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8_{CB0D76D0-41EB-44D6-9A49-AF9B7D2F8A45}" xr6:coauthVersionLast="47" xr6:coauthVersionMax="47" xr10:uidLastSave="{00000000-0000-0000-0000-000000000000}"/>
  <bookViews>
    <workbookView xWindow="-110" yWindow="-110" windowWidth="19420" windowHeight="10300" firstSheet="3" activeTab="6" xr2:uid="{00000000-000D-0000-FFFF-FFFF00000000}"/>
  </bookViews>
  <sheets>
    <sheet name="WININTURNS_C2" sheetId="34" state="hidden" r:id="rId1"/>
    <sheet name="WININTURNS_C" sheetId="32" state="hidden" r:id="rId2"/>
    <sheet name="WININTURNS_VS" sheetId="33" state="hidden" r:id="rId3"/>
    <sheet name="SPICERACKDB" sheetId="36" r:id="rId4"/>
    <sheet name="METABREAK" sheetId="37" r:id="rId5"/>
    <sheet name="META" sheetId="21" state="hidden" r:id="rId6"/>
    <sheet name="WINRATE" sheetId="25" r:id="rId7"/>
    <sheet name="SWISSW" sheetId="16" state="hidden" r:id="rId8"/>
    <sheet name="MATCHUP" sheetId="15" r:id="rId9"/>
    <sheet name="MTT DRAW" sheetId="23" state="hidden" r:id="rId10"/>
    <sheet name="WINS_NO_MIRROR" sheetId="27" state="hidden" r:id="rId11"/>
    <sheet name="MTT WIN" sheetId="17" state="hidden" r:id="rId12"/>
    <sheet name="CUTSTANDING" sheetId="38" state="hidden" r:id="rId13"/>
    <sheet name="LASTSTANDINGS" sheetId="42" state="hidden" r:id="rId14"/>
    <sheet name="MATCHUP_ABS" sheetId="30" state="hidden" r:id="rId15"/>
    <sheet name="DRAWS" sheetId="24" state="hidden" r:id="rId16"/>
    <sheet name="WININTURNS" sheetId="31" state="hidden" r:id="rId17"/>
    <sheet name="MTT WINNOMIRPER" sheetId="29" state="hidden" r:id="rId18"/>
    <sheet name="MTT CHECKCOUNT" sheetId="28" state="hidden" r:id="rId19"/>
    <sheet name="TOTAL_MATCHUP" sheetId="26" state="hidden" r:id="rId20"/>
  </sheets>
  <definedNames>
    <definedName name="_xlnm._FilterDatabase" localSheetId="12" hidden="1">CUTSTANDING!$A$1:$B$84</definedName>
    <definedName name="_xlnm._FilterDatabase" localSheetId="13" hidden="1">LASTSTANDINGS!$A$1:$B$84</definedName>
    <definedName name="_xlnm._FilterDatabase" localSheetId="5" hidden="1">META!$B$1:$D$742</definedName>
    <definedName name="_xlnm._FilterDatabase" localSheetId="3" hidden="1">SPICERACKDB!$A$1:$I$1089</definedName>
    <definedName name="_xlnm._FilterDatabase" localSheetId="7" hidden="1">SWISSW!$A$1:$O$3912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" i="16" l="1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39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449" i="16"/>
  <c r="F450" i="16"/>
  <c r="F451" i="16"/>
  <c r="F452" i="16"/>
  <c r="F453" i="16"/>
  <c r="F454" i="16"/>
  <c r="F455" i="16"/>
  <c r="F456" i="16"/>
  <c r="F457" i="16"/>
  <c r="F458" i="16"/>
  <c r="F459" i="16"/>
  <c r="F460" i="16"/>
  <c r="F461" i="16"/>
  <c r="F462" i="16"/>
  <c r="F463" i="16"/>
  <c r="F464" i="16"/>
  <c r="F465" i="16"/>
  <c r="F466" i="16"/>
  <c r="F467" i="16"/>
  <c r="F468" i="16"/>
  <c r="F469" i="16"/>
  <c r="F470" i="16"/>
  <c r="F471" i="16"/>
  <c r="F472" i="16"/>
  <c r="F473" i="16"/>
  <c r="F474" i="16"/>
  <c r="F475" i="16"/>
  <c r="F476" i="16"/>
  <c r="F477" i="16"/>
  <c r="F478" i="16"/>
  <c r="F479" i="16"/>
  <c r="F480" i="16"/>
  <c r="F481" i="16"/>
  <c r="F482" i="16"/>
  <c r="F483" i="16"/>
  <c r="F484" i="16"/>
  <c r="F485" i="16"/>
  <c r="F486" i="16"/>
  <c r="F487" i="16"/>
  <c r="F488" i="16"/>
  <c r="F489" i="16"/>
  <c r="F490" i="16"/>
  <c r="F491" i="16"/>
  <c r="F492" i="16"/>
  <c r="F493" i="16"/>
  <c r="F494" i="16"/>
  <c r="F495" i="16"/>
  <c r="F496" i="16"/>
  <c r="F497" i="16"/>
  <c r="F498" i="16"/>
  <c r="F499" i="16"/>
  <c r="F500" i="16"/>
  <c r="F501" i="16"/>
  <c r="F502" i="16"/>
  <c r="F503" i="16"/>
  <c r="F504" i="16"/>
  <c r="F505" i="16"/>
  <c r="F506" i="16"/>
  <c r="F507" i="16"/>
  <c r="F508" i="16"/>
  <c r="F509" i="16"/>
  <c r="F510" i="16"/>
  <c r="F511" i="16"/>
  <c r="F512" i="16"/>
  <c r="F513" i="16"/>
  <c r="F514" i="16"/>
  <c r="F515" i="16"/>
  <c r="F516" i="16"/>
  <c r="F517" i="16"/>
  <c r="F518" i="16"/>
  <c r="F519" i="16"/>
  <c r="F520" i="16"/>
  <c r="F521" i="16"/>
  <c r="F522" i="16"/>
  <c r="F523" i="16"/>
  <c r="F524" i="16"/>
  <c r="F525" i="16"/>
  <c r="F526" i="16"/>
  <c r="F527" i="16"/>
  <c r="F528" i="16"/>
  <c r="F529" i="16"/>
  <c r="F530" i="16"/>
  <c r="F531" i="16"/>
  <c r="F532" i="16"/>
  <c r="F533" i="16"/>
  <c r="F534" i="16"/>
  <c r="F535" i="16"/>
  <c r="F536" i="16"/>
  <c r="F537" i="16"/>
  <c r="F538" i="16"/>
  <c r="F539" i="16"/>
  <c r="F540" i="16"/>
  <c r="F541" i="16"/>
  <c r="F542" i="16"/>
  <c r="F543" i="16"/>
  <c r="F544" i="16"/>
  <c r="F545" i="16"/>
  <c r="F546" i="16"/>
  <c r="F547" i="16"/>
  <c r="F548" i="16"/>
  <c r="F549" i="16"/>
  <c r="F550" i="16"/>
  <c r="F551" i="16"/>
  <c r="F552" i="16"/>
  <c r="F553" i="16"/>
  <c r="F554" i="16"/>
  <c r="F555" i="16"/>
  <c r="F556" i="16"/>
  <c r="F557" i="16"/>
  <c r="F558" i="16"/>
  <c r="F559" i="16"/>
  <c r="F560" i="16"/>
  <c r="F561" i="16"/>
  <c r="F562" i="16"/>
  <c r="F563" i="16"/>
  <c r="F564" i="16"/>
  <c r="F565" i="16"/>
  <c r="F566" i="16"/>
  <c r="F567" i="16"/>
  <c r="F568" i="16"/>
  <c r="F569" i="16"/>
  <c r="F570" i="16"/>
  <c r="F571" i="16"/>
  <c r="F572" i="16"/>
  <c r="F573" i="16"/>
  <c r="F574" i="16"/>
  <c r="F575" i="16"/>
  <c r="F576" i="16"/>
  <c r="F577" i="16"/>
  <c r="F578" i="16"/>
  <c r="F579" i="16"/>
  <c r="F580" i="16"/>
  <c r="F581" i="16"/>
  <c r="F582" i="16"/>
  <c r="F583" i="16"/>
  <c r="F584" i="16"/>
  <c r="F585" i="16"/>
  <c r="F586" i="16"/>
  <c r="F587" i="16"/>
  <c r="F588" i="16"/>
  <c r="F589" i="16"/>
  <c r="F590" i="16"/>
  <c r="F591" i="16"/>
  <c r="F592" i="16"/>
  <c r="F593" i="16"/>
  <c r="F594" i="16"/>
  <c r="F595" i="16"/>
  <c r="F596" i="16"/>
  <c r="F597" i="16"/>
  <c r="F598" i="16"/>
  <c r="F599" i="16"/>
  <c r="F600" i="16"/>
  <c r="F601" i="16"/>
  <c r="F602" i="16"/>
  <c r="F603" i="16"/>
  <c r="F604" i="16"/>
  <c r="F605" i="16"/>
  <c r="F606" i="16"/>
  <c r="F607" i="16"/>
  <c r="F608" i="16"/>
  <c r="F609" i="16"/>
  <c r="F610" i="16"/>
  <c r="F611" i="16"/>
  <c r="F612" i="16"/>
  <c r="F613" i="16"/>
  <c r="F614" i="16"/>
  <c r="F615" i="16"/>
  <c r="F616" i="16"/>
  <c r="F617" i="16"/>
  <c r="F618" i="16"/>
  <c r="F619" i="16"/>
  <c r="F620" i="16"/>
  <c r="F621" i="16"/>
  <c r="F622" i="16"/>
  <c r="F623" i="16"/>
  <c r="F624" i="16"/>
  <c r="F625" i="16"/>
  <c r="F626" i="16"/>
  <c r="F627" i="16"/>
  <c r="F628" i="16"/>
  <c r="F629" i="16"/>
  <c r="F630" i="16"/>
  <c r="F631" i="16"/>
  <c r="F632" i="16"/>
  <c r="F633" i="16"/>
  <c r="F634" i="16"/>
  <c r="F635" i="16"/>
  <c r="F636" i="16"/>
  <c r="F637" i="16"/>
  <c r="F638" i="16"/>
  <c r="F639" i="16"/>
  <c r="F640" i="16"/>
  <c r="F641" i="16"/>
  <c r="F642" i="16"/>
  <c r="F643" i="16"/>
  <c r="F644" i="16"/>
  <c r="F645" i="16"/>
  <c r="F646" i="16"/>
  <c r="F647" i="16"/>
  <c r="F648" i="16"/>
  <c r="F649" i="16"/>
  <c r="F650" i="16"/>
  <c r="F651" i="16"/>
  <c r="F652" i="16"/>
  <c r="F653" i="16"/>
  <c r="F654" i="16"/>
  <c r="F655" i="16"/>
  <c r="F656" i="16"/>
  <c r="F657" i="16"/>
  <c r="F658" i="16"/>
  <c r="F659" i="16"/>
  <c r="F660" i="16"/>
  <c r="F661" i="16"/>
  <c r="F662" i="16"/>
  <c r="F663" i="16"/>
  <c r="F664" i="16"/>
  <c r="F665" i="16"/>
  <c r="F666" i="16"/>
  <c r="F667" i="16"/>
  <c r="F668" i="16"/>
  <c r="F669" i="16"/>
  <c r="F670" i="16"/>
  <c r="F671" i="16"/>
  <c r="F672" i="16"/>
  <c r="F673" i="16"/>
  <c r="F674" i="16"/>
  <c r="F675" i="16"/>
  <c r="F676" i="16"/>
  <c r="F677" i="16"/>
  <c r="F678" i="16"/>
  <c r="F679" i="16"/>
  <c r="F680" i="16"/>
  <c r="F681" i="16"/>
  <c r="F682" i="16"/>
  <c r="F683" i="16"/>
  <c r="F684" i="16"/>
  <c r="F685" i="16"/>
  <c r="F686" i="16"/>
  <c r="F687" i="16"/>
  <c r="F688" i="16"/>
  <c r="F689" i="16"/>
  <c r="F690" i="16"/>
  <c r="F691" i="16"/>
  <c r="F692" i="16"/>
  <c r="F693" i="16"/>
  <c r="F694" i="16"/>
  <c r="F695" i="16"/>
  <c r="F696" i="16"/>
  <c r="F697" i="16"/>
  <c r="F698" i="16"/>
  <c r="F699" i="16"/>
  <c r="F700" i="16"/>
  <c r="F701" i="16"/>
  <c r="F702" i="16"/>
  <c r="F703" i="16"/>
  <c r="F704" i="16"/>
  <c r="F705" i="16"/>
  <c r="F706" i="16"/>
  <c r="F707" i="16"/>
  <c r="F708" i="16"/>
  <c r="F709" i="16"/>
  <c r="F710" i="16"/>
  <c r="F711" i="16"/>
  <c r="F712" i="16"/>
  <c r="F713" i="16"/>
  <c r="F714" i="16"/>
  <c r="F715" i="16"/>
  <c r="F716" i="16"/>
  <c r="F717" i="16"/>
  <c r="F718" i="16"/>
  <c r="F719" i="16"/>
  <c r="F720" i="16"/>
  <c r="F721" i="16"/>
  <c r="F722" i="16"/>
  <c r="F723" i="16"/>
  <c r="F724" i="16"/>
  <c r="F725" i="16"/>
  <c r="F726" i="16"/>
  <c r="F727" i="16"/>
  <c r="F728" i="16"/>
  <c r="F729" i="16"/>
  <c r="F730" i="16"/>
  <c r="F731" i="16"/>
  <c r="F732" i="16"/>
  <c r="F733" i="16"/>
  <c r="F734" i="16"/>
  <c r="F735" i="16"/>
  <c r="F736" i="16"/>
  <c r="F737" i="16"/>
  <c r="F738" i="16"/>
  <c r="F739" i="16"/>
  <c r="F740" i="16"/>
  <c r="F741" i="16"/>
  <c r="F742" i="16"/>
  <c r="F743" i="16"/>
  <c r="F744" i="16"/>
  <c r="F745" i="16"/>
  <c r="F746" i="16"/>
  <c r="F747" i="16"/>
  <c r="F748" i="16"/>
  <c r="F749" i="16"/>
  <c r="F750" i="16"/>
  <c r="F751" i="16"/>
  <c r="F752" i="16"/>
  <c r="F753" i="16"/>
  <c r="F754" i="16"/>
  <c r="F755" i="16"/>
  <c r="F756" i="16"/>
  <c r="F757" i="16"/>
  <c r="F758" i="16"/>
  <c r="F759" i="16"/>
  <c r="F760" i="16"/>
  <c r="F761" i="16"/>
  <c r="F762" i="16"/>
  <c r="F763" i="16"/>
  <c r="F764" i="16"/>
  <c r="F765" i="16"/>
  <c r="F766" i="16"/>
  <c r="F767" i="16"/>
  <c r="F768" i="16"/>
  <c r="F769" i="16"/>
  <c r="F770" i="16"/>
  <c r="F771" i="16"/>
  <c r="F772" i="16"/>
  <c r="F773" i="16"/>
  <c r="F774" i="16"/>
  <c r="F775" i="16"/>
  <c r="F776" i="16"/>
  <c r="F777" i="16"/>
  <c r="F778" i="16"/>
  <c r="F779" i="16"/>
  <c r="F780" i="16"/>
  <c r="F781" i="16"/>
  <c r="F782" i="16"/>
  <c r="F783" i="16"/>
  <c r="F784" i="16"/>
  <c r="F785" i="16"/>
  <c r="F786" i="16"/>
  <c r="F787" i="16"/>
  <c r="F788" i="16"/>
  <c r="F789" i="16"/>
  <c r="F790" i="16"/>
  <c r="F791" i="16"/>
  <c r="F792" i="16"/>
  <c r="F793" i="16"/>
  <c r="F794" i="16"/>
  <c r="F795" i="16"/>
  <c r="F796" i="16"/>
  <c r="F797" i="16"/>
  <c r="F798" i="16"/>
  <c r="F799" i="16"/>
  <c r="F800" i="16"/>
  <c r="F801" i="16"/>
  <c r="F802" i="16"/>
  <c r="F803" i="16"/>
  <c r="F804" i="16"/>
  <c r="F805" i="16"/>
  <c r="F806" i="16"/>
  <c r="F807" i="16"/>
  <c r="F808" i="16"/>
  <c r="F809" i="16"/>
  <c r="F810" i="16"/>
  <c r="F811" i="16"/>
  <c r="F812" i="16"/>
  <c r="F813" i="16"/>
  <c r="F814" i="16"/>
  <c r="F815" i="16"/>
  <c r="F816" i="16"/>
  <c r="F817" i="16"/>
  <c r="F818" i="16"/>
  <c r="F819" i="16"/>
  <c r="F820" i="16"/>
  <c r="F821" i="16"/>
  <c r="F822" i="16"/>
  <c r="F823" i="16"/>
  <c r="F824" i="16"/>
  <c r="F825" i="16"/>
  <c r="F826" i="16"/>
  <c r="F827" i="16"/>
  <c r="F828" i="16"/>
  <c r="F829" i="16"/>
  <c r="F830" i="16"/>
  <c r="F831" i="16"/>
  <c r="F832" i="16"/>
  <c r="F833" i="16"/>
  <c r="F834" i="16"/>
  <c r="F835" i="16"/>
  <c r="F836" i="16"/>
  <c r="F837" i="16"/>
  <c r="F838" i="16"/>
  <c r="F839" i="16"/>
  <c r="F840" i="16"/>
  <c r="F841" i="16"/>
  <c r="F842" i="16"/>
  <c r="F843" i="16"/>
  <c r="F844" i="16"/>
  <c r="F845" i="16"/>
  <c r="F846" i="16"/>
  <c r="F847" i="16"/>
  <c r="F848" i="16"/>
  <c r="F849" i="16"/>
  <c r="F850" i="16"/>
  <c r="F851" i="16"/>
  <c r="F852" i="16"/>
  <c r="F853" i="16"/>
  <c r="F854" i="16"/>
  <c r="F855" i="16"/>
  <c r="F856" i="16"/>
  <c r="F857" i="16"/>
  <c r="F858" i="16"/>
  <c r="F859" i="16"/>
  <c r="F860" i="16"/>
  <c r="F861" i="16"/>
  <c r="F862" i="16"/>
  <c r="F863" i="16"/>
  <c r="F864" i="16"/>
  <c r="F865" i="16"/>
  <c r="F866" i="16"/>
  <c r="F867" i="16"/>
  <c r="F868" i="16"/>
  <c r="F869" i="16"/>
  <c r="F870" i="16"/>
  <c r="F871" i="16"/>
  <c r="F872" i="16"/>
  <c r="F873" i="16"/>
  <c r="F874" i="16"/>
  <c r="F875" i="16"/>
  <c r="F876" i="16"/>
  <c r="F877" i="16"/>
  <c r="F878" i="16"/>
  <c r="F879" i="16"/>
  <c r="F880" i="16"/>
  <c r="F881" i="16"/>
  <c r="F882" i="16"/>
  <c r="F883" i="16"/>
  <c r="F884" i="16"/>
  <c r="F885" i="16"/>
  <c r="F886" i="16"/>
  <c r="F887" i="16"/>
  <c r="F888" i="16"/>
  <c r="F889" i="16"/>
  <c r="F890" i="16"/>
  <c r="F891" i="16"/>
  <c r="F892" i="16"/>
  <c r="F893" i="16"/>
  <c r="F894" i="16"/>
  <c r="F895" i="16"/>
  <c r="F896" i="16"/>
  <c r="F897" i="16"/>
  <c r="F898" i="16"/>
  <c r="F899" i="16"/>
  <c r="F900" i="16"/>
  <c r="F901" i="16"/>
  <c r="F902" i="16"/>
  <c r="F903" i="16"/>
  <c r="F904" i="16"/>
  <c r="F905" i="16"/>
  <c r="F906" i="16"/>
  <c r="F907" i="16"/>
  <c r="F908" i="16"/>
  <c r="F909" i="16"/>
  <c r="F910" i="16"/>
  <c r="F911" i="16"/>
  <c r="F912" i="16"/>
  <c r="F913" i="16"/>
  <c r="F914" i="16"/>
  <c r="F915" i="16"/>
  <c r="F916" i="16"/>
  <c r="F917" i="16"/>
  <c r="F918" i="16"/>
  <c r="F919" i="16"/>
  <c r="F920" i="16"/>
  <c r="F921" i="16"/>
  <c r="F922" i="16"/>
  <c r="F923" i="16"/>
  <c r="F924" i="16"/>
  <c r="F925" i="16"/>
  <c r="F926" i="16"/>
  <c r="F927" i="16"/>
  <c r="F928" i="16"/>
  <c r="F929" i="16"/>
  <c r="F930" i="16"/>
  <c r="F931" i="16"/>
  <c r="F932" i="16"/>
  <c r="F933" i="16"/>
  <c r="F934" i="16"/>
  <c r="F935" i="16"/>
  <c r="F936" i="16"/>
  <c r="F937" i="16"/>
  <c r="F938" i="16"/>
  <c r="F939" i="16"/>
  <c r="F940" i="16"/>
  <c r="F941" i="16"/>
  <c r="F942" i="16"/>
  <c r="F943" i="16"/>
  <c r="F944" i="16"/>
  <c r="F945" i="16"/>
  <c r="F946" i="16"/>
  <c r="F947" i="16"/>
  <c r="F948" i="16"/>
  <c r="F949" i="16"/>
  <c r="F950" i="16"/>
  <c r="F951" i="16"/>
  <c r="F952" i="16"/>
  <c r="F953" i="16"/>
  <c r="F954" i="16"/>
  <c r="F955" i="16"/>
  <c r="F956" i="16"/>
  <c r="F957" i="16"/>
  <c r="F958" i="16"/>
  <c r="F959" i="16"/>
  <c r="F960" i="16"/>
  <c r="F961" i="16"/>
  <c r="F962" i="16"/>
  <c r="F963" i="16"/>
  <c r="F964" i="16"/>
  <c r="F965" i="16"/>
  <c r="F966" i="16"/>
  <c r="F967" i="16"/>
  <c r="F968" i="16"/>
  <c r="F969" i="16"/>
  <c r="F970" i="16"/>
  <c r="F971" i="16"/>
  <c r="F972" i="16"/>
  <c r="F973" i="16"/>
  <c r="F974" i="16"/>
  <c r="F975" i="16"/>
  <c r="F976" i="16"/>
  <c r="F977" i="16"/>
  <c r="F978" i="16"/>
  <c r="F979" i="16"/>
  <c r="F980" i="16"/>
  <c r="F981" i="16"/>
  <c r="F982" i="16"/>
  <c r="F983" i="16"/>
  <c r="F984" i="16"/>
  <c r="F985" i="16"/>
  <c r="F986" i="16"/>
  <c r="F987" i="16"/>
  <c r="F988" i="16"/>
  <c r="F989" i="16"/>
  <c r="F990" i="16"/>
  <c r="F991" i="16"/>
  <c r="F992" i="16"/>
  <c r="F993" i="16"/>
  <c r="F994" i="16"/>
  <c r="F995" i="16"/>
  <c r="F996" i="16"/>
  <c r="F997" i="16"/>
  <c r="F998" i="16"/>
  <c r="F999" i="16"/>
  <c r="F1000" i="16"/>
  <c r="F1001" i="16"/>
  <c r="F1002" i="16"/>
  <c r="F1003" i="16"/>
  <c r="F1004" i="16"/>
  <c r="F1005" i="16"/>
  <c r="F1006" i="16"/>
  <c r="F1007" i="16"/>
  <c r="F1008" i="16"/>
  <c r="F1009" i="16"/>
  <c r="F1010" i="16"/>
  <c r="F1011" i="16"/>
  <c r="F1012" i="16"/>
  <c r="F1013" i="16"/>
  <c r="F1014" i="16"/>
  <c r="F1015" i="16"/>
  <c r="F1016" i="16"/>
  <c r="F1017" i="16"/>
  <c r="F1018" i="16"/>
  <c r="F1019" i="16"/>
  <c r="F1020" i="16"/>
  <c r="F1021" i="16"/>
  <c r="F1022" i="16"/>
  <c r="F1023" i="16"/>
  <c r="F1024" i="16"/>
  <c r="F1025" i="16"/>
  <c r="F1026" i="16"/>
  <c r="F1027" i="16"/>
  <c r="F1028" i="16"/>
  <c r="F1029" i="16"/>
  <c r="F1030" i="16"/>
  <c r="F1031" i="16"/>
  <c r="F1032" i="16"/>
  <c r="F1033" i="16"/>
  <c r="F1034" i="16"/>
  <c r="F1035" i="16"/>
  <c r="F1036" i="16"/>
  <c r="F1037" i="16"/>
  <c r="F1038" i="16"/>
  <c r="F1039" i="16"/>
  <c r="F1040" i="16"/>
  <c r="F1041" i="16"/>
  <c r="F1042" i="16"/>
  <c r="F1043" i="16"/>
  <c r="F1044" i="16"/>
  <c r="F1045" i="16"/>
  <c r="F1046" i="16"/>
  <c r="F1047" i="16"/>
  <c r="F1048" i="16"/>
  <c r="F1049" i="16"/>
  <c r="F1050" i="16"/>
  <c r="F1051" i="16"/>
  <c r="F1052" i="16"/>
  <c r="F1053" i="16"/>
  <c r="F1054" i="16"/>
  <c r="F1055" i="16"/>
  <c r="F1056" i="16"/>
  <c r="F1057" i="16"/>
  <c r="F1058" i="16"/>
  <c r="F1059" i="16"/>
  <c r="F1060" i="16"/>
  <c r="F1061" i="16"/>
  <c r="F1062" i="16"/>
  <c r="F1063" i="16"/>
  <c r="F1064" i="16"/>
  <c r="F1065" i="16"/>
  <c r="F1066" i="16"/>
  <c r="F1067" i="16"/>
  <c r="F1068" i="16"/>
  <c r="F1069" i="16"/>
  <c r="F1070" i="16"/>
  <c r="F1071" i="16"/>
  <c r="F1072" i="16"/>
  <c r="F1073" i="16"/>
  <c r="F1074" i="16"/>
  <c r="F1075" i="16"/>
  <c r="F1076" i="16"/>
  <c r="F1077" i="16"/>
  <c r="F1078" i="16"/>
  <c r="F1079" i="16"/>
  <c r="F1080" i="16"/>
  <c r="F1081" i="16"/>
  <c r="F1082" i="16"/>
  <c r="F1083" i="16"/>
  <c r="F1084" i="16"/>
  <c r="F1085" i="16"/>
  <c r="F1086" i="16"/>
  <c r="F1087" i="16"/>
  <c r="F1088" i="16"/>
  <c r="F1089" i="16"/>
  <c r="F1090" i="16"/>
  <c r="F1091" i="16"/>
  <c r="F1092" i="16"/>
  <c r="F1093" i="16"/>
  <c r="F1094" i="16"/>
  <c r="F1095" i="16"/>
  <c r="F1096" i="16"/>
  <c r="F1097" i="16"/>
  <c r="F1098" i="16"/>
  <c r="F1099" i="16"/>
  <c r="F1100" i="16"/>
  <c r="F1101" i="16"/>
  <c r="F1102" i="16"/>
  <c r="F1103" i="16"/>
  <c r="F1104" i="16"/>
  <c r="F1105" i="16"/>
  <c r="F1106" i="16"/>
  <c r="F1107" i="16"/>
  <c r="F1108" i="16"/>
  <c r="F1109" i="16"/>
  <c r="F1110" i="16"/>
  <c r="F1111" i="16"/>
  <c r="F1112" i="16"/>
  <c r="F1113" i="16"/>
  <c r="F1114" i="16"/>
  <c r="F1115" i="16"/>
  <c r="F1116" i="16"/>
  <c r="F1117" i="16"/>
  <c r="F1118" i="16"/>
  <c r="F1119" i="16"/>
  <c r="F1120" i="16"/>
  <c r="F1121" i="16"/>
  <c r="F1122" i="16"/>
  <c r="F1123" i="16"/>
  <c r="F1124" i="16"/>
  <c r="F1125" i="16"/>
  <c r="F1126" i="16"/>
  <c r="F1127" i="16"/>
  <c r="F1128" i="16"/>
  <c r="F1129" i="16"/>
  <c r="F1130" i="16"/>
  <c r="F1131" i="16"/>
  <c r="F1132" i="16"/>
  <c r="F1133" i="16"/>
  <c r="F1134" i="16"/>
  <c r="F1135" i="16"/>
  <c r="F1136" i="16"/>
  <c r="F1137" i="16"/>
  <c r="F1138" i="16"/>
  <c r="F1139" i="16"/>
  <c r="F1140" i="16"/>
  <c r="F1141" i="16"/>
  <c r="F1142" i="16"/>
  <c r="F1143" i="16"/>
  <c r="F1144" i="16"/>
  <c r="F1145" i="16"/>
  <c r="F1146" i="16"/>
  <c r="F1147" i="16"/>
  <c r="F1148" i="16"/>
  <c r="F1149" i="16"/>
  <c r="F1150" i="16"/>
  <c r="F1151" i="16"/>
  <c r="F1152" i="16"/>
  <c r="F1153" i="16"/>
  <c r="F1154" i="16"/>
  <c r="F1155" i="16"/>
  <c r="F1156" i="16"/>
  <c r="F1157" i="16"/>
  <c r="F1158" i="16"/>
  <c r="F1159" i="16"/>
  <c r="F1160" i="16"/>
  <c r="F1161" i="16"/>
  <c r="F1162" i="16"/>
  <c r="F1163" i="16"/>
  <c r="F1164" i="16"/>
  <c r="F1165" i="16"/>
  <c r="F1166" i="16"/>
  <c r="F1167" i="16"/>
  <c r="F1168" i="16"/>
  <c r="F1169" i="16"/>
  <c r="F1170" i="16"/>
  <c r="F1171" i="16"/>
  <c r="F1172" i="16"/>
  <c r="F1173" i="16"/>
  <c r="F1174" i="16"/>
  <c r="F1175" i="16"/>
  <c r="F1176" i="16"/>
  <c r="F1177" i="16"/>
  <c r="F1178" i="16"/>
  <c r="F1179" i="16"/>
  <c r="F1180" i="16"/>
  <c r="F1181" i="16"/>
  <c r="F1182" i="16"/>
  <c r="F1183" i="16"/>
  <c r="F1184" i="16"/>
  <c r="F1185" i="16"/>
  <c r="F1186" i="16"/>
  <c r="F1187" i="16"/>
  <c r="F1188" i="16"/>
  <c r="F1189" i="16"/>
  <c r="F1190" i="16"/>
  <c r="F1191" i="16"/>
  <c r="F1192" i="16"/>
  <c r="F1193" i="16"/>
  <c r="F1194" i="16"/>
  <c r="F1195" i="16"/>
  <c r="F1196" i="16"/>
  <c r="F1197" i="16"/>
  <c r="F1198" i="16"/>
  <c r="F1199" i="16"/>
  <c r="F1200" i="16"/>
  <c r="F1201" i="16"/>
  <c r="F1202" i="16"/>
  <c r="F1203" i="16"/>
  <c r="F1204" i="16"/>
  <c r="F1205" i="16"/>
  <c r="F1206" i="16"/>
  <c r="F1207" i="16"/>
  <c r="F1208" i="16"/>
  <c r="F1209" i="16"/>
  <c r="F1210" i="16"/>
  <c r="F1211" i="16"/>
  <c r="F1212" i="16"/>
  <c r="F1213" i="16"/>
  <c r="F1214" i="16"/>
  <c r="F1215" i="16"/>
  <c r="F1216" i="16"/>
  <c r="F1217" i="16"/>
  <c r="F1218" i="16"/>
  <c r="F1219" i="16"/>
  <c r="F1220" i="16"/>
  <c r="F1221" i="16"/>
  <c r="F1222" i="16"/>
  <c r="F1223" i="16"/>
  <c r="F1224" i="16"/>
  <c r="F1225" i="16"/>
  <c r="F1226" i="16"/>
  <c r="F1227" i="16"/>
  <c r="F1228" i="16"/>
  <c r="F1229" i="16"/>
  <c r="F1230" i="16"/>
  <c r="F1231" i="16"/>
  <c r="F1232" i="16"/>
  <c r="F1233" i="16"/>
  <c r="F1234" i="16"/>
  <c r="F1235" i="16"/>
  <c r="F1236" i="16"/>
  <c r="F1237" i="16"/>
  <c r="F1238" i="16"/>
  <c r="F1239" i="16"/>
  <c r="F1240" i="16"/>
  <c r="F1241" i="16"/>
  <c r="F1242" i="16"/>
  <c r="F1243" i="16"/>
  <c r="F1244" i="16"/>
  <c r="F1245" i="16"/>
  <c r="F1246" i="16"/>
  <c r="F1247" i="16"/>
  <c r="F1248" i="16"/>
  <c r="F1249" i="16"/>
  <c r="F1250" i="16"/>
  <c r="F1251" i="16"/>
  <c r="F1252" i="16"/>
  <c r="F1253" i="16"/>
  <c r="F1254" i="16"/>
  <c r="F1255" i="16"/>
  <c r="F1256" i="16"/>
  <c r="F1257" i="16"/>
  <c r="F1258" i="16"/>
  <c r="F1259" i="16"/>
  <c r="F1260" i="16"/>
  <c r="F1261" i="16"/>
  <c r="F1262" i="16"/>
  <c r="F1263" i="16"/>
  <c r="F1264" i="16"/>
  <c r="F1265" i="16"/>
  <c r="F1266" i="16"/>
  <c r="F1267" i="16"/>
  <c r="F1268" i="16"/>
  <c r="F1269" i="16"/>
  <c r="F1270" i="16"/>
  <c r="F1271" i="16"/>
  <c r="F1272" i="16"/>
  <c r="F1273" i="16"/>
  <c r="F1274" i="16"/>
  <c r="F1275" i="16"/>
  <c r="F1276" i="16"/>
  <c r="F1277" i="16"/>
  <c r="F1278" i="16"/>
  <c r="F1279" i="16"/>
  <c r="F1280" i="16"/>
  <c r="F1281" i="16"/>
  <c r="F1282" i="16"/>
  <c r="F1283" i="16"/>
  <c r="F1284" i="16"/>
  <c r="F1285" i="16"/>
  <c r="F1286" i="16"/>
  <c r="F1287" i="16"/>
  <c r="F1288" i="16"/>
  <c r="F1289" i="16"/>
  <c r="F1290" i="16"/>
  <c r="F1291" i="16"/>
  <c r="F1292" i="16"/>
  <c r="F1293" i="16"/>
  <c r="F1294" i="16"/>
  <c r="F1295" i="16"/>
  <c r="F1296" i="16"/>
  <c r="F1297" i="16"/>
  <c r="F1298" i="16"/>
  <c r="F1299" i="16"/>
  <c r="F1300" i="16"/>
  <c r="F1301" i="16"/>
  <c r="F1302" i="16"/>
  <c r="F1303" i="16"/>
  <c r="F1304" i="16"/>
  <c r="F1305" i="16"/>
  <c r="F1306" i="16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56" i="16"/>
  <c r="F1357" i="16"/>
  <c r="F1358" i="16"/>
  <c r="F1359" i="16"/>
  <c r="F1360" i="16"/>
  <c r="F1361" i="16"/>
  <c r="F1362" i="16"/>
  <c r="F1363" i="16"/>
  <c r="F1364" i="16"/>
  <c r="F1365" i="16"/>
  <c r="F1366" i="16"/>
  <c r="F1367" i="16"/>
  <c r="F1368" i="16"/>
  <c r="F1369" i="16"/>
  <c r="F1370" i="16"/>
  <c r="F1371" i="16"/>
  <c r="F1372" i="16"/>
  <c r="F1373" i="16"/>
  <c r="F1374" i="16"/>
  <c r="F1375" i="16"/>
  <c r="F1376" i="16"/>
  <c r="F1377" i="16"/>
  <c r="F1378" i="16"/>
  <c r="F1379" i="16"/>
  <c r="F1380" i="16"/>
  <c r="F1381" i="16"/>
  <c r="F1382" i="16"/>
  <c r="F1383" i="16"/>
  <c r="F1384" i="16"/>
  <c r="F1385" i="16"/>
  <c r="F1386" i="16"/>
  <c r="F1387" i="16"/>
  <c r="F1388" i="16"/>
  <c r="F1389" i="16"/>
  <c r="F1390" i="16"/>
  <c r="F1391" i="16"/>
  <c r="F1392" i="16"/>
  <c r="F1393" i="16"/>
  <c r="F1394" i="16"/>
  <c r="F1395" i="16"/>
  <c r="F1396" i="16"/>
  <c r="F1397" i="16"/>
  <c r="F1398" i="16"/>
  <c r="F1399" i="16"/>
  <c r="F1400" i="16"/>
  <c r="F1401" i="16"/>
  <c r="F1402" i="16"/>
  <c r="F1403" i="16"/>
  <c r="F1404" i="16"/>
  <c r="F1405" i="16"/>
  <c r="F1406" i="16"/>
  <c r="F1407" i="16"/>
  <c r="F1408" i="16"/>
  <c r="F1409" i="16"/>
  <c r="F1410" i="16"/>
  <c r="F1411" i="16"/>
  <c r="F1412" i="16"/>
  <c r="F1413" i="16"/>
  <c r="F1414" i="16"/>
  <c r="F1415" i="16"/>
  <c r="F1416" i="16"/>
  <c r="F1417" i="16"/>
  <c r="F1418" i="16"/>
  <c r="F1419" i="16"/>
  <c r="F1420" i="16"/>
  <c r="F1421" i="16"/>
  <c r="F1422" i="16"/>
  <c r="F1423" i="16"/>
  <c r="F1424" i="16"/>
  <c r="F1425" i="16"/>
  <c r="F1426" i="16"/>
  <c r="F1427" i="16"/>
  <c r="F1428" i="16"/>
  <c r="F1429" i="16"/>
  <c r="F1430" i="16"/>
  <c r="F1431" i="16"/>
  <c r="F1432" i="16"/>
  <c r="F1433" i="16"/>
  <c r="F1434" i="16"/>
  <c r="F1435" i="16"/>
  <c r="F1436" i="16"/>
  <c r="F1437" i="16"/>
  <c r="F1438" i="16"/>
  <c r="F1439" i="16"/>
  <c r="F1440" i="16"/>
  <c r="F1441" i="16"/>
  <c r="F1442" i="16"/>
  <c r="F1443" i="16"/>
  <c r="F1444" i="16"/>
  <c r="F1445" i="16"/>
  <c r="F1446" i="16"/>
  <c r="F1447" i="16"/>
  <c r="F1448" i="16"/>
  <c r="F1449" i="16"/>
  <c r="F1450" i="16"/>
  <c r="F1451" i="16"/>
  <c r="F1452" i="16"/>
  <c r="F1453" i="16"/>
  <c r="F1454" i="16"/>
  <c r="F1455" i="16"/>
  <c r="F1456" i="16"/>
  <c r="F1457" i="16"/>
  <c r="F1458" i="16"/>
  <c r="F1459" i="16"/>
  <c r="F1460" i="16"/>
  <c r="F1461" i="16"/>
  <c r="F1462" i="16"/>
  <c r="F1463" i="16"/>
  <c r="F1464" i="16"/>
  <c r="F1465" i="16"/>
  <c r="F1466" i="16"/>
  <c r="F1467" i="16"/>
  <c r="F1468" i="16"/>
  <c r="F1469" i="16"/>
  <c r="F1470" i="16"/>
  <c r="F1471" i="16"/>
  <c r="F1472" i="16"/>
  <c r="F1473" i="16"/>
  <c r="F1474" i="16"/>
  <c r="F1475" i="16"/>
  <c r="F1476" i="16"/>
  <c r="F1477" i="16"/>
  <c r="F1478" i="16"/>
  <c r="F1479" i="16"/>
  <c r="F1480" i="16"/>
  <c r="F1481" i="16"/>
  <c r="F1482" i="16"/>
  <c r="F1483" i="16"/>
  <c r="F1484" i="16"/>
  <c r="F1485" i="16"/>
  <c r="F1486" i="16"/>
  <c r="F1487" i="16"/>
  <c r="F1488" i="16"/>
  <c r="F1489" i="16"/>
  <c r="F1490" i="16"/>
  <c r="F1491" i="16"/>
  <c r="F1492" i="16"/>
  <c r="F1493" i="16"/>
  <c r="F1494" i="16"/>
  <c r="F1495" i="16"/>
  <c r="F1496" i="16"/>
  <c r="F1497" i="16"/>
  <c r="F1498" i="16"/>
  <c r="F1499" i="16"/>
  <c r="F1500" i="16"/>
  <c r="F1501" i="16"/>
  <c r="F1502" i="16"/>
  <c r="F1503" i="16"/>
  <c r="F1504" i="16"/>
  <c r="F1505" i="16"/>
  <c r="F1506" i="16"/>
  <c r="F1507" i="16"/>
  <c r="F1508" i="16"/>
  <c r="F1509" i="16"/>
  <c r="F1510" i="16"/>
  <c r="F1511" i="16"/>
  <c r="F1512" i="16"/>
  <c r="F1513" i="16"/>
  <c r="F1514" i="16"/>
  <c r="F1515" i="16"/>
  <c r="F1516" i="16"/>
  <c r="F1517" i="16"/>
  <c r="F1518" i="16"/>
  <c r="F1519" i="16"/>
  <c r="F1520" i="16"/>
  <c r="F1521" i="16"/>
  <c r="F1522" i="16"/>
  <c r="F1523" i="16"/>
  <c r="F1524" i="16"/>
  <c r="F1525" i="16"/>
  <c r="F1526" i="16"/>
  <c r="F1527" i="16"/>
  <c r="F1528" i="16"/>
  <c r="F1529" i="16"/>
  <c r="F1530" i="16"/>
  <c r="F1531" i="16"/>
  <c r="F1532" i="16"/>
  <c r="F1533" i="16"/>
  <c r="F1534" i="16"/>
  <c r="F1535" i="16"/>
  <c r="F1536" i="16"/>
  <c r="F1537" i="16"/>
  <c r="F1538" i="16"/>
  <c r="F1539" i="16"/>
  <c r="F1540" i="16"/>
  <c r="F1541" i="16"/>
  <c r="F1542" i="16"/>
  <c r="F1543" i="16"/>
  <c r="F1544" i="16"/>
  <c r="F1545" i="16"/>
  <c r="F1546" i="16"/>
  <c r="F1547" i="16"/>
  <c r="F1548" i="16"/>
  <c r="F1549" i="16"/>
  <c r="F1550" i="16"/>
  <c r="F1551" i="16"/>
  <c r="F1552" i="16"/>
  <c r="F1553" i="16"/>
  <c r="F1554" i="16"/>
  <c r="F1555" i="16"/>
  <c r="F1556" i="16"/>
  <c r="F1557" i="16"/>
  <c r="F1558" i="16"/>
  <c r="F1559" i="16"/>
  <c r="F1560" i="16"/>
  <c r="F1561" i="16"/>
  <c r="F1562" i="16"/>
  <c r="F1563" i="16"/>
  <c r="F1564" i="16"/>
  <c r="F1565" i="16"/>
  <c r="F1566" i="16"/>
  <c r="F1567" i="16"/>
  <c r="F1568" i="16"/>
  <c r="F1569" i="16"/>
  <c r="F1570" i="16"/>
  <c r="F1571" i="16"/>
  <c r="F1572" i="16"/>
  <c r="F1573" i="16"/>
  <c r="F1574" i="16"/>
  <c r="F1575" i="16"/>
  <c r="F1576" i="16"/>
  <c r="F1577" i="16"/>
  <c r="F1578" i="16"/>
  <c r="F1579" i="16"/>
  <c r="F1580" i="16"/>
  <c r="F1581" i="16"/>
  <c r="F1582" i="16"/>
  <c r="F1583" i="16"/>
  <c r="F1584" i="16"/>
  <c r="F1585" i="16"/>
  <c r="F1586" i="16"/>
  <c r="F1587" i="16"/>
  <c r="F1588" i="16"/>
  <c r="F1589" i="16"/>
  <c r="F1590" i="16"/>
  <c r="F1591" i="16"/>
  <c r="F1592" i="16"/>
  <c r="F1593" i="16"/>
  <c r="F1594" i="16"/>
  <c r="F1595" i="16"/>
  <c r="F1596" i="16"/>
  <c r="F1597" i="16"/>
  <c r="F1598" i="16"/>
  <c r="F1599" i="16"/>
  <c r="F1600" i="16"/>
  <c r="F1601" i="16"/>
  <c r="F1602" i="16"/>
  <c r="F1603" i="16"/>
  <c r="F1604" i="16"/>
  <c r="F1605" i="16"/>
  <c r="F1606" i="16"/>
  <c r="F1607" i="16"/>
  <c r="F1608" i="16"/>
  <c r="F1609" i="16"/>
  <c r="F1610" i="16"/>
  <c r="F1611" i="16"/>
  <c r="F1612" i="16"/>
  <c r="F1613" i="16"/>
  <c r="F1614" i="16"/>
  <c r="F1615" i="16"/>
  <c r="F1616" i="16"/>
  <c r="F1617" i="16"/>
  <c r="F1618" i="16"/>
  <c r="F1619" i="16"/>
  <c r="F1620" i="16"/>
  <c r="F1621" i="16"/>
  <c r="F1622" i="16"/>
  <c r="F1623" i="16"/>
  <c r="F1624" i="16"/>
  <c r="F1625" i="16"/>
  <c r="F1626" i="16"/>
  <c r="F1627" i="16"/>
  <c r="F1628" i="16"/>
  <c r="F1629" i="16"/>
  <c r="F1630" i="16"/>
  <c r="F1631" i="16"/>
  <c r="F1632" i="16"/>
  <c r="F1633" i="16"/>
  <c r="F1634" i="16"/>
  <c r="F1635" i="16"/>
  <c r="F1636" i="16"/>
  <c r="F1637" i="16"/>
  <c r="F1638" i="16"/>
  <c r="F1639" i="16"/>
  <c r="F1640" i="16"/>
  <c r="F1641" i="16"/>
  <c r="F1642" i="16"/>
  <c r="F1643" i="16"/>
  <c r="F1644" i="16"/>
  <c r="F1645" i="16"/>
  <c r="F1646" i="16"/>
  <c r="F1647" i="16"/>
  <c r="F1648" i="16"/>
  <c r="F1649" i="16"/>
  <c r="F1650" i="16"/>
  <c r="F1651" i="16"/>
  <c r="F1652" i="16"/>
  <c r="F1653" i="16"/>
  <c r="F1654" i="16"/>
  <c r="F1655" i="16"/>
  <c r="F1656" i="16"/>
  <c r="F1657" i="16"/>
  <c r="F1658" i="16"/>
  <c r="F1659" i="16"/>
  <c r="F1660" i="16"/>
  <c r="F1661" i="16"/>
  <c r="F1662" i="16"/>
  <c r="F1663" i="16"/>
  <c r="F1664" i="16"/>
  <c r="F1665" i="16"/>
  <c r="F1666" i="16"/>
  <c r="F1667" i="16"/>
  <c r="F1668" i="16"/>
  <c r="F1669" i="16"/>
  <c r="F1670" i="16"/>
  <c r="F1671" i="16"/>
  <c r="F1672" i="16"/>
  <c r="F1673" i="16"/>
  <c r="F1674" i="16"/>
  <c r="F1675" i="16"/>
  <c r="F1676" i="16"/>
  <c r="F1677" i="16"/>
  <c r="F1678" i="16"/>
  <c r="F1679" i="16"/>
  <c r="F1680" i="16"/>
  <c r="F1681" i="16"/>
  <c r="F1682" i="16"/>
  <c r="F1683" i="16"/>
  <c r="F1684" i="16"/>
  <c r="F1685" i="16"/>
  <c r="F1686" i="16"/>
  <c r="F1687" i="16"/>
  <c r="F1688" i="16"/>
  <c r="F1689" i="16"/>
  <c r="F1690" i="16"/>
  <c r="F1691" i="16"/>
  <c r="F1692" i="16"/>
  <c r="F1693" i="16"/>
  <c r="F1694" i="16"/>
  <c r="F1695" i="16"/>
  <c r="F1696" i="16"/>
  <c r="F1697" i="16"/>
  <c r="F1698" i="16"/>
  <c r="F1699" i="16"/>
  <c r="F1700" i="16"/>
  <c r="F1701" i="16"/>
  <c r="F1702" i="16"/>
  <c r="F1703" i="16"/>
  <c r="F1704" i="16"/>
  <c r="F1705" i="16"/>
  <c r="F1706" i="16"/>
  <c r="F1707" i="16"/>
  <c r="F1708" i="16"/>
  <c r="F1709" i="16"/>
  <c r="F1710" i="16"/>
  <c r="F1711" i="16"/>
  <c r="F1712" i="16"/>
  <c r="F1713" i="16"/>
  <c r="F1714" i="16"/>
  <c r="F1715" i="16"/>
  <c r="F1716" i="16"/>
  <c r="F1717" i="16"/>
  <c r="F1718" i="16"/>
  <c r="F1719" i="16"/>
  <c r="F1720" i="16"/>
  <c r="F1721" i="16"/>
  <c r="F1722" i="16"/>
  <c r="F1723" i="16"/>
  <c r="F1724" i="16"/>
  <c r="F1725" i="16"/>
  <c r="F1726" i="16"/>
  <c r="F1727" i="16"/>
  <c r="F1728" i="16"/>
  <c r="F1729" i="16"/>
  <c r="F1730" i="16"/>
  <c r="F1731" i="16"/>
  <c r="F1732" i="16"/>
  <c r="F1733" i="16"/>
  <c r="F1734" i="16"/>
  <c r="F1735" i="16"/>
  <c r="F1736" i="16"/>
  <c r="F1737" i="16"/>
  <c r="F1738" i="16"/>
  <c r="F1739" i="16"/>
  <c r="F1740" i="16"/>
  <c r="F1741" i="16"/>
  <c r="F1742" i="16"/>
  <c r="F1743" i="16"/>
  <c r="F1744" i="16"/>
  <c r="F1745" i="16"/>
  <c r="F1746" i="16"/>
  <c r="F1747" i="16"/>
  <c r="F1748" i="16"/>
  <c r="F1749" i="16"/>
  <c r="F1750" i="16"/>
  <c r="F1751" i="16"/>
  <c r="F1752" i="16"/>
  <c r="F1753" i="16"/>
  <c r="F1754" i="16"/>
  <c r="F1755" i="16"/>
  <c r="F1756" i="16"/>
  <c r="F1757" i="16"/>
  <c r="F1758" i="16"/>
  <c r="F1759" i="16"/>
  <c r="F1760" i="16"/>
  <c r="F1761" i="16"/>
  <c r="F1762" i="16"/>
  <c r="F1763" i="16"/>
  <c r="F1764" i="16"/>
  <c r="F1765" i="16"/>
  <c r="F1766" i="16"/>
  <c r="F1767" i="16"/>
  <c r="F1768" i="16"/>
  <c r="F1769" i="16"/>
  <c r="F1770" i="16"/>
  <c r="F1771" i="16"/>
  <c r="F1772" i="16"/>
  <c r="F1773" i="16"/>
  <c r="F1774" i="16"/>
  <c r="F1775" i="16"/>
  <c r="F1776" i="16"/>
  <c r="F1777" i="16"/>
  <c r="F1778" i="16"/>
  <c r="F1779" i="16"/>
  <c r="F1780" i="16"/>
  <c r="F1781" i="16"/>
  <c r="F1782" i="16"/>
  <c r="F1783" i="16"/>
  <c r="F1784" i="16"/>
  <c r="F1785" i="16"/>
  <c r="F1786" i="16"/>
  <c r="F1787" i="16"/>
  <c r="F1788" i="16"/>
  <c r="F1789" i="16"/>
  <c r="F1790" i="16"/>
  <c r="F1791" i="16"/>
  <c r="F1792" i="16"/>
  <c r="F1793" i="16"/>
  <c r="F1794" i="16"/>
  <c r="F1795" i="16"/>
  <c r="F1796" i="16"/>
  <c r="F1797" i="16"/>
  <c r="F1798" i="16"/>
  <c r="F1799" i="16"/>
  <c r="F1800" i="16"/>
  <c r="F1801" i="16"/>
  <c r="F1802" i="16"/>
  <c r="F1803" i="16"/>
  <c r="F1804" i="16"/>
  <c r="F1805" i="16"/>
  <c r="F1806" i="16"/>
  <c r="F1807" i="16"/>
  <c r="F1808" i="16"/>
  <c r="F1809" i="16"/>
  <c r="F1810" i="16"/>
  <c r="F1811" i="16"/>
  <c r="F1812" i="16"/>
  <c r="F1813" i="16"/>
  <c r="F1814" i="16"/>
  <c r="F1815" i="16"/>
  <c r="F1816" i="16"/>
  <c r="F1817" i="16"/>
  <c r="F1818" i="16"/>
  <c r="F1819" i="16"/>
  <c r="F1820" i="16"/>
  <c r="F1821" i="16"/>
  <c r="F1822" i="16"/>
  <c r="F1823" i="16"/>
  <c r="F1824" i="16"/>
  <c r="F1825" i="16"/>
  <c r="F1826" i="16"/>
  <c r="F1827" i="16"/>
  <c r="F1828" i="16"/>
  <c r="F1829" i="16"/>
  <c r="F1830" i="16"/>
  <c r="F1831" i="16"/>
  <c r="F1832" i="16"/>
  <c r="F1833" i="16"/>
  <c r="F1834" i="16"/>
  <c r="F1835" i="16"/>
  <c r="F1836" i="16"/>
  <c r="F1837" i="16"/>
  <c r="F1838" i="16"/>
  <c r="F1839" i="16"/>
  <c r="F1840" i="16"/>
  <c r="F1841" i="16"/>
  <c r="F1842" i="16"/>
  <c r="F1843" i="16"/>
  <c r="F1844" i="16"/>
  <c r="F1845" i="16"/>
  <c r="F1846" i="16"/>
  <c r="F1847" i="16"/>
  <c r="F1848" i="16"/>
  <c r="F1849" i="16"/>
  <c r="F1850" i="16"/>
  <c r="F1851" i="16"/>
  <c r="F1852" i="16"/>
  <c r="F1853" i="16"/>
  <c r="F1854" i="16"/>
  <c r="F1855" i="16"/>
  <c r="F1856" i="16"/>
  <c r="F1857" i="16"/>
  <c r="F1858" i="16"/>
  <c r="F1859" i="16"/>
  <c r="F1860" i="16"/>
  <c r="F1861" i="16"/>
  <c r="F1862" i="16"/>
  <c r="F1863" i="16"/>
  <c r="F1864" i="16"/>
  <c r="F1865" i="16"/>
  <c r="F1866" i="16"/>
  <c r="F1867" i="16"/>
  <c r="F1868" i="16"/>
  <c r="F1869" i="16"/>
  <c r="F1870" i="16"/>
  <c r="F1871" i="16"/>
  <c r="F1872" i="16"/>
  <c r="F1873" i="16"/>
  <c r="F1874" i="16"/>
  <c r="F1875" i="16"/>
  <c r="F1876" i="16"/>
  <c r="F1877" i="16"/>
  <c r="F1878" i="16"/>
  <c r="F1879" i="16"/>
  <c r="F1880" i="16"/>
  <c r="F1881" i="16"/>
  <c r="F1882" i="16"/>
  <c r="F1883" i="16"/>
  <c r="F1884" i="16"/>
  <c r="F1885" i="16"/>
  <c r="F1886" i="16"/>
  <c r="F1887" i="16"/>
  <c r="F1888" i="16"/>
  <c r="F1889" i="16"/>
  <c r="F1890" i="16"/>
  <c r="F1891" i="16"/>
  <c r="F1892" i="16"/>
  <c r="F1893" i="16"/>
  <c r="F1894" i="16"/>
  <c r="F1895" i="16"/>
  <c r="F1896" i="16"/>
  <c r="F1897" i="16"/>
  <c r="F1898" i="16"/>
  <c r="F1899" i="16"/>
  <c r="F1900" i="16"/>
  <c r="F1901" i="16"/>
  <c r="F1902" i="16"/>
  <c r="F1903" i="16"/>
  <c r="F1904" i="16"/>
  <c r="F1905" i="16"/>
  <c r="F1906" i="16"/>
  <c r="F1907" i="16"/>
  <c r="F1908" i="16"/>
  <c r="F1909" i="16"/>
  <c r="F1910" i="16"/>
  <c r="F1911" i="16"/>
  <c r="F1912" i="16"/>
  <c r="F1913" i="16"/>
  <c r="F1914" i="16"/>
  <c r="F1915" i="16"/>
  <c r="F1916" i="16"/>
  <c r="F1917" i="16"/>
  <c r="F1918" i="16"/>
  <c r="F1919" i="16"/>
  <c r="F1920" i="16"/>
  <c r="F1921" i="16"/>
  <c r="F1922" i="16"/>
  <c r="F1923" i="16"/>
  <c r="F1924" i="16"/>
  <c r="F1925" i="16"/>
  <c r="F1926" i="16"/>
  <c r="F1927" i="16"/>
  <c r="F1928" i="16"/>
  <c r="F1929" i="16"/>
  <c r="F1930" i="16"/>
  <c r="F1931" i="16"/>
  <c r="F1932" i="16"/>
  <c r="F1933" i="16"/>
  <c r="F1934" i="16"/>
  <c r="F1935" i="16"/>
  <c r="F1936" i="16"/>
  <c r="F1937" i="16"/>
  <c r="F1938" i="16"/>
  <c r="F1939" i="16"/>
  <c r="F1940" i="16"/>
  <c r="F1941" i="16"/>
  <c r="F1942" i="16"/>
  <c r="F1943" i="16"/>
  <c r="F1944" i="16"/>
  <c r="F1945" i="16"/>
  <c r="F1946" i="16"/>
  <c r="F1947" i="16"/>
  <c r="F1948" i="16"/>
  <c r="F1949" i="16"/>
  <c r="F1950" i="16"/>
  <c r="F1951" i="16"/>
  <c r="F1952" i="16"/>
  <c r="F1953" i="16"/>
  <c r="F1954" i="16"/>
  <c r="F1955" i="16"/>
  <c r="F1956" i="16"/>
  <c r="F1957" i="16"/>
  <c r="F1958" i="16"/>
  <c r="F1959" i="16"/>
  <c r="F1960" i="16"/>
  <c r="F1961" i="16"/>
  <c r="F1962" i="16"/>
  <c r="F1963" i="16"/>
  <c r="F1964" i="16"/>
  <c r="F1965" i="16"/>
  <c r="F1966" i="16"/>
  <c r="F1967" i="16"/>
  <c r="F1968" i="16"/>
  <c r="F1969" i="16"/>
  <c r="F1970" i="16"/>
  <c r="F1971" i="16"/>
  <c r="F1972" i="16"/>
  <c r="F1973" i="16"/>
  <c r="F1974" i="16"/>
  <c r="F1975" i="16"/>
  <c r="F1976" i="16"/>
  <c r="F1977" i="16"/>
  <c r="F1978" i="16"/>
  <c r="F1979" i="16"/>
  <c r="F1980" i="16"/>
  <c r="F1981" i="16"/>
  <c r="F1982" i="16"/>
  <c r="F1983" i="16"/>
  <c r="F1984" i="16"/>
  <c r="F1985" i="16"/>
  <c r="F1986" i="16"/>
  <c r="F1987" i="16"/>
  <c r="F1988" i="16"/>
  <c r="F1989" i="16"/>
  <c r="F1990" i="16"/>
  <c r="F1991" i="16"/>
  <c r="F1992" i="16"/>
  <c r="F1993" i="16"/>
  <c r="F1994" i="16"/>
  <c r="F1995" i="16"/>
  <c r="F1996" i="16"/>
  <c r="F1997" i="16"/>
  <c r="F1998" i="16"/>
  <c r="F1999" i="16"/>
  <c r="F2000" i="16"/>
  <c r="F2001" i="16"/>
  <c r="F2002" i="16"/>
  <c r="F2003" i="16"/>
  <c r="F2004" i="16"/>
  <c r="F2005" i="16"/>
  <c r="F2006" i="16"/>
  <c r="F2007" i="16"/>
  <c r="F2008" i="16"/>
  <c r="F2009" i="16"/>
  <c r="F2010" i="16"/>
  <c r="F2011" i="16"/>
  <c r="F2012" i="16"/>
  <c r="F2013" i="16"/>
  <c r="F2014" i="16"/>
  <c r="F2015" i="16"/>
  <c r="F2016" i="16"/>
  <c r="F2017" i="16"/>
  <c r="F2018" i="16"/>
  <c r="F2019" i="16"/>
  <c r="F2020" i="16"/>
  <c r="F2021" i="16"/>
  <c r="F2022" i="16"/>
  <c r="F2023" i="16"/>
  <c r="F2024" i="16"/>
  <c r="F2025" i="16"/>
  <c r="F2026" i="16"/>
  <c r="F2027" i="16"/>
  <c r="F2028" i="16"/>
  <c r="F2029" i="16"/>
  <c r="F2030" i="16"/>
  <c r="F2031" i="16"/>
  <c r="F2032" i="16"/>
  <c r="F2033" i="16"/>
  <c r="F2034" i="16"/>
  <c r="F2035" i="16"/>
  <c r="F2036" i="16"/>
  <c r="F2037" i="16"/>
  <c r="F2038" i="16"/>
  <c r="F2039" i="16"/>
  <c r="F2040" i="16"/>
  <c r="F2041" i="16"/>
  <c r="F2042" i="16"/>
  <c r="F2043" i="16"/>
  <c r="F2044" i="16"/>
  <c r="F2045" i="16"/>
  <c r="F2046" i="16"/>
  <c r="F2047" i="16"/>
  <c r="F2048" i="16"/>
  <c r="F2049" i="16"/>
  <c r="F2050" i="16"/>
  <c r="F2051" i="16"/>
  <c r="F2052" i="16"/>
  <c r="F2053" i="16"/>
  <c r="F2054" i="16"/>
  <c r="F2055" i="16"/>
  <c r="F2056" i="16"/>
  <c r="F2057" i="16"/>
  <c r="F2058" i="16"/>
  <c r="F2059" i="16"/>
  <c r="F2060" i="16"/>
  <c r="F2061" i="16"/>
  <c r="F2062" i="16"/>
  <c r="F2063" i="16"/>
  <c r="F2064" i="16"/>
  <c r="F2065" i="16"/>
  <c r="F2066" i="16"/>
  <c r="F2067" i="16"/>
  <c r="F2068" i="16"/>
  <c r="F2069" i="16"/>
  <c r="F2070" i="16"/>
  <c r="F2071" i="16"/>
  <c r="F2072" i="16"/>
  <c r="F2073" i="16"/>
  <c r="F2074" i="16"/>
  <c r="F2075" i="16"/>
  <c r="F2076" i="16"/>
  <c r="F2077" i="16"/>
  <c r="F2078" i="16"/>
  <c r="F2079" i="16"/>
  <c r="F2080" i="16"/>
  <c r="F2081" i="16"/>
  <c r="F2082" i="16"/>
  <c r="F2083" i="16"/>
  <c r="F2084" i="16"/>
  <c r="F2085" i="16"/>
  <c r="F2086" i="16"/>
  <c r="F2087" i="16"/>
  <c r="F2088" i="16"/>
  <c r="F2089" i="16"/>
  <c r="F2090" i="16"/>
  <c r="F2091" i="16"/>
  <c r="F2092" i="16"/>
  <c r="F2093" i="16"/>
  <c r="F2094" i="16"/>
  <c r="F2095" i="16"/>
  <c r="F2096" i="16"/>
  <c r="F2097" i="16"/>
  <c r="F2098" i="16"/>
  <c r="F2099" i="16"/>
  <c r="F2100" i="16"/>
  <c r="F2101" i="16"/>
  <c r="F2102" i="16"/>
  <c r="F2103" i="16"/>
  <c r="F2104" i="16"/>
  <c r="F2105" i="16"/>
  <c r="F2106" i="16"/>
  <c r="F2107" i="16"/>
  <c r="F2108" i="16"/>
  <c r="F2109" i="16"/>
  <c r="F2110" i="16"/>
  <c r="F2111" i="16"/>
  <c r="F2112" i="16"/>
  <c r="F2113" i="16"/>
  <c r="F2114" i="16"/>
  <c r="F2115" i="16"/>
  <c r="F2116" i="16"/>
  <c r="F2117" i="16"/>
  <c r="F2118" i="16"/>
  <c r="F2119" i="16"/>
  <c r="F2120" i="16"/>
  <c r="F2121" i="16"/>
  <c r="F2122" i="16"/>
  <c r="F2123" i="16"/>
  <c r="F2124" i="16"/>
  <c r="F2125" i="16"/>
  <c r="F2126" i="16"/>
  <c r="F2127" i="16"/>
  <c r="F2128" i="16"/>
  <c r="F2129" i="16"/>
  <c r="F2130" i="16"/>
  <c r="F2131" i="16"/>
  <c r="F2132" i="16"/>
  <c r="F2133" i="16"/>
  <c r="F2134" i="16"/>
  <c r="F2135" i="16"/>
  <c r="F2136" i="16"/>
  <c r="F2137" i="16"/>
  <c r="F2138" i="16"/>
  <c r="F2139" i="16"/>
  <c r="F2140" i="16"/>
  <c r="F2141" i="16"/>
  <c r="F2142" i="16"/>
  <c r="F2143" i="16"/>
  <c r="F2144" i="16"/>
  <c r="F2145" i="16"/>
  <c r="F2146" i="16"/>
  <c r="F2147" i="16"/>
  <c r="F2148" i="16"/>
  <c r="F2149" i="16"/>
  <c r="F2150" i="16"/>
  <c r="F2151" i="16"/>
  <c r="F2152" i="16"/>
  <c r="F2153" i="16"/>
  <c r="F2154" i="16"/>
  <c r="F2155" i="16"/>
  <c r="F2156" i="16"/>
  <c r="F2157" i="16"/>
  <c r="F2158" i="16"/>
  <c r="F2159" i="16"/>
  <c r="F2160" i="16"/>
  <c r="F2161" i="16"/>
  <c r="F2162" i="16"/>
  <c r="F2163" i="16"/>
  <c r="F2164" i="16"/>
  <c r="F2165" i="16"/>
  <c r="F2166" i="16"/>
  <c r="F2167" i="16"/>
  <c r="F2168" i="16"/>
  <c r="F2169" i="16"/>
  <c r="F2170" i="16"/>
  <c r="F2171" i="16"/>
  <c r="F2172" i="16"/>
  <c r="F2173" i="16"/>
  <c r="F2174" i="16"/>
  <c r="F2175" i="16"/>
  <c r="F2176" i="16"/>
  <c r="F2177" i="16"/>
  <c r="F2178" i="16"/>
  <c r="F2179" i="16"/>
  <c r="F2180" i="16"/>
  <c r="F2181" i="16"/>
  <c r="F2182" i="16"/>
  <c r="F2183" i="16"/>
  <c r="F2184" i="16"/>
  <c r="F2185" i="16"/>
  <c r="F2186" i="16"/>
  <c r="F2187" i="16"/>
  <c r="F2188" i="16"/>
  <c r="F2189" i="16"/>
  <c r="F2190" i="16"/>
  <c r="F2191" i="16"/>
  <c r="F2192" i="16"/>
  <c r="F2193" i="16"/>
  <c r="F2194" i="16"/>
  <c r="F2195" i="16"/>
  <c r="F2196" i="16"/>
  <c r="F2197" i="16"/>
  <c r="F2198" i="16"/>
  <c r="F2199" i="16"/>
  <c r="F2200" i="16"/>
  <c r="F2201" i="16"/>
  <c r="F2202" i="16"/>
  <c r="F2203" i="16"/>
  <c r="F2204" i="16"/>
  <c r="F2205" i="16"/>
  <c r="F2206" i="16"/>
  <c r="F2207" i="16"/>
  <c r="F2208" i="16"/>
  <c r="F2209" i="16"/>
  <c r="F2210" i="16"/>
  <c r="F2211" i="16"/>
  <c r="F2212" i="16"/>
  <c r="F2213" i="16"/>
  <c r="F2214" i="16"/>
  <c r="F2215" i="16"/>
  <c r="F2216" i="16"/>
  <c r="F2217" i="16"/>
  <c r="F2218" i="16"/>
  <c r="F2219" i="16"/>
  <c r="F2220" i="16"/>
  <c r="F2221" i="16"/>
  <c r="F2222" i="16"/>
  <c r="F2223" i="16"/>
  <c r="F2224" i="16"/>
  <c r="F2225" i="16"/>
  <c r="F2226" i="16"/>
  <c r="F2227" i="16"/>
  <c r="F2228" i="16"/>
  <c r="F2229" i="16"/>
  <c r="F2230" i="16"/>
  <c r="F2231" i="16"/>
  <c r="F2232" i="16"/>
  <c r="F2233" i="16"/>
  <c r="F2234" i="16"/>
  <c r="F2235" i="16"/>
  <c r="F2236" i="16"/>
  <c r="F2237" i="16"/>
  <c r="F2238" i="16"/>
  <c r="F2239" i="16"/>
  <c r="F2240" i="16"/>
  <c r="F2241" i="16"/>
  <c r="F2242" i="16"/>
  <c r="F2243" i="16"/>
  <c r="F2244" i="16"/>
  <c r="F2245" i="16"/>
  <c r="F2246" i="16"/>
  <c r="F2247" i="16"/>
  <c r="F2248" i="16"/>
  <c r="F2249" i="16"/>
  <c r="F2250" i="16"/>
  <c r="F2251" i="16"/>
  <c r="F2252" i="16"/>
  <c r="F2253" i="16"/>
  <c r="F2254" i="16"/>
  <c r="F2255" i="16"/>
  <c r="F2256" i="16"/>
  <c r="F2257" i="16"/>
  <c r="F2258" i="16"/>
  <c r="F2259" i="16"/>
  <c r="F2260" i="16"/>
  <c r="F2261" i="16"/>
  <c r="F2262" i="16"/>
  <c r="F2263" i="16"/>
  <c r="F2264" i="16"/>
  <c r="F2265" i="16"/>
  <c r="F2266" i="16"/>
  <c r="F2267" i="16"/>
  <c r="F2268" i="16"/>
  <c r="F2269" i="16"/>
  <c r="F2270" i="16"/>
  <c r="F2271" i="16"/>
  <c r="F2272" i="16"/>
  <c r="F2273" i="16"/>
  <c r="F2274" i="16"/>
  <c r="F2275" i="16"/>
  <c r="F2276" i="16"/>
  <c r="F2277" i="16"/>
  <c r="F2278" i="16"/>
  <c r="F2279" i="16"/>
  <c r="F2280" i="16"/>
  <c r="F2281" i="16"/>
  <c r="F2282" i="16"/>
  <c r="F2283" i="16"/>
  <c r="F2284" i="16"/>
  <c r="F2285" i="16"/>
  <c r="F2286" i="16"/>
  <c r="F2287" i="16"/>
  <c r="F2288" i="16"/>
  <c r="F2289" i="16"/>
  <c r="F2290" i="16"/>
  <c r="F2291" i="16"/>
  <c r="F2292" i="16"/>
  <c r="F2293" i="16"/>
  <c r="F2294" i="16"/>
  <c r="F2295" i="16"/>
  <c r="F2296" i="16"/>
  <c r="F2297" i="16"/>
  <c r="F2298" i="16"/>
  <c r="F2299" i="16"/>
  <c r="F2300" i="16"/>
  <c r="F2301" i="16"/>
  <c r="F2302" i="16"/>
  <c r="F2303" i="16"/>
  <c r="F2304" i="16"/>
  <c r="F2305" i="16"/>
  <c r="F2306" i="16"/>
  <c r="F2307" i="16"/>
  <c r="F2308" i="16"/>
  <c r="F2309" i="16"/>
  <c r="F2310" i="16"/>
  <c r="F2311" i="16"/>
  <c r="F2312" i="16"/>
  <c r="F2313" i="16"/>
  <c r="F2314" i="16"/>
  <c r="F2315" i="16"/>
  <c r="F2316" i="16"/>
  <c r="F2317" i="16"/>
  <c r="F2318" i="16"/>
  <c r="F2319" i="16"/>
  <c r="F2320" i="16"/>
  <c r="F2321" i="16"/>
  <c r="F2322" i="16"/>
  <c r="F2323" i="16"/>
  <c r="F2324" i="16"/>
  <c r="F2325" i="16"/>
  <c r="F2326" i="16"/>
  <c r="F2327" i="16"/>
  <c r="F2328" i="16"/>
  <c r="F2329" i="16"/>
  <c r="F2330" i="16"/>
  <c r="F2331" i="16"/>
  <c r="F2332" i="16"/>
  <c r="F2333" i="16"/>
  <c r="F2334" i="16"/>
  <c r="F2335" i="16"/>
  <c r="F2336" i="16"/>
  <c r="F2337" i="16"/>
  <c r="F2338" i="16"/>
  <c r="F2339" i="16"/>
  <c r="F2340" i="16"/>
  <c r="F2341" i="16"/>
  <c r="F2342" i="16"/>
  <c r="F2343" i="16"/>
  <c r="F2344" i="16"/>
  <c r="F2345" i="16"/>
  <c r="F2346" i="16"/>
  <c r="F2347" i="16"/>
  <c r="F2348" i="16"/>
  <c r="F2349" i="16"/>
  <c r="F2350" i="16"/>
  <c r="F2351" i="16"/>
  <c r="F2352" i="16"/>
  <c r="F2353" i="16"/>
  <c r="F2354" i="16"/>
  <c r="F2355" i="16"/>
  <c r="F2356" i="16"/>
  <c r="F2357" i="16"/>
  <c r="F2358" i="16"/>
  <c r="F2359" i="16"/>
  <c r="F2360" i="16"/>
  <c r="F2361" i="16"/>
  <c r="F2362" i="16"/>
  <c r="F2363" i="16"/>
  <c r="F2364" i="16"/>
  <c r="F2365" i="16"/>
  <c r="F2366" i="16"/>
  <c r="F2367" i="16"/>
  <c r="F2368" i="16"/>
  <c r="F2369" i="16"/>
  <c r="F2370" i="16"/>
  <c r="F2371" i="16"/>
  <c r="F2372" i="16"/>
  <c r="F2373" i="16"/>
  <c r="F2374" i="16"/>
  <c r="F2375" i="16"/>
  <c r="F2376" i="16"/>
  <c r="F2377" i="16"/>
  <c r="F2378" i="16"/>
  <c r="F2379" i="16"/>
  <c r="F2380" i="16"/>
  <c r="F2381" i="16"/>
  <c r="F2382" i="16"/>
  <c r="F2383" i="16"/>
  <c r="F2384" i="16"/>
  <c r="F2385" i="16"/>
  <c r="F2386" i="16"/>
  <c r="F2387" i="16"/>
  <c r="F2388" i="16"/>
  <c r="F2389" i="16"/>
  <c r="F2390" i="16"/>
  <c r="F2391" i="16"/>
  <c r="F2392" i="16"/>
  <c r="F2393" i="16"/>
  <c r="F2394" i="16"/>
  <c r="F2395" i="16"/>
  <c r="F2396" i="16"/>
  <c r="F2397" i="16"/>
  <c r="F2398" i="16"/>
  <c r="F2399" i="16"/>
  <c r="F2400" i="16"/>
  <c r="F2401" i="16"/>
  <c r="F2402" i="16"/>
  <c r="F2403" i="16"/>
  <c r="F2404" i="16"/>
  <c r="F2405" i="16"/>
  <c r="F2406" i="16"/>
  <c r="F2407" i="16"/>
  <c r="F2408" i="16"/>
  <c r="F2409" i="16"/>
  <c r="F2410" i="16"/>
  <c r="F2411" i="16"/>
  <c r="F2412" i="16"/>
  <c r="F2413" i="16"/>
  <c r="F2414" i="16"/>
  <c r="F2415" i="16"/>
  <c r="F2416" i="16"/>
  <c r="F2417" i="16"/>
  <c r="F2418" i="16"/>
  <c r="F2419" i="16"/>
  <c r="F2420" i="16"/>
  <c r="F2421" i="16"/>
  <c r="F2422" i="16"/>
  <c r="F2423" i="16"/>
  <c r="F2424" i="16"/>
  <c r="F2425" i="16"/>
  <c r="F2426" i="16"/>
  <c r="F2427" i="16"/>
  <c r="F2428" i="16"/>
  <c r="F2429" i="16"/>
  <c r="F2430" i="16"/>
  <c r="F2431" i="16"/>
  <c r="F2432" i="16"/>
  <c r="F2433" i="16"/>
  <c r="F2434" i="16"/>
  <c r="F2435" i="16"/>
  <c r="F2436" i="16"/>
  <c r="F2437" i="16"/>
  <c r="F2438" i="16"/>
  <c r="F2439" i="16"/>
  <c r="F2440" i="16"/>
  <c r="F2441" i="16"/>
  <c r="F2442" i="16"/>
  <c r="F2443" i="16"/>
  <c r="F2444" i="16"/>
  <c r="F2445" i="16"/>
  <c r="F2446" i="16"/>
  <c r="F2447" i="16"/>
  <c r="F2448" i="16"/>
  <c r="F2449" i="16"/>
  <c r="F2450" i="16"/>
  <c r="F2451" i="16"/>
  <c r="F2452" i="16"/>
  <c r="F2453" i="16"/>
  <c r="F2454" i="16"/>
  <c r="F2455" i="16"/>
  <c r="F2456" i="16"/>
  <c r="F2457" i="16"/>
  <c r="F2458" i="16"/>
  <c r="F2459" i="16"/>
  <c r="F2460" i="16"/>
  <c r="F2461" i="16"/>
  <c r="F2462" i="16"/>
  <c r="F2463" i="16"/>
  <c r="F2464" i="16"/>
  <c r="F2465" i="16"/>
  <c r="F2466" i="16"/>
  <c r="F2467" i="16"/>
  <c r="F2468" i="16"/>
  <c r="F2469" i="16"/>
  <c r="F2470" i="16"/>
  <c r="F2471" i="16"/>
  <c r="F2472" i="16"/>
  <c r="F2473" i="16"/>
  <c r="F2474" i="16"/>
  <c r="F2475" i="16"/>
  <c r="F2476" i="16"/>
  <c r="F2477" i="16"/>
  <c r="F2478" i="16"/>
  <c r="F2479" i="16"/>
  <c r="F2480" i="16"/>
  <c r="F2481" i="16"/>
  <c r="F2482" i="16"/>
  <c r="F2483" i="16"/>
  <c r="F2484" i="16"/>
  <c r="F2485" i="16"/>
  <c r="F2486" i="16"/>
  <c r="F2487" i="16"/>
  <c r="F2488" i="16"/>
  <c r="F2489" i="16"/>
  <c r="F2490" i="16"/>
  <c r="F2491" i="16"/>
  <c r="F2492" i="16"/>
  <c r="F2493" i="16"/>
  <c r="F2494" i="16"/>
  <c r="F2495" i="16"/>
  <c r="F2496" i="16"/>
  <c r="F2497" i="16"/>
  <c r="F2498" i="16"/>
  <c r="F2499" i="16"/>
  <c r="F2500" i="16"/>
  <c r="F2501" i="16"/>
  <c r="F2502" i="16"/>
  <c r="F2503" i="16"/>
  <c r="F2504" i="16"/>
  <c r="F2505" i="16"/>
  <c r="F2506" i="16"/>
  <c r="F2507" i="16"/>
  <c r="F2508" i="16"/>
  <c r="F2509" i="16"/>
  <c r="F2510" i="16"/>
  <c r="F2511" i="16"/>
  <c r="F2512" i="16"/>
  <c r="F2513" i="16"/>
  <c r="F2514" i="16"/>
  <c r="F2515" i="16"/>
  <c r="F2516" i="16"/>
  <c r="F2517" i="16"/>
  <c r="F2518" i="16"/>
  <c r="F2519" i="16"/>
  <c r="F2520" i="16"/>
  <c r="F2521" i="16"/>
  <c r="F2522" i="16"/>
  <c r="F2523" i="16"/>
  <c r="F2524" i="16"/>
  <c r="F2525" i="16"/>
  <c r="F2526" i="16"/>
  <c r="F2527" i="16"/>
  <c r="F2528" i="16"/>
  <c r="F2529" i="16"/>
  <c r="F2530" i="16"/>
  <c r="F2531" i="16"/>
  <c r="F2532" i="16"/>
  <c r="F2533" i="16"/>
  <c r="F2534" i="16"/>
  <c r="F2535" i="16"/>
  <c r="F2536" i="16"/>
  <c r="F2537" i="16"/>
  <c r="F2538" i="16"/>
  <c r="F2539" i="16"/>
  <c r="F2540" i="16"/>
  <c r="F2541" i="16"/>
  <c r="F2542" i="16"/>
  <c r="F2543" i="16"/>
  <c r="F2544" i="16"/>
  <c r="F2545" i="16"/>
  <c r="F2546" i="16"/>
  <c r="F2547" i="16"/>
  <c r="F2548" i="16"/>
  <c r="F2549" i="16"/>
  <c r="F2550" i="16"/>
  <c r="F2551" i="16"/>
  <c r="F2552" i="16"/>
  <c r="F2553" i="16"/>
  <c r="F2554" i="16"/>
  <c r="F2555" i="16"/>
  <c r="F2556" i="16"/>
  <c r="F2557" i="16"/>
  <c r="F2558" i="16"/>
  <c r="F2559" i="16"/>
  <c r="F2560" i="16"/>
  <c r="F2561" i="16"/>
  <c r="F2562" i="16"/>
  <c r="F2563" i="16"/>
  <c r="F2564" i="16"/>
  <c r="F2565" i="16"/>
  <c r="F2566" i="16"/>
  <c r="F2567" i="16"/>
  <c r="F2568" i="16"/>
  <c r="F2569" i="16"/>
  <c r="F2570" i="16"/>
  <c r="F2571" i="16"/>
  <c r="F2572" i="16"/>
  <c r="F2573" i="16"/>
  <c r="F2574" i="16"/>
  <c r="F2575" i="16"/>
  <c r="F2576" i="16"/>
  <c r="F2577" i="16"/>
  <c r="F2578" i="16"/>
  <c r="F2579" i="16"/>
  <c r="F2580" i="16"/>
  <c r="F2581" i="16"/>
  <c r="F2582" i="16"/>
  <c r="F2583" i="16"/>
  <c r="F2584" i="16"/>
  <c r="F2585" i="16"/>
  <c r="F2586" i="16"/>
  <c r="F2587" i="16"/>
  <c r="F2588" i="16"/>
  <c r="F2589" i="16"/>
  <c r="F2590" i="16"/>
  <c r="F2591" i="16"/>
  <c r="F2592" i="16"/>
  <c r="F2593" i="16"/>
  <c r="F2594" i="16"/>
  <c r="F2595" i="16"/>
  <c r="F2596" i="16"/>
  <c r="F2597" i="16"/>
  <c r="F2598" i="16"/>
  <c r="F2599" i="16"/>
  <c r="F2600" i="16"/>
  <c r="F2601" i="16"/>
  <c r="F2602" i="16"/>
  <c r="F2603" i="16"/>
  <c r="F2604" i="16"/>
  <c r="F2605" i="16"/>
  <c r="F2606" i="16"/>
  <c r="F2607" i="16"/>
  <c r="F2608" i="16"/>
  <c r="F2609" i="16"/>
  <c r="F2610" i="16"/>
  <c r="F2611" i="16"/>
  <c r="F2612" i="16"/>
  <c r="F2613" i="16"/>
  <c r="F2614" i="16"/>
  <c r="F2615" i="16"/>
  <c r="F2616" i="16"/>
  <c r="F2617" i="16"/>
  <c r="F2618" i="16"/>
  <c r="F2619" i="16"/>
  <c r="F2620" i="16"/>
  <c r="F2621" i="16"/>
  <c r="F2622" i="16"/>
  <c r="F2623" i="16"/>
  <c r="F2624" i="16"/>
  <c r="F2625" i="16"/>
  <c r="F2626" i="16"/>
  <c r="F2627" i="16"/>
  <c r="F2628" i="16"/>
  <c r="F2629" i="16"/>
  <c r="F2630" i="16"/>
  <c r="F2631" i="16"/>
  <c r="F2632" i="16"/>
  <c r="F2633" i="16"/>
  <c r="F2634" i="16"/>
  <c r="F2635" i="16"/>
  <c r="F2636" i="16"/>
  <c r="F2637" i="16"/>
  <c r="F2638" i="16"/>
  <c r="F2639" i="16"/>
  <c r="F2640" i="16"/>
  <c r="F2641" i="16"/>
  <c r="F2642" i="16"/>
  <c r="F2643" i="16"/>
  <c r="F2644" i="16"/>
  <c r="F2645" i="16"/>
  <c r="F2646" i="16"/>
  <c r="F2647" i="16"/>
  <c r="F2648" i="16"/>
  <c r="F2649" i="16"/>
  <c r="F2650" i="16"/>
  <c r="F2651" i="16"/>
  <c r="F2652" i="16"/>
  <c r="F2653" i="16"/>
  <c r="F2654" i="16"/>
  <c r="F2655" i="16"/>
  <c r="F2656" i="16"/>
  <c r="F2657" i="16"/>
  <c r="F2658" i="16"/>
  <c r="F2659" i="16"/>
  <c r="F2660" i="16"/>
  <c r="F2661" i="16"/>
  <c r="F2662" i="16"/>
  <c r="F2663" i="16"/>
  <c r="F2664" i="16"/>
  <c r="F2665" i="16"/>
  <c r="F2666" i="16"/>
  <c r="F2667" i="16"/>
  <c r="F2668" i="16"/>
  <c r="F2669" i="16"/>
  <c r="F2670" i="16"/>
  <c r="F2671" i="16"/>
  <c r="F2672" i="16"/>
  <c r="F2673" i="16"/>
  <c r="F2674" i="16"/>
  <c r="F2675" i="16"/>
  <c r="F2676" i="16"/>
  <c r="F2677" i="16"/>
  <c r="F2678" i="16"/>
  <c r="F2679" i="16"/>
  <c r="F2680" i="16"/>
  <c r="F2681" i="16"/>
  <c r="F2682" i="16"/>
  <c r="F2683" i="16"/>
  <c r="F2684" i="16"/>
  <c r="F2685" i="16"/>
  <c r="F2686" i="16"/>
  <c r="F2687" i="16"/>
  <c r="F2688" i="16"/>
  <c r="F2689" i="16"/>
  <c r="F2690" i="16"/>
  <c r="F2691" i="16"/>
  <c r="F2692" i="16"/>
  <c r="F2693" i="16"/>
  <c r="F2694" i="16"/>
  <c r="F2695" i="16"/>
  <c r="F2696" i="16"/>
  <c r="F2697" i="16"/>
  <c r="F2698" i="16"/>
  <c r="F2699" i="16"/>
  <c r="F2700" i="16"/>
  <c r="F2701" i="16"/>
  <c r="F2702" i="16"/>
  <c r="F2703" i="16"/>
  <c r="F2704" i="16"/>
  <c r="F2705" i="16"/>
  <c r="F2706" i="16"/>
  <c r="F2707" i="16"/>
  <c r="F2708" i="16"/>
  <c r="F2709" i="16"/>
  <c r="F2710" i="16"/>
  <c r="F2711" i="16"/>
  <c r="F2712" i="16"/>
  <c r="F2713" i="16"/>
  <c r="F2714" i="16"/>
  <c r="F2715" i="16"/>
  <c r="F2716" i="16"/>
  <c r="F2717" i="16"/>
  <c r="F2718" i="16"/>
  <c r="F2719" i="16"/>
  <c r="F2720" i="16"/>
  <c r="F2721" i="16"/>
  <c r="F2722" i="16"/>
  <c r="F2723" i="16"/>
  <c r="F2724" i="16"/>
  <c r="F2725" i="16"/>
  <c r="F2726" i="16"/>
  <c r="F2727" i="16"/>
  <c r="F2728" i="16"/>
  <c r="F2729" i="16"/>
  <c r="F2730" i="16"/>
  <c r="F2731" i="16"/>
  <c r="F2732" i="16"/>
  <c r="F2733" i="16"/>
  <c r="F2734" i="16"/>
  <c r="F2735" i="16"/>
  <c r="F2736" i="16"/>
  <c r="F2737" i="16"/>
  <c r="F2738" i="16"/>
  <c r="F2739" i="16"/>
  <c r="F2740" i="16"/>
  <c r="F2741" i="16"/>
  <c r="F2742" i="16"/>
  <c r="F2743" i="16"/>
  <c r="F2744" i="16"/>
  <c r="F2745" i="16"/>
  <c r="F2746" i="16"/>
  <c r="F2747" i="16"/>
  <c r="F2748" i="16"/>
  <c r="F2749" i="16"/>
  <c r="F2750" i="16"/>
  <c r="F2751" i="16"/>
  <c r="F2752" i="16"/>
  <c r="F2753" i="16"/>
  <c r="F2754" i="16"/>
  <c r="F2755" i="16"/>
  <c r="F2756" i="16"/>
  <c r="F2757" i="16"/>
  <c r="F2758" i="16"/>
  <c r="F2759" i="16"/>
  <c r="F2760" i="16"/>
  <c r="F2761" i="16"/>
  <c r="F2762" i="16"/>
  <c r="F2763" i="16"/>
  <c r="F2764" i="16"/>
  <c r="F2765" i="16"/>
  <c r="F2766" i="16"/>
  <c r="F2767" i="16"/>
  <c r="F2768" i="16"/>
  <c r="F2769" i="16"/>
  <c r="F2770" i="16"/>
  <c r="F2771" i="16"/>
  <c r="F2772" i="16"/>
  <c r="F2773" i="16"/>
  <c r="F2774" i="16"/>
  <c r="F2775" i="16"/>
  <c r="F2776" i="16"/>
  <c r="F2777" i="16"/>
  <c r="F2778" i="16"/>
  <c r="F2779" i="16"/>
  <c r="F2780" i="16"/>
  <c r="F2781" i="16"/>
  <c r="F2782" i="16"/>
  <c r="F2783" i="16"/>
  <c r="F2784" i="16"/>
  <c r="F2785" i="16"/>
  <c r="F2786" i="16"/>
  <c r="F2787" i="16"/>
  <c r="F2788" i="16"/>
  <c r="F2789" i="16"/>
  <c r="F2790" i="16"/>
  <c r="F2791" i="16"/>
  <c r="F2792" i="16"/>
  <c r="F2793" i="16"/>
  <c r="F2794" i="16"/>
  <c r="F2795" i="16"/>
  <c r="F2796" i="16"/>
  <c r="F2797" i="16"/>
  <c r="F2798" i="16"/>
  <c r="F2799" i="16"/>
  <c r="F2800" i="16"/>
  <c r="F2801" i="16"/>
  <c r="F2802" i="16"/>
  <c r="F2803" i="16"/>
  <c r="F2804" i="16"/>
  <c r="F2805" i="16"/>
  <c r="F2806" i="16"/>
  <c r="F2807" i="16"/>
  <c r="F2808" i="16"/>
  <c r="F2809" i="16"/>
  <c r="F2810" i="16"/>
  <c r="F2811" i="16"/>
  <c r="F2812" i="16"/>
  <c r="F2813" i="16"/>
  <c r="F2814" i="16"/>
  <c r="F2815" i="16"/>
  <c r="F2816" i="16"/>
  <c r="F2817" i="16"/>
  <c r="F2818" i="16"/>
  <c r="F2819" i="16"/>
  <c r="F2820" i="16"/>
  <c r="F2821" i="16"/>
  <c r="F2822" i="16"/>
  <c r="F2823" i="16"/>
  <c r="F2824" i="16"/>
  <c r="F2825" i="16"/>
  <c r="F2826" i="16"/>
  <c r="F2827" i="16"/>
  <c r="F2828" i="16"/>
  <c r="F2829" i="16"/>
  <c r="F2830" i="16"/>
  <c r="F2831" i="16"/>
  <c r="F2832" i="16"/>
  <c r="F2833" i="16"/>
  <c r="F2834" i="16"/>
  <c r="F2835" i="16"/>
  <c r="F2836" i="16"/>
  <c r="F2837" i="16"/>
  <c r="F2838" i="16"/>
  <c r="F2839" i="16"/>
  <c r="F2840" i="16"/>
  <c r="F2841" i="16"/>
  <c r="F2842" i="16"/>
  <c r="F2843" i="16"/>
  <c r="F2844" i="16"/>
  <c r="F2845" i="16"/>
  <c r="F2846" i="16"/>
  <c r="F2847" i="16"/>
  <c r="F2848" i="16"/>
  <c r="F2849" i="16"/>
  <c r="F2850" i="16"/>
  <c r="F2851" i="16"/>
  <c r="F2852" i="16"/>
  <c r="F2853" i="16"/>
  <c r="F2854" i="16"/>
  <c r="F2855" i="16"/>
  <c r="F2856" i="16"/>
  <c r="F2857" i="16"/>
  <c r="F2858" i="16"/>
  <c r="F2859" i="16"/>
  <c r="F2860" i="16"/>
  <c r="F2861" i="16"/>
  <c r="F2862" i="16"/>
  <c r="F2863" i="16"/>
  <c r="F2864" i="16"/>
  <c r="F2865" i="16"/>
  <c r="F2866" i="16"/>
  <c r="F2867" i="16"/>
  <c r="F2868" i="16"/>
  <c r="F2869" i="16"/>
  <c r="F2870" i="16"/>
  <c r="F2871" i="16"/>
  <c r="F2872" i="16"/>
  <c r="F2873" i="16"/>
  <c r="F2874" i="16"/>
  <c r="F2875" i="16"/>
  <c r="F2876" i="16"/>
  <c r="F2877" i="16"/>
  <c r="F2878" i="16"/>
  <c r="F2879" i="16"/>
  <c r="F2880" i="16"/>
  <c r="F2881" i="16"/>
  <c r="F2882" i="16"/>
  <c r="F2883" i="16"/>
  <c r="F2884" i="16"/>
  <c r="F2885" i="16"/>
  <c r="F2886" i="16"/>
  <c r="F2887" i="16"/>
  <c r="F2888" i="16"/>
  <c r="F2889" i="16"/>
  <c r="F2890" i="16"/>
  <c r="F2891" i="16"/>
  <c r="F2892" i="16"/>
  <c r="F2893" i="16"/>
  <c r="F2894" i="16"/>
  <c r="F2895" i="16"/>
  <c r="F2896" i="16"/>
  <c r="F2897" i="16"/>
  <c r="F2898" i="16"/>
  <c r="F2899" i="16"/>
  <c r="F2900" i="16"/>
  <c r="F2901" i="16"/>
  <c r="F2902" i="16"/>
  <c r="F2903" i="16"/>
  <c r="F2904" i="16"/>
  <c r="F2905" i="16"/>
  <c r="F2906" i="16"/>
  <c r="F2907" i="16"/>
  <c r="F2908" i="16"/>
  <c r="F2909" i="16"/>
  <c r="F2910" i="16"/>
  <c r="F2911" i="16"/>
  <c r="F2912" i="16"/>
  <c r="F2913" i="16"/>
  <c r="F2914" i="16"/>
  <c r="F2915" i="16"/>
  <c r="F2916" i="16"/>
  <c r="F2917" i="16"/>
  <c r="F2918" i="16"/>
  <c r="F2919" i="16"/>
  <c r="F2920" i="16"/>
  <c r="F2921" i="16"/>
  <c r="F2922" i="16"/>
  <c r="F2923" i="16"/>
  <c r="F2924" i="16"/>
  <c r="F2925" i="16"/>
  <c r="F2926" i="16"/>
  <c r="F2927" i="16"/>
  <c r="F2928" i="16"/>
  <c r="F2929" i="16"/>
  <c r="F2930" i="16"/>
  <c r="F2931" i="16"/>
  <c r="F2932" i="16"/>
  <c r="F2933" i="16"/>
  <c r="F2934" i="16"/>
  <c r="F2935" i="16"/>
  <c r="F2936" i="16"/>
  <c r="F2937" i="16"/>
  <c r="F2938" i="16"/>
  <c r="F2939" i="16"/>
  <c r="F2940" i="16"/>
  <c r="F2941" i="16"/>
  <c r="F2942" i="16"/>
  <c r="F2943" i="16"/>
  <c r="F2944" i="16"/>
  <c r="F2945" i="16"/>
  <c r="F2946" i="16"/>
  <c r="F2947" i="16"/>
  <c r="F2948" i="16"/>
  <c r="F2949" i="16"/>
  <c r="F2950" i="16"/>
  <c r="F2951" i="16"/>
  <c r="F2952" i="16"/>
  <c r="F2953" i="16"/>
  <c r="F2954" i="16"/>
  <c r="F2955" i="16"/>
  <c r="F2956" i="16"/>
  <c r="F2957" i="16"/>
  <c r="F2958" i="16"/>
  <c r="F2959" i="16"/>
  <c r="F2960" i="16"/>
  <c r="F2961" i="16"/>
  <c r="F2962" i="16"/>
  <c r="F2963" i="16"/>
  <c r="F2964" i="16"/>
  <c r="F2965" i="16"/>
  <c r="F2966" i="16"/>
  <c r="F2967" i="16"/>
  <c r="F2968" i="16"/>
  <c r="F2969" i="16"/>
  <c r="F2970" i="16"/>
  <c r="F2971" i="16"/>
  <c r="F2972" i="16"/>
  <c r="F2973" i="16"/>
  <c r="F2974" i="16"/>
  <c r="F2975" i="16"/>
  <c r="F2976" i="16"/>
  <c r="F2977" i="16"/>
  <c r="F2978" i="16"/>
  <c r="F2979" i="16"/>
  <c r="F2980" i="16"/>
  <c r="F2981" i="16"/>
  <c r="F2982" i="16"/>
  <c r="F2983" i="16"/>
  <c r="F2984" i="16"/>
  <c r="F2985" i="16"/>
  <c r="F2986" i="16"/>
  <c r="F2987" i="16"/>
  <c r="F2988" i="16"/>
  <c r="F2989" i="16"/>
  <c r="F2990" i="16"/>
  <c r="F2991" i="16"/>
  <c r="F2992" i="16"/>
  <c r="F2993" i="16"/>
  <c r="F2994" i="16"/>
  <c r="F2995" i="16"/>
  <c r="F2996" i="16"/>
  <c r="F2997" i="16"/>
  <c r="F2998" i="16"/>
  <c r="F2999" i="16"/>
  <c r="F3000" i="16"/>
  <c r="F3001" i="16"/>
  <c r="F3002" i="16"/>
  <c r="F3003" i="16"/>
  <c r="F3004" i="16"/>
  <c r="F3005" i="16"/>
  <c r="F3006" i="16"/>
  <c r="F3007" i="16"/>
  <c r="F3008" i="16"/>
  <c r="F3009" i="16"/>
  <c r="F3010" i="16"/>
  <c r="F3011" i="16"/>
  <c r="F3012" i="16"/>
  <c r="F3013" i="16"/>
  <c r="F3014" i="16"/>
  <c r="F3015" i="16"/>
  <c r="F3016" i="16"/>
  <c r="F3017" i="16"/>
  <c r="F3018" i="16"/>
  <c r="F3019" i="16"/>
  <c r="F3020" i="16"/>
  <c r="F3021" i="16"/>
  <c r="F3022" i="16"/>
  <c r="F3023" i="16"/>
  <c r="F3024" i="16"/>
  <c r="F3025" i="16"/>
  <c r="F3026" i="16"/>
  <c r="F3027" i="16"/>
  <c r="F3028" i="16"/>
  <c r="F3029" i="16"/>
  <c r="F3030" i="16"/>
  <c r="F3031" i="16"/>
  <c r="F3032" i="16"/>
  <c r="F3033" i="16"/>
  <c r="F3034" i="16"/>
  <c r="F3035" i="16"/>
  <c r="F3036" i="16"/>
  <c r="F3037" i="16"/>
  <c r="F3038" i="16"/>
  <c r="F3039" i="16"/>
  <c r="F3040" i="16"/>
  <c r="F3041" i="16"/>
  <c r="F3042" i="16"/>
  <c r="F3043" i="16"/>
  <c r="F3044" i="16"/>
  <c r="F3045" i="16"/>
  <c r="F3046" i="16"/>
  <c r="F3047" i="16"/>
  <c r="F3048" i="16"/>
  <c r="F3049" i="16"/>
  <c r="F3050" i="16"/>
  <c r="F3051" i="16"/>
  <c r="F3052" i="16"/>
  <c r="F3053" i="16"/>
  <c r="F3054" i="16"/>
  <c r="F3055" i="16"/>
  <c r="F3056" i="16"/>
  <c r="F3057" i="16"/>
  <c r="F3058" i="16"/>
  <c r="F3059" i="16"/>
  <c r="F3060" i="16"/>
  <c r="F3061" i="16"/>
  <c r="F3062" i="16"/>
  <c r="F3063" i="16"/>
  <c r="F3064" i="16"/>
  <c r="F3065" i="16"/>
  <c r="F3066" i="16"/>
  <c r="F3067" i="16"/>
  <c r="F3068" i="16"/>
  <c r="F3069" i="16"/>
  <c r="F3070" i="16"/>
  <c r="F3071" i="16"/>
  <c r="F3072" i="16"/>
  <c r="F3073" i="16"/>
  <c r="F3074" i="16"/>
  <c r="F3075" i="16"/>
  <c r="F3076" i="16"/>
  <c r="F3077" i="16"/>
  <c r="F3078" i="16"/>
  <c r="F3079" i="16"/>
  <c r="F3080" i="16"/>
  <c r="F3081" i="16"/>
  <c r="F3082" i="16"/>
  <c r="F3083" i="16"/>
  <c r="F3084" i="16"/>
  <c r="F3085" i="16"/>
  <c r="F3086" i="16"/>
  <c r="F3087" i="16"/>
  <c r="F3088" i="16"/>
  <c r="F3089" i="16"/>
  <c r="F3090" i="16"/>
  <c r="F3091" i="16"/>
  <c r="F3092" i="16"/>
  <c r="F3093" i="16"/>
  <c r="F3094" i="16"/>
  <c r="F3095" i="16"/>
  <c r="F3096" i="16"/>
  <c r="F3097" i="16"/>
  <c r="F3098" i="16"/>
  <c r="F3099" i="16"/>
  <c r="F3100" i="16"/>
  <c r="F3101" i="16"/>
  <c r="F3102" i="16"/>
  <c r="F3103" i="16"/>
  <c r="F3104" i="16"/>
  <c r="F3105" i="16"/>
  <c r="F3106" i="16"/>
  <c r="F3107" i="16"/>
  <c r="F3108" i="16"/>
  <c r="F3109" i="16"/>
  <c r="F3110" i="16"/>
  <c r="F3111" i="16"/>
  <c r="F3112" i="16"/>
  <c r="F3113" i="16"/>
  <c r="F3114" i="16"/>
  <c r="F3115" i="16"/>
  <c r="F3116" i="16"/>
  <c r="F3117" i="16"/>
  <c r="F3118" i="16"/>
  <c r="F3119" i="16"/>
  <c r="F3120" i="16"/>
  <c r="F3121" i="16"/>
  <c r="F3122" i="16"/>
  <c r="F3123" i="16"/>
  <c r="F3124" i="16"/>
  <c r="F3125" i="16"/>
  <c r="F3126" i="16"/>
  <c r="F3127" i="16"/>
  <c r="F3128" i="16"/>
  <c r="F3129" i="16"/>
  <c r="F3130" i="16"/>
  <c r="F3131" i="16"/>
  <c r="F3132" i="16"/>
  <c r="F3133" i="16"/>
  <c r="F3134" i="16"/>
  <c r="F3135" i="16"/>
  <c r="F3136" i="16"/>
  <c r="F3137" i="16"/>
  <c r="F3138" i="16"/>
  <c r="F3139" i="16"/>
  <c r="F3140" i="16"/>
  <c r="F3141" i="16"/>
  <c r="F3142" i="16"/>
  <c r="F3143" i="16"/>
  <c r="F3144" i="16"/>
  <c r="F3145" i="16"/>
  <c r="F3146" i="16"/>
  <c r="F3147" i="16"/>
  <c r="F3148" i="16"/>
  <c r="F3149" i="16"/>
  <c r="F3150" i="16"/>
  <c r="F3151" i="16"/>
  <c r="F3152" i="16"/>
  <c r="F3153" i="16"/>
  <c r="F3154" i="16"/>
  <c r="F3155" i="16"/>
  <c r="F3156" i="16"/>
  <c r="F3157" i="16"/>
  <c r="F3158" i="16"/>
  <c r="F3159" i="16"/>
  <c r="F3160" i="16"/>
  <c r="F3161" i="16"/>
  <c r="F3162" i="16"/>
  <c r="F3163" i="16"/>
  <c r="F3164" i="16"/>
  <c r="F3165" i="16"/>
  <c r="F3166" i="16"/>
  <c r="F3167" i="16"/>
  <c r="F3168" i="16"/>
  <c r="F3169" i="16"/>
  <c r="F3170" i="16"/>
  <c r="F3171" i="16"/>
  <c r="F3172" i="16"/>
  <c r="F3173" i="16"/>
  <c r="F3174" i="16"/>
  <c r="F3175" i="16"/>
  <c r="F3176" i="16"/>
  <c r="F3177" i="16"/>
  <c r="F3178" i="16"/>
  <c r="F3179" i="16"/>
  <c r="F3180" i="16"/>
  <c r="F3181" i="16"/>
  <c r="F3182" i="16"/>
  <c r="F3183" i="16"/>
  <c r="F3184" i="16"/>
  <c r="F3185" i="16"/>
  <c r="F3186" i="16"/>
  <c r="F3187" i="16"/>
  <c r="F3188" i="16"/>
  <c r="F3189" i="16"/>
  <c r="F3190" i="16"/>
  <c r="F3191" i="16"/>
  <c r="F3192" i="16"/>
  <c r="F3193" i="16"/>
  <c r="F3194" i="16"/>
  <c r="F3195" i="16"/>
  <c r="F3196" i="16"/>
  <c r="F3197" i="16"/>
  <c r="F3198" i="16"/>
  <c r="F3199" i="16"/>
  <c r="F3200" i="16"/>
  <c r="F3201" i="16"/>
  <c r="F3202" i="16"/>
  <c r="F3203" i="16"/>
  <c r="F3204" i="16"/>
  <c r="F3205" i="16"/>
  <c r="F3206" i="16"/>
  <c r="F3207" i="16"/>
  <c r="F3208" i="16"/>
  <c r="F3209" i="16"/>
  <c r="F3210" i="16"/>
  <c r="F3211" i="16"/>
  <c r="F3212" i="16"/>
  <c r="F3213" i="16"/>
  <c r="F3214" i="16"/>
  <c r="F3215" i="16"/>
  <c r="F3216" i="16"/>
  <c r="F3217" i="16"/>
  <c r="F3218" i="16"/>
  <c r="F3219" i="16"/>
  <c r="F3220" i="16"/>
  <c r="F3221" i="16"/>
  <c r="F3222" i="16"/>
  <c r="F3223" i="16"/>
  <c r="F3224" i="16"/>
  <c r="F3225" i="16"/>
  <c r="F3226" i="16"/>
  <c r="F3227" i="16"/>
  <c r="F3228" i="16"/>
  <c r="F3229" i="16"/>
  <c r="F3230" i="16"/>
  <c r="F3231" i="16"/>
  <c r="F3232" i="16"/>
  <c r="F3233" i="16"/>
  <c r="F3234" i="16"/>
  <c r="F3235" i="16"/>
  <c r="F3236" i="16"/>
  <c r="F3237" i="16"/>
  <c r="F3238" i="16"/>
  <c r="F3239" i="16"/>
  <c r="F3240" i="16"/>
  <c r="F3241" i="16"/>
  <c r="F3242" i="16"/>
  <c r="F3243" i="16"/>
  <c r="F3244" i="16"/>
  <c r="F3245" i="16"/>
  <c r="F3246" i="16"/>
  <c r="F3247" i="16"/>
  <c r="F3248" i="16"/>
  <c r="F3249" i="16"/>
  <c r="F3250" i="16"/>
  <c r="F3251" i="16"/>
  <c r="F3252" i="16"/>
  <c r="F3253" i="16"/>
  <c r="F3254" i="16"/>
  <c r="F3255" i="16"/>
  <c r="F3256" i="16"/>
  <c r="F3257" i="16"/>
  <c r="F3258" i="16"/>
  <c r="F3259" i="16"/>
  <c r="F3260" i="16"/>
  <c r="F3261" i="16"/>
  <c r="F3262" i="16"/>
  <c r="F3263" i="16"/>
  <c r="F3264" i="16"/>
  <c r="F3265" i="16"/>
  <c r="F3266" i="16"/>
  <c r="F3267" i="16"/>
  <c r="F3268" i="16"/>
  <c r="F3269" i="16"/>
  <c r="F3270" i="16"/>
  <c r="F3271" i="16"/>
  <c r="F3272" i="16"/>
  <c r="F3273" i="16"/>
  <c r="F3274" i="16"/>
  <c r="F3275" i="16"/>
  <c r="F3276" i="16"/>
  <c r="F3277" i="16"/>
  <c r="F3278" i="16"/>
  <c r="F3279" i="16"/>
  <c r="F3280" i="16"/>
  <c r="F3281" i="16"/>
  <c r="F3282" i="16"/>
  <c r="F3283" i="16"/>
  <c r="F3284" i="16"/>
  <c r="F3285" i="16"/>
  <c r="F3286" i="16"/>
  <c r="F3287" i="16"/>
  <c r="F3288" i="16"/>
  <c r="F3289" i="16"/>
  <c r="F3290" i="16"/>
  <c r="F3291" i="16"/>
  <c r="F3292" i="16"/>
  <c r="F3293" i="16"/>
  <c r="F3294" i="16"/>
  <c r="F3295" i="16"/>
  <c r="F3296" i="16"/>
  <c r="F3297" i="16"/>
  <c r="F3298" i="16"/>
  <c r="F3299" i="16"/>
  <c r="F3300" i="16"/>
  <c r="F3301" i="16"/>
  <c r="F3302" i="16"/>
  <c r="F3303" i="16"/>
  <c r="F3304" i="16"/>
  <c r="F3305" i="16"/>
  <c r="F3306" i="16"/>
  <c r="F3307" i="16"/>
  <c r="F3308" i="16"/>
  <c r="F3309" i="16"/>
  <c r="F3310" i="16"/>
  <c r="F3311" i="16"/>
  <c r="F3312" i="16"/>
  <c r="F3313" i="16"/>
  <c r="F3314" i="16"/>
  <c r="F3315" i="16"/>
  <c r="F3316" i="16"/>
  <c r="F3317" i="16"/>
  <c r="F3318" i="16"/>
  <c r="F3319" i="16"/>
  <c r="F3320" i="16"/>
  <c r="F3321" i="16"/>
  <c r="F3322" i="16"/>
  <c r="F3323" i="16"/>
  <c r="F3324" i="16"/>
  <c r="F3325" i="16"/>
  <c r="F3326" i="16"/>
  <c r="F3327" i="16"/>
  <c r="F3328" i="16"/>
  <c r="F3329" i="16"/>
  <c r="F3330" i="16"/>
  <c r="F3331" i="16"/>
  <c r="F3332" i="16"/>
  <c r="F3333" i="16"/>
  <c r="F3334" i="16"/>
  <c r="F3335" i="16"/>
  <c r="F3336" i="16"/>
  <c r="F3337" i="16"/>
  <c r="F3338" i="16"/>
  <c r="F3339" i="16"/>
  <c r="F3340" i="16"/>
  <c r="F3341" i="16"/>
  <c r="F3342" i="16"/>
  <c r="F3343" i="16"/>
  <c r="F3344" i="16"/>
  <c r="F3345" i="16"/>
  <c r="F3346" i="16"/>
  <c r="F3347" i="16"/>
  <c r="F3348" i="16"/>
  <c r="F3349" i="16"/>
  <c r="F3350" i="16"/>
  <c r="F3351" i="16"/>
  <c r="F3352" i="16"/>
  <c r="F3353" i="16"/>
  <c r="F3354" i="16"/>
  <c r="F3355" i="16"/>
  <c r="F3356" i="16"/>
  <c r="F3357" i="16"/>
  <c r="F3358" i="16"/>
  <c r="F3359" i="16"/>
  <c r="F3360" i="16"/>
  <c r="F3361" i="16"/>
  <c r="F3362" i="16"/>
  <c r="F3363" i="16"/>
  <c r="F3364" i="16"/>
  <c r="F3365" i="16"/>
  <c r="F3366" i="16"/>
  <c r="F3367" i="16"/>
  <c r="F3368" i="16"/>
  <c r="F3369" i="16"/>
  <c r="F3370" i="16"/>
  <c r="F3371" i="16"/>
  <c r="F3372" i="16"/>
  <c r="F3373" i="16"/>
  <c r="F3374" i="16"/>
  <c r="F3375" i="16"/>
  <c r="F3376" i="16"/>
  <c r="F3377" i="16"/>
  <c r="F3378" i="16"/>
  <c r="F3379" i="16"/>
  <c r="F3380" i="16"/>
  <c r="F3381" i="16"/>
  <c r="F3382" i="16"/>
  <c r="F3383" i="16"/>
  <c r="F3384" i="16"/>
  <c r="F3385" i="16"/>
  <c r="F3386" i="16"/>
  <c r="F3387" i="16"/>
  <c r="F3388" i="16"/>
  <c r="F3389" i="16"/>
  <c r="F3390" i="16"/>
  <c r="F3391" i="16"/>
  <c r="F3392" i="16"/>
  <c r="F3393" i="16"/>
  <c r="F3394" i="16"/>
  <c r="F3395" i="16"/>
  <c r="F3396" i="16"/>
  <c r="F3397" i="16"/>
  <c r="F3398" i="16"/>
  <c r="F3399" i="16"/>
  <c r="F3400" i="16"/>
  <c r="F3401" i="16"/>
  <c r="F3402" i="16"/>
  <c r="F3403" i="16"/>
  <c r="F3404" i="16"/>
  <c r="F3405" i="16"/>
  <c r="F3406" i="16"/>
  <c r="F3407" i="16"/>
  <c r="F3408" i="16"/>
  <c r="F3409" i="16"/>
  <c r="F3410" i="16"/>
  <c r="F3411" i="16"/>
  <c r="F3412" i="16"/>
  <c r="F3413" i="16"/>
  <c r="F3414" i="16"/>
  <c r="F3415" i="16"/>
  <c r="F3416" i="16"/>
  <c r="F3417" i="16"/>
  <c r="F3418" i="16"/>
  <c r="F3419" i="16"/>
  <c r="F3420" i="16"/>
  <c r="F3421" i="16"/>
  <c r="F3422" i="16"/>
  <c r="F3423" i="16"/>
  <c r="F3424" i="16"/>
  <c r="F3425" i="16"/>
  <c r="F3426" i="16"/>
  <c r="F3427" i="16"/>
  <c r="F3428" i="16"/>
  <c r="F3429" i="16"/>
  <c r="F3430" i="16"/>
  <c r="F3431" i="16"/>
  <c r="F3432" i="16"/>
  <c r="F3433" i="16"/>
  <c r="F3434" i="16"/>
  <c r="F3435" i="16"/>
  <c r="F3436" i="16"/>
  <c r="F3437" i="16"/>
  <c r="F3438" i="16"/>
  <c r="F3439" i="16"/>
  <c r="F3440" i="16"/>
  <c r="F3441" i="16"/>
  <c r="F3442" i="16"/>
  <c r="F3443" i="16"/>
  <c r="F3444" i="16"/>
  <c r="F3445" i="16"/>
  <c r="F3446" i="16"/>
  <c r="F3447" i="16"/>
  <c r="F3448" i="16"/>
  <c r="F3449" i="16"/>
  <c r="F3450" i="16"/>
  <c r="F3451" i="16"/>
  <c r="F3452" i="16"/>
  <c r="F3453" i="16"/>
  <c r="F3454" i="16"/>
  <c r="F3455" i="16"/>
  <c r="F3456" i="16"/>
  <c r="F3457" i="16"/>
  <c r="F3458" i="16"/>
  <c r="F3459" i="16"/>
  <c r="F3460" i="16"/>
  <c r="F3461" i="16"/>
  <c r="F3462" i="16"/>
  <c r="F3463" i="16"/>
  <c r="F3464" i="16"/>
  <c r="F3465" i="16"/>
  <c r="F3466" i="16"/>
  <c r="F3467" i="16"/>
  <c r="F3468" i="16"/>
  <c r="F3469" i="16"/>
  <c r="F3470" i="16"/>
  <c r="F3471" i="16"/>
  <c r="F3472" i="16"/>
  <c r="F3473" i="16"/>
  <c r="F3474" i="16"/>
  <c r="F3475" i="16"/>
  <c r="F3476" i="16"/>
  <c r="F3477" i="16"/>
  <c r="F3478" i="16"/>
  <c r="F3479" i="16"/>
  <c r="F3480" i="16"/>
  <c r="F3481" i="16"/>
  <c r="F3482" i="16"/>
  <c r="F3483" i="16"/>
  <c r="F3484" i="16"/>
  <c r="F3485" i="16"/>
  <c r="F3486" i="16"/>
  <c r="F3487" i="16"/>
  <c r="F3488" i="16"/>
  <c r="F3489" i="16"/>
  <c r="F3490" i="16"/>
  <c r="F3491" i="16"/>
  <c r="F3492" i="16"/>
  <c r="F3493" i="16"/>
  <c r="F3494" i="16"/>
  <c r="F3495" i="16"/>
  <c r="F3496" i="16"/>
  <c r="F3497" i="16"/>
  <c r="F3498" i="16"/>
  <c r="F3499" i="16"/>
  <c r="F3500" i="16"/>
  <c r="F3501" i="16"/>
  <c r="F3502" i="16"/>
  <c r="F3503" i="16"/>
  <c r="F3504" i="16"/>
  <c r="F3505" i="16"/>
  <c r="F3506" i="16"/>
  <c r="F3507" i="16"/>
  <c r="F3508" i="16"/>
  <c r="F3509" i="16"/>
  <c r="F3510" i="16"/>
  <c r="F3511" i="16"/>
  <c r="F3512" i="16"/>
  <c r="F3513" i="16"/>
  <c r="F3514" i="16"/>
  <c r="F3515" i="16"/>
  <c r="F3516" i="16"/>
  <c r="F3517" i="16"/>
  <c r="F3518" i="16"/>
  <c r="F3519" i="16"/>
  <c r="F3520" i="16"/>
  <c r="F3521" i="16"/>
  <c r="F3522" i="16"/>
  <c r="F3523" i="16"/>
  <c r="F3524" i="16"/>
  <c r="F3525" i="16"/>
  <c r="F3526" i="16"/>
  <c r="F3527" i="16"/>
  <c r="F3528" i="16"/>
  <c r="F3529" i="16"/>
  <c r="F3530" i="16"/>
  <c r="F3531" i="16"/>
  <c r="F3532" i="16"/>
  <c r="F3533" i="16"/>
  <c r="F3534" i="16"/>
  <c r="F3535" i="16"/>
  <c r="F3536" i="16"/>
  <c r="F3537" i="16"/>
  <c r="F3538" i="16"/>
  <c r="F3539" i="16"/>
  <c r="F3540" i="16"/>
  <c r="F3541" i="16"/>
  <c r="F3542" i="16"/>
  <c r="F3543" i="16"/>
  <c r="F3544" i="16"/>
  <c r="F3545" i="16"/>
  <c r="F3546" i="16"/>
  <c r="F3547" i="16"/>
  <c r="F3548" i="16"/>
  <c r="F3549" i="16"/>
  <c r="F3550" i="16"/>
  <c r="F3551" i="16"/>
  <c r="F3552" i="16"/>
  <c r="F3553" i="16"/>
  <c r="F3554" i="16"/>
  <c r="F3555" i="16"/>
  <c r="F3556" i="16"/>
  <c r="F3557" i="16"/>
  <c r="F3558" i="16"/>
  <c r="F3559" i="16"/>
  <c r="F3560" i="16"/>
  <c r="F3561" i="16"/>
  <c r="F3562" i="16"/>
  <c r="F3563" i="16"/>
  <c r="F3564" i="16"/>
  <c r="F3565" i="16"/>
  <c r="F3566" i="16"/>
  <c r="F3567" i="16"/>
  <c r="F3568" i="16"/>
  <c r="F3569" i="16"/>
  <c r="F3570" i="16"/>
  <c r="F3571" i="16"/>
  <c r="F3572" i="16"/>
  <c r="F3573" i="16"/>
  <c r="F3574" i="16"/>
  <c r="F3575" i="16"/>
  <c r="F3576" i="16"/>
  <c r="F3577" i="16"/>
  <c r="F3578" i="16"/>
  <c r="F3579" i="16"/>
  <c r="F3580" i="16"/>
  <c r="F3581" i="16"/>
  <c r="F3582" i="16"/>
  <c r="F3583" i="16"/>
  <c r="F3584" i="16"/>
  <c r="F3585" i="16"/>
  <c r="F3586" i="16"/>
  <c r="F3587" i="16"/>
  <c r="F3588" i="16"/>
  <c r="F3589" i="16"/>
  <c r="F3590" i="16"/>
  <c r="F3591" i="16"/>
  <c r="F3592" i="16"/>
  <c r="F3593" i="16"/>
  <c r="F3594" i="16"/>
  <c r="F3595" i="16"/>
  <c r="F3596" i="16"/>
  <c r="F3597" i="16"/>
  <c r="F3598" i="16"/>
  <c r="F3599" i="16"/>
  <c r="F3600" i="16"/>
  <c r="F3601" i="16"/>
  <c r="F3602" i="16"/>
  <c r="F3603" i="16"/>
  <c r="F3604" i="16"/>
  <c r="F3605" i="16"/>
  <c r="F3606" i="16"/>
  <c r="F3607" i="16"/>
  <c r="F3608" i="16"/>
  <c r="F3609" i="16"/>
  <c r="F3610" i="16"/>
  <c r="F3611" i="16"/>
  <c r="F3612" i="16"/>
  <c r="F3613" i="16"/>
  <c r="F3614" i="16"/>
  <c r="F3615" i="16"/>
  <c r="F3616" i="16"/>
  <c r="F3617" i="16"/>
  <c r="F3618" i="16"/>
  <c r="F3619" i="16"/>
  <c r="F3620" i="16"/>
  <c r="F3621" i="16"/>
  <c r="F3622" i="16"/>
  <c r="F3623" i="16"/>
  <c r="F3624" i="16"/>
  <c r="F3625" i="16"/>
  <c r="F3626" i="16"/>
  <c r="F3627" i="16"/>
  <c r="F3628" i="16"/>
  <c r="F3629" i="16"/>
  <c r="F3630" i="16"/>
  <c r="F3631" i="16"/>
  <c r="F3632" i="16"/>
  <c r="F3633" i="16"/>
  <c r="F3634" i="16"/>
  <c r="F3635" i="16"/>
  <c r="F3636" i="16"/>
  <c r="F3637" i="16"/>
  <c r="F3638" i="16"/>
  <c r="F3639" i="16"/>
  <c r="F3640" i="16"/>
  <c r="F3641" i="16"/>
  <c r="F3642" i="16"/>
  <c r="F3643" i="16"/>
  <c r="F3644" i="16"/>
  <c r="F3645" i="16"/>
  <c r="F3646" i="16"/>
  <c r="F3647" i="16"/>
  <c r="F3648" i="16"/>
  <c r="F3649" i="16"/>
  <c r="F3650" i="16"/>
  <c r="F3651" i="16"/>
  <c r="F3652" i="16"/>
  <c r="F3653" i="16"/>
  <c r="F3654" i="16"/>
  <c r="F3655" i="16"/>
  <c r="F3656" i="16"/>
  <c r="F3657" i="16"/>
  <c r="F3658" i="16"/>
  <c r="F3659" i="16"/>
  <c r="F3660" i="16"/>
  <c r="F3661" i="16"/>
  <c r="F3662" i="16"/>
  <c r="F3663" i="16"/>
  <c r="F3664" i="16"/>
  <c r="F3665" i="16"/>
  <c r="F3666" i="16"/>
  <c r="F3667" i="16"/>
  <c r="F3668" i="16"/>
  <c r="F3669" i="16"/>
  <c r="F3670" i="16"/>
  <c r="F3671" i="16"/>
  <c r="F3672" i="16"/>
  <c r="F3673" i="16"/>
  <c r="F3674" i="16"/>
  <c r="F3675" i="16"/>
  <c r="F3676" i="16"/>
  <c r="F3677" i="16"/>
  <c r="F3678" i="16"/>
  <c r="F3679" i="16"/>
  <c r="F3680" i="16"/>
  <c r="F3681" i="16"/>
  <c r="F3682" i="16"/>
  <c r="F3683" i="16"/>
  <c r="F3684" i="16"/>
  <c r="F3685" i="16"/>
  <c r="F3686" i="16"/>
  <c r="F3687" i="16"/>
  <c r="F3688" i="16"/>
  <c r="F3689" i="16"/>
  <c r="F3690" i="16"/>
  <c r="F3691" i="16"/>
  <c r="F3692" i="16"/>
  <c r="F3693" i="16"/>
  <c r="F3694" i="16"/>
  <c r="F3695" i="16"/>
  <c r="F3696" i="16"/>
  <c r="F3697" i="16"/>
  <c r="F3698" i="16"/>
  <c r="F3699" i="16"/>
  <c r="F3700" i="16"/>
  <c r="F3701" i="16"/>
  <c r="F3702" i="16"/>
  <c r="F3703" i="16"/>
  <c r="F3704" i="16"/>
  <c r="F3705" i="16"/>
  <c r="F3706" i="16"/>
  <c r="F3707" i="16"/>
  <c r="F3708" i="16"/>
  <c r="F3709" i="16"/>
  <c r="F3710" i="16"/>
  <c r="F3711" i="16"/>
  <c r="F3712" i="16"/>
  <c r="F3713" i="16"/>
  <c r="F3714" i="16"/>
  <c r="F3715" i="16"/>
  <c r="F3716" i="16"/>
  <c r="F3717" i="16"/>
  <c r="F3718" i="16"/>
  <c r="F3719" i="16"/>
  <c r="F3720" i="16"/>
  <c r="F3721" i="16"/>
  <c r="F3722" i="16"/>
  <c r="F3723" i="16"/>
  <c r="F3724" i="16"/>
  <c r="F3725" i="16"/>
  <c r="F3726" i="16"/>
  <c r="F3727" i="16"/>
  <c r="F3728" i="16"/>
  <c r="F3729" i="16"/>
  <c r="F3730" i="16"/>
  <c r="F3731" i="16"/>
  <c r="F3732" i="16"/>
  <c r="F3733" i="16"/>
  <c r="F3734" i="16"/>
  <c r="F3735" i="16"/>
  <c r="F3736" i="16"/>
  <c r="F3737" i="16"/>
  <c r="F3738" i="16"/>
  <c r="F3739" i="16"/>
  <c r="F3740" i="16"/>
  <c r="F3741" i="16"/>
  <c r="F3742" i="16"/>
  <c r="F3743" i="16"/>
  <c r="F3744" i="16"/>
  <c r="F3745" i="16"/>
  <c r="F3746" i="16"/>
  <c r="F3747" i="16"/>
  <c r="F3748" i="16"/>
  <c r="F3749" i="16"/>
  <c r="F3750" i="16"/>
  <c r="F3751" i="16"/>
  <c r="F3752" i="16"/>
  <c r="F3753" i="16"/>
  <c r="F3754" i="16"/>
  <c r="F3755" i="16"/>
  <c r="F3756" i="16"/>
  <c r="F3757" i="16"/>
  <c r="F3758" i="16"/>
  <c r="F3759" i="16"/>
  <c r="F3760" i="16"/>
  <c r="F3761" i="16"/>
  <c r="F3762" i="16"/>
  <c r="F3763" i="16"/>
  <c r="F3764" i="16"/>
  <c r="F3765" i="16"/>
  <c r="F3766" i="16"/>
  <c r="F3767" i="16"/>
  <c r="F3768" i="16"/>
  <c r="F3769" i="16"/>
  <c r="F3770" i="16"/>
  <c r="F3771" i="16"/>
  <c r="F3772" i="16"/>
  <c r="F3773" i="16"/>
  <c r="F3774" i="16"/>
  <c r="F3775" i="16"/>
  <c r="F3776" i="16"/>
  <c r="F3777" i="16"/>
  <c r="F3778" i="16"/>
  <c r="F3779" i="16"/>
  <c r="F3780" i="16"/>
  <c r="F3781" i="16"/>
  <c r="F3782" i="16"/>
  <c r="F3783" i="16"/>
  <c r="F3784" i="16"/>
  <c r="F3785" i="16"/>
  <c r="F3786" i="16"/>
  <c r="F3787" i="16"/>
  <c r="F3788" i="16"/>
  <c r="F3789" i="16"/>
  <c r="F3790" i="16"/>
  <c r="F3791" i="16"/>
  <c r="F3792" i="16"/>
  <c r="F3793" i="16"/>
  <c r="F3794" i="16"/>
  <c r="F3795" i="16"/>
  <c r="F3796" i="16"/>
  <c r="F3797" i="16"/>
  <c r="F3798" i="16"/>
  <c r="F3799" i="16"/>
  <c r="F3800" i="16"/>
  <c r="F3801" i="16"/>
  <c r="F3802" i="16"/>
  <c r="F3803" i="16"/>
  <c r="F3804" i="16"/>
  <c r="F3805" i="16"/>
  <c r="F3806" i="16"/>
  <c r="F3807" i="16"/>
  <c r="F3808" i="16"/>
  <c r="F3809" i="16"/>
  <c r="F3810" i="16"/>
  <c r="F3811" i="16"/>
  <c r="F3812" i="16"/>
  <c r="F3813" i="16"/>
  <c r="F3814" i="16"/>
  <c r="F3815" i="16"/>
  <c r="F3816" i="16"/>
  <c r="F3817" i="16"/>
  <c r="F3818" i="16"/>
  <c r="F3819" i="16"/>
  <c r="F3820" i="16"/>
  <c r="F3821" i="16"/>
  <c r="F3822" i="16"/>
  <c r="F3823" i="16"/>
  <c r="F3824" i="16"/>
  <c r="F3825" i="16"/>
  <c r="F3826" i="16"/>
  <c r="F3827" i="16"/>
  <c r="F3828" i="16"/>
  <c r="F3829" i="16"/>
  <c r="F3830" i="16"/>
  <c r="F3831" i="16"/>
  <c r="F3832" i="16"/>
  <c r="F3833" i="16"/>
  <c r="F3834" i="16"/>
  <c r="F3835" i="16"/>
  <c r="F3836" i="16"/>
  <c r="F3837" i="16"/>
  <c r="F3838" i="16"/>
  <c r="F3839" i="16"/>
  <c r="F3840" i="16"/>
  <c r="F3841" i="16"/>
  <c r="F3842" i="16"/>
  <c r="F3843" i="16"/>
  <c r="F3844" i="16"/>
  <c r="F3845" i="16"/>
  <c r="F3846" i="16"/>
  <c r="F3847" i="16"/>
  <c r="F3848" i="16"/>
  <c r="F3849" i="16"/>
  <c r="F3850" i="16"/>
  <c r="F3851" i="16"/>
  <c r="F3852" i="16"/>
  <c r="F3853" i="16"/>
  <c r="F3854" i="16"/>
  <c r="F3855" i="16"/>
  <c r="F3856" i="16"/>
  <c r="F3857" i="16"/>
  <c r="F3858" i="16"/>
  <c r="F3859" i="16"/>
  <c r="F3860" i="16"/>
  <c r="F3861" i="16"/>
  <c r="F3862" i="16"/>
  <c r="F3863" i="16"/>
  <c r="F3864" i="16"/>
  <c r="F3865" i="16"/>
  <c r="F3866" i="16"/>
  <c r="F3867" i="16"/>
  <c r="F3868" i="16"/>
  <c r="F3869" i="16"/>
  <c r="F3870" i="16"/>
  <c r="F3871" i="16"/>
  <c r="F3872" i="16"/>
  <c r="F3873" i="16"/>
  <c r="F3874" i="16"/>
  <c r="F3875" i="16"/>
  <c r="F3876" i="16"/>
  <c r="F3877" i="16"/>
  <c r="F3878" i="16"/>
  <c r="F3879" i="16"/>
  <c r="F3880" i="16"/>
  <c r="F3881" i="16"/>
  <c r="F3882" i="16"/>
  <c r="F3883" i="16"/>
  <c r="F3884" i="16"/>
  <c r="F3885" i="16"/>
  <c r="F3886" i="16"/>
  <c r="F3887" i="16"/>
  <c r="F3888" i="16"/>
  <c r="F3889" i="16"/>
  <c r="F3890" i="16"/>
  <c r="F3891" i="16"/>
  <c r="F3892" i="16"/>
  <c r="F3893" i="16"/>
  <c r="F3894" i="16"/>
  <c r="F3895" i="16"/>
  <c r="F3896" i="16"/>
  <c r="F3897" i="16"/>
  <c r="F3898" i="16"/>
  <c r="F3899" i="16"/>
  <c r="F3900" i="16"/>
  <c r="F3901" i="16"/>
  <c r="F3902" i="16"/>
  <c r="F3903" i="16"/>
  <c r="F3904" i="16"/>
  <c r="F3905" i="16"/>
  <c r="F3906" i="16"/>
  <c r="F3907" i="16"/>
  <c r="F3908" i="16"/>
  <c r="F3909" i="16"/>
  <c r="F3910" i="16"/>
  <c r="F3911" i="16"/>
  <c r="F3912" i="16"/>
  <c r="I3844" i="16"/>
  <c r="J3844" i="16"/>
  <c r="I3845" i="16"/>
  <c r="J3845" i="16"/>
  <c r="I3846" i="16"/>
  <c r="J3846" i="16"/>
  <c r="I3847" i="16"/>
  <c r="J3847" i="16"/>
  <c r="I3848" i="16"/>
  <c r="H3848" i="16" s="1"/>
  <c r="J3848" i="16"/>
  <c r="I3849" i="16"/>
  <c r="J3849" i="16"/>
  <c r="I3850" i="16"/>
  <c r="J3850" i="16"/>
  <c r="I3851" i="16"/>
  <c r="J3851" i="16"/>
  <c r="I3852" i="16"/>
  <c r="H3852" i="16" s="1"/>
  <c r="J3852" i="16"/>
  <c r="I3853" i="16"/>
  <c r="J3853" i="16"/>
  <c r="I3854" i="16"/>
  <c r="J3854" i="16"/>
  <c r="I3855" i="16"/>
  <c r="J3855" i="16"/>
  <c r="I3856" i="16"/>
  <c r="H3856" i="16" s="1"/>
  <c r="J3856" i="16"/>
  <c r="I3857" i="16"/>
  <c r="J3857" i="16"/>
  <c r="I3858" i="16"/>
  <c r="J3858" i="16"/>
  <c r="I3859" i="16"/>
  <c r="J3859" i="16"/>
  <c r="I3860" i="16"/>
  <c r="H3860" i="16" s="1"/>
  <c r="J3860" i="16"/>
  <c r="I3861" i="16"/>
  <c r="J3861" i="16"/>
  <c r="I3862" i="16"/>
  <c r="J3862" i="16"/>
  <c r="I3863" i="16"/>
  <c r="J3863" i="16"/>
  <c r="I3864" i="16"/>
  <c r="H3864" i="16" s="1"/>
  <c r="J3864" i="16"/>
  <c r="I3865" i="16"/>
  <c r="J3865" i="16"/>
  <c r="I3866" i="16"/>
  <c r="J3866" i="16"/>
  <c r="I3867" i="16"/>
  <c r="J3867" i="16"/>
  <c r="I3868" i="16"/>
  <c r="H3868" i="16" s="1"/>
  <c r="J3868" i="16"/>
  <c r="I3869" i="16"/>
  <c r="J3869" i="16"/>
  <c r="I3870" i="16"/>
  <c r="J3870" i="16"/>
  <c r="I3871" i="16"/>
  <c r="J3871" i="16"/>
  <c r="I3872" i="16"/>
  <c r="H3872" i="16" s="1"/>
  <c r="J3872" i="16"/>
  <c r="I3873" i="16"/>
  <c r="J3873" i="16"/>
  <c r="I3874" i="16"/>
  <c r="J3874" i="16"/>
  <c r="I3875" i="16"/>
  <c r="J3875" i="16"/>
  <c r="I3876" i="16"/>
  <c r="H3876" i="16" s="1"/>
  <c r="J3876" i="16"/>
  <c r="I3877" i="16"/>
  <c r="H3877" i="16" s="1"/>
  <c r="J3877" i="16"/>
  <c r="I3878" i="16"/>
  <c r="J3878" i="16"/>
  <c r="I3879" i="16"/>
  <c r="J3879" i="16"/>
  <c r="I3880" i="16"/>
  <c r="H3880" i="16" s="1"/>
  <c r="J3880" i="16"/>
  <c r="I3881" i="16"/>
  <c r="H3881" i="16" s="1"/>
  <c r="J3881" i="16"/>
  <c r="I3882" i="16"/>
  <c r="J3882" i="16"/>
  <c r="I3883" i="16"/>
  <c r="J3883" i="16"/>
  <c r="I3884" i="16"/>
  <c r="H3884" i="16" s="1"/>
  <c r="J3884" i="16"/>
  <c r="I3885" i="16"/>
  <c r="H3885" i="16" s="1"/>
  <c r="J3885" i="16"/>
  <c r="I3886" i="16"/>
  <c r="J3886" i="16"/>
  <c r="I3887" i="16"/>
  <c r="J3887" i="16"/>
  <c r="I3888" i="16"/>
  <c r="H3888" i="16" s="1"/>
  <c r="J3888" i="16"/>
  <c r="I3889" i="16"/>
  <c r="H3889" i="16" s="1"/>
  <c r="J3889" i="16"/>
  <c r="I3890" i="16"/>
  <c r="J3890" i="16"/>
  <c r="I3891" i="16"/>
  <c r="J3891" i="16"/>
  <c r="I3892" i="16"/>
  <c r="H3892" i="16" s="1"/>
  <c r="J3892" i="16"/>
  <c r="I3893" i="16"/>
  <c r="H3893" i="16" s="1"/>
  <c r="J3893" i="16"/>
  <c r="I3894" i="16"/>
  <c r="J3894" i="16"/>
  <c r="I3895" i="16"/>
  <c r="J3895" i="16"/>
  <c r="I3896" i="16"/>
  <c r="H3896" i="16" s="1"/>
  <c r="J3896" i="16"/>
  <c r="I3897" i="16"/>
  <c r="H3897" i="16" s="1"/>
  <c r="J3897" i="16"/>
  <c r="I3898" i="16"/>
  <c r="J3898" i="16"/>
  <c r="I3899" i="16"/>
  <c r="J3899" i="16"/>
  <c r="I3900" i="16"/>
  <c r="H3900" i="16" s="1"/>
  <c r="J3900" i="16"/>
  <c r="I3901" i="16"/>
  <c r="H3901" i="16" s="1"/>
  <c r="J3901" i="16"/>
  <c r="I3902" i="16"/>
  <c r="J3902" i="16"/>
  <c r="I3903" i="16"/>
  <c r="J3903" i="16"/>
  <c r="I3904" i="16"/>
  <c r="H3904" i="16" s="1"/>
  <c r="J3904" i="16"/>
  <c r="I3905" i="16"/>
  <c r="H3905" i="16" s="1"/>
  <c r="J3905" i="16"/>
  <c r="I3906" i="16"/>
  <c r="J3906" i="16"/>
  <c r="I3907" i="16"/>
  <c r="J3907" i="16"/>
  <c r="I3908" i="16"/>
  <c r="H3908" i="16" s="1"/>
  <c r="J3908" i="16"/>
  <c r="I3909" i="16"/>
  <c r="H3909" i="16" s="1"/>
  <c r="J3909" i="16"/>
  <c r="I3910" i="16"/>
  <c r="J3910" i="16"/>
  <c r="I3911" i="16"/>
  <c r="J3911" i="16"/>
  <c r="I3912" i="16"/>
  <c r="H3912" i="16" s="1"/>
  <c r="J3912" i="16"/>
  <c r="E3844" i="16"/>
  <c r="E3845" i="16"/>
  <c r="E3846" i="16"/>
  <c r="E3847" i="16"/>
  <c r="E3848" i="16"/>
  <c r="E3849" i="16"/>
  <c r="E3850" i="16"/>
  <c r="E3851" i="16"/>
  <c r="E3852" i="16"/>
  <c r="E3853" i="16"/>
  <c r="E3854" i="16"/>
  <c r="E3855" i="16"/>
  <c r="E3856" i="16"/>
  <c r="E3857" i="16"/>
  <c r="E3858" i="16"/>
  <c r="E3859" i="16"/>
  <c r="E3860" i="16"/>
  <c r="E3861" i="16"/>
  <c r="E3862" i="16"/>
  <c r="E3863" i="16"/>
  <c r="E3864" i="16"/>
  <c r="E3865" i="16"/>
  <c r="E3866" i="16"/>
  <c r="E3867" i="16"/>
  <c r="E3868" i="16"/>
  <c r="E3869" i="16"/>
  <c r="E3870" i="16"/>
  <c r="E3871" i="16"/>
  <c r="E3872" i="16"/>
  <c r="E3873" i="16"/>
  <c r="E3874" i="16"/>
  <c r="E3875" i="16"/>
  <c r="E3876" i="16"/>
  <c r="E3877" i="16"/>
  <c r="E3878" i="16"/>
  <c r="E3879" i="16"/>
  <c r="E3880" i="16"/>
  <c r="E3881" i="16"/>
  <c r="E3882" i="16"/>
  <c r="E3883" i="16"/>
  <c r="E3884" i="16"/>
  <c r="E3885" i="16"/>
  <c r="E3886" i="16"/>
  <c r="E3887" i="16"/>
  <c r="E3888" i="16"/>
  <c r="E3889" i="16"/>
  <c r="E3890" i="16"/>
  <c r="E3891" i="16"/>
  <c r="E3892" i="16"/>
  <c r="E3893" i="16"/>
  <c r="E3894" i="16"/>
  <c r="E3895" i="16"/>
  <c r="E3896" i="16"/>
  <c r="E3897" i="16"/>
  <c r="E3898" i="16"/>
  <c r="E3899" i="16"/>
  <c r="E3900" i="16"/>
  <c r="E3901" i="16"/>
  <c r="E3902" i="16"/>
  <c r="E3903" i="16"/>
  <c r="E3904" i="16"/>
  <c r="E3905" i="16"/>
  <c r="E3906" i="16"/>
  <c r="E3907" i="16"/>
  <c r="E3908" i="16"/>
  <c r="E3909" i="16"/>
  <c r="E3910" i="16"/>
  <c r="E3911" i="16"/>
  <c r="E3912" i="16"/>
  <c r="E3780" i="16"/>
  <c r="I3780" i="16"/>
  <c r="J3780" i="16"/>
  <c r="E3781" i="16"/>
  <c r="I3781" i="16"/>
  <c r="H3781" i="16" s="1"/>
  <c r="J3781" i="16"/>
  <c r="E3782" i="16"/>
  <c r="I3782" i="16"/>
  <c r="J3782" i="16"/>
  <c r="E3783" i="16"/>
  <c r="I3783" i="16"/>
  <c r="H3783" i="16" s="1"/>
  <c r="J3783" i="16"/>
  <c r="E3784" i="16"/>
  <c r="I3784" i="16"/>
  <c r="K3784" i="16" s="1"/>
  <c r="J3784" i="16"/>
  <c r="E3785" i="16"/>
  <c r="I3785" i="16"/>
  <c r="J3785" i="16"/>
  <c r="E3786" i="16"/>
  <c r="I3786" i="16"/>
  <c r="J3786" i="16"/>
  <c r="E3787" i="16"/>
  <c r="I3787" i="16"/>
  <c r="J3787" i="16"/>
  <c r="E3788" i="16"/>
  <c r="I3788" i="16"/>
  <c r="J3788" i="16"/>
  <c r="E3789" i="16"/>
  <c r="I3789" i="16"/>
  <c r="J3789" i="16"/>
  <c r="E3790" i="16"/>
  <c r="I3790" i="16"/>
  <c r="J3790" i="16"/>
  <c r="E3791" i="16"/>
  <c r="I3791" i="16"/>
  <c r="J3791" i="16"/>
  <c r="E3792" i="16"/>
  <c r="I3792" i="16"/>
  <c r="J3792" i="16"/>
  <c r="E3793" i="16"/>
  <c r="I3793" i="16"/>
  <c r="K3793" i="16" s="1"/>
  <c r="J3793" i="16"/>
  <c r="E3794" i="16"/>
  <c r="I3794" i="16"/>
  <c r="J3794" i="16"/>
  <c r="E3795" i="16"/>
  <c r="I3795" i="16"/>
  <c r="H3795" i="16" s="1"/>
  <c r="J3795" i="16"/>
  <c r="K3795" i="16"/>
  <c r="E3796" i="16"/>
  <c r="I3796" i="16"/>
  <c r="J3796" i="16"/>
  <c r="E3797" i="16"/>
  <c r="I3797" i="16"/>
  <c r="J3797" i="16"/>
  <c r="E3798" i="16"/>
  <c r="I3798" i="16"/>
  <c r="J3798" i="16"/>
  <c r="E3799" i="16"/>
  <c r="I3799" i="16"/>
  <c r="J3799" i="16"/>
  <c r="K3799" i="16" s="1"/>
  <c r="E3800" i="16"/>
  <c r="I3800" i="16"/>
  <c r="J3800" i="16"/>
  <c r="K3800" i="16" s="1"/>
  <c r="E3801" i="16"/>
  <c r="I3801" i="16"/>
  <c r="J3801" i="16"/>
  <c r="E3802" i="16"/>
  <c r="I3802" i="16"/>
  <c r="J3802" i="16"/>
  <c r="E3803" i="16"/>
  <c r="I3803" i="16"/>
  <c r="J3803" i="16"/>
  <c r="E3804" i="16"/>
  <c r="I3804" i="16"/>
  <c r="J3804" i="16"/>
  <c r="E3805" i="16"/>
  <c r="I3805" i="16"/>
  <c r="J3805" i="16"/>
  <c r="E3806" i="16"/>
  <c r="I3806" i="16"/>
  <c r="J3806" i="16"/>
  <c r="E3807" i="16"/>
  <c r="I3807" i="16"/>
  <c r="J3807" i="16"/>
  <c r="E3808" i="16"/>
  <c r="I3808" i="16"/>
  <c r="J3808" i="16"/>
  <c r="E3809" i="16"/>
  <c r="I3809" i="16"/>
  <c r="J3809" i="16"/>
  <c r="E3810" i="16"/>
  <c r="I3810" i="16"/>
  <c r="J3810" i="16"/>
  <c r="E3811" i="16"/>
  <c r="I3811" i="16"/>
  <c r="J3811" i="16"/>
  <c r="E3812" i="16"/>
  <c r="I3812" i="16"/>
  <c r="J3812" i="16"/>
  <c r="E3813" i="16"/>
  <c r="I3813" i="16"/>
  <c r="J3813" i="16"/>
  <c r="E3814" i="16"/>
  <c r="I3814" i="16"/>
  <c r="J3814" i="16"/>
  <c r="E3815" i="16"/>
  <c r="I3815" i="16"/>
  <c r="J3815" i="16"/>
  <c r="E3816" i="16"/>
  <c r="I3816" i="16"/>
  <c r="J3816" i="16"/>
  <c r="E3817" i="16"/>
  <c r="I3817" i="16"/>
  <c r="J3817" i="16"/>
  <c r="E3818" i="16"/>
  <c r="I3818" i="16"/>
  <c r="J3818" i="16"/>
  <c r="E3819" i="16"/>
  <c r="I3819" i="16"/>
  <c r="J3819" i="16"/>
  <c r="E3820" i="16"/>
  <c r="I3820" i="16"/>
  <c r="J3820" i="16"/>
  <c r="E3821" i="16"/>
  <c r="I3821" i="16"/>
  <c r="J3821" i="16"/>
  <c r="E3822" i="16"/>
  <c r="I3822" i="16"/>
  <c r="J3822" i="16"/>
  <c r="E3823" i="16"/>
  <c r="I3823" i="16"/>
  <c r="J3823" i="16"/>
  <c r="E3824" i="16"/>
  <c r="I3824" i="16"/>
  <c r="J3824" i="16"/>
  <c r="E3825" i="16"/>
  <c r="I3825" i="16"/>
  <c r="J3825" i="16"/>
  <c r="E3826" i="16"/>
  <c r="I3826" i="16"/>
  <c r="J3826" i="16"/>
  <c r="E3827" i="16"/>
  <c r="I3827" i="16"/>
  <c r="J3827" i="16"/>
  <c r="E3828" i="16"/>
  <c r="I3828" i="16"/>
  <c r="J3828" i="16"/>
  <c r="E3829" i="16"/>
  <c r="I3829" i="16"/>
  <c r="J3829" i="16"/>
  <c r="E3830" i="16"/>
  <c r="I3830" i="16"/>
  <c r="J3830" i="16"/>
  <c r="E3831" i="16"/>
  <c r="I3831" i="16"/>
  <c r="J3831" i="16"/>
  <c r="E3832" i="16"/>
  <c r="I3832" i="16"/>
  <c r="J3832" i="16"/>
  <c r="E3833" i="16"/>
  <c r="I3833" i="16"/>
  <c r="J3833" i="16"/>
  <c r="E3834" i="16"/>
  <c r="I3834" i="16"/>
  <c r="J3834" i="16"/>
  <c r="E3835" i="16"/>
  <c r="I3835" i="16"/>
  <c r="J3835" i="16"/>
  <c r="E3836" i="16"/>
  <c r="I3836" i="16"/>
  <c r="J3836" i="16"/>
  <c r="E3837" i="16"/>
  <c r="I3837" i="16"/>
  <c r="J3837" i="16"/>
  <c r="E3838" i="16"/>
  <c r="I3838" i="16"/>
  <c r="J3838" i="16"/>
  <c r="E3839" i="16"/>
  <c r="I3839" i="16"/>
  <c r="J3839" i="16"/>
  <c r="E3840" i="16"/>
  <c r="I3840" i="16"/>
  <c r="J3840" i="16"/>
  <c r="K3840" i="16" s="1"/>
  <c r="E3841" i="16"/>
  <c r="I3841" i="16"/>
  <c r="J3841" i="16"/>
  <c r="E3842" i="16"/>
  <c r="I3842" i="16"/>
  <c r="J3842" i="16"/>
  <c r="E3843" i="16"/>
  <c r="I3843" i="16"/>
  <c r="J3843" i="16"/>
  <c r="I3639" i="16"/>
  <c r="J3639" i="16"/>
  <c r="I3640" i="16"/>
  <c r="J3640" i="16"/>
  <c r="I3641" i="16"/>
  <c r="J3641" i="16"/>
  <c r="I3642" i="16"/>
  <c r="J3642" i="16"/>
  <c r="I3643" i="16"/>
  <c r="J3643" i="16"/>
  <c r="I3644" i="16"/>
  <c r="J3644" i="16"/>
  <c r="I3645" i="16"/>
  <c r="J3645" i="16"/>
  <c r="I3646" i="16"/>
  <c r="J3646" i="16"/>
  <c r="I3647" i="16"/>
  <c r="J3647" i="16"/>
  <c r="I3648" i="16"/>
  <c r="J3648" i="16"/>
  <c r="I3649" i="16"/>
  <c r="J3649" i="16"/>
  <c r="I3650" i="16"/>
  <c r="J3650" i="16"/>
  <c r="H3650" i="16" s="1"/>
  <c r="I3651" i="16"/>
  <c r="J3651" i="16"/>
  <c r="H3651" i="16" s="1"/>
  <c r="I3652" i="16"/>
  <c r="J3652" i="16"/>
  <c r="H3652" i="16" s="1"/>
  <c r="I3653" i="16"/>
  <c r="J3653" i="16"/>
  <c r="I3654" i="16"/>
  <c r="J3654" i="16"/>
  <c r="H3654" i="16" s="1"/>
  <c r="I3655" i="16"/>
  <c r="J3655" i="16"/>
  <c r="I3656" i="16"/>
  <c r="J3656" i="16"/>
  <c r="I3657" i="16"/>
  <c r="J3657" i="16"/>
  <c r="I3658" i="16"/>
  <c r="J3658" i="16"/>
  <c r="K3658" i="16" s="1"/>
  <c r="I3659" i="16"/>
  <c r="J3659" i="16"/>
  <c r="I3660" i="16"/>
  <c r="J3660" i="16"/>
  <c r="I3661" i="16"/>
  <c r="J3661" i="16"/>
  <c r="I3662" i="16"/>
  <c r="J3662" i="16"/>
  <c r="I3663" i="16"/>
  <c r="J3663" i="16"/>
  <c r="I3664" i="16"/>
  <c r="J3664" i="16"/>
  <c r="I3665" i="16"/>
  <c r="J3665" i="16"/>
  <c r="I3666" i="16"/>
  <c r="J3666" i="16"/>
  <c r="I3667" i="16"/>
  <c r="J3667" i="16"/>
  <c r="I3668" i="16"/>
  <c r="J3668" i="16"/>
  <c r="I3669" i="16"/>
  <c r="J3669" i="16"/>
  <c r="I3670" i="16"/>
  <c r="J3670" i="16"/>
  <c r="I3671" i="16"/>
  <c r="J3671" i="16"/>
  <c r="I3672" i="16"/>
  <c r="J3672" i="16"/>
  <c r="I3673" i="16"/>
  <c r="J3673" i="16"/>
  <c r="I3674" i="16"/>
  <c r="J3674" i="16"/>
  <c r="I3675" i="16"/>
  <c r="J3675" i="16"/>
  <c r="I3676" i="16"/>
  <c r="J3676" i="16"/>
  <c r="I3677" i="16"/>
  <c r="J3677" i="16"/>
  <c r="I3678" i="16"/>
  <c r="J3678" i="16"/>
  <c r="I3679" i="16"/>
  <c r="J3679" i="16"/>
  <c r="I3680" i="16"/>
  <c r="J3680" i="16"/>
  <c r="H3680" i="16" s="1"/>
  <c r="I3681" i="16"/>
  <c r="J3681" i="16"/>
  <c r="I3682" i="16"/>
  <c r="J3682" i="16"/>
  <c r="I3683" i="16"/>
  <c r="J3683" i="16"/>
  <c r="I3684" i="16"/>
  <c r="J3684" i="16"/>
  <c r="I3685" i="16"/>
  <c r="J3685" i="16"/>
  <c r="I3686" i="16"/>
  <c r="J3686" i="16"/>
  <c r="I3687" i="16"/>
  <c r="J3687" i="16"/>
  <c r="I3688" i="16"/>
  <c r="J3688" i="16"/>
  <c r="I3689" i="16"/>
  <c r="J3689" i="16"/>
  <c r="I3690" i="16"/>
  <c r="J3690" i="16"/>
  <c r="I3691" i="16"/>
  <c r="J3691" i="16"/>
  <c r="I3692" i="16"/>
  <c r="J3692" i="16"/>
  <c r="I3693" i="16"/>
  <c r="J3693" i="16"/>
  <c r="I3694" i="16"/>
  <c r="J3694" i="16"/>
  <c r="I3695" i="16"/>
  <c r="J3695" i="16"/>
  <c r="I3696" i="16"/>
  <c r="J3696" i="16"/>
  <c r="I3697" i="16"/>
  <c r="J3697" i="16"/>
  <c r="I3698" i="16"/>
  <c r="J3698" i="16"/>
  <c r="I3699" i="16"/>
  <c r="J3699" i="16"/>
  <c r="I3700" i="16"/>
  <c r="J3700" i="16"/>
  <c r="I3701" i="16"/>
  <c r="J3701" i="16"/>
  <c r="I3702" i="16"/>
  <c r="J3702" i="16"/>
  <c r="I3703" i="16"/>
  <c r="J3703" i="16"/>
  <c r="I3704" i="16"/>
  <c r="J3704" i="16"/>
  <c r="I3705" i="16"/>
  <c r="J3705" i="16"/>
  <c r="I3706" i="16"/>
  <c r="J3706" i="16"/>
  <c r="I3707" i="16"/>
  <c r="J3707" i="16"/>
  <c r="I3708" i="16"/>
  <c r="J3708" i="16"/>
  <c r="I3709" i="16"/>
  <c r="J3709" i="16"/>
  <c r="I3710" i="16"/>
  <c r="J3710" i="16"/>
  <c r="I3711" i="16"/>
  <c r="J3711" i="16"/>
  <c r="I3712" i="16"/>
  <c r="J3712" i="16"/>
  <c r="I3713" i="16"/>
  <c r="J3713" i="16"/>
  <c r="I3714" i="16"/>
  <c r="J3714" i="16"/>
  <c r="H3714" i="16" s="1"/>
  <c r="I3715" i="16"/>
  <c r="J3715" i="16"/>
  <c r="I3716" i="16"/>
  <c r="J3716" i="16"/>
  <c r="I3717" i="16"/>
  <c r="J3717" i="16"/>
  <c r="H3717" i="16" s="1"/>
  <c r="I3718" i="16"/>
  <c r="J3718" i="16"/>
  <c r="I3719" i="16"/>
  <c r="J3719" i="16"/>
  <c r="I3720" i="16"/>
  <c r="J3720" i="16"/>
  <c r="I3721" i="16"/>
  <c r="J3721" i="16"/>
  <c r="K3721" i="16" s="1"/>
  <c r="I3722" i="16"/>
  <c r="J3722" i="16"/>
  <c r="I3723" i="16"/>
  <c r="J3723" i="16"/>
  <c r="I3724" i="16"/>
  <c r="J3724" i="16"/>
  <c r="I3725" i="16"/>
  <c r="J3725" i="16"/>
  <c r="I3726" i="16"/>
  <c r="J3726" i="16"/>
  <c r="I3727" i="16"/>
  <c r="J3727" i="16"/>
  <c r="I3728" i="16"/>
  <c r="J3728" i="16"/>
  <c r="I3729" i="16"/>
  <c r="J3729" i="16"/>
  <c r="I3730" i="16"/>
  <c r="J3730" i="16"/>
  <c r="I3731" i="16"/>
  <c r="J3731" i="16"/>
  <c r="I3732" i="16"/>
  <c r="J3732" i="16"/>
  <c r="I3733" i="16"/>
  <c r="J3733" i="16"/>
  <c r="I3734" i="16"/>
  <c r="J3734" i="16"/>
  <c r="I3735" i="16"/>
  <c r="J3735" i="16"/>
  <c r="I3736" i="16"/>
  <c r="J3736" i="16"/>
  <c r="I3737" i="16"/>
  <c r="J3737" i="16"/>
  <c r="I3738" i="16"/>
  <c r="J3738" i="16"/>
  <c r="I3739" i="16"/>
  <c r="J3739" i="16"/>
  <c r="I3740" i="16"/>
  <c r="J3740" i="16"/>
  <c r="I3741" i="16"/>
  <c r="J3741" i="16"/>
  <c r="I3742" i="16"/>
  <c r="J3742" i="16"/>
  <c r="I3743" i="16"/>
  <c r="J3743" i="16"/>
  <c r="I3744" i="16"/>
  <c r="J3744" i="16"/>
  <c r="I3745" i="16"/>
  <c r="J3745" i="16"/>
  <c r="I3746" i="16"/>
  <c r="J3746" i="16"/>
  <c r="I3747" i="16"/>
  <c r="J3747" i="16"/>
  <c r="I3748" i="16"/>
  <c r="J3748" i="16"/>
  <c r="I3749" i="16"/>
  <c r="J3749" i="16"/>
  <c r="I3750" i="16"/>
  <c r="J3750" i="16"/>
  <c r="I3751" i="16"/>
  <c r="J3751" i="16"/>
  <c r="I3752" i="16"/>
  <c r="J3752" i="16"/>
  <c r="I3753" i="16"/>
  <c r="J3753" i="16"/>
  <c r="I3754" i="16"/>
  <c r="J3754" i="16"/>
  <c r="I3755" i="16"/>
  <c r="K3755" i="16" s="1"/>
  <c r="J3755" i="16"/>
  <c r="I3756" i="16"/>
  <c r="J3756" i="16"/>
  <c r="I3757" i="16"/>
  <c r="J3757" i="16"/>
  <c r="I3758" i="16"/>
  <c r="J3758" i="16"/>
  <c r="I3759" i="16"/>
  <c r="J3759" i="16"/>
  <c r="I3760" i="16"/>
  <c r="J3760" i="16"/>
  <c r="I3761" i="16"/>
  <c r="J3761" i="16"/>
  <c r="I3762" i="16"/>
  <c r="J3762" i="16"/>
  <c r="I3763" i="16"/>
  <c r="J3763" i="16"/>
  <c r="I3764" i="16"/>
  <c r="J3764" i="16"/>
  <c r="I3765" i="16"/>
  <c r="J3765" i="16"/>
  <c r="I3766" i="16"/>
  <c r="J3766" i="16"/>
  <c r="I3767" i="16"/>
  <c r="J3767" i="16"/>
  <c r="I3768" i="16"/>
  <c r="J3768" i="16"/>
  <c r="I3769" i="16"/>
  <c r="J3769" i="16"/>
  <c r="I3770" i="16"/>
  <c r="J3770" i="16"/>
  <c r="I3771" i="16"/>
  <c r="J3771" i="16"/>
  <c r="I3772" i="16"/>
  <c r="J3772" i="16"/>
  <c r="I3773" i="16"/>
  <c r="J3773" i="16"/>
  <c r="I3774" i="16"/>
  <c r="J3774" i="16"/>
  <c r="I3775" i="16"/>
  <c r="J3775" i="16"/>
  <c r="I3776" i="16"/>
  <c r="J3776" i="16"/>
  <c r="I3777" i="16"/>
  <c r="J3777" i="16"/>
  <c r="I3778" i="16"/>
  <c r="J3778" i="16"/>
  <c r="I3779" i="16"/>
  <c r="J3779" i="16"/>
  <c r="E3639" i="16"/>
  <c r="E3640" i="16"/>
  <c r="E3641" i="16"/>
  <c r="E3642" i="16"/>
  <c r="E3643" i="16"/>
  <c r="E3644" i="16"/>
  <c r="E3645" i="16"/>
  <c r="E3646" i="16"/>
  <c r="E3647" i="16"/>
  <c r="E3648" i="16"/>
  <c r="E3649" i="16"/>
  <c r="E3650" i="16"/>
  <c r="E3651" i="16"/>
  <c r="E3652" i="16"/>
  <c r="E3653" i="16"/>
  <c r="E3654" i="16"/>
  <c r="E3655" i="16"/>
  <c r="E3656" i="16"/>
  <c r="E3657" i="16"/>
  <c r="E3658" i="16"/>
  <c r="E3659" i="16"/>
  <c r="E3660" i="16"/>
  <c r="H3660" i="16"/>
  <c r="E3661" i="16"/>
  <c r="E3662" i="16"/>
  <c r="E3663" i="16"/>
  <c r="E3664" i="16"/>
  <c r="E3665" i="16"/>
  <c r="E3666" i="16"/>
  <c r="E3667" i="16"/>
  <c r="E3668" i="16"/>
  <c r="E3669" i="16"/>
  <c r="E3670" i="16"/>
  <c r="E3671" i="16"/>
  <c r="E3672" i="16"/>
  <c r="E3673" i="16"/>
  <c r="E3674" i="16"/>
  <c r="E3675" i="16"/>
  <c r="E3676" i="16"/>
  <c r="E3677" i="16"/>
  <c r="E3678" i="16"/>
  <c r="E3679" i="16"/>
  <c r="E3680" i="16"/>
  <c r="E3681" i="16"/>
  <c r="E3682" i="16"/>
  <c r="E3683" i="16"/>
  <c r="E3684" i="16"/>
  <c r="E3685" i="16"/>
  <c r="E3686" i="16"/>
  <c r="E3687" i="16"/>
  <c r="E3688" i="16"/>
  <c r="E3689" i="16"/>
  <c r="E3690" i="16"/>
  <c r="E3691" i="16"/>
  <c r="E3692" i="16"/>
  <c r="E3693" i="16"/>
  <c r="E3694" i="16"/>
  <c r="E3695" i="16"/>
  <c r="E3696" i="16"/>
  <c r="E3697" i="16"/>
  <c r="E3698" i="16"/>
  <c r="E3699" i="16"/>
  <c r="E3700" i="16"/>
  <c r="E3701" i="16"/>
  <c r="E3702" i="16"/>
  <c r="E3703" i="16"/>
  <c r="E3704" i="16"/>
  <c r="E3705" i="16"/>
  <c r="E3706" i="16"/>
  <c r="E3707" i="16"/>
  <c r="E3708" i="16"/>
  <c r="E3709" i="16"/>
  <c r="E3710" i="16"/>
  <c r="E3711" i="16"/>
  <c r="E3712" i="16"/>
  <c r="E3713" i="16"/>
  <c r="E3714" i="16"/>
  <c r="E3715" i="16"/>
  <c r="E3716" i="16"/>
  <c r="E3717" i="16"/>
  <c r="E3718" i="16"/>
  <c r="E3719" i="16"/>
  <c r="E3720" i="16"/>
  <c r="E3721" i="16"/>
  <c r="E3722" i="16"/>
  <c r="E3723" i="16"/>
  <c r="E3724" i="16"/>
  <c r="E3725" i="16"/>
  <c r="E3726" i="16"/>
  <c r="E3727" i="16"/>
  <c r="E3728" i="16"/>
  <c r="E3729" i="16"/>
  <c r="E3730" i="16"/>
  <c r="E3731" i="16"/>
  <c r="E3732" i="16"/>
  <c r="E3733" i="16"/>
  <c r="E3734" i="16"/>
  <c r="E3735" i="16"/>
  <c r="E3736" i="16"/>
  <c r="H3736" i="16"/>
  <c r="E3737" i="16"/>
  <c r="E3738" i="16"/>
  <c r="E3739" i="16"/>
  <c r="E3740" i="16"/>
  <c r="E3741" i="16"/>
  <c r="E3742" i="16"/>
  <c r="E3743" i="16"/>
  <c r="E3744" i="16"/>
  <c r="E3745" i="16"/>
  <c r="E3746" i="16"/>
  <c r="E3747" i="16"/>
  <c r="E3748" i="16"/>
  <c r="E3749" i="16"/>
  <c r="E3750" i="16"/>
  <c r="E3751" i="16"/>
  <c r="E3752" i="16"/>
  <c r="E3753" i="16"/>
  <c r="E3754" i="16"/>
  <c r="E3755" i="16"/>
  <c r="E3756" i="16"/>
  <c r="E3757" i="16"/>
  <c r="E3758" i="16"/>
  <c r="E3759" i="16"/>
  <c r="E3760" i="16"/>
  <c r="E3761" i="16"/>
  <c r="E3762" i="16"/>
  <c r="E3763" i="16"/>
  <c r="E3764" i="16"/>
  <c r="E3765" i="16"/>
  <c r="E3766" i="16"/>
  <c r="E3767" i="16"/>
  <c r="E3768" i="16"/>
  <c r="E3769" i="16"/>
  <c r="E3770" i="16"/>
  <c r="E3771" i="16"/>
  <c r="E3772" i="16"/>
  <c r="E3773" i="16"/>
  <c r="E3774" i="16"/>
  <c r="E3775" i="16"/>
  <c r="E3776" i="16"/>
  <c r="E3777" i="16"/>
  <c r="E3778" i="16"/>
  <c r="E3779" i="16"/>
  <c r="E3493" i="16"/>
  <c r="I3493" i="16"/>
  <c r="J3493" i="16"/>
  <c r="E3494" i="16"/>
  <c r="I3494" i="16"/>
  <c r="J3494" i="16"/>
  <c r="E3495" i="16"/>
  <c r="I3495" i="16"/>
  <c r="J3495" i="16"/>
  <c r="E3496" i="16"/>
  <c r="I3496" i="16"/>
  <c r="J3496" i="16"/>
  <c r="E3497" i="16"/>
  <c r="I3497" i="16"/>
  <c r="J3497" i="16"/>
  <c r="E3498" i="16"/>
  <c r="I3498" i="16"/>
  <c r="J3498" i="16"/>
  <c r="E3499" i="16"/>
  <c r="I3499" i="16"/>
  <c r="J3499" i="16"/>
  <c r="E3500" i="16"/>
  <c r="I3500" i="16"/>
  <c r="J3500" i="16"/>
  <c r="E3501" i="16"/>
  <c r="I3501" i="16"/>
  <c r="J3501" i="16"/>
  <c r="E3502" i="16"/>
  <c r="I3502" i="16"/>
  <c r="J3502" i="16"/>
  <c r="E3503" i="16"/>
  <c r="I3503" i="16"/>
  <c r="J3503" i="16"/>
  <c r="E3504" i="16"/>
  <c r="I3504" i="16"/>
  <c r="J3504" i="16"/>
  <c r="E3505" i="16"/>
  <c r="I3505" i="16"/>
  <c r="J3505" i="16"/>
  <c r="E3506" i="16"/>
  <c r="I3506" i="16"/>
  <c r="J3506" i="16"/>
  <c r="E3507" i="16"/>
  <c r="I3507" i="16"/>
  <c r="J3507" i="16"/>
  <c r="E3508" i="16"/>
  <c r="I3508" i="16"/>
  <c r="J3508" i="16"/>
  <c r="E3509" i="16"/>
  <c r="I3509" i="16"/>
  <c r="J3509" i="16"/>
  <c r="E3510" i="16"/>
  <c r="I3510" i="16"/>
  <c r="J3510" i="16"/>
  <c r="E3511" i="16"/>
  <c r="I3511" i="16"/>
  <c r="J3511" i="16"/>
  <c r="E3512" i="16"/>
  <c r="I3512" i="16"/>
  <c r="J3512" i="16"/>
  <c r="E3513" i="16"/>
  <c r="I3513" i="16"/>
  <c r="J3513" i="16"/>
  <c r="E3514" i="16"/>
  <c r="I3514" i="16"/>
  <c r="J3514" i="16"/>
  <c r="E3515" i="16"/>
  <c r="I3515" i="16"/>
  <c r="J3515" i="16"/>
  <c r="E3516" i="16"/>
  <c r="I3516" i="16"/>
  <c r="J3516" i="16"/>
  <c r="E3517" i="16"/>
  <c r="I3517" i="16"/>
  <c r="J3517" i="16"/>
  <c r="E3518" i="16"/>
  <c r="I3518" i="16"/>
  <c r="J3518" i="16"/>
  <c r="E3519" i="16"/>
  <c r="I3519" i="16"/>
  <c r="J3519" i="16"/>
  <c r="E3520" i="16"/>
  <c r="I3520" i="16"/>
  <c r="J3520" i="16"/>
  <c r="E3521" i="16"/>
  <c r="I3521" i="16"/>
  <c r="J3521" i="16"/>
  <c r="E3522" i="16"/>
  <c r="I3522" i="16"/>
  <c r="J3522" i="16"/>
  <c r="E3523" i="16"/>
  <c r="I3523" i="16"/>
  <c r="J3523" i="16"/>
  <c r="E3524" i="16"/>
  <c r="I3524" i="16"/>
  <c r="J3524" i="16"/>
  <c r="E3525" i="16"/>
  <c r="I3525" i="16"/>
  <c r="J3525" i="16"/>
  <c r="E3526" i="16"/>
  <c r="I3526" i="16"/>
  <c r="J3526" i="16"/>
  <c r="E3527" i="16"/>
  <c r="I3527" i="16"/>
  <c r="J3527" i="16"/>
  <c r="E3528" i="16"/>
  <c r="I3528" i="16"/>
  <c r="J3528" i="16"/>
  <c r="E3529" i="16"/>
  <c r="I3529" i="16"/>
  <c r="J3529" i="16"/>
  <c r="E3530" i="16"/>
  <c r="I3530" i="16"/>
  <c r="J3530" i="16"/>
  <c r="E3531" i="16"/>
  <c r="I3531" i="16"/>
  <c r="J3531" i="16"/>
  <c r="E3532" i="16"/>
  <c r="I3532" i="16"/>
  <c r="J3532" i="16"/>
  <c r="E3533" i="16"/>
  <c r="I3533" i="16"/>
  <c r="J3533" i="16"/>
  <c r="E3534" i="16"/>
  <c r="I3534" i="16"/>
  <c r="J3534" i="16"/>
  <c r="E3535" i="16"/>
  <c r="I3535" i="16"/>
  <c r="J3535" i="16"/>
  <c r="E3536" i="16"/>
  <c r="I3536" i="16"/>
  <c r="J3536" i="16"/>
  <c r="E3537" i="16"/>
  <c r="I3537" i="16"/>
  <c r="J3537" i="16"/>
  <c r="E3538" i="16"/>
  <c r="I3538" i="16"/>
  <c r="J3538" i="16"/>
  <c r="E3539" i="16"/>
  <c r="I3539" i="16"/>
  <c r="J3539" i="16"/>
  <c r="E3540" i="16"/>
  <c r="I3540" i="16"/>
  <c r="J3540" i="16"/>
  <c r="E3541" i="16"/>
  <c r="I3541" i="16"/>
  <c r="J3541" i="16"/>
  <c r="E3542" i="16"/>
  <c r="I3542" i="16"/>
  <c r="J3542" i="16"/>
  <c r="E3543" i="16"/>
  <c r="I3543" i="16"/>
  <c r="J3543" i="16"/>
  <c r="E3544" i="16"/>
  <c r="I3544" i="16"/>
  <c r="J3544" i="16"/>
  <c r="E3545" i="16"/>
  <c r="I3545" i="16"/>
  <c r="J3545" i="16"/>
  <c r="E3546" i="16"/>
  <c r="I3546" i="16"/>
  <c r="J3546" i="16"/>
  <c r="E3547" i="16"/>
  <c r="I3547" i="16"/>
  <c r="J3547" i="16"/>
  <c r="E3548" i="16"/>
  <c r="I3548" i="16"/>
  <c r="J3548" i="16"/>
  <c r="E3549" i="16"/>
  <c r="I3549" i="16"/>
  <c r="J3549" i="16"/>
  <c r="E3550" i="16"/>
  <c r="I3550" i="16"/>
  <c r="J3550" i="16"/>
  <c r="E3551" i="16"/>
  <c r="I3551" i="16"/>
  <c r="J3551" i="16"/>
  <c r="E3552" i="16"/>
  <c r="I3552" i="16"/>
  <c r="J3552" i="16"/>
  <c r="E3553" i="16"/>
  <c r="I3553" i="16"/>
  <c r="J3553" i="16"/>
  <c r="E3554" i="16"/>
  <c r="I3554" i="16"/>
  <c r="J3554" i="16"/>
  <c r="E3555" i="16"/>
  <c r="I3555" i="16"/>
  <c r="J3555" i="16"/>
  <c r="E3556" i="16"/>
  <c r="I3556" i="16"/>
  <c r="J3556" i="16"/>
  <c r="E3557" i="16"/>
  <c r="I3557" i="16"/>
  <c r="J3557" i="16"/>
  <c r="E3558" i="16"/>
  <c r="I3558" i="16"/>
  <c r="J3558" i="16"/>
  <c r="E3559" i="16"/>
  <c r="I3559" i="16"/>
  <c r="J3559" i="16"/>
  <c r="E3560" i="16"/>
  <c r="I3560" i="16"/>
  <c r="J3560" i="16"/>
  <c r="E3561" i="16"/>
  <c r="I3561" i="16"/>
  <c r="J3561" i="16"/>
  <c r="E3562" i="16"/>
  <c r="I3562" i="16"/>
  <c r="J3562" i="16"/>
  <c r="E3563" i="16"/>
  <c r="I3563" i="16"/>
  <c r="J3563" i="16"/>
  <c r="E3564" i="16"/>
  <c r="I3564" i="16"/>
  <c r="J3564" i="16"/>
  <c r="E3565" i="16"/>
  <c r="I3565" i="16"/>
  <c r="J3565" i="16"/>
  <c r="E3566" i="16"/>
  <c r="I3566" i="16"/>
  <c r="J3566" i="16"/>
  <c r="E3567" i="16"/>
  <c r="I3567" i="16"/>
  <c r="J3567" i="16"/>
  <c r="E3568" i="16"/>
  <c r="I3568" i="16"/>
  <c r="J3568" i="16"/>
  <c r="E3569" i="16"/>
  <c r="I3569" i="16"/>
  <c r="J3569" i="16"/>
  <c r="E3570" i="16"/>
  <c r="I3570" i="16"/>
  <c r="J3570" i="16"/>
  <c r="E3571" i="16"/>
  <c r="I3571" i="16"/>
  <c r="J3571" i="16"/>
  <c r="E3572" i="16"/>
  <c r="I3572" i="16"/>
  <c r="J3572" i="16"/>
  <c r="E3573" i="16"/>
  <c r="I3573" i="16"/>
  <c r="J3573" i="16"/>
  <c r="E3574" i="16"/>
  <c r="I3574" i="16"/>
  <c r="J3574" i="16"/>
  <c r="E3575" i="16"/>
  <c r="I3575" i="16"/>
  <c r="J3575" i="16"/>
  <c r="E3576" i="16"/>
  <c r="I3576" i="16"/>
  <c r="J3576" i="16"/>
  <c r="E3577" i="16"/>
  <c r="I3577" i="16"/>
  <c r="J3577" i="16"/>
  <c r="E3578" i="16"/>
  <c r="I3578" i="16"/>
  <c r="J3578" i="16"/>
  <c r="E3579" i="16"/>
  <c r="I3579" i="16"/>
  <c r="J3579" i="16"/>
  <c r="E3580" i="16"/>
  <c r="I3580" i="16"/>
  <c r="J3580" i="16"/>
  <c r="E3581" i="16"/>
  <c r="I3581" i="16"/>
  <c r="J3581" i="16"/>
  <c r="E3582" i="16"/>
  <c r="I3582" i="16"/>
  <c r="J3582" i="16"/>
  <c r="E3583" i="16"/>
  <c r="I3583" i="16"/>
  <c r="J3583" i="16"/>
  <c r="E3584" i="16"/>
  <c r="I3584" i="16"/>
  <c r="J3584" i="16"/>
  <c r="E3585" i="16"/>
  <c r="I3585" i="16"/>
  <c r="J3585" i="16"/>
  <c r="E3586" i="16"/>
  <c r="I3586" i="16"/>
  <c r="J3586" i="16"/>
  <c r="E3587" i="16"/>
  <c r="I3587" i="16"/>
  <c r="J3587" i="16"/>
  <c r="E3588" i="16"/>
  <c r="I3588" i="16"/>
  <c r="J3588" i="16"/>
  <c r="E3589" i="16"/>
  <c r="I3589" i="16"/>
  <c r="J3589" i="16"/>
  <c r="E3590" i="16"/>
  <c r="I3590" i="16"/>
  <c r="J3590" i="16"/>
  <c r="E3591" i="16"/>
  <c r="I3591" i="16"/>
  <c r="J3591" i="16"/>
  <c r="E3592" i="16"/>
  <c r="I3592" i="16"/>
  <c r="J3592" i="16"/>
  <c r="E3593" i="16"/>
  <c r="I3593" i="16"/>
  <c r="J3593" i="16"/>
  <c r="E3594" i="16"/>
  <c r="I3594" i="16"/>
  <c r="J3594" i="16"/>
  <c r="E3595" i="16"/>
  <c r="I3595" i="16"/>
  <c r="J3595" i="16"/>
  <c r="E3596" i="16"/>
  <c r="I3596" i="16"/>
  <c r="J3596" i="16"/>
  <c r="E3597" i="16"/>
  <c r="I3597" i="16"/>
  <c r="J3597" i="16"/>
  <c r="E3598" i="16"/>
  <c r="I3598" i="16"/>
  <c r="J3598" i="16"/>
  <c r="E3599" i="16"/>
  <c r="I3599" i="16"/>
  <c r="J3599" i="16"/>
  <c r="E3600" i="16"/>
  <c r="I3600" i="16"/>
  <c r="J3600" i="16"/>
  <c r="E3601" i="16"/>
  <c r="I3601" i="16"/>
  <c r="J3601" i="16"/>
  <c r="E3602" i="16"/>
  <c r="I3602" i="16"/>
  <c r="J3602" i="16"/>
  <c r="E3603" i="16"/>
  <c r="I3603" i="16"/>
  <c r="J3603" i="16"/>
  <c r="E3604" i="16"/>
  <c r="I3604" i="16"/>
  <c r="J3604" i="16"/>
  <c r="E3605" i="16"/>
  <c r="I3605" i="16"/>
  <c r="J3605" i="16"/>
  <c r="E3606" i="16"/>
  <c r="I3606" i="16"/>
  <c r="J3606" i="16"/>
  <c r="E3607" i="16"/>
  <c r="I3607" i="16"/>
  <c r="J3607" i="16"/>
  <c r="E3608" i="16"/>
  <c r="I3608" i="16"/>
  <c r="J3608" i="16"/>
  <c r="E3609" i="16"/>
  <c r="I3609" i="16"/>
  <c r="J3609" i="16"/>
  <c r="E3610" i="16"/>
  <c r="I3610" i="16"/>
  <c r="J3610" i="16"/>
  <c r="E3611" i="16"/>
  <c r="I3611" i="16"/>
  <c r="J3611" i="16"/>
  <c r="E3612" i="16"/>
  <c r="I3612" i="16"/>
  <c r="J3612" i="16"/>
  <c r="E3613" i="16"/>
  <c r="I3613" i="16"/>
  <c r="J3613" i="16"/>
  <c r="E3614" i="16"/>
  <c r="I3614" i="16"/>
  <c r="J3614" i="16"/>
  <c r="E3615" i="16"/>
  <c r="I3615" i="16"/>
  <c r="J3615" i="16"/>
  <c r="E3616" i="16"/>
  <c r="I3616" i="16"/>
  <c r="J3616" i="16"/>
  <c r="E3617" i="16"/>
  <c r="I3617" i="16"/>
  <c r="J3617" i="16"/>
  <c r="E3618" i="16"/>
  <c r="I3618" i="16"/>
  <c r="J3618" i="16"/>
  <c r="E3619" i="16"/>
  <c r="I3619" i="16"/>
  <c r="J3619" i="16"/>
  <c r="E3620" i="16"/>
  <c r="I3620" i="16"/>
  <c r="J3620" i="16"/>
  <c r="E3621" i="16"/>
  <c r="I3621" i="16"/>
  <c r="J3621" i="16"/>
  <c r="E3622" i="16"/>
  <c r="I3622" i="16"/>
  <c r="J3622" i="16"/>
  <c r="E3623" i="16"/>
  <c r="I3623" i="16"/>
  <c r="J3623" i="16"/>
  <c r="E3624" i="16"/>
  <c r="I3624" i="16"/>
  <c r="J3624" i="16"/>
  <c r="E3625" i="16"/>
  <c r="I3625" i="16"/>
  <c r="J3625" i="16"/>
  <c r="E3626" i="16"/>
  <c r="I3626" i="16"/>
  <c r="J3626" i="16"/>
  <c r="E3627" i="16"/>
  <c r="I3627" i="16"/>
  <c r="J3627" i="16"/>
  <c r="E3628" i="16"/>
  <c r="I3628" i="16"/>
  <c r="J3628" i="16"/>
  <c r="E3629" i="16"/>
  <c r="I3629" i="16"/>
  <c r="J3629" i="16"/>
  <c r="E3630" i="16"/>
  <c r="I3630" i="16"/>
  <c r="J3630" i="16"/>
  <c r="E3631" i="16"/>
  <c r="I3631" i="16"/>
  <c r="J3631" i="16"/>
  <c r="E3632" i="16"/>
  <c r="I3632" i="16"/>
  <c r="J3632" i="16"/>
  <c r="E3633" i="16"/>
  <c r="I3633" i="16"/>
  <c r="J3633" i="16"/>
  <c r="E3634" i="16"/>
  <c r="I3634" i="16"/>
  <c r="J3634" i="16"/>
  <c r="E3635" i="16"/>
  <c r="I3635" i="16"/>
  <c r="J3635" i="16"/>
  <c r="E3636" i="16"/>
  <c r="I3636" i="16"/>
  <c r="J3636" i="16"/>
  <c r="E3637" i="16"/>
  <c r="I3637" i="16"/>
  <c r="J3637" i="16"/>
  <c r="E3638" i="16"/>
  <c r="I3638" i="16"/>
  <c r="J3638" i="16"/>
  <c r="I3" i="36"/>
  <c r="I4" i="36"/>
  <c r="I5" i="36"/>
  <c r="I6" i="36"/>
  <c r="I7" i="36"/>
  <c r="I8" i="36"/>
  <c r="I9" i="36"/>
  <c r="I10" i="36"/>
  <c r="I11" i="36"/>
  <c r="I12" i="36"/>
  <c r="I13" i="36"/>
  <c r="I14" i="36"/>
  <c r="I15" i="36"/>
  <c r="I16" i="36"/>
  <c r="I17" i="36"/>
  <c r="I18" i="36"/>
  <c r="I19" i="36"/>
  <c r="I20" i="36"/>
  <c r="I21" i="36"/>
  <c r="I22" i="36"/>
  <c r="I23" i="36"/>
  <c r="I24" i="36"/>
  <c r="I25" i="36"/>
  <c r="I26" i="36"/>
  <c r="I27" i="36"/>
  <c r="I28" i="36"/>
  <c r="I29" i="36"/>
  <c r="I30" i="36"/>
  <c r="I31" i="36"/>
  <c r="I32" i="36"/>
  <c r="I33" i="36"/>
  <c r="I34" i="36"/>
  <c r="I35" i="36"/>
  <c r="I36" i="36"/>
  <c r="I37" i="36"/>
  <c r="I38" i="36"/>
  <c r="I39" i="36"/>
  <c r="I40" i="36"/>
  <c r="I41" i="36"/>
  <c r="I42" i="36"/>
  <c r="I43" i="36"/>
  <c r="I44" i="36"/>
  <c r="I45" i="36"/>
  <c r="I46" i="36"/>
  <c r="I47" i="36"/>
  <c r="I48" i="36"/>
  <c r="I49" i="36"/>
  <c r="I50" i="36"/>
  <c r="I51" i="36"/>
  <c r="I52" i="36"/>
  <c r="I53" i="36"/>
  <c r="I54" i="36"/>
  <c r="I55" i="36"/>
  <c r="I56" i="36"/>
  <c r="I57" i="36"/>
  <c r="I58" i="36"/>
  <c r="I59" i="36"/>
  <c r="I60" i="36"/>
  <c r="I61" i="36"/>
  <c r="I62" i="36"/>
  <c r="I63" i="36"/>
  <c r="I64" i="36"/>
  <c r="I65" i="36"/>
  <c r="I66" i="36"/>
  <c r="I67" i="36"/>
  <c r="I68" i="36"/>
  <c r="I69" i="36"/>
  <c r="I70" i="36"/>
  <c r="I71" i="36"/>
  <c r="I72" i="36"/>
  <c r="I73" i="36"/>
  <c r="I74" i="36"/>
  <c r="I75" i="36"/>
  <c r="I76" i="36"/>
  <c r="I77" i="36"/>
  <c r="I78" i="36"/>
  <c r="I79" i="36"/>
  <c r="I80" i="36"/>
  <c r="I81" i="36"/>
  <c r="I82" i="36"/>
  <c r="I83" i="36"/>
  <c r="I84" i="36"/>
  <c r="I85" i="36"/>
  <c r="I86" i="36"/>
  <c r="I87" i="36"/>
  <c r="I88" i="36"/>
  <c r="I89" i="36"/>
  <c r="I90" i="36"/>
  <c r="I91" i="36"/>
  <c r="I92" i="36"/>
  <c r="I93" i="36"/>
  <c r="I94" i="36"/>
  <c r="I95" i="36"/>
  <c r="I96" i="36"/>
  <c r="I97" i="36"/>
  <c r="I98" i="36"/>
  <c r="I99" i="36"/>
  <c r="I100" i="36"/>
  <c r="I101" i="36"/>
  <c r="I102" i="36"/>
  <c r="I103" i="36"/>
  <c r="I104" i="36"/>
  <c r="I105" i="36"/>
  <c r="I106" i="36"/>
  <c r="I107" i="36"/>
  <c r="I108" i="36"/>
  <c r="I109" i="36"/>
  <c r="I110" i="36"/>
  <c r="I111" i="36"/>
  <c r="I112" i="36"/>
  <c r="I113" i="36"/>
  <c r="I114" i="36"/>
  <c r="I115" i="36"/>
  <c r="I116" i="36"/>
  <c r="I117" i="36"/>
  <c r="I118" i="36"/>
  <c r="I119" i="36"/>
  <c r="I120" i="36"/>
  <c r="I121" i="36"/>
  <c r="I122" i="36"/>
  <c r="I123" i="36"/>
  <c r="I124" i="36"/>
  <c r="I125" i="36"/>
  <c r="I126" i="36"/>
  <c r="I127" i="36"/>
  <c r="I128" i="36"/>
  <c r="I129" i="36"/>
  <c r="I130" i="36"/>
  <c r="I131" i="36"/>
  <c r="I132" i="36"/>
  <c r="I133" i="36"/>
  <c r="I134" i="36"/>
  <c r="I135" i="36"/>
  <c r="I136" i="36"/>
  <c r="I137" i="36"/>
  <c r="I138" i="36"/>
  <c r="I139" i="36"/>
  <c r="I140" i="36"/>
  <c r="I141" i="36"/>
  <c r="I142" i="36"/>
  <c r="I143" i="36"/>
  <c r="I144" i="36"/>
  <c r="I145" i="36"/>
  <c r="I146" i="36"/>
  <c r="I147" i="36"/>
  <c r="I148" i="36"/>
  <c r="I149" i="36"/>
  <c r="I150" i="36"/>
  <c r="I151" i="36"/>
  <c r="I152" i="36"/>
  <c r="I153" i="36"/>
  <c r="I154" i="36"/>
  <c r="I155" i="36"/>
  <c r="I156" i="36"/>
  <c r="I157" i="36"/>
  <c r="I158" i="36"/>
  <c r="I159" i="36"/>
  <c r="I160" i="36"/>
  <c r="I161" i="36"/>
  <c r="I162" i="36"/>
  <c r="I163" i="36"/>
  <c r="I164" i="36"/>
  <c r="I165" i="36"/>
  <c r="I166" i="36"/>
  <c r="I167" i="36"/>
  <c r="I168" i="36"/>
  <c r="I169" i="36"/>
  <c r="I170" i="36"/>
  <c r="I171" i="36"/>
  <c r="I172" i="36"/>
  <c r="I173" i="36"/>
  <c r="I174" i="36"/>
  <c r="I175" i="36"/>
  <c r="I176" i="36"/>
  <c r="I177" i="36"/>
  <c r="I178" i="36"/>
  <c r="I179" i="36"/>
  <c r="I180" i="36"/>
  <c r="I181" i="36"/>
  <c r="I182" i="36"/>
  <c r="I183" i="36"/>
  <c r="I184" i="36"/>
  <c r="I185" i="36"/>
  <c r="I186" i="36"/>
  <c r="I187" i="36"/>
  <c r="I188" i="36"/>
  <c r="I189" i="36"/>
  <c r="I190" i="36"/>
  <c r="I191" i="36"/>
  <c r="I192" i="36"/>
  <c r="I193" i="36"/>
  <c r="I194" i="36"/>
  <c r="I195" i="36"/>
  <c r="I196" i="36"/>
  <c r="I197" i="36"/>
  <c r="I198" i="36"/>
  <c r="I199" i="36"/>
  <c r="I200" i="36"/>
  <c r="I201" i="36"/>
  <c r="I202" i="36"/>
  <c r="I203" i="36"/>
  <c r="I204" i="36"/>
  <c r="I205" i="36"/>
  <c r="I206" i="36"/>
  <c r="I207" i="36"/>
  <c r="I208" i="36"/>
  <c r="I209" i="36"/>
  <c r="I210" i="36"/>
  <c r="I211" i="36"/>
  <c r="I212" i="36"/>
  <c r="I213" i="36"/>
  <c r="I214" i="36"/>
  <c r="I215" i="36"/>
  <c r="I216" i="36"/>
  <c r="I217" i="36"/>
  <c r="I218" i="36"/>
  <c r="I219" i="36"/>
  <c r="I220" i="36"/>
  <c r="I221" i="36"/>
  <c r="I222" i="36"/>
  <c r="I223" i="36"/>
  <c r="I224" i="36"/>
  <c r="I225" i="36"/>
  <c r="I226" i="36"/>
  <c r="I227" i="36"/>
  <c r="I228" i="36"/>
  <c r="I229" i="36"/>
  <c r="I230" i="36"/>
  <c r="I231" i="36"/>
  <c r="I232" i="36"/>
  <c r="I233" i="36"/>
  <c r="I234" i="36"/>
  <c r="I235" i="36"/>
  <c r="I236" i="36"/>
  <c r="I237" i="36"/>
  <c r="I238" i="36"/>
  <c r="I239" i="36"/>
  <c r="I240" i="36"/>
  <c r="I241" i="36"/>
  <c r="I242" i="36"/>
  <c r="I243" i="36"/>
  <c r="I244" i="36"/>
  <c r="I245" i="36"/>
  <c r="I246" i="36"/>
  <c r="I247" i="36"/>
  <c r="I248" i="36"/>
  <c r="I249" i="36"/>
  <c r="I250" i="36"/>
  <c r="I251" i="36"/>
  <c r="I252" i="36"/>
  <c r="I253" i="36"/>
  <c r="I254" i="36"/>
  <c r="I255" i="36"/>
  <c r="I256" i="36"/>
  <c r="I257" i="36"/>
  <c r="I258" i="36"/>
  <c r="I259" i="36"/>
  <c r="I260" i="36"/>
  <c r="I261" i="36"/>
  <c r="I262" i="36"/>
  <c r="I263" i="36"/>
  <c r="I264" i="36"/>
  <c r="I265" i="36"/>
  <c r="I266" i="36"/>
  <c r="I267" i="36"/>
  <c r="I268" i="36"/>
  <c r="I269" i="36"/>
  <c r="I270" i="36"/>
  <c r="I271" i="36"/>
  <c r="I272" i="36"/>
  <c r="I273" i="36"/>
  <c r="I274" i="36"/>
  <c r="I275" i="36"/>
  <c r="I276" i="36"/>
  <c r="I277" i="36"/>
  <c r="I278" i="36"/>
  <c r="I279" i="36"/>
  <c r="I280" i="36"/>
  <c r="I281" i="36"/>
  <c r="I282" i="36"/>
  <c r="I283" i="36"/>
  <c r="I284" i="36"/>
  <c r="I285" i="36"/>
  <c r="I286" i="36"/>
  <c r="I287" i="36"/>
  <c r="I288" i="36"/>
  <c r="I289" i="36"/>
  <c r="I290" i="36"/>
  <c r="I291" i="36"/>
  <c r="I292" i="36"/>
  <c r="I293" i="36"/>
  <c r="I294" i="36"/>
  <c r="I295" i="36"/>
  <c r="I296" i="36"/>
  <c r="I297" i="36"/>
  <c r="I298" i="36"/>
  <c r="I299" i="36"/>
  <c r="I300" i="36"/>
  <c r="I301" i="36"/>
  <c r="I302" i="36"/>
  <c r="I303" i="36"/>
  <c r="I304" i="36"/>
  <c r="I305" i="36"/>
  <c r="I306" i="36"/>
  <c r="I307" i="36"/>
  <c r="I308" i="36"/>
  <c r="I309" i="36"/>
  <c r="I310" i="36"/>
  <c r="I311" i="36"/>
  <c r="I312" i="36"/>
  <c r="I313" i="36"/>
  <c r="I314" i="36"/>
  <c r="I315" i="36"/>
  <c r="I316" i="36"/>
  <c r="I317" i="36"/>
  <c r="I318" i="36"/>
  <c r="I319" i="36"/>
  <c r="I320" i="36"/>
  <c r="I321" i="36"/>
  <c r="I322" i="36"/>
  <c r="I323" i="36"/>
  <c r="I324" i="36"/>
  <c r="I325" i="36"/>
  <c r="I326" i="36"/>
  <c r="I327" i="36"/>
  <c r="I328" i="36"/>
  <c r="I329" i="36"/>
  <c r="I330" i="36"/>
  <c r="I331" i="36"/>
  <c r="I332" i="36"/>
  <c r="I333" i="36"/>
  <c r="I334" i="36"/>
  <c r="I335" i="36"/>
  <c r="I336" i="36"/>
  <c r="I337" i="36"/>
  <c r="I338" i="36"/>
  <c r="I339" i="36"/>
  <c r="I340" i="36"/>
  <c r="I341" i="36"/>
  <c r="I342" i="36"/>
  <c r="I343" i="36"/>
  <c r="I344" i="36"/>
  <c r="I345" i="36"/>
  <c r="I346" i="36"/>
  <c r="I347" i="36"/>
  <c r="I348" i="36"/>
  <c r="I349" i="36"/>
  <c r="I350" i="36"/>
  <c r="I351" i="36"/>
  <c r="I352" i="36"/>
  <c r="I353" i="36"/>
  <c r="I354" i="36"/>
  <c r="I355" i="36"/>
  <c r="I356" i="36"/>
  <c r="I357" i="36"/>
  <c r="I358" i="36"/>
  <c r="I359" i="36"/>
  <c r="I360" i="36"/>
  <c r="I361" i="36"/>
  <c r="I362" i="36"/>
  <c r="I363" i="36"/>
  <c r="I364" i="36"/>
  <c r="I365" i="36"/>
  <c r="I366" i="36"/>
  <c r="I367" i="36"/>
  <c r="I368" i="36"/>
  <c r="I369" i="36"/>
  <c r="I370" i="36"/>
  <c r="I371" i="36"/>
  <c r="I372" i="36"/>
  <c r="I373" i="36"/>
  <c r="I374" i="36"/>
  <c r="I375" i="36"/>
  <c r="I376" i="36"/>
  <c r="I377" i="36"/>
  <c r="I378" i="36"/>
  <c r="I379" i="36"/>
  <c r="I380" i="36"/>
  <c r="I381" i="36"/>
  <c r="I382" i="36"/>
  <c r="I383" i="36"/>
  <c r="I384" i="36"/>
  <c r="I385" i="36"/>
  <c r="I386" i="36"/>
  <c r="I387" i="36"/>
  <c r="I388" i="36"/>
  <c r="I389" i="36"/>
  <c r="I390" i="36"/>
  <c r="I391" i="36"/>
  <c r="I392" i="36"/>
  <c r="I393" i="36"/>
  <c r="I394" i="36"/>
  <c r="I395" i="36"/>
  <c r="I396" i="36"/>
  <c r="I397" i="36"/>
  <c r="I398" i="36"/>
  <c r="I399" i="36"/>
  <c r="I400" i="36"/>
  <c r="I401" i="36"/>
  <c r="I402" i="36"/>
  <c r="I403" i="36"/>
  <c r="I404" i="36"/>
  <c r="I405" i="36"/>
  <c r="I406" i="36"/>
  <c r="I407" i="36"/>
  <c r="I408" i="36"/>
  <c r="I409" i="36"/>
  <c r="I410" i="36"/>
  <c r="I411" i="36"/>
  <c r="I412" i="36"/>
  <c r="I413" i="36"/>
  <c r="I414" i="36"/>
  <c r="I415" i="36"/>
  <c r="I416" i="36"/>
  <c r="I417" i="36"/>
  <c r="I418" i="36"/>
  <c r="I419" i="36"/>
  <c r="I420" i="36"/>
  <c r="I421" i="36"/>
  <c r="I422" i="36"/>
  <c r="I423" i="36"/>
  <c r="I424" i="36"/>
  <c r="I425" i="36"/>
  <c r="I426" i="36"/>
  <c r="I427" i="36"/>
  <c r="I428" i="36"/>
  <c r="I429" i="36"/>
  <c r="I430" i="36"/>
  <c r="I431" i="36"/>
  <c r="I432" i="36"/>
  <c r="I433" i="36"/>
  <c r="I434" i="36"/>
  <c r="I435" i="36"/>
  <c r="I436" i="36"/>
  <c r="I437" i="36"/>
  <c r="I438" i="36"/>
  <c r="I439" i="36"/>
  <c r="I440" i="36"/>
  <c r="I441" i="36"/>
  <c r="I442" i="36"/>
  <c r="I443" i="36"/>
  <c r="I444" i="36"/>
  <c r="I445" i="36"/>
  <c r="I446" i="36"/>
  <c r="I447" i="36"/>
  <c r="I448" i="36"/>
  <c r="I449" i="36"/>
  <c r="I450" i="36"/>
  <c r="I451" i="36"/>
  <c r="I452" i="36"/>
  <c r="I453" i="36"/>
  <c r="I454" i="36"/>
  <c r="I455" i="36"/>
  <c r="I456" i="36"/>
  <c r="I457" i="36"/>
  <c r="I458" i="36"/>
  <c r="I459" i="36"/>
  <c r="I460" i="36"/>
  <c r="I461" i="36"/>
  <c r="I462" i="36"/>
  <c r="I463" i="36"/>
  <c r="I464" i="36"/>
  <c r="I465" i="36"/>
  <c r="I466" i="36"/>
  <c r="I467" i="36"/>
  <c r="I468" i="36"/>
  <c r="I469" i="36"/>
  <c r="I470" i="36"/>
  <c r="I471" i="36"/>
  <c r="I472" i="36"/>
  <c r="I473" i="36"/>
  <c r="I474" i="36"/>
  <c r="I475" i="36"/>
  <c r="I476" i="36"/>
  <c r="I477" i="36"/>
  <c r="I478" i="36"/>
  <c r="I479" i="36"/>
  <c r="I480" i="36"/>
  <c r="I481" i="36"/>
  <c r="I482" i="36"/>
  <c r="I483" i="36"/>
  <c r="I484" i="36"/>
  <c r="I485" i="36"/>
  <c r="I486" i="36"/>
  <c r="I487" i="36"/>
  <c r="I488" i="36"/>
  <c r="I489" i="36"/>
  <c r="I490" i="36"/>
  <c r="I491" i="36"/>
  <c r="I492" i="36"/>
  <c r="I493" i="36"/>
  <c r="I494" i="36"/>
  <c r="I495" i="36"/>
  <c r="I496" i="36"/>
  <c r="I497" i="36"/>
  <c r="I498" i="36"/>
  <c r="I499" i="36"/>
  <c r="I500" i="36"/>
  <c r="I501" i="36"/>
  <c r="I502" i="36"/>
  <c r="I503" i="36"/>
  <c r="I504" i="36"/>
  <c r="I505" i="36"/>
  <c r="I506" i="36"/>
  <c r="I507" i="36"/>
  <c r="I508" i="36"/>
  <c r="I509" i="36"/>
  <c r="I510" i="36"/>
  <c r="I511" i="36"/>
  <c r="I512" i="36"/>
  <c r="I513" i="36"/>
  <c r="I514" i="36"/>
  <c r="I515" i="36"/>
  <c r="I516" i="36"/>
  <c r="I517" i="36"/>
  <c r="I518" i="36"/>
  <c r="I519" i="36"/>
  <c r="I520" i="36"/>
  <c r="I521" i="36"/>
  <c r="I522" i="36"/>
  <c r="I523" i="36"/>
  <c r="I524" i="36"/>
  <c r="I525" i="36"/>
  <c r="I526" i="36"/>
  <c r="I527" i="36"/>
  <c r="I528" i="36"/>
  <c r="I529" i="36"/>
  <c r="I530" i="36"/>
  <c r="I531" i="36"/>
  <c r="I532" i="36"/>
  <c r="I533" i="36"/>
  <c r="I534" i="36"/>
  <c r="I535" i="36"/>
  <c r="I536" i="36"/>
  <c r="I537" i="36"/>
  <c r="I538" i="36"/>
  <c r="I539" i="36"/>
  <c r="I540" i="36"/>
  <c r="I541" i="36"/>
  <c r="I542" i="36"/>
  <c r="I543" i="36"/>
  <c r="I544" i="36"/>
  <c r="I545" i="36"/>
  <c r="I546" i="36"/>
  <c r="I547" i="36"/>
  <c r="I548" i="36"/>
  <c r="I549" i="36"/>
  <c r="I550" i="36"/>
  <c r="I551" i="36"/>
  <c r="I552" i="36"/>
  <c r="I553" i="36"/>
  <c r="I554" i="36"/>
  <c r="I555" i="36"/>
  <c r="I556" i="36"/>
  <c r="I557" i="36"/>
  <c r="I558" i="36"/>
  <c r="I559" i="36"/>
  <c r="I560" i="36"/>
  <c r="I561" i="36"/>
  <c r="I562" i="36"/>
  <c r="I563" i="36"/>
  <c r="I564" i="36"/>
  <c r="I565" i="36"/>
  <c r="I566" i="36"/>
  <c r="I567" i="36"/>
  <c r="I568" i="36"/>
  <c r="I569" i="36"/>
  <c r="I570" i="36"/>
  <c r="I571" i="36"/>
  <c r="I572" i="36"/>
  <c r="I573" i="36"/>
  <c r="I574" i="36"/>
  <c r="I575" i="36"/>
  <c r="I576" i="36"/>
  <c r="I577" i="36"/>
  <c r="I578" i="36"/>
  <c r="I579" i="36"/>
  <c r="I580" i="36"/>
  <c r="I581" i="36"/>
  <c r="I582" i="36"/>
  <c r="I583" i="36"/>
  <c r="I584" i="36"/>
  <c r="I585" i="36"/>
  <c r="I586" i="36"/>
  <c r="I587" i="36"/>
  <c r="I588" i="36"/>
  <c r="I589" i="36"/>
  <c r="I590" i="36"/>
  <c r="I591" i="36"/>
  <c r="I592" i="36"/>
  <c r="I593" i="36"/>
  <c r="I594" i="36"/>
  <c r="I595" i="36"/>
  <c r="I596" i="36"/>
  <c r="I597" i="36"/>
  <c r="I598" i="36"/>
  <c r="I599" i="36"/>
  <c r="I600" i="36"/>
  <c r="I601" i="36"/>
  <c r="I602" i="36"/>
  <c r="I603" i="36"/>
  <c r="I604" i="36"/>
  <c r="I605" i="36"/>
  <c r="I606" i="36"/>
  <c r="I607" i="36"/>
  <c r="I608" i="36"/>
  <c r="I609" i="36"/>
  <c r="I610" i="36"/>
  <c r="I611" i="36"/>
  <c r="I612" i="36"/>
  <c r="I613" i="36"/>
  <c r="I614" i="36"/>
  <c r="I615" i="36"/>
  <c r="I616" i="36"/>
  <c r="I617" i="36"/>
  <c r="I618" i="36"/>
  <c r="I619" i="36"/>
  <c r="I620" i="36"/>
  <c r="I621" i="36"/>
  <c r="I622" i="36"/>
  <c r="I623" i="36"/>
  <c r="I624" i="36"/>
  <c r="I625" i="36"/>
  <c r="I626" i="36"/>
  <c r="I627" i="36"/>
  <c r="I628" i="36"/>
  <c r="I629" i="36"/>
  <c r="I630" i="36"/>
  <c r="I631" i="36"/>
  <c r="I632" i="36"/>
  <c r="I633" i="36"/>
  <c r="I634" i="36"/>
  <c r="I635" i="36"/>
  <c r="I636" i="36"/>
  <c r="I637" i="36"/>
  <c r="I638" i="36"/>
  <c r="I639" i="36"/>
  <c r="I640" i="36"/>
  <c r="I641" i="36"/>
  <c r="I642" i="36"/>
  <c r="I643" i="36"/>
  <c r="I644" i="36"/>
  <c r="I645" i="36"/>
  <c r="I646" i="36"/>
  <c r="I647" i="36"/>
  <c r="I648" i="36"/>
  <c r="I649" i="36"/>
  <c r="I650" i="36"/>
  <c r="I651" i="36"/>
  <c r="I652" i="36"/>
  <c r="I653" i="36"/>
  <c r="I654" i="36"/>
  <c r="I655" i="36"/>
  <c r="I656" i="36"/>
  <c r="I657" i="36"/>
  <c r="I658" i="36"/>
  <c r="I659" i="36"/>
  <c r="I660" i="36"/>
  <c r="I661" i="36"/>
  <c r="I662" i="36"/>
  <c r="I663" i="36"/>
  <c r="I664" i="36"/>
  <c r="I665" i="36"/>
  <c r="I666" i="36"/>
  <c r="I667" i="36"/>
  <c r="I668" i="36"/>
  <c r="I669" i="36"/>
  <c r="I670" i="36"/>
  <c r="I671" i="36"/>
  <c r="I672" i="36"/>
  <c r="I673" i="36"/>
  <c r="I674" i="36"/>
  <c r="I675" i="36"/>
  <c r="I676" i="36"/>
  <c r="I677" i="36"/>
  <c r="I678" i="36"/>
  <c r="I679" i="36"/>
  <c r="I680" i="36"/>
  <c r="I681" i="36"/>
  <c r="I682" i="36"/>
  <c r="I683" i="36"/>
  <c r="I684" i="36"/>
  <c r="I685" i="36"/>
  <c r="I686" i="36"/>
  <c r="I687" i="36"/>
  <c r="I688" i="36"/>
  <c r="I689" i="36"/>
  <c r="I690" i="36"/>
  <c r="I691" i="36"/>
  <c r="I692" i="36"/>
  <c r="I693" i="36"/>
  <c r="I694" i="36"/>
  <c r="I695" i="36"/>
  <c r="I696" i="36"/>
  <c r="I697" i="36"/>
  <c r="I698" i="36"/>
  <c r="I699" i="36"/>
  <c r="I700" i="36"/>
  <c r="I701" i="36"/>
  <c r="I702" i="36"/>
  <c r="I703" i="36"/>
  <c r="I704" i="36"/>
  <c r="I705" i="36"/>
  <c r="I706" i="36"/>
  <c r="I707" i="36"/>
  <c r="I708" i="36"/>
  <c r="I709" i="36"/>
  <c r="I710" i="36"/>
  <c r="I711" i="36"/>
  <c r="I712" i="36"/>
  <c r="I713" i="36"/>
  <c r="I714" i="36"/>
  <c r="I715" i="36"/>
  <c r="I716" i="36"/>
  <c r="I717" i="36"/>
  <c r="I718" i="36"/>
  <c r="I719" i="36"/>
  <c r="I720" i="36"/>
  <c r="I721" i="36"/>
  <c r="I722" i="36"/>
  <c r="I723" i="36"/>
  <c r="I724" i="36"/>
  <c r="I725" i="36"/>
  <c r="I726" i="36"/>
  <c r="I727" i="36"/>
  <c r="I728" i="36"/>
  <c r="I729" i="36"/>
  <c r="I730" i="36"/>
  <c r="I731" i="36"/>
  <c r="I732" i="36"/>
  <c r="I733" i="36"/>
  <c r="I734" i="36"/>
  <c r="I735" i="36"/>
  <c r="I736" i="36"/>
  <c r="I737" i="36"/>
  <c r="I738" i="36"/>
  <c r="I739" i="36"/>
  <c r="I740" i="36"/>
  <c r="I741" i="36"/>
  <c r="I742" i="36"/>
  <c r="I743" i="36"/>
  <c r="I744" i="36"/>
  <c r="I745" i="36"/>
  <c r="I746" i="36"/>
  <c r="I747" i="36"/>
  <c r="I748" i="36"/>
  <c r="I749" i="36"/>
  <c r="I750" i="36"/>
  <c r="I751" i="36"/>
  <c r="I752" i="36"/>
  <c r="I753" i="36"/>
  <c r="I754" i="36"/>
  <c r="I755" i="36"/>
  <c r="I756" i="36"/>
  <c r="I757" i="36"/>
  <c r="I758" i="36"/>
  <c r="I759" i="36"/>
  <c r="I760" i="36"/>
  <c r="I761" i="36"/>
  <c r="I762" i="36"/>
  <c r="I763" i="36"/>
  <c r="I764" i="36"/>
  <c r="I765" i="36"/>
  <c r="I766" i="36"/>
  <c r="I767" i="36"/>
  <c r="I768" i="36"/>
  <c r="I769" i="36"/>
  <c r="I770" i="36"/>
  <c r="I771" i="36"/>
  <c r="I772" i="36"/>
  <c r="I773" i="36"/>
  <c r="I774" i="36"/>
  <c r="I775" i="36"/>
  <c r="I776" i="36"/>
  <c r="I777" i="36"/>
  <c r="I778" i="36"/>
  <c r="I779" i="36"/>
  <c r="I780" i="36"/>
  <c r="I781" i="36"/>
  <c r="I782" i="36"/>
  <c r="I783" i="36"/>
  <c r="I784" i="36"/>
  <c r="I785" i="36"/>
  <c r="I786" i="36"/>
  <c r="I787" i="36"/>
  <c r="I788" i="36"/>
  <c r="I789" i="36"/>
  <c r="I790" i="36"/>
  <c r="I791" i="36"/>
  <c r="I792" i="36"/>
  <c r="I793" i="36"/>
  <c r="I794" i="36"/>
  <c r="I795" i="36"/>
  <c r="I796" i="36"/>
  <c r="I797" i="36"/>
  <c r="I798" i="36"/>
  <c r="I799" i="36"/>
  <c r="I800" i="36"/>
  <c r="I801" i="36"/>
  <c r="I802" i="36"/>
  <c r="I803" i="36"/>
  <c r="I804" i="36"/>
  <c r="I805" i="36"/>
  <c r="I806" i="36"/>
  <c r="I807" i="36"/>
  <c r="I808" i="36"/>
  <c r="I809" i="36"/>
  <c r="I810" i="36"/>
  <c r="I811" i="36"/>
  <c r="I812" i="36"/>
  <c r="I813" i="36"/>
  <c r="I814" i="36"/>
  <c r="I815" i="36"/>
  <c r="I816" i="36"/>
  <c r="I817" i="36"/>
  <c r="I818" i="36"/>
  <c r="I819" i="36"/>
  <c r="I820" i="36"/>
  <c r="I821" i="36"/>
  <c r="I822" i="36"/>
  <c r="I823" i="36"/>
  <c r="I824" i="36"/>
  <c r="I825" i="36"/>
  <c r="I826" i="36"/>
  <c r="I827" i="36"/>
  <c r="I828" i="36"/>
  <c r="I829" i="36"/>
  <c r="I830" i="36"/>
  <c r="I831" i="36"/>
  <c r="I832" i="36"/>
  <c r="I833" i="36"/>
  <c r="I834" i="36"/>
  <c r="I835" i="36"/>
  <c r="I836" i="36"/>
  <c r="I837" i="36"/>
  <c r="I838" i="36"/>
  <c r="I839" i="36"/>
  <c r="I840" i="36"/>
  <c r="I841" i="36"/>
  <c r="I842" i="36"/>
  <c r="I843" i="36"/>
  <c r="I844" i="36"/>
  <c r="I845" i="36"/>
  <c r="I846" i="36"/>
  <c r="I847" i="36"/>
  <c r="I848" i="36"/>
  <c r="I849" i="36"/>
  <c r="I850" i="36"/>
  <c r="I851" i="36"/>
  <c r="I852" i="36"/>
  <c r="I853" i="36"/>
  <c r="I854" i="36"/>
  <c r="I855" i="36"/>
  <c r="I856" i="36"/>
  <c r="I857" i="36"/>
  <c r="I858" i="36"/>
  <c r="I859" i="36"/>
  <c r="I860" i="36"/>
  <c r="I861" i="36"/>
  <c r="I862" i="36"/>
  <c r="I863" i="36"/>
  <c r="I864" i="36"/>
  <c r="I865" i="36"/>
  <c r="I866" i="36"/>
  <c r="I867" i="36"/>
  <c r="I868" i="36"/>
  <c r="I869" i="36"/>
  <c r="I870" i="36"/>
  <c r="I871" i="36"/>
  <c r="I872" i="36"/>
  <c r="I873" i="36"/>
  <c r="I874" i="36"/>
  <c r="I875" i="36"/>
  <c r="I876" i="36"/>
  <c r="I877" i="36"/>
  <c r="I878" i="36"/>
  <c r="I879" i="36"/>
  <c r="I880" i="36"/>
  <c r="I881" i="36"/>
  <c r="I882" i="36"/>
  <c r="I883" i="36"/>
  <c r="I884" i="36"/>
  <c r="I885" i="36"/>
  <c r="I886" i="36"/>
  <c r="I887" i="36"/>
  <c r="I888" i="36"/>
  <c r="I889" i="36"/>
  <c r="I890" i="36"/>
  <c r="I891" i="36"/>
  <c r="I892" i="36"/>
  <c r="I893" i="36"/>
  <c r="I894" i="36"/>
  <c r="I895" i="36"/>
  <c r="I896" i="36"/>
  <c r="I897" i="36"/>
  <c r="I898" i="36"/>
  <c r="I899" i="36"/>
  <c r="I900" i="36"/>
  <c r="I901" i="36"/>
  <c r="I902" i="36"/>
  <c r="I903" i="36"/>
  <c r="I904" i="36"/>
  <c r="I905" i="36"/>
  <c r="I906" i="36"/>
  <c r="I907" i="36"/>
  <c r="I908" i="36"/>
  <c r="I909" i="36"/>
  <c r="I910" i="36"/>
  <c r="I911" i="36"/>
  <c r="I912" i="36"/>
  <c r="I913" i="36"/>
  <c r="I914" i="36"/>
  <c r="I915" i="36"/>
  <c r="I916" i="36"/>
  <c r="I917" i="36"/>
  <c r="I918" i="36"/>
  <c r="I919" i="36"/>
  <c r="I920" i="36"/>
  <c r="I921" i="36"/>
  <c r="I922" i="36"/>
  <c r="I923" i="36"/>
  <c r="I924" i="36"/>
  <c r="I925" i="36"/>
  <c r="I926" i="36"/>
  <c r="I927" i="36"/>
  <c r="I928" i="36"/>
  <c r="I929" i="36"/>
  <c r="I930" i="36"/>
  <c r="I931" i="36"/>
  <c r="I932" i="36"/>
  <c r="I933" i="36"/>
  <c r="I934" i="36"/>
  <c r="I935" i="36"/>
  <c r="I936" i="36"/>
  <c r="I937" i="36"/>
  <c r="I938" i="36"/>
  <c r="I939" i="36"/>
  <c r="I940" i="36"/>
  <c r="I941" i="36"/>
  <c r="I942" i="36"/>
  <c r="I943" i="36"/>
  <c r="I944" i="36"/>
  <c r="I945" i="36"/>
  <c r="I946" i="36"/>
  <c r="I947" i="36"/>
  <c r="I948" i="36"/>
  <c r="I949" i="36"/>
  <c r="I950" i="36"/>
  <c r="I951" i="36"/>
  <c r="I952" i="36"/>
  <c r="I953" i="36"/>
  <c r="I954" i="36"/>
  <c r="I955" i="36"/>
  <c r="I956" i="36"/>
  <c r="I957" i="36"/>
  <c r="I958" i="36"/>
  <c r="I959" i="36"/>
  <c r="I960" i="36"/>
  <c r="I961" i="36"/>
  <c r="I962" i="36"/>
  <c r="I963" i="36"/>
  <c r="I964" i="36"/>
  <c r="I965" i="36"/>
  <c r="I966" i="36"/>
  <c r="I967" i="36"/>
  <c r="I968" i="36"/>
  <c r="I969" i="36"/>
  <c r="I970" i="36"/>
  <c r="I971" i="36"/>
  <c r="I972" i="36"/>
  <c r="I973" i="36"/>
  <c r="I974" i="36"/>
  <c r="I975" i="36"/>
  <c r="I976" i="36"/>
  <c r="I977" i="36"/>
  <c r="I978" i="36"/>
  <c r="I979" i="36"/>
  <c r="I980" i="36"/>
  <c r="I981" i="36"/>
  <c r="I982" i="36"/>
  <c r="I983" i="36"/>
  <c r="I984" i="36"/>
  <c r="I985" i="36"/>
  <c r="I986" i="36"/>
  <c r="I987" i="36"/>
  <c r="I988" i="36"/>
  <c r="I989" i="36"/>
  <c r="I990" i="36"/>
  <c r="I991" i="36"/>
  <c r="I992" i="36"/>
  <c r="I993" i="36"/>
  <c r="I994" i="36"/>
  <c r="I995" i="36"/>
  <c r="I996" i="36"/>
  <c r="I997" i="36"/>
  <c r="I998" i="36"/>
  <c r="I999" i="36"/>
  <c r="I1000" i="36"/>
  <c r="I1001" i="36"/>
  <c r="I1002" i="36"/>
  <c r="I1003" i="36"/>
  <c r="I1004" i="36"/>
  <c r="I1005" i="36"/>
  <c r="I1006" i="36"/>
  <c r="I1007" i="36"/>
  <c r="I1008" i="36"/>
  <c r="I1009" i="36"/>
  <c r="I1010" i="36"/>
  <c r="I1011" i="36"/>
  <c r="I1012" i="36"/>
  <c r="I1013" i="36"/>
  <c r="I1014" i="36"/>
  <c r="I1015" i="36"/>
  <c r="I1016" i="36"/>
  <c r="I1017" i="36"/>
  <c r="I1018" i="36"/>
  <c r="I1019" i="36"/>
  <c r="I1020" i="36"/>
  <c r="I1021" i="36"/>
  <c r="I1022" i="36"/>
  <c r="I1023" i="36"/>
  <c r="I1024" i="36"/>
  <c r="I1025" i="36"/>
  <c r="I1026" i="36"/>
  <c r="I1027" i="36"/>
  <c r="I1028" i="36"/>
  <c r="I1029" i="36"/>
  <c r="I1030" i="36"/>
  <c r="I1031" i="36"/>
  <c r="I1032" i="36"/>
  <c r="I1033" i="36"/>
  <c r="I1034" i="36"/>
  <c r="I1035" i="36"/>
  <c r="I1036" i="36"/>
  <c r="I1037" i="36"/>
  <c r="I1038" i="36"/>
  <c r="I1039" i="36"/>
  <c r="I1040" i="36"/>
  <c r="I1041" i="36"/>
  <c r="I1042" i="36"/>
  <c r="I1043" i="36"/>
  <c r="I1044" i="36"/>
  <c r="I1045" i="36"/>
  <c r="I1046" i="36"/>
  <c r="I1047" i="36"/>
  <c r="I1048" i="36"/>
  <c r="I1049" i="36"/>
  <c r="I1050" i="36"/>
  <c r="I1051" i="36"/>
  <c r="I1052" i="36"/>
  <c r="I1053" i="36"/>
  <c r="I1054" i="36"/>
  <c r="I1055" i="36"/>
  <c r="I1056" i="36"/>
  <c r="I1057" i="36"/>
  <c r="I1058" i="36"/>
  <c r="I1059" i="36"/>
  <c r="I1060" i="36"/>
  <c r="I1061" i="36"/>
  <c r="I1062" i="36"/>
  <c r="I1063" i="36"/>
  <c r="I1064" i="36"/>
  <c r="I1065" i="36"/>
  <c r="I1066" i="36"/>
  <c r="I1067" i="36"/>
  <c r="I1068" i="36"/>
  <c r="I1069" i="36"/>
  <c r="I1070" i="36"/>
  <c r="I1071" i="36"/>
  <c r="I1072" i="36"/>
  <c r="I1073" i="36"/>
  <c r="I1074" i="36"/>
  <c r="I1075" i="36"/>
  <c r="I1076" i="36"/>
  <c r="I1077" i="36"/>
  <c r="I1078" i="36"/>
  <c r="I1079" i="36"/>
  <c r="I1080" i="36"/>
  <c r="I1081" i="36"/>
  <c r="I1082" i="36"/>
  <c r="I1083" i="36"/>
  <c r="I1084" i="36"/>
  <c r="I1085" i="36"/>
  <c r="I1086" i="36"/>
  <c r="I1087" i="36"/>
  <c r="I1088" i="36"/>
  <c r="I1089" i="36"/>
  <c r="E3241" i="16"/>
  <c r="I3241" i="16"/>
  <c r="J3241" i="16"/>
  <c r="E3242" i="16"/>
  <c r="I3242" i="16"/>
  <c r="J3242" i="16"/>
  <c r="E3243" i="16"/>
  <c r="I3243" i="16"/>
  <c r="J3243" i="16"/>
  <c r="E3244" i="16"/>
  <c r="I3244" i="16"/>
  <c r="J3244" i="16"/>
  <c r="E3245" i="16"/>
  <c r="I3245" i="16"/>
  <c r="J3245" i="16"/>
  <c r="E3246" i="16"/>
  <c r="I3246" i="16"/>
  <c r="J3246" i="16"/>
  <c r="E3247" i="16"/>
  <c r="I3247" i="16"/>
  <c r="J3247" i="16"/>
  <c r="E3248" i="16"/>
  <c r="I3248" i="16"/>
  <c r="J3248" i="16"/>
  <c r="E3249" i="16"/>
  <c r="I3249" i="16"/>
  <c r="J3249" i="16"/>
  <c r="E3250" i="16"/>
  <c r="I3250" i="16"/>
  <c r="J3250" i="16"/>
  <c r="E3251" i="16"/>
  <c r="I3251" i="16"/>
  <c r="J3251" i="16"/>
  <c r="E3252" i="16"/>
  <c r="I3252" i="16"/>
  <c r="J3252" i="16"/>
  <c r="E3253" i="16"/>
  <c r="I3253" i="16"/>
  <c r="J3253" i="16"/>
  <c r="E3254" i="16"/>
  <c r="I3254" i="16"/>
  <c r="J3254" i="16"/>
  <c r="E3255" i="16"/>
  <c r="I3255" i="16"/>
  <c r="J3255" i="16"/>
  <c r="E3256" i="16"/>
  <c r="I3256" i="16"/>
  <c r="J3256" i="16"/>
  <c r="E3257" i="16"/>
  <c r="I3257" i="16"/>
  <c r="J3257" i="16"/>
  <c r="E3258" i="16"/>
  <c r="I3258" i="16"/>
  <c r="J3258" i="16"/>
  <c r="E3259" i="16"/>
  <c r="I3259" i="16"/>
  <c r="J3259" i="16"/>
  <c r="E3260" i="16"/>
  <c r="I3260" i="16"/>
  <c r="J3260" i="16"/>
  <c r="E3261" i="16"/>
  <c r="I3261" i="16"/>
  <c r="J3261" i="16"/>
  <c r="E3262" i="16"/>
  <c r="I3262" i="16"/>
  <c r="J3262" i="16"/>
  <c r="E3263" i="16"/>
  <c r="I3263" i="16"/>
  <c r="J3263" i="16"/>
  <c r="E3264" i="16"/>
  <c r="I3264" i="16"/>
  <c r="J3264" i="16"/>
  <c r="E3265" i="16"/>
  <c r="I3265" i="16"/>
  <c r="J3265" i="16"/>
  <c r="E3266" i="16"/>
  <c r="I3266" i="16"/>
  <c r="J3266" i="16"/>
  <c r="E3267" i="16"/>
  <c r="I3267" i="16"/>
  <c r="J3267" i="16"/>
  <c r="E3268" i="16"/>
  <c r="I3268" i="16"/>
  <c r="J3268" i="16"/>
  <c r="E3269" i="16"/>
  <c r="I3269" i="16"/>
  <c r="J3269" i="16"/>
  <c r="E3270" i="16"/>
  <c r="I3270" i="16"/>
  <c r="J3270" i="16"/>
  <c r="E3271" i="16"/>
  <c r="I3271" i="16"/>
  <c r="J3271" i="16"/>
  <c r="E3272" i="16"/>
  <c r="I3272" i="16"/>
  <c r="J3272" i="16"/>
  <c r="E3273" i="16"/>
  <c r="I3273" i="16"/>
  <c r="J3273" i="16"/>
  <c r="E3274" i="16"/>
  <c r="I3274" i="16"/>
  <c r="J3274" i="16"/>
  <c r="E3275" i="16"/>
  <c r="I3275" i="16"/>
  <c r="J3275" i="16"/>
  <c r="E3276" i="16"/>
  <c r="I3276" i="16"/>
  <c r="J3276" i="16"/>
  <c r="E3277" i="16"/>
  <c r="I3277" i="16"/>
  <c r="J3277" i="16"/>
  <c r="E3278" i="16"/>
  <c r="I3278" i="16"/>
  <c r="J3278" i="16"/>
  <c r="E3279" i="16"/>
  <c r="I3279" i="16"/>
  <c r="J3279" i="16"/>
  <c r="E3280" i="16"/>
  <c r="I3280" i="16"/>
  <c r="J3280" i="16"/>
  <c r="E3281" i="16"/>
  <c r="I3281" i="16"/>
  <c r="J3281" i="16"/>
  <c r="E3282" i="16"/>
  <c r="I3282" i="16"/>
  <c r="J3282" i="16"/>
  <c r="E3283" i="16"/>
  <c r="I3283" i="16"/>
  <c r="J3283" i="16"/>
  <c r="E3284" i="16"/>
  <c r="I3284" i="16"/>
  <c r="J3284" i="16"/>
  <c r="E3285" i="16"/>
  <c r="I3285" i="16"/>
  <c r="J3285" i="16"/>
  <c r="E3286" i="16"/>
  <c r="I3286" i="16"/>
  <c r="J3286" i="16"/>
  <c r="E3287" i="16"/>
  <c r="I3287" i="16"/>
  <c r="J3287" i="16"/>
  <c r="E3288" i="16"/>
  <c r="I3288" i="16"/>
  <c r="J3288" i="16"/>
  <c r="E3289" i="16"/>
  <c r="I3289" i="16"/>
  <c r="J3289" i="16"/>
  <c r="E3290" i="16"/>
  <c r="I3290" i="16"/>
  <c r="J3290" i="16"/>
  <c r="E3291" i="16"/>
  <c r="I3291" i="16"/>
  <c r="J3291" i="16"/>
  <c r="E3292" i="16"/>
  <c r="I3292" i="16"/>
  <c r="J3292" i="16"/>
  <c r="E3293" i="16"/>
  <c r="I3293" i="16"/>
  <c r="J3293" i="16"/>
  <c r="E3294" i="16"/>
  <c r="I3294" i="16"/>
  <c r="J3294" i="16"/>
  <c r="E3295" i="16"/>
  <c r="I3295" i="16"/>
  <c r="J3295" i="16"/>
  <c r="E3296" i="16"/>
  <c r="I3296" i="16"/>
  <c r="J3296" i="16"/>
  <c r="E3297" i="16"/>
  <c r="I3297" i="16"/>
  <c r="J3297" i="16"/>
  <c r="E3298" i="16"/>
  <c r="I3298" i="16"/>
  <c r="J3298" i="16"/>
  <c r="E3299" i="16"/>
  <c r="I3299" i="16"/>
  <c r="J3299" i="16"/>
  <c r="E3300" i="16"/>
  <c r="I3300" i="16"/>
  <c r="J3300" i="16"/>
  <c r="E3301" i="16"/>
  <c r="I3301" i="16"/>
  <c r="J3301" i="16"/>
  <c r="E3302" i="16"/>
  <c r="I3302" i="16"/>
  <c r="J3302" i="16"/>
  <c r="E3303" i="16"/>
  <c r="I3303" i="16"/>
  <c r="J3303" i="16"/>
  <c r="E3304" i="16"/>
  <c r="I3304" i="16"/>
  <c r="J3304" i="16"/>
  <c r="E3305" i="16"/>
  <c r="I3305" i="16"/>
  <c r="J3305" i="16"/>
  <c r="E3306" i="16"/>
  <c r="I3306" i="16"/>
  <c r="J3306" i="16"/>
  <c r="E3307" i="16"/>
  <c r="I3307" i="16"/>
  <c r="J3307" i="16"/>
  <c r="E3308" i="16"/>
  <c r="I3308" i="16"/>
  <c r="J3308" i="16"/>
  <c r="E3309" i="16"/>
  <c r="I3309" i="16"/>
  <c r="J3309" i="16"/>
  <c r="E3310" i="16"/>
  <c r="I3310" i="16"/>
  <c r="J3310" i="16"/>
  <c r="E3311" i="16"/>
  <c r="I3311" i="16"/>
  <c r="J3311" i="16"/>
  <c r="E3312" i="16"/>
  <c r="I3312" i="16"/>
  <c r="J3312" i="16"/>
  <c r="E3313" i="16"/>
  <c r="I3313" i="16"/>
  <c r="J3313" i="16"/>
  <c r="E3314" i="16"/>
  <c r="I3314" i="16"/>
  <c r="J3314" i="16"/>
  <c r="E3315" i="16"/>
  <c r="I3315" i="16"/>
  <c r="J3315" i="16"/>
  <c r="E3316" i="16"/>
  <c r="I3316" i="16"/>
  <c r="J3316" i="16"/>
  <c r="E3317" i="16"/>
  <c r="I3317" i="16"/>
  <c r="J3317" i="16"/>
  <c r="E3318" i="16"/>
  <c r="I3318" i="16"/>
  <c r="J3318" i="16"/>
  <c r="E3319" i="16"/>
  <c r="I3319" i="16"/>
  <c r="J3319" i="16"/>
  <c r="E3320" i="16"/>
  <c r="I3320" i="16"/>
  <c r="J3320" i="16"/>
  <c r="E3321" i="16"/>
  <c r="I3321" i="16"/>
  <c r="J3321" i="16"/>
  <c r="E3322" i="16"/>
  <c r="I3322" i="16"/>
  <c r="J3322" i="16"/>
  <c r="E3323" i="16"/>
  <c r="I3323" i="16"/>
  <c r="J3323" i="16"/>
  <c r="E3324" i="16"/>
  <c r="I3324" i="16"/>
  <c r="J3324" i="16"/>
  <c r="E3325" i="16"/>
  <c r="I3325" i="16"/>
  <c r="J3325" i="16"/>
  <c r="E3326" i="16"/>
  <c r="I3326" i="16"/>
  <c r="J3326" i="16"/>
  <c r="E3327" i="16"/>
  <c r="I3327" i="16"/>
  <c r="J3327" i="16"/>
  <c r="E3328" i="16"/>
  <c r="I3328" i="16"/>
  <c r="J3328" i="16"/>
  <c r="E3329" i="16"/>
  <c r="I3329" i="16"/>
  <c r="J3329" i="16"/>
  <c r="E3330" i="16"/>
  <c r="I3330" i="16"/>
  <c r="J3330" i="16"/>
  <c r="E3331" i="16"/>
  <c r="I3331" i="16"/>
  <c r="J3331" i="16"/>
  <c r="E3332" i="16"/>
  <c r="I3332" i="16"/>
  <c r="J3332" i="16"/>
  <c r="E3333" i="16"/>
  <c r="I3333" i="16"/>
  <c r="J3333" i="16"/>
  <c r="E3334" i="16"/>
  <c r="I3334" i="16"/>
  <c r="J3334" i="16"/>
  <c r="E3335" i="16"/>
  <c r="I3335" i="16"/>
  <c r="J3335" i="16"/>
  <c r="E3336" i="16"/>
  <c r="I3336" i="16"/>
  <c r="J3336" i="16"/>
  <c r="E3337" i="16"/>
  <c r="I3337" i="16"/>
  <c r="J3337" i="16"/>
  <c r="E3338" i="16"/>
  <c r="I3338" i="16"/>
  <c r="J3338" i="16"/>
  <c r="E3339" i="16"/>
  <c r="I3339" i="16"/>
  <c r="J3339" i="16"/>
  <c r="E3340" i="16"/>
  <c r="I3340" i="16"/>
  <c r="J3340" i="16"/>
  <c r="E3341" i="16"/>
  <c r="I3341" i="16"/>
  <c r="J3341" i="16"/>
  <c r="E3342" i="16"/>
  <c r="I3342" i="16"/>
  <c r="J3342" i="16"/>
  <c r="E3343" i="16"/>
  <c r="I3343" i="16"/>
  <c r="J3343" i="16"/>
  <c r="E3344" i="16"/>
  <c r="I3344" i="16"/>
  <c r="J3344" i="16"/>
  <c r="E3345" i="16"/>
  <c r="I3345" i="16"/>
  <c r="J3345" i="16"/>
  <c r="E3346" i="16"/>
  <c r="I3346" i="16"/>
  <c r="J3346" i="16"/>
  <c r="E3347" i="16"/>
  <c r="I3347" i="16"/>
  <c r="J3347" i="16"/>
  <c r="E3348" i="16"/>
  <c r="I3348" i="16"/>
  <c r="J3348" i="16"/>
  <c r="E3349" i="16"/>
  <c r="I3349" i="16"/>
  <c r="J3349" i="16"/>
  <c r="E3350" i="16"/>
  <c r="I3350" i="16"/>
  <c r="J3350" i="16"/>
  <c r="E3351" i="16"/>
  <c r="I3351" i="16"/>
  <c r="J3351" i="16"/>
  <c r="E3352" i="16"/>
  <c r="I3352" i="16"/>
  <c r="J3352" i="16"/>
  <c r="E3353" i="16"/>
  <c r="I3353" i="16"/>
  <c r="J3353" i="16"/>
  <c r="E3354" i="16"/>
  <c r="I3354" i="16"/>
  <c r="J3354" i="16"/>
  <c r="E3355" i="16"/>
  <c r="I3355" i="16"/>
  <c r="J3355" i="16"/>
  <c r="E3356" i="16"/>
  <c r="I3356" i="16"/>
  <c r="J3356" i="16"/>
  <c r="E3357" i="16"/>
  <c r="I3357" i="16"/>
  <c r="J3357" i="16"/>
  <c r="E3358" i="16"/>
  <c r="I3358" i="16"/>
  <c r="J3358" i="16"/>
  <c r="E3359" i="16"/>
  <c r="I3359" i="16"/>
  <c r="J3359" i="16"/>
  <c r="E3360" i="16"/>
  <c r="I3360" i="16"/>
  <c r="J3360" i="16"/>
  <c r="E3361" i="16"/>
  <c r="I3361" i="16"/>
  <c r="J3361" i="16"/>
  <c r="E3362" i="16"/>
  <c r="I3362" i="16"/>
  <c r="J3362" i="16"/>
  <c r="E3363" i="16"/>
  <c r="I3363" i="16"/>
  <c r="J3363" i="16"/>
  <c r="E3364" i="16"/>
  <c r="I3364" i="16"/>
  <c r="J3364" i="16"/>
  <c r="E3365" i="16"/>
  <c r="I3365" i="16"/>
  <c r="J3365" i="16"/>
  <c r="E3366" i="16"/>
  <c r="I3366" i="16"/>
  <c r="J3366" i="16"/>
  <c r="E3367" i="16"/>
  <c r="I3367" i="16"/>
  <c r="J3367" i="16"/>
  <c r="E3368" i="16"/>
  <c r="I3368" i="16"/>
  <c r="J3368" i="16"/>
  <c r="E3369" i="16"/>
  <c r="I3369" i="16"/>
  <c r="J3369" i="16"/>
  <c r="E3370" i="16"/>
  <c r="I3370" i="16"/>
  <c r="J3370" i="16"/>
  <c r="E3371" i="16"/>
  <c r="I3371" i="16"/>
  <c r="J3371" i="16"/>
  <c r="E3372" i="16"/>
  <c r="I3372" i="16"/>
  <c r="J3372" i="16"/>
  <c r="E3373" i="16"/>
  <c r="I3373" i="16"/>
  <c r="J3373" i="16"/>
  <c r="E3374" i="16"/>
  <c r="I3374" i="16"/>
  <c r="J3374" i="16"/>
  <c r="E3375" i="16"/>
  <c r="I3375" i="16"/>
  <c r="J3375" i="16"/>
  <c r="E3376" i="16"/>
  <c r="I3376" i="16"/>
  <c r="J3376" i="16"/>
  <c r="E3377" i="16"/>
  <c r="I3377" i="16"/>
  <c r="J3377" i="16"/>
  <c r="E3378" i="16"/>
  <c r="I3378" i="16"/>
  <c r="J3378" i="16"/>
  <c r="E3379" i="16"/>
  <c r="I3379" i="16"/>
  <c r="J3379" i="16"/>
  <c r="E3380" i="16"/>
  <c r="I3380" i="16"/>
  <c r="J3380" i="16"/>
  <c r="E3381" i="16"/>
  <c r="I3381" i="16"/>
  <c r="J3381" i="16"/>
  <c r="E3382" i="16"/>
  <c r="I3382" i="16"/>
  <c r="J3382" i="16"/>
  <c r="E3383" i="16"/>
  <c r="I3383" i="16"/>
  <c r="J3383" i="16"/>
  <c r="E3384" i="16"/>
  <c r="I3384" i="16"/>
  <c r="J3384" i="16"/>
  <c r="E3385" i="16"/>
  <c r="I3385" i="16"/>
  <c r="J3385" i="16"/>
  <c r="E3386" i="16"/>
  <c r="I3386" i="16"/>
  <c r="J3386" i="16"/>
  <c r="E3387" i="16"/>
  <c r="I3387" i="16"/>
  <c r="J3387" i="16"/>
  <c r="E3388" i="16"/>
  <c r="I3388" i="16"/>
  <c r="J3388" i="16"/>
  <c r="E3389" i="16"/>
  <c r="I3389" i="16"/>
  <c r="J3389" i="16"/>
  <c r="E3390" i="16"/>
  <c r="I3390" i="16"/>
  <c r="J3390" i="16"/>
  <c r="E3391" i="16"/>
  <c r="I3391" i="16"/>
  <c r="J3391" i="16"/>
  <c r="E3392" i="16"/>
  <c r="I3392" i="16"/>
  <c r="J3392" i="16"/>
  <c r="E3393" i="16"/>
  <c r="I3393" i="16"/>
  <c r="J3393" i="16"/>
  <c r="E3394" i="16"/>
  <c r="I3394" i="16"/>
  <c r="J3394" i="16"/>
  <c r="E3395" i="16"/>
  <c r="I3395" i="16"/>
  <c r="J3395" i="16"/>
  <c r="E3396" i="16"/>
  <c r="I3396" i="16"/>
  <c r="J3396" i="16"/>
  <c r="E3397" i="16"/>
  <c r="I3397" i="16"/>
  <c r="J3397" i="16"/>
  <c r="E3398" i="16"/>
  <c r="I3398" i="16"/>
  <c r="J3398" i="16"/>
  <c r="E3399" i="16"/>
  <c r="I3399" i="16"/>
  <c r="J3399" i="16"/>
  <c r="E3400" i="16"/>
  <c r="I3400" i="16"/>
  <c r="J3400" i="16"/>
  <c r="E3401" i="16"/>
  <c r="I3401" i="16"/>
  <c r="J3401" i="16"/>
  <c r="E3402" i="16"/>
  <c r="I3402" i="16"/>
  <c r="J3402" i="16"/>
  <c r="E3403" i="16"/>
  <c r="I3403" i="16"/>
  <c r="J3403" i="16"/>
  <c r="E3404" i="16"/>
  <c r="I3404" i="16"/>
  <c r="J3404" i="16"/>
  <c r="E3405" i="16"/>
  <c r="I3405" i="16"/>
  <c r="J3405" i="16"/>
  <c r="E3406" i="16"/>
  <c r="I3406" i="16"/>
  <c r="J3406" i="16"/>
  <c r="E3407" i="16"/>
  <c r="I3407" i="16"/>
  <c r="J3407" i="16"/>
  <c r="E3408" i="16"/>
  <c r="I3408" i="16"/>
  <c r="J3408" i="16"/>
  <c r="E3409" i="16"/>
  <c r="I3409" i="16"/>
  <c r="J3409" i="16"/>
  <c r="E3410" i="16"/>
  <c r="I3410" i="16"/>
  <c r="J3410" i="16"/>
  <c r="E3411" i="16"/>
  <c r="I3411" i="16"/>
  <c r="J3411" i="16"/>
  <c r="E3412" i="16"/>
  <c r="I3412" i="16"/>
  <c r="J3412" i="16"/>
  <c r="E3413" i="16"/>
  <c r="I3413" i="16"/>
  <c r="J3413" i="16"/>
  <c r="E3414" i="16"/>
  <c r="I3414" i="16"/>
  <c r="J3414" i="16"/>
  <c r="E3415" i="16"/>
  <c r="I3415" i="16"/>
  <c r="J3415" i="16"/>
  <c r="E3416" i="16"/>
  <c r="I3416" i="16"/>
  <c r="J3416" i="16"/>
  <c r="E3417" i="16"/>
  <c r="I3417" i="16"/>
  <c r="J3417" i="16"/>
  <c r="E3418" i="16"/>
  <c r="I3418" i="16"/>
  <c r="J3418" i="16"/>
  <c r="E3419" i="16"/>
  <c r="I3419" i="16"/>
  <c r="J3419" i="16"/>
  <c r="E3420" i="16"/>
  <c r="I3420" i="16"/>
  <c r="J3420" i="16"/>
  <c r="E3421" i="16"/>
  <c r="I3421" i="16"/>
  <c r="J3421" i="16"/>
  <c r="E3422" i="16"/>
  <c r="I3422" i="16"/>
  <c r="J3422" i="16"/>
  <c r="E3423" i="16"/>
  <c r="I3423" i="16"/>
  <c r="J3423" i="16"/>
  <c r="E3424" i="16"/>
  <c r="I3424" i="16"/>
  <c r="J3424" i="16"/>
  <c r="E3425" i="16"/>
  <c r="I3425" i="16"/>
  <c r="J3425" i="16"/>
  <c r="E3426" i="16"/>
  <c r="I3426" i="16"/>
  <c r="J3426" i="16"/>
  <c r="E3427" i="16"/>
  <c r="I3427" i="16"/>
  <c r="J3427" i="16"/>
  <c r="E3428" i="16"/>
  <c r="I3428" i="16"/>
  <c r="J3428" i="16"/>
  <c r="E3429" i="16"/>
  <c r="I3429" i="16"/>
  <c r="J3429" i="16"/>
  <c r="E3430" i="16"/>
  <c r="I3430" i="16"/>
  <c r="J3430" i="16"/>
  <c r="E3431" i="16"/>
  <c r="I3431" i="16"/>
  <c r="J3431" i="16"/>
  <c r="E3432" i="16"/>
  <c r="I3432" i="16"/>
  <c r="J3432" i="16"/>
  <c r="E3433" i="16"/>
  <c r="I3433" i="16"/>
  <c r="J3433" i="16"/>
  <c r="E3434" i="16"/>
  <c r="I3434" i="16"/>
  <c r="J3434" i="16"/>
  <c r="E3435" i="16"/>
  <c r="I3435" i="16"/>
  <c r="J3435" i="16"/>
  <c r="E3436" i="16"/>
  <c r="I3436" i="16"/>
  <c r="J3436" i="16"/>
  <c r="E3437" i="16"/>
  <c r="I3437" i="16"/>
  <c r="J3437" i="16"/>
  <c r="E3438" i="16"/>
  <c r="I3438" i="16"/>
  <c r="J3438" i="16"/>
  <c r="E3439" i="16"/>
  <c r="I3439" i="16"/>
  <c r="J3439" i="16"/>
  <c r="E3440" i="16"/>
  <c r="I3440" i="16"/>
  <c r="J3440" i="16"/>
  <c r="E3441" i="16"/>
  <c r="I3441" i="16"/>
  <c r="J3441" i="16"/>
  <c r="E3442" i="16"/>
  <c r="I3442" i="16"/>
  <c r="J3442" i="16"/>
  <c r="E3443" i="16"/>
  <c r="I3443" i="16"/>
  <c r="J3443" i="16"/>
  <c r="E3444" i="16"/>
  <c r="I3444" i="16"/>
  <c r="J3444" i="16"/>
  <c r="E3445" i="16"/>
  <c r="I3445" i="16"/>
  <c r="J3445" i="16"/>
  <c r="E3446" i="16"/>
  <c r="I3446" i="16"/>
  <c r="J3446" i="16"/>
  <c r="E3447" i="16"/>
  <c r="I3447" i="16"/>
  <c r="J3447" i="16"/>
  <c r="E3448" i="16"/>
  <c r="I3448" i="16"/>
  <c r="J3448" i="16"/>
  <c r="E3449" i="16"/>
  <c r="I3449" i="16"/>
  <c r="J3449" i="16"/>
  <c r="E3450" i="16"/>
  <c r="I3450" i="16"/>
  <c r="J3450" i="16"/>
  <c r="E3451" i="16"/>
  <c r="I3451" i="16"/>
  <c r="J3451" i="16"/>
  <c r="E3452" i="16"/>
  <c r="I3452" i="16"/>
  <c r="J3452" i="16"/>
  <c r="E3453" i="16"/>
  <c r="I3453" i="16"/>
  <c r="J3453" i="16"/>
  <c r="E3454" i="16"/>
  <c r="I3454" i="16"/>
  <c r="J3454" i="16"/>
  <c r="E3455" i="16"/>
  <c r="I3455" i="16"/>
  <c r="J3455" i="16"/>
  <c r="E3456" i="16"/>
  <c r="I3456" i="16"/>
  <c r="J3456" i="16"/>
  <c r="E3457" i="16"/>
  <c r="I3457" i="16"/>
  <c r="J3457" i="16"/>
  <c r="E3458" i="16"/>
  <c r="I3458" i="16"/>
  <c r="J3458" i="16"/>
  <c r="E3459" i="16"/>
  <c r="I3459" i="16"/>
  <c r="J3459" i="16"/>
  <c r="E3460" i="16"/>
  <c r="I3460" i="16"/>
  <c r="J3460" i="16"/>
  <c r="E3461" i="16"/>
  <c r="I3461" i="16"/>
  <c r="J3461" i="16"/>
  <c r="E3462" i="16"/>
  <c r="I3462" i="16"/>
  <c r="J3462" i="16"/>
  <c r="E3463" i="16"/>
  <c r="I3463" i="16"/>
  <c r="J3463" i="16"/>
  <c r="E3464" i="16"/>
  <c r="I3464" i="16"/>
  <c r="J3464" i="16"/>
  <c r="E3465" i="16"/>
  <c r="I3465" i="16"/>
  <c r="J3465" i="16"/>
  <c r="E3466" i="16"/>
  <c r="I3466" i="16"/>
  <c r="J3466" i="16"/>
  <c r="E3467" i="16"/>
  <c r="I3467" i="16"/>
  <c r="J3467" i="16"/>
  <c r="E3468" i="16"/>
  <c r="I3468" i="16"/>
  <c r="J3468" i="16"/>
  <c r="E3469" i="16"/>
  <c r="I3469" i="16"/>
  <c r="J3469" i="16"/>
  <c r="E3470" i="16"/>
  <c r="I3470" i="16"/>
  <c r="J3470" i="16"/>
  <c r="E3471" i="16"/>
  <c r="I3471" i="16"/>
  <c r="J3471" i="16"/>
  <c r="E3472" i="16"/>
  <c r="I3472" i="16"/>
  <c r="J3472" i="16"/>
  <c r="E3473" i="16"/>
  <c r="I3473" i="16"/>
  <c r="J3473" i="16"/>
  <c r="E3474" i="16"/>
  <c r="I3474" i="16"/>
  <c r="J3474" i="16"/>
  <c r="E3475" i="16"/>
  <c r="I3475" i="16"/>
  <c r="J3475" i="16"/>
  <c r="E3476" i="16"/>
  <c r="I3476" i="16"/>
  <c r="J3476" i="16"/>
  <c r="E3477" i="16"/>
  <c r="I3477" i="16"/>
  <c r="J3477" i="16"/>
  <c r="E3478" i="16"/>
  <c r="I3478" i="16"/>
  <c r="J3478" i="16"/>
  <c r="E3479" i="16"/>
  <c r="I3479" i="16"/>
  <c r="J3479" i="16"/>
  <c r="E3480" i="16"/>
  <c r="I3480" i="16"/>
  <c r="J3480" i="16"/>
  <c r="E3481" i="16"/>
  <c r="I3481" i="16"/>
  <c r="J3481" i="16"/>
  <c r="E3482" i="16"/>
  <c r="I3482" i="16"/>
  <c r="J3482" i="16"/>
  <c r="E3483" i="16"/>
  <c r="I3483" i="16"/>
  <c r="J3483" i="16"/>
  <c r="E3484" i="16"/>
  <c r="I3484" i="16"/>
  <c r="J3484" i="16"/>
  <c r="E3485" i="16"/>
  <c r="I3485" i="16"/>
  <c r="J3485" i="16"/>
  <c r="E3486" i="16"/>
  <c r="I3486" i="16"/>
  <c r="J3486" i="16"/>
  <c r="E3487" i="16"/>
  <c r="I3487" i="16"/>
  <c r="J3487" i="16"/>
  <c r="E3488" i="16"/>
  <c r="I3488" i="16"/>
  <c r="J3488" i="16"/>
  <c r="E3489" i="16"/>
  <c r="I3489" i="16"/>
  <c r="J3489" i="16"/>
  <c r="E3490" i="16"/>
  <c r="I3490" i="16"/>
  <c r="J3490" i="16"/>
  <c r="E3491" i="16"/>
  <c r="I3491" i="16"/>
  <c r="J3491" i="16"/>
  <c r="E3492" i="16"/>
  <c r="I3492" i="16"/>
  <c r="J3492" i="16"/>
  <c r="E2927" i="16"/>
  <c r="I2927" i="16"/>
  <c r="J2927" i="16"/>
  <c r="E2928" i="16"/>
  <c r="I2928" i="16"/>
  <c r="J2928" i="16"/>
  <c r="E2929" i="16"/>
  <c r="I2929" i="16"/>
  <c r="J2929" i="16"/>
  <c r="E2930" i="16"/>
  <c r="I2930" i="16"/>
  <c r="J2930" i="16"/>
  <c r="E2931" i="16"/>
  <c r="I2931" i="16"/>
  <c r="J2931" i="16"/>
  <c r="E2932" i="16"/>
  <c r="I2932" i="16"/>
  <c r="J2932" i="16"/>
  <c r="E2933" i="16"/>
  <c r="I2933" i="16"/>
  <c r="J2933" i="16"/>
  <c r="E2934" i="16"/>
  <c r="I2934" i="16"/>
  <c r="J2934" i="16"/>
  <c r="E2935" i="16"/>
  <c r="I2935" i="16"/>
  <c r="J2935" i="16"/>
  <c r="E2936" i="16"/>
  <c r="I2936" i="16"/>
  <c r="J2936" i="16"/>
  <c r="E2937" i="16"/>
  <c r="I2937" i="16"/>
  <c r="J2937" i="16"/>
  <c r="E2938" i="16"/>
  <c r="I2938" i="16"/>
  <c r="J2938" i="16"/>
  <c r="E2939" i="16"/>
  <c r="I2939" i="16"/>
  <c r="J2939" i="16"/>
  <c r="E2940" i="16"/>
  <c r="I2940" i="16"/>
  <c r="J2940" i="16"/>
  <c r="E2941" i="16"/>
  <c r="I2941" i="16"/>
  <c r="J2941" i="16"/>
  <c r="E2942" i="16"/>
  <c r="I2942" i="16"/>
  <c r="J2942" i="16"/>
  <c r="E2943" i="16"/>
  <c r="I2943" i="16"/>
  <c r="J2943" i="16"/>
  <c r="E2944" i="16"/>
  <c r="I2944" i="16"/>
  <c r="J2944" i="16"/>
  <c r="E2945" i="16"/>
  <c r="I2945" i="16"/>
  <c r="J2945" i="16"/>
  <c r="E2946" i="16"/>
  <c r="I2946" i="16"/>
  <c r="J2946" i="16"/>
  <c r="E2947" i="16"/>
  <c r="I2947" i="16"/>
  <c r="J2947" i="16"/>
  <c r="E2948" i="16"/>
  <c r="I2948" i="16"/>
  <c r="J2948" i="16"/>
  <c r="E2949" i="16"/>
  <c r="I2949" i="16"/>
  <c r="J2949" i="16"/>
  <c r="E2950" i="16"/>
  <c r="I2950" i="16"/>
  <c r="J2950" i="16"/>
  <c r="E2951" i="16"/>
  <c r="I2951" i="16"/>
  <c r="J2951" i="16"/>
  <c r="E2952" i="16"/>
  <c r="I2952" i="16"/>
  <c r="J2952" i="16"/>
  <c r="E2953" i="16"/>
  <c r="I2953" i="16"/>
  <c r="J2953" i="16"/>
  <c r="E2954" i="16"/>
  <c r="I2954" i="16"/>
  <c r="J2954" i="16"/>
  <c r="E2955" i="16"/>
  <c r="I2955" i="16"/>
  <c r="J2955" i="16"/>
  <c r="E2956" i="16"/>
  <c r="I2956" i="16"/>
  <c r="J2956" i="16"/>
  <c r="E2957" i="16"/>
  <c r="I2957" i="16"/>
  <c r="J2957" i="16"/>
  <c r="E2958" i="16"/>
  <c r="I2958" i="16"/>
  <c r="J2958" i="16"/>
  <c r="E2959" i="16"/>
  <c r="I2959" i="16"/>
  <c r="J2959" i="16"/>
  <c r="E2960" i="16"/>
  <c r="I2960" i="16"/>
  <c r="J2960" i="16"/>
  <c r="E2961" i="16"/>
  <c r="I2961" i="16"/>
  <c r="J2961" i="16"/>
  <c r="E2962" i="16"/>
  <c r="I2962" i="16"/>
  <c r="J2962" i="16"/>
  <c r="E2963" i="16"/>
  <c r="I2963" i="16"/>
  <c r="J2963" i="16"/>
  <c r="E2964" i="16"/>
  <c r="I2964" i="16"/>
  <c r="J2964" i="16"/>
  <c r="E2965" i="16"/>
  <c r="I2965" i="16"/>
  <c r="J2965" i="16"/>
  <c r="E2966" i="16"/>
  <c r="I2966" i="16"/>
  <c r="J2966" i="16"/>
  <c r="E2967" i="16"/>
  <c r="I2967" i="16"/>
  <c r="J2967" i="16"/>
  <c r="E2968" i="16"/>
  <c r="I2968" i="16"/>
  <c r="J2968" i="16"/>
  <c r="E2969" i="16"/>
  <c r="I2969" i="16"/>
  <c r="J2969" i="16"/>
  <c r="E2970" i="16"/>
  <c r="I2970" i="16"/>
  <c r="J2970" i="16"/>
  <c r="E2971" i="16"/>
  <c r="I2971" i="16"/>
  <c r="J2971" i="16"/>
  <c r="E2972" i="16"/>
  <c r="I2972" i="16"/>
  <c r="J2972" i="16"/>
  <c r="E2973" i="16"/>
  <c r="I2973" i="16"/>
  <c r="J2973" i="16"/>
  <c r="E2974" i="16"/>
  <c r="I2974" i="16"/>
  <c r="J2974" i="16"/>
  <c r="E2975" i="16"/>
  <c r="I2975" i="16"/>
  <c r="J2975" i="16"/>
  <c r="E2976" i="16"/>
  <c r="I2976" i="16"/>
  <c r="J2976" i="16"/>
  <c r="E2977" i="16"/>
  <c r="I2977" i="16"/>
  <c r="J2977" i="16"/>
  <c r="E2978" i="16"/>
  <c r="I2978" i="16"/>
  <c r="J2978" i="16"/>
  <c r="E2979" i="16"/>
  <c r="I2979" i="16"/>
  <c r="J2979" i="16"/>
  <c r="E2980" i="16"/>
  <c r="I2980" i="16"/>
  <c r="J2980" i="16"/>
  <c r="E2981" i="16"/>
  <c r="I2981" i="16"/>
  <c r="J2981" i="16"/>
  <c r="E2982" i="16"/>
  <c r="I2982" i="16"/>
  <c r="J2982" i="16"/>
  <c r="E2983" i="16"/>
  <c r="I2983" i="16"/>
  <c r="J2983" i="16"/>
  <c r="E2984" i="16"/>
  <c r="I2984" i="16"/>
  <c r="J2984" i="16"/>
  <c r="E2985" i="16"/>
  <c r="I2985" i="16"/>
  <c r="J2985" i="16"/>
  <c r="E2986" i="16"/>
  <c r="I2986" i="16"/>
  <c r="J2986" i="16"/>
  <c r="E2987" i="16"/>
  <c r="I2987" i="16"/>
  <c r="J2987" i="16"/>
  <c r="E2988" i="16"/>
  <c r="I2988" i="16"/>
  <c r="J2988" i="16"/>
  <c r="E2989" i="16"/>
  <c r="I2989" i="16"/>
  <c r="J2989" i="16"/>
  <c r="E2990" i="16"/>
  <c r="I2990" i="16"/>
  <c r="J2990" i="16"/>
  <c r="E2991" i="16"/>
  <c r="I2991" i="16"/>
  <c r="J2991" i="16"/>
  <c r="E2992" i="16"/>
  <c r="I2992" i="16"/>
  <c r="J2992" i="16"/>
  <c r="E2993" i="16"/>
  <c r="I2993" i="16"/>
  <c r="J2993" i="16"/>
  <c r="E2994" i="16"/>
  <c r="I2994" i="16"/>
  <c r="J2994" i="16"/>
  <c r="E2995" i="16"/>
  <c r="I2995" i="16"/>
  <c r="J2995" i="16"/>
  <c r="E2996" i="16"/>
  <c r="I2996" i="16"/>
  <c r="J2996" i="16"/>
  <c r="E2997" i="16"/>
  <c r="I2997" i="16"/>
  <c r="J2997" i="16"/>
  <c r="E2998" i="16"/>
  <c r="I2998" i="16"/>
  <c r="J2998" i="16"/>
  <c r="E2999" i="16"/>
  <c r="I2999" i="16"/>
  <c r="J2999" i="16"/>
  <c r="E3000" i="16"/>
  <c r="I3000" i="16"/>
  <c r="J3000" i="16"/>
  <c r="E3001" i="16"/>
  <c r="I3001" i="16"/>
  <c r="J3001" i="16"/>
  <c r="E3002" i="16"/>
  <c r="I3002" i="16"/>
  <c r="J3002" i="16"/>
  <c r="E3003" i="16"/>
  <c r="I3003" i="16"/>
  <c r="J3003" i="16"/>
  <c r="E3004" i="16"/>
  <c r="I3004" i="16"/>
  <c r="J3004" i="16"/>
  <c r="E3005" i="16"/>
  <c r="I3005" i="16"/>
  <c r="J3005" i="16"/>
  <c r="E3006" i="16"/>
  <c r="I3006" i="16"/>
  <c r="J3006" i="16"/>
  <c r="E3007" i="16"/>
  <c r="I3007" i="16"/>
  <c r="J3007" i="16"/>
  <c r="E3008" i="16"/>
  <c r="I3008" i="16"/>
  <c r="J3008" i="16"/>
  <c r="E3009" i="16"/>
  <c r="I3009" i="16"/>
  <c r="J3009" i="16"/>
  <c r="E3010" i="16"/>
  <c r="I3010" i="16"/>
  <c r="J3010" i="16"/>
  <c r="E3011" i="16"/>
  <c r="I3011" i="16"/>
  <c r="J3011" i="16"/>
  <c r="E3012" i="16"/>
  <c r="I3012" i="16"/>
  <c r="J3012" i="16"/>
  <c r="E3013" i="16"/>
  <c r="I3013" i="16"/>
  <c r="J3013" i="16"/>
  <c r="E3014" i="16"/>
  <c r="I3014" i="16"/>
  <c r="J3014" i="16"/>
  <c r="E3015" i="16"/>
  <c r="I3015" i="16"/>
  <c r="J3015" i="16"/>
  <c r="E3016" i="16"/>
  <c r="I3016" i="16"/>
  <c r="J3016" i="16"/>
  <c r="E3017" i="16"/>
  <c r="I3017" i="16"/>
  <c r="J3017" i="16"/>
  <c r="E3018" i="16"/>
  <c r="I3018" i="16"/>
  <c r="J3018" i="16"/>
  <c r="E3019" i="16"/>
  <c r="I3019" i="16"/>
  <c r="J3019" i="16"/>
  <c r="E3020" i="16"/>
  <c r="I3020" i="16"/>
  <c r="J3020" i="16"/>
  <c r="E3021" i="16"/>
  <c r="I3021" i="16"/>
  <c r="J3021" i="16"/>
  <c r="E3022" i="16"/>
  <c r="I3022" i="16"/>
  <c r="J3022" i="16"/>
  <c r="E3023" i="16"/>
  <c r="I3023" i="16"/>
  <c r="J3023" i="16"/>
  <c r="E3024" i="16"/>
  <c r="I3024" i="16"/>
  <c r="J3024" i="16"/>
  <c r="E3025" i="16"/>
  <c r="I3025" i="16"/>
  <c r="J3025" i="16"/>
  <c r="E3026" i="16"/>
  <c r="I3026" i="16"/>
  <c r="J3026" i="16"/>
  <c r="E3027" i="16"/>
  <c r="I3027" i="16"/>
  <c r="J3027" i="16"/>
  <c r="E3028" i="16"/>
  <c r="I3028" i="16"/>
  <c r="J3028" i="16"/>
  <c r="E3029" i="16"/>
  <c r="I3029" i="16"/>
  <c r="J3029" i="16"/>
  <c r="E3030" i="16"/>
  <c r="I3030" i="16"/>
  <c r="J3030" i="16"/>
  <c r="E3031" i="16"/>
  <c r="I3031" i="16"/>
  <c r="J3031" i="16"/>
  <c r="E3032" i="16"/>
  <c r="I3032" i="16"/>
  <c r="J3032" i="16"/>
  <c r="E3033" i="16"/>
  <c r="I3033" i="16"/>
  <c r="J3033" i="16"/>
  <c r="E3034" i="16"/>
  <c r="I3034" i="16"/>
  <c r="J3034" i="16"/>
  <c r="E3035" i="16"/>
  <c r="I3035" i="16"/>
  <c r="J3035" i="16"/>
  <c r="E3036" i="16"/>
  <c r="I3036" i="16"/>
  <c r="J3036" i="16"/>
  <c r="E3037" i="16"/>
  <c r="I3037" i="16"/>
  <c r="J3037" i="16"/>
  <c r="E3038" i="16"/>
  <c r="I3038" i="16"/>
  <c r="J3038" i="16"/>
  <c r="E3039" i="16"/>
  <c r="I3039" i="16"/>
  <c r="J3039" i="16"/>
  <c r="E3040" i="16"/>
  <c r="I3040" i="16"/>
  <c r="J3040" i="16"/>
  <c r="E3041" i="16"/>
  <c r="I3041" i="16"/>
  <c r="J3041" i="16"/>
  <c r="E3042" i="16"/>
  <c r="I3042" i="16"/>
  <c r="J3042" i="16"/>
  <c r="E3043" i="16"/>
  <c r="I3043" i="16"/>
  <c r="J3043" i="16"/>
  <c r="E3044" i="16"/>
  <c r="I3044" i="16"/>
  <c r="J3044" i="16"/>
  <c r="E3045" i="16"/>
  <c r="I3045" i="16"/>
  <c r="J3045" i="16"/>
  <c r="E3046" i="16"/>
  <c r="I3046" i="16"/>
  <c r="J3046" i="16"/>
  <c r="E3047" i="16"/>
  <c r="I3047" i="16"/>
  <c r="J3047" i="16"/>
  <c r="E3048" i="16"/>
  <c r="I3048" i="16"/>
  <c r="J3048" i="16"/>
  <c r="E3049" i="16"/>
  <c r="I3049" i="16"/>
  <c r="J3049" i="16"/>
  <c r="E3050" i="16"/>
  <c r="I3050" i="16"/>
  <c r="J3050" i="16"/>
  <c r="E3051" i="16"/>
  <c r="I3051" i="16"/>
  <c r="J3051" i="16"/>
  <c r="E3052" i="16"/>
  <c r="I3052" i="16"/>
  <c r="J3052" i="16"/>
  <c r="E3053" i="16"/>
  <c r="I3053" i="16"/>
  <c r="J3053" i="16"/>
  <c r="E3054" i="16"/>
  <c r="I3054" i="16"/>
  <c r="J3054" i="16"/>
  <c r="E3055" i="16"/>
  <c r="I3055" i="16"/>
  <c r="J3055" i="16"/>
  <c r="E3056" i="16"/>
  <c r="I3056" i="16"/>
  <c r="J3056" i="16"/>
  <c r="E3057" i="16"/>
  <c r="I3057" i="16"/>
  <c r="J3057" i="16"/>
  <c r="E3058" i="16"/>
  <c r="I3058" i="16"/>
  <c r="J3058" i="16"/>
  <c r="E3059" i="16"/>
  <c r="I3059" i="16"/>
  <c r="J3059" i="16"/>
  <c r="E3060" i="16"/>
  <c r="I3060" i="16"/>
  <c r="J3060" i="16"/>
  <c r="E3061" i="16"/>
  <c r="I3061" i="16"/>
  <c r="J3061" i="16"/>
  <c r="E3062" i="16"/>
  <c r="I3062" i="16"/>
  <c r="J3062" i="16"/>
  <c r="E3063" i="16"/>
  <c r="I3063" i="16"/>
  <c r="J3063" i="16"/>
  <c r="E3064" i="16"/>
  <c r="I3064" i="16"/>
  <c r="J3064" i="16"/>
  <c r="E3065" i="16"/>
  <c r="I3065" i="16"/>
  <c r="J3065" i="16"/>
  <c r="E3066" i="16"/>
  <c r="I3066" i="16"/>
  <c r="J3066" i="16"/>
  <c r="E3067" i="16"/>
  <c r="I3067" i="16"/>
  <c r="J3067" i="16"/>
  <c r="E3068" i="16"/>
  <c r="I3068" i="16"/>
  <c r="J3068" i="16"/>
  <c r="E3069" i="16"/>
  <c r="I3069" i="16"/>
  <c r="J3069" i="16"/>
  <c r="E3070" i="16"/>
  <c r="I3070" i="16"/>
  <c r="J3070" i="16"/>
  <c r="E3071" i="16"/>
  <c r="I3071" i="16"/>
  <c r="J3071" i="16"/>
  <c r="E3072" i="16"/>
  <c r="I3072" i="16"/>
  <c r="J3072" i="16"/>
  <c r="E3073" i="16"/>
  <c r="I3073" i="16"/>
  <c r="J3073" i="16"/>
  <c r="E3074" i="16"/>
  <c r="I3074" i="16"/>
  <c r="J3074" i="16"/>
  <c r="E3075" i="16"/>
  <c r="I3075" i="16"/>
  <c r="J3075" i="16"/>
  <c r="E3076" i="16"/>
  <c r="I3076" i="16"/>
  <c r="J3076" i="16"/>
  <c r="E3077" i="16"/>
  <c r="I3077" i="16"/>
  <c r="J3077" i="16"/>
  <c r="E3078" i="16"/>
  <c r="I3078" i="16"/>
  <c r="J3078" i="16"/>
  <c r="E3079" i="16"/>
  <c r="I3079" i="16"/>
  <c r="J3079" i="16"/>
  <c r="E3080" i="16"/>
  <c r="I3080" i="16"/>
  <c r="J3080" i="16"/>
  <c r="E3081" i="16"/>
  <c r="I3081" i="16"/>
  <c r="J3081" i="16"/>
  <c r="E3082" i="16"/>
  <c r="I3082" i="16"/>
  <c r="J3082" i="16"/>
  <c r="E3083" i="16"/>
  <c r="I3083" i="16"/>
  <c r="J3083" i="16"/>
  <c r="E3084" i="16"/>
  <c r="I3084" i="16"/>
  <c r="J3084" i="16"/>
  <c r="E3085" i="16"/>
  <c r="I3085" i="16"/>
  <c r="J3085" i="16"/>
  <c r="E3086" i="16"/>
  <c r="I3086" i="16"/>
  <c r="J3086" i="16"/>
  <c r="E3087" i="16"/>
  <c r="I3087" i="16"/>
  <c r="J3087" i="16"/>
  <c r="E3088" i="16"/>
  <c r="I3088" i="16"/>
  <c r="J3088" i="16"/>
  <c r="E3089" i="16"/>
  <c r="I3089" i="16"/>
  <c r="J3089" i="16"/>
  <c r="E3090" i="16"/>
  <c r="I3090" i="16"/>
  <c r="J3090" i="16"/>
  <c r="E3091" i="16"/>
  <c r="I3091" i="16"/>
  <c r="J3091" i="16"/>
  <c r="E3092" i="16"/>
  <c r="I3092" i="16"/>
  <c r="J3092" i="16"/>
  <c r="E3093" i="16"/>
  <c r="I3093" i="16"/>
  <c r="J3093" i="16"/>
  <c r="E3094" i="16"/>
  <c r="I3094" i="16"/>
  <c r="J3094" i="16"/>
  <c r="E3095" i="16"/>
  <c r="I3095" i="16"/>
  <c r="J3095" i="16"/>
  <c r="E3096" i="16"/>
  <c r="I3096" i="16"/>
  <c r="J3096" i="16"/>
  <c r="E3097" i="16"/>
  <c r="I3097" i="16"/>
  <c r="J3097" i="16"/>
  <c r="E3098" i="16"/>
  <c r="I3098" i="16"/>
  <c r="J3098" i="16"/>
  <c r="E3099" i="16"/>
  <c r="I3099" i="16"/>
  <c r="J3099" i="16"/>
  <c r="E3100" i="16"/>
  <c r="I3100" i="16"/>
  <c r="J3100" i="16"/>
  <c r="E3101" i="16"/>
  <c r="I3101" i="16"/>
  <c r="J3101" i="16"/>
  <c r="E3102" i="16"/>
  <c r="I3102" i="16"/>
  <c r="J3102" i="16"/>
  <c r="E3103" i="16"/>
  <c r="I3103" i="16"/>
  <c r="J3103" i="16"/>
  <c r="E3104" i="16"/>
  <c r="I3104" i="16"/>
  <c r="J3104" i="16"/>
  <c r="E3105" i="16"/>
  <c r="I3105" i="16"/>
  <c r="J3105" i="16"/>
  <c r="E3106" i="16"/>
  <c r="I3106" i="16"/>
  <c r="J3106" i="16"/>
  <c r="E3107" i="16"/>
  <c r="I3107" i="16"/>
  <c r="J3107" i="16"/>
  <c r="E3108" i="16"/>
  <c r="I3108" i="16"/>
  <c r="J3108" i="16"/>
  <c r="E3109" i="16"/>
  <c r="I3109" i="16"/>
  <c r="J3109" i="16"/>
  <c r="E3110" i="16"/>
  <c r="I3110" i="16"/>
  <c r="J3110" i="16"/>
  <c r="E3111" i="16"/>
  <c r="I3111" i="16"/>
  <c r="J3111" i="16"/>
  <c r="E3112" i="16"/>
  <c r="I3112" i="16"/>
  <c r="J3112" i="16"/>
  <c r="E3113" i="16"/>
  <c r="I3113" i="16"/>
  <c r="J3113" i="16"/>
  <c r="E3114" i="16"/>
  <c r="I3114" i="16"/>
  <c r="J3114" i="16"/>
  <c r="E3115" i="16"/>
  <c r="I3115" i="16"/>
  <c r="J3115" i="16"/>
  <c r="E3116" i="16"/>
  <c r="I3116" i="16"/>
  <c r="J3116" i="16"/>
  <c r="E3117" i="16"/>
  <c r="I3117" i="16"/>
  <c r="J3117" i="16"/>
  <c r="E3118" i="16"/>
  <c r="I3118" i="16"/>
  <c r="J3118" i="16"/>
  <c r="E3119" i="16"/>
  <c r="I3119" i="16"/>
  <c r="J3119" i="16"/>
  <c r="E3120" i="16"/>
  <c r="I3120" i="16"/>
  <c r="J3120" i="16"/>
  <c r="E3121" i="16"/>
  <c r="I3121" i="16"/>
  <c r="J3121" i="16"/>
  <c r="E3122" i="16"/>
  <c r="I3122" i="16"/>
  <c r="J3122" i="16"/>
  <c r="E3123" i="16"/>
  <c r="I3123" i="16"/>
  <c r="J3123" i="16"/>
  <c r="E3124" i="16"/>
  <c r="I3124" i="16"/>
  <c r="J3124" i="16"/>
  <c r="E3125" i="16"/>
  <c r="I3125" i="16"/>
  <c r="J3125" i="16"/>
  <c r="E3126" i="16"/>
  <c r="I3126" i="16"/>
  <c r="J3126" i="16"/>
  <c r="E3127" i="16"/>
  <c r="I3127" i="16"/>
  <c r="J3127" i="16"/>
  <c r="E3128" i="16"/>
  <c r="I3128" i="16"/>
  <c r="J3128" i="16"/>
  <c r="E3129" i="16"/>
  <c r="I3129" i="16"/>
  <c r="J3129" i="16"/>
  <c r="E3130" i="16"/>
  <c r="I3130" i="16"/>
  <c r="J3130" i="16"/>
  <c r="E3131" i="16"/>
  <c r="I3131" i="16"/>
  <c r="J3131" i="16"/>
  <c r="E3132" i="16"/>
  <c r="I3132" i="16"/>
  <c r="J3132" i="16"/>
  <c r="E3133" i="16"/>
  <c r="I3133" i="16"/>
  <c r="J3133" i="16"/>
  <c r="E3134" i="16"/>
  <c r="I3134" i="16"/>
  <c r="J3134" i="16"/>
  <c r="E3135" i="16"/>
  <c r="I3135" i="16"/>
  <c r="J3135" i="16"/>
  <c r="E3136" i="16"/>
  <c r="I3136" i="16"/>
  <c r="J3136" i="16"/>
  <c r="E3137" i="16"/>
  <c r="I3137" i="16"/>
  <c r="J3137" i="16"/>
  <c r="E3138" i="16"/>
  <c r="I3138" i="16"/>
  <c r="J3138" i="16"/>
  <c r="E3139" i="16"/>
  <c r="I3139" i="16"/>
  <c r="J3139" i="16"/>
  <c r="E3140" i="16"/>
  <c r="I3140" i="16"/>
  <c r="J3140" i="16"/>
  <c r="E3141" i="16"/>
  <c r="I3141" i="16"/>
  <c r="J3141" i="16"/>
  <c r="E3142" i="16"/>
  <c r="I3142" i="16"/>
  <c r="J3142" i="16"/>
  <c r="E3143" i="16"/>
  <c r="I3143" i="16"/>
  <c r="J3143" i="16"/>
  <c r="E3144" i="16"/>
  <c r="I3144" i="16"/>
  <c r="J3144" i="16"/>
  <c r="E3145" i="16"/>
  <c r="I3145" i="16"/>
  <c r="J3145" i="16"/>
  <c r="E3146" i="16"/>
  <c r="I3146" i="16"/>
  <c r="J3146" i="16"/>
  <c r="E3147" i="16"/>
  <c r="I3147" i="16"/>
  <c r="J3147" i="16"/>
  <c r="E3148" i="16"/>
  <c r="I3148" i="16"/>
  <c r="J3148" i="16"/>
  <c r="E3149" i="16"/>
  <c r="I3149" i="16"/>
  <c r="J3149" i="16"/>
  <c r="E3150" i="16"/>
  <c r="I3150" i="16"/>
  <c r="J3150" i="16"/>
  <c r="E3151" i="16"/>
  <c r="I3151" i="16"/>
  <c r="J3151" i="16"/>
  <c r="E3152" i="16"/>
  <c r="I3152" i="16"/>
  <c r="J3152" i="16"/>
  <c r="E3153" i="16"/>
  <c r="I3153" i="16"/>
  <c r="J3153" i="16"/>
  <c r="E3154" i="16"/>
  <c r="I3154" i="16"/>
  <c r="J3154" i="16"/>
  <c r="E3155" i="16"/>
  <c r="I3155" i="16"/>
  <c r="J3155" i="16"/>
  <c r="E3156" i="16"/>
  <c r="I3156" i="16"/>
  <c r="J3156" i="16"/>
  <c r="E3157" i="16"/>
  <c r="I3157" i="16"/>
  <c r="J3157" i="16"/>
  <c r="E3158" i="16"/>
  <c r="I3158" i="16"/>
  <c r="J3158" i="16"/>
  <c r="E3159" i="16"/>
  <c r="I3159" i="16"/>
  <c r="J3159" i="16"/>
  <c r="E3160" i="16"/>
  <c r="I3160" i="16"/>
  <c r="J3160" i="16"/>
  <c r="E3161" i="16"/>
  <c r="I3161" i="16"/>
  <c r="J3161" i="16"/>
  <c r="E3162" i="16"/>
  <c r="I3162" i="16"/>
  <c r="J3162" i="16"/>
  <c r="E3163" i="16"/>
  <c r="I3163" i="16"/>
  <c r="J3163" i="16"/>
  <c r="E3164" i="16"/>
  <c r="I3164" i="16"/>
  <c r="J3164" i="16"/>
  <c r="E3165" i="16"/>
  <c r="I3165" i="16"/>
  <c r="J3165" i="16"/>
  <c r="E3166" i="16"/>
  <c r="I3166" i="16"/>
  <c r="J3166" i="16"/>
  <c r="E3167" i="16"/>
  <c r="I3167" i="16"/>
  <c r="J3167" i="16"/>
  <c r="E3168" i="16"/>
  <c r="I3168" i="16"/>
  <c r="J3168" i="16"/>
  <c r="E3169" i="16"/>
  <c r="I3169" i="16"/>
  <c r="J3169" i="16"/>
  <c r="E3170" i="16"/>
  <c r="I3170" i="16"/>
  <c r="J3170" i="16"/>
  <c r="E3171" i="16"/>
  <c r="I3171" i="16"/>
  <c r="J3171" i="16"/>
  <c r="E3172" i="16"/>
  <c r="I3172" i="16"/>
  <c r="J3172" i="16"/>
  <c r="E3173" i="16"/>
  <c r="I3173" i="16"/>
  <c r="J3173" i="16"/>
  <c r="E3174" i="16"/>
  <c r="I3174" i="16"/>
  <c r="J3174" i="16"/>
  <c r="E3175" i="16"/>
  <c r="I3175" i="16"/>
  <c r="J3175" i="16"/>
  <c r="E3176" i="16"/>
  <c r="I3176" i="16"/>
  <c r="J3176" i="16"/>
  <c r="E3177" i="16"/>
  <c r="I3177" i="16"/>
  <c r="J3177" i="16"/>
  <c r="E3178" i="16"/>
  <c r="I3178" i="16"/>
  <c r="J3178" i="16"/>
  <c r="E3179" i="16"/>
  <c r="I3179" i="16"/>
  <c r="J3179" i="16"/>
  <c r="E3180" i="16"/>
  <c r="I3180" i="16"/>
  <c r="J3180" i="16"/>
  <c r="E3181" i="16"/>
  <c r="I3181" i="16"/>
  <c r="J3181" i="16"/>
  <c r="E3182" i="16"/>
  <c r="I3182" i="16"/>
  <c r="J3182" i="16"/>
  <c r="E3183" i="16"/>
  <c r="I3183" i="16"/>
  <c r="J3183" i="16"/>
  <c r="E3184" i="16"/>
  <c r="I3184" i="16"/>
  <c r="J3184" i="16"/>
  <c r="E3185" i="16"/>
  <c r="I3185" i="16"/>
  <c r="J3185" i="16"/>
  <c r="E3186" i="16"/>
  <c r="I3186" i="16"/>
  <c r="J3186" i="16"/>
  <c r="E3187" i="16"/>
  <c r="I3187" i="16"/>
  <c r="J3187" i="16"/>
  <c r="E3188" i="16"/>
  <c r="I3188" i="16"/>
  <c r="J3188" i="16"/>
  <c r="E3189" i="16"/>
  <c r="I3189" i="16"/>
  <c r="J3189" i="16"/>
  <c r="E3190" i="16"/>
  <c r="I3190" i="16"/>
  <c r="J3190" i="16"/>
  <c r="E3191" i="16"/>
  <c r="I3191" i="16"/>
  <c r="J3191" i="16"/>
  <c r="E3192" i="16"/>
  <c r="I3192" i="16"/>
  <c r="J3192" i="16"/>
  <c r="E3193" i="16"/>
  <c r="I3193" i="16"/>
  <c r="J3193" i="16"/>
  <c r="E3194" i="16"/>
  <c r="I3194" i="16"/>
  <c r="J3194" i="16"/>
  <c r="E3195" i="16"/>
  <c r="I3195" i="16"/>
  <c r="J3195" i="16"/>
  <c r="E3196" i="16"/>
  <c r="I3196" i="16"/>
  <c r="J3196" i="16"/>
  <c r="E3197" i="16"/>
  <c r="I3197" i="16"/>
  <c r="J3197" i="16"/>
  <c r="E3198" i="16"/>
  <c r="I3198" i="16"/>
  <c r="J3198" i="16"/>
  <c r="E3199" i="16"/>
  <c r="I3199" i="16"/>
  <c r="J3199" i="16"/>
  <c r="E3200" i="16"/>
  <c r="I3200" i="16"/>
  <c r="J3200" i="16"/>
  <c r="E3201" i="16"/>
  <c r="I3201" i="16"/>
  <c r="J3201" i="16"/>
  <c r="E3202" i="16"/>
  <c r="I3202" i="16"/>
  <c r="J3202" i="16"/>
  <c r="E3203" i="16"/>
  <c r="I3203" i="16"/>
  <c r="J3203" i="16"/>
  <c r="E3204" i="16"/>
  <c r="I3204" i="16"/>
  <c r="J3204" i="16"/>
  <c r="E3205" i="16"/>
  <c r="I3205" i="16"/>
  <c r="J3205" i="16"/>
  <c r="E3206" i="16"/>
  <c r="I3206" i="16"/>
  <c r="J3206" i="16"/>
  <c r="E3207" i="16"/>
  <c r="I3207" i="16"/>
  <c r="J3207" i="16"/>
  <c r="E3208" i="16"/>
  <c r="I3208" i="16"/>
  <c r="J3208" i="16"/>
  <c r="E3209" i="16"/>
  <c r="I3209" i="16"/>
  <c r="J3209" i="16"/>
  <c r="E3210" i="16"/>
  <c r="I3210" i="16"/>
  <c r="J3210" i="16"/>
  <c r="E3211" i="16"/>
  <c r="I3211" i="16"/>
  <c r="J3211" i="16"/>
  <c r="E3212" i="16"/>
  <c r="I3212" i="16"/>
  <c r="J3212" i="16"/>
  <c r="E3213" i="16"/>
  <c r="I3213" i="16"/>
  <c r="J3213" i="16"/>
  <c r="E3214" i="16"/>
  <c r="I3214" i="16"/>
  <c r="J3214" i="16"/>
  <c r="E3215" i="16"/>
  <c r="I3215" i="16"/>
  <c r="J3215" i="16"/>
  <c r="E3216" i="16"/>
  <c r="I3216" i="16"/>
  <c r="J3216" i="16"/>
  <c r="E3217" i="16"/>
  <c r="I3217" i="16"/>
  <c r="J3217" i="16"/>
  <c r="E3218" i="16"/>
  <c r="I3218" i="16"/>
  <c r="J3218" i="16"/>
  <c r="E3219" i="16"/>
  <c r="I3219" i="16"/>
  <c r="J3219" i="16"/>
  <c r="E3220" i="16"/>
  <c r="I3220" i="16"/>
  <c r="J3220" i="16"/>
  <c r="E3221" i="16"/>
  <c r="I3221" i="16"/>
  <c r="J3221" i="16"/>
  <c r="E3222" i="16"/>
  <c r="I3222" i="16"/>
  <c r="J3222" i="16"/>
  <c r="E3223" i="16"/>
  <c r="I3223" i="16"/>
  <c r="J3223" i="16"/>
  <c r="E3224" i="16"/>
  <c r="I3224" i="16"/>
  <c r="J3224" i="16"/>
  <c r="E3225" i="16"/>
  <c r="I3225" i="16"/>
  <c r="J3225" i="16"/>
  <c r="E3226" i="16"/>
  <c r="I3226" i="16"/>
  <c r="J3226" i="16"/>
  <c r="E3227" i="16"/>
  <c r="I3227" i="16"/>
  <c r="J3227" i="16"/>
  <c r="E3228" i="16"/>
  <c r="I3228" i="16"/>
  <c r="J3228" i="16"/>
  <c r="E3229" i="16"/>
  <c r="I3229" i="16"/>
  <c r="J3229" i="16"/>
  <c r="E3230" i="16"/>
  <c r="I3230" i="16"/>
  <c r="J3230" i="16"/>
  <c r="E3231" i="16"/>
  <c r="I3231" i="16"/>
  <c r="J3231" i="16"/>
  <c r="E3232" i="16"/>
  <c r="I3232" i="16"/>
  <c r="J3232" i="16"/>
  <c r="E3233" i="16"/>
  <c r="I3233" i="16"/>
  <c r="J3233" i="16"/>
  <c r="E3234" i="16"/>
  <c r="I3234" i="16"/>
  <c r="J3234" i="16"/>
  <c r="E3235" i="16"/>
  <c r="I3235" i="16"/>
  <c r="J3235" i="16"/>
  <c r="E3236" i="16"/>
  <c r="I3236" i="16"/>
  <c r="J3236" i="16"/>
  <c r="E3237" i="16"/>
  <c r="I3237" i="16"/>
  <c r="J3237" i="16"/>
  <c r="E3238" i="16"/>
  <c r="I3238" i="16"/>
  <c r="J3238" i="16"/>
  <c r="E3239" i="16"/>
  <c r="I3239" i="16"/>
  <c r="J3239" i="16"/>
  <c r="E3240" i="16"/>
  <c r="I3240" i="16"/>
  <c r="J3240" i="16"/>
  <c r="E2753" i="16"/>
  <c r="I2753" i="16"/>
  <c r="J2753" i="16"/>
  <c r="E2754" i="16"/>
  <c r="I2754" i="16"/>
  <c r="J2754" i="16"/>
  <c r="E2755" i="16"/>
  <c r="I2755" i="16"/>
  <c r="J2755" i="16"/>
  <c r="E2756" i="16"/>
  <c r="I2756" i="16"/>
  <c r="J2756" i="16"/>
  <c r="E2757" i="16"/>
  <c r="I2757" i="16"/>
  <c r="J2757" i="16"/>
  <c r="E2758" i="16"/>
  <c r="I2758" i="16"/>
  <c r="J2758" i="16"/>
  <c r="E2759" i="16"/>
  <c r="I2759" i="16"/>
  <c r="J2759" i="16"/>
  <c r="E2760" i="16"/>
  <c r="I2760" i="16"/>
  <c r="J2760" i="16"/>
  <c r="H2760" i="16" s="1"/>
  <c r="E2761" i="16"/>
  <c r="I2761" i="16"/>
  <c r="J2761" i="16"/>
  <c r="E2762" i="16"/>
  <c r="I2762" i="16"/>
  <c r="J2762" i="16"/>
  <c r="E2763" i="16"/>
  <c r="I2763" i="16"/>
  <c r="J2763" i="16"/>
  <c r="E2764" i="16"/>
  <c r="I2764" i="16"/>
  <c r="J2764" i="16"/>
  <c r="E2765" i="16"/>
  <c r="I2765" i="16"/>
  <c r="J2765" i="16"/>
  <c r="E2766" i="16"/>
  <c r="I2766" i="16"/>
  <c r="J2766" i="16"/>
  <c r="E2767" i="16"/>
  <c r="I2767" i="16"/>
  <c r="J2767" i="16"/>
  <c r="E2768" i="16"/>
  <c r="I2768" i="16"/>
  <c r="J2768" i="16"/>
  <c r="E2769" i="16"/>
  <c r="I2769" i="16"/>
  <c r="J2769" i="16"/>
  <c r="E2770" i="16"/>
  <c r="I2770" i="16"/>
  <c r="J2770" i="16"/>
  <c r="E2771" i="16"/>
  <c r="I2771" i="16"/>
  <c r="J2771" i="16"/>
  <c r="E2772" i="16"/>
  <c r="I2772" i="16"/>
  <c r="J2772" i="16"/>
  <c r="E2773" i="16"/>
  <c r="I2773" i="16"/>
  <c r="J2773" i="16"/>
  <c r="E2774" i="16"/>
  <c r="I2774" i="16"/>
  <c r="J2774" i="16"/>
  <c r="E2775" i="16"/>
  <c r="I2775" i="16"/>
  <c r="J2775" i="16"/>
  <c r="E2776" i="16"/>
  <c r="I2776" i="16"/>
  <c r="J2776" i="16"/>
  <c r="E2777" i="16"/>
  <c r="I2777" i="16"/>
  <c r="J2777" i="16"/>
  <c r="E2778" i="16"/>
  <c r="I2778" i="16"/>
  <c r="J2778" i="16"/>
  <c r="E2779" i="16"/>
  <c r="I2779" i="16"/>
  <c r="J2779" i="16"/>
  <c r="E2780" i="16"/>
  <c r="I2780" i="16"/>
  <c r="J2780" i="16"/>
  <c r="E2781" i="16"/>
  <c r="I2781" i="16"/>
  <c r="J2781" i="16"/>
  <c r="E2782" i="16"/>
  <c r="I2782" i="16"/>
  <c r="J2782" i="16"/>
  <c r="E2783" i="16"/>
  <c r="I2783" i="16"/>
  <c r="J2783" i="16"/>
  <c r="E2784" i="16"/>
  <c r="I2784" i="16"/>
  <c r="J2784" i="16"/>
  <c r="E2785" i="16"/>
  <c r="I2785" i="16"/>
  <c r="J2785" i="16"/>
  <c r="E2786" i="16"/>
  <c r="I2786" i="16"/>
  <c r="J2786" i="16"/>
  <c r="E2787" i="16"/>
  <c r="I2787" i="16"/>
  <c r="J2787" i="16"/>
  <c r="E2788" i="16"/>
  <c r="I2788" i="16"/>
  <c r="J2788" i="16"/>
  <c r="E2789" i="16"/>
  <c r="I2789" i="16"/>
  <c r="J2789" i="16"/>
  <c r="E2790" i="16"/>
  <c r="I2790" i="16"/>
  <c r="J2790" i="16"/>
  <c r="E2791" i="16"/>
  <c r="I2791" i="16"/>
  <c r="J2791" i="16"/>
  <c r="E2792" i="16"/>
  <c r="I2792" i="16"/>
  <c r="J2792" i="16"/>
  <c r="K2792" i="16" s="1"/>
  <c r="E2793" i="16"/>
  <c r="I2793" i="16"/>
  <c r="J2793" i="16"/>
  <c r="E2794" i="16"/>
  <c r="I2794" i="16"/>
  <c r="J2794" i="16"/>
  <c r="E2795" i="16"/>
  <c r="I2795" i="16"/>
  <c r="J2795" i="16"/>
  <c r="E2796" i="16"/>
  <c r="I2796" i="16"/>
  <c r="J2796" i="16"/>
  <c r="K2796" i="16" s="1"/>
  <c r="E2797" i="16"/>
  <c r="I2797" i="16"/>
  <c r="J2797" i="16"/>
  <c r="E2798" i="16"/>
  <c r="I2798" i="16"/>
  <c r="J2798" i="16"/>
  <c r="E2799" i="16"/>
  <c r="I2799" i="16"/>
  <c r="J2799" i="16"/>
  <c r="E2800" i="16"/>
  <c r="I2800" i="16"/>
  <c r="J2800" i="16"/>
  <c r="E2801" i="16"/>
  <c r="I2801" i="16"/>
  <c r="J2801" i="16"/>
  <c r="E2802" i="16"/>
  <c r="I2802" i="16"/>
  <c r="J2802" i="16"/>
  <c r="E2803" i="16"/>
  <c r="I2803" i="16"/>
  <c r="J2803" i="16"/>
  <c r="E2804" i="16"/>
  <c r="I2804" i="16"/>
  <c r="J2804" i="16"/>
  <c r="E2805" i="16"/>
  <c r="I2805" i="16"/>
  <c r="J2805" i="16"/>
  <c r="E2806" i="16"/>
  <c r="I2806" i="16"/>
  <c r="J2806" i="16"/>
  <c r="E2807" i="16"/>
  <c r="I2807" i="16"/>
  <c r="J2807" i="16"/>
  <c r="E2808" i="16"/>
  <c r="I2808" i="16"/>
  <c r="J2808" i="16"/>
  <c r="E2809" i="16"/>
  <c r="I2809" i="16"/>
  <c r="J2809" i="16"/>
  <c r="E2810" i="16"/>
  <c r="I2810" i="16"/>
  <c r="J2810" i="16"/>
  <c r="E2811" i="16"/>
  <c r="I2811" i="16"/>
  <c r="J2811" i="16"/>
  <c r="E2812" i="16"/>
  <c r="I2812" i="16"/>
  <c r="J2812" i="16"/>
  <c r="E2813" i="16"/>
  <c r="I2813" i="16"/>
  <c r="J2813" i="16"/>
  <c r="E2814" i="16"/>
  <c r="I2814" i="16"/>
  <c r="J2814" i="16"/>
  <c r="E2815" i="16"/>
  <c r="I2815" i="16"/>
  <c r="J2815" i="16"/>
  <c r="E2816" i="16"/>
  <c r="I2816" i="16"/>
  <c r="J2816" i="16"/>
  <c r="E2817" i="16"/>
  <c r="I2817" i="16"/>
  <c r="J2817" i="16"/>
  <c r="E2818" i="16"/>
  <c r="I2818" i="16"/>
  <c r="J2818" i="16"/>
  <c r="K2818" i="16" s="1"/>
  <c r="E2819" i="16"/>
  <c r="I2819" i="16"/>
  <c r="J2819" i="16"/>
  <c r="E2820" i="16"/>
  <c r="I2820" i="16"/>
  <c r="J2820" i="16"/>
  <c r="K2820" i="16" s="1"/>
  <c r="E2821" i="16"/>
  <c r="I2821" i="16"/>
  <c r="J2821" i="16"/>
  <c r="E2822" i="16"/>
  <c r="I2822" i="16"/>
  <c r="J2822" i="16"/>
  <c r="E2823" i="16"/>
  <c r="I2823" i="16"/>
  <c r="J2823" i="16"/>
  <c r="E2824" i="16"/>
  <c r="I2824" i="16"/>
  <c r="J2824" i="16"/>
  <c r="E2825" i="16"/>
  <c r="I2825" i="16"/>
  <c r="J2825" i="16"/>
  <c r="E2826" i="16"/>
  <c r="I2826" i="16"/>
  <c r="J2826" i="16"/>
  <c r="E2827" i="16"/>
  <c r="I2827" i="16"/>
  <c r="J2827" i="16"/>
  <c r="E2828" i="16"/>
  <c r="I2828" i="16"/>
  <c r="J2828" i="16"/>
  <c r="E2829" i="16"/>
  <c r="I2829" i="16"/>
  <c r="J2829" i="16"/>
  <c r="E2830" i="16"/>
  <c r="I2830" i="16"/>
  <c r="J2830" i="16"/>
  <c r="E2831" i="16"/>
  <c r="I2831" i="16"/>
  <c r="J2831" i="16"/>
  <c r="E2832" i="16"/>
  <c r="I2832" i="16"/>
  <c r="J2832" i="16"/>
  <c r="E2833" i="16"/>
  <c r="I2833" i="16"/>
  <c r="J2833" i="16"/>
  <c r="E2834" i="16"/>
  <c r="I2834" i="16"/>
  <c r="J2834" i="16"/>
  <c r="E2835" i="16"/>
  <c r="I2835" i="16"/>
  <c r="J2835" i="16"/>
  <c r="E2836" i="16"/>
  <c r="I2836" i="16"/>
  <c r="J2836" i="16"/>
  <c r="E2837" i="16"/>
  <c r="I2837" i="16"/>
  <c r="J2837" i="16"/>
  <c r="E2838" i="16"/>
  <c r="I2838" i="16"/>
  <c r="J2838" i="16"/>
  <c r="E2839" i="16"/>
  <c r="I2839" i="16"/>
  <c r="J2839" i="16"/>
  <c r="E2840" i="16"/>
  <c r="I2840" i="16"/>
  <c r="J2840" i="16"/>
  <c r="E2841" i="16"/>
  <c r="I2841" i="16"/>
  <c r="J2841" i="16"/>
  <c r="E2842" i="16"/>
  <c r="I2842" i="16"/>
  <c r="J2842" i="16"/>
  <c r="E2843" i="16"/>
  <c r="I2843" i="16"/>
  <c r="J2843" i="16"/>
  <c r="E2844" i="16"/>
  <c r="I2844" i="16"/>
  <c r="J2844" i="16"/>
  <c r="E2845" i="16"/>
  <c r="I2845" i="16"/>
  <c r="J2845" i="16"/>
  <c r="E2846" i="16"/>
  <c r="I2846" i="16"/>
  <c r="J2846" i="16"/>
  <c r="E2847" i="16"/>
  <c r="I2847" i="16"/>
  <c r="J2847" i="16"/>
  <c r="E2848" i="16"/>
  <c r="I2848" i="16"/>
  <c r="J2848" i="16"/>
  <c r="E2849" i="16"/>
  <c r="I2849" i="16"/>
  <c r="J2849" i="16"/>
  <c r="E2850" i="16"/>
  <c r="I2850" i="16"/>
  <c r="J2850" i="16"/>
  <c r="E2851" i="16"/>
  <c r="I2851" i="16"/>
  <c r="J2851" i="16"/>
  <c r="E2852" i="16"/>
  <c r="I2852" i="16"/>
  <c r="J2852" i="16"/>
  <c r="E2853" i="16"/>
  <c r="I2853" i="16"/>
  <c r="J2853" i="16"/>
  <c r="E2854" i="16"/>
  <c r="I2854" i="16"/>
  <c r="J2854" i="16"/>
  <c r="E2855" i="16"/>
  <c r="I2855" i="16"/>
  <c r="J2855" i="16"/>
  <c r="E2856" i="16"/>
  <c r="I2856" i="16"/>
  <c r="J2856" i="16"/>
  <c r="E2857" i="16"/>
  <c r="I2857" i="16"/>
  <c r="J2857" i="16"/>
  <c r="E2858" i="16"/>
  <c r="I2858" i="16"/>
  <c r="J2858" i="16"/>
  <c r="E2859" i="16"/>
  <c r="I2859" i="16"/>
  <c r="J2859" i="16"/>
  <c r="E2860" i="16"/>
  <c r="I2860" i="16"/>
  <c r="J2860" i="16"/>
  <c r="E2861" i="16"/>
  <c r="I2861" i="16"/>
  <c r="J2861" i="16"/>
  <c r="E2862" i="16"/>
  <c r="I2862" i="16"/>
  <c r="J2862" i="16"/>
  <c r="E2863" i="16"/>
  <c r="I2863" i="16"/>
  <c r="J2863" i="16"/>
  <c r="E2864" i="16"/>
  <c r="I2864" i="16"/>
  <c r="J2864" i="16"/>
  <c r="E2865" i="16"/>
  <c r="I2865" i="16"/>
  <c r="J2865" i="16"/>
  <c r="E2866" i="16"/>
  <c r="I2866" i="16"/>
  <c r="J2866" i="16"/>
  <c r="E2867" i="16"/>
  <c r="I2867" i="16"/>
  <c r="J2867" i="16"/>
  <c r="E2868" i="16"/>
  <c r="I2868" i="16"/>
  <c r="J2868" i="16"/>
  <c r="E2869" i="16"/>
  <c r="I2869" i="16"/>
  <c r="J2869" i="16"/>
  <c r="E2870" i="16"/>
  <c r="I2870" i="16"/>
  <c r="J2870" i="16"/>
  <c r="E2871" i="16"/>
  <c r="I2871" i="16"/>
  <c r="J2871" i="16"/>
  <c r="E2872" i="16"/>
  <c r="I2872" i="16"/>
  <c r="J2872" i="16"/>
  <c r="E2873" i="16"/>
  <c r="I2873" i="16"/>
  <c r="J2873" i="16"/>
  <c r="E2874" i="16"/>
  <c r="I2874" i="16"/>
  <c r="J2874" i="16"/>
  <c r="E2875" i="16"/>
  <c r="I2875" i="16"/>
  <c r="J2875" i="16"/>
  <c r="E2876" i="16"/>
  <c r="I2876" i="16"/>
  <c r="J2876" i="16"/>
  <c r="E2877" i="16"/>
  <c r="I2877" i="16"/>
  <c r="J2877" i="16"/>
  <c r="E2878" i="16"/>
  <c r="I2878" i="16"/>
  <c r="J2878" i="16"/>
  <c r="E2879" i="16"/>
  <c r="I2879" i="16"/>
  <c r="J2879" i="16"/>
  <c r="E2880" i="16"/>
  <c r="I2880" i="16"/>
  <c r="J2880" i="16"/>
  <c r="E2881" i="16"/>
  <c r="I2881" i="16"/>
  <c r="J2881" i="16"/>
  <c r="E2882" i="16"/>
  <c r="I2882" i="16"/>
  <c r="J2882" i="16"/>
  <c r="E2883" i="16"/>
  <c r="I2883" i="16"/>
  <c r="J2883" i="16"/>
  <c r="E2884" i="16"/>
  <c r="I2884" i="16"/>
  <c r="J2884" i="16"/>
  <c r="E2885" i="16"/>
  <c r="I2885" i="16"/>
  <c r="J2885" i="16"/>
  <c r="E2886" i="16"/>
  <c r="I2886" i="16"/>
  <c r="J2886" i="16"/>
  <c r="E2887" i="16"/>
  <c r="I2887" i="16"/>
  <c r="J2887" i="16"/>
  <c r="E2888" i="16"/>
  <c r="I2888" i="16"/>
  <c r="J2888" i="16"/>
  <c r="H2888" i="16" s="1"/>
  <c r="E2889" i="16"/>
  <c r="I2889" i="16"/>
  <c r="J2889" i="16"/>
  <c r="E2890" i="16"/>
  <c r="I2890" i="16"/>
  <c r="J2890" i="16"/>
  <c r="E2891" i="16"/>
  <c r="I2891" i="16"/>
  <c r="J2891" i="16"/>
  <c r="E2892" i="16"/>
  <c r="I2892" i="16"/>
  <c r="J2892" i="16"/>
  <c r="K2892" i="16" s="1"/>
  <c r="E2893" i="16"/>
  <c r="I2893" i="16"/>
  <c r="J2893" i="16"/>
  <c r="E2894" i="16"/>
  <c r="I2894" i="16"/>
  <c r="J2894" i="16"/>
  <c r="E2895" i="16"/>
  <c r="I2895" i="16"/>
  <c r="J2895" i="16"/>
  <c r="E2896" i="16"/>
  <c r="I2896" i="16"/>
  <c r="J2896" i="16"/>
  <c r="E2897" i="16"/>
  <c r="I2897" i="16"/>
  <c r="J2897" i="16"/>
  <c r="E2898" i="16"/>
  <c r="I2898" i="16"/>
  <c r="J2898" i="16"/>
  <c r="E2899" i="16"/>
  <c r="I2899" i="16"/>
  <c r="J2899" i="16"/>
  <c r="E2900" i="16"/>
  <c r="I2900" i="16"/>
  <c r="J2900" i="16"/>
  <c r="E2901" i="16"/>
  <c r="I2901" i="16"/>
  <c r="J2901" i="16"/>
  <c r="E2902" i="16"/>
  <c r="I2902" i="16"/>
  <c r="J2902" i="16"/>
  <c r="E2903" i="16"/>
  <c r="I2903" i="16"/>
  <c r="J2903" i="16"/>
  <c r="E2904" i="16"/>
  <c r="I2904" i="16"/>
  <c r="J2904" i="16"/>
  <c r="E2905" i="16"/>
  <c r="I2905" i="16"/>
  <c r="J2905" i="16"/>
  <c r="E2906" i="16"/>
  <c r="I2906" i="16"/>
  <c r="J2906" i="16"/>
  <c r="E2907" i="16"/>
  <c r="I2907" i="16"/>
  <c r="J2907" i="16"/>
  <c r="E2908" i="16"/>
  <c r="I2908" i="16"/>
  <c r="J2908" i="16"/>
  <c r="E2909" i="16"/>
  <c r="I2909" i="16"/>
  <c r="J2909" i="16"/>
  <c r="E2910" i="16"/>
  <c r="I2910" i="16"/>
  <c r="J2910" i="16"/>
  <c r="E2911" i="16"/>
  <c r="I2911" i="16"/>
  <c r="J2911" i="16"/>
  <c r="E2912" i="16"/>
  <c r="I2912" i="16"/>
  <c r="J2912" i="16"/>
  <c r="E2913" i="16"/>
  <c r="I2913" i="16"/>
  <c r="J2913" i="16"/>
  <c r="E2914" i="16"/>
  <c r="I2914" i="16"/>
  <c r="J2914" i="16"/>
  <c r="E2915" i="16"/>
  <c r="I2915" i="16"/>
  <c r="J2915" i="16"/>
  <c r="E2916" i="16"/>
  <c r="I2916" i="16"/>
  <c r="J2916" i="16"/>
  <c r="E2917" i="16"/>
  <c r="I2917" i="16"/>
  <c r="J2917" i="16"/>
  <c r="E2918" i="16"/>
  <c r="I2918" i="16"/>
  <c r="J2918" i="16"/>
  <c r="E2919" i="16"/>
  <c r="I2919" i="16"/>
  <c r="J2919" i="16"/>
  <c r="E2920" i="16"/>
  <c r="I2920" i="16"/>
  <c r="J2920" i="16"/>
  <c r="E2921" i="16"/>
  <c r="I2921" i="16"/>
  <c r="J2921" i="16"/>
  <c r="E2922" i="16"/>
  <c r="I2922" i="16"/>
  <c r="J2922" i="16"/>
  <c r="E2923" i="16"/>
  <c r="I2923" i="16"/>
  <c r="J2923" i="16"/>
  <c r="E2924" i="16"/>
  <c r="I2924" i="16"/>
  <c r="J2924" i="16"/>
  <c r="E2925" i="16"/>
  <c r="I2925" i="16"/>
  <c r="J2925" i="16"/>
  <c r="E2926" i="16"/>
  <c r="I2926" i="16"/>
  <c r="J2926" i="16"/>
  <c r="C1088" i="21"/>
  <c r="D1088" i="21"/>
  <c r="C1089" i="21"/>
  <c r="D1089" i="21"/>
  <c r="F2" i="16"/>
  <c r="E2" i="16"/>
  <c r="E3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39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448" i="16"/>
  <c r="E449" i="16"/>
  <c r="E450" i="16"/>
  <c r="E451" i="16"/>
  <c r="E452" i="16"/>
  <c r="E453" i="16"/>
  <c r="E454" i="16"/>
  <c r="E455" i="16"/>
  <c r="E456" i="16"/>
  <c r="E457" i="16"/>
  <c r="E458" i="16"/>
  <c r="E459" i="16"/>
  <c r="E460" i="16"/>
  <c r="E461" i="16"/>
  <c r="E462" i="16"/>
  <c r="E463" i="16"/>
  <c r="E464" i="16"/>
  <c r="E465" i="16"/>
  <c r="E466" i="16"/>
  <c r="E467" i="16"/>
  <c r="E468" i="16"/>
  <c r="E469" i="16"/>
  <c r="E470" i="16"/>
  <c r="E471" i="16"/>
  <c r="E472" i="16"/>
  <c r="E473" i="16"/>
  <c r="E474" i="16"/>
  <c r="E475" i="16"/>
  <c r="E476" i="16"/>
  <c r="E477" i="16"/>
  <c r="E478" i="16"/>
  <c r="E479" i="16"/>
  <c r="E480" i="16"/>
  <c r="E481" i="16"/>
  <c r="E482" i="16"/>
  <c r="E483" i="16"/>
  <c r="E484" i="16"/>
  <c r="E485" i="16"/>
  <c r="E486" i="16"/>
  <c r="E487" i="16"/>
  <c r="E488" i="16"/>
  <c r="E489" i="16"/>
  <c r="E490" i="16"/>
  <c r="E491" i="16"/>
  <c r="E492" i="16"/>
  <c r="E493" i="16"/>
  <c r="E494" i="16"/>
  <c r="E495" i="16"/>
  <c r="E496" i="16"/>
  <c r="E497" i="16"/>
  <c r="E498" i="16"/>
  <c r="E499" i="16"/>
  <c r="E500" i="16"/>
  <c r="E501" i="16"/>
  <c r="E502" i="16"/>
  <c r="E503" i="16"/>
  <c r="E504" i="16"/>
  <c r="E505" i="16"/>
  <c r="E506" i="16"/>
  <c r="E507" i="16"/>
  <c r="E508" i="16"/>
  <c r="E509" i="16"/>
  <c r="E510" i="16"/>
  <c r="E511" i="16"/>
  <c r="E512" i="16"/>
  <c r="E513" i="16"/>
  <c r="E514" i="16"/>
  <c r="E515" i="16"/>
  <c r="E516" i="16"/>
  <c r="E517" i="16"/>
  <c r="E518" i="16"/>
  <c r="E519" i="16"/>
  <c r="E520" i="16"/>
  <c r="E521" i="16"/>
  <c r="E522" i="16"/>
  <c r="E523" i="16"/>
  <c r="E524" i="16"/>
  <c r="E525" i="16"/>
  <c r="E526" i="16"/>
  <c r="E527" i="16"/>
  <c r="E528" i="16"/>
  <c r="E529" i="16"/>
  <c r="E530" i="16"/>
  <c r="E531" i="16"/>
  <c r="E532" i="16"/>
  <c r="E533" i="16"/>
  <c r="E534" i="16"/>
  <c r="E535" i="16"/>
  <c r="E536" i="16"/>
  <c r="E537" i="16"/>
  <c r="E538" i="16"/>
  <c r="E539" i="16"/>
  <c r="E540" i="16"/>
  <c r="E541" i="16"/>
  <c r="E542" i="16"/>
  <c r="E543" i="16"/>
  <c r="E544" i="16"/>
  <c r="E545" i="16"/>
  <c r="E546" i="16"/>
  <c r="E547" i="16"/>
  <c r="E548" i="16"/>
  <c r="E549" i="16"/>
  <c r="E550" i="16"/>
  <c r="E551" i="16"/>
  <c r="E552" i="16"/>
  <c r="E553" i="16"/>
  <c r="E554" i="16"/>
  <c r="E555" i="16"/>
  <c r="E556" i="16"/>
  <c r="E557" i="16"/>
  <c r="E558" i="16"/>
  <c r="E559" i="16"/>
  <c r="E560" i="16"/>
  <c r="E561" i="16"/>
  <c r="E562" i="16"/>
  <c r="E563" i="16"/>
  <c r="E564" i="16"/>
  <c r="E565" i="16"/>
  <c r="E566" i="16"/>
  <c r="E567" i="16"/>
  <c r="E568" i="16"/>
  <c r="E569" i="16"/>
  <c r="E570" i="16"/>
  <c r="E571" i="16"/>
  <c r="E572" i="16"/>
  <c r="E573" i="16"/>
  <c r="E574" i="16"/>
  <c r="E575" i="16"/>
  <c r="E576" i="16"/>
  <c r="E577" i="16"/>
  <c r="E578" i="16"/>
  <c r="E579" i="16"/>
  <c r="E580" i="16"/>
  <c r="E581" i="16"/>
  <c r="E582" i="16"/>
  <c r="E583" i="16"/>
  <c r="E584" i="16"/>
  <c r="E585" i="16"/>
  <c r="E586" i="16"/>
  <c r="E587" i="16"/>
  <c r="E588" i="16"/>
  <c r="E589" i="16"/>
  <c r="E590" i="16"/>
  <c r="E591" i="16"/>
  <c r="E592" i="16"/>
  <c r="E593" i="16"/>
  <c r="E594" i="16"/>
  <c r="E595" i="16"/>
  <c r="E596" i="16"/>
  <c r="E597" i="16"/>
  <c r="E598" i="16"/>
  <c r="E599" i="16"/>
  <c r="E600" i="16"/>
  <c r="E601" i="16"/>
  <c r="E602" i="16"/>
  <c r="E603" i="16"/>
  <c r="E604" i="16"/>
  <c r="E605" i="16"/>
  <c r="E606" i="16"/>
  <c r="E607" i="16"/>
  <c r="E608" i="16"/>
  <c r="E609" i="16"/>
  <c r="E610" i="16"/>
  <c r="E611" i="16"/>
  <c r="E612" i="16"/>
  <c r="E613" i="16"/>
  <c r="E614" i="16"/>
  <c r="E615" i="16"/>
  <c r="E616" i="16"/>
  <c r="E617" i="16"/>
  <c r="E618" i="16"/>
  <c r="E619" i="16"/>
  <c r="E620" i="16"/>
  <c r="E621" i="16"/>
  <c r="E622" i="16"/>
  <c r="E623" i="16"/>
  <c r="E624" i="16"/>
  <c r="E625" i="16"/>
  <c r="E626" i="16"/>
  <c r="E627" i="16"/>
  <c r="E628" i="16"/>
  <c r="E629" i="16"/>
  <c r="E630" i="16"/>
  <c r="E631" i="16"/>
  <c r="E632" i="16"/>
  <c r="E633" i="16"/>
  <c r="E634" i="16"/>
  <c r="E635" i="16"/>
  <c r="E636" i="16"/>
  <c r="E637" i="16"/>
  <c r="E638" i="16"/>
  <c r="E639" i="16"/>
  <c r="E640" i="16"/>
  <c r="E641" i="16"/>
  <c r="E642" i="16"/>
  <c r="E643" i="16"/>
  <c r="E644" i="16"/>
  <c r="E645" i="16"/>
  <c r="E646" i="16"/>
  <c r="E647" i="16"/>
  <c r="E648" i="16"/>
  <c r="E649" i="16"/>
  <c r="E650" i="16"/>
  <c r="E651" i="16"/>
  <c r="E652" i="16"/>
  <c r="E653" i="16"/>
  <c r="E654" i="16"/>
  <c r="E655" i="16"/>
  <c r="E656" i="16"/>
  <c r="E657" i="16"/>
  <c r="E658" i="16"/>
  <c r="E659" i="16"/>
  <c r="E660" i="16"/>
  <c r="E661" i="16"/>
  <c r="E662" i="16"/>
  <c r="E663" i="16"/>
  <c r="E664" i="16"/>
  <c r="E665" i="16"/>
  <c r="E666" i="16"/>
  <c r="E667" i="16"/>
  <c r="E668" i="16"/>
  <c r="E669" i="16"/>
  <c r="E670" i="16"/>
  <c r="E671" i="16"/>
  <c r="E672" i="16"/>
  <c r="E673" i="16"/>
  <c r="E674" i="16"/>
  <c r="E675" i="16"/>
  <c r="E676" i="16"/>
  <c r="E677" i="16"/>
  <c r="E678" i="16"/>
  <c r="E679" i="16"/>
  <c r="E680" i="16"/>
  <c r="E681" i="16"/>
  <c r="E682" i="16"/>
  <c r="E683" i="16"/>
  <c r="E684" i="16"/>
  <c r="E685" i="16"/>
  <c r="E686" i="16"/>
  <c r="E687" i="16"/>
  <c r="E688" i="16"/>
  <c r="E689" i="16"/>
  <c r="E690" i="16"/>
  <c r="E691" i="16"/>
  <c r="E692" i="16"/>
  <c r="E693" i="16"/>
  <c r="E694" i="16"/>
  <c r="E695" i="16"/>
  <c r="E696" i="16"/>
  <c r="E697" i="16"/>
  <c r="E698" i="16"/>
  <c r="E699" i="16"/>
  <c r="E700" i="16"/>
  <c r="E701" i="16"/>
  <c r="E702" i="16"/>
  <c r="E703" i="16"/>
  <c r="E704" i="16"/>
  <c r="E705" i="16"/>
  <c r="E706" i="16"/>
  <c r="E707" i="16"/>
  <c r="E708" i="16"/>
  <c r="E709" i="16"/>
  <c r="E710" i="16"/>
  <c r="E711" i="16"/>
  <c r="E712" i="16"/>
  <c r="E713" i="16"/>
  <c r="E714" i="16"/>
  <c r="E715" i="16"/>
  <c r="E716" i="16"/>
  <c r="E717" i="16"/>
  <c r="E718" i="16"/>
  <c r="E719" i="16"/>
  <c r="E720" i="16"/>
  <c r="E721" i="16"/>
  <c r="E722" i="16"/>
  <c r="E723" i="16"/>
  <c r="E724" i="16"/>
  <c r="E725" i="16"/>
  <c r="E726" i="16"/>
  <c r="E727" i="16"/>
  <c r="E728" i="16"/>
  <c r="E729" i="16"/>
  <c r="E730" i="16"/>
  <c r="E731" i="16"/>
  <c r="E732" i="16"/>
  <c r="E733" i="16"/>
  <c r="E734" i="16"/>
  <c r="E735" i="16"/>
  <c r="E736" i="16"/>
  <c r="E737" i="16"/>
  <c r="E738" i="16"/>
  <c r="E739" i="16"/>
  <c r="E740" i="16"/>
  <c r="E741" i="16"/>
  <c r="E742" i="16"/>
  <c r="E743" i="16"/>
  <c r="E744" i="16"/>
  <c r="E745" i="16"/>
  <c r="E746" i="16"/>
  <c r="E747" i="16"/>
  <c r="E748" i="16"/>
  <c r="E749" i="16"/>
  <c r="E750" i="16"/>
  <c r="E751" i="16"/>
  <c r="E752" i="16"/>
  <c r="E753" i="16"/>
  <c r="E754" i="16"/>
  <c r="E755" i="16"/>
  <c r="E756" i="16"/>
  <c r="E757" i="16"/>
  <c r="E758" i="16"/>
  <c r="E759" i="16"/>
  <c r="E760" i="16"/>
  <c r="E761" i="16"/>
  <c r="E762" i="16"/>
  <c r="E763" i="16"/>
  <c r="E764" i="16"/>
  <c r="E765" i="16"/>
  <c r="E766" i="16"/>
  <c r="E767" i="16"/>
  <c r="E768" i="16"/>
  <c r="E769" i="16"/>
  <c r="E770" i="16"/>
  <c r="E771" i="16"/>
  <c r="E772" i="16"/>
  <c r="E773" i="16"/>
  <c r="E774" i="16"/>
  <c r="E775" i="16"/>
  <c r="E776" i="16"/>
  <c r="E777" i="16"/>
  <c r="E778" i="16"/>
  <c r="E779" i="16"/>
  <c r="E780" i="16"/>
  <c r="E781" i="16"/>
  <c r="E782" i="16"/>
  <c r="E783" i="16"/>
  <c r="E784" i="16"/>
  <c r="E785" i="16"/>
  <c r="E786" i="16"/>
  <c r="E787" i="16"/>
  <c r="E788" i="16"/>
  <c r="E789" i="16"/>
  <c r="E790" i="16"/>
  <c r="E791" i="16"/>
  <c r="E792" i="16"/>
  <c r="E793" i="16"/>
  <c r="E794" i="16"/>
  <c r="E795" i="16"/>
  <c r="E796" i="16"/>
  <c r="E797" i="16"/>
  <c r="E798" i="16"/>
  <c r="E799" i="16"/>
  <c r="E800" i="16"/>
  <c r="E801" i="16"/>
  <c r="E802" i="16"/>
  <c r="E803" i="16"/>
  <c r="E804" i="16"/>
  <c r="E805" i="16"/>
  <c r="E806" i="16"/>
  <c r="E807" i="16"/>
  <c r="E808" i="16"/>
  <c r="E809" i="16"/>
  <c r="E810" i="16"/>
  <c r="E811" i="16"/>
  <c r="E812" i="16"/>
  <c r="E813" i="16"/>
  <c r="E814" i="16"/>
  <c r="E815" i="16"/>
  <c r="E816" i="16"/>
  <c r="E817" i="16"/>
  <c r="E818" i="16"/>
  <c r="E819" i="16"/>
  <c r="E820" i="16"/>
  <c r="E821" i="16"/>
  <c r="E822" i="16"/>
  <c r="E823" i="16"/>
  <c r="E824" i="16"/>
  <c r="E825" i="16"/>
  <c r="E826" i="16"/>
  <c r="E827" i="16"/>
  <c r="E828" i="16"/>
  <c r="E829" i="16"/>
  <c r="E830" i="16"/>
  <c r="E831" i="16"/>
  <c r="E832" i="16"/>
  <c r="E833" i="16"/>
  <c r="E834" i="16"/>
  <c r="E835" i="16"/>
  <c r="E836" i="16"/>
  <c r="E837" i="16"/>
  <c r="E838" i="16"/>
  <c r="E839" i="16"/>
  <c r="E840" i="16"/>
  <c r="E841" i="16"/>
  <c r="E842" i="16"/>
  <c r="E843" i="16"/>
  <c r="E844" i="16"/>
  <c r="E845" i="16"/>
  <c r="E846" i="16"/>
  <c r="E847" i="16"/>
  <c r="E848" i="16"/>
  <c r="E849" i="16"/>
  <c r="E850" i="16"/>
  <c r="E851" i="16"/>
  <c r="E852" i="16"/>
  <c r="E853" i="16"/>
  <c r="E854" i="16"/>
  <c r="E855" i="16"/>
  <c r="E856" i="16"/>
  <c r="E857" i="16"/>
  <c r="E858" i="16"/>
  <c r="E859" i="16"/>
  <c r="E860" i="16"/>
  <c r="E861" i="16"/>
  <c r="E862" i="16"/>
  <c r="E863" i="16"/>
  <c r="E864" i="16"/>
  <c r="E865" i="16"/>
  <c r="E866" i="16"/>
  <c r="E867" i="16"/>
  <c r="E868" i="16"/>
  <c r="E869" i="16"/>
  <c r="E870" i="16"/>
  <c r="E871" i="16"/>
  <c r="E872" i="16"/>
  <c r="E873" i="16"/>
  <c r="E874" i="16"/>
  <c r="E875" i="16"/>
  <c r="E876" i="16"/>
  <c r="E877" i="16"/>
  <c r="E878" i="16"/>
  <c r="E879" i="16"/>
  <c r="E880" i="16"/>
  <c r="E881" i="16"/>
  <c r="E882" i="16"/>
  <c r="E883" i="16"/>
  <c r="E884" i="16"/>
  <c r="E885" i="16"/>
  <c r="E886" i="16"/>
  <c r="E887" i="16"/>
  <c r="E888" i="16"/>
  <c r="E889" i="16"/>
  <c r="E890" i="16"/>
  <c r="E891" i="16"/>
  <c r="E892" i="16"/>
  <c r="E893" i="16"/>
  <c r="E894" i="16"/>
  <c r="E895" i="16"/>
  <c r="E896" i="16"/>
  <c r="E897" i="16"/>
  <c r="E898" i="16"/>
  <c r="E899" i="16"/>
  <c r="E900" i="16"/>
  <c r="E901" i="16"/>
  <c r="E902" i="16"/>
  <c r="E903" i="16"/>
  <c r="E904" i="16"/>
  <c r="E905" i="16"/>
  <c r="E906" i="16"/>
  <c r="E907" i="16"/>
  <c r="E908" i="16"/>
  <c r="E909" i="16"/>
  <c r="E910" i="16"/>
  <c r="E911" i="16"/>
  <c r="E912" i="16"/>
  <c r="E913" i="16"/>
  <c r="E914" i="16"/>
  <c r="E915" i="16"/>
  <c r="E916" i="16"/>
  <c r="E917" i="16"/>
  <c r="E918" i="16"/>
  <c r="E919" i="16"/>
  <c r="E920" i="16"/>
  <c r="E921" i="16"/>
  <c r="E922" i="16"/>
  <c r="E923" i="16"/>
  <c r="E924" i="16"/>
  <c r="E925" i="16"/>
  <c r="E926" i="16"/>
  <c r="E927" i="16"/>
  <c r="E928" i="16"/>
  <c r="E929" i="16"/>
  <c r="E930" i="16"/>
  <c r="E931" i="16"/>
  <c r="E932" i="16"/>
  <c r="E933" i="16"/>
  <c r="E934" i="16"/>
  <c r="E935" i="16"/>
  <c r="E936" i="16"/>
  <c r="E937" i="16"/>
  <c r="E938" i="16"/>
  <c r="E939" i="16"/>
  <c r="E940" i="16"/>
  <c r="E941" i="16"/>
  <c r="E942" i="16"/>
  <c r="E943" i="16"/>
  <c r="E944" i="16"/>
  <c r="E945" i="16"/>
  <c r="E946" i="16"/>
  <c r="E947" i="16"/>
  <c r="E948" i="16"/>
  <c r="E949" i="16"/>
  <c r="E950" i="16"/>
  <c r="E951" i="16"/>
  <c r="E952" i="16"/>
  <c r="E953" i="16"/>
  <c r="E954" i="16"/>
  <c r="E955" i="16"/>
  <c r="E956" i="16"/>
  <c r="E957" i="16"/>
  <c r="E958" i="16"/>
  <c r="E959" i="16"/>
  <c r="E960" i="16"/>
  <c r="E961" i="16"/>
  <c r="E962" i="16"/>
  <c r="E963" i="16"/>
  <c r="E964" i="16"/>
  <c r="E965" i="16"/>
  <c r="E966" i="16"/>
  <c r="E967" i="16"/>
  <c r="E968" i="16"/>
  <c r="E969" i="16"/>
  <c r="E970" i="16"/>
  <c r="E971" i="16"/>
  <c r="E972" i="16"/>
  <c r="E973" i="16"/>
  <c r="E974" i="16"/>
  <c r="E975" i="16"/>
  <c r="E976" i="16"/>
  <c r="E977" i="16"/>
  <c r="E978" i="16"/>
  <c r="E979" i="16"/>
  <c r="E980" i="16"/>
  <c r="E981" i="16"/>
  <c r="E982" i="16"/>
  <c r="E983" i="16"/>
  <c r="E984" i="16"/>
  <c r="E985" i="16"/>
  <c r="E986" i="16"/>
  <c r="E987" i="16"/>
  <c r="E988" i="16"/>
  <c r="E989" i="16"/>
  <c r="E990" i="16"/>
  <c r="E991" i="16"/>
  <c r="E992" i="16"/>
  <c r="E993" i="16"/>
  <c r="E994" i="16"/>
  <c r="E995" i="16"/>
  <c r="E996" i="16"/>
  <c r="E997" i="16"/>
  <c r="E998" i="16"/>
  <c r="E999" i="16"/>
  <c r="E1000" i="16"/>
  <c r="E1001" i="16"/>
  <c r="E1002" i="16"/>
  <c r="E1003" i="16"/>
  <c r="E1004" i="16"/>
  <c r="E1005" i="16"/>
  <c r="E1006" i="16"/>
  <c r="E1007" i="16"/>
  <c r="E1008" i="16"/>
  <c r="E1009" i="16"/>
  <c r="E1010" i="16"/>
  <c r="E1011" i="16"/>
  <c r="E1012" i="16"/>
  <c r="E1013" i="16"/>
  <c r="E1014" i="16"/>
  <c r="E1015" i="16"/>
  <c r="E1016" i="16"/>
  <c r="E1017" i="16"/>
  <c r="E1018" i="16"/>
  <c r="E1019" i="16"/>
  <c r="E1020" i="16"/>
  <c r="E1021" i="16"/>
  <c r="E1022" i="16"/>
  <c r="E1023" i="16"/>
  <c r="E1024" i="16"/>
  <c r="E1025" i="16"/>
  <c r="E1026" i="16"/>
  <c r="E1027" i="16"/>
  <c r="E1028" i="16"/>
  <c r="E1029" i="16"/>
  <c r="E1030" i="16"/>
  <c r="E1031" i="16"/>
  <c r="E1032" i="16"/>
  <c r="E1033" i="16"/>
  <c r="E1034" i="16"/>
  <c r="E1035" i="16"/>
  <c r="E1036" i="16"/>
  <c r="E1037" i="16"/>
  <c r="E1038" i="16"/>
  <c r="E1039" i="16"/>
  <c r="E1040" i="16"/>
  <c r="E1041" i="16"/>
  <c r="E1042" i="16"/>
  <c r="E1043" i="16"/>
  <c r="E1044" i="16"/>
  <c r="E1045" i="16"/>
  <c r="E1046" i="16"/>
  <c r="E1047" i="16"/>
  <c r="E1048" i="16"/>
  <c r="E1049" i="16"/>
  <c r="E1050" i="16"/>
  <c r="E1051" i="16"/>
  <c r="E1052" i="16"/>
  <c r="E1053" i="16"/>
  <c r="E1054" i="16"/>
  <c r="E1055" i="16"/>
  <c r="E1056" i="16"/>
  <c r="E1057" i="16"/>
  <c r="E1058" i="16"/>
  <c r="E1059" i="16"/>
  <c r="E1060" i="16"/>
  <c r="E1061" i="16"/>
  <c r="E1062" i="16"/>
  <c r="E1063" i="16"/>
  <c r="E1064" i="16"/>
  <c r="E1065" i="16"/>
  <c r="E1066" i="16"/>
  <c r="E1067" i="16"/>
  <c r="E1068" i="16"/>
  <c r="E1069" i="16"/>
  <c r="E1070" i="16"/>
  <c r="E1071" i="16"/>
  <c r="E1072" i="16"/>
  <c r="E1073" i="16"/>
  <c r="E1074" i="16"/>
  <c r="E1075" i="16"/>
  <c r="E1076" i="16"/>
  <c r="E1077" i="16"/>
  <c r="E1078" i="16"/>
  <c r="E1079" i="16"/>
  <c r="E1080" i="16"/>
  <c r="E1081" i="16"/>
  <c r="E1082" i="16"/>
  <c r="E1083" i="16"/>
  <c r="E1084" i="16"/>
  <c r="E1085" i="16"/>
  <c r="E1086" i="16"/>
  <c r="E1087" i="16"/>
  <c r="E1088" i="16"/>
  <c r="E1089" i="16"/>
  <c r="E1090" i="16"/>
  <c r="E1091" i="16"/>
  <c r="E1092" i="16"/>
  <c r="E1093" i="16"/>
  <c r="E1094" i="16"/>
  <c r="E1095" i="16"/>
  <c r="E1096" i="16"/>
  <c r="E1097" i="16"/>
  <c r="E1098" i="16"/>
  <c r="E1099" i="16"/>
  <c r="E1100" i="16"/>
  <c r="E1101" i="16"/>
  <c r="E1102" i="16"/>
  <c r="E1103" i="16"/>
  <c r="E1104" i="16"/>
  <c r="E1105" i="16"/>
  <c r="E1106" i="16"/>
  <c r="E1107" i="16"/>
  <c r="E1108" i="16"/>
  <c r="E1109" i="16"/>
  <c r="E1110" i="16"/>
  <c r="E1111" i="16"/>
  <c r="E1112" i="16"/>
  <c r="E1113" i="16"/>
  <c r="E1114" i="16"/>
  <c r="E1115" i="16"/>
  <c r="E1116" i="16"/>
  <c r="E1117" i="16"/>
  <c r="E1118" i="16"/>
  <c r="E1119" i="16"/>
  <c r="E1120" i="16"/>
  <c r="E1121" i="16"/>
  <c r="E1122" i="16"/>
  <c r="E1123" i="16"/>
  <c r="E1124" i="16"/>
  <c r="E1125" i="16"/>
  <c r="E1126" i="16"/>
  <c r="E1127" i="16"/>
  <c r="E1128" i="16"/>
  <c r="E1129" i="16"/>
  <c r="E1130" i="16"/>
  <c r="E1131" i="16"/>
  <c r="E1132" i="16"/>
  <c r="E1133" i="16"/>
  <c r="E1134" i="16"/>
  <c r="E1135" i="16"/>
  <c r="E1136" i="16"/>
  <c r="E1137" i="16"/>
  <c r="E1138" i="16"/>
  <c r="E1139" i="16"/>
  <c r="E1140" i="16"/>
  <c r="E1141" i="16"/>
  <c r="E1142" i="16"/>
  <c r="E1143" i="16"/>
  <c r="E1144" i="16"/>
  <c r="E1145" i="16"/>
  <c r="E1146" i="16"/>
  <c r="E1147" i="16"/>
  <c r="E1148" i="16"/>
  <c r="E1149" i="16"/>
  <c r="E1150" i="16"/>
  <c r="E1151" i="16"/>
  <c r="E1152" i="16"/>
  <c r="E1153" i="16"/>
  <c r="E1154" i="16"/>
  <c r="E1155" i="16"/>
  <c r="E1156" i="16"/>
  <c r="E1157" i="16"/>
  <c r="E1158" i="16"/>
  <c r="E1159" i="16"/>
  <c r="E1160" i="16"/>
  <c r="E1161" i="16"/>
  <c r="E1162" i="16"/>
  <c r="E1163" i="16"/>
  <c r="E1164" i="16"/>
  <c r="E1165" i="16"/>
  <c r="E1166" i="16"/>
  <c r="E1167" i="16"/>
  <c r="E1168" i="16"/>
  <c r="E1169" i="16"/>
  <c r="E1170" i="16"/>
  <c r="E1171" i="16"/>
  <c r="E1172" i="16"/>
  <c r="E1173" i="16"/>
  <c r="E1174" i="16"/>
  <c r="E1175" i="16"/>
  <c r="E1176" i="16"/>
  <c r="E1177" i="16"/>
  <c r="E1178" i="16"/>
  <c r="E1179" i="16"/>
  <c r="E1180" i="16"/>
  <c r="E1181" i="16"/>
  <c r="E1182" i="16"/>
  <c r="E1183" i="16"/>
  <c r="E1184" i="16"/>
  <c r="E1185" i="16"/>
  <c r="E1186" i="16"/>
  <c r="E1187" i="16"/>
  <c r="E1188" i="16"/>
  <c r="E1189" i="16"/>
  <c r="E1190" i="16"/>
  <c r="E1191" i="16"/>
  <c r="E1192" i="16"/>
  <c r="E1193" i="16"/>
  <c r="E1194" i="16"/>
  <c r="E1195" i="16"/>
  <c r="E1196" i="16"/>
  <c r="E1197" i="16"/>
  <c r="E1198" i="16"/>
  <c r="E1199" i="16"/>
  <c r="E1200" i="16"/>
  <c r="E1201" i="16"/>
  <c r="E1202" i="16"/>
  <c r="E1203" i="16"/>
  <c r="E1204" i="16"/>
  <c r="E1205" i="16"/>
  <c r="E1206" i="16"/>
  <c r="E1207" i="16"/>
  <c r="E1208" i="16"/>
  <c r="E1209" i="16"/>
  <c r="E1210" i="16"/>
  <c r="E1211" i="16"/>
  <c r="E1212" i="16"/>
  <c r="E1213" i="16"/>
  <c r="E1214" i="16"/>
  <c r="E1215" i="16"/>
  <c r="E1216" i="16"/>
  <c r="E1217" i="16"/>
  <c r="E1218" i="16"/>
  <c r="E1219" i="16"/>
  <c r="E1220" i="16"/>
  <c r="E1221" i="16"/>
  <c r="E1222" i="16"/>
  <c r="E1223" i="16"/>
  <c r="E1224" i="16"/>
  <c r="E1225" i="16"/>
  <c r="E1226" i="16"/>
  <c r="E1227" i="16"/>
  <c r="E1228" i="16"/>
  <c r="E1229" i="16"/>
  <c r="E1230" i="16"/>
  <c r="E1231" i="16"/>
  <c r="E1232" i="16"/>
  <c r="E1233" i="16"/>
  <c r="E1234" i="16"/>
  <c r="E1235" i="16"/>
  <c r="E1236" i="16"/>
  <c r="E1237" i="16"/>
  <c r="E1238" i="16"/>
  <c r="E1239" i="16"/>
  <c r="E1240" i="16"/>
  <c r="E1241" i="16"/>
  <c r="E1242" i="16"/>
  <c r="E1243" i="16"/>
  <c r="E1244" i="16"/>
  <c r="E1245" i="16"/>
  <c r="E1246" i="16"/>
  <c r="E1247" i="16"/>
  <c r="E1248" i="16"/>
  <c r="E1249" i="16"/>
  <c r="E1250" i="16"/>
  <c r="E1251" i="16"/>
  <c r="E1252" i="16"/>
  <c r="E1253" i="16"/>
  <c r="E1254" i="16"/>
  <c r="E1255" i="16"/>
  <c r="E1256" i="16"/>
  <c r="E1257" i="16"/>
  <c r="E1258" i="16"/>
  <c r="E1259" i="16"/>
  <c r="E1260" i="16"/>
  <c r="E1261" i="16"/>
  <c r="E1262" i="16"/>
  <c r="E1263" i="16"/>
  <c r="E1264" i="16"/>
  <c r="E1265" i="16"/>
  <c r="E1266" i="16"/>
  <c r="E1267" i="16"/>
  <c r="E1268" i="16"/>
  <c r="E1269" i="16"/>
  <c r="E1270" i="16"/>
  <c r="E1271" i="16"/>
  <c r="E1272" i="16"/>
  <c r="E1273" i="16"/>
  <c r="E1274" i="16"/>
  <c r="E1275" i="16"/>
  <c r="E1276" i="16"/>
  <c r="E1277" i="16"/>
  <c r="E1278" i="16"/>
  <c r="E1279" i="16"/>
  <c r="E1280" i="16"/>
  <c r="E1281" i="16"/>
  <c r="E1282" i="16"/>
  <c r="E1283" i="16"/>
  <c r="E1284" i="16"/>
  <c r="E1285" i="16"/>
  <c r="E1286" i="16"/>
  <c r="E1287" i="16"/>
  <c r="E1288" i="16"/>
  <c r="E1289" i="16"/>
  <c r="E1290" i="16"/>
  <c r="E1291" i="16"/>
  <c r="E1292" i="16"/>
  <c r="E1293" i="16"/>
  <c r="E1294" i="16"/>
  <c r="E1295" i="16"/>
  <c r="E1296" i="16"/>
  <c r="E1297" i="16"/>
  <c r="E1298" i="16"/>
  <c r="E1299" i="16"/>
  <c r="E1300" i="16"/>
  <c r="E1301" i="16"/>
  <c r="E1302" i="16"/>
  <c r="E1303" i="16"/>
  <c r="E1304" i="16"/>
  <c r="E1305" i="16"/>
  <c r="E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56" i="16"/>
  <c r="E1357" i="16"/>
  <c r="E1358" i="16"/>
  <c r="E1359" i="16"/>
  <c r="E1360" i="16"/>
  <c r="E1361" i="16"/>
  <c r="E1362" i="16"/>
  <c r="E1363" i="16"/>
  <c r="E1364" i="16"/>
  <c r="E1365" i="16"/>
  <c r="E1366" i="16"/>
  <c r="E1367" i="16"/>
  <c r="E1368" i="16"/>
  <c r="E1369" i="16"/>
  <c r="E1370" i="16"/>
  <c r="E1371" i="16"/>
  <c r="E1372" i="16"/>
  <c r="E1373" i="16"/>
  <c r="E1374" i="16"/>
  <c r="E1375" i="16"/>
  <c r="E1376" i="16"/>
  <c r="E1377" i="16"/>
  <c r="E1378" i="16"/>
  <c r="E1379" i="16"/>
  <c r="E1380" i="16"/>
  <c r="E1381" i="16"/>
  <c r="E1382" i="16"/>
  <c r="E1383" i="16"/>
  <c r="E1384" i="16"/>
  <c r="E1385" i="16"/>
  <c r="E1386" i="16"/>
  <c r="E1387" i="16"/>
  <c r="E1388" i="16"/>
  <c r="E1389" i="16"/>
  <c r="E1390" i="16"/>
  <c r="E1391" i="16"/>
  <c r="E1392" i="16"/>
  <c r="E1393" i="16"/>
  <c r="E1394" i="16"/>
  <c r="E1395" i="16"/>
  <c r="E1396" i="16"/>
  <c r="E1397" i="16"/>
  <c r="E1398" i="16"/>
  <c r="E1399" i="16"/>
  <c r="E1400" i="16"/>
  <c r="E1401" i="16"/>
  <c r="E1402" i="16"/>
  <c r="E1403" i="16"/>
  <c r="E1404" i="16"/>
  <c r="E1405" i="16"/>
  <c r="E1406" i="16"/>
  <c r="E1407" i="16"/>
  <c r="E1408" i="16"/>
  <c r="E1409" i="16"/>
  <c r="E1410" i="16"/>
  <c r="E1411" i="16"/>
  <c r="E1412" i="16"/>
  <c r="E1413" i="16"/>
  <c r="E1414" i="16"/>
  <c r="E1415" i="16"/>
  <c r="E1416" i="16"/>
  <c r="E1417" i="16"/>
  <c r="E1418" i="16"/>
  <c r="E1419" i="16"/>
  <c r="E1420" i="16"/>
  <c r="E1421" i="16"/>
  <c r="E1422" i="16"/>
  <c r="E1423" i="16"/>
  <c r="E1424" i="16"/>
  <c r="E1425" i="16"/>
  <c r="E1426" i="16"/>
  <c r="E1427" i="16"/>
  <c r="E1428" i="16"/>
  <c r="E1429" i="16"/>
  <c r="E1430" i="16"/>
  <c r="E1431" i="16"/>
  <c r="E1432" i="16"/>
  <c r="E1433" i="16"/>
  <c r="E1434" i="16"/>
  <c r="E1435" i="16"/>
  <c r="E1436" i="16"/>
  <c r="E1437" i="16"/>
  <c r="E1438" i="16"/>
  <c r="E1439" i="16"/>
  <c r="E1440" i="16"/>
  <c r="E1441" i="16"/>
  <c r="E1442" i="16"/>
  <c r="E1443" i="16"/>
  <c r="E1444" i="16"/>
  <c r="E1445" i="16"/>
  <c r="E1446" i="16"/>
  <c r="E1447" i="16"/>
  <c r="E1448" i="16"/>
  <c r="E1449" i="16"/>
  <c r="E1450" i="16"/>
  <c r="E1451" i="16"/>
  <c r="E1452" i="16"/>
  <c r="E1453" i="16"/>
  <c r="E1454" i="16"/>
  <c r="E1455" i="16"/>
  <c r="E1456" i="16"/>
  <c r="E1457" i="16"/>
  <c r="E1458" i="16"/>
  <c r="E1459" i="16"/>
  <c r="E1460" i="16"/>
  <c r="E1461" i="16"/>
  <c r="E1462" i="16"/>
  <c r="E1463" i="16"/>
  <c r="E1464" i="16"/>
  <c r="E1465" i="16"/>
  <c r="E1466" i="16"/>
  <c r="E1467" i="16"/>
  <c r="E1468" i="16"/>
  <c r="E1469" i="16"/>
  <c r="E1470" i="16"/>
  <c r="E1471" i="16"/>
  <c r="E1472" i="16"/>
  <c r="E1473" i="16"/>
  <c r="E1474" i="16"/>
  <c r="E1475" i="16"/>
  <c r="E1476" i="16"/>
  <c r="E1477" i="16"/>
  <c r="E1478" i="16"/>
  <c r="E1479" i="16"/>
  <c r="E1480" i="16"/>
  <c r="E1481" i="16"/>
  <c r="E1482" i="16"/>
  <c r="E1483" i="16"/>
  <c r="E1484" i="16"/>
  <c r="E1485" i="16"/>
  <c r="E1486" i="16"/>
  <c r="E1487" i="16"/>
  <c r="E1488" i="16"/>
  <c r="E1489" i="16"/>
  <c r="E1490" i="16"/>
  <c r="E1491" i="16"/>
  <c r="E1492" i="16"/>
  <c r="E1493" i="16"/>
  <c r="E1494" i="16"/>
  <c r="E1495" i="16"/>
  <c r="E1496" i="16"/>
  <c r="E1497" i="16"/>
  <c r="E1498" i="16"/>
  <c r="E1499" i="16"/>
  <c r="E1500" i="16"/>
  <c r="E1501" i="16"/>
  <c r="E1502" i="16"/>
  <c r="E1503" i="16"/>
  <c r="E1504" i="16"/>
  <c r="E1505" i="16"/>
  <c r="E1506" i="16"/>
  <c r="E1507" i="16"/>
  <c r="E1508" i="16"/>
  <c r="E1509" i="16"/>
  <c r="E1510" i="16"/>
  <c r="E1511" i="16"/>
  <c r="E1512" i="16"/>
  <c r="E1513" i="16"/>
  <c r="E1514" i="16"/>
  <c r="E1515" i="16"/>
  <c r="E1516" i="16"/>
  <c r="E1517" i="16"/>
  <c r="E1518" i="16"/>
  <c r="E1519" i="16"/>
  <c r="E1520" i="16"/>
  <c r="E1521" i="16"/>
  <c r="E1522" i="16"/>
  <c r="E1523" i="16"/>
  <c r="E1524" i="16"/>
  <c r="E1525" i="16"/>
  <c r="E1526" i="16"/>
  <c r="E1527" i="16"/>
  <c r="E1528" i="16"/>
  <c r="E1529" i="16"/>
  <c r="E1530" i="16"/>
  <c r="E1531" i="16"/>
  <c r="E1532" i="16"/>
  <c r="E1533" i="16"/>
  <c r="E1534" i="16"/>
  <c r="E1535" i="16"/>
  <c r="E1536" i="16"/>
  <c r="E1537" i="16"/>
  <c r="E1538" i="16"/>
  <c r="E1539" i="16"/>
  <c r="E1540" i="16"/>
  <c r="E1541" i="16"/>
  <c r="E1542" i="16"/>
  <c r="E1543" i="16"/>
  <c r="E1544" i="16"/>
  <c r="E1545" i="16"/>
  <c r="E1546" i="16"/>
  <c r="E1547" i="16"/>
  <c r="E1548" i="16"/>
  <c r="E1549" i="16"/>
  <c r="E1550" i="16"/>
  <c r="E1551" i="16"/>
  <c r="E1552" i="16"/>
  <c r="E1553" i="16"/>
  <c r="E1554" i="16"/>
  <c r="E1555" i="16"/>
  <c r="E1556" i="16"/>
  <c r="E1557" i="16"/>
  <c r="E1558" i="16"/>
  <c r="E1559" i="16"/>
  <c r="E1560" i="16"/>
  <c r="E1561" i="16"/>
  <c r="E1562" i="16"/>
  <c r="E1563" i="16"/>
  <c r="E1564" i="16"/>
  <c r="E1565" i="16"/>
  <c r="E1566" i="16"/>
  <c r="E1567" i="16"/>
  <c r="E1568" i="16"/>
  <c r="E1569" i="16"/>
  <c r="E1570" i="16"/>
  <c r="E1571" i="16"/>
  <c r="E1572" i="16"/>
  <c r="E1573" i="16"/>
  <c r="E1574" i="16"/>
  <c r="E1575" i="16"/>
  <c r="E1576" i="16"/>
  <c r="E1577" i="16"/>
  <c r="E1578" i="16"/>
  <c r="E1579" i="16"/>
  <c r="E1580" i="16"/>
  <c r="E1581" i="16"/>
  <c r="E1582" i="16"/>
  <c r="E1583" i="16"/>
  <c r="E1584" i="16"/>
  <c r="E1585" i="16"/>
  <c r="E1586" i="16"/>
  <c r="E1587" i="16"/>
  <c r="E1588" i="16"/>
  <c r="E1589" i="16"/>
  <c r="E1590" i="16"/>
  <c r="E1591" i="16"/>
  <c r="E1592" i="16"/>
  <c r="E1593" i="16"/>
  <c r="E1594" i="16"/>
  <c r="E1595" i="16"/>
  <c r="E1596" i="16"/>
  <c r="E1597" i="16"/>
  <c r="E1598" i="16"/>
  <c r="E1599" i="16"/>
  <c r="E1600" i="16"/>
  <c r="E1601" i="16"/>
  <c r="E1602" i="16"/>
  <c r="E1603" i="16"/>
  <c r="E1604" i="16"/>
  <c r="E1605" i="16"/>
  <c r="E1606" i="16"/>
  <c r="E1607" i="16"/>
  <c r="E1608" i="16"/>
  <c r="E1609" i="16"/>
  <c r="E1610" i="16"/>
  <c r="E1611" i="16"/>
  <c r="E1612" i="16"/>
  <c r="E1613" i="16"/>
  <c r="E1614" i="16"/>
  <c r="E1615" i="16"/>
  <c r="E1616" i="16"/>
  <c r="E1617" i="16"/>
  <c r="E1618" i="16"/>
  <c r="E1619" i="16"/>
  <c r="E1620" i="16"/>
  <c r="E1621" i="16"/>
  <c r="E1622" i="16"/>
  <c r="E1623" i="16"/>
  <c r="E1624" i="16"/>
  <c r="E1625" i="16"/>
  <c r="E1626" i="16"/>
  <c r="E1627" i="16"/>
  <c r="E1628" i="16"/>
  <c r="E1629" i="16"/>
  <c r="E1630" i="16"/>
  <c r="E1631" i="16"/>
  <c r="E1632" i="16"/>
  <c r="E1633" i="16"/>
  <c r="E1634" i="16"/>
  <c r="E1635" i="16"/>
  <c r="E1636" i="16"/>
  <c r="E1637" i="16"/>
  <c r="E1638" i="16"/>
  <c r="E1639" i="16"/>
  <c r="E1640" i="16"/>
  <c r="E1641" i="16"/>
  <c r="E1642" i="16"/>
  <c r="E1643" i="16"/>
  <c r="E1644" i="16"/>
  <c r="E1645" i="16"/>
  <c r="E1646" i="16"/>
  <c r="E1647" i="16"/>
  <c r="E1648" i="16"/>
  <c r="E1649" i="16"/>
  <c r="E1650" i="16"/>
  <c r="E1651" i="16"/>
  <c r="E1652" i="16"/>
  <c r="E1653" i="16"/>
  <c r="E1654" i="16"/>
  <c r="E1655" i="16"/>
  <c r="E1656" i="16"/>
  <c r="E1657" i="16"/>
  <c r="E1658" i="16"/>
  <c r="E1659" i="16"/>
  <c r="E1660" i="16"/>
  <c r="E1661" i="16"/>
  <c r="E1662" i="16"/>
  <c r="E1663" i="16"/>
  <c r="E1664" i="16"/>
  <c r="E1665" i="16"/>
  <c r="E1666" i="16"/>
  <c r="E1667" i="16"/>
  <c r="E1668" i="16"/>
  <c r="E1669" i="16"/>
  <c r="E1670" i="16"/>
  <c r="E1671" i="16"/>
  <c r="E1672" i="16"/>
  <c r="E1673" i="16"/>
  <c r="E1674" i="16"/>
  <c r="E1675" i="16"/>
  <c r="E1676" i="16"/>
  <c r="E1677" i="16"/>
  <c r="E1678" i="16"/>
  <c r="E1679" i="16"/>
  <c r="E1680" i="16"/>
  <c r="E1681" i="16"/>
  <c r="E1682" i="16"/>
  <c r="E1683" i="16"/>
  <c r="E1684" i="16"/>
  <c r="E1685" i="16"/>
  <c r="E1686" i="16"/>
  <c r="E1687" i="16"/>
  <c r="E1688" i="16"/>
  <c r="E1689" i="16"/>
  <c r="E1690" i="16"/>
  <c r="E1691" i="16"/>
  <c r="E1692" i="16"/>
  <c r="E1693" i="16"/>
  <c r="E1694" i="16"/>
  <c r="E1695" i="16"/>
  <c r="E1696" i="16"/>
  <c r="E1697" i="16"/>
  <c r="E1698" i="16"/>
  <c r="E1699" i="16"/>
  <c r="E1700" i="16"/>
  <c r="E1701" i="16"/>
  <c r="E1702" i="16"/>
  <c r="E1703" i="16"/>
  <c r="E1704" i="16"/>
  <c r="E1705" i="16"/>
  <c r="E1706" i="16"/>
  <c r="E1707" i="16"/>
  <c r="E1708" i="16"/>
  <c r="E1709" i="16"/>
  <c r="E1710" i="16"/>
  <c r="E1711" i="16"/>
  <c r="E1712" i="16"/>
  <c r="E1713" i="16"/>
  <c r="E1714" i="16"/>
  <c r="E1715" i="16"/>
  <c r="E1716" i="16"/>
  <c r="E1717" i="16"/>
  <c r="E1718" i="16"/>
  <c r="E1719" i="16"/>
  <c r="E1720" i="16"/>
  <c r="E1721" i="16"/>
  <c r="E1722" i="16"/>
  <c r="E1723" i="16"/>
  <c r="E1724" i="16"/>
  <c r="E1725" i="16"/>
  <c r="E1726" i="16"/>
  <c r="E1727" i="16"/>
  <c r="E1728" i="16"/>
  <c r="E1729" i="16"/>
  <c r="E1730" i="16"/>
  <c r="E1731" i="16"/>
  <c r="E1732" i="16"/>
  <c r="E1733" i="16"/>
  <c r="E1734" i="16"/>
  <c r="E1735" i="16"/>
  <c r="E1736" i="16"/>
  <c r="E1737" i="16"/>
  <c r="E1738" i="16"/>
  <c r="E1739" i="16"/>
  <c r="E1740" i="16"/>
  <c r="E1741" i="16"/>
  <c r="E1742" i="16"/>
  <c r="E1743" i="16"/>
  <c r="E1744" i="16"/>
  <c r="E1745" i="16"/>
  <c r="E1746" i="16"/>
  <c r="E1747" i="16"/>
  <c r="E1748" i="16"/>
  <c r="E1749" i="16"/>
  <c r="E1750" i="16"/>
  <c r="E1751" i="16"/>
  <c r="E1752" i="16"/>
  <c r="E1753" i="16"/>
  <c r="E1754" i="16"/>
  <c r="E1755" i="16"/>
  <c r="E1756" i="16"/>
  <c r="E1757" i="16"/>
  <c r="E1758" i="16"/>
  <c r="E1759" i="16"/>
  <c r="E1760" i="16"/>
  <c r="E1761" i="16"/>
  <c r="E1762" i="16"/>
  <c r="E1763" i="16"/>
  <c r="E1764" i="16"/>
  <c r="E1765" i="16"/>
  <c r="E1766" i="16"/>
  <c r="E1767" i="16"/>
  <c r="E1768" i="16"/>
  <c r="E1769" i="16"/>
  <c r="E1770" i="16"/>
  <c r="E1771" i="16"/>
  <c r="E1772" i="16"/>
  <c r="E1773" i="16"/>
  <c r="E1774" i="16"/>
  <c r="E1775" i="16"/>
  <c r="E1776" i="16"/>
  <c r="E1777" i="16"/>
  <c r="E1778" i="16"/>
  <c r="E1779" i="16"/>
  <c r="E1780" i="16"/>
  <c r="E1781" i="16"/>
  <c r="E1782" i="16"/>
  <c r="E1783" i="16"/>
  <c r="E1784" i="16"/>
  <c r="E1785" i="16"/>
  <c r="E1786" i="16"/>
  <c r="E1787" i="16"/>
  <c r="E1788" i="16"/>
  <c r="E1789" i="16"/>
  <c r="E1790" i="16"/>
  <c r="E1791" i="16"/>
  <c r="E1792" i="16"/>
  <c r="E1793" i="16"/>
  <c r="E1794" i="16"/>
  <c r="E1795" i="16"/>
  <c r="E1796" i="16"/>
  <c r="E1797" i="16"/>
  <c r="E1798" i="16"/>
  <c r="E1799" i="16"/>
  <c r="E1800" i="16"/>
  <c r="E1801" i="16"/>
  <c r="E1802" i="16"/>
  <c r="E1803" i="16"/>
  <c r="E1804" i="16"/>
  <c r="E1805" i="16"/>
  <c r="E1806" i="16"/>
  <c r="E1807" i="16"/>
  <c r="E1808" i="16"/>
  <c r="E1809" i="16"/>
  <c r="E1810" i="16"/>
  <c r="E1811" i="16"/>
  <c r="E1812" i="16"/>
  <c r="E1813" i="16"/>
  <c r="E1814" i="16"/>
  <c r="E1815" i="16"/>
  <c r="E1816" i="16"/>
  <c r="E1817" i="16"/>
  <c r="E1818" i="16"/>
  <c r="E1819" i="16"/>
  <c r="E1820" i="16"/>
  <c r="E1821" i="16"/>
  <c r="E1822" i="16"/>
  <c r="E1823" i="16"/>
  <c r="E1824" i="16"/>
  <c r="E1825" i="16"/>
  <c r="E1826" i="16"/>
  <c r="E1827" i="16"/>
  <c r="E1828" i="16"/>
  <c r="E1829" i="16"/>
  <c r="E1830" i="16"/>
  <c r="E1831" i="16"/>
  <c r="E1832" i="16"/>
  <c r="E1833" i="16"/>
  <c r="E1834" i="16"/>
  <c r="E1835" i="16"/>
  <c r="E1836" i="16"/>
  <c r="E1837" i="16"/>
  <c r="E1838" i="16"/>
  <c r="E1839" i="16"/>
  <c r="E1840" i="16"/>
  <c r="E1841" i="16"/>
  <c r="E1842" i="16"/>
  <c r="E1843" i="16"/>
  <c r="E1844" i="16"/>
  <c r="E1845" i="16"/>
  <c r="E1846" i="16"/>
  <c r="E1847" i="16"/>
  <c r="E1848" i="16"/>
  <c r="E1849" i="16"/>
  <c r="E1850" i="16"/>
  <c r="E1851" i="16"/>
  <c r="E1852" i="16"/>
  <c r="E1853" i="16"/>
  <c r="E1854" i="16"/>
  <c r="E1855" i="16"/>
  <c r="E1856" i="16"/>
  <c r="E1857" i="16"/>
  <c r="E1858" i="16"/>
  <c r="E1859" i="16"/>
  <c r="E1860" i="16"/>
  <c r="E1861" i="16"/>
  <c r="E1862" i="16"/>
  <c r="E1863" i="16"/>
  <c r="E1864" i="16"/>
  <c r="E1865" i="16"/>
  <c r="E1866" i="16"/>
  <c r="E1867" i="16"/>
  <c r="E1868" i="16"/>
  <c r="E1869" i="16"/>
  <c r="E1870" i="16"/>
  <c r="E1871" i="16"/>
  <c r="E1872" i="16"/>
  <c r="E1873" i="16"/>
  <c r="E1874" i="16"/>
  <c r="E1875" i="16"/>
  <c r="E1876" i="16"/>
  <c r="E1877" i="16"/>
  <c r="E1878" i="16"/>
  <c r="E1879" i="16"/>
  <c r="E1880" i="16"/>
  <c r="E1881" i="16"/>
  <c r="E1882" i="16"/>
  <c r="E1883" i="16"/>
  <c r="E1884" i="16"/>
  <c r="E1885" i="16"/>
  <c r="E1886" i="16"/>
  <c r="E1887" i="16"/>
  <c r="E1888" i="16"/>
  <c r="E1889" i="16"/>
  <c r="E1890" i="16"/>
  <c r="E1891" i="16"/>
  <c r="E1892" i="16"/>
  <c r="E1893" i="16"/>
  <c r="E1894" i="16"/>
  <c r="E1895" i="16"/>
  <c r="E1896" i="16"/>
  <c r="E1897" i="16"/>
  <c r="E1898" i="16"/>
  <c r="E1899" i="16"/>
  <c r="E1900" i="16"/>
  <c r="E1901" i="16"/>
  <c r="E1902" i="16"/>
  <c r="E1903" i="16"/>
  <c r="E1904" i="16"/>
  <c r="E1905" i="16"/>
  <c r="E1906" i="16"/>
  <c r="E1907" i="16"/>
  <c r="E1908" i="16"/>
  <c r="E1909" i="16"/>
  <c r="E1910" i="16"/>
  <c r="E1911" i="16"/>
  <c r="E1912" i="16"/>
  <c r="E1913" i="16"/>
  <c r="E1914" i="16"/>
  <c r="E1915" i="16"/>
  <c r="E1916" i="16"/>
  <c r="E1917" i="16"/>
  <c r="E1918" i="16"/>
  <c r="E1919" i="16"/>
  <c r="E1920" i="16"/>
  <c r="E1921" i="16"/>
  <c r="E1922" i="16"/>
  <c r="E1923" i="16"/>
  <c r="E1924" i="16"/>
  <c r="E1925" i="16"/>
  <c r="E1926" i="16"/>
  <c r="E1927" i="16"/>
  <c r="E1928" i="16"/>
  <c r="E1929" i="16"/>
  <c r="E1930" i="16"/>
  <c r="E1931" i="16"/>
  <c r="E1932" i="16"/>
  <c r="E1933" i="16"/>
  <c r="E1934" i="16"/>
  <c r="E1935" i="16"/>
  <c r="E1936" i="16"/>
  <c r="E1937" i="16"/>
  <c r="E1938" i="16"/>
  <c r="E1939" i="16"/>
  <c r="E1940" i="16"/>
  <c r="E1941" i="16"/>
  <c r="E1942" i="16"/>
  <c r="E1943" i="16"/>
  <c r="E1944" i="16"/>
  <c r="E1945" i="16"/>
  <c r="E1946" i="16"/>
  <c r="E1947" i="16"/>
  <c r="E1948" i="16"/>
  <c r="E1949" i="16"/>
  <c r="E1950" i="16"/>
  <c r="E1951" i="16"/>
  <c r="E1952" i="16"/>
  <c r="E1953" i="16"/>
  <c r="E1954" i="16"/>
  <c r="E1955" i="16"/>
  <c r="E1956" i="16"/>
  <c r="E1957" i="16"/>
  <c r="E1958" i="16"/>
  <c r="E1959" i="16"/>
  <c r="E1960" i="16"/>
  <c r="E1961" i="16"/>
  <c r="E1962" i="16"/>
  <c r="E1963" i="16"/>
  <c r="E1964" i="16"/>
  <c r="E1965" i="16"/>
  <c r="E1966" i="16"/>
  <c r="E1967" i="16"/>
  <c r="E1968" i="16"/>
  <c r="E1969" i="16"/>
  <c r="E1970" i="16"/>
  <c r="E1971" i="16"/>
  <c r="E1972" i="16"/>
  <c r="E1973" i="16"/>
  <c r="E1974" i="16"/>
  <c r="E1975" i="16"/>
  <c r="E1976" i="16"/>
  <c r="E1977" i="16"/>
  <c r="E1978" i="16"/>
  <c r="E1979" i="16"/>
  <c r="E1980" i="16"/>
  <c r="E1981" i="16"/>
  <c r="E1982" i="16"/>
  <c r="E1983" i="16"/>
  <c r="E1984" i="16"/>
  <c r="E1985" i="16"/>
  <c r="E1986" i="16"/>
  <c r="E1987" i="16"/>
  <c r="E1988" i="16"/>
  <c r="E1989" i="16"/>
  <c r="E1990" i="16"/>
  <c r="E1991" i="16"/>
  <c r="E1992" i="16"/>
  <c r="E1993" i="16"/>
  <c r="E1994" i="16"/>
  <c r="E1995" i="16"/>
  <c r="E1996" i="16"/>
  <c r="E1997" i="16"/>
  <c r="E1998" i="16"/>
  <c r="E1999" i="16"/>
  <c r="E2000" i="16"/>
  <c r="E2001" i="16"/>
  <c r="E2002" i="16"/>
  <c r="E2003" i="16"/>
  <c r="E2004" i="16"/>
  <c r="E2005" i="16"/>
  <c r="E2006" i="16"/>
  <c r="E2007" i="16"/>
  <c r="E2008" i="16"/>
  <c r="E2009" i="16"/>
  <c r="E2010" i="16"/>
  <c r="E2011" i="16"/>
  <c r="E2012" i="16"/>
  <c r="E2013" i="16"/>
  <c r="E2014" i="16"/>
  <c r="E2015" i="16"/>
  <c r="E2016" i="16"/>
  <c r="E2017" i="16"/>
  <c r="E2018" i="16"/>
  <c r="E2019" i="16"/>
  <c r="E2020" i="16"/>
  <c r="E2021" i="16"/>
  <c r="E2022" i="16"/>
  <c r="E2023" i="16"/>
  <c r="E2024" i="16"/>
  <c r="E2025" i="16"/>
  <c r="E2026" i="16"/>
  <c r="E2027" i="16"/>
  <c r="E2028" i="16"/>
  <c r="E2029" i="16"/>
  <c r="E2030" i="16"/>
  <c r="E2031" i="16"/>
  <c r="E2032" i="16"/>
  <c r="E2033" i="16"/>
  <c r="E2034" i="16"/>
  <c r="E2035" i="16"/>
  <c r="E2036" i="16"/>
  <c r="E2037" i="16"/>
  <c r="E2038" i="16"/>
  <c r="E2039" i="16"/>
  <c r="E2040" i="16"/>
  <c r="E2041" i="16"/>
  <c r="E2042" i="16"/>
  <c r="E2043" i="16"/>
  <c r="E2044" i="16"/>
  <c r="E2045" i="16"/>
  <c r="E2046" i="16"/>
  <c r="E2047" i="16"/>
  <c r="E2048" i="16"/>
  <c r="E2049" i="16"/>
  <c r="E2050" i="16"/>
  <c r="E2051" i="16"/>
  <c r="E2052" i="16"/>
  <c r="E2053" i="16"/>
  <c r="E2054" i="16"/>
  <c r="E2055" i="16"/>
  <c r="E2056" i="16"/>
  <c r="E2057" i="16"/>
  <c r="E2058" i="16"/>
  <c r="E2059" i="16"/>
  <c r="E2060" i="16"/>
  <c r="E2061" i="16"/>
  <c r="E2062" i="16"/>
  <c r="E2063" i="16"/>
  <c r="E2064" i="16"/>
  <c r="E2065" i="16"/>
  <c r="E2066" i="16"/>
  <c r="E2067" i="16"/>
  <c r="E2068" i="16"/>
  <c r="E2069" i="16"/>
  <c r="E2070" i="16"/>
  <c r="E2071" i="16"/>
  <c r="E2072" i="16"/>
  <c r="E2073" i="16"/>
  <c r="E2074" i="16"/>
  <c r="E2075" i="16"/>
  <c r="E2076" i="16"/>
  <c r="E2077" i="16"/>
  <c r="E2078" i="16"/>
  <c r="E2079" i="16"/>
  <c r="E2080" i="16"/>
  <c r="E2081" i="16"/>
  <c r="E2082" i="16"/>
  <c r="E2083" i="16"/>
  <c r="E2084" i="16"/>
  <c r="E2085" i="16"/>
  <c r="E2086" i="16"/>
  <c r="E2087" i="16"/>
  <c r="E2088" i="16"/>
  <c r="E2089" i="16"/>
  <c r="E2090" i="16"/>
  <c r="E2091" i="16"/>
  <c r="E2092" i="16"/>
  <c r="E2093" i="16"/>
  <c r="E2094" i="16"/>
  <c r="E2095" i="16"/>
  <c r="E2096" i="16"/>
  <c r="E2097" i="16"/>
  <c r="E2098" i="16"/>
  <c r="E2099" i="16"/>
  <c r="E2100" i="16"/>
  <c r="E2101" i="16"/>
  <c r="E2102" i="16"/>
  <c r="E2103" i="16"/>
  <c r="E2104" i="16"/>
  <c r="E2105" i="16"/>
  <c r="E2106" i="16"/>
  <c r="E2107" i="16"/>
  <c r="E2108" i="16"/>
  <c r="E2109" i="16"/>
  <c r="E2110" i="16"/>
  <c r="E2111" i="16"/>
  <c r="E2112" i="16"/>
  <c r="E2113" i="16"/>
  <c r="E2114" i="16"/>
  <c r="E2115" i="16"/>
  <c r="E2116" i="16"/>
  <c r="E2117" i="16"/>
  <c r="E2118" i="16"/>
  <c r="E2119" i="16"/>
  <c r="E2120" i="16"/>
  <c r="E2121" i="16"/>
  <c r="E2122" i="16"/>
  <c r="E2123" i="16"/>
  <c r="E2124" i="16"/>
  <c r="E2125" i="16"/>
  <c r="E2126" i="16"/>
  <c r="E2127" i="16"/>
  <c r="E2128" i="16"/>
  <c r="E2129" i="16"/>
  <c r="E2130" i="16"/>
  <c r="E2131" i="16"/>
  <c r="E2132" i="16"/>
  <c r="E2133" i="16"/>
  <c r="E2134" i="16"/>
  <c r="E2135" i="16"/>
  <c r="E2136" i="16"/>
  <c r="E2137" i="16"/>
  <c r="E2138" i="16"/>
  <c r="E2139" i="16"/>
  <c r="E2140" i="16"/>
  <c r="E2141" i="16"/>
  <c r="E2142" i="16"/>
  <c r="E2143" i="16"/>
  <c r="E2144" i="16"/>
  <c r="E2145" i="16"/>
  <c r="E2146" i="16"/>
  <c r="E2147" i="16"/>
  <c r="E2148" i="16"/>
  <c r="E2149" i="16"/>
  <c r="E2150" i="16"/>
  <c r="E2151" i="16"/>
  <c r="E2152" i="16"/>
  <c r="E2153" i="16"/>
  <c r="E2154" i="16"/>
  <c r="E2155" i="16"/>
  <c r="E2156" i="16"/>
  <c r="E2157" i="16"/>
  <c r="E2158" i="16"/>
  <c r="E2159" i="16"/>
  <c r="E2160" i="16"/>
  <c r="E2161" i="16"/>
  <c r="E2162" i="16"/>
  <c r="E2163" i="16"/>
  <c r="E2164" i="16"/>
  <c r="E2165" i="16"/>
  <c r="E2166" i="16"/>
  <c r="E2167" i="16"/>
  <c r="E2168" i="16"/>
  <c r="E2169" i="16"/>
  <c r="E2170" i="16"/>
  <c r="E2171" i="16"/>
  <c r="E2172" i="16"/>
  <c r="E2173" i="16"/>
  <c r="E2174" i="16"/>
  <c r="E2175" i="16"/>
  <c r="E2176" i="16"/>
  <c r="E2177" i="16"/>
  <c r="E2178" i="16"/>
  <c r="E2179" i="16"/>
  <c r="E2180" i="16"/>
  <c r="E2181" i="16"/>
  <c r="E2182" i="16"/>
  <c r="E2183" i="16"/>
  <c r="E2184" i="16"/>
  <c r="E2185" i="16"/>
  <c r="E2186" i="16"/>
  <c r="E2187" i="16"/>
  <c r="E2188" i="16"/>
  <c r="E2189" i="16"/>
  <c r="E2190" i="16"/>
  <c r="E2191" i="16"/>
  <c r="E2192" i="16"/>
  <c r="E2193" i="16"/>
  <c r="E2194" i="16"/>
  <c r="E2195" i="16"/>
  <c r="E2196" i="16"/>
  <c r="E2197" i="16"/>
  <c r="E2198" i="16"/>
  <c r="E2199" i="16"/>
  <c r="E2200" i="16"/>
  <c r="E2201" i="16"/>
  <c r="E2202" i="16"/>
  <c r="E2203" i="16"/>
  <c r="E2204" i="16"/>
  <c r="E2205" i="16"/>
  <c r="E2206" i="16"/>
  <c r="E2207" i="16"/>
  <c r="E2208" i="16"/>
  <c r="E2209" i="16"/>
  <c r="E2210" i="16"/>
  <c r="E2211" i="16"/>
  <c r="E2212" i="16"/>
  <c r="E2213" i="16"/>
  <c r="E2214" i="16"/>
  <c r="E2215" i="16"/>
  <c r="E2216" i="16"/>
  <c r="E2217" i="16"/>
  <c r="E2218" i="16"/>
  <c r="E2219" i="16"/>
  <c r="E2220" i="16"/>
  <c r="E2221" i="16"/>
  <c r="E2222" i="16"/>
  <c r="E2223" i="16"/>
  <c r="E2224" i="16"/>
  <c r="E2225" i="16"/>
  <c r="E2226" i="16"/>
  <c r="E2227" i="16"/>
  <c r="E2228" i="16"/>
  <c r="E2229" i="16"/>
  <c r="E2230" i="16"/>
  <c r="E2231" i="16"/>
  <c r="E2232" i="16"/>
  <c r="E2233" i="16"/>
  <c r="E2234" i="16"/>
  <c r="E2235" i="16"/>
  <c r="E2236" i="16"/>
  <c r="E2237" i="16"/>
  <c r="E2238" i="16"/>
  <c r="E2239" i="16"/>
  <c r="E2240" i="16"/>
  <c r="E2241" i="16"/>
  <c r="E2242" i="16"/>
  <c r="E2243" i="16"/>
  <c r="E2244" i="16"/>
  <c r="E2245" i="16"/>
  <c r="E2246" i="16"/>
  <c r="E2247" i="16"/>
  <c r="E2248" i="16"/>
  <c r="E2249" i="16"/>
  <c r="E2250" i="16"/>
  <c r="E2251" i="16"/>
  <c r="E2252" i="16"/>
  <c r="E2253" i="16"/>
  <c r="E2254" i="16"/>
  <c r="E2255" i="16"/>
  <c r="E2256" i="16"/>
  <c r="E2257" i="16"/>
  <c r="E2258" i="16"/>
  <c r="E2259" i="16"/>
  <c r="E2260" i="16"/>
  <c r="E2261" i="16"/>
  <c r="E2262" i="16"/>
  <c r="E2263" i="16"/>
  <c r="E2264" i="16"/>
  <c r="E2265" i="16"/>
  <c r="E2266" i="16"/>
  <c r="E2267" i="16"/>
  <c r="E2268" i="16"/>
  <c r="E2269" i="16"/>
  <c r="E2270" i="16"/>
  <c r="E2271" i="16"/>
  <c r="E2272" i="16"/>
  <c r="E2273" i="16"/>
  <c r="E2274" i="16"/>
  <c r="E2275" i="16"/>
  <c r="E2276" i="16"/>
  <c r="E2277" i="16"/>
  <c r="E2278" i="16"/>
  <c r="E2279" i="16"/>
  <c r="E2280" i="16"/>
  <c r="E2281" i="16"/>
  <c r="E2282" i="16"/>
  <c r="E2283" i="16"/>
  <c r="E2284" i="16"/>
  <c r="E2285" i="16"/>
  <c r="E2286" i="16"/>
  <c r="E2287" i="16"/>
  <c r="E2288" i="16"/>
  <c r="E2289" i="16"/>
  <c r="E2290" i="16"/>
  <c r="E2291" i="16"/>
  <c r="E2292" i="16"/>
  <c r="E2293" i="16"/>
  <c r="E2294" i="16"/>
  <c r="E2295" i="16"/>
  <c r="E2296" i="16"/>
  <c r="E2297" i="16"/>
  <c r="E2298" i="16"/>
  <c r="E2299" i="16"/>
  <c r="E2300" i="16"/>
  <c r="E2301" i="16"/>
  <c r="E2302" i="16"/>
  <c r="E2303" i="16"/>
  <c r="E2304" i="16"/>
  <c r="E2305" i="16"/>
  <c r="E2306" i="16"/>
  <c r="E2307" i="16"/>
  <c r="E2308" i="16"/>
  <c r="E2309" i="16"/>
  <c r="E2310" i="16"/>
  <c r="E2311" i="16"/>
  <c r="E2312" i="16"/>
  <c r="E2313" i="16"/>
  <c r="E2314" i="16"/>
  <c r="E2315" i="16"/>
  <c r="E2316" i="16"/>
  <c r="E2317" i="16"/>
  <c r="E2318" i="16"/>
  <c r="E2319" i="16"/>
  <c r="E2320" i="16"/>
  <c r="E2321" i="16"/>
  <c r="E2322" i="16"/>
  <c r="E2323" i="16"/>
  <c r="E2324" i="16"/>
  <c r="E2325" i="16"/>
  <c r="E2326" i="16"/>
  <c r="E2327" i="16"/>
  <c r="E2328" i="16"/>
  <c r="E2329" i="16"/>
  <c r="E2330" i="16"/>
  <c r="E2331" i="16"/>
  <c r="E2332" i="16"/>
  <c r="E2333" i="16"/>
  <c r="E2334" i="16"/>
  <c r="E2335" i="16"/>
  <c r="E2336" i="16"/>
  <c r="E2337" i="16"/>
  <c r="E2338" i="16"/>
  <c r="E2339" i="16"/>
  <c r="E2340" i="16"/>
  <c r="E2341" i="16"/>
  <c r="E2342" i="16"/>
  <c r="E2343" i="16"/>
  <c r="E2344" i="16"/>
  <c r="E2345" i="16"/>
  <c r="E2346" i="16"/>
  <c r="E2347" i="16"/>
  <c r="E2348" i="16"/>
  <c r="E2349" i="16"/>
  <c r="E2350" i="16"/>
  <c r="E2351" i="16"/>
  <c r="E2352" i="16"/>
  <c r="E2353" i="16"/>
  <c r="E2354" i="16"/>
  <c r="E2355" i="16"/>
  <c r="E2356" i="16"/>
  <c r="E2357" i="16"/>
  <c r="E2358" i="16"/>
  <c r="E2359" i="16"/>
  <c r="E2360" i="16"/>
  <c r="E2361" i="16"/>
  <c r="E2362" i="16"/>
  <c r="E2363" i="16"/>
  <c r="E2364" i="16"/>
  <c r="E2365" i="16"/>
  <c r="E2366" i="16"/>
  <c r="E2367" i="16"/>
  <c r="E2368" i="16"/>
  <c r="E2369" i="16"/>
  <c r="E2370" i="16"/>
  <c r="E2371" i="16"/>
  <c r="E2372" i="16"/>
  <c r="E2373" i="16"/>
  <c r="E2374" i="16"/>
  <c r="E2375" i="16"/>
  <c r="E2376" i="16"/>
  <c r="E2377" i="16"/>
  <c r="E2378" i="16"/>
  <c r="E2379" i="16"/>
  <c r="E2380" i="16"/>
  <c r="E2381" i="16"/>
  <c r="E2382" i="16"/>
  <c r="E2383" i="16"/>
  <c r="E2384" i="16"/>
  <c r="E2385" i="16"/>
  <c r="E2386" i="16"/>
  <c r="E2387" i="16"/>
  <c r="E2388" i="16"/>
  <c r="E2389" i="16"/>
  <c r="E2390" i="16"/>
  <c r="E2391" i="16"/>
  <c r="E2392" i="16"/>
  <c r="E2393" i="16"/>
  <c r="E2394" i="16"/>
  <c r="E2395" i="16"/>
  <c r="E2396" i="16"/>
  <c r="E2397" i="16"/>
  <c r="E2398" i="16"/>
  <c r="E2399" i="16"/>
  <c r="E2400" i="16"/>
  <c r="E2401" i="16"/>
  <c r="E2402" i="16"/>
  <c r="E2403" i="16"/>
  <c r="E2404" i="16"/>
  <c r="E2405" i="16"/>
  <c r="E2406" i="16"/>
  <c r="E2407" i="16"/>
  <c r="E2408" i="16"/>
  <c r="E2409" i="16"/>
  <c r="E2410" i="16"/>
  <c r="E2411" i="16"/>
  <c r="E2412" i="16"/>
  <c r="E2413" i="16"/>
  <c r="E2414" i="16"/>
  <c r="E2415" i="16"/>
  <c r="E2416" i="16"/>
  <c r="E2417" i="16"/>
  <c r="E2418" i="16"/>
  <c r="E2419" i="16"/>
  <c r="E2420" i="16"/>
  <c r="E2421" i="16"/>
  <c r="E2422" i="16"/>
  <c r="E2423" i="16"/>
  <c r="E2424" i="16"/>
  <c r="E2425" i="16"/>
  <c r="E2426" i="16"/>
  <c r="E2427" i="16"/>
  <c r="E2428" i="16"/>
  <c r="E2429" i="16"/>
  <c r="E2430" i="16"/>
  <c r="E2431" i="16"/>
  <c r="E2432" i="16"/>
  <c r="E2433" i="16"/>
  <c r="E2434" i="16"/>
  <c r="E2435" i="16"/>
  <c r="E2436" i="16"/>
  <c r="E2437" i="16"/>
  <c r="E2438" i="16"/>
  <c r="E2439" i="16"/>
  <c r="E2440" i="16"/>
  <c r="E2441" i="16"/>
  <c r="E2442" i="16"/>
  <c r="E2443" i="16"/>
  <c r="E2444" i="16"/>
  <c r="E2445" i="16"/>
  <c r="E2446" i="16"/>
  <c r="E2447" i="16"/>
  <c r="E2448" i="16"/>
  <c r="E2449" i="16"/>
  <c r="E2450" i="16"/>
  <c r="E2451" i="16"/>
  <c r="E2452" i="16"/>
  <c r="E2453" i="16"/>
  <c r="E2454" i="16"/>
  <c r="E2455" i="16"/>
  <c r="E2456" i="16"/>
  <c r="E2457" i="16"/>
  <c r="E2458" i="16"/>
  <c r="E2459" i="16"/>
  <c r="E2460" i="16"/>
  <c r="E2461" i="16"/>
  <c r="E2462" i="16"/>
  <c r="E2463" i="16"/>
  <c r="E2464" i="16"/>
  <c r="E2465" i="16"/>
  <c r="E2466" i="16"/>
  <c r="E2467" i="16"/>
  <c r="E2468" i="16"/>
  <c r="E2469" i="16"/>
  <c r="E2470" i="16"/>
  <c r="E2471" i="16"/>
  <c r="E2472" i="16"/>
  <c r="E2473" i="16"/>
  <c r="E2474" i="16"/>
  <c r="E2475" i="16"/>
  <c r="E2476" i="16"/>
  <c r="E2477" i="16"/>
  <c r="E2478" i="16"/>
  <c r="E2479" i="16"/>
  <c r="E2480" i="16"/>
  <c r="E2481" i="16"/>
  <c r="E2482" i="16"/>
  <c r="E2483" i="16"/>
  <c r="E2484" i="16"/>
  <c r="E2485" i="16"/>
  <c r="E2486" i="16"/>
  <c r="E2487" i="16"/>
  <c r="E2488" i="16"/>
  <c r="E2489" i="16"/>
  <c r="E2490" i="16"/>
  <c r="E2491" i="16"/>
  <c r="E2492" i="16"/>
  <c r="E2493" i="16"/>
  <c r="E2494" i="16"/>
  <c r="E2495" i="16"/>
  <c r="E2496" i="16"/>
  <c r="E2497" i="16"/>
  <c r="E2498" i="16"/>
  <c r="E2499" i="16"/>
  <c r="E2500" i="16"/>
  <c r="E2501" i="16"/>
  <c r="E2502" i="16"/>
  <c r="E2503" i="16"/>
  <c r="E2504" i="16"/>
  <c r="E2505" i="16"/>
  <c r="E2506" i="16"/>
  <c r="E2507" i="16"/>
  <c r="E2508" i="16"/>
  <c r="E2509" i="16"/>
  <c r="E2510" i="16"/>
  <c r="E2511" i="16"/>
  <c r="E2512" i="16"/>
  <c r="E2513" i="16"/>
  <c r="E2514" i="16"/>
  <c r="E2515" i="16"/>
  <c r="E2516" i="16"/>
  <c r="E2517" i="16"/>
  <c r="E2518" i="16"/>
  <c r="E2519" i="16"/>
  <c r="E2520" i="16"/>
  <c r="E2521" i="16"/>
  <c r="E2522" i="16"/>
  <c r="E2523" i="16"/>
  <c r="E2524" i="16"/>
  <c r="E2525" i="16"/>
  <c r="E2526" i="16"/>
  <c r="E2527" i="16"/>
  <c r="E2528" i="16"/>
  <c r="E2529" i="16"/>
  <c r="E2530" i="16"/>
  <c r="E2531" i="16"/>
  <c r="E2532" i="16"/>
  <c r="E2533" i="16"/>
  <c r="E2534" i="16"/>
  <c r="E2535" i="16"/>
  <c r="E2536" i="16"/>
  <c r="E2537" i="16"/>
  <c r="E2538" i="16"/>
  <c r="E2539" i="16"/>
  <c r="E2540" i="16"/>
  <c r="E2541" i="16"/>
  <c r="E2542" i="16"/>
  <c r="E2543" i="16"/>
  <c r="E2544" i="16"/>
  <c r="E2545" i="16"/>
  <c r="E2546" i="16"/>
  <c r="E2547" i="16"/>
  <c r="E2548" i="16"/>
  <c r="E2549" i="16"/>
  <c r="E2550" i="16"/>
  <c r="E2551" i="16"/>
  <c r="E2552" i="16"/>
  <c r="E2553" i="16"/>
  <c r="E2554" i="16"/>
  <c r="E2555" i="16"/>
  <c r="E2556" i="16"/>
  <c r="E2557" i="16"/>
  <c r="E2558" i="16"/>
  <c r="E2559" i="16"/>
  <c r="E2560" i="16"/>
  <c r="E2561" i="16"/>
  <c r="E2562" i="16"/>
  <c r="E2563" i="16"/>
  <c r="E2564" i="16"/>
  <c r="E2565" i="16"/>
  <c r="E2566" i="16"/>
  <c r="E2567" i="16"/>
  <c r="E2568" i="16"/>
  <c r="E2569" i="16"/>
  <c r="E2570" i="16"/>
  <c r="E2571" i="16"/>
  <c r="E2572" i="16"/>
  <c r="E2573" i="16"/>
  <c r="E2574" i="16"/>
  <c r="E2575" i="16"/>
  <c r="E2576" i="16"/>
  <c r="E2577" i="16"/>
  <c r="E2578" i="16"/>
  <c r="E2579" i="16"/>
  <c r="E2580" i="16"/>
  <c r="E2581" i="16"/>
  <c r="E2582" i="16"/>
  <c r="E2583" i="16"/>
  <c r="E2584" i="16"/>
  <c r="E2585" i="16"/>
  <c r="E2586" i="16"/>
  <c r="E2587" i="16"/>
  <c r="E2588" i="16"/>
  <c r="E2589" i="16"/>
  <c r="E2590" i="16"/>
  <c r="E2591" i="16"/>
  <c r="E2592" i="16"/>
  <c r="E2593" i="16"/>
  <c r="E2594" i="16"/>
  <c r="E2595" i="16"/>
  <c r="E2596" i="16"/>
  <c r="E2597" i="16"/>
  <c r="E2598" i="16"/>
  <c r="E2599" i="16"/>
  <c r="E2600" i="16"/>
  <c r="E2601" i="16"/>
  <c r="E2602" i="16"/>
  <c r="E2603" i="16"/>
  <c r="E2604" i="16"/>
  <c r="E2605" i="16"/>
  <c r="E2606" i="16"/>
  <c r="E2607" i="16"/>
  <c r="E2608" i="16"/>
  <c r="E2609" i="16"/>
  <c r="E2610" i="16"/>
  <c r="E2611" i="16"/>
  <c r="E2612" i="16"/>
  <c r="E2613" i="16"/>
  <c r="E2614" i="16"/>
  <c r="E2615" i="16"/>
  <c r="E2616" i="16"/>
  <c r="E2617" i="16"/>
  <c r="E2618" i="16"/>
  <c r="E2619" i="16"/>
  <c r="E2620" i="16"/>
  <c r="E2621" i="16"/>
  <c r="E2622" i="16"/>
  <c r="E2623" i="16"/>
  <c r="E2624" i="16"/>
  <c r="E2625" i="16"/>
  <c r="E2626" i="16"/>
  <c r="E2627" i="16"/>
  <c r="E2628" i="16"/>
  <c r="E2629" i="16"/>
  <c r="E2630" i="16"/>
  <c r="E2631" i="16"/>
  <c r="E2632" i="16"/>
  <c r="E2633" i="16"/>
  <c r="E2634" i="16"/>
  <c r="E2635" i="16"/>
  <c r="E2636" i="16"/>
  <c r="E2637" i="16"/>
  <c r="E2638" i="16"/>
  <c r="E2639" i="16"/>
  <c r="E2640" i="16"/>
  <c r="E2641" i="16"/>
  <c r="E2642" i="16"/>
  <c r="E2643" i="16"/>
  <c r="E2644" i="16"/>
  <c r="E2645" i="16"/>
  <c r="E2646" i="16"/>
  <c r="E2647" i="16"/>
  <c r="E2648" i="16"/>
  <c r="E2649" i="16"/>
  <c r="E2650" i="16"/>
  <c r="E2651" i="16"/>
  <c r="E2652" i="16"/>
  <c r="E2653" i="16"/>
  <c r="E2654" i="16"/>
  <c r="E2655" i="16"/>
  <c r="E2656" i="16"/>
  <c r="E2657" i="16"/>
  <c r="E2658" i="16"/>
  <c r="E2659" i="16"/>
  <c r="E2660" i="16"/>
  <c r="E2661" i="16"/>
  <c r="E2662" i="16"/>
  <c r="E2663" i="16"/>
  <c r="E2664" i="16"/>
  <c r="E2665" i="16"/>
  <c r="E2666" i="16"/>
  <c r="E2667" i="16"/>
  <c r="E2668" i="16"/>
  <c r="E2669" i="16"/>
  <c r="E2670" i="16"/>
  <c r="E2671" i="16"/>
  <c r="E2672" i="16"/>
  <c r="E2673" i="16"/>
  <c r="E2674" i="16"/>
  <c r="E2675" i="16"/>
  <c r="E2676" i="16"/>
  <c r="E2677" i="16"/>
  <c r="E2678" i="16"/>
  <c r="E2679" i="16"/>
  <c r="E2680" i="16"/>
  <c r="E2681" i="16"/>
  <c r="E2682" i="16"/>
  <c r="E2683" i="16"/>
  <c r="E2684" i="16"/>
  <c r="E2685" i="16"/>
  <c r="E2686" i="16"/>
  <c r="E2687" i="16"/>
  <c r="E2688" i="16"/>
  <c r="E2689" i="16"/>
  <c r="E2690" i="16"/>
  <c r="E2691" i="16"/>
  <c r="E2692" i="16"/>
  <c r="E2693" i="16"/>
  <c r="E2694" i="16"/>
  <c r="E2695" i="16"/>
  <c r="E2696" i="16"/>
  <c r="E2697" i="16"/>
  <c r="E2698" i="16"/>
  <c r="E2699" i="16"/>
  <c r="E2700" i="16"/>
  <c r="E2701" i="16"/>
  <c r="E2702" i="16"/>
  <c r="E2703" i="16"/>
  <c r="E2704" i="16"/>
  <c r="E2705" i="16"/>
  <c r="E2706" i="16"/>
  <c r="E2707" i="16"/>
  <c r="E2708" i="16"/>
  <c r="E2709" i="16"/>
  <c r="E2710" i="16"/>
  <c r="E2711" i="16"/>
  <c r="E2712" i="16"/>
  <c r="E2713" i="16"/>
  <c r="E2714" i="16"/>
  <c r="E2715" i="16"/>
  <c r="E2716" i="16"/>
  <c r="E2717" i="16"/>
  <c r="E2718" i="16"/>
  <c r="E2719" i="16"/>
  <c r="E2720" i="16"/>
  <c r="E2721" i="16"/>
  <c r="E2722" i="16"/>
  <c r="E2723" i="16"/>
  <c r="E2724" i="16"/>
  <c r="E2725" i="16"/>
  <c r="E2726" i="16"/>
  <c r="E2727" i="16"/>
  <c r="E2728" i="16"/>
  <c r="E2729" i="16"/>
  <c r="E2730" i="16"/>
  <c r="E2731" i="16"/>
  <c r="E2732" i="16"/>
  <c r="E2733" i="16"/>
  <c r="E2734" i="16"/>
  <c r="E2735" i="16"/>
  <c r="E2736" i="16"/>
  <c r="E2737" i="16"/>
  <c r="E2738" i="16"/>
  <c r="E2739" i="16"/>
  <c r="E2740" i="16"/>
  <c r="E2741" i="16"/>
  <c r="E2742" i="16"/>
  <c r="E2743" i="16"/>
  <c r="E2744" i="16"/>
  <c r="E2745" i="16"/>
  <c r="E2746" i="16"/>
  <c r="E2747" i="16"/>
  <c r="E2748" i="16"/>
  <c r="E2749" i="16"/>
  <c r="E2750" i="16"/>
  <c r="E2751" i="16"/>
  <c r="E2752" i="16"/>
  <c r="G3" i="16"/>
  <c r="G4" i="16" s="1"/>
  <c r="G5" i="16" s="1"/>
  <c r="G6" i="16" s="1"/>
  <c r="G7" i="16" s="1"/>
  <c r="G8" i="16" s="1"/>
  <c r="G9" i="16" s="1"/>
  <c r="G10" i="16" s="1"/>
  <c r="G11" i="16" s="1"/>
  <c r="G12" i="16" s="1"/>
  <c r="G13" i="16" s="1"/>
  <c r="G14" i="16" s="1"/>
  <c r="G15" i="16" s="1"/>
  <c r="G16" i="16" s="1"/>
  <c r="G17" i="16" s="1"/>
  <c r="G18" i="16" s="1"/>
  <c r="G19" i="16" s="1"/>
  <c r="G20" i="16" s="1"/>
  <c r="G21" i="16" s="1"/>
  <c r="G22" i="16" s="1"/>
  <c r="G23" i="16" s="1"/>
  <c r="G24" i="16" s="1"/>
  <c r="G25" i="16" s="1"/>
  <c r="G26" i="16" s="1"/>
  <c r="G27" i="16" s="1"/>
  <c r="G28" i="16" s="1"/>
  <c r="G29" i="16" s="1"/>
  <c r="G30" i="16" s="1"/>
  <c r="G31" i="16" s="1"/>
  <c r="G32" i="16" s="1"/>
  <c r="G33" i="16" s="1"/>
  <c r="G34" i="16" s="1"/>
  <c r="G35" i="16" s="1"/>
  <c r="G36" i="16" s="1"/>
  <c r="G37" i="16" s="1"/>
  <c r="G38" i="16" s="1"/>
  <c r="G39" i="16" s="1"/>
  <c r="G40" i="16" s="1"/>
  <c r="G41" i="16" s="1"/>
  <c r="G42" i="16" s="1"/>
  <c r="G43" i="16" s="1"/>
  <c r="G44" i="16" s="1"/>
  <c r="G45" i="16" s="1"/>
  <c r="G46" i="16" s="1"/>
  <c r="G47" i="16" s="1"/>
  <c r="G48" i="16" s="1"/>
  <c r="G49" i="16" s="1"/>
  <c r="G50" i="16" s="1"/>
  <c r="G51" i="16" s="1"/>
  <c r="G52" i="16" s="1"/>
  <c r="G53" i="16" s="1"/>
  <c r="G54" i="16" s="1"/>
  <c r="G55" i="16" s="1"/>
  <c r="G56" i="16" s="1"/>
  <c r="G57" i="16" s="1"/>
  <c r="G58" i="16" s="1"/>
  <c r="G59" i="16" s="1"/>
  <c r="G60" i="16" s="1"/>
  <c r="G61" i="16" s="1"/>
  <c r="G62" i="16" s="1"/>
  <c r="G63" i="16" s="1"/>
  <c r="G64" i="16" s="1"/>
  <c r="G65" i="16" s="1"/>
  <c r="G66" i="16" s="1"/>
  <c r="G67" i="16" s="1"/>
  <c r="G68" i="16" s="1"/>
  <c r="G69" i="16" s="1"/>
  <c r="G70" i="16" s="1"/>
  <c r="G71" i="16" s="1"/>
  <c r="G72" i="16" s="1"/>
  <c r="G73" i="16" s="1"/>
  <c r="G74" i="16" s="1"/>
  <c r="G75" i="16" s="1"/>
  <c r="G76" i="16" s="1"/>
  <c r="G77" i="16" s="1"/>
  <c r="G78" i="16" s="1"/>
  <c r="G79" i="16" s="1"/>
  <c r="G80" i="16" s="1"/>
  <c r="G81" i="16" s="1"/>
  <c r="G82" i="16" s="1"/>
  <c r="G83" i="16" s="1"/>
  <c r="G84" i="16" s="1"/>
  <c r="G85" i="16" s="1"/>
  <c r="G86" i="16" s="1"/>
  <c r="G87" i="16" s="1"/>
  <c r="G88" i="16" s="1"/>
  <c r="G89" i="16" s="1"/>
  <c r="G90" i="16" s="1"/>
  <c r="G91" i="16" s="1"/>
  <c r="G92" i="16" s="1"/>
  <c r="G93" i="16" s="1"/>
  <c r="G94" i="16" s="1"/>
  <c r="G95" i="16" s="1"/>
  <c r="G96" i="16" s="1"/>
  <c r="G97" i="16" s="1"/>
  <c r="G98" i="16" s="1"/>
  <c r="G99" i="16" s="1"/>
  <c r="G100" i="16" s="1"/>
  <c r="G101" i="16" s="1"/>
  <c r="G102" i="16" s="1"/>
  <c r="G103" i="16" s="1"/>
  <c r="G104" i="16" s="1"/>
  <c r="G105" i="16" s="1"/>
  <c r="G106" i="16" s="1"/>
  <c r="G107" i="16" s="1"/>
  <c r="G108" i="16" s="1"/>
  <c r="G109" i="16" s="1"/>
  <c r="G110" i="16" s="1"/>
  <c r="G111" i="16" s="1"/>
  <c r="G112" i="16" s="1"/>
  <c r="G113" i="16" s="1"/>
  <c r="G114" i="16" s="1"/>
  <c r="G115" i="16" s="1"/>
  <c r="G116" i="16" s="1"/>
  <c r="G117" i="16" s="1"/>
  <c r="G118" i="16" s="1"/>
  <c r="G119" i="16" s="1"/>
  <c r="G120" i="16" s="1"/>
  <c r="G121" i="16" s="1"/>
  <c r="G122" i="16" s="1"/>
  <c r="G123" i="16" s="1"/>
  <c r="G124" i="16" s="1"/>
  <c r="G125" i="16" s="1"/>
  <c r="G126" i="16" s="1"/>
  <c r="G127" i="16" s="1"/>
  <c r="G128" i="16" s="1"/>
  <c r="G129" i="16" s="1"/>
  <c r="G130" i="16" s="1"/>
  <c r="G131" i="16" s="1"/>
  <c r="G132" i="16" s="1"/>
  <c r="G133" i="16" s="1"/>
  <c r="G134" i="16" s="1"/>
  <c r="G135" i="16" s="1"/>
  <c r="G136" i="16" s="1"/>
  <c r="G137" i="16" s="1"/>
  <c r="G138" i="16" s="1"/>
  <c r="G139" i="16" s="1"/>
  <c r="G140" i="16" s="1"/>
  <c r="G141" i="16" s="1"/>
  <c r="G142" i="16" s="1"/>
  <c r="G143" i="16" s="1"/>
  <c r="G144" i="16" s="1"/>
  <c r="G145" i="16" s="1"/>
  <c r="G146" i="16" s="1"/>
  <c r="G147" i="16" s="1"/>
  <c r="G148" i="16" s="1"/>
  <c r="G149" i="16" s="1"/>
  <c r="G150" i="16" s="1"/>
  <c r="G151" i="16" s="1"/>
  <c r="G152" i="16" s="1"/>
  <c r="G153" i="16" s="1"/>
  <c r="G154" i="16" s="1"/>
  <c r="G155" i="16" s="1"/>
  <c r="G156" i="16" s="1"/>
  <c r="G157" i="16" s="1"/>
  <c r="G158" i="16" s="1"/>
  <c r="G159" i="16" s="1"/>
  <c r="G160" i="16" s="1"/>
  <c r="G161" i="16" s="1"/>
  <c r="G162" i="16" s="1"/>
  <c r="G163" i="16" s="1"/>
  <c r="G164" i="16" s="1"/>
  <c r="G165" i="16" s="1"/>
  <c r="G166" i="16" s="1"/>
  <c r="G167" i="16" s="1"/>
  <c r="G168" i="16" s="1"/>
  <c r="G169" i="16" s="1"/>
  <c r="G170" i="16" s="1"/>
  <c r="G171" i="16" s="1"/>
  <c r="G172" i="16" s="1"/>
  <c r="G173" i="16" s="1"/>
  <c r="G174" i="16" s="1"/>
  <c r="G175" i="16" s="1"/>
  <c r="G176" i="16" s="1"/>
  <c r="G177" i="16" s="1"/>
  <c r="G178" i="16" s="1"/>
  <c r="G179" i="16" s="1"/>
  <c r="G180" i="16" s="1"/>
  <c r="G181" i="16" s="1"/>
  <c r="G182" i="16" s="1"/>
  <c r="G183" i="16" s="1"/>
  <c r="G184" i="16" s="1"/>
  <c r="G185" i="16" s="1"/>
  <c r="G186" i="16" s="1"/>
  <c r="G187" i="16" s="1"/>
  <c r="G188" i="16" s="1"/>
  <c r="G189" i="16" s="1"/>
  <c r="G190" i="16" s="1"/>
  <c r="G191" i="16" s="1"/>
  <c r="G192" i="16" s="1"/>
  <c r="G193" i="16" s="1"/>
  <c r="G194" i="16" s="1"/>
  <c r="G195" i="16" s="1"/>
  <c r="G196" i="16" s="1"/>
  <c r="G197" i="16" s="1"/>
  <c r="G198" i="16" s="1"/>
  <c r="G199" i="16" s="1"/>
  <c r="G200" i="16" s="1"/>
  <c r="G201" i="16" s="1"/>
  <c r="G202" i="16" s="1"/>
  <c r="G203" i="16" s="1"/>
  <c r="G204" i="16" s="1"/>
  <c r="G205" i="16" s="1"/>
  <c r="G206" i="16" s="1"/>
  <c r="G207" i="16" s="1"/>
  <c r="G208" i="16" s="1"/>
  <c r="G209" i="16" s="1"/>
  <c r="G210" i="16" s="1"/>
  <c r="G211" i="16" s="1"/>
  <c r="G212" i="16" s="1"/>
  <c r="G213" i="16" s="1"/>
  <c r="G214" i="16" s="1"/>
  <c r="G215" i="16" s="1"/>
  <c r="G216" i="16" s="1"/>
  <c r="G217" i="16" s="1"/>
  <c r="G218" i="16" s="1"/>
  <c r="G219" i="16" s="1"/>
  <c r="G220" i="16" s="1"/>
  <c r="G221" i="16" s="1"/>
  <c r="G222" i="16" s="1"/>
  <c r="G223" i="16" s="1"/>
  <c r="G224" i="16" s="1"/>
  <c r="G225" i="16" s="1"/>
  <c r="G226" i="16" s="1"/>
  <c r="G227" i="16" s="1"/>
  <c r="G228" i="16" s="1"/>
  <c r="G229" i="16" s="1"/>
  <c r="G230" i="16" s="1"/>
  <c r="G231" i="16" s="1"/>
  <c r="G232" i="16" s="1"/>
  <c r="G233" i="16" s="1"/>
  <c r="G234" i="16" s="1"/>
  <c r="G235" i="16" s="1"/>
  <c r="G236" i="16" s="1"/>
  <c r="G237" i="16" s="1"/>
  <c r="G238" i="16" s="1"/>
  <c r="G239" i="16" s="1"/>
  <c r="G240" i="16" s="1"/>
  <c r="G241" i="16" s="1"/>
  <c r="G242" i="16" s="1"/>
  <c r="G243" i="16" s="1"/>
  <c r="G244" i="16" s="1"/>
  <c r="G245" i="16" s="1"/>
  <c r="G246" i="16" s="1"/>
  <c r="G247" i="16" s="1"/>
  <c r="G248" i="16" s="1"/>
  <c r="G249" i="16" s="1"/>
  <c r="G250" i="16" s="1"/>
  <c r="G251" i="16" s="1"/>
  <c r="G252" i="16" s="1"/>
  <c r="G253" i="16" s="1"/>
  <c r="G254" i="16" s="1"/>
  <c r="G255" i="16" s="1"/>
  <c r="G256" i="16" s="1"/>
  <c r="G257" i="16" s="1"/>
  <c r="G258" i="16" s="1"/>
  <c r="G259" i="16" s="1"/>
  <c r="G260" i="16" s="1"/>
  <c r="G261" i="16" s="1"/>
  <c r="G262" i="16" s="1"/>
  <c r="G263" i="16" s="1"/>
  <c r="G264" i="16" s="1"/>
  <c r="G265" i="16" s="1"/>
  <c r="G266" i="16" s="1"/>
  <c r="G267" i="16" s="1"/>
  <c r="G268" i="16" s="1"/>
  <c r="G269" i="16" s="1"/>
  <c r="G270" i="16" s="1"/>
  <c r="G271" i="16" s="1"/>
  <c r="G272" i="16" s="1"/>
  <c r="G273" i="16" s="1"/>
  <c r="G274" i="16" s="1"/>
  <c r="G275" i="16" s="1"/>
  <c r="G276" i="16" s="1"/>
  <c r="G277" i="16" s="1"/>
  <c r="G278" i="16" s="1"/>
  <c r="G279" i="16" s="1"/>
  <c r="G280" i="16" s="1"/>
  <c r="G281" i="16" s="1"/>
  <c r="G282" i="16" s="1"/>
  <c r="G283" i="16" s="1"/>
  <c r="G284" i="16" s="1"/>
  <c r="G285" i="16" s="1"/>
  <c r="G286" i="16" s="1"/>
  <c r="G287" i="16" s="1"/>
  <c r="G288" i="16" s="1"/>
  <c r="G289" i="16" s="1"/>
  <c r="G290" i="16" s="1"/>
  <c r="G291" i="16" s="1"/>
  <c r="G292" i="16" s="1"/>
  <c r="G293" i="16" s="1"/>
  <c r="G294" i="16" s="1"/>
  <c r="G295" i="16" s="1"/>
  <c r="G296" i="16" s="1"/>
  <c r="G297" i="16" s="1"/>
  <c r="G298" i="16" s="1"/>
  <c r="G299" i="16" s="1"/>
  <c r="G300" i="16" s="1"/>
  <c r="G301" i="16" s="1"/>
  <c r="G302" i="16" s="1"/>
  <c r="G303" i="16" s="1"/>
  <c r="G304" i="16" s="1"/>
  <c r="G305" i="16" s="1"/>
  <c r="G306" i="16" s="1"/>
  <c r="G307" i="16" s="1"/>
  <c r="G308" i="16" s="1"/>
  <c r="G309" i="16" s="1"/>
  <c r="G310" i="16" s="1"/>
  <c r="G311" i="16" s="1"/>
  <c r="G312" i="16" s="1"/>
  <c r="G313" i="16" s="1"/>
  <c r="G314" i="16" s="1"/>
  <c r="G315" i="16" s="1"/>
  <c r="G316" i="16" s="1"/>
  <c r="G317" i="16" s="1"/>
  <c r="G318" i="16" s="1"/>
  <c r="G319" i="16" s="1"/>
  <c r="G320" i="16" s="1"/>
  <c r="G321" i="16" s="1"/>
  <c r="G322" i="16" s="1"/>
  <c r="G323" i="16" s="1"/>
  <c r="G324" i="16" s="1"/>
  <c r="G325" i="16" s="1"/>
  <c r="G326" i="16" s="1"/>
  <c r="G327" i="16" s="1"/>
  <c r="G328" i="16" s="1"/>
  <c r="G329" i="16" s="1"/>
  <c r="G330" i="16" s="1"/>
  <c r="G331" i="16" s="1"/>
  <c r="G332" i="16" s="1"/>
  <c r="G333" i="16" s="1"/>
  <c r="G334" i="16" s="1"/>
  <c r="G335" i="16" s="1"/>
  <c r="G336" i="16" s="1"/>
  <c r="G337" i="16" s="1"/>
  <c r="G338" i="16" s="1"/>
  <c r="G339" i="16" s="1"/>
  <c r="G340" i="16" s="1"/>
  <c r="G341" i="16" s="1"/>
  <c r="G342" i="16" s="1"/>
  <c r="G343" i="16" s="1"/>
  <c r="G344" i="16" s="1"/>
  <c r="G345" i="16" s="1"/>
  <c r="G346" i="16" s="1"/>
  <c r="G347" i="16" s="1"/>
  <c r="G348" i="16" s="1"/>
  <c r="G349" i="16" s="1"/>
  <c r="G350" i="16" s="1"/>
  <c r="G351" i="16" s="1"/>
  <c r="G352" i="16" s="1"/>
  <c r="G353" i="16" s="1"/>
  <c r="G354" i="16" s="1"/>
  <c r="G355" i="16" s="1"/>
  <c r="G356" i="16" s="1"/>
  <c r="G357" i="16" s="1"/>
  <c r="G358" i="16" s="1"/>
  <c r="G359" i="16" s="1"/>
  <c r="G360" i="16" s="1"/>
  <c r="G361" i="16" s="1"/>
  <c r="G362" i="16" s="1"/>
  <c r="G363" i="16" s="1"/>
  <c r="G364" i="16" s="1"/>
  <c r="G365" i="16" s="1"/>
  <c r="G366" i="16" s="1"/>
  <c r="G367" i="16" s="1"/>
  <c r="G368" i="16" s="1"/>
  <c r="G369" i="16" s="1"/>
  <c r="G370" i="16" s="1"/>
  <c r="G371" i="16" s="1"/>
  <c r="G372" i="16" s="1"/>
  <c r="G373" i="16" s="1"/>
  <c r="G374" i="16" s="1"/>
  <c r="G375" i="16" s="1"/>
  <c r="G376" i="16" s="1"/>
  <c r="G377" i="16" s="1"/>
  <c r="G378" i="16" s="1"/>
  <c r="G379" i="16" s="1"/>
  <c r="G380" i="16" s="1"/>
  <c r="G381" i="16" s="1"/>
  <c r="G382" i="16" s="1"/>
  <c r="G383" i="16" s="1"/>
  <c r="G384" i="16" s="1"/>
  <c r="G385" i="16" s="1"/>
  <c r="G386" i="16" s="1"/>
  <c r="G387" i="16" s="1"/>
  <c r="G388" i="16" s="1"/>
  <c r="G389" i="16" s="1"/>
  <c r="G390" i="16" s="1"/>
  <c r="G391" i="16" s="1"/>
  <c r="G392" i="16" s="1"/>
  <c r="G393" i="16" s="1"/>
  <c r="G394" i="16" s="1"/>
  <c r="G395" i="16" s="1"/>
  <c r="G396" i="16" s="1"/>
  <c r="G397" i="16" s="1"/>
  <c r="G398" i="16" s="1"/>
  <c r="G399" i="16" s="1"/>
  <c r="G400" i="16" s="1"/>
  <c r="G401" i="16" s="1"/>
  <c r="G402" i="16" s="1"/>
  <c r="G403" i="16" s="1"/>
  <c r="G404" i="16" s="1"/>
  <c r="G405" i="16" s="1"/>
  <c r="G406" i="16" s="1"/>
  <c r="G407" i="16" s="1"/>
  <c r="G408" i="16" s="1"/>
  <c r="G409" i="16" s="1"/>
  <c r="G410" i="16" s="1"/>
  <c r="G411" i="16" s="1"/>
  <c r="G412" i="16" s="1"/>
  <c r="G413" i="16" s="1"/>
  <c r="G414" i="16" s="1"/>
  <c r="G415" i="16" s="1"/>
  <c r="G416" i="16" s="1"/>
  <c r="G417" i="16" s="1"/>
  <c r="G418" i="16" s="1"/>
  <c r="G419" i="16" s="1"/>
  <c r="G420" i="16" s="1"/>
  <c r="G421" i="16" s="1"/>
  <c r="G422" i="16" s="1"/>
  <c r="G423" i="16" s="1"/>
  <c r="G424" i="16" s="1"/>
  <c r="G425" i="16" s="1"/>
  <c r="G426" i="16" s="1"/>
  <c r="G427" i="16" s="1"/>
  <c r="G428" i="16" s="1"/>
  <c r="G429" i="16" s="1"/>
  <c r="G430" i="16" s="1"/>
  <c r="G431" i="16" s="1"/>
  <c r="G432" i="16" s="1"/>
  <c r="G433" i="16" s="1"/>
  <c r="G434" i="16" s="1"/>
  <c r="G435" i="16" s="1"/>
  <c r="G436" i="16" s="1"/>
  <c r="G437" i="16" s="1"/>
  <c r="G438" i="16" s="1"/>
  <c r="G439" i="16" s="1"/>
  <c r="G440" i="16" s="1"/>
  <c r="G441" i="16" s="1"/>
  <c r="G442" i="16" s="1"/>
  <c r="G443" i="16" s="1"/>
  <c r="G444" i="16" s="1"/>
  <c r="G445" i="16" s="1"/>
  <c r="G446" i="16" s="1"/>
  <c r="G447" i="16" s="1"/>
  <c r="G448" i="16" s="1"/>
  <c r="G449" i="16" s="1"/>
  <c r="G450" i="16" s="1"/>
  <c r="G451" i="16" s="1"/>
  <c r="G452" i="16" s="1"/>
  <c r="G453" i="16" s="1"/>
  <c r="G454" i="16" s="1"/>
  <c r="G455" i="16" s="1"/>
  <c r="G456" i="16" s="1"/>
  <c r="G457" i="16" s="1"/>
  <c r="G458" i="16" s="1"/>
  <c r="G459" i="16" s="1"/>
  <c r="G460" i="16" s="1"/>
  <c r="G461" i="16" s="1"/>
  <c r="G462" i="16" s="1"/>
  <c r="G463" i="16" s="1"/>
  <c r="G464" i="16" s="1"/>
  <c r="G465" i="16" s="1"/>
  <c r="G466" i="16" s="1"/>
  <c r="G467" i="16" s="1"/>
  <c r="G468" i="16" s="1"/>
  <c r="G469" i="16" s="1"/>
  <c r="G470" i="16" s="1"/>
  <c r="G471" i="16" s="1"/>
  <c r="G472" i="16" s="1"/>
  <c r="G473" i="16" s="1"/>
  <c r="G474" i="16" s="1"/>
  <c r="G475" i="16" s="1"/>
  <c r="G476" i="16" s="1"/>
  <c r="G477" i="16" s="1"/>
  <c r="G478" i="16" s="1"/>
  <c r="G479" i="16" s="1"/>
  <c r="G480" i="16" s="1"/>
  <c r="G481" i="16" s="1"/>
  <c r="G482" i="16" s="1"/>
  <c r="G483" i="16" s="1"/>
  <c r="G484" i="16" s="1"/>
  <c r="G485" i="16" s="1"/>
  <c r="G486" i="16" s="1"/>
  <c r="G487" i="16" s="1"/>
  <c r="G488" i="16" s="1"/>
  <c r="G489" i="16" s="1"/>
  <c r="G490" i="16" s="1"/>
  <c r="G491" i="16" s="1"/>
  <c r="G492" i="16" s="1"/>
  <c r="G493" i="16" s="1"/>
  <c r="G494" i="16" s="1"/>
  <c r="G495" i="16" s="1"/>
  <c r="G496" i="16" s="1"/>
  <c r="G497" i="16" s="1"/>
  <c r="G498" i="16" s="1"/>
  <c r="G499" i="16" s="1"/>
  <c r="G500" i="16" s="1"/>
  <c r="G501" i="16" s="1"/>
  <c r="G502" i="16" s="1"/>
  <c r="G503" i="16" s="1"/>
  <c r="G504" i="16" s="1"/>
  <c r="G505" i="16" s="1"/>
  <c r="G506" i="16" s="1"/>
  <c r="G507" i="16" s="1"/>
  <c r="G508" i="16" s="1"/>
  <c r="G509" i="16" s="1"/>
  <c r="G510" i="16" s="1"/>
  <c r="G511" i="16" s="1"/>
  <c r="G512" i="16" s="1"/>
  <c r="G513" i="16" s="1"/>
  <c r="G514" i="16" s="1"/>
  <c r="G515" i="16" s="1"/>
  <c r="G516" i="16" s="1"/>
  <c r="G517" i="16" s="1"/>
  <c r="G518" i="16" s="1"/>
  <c r="G519" i="16" s="1"/>
  <c r="G520" i="16" s="1"/>
  <c r="G521" i="16" s="1"/>
  <c r="G522" i="16" s="1"/>
  <c r="G523" i="16" s="1"/>
  <c r="G524" i="16" s="1"/>
  <c r="G525" i="16" s="1"/>
  <c r="G526" i="16" s="1"/>
  <c r="G527" i="16" s="1"/>
  <c r="G528" i="16" s="1"/>
  <c r="G529" i="16" s="1"/>
  <c r="G530" i="16" s="1"/>
  <c r="G531" i="16" s="1"/>
  <c r="G532" i="16" s="1"/>
  <c r="G533" i="16" s="1"/>
  <c r="G534" i="16" s="1"/>
  <c r="G535" i="16" s="1"/>
  <c r="G536" i="16" s="1"/>
  <c r="G537" i="16" s="1"/>
  <c r="G538" i="16" s="1"/>
  <c r="G539" i="16" s="1"/>
  <c r="G540" i="16" s="1"/>
  <c r="G541" i="16" s="1"/>
  <c r="G542" i="16" s="1"/>
  <c r="G543" i="16" s="1"/>
  <c r="G544" i="16" s="1"/>
  <c r="G545" i="16" s="1"/>
  <c r="G546" i="16" s="1"/>
  <c r="G547" i="16" s="1"/>
  <c r="G548" i="16" s="1"/>
  <c r="G549" i="16" s="1"/>
  <c r="G550" i="16" s="1"/>
  <c r="G551" i="16" s="1"/>
  <c r="G552" i="16" s="1"/>
  <c r="G553" i="16" s="1"/>
  <c r="G554" i="16" s="1"/>
  <c r="G555" i="16" s="1"/>
  <c r="G556" i="16" s="1"/>
  <c r="G557" i="16" s="1"/>
  <c r="G558" i="16" s="1"/>
  <c r="G559" i="16" s="1"/>
  <c r="G560" i="16" s="1"/>
  <c r="G561" i="16" s="1"/>
  <c r="G562" i="16" s="1"/>
  <c r="G563" i="16" s="1"/>
  <c r="G564" i="16" s="1"/>
  <c r="G565" i="16" s="1"/>
  <c r="G566" i="16" s="1"/>
  <c r="G567" i="16" s="1"/>
  <c r="G568" i="16" s="1"/>
  <c r="G569" i="16" s="1"/>
  <c r="G570" i="16" s="1"/>
  <c r="G571" i="16" s="1"/>
  <c r="G572" i="16" s="1"/>
  <c r="G573" i="16" s="1"/>
  <c r="G574" i="16" s="1"/>
  <c r="G575" i="16" s="1"/>
  <c r="G576" i="16" s="1"/>
  <c r="G577" i="16" s="1"/>
  <c r="G578" i="16" s="1"/>
  <c r="G579" i="16" s="1"/>
  <c r="G580" i="16" s="1"/>
  <c r="G581" i="16" s="1"/>
  <c r="G582" i="16" s="1"/>
  <c r="G583" i="16" s="1"/>
  <c r="G584" i="16" s="1"/>
  <c r="G585" i="16" s="1"/>
  <c r="G586" i="16" s="1"/>
  <c r="G587" i="16" s="1"/>
  <c r="G588" i="16" s="1"/>
  <c r="G589" i="16" s="1"/>
  <c r="G590" i="16" s="1"/>
  <c r="G591" i="16" s="1"/>
  <c r="G592" i="16" s="1"/>
  <c r="G593" i="16" s="1"/>
  <c r="G594" i="16" s="1"/>
  <c r="G595" i="16" s="1"/>
  <c r="G596" i="16" s="1"/>
  <c r="G597" i="16" s="1"/>
  <c r="G598" i="16" s="1"/>
  <c r="G599" i="16" s="1"/>
  <c r="G600" i="16" s="1"/>
  <c r="G601" i="16" s="1"/>
  <c r="G602" i="16" s="1"/>
  <c r="G603" i="16" s="1"/>
  <c r="G604" i="16" s="1"/>
  <c r="G605" i="16" s="1"/>
  <c r="G606" i="16" s="1"/>
  <c r="G607" i="16" s="1"/>
  <c r="G608" i="16" s="1"/>
  <c r="G609" i="16" s="1"/>
  <c r="G610" i="16" s="1"/>
  <c r="G611" i="16" s="1"/>
  <c r="G612" i="16" s="1"/>
  <c r="G613" i="16" s="1"/>
  <c r="G614" i="16" s="1"/>
  <c r="G615" i="16" s="1"/>
  <c r="G616" i="16" s="1"/>
  <c r="G617" i="16" s="1"/>
  <c r="G618" i="16" s="1"/>
  <c r="G619" i="16" s="1"/>
  <c r="G620" i="16" s="1"/>
  <c r="G621" i="16" s="1"/>
  <c r="G622" i="16" s="1"/>
  <c r="G623" i="16" s="1"/>
  <c r="G624" i="16" s="1"/>
  <c r="G625" i="16" s="1"/>
  <c r="G626" i="16" s="1"/>
  <c r="G627" i="16" s="1"/>
  <c r="G628" i="16" s="1"/>
  <c r="G629" i="16" s="1"/>
  <c r="G630" i="16" s="1"/>
  <c r="G631" i="16" s="1"/>
  <c r="G632" i="16" s="1"/>
  <c r="G633" i="16" s="1"/>
  <c r="G634" i="16" s="1"/>
  <c r="G635" i="16" s="1"/>
  <c r="G636" i="16" s="1"/>
  <c r="G637" i="16" s="1"/>
  <c r="G638" i="16" s="1"/>
  <c r="G639" i="16" s="1"/>
  <c r="G640" i="16" s="1"/>
  <c r="G641" i="16" s="1"/>
  <c r="G642" i="16" s="1"/>
  <c r="G643" i="16" s="1"/>
  <c r="G644" i="16" s="1"/>
  <c r="G645" i="16" s="1"/>
  <c r="G646" i="16" s="1"/>
  <c r="G647" i="16" s="1"/>
  <c r="G648" i="16" s="1"/>
  <c r="G649" i="16" s="1"/>
  <c r="G650" i="16" s="1"/>
  <c r="G651" i="16" s="1"/>
  <c r="G652" i="16" s="1"/>
  <c r="G653" i="16" s="1"/>
  <c r="G654" i="16" s="1"/>
  <c r="G655" i="16" s="1"/>
  <c r="G656" i="16" s="1"/>
  <c r="G657" i="16" s="1"/>
  <c r="G658" i="16" s="1"/>
  <c r="G659" i="16" s="1"/>
  <c r="G660" i="16" s="1"/>
  <c r="G661" i="16" s="1"/>
  <c r="G662" i="16" s="1"/>
  <c r="G663" i="16" s="1"/>
  <c r="G664" i="16" s="1"/>
  <c r="G665" i="16" s="1"/>
  <c r="G666" i="16" s="1"/>
  <c r="G667" i="16" s="1"/>
  <c r="G668" i="16" s="1"/>
  <c r="G669" i="16" s="1"/>
  <c r="G670" i="16" s="1"/>
  <c r="G671" i="16" s="1"/>
  <c r="G672" i="16" s="1"/>
  <c r="G673" i="16" s="1"/>
  <c r="G674" i="16" s="1"/>
  <c r="G675" i="16" s="1"/>
  <c r="G676" i="16" s="1"/>
  <c r="G677" i="16" s="1"/>
  <c r="G678" i="16" s="1"/>
  <c r="G679" i="16" s="1"/>
  <c r="G680" i="16" s="1"/>
  <c r="G681" i="16" s="1"/>
  <c r="G682" i="16" s="1"/>
  <c r="G683" i="16" s="1"/>
  <c r="G684" i="16" s="1"/>
  <c r="G685" i="16" s="1"/>
  <c r="G686" i="16" s="1"/>
  <c r="G687" i="16" s="1"/>
  <c r="G688" i="16" s="1"/>
  <c r="G689" i="16" s="1"/>
  <c r="G690" i="16" s="1"/>
  <c r="G691" i="16" s="1"/>
  <c r="G692" i="16" s="1"/>
  <c r="G693" i="16" s="1"/>
  <c r="G694" i="16" s="1"/>
  <c r="G695" i="16" s="1"/>
  <c r="G696" i="16" s="1"/>
  <c r="G697" i="16" s="1"/>
  <c r="G698" i="16" s="1"/>
  <c r="G699" i="16" s="1"/>
  <c r="G700" i="16" s="1"/>
  <c r="G701" i="16" s="1"/>
  <c r="G702" i="16" s="1"/>
  <c r="G703" i="16" s="1"/>
  <c r="G704" i="16" s="1"/>
  <c r="G705" i="16" s="1"/>
  <c r="G706" i="16" s="1"/>
  <c r="G707" i="16" s="1"/>
  <c r="G708" i="16" s="1"/>
  <c r="G709" i="16" s="1"/>
  <c r="G710" i="16" s="1"/>
  <c r="G711" i="16" s="1"/>
  <c r="G712" i="16" s="1"/>
  <c r="G713" i="16" s="1"/>
  <c r="G714" i="16" s="1"/>
  <c r="G715" i="16" s="1"/>
  <c r="G716" i="16" s="1"/>
  <c r="G717" i="16" s="1"/>
  <c r="G718" i="16" s="1"/>
  <c r="G719" i="16" s="1"/>
  <c r="G720" i="16" s="1"/>
  <c r="G721" i="16" s="1"/>
  <c r="G722" i="16" s="1"/>
  <c r="G723" i="16" s="1"/>
  <c r="G724" i="16" s="1"/>
  <c r="G725" i="16" s="1"/>
  <c r="G726" i="16" s="1"/>
  <c r="G727" i="16" s="1"/>
  <c r="G728" i="16" s="1"/>
  <c r="G729" i="16" s="1"/>
  <c r="G730" i="16" s="1"/>
  <c r="G731" i="16" s="1"/>
  <c r="G732" i="16" s="1"/>
  <c r="G733" i="16" s="1"/>
  <c r="G734" i="16" s="1"/>
  <c r="G735" i="16" s="1"/>
  <c r="G736" i="16" s="1"/>
  <c r="G737" i="16" s="1"/>
  <c r="G738" i="16" s="1"/>
  <c r="G739" i="16" s="1"/>
  <c r="G740" i="16" s="1"/>
  <c r="G741" i="16" s="1"/>
  <c r="G742" i="16" s="1"/>
  <c r="G743" i="16" s="1"/>
  <c r="G744" i="16" s="1"/>
  <c r="G745" i="16" s="1"/>
  <c r="G746" i="16" s="1"/>
  <c r="G747" i="16" s="1"/>
  <c r="G748" i="16" s="1"/>
  <c r="G749" i="16" s="1"/>
  <c r="G750" i="16" s="1"/>
  <c r="G751" i="16" s="1"/>
  <c r="G752" i="16" s="1"/>
  <c r="G753" i="16" s="1"/>
  <c r="G754" i="16" s="1"/>
  <c r="G755" i="16" s="1"/>
  <c r="G756" i="16" s="1"/>
  <c r="G757" i="16" s="1"/>
  <c r="G758" i="16" s="1"/>
  <c r="G759" i="16" s="1"/>
  <c r="G760" i="16" s="1"/>
  <c r="G761" i="16" s="1"/>
  <c r="G762" i="16" s="1"/>
  <c r="G763" i="16" s="1"/>
  <c r="G764" i="16" s="1"/>
  <c r="G765" i="16" s="1"/>
  <c r="G766" i="16" s="1"/>
  <c r="G767" i="16" s="1"/>
  <c r="G768" i="16" s="1"/>
  <c r="G769" i="16" s="1"/>
  <c r="G770" i="16" s="1"/>
  <c r="G771" i="16" s="1"/>
  <c r="G772" i="16" s="1"/>
  <c r="G773" i="16" s="1"/>
  <c r="G774" i="16" s="1"/>
  <c r="G775" i="16" s="1"/>
  <c r="G776" i="16" s="1"/>
  <c r="G777" i="16" s="1"/>
  <c r="G778" i="16" s="1"/>
  <c r="G779" i="16" s="1"/>
  <c r="G780" i="16" s="1"/>
  <c r="G781" i="16" s="1"/>
  <c r="G782" i="16" s="1"/>
  <c r="G783" i="16" s="1"/>
  <c r="G784" i="16" s="1"/>
  <c r="G785" i="16" s="1"/>
  <c r="G786" i="16" s="1"/>
  <c r="G787" i="16" s="1"/>
  <c r="G788" i="16" s="1"/>
  <c r="G789" i="16" s="1"/>
  <c r="G790" i="16" s="1"/>
  <c r="G791" i="16" s="1"/>
  <c r="G792" i="16" s="1"/>
  <c r="G793" i="16" s="1"/>
  <c r="G794" i="16" s="1"/>
  <c r="G795" i="16" s="1"/>
  <c r="G796" i="16" s="1"/>
  <c r="G797" i="16" s="1"/>
  <c r="G798" i="16" s="1"/>
  <c r="G799" i="16" s="1"/>
  <c r="G800" i="16" s="1"/>
  <c r="G801" i="16" s="1"/>
  <c r="G802" i="16" s="1"/>
  <c r="G803" i="16" s="1"/>
  <c r="G804" i="16" s="1"/>
  <c r="G805" i="16" s="1"/>
  <c r="G806" i="16" s="1"/>
  <c r="G807" i="16" s="1"/>
  <c r="G808" i="16" s="1"/>
  <c r="G809" i="16" s="1"/>
  <c r="G810" i="16" s="1"/>
  <c r="G811" i="16" s="1"/>
  <c r="G812" i="16" s="1"/>
  <c r="G813" i="16" s="1"/>
  <c r="G814" i="16" s="1"/>
  <c r="G815" i="16" s="1"/>
  <c r="G816" i="16" s="1"/>
  <c r="G817" i="16" s="1"/>
  <c r="G818" i="16" s="1"/>
  <c r="G819" i="16" s="1"/>
  <c r="G820" i="16" s="1"/>
  <c r="G821" i="16" s="1"/>
  <c r="G822" i="16" s="1"/>
  <c r="G823" i="16" s="1"/>
  <c r="G824" i="16" s="1"/>
  <c r="G825" i="16" s="1"/>
  <c r="G826" i="16" s="1"/>
  <c r="G827" i="16" s="1"/>
  <c r="G828" i="16" s="1"/>
  <c r="G829" i="16" s="1"/>
  <c r="G830" i="16" s="1"/>
  <c r="G831" i="16" s="1"/>
  <c r="G832" i="16" s="1"/>
  <c r="G833" i="16" s="1"/>
  <c r="G834" i="16" s="1"/>
  <c r="G835" i="16" s="1"/>
  <c r="G836" i="16" s="1"/>
  <c r="G837" i="16" s="1"/>
  <c r="G838" i="16" s="1"/>
  <c r="G839" i="16" s="1"/>
  <c r="G840" i="16" s="1"/>
  <c r="G841" i="16" s="1"/>
  <c r="G842" i="16" s="1"/>
  <c r="G843" i="16" s="1"/>
  <c r="G844" i="16" s="1"/>
  <c r="G845" i="16" s="1"/>
  <c r="G846" i="16" s="1"/>
  <c r="G847" i="16" s="1"/>
  <c r="G848" i="16" s="1"/>
  <c r="G849" i="16" s="1"/>
  <c r="G850" i="16" s="1"/>
  <c r="G851" i="16" s="1"/>
  <c r="G852" i="16" s="1"/>
  <c r="G853" i="16" s="1"/>
  <c r="G854" i="16" s="1"/>
  <c r="G855" i="16" s="1"/>
  <c r="G856" i="16" s="1"/>
  <c r="G857" i="16" s="1"/>
  <c r="G858" i="16" s="1"/>
  <c r="G859" i="16" s="1"/>
  <c r="G860" i="16" s="1"/>
  <c r="G861" i="16" s="1"/>
  <c r="G862" i="16" s="1"/>
  <c r="G863" i="16" s="1"/>
  <c r="G864" i="16" s="1"/>
  <c r="G865" i="16" s="1"/>
  <c r="G866" i="16" s="1"/>
  <c r="G867" i="16" s="1"/>
  <c r="G868" i="16" s="1"/>
  <c r="G869" i="16" s="1"/>
  <c r="G870" i="16" s="1"/>
  <c r="G871" i="16" s="1"/>
  <c r="G872" i="16" s="1"/>
  <c r="G873" i="16" s="1"/>
  <c r="G874" i="16" s="1"/>
  <c r="G875" i="16" s="1"/>
  <c r="G876" i="16" s="1"/>
  <c r="G877" i="16" s="1"/>
  <c r="G878" i="16" s="1"/>
  <c r="G879" i="16" s="1"/>
  <c r="G880" i="16" s="1"/>
  <c r="G881" i="16" s="1"/>
  <c r="G882" i="16" s="1"/>
  <c r="G883" i="16" s="1"/>
  <c r="G884" i="16" s="1"/>
  <c r="G885" i="16" s="1"/>
  <c r="G886" i="16" s="1"/>
  <c r="G887" i="16" s="1"/>
  <c r="G888" i="16" s="1"/>
  <c r="G889" i="16" s="1"/>
  <c r="G890" i="16" s="1"/>
  <c r="G891" i="16" s="1"/>
  <c r="G892" i="16" s="1"/>
  <c r="G893" i="16" s="1"/>
  <c r="G894" i="16" s="1"/>
  <c r="G895" i="16" s="1"/>
  <c r="G896" i="16" s="1"/>
  <c r="G897" i="16" s="1"/>
  <c r="G898" i="16" s="1"/>
  <c r="G899" i="16" s="1"/>
  <c r="G900" i="16" s="1"/>
  <c r="G901" i="16" s="1"/>
  <c r="G902" i="16" s="1"/>
  <c r="G903" i="16" s="1"/>
  <c r="G904" i="16" s="1"/>
  <c r="G905" i="16" s="1"/>
  <c r="G906" i="16" s="1"/>
  <c r="G907" i="16" s="1"/>
  <c r="G908" i="16" s="1"/>
  <c r="G909" i="16" s="1"/>
  <c r="G910" i="16" s="1"/>
  <c r="G911" i="16" s="1"/>
  <c r="G912" i="16" s="1"/>
  <c r="G913" i="16" s="1"/>
  <c r="G914" i="16" s="1"/>
  <c r="G915" i="16" s="1"/>
  <c r="G916" i="16" s="1"/>
  <c r="G917" i="16" s="1"/>
  <c r="G918" i="16" s="1"/>
  <c r="G919" i="16" s="1"/>
  <c r="G920" i="16" s="1"/>
  <c r="G921" i="16" s="1"/>
  <c r="G922" i="16" s="1"/>
  <c r="G923" i="16" s="1"/>
  <c r="G924" i="16" s="1"/>
  <c r="G925" i="16" s="1"/>
  <c r="G926" i="16" s="1"/>
  <c r="G927" i="16" s="1"/>
  <c r="G928" i="16" s="1"/>
  <c r="G929" i="16" s="1"/>
  <c r="G930" i="16" s="1"/>
  <c r="G931" i="16" s="1"/>
  <c r="G932" i="16" s="1"/>
  <c r="G933" i="16" s="1"/>
  <c r="G934" i="16" s="1"/>
  <c r="G935" i="16" s="1"/>
  <c r="G936" i="16" s="1"/>
  <c r="G937" i="16" s="1"/>
  <c r="G938" i="16" s="1"/>
  <c r="G939" i="16" s="1"/>
  <c r="G940" i="16" s="1"/>
  <c r="G941" i="16" s="1"/>
  <c r="G942" i="16" s="1"/>
  <c r="G943" i="16" s="1"/>
  <c r="G944" i="16" s="1"/>
  <c r="G945" i="16" s="1"/>
  <c r="G946" i="16" s="1"/>
  <c r="G947" i="16" s="1"/>
  <c r="G948" i="16" s="1"/>
  <c r="G949" i="16" s="1"/>
  <c r="G950" i="16" s="1"/>
  <c r="G951" i="16" s="1"/>
  <c r="G952" i="16" s="1"/>
  <c r="G953" i="16" s="1"/>
  <c r="G954" i="16" s="1"/>
  <c r="G955" i="16" s="1"/>
  <c r="G956" i="16" s="1"/>
  <c r="G957" i="16" s="1"/>
  <c r="G958" i="16" s="1"/>
  <c r="G959" i="16" s="1"/>
  <c r="G960" i="16" s="1"/>
  <c r="G961" i="16" s="1"/>
  <c r="G962" i="16" s="1"/>
  <c r="G963" i="16" s="1"/>
  <c r="G964" i="16" s="1"/>
  <c r="G965" i="16" s="1"/>
  <c r="G966" i="16" s="1"/>
  <c r="G967" i="16" s="1"/>
  <c r="G968" i="16" s="1"/>
  <c r="G969" i="16" s="1"/>
  <c r="G970" i="16" s="1"/>
  <c r="G971" i="16" s="1"/>
  <c r="G972" i="16" s="1"/>
  <c r="G973" i="16" s="1"/>
  <c r="G974" i="16" s="1"/>
  <c r="G975" i="16" s="1"/>
  <c r="G976" i="16" s="1"/>
  <c r="G977" i="16" s="1"/>
  <c r="G978" i="16" s="1"/>
  <c r="G979" i="16" s="1"/>
  <c r="G980" i="16" s="1"/>
  <c r="G981" i="16" s="1"/>
  <c r="G982" i="16" s="1"/>
  <c r="G983" i="16" s="1"/>
  <c r="G984" i="16" s="1"/>
  <c r="G985" i="16" s="1"/>
  <c r="G986" i="16" s="1"/>
  <c r="G987" i="16" s="1"/>
  <c r="G988" i="16" s="1"/>
  <c r="G989" i="16" s="1"/>
  <c r="G990" i="16" s="1"/>
  <c r="G991" i="16" s="1"/>
  <c r="G992" i="16" s="1"/>
  <c r="G993" i="16" s="1"/>
  <c r="G994" i="16" s="1"/>
  <c r="G995" i="16" s="1"/>
  <c r="G996" i="16" s="1"/>
  <c r="G997" i="16" s="1"/>
  <c r="G998" i="16" s="1"/>
  <c r="G999" i="16" s="1"/>
  <c r="G1000" i="16" s="1"/>
  <c r="G1001" i="16" s="1"/>
  <c r="G1002" i="16" s="1"/>
  <c r="G1003" i="16" s="1"/>
  <c r="G1004" i="16" s="1"/>
  <c r="G1005" i="16" s="1"/>
  <c r="G1006" i="16" s="1"/>
  <c r="G1007" i="16" s="1"/>
  <c r="G1008" i="16" s="1"/>
  <c r="G1009" i="16" s="1"/>
  <c r="G1010" i="16" s="1"/>
  <c r="G1011" i="16" s="1"/>
  <c r="G1012" i="16" s="1"/>
  <c r="G1013" i="16" s="1"/>
  <c r="G1014" i="16" s="1"/>
  <c r="G1015" i="16" s="1"/>
  <c r="G1016" i="16" s="1"/>
  <c r="G1017" i="16" s="1"/>
  <c r="G1018" i="16" s="1"/>
  <c r="G1019" i="16" s="1"/>
  <c r="G1020" i="16" s="1"/>
  <c r="G1021" i="16" s="1"/>
  <c r="G1022" i="16" s="1"/>
  <c r="G1023" i="16" s="1"/>
  <c r="G1024" i="16" s="1"/>
  <c r="G1025" i="16" s="1"/>
  <c r="G1026" i="16" s="1"/>
  <c r="G1027" i="16" s="1"/>
  <c r="G1028" i="16" s="1"/>
  <c r="G1029" i="16" s="1"/>
  <c r="G1030" i="16" s="1"/>
  <c r="G1031" i="16" s="1"/>
  <c r="G1032" i="16" s="1"/>
  <c r="G1033" i="16" s="1"/>
  <c r="G1034" i="16" s="1"/>
  <c r="G1035" i="16" s="1"/>
  <c r="G1036" i="16" s="1"/>
  <c r="G1037" i="16" s="1"/>
  <c r="G1038" i="16" s="1"/>
  <c r="G1039" i="16" s="1"/>
  <c r="G1040" i="16" s="1"/>
  <c r="G1041" i="16" s="1"/>
  <c r="G1042" i="16" s="1"/>
  <c r="G1043" i="16" s="1"/>
  <c r="G1044" i="16" s="1"/>
  <c r="G1045" i="16" s="1"/>
  <c r="G1046" i="16" s="1"/>
  <c r="G1047" i="16" s="1"/>
  <c r="G1048" i="16" s="1"/>
  <c r="G1049" i="16" s="1"/>
  <c r="G1050" i="16" s="1"/>
  <c r="G1051" i="16" s="1"/>
  <c r="G1052" i="16" s="1"/>
  <c r="G1053" i="16" s="1"/>
  <c r="G1054" i="16" s="1"/>
  <c r="G1055" i="16" s="1"/>
  <c r="G1056" i="16" s="1"/>
  <c r="G1057" i="16" s="1"/>
  <c r="G1058" i="16" s="1"/>
  <c r="G1059" i="16" s="1"/>
  <c r="G1060" i="16" s="1"/>
  <c r="G1061" i="16" s="1"/>
  <c r="G1062" i="16" s="1"/>
  <c r="G1063" i="16" s="1"/>
  <c r="G1064" i="16" s="1"/>
  <c r="G1065" i="16" s="1"/>
  <c r="G1066" i="16" s="1"/>
  <c r="G1067" i="16" s="1"/>
  <c r="G1068" i="16" s="1"/>
  <c r="G1069" i="16" s="1"/>
  <c r="G1070" i="16" s="1"/>
  <c r="G1071" i="16" s="1"/>
  <c r="G1072" i="16" s="1"/>
  <c r="G1073" i="16" s="1"/>
  <c r="G1074" i="16" s="1"/>
  <c r="G1075" i="16" s="1"/>
  <c r="G1076" i="16" s="1"/>
  <c r="G1077" i="16" s="1"/>
  <c r="G1078" i="16" s="1"/>
  <c r="G1079" i="16" s="1"/>
  <c r="G1080" i="16" s="1"/>
  <c r="G1081" i="16" s="1"/>
  <c r="G1082" i="16" s="1"/>
  <c r="G1083" i="16" s="1"/>
  <c r="G1084" i="16" s="1"/>
  <c r="G1085" i="16" s="1"/>
  <c r="G1086" i="16" s="1"/>
  <c r="G1087" i="16" s="1"/>
  <c r="G1088" i="16" s="1"/>
  <c r="G1089" i="16" s="1"/>
  <c r="G1090" i="16" s="1"/>
  <c r="G1091" i="16" s="1"/>
  <c r="G1092" i="16" s="1"/>
  <c r="G1093" i="16" s="1"/>
  <c r="G1094" i="16" s="1"/>
  <c r="G1095" i="16" s="1"/>
  <c r="G1096" i="16" s="1"/>
  <c r="G1097" i="16" s="1"/>
  <c r="G1098" i="16" s="1"/>
  <c r="G1099" i="16" s="1"/>
  <c r="G1100" i="16" s="1"/>
  <c r="G1101" i="16" s="1"/>
  <c r="G1102" i="16" s="1"/>
  <c r="G1103" i="16" s="1"/>
  <c r="G1104" i="16" s="1"/>
  <c r="G1105" i="16" s="1"/>
  <c r="G1106" i="16" s="1"/>
  <c r="G1107" i="16" s="1"/>
  <c r="G1108" i="16" s="1"/>
  <c r="G1109" i="16" s="1"/>
  <c r="G1110" i="16" s="1"/>
  <c r="G1111" i="16" s="1"/>
  <c r="G1112" i="16" s="1"/>
  <c r="G1113" i="16" s="1"/>
  <c r="G1114" i="16" s="1"/>
  <c r="G1115" i="16" s="1"/>
  <c r="G1116" i="16" s="1"/>
  <c r="G1117" i="16" s="1"/>
  <c r="G1118" i="16" s="1"/>
  <c r="G1119" i="16" s="1"/>
  <c r="G1120" i="16" s="1"/>
  <c r="G1121" i="16" s="1"/>
  <c r="G1122" i="16" s="1"/>
  <c r="G1123" i="16" s="1"/>
  <c r="G1124" i="16" s="1"/>
  <c r="G1125" i="16" s="1"/>
  <c r="G1126" i="16" s="1"/>
  <c r="G1127" i="16" s="1"/>
  <c r="G1128" i="16" s="1"/>
  <c r="G1129" i="16" s="1"/>
  <c r="G1130" i="16" s="1"/>
  <c r="G1131" i="16" s="1"/>
  <c r="G1132" i="16" s="1"/>
  <c r="G1133" i="16" s="1"/>
  <c r="G1134" i="16" s="1"/>
  <c r="G1135" i="16" s="1"/>
  <c r="G1136" i="16" s="1"/>
  <c r="G1137" i="16" s="1"/>
  <c r="G1138" i="16" s="1"/>
  <c r="G1139" i="16" s="1"/>
  <c r="G1140" i="16" s="1"/>
  <c r="G1141" i="16" s="1"/>
  <c r="G1142" i="16" s="1"/>
  <c r="G1143" i="16" s="1"/>
  <c r="G1144" i="16" s="1"/>
  <c r="G1145" i="16" s="1"/>
  <c r="G1146" i="16" s="1"/>
  <c r="G1147" i="16" s="1"/>
  <c r="G1148" i="16" s="1"/>
  <c r="G1149" i="16" s="1"/>
  <c r="G1150" i="16" s="1"/>
  <c r="G1151" i="16" s="1"/>
  <c r="G1152" i="16" s="1"/>
  <c r="G1153" i="16" s="1"/>
  <c r="G1154" i="16" s="1"/>
  <c r="G1155" i="16" s="1"/>
  <c r="G1156" i="16" s="1"/>
  <c r="G1157" i="16" s="1"/>
  <c r="G1158" i="16" s="1"/>
  <c r="G1159" i="16" s="1"/>
  <c r="G1160" i="16" s="1"/>
  <c r="G1161" i="16" s="1"/>
  <c r="G1162" i="16" s="1"/>
  <c r="G1163" i="16" s="1"/>
  <c r="G1164" i="16" s="1"/>
  <c r="G1165" i="16" s="1"/>
  <c r="G1166" i="16" s="1"/>
  <c r="G1167" i="16" s="1"/>
  <c r="G1168" i="16" s="1"/>
  <c r="G1169" i="16" s="1"/>
  <c r="G1170" i="16" s="1"/>
  <c r="G1171" i="16" s="1"/>
  <c r="G1172" i="16" s="1"/>
  <c r="G1173" i="16" s="1"/>
  <c r="G1174" i="16" s="1"/>
  <c r="G1175" i="16" s="1"/>
  <c r="G1176" i="16" s="1"/>
  <c r="G1177" i="16" s="1"/>
  <c r="G1178" i="16" s="1"/>
  <c r="G1179" i="16" s="1"/>
  <c r="G1180" i="16" s="1"/>
  <c r="G1181" i="16" s="1"/>
  <c r="G1182" i="16" s="1"/>
  <c r="G1183" i="16" s="1"/>
  <c r="G1184" i="16" s="1"/>
  <c r="G1185" i="16" s="1"/>
  <c r="G1186" i="16" s="1"/>
  <c r="G1187" i="16" s="1"/>
  <c r="G1188" i="16" s="1"/>
  <c r="G1189" i="16" s="1"/>
  <c r="G1190" i="16" s="1"/>
  <c r="G1191" i="16" s="1"/>
  <c r="G1192" i="16" s="1"/>
  <c r="G1193" i="16" s="1"/>
  <c r="G1194" i="16" s="1"/>
  <c r="G1195" i="16" s="1"/>
  <c r="G1196" i="16" s="1"/>
  <c r="G1197" i="16" s="1"/>
  <c r="G1198" i="16" s="1"/>
  <c r="G1199" i="16" s="1"/>
  <c r="G1200" i="16" s="1"/>
  <c r="G1201" i="16" s="1"/>
  <c r="G1202" i="16" s="1"/>
  <c r="G1203" i="16" s="1"/>
  <c r="G1204" i="16" s="1"/>
  <c r="G1205" i="16" s="1"/>
  <c r="G1206" i="16" s="1"/>
  <c r="G1207" i="16" s="1"/>
  <c r="G1208" i="16" s="1"/>
  <c r="G1209" i="16" s="1"/>
  <c r="G1210" i="16" s="1"/>
  <c r="G1211" i="16" s="1"/>
  <c r="G1212" i="16" s="1"/>
  <c r="G1213" i="16" s="1"/>
  <c r="G1214" i="16" s="1"/>
  <c r="G1215" i="16" s="1"/>
  <c r="G1216" i="16" s="1"/>
  <c r="G1217" i="16" s="1"/>
  <c r="G1218" i="16" s="1"/>
  <c r="G1219" i="16" s="1"/>
  <c r="G1220" i="16" s="1"/>
  <c r="G1221" i="16" s="1"/>
  <c r="G1222" i="16" s="1"/>
  <c r="G1223" i="16" s="1"/>
  <c r="G1224" i="16" s="1"/>
  <c r="G1225" i="16" s="1"/>
  <c r="G1226" i="16" s="1"/>
  <c r="G1227" i="16" s="1"/>
  <c r="G1228" i="16" s="1"/>
  <c r="G1229" i="16" s="1"/>
  <c r="G1230" i="16" s="1"/>
  <c r="G1231" i="16" s="1"/>
  <c r="G1232" i="16" s="1"/>
  <c r="G1233" i="16" s="1"/>
  <c r="G1234" i="16" s="1"/>
  <c r="G1235" i="16" s="1"/>
  <c r="G1236" i="16" s="1"/>
  <c r="G1237" i="16" s="1"/>
  <c r="G1238" i="16" s="1"/>
  <c r="G1239" i="16" s="1"/>
  <c r="G1240" i="16" s="1"/>
  <c r="G1241" i="16" s="1"/>
  <c r="G1242" i="16" s="1"/>
  <c r="G1243" i="16" s="1"/>
  <c r="G1244" i="16" s="1"/>
  <c r="G1245" i="16" s="1"/>
  <c r="G1246" i="16" s="1"/>
  <c r="G1247" i="16" s="1"/>
  <c r="G1248" i="16" s="1"/>
  <c r="G1249" i="16" s="1"/>
  <c r="G1250" i="16" s="1"/>
  <c r="G1251" i="16" s="1"/>
  <c r="G1252" i="16" s="1"/>
  <c r="G1253" i="16" s="1"/>
  <c r="G1254" i="16" s="1"/>
  <c r="G1255" i="16" s="1"/>
  <c r="G1256" i="16" s="1"/>
  <c r="G1257" i="16" s="1"/>
  <c r="G1258" i="16" s="1"/>
  <c r="G1259" i="16" s="1"/>
  <c r="G1260" i="16" s="1"/>
  <c r="G1261" i="16" s="1"/>
  <c r="G1262" i="16" s="1"/>
  <c r="G1263" i="16" s="1"/>
  <c r="G1264" i="16" s="1"/>
  <c r="G1265" i="16" s="1"/>
  <c r="G1266" i="16" s="1"/>
  <c r="G1267" i="16" s="1"/>
  <c r="G1268" i="16" s="1"/>
  <c r="G1269" i="16" s="1"/>
  <c r="G1270" i="16" s="1"/>
  <c r="G1271" i="16" s="1"/>
  <c r="G1272" i="16" s="1"/>
  <c r="G1273" i="16" s="1"/>
  <c r="G1274" i="16" s="1"/>
  <c r="G1275" i="16" s="1"/>
  <c r="G1276" i="16" s="1"/>
  <c r="G1277" i="16" s="1"/>
  <c r="G1278" i="16" s="1"/>
  <c r="G1279" i="16" s="1"/>
  <c r="G1280" i="16" s="1"/>
  <c r="G1281" i="16" s="1"/>
  <c r="G1282" i="16" s="1"/>
  <c r="G1283" i="16" s="1"/>
  <c r="G1284" i="16" s="1"/>
  <c r="G1285" i="16" s="1"/>
  <c r="G1286" i="16" s="1"/>
  <c r="G1287" i="16" s="1"/>
  <c r="G1288" i="16" s="1"/>
  <c r="G1289" i="16" s="1"/>
  <c r="G1290" i="16" s="1"/>
  <c r="G1291" i="16" s="1"/>
  <c r="G1292" i="16" s="1"/>
  <c r="G1293" i="16" s="1"/>
  <c r="G1294" i="16" s="1"/>
  <c r="G1295" i="16" s="1"/>
  <c r="G1296" i="16" s="1"/>
  <c r="G1297" i="16" s="1"/>
  <c r="G1298" i="16" s="1"/>
  <c r="G1299" i="16" s="1"/>
  <c r="G1300" i="16" s="1"/>
  <c r="G1301" i="16" s="1"/>
  <c r="G1302" i="16" s="1"/>
  <c r="G1303" i="16" s="1"/>
  <c r="G1304" i="16" s="1"/>
  <c r="G1305" i="16" s="1"/>
  <c r="G1306" i="16" s="1"/>
  <c r="G1307" i="16" s="1"/>
  <c r="G1308" i="16" s="1"/>
  <c r="G1309" i="16" s="1"/>
  <c r="G1310" i="16" s="1"/>
  <c r="G1311" i="16" s="1"/>
  <c r="G1312" i="16" s="1"/>
  <c r="G1313" i="16" s="1"/>
  <c r="G1314" i="16" s="1"/>
  <c r="G1315" i="16" s="1"/>
  <c r="G1316" i="16" s="1"/>
  <c r="G1317" i="16" s="1"/>
  <c r="G1318" i="16" s="1"/>
  <c r="G1319" i="16" s="1"/>
  <c r="G1320" i="16" s="1"/>
  <c r="G1321" i="16" s="1"/>
  <c r="G1322" i="16" s="1"/>
  <c r="G1323" i="16" s="1"/>
  <c r="G1324" i="16" s="1"/>
  <c r="G1325" i="16" s="1"/>
  <c r="G1326" i="16" s="1"/>
  <c r="G1327" i="16" s="1"/>
  <c r="G1328" i="16" s="1"/>
  <c r="G1329" i="16" s="1"/>
  <c r="G1330" i="16" s="1"/>
  <c r="G1331" i="16" s="1"/>
  <c r="G1332" i="16" s="1"/>
  <c r="G1333" i="16" s="1"/>
  <c r="G1334" i="16" s="1"/>
  <c r="G1335" i="16" s="1"/>
  <c r="G1336" i="16" s="1"/>
  <c r="G1337" i="16" s="1"/>
  <c r="G1338" i="16" s="1"/>
  <c r="G1339" i="16" s="1"/>
  <c r="G1340" i="16" s="1"/>
  <c r="G1341" i="16" s="1"/>
  <c r="G1342" i="16" s="1"/>
  <c r="G1343" i="16" s="1"/>
  <c r="G1344" i="16" s="1"/>
  <c r="G1345" i="16" s="1"/>
  <c r="G1346" i="16" s="1"/>
  <c r="G1347" i="16" s="1"/>
  <c r="G1348" i="16" s="1"/>
  <c r="G1349" i="16" s="1"/>
  <c r="G1350" i="16" s="1"/>
  <c r="G1351" i="16" s="1"/>
  <c r="G1352" i="16" s="1"/>
  <c r="G1353" i="16" s="1"/>
  <c r="G1354" i="16" s="1"/>
  <c r="G1355" i="16" s="1"/>
  <c r="G1356" i="16" s="1"/>
  <c r="G1357" i="16" s="1"/>
  <c r="G1358" i="16" s="1"/>
  <c r="G1359" i="16" s="1"/>
  <c r="G1360" i="16" s="1"/>
  <c r="G1361" i="16" s="1"/>
  <c r="G1362" i="16" s="1"/>
  <c r="G1363" i="16" s="1"/>
  <c r="G1364" i="16" s="1"/>
  <c r="G1365" i="16" s="1"/>
  <c r="G1366" i="16" s="1"/>
  <c r="G1367" i="16" s="1"/>
  <c r="G1368" i="16" s="1"/>
  <c r="G1369" i="16" s="1"/>
  <c r="G1370" i="16" s="1"/>
  <c r="G1371" i="16" s="1"/>
  <c r="G1372" i="16" s="1"/>
  <c r="G1373" i="16" s="1"/>
  <c r="G1374" i="16" s="1"/>
  <c r="G1375" i="16" s="1"/>
  <c r="G1376" i="16" s="1"/>
  <c r="G1377" i="16" s="1"/>
  <c r="G1378" i="16" s="1"/>
  <c r="G1379" i="16" s="1"/>
  <c r="G1380" i="16" s="1"/>
  <c r="G1381" i="16" s="1"/>
  <c r="G1382" i="16" s="1"/>
  <c r="G1383" i="16" s="1"/>
  <c r="G1384" i="16" s="1"/>
  <c r="G1385" i="16" s="1"/>
  <c r="G1386" i="16" s="1"/>
  <c r="G1387" i="16" s="1"/>
  <c r="G1388" i="16" s="1"/>
  <c r="G1389" i="16" s="1"/>
  <c r="G1390" i="16" s="1"/>
  <c r="G1391" i="16" s="1"/>
  <c r="G1392" i="16" s="1"/>
  <c r="G1393" i="16" s="1"/>
  <c r="G1394" i="16" s="1"/>
  <c r="G1395" i="16" s="1"/>
  <c r="G1396" i="16" s="1"/>
  <c r="G1397" i="16" s="1"/>
  <c r="G1398" i="16" s="1"/>
  <c r="G1399" i="16" s="1"/>
  <c r="G1400" i="16" s="1"/>
  <c r="G1401" i="16" s="1"/>
  <c r="G1402" i="16" s="1"/>
  <c r="G1403" i="16" s="1"/>
  <c r="G1404" i="16" s="1"/>
  <c r="G1405" i="16" s="1"/>
  <c r="G1406" i="16" s="1"/>
  <c r="G1407" i="16" s="1"/>
  <c r="G1408" i="16" s="1"/>
  <c r="G1409" i="16" s="1"/>
  <c r="G1410" i="16" s="1"/>
  <c r="G1411" i="16" s="1"/>
  <c r="G1412" i="16" s="1"/>
  <c r="G1413" i="16" s="1"/>
  <c r="G1414" i="16" s="1"/>
  <c r="G1415" i="16" s="1"/>
  <c r="G1416" i="16" s="1"/>
  <c r="G1417" i="16" s="1"/>
  <c r="G1418" i="16" s="1"/>
  <c r="G1419" i="16" s="1"/>
  <c r="G1420" i="16" s="1"/>
  <c r="G1421" i="16" s="1"/>
  <c r="G1422" i="16" s="1"/>
  <c r="G1423" i="16" s="1"/>
  <c r="G1424" i="16" s="1"/>
  <c r="G1425" i="16" s="1"/>
  <c r="G1426" i="16" s="1"/>
  <c r="G1427" i="16" s="1"/>
  <c r="G1428" i="16" s="1"/>
  <c r="G1429" i="16" s="1"/>
  <c r="G1430" i="16" s="1"/>
  <c r="G1431" i="16" s="1"/>
  <c r="G1432" i="16" s="1"/>
  <c r="G1433" i="16" s="1"/>
  <c r="G1434" i="16" s="1"/>
  <c r="G1435" i="16" s="1"/>
  <c r="G1436" i="16" s="1"/>
  <c r="G1437" i="16" s="1"/>
  <c r="G1438" i="16" s="1"/>
  <c r="G1439" i="16" s="1"/>
  <c r="G1440" i="16" s="1"/>
  <c r="G1441" i="16" s="1"/>
  <c r="G1442" i="16" s="1"/>
  <c r="G1443" i="16" s="1"/>
  <c r="G1444" i="16" s="1"/>
  <c r="G1445" i="16" s="1"/>
  <c r="G1446" i="16" s="1"/>
  <c r="G1447" i="16" s="1"/>
  <c r="G1448" i="16" s="1"/>
  <c r="G1449" i="16" s="1"/>
  <c r="G1450" i="16" s="1"/>
  <c r="G1451" i="16" s="1"/>
  <c r="G1452" i="16" s="1"/>
  <c r="G1453" i="16" s="1"/>
  <c r="G1454" i="16" s="1"/>
  <c r="G1455" i="16" s="1"/>
  <c r="G1456" i="16" s="1"/>
  <c r="G1457" i="16" s="1"/>
  <c r="G1458" i="16" s="1"/>
  <c r="G1459" i="16" s="1"/>
  <c r="G1460" i="16" s="1"/>
  <c r="G1461" i="16" s="1"/>
  <c r="G1462" i="16" s="1"/>
  <c r="G1463" i="16" s="1"/>
  <c r="G1464" i="16" s="1"/>
  <c r="G1465" i="16" s="1"/>
  <c r="G1466" i="16" s="1"/>
  <c r="G1467" i="16" s="1"/>
  <c r="G1468" i="16" s="1"/>
  <c r="G1469" i="16" s="1"/>
  <c r="G1470" i="16" s="1"/>
  <c r="G1471" i="16" s="1"/>
  <c r="G1472" i="16" s="1"/>
  <c r="G1473" i="16" s="1"/>
  <c r="G1474" i="16" s="1"/>
  <c r="G1475" i="16" s="1"/>
  <c r="G1476" i="16" s="1"/>
  <c r="G1477" i="16" s="1"/>
  <c r="G1478" i="16" s="1"/>
  <c r="G1479" i="16" s="1"/>
  <c r="G1480" i="16" s="1"/>
  <c r="G1481" i="16" s="1"/>
  <c r="G1482" i="16" s="1"/>
  <c r="G1483" i="16" s="1"/>
  <c r="G1484" i="16" s="1"/>
  <c r="G1485" i="16" s="1"/>
  <c r="G1486" i="16" s="1"/>
  <c r="G1487" i="16" s="1"/>
  <c r="G1488" i="16" s="1"/>
  <c r="G1489" i="16" s="1"/>
  <c r="G1490" i="16" s="1"/>
  <c r="G1491" i="16" s="1"/>
  <c r="G1492" i="16" s="1"/>
  <c r="G1493" i="16" s="1"/>
  <c r="G1494" i="16" s="1"/>
  <c r="G1495" i="16" s="1"/>
  <c r="G1496" i="16" s="1"/>
  <c r="G1497" i="16" s="1"/>
  <c r="G1498" i="16" s="1"/>
  <c r="G1499" i="16" s="1"/>
  <c r="G1500" i="16" s="1"/>
  <c r="G1501" i="16" s="1"/>
  <c r="G1502" i="16" s="1"/>
  <c r="G1503" i="16" s="1"/>
  <c r="G1504" i="16" s="1"/>
  <c r="G1505" i="16" s="1"/>
  <c r="G1506" i="16" s="1"/>
  <c r="G1507" i="16" s="1"/>
  <c r="G1508" i="16" s="1"/>
  <c r="G1509" i="16" s="1"/>
  <c r="G1510" i="16" s="1"/>
  <c r="G1511" i="16" s="1"/>
  <c r="G1512" i="16" s="1"/>
  <c r="G1513" i="16" s="1"/>
  <c r="G1514" i="16" s="1"/>
  <c r="G1515" i="16" s="1"/>
  <c r="G1516" i="16" s="1"/>
  <c r="G1517" i="16" s="1"/>
  <c r="G1518" i="16" s="1"/>
  <c r="G1519" i="16" s="1"/>
  <c r="G1520" i="16" s="1"/>
  <c r="G1521" i="16" s="1"/>
  <c r="G1522" i="16" s="1"/>
  <c r="G1523" i="16" s="1"/>
  <c r="G1524" i="16" s="1"/>
  <c r="G1525" i="16" s="1"/>
  <c r="G1526" i="16" s="1"/>
  <c r="G1527" i="16" s="1"/>
  <c r="G1528" i="16" s="1"/>
  <c r="G1529" i="16" s="1"/>
  <c r="G1530" i="16" s="1"/>
  <c r="G1531" i="16" s="1"/>
  <c r="G1532" i="16" s="1"/>
  <c r="G1533" i="16" s="1"/>
  <c r="G1534" i="16" s="1"/>
  <c r="G1535" i="16" s="1"/>
  <c r="G1536" i="16" s="1"/>
  <c r="G1537" i="16" s="1"/>
  <c r="G1538" i="16" s="1"/>
  <c r="G1539" i="16" s="1"/>
  <c r="G1540" i="16" s="1"/>
  <c r="G1541" i="16" s="1"/>
  <c r="G1542" i="16" s="1"/>
  <c r="G1543" i="16" s="1"/>
  <c r="G1544" i="16" s="1"/>
  <c r="G1545" i="16" s="1"/>
  <c r="G1546" i="16" s="1"/>
  <c r="G1547" i="16" s="1"/>
  <c r="G1548" i="16" s="1"/>
  <c r="G1549" i="16" s="1"/>
  <c r="G1550" i="16" s="1"/>
  <c r="G1551" i="16" s="1"/>
  <c r="G1552" i="16" s="1"/>
  <c r="G1553" i="16" s="1"/>
  <c r="G1554" i="16" s="1"/>
  <c r="G1555" i="16" s="1"/>
  <c r="G1556" i="16" s="1"/>
  <c r="G1557" i="16" s="1"/>
  <c r="G1558" i="16" s="1"/>
  <c r="G1559" i="16" s="1"/>
  <c r="G1560" i="16" s="1"/>
  <c r="G1561" i="16" s="1"/>
  <c r="G1562" i="16" s="1"/>
  <c r="G1563" i="16" s="1"/>
  <c r="G1564" i="16" s="1"/>
  <c r="G1565" i="16" s="1"/>
  <c r="G1566" i="16" s="1"/>
  <c r="G1567" i="16" s="1"/>
  <c r="G1568" i="16" s="1"/>
  <c r="G1569" i="16" s="1"/>
  <c r="G1570" i="16" s="1"/>
  <c r="G1571" i="16" s="1"/>
  <c r="G1572" i="16" s="1"/>
  <c r="G1573" i="16" s="1"/>
  <c r="G1574" i="16" s="1"/>
  <c r="G1575" i="16" s="1"/>
  <c r="G1576" i="16" s="1"/>
  <c r="G1577" i="16" s="1"/>
  <c r="G1578" i="16" s="1"/>
  <c r="G1579" i="16" s="1"/>
  <c r="G1580" i="16" s="1"/>
  <c r="G1581" i="16" s="1"/>
  <c r="G1582" i="16" s="1"/>
  <c r="G1583" i="16" s="1"/>
  <c r="G1584" i="16" s="1"/>
  <c r="G1585" i="16" s="1"/>
  <c r="G1586" i="16" s="1"/>
  <c r="G1587" i="16" s="1"/>
  <c r="G1588" i="16" s="1"/>
  <c r="G1589" i="16" s="1"/>
  <c r="G1590" i="16" s="1"/>
  <c r="G1591" i="16" s="1"/>
  <c r="G1592" i="16" s="1"/>
  <c r="G1593" i="16" s="1"/>
  <c r="G1594" i="16" s="1"/>
  <c r="G1595" i="16" s="1"/>
  <c r="G1596" i="16" s="1"/>
  <c r="G1597" i="16" s="1"/>
  <c r="G1598" i="16" s="1"/>
  <c r="G1599" i="16" s="1"/>
  <c r="G1600" i="16" s="1"/>
  <c r="G1601" i="16" s="1"/>
  <c r="G1602" i="16" s="1"/>
  <c r="G1603" i="16" s="1"/>
  <c r="G1604" i="16" s="1"/>
  <c r="G1605" i="16" s="1"/>
  <c r="G1606" i="16" s="1"/>
  <c r="G1607" i="16" s="1"/>
  <c r="G1608" i="16" s="1"/>
  <c r="G1609" i="16" s="1"/>
  <c r="G1610" i="16" s="1"/>
  <c r="G1611" i="16" s="1"/>
  <c r="G1612" i="16" s="1"/>
  <c r="G1613" i="16" s="1"/>
  <c r="G1614" i="16" s="1"/>
  <c r="G1615" i="16" s="1"/>
  <c r="G1616" i="16" s="1"/>
  <c r="G1617" i="16" s="1"/>
  <c r="G1618" i="16" s="1"/>
  <c r="G1619" i="16" s="1"/>
  <c r="G1620" i="16" s="1"/>
  <c r="G1621" i="16" s="1"/>
  <c r="G1622" i="16" s="1"/>
  <c r="G1623" i="16" s="1"/>
  <c r="G1624" i="16" s="1"/>
  <c r="G1625" i="16" s="1"/>
  <c r="G1626" i="16" s="1"/>
  <c r="G1627" i="16" s="1"/>
  <c r="G1628" i="16" s="1"/>
  <c r="G1629" i="16" s="1"/>
  <c r="G1630" i="16" s="1"/>
  <c r="G1631" i="16" s="1"/>
  <c r="G1632" i="16" s="1"/>
  <c r="G1633" i="16" s="1"/>
  <c r="G1634" i="16" s="1"/>
  <c r="G1635" i="16" s="1"/>
  <c r="G1636" i="16" s="1"/>
  <c r="G1637" i="16" s="1"/>
  <c r="G1638" i="16" s="1"/>
  <c r="G1639" i="16" s="1"/>
  <c r="G1640" i="16" s="1"/>
  <c r="G1641" i="16" s="1"/>
  <c r="G1642" i="16" s="1"/>
  <c r="G1643" i="16" s="1"/>
  <c r="G1644" i="16" s="1"/>
  <c r="G1645" i="16" s="1"/>
  <c r="G1646" i="16" s="1"/>
  <c r="G1647" i="16" s="1"/>
  <c r="G1648" i="16" s="1"/>
  <c r="G1649" i="16" s="1"/>
  <c r="G1650" i="16" s="1"/>
  <c r="G1651" i="16" s="1"/>
  <c r="G1652" i="16" s="1"/>
  <c r="G1653" i="16" s="1"/>
  <c r="G1654" i="16" s="1"/>
  <c r="G1655" i="16" s="1"/>
  <c r="G1656" i="16" s="1"/>
  <c r="G1657" i="16" s="1"/>
  <c r="G1658" i="16" s="1"/>
  <c r="G1659" i="16" s="1"/>
  <c r="G1660" i="16" s="1"/>
  <c r="G1661" i="16" s="1"/>
  <c r="G1662" i="16" s="1"/>
  <c r="G1663" i="16" s="1"/>
  <c r="G1664" i="16" s="1"/>
  <c r="G1665" i="16" s="1"/>
  <c r="G1666" i="16" s="1"/>
  <c r="G1667" i="16" s="1"/>
  <c r="G1668" i="16" s="1"/>
  <c r="G1669" i="16" s="1"/>
  <c r="G1670" i="16" s="1"/>
  <c r="G1671" i="16" s="1"/>
  <c r="G1672" i="16" s="1"/>
  <c r="G1673" i="16" s="1"/>
  <c r="G1674" i="16" s="1"/>
  <c r="G1675" i="16" s="1"/>
  <c r="G1676" i="16" s="1"/>
  <c r="G1677" i="16" s="1"/>
  <c r="G1678" i="16" s="1"/>
  <c r="G1679" i="16" s="1"/>
  <c r="G1680" i="16" s="1"/>
  <c r="G1681" i="16" s="1"/>
  <c r="G1682" i="16" s="1"/>
  <c r="G1683" i="16" s="1"/>
  <c r="G1684" i="16" s="1"/>
  <c r="G1685" i="16" s="1"/>
  <c r="G1686" i="16" s="1"/>
  <c r="G1687" i="16" s="1"/>
  <c r="G1688" i="16" s="1"/>
  <c r="G1689" i="16" s="1"/>
  <c r="G1690" i="16" s="1"/>
  <c r="G1691" i="16" s="1"/>
  <c r="G1692" i="16" s="1"/>
  <c r="G1693" i="16" s="1"/>
  <c r="G1694" i="16" s="1"/>
  <c r="G1695" i="16" s="1"/>
  <c r="G1696" i="16" s="1"/>
  <c r="G1697" i="16" s="1"/>
  <c r="G1698" i="16" s="1"/>
  <c r="G1699" i="16" s="1"/>
  <c r="G1700" i="16" s="1"/>
  <c r="G1701" i="16" s="1"/>
  <c r="G1702" i="16" s="1"/>
  <c r="G1703" i="16" s="1"/>
  <c r="G1704" i="16" s="1"/>
  <c r="G1705" i="16" s="1"/>
  <c r="G1706" i="16" s="1"/>
  <c r="G1707" i="16" s="1"/>
  <c r="G1708" i="16" s="1"/>
  <c r="G1709" i="16" s="1"/>
  <c r="G1710" i="16" s="1"/>
  <c r="G1711" i="16" s="1"/>
  <c r="G1712" i="16" s="1"/>
  <c r="G1713" i="16" s="1"/>
  <c r="G1714" i="16" s="1"/>
  <c r="G1715" i="16" s="1"/>
  <c r="G1716" i="16" s="1"/>
  <c r="G1717" i="16" s="1"/>
  <c r="G1718" i="16" s="1"/>
  <c r="G1719" i="16" s="1"/>
  <c r="G1720" i="16" s="1"/>
  <c r="G1721" i="16" s="1"/>
  <c r="G1722" i="16" s="1"/>
  <c r="G1723" i="16" s="1"/>
  <c r="G1724" i="16" s="1"/>
  <c r="G1725" i="16" s="1"/>
  <c r="G1726" i="16" s="1"/>
  <c r="G1727" i="16" s="1"/>
  <c r="G1728" i="16" s="1"/>
  <c r="G1729" i="16" s="1"/>
  <c r="G1730" i="16" s="1"/>
  <c r="G1731" i="16" s="1"/>
  <c r="G1732" i="16" s="1"/>
  <c r="G1733" i="16" s="1"/>
  <c r="G1734" i="16" s="1"/>
  <c r="G1735" i="16" s="1"/>
  <c r="G1736" i="16" s="1"/>
  <c r="G1737" i="16" s="1"/>
  <c r="G1738" i="16" s="1"/>
  <c r="G1739" i="16" s="1"/>
  <c r="G1740" i="16" s="1"/>
  <c r="G1741" i="16" s="1"/>
  <c r="G1742" i="16" s="1"/>
  <c r="G1743" i="16" s="1"/>
  <c r="G1744" i="16" s="1"/>
  <c r="G1745" i="16" s="1"/>
  <c r="G1746" i="16" s="1"/>
  <c r="G1747" i="16" s="1"/>
  <c r="G1748" i="16" s="1"/>
  <c r="G1749" i="16" s="1"/>
  <c r="G1750" i="16" s="1"/>
  <c r="G1751" i="16" s="1"/>
  <c r="G1752" i="16" s="1"/>
  <c r="G1753" i="16" s="1"/>
  <c r="G1754" i="16" s="1"/>
  <c r="G1755" i="16" s="1"/>
  <c r="G1756" i="16" s="1"/>
  <c r="G1757" i="16" s="1"/>
  <c r="G1758" i="16" s="1"/>
  <c r="G1759" i="16" s="1"/>
  <c r="G1760" i="16" s="1"/>
  <c r="G1761" i="16" s="1"/>
  <c r="G1762" i="16" s="1"/>
  <c r="G1763" i="16" s="1"/>
  <c r="G1764" i="16" s="1"/>
  <c r="G1765" i="16" s="1"/>
  <c r="G1766" i="16" s="1"/>
  <c r="G1767" i="16" s="1"/>
  <c r="G1768" i="16" s="1"/>
  <c r="G1769" i="16" s="1"/>
  <c r="G1770" i="16" s="1"/>
  <c r="G1771" i="16" s="1"/>
  <c r="G1772" i="16" s="1"/>
  <c r="G1773" i="16" s="1"/>
  <c r="G1774" i="16" s="1"/>
  <c r="G1775" i="16" s="1"/>
  <c r="G1776" i="16" s="1"/>
  <c r="G1777" i="16" s="1"/>
  <c r="G1778" i="16" s="1"/>
  <c r="G1779" i="16" s="1"/>
  <c r="G1780" i="16" s="1"/>
  <c r="G1781" i="16" s="1"/>
  <c r="G1782" i="16" s="1"/>
  <c r="G1783" i="16" s="1"/>
  <c r="G1784" i="16" s="1"/>
  <c r="G1785" i="16" s="1"/>
  <c r="G1786" i="16" s="1"/>
  <c r="G1787" i="16" s="1"/>
  <c r="G1788" i="16" s="1"/>
  <c r="G1789" i="16" s="1"/>
  <c r="G1790" i="16" s="1"/>
  <c r="G1791" i="16" s="1"/>
  <c r="G1792" i="16" s="1"/>
  <c r="G1793" i="16" s="1"/>
  <c r="G1794" i="16" s="1"/>
  <c r="G1795" i="16" s="1"/>
  <c r="G1796" i="16" s="1"/>
  <c r="G1797" i="16" s="1"/>
  <c r="G1798" i="16" s="1"/>
  <c r="G1799" i="16" s="1"/>
  <c r="G1800" i="16" s="1"/>
  <c r="G1801" i="16" s="1"/>
  <c r="G1802" i="16" s="1"/>
  <c r="G1803" i="16" s="1"/>
  <c r="G1804" i="16" s="1"/>
  <c r="G1805" i="16" s="1"/>
  <c r="G1806" i="16" s="1"/>
  <c r="G1807" i="16" s="1"/>
  <c r="G1808" i="16" s="1"/>
  <c r="G1809" i="16" s="1"/>
  <c r="G1810" i="16" s="1"/>
  <c r="G1811" i="16" s="1"/>
  <c r="G1812" i="16" s="1"/>
  <c r="G1813" i="16" s="1"/>
  <c r="G1814" i="16" s="1"/>
  <c r="G1815" i="16" s="1"/>
  <c r="G1816" i="16" s="1"/>
  <c r="G1817" i="16" s="1"/>
  <c r="G1818" i="16" s="1"/>
  <c r="G1819" i="16" s="1"/>
  <c r="G1820" i="16" s="1"/>
  <c r="G1821" i="16" s="1"/>
  <c r="G1822" i="16" s="1"/>
  <c r="G1823" i="16" s="1"/>
  <c r="G1824" i="16" s="1"/>
  <c r="G1825" i="16" s="1"/>
  <c r="G1826" i="16" s="1"/>
  <c r="G1827" i="16" s="1"/>
  <c r="G1828" i="16" s="1"/>
  <c r="G1829" i="16" s="1"/>
  <c r="G1830" i="16" s="1"/>
  <c r="G1831" i="16" s="1"/>
  <c r="G1832" i="16" s="1"/>
  <c r="G1833" i="16" s="1"/>
  <c r="G1834" i="16" s="1"/>
  <c r="G1835" i="16" s="1"/>
  <c r="G1836" i="16" s="1"/>
  <c r="G1837" i="16" s="1"/>
  <c r="G1838" i="16" s="1"/>
  <c r="G1839" i="16" s="1"/>
  <c r="G1840" i="16" s="1"/>
  <c r="G1841" i="16" s="1"/>
  <c r="G1842" i="16" s="1"/>
  <c r="G1843" i="16" s="1"/>
  <c r="G1844" i="16" s="1"/>
  <c r="G1845" i="16" s="1"/>
  <c r="G1846" i="16" s="1"/>
  <c r="G1847" i="16" s="1"/>
  <c r="G1848" i="16" s="1"/>
  <c r="G1849" i="16" s="1"/>
  <c r="G1850" i="16" s="1"/>
  <c r="G1851" i="16" s="1"/>
  <c r="G1852" i="16" s="1"/>
  <c r="G1853" i="16" s="1"/>
  <c r="G1854" i="16" s="1"/>
  <c r="G1855" i="16" s="1"/>
  <c r="G1856" i="16" s="1"/>
  <c r="G1857" i="16" s="1"/>
  <c r="G1858" i="16" s="1"/>
  <c r="G1859" i="16" s="1"/>
  <c r="G1860" i="16" s="1"/>
  <c r="G1861" i="16" s="1"/>
  <c r="G1862" i="16" s="1"/>
  <c r="G1863" i="16" s="1"/>
  <c r="G1864" i="16" s="1"/>
  <c r="G1865" i="16" s="1"/>
  <c r="G1866" i="16" s="1"/>
  <c r="G1867" i="16" s="1"/>
  <c r="G1868" i="16" s="1"/>
  <c r="G1869" i="16" s="1"/>
  <c r="G1870" i="16" s="1"/>
  <c r="G1871" i="16" s="1"/>
  <c r="G1872" i="16" s="1"/>
  <c r="G1873" i="16" s="1"/>
  <c r="G1874" i="16" s="1"/>
  <c r="G1875" i="16" s="1"/>
  <c r="G1876" i="16" s="1"/>
  <c r="G1877" i="16" s="1"/>
  <c r="G1878" i="16" s="1"/>
  <c r="G1879" i="16" s="1"/>
  <c r="G1880" i="16" s="1"/>
  <c r="G1881" i="16" s="1"/>
  <c r="G1882" i="16" s="1"/>
  <c r="G1883" i="16" s="1"/>
  <c r="G1884" i="16" s="1"/>
  <c r="G1885" i="16" s="1"/>
  <c r="G1886" i="16" s="1"/>
  <c r="G1887" i="16" s="1"/>
  <c r="G1888" i="16" s="1"/>
  <c r="G1889" i="16" s="1"/>
  <c r="G1890" i="16" s="1"/>
  <c r="G1891" i="16" s="1"/>
  <c r="G1892" i="16" s="1"/>
  <c r="G1893" i="16" s="1"/>
  <c r="G1894" i="16" s="1"/>
  <c r="G1895" i="16" s="1"/>
  <c r="G1896" i="16" s="1"/>
  <c r="G1897" i="16" s="1"/>
  <c r="G1898" i="16" s="1"/>
  <c r="G1899" i="16" s="1"/>
  <c r="G1900" i="16" s="1"/>
  <c r="G1901" i="16" s="1"/>
  <c r="G1902" i="16" s="1"/>
  <c r="G1903" i="16" s="1"/>
  <c r="G1904" i="16" s="1"/>
  <c r="G1905" i="16" s="1"/>
  <c r="G1906" i="16" s="1"/>
  <c r="G1907" i="16" s="1"/>
  <c r="G1908" i="16" s="1"/>
  <c r="G1909" i="16" s="1"/>
  <c r="G1910" i="16" s="1"/>
  <c r="G1911" i="16" s="1"/>
  <c r="G1912" i="16" s="1"/>
  <c r="G1913" i="16" s="1"/>
  <c r="G1914" i="16" s="1"/>
  <c r="G1915" i="16" s="1"/>
  <c r="G1916" i="16" s="1"/>
  <c r="G1917" i="16" s="1"/>
  <c r="G1918" i="16" s="1"/>
  <c r="G1919" i="16" s="1"/>
  <c r="G1920" i="16" s="1"/>
  <c r="G1921" i="16" s="1"/>
  <c r="G1922" i="16" s="1"/>
  <c r="G1923" i="16" s="1"/>
  <c r="G1924" i="16" s="1"/>
  <c r="G1925" i="16" s="1"/>
  <c r="G1926" i="16" s="1"/>
  <c r="G1927" i="16" s="1"/>
  <c r="G1928" i="16" s="1"/>
  <c r="G1929" i="16" s="1"/>
  <c r="G1930" i="16" s="1"/>
  <c r="G1931" i="16" s="1"/>
  <c r="G1932" i="16" s="1"/>
  <c r="G1933" i="16" s="1"/>
  <c r="G1934" i="16" s="1"/>
  <c r="G1935" i="16" s="1"/>
  <c r="G1936" i="16" s="1"/>
  <c r="G1937" i="16" s="1"/>
  <c r="G1938" i="16" s="1"/>
  <c r="G1939" i="16" s="1"/>
  <c r="G1940" i="16" s="1"/>
  <c r="G1941" i="16" s="1"/>
  <c r="G1942" i="16" s="1"/>
  <c r="G1943" i="16" s="1"/>
  <c r="G1944" i="16" s="1"/>
  <c r="G1945" i="16" s="1"/>
  <c r="G1946" i="16" s="1"/>
  <c r="G1947" i="16" s="1"/>
  <c r="G1948" i="16" s="1"/>
  <c r="G1949" i="16" s="1"/>
  <c r="G1950" i="16" s="1"/>
  <c r="G1951" i="16" s="1"/>
  <c r="G1952" i="16" s="1"/>
  <c r="G1953" i="16" s="1"/>
  <c r="G1954" i="16" s="1"/>
  <c r="G1955" i="16" s="1"/>
  <c r="G1956" i="16" s="1"/>
  <c r="G1957" i="16" s="1"/>
  <c r="G1958" i="16" s="1"/>
  <c r="G1959" i="16" s="1"/>
  <c r="G1960" i="16" s="1"/>
  <c r="G1961" i="16" s="1"/>
  <c r="G1962" i="16" s="1"/>
  <c r="G1963" i="16" s="1"/>
  <c r="G1964" i="16" s="1"/>
  <c r="G1965" i="16" s="1"/>
  <c r="G1966" i="16" s="1"/>
  <c r="G1967" i="16" s="1"/>
  <c r="G1968" i="16" s="1"/>
  <c r="G1969" i="16" s="1"/>
  <c r="G1970" i="16" s="1"/>
  <c r="G1971" i="16" s="1"/>
  <c r="G1972" i="16" s="1"/>
  <c r="G1973" i="16" s="1"/>
  <c r="G1974" i="16" s="1"/>
  <c r="G1975" i="16" s="1"/>
  <c r="G1976" i="16" s="1"/>
  <c r="G1977" i="16" s="1"/>
  <c r="G1978" i="16" s="1"/>
  <c r="G1979" i="16" s="1"/>
  <c r="G1980" i="16" s="1"/>
  <c r="G1981" i="16" s="1"/>
  <c r="G1982" i="16" s="1"/>
  <c r="G1983" i="16" s="1"/>
  <c r="G1984" i="16" s="1"/>
  <c r="G1985" i="16" s="1"/>
  <c r="G1986" i="16" s="1"/>
  <c r="G1987" i="16" s="1"/>
  <c r="G1988" i="16" s="1"/>
  <c r="G1989" i="16" s="1"/>
  <c r="G1990" i="16" s="1"/>
  <c r="G1991" i="16" s="1"/>
  <c r="G1992" i="16" s="1"/>
  <c r="G1993" i="16" s="1"/>
  <c r="G1994" i="16" s="1"/>
  <c r="G1995" i="16" s="1"/>
  <c r="G1996" i="16" s="1"/>
  <c r="G1997" i="16" s="1"/>
  <c r="G1998" i="16" s="1"/>
  <c r="G1999" i="16" s="1"/>
  <c r="G2000" i="16" s="1"/>
  <c r="G2001" i="16" s="1"/>
  <c r="G2002" i="16" s="1"/>
  <c r="G2003" i="16" s="1"/>
  <c r="G2004" i="16" s="1"/>
  <c r="G2005" i="16" s="1"/>
  <c r="G2006" i="16" s="1"/>
  <c r="G2007" i="16" s="1"/>
  <c r="G2008" i="16" s="1"/>
  <c r="G2009" i="16" s="1"/>
  <c r="G2010" i="16" s="1"/>
  <c r="G2011" i="16" s="1"/>
  <c r="G2012" i="16" s="1"/>
  <c r="G2013" i="16" s="1"/>
  <c r="G2014" i="16" s="1"/>
  <c r="G2015" i="16" s="1"/>
  <c r="G2016" i="16" s="1"/>
  <c r="G2017" i="16" s="1"/>
  <c r="G2018" i="16" s="1"/>
  <c r="G2019" i="16" s="1"/>
  <c r="G2020" i="16" s="1"/>
  <c r="G2021" i="16" s="1"/>
  <c r="G2022" i="16" s="1"/>
  <c r="G2023" i="16" s="1"/>
  <c r="G2024" i="16" s="1"/>
  <c r="G2025" i="16" s="1"/>
  <c r="G2026" i="16" s="1"/>
  <c r="G2027" i="16" s="1"/>
  <c r="G2028" i="16" s="1"/>
  <c r="G2029" i="16" s="1"/>
  <c r="G2030" i="16" s="1"/>
  <c r="G2031" i="16" s="1"/>
  <c r="G2032" i="16" s="1"/>
  <c r="G2033" i="16" s="1"/>
  <c r="G2034" i="16" s="1"/>
  <c r="G2035" i="16" s="1"/>
  <c r="G2036" i="16" s="1"/>
  <c r="G2037" i="16" s="1"/>
  <c r="G2038" i="16" s="1"/>
  <c r="G2039" i="16" s="1"/>
  <c r="G2040" i="16" s="1"/>
  <c r="G2041" i="16" s="1"/>
  <c r="G2042" i="16" s="1"/>
  <c r="G2043" i="16" s="1"/>
  <c r="G2044" i="16" s="1"/>
  <c r="G2045" i="16" s="1"/>
  <c r="G2046" i="16" s="1"/>
  <c r="G2047" i="16" s="1"/>
  <c r="G2048" i="16" s="1"/>
  <c r="G2049" i="16" s="1"/>
  <c r="G2050" i="16" s="1"/>
  <c r="G2051" i="16" s="1"/>
  <c r="G2052" i="16" s="1"/>
  <c r="G2053" i="16" s="1"/>
  <c r="G2054" i="16" s="1"/>
  <c r="G2055" i="16" s="1"/>
  <c r="G2056" i="16" s="1"/>
  <c r="G2057" i="16" s="1"/>
  <c r="G2058" i="16" s="1"/>
  <c r="G2059" i="16" s="1"/>
  <c r="G2060" i="16" s="1"/>
  <c r="G2061" i="16" s="1"/>
  <c r="G2062" i="16" s="1"/>
  <c r="G2063" i="16" s="1"/>
  <c r="G2064" i="16" s="1"/>
  <c r="G2065" i="16" s="1"/>
  <c r="G2066" i="16" s="1"/>
  <c r="G2067" i="16" s="1"/>
  <c r="G2068" i="16" s="1"/>
  <c r="G2069" i="16" s="1"/>
  <c r="G2070" i="16" s="1"/>
  <c r="G2071" i="16" s="1"/>
  <c r="G2072" i="16" s="1"/>
  <c r="G2073" i="16" s="1"/>
  <c r="G2074" i="16" s="1"/>
  <c r="G2075" i="16" s="1"/>
  <c r="G2076" i="16" s="1"/>
  <c r="G2077" i="16" s="1"/>
  <c r="G2078" i="16" s="1"/>
  <c r="G2079" i="16" s="1"/>
  <c r="G2080" i="16" s="1"/>
  <c r="G2081" i="16" s="1"/>
  <c r="G2082" i="16" s="1"/>
  <c r="G2083" i="16" s="1"/>
  <c r="G2084" i="16" s="1"/>
  <c r="G2085" i="16" s="1"/>
  <c r="G2086" i="16" s="1"/>
  <c r="G2087" i="16" s="1"/>
  <c r="G2088" i="16" s="1"/>
  <c r="G2089" i="16" s="1"/>
  <c r="G2090" i="16" s="1"/>
  <c r="G2091" i="16" s="1"/>
  <c r="G2092" i="16" s="1"/>
  <c r="G2093" i="16" s="1"/>
  <c r="G2094" i="16" s="1"/>
  <c r="G2095" i="16" s="1"/>
  <c r="G2096" i="16" s="1"/>
  <c r="G2097" i="16" s="1"/>
  <c r="G2098" i="16" s="1"/>
  <c r="G2099" i="16" s="1"/>
  <c r="G2100" i="16" s="1"/>
  <c r="G2101" i="16" s="1"/>
  <c r="G2102" i="16" s="1"/>
  <c r="G2103" i="16" s="1"/>
  <c r="G2104" i="16" s="1"/>
  <c r="G2105" i="16" s="1"/>
  <c r="G2106" i="16" s="1"/>
  <c r="G2107" i="16" s="1"/>
  <c r="G2108" i="16" s="1"/>
  <c r="G2109" i="16" s="1"/>
  <c r="G2110" i="16" s="1"/>
  <c r="G2111" i="16" s="1"/>
  <c r="G2112" i="16" s="1"/>
  <c r="G2113" i="16" s="1"/>
  <c r="G2114" i="16" s="1"/>
  <c r="G2115" i="16" s="1"/>
  <c r="G2116" i="16" s="1"/>
  <c r="G2117" i="16" s="1"/>
  <c r="G2118" i="16" s="1"/>
  <c r="G2119" i="16" s="1"/>
  <c r="G2120" i="16" s="1"/>
  <c r="G2121" i="16" s="1"/>
  <c r="G2122" i="16" s="1"/>
  <c r="G2123" i="16" s="1"/>
  <c r="G2124" i="16" s="1"/>
  <c r="G2125" i="16" s="1"/>
  <c r="G2126" i="16" s="1"/>
  <c r="G2127" i="16" s="1"/>
  <c r="G2128" i="16" s="1"/>
  <c r="G2129" i="16" s="1"/>
  <c r="G2130" i="16" s="1"/>
  <c r="G2131" i="16" s="1"/>
  <c r="G2132" i="16" s="1"/>
  <c r="G2133" i="16" s="1"/>
  <c r="G2134" i="16" s="1"/>
  <c r="G2135" i="16" s="1"/>
  <c r="G2136" i="16" s="1"/>
  <c r="G2137" i="16" s="1"/>
  <c r="G2138" i="16" s="1"/>
  <c r="G2139" i="16" s="1"/>
  <c r="G2140" i="16" s="1"/>
  <c r="G2141" i="16" s="1"/>
  <c r="G2142" i="16" s="1"/>
  <c r="G2143" i="16" s="1"/>
  <c r="G2144" i="16" s="1"/>
  <c r="G2145" i="16" s="1"/>
  <c r="G2146" i="16" s="1"/>
  <c r="G2147" i="16" s="1"/>
  <c r="G2148" i="16" s="1"/>
  <c r="G2149" i="16" s="1"/>
  <c r="G2150" i="16" s="1"/>
  <c r="G2151" i="16" s="1"/>
  <c r="G2152" i="16" s="1"/>
  <c r="G2153" i="16" s="1"/>
  <c r="G2154" i="16" s="1"/>
  <c r="G2155" i="16" s="1"/>
  <c r="G2156" i="16" s="1"/>
  <c r="G2157" i="16" s="1"/>
  <c r="G2158" i="16" s="1"/>
  <c r="G2159" i="16" s="1"/>
  <c r="G2160" i="16" s="1"/>
  <c r="G2161" i="16" s="1"/>
  <c r="G2162" i="16" s="1"/>
  <c r="G2163" i="16" s="1"/>
  <c r="G2164" i="16" s="1"/>
  <c r="G2165" i="16" s="1"/>
  <c r="G2166" i="16" s="1"/>
  <c r="G2167" i="16" s="1"/>
  <c r="G2168" i="16" s="1"/>
  <c r="G2169" i="16" s="1"/>
  <c r="G2170" i="16" s="1"/>
  <c r="G2171" i="16" s="1"/>
  <c r="G2172" i="16" s="1"/>
  <c r="G2173" i="16" s="1"/>
  <c r="G2174" i="16" s="1"/>
  <c r="G2175" i="16" s="1"/>
  <c r="G2176" i="16" s="1"/>
  <c r="G2177" i="16" s="1"/>
  <c r="G2178" i="16" s="1"/>
  <c r="G2179" i="16" s="1"/>
  <c r="G2180" i="16" s="1"/>
  <c r="G2181" i="16" s="1"/>
  <c r="G2182" i="16" s="1"/>
  <c r="G2183" i="16" s="1"/>
  <c r="G2184" i="16" s="1"/>
  <c r="G2185" i="16" s="1"/>
  <c r="G2186" i="16" s="1"/>
  <c r="G2187" i="16" s="1"/>
  <c r="G2188" i="16" s="1"/>
  <c r="G2189" i="16" s="1"/>
  <c r="G2190" i="16" s="1"/>
  <c r="G2191" i="16" s="1"/>
  <c r="G2192" i="16" s="1"/>
  <c r="G2193" i="16" s="1"/>
  <c r="G2194" i="16" s="1"/>
  <c r="G2195" i="16" s="1"/>
  <c r="G2196" i="16" s="1"/>
  <c r="G2197" i="16" s="1"/>
  <c r="G2198" i="16" s="1"/>
  <c r="G2199" i="16" s="1"/>
  <c r="G2200" i="16" s="1"/>
  <c r="G2201" i="16" s="1"/>
  <c r="G2202" i="16" s="1"/>
  <c r="G2203" i="16" s="1"/>
  <c r="G2204" i="16" s="1"/>
  <c r="G2205" i="16" s="1"/>
  <c r="G2206" i="16" s="1"/>
  <c r="G2207" i="16" s="1"/>
  <c r="G2208" i="16" s="1"/>
  <c r="G2209" i="16" s="1"/>
  <c r="G2210" i="16" s="1"/>
  <c r="G2211" i="16" s="1"/>
  <c r="G2212" i="16" s="1"/>
  <c r="G2213" i="16" s="1"/>
  <c r="G2214" i="16" s="1"/>
  <c r="G2215" i="16" s="1"/>
  <c r="G2216" i="16" s="1"/>
  <c r="G2217" i="16" s="1"/>
  <c r="G2218" i="16" s="1"/>
  <c r="G2219" i="16" s="1"/>
  <c r="G2220" i="16" s="1"/>
  <c r="G2221" i="16" s="1"/>
  <c r="G2222" i="16" s="1"/>
  <c r="G2223" i="16" s="1"/>
  <c r="G2224" i="16" s="1"/>
  <c r="G2225" i="16" s="1"/>
  <c r="G2226" i="16" s="1"/>
  <c r="G2227" i="16" s="1"/>
  <c r="G2228" i="16" s="1"/>
  <c r="G2229" i="16" s="1"/>
  <c r="G2230" i="16" s="1"/>
  <c r="G2231" i="16" s="1"/>
  <c r="G2232" i="16" s="1"/>
  <c r="G2233" i="16" s="1"/>
  <c r="G2234" i="16" s="1"/>
  <c r="G2235" i="16" s="1"/>
  <c r="G2236" i="16" s="1"/>
  <c r="G2237" i="16" s="1"/>
  <c r="G2238" i="16" s="1"/>
  <c r="G2239" i="16" s="1"/>
  <c r="G2240" i="16" s="1"/>
  <c r="G2241" i="16" s="1"/>
  <c r="G2242" i="16" s="1"/>
  <c r="G2243" i="16" s="1"/>
  <c r="G2244" i="16" s="1"/>
  <c r="G2245" i="16" s="1"/>
  <c r="G2246" i="16" s="1"/>
  <c r="G2247" i="16" s="1"/>
  <c r="G2248" i="16" s="1"/>
  <c r="G2249" i="16" s="1"/>
  <c r="G2250" i="16" s="1"/>
  <c r="G2251" i="16" s="1"/>
  <c r="G2252" i="16" s="1"/>
  <c r="G2253" i="16" s="1"/>
  <c r="G2254" i="16" s="1"/>
  <c r="G2255" i="16" s="1"/>
  <c r="G2256" i="16" s="1"/>
  <c r="G2257" i="16" s="1"/>
  <c r="G2258" i="16" s="1"/>
  <c r="G2259" i="16" s="1"/>
  <c r="G2260" i="16" s="1"/>
  <c r="G2261" i="16" s="1"/>
  <c r="G2262" i="16" s="1"/>
  <c r="G2263" i="16" s="1"/>
  <c r="G2264" i="16" s="1"/>
  <c r="G2265" i="16" s="1"/>
  <c r="G2266" i="16" s="1"/>
  <c r="G2267" i="16" s="1"/>
  <c r="G2268" i="16" s="1"/>
  <c r="G2269" i="16" s="1"/>
  <c r="G2270" i="16" s="1"/>
  <c r="G2271" i="16" s="1"/>
  <c r="G2272" i="16" s="1"/>
  <c r="G2273" i="16" s="1"/>
  <c r="G2274" i="16" s="1"/>
  <c r="G2275" i="16" s="1"/>
  <c r="G2276" i="16" s="1"/>
  <c r="G2277" i="16" s="1"/>
  <c r="G2278" i="16" s="1"/>
  <c r="G2279" i="16" s="1"/>
  <c r="G2280" i="16" s="1"/>
  <c r="G2281" i="16" s="1"/>
  <c r="G2282" i="16" s="1"/>
  <c r="G2283" i="16" s="1"/>
  <c r="G2284" i="16" s="1"/>
  <c r="G2285" i="16" s="1"/>
  <c r="G2286" i="16" s="1"/>
  <c r="G2287" i="16" s="1"/>
  <c r="G2288" i="16" s="1"/>
  <c r="G2289" i="16" s="1"/>
  <c r="G2290" i="16" s="1"/>
  <c r="G2291" i="16" s="1"/>
  <c r="G2292" i="16" s="1"/>
  <c r="G2293" i="16" s="1"/>
  <c r="G2294" i="16" s="1"/>
  <c r="G2295" i="16" s="1"/>
  <c r="G2296" i="16" s="1"/>
  <c r="G2297" i="16" s="1"/>
  <c r="G2298" i="16" s="1"/>
  <c r="G2299" i="16" s="1"/>
  <c r="G2300" i="16" s="1"/>
  <c r="G2301" i="16" s="1"/>
  <c r="G2302" i="16" s="1"/>
  <c r="G2303" i="16" s="1"/>
  <c r="G2304" i="16" s="1"/>
  <c r="G2305" i="16" s="1"/>
  <c r="G2306" i="16" s="1"/>
  <c r="G2307" i="16" s="1"/>
  <c r="G2308" i="16" s="1"/>
  <c r="G2309" i="16" s="1"/>
  <c r="G2310" i="16" s="1"/>
  <c r="G2311" i="16" s="1"/>
  <c r="G2312" i="16" s="1"/>
  <c r="G2313" i="16" s="1"/>
  <c r="G2314" i="16" s="1"/>
  <c r="G2315" i="16" s="1"/>
  <c r="G2316" i="16" s="1"/>
  <c r="G2317" i="16" s="1"/>
  <c r="G2318" i="16" s="1"/>
  <c r="G2319" i="16" s="1"/>
  <c r="G2320" i="16" s="1"/>
  <c r="G2321" i="16" s="1"/>
  <c r="G2322" i="16" s="1"/>
  <c r="G2323" i="16" s="1"/>
  <c r="G2324" i="16" s="1"/>
  <c r="G2325" i="16" s="1"/>
  <c r="G2326" i="16" s="1"/>
  <c r="G2327" i="16" s="1"/>
  <c r="G2328" i="16" s="1"/>
  <c r="G2329" i="16" s="1"/>
  <c r="G2330" i="16" s="1"/>
  <c r="G2331" i="16" s="1"/>
  <c r="G2332" i="16" s="1"/>
  <c r="G2333" i="16" s="1"/>
  <c r="G2334" i="16" s="1"/>
  <c r="G2335" i="16" s="1"/>
  <c r="G2336" i="16" s="1"/>
  <c r="G2337" i="16" s="1"/>
  <c r="G2338" i="16" s="1"/>
  <c r="G2339" i="16" s="1"/>
  <c r="G2340" i="16" s="1"/>
  <c r="G2341" i="16" s="1"/>
  <c r="G2342" i="16" s="1"/>
  <c r="G2343" i="16" s="1"/>
  <c r="G2344" i="16" s="1"/>
  <c r="G2345" i="16" s="1"/>
  <c r="G2346" i="16" s="1"/>
  <c r="G2347" i="16" s="1"/>
  <c r="G2348" i="16" s="1"/>
  <c r="G2349" i="16" s="1"/>
  <c r="G2350" i="16" s="1"/>
  <c r="G2351" i="16" s="1"/>
  <c r="G2352" i="16" s="1"/>
  <c r="G2353" i="16" s="1"/>
  <c r="G2354" i="16" s="1"/>
  <c r="G2355" i="16" s="1"/>
  <c r="G2356" i="16" s="1"/>
  <c r="G2357" i="16" s="1"/>
  <c r="G2358" i="16" s="1"/>
  <c r="G2359" i="16" s="1"/>
  <c r="G2360" i="16" s="1"/>
  <c r="G2361" i="16" s="1"/>
  <c r="G2362" i="16" s="1"/>
  <c r="G2363" i="16" s="1"/>
  <c r="G2364" i="16" s="1"/>
  <c r="G2365" i="16" s="1"/>
  <c r="G2366" i="16" s="1"/>
  <c r="G2367" i="16" s="1"/>
  <c r="G2368" i="16" s="1"/>
  <c r="G2369" i="16" s="1"/>
  <c r="G2370" i="16" s="1"/>
  <c r="G2371" i="16" s="1"/>
  <c r="G2372" i="16" s="1"/>
  <c r="G2373" i="16" s="1"/>
  <c r="G2374" i="16" s="1"/>
  <c r="G2375" i="16" s="1"/>
  <c r="G2376" i="16" s="1"/>
  <c r="G2377" i="16" s="1"/>
  <c r="G2378" i="16" s="1"/>
  <c r="G2379" i="16" s="1"/>
  <c r="G2380" i="16" s="1"/>
  <c r="G2381" i="16" s="1"/>
  <c r="G2382" i="16" s="1"/>
  <c r="G2383" i="16" s="1"/>
  <c r="G2384" i="16" s="1"/>
  <c r="G2385" i="16" s="1"/>
  <c r="G2386" i="16" s="1"/>
  <c r="G2387" i="16" s="1"/>
  <c r="G2388" i="16" s="1"/>
  <c r="G2389" i="16" s="1"/>
  <c r="G2390" i="16" s="1"/>
  <c r="G2391" i="16" s="1"/>
  <c r="G2392" i="16" s="1"/>
  <c r="G2393" i="16" s="1"/>
  <c r="G2394" i="16" s="1"/>
  <c r="G2395" i="16" s="1"/>
  <c r="G2396" i="16" s="1"/>
  <c r="G2397" i="16" s="1"/>
  <c r="G2398" i="16" s="1"/>
  <c r="G2399" i="16" s="1"/>
  <c r="G2400" i="16" s="1"/>
  <c r="G2401" i="16" s="1"/>
  <c r="G2402" i="16" s="1"/>
  <c r="G2403" i="16" s="1"/>
  <c r="G2404" i="16" s="1"/>
  <c r="G2405" i="16" s="1"/>
  <c r="G2406" i="16" s="1"/>
  <c r="G2407" i="16" s="1"/>
  <c r="G2408" i="16" s="1"/>
  <c r="G2409" i="16" s="1"/>
  <c r="G2410" i="16" s="1"/>
  <c r="G2411" i="16" s="1"/>
  <c r="G2412" i="16" s="1"/>
  <c r="G2413" i="16" s="1"/>
  <c r="G2414" i="16" s="1"/>
  <c r="G2415" i="16" s="1"/>
  <c r="G2416" i="16" s="1"/>
  <c r="G2417" i="16" s="1"/>
  <c r="G2418" i="16" s="1"/>
  <c r="G2419" i="16" s="1"/>
  <c r="G2420" i="16" s="1"/>
  <c r="G2421" i="16" s="1"/>
  <c r="G2422" i="16" s="1"/>
  <c r="G2423" i="16" s="1"/>
  <c r="G2424" i="16" s="1"/>
  <c r="G2425" i="16" s="1"/>
  <c r="G2426" i="16" s="1"/>
  <c r="G2427" i="16" s="1"/>
  <c r="G2428" i="16" s="1"/>
  <c r="G2429" i="16" s="1"/>
  <c r="G2430" i="16" s="1"/>
  <c r="G2431" i="16" s="1"/>
  <c r="G2432" i="16" s="1"/>
  <c r="G2433" i="16" s="1"/>
  <c r="G2434" i="16" s="1"/>
  <c r="G2435" i="16" s="1"/>
  <c r="G2436" i="16" s="1"/>
  <c r="G2437" i="16" s="1"/>
  <c r="G2438" i="16" s="1"/>
  <c r="G2439" i="16" s="1"/>
  <c r="G2440" i="16" s="1"/>
  <c r="G2441" i="16" s="1"/>
  <c r="G2442" i="16" s="1"/>
  <c r="G2443" i="16" s="1"/>
  <c r="G2444" i="16" s="1"/>
  <c r="G2445" i="16" s="1"/>
  <c r="G2446" i="16" s="1"/>
  <c r="G2447" i="16" s="1"/>
  <c r="G2448" i="16" s="1"/>
  <c r="G2449" i="16" s="1"/>
  <c r="G2450" i="16" s="1"/>
  <c r="G2451" i="16" s="1"/>
  <c r="G2452" i="16" s="1"/>
  <c r="G2453" i="16" s="1"/>
  <c r="G2454" i="16" s="1"/>
  <c r="G2455" i="16" s="1"/>
  <c r="G2456" i="16" s="1"/>
  <c r="G2457" i="16" s="1"/>
  <c r="G2458" i="16" s="1"/>
  <c r="G2459" i="16" s="1"/>
  <c r="G2460" i="16" s="1"/>
  <c r="G2461" i="16" s="1"/>
  <c r="G2462" i="16" s="1"/>
  <c r="G2463" i="16" s="1"/>
  <c r="G2464" i="16" s="1"/>
  <c r="G2465" i="16" s="1"/>
  <c r="G2466" i="16" s="1"/>
  <c r="G2467" i="16" s="1"/>
  <c r="G2468" i="16" s="1"/>
  <c r="G2469" i="16" s="1"/>
  <c r="G2470" i="16" s="1"/>
  <c r="G2471" i="16" s="1"/>
  <c r="G2472" i="16" s="1"/>
  <c r="G2473" i="16" s="1"/>
  <c r="G2474" i="16" s="1"/>
  <c r="G2475" i="16" s="1"/>
  <c r="G2476" i="16" s="1"/>
  <c r="G2477" i="16" s="1"/>
  <c r="G2478" i="16" s="1"/>
  <c r="G2479" i="16" s="1"/>
  <c r="G2480" i="16" s="1"/>
  <c r="G2481" i="16" s="1"/>
  <c r="G2482" i="16" s="1"/>
  <c r="G2483" i="16" s="1"/>
  <c r="G2484" i="16" s="1"/>
  <c r="G2485" i="16" s="1"/>
  <c r="G2486" i="16" s="1"/>
  <c r="G2487" i="16" s="1"/>
  <c r="G2488" i="16" s="1"/>
  <c r="G2489" i="16" s="1"/>
  <c r="G2490" i="16" s="1"/>
  <c r="G2491" i="16" s="1"/>
  <c r="G2492" i="16" s="1"/>
  <c r="G2493" i="16" s="1"/>
  <c r="G2494" i="16" s="1"/>
  <c r="G2495" i="16" s="1"/>
  <c r="G2496" i="16" s="1"/>
  <c r="G2497" i="16" s="1"/>
  <c r="G2498" i="16" s="1"/>
  <c r="G2499" i="16" s="1"/>
  <c r="G2500" i="16" s="1"/>
  <c r="G2501" i="16" s="1"/>
  <c r="G2502" i="16" s="1"/>
  <c r="G2503" i="16" s="1"/>
  <c r="G2504" i="16" s="1"/>
  <c r="G2505" i="16" s="1"/>
  <c r="G2506" i="16" s="1"/>
  <c r="G2507" i="16" s="1"/>
  <c r="G2508" i="16" s="1"/>
  <c r="G2509" i="16" s="1"/>
  <c r="G2510" i="16" s="1"/>
  <c r="G2511" i="16" s="1"/>
  <c r="G2512" i="16" s="1"/>
  <c r="G2513" i="16" s="1"/>
  <c r="G2514" i="16" s="1"/>
  <c r="G2515" i="16" s="1"/>
  <c r="G2516" i="16" s="1"/>
  <c r="G2517" i="16" s="1"/>
  <c r="G2518" i="16" s="1"/>
  <c r="G2519" i="16" s="1"/>
  <c r="G2520" i="16" s="1"/>
  <c r="G2521" i="16" s="1"/>
  <c r="G2522" i="16" s="1"/>
  <c r="G2523" i="16" s="1"/>
  <c r="G2524" i="16" s="1"/>
  <c r="G2525" i="16" s="1"/>
  <c r="G2526" i="16" s="1"/>
  <c r="G2527" i="16" s="1"/>
  <c r="G2528" i="16" s="1"/>
  <c r="G2529" i="16" s="1"/>
  <c r="G2530" i="16" s="1"/>
  <c r="G2531" i="16" s="1"/>
  <c r="G2532" i="16" s="1"/>
  <c r="G2533" i="16" s="1"/>
  <c r="G2534" i="16" s="1"/>
  <c r="G2535" i="16" s="1"/>
  <c r="G2536" i="16" s="1"/>
  <c r="G2537" i="16" s="1"/>
  <c r="G2538" i="16" s="1"/>
  <c r="G2539" i="16" s="1"/>
  <c r="G2540" i="16" s="1"/>
  <c r="G2541" i="16" s="1"/>
  <c r="G2542" i="16" s="1"/>
  <c r="G2543" i="16" s="1"/>
  <c r="G2544" i="16" s="1"/>
  <c r="G2545" i="16" s="1"/>
  <c r="G2546" i="16" s="1"/>
  <c r="G2547" i="16" s="1"/>
  <c r="G2548" i="16" s="1"/>
  <c r="G2549" i="16" s="1"/>
  <c r="G2550" i="16" s="1"/>
  <c r="G2551" i="16" s="1"/>
  <c r="G2552" i="16" s="1"/>
  <c r="G2553" i="16" s="1"/>
  <c r="G2554" i="16" s="1"/>
  <c r="G2555" i="16" s="1"/>
  <c r="G2556" i="16" s="1"/>
  <c r="G2557" i="16" s="1"/>
  <c r="G2558" i="16" s="1"/>
  <c r="G2559" i="16" s="1"/>
  <c r="G2560" i="16" s="1"/>
  <c r="G2561" i="16" s="1"/>
  <c r="G2562" i="16" s="1"/>
  <c r="G2563" i="16" s="1"/>
  <c r="G2564" i="16" s="1"/>
  <c r="G2565" i="16" s="1"/>
  <c r="G2566" i="16" s="1"/>
  <c r="G2567" i="16" s="1"/>
  <c r="G2568" i="16" s="1"/>
  <c r="G2569" i="16" s="1"/>
  <c r="G2570" i="16" s="1"/>
  <c r="G2571" i="16" s="1"/>
  <c r="G2572" i="16" s="1"/>
  <c r="G2573" i="16" s="1"/>
  <c r="G2574" i="16" s="1"/>
  <c r="G2575" i="16" s="1"/>
  <c r="G2576" i="16" s="1"/>
  <c r="G2577" i="16" s="1"/>
  <c r="G2578" i="16" s="1"/>
  <c r="G2579" i="16" s="1"/>
  <c r="G2580" i="16" s="1"/>
  <c r="G2581" i="16" s="1"/>
  <c r="G2582" i="16" s="1"/>
  <c r="G2583" i="16" s="1"/>
  <c r="G2584" i="16" s="1"/>
  <c r="G2585" i="16" s="1"/>
  <c r="G2586" i="16" s="1"/>
  <c r="G2587" i="16" s="1"/>
  <c r="G2588" i="16" s="1"/>
  <c r="G2589" i="16" s="1"/>
  <c r="G2590" i="16" s="1"/>
  <c r="G2591" i="16" s="1"/>
  <c r="G2592" i="16" s="1"/>
  <c r="G2593" i="16" s="1"/>
  <c r="G2594" i="16" s="1"/>
  <c r="G2595" i="16" s="1"/>
  <c r="G2596" i="16" s="1"/>
  <c r="G2597" i="16" s="1"/>
  <c r="G2598" i="16" s="1"/>
  <c r="G2599" i="16" s="1"/>
  <c r="G2600" i="16" s="1"/>
  <c r="G2601" i="16" s="1"/>
  <c r="G2602" i="16" s="1"/>
  <c r="G2603" i="16" s="1"/>
  <c r="G2604" i="16" s="1"/>
  <c r="G2605" i="16" s="1"/>
  <c r="G2606" i="16" s="1"/>
  <c r="G2607" i="16" s="1"/>
  <c r="G2608" i="16" s="1"/>
  <c r="G2609" i="16" s="1"/>
  <c r="G2610" i="16" s="1"/>
  <c r="G2611" i="16" s="1"/>
  <c r="G2612" i="16" s="1"/>
  <c r="G2613" i="16" s="1"/>
  <c r="G2614" i="16" s="1"/>
  <c r="G2615" i="16" s="1"/>
  <c r="G2616" i="16" s="1"/>
  <c r="G2617" i="16" s="1"/>
  <c r="G2618" i="16" s="1"/>
  <c r="G2619" i="16" s="1"/>
  <c r="G2620" i="16" s="1"/>
  <c r="G2621" i="16" s="1"/>
  <c r="G2622" i="16" s="1"/>
  <c r="G2623" i="16" s="1"/>
  <c r="G2624" i="16" s="1"/>
  <c r="G2625" i="16" s="1"/>
  <c r="G2626" i="16" s="1"/>
  <c r="G2627" i="16" s="1"/>
  <c r="G2628" i="16" s="1"/>
  <c r="G2629" i="16" s="1"/>
  <c r="G2630" i="16" s="1"/>
  <c r="G2631" i="16" s="1"/>
  <c r="G2632" i="16" s="1"/>
  <c r="G2633" i="16" s="1"/>
  <c r="G2634" i="16" s="1"/>
  <c r="G2635" i="16" s="1"/>
  <c r="G2636" i="16" s="1"/>
  <c r="G2637" i="16" s="1"/>
  <c r="G2638" i="16" s="1"/>
  <c r="G2639" i="16" s="1"/>
  <c r="G2640" i="16" s="1"/>
  <c r="G2641" i="16" s="1"/>
  <c r="G2642" i="16" s="1"/>
  <c r="G2643" i="16" s="1"/>
  <c r="G2644" i="16" s="1"/>
  <c r="G2645" i="16" s="1"/>
  <c r="G2646" i="16" s="1"/>
  <c r="G2647" i="16" s="1"/>
  <c r="G2648" i="16" s="1"/>
  <c r="G2649" i="16" s="1"/>
  <c r="G2650" i="16" s="1"/>
  <c r="G2651" i="16" s="1"/>
  <c r="G2652" i="16" s="1"/>
  <c r="G2653" i="16" s="1"/>
  <c r="G2654" i="16" s="1"/>
  <c r="G2655" i="16" s="1"/>
  <c r="G2656" i="16" s="1"/>
  <c r="G2657" i="16" s="1"/>
  <c r="G2658" i="16" s="1"/>
  <c r="G2659" i="16" s="1"/>
  <c r="G2660" i="16" s="1"/>
  <c r="G2661" i="16" s="1"/>
  <c r="G2662" i="16" s="1"/>
  <c r="G2663" i="16" s="1"/>
  <c r="G2664" i="16" s="1"/>
  <c r="G2665" i="16" s="1"/>
  <c r="G2666" i="16" s="1"/>
  <c r="G2667" i="16" s="1"/>
  <c r="G2668" i="16" s="1"/>
  <c r="G2669" i="16" s="1"/>
  <c r="G2670" i="16" s="1"/>
  <c r="G2671" i="16" s="1"/>
  <c r="G2672" i="16" s="1"/>
  <c r="G2673" i="16" s="1"/>
  <c r="G2674" i="16" s="1"/>
  <c r="G2675" i="16" s="1"/>
  <c r="G2676" i="16" s="1"/>
  <c r="G2677" i="16" s="1"/>
  <c r="G2678" i="16" s="1"/>
  <c r="G2679" i="16" s="1"/>
  <c r="G2680" i="16" s="1"/>
  <c r="G2681" i="16" s="1"/>
  <c r="G2682" i="16" s="1"/>
  <c r="G2683" i="16" s="1"/>
  <c r="G2684" i="16" s="1"/>
  <c r="G2685" i="16" s="1"/>
  <c r="G2686" i="16" s="1"/>
  <c r="G2687" i="16" s="1"/>
  <c r="G2688" i="16" s="1"/>
  <c r="G2689" i="16" s="1"/>
  <c r="G2690" i="16" s="1"/>
  <c r="G2691" i="16" s="1"/>
  <c r="G2692" i="16" s="1"/>
  <c r="G2693" i="16" s="1"/>
  <c r="G2694" i="16" s="1"/>
  <c r="G2695" i="16" s="1"/>
  <c r="G2696" i="16" s="1"/>
  <c r="G2697" i="16" s="1"/>
  <c r="G2698" i="16" s="1"/>
  <c r="G2699" i="16" s="1"/>
  <c r="G2700" i="16" s="1"/>
  <c r="G2701" i="16" s="1"/>
  <c r="G2702" i="16" s="1"/>
  <c r="G2703" i="16" s="1"/>
  <c r="G2704" i="16" s="1"/>
  <c r="G2705" i="16" s="1"/>
  <c r="G2706" i="16" s="1"/>
  <c r="G2707" i="16" s="1"/>
  <c r="G2708" i="16" s="1"/>
  <c r="G2709" i="16" s="1"/>
  <c r="G2710" i="16" s="1"/>
  <c r="G2711" i="16" s="1"/>
  <c r="G2712" i="16" s="1"/>
  <c r="G2713" i="16" s="1"/>
  <c r="G2714" i="16" s="1"/>
  <c r="G2715" i="16" s="1"/>
  <c r="G2716" i="16" s="1"/>
  <c r="G2717" i="16" s="1"/>
  <c r="G2718" i="16" s="1"/>
  <c r="G2719" i="16" s="1"/>
  <c r="G2720" i="16" s="1"/>
  <c r="G2721" i="16" s="1"/>
  <c r="G2722" i="16" s="1"/>
  <c r="G2723" i="16" s="1"/>
  <c r="G2724" i="16" s="1"/>
  <c r="G2725" i="16" s="1"/>
  <c r="G2726" i="16" s="1"/>
  <c r="G2727" i="16" s="1"/>
  <c r="G2728" i="16" s="1"/>
  <c r="G2729" i="16" s="1"/>
  <c r="G2730" i="16" s="1"/>
  <c r="G2731" i="16" s="1"/>
  <c r="G2732" i="16" s="1"/>
  <c r="G2733" i="16" s="1"/>
  <c r="G2734" i="16" s="1"/>
  <c r="G2735" i="16" s="1"/>
  <c r="G2736" i="16" s="1"/>
  <c r="G2737" i="16" s="1"/>
  <c r="G2738" i="16" s="1"/>
  <c r="G2739" i="16" s="1"/>
  <c r="G2740" i="16" s="1"/>
  <c r="G2741" i="16" s="1"/>
  <c r="G2742" i="16" s="1"/>
  <c r="G2743" i="16" s="1"/>
  <c r="G2744" i="16" s="1"/>
  <c r="G2745" i="16" s="1"/>
  <c r="G2746" i="16" s="1"/>
  <c r="G2747" i="16" s="1"/>
  <c r="G2748" i="16" s="1"/>
  <c r="G2749" i="16" s="1"/>
  <c r="G2750" i="16" s="1"/>
  <c r="G2751" i="16" s="1"/>
  <c r="G2752" i="16" s="1"/>
  <c r="G2753" i="16" s="1"/>
  <c r="G2754" i="16" s="1"/>
  <c r="G2755" i="16" s="1"/>
  <c r="G2756" i="16" s="1"/>
  <c r="G2757" i="16" s="1"/>
  <c r="G2758" i="16" s="1"/>
  <c r="G2759" i="16" s="1"/>
  <c r="G2760" i="16" s="1"/>
  <c r="G2761" i="16" s="1"/>
  <c r="G2762" i="16" s="1"/>
  <c r="G2763" i="16" s="1"/>
  <c r="G2764" i="16" s="1"/>
  <c r="G2765" i="16" s="1"/>
  <c r="G2766" i="16" s="1"/>
  <c r="G2767" i="16" s="1"/>
  <c r="G2768" i="16" s="1"/>
  <c r="G2769" i="16" s="1"/>
  <c r="G2770" i="16" s="1"/>
  <c r="G2771" i="16" s="1"/>
  <c r="G2772" i="16" s="1"/>
  <c r="G2773" i="16" s="1"/>
  <c r="G2774" i="16" s="1"/>
  <c r="G2775" i="16" s="1"/>
  <c r="G2776" i="16" s="1"/>
  <c r="G2777" i="16" s="1"/>
  <c r="G2778" i="16" s="1"/>
  <c r="G2779" i="16" s="1"/>
  <c r="G2780" i="16" s="1"/>
  <c r="G2781" i="16" s="1"/>
  <c r="G2782" i="16" s="1"/>
  <c r="G2783" i="16" s="1"/>
  <c r="G2784" i="16" s="1"/>
  <c r="G2785" i="16" s="1"/>
  <c r="G2786" i="16" s="1"/>
  <c r="G2787" i="16" s="1"/>
  <c r="G2788" i="16" s="1"/>
  <c r="G2789" i="16" s="1"/>
  <c r="G2790" i="16" s="1"/>
  <c r="G2791" i="16" s="1"/>
  <c r="G2792" i="16" s="1"/>
  <c r="G2793" i="16" s="1"/>
  <c r="G2794" i="16" s="1"/>
  <c r="G2795" i="16" s="1"/>
  <c r="G2796" i="16" s="1"/>
  <c r="G2797" i="16" s="1"/>
  <c r="G2798" i="16" s="1"/>
  <c r="G2799" i="16" s="1"/>
  <c r="G2800" i="16" s="1"/>
  <c r="G2801" i="16" s="1"/>
  <c r="G2802" i="16" s="1"/>
  <c r="G2803" i="16" s="1"/>
  <c r="G2804" i="16" s="1"/>
  <c r="G2805" i="16" s="1"/>
  <c r="G2806" i="16" s="1"/>
  <c r="G2807" i="16" s="1"/>
  <c r="G2808" i="16" s="1"/>
  <c r="G2809" i="16" s="1"/>
  <c r="G2810" i="16" s="1"/>
  <c r="G2811" i="16" s="1"/>
  <c r="G2812" i="16" s="1"/>
  <c r="G2813" i="16" s="1"/>
  <c r="G2814" i="16" s="1"/>
  <c r="G2815" i="16" s="1"/>
  <c r="G2816" i="16" s="1"/>
  <c r="G2817" i="16" s="1"/>
  <c r="G2818" i="16" s="1"/>
  <c r="G2819" i="16" s="1"/>
  <c r="G2820" i="16" s="1"/>
  <c r="G2821" i="16" s="1"/>
  <c r="G2822" i="16" s="1"/>
  <c r="G2823" i="16" s="1"/>
  <c r="G2824" i="16" s="1"/>
  <c r="G2825" i="16" s="1"/>
  <c r="G2826" i="16" s="1"/>
  <c r="G2827" i="16" s="1"/>
  <c r="G2828" i="16" s="1"/>
  <c r="G2829" i="16" s="1"/>
  <c r="G2830" i="16" s="1"/>
  <c r="G2831" i="16" s="1"/>
  <c r="G2832" i="16" s="1"/>
  <c r="G2833" i="16" s="1"/>
  <c r="G2834" i="16" s="1"/>
  <c r="G2835" i="16" s="1"/>
  <c r="G2836" i="16" s="1"/>
  <c r="G2837" i="16" s="1"/>
  <c r="G2838" i="16" s="1"/>
  <c r="G2839" i="16" s="1"/>
  <c r="G2840" i="16" s="1"/>
  <c r="G2841" i="16" s="1"/>
  <c r="G2842" i="16" s="1"/>
  <c r="G2843" i="16" s="1"/>
  <c r="G2844" i="16" s="1"/>
  <c r="G2845" i="16" s="1"/>
  <c r="G2846" i="16" s="1"/>
  <c r="G2847" i="16" s="1"/>
  <c r="G2848" i="16" s="1"/>
  <c r="G2849" i="16" s="1"/>
  <c r="G2850" i="16" s="1"/>
  <c r="G2851" i="16" s="1"/>
  <c r="G2852" i="16" s="1"/>
  <c r="G2853" i="16" s="1"/>
  <c r="G2854" i="16" s="1"/>
  <c r="G2855" i="16" s="1"/>
  <c r="G2856" i="16" s="1"/>
  <c r="G2857" i="16" s="1"/>
  <c r="G2858" i="16" s="1"/>
  <c r="G2859" i="16" s="1"/>
  <c r="G2860" i="16" s="1"/>
  <c r="G2861" i="16" s="1"/>
  <c r="G2862" i="16" s="1"/>
  <c r="G2863" i="16" s="1"/>
  <c r="G2864" i="16" s="1"/>
  <c r="G2865" i="16" s="1"/>
  <c r="G2866" i="16" s="1"/>
  <c r="G2867" i="16" s="1"/>
  <c r="G2868" i="16" s="1"/>
  <c r="G2869" i="16" s="1"/>
  <c r="G2870" i="16" s="1"/>
  <c r="G2871" i="16" s="1"/>
  <c r="G2872" i="16" s="1"/>
  <c r="G2873" i="16" s="1"/>
  <c r="G2874" i="16" s="1"/>
  <c r="G2875" i="16" s="1"/>
  <c r="G2876" i="16" s="1"/>
  <c r="G2877" i="16" s="1"/>
  <c r="G2878" i="16" s="1"/>
  <c r="G2879" i="16" s="1"/>
  <c r="G2880" i="16" s="1"/>
  <c r="G2881" i="16" s="1"/>
  <c r="G2882" i="16" s="1"/>
  <c r="G2883" i="16" s="1"/>
  <c r="G2884" i="16" s="1"/>
  <c r="G2885" i="16" s="1"/>
  <c r="G2886" i="16" s="1"/>
  <c r="G2887" i="16" s="1"/>
  <c r="G2888" i="16" s="1"/>
  <c r="G2889" i="16" s="1"/>
  <c r="G2890" i="16" s="1"/>
  <c r="G2891" i="16" s="1"/>
  <c r="G2892" i="16" s="1"/>
  <c r="G2893" i="16" s="1"/>
  <c r="G2894" i="16" s="1"/>
  <c r="G2895" i="16" s="1"/>
  <c r="G2896" i="16" s="1"/>
  <c r="G2897" i="16" s="1"/>
  <c r="G2898" i="16" s="1"/>
  <c r="G2899" i="16" s="1"/>
  <c r="G2900" i="16" s="1"/>
  <c r="G2901" i="16" s="1"/>
  <c r="G2902" i="16" s="1"/>
  <c r="G2903" i="16" s="1"/>
  <c r="G2904" i="16" s="1"/>
  <c r="G2905" i="16" s="1"/>
  <c r="G2906" i="16" s="1"/>
  <c r="G2907" i="16" s="1"/>
  <c r="G2908" i="16" s="1"/>
  <c r="G2909" i="16" s="1"/>
  <c r="G2910" i="16" s="1"/>
  <c r="G2911" i="16" s="1"/>
  <c r="G2912" i="16" s="1"/>
  <c r="G2913" i="16" s="1"/>
  <c r="G2914" i="16" s="1"/>
  <c r="G2915" i="16" s="1"/>
  <c r="G2916" i="16" s="1"/>
  <c r="G2917" i="16" s="1"/>
  <c r="G2918" i="16" s="1"/>
  <c r="G2919" i="16" s="1"/>
  <c r="G2920" i="16" s="1"/>
  <c r="G2921" i="16" s="1"/>
  <c r="G2922" i="16" s="1"/>
  <c r="G2923" i="16" s="1"/>
  <c r="G2924" i="16" s="1"/>
  <c r="G2925" i="16" s="1"/>
  <c r="G2926" i="16" s="1"/>
  <c r="G2927" i="16" s="1"/>
  <c r="G2928" i="16" s="1"/>
  <c r="G2929" i="16" s="1"/>
  <c r="G2930" i="16" s="1"/>
  <c r="G2931" i="16" s="1"/>
  <c r="G2932" i="16" s="1"/>
  <c r="G2933" i="16" s="1"/>
  <c r="G2934" i="16" s="1"/>
  <c r="G2935" i="16" s="1"/>
  <c r="G2936" i="16" s="1"/>
  <c r="G2937" i="16" s="1"/>
  <c r="G2938" i="16" s="1"/>
  <c r="G2939" i="16" s="1"/>
  <c r="G2940" i="16" s="1"/>
  <c r="G2941" i="16" s="1"/>
  <c r="G2942" i="16" s="1"/>
  <c r="G2943" i="16" s="1"/>
  <c r="G2944" i="16" s="1"/>
  <c r="G2945" i="16" s="1"/>
  <c r="G2946" i="16" s="1"/>
  <c r="G2947" i="16" s="1"/>
  <c r="G2948" i="16" s="1"/>
  <c r="G2949" i="16" s="1"/>
  <c r="G2950" i="16" s="1"/>
  <c r="G2951" i="16" s="1"/>
  <c r="G2952" i="16" s="1"/>
  <c r="G2953" i="16" s="1"/>
  <c r="G2954" i="16" s="1"/>
  <c r="G2955" i="16" s="1"/>
  <c r="G2956" i="16" s="1"/>
  <c r="G2957" i="16" s="1"/>
  <c r="G2958" i="16" s="1"/>
  <c r="G2959" i="16" s="1"/>
  <c r="G2960" i="16" s="1"/>
  <c r="G2961" i="16" s="1"/>
  <c r="G2962" i="16" s="1"/>
  <c r="G2963" i="16" s="1"/>
  <c r="G2964" i="16" s="1"/>
  <c r="G2965" i="16" s="1"/>
  <c r="G2966" i="16" s="1"/>
  <c r="G2967" i="16" s="1"/>
  <c r="G2968" i="16" s="1"/>
  <c r="G2969" i="16" s="1"/>
  <c r="G2970" i="16" s="1"/>
  <c r="G2971" i="16" s="1"/>
  <c r="G2972" i="16" s="1"/>
  <c r="G2973" i="16" s="1"/>
  <c r="G2974" i="16" s="1"/>
  <c r="G2975" i="16" s="1"/>
  <c r="G2976" i="16" s="1"/>
  <c r="G2977" i="16" s="1"/>
  <c r="G2978" i="16" s="1"/>
  <c r="G2979" i="16" s="1"/>
  <c r="G2980" i="16" s="1"/>
  <c r="G2981" i="16" s="1"/>
  <c r="G2982" i="16" s="1"/>
  <c r="G2983" i="16" s="1"/>
  <c r="G2984" i="16" s="1"/>
  <c r="G2985" i="16" s="1"/>
  <c r="G2986" i="16" s="1"/>
  <c r="G2987" i="16" s="1"/>
  <c r="G2988" i="16" s="1"/>
  <c r="G2989" i="16" s="1"/>
  <c r="G2990" i="16" s="1"/>
  <c r="G2991" i="16" s="1"/>
  <c r="G2992" i="16" s="1"/>
  <c r="G2993" i="16" s="1"/>
  <c r="G2994" i="16" s="1"/>
  <c r="G2995" i="16" s="1"/>
  <c r="G2996" i="16" s="1"/>
  <c r="G2997" i="16" s="1"/>
  <c r="G2998" i="16" s="1"/>
  <c r="G2999" i="16" s="1"/>
  <c r="G3000" i="16" s="1"/>
  <c r="G3001" i="16" s="1"/>
  <c r="G3002" i="16" s="1"/>
  <c r="G3003" i="16" s="1"/>
  <c r="G3004" i="16" s="1"/>
  <c r="G3005" i="16" s="1"/>
  <c r="G3006" i="16" s="1"/>
  <c r="G3007" i="16" s="1"/>
  <c r="G3008" i="16" s="1"/>
  <c r="G3009" i="16" s="1"/>
  <c r="G3010" i="16" s="1"/>
  <c r="G3011" i="16" s="1"/>
  <c r="G3012" i="16" s="1"/>
  <c r="G3013" i="16" s="1"/>
  <c r="G3014" i="16" s="1"/>
  <c r="G3015" i="16" s="1"/>
  <c r="G3016" i="16" s="1"/>
  <c r="G3017" i="16" s="1"/>
  <c r="G3018" i="16" s="1"/>
  <c r="G3019" i="16" s="1"/>
  <c r="G3020" i="16" s="1"/>
  <c r="G3021" i="16" s="1"/>
  <c r="G3022" i="16" s="1"/>
  <c r="G3023" i="16" s="1"/>
  <c r="G3024" i="16" s="1"/>
  <c r="G3025" i="16" s="1"/>
  <c r="G3026" i="16" s="1"/>
  <c r="G3027" i="16" s="1"/>
  <c r="G3028" i="16" s="1"/>
  <c r="G3029" i="16" s="1"/>
  <c r="G3030" i="16" s="1"/>
  <c r="G3031" i="16" s="1"/>
  <c r="G3032" i="16" s="1"/>
  <c r="G3033" i="16" s="1"/>
  <c r="G3034" i="16" s="1"/>
  <c r="G3035" i="16" s="1"/>
  <c r="G3036" i="16" s="1"/>
  <c r="G3037" i="16" s="1"/>
  <c r="G3038" i="16" s="1"/>
  <c r="G3039" i="16" s="1"/>
  <c r="G3040" i="16" s="1"/>
  <c r="G3041" i="16" s="1"/>
  <c r="G3042" i="16" s="1"/>
  <c r="G3043" i="16" s="1"/>
  <c r="G3044" i="16" s="1"/>
  <c r="G3045" i="16" s="1"/>
  <c r="G3046" i="16" s="1"/>
  <c r="G3047" i="16" s="1"/>
  <c r="G3048" i="16" s="1"/>
  <c r="G3049" i="16" s="1"/>
  <c r="G3050" i="16" s="1"/>
  <c r="G3051" i="16" s="1"/>
  <c r="G3052" i="16" s="1"/>
  <c r="G3053" i="16" s="1"/>
  <c r="G3054" i="16" s="1"/>
  <c r="G3055" i="16" s="1"/>
  <c r="G3056" i="16" s="1"/>
  <c r="G3057" i="16" s="1"/>
  <c r="G3058" i="16" s="1"/>
  <c r="G3059" i="16" s="1"/>
  <c r="G3060" i="16" s="1"/>
  <c r="G3061" i="16" s="1"/>
  <c r="G3062" i="16" s="1"/>
  <c r="G3063" i="16" s="1"/>
  <c r="G3064" i="16" s="1"/>
  <c r="G3065" i="16" s="1"/>
  <c r="G3066" i="16" s="1"/>
  <c r="G3067" i="16" s="1"/>
  <c r="G3068" i="16" s="1"/>
  <c r="G3069" i="16" s="1"/>
  <c r="G3070" i="16" s="1"/>
  <c r="G3071" i="16" s="1"/>
  <c r="G3072" i="16" s="1"/>
  <c r="G3073" i="16" s="1"/>
  <c r="G3074" i="16" s="1"/>
  <c r="G3075" i="16" s="1"/>
  <c r="G3076" i="16" s="1"/>
  <c r="G3077" i="16" s="1"/>
  <c r="G3078" i="16" s="1"/>
  <c r="G3079" i="16" s="1"/>
  <c r="G3080" i="16" s="1"/>
  <c r="G3081" i="16" s="1"/>
  <c r="G3082" i="16" s="1"/>
  <c r="G3083" i="16" s="1"/>
  <c r="G3084" i="16" s="1"/>
  <c r="G3085" i="16" s="1"/>
  <c r="G3086" i="16" s="1"/>
  <c r="G3087" i="16" s="1"/>
  <c r="G3088" i="16" s="1"/>
  <c r="G3089" i="16" s="1"/>
  <c r="G3090" i="16" s="1"/>
  <c r="G3091" i="16" s="1"/>
  <c r="G3092" i="16" s="1"/>
  <c r="G3093" i="16" s="1"/>
  <c r="G3094" i="16" s="1"/>
  <c r="G3095" i="16" s="1"/>
  <c r="G3096" i="16" s="1"/>
  <c r="G3097" i="16" s="1"/>
  <c r="G3098" i="16" s="1"/>
  <c r="G3099" i="16" s="1"/>
  <c r="G3100" i="16" s="1"/>
  <c r="G3101" i="16" s="1"/>
  <c r="G3102" i="16" s="1"/>
  <c r="G3103" i="16" s="1"/>
  <c r="G3104" i="16" s="1"/>
  <c r="G3105" i="16" s="1"/>
  <c r="G3106" i="16" s="1"/>
  <c r="G3107" i="16" s="1"/>
  <c r="G3108" i="16" s="1"/>
  <c r="G3109" i="16" s="1"/>
  <c r="G3110" i="16" s="1"/>
  <c r="G3111" i="16" s="1"/>
  <c r="G3112" i="16" s="1"/>
  <c r="G3113" i="16" s="1"/>
  <c r="G3114" i="16" s="1"/>
  <c r="G3115" i="16" s="1"/>
  <c r="G3116" i="16" s="1"/>
  <c r="G3117" i="16" s="1"/>
  <c r="G3118" i="16" s="1"/>
  <c r="G3119" i="16" s="1"/>
  <c r="G3120" i="16" s="1"/>
  <c r="G3121" i="16" s="1"/>
  <c r="G3122" i="16" s="1"/>
  <c r="G3123" i="16" s="1"/>
  <c r="G3124" i="16" s="1"/>
  <c r="G3125" i="16" s="1"/>
  <c r="G3126" i="16" s="1"/>
  <c r="G3127" i="16" s="1"/>
  <c r="G3128" i="16" s="1"/>
  <c r="G3129" i="16" s="1"/>
  <c r="G3130" i="16" s="1"/>
  <c r="G3131" i="16" s="1"/>
  <c r="G3132" i="16" s="1"/>
  <c r="G3133" i="16" s="1"/>
  <c r="G3134" i="16" s="1"/>
  <c r="G3135" i="16" s="1"/>
  <c r="G3136" i="16" s="1"/>
  <c r="G3137" i="16" s="1"/>
  <c r="G3138" i="16" s="1"/>
  <c r="G3139" i="16" s="1"/>
  <c r="G3140" i="16" s="1"/>
  <c r="G3141" i="16" s="1"/>
  <c r="G3142" i="16" s="1"/>
  <c r="G3143" i="16" s="1"/>
  <c r="G3144" i="16" s="1"/>
  <c r="G3145" i="16" s="1"/>
  <c r="G3146" i="16" s="1"/>
  <c r="G3147" i="16" s="1"/>
  <c r="G3148" i="16" s="1"/>
  <c r="G3149" i="16" s="1"/>
  <c r="G3150" i="16" s="1"/>
  <c r="G3151" i="16" s="1"/>
  <c r="G3152" i="16" s="1"/>
  <c r="G3153" i="16" s="1"/>
  <c r="G3154" i="16" s="1"/>
  <c r="G3155" i="16" s="1"/>
  <c r="G3156" i="16" s="1"/>
  <c r="G3157" i="16" s="1"/>
  <c r="G3158" i="16" s="1"/>
  <c r="G3159" i="16" s="1"/>
  <c r="G3160" i="16" s="1"/>
  <c r="G3161" i="16" s="1"/>
  <c r="G3162" i="16" s="1"/>
  <c r="G3163" i="16" s="1"/>
  <c r="G3164" i="16" s="1"/>
  <c r="G3165" i="16" s="1"/>
  <c r="G3166" i="16" s="1"/>
  <c r="G3167" i="16" s="1"/>
  <c r="G3168" i="16" s="1"/>
  <c r="G3169" i="16" s="1"/>
  <c r="G3170" i="16" s="1"/>
  <c r="G3171" i="16" s="1"/>
  <c r="G3172" i="16" s="1"/>
  <c r="G3173" i="16" s="1"/>
  <c r="G3174" i="16" s="1"/>
  <c r="G3175" i="16" s="1"/>
  <c r="G3176" i="16" s="1"/>
  <c r="G3177" i="16" s="1"/>
  <c r="G3178" i="16" s="1"/>
  <c r="G3179" i="16" s="1"/>
  <c r="G3180" i="16" s="1"/>
  <c r="G3181" i="16" s="1"/>
  <c r="G3182" i="16" s="1"/>
  <c r="G3183" i="16" s="1"/>
  <c r="G3184" i="16" s="1"/>
  <c r="G3185" i="16" s="1"/>
  <c r="G3186" i="16" s="1"/>
  <c r="G3187" i="16" s="1"/>
  <c r="G3188" i="16" s="1"/>
  <c r="G3189" i="16" s="1"/>
  <c r="G3190" i="16" s="1"/>
  <c r="G3191" i="16" s="1"/>
  <c r="G3192" i="16" s="1"/>
  <c r="G3193" i="16" s="1"/>
  <c r="G3194" i="16" s="1"/>
  <c r="G3195" i="16" s="1"/>
  <c r="G3196" i="16" s="1"/>
  <c r="G3197" i="16" s="1"/>
  <c r="G3198" i="16" s="1"/>
  <c r="G3199" i="16" s="1"/>
  <c r="G3200" i="16" s="1"/>
  <c r="G3201" i="16" s="1"/>
  <c r="G3202" i="16" s="1"/>
  <c r="G3203" i="16" s="1"/>
  <c r="G3204" i="16" s="1"/>
  <c r="G3205" i="16" s="1"/>
  <c r="G3206" i="16" s="1"/>
  <c r="G3207" i="16" s="1"/>
  <c r="G3208" i="16" s="1"/>
  <c r="G3209" i="16" s="1"/>
  <c r="G3210" i="16" s="1"/>
  <c r="G3211" i="16" s="1"/>
  <c r="G3212" i="16" s="1"/>
  <c r="G3213" i="16" s="1"/>
  <c r="G3214" i="16" s="1"/>
  <c r="G3215" i="16" s="1"/>
  <c r="G3216" i="16" s="1"/>
  <c r="G3217" i="16" s="1"/>
  <c r="G3218" i="16" s="1"/>
  <c r="G3219" i="16" s="1"/>
  <c r="G3220" i="16" s="1"/>
  <c r="G3221" i="16" s="1"/>
  <c r="G3222" i="16" s="1"/>
  <c r="G3223" i="16" s="1"/>
  <c r="G3224" i="16" s="1"/>
  <c r="G3225" i="16" s="1"/>
  <c r="G3226" i="16" s="1"/>
  <c r="G3227" i="16" s="1"/>
  <c r="G3228" i="16" s="1"/>
  <c r="G3229" i="16" s="1"/>
  <c r="G3230" i="16" s="1"/>
  <c r="G3231" i="16" s="1"/>
  <c r="G3232" i="16" s="1"/>
  <c r="G3233" i="16" s="1"/>
  <c r="G3234" i="16" s="1"/>
  <c r="G3235" i="16" s="1"/>
  <c r="G3236" i="16" s="1"/>
  <c r="G3237" i="16" s="1"/>
  <c r="G3238" i="16" s="1"/>
  <c r="G3239" i="16" s="1"/>
  <c r="G3240" i="16" s="1"/>
  <c r="G3241" i="16" s="1"/>
  <c r="G3242" i="16" s="1"/>
  <c r="G3243" i="16" s="1"/>
  <c r="G3244" i="16" s="1"/>
  <c r="G3245" i="16" s="1"/>
  <c r="G3246" i="16" s="1"/>
  <c r="G3247" i="16" s="1"/>
  <c r="G3248" i="16" s="1"/>
  <c r="G3249" i="16" s="1"/>
  <c r="G3250" i="16" s="1"/>
  <c r="G3251" i="16" s="1"/>
  <c r="G3252" i="16" s="1"/>
  <c r="G3253" i="16" s="1"/>
  <c r="G3254" i="16" s="1"/>
  <c r="G3255" i="16" s="1"/>
  <c r="G3256" i="16" s="1"/>
  <c r="G3257" i="16" s="1"/>
  <c r="G3258" i="16" s="1"/>
  <c r="G3259" i="16" s="1"/>
  <c r="G3260" i="16" s="1"/>
  <c r="G3261" i="16" s="1"/>
  <c r="G3262" i="16" s="1"/>
  <c r="G3263" i="16" s="1"/>
  <c r="G3264" i="16" s="1"/>
  <c r="G3265" i="16" s="1"/>
  <c r="G3266" i="16" s="1"/>
  <c r="G3267" i="16" s="1"/>
  <c r="G3268" i="16" s="1"/>
  <c r="G3269" i="16" s="1"/>
  <c r="G3270" i="16" s="1"/>
  <c r="G3271" i="16" s="1"/>
  <c r="G3272" i="16" s="1"/>
  <c r="G3273" i="16" s="1"/>
  <c r="G3274" i="16" s="1"/>
  <c r="G3275" i="16" s="1"/>
  <c r="G3276" i="16" s="1"/>
  <c r="G3277" i="16" s="1"/>
  <c r="G3278" i="16" s="1"/>
  <c r="G3279" i="16" s="1"/>
  <c r="G3280" i="16" s="1"/>
  <c r="G3281" i="16" s="1"/>
  <c r="G3282" i="16" s="1"/>
  <c r="G3283" i="16" s="1"/>
  <c r="G3284" i="16" s="1"/>
  <c r="G3285" i="16" s="1"/>
  <c r="G3286" i="16" s="1"/>
  <c r="G3287" i="16" s="1"/>
  <c r="G3288" i="16" s="1"/>
  <c r="G3289" i="16" s="1"/>
  <c r="G3290" i="16" s="1"/>
  <c r="G3291" i="16" s="1"/>
  <c r="G3292" i="16" s="1"/>
  <c r="G3293" i="16" s="1"/>
  <c r="G3294" i="16" s="1"/>
  <c r="G3295" i="16" s="1"/>
  <c r="G3296" i="16" s="1"/>
  <c r="G3297" i="16" s="1"/>
  <c r="G3298" i="16" s="1"/>
  <c r="G3299" i="16" s="1"/>
  <c r="G3300" i="16" s="1"/>
  <c r="G3301" i="16" s="1"/>
  <c r="G3302" i="16" s="1"/>
  <c r="G3303" i="16" s="1"/>
  <c r="G3304" i="16" s="1"/>
  <c r="G3305" i="16" s="1"/>
  <c r="G3306" i="16" s="1"/>
  <c r="G3307" i="16" s="1"/>
  <c r="G3308" i="16" s="1"/>
  <c r="G3309" i="16" s="1"/>
  <c r="G3310" i="16" s="1"/>
  <c r="G3311" i="16" s="1"/>
  <c r="G3312" i="16" s="1"/>
  <c r="G3313" i="16" s="1"/>
  <c r="G3314" i="16" s="1"/>
  <c r="G3315" i="16" s="1"/>
  <c r="G3316" i="16" s="1"/>
  <c r="G3317" i="16" s="1"/>
  <c r="G3318" i="16" s="1"/>
  <c r="G3319" i="16" s="1"/>
  <c r="G3320" i="16" s="1"/>
  <c r="G3321" i="16" s="1"/>
  <c r="G3322" i="16" s="1"/>
  <c r="G3323" i="16" s="1"/>
  <c r="G3324" i="16" s="1"/>
  <c r="G3325" i="16" s="1"/>
  <c r="G3326" i="16" s="1"/>
  <c r="G3327" i="16" s="1"/>
  <c r="G3328" i="16" s="1"/>
  <c r="G3329" i="16" s="1"/>
  <c r="G3330" i="16" s="1"/>
  <c r="G3331" i="16" s="1"/>
  <c r="G3332" i="16" s="1"/>
  <c r="G3333" i="16" s="1"/>
  <c r="G3334" i="16" s="1"/>
  <c r="G3335" i="16" s="1"/>
  <c r="G3336" i="16" s="1"/>
  <c r="G3337" i="16" s="1"/>
  <c r="G3338" i="16" s="1"/>
  <c r="G3339" i="16" s="1"/>
  <c r="G3340" i="16" s="1"/>
  <c r="G3341" i="16" s="1"/>
  <c r="G3342" i="16" s="1"/>
  <c r="G3343" i="16" s="1"/>
  <c r="G3344" i="16" s="1"/>
  <c r="G3345" i="16" s="1"/>
  <c r="G3346" i="16" s="1"/>
  <c r="G3347" i="16" s="1"/>
  <c r="G3348" i="16" s="1"/>
  <c r="G3349" i="16" s="1"/>
  <c r="G3350" i="16" s="1"/>
  <c r="G3351" i="16" s="1"/>
  <c r="G3352" i="16" s="1"/>
  <c r="G3353" i="16" s="1"/>
  <c r="G3354" i="16" s="1"/>
  <c r="G3355" i="16" s="1"/>
  <c r="G3356" i="16" s="1"/>
  <c r="G3357" i="16" s="1"/>
  <c r="G3358" i="16" s="1"/>
  <c r="G3359" i="16" s="1"/>
  <c r="G3360" i="16" s="1"/>
  <c r="G3361" i="16" s="1"/>
  <c r="G3362" i="16" s="1"/>
  <c r="G3363" i="16" s="1"/>
  <c r="G3364" i="16" s="1"/>
  <c r="G3365" i="16" s="1"/>
  <c r="G3366" i="16" s="1"/>
  <c r="G3367" i="16" s="1"/>
  <c r="G3368" i="16" s="1"/>
  <c r="G3369" i="16" s="1"/>
  <c r="G3370" i="16" s="1"/>
  <c r="G3371" i="16" s="1"/>
  <c r="G3372" i="16" s="1"/>
  <c r="G3373" i="16" s="1"/>
  <c r="G3374" i="16" s="1"/>
  <c r="G3375" i="16" s="1"/>
  <c r="G3376" i="16" s="1"/>
  <c r="G3377" i="16" s="1"/>
  <c r="G3378" i="16" s="1"/>
  <c r="G3379" i="16" s="1"/>
  <c r="G3380" i="16" s="1"/>
  <c r="G3381" i="16" s="1"/>
  <c r="G3382" i="16" s="1"/>
  <c r="G3383" i="16" s="1"/>
  <c r="G3384" i="16" s="1"/>
  <c r="G3385" i="16" s="1"/>
  <c r="G3386" i="16" s="1"/>
  <c r="G3387" i="16" s="1"/>
  <c r="G3388" i="16" s="1"/>
  <c r="G3389" i="16" s="1"/>
  <c r="G3390" i="16" s="1"/>
  <c r="G3391" i="16" s="1"/>
  <c r="G3392" i="16" s="1"/>
  <c r="G3393" i="16" s="1"/>
  <c r="G3394" i="16" s="1"/>
  <c r="G3395" i="16" s="1"/>
  <c r="G3396" i="16" s="1"/>
  <c r="G3397" i="16" s="1"/>
  <c r="G3398" i="16" s="1"/>
  <c r="G3399" i="16" s="1"/>
  <c r="G3400" i="16" s="1"/>
  <c r="G3401" i="16" s="1"/>
  <c r="G3402" i="16" s="1"/>
  <c r="G3403" i="16" s="1"/>
  <c r="G3404" i="16" s="1"/>
  <c r="G3405" i="16" s="1"/>
  <c r="G3406" i="16" s="1"/>
  <c r="G3407" i="16" s="1"/>
  <c r="G3408" i="16" s="1"/>
  <c r="G3409" i="16" s="1"/>
  <c r="G3410" i="16" s="1"/>
  <c r="G3411" i="16" s="1"/>
  <c r="G3412" i="16" s="1"/>
  <c r="G3413" i="16" s="1"/>
  <c r="G3414" i="16" s="1"/>
  <c r="G3415" i="16" s="1"/>
  <c r="G3416" i="16" s="1"/>
  <c r="G3417" i="16" s="1"/>
  <c r="G3418" i="16" s="1"/>
  <c r="G3419" i="16" s="1"/>
  <c r="G3420" i="16" s="1"/>
  <c r="G3421" i="16" s="1"/>
  <c r="G3422" i="16" s="1"/>
  <c r="G3423" i="16" s="1"/>
  <c r="G3424" i="16" s="1"/>
  <c r="G3425" i="16" s="1"/>
  <c r="G3426" i="16" s="1"/>
  <c r="G3427" i="16" s="1"/>
  <c r="G3428" i="16" s="1"/>
  <c r="G3429" i="16" s="1"/>
  <c r="G3430" i="16" s="1"/>
  <c r="G3431" i="16" s="1"/>
  <c r="G3432" i="16" s="1"/>
  <c r="G3433" i="16" s="1"/>
  <c r="G3434" i="16" s="1"/>
  <c r="G3435" i="16" s="1"/>
  <c r="G3436" i="16" s="1"/>
  <c r="G3437" i="16" s="1"/>
  <c r="G3438" i="16" s="1"/>
  <c r="G3439" i="16" s="1"/>
  <c r="G3440" i="16" s="1"/>
  <c r="G3441" i="16" s="1"/>
  <c r="G3442" i="16" s="1"/>
  <c r="G3443" i="16" s="1"/>
  <c r="G3444" i="16" s="1"/>
  <c r="G3445" i="16" s="1"/>
  <c r="G3446" i="16" s="1"/>
  <c r="G3447" i="16" s="1"/>
  <c r="G3448" i="16" s="1"/>
  <c r="G3449" i="16" s="1"/>
  <c r="G3450" i="16" s="1"/>
  <c r="G3451" i="16" s="1"/>
  <c r="G3452" i="16" s="1"/>
  <c r="G3453" i="16" s="1"/>
  <c r="G3454" i="16" s="1"/>
  <c r="G3455" i="16" s="1"/>
  <c r="G3456" i="16" s="1"/>
  <c r="G3457" i="16" s="1"/>
  <c r="G3458" i="16" s="1"/>
  <c r="G3459" i="16" s="1"/>
  <c r="G3460" i="16" s="1"/>
  <c r="G3461" i="16" s="1"/>
  <c r="G3462" i="16" s="1"/>
  <c r="G3463" i="16" s="1"/>
  <c r="G3464" i="16" s="1"/>
  <c r="G3465" i="16" s="1"/>
  <c r="G3466" i="16" s="1"/>
  <c r="G3467" i="16" s="1"/>
  <c r="G3468" i="16" s="1"/>
  <c r="G3469" i="16" s="1"/>
  <c r="G3470" i="16" s="1"/>
  <c r="G3471" i="16" s="1"/>
  <c r="G3472" i="16" s="1"/>
  <c r="G3473" i="16" s="1"/>
  <c r="G3474" i="16" s="1"/>
  <c r="G3475" i="16" s="1"/>
  <c r="G3476" i="16" s="1"/>
  <c r="G3477" i="16" s="1"/>
  <c r="G3478" i="16" s="1"/>
  <c r="G3479" i="16" s="1"/>
  <c r="G3480" i="16" s="1"/>
  <c r="G3481" i="16" s="1"/>
  <c r="G3482" i="16" s="1"/>
  <c r="G3483" i="16" s="1"/>
  <c r="G3484" i="16" s="1"/>
  <c r="G3485" i="16" s="1"/>
  <c r="G3486" i="16" s="1"/>
  <c r="G3487" i="16" s="1"/>
  <c r="G3488" i="16" s="1"/>
  <c r="G3489" i="16" s="1"/>
  <c r="G3490" i="16" s="1"/>
  <c r="G3491" i="16" s="1"/>
  <c r="G3492" i="16" s="1"/>
  <c r="G3493" i="16" s="1"/>
  <c r="G3494" i="16" s="1"/>
  <c r="G3495" i="16" s="1"/>
  <c r="G3496" i="16" s="1"/>
  <c r="G3497" i="16" s="1"/>
  <c r="G3498" i="16" s="1"/>
  <c r="G3499" i="16" s="1"/>
  <c r="G3500" i="16" s="1"/>
  <c r="G3501" i="16" s="1"/>
  <c r="G3502" i="16" s="1"/>
  <c r="G3503" i="16" s="1"/>
  <c r="G3504" i="16" s="1"/>
  <c r="G3505" i="16" s="1"/>
  <c r="G3506" i="16" s="1"/>
  <c r="G3507" i="16" s="1"/>
  <c r="G3508" i="16" s="1"/>
  <c r="G3509" i="16" s="1"/>
  <c r="G3510" i="16" s="1"/>
  <c r="G3511" i="16" s="1"/>
  <c r="G3512" i="16" s="1"/>
  <c r="G3513" i="16" s="1"/>
  <c r="G3514" i="16" s="1"/>
  <c r="G3515" i="16" s="1"/>
  <c r="G3516" i="16" s="1"/>
  <c r="G3517" i="16" s="1"/>
  <c r="G3518" i="16" s="1"/>
  <c r="G3519" i="16" s="1"/>
  <c r="G3520" i="16" s="1"/>
  <c r="G3521" i="16" s="1"/>
  <c r="G3522" i="16" s="1"/>
  <c r="G3523" i="16" s="1"/>
  <c r="G3524" i="16" s="1"/>
  <c r="G3525" i="16" s="1"/>
  <c r="G3526" i="16" s="1"/>
  <c r="G3527" i="16" s="1"/>
  <c r="G3528" i="16" s="1"/>
  <c r="G3529" i="16" s="1"/>
  <c r="G3530" i="16" s="1"/>
  <c r="G3531" i="16" s="1"/>
  <c r="G3532" i="16" s="1"/>
  <c r="G3533" i="16" s="1"/>
  <c r="G3534" i="16" s="1"/>
  <c r="G3535" i="16" s="1"/>
  <c r="G3536" i="16" s="1"/>
  <c r="G3537" i="16" s="1"/>
  <c r="G3538" i="16" s="1"/>
  <c r="G3539" i="16" s="1"/>
  <c r="G3540" i="16" s="1"/>
  <c r="G3541" i="16" s="1"/>
  <c r="G3542" i="16" s="1"/>
  <c r="G3543" i="16" s="1"/>
  <c r="G3544" i="16" s="1"/>
  <c r="G3545" i="16" s="1"/>
  <c r="G3546" i="16" s="1"/>
  <c r="G3547" i="16" s="1"/>
  <c r="G3548" i="16" s="1"/>
  <c r="G3549" i="16" s="1"/>
  <c r="G3550" i="16" s="1"/>
  <c r="G3551" i="16" s="1"/>
  <c r="G3552" i="16" s="1"/>
  <c r="G3553" i="16" s="1"/>
  <c r="G3554" i="16" s="1"/>
  <c r="G3555" i="16" s="1"/>
  <c r="G3556" i="16" s="1"/>
  <c r="G3557" i="16" s="1"/>
  <c r="G3558" i="16" s="1"/>
  <c r="G3559" i="16" s="1"/>
  <c r="G3560" i="16" s="1"/>
  <c r="G3561" i="16" s="1"/>
  <c r="G3562" i="16" s="1"/>
  <c r="G3563" i="16" s="1"/>
  <c r="G3564" i="16" s="1"/>
  <c r="G3565" i="16" s="1"/>
  <c r="G3566" i="16" s="1"/>
  <c r="G3567" i="16" s="1"/>
  <c r="G3568" i="16" s="1"/>
  <c r="G3569" i="16" s="1"/>
  <c r="G3570" i="16" s="1"/>
  <c r="G3571" i="16" s="1"/>
  <c r="G3572" i="16" s="1"/>
  <c r="G3573" i="16" s="1"/>
  <c r="G3574" i="16" s="1"/>
  <c r="G3575" i="16" s="1"/>
  <c r="G3576" i="16" s="1"/>
  <c r="G3577" i="16" s="1"/>
  <c r="G3578" i="16" s="1"/>
  <c r="G3579" i="16" s="1"/>
  <c r="G3580" i="16" s="1"/>
  <c r="G3581" i="16" s="1"/>
  <c r="G3582" i="16" s="1"/>
  <c r="G3583" i="16" s="1"/>
  <c r="G3584" i="16" s="1"/>
  <c r="G3585" i="16" s="1"/>
  <c r="G3586" i="16" s="1"/>
  <c r="G3587" i="16" s="1"/>
  <c r="G3588" i="16" s="1"/>
  <c r="G3589" i="16" s="1"/>
  <c r="G3590" i="16" s="1"/>
  <c r="G3591" i="16" s="1"/>
  <c r="G3592" i="16" s="1"/>
  <c r="G3593" i="16" s="1"/>
  <c r="G3594" i="16" s="1"/>
  <c r="G3595" i="16" s="1"/>
  <c r="G3596" i="16" s="1"/>
  <c r="G3597" i="16" s="1"/>
  <c r="G3598" i="16" s="1"/>
  <c r="G3599" i="16" s="1"/>
  <c r="G3600" i="16" s="1"/>
  <c r="G3601" i="16" s="1"/>
  <c r="G3602" i="16" s="1"/>
  <c r="G3603" i="16" s="1"/>
  <c r="G3604" i="16" s="1"/>
  <c r="G3605" i="16" s="1"/>
  <c r="G3606" i="16" s="1"/>
  <c r="G3607" i="16" s="1"/>
  <c r="G3608" i="16" s="1"/>
  <c r="G3609" i="16" s="1"/>
  <c r="G3610" i="16" s="1"/>
  <c r="G3611" i="16" s="1"/>
  <c r="G3612" i="16" s="1"/>
  <c r="G3613" i="16" s="1"/>
  <c r="G3614" i="16" s="1"/>
  <c r="G3615" i="16" s="1"/>
  <c r="G3616" i="16" s="1"/>
  <c r="G3617" i="16" s="1"/>
  <c r="G3618" i="16" s="1"/>
  <c r="G3619" i="16" s="1"/>
  <c r="G3620" i="16" s="1"/>
  <c r="G3621" i="16" s="1"/>
  <c r="G3622" i="16" s="1"/>
  <c r="G3623" i="16" s="1"/>
  <c r="G3624" i="16" s="1"/>
  <c r="G3625" i="16" s="1"/>
  <c r="G3626" i="16" s="1"/>
  <c r="G3627" i="16" s="1"/>
  <c r="G3628" i="16" s="1"/>
  <c r="G3629" i="16" s="1"/>
  <c r="G3630" i="16" s="1"/>
  <c r="G3631" i="16" s="1"/>
  <c r="G3632" i="16" s="1"/>
  <c r="G3633" i="16" s="1"/>
  <c r="G3634" i="16" s="1"/>
  <c r="G3635" i="16" s="1"/>
  <c r="G3636" i="16" s="1"/>
  <c r="G3637" i="16" s="1"/>
  <c r="G3638" i="16" s="1"/>
  <c r="G3639" i="16" s="1"/>
  <c r="G3640" i="16" s="1"/>
  <c r="G3641" i="16" s="1"/>
  <c r="G3642" i="16" s="1"/>
  <c r="G3643" i="16" s="1"/>
  <c r="G3644" i="16" s="1"/>
  <c r="G3645" i="16" s="1"/>
  <c r="G3646" i="16" s="1"/>
  <c r="G3647" i="16" s="1"/>
  <c r="G3648" i="16" s="1"/>
  <c r="G3649" i="16" s="1"/>
  <c r="G3650" i="16" s="1"/>
  <c r="G3651" i="16" s="1"/>
  <c r="G3652" i="16" s="1"/>
  <c r="G3653" i="16" s="1"/>
  <c r="G3654" i="16" s="1"/>
  <c r="G3655" i="16" s="1"/>
  <c r="G3656" i="16" s="1"/>
  <c r="G3657" i="16" s="1"/>
  <c r="G3658" i="16" s="1"/>
  <c r="G3659" i="16" s="1"/>
  <c r="G3660" i="16" s="1"/>
  <c r="G3661" i="16" s="1"/>
  <c r="G3662" i="16" s="1"/>
  <c r="G3663" i="16" s="1"/>
  <c r="G3664" i="16" s="1"/>
  <c r="G3665" i="16" s="1"/>
  <c r="G3666" i="16" s="1"/>
  <c r="G3667" i="16" s="1"/>
  <c r="G3668" i="16" s="1"/>
  <c r="G3669" i="16" s="1"/>
  <c r="G3670" i="16" s="1"/>
  <c r="G3671" i="16" s="1"/>
  <c r="G3672" i="16" s="1"/>
  <c r="G3673" i="16" s="1"/>
  <c r="G3674" i="16" s="1"/>
  <c r="G3675" i="16" s="1"/>
  <c r="G3676" i="16" s="1"/>
  <c r="G3677" i="16" s="1"/>
  <c r="G3678" i="16" s="1"/>
  <c r="G3679" i="16" s="1"/>
  <c r="G3680" i="16" s="1"/>
  <c r="G3681" i="16" s="1"/>
  <c r="G3682" i="16" s="1"/>
  <c r="G3683" i="16" s="1"/>
  <c r="G3684" i="16" s="1"/>
  <c r="G3685" i="16" s="1"/>
  <c r="G3686" i="16" s="1"/>
  <c r="G3687" i="16" s="1"/>
  <c r="G3688" i="16" s="1"/>
  <c r="G3689" i="16" s="1"/>
  <c r="G3690" i="16" s="1"/>
  <c r="G3691" i="16" s="1"/>
  <c r="G3692" i="16" s="1"/>
  <c r="G3693" i="16" s="1"/>
  <c r="G3694" i="16" s="1"/>
  <c r="G3695" i="16" s="1"/>
  <c r="G3696" i="16" s="1"/>
  <c r="G3697" i="16" s="1"/>
  <c r="G3698" i="16" s="1"/>
  <c r="G3699" i="16" s="1"/>
  <c r="G3700" i="16" s="1"/>
  <c r="G3701" i="16" s="1"/>
  <c r="G3702" i="16" s="1"/>
  <c r="G3703" i="16" s="1"/>
  <c r="G3704" i="16" s="1"/>
  <c r="G3705" i="16" s="1"/>
  <c r="G3706" i="16" s="1"/>
  <c r="G3707" i="16" s="1"/>
  <c r="G3708" i="16" s="1"/>
  <c r="G3709" i="16" s="1"/>
  <c r="G3710" i="16" s="1"/>
  <c r="G3711" i="16" s="1"/>
  <c r="G3712" i="16" s="1"/>
  <c r="G3713" i="16" s="1"/>
  <c r="G3714" i="16" s="1"/>
  <c r="G3715" i="16" s="1"/>
  <c r="G3716" i="16" s="1"/>
  <c r="G3717" i="16" s="1"/>
  <c r="G3718" i="16" s="1"/>
  <c r="G3719" i="16" s="1"/>
  <c r="G3720" i="16" s="1"/>
  <c r="G3721" i="16" s="1"/>
  <c r="G3722" i="16" s="1"/>
  <c r="G3723" i="16" s="1"/>
  <c r="G3724" i="16" s="1"/>
  <c r="G3725" i="16" s="1"/>
  <c r="G3726" i="16" s="1"/>
  <c r="G3727" i="16" s="1"/>
  <c r="G3728" i="16" s="1"/>
  <c r="G3729" i="16" s="1"/>
  <c r="G3730" i="16" s="1"/>
  <c r="G3731" i="16" s="1"/>
  <c r="G3732" i="16" s="1"/>
  <c r="G3733" i="16" s="1"/>
  <c r="G3734" i="16" s="1"/>
  <c r="G3735" i="16" s="1"/>
  <c r="G3736" i="16" s="1"/>
  <c r="G3737" i="16" s="1"/>
  <c r="G3738" i="16" s="1"/>
  <c r="G3739" i="16" s="1"/>
  <c r="G3740" i="16" s="1"/>
  <c r="G3741" i="16" s="1"/>
  <c r="G3742" i="16" s="1"/>
  <c r="G3743" i="16" s="1"/>
  <c r="G3744" i="16" s="1"/>
  <c r="G3745" i="16" s="1"/>
  <c r="G3746" i="16" s="1"/>
  <c r="G3747" i="16" s="1"/>
  <c r="G3748" i="16" s="1"/>
  <c r="G3749" i="16" s="1"/>
  <c r="G3750" i="16" s="1"/>
  <c r="G3751" i="16" s="1"/>
  <c r="G3752" i="16" s="1"/>
  <c r="G3753" i="16" s="1"/>
  <c r="G3754" i="16" s="1"/>
  <c r="G3755" i="16" s="1"/>
  <c r="G3756" i="16" s="1"/>
  <c r="G3757" i="16" s="1"/>
  <c r="G3758" i="16" s="1"/>
  <c r="G3759" i="16" s="1"/>
  <c r="G3760" i="16" s="1"/>
  <c r="G3761" i="16" s="1"/>
  <c r="G3762" i="16" s="1"/>
  <c r="G3763" i="16" s="1"/>
  <c r="G3764" i="16" s="1"/>
  <c r="G3765" i="16" s="1"/>
  <c r="G3766" i="16" s="1"/>
  <c r="G3767" i="16" s="1"/>
  <c r="G3768" i="16" s="1"/>
  <c r="G3769" i="16" s="1"/>
  <c r="G3770" i="16" s="1"/>
  <c r="G3771" i="16" s="1"/>
  <c r="G3772" i="16" s="1"/>
  <c r="G3773" i="16" s="1"/>
  <c r="G3774" i="16" s="1"/>
  <c r="G3775" i="16" s="1"/>
  <c r="G3776" i="16" s="1"/>
  <c r="G3777" i="16" s="1"/>
  <c r="G3778" i="16" s="1"/>
  <c r="G3779" i="16" s="1"/>
  <c r="G3780" i="16" s="1"/>
  <c r="G3781" i="16" s="1"/>
  <c r="G3782" i="16" s="1"/>
  <c r="G3783" i="16" s="1"/>
  <c r="G3784" i="16" s="1"/>
  <c r="G3785" i="16" s="1"/>
  <c r="G3786" i="16" s="1"/>
  <c r="G3787" i="16" s="1"/>
  <c r="G3788" i="16" s="1"/>
  <c r="G3789" i="16" s="1"/>
  <c r="G3790" i="16" s="1"/>
  <c r="G3791" i="16" s="1"/>
  <c r="G3792" i="16" s="1"/>
  <c r="G3793" i="16" s="1"/>
  <c r="G3794" i="16" s="1"/>
  <c r="G3795" i="16" s="1"/>
  <c r="G3796" i="16" s="1"/>
  <c r="G3797" i="16" s="1"/>
  <c r="G3798" i="16" s="1"/>
  <c r="G3799" i="16" s="1"/>
  <c r="G3800" i="16" s="1"/>
  <c r="G3801" i="16" s="1"/>
  <c r="G3802" i="16" s="1"/>
  <c r="G3803" i="16" s="1"/>
  <c r="G3804" i="16" s="1"/>
  <c r="G3805" i="16" s="1"/>
  <c r="G3806" i="16" s="1"/>
  <c r="G3807" i="16" s="1"/>
  <c r="G3808" i="16" s="1"/>
  <c r="G3809" i="16" s="1"/>
  <c r="G3810" i="16" s="1"/>
  <c r="G3811" i="16" s="1"/>
  <c r="G3812" i="16" s="1"/>
  <c r="G3813" i="16" s="1"/>
  <c r="G3814" i="16" s="1"/>
  <c r="G3815" i="16" s="1"/>
  <c r="G3816" i="16" s="1"/>
  <c r="G3817" i="16" s="1"/>
  <c r="G3818" i="16" s="1"/>
  <c r="G3819" i="16" s="1"/>
  <c r="G3820" i="16" s="1"/>
  <c r="G3821" i="16" s="1"/>
  <c r="G3822" i="16" s="1"/>
  <c r="G3823" i="16" s="1"/>
  <c r="G3824" i="16" s="1"/>
  <c r="G3825" i="16" s="1"/>
  <c r="G3826" i="16" s="1"/>
  <c r="G3827" i="16" s="1"/>
  <c r="G3828" i="16" s="1"/>
  <c r="G3829" i="16" s="1"/>
  <c r="G3830" i="16" s="1"/>
  <c r="G3831" i="16" s="1"/>
  <c r="G3832" i="16" s="1"/>
  <c r="G3833" i="16" s="1"/>
  <c r="G3834" i="16" s="1"/>
  <c r="G3835" i="16" s="1"/>
  <c r="G3836" i="16" s="1"/>
  <c r="G3837" i="16" s="1"/>
  <c r="G3838" i="16" s="1"/>
  <c r="G3839" i="16" s="1"/>
  <c r="G3840" i="16" s="1"/>
  <c r="G3841" i="16" s="1"/>
  <c r="G3842" i="16" s="1"/>
  <c r="G3843" i="16" s="1"/>
  <c r="G3844" i="16" s="1"/>
  <c r="G3845" i="16" s="1"/>
  <c r="G3846" i="16" s="1"/>
  <c r="G3847" i="16" s="1"/>
  <c r="G3848" i="16" s="1"/>
  <c r="G3849" i="16" s="1"/>
  <c r="G3850" i="16" s="1"/>
  <c r="G3851" i="16" s="1"/>
  <c r="G3852" i="16" s="1"/>
  <c r="G3853" i="16" s="1"/>
  <c r="G3854" i="16" s="1"/>
  <c r="G3855" i="16" s="1"/>
  <c r="G3856" i="16" s="1"/>
  <c r="G3857" i="16" s="1"/>
  <c r="G3858" i="16" s="1"/>
  <c r="G3859" i="16" s="1"/>
  <c r="G3860" i="16" s="1"/>
  <c r="G3861" i="16" s="1"/>
  <c r="G3862" i="16" s="1"/>
  <c r="G3863" i="16" s="1"/>
  <c r="G3864" i="16" s="1"/>
  <c r="G3865" i="16" s="1"/>
  <c r="G3866" i="16" s="1"/>
  <c r="G3867" i="16" s="1"/>
  <c r="G3868" i="16" s="1"/>
  <c r="G3869" i="16" s="1"/>
  <c r="G3870" i="16" s="1"/>
  <c r="G3871" i="16" s="1"/>
  <c r="G3872" i="16" s="1"/>
  <c r="G3873" i="16" s="1"/>
  <c r="G3874" i="16" s="1"/>
  <c r="G3875" i="16" s="1"/>
  <c r="G3876" i="16" s="1"/>
  <c r="G3877" i="16" s="1"/>
  <c r="G3878" i="16" s="1"/>
  <c r="G3879" i="16" s="1"/>
  <c r="G3880" i="16" s="1"/>
  <c r="G3881" i="16" s="1"/>
  <c r="G3882" i="16" s="1"/>
  <c r="G3883" i="16" s="1"/>
  <c r="G3884" i="16" s="1"/>
  <c r="G3885" i="16" s="1"/>
  <c r="G3886" i="16" s="1"/>
  <c r="G3887" i="16" s="1"/>
  <c r="G3888" i="16" s="1"/>
  <c r="G3889" i="16" s="1"/>
  <c r="G3890" i="16" s="1"/>
  <c r="G3891" i="16" s="1"/>
  <c r="G3892" i="16" s="1"/>
  <c r="G3893" i="16" s="1"/>
  <c r="G3894" i="16" s="1"/>
  <c r="G3895" i="16" s="1"/>
  <c r="G3896" i="16" s="1"/>
  <c r="G3897" i="16" s="1"/>
  <c r="G3898" i="16" s="1"/>
  <c r="G3899" i="16" s="1"/>
  <c r="G3900" i="16" s="1"/>
  <c r="G3901" i="16" s="1"/>
  <c r="G3902" i="16" s="1"/>
  <c r="G3903" i="16" s="1"/>
  <c r="G3904" i="16" s="1"/>
  <c r="G3905" i="16" s="1"/>
  <c r="G3906" i="16" s="1"/>
  <c r="G3907" i="16" s="1"/>
  <c r="G3908" i="16" s="1"/>
  <c r="G3909" i="16" s="1"/>
  <c r="G3910" i="16" s="1"/>
  <c r="G3911" i="16" s="1"/>
  <c r="G3912" i="16" s="1"/>
  <c r="I2" i="36"/>
  <c r="C741" i="21"/>
  <c r="D741" i="21"/>
  <c r="C742" i="21"/>
  <c r="D742" i="21"/>
  <c r="C743" i="21"/>
  <c r="D743" i="21"/>
  <c r="C744" i="21"/>
  <c r="D744" i="21"/>
  <c r="C745" i="21"/>
  <c r="D745" i="21"/>
  <c r="C746" i="21"/>
  <c r="D746" i="21"/>
  <c r="C747" i="21"/>
  <c r="D747" i="21"/>
  <c r="C748" i="21"/>
  <c r="D748" i="21"/>
  <c r="C749" i="21"/>
  <c r="D749" i="21"/>
  <c r="C750" i="21"/>
  <c r="D750" i="21"/>
  <c r="C751" i="21"/>
  <c r="D751" i="21"/>
  <c r="C752" i="21"/>
  <c r="D752" i="21"/>
  <c r="C753" i="21"/>
  <c r="D753" i="21"/>
  <c r="C754" i="21"/>
  <c r="D754" i="21"/>
  <c r="C755" i="21"/>
  <c r="D755" i="21"/>
  <c r="C756" i="21"/>
  <c r="D756" i="21"/>
  <c r="C757" i="21"/>
  <c r="D757" i="21"/>
  <c r="C758" i="21"/>
  <c r="D758" i="21"/>
  <c r="C759" i="21"/>
  <c r="D759" i="21"/>
  <c r="C760" i="21"/>
  <c r="D760" i="21"/>
  <c r="C761" i="21"/>
  <c r="D761" i="21"/>
  <c r="C762" i="21"/>
  <c r="D762" i="21"/>
  <c r="C763" i="21"/>
  <c r="D763" i="21"/>
  <c r="C764" i="21"/>
  <c r="D764" i="21"/>
  <c r="C765" i="21"/>
  <c r="D765" i="21"/>
  <c r="C766" i="21"/>
  <c r="D766" i="21"/>
  <c r="C767" i="21"/>
  <c r="D767" i="21"/>
  <c r="C768" i="21"/>
  <c r="D768" i="21"/>
  <c r="C769" i="21"/>
  <c r="D769" i="21"/>
  <c r="C770" i="21"/>
  <c r="D770" i="21"/>
  <c r="C771" i="21"/>
  <c r="D771" i="21"/>
  <c r="C772" i="21"/>
  <c r="D772" i="21"/>
  <c r="C773" i="21"/>
  <c r="D773" i="21"/>
  <c r="C774" i="21"/>
  <c r="D774" i="21"/>
  <c r="C775" i="21"/>
  <c r="D775" i="21"/>
  <c r="C776" i="21"/>
  <c r="D776" i="21"/>
  <c r="C777" i="21"/>
  <c r="D777" i="21"/>
  <c r="C778" i="21"/>
  <c r="D778" i="21"/>
  <c r="C779" i="21"/>
  <c r="D779" i="21"/>
  <c r="C780" i="21"/>
  <c r="D780" i="21"/>
  <c r="C781" i="21"/>
  <c r="D781" i="21"/>
  <c r="C782" i="21"/>
  <c r="D782" i="21"/>
  <c r="C783" i="21"/>
  <c r="D783" i="21"/>
  <c r="C784" i="21"/>
  <c r="D784" i="21"/>
  <c r="C785" i="21"/>
  <c r="D785" i="21"/>
  <c r="C786" i="21"/>
  <c r="D786" i="21"/>
  <c r="C787" i="21"/>
  <c r="D787" i="21"/>
  <c r="C788" i="21"/>
  <c r="D788" i="21"/>
  <c r="C789" i="21"/>
  <c r="D789" i="21"/>
  <c r="C790" i="21"/>
  <c r="D790" i="21"/>
  <c r="C791" i="21"/>
  <c r="D791" i="21"/>
  <c r="C792" i="21"/>
  <c r="D792" i="21"/>
  <c r="C793" i="21"/>
  <c r="D793" i="21"/>
  <c r="C794" i="21"/>
  <c r="D794" i="21"/>
  <c r="C795" i="21"/>
  <c r="D795" i="21"/>
  <c r="C796" i="21"/>
  <c r="D796" i="21"/>
  <c r="C797" i="21"/>
  <c r="D797" i="21"/>
  <c r="C798" i="21"/>
  <c r="D798" i="21"/>
  <c r="C799" i="21"/>
  <c r="D799" i="21"/>
  <c r="C800" i="21"/>
  <c r="D800" i="21"/>
  <c r="C801" i="21"/>
  <c r="D801" i="21"/>
  <c r="C802" i="21"/>
  <c r="D802" i="21"/>
  <c r="C803" i="21"/>
  <c r="D803" i="21"/>
  <c r="C804" i="21"/>
  <c r="D804" i="21"/>
  <c r="C805" i="21"/>
  <c r="D805" i="21"/>
  <c r="C806" i="21"/>
  <c r="D806" i="21"/>
  <c r="C807" i="21"/>
  <c r="D807" i="21"/>
  <c r="C808" i="21"/>
  <c r="D808" i="21"/>
  <c r="C809" i="21"/>
  <c r="D809" i="21"/>
  <c r="C810" i="21"/>
  <c r="D810" i="21"/>
  <c r="C811" i="21"/>
  <c r="D811" i="21"/>
  <c r="C812" i="21"/>
  <c r="D812" i="21"/>
  <c r="C813" i="21"/>
  <c r="D813" i="21"/>
  <c r="C814" i="21"/>
  <c r="D814" i="21"/>
  <c r="C815" i="21"/>
  <c r="D815" i="21"/>
  <c r="C816" i="21"/>
  <c r="D816" i="21"/>
  <c r="C817" i="21"/>
  <c r="D817" i="21"/>
  <c r="C818" i="21"/>
  <c r="D818" i="21"/>
  <c r="C819" i="21"/>
  <c r="D819" i="21"/>
  <c r="C820" i="21"/>
  <c r="D820" i="21"/>
  <c r="C821" i="21"/>
  <c r="D821" i="21"/>
  <c r="C822" i="21"/>
  <c r="D822" i="21"/>
  <c r="C823" i="21"/>
  <c r="D823" i="21"/>
  <c r="C824" i="21"/>
  <c r="D824" i="21"/>
  <c r="C825" i="21"/>
  <c r="D825" i="21"/>
  <c r="C826" i="21"/>
  <c r="D826" i="21"/>
  <c r="C827" i="21"/>
  <c r="D827" i="21"/>
  <c r="C828" i="21"/>
  <c r="D828" i="21"/>
  <c r="C829" i="21"/>
  <c r="D829" i="21"/>
  <c r="C830" i="21"/>
  <c r="D830" i="21"/>
  <c r="C831" i="21"/>
  <c r="D831" i="21"/>
  <c r="C832" i="21"/>
  <c r="D832" i="21"/>
  <c r="C833" i="21"/>
  <c r="D833" i="21"/>
  <c r="C834" i="21"/>
  <c r="D834" i="21"/>
  <c r="C835" i="21"/>
  <c r="D835" i="21"/>
  <c r="C836" i="21"/>
  <c r="D836" i="21"/>
  <c r="C837" i="21"/>
  <c r="D837" i="21"/>
  <c r="C838" i="21"/>
  <c r="D838" i="21"/>
  <c r="C839" i="21"/>
  <c r="D839" i="21"/>
  <c r="C840" i="21"/>
  <c r="D840" i="21"/>
  <c r="C841" i="21"/>
  <c r="D841" i="21"/>
  <c r="C842" i="21"/>
  <c r="D842" i="21"/>
  <c r="C843" i="21"/>
  <c r="D843" i="21"/>
  <c r="C844" i="21"/>
  <c r="D844" i="21"/>
  <c r="C845" i="21"/>
  <c r="D845" i="21"/>
  <c r="C846" i="21"/>
  <c r="D846" i="21"/>
  <c r="C847" i="21"/>
  <c r="D847" i="21"/>
  <c r="C848" i="21"/>
  <c r="D848" i="21"/>
  <c r="C849" i="21"/>
  <c r="D849" i="21"/>
  <c r="C850" i="21"/>
  <c r="D850" i="21"/>
  <c r="E57" i="37" s="1"/>
  <c r="C851" i="21"/>
  <c r="D851" i="21"/>
  <c r="C852" i="21"/>
  <c r="D852" i="21"/>
  <c r="C853" i="21"/>
  <c r="D853" i="21"/>
  <c r="C854" i="21"/>
  <c r="D854" i="21"/>
  <c r="C855" i="21"/>
  <c r="D855" i="21"/>
  <c r="C856" i="21"/>
  <c r="D856" i="21"/>
  <c r="C857" i="21"/>
  <c r="D857" i="21"/>
  <c r="C858" i="21"/>
  <c r="D858" i="21"/>
  <c r="C859" i="21"/>
  <c r="D859" i="21"/>
  <c r="C860" i="21"/>
  <c r="D860" i="21"/>
  <c r="C861" i="21"/>
  <c r="D861" i="21"/>
  <c r="C862" i="21"/>
  <c r="D862" i="21"/>
  <c r="C863" i="21"/>
  <c r="D863" i="21"/>
  <c r="C864" i="21"/>
  <c r="D864" i="21"/>
  <c r="E62" i="37" s="1"/>
  <c r="C865" i="21"/>
  <c r="D865" i="21"/>
  <c r="C866" i="21"/>
  <c r="D866" i="21"/>
  <c r="C867" i="21"/>
  <c r="D867" i="21"/>
  <c r="C868" i="21"/>
  <c r="D868" i="21"/>
  <c r="C869" i="21"/>
  <c r="D869" i="21"/>
  <c r="C870" i="21"/>
  <c r="D870" i="21"/>
  <c r="C871" i="21"/>
  <c r="D871" i="21"/>
  <c r="C872" i="21"/>
  <c r="D872" i="21"/>
  <c r="C873" i="21"/>
  <c r="D873" i="21"/>
  <c r="C874" i="21"/>
  <c r="D874" i="21"/>
  <c r="C875" i="21"/>
  <c r="D875" i="21"/>
  <c r="C876" i="21"/>
  <c r="D876" i="21"/>
  <c r="C877" i="21"/>
  <c r="D877" i="21"/>
  <c r="C878" i="21"/>
  <c r="D878" i="21"/>
  <c r="C879" i="21"/>
  <c r="D879" i="21"/>
  <c r="C880" i="21"/>
  <c r="D880" i="21"/>
  <c r="C881" i="21"/>
  <c r="D881" i="21"/>
  <c r="C882" i="21"/>
  <c r="D882" i="21"/>
  <c r="C883" i="21"/>
  <c r="D883" i="21"/>
  <c r="C884" i="21"/>
  <c r="D884" i="21"/>
  <c r="C885" i="21"/>
  <c r="D885" i="21"/>
  <c r="C886" i="21"/>
  <c r="D886" i="21"/>
  <c r="C887" i="21"/>
  <c r="D887" i="21"/>
  <c r="C888" i="21"/>
  <c r="D888" i="21"/>
  <c r="C889" i="21"/>
  <c r="D889" i="21"/>
  <c r="C890" i="21"/>
  <c r="D890" i="21"/>
  <c r="C891" i="21"/>
  <c r="D891" i="21"/>
  <c r="C892" i="21"/>
  <c r="D892" i="21"/>
  <c r="C893" i="21"/>
  <c r="D893" i="21"/>
  <c r="C894" i="21"/>
  <c r="D894" i="21"/>
  <c r="C895" i="21"/>
  <c r="D895" i="21"/>
  <c r="C896" i="21"/>
  <c r="D896" i="21"/>
  <c r="C897" i="21"/>
  <c r="D897" i="21"/>
  <c r="C898" i="21"/>
  <c r="D898" i="21"/>
  <c r="C899" i="21"/>
  <c r="D899" i="21"/>
  <c r="C900" i="21"/>
  <c r="D900" i="21"/>
  <c r="C901" i="21"/>
  <c r="D901" i="21"/>
  <c r="C902" i="21"/>
  <c r="D902" i="21"/>
  <c r="C903" i="21"/>
  <c r="D903" i="21"/>
  <c r="C904" i="21"/>
  <c r="D904" i="21"/>
  <c r="C905" i="21"/>
  <c r="D905" i="21"/>
  <c r="C906" i="21"/>
  <c r="D906" i="21"/>
  <c r="C907" i="21"/>
  <c r="D907" i="21"/>
  <c r="C908" i="21"/>
  <c r="D908" i="21"/>
  <c r="C909" i="21"/>
  <c r="D909" i="21"/>
  <c r="C910" i="21"/>
  <c r="D910" i="21"/>
  <c r="C911" i="21"/>
  <c r="D911" i="21"/>
  <c r="C912" i="21"/>
  <c r="D912" i="21"/>
  <c r="C913" i="21"/>
  <c r="D913" i="21"/>
  <c r="C914" i="21"/>
  <c r="D914" i="21"/>
  <c r="C915" i="21"/>
  <c r="D915" i="21"/>
  <c r="C916" i="21"/>
  <c r="D916" i="21"/>
  <c r="C917" i="21"/>
  <c r="D917" i="21"/>
  <c r="E60" i="37" s="1"/>
  <c r="C918" i="21"/>
  <c r="D918" i="21"/>
  <c r="C919" i="21"/>
  <c r="D919" i="21"/>
  <c r="C920" i="21"/>
  <c r="D920" i="21"/>
  <c r="C921" i="21"/>
  <c r="D921" i="21"/>
  <c r="C922" i="21"/>
  <c r="D922" i="21"/>
  <c r="C923" i="21"/>
  <c r="D923" i="21"/>
  <c r="C924" i="21"/>
  <c r="D924" i="21"/>
  <c r="C925" i="21"/>
  <c r="D925" i="21"/>
  <c r="C926" i="21"/>
  <c r="D926" i="21"/>
  <c r="C927" i="21"/>
  <c r="D927" i="21"/>
  <c r="C928" i="21"/>
  <c r="D928" i="21"/>
  <c r="C929" i="21"/>
  <c r="D929" i="21"/>
  <c r="C930" i="21"/>
  <c r="D930" i="21"/>
  <c r="C931" i="21"/>
  <c r="D931" i="21"/>
  <c r="C932" i="21"/>
  <c r="D932" i="21"/>
  <c r="C933" i="21"/>
  <c r="D933" i="21"/>
  <c r="C934" i="21"/>
  <c r="D934" i="21"/>
  <c r="C935" i="21"/>
  <c r="D935" i="21"/>
  <c r="C936" i="21"/>
  <c r="D936" i="21"/>
  <c r="C937" i="21"/>
  <c r="D937" i="21"/>
  <c r="C938" i="21"/>
  <c r="D938" i="21"/>
  <c r="C939" i="21"/>
  <c r="D939" i="21"/>
  <c r="C940" i="21"/>
  <c r="D940" i="21"/>
  <c r="C941" i="21"/>
  <c r="D941" i="21"/>
  <c r="C942" i="21"/>
  <c r="D942" i="21"/>
  <c r="C943" i="21"/>
  <c r="D943" i="21"/>
  <c r="C944" i="21"/>
  <c r="D944" i="21"/>
  <c r="C945" i="21"/>
  <c r="D945" i="21"/>
  <c r="C946" i="21"/>
  <c r="D946" i="21"/>
  <c r="C947" i="21"/>
  <c r="D947" i="21"/>
  <c r="C948" i="21"/>
  <c r="D948" i="21"/>
  <c r="C949" i="21"/>
  <c r="D949" i="21"/>
  <c r="C950" i="21"/>
  <c r="D950" i="21"/>
  <c r="C951" i="21"/>
  <c r="D951" i="21"/>
  <c r="C952" i="21"/>
  <c r="D952" i="21"/>
  <c r="C953" i="21"/>
  <c r="D953" i="21"/>
  <c r="C954" i="21"/>
  <c r="D954" i="21"/>
  <c r="C955" i="21"/>
  <c r="D955" i="21"/>
  <c r="C956" i="21"/>
  <c r="D956" i="21"/>
  <c r="C957" i="21"/>
  <c r="D957" i="21"/>
  <c r="C958" i="21"/>
  <c r="D958" i="21"/>
  <c r="C959" i="21"/>
  <c r="D959" i="21"/>
  <c r="C960" i="21"/>
  <c r="D960" i="21"/>
  <c r="C961" i="21"/>
  <c r="D961" i="21"/>
  <c r="C962" i="21"/>
  <c r="D962" i="21"/>
  <c r="C963" i="21"/>
  <c r="D963" i="21"/>
  <c r="C964" i="21"/>
  <c r="D964" i="21"/>
  <c r="C965" i="21"/>
  <c r="D965" i="21"/>
  <c r="C966" i="21"/>
  <c r="D966" i="21"/>
  <c r="C967" i="21"/>
  <c r="D967" i="21"/>
  <c r="C968" i="21"/>
  <c r="D968" i="21"/>
  <c r="C969" i="21"/>
  <c r="D969" i="21"/>
  <c r="C970" i="21"/>
  <c r="D970" i="21"/>
  <c r="C971" i="21"/>
  <c r="D971" i="21"/>
  <c r="E63" i="37" s="1"/>
  <c r="C972" i="21"/>
  <c r="D972" i="21"/>
  <c r="C973" i="21"/>
  <c r="D973" i="21"/>
  <c r="C974" i="21"/>
  <c r="D974" i="21"/>
  <c r="C975" i="21"/>
  <c r="D975" i="21"/>
  <c r="C976" i="21"/>
  <c r="D976" i="21"/>
  <c r="C977" i="21"/>
  <c r="D977" i="21"/>
  <c r="C978" i="21"/>
  <c r="D978" i="21"/>
  <c r="C979" i="21"/>
  <c r="D979" i="21"/>
  <c r="C980" i="21"/>
  <c r="D980" i="21"/>
  <c r="C981" i="21"/>
  <c r="D981" i="21"/>
  <c r="C982" i="21"/>
  <c r="D982" i="21"/>
  <c r="C983" i="21"/>
  <c r="D983" i="21"/>
  <c r="C984" i="21"/>
  <c r="D984" i="21"/>
  <c r="C985" i="21"/>
  <c r="D985" i="21"/>
  <c r="C986" i="21"/>
  <c r="D986" i="21"/>
  <c r="C987" i="21"/>
  <c r="D987" i="21"/>
  <c r="C988" i="21"/>
  <c r="D988" i="21"/>
  <c r="C989" i="21"/>
  <c r="D989" i="21"/>
  <c r="C990" i="21"/>
  <c r="D990" i="21"/>
  <c r="C991" i="21"/>
  <c r="D991" i="21"/>
  <c r="C992" i="21"/>
  <c r="D992" i="21"/>
  <c r="C993" i="21"/>
  <c r="D993" i="21"/>
  <c r="C994" i="21"/>
  <c r="D994" i="21"/>
  <c r="C995" i="21"/>
  <c r="D995" i="21"/>
  <c r="C996" i="21"/>
  <c r="D996" i="21"/>
  <c r="C997" i="21"/>
  <c r="D997" i="21"/>
  <c r="C998" i="21"/>
  <c r="D998" i="21"/>
  <c r="C999" i="21"/>
  <c r="D999" i="21"/>
  <c r="C1000" i="21"/>
  <c r="D1000" i="21"/>
  <c r="C1001" i="21"/>
  <c r="D1001" i="21"/>
  <c r="C1002" i="21"/>
  <c r="D1002" i="21"/>
  <c r="C1003" i="21"/>
  <c r="D1003" i="21"/>
  <c r="C1004" i="21"/>
  <c r="D1004" i="21"/>
  <c r="C1005" i="21"/>
  <c r="D1005" i="21"/>
  <c r="C1006" i="21"/>
  <c r="D1006" i="21"/>
  <c r="C1007" i="21"/>
  <c r="D1007" i="21"/>
  <c r="C1008" i="21"/>
  <c r="D1008" i="21"/>
  <c r="C1009" i="21"/>
  <c r="D1009" i="21"/>
  <c r="C1010" i="21"/>
  <c r="D1010" i="21"/>
  <c r="E59" i="37" s="1"/>
  <c r="C1011" i="21"/>
  <c r="D1011" i="21"/>
  <c r="C1012" i="21"/>
  <c r="D1012" i="21"/>
  <c r="C1013" i="21"/>
  <c r="D1013" i="21"/>
  <c r="C1014" i="21"/>
  <c r="D1014" i="21"/>
  <c r="C1015" i="21"/>
  <c r="D1015" i="21"/>
  <c r="C1016" i="21"/>
  <c r="D1016" i="21"/>
  <c r="C1017" i="21"/>
  <c r="D1017" i="21"/>
  <c r="C1018" i="21"/>
  <c r="D1018" i="21"/>
  <c r="C1019" i="21"/>
  <c r="D1019" i="21"/>
  <c r="C1020" i="21"/>
  <c r="D1020" i="21"/>
  <c r="C1021" i="21"/>
  <c r="D1021" i="21"/>
  <c r="C1022" i="21"/>
  <c r="D1022" i="21"/>
  <c r="C1023" i="21"/>
  <c r="D1023" i="21"/>
  <c r="C1024" i="21"/>
  <c r="D1024" i="21"/>
  <c r="C1025" i="21"/>
  <c r="D1025" i="21"/>
  <c r="C1026" i="21"/>
  <c r="D1026" i="21"/>
  <c r="C1027" i="21"/>
  <c r="D1027" i="21"/>
  <c r="C1028" i="21"/>
  <c r="D1028" i="21"/>
  <c r="C1029" i="21"/>
  <c r="D1029" i="21"/>
  <c r="C1030" i="21"/>
  <c r="D1030" i="21"/>
  <c r="C1031" i="21"/>
  <c r="D1031" i="21"/>
  <c r="C1032" i="21"/>
  <c r="D1032" i="21"/>
  <c r="C1033" i="21"/>
  <c r="D1033" i="21"/>
  <c r="C1034" i="21"/>
  <c r="D1034" i="21"/>
  <c r="C1035" i="21"/>
  <c r="D1035" i="21"/>
  <c r="C1036" i="21"/>
  <c r="D1036" i="21"/>
  <c r="C1037" i="21"/>
  <c r="D1037" i="21"/>
  <c r="C1038" i="21"/>
  <c r="D1038" i="21"/>
  <c r="C1039" i="21"/>
  <c r="D1039" i="21"/>
  <c r="C1040" i="21"/>
  <c r="D1040" i="21"/>
  <c r="C1041" i="21"/>
  <c r="D1041" i="21"/>
  <c r="C1042" i="21"/>
  <c r="D1042" i="21"/>
  <c r="C1043" i="21"/>
  <c r="D1043" i="21"/>
  <c r="C1044" i="21"/>
  <c r="D1044" i="21"/>
  <c r="C1045" i="21"/>
  <c r="D1045" i="21"/>
  <c r="C1046" i="21"/>
  <c r="D1046" i="21"/>
  <c r="C1047" i="21"/>
  <c r="D1047" i="21"/>
  <c r="C1048" i="21"/>
  <c r="D1048" i="21"/>
  <c r="C1049" i="21"/>
  <c r="D1049" i="21"/>
  <c r="E64" i="37" s="1"/>
  <c r="C1050" i="21"/>
  <c r="D1050" i="21"/>
  <c r="C1051" i="21"/>
  <c r="D1051" i="21"/>
  <c r="C1052" i="21"/>
  <c r="D1052" i="21"/>
  <c r="C1053" i="21"/>
  <c r="D1053" i="21"/>
  <c r="C1054" i="21"/>
  <c r="D1054" i="21"/>
  <c r="C1055" i="21"/>
  <c r="D1055" i="21"/>
  <c r="E58" i="37" s="1"/>
  <c r="C1056" i="21"/>
  <c r="D1056" i="21"/>
  <c r="C1057" i="21"/>
  <c r="D1057" i="21"/>
  <c r="C1058" i="21"/>
  <c r="D1058" i="21"/>
  <c r="C1059" i="21"/>
  <c r="D1059" i="21"/>
  <c r="C1060" i="21"/>
  <c r="D1060" i="21"/>
  <c r="C1061" i="21"/>
  <c r="D1061" i="21"/>
  <c r="C1062" i="21"/>
  <c r="D1062" i="21"/>
  <c r="C1063" i="21"/>
  <c r="D1063" i="21"/>
  <c r="C1064" i="21"/>
  <c r="D1064" i="21"/>
  <c r="C1065" i="21"/>
  <c r="D1065" i="21"/>
  <c r="C1066" i="21"/>
  <c r="D1066" i="21"/>
  <c r="C1067" i="21"/>
  <c r="D1067" i="21"/>
  <c r="C1068" i="21"/>
  <c r="D1068" i="21"/>
  <c r="C1069" i="21"/>
  <c r="D1069" i="21"/>
  <c r="C1070" i="21"/>
  <c r="D1070" i="21"/>
  <c r="C1071" i="21"/>
  <c r="D1071" i="21"/>
  <c r="C1072" i="21"/>
  <c r="D1072" i="21"/>
  <c r="C1073" i="21"/>
  <c r="D1073" i="21"/>
  <c r="C1074" i="21"/>
  <c r="D1074" i="21"/>
  <c r="C1075" i="21"/>
  <c r="D1075" i="21"/>
  <c r="C1076" i="21"/>
  <c r="D1076" i="21"/>
  <c r="C1077" i="21"/>
  <c r="D1077" i="21"/>
  <c r="C1078" i="21"/>
  <c r="D1078" i="21"/>
  <c r="C1079" i="21"/>
  <c r="D1079" i="21"/>
  <c r="C1080" i="21"/>
  <c r="D1080" i="21"/>
  <c r="C1081" i="21"/>
  <c r="D1081" i="21"/>
  <c r="C1082" i="21"/>
  <c r="D1082" i="21"/>
  <c r="C1083" i="21"/>
  <c r="D1083" i="21"/>
  <c r="C1084" i="21"/>
  <c r="D1084" i="21"/>
  <c r="C1085" i="21"/>
  <c r="D1085" i="21"/>
  <c r="C1086" i="21"/>
  <c r="D1086" i="21"/>
  <c r="C1087" i="21"/>
  <c r="D1087" i="21"/>
  <c r="C2" i="21"/>
  <c r="C3" i="21"/>
  <c r="C4" i="21"/>
  <c r="C5" i="21"/>
  <c r="C6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50" i="21"/>
  <c r="C51" i="21"/>
  <c r="C52" i="21"/>
  <c r="C53" i="21"/>
  <c r="C54" i="21"/>
  <c r="C55" i="21"/>
  <c r="C56" i="21"/>
  <c r="C57" i="21"/>
  <c r="C58" i="21"/>
  <c r="C59" i="21"/>
  <c r="C60" i="21"/>
  <c r="C61" i="21"/>
  <c r="C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89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2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3" i="21"/>
  <c r="C124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8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D734" i="21"/>
  <c r="D54" i="21"/>
  <c r="D254" i="21"/>
  <c r="D389" i="21"/>
  <c r="D55" i="21"/>
  <c r="D255" i="21"/>
  <c r="D2" i="21"/>
  <c r="D579" i="21"/>
  <c r="D414" i="21"/>
  <c r="D415" i="21"/>
  <c r="D231" i="21"/>
  <c r="D122" i="21"/>
  <c r="D139" i="21"/>
  <c r="D140" i="21"/>
  <c r="D736" i="21"/>
  <c r="D141" i="21"/>
  <c r="D56" i="21"/>
  <c r="D57" i="21"/>
  <c r="D698" i="21"/>
  <c r="D256" i="21"/>
  <c r="D416" i="21"/>
  <c r="D257" i="21"/>
  <c r="D580" i="21"/>
  <c r="D699" i="21"/>
  <c r="D142" i="21"/>
  <c r="D258" i="21"/>
  <c r="D58" i="21"/>
  <c r="D417" i="21"/>
  <c r="D410" i="21"/>
  <c r="D418" i="21"/>
  <c r="D143" i="21"/>
  <c r="D700" i="21"/>
  <c r="D59" i="21"/>
  <c r="D259" i="21"/>
  <c r="D419" i="21"/>
  <c r="D260" i="21"/>
  <c r="D390" i="21"/>
  <c r="D581" i="21"/>
  <c r="D144" i="21"/>
  <c r="D582" i="21"/>
  <c r="D3" i="21"/>
  <c r="D391" i="21"/>
  <c r="D737" i="21"/>
  <c r="D261" i="21"/>
  <c r="D555" i="21"/>
  <c r="D262" i="21"/>
  <c r="D263" i="21"/>
  <c r="D583" i="21"/>
  <c r="D145" i="21"/>
  <c r="D420" i="21"/>
  <c r="D421" i="21"/>
  <c r="D245" i="21"/>
  <c r="D146" i="21"/>
  <c r="D147" i="21"/>
  <c r="D4" i="21"/>
  <c r="D148" i="21"/>
  <c r="D682" i="21"/>
  <c r="D264" i="21"/>
  <c r="D5" i="21"/>
  <c r="D149" i="21"/>
  <c r="D265" i="21"/>
  <c r="D6" i="21"/>
  <c r="D266" i="21"/>
  <c r="D422" i="21"/>
  <c r="D584" i="21"/>
  <c r="D150" i="21"/>
  <c r="D151" i="21"/>
  <c r="D152" i="21"/>
  <c r="D60" i="21"/>
  <c r="D267" i="21"/>
  <c r="D268" i="21"/>
  <c r="D61" i="21"/>
  <c r="D423" i="21"/>
  <c r="D62" i="21"/>
  <c r="D585" i="21"/>
  <c r="D246" i="21"/>
  <c r="D586" i="21"/>
  <c r="D556" i="21"/>
  <c r="D587" i="21"/>
  <c r="D683" i="21"/>
  <c r="D269" i="21"/>
  <c r="D153" i="21"/>
  <c r="D270" i="21"/>
  <c r="D271" i="21"/>
  <c r="D557" i="21"/>
  <c r="D588" i="21"/>
  <c r="D684" i="21"/>
  <c r="D63" i="21"/>
  <c r="D424" i="21"/>
  <c r="D154" i="21"/>
  <c r="D272" i="21"/>
  <c r="D273" i="21"/>
  <c r="D7" i="21"/>
  <c r="E56" i="37" s="1"/>
  <c r="D274" i="21"/>
  <c r="D8" i="21"/>
  <c r="D64" i="21"/>
  <c r="D275" i="21"/>
  <c r="D232" i="21"/>
  <c r="D589" i="21"/>
  <c r="D276" i="21"/>
  <c r="D45" i="21"/>
  <c r="D277" i="21"/>
  <c r="D278" i="21"/>
  <c r="D685" i="21"/>
  <c r="D701" i="21"/>
  <c r="D590" i="21"/>
  <c r="D279" i="21"/>
  <c r="D280" i="21"/>
  <c r="D591" i="21"/>
  <c r="D9" i="21"/>
  <c r="D281" i="21"/>
  <c r="D65" i="21"/>
  <c r="D592" i="21"/>
  <c r="D10" i="21"/>
  <c r="D425" i="21"/>
  <c r="D282" i="21"/>
  <c r="D426" i="21"/>
  <c r="D66" i="21"/>
  <c r="D155" i="21"/>
  <c r="D156" i="21"/>
  <c r="D157" i="21"/>
  <c r="D593" i="21"/>
  <c r="D67" i="21"/>
  <c r="D594" i="21"/>
  <c r="D427" i="21"/>
  <c r="D11" i="21"/>
  <c r="D158" i="21"/>
  <c r="D428" i="21"/>
  <c r="D233" i="21"/>
  <c r="D283" i="21"/>
  <c r="D284" i="21"/>
  <c r="D285" i="21"/>
  <c r="D286" i="21"/>
  <c r="D287" i="21"/>
  <c r="D159" i="21"/>
  <c r="D288" i="21"/>
  <c r="D429" i="21"/>
  <c r="D430" i="21"/>
  <c r="D289" i="21"/>
  <c r="D595" i="21"/>
  <c r="D431" i="21"/>
  <c r="D596" i="21"/>
  <c r="D432" i="21"/>
  <c r="D433" i="21"/>
  <c r="D434" i="21"/>
  <c r="D68" i="21"/>
  <c r="D69" i="21"/>
  <c r="D160" i="21"/>
  <c r="D290" i="21"/>
  <c r="D597" i="21"/>
  <c r="D161" i="21"/>
  <c r="D12" i="21"/>
  <c r="D435" i="21"/>
  <c r="D291" i="21"/>
  <c r="D697" i="21"/>
  <c r="D70" i="21"/>
  <c r="D436" i="21"/>
  <c r="D123" i="21"/>
  <c r="D437" i="21"/>
  <c r="D124" i="21"/>
  <c r="D292" i="21"/>
  <c r="D293" i="21"/>
  <c r="D558" i="21"/>
  <c r="D438" i="21"/>
  <c r="D294" i="21"/>
  <c r="D295" i="21"/>
  <c r="D702" i="21"/>
  <c r="D296" i="21"/>
  <c r="D297" i="21"/>
  <c r="D50" i="21"/>
  <c r="D247" i="21"/>
  <c r="D51" i="21"/>
  <c r="D298" i="21"/>
  <c r="D703" i="21"/>
  <c r="D598" i="21"/>
  <c r="D299" i="21"/>
  <c r="D162" i="21"/>
  <c r="D686" i="21"/>
  <c r="D300" i="21"/>
  <c r="D125" i="21"/>
  <c r="D599" i="21"/>
  <c r="D13" i="21"/>
  <c r="D71" i="21"/>
  <c r="D72" i="21"/>
  <c r="D439" i="21"/>
  <c r="D440" i="21"/>
  <c r="D441" i="21"/>
  <c r="D73" i="21"/>
  <c r="D559" i="21"/>
  <c r="D600" i="21"/>
  <c r="E55" i="37" s="1"/>
  <c r="D704" i="21"/>
  <c r="D301" i="21"/>
  <c r="D442" i="21"/>
  <c r="D601" i="21"/>
  <c r="D46" i="21"/>
  <c r="D602" i="21"/>
  <c r="D14" i="21"/>
  <c r="D248" i="21"/>
  <c r="D443" i="21"/>
  <c r="D302" i="21"/>
  <c r="D163" i="21"/>
  <c r="D164" i="21"/>
  <c r="D603" i="21"/>
  <c r="D303" i="21"/>
  <c r="D604" i="21"/>
  <c r="D126" i="21"/>
  <c r="D74" i="21"/>
  <c r="E47" i="37" s="1"/>
  <c r="D304" i="21"/>
  <c r="D165" i="21"/>
  <c r="D305" i="21"/>
  <c r="D166" i="21"/>
  <c r="D167" i="21"/>
  <c r="D444" i="21"/>
  <c r="D392" i="21"/>
  <c r="D560" i="21"/>
  <c r="D445" i="21"/>
  <c r="D168" i="21"/>
  <c r="D75" i="21"/>
  <c r="D306" i="21"/>
  <c r="D705" i="21"/>
  <c r="D307" i="21"/>
  <c r="D605" i="21"/>
  <c r="D169" i="21"/>
  <c r="D15" i="21"/>
  <c r="D706" i="21"/>
  <c r="D446" i="21"/>
  <c r="D447" i="21"/>
  <c r="D707" i="21"/>
  <c r="D393" i="21"/>
  <c r="D308" i="21"/>
  <c r="D606" i="21"/>
  <c r="D708" i="21"/>
  <c r="D448" i="21"/>
  <c r="D76" i="21"/>
  <c r="D77" i="21"/>
  <c r="D449" i="21"/>
  <c r="D16" i="21"/>
  <c r="D607" i="21"/>
  <c r="D687" i="21"/>
  <c r="D170" i="21"/>
  <c r="D309" i="21"/>
  <c r="D450" i="21"/>
  <c r="D561" i="21"/>
  <c r="D310" i="21"/>
  <c r="D608" i="21"/>
  <c r="D17" i="21"/>
  <c r="D234" i="21"/>
  <c r="D709" i="21"/>
  <c r="D78" i="21"/>
  <c r="D235" i="21"/>
  <c r="D562" i="21"/>
  <c r="D609" i="21"/>
  <c r="D451" i="21"/>
  <c r="D610" i="21"/>
  <c r="D394" i="21"/>
  <c r="D452" i="21"/>
  <c r="D311" i="21"/>
  <c r="D395" i="21"/>
  <c r="D171" i="21"/>
  <c r="D172" i="21"/>
  <c r="D453" i="21"/>
  <c r="D611" i="21"/>
  <c r="D79" i="21"/>
  <c r="D396" i="21"/>
  <c r="D312" i="21"/>
  <c r="D18" i="21"/>
  <c r="D313" i="21"/>
  <c r="D80" i="21"/>
  <c r="D314" i="21"/>
  <c r="D563" i="21"/>
  <c r="D612" i="21"/>
  <c r="D315" i="21"/>
  <c r="D19" i="21"/>
  <c r="D81" i="21"/>
  <c r="D454" i="21"/>
  <c r="D316" i="21"/>
  <c r="D613" i="21"/>
  <c r="D249" i="21"/>
  <c r="D614" i="21"/>
  <c r="D82" i="21"/>
  <c r="D615" i="21"/>
  <c r="D455" i="21"/>
  <c r="D317" i="21"/>
  <c r="D616" i="21"/>
  <c r="D173" i="21"/>
  <c r="D617" i="21"/>
  <c r="D618" i="21"/>
  <c r="D619" i="21"/>
  <c r="D456" i="21"/>
  <c r="D620" i="21"/>
  <c r="D457" i="21"/>
  <c r="D83" i="21"/>
  <c r="D397" i="21"/>
  <c r="D174" i="21"/>
  <c r="D710" i="21"/>
  <c r="D621" i="21"/>
  <c r="D564" i="21"/>
  <c r="D318" i="21"/>
  <c r="D458" i="21"/>
  <c r="D459" i="21"/>
  <c r="D319" i="21"/>
  <c r="D47" i="21"/>
  <c r="D320" i="21"/>
  <c r="D577" i="21"/>
  <c r="D460" i="21"/>
  <c r="D236" i="21"/>
  <c r="D622" i="21"/>
  <c r="D175" i="21"/>
  <c r="D176" i="21"/>
  <c r="D84" i="21"/>
  <c r="D688" i="21"/>
  <c r="D461" i="21"/>
  <c r="D462" i="21"/>
  <c r="D321" i="21"/>
  <c r="D623" i="21"/>
  <c r="D463" i="21"/>
  <c r="D20" i="21"/>
  <c r="D322" i="21"/>
  <c r="D237" i="21"/>
  <c r="D323" i="21"/>
  <c r="D177" i="21"/>
  <c r="D250" i="21"/>
  <c r="D624" i="21"/>
  <c r="D464" i="21"/>
  <c r="D324" i="21"/>
  <c r="D178" i="21"/>
  <c r="D465" i="21"/>
  <c r="D325" i="21"/>
  <c r="D466" i="21"/>
  <c r="D689" i="21"/>
  <c r="D467" i="21"/>
  <c r="D625" i="21"/>
  <c r="D326" i="21"/>
  <c r="D179" i="21"/>
  <c r="D468" i="21"/>
  <c r="D711" i="21"/>
  <c r="D469" i="21"/>
  <c r="D626" i="21"/>
  <c r="D398" i="21"/>
  <c r="D470" i="21"/>
  <c r="D627" i="21"/>
  <c r="E65" i="37" s="1"/>
  <c r="D327" i="21"/>
  <c r="D328" i="21"/>
  <c r="D628" i="21"/>
  <c r="D85" i="21"/>
  <c r="D329" i="21"/>
  <c r="D712" i="21"/>
  <c r="D629" i="21"/>
  <c r="D330" i="21"/>
  <c r="D21" i="21"/>
  <c r="D471" i="21"/>
  <c r="D738" i="21"/>
  <c r="D472" i="21"/>
  <c r="D565" i="21"/>
  <c r="D331" i="21"/>
  <c r="D86" i="21"/>
  <c r="D180" i="21"/>
  <c r="D181" i="21"/>
  <c r="D713" i="21"/>
  <c r="D473" i="21"/>
  <c r="D182" i="21"/>
  <c r="D714" i="21"/>
  <c r="D474" i="21"/>
  <c r="D87" i="21"/>
  <c r="D183" i="21"/>
  <c r="D184" i="21"/>
  <c r="D630" i="21"/>
  <c r="D88" i="21"/>
  <c r="D475" i="21"/>
  <c r="D89" i="21"/>
  <c r="D90" i="21"/>
  <c r="D566" i="21"/>
  <c r="D476" i="21"/>
  <c r="D185" i="21"/>
  <c r="D631" i="21"/>
  <c r="D332" i="21"/>
  <c r="D399" i="21"/>
  <c r="D186" i="21"/>
  <c r="D187" i="21"/>
  <c r="D91" i="21"/>
  <c r="D632" i="21"/>
  <c r="D690" i="21"/>
  <c r="D251" i="21"/>
  <c r="D477" i="21"/>
  <c r="D188" i="21"/>
  <c r="D478" i="21"/>
  <c r="D333" i="21"/>
  <c r="D479" i="21"/>
  <c r="D189" i="21"/>
  <c r="D334" i="21"/>
  <c r="D190" i="21"/>
  <c r="D22" i="21"/>
  <c r="D633" i="21"/>
  <c r="D634" i="21"/>
  <c r="D691" i="21"/>
  <c r="D92" i="21"/>
  <c r="D191" i="21"/>
  <c r="D335" i="21"/>
  <c r="D480" i="21"/>
  <c r="D481" i="21"/>
  <c r="D336" i="21"/>
  <c r="D635" i="21"/>
  <c r="D337" i="21"/>
  <c r="D636" i="21"/>
  <c r="D338" i="21"/>
  <c r="D482" i="21"/>
  <c r="D637" i="21"/>
  <c r="D93" i="21"/>
  <c r="D567" i="21"/>
  <c r="D192" i="21"/>
  <c r="D715" i="21"/>
  <c r="D339" i="21"/>
  <c r="D193" i="21"/>
  <c r="D483" i="21"/>
  <c r="D94" i="21"/>
  <c r="D638" i="21"/>
  <c r="D340" i="21"/>
  <c r="D484" i="21"/>
  <c r="D639" i="21"/>
  <c r="D716" i="21"/>
  <c r="D485" i="21"/>
  <c r="D692" i="21"/>
  <c r="D135" i="21"/>
  <c r="D717" i="21"/>
  <c r="D486" i="21"/>
  <c r="D640" i="21"/>
  <c r="D341" i="21"/>
  <c r="D342" i="21"/>
  <c r="D23" i="21"/>
  <c r="D95" i="21"/>
  <c r="D343" i="21"/>
  <c r="D344" i="21"/>
  <c r="D411" i="21"/>
  <c r="D252" i="21"/>
  <c r="D487" i="21"/>
  <c r="D24" i="21"/>
  <c r="D488" i="21"/>
  <c r="D489" i="21"/>
  <c r="D194" i="21"/>
  <c r="D490" i="21"/>
  <c r="D195" i="21"/>
  <c r="D25" i="21"/>
  <c r="D568" i="21"/>
  <c r="D127" i="21"/>
  <c r="D96" i="21"/>
  <c r="D345" i="21"/>
  <c r="D196" i="21"/>
  <c r="D97" i="21"/>
  <c r="D197" i="21"/>
  <c r="D641" i="21"/>
  <c r="D718" i="21"/>
  <c r="D569" i="21"/>
  <c r="D400" i="21"/>
  <c r="D238" i="21"/>
  <c r="D642" i="21"/>
  <c r="D491" i="21"/>
  <c r="D346" i="21"/>
  <c r="D198" i="21"/>
  <c r="D492" i="21"/>
  <c r="D347" i="21"/>
  <c r="D643" i="21"/>
  <c r="D493" i="21"/>
  <c r="D644" i="21"/>
  <c r="D348" i="21"/>
  <c r="D199" i="21"/>
  <c r="D200" i="21"/>
  <c r="D201" i="21"/>
  <c r="D26" i="21"/>
  <c r="D645" i="21"/>
  <c r="D202" i="21"/>
  <c r="D27" i="21"/>
  <c r="D646" i="21"/>
  <c r="D203" i="21"/>
  <c r="D494" i="21"/>
  <c r="D647" i="21"/>
  <c r="D495" i="21"/>
  <c r="D98" i="21"/>
  <c r="D99" i="21"/>
  <c r="D496" i="21"/>
  <c r="D648" i="21"/>
  <c r="D649" i="21"/>
  <c r="D204" i="21"/>
  <c r="D349" i="21"/>
  <c r="D205" i="21"/>
  <c r="D650" i="21"/>
  <c r="D651" i="21"/>
  <c r="D652" i="21"/>
  <c r="D28" i="21"/>
  <c r="D206" i="21"/>
  <c r="D29" i="21"/>
  <c r="D719" i="21"/>
  <c r="D720" i="21"/>
  <c r="D100" i="21"/>
  <c r="D401" i="21"/>
  <c r="D239" i="21"/>
  <c r="D350" i="21"/>
  <c r="D653" i="21"/>
  <c r="D240" i="21"/>
  <c r="D351" i="21"/>
  <c r="D402" i="21"/>
  <c r="D352" i="21"/>
  <c r="D353" i="21"/>
  <c r="D497" i="21"/>
  <c r="D654" i="21"/>
  <c r="D498" i="21"/>
  <c r="D354" i="21"/>
  <c r="D207" i="21"/>
  <c r="D30" i="21"/>
  <c r="D721" i="21"/>
  <c r="D570" i="21"/>
  <c r="D31" i="21"/>
  <c r="D739" i="21"/>
  <c r="D101" i="21"/>
  <c r="D499" i="21"/>
  <c r="D403" i="21"/>
  <c r="D355" i="21"/>
  <c r="D655" i="21"/>
  <c r="D48" i="21"/>
  <c r="D656" i="21"/>
  <c r="D500" i="21"/>
  <c r="D356" i="21"/>
  <c r="D128" i="21"/>
  <c r="D501" i="21"/>
  <c r="D102" i="21"/>
  <c r="D32" i="21"/>
  <c r="D502" i="21"/>
  <c r="D503" i="21"/>
  <c r="D504" i="21"/>
  <c r="D103" i="21"/>
  <c r="D52" i="21"/>
  <c r="D208" i="21"/>
  <c r="D657" i="21"/>
  <c r="D571" i="21"/>
  <c r="D572" i="21"/>
  <c r="D209" i="21"/>
  <c r="D658" i="21"/>
  <c r="D104" i="21"/>
  <c r="D357" i="21"/>
  <c r="D659" i="21"/>
  <c r="D129" i="21"/>
  <c r="D660" i="21"/>
  <c r="D505" i="21"/>
  <c r="D105" i="21"/>
  <c r="D661" i="21"/>
  <c r="D106" i="21"/>
  <c r="D136" i="21"/>
  <c r="D506" i="21"/>
  <c r="D507" i="21"/>
  <c r="D210" i="21"/>
  <c r="D722" i="21"/>
  <c r="D33" i="21"/>
  <c r="D508" i="21"/>
  <c r="D211" i="21"/>
  <c r="D358" i="21"/>
  <c r="D509" i="21"/>
  <c r="D510" i="21"/>
  <c r="D130" i="21"/>
  <c r="D723" i="21"/>
  <c r="D511" i="21"/>
  <c r="D512" i="21"/>
  <c r="D34" i="21"/>
  <c r="D212" i="21"/>
  <c r="D359" i="21"/>
  <c r="D513" i="21"/>
  <c r="D578" i="21"/>
  <c r="D360" i="21"/>
  <c r="D514" i="21"/>
  <c r="D361" i="21"/>
  <c r="D515" i="21"/>
  <c r="D213" i="21"/>
  <c r="D362" i="21"/>
  <c r="D516" i="21"/>
  <c r="D214" i="21"/>
  <c r="D517" i="21"/>
  <c r="D724" i="21"/>
  <c r="D518" i="21"/>
  <c r="D519" i="21"/>
  <c r="D693" i="21"/>
  <c r="D725" i="21"/>
  <c r="D215" i="21"/>
  <c r="D520" i="21"/>
  <c r="D35" i="21"/>
  <c r="D726" i="21"/>
  <c r="D521" i="21"/>
  <c r="D107" i="21"/>
  <c r="D662" i="21"/>
  <c r="D663" i="21"/>
  <c r="D108" i="21"/>
  <c r="D216" i="21"/>
  <c r="D522" i="21"/>
  <c r="D523" i="21"/>
  <c r="D53" i="21"/>
  <c r="D727" i="21"/>
  <c r="D573" i="21"/>
  <c r="D664" i="21"/>
  <c r="D363" i="21"/>
  <c r="D728" i="21"/>
  <c r="D364" i="21"/>
  <c r="D365" i="21"/>
  <c r="D524" i="21"/>
  <c r="D525" i="21"/>
  <c r="D526" i="21"/>
  <c r="D217" i="21"/>
  <c r="D665" i="21"/>
  <c r="D404" i="21"/>
  <c r="D36" i="21"/>
  <c r="D366" i="21"/>
  <c r="D367" i="21"/>
  <c r="D666" i="21"/>
  <c r="D667" i="21"/>
  <c r="D527" i="21"/>
  <c r="D131" i="21"/>
  <c r="D405" i="21"/>
  <c r="D37" i="21"/>
  <c r="D218" i="21"/>
  <c r="D528" i="21"/>
  <c r="D219" i="21"/>
  <c r="D529" i="21"/>
  <c r="D220" i="21"/>
  <c r="D368" i="21"/>
  <c r="D530" i="21"/>
  <c r="D369" i="21"/>
  <c r="D694" i="21"/>
  <c r="D406" i="21"/>
  <c r="D412" i="21"/>
  <c r="D574" i="21"/>
  <c r="D370" i="21"/>
  <c r="D531" i="21"/>
  <c r="D132" i="21"/>
  <c r="D109" i="21"/>
  <c r="D532" i="21"/>
  <c r="D221" i="21"/>
  <c r="D133" i="21"/>
  <c r="D371" i="21"/>
  <c r="D668" i="21"/>
  <c r="D533" i="21"/>
  <c r="D669" i="21"/>
  <c r="D372" i="21"/>
  <c r="D222" i="21"/>
  <c r="D695" i="21"/>
  <c r="D534" i="21"/>
  <c r="D670" i="21"/>
  <c r="D671" i="21"/>
  <c r="D407" i="21"/>
  <c r="D110" i="21"/>
  <c r="D575" i="21"/>
  <c r="D535" i="21"/>
  <c r="D536" i="21"/>
  <c r="D134" i="21"/>
  <c r="D111" i="21"/>
  <c r="D672" i="21"/>
  <c r="D729" i="21"/>
  <c r="D137" i="21"/>
  <c r="D112" i="21"/>
  <c r="D537" i="21"/>
  <c r="D38" i="21"/>
  <c r="D408" i="21"/>
  <c r="D39" i="21"/>
  <c r="D223" i="21"/>
  <c r="D538" i="21"/>
  <c r="D539" i="21"/>
  <c r="D224" i="21"/>
  <c r="D113" i="21"/>
  <c r="D673" i="21"/>
  <c r="D40" i="21"/>
  <c r="D373" i="21"/>
  <c r="D674" i="21"/>
  <c r="D540" i="21"/>
  <c r="D541" i="21"/>
  <c r="D225" i="21"/>
  <c r="D542" i="21"/>
  <c r="D374" i="21"/>
  <c r="D241" i="21"/>
  <c r="D226" i="21"/>
  <c r="D413" i="21"/>
  <c r="D730" i="21"/>
  <c r="D375" i="21"/>
  <c r="D253" i="21"/>
  <c r="D242" i="21"/>
  <c r="D41" i="21"/>
  <c r="D376" i="21"/>
  <c r="D243" i="21"/>
  <c r="D543" i="21"/>
  <c r="D114" i="21"/>
  <c r="D227" i="21"/>
  <c r="D115" i="21"/>
  <c r="D544" i="21"/>
  <c r="D545" i="21"/>
  <c r="D116" i="21"/>
  <c r="D117" i="21"/>
  <c r="D377" i="21"/>
  <c r="D244" i="21"/>
  <c r="D546" i="21"/>
  <c r="D378" i="21"/>
  <c r="D696" i="21"/>
  <c r="D675" i="21"/>
  <c r="D547" i="21"/>
  <c r="D676" i="21"/>
  <c r="D548" i="21"/>
  <c r="E61" i="37" s="1"/>
  <c r="D677" i="21"/>
  <c r="D379" i="21"/>
  <c r="D549" i="21"/>
  <c r="D228" i="21"/>
  <c r="D576" i="21"/>
  <c r="D550" i="21"/>
  <c r="D118" i="21"/>
  <c r="D229" i="21"/>
  <c r="D42" i="21"/>
  <c r="D380" i="21"/>
  <c r="D551" i="21"/>
  <c r="D552" i="21"/>
  <c r="D678" i="21"/>
  <c r="D731" i="21"/>
  <c r="D381" i="21"/>
  <c r="D409" i="21"/>
  <c r="D679" i="21"/>
  <c r="D680" i="21"/>
  <c r="D382" i="21"/>
  <c r="D43" i="21"/>
  <c r="D383" i="21"/>
  <c r="D732" i="21"/>
  <c r="D384" i="21"/>
  <c r="D44" i="21"/>
  <c r="D733" i="21"/>
  <c r="D119" i="21"/>
  <c r="D385" i="21"/>
  <c r="D49" i="21"/>
  <c r="D386" i="21"/>
  <c r="D120" i="21"/>
  <c r="D387" i="21"/>
  <c r="D681" i="21"/>
  <c r="D230" i="21"/>
  <c r="D388" i="21"/>
  <c r="D735" i="21"/>
  <c r="D121" i="21"/>
  <c r="D553" i="21"/>
  <c r="D554" i="21"/>
  <c r="D740" i="21"/>
  <c r="D138" i="21"/>
  <c r="C734" i="21"/>
  <c r="C389" i="21"/>
  <c r="C579" i="21"/>
  <c r="C414" i="21"/>
  <c r="C415" i="21"/>
  <c r="C736" i="21"/>
  <c r="C698" i="21"/>
  <c r="C416" i="21"/>
  <c r="C580" i="21"/>
  <c r="C699" i="21"/>
  <c r="C417" i="21"/>
  <c r="C410" i="21"/>
  <c r="C418" i="21"/>
  <c r="C700" i="21"/>
  <c r="C419" i="21"/>
  <c r="C390" i="21"/>
  <c r="C581" i="21"/>
  <c r="C582" i="21"/>
  <c r="C391" i="21"/>
  <c r="C737" i="21"/>
  <c r="C555" i="21"/>
  <c r="C583" i="21"/>
  <c r="C420" i="21"/>
  <c r="C421" i="21"/>
  <c r="C682" i="21"/>
  <c r="C422" i="21"/>
  <c r="C584" i="21"/>
  <c r="C423" i="21"/>
  <c r="C585" i="21"/>
  <c r="C586" i="21"/>
  <c r="C556" i="21"/>
  <c r="C587" i="21"/>
  <c r="C683" i="21"/>
  <c r="C557" i="21"/>
  <c r="C588" i="21"/>
  <c r="C684" i="21"/>
  <c r="C424" i="21"/>
  <c r="C589" i="21"/>
  <c r="C685" i="21"/>
  <c r="C701" i="21"/>
  <c r="C590" i="21"/>
  <c r="C591" i="21"/>
  <c r="C592" i="21"/>
  <c r="C425" i="21"/>
  <c r="C426" i="21"/>
  <c r="C593" i="21"/>
  <c r="C594" i="21"/>
  <c r="C427" i="21"/>
  <c r="C428" i="21"/>
  <c r="C429" i="21"/>
  <c r="C430" i="21"/>
  <c r="C595" i="21"/>
  <c r="C431" i="21"/>
  <c r="C596" i="21"/>
  <c r="C432" i="21"/>
  <c r="C433" i="21"/>
  <c r="C434" i="21"/>
  <c r="C597" i="21"/>
  <c r="C435" i="21"/>
  <c r="C697" i="21"/>
  <c r="C436" i="21"/>
  <c r="C437" i="21"/>
  <c r="C558" i="21"/>
  <c r="C438" i="21"/>
  <c r="C702" i="21"/>
  <c r="C703" i="21"/>
  <c r="C598" i="21"/>
  <c r="C686" i="21"/>
  <c r="C599" i="21"/>
  <c r="C439" i="21"/>
  <c r="C440" i="21"/>
  <c r="C441" i="21"/>
  <c r="C559" i="21"/>
  <c r="C600" i="21"/>
  <c r="C704" i="21"/>
  <c r="C442" i="21"/>
  <c r="C601" i="21"/>
  <c r="C602" i="21"/>
  <c r="C443" i="21"/>
  <c r="C603" i="21"/>
  <c r="C604" i="21"/>
  <c r="C444" i="21"/>
  <c r="C392" i="21"/>
  <c r="C560" i="21"/>
  <c r="C445" i="21"/>
  <c r="C705" i="21"/>
  <c r="C605" i="21"/>
  <c r="C706" i="21"/>
  <c r="C446" i="21"/>
  <c r="C447" i="21"/>
  <c r="C707" i="21"/>
  <c r="C393" i="21"/>
  <c r="C606" i="21"/>
  <c r="C708" i="21"/>
  <c r="C448" i="21"/>
  <c r="C449" i="21"/>
  <c r="C607" i="21"/>
  <c r="C687" i="21"/>
  <c r="C450" i="21"/>
  <c r="C561" i="21"/>
  <c r="C608" i="21"/>
  <c r="C709" i="21"/>
  <c r="C562" i="21"/>
  <c r="C609" i="21"/>
  <c r="C451" i="21"/>
  <c r="C610" i="21"/>
  <c r="C394" i="21"/>
  <c r="C452" i="21"/>
  <c r="C395" i="21"/>
  <c r="C453" i="21"/>
  <c r="C611" i="21"/>
  <c r="C396" i="21"/>
  <c r="C563" i="21"/>
  <c r="C612" i="21"/>
  <c r="C454" i="21"/>
  <c r="C613" i="21"/>
  <c r="C614" i="21"/>
  <c r="C615" i="21"/>
  <c r="C455" i="21"/>
  <c r="C616" i="21"/>
  <c r="C617" i="21"/>
  <c r="C618" i="21"/>
  <c r="C619" i="21"/>
  <c r="C456" i="21"/>
  <c r="C620" i="21"/>
  <c r="C457" i="21"/>
  <c r="C397" i="21"/>
  <c r="C710" i="21"/>
  <c r="C621" i="21"/>
  <c r="C564" i="21"/>
  <c r="C458" i="21"/>
  <c r="C459" i="21"/>
  <c r="C577" i="21"/>
  <c r="C460" i="21"/>
  <c r="C622" i="21"/>
  <c r="C688" i="21"/>
  <c r="C461" i="21"/>
  <c r="C462" i="21"/>
  <c r="C623" i="21"/>
  <c r="C463" i="21"/>
  <c r="C624" i="21"/>
  <c r="C464" i="21"/>
  <c r="C465" i="21"/>
  <c r="C466" i="21"/>
  <c r="C689" i="21"/>
  <c r="C467" i="21"/>
  <c r="C625" i="21"/>
  <c r="C468" i="21"/>
  <c r="C711" i="21"/>
  <c r="C469" i="21"/>
  <c r="C626" i="21"/>
  <c r="C398" i="21"/>
  <c r="C470" i="21"/>
  <c r="C627" i="21"/>
  <c r="C628" i="21"/>
  <c r="C712" i="21"/>
  <c r="C629" i="21"/>
  <c r="C471" i="21"/>
  <c r="C738" i="21"/>
  <c r="C472" i="21"/>
  <c r="C565" i="21"/>
  <c r="C713" i="21"/>
  <c r="C473" i="21"/>
  <c r="C714" i="21"/>
  <c r="C474" i="21"/>
  <c r="C630" i="21"/>
  <c r="C475" i="21"/>
  <c r="C566" i="21"/>
  <c r="C476" i="21"/>
  <c r="C631" i="21"/>
  <c r="C399" i="21"/>
  <c r="C632" i="21"/>
  <c r="C690" i="21"/>
  <c r="C477" i="21"/>
  <c r="C478" i="21"/>
  <c r="C479" i="21"/>
  <c r="C633" i="21"/>
  <c r="C634" i="21"/>
  <c r="C691" i="21"/>
  <c r="C480" i="21"/>
  <c r="C481" i="21"/>
  <c r="C635" i="21"/>
  <c r="C636" i="21"/>
  <c r="C482" i="21"/>
  <c r="C637" i="21"/>
  <c r="C567" i="21"/>
  <c r="C715" i="21"/>
  <c r="C483" i="21"/>
  <c r="C638" i="21"/>
  <c r="C484" i="21"/>
  <c r="C639" i="21"/>
  <c r="C716" i="21"/>
  <c r="C485" i="21"/>
  <c r="C692" i="21"/>
  <c r="C717" i="21"/>
  <c r="C486" i="21"/>
  <c r="C640" i="21"/>
  <c r="C411" i="21"/>
  <c r="C487" i="21"/>
  <c r="C488" i="21"/>
  <c r="C489" i="21"/>
  <c r="C490" i="21"/>
  <c r="C568" i="21"/>
  <c r="C641" i="21"/>
  <c r="C718" i="21"/>
  <c r="C569" i="21"/>
  <c r="C400" i="21"/>
  <c r="C642" i="21"/>
  <c r="C491" i="21"/>
  <c r="C492" i="21"/>
  <c r="C643" i="21"/>
  <c r="C493" i="21"/>
  <c r="C644" i="21"/>
  <c r="C645" i="21"/>
  <c r="C646" i="21"/>
  <c r="C494" i="21"/>
  <c r="C647" i="21"/>
  <c r="C495" i="21"/>
  <c r="C496" i="21"/>
  <c r="C648" i="21"/>
  <c r="C649" i="21"/>
  <c r="C650" i="21"/>
  <c r="C651" i="21"/>
  <c r="C652" i="21"/>
  <c r="C719" i="21"/>
  <c r="C720" i="21"/>
  <c r="C401" i="21"/>
  <c r="C653" i="21"/>
  <c r="C402" i="21"/>
  <c r="C497" i="21"/>
  <c r="C654" i="21"/>
  <c r="C498" i="21"/>
  <c r="C721" i="21"/>
  <c r="C570" i="21"/>
  <c r="C739" i="21"/>
  <c r="C499" i="21"/>
  <c r="C403" i="21"/>
  <c r="C655" i="21"/>
  <c r="C656" i="21"/>
  <c r="C500" i="21"/>
  <c r="C501" i="21"/>
  <c r="C502" i="21"/>
  <c r="C503" i="21"/>
  <c r="C504" i="21"/>
  <c r="C657" i="21"/>
  <c r="C571" i="21"/>
  <c r="C572" i="21"/>
  <c r="C658" i="21"/>
  <c r="C659" i="21"/>
  <c r="C660" i="21"/>
  <c r="C505" i="21"/>
  <c r="C661" i="21"/>
  <c r="C506" i="21"/>
  <c r="C507" i="21"/>
  <c r="C722" i="21"/>
  <c r="C508" i="21"/>
  <c r="C509" i="21"/>
  <c r="C510" i="21"/>
  <c r="C723" i="21"/>
  <c r="C511" i="21"/>
  <c r="C512" i="21"/>
  <c r="C513" i="21"/>
  <c r="C578" i="21"/>
  <c r="C514" i="21"/>
  <c r="C515" i="21"/>
  <c r="C516" i="21"/>
  <c r="C517" i="21"/>
  <c r="C724" i="21"/>
  <c r="C518" i="21"/>
  <c r="C519" i="21"/>
  <c r="C693" i="21"/>
  <c r="C725" i="21"/>
  <c r="C520" i="21"/>
  <c r="C726" i="21"/>
  <c r="C521" i="21"/>
  <c r="C662" i="21"/>
  <c r="C663" i="21"/>
  <c r="C522" i="21"/>
  <c r="C523" i="21"/>
  <c r="C727" i="21"/>
  <c r="C573" i="21"/>
  <c r="C664" i="21"/>
  <c r="C728" i="21"/>
  <c r="C524" i="21"/>
  <c r="C525" i="21"/>
  <c r="C526" i="21"/>
  <c r="C665" i="21"/>
  <c r="C404" i="21"/>
  <c r="C666" i="21"/>
  <c r="C667" i="21"/>
  <c r="C527" i="21"/>
  <c r="C405" i="21"/>
  <c r="C528" i="21"/>
  <c r="C529" i="21"/>
  <c r="C530" i="21"/>
  <c r="C694" i="21"/>
  <c r="C406" i="21"/>
  <c r="C412" i="21"/>
  <c r="C574" i="21"/>
  <c r="C531" i="21"/>
  <c r="C532" i="21"/>
  <c r="C668" i="21"/>
  <c r="C533" i="21"/>
  <c r="C669" i="21"/>
  <c r="C695" i="21"/>
  <c r="C534" i="21"/>
  <c r="C670" i="21"/>
  <c r="C671" i="21"/>
  <c r="C407" i="21"/>
  <c r="C575" i="21"/>
  <c r="C535" i="21"/>
  <c r="C536" i="21"/>
  <c r="C672" i="21"/>
  <c r="C729" i="21"/>
  <c r="C537" i="21"/>
  <c r="C408" i="21"/>
  <c r="C538" i="21"/>
  <c r="C539" i="21"/>
  <c r="C673" i="21"/>
  <c r="C674" i="21"/>
  <c r="C540" i="21"/>
  <c r="C541" i="21"/>
  <c r="C542" i="21"/>
  <c r="C413" i="21"/>
  <c r="C730" i="21"/>
  <c r="C543" i="21"/>
  <c r="C544" i="21"/>
  <c r="C545" i="21"/>
  <c r="C546" i="21"/>
  <c r="C696" i="21"/>
  <c r="C675" i="21"/>
  <c r="C547" i="21"/>
  <c r="C676" i="21"/>
  <c r="C548" i="21"/>
  <c r="C677" i="21"/>
  <c r="C549" i="21"/>
  <c r="C576" i="21"/>
  <c r="C550" i="21"/>
  <c r="C380" i="21"/>
  <c r="C551" i="21"/>
  <c r="C552" i="21"/>
  <c r="C678" i="21"/>
  <c r="C731" i="21"/>
  <c r="C381" i="21"/>
  <c r="C409" i="21"/>
  <c r="C679" i="21"/>
  <c r="C680" i="21"/>
  <c r="C382" i="21"/>
  <c r="C383" i="21"/>
  <c r="C732" i="21"/>
  <c r="C384" i="21"/>
  <c r="C733" i="21"/>
  <c r="C385" i="21"/>
  <c r="C386" i="21"/>
  <c r="C387" i="21"/>
  <c r="C681" i="21"/>
  <c r="C388" i="21"/>
  <c r="C735" i="21"/>
  <c r="C553" i="21"/>
  <c r="C554" i="21"/>
  <c r="C740" i="21"/>
  <c r="B29" i="37" a="1"/>
  <c r="A8" i="15" a="1"/>
  <c r="B54" i="37" a="1"/>
  <c r="B16" i="37" a="1"/>
  <c r="A73" i="15" a="1"/>
  <c r="B36" i="37" a="1"/>
  <c r="A71" i="15" a="1"/>
  <c r="B58" i="37" a="1"/>
  <c r="A26" i="15" a="1"/>
  <c r="A37" i="15" a="1"/>
  <c r="B24" i="37" a="1"/>
  <c r="B61" i="37" a="1"/>
  <c r="A40" i="15" a="1"/>
  <c r="B31" i="37" a="1"/>
  <c r="A21" i="15" a="1"/>
  <c r="A60" i="15" a="1"/>
  <c r="A7" i="15" a="1"/>
  <c r="B3" i="37" a="1"/>
  <c r="A75" i="15" a="1"/>
  <c r="B51" i="37" a="1"/>
  <c r="B17" i="37" a="1"/>
  <c r="A18" i="15" a="1"/>
  <c r="B20" i="37" a="1"/>
  <c r="B41" i="37" a="1"/>
  <c r="A79" i="15" a="1"/>
  <c r="A53" i="15" a="1"/>
  <c r="A41" i="15" a="1"/>
  <c r="B53" i="37" a="1"/>
  <c r="A69" i="15" a="1"/>
  <c r="A83" i="15" a="1"/>
  <c r="A80" i="15" a="1"/>
  <c r="A47" i="15" a="1"/>
  <c r="A35" i="15" a="1"/>
  <c r="A54" i="15" a="1"/>
  <c r="A28" i="15" a="1"/>
  <c r="A84" i="15" a="1"/>
  <c r="B5" i="37" a="1"/>
  <c r="B42" i="37" a="1"/>
  <c r="B64" i="37" a="1"/>
  <c r="A74" i="15" a="1"/>
  <c r="B43" i="37" a="1"/>
  <c r="A81" i="15" a="1"/>
  <c r="A34" i="15" a="1"/>
  <c r="A77" i="15" a="1"/>
  <c r="A27" i="15" a="1"/>
  <c r="A42" i="15" a="1"/>
  <c r="A16" i="15" a="1"/>
  <c r="A49" i="15" a="1"/>
  <c r="A66" i="15" a="1"/>
  <c r="A5" i="15" a="1"/>
  <c r="B45" i="37" a="1"/>
  <c r="A68" i="15" a="1"/>
  <c r="A64" i="15" a="1"/>
  <c r="A19" i="15" a="1"/>
  <c r="A17" i="15" a="1"/>
  <c r="A20" i="15" a="1"/>
  <c r="A15" i="15" a="1"/>
  <c r="A100" i="15" a="1"/>
  <c r="B19" i="37" a="1"/>
  <c r="B26" i="37" a="1"/>
  <c r="A85" i="15" a="1"/>
  <c r="A22" i="15" a="1"/>
  <c r="B23" i="37" a="1"/>
  <c r="A24" i="15" a="1"/>
  <c r="A78" i="15" a="1"/>
  <c r="A50" i="15" a="1"/>
  <c r="B49" i="37" a="1"/>
  <c r="A57" i="15" a="1"/>
  <c r="A87" i="15" a="1"/>
  <c r="B52" i="37" a="1"/>
  <c r="A55" i="15" a="1"/>
  <c r="B65" i="37" a="1"/>
  <c r="A93" i="15" a="1"/>
  <c r="B18" i="37" a="1"/>
  <c r="A63" i="15" a="1"/>
  <c r="B30" i="37" a="1"/>
  <c r="B47" i="37" a="1"/>
  <c r="A62" i="15" a="1"/>
  <c r="A97" i="15" a="1"/>
  <c r="B14" i="37" a="1"/>
  <c r="A52" i="15" a="1"/>
  <c r="B34" i="37" a="1"/>
  <c r="B56" i="37" a="1"/>
  <c r="A4" i="15" a="1"/>
  <c r="B59" i="37" a="1"/>
  <c r="A89" i="15" a="1"/>
  <c r="B60" i="37" a="1"/>
  <c r="A43" i="15" a="1"/>
  <c r="B44" i="37" a="1"/>
  <c r="A82" i="15" a="1"/>
  <c r="B62" i="37" a="1"/>
  <c r="B22" i="37" a="1"/>
  <c r="B32" i="37" a="1"/>
  <c r="A59" i="15" a="1"/>
  <c r="A48" i="15" a="1"/>
  <c r="A92" i="15" a="1"/>
  <c r="A14" i="15" a="1"/>
  <c r="A96" i="15" a="1"/>
  <c r="A30" i="15" a="1"/>
  <c r="A31" i="15" a="1"/>
  <c r="B48" i="37" a="1"/>
  <c r="A61" i="15" a="1"/>
  <c r="B28" i="37" a="1"/>
  <c r="A32" i="15" a="1"/>
  <c r="B4" i="37" a="1"/>
  <c r="A76" i="15" a="1"/>
  <c r="A98" i="15" a="1"/>
  <c r="B12" i="37" a="1"/>
  <c r="B63" i="37" a="1"/>
  <c r="B37" i="37" a="1"/>
  <c r="A51" i="15" a="1"/>
  <c r="A3" i="15" a="1"/>
  <c r="A91" i="15" a="1"/>
  <c r="B9" i="37" a="1"/>
  <c r="A90" i="15" a="1"/>
  <c r="A46" i="15" a="1"/>
  <c r="B39" i="37" a="1"/>
  <c r="A29" i="15" a="1"/>
  <c r="A36" i="15" a="1"/>
  <c r="A65" i="15" a="1"/>
  <c r="B7" i="37" a="1"/>
  <c r="B57" i="37" a="1"/>
  <c r="B25" i="37" a="1"/>
  <c r="A25" i="15" a="1"/>
  <c r="B38" i="37" a="1"/>
  <c r="A33" i="15" a="1"/>
  <c r="B33" i="37" a="1"/>
  <c r="A58" i="15" a="1"/>
  <c r="A39" i="15" a="1"/>
  <c r="A9" i="15" a="1"/>
  <c r="A10" i="15" a="1"/>
  <c r="B11" i="37" a="1"/>
  <c r="A95" i="15" a="1"/>
  <c r="B21" i="37" a="1"/>
  <c r="A6" i="15" a="1"/>
  <c r="A94" i="15" a="1"/>
  <c r="B2" i="37" a="1"/>
  <c r="A88" i="15" a="1"/>
  <c r="A99" i="15" a="1"/>
  <c r="A72" i="15" a="1"/>
  <c r="B8" i="37" a="1"/>
  <c r="B27" i="37" a="1"/>
  <c r="A13" i="15" a="1"/>
  <c r="A70" i="15" a="1"/>
  <c r="B6" i="37" a="1"/>
  <c r="A45" i="15" a="1"/>
  <c r="B13" i="37" a="1"/>
  <c r="A67" i="15" a="1"/>
  <c r="B55" i="37" a="1"/>
  <c r="A12" i="15" a="1"/>
  <c r="B10" i="37" a="1"/>
  <c r="A23" i="15" a="1"/>
  <c r="B15" i="37" a="1"/>
  <c r="B46" i="37" a="1"/>
  <c r="B35" i="37" a="1"/>
  <c r="A56" i="15" a="1"/>
  <c r="A38" i="15" a="1"/>
  <c r="A44" i="15" a="1"/>
  <c r="B50" i="37" a="1"/>
  <c r="A2" i="15" a="1"/>
  <c r="B40" i="37" a="1"/>
  <c r="A11" i="15" a="1"/>
  <c r="A86" i="15" a="1"/>
  <c r="E45" i="37" l="1"/>
  <c r="K3769" i="16"/>
  <c r="H3765" i="16"/>
  <c r="K3746" i="16"/>
  <c r="K3742" i="16"/>
  <c r="K3738" i="16"/>
  <c r="K3682" i="16"/>
  <c r="H3674" i="16"/>
  <c r="K3670" i="16"/>
  <c r="K3666" i="16"/>
  <c r="K3843" i="16"/>
  <c r="K3753" i="16"/>
  <c r="H3693" i="16"/>
  <c r="K3681" i="16"/>
  <c r="K3677" i="16"/>
  <c r="H3181" i="16"/>
  <c r="K3615" i="16"/>
  <c r="H3597" i="16"/>
  <c r="K3569" i="16"/>
  <c r="K3567" i="16"/>
  <c r="H3559" i="16"/>
  <c r="K3547" i="16"/>
  <c r="H3545" i="16"/>
  <c r="K3543" i="16"/>
  <c r="K3539" i="16"/>
  <c r="H3533" i="16"/>
  <c r="K3531" i="16"/>
  <c r="K3527" i="16"/>
  <c r="K3505" i="16"/>
  <c r="H3503" i="16"/>
  <c r="H3499" i="16"/>
  <c r="H3495" i="16"/>
  <c r="K3763" i="16"/>
  <c r="H3744" i="16"/>
  <c r="K3736" i="16"/>
  <c r="K3728" i="16"/>
  <c r="H3696" i="16"/>
  <c r="K3692" i="16"/>
  <c r="K3688" i="16"/>
  <c r="K3684" i="16"/>
  <c r="K3676" i="16"/>
  <c r="H3640" i="16"/>
  <c r="H3778" i="16"/>
  <c r="H3770" i="16"/>
  <c r="K3766" i="16"/>
  <c r="H3747" i="16"/>
  <c r="K3743" i="16"/>
  <c r="K3735" i="16"/>
  <c r="H3731" i="16"/>
  <c r="K3727" i="16"/>
  <c r="K3723" i="16"/>
  <c r="H3707" i="16"/>
  <c r="K3703" i="16"/>
  <c r="K3699" i="16"/>
  <c r="K3695" i="16"/>
  <c r="K3687" i="16"/>
  <c r="K3683" i="16"/>
  <c r="K3659" i="16"/>
  <c r="H3647" i="16"/>
  <c r="K3643" i="16"/>
  <c r="K3622" i="16"/>
  <c r="K3606" i="16"/>
  <c r="K3554" i="16"/>
  <c r="H3526" i="16"/>
  <c r="H3776" i="16"/>
  <c r="K3768" i="16"/>
  <c r="H3740" i="16"/>
  <c r="K3713" i="16"/>
  <c r="H3669" i="16"/>
  <c r="H3658" i="16"/>
  <c r="K3654" i="16"/>
  <c r="H3755" i="16"/>
  <c r="K3739" i="16"/>
  <c r="K3645" i="16"/>
  <c r="H3641" i="16"/>
  <c r="H3835" i="16"/>
  <c r="H3831" i="16"/>
  <c r="H3829" i="16"/>
  <c r="H3827" i="16"/>
  <c r="K3825" i="16"/>
  <c r="K3819" i="16"/>
  <c r="K3707" i="16"/>
  <c r="K3762" i="16"/>
  <c r="K3758" i="16"/>
  <c r="H3754" i="16"/>
  <c r="K3750" i="16"/>
  <c r="K3734" i="16"/>
  <c r="H3730" i="16"/>
  <c r="H3722" i="16"/>
  <c r="K3715" i="16"/>
  <c r="K3667" i="16"/>
  <c r="H3663" i="16"/>
  <c r="K3842" i="16"/>
  <c r="K3647" i="16"/>
  <c r="H3670" i="16"/>
  <c r="K3761" i="16"/>
  <c r="H3741" i="16"/>
  <c r="K3737" i="16"/>
  <c r="H3733" i="16"/>
  <c r="H3725" i="16"/>
  <c r="H3706" i="16"/>
  <c r="H3698" i="16"/>
  <c r="K3678" i="16"/>
  <c r="K3655" i="16"/>
  <c r="K3651" i="16"/>
  <c r="H3840" i="16"/>
  <c r="H3838" i="16"/>
  <c r="K3836" i="16"/>
  <c r="H3816" i="16"/>
  <c r="H3814" i="16"/>
  <c r="K3812" i="16"/>
  <c r="K3808" i="16"/>
  <c r="H3806" i="16"/>
  <c r="K3804" i="16"/>
  <c r="H3798" i="16"/>
  <c r="K3796" i="16"/>
  <c r="H3683" i="16"/>
  <c r="H3779" i="16"/>
  <c r="K3775" i="16"/>
  <c r="K3771" i="16"/>
  <c r="H3760" i="16"/>
  <c r="H3748" i="16"/>
  <c r="K3718" i="16"/>
  <c r="H3695" i="16"/>
  <c r="H3691" i="16"/>
  <c r="K3680" i="16"/>
  <c r="K3673" i="16"/>
  <c r="H3665" i="16"/>
  <c r="H3662" i="16"/>
  <c r="H3639" i="16"/>
  <c r="H3815" i="16"/>
  <c r="H3813" i="16"/>
  <c r="H3811" i="16"/>
  <c r="H3907" i="16"/>
  <c r="H3903" i="16"/>
  <c r="H3899" i="16"/>
  <c r="H3895" i="16"/>
  <c r="H3891" i="16"/>
  <c r="H3887" i="16"/>
  <c r="H3883" i="16"/>
  <c r="H3879" i="16"/>
  <c r="H3875" i="16"/>
  <c r="H3871" i="16"/>
  <c r="H3867" i="16"/>
  <c r="H3863" i="16"/>
  <c r="H3859" i="16"/>
  <c r="H3855" i="16"/>
  <c r="H3851" i="16"/>
  <c r="H3847" i="16"/>
  <c r="H3160" i="16"/>
  <c r="H3620" i="16"/>
  <c r="K3747" i="16"/>
  <c r="K3729" i="16"/>
  <c r="K3714" i="16"/>
  <c r="K3710" i="16"/>
  <c r="K3679" i="16"/>
  <c r="H3675" i="16"/>
  <c r="K3672" i="16"/>
  <c r="H3668" i="16"/>
  <c r="K3661" i="16"/>
  <c r="K3653" i="16"/>
  <c r="K3650" i="16"/>
  <c r="H3646" i="16"/>
  <c r="H3642" i="16"/>
  <c r="K3832" i="16"/>
  <c r="H3824" i="16"/>
  <c r="H3820" i="16"/>
  <c r="K3818" i="16"/>
  <c r="K3816" i="16"/>
  <c r="H3799" i="16"/>
  <c r="H3797" i="16"/>
  <c r="K3787" i="16"/>
  <c r="K3783" i="16"/>
  <c r="H3910" i="16"/>
  <c r="H3906" i="16"/>
  <c r="H3902" i="16"/>
  <c r="H3898" i="16"/>
  <c r="H3894" i="16"/>
  <c r="H3890" i="16"/>
  <c r="H3886" i="16"/>
  <c r="H3882" i="16"/>
  <c r="H3878" i="16"/>
  <c r="H3874" i="16"/>
  <c r="H3870" i="16"/>
  <c r="H3866" i="16"/>
  <c r="H3862" i="16"/>
  <c r="H3858" i="16"/>
  <c r="H3854" i="16"/>
  <c r="H3850" i="16"/>
  <c r="H3846" i="16"/>
  <c r="H3643" i="16"/>
  <c r="H3773" i="16"/>
  <c r="H3762" i="16"/>
  <c r="K3751" i="16"/>
  <c r="H3732" i="16"/>
  <c r="H3724" i="16"/>
  <c r="H3709" i="16"/>
  <c r="K3706" i="16"/>
  <c r="H3702" i="16"/>
  <c r="K3698" i="16"/>
  <c r="H3694" i="16"/>
  <c r="K3690" i="16"/>
  <c r="H3682" i="16"/>
  <c r="H3671" i="16"/>
  <c r="H3649" i="16"/>
  <c r="H3810" i="16"/>
  <c r="K3802" i="16"/>
  <c r="K3674" i="16"/>
  <c r="K3835" i="16"/>
  <c r="H3684" i="16"/>
  <c r="H3772" i="16"/>
  <c r="H3769" i="16"/>
  <c r="H3757" i="16"/>
  <c r="K3754" i="16"/>
  <c r="H3746" i="16"/>
  <c r="H3739" i="16"/>
  <c r="K3720" i="16"/>
  <c r="H3708" i="16"/>
  <c r="K3705" i="16"/>
  <c r="K3689" i="16"/>
  <c r="K3685" i="16"/>
  <c r="H3678" i="16"/>
  <c r="H3667" i="16"/>
  <c r="H3659" i="16"/>
  <c r="K3656" i="16"/>
  <c r="H3648" i="16"/>
  <c r="H3839" i="16"/>
  <c r="H3837" i="16"/>
  <c r="K3831" i="16"/>
  <c r="H3800" i="16"/>
  <c r="H3687" i="16"/>
  <c r="H3677" i="16"/>
  <c r="H3704" i="16"/>
  <c r="H3666" i="16"/>
  <c r="K3662" i="16"/>
  <c r="K3823" i="16"/>
  <c r="K3180" i="16"/>
  <c r="K3778" i="16"/>
  <c r="K3774" i="16"/>
  <c r="K3767" i="16"/>
  <c r="K3745" i="16"/>
  <c r="K3712" i="16"/>
  <c r="K3701" i="16"/>
  <c r="K3697" i="16"/>
  <c r="K3686" i="16"/>
  <c r="H3664" i="16"/>
  <c r="K3657" i="16"/>
  <c r="H3653" i="16"/>
  <c r="K3646" i="16"/>
  <c r="H3830" i="16"/>
  <c r="K3828" i="16"/>
  <c r="K3824" i="16"/>
  <c r="H3807" i="16"/>
  <c r="H3805" i="16"/>
  <c r="K3803" i="16"/>
  <c r="H3911" i="16"/>
  <c r="K2758" i="16"/>
  <c r="K3148" i="16"/>
  <c r="H3140" i="16"/>
  <c r="H3132" i="16"/>
  <c r="K3130" i="16"/>
  <c r="H3120" i="16"/>
  <c r="H3108" i="16"/>
  <c r="K3018" i="16"/>
  <c r="H2996" i="16"/>
  <c r="H2964" i="16"/>
  <c r="H3380" i="16"/>
  <c r="H3771" i="16"/>
  <c r="K3770" i="16"/>
  <c r="H3763" i="16"/>
  <c r="K3752" i="16"/>
  <c r="K3730" i="16"/>
  <c r="K3726" i="16"/>
  <c r="K3719" i="16"/>
  <c r="K3693" i="16"/>
  <c r="K3671" i="16"/>
  <c r="K3660" i="16"/>
  <c r="H3843" i="16"/>
  <c r="H2940" i="16"/>
  <c r="K3634" i="16"/>
  <c r="K3759" i="16"/>
  <c r="H3618" i="16"/>
  <c r="H3588" i="16"/>
  <c r="H3582" i="16"/>
  <c r="K3580" i="16"/>
  <c r="H3578" i="16"/>
  <c r="K3570" i="16"/>
  <c r="H3556" i="16"/>
  <c r="H3546" i="16"/>
  <c r="H3544" i="16"/>
  <c r="K3540" i="16"/>
  <c r="K3518" i="16"/>
  <c r="H3516" i="16"/>
  <c r="H3510" i="16"/>
  <c r="K3508" i="16"/>
  <c r="H3502" i="16"/>
  <c r="H3500" i="16"/>
  <c r="K3498" i="16"/>
  <c r="H3679" i="16"/>
  <c r="H3777" i="16"/>
  <c r="K3744" i="16"/>
  <c r="K3722" i="16"/>
  <c r="H3715" i="16"/>
  <c r="K3711" i="16"/>
  <c r="K3704" i="16"/>
  <c r="K3700" i="16"/>
  <c r="K3696" i="16"/>
  <c r="H3720" i="16"/>
  <c r="K3779" i="16"/>
  <c r="K3485" i="16"/>
  <c r="K3475" i="16"/>
  <c r="H3471" i="16"/>
  <c r="H3467" i="16"/>
  <c r="H3465" i="16"/>
  <c r="H3459" i="16"/>
  <c r="K3451" i="16"/>
  <c r="H3419" i="16"/>
  <c r="H3599" i="16"/>
  <c r="K3553" i="16"/>
  <c r="H3535" i="16"/>
  <c r="H3523" i="16"/>
  <c r="H3723" i="16"/>
  <c r="H3712" i="16"/>
  <c r="H3661" i="16"/>
  <c r="H3764" i="16"/>
  <c r="K3731" i="16"/>
  <c r="K3694" i="16"/>
  <c r="K3811" i="16"/>
  <c r="H3690" i="16"/>
  <c r="H3756" i="16"/>
  <c r="H3749" i="16"/>
  <c r="H3738" i="16"/>
  <c r="H3716" i="16"/>
  <c r="H3834" i="16"/>
  <c r="K3807" i="16"/>
  <c r="H3792" i="16"/>
  <c r="H3788" i="16"/>
  <c r="K3786" i="16"/>
  <c r="H3071" i="16"/>
  <c r="H3023" i="16"/>
  <c r="K3013" i="16"/>
  <c r="K2971" i="16"/>
  <c r="K2967" i="16"/>
  <c r="K3319" i="16"/>
  <c r="H3315" i="16"/>
  <c r="H3614" i="16"/>
  <c r="K3612" i="16"/>
  <c r="H3604" i="16"/>
  <c r="K3598" i="16"/>
  <c r="K3574" i="16"/>
  <c r="K3558" i="16"/>
  <c r="H3676" i="16"/>
  <c r="K3773" i="16"/>
  <c r="K3757" i="16"/>
  <c r="K3741" i="16"/>
  <c r="K3725" i="16"/>
  <c r="K3709" i="16"/>
  <c r="K3702" i="16"/>
  <c r="K3691" i="16"/>
  <c r="K3675" i="16"/>
  <c r="K3669" i="16"/>
  <c r="K3652" i="16"/>
  <c r="K3649" i="16"/>
  <c r="K3642" i="16"/>
  <c r="K3639" i="16"/>
  <c r="H3832" i="16"/>
  <c r="H3808" i="16"/>
  <c r="H3803" i="16"/>
  <c r="K3801" i="16"/>
  <c r="H3796" i="16"/>
  <c r="K3794" i="16"/>
  <c r="K3792" i="16"/>
  <c r="H3791" i="16"/>
  <c r="H3789" i="16"/>
  <c r="H3784" i="16"/>
  <c r="H3656" i="16"/>
  <c r="H3633" i="16"/>
  <c r="K3631" i="16"/>
  <c r="H3623" i="16"/>
  <c r="K3548" i="16"/>
  <c r="H3527" i="16"/>
  <c r="H3525" i="16"/>
  <c r="K3513" i="16"/>
  <c r="H3507" i="16"/>
  <c r="H3692" i="16"/>
  <c r="H3645" i="16"/>
  <c r="K3772" i="16"/>
  <c r="H3766" i="16"/>
  <c r="K3756" i="16"/>
  <c r="H3753" i="16"/>
  <c r="H3750" i="16"/>
  <c r="K3740" i="16"/>
  <c r="H3737" i="16"/>
  <c r="H3734" i="16"/>
  <c r="K3724" i="16"/>
  <c r="H3721" i="16"/>
  <c r="H3718" i="16"/>
  <c r="K3708" i="16"/>
  <c r="H3705" i="16"/>
  <c r="H3697" i="16"/>
  <c r="H3681" i="16"/>
  <c r="K3668" i="16"/>
  <c r="K3665" i="16"/>
  <c r="K3648" i="16"/>
  <c r="K3833" i="16"/>
  <c r="H3828" i="16"/>
  <c r="K3826" i="16"/>
  <c r="H3823" i="16"/>
  <c r="H3821" i="16"/>
  <c r="K3809" i="16"/>
  <c r="H3804" i="16"/>
  <c r="H3787" i="16"/>
  <c r="K3785" i="16"/>
  <c r="H3782" i="16"/>
  <c r="H3686" i="16"/>
  <c r="H3672" i="16"/>
  <c r="H3873" i="16"/>
  <c r="H3869" i="16"/>
  <c r="H3865" i="16"/>
  <c r="H3861" i="16"/>
  <c r="H3857" i="16"/>
  <c r="H3853" i="16"/>
  <c r="H3849" i="16"/>
  <c r="H3845" i="16"/>
  <c r="H3338" i="16"/>
  <c r="K3638" i="16"/>
  <c r="H3615" i="16"/>
  <c r="K3607" i="16"/>
  <c r="K3601" i="16"/>
  <c r="K3538" i="16"/>
  <c r="H3655" i="16"/>
  <c r="K3765" i="16"/>
  <c r="K3749" i="16"/>
  <c r="K3733" i="16"/>
  <c r="K3717" i="16"/>
  <c r="H3700" i="16"/>
  <c r="K3664" i="16"/>
  <c r="H3657" i="16"/>
  <c r="K3644" i="16"/>
  <c r="K3641" i="16"/>
  <c r="K3841" i="16"/>
  <c r="H3836" i="16"/>
  <c r="H3819" i="16"/>
  <c r="K3817" i="16"/>
  <c r="H3812" i="16"/>
  <c r="H3790" i="16"/>
  <c r="K3788" i="16"/>
  <c r="H3780" i="16"/>
  <c r="H3728" i="16"/>
  <c r="H3688" i="16"/>
  <c r="K3777" i="16"/>
  <c r="K3839" i="16"/>
  <c r="K3827" i="16"/>
  <c r="K3815" i="16"/>
  <c r="H3844" i="16"/>
  <c r="K2921" i="16"/>
  <c r="K2911" i="16"/>
  <c r="H2883" i="16"/>
  <c r="H2881" i="16"/>
  <c r="K2877" i="16"/>
  <c r="H2875" i="16"/>
  <c r="H2873" i="16"/>
  <c r="K2859" i="16"/>
  <c r="K2813" i="16"/>
  <c r="K2787" i="16"/>
  <c r="H3634" i="16"/>
  <c r="K3551" i="16"/>
  <c r="H3699" i="16"/>
  <c r="H3685" i="16"/>
  <c r="H3774" i="16"/>
  <c r="K3764" i="16"/>
  <c r="H3761" i="16"/>
  <c r="H3758" i="16"/>
  <c r="K3748" i="16"/>
  <c r="H3745" i="16"/>
  <c r="H3742" i="16"/>
  <c r="K3732" i="16"/>
  <c r="H3729" i="16"/>
  <c r="H3726" i="16"/>
  <c r="K3716" i="16"/>
  <c r="H3713" i="16"/>
  <c r="H3710" i="16"/>
  <c r="H3689" i="16"/>
  <c r="H3673" i="16"/>
  <c r="K3663" i="16"/>
  <c r="K3640" i="16"/>
  <c r="K3834" i="16"/>
  <c r="H3822" i="16"/>
  <c r="K3820" i="16"/>
  <c r="K3810" i="16"/>
  <c r="K3791" i="16"/>
  <c r="K3781" i="16"/>
  <c r="K3911" i="16"/>
  <c r="K3909" i="16"/>
  <c r="K3907" i="16"/>
  <c r="K3905" i="16"/>
  <c r="K3903" i="16"/>
  <c r="K3901" i="16"/>
  <c r="K3899" i="16"/>
  <c r="K3897" i="16"/>
  <c r="K3895" i="16"/>
  <c r="K3893" i="16"/>
  <c r="K3891" i="16"/>
  <c r="K3889" i="16"/>
  <c r="K3887" i="16"/>
  <c r="K3885" i="16"/>
  <c r="K3883" i="16"/>
  <c r="K3881" i="16"/>
  <c r="K3879" i="16"/>
  <c r="K3877" i="16"/>
  <c r="K3875" i="16"/>
  <c r="K3873" i="16"/>
  <c r="K3871" i="16"/>
  <c r="K3869" i="16"/>
  <c r="K3867" i="16"/>
  <c r="K3865" i="16"/>
  <c r="K3863" i="16"/>
  <c r="K3861" i="16"/>
  <c r="K3859" i="16"/>
  <c r="K3857" i="16"/>
  <c r="K3855" i="16"/>
  <c r="K3853" i="16"/>
  <c r="K3851" i="16"/>
  <c r="K3849" i="16"/>
  <c r="K3847" i="16"/>
  <c r="K3845" i="16"/>
  <c r="K3912" i="16"/>
  <c r="K3910" i="16"/>
  <c r="K3908" i="16"/>
  <c r="K3906" i="16"/>
  <c r="K3904" i="16"/>
  <c r="K3902" i="16"/>
  <c r="K3900" i="16"/>
  <c r="K3898" i="16"/>
  <c r="K3896" i="16"/>
  <c r="K3894" i="16"/>
  <c r="K3892" i="16"/>
  <c r="K3890" i="16"/>
  <c r="K3888" i="16"/>
  <c r="K3886" i="16"/>
  <c r="K3884" i="16"/>
  <c r="K3882" i="16"/>
  <c r="K3880" i="16"/>
  <c r="K3878" i="16"/>
  <c r="K3876" i="16"/>
  <c r="K3874" i="16"/>
  <c r="K3872" i="16"/>
  <c r="K3870" i="16"/>
  <c r="K3868" i="16"/>
  <c r="K3866" i="16"/>
  <c r="K3864" i="16"/>
  <c r="K3862" i="16"/>
  <c r="K3860" i="16"/>
  <c r="K3858" i="16"/>
  <c r="K3856" i="16"/>
  <c r="K3854" i="16"/>
  <c r="K3852" i="16"/>
  <c r="K3850" i="16"/>
  <c r="K3848" i="16"/>
  <c r="K3846" i="16"/>
  <c r="K3844" i="16"/>
  <c r="H3841" i="16"/>
  <c r="H3833" i="16"/>
  <c r="H3825" i="16"/>
  <c r="H3817" i="16"/>
  <c r="H3809" i="16"/>
  <c r="H3801" i="16"/>
  <c r="H3793" i="16"/>
  <c r="H3785" i="16"/>
  <c r="K3780" i="16"/>
  <c r="H3842" i="16"/>
  <c r="K3837" i="16"/>
  <c r="K3829" i="16"/>
  <c r="H3826" i="16"/>
  <c r="K3821" i="16"/>
  <c r="H3818" i="16"/>
  <c r="K3813" i="16"/>
  <c r="K3805" i="16"/>
  <c r="H3802" i="16"/>
  <c r="K3797" i="16"/>
  <c r="H3794" i="16"/>
  <c r="K3789" i="16"/>
  <c r="H3786" i="16"/>
  <c r="K3838" i="16"/>
  <c r="K3830" i="16"/>
  <c r="K3822" i="16"/>
  <c r="K3814" i="16"/>
  <c r="K3806" i="16"/>
  <c r="K3798" i="16"/>
  <c r="K3790" i="16"/>
  <c r="K3782" i="16"/>
  <c r="H3768" i="16"/>
  <c r="H3752" i="16"/>
  <c r="H3701" i="16"/>
  <c r="K3776" i="16"/>
  <c r="K3760" i="16"/>
  <c r="H3775" i="16"/>
  <c r="H3767" i="16"/>
  <c r="H3759" i="16"/>
  <c r="H3751" i="16"/>
  <c r="H3743" i="16"/>
  <c r="H3735" i="16"/>
  <c r="H3727" i="16"/>
  <c r="H3719" i="16"/>
  <c r="H3711" i="16"/>
  <c r="H3703" i="16"/>
  <c r="H3644" i="16"/>
  <c r="H3217" i="16"/>
  <c r="K3619" i="16"/>
  <c r="H3610" i="16"/>
  <c r="H3591" i="16"/>
  <c r="H3570" i="16"/>
  <c r="H3568" i="16"/>
  <c r="H3566" i="16"/>
  <c r="K3564" i="16"/>
  <c r="K3562" i="16"/>
  <c r="H3551" i="16"/>
  <c r="H3549" i="16"/>
  <c r="K3532" i="16"/>
  <c r="H3519" i="16"/>
  <c r="K3515" i="16"/>
  <c r="H3374" i="16"/>
  <c r="K3318" i="16"/>
  <c r="H3316" i="16"/>
  <c r="K3306" i="16"/>
  <c r="K3290" i="16"/>
  <c r="H3274" i="16"/>
  <c r="H3266" i="16"/>
  <c r="K3262" i="16"/>
  <c r="H3260" i="16"/>
  <c r="K3258" i="16"/>
  <c r="H3252" i="16"/>
  <c r="K3602" i="16"/>
  <c r="K3587" i="16"/>
  <c r="K3585" i="16"/>
  <c r="K3583" i="16"/>
  <c r="H3547" i="16"/>
  <c r="H3530" i="16"/>
  <c r="H3528" i="16"/>
  <c r="H3515" i="16"/>
  <c r="K3511" i="16"/>
  <c r="H3501" i="16"/>
  <c r="K3495" i="16"/>
  <c r="K2816" i="16"/>
  <c r="H2808" i="16"/>
  <c r="K2788" i="16"/>
  <c r="H3602" i="16"/>
  <c r="H3600" i="16"/>
  <c r="H3583" i="16"/>
  <c r="H3581" i="16"/>
  <c r="H3575" i="16"/>
  <c r="K3571" i="16"/>
  <c r="H3539" i="16"/>
  <c r="K3159" i="16"/>
  <c r="H3151" i="16"/>
  <c r="H3105" i="16"/>
  <c r="H3093" i="16"/>
  <c r="H3632" i="16"/>
  <c r="H3630" i="16"/>
  <c r="K3628" i="16"/>
  <c r="K3626" i="16"/>
  <c r="K3618" i="16"/>
  <c r="H3613" i="16"/>
  <c r="H3594" i="16"/>
  <c r="K3590" i="16"/>
  <c r="K3537" i="16"/>
  <c r="K3535" i="16"/>
  <c r="H3522" i="16"/>
  <c r="H3520" i="16"/>
  <c r="K3514" i="16"/>
  <c r="H3493" i="16"/>
  <c r="K3367" i="16"/>
  <c r="K3365" i="16"/>
  <c r="H3363" i="16"/>
  <c r="K3267" i="16"/>
  <c r="H3255" i="16"/>
  <c r="K3635" i="16"/>
  <c r="H3616" i="16"/>
  <c r="K3599" i="16"/>
  <c r="K3586" i="16"/>
  <c r="H3531" i="16"/>
  <c r="H3529" i="16"/>
  <c r="K3523" i="16"/>
  <c r="H3058" i="16"/>
  <c r="K3034" i="16"/>
  <c r="K3020" i="16"/>
  <c r="K3625" i="16"/>
  <c r="K3610" i="16"/>
  <c r="K3591" i="16"/>
  <c r="K3521" i="16"/>
  <c r="K3519" i="16"/>
  <c r="H2795" i="16"/>
  <c r="H2791" i="16"/>
  <c r="K3196" i="16"/>
  <c r="H3192" i="16"/>
  <c r="H3190" i="16"/>
  <c r="K3188" i="16"/>
  <c r="K3079" i="16"/>
  <c r="K3075" i="16"/>
  <c r="K3055" i="16"/>
  <c r="H3047" i="16"/>
  <c r="K3031" i="16"/>
  <c r="H3021" i="16"/>
  <c r="H3019" i="16"/>
  <c r="K3450" i="16"/>
  <c r="H3446" i="16"/>
  <c r="K3438" i="16"/>
  <c r="K3436" i="16"/>
  <c r="H3359" i="16"/>
  <c r="K3347" i="16"/>
  <c r="K3331" i="16"/>
  <c r="H3250" i="16"/>
  <c r="H3248" i="16"/>
  <c r="H3638" i="16"/>
  <c r="K3636" i="16"/>
  <c r="H3626" i="16"/>
  <c r="H3624" i="16"/>
  <c r="H3612" i="16"/>
  <c r="H3607" i="16"/>
  <c r="H3605" i="16"/>
  <c r="K3593" i="16"/>
  <c r="K3579" i="16"/>
  <c r="H3574" i="16"/>
  <c r="K3572" i="16"/>
  <c r="H3562" i="16"/>
  <c r="H3560" i="16"/>
  <c r="H3555" i="16"/>
  <c r="H3548" i="16"/>
  <c r="H3521" i="16"/>
  <c r="H3511" i="16"/>
  <c r="H3506" i="16"/>
  <c r="H3504" i="16"/>
  <c r="K3497" i="16"/>
  <c r="K2789" i="16"/>
  <c r="H3200" i="16"/>
  <c r="K2920" i="16"/>
  <c r="K2916" i="16"/>
  <c r="H2914" i="16"/>
  <c r="K2912" i="16"/>
  <c r="H2868" i="16"/>
  <c r="K3015" i="16"/>
  <c r="K3007" i="16"/>
  <c r="H2999" i="16"/>
  <c r="H3436" i="16"/>
  <c r="H3430" i="16"/>
  <c r="H3331" i="16"/>
  <c r="H3327" i="16"/>
  <c r="H3303" i="16"/>
  <c r="K3301" i="16"/>
  <c r="H3299" i="16"/>
  <c r="K3291" i="16"/>
  <c r="K3287" i="16"/>
  <c r="H3636" i="16"/>
  <c r="H3631" i="16"/>
  <c r="H3629" i="16"/>
  <c r="K3617" i="16"/>
  <c r="K3603" i="16"/>
  <c r="H3598" i="16"/>
  <c r="K3596" i="16"/>
  <c r="K3594" i="16"/>
  <c r="H3586" i="16"/>
  <c r="H3584" i="16"/>
  <c r="K3575" i="16"/>
  <c r="H3572" i="16"/>
  <c r="H3567" i="16"/>
  <c r="H3565" i="16"/>
  <c r="H3553" i="16"/>
  <c r="K3546" i="16"/>
  <c r="H3543" i="16"/>
  <c r="H3541" i="16"/>
  <c r="H3538" i="16"/>
  <c r="H3536" i="16"/>
  <c r="H3524" i="16"/>
  <c r="H3509" i="16"/>
  <c r="K3507" i="16"/>
  <c r="K3502" i="16"/>
  <c r="K3500" i="16"/>
  <c r="H2793" i="16"/>
  <c r="H3198" i="16"/>
  <c r="H2858" i="16"/>
  <c r="K2856" i="16"/>
  <c r="H2852" i="16"/>
  <c r="H2848" i="16"/>
  <c r="H2828" i="16"/>
  <c r="H2826" i="16"/>
  <c r="K2824" i="16"/>
  <c r="H2787" i="16"/>
  <c r="H2785" i="16"/>
  <c r="H2757" i="16"/>
  <c r="H3237" i="16"/>
  <c r="K3233" i="16"/>
  <c r="H3156" i="16"/>
  <c r="K3104" i="16"/>
  <c r="K3096" i="16"/>
  <c r="H2963" i="16"/>
  <c r="H2961" i="16"/>
  <c r="K2939" i="16"/>
  <c r="K2929" i="16"/>
  <c r="H3491" i="16"/>
  <c r="K3402" i="16"/>
  <c r="K3396" i="16"/>
  <c r="H3388" i="16"/>
  <c r="K3370" i="16"/>
  <c r="K3366" i="16"/>
  <c r="H3257" i="16"/>
  <c r="K3627" i="16"/>
  <c r="H3622" i="16"/>
  <c r="K3620" i="16"/>
  <c r="H3608" i="16"/>
  <c r="H3596" i="16"/>
  <c r="H3589" i="16"/>
  <c r="K3582" i="16"/>
  <c r="K3577" i="16"/>
  <c r="K3563" i="16"/>
  <c r="H3558" i="16"/>
  <c r="K3556" i="16"/>
  <c r="H3534" i="16"/>
  <c r="K3529" i="16"/>
  <c r="K3522" i="16"/>
  <c r="H3514" i="16"/>
  <c r="H3512" i="16"/>
  <c r="K3623" i="16"/>
  <c r="K3578" i="16"/>
  <c r="K3559" i="16"/>
  <c r="H3517" i="16"/>
  <c r="K3510" i="16"/>
  <c r="K3503" i="16"/>
  <c r="K2913" i="16"/>
  <c r="K2806" i="16"/>
  <c r="H2804" i="16"/>
  <c r="H3213" i="16"/>
  <c r="H3209" i="16"/>
  <c r="K3205" i="16"/>
  <c r="K3197" i="16"/>
  <c r="H3193" i="16"/>
  <c r="K3082" i="16"/>
  <c r="K3078" i="16"/>
  <c r="K3076" i="16"/>
  <c r="K3066" i="16"/>
  <c r="K3050" i="16"/>
  <c r="K3002" i="16"/>
  <c r="H3451" i="16"/>
  <c r="H3449" i="16"/>
  <c r="K3447" i="16"/>
  <c r="H3435" i="16"/>
  <c r="K3419" i="16"/>
  <c r="K3358" i="16"/>
  <c r="H3356" i="16"/>
  <c r="K3346" i="16"/>
  <c r="K3334" i="16"/>
  <c r="H3332" i="16"/>
  <c r="H3326" i="16"/>
  <c r="K3251" i="16"/>
  <c r="K3247" i="16"/>
  <c r="K3245" i="16"/>
  <c r="H3637" i="16"/>
  <c r="K3630" i="16"/>
  <c r="H3625" i="16"/>
  <c r="K3611" i="16"/>
  <c r="H3606" i="16"/>
  <c r="K3604" i="16"/>
  <c r="H3592" i="16"/>
  <c r="H3580" i="16"/>
  <c r="H3573" i="16"/>
  <c r="K3566" i="16"/>
  <c r="K3561" i="16"/>
  <c r="H3542" i="16"/>
  <c r="H3532" i="16"/>
  <c r="H3498" i="16"/>
  <c r="H3496" i="16"/>
  <c r="H3554" i="16"/>
  <c r="H3552" i="16"/>
  <c r="K3530" i="16"/>
  <c r="K2855" i="16"/>
  <c r="H2851" i="16"/>
  <c r="H2849" i="16"/>
  <c r="K2845" i="16"/>
  <c r="K2827" i="16"/>
  <c r="K2823" i="16"/>
  <c r="H2786" i="16"/>
  <c r="K2784" i="16"/>
  <c r="K3228" i="16"/>
  <c r="H3137" i="16"/>
  <c r="H3115" i="16"/>
  <c r="H3113" i="16"/>
  <c r="H2956" i="16"/>
  <c r="K3486" i="16"/>
  <c r="K3454" i="16"/>
  <c r="H3452" i="16"/>
  <c r="K3417" i="16"/>
  <c r="H3415" i="16"/>
  <c r="H3393" i="16"/>
  <c r="H3272" i="16"/>
  <c r="H3270" i="16"/>
  <c r="K3268" i="16"/>
  <c r="K3633" i="16"/>
  <c r="H3628" i="16"/>
  <c r="H3621" i="16"/>
  <c r="K3614" i="16"/>
  <c r="K3609" i="16"/>
  <c r="K3595" i="16"/>
  <c r="H3590" i="16"/>
  <c r="K3588" i="16"/>
  <c r="H3576" i="16"/>
  <c r="H3564" i="16"/>
  <c r="H3557" i="16"/>
  <c r="K3555" i="16"/>
  <c r="H3550" i="16"/>
  <c r="K3545" i="16"/>
  <c r="H3540" i="16"/>
  <c r="H3518" i="16"/>
  <c r="H3513" i="16"/>
  <c r="H3508" i="16"/>
  <c r="K3506" i="16"/>
  <c r="K3499" i="16"/>
  <c r="H3494" i="16"/>
  <c r="H3617" i="16"/>
  <c r="H3609" i="16"/>
  <c r="H3601" i="16"/>
  <c r="H3593" i="16"/>
  <c r="H3585" i="16"/>
  <c r="H3577" i="16"/>
  <c r="H3569" i="16"/>
  <c r="H3561" i="16"/>
  <c r="H3537" i="16"/>
  <c r="K3524" i="16"/>
  <c r="K3516" i="16"/>
  <c r="H3505" i="16"/>
  <c r="H3497" i="16"/>
  <c r="K3637" i="16"/>
  <c r="K3629" i="16"/>
  <c r="K3621" i="16"/>
  <c r="K3613" i="16"/>
  <c r="K3605" i="16"/>
  <c r="K3597" i="16"/>
  <c r="K3589" i="16"/>
  <c r="K3581" i="16"/>
  <c r="K3573" i="16"/>
  <c r="K3565" i="16"/>
  <c r="K3557" i="16"/>
  <c r="K3549" i="16"/>
  <c r="K3541" i="16"/>
  <c r="K3533" i="16"/>
  <c r="K3525" i="16"/>
  <c r="K3517" i="16"/>
  <c r="K3509" i="16"/>
  <c r="K3501" i="16"/>
  <c r="K3493" i="16"/>
  <c r="H3635" i="16"/>
  <c r="H3627" i="16"/>
  <c r="H3619" i="16"/>
  <c r="H3611" i="16"/>
  <c r="H3603" i="16"/>
  <c r="H3595" i="16"/>
  <c r="H3587" i="16"/>
  <c r="H3579" i="16"/>
  <c r="H3571" i="16"/>
  <c r="H3563" i="16"/>
  <c r="K3550" i="16"/>
  <c r="K3542" i="16"/>
  <c r="K3534" i="16"/>
  <c r="K3526" i="16"/>
  <c r="K3494" i="16"/>
  <c r="K3632" i="16"/>
  <c r="K3624" i="16"/>
  <c r="K3616" i="16"/>
  <c r="K3608" i="16"/>
  <c r="K3600" i="16"/>
  <c r="K3592" i="16"/>
  <c r="K3584" i="16"/>
  <c r="K3576" i="16"/>
  <c r="K3568" i="16"/>
  <c r="K3560" i="16"/>
  <c r="K3552" i="16"/>
  <c r="K3544" i="16"/>
  <c r="K3536" i="16"/>
  <c r="K3528" i="16"/>
  <c r="K3520" i="16"/>
  <c r="K3512" i="16"/>
  <c r="K3504" i="16"/>
  <c r="K3496" i="16"/>
  <c r="H2867" i="16"/>
  <c r="H2865" i="16"/>
  <c r="K2843" i="16"/>
  <c r="K2839" i="16"/>
  <c r="H2820" i="16"/>
  <c r="H2816" i="16"/>
  <c r="K2814" i="16"/>
  <c r="H3222" i="16"/>
  <c r="H3204" i="16"/>
  <c r="K3192" i="16"/>
  <c r="K3173" i="16"/>
  <c r="K3165" i="16"/>
  <c r="H3163" i="16"/>
  <c r="H3055" i="16"/>
  <c r="H3053" i="16"/>
  <c r="H3051" i="16"/>
  <c r="K3047" i="16"/>
  <c r="H2989" i="16"/>
  <c r="H2987" i="16"/>
  <c r="H2985" i="16"/>
  <c r="H2983" i="16"/>
  <c r="H2975" i="16"/>
  <c r="H3490" i="16"/>
  <c r="K3482" i="16"/>
  <c r="K3466" i="16"/>
  <c r="K3458" i="16"/>
  <c r="H3407" i="16"/>
  <c r="K3395" i="16"/>
  <c r="H3370" i="16"/>
  <c r="K3335" i="16"/>
  <c r="K3300" i="16"/>
  <c r="K3294" i="16"/>
  <c r="H3271" i="16"/>
  <c r="H3244" i="16"/>
  <c r="K3242" i="16"/>
  <c r="H2783" i="16"/>
  <c r="K2771" i="16"/>
  <c r="H2769" i="16"/>
  <c r="K2945" i="16"/>
  <c r="H3261" i="16"/>
  <c r="K3303" i="16"/>
  <c r="H3286" i="16"/>
  <c r="K3284" i="16"/>
  <c r="H3282" i="16"/>
  <c r="K3278" i="16"/>
  <c r="H3276" i="16"/>
  <c r="K3274" i="16"/>
  <c r="H2908" i="16"/>
  <c r="K2904" i="16"/>
  <c r="K2902" i="16"/>
  <c r="K2900" i="16"/>
  <c r="H2898" i="16"/>
  <c r="K2886" i="16"/>
  <c r="K2884" i="16"/>
  <c r="H2882" i="16"/>
  <c r="K2876" i="16"/>
  <c r="H2792" i="16"/>
  <c r="H3149" i="16"/>
  <c r="K3147" i="16"/>
  <c r="K3145" i="16"/>
  <c r="H3131" i="16"/>
  <c r="H3111" i="16"/>
  <c r="K3107" i="16"/>
  <c r="H3066" i="16"/>
  <c r="K3052" i="16"/>
  <c r="H3031" i="16"/>
  <c r="K3029" i="16"/>
  <c r="K3023" i="16"/>
  <c r="H3006" i="16"/>
  <c r="K2986" i="16"/>
  <c r="H2984" i="16"/>
  <c r="K3481" i="16"/>
  <c r="H3479" i="16"/>
  <c r="H3414" i="16"/>
  <c r="K3406" i="16"/>
  <c r="K3371" i="16"/>
  <c r="H3346" i="16"/>
  <c r="H3319" i="16"/>
  <c r="K3317" i="16"/>
  <c r="K3315" i="16"/>
  <c r="K3293" i="16"/>
  <c r="K2923" i="16"/>
  <c r="K2864" i="16"/>
  <c r="H2860" i="16"/>
  <c r="K2832" i="16"/>
  <c r="H2819" i="16"/>
  <c r="H2817" i="16"/>
  <c r="K2811" i="16"/>
  <c r="H3225" i="16"/>
  <c r="K3221" i="16"/>
  <c r="K3201" i="16"/>
  <c r="H3176" i="16"/>
  <c r="H3174" i="16"/>
  <c r="K3160" i="16"/>
  <c r="K3101" i="16"/>
  <c r="H3099" i="16"/>
  <c r="K3097" i="16"/>
  <c r="K3095" i="16"/>
  <c r="K3083" i="16"/>
  <c r="K3355" i="16"/>
  <c r="H3351" i="16"/>
  <c r="H3289" i="16"/>
  <c r="H3254" i="16"/>
  <c r="K3252" i="16"/>
  <c r="H2919" i="16"/>
  <c r="K2917" i="16"/>
  <c r="K2903" i="16"/>
  <c r="K2871" i="16"/>
  <c r="H2824" i="16"/>
  <c r="K2807" i="16"/>
  <c r="K2799" i="16"/>
  <c r="H2784" i="16"/>
  <c r="H2780" i="16"/>
  <c r="H2778" i="16"/>
  <c r="K2776" i="16"/>
  <c r="K2774" i="16"/>
  <c r="K2768" i="16"/>
  <c r="K2766" i="16"/>
  <c r="K2764" i="16"/>
  <c r="H2762" i="16"/>
  <c r="K2760" i="16"/>
  <c r="K3240" i="16"/>
  <c r="K3181" i="16"/>
  <c r="H3138" i="16"/>
  <c r="K3118" i="16"/>
  <c r="H3075" i="16"/>
  <c r="H3046" i="16"/>
  <c r="H3038" i="16"/>
  <c r="H3026" i="16"/>
  <c r="H3015" i="16"/>
  <c r="H2936" i="16"/>
  <c r="K3433" i="16"/>
  <c r="K3423" i="16"/>
  <c r="K3386" i="16"/>
  <c r="K3380" i="16"/>
  <c r="H3287" i="16"/>
  <c r="H3283" i="16"/>
  <c r="H3277" i="16"/>
  <c r="H3273" i="16"/>
  <c r="K3271" i="16"/>
  <c r="H3246" i="16"/>
  <c r="H2890" i="16"/>
  <c r="H2880" i="16"/>
  <c r="H2856" i="16"/>
  <c r="K2850" i="16"/>
  <c r="K2848" i="16"/>
  <c r="H2843" i="16"/>
  <c r="H2841" i="16"/>
  <c r="H2835" i="16"/>
  <c r="H2833" i="16"/>
  <c r="K2831" i="16"/>
  <c r="H2811" i="16"/>
  <c r="H2809" i="16"/>
  <c r="H3240" i="16"/>
  <c r="H3238" i="16"/>
  <c r="H3220" i="16"/>
  <c r="H3205" i="16"/>
  <c r="H3199" i="16"/>
  <c r="K3184" i="16"/>
  <c r="K3179" i="16"/>
  <c r="H3177" i="16"/>
  <c r="H3173" i="16"/>
  <c r="K3169" i="16"/>
  <c r="H3154" i="16"/>
  <c r="K3139" i="16"/>
  <c r="K3133" i="16"/>
  <c r="K3131" i="16"/>
  <c r="H3116" i="16"/>
  <c r="H3114" i="16"/>
  <c r="K3112" i="16"/>
  <c r="K3110" i="16"/>
  <c r="K3072" i="16"/>
  <c r="K3032" i="16"/>
  <c r="H3002" i="16"/>
  <c r="K2996" i="16"/>
  <c r="H2971" i="16"/>
  <c r="H2969" i="16"/>
  <c r="K2959" i="16"/>
  <c r="K2938" i="16"/>
  <c r="H2932" i="16"/>
  <c r="H2930" i="16"/>
  <c r="H3492" i="16"/>
  <c r="K3467" i="16"/>
  <c r="H3454" i="16"/>
  <c r="H3441" i="16"/>
  <c r="K3439" i="16"/>
  <c r="H3418" i="16"/>
  <c r="H3355" i="16"/>
  <c r="H3347" i="16"/>
  <c r="K3325" i="16"/>
  <c r="H3306" i="16"/>
  <c r="H3304" i="16"/>
  <c r="H3293" i="16"/>
  <c r="H3291" i="16"/>
  <c r="H3284" i="16"/>
  <c r="H3262" i="16"/>
  <c r="H3251" i="16"/>
  <c r="H3247" i="16"/>
  <c r="H3242" i="16"/>
  <c r="H2796" i="16"/>
  <c r="H3201" i="16"/>
  <c r="H3083" i="16"/>
  <c r="H3395" i="16"/>
  <c r="K2924" i="16"/>
  <c r="H2915" i="16"/>
  <c r="H2874" i="16"/>
  <c r="K2872" i="16"/>
  <c r="H2827" i="16"/>
  <c r="H2825" i="16"/>
  <c r="H2807" i="16"/>
  <c r="K2805" i="16"/>
  <c r="H2794" i="16"/>
  <c r="K2783" i="16"/>
  <c r="H2777" i="16"/>
  <c r="K2775" i="16"/>
  <c r="K2765" i="16"/>
  <c r="H2763" i="16"/>
  <c r="H2761" i="16"/>
  <c r="K3216" i="16"/>
  <c r="H3197" i="16"/>
  <c r="K3146" i="16"/>
  <c r="K3144" i="16"/>
  <c r="K3100" i="16"/>
  <c r="H3079" i="16"/>
  <c r="H3062" i="16"/>
  <c r="K3039" i="16"/>
  <c r="H3030" i="16"/>
  <c r="K2994" i="16"/>
  <c r="H2990" i="16"/>
  <c r="H2988" i="16"/>
  <c r="H2976" i="16"/>
  <c r="K2955" i="16"/>
  <c r="H2951" i="16"/>
  <c r="H2943" i="16"/>
  <c r="H3484" i="16"/>
  <c r="K3446" i="16"/>
  <c r="K3427" i="16"/>
  <c r="H3402" i="16"/>
  <c r="H3398" i="16"/>
  <c r="H3385" i="16"/>
  <c r="H3383" i="16"/>
  <c r="H3362" i="16"/>
  <c r="K3341" i="16"/>
  <c r="H3307" i="16"/>
  <c r="H3278" i="16"/>
  <c r="H3258" i="16"/>
  <c r="H3256" i="16"/>
  <c r="H3245" i="16"/>
  <c r="H3243" i="16"/>
  <c r="H2924" i="16"/>
  <c r="H2911" i="16"/>
  <c r="K2909" i="16"/>
  <c r="H2907" i="16"/>
  <c r="H2899" i="16"/>
  <c r="H2897" i="16"/>
  <c r="K2893" i="16"/>
  <c r="H2872" i="16"/>
  <c r="H2859" i="16"/>
  <c r="H2857" i="16"/>
  <c r="H2844" i="16"/>
  <c r="K2828" i="16"/>
  <c r="H2812" i="16"/>
  <c r="H2803" i="16"/>
  <c r="H2801" i="16"/>
  <c r="K2759" i="16"/>
  <c r="K2757" i="16"/>
  <c r="H2755" i="16"/>
  <c r="H2753" i="16"/>
  <c r="K3212" i="16"/>
  <c r="H3208" i="16"/>
  <c r="H3206" i="16"/>
  <c r="K3176" i="16"/>
  <c r="H3144" i="16"/>
  <c r="H3142" i="16"/>
  <c r="K3127" i="16"/>
  <c r="H3125" i="16"/>
  <c r="K3111" i="16"/>
  <c r="K3090" i="16"/>
  <c r="H3088" i="16"/>
  <c r="H3086" i="16"/>
  <c r="H3054" i="16"/>
  <c r="H3039" i="16"/>
  <c r="H3037" i="16"/>
  <c r="H3035" i="16"/>
  <c r="H3022" i="16"/>
  <c r="H3007" i="16"/>
  <c r="H3005" i="16"/>
  <c r="H3486" i="16"/>
  <c r="K3283" i="16"/>
  <c r="H3267" i="16"/>
  <c r="K3261" i="16"/>
  <c r="H2922" i="16"/>
  <c r="K2887" i="16"/>
  <c r="K2868" i="16"/>
  <c r="K2866" i="16"/>
  <c r="H2842" i="16"/>
  <c r="K2840" i="16"/>
  <c r="H2836" i="16"/>
  <c r="H2834" i="16"/>
  <c r="H2810" i="16"/>
  <c r="K2795" i="16"/>
  <c r="H2788" i="16"/>
  <c r="K3237" i="16"/>
  <c r="H3221" i="16"/>
  <c r="K3204" i="16"/>
  <c r="K3189" i="16"/>
  <c r="H3183" i="16"/>
  <c r="K3178" i="16"/>
  <c r="H3157" i="16"/>
  <c r="H3153" i="16"/>
  <c r="K3117" i="16"/>
  <c r="H3109" i="16"/>
  <c r="K3067" i="16"/>
  <c r="K3048" i="16"/>
  <c r="K3016" i="16"/>
  <c r="H3001" i="16"/>
  <c r="K2997" i="16"/>
  <c r="K2964" i="16"/>
  <c r="H2962" i="16"/>
  <c r="H2939" i="16"/>
  <c r="H2935" i="16"/>
  <c r="K2931" i="16"/>
  <c r="H2927" i="16"/>
  <c r="H3474" i="16"/>
  <c r="K3470" i="16"/>
  <c r="K3444" i="16"/>
  <c r="K3442" i="16"/>
  <c r="K3415" i="16"/>
  <c r="H3394" i="16"/>
  <c r="H3371" i="16"/>
  <c r="H3369" i="16"/>
  <c r="K3350" i="16"/>
  <c r="H3348" i="16"/>
  <c r="H3335" i="16"/>
  <c r="K3322" i="16"/>
  <c r="H2916" i="16"/>
  <c r="H2864" i="16"/>
  <c r="K2804" i="16"/>
  <c r="H2776" i="16"/>
  <c r="H2768" i="16"/>
  <c r="H2764" i="16"/>
  <c r="H3215" i="16"/>
  <c r="K3213" i="16"/>
  <c r="H3103" i="16"/>
  <c r="K3063" i="16"/>
  <c r="H3042" i="16"/>
  <c r="K2977" i="16"/>
  <c r="K2975" i="16"/>
  <c r="H2952" i="16"/>
  <c r="H2942" i="16"/>
  <c r="K3489" i="16"/>
  <c r="H3487" i="16"/>
  <c r="K3382" i="16"/>
  <c r="H3367" i="16"/>
  <c r="K3363" i="16"/>
  <c r="H3342" i="16"/>
  <c r="K3338" i="16"/>
  <c r="H3301" i="16"/>
  <c r="K3299" i="16"/>
  <c r="K3277" i="16"/>
  <c r="K3255" i="16"/>
  <c r="K3246" i="16"/>
  <c r="K2906" i="16"/>
  <c r="H2896" i="16"/>
  <c r="K3128" i="16"/>
  <c r="K3036" i="16"/>
  <c r="K3004" i="16"/>
  <c r="K3483" i="16"/>
  <c r="H3466" i="16"/>
  <c r="H3458" i="16"/>
  <c r="H3426" i="16"/>
  <c r="K3422" i="16"/>
  <c r="H3420" i="16"/>
  <c r="K3401" i="16"/>
  <c r="H3399" i="16"/>
  <c r="H3378" i="16"/>
  <c r="H3372" i="16"/>
  <c r="K3327" i="16"/>
  <c r="H3295" i="16"/>
  <c r="H3290" i="16"/>
  <c r="H3288" i="16"/>
  <c r="H3268" i="16"/>
  <c r="K2915" i="16"/>
  <c r="K2908" i="16"/>
  <c r="H2879" i="16"/>
  <c r="K2879" i="16"/>
  <c r="K2875" i="16"/>
  <c r="K2852" i="16"/>
  <c r="K2836" i="16"/>
  <c r="K2780" i="16"/>
  <c r="K3229" i="16"/>
  <c r="H3229" i="16"/>
  <c r="K3080" i="16"/>
  <c r="H3080" i="16"/>
  <c r="K2991" i="16"/>
  <c r="H2991" i="16"/>
  <c r="K3465" i="16"/>
  <c r="H3323" i="16"/>
  <c r="K3323" i="16"/>
  <c r="K2925" i="16"/>
  <c r="H2920" i="16"/>
  <c r="K2910" i="16"/>
  <c r="H2905" i="16"/>
  <c r="H2900" i="16"/>
  <c r="K2898" i="16"/>
  <c r="K2896" i="16"/>
  <c r="H2891" i="16"/>
  <c r="H2889" i="16"/>
  <c r="H2884" i="16"/>
  <c r="K2882" i="16"/>
  <c r="K2880" i="16"/>
  <c r="K2863" i="16"/>
  <c r="H2840" i="16"/>
  <c r="H2815" i="16"/>
  <c r="K2815" i="16"/>
  <c r="K2800" i="16"/>
  <c r="H2800" i="16"/>
  <c r="K3091" i="16"/>
  <c r="H3091" i="16"/>
  <c r="K3061" i="16"/>
  <c r="H2979" i="16"/>
  <c r="K2979" i="16"/>
  <c r="H3410" i="16"/>
  <c r="K3410" i="16"/>
  <c r="K3385" i="16"/>
  <c r="H3172" i="16"/>
  <c r="K3172" i="16"/>
  <c r="K3119" i="16"/>
  <c r="H3119" i="16"/>
  <c r="K3343" i="16"/>
  <c r="H3343" i="16"/>
  <c r="H3339" i="16"/>
  <c r="K3339" i="16"/>
  <c r="K2772" i="16"/>
  <c r="H2772" i="16"/>
  <c r="K3185" i="16"/>
  <c r="H3185" i="16"/>
  <c r="K2918" i="16"/>
  <c r="H2913" i="16"/>
  <c r="H2903" i="16"/>
  <c r="K2894" i="16"/>
  <c r="H3236" i="16"/>
  <c r="K3236" i="16"/>
  <c r="H3189" i="16"/>
  <c r="K3168" i="16"/>
  <c r="H2923" i="16"/>
  <c r="H2906" i="16"/>
  <c r="K2899" i="16"/>
  <c r="H2892" i="16"/>
  <c r="K2883" i="16"/>
  <c r="K2878" i="16"/>
  <c r="K2860" i="16"/>
  <c r="H2850" i="16"/>
  <c r="H2832" i="16"/>
  <c r="K2830" i="16"/>
  <c r="K2812" i="16"/>
  <c r="K3232" i="16"/>
  <c r="K3136" i="16"/>
  <c r="H3136" i="16"/>
  <c r="H3096" i="16"/>
  <c r="K2943" i="16"/>
  <c r="H3298" i="16"/>
  <c r="K3298" i="16"/>
  <c r="H2847" i="16"/>
  <c r="K2847" i="16"/>
  <c r="K3463" i="16"/>
  <c r="H3463" i="16"/>
  <c r="K2901" i="16"/>
  <c r="H2866" i="16"/>
  <c r="H2818" i="16"/>
  <c r="K2756" i="16"/>
  <c r="H3098" i="16"/>
  <c r="K3098" i="16"/>
  <c r="K3068" i="16"/>
  <c r="H3068" i="16"/>
  <c r="K3474" i="16"/>
  <c r="K2926" i="16"/>
  <c r="H2921" i="16"/>
  <c r="K2919" i="16"/>
  <c r="K2914" i="16"/>
  <c r="H2904" i="16"/>
  <c r="K2888" i="16"/>
  <c r="H2876" i="16"/>
  <c r="K2867" i="16"/>
  <c r="K2862" i="16"/>
  <c r="K2844" i="16"/>
  <c r="K2835" i="16"/>
  <c r="K2819" i="16"/>
  <c r="H3224" i="16"/>
  <c r="K3224" i="16"/>
  <c r="K3220" i="16"/>
  <c r="K3154" i="16"/>
  <c r="K3122" i="16"/>
  <c r="H3122" i="16"/>
  <c r="K3064" i="16"/>
  <c r="H3064" i="16"/>
  <c r="K3045" i="16"/>
  <c r="K2980" i="16"/>
  <c r="H2980" i="16"/>
  <c r="H2947" i="16"/>
  <c r="K2947" i="16"/>
  <c r="H3483" i="16"/>
  <c r="H3390" i="16"/>
  <c r="K3390" i="16"/>
  <c r="K2907" i="16"/>
  <c r="K2851" i="16"/>
  <c r="H2779" i="16"/>
  <c r="K2779" i="16"/>
  <c r="H2767" i="16"/>
  <c r="K2767" i="16"/>
  <c r="K3208" i="16"/>
  <c r="K3462" i="16"/>
  <c r="H3462" i="16"/>
  <c r="K3441" i="16"/>
  <c r="H3434" i="16"/>
  <c r="K3434" i="16"/>
  <c r="K3387" i="16"/>
  <c r="H3387" i="16"/>
  <c r="K2922" i="16"/>
  <c r="H2912" i="16"/>
  <c r="K2905" i="16"/>
  <c r="H2895" i="16"/>
  <c r="K2895" i="16"/>
  <c r="K2891" i="16"/>
  <c r="K3108" i="16"/>
  <c r="K3443" i="16"/>
  <c r="H3443" i="16"/>
  <c r="K2890" i="16"/>
  <c r="H2887" i="16"/>
  <c r="K2885" i="16"/>
  <c r="K2870" i="16"/>
  <c r="K2858" i="16"/>
  <c r="H2855" i="16"/>
  <c r="K2853" i="16"/>
  <c r="K2838" i="16"/>
  <c r="K2826" i="16"/>
  <c r="H2823" i="16"/>
  <c r="K2821" i="16"/>
  <c r="H2799" i="16"/>
  <c r="K2797" i="16"/>
  <c r="K2782" i="16"/>
  <c r="H2770" i="16"/>
  <c r="K2763" i="16"/>
  <c r="H3239" i="16"/>
  <c r="K3225" i="16"/>
  <c r="H3196" i="16"/>
  <c r="H3184" i="16"/>
  <c r="H3182" i="16"/>
  <c r="H3175" i="16"/>
  <c r="K3170" i="16"/>
  <c r="K3161" i="16"/>
  <c r="H3128" i="16"/>
  <c r="K3126" i="16"/>
  <c r="H3101" i="16"/>
  <c r="K3099" i="16"/>
  <c r="H3087" i="16"/>
  <c r="H3082" i="16"/>
  <c r="H3077" i="16"/>
  <c r="H3063" i="16"/>
  <c r="H2997" i="16"/>
  <c r="H2960" i="16"/>
  <c r="K2956" i="16"/>
  <c r="H2954" i="16"/>
  <c r="K3491" i="16"/>
  <c r="K3476" i="16"/>
  <c r="H3476" i="16"/>
  <c r="K3460" i="16"/>
  <c r="H3427" i="16"/>
  <c r="K3425" i="16"/>
  <c r="K3418" i="16"/>
  <c r="K3394" i="16"/>
  <c r="K3359" i="16"/>
  <c r="H3354" i="16"/>
  <c r="K3354" i="16"/>
  <c r="H3322" i="16"/>
  <c r="H3318" i="16"/>
  <c r="H3300" i="16"/>
  <c r="K3269" i="16"/>
  <c r="H3269" i="16"/>
  <c r="H2863" i="16"/>
  <c r="K2861" i="16"/>
  <c r="K2846" i="16"/>
  <c r="K2834" i="16"/>
  <c r="H2831" i="16"/>
  <c r="K2829" i="16"/>
  <c r="H2802" i="16"/>
  <c r="K2790" i="16"/>
  <c r="H2775" i="16"/>
  <c r="K2773" i="16"/>
  <c r="H2759" i="16"/>
  <c r="H2756" i="16"/>
  <c r="H2754" i="16"/>
  <c r="H3232" i="16"/>
  <c r="H3230" i="16"/>
  <c r="H3223" i="16"/>
  <c r="K3209" i="16"/>
  <c r="H3180" i="16"/>
  <c r="H3168" i="16"/>
  <c r="H3166" i="16"/>
  <c r="H3150" i="16"/>
  <c r="K3150" i="16"/>
  <c r="H3148" i="16"/>
  <c r="K3141" i="16"/>
  <c r="H3134" i="16"/>
  <c r="K3129" i="16"/>
  <c r="K3124" i="16"/>
  <c r="K3106" i="16"/>
  <c r="K3092" i="16"/>
  <c r="K3071" i="16"/>
  <c r="K3069" i="16"/>
  <c r="H3061" i="16"/>
  <c r="H3059" i="16"/>
  <c r="H3050" i="16"/>
  <c r="H3045" i="16"/>
  <c r="H3043" i="16"/>
  <c r="H3034" i="16"/>
  <c r="H3029" i="16"/>
  <c r="H3027" i="16"/>
  <c r="H3018" i="16"/>
  <c r="H3013" i="16"/>
  <c r="H3011" i="16"/>
  <c r="K3005" i="16"/>
  <c r="K2987" i="16"/>
  <c r="H2978" i="16"/>
  <c r="H2967" i="16"/>
  <c r="K2963" i="16"/>
  <c r="K2948" i="16"/>
  <c r="H2948" i="16"/>
  <c r="K2935" i="16"/>
  <c r="K3468" i="16"/>
  <c r="K3449" i="16"/>
  <c r="K3428" i="16"/>
  <c r="K3412" i="16"/>
  <c r="K3285" i="16"/>
  <c r="H3285" i="16"/>
  <c r="K3263" i="16"/>
  <c r="H3263" i="16"/>
  <c r="H3090" i="16"/>
  <c r="K3088" i="16"/>
  <c r="K3062" i="16"/>
  <c r="K2985" i="16"/>
  <c r="K2983" i="16"/>
  <c r="H2944" i="16"/>
  <c r="H2937" i="16"/>
  <c r="K2937" i="16"/>
  <c r="H2928" i="16"/>
  <c r="K3479" i="16"/>
  <c r="K3459" i="16"/>
  <c r="H3442" i="16"/>
  <c r="K3435" i="16"/>
  <c r="H3428" i="16"/>
  <c r="K3426" i="16"/>
  <c r="K3398" i="16"/>
  <c r="K3393" i="16"/>
  <c r="H3386" i="16"/>
  <c r="K3379" i="16"/>
  <c r="H3379" i="16"/>
  <c r="H3375" i="16"/>
  <c r="K3375" i="16"/>
  <c r="K3362" i="16"/>
  <c r="K3351" i="16"/>
  <c r="K3330" i="16"/>
  <c r="H3330" i="16"/>
  <c r="K3326" i="16"/>
  <c r="K3314" i="16"/>
  <c r="H3314" i="16"/>
  <c r="H3308" i="16"/>
  <c r="K3308" i="16"/>
  <c r="H3294" i="16"/>
  <c r="K3243" i="16"/>
  <c r="K2874" i="16"/>
  <c r="H2871" i="16"/>
  <c r="K2869" i="16"/>
  <c r="K2854" i="16"/>
  <c r="K2842" i="16"/>
  <c r="H2839" i="16"/>
  <c r="K2837" i="16"/>
  <c r="K2822" i="16"/>
  <c r="K2808" i="16"/>
  <c r="K2803" i="16"/>
  <c r="K2798" i="16"/>
  <c r="K2791" i="16"/>
  <c r="K2781" i="16"/>
  <c r="H2771" i="16"/>
  <c r="K2769" i="16"/>
  <c r="H3228" i="16"/>
  <c r="H3216" i="16"/>
  <c r="H3214" i="16"/>
  <c r="H3207" i="16"/>
  <c r="K3200" i="16"/>
  <c r="K3193" i="16"/>
  <c r="K3171" i="16"/>
  <c r="H3162" i="16"/>
  <c r="K3162" i="16"/>
  <c r="H3155" i="16"/>
  <c r="K3151" i="16"/>
  <c r="K3142" i="16"/>
  <c r="H3139" i="16"/>
  <c r="K3137" i="16"/>
  <c r="H3127" i="16"/>
  <c r="K3125" i="16"/>
  <c r="K3116" i="16"/>
  <c r="H3095" i="16"/>
  <c r="K3093" i="16"/>
  <c r="K3086" i="16"/>
  <c r="K3053" i="16"/>
  <c r="K3037" i="16"/>
  <c r="K3021" i="16"/>
  <c r="K2972" i="16"/>
  <c r="H2972" i="16"/>
  <c r="K2951" i="16"/>
  <c r="H3297" i="16"/>
  <c r="K3295" i="16"/>
  <c r="H3292" i="16"/>
  <c r="K3292" i="16"/>
  <c r="K3279" i="16"/>
  <c r="H3279" i="16"/>
  <c r="K3259" i="16"/>
  <c r="H3259" i="16"/>
  <c r="K2755" i="16"/>
  <c r="H3233" i="16"/>
  <c r="H3231" i="16"/>
  <c r="K3217" i="16"/>
  <c r="H3188" i="16"/>
  <c r="H3169" i="16"/>
  <c r="H3167" i="16"/>
  <c r="K3140" i="16"/>
  <c r="K3135" i="16"/>
  <c r="H3130" i="16"/>
  <c r="H3107" i="16"/>
  <c r="H3084" i="16"/>
  <c r="K3074" i="16"/>
  <c r="H3060" i="16"/>
  <c r="K3058" i="16"/>
  <c r="K3044" i="16"/>
  <c r="K3042" i="16"/>
  <c r="K3028" i="16"/>
  <c r="K3026" i="16"/>
  <c r="H3010" i="16"/>
  <c r="K3010" i="16"/>
  <c r="K2968" i="16"/>
  <c r="H2968" i="16"/>
  <c r="H2953" i="16"/>
  <c r="K2953" i="16"/>
  <c r="K2942" i="16"/>
  <c r="K2940" i="16"/>
  <c r="H2931" i="16"/>
  <c r="K3490" i="16"/>
  <c r="H3482" i="16"/>
  <c r="H3475" i="16"/>
  <c r="H3447" i="16"/>
  <c r="H3438" i="16"/>
  <c r="H3433" i="16"/>
  <c r="H3431" i="16"/>
  <c r="K3391" i="16"/>
  <c r="H3391" i="16"/>
  <c r="H3212" i="16"/>
  <c r="H3191" i="16"/>
  <c r="K3177" i="16"/>
  <c r="H3165" i="16"/>
  <c r="K3163" i="16"/>
  <c r="K3070" i="16"/>
  <c r="K2999" i="16"/>
  <c r="H2994" i="16"/>
  <c r="K2988" i="16"/>
  <c r="H2938" i="16"/>
  <c r="H3455" i="16"/>
  <c r="K3455" i="16"/>
  <c r="H3450" i="16"/>
  <c r="K3411" i="16"/>
  <c r="H3411" i="16"/>
  <c r="H3403" i="16"/>
  <c r="K3403" i="16"/>
  <c r="H3382" i="16"/>
  <c r="K3374" i="16"/>
  <c r="K3369" i="16"/>
  <c r="H3358" i="16"/>
  <c r="K3349" i="16"/>
  <c r="K3307" i="16"/>
  <c r="H3302" i="16"/>
  <c r="K3302" i="16"/>
  <c r="K3275" i="16"/>
  <c r="H3275" i="16"/>
  <c r="K3253" i="16"/>
  <c r="H3253" i="16"/>
  <c r="K3409" i="16"/>
  <c r="K3377" i="16"/>
  <c r="K3372" i="16"/>
  <c r="H3364" i="16"/>
  <c r="K3333" i="16"/>
  <c r="K3310" i="16"/>
  <c r="K3286" i="16"/>
  <c r="K3282" i="16"/>
  <c r="K3276" i="16"/>
  <c r="K3270" i="16"/>
  <c r="K3266" i="16"/>
  <c r="K3260" i="16"/>
  <c r="K3254" i="16"/>
  <c r="K3250" i="16"/>
  <c r="K3244" i="16"/>
  <c r="K3316" i="16"/>
  <c r="H3241" i="16"/>
  <c r="H3014" i="16"/>
  <c r="K3012" i="16"/>
  <c r="H2970" i="16"/>
  <c r="K2961" i="16"/>
  <c r="H2945" i="16"/>
  <c r="K2932" i="16"/>
  <c r="H3478" i="16"/>
  <c r="K3473" i="16"/>
  <c r="K3420" i="16"/>
  <c r="K3388" i="16"/>
  <c r="K3378" i="16"/>
  <c r="K3357" i="16"/>
  <c r="K3342" i="16"/>
  <c r="H3334" i="16"/>
  <c r="H3324" i="16"/>
  <c r="H3296" i="16"/>
  <c r="H3280" i="16"/>
  <c r="H3264" i="16"/>
  <c r="K3311" i="16"/>
  <c r="H3164" i="16"/>
  <c r="H3159" i="16"/>
  <c r="K3157" i="16"/>
  <c r="K3152" i="16"/>
  <c r="H3143" i="16"/>
  <c r="H3133" i="16"/>
  <c r="K3123" i="16"/>
  <c r="H3121" i="16"/>
  <c r="H3104" i="16"/>
  <c r="H3102" i="16"/>
  <c r="K3056" i="16"/>
  <c r="K3040" i="16"/>
  <c r="K3024" i="16"/>
  <c r="K3008" i="16"/>
  <c r="H2986" i="16"/>
  <c r="K2984" i="16"/>
  <c r="H2977" i="16"/>
  <c r="H2959" i="16"/>
  <c r="H2946" i="16"/>
  <c r="H2929" i="16"/>
  <c r="K3487" i="16"/>
  <c r="K3484" i="16"/>
  <c r="K3457" i="16"/>
  <c r="K3452" i="16"/>
  <c r="K3430" i="16"/>
  <c r="K3404" i="16"/>
  <c r="H3401" i="16"/>
  <c r="K3399" i="16"/>
  <c r="H3350" i="16"/>
  <c r="H3340" i="16"/>
  <c r="H3311" i="16"/>
  <c r="K3309" i="16"/>
  <c r="H3281" i="16"/>
  <c r="H3265" i="16"/>
  <c r="H3249" i="16"/>
  <c r="H3456" i="16"/>
  <c r="K3456" i="16"/>
  <c r="H3439" i="16"/>
  <c r="K3429" i="16"/>
  <c r="H3429" i="16"/>
  <c r="H3425" i="16"/>
  <c r="H3422" i="16"/>
  <c r="H3412" i="16"/>
  <c r="H3392" i="16"/>
  <c r="K3392" i="16"/>
  <c r="K3383" i="16"/>
  <c r="H3480" i="16"/>
  <c r="K3480" i="16"/>
  <c r="K3471" i="16"/>
  <c r="K3453" i="16"/>
  <c r="H3453" i="16"/>
  <c r="H3416" i="16"/>
  <c r="K3416" i="16"/>
  <c r="K3407" i="16"/>
  <c r="K3389" i="16"/>
  <c r="H3389" i="16"/>
  <c r="H3376" i="16"/>
  <c r="K3376" i="16"/>
  <c r="K3373" i="16"/>
  <c r="H3373" i="16"/>
  <c r="H3313" i="16"/>
  <c r="K3313" i="16"/>
  <c r="H3305" i="16"/>
  <c r="K3305" i="16"/>
  <c r="K3492" i="16"/>
  <c r="K3478" i="16"/>
  <c r="K3477" i="16"/>
  <c r="H3477" i="16"/>
  <c r="H3473" i="16"/>
  <c r="H3470" i="16"/>
  <c r="H3460" i="16"/>
  <c r="H3440" i="16"/>
  <c r="K3440" i="16"/>
  <c r="K3431" i="16"/>
  <c r="H3423" i="16"/>
  <c r="K3414" i="16"/>
  <c r="K3413" i="16"/>
  <c r="H3413" i="16"/>
  <c r="H3409" i="16"/>
  <c r="H3406" i="16"/>
  <c r="H3396" i="16"/>
  <c r="H3400" i="16"/>
  <c r="K3400" i="16"/>
  <c r="K3437" i="16"/>
  <c r="H3437" i="16"/>
  <c r="K3461" i="16"/>
  <c r="H3461" i="16"/>
  <c r="H3457" i="16"/>
  <c r="H3444" i="16"/>
  <c r="H3424" i="16"/>
  <c r="K3424" i="16"/>
  <c r="K3397" i="16"/>
  <c r="H3397" i="16"/>
  <c r="H3360" i="16"/>
  <c r="K3360" i="16"/>
  <c r="H3352" i="16"/>
  <c r="K3352" i="16"/>
  <c r="H3344" i="16"/>
  <c r="K3344" i="16"/>
  <c r="H3336" i="16"/>
  <c r="K3336" i="16"/>
  <c r="H3328" i="16"/>
  <c r="K3328" i="16"/>
  <c r="H3320" i="16"/>
  <c r="K3320" i="16"/>
  <c r="H3488" i="16"/>
  <c r="K3488" i="16"/>
  <c r="H3485" i="16"/>
  <c r="H3481" i="16"/>
  <c r="H3468" i="16"/>
  <c r="H3448" i="16"/>
  <c r="K3448" i="16"/>
  <c r="K3421" i="16"/>
  <c r="H3421" i="16"/>
  <c r="H3417" i="16"/>
  <c r="H3404" i="16"/>
  <c r="H3384" i="16"/>
  <c r="K3384" i="16"/>
  <c r="H3377" i="16"/>
  <c r="H3368" i="16"/>
  <c r="K3368" i="16"/>
  <c r="H3464" i="16"/>
  <c r="K3464" i="16"/>
  <c r="H3489" i="16"/>
  <c r="H3472" i="16"/>
  <c r="K3472" i="16"/>
  <c r="K3445" i="16"/>
  <c r="H3445" i="16"/>
  <c r="H3408" i="16"/>
  <c r="K3408" i="16"/>
  <c r="K3381" i="16"/>
  <c r="H3381" i="16"/>
  <c r="H3312" i="16"/>
  <c r="K3312" i="16"/>
  <c r="K3469" i="16"/>
  <c r="H3469" i="16"/>
  <c r="H3432" i="16"/>
  <c r="K3432" i="16"/>
  <c r="K3405" i="16"/>
  <c r="H3405" i="16"/>
  <c r="H3361" i="16"/>
  <c r="K3361" i="16"/>
  <c r="H3353" i="16"/>
  <c r="K3353" i="16"/>
  <c r="H3345" i="16"/>
  <c r="K3345" i="16"/>
  <c r="H3337" i="16"/>
  <c r="K3337" i="16"/>
  <c r="H3329" i="16"/>
  <c r="K3329" i="16"/>
  <c r="H3321" i="16"/>
  <c r="K3321" i="16"/>
  <c r="H3365" i="16"/>
  <c r="H3357" i="16"/>
  <c r="H3349" i="16"/>
  <c r="H3341" i="16"/>
  <c r="H3333" i="16"/>
  <c r="H3325" i="16"/>
  <c r="H3317" i="16"/>
  <c r="H3309" i="16"/>
  <c r="K3304" i="16"/>
  <c r="K3296" i="16"/>
  <c r="K3288" i="16"/>
  <c r="K3280" i="16"/>
  <c r="K3272" i="16"/>
  <c r="K3264" i="16"/>
  <c r="K3256" i="16"/>
  <c r="K3248" i="16"/>
  <c r="H3366" i="16"/>
  <c r="H3310" i="16"/>
  <c r="K3297" i="16"/>
  <c r="K3289" i="16"/>
  <c r="K3281" i="16"/>
  <c r="K3273" i="16"/>
  <c r="K3265" i="16"/>
  <c r="K3257" i="16"/>
  <c r="K3249" i="16"/>
  <c r="K3241" i="16"/>
  <c r="K3364" i="16"/>
  <c r="K3356" i="16"/>
  <c r="K3348" i="16"/>
  <c r="K3340" i="16"/>
  <c r="K3332" i="16"/>
  <c r="K3324" i="16"/>
  <c r="E35" i="37"/>
  <c r="E49" i="37"/>
  <c r="E54" i="37"/>
  <c r="K3202" i="16"/>
  <c r="H3202" i="16"/>
  <c r="K3187" i="16"/>
  <c r="K3234" i="16"/>
  <c r="H3234" i="16"/>
  <c r="K3219" i="16"/>
  <c r="K3227" i="16"/>
  <c r="K3210" i="16"/>
  <c r="H3210" i="16"/>
  <c r="K3195" i="16"/>
  <c r="K3235" i="16"/>
  <c r="K3218" i="16"/>
  <c r="H3218" i="16"/>
  <c r="K3203" i="16"/>
  <c r="K3186" i="16"/>
  <c r="H3186" i="16"/>
  <c r="K3226" i="16"/>
  <c r="H3226" i="16"/>
  <c r="K3211" i="16"/>
  <c r="H3194" i="16"/>
  <c r="K3194" i="16"/>
  <c r="K2941" i="16"/>
  <c r="H2941" i="16"/>
  <c r="H3170" i="16"/>
  <c r="H3146" i="16"/>
  <c r="H3129" i="16"/>
  <c r="H3040" i="16"/>
  <c r="H3024" i="16"/>
  <c r="H3008" i="16"/>
  <c r="K2981" i="16"/>
  <c r="H2981" i="16"/>
  <c r="H2974" i="16"/>
  <c r="K2974" i="16"/>
  <c r="K3238" i="16"/>
  <c r="H3235" i="16"/>
  <c r="K3230" i="16"/>
  <c r="H3227" i="16"/>
  <c r="K3222" i="16"/>
  <c r="H3219" i="16"/>
  <c r="K3214" i="16"/>
  <c r="H3211" i="16"/>
  <c r="K3206" i="16"/>
  <c r="H3203" i="16"/>
  <c r="K3198" i="16"/>
  <c r="H3195" i="16"/>
  <c r="K3190" i="16"/>
  <c r="H3187" i="16"/>
  <c r="K3182" i="16"/>
  <c r="H3179" i="16"/>
  <c r="K3174" i="16"/>
  <c r="H3171" i="16"/>
  <c r="K3166" i="16"/>
  <c r="K3155" i="16"/>
  <c r="K3149" i="16"/>
  <c r="H3147" i="16"/>
  <c r="K3143" i="16"/>
  <c r="H3141" i="16"/>
  <c r="H3135" i="16"/>
  <c r="K3132" i="16"/>
  <c r="H3124" i="16"/>
  <c r="K3120" i="16"/>
  <c r="H3118" i="16"/>
  <c r="K3114" i="16"/>
  <c r="K3113" i="16"/>
  <c r="H3112" i="16"/>
  <c r="H3106" i="16"/>
  <c r="K3102" i="16"/>
  <c r="K3087" i="16"/>
  <c r="H3078" i="16"/>
  <c r="H3074" i="16"/>
  <c r="H3067" i="16"/>
  <c r="K3060" i="16"/>
  <c r="K3051" i="16"/>
  <c r="K3035" i="16"/>
  <c r="K3019" i="16"/>
  <c r="K2989" i="16"/>
  <c r="H2958" i="16"/>
  <c r="K2958" i="16"/>
  <c r="H2934" i="16"/>
  <c r="K2934" i="16"/>
  <c r="K3153" i="16"/>
  <c r="H3100" i="16"/>
  <c r="H3085" i="16"/>
  <c r="H3070" i="16"/>
  <c r="K3239" i="16"/>
  <c r="K3231" i="16"/>
  <c r="K3223" i="16"/>
  <c r="K3215" i="16"/>
  <c r="K3207" i="16"/>
  <c r="K3199" i="16"/>
  <c r="K3191" i="16"/>
  <c r="K3183" i="16"/>
  <c r="K3175" i="16"/>
  <c r="K3167" i="16"/>
  <c r="K3156" i="16"/>
  <c r="K3138" i="16"/>
  <c r="K3115" i="16"/>
  <c r="K3109" i="16"/>
  <c r="K3103" i="16"/>
  <c r="H3057" i="16"/>
  <c r="K3057" i="16"/>
  <c r="H3044" i="16"/>
  <c r="H3041" i="16"/>
  <c r="K3041" i="16"/>
  <c r="H3028" i="16"/>
  <c r="H3025" i="16"/>
  <c r="K3025" i="16"/>
  <c r="H3012" i="16"/>
  <c r="H3009" i="16"/>
  <c r="K3009" i="16"/>
  <c r="K3003" i="16"/>
  <c r="H3003" i="16"/>
  <c r="H3000" i="16"/>
  <c r="K3000" i="16"/>
  <c r="K2965" i="16"/>
  <c r="H2965" i="16"/>
  <c r="K2949" i="16"/>
  <c r="H2949" i="16"/>
  <c r="H3158" i="16"/>
  <c r="H3056" i="16"/>
  <c r="K2995" i="16"/>
  <c r="H2995" i="16"/>
  <c r="H2992" i="16"/>
  <c r="K2992" i="16"/>
  <c r="H2982" i="16"/>
  <c r="K2982" i="16"/>
  <c r="H3089" i="16"/>
  <c r="K3089" i="16"/>
  <c r="H3178" i="16"/>
  <c r="H3152" i="16"/>
  <c r="H3161" i="16"/>
  <c r="H3126" i="16"/>
  <c r="K3121" i="16"/>
  <c r="H3097" i="16"/>
  <c r="H3092" i="16"/>
  <c r="K3084" i="16"/>
  <c r="H3076" i="16"/>
  <c r="H3072" i="16"/>
  <c r="H3048" i="16"/>
  <c r="H3032" i="16"/>
  <c r="H3016" i="16"/>
  <c r="H2998" i="16"/>
  <c r="K2933" i="16"/>
  <c r="H2933" i="16"/>
  <c r="H3081" i="16"/>
  <c r="K3081" i="16"/>
  <c r="H3123" i="16"/>
  <c r="H3117" i="16"/>
  <c r="K3164" i="16"/>
  <c r="K3134" i="16"/>
  <c r="K3077" i="16"/>
  <c r="H3065" i="16"/>
  <c r="K3065" i="16"/>
  <c r="K3059" i="16"/>
  <c r="K3043" i="16"/>
  <c r="K3027" i="16"/>
  <c r="K3011" i="16"/>
  <c r="K2973" i="16"/>
  <c r="H2973" i="16"/>
  <c r="H2966" i="16"/>
  <c r="K2966" i="16"/>
  <c r="H2950" i="16"/>
  <c r="K2950" i="16"/>
  <c r="H3094" i="16"/>
  <c r="K3158" i="16"/>
  <c r="H3145" i="16"/>
  <c r="H3110" i="16"/>
  <c r="K3105" i="16"/>
  <c r="K3094" i="16"/>
  <c r="K3085" i="16"/>
  <c r="H3073" i="16"/>
  <c r="K3073" i="16"/>
  <c r="H3069" i="16"/>
  <c r="H3052" i="16"/>
  <c r="H3049" i="16"/>
  <c r="K3049" i="16"/>
  <c r="H3036" i="16"/>
  <c r="H3033" i="16"/>
  <c r="K3033" i="16"/>
  <c r="H3020" i="16"/>
  <c r="H3017" i="16"/>
  <c r="K3017" i="16"/>
  <c r="H3004" i="16"/>
  <c r="H2993" i="16"/>
  <c r="K2957" i="16"/>
  <c r="H2957" i="16"/>
  <c r="K3054" i="16"/>
  <c r="K3046" i="16"/>
  <c r="K3038" i="16"/>
  <c r="K3030" i="16"/>
  <c r="K3022" i="16"/>
  <c r="K3014" i="16"/>
  <c r="K3006" i="16"/>
  <c r="K2998" i="16"/>
  <c r="K2990" i="16"/>
  <c r="H2955" i="16"/>
  <c r="K2927" i="16"/>
  <c r="K2976" i="16"/>
  <c r="K2960" i="16"/>
  <c r="K2952" i="16"/>
  <c r="K2944" i="16"/>
  <c r="K2936" i="16"/>
  <c r="K2928" i="16"/>
  <c r="K3001" i="16"/>
  <c r="K2993" i="16"/>
  <c r="K2969" i="16"/>
  <c r="K2978" i="16"/>
  <c r="K2970" i="16"/>
  <c r="K2962" i="16"/>
  <c r="K2954" i="16"/>
  <c r="K2946" i="16"/>
  <c r="K2930" i="16"/>
  <c r="E48" i="37"/>
  <c r="E42" i="37"/>
  <c r="E44" i="37"/>
  <c r="H2925" i="16"/>
  <c r="H2917" i="16"/>
  <c r="H2909" i="16"/>
  <c r="H2901" i="16"/>
  <c r="H2893" i="16"/>
  <c r="H2885" i="16"/>
  <c r="H2877" i="16"/>
  <c r="H2869" i="16"/>
  <c r="H2861" i="16"/>
  <c r="H2853" i="16"/>
  <c r="H2845" i="16"/>
  <c r="H2837" i="16"/>
  <c r="H2829" i="16"/>
  <c r="H2821" i="16"/>
  <c r="H2813" i="16"/>
  <c r="H2805" i="16"/>
  <c r="H2797" i="16"/>
  <c r="H2789" i="16"/>
  <c r="H2781" i="16"/>
  <c r="H2773" i="16"/>
  <c r="H2765" i="16"/>
  <c r="H2926" i="16"/>
  <c r="H2918" i="16"/>
  <c r="H2910" i="16"/>
  <c r="H2902" i="16"/>
  <c r="K2897" i="16"/>
  <c r="H2894" i="16"/>
  <c r="K2889" i="16"/>
  <c r="H2886" i="16"/>
  <c r="K2881" i="16"/>
  <c r="H2878" i="16"/>
  <c r="K2873" i="16"/>
  <c r="H2870" i="16"/>
  <c r="K2865" i="16"/>
  <c r="H2862" i="16"/>
  <c r="K2857" i="16"/>
  <c r="H2854" i="16"/>
  <c r="K2849" i="16"/>
  <c r="H2846" i="16"/>
  <c r="K2841" i="16"/>
  <c r="H2838" i="16"/>
  <c r="K2833" i="16"/>
  <c r="H2830" i="16"/>
  <c r="K2825" i="16"/>
  <c r="H2822" i="16"/>
  <c r="K2817" i="16"/>
  <c r="H2814" i="16"/>
  <c r="K2809" i="16"/>
  <c r="H2806" i="16"/>
  <c r="K2801" i="16"/>
  <c r="H2798" i="16"/>
  <c r="K2793" i="16"/>
  <c r="H2790" i="16"/>
  <c r="K2785" i="16"/>
  <c r="H2782" i="16"/>
  <c r="K2777" i="16"/>
  <c r="H2774" i="16"/>
  <c r="H2766" i="16"/>
  <c r="K2761" i="16"/>
  <c r="H2758" i="16"/>
  <c r="K2753" i="16"/>
  <c r="K2810" i="16"/>
  <c r="K2802" i="16"/>
  <c r="K2794" i="16"/>
  <c r="K2786" i="16"/>
  <c r="K2778" i="16"/>
  <c r="K2770" i="16"/>
  <c r="K2762" i="16"/>
  <c r="K2754" i="16"/>
  <c r="B2" i="37"/>
  <c r="A98" i="15"/>
  <c r="A94" i="15"/>
  <c r="A90" i="15"/>
  <c r="A86" i="15"/>
  <c r="A82" i="15"/>
  <c r="A78" i="15"/>
  <c r="A74" i="15"/>
  <c r="A70" i="15"/>
  <c r="A66" i="15"/>
  <c r="A62" i="15"/>
  <c r="A63" i="25" s="1"/>
  <c r="A58" i="15"/>
  <c r="A59" i="25" s="1"/>
  <c r="A54" i="15"/>
  <c r="A55" i="25" s="1"/>
  <c r="A50" i="15"/>
  <c r="A51" i="25" s="1"/>
  <c r="A46" i="15"/>
  <c r="A47" i="25" s="1"/>
  <c r="A42" i="15"/>
  <c r="A43" i="25" s="1"/>
  <c r="A38" i="15"/>
  <c r="A39" i="25" s="1"/>
  <c r="A34" i="15"/>
  <c r="A35" i="25" s="1"/>
  <c r="A30" i="15"/>
  <c r="A31" i="25" s="1"/>
  <c r="A26" i="15"/>
  <c r="A27" i="25" s="1"/>
  <c r="A22" i="15"/>
  <c r="A23" i="25" s="1"/>
  <c r="A18" i="15"/>
  <c r="A19" i="25" s="1"/>
  <c r="A14" i="15"/>
  <c r="A15" i="25" s="1"/>
  <c r="A10" i="15"/>
  <c r="A11" i="25" s="1"/>
  <c r="A6" i="15"/>
  <c r="A7" i="25" s="1"/>
  <c r="A97" i="15"/>
  <c r="A93" i="15"/>
  <c r="A89" i="15"/>
  <c r="A85" i="15"/>
  <c r="A81" i="15"/>
  <c r="A77" i="15"/>
  <c r="A73" i="15"/>
  <c r="A69" i="15"/>
  <c r="A65" i="15"/>
  <c r="A66" i="25" s="1"/>
  <c r="A61" i="15"/>
  <c r="A62" i="25" s="1"/>
  <c r="A57" i="15"/>
  <c r="A58" i="25" s="1"/>
  <c r="A53" i="15"/>
  <c r="A54" i="25" s="1"/>
  <c r="A49" i="15"/>
  <c r="A50" i="25" s="1"/>
  <c r="A45" i="15"/>
  <c r="A46" i="25" s="1"/>
  <c r="A41" i="15"/>
  <c r="A42" i="25" s="1"/>
  <c r="A37" i="15"/>
  <c r="A38" i="25" s="1"/>
  <c r="A33" i="15"/>
  <c r="A34" i="25" s="1"/>
  <c r="A29" i="15"/>
  <c r="A30" i="25" s="1"/>
  <c r="A25" i="15"/>
  <c r="A26" i="25" s="1"/>
  <c r="A21" i="15"/>
  <c r="A22" i="25" s="1"/>
  <c r="A17" i="15"/>
  <c r="A18" i="25" s="1"/>
  <c r="A13" i="15"/>
  <c r="A14" i="25" s="1"/>
  <c r="A9" i="15"/>
  <c r="A10" i="25" s="1"/>
  <c r="A5" i="15"/>
  <c r="A6" i="25" s="1"/>
  <c r="A100" i="15"/>
  <c r="A96" i="15"/>
  <c r="A92" i="15"/>
  <c r="A88" i="15"/>
  <c r="A84" i="15"/>
  <c r="A80" i="15"/>
  <c r="A76" i="15"/>
  <c r="A72" i="15"/>
  <c r="A68" i="15"/>
  <c r="A64" i="15"/>
  <c r="A65" i="25" s="1"/>
  <c r="A60" i="15"/>
  <c r="A61" i="25" s="1"/>
  <c r="A56" i="15"/>
  <c r="A57" i="25" s="1"/>
  <c r="A52" i="15"/>
  <c r="A53" i="25" s="1"/>
  <c r="A48" i="15"/>
  <c r="A49" i="25" s="1"/>
  <c r="A44" i="15"/>
  <c r="A45" i="25" s="1"/>
  <c r="A40" i="15"/>
  <c r="A41" i="25" s="1"/>
  <c r="A36" i="15"/>
  <c r="A37" i="25" s="1"/>
  <c r="A32" i="15"/>
  <c r="A33" i="25" s="1"/>
  <c r="A28" i="15"/>
  <c r="A29" i="25" s="1"/>
  <c r="A24" i="15"/>
  <c r="A25" i="25" s="1"/>
  <c r="A20" i="15"/>
  <c r="A21" i="25" s="1"/>
  <c r="A16" i="15"/>
  <c r="A17" i="25" s="1"/>
  <c r="A12" i="15"/>
  <c r="A13" i="25" s="1"/>
  <c r="A8" i="15"/>
  <c r="A9" i="25" s="1"/>
  <c r="A4" i="15"/>
  <c r="A5" i="25" s="1"/>
  <c r="A99" i="15"/>
  <c r="A95" i="15"/>
  <c r="A91" i="15"/>
  <c r="A87" i="15"/>
  <c r="A83" i="15"/>
  <c r="A79" i="15"/>
  <c r="A75" i="15"/>
  <c r="A71" i="15"/>
  <c r="A67" i="15"/>
  <c r="A63" i="15"/>
  <c r="A64" i="25" s="1"/>
  <c r="A59" i="15"/>
  <c r="A60" i="25" s="1"/>
  <c r="A55" i="15"/>
  <c r="A56" i="25" s="1"/>
  <c r="A51" i="15"/>
  <c r="A52" i="25" s="1"/>
  <c r="A47" i="15"/>
  <c r="A48" i="25" s="1"/>
  <c r="A43" i="15"/>
  <c r="A44" i="25" s="1"/>
  <c r="A39" i="15"/>
  <c r="A40" i="25" s="1"/>
  <c r="A35" i="15"/>
  <c r="A36" i="25" s="1"/>
  <c r="A31" i="15"/>
  <c r="A32" i="25" s="1"/>
  <c r="A27" i="15"/>
  <c r="A28" i="25" s="1"/>
  <c r="A23" i="15"/>
  <c r="A24" i="25" s="1"/>
  <c r="A19" i="15"/>
  <c r="A20" i="25" s="1"/>
  <c r="A15" i="15"/>
  <c r="A16" i="25" s="1"/>
  <c r="A11" i="15"/>
  <c r="A12" i="25" s="1"/>
  <c r="A7" i="15"/>
  <c r="A8" i="25" s="1"/>
  <c r="A3" i="15"/>
  <c r="A4" i="25" s="1"/>
  <c r="A2" i="15"/>
  <c r="B62" i="37"/>
  <c r="B58" i="37"/>
  <c r="B54" i="37"/>
  <c r="B50" i="37"/>
  <c r="B46" i="37"/>
  <c r="B42" i="37"/>
  <c r="B38" i="37"/>
  <c r="B34" i="37"/>
  <c r="B30" i="37"/>
  <c r="B26" i="37"/>
  <c r="B22" i="37"/>
  <c r="B18" i="37"/>
  <c r="B13" i="37"/>
  <c r="B10" i="37"/>
  <c r="B6" i="37"/>
  <c r="B65" i="37"/>
  <c r="B61" i="37"/>
  <c r="B57" i="37"/>
  <c r="B53" i="37"/>
  <c r="B49" i="37"/>
  <c r="B45" i="37"/>
  <c r="B41" i="37"/>
  <c r="B37" i="37"/>
  <c r="B33" i="37"/>
  <c r="B29" i="37"/>
  <c r="B25" i="37"/>
  <c r="B21" i="37"/>
  <c r="B17" i="37"/>
  <c r="B14" i="37"/>
  <c r="B9" i="37"/>
  <c r="B5" i="37"/>
  <c r="B64" i="37"/>
  <c r="B60" i="37"/>
  <c r="B56" i="37"/>
  <c r="B52" i="37"/>
  <c r="B48" i="37"/>
  <c r="B44" i="37"/>
  <c r="B40" i="37"/>
  <c r="B36" i="37"/>
  <c r="B32" i="37"/>
  <c r="B28" i="37"/>
  <c r="B24" i="37"/>
  <c r="B20" i="37"/>
  <c r="B16" i="37"/>
  <c r="B12" i="37"/>
  <c r="B8" i="37"/>
  <c r="B4" i="37"/>
  <c r="B63" i="37"/>
  <c r="B59" i="37"/>
  <c r="B55" i="37"/>
  <c r="B51" i="37"/>
  <c r="B47" i="37"/>
  <c r="B43" i="37"/>
  <c r="B39" i="37"/>
  <c r="B35" i="37"/>
  <c r="B31" i="37"/>
  <c r="B27" i="37"/>
  <c r="B23" i="37"/>
  <c r="B19" i="37"/>
  <c r="B15" i="37"/>
  <c r="B11" i="37"/>
  <c r="B7" i="37"/>
  <c r="B3" i="37"/>
  <c r="E52" i="37"/>
  <c r="E37" i="37"/>
  <c r="E51" i="37"/>
  <c r="E46" i="37"/>
  <c r="E40" i="37"/>
  <c r="E21" i="37"/>
  <c r="E30" i="37"/>
  <c r="E28" i="37"/>
  <c r="E22" i="37"/>
  <c r="E38" i="37"/>
  <c r="E43" i="37"/>
  <c r="E9" i="37"/>
  <c r="E7" i="37"/>
  <c r="E6" i="37"/>
  <c r="E53" i="37"/>
  <c r="E29" i="37"/>
  <c r="E19" i="37"/>
  <c r="E31" i="37"/>
  <c r="E34" i="37"/>
  <c r="E39" i="37"/>
  <c r="E26" i="37"/>
  <c r="E18" i="37"/>
  <c r="E13" i="37"/>
  <c r="E36" i="37"/>
  <c r="E2" i="37"/>
  <c r="E11" i="37"/>
  <c r="E20" i="37"/>
  <c r="E4" i="37"/>
  <c r="E15" i="37"/>
  <c r="E24" i="37"/>
  <c r="E16" i="37"/>
  <c r="E14" i="37"/>
  <c r="E8" i="37"/>
  <c r="E5" i="37"/>
  <c r="E50" i="37"/>
  <c r="E10" i="37"/>
  <c r="E23" i="37"/>
  <c r="E3" i="37"/>
  <c r="E17" i="37"/>
  <c r="E41" i="37"/>
  <c r="E27" i="37"/>
  <c r="E32" i="37"/>
  <c r="E33" i="37"/>
  <c r="E12" i="37"/>
  <c r="E25" i="37"/>
  <c r="C56" i="37" a="1"/>
  <c r="Y1" i="15" a="1"/>
  <c r="C57" i="37" a="1"/>
  <c r="C34" i="37" a="1"/>
  <c r="C29" i="37" a="1"/>
  <c r="C4" i="37" a="1"/>
  <c r="AC1" i="15" a="1"/>
  <c r="BP1" i="15" a="1"/>
  <c r="BJ1" i="15" a="1"/>
  <c r="D1" i="15" a="1"/>
  <c r="CO1" i="15" a="1"/>
  <c r="C3" i="37" a="1"/>
  <c r="BD1" i="15" a="1"/>
  <c r="CU1" i="15" a="1"/>
  <c r="C18" i="37" a="1"/>
  <c r="C52" i="37" a="1"/>
  <c r="BN1" i="15" a="1"/>
  <c r="C58" i="37" a="1"/>
  <c r="CB1" i="15" a="1"/>
  <c r="C10" i="37" a="1"/>
  <c r="BZ1" i="15" a="1"/>
  <c r="T1" i="15" a="1"/>
  <c r="BB1" i="15" a="1"/>
  <c r="CT1" i="15" a="1"/>
  <c r="C65" i="37" a="1"/>
  <c r="BI1" i="15" a="1"/>
  <c r="CP1" i="15" a="1"/>
  <c r="AL1" i="15" a="1"/>
  <c r="U1" i="15" a="1"/>
  <c r="BO1" i="15" a="1"/>
  <c r="Q1" i="15" a="1"/>
  <c r="C55" i="37" a="1"/>
  <c r="AD1" i="15" a="1"/>
  <c r="S1" i="15" a="1"/>
  <c r="AB1" i="15" a="1"/>
  <c r="CS1" i="15" a="1"/>
  <c r="CG1" i="15" a="1"/>
  <c r="C43" i="37" a="1"/>
  <c r="AQ1" i="15" a="1"/>
  <c r="C25" i="37" a="1"/>
  <c r="C60" i="37" a="1"/>
  <c r="BM1" i="15" a="1"/>
  <c r="AI1" i="15" a="1"/>
  <c r="BE1" i="15" a="1"/>
  <c r="C16" i="37" a="1"/>
  <c r="AU1" i="15" a="1"/>
  <c r="BT1" i="15" a="1"/>
  <c r="C35" i="37" a="1"/>
  <c r="C5" i="37" a="1"/>
  <c r="AR1" i="15" a="1"/>
  <c r="M1" i="15" a="1"/>
  <c r="CN1" i="15" a="1"/>
  <c r="AN1" i="15" a="1"/>
  <c r="C26" i="37" a="1"/>
  <c r="AF1" i="15" a="1"/>
  <c r="AZ1" i="15" a="1"/>
  <c r="G1" i="15" a="1"/>
  <c r="C28" i="37" a="1"/>
  <c r="C8" i="37" a="1"/>
  <c r="AW1" i="15" a="1"/>
  <c r="C7" i="37" a="1"/>
  <c r="C1" i="15" a="1"/>
  <c r="C38" i="37" a="1"/>
  <c r="C15" i="37" a="1"/>
  <c r="C46" i="37" a="1"/>
  <c r="C9" i="37" a="1"/>
  <c r="C23" i="37" a="1"/>
  <c r="BH1" i="15" a="1"/>
  <c r="C19" i="37" a="1"/>
  <c r="CL1" i="15" a="1"/>
  <c r="CH1" i="15" a="1"/>
  <c r="C47" i="37" a="1"/>
  <c r="C14" i="37" a="1"/>
  <c r="C30" i="37" a="1"/>
  <c r="CD1" i="15" a="1"/>
  <c r="I1" i="15" a="1"/>
  <c r="BC1" i="15" a="1"/>
  <c r="R1" i="15" a="1"/>
  <c r="P1" i="15" a="1"/>
  <c r="C11" i="37" a="1"/>
  <c r="CR1" i="15" a="1"/>
  <c r="F1" i="15" a="1"/>
  <c r="C21" i="37" a="1"/>
  <c r="CF1" i="15" a="1"/>
  <c r="J1" i="15" a="1"/>
  <c r="V1" i="15" a="1"/>
  <c r="AV1" i="15" a="1"/>
  <c r="BW1" i="15" a="1"/>
  <c r="C31" i="37" a="1"/>
  <c r="BV1" i="15" a="1"/>
  <c r="CV1" i="15" a="1"/>
  <c r="CJ1" i="15" a="1"/>
  <c r="AE1" i="15" a="1"/>
  <c r="Z1" i="15" a="1"/>
  <c r="AM1" i="15" a="1"/>
  <c r="O1" i="15" a="1"/>
  <c r="H1" i="15" a="1"/>
  <c r="W1" i="15" a="1"/>
  <c r="AS1" i="15" a="1"/>
  <c r="BF1" i="15" a="1"/>
  <c r="C64" i="37" a="1"/>
  <c r="AK1" i="15" a="1"/>
  <c r="BG1" i="15" a="1"/>
  <c r="C12" i="37" a="1"/>
  <c r="L1" i="15" a="1"/>
  <c r="C49" i="37" a="1"/>
  <c r="BY1" i="15" a="1"/>
  <c r="AG1" i="15" a="1"/>
  <c r="C39" i="37" a="1"/>
  <c r="E1" i="15" a="1"/>
  <c r="CA1" i="15" a="1"/>
  <c r="BR1" i="15" a="1"/>
  <c r="C42" i="37" a="1"/>
  <c r="C50" i="37" a="1"/>
  <c r="C32" i="37" a="1"/>
  <c r="C53" i="37" a="1"/>
  <c r="BX1" i="15" a="1"/>
  <c r="BK1" i="15" a="1"/>
  <c r="AX1" i="15" a="1"/>
  <c r="CI1" i="15" a="1"/>
  <c r="C27" i="37" a="1"/>
  <c r="BL1" i="15" a="1"/>
  <c r="C2" i="37" a="1"/>
  <c r="X1" i="15" a="1"/>
  <c r="BQ1" i="15" a="1"/>
  <c r="C33" i="37" a="1"/>
  <c r="C51" i="37" a="1"/>
  <c r="C13" i="37" a="1"/>
  <c r="B1" i="15" a="1"/>
  <c r="BS1" i="15" a="1"/>
  <c r="CM1" i="15" a="1"/>
  <c r="AP1" i="15" a="1"/>
  <c r="C48" i="37" a="1"/>
  <c r="BA1" i="15" a="1"/>
  <c r="AH1" i="15" a="1"/>
  <c r="N1" i="15" a="1"/>
  <c r="C59" i="37" a="1"/>
  <c r="C36" i="37" a="1"/>
  <c r="C22" i="37" a="1"/>
  <c r="AO1" i="15" a="1"/>
  <c r="C17" i="37" a="1"/>
  <c r="C20" i="37" a="1"/>
  <c r="CE1" i="15" a="1"/>
  <c r="C62" i="37" a="1"/>
  <c r="C37" i="37" a="1"/>
  <c r="CK1" i="15" a="1"/>
  <c r="C63" i="37" a="1"/>
  <c r="C45" i="37" a="1"/>
  <c r="C61" i="37" a="1"/>
  <c r="CQ1" i="15" a="1"/>
  <c r="AJ1" i="15" a="1"/>
  <c r="C40" i="37" a="1"/>
  <c r="AY1" i="15" a="1"/>
  <c r="C44" i="37" a="1"/>
  <c r="BU1" i="15" a="1"/>
  <c r="K1" i="15" a="1"/>
  <c r="CC1" i="15" a="1"/>
  <c r="AA1" i="15" a="1"/>
  <c r="C24" i="37" a="1"/>
  <c r="C54" i="37" a="1"/>
  <c r="C41" i="37" a="1"/>
  <c r="AT1" i="15" a="1"/>
  <c r="C6" i="37" a="1"/>
  <c r="C2" i="37" l="1"/>
  <c r="R66" i="25"/>
  <c r="H4" i="37"/>
  <c r="F2" i="37"/>
  <c r="C15" i="37"/>
  <c r="C16" i="37"/>
  <c r="C17" i="37"/>
  <c r="C50" i="37"/>
  <c r="C19" i="37"/>
  <c r="C51" i="37"/>
  <c r="C20" i="37"/>
  <c r="C52" i="37"/>
  <c r="C21" i="37"/>
  <c r="C53" i="37"/>
  <c r="C22" i="37"/>
  <c r="C54" i="37"/>
  <c r="C23" i="37"/>
  <c r="C55" i="37"/>
  <c r="C24" i="37"/>
  <c r="C56" i="37"/>
  <c r="C25" i="37"/>
  <c r="C57" i="37"/>
  <c r="C26" i="37"/>
  <c r="C58" i="37"/>
  <c r="C18" i="37"/>
  <c r="C27" i="37"/>
  <c r="C59" i="37"/>
  <c r="C28" i="37"/>
  <c r="C60" i="37"/>
  <c r="C30" i="37"/>
  <c r="C64" i="37"/>
  <c r="C34" i="37"/>
  <c r="C47" i="37"/>
  <c r="C48" i="37"/>
  <c r="C61" i="37"/>
  <c r="C63" i="37"/>
  <c r="C3" i="37"/>
  <c r="C35" i="37"/>
  <c r="C4" i="37"/>
  <c r="C36" i="37"/>
  <c r="C5" i="37"/>
  <c r="C37" i="37"/>
  <c r="C6" i="37"/>
  <c r="C38" i="37"/>
  <c r="C49" i="37"/>
  <c r="C62" i="37"/>
  <c r="C31" i="37"/>
  <c r="C32" i="37"/>
  <c r="C33" i="37"/>
  <c r="C65" i="37"/>
  <c r="C7" i="37"/>
  <c r="C39" i="37"/>
  <c r="C8" i="37"/>
  <c r="C40" i="37"/>
  <c r="C9" i="37"/>
  <c r="C41" i="37"/>
  <c r="C10" i="37"/>
  <c r="C42" i="37"/>
  <c r="C29" i="37"/>
  <c r="C11" i="37"/>
  <c r="C43" i="37"/>
  <c r="C12" i="37"/>
  <c r="C44" i="37"/>
  <c r="C14" i="37"/>
  <c r="C45" i="37"/>
  <c r="C13" i="37"/>
  <c r="C46" i="37"/>
  <c r="H54" i="37"/>
  <c r="H55" i="37"/>
  <c r="H56" i="37"/>
  <c r="H57" i="37"/>
  <c r="H58" i="37"/>
  <c r="H59" i="37"/>
  <c r="H64" i="37"/>
  <c r="H47" i="37"/>
  <c r="H48" i="37"/>
  <c r="H61" i="37"/>
  <c r="H35" i="37"/>
  <c r="H62" i="37"/>
  <c r="H42" i="37"/>
  <c r="H44" i="37"/>
  <c r="H45" i="37"/>
  <c r="H46" i="37"/>
  <c r="H15" i="37"/>
  <c r="H51" i="37"/>
  <c r="H52" i="37"/>
  <c r="H21" i="37"/>
  <c r="H53" i="37"/>
  <c r="H22" i="37"/>
  <c r="H23" i="37"/>
  <c r="H26" i="37"/>
  <c r="H29" i="37"/>
  <c r="H36" i="37"/>
  <c r="H37" i="37"/>
  <c r="H39" i="37"/>
  <c r="AQ1" i="15"/>
  <c r="BR1" i="15"/>
  <c r="BR1" i="23" s="1"/>
  <c r="O1" i="15"/>
  <c r="AU1" i="15"/>
  <c r="CA1" i="15"/>
  <c r="CA1" i="23" s="1"/>
  <c r="L1" i="15"/>
  <c r="AR1" i="15"/>
  <c r="BX1" i="15"/>
  <c r="BX1" i="23" s="1"/>
  <c r="I1" i="15"/>
  <c r="AO1" i="15"/>
  <c r="BU1" i="15"/>
  <c r="BU1" i="23" s="1"/>
  <c r="J1" i="15"/>
  <c r="AP1" i="15"/>
  <c r="BV1" i="15"/>
  <c r="BV1" i="23" s="1"/>
  <c r="K1" i="15"/>
  <c r="BW1" i="15"/>
  <c r="BW1" i="23" s="1"/>
  <c r="H1" i="15"/>
  <c r="AN1" i="15"/>
  <c r="BT1" i="15"/>
  <c r="BT1" i="23" s="1"/>
  <c r="E1" i="15"/>
  <c r="AK1" i="15"/>
  <c r="BQ1" i="15"/>
  <c r="BQ1" i="23" s="1"/>
  <c r="F1" i="15"/>
  <c r="AL1" i="15"/>
  <c r="S1" i="15"/>
  <c r="AY1" i="15"/>
  <c r="CE1" i="15"/>
  <c r="CE1" i="23" s="1"/>
  <c r="P1" i="15"/>
  <c r="AV1" i="15"/>
  <c r="CB1" i="15"/>
  <c r="CB1" i="23" s="1"/>
  <c r="M1" i="15"/>
  <c r="AS1" i="15"/>
  <c r="BY1" i="15"/>
  <c r="BY1" i="23" s="1"/>
  <c r="N1" i="15"/>
  <c r="AT1" i="15"/>
  <c r="BZ1" i="15"/>
  <c r="BZ1" i="23" s="1"/>
  <c r="W1" i="15"/>
  <c r="BC1" i="15"/>
  <c r="T1" i="15"/>
  <c r="AZ1" i="15"/>
  <c r="CF1" i="15"/>
  <c r="CF1" i="23" s="1"/>
  <c r="Q1" i="15"/>
  <c r="AW1" i="15"/>
  <c r="CC1" i="15"/>
  <c r="CC1" i="23" s="1"/>
  <c r="R1" i="15"/>
  <c r="CD1" i="15"/>
  <c r="CD1" i="23" s="1"/>
  <c r="AA1" i="15"/>
  <c r="BG1" i="15"/>
  <c r="BG1" i="27" s="1"/>
  <c r="CM1" i="15"/>
  <c r="CM1" i="23" s="1"/>
  <c r="X1" i="15"/>
  <c r="BD1" i="15"/>
  <c r="CJ1" i="15"/>
  <c r="CJ1" i="23" s="1"/>
  <c r="U1" i="15"/>
  <c r="BA1" i="15"/>
  <c r="CG1" i="15"/>
  <c r="CG1" i="23" s="1"/>
  <c r="V1" i="15"/>
  <c r="BB1" i="15"/>
  <c r="CH1" i="15"/>
  <c r="CH1" i="23" s="1"/>
  <c r="CI1" i="15"/>
  <c r="CI1" i="23" s="1"/>
  <c r="AX1" i="15"/>
  <c r="AE1" i="15"/>
  <c r="BK1" i="15"/>
  <c r="BK1" i="23" s="1"/>
  <c r="CQ1" i="15"/>
  <c r="CQ1" i="23" s="1"/>
  <c r="AB1" i="15"/>
  <c r="BH1" i="15"/>
  <c r="BH1" i="23" s="1"/>
  <c r="CN1" i="15"/>
  <c r="CN1" i="23" s="1"/>
  <c r="Y1" i="15"/>
  <c r="BE1" i="15"/>
  <c r="CK1" i="15"/>
  <c r="CK1" i="23" s="1"/>
  <c r="Z1" i="15"/>
  <c r="BF1" i="15"/>
  <c r="CL1" i="15"/>
  <c r="CL1" i="23" s="1"/>
  <c r="C1" i="15"/>
  <c r="AI1" i="15"/>
  <c r="BO1" i="15"/>
  <c r="BO1" i="23" s="1"/>
  <c r="CU1" i="15"/>
  <c r="CU1" i="23" s="1"/>
  <c r="AF1" i="15"/>
  <c r="BL1" i="15"/>
  <c r="BL1" i="23" s="1"/>
  <c r="CR1" i="15"/>
  <c r="CR1" i="23" s="1"/>
  <c r="AC1" i="15"/>
  <c r="BI1" i="15"/>
  <c r="BI1" i="23" s="1"/>
  <c r="CO1" i="15"/>
  <c r="CO1" i="23" s="1"/>
  <c r="AD1" i="15"/>
  <c r="BJ1" i="15"/>
  <c r="BJ1" i="27" s="1"/>
  <c r="CP1" i="15"/>
  <c r="CP1" i="23" s="1"/>
  <c r="G1" i="15"/>
  <c r="AM1" i="15"/>
  <c r="BS1" i="15"/>
  <c r="BS1" i="23" s="1"/>
  <c r="D1" i="15"/>
  <c r="AJ1" i="15"/>
  <c r="BP1" i="15"/>
  <c r="BP1" i="23" s="1"/>
  <c r="CV1" i="15"/>
  <c r="CV1" i="23" s="1"/>
  <c r="AG1" i="15"/>
  <c r="BM1" i="15"/>
  <c r="BM1" i="23" s="1"/>
  <c r="CS1" i="15"/>
  <c r="CS1" i="23" s="1"/>
  <c r="AH1" i="15"/>
  <c r="BN1" i="15"/>
  <c r="BN1" i="23" s="1"/>
  <c r="CT1" i="15"/>
  <c r="CT1" i="23" s="1"/>
  <c r="B1" i="15"/>
  <c r="H50" i="37"/>
  <c r="H14" i="37"/>
  <c r="H17" i="37"/>
  <c r="H18" i="37"/>
  <c r="H20" i="37"/>
  <c r="H12" i="37"/>
  <c r="H19" i="37"/>
  <c r="H24" i="37"/>
  <c r="H28" i="37"/>
  <c r="H33" i="37"/>
  <c r="H27" i="37"/>
  <c r="H8" i="37"/>
  <c r="H7" i="37"/>
  <c r="H40" i="37"/>
  <c r="H31" i="37"/>
  <c r="H65" i="37"/>
  <c r="H41" i="37"/>
  <c r="H38" i="37"/>
  <c r="H63" i="37"/>
  <c r="H6" i="37"/>
  <c r="H10" i="37"/>
  <c r="H34" i="37"/>
  <c r="F65" i="37"/>
  <c r="H3" i="37"/>
  <c r="F8" i="37"/>
  <c r="F56" i="37"/>
  <c r="F19" i="37"/>
  <c r="F23" i="37"/>
  <c r="H60" i="37"/>
  <c r="F60" i="37"/>
  <c r="F51" i="37"/>
  <c r="F53" i="37"/>
  <c r="H9" i="37"/>
  <c r="F9" i="37"/>
  <c r="F62" i="37"/>
  <c r="F7" i="37"/>
  <c r="F36" i="37"/>
  <c r="H16" i="37"/>
  <c r="F16" i="37"/>
  <c r="F55" i="37"/>
  <c r="F28" i="37"/>
  <c r="F30" i="37"/>
  <c r="H30" i="37"/>
  <c r="F58" i="37"/>
  <c r="F26" i="37"/>
  <c r="F47" i="37"/>
  <c r="F17" i="37"/>
  <c r="F35" i="37"/>
  <c r="H43" i="37"/>
  <c r="F43" i="37"/>
  <c r="F41" i="37"/>
  <c r="F13" i="37"/>
  <c r="H13" i="37"/>
  <c r="F39" i="37"/>
  <c r="F6" i="37"/>
  <c r="F33" i="37"/>
  <c r="F3" i="37"/>
  <c r="F52" i="37"/>
  <c r="F34" i="37"/>
  <c r="F50" i="37"/>
  <c r="H25" i="37"/>
  <c r="F25" i="37"/>
  <c r="F21" i="37"/>
  <c r="F44" i="37"/>
  <c r="F14" i="37"/>
  <c r="F64" i="37"/>
  <c r="H5" i="37"/>
  <c r="F5" i="37"/>
  <c r="F42" i="37"/>
  <c r="F38" i="37"/>
  <c r="F20" i="37"/>
  <c r="H2" i="37"/>
  <c r="F27" i="37"/>
  <c r="F46" i="37"/>
  <c r="F18" i="37"/>
  <c r="F45" i="37"/>
  <c r="F61" i="37"/>
  <c r="F12" i="37"/>
  <c r="F24" i="37"/>
  <c r="F15" i="37"/>
  <c r="H49" i="37"/>
  <c r="F49" i="37"/>
  <c r="H32" i="37"/>
  <c r="F32" i="37"/>
  <c r="F48" i="37"/>
  <c r="F31" i="37"/>
  <c r="F37" i="37"/>
  <c r="H11" i="37"/>
  <c r="F11" i="37"/>
  <c r="F10" i="37"/>
  <c r="F54" i="37"/>
  <c r="F63" i="37"/>
  <c r="F59" i="37"/>
  <c r="F4" i="37"/>
  <c r="F40" i="37"/>
  <c r="F29" i="37"/>
  <c r="F22" i="37"/>
  <c r="F57" i="37"/>
  <c r="A65" i="23"/>
  <c r="A66" i="23"/>
  <c r="A67" i="23"/>
  <c r="A68" i="23"/>
  <c r="A69" i="23"/>
  <c r="A70" i="23"/>
  <c r="A71" i="23"/>
  <c r="A72" i="23"/>
  <c r="A73" i="23"/>
  <c r="A74" i="23"/>
  <c r="A75" i="23"/>
  <c r="A76" i="23"/>
  <c r="A77" i="23"/>
  <c r="A78" i="23"/>
  <c r="A79" i="23"/>
  <c r="A80" i="23"/>
  <c r="A81" i="23"/>
  <c r="A82" i="23"/>
  <c r="A83" i="23"/>
  <c r="A84" i="23"/>
  <c r="A85" i="23"/>
  <c r="A86" i="23"/>
  <c r="A87" i="23"/>
  <c r="A88" i="23"/>
  <c r="A89" i="23"/>
  <c r="A90" i="23"/>
  <c r="A91" i="23"/>
  <c r="A92" i="23"/>
  <c r="A93" i="23"/>
  <c r="A94" i="23"/>
  <c r="A95" i="23"/>
  <c r="A96" i="23"/>
  <c r="A97" i="23"/>
  <c r="A98" i="23"/>
  <c r="A99" i="23"/>
  <c r="A100" i="23"/>
  <c r="R65" i="25"/>
  <c r="R64" i="25"/>
  <c r="R63" i="25"/>
  <c r="R60" i="25"/>
  <c r="R61" i="25"/>
  <c r="R62" i="25"/>
  <c r="A59" i="23"/>
  <c r="A60" i="23"/>
  <c r="A61" i="23"/>
  <c r="A62" i="23"/>
  <c r="A63" i="23"/>
  <c r="A64" i="23"/>
  <c r="A64" i="27"/>
  <c r="A59" i="27"/>
  <c r="A60" i="27"/>
  <c r="A61" i="27"/>
  <c r="A62" i="27"/>
  <c r="A63" i="27"/>
  <c r="G2" i="37" a="1"/>
  <c r="D2" i="37" a="1"/>
  <c r="G2" i="37" l="1"/>
  <c r="D2" i="37"/>
  <c r="I2" i="37"/>
  <c r="I3" i="37"/>
  <c r="I12" i="37"/>
  <c r="BI1" i="27"/>
  <c r="BH1" i="27"/>
  <c r="I21" i="37"/>
  <c r="I25" i="37"/>
  <c r="I32" i="37"/>
  <c r="I46" i="37"/>
  <c r="I39" i="37"/>
  <c r="BJ1" i="23"/>
  <c r="I37" i="37"/>
  <c r="I16" i="37"/>
  <c r="I63" i="37"/>
  <c r="BL1" i="27"/>
  <c r="BK1" i="27"/>
  <c r="I4" i="37"/>
  <c r="BG1" i="23"/>
  <c r="I61" i="37"/>
  <c r="I28" i="37"/>
  <c r="I54" i="37"/>
  <c r="I9" i="37"/>
  <c r="I40" i="37"/>
  <c r="I20" i="37"/>
  <c r="I17" i="37"/>
  <c r="I26" i="37"/>
  <c r="I45" i="37"/>
  <c r="I5" i="37"/>
  <c r="I13" i="37"/>
  <c r="I58" i="37"/>
  <c r="I7" i="37"/>
  <c r="I31" i="37"/>
  <c r="I34" i="37"/>
  <c r="I19" i="37"/>
  <c r="I10" i="37"/>
  <c r="I44" i="37"/>
  <c r="I35" i="37"/>
  <c r="I51" i="37"/>
  <c r="I24" i="37"/>
  <c r="I65" i="37"/>
  <c r="I59" i="37"/>
  <c r="I36" i="37"/>
  <c r="I64" i="37"/>
  <c r="I52" i="37"/>
  <c r="I30" i="37"/>
  <c r="I47" i="37"/>
  <c r="I18" i="37"/>
  <c r="I57" i="37"/>
  <c r="I49" i="37"/>
  <c r="I56" i="37"/>
  <c r="I11" i="37"/>
  <c r="I27" i="37"/>
  <c r="I8" i="37"/>
  <c r="I15" i="37"/>
  <c r="I33" i="37"/>
  <c r="I53" i="37"/>
  <c r="I6" i="37"/>
  <c r="I38" i="37"/>
  <c r="I60" i="37"/>
  <c r="I42" i="37"/>
  <c r="I48" i="37"/>
  <c r="I50" i="37"/>
  <c r="I23" i="37"/>
  <c r="I41" i="37"/>
  <c r="I62" i="37"/>
  <c r="I43" i="37"/>
  <c r="I14" i="37"/>
  <c r="I22" i="37"/>
  <c r="I29" i="37"/>
  <c r="I55" i="37"/>
  <c r="A3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C1" i="27"/>
  <c r="D1" i="27"/>
  <c r="E1" i="27"/>
  <c r="F1" i="27"/>
  <c r="G1" i="27"/>
  <c r="H1" i="27"/>
  <c r="I1" i="27"/>
  <c r="J1" i="27"/>
  <c r="K1" i="27"/>
  <c r="L1" i="27"/>
  <c r="M1" i="27"/>
  <c r="N1" i="27"/>
  <c r="O1" i="27"/>
  <c r="P1" i="27"/>
  <c r="Q1" i="27"/>
  <c r="R1" i="27"/>
  <c r="S1" i="27"/>
  <c r="T1" i="27"/>
  <c r="U1" i="27"/>
  <c r="V1" i="27"/>
  <c r="W1" i="27"/>
  <c r="X1" i="27"/>
  <c r="Y1" i="27"/>
  <c r="Z1" i="27"/>
  <c r="AA1" i="27"/>
  <c r="AB1" i="27"/>
  <c r="AC1" i="27"/>
  <c r="AD1" i="27"/>
  <c r="AE1" i="27"/>
  <c r="AF1" i="27"/>
  <c r="AG1" i="27"/>
  <c r="AH1" i="27"/>
  <c r="AI1" i="27"/>
  <c r="AJ1" i="27"/>
  <c r="AK1" i="27"/>
  <c r="AL1" i="27"/>
  <c r="AM1" i="27"/>
  <c r="AN1" i="27"/>
  <c r="AO1" i="27"/>
  <c r="AP1" i="27"/>
  <c r="AQ1" i="27"/>
  <c r="AR1" i="27"/>
  <c r="AS1" i="27"/>
  <c r="AT1" i="27"/>
  <c r="AU1" i="27"/>
  <c r="AV1" i="27"/>
  <c r="AW1" i="27"/>
  <c r="AX1" i="27"/>
  <c r="AY1" i="27"/>
  <c r="AZ1" i="27"/>
  <c r="BA1" i="27"/>
  <c r="BB1" i="27"/>
  <c r="BC1" i="27"/>
  <c r="BD1" i="27"/>
  <c r="BE1" i="27"/>
  <c r="BF1" i="27"/>
  <c r="J2491" i="16"/>
  <c r="J2492" i="16"/>
  <c r="J2493" i="16"/>
  <c r="J2494" i="16"/>
  <c r="J2495" i="16"/>
  <c r="J2496" i="16"/>
  <c r="J2497" i="16"/>
  <c r="J2498" i="16"/>
  <c r="J2499" i="16"/>
  <c r="J2500" i="16"/>
  <c r="J2501" i="16"/>
  <c r="J2502" i="16"/>
  <c r="J2503" i="16"/>
  <c r="J2504" i="16"/>
  <c r="J2505" i="16"/>
  <c r="J2506" i="16"/>
  <c r="J2507" i="16"/>
  <c r="J2508" i="16"/>
  <c r="J2509" i="16"/>
  <c r="J2510" i="16"/>
  <c r="J2511" i="16"/>
  <c r="J2512" i="16"/>
  <c r="J2513" i="16"/>
  <c r="J2514" i="16"/>
  <c r="J2515" i="16"/>
  <c r="J2516" i="16"/>
  <c r="J2517" i="16"/>
  <c r="J2518" i="16"/>
  <c r="J2519" i="16"/>
  <c r="J2520" i="16"/>
  <c r="J2521" i="16"/>
  <c r="J2522" i="16"/>
  <c r="J2523" i="16"/>
  <c r="J2524" i="16"/>
  <c r="J2525" i="16"/>
  <c r="J2526" i="16"/>
  <c r="J2527" i="16"/>
  <c r="J2528" i="16"/>
  <c r="J2529" i="16"/>
  <c r="J2530" i="16"/>
  <c r="J2531" i="16"/>
  <c r="J2532" i="16"/>
  <c r="J2533" i="16"/>
  <c r="J2534" i="16"/>
  <c r="J2535" i="16"/>
  <c r="J2536" i="16"/>
  <c r="J2537" i="16"/>
  <c r="J2538" i="16"/>
  <c r="J2539" i="16"/>
  <c r="J2540" i="16"/>
  <c r="J2541" i="16"/>
  <c r="J2542" i="16"/>
  <c r="J2543" i="16"/>
  <c r="J2544" i="16"/>
  <c r="J2545" i="16"/>
  <c r="J2546" i="16"/>
  <c r="J2547" i="16"/>
  <c r="J2548" i="16"/>
  <c r="J2549" i="16"/>
  <c r="J2550" i="16"/>
  <c r="J2551" i="16"/>
  <c r="J2552" i="16"/>
  <c r="J2553" i="16"/>
  <c r="J2554" i="16"/>
  <c r="J2555" i="16"/>
  <c r="J2556" i="16"/>
  <c r="J2557" i="16"/>
  <c r="J2558" i="16"/>
  <c r="J2559" i="16"/>
  <c r="J2560" i="16"/>
  <c r="J2561" i="16"/>
  <c r="J2562" i="16"/>
  <c r="J2563" i="16"/>
  <c r="J2564" i="16"/>
  <c r="J2565" i="16"/>
  <c r="J2566" i="16"/>
  <c r="J2567" i="16"/>
  <c r="J2568" i="16"/>
  <c r="J2569" i="16"/>
  <c r="J2570" i="16"/>
  <c r="J2571" i="16"/>
  <c r="J2572" i="16"/>
  <c r="J2573" i="16"/>
  <c r="J2574" i="16"/>
  <c r="J2575" i="16"/>
  <c r="J2576" i="16"/>
  <c r="J2577" i="16"/>
  <c r="J2578" i="16"/>
  <c r="J2579" i="16"/>
  <c r="J2580" i="16"/>
  <c r="J2581" i="16"/>
  <c r="J2582" i="16"/>
  <c r="J2583" i="16"/>
  <c r="J2584" i="16"/>
  <c r="J2585" i="16"/>
  <c r="J2586" i="16"/>
  <c r="J2587" i="16"/>
  <c r="J2588" i="16"/>
  <c r="J2589" i="16"/>
  <c r="J2590" i="16"/>
  <c r="J2591" i="16"/>
  <c r="J2592" i="16"/>
  <c r="J2593" i="16"/>
  <c r="J2594" i="16"/>
  <c r="J2595" i="16"/>
  <c r="J2596" i="16"/>
  <c r="J2597" i="16"/>
  <c r="J2598" i="16"/>
  <c r="J2599" i="16"/>
  <c r="J2600" i="16"/>
  <c r="J2601" i="16"/>
  <c r="J2602" i="16"/>
  <c r="J2603" i="16"/>
  <c r="J2604" i="16"/>
  <c r="J2605" i="16"/>
  <c r="J2606" i="16"/>
  <c r="J2607" i="16"/>
  <c r="J2608" i="16"/>
  <c r="J2609" i="16"/>
  <c r="J2610" i="16"/>
  <c r="J2611" i="16"/>
  <c r="J2612" i="16"/>
  <c r="J2613" i="16"/>
  <c r="J2614" i="16"/>
  <c r="J2615" i="16"/>
  <c r="J2616" i="16"/>
  <c r="J2617" i="16"/>
  <c r="J2618" i="16"/>
  <c r="J2619" i="16"/>
  <c r="J2620" i="16"/>
  <c r="J2621" i="16"/>
  <c r="J2622" i="16"/>
  <c r="J2623" i="16"/>
  <c r="J2624" i="16"/>
  <c r="J2625" i="16"/>
  <c r="J2626" i="16"/>
  <c r="J2627" i="16"/>
  <c r="J2628" i="16"/>
  <c r="J2629" i="16"/>
  <c r="J2630" i="16"/>
  <c r="J2631" i="16"/>
  <c r="J2632" i="16"/>
  <c r="J2633" i="16"/>
  <c r="J2634" i="16"/>
  <c r="J2635" i="16"/>
  <c r="J2636" i="16"/>
  <c r="J2637" i="16"/>
  <c r="J2638" i="16"/>
  <c r="J2639" i="16"/>
  <c r="J2640" i="16"/>
  <c r="J2641" i="16"/>
  <c r="J2642" i="16"/>
  <c r="J2643" i="16"/>
  <c r="J2644" i="16"/>
  <c r="J2645" i="16"/>
  <c r="J2646" i="16"/>
  <c r="J2647" i="16"/>
  <c r="J2648" i="16"/>
  <c r="J2649" i="16"/>
  <c r="J2650" i="16"/>
  <c r="J2651" i="16"/>
  <c r="J2652" i="16"/>
  <c r="J2653" i="16"/>
  <c r="J2654" i="16"/>
  <c r="J2655" i="16"/>
  <c r="J2656" i="16"/>
  <c r="J2657" i="16"/>
  <c r="J2658" i="16"/>
  <c r="J2659" i="16"/>
  <c r="J2660" i="16"/>
  <c r="J2661" i="16"/>
  <c r="J2662" i="16"/>
  <c r="J2663" i="16"/>
  <c r="J2664" i="16"/>
  <c r="J2665" i="16"/>
  <c r="J2666" i="16"/>
  <c r="J2667" i="16"/>
  <c r="J2668" i="16"/>
  <c r="J2669" i="16"/>
  <c r="J2670" i="16"/>
  <c r="J2671" i="16"/>
  <c r="J2672" i="16"/>
  <c r="J2673" i="16"/>
  <c r="J2674" i="16"/>
  <c r="J2675" i="16"/>
  <c r="J2676" i="16"/>
  <c r="J2677" i="16"/>
  <c r="J2678" i="16"/>
  <c r="J2679" i="16"/>
  <c r="J2680" i="16"/>
  <c r="J2681" i="16"/>
  <c r="J2682" i="16"/>
  <c r="J2683" i="16"/>
  <c r="J2684" i="16"/>
  <c r="J2685" i="16"/>
  <c r="J2686" i="16"/>
  <c r="J2687" i="16"/>
  <c r="J2688" i="16"/>
  <c r="J2689" i="16"/>
  <c r="J2690" i="16"/>
  <c r="J2691" i="16"/>
  <c r="J2692" i="16"/>
  <c r="J2693" i="16"/>
  <c r="J2694" i="16"/>
  <c r="J2695" i="16"/>
  <c r="J2696" i="16"/>
  <c r="J2697" i="16"/>
  <c r="J2698" i="16"/>
  <c r="J2699" i="16"/>
  <c r="J2700" i="16"/>
  <c r="J2701" i="16"/>
  <c r="J2702" i="16"/>
  <c r="J2703" i="16"/>
  <c r="J2704" i="16"/>
  <c r="J2705" i="16"/>
  <c r="J2706" i="16"/>
  <c r="J2707" i="16"/>
  <c r="J2708" i="16"/>
  <c r="J2709" i="16"/>
  <c r="J2710" i="16"/>
  <c r="J2711" i="16"/>
  <c r="J2712" i="16"/>
  <c r="J2713" i="16"/>
  <c r="J2714" i="16"/>
  <c r="J2715" i="16"/>
  <c r="J2716" i="16"/>
  <c r="J2717" i="16"/>
  <c r="J2718" i="16"/>
  <c r="J2719" i="16"/>
  <c r="J2720" i="16"/>
  <c r="J2721" i="16"/>
  <c r="J2722" i="16"/>
  <c r="J2723" i="16"/>
  <c r="J2724" i="16"/>
  <c r="J2725" i="16"/>
  <c r="J2726" i="16"/>
  <c r="J2727" i="16"/>
  <c r="J2728" i="16"/>
  <c r="J2729" i="16"/>
  <c r="J2730" i="16"/>
  <c r="J2731" i="16"/>
  <c r="J2732" i="16"/>
  <c r="J2733" i="16"/>
  <c r="J2734" i="16"/>
  <c r="J2735" i="16"/>
  <c r="J2736" i="16"/>
  <c r="J2737" i="16"/>
  <c r="J2738" i="16"/>
  <c r="J2739" i="16"/>
  <c r="J2740" i="16"/>
  <c r="J2741" i="16"/>
  <c r="J2742" i="16"/>
  <c r="J2743" i="16"/>
  <c r="J2744" i="16"/>
  <c r="J2745" i="16"/>
  <c r="J2746" i="16"/>
  <c r="J2747" i="16"/>
  <c r="J2748" i="16"/>
  <c r="J2749" i="16"/>
  <c r="J2750" i="16"/>
  <c r="J2751" i="16"/>
  <c r="J2752" i="16"/>
  <c r="I2491" i="16"/>
  <c r="I2492" i="16"/>
  <c r="I2493" i="16"/>
  <c r="I2494" i="16"/>
  <c r="I2495" i="16"/>
  <c r="I2496" i="16"/>
  <c r="I2497" i="16"/>
  <c r="I2498" i="16"/>
  <c r="I2499" i="16"/>
  <c r="I2500" i="16"/>
  <c r="I2501" i="16"/>
  <c r="I2502" i="16"/>
  <c r="I2503" i="16"/>
  <c r="I2504" i="16"/>
  <c r="I2505" i="16"/>
  <c r="I2506" i="16"/>
  <c r="I2507" i="16"/>
  <c r="I2508" i="16"/>
  <c r="I2509" i="16"/>
  <c r="I2510" i="16"/>
  <c r="I2511" i="16"/>
  <c r="I2512" i="16"/>
  <c r="I2513" i="16"/>
  <c r="I2514" i="16"/>
  <c r="I2515" i="16"/>
  <c r="I2516" i="16"/>
  <c r="I2517" i="16"/>
  <c r="I2518" i="16"/>
  <c r="I2519" i="16"/>
  <c r="I2520" i="16"/>
  <c r="I2521" i="16"/>
  <c r="I2522" i="16"/>
  <c r="I2523" i="16"/>
  <c r="I2524" i="16"/>
  <c r="I2525" i="16"/>
  <c r="I2526" i="16"/>
  <c r="I2527" i="16"/>
  <c r="I2528" i="16"/>
  <c r="I2529" i="16"/>
  <c r="I2530" i="16"/>
  <c r="I2531" i="16"/>
  <c r="I2532" i="16"/>
  <c r="I2533" i="16"/>
  <c r="I2534" i="16"/>
  <c r="I2535" i="16"/>
  <c r="I2536" i="16"/>
  <c r="I2537" i="16"/>
  <c r="I2538" i="16"/>
  <c r="I2539" i="16"/>
  <c r="I2540" i="16"/>
  <c r="I2541" i="16"/>
  <c r="I2542" i="16"/>
  <c r="I2543" i="16"/>
  <c r="I2544" i="16"/>
  <c r="I2545" i="16"/>
  <c r="I2546" i="16"/>
  <c r="I2547" i="16"/>
  <c r="I2548" i="16"/>
  <c r="I2549" i="16"/>
  <c r="I2550" i="16"/>
  <c r="I2551" i="16"/>
  <c r="I2552" i="16"/>
  <c r="I2553" i="16"/>
  <c r="I2554" i="16"/>
  <c r="I2555" i="16"/>
  <c r="I2556" i="16"/>
  <c r="I2557" i="16"/>
  <c r="I2558" i="16"/>
  <c r="I2559" i="16"/>
  <c r="I2560" i="16"/>
  <c r="I2561" i="16"/>
  <c r="I2562" i="16"/>
  <c r="I2563" i="16"/>
  <c r="I2564" i="16"/>
  <c r="I2565" i="16"/>
  <c r="H2565" i="16" s="1"/>
  <c r="I2566" i="16"/>
  <c r="I2567" i="16"/>
  <c r="I2568" i="16"/>
  <c r="I2569" i="16"/>
  <c r="I2570" i="16"/>
  <c r="I2571" i="16"/>
  <c r="I2572" i="16"/>
  <c r="I2573" i="16"/>
  <c r="I2574" i="16"/>
  <c r="I2575" i="16"/>
  <c r="I2576" i="16"/>
  <c r="I2577" i="16"/>
  <c r="I2578" i="16"/>
  <c r="I2579" i="16"/>
  <c r="I2580" i="16"/>
  <c r="I2581" i="16"/>
  <c r="I2582" i="16"/>
  <c r="I2583" i="16"/>
  <c r="I2584" i="16"/>
  <c r="I2585" i="16"/>
  <c r="I2586" i="16"/>
  <c r="I2587" i="16"/>
  <c r="I2588" i="16"/>
  <c r="I2589" i="16"/>
  <c r="I2590" i="16"/>
  <c r="I2591" i="16"/>
  <c r="I2592" i="16"/>
  <c r="I2593" i="16"/>
  <c r="I2594" i="16"/>
  <c r="I2595" i="16"/>
  <c r="I2596" i="16"/>
  <c r="I2597" i="16"/>
  <c r="I2598" i="16"/>
  <c r="I2599" i="16"/>
  <c r="I2600" i="16"/>
  <c r="I2601" i="16"/>
  <c r="I2602" i="16"/>
  <c r="I2603" i="16"/>
  <c r="I2604" i="16"/>
  <c r="I2605" i="16"/>
  <c r="I2606" i="16"/>
  <c r="I2607" i="16"/>
  <c r="I2608" i="16"/>
  <c r="I2609" i="16"/>
  <c r="I2610" i="16"/>
  <c r="I2611" i="16"/>
  <c r="I2612" i="16"/>
  <c r="I2613" i="16"/>
  <c r="I2614" i="16"/>
  <c r="I2615" i="16"/>
  <c r="I2616" i="16"/>
  <c r="I2617" i="16"/>
  <c r="I2618" i="16"/>
  <c r="I2619" i="16"/>
  <c r="I2620" i="16"/>
  <c r="I2621" i="16"/>
  <c r="I2622" i="16"/>
  <c r="I2623" i="16"/>
  <c r="I2624" i="16"/>
  <c r="I2625" i="16"/>
  <c r="I2626" i="16"/>
  <c r="I2627" i="16"/>
  <c r="I2628" i="16"/>
  <c r="I2629" i="16"/>
  <c r="I2630" i="16"/>
  <c r="I2631" i="16"/>
  <c r="I2632" i="16"/>
  <c r="I2633" i="16"/>
  <c r="I2634" i="16"/>
  <c r="I2635" i="16"/>
  <c r="I2636" i="16"/>
  <c r="I2637" i="16"/>
  <c r="I2638" i="16"/>
  <c r="I2639" i="16"/>
  <c r="I2640" i="16"/>
  <c r="I2641" i="16"/>
  <c r="I2642" i="16"/>
  <c r="I2643" i="16"/>
  <c r="I2644" i="16"/>
  <c r="I2645" i="16"/>
  <c r="I2646" i="16"/>
  <c r="I2647" i="16"/>
  <c r="I2648" i="16"/>
  <c r="I2649" i="16"/>
  <c r="I2650" i="16"/>
  <c r="I2651" i="16"/>
  <c r="I2652" i="16"/>
  <c r="I2653" i="16"/>
  <c r="I2654" i="16"/>
  <c r="I2655" i="16"/>
  <c r="I2656" i="16"/>
  <c r="I2657" i="16"/>
  <c r="I2658" i="16"/>
  <c r="I2659" i="16"/>
  <c r="I2660" i="16"/>
  <c r="I2661" i="16"/>
  <c r="I2662" i="16"/>
  <c r="I2663" i="16"/>
  <c r="I2664" i="16"/>
  <c r="I2665" i="16"/>
  <c r="I2666" i="16"/>
  <c r="I2667" i="16"/>
  <c r="I2668" i="16"/>
  <c r="I2669" i="16"/>
  <c r="I2670" i="16"/>
  <c r="I2671" i="16"/>
  <c r="I2672" i="16"/>
  <c r="I2673" i="16"/>
  <c r="I2674" i="16"/>
  <c r="I2675" i="16"/>
  <c r="I2676" i="16"/>
  <c r="I2677" i="16"/>
  <c r="I2678" i="16"/>
  <c r="I2679" i="16"/>
  <c r="I2680" i="16"/>
  <c r="I2681" i="16"/>
  <c r="I2682" i="16"/>
  <c r="I2683" i="16"/>
  <c r="I2684" i="16"/>
  <c r="I2685" i="16"/>
  <c r="I2686" i="16"/>
  <c r="I2687" i="16"/>
  <c r="I2688" i="16"/>
  <c r="I2689" i="16"/>
  <c r="I2690" i="16"/>
  <c r="I2691" i="16"/>
  <c r="I2692" i="16"/>
  <c r="I2693" i="16"/>
  <c r="I2694" i="16"/>
  <c r="I2695" i="16"/>
  <c r="I2696" i="16"/>
  <c r="I2697" i="16"/>
  <c r="I2698" i="16"/>
  <c r="I2699" i="16"/>
  <c r="I2700" i="16"/>
  <c r="I2701" i="16"/>
  <c r="I2702" i="16"/>
  <c r="I2703" i="16"/>
  <c r="I2704" i="16"/>
  <c r="I2705" i="16"/>
  <c r="I2706" i="16"/>
  <c r="I2707" i="16"/>
  <c r="I2708" i="16"/>
  <c r="I2709" i="16"/>
  <c r="I2710" i="16"/>
  <c r="I2711" i="16"/>
  <c r="I2712" i="16"/>
  <c r="I2713" i="16"/>
  <c r="I2714" i="16"/>
  <c r="I2715" i="16"/>
  <c r="I2716" i="16"/>
  <c r="I2717" i="16"/>
  <c r="I2718" i="16"/>
  <c r="I2719" i="16"/>
  <c r="I2720" i="16"/>
  <c r="I2721" i="16"/>
  <c r="I2722" i="16"/>
  <c r="I2723" i="16"/>
  <c r="I2724" i="16"/>
  <c r="I2725" i="16"/>
  <c r="I2726" i="16"/>
  <c r="I2727" i="16"/>
  <c r="I2728" i="16"/>
  <c r="I2729" i="16"/>
  <c r="I2730" i="16"/>
  <c r="I2731" i="16"/>
  <c r="I2732" i="16"/>
  <c r="I2733" i="16"/>
  <c r="I2734" i="16"/>
  <c r="I2735" i="16"/>
  <c r="I2736" i="16"/>
  <c r="I2737" i="16"/>
  <c r="I2738" i="16"/>
  <c r="I2739" i="16"/>
  <c r="I2740" i="16"/>
  <c r="I2741" i="16"/>
  <c r="I2742" i="16"/>
  <c r="I2743" i="16"/>
  <c r="I2744" i="16"/>
  <c r="I2745" i="16"/>
  <c r="I2746" i="16"/>
  <c r="I2747" i="16"/>
  <c r="I2748" i="16"/>
  <c r="I2749" i="16"/>
  <c r="I2750" i="16"/>
  <c r="I2751" i="16"/>
  <c r="I2752" i="16"/>
  <c r="C1" i="26"/>
  <c r="D1" i="26"/>
  <c r="E1" i="26"/>
  <c r="F1" i="26"/>
  <c r="G1" i="26"/>
  <c r="H1" i="26"/>
  <c r="I1" i="26"/>
  <c r="J1" i="26"/>
  <c r="K1" i="26"/>
  <c r="L1" i="26"/>
  <c r="M1" i="26"/>
  <c r="N1" i="26"/>
  <c r="O1" i="26"/>
  <c r="P1" i="26"/>
  <c r="Q1" i="26"/>
  <c r="R1" i="26"/>
  <c r="S1" i="26"/>
  <c r="T1" i="26"/>
  <c r="U1" i="26"/>
  <c r="V1" i="26"/>
  <c r="W1" i="26"/>
  <c r="X1" i="26"/>
  <c r="Y1" i="26"/>
  <c r="Z1" i="26"/>
  <c r="AA1" i="26"/>
  <c r="AB1" i="26"/>
  <c r="AC1" i="26"/>
  <c r="AD1" i="26"/>
  <c r="AE1" i="26"/>
  <c r="AF1" i="26"/>
  <c r="AG1" i="26"/>
  <c r="AH1" i="26"/>
  <c r="AI1" i="26"/>
  <c r="AJ1" i="26"/>
  <c r="AK1" i="26"/>
  <c r="AL1" i="26"/>
  <c r="AM1" i="26"/>
  <c r="AN1" i="26"/>
  <c r="AO1" i="26"/>
  <c r="AP1" i="26"/>
  <c r="AQ1" i="26"/>
  <c r="AR1" i="26"/>
  <c r="AS1" i="26"/>
  <c r="AT1" i="26"/>
  <c r="AU1" i="26"/>
  <c r="AV1" i="26"/>
  <c r="AW1" i="26"/>
  <c r="AX1" i="26"/>
  <c r="AY1" i="26"/>
  <c r="AZ1" i="26"/>
  <c r="BA1" i="26"/>
  <c r="BB1" i="26"/>
  <c r="BC1" i="26"/>
  <c r="BD1" i="26"/>
  <c r="BE1" i="26"/>
  <c r="BF1" i="26"/>
  <c r="B1" i="26"/>
  <c r="A3" i="26"/>
  <c r="A4" i="26"/>
  <c r="A5" i="26"/>
  <c r="A6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2" i="26"/>
  <c r="C1" i="17"/>
  <c r="D1" i="17"/>
  <c r="E1" i="17"/>
  <c r="F1" i="17"/>
  <c r="G1" i="17"/>
  <c r="H1" i="17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Z1" i="17"/>
  <c r="AA1" i="17"/>
  <c r="AB1" i="17"/>
  <c r="AC1" i="17"/>
  <c r="AD1" i="17"/>
  <c r="AE1" i="17"/>
  <c r="AF1" i="17"/>
  <c r="AG1" i="17"/>
  <c r="AH1" i="17"/>
  <c r="AI1" i="17"/>
  <c r="AJ1" i="17"/>
  <c r="AK1" i="17"/>
  <c r="AL1" i="17"/>
  <c r="AM1" i="17"/>
  <c r="AN1" i="17"/>
  <c r="AO1" i="17"/>
  <c r="AP1" i="17"/>
  <c r="AQ1" i="17"/>
  <c r="AR1" i="17"/>
  <c r="AS1" i="17"/>
  <c r="AT1" i="17"/>
  <c r="AU1" i="17"/>
  <c r="AV1" i="17"/>
  <c r="AW1" i="17"/>
  <c r="AX1" i="17"/>
  <c r="AY1" i="17"/>
  <c r="AZ1" i="17"/>
  <c r="BA1" i="17"/>
  <c r="BB1" i="17"/>
  <c r="BC1" i="17"/>
  <c r="BD1" i="17"/>
  <c r="BE1" i="17"/>
  <c r="BF1" i="17"/>
  <c r="B1" i="17"/>
  <c r="A3" i="17"/>
  <c r="A4" i="17"/>
  <c r="A5" i="17"/>
  <c r="A6" i="17"/>
  <c r="A7" i="17"/>
  <c r="A8" i="17"/>
  <c r="A9" i="17"/>
  <c r="A10" i="17"/>
  <c r="A11" i="17"/>
  <c r="A12" i="17"/>
  <c r="A13" i="17"/>
  <c r="A14" i="17"/>
  <c r="A15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2" i="17"/>
  <c r="A3" i="25"/>
  <c r="A3" i="23"/>
  <c r="A4" i="23"/>
  <c r="A5" i="23"/>
  <c r="A6" i="23"/>
  <c r="A7" i="23"/>
  <c r="A8" i="23"/>
  <c r="A9" i="23"/>
  <c r="A10" i="23"/>
  <c r="A11" i="23"/>
  <c r="A12" i="23"/>
  <c r="A13" i="23"/>
  <c r="A14" i="23"/>
  <c r="A15" i="23"/>
  <c r="A16" i="23"/>
  <c r="A17" i="23"/>
  <c r="A18" i="23"/>
  <c r="A19" i="23"/>
  <c r="A20" i="23"/>
  <c r="A21" i="23"/>
  <c r="A22" i="23"/>
  <c r="A23" i="23"/>
  <c r="A24" i="23"/>
  <c r="A25" i="23"/>
  <c r="A26" i="23"/>
  <c r="A27" i="23"/>
  <c r="A28" i="23"/>
  <c r="A29" i="23"/>
  <c r="A30" i="23"/>
  <c r="A31" i="23"/>
  <c r="A32" i="23"/>
  <c r="A33" i="23"/>
  <c r="A34" i="23"/>
  <c r="A35" i="23"/>
  <c r="A36" i="23"/>
  <c r="A37" i="23"/>
  <c r="A38" i="23"/>
  <c r="A39" i="23"/>
  <c r="A40" i="23"/>
  <c r="A41" i="23"/>
  <c r="A42" i="23"/>
  <c r="A43" i="23"/>
  <c r="A44" i="23"/>
  <c r="A45" i="23"/>
  <c r="A46" i="23"/>
  <c r="A47" i="23"/>
  <c r="A48" i="23"/>
  <c r="A49" i="23"/>
  <c r="A50" i="23"/>
  <c r="A51" i="23"/>
  <c r="A52" i="23"/>
  <c r="A53" i="23"/>
  <c r="A54" i="23"/>
  <c r="A55" i="23"/>
  <c r="A56" i="23"/>
  <c r="A57" i="23"/>
  <c r="A58" i="23"/>
  <c r="A2" i="23"/>
  <c r="C1" i="23"/>
  <c r="D1" i="23"/>
  <c r="E1" i="23"/>
  <c r="F1" i="23"/>
  <c r="G1" i="23"/>
  <c r="H1" i="23"/>
  <c r="I1" i="23"/>
  <c r="J1" i="23"/>
  <c r="K1" i="23"/>
  <c r="L1" i="23"/>
  <c r="M1" i="23"/>
  <c r="N1" i="23"/>
  <c r="O1" i="23"/>
  <c r="P1" i="23"/>
  <c r="Q1" i="23"/>
  <c r="R1" i="23"/>
  <c r="S1" i="23"/>
  <c r="T1" i="23"/>
  <c r="U1" i="23"/>
  <c r="V1" i="23"/>
  <c r="W1" i="23"/>
  <c r="X1" i="23"/>
  <c r="Y1" i="23"/>
  <c r="Z1" i="23"/>
  <c r="AA1" i="23"/>
  <c r="AB1" i="23"/>
  <c r="AC1" i="23"/>
  <c r="AD1" i="23"/>
  <c r="AE1" i="23"/>
  <c r="AF1" i="23"/>
  <c r="AG1" i="23"/>
  <c r="AH1" i="23"/>
  <c r="AI1" i="23"/>
  <c r="AJ1" i="23"/>
  <c r="AK1" i="23"/>
  <c r="AL1" i="23"/>
  <c r="AM1" i="23"/>
  <c r="AN1" i="23"/>
  <c r="AO1" i="23"/>
  <c r="AP1" i="23"/>
  <c r="AQ1" i="23"/>
  <c r="AR1" i="23"/>
  <c r="AS1" i="23"/>
  <c r="AT1" i="23"/>
  <c r="AU1" i="23"/>
  <c r="AV1" i="23"/>
  <c r="AW1" i="23"/>
  <c r="AX1" i="23"/>
  <c r="AY1" i="23"/>
  <c r="AZ1" i="23"/>
  <c r="BA1" i="23"/>
  <c r="BB1" i="23"/>
  <c r="BC1" i="23"/>
  <c r="BD1" i="23"/>
  <c r="BE1" i="23"/>
  <c r="BF1" i="23"/>
  <c r="B1" i="23"/>
  <c r="C1" i="28"/>
  <c r="D1" i="28"/>
  <c r="E1" i="28"/>
  <c r="F1" i="28"/>
  <c r="G1" i="28"/>
  <c r="H1" i="28"/>
  <c r="I1" i="28"/>
  <c r="J1" i="28"/>
  <c r="K1" i="28"/>
  <c r="L1" i="28"/>
  <c r="M1" i="28"/>
  <c r="N1" i="28"/>
  <c r="O1" i="28"/>
  <c r="P1" i="28"/>
  <c r="Q1" i="28"/>
  <c r="R1" i="28"/>
  <c r="S1" i="28"/>
  <c r="T1" i="28"/>
  <c r="U1" i="28"/>
  <c r="V1" i="28"/>
  <c r="W1" i="28"/>
  <c r="X1" i="28"/>
  <c r="Y1" i="28"/>
  <c r="Z1" i="28"/>
  <c r="AA1" i="28"/>
  <c r="AB1" i="28"/>
  <c r="AC1" i="28"/>
  <c r="AD1" i="28"/>
  <c r="AE1" i="28"/>
  <c r="AF1" i="28"/>
  <c r="AG1" i="28"/>
  <c r="AH1" i="28"/>
  <c r="AI1" i="28"/>
  <c r="AJ1" i="28"/>
  <c r="AK1" i="28"/>
  <c r="AL1" i="28"/>
  <c r="AM1" i="28"/>
  <c r="AN1" i="28"/>
  <c r="AO1" i="28"/>
  <c r="AP1" i="28"/>
  <c r="AQ1" i="28"/>
  <c r="AR1" i="28"/>
  <c r="AS1" i="28"/>
  <c r="AT1" i="28"/>
  <c r="AU1" i="28"/>
  <c r="AV1" i="28"/>
  <c r="AW1" i="28"/>
  <c r="AX1" i="28"/>
  <c r="AY1" i="28"/>
  <c r="AZ1" i="28"/>
  <c r="BA1" i="28"/>
  <c r="BB1" i="28"/>
  <c r="BC1" i="28"/>
  <c r="BD1" i="28"/>
  <c r="BE1" i="28"/>
  <c r="BF1" i="28"/>
  <c r="B1" i="28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2" i="28"/>
  <c r="A2" i="27"/>
  <c r="B1" i="27"/>
  <c r="A3" i="29"/>
  <c r="A4" i="29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2" i="29"/>
  <c r="C1" i="29"/>
  <c r="D1" i="29"/>
  <c r="E1" i="29"/>
  <c r="F1" i="29"/>
  <c r="G1" i="29"/>
  <c r="H1" i="29"/>
  <c r="I1" i="29"/>
  <c r="J1" i="29"/>
  <c r="K1" i="29"/>
  <c r="L1" i="29"/>
  <c r="M1" i="29"/>
  <c r="N1" i="29"/>
  <c r="O1" i="29"/>
  <c r="P1" i="29"/>
  <c r="Q1" i="29"/>
  <c r="R1" i="29"/>
  <c r="S1" i="29"/>
  <c r="T1" i="29"/>
  <c r="U1" i="29"/>
  <c r="V1" i="29"/>
  <c r="W1" i="29"/>
  <c r="X1" i="29"/>
  <c r="Y1" i="29"/>
  <c r="Z1" i="29"/>
  <c r="AA1" i="29"/>
  <c r="AB1" i="29"/>
  <c r="AC1" i="29"/>
  <c r="AD1" i="29"/>
  <c r="AE1" i="29"/>
  <c r="AF1" i="29"/>
  <c r="AG1" i="29"/>
  <c r="AH1" i="29"/>
  <c r="AI1" i="29"/>
  <c r="AJ1" i="29"/>
  <c r="AK1" i="29"/>
  <c r="AL1" i="29"/>
  <c r="AM1" i="29"/>
  <c r="AN1" i="29"/>
  <c r="AO1" i="29"/>
  <c r="AP1" i="29"/>
  <c r="AQ1" i="29"/>
  <c r="AR1" i="29"/>
  <c r="AS1" i="29"/>
  <c r="AT1" i="29"/>
  <c r="AU1" i="29"/>
  <c r="AV1" i="29"/>
  <c r="AW1" i="29"/>
  <c r="AX1" i="29"/>
  <c r="AY1" i="29"/>
  <c r="AZ1" i="29"/>
  <c r="BA1" i="29"/>
  <c r="BB1" i="29"/>
  <c r="BC1" i="29"/>
  <c r="BD1" i="29"/>
  <c r="BE1" i="29"/>
  <c r="BF1" i="29"/>
  <c r="B1" i="29"/>
  <c r="U2" i="31"/>
  <c r="C1" i="24"/>
  <c r="D1" i="24"/>
  <c r="E1" i="24"/>
  <c r="F1" i="24"/>
  <c r="G1" i="24"/>
  <c r="H1" i="24"/>
  <c r="I1" i="24"/>
  <c r="J1" i="24"/>
  <c r="K1" i="24"/>
  <c r="L1" i="24"/>
  <c r="M1" i="24"/>
  <c r="N1" i="24"/>
  <c r="O1" i="24"/>
  <c r="P1" i="24"/>
  <c r="Q1" i="24"/>
  <c r="R1" i="24"/>
  <c r="S1" i="24"/>
  <c r="T1" i="24"/>
  <c r="U1" i="24"/>
  <c r="V1" i="24"/>
  <c r="W1" i="24"/>
  <c r="X1" i="24"/>
  <c r="Y1" i="24"/>
  <c r="Z1" i="24"/>
  <c r="AA1" i="24"/>
  <c r="AB1" i="24"/>
  <c r="AC1" i="24"/>
  <c r="AD1" i="24"/>
  <c r="AE1" i="24"/>
  <c r="AF1" i="24"/>
  <c r="AG1" i="24"/>
  <c r="AH1" i="24"/>
  <c r="AI1" i="24"/>
  <c r="AJ1" i="24"/>
  <c r="AK1" i="24"/>
  <c r="AL1" i="24"/>
  <c r="AM1" i="24"/>
  <c r="AN1" i="24"/>
  <c r="AO1" i="24"/>
  <c r="AP1" i="24"/>
  <c r="AQ1" i="24"/>
  <c r="AR1" i="24"/>
  <c r="AS1" i="24"/>
  <c r="AT1" i="24"/>
  <c r="AU1" i="24"/>
  <c r="AV1" i="24"/>
  <c r="AW1" i="24"/>
  <c r="AX1" i="24"/>
  <c r="AY1" i="24"/>
  <c r="AZ1" i="24"/>
  <c r="BA1" i="24"/>
  <c r="BB1" i="24"/>
  <c r="BC1" i="24"/>
  <c r="BD1" i="24"/>
  <c r="BE1" i="24"/>
  <c r="BF1" i="24"/>
  <c r="B1" i="24"/>
  <c r="A3" i="30"/>
  <c r="A3" i="24" s="1"/>
  <c r="A4" i="30"/>
  <c r="A4" i="24" s="1"/>
  <c r="A5" i="30"/>
  <c r="A5" i="24" s="1"/>
  <c r="A6" i="30"/>
  <c r="A6" i="24" s="1"/>
  <c r="A7" i="30"/>
  <c r="A7" i="24" s="1"/>
  <c r="A8" i="30"/>
  <c r="A8" i="24" s="1"/>
  <c r="A9" i="30"/>
  <c r="A9" i="24" s="1"/>
  <c r="A10" i="30"/>
  <c r="A10" i="24" s="1"/>
  <c r="A11" i="30"/>
  <c r="A11" i="24" s="1"/>
  <c r="A12" i="30"/>
  <c r="A12" i="24" s="1"/>
  <c r="A13" i="30"/>
  <c r="A13" i="24" s="1"/>
  <c r="A14" i="30"/>
  <c r="A14" i="24" s="1"/>
  <c r="A15" i="30"/>
  <c r="A15" i="24" s="1"/>
  <c r="A16" i="30"/>
  <c r="A16" i="24" s="1"/>
  <c r="A17" i="30"/>
  <c r="A17" i="24" s="1"/>
  <c r="A18" i="30"/>
  <c r="A18" i="24" s="1"/>
  <c r="A19" i="30"/>
  <c r="A19" i="24" s="1"/>
  <c r="A20" i="30"/>
  <c r="A20" i="24" s="1"/>
  <c r="A21" i="30"/>
  <c r="A21" i="24" s="1"/>
  <c r="A22" i="30"/>
  <c r="A22" i="24" s="1"/>
  <c r="A23" i="30"/>
  <c r="A23" i="24" s="1"/>
  <c r="A24" i="30"/>
  <c r="A24" i="24" s="1"/>
  <c r="A25" i="30"/>
  <c r="A25" i="24" s="1"/>
  <c r="A26" i="30"/>
  <c r="A26" i="24" s="1"/>
  <c r="A27" i="30"/>
  <c r="A27" i="24" s="1"/>
  <c r="A28" i="30"/>
  <c r="A28" i="24" s="1"/>
  <c r="A29" i="30"/>
  <c r="A29" i="24" s="1"/>
  <c r="A30" i="30"/>
  <c r="A30" i="24" s="1"/>
  <c r="A31" i="30"/>
  <c r="A31" i="24" s="1"/>
  <c r="A32" i="30"/>
  <c r="A32" i="24" s="1"/>
  <c r="A33" i="30"/>
  <c r="A33" i="24" s="1"/>
  <c r="A34" i="30"/>
  <c r="A34" i="24" s="1"/>
  <c r="A35" i="30"/>
  <c r="A35" i="24" s="1"/>
  <c r="A36" i="30"/>
  <c r="A36" i="24" s="1"/>
  <c r="A37" i="30"/>
  <c r="A37" i="24" s="1"/>
  <c r="A38" i="30"/>
  <c r="A38" i="24" s="1"/>
  <c r="A39" i="30"/>
  <c r="A39" i="24" s="1"/>
  <c r="A40" i="30"/>
  <c r="A40" i="24" s="1"/>
  <c r="A41" i="30"/>
  <c r="A41" i="24" s="1"/>
  <c r="A42" i="30"/>
  <c r="A42" i="24" s="1"/>
  <c r="A43" i="30"/>
  <c r="A43" i="24" s="1"/>
  <c r="A44" i="30"/>
  <c r="A44" i="24" s="1"/>
  <c r="A45" i="30"/>
  <c r="A45" i="24" s="1"/>
  <c r="A46" i="30"/>
  <c r="A46" i="24" s="1"/>
  <c r="A47" i="30"/>
  <c r="A47" i="24" s="1"/>
  <c r="A48" i="30"/>
  <c r="A48" i="24" s="1"/>
  <c r="A49" i="30"/>
  <c r="A49" i="24" s="1"/>
  <c r="A50" i="30"/>
  <c r="A50" i="24" s="1"/>
  <c r="A51" i="30"/>
  <c r="A51" i="24" s="1"/>
  <c r="A52" i="30"/>
  <c r="A52" i="24" s="1"/>
  <c r="A53" i="30"/>
  <c r="A53" i="24" s="1"/>
  <c r="A54" i="30"/>
  <c r="A54" i="24" s="1"/>
  <c r="A55" i="30"/>
  <c r="A55" i="24" s="1"/>
  <c r="A56" i="30"/>
  <c r="A56" i="24" s="1"/>
  <c r="A57" i="30"/>
  <c r="A57" i="24" s="1"/>
  <c r="A58" i="30"/>
  <c r="A58" i="24" s="1"/>
  <c r="A2" i="30"/>
  <c r="A2" i="24" s="1"/>
  <c r="C1" i="30"/>
  <c r="D1" i="30"/>
  <c r="E1" i="30"/>
  <c r="F1" i="30"/>
  <c r="G1" i="30"/>
  <c r="H1" i="30"/>
  <c r="I1" i="30"/>
  <c r="J1" i="30"/>
  <c r="K1" i="30"/>
  <c r="L1" i="30"/>
  <c r="M1" i="30"/>
  <c r="N1" i="30"/>
  <c r="O1" i="30"/>
  <c r="P1" i="30"/>
  <c r="Q1" i="30"/>
  <c r="R1" i="30"/>
  <c r="S1" i="30"/>
  <c r="T1" i="30"/>
  <c r="U1" i="30"/>
  <c r="V1" i="30"/>
  <c r="W1" i="30"/>
  <c r="X1" i="30"/>
  <c r="Y1" i="30"/>
  <c r="Z1" i="30"/>
  <c r="AA1" i="30"/>
  <c r="AB1" i="30"/>
  <c r="AC1" i="30"/>
  <c r="AD1" i="30"/>
  <c r="AE1" i="30"/>
  <c r="AF1" i="30"/>
  <c r="AG1" i="30"/>
  <c r="AH1" i="30"/>
  <c r="AI1" i="30"/>
  <c r="AJ1" i="30"/>
  <c r="AK1" i="30"/>
  <c r="AL1" i="30"/>
  <c r="AM1" i="30"/>
  <c r="AN1" i="30"/>
  <c r="AO1" i="30"/>
  <c r="AP1" i="30"/>
  <c r="AQ1" i="30"/>
  <c r="AR1" i="30"/>
  <c r="AS1" i="30"/>
  <c r="AT1" i="30"/>
  <c r="AU1" i="30"/>
  <c r="AV1" i="30"/>
  <c r="AW1" i="30"/>
  <c r="AX1" i="30"/>
  <c r="AY1" i="30"/>
  <c r="AZ1" i="30"/>
  <c r="BA1" i="30"/>
  <c r="BB1" i="30"/>
  <c r="BC1" i="30"/>
  <c r="BD1" i="30"/>
  <c r="BE1" i="30"/>
  <c r="BF1" i="30"/>
  <c r="B1" i="30"/>
  <c r="G3" i="37" a="1"/>
  <c r="D3" i="37" a="1"/>
  <c r="G3" i="37" l="1"/>
  <c r="D3" i="37"/>
  <c r="R3" i="25"/>
  <c r="K2603" i="16"/>
  <c r="K2595" i="16"/>
  <c r="K2587" i="16"/>
  <c r="K2579" i="16"/>
  <c r="K2571" i="16"/>
  <c r="K2563" i="16"/>
  <c r="K2555" i="16"/>
  <c r="K2547" i="16"/>
  <c r="K2539" i="16"/>
  <c r="K2531" i="16"/>
  <c r="K2523" i="16"/>
  <c r="K2515" i="16"/>
  <c r="K2507" i="16"/>
  <c r="K2499" i="16"/>
  <c r="K2491" i="16"/>
  <c r="H2619" i="16"/>
  <c r="K2611" i="16"/>
  <c r="K2739" i="16"/>
  <c r="H2707" i="16"/>
  <c r="H2675" i="16"/>
  <c r="H2643" i="16"/>
  <c r="H2731" i="16"/>
  <c r="H2715" i="16"/>
  <c r="H2691" i="16"/>
  <c r="H2667" i="16"/>
  <c r="H2651" i="16"/>
  <c r="H2627" i="16"/>
  <c r="H2747" i="16"/>
  <c r="H2723" i="16"/>
  <c r="H2699" i="16"/>
  <c r="H2683" i="16"/>
  <c r="K2659" i="16"/>
  <c r="H2635" i="16"/>
  <c r="H2732" i="16"/>
  <c r="H2724" i="16"/>
  <c r="H2716" i="16"/>
  <c r="H2708" i="16"/>
  <c r="H2700" i="16"/>
  <c r="H2692" i="16"/>
  <c r="H2684" i="16"/>
  <c r="H2676" i="16"/>
  <c r="H2668" i="16"/>
  <c r="H2660" i="16"/>
  <c r="H2652" i="16"/>
  <c r="H2644" i="16"/>
  <c r="H2636" i="16"/>
  <c r="H2620" i="16"/>
  <c r="H2612" i="16"/>
  <c r="K2504" i="16"/>
  <c r="K2496" i="16"/>
  <c r="H2536" i="16"/>
  <c r="K2528" i="16"/>
  <c r="K2520" i="16"/>
  <c r="K2512" i="16"/>
  <c r="H2608" i="16"/>
  <c r="K2616" i="16"/>
  <c r="H2592" i="16"/>
  <c r="H2576" i="16"/>
  <c r="H2560" i="16"/>
  <c r="H2544" i="16"/>
  <c r="H2624" i="16"/>
  <c r="H2600" i="16"/>
  <c r="H2584" i="16"/>
  <c r="H2568" i="16"/>
  <c r="H2552" i="16"/>
  <c r="H2670" i="16"/>
  <c r="H2662" i="16"/>
  <c r="H2654" i="16"/>
  <c r="H2630" i="16"/>
  <c r="H2704" i="16"/>
  <c r="H2696" i="16"/>
  <c r="H2688" i="16"/>
  <c r="H2680" i="16"/>
  <c r="H2672" i="16"/>
  <c r="H2664" i="16"/>
  <c r="H2656" i="16"/>
  <c r="H2648" i="16"/>
  <c r="H2640" i="16"/>
  <c r="H2632" i="16"/>
  <c r="H2609" i="16"/>
  <c r="K2601" i="16"/>
  <c r="K2593" i="16"/>
  <c r="H2585" i="16"/>
  <c r="H2577" i="16"/>
  <c r="H2569" i="16"/>
  <c r="H2561" i="16"/>
  <c r="H2553" i="16"/>
  <c r="H2545" i="16"/>
  <c r="H2537" i="16"/>
  <c r="H2529" i="16"/>
  <c r="H2521" i="16"/>
  <c r="H2513" i="16"/>
  <c r="H2505" i="16"/>
  <c r="H2497" i="16"/>
  <c r="H2738" i="16"/>
  <c r="H2714" i="16"/>
  <c r="H2690" i="16"/>
  <c r="H2666" i="16"/>
  <c r="H2650" i="16"/>
  <c r="H2634" i="16"/>
  <c r="H2737" i="16"/>
  <c r="H2721" i="16"/>
  <c r="H2705" i="16"/>
  <c r="H2689" i="16"/>
  <c r="H2657" i="16"/>
  <c r="H2752" i="16"/>
  <c r="H2744" i="16"/>
  <c r="H2736" i="16"/>
  <c r="H2728" i="16"/>
  <c r="H2720" i="16"/>
  <c r="H2712" i="16"/>
  <c r="H2730" i="16"/>
  <c r="H2698" i="16"/>
  <c r="H2682" i="16"/>
  <c r="H2658" i="16"/>
  <c r="H2626" i="16"/>
  <c r="H2746" i="16"/>
  <c r="H2722" i="16"/>
  <c r="H2706" i="16"/>
  <c r="H2674" i="16"/>
  <c r="H2642" i="16"/>
  <c r="H2745" i="16"/>
  <c r="H2729" i="16"/>
  <c r="H2713" i="16"/>
  <c r="H2697" i="16"/>
  <c r="H2681" i="16"/>
  <c r="H2673" i="16"/>
  <c r="H2665" i="16"/>
  <c r="H2649" i="16"/>
  <c r="H2641" i="16"/>
  <c r="H2633" i="16"/>
  <c r="H2625" i="16"/>
  <c r="H2617" i="16"/>
  <c r="H2555" i="16"/>
  <c r="H2491" i="16"/>
  <c r="H2659" i="16"/>
  <c r="H2595" i="16"/>
  <c r="H2531" i="16"/>
  <c r="H2512" i="16"/>
  <c r="H2618" i="16"/>
  <c r="K2602" i="16"/>
  <c r="H2602" i="16"/>
  <c r="K2586" i="16"/>
  <c r="H2586" i="16"/>
  <c r="K2570" i="16"/>
  <c r="H2570" i="16"/>
  <c r="K2546" i="16"/>
  <c r="H2546" i="16"/>
  <c r="K2530" i="16"/>
  <c r="H2530" i="16"/>
  <c r="K2514" i="16"/>
  <c r="H2514" i="16"/>
  <c r="K2506" i="16"/>
  <c r="H2506" i="16"/>
  <c r="H2616" i="16"/>
  <c r="H2593" i="16"/>
  <c r="H2571" i="16"/>
  <c r="H2507" i="16"/>
  <c r="K2494" i="16"/>
  <c r="H2494" i="16"/>
  <c r="H2749" i="16"/>
  <c r="H2741" i="16"/>
  <c r="H2733" i="16"/>
  <c r="H2725" i="16"/>
  <c r="H2717" i="16"/>
  <c r="H2709" i="16"/>
  <c r="H2701" i="16"/>
  <c r="H2693" i="16"/>
  <c r="H2685" i="16"/>
  <c r="H2677" i="16"/>
  <c r="H2669" i="16"/>
  <c r="H2661" i="16"/>
  <c r="H2653" i="16"/>
  <c r="H2645" i="16"/>
  <c r="H2637" i="16"/>
  <c r="H2629" i="16"/>
  <c r="H2621" i="16"/>
  <c r="H2613" i="16"/>
  <c r="H2605" i="16"/>
  <c r="H2597" i="16"/>
  <c r="H2589" i="16"/>
  <c r="H2581" i="16"/>
  <c r="H2573" i="16"/>
  <c r="H2557" i="16"/>
  <c r="H2549" i="16"/>
  <c r="H2541" i="16"/>
  <c r="H2533" i="16"/>
  <c r="H2525" i="16"/>
  <c r="H2517" i="16"/>
  <c r="H2509" i="16"/>
  <c r="H2501" i="16"/>
  <c r="H2493" i="16"/>
  <c r="H2739" i="16"/>
  <c r="H2611" i="16"/>
  <c r="H2547" i="16"/>
  <c r="H2528" i="16"/>
  <c r="H2587" i="16"/>
  <c r="H2523" i="16"/>
  <c r="H2504" i="16"/>
  <c r="K2610" i="16"/>
  <c r="H2610" i="16"/>
  <c r="K2594" i="16"/>
  <c r="H2594" i="16"/>
  <c r="K2578" i="16"/>
  <c r="H2578" i="16"/>
  <c r="K2562" i="16"/>
  <c r="H2562" i="16"/>
  <c r="K2554" i="16"/>
  <c r="H2554" i="16"/>
  <c r="K2538" i="16"/>
  <c r="H2538" i="16"/>
  <c r="K2522" i="16"/>
  <c r="H2522" i="16"/>
  <c r="K2498" i="16"/>
  <c r="H2498" i="16"/>
  <c r="H2751" i="16"/>
  <c r="H2743" i="16"/>
  <c r="H2735" i="16"/>
  <c r="H2727" i="16"/>
  <c r="H2719" i="16"/>
  <c r="H2711" i="16"/>
  <c r="H2703" i="16"/>
  <c r="H2695" i="16"/>
  <c r="H2687" i="16"/>
  <c r="H2679" i="16"/>
  <c r="H2671" i="16"/>
  <c r="H2663" i="16"/>
  <c r="H2655" i="16"/>
  <c r="H2647" i="16"/>
  <c r="K2639" i="16"/>
  <c r="H2639" i="16"/>
  <c r="K2631" i="16"/>
  <c r="H2631" i="16"/>
  <c r="K2623" i="16"/>
  <c r="H2623" i="16"/>
  <c r="K2615" i="16"/>
  <c r="H2615" i="16"/>
  <c r="K2607" i="16"/>
  <c r="H2607" i="16"/>
  <c r="K2599" i="16"/>
  <c r="H2599" i="16"/>
  <c r="K2591" i="16"/>
  <c r="H2591" i="16"/>
  <c r="K2583" i="16"/>
  <c r="H2583" i="16"/>
  <c r="K2575" i="16"/>
  <c r="H2575" i="16"/>
  <c r="K2567" i="16"/>
  <c r="H2567" i="16"/>
  <c r="K2559" i="16"/>
  <c r="H2559" i="16"/>
  <c r="K2551" i="16"/>
  <c r="H2551" i="16"/>
  <c r="K2543" i="16"/>
  <c r="H2543" i="16"/>
  <c r="K2535" i="16"/>
  <c r="H2535" i="16"/>
  <c r="K2527" i="16"/>
  <c r="H2527" i="16"/>
  <c r="K2519" i="16"/>
  <c r="H2519" i="16"/>
  <c r="K2511" i="16"/>
  <c r="H2511" i="16"/>
  <c r="K2503" i="16"/>
  <c r="H2503" i="16"/>
  <c r="K2495" i="16"/>
  <c r="H2495" i="16"/>
  <c r="H2750" i="16"/>
  <c r="H2742" i="16"/>
  <c r="H2734" i="16"/>
  <c r="H2726" i="16"/>
  <c r="H2718" i="16"/>
  <c r="H2710" i="16"/>
  <c r="H2702" i="16"/>
  <c r="H2694" i="16"/>
  <c r="H2686" i="16"/>
  <c r="H2678" i="16"/>
  <c r="K2646" i="16"/>
  <c r="H2646" i="16"/>
  <c r="K2638" i="16"/>
  <c r="H2638" i="16"/>
  <c r="K2622" i="16"/>
  <c r="H2622" i="16"/>
  <c r="K2614" i="16"/>
  <c r="H2614" i="16"/>
  <c r="K2606" i="16"/>
  <c r="H2606" i="16"/>
  <c r="K2598" i="16"/>
  <c r="H2598" i="16"/>
  <c r="K2590" i="16"/>
  <c r="H2590" i="16"/>
  <c r="K2582" i="16"/>
  <c r="H2582" i="16"/>
  <c r="K2574" i="16"/>
  <c r="H2574" i="16"/>
  <c r="K2566" i="16"/>
  <c r="H2566" i="16"/>
  <c r="K2558" i="16"/>
  <c r="H2558" i="16"/>
  <c r="K2550" i="16"/>
  <c r="H2550" i="16"/>
  <c r="K2542" i="16"/>
  <c r="H2542" i="16"/>
  <c r="K2534" i="16"/>
  <c r="H2534" i="16"/>
  <c r="K2526" i="16"/>
  <c r="H2526" i="16"/>
  <c r="K2518" i="16"/>
  <c r="H2518" i="16"/>
  <c r="K2510" i="16"/>
  <c r="H2510" i="16"/>
  <c r="K2502" i="16"/>
  <c r="H2502" i="16"/>
  <c r="K2748" i="16"/>
  <c r="H2748" i="16"/>
  <c r="H2740" i="16"/>
  <c r="K2628" i="16"/>
  <c r="H2628" i="16"/>
  <c r="K2604" i="16"/>
  <c r="H2604" i="16"/>
  <c r="K2596" i="16"/>
  <c r="H2596" i="16"/>
  <c r="K2588" i="16"/>
  <c r="H2588" i="16"/>
  <c r="K2580" i="16"/>
  <c r="H2580" i="16"/>
  <c r="K2572" i="16"/>
  <c r="H2572" i="16"/>
  <c r="K2564" i="16"/>
  <c r="H2564" i="16"/>
  <c r="K2556" i="16"/>
  <c r="H2556" i="16"/>
  <c r="K2548" i="16"/>
  <c r="H2548" i="16"/>
  <c r="K2540" i="16"/>
  <c r="H2540" i="16"/>
  <c r="K2532" i="16"/>
  <c r="H2532" i="16"/>
  <c r="K2524" i="16"/>
  <c r="H2524" i="16"/>
  <c r="K2516" i="16"/>
  <c r="H2516" i="16"/>
  <c r="K2508" i="16"/>
  <c r="H2508" i="16"/>
  <c r="K2500" i="16"/>
  <c r="H2500" i="16"/>
  <c r="K2492" i="16"/>
  <c r="H2492" i="16"/>
  <c r="H2563" i="16"/>
  <c r="H2499" i="16"/>
  <c r="H2603" i="16"/>
  <c r="H2539" i="16"/>
  <c r="H2520" i="16"/>
  <c r="H2601" i="16"/>
  <c r="H2579" i="16"/>
  <c r="H2515" i="16"/>
  <c r="H2496" i="16"/>
  <c r="K2746" i="16"/>
  <c r="K2722" i="16"/>
  <c r="K2698" i="16"/>
  <c r="K2674" i="16"/>
  <c r="K2650" i="16"/>
  <c r="K2634" i="16"/>
  <c r="K2745" i="16"/>
  <c r="K2713" i="16"/>
  <c r="K2705" i="16"/>
  <c r="K2681" i="16"/>
  <c r="K2673" i="16"/>
  <c r="K2649" i="16"/>
  <c r="K2641" i="16"/>
  <c r="K2625" i="16"/>
  <c r="K2617" i="16"/>
  <c r="K2730" i="16"/>
  <c r="K2706" i="16"/>
  <c r="K2682" i="16"/>
  <c r="K2658" i="16"/>
  <c r="K2642" i="16"/>
  <c r="K2618" i="16"/>
  <c r="K2737" i="16"/>
  <c r="K2738" i="16"/>
  <c r="K2714" i="16"/>
  <c r="K2690" i="16"/>
  <c r="K2666" i="16"/>
  <c r="K2605" i="16"/>
  <c r="K2597" i="16"/>
  <c r="K2589" i="16"/>
  <c r="K2581" i="16"/>
  <c r="K2573" i="16"/>
  <c r="K2565" i="16"/>
  <c r="K2557" i="16"/>
  <c r="K2549" i="16"/>
  <c r="K2541" i="16"/>
  <c r="K2533" i="16"/>
  <c r="K2525" i="16"/>
  <c r="K2517" i="16"/>
  <c r="K2509" i="16"/>
  <c r="K2501" i="16"/>
  <c r="K2493" i="16"/>
  <c r="K2740" i="16"/>
  <c r="K2585" i="16"/>
  <c r="K2553" i="16"/>
  <c r="K2720" i="16"/>
  <c r="K2680" i="16"/>
  <c r="K2656" i="16"/>
  <c r="K2640" i="16"/>
  <c r="K2624" i="16"/>
  <c r="K2592" i="16"/>
  <c r="K2568" i="16"/>
  <c r="K2552" i="16"/>
  <c r="K2529" i="16"/>
  <c r="K2505" i="16"/>
  <c r="K2689" i="16"/>
  <c r="K2577" i="16"/>
  <c r="K2545" i="16"/>
  <c r="K2736" i="16"/>
  <c r="K2712" i="16"/>
  <c r="K2664" i="16"/>
  <c r="K2632" i="16"/>
  <c r="K2608" i="16"/>
  <c r="K2584" i="16"/>
  <c r="K2544" i="16"/>
  <c r="K2521" i="16"/>
  <c r="K2569" i="16"/>
  <c r="K2537" i="16"/>
  <c r="K2704" i="16"/>
  <c r="K2688" i="16"/>
  <c r="K2672" i="16"/>
  <c r="K2648" i="16"/>
  <c r="K2600" i="16"/>
  <c r="K2576" i="16"/>
  <c r="K2560" i="16"/>
  <c r="K2536" i="16"/>
  <c r="K2513" i="16"/>
  <c r="K2497" i="16"/>
  <c r="K2721" i="16"/>
  <c r="K2657" i="16"/>
  <c r="K2561" i="16"/>
  <c r="K2752" i="16"/>
  <c r="K2627" i="16"/>
  <c r="K2626" i="16"/>
  <c r="K2751" i="16"/>
  <c r="K2743" i="16"/>
  <c r="K2735" i="16"/>
  <c r="K2727" i="16"/>
  <c r="K2719" i="16"/>
  <c r="K2711" i="16"/>
  <c r="K2703" i="16"/>
  <c r="K2695" i="16"/>
  <c r="K2687" i="16"/>
  <c r="K2679" i="16"/>
  <c r="K2671" i="16"/>
  <c r="K2663" i="16"/>
  <c r="K2655" i="16"/>
  <c r="K2647" i="16"/>
  <c r="K2750" i="16"/>
  <c r="K2734" i="16"/>
  <c r="K2726" i="16"/>
  <c r="K2718" i="16"/>
  <c r="K2710" i="16"/>
  <c r="K2702" i="16"/>
  <c r="K2694" i="16"/>
  <c r="K2686" i="16"/>
  <c r="K2678" i="16"/>
  <c r="K2669" i="16"/>
  <c r="K2732" i="16"/>
  <c r="K2724" i="16"/>
  <c r="K2716" i="16"/>
  <c r="K2708" i="16"/>
  <c r="K2700" i="16"/>
  <c r="K2692" i="16"/>
  <c r="K2684" i="16"/>
  <c r="K2676" i="16"/>
  <c r="K2668" i="16"/>
  <c r="K2660" i="16"/>
  <c r="K2652" i="16"/>
  <c r="K2644" i="16"/>
  <c r="K2636" i="16"/>
  <c r="K2620" i="16"/>
  <c r="K2612" i="16"/>
  <c r="K2747" i="16"/>
  <c r="K2731" i="16"/>
  <c r="K2723" i="16"/>
  <c r="K2715" i="16"/>
  <c r="K2707" i="16"/>
  <c r="K2699" i="16"/>
  <c r="K2691" i="16"/>
  <c r="K2683" i="16"/>
  <c r="K2675" i="16"/>
  <c r="K2667" i="16"/>
  <c r="K2651" i="16"/>
  <c r="K2643" i="16"/>
  <c r="K2635" i="16"/>
  <c r="K2619" i="16"/>
  <c r="K2729" i="16"/>
  <c r="K2697" i="16"/>
  <c r="K2665" i="16"/>
  <c r="K2633" i="16"/>
  <c r="K2609" i="16"/>
  <c r="K2744" i="16"/>
  <c r="K2728" i="16"/>
  <c r="K2696" i="16"/>
  <c r="K2742" i="16"/>
  <c r="K2670" i="16"/>
  <c r="K2662" i="16"/>
  <c r="K2654" i="16"/>
  <c r="K2630" i="16"/>
  <c r="K2749" i="16"/>
  <c r="K2741" i="16"/>
  <c r="K2733" i="16"/>
  <c r="K2725" i="16"/>
  <c r="K2717" i="16"/>
  <c r="K2709" i="16"/>
  <c r="K2701" i="16"/>
  <c r="K2693" i="16"/>
  <c r="K2685" i="16"/>
  <c r="K2677" i="16"/>
  <c r="K2661" i="16"/>
  <c r="K2653" i="16"/>
  <c r="K2645" i="16"/>
  <c r="K2637" i="16"/>
  <c r="K2629" i="16"/>
  <c r="K2621" i="16"/>
  <c r="K2613" i="16"/>
  <c r="G4" i="37" a="1"/>
  <c r="D4" i="37" a="1"/>
  <c r="G4" i="37" l="1"/>
  <c r="D4" i="37"/>
  <c r="A1" i="34"/>
  <c r="AC3" i="31"/>
  <c r="AC2" i="31"/>
  <c r="AG1" i="31"/>
  <c r="AF1" i="31"/>
  <c r="A1" i="33"/>
  <c r="A1" i="32"/>
  <c r="U1" i="31"/>
  <c r="G5" i="37" a="1"/>
  <c r="D5" i="37" a="1"/>
  <c r="G5" i="37" l="1"/>
  <c r="D5" i="37"/>
  <c r="U1" i="34"/>
  <c r="U1" i="33"/>
  <c r="U1" i="32"/>
  <c r="R4" i="25"/>
  <c r="R5" i="25"/>
  <c r="R6" i="25"/>
  <c r="R7" i="25"/>
  <c r="R8" i="25"/>
  <c r="R9" i="25"/>
  <c r="R10" i="25"/>
  <c r="R11" i="25"/>
  <c r="R12" i="25"/>
  <c r="R13" i="25"/>
  <c r="R14" i="25"/>
  <c r="R15" i="25"/>
  <c r="R16" i="25"/>
  <c r="R17" i="25"/>
  <c r="R18" i="25"/>
  <c r="R19" i="25"/>
  <c r="R20" i="25"/>
  <c r="R21" i="25"/>
  <c r="R22" i="25"/>
  <c r="R23" i="25"/>
  <c r="R24" i="25"/>
  <c r="R25" i="25"/>
  <c r="R26" i="25"/>
  <c r="R27" i="25"/>
  <c r="R28" i="25"/>
  <c r="R29" i="25"/>
  <c r="R30" i="25"/>
  <c r="R31" i="25"/>
  <c r="R32" i="25"/>
  <c r="R33" i="25"/>
  <c r="R34" i="25"/>
  <c r="R35" i="25"/>
  <c r="R36" i="25"/>
  <c r="R37" i="25"/>
  <c r="R38" i="25"/>
  <c r="R39" i="25"/>
  <c r="R40" i="25"/>
  <c r="R41" i="25"/>
  <c r="R42" i="25"/>
  <c r="R43" i="25"/>
  <c r="R44" i="25"/>
  <c r="R45" i="25"/>
  <c r="R46" i="25"/>
  <c r="R47" i="25"/>
  <c r="R48" i="25"/>
  <c r="R49" i="25"/>
  <c r="R50" i="25"/>
  <c r="R51" i="25"/>
  <c r="R52" i="25"/>
  <c r="R53" i="25"/>
  <c r="R54" i="25"/>
  <c r="R55" i="25"/>
  <c r="R56" i="25"/>
  <c r="R57" i="25"/>
  <c r="R58" i="25"/>
  <c r="R59" i="25"/>
  <c r="I71" i="16"/>
  <c r="I2399" i="16"/>
  <c r="G6" i="37" a="1"/>
  <c r="D6" i="37" a="1"/>
  <c r="G6" i="37" l="1"/>
  <c r="D6" i="37"/>
  <c r="S66" i="25"/>
  <c r="S65" i="25"/>
  <c r="S63" i="25"/>
  <c r="S60" i="25"/>
  <c r="S62" i="25"/>
  <c r="S61" i="25"/>
  <c r="S64" i="25"/>
  <c r="S23" i="25"/>
  <c r="S51" i="25"/>
  <c r="S50" i="25"/>
  <c r="S26" i="25"/>
  <c r="S49" i="25"/>
  <c r="S25" i="25"/>
  <c r="S17" i="25"/>
  <c r="S9" i="25"/>
  <c r="S56" i="25"/>
  <c r="S48" i="25"/>
  <c r="S40" i="25"/>
  <c r="S32" i="25"/>
  <c r="S24" i="25"/>
  <c r="S16" i="25"/>
  <c r="S8" i="25"/>
  <c r="S15" i="25"/>
  <c r="S7" i="25"/>
  <c r="S35" i="25"/>
  <c r="S42" i="25"/>
  <c r="S18" i="25"/>
  <c r="S41" i="25"/>
  <c r="S55" i="25"/>
  <c r="S39" i="25"/>
  <c r="S31" i="25"/>
  <c r="S53" i="25"/>
  <c r="S45" i="25"/>
  <c r="S37" i="25"/>
  <c r="S29" i="25"/>
  <c r="S21" i="25"/>
  <c r="S13" i="25"/>
  <c r="S5" i="25"/>
  <c r="S59" i="25"/>
  <c r="S58" i="25"/>
  <c r="S34" i="25"/>
  <c r="S57" i="25"/>
  <c r="S33" i="25"/>
  <c r="S47" i="25"/>
  <c r="S6" i="25"/>
  <c r="S52" i="25"/>
  <c r="S44" i="25"/>
  <c r="S36" i="25"/>
  <c r="S28" i="25"/>
  <c r="S20" i="25"/>
  <c r="S12" i="25"/>
  <c r="S4" i="25"/>
  <c r="S27" i="25"/>
  <c r="S19" i="25"/>
  <c r="S11" i="25"/>
  <c r="S43" i="25"/>
  <c r="S10" i="25"/>
  <c r="S3" i="25"/>
  <c r="S54" i="25"/>
  <c r="S46" i="25"/>
  <c r="S38" i="25"/>
  <c r="S30" i="25"/>
  <c r="S22" i="25"/>
  <c r="S14" i="25"/>
  <c r="D7" i="37" a="1"/>
  <c r="G7" i="37" a="1"/>
  <c r="G7" i="37" l="1"/>
  <c r="D7" i="37"/>
  <c r="T66" i="25"/>
  <c r="T65" i="25"/>
  <c r="T62" i="25"/>
  <c r="T60" i="25"/>
  <c r="T63" i="25"/>
  <c r="T61" i="25"/>
  <c r="T64" i="25"/>
  <c r="T5" i="25"/>
  <c r="T13" i="25"/>
  <c r="T21" i="25"/>
  <c r="T29" i="25"/>
  <c r="T37" i="25"/>
  <c r="T45" i="25"/>
  <c r="T53" i="25"/>
  <c r="T6" i="25"/>
  <c r="T14" i="25"/>
  <c r="T22" i="25"/>
  <c r="T30" i="25"/>
  <c r="T38" i="25"/>
  <c r="T46" i="25"/>
  <c r="T54" i="25"/>
  <c r="T7" i="25"/>
  <c r="T15" i="25"/>
  <c r="T31" i="25"/>
  <c r="T55" i="25"/>
  <c r="T8" i="25"/>
  <c r="T16" i="25"/>
  <c r="T24" i="25"/>
  <c r="T32" i="25"/>
  <c r="T40" i="25"/>
  <c r="T48" i="25"/>
  <c r="T56" i="25"/>
  <c r="T9" i="25"/>
  <c r="T17" i="25"/>
  <c r="T25" i="25"/>
  <c r="T33" i="25"/>
  <c r="T41" i="25"/>
  <c r="T49" i="25"/>
  <c r="T57" i="25"/>
  <c r="T10" i="25"/>
  <c r="T18" i="25"/>
  <c r="T26" i="25"/>
  <c r="T34" i="25"/>
  <c r="T42" i="25"/>
  <c r="T50" i="25"/>
  <c r="T58" i="25"/>
  <c r="T12" i="25"/>
  <c r="T36" i="25"/>
  <c r="T52" i="25"/>
  <c r="T23" i="25"/>
  <c r="T47" i="25"/>
  <c r="T11" i="25"/>
  <c r="T19" i="25"/>
  <c r="T27" i="25"/>
  <c r="T35" i="25"/>
  <c r="T43" i="25"/>
  <c r="T51" i="25"/>
  <c r="T59" i="25"/>
  <c r="T4" i="25"/>
  <c r="T20" i="25"/>
  <c r="T28" i="25"/>
  <c r="T44" i="25"/>
  <c r="T3" i="25"/>
  <c r="T39" i="25"/>
  <c r="J4" i="16"/>
  <c r="J12" i="16"/>
  <c r="J20" i="16"/>
  <c r="J28" i="16"/>
  <c r="J36" i="16"/>
  <c r="J44" i="16"/>
  <c r="J52" i="16"/>
  <c r="J60" i="16"/>
  <c r="J68" i="16"/>
  <c r="J76" i="16"/>
  <c r="J84" i="16"/>
  <c r="J92" i="16"/>
  <c r="J100" i="16"/>
  <c r="J108" i="16"/>
  <c r="J116" i="16"/>
  <c r="J124" i="16"/>
  <c r="J132" i="16"/>
  <c r="J140" i="16"/>
  <c r="J148" i="16"/>
  <c r="J156" i="16"/>
  <c r="J164" i="16"/>
  <c r="J172" i="16"/>
  <c r="J180" i="16"/>
  <c r="J188" i="16"/>
  <c r="J196" i="16"/>
  <c r="J204" i="16"/>
  <c r="J212" i="16"/>
  <c r="J220" i="16"/>
  <c r="J228" i="16"/>
  <c r="J236" i="16"/>
  <c r="J244" i="16"/>
  <c r="J252" i="16"/>
  <c r="J260" i="16"/>
  <c r="J268" i="16"/>
  <c r="J276" i="16"/>
  <c r="J284" i="16"/>
  <c r="J292" i="16"/>
  <c r="J300" i="16"/>
  <c r="J308" i="16"/>
  <c r="J316" i="16"/>
  <c r="J324" i="16"/>
  <c r="J332" i="16"/>
  <c r="J340" i="16"/>
  <c r="J348" i="16"/>
  <c r="J5" i="16"/>
  <c r="J13" i="16"/>
  <c r="J21" i="16"/>
  <c r="J29" i="16"/>
  <c r="J37" i="16"/>
  <c r="J45" i="16"/>
  <c r="J53" i="16"/>
  <c r="J61" i="16"/>
  <c r="J69" i="16"/>
  <c r="J77" i="16"/>
  <c r="J85" i="16"/>
  <c r="J93" i="16"/>
  <c r="J101" i="16"/>
  <c r="J109" i="16"/>
  <c r="J117" i="16"/>
  <c r="J125" i="16"/>
  <c r="J133" i="16"/>
  <c r="J141" i="16"/>
  <c r="J149" i="16"/>
  <c r="J157" i="16"/>
  <c r="J165" i="16"/>
  <c r="J173" i="16"/>
  <c r="J181" i="16"/>
  <c r="J189" i="16"/>
  <c r="J197" i="16"/>
  <c r="J205" i="16"/>
  <c r="J213" i="16"/>
  <c r="J221" i="16"/>
  <c r="J229" i="16"/>
  <c r="J237" i="16"/>
  <c r="J245" i="16"/>
  <c r="J253" i="16"/>
  <c r="J261" i="16"/>
  <c r="J269" i="16"/>
  <c r="J277" i="16"/>
  <c r="J285" i="16"/>
  <c r="J293" i="16"/>
  <c r="J301" i="16"/>
  <c r="J309" i="16"/>
  <c r="J317" i="16"/>
  <c r="J325" i="16"/>
  <c r="J333" i="16"/>
  <c r="J341" i="16"/>
  <c r="J349" i="16"/>
  <c r="J357" i="16"/>
  <c r="J365" i="16"/>
  <c r="J373" i="16"/>
  <c r="J381" i="16"/>
  <c r="J6" i="16"/>
  <c r="J14" i="16"/>
  <c r="J22" i="16"/>
  <c r="J30" i="16"/>
  <c r="J38" i="16"/>
  <c r="J46" i="16"/>
  <c r="J54" i="16"/>
  <c r="J62" i="16"/>
  <c r="J70" i="16"/>
  <c r="J78" i="16"/>
  <c r="J86" i="16"/>
  <c r="J94" i="16"/>
  <c r="J102" i="16"/>
  <c r="J110" i="16"/>
  <c r="J118" i="16"/>
  <c r="J126" i="16"/>
  <c r="J134" i="16"/>
  <c r="J142" i="16"/>
  <c r="J150" i="16"/>
  <c r="J158" i="16"/>
  <c r="J166" i="16"/>
  <c r="J174" i="16"/>
  <c r="J182" i="16"/>
  <c r="J190" i="16"/>
  <c r="J198" i="16"/>
  <c r="J206" i="16"/>
  <c r="J214" i="16"/>
  <c r="J222" i="16"/>
  <c r="J230" i="16"/>
  <c r="J238" i="16"/>
  <c r="J246" i="16"/>
  <c r="J254" i="16"/>
  <c r="J262" i="16"/>
  <c r="J270" i="16"/>
  <c r="J278" i="16"/>
  <c r="J286" i="16"/>
  <c r="J294" i="16"/>
  <c r="J302" i="16"/>
  <c r="J310" i="16"/>
  <c r="J318" i="16"/>
  <c r="J326" i="16"/>
  <c r="J334" i="16"/>
  <c r="J342" i="16"/>
  <c r="J350" i="16"/>
  <c r="J358" i="16"/>
  <c r="J366" i="16"/>
  <c r="J374" i="16"/>
  <c r="J382" i="16"/>
  <c r="J390" i="16"/>
  <c r="J7" i="16"/>
  <c r="J15" i="16"/>
  <c r="J23" i="16"/>
  <c r="J31" i="16"/>
  <c r="J39" i="16"/>
  <c r="J47" i="16"/>
  <c r="J55" i="16"/>
  <c r="J63" i="16"/>
  <c r="J71" i="16"/>
  <c r="H71" i="16" s="1"/>
  <c r="J79" i="16"/>
  <c r="J87" i="16"/>
  <c r="J95" i="16"/>
  <c r="J103" i="16"/>
  <c r="J111" i="16"/>
  <c r="J119" i="16"/>
  <c r="J127" i="16"/>
  <c r="J135" i="16"/>
  <c r="J143" i="16"/>
  <c r="J151" i="16"/>
  <c r="J159" i="16"/>
  <c r="J167" i="16"/>
  <c r="J175" i="16"/>
  <c r="J183" i="16"/>
  <c r="J191" i="16"/>
  <c r="J199" i="16"/>
  <c r="J207" i="16"/>
  <c r="J215" i="16"/>
  <c r="J223" i="16"/>
  <c r="J231" i="16"/>
  <c r="J239" i="16"/>
  <c r="J247" i="16"/>
  <c r="J255" i="16"/>
  <c r="J263" i="16"/>
  <c r="J271" i="16"/>
  <c r="J279" i="16"/>
  <c r="J287" i="16"/>
  <c r="J295" i="16"/>
  <c r="J303" i="16"/>
  <c r="J311" i="16"/>
  <c r="J319" i="16"/>
  <c r="J327" i="16"/>
  <c r="J335" i="16"/>
  <c r="J343" i="16"/>
  <c r="J351" i="16"/>
  <c r="J359" i="16"/>
  <c r="J367" i="16"/>
  <c r="J375" i="16"/>
  <c r="J383" i="16"/>
  <c r="J391" i="16"/>
  <c r="J8" i="16"/>
  <c r="J16" i="16"/>
  <c r="J24" i="16"/>
  <c r="J32" i="16"/>
  <c r="J40" i="16"/>
  <c r="J48" i="16"/>
  <c r="J56" i="16"/>
  <c r="J64" i="16"/>
  <c r="J72" i="16"/>
  <c r="J80" i="16"/>
  <c r="J88" i="16"/>
  <c r="J96" i="16"/>
  <c r="J104" i="16"/>
  <c r="J112" i="16"/>
  <c r="J120" i="16"/>
  <c r="J128" i="16"/>
  <c r="J136" i="16"/>
  <c r="J144" i="16"/>
  <c r="J152" i="16"/>
  <c r="J160" i="16"/>
  <c r="J168" i="16"/>
  <c r="J176" i="16"/>
  <c r="J184" i="16"/>
  <c r="J192" i="16"/>
  <c r="J200" i="16"/>
  <c r="J208" i="16"/>
  <c r="J216" i="16"/>
  <c r="J224" i="16"/>
  <c r="J232" i="16"/>
  <c r="J240" i="16"/>
  <c r="J248" i="16"/>
  <c r="J256" i="16"/>
  <c r="J264" i="16"/>
  <c r="J272" i="16"/>
  <c r="J280" i="16"/>
  <c r="J288" i="16"/>
  <c r="J296" i="16"/>
  <c r="J304" i="16"/>
  <c r="J312" i="16"/>
  <c r="J320" i="16"/>
  <c r="J328" i="16"/>
  <c r="J336" i="16"/>
  <c r="J344" i="16"/>
  <c r="J352" i="16"/>
  <c r="J9" i="16"/>
  <c r="J17" i="16"/>
  <c r="J25" i="16"/>
  <c r="J33" i="16"/>
  <c r="J41" i="16"/>
  <c r="J49" i="16"/>
  <c r="J57" i="16"/>
  <c r="J65" i="16"/>
  <c r="J73" i="16"/>
  <c r="J81" i="16"/>
  <c r="J89" i="16"/>
  <c r="J97" i="16"/>
  <c r="J105" i="16"/>
  <c r="J113" i="16"/>
  <c r="J121" i="16"/>
  <c r="J129" i="16"/>
  <c r="J137" i="16"/>
  <c r="J145" i="16"/>
  <c r="J153" i="16"/>
  <c r="J161" i="16"/>
  <c r="J169" i="16"/>
  <c r="J177" i="16"/>
  <c r="J185" i="16"/>
  <c r="J193" i="16"/>
  <c r="J201" i="16"/>
  <c r="J209" i="16"/>
  <c r="J217" i="16"/>
  <c r="J225" i="16"/>
  <c r="J233" i="16"/>
  <c r="J241" i="16"/>
  <c r="J249" i="16"/>
  <c r="J257" i="16"/>
  <c r="J265" i="16"/>
  <c r="J273" i="16"/>
  <c r="J281" i="16"/>
  <c r="J289" i="16"/>
  <c r="J297" i="16"/>
  <c r="J305" i="16"/>
  <c r="J313" i="16"/>
  <c r="J321" i="16"/>
  <c r="J329" i="16"/>
  <c r="J337" i="16"/>
  <c r="J345" i="16"/>
  <c r="J353" i="16"/>
  <c r="J361" i="16"/>
  <c r="J369" i="16"/>
  <c r="J377" i="16"/>
  <c r="J385" i="16"/>
  <c r="J393" i="16"/>
  <c r="J401" i="16"/>
  <c r="J18" i="16"/>
  <c r="J50" i="16"/>
  <c r="J82" i="16"/>
  <c r="J114" i="16"/>
  <c r="J146" i="16"/>
  <c r="J178" i="16"/>
  <c r="J210" i="16"/>
  <c r="J242" i="16"/>
  <c r="J274" i="16"/>
  <c r="J306" i="16"/>
  <c r="J338" i="16"/>
  <c r="J362" i="16"/>
  <c r="J378" i="16"/>
  <c r="J392" i="16"/>
  <c r="J402" i="16"/>
  <c r="J410" i="16"/>
  <c r="J418" i="16"/>
  <c r="J426" i="16"/>
  <c r="J434" i="16"/>
  <c r="J442" i="16"/>
  <c r="J450" i="16"/>
  <c r="J458" i="16"/>
  <c r="J466" i="16"/>
  <c r="J474" i="16"/>
  <c r="J482" i="16"/>
  <c r="J490" i="16"/>
  <c r="J497" i="16"/>
  <c r="J505" i="16"/>
  <c r="J513" i="16"/>
  <c r="J521" i="16"/>
  <c r="J529" i="16"/>
  <c r="J537" i="16"/>
  <c r="J545" i="16"/>
  <c r="J553" i="16"/>
  <c r="J561" i="16"/>
  <c r="J569" i="16"/>
  <c r="J577" i="16"/>
  <c r="J585" i="16"/>
  <c r="J593" i="16"/>
  <c r="J601" i="16"/>
  <c r="J609" i="16"/>
  <c r="J617" i="16"/>
  <c r="J625" i="16"/>
  <c r="J633" i="16"/>
  <c r="J641" i="16"/>
  <c r="J649" i="16"/>
  <c r="J657" i="16"/>
  <c r="J665" i="16"/>
  <c r="J673" i="16"/>
  <c r="J681" i="16"/>
  <c r="J689" i="16"/>
  <c r="J19" i="16"/>
  <c r="J51" i="16"/>
  <c r="J83" i="16"/>
  <c r="J115" i="16"/>
  <c r="J147" i="16"/>
  <c r="J179" i="16"/>
  <c r="J211" i="16"/>
  <c r="J243" i="16"/>
  <c r="J275" i="16"/>
  <c r="J307" i="16"/>
  <c r="J339" i="16"/>
  <c r="J363" i="16"/>
  <c r="J379" i="16"/>
  <c r="J394" i="16"/>
  <c r="J403" i="16"/>
  <c r="J411" i="16"/>
  <c r="J419" i="16"/>
  <c r="J427" i="16"/>
  <c r="J435" i="16"/>
  <c r="J443" i="16"/>
  <c r="J451" i="16"/>
  <c r="J459" i="16"/>
  <c r="J467" i="16"/>
  <c r="J475" i="16"/>
  <c r="J483" i="16"/>
  <c r="J491" i="16"/>
  <c r="J498" i="16"/>
  <c r="J506" i="16"/>
  <c r="J514" i="16"/>
  <c r="J522" i="16"/>
  <c r="J530" i="16"/>
  <c r="J538" i="16"/>
  <c r="J546" i="16"/>
  <c r="J554" i="16"/>
  <c r="J562" i="16"/>
  <c r="J570" i="16"/>
  <c r="J578" i="16"/>
  <c r="J586" i="16"/>
  <c r="J594" i="16"/>
  <c r="J602" i="16"/>
  <c r="J610" i="16"/>
  <c r="J618" i="16"/>
  <c r="J626" i="16"/>
  <c r="J634" i="16"/>
  <c r="J642" i="16"/>
  <c r="J650" i="16"/>
  <c r="J658" i="16"/>
  <c r="J666" i="16"/>
  <c r="J674" i="16"/>
  <c r="J682" i="16"/>
  <c r="J690" i="16"/>
  <c r="J698" i="16"/>
  <c r="J706" i="16"/>
  <c r="J714" i="16"/>
  <c r="J722" i="16"/>
  <c r="J730" i="16"/>
  <c r="J738" i="16"/>
  <c r="J746" i="16"/>
  <c r="J754" i="16"/>
  <c r="J762" i="16"/>
  <c r="J770" i="16"/>
  <c r="J778" i="16"/>
  <c r="J786" i="16"/>
  <c r="J794" i="16"/>
  <c r="J802" i="16"/>
  <c r="J810" i="16"/>
  <c r="J818" i="16"/>
  <c r="J826" i="16"/>
  <c r="J834" i="16"/>
  <c r="J842" i="16"/>
  <c r="J850" i="16"/>
  <c r="J858" i="16"/>
  <c r="J866" i="16"/>
  <c r="J874" i="16"/>
  <c r="J882" i="16"/>
  <c r="J890" i="16"/>
  <c r="J898" i="16"/>
  <c r="J26" i="16"/>
  <c r="J58" i="16"/>
  <c r="J90" i="16"/>
  <c r="J122" i="16"/>
  <c r="J154" i="16"/>
  <c r="J186" i="16"/>
  <c r="J218" i="16"/>
  <c r="J250" i="16"/>
  <c r="J282" i="16"/>
  <c r="J314" i="16"/>
  <c r="J346" i="16"/>
  <c r="J364" i="16"/>
  <c r="J380" i="16"/>
  <c r="J395" i="16"/>
  <c r="J404" i="16"/>
  <c r="J412" i="16"/>
  <c r="J420" i="16"/>
  <c r="J428" i="16"/>
  <c r="J436" i="16"/>
  <c r="J444" i="16"/>
  <c r="J452" i="16"/>
  <c r="J460" i="16"/>
  <c r="J468" i="16"/>
  <c r="J476" i="16"/>
  <c r="J484" i="16"/>
  <c r="J492" i="16"/>
  <c r="J499" i="16"/>
  <c r="J507" i="16"/>
  <c r="J515" i="16"/>
  <c r="J523" i="16"/>
  <c r="J531" i="16"/>
  <c r="J539" i="16"/>
  <c r="J547" i="16"/>
  <c r="J555" i="16"/>
  <c r="J563" i="16"/>
  <c r="J571" i="16"/>
  <c r="J579" i="16"/>
  <c r="J587" i="16"/>
  <c r="J595" i="16"/>
  <c r="J603" i="16"/>
  <c r="J611" i="16"/>
  <c r="J619" i="16"/>
  <c r="J627" i="16"/>
  <c r="J635" i="16"/>
  <c r="J643" i="16"/>
  <c r="J651" i="16"/>
  <c r="J659" i="16"/>
  <c r="J667" i="16"/>
  <c r="J675" i="16"/>
  <c r="J683" i="16"/>
  <c r="J691" i="16"/>
  <c r="J699" i="16"/>
  <c r="J707" i="16"/>
  <c r="J715" i="16"/>
  <c r="J723" i="16"/>
  <c r="J731" i="16"/>
  <c r="J739" i="16"/>
  <c r="J747" i="16"/>
  <c r="J755" i="16"/>
  <c r="J763" i="16"/>
  <c r="J771" i="16"/>
  <c r="J779" i="16"/>
  <c r="J787" i="16"/>
  <c r="J795" i="16"/>
  <c r="J803" i="16"/>
  <c r="J811" i="16"/>
  <c r="J819" i="16"/>
  <c r="J827" i="16"/>
  <c r="J835" i="16"/>
  <c r="J843" i="16"/>
  <c r="J851" i="16"/>
  <c r="J859" i="16"/>
  <c r="J867" i="16"/>
  <c r="J875" i="16"/>
  <c r="J883" i="16"/>
  <c r="J891" i="16"/>
  <c r="J899" i="16"/>
  <c r="J27" i="16"/>
  <c r="J59" i="16"/>
  <c r="J91" i="16"/>
  <c r="J123" i="16"/>
  <c r="J155" i="16"/>
  <c r="J187" i="16"/>
  <c r="J219" i="16"/>
  <c r="J251" i="16"/>
  <c r="J283" i="16"/>
  <c r="J315" i="16"/>
  <c r="J347" i="16"/>
  <c r="J368" i="16"/>
  <c r="J384" i="16"/>
  <c r="J396" i="16"/>
  <c r="J405" i="16"/>
  <c r="J413" i="16"/>
  <c r="J421" i="16"/>
  <c r="J429" i="16"/>
  <c r="J437" i="16"/>
  <c r="J445" i="16"/>
  <c r="J453" i="16"/>
  <c r="J461" i="16"/>
  <c r="J469" i="16"/>
  <c r="J477" i="16"/>
  <c r="J485" i="16"/>
  <c r="J493" i="16"/>
  <c r="J500" i="16"/>
  <c r="J508" i="16"/>
  <c r="J516" i="16"/>
  <c r="J524" i="16"/>
  <c r="J532" i="16"/>
  <c r="J540" i="16"/>
  <c r="J548" i="16"/>
  <c r="J556" i="16"/>
  <c r="J564" i="16"/>
  <c r="J572" i="16"/>
  <c r="J580" i="16"/>
  <c r="J588" i="16"/>
  <c r="J596" i="16"/>
  <c r="J604" i="16"/>
  <c r="J612" i="16"/>
  <c r="J620" i="16"/>
  <c r="J628" i="16"/>
  <c r="J636" i="16"/>
  <c r="J644" i="16"/>
  <c r="J652" i="16"/>
  <c r="J660" i="16"/>
  <c r="J668" i="16"/>
  <c r="J676" i="16"/>
  <c r="J684" i="16"/>
  <c r="J692" i="16"/>
  <c r="J700" i="16"/>
  <c r="J708" i="16"/>
  <c r="J34" i="16"/>
  <c r="J66" i="16"/>
  <c r="J98" i="16"/>
  <c r="J130" i="16"/>
  <c r="J162" i="16"/>
  <c r="J194" i="16"/>
  <c r="J226" i="16"/>
  <c r="J258" i="16"/>
  <c r="J290" i="16"/>
  <c r="J322" i="16"/>
  <c r="J354" i="16"/>
  <c r="J370" i="16"/>
  <c r="J386" i="16"/>
  <c r="J397" i="16"/>
  <c r="J406" i="16"/>
  <c r="J414" i="16"/>
  <c r="J422" i="16"/>
  <c r="J430" i="16"/>
  <c r="J438" i="16"/>
  <c r="J446" i="16"/>
  <c r="J454" i="16"/>
  <c r="J462" i="16"/>
  <c r="J470" i="16"/>
  <c r="J478" i="16"/>
  <c r="J486" i="16"/>
  <c r="J501" i="16"/>
  <c r="J509" i="16"/>
  <c r="J517" i="16"/>
  <c r="J525" i="16"/>
  <c r="J533" i="16"/>
  <c r="J541" i="16"/>
  <c r="J549" i="16"/>
  <c r="J557" i="16"/>
  <c r="J565" i="16"/>
  <c r="J573" i="16"/>
  <c r="J581" i="16"/>
  <c r="J589" i="16"/>
  <c r="J597" i="16"/>
  <c r="J605" i="16"/>
  <c r="J613" i="16"/>
  <c r="J621" i="16"/>
  <c r="J629" i="16"/>
  <c r="J637" i="16"/>
  <c r="J645" i="16"/>
  <c r="J653" i="16"/>
  <c r="J661" i="16"/>
  <c r="J669" i="16"/>
  <c r="J677" i="16"/>
  <c r="J685" i="16"/>
  <c r="J693" i="16"/>
  <c r="J701" i="16"/>
  <c r="J709" i="16"/>
  <c r="J717" i="16"/>
  <c r="J725" i="16"/>
  <c r="J733" i="16"/>
  <c r="J741" i="16"/>
  <c r="J749" i="16"/>
  <c r="J757" i="16"/>
  <c r="J765" i="16"/>
  <c r="J773" i="16"/>
  <c r="J781" i="16"/>
  <c r="J789" i="16"/>
  <c r="J797" i="16"/>
  <c r="J805" i="16"/>
  <c r="J813" i="16"/>
  <c r="J821" i="16"/>
  <c r="J829" i="16"/>
  <c r="J837" i="16"/>
  <c r="J845" i="16"/>
  <c r="J853" i="16"/>
  <c r="J861" i="16"/>
  <c r="J869" i="16"/>
  <c r="J877" i="16"/>
  <c r="J885" i="16"/>
  <c r="J893" i="16"/>
  <c r="J10" i="16"/>
  <c r="J42" i="16"/>
  <c r="J74" i="16"/>
  <c r="J106" i="16"/>
  <c r="J138" i="16"/>
  <c r="J170" i="16"/>
  <c r="J202" i="16"/>
  <c r="J234" i="16"/>
  <c r="J266" i="16"/>
  <c r="J298" i="16"/>
  <c r="J330" i="16"/>
  <c r="J356" i="16"/>
  <c r="J372" i="16"/>
  <c r="J388" i="16"/>
  <c r="J399" i="16"/>
  <c r="J408" i="16"/>
  <c r="J416" i="16"/>
  <c r="J424" i="16"/>
  <c r="J432" i="16"/>
  <c r="J440" i="16"/>
  <c r="J448" i="16"/>
  <c r="J456" i="16"/>
  <c r="J464" i="16"/>
  <c r="J472" i="16"/>
  <c r="J480" i="16"/>
  <c r="J488" i="16"/>
  <c r="J495" i="16"/>
  <c r="J503" i="16"/>
  <c r="J511" i="16"/>
  <c r="J519" i="16"/>
  <c r="J527" i="16"/>
  <c r="J535" i="16"/>
  <c r="J543" i="16"/>
  <c r="J551" i="16"/>
  <c r="J559" i="16"/>
  <c r="J567" i="16"/>
  <c r="J575" i="16"/>
  <c r="J583" i="16"/>
  <c r="J591" i="16"/>
  <c r="J599" i="16"/>
  <c r="J607" i="16"/>
  <c r="J615" i="16"/>
  <c r="J623" i="16"/>
  <c r="J631" i="16"/>
  <c r="J639" i="16"/>
  <c r="J647" i="16"/>
  <c r="J655" i="16"/>
  <c r="J663" i="16"/>
  <c r="J671" i="16"/>
  <c r="J679" i="16"/>
  <c r="J687" i="16"/>
  <c r="J695" i="16"/>
  <c r="J703" i="16"/>
  <c r="J711" i="16"/>
  <c r="J719" i="16"/>
  <c r="J727" i="16"/>
  <c r="J735" i="16"/>
  <c r="J743" i="16"/>
  <c r="J751" i="16"/>
  <c r="J759" i="16"/>
  <c r="J767" i="16"/>
  <c r="J775" i="16"/>
  <c r="J783" i="16"/>
  <c r="J791" i="16"/>
  <c r="J799" i="16"/>
  <c r="J807" i="16"/>
  <c r="J815" i="16"/>
  <c r="J823" i="16"/>
  <c r="J831" i="16"/>
  <c r="J839" i="16"/>
  <c r="J847" i="16"/>
  <c r="J855" i="16"/>
  <c r="J863" i="16"/>
  <c r="J871" i="16"/>
  <c r="J879" i="16"/>
  <c r="J887" i="16"/>
  <c r="J895" i="16"/>
  <c r="J3" i="16"/>
  <c r="J131" i="16"/>
  <c r="J259" i="16"/>
  <c r="J371" i="16"/>
  <c r="J415" i="16"/>
  <c r="J447" i="16"/>
  <c r="J479" i="16"/>
  <c r="J510" i="16"/>
  <c r="J542" i="16"/>
  <c r="J574" i="16"/>
  <c r="J606" i="16"/>
  <c r="J638" i="16"/>
  <c r="J670" i="16"/>
  <c r="J697" i="16"/>
  <c r="J718" i="16"/>
  <c r="J734" i="16"/>
  <c r="J750" i="16"/>
  <c r="J766" i="16"/>
  <c r="J782" i="16"/>
  <c r="J798" i="16"/>
  <c r="J814" i="16"/>
  <c r="J830" i="16"/>
  <c r="J846" i="16"/>
  <c r="J862" i="16"/>
  <c r="J878" i="16"/>
  <c r="J894" i="16"/>
  <c r="J905" i="16"/>
  <c r="J913" i="16"/>
  <c r="J921" i="16"/>
  <c r="J929" i="16"/>
  <c r="J937" i="16"/>
  <c r="J945" i="16"/>
  <c r="J953" i="16"/>
  <c r="J961" i="16"/>
  <c r="J969" i="16"/>
  <c r="J977" i="16"/>
  <c r="J985" i="16"/>
  <c r="J993" i="16"/>
  <c r="J1001" i="16"/>
  <c r="J1009" i="16"/>
  <c r="J1017" i="16"/>
  <c r="J1025" i="16"/>
  <c r="J1033" i="16"/>
  <c r="J1041" i="16"/>
  <c r="J1049" i="16"/>
  <c r="J1057" i="16"/>
  <c r="J1065" i="16"/>
  <c r="J1073" i="16"/>
  <c r="J1081" i="16"/>
  <c r="J1089" i="16"/>
  <c r="J1097" i="16"/>
  <c r="J1105" i="16"/>
  <c r="J1113" i="16"/>
  <c r="J1121" i="16"/>
  <c r="J1129" i="16"/>
  <c r="J1137" i="16"/>
  <c r="J1145" i="16"/>
  <c r="J1153" i="16"/>
  <c r="J1161" i="16"/>
  <c r="J1169" i="16"/>
  <c r="J1177" i="16"/>
  <c r="J1185" i="16"/>
  <c r="J1193" i="16"/>
  <c r="J1201" i="16"/>
  <c r="J1209" i="16"/>
  <c r="J1217" i="16"/>
  <c r="J1225" i="16"/>
  <c r="J1233" i="16"/>
  <c r="J1241" i="16"/>
  <c r="J1249" i="16"/>
  <c r="J1257" i="16"/>
  <c r="J1265" i="16"/>
  <c r="J1273" i="16"/>
  <c r="J1281" i="16"/>
  <c r="J1289" i="16"/>
  <c r="J1297" i="16"/>
  <c r="J1305" i="16"/>
  <c r="J1313" i="16"/>
  <c r="J1321" i="16"/>
  <c r="J1329" i="16"/>
  <c r="J1337" i="16"/>
  <c r="J1345" i="16"/>
  <c r="J1353" i="16"/>
  <c r="J1361" i="16"/>
  <c r="J1369" i="16"/>
  <c r="J1377" i="16"/>
  <c r="J1385" i="16"/>
  <c r="J1393" i="16"/>
  <c r="J1401" i="16"/>
  <c r="J1409" i="16"/>
  <c r="J1417" i="16"/>
  <c r="J1425" i="16"/>
  <c r="J1433" i="16"/>
  <c r="J1441" i="16"/>
  <c r="J1449" i="16"/>
  <c r="J1457" i="16"/>
  <c r="J1465" i="16"/>
  <c r="J1473" i="16"/>
  <c r="J1481" i="16"/>
  <c r="J1489" i="16"/>
  <c r="J1497" i="16"/>
  <c r="J1505" i="16"/>
  <c r="J1513" i="16"/>
  <c r="J1521" i="16"/>
  <c r="J1529" i="16"/>
  <c r="J1537" i="16"/>
  <c r="J1545" i="16"/>
  <c r="J1553" i="16"/>
  <c r="J1561" i="16"/>
  <c r="J1569" i="16"/>
  <c r="J1577" i="16"/>
  <c r="J1585" i="16"/>
  <c r="J1593" i="16"/>
  <c r="J1601" i="16"/>
  <c r="J1609" i="16"/>
  <c r="J1617" i="16"/>
  <c r="J1625" i="16"/>
  <c r="J1633" i="16"/>
  <c r="J1641" i="16"/>
  <c r="J1649" i="16"/>
  <c r="J1657" i="16"/>
  <c r="J1665" i="16"/>
  <c r="J1673" i="16"/>
  <c r="J1681" i="16"/>
  <c r="J1689" i="16"/>
  <c r="J1697" i="16"/>
  <c r="J1705" i="16"/>
  <c r="J1713" i="16"/>
  <c r="J1721" i="16"/>
  <c r="J1729" i="16"/>
  <c r="J1737" i="16"/>
  <c r="J1745" i="16"/>
  <c r="J1753" i="16"/>
  <c r="J1761" i="16"/>
  <c r="J1769" i="16"/>
  <c r="J1777" i="16"/>
  <c r="J1785" i="16"/>
  <c r="J1793" i="16"/>
  <c r="J1801" i="16"/>
  <c r="J1809" i="16"/>
  <c r="J1817" i="16"/>
  <c r="J1825" i="16"/>
  <c r="J1833" i="16"/>
  <c r="J1841" i="16"/>
  <c r="J1849" i="16"/>
  <c r="J1857" i="16"/>
  <c r="J1865" i="16"/>
  <c r="J1873" i="16"/>
  <c r="J1881" i="16"/>
  <c r="J1889" i="16"/>
  <c r="J1897" i="16"/>
  <c r="J1905" i="16"/>
  <c r="J1913" i="16"/>
  <c r="J1921" i="16"/>
  <c r="J1929" i="16"/>
  <c r="J1937" i="16"/>
  <c r="J1945" i="16"/>
  <c r="J1953" i="16"/>
  <c r="J1961" i="16"/>
  <c r="J1969" i="16"/>
  <c r="J1977" i="16"/>
  <c r="J1985" i="16"/>
  <c r="J1993" i="16"/>
  <c r="J2001" i="16"/>
  <c r="J2009" i="16"/>
  <c r="J2017" i="16"/>
  <c r="J2025" i="16"/>
  <c r="J2033" i="16"/>
  <c r="J11" i="16"/>
  <c r="J139" i="16"/>
  <c r="J267" i="16"/>
  <c r="J376" i="16"/>
  <c r="J417" i="16"/>
  <c r="J449" i="16"/>
  <c r="J481" i="16"/>
  <c r="J512" i="16"/>
  <c r="J544" i="16"/>
  <c r="J576" i="16"/>
  <c r="J608" i="16"/>
  <c r="J640" i="16"/>
  <c r="J672" i="16"/>
  <c r="J702" i="16"/>
  <c r="J720" i="16"/>
  <c r="J736" i="16"/>
  <c r="J752" i="16"/>
  <c r="J768" i="16"/>
  <c r="J784" i="16"/>
  <c r="J800" i="16"/>
  <c r="J816" i="16"/>
  <c r="J832" i="16"/>
  <c r="J848" i="16"/>
  <c r="J864" i="16"/>
  <c r="J880" i="16"/>
  <c r="J896" i="16"/>
  <c r="J906" i="16"/>
  <c r="J914" i="16"/>
  <c r="J922" i="16"/>
  <c r="J930" i="16"/>
  <c r="J938" i="16"/>
  <c r="J946" i="16"/>
  <c r="J954" i="16"/>
  <c r="J962" i="16"/>
  <c r="J970" i="16"/>
  <c r="J978" i="16"/>
  <c r="J986" i="16"/>
  <c r="J994" i="16"/>
  <c r="J1002" i="16"/>
  <c r="J1010" i="16"/>
  <c r="J1018" i="16"/>
  <c r="J1026" i="16"/>
  <c r="J1034" i="16"/>
  <c r="J1042" i="16"/>
  <c r="J1050" i="16"/>
  <c r="J1058" i="16"/>
  <c r="J1066" i="16"/>
  <c r="J1074" i="16"/>
  <c r="J1082" i="16"/>
  <c r="J1090" i="16"/>
  <c r="J1098" i="16"/>
  <c r="J1106" i="16"/>
  <c r="J1114" i="16"/>
  <c r="J1122" i="16"/>
  <c r="J1130" i="16"/>
  <c r="J1138" i="16"/>
  <c r="J1146" i="16"/>
  <c r="J1154" i="16"/>
  <c r="J1162" i="16"/>
  <c r="J1170" i="16"/>
  <c r="J1178" i="16"/>
  <c r="J1186" i="16"/>
  <c r="J1194" i="16"/>
  <c r="J1202" i="16"/>
  <c r="J1210" i="16"/>
  <c r="J1218" i="16"/>
  <c r="J1226" i="16"/>
  <c r="J1234" i="16"/>
  <c r="J1242" i="16"/>
  <c r="J1250" i="16"/>
  <c r="J1258" i="16"/>
  <c r="J1266" i="16"/>
  <c r="J1274" i="16"/>
  <c r="J1282" i="16"/>
  <c r="J1290" i="16"/>
  <c r="J1298" i="16"/>
  <c r="J1306" i="16"/>
  <c r="J1314" i="16"/>
  <c r="J1322" i="16"/>
  <c r="J1330" i="16"/>
  <c r="J1338" i="16"/>
  <c r="J1346" i="16"/>
  <c r="J1354" i="16"/>
  <c r="J1362" i="16"/>
  <c r="J1370" i="16"/>
  <c r="J1378" i="16"/>
  <c r="J1386" i="16"/>
  <c r="J1394" i="16"/>
  <c r="J1402" i="16"/>
  <c r="J1410" i="16"/>
  <c r="J1418" i="16"/>
  <c r="J1426" i="16"/>
  <c r="J1434" i="16"/>
  <c r="J1442" i="16"/>
  <c r="J1450" i="16"/>
  <c r="J1458" i="16"/>
  <c r="J1466" i="16"/>
  <c r="J1474" i="16"/>
  <c r="J1482" i="16"/>
  <c r="J1490" i="16"/>
  <c r="J1498" i="16"/>
  <c r="J1506" i="16"/>
  <c r="J1514" i="16"/>
  <c r="J1522" i="16"/>
  <c r="J1530" i="16"/>
  <c r="J1538" i="16"/>
  <c r="J1546" i="16"/>
  <c r="J1554" i="16"/>
  <c r="J1562" i="16"/>
  <c r="J1570" i="16"/>
  <c r="J1578" i="16"/>
  <c r="J1586" i="16"/>
  <c r="J1594" i="16"/>
  <c r="J1602" i="16"/>
  <c r="J1610" i="16"/>
  <c r="J1618" i="16"/>
  <c r="J1626" i="16"/>
  <c r="J1634" i="16"/>
  <c r="J1642" i="16"/>
  <c r="J1650" i="16"/>
  <c r="J1658" i="16"/>
  <c r="J1666" i="16"/>
  <c r="J1674" i="16"/>
  <c r="J1682" i="16"/>
  <c r="J1690" i="16"/>
  <c r="J1698" i="16"/>
  <c r="J1706" i="16"/>
  <c r="J1714" i="16"/>
  <c r="J1722" i="16"/>
  <c r="J1730" i="16"/>
  <c r="J1738" i="16"/>
  <c r="J1746" i="16"/>
  <c r="J1754" i="16"/>
  <c r="J1762" i="16"/>
  <c r="J1770" i="16"/>
  <c r="J1778" i="16"/>
  <c r="J1786" i="16"/>
  <c r="J1794" i="16"/>
  <c r="J1802" i="16"/>
  <c r="J1810" i="16"/>
  <c r="J1818" i="16"/>
  <c r="J1826" i="16"/>
  <c r="J1834" i="16"/>
  <c r="J1842" i="16"/>
  <c r="J1850" i="16"/>
  <c r="J1858" i="16"/>
  <c r="J1866" i="16"/>
  <c r="J1874" i="16"/>
  <c r="J1882" i="16"/>
  <c r="J1890" i="16"/>
  <c r="J1898" i="16"/>
  <c r="J1906" i="16"/>
  <c r="J1914" i="16"/>
  <c r="J1922" i="16"/>
  <c r="J1930" i="16"/>
  <c r="J1938" i="16"/>
  <c r="J1946" i="16"/>
  <c r="J1954" i="16"/>
  <c r="J1962" i="16"/>
  <c r="J1970" i="16"/>
  <c r="J1978" i="16"/>
  <c r="J1986" i="16"/>
  <c r="J1994" i="16"/>
  <c r="J2002" i="16"/>
  <c r="J2010" i="16"/>
  <c r="J2018" i="16"/>
  <c r="J35" i="16"/>
  <c r="J163" i="16"/>
  <c r="J291" i="16"/>
  <c r="J387" i="16"/>
  <c r="J423" i="16"/>
  <c r="J455" i="16"/>
  <c r="J487" i="16"/>
  <c r="J518" i="16"/>
  <c r="J550" i="16"/>
  <c r="J582" i="16"/>
  <c r="J614" i="16"/>
  <c r="J646" i="16"/>
  <c r="J678" i="16"/>
  <c r="J704" i="16"/>
  <c r="J721" i="16"/>
  <c r="J737" i="16"/>
  <c r="J753" i="16"/>
  <c r="J769" i="16"/>
  <c r="J785" i="16"/>
  <c r="J801" i="16"/>
  <c r="J817" i="16"/>
  <c r="J833" i="16"/>
  <c r="J849" i="16"/>
  <c r="J865" i="16"/>
  <c r="J881" i="16"/>
  <c r="J897" i="16"/>
  <c r="J907" i="16"/>
  <c r="J915" i="16"/>
  <c r="J923" i="16"/>
  <c r="J931" i="16"/>
  <c r="J939" i="16"/>
  <c r="J947" i="16"/>
  <c r="J955" i="16"/>
  <c r="J963" i="16"/>
  <c r="J971" i="16"/>
  <c r="J979" i="16"/>
  <c r="J987" i="16"/>
  <c r="J995" i="16"/>
  <c r="J1003" i="16"/>
  <c r="J1011" i="16"/>
  <c r="J1019" i="16"/>
  <c r="J1027" i="16"/>
  <c r="J1035" i="16"/>
  <c r="J1043" i="16"/>
  <c r="J1051" i="16"/>
  <c r="J1059" i="16"/>
  <c r="J1067" i="16"/>
  <c r="J1075" i="16"/>
  <c r="J1083" i="16"/>
  <c r="J1091" i="16"/>
  <c r="J1099" i="16"/>
  <c r="J1107" i="16"/>
  <c r="J1115" i="16"/>
  <c r="J1123" i="16"/>
  <c r="J1131" i="16"/>
  <c r="J1139" i="16"/>
  <c r="J1147" i="16"/>
  <c r="J1155" i="16"/>
  <c r="J1163" i="16"/>
  <c r="J1171" i="16"/>
  <c r="J1179" i="16"/>
  <c r="J1187" i="16"/>
  <c r="J1195" i="16"/>
  <c r="J1203" i="16"/>
  <c r="J1211" i="16"/>
  <c r="J1219" i="16"/>
  <c r="J1227" i="16"/>
  <c r="J1235" i="16"/>
  <c r="J1243" i="16"/>
  <c r="J1251" i="16"/>
  <c r="J1259" i="16"/>
  <c r="J1267" i="16"/>
  <c r="J1275" i="16"/>
  <c r="J1283" i="16"/>
  <c r="J1291" i="16"/>
  <c r="J1299" i="16"/>
  <c r="J1307" i="16"/>
  <c r="J1315" i="16"/>
  <c r="J1323" i="16"/>
  <c r="J1331" i="16"/>
  <c r="J1339" i="16"/>
  <c r="J1347" i="16"/>
  <c r="J1355" i="16"/>
  <c r="J1363" i="16"/>
  <c r="J1371" i="16"/>
  <c r="J1379" i="16"/>
  <c r="J1387" i="16"/>
  <c r="J1395" i="16"/>
  <c r="J1403" i="16"/>
  <c r="J1411" i="16"/>
  <c r="J1419" i="16"/>
  <c r="J1427" i="16"/>
  <c r="J1435" i="16"/>
  <c r="J1443" i="16"/>
  <c r="J1451" i="16"/>
  <c r="J1459" i="16"/>
  <c r="J1467" i="16"/>
  <c r="J1475" i="16"/>
  <c r="J1483" i="16"/>
  <c r="J1491" i="16"/>
  <c r="J1499" i="16"/>
  <c r="J1507" i="16"/>
  <c r="J1515" i="16"/>
  <c r="J1523" i="16"/>
  <c r="J1531" i="16"/>
  <c r="J1539" i="16"/>
  <c r="J1547" i="16"/>
  <c r="J1555" i="16"/>
  <c r="J1563" i="16"/>
  <c r="J1571" i="16"/>
  <c r="J1579" i="16"/>
  <c r="J1587" i="16"/>
  <c r="J1595" i="16"/>
  <c r="J1603" i="16"/>
  <c r="J1611" i="16"/>
  <c r="J1619" i="16"/>
  <c r="J1627" i="16"/>
  <c r="J1635" i="16"/>
  <c r="J1643" i="16"/>
  <c r="J1651" i="16"/>
  <c r="J1659" i="16"/>
  <c r="J1667" i="16"/>
  <c r="J1675" i="16"/>
  <c r="J1683" i="16"/>
  <c r="J1691" i="16"/>
  <c r="J1699" i="16"/>
  <c r="J1707" i="16"/>
  <c r="J1715" i="16"/>
  <c r="J1723" i="16"/>
  <c r="J1731" i="16"/>
  <c r="J1739" i="16"/>
  <c r="J1747" i="16"/>
  <c r="J1755" i="16"/>
  <c r="J1763" i="16"/>
  <c r="J1771" i="16"/>
  <c r="J1779" i="16"/>
  <c r="J1787" i="16"/>
  <c r="J1795" i="16"/>
  <c r="J1803" i="16"/>
  <c r="J1811" i="16"/>
  <c r="J1819" i="16"/>
  <c r="J1827" i="16"/>
  <c r="J1835" i="16"/>
  <c r="J1843" i="16"/>
  <c r="J1851" i="16"/>
  <c r="J1859" i="16"/>
  <c r="J1867" i="16"/>
  <c r="J1875" i="16"/>
  <c r="J1883" i="16"/>
  <c r="J1891" i="16"/>
  <c r="J1899" i="16"/>
  <c r="J1907" i="16"/>
  <c r="J1915" i="16"/>
  <c r="J1923" i="16"/>
  <c r="J1931" i="16"/>
  <c r="J1939" i="16"/>
  <c r="J1947" i="16"/>
  <c r="J1955" i="16"/>
  <c r="J1963" i="16"/>
  <c r="J1971" i="16"/>
  <c r="J1979" i="16"/>
  <c r="J1987" i="16"/>
  <c r="J1995" i="16"/>
  <c r="J2003" i="16"/>
  <c r="J2011" i="16"/>
  <c r="J2019" i="16"/>
  <c r="J2027" i="16"/>
  <c r="J2035" i="16"/>
  <c r="J43" i="16"/>
  <c r="J171" i="16"/>
  <c r="J299" i="16"/>
  <c r="J389" i="16"/>
  <c r="J425" i="16"/>
  <c r="J457" i="16"/>
  <c r="J489" i="16"/>
  <c r="J520" i="16"/>
  <c r="J552" i="16"/>
  <c r="J584" i="16"/>
  <c r="J616" i="16"/>
  <c r="J648" i="16"/>
  <c r="J680" i="16"/>
  <c r="J705" i="16"/>
  <c r="J724" i="16"/>
  <c r="J740" i="16"/>
  <c r="J756" i="16"/>
  <c r="J772" i="16"/>
  <c r="J788" i="16"/>
  <c r="J804" i="16"/>
  <c r="J820" i="16"/>
  <c r="J836" i="16"/>
  <c r="J852" i="16"/>
  <c r="J868" i="16"/>
  <c r="J884" i="16"/>
  <c r="J900" i="16"/>
  <c r="J908" i="16"/>
  <c r="J916" i="16"/>
  <c r="J924" i="16"/>
  <c r="J932" i="16"/>
  <c r="J940" i="16"/>
  <c r="J948" i="16"/>
  <c r="J956" i="16"/>
  <c r="J964" i="16"/>
  <c r="J972" i="16"/>
  <c r="J980" i="16"/>
  <c r="J988" i="16"/>
  <c r="J996" i="16"/>
  <c r="J1004" i="16"/>
  <c r="J1012" i="16"/>
  <c r="J1020" i="16"/>
  <c r="J1028" i="16"/>
  <c r="J1036" i="16"/>
  <c r="J1044" i="16"/>
  <c r="J1052" i="16"/>
  <c r="J1060" i="16"/>
  <c r="J1068" i="16"/>
  <c r="J1076" i="16"/>
  <c r="J1084" i="16"/>
  <c r="J1092" i="16"/>
  <c r="J1100" i="16"/>
  <c r="J1108" i="16"/>
  <c r="J1116" i="16"/>
  <c r="J1124" i="16"/>
  <c r="J1132" i="16"/>
  <c r="J1140" i="16"/>
  <c r="J1148" i="16"/>
  <c r="J1156" i="16"/>
  <c r="J1164" i="16"/>
  <c r="J1172" i="16"/>
  <c r="J1180" i="16"/>
  <c r="J1188" i="16"/>
  <c r="J1196" i="16"/>
  <c r="J1204" i="16"/>
  <c r="J1212" i="16"/>
  <c r="J1220" i="16"/>
  <c r="J1228" i="16"/>
  <c r="J1236" i="16"/>
  <c r="J1244" i="16"/>
  <c r="J1252" i="16"/>
  <c r="J1260" i="16"/>
  <c r="J1268" i="16"/>
  <c r="J1276" i="16"/>
  <c r="J1284" i="16"/>
  <c r="J1292" i="16"/>
  <c r="J1300" i="16"/>
  <c r="J1308" i="16"/>
  <c r="J1316" i="16"/>
  <c r="J1324" i="16"/>
  <c r="J1332" i="16"/>
  <c r="J1340" i="16"/>
  <c r="J1348" i="16"/>
  <c r="J1356" i="16"/>
  <c r="J1364" i="16"/>
  <c r="J1372" i="16"/>
  <c r="J1380" i="16"/>
  <c r="J1388" i="16"/>
  <c r="J1396" i="16"/>
  <c r="J1404" i="16"/>
  <c r="J1412" i="16"/>
  <c r="J1420" i="16"/>
  <c r="J1428" i="16"/>
  <c r="J1436" i="16"/>
  <c r="J1444" i="16"/>
  <c r="J1452" i="16"/>
  <c r="J1460" i="16"/>
  <c r="J1468" i="16"/>
  <c r="J1476" i="16"/>
  <c r="J1484" i="16"/>
  <c r="J1492" i="16"/>
  <c r="J1500" i="16"/>
  <c r="J1508" i="16"/>
  <c r="J1516" i="16"/>
  <c r="J1524" i="16"/>
  <c r="J1532" i="16"/>
  <c r="J1540" i="16"/>
  <c r="J1548" i="16"/>
  <c r="J1556" i="16"/>
  <c r="J1564" i="16"/>
  <c r="J1572" i="16"/>
  <c r="J1580" i="16"/>
  <c r="J1588" i="16"/>
  <c r="J1596" i="16"/>
  <c r="J1604" i="16"/>
  <c r="J1612" i="16"/>
  <c r="J1620" i="16"/>
  <c r="J1628" i="16"/>
  <c r="J1636" i="16"/>
  <c r="J1644" i="16"/>
  <c r="J1652" i="16"/>
  <c r="J1660" i="16"/>
  <c r="J1668" i="16"/>
  <c r="J1676" i="16"/>
  <c r="J1684" i="16"/>
  <c r="J1692" i="16"/>
  <c r="J1700" i="16"/>
  <c r="J1708" i="16"/>
  <c r="J1716" i="16"/>
  <c r="J1724" i="16"/>
  <c r="J1732" i="16"/>
  <c r="J1740" i="16"/>
  <c r="J1748" i="16"/>
  <c r="J1756" i="16"/>
  <c r="J1764" i="16"/>
  <c r="J1772" i="16"/>
  <c r="J1780" i="16"/>
  <c r="J1788" i="16"/>
  <c r="J1796" i="16"/>
  <c r="J1804" i="16"/>
  <c r="J1812" i="16"/>
  <c r="J1820" i="16"/>
  <c r="J1828" i="16"/>
  <c r="J1836" i="16"/>
  <c r="J1844" i="16"/>
  <c r="J1852" i="16"/>
  <c r="J1860" i="16"/>
  <c r="J1868" i="16"/>
  <c r="J1876" i="16"/>
  <c r="J1884" i="16"/>
  <c r="J1892" i="16"/>
  <c r="J1900" i="16"/>
  <c r="J1908" i="16"/>
  <c r="J1916" i="16"/>
  <c r="J1924" i="16"/>
  <c r="J1932" i="16"/>
  <c r="J1940" i="16"/>
  <c r="J1948" i="16"/>
  <c r="J1956" i="16"/>
  <c r="J1964" i="16"/>
  <c r="J1972" i="16"/>
  <c r="J1980" i="16"/>
  <c r="J1988" i="16"/>
  <c r="J1996" i="16"/>
  <c r="J2004" i="16"/>
  <c r="J2012" i="16"/>
  <c r="J2020" i="16"/>
  <c r="J2028" i="16"/>
  <c r="J2036" i="16"/>
  <c r="J67" i="16"/>
  <c r="J195" i="16"/>
  <c r="J323" i="16"/>
  <c r="J398" i="16"/>
  <c r="J431" i="16"/>
  <c r="J463" i="16"/>
  <c r="J494" i="16"/>
  <c r="J526" i="16"/>
  <c r="J558" i="16"/>
  <c r="J590" i="16"/>
  <c r="J622" i="16"/>
  <c r="J654" i="16"/>
  <c r="J686" i="16"/>
  <c r="J710" i="16"/>
  <c r="J726" i="16"/>
  <c r="J742" i="16"/>
  <c r="J758" i="16"/>
  <c r="J774" i="16"/>
  <c r="J790" i="16"/>
  <c r="J806" i="16"/>
  <c r="J822" i="16"/>
  <c r="J838" i="16"/>
  <c r="J854" i="16"/>
  <c r="J870" i="16"/>
  <c r="J886" i="16"/>
  <c r="J901" i="16"/>
  <c r="J909" i="16"/>
  <c r="J917" i="16"/>
  <c r="J925" i="16"/>
  <c r="J933" i="16"/>
  <c r="J941" i="16"/>
  <c r="J949" i="16"/>
  <c r="J957" i="16"/>
  <c r="J965" i="16"/>
  <c r="J973" i="16"/>
  <c r="J981" i="16"/>
  <c r="J989" i="16"/>
  <c r="J997" i="16"/>
  <c r="J1005" i="16"/>
  <c r="J1013" i="16"/>
  <c r="J1021" i="16"/>
  <c r="J1029" i="16"/>
  <c r="J1037" i="16"/>
  <c r="J1045" i="16"/>
  <c r="J1053" i="16"/>
  <c r="J1061" i="16"/>
  <c r="J1069" i="16"/>
  <c r="J1077" i="16"/>
  <c r="J1085" i="16"/>
  <c r="J1093" i="16"/>
  <c r="J1101" i="16"/>
  <c r="J1109" i="16"/>
  <c r="J1117" i="16"/>
  <c r="J1125" i="16"/>
  <c r="J1133" i="16"/>
  <c r="J1141" i="16"/>
  <c r="J1149" i="16"/>
  <c r="J1157" i="16"/>
  <c r="J1165" i="16"/>
  <c r="J1173" i="16"/>
  <c r="J1181" i="16"/>
  <c r="J1189" i="16"/>
  <c r="J1197" i="16"/>
  <c r="J1205" i="16"/>
  <c r="J1213" i="16"/>
  <c r="J1221" i="16"/>
  <c r="J1229" i="16"/>
  <c r="J1237" i="16"/>
  <c r="J1245" i="16"/>
  <c r="J1253" i="16"/>
  <c r="J1261" i="16"/>
  <c r="J1269" i="16"/>
  <c r="J1277" i="16"/>
  <c r="J1285" i="16"/>
  <c r="J1293" i="16"/>
  <c r="J1301" i="16"/>
  <c r="J1309" i="16"/>
  <c r="J1317" i="16"/>
  <c r="J1325" i="16"/>
  <c r="J1333" i="16"/>
  <c r="J1341" i="16"/>
  <c r="J1349" i="16"/>
  <c r="J1357" i="16"/>
  <c r="J1365" i="16"/>
  <c r="J1373" i="16"/>
  <c r="J1381" i="16"/>
  <c r="J1389" i="16"/>
  <c r="J1397" i="16"/>
  <c r="J1405" i="16"/>
  <c r="J1413" i="16"/>
  <c r="J1421" i="16"/>
  <c r="J1429" i="16"/>
  <c r="J1437" i="16"/>
  <c r="J1445" i="16"/>
  <c r="J1453" i="16"/>
  <c r="J1461" i="16"/>
  <c r="J1469" i="16"/>
  <c r="J1477" i="16"/>
  <c r="J1485" i="16"/>
  <c r="J1493" i="16"/>
  <c r="J1501" i="16"/>
  <c r="J1509" i="16"/>
  <c r="J1517" i="16"/>
  <c r="J1525" i="16"/>
  <c r="J1533" i="16"/>
  <c r="J1541" i="16"/>
  <c r="J1549" i="16"/>
  <c r="J1557" i="16"/>
  <c r="J1565" i="16"/>
  <c r="J1573" i="16"/>
  <c r="J1581" i="16"/>
  <c r="J1589" i="16"/>
  <c r="J1597" i="16"/>
  <c r="J1605" i="16"/>
  <c r="J1613" i="16"/>
  <c r="J1621" i="16"/>
  <c r="J1629" i="16"/>
  <c r="J1637" i="16"/>
  <c r="J1645" i="16"/>
  <c r="J1653" i="16"/>
  <c r="J1661" i="16"/>
  <c r="J1669" i="16"/>
  <c r="J1677" i="16"/>
  <c r="J1685" i="16"/>
  <c r="J1693" i="16"/>
  <c r="J1701" i="16"/>
  <c r="J1709" i="16"/>
  <c r="J1717" i="16"/>
  <c r="J1725" i="16"/>
  <c r="J1733" i="16"/>
  <c r="J1741" i="16"/>
  <c r="J1749" i="16"/>
  <c r="J1757" i="16"/>
  <c r="J1765" i="16"/>
  <c r="J1773" i="16"/>
  <c r="J1781" i="16"/>
  <c r="J1789" i="16"/>
  <c r="J1797" i="16"/>
  <c r="J1805" i="16"/>
  <c r="J1813" i="16"/>
  <c r="J1821" i="16"/>
  <c r="J1829" i="16"/>
  <c r="J1837" i="16"/>
  <c r="J1845" i="16"/>
  <c r="J1853" i="16"/>
  <c r="J1861" i="16"/>
  <c r="J1869" i="16"/>
  <c r="J1877" i="16"/>
  <c r="J1885" i="16"/>
  <c r="J1893" i="16"/>
  <c r="J1901" i="16"/>
  <c r="J1909" i="16"/>
  <c r="J1917" i="16"/>
  <c r="J1925" i="16"/>
  <c r="J1933" i="16"/>
  <c r="J1941" i="16"/>
  <c r="J1949" i="16"/>
  <c r="J1957" i="16"/>
  <c r="J1965" i="16"/>
  <c r="J1973" i="16"/>
  <c r="J1981" i="16"/>
  <c r="J1989" i="16"/>
  <c r="J1997" i="16"/>
  <c r="J2005" i="16"/>
  <c r="J2013" i="16"/>
  <c r="J2021" i="16"/>
  <c r="J2029" i="16"/>
  <c r="J2037" i="16"/>
  <c r="J75" i="16"/>
  <c r="J203" i="16"/>
  <c r="J331" i="16"/>
  <c r="J400" i="16"/>
  <c r="J433" i="16"/>
  <c r="J465" i="16"/>
  <c r="J496" i="16"/>
  <c r="J528" i="16"/>
  <c r="J560" i="16"/>
  <c r="J592" i="16"/>
  <c r="J624" i="16"/>
  <c r="J656" i="16"/>
  <c r="J688" i="16"/>
  <c r="J712" i="16"/>
  <c r="J728" i="16"/>
  <c r="J744" i="16"/>
  <c r="J760" i="16"/>
  <c r="J776" i="16"/>
  <c r="J792" i="16"/>
  <c r="J808" i="16"/>
  <c r="J824" i="16"/>
  <c r="J840" i="16"/>
  <c r="J856" i="16"/>
  <c r="J872" i="16"/>
  <c r="J888" i="16"/>
  <c r="J902" i="16"/>
  <c r="J910" i="16"/>
  <c r="J918" i="16"/>
  <c r="J926" i="16"/>
  <c r="J934" i="16"/>
  <c r="J942" i="16"/>
  <c r="J950" i="16"/>
  <c r="J958" i="16"/>
  <c r="J966" i="16"/>
  <c r="J974" i="16"/>
  <c r="J982" i="16"/>
  <c r="J990" i="16"/>
  <c r="J998" i="16"/>
  <c r="J1006" i="16"/>
  <c r="J1014" i="16"/>
  <c r="J1022" i="16"/>
  <c r="J1030" i="16"/>
  <c r="J1038" i="16"/>
  <c r="J1046" i="16"/>
  <c r="J1054" i="16"/>
  <c r="J1062" i="16"/>
  <c r="J1070" i="16"/>
  <c r="J1078" i="16"/>
  <c r="J1086" i="16"/>
  <c r="J1094" i="16"/>
  <c r="J1102" i="16"/>
  <c r="J1110" i="16"/>
  <c r="J1118" i="16"/>
  <c r="J1126" i="16"/>
  <c r="J1134" i="16"/>
  <c r="J1142" i="16"/>
  <c r="J1150" i="16"/>
  <c r="J1158" i="16"/>
  <c r="J1166" i="16"/>
  <c r="J1174" i="16"/>
  <c r="J1182" i="16"/>
  <c r="J1190" i="16"/>
  <c r="J1198" i="16"/>
  <c r="J1206" i="16"/>
  <c r="J1214" i="16"/>
  <c r="J1222" i="16"/>
  <c r="J1230" i="16"/>
  <c r="J1238" i="16"/>
  <c r="J1246" i="16"/>
  <c r="J1254" i="16"/>
  <c r="J1262" i="16"/>
  <c r="J1270" i="16"/>
  <c r="J1278" i="16"/>
  <c r="J1286" i="16"/>
  <c r="J1294" i="16"/>
  <c r="J1302" i="16"/>
  <c r="J1310" i="16"/>
  <c r="J1318" i="16"/>
  <c r="J1326" i="16"/>
  <c r="J1334" i="16"/>
  <c r="J1342" i="16"/>
  <c r="J1350" i="16"/>
  <c r="J1358" i="16"/>
  <c r="J1366" i="16"/>
  <c r="J1374" i="16"/>
  <c r="J1382" i="16"/>
  <c r="J1390" i="16"/>
  <c r="J1398" i="16"/>
  <c r="J1406" i="16"/>
  <c r="J1414" i="16"/>
  <c r="J1422" i="16"/>
  <c r="J1430" i="16"/>
  <c r="J1438" i="16"/>
  <c r="J1446" i="16"/>
  <c r="J1454" i="16"/>
  <c r="J1462" i="16"/>
  <c r="J1470" i="16"/>
  <c r="J1478" i="16"/>
  <c r="J1486" i="16"/>
  <c r="J1494" i="16"/>
  <c r="J1502" i="16"/>
  <c r="J1510" i="16"/>
  <c r="J1518" i="16"/>
  <c r="J1526" i="16"/>
  <c r="J1534" i="16"/>
  <c r="J1542" i="16"/>
  <c r="J1550" i="16"/>
  <c r="J1558" i="16"/>
  <c r="J1566" i="16"/>
  <c r="J1574" i="16"/>
  <c r="J1582" i="16"/>
  <c r="J1590" i="16"/>
  <c r="J1598" i="16"/>
  <c r="J1606" i="16"/>
  <c r="J1614" i="16"/>
  <c r="J1622" i="16"/>
  <c r="J1630" i="16"/>
  <c r="J1638" i="16"/>
  <c r="J1646" i="16"/>
  <c r="J1654" i="16"/>
  <c r="J1662" i="16"/>
  <c r="J1670" i="16"/>
  <c r="J1678" i="16"/>
  <c r="J1686" i="16"/>
  <c r="J1694" i="16"/>
  <c r="J1702" i="16"/>
  <c r="J1710" i="16"/>
  <c r="J1718" i="16"/>
  <c r="J1726" i="16"/>
  <c r="J1734" i="16"/>
  <c r="J1742" i="16"/>
  <c r="J1750" i="16"/>
  <c r="J1758" i="16"/>
  <c r="J1766" i="16"/>
  <c r="J1774" i="16"/>
  <c r="J1782" i="16"/>
  <c r="J1790" i="16"/>
  <c r="J1798" i="16"/>
  <c r="J1806" i="16"/>
  <c r="J1814" i="16"/>
  <c r="J1822" i="16"/>
  <c r="J1830" i="16"/>
  <c r="J1838" i="16"/>
  <c r="J1846" i="16"/>
  <c r="J1854" i="16"/>
  <c r="J1862" i="16"/>
  <c r="J1870" i="16"/>
  <c r="J1878" i="16"/>
  <c r="J1886" i="16"/>
  <c r="J1894" i="16"/>
  <c r="J1902" i="16"/>
  <c r="J1910" i="16"/>
  <c r="J1918" i="16"/>
  <c r="J1926" i="16"/>
  <c r="J1934" i="16"/>
  <c r="J1942" i="16"/>
  <c r="J1950" i="16"/>
  <c r="J1958" i="16"/>
  <c r="J1966" i="16"/>
  <c r="J1974" i="16"/>
  <c r="J1982" i="16"/>
  <c r="J1990" i="16"/>
  <c r="J1998" i="16"/>
  <c r="J2006" i="16"/>
  <c r="J2014" i="16"/>
  <c r="J2022" i="16"/>
  <c r="J2030" i="16"/>
  <c r="J2038" i="16"/>
  <c r="J355" i="16"/>
  <c r="J502" i="16"/>
  <c r="J630" i="16"/>
  <c r="J729" i="16"/>
  <c r="J793" i="16"/>
  <c r="J857" i="16"/>
  <c r="J911" i="16"/>
  <c r="J943" i="16"/>
  <c r="J975" i="16"/>
  <c r="J1007" i="16"/>
  <c r="J1039" i="16"/>
  <c r="J1071" i="16"/>
  <c r="J1103" i="16"/>
  <c r="J1135" i="16"/>
  <c r="J1167" i="16"/>
  <c r="J1199" i="16"/>
  <c r="J1231" i="16"/>
  <c r="J1263" i="16"/>
  <c r="J1295" i="16"/>
  <c r="J1327" i="16"/>
  <c r="J1359" i="16"/>
  <c r="J1391" i="16"/>
  <c r="J1423" i="16"/>
  <c r="J1455" i="16"/>
  <c r="J1487" i="16"/>
  <c r="J1519" i="16"/>
  <c r="J1551" i="16"/>
  <c r="J1583" i="16"/>
  <c r="J1615" i="16"/>
  <c r="J1647" i="16"/>
  <c r="J1679" i="16"/>
  <c r="J1711" i="16"/>
  <c r="J1743" i="16"/>
  <c r="J1775" i="16"/>
  <c r="J1807" i="16"/>
  <c r="J1839" i="16"/>
  <c r="J1871" i="16"/>
  <c r="J1903" i="16"/>
  <c r="J1935" i="16"/>
  <c r="J1967" i="16"/>
  <c r="J1999" i="16"/>
  <c r="J2026" i="16"/>
  <c r="J2043" i="16"/>
  <c r="J2051" i="16"/>
  <c r="J2059" i="16"/>
  <c r="J2067" i="16"/>
  <c r="J2075" i="16"/>
  <c r="J2083" i="16"/>
  <c r="J2091" i="16"/>
  <c r="J2099" i="16"/>
  <c r="J2107" i="16"/>
  <c r="J2115" i="16"/>
  <c r="J2123" i="16"/>
  <c r="J2131" i="16"/>
  <c r="J2139" i="16"/>
  <c r="J2147" i="16"/>
  <c r="J2155" i="16"/>
  <c r="J2163" i="16"/>
  <c r="J2171" i="16"/>
  <c r="J2179" i="16"/>
  <c r="J2187" i="16"/>
  <c r="J2195" i="16"/>
  <c r="J2203" i="16"/>
  <c r="J2211" i="16"/>
  <c r="J2219" i="16"/>
  <c r="J2227" i="16"/>
  <c r="J2235" i="16"/>
  <c r="J2243" i="16"/>
  <c r="J2251" i="16"/>
  <c r="J2259" i="16"/>
  <c r="J2267" i="16"/>
  <c r="J2275" i="16"/>
  <c r="J2283" i="16"/>
  <c r="J2291" i="16"/>
  <c r="J2306" i="16"/>
  <c r="J2314" i="16"/>
  <c r="J2322" i="16"/>
  <c r="J2330" i="16"/>
  <c r="J2338" i="16"/>
  <c r="J2346" i="16"/>
  <c r="J2354" i="16"/>
  <c r="J2362" i="16"/>
  <c r="J2370" i="16"/>
  <c r="J2378" i="16"/>
  <c r="J2385" i="16"/>
  <c r="J2393" i="16"/>
  <c r="J2401" i="16"/>
  <c r="J2409" i="16"/>
  <c r="J2417" i="16"/>
  <c r="J2425" i="16"/>
  <c r="J2433" i="16"/>
  <c r="J2441" i="16"/>
  <c r="J2449" i="16"/>
  <c r="J2456" i="16"/>
  <c r="J2464" i="16"/>
  <c r="J2472" i="16"/>
  <c r="J2480" i="16"/>
  <c r="J2488" i="16"/>
  <c r="I6" i="16"/>
  <c r="H6" i="16" s="1"/>
  <c r="I14" i="16"/>
  <c r="H14" i="16" s="1"/>
  <c r="I22" i="16"/>
  <c r="I30" i="16"/>
  <c r="I38" i="16"/>
  <c r="I46" i="16"/>
  <c r="I54" i="16"/>
  <c r="I62" i="16"/>
  <c r="I70" i="16"/>
  <c r="H70" i="16" s="1"/>
  <c r="I78" i="16"/>
  <c r="H78" i="16" s="1"/>
  <c r="I86" i="16"/>
  <c r="I94" i="16"/>
  <c r="I102" i="16"/>
  <c r="I110" i="16"/>
  <c r="I118" i="16"/>
  <c r="I126" i="16"/>
  <c r="I134" i="16"/>
  <c r="H134" i="16" s="1"/>
  <c r="I142" i="16"/>
  <c r="H142" i="16" s="1"/>
  <c r="I150" i="16"/>
  <c r="I158" i="16"/>
  <c r="I166" i="16"/>
  <c r="I174" i="16"/>
  <c r="I182" i="16"/>
  <c r="I190" i="16"/>
  <c r="I198" i="16"/>
  <c r="H198" i="16" s="1"/>
  <c r="I206" i="16"/>
  <c r="H206" i="16" s="1"/>
  <c r="I214" i="16"/>
  <c r="I222" i="16"/>
  <c r="I230" i="16"/>
  <c r="I238" i="16"/>
  <c r="I246" i="16"/>
  <c r="I254" i="16"/>
  <c r="I262" i="16"/>
  <c r="H262" i="16" s="1"/>
  <c r="I270" i="16"/>
  <c r="H270" i="16" s="1"/>
  <c r="I278" i="16"/>
  <c r="I286" i="16"/>
  <c r="I294" i="16"/>
  <c r="I302" i="16"/>
  <c r="I310" i="16"/>
  <c r="I318" i="16"/>
  <c r="I326" i="16"/>
  <c r="H326" i="16" s="1"/>
  <c r="I334" i="16"/>
  <c r="H334" i="16" s="1"/>
  <c r="I342" i="16"/>
  <c r="I350" i="16"/>
  <c r="I358" i="16"/>
  <c r="I366" i="16"/>
  <c r="I374" i="16"/>
  <c r="I382" i="16"/>
  <c r="I390" i="16"/>
  <c r="H390" i="16" s="1"/>
  <c r="I398" i="16"/>
  <c r="H398" i="16" s="1"/>
  <c r="I406" i="16"/>
  <c r="I414" i="16"/>
  <c r="I422" i="16"/>
  <c r="I430" i="16"/>
  <c r="I438" i="16"/>
  <c r="I446" i="16"/>
  <c r="I454" i="16"/>
  <c r="I462" i="16"/>
  <c r="I470" i="16"/>
  <c r="I478" i="16"/>
  <c r="I486" i="16"/>
  <c r="I501" i="16"/>
  <c r="I509" i="16"/>
  <c r="I517" i="16"/>
  <c r="I525" i="16"/>
  <c r="I533" i="16"/>
  <c r="I541" i="16"/>
  <c r="I549" i="16"/>
  <c r="I557" i="16"/>
  <c r="I565" i="16"/>
  <c r="J360" i="16"/>
  <c r="J504" i="16"/>
  <c r="J632" i="16"/>
  <c r="J732" i="16"/>
  <c r="J796" i="16"/>
  <c r="J860" i="16"/>
  <c r="J912" i="16"/>
  <c r="J944" i="16"/>
  <c r="J976" i="16"/>
  <c r="J1008" i="16"/>
  <c r="J1040" i="16"/>
  <c r="J1072" i="16"/>
  <c r="J1104" i="16"/>
  <c r="J1136" i="16"/>
  <c r="J1168" i="16"/>
  <c r="J1200" i="16"/>
  <c r="J1232" i="16"/>
  <c r="J1264" i="16"/>
  <c r="J1296" i="16"/>
  <c r="J1328" i="16"/>
  <c r="J1360" i="16"/>
  <c r="J1392" i="16"/>
  <c r="J1424" i="16"/>
  <c r="J1456" i="16"/>
  <c r="J1488" i="16"/>
  <c r="J1520" i="16"/>
  <c r="J1552" i="16"/>
  <c r="J1584" i="16"/>
  <c r="J1616" i="16"/>
  <c r="J1648" i="16"/>
  <c r="J1680" i="16"/>
  <c r="J1712" i="16"/>
  <c r="J1744" i="16"/>
  <c r="J1776" i="16"/>
  <c r="J1808" i="16"/>
  <c r="J1840" i="16"/>
  <c r="J1872" i="16"/>
  <c r="J1904" i="16"/>
  <c r="J1936" i="16"/>
  <c r="J1968" i="16"/>
  <c r="J2000" i="16"/>
  <c r="J2031" i="16"/>
  <c r="J2044" i="16"/>
  <c r="J2052" i="16"/>
  <c r="J2060" i="16"/>
  <c r="J2068" i="16"/>
  <c r="J2076" i="16"/>
  <c r="J2084" i="16"/>
  <c r="J2092" i="16"/>
  <c r="J2100" i="16"/>
  <c r="J2108" i="16"/>
  <c r="J2116" i="16"/>
  <c r="J2124" i="16"/>
  <c r="J2132" i="16"/>
  <c r="J2140" i="16"/>
  <c r="J2148" i="16"/>
  <c r="J2156" i="16"/>
  <c r="J2164" i="16"/>
  <c r="J2172" i="16"/>
  <c r="J2180" i="16"/>
  <c r="J2188" i="16"/>
  <c r="J2196" i="16"/>
  <c r="J2204" i="16"/>
  <c r="J2212" i="16"/>
  <c r="J2220" i="16"/>
  <c r="J2228" i="16"/>
  <c r="J2236" i="16"/>
  <c r="J2244" i="16"/>
  <c r="J2252" i="16"/>
  <c r="J2260" i="16"/>
  <c r="J2268" i="16"/>
  <c r="J2276" i="16"/>
  <c r="J2284" i="16"/>
  <c r="J2292" i="16"/>
  <c r="J2299" i="16"/>
  <c r="J2307" i="16"/>
  <c r="J2315" i="16"/>
  <c r="J2323" i="16"/>
  <c r="J2331" i="16"/>
  <c r="J2339" i="16"/>
  <c r="J2347" i="16"/>
  <c r="J2355" i="16"/>
  <c r="J2363" i="16"/>
  <c r="J2371" i="16"/>
  <c r="J2386" i="16"/>
  <c r="J2394" i="16"/>
  <c r="J2402" i="16"/>
  <c r="J2410" i="16"/>
  <c r="J2418" i="16"/>
  <c r="J2426" i="16"/>
  <c r="J2434" i="16"/>
  <c r="J2442" i="16"/>
  <c r="J2450" i="16"/>
  <c r="J2457" i="16"/>
  <c r="J2465" i="16"/>
  <c r="J2473" i="16"/>
  <c r="J2481" i="16"/>
  <c r="J2489" i="16"/>
  <c r="I7" i="16"/>
  <c r="I15" i="16"/>
  <c r="I23" i="16"/>
  <c r="I31" i="16"/>
  <c r="I39" i="16"/>
  <c r="I47" i="16"/>
  <c r="I55" i="16"/>
  <c r="I63" i="16"/>
  <c r="H63" i="16" s="1"/>
  <c r="I79" i="16"/>
  <c r="I87" i="16"/>
  <c r="I95" i="16"/>
  <c r="I103" i="16"/>
  <c r="I111" i="16"/>
  <c r="I119" i="16"/>
  <c r="I127" i="16"/>
  <c r="I135" i="16"/>
  <c r="H135" i="16" s="1"/>
  <c r="I143" i="16"/>
  <c r="I151" i="16"/>
  <c r="I159" i="16"/>
  <c r="I167" i="16"/>
  <c r="I175" i="16"/>
  <c r="I183" i="16"/>
  <c r="I191" i="16"/>
  <c r="I199" i="16"/>
  <c r="H199" i="16" s="1"/>
  <c r="I207" i="16"/>
  <c r="I215" i="16"/>
  <c r="I223" i="16"/>
  <c r="I231" i="16"/>
  <c r="I239" i="16"/>
  <c r="I247" i="16"/>
  <c r="I255" i="16"/>
  <c r="I263" i="16"/>
  <c r="I271" i="16"/>
  <c r="I279" i="16"/>
  <c r="I287" i="16"/>
  <c r="I295" i="16"/>
  <c r="I303" i="16"/>
  <c r="I311" i="16"/>
  <c r="I319" i="16"/>
  <c r="I327" i="16"/>
  <c r="H327" i="16" s="1"/>
  <c r="I335" i="16"/>
  <c r="I343" i="16"/>
  <c r="I351" i="16"/>
  <c r="I359" i="16"/>
  <c r="I367" i="16"/>
  <c r="I375" i="16"/>
  <c r="I383" i="16"/>
  <c r="I391" i="16"/>
  <c r="H391" i="16" s="1"/>
  <c r="I399" i="16"/>
  <c r="I407" i="16"/>
  <c r="I415" i="16"/>
  <c r="I423" i="16"/>
  <c r="I431" i="16"/>
  <c r="I439" i="16"/>
  <c r="I447" i="16"/>
  <c r="I455" i="16"/>
  <c r="I463" i="16"/>
  <c r="I471" i="16"/>
  <c r="I479" i="16"/>
  <c r="I487" i="16"/>
  <c r="H487" i="16" s="1"/>
  <c r="I494" i="16"/>
  <c r="I502" i="16"/>
  <c r="I510" i="16"/>
  <c r="I518" i="16"/>
  <c r="H518" i="16" s="1"/>
  <c r="I526" i="16"/>
  <c r="I534" i="16"/>
  <c r="I542" i="16"/>
  <c r="I550" i="16"/>
  <c r="I558" i="16"/>
  <c r="J407" i="16"/>
  <c r="J534" i="16"/>
  <c r="J662" i="16"/>
  <c r="J745" i="16"/>
  <c r="J809" i="16"/>
  <c r="J873" i="16"/>
  <c r="J919" i="16"/>
  <c r="J951" i="16"/>
  <c r="J983" i="16"/>
  <c r="J1015" i="16"/>
  <c r="J1047" i="16"/>
  <c r="J1079" i="16"/>
  <c r="J1111" i="16"/>
  <c r="J1143" i="16"/>
  <c r="J1175" i="16"/>
  <c r="J1207" i="16"/>
  <c r="J1239" i="16"/>
  <c r="J1271" i="16"/>
  <c r="J1303" i="16"/>
  <c r="J1335" i="16"/>
  <c r="J1367" i="16"/>
  <c r="J1399" i="16"/>
  <c r="J1431" i="16"/>
  <c r="J1463" i="16"/>
  <c r="J1495" i="16"/>
  <c r="J1527" i="16"/>
  <c r="J1559" i="16"/>
  <c r="J1591" i="16"/>
  <c r="J1623" i="16"/>
  <c r="J1655" i="16"/>
  <c r="J1687" i="16"/>
  <c r="J1719" i="16"/>
  <c r="J1751" i="16"/>
  <c r="J1783" i="16"/>
  <c r="J1815" i="16"/>
  <c r="J1847" i="16"/>
  <c r="J1879" i="16"/>
  <c r="J1911" i="16"/>
  <c r="J1943" i="16"/>
  <c r="J1975" i="16"/>
  <c r="J2007" i="16"/>
  <c r="J2032" i="16"/>
  <c r="J2045" i="16"/>
  <c r="J2053" i="16"/>
  <c r="J2061" i="16"/>
  <c r="J2069" i="16"/>
  <c r="J2077" i="16"/>
  <c r="J2085" i="16"/>
  <c r="J2093" i="16"/>
  <c r="J2101" i="16"/>
  <c r="J2109" i="16"/>
  <c r="J2117" i="16"/>
  <c r="J2125" i="16"/>
  <c r="J2133" i="16"/>
  <c r="J2141" i="16"/>
  <c r="J2149" i="16"/>
  <c r="J2157" i="16"/>
  <c r="J2165" i="16"/>
  <c r="J2173" i="16"/>
  <c r="J2181" i="16"/>
  <c r="J2189" i="16"/>
  <c r="J2197" i="16"/>
  <c r="J2205" i="16"/>
  <c r="J2213" i="16"/>
  <c r="J2221" i="16"/>
  <c r="J2229" i="16"/>
  <c r="J2237" i="16"/>
  <c r="J2245" i="16"/>
  <c r="J2253" i="16"/>
  <c r="J2261" i="16"/>
  <c r="J2269" i="16"/>
  <c r="J2277" i="16"/>
  <c r="J2285" i="16"/>
  <c r="J2293" i="16"/>
  <c r="J2300" i="16"/>
  <c r="J2308" i="16"/>
  <c r="J2316" i="16"/>
  <c r="J2324" i="16"/>
  <c r="J2332" i="16"/>
  <c r="J2340" i="16"/>
  <c r="J2348" i="16"/>
  <c r="J2356" i="16"/>
  <c r="J2364" i="16"/>
  <c r="J2372" i="16"/>
  <c r="J2379" i="16"/>
  <c r="J2387" i="16"/>
  <c r="J2395" i="16"/>
  <c r="J2403" i="16"/>
  <c r="J2411" i="16"/>
  <c r="J2419" i="16"/>
  <c r="J2427" i="16"/>
  <c r="J2435" i="16"/>
  <c r="J2443" i="16"/>
  <c r="J2451" i="16"/>
  <c r="J2458" i="16"/>
  <c r="J2466" i="16"/>
  <c r="J2474" i="16"/>
  <c r="J2482" i="16"/>
  <c r="J2490" i="16"/>
  <c r="I8" i="16"/>
  <c r="I16" i="16"/>
  <c r="I24" i="16"/>
  <c r="I32" i="16"/>
  <c r="I40" i="16"/>
  <c r="I48" i="16"/>
  <c r="I56" i="16"/>
  <c r="I64" i="16"/>
  <c r="H64" i="16" s="1"/>
  <c r="I72" i="16"/>
  <c r="I80" i="16"/>
  <c r="I88" i="16"/>
  <c r="I96" i="16"/>
  <c r="I104" i="16"/>
  <c r="I112" i="16"/>
  <c r="I120" i="16"/>
  <c r="I128" i="16"/>
  <c r="H128" i="16" s="1"/>
  <c r="I136" i="16"/>
  <c r="I144" i="16"/>
  <c r="I152" i="16"/>
  <c r="I160" i="16"/>
  <c r="I168" i="16"/>
  <c r="I176" i="16"/>
  <c r="I184" i="16"/>
  <c r="I192" i="16"/>
  <c r="H192" i="16" s="1"/>
  <c r="I200" i="16"/>
  <c r="I208" i="16"/>
  <c r="I216" i="16"/>
  <c r="I224" i="16"/>
  <c r="I232" i="16"/>
  <c r="I240" i="16"/>
  <c r="I248" i="16"/>
  <c r="I256" i="16"/>
  <c r="H256" i="16" s="1"/>
  <c r="I264" i="16"/>
  <c r="I272" i="16"/>
  <c r="I280" i="16"/>
  <c r="I288" i="16"/>
  <c r="I296" i="16"/>
  <c r="I304" i="16"/>
  <c r="I312" i="16"/>
  <c r="I320" i="16"/>
  <c r="H320" i="16" s="1"/>
  <c r="I328" i="16"/>
  <c r="I336" i="16"/>
  <c r="I344" i="16"/>
  <c r="I352" i="16"/>
  <c r="I360" i="16"/>
  <c r="I368" i="16"/>
  <c r="I376" i="16"/>
  <c r="I384" i="16"/>
  <c r="I392" i="16"/>
  <c r="I400" i="16"/>
  <c r="I408" i="16"/>
  <c r="I416" i="16"/>
  <c r="I424" i="16"/>
  <c r="I432" i="16"/>
  <c r="I440" i="16"/>
  <c r="H440" i="16" s="1"/>
  <c r="I448" i="16"/>
  <c r="I456" i="16"/>
  <c r="I464" i="16"/>
  <c r="I472" i="16"/>
  <c r="I480" i="16"/>
  <c r="I488" i="16"/>
  <c r="I495" i="16"/>
  <c r="I503" i="16"/>
  <c r="H503" i="16" s="1"/>
  <c r="I511" i="16"/>
  <c r="I519" i="16"/>
  <c r="I527" i="16"/>
  <c r="I535" i="16"/>
  <c r="I543" i="16"/>
  <c r="I551" i="16"/>
  <c r="I559" i="16"/>
  <c r="I567" i="16"/>
  <c r="H567" i="16" s="1"/>
  <c r="I575" i="16"/>
  <c r="J409" i="16"/>
  <c r="J536" i="16"/>
  <c r="J664" i="16"/>
  <c r="J748" i="16"/>
  <c r="J812" i="16"/>
  <c r="J876" i="16"/>
  <c r="J920" i="16"/>
  <c r="J952" i="16"/>
  <c r="J984" i="16"/>
  <c r="J1016" i="16"/>
  <c r="J1048" i="16"/>
  <c r="J1080" i="16"/>
  <c r="J1112" i="16"/>
  <c r="J1144" i="16"/>
  <c r="J1176" i="16"/>
  <c r="J1208" i="16"/>
  <c r="J1240" i="16"/>
  <c r="J1272" i="16"/>
  <c r="J1304" i="16"/>
  <c r="J1336" i="16"/>
  <c r="J1368" i="16"/>
  <c r="J1400" i="16"/>
  <c r="J1432" i="16"/>
  <c r="J1464" i="16"/>
  <c r="J1496" i="16"/>
  <c r="J1528" i="16"/>
  <c r="J1560" i="16"/>
  <c r="J1592" i="16"/>
  <c r="J1624" i="16"/>
  <c r="J1656" i="16"/>
  <c r="J1688" i="16"/>
  <c r="J1720" i="16"/>
  <c r="J1752" i="16"/>
  <c r="J1784" i="16"/>
  <c r="J1816" i="16"/>
  <c r="J1848" i="16"/>
  <c r="J1880" i="16"/>
  <c r="J1912" i="16"/>
  <c r="J1944" i="16"/>
  <c r="J1976" i="16"/>
  <c r="J2008" i="16"/>
  <c r="J2034" i="16"/>
  <c r="J2046" i="16"/>
  <c r="J2054" i="16"/>
  <c r="J2062" i="16"/>
  <c r="J2070" i="16"/>
  <c r="J2078" i="16"/>
  <c r="J2086" i="16"/>
  <c r="J2094" i="16"/>
  <c r="J2102" i="16"/>
  <c r="J2110" i="16"/>
  <c r="J2118" i="16"/>
  <c r="J2126" i="16"/>
  <c r="J2134" i="16"/>
  <c r="J2142" i="16"/>
  <c r="J2150" i="16"/>
  <c r="J2158" i="16"/>
  <c r="J2166" i="16"/>
  <c r="J2174" i="16"/>
  <c r="J2182" i="16"/>
  <c r="J2190" i="16"/>
  <c r="J2198" i="16"/>
  <c r="J2206" i="16"/>
  <c r="J2214" i="16"/>
  <c r="J2222" i="16"/>
  <c r="J2230" i="16"/>
  <c r="J2238" i="16"/>
  <c r="J2246" i="16"/>
  <c r="J2254" i="16"/>
  <c r="J2262" i="16"/>
  <c r="J2270" i="16"/>
  <c r="J2278" i="16"/>
  <c r="J2286" i="16"/>
  <c r="J2294" i="16"/>
  <c r="J2301" i="16"/>
  <c r="J2309" i="16"/>
  <c r="J2317" i="16"/>
  <c r="J2325" i="16"/>
  <c r="J2333" i="16"/>
  <c r="J2341" i="16"/>
  <c r="J2349" i="16"/>
  <c r="J2357" i="16"/>
  <c r="J2365" i="16"/>
  <c r="J2373" i="16"/>
  <c r="J2380" i="16"/>
  <c r="J2388" i="16"/>
  <c r="J2396" i="16"/>
  <c r="J2404" i="16"/>
  <c r="J2412" i="16"/>
  <c r="J2420" i="16"/>
  <c r="J2428" i="16"/>
  <c r="J2436" i="16"/>
  <c r="J2444" i="16"/>
  <c r="J2452" i="16"/>
  <c r="J2459" i="16"/>
  <c r="J2467" i="16"/>
  <c r="J2475" i="16"/>
  <c r="J2483" i="16"/>
  <c r="J2" i="16"/>
  <c r="I9" i="16"/>
  <c r="I17" i="16"/>
  <c r="I25" i="16"/>
  <c r="I33" i="16"/>
  <c r="I41" i="16"/>
  <c r="I49" i="16"/>
  <c r="I57" i="16"/>
  <c r="I65" i="16"/>
  <c r="I73" i="16"/>
  <c r="I81" i="16"/>
  <c r="I89" i="16"/>
  <c r="I97" i="16"/>
  <c r="I105" i="16"/>
  <c r="I113" i="16"/>
  <c r="I121" i="16"/>
  <c r="I129" i="16"/>
  <c r="I137" i="16"/>
  <c r="I145" i="16"/>
  <c r="I153" i="16"/>
  <c r="I161" i="16"/>
  <c r="I169" i="16"/>
  <c r="I177" i="16"/>
  <c r="I185" i="16"/>
  <c r="I193" i="16"/>
  <c r="I201" i="16"/>
  <c r="I209" i="16"/>
  <c r="I217" i="16"/>
  <c r="I225" i="16"/>
  <c r="I233" i="16"/>
  <c r="I241" i="16"/>
  <c r="I249" i="16"/>
  <c r="I257" i="16"/>
  <c r="I265" i="16"/>
  <c r="I273" i="16"/>
  <c r="I281" i="16"/>
  <c r="I289" i="16"/>
  <c r="I297" i="16"/>
  <c r="I305" i="16"/>
  <c r="I313" i="16"/>
  <c r="I321" i="16"/>
  <c r="I329" i="16"/>
  <c r="I337" i="16"/>
  <c r="I345" i="16"/>
  <c r="I353" i="16"/>
  <c r="I361" i="16"/>
  <c r="I369" i="16"/>
  <c r="I377" i="16"/>
  <c r="I385" i="16"/>
  <c r="I393" i="16"/>
  <c r="I401" i="16"/>
  <c r="I409" i="16"/>
  <c r="I417" i="16"/>
  <c r="I425" i="16"/>
  <c r="I433" i="16"/>
  <c r="I441" i="16"/>
  <c r="I449" i="16"/>
  <c r="I457" i="16"/>
  <c r="I465" i="16"/>
  <c r="I473" i="16"/>
  <c r="I481" i="16"/>
  <c r="H481" i="16" s="1"/>
  <c r="I489" i="16"/>
  <c r="I496" i="16"/>
  <c r="I504" i="16"/>
  <c r="I512" i="16"/>
  <c r="I520" i="16"/>
  <c r="I528" i="16"/>
  <c r="H528" i="16" s="1"/>
  <c r="I536" i="16"/>
  <c r="I544" i="16"/>
  <c r="I552" i="16"/>
  <c r="I560" i="16"/>
  <c r="I568" i="16"/>
  <c r="J99" i="16"/>
  <c r="J439" i="16"/>
  <c r="J566" i="16"/>
  <c r="J694" i="16"/>
  <c r="J761" i="16"/>
  <c r="J825" i="16"/>
  <c r="J889" i="16"/>
  <c r="J927" i="16"/>
  <c r="J959" i="16"/>
  <c r="J991" i="16"/>
  <c r="J1023" i="16"/>
  <c r="J1055" i="16"/>
  <c r="J1087" i="16"/>
  <c r="J1119" i="16"/>
  <c r="J1151" i="16"/>
  <c r="J1183" i="16"/>
  <c r="J1215" i="16"/>
  <c r="J1247" i="16"/>
  <c r="J1279" i="16"/>
  <c r="J1311" i="16"/>
  <c r="J1343" i="16"/>
  <c r="J1375" i="16"/>
  <c r="J1407" i="16"/>
  <c r="J1439" i="16"/>
  <c r="J1471" i="16"/>
  <c r="J1503" i="16"/>
  <c r="J1535" i="16"/>
  <c r="J1567" i="16"/>
  <c r="J1599" i="16"/>
  <c r="J1631" i="16"/>
  <c r="J1663" i="16"/>
  <c r="J1695" i="16"/>
  <c r="J1727" i="16"/>
  <c r="J1759" i="16"/>
  <c r="J1791" i="16"/>
  <c r="J1823" i="16"/>
  <c r="J1855" i="16"/>
  <c r="J1887" i="16"/>
  <c r="J1919" i="16"/>
  <c r="J1951" i="16"/>
  <c r="J1983" i="16"/>
  <c r="J2015" i="16"/>
  <c r="J2039" i="16"/>
  <c r="J2047" i="16"/>
  <c r="J2055" i="16"/>
  <c r="J2063" i="16"/>
  <c r="J2071" i="16"/>
  <c r="J2079" i="16"/>
  <c r="J2087" i="16"/>
  <c r="J2095" i="16"/>
  <c r="J2103" i="16"/>
  <c r="J2111" i="16"/>
  <c r="J2119" i="16"/>
  <c r="J2127" i="16"/>
  <c r="J2135" i="16"/>
  <c r="J2143" i="16"/>
  <c r="J2151" i="16"/>
  <c r="J2159" i="16"/>
  <c r="J2167" i="16"/>
  <c r="J2175" i="16"/>
  <c r="J2183" i="16"/>
  <c r="J2191" i="16"/>
  <c r="J2199" i="16"/>
  <c r="J2207" i="16"/>
  <c r="J2215" i="16"/>
  <c r="J2223" i="16"/>
  <c r="J2231" i="16"/>
  <c r="J2239" i="16"/>
  <c r="J2247" i="16"/>
  <c r="J2255" i="16"/>
  <c r="J2263" i="16"/>
  <c r="J2271" i="16"/>
  <c r="J2279" i="16"/>
  <c r="J2287" i="16"/>
  <c r="J2295" i="16"/>
  <c r="J2302" i="16"/>
  <c r="J2310" i="16"/>
  <c r="J2318" i="16"/>
  <c r="J2326" i="16"/>
  <c r="J2334" i="16"/>
  <c r="J2342" i="16"/>
  <c r="J2350" i="16"/>
  <c r="J2358" i="16"/>
  <c r="J2366" i="16"/>
  <c r="J2374" i="16"/>
  <c r="J2381" i="16"/>
  <c r="J2389" i="16"/>
  <c r="J2397" i="16"/>
  <c r="J2405" i="16"/>
  <c r="J2413" i="16"/>
  <c r="J2421" i="16"/>
  <c r="J2429" i="16"/>
  <c r="J2437" i="16"/>
  <c r="J2445" i="16"/>
  <c r="J2453" i="16"/>
  <c r="J2460" i="16"/>
  <c r="J2468" i="16"/>
  <c r="J2476" i="16"/>
  <c r="J2484" i="16"/>
  <c r="I2" i="16"/>
  <c r="I10" i="16"/>
  <c r="I18" i="16"/>
  <c r="H18" i="16" s="1"/>
  <c r="I26" i="16"/>
  <c r="I34" i="16"/>
  <c r="I42" i="16"/>
  <c r="I50" i="16"/>
  <c r="I58" i="16"/>
  <c r="I66" i="16"/>
  <c r="I74" i="16"/>
  <c r="I82" i="16"/>
  <c r="I90" i="16"/>
  <c r="I98" i="16"/>
  <c r="I106" i="16"/>
  <c r="I114" i="16"/>
  <c r="I122" i="16"/>
  <c r="I130" i="16"/>
  <c r="I138" i="16"/>
  <c r="I146" i="16"/>
  <c r="I154" i="16"/>
  <c r="H154" i="16" s="1"/>
  <c r="I162" i="16"/>
  <c r="I170" i="16"/>
  <c r="I178" i="16"/>
  <c r="I186" i="16"/>
  <c r="I194" i="16"/>
  <c r="I202" i="16"/>
  <c r="I210" i="16"/>
  <c r="I218" i="16"/>
  <c r="H218" i="16" s="1"/>
  <c r="I226" i="16"/>
  <c r="I234" i="16"/>
  <c r="I242" i="16"/>
  <c r="H242" i="16" s="1"/>
  <c r="I250" i="16"/>
  <c r="I258" i="16"/>
  <c r="I266" i="16"/>
  <c r="I274" i="16"/>
  <c r="H274" i="16" s="1"/>
  <c r="I282" i="16"/>
  <c r="I290" i="16"/>
  <c r="I298" i="16"/>
  <c r="I306" i="16"/>
  <c r="I314" i="16"/>
  <c r="I322" i="16"/>
  <c r="I330" i="16"/>
  <c r="I338" i="16"/>
  <c r="I346" i="16"/>
  <c r="I354" i="16"/>
  <c r="I362" i="16"/>
  <c r="I370" i="16"/>
  <c r="I378" i="16"/>
  <c r="I386" i="16"/>
  <c r="I394" i="16"/>
  <c r="I402" i="16"/>
  <c r="I410" i="16"/>
  <c r="I418" i="16"/>
  <c r="I426" i="16"/>
  <c r="I434" i="16"/>
  <c r="I442" i="16"/>
  <c r="I450" i="16"/>
  <c r="I458" i="16"/>
  <c r="I466" i="16"/>
  <c r="I474" i="16"/>
  <c r="I482" i="16"/>
  <c r="I490" i="16"/>
  <c r="I497" i="16"/>
  <c r="I505" i="16"/>
  <c r="I513" i="16"/>
  <c r="I521" i="16"/>
  <c r="I529" i="16"/>
  <c r="I537" i="16"/>
  <c r="I545" i="16"/>
  <c r="I553" i="16"/>
  <c r="I561" i="16"/>
  <c r="I569" i="16"/>
  <c r="J227" i="16"/>
  <c r="J471" i="16"/>
  <c r="J598" i="16"/>
  <c r="J713" i="16"/>
  <c r="J777" i="16"/>
  <c r="J841" i="16"/>
  <c r="J903" i="16"/>
  <c r="J935" i="16"/>
  <c r="J967" i="16"/>
  <c r="J999" i="16"/>
  <c r="J1031" i="16"/>
  <c r="J1063" i="16"/>
  <c r="J1095" i="16"/>
  <c r="J1127" i="16"/>
  <c r="J1159" i="16"/>
  <c r="J1191" i="16"/>
  <c r="J1223" i="16"/>
  <c r="J1255" i="16"/>
  <c r="J1287" i="16"/>
  <c r="J1319" i="16"/>
  <c r="J1351" i="16"/>
  <c r="J1383" i="16"/>
  <c r="J1415" i="16"/>
  <c r="J1447" i="16"/>
  <c r="J1479" i="16"/>
  <c r="J1511" i="16"/>
  <c r="J1543" i="16"/>
  <c r="J1575" i="16"/>
  <c r="J1607" i="16"/>
  <c r="J1639" i="16"/>
  <c r="J1671" i="16"/>
  <c r="J1703" i="16"/>
  <c r="J1735" i="16"/>
  <c r="J1767" i="16"/>
  <c r="J1799" i="16"/>
  <c r="J1831" i="16"/>
  <c r="J1863" i="16"/>
  <c r="J1895" i="16"/>
  <c r="J1927" i="16"/>
  <c r="J1959" i="16"/>
  <c r="J1991" i="16"/>
  <c r="J2023" i="16"/>
  <c r="J2041" i="16"/>
  <c r="J2049" i="16"/>
  <c r="J2057" i="16"/>
  <c r="J2065" i="16"/>
  <c r="J2073" i="16"/>
  <c r="J2081" i="16"/>
  <c r="J2089" i="16"/>
  <c r="J2097" i="16"/>
  <c r="J2105" i="16"/>
  <c r="J2113" i="16"/>
  <c r="J2121" i="16"/>
  <c r="J2129" i="16"/>
  <c r="J2137" i="16"/>
  <c r="J2145" i="16"/>
  <c r="J2153" i="16"/>
  <c r="J2161" i="16"/>
  <c r="J2169" i="16"/>
  <c r="J2177" i="16"/>
  <c r="J2185" i="16"/>
  <c r="J2193" i="16"/>
  <c r="J2201" i="16"/>
  <c r="J2209" i="16"/>
  <c r="J2217" i="16"/>
  <c r="J2225" i="16"/>
  <c r="J2233" i="16"/>
  <c r="J2241" i="16"/>
  <c r="J2249" i="16"/>
  <c r="J2257" i="16"/>
  <c r="J2265" i="16"/>
  <c r="J2273" i="16"/>
  <c r="J2281" i="16"/>
  <c r="J2289" i="16"/>
  <c r="J2297" i="16"/>
  <c r="J2304" i="16"/>
  <c r="J2312" i="16"/>
  <c r="J2320" i="16"/>
  <c r="J2328" i="16"/>
  <c r="J2336" i="16"/>
  <c r="J2344" i="16"/>
  <c r="J2352" i="16"/>
  <c r="J2360" i="16"/>
  <c r="J2368" i="16"/>
  <c r="J2376" i="16"/>
  <c r="J2383" i="16"/>
  <c r="J2391" i="16"/>
  <c r="J2399" i="16"/>
  <c r="H2399" i="16" s="1"/>
  <c r="J2407" i="16"/>
  <c r="J2415" i="16"/>
  <c r="J2423" i="16"/>
  <c r="J2431" i="16"/>
  <c r="J2439" i="16"/>
  <c r="J2447" i="16"/>
  <c r="J2455" i="16"/>
  <c r="J2462" i="16"/>
  <c r="J2470" i="16"/>
  <c r="J2478" i="16"/>
  <c r="J2486" i="16"/>
  <c r="I4" i="16"/>
  <c r="I12" i="16"/>
  <c r="H12" i="16" s="1"/>
  <c r="I20" i="16"/>
  <c r="H20" i="16" s="1"/>
  <c r="I28" i="16"/>
  <c r="H28" i="16" s="1"/>
  <c r="I36" i="16"/>
  <c r="H36" i="16" s="1"/>
  <c r="I44" i="16"/>
  <c r="I52" i="16"/>
  <c r="I60" i="16"/>
  <c r="I68" i="16"/>
  <c r="H68" i="16" s="1"/>
  <c r="I76" i="16"/>
  <c r="H76" i="16" s="1"/>
  <c r="I84" i="16"/>
  <c r="H84" i="16" s="1"/>
  <c r="I92" i="16"/>
  <c r="H92" i="16" s="1"/>
  <c r="I100" i="16"/>
  <c r="H100" i="16" s="1"/>
  <c r="I108" i="16"/>
  <c r="I116" i="16"/>
  <c r="I124" i="16"/>
  <c r="I132" i="16"/>
  <c r="H132" i="16" s="1"/>
  <c r="I140" i="16"/>
  <c r="H140" i="16" s="1"/>
  <c r="I148" i="16"/>
  <c r="H148" i="16" s="1"/>
  <c r="I156" i="16"/>
  <c r="H156" i="16" s="1"/>
  <c r="I164" i="16"/>
  <c r="H164" i="16" s="1"/>
  <c r="I172" i="16"/>
  <c r="I180" i="16"/>
  <c r="I188" i="16"/>
  <c r="I196" i="16"/>
  <c r="H196" i="16" s="1"/>
  <c r="I204" i="16"/>
  <c r="H204" i="16" s="1"/>
  <c r="I212" i="16"/>
  <c r="H212" i="16" s="1"/>
  <c r="I220" i="16"/>
  <c r="H220" i="16" s="1"/>
  <c r="I228" i="16"/>
  <c r="H228" i="16" s="1"/>
  <c r="I236" i="16"/>
  <c r="I244" i="16"/>
  <c r="I252" i="16"/>
  <c r="I260" i="16"/>
  <c r="H260" i="16" s="1"/>
  <c r="I268" i="16"/>
  <c r="H268" i="16" s="1"/>
  <c r="I276" i="16"/>
  <c r="H276" i="16" s="1"/>
  <c r="I284" i="16"/>
  <c r="H284" i="16" s="1"/>
  <c r="I292" i="16"/>
  <c r="H292" i="16" s="1"/>
  <c r="I300" i="16"/>
  <c r="I308" i="16"/>
  <c r="I316" i="16"/>
  <c r="I324" i="16"/>
  <c r="H324" i="16" s="1"/>
  <c r="I332" i="16"/>
  <c r="H332" i="16" s="1"/>
  <c r="I340" i="16"/>
  <c r="H340" i="16" s="1"/>
  <c r="I348" i="16"/>
  <c r="H348" i="16" s="1"/>
  <c r="I356" i="16"/>
  <c r="I364" i="16"/>
  <c r="I372" i="16"/>
  <c r="I380" i="16"/>
  <c r="I388" i="16"/>
  <c r="I396" i="16"/>
  <c r="I404" i="16"/>
  <c r="H404" i="16" s="1"/>
  <c r="I412" i="16"/>
  <c r="H412" i="16" s="1"/>
  <c r="I420" i="16"/>
  <c r="H420" i="16" s="1"/>
  <c r="I428" i="16"/>
  <c r="I436" i="16"/>
  <c r="I444" i="16"/>
  <c r="I452" i="16"/>
  <c r="H452" i="16" s="1"/>
  <c r="I460" i="16"/>
  <c r="H460" i="16" s="1"/>
  <c r="I468" i="16"/>
  <c r="H468" i="16" s="1"/>
  <c r="I476" i="16"/>
  <c r="H476" i="16" s="1"/>
  <c r="I484" i="16"/>
  <c r="H484" i="16" s="1"/>
  <c r="I492" i="16"/>
  <c r="I499" i="16"/>
  <c r="I507" i="16"/>
  <c r="I515" i="16"/>
  <c r="H515" i="16" s="1"/>
  <c r="I523" i="16"/>
  <c r="H523" i="16" s="1"/>
  <c r="I531" i="16"/>
  <c r="H531" i="16" s="1"/>
  <c r="I539" i="16"/>
  <c r="H539" i="16" s="1"/>
  <c r="I547" i="16"/>
  <c r="H547" i="16" s="1"/>
  <c r="I555" i="16"/>
  <c r="I563" i="16"/>
  <c r="J107" i="16"/>
  <c r="J764" i="16"/>
  <c r="J960" i="16"/>
  <c r="J1088" i="16"/>
  <c r="J1216" i="16"/>
  <c r="J1344" i="16"/>
  <c r="J1472" i="16"/>
  <c r="J1600" i="16"/>
  <c r="J1728" i="16"/>
  <c r="J1856" i="16"/>
  <c r="J1984" i="16"/>
  <c r="J2056" i="16"/>
  <c r="J2088" i="16"/>
  <c r="J2120" i="16"/>
  <c r="J2152" i="16"/>
  <c r="J2184" i="16"/>
  <c r="J2216" i="16"/>
  <c r="J2248" i="16"/>
  <c r="J2280" i="16"/>
  <c r="J2311" i="16"/>
  <c r="J2343" i="16"/>
  <c r="J2375" i="16"/>
  <c r="J2406" i="16"/>
  <c r="J2438" i="16"/>
  <c r="J2469" i="16"/>
  <c r="I11" i="16"/>
  <c r="I43" i="16"/>
  <c r="I75" i="16"/>
  <c r="I107" i="16"/>
  <c r="I139" i="16"/>
  <c r="I171" i="16"/>
  <c r="I203" i="16"/>
  <c r="I235" i="16"/>
  <c r="I267" i="16"/>
  <c r="I299" i="16"/>
  <c r="I331" i="16"/>
  <c r="I363" i="16"/>
  <c r="I395" i="16"/>
  <c r="I427" i="16"/>
  <c r="I459" i="16"/>
  <c r="I491" i="16"/>
  <c r="I522" i="16"/>
  <c r="I554" i="16"/>
  <c r="I573" i="16"/>
  <c r="I582" i="16"/>
  <c r="I590" i="16"/>
  <c r="I598" i="16"/>
  <c r="I606" i="16"/>
  <c r="I614" i="16"/>
  <c r="I622" i="16"/>
  <c r="I630" i="16"/>
  <c r="I638" i="16"/>
  <c r="H638" i="16" s="1"/>
  <c r="I646" i="16"/>
  <c r="I654" i="16"/>
  <c r="I662" i="16"/>
  <c r="I670" i="16"/>
  <c r="I678" i="16"/>
  <c r="I686" i="16"/>
  <c r="I694" i="16"/>
  <c r="I702" i="16"/>
  <c r="I710" i="16"/>
  <c r="I718" i="16"/>
  <c r="I726" i="16"/>
  <c r="I734" i="16"/>
  <c r="I742" i="16"/>
  <c r="H742" i="16" s="1"/>
  <c r="I750" i="16"/>
  <c r="I758" i="16"/>
  <c r="I766" i="16"/>
  <c r="I774" i="16"/>
  <c r="I782" i="16"/>
  <c r="I790" i="16"/>
  <c r="I798" i="16"/>
  <c r="I806" i="16"/>
  <c r="I814" i="16"/>
  <c r="I822" i="16"/>
  <c r="H822" i="16" s="1"/>
  <c r="I830" i="16"/>
  <c r="I838" i="16"/>
  <c r="I846" i="16"/>
  <c r="I854" i="16"/>
  <c r="I862" i="16"/>
  <c r="I870" i="16"/>
  <c r="H870" i="16" s="1"/>
  <c r="I878" i="16"/>
  <c r="I886" i="16"/>
  <c r="I894" i="16"/>
  <c r="I902" i="16"/>
  <c r="I910" i="16"/>
  <c r="I918" i="16"/>
  <c r="I926" i="16"/>
  <c r="I934" i="16"/>
  <c r="I942" i="16"/>
  <c r="I950" i="16"/>
  <c r="I958" i="16"/>
  <c r="I966" i="16"/>
  <c r="I974" i="16"/>
  <c r="I982" i="16"/>
  <c r="I990" i="16"/>
  <c r="I998" i="16"/>
  <c r="I1006" i="16"/>
  <c r="I1014" i="16"/>
  <c r="I1022" i="16"/>
  <c r="I1030" i="16"/>
  <c r="I1038" i="16"/>
  <c r="I1046" i="16"/>
  <c r="I1054" i="16"/>
  <c r="I1062" i="16"/>
  <c r="I1070" i="16"/>
  <c r="I1078" i="16"/>
  <c r="I1086" i="16"/>
  <c r="I1094" i="16"/>
  <c r="I1102" i="16"/>
  <c r="I1110" i="16"/>
  <c r="I1118" i="16"/>
  <c r="I1126" i="16"/>
  <c r="I1134" i="16"/>
  <c r="I1142" i="16"/>
  <c r="I1150" i="16"/>
  <c r="I1158" i="16"/>
  <c r="I1166" i="16"/>
  <c r="I1174" i="16"/>
  <c r="I1182" i="16"/>
  <c r="I1190" i="16"/>
  <c r="I1198" i="16"/>
  <c r="I1206" i="16"/>
  <c r="I1214" i="16"/>
  <c r="I1222" i="16"/>
  <c r="I1230" i="16"/>
  <c r="I1238" i="16"/>
  <c r="I1246" i="16"/>
  <c r="I1254" i="16"/>
  <c r="I1262" i="16"/>
  <c r="I1270" i="16"/>
  <c r="I1278" i="16"/>
  <c r="I1286" i="16"/>
  <c r="I1294" i="16"/>
  <c r="I1302" i="16"/>
  <c r="I1310" i="16"/>
  <c r="I1318" i="16"/>
  <c r="I1326" i="16"/>
  <c r="I1334" i="16"/>
  <c r="I1342" i="16"/>
  <c r="I1350" i="16"/>
  <c r="I1358" i="16"/>
  <c r="I1366" i="16"/>
  <c r="I1374" i="16"/>
  <c r="I1382" i="16"/>
  <c r="I1390" i="16"/>
  <c r="I1398" i="16"/>
  <c r="I1406" i="16"/>
  <c r="I1414" i="16"/>
  <c r="I1422" i="16"/>
  <c r="I1430" i="16"/>
  <c r="I1438" i="16"/>
  <c r="I1446" i="16"/>
  <c r="I1454" i="16"/>
  <c r="I1462" i="16"/>
  <c r="I1470" i="16"/>
  <c r="I1478" i="16"/>
  <c r="I1486" i="16"/>
  <c r="I1494" i="16"/>
  <c r="I1502" i="16"/>
  <c r="I1510" i="16"/>
  <c r="I1518" i="16"/>
  <c r="I1526" i="16"/>
  <c r="I1534" i="16"/>
  <c r="I1542" i="16"/>
  <c r="I1550" i="16"/>
  <c r="I1558" i="16"/>
  <c r="I1566" i="16"/>
  <c r="I1574" i="16"/>
  <c r="I1582" i="16"/>
  <c r="I1590" i="16"/>
  <c r="I1598" i="16"/>
  <c r="I1606" i="16"/>
  <c r="I1614" i="16"/>
  <c r="I1622" i="16"/>
  <c r="I1630" i="16"/>
  <c r="I1638" i="16"/>
  <c r="I1646" i="16"/>
  <c r="I1654" i="16"/>
  <c r="I1662" i="16"/>
  <c r="I1670" i="16"/>
  <c r="I1678" i="16"/>
  <c r="I1686" i="16"/>
  <c r="I1694" i="16"/>
  <c r="I1702" i="16"/>
  <c r="I1710" i="16"/>
  <c r="I1718" i="16"/>
  <c r="I1726" i="16"/>
  <c r="I1734" i="16"/>
  <c r="I1742" i="16"/>
  <c r="I1750" i="16"/>
  <c r="I1758" i="16"/>
  <c r="I1766" i="16"/>
  <c r="I1774" i="16"/>
  <c r="I1782" i="16"/>
  <c r="I1790" i="16"/>
  <c r="I1798" i="16"/>
  <c r="I1806" i="16"/>
  <c r="I1814" i="16"/>
  <c r="I1822" i="16"/>
  <c r="I1830" i="16"/>
  <c r="I1838" i="16"/>
  <c r="I1846" i="16"/>
  <c r="I1854" i="16"/>
  <c r="I1862" i="16"/>
  <c r="I1870" i="16"/>
  <c r="I1878" i="16"/>
  <c r="I1886" i="16"/>
  <c r="I1894" i="16"/>
  <c r="I1902" i="16"/>
  <c r="I1910" i="16"/>
  <c r="I1918" i="16"/>
  <c r="I1926" i="16"/>
  <c r="I1934" i="16"/>
  <c r="I1942" i="16"/>
  <c r="I1950" i="16"/>
  <c r="I1958" i="16"/>
  <c r="I1966" i="16"/>
  <c r="I1974" i="16"/>
  <c r="I1982" i="16"/>
  <c r="I1990" i="16"/>
  <c r="I1998" i="16"/>
  <c r="I2006" i="16"/>
  <c r="I2014" i="16"/>
  <c r="I2022" i="16"/>
  <c r="I2030" i="16"/>
  <c r="I2038" i="16"/>
  <c r="I2046" i="16"/>
  <c r="H2046" i="16" s="1"/>
  <c r="I2054" i="16"/>
  <c r="H2054" i="16" s="1"/>
  <c r="I2062" i="16"/>
  <c r="H2062" i="16" s="1"/>
  <c r="I2070" i="16"/>
  <c r="H2070" i="16" s="1"/>
  <c r="I2078" i="16"/>
  <c r="H2078" i="16" s="1"/>
  <c r="I2086" i="16"/>
  <c r="I2094" i="16"/>
  <c r="H2094" i="16" s="1"/>
  <c r="I2102" i="16"/>
  <c r="I2110" i="16"/>
  <c r="I2118" i="16"/>
  <c r="I2126" i="16"/>
  <c r="H2126" i="16" s="1"/>
  <c r="I2134" i="16"/>
  <c r="H2134" i="16" s="1"/>
  <c r="I2142" i="16"/>
  <c r="I2150" i="16"/>
  <c r="H2150" i="16" s="1"/>
  <c r="I2158" i="16"/>
  <c r="H2158" i="16" s="1"/>
  <c r="I2166" i="16"/>
  <c r="H2166" i="16" s="1"/>
  <c r="I2174" i="16"/>
  <c r="H2174" i="16" s="1"/>
  <c r="I2182" i="16"/>
  <c r="H2182" i="16" s="1"/>
  <c r="I2190" i="16"/>
  <c r="I2198" i="16"/>
  <c r="H2198" i="16" s="1"/>
  <c r="I2206" i="16"/>
  <c r="H2206" i="16" s="1"/>
  <c r="I2214" i="16"/>
  <c r="H2214" i="16" s="1"/>
  <c r="I2222" i="16"/>
  <c r="H2222" i="16" s="1"/>
  <c r="I2230" i="16"/>
  <c r="H2230" i="16" s="1"/>
  <c r="I2238" i="16"/>
  <c r="H2238" i="16" s="1"/>
  <c r="I2246" i="16"/>
  <c r="H2246" i="16" s="1"/>
  <c r="I2254" i="16"/>
  <c r="H2254" i="16" s="1"/>
  <c r="I2262" i="16"/>
  <c r="H2262" i="16" s="1"/>
  <c r="I2270" i="16"/>
  <c r="H2270" i="16" s="1"/>
  <c r="I2278" i="16"/>
  <c r="I2286" i="16"/>
  <c r="H2286" i="16" s="1"/>
  <c r="I2294" i="16"/>
  <c r="H2294" i="16" s="1"/>
  <c r="I2301" i="16"/>
  <c r="H2301" i="16" s="1"/>
  <c r="I2309" i="16"/>
  <c r="H2309" i="16" s="1"/>
  <c r="I2317" i="16"/>
  <c r="H2317" i="16" s="1"/>
  <c r="I2325" i="16"/>
  <c r="H2325" i="16" s="1"/>
  <c r="I2333" i="16"/>
  <c r="H2333" i="16" s="1"/>
  <c r="I2341" i="16"/>
  <c r="H2341" i="16" s="1"/>
  <c r="I2349" i="16"/>
  <c r="H2349" i="16" s="1"/>
  <c r="I2357" i="16"/>
  <c r="H2357" i="16" s="1"/>
  <c r="I2365" i="16"/>
  <c r="H2365" i="16" s="1"/>
  <c r="I2373" i="16"/>
  <c r="H2373" i="16" s="1"/>
  <c r="I2380" i="16"/>
  <c r="H2380" i="16" s="1"/>
  <c r="I2388" i="16"/>
  <c r="H2388" i="16" s="1"/>
  <c r="I2396" i="16"/>
  <c r="H2396" i="16" s="1"/>
  <c r="I2404" i="16"/>
  <c r="H2404" i="16" s="1"/>
  <c r="I2412" i="16"/>
  <c r="H2412" i="16" s="1"/>
  <c r="I2420" i="16"/>
  <c r="H2420" i="16" s="1"/>
  <c r="I2428" i="16"/>
  <c r="H2428" i="16" s="1"/>
  <c r="I2436" i="16"/>
  <c r="H2436" i="16" s="1"/>
  <c r="I2444" i="16"/>
  <c r="H2444" i="16" s="1"/>
  <c r="I2452" i="16"/>
  <c r="H2452" i="16" s="1"/>
  <c r="I2459" i="16"/>
  <c r="H2459" i="16" s="1"/>
  <c r="I2467" i="16"/>
  <c r="H2467" i="16" s="1"/>
  <c r="I2475" i="16"/>
  <c r="H2475" i="16" s="1"/>
  <c r="I2483" i="16"/>
  <c r="H2483" i="16" s="1"/>
  <c r="J235" i="16"/>
  <c r="J780" i="16"/>
  <c r="J968" i="16"/>
  <c r="J1096" i="16"/>
  <c r="J1224" i="16"/>
  <c r="J1352" i="16"/>
  <c r="J1480" i="16"/>
  <c r="J1608" i="16"/>
  <c r="J1736" i="16"/>
  <c r="J1864" i="16"/>
  <c r="J1992" i="16"/>
  <c r="J2058" i="16"/>
  <c r="J2090" i="16"/>
  <c r="J2122" i="16"/>
  <c r="J2154" i="16"/>
  <c r="J2186" i="16"/>
  <c r="J2218" i="16"/>
  <c r="J2250" i="16"/>
  <c r="J2282" i="16"/>
  <c r="J2313" i="16"/>
  <c r="J2345" i="16"/>
  <c r="J2377" i="16"/>
  <c r="J2408" i="16"/>
  <c r="J2440" i="16"/>
  <c r="J2471" i="16"/>
  <c r="I13" i="16"/>
  <c r="I45" i="16"/>
  <c r="I77" i="16"/>
  <c r="I109" i="16"/>
  <c r="I141" i="16"/>
  <c r="H141" i="16" s="1"/>
  <c r="I173" i="16"/>
  <c r="I205" i="16"/>
  <c r="I237" i="16"/>
  <c r="I269" i="16"/>
  <c r="I301" i="16"/>
  <c r="I333" i="16"/>
  <c r="I365" i="16"/>
  <c r="I397" i="16"/>
  <c r="I429" i="16"/>
  <c r="H429" i="16" s="1"/>
  <c r="I461" i="16"/>
  <c r="I493" i="16"/>
  <c r="H493" i="16" s="1"/>
  <c r="I524" i="16"/>
  <c r="I556" i="16"/>
  <c r="I574" i="16"/>
  <c r="I583" i="16"/>
  <c r="I591" i="16"/>
  <c r="I599" i="16"/>
  <c r="I607" i="16"/>
  <c r="I615" i="16"/>
  <c r="I623" i="16"/>
  <c r="I631" i="16"/>
  <c r="I639" i="16"/>
  <c r="I647" i="16"/>
  <c r="I655" i="16"/>
  <c r="I663" i="16"/>
  <c r="I671" i="16"/>
  <c r="I679" i="16"/>
  <c r="I687" i="16"/>
  <c r="I695" i="16"/>
  <c r="I703" i="16"/>
  <c r="I711" i="16"/>
  <c r="I719" i="16"/>
  <c r="I727" i="16"/>
  <c r="I735" i="16"/>
  <c r="I743" i="16"/>
  <c r="I751" i="16"/>
  <c r="I759" i="16"/>
  <c r="I767" i="16"/>
  <c r="I775" i="16"/>
  <c r="I783" i="16"/>
  <c r="I791" i="16"/>
  <c r="I799" i="16"/>
  <c r="I807" i="16"/>
  <c r="I815" i="16"/>
  <c r="I823" i="16"/>
  <c r="I831" i="16"/>
  <c r="I839" i="16"/>
  <c r="I847" i="16"/>
  <c r="I855" i="16"/>
  <c r="I863" i="16"/>
  <c r="I871" i="16"/>
  <c r="I879" i="16"/>
  <c r="I887" i="16"/>
  <c r="I895" i="16"/>
  <c r="I903" i="16"/>
  <c r="I911" i="16"/>
  <c r="I919" i="16"/>
  <c r="I927" i="16"/>
  <c r="H927" i="16" s="1"/>
  <c r="I935" i="16"/>
  <c r="I943" i="16"/>
  <c r="I951" i="16"/>
  <c r="H951" i="16" s="1"/>
  <c r="I959" i="16"/>
  <c r="I967" i="16"/>
  <c r="I975" i="16"/>
  <c r="I983" i="16"/>
  <c r="I991" i="16"/>
  <c r="I999" i="16"/>
  <c r="I1007" i="16"/>
  <c r="I1015" i="16"/>
  <c r="I1023" i="16"/>
  <c r="I1031" i="16"/>
  <c r="I1039" i="16"/>
  <c r="I1047" i="16"/>
  <c r="I1055" i="16"/>
  <c r="I1063" i="16"/>
  <c r="I1071" i="16"/>
  <c r="I1079" i="16"/>
  <c r="I1087" i="16"/>
  <c r="I1095" i="16"/>
  <c r="I1103" i="16"/>
  <c r="I1111" i="16"/>
  <c r="I1119" i="16"/>
  <c r="I1127" i="16"/>
  <c r="H1127" i="16" s="1"/>
  <c r="I1135" i="16"/>
  <c r="I1143" i="16"/>
  <c r="I1151" i="16"/>
  <c r="I1159" i="16"/>
  <c r="I1167" i="16"/>
  <c r="I1175" i="16"/>
  <c r="I1183" i="16"/>
  <c r="H1183" i="16" s="1"/>
  <c r="I1191" i="16"/>
  <c r="I1199" i="16"/>
  <c r="I1207" i="16"/>
  <c r="H1207" i="16" s="1"/>
  <c r="I1215" i="16"/>
  <c r="I1223" i="16"/>
  <c r="I1231" i="16"/>
  <c r="I1239" i="16"/>
  <c r="I1247" i="16"/>
  <c r="I1255" i="16"/>
  <c r="I1263" i="16"/>
  <c r="I1271" i="16"/>
  <c r="I1279" i="16"/>
  <c r="I1287" i="16"/>
  <c r="I1295" i="16"/>
  <c r="I1303" i="16"/>
  <c r="I1311" i="16"/>
  <c r="I1319" i="16"/>
  <c r="I1327" i="16"/>
  <c r="I1335" i="16"/>
  <c r="I1343" i="16"/>
  <c r="I1351" i="16"/>
  <c r="I1359" i="16"/>
  <c r="I1367" i="16"/>
  <c r="I1375" i="16"/>
  <c r="I1383" i="16"/>
  <c r="H1383" i="16" s="1"/>
  <c r="I1391" i="16"/>
  <c r="I1399" i="16"/>
  <c r="I1407" i="16"/>
  <c r="I1415" i="16"/>
  <c r="I1423" i="16"/>
  <c r="I1431" i="16"/>
  <c r="I1439" i="16"/>
  <c r="H1439" i="16" s="1"/>
  <c r="I1447" i="16"/>
  <c r="I1455" i="16"/>
  <c r="I1463" i="16"/>
  <c r="H1463" i="16" s="1"/>
  <c r="I1471" i="16"/>
  <c r="I1479" i="16"/>
  <c r="I1487" i="16"/>
  <c r="I1495" i="16"/>
  <c r="I1503" i="16"/>
  <c r="I1511" i="16"/>
  <c r="I1519" i="16"/>
  <c r="I1527" i="16"/>
  <c r="I1535" i="16"/>
  <c r="I1543" i="16"/>
  <c r="I1551" i="16"/>
  <c r="I1559" i="16"/>
  <c r="I1567" i="16"/>
  <c r="I1575" i="16"/>
  <c r="I1583" i="16"/>
  <c r="I1591" i="16"/>
  <c r="I1599" i="16"/>
  <c r="I1607" i="16"/>
  <c r="I1615" i="16"/>
  <c r="I1623" i="16"/>
  <c r="I1631" i="16"/>
  <c r="I1639" i="16"/>
  <c r="H1639" i="16" s="1"/>
  <c r="I1647" i="16"/>
  <c r="I1655" i="16"/>
  <c r="I1663" i="16"/>
  <c r="I1671" i="16"/>
  <c r="I1679" i="16"/>
  <c r="I1687" i="16"/>
  <c r="I1695" i="16"/>
  <c r="H1695" i="16" s="1"/>
  <c r="I1703" i="16"/>
  <c r="I1711" i="16"/>
  <c r="I1719" i="16"/>
  <c r="H1719" i="16" s="1"/>
  <c r="I1727" i="16"/>
  <c r="I1735" i="16"/>
  <c r="I1743" i="16"/>
  <c r="I1751" i="16"/>
  <c r="I1759" i="16"/>
  <c r="I1767" i="16"/>
  <c r="I1775" i="16"/>
  <c r="I1783" i="16"/>
  <c r="I1791" i="16"/>
  <c r="I1799" i="16"/>
  <c r="I1807" i="16"/>
  <c r="I1815" i="16"/>
  <c r="I1823" i="16"/>
  <c r="I1831" i="16"/>
  <c r="I1839" i="16"/>
  <c r="I1847" i="16"/>
  <c r="I1855" i="16"/>
  <c r="I1863" i="16"/>
  <c r="I1871" i="16"/>
  <c r="I1879" i="16"/>
  <c r="I1887" i="16"/>
  <c r="I1895" i="16"/>
  <c r="H1895" i="16" s="1"/>
  <c r="I1903" i="16"/>
  <c r="I1911" i="16"/>
  <c r="I1919" i="16"/>
  <c r="I1927" i="16"/>
  <c r="I1935" i="16"/>
  <c r="I1943" i="16"/>
  <c r="I1951" i="16"/>
  <c r="H1951" i="16" s="1"/>
  <c r="I1959" i="16"/>
  <c r="I1967" i="16"/>
  <c r="I1975" i="16"/>
  <c r="H1975" i="16" s="1"/>
  <c r="I1983" i="16"/>
  <c r="I1991" i="16"/>
  <c r="I1999" i="16"/>
  <c r="I2007" i="16"/>
  <c r="I2015" i="16"/>
  <c r="I2023" i="16"/>
  <c r="I2031" i="16"/>
  <c r="I2039" i="16"/>
  <c r="H2039" i="16" s="1"/>
  <c r="I2047" i="16"/>
  <c r="H2047" i="16" s="1"/>
  <c r="I2055" i="16"/>
  <c r="H2055" i="16" s="1"/>
  <c r="I2063" i="16"/>
  <c r="H2063" i="16" s="1"/>
  <c r="I2071" i="16"/>
  <c r="H2071" i="16" s="1"/>
  <c r="I2079" i="16"/>
  <c r="H2079" i="16" s="1"/>
  <c r="I2087" i="16"/>
  <c r="H2087" i="16" s="1"/>
  <c r="I2095" i="16"/>
  <c r="H2095" i="16" s="1"/>
  <c r="I2103" i="16"/>
  <c r="H2103" i="16" s="1"/>
  <c r="I2111" i="16"/>
  <c r="H2111" i="16" s="1"/>
  <c r="I2119" i="16"/>
  <c r="I2127" i="16"/>
  <c r="H2127" i="16" s="1"/>
  <c r="I2135" i="16"/>
  <c r="H2135" i="16" s="1"/>
  <c r="I2143" i="16"/>
  <c r="H2143" i="16" s="1"/>
  <c r="I2151" i="16"/>
  <c r="H2151" i="16" s="1"/>
  <c r="I2159" i="16"/>
  <c r="H2159" i="16" s="1"/>
  <c r="I2167" i="16"/>
  <c r="H2167" i="16" s="1"/>
  <c r="I2175" i="16"/>
  <c r="H2175" i="16" s="1"/>
  <c r="I2183" i="16"/>
  <c r="H2183" i="16" s="1"/>
  <c r="I2191" i="16"/>
  <c r="H2191" i="16" s="1"/>
  <c r="I2199" i="16"/>
  <c r="H2199" i="16" s="1"/>
  <c r="I2207" i="16"/>
  <c r="H2207" i="16" s="1"/>
  <c r="I2215" i="16"/>
  <c r="H2215" i="16" s="1"/>
  <c r="I2223" i="16"/>
  <c r="H2223" i="16" s="1"/>
  <c r="I2231" i="16"/>
  <c r="H2231" i="16" s="1"/>
  <c r="I2239" i="16"/>
  <c r="H2239" i="16" s="1"/>
  <c r="I2247" i="16"/>
  <c r="H2247" i="16" s="1"/>
  <c r="I2255" i="16"/>
  <c r="H2255" i="16" s="1"/>
  <c r="I2263" i="16"/>
  <c r="H2263" i="16" s="1"/>
  <c r="I2271" i="16"/>
  <c r="H2271" i="16" s="1"/>
  <c r="I2279" i="16"/>
  <c r="H2279" i="16" s="1"/>
  <c r="I2287" i="16"/>
  <c r="H2287" i="16" s="1"/>
  <c r="I2295" i="16"/>
  <c r="H2295" i="16" s="1"/>
  <c r="I2302" i="16"/>
  <c r="H2302" i="16" s="1"/>
  <c r="I2310" i="16"/>
  <c r="H2310" i="16" s="1"/>
  <c r="I2318" i="16"/>
  <c r="H2318" i="16" s="1"/>
  <c r="I2326" i="16"/>
  <c r="H2326" i="16" s="1"/>
  <c r="I2334" i="16"/>
  <c r="H2334" i="16" s="1"/>
  <c r="I2342" i="16"/>
  <c r="H2342" i="16" s="1"/>
  <c r="I2350" i="16"/>
  <c r="H2350" i="16" s="1"/>
  <c r="I2358" i="16"/>
  <c r="H2358" i="16" s="1"/>
  <c r="I2366" i="16"/>
  <c r="H2366" i="16" s="1"/>
  <c r="I2374" i="16"/>
  <c r="H2374" i="16" s="1"/>
  <c r="I2381" i="16"/>
  <c r="H2381" i="16" s="1"/>
  <c r="I2389" i="16"/>
  <c r="H2389" i="16" s="1"/>
  <c r="I2397" i="16"/>
  <c r="H2397" i="16" s="1"/>
  <c r="I2405" i="16"/>
  <c r="H2405" i="16" s="1"/>
  <c r="I2413" i="16"/>
  <c r="H2413" i="16" s="1"/>
  <c r="I2421" i="16"/>
  <c r="H2421" i="16" s="1"/>
  <c r="I2429" i="16"/>
  <c r="H2429" i="16" s="1"/>
  <c r="I2437" i="16"/>
  <c r="H2437" i="16" s="1"/>
  <c r="I2445" i="16"/>
  <c r="I2453" i="16"/>
  <c r="H2453" i="16" s="1"/>
  <c r="I2460" i="16"/>
  <c r="H2460" i="16" s="1"/>
  <c r="I2468" i="16"/>
  <c r="H2468" i="16" s="1"/>
  <c r="I2476" i="16"/>
  <c r="H2476" i="16" s="1"/>
  <c r="I2484" i="16"/>
  <c r="H2484" i="16" s="1"/>
  <c r="J441" i="16"/>
  <c r="J828" i="16"/>
  <c r="J992" i="16"/>
  <c r="J1120" i="16"/>
  <c r="J1248" i="16"/>
  <c r="J1376" i="16"/>
  <c r="J1504" i="16"/>
  <c r="J1632" i="16"/>
  <c r="J1760" i="16"/>
  <c r="J1888" i="16"/>
  <c r="J2016" i="16"/>
  <c r="J2064" i="16"/>
  <c r="J2096" i="16"/>
  <c r="J2128" i="16"/>
  <c r="J2160" i="16"/>
  <c r="J2192" i="16"/>
  <c r="J2224" i="16"/>
  <c r="J2256" i="16"/>
  <c r="J2288" i="16"/>
  <c r="J2319" i="16"/>
  <c r="J2351" i="16"/>
  <c r="J2382" i="16"/>
  <c r="J2414" i="16"/>
  <c r="J2446" i="16"/>
  <c r="J2477" i="16"/>
  <c r="I19" i="16"/>
  <c r="I51" i="16"/>
  <c r="I83" i="16"/>
  <c r="I115" i="16"/>
  <c r="I147" i="16"/>
  <c r="I179" i="16"/>
  <c r="I211" i="16"/>
  <c r="I243" i="16"/>
  <c r="I275" i="16"/>
  <c r="I307" i="16"/>
  <c r="I339" i="16"/>
  <c r="I371" i="16"/>
  <c r="I403" i="16"/>
  <c r="I435" i="16"/>
  <c r="I467" i="16"/>
  <c r="I498" i="16"/>
  <c r="I530" i="16"/>
  <c r="I562" i="16"/>
  <c r="I576" i="16"/>
  <c r="I584" i="16"/>
  <c r="I592" i="16"/>
  <c r="I600" i="16"/>
  <c r="I608" i="16"/>
  <c r="I616" i="16"/>
  <c r="I624" i="16"/>
  <c r="I632" i="16"/>
  <c r="I640" i="16"/>
  <c r="H640" i="16" s="1"/>
  <c r="I648" i="16"/>
  <c r="I656" i="16"/>
  <c r="I664" i="16"/>
  <c r="I672" i="16"/>
  <c r="I680" i="16"/>
  <c r="I688" i="16"/>
  <c r="I696" i="16"/>
  <c r="I704" i="16"/>
  <c r="I712" i="16"/>
  <c r="I720" i="16"/>
  <c r="I728" i="16"/>
  <c r="H728" i="16" s="1"/>
  <c r="I736" i="16"/>
  <c r="I744" i="16"/>
  <c r="I752" i="16"/>
  <c r="I760" i="16"/>
  <c r="I768" i="16"/>
  <c r="I776" i="16"/>
  <c r="I784" i="16"/>
  <c r="I792" i="16"/>
  <c r="I800" i="16"/>
  <c r="I808" i="16"/>
  <c r="I816" i="16"/>
  <c r="I824" i="16"/>
  <c r="I832" i="16"/>
  <c r="I840" i="16"/>
  <c r="I848" i="16"/>
  <c r="I856" i="16"/>
  <c r="H856" i="16" s="1"/>
  <c r="I864" i="16"/>
  <c r="I872" i="16"/>
  <c r="I880" i="16"/>
  <c r="I888" i="16"/>
  <c r="I896" i="16"/>
  <c r="I904" i="16"/>
  <c r="I912" i="16"/>
  <c r="I920" i="16"/>
  <c r="I928" i="16"/>
  <c r="I936" i="16"/>
  <c r="I944" i="16"/>
  <c r="I952" i="16"/>
  <c r="H952" i="16" s="1"/>
  <c r="I960" i="16"/>
  <c r="I968" i="16"/>
  <c r="I976" i="16"/>
  <c r="I984" i="16"/>
  <c r="I992" i="16"/>
  <c r="I1000" i="16"/>
  <c r="I1008" i="16"/>
  <c r="I1016" i="16"/>
  <c r="I1024" i="16"/>
  <c r="I1032" i="16"/>
  <c r="I1040" i="16"/>
  <c r="I1048" i="16"/>
  <c r="I1056" i="16"/>
  <c r="I1064" i="16"/>
  <c r="I1072" i="16"/>
  <c r="I1080" i="16"/>
  <c r="I1088" i="16"/>
  <c r="I1096" i="16"/>
  <c r="I1104" i="16"/>
  <c r="H1104" i="16" s="1"/>
  <c r="I1112" i="16"/>
  <c r="I1120" i="16"/>
  <c r="I1128" i="16"/>
  <c r="I1136" i="16"/>
  <c r="I1144" i="16"/>
  <c r="I1152" i="16"/>
  <c r="I1160" i="16"/>
  <c r="I1168" i="16"/>
  <c r="I1176" i="16"/>
  <c r="I1184" i="16"/>
  <c r="I1192" i="16"/>
  <c r="I1200" i="16"/>
  <c r="I1208" i="16"/>
  <c r="H1208" i="16" s="1"/>
  <c r="I1216" i="16"/>
  <c r="I1224" i="16"/>
  <c r="I1232" i="16"/>
  <c r="I1240" i="16"/>
  <c r="I1248" i="16"/>
  <c r="I1256" i="16"/>
  <c r="I1264" i="16"/>
  <c r="I1272" i="16"/>
  <c r="I1280" i="16"/>
  <c r="I1288" i="16"/>
  <c r="I1296" i="16"/>
  <c r="I1304" i="16"/>
  <c r="I1312" i="16"/>
  <c r="I1320" i="16"/>
  <c r="I1328" i="16"/>
  <c r="I1336" i="16"/>
  <c r="I1344" i="16"/>
  <c r="I1352" i="16"/>
  <c r="I1360" i="16"/>
  <c r="H1360" i="16" s="1"/>
  <c r="I1368" i="16"/>
  <c r="I1376" i="16"/>
  <c r="I1384" i="16"/>
  <c r="I1392" i="16"/>
  <c r="I1400" i="16"/>
  <c r="I1408" i="16"/>
  <c r="I1416" i="16"/>
  <c r="I1424" i="16"/>
  <c r="I1432" i="16"/>
  <c r="I1440" i="16"/>
  <c r="I1448" i="16"/>
  <c r="I1456" i="16"/>
  <c r="I1464" i="16"/>
  <c r="H1464" i="16" s="1"/>
  <c r="I1472" i="16"/>
  <c r="I1480" i="16"/>
  <c r="I1488" i="16"/>
  <c r="I1496" i="16"/>
  <c r="I1504" i="16"/>
  <c r="I1512" i="16"/>
  <c r="I1520" i="16"/>
  <c r="I1528" i="16"/>
  <c r="I1536" i="16"/>
  <c r="I1544" i="16"/>
  <c r="I1552" i="16"/>
  <c r="I1560" i="16"/>
  <c r="I1568" i="16"/>
  <c r="I1576" i="16"/>
  <c r="I1584" i="16"/>
  <c r="I1592" i="16"/>
  <c r="I1600" i="16"/>
  <c r="I1608" i="16"/>
  <c r="H1608" i="16" s="1"/>
  <c r="I1616" i="16"/>
  <c r="H1616" i="16" s="1"/>
  <c r="I1624" i="16"/>
  <c r="I1632" i="16"/>
  <c r="H1632" i="16" s="1"/>
  <c r="I1640" i="16"/>
  <c r="I1648" i="16"/>
  <c r="I1656" i="16"/>
  <c r="I1664" i="16"/>
  <c r="I1672" i="16"/>
  <c r="I1680" i="16"/>
  <c r="I1688" i="16"/>
  <c r="I1696" i="16"/>
  <c r="I1704" i="16"/>
  <c r="I1712" i="16"/>
  <c r="I1720" i="16"/>
  <c r="H1720" i="16" s="1"/>
  <c r="I1728" i="16"/>
  <c r="I1736" i="16"/>
  <c r="I1744" i="16"/>
  <c r="I1752" i="16"/>
  <c r="I1760" i="16"/>
  <c r="I1768" i="16"/>
  <c r="I1776" i="16"/>
  <c r="I1784" i="16"/>
  <c r="I1792" i="16"/>
  <c r="I1800" i="16"/>
  <c r="I1808" i="16"/>
  <c r="I1816" i="16"/>
  <c r="I1824" i="16"/>
  <c r="I1832" i="16"/>
  <c r="I1840" i="16"/>
  <c r="I1848" i="16"/>
  <c r="I1856" i="16"/>
  <c r="H1856" i="16" s="1"/>
  <c r="I1864" i="16"/>
  <c r="I1872" i="16"/>
  <c r="H1872" i="16" s="1"/>
  <c r="I1880" i="16"/>
  <c r="I1888" i="16"/>
  <c r="I1896" i="16"/>
  <c r="I1904" i="16"/>
  <c r="I1912" i="16"/>
  <c r="I1920" i="16"/>
  <c r="I1928" i="16"/>
  <c r="I1936" i="16"/>
  <c r="I1944" i="16"/>
  <c r="I1952" i="16"/>
  <c r="I1960" i="16"/>
  <c r="I1968" i="16"/>
  <c r="I1976" i="16"/>
  <c r="H1976" i="16" s="1"/>
  <c r="I1984" i="16"/>
  <c r="I1992" i="16"/>
  <c r="I2000" i="16"/>
  <c r="I2008" i="16"/>
  <c r="I2016" i="16"/>
  <c r="I2024" i="16"/>
  <c r="I2032" i="16"/>
  <c r="H2032" i="16" s="1"/>
  <c r="I2040" i="16"/>
  <c r="I2048" i="16"/>
  <c r="I2056" i="16"/>
  <c r="I2064" i="16"/>
  <c r="I2072" i="16"/>
  <c r="I2080" i="16"/>
  <c r="I2088" i="16"/>
  <c r="I2096" i="16"/>
  <c r="I2104" i="16"/>
  <c r="I2112" i="16"/>
  <c r="I2120" i="16"/>
  <c r="I2128" i="16"/>
  <c r="H2128" i="16" s="1"/>
  <c r="I2136" i="16"/>
  <c r="I2144" i="16"/>
  <c r="I2152" i="16"/>
  <c r="H2152" i="16" s="1"/>
  <c r="I2160" i="16"/>
  <c r="I2168" i="16"/>
  <c r="I2176" i="16"/>
  <c r="I2184" i="16"/>
  <c r="I2192" i="16"/>
  <c r="I2200" i="16"/>
  <c r="I2208" i="16"/>
  <c r="I2216" i="16"/>
  <c r="I2224" i="16"/>
  <c r="I2232" i="16"/>
  <c r="I2240" i="16"/>
  <c r="I2248" i="16"/>
  <c r="I2256" i="16"/>
  <c r="I2264" i="16"/>
  <c r="I2272" i="16"/>
  <c r="I2280" i="16"/>
  <c r="I2288" i="16"/>
  <c r="I2296" i="16"/>
  <c r="I2303" i="16"/>
  <c r="I2311" i="16"/>
  <c r="I2319" i="16"/>
  <c r="I2327" i="16"/>
  <c r="I2335" i="16"/>
  <c r="I2343" i="16"/>
  <c r="I2351" i="16"/>
  <c r="I2359" i="16"/>
  <c r="I2367" i="16"/>
  <c r="I2375" i="16"/>
  <c r="I2382" i="16"/>
  <c r="H2382" i="16" s="1"/>
  <c r="I2390" i="16"/>
  <c r="I2398" i="16"/>
  <c r="I2406" i="16"/>
  <c r="H2406" i="16" s="1"/>
  <c r="I2414" i="16"/>
  <c r="I2422" i="16"/>
  <c r="I2430" i="16"/>
  <c r="I2438" i="16"/>
  <c r="I2446" i="16"/>
  <c r="I2454" i="16"/>
  <c r="I2461" i="16"/>
  <c r="I2469" i="16"/>
  <c r="I2477" i="16"/>
  <c r="I2485" i="16"/>
  <c r="J473" i="16"/>
  <c r="J844" i="16"/>
  <c r="J1000" i="16"/>
  <c r="J1128" i="16"/>
  <c r="J1256" i="16"/>
  <c r="J1384" i="16"/>
  <c r="J1512" i="16"/>
  <c r="J1640" i="16"/>
  <c r="J1768" i="16"/>
  <c r="J1896" i="16"/>
  <c r="J2024" i="16"/>
  <c r="J2066" i="16"/>
  <c r="J2098" i="16"/>
  <c r="J2130" i="16"/>
  <c r="J2162" i="16"/>
  <c r="J2194" i="16"/>
  <c r="J2226" i="16"/>
  <c r="J2258" i="16"/>
  <c r="J2290" i="16"/>
  <c r="J2321" i="16"/>
  <c r="J2353" i="16"/>
  <c r="J2384" i="16"/>
  <c r="J2416" i="16"/>
  <c r="J2448" i="16"/>
  <c r="J2479" i="16"/>
  <c r="I21" i="16"/>
  <c r="I53" i="16"/>
  <c r="I85" i="16"/>
  <c r="I117" i="16"/>
  <c r="H117" i="16" s="1"/>
  <c r="I149" i="16"/>
  <c r="I181" i="16"/>
  <c r="I213" i="16"/>
  <c r="I245" i="16"/>
  <c r="H245" i="16" s="1"/>
  <c r="I277" i="16"/>
  <c r="I309" i="16"/>
  <c r="H309" i="16" s="1"/>
  <c r="I341" i="16"/>
  <c r="I373" i="16"/>
  <c r="H373" i="16" s="1"/>
  <c r="I405" i="16"/>
  <c r="I437" i="16"/>
  <c r="I469" i="16"/>
  <c r="I500" i="16"/>
  <c r="I532" i="16"/>
  <c r="I564" i="16"/>
  <c r="I577" i="16"/>
  <c r="I585" i="16"/>
  <c r="I593" i="16"/>
  <c r="I601" i="16"/>
  <c r="I609" i="16"/>
  <c r="H609" i="16" s="1"/>
  <c r="I617" i="16"/>
  <c r="I625" i="16"/>
  <c r="I633" i="16"/>
  <c r="I641" i="16"/>
  <c r="I649" i="16"/>
  <c r="I657" i="16"/>
  <c r="I665" i="16"/>
  <c r="I673" i="16"/>
  <c r="H673" i="16" s="1"/>
  <c r="I681" i="16"/>
  <c r="I689" i="16"/>
  <c r="I697" i="16"/>
  <c r="I705" i="16"/>
  <c r="I713" i="16"/>
  <c r="I721" i="16"/>
  <c r="I729" i="16"/>
  <c r="I737" i="16"/>
  <c r="H737" i="16" s="1"/>
  <c r="I745" i="16"/>
  <c r="H745" i="16" s="1"/>
  <c r="I753" i="16"/>
  <c r="I761" i="16"/>
  <c r="I769" i="16"/>
  <c r="I777" i="16"/>
  <c r="I785" i="16"/>
  <c r="I793" i="16"/>
  <c r="I801" i="16"/>
  <c r="I809" i="16"/>
  <c r="I817" i="16"/>
  <c r="H817" i="16" s="1"/>
  <c r="I825" i="16"/>
  <c r="I833" i="16"/>
  <c r="I841" i="16"/>
  <c r="I849" i="16"/>
  <c r="I857" i="16"/>
  <c r="I865" i="16"/>
  <c r="H865" i="16" s="1"/>
  <c r="I873" i="16"/>
  <c r="I881" i="16"/>
  <c r="I889" i="16"/>
  <c r="I897" i="16"/>
  <c r="I905" i="16"/>
  <c r="I913" i="16"/>
  <c r="I921" i="16"/>
  <c r="I929" i="16"/>
  <c r="H929" i="16" s="1"/>
  <c r="I937" i="16"/>
  <c r="H937" i="16" s="1"/>
  <c r="I945" i="16"/>
  <c r="I953" i="16"/>
  <c r="I961" i="16"/>
  <c r="I969" i="16"/>
  <c r="I977" i="16"/>
  <c r="I985" i="16"/>
  <c r="I993" i="16"/>
  <c r="H993" i="16" s="1"/>
  <c r="I1001" i="16"/>
  <c r="H1001" i="16" s="1"/>
  <c r="I1009" i="16"/>
  <c r="I1017" i="16"/>
  <c r="I1025" i="16"/>
  <c r="I1033" i="16"/>
  <c r="I1041" i="16"/>
  <c r="I1049" i="16"/>
  <c r="I1057" i="16"/>
  <c r="H1057" i="16" s="1"/>
  <c r="I1065" i="16"/>
  <c r="H1065" i="16" s="1"/>
  <c r="I1073" i="16"/>
  <c r="I1081" i="16"/>
  <c r="I1089" i="16"/>
  <c r="I1097" i="16"/>
  <c r="I1105" i="16"/>
  <c r="I1113" i="16"/>
  <c r="I1121" i="16"/>
  <c r="H1121" i="16" s="1"/>
  <c r="I1129" i="16"/>
  <c r="H1129" i="16" s="1"/>
  <c r="I1137" i="16"/>
  <c r="I1145" i="16"/>
  <c r="I1153" i="16"/>
  <c r="I1161" i="16"/>
  <c r="I1169" i="16"/>
  <c r="I1177" i="16"/>
  <c r="I1185" i="16"/>
  <c r="H1185" i="16" s="1"/>
  <c r="I1193" i="16"/>
  <c r="H1193" i="16" s="1"/>
  <c r="I1201" i="16"/>
  <c r="I1209" i="16"/>
  <c r="I1217" i="16"/>
  <c r="I1225" i="16"/>
  <c r="I1233" i="16"/>
  <c r="I1241" i="16"/>
  <c r="I1249" i="16"/>
  <c r="H1249" i="16" s="1"/>
  <c r="I1257" i="16"/>
  <c r="H1257" i="16" s="1"/>
  <c r="I1265" i="16"/>
  <c r="I1273" i="16"/>
  <c r="I1281" i="16"/>
  <c r="I1289" i="16"/>
  <c r="I1297" i="16"/>
  <c r="I1305" i="16"/>
  <c r="I1313" i="16"/>
  <c r="H1313" i="16" s="1"/>
  <c r="I1321" i="16"/>
  <c r="H1321" i="16" s="1"/>
  <c r="I1329" i="16"/>
  <c r="I1337" i="16"/>
  <c r="I1345" i="16"/>
  <c r="I1353" i="16"/>
  <c r="I1361" i="16"/>
  <c r="I1369" i="16"/>
  <c r="I1377" i="16"/>
  <c r="H1377" i="16" s="1"/>
  <c r="I1385" i="16"/>
  <c r="H1385" i="16" s="1"/>
  <c r="I1393" i="16"/>
  <c r="I1401" i="16"/>
  <c r="I1409" i="16"/>
  <c r="I1417" i="16"/>
  <c r="I1425" i="16"/>
  <c r="I1433" i="16"/>
  <c r="I1441" i="16"/>
  <c r="H1441" i="16" s="1"/>
  <c r="I1449" i="16"/>
  <c r="H1449" i="16" s="1"/>
  <c r="I1457" i="16"/>
  <c r="I1465" i="16"/>
  <c r="I1473" i="16"/>
  <c r="I1481" i="16"/>
  <c r="I1489" i="16"/>
  <c r="I1497" i="16"/>
  <c r="I1505" i="16"/>
  <c r="H1505" i="16" s="1"/>
  <c r="I1513" i="16"/>
  <c r="H1513" i="16" s="1"/>
  <c r="I1521" i="16"/>
  <c r="I1529" i="16"/>
  <c r="I1537" i="16"/>
  <c r="I1545" i="16"/>
  <c r="I1553" i="16"/>
  <c r="I1561" i="16"/>
  <c r="I1569" i="16"/>
  <c r="H1569" i="16" s="1"/>
  <c r="I1577" i="16"/>
  <c r="H1577" i="16" s="1"/>
  <c r="I1585" i="16"/>
  <c r="I1593" i="16"/>
  <c r="I1601" i="16"/>
  <c r="I1609" i="16"/>
  <c r="I1617" i="16"/>
  <c r="I1625" i="16"/>
  <c r="I1633" i="16"/>
  <c r="H1633" i="16" s="1"/>
  <c r="I1641" i="16"/>
  <c r="H1641" i="16" s="1"/>
  <c r="I1649" i="16"/>
  <c r="I1657" i="16"/>
  <c r="I1665" i="16"/>
  <c r="I1673" i="16"/>
  <c r="I1681" i="16"/>
  <c r="I1689" i="16"/>
  <c r="I1697" i="16"/>
  <c r="H1697" i="16" s="1"/>
  <c r="I1705" i="16"/>
  <c r="H1705" i="16" s="1"/>
  <c r="I1713" i="16"/>
  <c r="I1721" i="16"/>
  <c r="I1729" i="16"/>
  <c r="I1737" i="16"/>
  <c r="I1745" i="16"/>
  <c r="I1753" i="16"/>
  <c r="I1761" i="16"/>
  <c r="H1761" i="16" s="1"/>
  <c r="I1769" i="16"/>
  <c r="H1769" i="16" s="1"/>
  <c r="I1777" i="16"/>
  <c r="I1785" i="16"/>
  <c r="I1793" i="16"/>
  <c r="I1801" i="16"/>
  <c r="I1809" i="16"/>
  <c r="I1817" i="16"/>
  <c r="I1825" i="16"/>
  <c r="H1825" i="16" s="1"/>
  <c r="I1833" i="16"/>
  <c r="H1833" i="16" s="1"/>
  <c r="I1841" i="16"/>
  <c r="I1849" i="16"/>
  <c r="I1857" i="16"/>
  <c r="I1865" i="16"/>
  <c r="I1873" i="16"/>
  <c r="I1881" i="16"/>
  <c r="I1889" i="16"/>
  <c r="H1889" i="16" s="1"/>
  <c r="I1897" i="16"/>
  <c r="H1897" i="16" s="1"/>
  <c r="I1905" i="16"/>
  <c r="I1913" i="16"/>
  <c r="I1921" i="16"/>
  <c r="I1929" i="16"/>
  <c r="I1937" i="16"/>
  <c r="I1945" i="16"/>
  <c r="I1953" i="16"/>
  <c r="H1953" i="16" s="1"/>
  <c r="I1961" i="16"/>
  <c r="H1961" i="16" s="1"/>
  <c r="I1969" i="16"/>
  <c r="I1977" i="16"/>
  <c r="I1985" i="16"/>
  <c r="I1993" i="16"/>
  <c r="I2001" i="16"/>
  <c r="I2009" i="16"/>
  <c r="I2017" i="16"/>
  <c r="H2017" i="16" s="1"/>
  <c r="I2025" i="16"/>
  <c r="H2025" i="16" s="1"/>
  <c r="I2033" i="16"/>
  <c r="I2041" i="16"/>
  <c r="I2049" i="16"/>
  <c r="I2057" i="16"/>
  <c r="I2065" i="16"/>
  <c r="I2073" i="16"/>
  <c r="I2081" i="16"/>
  <c r="I2089" i="16"/>
  <c r="I2097" i="16"/>
  <c r="I2105" i="16"/>
  <c r="I2113" i="16"/>
  <c r="I2121" i="16"/>
  <c r="I2129" i="16"/>
  <c r="I2137" i="16"/>
  <c r="I2145" i="16"/>
  <c r="I2153" i="16"/>
  <c r="I2161" i="16"/>
  <c r="I2169" i="16"/>
  <c r="I2177" i="16"/>
  <c r="I2185" i="16"/>
  <c r="I2193" i="16"/>
  <c r="I2201" i="16"/>
  <c r="I2209" i="16"/>
  <c r="I2217" i="16"/>
  <c r="I2225" i="16"/>
  <c r="I2233" i="16"/>
  <c r="I2241" i="16"/>
  <c r="I2249" i="16"/>
  <c r="I2257" i="16"/>
  <c r="I2265" i="16"/>
  <c r="I2273" i="16"/>
  <c r="I2281" i="16"/>
  <c r="I2289" i="16"/>
  <c r="I2297" i="16"/>
  <c r="I2304" i="16"/>
  <c r="I2312" i="16"/>
  <c r="I2320" i="16"/>
  <c r="I2328" i="16"/>
  <c r="I2336" i="16"/>
  <c r="I2344" i="16"/>
  <c r="I2352" i="16"/>
  <c r="I2360" i="16"/>
  <c r="I2368" i="16"/>
  <c r="I2376" i="16"/>
  <c r="I2383" i="16"/>
  <c r="I2391" i="16"/>
  <c r="I2407" i="16"/>
  <c r="I2415" i="16"/>
  <c r="I2423" i="16"/>
  <c r="I2431" i="16"/>
  <c r="I2439" i="16"/>
  <c r="I2447" i="16"/>
  <c r="I2455" i="16"/>
  <c r="I2462" i="16"/>
  <c r="I2470" i="16"/>
  <c r="I2478" i="16"/>
  <c r="I2486" i="16"/>
  <c r="J568" i="16"/>
  <c r="J892" i="16"/>
  <c r="J1024" i="16"/>
  <c r="J1152" i="16"/>
  <c r="J1280" i="16"/>
  <c r="J1408" i="16"/>
  <c r="J1536" i="16"/>
  <c r="J1664" i="16"/>
  <c r="J1792" i="16"/>
  <c r="J1920" i="16"/>
  <c r="J2040" i="16"/>
  <c r="J2072" i="16"/>
  <c r="J2104" i="16"/>
  <c r="J2136" i="16"/>
  <c r="J2168" i="16"/>
  <c r="J2200" i="16"/>
  <c r="J2232" i="16"/>
  <c r="J2264" i="16"/>
  <c r="J2296" i="16"/>
  <c r="J2327" i="16"/>
  <c r="J2359" i="16"/>
  <c r="J2390" i="16"/>
  <c r="J2422" i="16"/>
  <c r="J2454" i="16"/>
  <c r="J2485" i="16"/>
  <c r="I27" i="16"/>
  <c r="I59" i="16"/>
  <c r="H59" i="16" s="1"/>
  <c r="I91" i="16"/>
  <c r="I123" i="16"/>
  <c r="I155" i="16"/>
  <c r="I187" i="16"/>
  <c r="I219" i="16"/>
  <c r="I251" i="16"/>
  <c r="I283" i="16"/>
  <c r="I315" i="16"/>
  <c r="H315" i="16" s="1"/>
  <c r="I347" i="16"/>
  <c r="I379" i="16"/>
  <c r="I411" i="16"/>
  <c r="I443" i="16"/>
  <c r="H443" i="16" s="1"/>
  <c r="I475" i="16"/>
  <c r="I506" i="16"/>
  <c r="H506" i="16" s="1"/>
  <c r="I538" i="16"/>
  <c r="I566" i="16"/>
  <c r="H566" i="16" s="1"/>
  <c r="I578" i="16"/>
  <c r="I586" i="16"/>
  <c r="I594" i="16"/>
  <c r="H594" i="16" s="1"/>
  <c r="I602" i="16"/>
  <c r="I610" i="16"/>
  <c r="I618" i="16"/>
  <c r="I626" i="16"/>
  <c r="I634" i="16"/>
  <c r="H634" i="16" s="1"/>
  <c r="I642" i="16"/>
  <c r="I650" i="16"/>
  <c r="I658" i="16"/>
  <c r="H658" i="16" s="1"/>
  <c r="I666" i="16"/>
  <c r="I674" i="16"/>
  <c r="I682" i="16"/>
  <c r="I690" i="16"/>
  <c r="I698" i="16"/>
  <c r="H698" i="16" s="1"/>
  <c r="I706" i="16"/>
  <c r="I714" i="16"/>
  <c r="I722" i="16"/>
  <c r="H722" i="16" s="1"/>
  <c r="I730" i="16"/>
  <c r="I738" i="16"/>
  <c r="I746" i="16"/>
  <c r="I754" i="16"/>
  <c r="I762" i="16"/>
  <c r="H762" i="16" s="1"/>
  <c r="I770" i="16"/>
  <c r="I778" i="16"/>
  <c r="I786" i="16"/>
  <c r="H786" i="16" s="1"/>
  <c r="I794" i="16"/>
  <c r="I802" i="16"/>
  <c r="I810" i="16"/>
  <c r="I818" i="16"/>
  <c r="I826" i="16"/>
  <c r="H826" i="16" s="1"/>
  <c r="I834" i="16"/>
  <c r="I842" i="16"/>
  <c r="I850" i="16"/>
  <c r="H850" i="16" s="1"/>
  <c r="I858" i="16"/>
  <c r="I866" i="16"/>
  <c r="I874" i="16"/>
  <c r="I882" i="16"/>
  <c r="I890" i="16"/>
  <c r="H890" i="16" s="1"/>
  <c r="I898" i="16"/>
  <c r="I906" i="16"/>
  <c r="I914" i="16"/>
  <c r="I922" i="16"/>
  <c r="I930" i="16"/>
  <c r="I938" i="16"/>
  <c r="I946" i="16"/>
  <c r="I954" i="16"/>
  <c r="I962" i="16"/>
  <c r="I970" i="16"/>
  <c r="I978" i="16"/>
  <c r="I986" i="16"/>
  <c r="I994" i="16"/>
  <c r="I1002" i="16"/>
  <c r="I1010" i="16"/>
  <c r="I1018" i="16"/>
  <c r="I1026" i="16"/>
  <c r="I1034" i="16"/>
  <c r="I1042" i="16"/>
  <c r="I1050" i="16"/>
  <c r="I1058" i="16"/>
  <c r="I1066" i="16"/>
  <c r="I1074" i="16"/>
  <c r="I1082" i="16"/>
  <c r="I1090" i="16"/>
  <c r="I1098" i="16"/>
  <c r="I1106" i="16"/>
  <c r="I1114" i="16"/>
  <c r="I1122" i="16"/>
  <c r="I1130" i="16"/>
  <c r="I1138" i="16"/>
  <c r="I1146" i="16"/>
  <c r="I1154" i="16"/>
  <c r="I1162" i="16"/>
  <c r="I1170" i="16"/>
  <c r="I1178" i="16"/>
  <c r="I1186" i="16"/>
  <c r="I1194" i="16"/>
  <c r="I1202" i="16"/>
  <c r="I1210" i="16"/>
  <c r="I1218" i="16"/>
  <c r="I1226" i="16"/>
  <c r="I1234" i="16"/>
  <c r="I1242" i="16"/>
  <c r="I1250" i="16"/>
  <c r="I1258" i="16"/>
  <c r="I1266" i="16"/>
  <c r="I1274" i="16"/>
  <c r="I1282" i="16"/>
  <c r="I1290" i="16"/>
  <c r="I1298" i="16"/>
  <c r="I1306" i="16"/>
  <c r="I1314" i="16"/>
  <c r="I1322" i="16"/>
  <c r="I1330" i="16"/>
  <c r="I1338" i="16"/>
  <c r="I1346" i="16"/>
  <c r="I1354" i="16"/>
  <c r="I1362" i="16"/>
  <c r="I1370" i="16"/>
  <c r="I1378" i="16"/>
  <c r="I1386" i="16"/>
  <c r="I1394" i="16"/>
  <c r="I1402" i="16"/>
  <c r="I1410" i="16"/>
  <c r="I1418" i="16"/>
  <c r="I1426" i="16"/>
  <c r="I1434" i="16"/>
  <c r="I1442" i="16"/>
  <c r="I1450" i="16"/>
  <c r="I1458" i="16"/>
  <c r="I1466" i="16"/>
  <c r="I1474" i="16"/>
  <c r="I1482" i="16"/>
  <c r="I1490" i="16"/>
  <c r="I1498" i="16"/>
  <c r="I1506" i="16"/>
  <c r="I1514" i="16"/>
  <c r="I1522" i="16"/>
  <c r="I1530" i="16"/>
  <c r="I1538" i="16"/>
  <c r="I1546" i="16"/>
  <c r="I1554" i="16"/>
  <c r="I1562" i="16"/>
  <c r="I1570" i="16"/>
  <c r="I1578" i="16"/>
  <c r="I1586" i="16"/>
  <c r="I1594" i="16"/>
  <c r="I1602" i="16"/>
  <c r="I1610" i="16"/>
  <c r="I1618" i="16"/>
  <c r="I1626" i="16"/>
  <c r="I1634" i="16"/>
  <c r="I1642" i="16"/>
  <c r="I1650" i="16"/>
  <c r="I1658" i="16"/>
  <c r="I1666" i="16"/>
  <c r="I1674" i="16"/>
  <c r="I1682" i="16"/>
  <c r="I1690" i="16"/>
  <c r="I1698" i="16"/>
  <c r="I1706" i="16"/>
  <c r="I1714" i="16"/>
  <c r="I1722" i="16"/>
  <c r="I1730" i="16"/>
  <c r="I1738" i="16"/>
  <c r="I1746" i="16"/>
  <c r="I1754" i="16"/>
  <c r="I1762" i="16"/>
  <c r="I1770" i="16"/>
  <c r="I1778" i="16"/>
  <c r="I1786" i="16"/>
  <c r="I1794" i="16"/>
  <c r="I1802" i="16"/>
  <c r="I1810" i="16"/>
  <c r="I1818" i="16"/>
  <c r="I1826" i="16"/>
  <c r="I1834" i="16"/>
  <c r="I1842" i="16"/>
  <c r="I1850" i="16"/>
  <c r="I1858" i="16"/>
  <c r="I1866" i="16"/>
  <c r="I1874" i="16"/>
  <c r="I1882" i="16"/>
  <c r="I1890" i="16"/>
  <c r="I1898" i="16"/>
  <c r="I1906" i="16"/>
  <c r="I1914" i="16"/>
  <c r="I1922" i="16"/>
  <c r="I1930" i="16"/>
  <c r="I1938" i="16"/>
  <c r="I1946" i="16"/>
  <c r="I1954" i="16"/>
  <c r="I1962" i="16"/>
  <c r="I1970" i="16"/>
  <c r="I1978" i="16"/>
  <c r="I1986" i="16"/>
  <c r="I1994" i="16"/>
  <c r="I2002" i="16"/>
  <c r="I2010" i="16"/>
  <c r="I2018" i="16"/>
  <c r="I2026" i="16"/>
  <c r="I2034" i="16"/>
  <c r="I2042" i="16"/>
  <c r="I2050" i="16"/>
  <c r="I2058" i="16"/>
  <c r="I2066" i="16"/>
  <c r="I2074" i="16"/>
  <c r="I2082" i="16"/>
  <c r="I2090" i="16"/>
  <c r="I2098" i="16"/>
  <c r="I2106" i="16"/>
  <c r="I2114" i="16"/>
  <c r="I2122" i="16"/>
  <c r="I2130" i="16"/>
  <c r="I2138" i="16"/>
  <c r="I2146" i="16"/>
  <c r="I2154" i="16"/>
  <c r="I2162" i="16"/>
  <c r="I2170" i="16"/>
  <c r="I2178" i="16"/>
  <c r="I2186" i="16"/>
  <c r="I2194" i="16"/>
  <c r="H2194" i="16" s="1"/>
  <c r="I2202" i="16"/>
  <c r="I2210" i="16"/>
  <c r="I2218" i="16"/>
  <c r="H2218" i="16" s="1"/>
  <c r="I2226" i="16"/>
  <c r="I2234" i="16"/>
  <c r="I2242" i="16"/>
  <c r="I2250" i="16"/>
  <c r="I2258" i="16"/>
  <c r="I2266" i="16"/>
  <c r="I2274" i="16"/>
  <c r="I2282" i="16"/>
  <c r="I2290" i="16"/>
  <c r="I2298" i="16"/>
  <c r="I2305" i="16"/>
  <c r="I2313" i="16"/>
  <c r="I2321" i="16"/>
  <c r="I2329" i="16"/>
  <c r="I2337" i="16"/>
  <c r="I2345" i="16"/>
  <c r="I2353" i="16"/>
  <c r="I2361" i="16"/>
  <c r="I2369" i="16"/>
  <c r="I2377" i="16"/>
  <c r="I2384" i="16"/>
  <c r="I2392" i="16"/>
  <c r="I2400" i="16"/>
  <c r="I2408" i="16"/>
  <c r="I2416" i="16"/>
  <c r="I2424" i="16"/>
  <c r="I2432" i="16"/>
  <c r="I2440" i="16"/>
  <c r="I2448" i="16"/>
  <c r="H2448" i="16" s="1"/>
  <c r="I2463" i="16"/>
  <c r="I2471" i="16"/>
  <c r="I2479" i="16"/>
  <c r="I2487" i="16"/>
  <c r="J600" i="16"/>
  <c r="J904" i="16"/>
  <c r="J1032" i="16"/>
  <c r="J1160" i="16"/>
  <c r="J1288" i="16"/>
  <c r="J1416" i="16"/>
  <c r="J1544" i="16"/>
  <c r="J1672" i="16"/>
  <c r="J1800" i="16"/>
  <c r="J1928" i="16"/>
  <c r="J2042" i="16"/>
  <c r="J2074" i="16"/>
  <c r="J2106" i="16"/>
  <c r="J2138" i="16"/>
  <c r="J2170" i="16"/>
  <c r="J2202" i="16"/>
  <c r="J2234" i="16"/>
  <c r="J2266" i="16"/>
  <c r="J2298" i="16"/>
  <c r="J2329" i="16"/>
  <c r="J2361" i="16"/>
  <c r="J2392" i="16"/>
  <c r="J2424" i="16"/>
  <c r="J2487" i="16"/>
  <c r="I29" i="16"/>
  <c r="I61" i="16"/>
  <c r="H61" i="16" s="1"/>
  <c r="I93" i="16"/>
  <c r="I125" i="16"/>
  <c r="H125" i="16" s="1"/>
  <c r="I157" i="16"/>
  <c r="I189" i="16"/>
  <c r="H189" i="16" s="1"/>
  <c r="I221" i="16"/>
  <c r="I253" i="16"/>
  <c r="H253" i="16" s="1"/>
  <c r="I285" i="16"/>
  <c r="I317" i="16"/>
  <c r="I349" i="16"/>
  <c r="I381" i="16"/>
  <c r="H381" i="16" s="1"/>
  <c r="I413" i="16"/>
  <c r="H413" i="16" s="1"/>
  <c r="I445" i="16"/>
  <c r="I477" i="16"/>
  <c r="I508" i="16"/>
  <c r="I540" i="16"/>
  <c r="I570" i="16"/>
  <c r="I579" i="16"/>
  <c r="I587" i="16"/>
  <c r="I595" i="16"/>
  <c r="H595" i="16" s="1"/>
  <c r="I603" i="16"/>
  <c r="H603" i="16" s="1"/>
  <c r="I611" i="16"/>
  <c r="I619" i="16"/>
  <c r="I627" i="16"/>
  <c r="I635" i="16"/>
  <c r="I643" i="16"/>
  <c r="I651" i="16"/>
  <c r="I659" i="16"/>
  <c r="H659" i="16" s="1"/>
  <c r="I667" i="16"/>
  <c r="H667" i="16" s="1"/>
  <c r="I675" i="16"/>
  <c r="I683" i="16"/>
  <c r="I691" i="16"/>
  <c r="I699" i="16"/>
  <c r="I707" i="16"/>
  <c r="I715" i="16"/>
  <c r="I723" i="16"/>
  <c r="H723" i="16" s="1"/>
  <c r="I731" i="16"/>
  <c r="H731" i="16" s="1"/>
  <c r="I739" i="16"/>
  <c r="I747" i="16"/>
  <c r="I755" i="16"/>
  <c r="I763" i="16"/>
  <c r="I771" i="16"/>
  <c r="I779" i="16"/>
  <c r="I787" i="16"/>
  <c r="H787" i="16" s="1"/>
  <c r="I795" i="16"/>
  <c r="H795" i="16" s="1"/>
  <c r="I803" i="16"/>
  <c r="I811" i="16"/>
  <c r="I819" i="16"/>
  <c r="I827" i="16"/>
  <c r="I835" i="16"/>
  <c r="I843" i="16"/>
  <c r="I851" i="16"/>
  <c r="H851" i="16" s="1"/>
  <c r="I859" i="16"/>
  <c r="H859" i="16" s="1"/>
  <c r="I867" i="16"/>
  <c r="I875" i="16"/>
  <c r="I883" i="16"/>
  <c r="I891" i="16"/>
  <c r="I899" i="16"/>
  <c r="I907" i="16"/>
  <c r="I915" i="16"/>
  <c r="I923" i="16"/>
  <c r="H923" i="16" s="1"/>
  <c r="I931" i="16"/>
  <c r="H931" i="16" s="1"/>
  <c r="J696" i="16"/>
  <c r="J928" i="16"/>
  <c r="J1056" i="16"/>
  <c r="J1184" i="16"/>
  <c r="J1312" i="16"/>
  <c r="J1440" i="16"/>
  <c r="J1568" i="16"/>
  <c r="J1696" i="16"/>
  <c r="J1824" i="16"/>
  <c r="J1952" i="16"/>
  <c r="J2048" i="16"/>
  <c r="J2080" i="16"/>
  <c r="J2112" i="16"/>
  <c r="J2144" i="16"/>
  <c r="J2176" i="16"/>
  <c r="J2208" i="16"/>
  <c r="J2240" i="16"/>
  <c r="J2272" i="16"/>
  <c r="J2303" i="16"/>
  <c r="J2335" i="16"/>
  <c r="J2367" i="16"/>
  <c r="J2398" i="16"/>
  <c r="J2430" i="16"/>
  <c r="J2461" i="16"/>
  <c r="I3" i="16"/>
  <c r="I35" i="16"/>
  <c r="I67" i="16"/>
  <c r="H67" i="16" s="1"/>
  <c r="I99" i="16"/>
  <c r="I131" i="16"/>
  <c r="I163" i="16"/>
  <c r="I195" i="16"/>
  <c r="I227" i="16"/>
  <c r="I259" i="16"/>
  <c r="I291" i="16"/>
  <c r="I323" i="16"/>
  <c r="I355" i="16"/>
  <c r="I387" i="16"/>
  <c r="I419" i="16"/>
  <c r="I451" i="16"/>
  <c r="H451" i="16" s="1"/>
  <c r="I483" i="16"/>
  <c r="I514" i="16"/>
  <c r="H514" i="16" s="1"/>
  <c r="I546" i="16"/>
  <c r="I571" i="16"/>
  <c r="I580" i="16"/>
  <c r="I588" i="16"/>
  <c r="I596" i="16"/>
  <c r="I604" i="16"/>
  <c r="I612" i="16"/>
  <c r="I620" i="16"/>
  <c r="I628" i="16"/>
  <c r="H628" i="16" s="1"/>
  <c r="I636" i="16"/>
  <c r="I644" i="16"/>
  <c r="I652" i="16"/>
  <c r="I660" i="16"/>
  <c r="I668" i="16"/>
  <c r="I676" i="16"/>
  <c r="I684" i="16"/>
  <c r="I692" i="16"/>
  <c r="H692" i="16" s="1"/>
  <c r="I700" i="16"/>
  <c r="I708" i="16"/>
  <c r="I716" i="16"/>
  <c r="I724" i="16"/>
  <c r="I732" i="16"/>
  <c r="H732" i="16" s="1"/>
  <c r="I740" i="16"/>
  <c r="I748" i="16"/>
  <c r="H748" i="16" s="1"/>
  <c r="I756" i="16"/>
  <c r="I764" i="16"/>
  <c r="I772" i="16"/>
  <c r="I780" i="16"/>
  <c r="I788" i="16"/>
  <c r="I796" i="16"/>
  <c r="I804" i="16"/>
  <c r="I812" i="16"/>
  <c r="I820" i="16"/>
  <c r="I828" i="16"/>
  <c r="I836" i="16"/>
  <c r="I844" i="16"/>
  <c r="I852" i="16"/>
  <c r="I860" i="16"/>
  <c r="I868" i="16"/>
  <c r="I876" i="16"/>
  <c r="I884" i="16"/>
  <c r="I892" i="16"/>
  <c r="I900" i="16"/>
  <c r="I908" i="16"/>
  <c r="I916" i="16"/>
  <c r="I924" i="16"/>
  <c r="H924" i="16" s="1"/>
  <c r="I932" i="16"/>
  <c r="H932" i="16" s="1"/>
  <c r="I940" i="16"/>
  <c r="H940" i="16" s="1"/>
  <c r="I948" i="16"/>
  <c r="H948" i="16" s="1"/>
  <c r="I956" i="16"/>
  <c r="H956" i="16" s="1"/>
  <c r="I964" i="16"/>
  <c r="I972" i="16"/>
  <c r="I980" i="16"/>
  <c r="I988" i="16"/>
  <c r="H988" i="16" s="1"/>
  <c r="I996" i="16"/>
  <c r="H996" i="16" s="1"/>
  <c r="I1004" i="16"/>
  <c r="H1004" i="16" s="1"/>
  <c r="I1012" i="16"/>
  <c r="H1012" i="16" s="1"/>
  <c r="I1020" i="16"/>
  <c r="H1020" i="16" s="1"/>
  <c r="I1028" i="16"/>
  <c r="I1036" i="16"/>
  <c r="I1044" i="16"/>
  <c r="I1052" i="16"/>
  <c r="H1052" i="16" s="1"/>
  <c r="I1060" i="16"/>
  <c r="H1060" i="16" s="1"/>
  <c r="I1068" i="16"/>
  <c r="H1068" i="16" s="1"/>
  <c r="I1076" i="16"/>
  <c r="H1076" i="16" s="1"/>
  <c r="I1084" i="16"/>
  <c r="H1084" i="16" s="1"/>
  <c r="I1092" i="16"/>
  <c r="I1100" i="16"/>
  <c r="I1108" i="16"/>
  <c r="I1116" i="16"/>
  <c r="H1116" i="16" s="1"/>
  <c r="I1124" i="16"/>
  <c r="H1124" i="16" s="1"/>
  <c r="I1132" i="16"/>
  <c r="H1132" i="16" s="1"/>
  <c r="I1140" i="16"/>
  <c r="H1140" i="16" s="1"/>
  <c r="I1148" i="16"/>
  <c r="H1148" i="16" s="1"/>
  <c r="I1156" i="16"/>
  <c r="I1164" i="16"/>
  <c r="I1172" i="16"/>
  <c r="I1180" i="16"/>
  <c r="H1180" i="16" s="1"/>
  <c r="I1188" i="16"/>
  <c r="H1188" i="16" s="1"/>
  <c r="I1196" i="16"/>
  <c r="H1196" i="16" s="1"/>
  <c r="I1204" i="16"/>
  <c r="H1204" i="16" s="1"/>
  <c r="I1212" i="16"/>
  <c r="H1212" i="16" s="1"/>
  <c r="I1220" i="16"/>
  <c r="I1228" i="16"/>
  <c r="I1236" i="16"/>
  <c r="I1244" i="16"/>
  <c r="H1244" i="16" s="1"/>
  <c r="I1252" i="16"/>
  <c r="H1252" i="16" s="1"/>
  <c r="I1260" i="16"/>
  <c r="H1260" i="16" s="1"/>
  <c r="I1268" i="16"/>
  <c r="H1268" i="16" s="1"/>
  <c r="I1276" i="16"/>
  <c r="H1276" i="16" s="1"/>
  <c r="I1284" i="16"/>
  <c r="I1292" i="16"/>
  <c r="I1300" i="16"/>
  <c r="I1308" i="16"/>
  <c r="H1308" i="16" s="1"/>
  <c r="I1316" i="16"/>
  <c r="H1316" i="16" s="1"/>
  <c r="I1324" i="16"/>
  <c r="H1324" i="16" s="1"/>
  <c r="I1332" i="16"/>
  <c r="H1332" i="16" s="1"/>
  <c r="I1340" i="16"/>
  <c r="H1340" i="16" s="1"/>
  <c r="I1348" i="16"/>
  <c r="I1356" i="16"/>
  <c r="I1364" i="16"/>
  <c r="I1372" i="16"/>
  <c r="H1372" i="16" s="1"/>
  <c r="I1380" i="16"/>
  <c r="H1380" i="16" s="1"/>
  <c r="I1388" i="16"/>
  <c r="H1388" i="16" s="1"/>
  <c r="I1396" i="16"/>
  <c r="H1396" i="16" s="1"/>
  <c r="I1404" i="16"/>
  <c r="H1404" i="16" s="1"/>
  <c r="I1412" i="16"/>
  <c r="I1420" i="16"/>
  <c r="I1428" i="16"/>
  <c r="I1436" i="16"/>
  <c r="H1436" i="16" s="1"/>
  <c r="I1444" i="16"/>
  <c r="H1444" i="16" s="1"/>
  <c r="I1452" i="16"/>
  <c r="H1452" i="16" s="1"/>
  <c r="I1460" i="16"/>
  <c r="H1460" i="16" s="1"/>
  <c r="I1468" i="16"/>
  <c r="H1468" i="16" s="1"/>
  <c r="I1476" i="16"/>
  <c r="I1484" i="16"/>
  <c r="I1492" i="16"/>
  <c r="I1500" i="16"/>
  <c r="H1500" i="16" s="1"/>
  <c r="I1508" i="16"/>
  <c r="H1508" i="16" s="1"/>
  <c r="I1516" i="16"/>
  <c r="H1516" i="16" s="1"/>
  <c r="I1524" i="16"/>
  <c r="H1524" i="16" s="1"/>
  <c r="I1532" i="16"/>
  <c r="H1532" i="16" s="1"/>
  <c r="I1540" i="16"/>
  <c r="I1548" i="16"/>
  <c r="I1556" i="16"/>
  <c r="I1564" i="16"/>
  <c r="H1564" i="16" s="1"/>
  <c r="I1572" i="16"/>
  <c r="H1572" i="16" s="1"/>
  <c r="I1580" i="16"/>
  <c r="H1580" i="16" s="1"/>
  <c r="I1588" i="16"/>
  <c r="H1588" i="16" s="1"/>
  <c r="I1596" i="16"/>
  <c r="H1596" i="16" s="1"/>
  <c r="I1604" i="16"/>
  <c r="I1612" i="16"/>
  <c r="I1620" i="16"/>
  <c r="I1628" i="16"/>
  <c r="H1628" i="16" s="1"/>
  <c r="I1636" i="16"/>
  <c r="H1636" i="16" s="1"/>
  <c r="I1644" i="16"/>
  <c r="H1644" i="16" s="1"/>
  <c r="I1652" i="16"/>
  <c r="H1652" i="16" s="1"/>
  <c r="I1660" i="16"/>
  <c r="H1660" i="16" s="1"/>
  <c r="I1668" i="16"/>
  <c r="I1676" i="16"/>
  <c r="I1684" i="16"/>
  <c r="I1692" i="16"/>
  <c r="H1692" i="16" s="1"/>
  <c r="I1700" i="16"/>
  <c r="H1700" i="16" s="1"/>
  <c r="I1708" i="16"/>
  <c r="H1708" i="16" s="1"/>
  <c r="I1716" i="16"/>
  <c r="H1716" i="16" s="1"/>
  <c r="I1724" i="16"/>
  <c r="H1724" i="16" s="1"/>
  <c r="I1732" i="16"/>
  <c r="I1740" i="16"/>
  <c r="I1748" i="16"/>
  <c r="I1756" i="16"/>
  <c r="H1756" i="16" s="1"/>
  <c r="I1764" i="16"/>
  <c r="H1764" i="16" s="1"/>
  <c r="I1772" i="16"/>
  <c r="H1772" i="16" s="1"/>
  <c r="I1780" i="16"/>
  <c r="H1780" i="16" s="1"/>
  <c r="I1788" i="16"/>
  <c r="H1788" i="16" s="1"/>
  <c r="I1796" i="16"/>
  <c r="I1804" i="16"/>
  <c r="I1812" i="16"/>
  <c r="I1820" i="16"/>
  <c r="H1820" i="16" s="1"/>
  <c r="I1828" i="16"/>
  <c r="H1828" i="16" s="1"/>
  <c r="I1836" i="16"/>
  <c r="H1836" i="16" s="1"/>
  <c r="I1844" i="16"/>
  <c r="H1844" i="16" s="1"/>
  <c r="I1852" i="16"/>
  <c r="H1852" i="16" s="1"/>
  <c r="I1860" i="16"/>
  <c r="I1868" i="16"/>
  <c r="I1876" i="16"/>
  <c r="I1884" i="16"/>
  <c r="H1884" i="16" s="1"/>
  <c r="I1892" i="16"/>
  <c r="H1892" i="16" s="1"/>
  <c r="I1900" i="16"/>
  <c r="H1900" i="16" s="1"/>
  <c r="I1908" i="16"/>
  <c r="H1908" i="16" s="1"/>
  <c r="I1916" i="16"/>
  <c r="H1916" i="16" s="1"/>
  <c r="I1924" i="16"/>
  <c r="I1932" i="16"/>
  <c r="I1940" i="16"/>
  <c r="I1948" i="16"/>
  <c r="H1948" i="16" s="1"/>
  <c r="I1956" i="16"/>
  <c r="H1956" i="16" s="1"/>
  <c r="I1964" i="16"/>
  <c r="H1964" i="16" s="1"/>
  <c r="I1972" i="16"/>
  <c r="H1972" i="16" s="1"/>
  <c r="I1980" i="16"/>
  <c r="H1980" i="16" s="1"/>
  <c r="I1988" i="16"/>
  <c r="I1996" i="16"/>
  <c r="I2004" i="16"/>
  <c r="I2012" i="16"/>
  <c r="H2012" i="16" s="1"/>
  <c r="I2020" i="16"/>
  <c r="H2020" i="16" s="1"/>
  <c r="I2028" i="16"/>
  <c r="H2028" i="16" s="1"/>
  <c r="I2036" i="16"/>
  <c r="H2036" i="16" s="1"/>
  <c r="I2044" i="16"/>
  <c r="I2052" i="16"/>
  <c r="I2060" i="16"/>
  <c r="I2068" i="16"/>
  <c r="I2076" i="16"/>
  <c r="I2084" i="16"/>
  <c r="I2092" i="16"/>
  <c r="I2100" i="16"/>
  <c r="I2108" i="16"/>
  <c r="I2116" i="16"/>
  <c r="I2124" i="16"/>
  <c r="I2132" i="16"/>
  <c r="I2140" i="16"/>
  <c r="I2148" i="16"/>
  <c r="I2156" i="16"/>
  <c r="I2164" i="16"/>
  <c r="I2172" i="16"/>
  <c r="I2180" i="16"/>
  <c r="I2188" i="16"/>
  <c r="I2196" i="16"/>
  <c r="I2204" i="16"/>
  <c r="I2212" i="16"/>
  <c r="I2220" i="16"/>
  <c r="I2228" i="16"/>
  <c r="I2236" i="16"/>
  <c r="I2244" i="16"/>
  <c r="I2252" i="16"/>
  <c r="I2260" i="16"/>
  <c r="I2268" i="16"/>
  <c r="I2276" i="16"/>
  <c r="I2284" i="16"/>
  <c r="I2292" i="16"/>
  <c r="I2299" i="16"/>
  <c r="I2307" i="16"/>
  <c r="I2315" i="16"/>
  <c r="I2323" i="16"/>
  <c r="I2331" i="16"/>
  <c r="I2339" i="16"/>
  <c r="I2347" i="16"/>
  <c r="I2355" i="16"/>
  <c r="I2363" i="16"/>
  <c r="I2371" i="16"/>
  <c r="I2386" i="16"/>
  <c r="I2394" i="16"/>
  <c r="I2402" i="16"/>
  <c r="I2410" i="16"/>
  <c r="I2418" i="16"/>
  <c r="I2426" i="16"/>
  <c r="I2434" i="16"/>
  <c r="I2442" i="16"/>
  <c r="I2450" i="16"/>
  <c r="I2457" i="16"/>
  <c r="I2465" i="16"/>
  <c r="I2473" i="16"/>
  <c r="I2481" i="16"/>
  <c r="I2489" i="16"/>
  <c r="J716" i="16"/>
  <c r="J936" i="16"/>
  <c r="J1064" i="16"/>
  <c r="J1192" i="16"/>
  <c r="J1320" i="16"/>
  <c r="J1448" i="16"/>
  <c r="J1576" i="16"/>
  <c r="J1704" i="16"/>
  <c r="J1832" i="16"/>
  <c r="J1960" i="16"/>
  <c r="J2050" i="16"/>
  <c r="J2082" i="16"/>
  <c r="J2114" i="16"/>
  <c r="J2146" i="16"/>
  <c r="J2178" i="16"/>
  <c r="J2210" i="16"/>
  <c r="J2242" i="16"/>
  <c r="J2274" i="16"/>
  <c r="J2305" i="16"/>
  <c r="J2337" i="16"/>
  <c r="J2369" i="16"/>
  <c r="J2400" i="16"/>
  <c r="J2432" i="16"/>
  <c r="J2463" i="16"/>
  <c r="I5" i="16"/>
  <c r="I37" i="16"/>
  <c r="I69" i="16"/>
  <c r="H69" i="16" s="1"/>
  <c r="I101" i="16"/>
  <c r="H101" i="16" s="1"/>
  <c r="I133" i="16"/>
  <c r="I165" i="16"/>
  <c r="I197" i="16"/>
  <c r="I229" i="16"/>
  <c r="I261" i="16"/>
  <c r="I293" i="16"/>
  <c r="I325" i="16"/>
  <c r="H325" i="16" s="1"/>
  <c r="I357" i="16"/>
  <c r="H357" i="16" s="1"/>
  <c r="I389" i="16"/>
  <c r="I421" i="16"/>
  <c r="I453" i="16"/>
  <c r="I485" i="16"/>
  <c r="I516" i="16"/>
  <c r="I548" i="16"/>
  <c r="I572" i="16"/>
  <c r="H572" i="16" s="1"/>
  <c r="I581" i="16"/>
  <c r="H581" i="16" s="1"/>
  <c r="I589" i="16"/>
  <c r="H589" i="16" s="1"/>
  <c r="I597" i="16"/>
  <c r="I605" i="16"/>
  <c r="I613" i="16"/>
  <c r="I621" i="16"/>
  <c r="I629" i="16"/>
  <c r="I637" i="16"/>
  <c r="I645" i="16"/>
  <c r="H645" i="16" s="1"/>
  <c r="I653" i="16"/>
  <c r="H653" i="16" s="1"/>
  <c r="I661" i="16"/>
  <c r="I669" i="16"/>
  <c r="I677" i="16"/>
  <c r="I685" i="16"/>
  <c r="I693" i="16"/>
  <c r="I701" i="16"/>
  <c r="I709" i="16"/>
  <c r="H709" i="16" s="1"/>
  <c r="I717" i="16"/>
  <c r="H717" i="16" s="1"/>
  <c r="I725" i="16"/>
  <c r="I733" i="16"/>
  <c r="I741" i="16"/>
  <c r="I749" i="16"/>
  <c r="I757" i="16"/>
  <c r="I765" i="16"/>
  <c r="I773" i="16"/>
  <c r="H773" i="16" s="1"/>
  <c r="I781" i="16"/>
  <c r="H781" i="16" s="1"/>
  <c r="I789" i="16"/>
  <c r="I797" i="16"/>
  <c r="I805" i="16"/>
  <c r="I813" i="16"/>
  <c r="I821" i="16"/>
  <c r="I829" i="16"/>
  <c r="I837" i="16"/>
  <c r="H837" i="16" s="1"/>
  <c r="I845" i="16"/>
  <c r="H845" i="16" s="1"/>
  <c r="I853" i="16"/>
  <c r="I861" i="16"/>
  <c r="I869" i="16"/>
  <c r="I877" i="16"/>
  <c r="I885" i="16"/>
  <c r="I893" i="16"/>
  <c r="I901" i="16"/>
  <c r="I909" i="16"/>
  <c r="I2488" i="16"/>
  <c r="I2456" i="16"/>
  <c r="I2425" i="16"/>
  <c r="I2393" i="16"/>
  <c r="I2362" i="16"/>
  <c r="I2330" i="16"/>
  <c r="I2267" i="16"/>
  <c r="I2235" i="16"/>
  <c r="I2203" i="16"/>
  <c r="I2171" i="16"/>
  <c r="I2139" i="16"/>
  <c r="I2107" i="16"/>
  <c r="I2075" i="16"/>
  <c r="I2043" i="16"/>
  <c r="I2011" i="16"/>
  <c r="I1979" i="16"/>
  <c r="I1947" i="16"/>
  <c r="I1915" i="16"/>
  <c r="I1883" i="16"/>
  <c r="I1851" i="16"/>
  <c r="H1851" i="16" s="1"/>
  <c r="I1819" i="16"/>
  <c r="I1787" i="16"/>
  <c r="I1755" i="16"/>
  <c r="I1723" i="16"/>
  <c r="I1691" i="16"/>
  <c r="I1659" i="16"/>
  <c r="I1627" i="16"/>
  <c r="I1595" i="16"/>
  <c r="H1595" i="16" s="1"/>
  <c r="I1563" i="16"/>
  <c r="I1531" i="16"/>
  <c r="I1499" i="16"/>
  <c r="I1467" i="16"/>
  <c r="I1435" i="16"/>
  <c r="I1403" i="16"/>
  <c r="I1371" i="16"/>
  <c r="I1339" i="16"/>
  <c r="H1339" i="16" s="1"/>
  <c r="I1307" i="16"/>
  <c r="I1275" i="16"/>
  <c r="I1243" i="16"/>
  <c r="I1211" i="16"/>
  <c r="I1179" i="16"/>
  <c r="I1147" i="16"/>
  <c r="I1115" i="16"/>
  <c r="I1083" i="16"/>
  <c r="H1083" i="16" s="1"/>
  <c r="I1051" i="16"/>
  <c r="I1019" i="16"/>
  <c r="I987" i="16"/>
  <c r="I955" i="16"/>
  <c r="I2482" i="16"/>
  <c r="I2451" i="16"/>
  <c r="I2419" i="16"/>
  <c r="I2387" i="16"/>
  <c r="I2356" i="16"/>
  <c r="H2356" i="16" s="1"/>
  <c r="I2324" i="16"/>
  <c r="I2293" i="16"/>
  <c r="I2261" i="16"/>
  <c r="I2229" i="16"/>
  <c r="I2197" i="16"/>
  <c r="I2165" i="16"/>
  <c r="I2133" i="16"/>
  <c r="I2101" i="16"/>
  <c r="H2101" i="16" s="1"/>
  <c r="I2069" i="16"/>
  <c r="I2037" i="16"/>
  <c r="I2005" i="16"/>
  <c r="I1973" i="16"/>
  <c r="I1941" i="16"/>
  <c r="I1909" i="16"/>
  <c r="H1909" i="16" s="1"/>
  <c r="I1877" i="16"/>
  <c r="I1845" i="16"/>
  <c r="I1813" i="16"/>
  <c r="I1781" i="16"/>
  <c r="I1749" i="16"/>
  <c r="I1717" i="16"/>
  <c r="I1685" i="16"/>
  <c r="I1653" i="16"/>
  <c r="I1621" i="16"/>
  <c r="I1589" i="16"/>
  <c r="H1589" i="16" s="1"/>
  <c r="I1557" i="16"/>
  <c r="I1525" i="16"/>
  <c r="I1493" i="16"/>
  <c r="I1461" i="16"/>
  <c r="I1429" i="16"/>
  <c r="I1397" i="16"/>
  <c r="H1397" i="16" s="1"/>
  <c r="I1365" i="16"/>
  <c r="I1333" i="16"/>
  <c r="H1333" i="16" s="1"/>
  <c r="I1301" i="16"/>
  <c r="I1269" i="16"/>
  <c r="I1237" i="16"/>
  <c r="I1205" i="16"/>
  <c r="I1173" i="16"/>
  <c r="I1141" i="16"/>
  <c r="H1141" i="16" s="1"/>
  <c r="I1109" i="16"/>
  <c r="I1077" i="16"/>
  <c r="H1077" i="16" s="1"/>
  <c r="I1045" i="16"/>
  <c r="I1013" i="16"/>
  <c r="I981" i="16"/>
  <c r="I949" i="16"/>
  <c r="I2480" i="16"/>
  <c r="I2449" i="16"/>
  <c r="I2417" i="16"/>
  <c r="H2417" i="16" s="1"/>
  <c r="I2385" i="16"/>
  <c r="I2354" i="16"/>
  <c r="I2322" i="16"/>
  <c r="I2291" i="16"/>
  <c r="I2259" i="16"/>
  <c r="H2259" i="16" s="1"/>
  <c r="I2227" i="16"/>
  <c r="I2195" i="16"/>
  <c r="H2195" i="16" s="1"/>
  <c r="I2163" i="16"/>
  <c r="I2131" i="16"/>
  <c r="I2099" i="16"/>
  <c r="I2067" i="16"/>
  <c r="H2067" i="16" s="1"/>
  <c r="I2035" i="16"/>
  <c r="I2003" i="16"/>
  <c r="I1971" i="16"/>
  <c r="I1939" i="16"/>
  <c r="I1907" i="16"/>
  <c r="I1875" i="16"/>
  <c r="I1843" i="16"/>
  <c r="H1843" i="16" s="1"/>
  <c r="I1811" i="16"/>
  <c r="I1779" i="16"/>
  <c r="I1747" i="16"/>
  <c r="I1715" i="16"/>
  <c r="I1683" i="16"/>
  <c r="I1651" i="16"/>
  <c r="I1619" i="16"/>
  <c r="I1587" i="16"/>
  <c r="H1587" i="16" s="1"/>
  <c r="I1555" i="16"/>
  <c r="I1523" i="16"/>
  <c r="I1491" i="16"/>
  <c r="I1459" i="16"/>
  <c r="I1427" i="16"/>
  <c r="I1395" i="16"/>
  <c r="I1363" i="16"/>
  <c r="I1331" i="16"/>
  <c r="H1331" i="16" s="1"/>
  <c r="I1299" i="16"/>
  <c r="I1267" i="16"/>
  <c r="I1235" i="16"/>
  <c r="I1203" i="16"/>
  <c r="I1171" i="16"/>
  <c r="I1139" i="16"/>
  <c r="I1107" i="16"/>
  <c r="I1075" i="16"/>
  <c r="H1075" i="16" s="1"/>
  <c r="I1043" i="16"/>
  <c r="I1011" i="16"/>
  <c r="I979" i="16"/>
  <c r="I947" i="16"/>
  <c r="I2474" i="16"/>
  <c r="I2443" i="16"/>
  <c r="I2411" i="16"/>
  <c r="I2379" i="16"/>
  <c r="I2348" i="16"/>
  <c r="I2316" i="16"/>
  <c r="H2316" i="16" s="1"/>
  <c r="I2285" i="16"/>
  <c r="I2253" i="16"/>
  <c r="I2221" i="16"/>
  <c r="I2189" i="16"/>
  <c r="I2157" i="16"/>
  <c r="I2125" i="16"/>
  <c r="I2093" i="16"/>
  <c r="I2061" i="16"/>
  <c r="H2061" i="16" s="1"/>
  <c r="I2029" i="16"/>
  <c r="I1997" i="16"/>
  <c r="I1965" i="16"/>
  <c r="I1933" i="16"/>
  <c r="I1901" i="16"/>
  <c r="I1869" i="16"/>
  <c r="I1837" i="16"/>
  <c r="I1805" i="16"/>
  <c r="I1773" i="16"/>
  <c r="I1741" i="16"/>
  <c r="I1709" i="16"/>
  <c r="I1677" i="16"/>
  <c r="I1645" i="16"/>
  <c r="I1613" i="16"/>
  <c r="I1581" i="16"/>
  <c r="I1549" i="16"/>
  <c r="I1517" i="16"/>
  <c r="I1485" i="16"/>
  <c r="I1453" i="16"/>
  <c r="I1421" i="16"/>
  <c r="I1389" i="16"/>
  <c r="I1357" i="16"/>
  <c r="I1325" i="16"/>
  <c r="I1293" i="16"/>
  <c r="I1261" i="16"/>
  <c r="I1229" i="16"/>
  <c r="I1197" i="16"/>
  <c r="I1165" i="16"/>
  <c r="I1133" i="16"/>
  <c r="I1101" i="16"/>
  <c r="I1069" i="16"/>
  <c r="I1037" i="16"/>
  <c r="I1005" i="16"/>
  <c r="I973" i="16"/>
  <c r="I941" i="16"/>
  <c r="I2472" i="16"/>
  <c r="I2441" i="16"/>
  <c r="I2409" i="16"/>
  <c r="I2378" i="16"/>
  <c r="I2346" i="16"/>
  <c r="I2314" i="16"/>
  <c r="I2283" i="16"/>
  <c r="I2251" i="16"/>
  <c r="I2219" i="16"/>
  <c r="H2219" i="16" s="1"/>
  <c r="I2187" i="16"/>
  <c r="I2155" i="16"/>
  <c r="I2123" i="16"/>
  <c r="I2091" i="16"/>
  <c r="I2059" i="16"/>
  <c r="I2027" i="16"/>
  <c r="H2027" i="16" s="1"/>
  <c r="I1995" i="16"/>
  <c r="I1963" i="16"/>
  <c r="I1931" i="16"/>
  <c r="I1899" i="16"/>
  <c r="I1867" i="16"/>
  <c r="I1835" i="16"/>
  <c r="H1835" i="16" s="1"/>
  <c r="I1803" i="16"/>
  <c r="I1771" i="16"/>
  <c r="H1771" i="16" s="1"/>
  <c r="I1739" i="16"/>
  <c r="I1707" i="16"/>
  <c r="I1675" i="16"/>
  <c r="I1643" i="16"/>
  <c r="I1611" i="16"/>
  <c r="I1579" i="16"/>
  <c r="H1579" i="16" s="1"/>
  <c r="I1547" i="16"/>
  <c r="I1515" i="16"/>
  <c r="H1515" i="16" s="1"/>
  <c r="I1483" i="16"/>
  <c r="I1451" i="16"/>
  <c r="I1419" i="16"/>
  <c r="I1387" i="16"/>
  <c r="I1355" i="16"/>
  <c r="I1323" i="16"/>
  <c r="H1323" i="16" s="1"/>
  <c r="I1291" i="16"/>
  <c r="I1259" i="16"/>
  <c r="H1259" i="16" s="1"/>
  <c r="I1227" i="16"/>
  <c r="I1195" i="16"/>
  <c r="I1163" i="16"/>
  <c r="I1131" i="16"/>
  <c r="I1099" i="16"/>
  <c r="I1067" i="16"/>
  <c r="H1067" i="16" s="1"/>
  <c r="I1035" i="16"/>
  <c r="I1003" i="16"/>
  <c r="H1003" i="16" s="1"/>
  <c r="I971" i="16"/>
  <c r="I939" i="16"/>
  <c r="I2466" i="16"/>
  <c r="I2435" i="16"/>
  <c r="I2403" i="16"/>
  <c r="I2372" i="16"/>
  <c r="I2340" i="16"/>
  <c r="I2308" i="16"/>
  <c r="I2277" i="16"/>
  <c r="H2277" i="16" s="1"/>
  <c r="I2245" i="16"/>
  <c r="I2213" i="16"/>
  <c r="I2181" i="16"/>
  <c r="I2149" i="16"/>
  <c r="I2117" i="16"/>
  <c r="I2085" i="16"/>
  <c r="I2053" i="16"/>
  <c r="I2021" i="16"/>
  <c r="I1989" i="16"/>
  <c r="I1957" i="16"/>
  <c r="I1925" i="16"/>
  <c r="I1893" i="16"/>
  <c r="H1893" i="16" s="1"/>
  <c r="I1861" i="16"/>
  <c r="I1829" i="16"/>
  <c r="H1829" i="16" s="1"/>
  <c r="I1797" i="16"/>
  <c r="I1765" i="16"/>
  <c r="I1733" i="16"/>
  <c r="I1701" i="16"/>
  <c r="I1669" i="16"/>
  <c r="I1637" i="16"/>
  <c r="H1637" i="16" s="1"/>
  <c r="I1605" i="16"/>
  <c r="I1573" i="16"/>
  <c r="H1573" i="16" s="1"/>
  <c r="I1541" i="16"/>
  <c r="I1509" i="16"/>
  <c r="H1509" i="16" s="1"/>
  <c r="I1477" i="16"/>
  <c r="I1445" i="16"/>
  <c r="I1413" i="16"/>
  <c r="I1381" i="16"/>
  <c r="H1381" i="16" s="1"/>
  <c r="I1349" i="16"/>
  <c r="I1317" i="16"/>
  <c r="H1317" i="16" s="1"/>
  <c r="I1285" i="16"/>
  <c r="I1253" i="16"/>
  <c r="H1253" i="16" s="1"/>
  <c r="I1221" i="16"/>
  <c r="I1189" i="16"/>
  <c r="I1157" i="16"/>
  <c r="I1125" i="16"/>
  <c r="H1125" i="16" s="1"/>
  <c r="I1093" i="16"/>
  <c r="I1061" i="16"/>
  <c r="H1061" i="16" s="1"/>
  <c r="I1029" i="16"/>
  <c r="I997" i="16"/>
  <c r="H997" i="16" s="1"/>
  <c r="I965" i="16"/>
  <c r="I933" i="16"/>
  <c r="I2464" i="16"/>
  <c r="I2433" i="16"/>
  <c r="I2401" i="16"/>
  <c r="I2370" i="16"/>
  <c r="I2338" i="16"/>
  <c r="H2338" i="16" s="1"/>
  <c r="I2306" i="16"/>
  <c r="I2275" i="16"/>
  <c r="I2243" i="16"/>
  <c r="I2211" i="16"/>
  <c r="I2179" i="16"/>
  <c r="I2147" i="16"/>
  <c r="I2115" i="16"/>
  <c r="I2083" i="16"/>
  <c r="I2051" i="16"/>
  <c r="I2019" i="16"/>
  <c r="I1987" i="16"/>
  <c r="I1955" i="16"/>
  <c r="I1923" i="16"/>
  <c r="I1891" i="16"/>
  <c r="I1859" i="16"/>
  <c r="I1827" i="16"/>
  <c r="I1795" i="16"/>
  <c r="I1763" i="16"/>
  <c r="I1731" i="16"/>
  <c r="I1699" i="16"/>
  <c r="I1667" i="16"/>
  <c r="I1635" i="16"/>
  <c r="I1603" i="16"/>
  <c r="I1571" i="16"/>
  <c r="I1539" i="16"/>
  <c r="I1507" i="16"/>
  <c r="I1475" i="16"/>
  <c r="I1443" i="16"/>
  <c r="I1411" i="16"/>
  <c r="I1379" i="16"/>
  <c r="I1347" i="16"/>
  <c r="I1315" i="16"/>
  <c r="I1283" i="16"/>
  <c r="I1251" i="16"/>
  <c r="I1219" i="16"/>
  <c r="I1187" i="16"/>
  <c r="I1155" i="16"/>
  <c r="I1123" i="16"/>
  <c r="I1091" i="16"/>
  <c r="I1059" i="16"/>
  <c r="I1027" i="16"/>
  <c r="I995" i="16"/>
  <c r="I963" i="16"/>
  <c r="I925" i="16"/>
  <c r="I2490" i="16"/>
  <c r="I2458" i="16"/>
  <c r="I2427" i="16"/>
  <c r="I2395" i="16"/>
  <c r="H2395" i="16" s="1"/>
  <c r="I2364" i="16"/>
  <c r="I2332" i="16"/>
  <c r="I2300" i="16"/>
  <c r="I2269" i="16"/>
  <c r="I2237" i="16"/>
  <c r="I2205" i="16"/>
  <c r="I2173" i="16"/>
  <c r="I2141" i="16"/>
  <c r="H2141" i="16" s="1"/>
  <c r="I2109" i="16"/>
  <c r="I2077" i="16"/>
  <c r="I2045" i="16"/>
  <c r="I2013" i="16"/>
  <c r="I1981" i="16"/>
  <c r="I1949" i="16"/>
  <c r="H1949" i="16" s="1"/>
  <c r="I1917" i="16"/>
  <c r="I1885" i="16"/>
  <c r="I1853" i="16"/>
  <c r="I1821" i="16"/>
  <c r="I1789" i="16"/>
  <c r="I1757" i="16"/>
  <c r="I1725" i="16"/>
  <c r="I1693" i="16"/>
  <c r="H1693" i="16" s="1"/>
  <c r="I1661" i="16"/>
  <c r="I1629" i="16"/>
  <c r="I1597" i="16"/>
  <c r="I1565" i="16"/>
  <c r="I1533" i="16"/>
  <c r="I1501" i="16"/>
  <c r="I1469" i="16"/>
  <c r="I1437" i="16"/>
  <c r="H1437" i="16" s="1"/>
  <c r="I1405" i="16"/>
  <c r="I1373" i="16"/>
  <c r="I1341" i="16"/>
  <c r="I1309" i="16"/>
  <c r="I1277" i="16"/>
  <c r="I1245" i="16"/>
  <c r="I1213" i="16"/>
  <c r="I1181" i="16"/>
  <c r="H1181" i="16" s="1"/>
  <c r="I1149" i="16"/>
  <c r="I1117" i="16"/>
  <c r="I1085" i="16"/>
  <c r="I1053" i="16"/>
  <c r="I1021" i="16"/>
  <c r="I989" i="16"/>
  <c r="I957" i="16"/>
  <c r="I917" i="16"/>
  <c r="G8" i="37" a="1"/>
  <c r="D8" i="37" a="1"/>
  <c r="G8" i="37" l="1"/>
  <c r="D8" i="37"/>
  <c r="H681" i="16"/>
  <c r="H617" i="16"/>
  <c r="H7" i="16"/>
  <c r="H963" i="16"/>
  <c r="H1219" i="16"/>
  <c r="H1475" i="16"/>
  <c r="H1731" i="16"/>
  <c r="H1987" i="16"/>
  <c r="H2362" i="16"/>
  <c r="H1988" i="16"/>
  <c r="H1924" i="16"/>
  <c r="H1860" i="16"/>
  <c r="H1796" i="16"/>
  <c r="H1732" i="16"/>
  <c r="H1668" i="16"/>
  <c r="H1604" i="16"/>
  <c r="H1540" i="16"/>
  <c r="H1476" i="16"/>
  <c r="H1412" i="16"/>
  <c r="H1348" i="16"/>
  <c r="H1284" i="16"/>
  <c r="H1220" i="16"/>
  <c r="H1156" i="16"/>
  <c r="H1092" i="16"/>
  <c r="H1028" i="16"/>
  <c r="H964" i="16"/>
  <c r="H900" i="16"/>
  <c r="H772" i="16"/>
  <c r="H708" i="16"/>
  <c r="H644" i="16"/>
  <c r="H580" i="16"/>
  <c r="H530" i="16"/>
  <c r="H734" i="16"/>
  <c r="H203" i="16"/>
  <c r="H372" i="16"/>
  <c r="H138" i="16"/>
  <c r="H353" i="16"/>
  <c r="H289" i="16"/>
  <c r="H225" i="16"/>
  <c r="H161" i="16"/>
  <c r="H97" i="16"/>
  <c r="H33" i="16"/>
  <c r="H516" i="16"/>
  <c r="H333" i="16"/>
  <c r="H77" i="16"/>
  <c r="H492" i="16"/>
  <c r="H428" i="16"/>
  <c r="H300" i="16"/>
  <c r="H236" i="16"/>
  <c r="H172" i="16"/>
  <c r="H108" i="16"/>
  <c r="H44" i="16"/>
  <c r="H258" i="16"/>
  <c r="H263" i="16"/>
  <c r="H1101" i="16"/>
  <c r="H1357" i="16"/>
  <c r="H1613" i="16"/>
  <c r="H1869" i="16"/>
  <c r="H2043" i="16"/>
  <c r="H1996" i="16"/>
  <c r="H1932" i="16"/>
  <c r="H1868" i="16"/>
  <c r="H1804" i="16"/>
  <c r="H1740" i="16"/>
  <c r="H1612" i="16"/>
  <c r="H1548" i="16"/>
  <c r="H1484" i="16"/>
  <c r="H1420" i="16"/>
  <c r="H1356" i="16"/>
  <c r="H1292" i="16"/>
  <c r="H1228" i="16"/>
  <c r="H1164" i="16"/>
  <c r="H1100" i="16"/>
  <c r="H1036" i="16"/>
  <c r="H972" i="16"/>
  <c r="H908" i="16"/>
  <c r="H907" i="16"/>
  <c r="H1807" i="16"/>
  <c r="H1551" i="16"/>
  <c r="H1295" i="16"/>
  <c r="H1039" i="16"/>
  <c r="H614" i="16"/>
  <c r="H563" i="16"/>
  <c r="H499" i="16"/>
  <c r="H436" i="16"/>
  <c r="H308" i="16"/>
  <c r="H244" i="16"/>
  <c r="H116" i="16"/>
  <c r="H896" i="16"/>
  <c r="H768" i="16"/>
  <c r="H576" i="16"/>
  <c r="H399" i="16"/>
  <c r="H2378" i="16"/>
  <c r="H1748" i="16"/>
  <c r="H1556" i="16"/>
  <c r="H1364" i="16"/>
  <c r="H1044" i="16"/>
  <c r="H469" i="16"/>
  <c r="H507" i="16"/>
  <c r="H444" i="16"/>
  <c r="H316" i="16"/>
  <c r="H252" i="16"/>
  <c r="H188" i="16"/>
  <c r="H124" i="16"/>
  <c r="H60" i="16"/>
  <c r="H2004" i="16"/>
  <c r="H1684" i="16"/>
  <c r="H1492" i="16"/>
  <c r="H1108" i="16"/>
  <c r="H916" i="16"/>
  <c r="H1043" i="16"/>
  <c r="H1812" i="16"/>
  <c r="H1620" i="16"/>
  <c r="H1236" i="16"/>
  <c r="H980" i="16"/>
  <c r="H915" i="16"/>
  <c r="H1299" i="16"/>
  <c r="H1940" i="16"/>
  <c r="H1172" i="16"/>
  <c r="H1811" i="16"/>
  <c r="H1300" i="16"/>
  <c r="H2179" i="16"/>
  <c r="H1555" i="16"/>
  <c r="H1876" i="16"/>
  <c r="H1428" i="16"/>
  <c r="K66" i="25"/>
  <c r="G66" i="25"/>
  <c r="C66" i="25" s="1"/>
  <c r="I66" i="25"/>
  <c r="D66" i="25" s="1"/>
  <c r="J66" i="25"/>
  <c r="E66" i="25" s="1"/>
  <c r="H2278" i="16"/>
  <c r="H467" i="16"/>
  <c r="H861" i="16"/>
  <c r="H797" i="16"/>
  <c r="H733" i="16"/>
  <c r="H669" i="16"/>
  <c r="H605" i="16"/>
  <c r="H453" i="16"/>
  <c r="H875" i="16"/>
  <c r="H811" i="16"/>
  <c r="H747" i="16"/>
  <c r="H683" i="16"/>
  <c r="H619" i="16"/>
  <c r="H269" i="16"/>
  <c r="H13" i="16"/>
  <c r="H306" i="16"/>
  <c r="H50" i="16"/>
  <c r="H211" i="16"/>
  <c r="H314" i="16"/>
  <c r="H58" i="16"/>
  <c r="H1066" i="16"/>
  <c r="H1002" i="16"/>
  <c r="H938" i="16"/>
  <c r="H848" i="16"/>
  <c r="H720" i="16"/>
  <c r="H403" i="16"/>
  <c r="H553" i="16"/>
  <c r="H490" i="16"/>
  <c r="H426" i="16"/>
  <c r="H106" i="16"/>
  <c r="H205" i="16"/>
  <c r="L4" i="15"/>
  <c r="H2445" i="16"/>
  <c r="H2086" i="16"/>
  <c r="H2142" i="16"/>
  <c r="H2190" i="16"/>
  <c r="H2118" i="16"/>
  <c r="H2110" i="16"/>
  <c r="H2102" i="16"/>
  <c r="H1765" i="16"/>
  <c r="H2021" i="16"/>
  <c r="H479" i="16"/>
  <c r="H541" i="16"/>
  <c r="H52" i="16"/>
  <c r="H995" i="16"/>
  <c r="H1251" i="16"/>
  <c r="H1507" i="16"/>
  <c r="H1763" i="16"/>
  <c r="H2019" i="16"/>
  <c r="H2393" i="16"/>
  <c r="H570" i="16"/>
  <c r="H317" i="16"/>
  <c r="H898" i="16"/>
  <c r="H834" i="16"/>
  <c r="H770" i="16"/>
  <c r="H706" i="16"/>
  <c r="H642" i="16"/>
  <c r="H578" i="16"/>
  <c r="H347" i="16"/>
  <c r="H91" i="16"/>
  <c r="H2001" i="16"/>
  <c r="H1937" i="16"/>
  <c r="H1873" i="16"/>
  <c r="H1809" i="16"/>
  <c r="H1745" i="16"/>
  <c r="H1681" i="16"/>
  <c r="H1617" i="16"/>
  <c r="H1553" i="16"/>
  <c r="H1489" i="16"/>
  <c r="H1425" i="16"/>
  <c r="H1361" i="16"/>
  <c r="H1297" i="16"/>
  <c r="H1233" i="16"/>
  <c r="H1169" i="16"/>
  <c r="H1105" i="16"/>
  <c r="H1041" i="16"/>
  <c r="H977" i="16"/>
  <c r="H913" i="16"/>
  <c r="H657" i="16"/>
  <c r="H593" i="16"/>
  <c r="H800" i="16"/>
  <c r="H556" i="16"/>
  <c r="H53" i="16"/>
  <c r="H296" i="16"/>
  <c r="H232" i="16"/>
  <c r="H168" i="16"/>
  <c r="H104" i="16"/>
  <c r="H40" i="16"/>
  <c r="H367" i="16"/>
  <c r="H704" i="16"/>
  <c r="H1187" i="16"/>
  <c r="H1443" i="16"/>
  <c r="H1699" i="16"/>
  <c r="H1955" i="16"/>
  <c r="H2330" i="16"/>
  <c r="H2002" i="16"/>
  <c r="H1938" i="16"/>
  <c r="H1874" i="16"/>
  <c r="H1810" i="16"/>
  <c r="H1746" i="16"/>
  <c r="H1682" i="16"/>
  <c r="H1618" i="16"/>
  <c r="H1554" i="16"/>
  <c r="H1490" i="16"/>
  <c r="H1426" i="16"/>
  <c r="H1362" i="16"/>
  <c r="H1298" i="16"/>
  <c r="H1234" i="16"/>
  <c r="H1170" i="16"/>
  <c r="H1106" i="16"/>
  <c r="H1042" i="16"/>
  <c r="H978" i="16"/>
  <c r="H914" i="16"/>
  <c r="H529" i="16"/>
  <c r="H466" i="16"/>
  <c r="H402" i="16"/>
  <c r="H210" i="16"/>
  <c r="H517" i="16"/>
  <c r="H454" i="16"/>
  <c r="H933" i="16"/>
  <c r="H1189" i="16"/>
  <c r="H1445" i="16"/>
  <c r="H1701" i="16"/>
  <c r="H1957" i="16"/>
  <c r="H2131" i="16"/>
  <c r="H836" i="16"/>
  <c r="H857" i="16"/>
  <c r="H181" i="16"/>
  <c r="H798" i="16"/>
  <c r="H266" i="16"/>
  <c r="H10" i="16"/>
  <c r="H386" i="16"/>
  <c r="H1059" i="16"/>
  <c r="H1315" i="16"/>
  <c r="H1571" i="16"/>
  <c r="H1827" i="16"/>
  <c r="H2456" i="16"/>
  <c r="H684" i="16"/>
  <c r="H620" i="16"/>
  <c r="H833" i="16"/>
  <c r="H705" i="16"/>
  <c r="H363" i="16"/>
  <c r="H393" i="16"/>
  <c r="H329" i="16"/>
  <c r="H265" i="16"/>
  <c r="H201" i="16"/>
  <c r="H137" i="16"/>
  <c r="H73" i="16"/>
  <c r="H9" i="16"/>
  <c r="H543" i="16"/>
  <c r="H480" i="16"/>
  <c r="H416" i="16"/>
  <c r="H1123" i="16"/>
  <c r="H1379" i="16"/>
  <c r="H1635" i="16"/>
  <c r="H1891" i="16"/>
  <c r="H840" i="16"/>
  <c r="H712" i="16"/>
  <c r="H371" i="16"/>
  <c r="H115" i="16"/>
  <c r="H863" i="16"/>
  <c r="H799" i="16"/>
  <c r="H735" i="16"/>
  <c r="H671" i="16"/>
  <c r="H607" i="16"/>
  <c r="H162" i="16"/>
  <c r="H379" i="16"/>
  <c r="H665" i="16"/>
  <c r="H601" i="16"/>
  <c r="H437" i="16"/>
  <c r="H55" i="16"/>
  <c r="H382" i="16"/>
  <c r="H318" i="16"/>
  <c r="H254" i="16"/>
  <c r="H190" i="16"/>
  <c r="H126" i="16"/>
  <c r="H62" i="16"/>
  <c r="H1676" i="16"/>
  <c r="H47" i="16"/>
  <c r="H374" i="16"/>
  <c r="H310" i="16"/>
  <c r="H246" i="16"/>
  <c r="H182" i="16"/>
  <c r="H118" i="16"/>
  <c r="H54" i="16"/>
  <c r="H303" i="16"/>
  <c r="H239" i="16"/>
  <c r="H175" i="16"/>
  <c r="H111" i="16"/>
  <c r="H2022" i="16"/>
  <c r="H1958" i="16"/>
  <c r="H1894" i="16"/>
  <c r="H1830" i="16"/>
  <c r="H1766" i="16"/>
  <c r="H1702" i="16"/>
  <c r="H1638" i="16"/>
  <c r="H1574" i="16"/>
  <c r="H1510" i="16"/>
  <c r="H1446" i="16"/>
  <c r="H1382" i="16"/>
  <c r="H1318" i="16"/>
  <c r="H1254" i="16"/>
  <c r="H1190" i="16"/>
  <c r="H1126" i="16"/>
  <c r="H1062" i="16"/>
  <c r="H998" i="16"/>
  <c r="H934" i="16"/>
  <c r="H842" i="16"/>
  <c r="H778" i="16"/>
  <c r="H714" i="16"/>
  <c r="H650" i="16"/>
  <c r="H586" i="16"/>
  <c r="H123" i="16"/>
  <c r="H459" i="16"/>
  <c r="H394" i="16"/>
  <c r="H330" i="16"/>
  <c r="H74" i="16"/>
  <c r="H312" i="16"/>
  <c r="H248" i="16"/>
  <c r="H184" i="16"/>
  <c r="H120" i="16"/>
  <c r="H56" i="16"/>
  <c r="H447" i="16"/>
  <c r="H383" i="16"/>
  <c r="H319" i="16"/>
  <c r="H255" i="16"/>
  <c r="H191" i="16"/>
  <c r="H127" i="16"/>
  <c r="H155" i="16"/>
  <c r="H384" i="16"/>
  <c r="H555" i="16"/>
  <c r="H887" i="16"/>
  <c r="H823" i="16"/>
  <c r="H759" i="16"/>
  <c r="H695" i="16"/>
  <c r="H631" i="16"/>
  <c r="H846" i="16"/>
  <c r="H718" i="16"/>
  <c r="H356" i="16"/>
  <c r="H4" i="16"/>
  <c r="CI2" i="15"/>
  <c r="CI2" i="23" s="1"/>
  <c r="BW3" i="15"/>
  <c r="BW3" i="23" s="1"/>
  <c r="BS4" i="15"/>
  <c r="BS4" i="23" s="1"/>
  <c r="BO5" i="15"/>
  <c r="BO5" i="23" s="1"/>
  <c r="CU5" i="15"/>
  <c r="CU5" i="23" s="1"/>
  <c r="CQ6" i="15"/>
  <c r="CQ6" i="23" s="1"/>
  <c r="CM7" i="15"/>
  <c r="CM7" i="23" s="1"/>
  <c r="CI8" i="15"/>
  <c r="CI8" i="23" s="1"/>
  <c r="CE9" i="15"/>
  <c r="CE9" i="23" s="1"/>
  <c r="BS10" i="15"/>
  <c r="BS10" i="23" s="1"/>
  <c r="CO10" i="15"/>
  <c r="CO10" i="23" s="1"/>
  <c r="BX11" i="15"/>
  <c r="BX11" i="23" s="1"/>
  <c r="CU11" i="15"/>
  <c r="CU11" i="23" s="1"/>
  <c r="CD12" i="15"/>
  <c r="CD12" i="23" s="1"/>
  <c r="CT12" i="15"/>
  <c r="CT12" i="23" s="1"/>
  <c r="BZ13" i="15"/>
  <c r="BZ13" i="23" s="1"/>
  <c r="CP13" i="15"/>
  <c r="CP13" i="23" s="1"/>
  <c r="BV14" i="15"/>
  <c r="BV14" i="23" s="1"/>
  <c r="CL14" i="15"/>
  <c r="CL14" i="23" s="1"/>
  <c r="BR15" i="15"/>
  <c r="BR15" i="23" s="1"/>
  <c r="CH15" i="15"/>
  <c r="CH15" i="23" s="1"/>
  <c r="BN16" i="15"/>
  <c r="BN16" i="23" s="1"/>
  <c r="CD16" i="15"/>
  <c r="CD16" i="23" s="1"/>
  <c r="CT16" i="15"/>
  <c r="CT16" i="23" s="1"/>
  <c r="BZ17" i="15"/>
  <c r="BZ17" i="23" s="1"/>
  <c r="CP17" i="15"/>
  <c r="CP17" i="23" s="1"/>
  <c r="BV18" i="15"/>
  <c r="BV18" i="23" s="1"/>
  <c r="CL18" i="15"/>
  <c r="CL18" i="23" s="1"/>
  <c r="BP19" i="15"/>
  <c r="BP19" i="23" s="1"/>
  <c r="CC19" i="15"/>
  <c r="CC19" i="23" s="1"/>
  <c r="CP19" i="15"/>
  <c r="CP19" i="23" s="1"/>
  <c r="BS20" i="15"/>
  <c r="BS20" i="23" s="1"/>
  <c r="CD20" i="15"/>
  <c r="CD20" i="23" s="1"/>
  <c r="CN20" i="15"/>
  <c r="CN20" i="23" s="1"/>
  <c r="CV20" i="15"/>
  <c r="CV20" i="23" s="1"/>
  <c r="BT21" i="15"/>
  <c r="BT21" i="23" s="1"/>
  <c r="CB21" i="15"/>
  <c r="CB21" i="23" s="1"/>
  <c r="CJ21" i="15"/>
  <c r="CJ21" i="23" s="1"/>
  <c r="CR21" i="15"/>
  <c r="CR21" i="23" s="1"/>
  <c r="BP22" i="15"/>
  <c r="BP22" i="23" s="1"/>
  <c r="BX22" i="15"/>
  <c r="BX22" i="23" s="1"/>
  <c r="CF22" i="15"/>
  <c r="CF22" i="23" s="1"/>
  <c r="CN22" i="15"/>
  <c r="CN22" i="23" s="1"/>
  <c r="CV22" i="15"/>
  <c r="CV22" i="23" s="1"/>
  <c r="BT23" i="15"/>
  <c r="BT23" i="23" s="1"/>
  <c r="CB23" i="15"/>
  <c r="CB23" i="23" s="1"/>
  <c r="CJ23" i="15"/>
  <c r="CJ23" i="23" s="1"/>
  <c r="CR23" i="15"/>
  <c r="CR23" i="23" s="1"/>
  <c r="BP24" i="15"/>
  <c r="BP24" i="23" s="1"/>
  <c r="BX24" i="15"/>
  <c r="BX24" i="23" s="1"/>
  <c r="CF24" i="15"/>
  <c r="CF24" i="23" s="1"/>
  <c r="CN24" i="15"/>
  <c r="CN24" i="23" s="1"/>
  <c r="CV24" i="15"/>
  <c r="CV24" i="23" s="1"/>
  <c r="BT25" i="15"/>
  <c r="BT25" i="23" s="1"/>
  <c r="CB25" i="15"/>
  <c r="CB25" i="23" s="1"/>
  <c r="CJ25" i="15"/>
  <c r="CJ25" i="23" s="1"/>
  <c r="CR25" i="15"/>
  <c r="CR25" i="23" s="1"/>
  <c r="BP26" i="15"/>
  <c r="BP26" i="23" s="1"/>
  <c r="BX26" i="15"/>
  <c r="BX26" i="23" s="1"/>
  <c r="CF26" i="15"/>
  <c r="CF26" i="23" s="1"/>
  <c r="CN26" i="15"/>
  <c r="CN26" i="23" s="1"/>
  <c r="CV26" i="15"/>
  <c r="CV26" i="23" s="1"/>
  <c r="BT27" i="15"/>
  <c r="BT27" i="23" s="1"/>
  <c r="CB27" i="15"/>
  <c r="CB27" i="23" s="1"/>
  <c r="CJ27" i="15"/>
  <c r="CJ27" i="23" s="1"/>
  <c r="CR27" i="15"/>
  <c r="CR27" i="23" s="1"/>
  <c r="BP28" i="15"/>
  <c r="BP28" i="23" s="1"/>
  <c r="BX28" i="15"/>
  <c r="BX28" i="23" s="1"/>
  <c r="CF28" i="15"/>
  <c r="CF28" i="23" s="1"/>
  <c r="CN28" i="15"/>
  <c r="CN28" i="23" s="1"/>
  <c r="CV28" i="15"/>
  <c r="CV28" i="23" s="1"/>
  <c r="BT29" i="15"/>
  <c r="BT29" i="23" s="1"/>
  <c r="CB29" i="15"/>
  <c r="CB29" i="23" s="1"/>
  <c r="CJ29" i="15"/>
  <c r="CJ29" i="23" s="1"/>
  <c r="CR29" i="15"/>
  <c r="CR29" i="23" s="1"/>
  <c r="BP30" i="15"/>
  <c r="BP30" i="23" s="1"/>
  <c r="BX30" i="15"/>
  <c r="BX30" i="23" s="1"/>
  <c r="CF30" i="15"/>
  <c r="CF30" i="23" s="1"/>
  <c r="CN30" i="15"/>
  <c r="CN30" i="23" s="1"/>
  <c r="CV30" i="15"/>
  <c r="CV30" i="23" s="1"/>
  <c r="BT31" i="15"/>
  <c r="BT31" i="23" s="1"/>
  <c r="CB31" i="15"/>
  <c r="CB31" i="23" s="1"/>
  <c r="CJ31" i="15"/>
  <c r="CJ31" i="23" s="1"/>
  <c r="CR31" i="15"/>
  <c r="CR31" i="23" s="1"/>
  <c r="BP32" i="15"/>
  <c r="BP32" i="23" s="1"/>
  <c r="BT2" i="15"/>
  <c r="BT2" i="23" s="1"/>
  <c r="BX3" i="15"/>
  <c r="BX3" i="23" s="1"/>
  <c r="BT4" i="15"/>
  <c r="BT4" i="23" s="1"/>
  <c r="BP5" i="15"/>
  <c r="BP5" i="23" s="1"/>
  <c r="CV5" i="15"/>
  <c r="CV5" i="23" s="1"/>
  <c r="CR6" i="15"/>
  <c r="CR6" i="23" s="1"/>
  <c r="CN7" i="15"/>
  <c r="CN7" i="23" s="1"/>
  <c r="CJ8" i="15"/>
  <c r="CJ8" i="23" s="1"/>
  <c r="CF9" i="15"/>
  <c r="CF9" i="23" s="1"/>
  <c r="BT10" i="15"/>
  <c r="BT10" i="23" s="1"/>
  <c r="CQ10" i="15"/>
  <c r="CQ10" i="23" s="1"/>
  <c r="CC11" i="15"/>
  <c r="CC11" i="23" s="1"/>
  <c r="CV11" i="15"/>
  <c r="CV11" i="23" s="1"/>
  <c r="CG12" i="15"/>
  <c r="CG12" i="23" s="1"/>
  <c r="BM13" i="15"/>
  <c r="BM13" i="23" s="1"/>
  <c r="CC13" i="15"/>
  <c r="CC13" i="23" s="1"/>
  <c r="CS13" i="15"/>
  <c r="CS13" i="23" s="1"/>
  <c r="BY14" i="15"/>
  <c r="BY14" i="23" s="1"/>
  <c r="CO14" i="15"/>
  <c r="CO14" i="23" s="1"/>
  <c r="BU15" i="15"/>
  <c r="BU15" i="23" s="1"/>
  <c r="CK15" i="15"/>
  <c r="CK15" i="23" s="1"/>
  <c r="BQ16" i="15"/>
  <c r="BQ16" i="23" s="1"/>
  <c r="CG16" i="15"/>
  <c r="CG16" i="23" s="1"/>
  <c r="BM17" i="15"/>
  <c r="BM17" i="23" s="1"/>
  <c r="CC17" i="15"/>
  <c r="CC17" i="23" s="1"/>
  <c r="CS17" i="15"/>
  <c r="CS17" i="23" s="1"/>
  <c r="BY18" i="15"/>
  <c r="BY18" i="23" s="1"/>
  <c r="CO18" i="15"/>
  <c r="CO18" i="23" s="1"/>
  <c r="BR19" i="15"/>
  <c r="BR19" i="23" s="1"/>
  <c r="CE19" i="15"/>
  <c r="CE19" i="23" s="1"/>
  <c r="CR19" i="15"/>
  <c r="CR19" i="23" s="1"/>
  <c r="BT20" i="15"/>
  <c r="BT20" i="23" s="1"/>
  <c r="CE20" i="15"/>
  <c r="CE20" i="23" s="1"/>
  <c r="CO20" i="15"/>
  <c r="CO20" i="23" s="1"/>
  <c r="BM21" i="15"/>
  <c r="BM21" i="23" s="1"/>
  <c r="BU21" i="15"/>
  <c r="BU21" i="23" s="1"/>
  <c r="CC21" i="15"/>
  <c r="CC21" i="23" s="1"/>
  <c r="CK21" i="15"/>
  <c r="CK21" i="23" s="1"/>
  <c r="CS21" i="15"/>
  <c r="CS21" i="23" s="1"/>
  <c r="BQ22" i="15"/>
  <c r="BQ22" i="23" s="1"/>
  <c r="BY22" i="15"/>
  <c r="BY22" i="23" s="1"/>
  <c r="CG22" i="15"/>
  <c r="CG22" i="23" s="1"/>
  <c r="CO22" i="15"/>
  <c r="CO22" i="23" s="1"/>
  <c r="BM23" i="15"/>
  <c r="BM23" i="23" s="1"/>
  <c r="BU23" i="15"/>
  <c r="BU23" i="23" s="1"/>
  <c r="CC23" i="15"/>
  <c r="CC23" i="23" s="1"/>
  <c r="CK23" i="15"/>
  <c r="CK23" i="23" s="1"/>
  <c r="CS23" i="15"/>
  <c r="CS23" i="23" s="1"/>
  <c r="BQ24" i="15"/>
  <c r="BQ24" i="23" s="1"/>
  <c r="BY24" i="15"/>
  <c r="BY24" i="23" s="1"/>
  <c r="CG24" i="15"/>
  <c r="CG24" i="23" s="1"/>
  <c r="CO24" i="15"/>
  <c r="CO24" i="23" s="1"/>
  <c r="BM25" i="15"/>
  <c r="BM25" i="23" s="1"/>
  <c r="BU25" i="15"/>
  <c r="BU25" i="23" s="1"/>
  <c r="CC25" i="15"/>
  <c r="CC25" i="23" s="1"/>
  <c r="CK25" i="15"/>
  <c r="CK25" i="23" s="1"/>
  <c r="CS25" i="15"/>
  <c r="CS25" i="23" s="1"/>
  <c r="BQ26" i="15"/>
  <c r="BQ26" i="23" s="1"/>
  <c r="BY26" i="15"/>
  <c r="BY26" i="23" s="1"/>
  <c r="CG26" i="15"/>
  <c r="CG26" i="23" s="1"/>
  <c r="CO26" i="15"/>
  <c r="CO26" i="23" s="1"/>
  <c r="BM27" i="15"/>
  <c r="BM27" i="23" s="1"/>
  <c r="BU27" i="15"/>
  <c r="BU27" i="23" s="1"/>
  <c r="CC27" i="15"/>
  <c r="CC27" i="23" s="1"/>
  <c r="CK27" i="15"/>
  <c r="CK27" i="23" s="1"/>
  <c r="CS27" i="15"/>
  <c r="CS27" i="23" s="1"/>
  <c r="CB2" i="15"/>
  <c r="CB2" i="23" s="1"/>
  <c r="CE3" i="15"/>
  <c r="CE3" i="23" s="1"/>
  <c r="CA4" i="15"/>
  <c r="CA4" i="23" s="1"/>
  <c r="BW5" i="15"/>
  <c r="BW5" i="23" s="1"/>
  <c r="BS6" i="15"/>
  <c r="BS6" i="23" s="1"/>
  <c r="BO7" i="15"/>
  <c r="BO7" i="23" s="1"/>
  <c r="CU7" i="15"/>
  <c r="CU7" i="23" s="1"/>
  <c r="CQ8" i="15"/>
  <c r="CQ8" i="23" s="1"/>
  <c r="CM9" i="15"/>
  <c r="CM9" i="23" s="1"/>
  <c r="BY10" i="15"/>
  <c r="BY10" i="23" s="1"/>
  <c r="CR10" i="15"/>
  <c r="CR10" i="23" s="1"/>
  <c r="CE11" i="15"/>
  <c r="CE11" i="23" s="1"/>
  <c r="BQ12" i="15"/>
  <c r="BQ12" i="23" s="1"/>
  <c r="CI12" i="15"/>
  <c r="CI12" i="23" s="1"/>
  <c r="BO13" i="15"/>
  <c r="BO13" i="23" s="1"/>
  <c r="CE13" i="15"/>
  <c r="CE13" i="23" s="1"/>
  <c r="CU13" i="15"/>
  <c r="CU13" i="23" s="1"/>
  <c r="CA14" i="15"/>
  <c r="CA14" i="23" s="1"/>
  <c r="CQ14" i="15"/>
  <c r="CQ14" i="23" s="1"/>
  <c r="BW15" i="15"/>
  <c r="BW15" i="23" s="1"/>
  <c r="CM15" i="15"/>
  <c r="CM15" i="23" s="1"/>
  <c r="BS16" i="15"/>
  <c r="BS16" i="23" s="1"/>
  <c r="CI16" i="15"/>
  <c r="CI16" i="23" s="1"/>
  <c r="BO17" i="15"/>
  <c r="BO17" i="23" s="1"/>
  <c r="CE17" i="15"/>
  <c r="CE17" i="23" s="1"/>
  <c r="CU17" i="15"/>
  <c r="CU17" i="23" s="1"/>
  <c r="CA18" i="15"/>
  <c r="CA18" i="23" s="1"/>
  <c r="CQ18" i="15"/>
  <c r="CQ18" i="23" s="1"/>
  <c r="BT19" i="15"/>
  <c r="BT19" i="23" s="1"/>
  <c r="CF19" i="15"/>
  <c r="CF19" i="23" s="1"/>
  <c r="CS19" i="15"/>
  <c r="CS19" i="23" s="1"/>
  <c r="BV20" i="15"/>
  <c r="BV20" i="23" s="1"/>
  <c r="CF20" i="15"/>
  <c r="CF20" i="23" s="1"/>
  <c r="CP20" i="15"/>
  <c r="CP20" i="23" s="1"/>
  <c r="BN21" i="15"/>
  <c r="BN21" i="23" s="1"/>
  <c r="BV21" i="15"/>
  <c r="BV21" i="23" s="1"/>
  <c r="CD21" i="15"/>
  <c r="CD21" i="23" s="1"/>
  <c r="CL21" i="15"/>
  <c r="CL21" i="23" s="1"/>
  <c r="CT21" i="15"/>
  <c r="CT21" i="23" s="1"/>
  <c r="BR22" i="15"/>
  <c r="BR22" i="23" s="1"/>
  <c r="BZ22" i="15"/>
  <c r="BZ22" i="23" s="1"/>
  <c r="CH22" i="15"/>
  <c r="CH22" i="23" s="1"/>
  <c r="CP22" i="15"/>
  <c r="CP22" i="23" s="1"/>
  <c r="BN23" i="15"/>
  <c r="BN23" i="23" s="1"/>
  <c r="BV23" i="15"/>
  <c r="BV23" i="23" s="1"/>
  <c r="CD23" i="15"/>
  <c r="CD23" i="23" s="1"/>
  <c r="CL23" i="15"/>
  <c r="CL23" i="23" s="1"/>
  <c r="CT23" i="15"/>
  <c r="CT23" i="23" s="1"/>
  <c r="BR24" i="15"/>
  <c r="BR24" i="23" s="1"/>
  <c r="BZ24" i="15"/>
  <c r="BZ24" i="23" s="1"/>
  <c r="CH24" i="15"/>
  <c r="CH24" i="23" s="1"/>
  <c r="CP24" i="15"/>
  <c r="CP24" i="23" s="1"/>
  <c r="BN25" i="15"/>
  <c r="BN25" i="23" s="1"/>
  <c r="BV25" i="15"/>
  <c r="BV25" i="23" s="1"/>
  <c r="CD25" i="15"/>
  <c r="CD25" i="23" s="1"/>
  <c r="CL25" i="15"/>
  <c r="CL25" i="23" s="1"/>
  <c r="CT25" i="15"/>
  <c r="CT25" i="23" s="1"/>
  <c r="BR26" i="15"/>
  <c r="BR26" i="23" s="1"/>
  <c r="BZ26" i="15"/>
  <c r="BZ26" i="23" s="1"/>
  <c r="CH26" i="15"/>
  <c r="CH26" i="23" s="1"/>
  <c r="CP26" i="15"/>
  <c r="CP26" i="23" s="1"/>
  <c r="BN27" i="15"/>
  <c r="BN27" i="23" s="1"/>
  <c r="BV27" i="15"/>
  <c r="BV27" i="23" s="1"/>
  <c r="CD27" i="15"/>
  <c r="CD27" i="23" s="1"/>
  <c r="CL27" i="15"/>
  <c r="CL27" i="23" s="1"/>
  <c r="CT27" i="15"/>
  <c r="CT27" i="23" s="1"/>
  <c r="BR28" i="15"/>
  <c r="BR28" i="23" s="1"/>
  <c r="BZ28" i="15"/>
  <c r="BZ28" i="23" s="1"/>
  <c r="CH28" i="15"/>
  <c r="CH28" i="23" s="1"/>
  <c r="CP28" i="15"/>
  <c r="CP28" i="23" s="1"/>
  <c r="BN29" i="15"/>
  <c r="BN29" i="23" s="1"/>
  <c r="BV29" i="15"/>
  <c r="BV29" i="23" s="1"/>
  <c r="CD29" i="15"/>
  <c r="CD29" i="23" s="1"/>
  <c r="CL29" i="15"/>
  <c r="CL29" i="23" s="1"/>
  <c r="CT29" i="15"/>
  <c r="CT29" i="23" s="1"/>
  <c r="BR30" i="15"/>
  <c r="BR30" i="23" s="1"/>
  <c r="BZ30" i="15"/>
  <c r="BZ30" i="23" s="1"/>
  <c r="CH30" i="15"/>
  <c r="CH30" i="23" s="1"/>
  <c r="CP30" i="15"/>
  <c r="CP30" i="23" s="1"/>
  <c r="BN31" i="15"/>
  <c r="BN31" i="23" s="1"/>
  <c r="BV31" i="15"/>
  <c r="BV31" i="23" s="1"/>
  <c r="CD31" i="15"/>
  <c r="CD31" i="23" s="1"/>
  <c r="CL31" i="15"/>
  <c r="CL31" i="23" s="1"/>
  <c r="CJ2" i="15"/>
  <c r="CJ2" i="23" s="1"/>
  <c r="CF3" i="15"/>
  <c r="CF3" i="23" s="1"/>
  <c r="CB4" i="15"/>
  <c r="CB4" i="23" s="1"/>
  <c r="BX5" i="15"/>
  <c r="BX5" i="23" s="1"/>
  <c r="BT6" i="15"/>
  <c r="BT6" i="23" s="1"/>
  <c r="BP7" i="15"/>
  <c r="BP7" i="23" s="1"/>
  <c r="CV7" i="15"/>
  <c r="CV7" i="23" s="1"/>
  <c r="CR8" i="15"/>
  <c r="CR8" i="23" s="1"/>
  <c r="CN9" i="15"/>
  <c r="CN9" i="23" s="1"/>
  <c r="CA10" i="15"/>
  <c r="CA10" i="23" s="1"/>
  <c r="BM11" i="15"/>
  <c r="BM11" i="23" s="1"/>
  <c r="CF11" i="15"/>
  <c r="CF11" i="23" s="1"/>
  <c r="BS12" i="15"/>
  <c r="BS12" i="23" s="1"/>
  <c r="CJ12" i="15"/>
  <c r="CJ12" i="23" s="1"/>
  <c r="BP13" i="15"/>
  <c r="BP13" i="23" s="1"/>
  <c r="CF13" i="15"/>
  <c r="CF13" i="23" s="1"/>
  <c r="CV13" i="15"/>
  <c r="CV13" i="23" s="1"/>
  <c r="CB14" i="15"/>
  <c r="CB14" i="23" s="1"/>
  <c r="CR14" i="15"/>
  <c r="CR14" i="23" s="1"/>
  <c r="BX15" i="15"/>
  <c r="BX15" i="23" s="1"/>
  <c r="CN15" i="15"/>
  <c r="CN15" i="23" s="1"/>
  <c r="BT16" i="15"/>
  <c r="BT16" i="23" s="1"/>
  <c r="CJ16" i="15"/>
  <c r="CJ16" i="23" s="1"/>
  <c r="BP17" i="15"/>
  <c r="BP17" i="23" s="1"/>
  <c r="CF17" i="15"/>
  <c r="CF17" i="23" s="1"/>
  <c r="CV17" i="15"/>
  <c r="CV17" i="23" s="1"/>
  <c r="CB18" i="15"/>
  <c r="CB18" i="23" s="1"/>
  <c r="CR18" i="15"/>
  <c r="CR18" i="23" s="1"/>
  <c r="BU19" i="15"/>
  <c r="BU19" i="23" s="1"/>
  <c r="CH19" i="15"/>
  <c r="CH19" i="23" s="1"/>
  <c r="CU19" i="15"/>
  <c r="CU19" i="23" s="1"/>
  <c r="BW20" i="15"/>
  <c r="BW20" i="23" s="1"/>
  <c r="CG20" i="15"/>
  <c r="CG20" i="23" s="1"/>
  <c r="CQ20" i="15"/>
  <c r="CQ20" i="23" s="1"/>
  <c r="BO21" i="15"/>
  <c r="BO21" i="23" s="1"/>
  <c r="BW21" i="15"/>
  <c r="BW21" i="23" s="1"/>
  <c r="CE21" i="15"/>
  <c r="CE21" i="23" s="1"/>
  <c r="CM21" i="15"/>
  <c r="CM21" i="23" s="1"/>
  <c r="CU21" i="15"/>
  <c r="CU21" i="23" s="1"/>
  <c r="BS22" i="15"/>
  <c r="BS22" i="23" s="1"/>
  <c r="CA22" i="15"/>
  <c r="CA22" i="23" s="1"/>
  <c r="CI22" i="15"/>
  <c r="CI22" i="23" s="1"/>
  <c r="CQ22" i="15"/>
  <c r="CQ22" i="23" s="1"/>
  <c r="BO23" i="15"/>
  <c r="BO23" i="23" s="1"/>
  <c r="BW23" i="15"/>
  <c r="BW23" i="23" s="1"/>
  <c r="CE23" i="15"/>
  <c r="CE23" i="23" s="1"/>
  <c r="CM23" i="15"/>
  <c r="CM23" i="23" s="1"/>
  <c r="CU23" i="15"/>
  <c r="CU23" i="23" s="1"/>
  <c r="BS24" i="15"/>
  <c r="BS24" i="23" s="1"/>
  <c r="CA24" i="15"/>
  <c r="CA24" i="23" s="1"/>
  <c r="CI24" i="15"/>
  <c r="CI24" i="23" s="1"/>
  <c r="CQ24" i="15"/>
  <c r="CQ24" i="23" s="1"/>
  <c r="BO25" i="15"/>
  <c r="BO25" i="23" s="1"/>
  <c r="BW25" i="15"/>
  <c r="BW25" i="23" s="1"/>
  <c r="CE25" i="15"/>
  <c r="CE25" i="23" s="1"/>
  <c r="CM25" i="15"/>
  <c r="CM25" i="23" s="1"/>
  <c r="CU25" i="15"/>
  <c r="CU25" i="23" s="1"/>
  <c r="BS26" i="15"/>
  <c r="BS26" i="23" s="1"/>
  <c r="CA26" i="15"/>
  <c r="CA26" i="23" s="1"/>
  <c r="CI26" i="15"/>
  <c r="CI26" i="23" s="1"/>
  <c r="CQ26" i="15"/>
  <c r="CQ26" i="23" s="1"/>
  <c r="BO27" i="15"/>
  <c r="BO27" i="23" s="1"/>
  <c r="BW27" i="15"/>
  <c r="BW27" i="23" s="1"/>
  <c r="CE27" i="15"/>
  <c r="CE27" i="23" s="1"/>
  <c r="CM27" i="15"/>
  <c r="CM27" i="23" s="1"/>
  <c r="CU27" i="15"/>
  <c r="CU27" i="23" s="1"/>
  <c r="BS28" i="15"/>
  <c r="BS28" i="23" s="1"/>
  <c r="CA28" i="15"/>
  <c r="CA28" i="23" s="1"/>
  <c r="CI28" i="15"/>
  <c r="CI28" i="23" s="1"/>
  <c r="CQ28" i="15"/>
  <c r="CQ28" i="23" s="1"/>
  <c r="BO29" i="15"/>
  <c r="BO29" i="23" s="1"/>
  <c r="BW29" i="15"/>
  <c r="BW29" i="23" s="1"/>
  <c r="CE29" i="15"/>
  <c r="CE29" i="23" s="1"/>
  <c r="CM29" i="15"/>
  <c r="CM29" i="23" s="1"/>
  <c r="CU29" i="15"/>
  <c r="CU29" i="23" s="1"/>
  <c r="BS30" i="15"/>
  <c r="BS30" i="23" s="1"/>
  <c r="CA30" i="15"/>
  <c r="CA30" i="23" s="1"/>
  <c r="CI30" i="15"/>
  <c r="CI30" i="23" s="1"/>
  <c r="CQ30" i="15"/>
  <c r="CQ30" i="23" s="1"/>
  <c r="BO31" i="15"/>
  <c r="BO31" i="23" s="1"/>
  <c r="BW31" i="15"/>
  <c r="BW31" i="23" s="1"/>
  <c r="CE31" i="15"/>
  <c r="CE31" i="23" s="1"/>
  <c r="CM31" i="15"/>
  <c r="CM31" i="23" s="1"/>
  <c r="CU31" i="15"/>
  <c r="CU31" i="23" s="1"/>
  <c r="BS32" i="15"/>
  <c r="BS32" i="23" s="1"/>
  <c r="CA32" i="15"/>
  <c r="CA32" i="23" s="1"/>
  <c r="CQ2" i="15"/>
  <c r="CQ2" i="23" s="1"/>
  <c r="CM3" i="15"/>
  <c r="CM3" i="23" s="1"/>
  <c r="CI4" i="15"/>
  <c r="CI4" i="23" s="1"/>
  <c r="CE5" i="15"/>
  <c r="CE5" i="23" s="1"/>
  <c r="CA6" i="15"/>
  <c r="CA6" i="23" s="1"/>
  <c r="BW7" i="15"/>
  <c r="BW7" i="23" s="1"/>
  <c r="BS8" i="15"/>
  <c r="BS8" i="23" s="1"/>
  <c r="BO9" i="15"/>
  <c r="BO9" i="23" s="1"/>
  <c r="CS9" i="15"/>
  <c r="CS9" i="23" s="1"/>
  <c r="CB10" i="15"/>
  <c r="CB10" i="23" s="1"/>
  <c r="BO11" i="15"/>
  <c r="BO11" i="23" s="1"/>
  <c r="CK11" i="15"/>
  <c r="CK11" i="23" s="1"/>
  <c r="BT12" i="15"/>
  <c r="BT12" i="23" s="1"/>
  <c r="CL12" i="15"/>
  <c r="CL12" i="23" s="1"/>
  <c r="BR13" i="15"/>
  <c r="BR13" i="23" s="1"/>
  <c r="CH13" i="15"/>
  <c r="CH13" i="23" s="1"/>
  <c r="BN14" i="15"/>
  <c r="BN14" i="23" s="1"/>
  <c r="CD14" i="15"/>
  <c r="CD14" i="23" s="1"/>
  <c r="CT14" i="15"/>
  <c r="CT14" i="23" s="1"/>
  <c r="BZ15" i="15"/>
  <c r="BZ15" i="23" s="1"/>
  <c r="CP15" i="15"/>
  <c r="CP15" i="23" s="1"/>
  <c r="BV16" i="15"/>
  <c r="BV16" i="23" s="1"/>
  <c r="CL16" i="15"/>
  <c r="CL16" i="23" s="1"/>
  <c r="BR17" i="15"/>
  <c r="BR17" i="23" s="1"/>
  <c r="CH17" i="15"/>
  <c r="CH17" i="23" s="1"/>
  <c r="BN18" i="15"/>
  <c r="BN18" i="23" s="1"/>
  <c r="CD18" i="15"/>
  <c r="CD18" i="23" s="1"/>
  <c r="CT18" i="15"/>
  <c r="CT18" i="23" s="1"/>
  <c r="BW19" i="15"/>
  <c r="BW19" i="23" s="1"/>
  <c r="CJ19" i="15"/>
  <c r="CJ19" i="23" s="1"/>
  <c r="CV19" i="15"/>
  <c r="CV19" i="23" s="1"/>
  <c r="BX20" i="15"/>
  <c r="BX20" i="23" s="1"/>
  <c r="CI20" i="15"/>
  <c r="CI20" i="23" s="1"/>
  <c r="CR20" i="15"/>
  <c r="CR20" i="23" s="1"/>
  <c r="BP21" i="15"/>
  <c r="BP21" i="23" s="1"/>
  <c r="BX21" i="15"/>
  <c r="BX21" i="23" s="1"/>
  <c r="CF21" i="15"/>
  <c r="CF21" i="23" s="1"/>
  <c r="CN21" i="15"/>
  <c r="CN21" i="23" s="1"/>
  <c r="CV21" i="15"/>
  <c r="CV21" i="23" s="1"/>
  <c r="BT22" i="15"/>
  <c r="BT22" i="23" s="1"/>
  <c r="CB22" i="15"/>
  <c r="CB22" i="23" s="1"/>
  <c r="CJ22" i="15"/>
  <c r="CJ22" i="23" s="1"/>
  <c r="CR22" i="15"/>
  <c r="CR22" i="23" s="1"/>
  <c r="BP23" i="15"/>
  <c r="BP23" i="23" s="1"/>
  <c r="BX23" i="15"/>
  <c r="BX23" i="23" s="1"/>
  <c r="CF23" i="15"/>
  <c r="CF23" i="23" s="1"/>
  <c r="CN23" i="15"/>
  <c r="CN23" i="23" s="1"/>
  <c r="CV23" i="15"/>
  <c r="CV23" i="23" s="1"/>
  <c r="BT24" i="15"/>
  <c r="BT24" i="23" s="1"/>
  <c r="CB24" i="15"/>
  <c r="CB24" i="23" s="1"/>
  <c r="CJ24" i="15"/>
  <c r="CJ24" i="23" s="1"/>
  <c r="CR24" i="15"/>
  <c r="CR24" i="23" s="1"/>
  <c r="BP25" i="15"/>
  <c r="BP25" i="23" s="1"/>
  <c r="BX25" i="15"/>
  <c r="BX25" i="23" s="1"/>
  <c r="CF25" i="15"/>
  <c r="CF25" i="23" s="1"/>
  <c r="CN25" i="15"/>
  <c r="CN25" i="23" s="1"/>
  <c r="CV25" i="15"/>
  <c r="CV25" i="23" s="1"/>
  <c r="BT26" i="15"/>
  <c r="BT26" i="23" s="1"/>
  <c r="CB26" i="15"/>
  <c r="CB26" i="23" s="1"/>
  <c r="CJ26" i="15"/>
  <c r="CJ26" i="23" s="1"/>
  <c r="CR26" i="15"/>
  <c r="CR26" i="23" s="1"/>
  <c r="BP27" i="15"/>
  <c r="BP27" i="23" s="1"/>
  <c r="BX27" i="15"/>
  <c r="BX27" i="23" s="1"/>
  <c r="CF27" i="15"/>
  <c r="CF27" i="23" s="1"/>
  <c r="CN27" i="15"/>
  <c r="CN27" i="23" s="1"/>
  <c r="CV27" i="15"/>
  <c r="CV27" i="23" s="1"/>
  <c r="BT28" i="15"/>
  <c r="BT28" i="23" s="1"/>
  <c r="CB28" i="15"/>
  <c r="CB28" i="23" s="1"/>
  <c r="CJ28" i="15"/>
  <c r="CJ28" i="23" s="1"/>
  <c r="CR28" i="15"/>
  <c r="CR28" i="23" s="1"/>
  <c r="BP29" i="15"/>
  <c r="BP29" i="23" s="1"/>
  <c r="BX29" i="15"/>
  <c r="BX29" i="23" s="1"/>
  <c r="CF29" i="15"/>
  <c r="CF29" i="23" s="1"/>
  <c r="CN29" i="15"/>
  <c r="CN29" i="23" s="1"/>
  <c r="CV29" i="15"/>
  <c r="CV29" i="23" s="1"/>
  <c r="BT30" i="15"/>
  <c r="BT30" i="23" s="1"/>
  <c r="CB30" i="15"/>
  <c r="CB30" i="23" s="1"/>
  <c r="CJ30" i="15"/>
  <c r="CJ30" i="23" s="1"/>
  <c r="CR30" i="15"/>
  <c r="CR30" i="23" s="1"/>
  <c r="CR2" i="15"/>
  <c r="CR2" i="23" s="1"/>
  <c r="CN3" i="15"/>
  <c r="CN3" i="23" s="1"/>
  <c r="CJ4" i="15"/>
  <c r="CJ4" i="23" s="1"/>
  <c r="CF5" i="15"/>
  <c r="CF5" i="23" s="1"/>
  <c r="CB6" i="15"/>
  <c r="CB6" i="23" s="1"/>
  <c r="BX7" i="15"/>
  <c r="BX7" i="23" s="1"/>
  <c r="BT8" i="15"/>
  <c r="BT8" i="23" s="1"/>
  <c r="BP9" i="15"/>
  <c r="BP9" i="23" s="1"/>
  <c r="CU9" i="15"/>
  <c r="CU9" i="23" s="1"/>
  <c r="CG10" i="15"/>
  <c r="CG10" i="23" s="1"/>
  <c r="BP11" i="15"/>
  <c r="BP11" i="23" s="1"/>
  <c r="CM11" i="15"/>
  <c r="CM11" i="23" s="1"/>
  <c r="BY12" i="15"/>
  <c r="BY12" i="23" s="1"/>
  <c r="CO12" i="15"/>
  <c r="CO12" i="23" s="1"/>
  <c r="BU13" i="15"/>
  <c r="BU13" i="23" s="1"/>
  <c r="CK13" i="15"/>
  <c r="CK13" i="23" s="1"/>
  <c r="BQ14" i="15"/>
  <c r="BQ14" i="23" s="1"/>
  <c r="CG14" i="15"/>
  <c r="CG14" i="23" s="1"/>
  <c r="BM15" i="15"/>
  <c r="BM15" i="23" s="1"/>
  <c r="CC15" i="15"/>
  <c r="CC15" i="23" s="1"/>
  <c r="CS15" i="15"/>
  <c r="CS15" i="23" s="1"/>
  <c r="BY16" i="15"/>
  <c r="BY16" i="23" s="1"/>
  <c r="CO16" i="15"/>
  <c r="CO16" i="23" s="1"/>
  <c r="BU17" i="15"/>
  <c r="BU17" i="23" s="1"/>
  <c r="CK17" i="15"/>
  <c r="CK17" i="23" s="1"/>
  <c r="BQ18" i="15"/>
  <c r="BQ18" i="23" s="1"/>
  <c r="CG18" i="15"/>
  <c r="CG18" i="23" s="1"/>
  <c r="CV18" i="15"/>
  <c r="CV18" i="23" s="1"/>
  <c r="BX19" i="15"/>
  <c r="BX19" i="23" s="1"/>
  <c r="CK19" i="15"/>
  <c r="CK19" i="23" s="1"/>
  <c r="BN20" i="15"/>
  <c r="BN20" i="23" s="1"/>
  <c r="BY20" i="15"/>
  <c r="BY20" i="23" s="1"/>
  <c r="CJ20" i="15"/>
  <c r="CJ20" i="23" s="1"/>
  <c r="CS20" i="15"/>
  <c r="CS20" i="23" s="1"/>
  <c r="BQ21" i="15"/>
  <c r="BQ21" i="23" s="1"/>
  <c r="BY21" i="15"/>
  <c r="BY21" i="23" s="1"/>
  <c r="CG21" i="15"/>
  <c r="CG21" i="23" s="1"/>
  <c r="CO21" i="15"/>
  <c r="CO21" i="23" s="1"/>
  <c r="BM22" i="15"/>
  <c r="BM22" i="23" s="1"/>
  <c r="BU22" i="15"/>
  <c r="BU22" i="23" s="1"/>
  <c r="CC22" i="15"/>
  <c r="CC22" i="23" s="1"/>
  <c r="CK22" i="15"/>
  <c r="CK22" i="23" s="1"/>
  <c r="CS22" i="15"/>
  <c r="CS22" i="23" s="1"/>
  <c r="BQ23" i="15"/>
  <c r="BQ23" i="23" s="1"/>
  <c r="BY23" i="15"/>
  <c r="BY23" i="23" s="1"/>
  <c r="CG23" i="15"/>
  <c r="CG23" i="23" s="1"/>
  <c r="CO23" i="15"/>
  <c r="CO23" i="23" s="1"/>
  <c r="BM24" i="15"/>
  <c r="BM24" i="23" s="1"/>
  <c r="BU24" i="15"/>
  <c r="BU24" i="23" s="1"/>
  <c r="CC24" i="15"/>
  <c r="CC24" i="23" s="1"/>
  <c r="CK24" i="15"/>
  <c r="CK24" i="23" s="1"/>
  <c r="CS24" i="15"/>
  <c r="CS24" i="23" s="1"/>
  <c r="BQ25" i="15"/>
  <c r="BQ25" i="23" s="1"/>
  <c r="BY25" i="15"/>
  <c r="BY25" i="23" s="1"/>
  <c r="CG25" i="15"/>
  <c r="CG25" i="23" s="1"/>
  <c r="CO25" i="15"/>
  <c r="CO25" i="23" s="1"/>
  <c r="BM26" i="15"/>
  <c r="BM26" i="23" s="1"/>
  <c r="BU26" i="15"/>
  <c r="BU26" i="23" s="1"/>
  <c r="CC26" i="15"/>
  <c r="CC26" i="23" s="1"/>
  <c r="CK26" i="15"/>
  <c r="CK26" i="23" s="1"/>
  <c r="CS26" i="15"/>
  <c r="CS26" i="23" s="1"/>
  <c r="BQ27" i="15"/>
  <c r="BQ27" i="23" s="1"/>
  <c r="BO3" i="15"/>
  <c r="BO3" i="23" s="1"/>
  <c r="CI6" i="15"/>
  <c r="CI6" i="23" s="1"/>
  <c r="CV9" i="15"/>
  <c r="CV9" i="23" s="1"/>
  <c r="CA12" i="15"/>
  <c r="CA12" i="23" s="1"/>
  <c r="BS14" i="15"/>
  <c r="BS14" i="23" s="1"/>
  <c r="CU15" i="15"/>
  <c r="CU15" i="23" s="1"/>
  <c r="CM17" i="15"/>
  <c r="CM17" i="23" s="1"/>
  <c r="BZ19" i="15"/>
  <c r="BZ19" i="23" s="1"/>
  <c r="CL20" i="15"/>
  <c r="CL20" i="23" s="1"/>
  <c r="CH21" i="15"/>
  <c r="CH21" i="23" s="1"/>
  <c r="CD22" i="15"/>
  <c r="CD22" i="23" s="1"/>
  <c r="BZ23" i="15"/>
  <c r="BZ23" i="23" s="1"/>
  <c r="BV24" i="15"/>
  <c r="BV24" i="23" s="1"/>
  <c r="BR25" i="15"/>
  <c r="BR25" i="23" s="1"/>
  <c r="BN26" i="15"/>
  <c r="BN26" i="23" s="1"/>
  <c r="CT26" i="15"/>
  <c r="CT26" i="23" s="1"/>
  <c r="CH27" i="15"/>
  <c r="CH27" i="23" s="1"/>
  <c r="BQ28" i="15"/>
  <c r="BQ28" i="23" s="1"/>
  <c r="CG28" i="15"/>
  <c r="CG28" i="23" s="1"/>
  <c r="BM29" i="15"/>
  <c r="BM29" i="23" s="1"/>
  <c r="CC29" i="15"/>
  <c r="CC29" i="23" s="1"/>
  <c r="CS29" i="15"/>
  <c r="CS29" i="23" s="1"/>
  <c r="BY30" i="15"/>
  <c r="BY30" i="23" s="1"/>
  <c r="CO30" i="15"/>
  <c r="CO30" i="23" s="1"/>
  <c r="BS31" i="15"/>
  <c r="BS31" i="23" s="1"/>
  <c r="CG31" i="15"/>
  <c r="CG31" i="23" s="1"/>
  <c r="CS31" i="15"/>
  <c r="CS31" i="23" s="1"/>
  <c r="BT32" i="15"/>
  <c r="BT32" i="23" s="1"/>
  <c r="CC32" i="15"/>
  <c r="CC32" i="23" s="1"/>
  <c r="CK32" i="15"/>
  <c r="CK32" i="23" s="1"/>
  <c r="CS32" i="15"/>
  <c r="CS32" i="23" s="1"/>
  <c r="BQ33" i="15"/>
  <c r="BQ33" i="23" s="1"/>
  <c r="BY33" i="15"/>
  <c r="BY33" i="23" s="1"/>
  <c r="CG33" i="15"/>
  <c r="CG33" i="23" s="1"/>
  <c r="CO33" i="15"/>
  <c r="CO33" i="23" s="1"/>
  <c r="BM34" i="15"/>
  <c r="BM34" i="23" s="1"/>
  <c r="BU34" i="15"/>
  <c r="BU34" i="23" s="1"/>
  <c r="CC34" i="15"/>
  <c r="CC34" i="23" s="1"/>
  <c r="CK34" i="15"/>
  <c r="CK34" i="23" s="1"/>
  <c r="CS34" i="15"/>
  <c r="CS34" i="23" s="1"/>
  <c r="BQ35" i="15"/>
  <c r="BQ35" i="23" s="1"/>
  <c r="BY35" i="15"/>
  <c r="BY35" i="23" s="1"/>
  <c r="CG35" i="15"/>
  <c r="CG35" i="23" s="1"/>
  <c r="CO35" i="15"/>
  <c r="CO35" i="23" s="1"/>
  <c r="BM36" i="15"/>
  <c r="BM36" i="23" s="1"/>
  <c r="BU36" i="15"/>
  <c r="BU36" i="23" s="1"/>
  <c r="CC36" i="15"/>
  <c r="CC36" i="23" s="1"/>
  <c r="CK36" i="15"/>
  <c r="CK36" i="23" s="1"/>
  <c r="CS36" i="15"/>
  <c r="CS36" i="23" s="1"/>
  <c r="BQ37" i="15"/>
  <c r="BQ37" i="23" s="1"/>
  <c r="BY37" i="15"/>
  <c r="BY37" i="23" s="1"/>
  <c r="CG37" i="15"/>
  <c r="CG37" i="23" s="1"/>
  <c r="CO37" i="15"/>
  <c r="CO37" i="23" s="1"/>
  <c r="BM38" i="15"/>
  <c r="BM38" i="23" s="1"/>
  <c r="BU38" i="15"/>
  <c r="BU38" i="23" s="1"/>
  <c r="CC38" i="15"/>
  <c r="CC38" i="23" s="1"/>
  <c r="CK38" i="15"/>
  <c r="CK38" i="23" s="1"/>
  <c r="CS38" i="15"/>
  <c r="CS38" i="23" s="1"/>
  <c r="BQ39" i="15"/>
  <c r="BQ39" i="23" s="1"/>
  <c r="BY39" i="15"/>
  <c r="BY39" i="23" s="1"/>
  <c r="CG39" i="15"/>
  <c r="CG39" i="23" s="1"/>
  <c r="CO39" i="15"/>
  <c r="CO39" i="23" s="1"/>
  <c r="BM40" i="15"/>
  <c r="BM40" i="23" s="1"/>
  <c r="BU40" i="15"/>
  <c r="BU40" i="23" s="1"/>
  <c r="CC40" i="15"/>
  <c r="CC40" i="23" s="1"/>
  <c r="CK40" i="15"/>
  <c r="CK40" i="23" s="1"/>
  <c r="CS40" i="15"/>
  <c r="CS40" i="23" s="1"/>
  <c r="BQ41" i="15"/>
  <c r="BQ41" i="23" s="1"/>
  <c r="BY41" i="15"/>
  <c r="BY41" i="23" s="1"/>
  <c r="CG41" i="15"/>
  <c r="CG41" i="23" s="1"/>
  <c r="CO41" i="15"/>
  <c r="CO41" i="23" s="1"/>
  <c r="BM42" i="15"/>
  <c r="BM42" i="23" s="1"/>
  <c r="BU42" i="15"/>
  <c r="BU42" i="23" s="1"/>
  <c r="CC42" i="15"/>
  <c r="CC42" i="23" s="1"/>
  <c r="CK42" i="15"/>
  <c r="CK42" i="23" s="1"/>
  <c r="CS42" i="15"/>
  <c r="CS42" i="23" s="1"/>
  <c r="BQ43" i="15"/>
  <c r="BQ43" i="23" s="1"/>
  <c r="BY43" i="15"/>
  <c r="BY43" i="23" s="1"/>
  <c r="CG43" i="15"/>
  <c r="CG43" i="23" s="1"/>
  <c r="CO43" i="15"/>
  <c r="CO43" i="23" s="1"/>
  <c r="BM44" i="15"/>
  <c r="BM44" i="23" s="1"/>
  <c r="BU44" i="15"/>
  <c r="BU44" i="23" s="1"/>
  <c r="CC44" i="15"/>
  <c r="CC44" i="23" s="1"/>
  <c r="CK44" i="15"/>
  <c r="CK44" i="23" s="1"/>
  <c r="BP3" i="15"/>
  <c r="BP3" i="23" s="1"/>
  <c r="CJ6" i="15"/>
  <c r="CJ6" i="23" s="1"/>
  <c r="BQ10" i="15"/>
  <c r="BQ10" i="23" s="1"/>
  <c r="CB12" i="15"/>
  <c r="CB12" i="23" s="1"/>
  <c r="BT14" i="15"/>
  <c r="BT14" i="23" s="1"/>
  <c r="CV15" i="15"/>
  <c r="CV15" i="23" s="1"/>
  <c r="CN17" i="15"/>
  <c r="CN17" i="23" s="1"/>
  <c r="CB19" i="15"/>
  <c r="CB19" i="23" s="1"/>
  <c r="CM20" i="15"/>
  <c r="CM20" i="23" s="1"/>
  <c r="CI21" i="15"/>
  <c r="CI21" i="23" s="1"/>
  <c r="CE22" i="15"/>
  <c r="CE22" i="23" s="1"/>
  <c r="CA23" i="15"/>
  <c r="CA23" i="23" s="1"/>
  <c r="BW24" i="15"/>
  <c r="BW24" i="23" s="1"/>
  <c r="BS25" i="15"/>
  <c r="BS25" i="23" s="1"/>
  <c r="BO26" i="15"/>
  <c r="BO26" i="23" s="1"/>
  <c r="CU26" i="15"/>
  <c r="CU26" i="23" s="1"/>
  <c r="CI27" i="15"/>
  <c r="CI27" i="23" s="1"/>
  <c r="BU28" i="15"/>
  <c r="BU28" i="23" s="1"/>
  <c r="CK28" i="15"/>
  <c r="CK28" i="23" s="1"/>
  <c r="BQ29" i="15"/>
  <c r="BQ29" i="23" s="1"/>
  <c r="CG29" i="15"/>
  <c r="CG29" i="23" s="1"/>
  <c r="BM30" i="15"/>
  <c r="BM30" i="23" s="1"/>
  <c r="CC30" i="15"/>
  <c r="CC30" i="23" s="1"/>
  <c r="CS30" i="15"/>
  <c r="CS30" i="23" s="1"/>
  <c r="BU31" i="15"/>
  <c r="BU31" i="23" s="1"/>
  <c r="CH31" i="15"/>
  <c r="CH31" i="23" s="1"/>
  <c r="CT31" i="15"/>
  <c r="CT31" i="23" s="1"/>
  <c r="BU32" i="15"/>
  <c r="BU32" i="23" s="1"/>
  <c r="CD32" i="15"/>
  <c r="CD32" i="23" s="1"/>
  <c r="CL32" i="15"/>
  <c r="CL32" i="23" s="1"/>
  <c r="CT32" i="15"/>
  <c r="CT32" i="23" s="1"/>
  <c r="BR33" i="15"/>
  <c r="BR33" i="23" s="1"/>
  <c r="BZ33" i="15"/>
  <c r="BZ33" i="23" s="1"/>
  <c r="CH33" i="15"/>
  <c r="CH33" i="23" s="1"/>
  <c r="CP33" i="15"/>
  <c r="CP33" i="23" s="1"/>
  <c r="BN34" i="15"/>
  <c r="BN34" i="23" s="1"/>
  <c r="BV34" i="15"/>
  <c r="BV34" i="23" s="1"/>
  <c r="CD34" i="15"/>
  <c r="CD34" i="23" s="1"/>
  <c r="CL34" i="15"/>
  <c r="CL34" i="23" s="1"/>
  <c r="CT34" i="15"/>
  <c r="CT34" i="23" s="1"/>
  <c r="BR35" i="15"/>
  <c r="BR35" i="23" s="1"/>
  <c r="BZ35" i="15"/>
  <c r="BZ35" i="23" s="1"/>
  <c r="CH35" i="15"/>
  <c r="CH35" i="23" s="1"/>
  <c r="CP35" i="15"/>
  <c r="CP35" i="23" s="1"/>
  <c r="BN36" i="15"/>
  <c r="BN36" i="23" s="1"/>
  <c r="BV36" i="15"/>
  <c r="BV36" i="23" s="1"/>
  <c r="CD36" i="15"/>
  <c r="CD36" i="23" s="1"/>
  <c r="CL36" i="15"/>
  <c r="CL36" i="23" s="1"/>
  <c r="CT36" i="15"/>
  <c r="CT36" i="23" s="1"/>
  <c r="BR37" i="15"/>
  <c r="BR37" i="23" s="1"/>
  <c r="BZ37" i="15"/>
  <c r="BZ37" i="23" s="1"/>
  <c r="CH37" i="15"/>
  <c r="CH37" i="23" s="1"/>
  <c r="CP37" i="15"/>
  <c r="CP37" i="23" s="1"/>
  <c r="BN38" i="15"/>
  <c r="BN38" i="23" s="1"/>
  <c r="BV38" i="15"/>
  <c r="BV38" i="23" s="1"/>
  <c r="CD38" i="15"/>
  <c r="CD38" i="23" s="1"/>
  <c r="CL38" i="15"/>
  <c r="CL38" i="23" s="1"/>
  <c r="CT38" i="15"/>
  <c r="CT38" i="23" s="1"/>
  <c r="BR39" i="15"/>
  <c r="BR39" i="23" s="1"/>
  <c r="BZ39" i="15"/>
  <c r="BZ39" i="23" s="1"/>
  <c r="CH39" i="15"/>
  <c r="CH39" i="23" s="1"/>
  <c r="CP39" i="15"/>
  <c r="CP39" i="23" s="1"/>
  <c r="BN40" i="15"/>
  <c r="BN40" i="23" s="1"/>
  <c r="BV40" i="15"/>
  <c r="BV40" i="23" s="1"/>
  <c r="CD40" i="15"/>
  <c r="CD40" i="23" s="1"/>
  <c r="CL40" i="15"/>
  <c r="CL40" i="23" s="1"/>
  <c r="CT40" i="15"/>
  <c r="CT40" i="23" s="1"/>
  <c r="BR41" i="15"/>
  <c r="BR41" i="23" s="1"/>
  <c r="BZ41" i="15"/>
  <c r="BZ41" i="23" s="1"/>
  <c r="CH41" i="15"/>
  <c r="CH41" i="23" s="1"/>
  <c r="CP41" i="15"/>
  <c r="CP41" i="23" s="1"/>
  <c r="BN42" i="15"/>
  <c r="BN42" i="23" s="1"/>
  <c r="BV42" i="15"/>
  <c r="BV42" i="23" s="1"/>
  <c r="CD42" i="15"/>
  <c r="CD42" i="23" s="1"/>
  <c r="CL42" i="15"/>
  <c r="CL42" i="23" s="1"/>
  <c r="CT42" i="15"/>
  <c r="CT42" i="23" s="1"/>
  <c r="BR43" i="15"/>
  <c r="BR43" i="23" s="1"/>
  <c r="BZ43" i="15"/>
  <c r="BZ43" i="23" s="1"/>
  <c r="CH43" i="15"/>
  <c r="CH43" i="23" s="1"/>
  <c r="CP43" i="15"/>
  <c r="CP43" i="23" s="1"/>
  <c r="BN44" i="15"/>
  <c r="BN44" i="23" s="1"/>
  <c r="BV44" i="15"/>
  <c r="BV44" i="23" s="1"/>
  <c r="CD44" i="15"/>
  <c r="CD44" i="23" s="1"/>
  <c r="CL44" i="15"/>
  <c r="CL44" i="23" s="1"/>
  <c r="CT44" i="15"/>
  <c r="CT44" i="23" s="1"/>
  <c r="CU3" i="15"/>
  <c r="CU3" i="23" s="1"/>
  <c r="CE7" i="15"/>
  <c r="CE7" i="23" s="1"/>
  <c r="CI10" i="15"/>
  <c r="CI10" i="23" s="1"/>
  <c r="CQ12" i="15"/>
  <c r="CQ12" i="23" s="1"/>
  <c r="CI14" i="15"/>
  <c r="CI14" i="23" s="1"/>
  <c r="CA16" i="15"/>
  <c r="CA16" i="23" s="1"/>
  <c r="BS18" i="15"/>
  <c r="BS18" i="23" s="1"/>
  <c r="CM19" i="15"/>
  <c r="CM19" i="23" s="1"/>
  <c r="CT20" i="15"/>
  <c r="CT20" i="23" s="1"/>
  <c r="CP21" i="15"/>
  <c r="CP21" i="23" s="1"/>
  <c r="CL22" i="15"/>
  <c r="CL22" i="23" s="1"/>
  <c r="CH23" i="15"/>
  <c r="CH23" i="23" s="1"/>
  <c r="CD24" i="15"/>
  <c r="CD24" i="23" s="1"/>
  <c r="BZ25" i="15"/>
  <c r="BZ25" i="23" s="1"/>
  <c r="BV26" i="15"/>
  <c r="BV26" i="23" s="1"/>
  <c r="BR27" i="15"/>
  <c r="BR27" i="23" s="1"/>
  <c r="CO27" i="15"/>
  <c r="CO27" i="23" s="1"/>
  <c r="BV28" i="15"/>
  <c r="BV28" i="23" s="1"/>
  <c r="CL28" i="15"/>
  <c r="CL28" i="23" s="1"/>
  <c r="BR29" i="15"/>
  <c r="BR29" i="23" s="1"/>
  <c r="CH29" i="15"/>
  <c r="CH29" i="23" s="1"/>
  <c r="BN30" i="15"/>
  <c r="BN30" i="23" s="1"/>
  <c r="CD30" i="15"/>
  <c r="CD30" i="23" s="1"/>
  <c r="CT30" i="15"/>
  <c r="CT30" i="23" s="1"/>
  <c r="BX31" i="15"/>
  <c r="BX31" i="23" s="1"/>
  <c r="CI31" i="15"/>
  <c r="CI31" i="23" s="1"/>
  <c r="CV31" i="15"/>
  <c r="CV31" i="23" s="1"/>
  <c r="BV32" i="15"/>
  <c r="BV32" i="23" s="1"/>
  <c r="CE32" i="15"/>
  <c r="CE32" i="23" s="1"/>
  <c r="CM32" i="15"/>
  <c r="CM32" i="23" s="1"/>
  <c r="CU32" i="15"/>
  <c r="CU32" i="23" s="1"/>
  <c r="BS33" i="15"/>
  <c r="BS33" i="23" s="1"/>
  <c r="CA33" i="15"/>
  <c r="CA33" i="23" s="1"/>
  <c r="CI33" i="15"/>
  <c r="CI33" i="23" s="1"/>
  <c r="CQ33" i="15"/>
  <c r="CQ33" i="23" s="1"/>
  <c r="BO34" i="15"/>
  <c r="BO34" i="23" s="1"/>
  <c r="BW34" i="15"/>
  <c r="BW34" i="23" s="1"/>
  <c r="CE34" i="15"/>
  <c r="CE34" i="23" s="1"/>
  <c r="CM34" i="15"/>
  <c r="CM34" i="23" s="1"/>
  <c r="CU34" i="15"/>
  <c r="CU34" i="23" s="1"/>
  <c r="BS35" i="15"/>
  <c r="BS35" i="23" s="1"/>
  <c r="CA35" i="15"/>
  <c r="CA35" i="23" s="1"/>
  <c r="CI35" i="15"/>
  <c r="CI35" i="23" s="1"/>
  <c r="CQ35" i="15"/>
  <c r="CQ35" i="23" s="1"/>
  <c r="BO36" i="15"/>
  <c r="BO36" i="23" s="1"/>
  <c r="BW36" i="15"/>
  <c r="BW36" i="23" s="1"/>
  <c r="CE36" i="15"/>
  <c r="CE36" i="23" s="1"/>
  <c r="CM36" i="15"/>
  <c r="CM36" i="23" s="1"/>
  <c r="CU36" i="15"/>
  <c r="CU36" i="23" s="1"/>
  <c r="BS37" i="15"/>
  <c r="BS37" i="23" s="1"/>
  <c r="CA37" i="15"/>
  <c r="CA37" i="23" s="1"/>
  <c r="CI37" i="15"/>
  <c r="CI37" i="23" s="1"/>
  <c r="CQ37" i="15"/>
  <c r="CQ37" i="23" s="1"/>
  <c r="BO38" i="15"/>
  <c r="BO38" i="23" s="1"/>
  <c r="BW38" i="15"/>
  <c r="BW38" i="23" s="1"/>
  <c r="CE38" i="15"/>
  <c r="CE38" i="23" s="1"/>
  <c r="CM38" i="15"/>
  <c r="CM38" i="23" s="1"/>
  <c r="CU38" i="15"/>
  <c r="CU38" i="23" s="1"/>
  <c r="BS39" i="15"/>
  <c r="BS39" i="23" s="1"/>
  <c r="CA39" i="15"/>
  <c r="CA39" i="23" s="1"/>
  <c r="CI39" i="15"/>
  <c r="CI39" i="23" s="1"/>
  <c r="CQ39" i="15"/>
  <c r="CQ39" i="23" s="1"/>
  <c r="BO40" i="15"/>
  <c r="BO40" i="23" s="1"/>
  <c r="BW40" i="15"/>
  <c r="BW40" i="23" s="1"/>
  <c r="CE40" i="15"/>
  <c r="CE40" i="23" s="1"/>
  <c r="CM40" i="15"/>
  <c r="CM40" i="23" s="1"/>
  <c r="CU40" i="15"/>
  <c r="CU40" i="23" s="1"/>
  <c r="BS41" i="15"/>
  <c r="BS41" i="23" s="1"/>
  <c r="CA41" i="15"/>
  <c r="CA41" i="23" s="1"/>
  <c r="CI41" i="15"/>
  <c r="CI41" i="23" s="1"/>
  <c r="CQ41" i="15"/>
  <c r="CQ41" i="23" s="1"/>
  <c r="BO42" i="15"/>
  <c r="BO42" i="23" s="1"/>
  <c r="BW42" i="15"/>
  <c r="BW42" i="23" s="1"/>
  <c r="CE42" i="15"/>
  <c r="CE42" i="23" s="1"/>
  <c r="CM42" i="15"/>
  <c r="CM42" i="23" s="1"/>
  <c r="CU42" i="15"/>
  <c r="CU42" i="23" s="1"/>
  <c r="BS43" i="15"/>
  <c r="BS43" i="23" s="1"/>
  <c r="CA43" i="15"/>
  <c r="CA43" i="23" s="1"/>
  <c r="CI43" i="15"/>
  <c r="CI43" i="23" s="1"/>
  <c r="CQ43" i="15"/>
  <c r="CQ43" i="23" s="1"/>
  <c r="BO44" i="15"/>
  <c r="BO44" i="23" s="1"/>
  <c r="BW44" i="15"/>
  <c r="BW44" i="23" s="1"/>
  <c r="CE44" i="15"/>
  <c r="CE44" i="23" s="1"/>
  <c r="CM44" i="15"/>
  <c r="CM44" i="23" s="1"/>
  <c r="CU44" i="15"/>
  <c r="CU44" i="23" s="1"/>
  <c r="CQ4" i="15"/>
  <c r="CQ4" i="23" s="1"/>
  <c r="CA8" i="15"/>
  <c r="CA8" i="23" s="1"/>
  <c r="BU11" i="15"/>
  <c r="BU11" i="23" s="1"/>
  <c r="BW13" i="15"/>
  <c r="BW13" i="23" s="1"/>
  <c r="BO15" i="15"/>
  <c r="BO15" i="23" s="1"/>
  <c r="CQ16" i="15"/>
  <c r="CQ16" i="23" s="1"/>
  <c r="CI18" i="15"/>
  <c r="CI18" i="23" s="1"/>
  <c r="BP20" i="15"/>
  <c r="BP20" i="23" s="1"/>
  <c r="BR21" i="15"/>
  <c r="BR21" i="23" s="1"/>
  <c r="BN22" i="15"/>
  <c r="BN22" i="23" s="1"/>
  <c r="CT22" i="15"/>
  <c r="CT22" i="23" s="1"/>
  <c r="CP23" i="15"/>
  <c r="CP23" i="23" s="1"/>
  <c r="CL24" i="15"/>
  <c r="CL24" i="23" s="1"/>
  <c r="CH25" i="15"/>
  <c r="CH25" i="23" s="1"/>
  <c r="CD26" i="15"/>
  <c r="CD26" i="23" s="1"/>
  <c r="BY27" i="15"/>
  <c r="BY27" i="23" s="1"/>
  <c r="CQ27" i="15"/>
  <c r="CQ27" i="23" s="1"/>
  <c r="BY28" i="15"/>
  <c r="BY28" i="23" s="1"/>
  <c r="CO28" i="15"/>
  <c r="CO28" i="23" s="1"/>
  <c r="BU29" i="15"/>
  <c r="BU29" i="23" s="1"/>
  <c r="CK29" i="15"/>
  <c r="CK29" i="23" s="1"/>
  <c r="BQ30" i="15"/>
  <c r="BQ30" i="23" s="1"/>
  <c r="CG30" i="15"/>
  <c r="CG30" i="23" s="1"/>
  <c r="BM31" i="15"/>
  <c r="BM31" i="23" s="1"/>
  <c r="BZ31" i="15"/>
  <c r="BZ31" i="23" s="1"/>
  <c r="CN31" i="15"/>
  <c r="CN31" i="23" s="1"/>
  <c r="BN32" i="15"/>
  <c r="BN32" i="23" s="1"/>
  <c r="BX32" i="15"/>
  <c r="BX32" i="23" s="1"/>
  <c r="CG32" i="15"/>
  <c r="CG32" i="23" s="1"/>
  <c r="CO32" i="15"/>
  <c r="CO32" i="23" s="1"/>
  <c r="BM33" i="15"/>
  <c r="BM33" i="23" s="1"/>
  <c r="BU33" i="15"/>
  <c r="BU33" i="23" s="1"/>
  <c r="CC33" i="15"/>
  <c r="CC33" i="23" s="1"/>
  <c r="CK33" i="15"/>
  <c r="CK33" i="23" s="1"/>
  <c r="CS33" i="15"/>
  <c r="CS33" i="23" s="1"/>
  <c r="BQ34" i="15"/>
  <c r="BQ34" i="23" s="1"/>
  <c r="BY34" i="15"/>
  <c r="BY34" i="23" s="1"/>
  <c r="CG34" i="15"/>
  <c r="CG34" i="23" s="1"/>
  <c r="CO34" i="15"/>
  <c r="CO34" i="23" s="1"/>
  <c r="BM35" i="15"/>
  <c r="BM35" i="23" s="1"/>
  <c r="BU35" i="15"/>
  <c r="BU35" i="23" s="1"/>
  <c r="CC35" i="15"/>
  <c r="CC35" i="23" s="1"/>
  <c r="CK35" i="15"/>
  <c r="CK35" i="23" s="1"/>
  <c r="CS35" i="15"/>
  <c r="CS35" i="23" s="1"/>
  <c r="BQ36" i="15"/>
  <c r="BQ36" i="23" s="1"/>
  <c r="BY36" i="15"/>
  <c r="BY36" i="23" s="1"/>
  <c r="CG36" i="15"/>
  <c r="CG36" i="23" s="1"/>
  <c r="CO36" i="15"/>
  <c r="CO36" i="23" s="1"/>
  <c r="BM37" i="15"/>
  <c r="BM37" i="23" s="1"/>
  <c r="BU37" i="15"/>
  <c r="BU37" i="23" s="1"/>
  <c r="CC37" i="15"/>
  <c r="CC37" i="23" s="1"/>
  <c r="CK37" i="15"/>
  <c r="CK37" i="23" s="1"/>
  <c r="CS37" i="15"/>
  <c r="CS37" i="23" s="1"/>
  <c r="BQ38" i="15"/>
  <c r="BQ38" i="23" s="1"/>
  <c r="BY38" i="15"/>
  <c r="BY38" i="23" s="1"/>
  <c r="CG38" i="15"/>
  <c r="CG38" i="23" s="1"/>
  <c r="CO38" i="15"/>
  <c r="CO38" i="23" s="1"/>
  <c r="BM39" i="15"/>
  <c r="BM39" i="23" s="1"/>
  <c r="BU39" i="15"/>
  <c r="BU39" i="23" s="1"/>
  <c r="CC39" i="15"/>
  <c r="CC39" i="23" s="1"/>
  <c r="CK39" i="15"/>
  <c r="CK39" i="23" s="1"/>
  <c r="CS39" i="15"/>
  <c r="CS39" i="23" s="1"/>
  <c r="BQ40" i="15"/>
  <c r="BQ40" i="23" s="1"/>
  <c r="BY40" i="15"/>
  <c r="BY40" i="23" s="1"/>
  <c r="CG40" i="15"/>
  <c r="CG40" i="23" s="1"/>
  <c r="CO40" i="15"/>
  <c r="CO40" i="23" s="1"/>
  <c r="BM41" i="15"/>
  <c r="BM41" i="23" s="1"/>
  <c r="BU41" i="15"/>
  <c r="BU41" i="23" s="1"/>
  <c r="CC41" i="15"/>
  <c r="CC41" i="23" s="1"/>
  <c r="CK41" i="15"/>
  <c r="CK41" i="23" s="1"/>
  <c r="CS41" i="15"/>
  <c r="CS41" i="23" s="1"/>
  <c r="BQ42" i="15"/>
  <c r="BQ42" i="23" s="1"/>
  <c r="BY42" i="15"/>
  <c r="BY42" i="23" s="1"/>
  <c r="CG42" i="15"/>
  <c r="CG42" i="23" s="1"/>
  <c r="CO42" i="15"/>
  <c r="CO42" i="23" s="1"/>
  <c r="BM43" i="15"/>
  <c r="BM43" i="23" s="1"/>
  <c r="BU43" i="15"/>
  <c r="BU43" i="23" s="1"/>
  <c r="CC43" i="15"/>
  <c r="CC43" i="23" s="1"/>
  <c r="CK43" i="15"/>
  <c r="CK43" i="23" s="1"/>
  <c r="CS43" i="15"/>
  <c r="CS43" i="23" s="1"/>
  <c r="BQ44" i="15"/>
  <c r="BQ44" i="23" s="1"/>
  <c r="BY44" i="15"/>
  <c r="BY44" i="23" s="1"/>
  <c r="CR4" i="15"/>
  <c r="CR4" i="23" s="1"/>
  <c r="CB8" i="15"/>
  <c r="CB8" i="23" s="1"/>
  <c r="BW11" i="15"/>
  <c r="BW11" i="23" s="1"/>
  <c r="BX13" i="15"/>
  <c r="BX13" i="23" s="1"/>
  <c r="BP15" i="15"/>
  <c r="BP15" i="23" s="1"/>
  <c r="CR16" i="15"/>
  <c r="CR16" i="23" s="1"/>
  <c r="CJ18" i="15"/>
  <c r="CJ18" i="23" s="1"/>
  <c r="BQ20" i="15"/>
  <c r="BQ20" i="23" s="1"/>
  <c r="BS21" i="15"/>
  <c r="BS21" i="23" s="1"/>
  <c r="BO22" i="15"/>
  <c r="BO22" i="23" s="1"/>
  <c r="CU22" i="15"/>
  <c r="CU22" i="23" s="1"/>
  <c r="CQ23" i="15"/>
  <c r="CQ23" i="23" s="1"/>
  <c r="CM24" i="15"/>
  <c r="CM24" i="23" s="1"/>
  <c r="CI25" i="15"/>
  <c r="CI25" i="23" s="1"/>
  <c r="CE26" i="15"/>
  <c r="CE26" i="23" s="1"/>
  <c r="BZ27" i="15"/>
  <c r="BZ27" i="23" s="1"/>
  <c r="BM28" i="15"/>
  <c r="BM28" i="23" s="1"/>
  <c r="CC28" i="15"/>
  <c r="CC28" i="23" s="1"/>
  <c r="CS28" i="15"/>
  <c r="CS28" i="23" s="1"/>
  <c r="BY29" i="15"/>
  <c r="BY29" i="23" s="1"/>
  <c r="CO29" i="15"/>
  <c r="CO29" i="23" s="1"/>
  <c r="BU30" i="15"/>
  <c r="BU30" i="23" s="1"/>
  <c r="CK30" i="15"/>
  <c r="CK30" i="23" s="1"/>
  <c r="BP31" i="15"/>
  <c r="BP31" i="23" s="1"/>
  <c r="CA31" i="15"/>
  <c r="CA31" i="23" s="1"/>
  <c r="CO31" i="15"/>
  <c r="CO31" i="23" s="1"/>
  <c r="BO32" i="15"/>
  <c r="BO32" i="23" s="1"/>
  <c r="BY32" i="15"/>
  <c r="BY32" i="23" s="1"/>
  <c r="CH32" i="15"/>
  <c r="CH32" i="23" s="1"/>
  <c r="CP32" i="15"/>
  <c r="CP32" i="23" s="1"/>
  <c r="BN33" i="15"/>
  <c r="BN33" i="23" s="1"/>
  <c r="BV33" i="15"/>
  <c r="BV33" i="23" s="1"/>
  <c r="CD33" i="15"/>
  <c r="CD33" i="23" s="1"/>
  <c r="CL33" i="15"/>
  <c r="CL33" i="23" s="1"/>
  <c r="CT33" i="15"/>
  <c r="CT33" i="23" s="1"/>
  <c r="BR34" i="15"/>
  <c r="BR34" i="23" s="1"/>
  <c r="BZ34" i="15"/>
  <c r="BZ34" i="23" s="1"/>
  <c r="CH34" i="15"/>
  <c r="CH34" i="23" s="1"/>
  <c r="CP34" i="15"/>
  <c r="CP34" i="23" s="1"/>
  <c r="BN35" i="15"/>
  <c r="BN35" i="23" s="1"/>
  <c r="BV35" i="15"/>
  <c r="BV35" i="23" s="1"/>
  <c r="CD35" i="15"/>
  <c r="CD35" i="23" s="1"/>
  <c r="CL35" i="15"/>
  <c r="CL35" i="23" s="1"/>
  <c r="CT35" i="15"/>
  <c r="CT35" i="23" s="1"/>
  <c r="BR36" i="15"/>
  <c r="BR36" i="23" s="1"/>
  <c r="BZ36" i="15"/>
  <c r="BZ36" i="23" s="1"/>
  <c r="CH36" i="15"/>
  <c r="CH36" i="23" s="1"/>
  <c r="CP36" i="15"/>
  <c r="CP36" i="23" s="1"/>
  <c r="BN37" i="15"/>
  <c r="BN37" i="23" s="1"/>
  <c r="BV37" i="15"/>
  <c r="BV37" i="23" s="1"/>
  <c r="CD37" i="15"/>
  <c r="CD37" i="23" s="1"/>
  <c r="CL37" i="15"/>
  <c r="CL37" i="23" s="1"/>
  <c r="CT37" i="15"/>
  <c r="CT37" i="23" s="1"/>
  <c r="BR38" i="15"/>
  <c r="BR38" i="23" s="1"/>
  <c r="BZ38" i="15"/>
  <c r="BZ38" i="23" s="1"/>
  <c r="CH38" i="15"/>
  <c r="CH38" i="23" s="1"/>
  <c r="CP38" i="15"/>
  <c r="CP38" i="23" s="1"/>
  <c r="BN39" i="15"/>
  <c r="BN39" i="23" s="1"/>
  <c r="BV39" i="15"/>
  <c r="BV39" i="23" s="1"/>
  <c r="CD39" i="15"/>
  <c r="CD39" i="23" s="1"/>
  <c r="CL39" i="15"/>
  <c r="CL39" i="23" s="1"/>
  <c r="CT39" i="15"/>
  <c r="CT39" i="23" s="1"/>
  <c r="BR40" i="15"/>
  <c r="BR40" i="23" s="1"/>
  <c r="BZ40" i="15"/>
  <c r="BZ40" i="23" s="1"/>
  <c r="CH40" i="15"/>
  <c r="CH40" i="23" s="1"/>
  <c r="CP40" i="15"/>
  <c r="CP40" i="23" s="1"/>
  <c r="BN41" i="15"/>
  <c r="BN41" i="23" s="1"/>
  <c r="BV41" i="15"/>
  <c r="BV41" i="23" s="1"/>
  <c r="CD41" i="15"/>
  <c r="CD41" i="23" s="1"/>
  <c r="CL41" i="15"/>
  <c r="CL41" i="23" s="1"/>
  <c r="CT41" i="15"/>
  <c r="CT41" i="23" s="1"/>
  <c r="BR42" i="15"/>
  <c r="BR42" i="23" s="1"/>
  <c r="BZ42" i="15"/>
  <c r="BZ42" i="23" s="1"/>
  <c r="CH42" i="15"/>
  <c r="CH42" i="23" s="1"/>
  <c r="CP42" i="15"/>
  <c r="CP42" i="23" s="1"/>
  <c r="BN43" i="15"/>
  <c r="BN43" i="23" s="1"/>
  <c r="BV43" i="15"/>
  <c r="BV43" i="23" s="1"/>
  <c r="CD43" i="15"/>
  <c r="CD43" i="23" s="1"/>
  <c r="CL43" i="15"/>
  <c r="CL43" i="23" s="1"/>
  <c r="CT43" i="15"/>
  <c r="CT43" i="23" s="1"/>
  <c r="CV3" i="15"/>
  <c r="CV3" i="23" s="1"/>
  <c r="CS11" i="15"/>
  <c r="CS11" i="23" s="1"/>
  <c r="BW17" i="15"/>
  <c r="BW17" i="23" s="1"/>
  <c r="CU20" i="15"/>
  <c r="CU20" i="23" s="1"/>
  <c r="BS23" i="15"/>
  <c r="BS23" i="23" s="1"/>
  <c r="CP25" i="15"/>
  <c r="CP25" i="23" s="1"/>
  <c r="CP27" i="15"/>
  <c r="CP27" i="23" s="1"/>
  <c r="CU28" i="15"/>
  <c r="CU28" i="23" s="1"/>
  <c r="BV30" i="15"/>
  <c r="BV30" i="23" s="1"/>
  <c r="BY31" i="15"/>
  <c r="BY31" i="23" s="1"/>
  <c r="BR32" i="15"/>
  <c r="BR32" i="23" s="1"/>
  <c r="CQ32" i="15"/>
  <c r="CQ32" i="23" s="1"/>
  <c r="CB33" i="15"/>
  <c r="CB33" i="23" s="1"/>
  <c r="CV33" i="15"/>
  <c r="CV33" i="23" s="1"/>
  <c r="CI34" i="15"/>
  <c r="CI34" i="23" s="1"/>
  <c r="BT35" i="15"/>
  <c r="BT35" i="23" s="1"/>
  <c r="CN35" i="15"/>
  <c r="CN35" i="23" s="1"/>
  <c r="CA36" i="15"/>
  <c r="CA36" i="23" s="1"/>
  <c r="CV36" i="15"/>
  <c r="CV36" i="23" s="1"/>
  <c r="CF37" i="15"/>
  <c r="CF37" i="23" s="1"/>
  <c r="BS38" i="15"/>
  <c r="BS38" i="23" s="1"/>
  <c r="CN38" i="15"/>
  <c r="CN38" i="23" s="1"/>
  <c r="BX39" i="15"/>
  <c r="BX39" i="23" s="1"/>
  <c r="CU39" i="15"/>
  <c r="CU39" i="23" s="1"/>
  <c r="CF40" i="15"/>
  <c r="CF40" i="23" s="1"/>
  <c r="BP41" i="15"/>
  <c r="BP41" i="23" s="1"/>
  <c r="CM41" i="15"/>
  <c r="CM41" i="23" s="1"/>
  <c r="BX42" i="15"/>
  <c r="BX42" i="23" s="1"/>
  <c r="CR42" i="15"/>
  <c r="CR42" i="23" s="1"/>
  <c r="CE43" i="15"/>
  <c r="CE43" i="23" s="1"/>
  <c r="BP44" i="15"/>
  <c r="BP44" i="23" s="1"/>
  <c r="CF44" i="15"/>
  <c r="CF44" i="23" s="1"/>
  <c r="CQ44" i="15"/>
  <c r="CQ44" i="23" s="1"/>
  <c r="BQ45" i="15"/>
  <c r="BQ45" i="23" s="1"/>
  <c r="BY45" i="15"/>
  <c r="BY45" i="23" s="1"/>
  <c r="CG45" i="15"/>
  <c r="CG45" i="23" s="1"/>
  <c r="CO45" i="15"/>
  <c r="CO45" i="23" s="1"/>
  <c r="BM46" i="15"/>
  <c r="BM46" i="23" s="1"/>
  <c r="BU46" i="15"/>
  <c r="BU46" i="23" s="1"/>
  <c r="CC46" i="15"/>
  <c r="CC46" i="23" s="1"/>
  <c r="CK46" i="15"/>
  <c r="CK46" i="23" s="1"/>
  <c r="CS46" i="15"/>
  <c r="CS46" i="23" s="1"/>
  <c r="BQ47" i="15"/>
  <c r="BQ47" i="23" s="1"/>
  <c r="BY47" i="15"/>
  <c r="BY47" i="23" s="1"/>
  <c r="CG47" i="15"/>
  <c r="CG47" i="23" s="1"/>
  <c r="CO47" i="15"/>
  <c r="CO47" i="23" s="1"/>
  <c r="BM48" i="15"/>
  <c r="BM48" i="23" s="1"/>
  <c r="BU48" i="15"/>
  <c r="BU48" i="23" s="1"/>
  <c r="CC48" i="15"/>
  <c r="CC48" i="23" s="1"/>
  <c r="CK48" i="15"/>
  <c r="CK48" i="23" s="1"/>
  <c r="CS48" i="15"/>
  <c r="CS48" i="23" s="1"/>
  <c r="BQ49" i="15"/>
  <c r="BQ49" i="23" s="1"/>
  <c r="BY49" i="15"/>
  <c r="BY49" i="23" s="1"/>
  <c r="CG49" i="15"/>
  <c r="CG49" i="23" s="1"/>
  <c r="CO49" i="15"/>
  <c r="CO49" i="23" s="1"/>
  <c r="BM50" i="15"/>
  <c r="BM50" i="23" s="1"/>
  <c r="BU50" i="15"/>
  <c r="BU50" i="23" s="1"/>
  <c r="CC50" i="15"/>
  <c r="CC50" i="23" s="1"/>
  <c r="CK50" i="15"/>
  <c r="CK50" i="23" s="1"/>
  <c r="CS50" i="15"/>
  <c r="CS50" i="23" s="1"/>
  <c r="BQ51" i="15"/>
  <c r="BQ51" i="23" s="1"/>
  <c r="BY51" i="15"/>
  <c r="BY51" i="23" s="1"/>
  <c r="CG51" i="15"/>
  <c r="CG51" i="23" s="1"/>
  <c r="CO51" i="15"/>
  <c r="CO51" i="23" s="1"/>
  <c r="BM52" i="15"/>
  <c r="BM52" i="23" s="1"/>
  <c r="BU52" i="15"/>
  <c r="BU52" i="23" s="1"/>
  <c r="CC52" i="15"/>
  <c r="CC52" i="23" s="1"/>
  <c r="CK52" i="15"/>
  <c r="CK52" i="23" s="1"/>
  <c r="CS52" i="15"/>
  <c r="CS52" i="23" s="1"/>
  <c r="BQ53" i="15"/>
  <c r="BQ53" i="23" s="1"/>
  <c r="BY53" i="15"/>
  <c r="BY53" i="23" s="1"/>
  <c r="CG53" i="15"/>
  <c r="CG53" i="23" s="1"/>
  <c r="CO53" i="15"/>
  <c r="CO53" i="23" s="1"/>
  <c r="BM54" i="15"/>
  <c r="BM54" i="23" s="1"/>
  <c r="BU54" i="15"/>
  <c r="BU54" i="23" s="1"/>
  <c r="CC54" i="15"/>
  <c r="CC54" i="23" s="1"/>
  <c r="CK54" i="15"/>
  <c r="CK54" i="23" s="1"/>
  <c r="CS54" i="15"/>
  <c r="CS54" i="23" s="1"/>
  <c r="BQ55" i="15"/>
  <c r="BQ55" i="23" s="1"/>
  <c r="BY55" i="15"/>
  <c r="BY55" i="23" s="1"/>
  <c r="CG55" i="15"/>
  <c r="CG55" i="23" s="1"/>
  <c r="CM5" i="15"/>
  <c r="CM5" i="23" s="1"/>
  <c r="CR12" i="15"/>
  <c r="CR12" i="23" s="1"/>
  <c r="BX17" i="15"/>
  <c r="BX17" i="23" s="1"/>
  <c r="BZ21" i="15"/>
  <c r="BZ21" i="23" s="1"/>
  <c r="CI23" i="15"/>
  <c r="CI23" i="23" s="1"/>
  <c r="CQ25" i="15"/>
  <c r="CQ25" i="23" s="1"/>
  <c r="BN28" i="15"/>
  <c r="BN28" i="23" s="1"/>
  <c r="BS29" i="15"/>
  <c r="BS29" i="23" s="1"/>
  <c r="BW30" i="15"/>
  <c r="BW30" i="23" s="1"/>
  <c r="CC31" i="15"/>
  <c r="CC31" i="23" s="1"/>
  <c r="BW32" i="15"/>
  <c r="BW32" i="23" s="1"/>
  <c r="CR32" i="15"/>
  <c r="CR32" i="23" s="1"/>
  <c r="CE33" i="15"/>
  <c r="CE33" i="23" s="1"/>
  <c r="BP34" i="15"/>
  <c r="BP34" i="23" s="1"/>
  <c r="CJ34" i="15"/>
  <c r="CJ34" i="23" s="1"/>
  <c r="BW35" i="15"/>
  <c r="BW35" i="23" s="1"/>
  <c r="CR35" i="15"/>
  <c r="CR35" i="23" s="1"/>
  <c r="CB36" i="15"/>
  <c r="CB36" i="23" s="1"/>
  <c r="BO37" i="15"/>
  <c r="BO37" i="23" s="1"/>
  <c r="CJ37" i="15"/>
  <c r="CJ37" i="23" s="1"/>
  <c r="BT38" i="15"/>
  <c r="BT38" i="23" s="1"/>
  <c r="CQ38" i="15"/>
  <c r="CQ38" i="23" s="1"/>
  <c r="CB39" i="15"/>
  <c r="CB39" i="23" s="1"/>
  <c r="CV39" i="15"/>
  <c r="CV39" i="23" s="1"/>
  <c r="CI40" i="15"/>
  <c r="CI40" i="23" s="1"/>
  <c r="BT41" i="15"/>
  <c r="BT41" i="23" s="1"/>
  <c r="CN41" i="15"/>
  <c r="CN41" i="23" s="1"/>
  <c r="CA42" i="15"/>
  <c r="CA42" i="23" s="1"/>
  <c r="CV42" i="15"/>
  <c r="CV42" i="23" s="1"/>
  <c r="CF43" i="15"/>
  <c r="CF43" i="23" s="1"/>
  <c r="BR44" i="15"/>
  <c r="BR44" i="23" s="1"/>
  <c r="CG44" i="15"/>
  <c r="CG44" i="23" s="1"/>
  <c r="CR44" i="15"/>
  <c r="CR44" i="23" s="1"/>
  <c r="BR45" i="15"/>
  <c r="BR45" i="23" s="1"/>
  <c r="BZ45" i="15"/>
  <c r="BZ45" i="23" s="1"/>
  <c r="CH45" i="15"/>
  <c r="CH45" i="23" s="1"/>
  <c r="CP45" i="15"/>
  <c r="CP45" i="23" s="1"/>
  <c r="BN46" i="15"/>
  <c r="BN46" i="23" s="1"/>
  <c r="BV46" i="15"/>
  <c r="BV46" i="23" s="1"/>
  <c r="CD46" i="15"/>
  <c r="CD46" i="23" s="1"/>
  <c r="CL46" i="15"/>
  <c r="CL46" i="23" s="1"/>
  <c r="CT46" i="15"/>
  <c r="CT46" i="23" s="1"/>
  <c r="BR47" i="15"/>
  <c r="BR47" i="23" s="1"/>
  <c r="BZ47" i="15"/>
  <c r="BZ47" i="23" s="1"/>
  <c r="CH47" i="15"/>
  <c r="CH47" i="23" s="1"/>
  <c r="CP47" i="15"/>
  <c r="CP47" i="23" s="1"/>
  <c r="BN48" i="15"/>
  <c r="BN48" i="23" s="1"/>
  <c r="BV48" i="15"/>
  <c r="BV48" i="23" s="1"/>
  <c r="CD48" i="15"/>
  <c r="CD48" i="23" s="1"/>
  <c r="CL48" i="15"/>
  <c r="CL48" i="23" s="1"/>
  <c r="CT48" i="15"/>
  <c r="CT48" i="23" s="1"/>
  <c r="BR49" i="15"/>
  <c r="BR49" i="23" s="1"/>
  <c r="BZ49" i="15"/>
  <c r="BZ49" i="23" s="1"/>
  <c r="CH49" i="15"/>
  <c r="CH49" i="23" s="1"/>
  <c r="CP49" i="15"/>
  <c r="CP49" i="23" s="1"/>
  <c r="BN50" i="15"/>
  <c r="BN50" i="23" s="1"/>
  <c r="BV50" i="15"/>
  <c r="BV50" i="23" s="1"/>
  <c r="CD50" i="15"/>
  <c r="CD50" i="23" s="1"/>
  <c r="CL50" i="15"/>
  <c r="CL50" i="23" s="1"/>
  <c r="CT50" i="15"/>
  <c r="CT50" i="23" s="1"/>
  <c r="BR51" i="15"/>
  <c r="BR51" i="23" s="1"/>
  <c r="BZ51" i="15"/>
  <c r="BZ51" i="23" s="1"/>
  <c r="CH51" i="15"/>
  <c r="CH51" i="23" s="1"/>
  <c r="CP51" i="15"/>
  <c r="CP51" i="23" s="1"/>
  <c r="BN52" i="15"/>
  <c r="BN52" i="23" s="1"/>
  <c r="BV52" i="15"/>
  <c r="BV52" i="23" s="1"/>
  <c r="CD52" i="15"/>
  <c r="CD52" i="23" s="1"/>
  <c r="CL52" i="15"/>
  <c r="CL52" i="23" s="1"/>
  <c r="CT52" i="15"/>
  <c r="CT52" i="23" s="1"/>
  <c r="BR53" i="15"/>
  <c r="BR53" i="23" s="1"/>
  <c r="BZ53" i="15"/>
  <c r="BZ53" i="23" s="1"/>
  <c r="CH53" i="15"/>
  <c r="CH53" i="23" s="1"/>
  <c r="CP53" i="15"/>
  <c r="CP53" i="23" s="1"/>
  <c r="BN54" i="15"/>
  <c r="BN54" i="23" s="1"/>
  <c r="BV54" i="15"/>
  <c r="BV54" i="23" s="1"/>
  <c r="CD54" i="15"/>
  <c r="CD54" i="23" s="1"/>
  <c r="CL54" i="15"/>
  <c r="CL54" i="23" s="1"/>
  <c r="CT54" i="15"/>
  <c r="CT54" i="23" s="1"/>
  <c r="BR55" i="15"/>
  <c r="BR55" i="23" s="1"/>
  <c r="BZ55" i="15"/>
  <c r="BZ55" i="23" s="1"/>
  <c r="CH55" i="15"/>
  <c r="CH55" i="23" s="1"/>
  <c r="CP55" i="15"/>
  <c r="CP55" i="23" s="1"/>
  <c r="BN56" i="15"/>
  <c r="BN56" i="23" s="1"/>
  <c r="BV56" i="15"/>
  <c r="BV56" i="23" s="1"/>
  <c r="CD56" i="15"/>
  <c r="CD56" i="23" s="1"/>
  <c r="CL56" i="15"/>
  <c r="CL56" i="23" s="1"/>
  <c r="CN5" i="15"/>
  <c r="CN5" i="23" s="1"/>
  <c r="CM13" i="15"/>
  <c r="CM13" i="23" s="1"/>
  <c r="BT18" i="15"/>
  <c r="BT18" i="23" s="1"/>
  <c r="CA21" i="15"/>
  <c r="CA21" i="23" s="1"/>
  <c r="BN24" i="15"/>
  <c r="BN24" i="23" s="1"/>
  <c r="BW26" i="15"/>
  <c r="BW26" i="23" s="1"/>
  <c r="BO28" i="15"/>
  <c r="BO28" i="23" s="1"/>
  <c r="BZ29" i="15"/>
  <c r="BZ29" i="23" s="1"/>
  <c r="CE30" i="15"/>
  <c r="CE30" i="23" s="1"/>
  <c r="CF31" i="15"/>
  <c r="CF31" i="23" s="1"/>
  <c r="BZ32" i="15"/>
  <c r="BZ32" i="23" s="1"/>
  <c r="CV32" i="15"/>
  <c r="CV32" i="23" s="1"/>
  <c r="CF33" i="15"/>
  <c r="CF33" i="23" s="1"/>
  <c r="BS34" i="15"/>
  <c r="BS34" i="23" s="1"/>
  <c r="CN34" i="15"/>
  <c r="CN34" i="23" s="1"/>
  <c r="BX35" i="15"/>
  <c r="BX35" i="23" s="1"/>
  <c r="CU35" i="15"/>
  <c r="CU35" i="23" s="1"/>
  <c r="CF36" i="15"/>
  <c r="CF36" i="23" s="1"/>
  <c r="BP37" i="15"/>
  <c r="BP37" i="23" s="1"/>
  <c r="CM37" i="15"/>
  <c r="CM37" i="23" s="1"/>
  <c r="BX38" i="15"/>
  <c r="BX38" i="23" s="1"/>
  <c r="CR38" i="15"/>
  <c r="CR38" i="23" s="1"/>
  <c r="CE39" i="15"/>
  <c r="CE39" i="23" s="1"/>
  <c r="BP40" i="15"/>
  <c r="BP40" i="23" s="1"/>
  <c r="CJ40" i="15"/>
  <c r="CJ40" i="23" s="1"/>
  <c r="BW41" i="15"/>
  <c r="BW41" i="23" s="1"/>
  <c r="CR41" i="15"/>
  <c r="CR41" i="23" s="1"/>
  <c r="CB42" i="15"/>
  <c r="CB42" i="23" s="1"/>
  <c r="BO43" i="15"/>
  <c r="BO43" i="23" s="1"/>
  <c r="CJ43" i="15"/>
  <c r="CJ43" i="23" s="1"/>
  <c r="BS44" i="15"/>
  <c r="BS44" i="23" s="1"/>
  <c r="CH44" i="15"/>
  <c r="CH44" i="23" s="1"/>
  <c r="CS44" i="15"/>
  <c r="CS44" i="23" s="1"/>
  <c r="BS45" i="15"/>
  <c r="BS45" i="23" s="1"/>
  <c r="CA45" i="15"/>
  <c r="CA45" i="23" s="1"/>
  <c r="CI45" i="15"/>
  <c r="CI45" i="23" s="1"/>
  <c r="CQ45" i="15"/>
  <c r="CQ45" i="23" s="1"/>
  <c r="BO46" i="15"/>
  <c r="BO46" i="23" s="1"/>
  <c r="BW46" i="15"/>
  <c r="BW46" i="23" s="1"/>
  <c r="CE46" i="15"/>
  <c r="CE46" i="23" s="1"/>
  <c r="CM46" i="15"/>
  <c r="CM46" i="23" s="1"/>
  <c r="CU46" i="15"/>
  <c r="CU46" i="23" s="1"/>
  <c r="BS47" i="15"/>
  <c r="BS47" i="23" s="1"/>
  <c r="CA47" i="15"/>
  <c r="CA47" i="23" s="1"/>
  <c r="CI47" i="15"/>
  <c r="CI47" i="23" s="1"/>
  <c r="CQ47" i="15"/>
  <c r="CQ47" i="23" s="1"/>
  <c r="BO48" i="15"/>
  <c r="BO48" i="23" s="1"/>
  <c r="BW48" i="15"/>
  <c r="BW48" i="23" s="1"/>
  <c r="CE48" i="15"/>
  <c r="CE48" i="23" s="1"/>
  <c r="CM48" i="15"/>
  <c r="CM48" i="23" s="1"/>
  <c r="CU48" i="15"/>
  <c r="CU48" i="23" s="1"/>
  <c r="BS49" i="15"/>
  <c r="BS49" i="23" s="1"/>
  <c r="CA49" i="15"/>
  <c r="CA49" i="23" s="1"/>
  <c r="CI49" i="15"/>
  <c r="CI49" i="23" s="1"/>
  <c r="CQ49" i="15"/>
  <c r="CQ49" i="23" s="1"/>
  <c r="BO50" i="15"/>
  <c r="BO50" i="23" s="1"/>
  <c r="BW50" i="15"/>
  <c r="BW50" i="23" s="1"/>
  <c r="CE50" i="15"/>
  <c r="CE50" i="23" s="1"/>
  <c r="CM50" i="15"/>
  <c r="CM50" i="23" s="1"/>
  <c r="CU50" i="15"/>
  <c r="CU50" i="23" s="1"/>
  <c r="BS51" i="15"/>
  <c r="BS51" i="23" s="1"/>
  <c r="CA51" i="15"/>
  <c r="CA51" i="23" s="1"/>
  <c r="CI51" i="15"/>
  <c r="CI51" i="23" s="1"/>
  <c r="CQ51" i="15"/>
  <c r="CQ51" i="23" s="1"/>
  <c r="BO52" i="15"/>
  <c r="BO52" i="23" s="1"/>
  <c r="BW52" i="15"/>
  <c r="BW52" i="23" s="1"/>
  <c r="CE52" i="15"/>
  <c r="CE52" i="23" s="1"/>
  <c r="CM52" i="15"/>
  <c r="CM52" i="23" s="1"/>
  <c r="CU52" i="15"/>
  <c r="CU52" i="23" s="1"/>
  <c r="BS53" i="15"/>
  <c r="BS53" i="23" s="1"/>
  <c r="CA53" i="15"/>
  <c r="CA53" i="23" s="1"/>
  <c r="CI53" i="15"/>
  <c r="CI53" i="23" s="1"/>
  <c r="CQ53" i="15"/>
  <c r="CQ53" i="23" s="1"/>
  <c r="BO54" i="15"/>
  <c r="BO54" i="23" s="1"/>
  <c r="BW54" i="15"/>
  <c r="BW54" i="23" s="1"/>
  <c r="CE54" i="15"/>
  <c r="CE54" i="23" s="1"/>
  <c r="CM54" i="15"/>
  <c r="CM54" i="23" s="1"/>
  <c r="CU54" i="15"/>
  <c r="CU54" i="23" s="1"/>
  <c r="BS55" i="15"/>
  <c r="BS55" i="23" s="1"/>
  <c r="CA55" i="15"/>
  <c r="CA55" i="23" s="1"/>
  <c r="CI55" i="15"/>
  <c r="CI55" i="23" s="1"/>
  <c r="CQ55" i="15"/>
  <c r="CQ55" i="23" s="1"/>
  <c r="BO56" i="15"/>
  <c r="BO56" i="23" s="1"/>
  <c r="BW56" i="15"/>
  <c r="BW56" i="23" s="1"/>
  <c r="CE56" i="15"/>
  <c r="CE56" i="23" s="1"/>
  <c r="CM56" i="15"/>
  <c r="CM56" i="23" s="1"/>
  <c r="CU56" i="15"/>
  <c r="CU56" i="23" s="1"/>
  <c r="BS57" i="15"/>
  <c r="BS57" i="23" s="1"/>
  <c r="CA57" i="15"/>
  <c r="CA57" i="23" s="1"/>
  <c r="CI57" i="15"/>
  <c r="CI57" i="23" s="1"/>
  <c r="CQ57" i="15"/>
  <c r="CQ57" i="23" s="1"/>
  <c r="BO58" i="15"/>
  <c r="BO58" i="23" s="1"/>
  <c r="BW58" i="15"/>
  <c r="BW58" i="23" s="1"/>
  <c r="CF7" i="15"/>
  <c r="CF7" i="23" s="1"/>
  <c r="CN13" i="15"/>
  <c r="CN13" i="23" s="1"/>
  <c r="BM19" i="15"/>
  <c r="BM19" i="23" s="1"/>
  <c r="CQ21" i="15"/>
  <c r="CQ21" i="23" s="1"/>
  <c r="BO24" i="15"/>
  <c r="BO24" i="23" s="1"/>
  <c r="CL26" i="15"/>
  <c r="CL26" i="23" s="1"/>
  <c r="BW28" i="15"/>
  <c r="BW28" i="23" s="1"/>
  <c r="CA29" i="15"/>
  <c r="CA29" i="23" s="1"/>
  <c r="CL30" i="15"/>
  <c r="CL30" i="23" s="1"/>
  <c r="CK31" i="15"/>
  <c r="CK31" i="23" s="1"/>
  <c r="CB32" i="15"/>
  <c r="CB32" i="23" s="1"/>
  <c r="BO33" i="15"/>
  <c r="BO33" i="23" s="1"/>
  <c r="CJ33" i="15"/>
  <c r="CJ33" i="23" s="1"/>
  <c r="BT34" i="15"/>
  <c r="BT34" i="23" s="1"/>
  <c r="CQ34" i="15"/>
  <c r="CQ34" i="23" s="1"/>
  <c r="CB35" i="15"/>
  <c r="CB35" i="23" s="1"/>
  <c r="CV35" i="15"/>
  <c r="CV35" i="23" s="1"/>
  <c r="CI36" i="15"/>
  <c r="CI36" i="23" s="1"/>
  <c r="BT37" i="15"/>
  <c r="BT37" i="23" s="1"/>
  <c r="CN37" i="15"/>
  <c r="CN37" i="23" s="1"/>
  <c r="CA38" i="15"/>
  <c r="CA38" i="23" s="1"/>
  <c r="CV38" i="15"/>
  <c r="CV38" i="23" s="1"/>
  <c r="CF39" i="15"/>
  <c r="CF39" i="23" s="1"/>
  <c r="BS40" i="15"/>
  <c r="BS40" i="23" s="1"/>
  <c r="CN40" i="15"/>
  <c r="CN40" i="23" s="1"/>
  <c r="BX41" i="15"/>
  <c r="BX41" i="23" s="1"/>
  <c r="CU41" i="15"/>
  <c r="CU41" i="23" s="1"/>
  <c r="CF42" i="15"/>
  <c r="CF42" i="23" s="1"/>
  <c r="BP43" i="15"/>
  <c r="BP43" i="23" s="1"/>
  <c r="CM43" i="15"/>
  <c r="CM43" i="23" s="1"/>
  <c r="BT44" i="15"/>
  <c r="BT44" i="23" s="1"/>
  <c r="CI44" i="15"/>
  <c r="CI44" i="23" s="1"/>
  <c r="CV44" i="15"/>
  <c r="CV44" i="23" s="1"/>
  <c r="BT45" i="15"/>
  <c r="BT45" i="23" s="1"/>
  <c r="CB45" i="15"/>
  <c r="CB45" i="23" s="1"/>
  <c r="CJ45" i="15"/>
  <c r="CJ45" i="23" s="1"/>
  <c r="CR45" i="15"/>
  <c r="CR45" i="23" s="1"/>
  <c r="BP46" i="15"/>
  <c r="BP46" i="23" s="1"/>
  <c r="BX46" i="15"/>
  <c r="BX46" i="23" s="1"/>
  <c r="CF46" i="15"/>
  <c r="CF46" i="23" s="1"/>
  <c r="CN46" i="15"/>
  <c r="CN46" i="23" s="1"/>
  <c r="CV46" i="15"/>
  <c r="CV46" i="23" s="1"/>
  <c r="BT47" i="15"/>
  <c r="BT47" i="23" s="1"/>
  <c r="CB47" i="15"/>
  <c r="CB47" i="23" s="1"/>
  <c r="CJ47" i="15"/>
  <c r="CJ47" i="23" s="1"/>
  <c r="CR47" i="15"/>
  <c r="CR47" i="23" s="1"/>
  <c r="BP48" i="15"/>
  <c r="BP48" i="23" s="1"/>
  <c r="BX48" i="15"/>
  <c r="BX48" i="23" s="1"/>
  <c r="CF48" i="15"/>
  <c r="CF48" i="23" s="1"/>
  <c r="CN48" i="15"/>
  <c r="CN48" i="23" s="1"/>
  <c r="CV48" i="15"/>
  <c r="CV48" i="23" s="1"/>
  <c r="BT49" i="15"/>
  <c r="BT49" i="23" s="1"/>
  <c r="CB49" i="15"/>
  <c r="CB49" i="23" s="1"/>
  <c r="CJ49" i="15"/>
  <c r="CJ49" i="23" s="1"/>
  <c r="CR49" i="15"/>
  <c r="CR49" i="23" s="1"/>
  <c r="BP50" i="15"/>
  <c r="BP50" i="23" s="1"/>
  <c r="BX50" i="15"/>
  <c r="BX50" i="23" s="1"/>
  <c r="CF50" i="15"/>
  <c r="CF50" i="23" s="1"/>
  <c r="CN50" i="15"/>
  <c r="CN50" i="23" s="1"/>
  <c r="CV50" i="15"/>
  <c r="CV50" i="23" s="1"/>
  <c r="BT51" i="15"/>
  <c r="BT51" i="23" s="1"/>
  <c r="CB51" i="15"/>
  <c r="CB51" i="23" s="1"/>
  <c r="CJ51" i="15"/>
  <c r="CJ51" i="23" s="1"/>
  <c r="CR51" i="15"/>
  <c r="CR51" i="23" s="1"/>
  <c r="BP52" i="15"/>
  <c r="BP52" i="23" s="1"/>
  <c r="BX52" i="15"/>
  <c r="BX52" i="23" s="1"/>
  <c r="CF52" i="15"/>
  <c r="CF52" i="23" s="1"/>
  <c r="CN52" i="15"/>
  <c r="CN52" i="23" s="1"/>
  <c r="CV52" i="15"/>
  <c r="CV52" i="23" s="1"/>
  <c r="BT53" i="15"/>
  <c r="BT53" i="23" s="1"/>
  <c r="CB53" i="15"/>
  <c r="CB53" i="23" s="1"/>
  <c r="CJ53" i="15"/>
  <c r="CJ53" i="23" s="1"/>
  <c r="CR53" i="15"/>
  <c r="CR53" i="23" s="1"/>
  <c r="BP54" i="15"/>
  <c r="BP54" i="23" s="1"/>
  <c r="BX54" i="15"/>
  <c r="BX54" i="23" s="1"/>
  <c r="CF54" i="15"/>
  <c r="CF54" i="23" s="1"/>
  <c r="CN54" i="15"/>
  <c r="CN54" i="23" s="1"/>
  <c r="CV54" i="15"/>
  <c r="CV54" i="23" s="1"/>
  <c r="BT55" i="15"/>
  <c r="BT55" i="23" s="1"/>
  <c r="CB55" i="15"/>
  <c r="CB55" i="23" s="1"/>
  <c r="CJ55" i="15"/>
  <c r="CJ55" i="23" s="1"/>
  <c r="CR55" i="15"/>
  <c r="CR55" i="23" s="1"/>
  <c r="BP56" i="15"/>
  <c r="BP56" i="23" s="1"/>
  <c r="BX56" i="15"/>
  <c r="BX56" i="23" s="1"/>
  <c r="CF56" i="15"/>
  <c r="CF56" i="23" s="1"/>
  <c r="CN56" i="15"/>
  <c r="CN56" i="23" s="1"/>
  <c r="CV56" i="15"/>
  <c r="CV56" i="23" s="1"/>
  <c r="BT57" i="15"/>
  <c r="BT57" i="23" s="1"/>
  <c r="CB57" i="15"/>
  <c r="CB57" i="23" s="1"/>
  <c r="CJ57" i="15"/>
  <c r="CJ57" i="23" s="1"/>
  <c r="CR57" i="15"/>
  <c r="CR57" i="23" s="1"/>
  <c r="BP58" i="15"/>
  <c r="BP58" i="23" s="1"/>
  <c r="BX58" i="15"/>
  <c r="BX58" i="23" s="1"/>
  <c r="BW9" i="15"/>
  <c r="BW9" i="23" s="1"/>
  <c r="CJ14" i="15"/>
  <c r="CJ14" i="23" s="1"/>
  <c r="BO19" i="15"/>
  <c r="BO19" i="23" s="1"/>
  <c r="BV22" i="15"/>
  <c r="BV22" i="23" s="1"/>
  <c r="CE24" i="15"/>
  <c r="CE24" i="23" s="1"/>
  <c r="CM26" i="15"/>
  <c r="CM26" i="23" s="1"/>
  <c r="CD28" i="15"/>
  <c r="CD28" i="23" s="1"/>
  <c r="CI29" i="15"/>
  <c r="CI29" i="23" s="1"/>
  <c r="CM30" i="15"/>
  <c r="CM30" i="23" s="1"/>
  <c r="CP31" i="15"/>
  <c r="CP31" i="23" s="1"/>
  <c r="CF32" i="15"/>
  <c r="CF32" i="23" s="1"/>
  <c r="BP33" i="15"/>
  <c r="BP33" i="23" s="1"/>
  <c r="CM33" i="15"/>
  <c r="CM33" i="23" s="1"/>
  <c r="BX34" i="15"/>
  <c r="BX34" i="23" s="1"/>
  <c r="CR34" i="15"/>
  <c r="CR34" i="23" s="1"/>
  <c r="CE35" i="15"/>
  <c r="CE35" i="23" s="1"/>
  <c r="BP36" i="15"/>
  <c r="BP36" i="23" s="1"/>
  <c r="CJ36" i="15"/>
  <c r="CJ36" i="23" s="1"/>
  <c r="BW37" i="15"/>
  <c r="BW37" i="23" s="1"/>
  <c r="CR37" i="15"/>
  <c r="CR37" i="23" s="1"/>
  <c r="CB38" i="15"/>
  <c r="CB38" i="23" s="1"/>
  <c r="BO39" i="15"/>
  <c r="BO39" i="23" s="1"/>
  <c r="CJ39" i="15"/>
  <c r="CJ39" i="23" s="1"/>
  <c r="BT40" i="15"/>
  <c r="BT40" i="23" s="1"/>
  <c r="CQ40" i="15"/>
  <c r="CQ40" i="23" s="1"/>
  <c r="CB41" i="15"/>
  <c r="CB41" i="23" s="1"/>
  <c r="CV41" i="15"/>
  <c r="CV41" i="23" s="1"/>
  <c r="CI42" i="15"/>
  <c r="CI42" i="23" s="1"/>
  <c r="BT43" i="15"/>
  <c r="BT43" i="23" s="1"/>
  <c r="CN43" i="15"/>
  <c r="CN43" i="23" s="1"/>
  <c r="BX44" i="15"/>
  <c r="BX44" i="23" s="1"/>
  <c r="CJ44" i="15"/>
  <c r="CJ44" i="23" s="1"/>
  <c r="BM45" i="15"/>
  <c r="BM45" i="23" s="1"/>
  <c r="BU45" i="15"/>
  <c r="BU45" i="23" s="1"/>
  <c r="CC45" i="15"/>
  <c r="CC45" i="23" s="1"/>
  <c r="CK45" i="15"/>
  <c r="CK45" i="23" s="1"/>
  <c r="CS45" i="15"/>
  <c r="CS45" i="23" s="1"/>
  <c r="BQ46" i="15"/>
  <c r="BQ46" i="23" s="1"/>
  <c r="BY46" i="15"/>
  <c r="BY46" i="23" s="1"/>
  <c r="CG46" i="15"/>
  <c r="CG46" i="23" s="1"/>
  <c r="CO46" i="15"/>
  <c r="CO46" i="23" s="1"/>
  <c r="BM47" i="15"/>
  <c r="BM47" i="23" s="1"/>
  <c r="BU47" i="15"/>
  <c r="BU47" i="23" s="1"/>
  <c r="CC47" i="15"/>
  <c r="CC47" i="23" s="1"/>
  <c r="CK47" i="15"/>
  <c r="CK47" i="23" s="1"/>
  <c r="CS47" i="15"/>
  <c r="CS47" i="23" s="1"/>
  <c r="BQ48" i="15"/>
  <c r="BQ48" i="23" s="1"/>
  <c r="BY48" i="15"/>
  <c r="BY48" i="23" s="1"/>
  <c r="CG48" i="15"/>
  <c r="CG48" i="23" s="1"/>
  <c r="CO48" i="15"/>
  <c r="CO48" i="23" s="1"/>
  <c r="BM49" i="15"/>
  <c r="BM49" i="23" s="1"/>
  <c r="BU49" i="15"/>
  <c r="BU49" i="23" s="1"/>
  <c r="CC49" i="15"/>
  <c r="CC49" i="23" s="1"/>
  <c r="CK49" i="15"/>
  <c r="CK49" i="23" s="1"/>
  <c r="CS49" i="15"/>
  <c r="CS49" i="23" s="1"/>
  <c r="BQ50" i="15"/>
  <c r="BQ50" i="23" s="1"/>
  <c r="BY50" i="15"/>
  <c r="BY50" i="23" s="1"/>
  <c r="CG50" i="15"/>
  <c r="CG50" i="23" s="1"/>
  <c r="CO50" i="15"/>
  <c r="CO50" i="23" s="1"/>
  <c r="BM51" i="15"/>
  <c r="BM51" i="23" s="1"/>
  <c r="BU51" i="15"/>
  <c r="BU51" i="23" s="1"/>
  <c r="CC51" i="15"/>
  <c r="CC51" i="23" s="1"/>
  <c r="CK51" i="15"/>
  <c r="CK51" i="23" s="1"/>
  <c r="CS51" i="15"/>
  <c r="CS51" i="23" s="1"/>
  <c r="BQ52" i="15"/>
  <c r="BQ52" i="23" s="1"/>
  <c r="BY52" i="15"/>
  <c r="BY52" i="23" s="1"/>
  <c r="CG52" i="15"/>
  <c r="CG52" i="23" s="1"/>
  <c r="CO52" i="15"/>
  <c r="CO52" i="23" s="1"/>
  <c r="BM53" i="15"/>
  <c r="BM53" i="23" s="1"/>
  <c r="BU53" i="15"/>
  <c r="BU53" i="23" s="1"/>
  <c r="CC53" i="15"/>
  <c r="CC53" i="23" s="1"/>
  <c r="CK53" i="15"/>
  <c r="CK53" i="23" s="1"/>
  <c r="CS53" i="15"/>
  <c r="CS53" i="23" s="1"/>
  <c r="BQ54" i="15"/>
  <c r="BQ54" i="23" s="1"/>
  <c r="BY54" i="15"/>
  <c r="BY54" i="23" s="1"/>
  <c r="CG54" i="15"/>
  <c r="CG54" i="23" s="1"/>
  <c r="CO54" i="15"/>
  <c r="CO54" i="23" s="1"/>
  <c r="BM55" i="15"/>
  <c r="BM55" i="23" s="1"/>
  <c r="BU55" i="15"/>
  <c r="BU55" i="23" s="1"/>
  <c r="CC55" i="15"/>
  <c r="CC55" i="23" s="1"/>
  <c r="CK55" i="15"/>
  <c r="CK55" i="23" s="1"/>
  <c r="CS55" i="15"/>
  <c r="CS55" i="23" s="1"/>
  <c r="BQ56" i="15"/>
  <c r="BQ56" i="23" s="1"/>
  <c r="BY56" i="15"/>
  <c r="BY56" i="23" s="1"/>
  <c r="BX9" i="15"/>
  <c r="BX9" i="23" s="1"/>
  <c r="CE15" i="15"/>
  <c r="CE15" i="23" s="1"/>
  <c r="CN19" i="15"/>
  <c r="CN19" i="23" s="1"/>
  <c r="BW22" i="15"/>
  <c r="BW22" i="23" s="1"/>
  <c r="CT24" i="15"/>
  <c r="CT24" i="23" s="1"/>
  <c r="BS27" i="15"/>
  <c r="BS27" i="23" s="1"/>
  <c r="CE28" i="15"/>
  <c r="CE28" i="23" s="1"/>
  <c r="CP29" i="15"/>
  <c r="CP29" i="23" s="1"/>
  <c r="CU30" i="15"/>
  <c r="CU30" i="23" s="1"/>
  <c r="CQ31" i="15"/>
  <c r="CQ31" i="23" s="1"/>
  <c r="CI32" i="15"/>
  <c r="CI32" i="23" s="1"/>
  <c r="BT33" i="15"/>
  <c r="BT33" i="23" s="1"/>
  <c r="CN33" i="15"/>
  <c r="CN33" i="23" s="1"/>
  <c r="CA34" i="15"/>
  <c r="CA34" i="23" s="1"/>
  <c r="CV34" i="15"/>
  <c r="CV34" i="23" s="1"/>
  <c r="CF35" i="15"/>
  <c r="CF35" i="23" s="1"/>
  <c r="BS36" i="15"/>
  <c r="BS36" i="23" s="1"/>
  <c r="CN36" i="15"/>
  <c r="CN36" i="23" s="1"/>
  <c r="BX37" i="15"/>
  <c r="BX37" i="23" s="1"/>
  <c r="CU37" i="15"/>
  <c r="CU37" i="23" s="1"/>
  <c r="CF38" i="15"/>
  <c r="CF38" i="23" s="1"/>
  <c r="BP39" i="15"/>
  <c r="BP39" i="23" s="1"/>
  <c r="CM39" i="15"/>
  <c r="CM39" i="23" s="1"/>
  <c r="BX40" i="15"/>
  <c r="BX40" i="23" s="1"/>
  <c r="CR40" i="15"/>
  <c r="CR40" i="23" s="1"/>
  <c r="CE41" i="15"/>
  <c r="CE41" i="23" s="1"/>
  <c r="BP42" i="15"/>
  <c r="BP42" i="23" s="1"/>
  <c r="CJ42" i="15"/>
  <c r="CJ42" i="23" s="1"/>
  <c r="BW43" i="15"/>
  <c r="BW43" i="23" s="1"/>
  <c r="CR43" i="15"/>
  <c r="CR43" i="23" s="1"/>
  <c r="BZ44" i="15"/>
  <c r="BZ44" i="23" s="1"/>
  <c r="CN44" i="15"/>
  <c r="CN44" i="23" s="1"/>
  <c r="BN45" i="15"/>
  <c r="BN45" i="23" s="1"/>
  <c r="BV45" i="15"/>
  <c r="BV45" i="23" s="1"/>
  <c r="CD45" i="15"/>
  <c r="CD45" i="23" s="1"/>
  <c r="CL45" i="15"/>
  <c r="CL45" i="23" s="1"/>
  <c r="CT45" i="15"/>
  <c r="CT45" i="23" s="1"/>
  <c r="BR46" i="15"/>
  <c r="BR46" i="23" s="1"/>
  <c r="BZ46" i="15"/>
  <c r="BZ46" i="23" s="1"/>
  <c r="CH46" i="15"/>
  <c r="CH46" i="23" s="1"/>
  <c r="CP46" i="15"/>
  <c r="CP46" i="23" s="1"/>
  <c r="BN47" i="15"/>
  <c r="BN47" i="23" s="1"/>
  <c r="BV47" i="15"/>
  <c r="BV47" i="23" s="1"/>
  <c r="CD47" i="15"/>
  <c r="CD47" i="23" s="1"/>
  <c r="CL47" i="15"/>
  <c r="CL47" i="23" s="1"/>
  <c r="CT47" i="15"/>
  <c r="CT47" i="23" s="1"/>
  <c r="BR48" i="15"/>
  <c r="BR48" i="23" s="1"/>
  <c r="BZ48" i="15"/>
  <c r="BZ48" i="23" s="1"/>
  <c r="CH48" i="15"/>
  <c r="CH48" i="23" s="1"/>
  <c r="CP48" i="15"/>
  <c r="CP48" i="23" s="1"/>
  <c r="BN49" i="15"/>
  <c r="BN49" i="23" s="1"/>
  <c r="BV49" i="15"/>
  <c r="BV49" i="23" s="1"/>
  <c r="CD49" i="15"/>
  <c r="CD49" i="23" s="1"/>
  <c r="CL49" i="15"/>
  <c r="CL49" i="23" s="1"/>
  <c r="CT49" i="15"/>
  <c r="CT49" i="23" s="1"/>
  <c r="BR50" i="15"/>
  <c r="BR50" i="23" s="1"/>
  <c r="BZ50" i="15"/>
  <c r="BZ50" i="23" s="1"/>
  <c r="CH50" i="15"/>
  <c r="CH50" i="23" s="1"/>
  <c r="CP50" i="15"/>
  <c r="CP50" i="23" s="1"/>
  <c r="BN51" i="15"/>
  <c r="BN51" i="23" s="1"/>
  <c r="BV51" i="15"/>
  <c r="BV51" i="23" s="1"/>
  <c r="CD51" i="15"/>
  <c r="CD51" i="23" s="1"/>
  <c r="CL51" i="15"/>
  <c r="CL51" i="23" s="1"/>
  <c r="CT51" i="15"/>
  <c r="CT51" i="23" s="1"/>
  <c r="BR52" i="15"/>
  <c r="BR52" i="23" s="1"/>
  <c r="BZ52" i="15"/>
  <c r="BZ52" i="23" s="1"/>
  <c r="CH52" i="15"/>
  <c r="CH52" i="23" s="1"/>
  <c r="CP52" i="15"/>
  <c r="CP52" i="23" s="1"/>
  <c r="BN53" i="15"/>
  <c r="BN53" i="23" s="1"/>
  <c r="BV53" i="15"/>
  <c r="BV53" i="23" s="1"/>
  <c r="CD53" i="15"/>
  <c r="CD53" i="23" s="1"/>
  <c r="CL53" i="15"/>
  <c r="CL53" i="23" s="1"/>
  <c r="CT53" i="15"/>
  <c r="CT53" i="23" s="1"/>
  <c r="BR54" i="15"/>
  <c r="BR54" i="23" s="1"/>
  <c r="BZ54" i="15"/>
  <c r="BZ54" i="23" s="1"/>
  <c r="CH54" i="15"/>
  <c r="CH54" i="23" s="1"/>
  <c r="CP54" i="15"/>
  <c r="CP54" i="23" s="1"/>
  <c r="BN55" i="15"/>
  <c r="BN55" i="23" s="1"/>
  <c r="BV55" i="15"/>
  <c r="BV55" i="23" s="1"/>
  <c r="CD55" i="15"/>
  <c r="CD55" i="23" s="1"/>
  <c r="CL55" i="15"/>
  <c r="CL55" i="23" s="1"/>
  <c r="CT55" i="15"/>
  <c r="CT55" i="23" s="1"/>
  <c r="BR56" i="15"/>
  <c r="BR56" i="23" s="1"/>
  <c r="BZ56" i="15"/>
  <c r="BZ56" i="23" s="1"/>
  <c r="CH56" i="15"/>
  <c r="CH56" i="23" s="1"/>
  <c r="CJ10" i="15"/>
  <c r="CJ10" i="23" s="1"/>
  <c r="CU24" i="15"/>
  <c r="CU24" i="23" s="1"/>
  <c r="BQ31" i="15"/>
  <c r="BQ31" i="23" s="1"/>
  <c r="CR33" i="15"/>
  <c r="CR33" i="23" s="1"/>
  <c r="BT36" i="15"/>
  <c r="BT36" i="23" s="1"/>
  <c r="CI38" i="15"/>
  <c r="CI38" i="23" s="1"/>
  <c r="CV40" i="15"/>
  <c r="CV40" i="23" s="1"/>
  <c r="BX43" i="15"/>
  <c r="BX43" i="23" s="1"/>
  <c r="BO45" i="15"/>
  <c r="BO45" i="23" s="1"/>
  <c r="CU45" i="15"/>
  <c r="CU45" i="23" s="1"/>
  <c r="CQ46" i="15"/>
  <c r="CQ46" i="23" s="1"/>
  <c r="CM47" i="15"/>
  <c r="CM47" i="23" s="1"/>
  <c r="CI48" i="15"/>
  <c r="CI48" i="23" s="1"/>
  <c r="CE49" i="15"/>
  <c r="CE49" i="23" s="1"/>
  <c r="CA50" i="15"/>
  <c r="CA50" i="23" s="1"/>
  <c r="BW51" i="15"/>
  <c r="BW51" i="23" s="1"/>
  <c r="BS52" i="15"/>
  <c r="BS52" i="23" s="1"/>
  <c r="BO53" i="15"/>
  <c r="BO53" i="23" s="1"/>
  <c r="CU53" i="15"/>
  <c r="CU53" i="23" s="1"/>
  <c r="CQ54" i="15"/>
  <c r="CQ54" i="23" s="1"/>
  <c r="CM55" i="15"/>
  <c r="CM55" i="23" s="1"/>
  <c r="BU56" i="15"/>
  <c r="BU56" i="23" s="1"/>
  <c r="CO56" i="15"/>
  <c r="CO56" i="23" s="1"/>
  <c r="BO57" i="15"/>
  <c r="BO57" i="23" s="1"/>
  <c r="BY57" i="15"/>
  <c r="BY57" i="23" s="1"/>
  <c r="CK57" i="15"/>
  <c r="CK57" i="23" s="1"/>
  <c r="CU57" i="15"/>
  <c r="CU57" i="23" s="1"/>
  <c r="BU58" i="15"/>
  <c r="BU58" i="23" s="1"/>
  <c r="CE58" i="15"/>
  <c r="CE58" i="23" s="1"/>
  <c r="CM58" i="15"/>
  <c r="CM58" i="23" s="1"/>
  <c r="CU58" i="15"/>
  <c r="CU58" i="23" s="1"/>
  <c r="BS59" i="15"/>
  <c r="BS59" i="23" s="1"/>
  <c r="CA59" i="15"/>
  <c r="CA59" i="23" s="1"/>
  <c r="CI59" i="15"/>
  <c r="CI59" i="23" s="1"/>
  <c r="CQ59" i="15"/>
  <c r="CQ59" i="23" s="1"/>
  <c r="BO60" i="15"/>
  <c r="BO60" i="23" s="1"/>
  <c r="BW60" i="15"/>
  <c r="BW60" i="23" s="1"/>
  <c r="CE60" i="15"/>
  <c r="CE60" i="23" s="1"/>
  <c r="CM60" i="15"/>
  <c r="CM60" i="23" s="1"/>
  <c r="CU60" i="15"/>
  <c r="CU60" i="23" s="1"/>
  <c r="BS61" i="15"/>
  <c r="BS61" i="23" s="1"/>
  <c r="CA61" i="15"/>
  <c r="CA61" i="23" s="1"/>
  <c r="CI61" i="15"/>
  <c r="CI61" i="23" s="1"/>
  <c r="CQ61" i="15"/>
  <c r="CQ61" i="23" s="1"/>
  <c r="BO62" i="15"/>
  <c r="BO62" i="23" s="1"/>
  <c r="BW62" i="15"/>
  <c r="BW62" i="23" s="1"/>
  <c r="CE62" i="15"/>
  <c r="CE62" i="23" s="1"/>
  <c r="CM62" i="15"/>
  <c r="CM62" i="23" s="1"/>
  <c r="CU62" i="15"/>
  <c r="CU62" i="23" s="1"/>
  <c r="BS63" i="15"/>
  <c r="BS63" i="23" s="1"/>
  <c r="CA63" i="15"/>
  <c r="CA63" i="23" s="1"/>
  <c r="CI63" i="15"/>
  <c r="CI63" i="23" s="1"/>
  <c r="CQ63" i="15"/>
  <c r="CQ63" i="23" s="1"/>
  <c r="BO64" i="15"/>
  <c r="BO64" i="23" s="1"/>
  <c r="BW64" i="15"/>
  <c r="BW64" i="23" s="1"/>
  <c r="CE64" i="15"/>
  <c r="CE64" i="23" s="1"/>
  <c r="CM64" i="15"/>
  <c r="CM64" i="23" s="1"/>
  <c r="CU64" i="15"/>
  <c r="CU64" i="23" s="1"/>
  <c r="BS65" i="15"/>
  <c r="BS65" i="23" s="1"/>
  <c r="CA65" i="15"/>
  <c r="CA65" i="23" s="1"/>
  <c r="CI65" i="15"/>
  <c r="CI65" i="23" s="1"/>
  <c r="CQ65" i="15"/>
  <c r="CQ65" i="23" s="1"/>
  <c r="BO66" i="15"/>
  <c r="BO66" i="23" s="1"/>
  <c r="BW66" i="15"/>
  <c r="BW66" i="23" s="1"/>
  <c r="CE66" i="15"/>
  <c r="CE66" i="23" s="1"/>
  <c r="CM66" i="15"/>
  <c r="CM66" i="23" s="1"/>
  <c r="CU66" i="15"/>
  <c r="CU66" i="23" s="1"/>
  <c r="BS67" i="15"/>
  <c r="BS67" i="23" s="1"/>
  <c r="CA67" i="15"/>
  <c r="CA67" i="23" s="1"/>
  <c r="CI67" i="15"/>
  <c r="CI67" i="23" s="1"/>
  <c r="CQ67" i="15"/>
  <c r="CQ67" i="23" s="1"/>
  <c r="BO68" i="15"/>
  <c r="BO68" i="23" s="1"/>
  <c r="BW68" i="15"/>
  <c r="BW68" i="23" s="1"/>
  <c r="CE68" i="15"/>
  <c r="CE68" i="23" s="1"/>
  <c r="CM68" i="15"/>
  <c r="CM68" i="23" s="1"/>
  <c r="CU68" i="15"/>
  <c r="CU68" i="23" s="1"/>
  <c r="BS69" i="15"/>
  <c r="BS69" i="23" s="1"/>
  <c r="CA69" i="15"/>
  <c r="CA69" i="23" s="1"/>
  <c r="CI69" i="15"/>
  <c r="CI69" i="23" s="1"/>
  <c r="CQ69" i="15"/>
  <c r="CQ69" i="23" s="1"/>
  <c r="BO70" i="15"/>
  <c r="BO70" i="23" s="1"/>
  <c r="BW70" i="15"/>
  <c r="BW70" i="23" s="1"/>
  <c r="CE70" i="15"/>
  <c r="CE70" i="23" s="1"/>
  <c r="CM70" i="15"/>
  <c r="CM70" i="23" s="1"/>
  <c r="CU70" i="15"/>
  <c r="CU70" i="23" s="1"/>
  <c r="BS71" i="15"/>
  <c r="BS71" i="23" s="1"/>
  <c r="CN11" i="15"/>
  <c r="CN11" i="23" s="1"/>
  <c r="CA25" i="15"/>
  <c r="CA25" i="23" s="1"/>
  <c r="BR31" i="15"/>
  <c r="BR31" i="23" s="1"/>
  <c r="CU33" i="15"/>
  <c r="CU33" i="23" s="1"/>
  <c r="BX36" i="15"/>
  <c r="BX36" i="23" s="1"/>
  <c r="CJ38" i="15"/>
  <c r="CJ38" i="23" s="1"/>
  <c r="BO41" i="15"/>
  <c r="BO41" i="23" s="1"/>
  <c r="CB43" i="15"/>
  <c r="CB43" i="23" s="1"/>
  <c r="BP45" i="15"/>
  <c r="BP45" i="23" s="1"/>
  <c r="CV45" i="15"/>
  <c r="CV45" i="23" s="1"/>
  <c r="CR46" i="15"/>
  <c r="CR46" i="23" s="1"/>
  <c r="CN47" i="15"/>
  <c r="CN47" i="23" s="1"/>
  <c r="CJ48" i="15"/>
  <c r="CJ48" i="23" s="1"/>
  <c r="CF49" i="15"/>
  <c r="CF49" i="23" s="1"/>
  <c r="CB50" i="15"/>
  <c r="CB50" i="23" s="1"/>
  <c r="BX51" i="15"/>
  <c r="BX51" i="23" s="1"/>
  <c r="BT52" i="15"/>
  <c r="BT52" i="23" s="1"/>
  <c r="BP53" i="15"/>
  <c r="BP53" i="23" s="1"/>
  <c r="CV53" i="15"/>
  <c r="CV53" i="23" s="1"/>
  <c r="CR54" i="15"/>
  <c r="CR54" i="23" s="1"/>
  <c r="CN55" i="15"/>
  <c r="CN55" i="23" s="1"/>
  <c r="CA56" i="15"/>
  <c r="CA56" i="23" s="1"/>
  <c r="CP56" i="15"/>
  <c r="CP56" i="23" s="1"/>
  <c r="BP57" i="15"/>
  <c r="BP57" i="23" s="1"/>
  <c r="BZ57" i="15"/>
  <c r="BZ57" i="23" s="1"/>
  <c r="CL57" i="15"/>
  <c r="CL57" i="23" s="1"/>
  <c r="CV57" i="15"/>
  <c r="CV57" i="23" s="1"/>
  <c r="BV58" i="15"/>
  <c r="BV58" i="23" s="1"/>
  <c r="CF58" i="15"/>
  <c r="CF58" i="23" s="1"/>
  <c r="CN58" i="15"/>
  <c r="CN58" i="23" s="1"/>
  <c r="CV58" i="15"/>
  <c r="CV58" i="23" s="1"/>
  <c r="BT59" i="15"/>
  <c r="BT59" i="23" s="1"/>
  <c r="CB59" i="15"/>
  <c r="CB59" i="23" s="1"/>
  <c r="CJ59" i="15"/>
  <c r="CJ59" i="23" s="1"/>
  <c r="CR59" i="15"/>
  <c r="CR59" i="23" s="1"/>
  <c r="BP60" i="15"/>
  <c r="BP60" i="23" s="1"/>
  <c r="BX60" i="15"/>
  <c r="BX60" i="23" s="1"/>
  <c r="CF60" i="15"/>
  <c r="CF60" i="23" s="1"/>
  <c r="CN60" i="15"/>
  <c r="CN60" i="23" s="1"/>
  <c r="CV60" i="15"/>
  <c r="CV60" i="23" s="1"/>
  <c r="BT61" i="15"/>
  <c r="BT61" i="23" s="1"/>
  <c r="CB61" i="15"/>
  <c r="CB61" i="23" s="1"/>
  <c r="CJ61" i="15"/>
  <c r="CJ61" i="23" s="1"/>
  <c r="CR61" i="15"/>
  <c r="CR61" i="23" s="1"/>
  <c r="BP62" i="15"/>
  <c r="BP62" i="23" s="1"/>
  <c r="BX62" i="15"/>
  <c r="BX62" i="23" s="1"/>
  <c r="CF62" i="15"/>
  <c r="CF62" i="23" s="1"/>
  <c r="CN62" i="15"/>
  <c r="CN62" i="23" s="1"/>
  <c r="CV62" i="15"/>
  <c r="CV62" i="23" s="1"/>
  <c r="BT63" i="15"/>
  <c r="BT63" i="23" s="1"/>
  <c r="CB63" i="15"/>
  <c r="CB63" i="23" s="1"/>
  <c r="CJ63" i="15"/>
  <c r="CJ63" i="23" s="1"/>
  <c r="CR63" i="15"/>
  <c r="CR63" i="23" s="1"/>
  <c r="BP64" i="15"/>
  <c r="BP64" i="23" s="1"/>
  <c r="BX64" i="15"/>
  <c r="BX64" i="23" s="1"/>
  <c r="CF64" i="15"/>
  <c r="CF64" i="23" s="1"/>
  <c r="CN64" i="15"/>
  <c r="CN64" i="23" s="1"/>
  <c r="CV64" i="15"/>
  <c r="CV64" i="23" s="1"/>
  <c r="BT65" i="15"/>
  <c r="BT65" i="23" s="1"/>
  <c r="CB65" i="15"/>
  <c r="CB65" i="23" s="1"/>
  <c r="CJ65" i="15"/>
  <c r="CJ65" i="23" s="1"/>
  <c r="CR65" i="15"/>
  <c r="CR65" i="23" s="1"/>
  <c r="BP66" i="15"/>
  <c r="BP66" i="23" s="1"/>
  <c r="BX66" i="15"/>
  <c r="BX66" i="23" s="1"/>
  <c r="CF66" i="15"/>
  <c r="CF66" i="23" s="1"/>
  <c r="CN66" i="15"/>
  <c r="CN66" i="23" s="1"/>
  <c r="CV66" i="15"/>
  <c r="CV66" i="23" s="1"/>
  <c r="BT67" i="15"/>
  <c r="BT67" i="23" s="1"/>
  <c r="CB67" i="15"/>
  <c r="CB67" i="23" s="1"/>
  <c r="CJ67" i="15"/>
  <c r="CJ67" i="23" s="1"/>
  <c r="CR67" i="15"/>
  <c r="CR67" i="23" s="1"/>
  <c r="BP68" i="15"/>
  <c r="BP68" i="23" s="1"/>
  <c r="BX68" i="15"/>
  <c r="BX68" i="23" s="1"/>
  <c r="CF68" i="15"/>
  <c r="CF68" i="23" s="1"/>
  <c r="CN68" i="15"/>
  <c r="CN68" i="23" s="1"/>
  <c r="CV68" i="15"/>
  <c r="CV68" i="23" s="1"/>
  <c r="BT69" i="15"/>
  <c r="BT69" i="23" s="1"/>
  <c r="CB69" i="15"/>
  <c r="CB69" i="23" s="1"/>
  <c r="CJ69" i="15"/>
  <c r="CJ69" i="23" s="1"/>
  <c r="CR69" i="15"/>
  <c r="CR69" i="23" s="1"/>
  <c r="BP70" i="15"/>
  <c r="BP70" i="23" s="1"/>
  <c r="BX70" i="15"/>
  <c r="BX70" i="23" s="1"/>
  <c r="CF70" i="15"/>
  <c r="CF70" i="23" s="1"/>
  <c r="CN70" i="15"/>
  <c r="CN70" i="23" s="1"/>
  <c r="CV70" i="15"/>
  <c r="CV70" i="23" s="1"/>
  <c r="BT71" i="15"/>
  <c r="BT71" i="23" s="1"/>
  <c r="CF15" i="15"/>
  <c r="CF15" i="23" s="1"/>
  <c r="CA27" i="15"/>
  <c r="CA27" i="23" s="1"/>
  <c r="BM32" i="15"/>
  <c r="BM32" i="23" s="1"/>
  <c r="CB34" i="15"/>
  <c r="CB34" i="23" s="1"/>
  <c r="CQ36" i="15"/>
  <c r="CQ36" i="23" s="1"/>
  <c r="BT39" i="15"/>
  <c r="BT39" i="23" s="1"/>
  <c r="CF41" i="15"/>
  <c r="CF41" i="23" s="1"/>
  <c r="CU43" i="15"/>
  <c r="CU43" i="23" s="1"/>
  <c r="BW45" i="15"/>
  <c r="BW45" i="23" s="1"/>
  <c r="BS46" i="15"/>
  <c r="BS46" i="23" s="1"/>
  <c r="BO47" i="15"/>
  <c r="BO47" i="23" s="1"/>
  <c r="CU47" i="15"/>
  <c r="CU47" i="23" s="1"/>
  <c r="CQ48" i="15"/>
  <c r="CQ48" i="23" s="1"/>
  <c r="CM49" i="15"/>
  <c r="CM49" i="23" s="1"/>
  <c r="CI50" i="15"/>
  <c r="CI50" i="23" s="1"/>
  <c r="CE51" i="15"/>
  <c r="CE51" i="23" s="1"/>
  <c r="CA52" i="15"/>
  <c r="CA52" i="23" s="1"/>
  <c r="BW53" i="15"/>
  <c r="BW53" i="23" s="1"/>
  <c r="BS54" i="15"/>
  <c r="BS54" i="23" s="1"/>
  <c r="BO55" i="15"/>
  <c r="BO55" i="23" s="1"/>
  <c r="CO55" i="15"/>
  <c r="CO55" i="23" s="1"/>
  <c r="CB56" i="15"/>
  <c r="CB56" i="23" s="1"/>
  <c r="CQ56" i="15"/>
  <c r="CQ56" i="23" s="1"/>
  <c r="BQ57" i="15"/>
  <c r="BQ57" i="23" s="1"/>
  <c r="CC57" i="15"/>
  <c r="CC57" i="23" s="1"/>
  <c r="CM57" i="15"/>
  <c r="CM57" i="23" s="1"/>
  <c r="BM58" i="15"/>
  <c r="BM58" i="23" s="1"/>
  <c r="BY58" i="15"/>
  <c r="BY58" i="23" s="1"/>
  <c r="CG58" i="15"/>
  <c r="CG58" i="23" s="1"/>
  <c r="CO58" i="15"/>
  <c r="CO58" i="23" s="1"/>
  <c r="BM59" i="15"/>
  <c r="BM59" i="23" s="1"/>
  <c r="BU59" i="15"/>
  <c r="BU59" i="23" s="1"/>
  <c r="CC59" i="15"/>
  <c r="CC59" i="23" s="1"/>
  <c r="CK59" i="15"/>
  <c r="CK59" i="23" s="1"/>
  <c r="CS59" i="15"/>
  <c r="CS59" i="23" s="1"/>
  <c r="BQ60" i="15"/>
  <c r="BQ60" i="23" s="1"/>
  <c r="BY60" i="15"/>
  <c r="BY60" i="23" s="1"/>
  <c r="CG60" i="15"/>
  <c r="CG60" i="23" s="1"/>
  <c r="CO60" i="15"/>
  <c r="CO60" i="23" s="1"/>
  <c r="BM61" i="15"/>
  <c r="BM61" i="23" s="1"/>
  <c r="BU61" i="15"/>
  <c r="BU61" i="23" s="1"/>
  <c r="CC61" i="15"/>
  <c r="CC61" i="23" s="1"/>
  <c r="CK61" i="15"/>
  <c r="CK61" i="23" s="1"/>
  <c r="CS61" i="15"/>
  <c r="CS61" i="23" s="1"/>
  <c r="BQ62" i="15"/>
  <c r="BQ62" i="23" s="1"/>
  <c r="BY62" i="15"/>
  <c r="BY62" i="23" s="1"/>
  <c r="CG62" i="15"/>
  <c r="CG62" i="23" s="1"/>
  <c r="CO62" i="15"/>
  <c r="CO62" i="23" s="1"/>
  <c r="BM63" i="15"/>
  <c r="BM63" i="23" s="1"/>
  <c r="BU63" i="15"/>
  <c r="BU63" i="23" s="1"/>
  <c r="CC63" i="15"/>
  <c r="CC63" i="23" s="1"/>
  <c r="CK63" i="15"/>
  <c r="CK63" i="23" s="1"/>
  <c r="CS63" i="15"/>
  <c r="CS63" i="23" s="1"/>
  <c r="BQ64" i="15"/>
  <c r="BQ64" i="23" s="1"/>
  <c r="BY64" i="15"/>
  <c r="BY64" i="23" s="1"/>
  <c r="CG64" i="15"/>
  <c r="CG64" i="23" s="1"/>
  <c r="CO64" i="15"/>
  <c r="CO64" i="23" s="1"/>
  <c r="BM65" i="15"/>
  <c r="BM65" i="23" s="1"/>
  <c r="BU65" i="15"/>
  <c r="BU65" i="23" s="1"/>
  <c r="CC65" i="15"/>
  <c r="CC65" i="23" s="1"/>
  <c r="CK65" i="15"/>
  <c r="CK65" i="23" s="1"/>
  <c r="CS65" i="15"/>
  <c r="CS65" i="23" s="1"/>
  <c r="BQ66" i="15"/>
  <c r="BQ66" i="23" s="1"/>
  <c r="BY66" i="15"/>
  <c r="BY66" i="23" s="1"/>
  <c r="CG66" i="15"/>
  <c r="CG66" i="23" s="1"/>
  <c r="CO66" i="15"/>
  <c r="CO66" i="23" s="1"/>
  <c r="BM67" i="15"/>
  <c r="BM67" i="23" s="1"/>
  <c r="BU67" i="15"/>
  <c r="BU67" i="23" s="1"/>
  <c r="CC67" i="15"/>
  <c r="CC67" i="23" s="1"/>
  <c r="CK67" i="15"/>
  <c r="CK67" i="23" s="1"/>
  <c r="CS67" i="15"/>
  <c r="CS67" i="23" s="1"/>
  <c r="BQ68" i="15"/>
  <c r="BQ68" i="23" s="1"/>
  <c r="BY68" i="15"/>
  <c r="BY68" i="23" s="1"/>
  <c r="CG68" i="15"/>
  <c r="CG68" i="23" s="1"/>
  <c r="CO68" i="15"/>
  <c r="CO68" i="23" s="1"/>
  <c r="BM69" i="15"/>
  <c r="BM69" i="23" s="1"/>
  <c r="BU69" i="15"/>
  <c r="BU69" i="23" s="1"/>
  <c r="CC69" i="15"/>
  <c r="CC69" i="23" s="1"/>
  <c r="CK69" i="15"/>
  <c r="CK69" i="23" s="1"/>
  <c r="CS69" i="15"/>
  <c r="CS69" i="23" s="1"/>
  <c r="BQ70" i="15"/>
  <c r="BQ70" i="23" s="1"/>
  <c r="BY70" i="15"/>
  <c r="BY70" i="23" s="1"/>
  <c r="CG70" i="15"/>
  <c r="CG70" i="23" s="1"/>
  <c r="CO70" i="15"/>
  <c r="CO70" i="23" s="1"/>
  <c r="BM71" i="15"/>
  <c r="BM71" i="23" s="1"/>
  <c r="BU71" i="15"/>
  <c r="BU71" i="23" s="1"/>
  <c r="CB16" i="15"/>
  <c r="CB16" i="23" s="1"/>
  <c r="CG27" i="15"/>
  <c r="CG27" i="23" s="1"/>
  <c r="BQ32" i="15"/>
  <c r="BQ32" i="23" s="1"/>
  <c r="CF34" i="15"/>
  <c r="CF34" i="23" s="1"/>
  <c r="CR36" i="15"/>
  <c r="CR36" i="23" s="1"/>
  <c r="BW39" i="15"/>
  <c r="BW39" i="23" s="1"/>
  <c r="CJ41" i="15"/>
  <c r="CJ41" i="23" s="1"/>
  <c r="CV43" i="15"/>
  <c r="CV43" i="23" s="1"/>
  <c r="BX45" i="15"/>
  <c r="BX45" i="23" s="1"/>
  <c r="BT46" i="15"/>
  <c r="BT46" i="23" s="1"/>
  <c r="BP47" i="15"/>
  <c r="BP47" i="23" s="1"/>
  <c r="CV47" i="15"/>
  <c r="CV47" i="23" s="1"/>
  <c r="CR48" i="15"/>
  <c r="CR48" i="23" s="1"/>
  <c r="CN49" i="15"/>
  <c r="CN49" i="23" s="1"/>
  <c r="CJ50" i="15"/>
  <c r="CJ50" i="23" s="1"/>
  <c r="CF51" i="15"/>
  <c r="CF51" i="23" s="1"/>
  <c r="CB52" i="15"/>
  <c r="CB52" i="23" s="1"/>
  <c r="BX53" i="15"/>
  <c r="BX53" i="23" s="1"/>
  <c r="BT54" i="15"/>
  <c r="BT54" i="23" s="1"/>
  <c r="BP55" i="15"/>
  <c r="BP55" i="23" s="1"/>
  <c r="CU55" i="15"/>
  <c r="CU55" i="23" s="1"/>
  <c r="CC56" i="15"/>
  <c r="CC56" i="23" s="1"/>
  <c r="CR56" i="15"/>
  <c r="CR56" i="23" s="1"/>
  <c r="BR57" i="15"/>
  <c r="BR57" i="23" s="1"/>
  <c r="CD57" i="15"/>
  <c r="CD57" i="23" s="1"/>
  <c r="CN57" i="15"/>
  <c r="CN57" i="23" s="1"/>
  <c r="BN58" i="15"/>
  <c r="BN58" i="23" s="1"/>
  <c r="BZ58" i="15"/>
  <c r="BZ58" i="23" s="1"/>
  <c r="CH58" i="15"/>
  <c r="CH58" i="23" s="1"/>
  <c r="CP58" i="15"/>
  <c r="CP58" i="23" s="1"/>
  <c r="BN59" i="15"/>
  <c r="BN59" i="23" s="1"/>
  <c r="BV59" i="15"/>
  <c r="BV59" i="23" s="1"/>
  <c r="CD59" i="15"/>
  <c r="CD59" i="23" s="1"/>
  <c r="CL59" i="15"/>
  <c r="CL59" i="23" s="1"/>
  <c r="CT59" i="15"/>
  <c r="CT59" i="23" s="1"/>
  <c r="BR60" i="15"/>
  <c r="BR60" i="23" s="1"/>
  <c r="BZ60" i="15"/>
  <c r="BZ60" i="23" s="1"/>
  <c r="CH60" i="15"/>
  <c r="CH60" i="23" s="1"/>
  <c r="CP60" i="15"/>
  <c r="CP60" i="23" s="1"/>
  <c r="BN61" i="15"/>
  <c r="BN61" i="23" s="1"/>
  <c r="BV61" i="15"/>
  <c r="BV61" i="23" s="1"/>
  <c r="CD61" i="15"/>
  <c r="CD61" i="23" s="1"/>
  <c r="CL61" i="15"/>
  <c r="CL61" i="23" s="1"/>
  <c r="CT61" i="15"/>
  <c r="CT61" i="23" s="1"/>
  <c r="BR62" i="15"/>
  <c r="BR62" i="23" s="1"/>
  <c r="BZ62" i="15"/>
  <c r="BZ62" i="23" s="1"/>
  <c r="CH62" i="15"/>
  <c r="CH62" i="23" s="1"/>
  <c r="CP62" i="15"/>
  <c r="CP62" i="23" s="1"/>
  <c r="BN63" i="15"/>
  <c r="BN63" i="23" s="1"/>
  <c r="BV63" i="15"/>
  <c r="BV63" i="23" s="1"/>
  <c r="CD63" i="15"/>
  <c r="CD63" i="23" s="1"/>
  <c r="CL63" i="15"/>
  <c r="CL63" i="23" s="1"/>
  <c r="CT63" i="15"/>
  <c r="CT63" i="23" s="1"/>
  <c r="BR64" i="15"/>
  <c r="BR64" i="23" s="1"/>
  <c r="BZ64" i="15"/>
  <c r="BZ64" i="23" s="1"/>
  <c r="CH64" i="15"/>
  <c r="CH64" i="23" s="1"/>
  <c r="CP64" i="15"/>
  <c r="CP64" i="23" s="1"/>
  <c r="BN65" i="15"/>
  <c r="BN65" i="23" s="1"/>
  <c r="BV65" i="15"/>
  <c r="BV65" i="23" s="1"/>
  <c r="CD65" i="15"/>
  <c r="CD65" i="23" s="1"/>
  <c r="CL65" i="15"/>
  <c r="CL65" i="23" s="1"/>
  <c r="CT65" i="15"/>
  <c r="CT65" i="23" s="1"/>
  <c r="BR66" i="15"/>
  <c r="BR66" i="23" s="1"/>
  <c r="BZ66" i="15"/>
  <c r="BZ66" i="23" s="1"/>
  <c r="CH66" i="15"/>
  <c r="CH66" i="23" s="1"/>
  <c r="CP66" i="15"/>
  <c r="CP66" i="23" s="1"/>
  <c r="BN67" i="15"/>
  <c r="BN67" i="23" s="1"/>
  <c r="BV67" i="15"/>
  <c r="BV67" i="23" s="1"/>
  <c r="CD67" i="15"/>
  <c r="CD67" i="23" s="1"/>
  <c r="CL67" i="15"/>
  <c r="CL67" i="23" s="1"/>
  <c r="CT67" i="15"/>
  <c r="CT67" i="23" s="1"/>
  <c r="BR68" i="15"/>
  <c r="BR68" i="23" s="1"/>
  <c r="BZ68" i="15"/>
  <c r="BZ68" i="23" s="1"/>
  <c r="CH68" i="15"/>
  <c r="CH68" i="23" s="1"/>
  <c r="CP68" i="15"/>
  <c r="CP68" i="23" s="1"/>
  <c r="BN69" i="15"/>
  <c r="BN69" i="23" s="1"/>
  <c r="BV69" i="15"/>
  <c r="BV69" i="23" s="1"/>
  <c r="CD69" i="15"/>
  <c r="CD69" i="23" s="1"/>
  <c r="CL69" i="15"/>
  <c r="CL69" i="23" s="1"/>
  <c r="CT69" i="15"/>
  <c r="CT69" i="23" s="1"/>
  <c r="BR70" i="15"/>
  <c r="BR70" i="23" s="1"/>
  <c r="BZ70" i="15"/>
  <c r="BZ70" i="23" s="1"/>
  <c r="CH70" i="15"/>
  <c r="CH70" i="23" s="1"/>
  <c r="CP70" i="15"/>
  <c r="CP70" i="23" s="1"/>
  <c r="BN71" i="15"/>
  <c r="BN71" i="23" s="1"/>
  <c r="BV71" i="15"/>
  <c r="BV71" i="23" s="1"/>
  <c r="CA20" i="15"/>
  <c r="CA20" i="23" s="1"/>
  <c r="CM28" i="15"/>
  <c r="CM28" i="23" s="1"/>
  <c r="CJ32" i="15"/>
  <c r="CJ32" i="23" s="1"/>
  <c r="BO35" i="15"/>
  <c r="BO35" i="23" s="1"/>
  <c r="CB37" i="15"/>
  <c r="CB37" i="23" s="1"/>
  <c r="CN39" i="15"/>
  <c r="CN39" i="23" s="1"/>
  <c r="BS42" i="15"/>
  <c r="BS42" i="23" s="1"/>
  <c r="CA44" i="15"/>
  <c r="CA44" i="23" s="1"/>
  <c r="CE45" i="15"/>
  <c r="CE45" i="23" s="1"/>
  <c r="CA46" i="15"/>
  <c r="CA46" i="23" s="1"/>
  <c r="BW47" i="15"/>
  <c r="BW47" i="23" s="1"/>
  <c r="BS48" i="15"/>
  <c r="BS48" i="23" s="1"/>
  <c r="BO49" i="15"/>
  <c r="BO49" i="23" s="1"/>
  <c r="CU49" i="15"/>
  <c r="CU49" i="23" s="1"/>
  <c r="CQ50" i="15"/>
  <c r="CQ50" i="23" s="1"/>
  <c r="CM51" i="15"/>
  <c r="CM51" i="23" s="1"/>
  <c r="CI52" i="15"/>
  <c r="CI52" i="23" s="1"/>
  <c r="CE53" i="15"/>
  <c r="CE53" i="23" s="1"/>
  <c r="CA54" i="15"/>
  <c r="CA54" i="23" s="1"/>
  <c r="BW55" i="15"/>
  <c r="BW55" i="23" s="1"/>
  <c r="CV55" i="15"/>
  <c r="CV55" i="23" s="1"/>
  <c r="CG56" i="15"/>
  <c r="CG56" i="23" s="1"/>
  <c r="CS56" i="15"/>
  <c r="CS56" i="23" s="1"/>
  <c r="BU57" i="15"/>
  <c r="BU57" i="23" s="1"/>
  <c r="CE57" i="15"/>
  <c r="CE57" i="23" s="1"/>
  <c r="CO57" i="15"/>
  <c r="CO57" i="23" s="1"/>
  <c r="BQ58" i="15"/>
  <c r="BQ58" i="23" s="1"/>
  <c r="CA58" i="15"/>
  <c r="CA58" i="23" s="1"/>
  <c r="CI58" i="15"/>
  <c r="CI58" i="23" s="1"/>
  <c r="CQ58" i="15"/>
  <c r="CQ58" i="23" s="1"/>
  <c r="BO59" i="15"/>
  <c r="BO59" i="23" s="1"/>
  <c r="BW59" i="15"/>
  <c r="BW59" i="23" s="1"/>
  <c r="CE59" i="15"/>
  <c r="CE59" i="23" s="1"/>
  <c r="CM59" i="15"/>
  <c r="CM59" i="23" s="1"/>
  <c r="CU59" i="15"/>
  <c r="CU59" i="23" s="1"/>
  <c r="BS60" i="15"/>
  <c r="BS60" i="23" s="1"/>
  <c r="CA60" i="15"/>
  <c r="CA60" i="23" s="1"/>
  <c r="CI60" i="15"/>
  <c r="CI60" i="23" s="1"/>
  <c r="CQ60" i="15"/>
  <c r="CQ60" i="23" s="1"/>
  <c r="BO61" i="15"/>
  <c r="BO61" i="23" s="1"/>
  <c r="BW61" i="15"/>
  <c r="BW61" i="23" s="1"/>
  <c r="CE61" i="15"/>
  <c r="CE61" i="23" s="1"/>
  <c r="CM61" i="15"/>
  <c r="CM61" i="23" s="1"/>
  <c r="CU61" i="15"/>
  <c r="CU61" i="23" s="1"/>
  <c r="BS62" i="15"/>
  <c r="BS62" i="23" s="1"/>
  <c r="CA62" i="15"/>
  <c r="CA62" i="23" s="1"/>
  <c r="CI62" i="15"/>
  <c r="CI62" i="23" s="1"/>
  <c r="CQ62" i="15"/>
  <c r="CQ62" i="23" s="1"/>
  <c r="BO63" i="15"/>
  <c r="BO63" i="23" s="1"/>
  <c r="BW63" i="15"/>
  <c r="BW63" i="23" s="1"/>
  <c r="CE63" i="15"/>
  <c r="CE63" i="23" s="1"/>
  <c r="CM63" i="15"/>
  <c r="CM63" i="23" s="1"/>
  <c r="CU63" i="15"/>
  <c r="CU63" i="23" s="1"/>
  <c r="BS64" i="15"/>
  <c r="BS64" i="23" s="1"/>
  <c r="CA64" i="15"/>
  <c r="CA64" i="23" s="1"/>
  <c r="CI64" i="15"/>
  <c r="CI64" i="23" s="1"/>
  <c r="CQ64" i="15"/>
  <c r="CQ64" i="23" s="1"/>
  <c r="BO65" i="15"/>
  <c r="BO65" i="23" s="1"/>
  <c r="BW65" i="15"/>
  <c r="BW65" i="23" s="1"/>
  <c r="CE65" i="15"/>
  <c r="CE65" i="23" s="1"/>
  <c r="CM65" i="15"/>
  <c r="CM65" i="23" s="1"/>
  <c r="CU65" i="15"/>
  <c r="CU65" i="23" s="1"/>
  <c r="BS66" i="15"/>
  <c r="BS66" i="23" s="1"/>
  <c r="CA66" i="15"/>
  <c r="CA66" i="23" s="1"/>
  <c r="CI66" i="15"/>
  <c r="CI66" i="23" s="1"/>
  <c r="CQ66" i="15"/>
  <c r="CQ66" i="23" s="1"/>
  <c r="BO67" i="15"/>
  <c r="BO67" i="23" s="1"/>
  <c r="BW67" i="15"/>
  <c r="BW67" i="23" s="1"/>
  <c r="CE67" i="15"/>
  <c r="CE67" i="23" s="1"/>
  <c r="CM67" i="15"/>
  <c r="CM67" i="23" s="1"/>
  <c r="CU67" i="15"/>
  <c r="CU67" i="23" s="1"/>
  <c r="BS68" i="15"/>
  <c r="BS68" i="23" s="1"/>
  <c r="CA68" i="15"/>
  <c r="CA68" i="23" s="1"/>
  <c r="CI68" i="15"/>
  <c r="CI68" i="23" s="1"/>
  <c r="CQ68" i="15"/>
  <c r="CQ68" i="23" s="1"/>
  <c r="BO69" i="15"/>
  <c r="BO69" i="23" s="1"/>
  <c r="BW69" i="15"/>
  <c r="BW69" i="23" s="1"/>
  <c r="CE69" i="15"/>
  <c r="CE69" i="23" s="1"/>
  <c r="CM69" i="15"/>
  <c r="CM69" i="23" s="1"/>
  <c r="CU69" i="15"/>
  <c r="CU69" i="23" s="1"/>
  <c r="BS70" i="15"/>
  <c r="BS70" i="23" s="1"/>
  <c r="CA70" i="15"/>
  <c r="CA70" i="23" s="1"/>
  <c r="CI70" i="15"/>
  <c r="CI70" i="23" s="1"/>
  <c r="CQ70" i="15"/>
  <c r="CQ70" i="23" s="1"/>
  <c r="BO71" i="15"/>
  <c r="BO71" i="23" s="1"/>
  <c r="CB20" i="15"/>
  <c r="CB20" i="23" s="1"/>
  <c r="CT28" i="15"/>
  <c r="CT28" i="23" s="1"/>
  <c r="CN32" i="15"/>
  <c r="CN32" i="23" s="1"/>
  <c r="BP35" i="15"/>
  <c r="BP35" i="23" s="1"/>
  <c r="CE37" i="15"/>
  <c r="CE37" i="23" s="1"/>
  <c r="CR39" i="15"/>
  <c r="CR39" i="23" s="1"/>
  <c r="BT42" i="15"/>
  <c r="BT42" i="23" s="1"/>
  <c r="CB44" i="15"/>
  <c r="CB44" i="23" s="1"/>
  <c r="CF45" i="15"/>
  <c r="CF45" i="23" s="1"/>
  <c r="CB46" i="15"/>
  <c r="CB46" i="23" s="1"/>
  <c r="BX47" i="15"/>
  <c r="BX47" i="23" s="1"/>
  <c r="BT48" i="15"/>
  <c r="BT48" i="23" s="1"/>
  <c r="BP49" i="15"/>
  <c r="BP49" i="23" s="1"/>
  <c r="CV49" i="15"/>
  <c r="CV49" i="23" s="1"/>
  <c r="CR50" i="15"/>
  <c r="CR50" i="23" s="1"/>
  <c r="CN51" i="15"/>
  <c r="CN51" i="23" s="1"/>
  <c r="CJ52" i="15"/>
  <c r="CJ52" i="23" s="1"/>
  <c r="CF53" i="15"/>
  <c r="CF53" i="23" s="1"/>
  <c r="CB54" i="15"/>
  <c r="CB54" i="23" s="1"/>
  <c r="BX55" i="15"/>
  <c r="BX55" i="23" s="1"/>
  <c r="BM56" i="15"/>
  <c r="BM56" i="23" s="1"/>
  <c r="CI56" i="15"/>
  <c r="CI56" i="23" s="1"/>
  <c r="CT56" i="15"/>
  <c r="CT56" i="23" s="1"/>
  <c r="BV57" i="15"/>
  <c r="BV57" i="23" s="1"/>
  <c r="CF57" i="15"/>
  <c r="CF57" i="23" s="1"/>
  <c r="CP57" i="15"/>
  <c r="CP57" i="23" s="1"/>
  <c r="BR58" i="15"/>
  <c r="BR58" i="23" s="1"/>
  <c r="CB58" i="15"/>
  <c r="CB58" i="23" s="1"/>
  <c r="CJ58" i="15"/>
  <c r="CJ58" i="23" s="1"/>
  <c r="CR58" i="15"/>
  <c r="CR58" i="23" s="1"/>
  <c r="BP59" i="15"/>
  <c r="BP59" i="23" s="1"/>
  <c r="BX59" i="15"/>
  <c r="BX59" i="23" s="1"/>
  <c r="CF59" i="15"/>
  <c r="CF59" i="23" s="1"/>
  <c r="CN59" i="15"/>
  <c r="CN59" i="23" s="1"/>
  <c r="CV59" i="15"/>
  <c r="CV59" i="23" s="1"/>
  <c r="BT60" i="15"/>
  <c r="BT60" i="23" s="1"/>
  <c r="CB60" i="15"/>
  <c r="CB60" i="23" s="1"/>
  <c r="CJ60" i="15"/>
  <c r="CJ60" i="23" s="1"/>
  <c r="CR60" i="15"/>
  <c r="CR60" i="23" s="1"/>
  <c r="BP61" i="15"/>
  <c r="BP61" i="23" s="1"/>
  <c r="BX61" i="15"/>
  <c r="BX61" i="23" s="1"/>
  <c r="CF61" i="15"/>
  <c r="CF61" i="23" s="1"/>
  <c r="CN61" i="15"/>
  <c r="CN61" i="23" s="1"/>
  <c r="CV61" i="15"/>
  <c r="CV61" i="23" s="1"/>
  <c r="BT62" i="15"/>
  <c r="BT62" i="23" s="1"/>
  <c r="CB62" i="15"/>
  <c r="CB62" i="23" s="1"/>
  <c r="CJ62" i="15"/>
  <c r="CJ62" i="23" s="1"/>
  <c r="CR62" i="15"/>
  <c r="CR62" i="23" s="1"/>
  <c r="BP63" i="15"/>
  <c r="BP63" i="23" s="1"/>
  <c r="BX63" i="15"/>
  <c r="BX63" i="23" s="1"/>
  <c r="CF63" i="15"/>
  <c r="CF63" i="23" s="1"/>
  <c r="CN63" i="15"/>
  <c r="CN63" i="23" s="1"/>
  <c r="CV63" i="15"/>
  <c r="CV63" i="23" s="1"/>
  <c r="BT64" i="15"/>
  <c r="BT64" i="23" s="1"/>
  <c r="CB64" i="15"/>
  <c r="CB64" i="23" s="1"/>
  <c r="CJ64" i="15"/>
  <c r="CJ64" i="23" s="1"/>
  <c r="CR64" i="15"/>
  <c r="CR64" i="23" s="1"/>
  <c r="BP65" i="15"/>
  <c r="BP65" i="23" s="1"/>
  <c r="BX65" i="15"/>
  <c r="BX65" i="23" s="1"/>
  <c r="CF65" i="15"/>
  <c r="CF65" i="23" s="1"/>
  <c r="CN65" i="15"/>
  <c r="CN65" i="23" s="1"/>
  <c r="CV65" i="15"/>
  <c r="CV65" i="23" s="1"/>
  <c r="BT66" i="15"/>
  <c r="BT66" i="23" s="1"/>
  <c r="CB66" i="15"/>
  <c r="CB66" i="23" s="1"/>
  <c r="CJ66" i="15"/>
  <c r="CJ66" i="23" s="1"/>
  <c r="CR66" i="15"/>
  <c r="CR66" i="23" s="1"/>
  <c r="BP67" i="15"/>
  <c r="BP67" i="23" s="1"/>
  <c r="BX67" i="15"/>
  <c r="BX67" i="23" s="1"/>
  <c r="CF67" i="15"/>
  <c r="CF67" i="23" s="1"/>
  <c r="CN67" i="15"/>
  <c r="CN67" i="23" s="1"/>
  <c r="CV67" i="15"/>
  <c r="CV67" i="23" s="1"/>
  <c r="BT68" i="15"/>
  <c r="BT68" i="23" s="1"/>
  <c r="CB68" i="15"/>
  <c r="CB68" i="23" s="1"/>
  <c r="CJ68" i="15"/>
  <c r="CJ68" i="23" s="1"/>
  <c r="CR68" i="15"/>
  <c r="CR68" i="23" s="1"/>
  <c r="BP69" i="15"/>
  <c r="BP69" i="23" s="1"/>
  <c r="BX69" i="15"/>
  <c r="BX69" i="23" s="1"/>
  <c r="CF69" i="15"/>
  <c r="CF69" i="23" s="1"/>
  <c r="CN69" i="15"/>
  <c r="CN69" i="23" s="1"/>
  <c r="CV69" i="15"/>
  <c r="CV69" i="23" s="1"/>
  <c r="BT70" i="15"/>
  <c r="BT70" i="23" s="1"/>
  <c r="CB70" i="15"/>
  <c r="CB70" i="23" s="1"/>
  <c r="CJ70" i="15"/>
  <c r="CJ70" i="23" s="1"/>
  <c r="CR70" i="15"/>
  <c r="CR70" i="23" s="1"/>
  <c r="BP71" i="15"/>
  <c r="BP71" i="23" s="1"/>
  <c r="BX71" i="15"/>
  <c r="BX71" i="23" s="1"/>
  <c r="CM22" i="15"/>
  <c r="CM22" i="23" s="1"/>
  <c r="CV37" i="15"/>
  <c r="CV37" i="23" s="1"/>
  <c r="CM45" i="15"/>
  <c r="CM45" i="23" s="1"/>
  <c r="BW49" i="15"/>
  <c r="BW49" i="23" s="1"/>
  <c r="CQ52" i="15"/>
  <c r="CQ52" i="23" s="1"/>
  <c r="BS56" i="15"/>
  <c r="BS56" i="23" s="1"/>
  <c r="CG57" i="15"/>
  <c r="CG57" i="23" s="1"/>
  <c r="CK58" i="15"/>
  <c r="CK58" i="23" s="1"/>
  <c r="CG59" i="15"/>
  <c r="CG59" i="23" s="1"/>
  <c r="CC60" i="15"/>
  <c r="CC60" i="23" s="1"/>
  <c r="BY61" i="15"/>
  <c r="BY61" i="23" s="1"/>
  <c r="BU62" i="15"/>
  <c r="BU62" i="23" s="1"/>
  <c r="BQ63" i="15"/>
  <c r="BQ63" i="23" s="1"/>
  <c r="BM64" i="15"/>
  <c r="BM64" i="23" s="1"/>
  <c r="CS64" i="15"/>
  <c r="CS64" i="23" s="1"/>
  <c r="CO65" i="15"/>
  <c r="CO65" i="23" s="1"/>
  <c r="CK66" i="15"/>
  <c r="CK66" i="23" s="1"/>
  <c r="CG67" i="15"/>
  <c r="CG67" i="23" s="1"/>
  <c r="CC68" i="15"/>
  <c r="CC68" i="23" s="1"/>
  <c r="BY69" i="15"/>
  <c r="BY69" i="23" s="1"/>
  <c r="BU70" i="15"/>
  <c r="BU70" i="23" s="1"/>
  <c r="BQ71" i="15"/>
  <c r="BQ71" i="23" s="1"/>
  <c r="CD71" i="15"/>
  <c r="CD71" i="23" s="1"/>
  <c r="CL71" i="15"/>
  <c r="CL71" i="23" s="1"/>
  <c r="CT71" i="15"/>
  <c r="CT71" i="23" s="1"/>
  <c r="BR72" i="15"/>
  <c r="BR72" i="23" s="1"/>
  <c r="BZ72" i="15"/>
  <c r="BZ72" i="23" s="1"/>
  <c r="CH72" i="15"/>
  <c r="CH72" i="23" s="1"/>
  <c r="CP72" i="15"/>
  <c r="CP72" i="23" s="1"/>
  <c r="BN73" i="15"/>
  <c r="BN73" i="23" s="1"/>
  <c r="BV73" i="15"/>
  <c r="BV73" i="23" s="1"/>
  <c r="CD73" i="15"/>
  <c r="CD73" i="23" s="1"/>
  <c r="CL73" i="15"/>
  <c r="CL73" i="23" s="1"/>
  <c r="CT73" i="15"/>
  <c r="CT73" i="23" s="1"/>
  <c r="BR74" i="15"/>
  <c r="BR74" i="23" s="1"/>
  <c r="BZ74" i="15"/>
  <c r="BZ74" i="23" s="1"/>
  <c r="CH74" i="15"/>
  <c r="CH74" i="23" s="1"/>
  <c r="CP74" i="15"/>
  <c r="CP74" i="23" s="1"/>
  <c r="BN75" i="15"/>
  <c r="BN75" i="23" s="1"/>
  <c r="BV75" i="15"/>
  <c r="BV75" i="23" s="1"/>
  <c r="CD75" i="15"/>
  <c r="CD75" i="23" s="1"/>
  <c r="CL75" i="15"/>
  <c r="CL75" i="23" s="1"/>
  <c r="CT75" i="15"/>
  <c r="CT75" i="23" s="1"/>
  <c r="BR76" i="15"/>
  <c r="BR76" i="23" s="1"/>
  <c r="BZ76" i="15"/>
  <c r="BZ76" i="23" s="1"/>
  <c r="CH76" i="15"/>
  <c r="CH76" i="23" s="1"/>
  <c r="CP76" i="15"/>
  <c r="CP76" i="23" s="1"/>
  <c r="BN77" i="15"/>
  <c r="BN77" i="23" s="1"/>
  <c r="BV77" i="15"/>
  <c r="BV77" i="23" s="1"/>
  <c r="CD77" i="15"/>
  <c r="CD77" i="23" s="1"/>
  <c r="CL77" i="15"/>
  <c r="CL77" i="23" s="1"/>
  <c r="CT77" i="15"/>
  <c r="CT77" i="23" s="1"/>
  <c r="BR78" i="15"/>
  <c r="BR78" i="23" s="1"/>
  <c r="BZ78" i="15"/>
  <c r="BZ78" i="23" s="1"/>
  <c r="CH78" i="15"/>
  <c r="CH78" i="23" s="1"/>
  <c r="CP78" i="15"/>
  <c r="CP78" i="23" s="1"/>
  <c r="BN79" i="15"/>
  <c r="BN79" i="23" s="1"/>
  <c r="BV79" i="15"/>
  <c r="BV79" i="23" s="1"/>
  <c r="CD79" i="15"/>
  <c r="CD79" i="23" s="1"/>
  <c r="CL79" i="15"/>
  <c r="CL79" i="23" s="1"/>
  <c r="CT79" i="15"/>
  <c r="CT79" i="23" s="1"/>
  <c r="BR80" i="15"/>
  <c r="BR80" i="23" s="1"/>
  <c r="BZ80" i="15"/>
  <c r="BZ80" i="23" s="1"/>
  <c r="CH80" i="15"/>
  <c r="CH80" i="23" s="1"/>
  <c r="CP80" i="15"/>
  <c r="CP80" i="23" s="1"/>
  <c r="BN81" i="15"/>
  <c r="BN81" i="23" s="1"/>
  <c r="BV81" i="15"/>
  <c r="BV81" i="23" s="1"/>
  <c r="CD81" i="15"/>
  <c r="CD81" i="23" s="1"/>
  <c r="CL81" i="15"/>
  <c r="CL81" i="23" s="1"/>
  <c r="CT81" i="15"/>
  <c r="CT81" i="23" s="1"/>
  <c r="BR82" i="15"/>
  <c r="BR82" i="23" s="1"/>
  <c r="BZ82" i="15"/>
  <c r="BZ82" i="23" s="1"/>
  <c r="CH82" i="15"/>
  <c r="CH82" i="23" s="1"/>
  <c r="CP82" i="15"/>
  <c r="CP82" i="23" s="1"/>
  <c r="BN83" i="15"/>
  <c r="BN83" i="23" s="1"/>
  <c r="BV83" i="15"/>
  <c r="BV83" i="23" s="1"/>
  <c r="CD83" i="15"/>
  <c r="CD83" i="23" s="1"/>
  <c r="CL83" i="15"/>
  <c r="CL83" i="23" s="1"/>
  <c r="CT83" i="15"/>
  <c r="CT83" i="23" s="1"/>
  <c r="BR84" i="15"/>
  <c r="BR84" i="23" s="1"/>
  <c r="BZ84" i="15"/>
  <c r="BZ84" i="23" s="1"/>
  <c r="CH84" i="15"/>
  <c r="CH84" i="23" s="1"/>
  <c r="CP84" i="15"/>
  <c r="CP84" i="23" s="1"/>
  <c r="BN85" i="15"/>
  <c r="BN85" i="23" s="1"/>
  <c r="BV85" i="15"/>
  <c r="BV85" i="23" s="1"/>
  <c r="CD85" i="15"/>
  <c r="CD85" i="23" s="1"/>
  <c r="CL85" i="15"/>
  <c r="CL85" i="23" s="1"/>
  <c r="CT85" i="15"/>
  <c r="CT85" i="23" s="1"/>
  <c r="BR86" i="15"/>
  <c r="BR86" i="23" s="1"/>
  <c r="BZ86" i="15"/>
  <c r="BZ86" i="23" s="1"/>
  <c r="CH86" i="15"/>
  <c r="CH86" i="23" s="1"/>
  <c r="CP86" i="15"/>
  <c r="CP86" i="23" s="1"/>
  <c r="BN87" i="15"/>
  <c r="BN87" i="23" s="1"/>
  <c r="BV87" i="15"/>
  <c r="BV87" i="23" s="1"/>
  <c r="CD87" i="15"/>
  <c r="CD87" i="23" s="1"/>
  <c r="CL87" i="15"/>
  <c r="CL87" i="23" s="1"/>
  <c r="CT87" i="15"/>
  <c r="CT87" i="23" s="1"/>
  <c r="BR88" i="15"/>
  <c r="BR88" i="23" s="1"/>
  <c r="BZ88" i="15"/>
  <c r="BZ88" i="23" s="1"/>
  <c r="CH88" i="15"/>
  <c r="CH88" i="23" s="1"/>
  <c r="CP88" i="15"/>
  <c r="CP88" i="23" s="1"/>
  <c r="BN89" i="15"/>
  <c r="BN89" i="23" s="1"/>
  <c r="BV89" i="15"/>
  <c r="BV89" i="23" s="1"/>
  <c r="CD89" i="15"/>
  <c r="CD89" i="23" s="1"/>
  <c r="CL89" i="15"/>
  <c r="CL89" i="23" s="1"/>
  <c r="CT89" i="15"/>
  <c r="CT89" i="23" s="1"/>
  <c r="BR90" i="15"/>
  <c r="BR90" i="23" s="1"/>
  <c r="BZ90" i="15"/>
  <c r="BZ90" i="23" s="1"/>
  <c r="CH90" i="15"/>
  <c r="CH90" i="23" s="1"/>
  <c r="CP90" i="15"/>
  <c r="CP90" i="23" s="1"/>
  <c r="BN91" i="15"/>
  <c r="BN91" i="23" s="1"/>
  <c r="BV91" i="15"/>
  <c r="BV91" i="23" s="1"/>
  <c r="CD91" i="15"/>
  <c r="CD91" i="23" s="1"/>
  <c r="CL91" i="15"/>
  <c r="CL91" i="23" s="1"/>
  <c r="CT91" i="15"/>
  <c r="CT91" i="23" s="1"/>
  <c r="BR92" i="15"/>
  <c r="BR92" i="23" s="1"/>
  <c r="BZ92" i="15"/>
  <c r="BZ92" i="23" s="1"/>
  <c r="CH92" i="15"/>
  <c r="CH92" i="23" s="1"/>
  <c r="CP92" i="15"/>
  <c r="CP92" i="23" s="1"/>
  <c r="BN93" i="15"/>
  <c r="BN93" i="23" s="1"/>
  <c r="BV93" i="15"/>
  <c r="BV93" i="23" s="1"/>
  <c r="CD93" i="15"/>
  <c r="CD93" i="23" s="1"/>
  <c r="CL93" i="15"/>
  <c r="CL93" i="23" s="1"/>
  <c r="CT93" i="15"/>
  <c r="CT93" i="23" s="1"/>
  <c r="BR94" i="15"/>
  <c r="BR94" i="23" s="1"/>
  <c r="BZ94" i="15"/>
  <c r="BZ94" i="23" s="1"/>
  <c r="CH94" i="15"/>
  <c r="CH94" i="23" s="1"/>
  <c r="CP94" i="15"/>
  <c r="CP94" i="23" s="1"/>
  <c r="BN95" i="15"/>
  <c r="BN95" i="23" s="1"/>
  <c r="BV95" i="15"/>
  <c r="BV95" i="23" s="1"/>
  <c r="CD95" i="15"/>
  <c r="CD95" i="23" s="1"/>
  <c r="CL95" i="15"/>
  <c r="CL95" i="23" s="1"/>
  <c r="CT95" i="15"/>
  <c r="CT95" i="23" s="1"/>
  <c r="BR96" i="15"/>
  <c r="BR96" i="23" s="1"/>
  <c r="BZ96" i="15"/>
  <c r="BZ96" i="23" s="1"/>
  <c r="CH96" i="15"/>
  <c r="CH96" i="23" s="1"/>
  <c r="CP96" i="15"/>
  <c r="CP96" i="23" s="1"/>
  <c r="BN97" i="15"/>
  <c r="BN97" i="23" s="1"/>
  <c r="BV97" i="15"/>
  <c r="BV97" i="23" s="1"/>
  <c r="CD97" i="15"/>
  <c r="CD97" i="23" s="1"/>
  <c r="CL97" i="15"/>
  <c r="CL97" i="23" s="1"/>
  <c r="CT97" i="15"/>
  <c r="CT97" i="23" s="1"/>
  <c r="BR98" i="15"/>
  <c r="BR98" i="23" s="1"/>
  <c r="BZ98" i="15"/>
  <c r="BZ98" i="23" s="1"/>
  <c r="CH98" i="15"/>
  <c r="CH98" i="23" s="1"/>
  <c r="CP98" i="15"/>
  <c r="CP98" i="23" s="1"/>
  <c r="BN99" i="15"/>
  <c r="BN99" i="23" s="1"/>
  <c r="BV99" i="15"/>
  <c r="BV99" i="23" s="1"/>
  <c r="CD99" i="15"/>
  <c r="CD99" i="23" s="1"/>
  <c r="CL99" i="15"/>
  <c r="CL99" i="23" s="1"/>
  <c r="CT99" i="15"/>
  <c r="CT99" i="23" s="1"/>
  <c r="BR100" i="15"/>
  <c r="BR100" i="23" s="1"/>
  <c r="BZ100" i="15"/>
  <c r="BZ100" i="23" s="1"/>
  <c r="CH100" i="15"/>
  <c r="CH100" i="23" s="1"/>
  <c r="CP100" i="15"/>
  <c r="CP100" i="23" s="1"/>
  <c r="C65" i="15"/>
  <c r="K65" i="15"/>
  <c r="S65" i="15"/>
  <c r="AA65" i="15"/>
  <c r="AI65" i="15"/>
  <c r="AQ65" i="15"/>
  <c r="AY65" i="15"/>
  <c r="BG65" i="15"/>
  <c r="D66" i="15"/>
  <c r="L66" i="15"/>
  <c r="T66" i="15"/>
  <c r="AB66" i="15"/>
  <c r="AJ66" i="15"/>
  <c r="BR23" i="15"/>
  <c r="BR23" i="23" s="1"/>
  <c r="BP38" i="15"/>
  <c r="BP38" i="23" s="1"/>
  <c r="CN45" i="15"/>
  <c r="CN45" i="23" s="1"/>
  <c r="BX49" i="15"/>
  <c r="BX49" i="23" s="1"/>
  <c r="CR52" i="15"/>
  <c r="CR52" i="23" s="1"/>
  <c r="BT56" i="15"/>
  <c r="BT56" i="23" s="1"/>
  <c r="CH57" i="15"/>
  <c r="CH57" i="23" s="1"/>
  <c r="CL58" i="15"/>
  <c r="CL58" i="23" s="1"/>
  <c r="CH59" i="15"/>
  <c r="CH59" i="23" s="1"/>
  <c r="CD60" i="15"/>
  <c r="CD60" i="23" s="1"/>
  <c r="BZ61" i="15"/>
  <c r="BZ61" i="23" s="1"/>
  <c r="BV62" i="15"/>
  <c r="BV62" i="23" s="1"/>
  <c r="BR63" i="15"/>
  <c r="BR63" i="23" s="1"/>
  <c r="BN64" i="15"/>
  <c r="BN64" i="23" s="1"/>
  <c r="CT64" i="15"/>
  <c r="CT64" i="23" s="1"/>
  <c r="CP65" i="15"/>
  <c r="CP65" i="23" s="1"/>
  <c r="CL66" i="15"/>
  <c r="CL66" i="23" s="1"/>
  <c r="CH67" i="15"/>
  <c r="CH67" i="23" s="1"/>
  <c r="CD68" i="15"/>
  <c r="CD68" i="23" s="1"/>
  <c r="BZ69" i="15"/>
  <c r="BZ69" i="23" s="1"/>
  <c r="BV70" i="15"/>
  <c r="BV70" i="23" s="1"/>
  <c r="BR71" i="15"/>
  <c r="BR71" i="23" s="1"/>
  <c r="CE71" i="15"/>
  <c r="CE71" i="23" s="1"/>
  <c r="CM71" i="15"/>
  <c r="CM71" i="23" s="1"/>
  <c r="CU71" i="15"/>
  <c r="CU71" i="23" s="1"/>
  <c r="BS72" i="15"/>
  <c r="BS72" i="23" s="1"/>
  <c r="CA72" i="15"/>
  <c r="CA72" i="23" s="1"/>
  <c r="CI72" i="15"/>
  <c r="CI72" i="23" s="1"/>
  <c r="CQ72" i="15"/>
  <c r="CQ72" i="23" s="1"/>
  <c r="BO73" i="15"/>
  <c r="BO73" i="23" s="1"/>
  <c r="BW73" i="15"/>
  <c r="BW73" i="23" s="1"/>
  <c r="CE73" i="15"/>
  <c r="CE73" i="23" s="1"/>
  <c r="CM73" i="15"/>
  <c r="CM73" i="23" s="1"/>
  <c r="CU73" i="15"/>
  <c r="CU73" i="23" s="1"/>
  <c r="BS74" i="15"/>
  <c r="BS74" i="23" s="1"/>
  <c r="CA74" i="15"/>
  <c r="CA74" i="23" s="1"/>
  <c r="CI74" i="15"/>
  <c r="CI74" i="23" s="1"/>
  <c r="CQ74" i="15"/>
  <c r="CQ74" i="23" s="1"/>
  <c r="BO75" i="15"/>
  <c r="BO75" i="23" s="1"/>
  <c r="BW75" i="15"/>
  <c r="BW75" i="23" s="1"/>
  <c r="CE75" i="15"/>
  <c r="CE75" i="23" s="1"/>
  <c r="CM75" i="15"/>
  <c r="CM75" i="23" s="1"/>
  <c r="CU75" i="15"/>
  <c r="CU75" i="23" s="1"/>
  <c r="BS76" i="15"/>
  <c r="BS76" i="23" s="1"/>
  <c r="CA76" i="15"/>
  <c r="CA76" i="23" s="1"/>
  <c r="CI76" i="15"/>
  <c r="CI76" i="23" s="1"/>
  <c r="CQ76" i="15"/>
  <c r="CQ76" i="23" s="1"/>
  <c r="BO77" i="15"/>
  <c r="BO77" i="23" s="1"/>
  <c r="BW77" i="15"/>
  <c r="BW77" i="23" s="1"/>
  <c r="CE77" i="15"/>
  <c r="CE77" i="23" s="1"/>
  <c r="CM77" i="15"/>
  <c r="CM77" i="23" s="1"/>
  <c r="CU77" i="15"/>
  <c r="CU77" i="23" s="1"/>
  <c r="BS78" i="15"/>
  <c r="BS78" i="23" s="1"/>
  <c r="CA78" i="15"/>
  <c r="CA78" i="23" s="1"/>
  <c r="CI78" i="15"/>
  <c r="CI78" i="23" s="1"/>
  <c r="CQ78" i="15"/>
  <c r="CQ78" i="23" s="1"/>
  <c r="BO79" i="15"/>
  <c r="BO79" i="23" s="1"/>
  <c r="BW79" i="15"/>
  <c r="BW79" i="23" s="1"/>
  <c r="CE79" i="15"/>
  <c r="CE79" i="23" s="1"/>
  <c r="CM79" i="15"/>
  <c r="CM79" i="23" s="1"/>
  <c r="CU79" i="15"/>
  <c r="CU79" i="23" s="1"/>
  <c r="BS80" i="15"/>
  <c r="BS80" i="23" s="1"/>
  <c r="CA80" i="15"/>
  <c r="CA80" i="23" s="1"/>
  <c r="CI80" i="15"/>
  <c r="CI80" i="23" s="1"/>
  <c r="CQ80" i="15"/>
  <c r="CQ80" i="23" s="1"/>
  <c r="BO81" i="15"/>
  <c r="BO81" i="23" s="1"/>
  <c r="BW81" i="15"/>
  <c r="BW81" i="23" s="1"/>
  <c r="CE81" i="15"/>
  <c r="CE81" i="23" s="1"/>
  <c r="CM81" i="15"/>
  <c r="CM81" i="23" s="1"/>
  <c r="CU81" i="15"/>
  <c r="CU81" i="23" s="1"/>
  <c r="BS82" i="15"/>
  <c r="BS82" i="23" s="1"/>
  <c r="CA82" i="15"/>
  <c r="CA82" i="23" s="1"/>
  <c r="CI82" i="15"/>
  <c r="CI82" i="23" s="1"/>
  <c r="CQ82" i="15"/>
  <c r="CQ82" i="23" s="1"/>
  <c r="BO83" i="15"/>
  <c r="BO83" i="23" s="1"/>
  <c r="BW83" i="15"/>
  <c r="BW83" i="23" s="1"/>
  <c r="CE83" i="15"/>
  <c r="CE83" i="23" s="1"/>
  <c r="CM83" i="15"/>
  <c r="CM83" i="23" s="1"/>
  <c r="CU83" i="15"/>
  <c r="CU83" i="23" s="1"/>
  <c r="BS84" i="15"/>
  <c r="BS84" i="23" s="1"/>
  <c r="CA84" i="15"/>
  <c r="CA84" i="23" s="1"/>
  <c r="CI84" i="15"/>
  <c r="CI84" i="23" s="1"/>
  <c r="CQ84" i="15"/>
  <c r="CQ84" i="23" s="1"/>
  <c r="BO85" i="15"/>
  <c r="BO85" i="23" s="1"/>
  <c r="BW85" i="15"/>
  <c r="BW85" i="23" s="1"/>
  <c r="CE85" i="15"/>
  <c r="CE85" i="23" s="1"/>
  <c r="CM85" i="15"/>
  <c r="CM85" i="23" s="1"/>
  <c r="CU85" i="15"/>
  <c r="CU85" i="23" s="1"/>
  <c r="BS86" i="15"/>
  <c r="BS86" i="23" s="1"/>
  <c r="CA86" i="15"/>
  <c r="CA86" i="23" s="1"/>
  <c r="CI86" i="15"/>
  <c r="CI86" i="23" s="1"/>
  <c r="CQ86" i="15"/>
  <c r="CQ86" i="23" s="1"/>
  <c r="BO87" i="15"/>
  <c r="BO87" i="23" s="1"/>
  <c r="BW87" i="15"/>
  <c r="BW87" i="23" s="1"/>
  <c r="CE87" i="15"/>
  <c r="CE87" i="23" s="1"/>
  <c r="CM87" i="15"/>
  <c r="CM87" i="23" s="1"/>
  <c r="CU87" i="15"/>
  <c r="CU87" i="23" s="1"/>
  <c r="BS88" i="15"/>
  <c r="BS88" i="23" s="1"/>
  <c r="CA88" i="15"/>
  <c r="CA88" i="23" s="1"/>
  <c r="CI88" i="15"/>
  <c r="CI88" i="23" s="1"/>
  <c r="CQ88" i="15"/>
  <c r="CQ88" i="23" s="1"/>
  <c r="BO89" i="15"/>
  <c r="BO89" i="23" s="1"/>
  <c r="BW89" i="15"/>
  <c r="BW89" i="23" s="1"/>
  <c r="CE89" i="15"/>
  <c r="CE89" i="23" s="1"/>
  <c r="CM89" i="15"/>
  <c r="CM89" i="23" s="1"/>
  <c r="CU89" i="15"/>
  <c r="CU89" i="23" s="1"/>
  <c r="BS90" i="15"/>
  <c r="BS90" i="23" s="1"/>
  <c r="CA90" i="15"/>
  <c r="CA90" i="23" s="1"/>
  <c r="CI90" i="15"/>
  <c r="CI90" i="23" s="1"/>
  <c r="CQ90" i="15"/>
  <c r="CQ90" i="23" s="1"/>
  <c r="BO91" i="15"/>
  <c r="BO91" i="23" s="1"/>
  <c r="BW91" i="15"/>
  <c r="BW91" i="23" s="1"/>
  <c r="CE91" i="15"/>
  <c r="CE91" i="23" s="1"/>
  <c r="CM91" i="15"/>
  <c r="CM91" i="23" s="1"/>
  <c r="CU91" i="15"/>
  <c r="CU91" i="23" s="1"/>
  <c r="BS92" i="15"/>
  <c r="BS92" i="23" s="1"/>
  <c r="CA92" i="15"/>
  <c r="CA92" i="23" s="1"/>
  <c r="CI92" i="15"/>
  <c r="CI92" i="23" s="1"/>
  <c r="CQ92" i="15"/>
  <c r="CQ92" i="23" s="1"/>
  <c r="BO93" i="15"/>
  <c r="BO93" i="23" s="1"/>
  <c r="BW93" i="15"/>
  <c r="BW93" i="23" s="1"/>
  <c r="CE93" i="15"/>
  <c r="CE93" i="23" s="1"/>
  <c r="CM93" i="15"/>
  <c r="CM93" i="23" s="1"/>
  <c r="CU93" i="15"/>
  <c r="CU93" i="23" s="1"/>
  <c r="BS94" i="15"/>
  <c r="BS94" i="23" s="1"/>
  <c r="CA94" i="15"/>
  <c r="CA94" i="23" s="1"/>
  <c r="CI94" i="15"/>
  <c r="CI94" i="23" s="1"/>
  <c r="CQ94" i="15"/>
  <c r="CQ94" i="23" s="1"/>
  <c r="BO95" i="15"/>
  <c r="BO95" i="23" s="1"/>
  <c r="BW95" i="15"/>
  <c r="BW95" i="23" s="1"/>
  <c r="CE95" i="15"/>
  <c r="CE95" i="23" s="1"/>
  <c r="CM95" i="15"/>
  <c r="CM95" i="23" s="1"/>
  <c r="CU95" i="15"/>
  <c r="CU95" i="23" s="1"/>
  <c r="BS96" i="15"/>
  <c r="BS96" i="23" s="1"/>
  <c r="CA96" i="15"/>
  <c r="CA96" i="23" s="1"/>
  <c r="CI96" i="15"/>
  <c r="CI96" i="23" s="1"/>
  <c r="CQ96" i="15"/>
  <c r="CQ96" i="23" s="1"/>
  <c r="BO97" i="15"/>
  <c r="BO97" i="23" s="1"/>
  <c r="BW97" i="15"/>
  <c r="BW97" i="23" s="1"/>
  <c r="CE97" i="15"/>
  <c r="CE97" i="23" s="1"/>
  <c r="CM97" i="15"/>
  <c r="CM97" i="23" s="1"/>
  <c r="CU97" i="15"/>
  <c r="CU97" i="23" s="1"/>
  <c r="BS98" i="15"/>
  <c r="BS98" i="23" s="1"/>
  <c r="CA98" i="15"/>
  <c r="CA98" i="23" s="1"/>
  <c r="CI98" i="15"/>
  <c r="CI98" i="23" s="1"/>
  <c r="CQ98" i="15"/>
  <c r="CQ98" i="23" s="1"/>
  <c r="BO99" i="15"/>
  <c r="BO99" i="23" s="1"/>
  <c r="BW99" i="15"/>
  <c r="BW99" i="23" s="1"/>
  <c r="CE99" i="15"/>
  <c r="CE99" i="23" s="1"/>
  <c r="CM99" i="15"/>
  <c r="CM99" i="23" s="1"/>
  <c r="CU99" i="15"/>
  <c r="CU99" i="23" s="1"/>
  <c r="BS100" i="15"/>
  <c r="BS100" i="23" s="1"/>
  <c r="CA100" i="15"/>
  <c r="CA100" i="23" s="1"/>
  <c r="CI100" i="15"/>
  <c r="CI100" i="23" s="1"/>
  <c r="CQ100" i="15"/>
  <c r="CQ100" i="23" s="1"/>
  <c r="D65" i="15"/>
  <c r="L65" i="15"/>
  <c r="T65" i="15"/>
  <c r="AB65" i="15"/>
  <c r="AJ65" i="15"/>
  <c r="AR65" i="15"/>
  <c r="AZ65" i="15"/>
  <c r="BH65" i="15"/>
  <c r="E66" i="15"/>
  <c r="M66" i="15"/>
  <c r="U66" i="15"/>
  <c r="AC66" i="15"/>
  <c r="AK66" i="15"/>
  <c r="CQ29" i="15"/>
  <c r="CQ29" i="23" s="1"/>
  <c r="CA40" i="15"/>
  <c r="CA40" i="23" s="1"/>
  <c r="CI46" i="15"/>
  <c r="CI46" i="23" s="1"/>
  <c r="BS50" i="15"/>
  <c r="BS50" i="23" s="1"/>
  <c r="CM53" i="15"/>
  <c r="CM53" i="23" s="1"/>
  <c r="CJ56" i="15"/>
  <c r="CJ56" i="23" s="1"/>
  <c r="CS57" i="15"/>
  <c r="CS57" i="23" s="1"/>
  <c r="CS58" i="15"/>
  <c r="CS58" i="23" s="1"/>
  <c r="CO59" i="15"/>
  <c r="CO59" i="23" s="1"/>
  <c r="CK60" i="15"/>
  <c r="CK60" i="23" s="1"/>
  <c r="CG61" i="15"/>
  <c r="CG61" i="23" s="1"/>
  <c r="CC62" i="15"/>
  <c r="CC62" i="23" s="1"/>
  <c r="BY63" i="15"/>
  <c r="BY63" i="23" s="1"/>
  <c r="BU64" i="15"/>
  <c r="BU64" i="23" s="1"/>
  <c r="BQ65" i="15"/>
  <c r="BQ65" i="23" s="1"/>
  <c r="BM66" i="15"/>
  <c r="BM66" i="23" s="1"/>
  <c r="CS66" i="15"/>
  <c r="CS66" i="23" s="1"/>
  <c r="CO67" i="15"/>
  <c r="CO67" i="23" s="1"/>
  <c r="CK68" i="15"/>
  <c r="CK68" i="23" s="1"/>
  <c r="CG69" i="15"/>
  <c r="CG69" i="23" s="1"/>
  <c r="CC70" i="15"/>
  <c r="CC70" i="23" s="1"/>
  <c r="BW71" i="15"/>
  <c r="BW71" i="23" s="1"/>
  <c r="CF71" i="15"/>
  <c r="CF71" i="23" s="1"/>
  <c r="CN71" i="15"/>
  <c r="CN71" i="23" s="1"/>
  <c r="CV71" i="15"/>
  <c r="CV71" i="23" s="1"/>
  <c r="BT72" i="15"/>
  <c r="BT72" i="23" s="1"/>
  <c r="CB72" i="15"/>
  <c r="CB72" i="23" s="1"/>
  <c r="CJ72" i="15"/>
  <c r="CJ72" i="23" s="1"/>
  <c r="CR72" i="15"/>
  <c r="CR72" i="23" s="1"/>
  <c r="BP73" i="15"/>
  <c r="BP73" i="23" s="1"/>
  <c r="BX73" i="15"/>
  <c r="BX73" i="23" s="1"/>
  <c r="CF73" i="15"/>
  <c r="CF73" i="23" s="1"/>
  <c r="CN73" i="15"/>
  <c r="CN73" i="23" s="1"/>
  <c r="CV73" i="15"/>
  <c r="CV73" i="23" s="1"/>
  <c r="BT74" i="15"/>
  <c r="BT74" i="23" s="1"/>
  <c r="CB74" i="15"/>
  <c r="CB74" i="23" s="1"/>
  <c r="CJ74" i="15"/>
  <c r="CJ74" i="23" s="1"/>
  <c r="CR74" i="15"/>
  <c r="CR74" i="23" s="1"/>
  <c r="BP75" i="15"/>
  <c r="BP75" i="23" s="1"/>
  <c r="BX75" i="15"/>
  <c r="BX75" i="23" s="1"/>
  <c r="CF75" i="15"/>
  <c r="CF75" i="23" s="1"/>
  <c r="CN75" i="15"/>
  <c r="CN75" i="23" s="1"/>
  <c r="CV75" i="15"/>
  <c r="CV75" i="23" s="1"/>
  <c r="BT76" i="15"/>
  <c r="BT76" i="23" s="1"/>
  <c r="CB76" i="15"/>
  <c r="CB76" i="23" s="1"/>
  <c r="CJ76" i="15"/>
  <c r="CJ76" i="23" s="1"/>
  <c r="CR76" i="15"/>
  <c r="CR76" i="23" s="1"/>
  <c r="BP77" i="15"/>
  <c r="BP77" i="23" s="1"/>
  <c r="BX77" i="15"/>
  <c r="BX77" i="23" s="1"/>
  <c r="CF77" i="15"/>
  <c r="CF77" i="23" s="1"/>
  <c r="CN77" i="15"/>
  <c r="CN77" i="23" s="1"/>
  <c r="CV77" i="15"/>
  <c r="CV77" i="23" s="1"/>
  <c r="BT78" i="15"/>
  <c r="BT78" i="23" s="1"/>
  <c r="CB78" i="15"/>
  <c r="CB78" i="23" s="1"/>
  <c r="CJ78" i="15"/>
  <c r="CJ78" i="23" s="1"/>
  <c r="CR78" i="15"/>
  <c r="CR78" i="23" s="1"/>
  <c r="BP79" i="15"/>
  <c r="BP79" i="23" s="1"/>
  <c r="BX79" i="15"/>
  <c r="BX79" i="23" s="1"/>
  <c r="CF79" i="15"/>
  <c r="CF79" i="23" s="1"/>
  <c r="CN79" i="15"/>
  <c r="CN79" i="23" s="1"/>
  <c r="CV79" i="15"/>
  <c r="CV79" i="23" s="1"/>
  <c r="BT80" i="15"/>
  <c r="BT80" i="23" s="1"/>
  <c r="CB80" i="15"/>
  <c r="CB80" i="23" s="1"/>
  <c r="CJ80" i="15"/>
  <c r="CJ80" i="23" s="1"/>
  <c r="CR80" i="15"/>
  <c r="CR80" i="23" s="1"/>
  <c r="BP81" i="15"/>
  <c r="BP81" i="23" s="1"/>
  <c r="BX81" i="15"/>
  <c r="BX81" i="23" s="1"/>
  <c r="CF81" i="15"/>
  <c r="CF81" i="23" s="1"/>
  <c r="CN81" i="15"/>
  <c r="CN81" i="23" s="1"/>
  <c r="CV81" i="15"/>
  <c r="CV81" i="23" s="1"/>
  <c r="BT82" i="15"/>
  <c r="BT82" i="23" s="1"/>
  <c r="CB82" i="15"/>
  <c r="CB82" i="23" s="1"/>
  <c r="CJ82" i="15"/>
  <c r="CJ82" i="23" s="1"/>
  <c r="CR82" i="15"/>
  <c r="CR82" i="23" s="1"/>
  <c r="BP83" i="15"/>
  <c r="BP83" i="23" s="1"/>
  <c r="BX83" i="15"/>
  <c r="BX83" i="23" s="1"/>
  <c r="CF83" i="15"/>
  <c r="CF83" i="23" s="1"/>
  <c r="CN83" i="15"/>
  <c r="CN83" i="23" s="1"/>
  <c r="CV83" i="15"/>
  <c r="CV83" i="23" s="1"/>
  <c r="BT84" i="15"/>
  <c r="BT84" i="23" s="1"/>
  <c r="CB84" i="15"/>
  <c r="CB84" i="23" s="1"/>
  <c r="CJ84" i="15"/>
  <c r="CJ84" i="23" s="1"/>
  <c r="CR84" i="15"/>
  <c r="CR84" i="23" s="1"/>
  <c r="BP85" i="15"/>
  <c r="BP85" i="23" s="1"/>
  <c r="BX85" i="15"/>
  <c r="BX85" i="23" s="1"/>
  <c r="CF85" i="15"/>
  <c r="CF85" i="23" s="1"/>
  <c r="CN85" i="15"/>
  <c r="CN85" i="23" s="1"/>
  <c r="CV85" i="15"/>
  <c r="CV85" i="23" s="1"/>
  <c r="BT86" i="15"/>
  <c r="BT86" i="23" s="1"/>
  <c r="CB86" i="15"/>
  <c r="CB86" i="23" s="1"/>
  <c r="CJ86" i="15"/>
  <c r="CJ86" i="23" s="1"/>
  <c r="CR86" i="15"/>
  <c r="CR86" i="23" s="1"/>
  <c r="BP87" i="15"/>
  <c r="BP87" i="23" s="1"/>
  <c r="BX87" i="15"/>
  <c r="BX87" i="23" s="1"/>
  <c r="CF87" i="15"/>
  <c r="CF87" i="23" s="1"/>
  <c r="CN87" i="15"/>
  <c r="CN87" i="23" s="1"/>
  <c r="CV87" i="15"/>
  <c r="CV87" i="23" s="1"/>
  <c r="BT88" i="15"/>
  <c r="BT88" i="23" s="1"/>
  <c r="CB88" i="15"/>
  <c r="CB88" i="23" s="1"/>
  <c r="CJ88" i="15"/>
  <c r="CJ88" i="23" s="1"/>
  <c r="CR88" i="15"/>
  <c r="CR88" i="23" s="1"/>
  <c r="BP89" i="15"/>
  <c r="BP89" i="23" s="1"/>
  <c r="BX89" i="15"/>
  <c r="BX89" i="23" s="1"/>
  <c r="CF89" i="15"/>
  <c r="CF89" i="23" s="1"/>
  <c r="CN89" i="15"/>
  <c r="CN89" i="23" s="1"/>
  <c r="CV89" i="15"/>
  <c r="CV89" i="23" s="1"/>
  <c r="BT90" i="15"/>
  <c r="BT90" i="23" s="1"/>
  <c r="CB90" i="15"/>
  <c r="CB90" i="23" s="1"/>
  <c r="CJ90" i="15"/>
  <c r="CJ90" i="23" s="1"/>
  <c r="CR90" i="15"/>
  <c r="CR90" i="23" s="1"/>
  <c r="BP91" i="15"/>
  <c r="BP91" i="23" s="1"/>
  <c r="BX91" i="15"/>
  <c r="BX91" i="23" s="1"/>
  <c r="CF91" i="15"/>
  <c r="CF91" i="23" s="1"/>
  <c r="CN91" i="15"/>
  <c r="CN91" i="23" s="1"/>
  <c r="CV91" i="15"/>
  <c r="CV91" i="23" s="1"/>
  <c r="BT92" i="15"/>
  <c r="BT92" i="23" s="1"/>
  <c r="CB92" i="15"/>
  <c r="CB92" i="23" s="1"/>
  <c r="CJ92" i="15"/>
  <c r="CJ92" i="23" s="1"/>
  <c r="CR92" i="15"/>
  <c r="CR92" i="23" s="1"/>
  <c r="BP93" i="15"/>
  <c r="BP93" i="23" s="1"/>
  <c r="BX93" i="15"/>
  <c r="BX93" i="23" s="1"/>
  <c r="CF93" i="15"/>
  <c r="CF93" i="23" s="1"/>
  <c r="CN93" i="15"/>
  <c r="CN93" i="23" s="1"/>
  <c r="CV93" i="15"/>
  <c r="CV93" i="23" s="1"/>
  <c r="BT94" i="15"/>
  <c r="BT94" i="23" s="1"/>
  <c r="CB94" i="15"/>
  <c r="CB94" i="23" s="1"/>
  <c r="CJ94" i="15"/>
  <c r="CJ94" i="23" s="1"/>
  <c r="CR94" i="15"/>
  <c r="CR94" i="23" s="1"/>
  <c r="BP95" i="15"/>
  <c r="BP95" i="23" s="1"/>
  <c r="BX95" i="15"/>
  <c r="BX95" i="23" s="1"/>
  <c r="CF95" i="15"/>
  <c r="CF95" i="23" s="1"/>
  <c r="CN95" i="15"/>
  <c r="CN95" i="23" s="1"/>
  <c r="CV95" i="15"/>
  <c r="CV95" i="23" s="1"/>
  <c r="BT96" i="15"/>
  <c r="BT96" i="23" s="1"/>
  <c r="CB96" i="15"/>
  <c r="CB96" i="23" s="1"/>
  <c r="CJ96" i="15"/>
  <c r="CJ96" i="23" s="1"/>
  <c r="CR96" i="15"/>
  <c r="CR96" i="23" s="1"/>
  <c r="BP97" i="15"/>
  <c r="BP97" i="23" s="1"/>
  <c r="BX97" i="15"/>
  <c r="BX97" i="23" s="1"/>
  <c r="CF97" i="15"/>
  <c r="CF97" i="23" s="1"/>
  <c r="CN97" i="15"/>
  <c r="CN97" i="23" s="1"/>
  <c r="CV97" i="15"/>
  <c r="CV97" i="23" s="1"/>
  <c r="BT98" i="15"/>
  <c r="BT98" i="23" s="1"/>
  <c r="CB98" i="15"/>
  <c r="CB98" i="23" s="1"/>
  <c r="CJ98" i="15"/>
  <c r="CJ98" i="23" s="1"/>
  <c r="CR98" i="15"/>
  <c r="CR98" i="23" s="1"/>
  <c r="BP99" i="15"/>
  <c r="BP99" i="23" s="1"/>
  <c r="BX99" i="15"/>
  <c r="BX99" i="23" s="1"/>
  <c r="CF99" i="15"/>
  <c r="CF99" i="23" s="1"/>
  <c r="CN99" i="15"/>
  <c r="CN99" i="23" s="1"/>
  <c r="CV99" i="15"/>
  <c r="CV99" i="23" s="1"/>
  <c r="BT100" i="15"/>
  <c r="BT100" i="23" s="1"/>
  <c r="CB100" i="15"/>
  <c r="CB100" i="23" s="1"/>
  <c r="CJ100" i="15"/>
  <c r="CJ100" i="23" s="1"/>
  <c r="CR100" i="15"/>
  <c r="CR100" i="23" s="1"/>
  <c r="E65" i="15"/>
  <c r="M65" i="15"/>
  <c r="U65" i="15"/>
  <c r="AC65" i="15"/>
  <c r="AK65" i="15"/>
  <c r="AS65" i="15"/>
  <c r="BA65" i="15"/>
  <c r="BI65" i="15"/>
  <c r="BO30" i="15"/>
  <c r="BO30" i="23" s="1"/>
  <c r="CB40" i="15"/>
  <c r="CB40" i="23" s="1"/>
  <c r="CJ46" i="15"/>
  <c r="CJ46" i="23" s="1"/>
  <c r="BT50" i="15"/>
  <c r="BT50" i="23" s="1"/>
  <c r="CN53" i="15"/>
  <c r="CN53" i="23" s="1"/>
  <c r="CK56" i="15"/>
  <c r="CK56" i="23" s="1"/>
  <c r="CT57" i="15"/>
  <c r="CT57" i="23" s="1"/>
  <c r="CT58" i="15"/>
  <c r="CT58" i="23" s="1"/>
  <c r="CP59" i="15"/>
  <c r="CP59" i="23" s="1"/>
  <c r="CL60" i="15"/>
  <c r="CL60" i="23" s="1"/>
  <c r="CH61" i="15"/>
  <c r="CH61" i="23" s="1"/>
  <c r="CD62" i="15"/>
  <c r="CD62" i="23" s="1"/>
  <c r="BZ63" i="15"/>
  <c r="BZ63" i="23" s="1"/>
  <c r="BV64" i="15"/>
  <c r="BV64" i="23" s="1"/>
  <c r="BR65" i="15"/>
  <c r="BR65" i="23" s="1"/>
  <c r="BN66" i="15"/>
  <c r="BN66" i="23" s="1"/>
  <c r="CT66" i="15"/>
  <c r="CT66" i="23" s="1"/>
  <c r="CP67" i="15"/>
  <c r="CP67" i="23" s="1"/>
  <c r="CL68" i="15"/>
  <c r="CL68" i="23" s="1"/>
  <c r="CH69" i="15"/>
  <c r="CH69" i="23" s="1"/>
  <c r="CD70" i="15"/>
  <c r="CD70" i="23" s="1"/>
  <c r="BY71" i="15"/>
  <c r="BY71" i="23" s="1"/>
  <c r="CG71" i="15"/>
  <c r="CG71" i="23" s="1"/>
  <c r="CO71" i="15"/>
  <c r="CO71" i="23" s="1"/>
  <c r="BM72" i="15"/>
  <c r="BM72" i="23" s="1"/>
  <c r="BU72" i="15"/>
  <c r="BU72" i="23" s="1"/>
  <c r="CC72" i="15"/>
  <c r="CC72" i="23" s="1"/>
  <c r="CK72" i="15"/>
  <c r="CK72" i="23" s="1"/>
  <c r="CS72" i="15"/>
  <c r="CS72" i="23" s="1"/>
  <c r="BQ73" i="15"/>
  <c r="BQ73" i="23" s="1"/>
  <c r="BY73" i="15"/>
  <c r="BY73" i="23" s="1"/>
  <c r="CG73" i="15"/>
  <c r="CG73" i="23" s="1"/>
  <c r="CO73" i="15"/>
  <c r="CO73" i="23" s="1"/>
  <c r="BM74" i="15"/>
  <c r="BM74" i="23" s="1"/>
  <c r="BU74" i="15"/>
  <c r="BU74" i="23" s="1"/>
  <c r="CC74" i="15"/>
  <c r="CC74" i="23" s="1"/>
  <c r="CK74" i="15"/>
  <c r="CK74" i="23" s="1"/>
  <c r="CS74" i="15"/>
  <c r="CS74" i="23" s="1"/>
  <c r="BQ75" i="15"/>
  <c r="BQ75" i="23" s="1"/>
  <c r="BY75" i="15"/>
  <c r="BY75" i="23" s="1"/>
  <c r="CG75" i="15"/>
  <c r="CG75" i="23" s="1"/>
  <c r="CO75" i="15"/>
  <c r="CO75" i="23" s="1"/>
  <c r="BM76" i="15"/>
  <c r="BM76" i="23" s="1"/>
  <c r="BU76" i="15"/>
  <c r="BU76" i="23" s="1"/>
  <c r="CC76" i="15"/>
  <c r="CC76" i="23" s="1"/>
  <c r="CK76" i="15"/>
  <c r="CK76" i="23" s="1"/>
  <c r="CS76" i="15"/>
  <c r="CS76" i="23" s="1"/>
  <c r="BQ77" i="15"/>
  <c r="BQ77" i="23" s="1"/>
  <c r="BY77" i="15"/>
  <c r="BY77" i="23" s="1"/>
  <c r="CG77" i="15"/>
  <c r="CG77" i="23" s="1"/>
  <c r="CO77" i="15"/>
  <c r="CO77" i="23" s="1"/>
  <c r="BM78" i="15"/>
  <c r="BM78" i="23" s="1"/>
  <c r="BU78" i="15"/>
  <c r="BU78" i="23" s="1"/>
  <c r="CC78" i="15"/>
  <c r="CC78" i="23" s="1"/>
  <c r="CK78" i="15"/>
  <c r="CK78" i="23" s="1"/>
  <c r="CS78" i="15"/>
  <c r="CS78" i="23" s="1"/>
  <c r="BQ79" i="15"/>
  <c r="BQ79" i="23" s="1"/>
  <c r="BY79" i="15"/>
  <c r="BY79" i="23" s="1"/>
  <c r="CG79" i="15"/>
  <c r="CG79" i="23" s="1"/>
  <c r="CO79" i="15"/>
  <c r="CO79" i="23" s="1"/>
  <c r="BM80" i="15"/>
  <c r="BM80" i="23" s="1"/>
  <c r="BU80" i="15"/>
  <c r="BU80" i="23" s="1"/>
  <c r="CC80" i="15"/>
  <c r="CC80" i="23" s="1"/>
  <c r="CK80" i="15"/>
  <c r="CK80" i="23" s="1"/>
  <c r="CS80" i="15"/>
  <c r="CS80" i="23" s="1"/>
  <c r="BQ81" i="15"/>
  <c r="BQ81" i="23" s="1"/>
  <c r="BY81" i="15"/>
  <c r="BY81" i="23" s="1"/>
  <c r="CG81" i="15"/>
  <c r="CG81" i="23" s="1"/>
  <c r="CO81" i="15"/>
  <c r="CO81" i="23" s="1"/>
  <c r="BM82" i="15"/>
  <c r="BM82" i="23" s="1"/>
  <c r="BU82" i="15"/>
  <c r="BU82" i="23" s="1"/>
  <c r="CC82" i="15"/>
  <c r="CC82" i="23" s="1"/>
  <c r="CK82" i="15"/>
  <c r="CK82" i="23" s="1"/>
  <c r="CS82" i="15"/>
  <c r="CS82" i="23" s="1"/>
  <c r="BQ83" i="15"/>
  <c r="BQ83" i="23" s="1"/>
  <c r="BY83" i="15"/>
  <c r="BY83" i="23" s="1"/>
  <c r="CG83" i="15"/>
  <c r="CG83" i="23" s="1"/>
  <c r="CO83" i="15"/>
  <c r="CO83" i="23" s="1"/>
  <c r="BM84" i="15"/>
  <c r="BM84" i="23" s="1"/>
  <c r="BU84" i="15"/>
  <c r="BU84" i="23" s="1"/>
  <c r="CC84" i="15"/>
  <c r="CC84" i="23" s="1"/>
  <c r="CK84" i="15"/>
  <c r="CK84" i="23" s="1"/>
  <c r="CS84" i="15"/>
  <c r="CS84" i="23" s="1"/>
  <c r="BQ85" i="15"/>
  <c r="BQ85" i="23" s="1"/>
  <c r="BY85" i="15"/>
  <c r="BY85" i="23" s="1"/>
  <c r="CG85" i="15"/>
  <c r="CG85" i="23" s="1"/>
  <c r="CO85" i="15"/>
  <c r="CO85" i="23" s="1"/>
  <c r="BM86" i="15"/>
  <c r="BM86" i="23" s="1"/>
  <c r="BU86" i="15"/>
  <c r="BU86" i="23" s="1"/>
  <c r="CC86" i="15"/>
  <c r="CC86" i="23" s="1"/>
  <c r="CK86" i="15"/>
  <c r="CK86" i="23" s="1"/>
  <c r="CS86" i="15"/>
  <c r="CS86" i="23" s="1"/>
  <c r="BQ87" i="15"/>
  <c r="BQ87" i="23" s="1"/>
  <c r="BY87" i="15"/>
  <c r="BY87" i="23" s="1"/>
  <c r="CG87" i="15"/>
  <c r="CG87" i="23" s="1"/>
  <c r="CO87" i="15"/>
  <c r="CO87" i="23" s="1"/>
  <c r="BM88" i="15"/>
  <c r="BM88" i="23" s="1"/>
  <c r="BU88" i="15"/>
  <c r="BU88" i="23" s="1"/>
  <c r="CC88" i="15"/>
  <c r="CC88" i="23" s="1"/>
  <c r="CK88" i="15"/>
  <c r="CK88" i="23" s="1"/>
  <c r="CS88" i="15"/>
  <c r="CS88" i="23" s="1"/>
  <c r="BQ89" i="15"/>
  <c r="BQ89" i="23" s="1"/>
  <c r="BY89" i="15"/>
  <c r="BY89" i="23" s="1"/>
  <c r="CG89" i="15"/>
  <c r="CG89" i="23" s="1"/>
  <c r="CO89" i="15"/>
  <c r="CO89" i="23" s="1"/>
  <c r="BM90" i="15"/>
  <c r="BM90" i="23" s="1"/>
  <c r="BU90" i="15"/>
  <c r="BU90" i="23" s="1"/>
  <c r="CC90" i="15"/>
  <c r="CC90" i="23" s="1"/>
  <c r="CK90" i="15"/>
  <c r="CK90" i="23" s="1"/>
  <c r="CS90" i="15"/>
  <c r="CS90" i="23" s="1"/>
  <c r="BQ91" i="15"/>
  <c r="BQ91" i="23" s="1"/>
  <c r="BY91" i="15"/>
  <c r="BY91" i="23" s="1"/>
  <c r="CG91" i="15"/>
  <c r="CG91" i="23" s="1"/>
  <c r="CO91" i="15"/>
  <c r="CO91" i="23" s="1"/>
  <c r="BM92" i="15"/>
  <c r="BM92" i="23" s="1"/>
  <c r="BU92" i="15"/>
  <c r="BU92" i="23" s="1"/>
  <c r="CC92" i="15"/>
  <c r="CC92" i="23" s="1"/>
  <c r="CK92" i="15"/>
  <c r="CK92" i="23" s="1"/>
  <c r="CS92" i="15"/>
  <c r="CS92" i="23" s="1"/>
  <c r="BQ93" i="15"/>
  <c r="BQ93" i="23" s="1"/>
  <c r="BY93" i="15"/>
  <c r="BY93" i="23" s="1"/>
  <c r="CG93" i="15"/>
  <c r="CG93" i="23" s="1"/>
  <c r="CO93" i="15"/>
  <c r="CO93" i="23" s="1"/>
  <c r="BM94" i="15"/>
  <c r="BM94" i="23" s="1"/>
  <c r="BU94" i="15"/>
  <c r="BU94" i="23" s="1"/>
  <c r="CC94" i="15"/>
  <c r="CC94" i="23" s="1"/>
  <c r="CK94" i="15"/>
  <c r="CK94" i="23" s="1"/>
  <c r="CS94" i="15"/>
  <c r="CS94" i="23" s="1"/>
  <c r="BQ95" i="15"/>
  <c r="BQ95" i="23" s="1"/>
  <c r="BY95" i="15"/>
  <c r="BY95" i="23" s="1"/>
  <c r="CG95" i="15"/>
  <c r="CG95" i="23" s="1"/>
  <c r="CO95" i="15"/>
  <c r="CO95" i="23" s="1"/>
  <c r="BM96" i="15"/>
  <c r="BM96" i="23" s="1"/>
  <c r="BU96" i="15"/>
  <c r="BU96" i="23" s="1"/>
  <c r="CC96" i="15"/>
  <c r="CC96" i="23" s="1"/>
  <c r="CK96" i="15"/>
  <c r="CK96" i="23" s="1"/>
  <c r="CS96" i="15"/>
  <c r="CS96" i="23" s="1"/>
  <c r="BQ97" i="15"/>
  <c r="BQ97" i="23" s="1"/>
  <c r="BY97" i="15"/>
  <c r="BY97" i="23" s="1"/>
  <c r="CG97" i="15"/>
  <c r="CG97" i="23" s="1"/>
  <c r="CO97" i="15"/>
  <c r="CO97" i="23" s="1"/>
  <c r="BM98" i="15"/>
  <c r="BM98" i="23" s="1"/>
  <c r="BU98" i="15"/>
  <c r="BU98" i="23" s="1"/>
  <c r="CC98" i="15"/>
  <c r="CC98" i="23" s="1"/>
  <c r="CK98" i="15"/>
  <c r="CK98" i="23" s="1"/>
  <c r="BW33" i="15"/>
  <c r="BW33" i="23" s="1"/>
  <c r="CN42" i="15"/>
  <c r="CN42" i="23" s="1"/>
  <c r="CE47" i="15"/>
  <c r="CE47" i="23" s="1"/>
  <c r="BO51" i="15"/>
  <c r="BO51" i="23" s="1"/>
  <c r="CI54" i="15"/>
  <c r="CI54" i="23" s="1"/>
  <c r="BM57" i="15"/>
  <c r="BM57" i="23" s="1"/>
  <c r="BS58" i="15"/>
  <c r="BS58" i="23" s="1"/>
  <c r="BQ59" i="15"/>
  <c r="BQ59" i="23" s="1"/>
  <c r="BM60" i="15"/>
  <c r="BM60" i="23" s="1"/>
  <c r="CS60" i="15"/>
  <c r="CS60" i="23" s="1"/>
  <c r="CO61" i="15"/>
  <c r="CO61" i="23" s="1"/>
  <c r="CK62" i="15"/>
  <c r="CK62" i="23" s="1"/>
  <c r="CG63" i="15"/>
  <c r="CG63" i="23" s="1"/>
  <c r="CC64" i="15"/>
  <c r="CC64" i="23" s="1"/>
  <c r="BY65" i="15"/>
  <c r="BY65" i="23" s="1"/>
  <c r="BU66" i="15"/>
  <c r="BU66" i="23" s="1"/>
  <c r="BQ67" i="15"/>
  <c r="BQ67" i="23" s="1"/>
  <c r="BM68" i="15"/>
  <c r="BM68" i="23" s="1"/>
  <c r="CS68" i="15"/>
  <c r="CS68" i="23" s="1"/>
  <c r="CO69" i="15"/>
  <c r="CO69" i="23" s="1"/>
  <c r="CK70" i="15"/>
  <c r="CK70" i="23" s="1"/>
  <c r="BZ71" i="15"/>
  <c r="BZ71" i="23" s="1"/>
  <c r="CH71" i="15"/>
  <c r="CH71" i="23" s="1"/>
  <c r="CP71" i="15"/>
  <c r="CP71" i="23" s="1"/>
  <c r="BN72" i="15"/>
  <c r="BN72" i="23" s="1"/>
  <c r="BV72" i="15"/>
  <c r="BV72" i="23" s="1"/>
  <c r="CD72" i="15"/>
  <c r="CD72" i="23" s="1"/>
  <c r="CL72" i="15"/>
  <c r="CL72" i="23" s="1"/>
  <c r="CT72" i="15"/>
  <c r="CT72" i="23" s="1"/>
  <c r="BR73" i="15"/>
  <c r="BR73" i="23" s="1"/>
  <c r="BZ73" i="15"/>
  <c r="BZ73" i="23" s="1"/>
  <c r="CH73" i="15"/>
  <c r="CH73" i="23" s="1"/>
  <c r="CP73" i="15"/>
  <c r="CP73" i="23" s="1"/>
  <c r="BN74" i="15"/>
  <c r="BN74" i="23" s="1"/>
  <c r="BV74" i="15"/>
  <c r="BV74" i="23" s="1"/>
  <c r="CD74" i="15"/>
  <c r="CD74" i="23" s="1"/>
  <c r="CL74" i="15"/>
  <c r="CL74" i="23" s="1"/>
  <c r="CT74" i="15"/>
  <c r="CT74" i="23" s="1"/>
  <c r="BR75" i="15"/>
  <c r="BR75" i="23" s="1"/>
  <c r="BZ75" i="15"/>
  <c r="BZ75" i="23" s="1"/>
  <c r="CH75" i="15"/>
  <c r="CH75" i="23" s="1"/>
  <c r="CP75" i="15"/>
  <c r="CP75" i="23" s="1"/>
  <c r="BN76" i="15"/>
  <c r="BN76" i="23" s="1"/>
  <c r="BV76" i="15"/>
  <c r="BV76" i="23" s="1"/>
  <c r="CD76" i="15"/>
  <c r="CD76" i="23" s="1"/>
  <c r="CL76" i="15"/>
  <c r="CL76" i="23" s="1"/>
  <c r="CT76" i="15"/>
  <c r="CT76" i="23" s="1"/>
  <c r="BR77" i="15"/>
  <c r="BR77" i="23" s="1"/>
  <c r="BZ77" i="15"/>
  <c r="BZ77" i="23" s="1"/>
  <c r="CH77" i="15"/>
  <c r="CH77" i="23" s="1"/>
  <c r="CP77" i="15"/>
  <c r="CP77" i="23" s="1"/>
  <c r="BN78" i="15"/>
  <c r="BN78" i="23" s="1"/>
  <c r="BV78" i="15"/>
  <c r="BV78" i="23" s="1"/>
  <c r="CD78" i="15"/>
  <c r="CD78" i="23" s="1"/>
  <c r="CL78" i="15"/>
  <c r="CL78" i="23" s="1"/>
  <c r="CT78" i="15"/>
  <c r="CT78" i="23" s="1"/>
  <c r="BR79" i="15"/>
  <c r="BR79" i="23" s="1"/>
  <c r="BZ79" i="15"/>
  <c r="BZ79" i="23" s="1"/>
  <c r="CH79" i="15"/>
  <c r="CH79" i="23" s="1"/>
  <c r="CP79" i="15"/>
  <c r="CP79" i="23" s="1"/>
  <c r="BN80" i="15"/>
  <c r="BN80" i="23" s="1"/>
  <c r="BV80" i="15"/>
  <c r="BV80" i="23" s="1"/>
  <c r="CD80" i="15"/>
  <c r="CD80" i="23" s="1"/>
  <c r="CL80" i="15"/>
  <c r="CL80" i="23" s="1"/>
  <c r="CT80" i="15"/>
  <c r="CT80" i="23" s="1"/>
  <c r="BR81" i="15"/>
  <c r="BR81" i="23" s="1"/>
  <c r="BZ81" i="15"/>
  <c r="BZ81" i="23" s="1"/>
  <c r="CH81" i="15"/>
  <c r="CH81" i="23" s="1"/>
  <c r="CP81" i="15"/>
  <c r="CP81" i="23" s="1"/>
  <c r="BN82" i="15"/>
  <c r="BN82" i="23" s="1"/>
  <c r="BV82" i="15"/>
  <c r="BV82" i="23" s="1"/>
  <c r="CD82" i="15"/>
  <c r="CD82" i="23" s="1"/>
  <c r="CL82" i="15"/>
  <c r="CL82" i="23" s="1"/>
  <c r="CT82" i="15"/>
  <c r="CT82" i="23" s="1"/>
  <c r="BR83" i="15"/>
  <c r="BR83" i="23" s="1"/>
  <c r="BZ83" i="15"/>
  <c r="BZ83" i="23" s="1"/>
  <c r="CH83" i="15"/>
  <c r="CH83" i="23" s="1"/>
  <c r="CP83" i="15"/>
  <c r="CP83" i="23" s="1"/>
  <c r="BN84" i="15"/>
  <c r="BN84" i="23" s="1"/>
  <c r="BV84" i="15"/>
  <c r="BV84" i="23" s="1"/>
  <c r="CD84" i="15"/>
  <c r="CD84" i="23" s="1"/>
  <c r="CL84" i="15"/>
  <c r="CL84" i="23" s="1"/>
  <c r="CT84" i="15"/>
  <c r="CT84" i="23" s="1"/>
  <c r="BR85" i="15"/>
  <c r="BR85" i="23" s="1"/>
  <c r="BZ85" i="15"/>
  <c r="BZ85" i="23" s="1"/>
  <c r="CH85" i="15"/>
  <c r="CH85" i="23" s="1"/>
  <c r="CP85" i="15"/>
  <c r="CP85" i="23" s="1"/>
  <c r="BN86" i="15"/>
  <c r="BN86" i="23" s="1"/>
  <c r="BV86" i="15"/>
  <c r="BV86" i="23" s="1"/>
  <c r="CD86" i="15"/>
  <c r="CD86" i="23" s="1"/>
  <c r="CL86" i="15"/>
  <c r="CL86" i="23" s="1"/>
  <c r="CT86" i="15"/>
  <c r="CT86" i="23" s="1"/>
  <c r="BR87" i="15"/>
  <c r="BR87" i="23" s="1"/>
  <c r="BZ87" i="15"/>
  <c r="BZ87" i="23" s="1"/>
  <c r="CH87" i="15"/>
  <c r="CH87" i="23" s="1"/>
  <c r="CP87" i="15"/>
  <c r="CP87" i="23" s="1"/>
  <c r="BN88" i="15"/>
  <c r="BN88" i="23" s="1"/>
  <c r="BV88" i="15"/>
  <c r="BV88" i="23" s="1"/>
  <c r="CD88" i="15"/>
  <c r="CD88" i="23" s="1"/>
  <c r="CL88" i="15"/>
  <c r="CL88" i="23" s="1"/>
  <c r="CT88" i="15"/>
  <c r="CT88" i="23" s="1"/>
  <c r="BR89" i="15"/>
  <c r="BR89" i="23" s="1"/>
  <c r="BZ89" i="15"/>
  <c r="BZ89" i="23" s="1"/>
  <c r="CH89" i="15"/>
  <c r="CH89" i="23" s="1"/>
  <c r="CP89" i="15"/>
  <c r="CP89" i="23" s="1"/>
  <c r="BN90" i="15"/>
  <c r="BN90" i="23" s="1"/>
  <c r="BV90" i="15"/>
  <c r="BV90" i="23" s="1"/>
  <c r="CD90" i="15"/>
  <c r="CD90" i="23" s="1"/>
  <c r="CL90" i="15"/>
  <c r="CL90" i="23" s="1"/>
  <c r="CT90" i="15"/>
  <c r="CT90" i="23" s="1"/>
  <c r="BR91" i="15"/>
  <c r="BR91" i="23" s="1"/>
  <c r="BZ91" i="15"/>
  <c r="BZ91" i="23" s="1"/>
  <c r="CH91" i="15"/>
  <c r="CH91" i="23" s="1"/>
  <c r="CP91" i="15"/>
  <c r="CP91" i="23" s="1"/>
  <c r="BN92" i="15"/>
  <c r="BN92" i="23" s="1"/>
  <c r="BV92" i="15"/>
  <c r="BV92" i="23" s="1"/>
  <c r="CD92" i="15"/>
  <c r="CD92" i="23" s="1"/>
  <c r="CL92" i="15"/>
  <c r="CL92" i="23" s="1"/>
  <c r="CT92" i="15"/>
  <c r="CT92" i="23" s="1"/>
  <c r="BR93" i="15"/>
  <c r="BR93" i="23" s="1"/>
  <c r="BZ93" i="15"/>
  <c r="BZ93" i="23" s="1"/>
  <c r="CH93" i="15"/>
  <c r="CH93" i="23" s="1"/>
  <c r="CP93" i="15"/>
  <c r="CP93" i="23" s="1"/>
  <c r="BN94" i="15"/>
  <c r="BN94" i="23" s="1"/>
  <c r="BV94" i="15"/>
  <c r="BV94" i="23" s="1"/>
  <c r="CD94" i="15"/>
  <c r="CD94" i="23" s="1"/>
  <c r="CL94" i="15"/>
  <c r="CL94" i="23" s="1"/>
  <c r="CT94" i="15"/>
  <c r="CT94" i="23" s="1"/>
  <c r="BR95" i="15"/>
  <c r="BR95" i="23" s="1"/>
  <c r="BZ95" i="15"/>
  <c r="BZ95" i="23" s="1"/>
  <c r="CH95" i="15"/>
  <c r="CH95" i="23" s="1"/>
  <c r="CP95" i="15"/>
  <c r="CP95" i="23" s="1"/>
  <c r="BN96" i="15"/>
  <c r="BN96" i="23" s="1"/>
  <c r="BV96" i="15"/>
  <c r="BV96" i="23" s="1"/>
  <c r="CD96" i="15"/>
  <c r="CD96" i="23" s="1"/>
  <c r="CL96" i="15"/>
  <c r="CL96" i="23" s="1"/>
  <c r="CT96" i="15"/>
  <c r="CT96" i="23" s="1"/>
  <c r="BR97" i="15"/>
  <c r="BR97" i="23" s="1"/>
  <c r="BZ97" i="15"/>
  <c r="BZ97" i="23" s="1"/>
  <c r="CH97" i="15"/>
  <c r="CH97" i="23" s="1"/>
  <c r="CP97" i="15"/>
  <c r="CP97" i="23" s="1"/>
  <c r="BN98" i="15"/>
  <c r="BN98" i="23" s="1"/>
  <c r="BV98" i="15"/>
  <c r="BV98" i="23" s="1"/>
  <c r="CD98" i="15"/>
  <c r="CD98" i="23" s="1"/>
  <c r="CL98" i="15"/>
  <c r="CL98" i="23" s="1"/>
  <c r="CT98" i="15"/>
  <c r="CT98" i="23" s="1"/>
  <c r="BR99" i="15"/>
  <c r="BR99" i="23" s="1"/>
  <c r="BZ99" i="15"/>
  <c r="BZ99" i="23" s="1"/>
  <c r="CH99" i="15"/>
  <c r="CH99" i="23" s="1"/>
  <c r="CP99" i="15"/>
  <c r="CP99" i="23" s="1"/>
  <c r="BN100" i="15"/>
  <c r="BN100" i="23" s="1"/>
  <c r="BV100" i="15"/>
  <c r="BV100" i="23" s="1"/>
  <c r="CD100" i="15"/>
  <c r="CD100" i="23" s="1"/>
  <c r="CL100" i="15"/>
  <c r="CL100" i="23" s="1"/>
  <c r="CT100" i="15"/>
  <c r="CT100" i="23" s="1"/>
  <c r="G65" i="15"/>
  <c r="O65" i="15"/>
  <c r="W65" i="15"/>
  <c r="AE65" i="15"/>
  <c r="AM65" i="15"/>
  <c r="AU65" i="15"/>
  <c r="BC65" i="15"/>
  <c r="BK65" i="15"/>
  <c r="H66" i="15"/>
  <c r="P66" i="15"/>
  <c r="X66" i="15"/>
  <c r="AF66" i="15"/>
  <c r="AN66" i="15"/>
  <c r="AV66" i="15"/>
  <c r="BD66" i="15"/>
  <c r="CJ35" i="15"/>
  <c r="CJ35" i="23" s="1"/>
  <c r="CO44" i="15"/>
  <c r="CO44" i="23" s="1"/>
  <c r="CA48" i="15"/>
  <c r="CA48" i="23" s="1"/>
  <c r="CU51" i="15"/>
  <c r="CU51" i="23" s="1"/>
  <c r="CE55" i="15"/>
  <c r="CE55" i="23" s="1"/>
  <c r="BW57" i="15"/>
  <c r="BW57" i="23" s="1"/>
  <c r="CC58" i="15"/>
  <c r="CC58" i="23" s="1"/>
  <c r="BY59" i="15"/>
  <c r="BY59" i="23" s="1"/>
  <c r="BU60" i="15"/>
  <c r="BU60" i="23" s="1"/>
  <c r="BQ61" i="15"/>
  <c r="BQ61" i="23" s="1"/>
  <c r="BM62" i="15"/>
  <c r="BM62" i="23" s="1"/>
  <c r="CS62" i="15"/>
  <c r="CS62" i="23" s="1"/>
  <c r="CO63" i="15"/>
  <c r="CO63" i="23" s="1"/>
  <c r="CK64" i="15"/>
  <c r="CK64" i="23" s="1"/>
  <c r="CG65" i="15"/>
  <c r="CG65" i="23" s="1"/>
  <c r="CC66" i="15"/>
  <c r="CC66" i="23" s="1"/>
  <c r="BY67" i="15"/>
  <c r="BY67" i="23" s="1"/>
  <c r="BU68" i="15"/>
  <c r="BU68" i="23" s="1"/>
  <c r="BQ69" i="15"/>
  <c r="BQ69" i="23" s="1"/>
  <c r="BM70" i="15"/>
  <c r="BM70" i="23" s="1"/>
  <c r="CS70" i="15"/>
  <c r="CS70" i="23" s="1"/>
  <c r="CB71" i="15"/>
  <c r="CB71" i="23" s="1"/>
  <c r="CJ71" i="15"/>
  <c r="CJ71" i="23" s="1"/>
  <c r="CR71" i="15"/>
  <c r="CR71" i="23" s="1"/>
  <c r="BP72" i="15"/>
  <c r="BP72" i="23" s="1"/>
  <c r="BX72" i="15"/>
  <c r="BX72" i="23" s="1"/>
  <c r="CF72" i="15"/>
  <c r="CF72" i="23" s="1"/>
  <c r="CN72" i="15"/>
  <c r="CN72" i="23" s="1"/>
  <c r="CV72" i="15"/>
  <c r="CV72" i="23" s="1"/>
  <c r="BT73" i="15"/>
  <c r="BT73" i="23" s="1"/>
  <c r="CB73" i="15"/>
  <c r="CB73" i="23" s="1"/>
  <c r="CJ73" i="15"/>
  <c r="CJ73" i="23" s="1"/>
  <c r="CR73" i="15"/>
  <c r="CR73" i="23" s="1"/>
  <c r="BP74" i="15"/>
  <c r="BP74" i="23" s="1"/>
  <c r="BX74" i="15"/>
  <c r="BX74" i="23" s="1"/>
  <c r="CF74" i="15"/>
  <c r="CF74" i="23" s="1"/>
  <c r="CN74" i="15"/>
  <c r="CN74" i="23" s="1"/>
  <c r="CV74" i="15"/>
  <c r="CV74" i="23" s="1"/>
  <c r="BT75" i="15"/>
  <c r="BT75" i="23" s="1"/>
  <c r="CB75" i="15"/>
  <c r="CB75" i="23" s="1"/>
  <c r="CJ75" i="15"/>
  <c r="CJ75" i="23" s="1"/>
  <c r="CR75" i="15"/>
  <c r="CR75" i="23" s="1"/>
  <c r="BP76" i="15"/>
  <c r="BP76" i="23" s="1"/>
  <c r="BX76" i="15"/>
  <c r="BX76" i="23" s="1"/>
  <c r="CF76" i="15"/>
  <c r="CF76" i="23" s="1"/>
  <c r="CN76" i="15"/>
  <c r="CN76" i="23" s="1"/>
  <c r="CV76" i="15"/>
  <c r="CV76" i="23" s="1"/>
  <c r="BT77" i="15"/>
  <c r="BT77" i="23" s="1"/>
  <c r="CB77" i="15"/>
  <c r="CB77" i="23" s="1"/>
  <c r="CJ77" i="15"/>
  <c r="CJ77" i="23" s="1"/>
  <c r="CR77" i="15"/>
  <c r="CR77" i="23" s="1"/>
  <c r="BP78" i="15"/>
  <c r="BP78" i="23" s="1"/>
  <c r="BX78" i="15"/>
  <c r="BX78" i="23" s="1"/>
  <c r="CF78" i="15"/>
  <c r="CF78" i="23" s="1"/>
  <c r="CN78" i="15"/>
  <c r="CN78" i="23" s="1"/>
  <c r="CV78" i="15"/>
  <c r="CV78" i="23" s="1"/>
  <c r="BT79" i="15"/>
  <c r="BT79" i="23" s="1"/>
  <c r="CB79" i="15"/>
  <c r="CB79" i="23" s="1"/>
  <c r="CJ79" i="15"/>
  <c r="CJ79" i="23" s="1"/>
  <c r="CR79" i="15"/>
  <c r="CR79" i="23" s="1"/>
  <c r="BP80" i="15"/>
  <c r="BP80" i="23" s="1"/>
  <c r="BX80" i="15"/>
  <c r="BX80" i="23" s="1"/>
  <c r="CF80" i="15"/>
  <c r="CF80" i="23" s="1"/>
  <c r="CN80" i="15"/>
  <c r="CN80" i="23" s="1"/>
  <c r="CV80" i="15"/>
  <c r="CV80" i="23" s="1"/>
  <c r="BT81" i="15"/>
  <c r="BT81" i="23" s="1"/>
  <c r="CB81" i="15"/>
  <c r="CB81" i="23" s="1"/>
  <c r="CJ81" i="15"/>
  <c r="CJ81" i="23" s="1"/>
  <c r="CR81" i="15"/>
  <c r="CR81" i="23" s="1"/>
  <c r="BP82" i="15"/>
  <c r="BP82" i="23" s="1"/>
  <c r="BX82" i="15"/>
  <c r="BX82" i="23" s="1"/>
  <c r="CF82" i="15"/>
  <c r="CF82" i="23" s="1"/>
  <c r="CN82" i="15"/>
  <c r="CN82" i="23" s="1"/>
  <c r="CV82" i="15"/>
  <c r="CV82" i="23" s="1"/>
  <c r="BT83" i="15"/>
  <c r="BT83" i="23" s="1"/>
  <c r="CB83" i="15"/>
  <c r="CB83" i="23" s="1"/>
  <c r="CJ83" i="15"/>
  <c r="CJ83" i="23" s="1"/>
  <c r="CR83" i="15"/>
  <c r="CR83" i="23" s="1"/>
  <c r="BP84" i="15"/>
  <c r="BP84" i="23" s="1"/>
  <c r="BX84" i="15"/>
  <c r="BX84" i="23" s="1"/>
  <c r="CF84" i="15"/>
  <c r="CF84" i="23" s="1"/>
  <c r="CN84" i="15"/>
  <c r="CN84" i="23" s="1"/>
  <c r="CV84" i="15"/>
  <c r="CV84" i="23" s="1"/>
  <c r="BT85" i="15"/>
  <c r="BT85" i="23" s="1"/>
  <c r="CB85" i="15"/>
  <c r="CB85" i="23" s="1"/>
  <c r="CJ85" i="15"/>
  <c r="CJ85" i="23" s="1"/>
  <c r="CR85" i="15"/>
  <c r="CR85" i="23" s="1"/>
  <c r="BP86" i="15"/>
  <c r="BP86" i="23" s="1"/>
  <c r="BX86" i="15"/>
  <c r="BX86" i="23" s="1"/>
  <c r="CF86" i="15"/>
  <c r="CF86" i="23" s="1"/>
  <c r="CN86" i="15"/>
  <c r="CN86" i="23" s="1"/>
  <c r="CV86" i="15"/>
  <c r="CV86" i="23" s="1"/>
  <c r="BT87" i="15"/>
  <c r="BT87" i="23" s="1"/>
  <c r="CB87" i="15"/>
  <c r="CB87" i="23" s="1"/>
  <c r="CJ87" i="15"/>
  <c r="CJ87" i="23" s="1"/>
  <c r="CR87" i="15"/>
  <c r="CR87" i="23" s="1"/>
  <c r="BP88" i="15"/>
  <c r="BP88" i="23" s="1"/>
  <c r="BX88" i="15"/>
  <c r="BX88" i="23" s="1"/>
  <c r="CF88" i="15"/>
  <c r="CF88" i="23" s="1"/>
  <c r="CN88" i="15"/>
  <c r="CN88" i="23" s="1"/>
  <c r="CV88" i="15"/>
  <c r="CV88" i="23" s="1"/>
  <c r="BT89" i="15"/>
  <c r="BT89" i="23" s="1"/>
  <c r="CB89" i="15"/>
  <c r="CB89" i="23" s="1"/>
  <c r="CJ89" i="15"/>
  <c r="CJ89" i="23" s="1"/>
  <c r="CR89" i="15"/>
  <c r="CR89" i="23" s="1"/>
  <c r="BP90" i="15"/>
  <c r="BP90" i="23" s="1"/>
  <c r="BX90" i="15"/>
  <c r="BX90" i="23" s="1"/>
  <c r="CF90" i="15"/>
  <c r="CF90" i="23" s="1"/>
  <c r="CN90" i="15"/>
  <c r="CN90" i="23" s="1"/>
  <c r="CV90" i="15"/>
  <c r="CV90" i="23" s="1"/>
  <c r="BT91" i="15"/>
  <c r="BT91" i="23" s="1"/>
  <c r="CB91" i="15"/>
  <c r="CB91" i="23" s="1"/>
  <c r="CJ91" i="15"/>
  <c r="CJ91" i="23" s="1"/>
  <c r="CR91" i="15"/>
  <c r="CR91" i="23" s="1"/>
  <c r="BP92" i="15"/>
  <c r="BP92" i="23" s="1"/>
  <c r="BX92" i="15"/>
  <c r="BX92" i="23" s="1"/>
  <c r="CF92" i="15"/>
  <c r="CF92" i="23" s="1"/>
  <c r="CN92" i="15"/>
  <c r="CN92" i="23" s="1"/>
  <c r="CV92" i="15"/>
  <c r="CV92" i="23" s="1"/>
  <c r="BT93" i="15"/>
  <c r="BT93" i="23" s="1"/>
  <c r="CB93" i="15"/>
  <c r="CB93" i="23" s="1"/>
  <c r="CJ93" i="15"/>
  <c r="CJ93" i="23" s="1"/>
  <c r="CR93" i="15"/>
  <c r="CR93" i="23" s="1"/>
  <c r="BP94" i="15"/>
  <c r="BP94" i="23" s="1"/>
  <c r="BX94" i="15"/>
  <c r="BX94" i="23" s="1"/>
  <c r="CF94" i="15"/>
  <c r="CF94" i="23" s="1"/>
  <c r="CN94" i="15"/>
  <c r="CN94" i="23" s="1"/>
  <c r="CV94" i="15"/>
  <c r="CV94" i="23" s="1"/>
  <c r="BT95" i="15"/>
  <c r="BT95" i="23" s="1"/>
  <c r="CB95" i="15"/>
  <c r="CB95" i="23" s="1"/>
  <c r="CJ95" i="15"/>
  <c r="CJ95" i="23" s="1"/>
  <c r="CR95" i="15"/>
  <c r="CR95" i="23" s="1"/>
  <c r="BP96" i="15"/>
  <c r="BP96" i="23" s="1"/>
  <c r="BX96" i="15"/>
  <c r="BX96" i="23" s="1"/>
  <c r="CF96" i="15"/>
  <c r="CF96" i="23" s="1"/>
  <c r="CN96" i="15"/>
  <c r="CN96" i="23" s="1"/>
  <c r="CV96" i="15"/>
  <c r="CV96" i="23" s="1"/>
  <c r="BT97" i="15"/>
  <c r="BT97" i="23" s="1"/>
  <c r="CB97" i="15"/>
  <c r="CB97" i="23" s="1"/>
  <c r="CJ97" i="15"/>
  <c r="CJ97" i="23" s="1"/>
  <c r="CR97" i="15"/>
  <c r="CR97" i="23" s="1"/>
  <c r="BP98" i="15"/>
  <c r="BP98" i="23" s="1"/>
  <c r="BX98" i="15"/>
  <c r="BX98" i="23" s="1"/>
  <c r="CF98" i="15"/>
  <c r="CF98" i="23" s="1"/>
  <c r="CN98" i="15"/>
  <c r="CN98" i="23" s="1"/>
  <c r="CV98" i="15"/>
  <c r="CV98" i="23" s="1"/>
  <c r="BT99" i="15"/>
  <c r="BT99" i="23" s="1"/>
  <c r="CB99" i="15"/>
  <c r="CB99" i="23" s="1"/>
  <c r="CJ99" i="15"/>
  <c r="CJ99" i="23" s="1"/>
  <c r="CR99" i="15"/>
  <c r="CR99" i="23" s="1"/>
  <c r="BP100" i="15"/>
  <c r="BP100" i="23" s="1"/>
  <c r="BX100" i="15"/>
  <c r="BX100" i="23" s="1"/>
  <c r="CF100" i="15"/>
  <c r="CF100" i="23" s="1"/>
  <c r="CN100" i="15"/>
  <c r="CN100" i="23" s="1"/>
  <c r="CV100" i="15"/>
  <c r="CV100" i="23" s="1"/>
  <c r="I65" i="15"/>
  <c r="Q65" i="15"/>
  <c r="Y65" i="15"/>
  <c r="AG65" i="15"/>
  <c r="AO65" i="15"/>
  <c r="AW65" i="15"/>
  <c r="BE65" i="15"/>
  <c r="B66" i="15"/>
  <c r="J66" i="15"/>
  <c r="R66" i="15"/>
  <c r="Z66" i="15"/>
  <c r="AH66" i="15"/>
  <c r="AP66" i="15"/>
  <c r="AX66" i="15"/>
  <c r="BF66" i="15"/>
  <c r="BX33" i="15"/>
  <c r="BX33" i="23" s="1"/>
  <c r="CJ54" i="15"/>
  <c r="CJ54" i="23" s="1"/>
  <c r="BN60" i="15"/>
  <c r="BN60" i="23" s="1"/>
  <c r="CH63" i="15"/>
  <c r="CH63" i="23" s="1"/>
  <c r="BR67" i="15"/>
  <c r="BR67" i="23" s="1"/>
  <c r="CL70" i="15"/>
  <c r="CL70" i="23" s="1"/>
  <c r="BO72" i="15"/>
  <c r="BO72" i="23" s="1"/>
  <c r="CU72" i="15"/>
  <c r="CU72" i="23" s="1"/>
  <c r="CQ73" i="15"/>
  <c r="CQ73" i="23" s="1"/>
  <c r="CM74" i="15"/>
  <c r="CM74" i="23" s="1"/>
  <c r="CI75" i="15"/>
  <c r="CI75" i="23" s="1"/>
  <c r="CE76" i="15"/>
  <c r="CE76" i="23" s="1"/>
  <c r="CA77" i="15"/>
  <c r="CA77" i="23" s="1"/>
  <c r="BW78" i="15"/>
  <c r="BW78" i="23" s="1"/>
  <c r="BS79" i="15"/>
  <c r="BS79" i="23" s="1"/>
  <c r="BO80" i="15"/>
  <c r="BO80" i="23" s="1"/>
  <c r="CU80" i="15"/>
  <c r="CU80" i="23" s="1"/>
  <c r="CQ81" i="15"/>
  <c r="CQ81" i="23" s="1"/>
  <c r="CM82" i="15"/>
  <c r="CM82" i="23" s="1"/>
  <c r="CI83" i="15"/>
  <c r="CI83" i="23" s="1"/>
  <c r="CE84" i="15"/>
  <c r="CE84" i="23" s="1"/>
  <c r="CA85" i="15"/>
  <c r="CA85" i="23" s="1"/>
  <c r="BW86" i="15"/>
  <c r="BW86" i="23" s="1"/>
  <c r="BS87" i="15"/>
  <c r="BS87" i="23" s="1"/>
  <c r="BO88" i="15"/>
  <c r="BO88" i="23" s="1"/>
  <c r="CU88" i="15"/>
  <c r="CU88" i="23" s="1"/>
  <c r="CQ89" i="15"/>
  <c r="CQ89" i="23" s="1"/>
  <c r="CM90" i="15"/>
  <c r="CM90" i="23" s="1"/>
  <c r="CI91" i="15"/>
  <c r="CI91" i="23" s="1"/>
  <c r="CE92" i="15"/>
  <c r="CE92" i="23" s="1"/>
  <c r="CA93" i="15"/>
  <c r="CA93" i="23" s="1"/>
  <c r="BW94" i="15"/>
  <c r="BW94" i="23" s="1"/>
  <c r="BS95" i="15"/>
  <c r="BS95" i="23" s="1"/>
  <c r="BO96" i="15"/>
  <c r="BO96" i="23" s="1"/>
  <c r="CU96" i="15"/>
  <c r="CU96" i="23" s="1"/>
  <c r="CQ97" i="15"/>
  <c r="CQ97" i="23" s="1"/>
  <c r="CM98" i="15"/>
  <c r="CM98" i="23" s="1"/>
  <c r="BY99" i="15"/>
  <c r="BY99" i="23" s="1"/>
  <c r="CS99" i="15"/>
  <c r="CS99" i="23" s="1"/>
  <c r="CE100" i="15"/>
  <c r="CE100" i="23" s="1"/>
  <c r="F65" i="15"/>
  <c r="Z65" i="15"/>
  <c r="AV65" i="15"/>
  <c r="F66" i="15"/>
  <c r="V66" i="15"/>
  <c r="AL66" i="15"/>
  <c r="AW66" i="15"/>
  <c r="BH66" i="15"/>
  <c r="E67" i="15"/>
  <c r="M67" i="15"/>
  <c r="U67" i="15"/>
  <c r="AC67" i="15"/>
  <c r="AK67" i="15"/>
  <c r="AS67" i="15"/>
  <c r="BA67" i="15"/>
  <c r="BI67" i="15"/>
  <c r="F68" i="15"/>
  <c r="N68" i="15"/>
  <c r="V68" i="15"/>
  <c r="AD68" i="15"/>
  <c r="AL68" i="15"/>
  <c r="AT68" i="15"/>
  <c r="BB68" i="15"/>
  <c r="BJ68" i="15"/>
  <c r="G69" i="15"/>
  <c r="O69" i="15"/>
  <c r="W69" i="15"/>
  <c r="AE69" i="15"/>
  <c r="AM69" i="15"/>
  <c r="AU69" i="15"/>
  <c r="BC69" i="15"/>
  <c r="BK69" i="15"/>
  <c r="H70" i="15"/>
  <c r="P70" i="15"/>
  <c r="X70" i="15"/>
  <c r="AF70" i="15"/>
  <c r="AN70" i="15"/>
  <c r="AV70" i="15"/>
  <c r="BD70" i="15"/>
  <c r="BL70" i="15"/>
  <c r="I71" i="15"/>
  <c r="Q71" i="15"/>
  <c r="Y71" i="15"/>
  <c r="AG71" i="15"/>
  <c r="AO71" i="15"/>
  <c r="AW71" i="15"/>
  <c r="BE71" i="15"/>
  <c r="B72" i="15"/>
  <c r="J72" i="15"/>
  <c r="R72" i="15"/>
  <c r="Z72" i="15"/>
  <c r="AH72" i="15"/>
  <c r="AP72" i="15"/>
  <c r="AX72" i="15"/>
  <c r="BF72" i="15"/>
  <c r="C73" i="15"/>
  <c r="K73" i="15"/>
  <c r="S73" i="15"/>
  <c r="AA73" i="15"/>
  <c r="AI73" i="15"/>
  <c r="AQ73" i="15"/>
  <c r="AY73" i="15"/>
  <c r="BG73" i="15"/>
  <c r="D74" i="15"/>
  <c r="L74" i="15"/>
  <c r="T74" i="15"/>
  <c r="AB74" i="15"/>
  <c r="AJ74" i="15"/>
  <c r="AR74" i="15"/>
  <c r="AZ74" i="15"/>
  <c r="BH74" i="15"/>
  <c r="E75" i="15"/>
  <c r="M75" i="15"/>
  <c r="U75" i="15"/>
  <c r="AC75" i="15"/>
  <c r="AK75" i="15"/>
  <c r="AS75" i="15"/>
  <c r="BA75" i="15"/>
  <c r="BI75" i="15"/>
  <c r="F76" i="15"/>
  <c r="N76" i="15"/>
  <c r="V76" i="15"/>
  <c r="AD76" i="15"/>
  <c r="AL76" i="15"/>
  <c r="AT76" i="15"/>
  <c r="BB76" i="15"/>
  <c r="BJ76" i="15"/>
  <c r="G77" i="15"/>
  <c r="O77" i="15"/>
  <c r="W77" i="15"/>
  <c r="AE77" i="15"/>
  <c r="AM77" i="15"/>
  <c r="AU77" i="15"/>
  <c r="BC77" i="15"/>
  <c r="BK77" i="15"/>
  <c r="H78" i="15"/>
  <c r="P78" i="15"/>
  <c r="X78" i="15"/>
  <c r="AF78" i="15"/>
  <c r="AN78" i="15"/>
  <c r="AV78" i="15"/>
  <c r="BD78" i="15"/>
  <c r="BL78" i="15"/>
  <c r="I79" i="15"/>
  <c r="Q79" i="15"/>
  <c r="Y79" i="15"/>
  <c r="AG79" i="15"/>
  <c r="AO79" i="15"/>
  <c r="AW79" i="15"/>
  <c r="BE79" i="15"/>
  <c r="B80" i="15"/>
  <c r="J80" i="15"/>
  <c r="R80" i="15"/>
  <c r="Z80" i="15"/>
  <c r="AH80" i="15"/>
  <c r="AP80" i="15"/>
  <c r="AX80" i="15"/>
  <c r="BF80" i="15"/>
  <c r="C81" i="15"/>
  <c r="K81" i="15"/>
  <c r="S81" i="15"/>
  <c r="AA81" i="15"/>
  <c r="AI81" i="15"/>
  <c r="AQ81" i="15"/>
  <c r="CM35" i="15"/>
  <c r="CM35" i="23" s="1"/>
  <c r="CF55" i="15"/>
  <c r="CF55" i="23" s="1"/>
  <c r="BV60" i="15"/>
  <c r="BV60" i="23" s="1"/>
  <c r="CP63" i="15"/>
  <c r="CP63" i="23" s="1"/>
  <c r="BZ67" i="15"/>
  <c r="BZ67" i="23" s="1"/>
  <c r="CT70" i="15"/>
  <c r="CT70" i="23" s="1"/>
  <c r="BQ72" i="15"/>
  <c r="BQ72" i="23" s="1"/>
  <c r="BM73" i="15"/>
  <c r="BM73" i="23" s="1"/>
  <c r="CS73" i="15"/>
  <c r="CS73" i="23" s="1"/>
  <c r="CO74" i="15"/>
  <c r="CO74" i="23" s="1"/>
  <c r="CK75" i="15"/>
  <c r="CK75" i="23" s="1"/>
  <c r="CG76" i="15"/>
  <c r="CG76" i="23" s="1"/>
  <c r="CC77" i="15"/>
  <c r="CC77" i="23" s="1"/>
  <c r="BY78" i="15"/>
  <c r="BY78" i="23" s="1"/>
  <c r="BU79" i="15"/>
  <c r="BU79" i="23" s="1"/>
  <c r="BQ80" i="15"/>
  <c r="BQ80" i="23" s="1"/>
  <c r="BM81" i="15"/>
  <c r="BM81" i="23" s="1"/>
  <c r="CS81" i="15"/>
  <c r="CS81" i="23" s="1"/>
  <c r="CO82" i="15"/>
  <c r="CO82" i="23" s="1"/>
  <c r="CK83" i="15"/>
  <c r="CK83" i="23" s="1"/>
  <c r="CG84" i="15"/>
  <c r="CG84" i="23" s="1"/>
  <c r="CC85" i="15"/>
  <c r="CC85" i="23" s="1"/>
  <c r="BY86" i="15"/>
  <c r="BY86" i="23" s="1"/>
  <c r="BU87" i="15"/>
  <c r="BU87" i="23" s="1"/>
  <c r="BQ88" i="15"/>
  <c r="BQ88" i="23" s="1"/>
  <c r="BM89" i="15"/>
  <c r="BM89" i="23" s="1"/>
  <c r="CS89" i="15"/>
  <c r="CS89" i="23" s="1"/>
  <c r="CO90" i="15"/>
  <c r="CO90" i="23" s="1"/>
  <c r="CK91" i="15"/>
  <c r="CK91" i="23" s="1"/>
  <c r="CG92" i="15"/>
  <c r="CG92" i="23" s="1"/>
  <c r="CC93" i="15"/>
  <c r="CC93" i="23" s="1"/>
  <c r="BY94" i="15"/>
  <c r="BY94" i="23" s="1"/>
  <c r="BU95" i="15"/>
  <c r="BU95" i="23" s="1"/>
  <c r="BQ96" i="15"/>
  <c r="BQ96" i="23" s="1"/>
  <c r="BM97" i="15"/>
  <c r="BM97" i="23" s="1"/>
  <c r="CS97" i="15"/>
  <c r="CS97" i="23" s="1"/>
  <c r="CO98" i="15"/>
  <c r="CO98" i="23" s="1"/>
  <c r="CA99" i="15"/>
  <c r="CA99" i="23" s="1"/>
  <c r="BM100" i="15"/>
  <c r="BM100" i="23" s="1"/>
  <c r="CG100" i="15"/>
  <c r="CG100" i="23" s="1"/>
  <c r="H65" i="15"/>
  <c r="AD65" i="15"/>
  <c r="AX65" i="15"/>
  <c r="G66" i="15"/>
  <c r="W66" i="15"/>
  <c r="AM66" i="15"/>
  <c r="AY66" i="15"/>
  <c r="BI66" i="15"/>
  <c r="F67" i="15"/>
  <c r="N67" i="15"/>
  <c r="V67" i="15"/>
  <c r="AD67" i="15"/>
  <c r="AL67" i="15"/>
  <c r="AT67" i="15"/>
  <c r="BB67" i="15"/>
  <c r="BJ67" i="15"/>
  <c r="G68" i="15"/>
  <c r="O68" i="15"/>
  <c r="W68" i="15"/>
  <c r="AE68" i="15"/>
  <c r="AM68" i="15"/>
  <c r="AU68" i="15"/>
  <c r="BC68" i="15"/>
  <c r="BK68" i="15"/>
  <c r="H69" i="15"/>
  <c r="P69" i="15"/>
  <c r="X69" i="15"/>
  <c r="AF69" i="15"/>
  <c r="AN69" i="15"/>
  <c r="AV69" i="15"/>
  <c r="BD69" i="15"/>
  <c r="BL69" i="15"/>
  <c r="I70" i="15"/>
  <c r="Q70" i="15"/>
  <c r="Y70" i="15"/>
  <c r="AG70" i="15"/>
  <c r="AO70" i="15"/>
  <c r="AW70" i="15"/>
  <c r="BE70" i="15"/>
  <c r="B71" i="15"/>
  <c r="J71" i="15"/>
  <c r="R71" i="15"/>
  <c r="Z71" i="15"/>
  <c r="AH71" i="15"/>
  <c r="AP71" i="15"/>
  <c r="AX71" i="15"/>
  <c r="BF71" i="15"/>
  <c r="C72" i="15"/>
  <c r="K72" i="15"/>
  <c r="S72" i="15"/>
  <c r="AA72" i="15"/>
  <c r="AI72" i="15"/>
  <c r="AQ72" i="15"/>
  <c r="AY72" i="15"/>
  <c r="BG72" i="15"/>
  <c r="D73" i="15"/>
  <c r="L73" i="15"/>
  <c r="T73" i="15"/>
  <c r="AB73" i="15"/>
  <c r="AJ73" i="15"/>
  <c r="AR73" i="15"/>
  <c r="AZ73" i="15"/>
  <c r="BH73" i="15"/>
  <c r="E74" i="15"/>
  <c r="M74" i="15"/>
  <c r="U74" i="15"/>
  <c r="AC74" i="15"/>
  <c r="AK74" i="15"/>
  <c r="AS74" i="15"/>
  <c r="BA74" i="15"/>
  <c r="BI74" i="15"/>
  <c r="F75" i="15"/>
  <c r="N75" i="15"/>
  <c r="V75" i="15"/>
  <c r="AD75" i="15"/>
  <c r="AL75" i="15"/>
  <c r="AT75" i="15"/>
  <c r="BB75" i="15"/>
  <c r="BJ75" i="15"/>
  <c r="G76" i="15"/>
  <c r="O76" i="15"/>
  <c r="W76" i="15"/>
  <c r="AE76" i="15"/>
  <c r="AM76" i="15"/>
  <c r="AU76" i="15"/>
  <c r="BC76" i="15"/>
  <c r="BK76" i="15"/>
  <c r="H77" i="15"/>
  <c r="P77" i="15"/>
  <c r="X77" i="15"/>
  <c r="AF77" i="15"/>
  <c r="AN77" i="15"/>
  <c r="AV77" i="15"/>
  <c r="BD77" i="15"/>
  <c r="BL77" i="15"/>
  <c r="I78" i="15"/>
  <c r="Q78" i="15"/>
  <c r="Y78" i="15"/>
  <c r="AG78" i="15"/>
  <c r="AO78" i="15"/>
  <c r="AW78" i="15"/>
  <c r="BE78" i="15"/>
  <c r="B79" i="15"/>
  <c r="J79" i="15"/>
  <c r="R79" i="15"/>
  <c r="Z79" i="15"/>
  <c r="AH79" i="15"/>
  <c r="AP79" i="15"/>
  <c r="AX79" i="15"/>
  <c r="BF79" i="15"/>
  <c r="C80" i="15"/>
  <c r="K80" i="15"/>
  <c r="S80" i="15"/>
  <c r="AA80" i="15"/>
  <c r="AI80" i="15"/>
  <c r="AQ80" i="15"/>
  <c r="AY80" i="15"/>
  <c r="BG80" i="15"/>
  <c r="CQ42" i="15"/>
  <c r="CQ42" i="23" s="1"/>
  <c r="BN57" i="15"/>
  <c r="BN57" i="23" s="1"/>
  <c r="CT60" i="15"/>
  <c r="CT60" i="23" s="1"/>
  <c r="CD64" i="15"/>
  <c r="CD64" i="23" s="1"/>
  <c r="BN68" i="15"/>
  <c r="BN68" i="23" s="1"/>
  <c r="CA71" i="15"/>
  <c r="CA71" i="23" s="1"/>
  <c r="BW72" i="15"/>
  <c r="BW72" i="23" s="1"/>
  <c r="BS73" i="15"/>
  <c r="BS73" i="23" s="1"/>
  <c r="BO74" i="15"/>
  <c r="BO74" i="23" s="1"/>
  <c r="CU74" i="15"/>
  <c r="CU74" i="23" s="1"/>
  <c r="CQ75" i="15"/>
  <c r="CQ75" i="23" s="1"/>
  <c r="CM76" i="15"/>
  <c r="CM76" i="23" s="1"/>
  <c r="CI77" i="15"/>
  <c r="CI77" i="23" s="1"/>
  <c r="CE78" i="15"/>
  <c r="CE78" i="23" s="1"/>
  <c r="CA79" i="15"/>
  <c r="CA79" i="23" s="1"/>
  <c r="BW80" i="15"/>
  <c r="BW80" i="23" s="1"/>
  <c r="BS81" i="15"/>
  <c r="BS81" i="23" s="1"/>
  <c r="BO82" i="15"/>
  <c r="BO82" i="23" s="1"/>
  <c r="CU82" i="15"/>
  <c r="CU82" i="23" s="1"/>
  <c r="CQ83" i="15"/>
  <c r="CQ83" i="23" s="1"/>
  <c r="CM84" i="15"/>
  <c r="CM84" i="23" s="1"/>
  <c r="CI85" i="15"/>
  <c r="CI85" i="23" s="1"/>
  <c r="CE86" i="15"/>
  <c r="CE86" i="23" s="1"/>
  <c r="CA87" i="15"/>
  <c r="CA87" i="23" s="1"/>
  <c r="BW88" i="15"/>
  <c r="BW88" i="23" s="1"/>
  <c r="BS89" i="15"/>
  <c r="BS89" i="23" s="1"/>
  <c r="BO90" i="15"/>
  <c r="BO90" i="23" s="1"/>
  <c r="CU90" i="15"/>
  <c r="CU90" i="23" s="1"/>
  <c r="CQ91" i="15"/>
  <c r="CQ91" i="23" s="1"/>
  <c r="CM92" i="15"/>
  <c r="CM92" i="23" s="1"/>
  <c r="CI93" i="15"/>
  <c r="CI93" i="23" s="1"/>
  <c r="CE94" i="15"/>
  <c r="CE94" i="23" s="1"/>
  <c r="CA95" i="15"/>
  <c r="CA95" i="23" s="1"/>
  <c r="BW96" i="15"/>
  <c r="BW96" i="23" s="1"/>
  <c r="BS97" i="15"/>
  <c r="BS97" i="23" s="1"/>
  <c r="BO98" i="15"/>
  <c r="BO98" i="23" s="1"/>
  <c r="CS98" i="15"/>
  <c r="CS98" i="23" s="1"/>
  <c r="CC99" i="15"/>
  <c r="CC99" i="23" s="1"/>
  <c r="BO100" i="15"/>
  <c r="BO100" i="23" s="1"/>
  <c r="CK100" i="15"/>
  <c r="CK100" i="23" s="1"/>
  <c r="J65" i="15"/>
  <c r="AF65" i="15"/>
  <c r="BB65" i="15"/>
  <c r="I66" i="15"/>
  <c r="Y66" i="15"/>
  <c r="AO66" i="15"/>
  <c r="AZ66" i="15"/>
  <c r="BJ66" i="15"/>
  <c r="G67" i="15"/>
  <c r="O67" i="15"/>
  <c r="W67" i="15"/>
  <c r="AE67" i="15"/>
  <c r="AM67" i="15"/>
  <c r="AU67" i="15"/>
  <c r="BC67" i="15"/>
  <c r="BK67" i="15"/>
  <c r="H68" i="15"/>
  <c r="P68" i="15"/>
  <c r="X68" i="15"/>
  <c r="AF68" i="15"/>
  <c r="AN68" i="15"/>
  <c r="AV68" i="15"/>
  <c r="BD68" i="15"/>
  <c r="BL68" i="15"/>
  <c r="I69" i="15"/>
  <c r="Q69" i="15"/>
  <c r="Y69" i="15"/>
  <c r="AG69" i="15"/>
  <c r="AO69" i="15"/>
  <c r="AW69" i="15"/>
  <c r="BE69" i="15"/>
  <c r="B70" i="15"/>
  <c r="J70" i="15"/>
  <c r="R70" i="15"/>
  <c r="Z70" i="15"/>
  <c r="AH70" i="15"/>
  <c r="AP70" i="15"/>
  <c r="AX70" i="15"/>
  <c r="BF70" i="15"/>
  <c r="C71" i="15"/>
  <c r="K71" i="15"/>
  <c r="S71" i="15"/>
  <c r="AA71" i="15"/>
  <c r="AI71" i="15"/>
  <c r="AQ71" i="15"/>
  <c r="AY71" i="15"/>
  <c r="BG71" i="15"/>
  <c r="D72" i="15"/>
  <c r="L72" i="15"/>
  <c r="T72" i="15"/>
  <c r="AB72" i="15"/>
  <c r="AJ72" i="15"/>
  <c r="AR72" i="15"/>
  <c r="AZ72" i="15"/>
  <c r="BH72" i="15"/>
  <c r="E73" i="15"/>
  <c r="M73" i="15"/>
  <c r="U73" i="15"/>
  <c r="AC73" i="15"/>
  <c r="AK73" i="15"/>
  <c r="AS73" i="15"/>
  <c r="BA73" i="15"/>
  <c r="BI73" i="15"/>
  <c r="F74" i="15"/>
  <c r="N74" i="15"/>
  <c r="V74" i="15"/>
  <c r="AD74" i="15"/>
  <c r="AL74" i="15"/>
  <c r="AT74" i="15"/>
  <c r="BB74" i="15"/>
  <c r="BJ74" i="15"/>
  <c r="G75" i="15"/>
  <c r="O75" i="15"/>
  <c r="W75" i="15"/>
  <c r="AE75" i="15"/>
  <c r="AM75" i="15"/>
  <c r="AU75" i="15"/>
  <c r="BC75" i="15"/>
  <c r="BK75" i="15"/>
  <c r="H76" i="15"/>
  <c r="P76" i="15"/>
  <c r="X76" i="15"/>
  <c r="AF76" i="15"/>
  <c r="AN76" i="15"/>
  <c r="AV76" i="15"/>
  <c r="BD76" i="15"/>
  <c r="BL76" i="15"/>
  <c r="I77" i="15"/>
  <c r="Q77" i="15"/>
  <c r="Y77" i="15"/>
  <c r="AG77" i="15"/>
  <c r="AO77" i="15"/>
  <c r="AW77" i="15"/>
  <c r="BE77" i="15"/>
  <c r="B78" i="15"/>
  <c r="J78" i="15"/>
  <c r="R78" i="15"/>
  <c r="Z78" i="15"/>
  <c r="AH78" i="15"/>
  <c r="AP78" i="15"/>
  <c r="AX78" i="15"/>
  <c r="BF78" i="15"/>
  <c r="C79" i="15"/>
  <c r="K79" i="15"/>
  <c r="S79" i="15"/>
  <c r="AA79" i="15"/>
  <c r="AI79" i="15"/>
  <c r="AQ79" i="15"/>
  <c r="AY79" i="15"/>
  <c r="BG79" i="15"/>
  <c r="D80" i="15"/>
  <c r="L80" i="15"/>
  <c r="T80" i="15"/>
  <c r="AB80" i="15"/>
  <c r="AJ80" i="15"/>
  <c r="AR80" i="15"/>
  <c r="AZ80" i="15"/>
  <c r="BH80" i="15"/>
  <c r="E81" i="15"/>
  <c r="M81" i="15"/>
  <c r="U81" i="15"/>
  <c r="AC81" i="15"/>
  <c r="AK81" i="15"/>
  <c r="AS81" i="15"/>
  <c r="BA81" i="15"/>
  <c r="BI81" i="15"/>
  <c r="F82" i="15"/>
  <c r="N82" i="15"/>
  <c r="V82" i="15"/>
  <c r="AD82" i="15"/>
  <c r="CP44" i="15"/>
  <c r="CP44" i="23" s="1"/>
  <c r="BX57" i="15"/>
  <c r="BX57" i="23" s="1"/>
  <c r="BR61" i="15"/>
  <c r="BR61" i="23" s="1"/>
  <c r="CL64" i="15"/>
  <c r="CL64" i="23" s="1"/>
  <c r="BV68" i="15"/>
  <c r="BV68" i="23" s="1"/>
  <c r="CC71" i="15"/>
  <c r="CC71" i="23" s="1"/>
  <c r="BY72" i="15"/>
  <c r="BY72" i="23" s="1"/>
  <c r="BU73" i="15"/>
  <c r="BU73" i="23" s="1"/>
  <c r="BQ74" i="15"/>
  <c r="BQ74" i="23" s="1"/>
  <c r="BM75" i="15"/>
  <c r="BM75" i="23" s="1"/>
  <c r="CS75" i="15"/>
  <c r="CS75" i="23" s="1"/>
  <c r="CO76" i="15"/>
  <c r="CO76" i="23" s="1"/>
  <c r="CK77" i="15"/>
  <c r="CK77" i="23" s="1"/>
  <c r="CG78" i="15"/>
  <c r="CG78" i="23" s="1"/>
  <c r="CC79" i="15"/>
  <c r="CC79" i="23" s="1"/>
  <c r="BY80" i="15"/>
  <c r="BY80" i="23" s="1"/>
  <c r="BU81" i="15"/>
  <c r="BU81" i="23" s="1"/>
  <c r="BQ82" i="15"/>
  <c r="BQ82" i="23" s="1"/>
  <c r="BM83" i="15"/>
  <c r="BM83" i="23" s="1"/>
  <c r="CS83" i="15"/>
  <c r="CS83" i="23" s="1"/>
  <c r="CO84" i="15"/>
  <c r="CO84" i="23" s="1"/>
  <c r="CK85" i="15"/>
  <c r="CK85" i="23" s="1"/>
  <c r="CG86" i="15"/>
  <c r="CG86" i="23" s="1"/>
  <c r="CC87" i="15"/>
  <c r="CC87" i="23" s="1"/>
  <c r="BY88" i="15"/>
  <c r="BY88" i="23" s="1"/>
  <c r="BU89" i="15"/>
  <c r="BU89" i="23" s="1"/>
  <c r="BQ90" i="15"/>
  <c r="BQ90" i="23" s="1"/>
  <c r="BM91" i="15"/>
  <c r="BM91" i="23" s="1"/>
  <c r="CS91" i="15"/>
  <c r="CS91" i="23" s="1"/>
  <c r="CO92" i="15"/>
  <c r="CO92" i="23" s="1"/>
  <c r="CK93" i="15"/>
  <c r="CK93" i="23" s="1"/>
  <c r="CG94" i="15"/>
  <c r="CG94" i="23" s="1"/>
  <c r="CC95" i="15"/>
  <c r="CC95" i="23" s="1"/>
  <c r="BY96" i="15"/>
  <c r="BY96" i="23" s="1"/>
  <c r="BU97" i="15"/>
  <c r="BU97" i="23" s="1"/>
  <c r="BQ98" i="15"/>
  <c r="BQ98" i="23" s="1"/>
  <c r="CU98" i="15"/>
  <c r="CU98" i="23" s="1"/>
  <c r="CG99" i="15"/>
  <c r="CG99" i="23" s="1"/>
  <c r="BQ100" i="15"/>
  <c r="BQ100" i="23" s="1"/>
  <c r="CM100" i="15"/>
  <c r="CM100" i="23" s="1"/>
  <c r="N65" i="15"/>
  <c r="AH65" i="15"/>
  <c r="BD65" i="15"/>
  <c r="K66" i="15"/>
  <c r="AA66" i="15"/>
  <c r="AQ66" i="15"/>
  <c r="BA66" i="15"/>
  <c r="BK66" i="15"/>
  <c r="H67" i="15"/>
  <c r="P67" i="15"/>
  <c r="X67" i="15"/>
  <c r="AF67" i="15"/>
  <c r="AN67" i="15"/>
  <c r="AV67" i="15"/>
  <c r="BD67" i="15"/>
  <c r="BL67" i="15"/>
  <c r="I68" i="15"/>
  <c r="Q68" i="15"/>
  <c r="Y68" i="15"/>
  <c r="AG68" i="15"/>
  <c r="AO68" i="15"/>
  <c r="AW68" i="15"/>
  <c r="BE68" i="15"/>
  <c r="B69" i="15"/>
  <c r="J69" i="15"/>
  <c r="R69" i="15"/>
  <c r="Z69" i="15"/>
  <c r="AH69" i="15"/>
  <c r="AP69" i="15"/>
  <c r="AX69" i="15"/>
  <c r="BF69" i="15"/>
  <c r="C70" i="15"/>
  <c r="K70" i="15"/>
  <c r="S70" i="15"/>
  <c r="AA70" i="15"/>
  <c r="AI70" i="15"/>
  <c r="AQ70" i="15"/>
  <c r="AY70" i="15"/>
  <c r="BG70" i="15"/>
  <c r="D71" i="15"/>
  <c r="L71" i="15"/>
  <c r="T71" i="15"/>
  <c r="AB71" i="15"/>
  <c r="AJ71" i="15"/>
  <c r="AR71" i="15"/>
  <c r="AZ71" i="15"/>
  <c r="BH71" i="15"/>
  <c r="E72" i="15"/>
  <c r="M72" i="15"/>
  <c r="U72" i="15"/>
  <c r="AC72" i="15"/>
  <c r="AK72" i="15"/>
  <c r="AS72" i="15"/>
  <c r="BA72" i="15"/>
  <c r="BI72" i="15"/>
  <c r="F73" i="15"/>
  <c r="N73" i="15"/>
  <c r="V73" i="15"/>
  <c r="AD73" i="15"/>
  <c r="AL73" i="15"/>
  <c r="AT73" i="15"/>
  <c r="BB73" i="15"/>
  <c r="BJ73" i="15"/>
  <c r="G74" i="15"/>
  <c r="O74" i="15"/>
  <c r="W74" i="15"/>
  <c r="AE74" i="15"/>
  <c r="AM74" i="15"/>
  <c r="AU74" i="15"/>
  <c r="BC74" i="15"/>
  <c r="BK74" i="15"/>
  <c r="H75" i="15"/>
  <c r="P75" i="15"/>
  <c r="X75" i="15"/>
  <c r="AF75" i="15"/>
  <c r="AN75" i="15"/>
  <c r="AV75" i="15"/>
  <c r="BD75" i="15"/>
  <c r="BL75" i="15"/>
  <c r="I76" i="15"/>
  <c r="Q76" i="15"/>
  <c r="Y76" i="15"/>
  <c r="AG76" i="15"/>
  <c r="AO76" i="15"/>
  <c r="AW76" i="15"/>
  <c r="BE76" i="15"/>
  <c r="B77" i="15"/>
  <c r="J77" i="15"/>
  <c r="R77" i="15"/>
  <c r="Z77" i="15"/>
  <c r="AH77" i="15"/>
  <c r="AP77" i="15"/>
  <c r="AX77" i="15"/>
  <c r="BF77" i="15"/>
  <c r="C78" i="15"/>
  <c r="K78" i="15"/>
  <c r="S78" i="15"/>
  <c r="AA78" i="15"/>
  <c r="AI78" i="15"/>
  <c r="AQ78" i="15"/>
  <c r="AY78" i="15"/>
  <c r="BG78" i="15"/>
  <c r="D79" i="15"/>
  <c r="L79" i="15"/>
  <c r="T79" i="15"/>
  <c r="AB79" i="15"/>
  <c r="AJ79" i="15"/>
  <c r="AR79" i="15"/>
  <c r="AZ79" i="15"/>
  <c r="BH79" i="15"/>
  <c r="E80" i="15"/>
  <c r="M80" i="15"/>
  <c r="U80" i="15"/>
  <c r="AC80" i="15"/>
  <c r="AK80" i="15"/>
  <c r="AS80" i="15"/>
  <c r="BA80" i="15"/>
  <c r="BI80" i="15"/>
  <c r="F81" i="15"/>
  <c r="N81" i="15"/>
  <c r="V81" i="15"/>
  <c r="AD81" i="15"/>
  <c r="AL81" i="15"/>
  <c r="AT81" i="15"/>
  <c r="BB81" i="15"/>
  <c r="BJ81" i="15"/>
  <c r="G82" i="15"/>
  <c r="O82" i="15"/>
  <c r="W82" i="15"/>
  <c r="AE82" i="15"/>
  <c r="CF47" i="15"/>
  <c r="CF47" i="23" s="1"/>
  <c r="BT58" i="15"/>
  <c r="BT58" i="23" s="1"/>
  <c r="CP61" i="15"/>
  <c r="CP61" i="23" s="1"/>
  <c r="BZ65" i="15"/>
  <c r="BZ65" i="23" s="1"/>
  <c r="CT68" i="15"/>
  <c r="CT68" i="23" s="1"/>
  <c r="CI71" i="15"/>
  <c r="CI71" i="23" s="1"/>
  <c r="CE72" i="15"/>
  <c r="CE72" i="23" s="1"/>
  <c r="CA73" i="15"/>
  <c r="CA73" i="23" s="1"/>
  <c r="BW74" i="15"/>
  <c r="BW74" i="23" s="1"/>
  <c r="BS75" i="15"/>
  <c r="BS75" i="23" s="1"/>
  <c r="BO76" i="15"/>
  <c r="BO76" i="23" s="1"/>
  <c r="CU76" i="15"/>
  <c r="CU76" i="23" s="1"/>
  <c r="CQ77" i="15"/>
  <c r="CQ77" i="23" s="1"/>
  <c r="CM78" i="15"/>
  <c r="CM78" i="23" s="1"/>
  <c r="CI79" i="15"/>
  <c r="CI79" i="23" s="1"/>
  <c r="CE80" i="15"/>
  <c r="CE80" i="23" s="1"/>
  <c r="CA81" i="15"/>
  <c r="CA81" i="23" s="1"/>
  <c r="BW82" i="15"/>
  <c r="BW82" i="23" s="1"/>
  <c r="BS83" i="15"/>
  <c r="BS83" i="23" s="1"/>
  <c r="BO84" i="15"/>
  <c r="BO84" i="23" s="1"/>
  <c r="CU84" i="15"/>
  <c r="CU84" i="23" s="1"/>
  <c r="CQ85" i="15"/>
  <c r="CQ85" i="23" s="1"/>
  <c r="CM86" i="15"/>
  <c r="CM86" i="23" s="1"/>
  <c r="CI87" i="15"/>
  <c r="CI87" i="23" s="1"/>
  <c r="CE88" i="15"/>
  <c r="CE88" i="23" s="1"/>
  <c r="CA89" i="15"/>
  <c r="CA89" i="23" s="1"/>
  <c r="BW90" i="15"/>
  <c r="BW90" i="23" s="1"/>
  <c r="BS91" i="15"/>
  <c r="BS91" i="23" s="1"/>
  <c r="BO92" i="15"/>
  <c r="BO92" i="23" s="1"/>
  <c r="CU92" i="15"/>
  <c r="CU92" i="23" s="1"/>
  <c r="CQ93" i="15"/>
  <c r="CQ93" i="23" s="1"/>
  <c r="CM94" i="15"/>
  <c r="CM94" i="23" s="1"/>
  <c r="CI95" i="15"/>
  <c r="CI95" i="23" s="1"/>
  <c r="CE96" i="15"/>
  <c r="CE96" i="23" s="1"/>
  <c r="CA97" i="15"/>
  <c r="CA97" i="23" s="1"/>
  <c r="BW98" i="15"/>
  <c r="BW98" i="23" s="1"/>
  <c r="BM99" i="15"/>
  <c r="BM99" i="23" s="1"/>
  <c r="CI99" i="15"/>
  <c r="CI99" i="23" s="1"/>
  <c r="BU100" i="15"/>
  <c r="BU100" i="23" s="1"/>
  <c r="CO100" i="15"/>
  <c r="CO100" i="23" s="1"/>
  <c r="P65" i="15"/>
  <c r="AL65" i="15"/>
  <c r="BF65" i="15"/>
  <c r="N66" i="15"/>
  <c r="AD66" i="15"/>
  <c r="AR66" i="15"/>
  <c r="BB66" i="15"/>
  <c r="BL66" i="15"/>
  <c r="I67" i="15"/>
  <c r="Q67" i="15"/>
  <c r="Y67" i="15"/>
  <c r="AG67" i="15"/>
  <c r="AO67" i="15"/>
  <c r="AW67" i="15"/>
  <c r="BE67" i="15"/>
  <c r="B68" i="15"/>
  <c r="J68" i="15"/>
  <c r="R68" i="15"/>
  <c r="Z68" i="15"/>
  <c r="AH68" i="15"/>
  <c r="AP68" i="15"/>
  <c r="AX68" i="15"/>
  <c r="BF68" i="15"/>
  <c r="C69" i="15"/>
  <c r="K69" i="15"/>
  <c r="S69" i="15"/>
  <c r="AA69" i="15"/>
  <c r="AI69" i="15"/>
  <c r="AQ69" i="15"/>
  <c r="AY69" i="15"/>
  <c r="BG69" i="15"/>
  <c r="D70" i="15"/>
  <c r="L70" i="15"/>
  <c r="T70" i="15"/>
  <c r="AB70" i="15"/>
  <c r="AJ70" i="15"/>
  <c r="AR70" i="15"/>
  <c r="AZ70" i="15"/>
  <c r="BH70" i="15"/>
  <c r="E71" i="15"/>
  <c r="M71" i="15"/>
  <c r="U71" i="15"/>
  <c r="AC71" i="15"/>
  <c r="AK71" i="15"/>
  <c r="AS71" i="15"/>
  <c r="BA71" i="15"/>
  <c r="BI71" i="15"/>
  <c r="F72" i="15"/>
  <c r="N72" i="15"/>
  <c r="V72" i="15"/>
  <c r="AD72" i="15"/>
  <c r="AL72" i="15"/>
  <c r="AT72" i="15"/>
  <c r="BB72" i="15"/>
  <c r="BJ72" i="15"/>
  <c r="G73" i="15"/>
  <c r="O73" i="15"/>
  <c r="W73" i="15"/>
  <c r="AE73" i="15"/>
  <c r="AM73" i="15"/>
  <c r="AU73" i="15"/>
  <c r="BC73" i="15"/>
  <c r="BK73" i="15"/>
  <c r="H74" i="15"/>
  <c r="P74" i="15"/>
  <c r="X74" i="15"/>
  <c r="AF74" i="15"/>
  <c r="AN74" i="15"/>
  <c r="AV74" i="15"/>
  <c r="BD74" i="15"/>
  <c r="BL74" i="15"/>
  <c r="I75" i="15"/>
  <c r="Q75" i="15"/>
  <c r="Y75" i="15"/>
  <c r="AG75" i="15"/>
  <c r="AO75" i="15"/>
  <c r="AW75" i="15"/>
  <c r="BE75" i="15"/>
  <c r="B76" i="15"/>
  <c r="J76" i="15"/>
  <c r="R76" i="15"/>
  <c r="Z76" i="15"/>
  <c r="AH76" i="15"/>
  <c r="AP76" i="15"/>
  <c r="AX76" i="15"/>
  <c r="BF76" i="15"/>
  <c r="C77" i="15"/>
  <c r="K77" i="15"/>
  <c r="S77" i="15"/>
  <c r="AA77" i="15"/>
  <c r="AI77" i="15"/>
  <c r="AQ77" i="15"/>
  <c r="AY77" i="15"/>
  <c r="BG77" i="15"/>
  <c r="D78" i="15"/>
  <c r="L78" i="15"/>
  <c r="T78" i="15"/>
  <c r="AB78" i="15"/>
  <c r="AJ78" i="15"/>
  <c r="AR78" i="15"/>
  <c r="AZ78" i="15"/>
  <c r="BH78" i="15"/>
  <c r="E79" i="15"/>
  <c r="M79" i="15"/>
  <c r="U79" i="15"/>
  <c r="AC79" i="15"/>
  <c r="AK79" i="15"/>
  <c r="AS79" i="15"/>
  <c r="BA79" i="15"/>
  <c r="BI79" i="15"/>
  <c r="F80" i="15"/>
  <c r="N80" i="15"/>
  <c r="V80" i="15"/>
  <c r="AD80" i="15"/>
  <c r="AL80" i="15"/>
  <c r="AT80" i="15"/>
  <c r="BB80" i="15"/>
  <c r="BJ80" i="15"/>
  <c r="G81" i="15"/>
  <c r="O81" i="15"/>
  <c r="W81" i="15"/>
  <c r="AE81" i="15"/>
  <c r="AM81" i="15"/>
  <c r="AU81" i="15"/>
  <c r="BC81" i="15"/>
  <c r="BK81" i="15"/>
  <c r="CB48" i="15"/>
  <c r="CB48" i="23" s="1"/>
  <c r="CD58" i="15"/>
  <c r="CD58" i="23" s="1"/>
  <c r="BN62" i="15"/>
  <c r="BN62" i="23" s="1"/>
  <c r="CH65" i="15"/>
  <c r="CH65" i="23" s="1"/>
  <c r="BR69" i="15"/>
  <c r="BR69" i="23" s="1"/>
  <c r="CK71" i="15"/>
  <c r="CK71" i="23" s="1"/>
  <c r="CG72" i="15"/>
  <c r="CG72" i="23" s="1"/>
  <c r="CC73" i="15"/>
  <c r="CC73" i="23" s="1"/>
  <c r="BY74" i="15"/>
  <c r="BY74" i="23" s="1"/>
  <c r="BU75" i="15"/>
  <c r="BU75" i="23" s="1"/>
  <c r="BQ76" i="15"/>
  <c r="BQ76" i="23" s="1"/>
  <c r="BM77" i="15"/>
  <c r="BM77" i="23" s="1"/>
  <c r="CS77" i="15"/>
  <c r="CS77" i="23" s="1"/>
  <c r="CO78" i="15"/>
  <c r="CO78" i="23" s="1"/>
  <c r="CK79" i="15"/>
  <c r="CK79" i="23" s="1"/>
  <c r="CG80" i="15"/>
  <c r="CG80" i="23" s="1"/>
  <c r="CC81" i="15"/>
  <c r="CC81" i="23" s="1"/>
  <c r="BY82" i="15"/>
  <c r="BY82" i="23" s="1"/>
  <c r="BU83" i="15"/>
  <c r="BU83" i="23" s="1"/>
  <c r="BQ84" i="15"/>
  <c r="BQ84" i="23" s="1"/>
  <c r="BM85" i="15"/>
  <c r="BM85" i="23" s="1"/>
  <c r="CS85" i="15"/>
  <c r="CS85" i="23" s="1"/>
  <c r="CO86" i="15"/>
  <c r="CO86" i="23" s="1"/>
  <c r="CK87" i="15"/>
  <c r="CK87" i="23" s="1"/>
  <c r="CG88" i="15"/>
  <c r="CG88" i="23" s="1"/>
  <c r="CC89" i="15"/>
  <c r="CC89" i="23" s="1"/>
  <c r="BY90" i="15"/>
  <c r="BY90" i="23" s="1"/>
  <c r="BU91" i="15"/>
  <c r="BU91" i="23" s="1"/>
  <c r="BQ92" i="15"/>
  <c r="BQ92" i="23" s="1"/>
  <c r="BM93" i="15"/>
  <c r="BM93" i="23" s="1"/>
  <c r="CS93" i="15"/>
  <c r="CS93" i="23" s="1"/>
  <c r="CO94" i="15"/>
  <c r="CO94" i="23" s="1"/>
  <c r="CK95" i="15"/>
  <c r="CK95" i="23" s="1"/>
  <c r="CG96" i="15"/>
  <c r="CG96" i="23" s="1"/>
  <c r="CC97" i="15"/>
  <c r="CC97" i="23" s="1"/>
  <c r="BY98" i="15"/>
  <c r="BY98" i="23" s="1"/>
  <c r="BQ99" i="15"/>
  <c r="BQ99" i="23" s="1"/>
  <c r="CK99" i="15"/>
  <c r="CK99" i="23" s="1"/>
  <c r="BW100" i="15"/>
  <c r="BW100" i="23" s="1"/>
  <c r="CS100" i="15"/>
  <c r="CS100" i="23" s="1"/>
  <c r="R65" i="15"/>
  <c r="AN65" i="15"/>
  <c r="BJ65" i="15"/>
  <c r="O66" i="15"/>
  <c r="AE66" i="15"/>
  <c r="AS66" i="15"/>
  <c r="BC66" i="15"/>
  <c r="B67" i="15"/>
  <c r="J67" i="15"/>
  <c r="R67" i="15"/>
  <c r="Z67" i="15"/>
  <c r="AH67" i="15"/>
  <c r="AP67" i="15"/>
  <c r="AX67" i="15"/>
  <c r="BF67" i="15"/>
  <c r="C68" i="15"/>
  <c r="K68" i="15"/>
  <c r="S68" i="15"/>
  <c r="AA68" i="15"/>
  <c r="AI68" i="15"/>
  <c r="AQ68" i="15"/>
  <c r="AY68" i="15"/>
  <c r="BG68" i="15"/>
  <c r="D69" i="15"/>
  <c r="L69" i="15"/>
  <c r="T69" i="15"/>
  <c r="AB69" i="15"/>
  <c r="AJ69" i="15"/>
  <c r="AR69" i="15"/>
  <c r="AZ69" i="15"/>
  <c r="BH69" i="15"/>
  <c r="E70" i="15"/>
  <c r="M70" i="15"/>
  <c r="U70" i="15"/>
  <c r="AC70" i="15"/>
  <c r="AK70" i="15"/>
  <c r="AS70" i="15"/>
  <c r="BA70" i="15"/>
  <c r="BI70" i="15"/>
  <c r="F71" i="15"/>
  <c r="N71" i="15"/>
  <c r="V71" i="15"/>
  <c r="AD71" i="15"/>
  <c r="AL71" i="15"/>
  <c r="AT71" i="15"/>
  <c r="BB71" i="15"/>
  <c r="BJ71" i="15"/>
  <c r="G72" i="15"/>
  <c r="O72" i="15"/>
  <c r="W72" i="15"/>
  <c r="AE72" i="15"/>
  <c r="AM72" i="15"/>
  <c r="AU72" i="15"/>
  <c r="BC72" i="15"/>
  <c r="BK72" i="15"/>
  <c r="H73" i="15"/>
  <c r="P73" i="15"/>
  <c r="X73" i="15"/>
  <c r="AF73" i="15"/>
  <c r="AN73" i="15"/>
  <c r="AV73" i="15"/>
  <c r="BD73" i="15"/>
  <c r="BL73" i="15"/>
  <c r="I74" i="15"/>
  <c r="Q74" i="15"/>
  <c r="Y74" i="15"/>
  <c r="AG74" i="15"/>
  <c r="AO74" i="15"/>
  <c r="AW74" i="15"/>
  <c r="BE74" i="15"/>
  <c r="B75" i="15"/>
  <c r="J75" i="15"/>
  <c r="R75" i="15"/>
  <c r="Z75" i="15"/>
  <c r="AH75" i="15"/>
  <c r="AP75" i="15"/>
  <c r="AX75" i="15"/>
  <c r="BF75" i="15"/>
  <c r="C76" i="15"/>
  <c r="K76" i="15"/>
  <c r="S76" i="15"/>
  <c r="AA76" i="15"/>
  <c r="AI76" i="15"/>
  <c r="AQ76" i="15"/>
  <c r="AY76" i="15"/>
  <c r="BG76" i="15"/>
  <c r="D77" i="15"/>
  <c r="L77" i="15"/>
  <c r="T77" i="15"/>
  <c r="AB77" i="15"/>
  <c r="AJ77" i="15"/>
  <c r="AR77" i="15"/>
  <c r="AZ77" i="15"/>
  <c r="BH77" i="15"/>
  <c r="E78" i="15"/>
  <c r="M78" i="15"/>
  <c r="U78" i="15"/>
  <c r="AC78" i="15"/>
  <c r="AK78" i="15"/>
  <c r="AS78" i="15"/>
  <c r="BA78" i="15"/>
  <c r="BI78" i="15"/>
  <c r="F79" i="15"/>
  <c r="N79" i="15"/>
  <c r="V79" i="15"/>
  <c r="AD79" i="15"/>
  <c r="AL79" i="15"/>
  <c r="AT79" i="15"/>
  <c r="BB79" i="15"/>
  <c r="BJ79" i="15"/>
  <c r="G80" i="15"/>
  <c r="O80" i="15"/>
  <c r="W80" i="15"/>
  <c r="AE80" i="15"/>
  <c r="AM80" i="15"/>
  <c r="AU80" i="15"/>
  <c r="BC80" i="15"/>
  <c r="BK80" i="15"/>
  <c r="H81" i="15"/>
  <c r="P81" i="15"/>
  <c r="X81" i="15"/>
  <c r="AF81" i="15"/>
  <c r="AN81" i="15"/>
  <c r="BP51" i="15"/>
  <c r="BP51" i="23" s="1"/>
  <c r="CP69" i="15"/>
  <c r="CP69" i="23" s="1"/>
  <c r="CE74" i="15"/>
  <c r="CE74" i="23" s="1"/>
  <c r="BO78" i="15"/>
  <c r="BO78" i="23" s="1"/>
  <c r="CI81" i="15"/>
  <c r="CI81" i="23" s="1"/>
  <c r="BS85" i="15"/>
  <c r="BS85" i="23" s="1"/>
  <c r="CM88" i="15"/>
  <c r="CM88" i="23" s="1"/>
  <c r="BW92" i="15"/>
  <c r="BW92" i="23" s="1"/>
  <c r="CQ95" i="15"/>
  <c r="CQ95" i="23" s="1"/>
  <c r="BS99" i="15"/>
  <c r="BS99" i="23" s="1"/>
  <c r="V65" i="15"/>
  <c r="AG66" i="15"/>
  <c r="K67" i="15"/>
  <c r="AQ67" i="15"/>
  <c r="L68" i="15"/>
  <c r="AR68" i="15"/>
  <c r="M69" i="15"/>
  <c r="AS69" i="15"/>
  <c r="N70" i="15"/>
  <c r="AT70" i="15"/>
  <c r="O71" i="15"/>
  <c r="AU71" i="15"/>
  <c r="P72" i="15"/>
  <c r="AV72" i="15"/>
  <c r="Q73" i="15"/>
  <c r="AW73" i="15"/>
  <c r="R74" i="15"/>
  <c r="AX74" i="15"/>
  <c r="S75" i="15"/>
  <c r="AY75" i="15"/>
  <c r="T76" i="15"/>
  <c r="AZ76" i="15"/>
  <c r="U77" i="15"/>
  <c r="BA77" i="15"/>
  <c r="V78" i="15"/>
  <c r="BB78" i="15"/>
  <c r="W79" i="15"/>
  <c r="BC79" i="15"/>
  <c r="X80" i="15"/>
  <c r="BD80" i="15"/>
  <c r="Q81" i="15"/>
  <c r="AJ81" i="15"/>
  <c r="AZ81" i="15"/>
  <c r="C82" i="15"/>
  <c r="M82" i="15"/>
  <c r="Y82" i="15"/>
  <c r="AI82" i="15"/>
  <c r="AQ82" i="15"/>
  <c r="AY82" i="15"/>
  <c r="BG82" i="15"/>
  <c r="D83" i="15"/>
  <c r="L83" i="15"/>
  <c r="T83" i="15"/>
  <c r="AB83" i="15"/>
  <c r="AJ83" i="15"/>
  <c r="AR83" i="15"/>
  <c r="AZ83" i="15"/>
  <c r="BH83" i="15"/>
  <c r="E84" i="15"/>
  <c r="M84" i="15"/>
  <c r="U84" i="15"/>
  <c r="AC84" i="15"/>
  <c r="AK84" i="15"/>
  <c r="AS84" i="15"/>
  <c r="BA84" i="15"/>
  <c r="BI84" i="15"/>
  <c r="F85" i="15"/>
  <c r="N85" i="15"/>
  <c r="V85" i="15"/>
  <c r="AD85" i="15"/>
  <c r="AL85" i="15"/>
  <c r="AT85" i="15"/>
  <c r="BB85" i="15"/>
  <c r="BJ85" i="15"/>
  <c r="G86" i="15"/>
  <c r="O86" i="15"/>
  <c r="W86" i="15"/>
  <c r="AE86" i="15"/>
  <c r="AM86" i="15"/>
  <c r="AU86" i="15"/>
  <c r="BC86" i="15"/>
  <c r="BK86" i="15"/>
  <c r="H87" i="15"/>
  <c r="P87" i="15"/>
  <c r="X87" i="15"/>
  <c r="AF87" i="15"/>
  <c r="AN87" i="15"/>
  <c r="AV87" i="15"/>
  <c r="BD87" i="15"/>
  <c r="BL87" i="15"/>
  <c r="I88" i="15"/>
  <c r="Q88" i="15"/>
  <c r="Y88" i="15"/>
  <c r="AG88" i="15"/>
  <c r="AO88" i="15"/>
  <c r="AW88" i="15"/>
  <c r="BE88" i="15"/>
  <c r="B89" i="15"/>
  <c r="J89" i="15"/>
  <c r="R89" i="15"/>
  <c r="Z89" i="15"/>
  <c r="AH89" i="15"/>
  <c r="AP89" i="15"/>
  <c r="AX89" i="15"/>
  <c r="BF89" i="15"/>
  <c r="C90" i="15"/>
  <c r="K90" i="15"/>
  <c r="S90" i="15"/>
  <c r="AA90" i="15"/>
  <c r="AI90" i="15"/>
  <c r="AQ90" i="15"/>
  <c r="AY90" i="15"/>
  <c r="BG90" i="15"/>
  <c r="D91" i="15"/>
  <c r="L91" i="15"/>
  <c r="T91" i="15"/>
  <c r="AB91" i="15"/>
  <c r="AJ91" i="15"/>
  <c r="AR91" i="15"/>
  <c r="AZ91" i="15"/>
  <c r="BH91" i="15"/>
  <c r="E92" i="15"/>
  <c r="M92" i="15"/>
  <c r="U92" i="15"/>
  <c r="AC92" i="15"/>
  <c r="AK92" i="15"/>
  <c r="AS92" i="15"/>
  <c r="BA92" i="15"/>
  <c r="BI92" i="15"/>
  <c r="F93" i="15"/>
  <c r="N93" i="15"/>
  <c r="V93" i="15"/>
  <c r="AD93" i="15"/>
  <c r="AL93" i="15"/>
  <c r="AT93" i="15"/>
  <c r="BB93" i="15"/>
  <c r="BJ93" i="15"/>
  <c r="G94" i="15"/>
  <c r="O94" i="15"/>
  <c r="W94" i="15"/>
  <c r="AE94" i="15"/>
  <c r="AM94" i="15"/>
  <c r="AU94" i="15"/>
  <c r="BC94" i="15"/>
  <c r="BK94" i="15"/>
  <c r="H95" i="15"/>
  <c r="P95" i="15"/>
  <c r="X95" i="15"/>
  <c r="AF95" i="15"/>
  <c r="AN95" i="15"/>
  <c r="AV95" i="15"/>
  <c r="BD95" i="15"/>
  <c r="BL95" i="15"/>
  <c r="I96" i="15"/>
  <c r="Q96" i="15"/>
  <c r="Y96" i="15"/>
  <c r="AG96" i="15"/>
  <c r="AO96" i="15"/>
  <c r="AW96" i="15"/>
  <c r="BE96" i="15"/>
  <c r="B97" i="15"/>
  <c r="J97" i="15"/>
  <c r="R97" i="15"/>
  <c r="CV51" i="15"/>
  <c r="CV51" i="23" s="1"/>
  <c r="BN70" i="15"/>
  <c r="BN70" i="23" s="1"/>
  <c r="CG74" i="15"/>
  <c r="CG74" i="23" s="1"/>
  <c r="BQ78" i="15"/>
  <c r="BQ78" i="23" s="1"/>
  <c r="CK81" i="15"/>
  <c r="CK81" i="23" s="1"/>
  <c r="BU85" i="15"/>
  <c r="BU85" i="23" s="1"/>
  <c r="CO88" i="15"/>
  <c r="CO88" i="23" s="1"/>
  <c r="BY92" i="15"/>
  <c r="BY92" i="23" s="1"/>
  <c r="CS95" i="15"/>
  <c r="CS95" i="23" s="1"/>
  <c r="BU99" i="15"/>
  <c r="BU99" i="23" s="1"/>
  <c r="X65" i="15"/>
  <c r="AI66" i="15"/>
  <c r="L67" i="15"/>
  <c r="AR67" i="15"/>
  <c r="M68" i="15"/>
  <c r="AS68" i="15"/>
  <c r="N69" i="15"/>
  <c r="AT69" i="15"/>
  <c r="O70" i="15"/>
  <c r="AU70" i="15"/>
  <c r="P71" i="15"/>
  <c r="AV71" i="15"/>
  <c r="Q72" i="15"/>
  <c r="AW72" i="15"/>
  <c r="R73" i="15"/>
  <c r="AX73" i="15"/>
  <c r="S74" i="15"/>
  <c r="AY74" i="15"/>
  <c r="T75" i="15"/>
  <c r="AZ75" i="15"/>
  <c r="U76" i="15"/>
  <c r="BA76" i="15"/>
  <c r="V77" i="15"/>
  <c r="BB77" i="15"/>
  <c r="W78" i="15"/>
  <c r="BC78" i="15"/>
  <c r="X79" i="15"/>
  <c r="BD79" i="15"/>
  <c r="Y80" i="15"/>
  <c r="BE80" i="15"/>
  <c r="R81" i="15"/>
  <c r="AO81" i="15"/>
  <c r="BD81" i="15"/>
  <c r="D82" i="15"/>
  <c r="P82" i="15"/>
  <c r="Z82" i="15"/>
  <c r="AJ82" i="15"/>
  <c r="AR82" i="15"/>
  <c r="AZ82" i="15"/>
  <c r="BH82" i="15"/>
  <c r="E83" i="15"/>
  <c r="M83" i="15"/>
  <c r="U83" i="15"/>
  <c r="AC83" i="15"/>
  <c r="AK83" i="15"/>
  <c r="AS83" i="15"/>
  <c r="BA83" i="15"/>
  <c r="BI83" i="15"/>
  <c r="F84" i="15"/>
  <c r="N84" i="15"/>
  <c r="V84" i="15"/>
  <c r="AD84" i="15"/>
  <c r="AL84" i="15"/>
  <c r="AT84" i="15"/>
  <c r="BB84" i="15"/>
  <c r="BJ84" i="15"/>
  <c r="G85" i="15"/>
  <c r="O85" i="15"/>
  <c r="W85" i="15"/>
  <c r="AE85" i="15"/>
  <c r="AM85" i="15"/>
  <c r="AU85" i="15"/>
  <c r="BC85" i="15"/>
  <c r="BK85" i="15"/>
  <c r="H86" i="15"/>
  <c r="P86" i="15"/>
  <c r="X86" i="15"/>
  <c r="AF86" i="15"/>
  <c r="AN86" i="15"/>
  <c r="AV86" i="15"/>
  <c r="BD86" i="15"/>
  <c r="BL86" i="15"/>
  <c r="I87" i="15"/>
  <c r="Q87" i="15"/>
  <c r="Y87" i="15"/>
  <c r="AG87" i="15"/>
  <c r="AO87" i="15"/>
  <c r="AW87" i="15"/>
  <c r="BE87" i="15"/>
  <c r="B88" i="15"/>
  <c r="J88" i="15"/>
  <c r="R88" i="15"/>
  <c r="Z88" i="15"/>
  <c r="AH88" i="15"/>
  <c r="AP88" i="15"/>
  <c r="AX88" i="15"/>
  <c r="BF88" i="15"/>
  <c r="C89" i="15"/>
  <c r="K89" i="15"/>
  <c r="S89" i="15"/>
  <c r="AA89" i="15"/>
  <c r="AI89" i="15"/>
  <c r="AQ89" i="15"/>
  <c r="AY89" i="15"/>
  <c r="BG89" i="15"/>
  <c r="D90" i="15"/>
  <c r="L90" i="15"/>
  <c r="T90" i="15"/>
  <c r="AB90" i="15"/>
  <c r="AJ90" i="15"/>
  <c r="AR90" i="15"/>
  <c r="AZ90" i="15"/>
  <c r="BH90" i="15"/>
  <c r="E91" i="15"/>
  <c r="M91" i="15"/>
  <c r="U91" i="15"/>
  <c r="AC91" i="15"/>
  <c r="AK91" i="15"/>
  <c r="AS91" i="15"/>
  <c r="BA91" i="15"/>
  <c r="BI91" i="15"/>
  <c r="F92" i="15"/>
  <c r="N92" i="15"/>
  <c r="V92" i="15"/>
  <c r="AD92" i="15"/>
  <c r="AL92" i="15"/>
  <c r="AT92" i="15"/>
  <c r="BB92" i="15"/>
  <c r="BJ92" i="15"/>
  <c r="G93" i="15"/>
  <c r="O93" i="15"/>
  <c r="W93" i="15"/>
  <c r="AE93" i="15"/>
  <c r="AM93" i="15"/>
  <c r="AU93" i="15"/>
  <c r="BC93" i="15"/>
  <c r="BK93" i="15"/>
  <c r="H94" i="15"/>
  <c r="P94" i="15"/>
  <c r="X94" i="15"/>
  <c r="AF94" i="15"/>
  <c r="AN94" i="15"/>
  <c r="AV94" i="15"/>
  <c r="BD94" i="15"/>
  <c r="BL94" i="15"/>
  <c r="I95" i="15"/>
  <c r="Q95" i="15"/>
  <c r="Y95" i="15"/>
  <c r="AG95" i="15"/>
  <c r="AO95" i="15"/>
  <c r="AW95" i="15"/>
  <c r="BE95" i="15"/>
  <c r="B96" i="15"/>
  <c r="J96" i="15"/>
  <c r="R96" i="15"/>
  <c r="Z96" i="15"/>
  <c r="AH96" i="15"/>
  <c r="AP96" i="15"/>
  <c r="AX96" i="15"/>
  <c r="BF96" i="15"/>
  <c r="C97" i="15"/>
  <c r="K97" i="15"/>
  <c r="S97" i="15"/>
  <c r="AA97" i="15"/>
  <c r="AI97" i="15"/>
  <c r="AQ97" i="15"/>
  <c r="AY97" i="15"/>
  <c r="BR59" i="15"/>
  <c r="BR59" i="23" s="1"/>
  <c r="CQ71" i="15"/>
  <c r="CQ71" i="23" s="1"/>
  <c r="CA75" i="15"/>
  <c r="CA75" i="23" s="1"/>
  <c r="CU78" i="15"/>
  <c r="CU78" i="23" s="1"/>
  <c r="CE82" i="15"/>
  <c r="CE82" i="23" s="1"/>
  <c r="BO86" i="15"/>
  <c r="BO86" i="23" s="1"/>
  <c r="CI89" i="15"/>
  <c r="CI89" i="23" s="1"/>
  <c r="BS93" i="15"/>
  <c r="BS93" i="23" s="1"/>
  <c r="CM96" i="15"/>
  <c r="CM96" i="23" s="1"/>
  <c r="CO99" i="15"/>
  <c r="CO99" i="23" s="1"/>
  <c r="AP65" i="15"/>
  <c r="AT66" i="15"/>
  <c r="S67" i="15"/>
  <c r="AY67" i="15"/>
  <c r="T68" i="15"/>
  <c r="AZ68" i="15"/>
  <c r="U69" i="15"/>
  <c r="BA69" i="15"/>
  <c r="V70" i="15"/>
  <c r="BB70" i="15"/>
  <c r="W71" i="15"/>
  <c r="BC71" i="15"/>
  <c r="X72" i="15"/>
  <c r="BD72" i="15"/>
  <c r="Y73" i="15"/>
  <c r="BE73" i="15"/>
  <c r="Z74" i="15"/>
  <c r="BF74" i="15"/>
  <c r="AA75" i="15"/>
  <c r="BG75" i="15"/>
  <c r="AB76" i="15"/>
  <c r="BH76" i="15"/>
  <c r="AC77" i="15"/>
  <c r="BI77" i="15"/>
  <c r="AD78" i="15"/>
  <c r="BJ78" i="15"/>
  <c r="AE79" i="15"/>
  <c r="BK79" i="15"/>
  <c r="AF80" i="15"/>
  <c r="BL80" i="15"/>
  <c r="T81" i="15"/>
  <c r="AP81" i="15"/>
  <c r="BE81" i="15"/>
  <c r="E82" i="15"/>
  <c r="Q82" i="15"/>
  <c r="AA82" i="15"/>
  <c r="AK82" i="15"/>
  <c r="AS82" i="15"/>
  <c r="BA82" i="15"/>
  <c r="BI82" i="15"/>
  <c r="F83" i="15"/>
  <c r="N83" i="15"/>
  <c r="V83" i="15"/>
  <c r="AD83" i="15"/>
  <c r="AL83" i="15"/>
  <c r="AT83" i="15"/>
  <c r="BB83" i="15"/>
  <c r="BJ83" i="15"/>
  <c r="G84" i="15"/>
  <c r="O84" i="15"/>
  <c r="W84" i="15"/>
  <c r="AE84" i="15"/>
  <c r="AM84" i="15"/>
  <c r="AU84" i="15"/>
  <c r="BC84" i="15"/>
  <c r="BK84" i="15"/>
  <c r="H85" i="15"/>
  <c r="P85" i="15"/>
  <c r="X85" i="15"/>
  <c r="AF85" i="15"/>
  <c r="AN85" i="15"/>
  <c r="AV85" i="15"/>
  <c r="BD85" i="15"/>
  <c r="BL85" i="15"/>
  <c r="I86" i="15"/>
  <c r="Q86" i="15"/>
  <c r="Y86" i="15"/>
  <c r="AG86" i="15"/>
  <c r="AO86" i="15"/>
  <c r="AW86" i="15"/>
  <c r="BE86" i="15"/>
  <c r="B87" i="15"/>
  <c r="J87" i="15"/>
  <c r="R87" i="15"/>
  <c r="Z87" i="15"/>
  <c r="AH87" i="15"/>
  <c r="AP87" i="15"/>
  <c r="AX87" i="15"/>
  <c r="BF87" i="15"/>
  <c r="C88" i="15"/>
  <c r="K88" i="15"/>
  <c r="S88" i="15"/>
  <c r="AA88" i="15"/>
  <c r="AI88" i="15"/>
  <c r="AQ88" i="15"/>
  <c r="AY88" i="15"/>
  <c r="BG88" i="15"/>
  <c r="D89" i="15"/>
  <c r="L89" i="15"/>
  <c r="T89" i="15"/>
  <c r="AB89" i="15"/>
  <c r="AJ89" i="15"/>
  <c r="AR89" i="15"/>
  <c r="AZ89" i="15"/>
  <c r="BH89" i="15"/>
  <c r="E90" i="15"/>
  <c r="M90" i="15"/>
  <c r="U90" i="15"/>
  <c r="AC90" i="15"/>
  <c r="AK90" i="15"/>
  <c r="AS90" i="15"/>
  <c r="BA90" i="15"/>
  <c r="BI90" i="15"/>
  <c r="F91" i="15"/>
  <c r="N91" i="15"/>
  <c r="V91" i="15"/>
  <c r="AD91" i="15"/>
  <c r="AL91" i="15"/>
  <c r="AT91" i="15"/>
  <c r="BB91" i="15"/>
  <c r="BJ91" i="15"/>
  <c r="G92" i="15"/>
  <c r="O92" i="15"/>
  <c r="W92" i="15"/>
  <c r="AE92" i="15"/>
  <c r="AM92" i="15"/>
  <c r="AU92" i="15"/>
  <c r="BC92" i="15"/>
  <c r="BK92" i="15"/>
  <c r="H93" i="15"/>
  <c r="P93" i="15"/>
  <c r="X93" i="15"/>
  <c r="AF93" i="15"/>
  <c r="AN93" i="15"/>
  <c r="AV93" i="15"/>
  <c r="BD93" i="15"/>
  <c r="BL93" i="15"/>
  <c r="I94" i="15"/>
  <c r="Q94" i="15"/>
  <c r="Y94" i="15"/>
  <c r="AG94" i="15"/>
  <c r="AO94" i="15"/>
  <c r="AW94" i="15"/>
  <c r="BE94" i="15"/>
  <c r="B95" i="15"/>
  <c r="J95" i="15"/>
  <c r="R95" i="15"/>
  <c r="Z95" i="15"/>
  <c r="AH95" i="15"/>
  <c r="AP95" i="15"/>
  <c r="AX95" i="15"/>
  <c r="BF95" i="15"/>
  <c r="C96" i="15"/>
  <c r="K96" i="15"/>
  <c r="S96" i="15"/>
  <c r="AA96" i="15"/>
  <c r="AI96" i="15"/>
  <c r="AQ96" i="15"/>
  <c r="AY96" i="15"/>
  <c r="CL62" i="15"/>
  <c r="CL62" i="23" s="1"/>
  <c r="CM72" i="15"/>
  <c r="CM72" i="23" s="1"/>
  <c r="BW76" i="15"/>
  <c r="BW76" i="23" s="1"/>
  <c r="CQ79" i="15"/>
  <c r="CQ79" i="23" s="1"/>
  <c r="CA83" i="15"/>
  <c r="CA83" i="23" s="1"/>
  <c r="CU86" i="15"/>
  <c r="CU86" i="23" s="1"/>
  <c r="CE90" i="15"/>
  <c r="CE90" i="23" s="1"/>
  <c r="BO94" i="15"/>
  <c r="BO94" i="23" s="1"/>
  <c r="CI97" i="15"/>
  <c r="CI97" i="23" s="1"/>
  <c r="BY100" i="15"/>
  <c r="BY100" i="23" s="1"/>
  <c r="BL65" i="15"/>
  <c r="BE66" i="15"/>
  <c r="AA67" i="15"/>
  <c r="BG67" i="15"/>
  <c r="AB68" i="15"/>
  <c r="BH68" i="15"/>
  <c r="AC69" i="15"/>
  <c r="BI69" i="15"/>
  <c r="AD70" i="15"/>
  <c r="BJ70" i="15"/>
  <c r="AE71" i="15"/>
  <c r="BK71" i="15"/>
  <c r="AF72" i="15"/>
  <c r="BL72" i="15"/>
  <c r="AG73" i="15"/>
  <c r="B74" i="15"/>
  <c r="AH74" i="15"/>
  <c r="C75" i="15"/>
  <c r="AI75" i="15"/>
  <c r="D76" i="15"/>
  <c r="AJ76" i="15"/>
  <c r="E77" i="15"/>
  <c r="AK77" i="15"/>
  <c r="F78" i="15"/>
  <c r="AL78" i="15"/>
  <c r="G79" i="15"/>
  <c r="AM79" i="15"/>
  <c r="H80" i="15"/>
  <c r="AN80" i="15"/>
  <c r="D81" i="15"/>
  <c r="Z81" i="15"/>
  <c r="AV81" i="15"/>
  <c r="BG81" i="15"/>
  <c r="I82" i="15"/>
  <c r="S82" i="15"/>
  <c r="AC82" i="15"/>
  <c r="AM82" i="15"/>
  <c r="AU82" i="15"/>
  <c r="BC82" i="15"/>
  <c r="BK82" i="15"/>
  <c r="H83" i="15"/>
  <c r="P83" i="15"/>
  <c r="X83" i="15"/>
  <c r="AF83" i="15"/>
  <c r="AN83" i="15"/>
  <c r="AV83" i="15"/>
  <c r="BD83" i="15"/>
  <c r="BL83" i="15"/>
  <c r="I84" i="15"/>
  <c r="Q84" i="15"/>
  <c r="Y84" i="15"/>
  <c r="AG84" i="15"/>
  <c r="AO84" i="15"/>
  <c r="AW84" i="15"/>
  <c r="BE84" i="15"/>
  <c r="B85" i="15"/>
  <c r="J85" i="15"/>
  <c r="R85" i="15"/>
  <c r="Z85" i="15"/>
  <c r="AH85" i="15"/>
  <c r="AP85" i="15"/>
  <c r="AX85" i="15"/>
  <c r="BF85" i="15"/>
  <c r="C86" i="15"/>
  <c r="K86" i="15"/>
  <c r="S86" i="15"/>
  <c r="AA86" i="15"/>
  <c r="AI86" i="15"/>
  <c r="AQ86" i="15"/>
  <c r="AY86" i="15"/>
  <c r="BG86" i="15"/>
  <c r="D87" i="15"/>
  <c r="L87" i="15"/>
  <c r="T87" i="15"/>
  <c r="AB87" i="15"/>
  <c r="AJ87" i="15"/>
  <c r="AR87" i="15"/>
  <c r="AZ87" i="15"/>
  <c r="BH87" i="15"/>
  <c r="E88" i="15"/>
  <c r="M88" i="15"/>
  <c r="U88" i="15"/>
  <c r="AC88" i="15"/>
  <c r="AK88" i="15"/>
  <c r="AS88" i="15"/>
  <c r="BA88" i="15"/>
  <c r="BI88" i="15"/>
  <c r="F89" i="15"/>
  <c r="N89" i="15"/>
  <c r="V89" i="15"/>
  <c r="AD89" i="15"/>
  <c r="AL89" i="15"/>
  <c r="AT89" i="15"/>
  <c r="BB89" i="15"/>
  <c r="BJ89" i="15"/>
  <c r="G90" i="15"/>
  <c r="O90" i="15"/>
  <c r="W90" i="15"/>
  <c r="AE90" i="15"/>
  <c r="AM90" i="15"/>
  <c r="AU90" i="15"/>
  <c r="BC90" i="15"/>
  <c r="BK90" i="15"/>
  <c r="H91" i="15"/>
  <c r="P91" i="15"/>
  <c r="X91" i="15"/>
  <c r="AF91" i="15"/>
  <c r="AN91" i="15"/>
  <c r="AV91" i="15"/>
  <c r="BD91" i="15"/>
  <c r="BL91" i="15"/>
  <c r="I92" i="15"/>
  <c r="Q92" i="15"/>
  <c r="Y92" i="15"/>
  <c r="AG92" i="15"/>
  <c r="AO92" i="15"/>
  <c r="AW92" i="15"/>
  <c r="BE92" i="15"/>
  <c r="B93" i="15"/>
  <c r="J93" i="15"/>
  <c r="R93" i="15"/>
  <c r="Z93" i="15"/>
  <c r="AH93" i="15"/>
  <c r="AP93" i="15"/>
  <c r="AX93" i="15"/>
  <c r="CT62" i="15"/>
  <c r="CT62" i="23" s="1"/>
  <c r="CO72" i="15"/>
  <c r="CO72" i="23" s="1"/>
  <c r="BY76" i="15"/>
  <c r="BY76" i="23" s="1"/>
  <c r="CS79" i="15"/>
  <c r="CS79" i="23" s="1"/>
  <c r="CC83" i="15"/>
  <c r="CC83" i="23" s="1"/>
  <c r="BM87" i="15"/>
  <c r="BM87" i="23" s="1"/>
  <c r="CG90" i="15"/>
  <c r="CG90" i="23" s="1"/>
  <c r="BQ94" i="15"/>
  <c r="BQ94" i="23" s="1"/>
  <c r="CK97" i="15"/>
  <c r="CK97" i="23" s="1"/>
  <c r="CC100" i="15"/>
  <c r="CC100" i="23" s="1"/>
  <c r="C66" i="15"/>
  <c r="BG66" i="15"/>
  <c r="AB67" i="15"/>
  <c r="BH67" i="15"/>
  <c r="AC68" i="15"/>
  <c r="BI68" i="15"/>
  <c r="AD69" i="15"/>
  <c r="BJ69" i="15"/>
  <c r="AE70" i="15"/>
  <c r="BK70" i="15"/>
  <c r="AF71" i="15"/>
  <c r="BL71" i="15"/>
  <c r="AG72" i="15"/>
  <c r="B73" i="15"/>
  <c r="AH73" i="15"/>
  <c r="C74" i="15"/>
  <c r="AI74" i="15"/>
  <c r="D75" i="15"/>
  <c r="AJ75" i="15"/>
  <c r="E76" i="15"/>
  <c r="AK76" i="15"/>
  <c r="F77" i="15"/>
  <c r="AL77" i="15"/>
  <c r="G78" i="15"/>
  <c r="AM78" i="15"/>
  <c r="H79" i="15"/>
  <c r="AN79" i="15"/>
  <c r="I80" i="15"/>
  <c r="AO80" i="15"/>
  <c r="I81" i="15"/>
  <c r="AB81" i="15"/>
  <c r="AW81" i="15"/>
  <c r="BH81" i="15"/>
  <c r="J82" i="15"/>
  <c r="T82" i="15"/>
  <c r="AF82" i="15"/>
  <c r="AN82" i="15"/>
  <c r="AV82" i="15"/>
  <c r="BD82" i="15"/>
  <c r="BL82" i="15"/>
  <c r="I83" i="15"/>
  <c r="Q83" i="15"/>
  <c r="Y83" i="15"/>
  <c r="AG83" i="15"/>
  <c r="AO83" i="15"/>
  <c r="AW83" i="15"/>
  <c r="BE83" i="15"/>
  <c r="B84" i="15"/>
  <c r="J84" i="15"/>
  <c r="R84" i="15"/>
  <c r="Z84" i="15"/>
  <c r="AH84" i="15"/>
  <c r="AP84" i="15"/>
  <c r="AX84" i="15"/>
  <c r="BF84" i="15"/>
  <c r="C85" i="15"/>
  <c r="K85" i="15"/>
  <c r="S85" i="15"/>
  <c r="AA85" i="15"/>
  <c r="AI85" i="15"/>
  <c r="AQ85" i="15"/>
  <c r="AY85" i="15"/>
  <c r="BG85" i="15"/>
  <c r="D86" i="15"/>
  <c r="L86" i="15"/>
  <c r="T86" i="15"/>
  <c r="AB86" i="15"/>
  <c r="AJ86" i="15"/>
  <c r="AR86" i="15"/>
  <c r="AZ86" i="15"/>
  <c r="BH86" i="15"/>
  <c r="E87" i="15"/>
  <c r="M87" i="15"/>
  <c r="U87" i="15"/>
  <c r="AC87" i="15"/>
  <c r="AK87" i="15"/>
  <c r="AS87" i="15"/>
  <c r="BA87" i="15"/>
  <c r="BI87" i="15"/>
  <c r="F88" i="15"/>
  <c r="N88" i="15"/>
  <c r="V88" i="15"/>
  <c r="AD88" i="15"/>
  <c r="AL88" i="15"/>
  <c r="AT88" i="15"/>
  <c r="BB88" i="15"/>
  <c r="BJ88" i="15"/>
  <c r="G89" i="15"/>
  <c r="O89" i="15"/>
  <c r="W89" i="15"/>
  <c r="AE89" i="15"/>
  <c r="AM89" i="15"/>
  <c r="AU89" i="15"/>
  <c r="BC89" i="15"/>
  <c r="BK89" i="15"/>
  <c r="H90" i="15"/>
  <c r="P90" i="15"/>
  <c r="X90" i="15"/>
  <c r="AF90" i="15"/>
  <c r="AN90" i="15"/>
  <c r="AV90" i="15"/>
  <c r="BD90" i="15"/>
  <c r="BL90" i="15"/>
  <c r="I91" i="15"/>
  <c r="Q91" i="15"/>
  <c r="Y91" i="15"/>
  <c r="AG91" i="15"/>
  <c r="AO91" i="15"/>
  <c r="AW91" i="15"/>
  <c r="BE91" i="15"/>
  <c r="B92" i="15"/>
  <c r="J92" i="15"/>
  <c r="R92" i="15"/>
  <c r="Z92" i="15"/>
  <c r="AH92" i="15"/>
  <c r="AP92" i="15"/>
  <c r="AX92" i="15"/>
  <c r="BF92" i="15"/>
  <c r="C93" i="15"/>
  <c r="K93" i="15"/>
  <c r="S93" i="15"/>
  <c r="AA93" i="15"/>
  <c r="AI93" i="15"/>
  <c r="AQ93" i="15"/>
  <c r="AY93" i="15"/>
  <c r="BG93" i="15"/>
  <c r="D94" i="15"/>
  <c r="L94" i="15"/>
  <c r="T94" i="15"/>
  <c r="AB94" i="15"/>
  <c r="AJ94" i="15"/>
  <c r="AR94" i="15"/>
  <c r="AZ94" i="15"/>
  <c r="BH94" i="15"/>
  <c r="E95" i="15"/>
  <c r="M95" i="15"/>
  <c r="U95" i="15"/>
  <c r="AC95" i="15"/>
  <c r="AK95" i="15"/>
  <c r="AS95" i="15"/>
  <c r="BA95" i="15"/>
  <c r="BI95" i="15"/>
  <c r="F96" i="15"/>
  <c r="N96" i="15"/>
  <c r="V96" i="15"/>
  <c r="AD96" i="15"/>
  <c r="AL96" i="15"/>
  <c r="AT96" i="15"/>
  <c r="BB96" i="15"/>
  <c r="BJ96" i="15"/>
  <c r="G97" i="15"/>
  <c r="O97" i="15"/>
  <c r="W97" i="15"/>
  <c r="AE97" i="15"/>
  <c r="AM97" i="15"/>
  <c r="AU97" i="15"/>
  <c r="BC97" i="15"/>
  <c r="BK97" i="15"/>
  <c r="H98" i="15"/>
  <c r="P98" i="15"/>
  <c r="BV66" i="15"/>
  <c r="BV66" i="23" s="1"/>
  <c r="CI73" i="15"/>
  <c r="CI73" i="23" s="1"/>
  <c r="BS77" i="15"/>
  <c r="BS77" i="23" s="1"/>
  <c r="CM80" i="15"/>
  <c r="CM80" i="23" s="1"/>
  <c r="BW84" i="15"/>
  <c r="BW84" i="23" s="1"/>
  <c r="CQ87" i="15"/>
  <c r="CQ87" i="23" s="1"/>
  <c r="CA91" i="15"/>
  <c r="CA91" i="23" s="1"/>
  <c r="CU94" i="15"/>
  <c r="CU94" i="23" s="1"/>
  <c r="CE98" i="15"/>
  <c r="CE98" i="23" s="1"/>
  <c r="CU100" i="15"/>
  <c r="CU100" i="23" s="1"/>
  <c r="Q66" i="15"/>
  <c r="C67" i="15"/>
  <c r="AI67" i="15"/>
  <c r="D68" i="15"/>
  <c r="AJ68" i="15"/>
  <c r="E69" i="15"/>
  <c r="AK69" i="15"/>
  <c r="F70" i="15"/>
  <c r="AL70" i="15"/>
  <c r="G71" i="15"/>
  <c r="AM71" i="15"/>
  <c r="H72" i="15"/>
  <c r="AN72" i="15"/>
  <c r="I73" i="15"/>
  <c r="AO73" i="15"/>
  <c r="J74" i="15"/>
  <c r="AP74" i="15"/>
  <c r="K75" i="15"/>
  <c r="AQ75" i="15"/>
  <c r="L76" i="15"/>
  <c r="AR76" i="15"/>
  <c r="M77" i="15"/>
  <c r="AS77" i="15"/>
  <c r="N78" i="15"/>
  <c r="AT78" i="15"/>
  <c r="O79" i="15"/>
  <c r="AU79" i="15"/>
  <c r="P80" i="15"/>
  <c r="AV80" i="15"/>
  <c r="J81" i="15"/>
  <c r="AG81" i="15"/>
  <c r="AX81" i="15"/>
  <c r="BL81" i="15"/>
  <c r="K82" i="15"/>
  <c r="U82" i="15"/>
  <c r="AG82" i="15"/>
  <c r="AO82" i="15"/>
  <c r="AW82" i="15"/>
  <c r="BE82" i="15"/>
  <c r="B83" i="15"/>
  <c r="J83" i="15"/>
  <c r="R83" i="15"/>
  <c r="Z83" i="15"/>
  <c r="AH83" i="15"/>
  <c r="AP83" i="15"/>
  <c r="AX83" i="15"/>
  <c r="BF83" i="15"/>
  <c r="C84" i="15"/>
  <c r="K84" i="15"/>
  <c r="S84" i="15"/>
  <c r="AA84" i="15"/>
  <c r="AI84" i="15"/>
  <c r="AQ84" i="15"/>
  <c r="AY84" i="15"/>
  <c r="BG84" i="15"/>
  <c r="D85" i="15"/>
  <c r="L85" i="15"/>
  <c r="T85" i="15"/>
  <c r="AB85" i="15"/>
  <c r="AJ85" i="15"/>
  <c r="AR85" i="15"/>
  <c r="AZ85" i="15"/>
  <c r="BH85" i="15"/>
  <c r="E86" i="15"/>
  <c r="M86" i="15"/>
  <c r="U86" i="15"/>
  <c r="AC86" i="15"/>
  <c r="AK86" i="15"/>
  <c r="AS86" i="15"/>
  <c r="BA86" i="15"/>
  <c r="BI86" i="15"/>
  <c r="F87" i="15"/>
  <c r="N87" i="15"/>
  <c r="V87" i="15"/>
  <c r="AD87" i="15"/>
  <c r="AL87" i="15"/>
  <c r="AT87" i="15"/>
  <c r="BB87" i="15"/>
  <c r="BJ87" i="15"/>
  <c r="G88" i="15"/>
  <c r="O88" i="15"/>
  <c r="W88" i="15"/>
  <c r="AE88" i="15"/>
  <c r="AM88" i="15"/>
  <c r="AU88" i="15"/>
  <c r="BC88" i="15"/>
  <c r="BK88" i="15"/>
  <c r="H89" i="15"/>
  <c r="P89" i="15"/>
  <c r="X89" i="15"/>
  <c r="AF89" i="15"/>
  <c r="AN89" i="15"/>
  <c r="AV89" i="15"/>
  <c r="BD89" i="15"/>
  <c r="BL89" i="15"/>
  <c r="I90" i="15"/>
  <c r="Q90" i="15"/>
  <c r="Y90" i="15"/>
  <c r="AG90" i="15"/>
  <c r="AO90" i="15"/>
  <c r="AW90" i="15"/>
  <c r="BE90" i="15"/>
  <c r="B91" i="15"/>
  <c r="J91" i="15"/>
  <c r="R91" i="15"/>
  <c r="Z91" i="15"/>
  <c r="AH91" i="15"/>
  <c r="AP91" i="15"/>
  <c r="AX91" i="15"/>
  <c r="BF91" i="15"/>
  <c r="C92" i="15"/>
  <c r="K92" i="15"/>
  <c r="S92" i="15"/>
  <c r="AA92" i="15"/>
  <c r="AI92" i="15"/>
  <c r="AQ92" i="15"/>
  <c r="AY92" i="15"/>
  <c r="BG92" i="15"/>
  <c r="D93" i="15"/>
  <c r="L93" i="15"/>
  <c r="T93" i="15"/>
  <c r="AB93" i="15"/>
  <c r="AJ93" i="15"/>
  <c r="AR93" i="15"/>
  <c r="AZ93" i="15"/>
  <c r="BH93" i="15"/>
  <c r="E94" i="15"/>
  <c r="M94" i="15"/>
  <c r="U94" i="15"/>
  <c r="AC94" i="15"/>
  <c r="AK94" i="15"/>
  <c r="AS94" i="15"/>
  <c r="BA94" i="15"/>
  <c r="BI94" i="15"/>
  <c r="F95" i="15"/>
  <c r="N95" i="15"/>
  <c r="V95" i="15"/>
  <c r="AD95" i="15"/>
  <c r="AL95" i="15"/>
  <c r="AT95" i="15"/>
  <c r="BB95" i="15"/>
  <c r="BJ95" i="15"/>
  <c r="G96" i="15"/>
  <c r="O96" i="15"/>
  <c r="W96" i="15"/>
  <c r="AE96" i="15"/>
  <c r="AM96" i="15"/>
  <c r="AU96" i="15"/>
  <c r="BC96" i="15"/>
  <c r="CD66" i="15"/>
  <c r="CD66" i="23" s="1"/>
  <c r="CK73" i="15"/>
  <c r="CK73" i="23" s="1"/>
  <c r="BU77" i="15"/>
  <c r="BU77" i="23" s="1"/>
  <c r="CO80" i="15"/>
  <c r="CO80" i="23" s="1"/>
  <c r="BY84" i="15"/>
  <c r="BY84" i="23" s="1"/>
  <c r="CS87" i="15"/>
  <c r="CS87" i="23" s="1"/>
  <c r="CC91" i="15"/>
  <c r="CC91" i="23" s="1"/>
  <c r="BM95" i="15"/>
  <c r="BM95" i="23" s="1"/>
  <c r="CG98" i="15"/>
  <c r="CG98" i="23" s="1"/>
  <c r="B65" i="15"/>
  <c r="S66" i="15"/>
  <c r="D67" i="15"/>
  <c r="AJ67" i="15"/>
  <c r="E68" i="15"/>
  <c r="AK68" i="15"/>
  <c r="F69" i="15"/>
  <c r="AL69" i="15"/>
  <c r="G70" i="15"/>
  <c r="AM70" i="15"/>
  <c r="H71" i="15"/>
  <c r="AN71" i="15"/>
  <c r="I72" i="15"/>
  <c r="AO72" i="15"/>
  <c r="J73" i="15"/>
  <c r="AP73" i="15"/>
  <c r="K74" i="15"/>
  <c r="AQ74" i="15"/>
  <c r="L75" i="15"/>
  <c r="AR75" i="15"/>
  <c r="M76" i="15"/>
  <c r="AS76" i="15"/>
  <c r="N77" i="15"/>
  <c r="AT77" i="15"/>
  <c r="O78" i="15"/>
  <c r="AU78" i="15"/>
  <c r="P79" i="15"/>
  <c r="AV79" i="15"/>
  <c r="Q80" i="15"/>
  <c r="BZ59" i="15"/>
  <c r="BZ59" i="23" s="1"/>
  <c r="CO96" i="15"/>
  <c r="CO96" i="23" s="1"/>
  <c r="V69" i="15"/>
  <c r="Z73" i="15"/>
  <c r="AD77" i="15"/>
  <c r="B81" i="15"/>
  <c r="H82" i="15"/>
  <c r="AT82" i="15"/>
  <c r="O83" i="15"/>
  <c r="AU83" i="15"/>
  <c r="P84" i="15"/>
  <c r="AV84" i="15"/>
  <c r="Q85" i="15"/>
  <c r="AW85" i="15"/>
  <c r="R86" i="15"/>
  <c r="AX86" i="15"/>
  <c r="S87" i="15"/>
  <c r="AY87" i="15"/>
  <c r="T88" i="15"/>
  <c r="AZ88" i="15"/>
  <c r="U89" i="15"/>
  <c r="BA89" i="15"/>
  <c r="V90" i="15"/>
  <c r="BB90" i="15"/>
  <c r="W91" i="15"/>
  <c r="BC91" i="15"/>
  <c r="X92" i="15"/>
  <c r="BD92" i="15"/>
  <c r="Y93" i="15"/>
  <c r="BE93" i="15"/>
  <c r="N94" i="15"/>
  <c r="AI94" i="15"/>
  <c r="BF94" i="15"/>
  <c r="O95" i="15"/>
  <c r="AJ95" i="15"/>
  <c r="BG95" i="15"/>
  <c r="P96" i="15"/>
  <c r="AK96" i="15"/>
  <c r="BG96" i="15"/>
  <c r="H97" i="15"/>
  <c r="U97" i="15"/>
  <c r="AF97" i="15"/>
  <c r="AP97" i="15"/>
  <c r="BA97" i="15"/>
  <c r="BJ97" i="15"/>
  <c r="I98" i="15"/>
  <c r="R98" i="15"/>
  <c r="Z98" i="15"/>
  <c r="AH98" i="15"/>
  <c r="AP98" i="15"/>
  <c r="AX98" i="15"/>
  <c r="BF98" i="15"/>
  <c r="C99" i="15"/>
  <c r="K99" i="15"/>
  <c r="S99" i="15"/>
  <c r="AA99" i="15"/>
  <c r="AI99" i="15"/>
  <c r="AQ99" i="15"/>
  <c r="AY99" i="15"/>
  <c r="BG99" i="15"/>
  <c r="D100" i="15"/>
  <c r="L100" i="15"/>
  <c r="CS71" i="15"/>
  <c r="CS71" i="23" s="1"/>
  <c r="CQ99" i="15"/>
  <c r="CQ99" i="23" s="1"/>
  <c r="BB69" i="15"/>
  <c r="BF73" i="15"/>
  <c r="BJ77" i="15"/>
  <c r="L81" i="15"/>
  <c r="L82" i="15"/>
  <c r="AX82" i="15"/>
  <c r="S83" i="15"/>
  <c r="AY83" i="15"/>
  <c r="T84" i="15"/>
  <c r="AZ84" i="15"/>
  <c r="U85" i="15"/>
  <c r="BA85" i="15"/>
  <c r="V86" i="15"/>
  <c r="BB86" i="15"/>
  <c r="W87" i="15"/>
  <c r="BC87" i="15"/>
  <c r="X88" i="15"/>
  <c r="BD88" i="15"/>
  <c r="Y89" i="15"/>
  <c r="BE89" i="15"/>
  <c r="Z90" i="15"/>
  <c r="BF90" i="15"/>
  <c r="AA91" i="15"/>
  <c r="BG91" i="15"/>
  <c r="AB92" i="15"/>
  <c r="BH92" i="15"/>
  <c r="AC93" i="15"/>
  <c r="BF93" i="15"/>
  <c r="R94" i="15"/>
  <c r="AL94" i="15"/>
  <c r="BG94" i="15"/>
  <c r="S95" i="15"/>
  <c r="AM95" i="15"/>
  <c r="BH95" i="15"/>
  <c r="T96" i="15"/>
  <c r="AN96" i="15"/>
  <c r="BH96" i="15"/>
  <c r="I97" i="15"/>
  <c r="V97" i="15"/>
  <c r="AG97" i="15"/>
  <c r="AR97" i="15"/>
  <c r="BB97" i="15"/>
  <c r="BL97" i="15"/>
  <c r="J98" i="15"/>
  <c r="S98" i="15"/>
  <c r="AA98" i="15"/>
  <c r="AI98" i="15"/>
  <c r="AQ98" i="15"/>
  <c r="AY98" i="15"/>
  <c r="BG98" i="15"/>
  <c r="D99" i="15"/>
  <c r="L99" i="15"/>
  <c r="T99" i="15"/>
  <c r="AB99" i="15"/>
  <c r="AJ99" i="15"/>
  <c r="AR99" i="15"/>
  <c r="AZ99" i="15"/>
  <c r="BH99" i="15"/>
  <c r="E100" i="15"/>
  <c r="M100" i="15"/>
  <c r="U100" i="15"/>
  <c r="AC100" i="15"/>
  <c r="CC75" i="15"/>
  <c r="CC75" i="23" s="1"/>
  <c r="AT65" i="15"/>
  <c r="W70" i="15"/>
  <c r="AA74" i="15"/>
  <c r="AE78" i="15"/>
  <c r="Y81" i="15"/>
  <c r="R82" i="15"/>
  <c r="BB82" i="15"/>
  <c r="W83" i="15"/>
  <c r="BC83" i="15"/>
  <c r="X84" i="15"/>
  <c r="BD84" i="15"/>
  <c r="Y85" i="15"/>
  <c r="BE85" i="15"/>
  <c r="Z86" i="15"/>
  <c r="BF86" i="15"/>
  <c r="AA87" i="15"/>
  <c r="BG87" i="15"/>
  <c r="AB88" i="15"/>
  <c r="BH88" i="15"/>
  <c r="AC89" i="15"/>
  <c r="BI89" i="15"/>
  <c r="AD90" i="15"/>
  <c r="BJ90" i="15"/>
  <c r="AE91" i="15"/>
  <c r="BK91" i="15"/>
  <c r="AF92" i="15"/>
  <c r="BL92" i="15"/>
  <c r="AG93" i="15"/>
  <c r="BI93" i="15"/>
  <c r="S94" i="15"/>
  <c r="AP94" i="15"/>
  <c r="BJ94" i="15"/>
  <c r="T95" i="15"/>
  <c r="AQ95" i="15"/>
  <c r="BK95" i="15"/>
  <c r="U96" i="15"/>
  <c r="AR96" i="15"/>
  <c r="BI96" i="15"/>
  <c r="L97" i="15"/>
  <c r="X97" i="15"/>
  <c r="AH97" i="15"/>
  <c r="AS97" i="15"/>
  <c r="BD97" i="15"/>
  <c r="B98" i="15"/>
  <c r="K98" i="15"/>
  <c r="T98" i="15"/>
  <c r="AB98" i="15"/>
  <c r="AJ98" i="15"/>
  <c r="AR98" i="15"/>
  <c r="AZ98" i="15"/>
  <c r="BH98" i="15"/>
  <c r="E99" i="15"/>
  <c r="M99" i="15"/>
  <c r="U99" i="15"/>
  <c r="AC99" i="15"/>
  <c r="AK99" i="15"/>
  <c r="AS99" i="15"/>
  <c r="BA99" i="15"/>
  <c r="BI99" i="15"/>
  <c r="F100" i="15"/>
  <c r="N100" i="15"/>
  <c r="V100" i="15"/>
  <c r="AD100" i="15"/>
  <c r="AL100" i="15"/>
  <c r="AT100" i="15"/>
  <c r="BB100" i="15"/>
  <c r="BM79" i="15"/>
  <c r="BM79" i="23" s="1"/>
  <c r="AU66" i="15"/>
  <c r="BC70" i="15"/>
  <c r="BG74" i="15"/>
  <c r="BK78" i="15"/>
  <c r="AH81" i="15"/>
  <c r="X82" i="15"/>
  <c r="BF82" i="15"/>
  <c r="AA83" i="15"/>
  <c r="BG83" i="15"/>
  <c r="AB84" i="15"/>
  <c r="BH84" i="15"/>
  <c r="AC85" i="15"/>
  <c r="BI85" i="15"/>
  <c r="AD86" i="15"/>
  <c r="BJ86" i="15"/>
  <c r="AE87" i="15"/>
  <c r="BK87" i="15"/>
  <c r="AF88" i="15"/>
  <c r="BL88" i="15"/>
  <c r="AG89" i="15"/>
  <c r="B90" i="15"/>
  <c r="AH90" i="15"/>
  <c r="C91" i="15"/>
  <c r="AI91" i="15"/>
  <c r="D92" i="15"/>
  <c r="AJ92" i="15"/>
  <c r="E93" i="15"/>
  <c r="AK93" i="15"/>
  <c r="B94" i="15"/>
  <c r="V94" i="15"/>
  <c r="AQ94" i="15"/>
  <c r="C95" i="15"/>
  <c r="W95" i="15"/>
  <c r="AR95" i="15"/>
  <c r="D96" i="15"/>
  <c r="X96" i="15"/>
  <c r="AS96" i="15"/>
  <c r="BK96" i="15"/>
  <c r="M97" i="15"/>
  <c r="Y97" i="15"/>
  <c r="AJ97" i="15"/>
  <c r="AT97" i="15"/>
  <c r="BE97" i="15"/>
  <c r="C98" i="15"/>
  <c r="L98" i="15"/>
  <c r="U98" i="15"/>
  <c r="AC98" i="15"/>
  <c r="AK98" i="15"/>
  <c r="AS98" i="15"/>
  <c r="BA98" i="15"/>
  <c r="BI98" i="15"/>
  <c r="F99" i="15"/>
  <c r="N99" i="15"/>
  <c r="V99" i="15"/>
  <c r="AD99" i="15"/>
  <c r="AL99" i="15"/>
  <c r="AT99" i="15"/>
  <c r="BB99" i="15"/>
  <c r="BJ99" i="15"/>
  <c r="G100" i="15"/>
  <c r="O100" i="15"/>
  <c r="W100" i="15"/>
  <c r="AE100" i="15"/>
  <c r="AM100" i="15"/>
  <c r="AU100" i="15"/>
  <c r="BC100" i="15"/>
  <c r="CG82" i="15"/>
  <c r="CG82" i="23" s="1"/>
  <c r="T67" i="15"/>
  <c r="X71" i="15"/>
  <c r="AB75" i="15"/>
  <c r="AF79" i="15"/>
  <c r="AR81" i="15"/>
  <c r="AB82" i="15"/>
  <c r="BJ82" i="15"/>
  <c r="AE83" i="15"/>
  <c r="BK83" i="15"/>
  <c r="AF84" i="15"/>
  <c r="BL84" i="15"/>
  <c r="AG85" i="15"/>
  <c r="B86" i="15"/>
  <c r="AH86" i="15"/>
  <c r="C87" i="15"/>
  <c r="AI87" i="15"/>
  <c r="D88" i="15"/>
  <c r="AJ88" i="15"/>
  <c r="E89" i="15"/>
  <c r="AK89" i="15"/>
  <c r="F90" i="15"/>
  <c r="AL90" i="15"/>
  <c r="G91" i="15"/>
  <c r="AM91" i="15"/>
  <c r="H92" i="15"/>
  <c r="AN92" i="15"/>
  <c r="I93" i="15"/>
  <c r="AO93" i="15"/>
  <c r="C94" i="15"/>
  <c r="Z94" i="15"/>
  <c r="AT94" i="15"/>
  <c r="D95" i="15"/>
  <c r="AA95" i="15"/>
  <c r="AU95" i="15"/>
  <c r="E96" i="15"/>
  <c r="AB96" i="15"/>
  <c r="AV96" i="15"/>
  <c r="BL96" i="15"/>
  <c r="N97" i="15"/>
  <c r="Z97" i="15"/>
  <c r="AK97" i="15"/>
  <c r="AV97" i="15"/>
  <c r="BF97" i="15"/>
  <c r="D98" i="15"/>
  <c r="M98" i="15"/>
  <c r="V98" i="15"/>
  <c r="AD98" i="15"/>
  <c r="AL98" i="15"/>
  <c r="AT98" i="15"/>
  <c r="BB98" i="15"/>
  <c r="BJ98" i="15"/>
  <c r="G99" i="15"/>
  <c r="O99" i="15"/>
  <c r="W99" i="15"/>
  <c r="AE99" i="15"/>
  <c r="AM99" i="15"/>
  <c r="BQ86" i="15"/>
  <c r="BQ86" i="23" s="1"/>
  <c r="AZ67" i="15"/>
  <c r="BD71" i="15"/>
  <c r="BH75" i="15"/>
  <c r="BL79" i="15"/>
  <c r="AY81" i="15"/>
  <c r="AH82" i="15"/>
  <c r="C83" i="15"/>
  <c r="AI83" i="15"/>
  <c r="D84" i="15"/>
  <c r="AJ84" i="15"/>
  <c r="E85" i="15"/>
  <c r="AK85" i="15"/>
  <c r="F86" i="15"/>
  <c r="AL86" i="15"/>
  <c r="G87" i="15"/>
  <c r="AM87" i="15"/>
  <c r="H88" i="15"/>
  <c r="AN88" i="15"/>
  <c r="I89" i="15"/>
  <c r="AO89" i="15"/>
  <c r="J90" i="15"/>
  <c r="AP90" i="15"/>
  <c r="K91" i="15"/>
  <c r="AQ91" i="15"/>
  <c r="L92" i="15"/>
  <c r="AR92" i="15"/>
  <c r="M93" i="15"/>
  <c r="AS93" i="15"/>
  <c r="F94" i="15"/>
  <c r="AA94" i="15"/>
  <c r="AX94" i="15"/>
  <c r="G95" i="15"/>
  <c r="AB95" i="15"/>
  <c r="AY95" i="15"/>
  <c r="H96" i="15"/>
  <c r="AC96" i="15"/>
  <c r="AZ96" i="15"/>
  <c r="D97" i="15"/>
  <c r="P97" i="15"/>
  <c r="AB97" i="15"/>
  <c r="AL97" i="15"/>
  <c r="AW97" i="15"/>
  <c r="BG97" i="15"/>
  <c r="E98" i="15"/>
  <c r="N98" i="15"/>
  <c r="W98" i="15"/>
  <c r="AE98" i="15"/>
  <c r="AM98" i="15"/>
  <c r="AU98" i="15"/>
  <c r="BC98" i="15"/>
  <c r="BK98" i="15"/>
  <c r="H99" i="15"/>
  <c r="P99" i="15"/>
  <c r="X99" i="15"/>
  <c r="AF99" i="15"/>
  <c r="AN99" i="15"/>
  <c r="AV99" i="15"/>
  <c r="BD99" i="15"/>
  <c r="BL99" i="15"/>
  <c r="I100" i="15"/>
  <c r="Q100" i="15"/>
  <c r="Y100" i="15"/>
  <c r="AG100" i="15"/>
  <c r="AO100" i="15"/>
  <c r="AW100" i="15"/>
  <c r="BE100" i="15"/>
  <c r="CK89" i="15"/>
  <c r="CK89" i="23" s="1"/>
  <c r="U68" i="15"/>
  <c r="Y72" i="15"/>
  <c r="AC76" i="15"/>
  <c r="AG80" i="15"/>
  <c r="BF81" i="15"/>
  <c r="AL82" i="15"/>
  <c r="G83" i="15"/>
  <c r="AM83" i="15"/>
  <c r="H84" i="15"/>
  <c r="AN84" i="15"/>
  <c r="I85" i="15"/>
  <c r="AO85" i="15"/>
  <c r="J86" i="15"/>
  <c r="AP86" i="15"/>
  <c r="K87" i="15"/>
  <c r="AQ87" i="15"/>
  <c r="L88" i="15"/>
  <c r="AR88" i="15"/>
  <c r="M89" i="15"/>
  <c r="AS89" i="15"/>
  <c r="N90" i="15"/>
  <c r="AT90" i="15"/>
  <c r="O91" i="15"/>
  <c r="AU91" i="15"/>
  <c r="P92" i="15"/>
  <c r="AV92" i="15"/>
  <c r="Q93" i="15"/>
  <c r="AW93" i="15"/>
  <c r="J94" i="15"/>
  <c r="AD94" i="15"/>
  <c r="AY94" i="15"/>
  <c r="K95" i="15"/>
  <c r="AE95" i="15"/>
  <c r="AZ95" i="15"/>
  <c r="L96" i="15"/>
  <c r="AF96" i="15"/>
  <c r="BA96" i="15"/>
  <c r="E97" i="15"/>
  <c r="Q97" i="15"/>
  <c r="AC97" i="15"/>
  <c r="AN97" i="15"/>
  <c r="AX97" i="15"/>
  <c r="BH97" i="15"/>
  <c r="F98" i="15"/>
  <c r="O98" i="15"/>
  <c r="X98" i="15"/>
  <c r="AF98" i="15"/>
  <c r="AN98" i="15"/>
  <c r="AV98" i="15"/>
  <c r="BD98" i="15"/>
  <c r="BL98" i="15"/>
  <c r="I99" i="15"/>
  <c r="Q99" i="15"/>
  <c r="Y99" i="15"/>
  <c r="AG99" i="15"/>
  <c r="AO99" i="15"/>
  <c r="BU93" i="15"/>
  <c r="BU93" i="23" s="1"/>
  <c r="AQ83" i="15"/>
  <c r="AU87" i="15"/>
  <c r="AY91" i="15"/>
  <c r="L95" i="15"/>
  <c r="AD97" i="15"/>
  <c r="AO98" i="15"/>
  <c r="AP99" i="15"/>
  <c r="B100" i="15"/>
  <c r="T100" i="15"/>
  <c r="AJ100" i="15"/>
  <c r="AX100" i="15"/>
  <c r="BI100" i="15"/>
  <c r="BA68" i="15"/>
  <c r="L84" i="15"/>
  <c r="P88" i="15"/>
  <c r="T92" i="15"/>
  <c r="AI95" i="15"/>
  <c r="AO97" i="15"/>
  <c r="AW98" i="15"/>
  <c r="AU99" i="15"/>
  <c r="C100" i="15"/>
  <c r="X100" i="15"/>
  <c r="AK100" i="15"/>
  <c r="AY100" i="15"/>
  <c r="BJ100" i="15"/>
  <c r="BE72" i="15"/>
  <c r="AR84" i="15"/>
  <c r="AV88" i="15"/>
  <c r="AZ92" i="15"/>
  <c r="BC95" i="15"/>
  <c r="AZ97" i="15"/>
  <c r="BE98" i="15"/>
  <c r="AW99" i="15"/>
  <c r="H100" i="15"/>
  <c r="Z100" i="15"/>
  <c r="AN100" i="15"/>
  <c r="AZ100" i="15"/>
  <c r="BI76" i="15"/>
  <c r="M85" i="15"/>
  <c r="Q89" i="15"/>
  <c r="U93" i="15"/>
  <c r="M96" i="15"/>
  <c r="BI97" i="15"/>
  <c r="B99" i="15"/>
  <c r="AX99" i="15"/>
  <c r="J100" i="15"/>
  <c r="AA100" i="15"/>
  <c r="AP100" i="15"/>
  <c r="BA100" i="15"/>
  <c r="BL100" i="15"/>
  <c r="AW80" i="15"/>
  <c r="AS85" i="15"/>
  <c r="AW89" i="15"/>
  <c r="BA93" i="15"/>
  <c r="AJ96" i="15"/>
  <c r="G98" i="15"/>
  <c r="J99" i="15"/>
  <c r="BC99" i="15"/>
  <c r="K100" i="15"/>
  <c r="AB100" i="15"/>
  <c r="AQ100" i="15"/>
  <c r="BD100" i="15"/>
  <c r="AP82" i="15"/>
  <c r="AT86" i="15"/>
  <c r="AX90" i="15"/>
  <c r="AH94" i="15"/>
  <c r="F97" i="15"/>
  <c r="Y98" i="15"/>
  <c r="Z99" i="15"/>
  <c r="BF99" i="15"/>
  <c r="R100" i="15"/>
  <c r="AH100" i="15"/>
  <c r="AS100" i="15"/>
  <c r="BG100" i="15"/>
  <c r="K83" i="15"/>
  <c r="O87" i="15"/>
  <c r="S91" i="15"/>
  <c r="BB94" i="15"/>
  <c r="T97" i="15"/>
  <c r="AG98" i="15"/>
  <c r="AH99" i="15"/>
  <c r="BK99" i="15"/>
  <c r="S100" i="15"/>
  <c r="AI100" i="15"/>
  <c r="AV100" i="15"/>
  <c r="BH100" i="15"/>
  <c r="B82" i="15"/>
  <c r="P100" i="15"/>
  <c r="N86" i="15"/>
  <c r="AF100" i="15"/>
  <c r="R90" i="15"/>
  <c r="AR100" i="15"/>
  <c r="K94" i="15"/>
  <c r="BF100" i="15"/>
  <c r="BD96" i="15"/>
  <c r="BK100" i="15"/>
  <c r="Q98" i="15"/>
  <c r="R99" i="15"/>
  <c r="BE99" i="15"/>
  <c r="BO2" i="15"/>
  <c r="BO2" i="23" s="1"/>
  <c r="BW2" i="15"/>
  <c r="BW2" i="23" s="1"/>
  <c r="CE2" i="15"/>
  <c r="CE2" i="23" s="1"/>
  <c r="CM2" i="15"/>
  <c r="CM2" i="23" s="1"/>
  <c r="CU2" i="15"/>
  <c r="CU2" i="23" s="1"/>
  <c r="BS3" i="15"/>
  <c r="BS3" i="23" s="1"/>
  <c r="CA3" i="15"/>
  <c r="CA3" i="23" s="1"/>
  <c r="CI3" i="15"/>
  <c r="CI3" i="23" s="1"/>
  <c r="CQ3" i="15"/>
  <c r="CQ3" i="23" s="1"/>
  <c r="BO4" i="15"/>
  <c r="BO4" i="23" s="1"/>
  <c r="BW4" i="15"/>
  <c r="BW4" i="23" s="1"/>
  <c r="CE4" i="15"/>
  <c r="CE4" i="23" s="1"/>
  <c r="CM4" i="15"/>
  <c r="CM4" i="23" s="1"/>
  <c r="CU4" i="15"/>
  <c r="CU4" i="23" s="1"/>
  <c r="BS5" i="15"/>
  <c r="BS5" i="23" s="1"/>
  <c r="CA5" i="15"/>
  <c r="CA5" i="23" s="1"/>
  <c r="CI5" i="15"/>
  <c r="CI5" i="23" s="1"/>
  <c r="CQ5" i="15"/>
  <c r="CQ5" i="23" s="1"/>
  <c r="BO6" i="15"/>
  <c r="BO6" i="23" s="1"/>
  <c r="BW6" i="15"/>
  <c r="BW6" i="23" s="1"/>
  <c r="CE6" i="15"/>
  <c r="CE6" i="23" s="1"/>
  <c r="CM6" i="15"/>
  <c r="CM6" i="23" s="1"/>
  <c r="CU6" i="15"/>
  <c r="CU6" i="23" s="1"/>
  <c r="BS7" i="15"/>
  <c r="BS7" i="23" s="1"/>
  <c r="CA7" i="15"/>
  <c r="CA7" i="23" s="1"/>
  <c r="CI7" i="15"/>
  <c r="CI7" i="23" s="1"/>
  <c r="CQ7" i="15"/>
  <c r="CQ7" i="23" s="1"/>
  <c r="BO8" i="15"/>
  <c r="BO8" i="23" s="1"/>
  <c r="BW8" i="15"/>
  <c r="BW8" i="23" s="1"/>
  <c r="CE8" i="15"/>
  <c r="CE8" i="23" s="1"/>
  <c r="CM8" i="15"/>
  <c r="CM8" i="23" s="1"/>
  <c r="CU8" i="15"/>
  <c r="CU8" i="23" s="1"/>
  <c r="BS9" i="15"/>
  <c r="BS9" i="23" s="1"/>
  <c r="CA9" i="15"/>
  <c r="CA9" i="23" s="1"/>
  <c r="CI9" i="15"/>
  <c r="CI9" i="23" s="1"/>
  <c r="CQ9" i="15"/>
  <c r="CQ9" i="23" s="1"/>
  <c r="BO10" i="15"/>
  <c r="BO10" i="23" s="1"/>
  <c r="BW10" i="15"/>
  <c r="BW10" i="23" s="1"/>
  <c r="CE10" i="15"/>
  <c r="CE10" i="23" s="1"/>
  <c r="CM10" i="15"/>
  <c r="CM10" i="23" s="1"/>
  <c r="CU10" i="15"/>
  <c r="CU10" i="23" s="1"/>
  <c r="BS11" i="15"/>
  <c r="BS11" i="23" s="1"/>
  <c r="CA11" i="15"/>
  <c r="CA11" i="23" s="1"/>
  <c r="CI11" i="15"/>
  <c r="CI11" i="23" s="1"/>
  <c r="CQ11" i="15"/>
  <c r="CQ11" i="23" s="1"/>
  <c r="BO12" i="15"/>
  <c r="BO12" i="23" s="1"/>
  <c r="BW12" i="15"/>
  <c r="BW12" i="23" s="1"/>
  <c r="CE12" i="15"/>
  <c r="CE12" i="23" s="1"/>
  <c r="CM12" i="15"/>
  <c r="CM12" i="23" s="1"/>
  <c r="CU12" i="15"/>
  <c r="CU12" i="23" s="1"/>
  <c r="BS13" i="15"/>
  <c r="BS13" i="23" s="1"/>
  <c r="CA13" i="15"/>
  <c r="CA13" i="23" s="1"/>
  <c r="CI13" i="15"/>
  <c r="CI13" i="23" s="1"/>
  <c r="CQ13" i="15"/>
  <c r="CQ13" i="23" s="1"/>
  <c r="BO14" i="15"/>
  <c r="BO14" i="23" s="1"/>
  <c r="BW14" i="15"/>
  <c r="BW14" i="23" s="1"/>
  <c r="CE14" i="15"/>
  <c r="CE14" i="23" s="1"/>
  <c r="CM14" i="15"/>
  <c r="CM14" i="23" s="1"/>
  <c r="CU14" i="15"/>
  <c r="CU14" i="23" s="1"/>
  <c r="BS15" i="15"/>
  <c r="BS15" i="23" s="1"/>
  <c r="CA15" i="15"/>
  <c r="CA15" i="23" s="1"/>
  <c r="CI15" i="15"/>
  <c r="CI15" i="23" s="1"/>
  <c r="CQ15" i="15"/>
  <c r="CQ15" i="23" s="1"/>
  <c r="BO16" i="15"/>
  <c r="BO16" i="23" s="1"/>
  <c r="BW16" i="15"/>
  <c r="BW16" i="23" s="1"/>
  <c r="CE16" i="15"/>
  <c r="CE16" i="23" s="1"/>
  <c r="CM16" i="15"/>
  <c r="CM16" i="23" s="1"/>
  <c r="CU16" i="15"/>
  <c r="CU16" i="23" s="1"/>
  <c r="BS17" i="15"/>
  <c r="BS17" i="23" s="1"/>
  <c r="CA17" i="15"/>
  <c r="CA17" i="23" s="1"/>
  <c r="CI17" i="15"/>
  <c r="CI17" i="23" s="1"/>
  <c r="CQ17" i="15"/>
  <c r="CQ17" i="23" s="1"/>
  <c r="BO18" i="15"/>
  <c r="BO18" i="23" s="1"/>
  <c r="BW18" i="15"/>
  <c r="BW18" i="23" s="1"/>
  <c r="CE18" i="15"/>
  <c r="CE18" i="23" s="1"/>
  <c r="CM18" i="15"/>
  <c r="CM18" i="23" s="1"/>
  <c r="CU18" i="15"/>
  <c r="CU18" i="23" s="1"/>
  <c r="BS19" i="15"/>
  <c r="BS19" i="23" s="1"/>
  <c r="CA19" i="15"/>
  <c r="CA19" i="23" s="1"/>
  <c r="CI19" i="15"/>
  <c r="CI19" i="23" s="1"/>
  <c r="CQ19" i="15"/>
  <c r="CQ19" i="23" s="1"/>
  <c r="BO20" i="15"/>
  <c r="BO20" i="23" s="1"/>
  <c r="BP2" i="15"/>
  <c r="BP2" i="23" s="1"/>
  <c r="BX2" i="15"/>
  <c r="BX2" i="23" s="1"/>
  <c r="CF2" i="15"/>
  <c r="CF2" i="23" s="1"/>
  <c r="CN2" i="15"/>
  <c r="CN2" i="23" s="1"/>
  <c r="CV2" i="15"/>
  <c r="CV2" i="23" s="1"/>
  <c r="BT3" i="15"/>
  <c r="BT3" i="23" s="1"/>
  <c r="CB3" i="15"/>
  <c r="CB3" i="23" s="1"/>
  <c r="CJ3" i="15"/>
  <c r="CJ3" i="23" s="1"/>
  <c r="CR3" i="15"/>
  <c r="CR3" i="23" s="1"/>
  <c r="BP4" i="15"/>
  <c r="BP4" i="23" s="1"/>
  <c r="BX4" i="15"/>
  <c r="BX4" i="23" s="1"/>
  <c r="CF4" i="15"/>
  <c r="CF4" i="23" s="1"/>
  <c r="CN4" i="15"/>
  <c r="CN4" i="23" s="1"/>
  <c r="CV4" i="15"/>
  <c r="CV4" i="23" s="1"/>
  <c r="BT5" i="15"/>
  <c r="BT5" i="23" s="1"/>
  <c r="CB5" i="15"/>
  <c r="CB5" i="23" s="1"/>
  <c r="CJ5" i="15"/>
  <c r="CJ5" i="23" s="1"/>
  <c r="CR5" i="15"/>
  <c r="CR5" i="23" s="1"/>
  <c r="BP6" i="15"/>
  <c r="BP6" i="23" s="1"/>
  <c r="BX6" i="15"/>
  <c r="BX6" i="23" s="1"/>
  <c r="CF6" i="15"/>
  <c r="CF6" i="23" s="1"/>
  <c r="CN6" i="15"/>
  <c r="CN6" i="23" s="1"/>
  <c r="CV6" i="15"/>
  <c r="CV6" i="23" s="1"/>
  <c r="BT7" i="15"/>
  <c r="BT7" i="23" s="1"/>
  <c r="CB7" i="15"/>
  <c r="CB7" i="23" s="1"/>
  <c r="CJ7" i="15"/>
  <c r="CJ7" i="23" s="1"/>
  <c r="CR7" i="15"/>
  <c r="CR7" i="23" s="1"/>
  <c r="BP8" i="15"/>
  <c r="BP8" i="23" s="1"/>
  <c r="BX8" i="15"/>
  <c r="BX8" i="23" s="1"/>
  <c r="CF8" i="15"/>
  <c r="CF8" i="23" s="1"/>
  <c r="CN8" i="15"/>
  <c r="CN8" i="23" s="1"/>
  <c r="CV8" i="15"/>
  <c r="CV8" i="23" s="1"/>
  <c r="BT9" i="15"/>
  <c r="BT9" i="23" s="1"/>
  <c r="CB9" i="15"/>
  <c r="CB9" i="23" s="1"/>
  <c r="CJ9" i="15"/>
  <c r="CJ9" i="23" s="1"/>
  <c r="CR9" i="15"/>
  <c r="CR9" i="23" s="1"/>
  <c r="BP10" i="15"/>
  <c r="BP10" i="23" s="1"/>
  <c r="BX10" i="15"/>
  <c r="BX10" i="23" s="1"/>
  <c r="CF10" i="15"/>
  <c r="CF10" i="23" s="1"/>
  <c r="CN10" i="15"/>
  <c r="CN10" i="23" s="1"/>
  <c r="CV10" i="15"/>
  <c r="CV10" i="23" s="1"/>
  <c r="BT11" i="15"/>
  <c r="BT11" i="23" s="1"/>
  <c r="CB11" i="15"/>
  <c r="CB11" i="23" s="1"/>
  <c r="CJ11" i="15"/>
  <c r="CJ11" i="23" s="1"/>
  <c r="CR11" i="15"/>
  <c r="CR11" i="23" s="1"/>
  <c r="BP12" i="15"/>
  <c r="BP12" i="23" s="1"/>
  <c r="BX12" i="15"/>
  <c r="BX12" i="23" s="1"/>
  <c r="CF12" i="15"/>
  <c r="CF12" i="23" s="1"/>
  <c r="CN12" i="15"/>
  <c r="CN12" i="23" s="1"/>
  <c r="CV12" i="15"/>
  <c r="CV12" i="23" s="1"/>
  <c r="BT13" i="15"/>
  <c r="BT13" i="23" s="1"/>
  <c r="CB13" i="15"/>
  <c r="CB13" i="23" s="1"/>
  <c r="CJ13" i="15"/>
  <c r="CJ13" i="23" s="1"/>
  <c r="CR13" i="15"/>
  <c r="CR13" i="23" s="1"/>
  <c r="BP14" i="15"/>
  <c r="BP14" i="23" s="1"/>
  <c r="BX14" i="15"/>
  <c r="BX14" i="23" s="1"/>
  <c r="CF14" i="15"/>
  <c r="CF14" i="23" s="1"/>
  <c r="CN14" i="15"/>
  <c r="CN14" i="23" s="1"/>
  <c r="CV14" i="15"/>
  <c r="CV14" i="23" s="1"/>
  <c r="BT15" i="15"/>
  <c r="BT15" i="23" s="1"/>
  <c r="CB15" i="15"/>
  <c r="CB15" i="23" s="1"/>
  <c r="CJ15" i="15"/>
  <c r="CJ15" i="23" s="1"/>
  <c r="CR15" i="15"/>
  <c r="CR15" i="23" s="1"/>
  <c r="BP16" i="15"/>
  <c r="BP16" i="23" s="1"/>
  <c r="BX16" i="15"/>
  <c r="BX16" i="23" s="1"/>
  <c r="CF16" i="15"/>
  <c r="CF16" i="23" s="1"/>
  <c r="CN16" i="15"/>
  <c r="CN16" i="23" s="1"/>
  <c r="CV16" i="15"/>
  <c r="CV16" i="23" s="1"/>
  <c r="BT17" i="15"/>
  <c r="BT17" i="23" s="1"/>
  <c r="CB17" i="15"/>
  <c r="CB17" i="23" s="1"/>
  <c r="CJ17" i="15"/>
  <c r="CJ17" i="23" s="1"/>
  <c r="CR17" i="15"/>
  <c r="CR17" i="23" s="1"/>
  <c r="BP18" i="15"/>
  <c r="BP18" i="23" s="1"/>
  <c r="BX18" i="15"/>
  <c r="BX18" i="23" s="1"/>
  <c r="CF18" i="15"/>
  <c r="CF18" i="23" s="1"/>
  <c r="CN18" i="15"/>
  <c r="CN18" i="23" s="1"/>
  <c r="BQ2" i="15"/>
  <c r="BQ2" i="23" s="1"/>
  <c r="BY2" i="15"/>
  <c r="BY2" i="23" s="1"/>
  <c r="CG2" i="15"/>
  <c r="CG2" i="23" s="1"/>
  <c r="CO2" i="15"/>
  <c r="CO2" i="23" s="1"/>
  <c r="BM3" i="15"/>
  <c r="BM3" i="23" s="1"/>
  <c r="BU3" i="15"/>
  <c r="BU3" i="23" s="1"/>
  <c r="CC3" i="15"/>
  <c r="CC3" i="23" s="1"/>
  <c r="CK3" i="15"/>
  <c r="CK3" i="23" s="1"/>
  <c r="CS3" i="15"/>
  <c r="CS3" i="23" s="1"/>
  <c r="BQ4" i="15"/>
  <c r="BQ4" i="23" s="1"/>
  <c r="BY4" i="15"/>
  <c r="BY4" i="23" s="1"/>
  <c r="CG4" i="15"/>
  <c r="CG4" i="23" s="1"/>
  <c r="CO4" i="15"/>
  <c r="CO4" i="23" s="1"/>
  <c r="BM5" i="15"/>
  <c r="BM5" i="23" s="1"/>
  <c r="BU5" i="15"/>
  <c r="BU5" i="23" s="1"/>
  <c r="CC5" i="15"/>
  <c r="CC5" i="23" s="1"/>
  <c r="CK5" i="15"/>
  <c r="CK5" i="23" s="1"/>
  <c r="CS5" i="15"/>
  <c r="CS5" i="23" s="1"/>
  <c r="BQ6" i="15"/>
  <c r="BQ6" i="23" s="1"/>
  <c r="BY6" i="15"/>
  <c r="BY6" i="23" s="1"/>
  <c r="CG6" i="15"/>
  <c r="CG6" i="23" s="1"/>
  <c r="CO6" i="15"/>
  <c r="CO6" i="23" s="1"/>
  <c r="BM7" i="15"/>
  <c r="BM7" i="23" s="1"/>
  <c r="BU7" i="15"/>
  <c r="BU7" i="23" s="1"/>
  <c r="CC7" i="15"/>
  <c r="CC7" i="23" s="1"/>
  <c r="CK7" i="15"/>
  <c r="CK7" i="23" s="1"/>
  <c r="CS7" i="15"/>
  <c r="CS7" i="23" s="1"/>
  <c r="BQ8" i="15"/>
  <c r="BQ8" i="23" s="1"/>
  <c r="BY8" i="15"/>
  <c r="BY8" i="23" s="1"/>
  <c r="CG8" i="15"/>
  <c r="CG8" i="23" s="1"/>
  <c r="CO8" i="15"/>
  <c r="CO8" i="23" s="1"/>
  <c r="BM9" i="15"/>
  <c r="BM9" i="23" s="1"/>
  <c r="BU9" i="15"/>
  <c r="BU9" i="23" s="1"/>
  <c r="CC9" i="15"/>
  <c r="CC9" i="23" s="1"/>
  <c r="CK9" i="15"/>
  <c r="CK9" i="23" s="1"/>
  <c r="BR2" i="15"/>
  <c r="BR2" i="23" s="1"/>
  <c r="BZ2" i="15"/>
  <c r="BZ2" i="23" s="1"/>
  <c r="CH2" i="15"/>
  <c r="CH2" i="23" s="1"/>
  <c r="CP2" i="15"/>
  <c r="CP2" i="23" s="1"/>
  <c r="BN3" i="15"/>
  <c r="BN3" i="23" s="1"/>
  <c r="BV3" i="15"/>
  <c r="BV3" i="23" s="1"/>
  <c r="CD3" i="15"/>
  <c r="CD3" i="23" s="1"/>
  <c r="CL3" i="15"/>
  <c r="CL3" i="23" s="1"/>
  <c r="CT3" i="15"/>
  <c r="CT3" i="23" s="1"/>
  <c r="BR4" i="15"/>
  <c r="BR4" i="23" s="1"/>
  <c r="BZ4" i="15"/>
  <c r="BZ4" i="23" s="1"/>
  <c r="CH4" i="15"/>
  <c r="CH4" i="23" s="1"/>
  <c r="CP4" i="15"/>
  <c r="CP4" i="23" s="1"/>
  <c r="BN5" i="15"/>
  <c r="BN5" i="23" s="1"/>
  <c r="BV5" i="15"/>
  <c r="BV5" i="23" s="1"/>
  <c r="CD5" i="15"/>
  <c r="CD5" i="23" s="1"/>
  <c r="CL5" i="15"/>
  <c r="CL5" i="23" s="1"/>
  <c r="CT5" i="15"/>
  <c r="CT5" i="23" s="1"/>
  <c r="BR6" i="15"/>
  <c r="BR6" i="23" s="1"/>
  <c r="BZ6" i="15"/>
  <c r="BZ6" i="23" s="1"/>
  <c r="CH6" i="15"/>
  <c r="CH6" i="23" s="1"/>
  <c r="CP6" i="15"/>
  <c r="CP6" i="23" s="1"/>
  <c r="BN7" i="15"/>
  <c r="BN7" i="23" s="1"/>
  <c r="BV7" i="15"/>
  <c r="BV7" i="23" s="1"/>
  <c r="CD7" i="15"/>
  <c r="CD7" i="23" s="1"/>
  <c r="CL7" i="15"/>
  <c r="CL7" i="23" s="1"/>
  <c r="CT7" i="15"/>
  <c r="CT7" i="23" s="1"/>
  <c r="BR8" i="15"/>
  <c r="BR8" i="23" s="1"/>
  <c r="BZ8" i="15"/>
  <c r="BZ8" i="23" s="1"/>
  <c r="CH8" i="15"/>
  <c r="CH8" i="23" s="1"/>
  <c r="CP8" i="15"/>
  <c r="CP8" i="23" s="1"/>
  <c r="BN9" i="15"/>
  <c r="BN9" i="23" s="1"/>
  <c r="BV9" i="15"/>
  <c r="BV9" i="23" s="1"/>
  <c r="CD9" i="15"/>
  <c r="CD9" i="23" s="1"/>
  <c r="CL9" i="15"/>
  <c r="CL9" i="23" s="1"/>
  <c r="CT9" i="15"/>
  <c r="CT9" i="23" s="1"/>
  <c r="BR10" i="15"/>
  <c r="BR10" i="23" s="1"/>
  <c r="BZ10" i="15"/>
  <c r="BZ10" i="23" s="1"/>
  <c r="CH10" i="15"/>
  <c r="CH10" i="23" s="1"/>
  <c r="CP10" i="15"/>
  <c r="CP10" i="23" s="1"/>
  <c r="BN11" i="15"/>
  <c r="BN11" i="23" s="1"/>
  <c r="BV11" i="15"/>
  <c r="BV11" i="23" s="1"/>
  <c r="CD11" i="15"/>
  <c r="CD11" i="23" s="1"/>
  <c r="CL11" i="15"/>
  <c r="CL11" i="23" s="1"/>
  <c r="CT11" i="15"/>
  <c r="CT11" i="23" s="1"/>
  <c r="BR12" i="15"/>
  <c r="BR12" i="23" s="1"/>
  <c r="BZ12" i="15"/>
  <c r="BZ12" i="23" s="1"/>
  <c r="CH12" i="15"/>
  <c r="CH12" i="23" s="1"/>
  <c r="CP12" i="15"/>
  <c r="CP12" i="23" s="1"/>
  <c r="BN13" i="15"/>
  <c r="BN13" i="23" s="1"/>
  <c r="BV13" i="15"/>
  <c r="BV13" i="23" s="1"/>
  <c r="CD13" i="15"/>
  <c r="CD13" i="23" s="1"/>
  <c r="CL13" i="15"/>
  <c r="CL13" i="23" s="1"/>
  <c r="CT13" i="15"/>
  <c r="CT13" i="23" s="1"/>
  <c r="BR14" i="15"/>
  <c r="BR14" i="23" s="1"/>
  <c r="BZ14" i="15"/>
  <c r="BZ14" i="23" s="1"/>
  <c r="CH14" i="15"/>
  <c r="CH14" i="23" s="1"/>
  <c r="CP14" i="15"/>
  <c r="CP14" i="23" s="1"/>
  <c r="BN15" i="15"/>
  <c r="BN15" i="23" s="1"/>
  <c r="BV15" i="15"/>
  <c r="BV15" i="23" s="1"/>
  <c r="CD15" i="15"/>
  <c r="CD15" i="23" s="1"/>
  <c r="CL15" i="15"/>
  <c r="CL15" i="23" s="1"/>
  <c r="CT15" i="15"/>
  <c r="CT15" i="23" s="1"/>
  <c r="BR16" i="15"/>
  <c r="BR16" i="23" s="1"/>
  <c r="BZ16" i="15"/>
  <c r="BZ16" i="23" s="1"/>
  <c r="CH16" i="15"/>
  <c r="CH16" i="23" s="1"/>
  <c r="CP16" i="15"/>
  <c r="CP16" i="23" s="1"/>
  <c r="BN17" i="15"/>
  <c r="BN17" i="23" s="1"/>
  <c r="BV17" i="15"/>
  <c r="BV17" i="23" s="1"/>
  <c r="CD17" i="15"/>
  <c r="CD17" i="23" s="1"/>
  <c r="CL17" i="15"/>
  <c r="CL17" i="23" s="1"/>
  <c r="CT17" i="15"/>
  <c r="CT17" i="23" s="1"/>
  <c r="BR18" i="15"/>
  <c r="BR18" i="23" s="1"/>
  <c r="BZ18" i="15"/>
  <c r="BZ18" i="23" s="1"/>
  <c r="CH18" i="15"/>
  <c r="CH18" i="23" s="1"/>
  <c r="CP18" i="15"/>
  <c r="CP18" i="23" s="1"/>
  <c r="BN19" i="15"/>
  <c r="BN19" i="23" s="1"/>
  <c r="BV19" i="15"/>
  <c r="BV19" i="23" s="1"/>
  <c r="CD19" i="15"/>
  <c r="CD19" i="23" s="1"/>
  <c r="CL19" i="15"/>
  <c r="CL19" i="23" s="1"/>
  <c r="CT19" i="15"/>
  <c r="CT19" i="23" s="1"/>
  <c r="BR20" i="15"/>
  <c r="BR20" i="23" s="1"/>
  <c r="BZ20" i="15"/>
  <c r="BZ20" i="23" s="1"/>
  <c r="CH20" i="15"/>
  <c r="CH20" i="23" s="1"/>
  <c r="BS2" i="15"/>
  <c r="BS2" i="23" s="1"/>
  <c r="CA2" i="15"/>
  <c r="CA2" i="23" s="1"/>
  <c r="BM2" i="15"/>
  <c r="BM2" i="23" s="1"/>
  <c r="BU2" i="15"/>
  <c r="BU2" i="23" s="1"/>
  <c r="CC2" i="15"/>
  <c r="CC2" i="23" s="1"/>
  <c r="CK2" i="15"/>
  <c r="CK2" i="23" s="1"/>
  <c r="CS2" i="15"/>
  <c r="CS2" i="23" s="1"/>
  <c r="BQ3" i="15"/>
  <c r="BQ3" i="23" s="1"/>
  <c r="BY3" i="15"/>
  <c r="BY3" i="23" s="1"/>
  <c r="CG3" i="15"/>
  <c r="CG3" i="23" s="1"/>
  <c r="CO3" i="15"/>
  <c r="CO3" i="23" s="1"/>
  <c r="BM4" i="15"/>
  <c r="BM4" i="23" s="1"/>
  <c r="BU4" i="15"/>
  <c r="BU4" i="23" s="1"/>
  <c r="CC4" i="15"/>
  <c r="CC4" i="23" s="1"/>
  <c r="CK4" i="15"/>
  <c r="CK4" i="23" s="1"/>
  <c r="CS4" i="15"/>
  <c r="CS4" i="23" s="1"/>
  <c r="BQ5" i="15"/>
  <c r="BQ5" i="23" s="1"/>
  <c r="BY5" i="15"/>
  <c r="BY5" i="23" s="1"/>
  <c r="CG5" i="15"/>
  <c r="CG5" i="23" s="1"/>
  <c r="CO5" i="15"/>
  <c r="CO5" i="23" s="1"/>
  <c r="BM6" i="15"/>
  <c r="BM6" i="23" s="1"/>
  <c r="BU6" i="15"/>
  <c r="BU6" i="23" s="1"/>
  <c r="CC6" i="15"/>
  <c r="CC6" i="23" s="1"/>
  <c r="CK6" i="15"/>
  <c r="CK6" i="23" s="1"/>
  <c r="CS6" i="15"/>
  <c r="CS6" i="23" s="1"/>
  <c r="BQ7" i="15"/>
  <c r="BQ7" i="23" s="1"/>
  <c r="BY7" i="15"/>
  <c r="BY7" i="23" s="1"/>
  <c r="CG7" i="15"/>
  <c r="CG7" i="23" s="1"/>
  <c r="CO7" i="15"/>
  <c r="CO7" i="23" s="1"/>
  <c r="BM8" i="15"/>
  <c r="BM8" i="23" s="1"/>
  <c r="BU8" i="15"/>
  <c r="BU8" i="23" s="1"/>
  <c r="CC8" i="15"/>
  <c r="CC8" i="23" s="1"/>
  <c r="CK8" i="15"/>
  <c r="CK8" i="23" s="1"/>
  <c r="CS8" i="15"/>
  <c r="CS8" i="23" s="1"/>
  <c r="BQ9" i="15"/>
  <c r="BQ9" i="23" s="1"/>
  <c r="BY9" i="15"/>
  <c r="BY9" i="23" s="1"/>
  <c r="CG9" i="15"/>
  <c r="CG9" i="23" s="1"/>
  <c r="CO9" i="15"/>
  <c r="CO9" i="23" s="1"/>
  <c r="BM10" i="15"/>
  <c r="BM10" i="23" s="1"/>
  <c r="BU10" i="15"/>
  <c r="BU10" i="23" s="1"/>
  <c r="CC10" i="15"/>
  <c r="CC10" i="23" s="1"/>
  <c r="CK10" i="15"/>
  <c r="CK10" i="23" s="1"/>
  <c r="CS10" i="15"/>
  <c r="CS10" i="23" s="1"/>
  <c r="BQ11" i="15"/>
  <c r="BQ11" i="23" s="1"/>
  <c r="BY11" i="15"/>
  <c r="BY11" i="23" s="1"/>
  <c r="CG11" i="15"/>
  <c r="CG11" i="23" s="1"/>
  <c r="CO11" i="15"/>
  <c r="CO11" i="23" s="1"/>
  <c r="BM12" i="15"/>
  <c r="BM12" i="23" s="1"/>
  <c r="BU12" i="15"/>
  <c r="BU12" i="23" s="1"/>
  <c r="CC12" i="15"/>
  <c r="CC12" i="23" s="1"/>
  <c r="CK12" i="15"/>
  <c r="CK12" i="23" s="1"/>
  <c r="CS12" i="15"/>
  <c r="CS12" i="23" s="1"/>
  <c r="BQ13" i="15"/>
  <c r="BQ13" i="23" s="1"/>
  <c r="BY13" i="15"/>
  <c r="BY13" i="23" s="1"/>
  <c r="CG13" i="15"/>
  <c r="CG13" i="23" s="1"/>
  <c r="CO13" i="15"/>
  <c r="CO13" i="23" s="1"/>
  <c r="BM14" i="15"/>
  <c r="BM14" i="23" s="1"/>
  <c r="BU14" i="15"/>
  <c r="BU14" i="23" s="1"/>
  <c r="CC14" i="15"/>
  <c r="CC14" i="23" s="1"/>
  <c r="CK14" i="15"/>
  <c r="CK14" i="23" s="1"/>
  <c r="CS14" i="15"/>
  <c r="CS14" i="23" s="1"/>
  <c r="BQ15" i="15"/>
  <c r="BQ15" i="23" s="1"/>
  <c r="BY15" i="15"/>
  <c r="BY15" i="23" s="1"/>
  <c r="CG15" i="15"/>
  <c r="CG15" i="23" s="1"/>
  <c r="CO15" i="15"/>
  <c r="CO15" i="23" s="1"/>
  <c r="BM16" i="15"/>
  <c r="BM16" i="23" s="1"/>
  <c r="BU16" i="15"/>
  <c r="BU16" i="23" s="1"/>
  <c r="CC16" i="15"/>
  <c r="CC16" i="23" s="1"/>
  <c r="CK16" i="15"/>
  <c r="CK16" i="23" s="1"/>
  <c r="CS16" i="15"/>
  <c r="CS16" i="23" s="1"/>
  <c r="BQ17" i="15"/>
  <c r="BQ17" i="23" s="1"/>
  <c r="BY17" i="15"/>
  <c r="BY17" i="23" s="1"/>
  <c r="CG17" i="15"/>
  <c r="CG17" i="23" s="1"/>
  <c r="CO17" i="15"/>
  <c r="CO17" i="23" s="1"/>
  <c r="BM18" i="15"/>
  <c r="BM18" i="23" s="1"/>
  <c r="BU18" i="15"/>
  <c r="BU18" i="23" s="1"/>
  <c r="CC18" i="15"/>
  <c r="CC18" i="23" s="1"/>
  <c r="CK18" i="15"/>
  <c r="CK18" i="23" s="1"/>
  <c r="CS18" i="15"/>
  <c r="CS18" i="23" s="1"/>
  <c r="BQ19" i="15"/>
  <c r="BQ19" i="23" s="1"/>
  <c r="BY19" i="15"/>
  <c r="BY19" i="23" s="1"/>
  <c r="CG19" i="15"/>
  <c r="CG19" i="23" s="1"/>
  <c r="CO19" i="15"/>
  <c r="CO19" i="23" s="1"/>
  <c r="BM20" i="15"/>
  <c r="BM20" i="23" s="1"/>
  <c r="BU20" i="15"/>
  <c r="BU20" i="23" s="1"/>
  <c r="CC20" i="15"/>
  <c r="CC20" i="23" s="1"/>
  <c r="CK20" i="15"/>
  <c r="CK20" i="23" s="1"/>
  <c r="BN2" i="15"/>
  <c r="BN2" i="23" s="1"/>
  <c r="BV2" i="15"/>
  <c r="BV2" i="23" s="1"/>
  <c r="CD2" i="15"/>
  <c r="CD2" i="23" s="1"/>
  <c r="CL2" i="15"/>
  <c r="CL2" i="23" s="1"/>
  <c r="CT2" i="15"/>
  <c r="CT2" i="23" s="1"/>
  <c r="BR3" i="15"/>
  <c r="BR3" i="23" s="1"/>
  <c r="BZ3" i="15"/>
  <c r="BZ3" i="23" s="1"/>
  <c r="CH3" i="15"/>
  <c r="CH3" i="23" s="1"/>
  <c r="CP3" i="15"/>
  <c r="CP3" i="23" s="1"/>
  <c r="BN4" i="15"/>
  <c r="BN4" i="23" s="1"/>
  <c r="BV4" i="15"/>
  <c r="BV4" i="23" s="1"/>
  <c r="CD4" i="15"/>
  <c r="CD4" i="23" s="1"/>
  <c r="CL4" i="15"/>
  <c r="CL4" i="23" s="1"/>
  <c r="CT4" i="15"/>
  <c r="CT4" i="23" s="1"/>
  <c r="BR5" i="15"/>
  <c r="BR5" i="23" s="1"/>
  <c r="BZ5" i="15"/>
  <c r="BZ5" i="23" s="1"/>
  <c r="CH5" i="15"/>
  <c r="CH5" i="23" s="1"/>
  <c r="CP5" i="15"/>
  <c r="CP5" i="23" s="1"/>
  <c r="BN6" i="15"/>
  <c r="BN6" i="23" s="1"/>
  <c r="BV6" i="15"/>
  <c r="BV6" i="23" s="1"/>
  <c r="CD6" i="15"/>
  <c r="CD6" i="23" s="1"/>
  <c r="CL6" i="15"/>
  <c r="CL6" i="23" s="1"/>
  <c r="CT6" i="15"/>
  <c r="CT6" i="23" s="1"/>
  <c r="BR7" i="15"/>
  <c r="BR7" i="23" s="1"/>
  <c r="BZ7" i="15"/>
  <c r="BZ7" i="23" s="1"/>
  <c r="CH7" i="15"/>
  <c r="CH7" i="23" s="1"/>
  <c r="CP7" i="15"/>
  <c r="CP7" i="23" s="1"/>
  <c r="BN8" i="15"/>
  <c r="BN8" i="23" s="1"/>
  <c r="BV8" i="15"/>
  <c r="BV8" i="23" s="1"/>
  <c r="CD8" i="15"/>
  <c r="CD8" i="23" s="1"/>
  <c r="CL8" i="15"/>
  <c r="CL8" i="23" s="1"/>
  <c r="CT8" i="15"/>
  <c r="CT8" i="23" s="1"/>
  <c r="BR9" i="15"/>
  <c r="BR9" i="23" s="1"/>
  <c r="BZ9" i="15"/>
  <c r="BZ9" i="23" s="1"/>
  <c r="CH9" i="15"/>
  <c r="CH9" i="23" s="1"/>
  <c r="CP9" i="15"/>
  <c r="CP9" i="23" s="1"/>
  <c r="BN10" i="15"/>
  <c r="BN10" i="23" s="1"/>
  <c r="BV10" i="15"/>
  <c r="BV10" i="23" s="1"/>
  <c r="CD10" i="15"/>
  <c r="CD10" i="23" s="1"/>
  <c r="CL10" i="15"/>
  <c r="CL10" i="23" s="1"/>
  <c r="CT10" i="15"/>
  <c r="CT10" i="23" s="1"/>
  <c r="BR11" i="15"/>
  <c r="BR11" i="23" s="1"/>
  <c r="BZ11" i="15"/>
  <c r="BZ11" i="23" s="1"/>
  <c r="CH11" i="15"/>
  <c r="CH11" i="23" s="1"/>
  <c r="CP11" i="15"/>
  <c r="CP11" i="23" s="1"/>
  <c r="BN12" i="15"/>
  <c r="BN12" i="23" s="1"/>
  <c r="BV12" i="15"/>
  <c r="BV12" i="23" s="1"/>
  <c r="C98" i="23"/>
  <c r="G77" i="23"/>
  <c r="J79" i="23"/>
  <c r="B84" i="23"/>
  <c r="F75" i="23"/>
  <c r="B65" i="23"/>
  <c r="AT68" i="23"/>
  <c r="AG88" i="23"/>
  <c r="BJ77" i="23"/>
  <c r="X75" i="23"/>
  <c r="AT82" i="23"/>
  <c r="J88" i="23"/>
  <c r="AN65" i="23"/>
  <c r="AL81" i="23"/>
  <c r="J82" i="23"/>
  <c r="P81" i="23"/>
  <c r="AN74" i="23"/>
  <c r="AQ82" i="23"/>
  <c r="AH78" i="23"/>
  <c r="Z95" i="23"/>
  <c r="AC76" i="23"/>
  <c r="AG85" i="23"/>
  <c r="Y76" i="23"/>
  <c r="AH76" i="23"/>
  <c r="Q88" i="23"/>
  <c r="BD76" i="23"/>
  <c r="AO65" i="23"/>
  <c r="V69" i="23"/>
  <c r="Q80" i="23"/>
  <c r="AA80" i="23"/>
  <c r="AD80" i="23"/>
  <c r="AN80" i="23"/>
  <c r="AX80" i="23"/>
  <c r="BI80" i="23"/>
  <c r="Q81" i="23"/>
  <c r="AA81" i="23"/>
  <c r="AD81" i="23"/>
  <c r="AN81" i="23"/>
  <c r="AX81" i="23"/>
  <c r="BI81" i="23"/>
  <c r="BK77" i="23"/>
  <c r="B77" i="23"/>
  <c r="M77" i="23"/>
  <c r="W77" i="23"/>
  <c r="AG77" i="23"/>
  <c r="AN67" i="23"/>
  <c r="AQ100" i="23"/>
  <c r="H100" i="23"/>
  <c r="I73" i="23"/>
  <c r="AG86" i="23"/>
  <c r="AJ100" i="23"/>
  <c r="AB92" i="23"/>
  <c r="AZ82" i="23"/>
  <c r="BI82" i="23"/>
  <c r="BK82" i="23"/>
  <c r="BL82" i="23"/>
  <c r="F82" i="23"/>
  <c r="BD80" i="23"/>
  <c r="BB78" i="23"/>
  <c r="BL78" i="23"/>
  <c r="C78" i="23"/>
  <c r="N78" i="23"/>
  <c r="X78" i="23"/>
  <c r="R91" i="23"/>
  <c r="AG91" i="23"/>
  <c r="X100" i="23"/>
  <c r="Q79" i="23"/>
  <c r="AA79" i="23"/>
  <c r="AD79" i="23"/>
  <c r="AN79" i="23"/>
  <c r="AX79" i="23"/>
  <c r="BI79" i="23"/>
  <c r="G80" i="23"/>
  <c r="BG76" i="23"/>
  <c r="Q66" i="23"/>
  <c r="AW76" i="23"/>
  <c r="AL72" i="23"/>
  <c r="AY98" i="23"/>
  <c r="K76" i="23"/>
  <c r="AW65" i="23"/>
  <c r="Q65" i="23"/>
  <c r="R76" i="23"/>
  <c r="BB76" i="23"/>
  <c r="BF95" i="23"/>
  <c r="AZ90" i="23"/>
  <c r="AP83" i="23"/>
  <c r="BH96" i="23"/>
  <c r="AN83" i="23"/>
  <c r="L96" i="23"/>
  <c r="AG90" i="23"/>
  <c r="Y72" i="23"/>
  <c r="H96" i="23"/>
  <c r="AO87" i="23"/>
  <c r="BE83" i="23"/>
  <c r="AL69" i="23"/>
  <c r="S92" i="23"/>
  <c r="D99" i="23"/>
  <c r="AZ94" i="23"/>
  <c r="BE99" i="23"/>
  <c r="AY94" i="23"/>
  <c r="BF87" i="23"/>
  <c r="Y73" i="23"/>
  <c r="BB67" i="23"/>
  <c r="Q72" i="23"/>
  <c r="AK89" i="23"/>
  <c r="AL89" i="23"/>
  <c r="AM89" i="23"/>
  <c r="BG89" i="23"/>
  <c r="U85" i="23"/>
  <c r="V85" i="23"/>
  <c r="W85" i="23"/>
  <c r="AH85" i="23"/>
  <c r="AW93" i="23"/>
  <c r="J85" i="23"/>
  <c r="BI83" i="23"/>
  <c r="BJ83" i="23"/>
  <c r="BC83" i="23"/>
  <c r="Y83" i="23"/>
  <c r="M98" i="23"/>
  <c r="N98" i="23"/>
  <c r="O98" i="23"/>
  <c r="T98" i="23"/>
  <c r="BL98" i="23"/>
  <c r="BH97" i="23"/>
  <c r="AQ93" i="23"/>
  <c r="AS95" i="23"/>
  <c r="AT95" i="23"/>
  <c r="AU95" i="23"/>
  <c r="K95" i="23"/>
  <c r="BF93" i="23"/>
  <c r="AK91" i="23"/>
  <c r="AL91" i="23"/>
  <c r="AM91" i="23"/>
  <c r="BG91" i="23"/>
  <c r="L90" i="23"/>
  <c r="E86" i="23"/>
  <c r="F86" i="23"/>
  <c r="G86" i="23"/>
  <c r="I86" i="23"/>
  <c r="AX86" i="23"/>
  <c r="AK87" i="23"/>
  <c r="AL87" i="23"/>
  <c r="AM87" i="23"/>
  <c r="BG87" i="23"/>
  <c r="L86" i="23"/>
  <c r="BD100" i="23"/>
  <c r="AA98" i="23"/>
  <c r="AW95" i="23"/>
  <c r="X93" i="23"/>
  <c r="AQ90" i="23"/>
  <c r="R88" i="23"/>
  <c r="BE85" i="23"/>
  <c r="AF83" i="23"/>
  <c r="BA97" i="23"/>
  <c r="BB97" i="23"/>
  <c r="BC97" i="23"/>
  <c r="Y97" i="23"/>
  <c r="AK93" i="23"/>
  <c r="AL93" i="23"/>
  <c r="AM93" i="23"/>
  <c r="BG93" i="23"/>
  <c r="U90" i="23"/>
  <c r="V90" i="23"/>
  <c r="W90" i="23"/>
  <c r="AH90" i="23"/>
  <c r="AR89" i="23"/>
  <c r="AA89" i="23"/>
  <c r="BA99" i="23"/>
  <c r="BB99" i="23"/>
  <c r="BC99" i="23"/>
  <c r="Y99" i="23"/>
  <c r="AP97" i="23"/>
  <c r="AS100" i="23"/>
  <c r="AT100" i="23"/>
  <c r="AU100" i="23"/>
  <c r="AP98" i="23"/>
  <c r="M88" i="23"/>
  <c r="N88" i="23"/>
  <c r="O88" i="23"/>
  <c r="T88" i="23"/>
  <c r="BL88" i="23"/>
  <c r="BD85" i="23"/>
  <c r="AK84" i="23"/>
  <c r="AL84" i="23"/>
  <c r="AM84" i="23"/>
  <c r="BG84" i="23"/>
  <c r="L83" i="23"/>
  <c r="BI94" i="23"/>
  <c r="BJ94" i="23"/>
  <c r="BK94" i="23"/>
  <c r="AJ94" i="23"/>
  <c r="U96" i="23"/>
  <c r="V96" i="23"/>
  <c r="W96" i="23"/>
  <c r="AH96" i="23"/>
  <c r="AR95" i="23"/>
  <c r="AN93" i="23"/>
  <c r="AS92" i="23"/>
  <c r="AT92" i="23"/>
  <c r="AU92" i="23"/>
  <c r="K92" i="23"/>
  <c r="BF90" i="23"/>
  <c r="AY100" i="23"/>
  <c r="BE98" i="23"/>
  <c r="AW96" i="23"/>
  <c r="AO94" i="23"/>
  <c r="AF92" i="23"/>
  <c r="X90" i="23"/>
  <c r="P88" i="23"/>
  <c r="D86" i="23"/>
  <c r="BH83" i="23"/>
  <c r="AH70" i="23"/>
  <c r="AI70" i="23"/>
  <c r="AJ70" i="23"/>
  <c r="AK70" i="23"/>
  <c r="AM70" i="23"/>
  <c r="AY75" i="23"/>
  <c r="AP73" i="23"/>
  <c r="AQ73" i="23"/>
  <c r="AR73" i="23"/>
  <c r="AS73" i="23"/>
  <c r="AU73" i="23"/>
  <c r="I71" i="23"/>
  <c r="Q75" i="23"/>
  <c r="Z68" i="23"/>
  <c r="AA68" i="23"/>
  <c r="AB68" i="23"/>
  <c r="AC68" i="23"/>
  <c r="AE68" i="23"/>
  <c r="AO67" i="23"/>
  <c r="AH71" i="23"/>
  <c r="AI71" i="23"/>
  <c r="AJ71" i="23"/>
  <c r="AK71" i="23"/>
  <c r="AM71" i="23"/>
  <c r="Q70" i="23"/>
  <c r="Z74" i="23"/>
  <c r="AA74" i="23"/>
  <c r="AB74" i="23"/>
  <c r="AC74" i="23"/>
  <c r="AE74" i="23"/>
  <c r="AO73" i="23"/>
  <c r="AN70" i="23"/>
  <c r="Z66" i="23"/>
  <c r="AA66" i="23"/>
  <c r="AB66" i="23"/>
  <c r="AC66" i="23"/>
  <c r="AE66" i="23"/>
  <c r="D82" i="23"/>
  <c r="AB81" i="23"/>
  <c r="AB80" i="23"/>
  <c r="AB79" i="23"/>
  <c r="AB78" i="23"/>
  <c r="AB77" i="23"/>
  <c r="AB76" i="23"/>
  <c r="I75" i="23"/>
  <c r="AT71" i="23"/>
  <c r="Z69" i="23"/>
  <c r="AA69" i="23"/>
  <c r="AB69" i="23"/>
  <c r="AC69" i="23"/>
  <c r="AE69" i="23"/>
  <c r="Q68" i="23"/>
  <c r="AT75" i="23"/>
  <c r="Z72" i="23"/>
  <c r="AA72" i="23"/>
  <c r="AB72" i="23"/>
  <c r="AC72" i="23"/>
  <c r="AE72" i="23"/>
  <c r="AO71" i="23"/>
  <c r="J75" i="23"/>
  <c r="AI75" i="23"/>
  <c r="U75" i="23"/>
  <c r="H75" i="23"/>
  <c r="BD70" i="23"/>
  <c r="AP67" i="23"/>
  <c r="S86" i="23"/>
  <c r="AQ77" i="23"/>
  <c r="Q89" i="23"/>
  <c r="F72" i="23"/>
  <c r="BD79" i="23"/>
  <c r="AN98" i="23"/>
  <c r="BB70" i="23"/>
  <c r="P68" i="23"/>
  <c r="AU76" i="23"/>
  <c r="J84" i="23"/>
  <c r="S82" i="23"/>
  <c r="BA77" i="23"/>
  <c r="Y81" i="23"/>
  <c r="BH100" i="23"/>
  <c r="AQ81" i="23"/>
  <c r="BJ81" i="23"/>
  <c r="BL65" i="23"/>
  <c r="BD92" i="23"/>
  <c r="AR100" i="23"/>
  <c r="AG84" i="23"/>
  <c r="BL74" i="23"/>
  <c r="BF100" i="23"/>
  <c r="X87" i="23"/>
  <c r="S76" i="23"/>
  <c r="C95" i="23"/>
  <c r="AL66" i="23"/>
  <c r="Z80" i="23"/>
  <c r="AK80" i="23"/>
  <c r="AM80" i="23"/>
  <c r="AW80" i="23"/>
  <c r="BG80" i="23"/>
  <c r="P99" i="23"/>
  <c r="Z81" i="23"/>
  <c r="AK81" i="23"/>
  <c r="AM81" i="23"/>
  <c r="AW81" i="23"/>
  <c r="BG81" i="23"/>
  <c r="AC80" i="23"/>
  <c r="I77" i="23"/>
  <c r="K77" i="23"/>
  <c r="V77" i="23"/>
  <c r="AF77" i="23"/>
  <c r="AP77" i="23"/>
  <c r="AV67" i="23"/>
  <c r="BL100" i="23"/>
  <c r="AF100" i="23"/>
  <c r="AT73" i="23"/>
  <c r="AN86" i="23"/>
  <c r="AY99" i="23"/>
  <c r="AQ92" i="23"/>
  <c r="BH82" i="23"/>
  <c r="B82" i="23"/>
  <c r="C82" i="23"/>
  <c r="E82" i="23"/>
  <c r="O82" i="23"/>
  <c r="S80" i="23"/>
  <c r="BK78" i="23"/>
  <c r="B78" i="23"/>
  <c r="M78" i="23"/>
  <c r="W78" i="23"/>
  <c r="AG78" i="23"/>
  <c r="AP91" i="23"/>
  <c r="BE91" i="23"/>
  <c r="S99" i="23"/>
  <c r="Z79" i="23"/>
  <c r="AK79" i="23"/>
  <c r="AM79" i="23"/>
  <c r="AW79" i="23"/>
  <c r="BG79" i="23"/>
  <c r="BD77" i="23"/>
  <c r="BI76" i="23"/>
  <c r="AX76" i="23"/>
  <c r="BD65" i="23"/>
  <c r="AN76" i="23"/>
  <c r="AV69" i="23"/>
  <c r="AN95" i="23"/>
  <c r="B76" i="23"/>
  <c r="X65" i="23"/>
  <c r="AZ87" i="23"/>
  <c r="I76" i="23"/>
  <c r="AS76" i="23"/>
  <c r="AI95" i="23"/>
  <c r="C90" i="23"/>
  <c r="D83" i="23"/>
  <c r="AO96" i="23"/>
  <c r="B83" i="23"/>
  <c r="R94" i="23"/>
  <c r="AP84" i="23"/>
  <c r="BB71" i="23"/>
  <c r="AY95" i="23"/>
  <c r="Q87" i="23"/>
  <c r="X83" i="23"/>
  <c r="N69" i="23"/>
  <c r="AN99" i="23"/>
  <c r="AI98" i="23"/>
  <c r="C94" i="23"/>
  <c r="AG99" i="23"/>
  <c r="B94" i="23"/>
  <c r="AI87" i="23"/>
  <c r="BB72" i="23"/>
  <c r="BJ66" i="23"/>
  <c r="N71" i="23"/>
  <c r="AS89" i="23"/>
  <c r="AT89" i="23"/>
  <c r="AU89" i="23"/>
  <c r="K89" i="23"/>
  <c r="AC85" i="23"/>
  <c r="AD85" i="23"/>
  <c r="AE85" i="23"/>
  <c r="AV85" i="23"/>
  <c r="AF93" i="23"/>
  <c r="E83" i="23"/>
  <c r="F83" i="23"/>
  <c r="H83" i="23"/>
  <c r="BK83" i="23"/>
  <c r="AJ83" i="23"/>
  <c r="U98" i="23"/>
  <c r="V98" i="23"/>
  <c r="W98" i="23"/>
  <c r="AH98" i="23"/>
  <c r="AR97" i="23"/>
  <c r="AQ97" i="23"/>
  <c r="AA93" i="23"/>
  <c r="BA95" i="23"/>
  <c r="BB95" i="23"/>
  <c r="BC95" i="23"/>
  <c r="Y95" i="23"/>
  <c r="AP93" i="23"/>
  <c r="AS91" i="23"/>
  <c r="AT91" i="23"/>
  <c r="AU91" i="23"/>
  <c r="K91" i="23"/>
  <c r="BF89" i="23"/>
  <c r="M86" i="23"/>
  <c r="N86" i="23"/>
  <c r="O86" i="23"/>
  <c r="T86" i="23"/>
  <c r="BL86" i="23"/>
  <c r="AS87" i="23"/>
  <c r="AT87" i="23"/>
  <c r="AU87" i="23"/>
  <c r="K87" i="23"/>
  <c r="BF85" i="23"/>
  <c r="AP100" i="23"/>
  <c r="J98" i="23"/>
  <c r="AF95" i="23"/>
  <c r="AZ92" i="23"/>
  <c r="AA90" i="23"/>
  <c r="AW87" i="23"/>
  <c r="AO85" i="23"/>
  <c r="P83" i="23"/>
  <c r="BI97" i="23"/>
  <c r="BJ97" i="23"/>
  <c r="BK97" i="23"/>
  <c r="AJ97" i="23"/>
  <c r="AS93" i="23"/>
  <c r="AT93" i="23"/>
  <c r="AU93" i="23"/>
  <c r="K93" i="23"/>
  <c r="AC90" i="23"/>
  <c r="AD90" i="23"/>
  <c r="AE90" i="23"/>
  <c r="AV90" i="23"/>
  <c r="AB89" i="23"/>
  <c r="J89" i="23"/>
  <c r="BI99" i="23"/>
  <c r="BJ99" i="23"/>
  <c r="BK99" i="23"/>
  <c r="AJ99" i="23"/>
  <c r="Z97" i="23"/>
  <c r="BA100" i="23"/>
  <c r="BB100" i="23"/>
  <c r="BC100" i="23"/>
  <c r="Z98" i="23"/>
  <c r="U88" i="23"/>
  <c r="V88" i="23"/>
  <c r="W88" i="23"/>
  <c r="AH88" i="23"/>
  <c r="AR87" i="23"/>
  <c r="AN85" i="23"/>
  <c r="AS84" i="23"/>
  <c r="AT84" i="23"/>
  <c r="AU84" i="23"/>
  <c r="K84" i="23"/>
  <c r="E94" i="23"/>
  <c r="F94" i="23"/>
  <c r="G94" i="23"/>
  <c r="I94" i="23"/>
  <c r="AX94" i="23"/>
  <c r="AC96" i="23"/>
  <c r="AD96" i="23"/>
  <c r="AE96" i="23"/>
  <c r="AV96" i="23"/>
  <c r="AB95" i="23"/>
  <c r="S93" i="23"/>
  <c r="BA92" i="23"/>
  <c r="BB92" i="23"/>
  <c r="BC92" i="23"/>
  <c r="Y92" i="23"/>
  <c r="AP90" i="23"/>
  <c r="AN100" i="23"/>
  <c r="AO98" i="23"/>
  <c r="AF96" i="23"/>
  <c r="X94" i="23"/>
  <c r="P92" i="23"/>
  <c r="D90" i="23"/>
  <c r="BH87" i="23"/>
  <c r="AZ85" i="23"/>
  <c r="AQ83" i="23"/>
  <c r="AP70" i="23"/>
  <c r="AQ70" i="23"/>
  <c r="AR70" i="23"/>
  <c r="AS70" i="23"/>
  <c r="AU70" i="23"/>
  <c r="AP75" i="23"/>
  <c r="AX73" i="23"/>
  <c r="AY73" i="23"/>
  <c r="AZ73" i="23"/>
  <c r="BA73" i="23"/>
  <c r="BC73" i="23"/>
  <c r="AV70" i="23"/>
  <c r="BD71" i="23"/>
  <c r="AH68" i="23"/>
  <c r="AI68" i="23"/>
  <c r="AJ68" i="23"/>
  <c r="AK68" i="23"/>
  <c r="AM68" i="23"/>
  <c r="Q67" i="23"/>
  <c r="AP71" i="23"/>
  <c r="AQ71" i="23"/>
  <c r="AR71" i="23"/>
  <c r="AS71" i="23"/>
  <c r="AU71" i="23"/>
  <c r="BE75" i="23"/>
  <c r="AH74" i="23"/>
  <c r="AI74" i="23"/>
  <c r="AJ74" i="23"/>
  <c r="AK74" i="23"/>
  <c r="AM74" i="23"/>
  <c r="Q73" i="23"/>
  <c r="P70" i="23"/>
  <c r="AH66" i="23"/>
  <c r="AI66" i="23"/>
  <c r="AJ66" i="23"/>
  <c r="AK66" i="23"/>
  <c r="AM66" i="23"/>
  <c r="L82" i="23"/>
  <c r="AJ81" i="23"/>
  <c r="AJ80" i="23"/>
  <c r="AJ79" i="23"/>
  <c r="AJ78" i="23"/>
  <c r="AJ77" i="23"/>
  <c r="AJ76" i="23"/>
  <c r="AV74" i="23"/>
  <c r="V71" i="23"/>
  <c r="AH69" i="23"/>
  <c r="AI69" i="23"/>
  <c r="AJ69" i="23"/>
  <c r="AK69" i="23"/>
  <c r="AM69" i="23"/>
  <c r="BE67" i="23"/>
  <c r="AF75" i="23"/>
  <c r="AH72" i="23"/>
  <c r="AI72" i="23"/>
  <c r="AJ72" i="23"/>
  <c r="AK72" i="23"/>
  <c r="AM72" i="23"/>
  <c r="Q71" i="23"/>
  <c r="R75" i="23"/>
  <c r="D75" i="23"/>
  <c r="AC75" i="23"/>
  <c r="AD75" i="23"/>
  <c r="AF70" i="23"/>
  <c r="P78" i="23"/>
  <c r="AZ91" i="23"/>
  <c r="G81" i="23"/>
  <c r="F71" i="23"/>
  <c r="AO68" i="23"/>
  <c r="D88" i="23"/>
  <c r="P82" i="23"/>
  <c r="F68" i="23"/>
  <c r="AO74" i="23"/>
  <c r="Y82" i="23"/>
  <c r="G76" i="23"/>
  <c r="BB74" i="23"/>
  <c r="BA79" i="23"/>
  <c r="S98" i="23"/>
  <c r="J100" i="23"/>
  <c r="Y79" i="23"/>
  <c r="BE84" i="23"/>
  <c r="AN90" i="23"/>
  <c r="X95" i="23"/>
  <c r="AH82" i="23"/>
  <c r="AF74" i="23"/>
  <c r="AC78" i="23"/>
  <c r="AF85" i="23"/>
  <c r="BE74" i="23"/>
  <c r="C87" i="23"/>
  <c r="Q69" i="23"/>
  <c r="AI80" i="23"/>
  <c r="AT80" i="23"/>
  <c r="AV80" i="23"/>
  <c r="BF80" i="23"/>
  <c r="F80" i="23"/>
  <c r="R99" i="23"/>
  <c r="AI81" i="23"/>
  <c r="AT81" i="23"/>
  <c r="AV81" i="23"/>
  <c r="BF81" i="23"/>
  <c r="F81" i="23"/>
  <c r="H77" i="23"/>
  <c r="R77" i="23"/>
  <c r="U77" i="23"/>
  <c r="AE77" i="23"/>
  <c r="AO77" i="23"/>
  <c r="AY77" i="23"/>
  <c r="D93" i="23"/>
  <c r="C100" i="23"/>
  <c r="BE100" i="23"/>
  <c r="BB73" i="23"/>
  <c r="B86" i="23"/>
  <c r="B96" i="23"/>
  <c r="AR92" i="23"/>
  <c r="I82" i="23"/>
  <c r="K82" i="23"/>
  <c r="M82" i="23"/>
  <c r="N82" i="23"/>
  <c r="X82" i="23"/>
  <c r="AU79" i="23"/>
  <c r="I78" i="23"/>
  <c r="K78" i="23"/>
  <c r="V78" i="23"/>
  <c r="AF78" i="23"/>
  <c r="AP78" i="23"/>
  <c r="S91" i="23"/>
  <c r="H91" i="23"/>
  <c r="AO91" i="23"/>
  <c r="AI79" i="23"/>
  <c r="AT79" i="23"/>
  <c r="AV79" i="23"/>
  <c r="BF79" i="23"/>
  <c r="F79" i="23"/>
  <c r="S77" i="23"/>
  <c r="AY76" i="23"/>
  <c r="AO76" i="23"/>
  <c r="AF65" i="23"/>
  <c r="AE76" i="23"/>
  <c r="BL68" i="23"/>
  <c r="AY89" i="23"/>
  <c r="N72" i="23"/>
  <c r="AO69" i="23"/>
  <c r="AO83" i="23"/>
  <c r="BF75" i="23"/>
  <c r="AI76" i="23"/>
  <c r="D95" i="23"/>
  <c r="BD87" i="23"/>
  <c r="BJ75" i="23"/>
  <c r="Q96" i="23"/>
  <c r="BB75" i="23"/>
  <c r="AI90" i="23"/>
  <c r="S84" i="23"/>
  <c r="BL69" i="23"/>
  <c r="S95" i="23"/>
  <c r="S90" i="23"/>
  <c r="AS75" i="23"/>
  <c r="BB68" i="23"/>
  <c r="H99" i="23"/>
  <c r="AY97" i="23"/>
  <c r="BF92" i="23"/>
  <c r="C99" i="23"/>
  <c r="BE92" i="23"/>
  <c r="AI86" i="23"/>
  <c r="V72" i="23"/>
  <c r="Y66" i="23"/>
  <c r="BD69" i="23"/>
  <c r="BA89" i="23"/>
  <c r="BB89" i="23"/>
  <c r="BC89" i="23"/>
  <c r="Y89" i="23"/>
  <c r="AK85" i="23"/>
  <c r="AL85" i="23"/>
  <c r="AM85" i="23"/>
  <c r="BG85" i="23"/>
  <c r="P93" i="23"/>
  <c r="M83" i="23"/>
  <c r="N83" i="23"/>
  <c r="G83" i="23"/>
  <c r="I83" i="23"/>
  <c r="AX83" i="23"/>
  <c r="AC98" i="23"/>
  <c r="AD98" i="23"/>
  <c r="AE98" i="23"/>
  <c r="AV98" i="23"/>
  <c r="AB97" i="23"/>
  <c r="AA97" i="23"/>
  <c r="J93" i="23"/>
  <c r="BI95" i="23"/>
  <c r="BJ95" i="23"/>
  <c r="BK95" i="23"/>
  <c r="AJ95" i="23"/>
  <c r="Z93" i="23"/>
  <c r="BA91" i="23"/>
  <c r="BB91" i="23"/>
  <c r="BC91" i="23"/>
  <c r="Y91" i="23"/>
  <c r="AP89" i="23"/>
  <c r="U86" i="23"/>
  <c r="V86" i="23"/>
  <c r="W86" i="23"/>
  <c r="AH86" i="23"/>
  <c r="AB85" i="23"/>
  <c r="BA87" i="23"/>
  <c r="BB87" i="23"/>
  <c r="BC87" i="23"/>
  <c r="Y87" i="23"/>
  <c r="AP85" i="23"/>
  <c r="AB100" i="23"/>
  <c r="BE97" i="23"/>
  <c r="P95" i="23"/>
  <c r="AI92" i="23"/>
  <c r="BE89" i="23"/>
  <c r="AF87" i="23"/>
  <c r="X85" i="23"/>
  <c r="E97" i="23"/>
  <c r="F97" i="23"/>
  <c r="G97" i="23"/>
  <c r="I97" i="23"/>
  <c r="AX97" i="23"/>
  <c r="BA93" i="23"/>
  <c r="BB93" i="23"/>
  <c r="BC93" i="23"/>
  <c r="Y93" i="23"/>
  <c r="AK90" i="23"/>
  <c r="AL90" i="23"/>
  <c r="AM90" i="23"/>
  <c r="BG90" i="23"/>
  <c r="L89" i="23"/>
  <c r="E99" i="23"/>
  <c r="F99" i="23"/>
  <c r="G99" i="23"/>
  <c r="I99" i="23"/>
  <c r="AX99" i="23"/>
  <c r="H97" i="23"/>
  <c r="BI100" i="23"/>
  <c r="BJ100" i="23"/>
  <c r="BK100" i="23"/>
  <c r="H98" i="23"/>
  <c r="AC88" i="23"/>
  <c r="AD88" i="23"/>
  <c r="AE88" i="23"/>
  <c r="AV88" i="23"/>
  <c r="AB87" i="23"/>
  <c r="S85" i="23"/>
  <c r="BA84" i="23"/>
  <c r="BB84" i="23"/>
  <c r="BC84" i="23"/>
  <c r="Y84" i="23"/>
  <c r="M94" i="23"/>
  <c r="N94" i="23"/>
  <c r="O94" i="23"/>
  <c r="T94" i="23"/>
  <c r="BL94" i="23"/>
  <c r="AK96" i="23"/>
  <c r="AL96" i="23"/>
  <c r="AM96" i="23"/>
  <c r="BG96" i="23"/>
  <c r="L95" i="23"/>
  <c r="C93" i="23"/>
  <c r="BI92" i="23"/>
  <c r="BJ92" i="23"/>
  <c r="BK92" i="23"/>
  <c r="AJ92" i="23"/>
  <c r="Z90" i="23"/>
  <c r="Z100" i="23"/>
  <c r="X98" i="23"/>
  <c r="P96" i="23"/>
  <c r="D94" i="23"/>
  <c r="BH91" i="23"/>
  <c r="AZ89" i="23"/>
  <c r="AQ87" i="23"/>
  <c r="AI85" i="23"/>
  <c r="AA83" i="23"/>
  <c r="AX70" i="23"/>
  <c r="AY70" i="23"/>
  <c r="AZ70" i="23"/>
  <c r="BA70" i="23"/>
  <c r="BC70" i="23"/>
  <c r="V75" i="23"/>
  <c r="BF73" i="23"/>
  <c r="BG73" i="23"/>
  <c r="BH73" i="23"/>
  <c r="BI73" i="23"/>
  <c r="BK73" i="23"/>
  <c r="X70" i="23"/>
  <c r="AF71" i="23"/>
  <c r="AP68" i="23"/>
  <c r="AQ68" i="23"/>
  <c r="AR68" i="23"/>
  <c r="AS68" i="23"/>
  <c r="AU68" i="23"/>
  <c r="BE66" i="23"/>
  <c r="AX71" i="23"/>
  <c r="AY71" i="23"/>
  <c r="AZ71" i="23"/>
  <c r="BA71" i="23"/>
  <c r="BC71" i="23"/>
  <c r="AV75" i="23"/>
  <c r="AP74" i="23"/>
  <c r="AQ74" i="23"/>
  <c r="AR74" i="23"/>
  <c r="AS74" i="23"/>
  <c r="AU74" i="23"/>
  <c r="BE72" i="23"/>
  <c r="BJ67" i="23"/>
  <c r="D87" i="23"/>
  <c r="S83" i="23"/>
  <c r="F74" i="23"/>
  <c r="Y70" i="23"/>
  <c r="BH88" i="23"/>
  <c r="B98" i="23"/>
  <c r="Q98" i="23"/>
  <c r="AY82" i="23"/>
  <c r="L88" i="23"/>
  <c r="BJ79" i="23"/>
  <c r="AG89" i="23"/>
  <c r="N74" i="23"/>
  <c r="AU78" i="23"/>
  <c r="BE95" i="23"/>
  <c r="R98" i="23"/>
  <c r="J78" i="23"/>
  <c r="BG100" i="23"/>
  <c r="BE88" i="23"/>
  <c r="Z92" i="23"/>
  <c r="AL79" i="23"/>
  <c r="Y69" i="23"/>
  <c r="AI100" i="23"/>
  <c r="AA84" i="23"/>
  <c r="Y74" i="23"/>
  <c r="Q85" i="23"/>
  <c r="N68" i="23"/>
  <c r="AS80" i="23"/>
  <c r="BC80" i="23"/>
  <c r="BE80" i="23"/>
  <c r="E80" i="23"/>
  <c r="O80" i="23"/>
  <c r="BD99" i="23"/>
  <c r="AS81" i="23"/>
  <c r="BC81" i="23"/>
  <c r="BE81" i="23"/>
  <c r="E81" i="23"/>
  <c r="O81" i="23"/>
  <c r="Q77" i="23"/>
  <c r="AA77" i="23"/>
  <c r="AD77" i="23"/>
  <c r="AN77" i="23"/>
  <c r="AX77" i="23"/>
  <c r="BI77" i="23"/>
  <c r="Q93" i="23"/>
  <c r="Y100" i="23"/>
  <c r="AH81" i="23"/>
  <c r="AO100" i="23"/>
  <c r="AZ86" i="23"/>
  <c r="X96" i="23"/>
  <c r="H82" i="23"/>
  <c r="R82" i="23"/>
  <c r="U82" i="23"/>
  <c r="V82" i="23"/>
  <c r="W82" i="23"/>
  <c r="AG82" i="23"/>
  <c r="H78" i="23"/>
  <c r="R78" i="23"/>
  <c r="U78" i="23"/>
  <c r="AE78" i="23"/>
  <c r="AO78" i="23"/>
  <c r="AY78" i="23"/>
  <c r="AY91" i="23"/>
  <c r="AN91" i="23"/>
  <c r="BD81" i="23"/>
  <c r="AS79" i="23"/>
  <c r="BC79" i="23"/>
  <c r="BE79" i="23"/>
  <c r="E79" i="23"/>
  <c r="O79" i="23"/>
  <c r="Q99" i="23"/>
  <c r="AP76" i="23"/>
  <c r="AF76" i="23"/>
  <c r="BD88" i="23"/>
  <c r="V76" i="23"/>
  <c r="AG68" i="23"/>
  <c r="BE76" i="23"/>
  <c r="AT69" i="23"/>
  <c r="BE68" i="23"/>
  <c r="BL76" i="23"/>
  <c r="BJ71" i="23"/>
  <c r="Z76" i="23"/>
  <c r="AI94" i="23"/>
  <c r="Z87" i="23"/>
  <c r="Y75" i="23"/>
  <c r="AY87" i="23"/>
  <c r="P75" i="23"/>
  <c r="AP87" i="23"/>
  <c r="BF83" i="23"/>
  <c r="AN69" i="23"/>
  <c r="BD94" i="23"/>
  <c r="AN87" i="23"/>
  <c r="AF73" i="23"/>
  <c r="S100" i="23"/>
  <c r="H76" i="23"/>
  <c r="I66" i="23"/>
  <c r="F69" i="23"/>
  <c r="AQ79" i="23"/>
  <c r="BG82" i="23"/>
  <c r="AQ88" i="23"/>
  <c r="I100" i="23"/>
  <c r="AL82" i="23"/>
  <c r="G78" i="23"/>
  <c r="C83" i="23"/>
  <c r="BD98" i="23"/>
  <c r="AL77" i="23"/>
  <c r="J81" i="23"/>
  <c r="BD95" i="23"/>
  <c r="J77" i="23"/>
  <c r="BB69" i="23"/>
  <c r="Z88" i="23"/>
  <c r="Q90" i="23"/>
  <c r="BJ78" i="23"/>
  <c r="AN68" i="23"/>
  <c r="AZ98" i="23"/>
  <c r="BJ82" i="23"/>
  <c r="AO72" i="23"/>
  <c r="X84" i="23"/>
  <c r="AF66" i="23"/>
  <c r="BB80" i="23"/>
  <c r="BL80" i="23"/>
  <c r="C80" i="23"/>
  <c r="N80" i="23"/>
  <c r="X80" i="23"/>
  <c r="X99" i="23"/>
  <c r="BB81" i="23"/>
  <c r="BL81" i="23"/>
  <c r="C81" i="23"/>
  <c r="N81" i="23"/>
  <c r="X81" i="23"/>
  <c r="Z77" i="23"/>
  <c r="AK77" i="23"/>
  <c r="AM77" i="23"/>
  <c r="AW77" i="23"/>
  <c r="BG77" i="23"/>
  <c r="F67" i="23"/>
  <c r="AG93" i="23"/>
  <c r="AV100" i="23"/>
  <c r="BJ80" i="23"/>
  <c r="AZ99" i="23"/>
  <c r="Q86" i="23"/>
  <c r="AQ96" i="23"/>
  <c r="Q82" i="23"/>
  <c r="AA82" i="23"/>
  <c r="AD82" i="23"/>
  <c r="AE82" i="23"/>
  <c r="AF82" i="23"/>
  <c r="AP82" i="23"/>
  <c r="Q78" i="23"/>
  <c r="AA78" i="23"/>
  <c r="AD78" i="23"/>
  <c r="AN78" i="23"/>
  <c r="AX78" i="23"/>
  <c r="BI78" i="23"/>
  <c r="B91" i="23"/>
  <c r="D91" i="23"/>
  <c r="S81" i="23"/>
  <c r="BB79" i="23"/>
  <c r="BL79" i="23"/>
  <c r="C79" i="23"/>
  <c r="N79" i="23"/>
  <c r="X79" i="23"/>
  <c r="J94" i="23"/>
  <c r="AG76" i="23"/>
  <c r="W76" i="23"/>
  <c r="AA88" i="23"/>
  <c r="M76" i="23"/>
  <c r="BB66" i="23"/>
  <c r="AV76" i="23"/>
  <c r="BJ68" i="23"/>
  <c r="V68" i="23"/>
  <c r="BC76" i="23"/>
  <c r="AT65" i="23"/>
  <c r="Q76" i="23"/>
  <c r="AY93" i="23"/>
  <c r="B87" i="23"/>
  <c r="BD73" i="23"/>
  <c r="S87" i="23"/>
  <c r="AV73" i="23"/>
  <c r="R87" i="23"/>
  <c r="Z83" i="23"/>
  <c r="P69" i="23"/>
  <c r="Q94" i="23"/>
  <c r="H87" i="23"/>
  <c r="BJ72" i="23"/>
  <c r="BL67" i="23"/>
  <c r="AH100" i="23"/>
  <c r="AA96" i="23"/>
  <c r="L92" i="23"/>
  <c r="AR96" i="23"/>
  <c r="J92" i="23"/>
  <c r="AN84" i="23"/>
  <c r="BE69" i="23"/>
  <c r="BK75" i="23"/>
  <c r="E89" i="23"/>
  <c r="F89" i="23"/>
  <c r="G89" i="23"/>
  <c r="I89" i="23"/>
  <c r="AX89" i="23"/>
  <c r="BA85" i="23"/>
  <c r="BB85" i="23"/>
  <c r="BC85" i="23"/>
  <c r="Y85" i="23"/>
  <c r="AF86" i="23"/>
  <c r="AC83" i="23"/>
  <c r="AD83" i="23"/>
  <c r="W83" i="23"/>
  <c r="AH83" i="23"/>
  <c r="AW97" i="23"/>
  <c r="AS98" i="23"/>
  <c r="AT98" i="23"/>
  <c r="AU98" i="23"/>
  <c r="K98" i="23"/>
  <c r="AR85" i="23"/>
  <c r="AW94" i="23"/>
  <c r="M95" i="23"/>
  <c r="N95" i="23"/>
  <c r="O95" i="23"/>
  <c r="T95" i="23"/>
  <c r="BL95" i="23"/>
  <c r="E91" i="23"/>
  <c r="F91" i="23"/>
  <c r="G91" i="23"/>
  <c r="I91" i="23"/>
  <c r="AX91" i="23"/>
  <c r="H89" i="23"/>
  <c r="AK86" i="23"/>
  <c r="AL86" i="23"/>
  <c r="AM86" i="23"/>
  <c r="BG86" i="23"/>
  <c r="E87" i="23"/>
  <c r="F87" i="23"/>
  <c r="G87" i="23"/>
  <c r="I87" i="23"/>
  <c r="AX87" i="23"/>
  <c r="H85" i="23"/>
  <c r="AW99" i="23"/>
  <c r="X97" i="23"/>
  <c r="AQ94" i="23"/>
  <c r="AW91" i="23"/>
  <c r="X89" i="23"/>
  <c r="BH86" i="23"/>
  <c r="AZ84" i="23"/>
  <c r="U97" i="23"/>
  <c r="V97" i="23"/>
  <c r="W97" i="23"/>
  <c r="AH97" i="23"/>
  <c r="E93" i="23"/>
  <c r="F93" i="23"/>
  <c r="G93" i="23"/>
  <c r="I93" i="23"/>
  <c r="AX93" i="23"/>
  <c r="BA90" i="23"/>
  <c r="BB90" i="23"/>
  <c r="BC90" i="23"/>
  <c r="Y90" i="23"/>
  <c r="AF90" i="23"/>
  <c r="U99" i="23"/>
  <c r="V99" i="23"/>
  <c r="W99" i="23"/>
  <c r="AH99" i="23"/>
  <c r="AR98" i="23"/>
  <c r="M100" i="23"/>
  <c r="N100" i="23"/>
  <c r="O100" i="23"/>
  <c r="AR99" i="23"/>
  <c r="AN97" i="23"/>
  <c r="AS88" i="23"/>
  <c r="AT88" i="23"/>
  <c r="AU88" i="23"/>
  <c r="K88" i="23"/>
  <c r="BF86" i="23"/>
  <c r="E84" i="23"/>
  <c r="F84" i="23"/>
  <c r="G84" i="23"/>
  <c r="I84" i="23"/>
  <c r="AX84" i="23"/>
  <c r="AC94" i="23"/>
  <c r="AD94" i="23"/>
  <c r="AE94" i="23"/>
  <c r="AV94" i="23"/>
  <c r="AB93" i="23"/>
  <c r="BA96" i="23"/>
  <c r="BB96" i="23"/>
  <c r="BC96" i="23"/>
  <c r="Y96" i="23"/>
  <c r="AP94" i="23"/>
  <c r="M92" i="23"/>
  <c r="N92" i="23"/>
  <c r="O92" i="23"/>
  <c r="T92" i="23"/>
  <c r="BL92" i="23"/>
  <c r="BD89" i="23"/>
  <c r="BH99" i="23"/>
  <c r="AZ97" i="23"/>
  <c r="AQ95" i="23"/>
  <c r="AI93" i="23"/>
  <c r="AA91" i="23"/>
  <c r="R89" i="23"/>
  <c r="J87" i="23"/>
  <c r="B85" i="23"/>
  <c r="B70" i="23"/>
  <c r="C70" i="23"/>
  <c r="D70" i="23"/>
  <c r="E70" i="23"/>
  <c r="G70" i="23"/>
  <c r="H70" i="23"/>
  <c r="J73" i="23"/>
  <c r="K73" i="23"/>
  <c r="L73" i="23"/>
  <c r="M73" i="23"/>
  <c r="O73" i="23"/>
  <c r="AD73" i="23"/>
  <c r="V67" i="23"/>
  <c r="V70" i="23"/>
  <c r="BF68" i="23"/>
  <c r="BG68" i="23"/>
  <c r="BH68" i="23"/>
  <c r="BI68" i="23"/>
  <c r="BK68" i="23"/>
  <c r="B71" i="23"/>
  <c r="C71" i="23"/>
  <c r="D71" i="23"/>
  <c r="E71" i="23"/>
  <c r="G71" i="23"/>
  <c r="H71" i="23"/>
  <c r="N75" i="23"/>
  <c r="BF74" i="23"/>
  <c r="BG74" i="23"/>
  <c r="BH74" i="23"/>
  <c r="BI74" i="23"/>
  <c r="BK74" i="23"/>
  <c r="I72" i="23"/>
  <c r="N67" i="23"/>
  <c r="BF66" i="23"/>
  <c r="BG66" i="23"/>
  <c r="BH66" i="23"/>
  <c r="BI66" i="23"/>
  <c r="BK66" i="23"/>
  <c r="AJ82" i="23"/>
  <c r="BH81" i="23"/>
  <c r="BH80" i="23"/>
  <c r="BH79" i="23"/>
  <c r="BH78" i="23"/>
  <c r="BH77" i="23"/>
  <c r="BH76" i="23"/>
  <c r="AN73" i="23"/>
  <c r="N70" i="23"/>
  <c r="BF69" i="23"/>
  <c r="BG69" i="23"/>
  <c r="BH69" i="23"/>
  <c r="BI69" i="23"/>
  <c r="BK69" i="23"/>
  <c r="AV66" i="23"/>
  <c r="N73" i="23"/>
  <c r="BF72" i="23"/>
  <c r="BG72" i="23"/>
  <c r="BH72" i="23"/>
  <c r="BI72" i="23"/>
  <c r="BK72" i="23"/>
  <c r="I70" i="23"/>
  <c r="C75" i="23"/>
  <c r="AB75" i="23"/>
  <c r="O75" i="23"/>
  <c r="BH75" i="23"/>
  <c r="AY85" i="23"/>
  <c r="AG98" i="23"/>
  <c r="Q95" i="23"/>
  <c r="X68" i="23"/>
  <c r="AO88" i="23"/>
  <c r="G79" i="23"/>
  <c r="G82" i="23"/>
  <c r="Q91" i="23"/>
  <c r="AQ78" i="23"/>
  <c r="J76" i="23"/>
  <c r="AU81" i="23"/>
  <c r="BF88" i="23"/>
  <c r="AL76" i="23"/>
  <c r="AC79" i="23"/>
  <c r="BD90" i="23"/>
  <c r="AL74" i="23"/>
  <c r="BJ65" i="23"/>
  <c r="BE87" i="23"/>
  <c r="AY88" i="23"/>
  <c r="Y78" i="23"/>
  <c r="BL66" i="23"/>
  <c r="H95" i="23"/>
  <c r="AH79" i="23"/>
  <c r="X69" i="23"/>
  <c r="BA78" i="23"/>
  <c r="AG65" i="23"/>
  <c r="BK80" i="23"/>
  <c r="B80" i="23"/>
  <c r="M80" i="23"/>
  <c r="W80" i="23"/>
  <c r="AG80" i="23"/>
  <c r="Z99" i="23"/>
  <c r="BK81" i="23"/>
  <c r="B81" i="23"/>
  <c r="M81" i="23"/>
  <c r="W81" i="23"/>
  <c r="AG81" i="23"/>
  <c r="AI77" i="23"/>
  <c r="AT77" i="23"/>
  <c r="AV77" i="23"/>
  <c r="BF77" i="23"/>
  <c r="F77" i="23"/>
  <c r="P67" i="23"/>
  <c r="AH80" i="23"/>
  <c r="D100" i="23"/>
  <c r="Y80" i="23"/>
  <c r="D97" i="23"/>
  <c r="C86" i="23"/>
  <c r="B92" i="23"/>
  <c r="Z82" i="23"/>
  <c r="AK82" i="23"/>
  <c r="AM82" i="23"/>
  <c r="AN82" i="23"/>
  <c r="AO82" i="23"/>
  <c r="AX82" i="23"/>
  <c r="Z78" i="23"/>
  <c r="AK78" i="23"/>
  <c r="AM78" i="23"/>
  <c r="AW78" i="23"/>
  <c r="BG78" i="23"/>
  <c r="AC77" i="23"/>
  <c r="Z91" i="23"/>
  <c r="AI91" i="23"/>
  <c r="AU80" i="23"/>
  <c r="BK79" i="23"/>
  <c r="B79" i="23"/>
  <c r="M79" i="23"/>
  <c r="W79" i="23"/>
  <c r="AG79" i="23"/>
  <c r="AN94" i="23"/>
  <c r="X76" i="23"/>
  <c r="N76" i="23"/>
  <c r="C88" i="23"/>
  <c r="C76" i="23"/>
  <c r="P66" i="23"/>
  <c r="AM76" i="23"/>
  <c r="AF68" i="23"/>
  <c r="AO66" i="23"/>
  <c r="AT76" i="23"/>
  <c r="P65" i="23"/>
  <c r="BA75" i="23"/>
  <c r="AY92" i="23"/>
  <c r="BD84" i="23"/>
  <c r="V73" i="23"/>
  <c r="AR84" i="23"/>
  <c r="F73" i="23"/>
  <c r="BE96" i="23"/>
  <c r="AW75" i="23"/>
  <c r="S94" i="23"/>
  <c r="BH92" i="23"/>
  <c r="BH84" i="23"/>
  <c r="X72" i="23"/>
  <c r="I65" i="23"/>
  <c r="R100" i="23"/>
  <c r="D96" i="23"/>
  <c r="AW100" i="23"/>
  <c r="Z96" i="23"/>
  <c r="R90" i="23"/>
  <c r="L84" i="23"/>
  <c r="AG69" i="23"/>
  <c r="AN75" i="23"/>
  <c r="M89" i="23"/>
  <c r="N89" i="23"/>
  <c r="O89" i="23"/>
  <c r="T89" i="23"/>
  <c r="BL89" i="23"/>
  <c r="BI85" i="23"/>
  <c r="BJ85" i="23"/>
  <c r="BK85" i="23"/>
  <c r="AJ85" i="23"/>
  <c r="BH85" i="23"/>
  <c r="AK83" i="23"/>
  <c r="AL83" i="23"/>
  <c r="AE83" i="23"/>
  <c r="AV83" i="23"/>
  <c r="AF97" i="23"/>
  <c r="BA98" i="23"/>
  <c r="BB98" i="23"/>
  <c r="BC98" i="23"/>
  <c r="Y98" i="23"/>
  <c r="AW98" i="23"/>
  <c r="AF94" i="23"/>
  <c r="U95" i="23"/>
  <c r="V95" i="23"/>
  <c r="W95" i="23"/>
  <c r="AH95" i="23"/>
  <c r="AR94" i="23"/>
  <c r="M91" i="23"/>
  <c r="N91" i="23"/>
  <c r="O91" i="23"/>
  <c r="T91" i="23"/>
  <c r="BL91" i="23"/>
  <c r="AW89" i="23"/>
  <c r="AS86" i="23"/>
  <c r="AT86" i="23"/>
  <c r="AU86" i="23"/>
  <c r="K86" i="23"/>
  <c r="M87" i="23"/>
  <c r="N87" i="23"/>
  <c r="O87" i="23"/>
  <c r="T87" i="23"/>
  <c r="BL87" i="23"/>
  <c r="AY83" i="23"/>
  <c r="AF99" i="23"/>
  <c r="AZ96" i="23"/>
  <c r="AA94" i="23"/>
  <c r="AF91" i="23"/>
  <c r="D89" i="23"/>
  <c r="AQ86" i="23"/>
  <c r="AI84" i="23"/>
  <c r="AC97" i="23"/>
  <c r="AD97" i="23"/>
  <c r="AE97" i="23"/>
  <c r="AV97" i="23"/>
  <c r="M93" i="23"/>
  <c r="N93" i="23"/>
  <c r="O93" i="23"/>
  <c r="T93" i="23"/>
  <c r="BL93" i="23"/>
  <c r="BI90" i="23"/>
  <c r="BJ90" i="23"/>
  <c r="BK90" i="23"/>
  <c r="AJ90" i="23"/>
  <c r="P90" i="23"/>
  <c r="AC99" i="23"/>
  <c r="AD99" i="23"/>
  <c r="AE99" i="23"/>
  <c r="AV99" i="23"/>
  <c r="AB98" i="23"/>
  <c r="U100" i="23"/>
  <c r="V100" i="23"/>
  <c r="W100" i="23"/>
  <c r="AB99" i="23"/>
  <c r="S97" i="23"/>
  <c r="BA88" i="23"/>
  <c r="BB88" i="23"/>
  <c r="BC88" i="23"/>
  <c r="Y88" i="23"/>
  <c r="AP86" i="23"/>
  <c r="M84" i="23"/>
  <c r="N84" i="23"/>
  <c r="O84" i="23"/>
  <c r="T84" i="23"/>
  <c r="BL84" i="23"/>
  <c r="AK94" i="23"/>
  <c r="AL94" i="23"/>
  <c r="AM94" i="23"/>
  <c r="BG94" i="23"/>
  <c r="L93" i="23"/>
  <c r="BI96" i="23"/>
  <c r="BJ96" i="23"/>
  <c r="BK96" i="23"/>
  <c r="AJ96" i="23"/>
  <c r="Z94" i="23"/>
  <c r="U92" i="23"/>
  <c r="V92" i="23"/>
  <c r="W92" i="23"/>
  <c r="AH92" i="23"/>
  <c r="AR91" i="23"/>
  <c r="AN89" i="23"/>
  <c r="AQ99" i="23"/>
  <c r="AI97" i="23"/>
  <c r="AA95" i="23"/>
  <c r="R93" i="23"/>
  <c r="J91" i="23"/>
  <c r="B89" i="23"/>
  <c r="BE86" i="23"/>
  <c r="AW84" i="23"/>
  <c r="J70" i="23"/>
  <c r="K70" i="23"/>
  <c r="L70" i="23"/>
  <c r="M70" i="23"/>
  <c r="O70" i="23"/>
  <c r="AD70" i="23"/>
  <c r="R73" i="23"/>
  <c r="S73" i="23"/>
  <c r="T73" i="23"/>
  <c r="U73" i="23"/>
  <c r="W73" i="23"/>
  <c r="AW73" i="23"/>
  <c r="BG75" i="23"/>
  <c r="B68" i="23"/>
  <c r="C68" i="23"/>
  <c r="D68" i="23"/>
  <c r="E68" i="23"/>
  <c r="G68" i="23"/>
  <c r="H68" i="23"/>
  <c r="J71" i="23"/>
  <c r="K71" i="23"/>
  <c r="L71" i="23"/>
  <c r="M71" i="23"/>
  <c r="O71" i="23"/>
  <c r="AD71" i="23"/>
  <c r="B74" i="23"/>
  <c r="C74" i="23"/>
  <c r="D74" i="23"/>
  <c r="E74" i="23"/>
  <c r="G74" i="23"/>
  <c r="H74" i="23"/>
  <c r="AV71" i="23"/>
  <c r="B66" i="23"/>
  <c r="C66" i="23"/>
  <c r="D66" i="23"/>
  <c r="E66" i="23"/>
  <c r="G66" i="23"/>
  <c r="H66" i="23"/>
  <c r="D81" i="23"/>
  <c r="D80" i="23"/>
  <c r="D79" i="23"/>
  <c r="D78" i="23"/>
  <c r="D77" i="23"/>
  <c r="D76" i="23"/>
  <c r="BD75" i="23"/>
  <c r="P73" i="23"/>
  <c r="B69" i="23"/>
  <c r="C69" i="23"/>
  <c r="D69" i="23"/>
  <c r="E69" i="23"/>
  <c r="G69" i="23"/>
  <c r="H69" i="23"/>
  <c r="X66" i="23"/>
  <c r="B72" i="23"/>
  <c r="C72" i="23"/>
  <c r="D72" i="23"/>
  <c r="B99" i="23"/>
  <c r="J90" i="23"/>
  <c r="B88" i="23"/>
  <c r="B95" i="23"/>
  <c r="R83" i="23"/>
  <c r="BD74" i="23"/>
  <c r="S79" i="23"/>
  <c r="AB88" i="23"/>
  <c r="AQ76" i="23"/>
  <c r="P74" i="23"/>
  <c r="Q74" i="23"/>
  <c r="H88" i="23"/>
  <c r="AT74" i="23"/>
  <c r="AL78" i="23"/>
  <c r="AN88" i="23"/>
  <c r="AN72" i="23"/>
  <c r="AG95" i="23"/>
  <c r="AW85" i="23"/>
  <c r="X88" i="23"/>
  <c r="AU77" i="23"/>
  <c r="BE65" i="23"/>
  <c r="B90" i="23"/>
  <c r="BD78" i="23"/>
  <c r="AL68" i="23"/>
  <c r="BA76" i="23"/>
  <c r="V66" i="23"/>
  <c r="I80" i="23"/>
  <c r="K80" i="23"/>
  <c r="V80" i="23"/>
  <c r="AF80" i="23"/>
  <c r="AP80" i="23"/>
  <c r="AO99" i="23"/>
  <c r="I81" i="23"/>
  <c r="K81" i="23"/>
  <c r="V81" i="23"/>
  <c r="AF81" i="23"/>
  <c r="AP81" i="23"/>
  <c r="AS77" i="23"/>
  <c r="BC77" i="23"/>
  <c r="BE77" i="23"/>
  <c r="E77" i="23"/>
  <c r="O77" i="23"/>
  <c r="X67" i="23"/>
  <c r="B100" i="23"/>
  <c r="AA100" i="23"/>
  <c r="AH77" i="23"/>
  <c r="Q97" i="23"/>
  <c r="BD86" i="23"/>
  <c r="H92" i="23"/>
  <c r="AI82" i="23"/>
  <c r="AS82" i="23"/>
  <c r="AU82" i="23"/>
  <c r="AV82" i="23"/>
  <c r="AW82" i="23"/>
  <c r="BF82" i="23"/>
  <c r="AI78" i="23"/>
  <c r="AT78" i="23"/>
  <c r="AV78" i="23"/>
  <c r="BF78" i="23"/>
  <c r="F78" i="23"/>
  <c r="BA80" i="23"/>
  <c r="BD91" i="23"/>
  <c r="BF91" i="23"/>
  <c r="J80" i="23"/>
  <c r="I79" i="23"/>
  <c r="K79" i="23"/>
  <c r="V79" i="23"/>
  <c r="AF79" i="23"/>
  <c r="AP79" i="23"/>
  <c r="X91" i="23"/>
  <c r="O76" i="23"/>
  <c r="E76" i="23"/>
  <c r="D84" i="23"/>
  <c r="BJ74" i="23"/>
  <c r="BB65" i="23"/>
  <c r="AD76" i="23"/>
  <c r="AT66" i="23"/>
  <c r="F66" i="23"/>
  <c r="AK76" i="23"/>
  <c r="AI83" i="23"/>
  <c r="AP96" i="23"/>
  <c r="AA92" i="23"/>
  <c r="AB84" i="23"/>
  <c r="AT72" i="23"/>
  <c r="Z84" i="23"/>
  <c r="BF96" i="23"/>
  <c r="AG96" i="23"/>
  <c r="AG73" i="23"/>
  <c r="BD96" i="23"/>
  <c r="AO92" i="23"/>
  <c r="AO84" i="23"/>
  <c r="AL71" i="23"/>
  <c r="AG94" i="23"/>
  <c r="BF99" i="23"/>
  <c r="AP95" i="23"/>
  <c r="AG100" i="23"/>
  <c r="C96" i="23"/>
  <c r="AP88" i="23"/>
  <c r="BD83" i="23"/>
  <c r="I69" i="23"/>
  <c r="BE73" i="23"/>
  <c r="U89" i="23"/>
  <c r="V89" i="23"/>
  <c r="W89" i="23"/>
  <c r="AH89" i="23"/>
  <c r="E85" i="23"/>
  <c r="F85" i="23"/>
  <c r="G85" i="23"/>
  <c r="I85" i="23"/>
  <c r="AX85" i="23"/>
  <c r="AQ85" i="23"/>
  <c r="AS83" i="23"/>
  <c r="AT83" i="23"/>
  <c r="AM83" i="23"/>
  <c r="BG83" i="23"/>
  <c r="P97" i="23"/>
  <c r="BI98" i="23"/>
  <c r="BJ98" i="23"/>
  <c r="BK98" i="23"/>
  <c r="AJ98" i="23"/>
  <c r="AF98" i="23"/>
  <c r="P94" i="23"/>
  <c r="AC95" i="23"/>
  <c r="AD95" i="23"/>
  <c r="AE95" i="23"/>
  <c r="AV95" i="23"/>
  <c r="AB94" i="23"/>
  <c r="U91" i="23"/>
  <c r="V91" i="23"/>
  <c r="W91" i="23"/>
  <c r="AH91" i="23"/>
  <c r="C92" i="23"/>
  <c r="AC82" i="23"/>
  <c r="AL80" i="23"/>
  <c r="BA81" i="23"/>
  <c r="P79" i="23"/>
  <c r="AY86" i="23"/>
  <c r="Y77" i="23"/>
  <c r="P85" i="23"/>
  <c r="V74" i="23"/>
  <c r="BD68" i="23"/>
  <c r="I68" i="23"/>
  <c r="BB82" i="23"/>
  <c r="I74" i="23"/>
  <c r="P77" i="23"/>
  <c r="AZ83" i="23"/>
  <c r="AZ95" i="23"/>
  <c r="AY90" i="23"/>
  <c r="AQ84" i="23"/>
  <c r="AG87" i="23"/>
  <c r="BJ76" i="23"/>
  <c r="AY84" i="23"/>
  <c r="AR88" i="23"/>
  <c r="S78" i="23"/>
  <c r="AN66" i="23"/>
  <c r="P76" i="23"/>
  <c r="H80" i="23"/>
  <c r="R80" i="23"/>
  <c r="U80" i="23"/>
  <c r="AE80" i="23"/>
  <c r="AO80" i="23"/>
  <c r="AY80" i="23"/>
  <c r="H81" i="23"/>
  <c r="R81" i="23"/>
  <c r="U81" i="23"/>
  <c r="AE81" i="23"/>
  <c r="AO81" i="23"/>
  <c r="AY81" i="23"/>
  <c r="BB77" i="23"/>
  <c r="BL77" i="23"/>
  <c r="C77" i="23"/>
  <c r="N77" i="23"/>
  <c r="X77" i="23"/>
  <c r="Y67" i="23"/>
  <c r="T100" i="23"/>
  <c r="AZ100" i="23"/>
  <c r="X73" i="23"/>
  <c r="P86" i="23"/>
  <c r="R86" i="23"/>
  <c r="X92" i="23"/>
  <c r="AR82" i="23"/>
  <c r="BA82" i="23"/>
  <c r="BC82" i="23"/>
  <c r="BD82" i="23"/>
  <c r="BE82" i="23"/>
  <c r="AC81" i="23"/>
  <c r="AS78" i="23"/>
  <c r="BC78" i="23"/>
  <c r="BE78" i="23"/>
  <c r="E78" i="23"/>
  <c r="O78" i="23"/>
  <c r="P80" i="23"/>
  <c r="C91" i="23"/>
  <c r="AP99" i="23"/>
  <c r="H79" i="23"/>
  <c r="R79" i="23"/>
  <c r="U79" i="23"/>
  <c r="AE79" i="23"/>
  <c r="AO79" i="23"/>
  <c r="AY79" i="23"/>
  <c r="AQ80" i="23"/>
  <c r="F76" i="23"/>
  <c r="BD66" i="23"/>
  <c r="BF76" i="23"/>
  <c r="AG74" i="23"/>
  <c r="Y65" i="23"/>
  <c r="U76" i="23"/>
  <c r="N66" i="23"/>
  <c r="AV65" i="23"/>
  <c r="AA76" i="23"/>
  <c r="BK76" i="23"/>
  <c r="S96" i="23"/>
  <c r="D92" i="23"/>
  <c r="H84" i="23"/>
  <c r="P72" i="23"/>
  <c r="C84" i="23"/>
  <c r="AN96" i="23"/>
  <c r="J96" i="23"/>
  <c r="BL72" i="23"/>
  <c r="AB96" i="23"/>
  <c r="Q92" i="23"/>
  <c r="Q84" i="23"/>
  <c r="BJ69" i="23"/>
  <c r="AP92" i="23"/>
  <c r="AI99" i="23"/>
  <c r="R95" i="23"/>
  <c r="P100" i="23"/>
  <c r="AO95" i="23"/>
  <c r="S88" i="23"/>
  <c r="AQ75" i="23"/>
  <c r="AV68" i="23"/>
  <c r="AV72" i="23"/>
  <c r="AC89" i="23"/>
  <c r="AD89" i="23"/>
  <c r="AE89" i="23"/>
  <c r="AV89" i="23"/>
  <c r="M85" i="23"/>
  <c r="N85" i="23"/>
  <c r="O85" i="23"/>
  <c r="T85" i="23"/>
  <c r="BL85" i="23"/>
  <c r="AA85" i="23"/>
  <c r="BA83" i="23"/>
  <c r="BB83" i="23"/>
  <c r="AU83" i="23"/>
  <c r="K83" i="23"/>
  <c r="E98" i="23"/>
  <c r="F98" i="23"/>
  <c r="G98" i="23"/>
  <c r="I98" i="23"/>
  <c r="AX98" i="23"/>
  <c r="P98" i="23"/>
  <c r="BH93" i="23"/>
  <c r="AK95" i="23"/>
  <c r="AL95" i="23"/>
  <c r="AM95" i="23"/>
  <c r="BG95" i="23"/>
  <c r="L94" i="23"/>
  <c r="AC91" i="23"/>
  <c r="AD91" i="23"/>
  <c r="AE91" i="23"/>
  <c r="AV91" i="23"/>
  <c r="AB90" i="23"/>
  <c r="P89" i="23"/>
  <c r="BI86" i="23"/>
  <c r="BJ86" i="23"/>
  <c r="BK86" i="23"/>
  <c r="AJ86" i="23"/>
  <c r="AC87" i="23"/>
  <c r="AD87" i="23"/>
  <c r="AE87" i="23"/>
  <c r="AV87" i="23"/>
  <c r="AB86" i="23"/>
  <c r="Q83" i="23"/>
  <c r="AQ98" i="23"/>
  <c r="R96" i="23"/>
  <c r="AO93" i="23"/>
  <c r="BH90" i="23"/>
  <c r="AI88" i="23"/>
  <c r="J86" i="23"/>
  <c r="AW83" i="23"/>
  <c r="AS97" i="23"/>
  <c r="AT97" i="23"/>
  <c r="AU97" i="23"/>
  <c r="K97" i="23"/>
  <c r="AC93" i="23"/>
  <c r="AD93" i="23"/>
  <c r="AE93" i="23"/>
  <c r="AV93" i="23"/>
  <c r="M90" i="23"/>
  <c r="N90" i="23"/>
  <c r="O90" i="23"/>
  <c r="T90" i="23"/>
  <c r="BL90" i="23"/>
  <c r="AQ89" i="23"/>
  <c r="AS99" i="23"/>
  <c r="AT99" i="23"/>
  <c r="AU99" i="23"/>
  <c r="K99" i="23"/>
  <c r="BF97" i="23"/>
  <c r="AK100" i="23"/>
  <c r="Y68" i="23"/>
  <c r="H65" i="23"/>
  <c r="AU85" i="23"/>
  <c r="AK98" i="23"/>
  <c r="G95" i="23"/>
  <c r="AR90" i="23"/>
  <c r="BC86" i="23"/>
  <c r="W87" i="23"/>
  <c r="BH98" i="23"/>
  <c r="AZ88" i="23"/>
  <c r="AL97" i="23"/>
  <c r="V93" i="23"/>
  <c r="F90" i="23"/>
  <c r="BH89" i="23"/>
  <c r="BG99" i="23"/>
  <c r="G100" i="23"/>
  <c r="E88" i="23"/>
  <c r="BK88" i="23"/>
  <c r="C85" i="23"/>
  <c r="AE84" i="23"/>
  <c r="AS94" i="23"/>
  <c r="AH94" i="23"/>
  <c r="N96" i="23"/>
  <c r="AX96" i="23"/>
  <c r="F92" i="23"/>
  <c r="BG92" i="23"/>
  <c r="AA99" i="23"/>
  <c r="AZ93" i="23"/>
  <c r="AF88" i="23"/>
  <c r="R70" i="23"/>
  <c r="BH70" i="23"/>
  <c r="BI75" i="23"/>
  <c r="AB73" i="23"/>
  <c r="H73" i="23"/>
  <c r="R68" i="23"/>
  <c r="M68" i="23"/>
  <c r="AG66" i="23"/>
  <c r="AB71" i="23"/>
  <c r="AW71" i="23"/>
  <c r="AY74" i="23"/>
  <c r="W74" i="23"/>
  <c r="J66" i="23"/>
  <c r="L66" i="23"/>
  <c r="O66" i="23"/>
  <c r="L81" i="23"/>
  <c r="L79" i="23"/>
  <c r="L77" i="23"/>
  <c r="AU75" i="23"/>
  <c r="J69" i="23"/>
  <c r="L69" i="23"/>
  <c r="O69" i="23"/>
  <c r="BL75" i="23"/>
  <c r="K72" i="23"/>
  <c r="E72" i="23"/>
  <c r="AU72" i="23"/>
  <c r="AF67" i="23"/>
  <c r="T75" i="23"/>
  <c r="AM75" i="23"/>
  <c r="J67" i="23"/>
  <c r="S67" i="23"/>
  <c r="T67" i="23"/>
  <c r="U67" i="23"/>
  <c r="W67" i="23"/>
  <c r="AW67" i="23"/>
  <c r="G65" i="23"/>
  <c r="AS65" i="23"/>
  <c r="AR65" i="23"/>
  <c r="AQ65" i="23"/>
  <c r="AP65" i="23"/>
  <c r="AX100" i="23"/>
  <c r="AF69" i="23"/>
  <c r="K85" i="23"/>
  <c r="AL98" i="23"/>
  <c r="I95" i="23"/>
  <c r="Z89" i="23"/>
  <c r="AV86" i="23"/>
  <c r="BK87" i="23"/>
  <c r="AO97" i="23"/>
  <c r="P87" i="23"/>
  <c r="O97" i="23"/>
  <c r="BJ93" i="23"/>
  <c r="AT90" i="23"/>
  <c r="M99" i="23"/>
  <c r="BL99" i="23"/>
  <c r="AE100" i="23"/>
  <c r="AK88" i="23"/>
  <c r="I88" i="23"/>
  <c r="U84" i="23"/>
  <c r="BK84" i="23"/>
  <c r="BA94" i="23"/>
  <c r="K94" i="23"/>
  <c r="AT96" i="23"/>
  <c r="BL96" i="23"/>
  <c r="AD92" i="23"/>
  <c r="AX92" i="23"/>
  <c r="J99" i="23"/>
  <c r="B93" i="23"/>
  <c r="AA87" i="23"/>
  <c r="Z70" i="23"/>
  <c r="U70" i="23"/>
  <c r="B73" i="23"/>
  <c r="AJ73" i="23"/>
  <c r="BE71" i="23"/>
  <c r="AX68" i="23"/>
  <c r="U68" i="23"/>
  <c r="R71" i="23"/>
  <c r="BH71" i="23"/>
  <c r="AO70" i="23"/>
  <c r="L74" i="23"/>
  <c r="BC74" i="23"/>
  <c r="R66" i="23"/>
  <c r="T66" i="23"/>
  <c r="W66" i="23"/>
  <c r="T81" i="23"/>
  <c r="T79" i="23"/>
  <c r="T77" i="23"/>
  <c r="AG75" i="23"/>
  <c r="R69" i="23"/>
  <c r="T69" i="23"/>
  <c r="W69" i="23"/>
  <c r="BC75" i="23"/>
  <c r="S72" i="23"/>
  <c r="M72" i="23"/>
  <c r="BC72" i="23"/>
  <c r="B75" i="23"/>
  <c r="AJ75" i="23"/>
  <c r="AR75" i="23"/>
  <c r="R67" i="23"/>
  <c r="AA67" i="23"/>
  <c r="AB67" i="23"/>
  <c r="AC67" i="23"/>
  <c r="AE67" i="23"/>
  <c r="BK65" i="23"/>
  <c r="AL65" i="23"/>
  <c r="AK65" i="23"/>
  <c r="AJ65" i="23"/>
  <c r="AI65" i="23"/>
  <c r="AH65" i="23"/>
  <c r="AY96" i="23"/>
  <c r="BI89" i="23"/>
  <c r="AW86" i="23"/>
  <c r="AM98" i="23"/>
  <c r="AX95" i="23"/>
  <c r="AF89" i="23"/>
  <c r="Y86" i="23"/>
  <c r="AH87" i="23"/>
  <c r="AI96" i="23"/>
  <c r="AA86" i="23"/>
  <c r="AM97" i="23"/>
  <c r="W93" i="23"/>
  <c r="G90" i="23"/>
  <c r="AK99" i="23"/>
  <c r="L98" i="23"/>
  <c r="AM100" i="23"/>
  <c r="BI88" i="23"/>
  <c r="BG88" i="23"/>
  <c r="AC84" i="23"/>
  <c r="AH84" i="23"/>
  <c r="V94" i="23"/>
  <c r="Y94" i="23"/>
  <c r="G96" i="23"/>
  <c r="BF94" i="23"/>
  <c r="AL92" i="23"/>
  <c r="AB91" i="23"/>
  <c r="D98" i="23"/>
  <c r="AW92" i="23"/>
  <c r="AO86" i="23"/>
  <c r="BF70" i="23"/>
  <c r="AC70" i="23"/>
  <c r="Z73" i="23"/>
  <c r="E73" i="23"/>
  <c r="AG71" i="23"/>
  <c r="K68" i="23"/>
  <c r="BA68" i="23"/>
  <c r="Z71" i="23"/>
  <c r="U71" i="23"/>
  <c r="AL75" i="23"/>
  <c r="T74" i="23"/>
  <c r="AD74" i="23"/>
  <c r="AP66" i="23"/>
  <c r="AR66" i="23"/>
  <c r="AU66" i="23"/>
  <c r="AR81" i="23"/>
  <c r="AR79" i="23"/>
  <c r="AR77" i="23"/>
  <c r="X74" i="23"/>
  <c r="AP69" i="23"/>
  <c r="AR69" i="23"/>
  <c r="AU69" i="23"/>
  <c r="BJ73" i="23"/>
  <c r="AQ72" i="23"/>
  <c r="U72" i="23"/>
  <c r="H72" i="23"/>
  <c r="Z75" i="23"/>
  <c r="E75" i="23"/>
  <c r="AZ75" i="23"/>
  <c r="Z67" i="23"/>
  <c r="AI67" i="23"/>
  <c r="AJ67" i="23"/>
  <c r="AK67" i="23"/>
  <c r="AM67" i="23"/>
  <c r="BC65" i="23"/>
  <c r="AD65" i="23"/>
  <c r="AC65" i="23"/>
  <c r="AB65" i="23"/>
  <c r="AA65" i="23"/>
  <c r="Z65" i="23"/>
  <c r="AN92" i="23"/>
  <c r="BJ89" i="23"/>
  <c r="U83" i="23"/>
  <c r="BG98" i="23"/>
  <c r="H93" i="23"/>
  <c r="AC86" i="23"/>
  <c r="L85" i="23"/>
  <c r="AJ87" i="23"/>
  <c r="BH94" i="23"/>
  <c r="D85" i="23"/>
  <c r="T97" i="23"/>
  <c r="BK93" i="23"/>
  <c r="AU90" i="23"/>
  <c r="N99" i="23"/>
  <c r="E100" i="23"/>
  <c r="K100" i="23"/>
  <c r="F88" i="23"/>
  <c r="AJ88" i="23"/>
  <c r="BI84" i="23"/>
  <c r="AV84" i="23"/>
  <c r="AT94" i="23"/>
  <c r="AR93" i="23"/>
  <c r="O96" i="23"/>
  <c r="H94" i="23"/>
  <c r="G92" i="23"/>
  <c r="L91" i="23"/>
  <c r="R97" i="23"/>
  <c r="AQ91" i="23"/>
  <c r="X86" i="23"/>
  <c r="S70" i="23"/>
  <c r="BI70" i="23"/>
  <c r="AH73" i="23"/>
  <c r="AC73" i="23"/>
  <c r="AT67" i="23"/>
  <c r="S68" i="23"/>
  <c r="O68" i="23"/>
  <c r="BF71" i="23"/>
  <c r="AC71" i="23"/>
  <c r="J74" i="23"/>
  <c r="AZ74" i="23"/>
  <c r="AW74" i="23"/>
  <c r="AX66" i="23"/>
  <c r="AZ66" i="23"/>
  <c r="BC66" i="23"/>
  <c r="AZ81" i="23"/>
  <c r="AZ79" i="23"/>
  <c r="AZ77" i="23"/>
  <c r="BL73" i="23"/>
  <c r="AX69" i="23"/>
  <c r="AZ69" i="23"/>
  <c r="BC69" i="23"/>
  <c r="AL73" i="23"/>
  <c r="AY72" i="23"/>
  <c r="AS72" i="23"/>
  <c r="AD72" i="23"/>
  <c r="AH75" i="23"/>
  <c r="M75" i="23"/>
  <c r="BL71" i="23"/>
  <c r="AH67" i="23"/>
  <c r="AQ67" i="23"/>
  <c r="AR67" i="23"/>
  <c r="AS67" i="23"/>
  <c r="AU67" i="23"/>
  <c r="AU65" i="23"/>
  <c r="V65" i="23"/>
  <c r="U65" i="23"/>
  <c r="T65" i="23"/>
  <c r="S65" i="23"/>
  <c r="R65" i="23"/>
  <c r="AG97" i="23"/>
  <c r="BK89" i="23"/>
  <c r="V83" i="23"/>
  <c r="L97" i="23"/>
  <c r="BI91" i="23"/>
  <c r="BA86" i="23"/>
  <c r="U87" i="23"/>
  <c r="AR86" i="23"/>
  <c r="BE93" i="23"/>
  <c r="R84" i="23"/>
  <c r="BG97" i="23"/>
  <c r="AH93" i="23"/>
  <c r="I90" i="23"/>
  <c r="AL99" i="23"/>
  <c r="AC100" i="23"/>
  <c r="L99" i="23"/>
  <c r="AL88" i="23"/>
  <c r="AX88" i="23"/>
  <c r="V84" i="23"/>
  <c r="AJ84" i="23"/>
  <c r="BB94" i="23"/>
  <c r="E96" i="23"/>
  <c r="AU96" i="23"/>
  <c r="BD93" i="23"/>
  <c r="AE92" i="23"/>
  <c r="H90" i="23"/>
  <c r="B97" i="23"/>
  <c r="BE90" i="23"/>
  <c r="R85" i="23"/>
  <c r="AA70" i="23"/>
  <c r="W70" i="23"/>
  <c r="C73" i="23"/>
  <c r="AK73" i="23"/>
  <c r="AX75" i="23"/>
  <c r="AY68" i="23"/>
  <c r="W68" i="23"/>
  <c r="S71" i="23"/>
  <c r="BI71" i="23"/>
  <c r="R74" i="23"/>
  <c r="M74" i="23"/>
  <c r="AG72" i="23"/>
  <c r="K66" i="23"/>
  <c r="M66" i="23"/>
  <c r="AD66" i="23"/>
  <c r="L80" i="23"/>
  <c r="L78" i="23"/>
  <c r="L76" i="23"/>
  <c r="BD72" i="23"/>
  <c r="K69" i="23"/>
  <c r="M69" i="23"/>
  <c r="AD69" i="23"/>
  <c r="J72" i="23"/>
  <c r="L72" i="23"/>
  <c r="BA72" i="23"/>
  <c r="AW72" i="23"/>
  <c r="K75" i="23"/>
  <c r="AK75" i="23"/>
  <c r="AN71" i="23"/>
  <c r="AX67" i="23"/>
  <c r="AY67" i="23"/>
  <c r="AZ67" i="23"/>
  <c r="BA67" i="23"/>
  <c r="BC67" i="23"/>
  <c r="AM65" i="23"/>
  <c r="N65" i="23"/>
  <c r="M65" i="23"/>
  <c r="L65" i="23"/>
  <c r="K65" i="23"/>
  <c r="J65" i="23"/>
  <c r="AG92" i="23"/>
  <c r="AJ89" i="23"/>
  <c r="O83" i="23"/>
  <c r="J97" i="23"/>
  <c r="BJ91" i="23"/>
  <c r="AD86" i="23"/>
  <c r="BI87" i="23"/>
  <c r="Z85" i="23"/>
  <c r="R92" i="23"/>
  <c r="M97" i="23"/>
  <c r="BL97" i="23"/>
  <c r="AJ93" i="23"/>
  <c r="K90" i="23"/>
  <c r="O99" i="23"/>
  <c r="F100" i="23"/>
  <c r="BF98" i="23"/>
  <c r="BJ88" i="23"/>
  <c r="L87" i="23"/>
  <c r="AD84" i="23"/>
  <c r="AR83" i="23"/>
  <c r="W94" i="23"/>
  <c r="M96" i="23"/>
  <c r="I96" i="23"/>
  <c r="E92" i="23"/>
  <c r="AM92" i="23"/>
  <c r="S89" i="23"/>
  <c r="BH95" i="23"/>
  <c r="AO90" i="23"/>
  <c r="AF84" i="23"/>
  <c r="BG70" i="23"/>
  <c r="AE70" i="23"/>
  <c r="AA73" i="23"/>
  <c r="G73" i="23"/>
  <c r="AO75" i="23"/>
  <c r="L68" i="23"/>
  <c r="BC68" i="23"/>
  <c r="AA71" i="23"/>
  <c r="W71" i="23"/>
  <c r="AX74" i="23"/>
  <c r="U74" i="23"/>
  <c r="X71" i="23"/>
  <c r="S66" i="23"/>
  <c r="U66" i="23"/>
  <c r="AW66" i="23"/>
  <c r="T80" i="23"/>
  <c r="T78" i="23"/>
  <c r="T76" i="23"/>
  <c r="AF72" i="23"/>
  <c r="S69" i="23"/>
  <c r="U69" i="23"/>
  <c r="AW69" i="23"/>
  <c r="R72" i="23"/>
  <c r="T72" i="23"/>
  <c r="G72" i="23"/>
  <c r="BE70" i="23"/>
  <c r="S75" i="23"/>
  <c r="G75" i="23"/>
  <c r="P71" i="23"/>
  <c r="BF67" i="23"/>
  <c r="BG67" i="23"/>
  <c r="BH67" i="23"/>
  <c r="BI67" i="23"/>
  <c r="BK67" i="23"/>
  <c r="AE65" i="23"/>
  <c r="F65" i="23"/>
  <c r="E65" i="23"/>
  <c r="D65" i="23"/>
  <c r="C65" i="23"/>
  <c r="BF84" i="23"/>
  <c r="AS85" i="23"/>
  <c r="T83" i="23"/>
  <c r="E95" i="23"/>
  <c r="BK91" i="23"/>
  <c r="BB86" i="23"/>
  <c r="V87" i="23"/>
  <c r="AG83" i="23"/>
  <c r="P91" i="23"/>
  <c r="AK97" i="23"/>
  <c r="U93" i="23"/>
  <c r="E90" i="23"/>
  <c r="AX90" i="23"/>
  <c r="AM99" i="23"/>
  <c r="AD100" i="23"/>
  <c r="BD97" i="23"/>
  <c r="G88" i="23"/>
  <c r="Z86" i="23"/>
  <c r="BJ84" i="23"/>
  <c r="AB83" i="23"/>
  <c r="AU94" i="23"/>
  <c r="AS96" i="23"/>
  <c r="T96" i="23"/>
  <c r="AC92" i="23"/>
  <c r="I92" i="23"/>
  <c r="C89" i="23"/>
  <c r="J95" i="23"/>
  <c r="AI89" i="23"/>
  <c r="P84" i="23"/>
  <c r="T70" i="23"/>
  <c r="BK70" i="23"/>
  <c r="AI73" i="23"/>
  <c r="AE73" i="23"/>
  <c r="AT70" i="23"/>
  <c r="T68" i="23"/>
  <c r="AD68" i="23"/>
  <c r="BG71" i="23"/>
  <c r="AE71" i="23"/>
  <c r="K74" i="23"/>
  <c r="BA74" i="23"/>
  <c r="BL70" i="23"/>
  <c r="AQ66" i="23"/>
  <c r="AS66" i="23"/>
  <c r="T82" i="23"/>
  <c r="AR80" i="23"/>
  <c r="AR78" i="23"/>
  <c r="AR76" i="23"/>
  <c r="BJ70" i="23"/>
  <c r="AQ69" i="23"/>
  <c r="AS69" i="23"/>
  <c r="AG67" i="23"/>
  <c r="AP72" i="23"/>
  <c r="AR72" i="23"/>
  <c r="O72" i="23"/>
  <c r="AG70" i="23"/>
  <c r="AA75" i="23"/>
  <c r="W75" i="23"/>
  <c r="F70" i="23"/>
  <c r="C67" i="23"/>
  <c r="D67" i="23"/>
  <c r="E67" i="23"/>
  <c r="G67" i="23"/>
  <c r="H67" i="23"/>
  <c r="W65" i="23"/>
  <c r="BI65" i="23"/>
  <c r="BH65" i="23"/>
  <c r="BG65" i="23"/>
  <c r="BF65" i="23"/>
  <c r="Y71" i="23"/>
  <c r="AT85" i="23"/>
  <c r="BL83" i="23"/>
  <c r="F95" i="23"/>
  <c r="AJ91" i="23"/>
  <c r="AE86" i="23"/>
  <c r="BJ87" i="23"/>
  <c r="Q100" i="23"/>
  <c r="AO89" i="23"/>
  <c r="N97" i="23"/>
  <c r="BI93" i="23"/>
  <c r="AS90" i="23"/>
  <c r="AW90" i="23"/>
  <c r="T99" i="23"/>
  <c r="AL100" i="23"/>
  <c r="C97" i="23"/>
  <c r="AM88" i="23"/>
  <c r="H86" i="23"/>
  <c r="W84" i="23"/>
  <c r="U94" i="23"/>
  <c r="BC94" i="23"/>
  <c r="F96" i="23"/>
  <c r="K96" i="23"/>
  <c r="AK92" i="23"/>
  <c r="AV92" i="23"/>
  <c r="L100" i="23"/>
  <c r="BE94" i="23"/>
  <c r="AW88" i="23"/>
  <c r="J83" i="23"/>
  <c r="AB70" i="23"/>
  <c r="AW70" i="23"/>
  <c r="D73" i="23"/>
  <c r="AM73" i="23"/>
  <c r="J68" i="23"/>
  <c r="AZ68" i="23"/>
  <c r="AW68" i="23"/>
  <c r="T71" i="23"/>
  <c r="BK71" i="23"/>
  <c r="S74" i="23"/>
  <c r="O74" i="23"/>
  <c r="AL67" i="23"/>
  <c r="AY66" i="23"/>
  <c r="BA66" i="23"/>
  <c r="AB82" i="23"/>
  <c r="AZ80" i="23"/>
  <c r="AZ78" i="23"/>
  <c r="AZ76" i="23"/>
  <c r="AL70" i="23"/>
  <c r="AY69" i="23"/>
  <c r="BA69" i="23"/>
  <c r="I67" i="23"/>
  <c r="AX72" i="23"/>
  <c r="AZ72" i="23"/>
  <c r="W72" i="23"/>
  <c r="BD67" i="23"/>
  <c r="L75" i="23"/>
  <c r="AE75" i="23"/>
  <c r="B67" i="23"/>
  <c r="K67" i="23"/>
  <c r="L67" i="23"/>
  <c r="M67" i="23"/>
  <c r="O67" i="23"/>
  <c r="AD67" i="23"/>
  <c r="O65" i="23"/>
  <c r="BA65" i="23"/>
  <c r="AZ65" i="23"/>
  <c r="AY65" i="23"/>
  <c r="AX65" i="23"/>
  <c r="H2119" i="16"/>
  <c r="H862" i="16"/>
  <c r="H668" i="16"/>
  <c r="H604" i="16"/>
  <c r="H554" i="16"/>
  <c r="H377" i="16"/>
  <c r="H313" i="16"/>
  <c r="H249" i="16"/>
  <c r="H185" i="16"/>
  <c r="H121" i="16"/>
  <c r="H57" i="16"/>
  <c r="H1021" i="16"/>
  <c r="H1277" i="16"/>
  <c r="H1533" i="16"/>
  <c r="H1789" i="16"/>
  <c r="H2157" i="16"/>
  <c r="H2411" i="16"/>
  <c r="H355" i="16"/>
  <c r="H2313" i="16"/>
  <c r="H2058" i="16"/>
  <c r="H2477" i="16"/>
  <c r="H2224" i="16"/>
  <c r="H1968" i="16"/>
  <c r="H1712" i="16"/>
  <c r="H1456" i="16"/>
  <c r="H1200" i="16"/>
  <c r="H944" i="16"/>
  <c r="H1991" i="16"/>
  <c r="H1735" i="16"/>
  <c r="H1479" i="16"/>
  <c r="H1223" i="16"/>
  <c r="H967" i="16"/>
  <c r="H2283" i="16"/>
  <c r="H955" i="16"/>
  <c r="H1467" i="16"/>
  <c r="H1723" i="16"/>
  <c r="H1979" i="16"/>
  <c r="H2480" i="16"/>
  <c r="H1403" i="16"/>
  <c r="H1659" i="16"/>
  <c r="H876" i="16"/>
  <c r="H1147" i="16"/>
  <c r="H1915" i="16"/>
  <c r="H1211" i="16"/>
  <c r="H550" i="16"/>
  <c r="H2091" i="16"/>
  <c r="H881" i="16"/>
  <c r="H753" i="16"/>
  <c r="H1823" i="16"/>
  <c r="H1567" i="16"/>
  <c r="H1311" i="16"/>
  <c r="H1055" i="16"/>
  <c r="H886" i="16"/>
  <c r="H758" i="16"/>
  <c r="H43" i="16"/>
  <c r="H2155" i="16"/>
  <c r="H2354" i="16"/>
  <c r="H1019" i="16"/>
  <c r="H1275" i="16"/>
  <c r="H1531" i="16"/>
  <c r="H1787" i="16"/>
  <c r="H2470" i="16"/>
  <c r="H2407" i="16"/>
  <c r="H1912" i="16"/>
  <c r="H1656" i="16"/>
  <c r="H1400" i="16"/>
  <c r="H1144" i="16"/>
  <c r="H888" i="16"/>
  <c r="H760" i="16"/>
  <c r="H1999" i="16"/>
  <c r="H1743" i="16"/>
  <c r="H1487" i="16"/>
  <c r="H1231" i="16"/>
  <c r="H975" i="16"/>
  <c r="H552" i="16"/>
  <c r="H510" i="16"/>
  <c r="H478" i="16"/>
  <c r="H414" i="16"/>
  <c r="H917" i="16"/>
  <c r="H2401" i="16"/>
  <c r="H2117" i="16"/>
  <c r="H2372" i="16"/>
  <c r="H981" i="16"/>
  <c r="H1237" i="16"/>
  <c r="H1493" i="16"/>
  <c r="H1749" i="16"/>
  <c r="H2005" i="16"/>
  <c r="H389" i="16"/>
  <c r="H2248" i="16"/>
  <c r="H1480" i="16"/>
  <c r="H648" i="16"/>
  <c r="H354" i="16"/>
  <c r="H98" i="16"/>
  <c r="H527" i="16"/>
  <c r="H464" i="16"/>
  <c r="I3" i="25" s="1"/>
  <c r="D3" i="25" s="1"/>
  <c r="H400" i="16"/>
  <c r="H873" i="16"/>
  <c r="H2069" i="16"/>
  <c r="H2324" i="16"/>
  <c r="H2450" i="16"/>
  <c r="H2386" i="16"/>
  <c r="H2315" i="16"/>
  <c r="H2252" i="16"/>
  <c r="H2188" i="16"/>
  <c r="H2124" i="16"/>
  <c r="H2060" i="16"/>
  <c r="H2384" i="16"/>
  <c r="H2130" i="16"/>
  <c r="H99" i="16"/>
  <c r="H796" i="16"/>
  <c r="H2471" i="16"/>
  <c r="H2133" i="16"/>
  <c r="H2387" i="16"/>
  <c r="H2261" i="16"/>
  <c r="H2197" i="16"/>
  <c r="H2451" i="16"/>
  <c r="H957" i="16"/>
  <c r="H1213" i="16"/>
  <c r="H1469" i="16"/>
  <c r="H1725" i="16"/>
  <c r="H1981" i="16"/>
  <c r="H2093" i="16"/>
  <c r="H2348" i="16"/>
  <c r="H2344" i="16"/>
  <c r="H2281" i="16"/>
  <c r="H2217" i="16"/>
  <c r="H2153" i="16"/>
  <c r="H2089" i="16"/>
  <c r="H1472" i="16"/>
  <c r="H2007" i="16"/>
  <c r="H1751" i="16"/>
  <c r="H1495" i="16"/>
  <c r="H1239" i="16"/>
  <c r="H983" i="16"/>
  <c r="H560" i="16"/>
  <c r="H1085" i="16"/>
  <c r="H1341" i="16"/>
  <c r="H1597" i="16"/>
  <c r="H1853" i="16"/>
  <c r="H2221" i="16"/>
  <c r="H2474" i="16"/>
  <c r="H884" i="16"/>
  <c r="H756" i="16"/>
  <c r="H35" i="16"/>
  <c r="H1760" i="16"/>
  <c r="H558" i="16"/>
  <c r="H1149" i="16"/>
  <c r="H1405" i="16"/>
  <c r="H1661" i="16"/>
  <c r="H1917" i="16"/>
  <c r="H2285" i="16"/>
  <c r="H2473" i="16"/>
  <c r="H2410" i="16"/>
  <c r="H2339" i="16"/>
  <c r="H2276" i="16"/>
  <c r="H2212" i="16"/>
  <c r="H2148" i="16"/>
  <c r="H2084" i="16"/>
  <c r="H227" i="16"/>
  <c r="H1962" i="16"/>
  <c r="H1898" i="16"/>
  <c r="H1834" i="16"/>
  <c r="H1770" i="16"/>
  <c r="H1706" i="16"/>
  <c r="H1642" i="16"/>
  <c r="H1578" i="16"/>
  <c r="H1514" i="16"/>
  <c r="H1450" i="16"/>
  <c r="H1386" i="16"/>
  <c r="H1322" i="16"/>
  <c r="H1258" i="16"/>
  <c r="H1194" i="16"/>
  <c r="H1130" i="16"/>
  <c r="H1982" i="16"/>
  <c r="H1918" i="16"/>
  <c r="H1854" i="16"/>
  <c r="H1790" i="16"/>
  <c r="H1726" i="16"/>
  <c r="H1662" i="16"/>
  <c r="H1598" i="16"/>
  <c r="H1534" i="16"/>
  <c r="H1470" i="16"/>
  <c r="H1406" i="16"/>
  <c r="H1342" i="16"/>
  <c r="H1278" i="16"/>
  <c r="H1214" i="16"/>
  <c r="H1150" i="16"/>
  <c r="H1086" i="16"/>
  <c r="H1022" i="16"/>
  <c r="H958" i="16"/>
  <c r="H75" i="16"/>
  <c r="H2211" i="16"/>
  <c r="H2336" i="16"/>
  <c r="H2209" i="16"/>
  <c r="H2145" i="16"/>
  <c r="H2213" i="16"/>
  <c r="H2466" i="16"/>
  <c r="H1133" i="16"/>
  <c r="H1389" i="16"/>
  <c r="H1645" i="16"/>
  <c r="H1901" i="16"/>
  <c r="H1845" i="16"/>
  <c r="H2075" i="16"/>
  <c r="H2462" i="16"/>
  <c r="H2009" i="16"/>
  <c r="H1945" i="16"/>
  <c r="H1881" i="16"/>
  <c r="H1817" i="16"/>
  <c r="H1753" i="16"/>
  <c r="H1689" i="16"/>
  <c r="H1625" i="16"/>
  <c r="H1561" i="16"/>
  <c r="H1497" i="16"/>
  <c r="H1433" i="16"/>
  <c r="H1369" i="16"/>
  <c r="H1305" i="16"/>
  <c r="H1241" i="16"/>
  <c r="H1177" i="16"/>
  <c r="H1113" i="16"/>
  <c r="H1049" i="16"/>
  <c r="H985" i="16"/>
  <c r="H921" i="16"/>
  <c r="H816" i="16"/>
  <c r="H670" i="16"/>
  <c r="H2409" i="16"/>
  <c r="H2273" i="16"/>
  <c r="H2081" i="16"/>
  <c r="H1653" i="16"/>
  <c r="H2115" i="16"/>
  <c r="H1096" i="16"/>
  <c r="H694" i="16"/>
  <c r="H157" i="16"/>
  <c r="H349" i="16"/>
  <c r="H93" i="16"/>
  <c r="H275" i="16"/>
  <c r="H19" i="16"/>
  <c r="H839" i="16"/>
  <c r="H775" i="16"/>
  <c r="H711" i="16"/>
  <c r="H647" i="16"/>
  <c r="H583" i="16"/>
  <c r="H29" i="16"/>
  <c r="H546" i="16"/>
  <c r="H285" i="16"/>
  <c r="H221" i="16"/>
  <c r="H158" i="16"/>
  <c r="H94" i="16"/>
  <c r="H30" i="16"/>
  <c r="H2311" i="16"/>
  <c r="H2056" i="16"/>
  <c r="H1736" i="16"/>
  <c r="H1088" i="16"/>
  <c r="H463" i="16"/>
  <c r="H455" i="16"/>
  <c r="H376" i="16"/>
  <c r="H2383" i="16"/>
  <c r="H2320" i="16"/>
  <c r="H2257" i="16"/>
  <c r="H2193" i="16"/>
  <c r="H2129" i="16"/>
  <c r="H2065" i="16"/>
  <c r="H1983" i="16"/>
  <c r="H1727" i="16"/>
  <c r="H1471" i="16"/>
  <c r="H1215" i="16"/>
  <c r="H959" i="16"/>
  <c r="H2447" i="16"/>
  <c r="H841" i="16"/>
  <c r="H1911" i="16"/>
  <c r="H1655" i="16"/>
  <c r="H1399" i="16"/>
  <c r="J14" i="25" s="1"/>
  <c r="E14" i="25" s="1"/>
  <c r="H1143" i="16"/>
  <c r="H465" i="16"/>
  <c r="H1816" i="16"/>
  <c r="H1560" i="16"/>
  <c r="H1304" i="16"/>
  <c r="H1048" i="16"/>
  <c r="H664" i="16"/>
  <c r="H1903" i="16"/>
  <c r="H1647" i="16"/>
  <c r="H1391" i="16"/>
  <c r="H1135" i="16"/>
  <c r="H838" i="16"/>
  <c r="H710" i="16"/>
  <c r="H457" i="16"/>
  <c r="H2181" i="16"/>
  <c r="H2435" i="16"/>
  <c r="H1045" i="16"/>
  <c r="H1301" i="16"/>
  <c r="H1557" i="16"/>
  <c r="H1813" i="16"/>
  <c r="H387" i="16"/>
  <c r="H131" i="16"/>
  <c r="H801" i="16"/>
  <c r="H632" i="16"/>
  <c r="H307" i="16"/>
  <c r="H51" i="16"/>
  <c r="H847" i="16"/>
  <c r="H783" i="16"/>
  <c r="H719" i="16"/>
  <c r="H655" i="16"/>
  <c r="H591" i="16"/>
  <c r="H806" i="16"/>
  <c r="H491" i="16"/>
  <c r="H380" i="16"/>
  <c r="H146" i="16"/>
  <c r="H1619" i="16"/>
  <c r="H885" i="16"/>
  <c r="H821" i="16"/>
  <c r="H757" i="16"/>
  <c r="H693" i="16"/>
  <c r="H629" i="16"/>
  <c r="H293" i="16"/>
  <c r="H37" i="16"/>
  <c r="H899" i="16"/>
  <c r="H835" i="16"/>
  <c r="H771" i="16"/>
  <c r="H707" i="16"/>
  <c r="H643" i="16"/>
  <c r="H579" i="16"/>
  <c r="H729" i="16"/>
  <c r="H202" i="16"/>
  <c r="H2441" i="16"/>
  <c r="H1875" i="16"/>
  <c r="H2245" i="16"/>
  <c r="H1109" i="16"/>
  <c r="H1365" i="16"/>
  <c r="H1621" i="16"/>
  <c r="H1877" i="16"/>
  <c r="H2434" i="16"/>
  <c r="H2363" i="16"/>
  <c r="H2299" i="16"/>
  <c r="H2236" i="16"/>
  <c r="H2172" i="16"/>
  <c r="H2108" i="16"/>
  <c r="H2044" i="16"/>
  <c r="H764" i="16"/>
  <c r="H1986" i="16"/>
  <c r="H1922" i="16"/>
  <c r="H1858" i="16"/>
  <c r="H1794" i="16"/>
  <c r="H1730" i="16"/>
  <c r="H1666" i="16"/>
  <c r="H1602" i="16"/>
  <c r="H1538" i="16"/>
  <c r="H1474" i="16"/>
  <c r="H1410" i="16"/>
  <c r="H1346" i="16"/>
  <c r="H1282" i="16"/>
  <c r="H1218" i="16"/>
  <c r="H1154" i="16"/>
  <c r="H1090" i="16"/>
  <c r="H1026" i="16"/>
  <c r="H962" i="16"/>
  <c r="H808" i="16"/>
  <c r="H1919" i="16"/>
  <c r="H1663" i="16"/>
  <c r="H1407" i="16"/>
  <c r="H1151" i="16"/>
  <c r="H574" i="16"/>
  <c r="H2006" i="16"/>
  <c r="H1942" i="16"/>
  <c r="H1878" i="16"/>
  <c r="H1814" i="16"/>
  <c r="H1750" i="16"/>
  <c r="H1686" i="16"/>
  <c r="H1622" i="16"/>
  <c r="H1558" i="16"/>
  <c r="H1494" i="16"/>
  <c r="H1430" i="16"/>
  <c r="H1366" i="16"/>
  <c r="H1302" i="16"/>
  <c r="H1238" i="16"/>
  <c r="H1174" i="16"/>
  <c r="H1110" i="16"/>
  <c r="H1046" i="16"/>
  <c r="H982" i="16"/>
  <c r="H918" i="16"/>
  <c r="H427" i="16"/>
  <c r="H513" i="16"/>
  <c r="H450" i="16"/>
  <c r="H409" i="16"/>
  <c r="H565" i="16"/>
  <c r="H501" i="16"/>
  <c r="H438" i="16"/>
  <c r="H1107" i="16"/>
  <c r="H2051" i="16"/>
  <c r="H1171" i="16"/>
  <c r="H1427" i="16"/>
  <c r="H1683" i="16"/>
  <c r="H1939" i="16"/>
  <c r="H229" i="16"/>
  <c r="H540" i="16"/>
  <c r="H713" i="16"/>
  <c r="H1847" i="16"/>
  <c r="H1591" i="16"/>
  <c r="H1335" i="16"/>
  <c r="H1079" i="16"/>
  <c r="H654" i="16"/>
  <c r="H139" i="16"/>
  <c r="H378" i="16"/>
  <c r="H2243" i="16"/>
  <c r="H1363" i="16"/>
  <c r="H2053" i="16"/>
  <c r="H2308" i="16"/>
  <c r="H1173" i="16"/>
  <c r="H1429" i="16"/>
  <c r="H1685" i="16"/>
  <c r="H1941" i="16"/>
  <c r="H2290" i="16"/>
  <c r="H2226" i="16"/>
  <c r="H2368" i="16"/>
  <c r="H2304" i="16"/>
  <c r="H2241" i="16"/>
  <c r="H2177" i="16"/>
  <c r="H2113" i="16"/>
  <c r="H2049" i="16"/>
  <c r="H1985" i="16"/>
  <c r="H1921" i="16"/>
  <c r="H1857" i="16"/>
  <c r="H1793" i="16"/>
  <c r="H1729" i="16"/>
  <c r="H1665" i="16"/>
  <c r="H1601" i="16"/>
  <c r="H1537" i="16"/>
  <c r="H1473" i="16"/>
  <c r="H1409" i="16"/>
  <c r="H1345" i="16"/>
  <c r="H1281" i="16"/>
  <c r="H1217" i="16"/>
  <c r="H1153" i="16"/>
  <c r="H1089" i="16"/>
  <c r="H1025" i="16"/>
  <c r="H961" i="16"/>
  <c r="H641" i="16"/>
  <c r="H577" i="16"/>
  <c r="H2008" i="16"/>
  <c r="H1752" i="16"/>
  <c r="H1496" i="16"/>
  <c r="H1240" i="16"/>
  <c r="H984" i="16"/>
  <c r="H1839" i="16"/>
  <c r="H1583" i="16"/>
  <c r="H1327" i="16"/>
  <c r="H1071" i="16"/>
  <c r="H646" i="16"/>
  <c r="H31" i="16"/>
  <c r="H358" i="16"/>
  <c r="H294" i="16"/>
  <c r="H230" i="16"/>
  <c r="H166" i="16"/>
  <c r="H102" i="16"/>
  <c r="H38" i="16"/>
  <c r="H2314" i="16"/>
  <c r="H979" i="16"/>
  <c r="H1235" i="16"/>
  <c r="H1491" i="16"/>
  <c r="H1747" i="16"/>
  <c r="H2003" i="16"/>
  <c r="H165" i="16"/>
  <c r="H804" i="16"/>
  <c r="H477" i="16"/>
  <c r="H2479" i="16"/>
  <c r="H2408" i="16"/>
  <c r="H2154" i="16"/>
  <c r="H874" i="16"/>
  <c r="H810" i="16"/>
  <c r="H746" i="16"/>
  <c r="H682" i="16"/>
  <c r="H618" i="16"/>
  <c r="H251" i="16"/>
  <c r="H2431" i="16"/>
  <c r="H889" i="16"/>
  <c r="H2319" i="16"/>
  <c r="H2064" i="16"/>
  <c r="H1808" i="16"/>
  <c r="H1552" i="16"/>
  <c r="H1296" i="16"/>
  <c r="H1040" i="16"/>
  <c r="H656" i="16"/>
  <c r="H1831" i="16"/>
  <c r="H1575" i="16"/>
  <c r="H1319" i="16"/>
  <c r="H1063" i="16"/>
  <c r="H894" i="16"/>
  <c r="H766" i="16"/>
  <c r="H344" i="16"/>
  <c r="H280" i="16"/>
  <c r="H216" i="16"/>
  <c r="H152" i="16"/>
  <c r="H88" i="16"/>
  <c r="H24" i="16"/>
  <c r="H351" i="16"/>
  <c r="H287" i="16"/>
  <c r="H223" i="16"/>
  <c r="H159" i="16"/>
  <c r="H95" i="16"/>
  <c r="H1120" i="16"/>
  <c r="H2123" i="16"/>
  <c r="H987" i="16"/>
  <c r="H1243" i="16"/>
  <c r="H1499" i="16"/>
  <c r="H1755" i="16"/>
  <c r="H2011" i="16"/>
  <c r="H925" i="16"/>
  <c r="H893" i="16"/>
  <c r="H829" i="16"/>
  <c r="H765" i="16"/>
  <c r="H701" i="16"/>
  <c r="H637" i="16"/>
  <c r="H843" i="16"/>
  <c r="H779" i="16"/>
  <c r="H715" i="16"/>
  <c r="H651" i="16"/>
  <c r="H587" i="16"/>
  <c r="H1757" i="16"/>
  <c r="H2187" i="16"/>
  <c r="H2385" i="16"/>
  <c r="H1051" i="16"/>
  <c r="H1307" i="16"/>
  <c r="H1563" i="16"/>
  <c r="H1819" i="16"/>
  <c r="H548" i="16"/>
  <c r="H2442" i="16"/>
  <c r="H2371" i="16"/>
  <c r="H2307" i="16"/>
  <c r="H2244" i="16"/>
  <c r="H2180" i="16"/>
  <c r="H2116" i="16"/>
  <c r="H2052" i="16"/>
  <c r="H2440" i="16"/>
  <c r="H2186" i="16"/>
  <c r="H1994" i="16"/>
  <c r="H1930" i="16"/>
  <c r="H1866" i="16"/>
  <c r="H1802" i="16"/>
  <c r="H1738" i="16"/>
  <c r="H1674" i="16"/>
  <c r="H1610" i="16"/>
  <c r="H1546" i="16"/>
  <c r="H1482" i="16"/>
  <c r="H1418" i="16"/>
  <c r="H1354" i="16"/>
  <c r="H1290" i="16"/>
  <c r="H1226" i="16"/>
  <c r="H1162" i="16"/>
  <c r="H1098" i="16"/>
  <c r="H1034" i="16"/>
  <c r="H970" i="16"/>
  <c r="H906" i="16"/>
  <c r="H793" i="16"/>
  <c r="H2351" i="16"/>
  <c r="H2096" i="16"/>
  <c r="H1840" i="16"/>
  <c r="H1584" i="16"/>
  <c r="H1328" i="16"/>
  <c r="H1072" i="16"/>
  <c r="H688" i="16"/>
  <c r="H1863" i="16"/>
  <c r="H1607" i="16"/>
  <c r="H1351" i="16"/>
  <c r="H1095" i="16"/>
  <c r="H365" i="16"/>
  <c r="H109" i="16"/>
  <c r="H2014" i="16"/>
  <c r="H1950" i="16"/>
  <c r="H1886" i="16"/>
  <c r="H1822" i="16"/>
  <c r="H1758" i="16"/>
  <c r="H1694" i="16"/>
  <c r="H1630" i="16"/>
  <c r="H1566" i="16"/>
  <c r="H1502" i="16"/>
  <c r="H1438" i="16"/>
  <c r="H1374" i="16"/>
  <c r="H1310" i="16"/>
  <c r="H1246" i="16"/>
  <c r="H1182" i="16"/>
  <c r="H1118" i="16"/>
  <c r="H1054" i="16"/>
  <c r="H990" i="16"/>
  <c r="H926" i="16"/>
  <c r="H606" i="16"/>
  <c r="H521" i="16"/>
  <c r="H458" i="16"/>
  <c r="H509" i="16"/>
  <c r="H446" i="16"/>
  <c r="H1501" i="16"/>
  <c r="H1053" i="16"/>
  <c r="H1309" i="16"/>
  <c r="H1821" i="16"/>
  <c r="J65" i="25"/>
  <c r="E65" i="25" s="1"/>
  <c r="K65" i="25"/>
  <c r="G65" i="25"/>
  <c r="C65" i="25" s="1"/>
  <c r="I65" i="25"/>
  <c r="D65" i="25" s="1"/>
  <c r="H1245" i="16"/>
  <c r="H1565" i="16"/>
  <c r="H2251" i="16"/>
  <c r="H1115" i="16"/>
  <c r="H1371" i="16"/>
  <c r="H1627" i="16"/>
  <c r="H1883" i="16"/>
  <c r="H485" i="16"/>
  <c r="H649" i="16"/>
  <c r="H585" i="16"/>
  <c r="H1376" i="16"/>
  <c r="H989" i="16"/>
  <c r="H2013" i="16"/>
  <c r="H1117" i="16"/>
  <c r="H1373" i="16"/>
  <c r="H1629" i="16"/>
  <c r="H1885" i="16"/>
  <c r="H2253" i="16"/>
  <c r="H259" i="16"/>
  <c r="H2034" i="16"/>
  <c r="H882" i="16"/>
  <c r="H818" i="16"/>
  <c r="H754" i="16"/>
  <c r="H690" i="16"/>
  <c r="H626" i="16"/>
  <c r="H283" i="16"/>
  <c r="H2439" i="16"/>
  <c r="H435" i="16"/>
  <c r="H370" i="16"/>
  <c r="H178" i="16"/>
  <c r="H352" i="16"/>
  <c r="H288" i="16"/>
  <c r="H224" i="16"/>
  <c r="H160" i="16"/>
  <c r="H96" i="16"/>
  <c r="H32" i="16"/>
  <c r="H423" i="16"/>
  <c r="H359" i="16"/>
  <c r="H295" i="16"/>
  <c r="H231" i="16"/>
  <c r="H167" i="16"/>
  <c r="H103" i="16"/>
  <c r="H1179" i="16"/>
  <c r="H1435" i="16"/>
  <c r="H1691" i="16"/>
  <c r="H1947" i="16"/>
  <c r="H421" i="16"/>
  <c r="H676" i="16"/>
  <c r="H612" i="16"/>
  <c r="H1069" i="16"/>
  <c r="H1325" i="16"/>
  <c r="H1581" i="16"/>
  <c r="H1837" i="16"/>
  <c r="H2322" i="16"/>
  <c r="H2267" i="16"/>
  <c r="H852" i="16"/>
  <c r="H724" i="16"/>
  <c r="H2010" i="16"/>
  <c r="H1946" i="16"/>
  <c r="H1882" i="16"/>
  <c r="H1818" i="16"/>
  <c r="H1754" i="16"/>
  <c r="H1690" i="16"/>
  <c r="H1626" i="16"/>
  <c r="H1562" i="16"/>
  <c r="H1498" i="16"/>
  <c r="H1434" i="16"/>
  <c r="H1370" i="16"/>
  <c r="H1306" i="16"/>
  <c r="H1242" i="16"/>
  <c r="H1178" i="16"/>
  <c r="H1114" i="16"/>
  <c r="H1050" i="16"/>
  <c r="H986" i="16"/>
  <c r="H922" i="16"/>
  <c r="H809" i="16"/>
  <c r="H500" i="16"/>
  <c r="H1984" i="16"/>
  <c r="H960" i="16"/>
  <c r="H339" i="16"/>
  <c r="H83" i="16"/>
  <c r="H1879" i="16"/>
  <c r="H1623" i="16"/>
  <c r="H1367" i="16"/>
  <c r="H1111" i="16"/>
  <c r="H855" i="16"/>
  <c r="H791" i="16"/>
  <c r="H727" i="16"/>
  <c r="H663" i="16"/>
  <c r="H599" i="16"/>
  <c r="H173" i="16"/>
  <c r="H2030" i="16"/>
  <c r="H1966" i="16"/>
  <c r="H1902" i="16"/>
  <c r="H1838" i="16"/>
  <c r="H1774" i="16"/>
  <c r="H1710" i="16"/>
  <c r="H1646" i="16"/>
  <c r="H1582" i="16"/>
  <c r="H1518" i="16"/>
  <c r="H1454" i="16"/>
  <c r="H1390" i="16"/>
  <c r="H1326" i="16"/>
  <c r="H1262" i="16"/>
  <c r="H1198" i="16"/>
  <c r="H1134" i="16"/>
  <c r="H1070" i="16"/>
  <c r="H1006" i="16"/>
  <c r="H942" i="16"/>
  <c r="H814" i="16"/>
  <c r="H686" i="16"/>
  <c r="H267" i="16"/>
  <c r="H537" i="16"/>
  <c r="H474" i="16"/>
  <c r="H410" i="16"/>
  <c r="H496" i="16"/>
  <c r="H433" i="16"/>
  <c r="H392" i="16"/>
  <c r="H525" i="16"/>
  <c r="H462" i="16"/>
  <c r="H2464" i="16"/>
  <c r="H1131" i="16"/>
  <c r="H1387" i="16"/>
  <c r="H1643" i="16"/>
  <c r="H1899" i="16"/>
  <c r="H2125" i="16"/>
  <c r="H2379" i="16"/>
  <c r="H844" i="16"/>
  <c r="H2258" i="16"/>
  <c r="H1784" i="16"/>
  <c r="H1528" i="16"/>
  <c r="H1272" i="16"/>
  <c r="H1016" i="16"/>
  <c r="H824" i="16"/>
  <c r="H562" i="16"/>
  <c r="H1935" i="16"/>
  <c r="H1871" i="16"/>
  <c r="H1679" i="16"/>
  <c r="H1615" i="16"/>
  <c r="H1423" i="16"/>
  <c r="H1359" i="16"/>
  <c r="H1167" i="16"/>
  <c r="H1103" i="16"/>
  <c r="H911" i="16"/>
  <c r="H397" i="16"/>
  <c r="H678" i="16"/>
  <c r="H489" i="16"/>
  <c r="H425" i="16"/>
  <c r="H2137" i="16"/>
  <c r="H1392" i="16"/>
  <c r="H1927" i="16"/>
  <c r="H1671" i="16"/>
  <c r="H2250" i="16"/>
  <c r="H2391" i="16"/>
  <c r="H2201" i="16"/>
  <c r="H2160" i="16"/>
  <c r="H1648" i="16"/>
  <c r="H1415" i="16"/>
  <c r="H903" i="16"/>
  <c r="H417" i="16"/>
  <c r="H939" i="16"/>
  <c r="H1195" i="16"/>
  <c r="H1451" i="16"/>
  <c r="H1707" i="16"/>
  <c r="H1963" i="16"/>
  <c r="H2189" i="16"/>
  <c r="H2443" i="16"/>
  <c r="H849" i="16"/>
  <c r="H721" i="16"/>
  <c r="H2280" i="16"/>
  <c r="H680" i="16"/>
  <c r="H498" i="16"/>
  <c r="H854" i="16"/>
  <c r="H726" i="16"/>
  <c r="H194" i="16"/>
  <c r="H130" i="16"/>
  <c r="G61" i="25"/>
  <c r="C61" i="25" s="1"/>
  <c r="I62" i="25"/>
  <c r="D62" i="25" s="1"/>
  <c r="K63" i="25"/>
  <c r="I61" i="25"/>
  <c r="D61" i="25" s="1"/>
  <c r="J62" i="25"/>
  <c r="E62" i="25" s="1"/>
  <c r="G60" i="25"/>
  <c r="C60" i="25" s="1"/>
  <c r="J61" i="25"/>
  <c r="E61" i="25" s="1"/>
  <c r="K62" i="25"/>
  <c r="K60" i="25"/>
  <c r="I64" i="25"/>
  <c r="D64" i="25" s="1"/>
  <c r="J63" i="25"/>
  <c r="E63" i="25" s="1"/>
  <c r="I60" i="25"/>
  <c r="D60" i="25" s="1"/>
  <c r="K61" i="25"/>
  <c r="J60" i="25"/>
  <c r="E60" i="25" s="1"/>
  <c r="G63" i="25"/>
  <c r="G64" i="25"/>
  <c r="C64" i="25" s="1"/>
  <c r="I63" i="25"/>
  <c r="D63" i="25" s="1"/>
  <c r="J64" i="25"/>
  <c r="E64" i="25" s="1"/>
  <c r="G62" i="25"/>
  <c r="C62" i="25" s="1"/>
  <c r="K64" i="25"/>
  <c r="H304" i="16"/>
  <c r="H240" i="16"/>
  <c r="H176" i="16"/>
  <c r="H112" i="16"/>
  <c r="H48" i="16"/>
  <c r="H375" i="16"/>
  <c r="H311" i="16"/>
  <c r="H247" i="16"/>
  <c r="H183" i="16"/>
  <c r="H119" i="16"/>
  <c r="H2328" i="16"/>
  <c r="H2265" i="16"/>
  <c r="H2073" i="16"/>
  <c r="H2414" i="16"/>
  <c r="H1904" i="16"/>
  <c r="H1136" i="16"/>
  <c r="H1159" i="16"/>
  <c r="H941" i="16"/>
  <c r="H1197" i="16"/>
  <c r="H1453" i="16"/>
  <c r="H1709" i="16"/>
  <c r="H1965" i="16"/>
  <c r="H2449" i="16"/>
  <c r="H2139" i="16"/>
  <c r="H820" i="16"/>
  <c r="H2376" i="16"/>
  <c r="H2312" i="16"/>
  <c r="H2249" i="16"/>
  <c r="H2185" i="16"/>
  <c r="H2121" i="16"/>
  <c r="H2057" i="16"/>
  <c r="H1993" i="16"/>
  <c r="H1929" i="16"/>
  <c r="H1865" i="16"/>
  <c r="H1801" i="16"/>
  <c r="H1737" i="16"/>
  <c r="H1673" i="16"/>
  <c r="H1609" i="16"/>
  <c r="H1545" i="16"/>
  <c r="H1481" i="16"/>
  <c r="H1417" i="16"/>
  <c r="H1353" i="16"/>
  <c r="H1289" i="16"/>
  <c r="H1225" i="16"/>
  <c r="H1161" i="16"/>
  <c r="H1097" i="16"/>
  <c r="H1033" i="16"/>
  <c r="H969" i="16"/>
  <c r="H905" i="16"/>
  <c r="H777" i="16"/>
  <c r="H672" i="16"/>
  <c r="H608" i="16"/>
  <c r="H301" i="16"/>
  <c r="H45" i="16"/>
  <c r="H782" i="16"/>
  <c r="H395" i="16"/>
  <c r="H250" i="16"/>
  <c r="H186" i="16"/>
  <c r="H401" i="16"/>
  <c r="H337" i="16"/>
  <c r="H273" i="16"/>
  <c r="H209" i="16"/>
  <c r="H145" i="16"/>
  <c r="H81" i="16"/>
  <c r="H17" i="16"/>
  <c r="H551" i="16"/>
  <c r="H488" i="16"/>
  <c r="H424" i="16"/>
  <c r="H494" i="16"/>
  <c r="H431" i="16"/>
  <c r="H39" i="16"/>
  <c r="H366" i="16"/>
  <c r="H302" i="16"/>
  <c r="H238" i="16"/>
  <c r="H174" i="16"/>
  <c r="H110" i="16"/>
  <c r="H46" i="16"/>
  <c r="H2059" i="16"/>
  <c r="H1005" i="16"/>
  <c r="H1261" i="16"/>
  <c r="H1517" i="16"/>
  <c r="H1773" i="16"/>
  <c r="H2029" i="16"/>
  <c r="H2203" i="16"/>
  <c r="H564" i="16"/>
  <c r="H784" i="16"/>
  <c r="H147" i="16"/>
  <c r="H871" i="16"/>
  <c r="H807" i="16"/>
  <c r="H743" i="16"/>
  <c r="H679" i="16"/>
  <c r="H615" i="16"/>
  <c r="H237" i="16"/>
  <c r="H573" i="16"/>
  <c r="H298" i="16"/>
  <c r="H234" i="16"/>
  <c r="H42" i="16"/>
  <c r="H385" i="16"/>
  <c r="H321" i="16"/>
  <c r="H257" i="16"/>
  <c r="H193" i="16"/>
  <c r="H129" i="16"/>
  <c r="H65" i="16"/>
  <c r="H535" i="16"/>
  <c r="H472" i="16"/>
  <c r="H408" i="16"/>
  <c r="H415" i="16"/>
  <c r="H2275" i="16"/>
  <c r="H2472" i="16"/>
  <c r="H1139" i="16"/>
  <c r="H1395" i="16"/>
  <c r="H1651" i="16"/>
  <c r="H1907" i="16"/>
  <c r="H877" i="16"/>
  <c r="H813" i="16"/>
  <c r="H749" i="16"/>
  <c r="H685" i="16"/>
  <c r="H621" i="16"/>
  <c r="H261" i="16"/>
  <c r="H5" i="16"/>
  <c r="H700" i="16"/>
  <c r="H636" i="16"/>
  <c r="H571" i="16"/>
  <c r="H891" i="16"/>
  <c r="H827" i="16"/>
  <c r="H763" i="16"/>
  <c r="H699" i="16"/>
  <c r="H635" i="16"/>
  <c r="H1203" i="16"/>
  <c r="H1459" i="16"/>
  <c r="H1715" i="16"/>
  <c r="H1971" i="16"/>
  <c r="H197" i="16"/>
  <c r="H508" i="16"/>
  <c r="H2083" i="16"/>
  <c r="H947" i="16"/>
  <c r="H949" i="16"/>
  <c r="H1205" i="16"/>
  <c r="H1461" i="16"/>
  <c r="H1717" i="16"/>
  <c r="H1973" i="16"/>
  <c r="H853" i="16"/>
  <c r="H789" i="16"/>
  <c r="H725" i="16"/>
  <c r="H661" i="16"/>
  <c r="H597" i="16"/>
  <c r="H868" i="16"/>
  <c r="H740" i="16"/>
  <c r="H483" i="16"/>
  <c r="H867" i="16"/>
  <c r="H803" i="16"/>
  <c r="H739" i="16"/>
  <c r="H675" i="16"/>
  <c r="H611" i="16"/>
  <c r="H633" i="16"/>
  <c r="H1267" i="16"/>
  <c r="H1779" i="16"/>
  <c r="H133" i="16"/>
  <c r="H445" i="16"/>
  <c r="H2018" i="16"/>
  <c r="H1954" i="16"/>
  <c r="H1890" i="16"/>
  <c r="H1826" i="16"/>
  <c r="H1762" i="16"/>
  <c r="H1698" i="16"/>
  <c r="H1634" i="16"/>
  <c r="H1570" i="16"/>
  <c r="H1506" i="16"/>
  <c r="H1442" i="16"/>
  <c r="H1378" i="16"/>
  <c r="H1314" i="16"/>
  <c r="H1250" i="16"/>
  <c r="H1186" i="16"/>
  <c r="H1122" i="16"/>
  <c r="H1058" i="16"/>
  <c r="H994" i="16"/>
  <c r="H930" i="16"/>
  <c r="H866" i="16"/>
  <c r="H802" i="16"/>
  <c r="H738" i="16"/>
  <c r="H674" i="16"/>
  <c r="H610" i="16"/>
  <c r="H219" i="16"/>
  <c r="H2147" i="16"/>
  <c r="H2346" i="16"/>
  <c r="H1011" i="16"/>
  <c r="H1523" i="16"/>
  <c r="H2035" i="16"/>
  <c r="H1013" i="16"/>
  <c r="H1269" i="16"/>
  <c r="H1525" i="16"/>
  <c r="H1781" i="16"/>
  <c r="H2037" i="16"/>
  <c r="H660" i="16"/>
  <c r="H596" i="16"/>
  <c r="H419" i="16"/>
  <c r="H872" i="16"/>
  <c r="H744" i="16"/>
  <c r="H1791" i="16"/>
  <c r="H1535" i="16"/>
  <c r="H1279" i="16"/>
  <c r="H1023" i="16"/>
  <c r="H345" i="16"/>
  <c r="H281" i="16"/>
  <c r="H217" i="16"/>
  <c r="H153" i="16"/>
  <c r="H89" i="16"/>
  <c r="H25" i="16"/>
  <c r="H559" i="16"/>
  <c r="H495" i="16"/>
  <c r="H432" i="16"/>
  <c r="H368" i="16"/>
  <c r="H812" i="16"/>
  <c r="H2353" i="16"/>
  <c r="H2098" i="16"/>
  <c r="H1880" i="16"/>
  <c r="H1624" i="16"/>
  <c r="H1368" i="16"/>
  <c r="H1112" i="16"/>
  <c r="H179" i="16"/>
  <c r="H1967" i="16"/>
  <c r="H1711" i="16"/>
  <c r="H1455" i="16"/>
  <c r="H1199" i="16"/>
  <c r="H943" i="16"/>
  <c r="H879" i="16"/>
  <c r="H815" i="16"/>
  <c r="H751" i="16"/>
  <c r="H687" i="16"/>
  <c r="H623" i="16"/>
  <c r="H520" i="16"/>
  <c r="H2085" i="16"/>
  <c r="H2340" i="16"/>
  <c r="H2282" i="16"/>
  <c r="H697" i="16"/>
  <c r="H1936" i="16"/>
  <c r="H1680" i="16"/>
  <c r="H1424" i="16"/>
  <c r="H1168" i="16"/>
  <c r="H912" i="16"/>
  <c r="H1959" i="16"/>
  <c r="H1703" i="16"/>
  <c r="H1447" i="16"/>
  <c r="H1191" i="16"/>
  <c r="H935" i="16"/>
  <c r="H830" i="16"/>
  <c r="H702" i="16"/>
  <c r="H449" i="16"/>
  <c r="H2465" i="16"/>
  <c r="H2402" i="16"/>
  <c r="H2331" i="16"/>
  <c r="H2268" i="16"/>
  <c r="H2204" i="16"/>
  <c r="H2140" i="16"/>
  <c r="H2076" i="16"/>
  <c r="H2375" i="16"/>
  <c r="H2120" i="16"/>
  <c r="H1992" i="16"/>
  <c r="H968" i="16"/>
  <c r="H2038" i="16"/>
  <c r="H1974" i="16"/>
  <c r="H1910" i="16"/>
  <c r="H1846" i="16"/>
  <c r="H1782" i="16"/>
  <c r="H1718" i="16"/>
  <c r="H1654" i="16"/>
  <c r="H1590" i="16"/>
  <c r="H1526" i="16"/>
  <c r="H1462" i="16"/>
  <c r="H1398" i="16"/>
  <c r="H1334" i="16"/>
  <c r="H1270" i="16"/>
  <c r="H1206" i="16"/>
  <c r="H1142" i="16"/>
  <c r="H1078" i="16"/>
  <c r="H1014" i="16"/>
  <c r="H950" i="16"/>
  <c r="H545" i="16"/>
  <c r="H482" i="16"/>
  <c r="H418" i="16"/>
  <c r="H226" i="16"/>
  <c r="H533" i="16"/>
  <c r="H470" i="16"/>
  <c r="H406" i="16"/>
  <c r="H2149" i="16"/>
  <c r="H2403" i="16"/>
  <c r="H1344" i="16"/>
  <c r="H832" i="16"/>
  <c r="H522" i="16"/>
  <c r="H282" i="16"/>
  <c r="H26" i="16"/>
  <c r="H526" i="16"/>
  <c r="H180" i="16"/>
  <c r="H222" i="16"/>
  <c r="H532" i="16"/>
  <c r="H1163" i="16"/>
  <c r="H1931" i="16"/>
  <c r="H2377" i="16"/>
  <c r="H1008" i="16"/>
  <c r="H624" i="16"/>
  <c r="H1287" i="16"/>
  <c r="H1165" i="16"/>
  <c r="H1421" i="16"/>
  <c r="H1677" i="16"/>
  <c r="H1933" i="16"/>
  <c r="H2107" i="16"/>
  <c r="H323" i="16"/>
  <c r="H785" i="16"/>
  <c r="H405" i="16"/>
  <c r="H2469" i="16"/>
  <c r="H2216" i="16"/>
  <c r="H616" i="16"/>
  <c r="H790" i="16"/>
  <c r="H662" i="16"/>
  <c r="H364" i="16"/>
  <c r="H322" i="16"/>
  <c r="H66" i="16"/>
  <c r="B2" i="27"/>
  <c r="H1419" i="16"/>
  <c r="H1776" i="16"/>
  <c r="H752" i="16"/>
  <c r="H2109" i="16"/>
  <c r="H2364" i="16"/>
  <c r="H2306" i="16"/>
  <c r="H971" i="16"/>
  <c r="H1227" i="16"/>
  <c r="H1483" i="16"/>
  <c r="H1739" i="16"/>
  <c r="H1995" i="16"/>
  <c r="H2489" i="16"/>
  <c r="H2426" i="16"/>
  <c r="H2355" i="16"/>
  <c r="H2292" i="16"/>
  <c r="H2228" i="16"/>
  <c r="H2164" i="16"/>
  <c r="H2100" i="16"/>
  <c r="H291" i="16"/>
  <c r="H1978" i="16"/>
  <c r="H1914" i="16"/>
  <c r="H1850" i="16"/>
  <c r="H1786" i="16"/>
  <c r="H1722" i="16"/>
  <c r="H1658" i="16"/>
  <c r="H1594" i="16"/>
  <c r="H1530" i="16"/>
  <c r="H1466" i="16"/>
  <c r="H1402" i="16"/>
  <c r="H1338" i="16"/>
  <c r="H1274" i="16"/>
  <c r="H1210" i="16"/>
  <c r="H1146" i="16"/>
  <c r="H1082" i="16"/>
  <c r="H1018" i="16"/>
  <c r="H954" i="16"/>
  <c r="H1998" i="16"/>
  <c r="H1934" i="16"/>
  <c r="H1870" i="16"/>
  <c r="H1806" i="16"/>
  <c r="H1742" i="16"/>
  <c r="H1678" i="16"/>
  <c r="H1614" i="16"/>
  <c r="H1550" i="16"/>
  <c r="H1486" i="16"/>
  <c r="H1422" i="16"/>
  <c r="H1358" i="16"/>
  <c r="H1294" i="16"/>
  <c r="H1230" i="16"/>
  <c r="H1166" i="16"/>
  <c r="H1102" i="16"/>
  <c r="H1038" i="16"/>
  <c r="H974" i="16"/>
  <c r="H910" i="16"/>
  <c r="H569" i="16"/>
  <c r="H505" i="16"/>
  <c r="H442" i="16"/>
  <c r="H122" i="16"/>
  <c r="H557" i="16"/>
  <c r="H430" i="16"/>
  <c r="H2288" i="16"/>
  <c r="H1520" i="16"/>
  <c r="H544" i="16"/>
  <c r="H973" i="16"/>
  <c r="H1229" i="16"/>
  <c r="H1485" i="16"/>
  <c r="H1741" i="16"/>
  <c r="H1997" i="16"/>
  <c r="H2171" i="16"/>
  <c r="H792" i="16"/>
  <c r="H2031" i="16"/>
  <c r="H114" i="16"/>
  <c r="H2045" i="16"/>
  <c r="H1675" i="16"/>
  <c r="H2122" i="16"/>
  <c r="H880" i="16"/>
  <c r="H2173" i="16"/>
  <c r="H2427" i="16"/>
  <c r="H2370" i="16"/>
  <c r="H1035" i="16"/>
  <c r="H1291" i="16"/>
  <c r="H1547" i="16"/>
  <c r="H1803" i="16"/>
  <c r="H2360" i="16"/>
  <c r="H2297" i="16"/>
  <c r="H2233" i="16"/>
  <c r="H2169" i="16"/>
  <c r="H2105" i="16"/>
  <c r="H2041" i="16"/>
  <c r="H1977" i="16"/>
  <c r="H1913" i="16"/>
  <c r="H1849" i="16"/>
  <c r="H1785" i="16"/>
  <c r="H1721" i="16"/>
  <c r="H1657" i="16"/>
  <c r="H1593" i="16"/>
  <c r="H1529" i="16"/>
  <c r="H1465" i="16"/>
  <c r="H1401" i="16"/>
  <c r="H1337" i="16"/>
  <c r="H1273" i="16"/>
  <c r="H1209" i="16"/>
  <c r="H1145" i="16"/>
  <c r="H1081" i="16"/>
  <c r="H1017" i="16"/>
  <c r="H953" i="16"/>
  <c r="H825" i="16"/>
  <c r="H331" i="16"/>
  <c r="H362" i="16"/>
  <c r="H170" i="16"/>
  <c r="H542" i="16"/>
  <c r="H23" i="16"/>
  <c r="H350" i="16"/>
  <c r="H286" i="16"/>
  <c r="H2300" i="16"/>
  <c r="H1799" i="16"/>
  <c r="H1031" i="16"/>
  <c r="H1037" i="16"/>
  <c r="H1293" i="16"/>
  <c r="H1549" i="16"/>
  <c r="H1805" i="16"/>
  <c r="H2235" i="16"/>
  <c r="H909" i="16"/>
  <c r="H2486" i="16"/>
  <c r="H2423" i="16"/>
  <c r="H1887" i="16"/>
  <c r="H1631" i="16"/>
  <c r="H1375" i="16"/>
  <c r="H1119" i="16"/>
  <c r="H630" i="16"/>
  <c r="H299" i="16"/>
  <c r="H336" i="16"/>
  <c r="H272" i="16"/>
  <c r="H208" i="16"/>
  <c r="H144" i="16"/>
  <c r="H80" i="16"/>
  <c r="H16" i="16"/>
  <c r="H343" i="16"/>
  <c r="H279" i="16"/>
  <c r="H215" i="16"/>
  <c r="H151" i="16"/>
  <c r="H87" i="16"/>
  <c r="H1264" i="16"/>
  <c r="H1543" i="16"/>
  <c r="H2237" i="16"/>
  <c r="H2490" i="16"/>
  <c r="H2433" i="16"/>
  <c r="H1099" i="16"/>
  <c r="H1355" i="16"/>
  <c r="H1611" i="16"/>
  <c r="H1867" i="16"/>
  <c r="H788" i="16"/>
  <c r="H1728" i="16"/>
  <c r="H1815" i="16"/>
  <c r="H1559" i="16"/>
  <c r="H1303" i="16"/>
  <c r="H1047" i="16"/>
  <c r="H878" i="16"/>
  <c r="H750" i="16"/>
  <c r="H622" i="16"/>
  <c r="H11" i="16"/>
  <c r="H388" i="16"/>
  <c r="H369" i="16"/>
  <c r="H305" i="16"/>
  <c r="H241" i="16"/>
  <c r="H177" i="16"/>
  <c r="H113" i="16"/>
  <c r="H49" i="16"/>
  <c r="H519" i="16"/>
  <c r="H456" i="16"/>
  <c r="H598" i="16"/>
  <c r="H2016" i="16"/>
  <c r="H992" i="16"/>
  <c r="H107" i="16"/>
  <c r="H1352" i="16"/>
  <c r="H504" i="16"/>
  <c r="H2077" i="16"/>
  <c r="H2332" i="16"/>
  <c r="H892" i="16"/>
  <c r="H2455" i="16"/>
  <c r="H2343" i="16"/>
  <c r="H2088" i="16"/>
  <c r="BH59" i="23"/>
  <c r="BK59" i="23"/>
  <c r="BJ64" i="23"/>
  <c r="BH60" i="23"/>
  <c r="BH61" i="27"/>
  <c r="BJ60" i="23"/>
  <c r="BI62" i="23"/>
  <c r="BK63" i="23"/>
  <c r="BH63" i="23"/>
  <c r="H2446" i="16"/>
  <c r="H2192" i="16"/>
  <c r="BG61" i="27"/>
  <c r="BH63" i="27"/>
  <c r="BL61" i="27"/>
  <c r="AL63" i="27"/>
  <c r="BH60" i="27"/>
  <c r="AC60" i="27"/>
  <c r="AM60" i="27"/>
  <c r="BL63" i="27"/>
  <c r="AK59" i="27"/>
  <c r="AU59" i="27"/>
  <c r="AJ64" i="27"/>
  <c r="BI64" i="27"/>
  <c r="BL64" i="27"/>
  <c r="BF59" i="27"/>
  <c r="AH62" i="27"/>
  <c r="E62" i="27"/>
  <c r="BK63" i="27"/>
  <c r="BI63" i="27"/>
  <c r="AJ61" i="27"/>
  <c r="BC61" i="27"/>
  <c r="BI60" i="27"/>
  <c r="AK60" i="27"/>
  <c r="BA63" i="27"/>
  <c r="AM63" i="27"/>
  <c r="AS59" i="27"/>
  <c r="BJ59" i="27"/>
  <c r="BH64" i="27"/>
  <c r="N64" i="27"/>
  <c r="I64" i="27"/>
  <c r="BK62" i="27"/>
  <c r="BF62" i="27"/>
  <c r="U62" i="27"/>
  <c r="AP63" i="27"/>
  <c r="BJ62" i="27"/>
  <c r="BJ63" i="27"/>
  <c r="E61" i="27"/>
  <c r="AO59" i="27"/>
  <c r="L60" i="27"/>
  <c r="AS60" i="27"/>
  <c r="AS63" i="27"/>
  <c r="D59" i="27"/>
  <c r="BA59" i="27"/>
  <c r="AR63" i="27"/>
  <c r="E64" i="27"/>
  <c r="AL64" i="27"/>
  <c r="Q64" i="27"/>
  <c r="BD62" i="27"/>
  <c r="BG62" i="27"/>
  <c r="AC62" i="27"/>
  <c r="AT62" i="27"/>
  <c r="I63" i="27"/>
  <c r="BB61" i="27"/>
  <c r="O60" i="27"/>
  <c r="AC59" i="27"/>
  <c r="AB64" i="27"/>
  <c r="AG60" i="27"/>
  <c r="V62" i="27"/>
  <c r="M63" i="27"/>
  <c r="AK61" i="27"/>
  <c r="BK59" i="27"/>
  <c r="AJ60" i="27"/>
  <c r="BK60" i="27"/>
  <c r="AK63" i="27"/>
  <c r="AR59" i="27"/>
  <c r="BH59" i="27"/>
  <c r="AB63" i="27"/>
  <c r="M64" i="27"/>
  <c r="BJ64" i="27"/>
  <c r="AG64" i="27"/>
  <c r="BL62" i="27"/>
  <c r="T62" i="27"/>
  <c r="AK62" i="27"/>
  <c r="N62" i="27"/>
  <c r="W63" i="27"/>
  <c r="AS61" i="27"/>
  <c r="AU63" i="27"/>
  <c r="BJ60" i="27"/>
  <c r="N60" i="27"/>
  <c r="AC63" i="27"/>
  <c r="BG59" i="27"/>
  <c r="F59" i="27"/>
  <c r="BG64" i="27"/>
  <c r="U64" i="27"/>
  <c r="O64" i="27"/>
  <c r="AO64" i="27"/>
  <c r="Q62" i="27"/>
  <c r="AB62" i="27"/>
  <c r="AS62" i="27"/>
  <c r="G61" i="27"/>
  <c r="BI61" i="27"/>
  <c r="BA61" i="27"/>
  <c r="BL59" i="27"/>
  <c r="E60" i="27"/>
  <c r="AL60" i="27"/>
  <c r="U63" i="27"/>
  <c r="E59" i="27"/>
  <c r="AT59" i="27"/>
  <c r="D64" i="27"/>
  <c r="AC64" i="27"/>
  <c r="AM64" i="27"/>
  <c r="Q63" i="27"/>
  <c r="Y62" i="27"/>
  <c r="AJ62" i="27"/>
  <c r="BA62" i="27"/>
  <c r="AF60" i="27"/>
  <c r="BG63" i="27"/>
  <c r="BJ61" i="27"/>
  <c r="N61" i="27"/>
  <c r="BG60" i="27"/>
  <c r="M60" i="27"/>
  <c r="BL60" i="27"/>
  <c r="BC62" i="27"/>
  <c r="M59" i="27"/>
  <c r="BI59" i="27"/>
  <c r="L64" i="27"/>
  <c r="AK64" i="27"/>
  <c r="BK64" i="27"/>
  <c r="AU62" i="27"/>
  <c r="AG62" i="27"/>
  <c r="AZ62" i="27"/>
  <c r="AE63" i="27"/>
  <c r="BI62" i="27"/>
  <c r="BK61" i="27"/>
  <c r="R60" i="27"/>
  <c r="U60" i="27"/>
  <c r="I60" i="27"/>
  <c r="G59" i="27"/>
  <c r="AS64" i="27"/>
  <c r="AN64" i="27"/>
  <c r="BE62" i="27"/>
  <c r="BH62" i="27"/>
  <c r="AY61" i="27"/>
  <c r="Z64" i="27"/>
  <c r="AV60" i="27"/>
  <c r="AE61" i="27"/>
  <c r="BB63" i="27"/>
  <c r="AC61" i="27"/>
  <c r="T60" i="27"/>
  <c r="AI64" i="27"/>
  <c r="R59" i="27"/>
  <c r="AN60" i="27"/>
  <c r="W61" i="27"/>
  <c r="AT63" i="27"/>
  <c r="U61" i="27"/>
  <c r="L63" i="27"/>
  <c r="S60" i="27"/>
  <c r="J59" i="27"/>
  <c r="AF61" i="27"/>
  <c r="O61" i="27"/>
  <c r="AL62" i="27"/>
  <c r="M61" i="27"/>
  <c r="D63" i="27"/>
  <c r="C64" i="27"/>
  <c r="AO63" i="27"/>
  <c r="P60" i="27"/>
  <c r="G62" i="27"/>
  <c r="AD60" i="27"/>
  <c r="E63" i="27"/>
  <c r="BF64" i="27"/>
  <c r="AG63" i="27"/>
  <c r="H60" i="27"/>
  <c r="AQ64" i="27"/>
  <c r="V60" i="27"/>
  <c r="AZ59" i="27"/>
  <c r="AX59" i="27"/>
  <c r="Y61" i="27"/>
  <c r="BC59" i="27"/>
  <c r="AA64" i="27"/>
  <c r="N63" i="27"/>
  <c r="AR61" i="27"/>
  <c r="AP64" i="27"/>
  <c r="Q60" i="27"/>
  <c r="AU61" i="27"/>
  <c r="K64" i="27"/>
  <c r="F63" i="27"/>
  <c r="AJ63" i="27"/>
  <c r="AH59" i="27"/>
  <c r="BH32" i="27"/>
  <c r="BJ16" i="27"/>
  <c r="BL55" i="27"/>
  <c r="BG23" i="27"/>
  <c r="BI7" i="27"/>
  <c r="F64" i="27"/>
  <c r="F60" i="27"/>
  <c r="AH61" i="27"/>
  <c r="BJ51" i="27"/>
  <c r="BK43" i="27"/>
  <c r="BH27" i="27"/>
  <c r="BJ19" i="27"/>
  <c r="BL11" i="27"/>
  <c r="BG56" i="27"/>
  <c r="BI40" i="27"/>
  <c r="BK24" i="27"/>
  <c r="AF62" i="27"/>
  <c r="T61" i="27"/>
  <c r="BE60" i="27"/>
  <c r="AV59" i="27"/>
  <c r="BH54" i="27"/>
  <c r="BJ46" i="27"/>
  <c r="BL30" i="27"/>
  <c r="BH22" i="27"/>
  <c r="BJ14" i="27"/>
  <c r="O63" i="27"/>
  <c r="BI53" i="27"/>
  <c r="BK45" i="27"/>
  <c r="BG37" i="27"/>
  <c r="BI21" i="27"/>
  <c r="BK13" i="27"/>
  <c r="BG5" i="27"/>
  <c r="I62" i="27"/>
  <c r="AZ64" i="27"/>
  <c r="AV61" i="27"/>
  <c r="AD61" i="27"/>
  <c r="S64" i="27"/>
  <c r="BH47" i="27"/>
  <c r="BJ31" i="27"/>
  <c r="BL15" i="27"/>
  <c r="BI52" i="27"/>
  <c r="BK44" i="27"/>
  <c r="BG28" i="27"/>
  <c r="BI20" i="27"/>
  <c r="BK12" i="27"/>
  <c r="BE59" i="27"/>
  <c r="I61" i="27"/>
  <c r="BG48" i="27"/>
  <c r="BI32" i="27"/>
  <c r="BK16" i="27"/>
  <c r="BK55" i="27"/>
  <c r="BH23" i="27"/>
  <c r="BJ7" i="27"/>
  <c r="AN59" i="27"/>
  <c r="D60" i="27"/>
  <c r="AO61" i="27"/>
  <c r="BK51" i="27"/>
  <c r="BG35" i="27"/>
  <c r="BI27" i="27"/>
  <c r="BK19" i="27"/>
  <c r="BH3" i="27"/>
  <c r="BH56" i="27"/>
  <c r="BJ40" i="27"/>
  <c r="BL24" i="27"/>
  <c r="X63" i="27"/>
  <c r="S61" i="27"/>
  <c r="BE63" i="27"/>
  <c r="AI59" i="27"/>
  <c r="BI54" i="27"/>
  <c r="BK38" i="27"/>
  <c r="BG30" i="27"/>
  <c r="BJ22" i="27"/>
  <c r="BK6" i="27"/>
  <c r="R63" i="27"/>
  <c r="BJ53" i="27"/>
  <c r="BL45" i="27"/>
  <c r="BH37" i="27"/>
  <c r="BJ21" i="27"/>
  <c r="BL13" i="27"/>
  <c r="BH5" i="27"/>
  <c r="H62" i="27"/>
  <c r="AG59" i="27"/>
  <c r="BC60" i="27"/>
  <c r="L61" i="27"/>
  <c r="K60" i="27"/>
  <c r="BI47" i="27"/>
  <c r="BK31" i="27"/>
  <c r="AA62" i="27"/>
  <c r="BJ52" i="27"/>
  <c r="BL44" i="27"/>
  <c r="BH28" i="27"/>
  <c r="BJ20" i="27"/>
  <c r="BL12" i="27"/>
  <c r="AH63" i="27"/>
  <c r="AU64" i="27"/>
  <c r="C59" i="27"/>
  <c r="AD63" i="27"/>
  <c r="G63" i="27"/>
  <c r="B59" i="27"/>
  <c r="BK50" i="27"/>
  <c r="BG42" i="27"/>
  <c r="BJ34" i="27"/>
  <c r="BK18" i="27"/>
  <c r="BG10" i="27"/>
  <c r="AW62" i="27"/>
  <c r="AA60" i="27"/>
  <c r="BI57" i="27"/>
  <c r="BK49" i="27"/>
  <c r="BG41" i="27"/>
  <c r="BI25" i="27"/>
  <c r="BK17" i="27"/>
  <c r="BG9" i="27"/>
  <c r="AM62" i="27"/>
  <c r="BH48" i="27"/>
  <c r="BJ32" i="27"/>
  <c r="BL16" i="27"/>
  <c r="BG39" i="27"/>
  <c r="BI23" i="27"/>
  <c r="BL7" i="27"/>
  <c r="AM59" i="27"/>
  <c r="C60" i="27"/>
  <c r="BC63" i="27"/>
  <c r="BL51" i="27"/>
  <c r="BH35" i="27"/>
  <c r="BJ27" i="27"/>
  <c r="BL19" i="27"/>
  <c r="BI3" i="27"/>
  <c r="BI56" i="27"/>
  <c r="BK40" i="27"/>
  <c r="BG8" i="27"/>
  <c r="X62" i="27"/>
  <c r="Z61" i="27"/>
  <c r="AW63" i="27"/>
  <c r="AI61" i="27"/>
  <c r="BJ54" i="27"/>
  <c r="BL38" i="27"/>
  <c r="BH30" i="27"/>
  <c r="BI22" i="27"/>
  <c r="BL6" i="27"/>
  <c r="AF59" i="27"/>
  <c r="BK53" i="27"/>
  <c r="BH45" i="27"/>
  <c r="BI29" i="27"/>
  <c r="BK21" i="27"/>
  <c r="BH13" i="27"/>
  <c r="Y59" i="27"/>
  <c r="AN61" i="27"/>
  <c r="X59" i="27"/>
  <c r="BB60" i="27"/>
  <c r="K61" i="27"/>
  <c r="BJ2" i="27"/>
  <c r="BJ47" i="27"/>
  <c r="BL31" i="27"/>
  <c r="Z62" i="27"/>
  <c r="BK52" i="27"/>
  <c r="BG36" i="27"/>
  <c r="BI28" i="27"/>
  <c r="BK20" i="27"/>
  <c r="BG4" i="27"/>
  <c r="AZ63" i="27"/>
  <c r="AT64" i="27"/>
  <c r="W62" i="27"/>
  <c r="V61" i="27"/>
  <c r="AI60" i="27"/>
  <c r="H59" i="27"/>
  <c r="BL50" i="27"/>
  <c r="BH42" i="27"/>
  <c r="BI34" i="27"/>
  <c r="BL18" i="27"/>
  <c r="BH10" i="27"/>
  <c r="AV62" i="27"/>
  <c r="AH60" i="27"/>
  <c r="BJ57" i="27"/>
  <c r="BL49" i="27"/>
  <c r="BH41" i="27"/>
  <c r="B63" i="27"/>
  <c r="BI48" i="27"/>
  <c r="BK32" i="27"/>
  <c r="AI63" i="27"/>
  <c r="BH39" i="27"/>
  <c r="BJ23" i="27"/>
  <c r="BK7" i="27"/>
  <c r="AL59" i="27"/>
  <c r="J60" i="27"/>
  <c r="AF63" i="27"/>
  <c r="BG43" i="27"/>
  <c r="BI35" i="27"/>
  <c r="BK27" i="27"/>
  <c r="BG11" i="27"/>
  <c r="BJ3" i="27"/>
  <c r="BJ56" i="27"/>
  <c r="BL40" i="27"/>
  <c r="BH8" i="27"/>
  <c r="S62" i="27"/>
  <c r="AG61" i="27"/>
  <c r="AW60" i="27"/>
  <c r="AP61" i="27"/>
  <c r="BK46" i="27"/>
  <c r="BG38" i="27"/>
  <c r="BI30" i="27"/>
  <c r="BK14" i="27"/>
  <c r="BG6" i="27"/>
  <c r="AE59" i="27"/>
  <c r="BL53" i="27"/>
  <c r="BG45" i="27"/>
  <c r="BJ29" i="27"/>
  <c r="BL21" i="27"/>
  <c r="BG13" i="27"/>
  <c r="Z63" i="27"/>
  <c r="BE64" i="27"/>
  <c r="W59" i="27"/>
  <c r="AZ60" i="27"/>
  <c r="R61" i="27"/>
  <c r="BK2" i="27"/>
  <c r="BK47" i="27"/>
  <c r="BG15" i="27"/>
  <c r="P62" i="27"/>
  <c r="BL52" i="27"/>
  <c r="BH36" i="27"/>
  <c r="BJ28" i="27"/>
  <c r="BL20" i="27"/>
  <c r="BH4" i="27"/>
  <c r="D62" i="27"/>
  <c r="AR64" i="27"/>
  <c r="AU60" i="27"/>
  <c r="D61" i="27"/>
  <c r="AP60" i="27"/>
  <c r="BK58" i="27"/>
  <c r="BG50" i="27"/>
  <c r="BI42" i="27"/>
  <c r="BK26" i="27"/>
  <c r="BG18" i="27"/>
  <c r="BI10" i="27"/>
  <c r="AY64" i="27"/>
  <c r="AE62" i="27"/>
  <c r="BK57" i="27"/>
  <c r="BG49" i="27"/>
  <c r="BI33" i="27"/>
  <c r="BK25" i="27"/>
  <c r="BA60" i="27"/>
  <c r="BJ48" i="27"/>
  <c r="BL32" i="27"/>
  <c r="BG55" i="27"/>
  <c r="BI39" i="27"/>
  <c r="BL23" i="27"/>
  <c r="R64" i="27"/>
  <c r="AJ59" i="27"/>
  <c r="AD62" i="27"/>
  <c r="S63" i="27"/>
  <c r="BH43" i="27"/>
  <c r="BJ35" i="27"/>
  <c r="BL27" i="27"/>
  <c r="BH11" i="27"/>
  <c r="BK3" i="27"/>
  <c r="BK56" i="27"/>
  <c r="BG24" i="27"/>
  <c r="BI8" i="27"/>
  <c r="R62" i="27"/>
  <c r="J64" i="27"/>
  <c r="BD61" i="27"/>
  <c r="AW61" i="27"/>
  <c r="BL46" i="27"/>
  <c r="BH38" i="27"/>
  <c r="BJ30" i="27"/>
  <c r="BL14" i="27"/>
  <c r="BH6" i="27"/>
  <c r="AD59" i="27"/>
  <c r="BG53" i="27"/>
  <c r="BI37" i="27"/>
  <c r="BK29" i="27"/>
  <c r="BG21" i="27"/>
  <c r="BI5" i="27"/>
  <c r="M62" i="27"/>
  <c r="BD64" i="27"/>
  <c r="V59" i="27"/>
  <c r="AY60" i="27"/>
  <c r="Q59" i="27"/>
  <c r="BL2" i="27"/>
  <c r="BL47" i="27"/>
  <c r="BH15" i="27"/>
  <c r="H61" i="27"/>
  <c r="BG44" i="27"/>
  <c r="BI36" i="27"/>
  <c r="BK28" i="27"/>
  <c r="BG12" i="27"/>
  <c r="BI4" i="27"/>
  <c r="C62" i="27"/>
  <c r="BB62" i="27"/>
  <c r="AT60" i="27"/>
  <c r="C61" i="27"/>
  <c r="AP59" i="27"/>
  <c r="BL58" i="27"/>
  <c r="BH50" i="27"/>
  <c r="BJ42" i="27"/>
  <c r="BL26" i="27"/>
  <c r="BH18" i="27"/>
  <c r="AB60" i="27"/>
  <c r="BK48" i="27"/>
  <c r="BG16" i="27"/>
  <c r="BH55" i="27"/>
  <c r="BJ39" i="27"/>
  <c r="BK23" i="27"/>
  <c r="AQ63" i="27"/>
  <c r="AA59" i="27"/>
  <c r="AT61" i="27"/>
  <c r="BG51" i="27"/>
  <c r="BI43" i="27"/>
  <c r="BK35" i="27"/>
  <c r="BG19" i="27"/>
  <c r="BI11" i="27"/>
  <c r="BL3" i="27"/>
  <c r="BL56" i="27"/>
  <c r="BH24" i="27"/>
  <c r="BJ8" i="27"/>
  <c r="B60" i="27"/>
  <c r="AN63" i="27"/>
  <c r="BD60" i="27"/>
  <c r="BK54" i="27"/>
  <c r="BG46" i="27"/>
  <c r="BI38" i="27"/>
  <c r="BK22" i="27"/>
  <c r="BG14" i="27"/>
  <c r="BJ6" i="27"/>
  <c r="AB59" i="27"/>
  <c r="BH53" i="27"/>
  <c r="BJ37" i="27"/>
  <c r="BL29" i="27"/>
  <c r="BH21" i="27"/>
  <c r="BJ5" i="27"/>
  <c r="L62" i="27"/>
  <c r="BC64" i="27"/>
  <c r="U59" i="27"/>
  <c r="BF60" i="27"/>
  <c r="AV63" i="27"/>
  <c r="BH2" i="27"/>
  <c r="BG31" i="27"/>
  <c r="BI15" i="27"/>
  <c r="AY63" i="27"/>
  <c r="BH44" i="27"/>
  <c r="BJ36" i="27"/>
  <c r="BL28" i="27"/>
  <c r="BH12" i="27"/>
  <c r="BJ4" i="27"/>
  <c r="B62" i="27"/>
  <c r="P59" i="27"/>
  <c r="AR60" i="27"/>
  <c r="J61" i="27"/>
  <c r="B61" i="27"/>
  <c r="BG58" i="27"/>
  <c r="BJ50" i="27"/>
  <c r="BK34" i="27"/>
  <c r="BG26" i="27"/>
  <c r="BJ18" i="27"/>
  <c r="BG3" i="27"/>
  <c r="AE64" i="27"/>
  <c r="AZ61" i="27"/>
  <c r="BG57" i="27"/>
  <c r="BI41" i="27"/>
  <c r="BK33" i="27"/>
  <c r="BG25" i="27"/>
  <c r="BI9" i="27"/>
  <c r="BF63" i="27"/>
  <c r="Y64" i="27"/>
  <c r="W60" i="27"/>
  <c r="BL48" i="27"/>
  <c r="BH16" i="27"/>
  <c r="BI55" i="27"/>
  <c r="BL39" i="27"/>
  <c r="BG7" i="27"/>
  <c r="H64" i="27"/>
  <c r="AO60" i="27"/>
  <c r="AB61" i="27"/>
  <c r="BH51" i="27"/>
  <c r="BJ43" i="27"/>
  <c r="BL35" i="27"/>
  <c r="BH19" i="27"/>
  <c r="BJ11" i="27"/>
  <c r="X61" i="27"/>
  <c r="BG40" i="27"/>
  <c r="BH7" i="27"/>
  <c r="BK11" i="27"/>
  <c r="AL61" i="27"/>
  <c r="BI46" i="27"/>
  <c r="AX64" i="27"/>
  <c r="BG29" i="27"/>
  <c r="BA64" i="27"/>
  <c r="BG47" i="27"/>
  <c r="BJ44" i="27"/>
  <c r="BL4" i="27"/>
  <c r="AX60" i="27"/>
  <c r="BH58" i="27"/>
  <c r="BH34" i="27"/>
  <c r="AX63" i="27"/>
  <c r="BF61" i="27"/>
  <c r="BJ41" i="27"/>
  <c r="BL25" i="27"/>
  <c r="BK9" i="27"/>
  <c r="AO62" i="27"/>
  <c r="BD59" i="27"/>
  <c r="BH29" i="27"/>
  <c r="BG34" i="27"/>
  <c r="BJ25" i="27"/>
  <c r="G64" i="27"/>
  <c r="X60" i="27"/>
  <c r="K63" i="27"/>
  <c r="BJ38" i="27"/>
  <c r="S59" i="27"/>
  <c r="BI13" i="27"/>
  <c r="T59" i="27"/>
  <c r="BH31" i="27"/>
  <c r="BK36" i="27"/>
  <c r="O62" i="27"/>
  <c r="I59" i="27"/>
  <c r="BI58" i="27"/>
  <c r="BH26" i="27"/>
  <c r="AY62" i="27"/>
  <c r="Y63" i="27"/>
  <c r="BK41" i="27"/>
  <c r="BH25" i="27"/>
  <c r="BL9" i="27"/>
  <c r="AN62" i="27"/>
  <c r="BB59" i="27"/>
  <c r="BG2" i="27"/>
  <c r="J63" i="27"/>
  <c r="BJ9" i="27"/>
  <c r="G60" i="27"/>
  <c r="BH40" i="27"/>
  <c r="P63" i="27"/>
  <c r="BK30" i="27"/>
  <c r="P61" i="27"/>
  <c r="BJ13" i="27"/>
  <c r="K59" i="27"/>
  <c r="BI31" i="27"/>
  <c r="BL36" i="27"/>
  <c r="AW64" i="27"/>
  <c r="Q61" i="27"/>
  <c r="BJ58" i="27"/>
  <c r="BI26" i="27"/>
  <c r="AX62" i="27"/>
  <c r="Y60" i="27"/>
  <c r="BL41" i="27"/>
  <c r="BI17" i="27"/>
  <c r="BH9" i="27"/>
  <c r="Z59" i="27"/>
  <c r="AQ59" i="27"/>
  <c r="BE61" i="27"/>
  <c r="BH46" i="27"/>
  <c r="BK4" i="27"/>
  <c r="AA61" i="27"/>
  <c r="BI24" i="27"/>
  <c r="AI62" i="27"/>
  <c r="BL22" i="27"/>
  <c r="BI45" i="27"/>
  <c r="BK5" i="27"/>
  <c r="AH64" i="27"/>
  <c r="BJ15" i="27"/>
  <c r="BG20" i="27"/>
  <c r="AV64" i="27"/>
  <c r="AW59" i="27"/>
  <c r="BI50" i="27"/>
  <c r="BJ26" i="27"/>
  <c r="AF64" i="27"/>
  <c r="BL57" i="27"/>
  <c r="BJ33" i="27"/>
  <c r="BJ17" i="27"/>
  <c r="BI2" i="27"/>
  <c r="AA63" i="27"/>
  <c r="Z60" i="27"/>
  <c r="BI6" i="27"/>
  <c r="BH49" i="27"/>
  <c r="BG32" i="27"/>
  <c r="BI51" i="27"/>
  <c r="BJ24" i="27"/>
  <c r="P64" i="27"/>
  <c r="BG22" i="27"/>
  <c r="BJ45" i="27"/>
  <c r="BL5" i="27"/>
  <c r="V63" i="27"/>
  <c r="BK15" i="27"/>
  <c r="BH20" i="27"/>
  <c r="O59" i="27"/>
  <c r="BD63" i="27"/>
  <c r="BK42" i="27"/>
  <c r="BI18" i="27"/>
  <c r="AD64" i="27"/>
  <c r="BH57" i="27"/>
  <c r="BL33" i="27"/>
  <c r="BL17" i="27"/>
  <c r="AM61" i="27"/>
  <c r="X64" i="27"/>
  <c r="AQ61" i="27"/>
  <c r="BK39" i="27"/>
  <c r="B64" i="27"/>
  <c r="F61" i="27"/>
  <c r="T64" i="27"/>
  <c r="BI16" i="27"/>
  <c r="BL43" i="27"/>
  <c r="BK8" i="27"/>
  <c r="BL54" i="27"/>
  <c r="BH14" i="27"/>
  <c r="BK37" i="27"/>
  <c r="K62" i="27"/>
  <c r="C63" i="27"/>
  <c r="BG52" i="27"/>
  <c r="BI12" i="27"/>
  <c r="N59" i="27"/>
  <c r="F62" i="27"/>
  <c r="BL42" i="27"/>
  <c r="BK10" i="27"/>
  <c r="AY59" i="27"/>
  <c r="BI49" i="27"/>
  <c r="BH33" i="27"/>
  <c r="BG17" i="27"/>
  <c r="AR62" i="27"/>
  <c r="W64" i="27"/>
  <c r="AX61" i="27"/>
  <c r="BB64" i="27"/>
  <c r="AQ60" i="27"/>
  <c r="BJ55" i="27"/>
  <c r="BG27" i="27"/>
  <c r="BL8" i="27"/>
  <c r="BG54" i="27"/>
  <c r="BI14" i="27"/>
  <c r="BL37" i="27"/>
  <c r="J62" i="27"/>
  <c r="H63" i="27"/>
  <c r="BH52" i="27"/>
  <c r="BJ12" i="27"/>
  <c r="L59" i="27"/>
  <c r="T63" i="27"/>
  <c r="BL34" i="27"/>
  <c r="BL10" i="27"/>
  <c r="AE60" i="27"/>
  <c r="BJ49" i="27"/>
  <c r="BG33" i="27"/>
  <c r="BH17" i="27"/>
  <c r="AQ62" i="27"/>
  <c r="V64" i="27"/>
  <c r="BI19" i="27"/>
  <c r="BI44" i="27"/>
  <c r="BJ10" i="27"/>
  <c r="AP62" i="27"/>
  <c r="H2205" i="16"/>
  <c r="H2458" i="16"/>
  <c r="H860" i="16"/>
  <c r="H1864" i="16"/>
  <c r="H2015" i="16"/>
  <c r="H1759" i="16"/>
  <c r="H1503" i="16"/>
  <c r="H1247" i="16"/>
  <c r="H991" i="16"/>
  <c r="H407" i="16"/>
  <c r="H2457" i="16"/>
  <c r="H2394" i="16"/>
  <c r="H2323" i="16"/>
  <c r="H2260" i="16"/>
  <c r="H2196" i="16"/>
  <c r="H2132" i="16"/>
  <c r="H2068" i="16"/>
  <c r="H1216" i="16"/>
  <c r="H1943" i="16"/>
  <c r="H1687" i="16"/>
  <c r="H1431" i="16"/>
  <c r="H1175" i="16"/>
  <c r="H919" i="16"/>
  <c r="H27" i="16"/>
  <c r="BL61" i="23"/>
  <c r="BI60" i="23"/>
  <c r="BL59" i="23"/>
  <c r="BL62" i="23"/>
  <c r="BG61" i="23"/>
  <c r="BG59" i="23"/>
  <c r="BL64" i="23"/>
  <c r="BH61" i="23"/>
  <c r="BG64" i="23"/>
  <c r="BJ63" i="23"/>
  <c r="BI59" i="23"/>
  <c r="BG63" i="23"/>
  <c r="BK60" i="23"/>
  <c r="BJ61" i="23"/>
  <c r="BK62" i="23"/>
  <c r="BH62" i="23"/>
  <c r="BK64" i="23"/>
  <c r="BI61" i="23"/>
  <c r="BG60" i="23"/>
  <c r="BL60" i="23"/>
  <c r="BI63" i="23"/>
  <c r="BK61" i="23"/>
  <c r="BH64" i="23"/>
  <c r="BJ59" i="23"/>
  <c r="BG62" i="23"/>
  <c r="BI64" i="23"/>
  <c r="BL63" i="23"/>
  <c r="BJ62" i="23"/>
  <c r="BJ52" i="23"/>
  <c r="BL20" i="23"/>
  <c r="BG4" i="23"/>
  <c r="BL2" i="23"/>
  <c r="BI58" i="23"/>
  <c r="BJ50" i="23"/>
  <c r="BK42" i="23"/>
  <c r="BI26" i="23"/>
  <c r="BJ18" i="23"/>
  <c r="BK10" i="23"/>
  <c r="BH49" i="23"/>
  <c r="BJ41" i="23"/>
  <c r="BL33" i="23"/>
  <c r="BH17" i="23"/>
  <c r="BJ9" i="23"/>
  <c r="BI56" i="23"/>
  <c r="BL40" i="23"/>
  <c r="BG32" i="23"/>
  <c r="BJ24" i="23"/>
  <c r="BL8" i="23"/>
  <c r="BL35" i="23"/>
  <c r="BJ44" i="23"/>
  <c r="BL12" i="23"/>
  <c r="BL51" i="23"/>
  <c r="BH19" i="23"/>
  <c r="BH54" i="23"/>
  <c r="BJ46" i="23"/>
  <c r="BL38" i="23"/>
  <c r="BH22" i="23"/>
  <c r="BJ14" i="23"/>
  <c r="BL6" i="23"/>
  <c r="BJ27" i="23"/>
  <c r="BL3" i="23"/>
  <c r="BH55" i="23"/>
  <c r="BK39" i="23"/>
  <c r="BL23" i="23"/>
  <c r="BH15" i="23"/>
  <c r="BH53" i="23"/>
  <c r="BI45" i="23"/>
  <c r="BL37" i="23"/>
  <c r="BH21" i="23"/>
  <c r="BI13" i="23"/>
  <c r="BL5" i="23"/>
  <c r="AU63" i="23"/>
  <c r="AM61" i="23"/>
  <c r="AE60" i="23"/>
  <c r="O63" i="23"/>
  <c r="G61" i="23"/>
  <c r="AV59" i="23"/>
  <c r="BB64" i="23"/>
  <c r="AT62" i="23"/>
  <c r="AL61" i="23"/>
  <c r="V62" i="23"/>
  <c r="N59" i="23"/>
  <c r="F61" i="23"/>
  <c r="AS59" i="23"/>
  <c r="AK61" i="23"/>
  <c r="AC62" i="23"/>
  <c r="M59" i="23"/>
  <c r="E60" i="23"/>
  <c r="BD59" i="23"/>
  <c r="H62" i="23"/>
  <c r="AZ61" i="23"/>
  <c r="AR62" i="23"/>
  <c r="AB64" i="23"/>
  <c r="T64" i="23"/>
  <c r="L63" i="23"/>
  <c r="AN62" i="23"/>
  <c r="P64" i="23"/>
  <c r="B64" i="23"/>
  <c r="AQ60" i="23"/>
  <c r="AI62" i="23"/>
  <c r="AA63" i="23"/>
  <c r="K60" i="23"/>
  <c r="C62" i="23"/>
  <c r="AH64" i="23"/>
  <c r="AX60" i="23"/>
  <c r="BK36" i="23"/>
  <c r="BG20" i="23"/>
  <c r="BI4" i="23"/>
  <c r="BI11" i="23"/>
  <c r="BH58" i="23"/>
  <c r="BL50" i="23"/>
  <c r="BG34" i="23"/>
  <c r="BH26" i="23"/>
  <c r="BL18" i="23"/>
  <c r="BG57" i="23"/>
  <c r="BI49" i="23"/>
  <c r="BK41" i="23"/>
  <c r="BG25" i="23"/>
  <c r="BI17" i="23"/>
  <c r="BK9" i="23"/>
  <c r="BK48" i="23"/>
  <c r="BH40" i="23"/>
  <c r="BI32" i="23"/>
  <c r="BK16" i="23"/>
  <c r="BH8" i="23"/>
  <c r="BG35" i="23"/>
  <c r="BK28" i="23"/>
  <c r="BG12" i="23"/>
  <c r="BH51" i="23"/>
  <c r="BI31" i="23"/>
  <c r="BI54" i="23"/>
  <c r="BK46" i="23"/>
  <c r="BG30" i="23"/>
  <c r="BI22" i="23"/>
  <c r="BK14" i="23"/>
  <c r="BI43" i="23"/>
  <c r="BK27" i="23"/>
  <c r="BG3" i="23"/>
  <c r="BI47" i="23"/>
  <c r="BJ39" i="23"/>
  <c r="BG23" i="23"/>
  <c r="BI7" i="23"/>
  <c r="BJ53" i="23"/>
  <c r="BK45" i="23"/>
  <c r="BG29" i="23"/>
  <c r="BJ21" i="23"/>
  <c r="BK13" i="23"/>
  <c r="BC62" i="23"/>
  <c r="AU64" i="23"/>
  <c r="AM59" i="23"/>
  <c r="W62" i="23"/>
  <c r="O64" i="23"/>
  <c r="G59" i="23"/>
  <c r="X61" i="23"/>
  <c r="BB62" i="23"/>
  <c r="AT60" i="23"/>
  <c r="AD63" i="23"/>
  <c r="V64" i="23"/>
  <c r="N60" i="23"/>
  <c r="BA64" i="23"/>
  <c r="AS60" i="23"/>
  <c r="AK63" i="23"/>
  <c r="U64" i="23"/>
  <c r="M63" i="23"/>
  <c r="E61" i="23"/>
  <c r="AF61" i="23"/>
  <c r="H63" i="23"/>
  <c r="AZ62" i="23"/>
  <c r="AJ59" i="23"/>
  <c r="AB60" i="23"/>
  <c r="T62" i="23"/>
  <c r="D64" i="23"/>
  <c r="AN60" i="23"/>
  <c r="P60" i="23"/>
  <c r="AY59" i="23"/>
  <c r="AQ64" i="23"/>
  <c r="AI63" i="23"/>
  <c r="S59" i="23"/>
  <c r="BL36" i="23"/>
  <c r="BH20" i="23"/>
  <c r="BJ4" i="23"/>
  <c r="BJ11" i="23"/>
  <c r="BJ58" i="23"/>
  <c r="BK50" i="23"/>
  <c r="BI34" i="23"/>
  <c r="BJ26" i="23"/>
  <c r="BK18" i="23"/>
  <c r="BH57" i="23"/>
  <c r="BJ49" i="23"/>
  <c r="BL41" i="23"/>
  <c r="BH25" i="23"/>
  <c r="BJ17" i="23"/>
  <c r="BL9" i="23"/>
  <c r="BL48" i="23"/>
  <c r="BG40" i="23"/>
  <c r="BJ32" i="23"/>
  <c r="BL16" i="23"/>
  <c r="BG8" i="23"/>
  <c r="BH35" i="23"/>
  <c r="BL28" i="23"/>
  <c r="BH12" i="23"/>
  <c r="BG51" i="23"/>
  <c r="BK31" i="23"/>
  <c r="BJ54" i="23"/>
  <c r="BL46" i="23"/>
  <c r="BH30" i="23"/>
  <c r="BJ22" i="23"/>
  <c r="BL14" i="23"/>
  <c r="BJ43" i="23"/>
  <c r="BL27" i="23"/>
  <c r="BH3" i="23"/>
  <c r="BK47" i="23"/>
  <c r="BL39" i="23"/>
  <c r="BH23" i="23"/>
  <c r="BK7" i="23"/>
  <c r="BL53" i="23"/>
  <c r="BL45" i="23"/>
  <c r="BH29" i="23"/>
  <c r="BI21" i="23"/>
  <c r="BL13" i="23"/>
  <c r="BC63" i="23"/>
  <c r="AU59" i="23"/>
  <c r="AM60" i="23"/>
  <c r="W61" i="23"/>
  <c r="O59" i="23"/>
  <c r="G60" i="23"/>
  <c r="X62" i="23"/>
  <c r="BB59" i="23"/>
  <c r="AT61" i="23"/>
  <c r="AD64" i="23"/>
  <c r="V59" i="23"/>
  <c r="N61" i="23"/>
  <c r="BA59" i="23"/>
  <c r="AS63" i="23"/>
  <c r="AK62" i="23"/>
  <c r="U63" i="23"/>
  <c r="M60" i="23"/>
  <c r="E62" i="23"/>
  <c r="AF60" i="23"/>
  <c r="H64" i="23"/>
  <c r="AZ63" i="23"/>
  <c r="AJ60" i="23"/>
  <c r="AB61" i="23"/>
  <c r="T63" i="23"/>
  <c r="D59" i="23"/>
  <c r="AN63" i="23"/>
  <c r="P59" i="23"/>
  <c r="AY60" i="23"/>
  <c r="BK52" i="23"/>
  <c r="BG36" i="23"/>
  <c r="BI20" i="23"/>
  <c r="BG2" i="23"/>
  <c r="BK11" i="23"/>
  <c r="BL58" i="23"/>
  <c r="BG42" i="23"/>
  <c r="BH34" i="23"/>
  <c r="BL26" i="23"/>
  <c r="BG10" i="23"/>
  <c r="BI57" i="23"/>
  <c r="BK49" i="23"/>
  <c r="BG33" i="23"/>
  <c r="BI25" i="23"/>
  <c r="BK17" i="23"/>
  <c r="BK56" i="23"/>
  <c r="BH48" i="23"/>
  <c r="BI40" i="23"/>
  <c r="BK24" i="23"/>
  <c r="BH16" i="23"/>
  <c r="BI8" i="23"/>
  <c r="BK44" i="23"/>
  <c r="BG28" i="23"/>
  <c r="BI12" i="23"/>
  <c r="BI19" i="23"/>
  <c r="BJ31" i="23"/>
  <c r="BK54" i="23"/>
  <c r="BG38" i="23"/>
  <c r="BI30" i="23"/>
  <c r="BK22" i="23"/>
  <c r="BG6" i="23"/>
  <c r="BK43" i="23"/>
  <c r="BG27" i="23"/>
  <c r="BI55" i="23"/>
  <c r="BJ47" i="23"/>
  <c r="BG39" i="23"/>
  <c r="BI15" i="23"/>
  <c r="BJ7" i="23"/>
  <c r="BI53" i="23"/>
  <c r="BG37" i="23"/>
  <c r="BJ29" i="23"/>
  <c r="BK21" i="23"/>
  <c r="BG5" i="23"/>
  <c r="BC64" i="23"/>
  <c r="AU61" i="23"/>
  <c r="AE62" i="23"/>
  <c r="W63" i="23"/>
  <c r="O61" i="23"/>
  <c r="AV61" i="23"/>
  <c r="X63" i="23"/>
  <c r="BB60" i="23"/>
  <c r="AL63" i="23"/>
  <c r="AD62" i="23"/>
  <c r="V60" i="23"/>
  <c r="F63" i="23"/>
  <c r="BA63" i="23"/>
  <c r="AS61" i="23"/>
  <c r="AC64" i="23"/>
  <c r="U59" i="23"/>
  <c r="M61" i="23"/>
  <c r="BD61" i="23"/>
  <c r="AF62" i="23"/>
  <c r="H60" i="23"/>
  <c r="AR59" i="23"/>
  <c r="AJ63" i="23"/>
  <c r="AB62" i="23"/>
  <c r="L64" i="23"/>
  <c r="D60" i="23"/>
  <c r="AN64" i="23"/>
  <c r="B59" i="23"/>
  <c r="AY61" i="23"/>
  <c r="AQ62" i="23"/>
  <c r="AA59" i="23"/>
  <c r="S61" i="23"/>
  <c r="K62" i="23"/>
  <c r="AH59" i="23"/>
  <c r="BF61" i="23"/>
  <c r="BL52" i="23"/>
  <c r="BH36" i="23"/>
  <c r="BJ20" i="23"/>
  <c r="BH2" i="23"/>
  <c r="BL11" i="23"/>
  <c r="BK58" i="23"/>
  <c r="BI42" i="23"/>
  <c r="BJ34" i="23"/>
  <c r="BK26" i="23"/>
  <c r="BI10" i="23"/>
  <c r="BJ57" i="23"/>
  <c r="BL49" i="23"/>
  <c r="BH33" i="23"/>
  <c r="BJ25" i="23"/>
  <c r="BL17" i="23"/>
  <c r="BL56" i="23"/>
  <c r="BG48" i="23"/>
  <c r="BJ40" i="23"/>
  <c r="BL24" i="23"/>
  <c r="BG16" i="23"/>
  <c r="BJ8" i="23"/>
  <c r="BL44" i="23"/>
  <c r="BH28" i="23"/>
  <c r="BJ12" i="23"/>
  <c r="BJ19" i="23"/>
  <c r="BL31" i="23"/>
  <c r="BL54" i="23"/>
  <c r="BH38" i="23"/>
  <c r="BJ30" i="23"/>
  <c r="BL22" i="23"/>
  <c r="BH6" i="23"/>
  <c r="BL43" i="23"/>
  <c r="BH27" i="23"/>
  <c r="BK55" i="23"/>
  <c r="BL47" i="23"/>
  <c r="BH39" i="23"/>
  <c r="BK15" i="23"/>
  <c r="BL7" i="23"/>
  <c r="BK53" i="23"/>
  <c r="BH37" i="23"/>
  <c r="BI29" i="23"/>
  <c r="BL21" i="23"/>
  <c r="BH5" i="23"/>
  <c r="BC61" i="23"/>
  <c r="AU60" i="23"/>
  <c r="AE63" i="23"/>
  <c r="W64" i="23"/>
  <c r="O60" i="23"/>
  <c r="AV62" i="23"/>
  <c r="X64" i="23"/>
  <c r="BB61" i="23"/>
  <c r="AL64" i="23"/>
  <c r="AD59" i="23"/>
  <c r="V61" i="23"/>
  <c r="F64" i="23"/>
  <c r="BA60" i="23"/>
  <c r="AS62" i="23"/>
  <c r="AC63" i="23"/>
  <c r="U60" i="23"/>
  <c r="M62" i="23"/>
  <c r="BD62" i="23"/>
  <c r="AF63" i="23"/>
  <c r="H59" i="23"/>
  <c r="AR63" i="23"/>
  <c r="AJ61" i="23"/>
  <c r="AB63" i="23"/>
  <c r="L59" i="23"/>
  <c r="D61" i="23"/>
  <c r="AN59" i="23"/>
  <c r="B60" i="23"/>
  <c r="AY64" i="23"/>
  <c r="AQ63" i="23"/>
  <c r="AA60" i="23"/>
  <c r="S62" i="23"/>
  <c r="K63" i="23"/>
  <c r="AH60" i="23"/>
  <c r="BF62" i="23"/>
  <c r="AX64" i="23"/>
  <c r="BG52" i="23"/>
  <c r="BI36" i="23"/>
  <c r="BK4" i="23"/>
  <c r="BI2" i="23"/>
  <c r="BG11" i="23"/>
  <c r="BG50" i="23"/>
  <c r="BH42" i="23"/>
  <c r="BL34" i="23"/>
  <c r="BG18" i="23"/>
  <c r="BH10" i="23"/>
  <c r="BK57" i="23"/>
  <c r="BG41" i="23"/>
  <c r="BI33" i="23"/>
  <c r="BK25" i="23"/>
  <c r="BG9" i="23"/>
  <c r="BH56" i="23"/>
  <c r="BI48" i="23"/>
  <c r="BK32" i="23"/>
  <c r="BH24" i="23"/>
  <c r="BI16" i="23"/>
  <c r="BI35" i="23"/>
  <c r="BG44" i="23"/>
  <c r="BI28" i="23"/>
  <c r="BI51" i="23"/>
  <c r="BK19" i="23"/>
  <c r="BG31" i="23"/>
  <c r="BG46" i="23"/>
  <c r="BI38" i="23"/>
  <c r="BK30" i="23"/>
  <c r="BG14" i="23"/>
  <c r="BI6" i="23"/>
  <c r="BG43" i="23"/>
  <c r="BI3" i="23"/>
  <c r="BJ55" i="23"/>
  <c r="BG47" i="23"/>
  <c r="BI23" i="23"/>
  <c r="BJ15" i="23"/>
  <c r="BG7" i="23"/>
  <c r="BG45" i="23"/>
  <c r="BJ37" i="23"/>
  <c r="BK29" i="23"/>
  <c r="BG13" i="23"/>
  <c r="BJ5" i="23"/>
  <c r="BC59" i="23"/>
  <c r="AM62" i="23"/>
  <c r="AE64" i="23"/>
  <c r="W59" i="23"/>
  <c r="G62" i="23"/>
  <c r="AV63" i="23"/>
  <c r="X60" i="23"/>
  <c r="AT63" i="23"/>
  <c r="AL59" i="23"/>
  <c r="AD60" i="23"/>
  <c r="N63" i="23"/>
  <c r="F62" i="23"/>
  <c r="BA61" i="23"/>
  <c r="AK64" i="23"/>
  <c r="AC59" i="23"/>
  <c r="U61" i="23"/>
  <c r="E64" i="23"/>
  <c r="BD63" i="23"/>
  <c r="AF64" i="23"/>
  <c r="AZ64" i="23"/>
  <c r="AR60" i="23"/>
  <c r="AJ62" i="23"/>
  <c r="T59" i="23"/>
  <c r="L60" i="23"/>
  <c r="D62" i="23"/>
  <c r="P61" i="23"/>
  <c r="B61" i="23"/>
  <c r="AY62" i="23"/>
  <c r="AI59" i="23"/>
  <c r="AA61" i="23"/>
  <c r="S64" i="23"/>
  <c r="C59" i="23"/>
  <c r="AH61" i="23"/>
  <c r="BF63" i="23"/>
  <c r="AP59" i="23"/>
  <c r="Z61" i="23"/>
  <c r="BH52" i="23"/>
  <c r="BJ36" i="23"/>
  <c r="BL4" i="23"/>
  <c r="BJ2" i="23"/>
  <c r="BH11" i="23"/>
  <c r="BI50" i="23"/>
  <c r="BJ42" i="23"/>
  <c r="BK34" i="23"/>
  <c r="BI18" i="23"/>
  <c r="BJ10" i="23"/>
  <c r="BL57" i="23"/>
  <c r="BH41" i="23"/>
  <c r="BJ33" i="23"/>
  <c r="BL25" i="23"/>
  <c r="BH9" i="23"/>
  <c r="BJ56" i="23"/>
  <c r="BJ48" i="23"/>
  <c r="BL32" i="23"/>
  <c r="BG24" i="23"/>
  <c r="BJ16" i="23"/>
  <c r="BJ35" i="23"/>
  <c r="BH44" i="23"/>
  <c r="BJ28" i="23"/>
  <c r="BJ51" i="23"/>
  <c r="BL19" i="23"/>
  <c r="BH31" i="23"/>
  <c r="BH46" i="23"/>
  <c r="BJ38" i="23"/>
  <c r="BL30" i="23"/>
  <c r="BH14" i="23"/>
  <c r="BJ6" i="23"/>
  <c r="BH43" i="23"/>
  <c r="BK3" i="23"/>
  <c r="BL55" i="23"/>
  <c r="BH47" i="23"/>
  <c r="BK23" i="23"/>
  <c r="BL15" i="23"/>
  <c r="BH7" i="23"/>
  <c r="BH45" i="23"/>
  <c r="BI37" i="23"/>
  <c r="BL29" i="23"/>
  <c r="BH13" i="23"/>
  <c r="BI5" i="23"/>
  <c r="BC60" i="23"/>
  <c r="AM63" i="23"/>
  <c r="AE61" i="23"/>
  <c r="W60" i="23"/>
  <c r="G63" i="23"/>
  <c r="AV60" i="23"/>
  <c r="X59" i="23"/>
  <c r="AT64" i="23"/>
  <c r="AL60" i="23"/>
  <c r="AD61" i="23"/>
  <c r="N64" i="23"/>
  <c r="F59" i="23"/>
  <c r="BA62" i="23"/>
  <c r="AK59" i="23"/>
  <c r="AC60" i="23"/>
  <c r="U62" i="23"/>
  <c r="E63" i="23"/>
  <c r="BD64" i="23"/>
  <c r="AF59" i="23"/>
  <c r="AZ59" i="23"/>
  <c r="AR64" i="23"/>
  <c r="AJ64" i="23"/>
  <c r="T60" i="23"/>
  <c r="L61" i="23"/>
  <c r="D63" i="23"/>
  <c r="P62" i="23"/>
  <c r="B62" i="23"/>
  <c r="AY63" i="23"/>
  <c r="AI60" i="23"/>
  <c r="AA64" i="23"/>
  <c r="S63" i="23"/>
  <c r="C60" i="23"/>
  <c r="BH4" i="23"/>
  <c r="BG49" i="23"/>
  <c r="BI24" i="23"/>
  <c r="BI46" i="23"/>
  <c r="BI39" i="23"/>
  <c r="BK5" i="23"/>
  <c r="AT59" i="23"/>
  <c r="M64" i="23"/>
  <c r="L62" i="23"/>
  <c r="AA62" i="23"/>
  <c r="AH62" i="23"/>
  <c r="AX63" i="23"/>
  <c r="Z62" i="23"/>
  <c r="R64" i="23"/>
  <c r="BE61" i="23"/>
  <c r="AW62" i="23"/>
  <c r="AO64" i="23"/>
  <c r="Y61" i="23"/>
  <c r="Q63" i="23"/>
  <c r="I64" i="23"/>
  <c r="BK2" i="23"/>
  <c r="BI41" i="23"/>
  <c r="BK8" i="23"/>
  <c r="BK38" i="23"/>
  <c r="BJ23" i="23"/>
  <c r="AU62" i="23"/>
  <c r="AL62" i="23"/>
  <c r="E59" i="23"/>
  <c r="AN61" i="23"/>
  <c r="S60" i="23"/>
  <c r="AH63" i="23"/>
  <c r="AP60" i="23"/>
  <c r="Z63" i="23"/>
  <c r="J59" i="23"/>
  <c r="BE62" i="23"/>
  <c r="AW63" i="23"/>
  <c r="AG60" i="23"/>
  <c r="Y62" i="23"/>
  <c r="Q64" i="23"/>
  <c r="BG58" i="23"/>
  <c r="BK33" i="23"/>
  <c r="BK35" i="23"/>
  <c r="BG22" i="23"/>
  <c r="BG15" i="23"/>
  <c r="AM64" i="23"/>
  <c r="V63" i="23"/>
  <c r="BD60" i="23"/>
  <c r="P63" i="23"/>
  <c r="K59" i="23"/>
  <c r="BF59" i="23"/>
  <c r="AP61" i="23"/>
  <c r="Z64" i="23"/>
  <c r="J60" i="23"/>
  <c r="BE59" i="23"/>
  <c r="AW64" i="23"/>
  <c r="AG59" i="23"/>
  <c r="Y63" i="23"/>
  <c r="Q59" i="23"/>
  <c r="BH50" i="23"/>
  <c r="BG17" i="23"/>
  <c r="BI44" i="23"/>
  <c r="BI14" i="23"/>
  <c r="BG53" i="23"/>
  <c r="AE59" i="23"/>
  <c r="N62" i="23"/>
  <c r="H61" i="23"/>
  <c r="B63" i="23"/>
  <c r="K64" i="23"/>
  <c r="BF60" i="23"/>
  <c r="AP62" i="23"/>
  <c r="R59" i="23"/>
  <c r="J61" i="23"/>
  <c r="BE63" i="23"/>
  <c r="AO60" i="23"/>
  <c r="AG61" i="23"/>
  <c r="Y64" i="23"/>
  <c r="I60" i="23"/>
  <c r="BL42" i="23"/>
  <c r="BI9" i="23"/>
  <c r="BK12" i="23"/>
  <c r="BK6" i="23"/>
  <c r="BJ45" i="23"/>
  <c r="O62" i="23"/>
  <c r="F60" i="23"/>
  <c r="AZ60" i="23"/>
  <c r="AQ59" i="23"/>
  <c r="K61" i="23"/>
  <c r="BF64" i="23"/>
  <c r="AP63" i="23"/>
  <c r="R60" i="23"/>
  <c r="J62" i="23"/>
  <c r="BE64" i="23"/>
  <c r="AO61" i="23"/>
  <c r="AG62" i="23"/>
  <c r="Y59" i="23"/>
  <c r="I61" i="23"/>
  <c r="BG26" i="23"/>
  <c r="BG56" i="23"/>
  <c r="BK51" i="23"/>
  <c r="BI27" i="23"/>
  <c r="BK37" i="23"/>
  <c r="G64" i="23"/>
  <c r="AS64" i="23"/>
  <c r="AR61" i="23"/>
  <c r="AQ61" i="23"/>
  <c r="C61" i="23"/>
  <c r="AX59" i="23"/>
  <c r="AP64" i="23"/>
  <c r="R61" i="23"/>
  <c r="J63" i="23"/>
  <c r="AW60" i="23"/>
  <c r="AO62" i="23"/>
  <c r="AG63" i="23"/>
  <c r="Q60" i="23"/>
  <c r="I62" i="23"/>
  <c r="BI52" i="23"/>
  <c r="BH18" i="23"/>
  <c r="BK40" i="23"/>
  <c r="BG19" i="23"/>
  <c r="BJ3" i="23"/>
  <c r="BG21" i="23"/>
  <c r="AV64" i="23"/>
  <c r="AK60" i="23"/>
  <c r="AB59" i="23"/>
  <c r="AI61" i="23"/>
  <c r="C64" i="23"/>
  <c r="AX61" i="23"/>
  <c r="Z59" i="23"/>
  <c r="R62" i="23"/>
  <c r="J64" i="23"/>
  <c r="AW59" i="23"/>
  <c r="AO63" i="23"/>
  <c r="AG64" i="23"/>
  <c r="Q61" i="23"/>
  <c r="I59" i="23"/>
  <c r="BK20" i="23"/>
  <c r="T61" i="23"/>
  <c r="AO59" i="23"/>
  <c r="BL10" i="23"/>
  <c r="AI64" i="23"/>
  <c r="Y60" i="23"/>
  <c r="BH32" i="23"/>
  <c r="C63" i="23"/>
  <c r="Q62" i="23"/>
  <c r="BG54" i="23"/>
  <c r="AX62" i="23"/>
  <c r="I63" i="23"/>
  <c r="AW61" i="23"/>
  <c r="BG55" i="23"/>
  <c r="Z60" i="23"/>
  <c r="BJ13" i="23"/>
  <c r="R63" i="23"/>
  <c r="AC61" i="23"/>
  <c r="BB63" i="23"/>
  <c r="BE60" i="23"/>
  <c r="H2269" i="16"/>
  <c r="H780" i="16"/>
  <c r="H2321" i="16"/>
  <c r="H2066" i="16"/>
  <c r="H1848" i="16"/>
  <c r="H1592" i="16"/>
  <c r="H1336" i="16"/>
  <c r="H1080" i="16"/>
  <c r="H536" i="16"/>
  <c r="H1504" i="16"/>
  <c r="F66" i="25" s="1"/>
  <c r="L66" i="25" s="1"/>
  <c r="H1248" i="16"/>
  <c r="H2329" i="16"/>
  <c r="H2266" i="16"/>
  <c r="H2202" i="16"/>
  <c r="H965" i="16"/>
  <c r="H1221" i="16"/>
  <c r="H1477" i="16"/>
  <c r="H1733" i="16"/>
  <c r="H1989" i="16"/>
  <c r="H2163" i="16"/>
  <c r="H828" i="16"/>
  <c r="H2432" i="16"/>
  <c r="H2369" i="16"/>
  <c r="H2305" i="16"/>
  <c r="H2242" i="16"/>
  <c r="H2178" i="16"/>
  <c r="H2114" i="16"/>
  <c r="H2050" i="16"/>
  <c r="H149" i="16"/>
  <c r="H2024" i="16"/>
  <c r="H1960" i="16"/>
  <c r="H1896" i="16"/>
  <c r="H1832" i="16"/>
  <c r="H1768" i="16"/>
  <c r="H1704" i="16"/>
  <c r="H1640" i="16"/>
  <c r="H1576" i="16"/>
  <c r="H1512" i="16"/>
  <c r="H1448" i="16"/>
  <c r="H1384" i="16"/>
  <c r="H1320" i="16"/>
  <c r="H1256" i="16"/>
  <c r="H1192" i="16"/>
  <c r="H1128" i="16"/>
  <c r="H1064" i="16"/>
  <c r="H1000" i="16"/>
  <c r="H936" i="16"/>
  <c r="H243" i="16"/>
  <c r="H1855" i="16"/>
  <c r="H1599" i="16"/>
  <c r="H1343" i="16"/>
  <c r="H1087" i="16"/>
  <c r="H895" i="16"/>
  <c r="H831" i="16"/>
  <c r="H767" i="16"/>
  <c r="H703" i="16"/>
  <c r="H639" i="16"/>
  <c r="H171" i="16"/>
  <c r="BK2" i="15"/>
  <c r="BK6" i="15"/>
  <c r="BK10" i="15"/>
  <c r="BK14" i="15"/>
  <c r="BK18" i="15"/>
  <c r="BK22" i="15"/>
  <c r="BK26" i="15"/>
  <c r="BK30" i="15"/>
  <c r="BK34" i="15"/>
  <c r="BK38" i="15"/>
  <c r="BK42" i="15"/>
  <c r="BK46" i="15"/>
  <c r="BK50" i="15"/>
  <c r="BK54" i="15"/>
  <c r="BK58" i="15"/>
  <c r="BK62" i="15"/>
  <c r="BI2" i="15"/>
  <c r="BI4" i="15"/>
  <c r="BI6" i="15"/>
  <c r="BI8" i="15"/>
  <c r="BI10" i="15"/>
  <c r="BI12" i="15"/>
  <c r="BI14" i="15"/>
  <c r="BI16" i="15"/>
  <c r="BI18" i="15"/>
  <c r="BI20" i="15"/>
  <c r="BI22" i="15"/>
  <c r="BI24" i="15"/>
  <c r="BI26" i="15"/>
  <c r="BI28" i="15"/>
  <c r="BI30" i="15"/>
  <c r="BI32" i="15"/>
  <c r="BI34" i="15"/>
  <c r="BI36" i="15"/>
  <c r="BI38" i="15"/>
  <c r="BI40" i="15"/>
  <c r="BI42" i="15"/>
  <c r="BI44" i="15"/>
  <c r="BI46" i="15"/>
  <c r="BI48" i="15"/>
  <c r="BI50" i="15"/>
  <c r="BI52" i="15"/>
  <c r="BI54" i="15"/>
  <c r="BI56" i="15"/>
  <c r="BI58" i="15"/>
  <c r="BI60" i="15"/>
  <c r="BI62" i="15"/>
  <c r="BI64" i="15"/>
  <c r="H63" i="15"/>
  <c r="P63" i="15"/>
  <c r="X63" i="15"/>
  <c r="AF63" i="15"/>
  <c r="AN63" i="15"/>
  <c r="AV63" i="15"/>
  <c r="BD63" i="15"/>
  <c r="G64" i="15"/>
  <c r="O64" i="15"/>
  <c r="W64" i="15"/>
  <c r="AE64" i="15"/>
  <c r="AM64" i="15"/>
  <c r="AU64" i="15"/>
  <c r="BC64" i="15"/>
  <c r="F59" i="15"/>
  <c r="N59" i="15"/>
  <c r="V59" i="15"/>
  <c r="AD59" i="15"/>
  <c r="AL59" i="15"/>
  <c r="AT59" i="15"/>
  <c r="BB59" i="15"/>
  <c r="E60" i="15"/>
  <c r="M60" i="15"/>
  <c r="U60" i="15"/>
  <c r="AC60" i="15"/>
  <c r="AK60" i="15"/>
  <c r="AS60" i="15"/>
  <c r="BL2" i="15"/>
  <c r="BL6" i="15"/>
  <c r="BL10" i="15"/>
  <c r="BL14" i="15"/>
  <c r="BL18" i="15"/>
  <c r="BL22" i="15"/>
  <c r="BL26" i="15"/>
  <c r="BL30" i="15"/>
  <c r="BL34" i="15"/>
  <c r="BL38" i="15"/>
  <c r="BL42" i="15"/>
  <c r="BL46" i="15"/>
  <c r="BL50" i="15"/>
  <c r="BL54" i="15"/>
  <c r="BL58" i="15"/>
  <c r="BL62" i="15"/>
  <c r="BJ2" i="15"/>
  <c r="BJ4" i="15"/>
  <c r="BJ6" i="15"/>
  <c r="BJ8" i="15"/>
  <c r="BJ10" i="15"/>
  <c r="BJ12" i="15"/>
  <c r="BJ14" i="15"/>
  <c r="BJ16" i="15"/>
  <c r="BJ18" i="15"/>
  <c r="BJ20" i="15"/>
  <c r="BJ22" i="15"/>
  <c r="BJ24" i="15"/>
  <c r="BJ26" i="15"/>
  <c r="BJ28" i="15"/>
  <c r="BJ30" i="15"/>
  <c r="BJ32" i="15"/>
  <c r="BJ34" i="15"/>
  <c r="BJ36" i="15"/>
  <c r="BJ38" i="15"/>
  <c r="BJ40" i="15"/>
  <c r="BJ42" i="15"/>
  <c r="BJ44" i="15"/>
  <c r="BJ46" i="15"/>
  <c r="BJ48" i="15"/>
  <c r="BJ50" i="15"/>
  <c r="BJ52" i="15"/>
  <c r="BJ54" i="15"/>
  <c r="BJ56" i="15"/>
  <c r="BJ58" i="15"/>
  <c r="BJ60" i="15"/>
  <c r="BJ62" i="15"/>
  <c r="BJ64" i="15"/>
  <c r="I63" i="15"/>
  <c r="Q63" i="15"/>
  <c r="Y63" i="15"/>
  <c r="AG63" i="15"/>
  <c r="AO63" i="15"/>
  <c r="AW63" i="15"/>
  <c r="BE63" i="15"/>
  <c r="H64" i="15"/>
  <c r="P64" i="15"/>
  <c r="X64" i="15"/>
  <c r="AF64" i="15"/>
  <c r="AN64" i="15"/>
  <c r="AV64" i="15"/>
  <c r="BD64" i="15"/>
  <c r="G59" i="15"/>
  <c r="O59" i="15"/>
  <c r="W59" i="15"/>
  <c r="AE59" i="15"/>
  <c r="AM59" i="15"/>
  <c r="AU59" i="15"/>
  <c r="BC59" i="15"/>
  <c r="F60" i="15"/>
  <c r="N60" i="15"/>
  <c r="V60" i="15"/>
  <c r="AD60" i="15"/>
  <c r="BK3" i="15"/>
  <c r="BK7" i="15"/>
  <c r="BK11" i="15"/>
  <c r="BK4" i="15"/>
  <c r="BK8" i="15"/>
  <c r="BK12" i="15"/>
  <c r="BK16" i="15"/>
  <c r="BK20" i="15"/>
  <c r="BK24" i="15"/>
  <c r="BK28" i="15"/>
  <c r="BK32" i="15"/>
  <c r="BK36" i="15"/>
  <c r="BK40" i="15"/>
  <c r="BK44" i="15"/>
  <c r="BK48" i="15"/>
  <c r="BK52" i="15"/>
  <c r="BK56" i="15"/>
  <c r="BK60" i="15"/>
  <c r="BK64" i="15"/>
  <c r="BI3" i="15"/>
  <c r="BI5" i="15"/>
  <c r="BI7" i="15"/>
  <c r="BI9" i="15"/>
  <c r="BI11" i="15"/>
  <c r="BI13" i="15"/>
  <c r="BI15" i="15"/>
  <c r="BI17" i="15"/>
  <c r="BI19" i="15"/>
  <c r="BI21" i="15"/>
  <c r="BI23" i="15"/>
  <c r="BI25" i="15"/>
  <c r="BI27" i="15"/>
  <c r="BI29" i="15"/>
  <c r="BI31" i="15"/>
  <c r="BI33" i="15"/>
  <c r="BI35" i="15"/>
  <c r="BI37" i="15"/>
  <c r="BI39" i="15"/>
  <c r="BI41" i="15"/>
  <c r="BI43" i="15"/>
  <c r="BI45" i="15"/>
  <c r="BI47" i="15"/>
  <c r="BI49" i="15"/>
  <c r="BI51" i="15"/>
  <c r="BI53" i="15"/>
  <c r="BI55" i="15"/>
  <c r="BI57" i="15"/>
  <c r="BI59" i="15"/>
  <c r="BI61" i="15"/>
  <c r="BI63" i="15"/>
  <c r="D63" i="15"/>
  <c r="L63" i="15"/>
  <c r="T63" i="15"/>
  <c r="AB63" i="15"/>
  <c r="AJ63" i="15"/>
  <c r="AR63" i="15"/>
  <c r="AZ63" i="15"/>
  <c r="C64" i="15"/>
  <c r="K64" i="15"/>
  <c r="S64" i="15"/>
  <c r="AA64" i="15"/>
  <c r="AI64" i="15"/>
  <c r="AQ64" i="15"/>
  <c r="AY64" i="15"/>
  <c r="B59" i="15"/>
  <c r="J59" i="15"/>
  <c r="R59" i="15"/>
  <c r="Z59" i="15"/>
  <c r="AH59" i="15"/>
  <c r="AP59" i="15"/>
  <c r="BL4" i="15"/>
  <c r="BL8" i="15"/>
  <c r="BL12" i="15"/>
  <c r="BL16" i="15"/>
  <c r="BL20" i="15"/>
  <c r="BL24" i="15"/>
  <c r="BL28" i="15"/>
  <c r="BL32" i="15"/>
  <c r="BL36" i="15"/>
  <c r="BL40" i="15"/>
  <c r="BL44" i="15"/>
  <c r="BL48" i="15"/>
  <c r="BL52" i="15"/>
  <c r="BL56" i="15"/>
  <c r="BL60" i="15"/>
  <c r="BL64" i="15"/>
  <c r="BJ3" i="15"/>
  <c r="BJ5" i="15"/>
  <c r="BJ7" i="15"/>
  <c r="BJ9" i="15"/>
  <c r="BJ11" i="15"/>
  <c r="BJ13" i="15"/>
  <c r="BJ15" i="15"/>
  <c r="BJ17" i="15"/>
  <c r="BJ19" i="15"/>
  <c r="BJ21" i="15"/>
  <c r="BJ23" i="15"/>
  <c r="BJ25" i="15"/>
  <c r="BJ27" i="15"/>
  <c r="BJ29" i="15"/>
  <c r="BJ31" i="15"/>
  <c r="BJ33" i="15"/>
  <c r="BJ35" i="15"/>
  <c r="BJ37" i="15"/>
  <c r="BJ39" i="15"/>
  <c r="BJ41" i="15"/>
  <c r="BJ43" i="15"/>
  <c r="BJ45" i="15"/>
  <c r="BJ47" i="15"/>
  <c r="BJ49" i="15"/>
  <c r="BJ51" i="15"/>
  <c r="BJ53" i="15"/>
  <c r="BJ55" i="15"/>
  <c r="BJ57" i="15"/>
  <c r="BJ59" i="15"/>
  <c r="BJ61" i="15"/>
  <c r="BJ63" i="15"/>
  <c r="E63" i="15"/>
  <c r="M63" i="15"/>
  <c r="U63" i="15"/>
  <c r="AC63" i="15"/>
  <c r="AK63" i="15"/>
  <c r="AS63" i="15"/>
  <c r="BA63" i="15"/>
  <c r="D64" i="15"/>
  <c r="L64" i="15"/>
  <c r="T64" i="15"/>
  <c r="AB64" i="15"/>
  <c r="AJ64" i="15"/>
  <c r="AR64" i="15"/>
  <c r="AZ64" i="15"/>
  <c r="C59" i="15"/>
  <c r="K59" i="15"/>
  <c r="S59" i="15"/>
  <c r="AA59" i="15"/>
  <c r="BK5" i="15"/>
  <c r="BK9" i="15"/>
  <c r="BK13" i="15"/>
  <c r="BK17" i="15"/>
  <c r="BK21" i="15"/>
  <c r="BK25" i="15"/>
  <c r="BK29" i="15"/>
  <c r="BK33" i="15"/>
  <c r="BK37" i="15"/>
  <c r="BK41" i="15"/>
  <c r="BK45" i="15"/>
  <c r="BK49" i="15"/>
  <c r="BK53" i="15"/>
  <c r="BK57" i="15"/>
  <c r="BK61" i="15"/>
  <c r="BG2" i="15"/>
  <c r="BG4" i="15"/>
  <c r="BG6" i="15"/>
  <c r="BG8" i="15"/>
  <c r="BG10" i="15"/>
  <c r="BG12" i="15"/>
  <c r="BG14" i="15"/>
  <c r="BG16" i="15"/>
  <c r="BG18" i="15"/>
  <c r="BG20" i="15"/>
  <c r="BG22" i="15"/>
  <c r="BG24" i="15"/>
  <c r="BG26" i="15"/>
  <c r="BG28" i="15"/>
  <c r="BG30" i="15"/>
  <c r="BG32" i="15"/>
  <c r="BG34" i="15"/>
  <c r="BG36" i="15"/>
  <c r="BG38" i="15"/>
  <c r="BG40" i="15"/>
  <c r="BG42" i="15"/>
  <c r="BG44" i="15"/>
  <c r="BG46" i="15"/>
  <c r="BG48" i="15"/>
  <c r="BG50" i="15"/>
  <c r="BG52" i="15"/>
  <c r="BG54" i="15"/>
  <c r="BG56" i="15"/>
  <c r="BG58" i="15"/>
  <c r="BG60" i="15"/>
  <c r="BG62" i="15"/>
  <c r="BG64" i="15"/>
  <c r="F63" i="15"/>
  <c r="N63" i="15"/>
  <c r="V63" i="15"/>
  <c r="AD63" i="15"/>
  <c r="AL63" i="15"/>
  <c r="AT63" i="15"/>
  <c r="BB63" i="15"/>
  <c r="E64" i="15"/>
  <c r="M64" i="15"/>
  <c r="U64" i="15"/>
  <c r="AC64" i="15"/>
  <c r="AK64" i="15"/>
  <c r="AS64" i="15"/>
  <c r="BA64" i="15"/>
  <c r="D59" i="15"/>
  <c r="L59" i="15"/>
  <c r="T59" i="15"/>
  <c r="AB59" i="15"/>
  <c r="AJ59" i="15"/>
  <c r="AR59" i="15"/>
  <c r="AZ59" i="15"/>
  <c r="C60" i="15"/>
  <c r="K60" i="15"/>
  <c r="S60" i="15"/>
  <c r="AA60" i="15"/>
  <c r="AI60" i="15"/>
  <c r="AQ60" i="15"/>
  <c r="AY60" i="15"/>
  <c r="B61" i="15"/>
  <c r="J61" i="15"/>
  <c r="R61" i="15"/>
  <c r="Z61" i="15"/>
  <c r="AH61" i="15"/>
  <c r="AP61" i="15"/>
  <c r="AX61" i="15"/>
  <c r="BF61" i="15"/>
  <c r="H2" i="16"/>
  <c r="H473" i="16"/>
  <c r="H502" i="16"/>
  <c r="H439" i="16"/>
  <c r="H1027" i="16"/>
  <c r="H1539" i="16"/>
  <c r="H1795" i="16"/>
  <c r="H2165" i="16"/>
  <c r="H2419" i="16"/>
  <c r="H2425" i="16"/>
  <c r="H869" i="16"/>
  <c r="H805" i="16"/>
  <c r="H741" i="16"/>
  <c r="H677" i="16"/>
  <c r="H613" i="16"/>
  <c r="H883" i="16"/>
  <c r="H819" i="16"/>
  <c r="H755" i="16"/>
  <c r="H691" i="16"/>
  <c r="H627" i="16"/>
  <c r="H2424" i="16"/>
  <c r="H2361" i="16"/>
  <c r="H2298" i="16"/>
  <c r="H2234" i="16"/>
  <c r="H2170" i="16"/>
  <c r="H2106" i="16"/>
  <c r="H2042" i="16"/>
  <c r="H2461" i="16"/>
  <c r="H2398" i="16"/>
  <c r="H2335" i="16"/>
  <c r="H2272" i="16"/>
  <c r="H2208" i="16"/>
  <c r="H2144" i="16"/>
  <c r="H2080" i="16"/>
  <c r="H1952" i="16"/>
  <c r="H1888" i="16"/>
  <c r="H1824" i="16"/>
  <c r="H1696" i="16"/>
  <c r="H1568" i="16"/>
  <c r="H1440" i="16"/>
  <c r="H1312" i="16"/>
  <c r="H1184" i="16"/>
  <c r="H1056" i="16"/>
  <c r="H928" i="16"/>
  <c r="H864" i="16"/>
  <c r="H736" i="16"/>
  <c r="H1783" i="16"/>
  <c r="H1527" i="16"/>
  <c r="H1271" i="16"/>
  <c r="H1015" i="16"/>
  <c r="H590" i="16"/>
  <c r="H360" i="16"/>
  <c r="H1283" i="16"/>
  <c r="H1029" i="16"/>
  <c r="H1285" i="16"/>
  <c r="H1541" i="16"/>
  <c r="H1797" i="16"/>
  <c r="H2227" i="16"/>
  <c r="H2481" i="16"/>
  <c r="H2418" i="16"/>
  <c r="H2347" i="16"/>
  <c r="H2284" i="16"/>
  <c r="H2220" i="16"/>
  <c r="H2156" i="16"/>
  <c r="H2092" i="16"/>
  <c r="BL5" i="15"/>
  <c r="BA60" i="15"/>
  <c r="D61" i="15"/>
  <c r="L61" i="15"/>
  <c r="AL60" i="15"/>
  <c r="AT60" i="15"/>
  <c r="BB60" i="15"/>
  <c r="BK15" i="15"/>
  <c r="BK19" i="15"/>
  <c r="BK23" i="15"/>
  <c r="BL3" i="15"/>
  <c r="AX59" i="15"/>
  <c r="BF59" i="15"/>
  <c r="I60" i="15"/>
  <c r="Q60" i="15"/>
  <c r="AI59" i="15"/>
  <c r="AQ59" i="15"/>
  <c r="AY59" i="15"/>
  <c r="B60" i="15"/>
  <c r="I62" i="15"/>
  <c r="Q62" i="15"/>
  <c r="BL7" i="15"/>
  <c r="BL23" i="15"/>
  <c r="BK35" i="15"/>
  <c r="BL45" i="15"/>
  <c r="BL55" i="15"/>
  <c r="BG3" i="15"/>
  <c r="BH8" i="15"/>
  <c r="BH13" i="15"/>
  <c r="BG19" i="15"/>
  <c r="BH24" i="15"/>
  <c r="BH29" i="15"/>
  <c r="BG35" i="15"/>
  <c r="BH40" i="15"/>
  <c r="BH45" i="15"/>
  <c r="BG51" i="15"/>
  <c r="BH56" i="15"/>
  <c r="BH61" i="15"/>
  <c r="J63" i="15"/>
  <c r="AE63" i="15"/>
  <c r="AY63" i="15"/>
  <c r="Q64" i="15"/>
  <c r="AL64" i="15"/>
  <c r="BF64" i="15"/>
  <c r="X59" i="15"/>
  <c r="AS59" i="15"/>
  <c r="H60" i="15"/>
  <c r="X60" i="15"/>
  <c r="AJ60" i="15"/>
  <c r="AW60" i="15"/>
  <c r="E61" i="15"/>
  <c r="O61" i="15"/>
  <c r="X61" i="15"/>
  <c r="AG61" i="15"/>
  <c r="AQ61" i="15"/>
  <c r="AZ61" i="15"/>
  <c r="D62" i="15"/>
  <c r="M62" i="15"/>
  <c r="V62" i="15"/>
  <c r="AD62" i="15"/>
  <c r="AL62" i="15"/>
  <c r="AT62" i="15"/>
  <c r="BB62" i="15"/>
  <c r="BD62" i="15"/>
  <c r="BL41" i="15"/>
  <c r="BG17" i="15"/>
  <c r="BH54" i="15"/>
  <c r="AX64" i="15"/>
  <c r="BL9" i="15"/>
  <c r="BL25" i="15"/>
  <c r="BL35" i="15"/>
  <c r="BK47" i="15"/>
  <c r="BL57" i="15"/>
  <c r="BH3" i="15"/>
  <c r="BG9" i="15"/>
  <c r="BH14" i="15"/>
  <c r="BH19" i="15"/>
  <c r="BG25" i="15"/>
  <c r="BH30" i="15"/>
  <c r="BH35" i="15"/>
  <c r="BG41" i="15"/>
  <c r="BH46" i="15"/>
  <c r="BH51" i="15"/>
  <c r="BG57" i="15"/>
  <c r="BH62" i="15"/>
  <c r="K63" i="15"/>
  <c r="AH63" i="15"/>
  <c r="BC63" i="15"/>
  <c r="R64" i="15"/>
  <c r="AO64" i="15"/>
  <c r="E59" i="15"/>
  <c r="Y59" i="15"/>
  <c r="AV59" i="15"/>
  <c r="J60" i="15"/>
  <c r="Y60" i="15"/>
  <c r="AM60" i="15"/>
  <c r="AX60" i="15"/>
  <c r="F61" i="15"/>
  <c r="P61" i="15"/>
  <c r="Y61" i="15"/>
  <c r="AI61" i="15"/>
  <c r="AR61" i="15"/>
  <c r="BA61" i="15"/>
  <c r="E62" i="15"/>
  <c r="N62" i="15"/>
  <c r="W62" i="15"/>
  <c r="AE62" i="15"/>
  <c r="AM62" i="15"/>
  <c r="AU62" i="15"/>
  <c r="BC62" i="15"/>
  <c r="AW62" i="15"/>
  <c r="BF62" i="15"/>
  <c r="BH6" i="15"/>
  <c r="BH27" i="15"/>
  <c r="BH43" i="15"/>
  <c r="B63" i="15"/>
  <c r="AK59" i="15"/>
  <c r="AF60" i="15"/>
  <c r="AR60" i="15"/>
  <c r="U61" i="15"/>
  <c r="AM61" i="15"/>
  <c r="J62" i="15"/>
  <c r="AA62" i="15"/>
  <c r="AY62" i="15"/>
  <c r="BG13" i="15"/>
  <c r="BH34" i="15"/>
  <c r="BH55" i="15"/>
  <c r="AX63" i="15"/>
  <c r="U59" i="15"/>
  <c r="W60" i="15"/>
  <c r="C61" i="15"/>
  <c r="AF61" i="15"/>
  <c r="AS62" i="15"/>
  <c r="BL11" i="15"/>
  <c r="BK27" i="15"/>
  <c r="BL37" i="15"/>
  <c r="BL47" i="15"/>
  <c r="BK59" i="15"/>
  <c r="BH4" i="15"/>
  <c r="BH9" i="15"/>
  <c r="BG15" i="15"/>
  <c r="BH20" i="15"/>
  <c r="BH25" i="15"/>
  <c r="BG31" i="15"/>
  <c r="BH36" i="15"/>
  <c r="BH41" i="15"/>
  <c r="BG47" i="15"/>
  <c r="BH52" i="15"/>
  <c r="BH57" i="15"/>
  <c r="BG63" i="15"/>
  <c r="O63" i="15"/>
  <c r="AI63" i="15"/>
  <c r="BF63" i="15"/>
  <c r="V64" i="15"/>
  <c r="AP64" i="15"/>
  <c r="H59" i="15"/>
  <c r="AC59" i="15"/>
  <c r="AW59" i="15"/>
  <c r="L60" i="15"/>
  <c r="Z60" i="15"/>
  <c r="AN60" i="15"/>
  <c r="AZ60" i="15"/>
  <c r="G61" i="15"/>
  <c r="Q61" i="15"/>
  <c r="AA61" i="15"/>
  <c r="AJ61" i="15"/>
  <c r="AS61" i="15"/>
  <c r="BB61" i="15"/>
  <c r="F62" i="15"/>
  <c r="O62" i="15"/>
  <c r="X62" i="15"/>
  <c r="AF62" i="15"/>
  <c r="AN62" i="15"/>
  <c r="AV62" i="15"/>
  <c r="BE62" i="15"/>
  <c r="BK63" i="15"/>
  <c r="BH22" i="15"/>
  <c r="BH38" i="15"/>
  <c r="AQ63" i="15"/>
  <c r="P59" i="15"/>
  <c r="R60" i="15"/>
  <c r="AV61" i="15"/>
  <c r="AI62" i="15"/>
  <c r="AQ62" i="15"/>
  <c r="BK55" i="15"/>
  <c r="BH50" i="15"/>
  <c r="AA63" i="15"/>
  <c r="G60" i="15"/>
  <c r="AV60" i="15"/>
  <c r="W61" i="15"/>
  <c r="AC62" i="15"/>
  <c r="BA62" i="15"/>
  <c r="BL13" i="15"/>
  <c r="BL27" i="15"/>
  <c r="BK39" i="15"/>
  <c r="BL49" i="15"/>
  <c r="BL59" i="15"/>
  <c r="BG5" i="15"/>
  <c r="BH10" i="15"/>
  <c r="BH15" i="15"/>
  <c r="BG21" i="15"/>
  <c r="BH26" i="15"/>
  <c r="BH31" i="15"/>
  <c r="BG37" i="15"/>
  <c r="BH42" i="15"/>
  <c r="BH47" i="15"/>
  <c r="BG53" i="15"/>
  <c r="BH58" i="15"/>
  <c r="BH63" i="15"/>
  <c r="R63" i="15"/>
  <c r="AM63" i="15"/>
  <c r="B64" i="15"/>
  <c r="Y64" i="15"/>
  <c r="AT64" i="15"/>
  <c r="I59" i="15"/>
  <c r="AF59" i="15"/>
  <c r="BA59" i="15"/>
  <c r="O60" i="15"/>
  <c r="AB60" i="15"/>
  <c r="AO60" i="15"/>
  <c r="BC60" i="15"/>
  <c r="H61" i="15"/>
  <c r="S61" i="15"/>
  <c r="AB61" i="15"/>
  <c r="AK61" i="15"/>
  <c r="AT61" i="15"/>
  <c r="BC61" i="15"/>
  <c r="G62" i="15"/>
  <c r="P62" i="15"/>
  <c r="Y62" i="15"/>
  <c r="AG62" i="15"/>
  <c r="AO62" i="15"/>
  <c r="BK31" i="15"/>
  <c r="BL51" i="15"/>
  <c r="BG33" i="15"/>
  <c r="W63" i="15"/>
  <c r="I64" i="15"/>
  <c r="K61" i="15"/>
  <c r="BE61" i="15"/>
  <c r="BL33" i="15"/>
  <c r="BH2" i="15"/>
  <c r="BH18" i="15"/>
  <c r="BH39" i="15"/>
  <c r="G63" i="15"/>
  <c r="AH64" i="15"/>
  <c r="AY61" i="15"/>
  <c r="U62" i="15"/>
  <c r="BL15" i="15"/>
  <c r="BL29" i="15"/>
  <c r="BL39" i="15"/>
  <c r="BK51" i="15"/>
  <c r="BL61" i="15"/>
  <c r="BH5" i="15"/>
  <c r="BG11" i="15"/>
  <c r="BH16" i="15"/>
  <c r="BH21" i="15"/>
  <c r="BG27" i="15"/>
  <c r="BH32" i="15"/>
  <c r="BH37" i="15"/>
  <c r="BG43" i="15"/>
  <c r="BH48" i="15"/>
  <c r="BH53" i="15"/>
  <c r="BG59" i="15"/>
  <c r="BH64" i="15"/>
  <c r="S63" i="15"/>
  <c r="AP63" i="15"/>
  <c r="F64" i="15"/>
  <c r="Z64" i="15"/>
  <c r="AW64" i="15"/>
  <c r="M59" i="15"/>
  <c r="AG59" i="15"/>
  <c r="BD59" i="15"/>
  <c r="P60" i="15"/>
  <c r="AE60" i="15"/>
  <c r="AP60" i="15"/>
  <c r="BD60" i="15"/>
  <c r="I61" i="15"/>
  <c r="T61" i="15"/>
  <c r="AC61" i="15"/>
  <c r="AL61" i="15"/>
  <c r="AU61" i="15"/>
  <c r="BD61" i="15"/>
  <c r="H62" i="15"/>
  <c r="R62" i="15"/>
  <c r="Z62" i="15"/>
  <c r="AH62" i="15"/>
  <c r="AP62" i="15"/>
  <c r="AX62" i="15"/>
  <c r="BL17" i="15"/>
  <c r="BH11" i="15"/>
  <c r="BG49" i="15"/>
  <c r="BH59" i="15"/>
  <c r="AD64" i="15"/>
  <c r="BE59" i="15"/>
  <c r="BE60" i="15"/>
  <c r="AD61" i="15"/>
  <c r="S62" i="15"/>
  <c r="BL43" i="15"/>
  <c r="BG29" i="15"/>
  <c r="BG45" i="15"/>
  <c r="BG61" i="15"/>
  <c r="AO59" i="15"/>
  <c r="AH60" i="15"/>
  <c r="C62" i="15"/>
  <c r="AK62" i="15"/>
  <c r="BL19" i="15"/>
  <c r="BL31" i="15"/>
  <c r="BK43" i="15"/>
  <c r="BL53" i="15"/>
  <c r="BL63" i="15"/>
  <c r="BG7" i="15"/>
  <c r="BH12" i="15"/>
  <c r="BH17" i="15"/>
  <c r="BG23" i="15"/>
  <c r="BH28" i="15"/>
  <c r="BH33" i="15"/>
  <c r="BG39" i="15"/>
  <c r="BH44" i="15"/>
  <c r="BH49" i="15"/>
  <c r="BG55" i="15"/>
  <c r="BH60" i="15"/>
  <c r="C63" i="15"/>
  <c r="Z63" i="15"/>
  <c r="AU63" i="15"/>
  <c r="J64" i="15"/>
  <c r="AG64" i="15"/>
  <c r="BB64" i="15"/>
  <c r="Q59" i="15"/>
  <c r="AN59" i="15"/>
  <c r="D60" i="15"/>
  <c r="T60" i="15"/>
  <c r="AG60" i="15"/>
  <c r="AU60" i="15"/>
  <c r="BF60" i="15"/>
  <c r="M61" i="15"/>
  <c r="V61" i="15"/>
  <c r="AE61" i="15"/>
  <c r="AN61" i="15"/>
  <c r="AW61" i="15"/>
  <c r="B62" i="15"/>
  <c r="K62" i="15"/>
  <c r="T62" i="15"/>
  <c r="AB62" i="15"/>
  <c r="AJ62" i="15"/>
  <c r="AR62" i="15"/>
  <c r="AZ62" i="15"/>
  <c r="BL21" i="15"/>
  <c r="BH7" i="15"/>
  <c r="BH23" i="15"/>
  <c r="N64" i="15"/>
  <c r="BE64" i="15"/>
  <c r="N61" i="15"/>
  <c r="AO61" i="15"/>
  <c r="L62" i="15"/>
  <c r="H3" i="16"/>
  <c r="H2487" i="16"/>
  <c r="H2416" i="16"/>
  <c r="H2162" i="16"/>
  <c r="H1970" i="16"/>
  <c r="H1906" i="16"/>
  <c r="H1842" i="16"/>
  <c r="H1778" i="16"/>
  <c r="H1714" i="16"/>
  <c r="H1650" i="16"/>
  <c r="H1586" i="16"/>
  <c r="H1522" i="16"/>
  <c r="H1458" i="16"/>
  <c r="H1394" i="16"/>
  <c r="H1330" i="16"/>
  <c r="H1266" i="16"/>
  <c r="H1202" i="16"/>
  <c r="H1138" i="16"/>
  <c r="H1074" i="16"/>
  <c r="H1010" i="16"/>
  <c r="H946" i="16"/>
  <c r="H538" i="16"/>
  <c r="H897" i="16"/>
  <c r="H769" i="16"/>
  <c r="H341" i="16"/>
  <c r="H85" i="16"/>
  <c r="H2454" i="16"/>
  <c r="H2390" i="16"/>
  <c r="H2327" i="16"/>
  <c r="H2264" i="16"/>
  <c r="H2200" i="16"/>
  <c r="H2136" i="16"/>
  <c r="H2072" i="16"/>
  <c r="H1944" i="16"/>
  <c r="H1688" i="16"/>
  <c r="H1432" i="16"/>
  <c r="H1176" i="16"/>
  <c r="H920" i="16"/>
  <c r="H600" i="16"/>
  <c r="H1775" i="16"/>
  <c r="H1519" i="16"/>
  <c r="H1263" i="16"/>
  <c r="H1007" i="16"/>
  <c r="H524" i="16"/>
  <c r="H1990" i="16"/>
  <c r="H1926" i="16"/>
  <c r="H1862" i="16"/>
  <c r="H1798" i="16"/>
  <c r="H1734" i="16"/>
  <c r="H1670" i="16"/>
  <c r="H1606" i="16"/>
  <c r="H1542" i="16"/>
  <c r="H1478" i="16"/>
  <c r="H1414" i="16"/>
  <c r="H1350" i="16"/>
  <c r="H1286" i="16"/>
  <c r="H1222" i="16"/>
  <c r="H1158" i="16"/>
  <c r="H1094" i="16"/>
  <c r="H1030" i="16"/>
  <c r="H966" i="16"/>
  <c r="H902" i="16"/>
  <c r="H774" i="16"/>
  <c r="H582" i="16"/>
  <c r="H561" i="16"/>
  <c r="H497" i="16"/>
  <c r="H434" i="16"/>
  <c r="H549" i="16"/>
  <c r="H486" i="16"/>
  <c r="H422" i="16"/>
  <c r="H1091" i="16"/>
  <c r="H1347" i="16"/>
  <c r="H1603" i="16"/>
  <c r="H1859" i="16"/>
  <c r="H2229" i="16"/>
  <c r="H2482" i="16"/>
  <c r="H2488" i="16"/>
  <c r="H2345" i="16"/>
  <c r="H2090" i="16"/>
  <c r="H2026" i="16"/>
  <c r="H761" i="16"/>
  <c r="H2256" i="16"/>
  <c r="H2000" i="16"/>
  <c r="H1744" i="16"/>
  <c r="H1488" i="16"/>
  <c r="H1232" i="16"/>
  <c r="H976" i="16"/>
  <c r="H592" i="16"/>
  <c r="H2023" i="16"/>
  <c r="H1767" i="16"/>
  <c r="H1511" i="16"/>
  <c r="H1255" i="16"/>
  <c r="H999" i="16"/>
  <c r="H512" i="16"/>
  <c r="H1093" i="16"/>
  <c r="H1349" i="16"/>
  <c r="H1605" i="16"/>
  <c r="H1861" i="16"/>
  <c r="H2291" i="16"/>
  <c r="H195" i="16"/>
  <c r="H2400" i="16"/>
  <c r="H2337" i="16"/>
  <c r="H2274" i="16"/>
  <c r="H2210" i="16"/>
  <c r="H2146" i="16"/>
  <c r="H2082" i="16"/>
  <c r="H475" i="16"/>
  <c r="H2352" i="16"/>
  <c r="H2289" i="16"/>
  <c r="H2225" i="16"/>
  <c r="H2161" i="16"/>
  <c r="H2097" i="16"/>
  <c r="H2033" i="16"/>
  <c r="H1969" i="16"/>
  <c r="H1905" i="16"/>
  <c r="H1841" i="16"/>
  <c r="H1777" i="16"/>
  <c r="H1713" i="16"/>
  <c r="H1649" i="16"/>
  <c r="H1585" i="16"/>
  <c r="H1521" i="16"/>
  <c r="H1457" i="16"/>
  <c r="H1393" i="16"/>
  <c r="H1329" i="16"/>
  <c r="H1265" i="16"/>
  <c r="H1201" i="16"/>
  <c r="H1137" i="16"/>
  <c r="H1073" i="16"/>
  <c r="H1009" i="16"/>
  <c r="H945" i="16"/>
  <c r="H689" i="16"/>
  <c r="H625" i="16"/>
  <c r="H277" i="16"/>
  <c r="H21" i="16"/>
  <c r="H2438" i="16"/>
  <c r="H2184" i="16"/>
  <c r="H1928" i="16"/>
  <c r="H1800" i="16"/>
  <c r="H1672" i="16"/>
  <c r="H1544" i="16"/>
  <c r="H1416" i="16"/>
  <c r="H1288" i="16"/>
  <c r="H1224" i="16"/>
  <c r="H1160" i="16"/>
  <c r="H1032" i="16"/>
  <c r="H904" i="16"/>
  <c r="H776" i="16"/>
  <c r="H584" i="16"/>
  <c r="H461" i="16"/>
  <c r="H396" i="16"/>
  <c r="H290" i="16"/>
  <c r="H34" i="16"/>
  <c r="H568" i="16"/>
  <c r="H441" i="16"/>
  <c r="H534" i="16"/>
  <c r="H471" i="16"/>
  <c r="H15" i="16"/>
  <c r="H342" i="16"/>
  <c r="H278" i="16"/>
  <c r="H214" i="16"/>
  <c r="H150" i="16"/>
  <c r="H86" i="16"/>
  <c r="H22" i="16"/>
  <c r="H1155" i="16"/>
  <c r="H1411" i="16"/>
  <c r="H1667" i="16"/>
  <c r="H1923" i="16"/>
  <c r="H2293" i="16"/>
  <c r="H901" i="16"/>
  <c r="H163" i="16"/>
  <c r="H2463" i="16"/>
  <c r="H2392" i="16"/>
  <c r="H2138" i="16"/>
  <c r="H2074" i="16"/>
  <c r="H858" i="16"/>
  <c r="H794" i="16"/>
  <c r="H730" i="16"/>
  <c r="H666" i="16"/>
  <c r="H602" i="16"/>
  <c r="H187" i="16"/>
  <c r="H2478" i="16"/>
  <c r="H2415" i="16"/>
  <c r="H2430" i="16"/>
  <c r="H2367" i="16"/>
  <c r="H2303" i="16"/>
  <c r="H2240" i="16"/>
  <c r="H2176" i="16"/>
  <c r="H2112" i="16"/>
  <c r="H2048" i="16"/>
  <c r="H1920" i="16"/>
  <c r="H1792" i="16"/>
  <c r="H1664" i="16"/>
  <c r="H1600" i="16"/>
  <c r="H1536" i="16"/>
  <c r="H1408" i="16"/>
  <c r="H1280" i="16"/>
  <c r="H1152" i="16"/>
  <c r="H1024" i="16"/>
  <c r="H346" i="16"/>
  <c r="H90" i="16"/>
  <c r="H328" i="16"/>
  <c r="H264" i="16"/>
  <c r="H200" i="16"/>
  <c r="H136" i="16"/>
  <c r="H72" i="16"/>
  <c r="H8" i="16"/>
  <c r="H335" i="16"/>
  <c r="H271" i="16"/>
  <c r="H207" i="16"/>
  <c r="H143" i="16"/>
  <c r="H79" i="16"/>
  <c r="H1157" i="16"/>
  <c r="H1413" i="16"/>
  <c r="H1669" i="16"/>
  <c r="H1925" i="16"/>
  <c r="H2099" i="16"/>
  <c r="H716" i="16"/>
  <c r="H652" i="16"/>
  <c r="H588" i="16"/>
  <c r="H411" i="16"/>
  <c r="H213" i="16"/>
  <c r="H2485" i="16"/>
  <c r="H2422" i="16"/>
  <c r="H2359" i="16"/>
  <c r="H2296" i="16"/>
  <c r="H2232" i="16"/>
  <c r="H2168" i="16"/>
  <c r="H2104" i="16"/>
  <c r="H2040" i="16"/>
  <c r="H696" i="16"/>
  <c r="H235" i="16"/>
  <c r="H338" i="16"/>
  <c r="H82" i="16"/>
  <c r="H361" i="16"/>
  <c r="H297" i="16"/>
  <c r="H233" i="16"/>
  <c r="H169" i="16"/>
  <c r="H105" i="16"/>
  <c r="H41" i="16"/>
  <c r="H575" i="16"/>
  <c r="H511" i="16"/>
  <c r="H448" i="16"/>
  <c r="B15" i="15"/>
  <c r="B10" i="15"/>
  <c r="B26" i="15"/>
  <c r="B7" i="15"/>
  <c r="B36" i="15"/>
  <c r="B42" i="15"/>
  <c r="B11" i="15"/>
  <c r="B14" i="15"/>
  <c r="B28" i="15"/>
  <c r="B46" i="15"/>
  <c r="B34" i="15"/>
  <c r="B57" i="15"/>
  <c r="B45" i="15"/>
  <c r="B32" i="15"/>
  <c r="B54" i="15"/>
  <c r="B27" i="15"/>
  <c r="B20" i="15"/>
  <c r="B30" i="15"/>
  <c r="B18" i="15"/>
  <c r="B41" i="15"/>
  <c r="B13" i="15"/>
  <c r="B16" i="15"/>
  <c r="B6" i="15"/>
  <c r="B24" i="15"/>
  <c r="B44" i="15"/>
  <c r="B21" i="15"/>
  <c r="B23" i="15"/>
  <c r="B49" i="15"/>
  <c r="B12" i="15"/>
  <c r="B2" i="15"/>
  <c r="B33" i="15"/>
  <c r="B56" i="15"/>
  <c r="B48" i="15"/>
  <c r="B19" i="15"/>
  <c r="B52" i="15"/>
  <c r="B3" i="15"/>
  <c r="B9" i="15"/>
  <c r="B38" i="15"/>
  <c r="B4" i="15"/>
  <c r="B53" i="15"/>
  <c r="B51" i="15"/>
  <c r="B25" i="15"/>
  <c r="B55" i="15"/>
  <c r="B39" i="15"/>
  <c r="B8" i="15"/>
  <c r="B22" i="15"/>
  <c r="B29" i="15"/>
  <c r="B43" i="15"/>
  <c r="B17" i="15"/>
  <c r="B40" i="15"/>
  <c r="B47" i="15"/>
  <c r="B37" i="15"/>
  <c r="B5" i="15"/>
  <c r="B35" i="15"/>
  <c r="B50" i="15"/>
  <c r="B31" i="15"/>
  <c r="G11" i="33"/>
  <c r="G5" i="33"/>
  <c r="J8" i="33"/>
  <c r="E8" i="33" s="1"/>
  <c r="B2" i="17"/>
  <c r="J9" i="33"/>
  <c r="E9" i="33" s="1"/>
  <c r="E9" i="34" s="1"/>
  <c r="G10" i="33"/>
  <c r="G12" i="33"/>
  <c r="I4" i="33"/>
  <c r="I3" i="33"/>
  <c r="J3" i="33"/>
  <c r="G14" i="33"/>
  <c r="G13" i="33"/>
  <c r="I9" i="33"/>
  <c r="D9" i="33" s="1"/>
  <c r="J5" i="33"/>
  <c r="E5" i="33" s="1"/>
  <c r="E5" i="34" s="1"/>
  <c r="J10" i="33"/>
  <c r="E10" i="33" s="1"/>
  <c r="I14" i="33"/>
  <c r="D14" i="33" s="1"/>
  <c r="I6" i="33"/>
  <c r="D6" i="33" s="1"/>
  <c r="I10" i="33"/>
  <c r="D10" i="33" s="1"/>
  <c r="I11" i="33"/>
  <c r="D11" i="33" s="1"/>
  <c r="I7" i="33"/>
  <c r="D7" i="33" s="1"/>
  <c r="J14" i="33"/>
  <c r="E14" i="33" s="1"/>
  <c r="J15" i="33"/>
  <c r="E15" i="33" s="1"/>
  <c r="E15" i="34" s="1"/>
  <c r="I12" i="33"/>
  <c r="D12" i="33" s="1"/>
  <c r="G15" i="33"/>
  <c r="G8" i="33"/>
  <c r="I15" i="33"/>
  <c r="D15" i="33" s="1"/>
  <c r="I8" i="33"/>
  <c r="D8" i="33" s="1"/>
  <c r="I5" i="33"/>
  <c r="D5" i="33" s="1"/>
  <c r="G6" i="33"/>
  <c r="G7" i="33"/>
  <c r="J13" i="33"/>
  <c r="E13" i="33" s="1"/>
  <c r="E13" i="34" s="1"/>
  <c r="G9" i="33"/>
  <c r="J6" i="33"/>
  <c r="E6" i="33" s="1"/>
  <c r="J12" i="33"/>
  <c r="E12" i="33" s="1"/>
  <c r="J4" i="33"/>
  <c r="E4" i="33" s="1"/>
  <c r="J11" i="33"/>
  <c r="E11" i="33" s="1"/>
  <c r="E11" i="34" s="1"/>
  <c r="G3" i="33"/>
  <c r="G4" i="33"/>
  <c r="J7" i="33"/>
  <c r="E7" i="33" s="1"/>
  <c r="E7" i="34" s="1"/>
  <c r="I13" i="33"/>
  <c r="D13" i="33" s="1"/>
  <c r="I9" i="31"/>
  <c r="D9" i="31" s="1"/>
  <c r="I10" i="31"/>
  <c r="D10" i="31" s="1"/>
  <c r="I4" i="31"/>
  <c r="D4" i="31" s="1"/>
  <c r="I12" i="31"/>
  <c r="D12" i="31" s="1"/>
  <c r="I5" i="31"/>
  <c r="I13" i="31"/>
  <c r="D13" i="31" s="1"/>
  <c r="I6" i="31"/>
  <c r="D6" i="31" s="1"/>
  <c r="I14" i="31"/>
  <c r="D14" i="31" s="1"/>
  <c r="I7" i="31"/>
  <c r="D7" i="31" s="1"/>
  <c r="I8" i="31"/>
  <c r="D8" i="31" s="1"/>
  <c r="I3" i="31"/>
  <c r="I3" i="32" s="1"/>
  <c r="J33" i="25"/>
  <c r="E33" i="25" s="1"/>
  <c r="J11" i="25"/>
  <c r="E11" i="25" s="1"/>
  <c r="J19" i="25"/>
  <c r="E19" i="25" s="1"/>
  <c r="J27" i="25"/>
  <c r="E27" i="25" s="1"/>
  <c r="J35" i="25"/>
  <c r="E35" i="25" s="1"/>
  <c r="J43" i="25"/>
  <c r="E43" i="25" s="1"/>
  <c r="J51" i="25"/>
  <c r="E51" i="25" s="1"/>
  <c r="J59" i="25"/>
  <c r="E59" i="25" s="1"/>
  <c r="J50" i="25"/>
  <c r="E50" i="25" s="1"/>
  <c r="J58" i="25"/>
  <c r="E58" i="25" s="1"/>
  <c r="J4" i="25"/>
  <c r="E4" i="25" s="1"/>
  <c r="J12" i="25"/>
  <c r="E12" i="25" s="1"/>
  <c r="J20" i="25"/>
  <c r="E20" i="25" s="1"/>
  <c r="J28" i="25"/>
  <c r="E28" i="25" s="1"/>
  <c r="J36" i="25"/>
  <c r="E36" i="25" s="1"/>
  <c r="J44" i="25"/>
  <c r="E44" i="25" s="1"/>
  <c r="J52" i="25"/>
  <c r="E52" i="25" s="1"/>
  <c r="J53" i="25"/>
  <c r="E53" i="25" s="1"/>
  <c r="J10" i="25"/>
  <c r="E10" i="25" s="1"/>
  <c r="J42" i="25"/>
  <c r="E42" i="25" s="1"/>
  <c r="J5" i="25"/>
  <c r="E5" i="25" s="1"/>
  <c r="J13" i="25"/>
  <c r="E13" i="25" s="1"/>
  <c r="J21" i="25"/>
  <c r="E21" i="25" s="1"/>
  <c r="J29" i="25"/>
  <c r="E29" i="25" s="1"/>
  <c r="J37" i="25"/>
  <c r="E37" i="25" s="1"/>
  <c r="J45" i="25"/>
  <c r="E45" i="25" s="1"/>
  <c r="J26" i="25"/>
  <c r="E26" i="25" s="1"/>
  <c r="J34" i="25"/>
  <c r="E34" i="25" s="1"/>
  <c r="J6" i="25"/>
  <c r="E6" i="25" s="1"/>
  <c r="J22" i="25"/>
  <c r="E22" i="25" s="1"/>
  <c r="J30" i="25"/>
  <c r="E30" i="25" s="1"/>
  <c r="J38" i="25"/>
  <c r="E38" i="25" s="1"/>
  <c r="J46" i="25"/>
  <c r="E46" i="25" s="1"/>
  <c r="J54" i="25"/>
  <c r="E54" i="25" s="1"/>
  <c r="J7" i="25"/>
  <c r="E7" i="25" s="1"/>
  <c r="J15" i="25"/>
  <c r="E15" i="25" s="1"/>
  <c r="J23" i="25"/>
  <c r="E23" i="25" s="1"/>
  <c r="J31" i="25"/>
  <c r="E31" i="25" s="1"/>
  <c r="J39" i="25"/>
  <c r="E39" i="25" s="1"/>
  <c r="J47" i="25"/>
  <c r="E47" i="25" s="1"/>
  <c r="J55" i="25"/>
  <c r="E55" i="25" s="1"/>
  <c r="J41" i="25"/>
  <c r="E41" i="25" s="1"/>
  <c r="J57" i="25"/>
  <c r="E57" i="25" s="1"/>
  <c r="J18" i="25"/>
  <c r="E18" i="25" s="1"/>
  <c r="J8" i="25"/>
  <c r="E8" i="25" s="1"/>
  <c r="J16" i="25"/>
  <c r="E16" i="25" s="1"/>
  <c r="J24" i="25"/>
  <c r="E24" i="25" s="1"/>
  <c r="J32" i="25"/>
  <c r="E32" i="25" s="1"/>
  <c r="J40" i="25"/>
  <c r="E40" i="25" s="1"/>
  <c r="J48" i="25"/>
  <c r="E48" i="25" s="1"/>
  <c r="J56" i="25"/>
  <c r="E56" i="25" s="1"/>
  <c r="J49" i="25"/>
  <c r="E49" i="25" s="1"/>
  <c r="J9" i="25"/>
  <c r="E9" i="25" s="1"/>
  <c r="J17" i="25"/>
  <c r="E17" i="25" s="1"/>
  <c r="J25" i="25"/>
  <c r="E25" i="25" s="1"/>
  <c r="I4" i="25"/>
  <c r="D4" i="25" s="1"/>
  <c r="I12" i="25"/>
  <c r="D12" i="25" s="1"/>
  <c r="I20" i="25"/>
  <c r="D20" i="25" s="1"/>
  <c r="I28" i="25"/>
  <c r="D28" i="25" s="1"/>
  <c r="I36" i="25"/>
  <c r="D36" i="25" s="1"/>
  <c r="I44" i="25"/>
  <c r="D44" i="25" s="1"/>
  <c r="I52" i="25"/>
  <c r="D52" i="25" s="1"/>
  <c r="I33" i="25"/>
  <c r="D33" i="25" s="1"/>
  <c r="I41" i="25"/>
  <c r="D41" i="25" s="1"/>
  <c r="I5" i="25"/>
  <c r="D5" i="25" s="1"/>
  <c r="I13" i="25"/>
  <c r="D13" i="25" s="1"/>
  <c r="I21" i="25"/>
  <c r="D21" i="25" s="1"/>
  <c r="I29" i="25"/>
  <c r="D29" i="25" s="1"/>
  <c r="I37" i="25"/>
  <c r="D37" i="25" s="1"/>
  <c r="I45" i="25"/>
  <c r="D45" i="25" s="1"/>
  <c r="I53" i="25"/>
  <c r="D53" i="25" s="1"/>
  <c r="I25" i="25"/>
  <c r="D25" i="25" s="1"/>
  <c r="I57" i="25"/>
  <c r="D57" i="25" s="1"/>
  <c r="I59" i="25"/>
  <c r="D59" i="25" s="1"/>
  <c r="I6" i="25"/>
  <c r="D6" i="25" s="1"/>
  <c r="I14" i="25"/>
  <c r="D14" i="25" s="1"/>
  <c r="I22" i="25"/>
  <c r="D22" i="25" s="1"/>
  <c r="I30" i="25"/>
  <c r="D30" i="25" s="1"/>
  <c r="I38" i="25"/>
  <c r="D38" i="25" s="1"/>
  <c r="I46" i="25"/>
  <c r="D46" i="25" s="1"/>
  <c r="I54" i="25"/>
  <c r="D54" i="25" s="1"/>
  <c r="I40" i="25"/>
  <c r="D40" i="25" s="1"/>
  <c r="I56" i="25"/>
  <c r="D56" i="25" s="1"/>
  <c r="I51" i="25"/>
  <c r="D51" i="25" s="1"/>
  <c r="I7" i="25"/>
  <c r="D7" i="25" s="1"/>
  <c r="I15" i="25"/>
  <c r="D15" i="25" s="1"/>
  <c r="I23" i="25"/>
  <c r="D23" i="25" s="1"/>
  <c r="I31" i="25"/>
  <c r="D31" i="25" s="1"/>
  <c r="I39" i="25"/>
  <c r="D39" i="25" s="1"/>
  <c r="I47" i="25"/>
  <c r="D47" i="25" s="1"/>
  <c r="I55" i="25"/>
  <c r="D55" i="25" s="1"/>
  <c r="I32" i="25"/>
  <c r="D32" i="25" s="1"/>
  <c r="I48" i="25"/>
  <c r="D48" i="25" s="1"/>
  <c r="I17" i="25"/>
  <c r="D17" i="25" s="1"/>
  <c r="I49" i="25"/>
  <c r="D49" i="25" s="1"/>
  <c r="I43" i="25"/>
  <c r="D43" i="25" s="1"/>
  <c r="I8" i="25"/>
  <c r="D8" i="25" s="1"/>
  <c r="I16" i="25"/>
  <c r="D16" i="25" s="1"/>
  <c r="I10" i="25"/>
  <c r="D10" i="25" s="1"/>
  <c r="I18" i="25"/>
  <c r="D18" i="25" s="1"/>
  <c r="I26" i="25"/>
  <c r="D26" i="25" s="1"/>
  <c r="I34" i="25"/>
  <c r="D34" i="25" s="1"/>
  <c r="I42" i="25"/>
  <c r="D42" i="25" s="1"/>
  <c r="I50" i="25"/>
  <c r="D50" i="25" s="1"/>
  <c r="I58" i="25"/>
  <c r="D58" i="25" s="1"/>
  <c r="I11" i="25"/>
  <c r="D11" i="25" s="1"/>
  <c r="I19" i="25"/>
  <c r="D19" i="25" s="1"/>
  <c r="I27" i="25"/>
  <c r="D27" i="25" s="1"/>
  <c r="I35" i="25"/>
  <c r="D35" i="25" s="1"/>
  <c r="I24" i="25"/>
  <c r="D24" i="25" s="1"/>
  <c r="X3" i="26"/>
  <c r="I3" i="26"/>
  <c r="AW3" i="26"/>
  <c r="X4" i="26"/>
  <c r="BD4" i="26"/>
  <c r="AE5" i="26"/>
  <c r="F6" i="26"/>
  <c r="AL6" i="26"/>
  <c r="M7" i="26"/>
  <c r="AS7" i="26"/>
  <c r="T8" i="26"/>
  <c r="AZ8" i="26"/>
  <c r="AA9" i="26"/>
  <c r="B10" i="26"/>
  <c r="AH10" i="26"/>
  <c r="I11" i="26"/>
  <c r="AO11" i="26"/>
  <c r="P12" i="26"/>
  <c r="AV12" i="26"/>
  <c r="W13" i="26"/>
  <c r="AW13" i="26"/>
  <c r="F14" i="26"/>
  <c r="R14" i="26"/>
  <c r="AB14" i="26"/>
  <c r="AK14" i="26"/>
  <c r="AT14" i="26"/>
  <c r="BC14" i="26"/>
  <c r="F15" i="26"/>
  <c r="N15" i="26"/>
  <c r="V15" i="26"/>
  <c r="AD15" i="26"/>
  <c r="AL15" i="26"/>
  <c r="AT15" i="26"/>
  <c r="BB15" i="26"/>
  <c r="E16" i="26"/>
  <c r="M16" i="26"/>
  <c r="U16" i="26"/>
  <c r="AC16" i="26"/>
  <c r="AK16" i="26"/>
  <c r="AS16" i="26"/>
  <c r="BA16" i="26"/>
  <c r="D17" i="26"/>
  <c r="L17" i="26"/>
  <c r="T17" i="26"/>
  <c r="AB17" i="26"/>
  <c r="AJ17" i="26"/>
  <c r="AR17" i="26"/>
  <c r="AZ17" i="26"/>
  <c r="C18" i="26"/>
  <c r="K18" i="26"/>
  <c r="S18" i="26"/>
  <c r="AA18" i="26"/>
  <c r="AI18" i="26"/>
  <c r="AQ18" i="26"/>
  <c r="AY18" i="26"/>
  <c r="B19" i="26"/>
  <c r="J19" i="26"/>
  <c r="R19" i="26"/>
  <c r="Z19" i="26"/>
  <c r="AH19" i="26"/>
  <c r="AP19" i="26"/>
  <c r="AX19" i="26"/>
  <c r="BF19" i="26"/>
  <c r="I20" i="26"/>
  <c r="Q20" i="26"/>
  <c r="Y20" i="26"/>
  <c r="AG20" i="26"/>
  <c r="AO20" i="26"/>
  <c r="AW20" i="26"/>
  <c r="BE20" i="26"/>
  <c r="H21" i="26"/>
  <c r="P21" i="26"/>
  <c r="X21" i="26"/>
  <c r="AF21" i="26"/>
  <c r="AN21" i="26"/>
  <c r="AV21" i="26"/>
  <c r="BD21" i="26"/>
  <c r="Q3" i="26"/>
  <c r="BD3" i="26"/>
  <c r="AE4" i="26"/>
  <c r="F5" i="26"/>
  <c r="AL5" i="26"/>
  <c r="M6" i="26"/>
  <c r="AS6" i="26"/>
  <c r="T7" i="26"/>
  <c r="AZ7" i="26"/>
  <c r="AA8" i="26"/>
  <c r="B9" i="26"/>
  <c r="AH9" i="26"/>
  <c r="I10" i="26"/>
  <c r="AO10" i="26"/>
  <c r="P11" i="26"/>
  <c r="AV11" i="26"/>
  <c r="W12" i="26"/>
  <c r="BC12" i="26"/>
  <c r="AD13" i="26"/>
  <c r="AY13" i="26"/>
  <c r="G14" i="26"/>
  <c r="T14" i="26"/>
  <c r="AC14" i="26"/>
  <c r="AL14" i="26"/>
  <c r="AU14" i="26"/>
  <c r="BD14" i="26"/>
  <c r="G15" i="26"/>
  <c r="O15" i="26"/>
  <c r="W15" i="26"/>
  <c r="AE15" i="26"/>
  <c r="AM15" i="26"/>
  <c r="AU15" i="26"/>
  <c r="BC15" i="26"/>
  <c r="F16" i="26"/>
  <c r="N16" i="26"/>
  <c r="V16" i="26"/>
  <c r="AD16" i="26"/>
  <c r="AL16" i="26"/>
  <c r="AT16" i="26"/>
  <c r="BB16" i="26"/>
  <c r="E17" i="26"/>
  <c r="M17" i="26"/>
  <c r="U17" i="26"/>
  <c r="AC17" i="26"/>
  <c r="AK17" i="26"/>
  <c r="AS17" i="26"/>
  <c r="BA17" i="26"/>
  <c r="D18" i="26"/>
  <c r="L18" i="26"/>
  <c r="T18" i="26"/>
  <c r="AB18" i="26"/>
  <c r="AJ18" i="26"/>
  <c r="AR18" i="26"/>
  <c r="AZ18" i="26"/>
  <c r="C19" i="26"/>
  <c r="K19" i="26"/>
  <c r="S19" i="26"/>
  <c r="AA19" i="26"/>
  <c r="AI19" i="26"/>
  <c r="AQ19" i="26"/>
  <c r="AY19" i="26"/>
  <c r="B20" i="26"/>
  <c r="J20" i="26"/>
  <c r="R20" i="26"/>
  <c r="Z20" i="26"/>
  <c r="AH20" i="26"/>
  <c r="AP20" i="26"/>
  <c r="AX20" i="26"/>
  <c r="BF20" i="26"/>
  <c r="I21" i="26"/>
  <c r="Q21" i="26"/>
  <c r="Y21" i="26"/>
  <c r="AG21" i="26"/>
  <c r="AO21" i="26"/>
  <c r="AW21" i="26"/>
  <c r="BE21" i="26"/>
  <c r="H22" i="26"/>
  <c r="P22" i="26"/>
  <c r="X22" i="26"/>
  <c r="AF22" i="26"/>
  <c r="AN22" i="26"/>
  <c r="AV22" i="26"/>
  <c r="BD22" i="26"/>
  <c r="G23" i="26"/>
  <c r="O23" i="26"/>
  <c r="Y3" i="26"/>
  <c r="BE3" i="26"/>
  <c r="AF4" i="26"/>
  <c r="G5" i="26"/>
  <c r="AM5" i="26"/>
  <c r="N6" i="26"/>
  <c r="AT6" i="26"/>
  <c r="U7" i="26"/>
  <c r="BA7" i="26"/>
  <c r="AB8" i="26"/>
  <c r="C9" i="26"/>
  <c r="AI9" i="26"/>
  <c r="J10" i="26"/>
  <c r="AP10" i="26"/>
  <c r="Q11" i="26"/>
  <c r="AW11" i="26"/>
  <c r="X12" i="26"/>
  <c r="BD12" i="26"/>
  <c r="AE13" i="26"/>
  <c r="BB13" i="26"/>
  <c r="H14" i="26"/>
  <c r="U14" i="26"/>
  <c r="AD14" i="26"/>
  <c r="AM14" i="26"/>
  <c r="AV14" i="26"/>
  <c r="BE14" i="26"/>
  <c r="H15" i="26"/>
  <c r="P15" i="26"/>
  <c r="X15" i="26"/>
  <c r="AF15" i="26"/>
  <c r="AN15" i="26"/>
  <c r="AV15" i="26"/>
  <c r="BD15" i="26"/>
  <c r="G16" i="26"/>
  <c r="O16" i="26"/>
  <c r="W16" i="26"/>
  <c r="AE16" i="26"/>
  <c r="AM16" i="26"/>
  <c r="AU16" i="26"/>
  <c r="BC16" i="26"/>
  <c r="F17" i="26"/>
  <c r="N17" i="26"/>
  <c r="V17" i="26"/>
  <c r="AD17" i="26"/>
  <c r="AL17" i="26"/>
  <c r="AT17" i="26"/>
  <c r="BB17" i="26"/>
  <c r="E18" i="26"/>
  <c r="M18" i="26"/>
  <c r="U18" i="26"/>
  <c r="AC18" i="26"/>
  <c r="AK18" i="26"/>
  <c r="AS18" i="26"/>
  <c r="BA18" i="26"/>
  <c r="D19" i="26"/>
  <c r="L19" i="26"/>
  <c r="T19" i="26"/>
  <c r="AB19" i="26"/>
  <c r="AJ19" i="26"/>
  <c r="AR19" i="26"/>
  <c r="AZ19" i="26"/>
  <c r="C20" i="26"/>
  <c r="K20" i="26"/>
  <c r="S20" i="26"/>
  <c r="AA20" i="26"/>
  <c r="AI20" i="26"/>
  <c r="AQ20" i="26"/>
  <c r="AY20" i="26"/>
  <c r="B21" i="26"/>
  <c r="J21" i="26"/>
  <c r="R21" i="26"/>
  <c r="Z21" i="26"/>
  <c r="AH21" i="26"/>
  <c r="AP21" i="26"/>
  <c r="AX21" i="26"/>
  <c r="BF21" i="26"/>
  <c r="I22" i="26"/>
  <c r="Q22" i="26"/>
  <c r="AF3" i="26"/>
  <c r="G4" i="26"/>
  <c r="AM4" i="26"/>
  <c r="N5" i="26"/>
  <c r="AT5" i="26"/>
  <c r="U6" i="26"/>
  <c r="BA6" i="26"/>
  <c r="AB7" i="26"/>
  <c r="C8" i="26"/>
  <c r="AI8" i="26"/>
  <c r="J9" i="26"/>
  <c r="AP9" i="26"/>
  <c r="Q10" i="26"/>
  <c r="AW10" i="26"/>
  <c r="X11" i="26"/>
  <c r="BD11" i="26"/>
  <c r="AE12" i="26"/>
  <c r="F13" i="26"/>
  <c r="AL13" i="26"/>
  <c r="BC13" i="26"/>
  <c r="J14" i="26"/>
  <c r="V14" i="26"/>
  <c r="AE14" i="26"/>
  <c r="AN14" i="26"/>
  <c r="AX14" i="26"/>
  <c r="BF14" i="26"/>
  <c r="I15" i="26"/>
  <c r="Q15" i="26"/>
  <c r="Y15" i="26"/>
  <c r="AG15" i="26"/>
  <c r="AO15" i="26"/>
  <c r="AW15" i="26"/>
  <c r="BE15" i="26"/>
  <c r="H16" i="26"/>
  <c r="P16" i="26"/>
  <c r="X16" i="26"/>
  <c r="AF16" i="26"/>
  <c r="AN16" i="26"/>
  <c r="AV16" i="26"/>
  <c r="BD16" i="26"/>
  <c r="G17" i="26"/>
  <c r="O17" i="26"/>
  <c r="W17" i="26"/>
  <c r="AE17" i="26"/>
  <c r="AM17" i="26"/>
  <c r="AU17" i="26"/>
  <c r="BC17" i="26"/>
  <c r="F18" i="26"/>
  <c r="N18" i="26"/>
  <c r="V18" i="26"/>
  <c r="AD18" i="26"/>
  <c r="AL18" i="26"/>
  <c r="AT18" i="26"/>
  <c r="BB18" i="26"/>
  <c r="E19" i="26"/>
  <c r="M19" i="26"/>
  <c r="U19" i="26"/>
  <c r="AC19" i="26"/>
  <c r="AK19" i="26"/>
  <c r="AS19" i="26"/>
  <c r="BA19" i="26"/>
  <c r="D20" i="26"/>
  <c r="L20" i="26"/>
  <c r="T20" i="26"/>
  <c r="AB20" i="26"/>
  <c r="AJ20" i="26"/>
  <c r="AR20" i="26"/>
  <c r="AZ20" i="26"/>
  <c r="C21" i="26"/>
  <c r="K21" i="26"/>
  <c r="S21" i="26"/>
  <c r="AA21" i="26"/>
  <c r="AI21" i="26"/>
  <c r="AQ21" i="26"/>
  <c r="AY21" i="26"/>
  <c r="B22" i="26"/>
  <c r="J22" i="26"/>
  <c r="R22" i="26"/>
  <c r="Z22" i="26"/>
  <c r="AG3" i="26"/>
  <c r="H4" i="26"/>
  <c r="AN4" i="26"/>
  <c r="O5" i="26"/>
  <c r="AU5" i="26"/>
  <c r="V6" i="26"/>
  <c r="BB6" i="26"/>
  <c r="AC7" i="26"/>
  <c r="D8" i="26"/>
  <c r="AJ8" i="26"/>
  <c r="K9" i="26"/>
  <c r="AQ9" i="26"/>
  <c r="R10" i="26"/>
  <c r="AX10" i="26"/>
  <c r="Y11" i="26"/>
  <c r="BE11" i="26"/>
  <c r="AF12" i="26"/>
  <c r="G13" i="26"/>
  <c r="AM13" i="26"/>
  <c r="BD13" i="26"/>
  <c r="M14" i="26"/>
  <c r="W14" i="26"/>
  <c r="AF14" i="26"/>
  <c r="AP14" i="26"/>
  <c r="AY14" i="26"/>
  <c r="B15" i="26"/>
  <c r="J15" i="26"/>
  <c r="R15" i="26"/>
  <c r="Z15" i="26"/>
  <c r="AH15" i="26"/>
  <c r="AP15" i="26"/>
  <c r="AX15" i="26"/>
  <c r="BF15" i="26"/>
  <c r="I16" i="26"/>
  <c r="Q16" i="26"/>
  <c r="Y16" i="26"/>
  <c r="AG16" i="26"/>
  <c r="AO16" i="26"/>
  <c r="AW16" i="26"/>
  <c r="BE16" i="26"/>
  <c r="H17" i="26"/>
  <c r="P17" i="26"/>
  <c r="X17" i="26"/>
  <c r="AF17" i="26"/>
  <c r="AN17" i="26"/>
  <c r="AV17" i="26"/>
  <c r="BD17" i="26"/>
  <c r="G18" i="26"/>
  <c r="O18" i="26"/>
  <c r="W18" i="26"/>
  <c r="AE18" i="26"/>
  <c r="AM18" i="26"/>
  <c r="AU18" i="26"/>
  <c r="BC18" i="26"/>
  <c r="F19" i="26"/>
  <c r="N19" i="26"/>
  <c r="V19" i="26"/>
  <c r="AD19" i="26"/>
  <c r="AL19" i="26"/>
  <c r="AT19" i="26"/>
  <c r="BB19" i="26"/>
  <c r="E20" i="26"/>
  <c r="M20" i="26"/>
  <c r="U20" i="26"/>
  <c r="AC20" i="26"/>
  <c r="AK20" i="26"/>
  <c r="AS20" i="26"/>
  <c r="BA20" i="26"/>
  <c r="D21" i="26"/>
  <c r="L21" i="26"/>
  <c r="T21" i="26"/>
  <c r="AB21" i="26"/>
  <c r="AJ21" i="26"/>
  <c r="AR21" i="26"/>
  <c r="AZ21" i="26"/>
  <c r="C22" i="26"/>
  <c r="K22" i="26"/>
  <c r="S22" i="26"/>
  <c r="AA22" i="26"/>
  <c r="AI22" i="26"/>
  <c r="AQ22" i="26"/>
  <c r="AY22" i="26"/>
  <c r="AN3" i="26"/>
  <c r="O4" i="26"/>
  <c r="AU4" i="26"/>
  <c r="V5" i="26"/>
  <c r="BB5" i="26"/>
  <c r="AC6" i="26"/>
  <c r="D7" i="26"/>
  <c r="AJ7" i="26"/>
  <c r="K8" i="26"/>
  <c r="AQ8" i="26"/>
  <c r="R9" i="26"/>
  <c r="AO3" i="26"/>
  <c r="P4" i="26"/>
  <c r="AV4" i="26"/>
  <c r="W5" i="26"/>
  <c r="BC5" i="26"/>
  <c r="AD6" i="26"/>
  <c r="E7" i="26"/>
  <c r="AK7" i="26"/>
  <c r="L8" i="26"/>
  <c r="AR8" i="26"/>
  <c r="S9" i="26"/>
  <c r="AY9" i="26"/>
  <c r="Z10" i="26"/>
  <c r="BF10" i="26"/>
  <c r="AG11" i="26"/>
  <c r="H12" i="26"/>
  <c r="AN12" i="26"/>
  <c r="O13" i="26"/>
  <c r="AU13" i="26"/>
  <c r="B14" i="26"/>
  <c r="O14" i="26"/>
  <c r="Z14" i="26"/>
  <c r="AI14" i="26"/>
  <c r="AR14" i="26"/>
  <c r="BA14" i="26"/>
  <c r="D15" i="26"/>
  <c r="L15" i="26"/>
  <c r="T15" i="26"/>
  <c r="AB15" i="26"/>
  <c r="AJ15" i="26"/>
  <c r="AR15" i="26"/>
  <c r="AZ15" i="26"/>
  <c r="C16" i="26"/>
  <c r="K16" i="26"/>
  <c r="S16" i="26"/>
  <c r="AA16" i="26"/>
  <c r="AI16" i="26"/>
  <c r="AV3" i="26"/>
  <c r="W4" i="26"/>
  <c r="BC4" i="26"/>
  <c r="AD5" i="26"/>
  <c r="E6" i="26"/>
  <c r="AK6" i="26"/>
  <c r="L7" i="26"/>
  <c r="AR7" i="26"/>
  <c r="S8" i="26"/>
  <c r="AY8" i="26"/>
  <c r="Z9" i="26"/>
  <c r="BF9" i="26"/>
  <c r="AG10" i="26"/>
  <c r="H11" i="26"/>
  <c r="AN11" i="26"/>
  <c r="O12" i="26"/>
  <c r="AU12" i="26"/>
  <c r="V13" i="26"/>
  <c r="AV13" i="26"/>
  <c r="E14" i="26"/>
  <c r="P14" i="26"/>
  <c r="AA14" i="26"/>
  <c r="AJ14" i="26"/>
  <c r="AS14" i="26"/>
  <c r="BB14" i="26"/>
  <c r="E15" i="26"/>
  <c r="M15" i="26"/>
  <c r="U15" i="26"/>
  <c r="AC15" i="26"/>
  <c r="AK15" i="26"/>
  <c r="AS15" i="26"/>
  <c r="BA15" i="26"/>
  <c r="D16" i="26"/>
  <c r="L16" i="26"/>
  <c r="T16" i="26"/>
  <c r="AB16" i="26"/>
  <c r="AJ16" i="26"/>
  <c r="AR16" i="26"/>
  <c r="AZ16" i="26"/>
  <c r="C17" i="26"/>
  <c r="K17" i="26"/>
  <c r="S17" i="26"/>
  <c r="AA17" i="26"/>
  <c r="AI17" i="26"/>
  <c r="AQ17" i="26"/>
  <c r="AY17" i="26"/>
  <c r="B18" i="26"/>
  <c r="J18" i="26"/>
  <c r="R18" i="26"/>
  <c r="Z18" i="26"/>
  <c r="AH18" i="26"/>
  <c r="AP18" i="26"/>
  <c r="AX18" i="26"/>
  <c r="BF18" i="26"/>
  <c r="I19" i="26"/>
  <c r="Q19" i="26"/>
  <c r="Y19" i="26"/>
  <c r="AG19" i="26"/>
  <c r="AO19" i="26"/>
  <c r="AW19" i="26"/>
  <c r="BE19" i="26"/>
  <c r="H20" i="26"/>
  <c r="P20" i="26"/>
  <c r="X20" i="26"/>
  <c r="AF20" i="26"/>
  <c r="AN20" i="26"/>
  <c r="AV20" i="26"/>
  <c r="BD20" i="26"/>
  <c r="G21" i="26"/>
  <c r="O21" i="26"/>
  <c r="W21" i="26"/>
  <c r="AE21" i="26"/>
  <c r="AM21" i="26"/>
  <c r="AU21" i="26"/>
  <c r="BC21" i="26"/>
  <c r="F22" i="26"/>
  <c r="N22" i="26"/>
  <c r="V22" i="26"/>
  <c r="AD22" i="26"/>
  <c r="AL22" i="26"/>
  <c r="AX9" i="26"/>
  <c r="BE13" i="26"/>
  <c r="S15" i="26"/>
  <c r="Z16" i="26"/>
  <c r="I17" i="26"/>
  <c r="AO17" i="26"/>
  <c r="P18" i="26"/>
  <c r="AV18" i="26"/>
  <c r="W19" i="26"/>
  <c r="BC19" i="26"/>
  <c r="AD20" i="26"/>
  <c r="E21" i="26"/>
  <c r="AK21" i="26"/>
  <c r="G22" i="26"/>
  <c r="AB22" i="26"/>
  <c r="AO22" i="26"/>
  <c r="AZ22" i="26"/>
  <c r="D23" i="26"/>
  <c r="M23" i="26"/>
  <c r="V23" i="26"/>
  <c r="AD23" i="26"/>
  <c r="AL23" i="26"/>
  <c r="AT23" i="26"/>
  <c r="BB23" i="26"/>
  <c r="E24" i="26"/>
  <c r="M24" i="26"/>
  <c r="U24" i="26"/>
  <c r="AC24" i="26"/>
  <c r="AK24" i="26"/>
  <c r="AS24" i="26"/>
  <c r="BA24" i="26"/>
  <c r="D25" i="26"/>
  <c r="L25" i="26"/>
  <c r="T25" i="26"/>
  <c r="AB25" i="26"/>
  <c r="AJ25" i="26"/>
  <c r="AR25" i="26"/>
  <c r="AZ25" i="26"/>
  <c r="C26" i="26"/>
  <c r="K26" i="26"/>
  <c r="S26" i="26"/>
  <c r="AA26" i="26"/>
  <c r="AI26" i="26"/>
  <c r="AQ26" i="26"/>
  <c r="AY26" i="26"/>
  <c r="B27" i="26"/>
  <c r="J27" i="26"/>
  <c r="R27" i="26"/>
  <c r="Z27" i="26"/>
  <c r="AH27" i="26"/>
  <c r="AP27" i="26"/>
  <c r="AX27" i="26"/>
  <c r="BF27" i="26"/>
  <c r="I28" i="26"/>
  <c r="Q28" i="26"/>
  <c r="Y28" i="26"/>
  <c r="AG28" i="26"/>
  <c r="AO28" i="26"/>
  <c r="AW28" i="26"/>
  <c r="BE28" i="26"/>
  <c r="H29" i="26"/>
  <c r="P29" i="26"/>
  <c r="X29" i="26"/>
  <c r="AF29" i="26"/>
  <c r="AN29" i="26"/>
  <c r="AV29" i="26"/>
  <c r="BD29" i="26"/>
  <c r="G30" i="26"/>
  <c r="O30" i="26"/>
  <c r="W30" i="26"/>
  <c r="AE30" i="26"/>
  <c r="AM30" i="26"/>
  <c r="AU30" i="26"/>
  <c r="BC30" i="26"/>
  <c r="F31" i="26"/>
  <c r="N31" i="26"/>
  <c r="V31" i="26"/>
  <c r="AD31" i="26"/>
  <c r="AL31" i="26"/>
  <c r="AT31" i="26"/>
  <c r="BB31" i="26"/>
  <c r="E32" i="26"/>
  <c r="M32" i="26"/>
  <c r="U32" i="26"/>
  <c r="AC32" i="26"/>
  <c r="Y10" i="26"/>
  <c r="N14" i="26"/>
  <c r="AA15" i="26"/>
  <c r="AH16" i="26"/>
  <c r="J17" i="26"/>
  <c r="AP17" i="26"/>
  <c r="Q18" i="26"/>
  <c r="AW18" i="26"/>
  <c r="X19" i="26"/>
  <c r="BD19" i="26"/>
  <c r="AE20" i="26"/>
  <c r="F21" i="26"/>
  <c r="AL21" i="26"/>
  <c r="L22" i="26"/>
  <c r="AC22" i="26"/>
  <c r="AP22" i="26"/>
  <c r="BA22" i="26"/>
  <c r="E23" i="26"/>
  <c r="N23" i="26"/>
  <c r="W23" i="26"/>
  <c r="AE23" i="26"/>
  <c r="AM23" i="26"/>
  <c r="AU23" i="26"/>
  <c r="BC23" i="26"/>
  <c r="F24" i="26"/>
  <c r="N24" i="26"/>
  <c r="V24" i="26"/>
  <c r="AD24" i="26"/>
  <c r="AL24" i="26"/>
  <c r="AT24" i="26"/>
  <c r="BB24" i="26"/>
  <c r="E25" i="26"/>
  <c r="M25" i="26"/>
  <c r="U25" i="26"/>
  <c r="AC25" i="26"/>
  <c r="AK25" i="26"/>
  <c r="AS25" i="26"/>
  <c r="BA25" i="26"/>
  <c r="D26" i="26"/>
  <c r="L26" i="26"/>
  <c r="T26" i="26"/>
  <c r="AB26" i="26"/>
  <c r="AJ26" i="26"/>
  <c r="AR26" i="26"/>
  <c r="AZ26" i="26"/>
  <c r="C27" i="26"/>
  <c r="K27" i="26"/>
  <c r="S27" i="26"/>
  <c r="AA27" i="26"/>
  <c r="AI27" i="26"/>
  <c r="AQ27" i="26"/>
  <c r="AY27" i="26"/>
  <c r="B28" i="26"/>
  <c r="J28" i="26"/>
  <c r="R28" i="26"/>
  <c r="Z28" i="26"/>
  <c r="AH28" i="26"/>
  <c r="AP28" i="26"/>
  <c r="AX28" i="26"/>
  <c r="BF28" i="26"/>
  <c r="I29" i="26"/>
  <c r="Q29" i="26"/>
  <c r="Y29" i="26"/>
  <c r="AG29" i="26"/>
  <c r="AO29" i="26"/>
  <c r="AW29" i="26"/>
  <c r="BE29" i="26"/>
  <c r="H30" i="26"/>
  <c r="P30" i="26"/>
  <c r="X30" i="26"/>
  <c r="AF30" i="26"/>
  <c r="AN30" i="26"/>
  <c r="AV30" i="26"/>
  <c r="BD30" i="26"/>
  <c r="G31" i="26"/>
  <c r="O31" i="26"/>
  <c r="W31" i="26"/>
  <c r="AE31" i="26"/>
  <c r="BE10" i="26"/>
  <c r="X14" i="26"/>
  <c r="AI15" i="26"/>
  <c r="AP16" i="26"/>
  <c r="Q17" i="26"/>
  <c r="AW17" i="26"/>
  <c r="X18" i="26"/>
  <c r="BD18" i="26"/>
  <c r="AE19" i="26"/>
  <c r="F20" i="26"/>
  <c r="AL20" i="26"/>
  <c r="M21" i="26"/>
  <c r="AS21" i="26"/>
  <c r="M22" i="26"/>
  <c r="AE22" i="26"/>
  <c r="AR22" i="26"/>
  <c r="BB22" i="26"/>
  <c r="F23" i="26"/>
  <c r="P23" i="26"/>
  <c r="X23" i="26"/>
  <c r="AF23" i="26"/>
  <c r="AN23" i="26"/>
  <c r="AV23" i="26"/>
  <c r="BD23" i="26"/>
  <c r="G24" i="26"/>
  <c r="O24" i="26"/>
  <c r="W24" i="26"/>
  <c r="AE24" i="26"/>
  <c r="AM24" i="26"/>
  <c r="AU24" i="26"/>
  <c r="BC24" i="26"/>
  <c r="F25" i="26"/>
  <c r="N25" i="26"/>
  <c r="V25" i="26"/>
  <c r="AD25" i="26"/>
  <c r="AL25" i="26"/>
  <c r="AT25" i="26"/>
  <c r="BB25" i="26"/>
  <c r="E26" i="26"/>
  <c r="M26" i="26"/>
  <c r="U26" i="26"/>
  <c r="AC26" i="26"/>
  <c r="AK26" i="26"/>
  <c r="AS26" i="26"/>
  <c r="BA26" i="26"/>
  <c r="D27" i="26"/>
  <c r="L27" i="26"/>
  <c r="T27" i="26"/>
  <c r="AB27" i="26"/>
  <c r="AJ27" i="26"/>
  <c r="AR27" i="26"/>
  <c r="AZ27" i="26"/>
  <c r="C28" i="26"/>
  <c r="K28" i="26"/>
  <c r="S28" i="26"/>
  <c r="AA28" i="26"/>
  <c r="AI28" i="26"/>
  <c r="AQ28" i="26"/>
  <c r="AY28" i="26"/>
  <c r="B29" i="26"/>
  <c r="J29" i="26"/>
  <c r="R29" i="26"/>
  <c r="Z29" i="26"/>
  <c r="AH29" i="26"/>
  <c r="AP29" i="26"/>
  <c r="AX29" i="26"/>
  <c r="BF29" i="26"/>
  <c r="I30" i="26"/>
  <c r="Q30" i="26"/>
  <c r="Y30" i="26"/>
  <c r="AG30" i="26"/>
  <c r="AO30" i="26"/>
  <c r="AW30" i="26"/>
  <c r="BE30" i="26"/>
  <c r="H31" i="26"/>
  <c r="P31" i="26"/>
  <c r="X31" i="26"/>
  <c r="AF11" i="26"/>
  <c r="AH14" i="26"/>
  <c r="AQ15" i="26"/>
  <c r="AQ16" i="26"/>
  <c r="R17" i="26"/>
  <c r="AX17" i="26"/>
  <c r="Y18" i="26"/>
  <c r="BE18" i="26"/>
  <c r="AF19" i="26"/>
  <c r="G20" i="26"/>
  <c r="AM20" i="26"/>
  <c r="N21" i="26"/>
  <c r="AT21" i="26"/>
  <c r="O22" i="26"/>
  <c r="AG22" i="26"/>
  <c r="AS22" i="26"/>
  <c r="BC22" i="26"/>
  <c r="H23" i="26"/>
  <c r="Q23" i="26"/>
  <c r="Y23" i="26"/>
  <c r="AG23" i="26"/>
  <c r="AO23" i="26"/>
  <c r="AW23" i="26"/>
  <c r="BE23" i="26"/>
  <c r="H24" i="26"/>
  <c r="P24" i="26"/>
  <c r="X24" i="26"/>
  <c r="AF24" i="26"/>
  <c r="AN24" i="26"/>
  <c r="AV24" i="26"/>
  <c r="BD24" i="26"/>
  <c r="G25" i="26"/>
  <c r="O25" i="26"/>
  <c r="W25" i="26"/>
  <c r="AE25" i="26"/>
  <c r="AM25" i="26"/>
  <c r="AU25" i="26"/>
  <c r="BC25" i="26"/>
  <c r="F26" i="26"/>
  <c r="N26" i="26"/>
  <c r="V26" i="26"/>
  <c r="AD26" i="26"/>
  <c r="AL26" i="26"/>
  <c r="AT26" i="26"/>
  <c r="BB26" i="26"/>
  <c r="E27" i="26"/>
  <c r="M27" i="26"/>
  <c r="U27" i="26"/>
  <c r="AC27" i="26"/>
  <c r="AK27" i="26"/>
  <c r="AS27" i="26"/>
  <c r="BA27" i="26"/>
  <c r="D28" i="26"/>
  <c r="L28" i="26"/>
  <c r="T28" i="26"/>
  <c r="AB28" i="26"/>
  <c r="AJ28" i="26"/>
  <c r="AR28" i="26"/>
  <c r="AZ28" i="26"/>
  <c r="C29" i="26"/>
  <c r="K29" i="26"/>
  <c r="S29" i="26"/>
  <c r="AA29" i="26"/>
  <c r="AI29" i="26"/>
  <c r="AQ29" i="26"/>
  <c r="AY29" i="26"/>
  <c r="B30" i="26"/>
  <c r="J30" i="26"/>
  <c r="R30" i="26"/>
  <c r="Z30" i="26"/>
  <c r="AH30" i="26"/>
  <c r="AP30" i="26"/>
  <c r="AX30" i="26"/>
  <c r="BF30" i="26"/>
  <c r="I31" i="26"/>
  <c r="G12" i="26"/>
  <c r="AQ14" i="26"/>
  <c r="AY15" i="26"/>
  <c r="AX16" i="26"/>
  <c r="Y17" i="26"/>
  <c r="BE17" i="26"/>
  <c r="AF18" i="26"/>
  <c r="G19" i="26"/>
  <c r="AM19" i="26"/>
  <c r="N20" i="26"/>
  <c r="AT20" i="26"/>
  <c r="U21" i="26"/>
  <c r="BA21" i="26"/>
  <c r="T22" i="26"/>
  <c r="AH22" i="26"/>
  <c r="AT22" i="26"/>
  <c r="BE22" i="26"/>
  <c r="I23" i="26"/>
  <c r="R23" i="26"/>
  <c r="Z23" i="26"/>
  <c r="AH23" i="26"/>
  <c r="AP23" i="26"/>
  <c r="AX23" i="26"/>
  <c r="BF23" i="26"/>
  <c r="I24" i="26"/>
  <c r="Q24" i="26"/>
  <c r="Y24" i="26"/>
  <c r="AG24" i="26"/>
  <c r="AO24" i="26"/>
  <c r="AW24" i="26"/>
  <c r="BE24" i="26"/>
  <c r="H25" i="26"/>
  <c r="P25" i="26"/>
  <c r="X25" i="26"/>
  <c r="AF25" i="26"/>
  <c r="AN25" i="26"/>
  <c r="AV25" i="26"/>
  <c r="BD25" i="26"/>
  <c r="G26" i="26"/>
  <c r="O26" i="26"/>
  <c r="W26" i="26"/>
  <c r="AE26" i="26"/>
  <c r="AM26" i="26"/>
  <c r="AU26" i="26"/>
  <c r="BC26" i="26"/>
  <c r="F27" i="26"/>
  <c r="N27" i="26"/>
  <c r="V27" i="26"/>
  <c r="AD27" i="26"/>
  <c r="AL27" i="26"/>
  <c r="AT27" i="26"/>
  <c r="BB27" i="26"/>
  <c r="E28" i="26"/>
  <c r="M28" i="26"/>
  <c r="U28" i="26"/>
  <c r="AC28" i="26"/>
  <c r="AK28" i="26"/>
  <c r="AS28" i="26"/>
  <c r="BA28" i="26"/>
  <c r="D29" i="26"/>
  <c r="L29" i="26"/>
  <c r="T29" i="26"/>
  <c r="AB29" i="26"/>
  <c r="AJ29" i="26"/>
  <c r="AR29" i="26"/>
  <c r="AZ29" i="26"/>
  <c r="C30" i="26"/>
  <c r="K30" i="26"/>
  <c r="S30" i="26"/>
  <c r="AA30" i="26"/>
  <c r="AI30" i="26"/>
  <c r="AQ30" i="26"/>
  <c r="AY30" i="26"/>
  <c r="B31" i="26"/>
  <c r="J31" i="26"/>
  <c r="R31" i="26"/>
  <c r="Z31" i="26"/>
  <c r="AM12" i="26"/>
  <c r="AZ14" i="26"/>
  <c r="B16" i="26"/>
  <c r="AY16" i="26"/>
  <c r="Z17" i="26"/>
  <c r="BF17" i="26"/>
  <c r="AG18" i="26"/>
  <c r="H19" i="26"/>
  <c r="AN19" i="26"/>
  <c r="O20" i="26"/>
  <c r="AU20" i="26"/>
  <c r="V21" i="26"/>
  <c r="BB21" i="26"/>
  <c r="U22" i="26"/>
  <c r="AJ22" i="26"/>
  <c r="AU22" i="26"/>
  <c r="BF22" i="26"/>
  <c r="J23" i="26"/>
  <c r="S23" i="26"/>
  <c r="AA23" i="26"/>
  <c r="AI23" i="26"/>
  <c r="AQ23" i="26"/>
  <c r="AY23" i="26"/>
  <c r="B24" i="26"/>
  <c r="J24" i="26"/>
  <c r="R24" i="26"/>
  <c r="Z24" i="26"/>
  <c r="AH24" i="26"/>
  <c r="AP24" i="26"/>
  <c r="AX24" i="26"/>
  <c r="BF24" i="26"/>
  <c r="I25" i="26"/>
  <c r="Q25" i="26"/>
  <c r="Y25" i="26"/>
  <c r="AG25" i="26"/>
  <c r="AO25" i="26"/>
  <c r="AW25" i="26"/>
  <c r="BE25" i="26"/>
  <c r="H26" i="26"/>
  <c r="P26" i="26"/>
  <c r="X26" i="26"/>
  <c r="AF26" i="26"/>
  <c r="AN26" i="26"/>
  <c r="AV26" i="26"/>
  <c r="BD26" i="26"/>
  <c r="G27" i="26"/>
  <c r="O27" i="26"/>
  <c r="W27" i="26"/>
  <c r="AE27" i="26"/>
  <c r="AM27" i="26"/>
  <c r="AU27" i="26"/>
  <c r="BC27" i="26"/>
  <c r="F28" i="26"/>
  <c r="N28" i="26"/>
  <c r="V28" i="26"/>
  <c r="AD28" i="26"/>
  <c r="AL28" i="26"/>
  <c r="AT28" i="26"/>
  <c r="BB28" i="26"/>
  <c r="E29" i="26"/>
  <c r="M29" i="26"/>
  <c r="U29" i="26"/>
  <c r="AC29" i="26"/>
  <c r="AK29" i="26"/>
  <c r="AS29" i="26"/>
  <c r="BA29" i="26"/>
  <c r="D30" i="26"/>
  <c r="L30" i="26"/>
  <c r="T30" i="26"/>
  <c r="AB30" i="26"/>
  <c r="AJ30" i="26"/>
  <c r="AR30" i="26"/>
  <c r="AZ30" i="26"/>
  <c r="C31" i="26"/>
  <c r="K31" i="26"/>
  <c r="S31" i="26"/>
  <c r="AA31" i="26"/>
  <c r="AI31" i="26"/>
  <c r="AQ31" i="26"/>
  <c r="AY31" i="26"/>
  <c r="N13" i="26"/>
  <c r="AG17" i="26"/>
  <c r="AU19" i="26"/>
  <c r="D22" i="26"/>
  <c r="B23" i="26"/>
  <c r="AJ23" i="26"/>
  <c r="K24" i="26"/>
  <c r="AQ24" i="26"/>
  <c r="R25" i="26"/>
  <c r="AX25" i="26"/>
  <c r="Y26" i="26"/>
  <c r="BE26" i="26"/>
  <c r="AF27" i="26"/>
  <c r="G28" i="26"/>
  <c r="AM28" i="26"/>
  <c r="N29" i="26"/>
  <c r="AT29" i="26"/>
  <c r="U30" i="26"/>
  <c r="BA30" i="26"/>
  <c r="U31" i="26"/>
  <c r="AK31" i="26"/>
  <c r="AV31" i="26"/>
  <c r="BF31" i="26"/>
  <c r="J32" i="26"/>
  <c r="S32" i="26"/>
  <c r="AB32" i="26"/>
  <c r="AK32" i="26"/>
  <c r="AS32" i="26"/>
  <c r="BA32" i="26"/>
  <c r="D33" i="26"/>
  <c r="L33" i="26"/>
  <c r="T33" i="26"/>
  <c r="AB33" i="26"/>
  <c r="AJ33" i="26"/>
  <c r="AR33" i="26"/>
  <c r="AZ33" i="26"/>
  <c r="C34" i="26"/>
  <c r="K34" i="26"/>
  <c r="S34" i="26"/>
  <c r="AA34" i="26"/>
  <c r="AI34" i="26"/>
  <c r="AQ34" i="26"/>
  <c r="AY34" i="26"/>
  <c r="B35" i="26"/>
  <c r="J35" i="26"/>
  <c r="R35" i="26"/>
  <c r="Z35" i="26"/>
  <c r="AH35" i="26"/>
  <c r="AP35" i="26"/>
  <c r="AX35" i="26"/>
  <c r="BF35" i="26"/>
  <c r="I36" i="26"/>
  <c r="Q36" i="26"/>
  <c r="Y36" i="26"/>
  <c r="AG36" i="26"/>
  <c r="AO36" i="26"/>
  <c r="AW36" i="26"/>
  <c r="BE36" i="26"/>
  <c r="H37" i="26"/>
  <c r="P37" i="26"/>
  <c r="X37" i="26"/>
  <c r="AF37" i="26"/>
  <c r="AN37" i="26"/>
  <c r="AV37" i="26"/>
  <c r="BD37" i="26"/>
  <c r="G38" i="26"/>
  <c r="O38" i="26"/>
  <c r="W38" i="26"/>
  <c r="AE38" i="26"/>
  <c r="AM38" i="26"/>
  <c r="AU38" i="26"/>
  <c r="BC38" i="26"/>
  <c r="F39" i="26"/>
  <c r="N39" i="26"/>
  <c r="V39" i="26"/>
  <c r="AD39" i="26"/>
  <c r="AL39" i="26"/>
  <c r="AT39" i="26"/>
  <c r="BB39" i="26"/>
  <c r="E40" i="26"/>
  <c r="M40" i="26"/>
  <c r="U40" i="26"/>
  <c r="AC40" i="26"/>
  <c r="AK40" i="26"/>
  <c r="AS40" i="26"/>
  <c r="AT13" i="26"/>
  <c r="AH17" i="26"/>
  <c r="AV19" i="26"/>
  <c r="E22" i="26"/>
  <c r="C23" i="26"/>
  <c r="AK23" i="26"/>
  <c r="L24" i="26"/>
  <c r="AR24" i="26"/>
  <c r="S25" i="26"/>
  <c r="AY25" i="26"/>
  <c r="Z26" i="26"/>
  <c r="BF26" i="26"/>
  <c r="AG27" i="26"/>
  <c r="H28" i="26"/>
  <c r="AN28" i="26"/>
  <c r="O29" i="26"/>
  <c r="AU29" i="26"/>
  <c r="V30" i="26"/>
  <c r="BB30" i="26"/>
  <c r="Y31" i="26"/>
  <c r="AM31" i="26"/>
  <c r="AW31" i="26"/>
  <c r="B32" i="26"/>
  <c r="K32" i="26"/>
  <c r="T32" i="26"/>
  <c r="AD32" i="26"/>
  <c r="AL32" i="26"/>
  <c r="AT32" i="26"/>
  <c r="BB32" i="26"/>
  <c r="E33" i="26"/>
  <c r="M33" i="26"/>
  <c r="U33" i="26"/>
  <c r="AC33" i="26"/>
  <c r="AK33" i="26"/>
  <c r="AS33" i="26"/>
  <c r="BA33" i="26"/>
  <c r="D34" i="26"/>
  <c r="L34" i="26"/>
  <c r="T34" i="26"/>
  <c r="AB34" i="26"/>
  <c r="AJ34" i="26"/>
  <c r="AR34" i="26"/>
  <c r="AZ34" i="26"/>
  <c r="C35" i="26"/>
  <c r="K35" i="26"/>
  <c r="S35" i="26"/>
  <c r="AA35" i="26"/>
  <c r="AI35" i="26"/>
  <c r="AQ35" i="26"/>
  <c r="AY35" i="26"/>
  <c r="B36" i="26"/>
  <c r="J36" i="26"/>
  <c r="R36" i="26"/>
  <c r="Z36" i="26"/>
  <c r="AH36" i="26"/>
  <c r="AP36" i="26"/>
  <c r="AX36" i="26"/>
  <c r="BF36" i="26"/>
  <c r="I37" i="26"/>
  <c r="Q37" i="26"/>
  <c r="Y37" i="26"/>
  <c r="AG37" i="26"/>
  <c r="AO37" i="26"/>
  <c r="AW37" i="26"/>
  <c r="BE37" i="26"/>
  <c r="H38" i="26"/>
  <c r="P38" i="26"/>
  <c r="X38" i="26"/>
  <c r="AF38" i="26"/>
  <c r="AN38" i="26"/>
  <c r="AV38" i="26"/>
  <c r="BD38" i="26"/>
  <c r="G39" i="26"/>
  <c r="O39" i="26"/>
  <c r="W39" i="26"/>
  <c r="AE39" i="26"/>
  <c r="AM39" i="26"/>
  <c r="AU39" i="26"/>
  <c r="BC39" i="26"/>
  <c r="F40" i="26"/>
  <c r="N40" i="26"/>
  <c r="V40" i="26"/>
  <c r="AD40" i="26"/>
  <c r="C15" i="26"/>
  <c r="H18" i="26"/>
  <c r="V20" i="26"/>
  <c r="W22" i="26"/>
  <c r="K23" i="26"/>
  <c r="AR23" i="26"/>
  <c r="S24" i="26"/>
  <c r="AY24" i="26"/>
  <c r="Z25" i="26"/>
  <c r="BF25" i="26"/>
  <c r="AG26" i="26"/>
  <c r="H27" i="26"/>
  <c r="AN27" i="26"/>
  <c r="O28" i="26"/>
  <c r="AU28" i="26"/>
  <c r="V29" i="26"/>
  <c r="BB29" i="26"/>
  <c r="AC30" i="26"/>
  <c r="D31" i="26"/>
  <c r="AB31" i="26"/>
  <c r="AN31" i="26"/>
  <c r="AX31" i="26"/>
  <c r="C32" i="26"/>
  <c r="L32" i="26"/>
  <c r="V32" i="26"/>
  <c r="AE32" i="26"/>
  <c r="AM32" i="26"/>
  <c r="AU32" i="26"/>
  <c r="BC32" i="26"/>
  <c r="F33" i="26"/>
  <c r="N33" i="26"/>
  <c r="V33" i="26"/>
  <c r="AD33" i="26"/>
  <c r="AL33" i="26"/>
  <c r="AT33" i="26"/>
  <c r="BB33" i="26"/>
  <c r="E34" i="26"/>
  <c r="M34" i="26"/>
  <c r="U34" i="26"/>
  <c r="AC34" i="26"/>
  <c r="AK34" i="26"/>
  <c r="AS34" i="26"/>
  <c r="BA34" i="26"/>
  <c r="D35" i="26"/>
  <c r="L35" i="26"/>
  <c r="T35" i="26"/>
  <c r="AB35" i="26"/>
  <c r="AJ35" i="26"/>
  <c r="AR35" i="26"/>
  <c r="AZ35" i="26"/>
  <c r="C36" i="26"/>
  <c r="K36" i="26"/>
  <c r="S36" i="26"/>
  <c r="AA36" i="26"/>
  <c r="AI36" i="26"/>
  <c r="AQ36" i="26"/>
  <c r="AY36" i="26"/>
  <c r="B37" i="26"/>
  <c r="J37" i="26"/>
  <c r="R37" i="26"/>
  <c r="Z37" i="26"/>
  <c r="AH37" i="26"/>
  <c r="AP37" i="26"/>
  <c r="AX37" i="26"/>
  <c r="BF37" i="26"/>
  <c r="I38" i="26"/>
  <c r="Q38" i="26"/>
  <c r="Y38" i="26"/>
  <c r="K15" i="26"/>
  <c r="I18" i="26"/>
  <c r="W20" i="26"/>
  <c r="Y22" i="26"/>
  <c r="L23" i="26"/>
  <c r="AS23" i="26"/>
  <c r="T24" i="26"/>
  <c r="AZ24" i="26"/>
  <c r="AA25" i="26"/>
  <c r="B26" i="26"/>
  <c r="AH26" i="26"/>
  <c r="I27" i="26"/>
  <c r="AO27" i="26"/>
  <c r="P28" i="26"/>
  <c r="AV28" i="26"/>
  <c r="W29" i="26"/>
  <c r="BC29" i="26"/>
  <c r="AD30" i="26"/>
  <c r="E31" i="26"/>
  <c r="AC31" i="26"/>
  <c r="AO31" i="26"/>
  <c r="AZ31" i="26"/>
  <c r="D32" i="26"/>
  <c r="N32" i="26"/>
  <c r="W32" i="26"/>
  <c r="AF32" i="26"/>
  <c r="AN32" i="26"/>
  <c r="AV32" i="26"/>
  <c r="BD32" i="26"/>
  <c r="G33" i="26"/>
  <c r="O33" i="26"/>
  <c r="W33" i="26"/>
  <c r="AE33" i="26"/>
  <c r="AM33" i="26"/>
  <c r="AU33" i="26"/>
  <c r="BC33" i="26"/>
  <c r="F34" i="26"/>
  <c r="N34" i="26"/>
  <c r="V34" i="26"/>
  <c r="AD34" i="26"/>
  <c r="AL34" i="26"/>
  <c r="AT34" i="26"/>
  <c r="BB34" i="26"/>
  <c r="E35" i="26"/>
  <c r="M35" i="26"/>
  <c r="U35" i="26"/>
  <c r="AC35" i="26"/>
  <c r="AK35" i="26"/>
  <c r="AS35" i="26"/>
  <c r="BA35" i="26"/>
  <c r="D36" i="26"/>
  <c r="L36" i="26"/>
  <c r="T36" i="26"/>
  <c r="AB36" i="26"/>
  <c r="AJ36" i="26"/>
  <c r="AR36" i="26"/>
  <c r="AZ36" i="26"/>
  <c r="C37" i="26"/>
  <c r="K37" i="26"/>
  <c r="S37" i="26"/>
  <c r="AA37" i="26"/>
  <c r="AI37" i="26"/>
  <c r="AQ37" i="26"/>
  <c r="AY37" i="26"/>
  <c r="B38" i="26"/>
  <c r="J38" i="26"/>
  <c r="R38" i="26"/>
  <c r="Z38" i="26"/>
  <c r="AH38" i="26"/>
  <c r="AP38" i="26"/>
  <c r="AX38" i="26"/>
  <c r="BF38" i="26"/>
  <c r="I39" i="26"/>
  <c r="Q39" i="26"/>
  <c r="Y39" i="26"/>
  <c r="AG39" i="26"/>
  <c r="AO39" i="26"/>
  <c r="AW39" i="26"/>
  <c r="BE39" i="26"/>
  <c r="H40" i="26"/>
  <c r="J16" i="26"/>
  <c r="AN18" i="26"/>
  <c r="BB20" i="26"/>
  <c r="AK22" i="26"/>
  <c r="T23" i="26"/>
  <c r="AZ23" i="26"/>
  <c r="AA24" i="26"/>
  <c r="B25" i="26"/>
  <c r="AH25" i="26"/>
  <c r="I26" i="26"/>
  <c r="AO26" i="26"/>
  <c r="P27" i="26"/>
  <c r="AV27" i="26"/>
  <c r="W28" i="26"/>
  <c r="BC28" i="26"/>
  <c r="AD29" i="26"/>
  <c r="E30" i="26"/>
  <c r="AK30" i="26"/>
  <c r="L31" i="26"/>
  <c r="AF31" i="26"/>
  <c r="AP31" i="26"/>
  <c r="BA31" i="26"/>
  <c r="F32" i="26"/>
  <c r="O32" i="26"/>
  <c r="X32" i="26"/>
  <c r="AG32" i="26"/>
  <c r="AO32" i="26"/>
  <c r="AW32" i="26"/>
  <c r="BE32" i="26"/>
  <c r="H33" i="26"/>
  <c r="P33" i="26"/>
  <c r="X33" i="26"/>
  <c r="AF33" i="26"/>
  <c r="AN33" i="26"/>
  <c r="AV33" i="26"/>
  <c r="BD33" i="26"/>
  <c r="G34" i="26"/>
  <c r="O34" i="26"/>
  <c r="W34" i="26"/>
  <c r="AE34" i="26"/>
  <c r="AM34" i="26"/>
  <c r="AU34" i="26"/>
  <c r="BC34" i="26"/>
  <c r="F35" i="26"/>
  <c r="N35" i="26"/>
  <c r="V35" i="26"/>
  <c r="AD35" i="26"/>
  <c r="AL35" i="26"/>
  <c r="AT35" i="26"/>
  <c r="BB35" i="26"/>
  <c r="E36" i="26"/>
  <c r="M36" i="26"/>
  <c r="U36" i="26"/>
  <c r="AC36" i="26"/>
  <c r="AK36" i="26"/>
  <c r="AS36" i="26"/>
  <c r="BA36" i="26"/>
  <c r="D37" i="26"/>
  <c r="L37" i="26"/>
  <c r="T37" i="26"/>
  <c r="AB37" i="26"/>
  <c r="AJ37" i="26"/>
  <c r="AR37" i="26"/>
  <c r="AZ37" i="26"/>
  <c r="C38" i="26"/>
  <c r="K38" i="26"/>
  <c r="S38" i="26"/>
  <c r="AA38" i="26"/>
  <c r="AI38" i="26"/>
  <c r="AQ38" i="26"/>
  <c r="AY38" i="26"/>
  <c r="B39" i="26"/>
  <c r="J39" i="26"/>
  <c r="R39" i="26"/>
  <c r="Z39" i="26"/>
  <c r="AH39" i="26"/>
  <c r="AP39" i="26"/>
  <c r="AX39" i="26"/>
  <c r="BF39" i="26"/>
  <c r="I40" i="26"/>
  <c r="Q40" i="26"/>
  <c r="Y40" i="26"/>
  <c r="R16" i="26"/>
  <c r="AO18" i="26"/>
  <c r="BC20" i="26"/>
  <c r="AM22" i="26"/>
  <c r="U23" i="26"/>
  <c r="BA23" i="26"/>
  <c r="AB24" i="26"/>
  <c r="C25" i="26"/>
  <c r="AI25" i="26"/>
  <c r="J26" i="26"/>
  <c r="AP26" i="26"/>
  <c r="Q27" i="26"/>
  <c r="AW27" i="26"/>
  <c r="X28" i="26"/>
  <c r="BD28" i="26"/>
  <c r="AE29" i="26"/>
  <c r="F30" i="26"/>
  <c r="AL30" i="26"/>
  <c r="M31" i="26"/>
  <c r="AG31" i="26"/>
  <c r="AR31" i="26"/>
  <c r="BC31" i="26"/>
  <c r="G32" i="26"/>
  <c r="P32" i="26"/>
  <c r="Y32" i="26"/>
  <c r="AH32" i="26"/>
  <c r="AP32" i="26"/>
  <c r="AX32" i="26"/>
  <c r="BF32" i="26"/>
  <c r="I33" i="26"/>
  <c r="Q33" i="26"/>
  <c r="Y33" i="26"/>
  <c r="AG33" i="26"/>
  <c r="AO33" i="26"/>
  <c r="AW33" i="26"/>
  <c r="BE33" i="26"/>
  <c r="H34" i="26"/>
  <c r="P34" i="26"/>
  <c r="X34" i="26"/>
  <c r="AF34" i="26"/>
  <c r="AN34" i="26"/>
  <c r="AV34" i="26"/>
  <c r="BD34" i="26"/>
  <c r="G35" i="26"/>
  <c r="O35" i="26"/>
  <c r="W35" i="26"/>
  <c r="AE35" i="26"/>
  <c r="AM35" i="26"/>
  <c r="AU35" i="26"/>
  <c r="BC35" i="26"/>
  <c r="F36" i="26"/>
  <c r="N36" i="26"/>
  <c r="V36" i="26"/>
  <c r="AD36" i="26"/>
  <c r="AL36" i="26"/>
  <c r="AT36" i="26"/>
  <c r="BB36" i="26"/>
  <c r="E37" i="26"/>
  <c r="M37" i="26"/>
  <c r="U37" i="26"/>
  <c r="AC37" i="26"/>
  <c r="AK37" i="26"/>
  <c r="AS37" i="26"/>
  <c r="BA37" i="26"/>
  <c r="D38" i="26"/>
  <c r="L38" i="26"/>
  <c r="T38" i="26"/>
  <c r="AB38" i="26"/>
  <c r="AJ38" i="26"/>
  <c r="AR38" i="26"/>
  <c r="AZ38" i="26"/>
  <c r="C39" i="26"/>
  <c r="K39" i="26"/>
  <c r="S39" i="26"/>
  <c r="AA39" i="26"/>
  <c r="AI39" i="26"/>
  <c r="AQ39" i="26"/>
  <c r="AY39" i="26"/>
  <c r="B40" i="26"/>
  <c r="J40" i="26"/>
  <c r="R40" i="26"/>
  <c r="Z40" i="26"/>
  <c r="AH40" i="26"/>
  <c r="AP40" i="26"/>
  <c r="AX40" i="26"/>
  <c r="BF16" i="26"/>
  <c r="AB23" i="26"/>
  <c r="AP25" i="26"/>
  <c r="BD27" i="26"/>
  <c r="M30" i="26"/>
  <c r="AS31" i="26"/>
  <c r="Z32" i="26"/>
  <c r="B33" i="26"/>
  <c r="AH33" i="26"/>
  <c r="I34" i="26"/>
  <c r="AO34" i="26"/>
  <c r="P35" i="26"/>
  <c r="AV35" i="26"/>
  <c r="W36" i="26"/>
  <c r="BC36" i="26"/>
  <c r="AD37" i="26"/>
  <c r="E38" i="26"/>
  <c r="AG38" i="26"/>
  <c r="BB38" i="26"/>
  <c r="T39" i="26"/>
  <c r="AN39" i="26"/>
  <c r="D40" i="26"/>
  <c r="W40" i="26"/>
  <c r="AJ40" i="26"/>
  <c r="AU40" i="26"/>
  <c r="BD40" i="26"/>
  <c r="G41" i="26"/>
  <c r="O41" i="26"/>
  <c r="W41" i="26"/>
  <c r="AE41" i="26"/>
  <c r="AM41" i="26"/>
  <c r="AU41" i="26"/>
  <c r="BC41" i="26"/>
  <c r="F42" i="26"/>
  <c r="N42" i="26"/>
  <c r="V42" i="26"/>
  <c r="AD42" i="26"/>
  <c r="AL42" i="26"/>
  <c r="AT42" i="26"/>
  <c r="BB42" i="26"/>
  <c r="E43" i="26"/>
  <c r="M43" i="26"/>
  <c r="U43" i="26"/>
  <c r="AC43" i="26"/>
  <c r="AK43" i="26"/>
  <c r="AS43" i="26"/>
  <c r="BA43" i="26"/>
  <c r="D44" i="26"/>
  <c r="L44" i="26"/>
  <c r="T44" i="26"/>
  <c r="AB44" i="26"/>
  <c r="AJ44" i="26"/>
  <c r="AR44" i="26"/>
  <c r="AZ44" i="26"/>
  <c r="C45" i="26"/>
  <c r="K45" i="26"/>
  <c r="S45" i="26"/>
  <c r="AA45" i="26"/>
  <c r="AI45" i="26"/>
  <c r="AQ45" i="26"/>
  <c r="AY45" i="26"/>
  <c r="B46" i="26"/>
  <c r="J46" i="26"/>
  <c r="R46" i="26"/>
  <c r="Z46" i="26"/>
  <c r="AH46" i="26"/>
  <c r="AP46" i="26"/>
  <c r="AX46" i="26"/>
  <c r="BF46" i="26"/>
  <c r="I47" i="26"/>
  <c r="Q47" i="26"/>
  <c r="Y47" i="26"/>
  <c r="AG47" i="26"/>
  <c r="AO47" i="26"/>
  <c r="AW47" i="26"/>
  <c r="BE47" i="26"/>
  <c r="H48" i="26"/>
  <c r="P48" i="26"/>
  <c r="X48" i="26"/>
  <c r="AF48" i="26"/>
  <c r="AN48" i="26"/>
  <c r="AV48" i="26"/>
  <c r="B17" i="26"/>
  <c r="AC23" i="26"/>
  <c r="AQ25" i="26"/>
  <c r="BE27" i="26"/>
  <c r="N30" i="26"/>
  <c r="AU31" i="26"/>
  <c r="AA32" i="26"/>
  <c r="C33" i="26"/>
  <c r="AI33" i="26"/>
  <c r="J34" i="26"/>
  <c r="AP34" i="26"/>
  <c r="Q35" i="26"/>
  <c r="AW35" i="26"/>
  <c r="X36" i="26"/>
  <c r="BD36" i="26"/>
  <c r="AE37" i="26"/>
  <c r="F38" i="26"/>
  <c r="AK38" i="26"/>
  <c r="BE38" i="26"/>
  <c r="U39" i="26"/>
  <c r="AR39" i="26"/>
  <c r="G40" i="26"/>
  <c r="X40" i="26"/>
  <c r="AL40" i="26"/>
  <c r="AV40" i="26"/>
  <c r="BE40" i="26"/>
  <c r="H41" i="26"/>
  <c r="P41" i="26"/>
  <c r="X41" i="26"/>
  <c r="AF41" i="26"/>
  <c r="AN41" i="26"/>
  <c r="AV41" i="26"/>
  <c r="BD41" i="26"/>
  <c r="G42" i="26"/>
  <c r="O42" i="26"/>
  <c r="W42" i="26"/>
  <c r="AE42" i="26"/>
  <c r="AM42" i="26"/>
  <c r="AU42" i="26"/>
  <c r="BC42" i="26"/>
  <c r="F43" i="26"/>
  <c r="N43" i="26"/>
  <c r="V43" i="26"/>
  <c r="AD43" i="26"/>
  <c r="AL43" i="26"/>
  <c r="AT43" i="26"/>
  <c r="BB43" i="26"/>
  <c r="E44" i="26"/>
  <c r="M44" i="26"/>
  <c r="U44" i="26"/>
  <c r="AC44" i="26"/>
  <c r="AK44" i="26"/>
  <c r="AS44" i="26"/>
  <c r="BA44" i="26"/>
  <c r="D45" i="26"/>
  <c r="L45" i="26"/>
  <c r="T45" i="26"/>
  <c r="AB45" i="26"/>
  <c r="AJ45" i="26"/>
  <c r="AR45" i="26"/>
  <c r="AZ45" i="26"/>
  <c r="C46" i="26"/>
  <c r="K46" i="26"/>
  <c r="S46" i="26"/>
  <c r="AA46" i="26"/>
  <c r="AI46" i="26"/>
  <c r="AQ46" i="26"/>
  <c r="AY46" i="26"/>
  <c r="B47" i="26"/>
  <c r="J47" i="26"/>
  <c r="R47" i="26"/>
  <c r="Z47" i="26"/>
  <c r="AH47" i="26"/>
  <c r="AP47" i="26"/>
  <c r="AX47" i="26"/>
  <c r="BF47" i="26"/>
  <c r="I48" i="26"/>
  <c r="Q48" i="26"/>
  <c r="Y48" i="26"/>
  <c r="AG48" i="26"/>
  <c r="AO48" i="26"/>
  <c r="AW48" i="26"/>
  <c r="BE48" i="26"/>
  <c r="H49" i="26"/>
  <c r="P49" i="26"/>
  <c r="X49" i="26"/>
  <c r="AF49" i="26"/>
  <c r="O19" i="26"/>
  <c r="C24" i="26"/>
  <c r="Q26" i="26"/>
  <c r="AE28" i="26"/>
  <c r="AS30" i="26"/>
  <c r="BD31" i="26"/>
  <c r="AI32" i="26"/>
  <c r="J33" i="26"/>
  <c r="AP33" i="26"/>
  <c r="Q34" i="26"/>
  <c r="AW34" i="26"/>
  <c r="X35" i="26"/>
  <c r="BD35" i="26"/>
  <c r="AE36" i="26"/>
  <c r="F37" i="26"/>
  <c r="AL37" i="26"/>
  <c r="M38" i="26"/>
  <c r="AL38" i="26"/>
  <c r="D39" i="26"/>
  <c r="X39" i="26"/>
  <c r="AS39" i="26"/>
  <c r="K40" i="26"/>
  <c r="AA40" i="26"/>
  <c r="AM40" i="26"/>
  <c r="AW40" i="26"/>
  <c r="BF40" i="26"/>
  <c r="I41" i="26"/>
  <c r="Q41" i="26"/>
  <c r="Y41" i="26"/>
  <c r="AG41" i="26"/>
  <c r="AO41" i="26"/>
  <c r="AW41" i="26"/>
  <c r="BE41" i="26"/>
  <c r="H42" i="26"/>
  <c r="P42" i="26"/>
  <c r="X42" i="26"/>
  <c r="AF42" i="26"/>
  <c r="AN42" i="26"/>
  <c r="AV42" i="26"/>
  <c r="BD42" i="26"/>
  <c r="G43" i="26"/>
  <c r="O43" i="26"/>
  <c r="W43" i="26"/>
  <c r="AE43" i="26"/>
  <c r="AM43" i="26"/>
  <c r="AU43" i="26"/>
  <c r="BC43" i="26"/>
  <c r="F44" i="26"/>
  <c r="N44" i="26"/>
  <c r="V44" i="26"/>
  <c r="AD44" i="26"/>
  <c r="AL44" i="26"/>
  <c r="AT44" i="26"/>
  <c r="BB44" i="26"/>
  <c r="E45" i="26"/>
  <c r="M45" i="26"/>
  <c r="U45" i="26"/>
  <c r="AC45" i="26"/>
  <c r="AK45" i="26"/>
  <c r="AS45" i="26"/>
  <c r="BA45" i="26"/>
  <c r="D46" i="26"/>
  <c r="L46" i="26"/>
  <c r="T46" i="26"/>
  <c r="AB46" i="26"/>
  <c r="AJ46" i="26"/>
  <c r="AR46" i="26"/>
  <c r="AZ46" i="26"/>
  <c r="C47" i="26"/>
  <c r="K47" i="26"/>
  <c r="S47" i="26"/>
  <c r="AA47" i="26"/>
  <c r="AI47" i="26"/>
  <c r="AQ47" i="26"/>
  <c r="AY47" i="26"/>
  <c r="B48" i="26"/>
  <c r="J48" i="26"/>
  <c r="R48" i="26"/>
  <c r="Z48" i="26"/>
  <c r="AH48" i="26"/>
  <c r="AP48" i="26"/>
  <c r="AX48" i="26"/>
  <c r="BF48" i="26"/>
  <c r="P19" i="26"/>
  <c r="D24" i="26"/>
  <c r="R26" i="26"/>
  <c r="AF28" i="26"/>
  <c r="AT30" i="26"/>
  <c r="BE31" i="26"/>
  <c r="AJ32" i="26"/>
  <c r="K33" i="26"/>
  <c r="AQ33" i="26"/>
  <c r="R34" i="26"/>
  <c r="AX34" i="26"/>
  <c r="Y35" i="26"/>
  <c r="BE35" i="26"/>
  <c r="AF36" i="26"/>
  <c r="G37" i="26"/>
  <c r="AM37" i="26"/>
  <c r="N38" i="26"/>
  <c r="AO38" i="26"/>
  <c r="E39" i="26"/>
  <c r="AB39" i="26"/>
  <c r="AV39" i="26"/>
  <c r="L40" i="26"/>
  <c r="AB40" i="26"/>
  <c r="AN40" i="26"/>
  <c r="AY40" i="26"/>
  <c r="B41" i="26"/>
  <c r="J41" i="26"/>
  <c r="R41" i="26"/>
  <c r="Z41" i="26"/>
  <c r="AH41" i="26"/>
  <c r="AP41" i="26"/>
  <c r="AX41" i="26"/>
  <c r="BF41" i="26"/>
  <c r="I42" i="26"/>
  <c r="Q42" i="26"/>
  <c r="AC21" i="26"/>
  <c r="AI24" i="26"/>
  <c r="AW26" i="26"/>
  <c r="F29" i="26"/>
  <c r="Q31" i="26"/>
  <c r="H32" i="26"/>
  <c r="AQ32" i="26"/>
  <c r="R33" i="26"/>
  <c r="AX33" i="26"/>
  <c r="Y34" i="26"/>
  <c r="BE34" i="26"/>
  <c r="AF35" i="26"/>
  <c r="G36" i="26"/>
  <c r="AM36" i="26"/>
  <c r="N37" i="26"/>
  <c r="AT37" i="26"/>
  <c r="U38" i="26"/>
  <c r="AS38" i="26"/>
  <c r="H39" i="26"/>
  <c r="AC39" i="26"/>
  <c r="AZ39" i="26"/>
  <c r="O40" i="26"/>
  <c r="AE40" i="26"/>
  <c r="AO40" i="26"/>
  <c r="AZ40" i="26"/>
  <c r="C41" i="26"/>
  <c r="K41" i="26"/>
  <c r="S41" i="26"/>
  <c r="AA41" i="26"/>
  <c r="AI41" i="26"/>
  <c r="AQ41" i="26"/>
  <c r="AY41" i="26"/>
  <c r="B42" i="26"/>
  <c r="J42" i="26"/>
  <c r="R42" i="26"/>
  <c r="Z42" i="26"/>
  <c r="AH42" i="26"/>
  <c r="AP42" i="26"/>
  <c r="AX42" i="26"/>
  <c r="BF42" i="26"/>
  <c r="I43" i="26"/>
  <c r="Q43" i="26"/>
  <c r="Y43" i="26"/>
  <c r="AG43" i="26"/>
  <c r="AO43" i="26"/>
  <c r="AW43" i="26"/>
  <c r="BE43" i="26"/>
  <c r="H44" i="26"/>
  <c r="P44" i="26"/>
  <c r="X44" i="26"/>
  <c r="AF44" i="26"/>
  <c r="AN44" i="26"/>
  <c r="AV44" i="26"/>
  <c r="BD44" i="26"/>
  <c r="G45" i="26"/>
  <c r="O45" i="26"/>
  <c r="W45" i="26"/>
  <c r="AE45" i="26"/>
  <c r="AM45" i="26"/>
  <c r="AU45" i="26"/>
  <c r="BC45" i="26"/>
  <c r="F46" i="26"/>
  <c r="N46" i="26"/>
  <c r="V46" i="26"/>
  <c r="AD46" i="26"/>
  <c r="AL46" i="26"/>
  <c r="AT46" i="26"/>
  <c r="BB46" i="26"/>
  <c r="E47" i="26"/>
  <c r="M47" i="26"/>
  <c r="U47" i="26"/>
  <c r="AC47" i="26"/>
  <c r="AK47" i="26"/>
  <c r="AS47" i="26"/>
  <c r="BA47" i="26"/>
  <c r="D48" i="26"/>
  <c r="L48" i="26"/>
  <c r="T48" i="26"/>
  <c r="AB48" i="26"/>
  <c r="AJ48" i="26"/>
  <c r="AR48" i="26"/>
  <c r="AZ48" i="26"/>
  <c r="C49" i="26"/>
  <c r="K49" i="26"/>
  <c r="S49" i="26"/>
  <c r="AD21" i="26"/>
  <c r="AJ24" i="26"/>
  <c r="AX26" i="26"/>
  <c r="G29" i="26"/>
  <c r="T31" i="26"/>
  <c r="I32" i="26"/>
  <c r="AR32" i="26"/>
  <c r="S33" i="26"/>
  <c r="AY33" i="26"/>
  <c r="Z34" i="26"/>
  <c r="BF34" i="26"/>
  <c r="AG35" i="26"/>
  <c r="H36" i="26"/>
  <c r="AN36" i="26"/>
  <c r="O37" i="26"/>
  <c r="AU37" i="26"/>
  <c r="V38" i="26"/>
  <c r="AT38" i="26"/>
  <c r="L39" i="26"/>
  <c r="AF39" i="26"/>
  <c r="BA39" i="26"/>
  <c r="P40" i="26"/>
  <c r="AF40" i="26"/>
  <c r="AQ40" i="26"/>
  <c r="BA40" i="26"/>
  <c r="D41" i="26"/>
  <c r="L41" i="26"/>
  <c r="T41" i="26"/>
  <c r="AB41" i="26"/>
  <c r="AJ41" i="26"/>
  <c r="AR41" i="26"/>
  <c r="AZ41" i="26"/>
  <c r="C42" i="26"/>
  <c r="K42" i="26"/>
  <c r="S42" i="26"/>
  <c r="AA42" i="26"/>
  <c r="AI42" i="26"/>
  <c r="AQ42" i="26"/>
  <c r="AY42" i="26"/>
  <c r="B43" i="26"/>
  <c r="J43" i="26"/>
  <c r="R43" i="26"/>
  <c r="Z43" i="26"/>
  <c r="AH43" i="26"/>
  <c r="AP43" i="26"/>
  <c r="AX43" i="26"/>
  <c r="BF43" i="26"/>
  <c r="I44" i="26"/>
  <c r="Q44" i="26"/>
  <c r="Y44" i="26"/>
  <c r="AG44" i="26"/>
  <c r="AO44" i="26"/>
  <c r="AW44" i="26"/>
  <c r="BE44" i="26"/>
  <c r="H45" i="26"/>
  <c r="P45" i="26"/>
  <c r="X45" i="26"/>
  <c r="AF45" i="26"/>
  <c r="AN45" i="26"/>
  <c r="AV45" i="26"/>
  <c r="BD45" i="26"/>
  <c r="G46" i="26"/>
  <c r="O46" i="26"/>
  <c r="W46" i="26"/>
  <c r="AE46" i="26"/>
  <c r="AM46" i="26"/>
  <c r="AU46" i="26"/>
  <c r="BC46" i="26"/>
  <c r="F47" i="26"/>
  <c r="N47" i="26"/>
  <c r="V47" i="26"/>
  <c r="AD47" i="26"/>
  <c r="AL47" i="26"/>
  <c r="AT47" i="26"/>
  <c r="BB47" i="26"/>
  <c r="E48" i="26"/>
  <c r="M48" i="26"/>
  <c r="U48" i="26"/>
  <c r="AC48" i="26"/>
  <c r="AK48" i="26"/>
  <c r="AW22" i="26"/>
  <c r="J25" i="26"/>
  <c r="X27" i="26"/>
  <c r="AL29" i="26"/>
  <c r="AH31" i="26"/>
  <c r="Q32" i="26"/>
  <c r="AY32" i="26"/>
  <c r="Z33" i="26"/>
  <c r="BF33" i="26"/>
  <c r="AG34" i="26"/>
  <c r="H35" i="26"/>
  <c r="AN35" i="26"/>
  <c r="O36" i="26"/>
  <c r="AU36" i="26"/>
  <c r="V37" i="26"/>
  <c r="BB37" i="26"/>
  <c r="AC38" i="26"/>
  <c r="AW38" i="26"/>
  <c r="M39" i="26"/>
  <c r="AJ39" i="26"/>
  <c r="BD39" i="26"/>
  <c r="S40" i="26"/>
  <c r="AG40" i="26"/>
  <c r="AX22" i="26"/>
  <c r="B34" i="26"/>
  <c r="AD38" i="26"/>
  <c r="AT40" i="26"/>
  <c r="V41" i="26"/>
  <c r="BB41" i="26"/>
  <c r="AB42" i="26"/>
  <c r="AW42" i="26"/>
  <c r="L43" i="26"/>
  <c r="AI43" i="26"/>
  <c r="BD43" i="26"/>
  <c r="S44" i="26"/>
  <c r="AP44" i="26"/>
  <c r="F45" i="26"/>
  <c r="Z45" i="26"/>
  <c r="AW45" i="26"/>
  <c r="M46" i="26"/>
  <c r="AG46" i="26"/>
  <c r="BD46" i="26"/>
  <c r="T47" i="26"/>
  <c r="AN47" i="26"/>
  <c r="F48" i="26"/>
  <c r="AA48" i="26"/>
  <c r="AT48" i="26"/>
  <c r="D49" i="26"/>
  <c r="N49" i="26"/>
  <c r="Y49" i="26"/>
  <c r="AH49" i="26"/>
  <c r="AP49" i="26"/>
  <c r="AX49" i="26"/>
  <c r="BF49" i="26"/>
  <c r="I50" i="26"/>
  <c r="Q50" i="26"/>
  <c r="Y50" i="26"/>
  <c r="AG50" i="26"/>
  <c r="AO50" i="26"/>
  <c r="AW50" i="26"/>
  <c r="BE50" i="26"/>
  <c r="H51" i="26"/>
  <c r="P51" i="26"/>
  <c r="X51" i="26"/>
  <c r="AF51" i="26"/>
  <c r="AN51" i="26"/>
  <c r="AV51" i="26"/>
  <c r="BD51" i="26"/>
  <c r="G52" i="26"/>
  <c r="O52" i="26"/>
  <c r="W52" i="26"/>
  <c r="AE52" i="26"/>
  <c r="AM52" i="26"/>
  <c r="AU52" i="26"/>
  <c r="BC52" i="26"/>
  <c r="F53" i="26"/>
  <c r="N53" i="26"/>
  <c r="V53" i="26"/>
  <c r="AD53" i="26"/>
  <c r="AL53" i="26"/>
  <c r="AT53" i="26"/>
  <c r="BB53" i="26"/>
  <c r="E54" i="26"/>
  <c r="M54" i="26"/>
  <c r="U54" i="26"/>
  <c r="AC54" i="26"/>
  <c r="AK54" i="26"/>
  <c r="AS54" i="26"/>
  <c r="BA54" i="26"/>
  <c r="D55" i="26"/>
  <c r="L55" i="26"/>
  <c r="T55" i="26"/>
  <c r="AB55" i="26"/>
  <c r="AJ55" i="26"/>
  <c r="AR55" i="26"/>
  <c r="AZ55" i="26"/>
  <c r="C56" i="26"/>
  <c r="K56" i="26"/>
  <c r="S56" i="26"/>
  <c r="AA56" i="26"/>
  <c r="AI56" i="26"/>
  <c r="AQ56" i="26"/>
  <c r="AY56" i="26"/>
  <c r="B57" i="26"/>
  <c r="J57" i="26"/>
  <c r="R57" i="26"/>
  <c r="Z57" i="26"/>
  <c r="AH57" i="26"/>
  <c r="AP57" i="26"/>
  <c r="AX57" i="26"/>
  <c r="BF57" i="26"/>
  <c r="I58" i="26"/>
  <c r="Q58" i="26"/>
  <c r="Y58" i="26"/>
  <c r="AG58" i="26"/>
  <c r="K25" i="26"/>
  <c r="AH34" i="26"/>
  <c r="BA38" i="26"/>
  <c r="BB40" i="26"/>
  <c r="AC41" i="26"/>
  <c r="D42" i="26"/>
  <c r="AC42" i="26"/>
  <c r="AZ42" i="26"/>
  <c r="P43" i="26"/>
  <c r="AJ43" i="26"/>
  <c r="B44" i="26"/>
  <c r="W44" i="26"/>
  <c r="AQ44" i="26"/>
  <c r="I45" i="26"/>
  <c r="AD45" i="26"/>
  <c r="AX45" i="26"/>
  <c r="P46" i="26"/>
  <c r="AK46" i="26"/>
  <c r="BE46" i="26"/>
  <c r="W47" i="26"/>
  <c r="AR47" i="26"/>
  <c r="G48" i="26"/>
  <c r="AD48" i="26"/>
  <c r="AU48" i="26"/>
  <c r="E49" i="26"/>
  <c r="O49" i="26"/>
  <c r="Z49" i="26"/>
  <c r="AI49" i="26"/>
  <c r="AQ49" i="26"/>
  <c r="AY49" i="26"/>
  <c r="B50" i="26"/>
  <c r="J50" i="26"/>
  <c r="R50" i="26"/>
  <c r="Z50" i="26"/>
  <c r="AH50" i="26"/>
  <c r="AP50" i="26"/>
  <c r="AX50" i="26"/>
  <c r="BF50" i="26"/>
  <c r="I51" i="26"/>
  <c r="Q51" i="26"/>
  <c r="Y51" i="26"/>
  <c r="AG51" i="26"/>
  <c r="AO51" i="26"/>
  <c r="AW51" i="26"/>
  <c r="BE51" i="26"/>
  <c r="H52" i="26"/>
  <c r="P52" i="26"/>
  <c r="X52" i="26"/>
  <c r="AF52" i="26"/>
  <c r="AN52" i="26"/>
  <c r="AV52" i="26"/>
  <c r="BD52" i="26"/>
  <c r="G53" i="26"/>
  <c r="O53" i="26"/>
  <c r="W53" i="26"/>
  <c r="AE53" i="26"/>
  <c r="AM53" i="26"/>
  <c r="AU53" i="26"/>
  <c r="BC53" i="26"/>
  <c r="F54" i="26"/>
  <c r="N54" i="26"/>
  <c r="V54" i="26"/>
  <c r="AD54" i="26"/>
  <c r="AL54" i="26"/>
  <c r="AT54" i="26"/>
  <c r="BB54" i="26"/>
  <c r="E55" i="26"/>
  <c r="M55" i="26"/>
  <c r="U55" i="26"/>
  <c r="AC55" i="26"/>
  <c r="AK55" i="26"/>
  <c r="AS55" i="26"/>
  <c r="BA55" i="26"/>
  <c r="D56" i="26"/>
  <c r="L56" i="26"/>
  <c r="T56" i="26"/>
  <c r="AB56" i="26"/>
  <c r="AJ56" i="26"/>
  <c r="AR56" i="26"/>
  <c r="AZ56" i="26"/>
  <c r="C57" i="26"/>
  <c r="Y27" i="26"/>
  <c r="I35" i="26"/>
  <c r="P39" i="26"/>
  <c r="BC40" i="26"/>
  <c r="AD41" i="26"/>
  <c r="E42" i="26"/>
  <c r="AG42" i="26"/>
  <c r="BA42" i="26"/>
  <c r="S43" i="26"/>
  <c r="AN43" i="26"/>
  <c r="C44" i="26"/>
  <c r="Z44" i="26"/>
  <c r="AU44" i="26"/>
  <c r="J45" i="26"/>
  <c r="AG45" i="26"/>
  <c r="BB45" i="26"/>
  <c r="Q46" i="26"/>
  <c r="AN46" i="26"/>
  <c r="D47" i="26"/>
  <c r="X47" i="26"/>
  <c r="AU47" i="26"/>
  <c r="K48" i="26"/>
  <c r="AE48" i="26"/>
  <c r="AY48" i="26"/>
  <c r="F49" i="26"/>
  <c r="Q49" i="26"/>
  <c r="AA49" i="26"/>
  <c r="AJ49" i="26"/>
  <c r="AR49" i="26"/>
  <c r="AZ49" i="26"/>
  <c r="C50" i="26"/>
  <c r="K50" i="26"/>
  <c r="S50" i="26"/>
  <c r="AA50" i="26"/>
  <c r="AI50" i="26"/>
  <c r="AQ50" i="26"/>
  <c r="AY50" i="26"/>
  <c r="B51" i="26"/>
  <c r="J51" i="26"/>
  <c r="R51" i="26"/>
  <c r="Z51" i="26"/>
  <c r="AH51" i="26"/>
  <c r="AP51" i="26"/>
  <c r="AX51" i="26"/>
  <c r="BF51" i="26"/>
  <c r="I52" i="26"/>
  <c r="Q52" i="26"/>
  <c r="Y52" i="26"/>
  <c r="AG52" i="26"/>
  <c r="AO52" i="26"/>
  <c r="AW52" i="26"/>
  <c r="BE52" i="26"/>
  <c r="H53" i="26"/>
  <c r="P53" i="26"/>
  <c r="X53" i="26"/>
  <c r="AF53" i="26"/>
  <c r="AN53" i="26"/>
  <c r="AV53" i="26"/>
  <c r="BD53" i="26"/>
  <c r="G54" i="26"/>
  <c r="O54" i="26"/>
  <c r="W54" i="26"/>
  <c r="AE54" i="26"/>
  <c r="AM54" i="26"/>
  <c r="AU54" i="26"/>
  <c r="BC54" i="26"/>
  <c r="F55" i="26"/>
  <c r="N55" i="26"/>
  <c r="V55" i="26"/>
  <c r="AD55" i="26"/>
  <c r="AL55" i="26"/>
  <c r="AT55" i="26"/>
  <c r="BB55" i="26"/>
  <c r="E56" i="26"/>
  <c r="M56" i="26"/>
  <c r="U56" i="26"/>
  <c r="AC56" i="26"/>
  <c r="AK56" i="26"/>
  <c r="AS56" i="26"/>
  <c r="BA56" i="26"/>
  <c r="D57" i="26"/>
  <c r="L57" i="26"/>
  <c r="T57" i="26"/>
  <c r="AM29" i="26"/>
  <c r="AO35" i="26"/>
  <c r="AK39" i="26"/>
  <c r="E41" i="26"/>
  <c r="AK41" i="26"/>
  <c r="L42" i="26"/>
  <c r="AJ42" i="26"/>
  <c r="BE42" i="26"/>
  <c r="T43" i="26"/>
  <c r="AQ43" i="26"/>
  <c r="G44" i="26"/>
  <c r="AA44" i="26"/>
  <c r="AX44" i="26"/>
  <c r="N45" i="26"/>
  <c r="AH45" i="26"/>
  <c r="BE45" i="26"/>
  <c r="U46" i="26"/>
  <c r="AO46" i="26"/>
  <c r="G47" i="26"/>
  <c r="AB47" i="26"/>
  <c r="AV47" i="26"/>
  <c r="N48" i="26"/>
  <c r="AI48" i="26"/>
  <c r="BA48" i="26"/>
  <c r="G49" i="26"/>
  <c r="R49" i="26"/>
  <c r="AB49" i="26"/>
  <c r="AK49" i="26"/>
  <c r="AS49" i="26"/>
  <c r="BA49" i="26"/>
  <c r="D50" i="26"/>
  <c r="L50" i="26"/>
  <c r="T50" i="26"/>
  <c r="AB50" i="26"/>
  <c r="AJ50" i="26"/>
  <c r="AR50" i="26"/>
  <c r="AZ50" i="26"/>
  <c r="C51" i="26"/>
  <c r="K51" i="26"/>
  <c r="S51" i="26"/>
  <c r="AA51" i="26"/>
  <c r="AI51" i="26"/>
  <c r="AQ51" i="26"/>
  <c r="AY51" i="26"/>
  <c r="B52" i="26"/>
  <c r="J52" i="26"/>
  <c r="R52" i="26"/>
  <c r="Z52" i="26"/>
  <c r="AH52" i="26"/>
  <c r="AP52" i="26"/>
  <c r="AX52" i="26"/>
  <c r="BF52" i="26"/>
  <c r="I53" i="26"/>
  <c r="Q53" i="26"/>
  <c r="Y53" i="26"/>
  <c r="AG53" i="26"/>
  <c r="AO53" i="26"/>
  <c r="AW53" i="26"/>
  <c r="BE53" i="26"/>
  <c r="H54" i="26"/>
  <c r="P54" i="26"/>
  <c r="X54" i="26"/>
  <c r="AF54" i="26"/>
  <c r="AN54" i="26"/>
  <c r="AV54" i="26"/>
  <c r="BD54" i="26"/>
  <c r="G55" i="26"/>
  <c r="O55" i="26"/>
  <c r="W55" i="26"/>
  <c r="AE55" i="26"/>
  <c r="AM55" i="26"/>
  <c r="AU55" i="26"/>
  <c r="BC55" i="26"/>
  <c r="F56" i="26"/>
  <c r="N56" i="26"/>
  <c r="V56" i="26"/>
  <c r="AD56" i="26"/>
  <c r="AL56" i="26"/>
  <c r="AT56" i="26"/>
  <c r="BB56" i="26"/>
  <c r="E57" i="26"/>
  <c r="M57" i="26"/>
  <c r="U57" i="26"/>
  <c r="AC57" i="26"/>
  <c r="AK57" i="26"/>
  <c r="AJ31" i="26"/>
  <c r="P36" i="26"/>
  <c r="C40" i="26"/>
  <c r="F41" i="26"/>
  <c r="AL41" i="26"/>
  <c r="M42" i="26"/>
  <c r="AK42" i="26"/>
  <c r="C43" i="26"/>
  <c r="X43" i="26"/>
  <c r="AR43" i="26"/>
  <c r="J44" i="26"/>
  <c r="AE44" i="26"/>
  <c r="AY44" i="26"/>
  <c r="Q45" i="26"/>
  <c r="AL45" i="26"/>
  <c r="BF45" i="26"/>
  <c r="X46" i="26"/>
  <c r="AS46" i="26"/>
  <c r="H47" i="26"/>
  <c r="AE47" i="26"/>
  <c r="AZ47" i="26"/>
  <c r="O48" i="26"/>
  <c r="AL48" i="26"/>
  <c r="BB48" i="26"/>
  <c r="I49" i="26"/>
  <c r="T49" i="26"/>
  <c r="AC49" i="26"/>
  <c r="AL49" i="26"/>
  <c r="AT49" i="26"/>
  <c r="BB49" i="26"/>
  <c r="E50" i="26"/>
  <c r="M50" i="26"/>
  <c r="U50" i="26"/>
  <c r="AC50" i="26"/>
  <c r="AK50" i="26"/>
  <c r="AS50" i="26"/>
  <c r="BA50" i="26"/>
  <c r="D51" i="26"/>
  <c r="L51" i="26"/>
  <c r="T51" i="26"/>
  <c r="AB51" i="26"/>
  <c r="AJ51" i="26"/>
  <c r="AR51" i="26"/>
  <c r="AZ51" i="26"/>
  <c r="C52" i="26"/>
  <c r="K52" i="26"/>
  <c r="S52" i="26"/>
  <c r="AA52" i="26"/>
  <c r="AI52" i="26"/>
  <c r="AQ52" i="26"/>
  <c r="AY52" i="26"/>
  <c r="B53" i="26"/>
  <c r="J53" i="26"/>
  <c r="R53" i="26"/>
  <c r="Z53" i="26"/>
  <c r="AH53" i="26"/>
  <c r="AP53" i="26"/>
  <c r="AX53" i="26"/>
  <c r="BF53" i="26"/>
  <c r="I54" i="26"/>
  <c r="Q54" i="26"/>
  <c r="Y54" i="26"/>
  <c r="AG54" i="26"/>
  <c r="AO54" i="26"/>
  <c r="AW54" i="26"/>
  <c r="BE54" i="26"/>
  <c r="H55" i="26"/>
  <c r="P55" i="26"/>
  <c r="X55" i="26"/>
  <c r="AF55" i="26"/>
  <c r="AN55" i="26"/>
  <c r="AV55" i="26"/>
  <c r="BD55" i="26"/>
  <c r="G56" i="26"/>
  <c r="O56" i="26"/>
  <c r="W56" i="26"/>
  <c r="AE56" i="26"/>
  <c r="AM56" i="26"/>
  <c r="AU56" i="26"/>
  <c r="BC56" i="26"/>
  <c r="F57" i="26"/>
  <c r="N57" i="26"/>
  <c r="V57" i="26"/>
  <c r="AD57" i="26"/>
  <c r="AL57" i="26"/>
  <c r="AT57" i="26"/>
  <c r="BB57" i="26"/>
  <c r="E58" i="26"/>
  <c r="M58" i="26"/>
  <c r="U58" i="26"/>
  <c r="R32" i="26"/>
  <c r="AV36" i="26"/>
  <c r="T40" i="26"/>
  <c r="M41" i="26"/>
  <c r="AS41" i="26"/>
  <c r="T42" i="26"/>
  <c r="AO42" i="26"/>
  <c r="D43" i="26"/>
  <c r="AA43" i="26"/>
  <c r="AV43" i="26"/>
  <c r="K44" i="26"/>
  <c r="AH44" i="26"/>
  <c r="BC44" i="26"/>
  <c r="R45" i="26"/>
  <c r="AO45" i="26"/>
  <c r="E46" i="26"/>
  <c r="Y46" i="26"/>
  <c r="AV46" i="26"/>
  <c r="L47" i="26"/>
  <c r="AF47" i="26"/>
  <c r="BC47" i="26"/>
  <c r="S48" i="26"/>
  <c r="AM48" i="26"/>
  <c r="BC48" i="26"/>
  <c r="J49" i="26"/>
  <c r="U49" i="26"/>
  <c r="AD49" i="26"/>
  <c r="AM49" i="26"/>
  <c r="AU49" i="26"/>
  <c r="BC49" i="26"/>
  <c r="F50" i="26"/>
  <c r="N50" i="26"/>
  <c r="V50" i="26"/>
  <c r="AD50" i="26"/>
  <c r="AL50" i="26"/>
  <c r="AT50" i="26"/>
  <c r="BB50" i="26"/>
  <c r="E51" i="26"/>
  <c r="M51" i="26"/>
  <c r="U51" i="26"/>
  <c r="AC51" i="26"/>
  <c r="AK51" i="26"/>
  <c r="AS51" i="26"/>
  <c r="AZ32" i="26"/>
  <c r="W37" i="26"/>
  <c r="AI40" i="26"/>
  <c r="N41" i="26"/>
  <c r="AT41" i="26"/>
  <c r="U42" i="26"/>
  <c r="AR42" i="26"/>
  <c r="H43" i="26"/>
  <c r="AB43" i="26"/>
  <c r="AY43" i="26"/>
  <c r="O44" i="26"/>
  <c r="AI44" i="26"/>
  <c r="BF44" i="26"/>
  <c r="V45" i="26"/>
  <c r="AP45" i="26"/>
  <c r="H46" i="26"/>
  <c r="AC46" i="26"/>
  <c r="AW46" i="26"/>
  <c r="O47" i="26"/>
  <c r="AJ47" i="26"/>
  <c r="BD47" i="26"/>
  <c r="V48" i="26"/>
  <c r="AQ48" i="26"/>
  <c r="BD48" i="26"/>
  <c r="L49" i="26"/>
  <c r="V49" i="26"/>
  <c r="AE49" i="26"/>
  <c r="AN49" i="26"/>
  <c r="AV49" i="26"/>
  <c r="BD49" i="26"/>
  <c r="G50" i="26"/>
  <c r="O50" i="26"/>
  <c r="W50" i="26"/>
  <c r="AE50" i="26"/>
  <c r="AM50" i="26"/>
  <c r="AU50" i="26"/>
  <c r="BC50" i="26"/>
  <c r="F51" i="26"/>
  <c r="N51" i="26"/>
  <c r="V51" i="26"/>
  <c r="AD51" i="26"/>
  <c r="AL51" i="26"/>
  <c r="AT51" i="26"/>
  <c r="BB51" i="26"/>
  <c r="E52" i="26"/>
  <c r="M52" i="26"/>
  <c r="U52" i="26"/>
  <c r="AC52" i="26"/>
  <c r="AK52" i="26"/>
  <c r="AS52" i="26"/>
  <c r="BA52" i="26"/>
  <c r="D53" i="26"/>
  <c r="L53" i="26"/>
  <c r="T53" i="26"/>
  <c r="AB53" i="26"/>
  <c r="AJ53" i="26"/>
  <c r="AR53" i="26"/>
  <c r="AZ53" i="26"/>
  <c r="C54" i="26"/>
  <c r="K54" i="26"/>
  <c r="S54" i="26"/>
  <c r="AA54" i="26"/>
  <c r="AI54" i="26"/>
  <c r="AQ54" i="26"/>
  <c r="AY54" i="26"/>
  <c r="B55" i="26"/>
  <c r="J55" i="26"/>
  <c r="R55" i="26"/>
  <c r="Z55" i="26"/>
  <c r="AH55" i="26"/>
  <c r="AP55" i="26"/>
  <c r="AX55" i="26"/>
  <c r="BF55" i="26"/>
  <c r="I56" i="26"/>
  <c r="Q56" i="26"/>
  <c r="Y56" i="26"/>
  <c r="AG56" i="26"/>
  <c r="AO56" i="26"/>
  <c r="AW56" i="26"/>
  <c r="BE56" i="26"/>
  <c r="H57" i="26"/>
  <c r="P57" i="26"/>
  <c r="X57" i="26"/>
  <c r="AF57" i="26"/>
  <c r="AA33" i="26"/>
  <c r="AF43" i="26"/>
  <c r="AF46" i="26"/>
  <c r="M49" i="26"/>
  <c r="X50" i="26"/>
  <c r="AE51" i="26"/>
  <c r="N52" i="26"/>
  <c r="AT52" i="26"/>
  <c r="U53" i="26"/>
  <c r="BA53" i="26"/>
  <c r="AB54" i="26"/>
  <c r="C55" i="26"/>
  <c r="AI55" i="26"/>
  <c r="J56" i="26"/>
  <c r="AP56" i="26"/>
  <c r="O57" i="26"/>
  <c r="AG57" i="26"/>
  <c r="AS57" i="26"/>
  <c r="BD57" i="26"/>
  <c r="J58" i="26"/>
  <c r="T58" i="26"/>
  <c r="AD58" i="26"/>
  <c r="AM58" i="26"/>
  <c r="AU58" i="26"/>
  <c r="BC58" i="26"/>
  <c r="G2" i="26"/>
  <c r="O2" i="26"/>
  <c r="W2" i="26"/>
  <c r="AE2" i="26"/>
  <c r="AM2" i="26"/>
  <c r="AU2" i="26"/>
  <c r="BC2" i="26"/>
  <c r="BC37" i="26"/>
  <c r="AZ43" i="26"/>
  <c r="BA46" i="26"/>
  <c r="W49" i="26"/>
  <c r="AF50" i="26"/>
  <c r="AM51" i="26"/>
  <c r="T52" i="26"/>
  <c r="AZ52" i="26"/>
  <c r="AA53" i="26"/>
  <c r="B54" i="26"/>
  <c r="AH54" i="26"/>
  <c r="I55" i="26"/>
  <c r="AO55" i="26"/>
  <c r="P56" i="26"/>
  <c r="AV56" i="26"/>
  <c r="Q57" i="26"/>
  <c r="AI57" i="26"/>
  <c r="AU57" i="26"/>
  <c r="BE57" i="26"/>
  <c r="K58" i="26"/>
  <c r="V58" i="26"/>
  <c r="AE58" i="26"/>
  <c r="AN58" i="26"/>
  <c r="AV58" i="26"/>
  <c r="BD58" i="26"/>
  <c r="H2" i="26"/>
  <c r="P2" i="26"/>
  <c r="X2" i="26"/>
  <c r="AF2" i="26"/>
  <c r="AN2" i="26"/>
  <c r="AV2" i="26"/>
  <c r="BD2" i="26"/>
  <c r="AR40" i="26"/>
  <c r="R44" i="26"/>
  <c r="P47" i="26"/>
  <c r="AG49" i="26"/>
  <c r="AN50" i="26"/>
  <c r="AU51" i="26"/>
  <c r="V52" i="26"/>
  <c r="BB52" i="26"/>
  <c r="AC53" i="26"/>
  <c r="D54" i="26"/>
  <c r="AJ54" i="26"/>
  <c r="K55" i="26"/>
  <c r="AQ55" i="26"/>
  <c r="R56" i="26"/>
  <c r="AX56" i="26"/>
  <c r="S57" i="26"/>
  <c r="AJ57" i="26"/>
  <c r="AV57" i="26"/>
  <c r="B58" i="26"/>
  <c r="L58" i="26"/>
  <c r="W58" i="26"/>
  <c r="AF58" i="26"/>
  <c r="AO58" i="26"/>
  <c r="AW58" i="26"/>
  <c r="BE58" i="26"/>
  <c r="I2" i="26"/>
  <c r="Q2" i="26"/>
  <c r="Y2" i="26"/>
  <c r="AG2" i="26"/>
  <c r="AO2" i="26"/>
  <c r="AW2" i="26"/>
  <c r="BE2" i="26"/>
  <c r="U41" i="26"/>
  <c r="AM44" i="26"/>
  <c r="AM47" i="26"/>
  <c r="AO49" i="26"/>
  <c r="AV50" i="26"/>
  <c r="BA51" i="26"/>
  <c r="AB52" i="26"/>
  <c r="C53" i="26"/>
  <c r="AI53" i="26"/>
  <c r="J54" i="26"/>
  <c r="AP54" i="26"/>
  <c r="Q55" i="26"/>
  <c r="AW55" i="26"/>
  <c r="X56" i="26"/>
  <c r="BD56" i="26"/>
  <c r="W57" i="26"/>
  <c r="AM57" i="26"/>
  <c r="AW57" i="26"/>
  <c r="C58" i="26"/>
  <c r="N58" i="26"/>
  <c r="X58" i="26"/>
  <c r="AH58" i="26"/>
  <c r="AP58" i="26"/>
  <c r="AX58" i="26"/>
  <c r="BF58" i="26"/>
  <c r="J2" i="26"/>
  <c r="R2" i="26"/>
  <c r="Z2" i="26"/>
  <c r="AH2" i="26"/>
  <c r="AP2" i="26"/>
  <c r="AX2" i="26"/>
  <c r="BA41" i="26"/>
  <c r="B45" i="26"/>
  <c r="C48" i="26"/>
  <c r="AW49" i="26"/>
  <c r="BD50" i="26"/>
  <c r="BC51" i="26"/>
  <c r="AD52" i="26"/>
  <c r="E53" i="26"/>
  <c r="AK53" i="26"/>
  <c r="L54" i="26"/>
  <c r="AR54" i="26"/>
  <c r="S55" i="26"/>
  <c r="AY55" i="26"/>
  <c r="Z56" i="26"/>
  <c r="BF56" i="26"/>
  <c r="Y57" i="26"/>
  <c r="AN57" i="26"/>
  <c r="AY57" i="26"/>
  <c r="D58" i="26"/>
  <c r="O58" i="26"/>
  <c r="Z58" i="26"/>
  <c r="AI58" i="26"/>
  <c r="AQ58" i="26"/>
  <c r="AY58" i="26"/>
  <c r="C2" i="26"/>
  <c r="K2" i="26"/>
  <c r="S2" i="26"/>
  <c r="AA2" i="26"/>
  <c r="AI2" i="26"/>
  <c r="AQ2" i="26"/>
  <c r="AY2" i="26"/>
  <c r="B2" i="26"/>
  <c r="Y42" i="26"/>
  <c r="Y45" i="26"/>
  <c r="W48" i="26"/>
  <c r="BE49" i="26"/>
  <c r="G51" i="26"/>
  <c r="D52" i="26"/>
  <c r="AJ52" i="26"/>
  <c r="K53" i="26"/>
  <c r="AQ53" i="26"/>
  <c r="R54" i="26"/>
  <c r="AX54" i="26"/>
  <c r="Y55" i="26"/>
  <c r="BE55" i="26"/>
  <c r="AF56" i="26"/>
  <c r="G57" i="26"/>
  <c r="AA57" i="26"/>
  <c r="AO57" i="26"/>
  <c r="AZ57" i="26"/>
  <c r="F58" i="26"/>
  <c r="P58" i="26"/>
  <c r="AA58" i="26"/>
  <c r="AJ58" i="26"/>
  <c r="AR58" i="26"/>
  <c r="AZ58" i="26"/>
  <c r="D2" i="26"/>
  <c r="L2" i="26"/>
  <c r="T2" i="26"/>
  <c r="AB2" i="26"/>
  <c r="AJ2" i="26"/>
  <c r="AR2" i="26"/>
  <c r="AZ2" i="26"/>
  <c r="AS42" i="26"/>
  <c r="O51" i="26"/>
  <c r="AS53" i="26"/>
  <c r="B56" i="26"/>
  <c r="AQ57" i="26"/>
  <c r="AB58" i="26"/>
  <c r="E2" i="26"/>
  <c r="K43" i="26"/>
  <c r="W51" i="26"/>
  <c r="AY53" i="26"/>
  <c r="H56" i="26"/>
  <c r="AR57" i="26"/>
  <c r="AC58" i="26"/>
  <c r="F2" i="26"/>
  <c r="AL2" i="26"/>
  <c r="AT45" i="26"/>
  <c r="F52" i="26"/>
  <c r="T54" i="26"/>
  <c r="AH56" i="26"/>
  <c r="BA57" i="26"/>
  <c r="AK58" i="26"/>
  <c r="M2" i="26"/>
  <c r="AS2" i="26"/>
  <c r="I46" i="26"/>
  <c r="L52" i="26"/>
  <c r="Z54" i="26"/>
  <c r="AN56" i="26"/>
  <c r="BC57" i="26"/>
  <c r="AL58" i="26"/>
  <c r="N2" i="26"/>
  <c r="AT2" i="26"/>
  <c r="AS48" i="26"/>
  <c r="AL52" i="26"/>
  <c r="AZ54" i="26"/>
  <c r="I57" i="26"/>
  <c r="G58" i="26"/>
  <c r="AS58" i="26"/>
  <c r="U2" i="26"/>
  <c r="BA2" i="26"/>
  <c r="N10" i="27"/>
  <c r="B49" i="26"/>
  <c r="AR52" i="26"/>
  <c r="BF54" i="26"/>
  <c r="K57" i="26"/>
  <c r="H58" i="26"/>
  <c r="AT58" i="26"/>
  <c r="V2" i="26"/>
  <c r="BB2" i="26"/>
  <c r="H50" i="26"/>
  <c r="M53" i="26"/>
  <c r="P50" i="26"/>
  <c r="BA58" i="26"/>
  <c r="S53" i="26"/>
  <c r="AA55" i="26"/>
  <c r="AG55" i="26"/>
  <c r="AD2" i="26"/>
  <c r="AB57" i="26"/>
  <c r="AK2" i="26"/>
  <c r="AE57" i="26"/>
  <c r="BF2" i="26"/>
  <c r="R58" i="26"/>
  <c r="S58" i="26"/>
  <c r="BB58" i="26"/>
  <c r="AC2" i="26"/>
  <c r="C2" i="15"/>
  <c r="B3" i="26"/>
  <c r="J3" i="26"/>
  <c r="R3" i="26"/>
  <c r="Z3" i="26"/>
  <c r="AH3" i="26"/>
  <c r="AP3" i="26"/>
  <c r="AX3" i="26"/>
  <c r="BF3" i="26"/>
  <c r="I4" i="26"/>
  <c r="Q4" i="26"/>
  <c r="Y4" i="26"/>
  <c r="AG4" i="26"/>
  <c r="AO4" i="26"/>
  <c r="AW4" i="26"/>
  <c r="BE4" i="26"/>
  <c r="H5" i="26"/>
  <c r="P5" i="26"/>
  <c r="X5" i="26"/>
  <c r="AF5" i="26"/>
  <c r="AN5" i="26"/>
  <c r="AV5" i="26"/>
  <c r="BD5" i="26"/>
  <c r="G6" i="26"/>
  <c r="O6" i="26"/>
  <c r="W6" i="26"/>
  <c r="AE6" i="26"/>
  <c r="AM6" i="26"/>
  <c r="AU6" i="26"/>
  <c r="BC6" i="26"/>
  <c r="F7" i="26"/>
  <c r="N7" i="26"/>
  <c r="V7" i="26"/>
  <c r="AD7" i="26"/>
  <c r="AL7" i="26"/>
  <c r="AT7" i="26"/>
  <c r="BB7" i="26"/>
  <c r="E8" i="26"/>
  <c r="M8" i="26"/>
  <c r="U8" i="26"/>
  <c r="AC8" i="26"/>
  <c r="AK8" i="26"/>
  <c r="AS8" i="26"/>
  <c r="BA8" i="26"/>
  <c r="D9" i="26"/>
  <c r="L9" i="26"/>
  <c r="T9" i="26"/>
  <c r="AB9" i="26"/>
  <c r="AJ9" i="26"/>
  <c r="AR9" i="26"/>
  <c r="AZ9" i="26"/>
  <c r="C10" i="26"/>
  <c r="K10" i="26"/>
  <c r="S10" i="26"/>
  <c r="AA10" i="26"/>
  <c r="AI10" i="26"/>
  <c r="AQ10" i="26"/>
  <c r="AY10" i="26"/>
  <c r="B11" i="26"/>
  <c r="J11" i="26"/>
  <c r="R11" i="26"/>
  <c r="Z11" i="26"/>
  <c r="AH11" i="26"/>
  <c r="AP11" i="26"/>
  <c r="AX11" i="26"/>
  <c r="BF11" i="26"/>
  <c r="I12" i="26"/>
  <c r="Q12" i="26"/>
  <c r="Y12" i="26"/>
  <c r="AG12" i="26"/>
  <c r="AO12" i="26"/>
  <c r="AW12" i="26"/>
  <c r="BE12" i="26"/>
  <c r="H13" i="26"/>
  <c r="P13" i="26"/>
  <c r="X13" i="26"/>
  <c r="AF13" i="26"/>
  <c r="AN13" i="26"/>
  <c r="C3" i="26"/>
  <c r="K3" i="26"/>
  <c r="S3" i="26"/>
  <c r="AA3" i="26"/>
  <c r="AI3" i="26"/>
  <c r="AQ3" i="26"/>
  <c r="AY3" i="26"/>
  <c r="B4" i="26"/>
  <c r="J4" i="26"/>
  <c r="R4" i="26"/>
  <c r="Z4" i="26"/>
  <c r="AH4" i="26"/>
  <c r="AP4" i="26"/>
  <c r="AX4" i="26"/>
  <c r="BF4" i="26"/>
  <c r="I5" i="26"/>
  <c r="Q5" i="26"/>
  <c r="Y5" i="26"/>
  <c r="AG5" i="26"/>
  <c r="AO5" i="26"/>
  <c r="AW5" i="26"/>
  <c r="BE5" i="26"/>
  <c r="H6" i="26"/>
  <c r="P6" i="26"/>
  <c r="X6" i="26"/>
  <c r="AF6" i="26"/>
  <c r="AN6" i="26"/>
  <c r="AV6" i="26"/>
  <c r="BD6" i="26"/>
  <c r="G7" i="26"/>
  <c r="O7" i="26"/>
  <c r="W7" i="26"/>
  <c r="AE7" i="26"/>
  <c r="AM7" i="26"/>
  <c r="AU7" i="26"/>
  <c r="BC7" i="26"/>
  <c r="F8" i="26"/>
  <c r="N8" i="26"/>
  <c r="V8" i="26"/>
  <c r="AD8" i="26"/>
  <c r="AL8" i="26"/>
  <c r="AT8" i="26"/>
  <c r="BB8" i="26"/>
  <c r="E9" i="26"/>
  <c r="M9" i="26"/>
  <c r="U9" i="26"/>
  <c r="AC9" i="26"/>
  <c r="AK9" i="26"/>
  <c r="AS9" i="26"/>
  <c r="BA9" i="26"/>
  <c r="D10" i="26"/>
  <c r="L10" i="26"/>
  <c r="T10" i="26"/>
  <c r="AB10" i="26"/>
  <c r="AJ10" i="26"/>
  <c r="AR10" i="26"/>
  <c r="AZ10" i="26"/>
  <c r="C11" i="26"/>
  <c r="K11" i="26"/>
  <c r="S11" i="26"/>
  <c r="AA11" i="26"/>
  <c r="AI11" i="26"/>
  <c r="AQ11" i="26"/>
  <c r="AY11" i="26"/>
  <c r="B12" i="26"/>
  <c r="J12" i="26"/>
  <c r="R12" i="26"/>
  <c r="Z12" i="26"/>
  <c r="AH12" i="26"/>
  <c r="AP12" i="26"/>
  <c r="AX12" i="26"/>
  <c r="BF12" i="26"/>
  <c r="I13" i="26"/>
  <c r="Q13" i="26"/>
  <c r="Y13" i="26"/>
  <c r="AG13" i="26"/>
  <c r="AO13" i="26"/>
  <c r="D3" i="26"/>
  <c r="L3" i="26"/>
  <c r="T3" i="26"/>
  <c r="AB3" i="26"/>
  <c r="AJ3" i="26"/>
  <c r="AR3" i="26"/>
  <c r="AZ3" i="26"/>
  <c r="C4" i="26"/>
  <c r="K4" i="26"/>
  <c r="S4" i="26"/>
  <c r="AA4" i="26"/>
  <c r="AI4" i="26"/>
  <c r="AQ4" i="26"/>
  <c r="AY4" i="26"/>
  <c r="B5" i="26"/>
  <c r="J5" i="26"/>
  <c r="R5" i="26"/>
  <c r="Z5" i="26"/>
  <c r="AH5" i="26"/>
  <c r="AP5" i="26"/>
  <c r="AX5" i="26"/>
  <c r="BF5" i="26"/>
  <c r="I6" i="26"/>
  <c r="Q6" i="26"/>
  <c r="Y6" i="26"/>
  <c r="AG6" i="26"/>
  <c r="AO6" i="26"/>
  <c r="AW6" i="26"/>
  <c r="BE6" i="26"/>
  <c r="H7" i="26"/>
  <c r="P7" i="26"/>
  <c r="X7" i="26"/>
  <c r="AF7" i="26"/>
  <c r="AN7" i="26"/>
  <c r="AV7" i="26"/>
  <c r="BD7" i="26"/>
  <c r="G8" i="26"/>
  <c r="O8" i="26"/>
  <c r="W8" i="26"/>
  <c r="AE8" i="26"/>
  <c r="AM8" i="26"/>
  <c r="AU8" i="26"/>
  <c r="BC8" i="26"/>
  <c r="F9" i="26"/>
  <c r="N9" i="26"/>
  <c r="V9" i="26"/>
  <c r="AD9" i="26"/>
  <c r="AL9" i="26"/>
  <c r="AT9" i="26"/>
  <c r="BB9" i="26"/>
  <c r="E10" i="26"/>
  <c r="M10" i="26"/>
  <c r="U10" i="26"/>
  <c r="AC10" i="26"/>
  <c r="AK10" i="26"/>
  <c r="AS10" i="26"/>
  <c r="BA10" i="26"/>
  <c r="D11" i="26"/>
  <c r="L11" i="26"/>
  <c r="T11" i="26"/>
  <c r="AB11" i="26"/>
  <c r="AJ11" i="26"/>
  <c r="AR11" i="26"/>
  <c r="AZ11" i="26"/>
  <c r="C12" i="26"/>
  <c r="K12" i="26"/>
  <c r="S12" i="26"/>
  <c r="AA12" i="26"/>
  <c r="AI12" i="26"/>
  <c r="AQ12" i="26"/>
  <c r="AY12" i="26"/>
  <c r="B13" i="26"/>
  <c r="J13" i="26"/>
  <c r="R13" i="26"/>
  <c r="Z13" i="26"/>
  <c r="AH13" i="26"/>
  <c r="AP13" i="26"/>
  <c r="AX13" i="26"/>
  <c r="BF13" i="26"/>
  <c r="I14" i="26"/>
  <c r="Q14" i="26"/>
  <c r="Y14" i="26"/>
  <c r="AG14" i="26"/>
  <c r="AO14" i="26"/>
  <c r="AW14" i="26"/>
  <c r="E3" i="26"/>
  <c r="M3" i="26"/>
  <c r="U3" i="26"/>
  <c r="AC3" i="26"/>
  <c r="AK3" i="26"/>
  <c r="AS3" i="26"/>
  <c r="BA3" i="26"/>
  <c r="D4" i="26"/>
  <c r="L4" i="26"/>
  <c r="T4" i="26"/>
  <c r="AB4" i="26"/>
  <c r="AJ4" i="26"/>
  <c r="AR4" i="26"/>
  <c r="AZ4" i="26"/>
  <c r="C5" i="26"/>
  <c r="K5" i="26"/>
  <c r="S5" i="26"/>
  <c r="AA5" i="26"/>
  <c r="AI5" i="26"/>
  <c r="AQ5" i="26"/>
  <c r="AY5" i="26"/>
  <c r="B6" i="26"/>
  <c r="J6" i="26"/>
  <c r="R6" i="26"/>
  <c r="Z6" i="26"/>
  <c r="AH6" i="26"/>
  <c r="AP6" i="26"/>
  <c r="AX6" i="26"/>
  <c r="BF6" i="26"/>
  <c r="I7" i="26"/>
  <c r="Q7" i="26"/>
  <c r="Y7" i="26"/>
  <c r="AG7" i="26"/>
  <c r="AO7" i="26"/>
  <c r="AW7" i="26"/>
  <c r="BE7" i="26"/>
  <c r="H8" i="26"/>
  <c r="P8" i="26"/>
  <c r="X8" i="26"/>
  <c r="AF8" i="26"/>
  <c r="AN8" i="26"/>
  <c r="AV8" i="26"/>
  <c r="BD8" i="26"/>
  <c r="G9" i="26"/>
  <c r="O9" i="26"/>
  <c r="W9" i="26"/>
  <c r="AE9" i="26"/>
  <c r="AM9" i="26"/>
  <c r="AU9" i="26"/>
  <c r="BC9" i="26"/>
  <c r="F10" i="26"/>
  <c r="N10" i="26"/>
  <c r="V10" i="26"/>
  <c r="AD10" i="26"/>
  <c r="AL10" i="26"/>
  <c r="AT10" i="26"/>
  <c r="BB10" i="26"/>
  <c r="E11" i="26"/>
  <c r="M11" i="26"/>
  <c r="U11" i="26"/>
  <c r="AC11" i="26"/>
  <c r="AK11" i="26"/>
  <c r="AS11" i="26"/>
  <c r="BA11" i="26"/>
  <c r="D12" i="26"/>
  <c r="L12" i="26"/>
  <c r="T12" i="26"/>
  <c r="AB12" i="26"/>
  <c r="AJ12" i="26"/>
  <c r="AR12" i="26"/>
  <c r="AZ12" i="26"/>
  <c r="C13" i="26"/>
  <c r="K13" i="26"/>
  <c r="S13" i="26"/>
  <c r="AA13" i="26"/>
  <c r="AI13" i="26"/>
  <c r="AQ13" i="26"/>
  <c r="F3" i="26"/>
  <c r="N3" i="26"/>
  <c r="V3" i="26"/>
  <c r="AD3" i="26"/>
  <c r="AL3" i="26"/>
  <c r="AT3" i="26"/>
  <c r="BB3" i="26"/>
  <c r="E4" i="26"/>
  <c r="M4" i="26"/>
  <c r="U4" i="26"/>
  <c r="AC4" i="26"/>
  <c r="AK4" i="26"/>
  <c r="AS4" i="26"/>
  <c r="BA4" i="26"/>
  <c r="D5" i="26"/>
  <c r="L5" i="26"/>
  <c r="T5" i="26"/>
  <c r="AB5" i="26"/>
  <c r="AJ5" i="26"/>
  <c r="AR5" i="26"/>
  <c r="AZ5" i="26"/>
  <c r="C6" i="26"/>
  <c r="K6" i="26"/>
  <c r="S6" i="26"/>
  <c r="AA6" i="26"/>
  <c r="AI6" i="26"/>
  <c r="AQ6" i="26"/>
  <c r="AY6" i="26"/>
  <c r="B7" i="26"/>
  <c r="J7" i="26"/>
  <c r="R7" i="26"/>
  <c r="Z7" i="26"/>
  <c r="AH7" i="26"/>
  <c r="AP7" i="26"/>
  <c r="AX7" i="26"/>
  <c r="BF7" i="26"/>
  <c r="I8" i="26"/>
  <c r="Q8" i="26"/>
  <c r="Y8" i="26"/>
  <c r="AG8" i="26"/>
  <c r="AO8" i="26"/>
  <c r="AW8" i="26"/>
  <c r="BE8" i="26"/>
  <c r="H9" i="26"/>
  <c r="P9" i="26"/>
  <c r="X9" i="26"/>
  <c r="AF9" i="26"/>
  <c r="AN9" i="26"/>
  <c r="AV9" i="26"/>
  <c r="BD9" i="26"/>
  <c r="G10" i="26"/>
  <c r="O10" i="26"/>
  <c r="W10" i="26"/>
  <c r="AE10" i="26"/>
  <c r="AM10" i="26"/>
  <c r="AU10" i="26"/>
  <c r="BC10" i="26"/>
  <c r="F11" i="26"/>
  <c r="N11" i="26"/>
  <c r="V11" i="26"/>
  <c r="AD11" i="26"/>
  <c r="AL11" i="26"/>
  <c r="AT11" i="26"/>
  <c r="BB11" i="26"/>
  <c r="E12" i="26"/>
  <c r="M12" i="26"/>
  <c r="U12" i="26"/>
  <c r="AC12" i="26"/>
  <c r="AK12" i="26"/>
  <c r="AS12" i="26"/>
  <c r="BA12" i="26"/>
  <c r="D13" i="26"/>
  <c r="L13" i="26"/>
  <c r="T13" i="26"/>
  <c r="AB13" i="26"/>
  <c r="AJ13" i="26"/>
  <c r="AR13" i="26"/>
  <c r="AZ13" i="26"/>
  <c r="C14" i="26"/>
  <c r="K14" i="26"/>
  <c r="S14" i="26"/>
  <c r="G3" i="26"/>
  <c r="O3" i="26"/>
  <c r="W3" i="26"/>
  <c r="AE3" i="26"/>
  <c r="AM3" i="26"/>
  <c r="AU3" i="26"/>
  <c r="BC3" i="26"/>
  <c r="F4" i="26"/>
  <c r="N4" i="26"/>
  <c r="V4" i="26"/>
  <c r="AD4" i="26"/>
  <c r="AL4" i="26"/>
  <c r="AT4" i="26"/>
  <c r="BB4" i="26"/>
  <c r="E5" i="26"/>
  <c r="M5" i="26"/>
  <c r="U5" i="26"/>
  <c r="AC5" i="26"/>
  <c r="AK5" i="26"/>
  <c r="AS5" i="26"/>
  <c r="BA5" i="26"/>
  <c r="D6" i="26"/>
  <c r="L6" i="26"/>
  <c r="T6" i="26"/>
  <c r="AB6" i="26"/>
  <c r="AJ6" i="26"/>
  <c r="AR6" i="26"/>
  <c r="AZ6" i="26"/>
  <c r="C7" i="26"/>
  <c r="K7" i="26"/>
  <c r="S7" i="26"/>
  <c r="AA7" i="26"/>
  <c r="AI7" i="26"/>
  <c r="AQ7" i="26"/>
  <c r="AY7" i="26"/>
  <c r="B8" i="26"/>
  <c r="J8" i="26"/>
  <c r="R8" i="26"/>
  <c r="Z8" i="26"/>
  <c r="AH8" i="26"/>
  <c r="AP8" i="26"/>
  <c r="AX8" i="26"/>
  <c r="BF8" i="26"/>
  <c r="I9" i="26"/>
  <c r="Q9" i="26"/>
  <c r="Y9" i="26"/>
  <c r="AG9" i="26"/>
  <c r="AO9" i="26"/>
  <c r="AW9" i="26"/>
  <c r="BE9" i="26"/>
  <c r="H10" i="26"/>
  <c r="P10" i="26"/>
  <c r="X10" i="26"/>
  <c r="AF10" i="26"/>
  <c r="AN10" i="26"/>
  <c r="AV10" i="26"/>
  <c r="BD10" i="26"/>
  <c r="G11" i="26"/>
  <c r="O11" i="26"/>
  <c r="W11" i="26"/>
  <c r="AE11" i="26"/>
  <c r="AM11" i="26"/>
  <c r="AU11" i="26"/>
  <c r="BC11" i="26"/>
  <c r="F12" i="26"/>
  <c r="N12" i="26"/>
  <c r="V12" i="26"/>
  <c r="AD12" i="26"/>
  <c r="AL12" i="26"/>
  <c r="AT12" i="26"/>
  <c r="BB12" i="26"/>
  <c r="E13" i="26"/>
  <c r="M13" i="26"/>
  <c r="U13" i="26"/>
  <c r="AC13" i="26"/>
  <c r="AK13" i="26"/>
  <c r="AS13" i="26"/>
  <c r="BA13" i="26"/>
  <c r="D14" i="26"/>
  <c r="L14" i="26"/>
  <c r="H3" i="26"/>
  <c r="P3" i="26"/>
  <c r="K27" i="25"/>
  <c r="K35" i="25"/>
  <c r="K43" i="25"/>
  <c r="K51" i="25"/>
  <c r="K59" i="25"/>
  <c r="G19" i="25"/>
  <c r="C19" i="25" s="1"/>
  <c r="G27" i="25"/>
  <c r="C27" i="25" s="1"/>
  <c r="G35" i="25"/>
  <c r="C35" i="25" s="1"/>
  <c r="G43" i="25"/>
  <c r="C43" i="25" s="1"/>
  <c r="G51" i="25"/>
  <c r="C51" i="25" s="1"/>
  <c r="G59" i="25"/>
  <c r="C59" i="25" s="1"/>
  <c r="K36" i="25"/>
  <c r="K44" i="25"/>
  <c r="K52" i="25"/>
  <c r="G4" i="25"/>
  <c r="C4" i="25" s="1"/>
  <c r="G20" i="25"/>
  <c r="C20" i="25" s="1"/>
  <c r="G28" i="25"/>
  <c r="C28" i="25" s="1"/>
  <c r="G36" i="25"/>
  <c r="C36" i="25" s="1"/>
  <c r="K21" i="25"/>
  <c r="K29" i="25"/>
  <c r="K45" i="25"/>
  <c r="K53" i="25"/>
  <c r="G13" i="25"/>
  <c r="C13" i="25" s="1"/>
  <c r="G21" i="25"/>
  <c r="C21" i="25" s="1"/>
  <c r="G29" i="25"/>
  <c r="C29" i="25" s="1"/>
  <c r="G37" i="25"/>
  <c r="C37" i="25" s="1"/>
  <c r="G45" i="25"/>
  <c r="C45" i="25" s="1"/>
  <c r="G53" i="25"/>
  <c r="C53" i="25" s="1"/>
  <c r="G56" i="25"/>
  <c r="C56" i="25" s="1"/>
  <c r="K34" i="25"/>
  <c r="K50" i="25"/>
  <c r="G42" i="25"/>
  <c r="C42" i="25" s="1"/>
  <c r="G52" i="25"/>
  <c r="C52" i="25" s="1"/>
  <c r="K30" i="25"/>
  <c r="K38" i="25"/>
  <c r="K46" i="25"/>
  <c r="K54" i="25"/>
  <c r="G14" i="25"/>
  <c r="C14" i="25" s="1"/>
  <c r="G22" i="25"/>
  <c r="C22" i="25" s="1"/>
  <c r="G30" i="25"/>
  <c r="C30" i="25" s="1"/>
  <c r="G38" i="25"/>
  <c r="C38" i="25" s="1"/>
  <c r="G46" i="25"/>
  <c r="C46" i="25" s="1"/>
  <c r="G54" i="25"/>
  <c r="C54" i="25" s="1"/>
  <c r="G47" i="25"/>
  <c r="C47" i="25" s="1"/>
  <c r="G34" i="25"/>
  <c r="C34" i="25" s="1"/>
  <c r="K23" i="25"/>
  <c r="K31" i="25"/>
  <c r="K39" i="25"/>
  <c r="K47" i="25"/>
  <c r="K55" i="25"/>
  <c r="G7" i="25"/>
  <c r="C7" i="25" s="1"/>
  <c r="G15" i="25"/>
  <c r="C15" i="25" s="1"/>
  <c r="G23" i="25"/>
  <c r="C23" i="25" s="1"/>
  <c r="G31" i="25"/>
  <c r="C31" i="25" s="1"/>
  <c r="G39" i="25"/>
  <c r="C39" i="25" s="1"/>
  <c r="G55" i="25"/>
  <c r="C55" i="25" s="1"/>
  <c r="G10" i="25"/>
  <c r="C10" i="25" s="1"/>
  <c r="G26" i="25"/>
  <c r="C26" i="25" s="1"/>
  <c r="G50" i="25"/>
  <c r="C50" i="25" s="1"/>
  <c r="G58" i="25"/>
  <c r="C58" i="25" s="1"/>
  <c r="K24" i="25"/>
  <c r="K32" i="25"/>
  <c r="K40" i="25"/>
  <c r="K48" i="25"/>
  <c r="K56" i="25"/>
  <c r="G16" i="25"/>
  <c r="C16" i="25" s="1"/>
  <c r="G24" i="25"/>
  <c r="C24" i="25" s="1"/>
  <c r="G32" i="25"/>
  <c r="C32" i="25" s="1"/>
  <c r="G40" i="25"/>
  <c r="C40" i="25" s="1"/>
  <c r="K25" i="25"/>
  <c r="K33" i="25"/>
  <c r="K41" i="25"/>
  <c r="K49" i="25"/>
  <c r="K57" i="25"/>
  <c r="G17" i="25"/>
  <c r="C17" i="25" s="1"/>
  <c r="G25" i="25"/>
  <c r="C25" i="25" s="1"/>
  <c r="G33" i="25"/>
  <c r="C33" i="25" s="1"/>
  <c r="G41" i="25"/>
  <c r="C41" i="25" s="1"/>
  <c r="G49" i="25"/>
  <c r="C49" i="25" s="1"/>
  <c r="G57" i="25"/>
  <c r="C57" i="25" s="1"/>
  <c r="K42" i="25"/>
  <c r="K58" i="25"/>
  <c r="G18" i="25"/>
  <c r="C18" i="25" s="1"/>
  <c r="G44" i="25"/>
  <c r="C44" i="25" s="1"/>
  <c r="G48" i="25"/>
  <c r="C48" i="25" s="1"/>
  <c r="B3" i="27"/>
  <c r="J3" i="27"/>
  <c r="R3" i="27"/>
  <c r="C3" i="27"/>
  <c r="K3" i="27"/>
  <c r="S3" i="27"/>
  <c r="AA3" i="27"/>
  <c r="AI3" i="27"/>
  <c r="D3" i="27"/>
  <c r="L3" i="27"/>
  <c r="T3" i="27"/>
  <c r="AB3" i="27"/>
  <c r="AJ3" i="27"/>
  <c r="AR3" i="27"/>
  <c r="AZ3" i="27"/>
  <c r="C4" i="27"/>
  <c r="K4" i="27"/>
  <c r="G3" i="27"/>
  <c r="O3" i="27"/>
  <c r="Z3" i="27"/>
  <c r="AL3" i="27"/>
  <c r="AU3" i="27"/>
  <c r="BD3" i="27"/>
  <c r="H4" i="27"/>
  <c r="Q4" i="27"/>
  <c r="Y4" i="27"/>
  <c r="AG4" i="27"/>
  <c r="AO4" i="27"/>
  <c r="AW4" i="27"/>
  <c r="BE4" i="27"/>
  <c r="H5" i="27"/>
  <c r="P5" i="27"/>
  <c r="X5" i="27"/>
  <c r="AF5" i="27"/>
  <c r="AN5" i="27"/>
  <c r="AV5" i="27"/>
  <c r="BD5" i="27"/>
  <c r="G6" i="27"/>
  <c r="O6" i="27"/>
  <c r="W6" i="27"/>
  <c r="AE6" i="27"/>
  <c r="AM6" i="27"/>
  <c r="AU6" i="27"/>
  <c r="BC6" i="27"/>
  <c r="F7" i="27"/>
  <c r="N7" i="27"/>
  <c r="V7" i="27"/>
  <c r="AD7" i="27"/>
  <c r="AL7" i="27"/>
  <c r="AT7" i="27"/>
  <c r="BB7" i="27"/>
  <c r="E8" i="27"/>
  <c r="M8" i="27"/>
  <c r="U8" i="27"/>
  <c r="AC8" i="27"/>
  <c r="AK8" i="27"/>
  <c r="AS8" i="27"/>
  <c r="BA8" i="27"/>
  <c r="D9" i="27"/>
  <c r="L9" i="27"/>
  <c r="T9" i="27"/>
  <c r="AB9" i="27"/>
  <c r="AJ9" i="27"/>
  <c r="AR9" i="27"/>
  <c r="AZ9" i="27"/>
  <c r="C10" i="27"/>
  <c r="K10" i="27"/>
  <c r="S10" i="27"/>
  <c r="AA10" i="27"/>
  <c r="AI10" i="27"/>
  <c r="AQ10" i="27"/>
  <c r="AY10" i="27"/>
  <c r="B11" i="27"/>
  <c r="J11" i="27"/>
  <c r="R11" i="27"/>
  <c r="Z11" i="27"/>
  <c r="AH11" i="27"/>
  <c r="AP11" i="27"/>
  <c r="AX11" i="27"/>
  <c r="BF11" i="27"/>
  <c r="I12" i="27"/>
  <c r="Q12" i="27"/>
  <c r="Y12" i="27"/>
  <c r="AG12" i="27"/>
  <c r="AO12" i="27"/>
  <c r="AW12" i="27"/>
  <c r="BE12" i="27"/>
  <c r="H13" i="27"/>
  <c r="P13" i="27"/>
  <c r="X13" i="27"/>
  <c r="AF13" i="27"/>
  <c r="AN13" i="27"/>
  <c r="AV13" i="27"/>
  <c r="BD13" i="27"/>
  <c r="G14" i="27"/>
  <c r="O14" i="27"/>
  <c r="P3" i="27"/>
  <c r="AC3" i="27"/>
  <c r="AM3" i="27"/>
  <c r="AV3" i="27"/>
  <c r="BE3" i="27"/>
  <c r="I4" i="27"/>
  <c r="R4" i="27"/>
  <c r="Z4" i="27"/>
  <c r="AH4" i="27"/>
  <c r="AP4" i="27"/>
  <c r="AX4" i="27"/>
  <c r="BF4" i="27"/>
  <c r="I5" i="27"/>
  <c r="Q5" i="27"/>
  <c r="Y5" i="27"/>
  <c r="AG5" i="27"/>
  <c r="AO5" i="27"/>
  <c r="AW5" i="27"/>
  <c r="BE5" i="27"/>
  <c r="H6" i="27"/>
  <c r="P6" i="27"/>
  <c r="X6" i="27"/>
  <c r="AF6" i="27"/>
  <c r="AN6" i="27"/>
  <c r="AV6" i="27"/>
  <c r="BD6" i="27"/>
  <c r="G7" i="27"/>
  <c r="O7" i="27"/>
  <c r="W7" i="27"/>
  <c r="AE7" i="27"/>
  <c r="AM7" i="27"/>
  <c r="AU7" i="27"/>
  <c r="BC7" i="27"/>
  <c r="F8" i="27"/>
  <c r="N8" i="27"/>
  <c r="V8" i="27"/>
  <c r="AD8" i="27"/>
  <c r="AL8" i="27"/>
  <c r="AT8" i="27"/>
  <c r="BB8" i="27"/>
  <c r="E9" i="27"/>
  <c r="M9" i="27"/>
  <c r="U9" i="27"/>
  <c r="AC9" i="27"/>
  <c r="AK9" i="27"/>
  <c r="AS9" i="27"/>
  <c r="BA9" i="27"/>
  <c r="D10" i="27"/>
  <c r="L10" i="27"/>
  <c r="T10" i="27"/>
  <c r="AB10" i="27"/>
  <c r="AJ10" i="27"/>
  <c r="AR10" i="27"/>
  <c r="AZ10" i="27"/>
  <c r="C11" i="27"/>
  <c r="K11" i="27"/>
  <c r="S11" i="27"/>
  <c r="AA11" i="27"/>
  <c r="AI11" i="27"/>
  <c r="AQ11" i="27"/>
  <c r="AY11" i="27"/>
  <c r="B12" i="27"/>
  <c r="J12" i="27"/>
  <c r="R12" i="27"/>
  <c r="Z12" i="27"/>
  <c r="AH12" i="27"/>
  <c r="E3" i="27"/>
  <c r="Q3" i="27"/>
  <c r="AD3" i="27"/>
  <c r="AN3" i="27"/>
  <c r="AW3" i="27"/>
  <c r="BF3" i="27"/>
  <c r="J4" i="27"/>
  <c r="S4" i="27"/>
  <c r="AA4" i="27"/>
  <c r="AI4" i="27"/>
  <c r="AQ4" i="27"/>
  <c r="AY4" i="27"/>
  <c r="B5" i="27"/>
  <c r="J5" i="27"/>
  <c r="R5" i="27"/>
  <c r="Z5" i="27"/>
  <c r="AH5" i="27"/>
  <c r="AP5" i="27"/>
  <c r="AX5" i="27"/>
  <c r="BF5" i="27"/>
  <c r="I6" i="27"/>
  <c r="Q6" i="27"/>
  <c r="Y6" i="27"/>
  <c r="AG6" i="27"/>
  <c r="AO6" i="27"/>
  <c r="AW6" i="27"/>
  <c r="BE6" i="27"/>
  <c r="H7" i="27"/>
  <c r="P7" i="27"/>
  <c r="X7" i="27"/>
  <c r="AF7" i="27"/>
  <c r="AN7" i="27"/>
  <c r="AV7" i="27"/>
  <c r="BD7" i="27"/>
  <c r="G8" i="27"/>
  <c r="O8" i="27"/>
  <c r="W8" i="27"/>
  <c r="AE8" i="27"/>
  <c r="AM8" i="27"/>
  <c r="AU8" i="27"/>
  <c r="BC8" i="27"/>
  <c r="F9" i="27"/>
  <c r="N9" i="27"/>
  <c r="V9" i="27"/>
  <c r="AD9" i="27"/>
  <c r="AL9" i="27"/>
  <c r="AT9" i="27"/>
  <c r="BB9" i="27"/>
  <c r="E10" i="27"/>
  <c r="M10" i="27"/>
  <c r="U10" i="27"/>
  <c r="AC10" i="27"/>
  <c r="AK10" i="27"/>
  <c r="AS10" i="27"/>
  <c r="BA10" i="27"/>
  <c r="D11" i="27"/>
  <c r="L11" i="27"/>
  <c r="T11" i="27"/>
  <c r="AB11" i="27"/>
  <c r="AJ11" i="27"/>
  <c r="AR11" i="27"/>
  <c r="AZ11" i="27"/>
  <c r="C12" i="27"/>
  <c r="K12" i="27"/>
  <c r="S12" i="27"/>
  <c r="AA12" i="27"/>
  <c r="AI12" i="27"/>
  <c r="AQ12" i="27"/>
  <c r="AY12" i="27"/>
  <c r="B13" i="27"/>
  <c r="J13" i="27"/>
  <c r="R13" i="27"/>
  <c r="Z13" i="27"/>
  <c r="AH13" i="27"/>
  <c r="F3" i="27"/>
  <c r="U3" i="27"/>
  <c r="AE3" i="27"/>
  <c r="AO3" i="27"/>
  <c r="AX3" i="27"/>
  <c r="B4" i="27"/>
  <c r="L4" i="27"/>
  <c r="T4" i="27"/>
  <c r="AB4" i="27"/>
  <c r="AJ4" i="27"/>
  <c r="AR4" i="27"/>
  <c r="AZ4" i="27"/>
  <c r="C5" i="27"/>
  <c r="K5" i="27"/>
  <c r="S5" i="27"/>
  <c r="AA5" i="27"/>
  <c r="AI5" i="27"/>
  <c r="AQ5" i="27"/>
  <c r="AY5" i="27"/>
  <c r="B6" i="27"/>
  <c r="J6" i="27"/>
  <c r="R6" i="27"/>
  <c r="Z6" i="27"/>
  <c r="AH6" i="27"/>
  <c r="AP6" i="27"/>
  <c r="AX6" i="27"/>
  <c r="BF6" i="27"/>
  <c r="I7" i="27"/>
  <c r="Q7" i="27"/>
  <c r="Y7" i="27"/>
  <c r="AG7" i="27"/>
  <c r="AO7" i="27"/>
  <c r="AW7" i="27"/>
  <c r="BE7" i="27"/>
  <c r="H8" i="27"/>
  <c r="P8" i="27"/>
  <c r="X8" i="27"/>
  <c r="AF8" i="27"/>
  <c r="AN8" i="27"/>
  <c r="AV8" i="27"/>
  <c r="BD8" i="27"/>
  <c r="G9" i="27"/>
  <c r="O9" i="27"/>
  <c r="W9" i="27"/>
  <c r="AE9" i="27"/>
  <c r="AM9" i="27"/>
  <c r="AU9" i="27"/>
  <c r="BC9" i="27"/>
  <c r="F10" i="27"/>
  <c r="V10" i="27"/>
  <c r="AD10" i="27"/>
  <c r="AL10" i="27"/>
  <c r="AT10" i="27"/>
  <c r="BB10" i="27"/>
  <c r="E11" i="27"/>
  <c r="M11" i="27"/>
  <c r="U11" i="27"/>
  <c r="AC11" i="27"/>
  <c r="AK11" i="27"/>
  <c r="AS11" i="27"/>
  <c r="BA11" i="27"/>
  <c r="D12" i="27"/>
  <c r="L12" i="27"/>
  <c r="T12" i="27"/>
  <c r="AB12" i="27"/>
  <c r="AJ12" i="27"/>
  <c r="AR12" i="27"/>
  <c r="AZ12" i="27"/>
  <c r="C13" i="27"/>
  <c r="K13" i="27"/>
  <c r="S13" i="27"/>
  <c r="AA13" i="27"/>
  <c r="AI13" i="27"/>
  <c r="H3" i="27"/>
  <c r="V3" i="27"/>
  <c r="AF3" i="27"/>
  <c r="AP3" i="27"/>
  <c r="AY3" i="27"/>
  <c r="D4" i="27"/>
  <c r="M4" i="27"/>
  <c r="U4" i="27"/>
  <c r="AC4" i="27"/>
  <c r="AK4" i="27"/>
  <c r="AS4" i="27"/>
  <c r="BA4" i="27"/>
  <c r="D5" i="27"/>
  <c r="L5" i="27"/>
  <c r="T5" i="27"/>
  <c r="AB5" i="27"/>
  <c r="AJ5" i="27"/>
  <c r="AR5" i="27"/>
  <c r="AZ5" i="27"/>
  <c r="C6" i="27"/>
  <c r="K6" i="27"/>
  <c r="S6" i="27"/>
  <c r="AA6" i="27"/>
  <c r="AI6" i="27"/>
  <c r="AQ6" i="27"/>
  <c r="AY6" i="27"/>
  <c r="B7" i="27"/>
  <c r="J7" i="27"/>
  <c r="R7" i="27"/>
  <c r="Z7" i="27"/>
  <c r="AH7" i="27"/>
  <c r="AP7" i="27"/>
  <c r="AX7" i="27"/>
  <c r="BF7" i="27"/>
  <c r="I8" i="27"/>
  <c r="Q8" i="27"/>
  <c r="Y8" i="27"/>
  <c r="AG8" i="27"/>
  <c r="AO8" i="27"/>
  <c r="AW8" i="27"/>
  <c r="BE8" i="27"/>
  <c r="H9" i="27"/>
  <c r="P9" i="27"/>
  <c r="X9" i="27"/>
  <c r="AF9" i="27"/>
  <c r="AN9" i="27"/>
  <c r="AV9" i="27"/>
  <c r="BD9" i="27"/>
  <c r="G10" i="27"/>
  <c r="O10" i="27"/>
  <c r="W10" i="27"/>
  <c r="AE10" i="27"/>
  <c r="AM10" i="27"/>
  <c r="AU10" i="27"/>
  <c r="BC10" i="27"/>
  <c r="F11" i="27"/>
  <c r="N11" i="27"/>
  <c r="V11" i="27"/>
  <c r="AD11" i="27"/>
  <c r="AL11" i="27"/>
  <c r="AT11" i="27"/>
  <c r="BB11" i="27"/>
  <c r="E12" i="27"/>
  <c r="M12" i="27"/>
  <c r="U12" i="27"/>
  <c r="AC12" i="27"/>
  <c r="AK12" i="27"/>
  <c r="AS12" i="27"/>
  <c r="BA12" i="27"/>
  <c r="D13" i="27"/>
  <c r="L13" i="27"/>
  <c r="T13" i="27"/>
  <c r="AB13" i="27"/>
  <c r="AJ13" i="27"/>
  <c r="AR13" i="27"/>
  <c r="AZ13" i="27"/>
  <c r="C14" i="27"/>
  <c r="I3" i="27"/>
  <c r="W3" i="27"/>
  <c r="AG3" i="27"/>
  <c r="AQ3" i="27"/>
  <c r="BA3" i="27"/>
  <c r="E4" i="27"/>
  <c r="N4" i="27"/>
  <c r="V4" i="27"/>
  <c r="AD4" i="27"/>
  <c r="AL4" i="27"/>
  <c r="AT4" i="27"/>
  <c r="BB4" i="27"/>
  <c r="E5" i="27"/>
  <c r="M5" i="27"/>
  <c r="U5" i="27"/>
  <c r="AC5" i="27"/>
  <c r="AK5" i="27"/>
  <c r="AS5" i="27"/>
  <c r="BA5" i="27"/>
  <c r="D6" i="27"/>
  <c r="L6" i="27"/>
  <c r="T6" i="27"/>
  <c r="AB6" i="27"/>
  <c r="AJ6" i="27"/>
  <c r="AR6" i="27"/>
  <c r="AZ6" i="27"/>
  <c r="C7" i="27"/>
  <c r="K7" i="27"/>
  <c r="S7" i="27"/>
  <c r="AA7" i="27"/>
  <c r="AI7" i="27"/>
  <c r="AQ7" i="27"/>
  <c r="AY7" i="27"/>
  <c r="B8" i="27"/>
  <c r="J8" i="27"/>
  <c r="R8" i="27"/>
  <c r="Z8" i="27"/>
  <c r="AH8" i="27"/>
  <c r="AP8" i="27"/>
  <c r="AX8" i="27"/>
  <c r="BF8" i="27"/>
  <c r="I9" i="27"/>
  <c r="Q9" i="27"/>
  <c r="Y9" i="27"/>
  <c r="AG9" i="27"/>
  <c r="AO9" i="27"/>
  <c r="AW9" i="27"/>
  <c r="BE9" i="27"/>
  <c r="H10" i="27"/>
  <c r="P10" i="27"/>
  <c r="X10" i="27"/>
  <c r="AF10" i="27"/>
  <c r="AN10" i="27"/>
  <c r="AV10" i="27"/>
  <c r="BD10" i="27"/>
  <c r="G11" i="27"/>
  <c r="O11" i="27"/>
  <c r="W11" i="27"/>
  <c r="AE11" i="27"/>
  <c r="AM11" i="27"/>
  <c r="AU11" i="27"/>
  <c r="BC11" i="27"/>
  <c r="F12" i="27"/>
  <c r="N12" i="27"/>
  <c r="V12" i="27"/>
  <c r="AD12" i="27"/>
  <c r="AL12" i="27"/>
  <c r="AT12" i="27"/>
  <c r="BB12" i="27"/>
  <c r="E13" i="27"/>
  <c r="M13" i="27"/>
  <c r="U13" i="27"/>
  <c r="AC13" i="27"/>
  <c r="AK13" i="27"/>
  <c r="AS13" i="27"/>
  <c r="BA13" i="27"/>
  <c r="D14" i="27"/>
  <c r="L14" i="27"/>
  <c r="T14" i="27"/>
  <c r="M3" i="27"/>
  <c r="X3" i="27"/>
  <c r="AH3" i="27"/>
  <c r="AS3" i="27"/>
  <c r="BB3" i="27"/>
  <c r="F4" i="27"/>
  <c r="O4" i="27"/>
  <c r="W4" i="27"/>
  <c r="AE4" i="27"/>
  <c r="AM4" i="27"/>
  <c r="AU4" i="27"/>
  <c r="BC4" i="27"/>
  <c r="F5" i="27"/>
  <c r="N5" i="27"/>
  <c r="V5" i="27"/>
  <c r="AD5" i="27"/>
  <c r="AL5" i="27"/>
  <c r="AT5" i="27"/>
  <c r="BB5" i="27"/>
  <c r="E6" i="27"/>
  <c r="M6" i="27"/>
  <c r="U6" i="27"/>
  <c r="AC6" i="27"/>
  <c r="AK6" i="27"/>
  <c r="AS6" i="27"/>
  <c r="BA6" i="27"/>
  <c r="D7" i="27"/>
  <c r="L7" i="27"/>
  <c r="T7" i="27"/>
  <c r="AB7" i="27"/>
  <c r="AJ7" i="27"/>
  <c r="AR7" i="27"/>
  <c r="AZ7" i="27"/>
  <c r="C8" i="27"/>
  <c r="K8" i="27"/>
  <c r="S8" i="27"/>
  <c r="AA8" i="27"/>
  <c r="AI8" i="27"/>
  <c r="AQ8" i="27"/>
  <c r="AY8" i="27"/>
  <c r="B9" i="27"/>
  <c r="J9" i="27"/>
  <c r="R9" i="27"/>
  <c r="Z9" i="27"/>
  <c r="AH9" i="27"/>
  <c r="AP9" i="27"/>
  <c r="AX9" i="27"/>
  <c r="BF9" i="27"/>
  <c r="I10" i="27"/>
  <c r="Q10" i="27"/>
  <c r="Y10" i="27"/>
  <c r="AG10" i="27"/>
  <c r="AO10" i="27"/>
  <c r="AW10" i="27"/>
  <c r="BE10" i="27"/>
  <c r="H11" i="27"/>
  <c r="P11" i="27"/>
  <c r="X11" i="27"/>
  <c r="AF11" i="27"/>
  <c r="AN11" i="27"/>
  <c r="AV11" i="27"/>
  <c r="BD11" i="27"/>
  <c r="G12" i="27"/>
  <c r="O12" i="27"/>
  <c r="W12" i="27"/>
  <c r="AE12" i="27"/>
  <c r="AM12" i="27"/>
  <c r="AU12" i="27"/>
  <c r="BC12" i="27"/>
  <c r="N3" i="27"/>
  <c r="AF4" i="27"/>
  <c r="AM5" i="27"/>
  <c r="AT6" i="27"/>
  <c r="BA7" i="27"/>
  <c r="C9" i="27"/>
  <c r="J10" i="27"/>
  <c r="Q11" i="27"/>
  <c r="X12" i="27"/>
  <c r="F13" i="27"/>
  <c r="Y13" i="27"/>
  <c r="AQ13" i="27"/>
  <c r="BE13" i="27"/>
  <c r="K14" i="27"/>
  <c r="V14" i="27"/>
  <c r="AD14" i="27"/>
  <c r="AL14" i="27"/>
  <c r="AT14" i="27"/>
  <c r="BB14" i="27"/>
  <c r="E15" i="27"/>
  <c r="M15" i="27"/>
  <c r="U15" i="27"/>
  <c r="AC15" i="27"/>
  <c r="AK15" i="27"/>
  <c r="AS15" i="27"/>
  <c r="BA15" i="27"/>
  <c r="D16" i="27"/>
  <c r="L16" i="27"/>
  <c r="T16" i="27"/>
  <c r="AB16" i="27"/>
  <c r="AJ16" i="27"/>
  <c r="AR16" i="27"/>
  <c r="AZ16" i="27"/>
  <c r="C17" i="27"/>
  <c r="K17" i="27"/>
  <c r="S17" i="27"/>
  <c r="AA17" i="27"/>
  <c r="AI17" i="27"/>
  <c r="AQ17" i="27"/>
  <c r="AY17" i="27"/>
  <c r="B18" i="27"/>
  <c r="J18" i="27"/>
  <c r="R18" i="27"/>
  <c r="Z18" i="27"/>
  <c r="AH18" i="27"/>
  <c r="AP18" i="27"/>
  <c r="AX18" i="27"/>
  <c r="BF18" i="27"/>
  <c r="I19" i="27"/>
  <c r="Q19" i="27"/>
  <c r="Y19" i="27"/>
  <c r="AG19" i="27"/>
  <c r="AO19" i="27"/>
  <c r="AW19" i="27"/>
  <c r="BE19" i="27"/>
  <c r="H20" i="27"/>
  <c r="P20" i="27"/>
  <c r="X20" i="27"/>
  <c r="AF20" i="27"/>
  <c r="AN20" i="27"/>
  <c r="AV20" i="27"/>
  <c r="BD20" i="27"/>
  <c r="G21" i="27"/>
  <c r="O21" i="27"/>
  <c r="W21" i="27"/>
  <c r="AE21" i="27"/>
  <c r="AM21" i="27"/>
  <c r="AU21" i="27"/>
  <c r="BC21" i="27"/>
  <c r="F22" i="27"/>
  <c r="N22" i="27"/>
  <c r="V22" i="27"/>
  <c r="AD22" i="27"/>
  <c r="AL22" i="27"/>
  <c r="AT22" i="27"/>
  <c r="BB22" i="27"/>
  <c r="E23" i="27"/>
  <c r="M23" i="27"/>
  <c r="U23" i="27"/>
  <c r="AC23" i="27"/>
  <c r="AK23" i="27"/>
  <c r="AS23" i="27"/>
  <c r="BA23" i="27"/>
  <c r="D24" i="27"/>
  <c r="L24" i="27"/>
  <c r="T24" i="27"/>
  <c r="AB24" i="27"/>
  <c r="AJ24" i="27"/>
  <c r="AR24" i="27"/>
  <c r="AZ24" i="27"/>
  <c r="C25" i="27"/>
  <c r="K25" i="27"/>
  <c r="S25" i="27"/>
  <c r="AA25" i="27"/>
  <c r="AI25" i="27"/>
  <c r="AQ25" i="27"/>
  <c r="AY25" i="27"/>
  <c r="B26" i="27"/>
  <c r="J26" i="27"/>
  <c r="R26" i="27"/>
  <c r="Z26" i="27"/>
  <c r="AH26" i="27"/>
  <c r="AP26" i="27"/>
  <c r="AX26" i="27"/>
  <c r="BF26" i="27"/>
  <c r="I27" i="27"/>
  <c r="Q27" i="27"/>
  <c r="Y27" i="27"/>
  <c r="AG27" i="27"/>
  <c r="AO27" i="27"/>
  <c r="AW27" i="27"/>
  <c r="BE27" i="27"/>
  <c r="H28" i="27"/>
  <c r="P28" i="27"/>
  <c r="X28" i="27"/>
  <c r="AF28" i="27"/>
  <c r="AN28" i="27"/>
  <c r="AV28" i="27"/>
  <c r="BD28" i="27"/>
  <c r="G29" i="27"/>
  <c r="O29" i="27"/>
  <c r="W29" i="27"/>
  <c r="AE29" i="27"/>
  <c r="AM29" i="27"/>
  <c r="AU29" i="27"/>
  <c r="BC29" i="27"/>
  <c r="F30" i="27"/>
  <c r="N30" i="27"/>
  <c r="V30" i="27"/>
  <c r="AD30" i="27"/>
  <c r="AL30" i="27"/>
  <c r="AT30" i="27"/>
  <c r="BB30" i="27"/>
  <c r="E31" i="27"/>
  <c r="M31" i="27"/>
  <c r="U31" i="27"/>
  <c r="AC31" i="27"/>
  <c r="AK31" i="27"/>
  <c r="AS31" i="27"/>
  <c r="BA31" i="27"/>
  <c r="D32" i="27"/>
  <c r="L32" i="27"/>
  <c r="T32" i="27"/>
  <c r="AB32" i="27"/>
  <c r="Y3" i="27"/>
  <c r="AN4" i="27"/>
  <c r="AU5" i="27"/>
  <c r="BB6" i="27"/>
  <c r="D8" i="27"/>
  <c r="K9" i="27"/>
  <c r="R10" i="27"/>
  <c r="Y11" i="27"/>
  <c r="AF12" i="27"/>
  <c r="G13" i="27"/>
  <c r="AD13" i="27"/>
  <c r="AT13" i="27"/>
  <c r="BF13" i="27"/>
  <c r="M14" i="27"/>
  <c r="W14" i="27"/>
  <c r="AE14" i="27"/>
  <c r="AM14" i="27"/>
  <c r="AU14" i="27"/>
  <c r="BC14" i="27"/>
  <c r="F15" i="27"/>
  <c r="N15" i="27"/>
  <c r="V15" i="27"/>
  <c r="AD15" i="27"/>
  <c r="AL15" i="27"/>
  <c r="AT15" i="27"/>
  <c r="BB15" i="27"/>
  <c r="E16" i="27"/>
  <c r="M16" i="27"/>
  <c r="U16" i="27"/>
  <c r="AC16" i="27"/>
  <c r="AK16" i="27"/>
  <c r="AS16" i="27"/>
  <c r="BA16" i="27"/>
  <c r="D17" i="27"/>
  <c r="L17" i="27"/>
  <c r="T17" i="27"/>
  <c r="AB17" i="27"/>
  <c r="AJ17" i="27"/>
  <c r="AR17" i="27"/>
  <c r="AZ17" i="27"/>
  <c r="C18" i="27"/>
  <c r="K18" i="27"/>
  <c r="S18" i="27"/>
  <c r="AA18" i="27"/>
  <c r="AI18" i="27"/>
  <c r="AQ18" i="27"/>
  <c r="AY18" i="27"/>
  <c r="B19" i="27"/>
  <c r="J19" i="27"/>
  <c r="R19" i="27"/>
  <c r="Z19" i="27"/>
  <c r="AH19" i="27"/>
  <c r="AP19" i="27"/>
  <c r="AX19" i="27"/>
  <c r="BF19" i="27"/>
  <c r="I20" i="27"/>
  <c r="Q20" i="27"/>
  <c r="Y20" i="27"/>
  <c r="AG20" i="27"/>
  <c r="AO20" i="27"/>
  <c r="AW20" i="27"/>
  <c r="BE20" i="27"/>
  <c r="H21" i="27"/>
  <c r="P21" i="27"/>
  <c r="X21" i="27"/>
  <c r="AF21" i="27"/>
  <c r="AN21" i="27"/>
  <c r="AV21" i="27"/>
  <c r="BD21" i="27"/>
  <c r="G22" i="27"/>
  <c r="O22" i="27"/>
  <c r="W22" i="27"/>
  <c r="AE22" i="27"/>
  <c r="AM22" i="27"/>
  <c r="AU22" i="27"/>
  <c r="BC22" i="27"/>
  <c r="F23" i="27"/>
  <c r="N23" i="27"/>
  <c r="V23" i="27"/>
  <c r="AD23" i="27"/>
  <c r="AL23" i="27"/>
  <c r="AT23" i="27"/>
  <c r="BB23" i="27"/>
  <c r="E24" i="27"/>
  <c r="M24" i="27"/>
  <c r="U24" i="27"/>
  <c r="AC24" i="27"/>
  <c r="AK24" i="27"/>
  <c r="AS24" i="27"/>
  <c r="BA24" i="27"/>
  <c r="D25" i="27"/>
  <c r="L25" i="27"/>
  <c r="T25" i="27"/>
  <c r="AB25" i="27"/>
  <c r="AJ25" i="27"/>
  <c r="AR25" i="27"/>
  <c r="AZ25" i="27"/>
  <c r="C26" i="27"/>
  <c r="K26" i="27"/>
  <c r="S26" i="27"/>
  <c r="AA26" i="27"/>
  <c r="AI26" i="27"/>
  <c r="AQ26" i="27"/>
  <c r="AY26" i="27"/>
  <c r="B27" i="27"/>
  <c r="J27" i="27"/>
  <c r="R27" i="27"/>
  <c r="Z27" i="27"/>
  <c r="AH27" i="27"/>
  <c r="AP27" i="27"/>
  <c r="AX27" i="27"/>
  <c r="BF27" i="27"/>
  <c r="I28" i="27"/>
  <c r="Q28" i="27"/>
  <c r="Y28" i="27"/>
  <c r="AG28" i="27"/>
  <c r="AO28" i="27"/>
  <c r="AW28" i="27"/>
  <c r="BE28" i="27"/>
  <c r="H29" i="27"/>
  <c r="P29" i="27"/>
  <c r="X29" i="27"/>
  <c r="AF29" i="27"/>
  <c r="AN29" i="27"/>
  <c r="AV29" i="27"/>
  <c r="BD29" i="27"/>
  <c r="G30" i="27"/>
  <c r="O30" i="27"/>
  <c r="W30" i="27"/>
  <c r="AE30" i="27"/>
  <c r="AM30" i="27"/>
  <c r="AU30" i="27"/>
  <c r="BC30" i="27"/>
  <c r="F31" i="27"/>
  <c r="N31" i="27"/>
  <c r="V31" i="27"/>
  <c r="AD31" i="27"/>
  <c r="AL31" i="27"/>
  <c r="AT31" i="27"/>
  <c r="BB31" i="27"/>
  <c r="E32" i="27"/>
  <c r="M32" i="27"/>
  <c r="U32" i="27"/>
  <c r="AC32" i="27"/>
  <c r="AK32" i="27"/>
  <c r="AS32" i="27"/>
  <c r="BA32" i="27"/>
  <c r="D33" i="27"/>
  <c r="L33" i="27"/>
  <c r="T33" i="27"/>
  <c r="AB33" i="27"/>
  <c r="AJ33" i="27"/>
  <c r="AR33" i="27"/>
  <c r="AZ33" i="27"/>
  <c r="C34" i="27"/>
  <c r="K34" i="27"/>
  <c r="S34" i="27"/>
  <c r="AA34" i="27"/>
  <c r="AI34" i="27"/>
  <c r="AQ34" i="27"/>
  <c r="AY34" i="27"/>
  <c r="B35" i="27"/>
  <c r="J35" i="27"/>
  <c r="R35" i="27"/>
  <c r="Z35" i="27"/>
  <c r="AH35" i="27"/>
  <c r="AP35" i="27"/>
  <c r="AK3" i="27"/>
  <c r="AV4" i="27"/>
  <c r="BC5" i="27"/>
  <c r="E7" i="27"/>
  <c r="L8" i="27"/>
  <c r="S9" i="27"/>
  <c r="Z10" i="27"/>
  <c r="AG11" i="27"/>
  <c r="AN12" i="27"/>
  <c r="I13" i="27"/>
  <c r="AE13" i="27"/>
  <c r="AU13" i="27"/>
  <c r="B14" i="27"/>
  <c r="N14" i="27"/>
  <c r="X14" i="27"/>
  <c r="AF14" i="27"/>
  <c r="AN14" i="27"/>
  <c r="AV14" i="27"/>
  <c r="BD14" i="27"/>
  <c r="G15" i="27"/>
  <c r="O15" i="27"/>
  <c r="W15" i="27"/>
  <c r="AE15" i="27"/>
  <c r="AM15" i="27"/>
  <c r="AU15" i="27"/>
  <c r="BC15" i="27"/>
  <c r="F16" i="27"/>
  <c r="N16" i="27"/>
  <c r="V16" i="27"/>
  <c r="AD16" i="27"/>
  <c r="AL16" i="27"/>
  <c r="AT16" i="27"/>
  <c r="BB16" i="27"/>
  <c r="E17" i="27"/>
  <c r="M17" i="27"/>
  <c r="U17" i="27"/>
  <c r="AC17" i="27"/>
  <c r="AK17" i="27"/>
  <c r="AS17" i="27"/>
  <c r="BA17" i="27"/>
  <c r="D18" i="27"/>
  <c r="L18" i="27"/>
  <c r="T18" i="27"/>
  <c r="AB18" i="27"/>
  <c r="AJ18" i="27"/>
  <c r="AR18" i="27"/>
  <c r="AZ18" i="27"/>
  <c r="C19" i="27"/>
  <c r="K19" i="27"/>
  <c r="S19" i="27"/>
  <c r="AA19" i="27"/>
  <c r="AI19" i="27"/>
  <c r="AQ19" i="27"/>
  <c r="AY19" i="27"/>
  <c r="B20" i="27"/>
  <c r="J20" i="27"/>
  <c r="R20" i="27"/>
  <c r="Z20" i="27"/>
  <c r="AH20" i="27"/>
  <c r="AP20" i="27"/>
  <c r="AX20" i="27"/>
  <c r="BF20" i="27"/>
  <c r="I21" i="27"/>
  <c r="Q21" i="27"/>
  <c r="Y21" i="27"/>
  <c r="AG21" i="27"/>
  <c r="AO21" i="27"/>
  <c r="AW21" i="27"/>
  <c r="BE21" i="27"/>
  <c r="H22" i="27"/>
  <c r="P22" i="27"/>
  <c r="X22" i="27"/>
  <c r="AF22" i="27"/>
  <c r="AN22" i="27"/>
  <c r="AV22" i="27"/>
  <c r="BD22" i="27"/>
  <c r="G23" i="27"/>
  <c r="O23" i="27"/>
  <c r="W23" i="27"/>
  <c r="AE23" i="27"/>
  <c r="AM23" i="27"/>
  <c r="AU23" i="27"/>
  <c r="BC23" i="27"/>
  <c r="F24" i="27"/>
  <c r="N24" i="27"/>
  <c r="V24" i="27"/>
  <c r="AD24" i="27"/>
  <c r="AL24" i="27"/>
  <c r="AT24" i="27"/>
  <c r="BB24" i="27"/>
  <c r="E25" i="27"/>
  <c r="M25" i="27"/>
  <c r="U25" i="27"/>
  <c r="AC25" i="27"/>
  <c r="AK25" i="27"/>
  <c r="AS25" i="27"/>
  <c r="BA25" i="27"/>
  <c r="D26" i="27"/>
  <c r="L26" i="27"/>
  <c r="T26" i="27"/>
  <c r="AB26" i="27"/>
  <c r="AJ26" i="27"/>
  <c r="AR26" i="27"/>
  <c r="AZ26" i="27"/>
  <c r="C27" i="27"/>
  <c r="K27" i="27"/>
  <c r="S27" i="27"/>
  <c r="AA27" i="27"/>
  <c r="AI27" i="27"/>
  <c r="AQ27" i="27"/>
  <c r="AY27" i="27"/>
  <c r="B28" i="27"/>
  <c r="J28" i="27"/>
  <c r="R28" i="27"/>
  <c r="Z28" i="27"/>
  <c r="AH28" i="27"/>
  <c r="AP28" i="27"/>
  <c r="AX28" i="27"/>
  <c r="BF28" i="27"/>
  <c r="I29" i="27"/>
  <c r="Q29" i="27"/>
  <c r="Y29" i="27"/>
  <c r="AG29" i="27"/>
  <c r="AO29" i="27"/>
  <c r="AW29" i="27"/>
  <c r="BE29" i="27"/>
  <c r="H30" i="27"/>
  <c r="P30" i="27"/>
  <c r="X30" i="27"/>
  <c r="AF30" i="27"/>
  <c r="AN30" i="27"/>
  <c r="AV30" i="27"/>
  <c r="BD30" i="27"/>
  <c r="G31" i="27"/>
  <c r="O31" i="27"/>
  <c r="W31" i="27"/>
  <c r="AE31" i="27"/>
  <c r="AM31" i="27"/>
  <c r="AU31" i="27"/>
  <c r="BC31" i="27"/>
  <c r="F32" i="27"/>
  <c r="N32" i="27"/>
  <c r="V32" i="27"/>
  <c r="AD32" i="27"/>
  <c r="AL32" i="27"/>
  <c r="AT32" i="27"/>
  <c r="BB32" i="27"/>
  <c r="E33" i="27"/>
  <c r="M33" i="27"/>
  <c r="U33" i="27"/>
  <c r="AC33" i="27"/>
  <c r="AK33" i="27"/>
  <c r="AS33" i="27"/>
  <c r="BA33" i="27"/>
  <c r="D34" i="27"/>
  <c r="AT3" i="27"/>
  <c r="BD4" i="27"/>
  <c r="F6" i="27"/>
  <c r="M7" i="27"/>
  <c r="T8" i="27"/>
  <c r="AA9" i="27"/>
  <c r="AH10" i="27"/>
  <c r="AO11" i="27"/>
  <c r="AP12" i="27"/>
  <c r="N13" i="27"/>
  <c r="AG13" i="27"/>
  <c r="AW13" i="27"/>
  <c r="E14" i="27"/>
  <c r="P14" i="27"/>
  <c r="Y14" i="27"/>
  <c r="AG14" i="27"/>
  <c r="AO14" i="27"/>
  <c r="AW14" i="27"/>
  <c r="BE14" i="27"/>
  <c r="H15" i="27"/>
  <c r="P15" i="27"/>
  <c r="X15" i="27"/>
  <c r="AF15" i="27"/>
  <c r="AN15" i="27"/>
  <c r="AV15" i="27"/>
  <c r="BD15" i="27"/>
  <c r="G16" i="27"/>
  <c r="O16" i="27"/>
  <c r="W16" i="27"/>
  <c r="AE16" i="27"/>
  <c r="AM16" i="27"/>
  <c r="AU16" i="27"/>
  <c r="BC16" i="27"/>
  <c r="F17" i="27"/>
  <c r="N17" i="27"/>
  <c r="V17" i="27"/>
  <c r="AD17" i="27"/>
  <c r="AL17" i="27"/>
  <c r="AT17" i="27"/>
  <c r="BB17" i="27"/>
  <c r="E18" i="27"/>
  <c r="M18" i="27"/>
  <c r="U18" i="27"/>
  <c r="AC18" i="27"/>
  <c r="AK18" i="27"/>
  <c r="AS18" i="27"/>
  <c r="BA18" i="27"/>
  <c r="D19" i="27"/>
  <c r="L19" i="27"/>
  <c r="T19" i="27"/>
  <c r="AB19" i="27"/>
  <c r="AJ19" i="27"/>
  <c r="AR19" i="27"/>
  <c r="AZ19" i="27"/>
  <c r="C20" i="27"/>
  <c r="K20" i="27"/>
  <c r="S20" i="27"/>
  <c r="AA20" i="27"/>
  <c r="AI20" i="27"/>
  <c r="AQ20" i="27"/>
  <c r="AY20" i="27"/>
  <c r="B21" i="27"/>
  <c r="J21" i="27"/>
  <c r="R21" i="27"/>
  <c r="Z21" i="27"/>
  <c r="AH21" i="27"/>
  <c r="AP21" i="27"/>
  <c r="AX21" i="27"/>
  <c r="BF21" i="27"/>
  <c r="I22" i="27"/>
  <c r="Q22" i="27"/>
  <c r="Y22" i="27"/>
  <c r="AG22" i="27"/>
  <c r="AO22" i="27"/>
  <c r="AW22" i="27"/>
  <c r="BE22" i="27"/>
  <c r="H23" i="27"/>
  <c r="P23" i="27"/>
  <c r="X23" i="27"/>
  <c r="AF23" i="27"/>
  <c r="AN23" i="27"/>
  <c r="AV23" i="27"/>
  <c r="BD23" i="27"/>
  <c r="G24" i="27"/>
  <c r="O24" i="27"/>
  <c r="W24" i="27"/>
  <c r="AE24" i="27"/>
  <c r="AM24" i="27"/>
  <c r="AU24" i="27"/>
  <c r="BC24" i="27"/>
  <c r="F25" i="27"/>
  <c r="N25" i="27"/>
  <c r="V25" i="27"/>
  <c r="AD25" i="27"/>
  <c r="AL25" i="27"/>
  <c r="AT25" i="27"/>
  <c r="BB25" i="27"/>
  <c r="E26" i="27"/>
  <c r="M26" i="27"/>
  <c r="U26" i="27"/>
  <c r="AC26" i="27"/>
  <c r="AK26" i="27"/>
  <c r="AS26" i="27"/>
  <c r="BA26" i="27"/>
  <c r="D27" i="27"/>
  <c r="L27" i="27"/>
  <c r="T27" i="27"/>
  <c r="AB27" i="27"/>
  <c r="AJ27" i="27"/>
  <c r="AR27" i="27"/>
  <c r="AZ27" i="27"/>
  <c r="C28" i="27"/>
  <c r="K28" i="27"/>
  <c r="S28" i="27"/>
  <c r="AA28" i="27"/>
  <c r="AI28" i="27"/>
  <c r="AQ28" i="27"/>
  <c r="AY28" i="27"/>
  <c r="B29" i="27"/>
  <c r="J29" i="27"/>
  <c r="R29" i="27"/>
  <c r="Z29" i="27"/>
  <c r="AH29" i="27"/>
  <c r="AP29" i="27"/>
  <c r="AX29" i="27"/>
  <c r="BF29" i="27"/>
  <c r="I30" i="27"/>
  <c r="Q30" i="27"/>
  <c r="Y30" i="27"/>
  <c r="AG30" i="27"/>
  <c r="AO30" i="27"/>
  <c r="AW30" i="27"/>
  <c r="BE30" i="27"/>
  <c r="H31" i="27"/>
  <c r="P31" i="27"/>
  <c r="X31" i="27"/>
  <c r="AF31" i="27"/>
  <c r="AN31" i="27"/>
  <c r="AV31" i="27"/>
  <c r="BD31" i="27"/>
  <c r="G32" i="27"/>
  <c r="O32" i="27"/>
  <c r="W32" i="27"/>
  <c r="AE32" i="27"/>
  <c r="AM32" i="27"/>
  <c r="AU32" i="27"/>
  <c r="BC32" i="27"/>
  <c r="F33" i="27"/>
  <c r="N33" i="27"/>
  <c r="V33" i="27"/>
  <c r="AD33" i="27"/>
  <c r="AL33" i="27"/>
  <c r="AT33" i="27"/>
  <c r="BB33" i="27"/>
  <c r="E34" i="27"/>
  <c r="M34" i="27"/>
  <c r="U34" i="27"/>
  <c r="AC34" i="27"/>
  <c r="AK34" i="27"/>
  <c r="AS34" i="27"/>
  <c r="BA34" i="27"/>
  <c r="D35" i="27"/>
  <c r="L35" i="27"/>
  <c r="T35" i="27"/>
  <c r="AB35" i="27"/>
  <c r="AJ35" i="27"/>
  <c r="AR35" i="27"/>
  <c r="AZ35" i="27"/>
  <c r="BC3" i="27"/>
  <c r="G5" i="27"/>
  <c r="N6" i="27"/>
  <c r="U7" i="27"/>
  <c r="AB8" i="27"/>
  <c r="AI9" i="27"/>
  <c r="AP10" i="27"/>
  <c r="AW11" i="27"/>
  <c r="AV12" i="27"/>
  <c r="O13" i="27"/>
  <c r="AL13" i="27"/>
  <c r="AX13" i="27"/>
  <c r="F14" i="27"/>
  <c r="Q14" i="27"/>
  <c r="Z14" i="27"/>
  <c r="AH14" i="27"/>
  <c r="AP14" i="27"/>
  <c r="AX14" i="27"/>
  <c r="BF14" i="27"/>
  <c r="I15" i="27"/>
  <c r="Q15" i="27"/>
  <c r="Y15" i="27"/>
  <c r="AG15" i="27"/>
  <c r="AO15" i="27"/>
  <c r="AW15" i="27"/>
  <c r="BE15" i="27"/>
  <c r="H16" i="27"/>
  <c r="P16" i="27"/>
  <c r="X16" i="27"/>
  <c r="AF16" i="27"/>
  <c r="AN16" i="27"/>
  <c r="AV16" i="27"/>
  <c r="BD16" i="27"/>
  <c r="G17" i="27"/>
  <c r="O17" i="27"/>
  <c r="W17" i="27"/>
  <c r="AE17" i="27"/>
  <c r="AM17" i="27"/>
  <c r="AU17" i="27"/>
  <c r="BC17" i="27"/>
  <c r="F18" i="27"/>
  <c r="N18" i="27"/>
  <c r="V18" i="27"/>
  <c r="AD18" i="27"/>
  <c r="AL18" i="27"/>
  <c r="AT18" i="27"/>
  <c r="BB18" i="27"/>
  <c r="E19" i="27"/>
  <c r="M19" i="27"/>
  <c r="U19" i="27"/>
  <c r="AC19" i="27"/>
  <c r="AK19" i="27"/>
  <c r="AS19" i="27"/>
  <c r="BA19" i="27"/>
  <c r="D20" i="27"/>
  <c r="L20" i="27"/>
  <c r="T20" i="27"/>
  <c r="AB20" i="27"/>
  <c r="AJ20" i="27"/>
  <c r="AR20" i="27"/>
  <c r="AZ20" i="27"/>
  <c r="C21" i="27"/>
  <c r="K21" i="27"/>
  <c r="S21" i="27"/>
  <c r="AA21" i="27"/>
  <c r="AI21" i="27"/>
  <c r="AQ21" i="27"/>
  <c r="AY21" i="27"/>
  <c r="B22" i="27"/>
  <c r="J22" i="27"/>
  <c r="R22" i="27"/>
  <c r="Z22" i="27"/>
  <c r="AH22" i="27"/>
  <c r="AP22" i="27"/>
  <c r="AX22" i="27"/>
  <c r="BF22" i="27"/>
  <c r="I23" i="27"/>
  <c r="Q23" i="27"/>
  <c r="Y23" i="27"/>
  <c r="AG23" i="27"/>
  <c r="AO23" i="27"/>
  <c r="AW23" i="27"/>
  <c r="BE23" i="27"/>
  <c r="H24" i="27"/>
  <c r="P24" i="27"/>
  <c r="X24" i="27"/>
  <c r="AF24" i="27"/>
  <c r="AN24" i="27"/>
  <c r="AV24" i="27"/>
  <c r="BD24" i="27"/>
  <c r="G25" i="27"/>
  <c r="O25" i="27"/>
  <c r="W25" i="27"/>
  <c r="AE25" i="27"/>
  <c r="AM25" i="27"/>
  <c r="AU25" i="27"/>
  <c r="BC25" i="27"/>
  <c r="F26" i="27"/>
  <c r="N26" i="27"/>
  <c r="V26" i="27"/>
  <c r="AD26" i="27"/>
  <c r="AL26" i="27"/>
  <c r="AT26" i="27"/>
  <c r="BB26" i="27"/>
  <c r="E27" i="27"/>
  <c r="M27" i="27"/>
  <c r="U27" i="27"/>
  <c r="AC27" i="27"/>
  <c r="AK27" i="27"/>
  <c r="AS27" i="27"/>
  <c r="BA27" i="27"/>
  <c r="D28" i="27"/>
  <c r="L28" i="27"/>
  <c r="T28" i="27"/>
  <c r="AB28" i="27"/>
  <c r="AJ28" i="27"/>
  <c r="AR28" i="27"/>
  <c r="AZ28" i="27"/>
  <c r="C29" i="27"/>
  <c r="K29" i="27"/>
  <c r="S29" i="27"/>
  <c r="AA29" i="27"/>
  <c r="AI29" i="27"/>
  <c r="AQ29" i="27"/>
  <c r="AY29" i="27"/>
  <c r="B30" i="27"/>
  <c r="J30" i="27"/>
  <c r="R30" i="27"/>
  <c r="Z30" i="27"/>
  <c r="AH30" i="27"/>
  <c r="AP30" i="27"/>
  <c r="AX30" i="27"/>
  <c r="BF30" i="27"/>
  <c r="I31" i="27"/>
  <c r="Q31" i="27"/>
  <c r="Y31" i="27"/>
  <c r="AG31" i="27"/>
  <c r="AO31" i="27"/>
  <c r="AW31" i="27"/>
  <c r="BE31" i="27"/>
  <c r="H32" i="27"/>
  <c r="P32" i="27"/>
  <c r="X32" i="27"/>
  <c r="AF32" i="27"/>
  <c r="AN32" i="27"/>
  <c r="AV32" i="27"/>
  <c r="BD32" i="27"/>
  <c r="G33" i="27"/>
  <c r="O33" i="27"/>
  <c r="W33" i="27"/>
  <c r="AE33" i="27"/>
  <c r="AM33" i="27"/>
  <c r="AU33" i="27"/>
  <c r="BC33" i="27"/>
  <c r="F34" i="27"/>
  <c r="N34" i="27"/>
  <c r="V34" i="27"/>
  <c r="AD34" i="27"/>
  <c r="AL34" i="27"/>
  <c r="G4" i="27"/>
  <c r="O5" i="27"/>
  <c r="V6" i="27"/>
  <c r="AC7" i="27"/>
  <c r="AJ8" i="27"/>
  <c r="AQ9" i="27"/>
  <c r="AX10" i="27"/>
  <c r="BE11" i="27"/>
  <c r="AX12" i="27"/>
  <c r="Q13" i="27"/>
  <c r="AM13" i="27"/>
  <c r="AY13" i="27"/>
  <c r="H14" i="27"/>
  <c r="R14" i="27"/>
  <c r="AA14" i="27"/>
  <c r="AI14" i="27"/>
  <c r="AQ14" i="27"/>
  <c r="AY14" i="27"/>
  <c r="B15" i="27"/>
  <c r="J15" i="27"/>
  <c r="R15" i="27"/>
  <c r="Z15" i="27"/>
  <c r="AH15" i="27"/>
  <c r="AP15" i="27"/>
  <c r="AX15" i="27"/>
  <c r="BF15" i="27"/>
  <c r="I16" i="27"/>
  <c r="Q16" i="27"/>
  <c r="Y16" i="27"/>
  <c r="AG16" i="27"/>
  <c r="AO16" i="27"/>
  <c r="AW16" i="27"/>
  <c r="BE16" i="27"/>
  <c r="H17" i="27"/>
  <c r="P17" i="27"/>
  <c r="X17" i="27"/>
  <c r="AF17" i="27"/>
  <c r="AN17" i="27"/>
  <c r="AV17" i="27"/>
  <c r="BD17" i="27"/>
  <c r="G18" i="27"/>
  <c r="O18" i="27"/>
  <c r="W18" i="27"/>
  <c r="AE18" i="27"/>
  <c r="AM18" i="27"/>
  <c r="AU18" i="27"/>
  <c r="BC18" i="27"/>
  <c r="F19" i="27"/>
  <c r="N19" i="27"/>
  <c r="V19" i="27"/>
  <c r="AD19" i="27"/>
  <c r="AL19" i="27"/>
  <c r="AT19" i="27"/>
  <c r="BB19" i="27"/>
  <c r="E20" i="27"/>
  <c r="M20" i="27"/>
  <c r="U20" i="27"/>
  <c r="AC20" i="27"/>
  <c r="AK20" i="27"/>
  <c r="AS20" i="27"/>
  <c r="BA20" i="27"/>
  <c r="D21" i="27"/>
  <c r="L21" i="27"/>
  <c r="T21" i="27"/>
  <c r="AB21" i="27"/>
  <c r="AJ21" i="27"/>
  <c r="AR21" i="27"/>
  <c r="AZ21" i="27"/>
  <c r="C22" i="27"/>
  <c r="K22" i="27"/>
  <c r="S22" i="27"/>
  <c r="AA22" i="27"/>
  <c r="AI22" i="27"/>
  <c r="AQ22" i="27"/>
  <c r="AY22" i="27"/>
  <c r="B23" i="27"/>
  <c r="J23" i="27"/>
  <c r="R23" i="27"/>
  <c r="Z23" i="27"/>
  <c r="AH23" i="27"/>
  <c r="AP23" i="27"/>
  <c r="AX23" i="27"/>
  <c r="BF23" i="27"/>
  <c r="I24" i="27"/>
  <c r="Q24" i="27"/>
  <c r="Y24" i="27"/>
  <c r="AG24" i="27"/>
  <c r="AO24" i="27"/>
  <c r="AW24" i="27"/>
  <c r="BE24" i="27"/>
  <c r="H25" i="27"/>
  <c r="P25" i="27"/>
  <c r="X25" i="27"/>
  <c r="AF25" i="27"/>
  <c r="AN25" i="27"/>
  <c r="AV25" i="27"/>
  <c r="BD25" i="27"/>
  <c r="G26" i="27"/>
  <c r="O26" i="27"/>
  <c r="W26" i="27"/>
  <c r="AE26" i="27"/>
  <c r="AM26" i="27"/>
  <c r="AU26" i="27"/>
  <c r="BC26" i="27"/>
  <c r="F27" i="27"/>
  <c r="N27" i="27"/>
  <c r="V27" i="27"/>
  <c r="AD27" i="27"/>
  <c r="AL27" i="27"/>
  <c r="AT27" i="27"/>
  <c r="BB27" i="27"/>
  <c r="E28" i="27"/>
  <c r="M28" i="27"/>
  <c r="U28" i="27"/>
  <c r="AC28" i="27"/>
  <c r="AK28" i="27"/>
  <c r="AS28" i="27"/>
  <c r="BA28" i="27"/>
  <c r="D29" i="27"/>
  <c r="L29" i="27"/>
  <c r="T29" i="27"/>
  <c r="AB29" i="27"/>
  <c r="AJ29" i="27"/>
  <c r="AR29" i="27"/>
  <c r="AZ29" i="27"/>
  <c r="C30" i="27"/>
  <c r="K30" i="27"/>
  <c r="S30" i="27"/>
  <c r="AA30" i="27"/>
  <c r="AI30" i="27"/>
  <c r="AQ30" i="27"/>
  <c r="AY30" i="27"/>
  <c r="B31" i="27"/>
  <c r="J31" i="27"/>
  <c r="R31" i="27"/>
  <c r="Z31" i="27"/>
  <c r="AH31" i="27"/>
  <c r="AP31" i="27"/>
  <c r="AX31" i="27"/>
  <c r="BF31" i="27"/>
  <c r="I32" i="27"/>
  <c r="Q32" i="27"/>
  <c r="Y32" i="27"/>
  <c r="AG32" i="27"/>
  <c r="AO32" i="27"/>
  <c r="AW32" i="27"/>
  <c r="BE32" i="27"/>
  <c r="H33" i="27"/>
  <c r="P33" i="27"/>
  <c r="X33" i="27"/>
  <c r="AF33" i="27"/>
  <c r="AN33" i="27"/>
  <c r="AV33" i="27"/>
  <c r="BD33" i="27"/>
  <c r="G34" i="27"/>
  <c r="O34" i="27"/>
  <c r="W34" i="27"/>
  <c r="AE34" i="27"/>
  <c r="AM34" i="27"/>
  <c r="AU34" i="27"/>
  <c r="BC34" i="27"/>
  <c r="F35" i="27"/>
  <c r="N35" i="27"/>
  <c r="P4" i="27"/>
  <c r="W5" i="27"/>
  <c r="AD6" i="27"/>
  <c r="AK7" i="27"/>
  <c r="AR8" i="27"/>
  <c r="AY9" i="27"/>
  <c r="BF10" i="27"/>
  <c r="H12" i="27"/>
  <c r="BD12" i="27"/>
  <c r="V13" i="27"/>
  <c r="AO13" i="27"/>
  <c r="BB13" i="27"/>
  <c r="I14" i="27"/>
  <c r="S14" i="27"/>
  <c r="AB14" i="27"/>
  <c r="AJ14" i="27"/>
  <c r="AR14" i="27"/>
  <c r="AZ14" i="27"/>
  <c r="C15" i="27"/>
  <c r="K15" i="27"/>
  <c r="S15" i="27"/>
  <c r="AA15" i="27"/>
  <c r="AI15" i="27"/>
  <c r="AQ15" i="27"/>
  <c r="AY15" i="27"/>
  <c r="B16" i="27"/>
  <c r="J16" i="27"/>
  <c r="R16" i="27"/>
  <c r="Z16" i="27"/>
  <c r="AH16" i="27"/>
  <c r="AP16" i="27"/>
  <c r="AX16" i="27"/>
  <c r="BF16" i="27"/>
  <c r="I17" i="27"/>
  <c r="Q17" i="27"/>
  <c r="Y17" i="27"/>
  <c r="AG17" i="27"/>
  <c r="AO17" i="27"/>
  <c r="AW17" i="27"/>
  <c r="BE17" i="27"/>
  <c r="H18" i="27"/>
  <c r="P18" i="27"/>
  <c r="X18" i="27"/>
  <c r="AF18" i="27"/>
  <c r="AN18" i="27"/>
  <c r="AV18" i="27"/>
  <c r="BD18" i="27"/>
  <c r="G19" i="27"/>
  <c r="O19" i="27"/>
  <c r="W19" i="27"/>
  <c r="AE19" i="27"/>
  <c r="AM19" i="27"/>
  <c r="AU19" i="27"/>
  <c r="BC19" i="27"/>
  <c r="F20" i="27"/>
  <c r="N20" i="27"/>
  <c r="V20" i="27"/>
  <c r="AD20" i="27"/>
  <c r="AL20" i="27"/>
  <c r="AT20" i="27"/>
  <c r="BB20" i="27"/>
  <c r="E21" i="27"/>
  <c r="M21" i="27"/>
  <c r="U21" i="27"/>
  <c r="AC21" i="27"/>
  <c r="AK21" i="27"/>
  <c r="AS21" i="27"/>
  <c r="BA21" i="27"/>
  <c r="D22" i="27"/>
  <c r="L22" i="27"/>
  <c r="T22" i="27"/>
  <c r="AB22" i="27"/>
  <c r="AJ22" i="27"/>
  <c r="AR22" i="27"/>
  <c r="AZ22" i="27"/>
  <c r="C23" i="27"/>
  <c r="K23" i="27"/>
  <c r="S23" i="27"/>
  <c r="AA23" i="27"/>
  <c r="AI23" i="27"/>
  <c r="AQ23" i="27"/>
  <c r="AY23" i="27"/>
  <c r="B24" i="27"/>
  <c r="J24" i="27"/>
  <c r="R24" i="27"/>
  <c r="Z24" i="27"/>
  <c r="AH24" i="27"/>
  <c r="AP24" i="27"/>
  <c r="AX24" i="27"/>
  <c r="BF24" i="27"/>
  <c r="I25" i="27"/>
  <c r="Q25" i="27"/>
  <c r="Y25" i="27"/>
  <c r="AG25" i="27"/>
  <c r="AO25" i="27"/>
  <c r="AW25" i="27"/>
  <c r="BE25" i="27"/>
  <c r="H26" i="27"/>
  <c r="P26" i="27"/>
  <c r="X26" i="27"/>
  <c r="AF26" i="27"/>
  <c r="AN26" i="27"/>
  <c r="AV26" i="27"/>
  <c r="BD26" i="27"/>
  <c r="G27" i="27"/>
  <c r="O27" i="27"/>
  <c r="W27" i="27"/>
  <c r="AE27" i="27"/>
  <c r="AM27" i="27"/>
  <c r="AU27" i="27"/>
  <c r="BC27" i="27"/>
  <c r="F28" i="27"/>
  <c r="N28" i="27"/>
  <c r="V28" i="27"/>
  <c r="AD28" i="27"/>
  <c r="AL28" i="27"/>
  <c r="AT28" i="27"/>
  <c r="BB28" i="27"/>
  <c r="E29" i="27"/>
  <c r="M29" i="27"/>
  <c r="U29" i="27"/>
  <c r="AC29" i="27"/>
  <c r="AK29" i="27"/>
  <c r="AS29" i="27"/>
  <c r="BA29" i="27"/>
  <c r="D30" i="27"/>
  <c r="L30" i="27"/>
  <c r="T30" i="27"/>
  <c r="AB30" i="27"/>
  <c r="AJ30" i="27"/>
  <c r="AR30" i="27"/>
  <c r="AZ30" i="27"/>
  <c r="C31" i="27"/>
  <c r="K31" i="27"/>
  <c r="S31" i="27"/>
  <c r="AA31" i="27"/>
  <c r="AI31" i="27"/>
  <c r="AQ31" i="27"/>
  <c r="AY31" i="27"/>
  <c r="B32" i="27"/>
  <c r="J32" i="27"/>
  <c r="R32" i="27"/>
  <c r="Z32" i="27"/>
  <c r="AH32" i="27"/>
  <c r="AP32" i="27"/>
  <c r="AX32" i="27"/>
  <c r="BF32" i="27"/>
  <c r="I33" i="27"/>
  <c r="Q33" i="27"/>
  <c r="Y33" i="27"/>
  <c r="AG33" i="27"/>
  <c r="AO33" i="27"/>
  <c r="AW33" i="27"/>
  <c r="BE33" i="27"/>
  <c r="H34" i="27"/>
  <c r="P34" i="27"/>
  <c r="I11" i="27"/>
  <c r="AC14" i="27"/>
  <c r="AJ15" i="27"/>
  <c r="AQ16" i="27"/>
  <c r="AX17" i="27"/>
  <c r="BE18" i="27"/>
  <c r="G20" i="27"/>
  <c r="N21" i="27"/>
  <c r="U22" i="27"/>
  <c r="AB23" i="27"/>
  <c r="AI24" i="27"/>
  <c r="AP25" i="27"/>
  <c r="AW26" i="27"/>
  <c r="BD27" i="27"/>
  <c r="F29" i="27"/>
  <c r="M30" i="27"/>
  <c r="T31" i="27"/>
  <c r="AA32" i="27"/>
  <c r="C33" i="27"/>
  <c r="AI33" i="27"/>
  <c r="J34" i="27"/>
  <c r="AB34" i="27"/>
  <c r="AR34" i="27"/>
  <c r="BE34" i="27"/>
  <c r="M35" i="27"/>
  <c r="X35" i="27"/>
  <c r="AI35" i="27"/>
  <c r="AT35" i="27"/>
  <c r="BC35" i="27"/>
  <c r="F36" i="27"/>
  <c r="N36" i="27"/>
  <c r="V36" i="27"/>
  <c r="AD36" i="27"/>
  <c r="AL36" i="27"/>
  <c r="AT36" i="27"/>
  <c r="BB36" i="27"/>
  <c r="E37" i="27"/>
  <c r="M37" i="27"/>
  <c r="U37" i="27"/>
  <c r="AC37" i="27"/>
  <c r="AK37" i="27"/>
  <c r="AS37" i="27"/>
  <c r="BA37" i="27"/>
  <c r="D38" i="27"/>
  <c r="L38" i="27"/>
  <c r="T38" i="27"/>
  <c r="AB38" i="27"/>
  <c r="AJ38" i="27"/>
  <c r="AR38" i="27"/>
  <c r="AZ38" i="27"/>
  <c r="C39" i="27"/>
  <c r="K39" i="27"/>
  <c r="S39" i="27"/>
  <c r="AA39" i="27"/>
  <c r="AI39" i="27"/>
  <c r="AQ39" i="27"/>
  <c r="AY39" i="27"/>
  <c r="B40" i="27"/>
  <c r="J40" i="27"/>
  <c r="R40" i="27"/>
  <c r="Z40" i="27"/>
  <c r="AH40" i="27"/>
  <c r="AP40" i="27"/>
  <c r="AX40" i="27"/>
  <c r="BF40" i="27"/>
  <c r="I41" i="27"/>
  <c r="Q41" i="27"/>
  <c r="Y41" i="27"/>
  <c r="AG41" i="27"/>
  <c r="AO41" i="27"/>
  <c r="AW41" i="27"/>
  <c r="BE41" i="27"/>
  <c r="H42" i="27"/>
  <c r="P42" i="27"/>
  <c r="X42" i="27"/>
  <c r="AF42" i="27"/>
  <c r="AN42" i="27"/>
  <c r="AV42" i="27"/>
  <c r="BD42" i="27"/>
  <c r="G43" i="27"/>
  <c r="O43" i="27"/>
  <c r="W43" i="27"/>
  <c r="AE43" i="27"/>
  <c r="AM43" i="27"/>
  <c r="AU43" i="27"/>
  <c r="BC43" i="27"/>
  <c r="F44" i="27"/>
  <c r="N44" i="27"/>
  <c r="V44" i="27"/>
  <c r="AD44" i="27"/>
  <c r="AL44" i="27"/>
  <c r="AT44" i="27"/>
  <c r="BB44" i="27"/>
  <c r="E45" i="27"/>
  <c r="M45" i="27"/>
  <c r="U45" i="27"/>
  <c r="AC45" i="27"/>
  <c r="AK45" i="27"/>
  <c r="AS45" i="27"/>
  <c r="BA45" i="27"/>
  <c r="D46" i="27"/>
  <c r="L46" i="27"/>
  <c r="T46" i="27"/>
  <c r="AB46" i="27"/>
  <c r="AJ46" i="27"/>
  <c r="AR46" i="27"/>
  <c r="AZ46" i="27"/>
  <c r="C47" i="27"/>
  <c r="K47" i="27"/>
  <c r="S47" i="27"/>
  <c r="AA47" i="27"/>
  <c r="AI47" i="27"/>
  <c r="AQ47" i="27"/>
  <c r="AY47" i="27"/>
  <c r="B48" i="27"/>
  <c r="J48" i="27"/>
  <c r="R48" i="27"/>
  <c r="Z48" i="27"/>
  <c r="AH48" i="27"/>
  <c r="AP48" i="27"/>
  <c r="AX48" i="27"/>
  <c r="BF48" i="27"/>
  <c r="I49" i="27"/>
  <c r="Q49" i="27"/>
  <c r="Y49" i="27"/>
  <c r="AG49" i="27"/>
  <c r="AO49" i="27"/>
  <c r="AW49" i="27"/>
  <c r="BE49" i="27"/>
  <c r="H50" i="27"/>
  <c r="P50" i="27"/>
  <c r="X50" i="27"/>
  <c r="AF50" i="27"/>
  <c r="AN50" i="27"/>
  <c r="AV50" i="27"/>
  <c r="BD50" i="27"/>
  <c r="G51" i="27"/>
  <c r="O51" i="27"/>
  <c r="W51" i="27"/>
  <c r="AE51" i="27"/>
  <c r="AM51" i="27"/>
  <c r="AU51" i="27"/>
  <c r="BC51" i="27"/>
  <c r="F52" i="27"/>
  <c r="N52" i="27"/>
  <c r="V52" i="27"/>
  <c r="AD52" i="27"/>
  <c r="AL52" i="27"/>
  <c r="AT52" i="27"/>
  <c r="BB52" i="27"/>
  <c r="E53" i="27"/>
  <c r="M53" i="27"/>
  <c r="U53" i="27"/>
  <c r="AC53" i="27"/>
  <c r="AK53" i="27"/>
  <c r="AS53" i="27"/>
  <c r="BA53" i="27"/>
  <c r="D54" i="27"/>
  <c r="L54" i="27"/>
  <c r="T54" i="27"/>
  <c r="AB54" i="27"/>
  <c r="AJ54" i="27"/>
  <c r="AR54" i="27"/>
  <c r="AZ54" i="27"/>
  <c r="P12" i="27"/>
  <c r="AK14" i="27"/>
  <c r="AR15" i="27"/>
  <c r="AY16" i="27"/>
  <c r="BF17" i="27"/>
  <c r="H19" i="27"/>
  <c r="O20" i="27"/>
  <c r="V21" i="27"/>
  <c r="AC22" i="27"/>
  <c r="AJ23" i="27"/>
  <c r="AQ24" i="27"/>
  <c r="AX25" i="27"/>
  <c r="BE26" i="27"/>
  <c r="G28" i="27"/>
  <c r="N29" i="27"/>
  <c r="U30" i="27"/>
  <c r="AB31" i="27"/>
  <c r="AI32" i="27"/>
  <c r="J33" i="27"/>
  <c r="AP33" i="27"/>
  <c r="L34" i="27"/>
  <c r="AF34" i="27"/>
  <c r="AT34" i="27"/>
  <c r="BF34" i="27"/>
  <c r="O35" i="27"/>
  <c r="Y35" i="27"/>
  <c r="AK35" i="27"/>
  <c r="AU35" i="27"/>
  <c r="BD35" i="27"/>
  <c r="G36" i="27"/>
  <c r="O36" i="27"/>
  <c r="W36" i="27"/>
  <c r="AE36" i="27"/>
  <c r="AM36" i="27"/>
  <c r="AU36" i="27"/>
  <c r="BC36" i="27"/>
  <c r="F37" i="27"/>
  <c r="N37" i="27"/>
  <c r="V37" i="27"/>
  <c r="AD37" i="27"/>
  <c r="AL37" i="27"/>
  <c r="AT37" i="27"/>
  <c r="BB37" i="27"/>
  <c r="E38" i="27"/>
  <c r="M38" i="27"/>
  <c r="U38" i="27"/>
  <c r="AC38" i="27"/>
  <c r="AK38" i="27"/>
  <c r="AS38" i="27"/>
  <c r="BA38" i="27"/>
  <c r="D39" i="27"/>
  <c r="L39" i="27"/>
  <c r="T39" i="27"/>
  <c r="AB39" i="27"/>
  <c r="AJ39" i="27"/>
  <c r="AR39" i="27"/>
  <c r="AZ39" i="27"/>
  <c r="C40" i="27"/>
  <c r="K40" i="27"/>
  <c r="S40" i="27"/>
  <c r="AA40" i="27"/>
  <c r="AI40" i="27"/>
  <c r="AQ40" i="27"/>
  <c r="AY40" i="27"/>
  <c r="B41" i="27"/>
  <c r="J41" i="27"/>
  <c r="R41" i="27"/>
  <c r="Z41" i="27"/>
  <c r="AH41" i="27"/>
  <c r="AP41" i="27"/>
  <c r="AX41" i="27"/>
  <c r="BF41" i="27"/>
  <c r="I42" i="27"/>
  <c r="Q42" i="27"/>
  <c r="Y42" i="27"/>
  <c r="AG42" i="27"/>
  <c r="AO42" i="27"/>
  <c r="AW42" i="27"/>
  <c r="BE42" i="27"/>
  <c r="H43" i="27"/>
  <c r="P43" i="27"/>
  <c r="X43" i="27"/>
  <c r="AF43" i="27"/>
  <c r="AN43" i="27"/>
  <c r="AV43" i="27"/>
  <c r="BD43" i="27"/>
  <c r="G44" i="27"/>
  <c r="O44" i="27"/>
  <c r="W44" i="27"/>
  <c r="AE44" i="27"/>
  <c r="AM44" i="27"/>
  <c r="AU44" i="27"/>
  <c r="BC44" i="27"/>
  <c r="F45" i="27"/>
  <c r="N45" i="27"/>
  <c r="V45" i="27"/>
  <c r="AD45" i="27"/>
  <c r="AL45" i="27"/>
  <c r="AT45" i="27"/>
  <c r="BB45" i="27"/>
  <c r="E46" i="27"/>
  <c r="M46" i="27"/>
  <c r="U46" i="27"/>
  <c r="AC46" i="27"/>
  <c r="AK46" i="27"/>
  <c r="AS46" i="27"/>
  <c r="BA46" i="27"/>
  <c r="D47" i="27"/>
  <c r="L47" i="27"/>
  <c r="T47" i="27"/>
  <c r="AB47" i="27"/>
  <c r="AJ47" i="27"/>
  <c r="AR47" i="27"/>
  <c r="AZ47" i="27"/>
  <c r="C48" i="27"/>
  <c r="K48" i="27"/>
  <c r="S48" i="27"/>
  <c r="AA48" i="27"/>
  <c r="AI48" i="27"/>
  <c r="AQ48" i="27"/>
  <c r="AY48" i="27"/>
  <c r="B49" i="27"/>
  <c r="J49" i="27"/>
  <c r="R49" i="27"/>
  <c r="Z49" i="27"/>
  <c r="AH49" i="27"/>
  <c r="AP49" i="27"/>
  <c r="AX49" i="27"/>
  <c r="BF49" i="27"/>
  <c r="I50" i="27"/>
  <c r="Q50" i="27"/>
  <c r="Y50" i="27"/>
  <c r="AG50" i="27"/>
  <c r="AO50" i="27"/>
  <c r="AW50" i="27"/>
  <c r="BE50" i="27"/>
  <c r="H51" i="27"/>
  <c r="P51" i="27"/>
  <c r="X51" i="27"/>
  <c r="AF51" i="27"/>
  <c r="AN51" i="27"/>
  <c r="AV51" i="27"/>
  <c r="BD51" i="27"/>
  <c r="G52" i="27"/>
  <c r="O52" i="27"/>
  <c r="W52" i="27"/>
  <c r="AE52" i="27"/>
  <c r="AM52" i="27"/>
  <c r="AU52" i="27"/>
  <c r="BC52" i="27"/>
  <c r="F53" i="27"/>
  <c r="N53" i="27"/>
  <c r="V53" i="27"/>
  <c r="AD53" i="27"/>
  <c r="AL53" i="27"/>
  <c r="AT53" i="27"/>
  <c r="BB53" i="27"/>
  <c r="E54" i="27"/>
  <c r="M54" i="27"/>
  <c r="U54" i="27"/>
  <c r="AC54" i="27"/>
  <c r="AK54" i="27"/>
  <c r="AS54" i="27"/>
  <c r="BA54" i="27"/>
  <c r="D55" i="27"/>
  <c r="L55" i="27"/>
  <c r="T55" i="27"/>
  <c r="AB55" i="27"/>
  <c r="AJ55" i="27"/>
  <c r="X4" i="27"/>
  <c r="BF12" i="27"/>
  <c r="AS14" i="27"/>
  <c r="AZ15" i="27"/>
  <c r="B17" i="27"/>
  <c r="I18" i="27"/>
  <c r="P19" i="27"/>
  <c r="W20" i="27"/>
  <c r="AD21" i="27"/>
  <c r="AK22" i="27"/>
  <c r="AR23" i="27"/>
  <c r="AY24" i="27"/>
  <c r="BF25" i="27"/>
  <c r="H27" i="27"/>
  <c r="O28" i="27"/>
  <c r="V29" i="27"/>
  <c r="AC30" i="27"/>
  <c r="AJ31" i="27"/>
  <c r="AJ32" i="27"/>
  <c r="K33" i="27"/>
  <c r="AQ33" i="27"/>
  <c r="Q34" i="27"/>
  <c r="AG34" i="27"/>
  <c r="AV34" i="27"/>
  <c r="C35" i="27"/>
  <c r="P35" i="27"/>
  <c r="AA35" i="27"/>
  <c r="AL35" i="27"/>
  <c r="AV35" i="27"/>
  <c r="BE35" i="27"/>
  <c r="H36" i="27"/>
  <c r="P36" i="27"/>
  <c r="X36" i="27"/>
  <c r="AF36" i="27"/>
  <c r="AN36" i="27"/>
  <c r="AV36" i="27"/>
  <c r="BD36" i="27"/>
  <c r="G37" i="27"/>
  <c r="O37" i="27"/>
  <c r="W37" i="27"/>
  <c r="AE37" i="27"/>
  <c r="AM37" i="27"/>
  <c r="AU37" i="27"/>
  <c r="BC37" i="27"/>
  <c r="F38" i="27"/>
  <c r="N38" i="27"/>
  <c r="V38" i="27"/>
  <c r="AD38" i="27"/>
  <c r="AL38" i="27"/>
  <c r="AT38" i="27"/>
  <c r="BB38" i="27"/>
  <c r="E39" i="27"/>
  <c r="M39" i="27"/>
  <c r="U39" i="27"/>
  <c r="AC39" i="27"/>
  <c r="AK39" i="27"/>
  <c r="AS39" i="27"/>
  <c r="BA39" i="27"/>
  <c r="D40" i="27"/>
  <c r="L40" i="27"/>
  <c r="T40" i="27"/>
  <c r="AB40" i="27"/>
  <c r="AJ40" i="27"/>
  <c r="AR40" i="27"/>
  <c r="AZ40" i="27"/>
  <c r="C41" i="27"/>
  <c r="K41" i="27"/>
  <c r="S41" i="27"/>
  <c r="AA41" i="27"/>
  <c r="AI41" i="27"/>
  <c r="AQ41" i="27"/>
  <c r="AY41" i="27"/>
  <c r="B42" i="27"/>
  <c r="J42" i="27"/>
  <c r="R42" i="27"/>
  <c r="Z42" i="27"/>
  <c r="AH42" i="27"/>
  <c r="AP42" i="27"/>
  <c r="AX42" i="27"/>
  <c r="BF42" i="27"/>
  <c r="I43" i="27"/>
  <c r="Q43" i="27"/>
  <c r="Y43" i="27"/>
  <c r="AG43" i="27"/>
  <c r="AO43" i="27"/>
  <c r="AW43" i="27"/>
  <c r="BE43" i="27"/>
  <c r="H44" i="27"/>
  <c r="P44" i="27"/>
  <c r="X44" i="27"/>
  <c r="AF44" i="27"/>
  <c r="AN44" i="27"/>
  <c r="AV44" i="27"/>
  <c r="BD44" i="27"/>
  <c r="G45" i="27"/>
  <c r="O45" i="27"/>
  <c r="W45" i="27"/>
  <c r="AE45" i="27"/>
  <c r="AM45" i="27"/>
  <c r="AU45" i="27"/>
  <c r="BC45" i="27"/>
  <c r="F46" i="27"/>
  <c r="N46" i="27"/>
  <c r="V46" i="27"/>
  <c r="AD46" i="27"/>
  <c r="AL46" i="27"/>
  <c r="AT46" i="27"/>
  <c r="BB46" i="27"/>
  <c r="E47" i="27"/>
  <c r="M47" i="27"/>
  <c r="U47" i="27"/>
  <c r="AC47" i="27"/>
  <c r="AK47" i="27"/>
  <c r="AS47" i="27"/>
  <c r="BA47" i="27"/>
  <c r="D48" i="27"/>
  <c r="L48" i="27"/>
  <c r="T48" i="27"/>
  <c r="AB48" i="27"/>
  <c r="AJ48" i="27"/>
  <c r="AR48" i="27"/>
  <c r="AZ48" i="27"/>
  <c r="C49" i="27"/>
  <c r="K49" i="27"/>
  <c r="S49" i="27"/>
  <c r="AA49" i="27"/>
  <c r="AI49" i="27"/>
  <c r="AQ49" i="27"/>
  <c r="AY49" i="27"/>
  <c r="B50" i="27"/>
  <c r="J50" i="27"/>
  <c r="R50" i="27"/>
  <c r="Z50" i="27"/>
  <c r="AH50" i="27"/>
  <c r="AP50" i="27"/>
  <c r="AX50" i="27"/>
  <c r="BF50" i="27"/>
  <c r="I51" i="27"/>
  <c r="Q51" i="27"/>
  <c r="Y51" i="27"/>
  <c r="AG51" i="27"/>
  <c r="AO51" i="27"/>
  <c r="AW51" i="27"/>
  <c r="BE51" i="27"/>
  <c r="H52" i="27"/>
  <c r="P52" i="27"/>
  <c r="X52" i="27"/>
  <c r="AF52" i="27"/>
  <c r="AN52" i="27"/>
  <c r="AV52" i="27"/>
  <c r="BD52" i="27"/>
  <c r="G53" i="27"/>
  <c r="O53" i="27"/>
  <c r="W53" i="27"/>
  <c r="AE53" i="27"/>
  <c r="AM53" i="27"/>
  <c r="AU53" i="27"/>
  <c r="BC53" i="27"/>
  <c r="F54" i="27"/>
  <c r="N54" i="27"/>
  <c r="V54" i="27"/>
  <c r="AE5" i="27"/>
  <c r="W13" i="27"/>
  <c r="BA14" i="27"/>
  <c r="C16" i="27"/>
  <c r="J17" i="27"/>
  <c r="Q18" i="27"/>
  <c r="X19" i="27"/>
  <c r="AE20" i="27"/>
  <c r="AL21" i="27"/>
  <c r="AS22" i="27"/>
  <c r="AZ23" i="27"/>
  <c r="B25" i="27"/>
  <c r="I26" i="27"/>
  <c r="P27" i="27"/>
  <c r="W28" i="27"/>
  <c r="AD29" i="27"/>
  <c r="AK30" i="27"/>
  <c r="AR31" i="27"/>
  <c r="AQ32" i="27"/>
  <c r="R33" i="27"/>
  <c r="AX33" i="27"/>
  <c r="R34" i="27"/>
  <c r="AH34" i="27"/>
  <c r="AW34" i="27"/>
  <c r="E35" i="27"/>
  <c r="Q35" i="27"/>
  <c r="AC35" i="27"/>
  <c r="AM35" i="27"/>
  <c r="AW35" i="27"/>
  <c r="BF35" i="27"/>
  <c r="I36" i="27"/>
  <c r="Q36" i="27"/>
  <c r="Y36" i="27"/>
  <c r="AG36" i="27"/>
  <c r="AO36" i="27"/>
  <c r="AW36" i="27"/>
  <c r="BE36" i="27"/>
  <c r="H37" i="27"/>
  <c r="P37" i="27"/>
  <c r="X37" i="27"/>
  <c r="AF37" i="27"/>
  <c r="AN37" i="27"/>
  <c r="AV37" i="27"/>
  <c r="BD37" i="27"/>
  <c r="G38" i="27"/>
  <c r="O38" i="27"/>
  <c r="W38" i="27"/>
  <c r="AE38" i="27"/>
  <c r="AM38" i="27"/>
  <c r="AU38" i="27"/>
  <c r="BC38" i="27"/>
  <c r="F39" i="27"/>
  <c r="N39" i="27"/>
  <c r="V39" i="27"/>
  <c r="AD39" i="27"/>
  <c r="AL39" i="27"/>
  <c r="AT39" i="27"/>
  <c r="BB39" i="27"/>
  <c r="E40" i="27"/>
  <c r="M40" i="27"/>
  <c r="U40" i="27"/>
  <c r="AC40" i="27"/>
  <c r="AK40" i="27"/>
  <c r="AS40" i="27"/>
  <c r="BA40" i="27"/>
  <c r="D41" i="27"/>
  <c r="L41" i="27"/>
  <c r="T41" i="27"/>
  <c r="AB41" i="27"/>
  <c r="AJ41" i="27"/>
  <c r="AR41" i="27"/>
  <c r="AZ41" i="27"/>
  <c r="C42" i="27"/>
  <c r="K42" i="27"/>
  <c r="S42" i="27"/>
  <c r="AA42" i="27"/>
  <c r="AI42" i="27"/>
  <c r="AQ42" i="27"/>
  <c r="AY42" i="27"/>
  <c r="B43" i="27"/>
  <c r="J43" i="27"/>
  <c r="R43" i="27"/>
  <c r="Z43" i="27"/>
  <c r="AH43" i="27"/>
  <c r="AP43" i="27"/>
  <c r="AX43" i="27"/>
  <c r="BF43" i="27"/>
  <c r="I44" i="27"/>
  <c r="Q44" i="27"/>
  <c r="Y44" i="27"/>
  <c r="AG44" i="27"/>
  <c r="AO44" i="27"/>
  <c r="AW44" i="27"/>
  <c r="BE44" i="27"/>
  <c r="H45" i="27"/>
  <c r="P45" i="27"/>
  <c r="X45" i="27"/>
  <c r="AF45" i="27"/>
  <c r="AN45" i="27"/>
  <c r="AV45" i="27"/>
  <c r="BD45" i="27"/>
  <c r="G46" i="27"/>
  <c r="O46" i="27"/>
  <c r="W46" i="27"/>
  <c r="AE46" i="27"/>
  <c r="AM46" i="27"/>
  <c r="AU46" i="27"/>
  <c r="BC46" i="27"/>
  <c r="F47" i="27"/>
  <c r="N47" i="27"/>
  <c r="V47" i="27"/>
  <c r="AD47" i="27"/>
  <c r="AL47" i="27"/>
  <c r="AT47" i="27"/>
  <c r="BB47" i="27"/>
  <c r="E48" i="27"/>
  <c r="M48" i="27"/>
  <c r="U48" i="27"/>
  <c r="AC48" i="27"/>
  <c r="AK48" i="27"/>
  <c r="AS48" i="27"/>
  <c r="BA48" i="27"/>
  <c r="D49" i="27"/>
  <c r="L49" i="27"/>
  <c r="T49" i="27"/>
  <c r="AB49" i="27"/>
  <c r="AJ49" i="27"/>
  <c r="AR49" i="27"/>
  <c r="AZ49" i="27"/>
  <c r="C50" i="27"/>
  <c r="K50" i="27"/>
  <c r="S50" i="27"/>
  <c r="AA50" i="27"/>
  <c r="AI50" i="27"/>
  <c r="AQ50" i="27"/>
  <c r="AY50" i="27"/>
  <c r="B51" i="27"/>
  <c r="J51" i="27"/>
  <c r="R51" i="27"/>
  <c r="Z51" i="27"/>
  <c r="AH51" i="27"/>
  <c r="AP51" i="27"/>
  <c r="AX51" i="27"/>
  <c r="BF51" i="27"/>
  <c r="I52" i="27"/>
  <c r="Q52" i="27"/>
  <c r="Y52" i="27"/>
  <c r="AG52" i="27"/>
  <c r="AO52" i="27"/>
  <c r="AW52" i="27"/>
  <c r="BE52" i="27"/>
  <c r="H53" i="27"/>
  <c r="P53" i="27"/>
  <c r="X53" i="27"/>
  <c r="AF53" i="27"/>
  <c r="AN53" i="27"/>
  <c r="AV53" i="27"/>
  <c r="BD53" i="27"/>
  <c r="G54" i="27"/>
  <c r="O54" i="27"/>
  <c r="W54" i="27"/>
  <c r="AE54" i="27"/>
  <c r="AM54" i="27"/>
  <c r="AL6" i="27"/>
  <c r="AP13" i="27"/>
  <c r="D15" i="27"/>
  <c r="K16" i="27"/>
  <c r="R17" i="27"/>
  <c r="Y18" i="27"/>
  <c r="AF19" i="27"/>
  <c r="AM20" i="27"/>
  <c r="AT21" i="27"/>
  <c r="BA22" i="27"/>
  <c r="C24" i="27"/>
  <c r="J25" i="27"/>
  <c r="Q26" i="27"/>
  <c r="X27" i="27"/>
  <c r="AE28" i="27"/>
  <c r="AL29" i="27"/>
  <c r="AS30" i="27"/>
  <c r="AZ31" i="27"/>
  <c r="AR32" i="27"/>
  <c r="S33" i="27"/>
  <c r="AY33" i="27"/>
  <c r="T34" i="27"/>
  <c r="AJ34" i="27"/>
  <c r="AX34" i="27"/>
  <c r="G35" i="27"/>
  <c r="S35" i="27"/>
  <c r="AD35" i="27"/>
  <c r="AN35" i="27"/>
  <c r="AX35" i="27"/>
  <c r="B36" i="27"/>
  <c r="J36" i="27"/>
  <c r="R36" i="27"/>
  <c r="Z36" i="27"/>
  <c r="AH36" i="27"/>
  <c r="AP36" i="27"/>
  <c r="AX36" i="27"/>
  <c r="BF36" i="27"/>
  <c r="I37" i="27"/>
  <c r="Q37" i="27"/>
  <c r="Y37" i="27"/>
  <c r="AG37" i="27"/>
  <c r="AO37" i="27"/>
  <c r="AW37" i="27"/>
  <c r="BE37" i="27"/>
  <c r="H38" i="27"/>
  <c r="P38" i="27"/>
  <c r="X38" i="27"/>
  <c r="AF38" i="27"/>
  <c r="AN38" i="27"/>
  <c r="AV38" i="27"/>
  <c r="BD38" i="27"/>
  <c r="G39" i="27"/>
  <c r="O39" i="27"/>
  <c r="W39" i="27"/>
  <c r="AE39" i="27"/>
  <c r="AM39" i="27"/>
  <c r="AU39" i="27"/>
  <c r="BC39" i="27"/>
  <c r="F40" i="27"/>
  <c r="N40" i="27"/>
  <c r="V40" i="27"/>
  <c r="AD40" i="27"/>
  <c r="AL40" i="27"/>
  <c r="AT40" i="27"/>
  <c r="BB40" i="27"/>
  <c r="E41" i="27"/>
  <c r="M41" i="27"/>
  <c r="U41" i="27"/>
  <c r="AC41" i="27"/>
  <c r="AK41" i="27"/>
  <c r="AS41" i="27"/>
  <c r="BA41" i="27"/>
  <c r="D42" i="27"/>
  <c r="L42" i="27"/>
  <c r="T42" i="27"/>
  <c r="AB42" i="27"/>
  <c r="AJ42" i="27"/>
  <c r="AR42" i="27"/>
  <c r="AZ42" i="27"/>
  <c r="C43" i="27"/>
  <c r="K43" i="27"/>
  <c r="S43" i="27"/>
  <c r="AA43" i="27"/>
  <c r="AI43" i="27"/>
  <c r="AQ43" i="27"/>
  <c r="AY43" i="27"/>
  <c r="B44" i="27"/>
  <c r="J44" i="27"/>
  <c r="R44" i="27"/>
  <c r="Z44" i="27"/>
  <c r="AH44" i="27"/>
  <c r="AP44" i="27"/>
  <c r="AX44" i="27"/>
  <c r="BF44" i="27"/>
  <c r="I45" i="27"/>
  <c r="Q45" i="27"/>
  <c r="Y45" i="27"/>
  <c r="AG45" i="27"/>
  <c r="AO45" i="27"/>
  <c r="AW45" i="27"/>
  <c r="BE45" i="27"/>
  <c r="H46" i="27"/>
  <c r="P46" i="27"/>
  <c r="X46" i="27"/>
  <c r="AF46" i="27"/>
  <c r="AN46" i="27"/>
  <c r="AV46" i="27"/>
  <c r="BD46" i="27"/>
  <c r="G47" i="27"/>
  <c r="O47" i="27"/>
  <c r="W47" i="27"/>
  <c r="AE47" i="27"/>
  <c r="AM47" i="27"/>
  <c r="AU47" i="27"/>
  <c r="BC47" i="27"/>
  <c r="F48" i="27"/>
  <c r="N48" i="27"/>
  <c r="V48" i="27"/>
  <c r="AD48" i="27"/>
  <c r="AL48" i="27"/>
  <c r="AT48" i="27"/>
  <c r="BB48" i="27"/>
  <c r="E49" i="27"/>
  <c r="M49" i="27"/>
  <c r="U49" i="27"/>
  <c r="AC49" i="27"/>
  <c r="AK49" i="27"/>
  <c r="AS49" i="27"/>
  <c r="BA49" i="27"/>
  <c r="D50" i="27"/>
  <c r="L50" i="27"/>
  <c r="T50" i="27"/>
  <c r="AB50" i="27"/>
  <c r="AJ50" i="27"/>
  <c r="AR50" i="27"/>
  <c r="AZ50" i="27"/>
  <c r="C51" i="27"/>
  <c r="K51" i="27"/>
  <c r="S51" i="27"/>
  <c r="AA51" i="27"/>
  <c r="AI51" i="27"/>
  <c r="AQ51" i="27"/>
  <c r="AY51" i="27"/>
  <c r="B52" i="27"/>
  <c r="J52" i="27"/>
  <c r="R52" i="27"/>
  <c r="Z52" i="27"/>
  <c r="AH52" i="27"/>
  <c r="AP52" i="27"/>
  <c r="AX52" i="27"/>
  <c r="BF52" i="27"/>
  <c r="I53" i="27"/>
  <c r="Q53" i="27"/>
  <c r="Y53" i="27"/>
  <c r="AG53" i="27"/>
  <c r="AO53" i="27"/>
  <c r="AW53" i="27"/>
  <c r="BE53" i="27"/>
  <c r="H54" i="27"/>
  <c r="P54" i="27"/>
  <c r="X54" i="27"/>
  <c r="AF54" i="27"/>
  <c r="AN54" i="27"/>
  <c r="AV54" i="27"/>
  <c r="BD54" i="27"/>
  <c r="G55" i="27"/>
  <c r="AS7" i="27"/>
  <c r="BC13" i="27"/>
  <c r="L15" i="27"/>
  <c r="S16" i="27"/>
  <c r="Z17" i="27"/>
  <c r="AG18" i="27"/>
  <c r="AN19" i="27"/>
  <c r="AU20" i="27"/>
  <c r="BB21" i="27"/>
  <c r="D23" i="27"/>
  <c r="K24" i="27"/>
  <c r="R25" i="27"/>
  <c r="Y26" i="27"/>
  <c r="AF27" i="27"/>
  <c r="AM28" i="27"/>
  <c r="AT29" i="27"/>
  <c r="BA30" i="27"/>
  <c r="C32" i="27"/>
  <c r="AY32" i="27"/>
  <c r="Z33" i="27"/>
  <c r="BF33" i="27"/>
  <c r="X34" i="27"/>
  <c r="AN34" i="27"/>
  <c r="AZ34" i="27"/>
  <c r="H35" i="27"/>
  <c r="U35" i="27"/>
  <c r="AE35" i="27"/>
  <c r="AO35" i="27"/>
  <c r="AY35" i="27"/>
  <c r="C36" i="27"/>
  <c r="K36" i="27"/>
  <c r="S36" i="27"/>
  <c r="AA36" i="27"/>
  <c r="AI36" i="27"/>
  <c r="AQ36" i="27"/>
  <c r="AY36" i="27"/>
  <c r="B37" i="27"/>
  <c r="J37" i="27"/>
  <c r="R37" i="27"/>
  <c r="Z37" i="27"/>
  <c r="AH37" i="27"/>
  <c r="AP37" i="27"/>
  <c r="AX37" i="27"/>
  <c r="BF37" i="27"/>
  <c r="I38" i="27"/>
  <c r="Q38" i="27"/>
  <c r="Y38" i="27"/>
  <c r="AG38" i="27"/>
  <c r="AO38" i="27"/>
  <c r="AW38" i="27"/>
  <c r="BE38" i="27"/>
  <c r="H39" i="27"/>
  <c r="P39" i="27"/>
  <c r="X39" i="27"/>
  <c r="AF39" i="27"/>
  <c r="AN39" i="27"/>
  <c r="AV39" i="27"/>
  <c r="BD39" i="27"/>
  <c r="G40" i="27"/>
  <c r="O40" i="27"/>
  <c r="W40" i="27"/>
  <c r="AE40" i="27"/>
  <c r="AM40" i="27"/>
  <c r="AU40" i="27"/>
  <c r="BC40" i="27"/>
  <c r="F41" i="27"/>
  <c r="N41" i="27"/>
  <c r="V41" i="27"/>
  <c r="AD41" i="27"/>
  <c r="AL41" i="27"/>
  <c r="AT41" i="27"/>
  <c r="BB41" i="27"/>
  <c r="E42" i="27"/>
  <c r="M42" i="27"/>
  <c r="U42" i="27"/>
  <c r="AC42" i="27"/>
  <c r="AK42" i="27"/>
  <c r="AS42" i="27"/>
  <c r="BA42" i="27"/>
  <c r="D43" i="27"/>
  <c r="L43" i="27"/>
  <c r="T43" i="27"/>
  <c r="AB43" i="27"/>
  <c r="AJ43" i="27"/>
  <c r="AR43" i="27"/>
  <c r="AZ43" i="27"/>
  <c r="C44" i="27"/>
  <c r="K44" i="27"/>
  <c r="S44" i="27"/>
  <c r="AA44" i="27"/>
  <c r="AI44" i="27"/>
  <c r="AQ44" i="27"/>
  <c r="AY44" i="27"/>
  <c r="B45" i="27"/>
  <c r="J45" i="27"/>
  <c r="R45" i="27"/>
  <c r="Z45" i="27"/>
  <c r="AH45" i="27"/>
  <c r="AP45" i="27"/>
  <c r="AX45" i="27"/>
  <c r="BF45" i="27"/>
  <c r="I46" i="27"/>
  <c r="Q46" i="27"/>
  <c r="Y46" i="27"/>
  <c r="AG46" i="27"/>
  <c r="AO46" i="27"/>
  <c r="AW46" i="27"/>
  <c r="BE46" i="27"/>
  <c r="H47" i="27"/>
  <c r="P47" i="27"/>
  <c r="X47" i="27"/>
  <c r="AF47" i="27"/>
  <c r="AN47" i="27"/>
  <c r="AV47" i="27"/>
  <c r="BD47" i="27"/>
  <c r="G48" i="27"/>
  <c r="O48" i="27"/>
  <c r="W48" i="27"/>
  <c r="AE48" i="27"/>
  <c r="AM48" i="27"/>
  <c r="AU48" i="27"/>
  <c r="BC48" i="27"/>
  <c r="F49" i="27"/>
  <c r="N49" i="27"/>
  <c r="V49" i="27"/>
  <c r="AD49" i="27"/>
  <c r="AL49" i="27"/>
  <c r="AT49" i="27"/>
  <c r="BB49" i="27"/>
  <c r="E50" i="27"/>
  <c r="M50" i="27"/>
  <c r="U50" i="27"/>
  <c r="AC50" i="27"/>
  <c r="AK50" i="27"/>
  <c r="AS50" i="27"/>
  <c r="BA50" i="27"/>
  <c r="D51" i="27"/>
  <c r="L51" i="27"/>
  <c r="T51" i="27"/>
  <c r="AB51" i="27"/>
  <c r="AJ51" i="27"/>
  <c r="AR51" i="27"/>
  <c r="AZ8" i="27"/>
  <c r="J14" i="27"/>
  <c r="T15" i="27"/>
  <c r="AA16" i="27"/>
  <c r="AH17" i="27"/>
  <c r="AO18" i="27"/>
  <c r="AV19" i="27"/>
  <c r="BC20" i="27"/>
  <c r="E22" i="27"/>
  <c r="L23" i="27"/>
  <c r="S24" i="27"/>
  <c r="Z25" i="27"/>
  <c r="AG26" i="27"/>
  <c r="AN27" i="27"/>
  <c r="AU28" i="27"/>
  <c r="BB29" i="27"/>
  <c r="D31" i="27"/>
  <c r="K32" i="27"/>
  <c r="AZ32" i="27"/>
  <c r="AA33" i="27"/>
  <c r="B34" i="27"/>
  <c r="Y34" i="27"/>
  <c r="AO34" i="27"/>
  <c r="BB34" i="27"/>
  <c r="I35" i="27"/>
  <c r="V35" i="27"/>
  <c r="AF35" i="27"/>
  <c r="AQ35" i="27"/>
  <c r="BA35" i="27"/>
  <c r="D36" i="27"/>
  <c r="L36" i="27"/>
  <c r="T36" i="27"/>
  <c r="AB36" i="27"/>
  <c r="AJ36" i="27"/>
  <c r="AR36" i="27"/>
  <c r="AZ36" i="27"/>
  <c r="C37" i="27"/>
  <c r="K37" i="27"/>
  <c r="S37" i="27"/>
  <c r="AA37" i="27"/>
  <c r="AI37" i="27"/>
  <c r="AQ37" i="27"/>
  <c r="AY37" i="27"/>
  <c r="B38" i="27"/>
  <c r="J38" i="27"/>
  <c r="R38" i="27"/>
  <c r="Z38" i="27"/>
  <c r="AH38" i="27"/>
  <c r="AP38" i="27"/>
  <c r="AX38" i="27"/>
  <c r="BF38" i="27"/>
  <c r="I39" i="27"/>
  <c r="Q39" i="27"/>
  <c r="Y39" i="27"/>
  <c r="AG39" i="27"/>
  <c r="AO39" i="27"/>
  <c r="AW39" i="27"/>
  <c r="BE39" i="27"/>
  <c r="H40" i="27"/>
  <c r="P40" i="27"/>
  <c r="X40" i="27"/>
  <c r="AF40" i="27"/>
  <c r="AN40" i="27"/>
  <c r="AV40" i="27"/>
  <c r="BD40" i="27"/>
  <c r="G41" i="27"/>
  <c r="O41" i="27"/>
  <c r="W41" i="27"/>
  <c r="AE41" i="27"/>
  <c r="AM41" i="27"/>
  <c r="AU41" i="27"/>
  <c r="BC41" i="27"/>
  <c r="F42" i="27"/>
  <c r="N42" i="27"/>
  <c r="V42" i="27"/>
  <c r="AD42" i="27"/>
  <c r="AL42" i="27"/>
  <c r="AT42" i="27"/>
  <c r="BB42" i="27"/>
  <c r="E43" i="27"/>
  <c r="M43" i="27"/>
  <c r="U43" i="27"/>
  <c r="AC43" i="27"/>
  <c r="AK43" i="27"/>
  <c r="AS43" i="27"/>
  <c r="BA43" i="27"/>
  <c r="D44" i="27"/>
  <c r="L44" i="27"/>
  <c r="T44" i="27"/>
  <c r="AB44" i="27"/>
  <c r="AJ44" i="27"/>
  <c r="AR44" i="27"/>
  <c r="AZ44" i="27"/>
  <c r="C45" i="27"/>
  <c r="K45" i="27"/>
  <c r="S45" i="27"/>
  <c r="AA45" i="27"/>
  <c r="AI45" i="27"/>
  <c r="AQ45" i="27"/>
  <c r="AY45" i="27"/>
  <c r="B46" i="27"/>
  <c r="J46" i="27"/>
  <c r="R46" i="27"/>
  <c r="Z46" i="27"/>
  <c r="AH46" i="27"/>
  <c r="AP46" i="27"/>
  <c r="AX46" i="27"/>
  <c r="BF46" i="27"/>
  <c r="I47" i="27"/>
  <c r="Q47" i="27"/>
  <c r="Y47" i="27"/>
  <c r="AG47" i="27"/>
  <c r="AO47" i="27"/>
  <c r="AW47" i="27"/>
  <c r="BE47" i="27"/>
  <c r="H48" i="27"/>
  <c r="P48" i="27"/>
  <c r="X48" i="27"/>
  <c r="AF48" i="27"/>
  <c r="AN48" i="27"/>
  <c r="AV48" i="27"/>
  <c r="BD48" i="27"/>
  <c r="G49" i="27"/>
  <c r="O49" i="27"/>
  <c r="W49" i="27"/>
  <c r="AE49" i="27"/>
  <c r="AM49" i="27"/>
  <c r="AU49" i="27"/>
  <c r="BC49" i="27"/>
  <c r="F50" i="27"/>
  <c r="N50" i="27"/>
  <c r="V50" i="27"/>
  <c r="AD50" i="27"/>
  <c r="AL50" i="27"/>
  <c r="AT50" i="27"/>
  <c r="BB50" i="27"/>
  <c r="E51" i="27"/>
  <c r="M51" i="27"/>
  <c r="U51" i="27"/>
  <c r="AC51" i="27"/>
  <c r="AK51" i="27"/>
  <c r="AS51" i="27"/>
  <c r="BA51" i="27"/>
  <c r="D52" i="27"/>
  <c r="L52" i="27"/>
  <c r="T52" i="27"/>
  <c r="AB52" i="27"/>
  <c r="AJ52" i="27"/>
  <c r="AR52" i="27"/>
  <c r="AZ52" i="27"/>
  <c r="C53" i="27"/>
  <c r="K53" i="27"/>
  <c r="S53" i="27"/>
  <c r="AA53" i="27"/>
  <c r="AI53" i="27"/>
  <c r="AQ53" i="27"/>
  <c r="AY53" i="27"/>
  <c r="B54" i="27"/>
  <c r="J54" i="27"/>
  <c r="R54" i="27"/>
  <c r="Z54" i="27"/>
  <c r="AH54" i="27"/>
  <c r="AP54" i="27"/>
  <c r="AX54" i="27"/>
  <c r="BF54" i="27"/>
  <c r="I55" i="27"/>
  <c r="Q55" i="27"/>
  <c r="Y55" i="27"/>
  <c r="AG55" i="27"/>
  <c r="AO55" i="27"/>
  <c r="B10" i="27"/>
  <c r="U14" i="27"/>
  <c r="T23" i="27"/>
  <c r="S32" i="27"/>
  <c r="W35" i="27"/>
  <c r="AK36" i="27"/>
  <c r="AR37" i="27"/>
  <c r="AY38" i="27"/>
  <c r="BF39" i="27"/>
  <c r="H41" i="27"/>
  <c r="O42" i="27"/>
  <c r="V43" i="27"/>
  <c r="AC44" i="27"/>
  <c r="AJ45" i="27"/>
  <c r="AQ46" i="27"/>
  <c r="AX47" i="27"/>
  <c r="BE48" i="27"/>
  <c r="G50" i="27"/>
  <c r="N51" i="27"/>
  <c r="E52" i="27"/>
  <c r="AK52" i="27"/>
  <c r="L53" i="27"/>
  <c r="AR53" i="27"/>
  <c r="S54" i="27"/>
  <c r="AQ54" i="27"/>
  <c r="B55" i="27"/>
  <c r="N55" i="27"/>
  <c r="X55" i="27"/>
  <c r="AI55" i="27"/>
  <c r="AS55" i="27"/>
  <c r="BA55" i="27"/>
  <c r="D56" i="27"/>
  <c r="L56" i="27"/>
  <c r="T56" i="27"/>
  <c r="AB56" i="27"/>
  <c r="AJ56" i="27"/>
  <c r="AR56" i="27"/>
  <c r="AZ56" i="27"/>
  <c r="C57" i="27"/>
  <c r="K57" i="27"/>
  <c r="S57" i="27"/>
  <c r="AA57" i="27"/>
  <c r="AI57" i="27"/>
  <c r="AQ57" i="27"/>
  <c r="AY57" i="27"/>
  <c r="B58" i="27"/>
  <c r="J58" i="27"/>
  <c r="R58" i="27"/>
  <c r="Z58" i="27"/>
  <c r="AH58" i="27"/>
  <c r="AP58" i="27"/>
  <c r="AX58" i="27"/>
  <c r="BF58" i="27"/>
  <c r="J2" i="27"/>
  <c r="R2" i="27"/>
  <c r="Z2" i="27"/>
  <c r="AH2" i="27"/>
  <c r="AP2" i="27"/>
  <c r="BF2" i="27"/>
  <c r="X2" i="27"/>
  <c r="AB15" i="27"/>
  <c r="AA24" i="27"/>
  <c r="B33" i="27"/>
  <c r="AG35" i="27"/>
  <c r="AS36" i="27"/>
  <c r="AZ37" i="27"/>
  <c r="B39" i="27"/>
  <c r="I40" i="27"/>
  <c r="P41" i="27"/>
  <c r="W42" i="27"/>
  <c r="AD43" i="27"/>
  <c r="AK44" i="27"/>
  <c r="AR45" i="27"/>
  <c r="AY46" i="27"/>
  <c r="BF47" i="27"/>
  <c r="H49" i="27"/>
  <c r="O50" i="27"/>
  <c r="V51" i="27"/>
  <c r="K52" i="27"/>
  <c r="AQ52" i="27"/>
  <c r="R53" i="27"/>
  <c r="AX53" i="27"/>
  <c r="Y54" i="27"/>
  <c r="AT54" i="27"/>
  <c r="C55" i="27"/>
  <c r="O55" i="27"/>
  <c r="Z55" i="27"/>
  <c r="AK55" i="27"/>
  <c r="AT55" i="27"/>
  <c r="BB55" i="27"/>
  <c r="E56" i="27"/>
  <c r="M56" i="27"/>
  <c r="U56" i="27"/>
  <c r="AC56" i="27"/>
  <c r="AK56" i="27"/>
  <c r="AS56" i="27"/>
  <c r="BA56" i="27"/>
  <c r="D57" i="27"/>
  <c r="L57" i="27"/>
  <c r="T57" i="27"/>
  <c r="AB57" i="27"/>
  <c r="AJ57" i="27"/>
  <c r="AR57" i="27"/>
  <c r="AZ57" i="27"/>
  <c r="C58" i="27"/>
  <c r="K58" i="27"/>
  <c r="S58" i="27"/>
  <c r="AA58" i="27"/>
  <c r="AI58" i="27"/>
  <c r="AQ58" i="27"/>
  <c r="AY58" i="27"/>
  <c r="C2" i="27"/>
  <c r="K2" i="27"/>
  <c r="S2" i="27"/>
  <c r="AA2" i="27"/>
  <c r="AI2" i="27"/>
  <c r="AQ2" i="27"/>
  <c r="AY2" i="27"/>
  <c r="AB2" i="27"/>
  <c r="AR2" i="27"/>
  <c r="AI16" i="27"/>
  <c r="AH25" i="27"/>
  <c r="AH33" i="27"/>
  <c r="AS35" i="27"/>
  <c r="BA36" i="27"/>
  <c r="C38" i="27"/>
  <c r="J39" i="27"/>
  <c r="Q40" i="27"/>
  <c r="X41" i="27"/>
  <c r="AE42" i="27"/>
  <c r="AL43" i="27"/>
  <c r="AS44" i="27"/>
  <c r="AZ45" i="27"/>
  <c r="B47" i="27"/>
  <c r="I48" i="27"/>
  <c r="P49" i="27"/>
  <c r="W50" i="27"/>
  <c r="AD51" i="27"/>
  <c r="M52" i="27"/>
  <c r="AS52" i="27"/>
  <c r="T53" i="27"/>
  <c r="AZ53" i="27"/>
  <c r="AA54" i="27"/>
  <c r="AU54" i="27"/>
  <c r="E55" i="27"/>
  <c r="P55" i="27"/>
  <c r="AA55" i="27"/>
  <c r="AL55" i="27"/>
  <c r="AU55" i="27"/>
  <c r="BC55" i="27"/>
  <c r="F56" i="27"/>
  <c r="N56" i="27"/>
  <c r="V56" i="27"/>
  <c r="AD56" i="27"/>
  <c r="AL56" i="27"/>
  <c r="AT56" i="27"/>
  <c r="BB56" i="27"/>
  <c r="E57" i="27"/>
  <c r="M57" i="27"/>
  <c r="U57" i="27"/>
  <c r="AC57" i="27"/>
  <c r="AK57" i="27"/>
  <c r="AS57" i="27"/>
  <c r="BA57" i="27"/>
  <c r="D58" i="27"/>
  <c r="L58" i="27"/>
  <c r="T58" i="27"/>
  <c r="AB58" i="27"/>
  <c r="AJ58" i="27"/>
  <c r="AR58" i="27"/>
  <c r="AZ58" i="27"/>
  <c r="D2" i="27"/>
  <c r="L2" i="27"/>
  <c r="T2" i="27"/>
  <c r="AJ2" i="27"/>
  <c r="AZ2" i="27"/>
  <c r="AK2" i="27"/>
  <c r="BA2" i="27"/>
  <c r="BD2" i="27"/>
  <c r="AP17" i="27"/>
  <c r="AO26" i="27"/>
  <c r="I34" i="27"/>
  <c r="BB35" i="27"/>
  <c r="D37" i="27"/>
  <c r="K38" i="27"/>
  <c r="R39" i="27"/>
  <c r="Y40" i="27"/>
  <c r="AF41" i="27"/>
  <c r="AM42" i="27"/>
  <c r="AT43" i="27"/>
  <c r="BA44" i="27"/>
  <c r="C46" i="27"/>
  <c r="J47" i="27"/>
  <c r="Q48" i="27"/>
  <c r="X49" i="27"/>
  <c r="AE50" i="27"/>
  <c r="AL51" i="27"/>
  <c r="S52" i="27"/>
  <c r="AY52" i="27"/>
  <c r="Z53" i="27"/>
  <c r="BF53" i="27"/>
  <c r="AD54" i="27"/>
  <c r="AW54" i="27"/>
  <c r="F55" i="27"/>
  <c r="R55" i="27"/>
  <c r="AC55" i="27"/>
  <c r="AM55" i="27"/>
  <c r="AV55" i="27"/>
  <c r="BD55" i="27"/>
  <c r="G56" i="27"/>
  <c r="O56" i="27"/>
  <c r="W56" i="27"/>
  <c r="AE56" i="27"/>
  <c r="AM56" i="27"/>
  <c r="AU56" i="27"/>
  <c r="BC56" i="27"/>
  <c r="F57" i="27"/>
  <c r="N57" i="27"/>
  <c r="V57" i="27"/>
  <c r="AD57" i="27"/>
  <c r="AL57" i="27"/>
  <c r="AT57" i="27"/>
  <c r="BB57" i="27"/>
  <c r="E58" i="27"/>
  <c r="M58" i="27"/>
  <c r="U58" i="27"/>
  <c r="AC58" i="27"/>
  <c r="AK58" i="27"/>
  <c r="AS58" i="27"/>
  <c r="BA58" i="27"/>
  <c r="E2" i="27"/>
  <c r="M2" i="27"/>
  <c r="U2" i="27"/>
  <c r="AC2" i="27"/>
  <c r="AS2" i="27"/>
  <c r="AW18" i="27"/>
  <c r="AV27" i="27"/>
  <c r="Z34" i="27"/>
  <c r="E36" i="27"/>
  <c r="L37" i="27"/>
  <c r="S38" i="27"/>
  <c r="Z39" i="27"/>
  <c r="AG40" i="27"/>
  <c r="AN41" i="27"/>
  <c r="AU42" i="27"/>
  <c r="BB43" i="27"/>
  <c r="D45" i="27"/>
  <c r="K46" i="27"/>
  <c r="R47" i="27"/>
  <c r="Y48" i="27"/>
  <c r="AF49" i="27"/>
  <c r="AM50" i="27"/>
  <c r="AT51" i="27"/>
  <c r="U52" i="27"/>
  <c r="BA52" i="27"/>
  <c r="AB53" i="27"/>
  <c r="C54" i="27"/>
  <c r="AG54" i="27"/>
  <c r="AY54" i="27"/>
  <c r="H55" i="27"/>
  <c r="S55" i="27"/>
  <c r="AD55" i="27"/>
  <c r="AN55" i="27"/>
  <c r="AW55" i="27"/>
  <c r="BE55" i="27"/>
  <c r="H56" i="27"/>
  <c r="P56" i="27"/>
  <c r="X56" i="27"/>
  <c r="AF56" i="27"/>
  <c r="AN56" i="27"/>
  <c r="AV56" i="27"/>
  <c r="BD56" i="27"/>
  <c r="G57" i="27"/>
  <c r="O57" i="27"/>
  <c r="W57" i="27"/>
  <c r="AE57" i="27"/>
  <c r="AM57" i="27"/>
  <c r="AU57" i="27"/>
  <c r="BC57" i="27"/>
  <c r="F58" i="27"/>
  <c r="N58" i="27"/>
  <c r="V58" i="27"/>
  <c r="AD58" i="27"/>
  <c r="AL58" i="27"/>
  <c r="AT58" i="27"/>
  <c r="BB58" i="27"/>
  <c r="F2" i="27"/>
  <c r="N2" i="27"/>
  <c r="V2" i="27"/>
  <c r="AD2" i="27"/>
  <c r="AL2" i="27"/>
  <c r="AT2" i="27"/>
  <c r="BB2" i="27"/>
  <c r="AN2" i="27"/>
  <c r="BD19" i="27"/>
  <c r="BC28" i="27"/>
  <c r="AP34" i="27"/>
  <c r="M36" i="27"/>
  <c r="T37" i="27"/>
  <c r="AA38" i="27"/>
  <c r="AH39" i="27"/>
  <c r="AO40" i="27"/>
  <c r="AV41" i="27"/>
  <c r="BC42" i="27"/>
  <c r="E44" i="27"/>
  <c r="L45" i="27"/>
  <c r="S46" i="27"/>
  <c r="Z47" i="27"/>
  <c r="AG48" i="27"/>
  <c r="AN49" i="27"/>
  <c r="AU50" i="27"/>
  <c r="AZ51" i="27"/>
  <c r="AA52" i="27"/>
  <c r="B53" i="27"/>
  <c r="AH53" i="27"/>
  <c r="I54" i="27"/>
  <c r="AI54" i="27"/>
  <c r="BB54" i="27"/>
  <c r="J55" i="27"/>
  <c r="U55" i="27"/>
  <c r="AE55" i="27"/>
  <c r="AP55" i="27"/>
  <c r="AX55" i="27"/>
  <c r="BF55" i="27"/>
  <c r="I56" i="27"/>
  <c r="Q56" i="27"/>
  <c r="Y56" i="27"/>
  <c r="AG56" i="27"/>
  <c r="AO56" i="27"/>
  <c r="AW56" i="27"/>
  <c r="BE56" i="27"/>
  <c r="H57" i="27"/>
  <c r="P57" i="27"/>
  <c r="X57" i="27"/>
  <c r="AF57" i="27"/>
  <c r="AN57" i="27"/>
  <c r="AV57" i="27"/>
  <c r="BD57" i="27"/>
  <c r="G58" i="27"/>
  <c r="O58" i="27"/>
  <c r="W58" i="27"/>
  <c r="AE58" i="27"/>
  <c r="AM58" i="27"/>
  <c r="AU58" i="27"/>
  <c r="BC58" i="27"/>
  <c r="G2" i="27"/>
  <c r="O2" i="27"/>
  <c r="W2" i="27"/>
  <c r="AE2" i="27"/>
  <c r="AM2" i="27"/>
  <c r="AU2" i="27"/>
  <c r="F21" i="27"/>
  <c r="E30" i="27"/>
  <c r="BD34" i="27"/>
  <c r="U36" i="27"/>
  <c r="AB37" i="27"/>
  <c r="AI38" i="27"/>
  <c r="AP39" i="27"/>
  <c r="AW40" i="27"/>
  <c r="BD41" i="27"/>
  <c r="F43" i="27"/>
  <c r="M44" i="27"/>
  <c r="T45" i="27"/>
  <c r="AA46" i="27"/>
  <c r="AH47" i="27"/>
  <c r="AO48" i="27"/>
  <c r="AV49" i="27"/>
  <c r="BC50" i="27"/>
  <c r="BB51" i="27"/>
  <c r="AC52" i="27"/>
  <c r="D53" i="27"/>
  <c r="AJ53" i="27"/>
  <c r="K54" i="27"/>
  <c r="AL54" i="27"/>
  <c r="BC54" i="27"/>
  <c r="K55" i="27"/>
  <c r="V55" i="27"/>
  <c r="AF55" i="27"/>
  <c r="AQ55" i="27"/>
  <c r="AY55" i="27"/>
  <c r="B56" i="27"/>
  <c r="J56" i="27"/>
  <c r="R56" i="27"/>
  <c r="Z56" i="27"/>
  <c r="AH56" i="27"/>
  <c r="AP56" i="27"/>
  <c r="AX56" i="27"/>
  <c r="BF56" i="27"/>
  <c r="I57" i="27"/>
  <c r="Q57" i="27"/>
  <c r="Y57" i="27"/>
  <c r="AG57" i="27"/>
  <c r="AO57" i="27"/>
  <c r="AW57" i="27"/>
  <c r="BE57" i="27"/>
  <c r="H58" i="27"/>
  <c r="P58" i="27"/>
  <c r="X58" i="27"/>
  <c r="AF58" i="27"/>
  <c r="AN58" i="27"/>
  <c r="AV58" i="27"/>
  <c r="BD58" i="27"/>
  <c r="H2" i="27"/>
  <c r="P2" i="27"/>
  <c r="AF2" i="27"/>
  <c r="M22" i="27"/>
  <c r="L31" i="27"/>
  <c r="K35" i="27"/>
  <c r="AC36" i="27"/>
  <c r="AJ37" i="27"/>
  <c r="AQ38" i="27"/>
  <c r="AX39" i="27"/>
  <c r="BE40" i="27"/>
  <c r="G42" i="27"/>
  <c r="N43" i="27"/>
  <c r="U44" i="27"/>
  <c r="AB45" i="27"/>
  <c r="AI46" i="27"/>
  <c r="AP47" i="27"/>
  <c r="AW48" i="27"/>
  <c r="BD49" i="27"/>
  <c r="F51" i="27"/>
  <c r="C52" i="27"/>
  <c r="AI52" i="27"/>
  <c r="J53" i="27"/>
  <c r="AP53" i="27"/>
  <c r="Q54" i="27"/>
  <c r="AO54" i="27"/>
  <c r="BE54" i="27"/>
  <c r="M55" i="27"/>
  <c r="W55" i="27"/>
  <c r="AH55" i="27"/>
  <c r="AR55" i="27"/>
  <c r="AZ55" i="27"/>
  <c r="C56" i="27"/>
  <c r="K56" i="27"/>
  <c r="S56" i="27"/>
  <c r="AA56" i="27"/>
  <c r="AI56" i="27"/>
  <c r="AQ56" i="27"/>
  <c r="AY56" i="27"/>
  <c r="B57" i="27"/>
  <c r="J57" i="27"/>
  <c r="R57" i="27"/>
  <c r="Z57" i="27"/>
  <c r="AH57" i="27"/>
  <c r="AP57" i="27"/>
  <c r="AX57" i="27"/>
  <c r="BF57" i="27"/>
  <c r="I58" i="27"/>
  <c r="Q58" i="27"/>
  <c r="Y58" i="27"/>
  <c r="AG58" i="27"/>
  <c r="AO58" i="27"/>
  <c r="AW58" i="27"/>
  <c r="BE58" i="27"/>
  <c r="I2" i="27"/>
  <c r="Q2" i="27"/>
  <c r="Y2" i="27"/>
  <c r="AG2" i="27"/>
  <c r="AO2" i="27"/>
  <c r="AW2" i="27"/>
  <c r="BE2" i="27"/>
  <c r="AX2" i="27"/>
  <c r="BC2" i="27"/>
  <c r="AV2" i="27"/>
  <c r="C3" i="15"/>
  <c r="H3" i="23"/>
  <c r="P3" i="23"/>
  <c r="I3" i="23"/>
  <c r="Q3" i="23"/>
  <c r="Y3" i="23"/>
  <c r="AG3" i="23"/>
  <c r="AO3" i="23"/>
  <c r="AW3" i="23"/>
  <c r="BE3" i="23"/>
  <c r="H4" i="23"/>
  <c r="P4" i="23"/>
  <c r="X4" i="23"/>
  <c r="AF4" i="23"/>
  <c r="AN4" i="23"/>
  <c r="AV4" i="23"/>
  <c r="BD4" i="23"/>
  <c r="G5" i="23"/>
  <c r="O5" i="23"/>
  <c r="W5" i="23"/>
  <c r="AE5" i="23"/>
  <c r="AM5" i="23"/>
  <c r="AU5" i="23"/>
  <c r="BC5" i="23"/>
  <c r="F6" i="23"/>
  <c r="N6" i="23"/>
  <c r="V6" i="23"/>
  <c r="AD6" i="23"/>
  <c r="AL6" i="23"/>
  <c r="AT6" i="23"/>
  <c r="BB6" i="23"/>
  <c r="E7" i="23"/>
  <c r="M7" i="23"/>
  <c r="U7" i="23"/>
  <c r="AC7" i="23"/>
  <c r="AK7" i="23"/>
  <c r="AS7" i="23"/>
  <c r="BA7" i="23"/>
  <c r="D8" i="23"/>
  <c r="L8" i="23"/>
  <c r="T8" i="23"/>
  <c r="AB8" i="23"/>
  <c r="AJ8" i="23"/>
  <c r="AR8" i="23"/>
  <c r="AZ8" i="23"/>
  <c r="C9" i="23"/>
  <c r="K9" i="23"/>
  <c r="S9" i="23"/>
  <c r="AA9" i="23"/>
  <c r="AI9" i="23"/>
  <c r="AQ9" i="23"/>
  <c r="AY9" i="23"/>
  <c r="B10" i="23"/>
  <c r="J10" i="23"/>
  <c r="R10" i="23"/>
  <c r="Z10" i="23"/>
  <c r="AH10" i="23"/>
  <c r="AP10" i="23"/>
  <c r="AX10" i="23"/>
  <c r="BF10" i="23"/>
  <c r="I11" i="23"/>
  <c r="Q11" i="23"/>
  <c r="Y11" i="23"/>
  <c r="AG11" i="23"/>
  <c r="AO11" i="23"/>
  <c r="AW11" i="23"/>
  <c r="BE11" i="23"/>
  <c r="H12" i="23"/>
  <c r="P12" i="23"/>
  <c r="X12" i="23"/>
  <c r="AF12" i="23"/>
  <c r="AN12" i="23"/>
  <c r="AV12" i="23"/>
  <c r="BD12" i="23"/>
  <c r="G13" i="23"/>
  <c r="O13" i="23"/>
  <c r="W13" i="23"/>
  <c r="AE13" i="23"/>
  <c r="AM13" i="23"/>
  <c r="AU13" i="23"/>
  <c r="BC13" i="23"/>
  <c r="B3" i="23"/>
  <c r="J3" i="23"/>
  <c r="R3" i="23"/>
  <c r="Z3" i="23"/>
  <c r="AH3" i="23"/>
  <c r="AP3" i="23"/>
  <c r="AX3" i="23"/>
  <c r="BF3" i="23"/>
  <c r="I4" i="23"/>
  <c r="Q4" i="23"/>
  <c r="Y4" i="23"/>
  <c r="AG4" i="23"/>
  <c r="AO4" i="23"/>
  <c r="AW4" i="23"/>
  <c r="BE4" i="23"/>
  <c r="H5" i="23"/>
  <c r="P5" i="23"/>
  <c r="X5" i="23"/>
  <c r="AF5" i="23"/>
  <c r="AN5" i="23"/>
  <c r="AV5" i="23"/>
  <c r="BD5" i="23"/>
  <c r="G6" i="23"/>
  <c r="O6" i="23"/>
  <c r="W6" i="23"/>
  <c r="AE6" i="23"/>
  <c r="AM6" i="23"/>
  <c r="AU6" i="23"/>
  <c r="BC6" i="23"/>
  <c r="F7" i="23"/>
  <c r="N7" i="23"/>
  <c r="V7" i="23"/>
  <c r="AD7" i="23"/>
  <c r="AL7" i="23"/>
  <c r="AT7" i="23"/>
  <c r="BB7" i="23"/>
  <c r="E8" i="23"/>
  <c r="M8" i="23"/>
  <c r="U8" i="23"/>
  <c r="AC8" i="23"/>
  <c r="AK8" i="23"/>
  <c r="AS8" i="23"/>
  <c r="BA8" i="23"/>
  <c r="D9" i="23"/>
  <c r="L9" i="23"/>
  <c r="T9" i="23"/>
  <c r="AB9" i="23"/>
  <c r="AJ9" i="23"/>
  <c r="AR9" i="23"/>
  <c r="AZ9" i="23"/>
  <c r="C10" i="23"/>
  <c r="K10" i="23"/>
  <c r="S10" i="23"/>
  <c r="AA10" i="23"/>
  <c r="AI10" i="23"/>
  <c r="AQ10" i="23"/>
  <c r="AY10" i="23"/>
  <c r="B11" i="23"/>
  <c r="J11" i="23"/>
  <c r="R11" i="23"/>
  <c r="Z11" i="23"/>
  <c r="AH11" i="23"/>
  <c r="AP11" i="23"/>
  <c r="AX11" i="23"/>
  <c r="BF11" i="23"/>
  <c r="I12" i="23"/>
  <c r="Q12" i="23"/>
  <c r="Y12" i="23"/>
  <c r="AG12" i="23"/>
  <c r="AO12" i="23"/>
  <c r="AW12" i="23"/>
  <c r="BE12" i="23"/>
  <c r="H13" i="23"/>
  <c r="P13" i="23"/>
  <c r="X13" i="23"/>
  <c r="AF13" i="23"/>
  <c r="AN13" i="23"/>
  <c r="AV13" i="23"/>
  <c r="BD13" i="23"/>
  <c r="G14" i="23"/>
  <c r="O14" i="23"/>
  <c r="W14" i="23"/>
  <c r="AE14" i="23"/>
  <c r="AM14" i="23"/>
  <c r="AU14" i="23"/>
  <c r="C3" i="23"/>
  <c r="K3" i="23"/>
  <c r="S3" i="23"/>
  <c r="AA3" i="23"/>
  <c r="AI3" i="23"/>
  <c r="AQ3" i="23"/>
  <c r="AY3" i="23"/>
  <c r="B4" i="23"/>
  <c r="J4" i="23"/>
  <c r="R4" i="23"/>
  <c r="Z4" i="23"/>
  <c r="AH4" i="23"/>
  <c r="AP4" i="23"/>
  <c r="AX4" i="23"/>
  <c r="BF4" i="23"/>
  <c r="I5" i="23"/>
  <c r="Q5" i="23"/>
  <c r="Y5" i="23"/>
  <c r="AG5" i="23"/>
  <c r="AO5" i="23"/>
  <c r="AW5" i="23"/>
  <c r="BE5" i="23"/>
  <c r="H6" i="23"/>
  <c r="P6" i="23"/>
  <c r="X6" i="23"/>
  <c r="AF6" i="23"/>
  <c r="AN6" i="23"/>
  <c r="AV6" i="23"/>
  <c r="BD6" i="23"/>
  <c r="G7" i="23"/>
  <c r="O7" i="23"/>
  <c r="W7" i="23"/>
  <c r="AE7" i="23"/>
  <c r="AM7" i="23"/>
  <c r="AU7" i="23"/>
  <c r="BC7" i="23"/>
  <c r="F8" i="23"/>
  <c r="N8" i="23"/>
  <c r="V8" i="23"/>
  <c r="AD8" i="23"/>
  <c r="AL8" i="23"/>
  <c r="AT8" i="23"/>
  <c r="BB8" i="23"/>
  <c r="E9" i="23"/>
  <c r="M9" i="23"/>
  <c r="U9" i="23"/>
  <c r="AC9" i="23"/>
  <c r="AK9" i="23"/>
  <c r="AS9" i="23"/>
  <c r="BA9" i="23"/>
  <c r="D10" i="23"/>
  <c r="L10" i="23"/>
  <c r="T10" i="23"/>
  <c r="AB10" i="23"/>
  <c r="AJ10" i="23"/>
  <c r="AR10" i="23"/>
  <c r="AZ10" i="23"/>
  <c r="C11" i="23"/>
  <c r="K11" i="23"/>
  <c r="S11" i="23"/>
  <c r="AA11" i="23"/>
  <c r="AI11" i="23"/>
  <c r="AQ11" i="23"/>
  <c r="AY11" i="23"/>
  <c r="B12" i="23"/>
  <c r="J12" i="23"/>
  <c r="R12" i="23"/>
  <c r="Z12" i="23"/>
  <c r="AH12" i="23"/>
  <c r="AP12" i="23"/>
  <c r="AX12" i="23"/>
  <c r="BF12" i="23"/>
  <c r="I13" i="23"/>
  <c r="Q13" i="23"/>
  <c r="Y13" i="23"/>
  <c r="AG13" i="23"/>
  <c r="AO13" i="23"/>
  <c r="AW13" i="23"/>
  <c r="BE13" i="23"/>
  <c r="H14" i="23"/>
  <c r="P14" i="23"/>
  <c r="X14" i="23"/>
  <c r="D3" i="23"/>
  <c r="L3" i="23"/>
  <c r="T3" i="23"/>
  <c r="AB3" i="23"/>
  <c r="AJ3" i="23"/>
  <c r="AR3" i="23"/>
  <c r="AZ3" i="23"/>
  <c r="C4" i="23"/>
  <c r="K4" i="23"/>
  <c r="S4" i="23"/>
  <c r="AA4" i="23"/>
  <c r="AI4" i="23"/>
  <c r="AQ4" i="23"/>
  <c r="AY4" i="23"/>
  <c r="B5" i="23"/>
  <c r="J5" i="23"/>
  <c r="R5" i="23"/>
  <c r="Z5" i="23"/>
  <c r="AH5" i="23"/>
  <c r="AP5" i="23"/>
  <c r="AX5" i="23"/>
  <c r="BF5" i="23"/>
  <c r="I6" i="23"/>
  <c r="Q6" i="23"/>
  <c r="Y6" i="23"/>
  <c r="AG6" i="23"/>
  <c r="AO6" i="23"/>
  <c r="AW6" i="23"/>
  <c r="BE6" i="23"/>
  <c r="H7" i="23"/>
  <c r="P7" i="23"/>
  <c r="X7" i="23"/>
  <c r="AF7" i="23"/>
  <c r="AN7" i="23"/>
  <c r="AV7" i="23"/>
  <c r="BD7" i="23"/>
  <c r="G8" i="23"/>
  <c r="O8" i="23"/>
  <c r="W8" i="23"/>
  <c r="AE8" i="23"/>
  <c r="AM8" i="23"/>
  <c r="AU8" i="23"/>
  <c r="BC8" i="23"/>
  <c r="F9" i="23"/>
  <c r="N9" i="23"/>
  <c r="V9" i="23"/>
  <c r="AD9" i="23"/>
  <c r="AL9" i="23"/>
  <c r="AT9" i="23"/>
  <c r="BB9" i="23"/>
  <c r="E10" i="23"/>
  <c r="M10" i="23"/>
  <c r="U10" i="23"/>
  <c r="AC10" i="23"/>
  <c r="AK10" i="23"/>
  <c r="AS10" i="23"/>
  <c r="BA10" i="23"/>
  <c r="D11" i="23"/>
  <c r="L11" i="23"/>
  <c r="T11" i="23"/>
  <c r="AB11" i="23"/>
  <c r="AJ11" i="23"/>
  <c r="AR11" i="23"/>
  <c r="AZ11" i="23"/>
  <c r="C12" i="23"/>
  <c r="K12" i="23"/>
  <c r="S12" i="23"/>
  <c r="AA12" i="23"/>
  <c r="AI12" i="23"/>
  <c r="AQ12" i="23"/>
  <c r="AY12" i="23"/>
  <c r="B13" i="23"/>
  <c r="J13" i="23"/>
  <c r="R13" i="23"/>
  <c r="Z13" i="23"/>
  <c r="AH13" i="23"/>
  <c r="AP13" i="23"/>
  <c r="AX13" i="23"/>
  <c r="BF13" i="23"/>
  <c r="I14" i="23"/>
  <c r="Q14" i="23"/>
  <c r="Y14" i="23"/>
  <c r="AG14" i="23"/>
  <c r="AO14" i="23"/>
  <c r="AW14" i="23"/>
  <c r="E3" i="23"/>
  <c r="M3" i="23"/>
  <c r="U3" i="23"/>
  <c r="AC3" i="23"/>
  <c r="AK3" i="23"/>
  <c r="AS3" i="23"/>
  <c r="BA3" i="23"/>
  <c r="D4" i="23"/>
  <c r="L4" i="23"/>
  <c r="T4" i="23"/>
  <c r="AB4" i="23"/>
  <c r="AJ4" i="23"/>
  <c r="AR4" i="23"/>
  <c r="AZ4" i="23"/>
  <c r="C5" i="23"/>
  <c r="K5" i="23"/>
  <c r="S5" i="23"/>
  <c r="AA5" i="23"/>
  <c r="AI5" i="23"/>
  <c r="AQ5" i="23"/>
  <c r="AY5" i="23"/>
  <c r="B6" i="23"/>
  <c r="J6" i="23"/>
  <c r="R6" i="23"/>
  <c r="Z6" i="23"/>
  <c r="AH6" i="23"/>
  <c r="AP6" i="23"/>
  <c r="AX6" i="23"/>
  <c r="BF6" i="23"/>
  <c r="I7" i="23"/>
  <c r="Q7" i="23"/>
  <c r="Y7" i="23"/>
  <c r="AG7" i="23"/>
  <c r="AO7" i="23"/>
  <c r="AW7" i="23"/>
  <c r="BE7" i="23"/>
  <c r="H8" i="23"/>
  <c r="P8" i="23"/>
  <c r="X8" i="23"/>
  <c r="AF8" i="23"/>
  <c r="AN8" i="23"/>
  <c r="AV8" i="23"/>
  <c r="BD8" i="23"/>
  <c r="G9" i="23"/>
  <c r="O9" i="23"/>
  <c r="W9" i="23"/>
  <c r="AE9" i="23"/>
  <c r="AM9" i="23"/>
  <c r="AU9" i="23"/>
  <c r="BC9" i="23"/>
  <c r="F10" i="23"/>
  <c r="N10" i="23"/>
  <c r="V10" i="23"/>
  <c r="AD10" i="23"/>
  <c r="AL10" i="23"/>
  <c r="AT10" i="23"/>
  <c r="BB10" i="23"/>
  <c r="E11" i="23"/>
  <c r="M11" i="23"/>
  <c r="U11" i="23"/>
  <c r="AC11" i="23"/>
  <c r="AK11" i="23"/>
  <c r="AS11" i="23"/>
  <c r="BA11" i="23"/>
  <c r="D12" i="23"/>
  <c r="L12" i="23"/>
  <c r="T12" i="23"/>
  <c r="AB12" i="23"/>
  <c r="AJ12" i="23"/>
  <c r="AR12" i="23"/>
  <c r="AZ12" i="23"/>
  <c r="F3" i="23"/>
  <c r="N3" i="23"/>
  <c r="V3" i="23"/>
  <c r="AD3" i="23"/>
  <c r="AL3" i="23"/>
  <c r="AT3" i="23"/>
  <c r="BB3" i="23"/>
  <c r="E4" i="23"/>
  <c r="M4" i="23"/>
  <c r="U4" i="23"/>
  <c r="AC4" i="23"/>
  <c r="AK4" i="23"/>
  <c r="AS4" i="23"/>
  <c r="BA4" i="23"/>
  <c r="D5" i="23"/>
  <c r="L5" i="23"/>
  <c r="T5" i="23"/>
  <c r="AB5" i="23"/>
  <c r="AJ5" i="23"/>
  <c r="AR5" i="23"/>
  <c r="AZ5" i="23"/>
  <c r="C6" i="23"/>
  <c r="K6" i="23"/>
  <c r="S6" i="23"/>
  <c r="AA6" i="23"/>
  <c r="AI6" i="23"/>
  <c r="AQ6" i="23"/>
  <c r="AY6" i="23"/>
  <c r="B7" i="23"/>
  <c r="J7" i="23"/>
  <c r="R7" i="23"/>
  <c r="Z7" i="23"/>
  <c r="AH7" i="23"/>
  <c r="AP7" i="23"/>
  <c r="AX7" i="23"/>
  <c r="BF7" i="23"/>
  <c r="I8" i="23"/>
  <c r="Q8" i="23"/>
  <c r="Y8" i="23"/>
  <c r="AG8" i="23"/>
  <c r="AO8" i="23"/>
  <c r="AW8" i="23"/>
  <c r="BE8" i="23"/>
  <c r="H9" i="23"/>
  <c r="X3" i="23"/>
  <c r="G3" i="23"/>
  <c r="AV3" i="23"/>
  <c r="W4" i="23"/>
  <c r="BC4" i="23"/>
  <c r="AD5" i="23"/>
  <c r="E6" i="23"/>
  <c r="AK6" i="23"/>
  <c r="L7" i="23"/>
  <c r="AR7" i="23"/>
  <c r="S8" i="23"/>
  <c r="AY8" i="23"/>
  <c r="X9" i="23"/>
  <c r="AP9" i="23"/>
  <c r="H10" i="23"/>
  <c r="AE10" i="23"/>
  <c r="AW10" i="23"/>
  <c r="O11" i="23"/>
  <c r="AL11" i="23"/>
  <c r="BD11" i="23"/>
  <c r="V12" i="23"/>
  <c r="AS12" i="23"/>
  <c r="E13" i="23"/>
  <c r="U13" i="23"/>
  <c r="AK13" i="23"/>
  <c r="BA13" i="23"/>
  <c r="K14" i="23"/>
  <c r="V14" i="23"/>
  <c r="AI14" i="23"/>
  <c r="O3" i="23"/>
  <c r="BC3" i="23"/>
  <c r="AD4" i="23"/>
  <c r="E5" i="23"/>
  <c r="AK5" i="23"/>
  <c r="L6" i="23"/>
  <c r="AR6" i="23"/>
  <c r="S7" i="23"/>
  <c r="AY7" i="23"/>
  <c r="Z8" i="23"/>
  <c r="BF8" i="23"/>
  <c r="Y9" i="23"/>
  <c r="AV9" i="23"/>
  <c r="I10" i="23"/>
  <c r="AF10" i="23"/>
  <c r="BC10" i="23"/>
  <c r="P11" i="23"/>
  <c r="AM11" i="23"/>
  <c r="E12" i="23"/>
  <c r="W12" i="23"/>
  <c r="AT12" i="23"/>
  <c r="F13" i="23"/>
  <c r="V13" i="23"/>
  <c r="AL13" i="23"/>
  <c r="BB13" i="23"/>
  <c r="L14" i="23"/>
  <c r="Z14" i="23"/>
  <c r="AJ14" i="23"/>
  <c r="AT14" i="23"/>
  <c r="BD14" i="23"/>
  <c r="G15" i="23"/>
  <c r="O15" i="23"/>
  <c r="W15" i="23"/>
  <c r="AE15" i="23"/>
  <c r="AM15" i="23"/>
  <c r="AU15" i="23"/>
  <c r="BC15" i="23"/>
  <c r="F16" i="23"/>
  <c r="N16" i="23"/>
  <c r="V16" i="23"/>
  <c r="AD16" i="23"/>
  <c r="AL16" i="23"/>
  <c r="AT16" i="23"/>
  <c r="BB16" i="23"/>
  <c r="E17" i="23"/>
  <c r="M17" i="23"/>
  <c r="U17" i="23"/>
  <c r="AC17" i="23"/>
  <c r="AK17" i="23"/>
  <c r="AS17" i="23"/>
  <c r="BA17" i="23"/>
  <c r="D18" i="23"/>
  <c r="L18" i="23"/>
  <c r="T18" i="23"/>
  <c r="AB18" i="23"/>
  <c r="AJ18" i="23"/>
  <c r="AR18" i="23"/>
  <c r="AZ18" i="23"/>
  <c r="C19" i="23"/>
  <c r="K19" i="23"/>
  <c r="S19" i="23"/>
  <c r="AA19" i="23"/>
  <c r="AI19" i="23"/>
  <c r="AQ19" i="23"/>
  <c r="AY19" i="23"/>
  <c r="B20" i="23"/>
  <c r="J20" i="23"/>
  <c r="W3" i="23"/>
  <c r="BD3" i="23"/>
  <c r="AE4" i="23"/>
  <c r="F5" i="23"/>
  <c r="AL5" i="23"/>
  <c r="M6" i="23"/>
  <c r="AS6" i="23"/>
  <c r="T7" i="23"/>
  <c r="AZ7" i="23"/>
  <c r="AA8" i="23"/>
  <c r="B9" i="23"/>
  <c r="Z9" i="23"/>
  <c r="AW9" i="23"/>
  <c r="O10" i="23"/>
  <c r="AG10" i="23"/>
  <c r="BD10" i="23"/>
  <c r="V11" i="23"/>
  <c r="AN11" i="23"/>
  <c r="F12" i="23"/>
  <c r="AC12" i="23"/>
  <c r="AU12" i="23"/>
  <c r="K13" i="23"/>
  <c r="AA13" i="23"/>
  <c r="AQ13" i="23"/>
  <c r="B14" i="23"/>
  <c r="M14" i="23"/>
  <c r="AA14" i="23"/>
  <c r="AK14" i="23"/>
  <c r="AV14" i="23"/>
  <c r="BE14" i="23"/>
  <c r="H15" i="23"/>
  <c r="P15" i="23"/>
  <c r="X15" i="23"/>
  <c r="AF15" i="23"/>
  <c r="AN15" i="23"/>
  <c r="AV15" i="23"/>
  <c r="BD15" i="23"/>
  <c r="G16" i="23"/>
  <c r="O16" i="23"/>
  <c r="W16" i="23"/>
  <c r="AE16" i="23"/>
  <c r="AM16" i="23"/>
  <c r="AU16" i="23"/>
  <c r="BC16" i="23"/>
  <c r="F17" i="23"/>
  <c r="N17" i="23"/>
  <c r="V17" i="23"/>
  <c r="AD17" i="23"/>
  <c r="AL17" i="23"/>
  <c r="AT17" i="23"/>
  <c r="BB17" i="23"/>
  <c r="E18" i="23"/>
  <c r="M18" i="23"/>
  <c r="U18" i="23"/>
  <c r="AC18" i="23"/>
  <c r="AK18" i="23"/>
  <c r="AS18" i="23"/>
  <c r="BA18" i="23"/>
  <c r="D19" i="23"/>
  <c r="L19" i="23"/>
  <c r="T19" i="23"/>
  <c r="AB19" i="23"/>
  <c r="AJ19" i="23"/>
  <c r="AR19" i="23"/>
  <c r="AZ19" i="23"/>
  <c r="C20" i="23"/>
  <c r="K20" i="23"/>
  <c r="S20" i="23"/>
  <c r="AA20" i="23"/>
  <c r="AI20" i="23"/>
  <c r="AQ20" i="23"/>
  <c r="AY20" i="23"/>
  <c r="B21" i="23"/>
  <c r="J21" i="23"/>
  <c r="R21" i="23"/>
  <c r="Z21" i="23"/>
  <c r="AH21" i="23"/>
  <c r="AP21" i="23"/>
  <c r="AX21" i="23"/>
  <c r="BF21" i="23"/>
  <c r="I22" i="23"/>
  <c r="Q22" i="23"/>
  <c r="Y22" i="23"/>
  <c r="AG22" i="23"/>
  <c r="AO22" i="23"/>
  <c r="AW22" i="23"/>
  <c r="BE22" i="23"/>
  <c r="H23" i="23"/>
  <c r="P23" i="23"/>
  <c r="X23" i="23"/>
  <c r="AE3" i="23"/>
  <c r="F4" i="23"/>
  <c r="AL4" i="23"/>
  <c r="M5" i="23"/>
  <c r="AS5" i="23"/>
  <c r="T6" i="23"/>
  <c r="AZ6" i="23"/>
  <c r="AA7" i="23"/>
  <c r="B8" i="23"/>
  <c r="AH8" i="23"/>
  <c r="I9" i="23"/>
  <c r="AF9" i="23"/>
  <c r="AX9" i="23"/>
  <c r="P10" i="23"/>
  <c r="AM10" i="23"/>
  <c r="BE10" i="23"/>
  <c r="W11" i="23"/>
  <c r="AT11" i="23"/>
  <c r="G12" i="23"/>
  <c r="AD12" i="23"/>
  <c r="BA12" i="23"/>
  <c r="L13" i="23"/>
  <c r="AB13" i="23"/>
  <c r="AR13" i="23"/>
  <c r="C14" i="23"/>
  <c r="N14" i="23"/>
  <c r="AB14" i="23"/>
  <c r="AL14" i="23"/>
  <c r="AX14" i="23"/>
  <c r="BF14" i="23"/>
  <c r="I15" i="23"/>
  <c r="Q15" i="23"/>
  <c r="Y15" i="23"/>
  <c r="AG15" i="23"/>
  <c r="AO15" i="23"/>
  <c r="AW15" i="23"/>
  <c r="BE15" i="23"/>
  <c r="H16" i="23"/>
  <c r="P16" i="23"/>
  <c r="X16" i="23"/>
  <c r="AF16" i="23"/>
  <c r="AN16" i="23"/>
  <c r="AV16" i="23"/>
  <c r="BD16" i="23"/>
  <c r="G17" i="23"/>
  <c r="O17" i="23"/>
  <c r="W17" i="23"/>
  <c r="AE17" i="23"/>
  <c r="AM17" i="23"/>
  <c r="AU17" i="23"/>
  <c r="BC17" i="23"/>
  <c r="F18" i="23"/>
  <c r="N18" i="23"/>
  <c r="V18" i="23"/>
  <c r="AD18" i="23"/>
  <c r="AL18" i="23"/>
  <c r="AT18" i="23"/>
  <c r="BB18" i="23"/>
  <c r="E19" i="23"/>
  <c r="M19" i="23"/>
  <c r="U19" i="23"/>
  <c r="AC19" i="23"/>
  <c r="AK19" i="23"/>
  <c r="AS19" i="23"/>
  <c r="BA19" i="23"/>
  <c r="D20" i="23"/>
  <c r="L20" i="23"/>
  <c r="T20" i="23"/>
  <c r="AB20" i="23"/>
  <c r="AJ20" i="23"/>
  <c r="AR20" i="23"/>
  <c r="AZ20" i="23"/>
  <c r="C21" i="23"/>
  <c r="K21" i="23"/>
  <c r="S21" i="23"/>
  <c r="AA21" i="23"/>
  <c r="AI21" i="23"/>
  <c r="AQ21" i="23"/>
  <c r="AY21" i="23"/>
  <c r="B22" i="23"/>
  <c r="J22" i="23"/>
  <c r="R22" i="23"/>
  <c r="AF3" i="23"/>
  <c r="G4" i="23"/>
  <c r="AM4" i="23"/>
  <c r="N5" i="23"/>
  <c r="AT5" i="23"/>
  <c r="U6" i="23"/>
  <c r="BA6" i="23"/>
  <c r="AB7" i="23"/>
  <c r="C8" i="23"/>
  <c r="AI8" i="23"/>
  <c r="J9" i="23"/>
  <c r="AG9" i="23"/>
  <c r="BD9" i="23"/>
  <c r="Q10" i="23"/>
  <c r="AN10" i="23"/>
  <c r="F11" i="23"/>
  <c r="X11" i="23"/>
  <c r="AU11" i="23"/>
  <c r="M12" i="23"/>
  <c r="AE12" i="23"/>
  <c r="BB12" i="23"/>
  <c r="M13" i="23"/>
  <c r="AC13" i="23"/>
  <c r="AS13" i="23"/>
  <c r="D14" i="23"/>
  <c r="R14" i="23"/>
  <c r="AC14" i="23"/>
  <c r="AN14" i="23"/>
  <c r="AY14" i="23"/>
  <c r="B15" i="23"/>
  <c r="J15" i="23"/>
  <c r="R15" i="23"/>
  <c r="Z15" i="23"/>
  <c r="AH15" i="23"/>
  <c r="AP15" i="23"/>
  <c r="AX15" i="23"/>
  <c r="BF15" i="23"/>
  <c r="I16" i="23"/>
  <c r="Q16" i="23"/>
  <c r="Y16" i="23"/>
  <c r="AG16" i="23"/>
  <c r="AO16" i="23"/>
  <c r="AW16" i="23"/>
  <c r="BE16" i="23"/>
  <c r="H17" i="23"/>
  <c r="P17" i="23"/>
  <c r="X17" i="23"/>
  <c r="AF17" i="23"/>
  <c r="AN17" i="23"/>
  <c r="AV17" i="23"/>
  <c r="BD17" i="23"/>
  <c r="G18" i="23"/>
  <c r="O18" i="23"/>
  <c r="W18" i="23"/>
  <c r="AE18" i="23"/>
  <c r="AM18" i="23"/>
  <c r="AU18" i="23"/>
  <c r="BC18" i="23"/>
  <c r="F19" i="23"/>
  <c r="N19" i="23"/>
  <c r="V19" i="23"/>
  <c r="AD19" i="23"/>
  <c r="AL19" i="23"/>
  <c r="AT19" i="23"/>
  <c r="BB19" i="23"/>
  <c r="E20" i="23"/>
  <c r="M20" i="23"/>
  <c r="U20" i="23"/>
  <c r="AC20" i="23"/>
  <c r="AK20" i="23"/>
  <c r="AS20" i="23"/>
  <c r="BA20" i="23"/>
  <c r="D21" i="23"/>
  <c r="L21" i="23"/>
  <c r="T21" i="23"/>
  <c r="AB21" i="23"/>
  <c r="AJ21" i="23"/>
  <c r="AR21" i="23"/>
  <c r="AZ21" i="23"/>
  <c r="C22" i="23"/>
  <c r="K22" i="23"/>
  <c r="S22" i="23"/>
  <c r="AA22" i="23"/>
  <c r="AM3" i="23"/>
  <c r="N4" i="23"/>
  <c r="AT4" i="23"/>
  <c r="U5" i="23"/>
  <c r="BA5" i="23"/>
  <c r="AB6" i="23"/>
  <c r="C7" i="23"/>
  <c r="AI7" i="23"/>
  <c r="J8" i="23"/>
  <c r="AP8" i="23"/>
  <c r="P9" i="23"/>
  <c r="AH9" i="23"/>
  <c r="BE9" i="23"/>
  <c r="W10" i="23"/>
  <c r="AO10" i="23"/>
  <c r="G11" i="23"/>
  <c r="AD11" i="23"/>
  <c r="AV11" i="23"/>
  <c r="N12" i="23"/>
  <c r="AK12" i="23"/>
  <c r="BC12" i="23"/>
  <c r="N13" i="23"/>
  <c r="AD13" i="23"/>
  <c r="AT13" i="23"/>
  <c r="E14" i="23"/>
  <c r="S14" i="23"/>
  <c r="AD14" i="23"/>
  <c r="AP14" i="23"/>
  <c r="AZ14" i="23"/>
  <c r="C15" i="23"/>
  <c r="K15" i="23"/>
  <c r="S15" i="23"/>
  <c r="AA15" i="23"/>
  <c r="AI15" i="23"/>
  <c r="AQ15" i="23"/>
  <c r="AY15" i="23"/>
  <c r="B16" i="23"/>
  <c r="J16" i="23"/>
  <c r="R16" i="23"/>
  <c r="Z16" i="23"/>
  <c r="AH16" i="23"/>
  <c r="AP16" i="23"/>
  <c r="AX16" i="23"/>
  <c r="BF16" i="23"/>
  <c r="I17" i="23"/>
  <c r="Q17" i="23"/>
  <c r="Y17" i="23"/>
  <c r="AG17" i="23"/>
  <c r="AO17" i="23"/>
  <c r="AW17" i="23"/>
  <c r="BE17" i="23"/>
  <c r="H18" i="23"/>
  <c r="P18" i="23"/>
  <c r="X18" i="23"/>
  <c r="AF18" i="23"/>
  <c r="AN18" i="23"/>
  <c r="AV18" i="23"/>
  <c r="BD18" i="23"/>
  <c r="G19" i="23"/>
  <c r="O19" i="23"/>
  <c r="W19" i="23"/>
  <c r="AE19" i="23"/>
  <c r="AM19" i="23"/>
  <c r="AU19" i="23"/>
  <c r="BC19" i="23"/>
  <c r="F20" i="23"/>
  <c r="N20" i="23"/>
  <c r="V20" i="23"/>
  <c r="AD20" i="23"/>
  <c r="AL20" i="23"/>
  <c r="AT20" i="23"/>
  <c r="BB20" i="23"/>
  <c r="E21" i="23"/>
  <c r="M21" i="23"/>
  <c r="U21" i="23"/>
  <c r="AC21" i="23"/>
  <c r="AK21" i="23"/>
  <c r="AS21" i="23"/>
  <c r="BA21" i="23"/>
  <c r="D22" i="23"/>
  <c r="L22" i="23"/>
  <c r="T22" i="23"/>
  <c r="AB22" i="23"/>
  <c r="AJ22" i="23"/>
  <c r="AR22" i="23"/>
  <c r="AN3" i="23"/>
  <c r="O4" i="23"/>
  <c r="AU4" i="23"/>
  <c r="V5" i="23"/>
  <c r="BB5" i="23"/>
  <c r="AC6" i="23"/>
  <c r="D7" i="23"/>
  <c r="AJ7" i="23"/>
  <c r="K8" i="23"/>
  <c r="AQ8" i="23"/>
  <c r="Q9" i="23"/>
  <c r="AN9" i="23"/>
  <c r="BF9" i="23"/>
  <c r="X10" i="23"/>
  <c r="AU10" i="23"/>
  <c r="H11" i="23"/>
  <c r="AE11" i="23"/>
  <c r="BB11" i="23"/>
  <c r="O12" i="23"/>
  <c r="AL12" i="23"/>
  <c r="C13" i="23"/>
  <c r="S13" i="23"/>
  <c r="AI13" i="23"/>
  <c r="AY13" i="23"/>
  <c r="F14" i="23"/>
  <c r="T14" i="23"/>
  <c r="AF14" i="23"/>
  <c r="AQ14" i="23"/>
  <c r="BA14" i="23"/>
  <c r="D15" i="23"/>
  <c r="L15" i="23"/>
  <c r="T15" i="23"/>
  <c r="AB15" i="23"/>
  <c r="AJ15" i="23"/>
  <c r="AR15" i="23"/>
  <c r="AZ15" i="23"/>
  <c r="C16" i="23"/>
  <c r="K16" i="23"/>
  <c r="S16" i="23"/>
  <c r="AA16" i="23"/>
  <c r="AI16" i="23"/>
  <c r="AQ16" i="23"/>
  <c r="AY16" i="23"/>
  <c r="B17" i="23"/>
  <c r="J17" i="23"/>
  <c r="R17" i="23"/>
  <c r="Z17" i="23"/>
  <c r="AH17" i="23"/>
  <c r="AP17" i="23"/>
  <c r="AX17" i="23"/>
  <c r="BF17" i="23"/>
  <c r="I18" i="23"/>
  <c r="Q18" i="23"/>
  <c r="Y18" i="23"/>
  <c r="AG18" i="23"/>
  <c r="AO18" i="23"/>
  <c r="AW18" i="23"/>
  <c r="BE18" i="23"/>
  <c r="H19" i="23"/>
  <c r="P19" i="23"/>
  <c r="X19" i="23"/>
  <c r="AF19" i="23"/>
  <c r="AN19" i="23"/>
  <c r="AV19" i="23"/>
  <c r="BD19" i="23"/>
  <c r="G20" i="23"/>
  <c r="O20" i="23"/>
  <c r="W20" i="23"/>
  <c r="AE20" i="23"/>
  <c r="AM20" i="23"/>
  <c r="AU20" i="23"/>
  <c r="BC20" i="23"/>
  <c r="F21" i="23"/>
  <c r="N21" i="23"/>
  <c r="V21" i="23"/>
  <c r="AD21" i="23"/>
  <c r="AL21" i="23"/>
  <c r="AT21" i="23"/>
  <c r="BB21" i="23"/>
  <c r="E22" i="23"/>
  <c r="M22" i="23"/>
  <c r="U22" i="23"/>
  <c r="AC22" i="23"/>
  <c r="AK22" i="23"/>
  <c r="AU3" i="23"/>
  <c r="R8" i="23"/>
  <c r="AF11" i="23"/>
  <c r="J14" i="23"/>
  <c r="F15" i="23"/>
  <c r="AL15" i="23"/>
  <c r="M16" i="23"/>
  <c r="AS16" i="23"/>
  <c r="T17" i="23"/>
  <c r="AZ17" i="23"/>
  <c r="AA18" i="23"/>
  <c r="B19" i="23"/>
  <c r="AH19" i="23"/>
  <c r="I20" i="23"/>
  <c r="AG20" i="23"/>
  <c r="BD20" i="23"/>
  <c r="Q21" i="23"/>
  <c r="AN21" i="23"/>
  <c r="F22" i="23"/>
  <c r="X22" i="23"/>
  <c r="AM22" i="23"/>
  <c r="AX22" i="23"/>
  <c r="B23" i="23"/>
  <c r="K23" i="23"/>
  <c r="T23" i="23"/>
  <c r="AC23" i="23"/>
  <c r="AK23" i="23"/>
  <c r="AS23" i="23"/>
  <c r="BA23" i="23"/>
  <c r="D24" i="23"/>
  <c r="L24" i="23"/>
  <c r="T24" i="23"/>
  <c r="AB24" i="23"/>
  <c r="AJ24" i="23"/>
  <c r="AR24" i="23"/>
  <c r="AZ24" i="23"/>
  <c r="C25" i="23"/>
  <c r="K25" i="23"/>
  <c r="S25" i="23"/>
  <c r="AA25" i="23"/>
  <c r="AI25" i="23"/>
  <c r="AQ25" i="23"/>
  <c r="AY25" i="23"/>
  <c r="B26" i="23"/>
  <c r="J26" i="23"/>
  <c r="R26" i="23"/>
  <c r="Z26" i="23"/>
  <c r="AH26" i="23"/>
  <c r="AP26" i="23"/>
  <c r="AX26" i="23"/>
  <c r="BF26" i="23"/>
  <c r="I27" i="23"/>
  <c r="Q27" i="23"/>
  <c r="Y27" i="23"/>
  <c r="AG27" i="23"/>
  <c r="AO27" i="23"/>
  <c r="AW27" i="23"/>
  <c r="BE27" i="23"/>
  <c r="H28" i="23"/>
  <c r="P28" i="23"/>
  <c r="X28" i="23"/>
  <c r="AF28" i="23"/>
  <c r="AN28" i="23"/>
  <c r="AV28" i="23"/>
  <c r="BD28" i="23"/>
  <c r="G29" i="23"/>
  <c r="O29" i="23"/>
  <c r="W29" i="23"/>
  <c r="AE29" i="23"/>
  <c r="AM29" i="23"/>
  <c r="AU29" i="23"/>
  <c r="BC29" i="23"/>
  <c r="F30" i="23"/>
  <c r="N30" i="23"/>
  <c r="V30" i="23"/>
  <c r="AD30" i="23"/>
  <c r="AL30" i="23"/>
  <c r="AT30" i="23"/>
  <c r="BB30" i="23"/>
  <c r="V4" i="23"/>
  <c r="AX8" i="23"/>
  <c r="BC11" i="23"/>
  <c r="U14" i="23"/>
  <c r="M15" i="23"/>
  <c r="AS15" i="23"/>
  <c r="T16" i="23"/>
  <c r="AZ16" i="23"/>
  <c r="AA17" i="23"/>
  <c r="B18" i="23"/>
  <c r="AH18" i="23"/>
  <c r="I19" i="23"/>
  <c r="AO19" i="23"/>
  <c r="P20" i="23"/>
  <c r="AH20" i="23"/>
  <c r="BE20" i="23"/>
  <c r="W21" i="23"/>
  <c r="AO21" i="23"/>
  <c r="G22" i="23"/>
  <c r="Z22" i="23"/>
  <c r="AN22" i="23"/>
  <c r="AY22" i="23"/>
  <c r="C23" i="23"/>
  <c r="L23" i="23"/>
  <c r="U23" i="23"/>
  <c r="AD23" i="23"/>
  <c r="AL23" i="23"/>
  <c r="AT23" i="23"/>
  <c r="BB23" i="23"/>
  <c r="E24" i="23"/>
  <c r="M24" i="23"/>
  <c r="U24" i="23"/>
  <c r="AC24" i="23"/>
  <c r="AK24" i="23"/>
  <c r="AS24" i="23"/>
  <c r="BA24" i="23"/>
  <c r="D25" i="23"/>
  <c r="L25" i="23"/>
  <c r="T25" i="23"/>
  <c r="AB25" i="23"/>
  <c r="AJ25" i="23"/>
  <c r="AR25" i="23"/>
  <c r="AZ25" i="23"/>
  <c r="C26" i="23"/>
  <c r="K26" i="23"/>
  <c r="S26" i="23"/>
  <c r="AA26" i="23"/>
  <c r="AI26" i="23"/>
  <c r="AQ26" i="23"/>
  <c r="AY26" i="23"/>
  <c r="B27" i="23"/>
  <c r="J27" i="23"/>
  <c r="R27" i="23"/>
  <c r="Z27" i="23"/>
  <c r="AH27" i="23"/>
  <c r="AP27" i="23"/>
  <c r="AX27" i="23"/>
  <c r="BF27" i="23"/>
  <c r="I28" i="23"/>
  <c r="Q28" i="23"/>
  <c r="Y28" i="23"/>
  <c r="AG28" i="23"/>
  <c r="AO28" i="23"/>
  <c r="AW28" i="23"/>
  <c r="BE28" i="23"/>
  <c r="H29" i="23"/>
  <c r="P29" i="23"/>
  <c r="X29" i="23"/>
  <c r="AF29" i="23"/>
  <c r="AN29" i="23"/>
  <c r="AV29" i="23"/>
  <c r="BD29" i="23"/>
  <c r="G30" i="23"/>
  <c r="O30" i="23"/>
  <c r="W30" i="23"/>
  <c r="AE30" i="23"/>
  <c r="AM30" i="23"/>
  <c r="AU30" i="23"/>
  <c r="BC30" i="23"/>
  <c r="F31" i="23"/>
  <c r="N31" i="23"/>
  <c r="BB4" i="23"/>
  <c r="R9" i="23"/>
  <c r="U12" i="23"/>
  <c r="AH14" i="23"/>
  <c r="N15" i="23"/>
  <c r="AT15" i="23"/>
  <c r="U16" i="23"/>
  <c r="BA16" i="23"/>
  <c r="AB17" i="23"/>
  <c r="C18" i="23"/>
  <c r="AI18" i="23"/>
  <c r="J19" i="23"/>
  <c r="AP19" i="23"/>
  <c r="Q20" i="23"/>
  <c r="AN20" i="23"/>
  <c r="BF20" i="23"/>
  <c r="X21" i="23"/>
  <c r="AU21" i="23"/>
  <c r="H22" i="23"/>
  <c r="AD22" i="23"/>
  <c r="AP22" i="23"/>
  <c r="AZ22" i="23"/>
  <c r="D23" i="23"/>
  <c r="M23" i="23"/>
  <c r="V23" i="23"/>
  <c r="AE23" i="23"/>
  <c r="AM23" i="23"/>
  <c r="AU23" i="23"/>
  <c r="BC23" i="23"/>
  <c r="F24" i="23"/>
  <c r="N24" i="23"/>
  <c r="V24" i="23"/>
  <c r="AD24" i="23"/>
  <c r="AL24" i="23"/>
  <c r="AT24" i="23"/>
  <c r="BB24" i="23"/>
  <c r="E25" i="23"/>
  <c r="M25" i="23"/>
  <c r="U25" i="23"/>
  <c r="AC25" i="23"/>
  <c r="AK25" i="23"/>
  <c r="AS25" i="23"/>
  <c r="BA25" i="23"/>
  <c r="D26" i="23"/>
  <c r="L26" i="23"/>
  <c r="T26" i="23"/>
  <c r="AB26" i="23"/>
  <c r="AJ26" i="23"/>
  <c r="AR26" i="23"/>
  <c r="AZ26" i="23"/>
  <c r="C27" i="23"/>
  <c r="K27" i="23"/>
  <c r="S27" i="23"/>
  <c r="AA27" i="23"/>
  <c r="AI27" i="23"/>
  <c r="AQ27" i="23"/>
  <c r="AY27" i="23"/>
  <c r="B28" i="23"/>
  <c r="J28" i="23"/>
  <c r="R28" i="23"/>
  <c r="Z28" i="23"/>
  <c r="AH28" i="23"/>
  <c r="AP28" i="23"/>
  <c r="AX28" i="23"/>
  <c r="BF28" i="23"/>
  <c r="I29" i="23"/>
  <c r="Q29" i="23"/>
  <c r="Y29" i="23"/>
  <c r="AG29" i="23"/>
  <c r="AO29" i="23"/>
  <c r="AW29" i="23"/>
  <c r="BE29" i="23"/>
  <c r="H30" i="23"/>
  <c r="P30" i="23"/>
  <c r="X30" i="23"/>
  <c r="AF30" i="23"/>
  <c r="AN30" i="23"/>
  <c r="AV30" i="23"/>
  <c r="BD30" i="23"/>
  <c r="G31" i="23"/>
  <c r="O31" i="23"/>
  <c r="W31" i="23"/>
  <c r="AE31" i="23"/>
  <c r="AM31" i="23"/>
  <c r="AU31" i="23"/>
  <c r="AC5" i="23"/>
  <c r="AO9" i="23"/>
  <c r="AM12" i="23"/>
  <c r="AR14" i="23"/>
  <c r="U15" i="23"/>
  <c r="BA15" i="23"/>
  <c r="AB16" i="23"/>
  <c r="C17" i="23"/>
  <c r="AI17" i="23"/>
  <c r="J18" i="23"/>
  <c r="AP18" i="23"/>
  <c r="Q19" i="23"/>
  <c r="AW19" i="23"/>
  <c r="R20" i="23"/>
  <c r="AO20" i="23"/>
  <c r="G21" i="23"/>
  <c r="Y21" i="23"/>
  <c r="AV21" i="23"/>
  <c r="N22" i="23"/>
  <c r="AE22" i="23"/>
  <c r="AQ22" i="23"/>
  <c r="BA22" i="23"/>
  <c r="E23" i="23"/>
  <c r="N23" i="23"/>
  <c r="W23" i="23"/>
  <c r="AF23" i="23"/>
  <c r="AN23" i="23"/>
  <c r="AV23" i="23"/>
  <c r="BD23" i="23"/>
  <c r="G24" i="23"/>
  <c r="O24" i="23"/>
  <c r="W24" i="23"/>
  <c r="AE24" i="23"/>
  <c r="AM24" i="23"/>
  <c r="AU24" i="23"/>
  <c r="BC24" i="23"/>
  <c r="F25" i="23"/>
  <c r="N25" i="23"/>
  <c r="V25" i="23"/>
  <c r="AD25" i="23"/>
  <c r="AL25" i="23"/>
  <c r="AT25" i="23"/>
  <c r="BB25" i="23"/>
  <c r="E26" i="23"/>
  <c r="M26" i="23"/>
  <c r="U26" i="23"/>
  <c r="AC26" i="23"/>
  <c r="AK26" i="23"/>
  <c r="AS26" i="23"/>
  <c r="BA26" i="23"/>
  <c r="D27" i="23"/>
  <c r="L27" i="23"/>
  <c r="T27" i="23"/>
  <c r="AB27" i="23"/>
  <c r="AJ27" i="23"/>
  <c r="AR27" i="23"/>
  <c r="AZ27" i="23"/>
  <c r="C28" i="23"/>
  <c r="K28" i="23"/>
  <c r="S28" i="23"/>
  <c r="AA28" i="23"/>
  <c r="AI28" i="23"/>
  <c r="AQ28" i="23"/>
  <c r="AY28" i="23"/>
  <c r="B29" i="23"/>
  <c r="J29" i="23"/>
  <c r="R29" i="23"/>
  <c r="Z29" i="23"/>
  <c r="AH29" i="23"/>
  <c r="AP29" i="23"/>
  <c r="AX29" i="23"/>
  <c r="BF29" i="23"/>
  <c r="I30" i="23"/>
  <c r="Q30" i="23"/>
  <c r="Y30" i="23"/>
  <c r="AG30" i="23"/>
  <c r="AO30" i="23"/>
  <c r="AW30" i="23"/>
  <c r="BE30" i="23"/>
  <c r="H31" i="23"/>
  <c r="P31" i="23"/>
  <c r="X31" i="23"/>
  <c r="AF31" i="23"/>
  <c r="AN31" i="23"/>
  <c r="AV31" i="23"/>
  <c r="D6" i="23"/>
  <c r="G10" i="23"/>
  <c r="D13" i="23"/>
  <c r="AS14" i="23"/>
  <c r="V15" i="23"/>
  <c r="BB15" i="23"/>
  <c r="AC16" i="23"/>
  <c r="D17" i="23"/>
  <c r="AJ17" i="23"/>
  <c r="K18" i="23"/>
  <c r="AQ18" i="23"/>
  <c r="R19" i="23"/>
  <c r="AX19" i="23"/>
  <c r="X20" i="23"/>
  <c r="AP20" i="23"/>
  <c r="H21" i="23"/>
  <c r="AE21" i="23"/>
  <c r="AW21" i="23"/>
  <c r="O22" i="23"/>
  <c r="AF22" i="23"/>
  <c r="AS22" i="23"/>
  <c r="BB22" i="23"/>
  <c r="F23" i="23"/>
  <c r="O23" i="23"/>
  <c r="Y23" i="23"/>
  <c r="AG23" i="23"/>
  <c r="AO23" i="23"/>
  <c r="AW23" i="23"/>
  <c r="BE23" i="23"/>
  <c r="H24" i="23"/>
  <c r="P24" i="23"/>
  <c r="X24" i="23"/>
  <c r="AF24" i="23"/>
  <c r="AN24" i="23"/>
  <c r="AV24" i="23"/>
  <c r="BD24" i="23"/>
  <c r="G25" i="23"/>
  <c r="O25" i="23"/>
  <c r="W25" i="23"/>
  <c r="AE25" i="23"/>
  <c r="AM25" i="23"/>
  <c r="AU25" i="23"/>
  <c r="BC25" i="23"/>
  <c r="F26" i="23"/>
  <c r="N26" i="23"/>
  <c r="V26" i="23"/>
  <c r="AD26" i="23"/>
  <c r="AL26" i="23"/>
  <c r="AT26" i="23"/>
  <c r="BB26" i="23"/>
  <c r="E27" i="23"/>
  <c r="M27" i="23"/>
  <c r="U27" i="23"/>
  <c r="AC27" i="23"/>
  <c r="AK27" i="23"/>
  <c r="AS27" i="23"/>
  <c r="BA27" i="23"/>
  <c r="D28" i="23"/>
  <c r="L28" i="23"/>
  <c r="T28" i="23"/>
  <c r="AB28" i="23"/>
  <c r="AJ28" i="23"/>
  <c r="AR28" i="23"/>
  <c r="AZ28" i="23"/>
  <c r="C29" i="23"/>
  <c r="K29" i="23"/>
  <c r="S29" i="23"/>
  <c r="AA29" i="23"/>
  <c r="AI29" i="23"/>
  <c r="AQ29" i="23"/>
  <c r="AY29" i="23"/>
  <c r="B30" i="23"/>
  <c r="J30" i="23"/>
  <c r="R30" i="23"/>
  <c r="Z30" i="23"/>
  <c r="AH30" i="23"/>
  <c r="AP30" i="23"/>
  <c r="AX30" i="23"/>
  <c r="BF30" i="23"/>
  <c r="I31" i="23"/>
  <c r="Q31" i="23"/>
  <c r="Y31" i="23"/>
  <c r="AG31" i="23"/>
  <c r="AO31" i="23"/>
  <c r="AW31" i="23"/>
  <c r="BE31" i="23"/>
  <c r="H32" i="23"/>
  <c r="K7" i="23"/>
  <c r="AV10" i="23"/>
  <c r="AJ13" i="23"/>
  <c r="BC14" i="23"/>
  <c r="AD15" i="23"/>
  <c r="E16" i="23"/>
  <c r="AK16" i="23"/>
  <c r="L17" i="23"/>
  <c r="AR17" i="23"/>
  <c r="S18" i="23"/>
  <c r="AY18" i="23"/>
  <c r="Z19" i="23"/>
  <c r="BF19" i="23"/>
  <c r="Z20" i="23"/>
  <c r="AW20" i="23"/>
  <c r="O21" i="23"/>
  <c r="AG21" i="23"/>
  <c r="BD21" i="23"/>
  <c r="V22" i="23"/>
  <c r="AI22" i="23"/>
  <c r="AU22" i="23"/>
  <c r="BD22" i="23"/>
  <c r="I23" i="23"/>
  <c r="R23" i="23"/>
  <c r="AA23" i="23"/>
  <c r="AI23" i="23"/>
  <c r="AQ23" i="23"/>
  <c r="AY23" i="23"/>
  <c r="B24" i="23"/>
  <c r="J24" i="23"/>
  <c r="R24" i="23"/>
  <c r="Z24" i="23"/>
  <c r="AH24" i="23"/>
  <c r="AP24" i="23"/>
  <c r="AX24" i="23"/>
  <c r="BF24" i="23"/>
  <c r="I25" i="23"/>
  <c r="Q25" i="23"/>
  <c r="Y25" i="23"/>
  <c r="AG25" i="23"/>
  <c r="AO25" i="23"/>
  <c r="AW25" i="23"/>
  <c r="BE25" i="23"/>
  <c r="H26" i="23"/>
  <c r="P26" i="23"/>
  <c r="X26" i="23"/>
  <c r="AF26" i="23"/>
  <c r="AN26" i="23"/>
  <c r="AV26" i="23"/>
  <c r="BD26" i="23"/>
  <c r="G27" i="23"/>
  <c r="O27" i="23"/>
  <c r="W27" i="23"/>
  <c r="AE27" i="23"/>
  <c r="AM27" i="23"/>
  <c r="AU27" i="23"/>
  <c r="BC27" i="23"/>
  <c r="F28" i="23"/>
  <c r="N28" i="23"/>
  <c r="V28" i="23"/>
  <c r="AD28" i="23"/>
  <c r="AL28" i="23"/>
  <c r="AT28" i="23"/>
  <c r="BB28" i="23"/>
  <c r="E29" i="23"/>
  <c r="M29" i="23"/>
  <c r="U29" i="23"/>
  <c r="AC29" i="23"/>
  <c r="AK29" i="23"/>
  <c r="AS29" i="23"/>
  <c r="BA29" i="23"/>
  <c r="D30" i="23"/>
  <c r="L30" i="23"/>
  <c r="T30" i="23"/>
  <c r="AB30" i="23"/>
  <c r="AQ7" i="23"/>
  <c r="N11" i="23"/>
  <c r="AZ13" i="23"/>
  <c r="E15" i="23"/>
  <c r="AK15" i="23"/>
  <c r="AJ6" i="23"/>
  <c r="AR16" i="23"/>
  <c r="BF18" i="23"/>
  <c r="AX20" i="23"/>
  <c r="W22" i="23"/>
  <c r="J23" i="23"/>
  <c r="AR23" i="23"/>
  <c r="S24" i="23"/>
  <c r="AY24" i="23"/>
  <c r="Z25" i="23"/>
  <c r="BF25" i="23"/>
  <c r="AG26" i="23"/>
  <c r="H27" i="23"/>
  <c r="AN27" i="23"/>
  <c r="O28" i="23"/>
  <c r="AU28" i="23"/>
  <c r="V29" i="23"/>
  <c r="BB29" i="23"/>
  <c r="AC30" i="23"/>
  <c r="AZ30" i="23"/>
  <c r="L31" i="23"/>
  <c r="AA31" i="23"/>
  <c r="AL31" i="23"/>
  <c r="AZ31" i="23"/>
  <c r="D32" i="23"/>
  <c r="M32" i="23"/>
  <c r="U32" i="23"/>
  <c r="AC32" i="23"/>
  <c r="AK32" i="23"/>
  <c r="AS32" i="23"/>
  <c r="BA32" i="23"/>
  <c r="D33" i="23"/>
  <c r="L33" i="23"/>
  <c r="T33" i="23"/>
  <c r="AB33" i="23"/>
  <c r="AJ33" i="23"/>
  <c r="AR33" i="23"/>
  <c r="AZ33" i="23"/>
  <c r="C34" i="23"/>
  <c r="K34" i="23"/>
  <c r="S34" i="23"/>
  <c r="AA34" i="23"/>
  <c r="AI34" i="23"/>
  <c r="AQ34" i="23"/>
  <c r="AY34" i="23"/>
  <c r="B35" i="23"/>
  <c r="J35" i="23"/>
  <c r="R35" i="23"/>
  <c r="Z35" i="23"/>
  <c r="AH35" i="23"/>
  <c r="AP35" i="23"/>
  <c r="AX35" i="23"/>
  <c r="BF35" i="23"/>
  <c r="I36" i="23"/>
  <c r="Q36" i="23"/>
  <c r="Y36" i="23"/>
  <c r="AG36" i="23"/>
  <c r="AO36" i="23"/>
  <c r="AW36" i="23"/>
  <c r="BE36" i="23"/>
  <c r="H37" i="23"/>
  <c r="P37" i="23"/>
  <c r="X37" i="23"/>
  <c r="AF37" i="23"/>
  <c r="AN37" i="23"/>
  <c r="AV37" i="23"/>
  <c r="BD37" i="23"/>
  <c r="G38" i="23"/>
  <c r="O38" i="23"/>
  <c r="W38" i="23"/>
  <c r="AE38" i="23"/>
  <c r="AM38" i="23"/>
  <c r="AU38" i="23"/>
  <c r="BC38" i="23"/>
  <c r="F39" i="23"/>
  <c r="N39" i="23"/>
  <c r="V39" i="23"/>
  <c r="AD39" i="23"/>
  <c r="AL39" i="23"/>
  <c r="AT39" i="23"/>
  <c r="BB39" i="23"/>
  <c r="E40" i="23"/>
  <c r="Y10" i="23"/>
  <c r="K17" i="23"/>
  <c r="Y19" i="23"/>
  <c r="I21" i="23"/>
  <c r="AH22" i="23"/>
  <c r="Q23" i="23"/>
  <c r="AX23" i="23"/>
  <c r="Y24" i="23"/>
  <c r="BE24" i="23"/>
  <c r="AF25" i="23"/>
  <c r="G26" i="23"/>
  <c r="AM26" i="23"/>
  <c r="N27" i="23"/>
  <c r="AT27" i="23"/>
  <c r="U28" i="23"/>
  <c r="BA28" i="23"/>
  <c r="AB29" i="23"/>
  <c r="C30" i="23"/>
  <c r="AI30" i="23"/>
  <c r="BA30" i="23"/>
  <c r="M31" i="23"/>
  <c r="AB31" i="23"/>
  <c r="AP31" i="23"/>
  <c r="BA31" i="23"/>
  <c r="E32" i="23"/>
  <c r="N32" i="23"/>
  <c r="V32" i="23"/>
  <c r="AD32" i="23"/>
  <c r="AL32" i="23"/>
  <c r="AT32" i="23"/>
  <c r="BB32" i="23"/>
  <c r="E33" i="23"/>
  <c r="M33" i="23"/>
  <c r="U33" i="23"/>
  <c r="AC33" i="23"/>
  <c r="AK33" i="23"/>
  <c r="AS33" i="23"/>
  <c r="BA33" i="23"/>
  <c r="D34" i="23"/>
  <c r="L34" i="23"/>
  <c r="T34" i="23"/>
  <c r="AB34" i="23"/>
  <c r="AJ34" i="23"/>
  <c r="AR34" i="23"/>
  <c r="AZ34" i="23"/>
  <c r="C35" i="23"/>
  <c r="K35" i="23"/>
  <c r="S35" i="23"/>
  <c r="AA35" i="23"/>
  <c r="AI35" i="23"/>
  <c r="AQ35" i="23"/>
  <c r="AY35" i="23"/>
  <c r="B36" i="23"/>
  <c r="J36" i="23"/>
  <c r="R36" i="23"/>
  <c r="Z36" i="23"/>
  <c r="AH36" i="23"/>
  <c r="AP36" i="23"/>
  <c r="AX36" i="23"/>
  <c r="BF36" i="23"/>
  <c r="I37" i="23"/>
  <c r="Q37" i="23"/>
  <c r="Y37" i="23"/>
  <c r="AG37" i="23"/>
  <c r="AO37" i="23"/>
  <c r="AW37" i="23"/>
  <c r="BE37" i="23"/>
  <c r="H38" i="23"/>
  <c r="P38" i="23"/>
  <c r="X38" i="23"/>
  <c r="AF38" i="23"/>
  <c r="AN38" i="23"/>
  <c r="AV38" i="23"/>
  <c r="BD38" i="23"/>
  <c r="G39" i="23"/>
  <c r="O39" i="23"/>
  <c r="W39" i="23"/>
  <c r="AE39" i="23"/>
  <c r="AM39" i="23"/>
  <c r="AU39" i="23"/>
  <c r="BC39" i="23"/>
  <c r="F40" i="23"/>
  <c r="N40" i="23"/>
  <c r="V40" i="23"/>
  <c r="AD40" i="23"/>
  <c r="T13" i="23"/>
  <c r="S17" i="23"/>
  <c r="AG19" i="23"/>
  <c r="P21" i="23"/>
  <c r="AL22" i="23"/>
  <c r="S23" i="23"/>
  <c r="AZ23" i="23"/>
  <c r="AA24" i="23"/>
  <c r="B25" i="23"/>
  <c r="AH25" i="23"/>
  <c r="I26" i="23"/>
  <c r="AO26" i="23"/>
  <c r="P27" i="23"/>
  <c r="AV27" i="23"/>
  <c r="W28" i="23"/>
  <c r="BC28" i="23"/>
  <c r="AD29" i="23"/>
  <c r="E30" i="23"/>
  <c r="AJ30" i="23"/>
  <c r="B31" i="23"/>
  <c r="R31" i="23"/>
  <c r="AC31" i="23"/>
  <c r="AQ31" i="23"/>
  <c r="BB31" i="23"/>
  <c r="F32" i="23"/>
  <c r="O32" i="23"/>
  <c r="W32" i="23"/>
  <c r="AE32" i="23"/>
  <c r="AM32" i="23"/>
  <c r="AU32" i="23"/>
  <c r="BC32" i="23"/>
  <c r="F33" i="23"/>
  <c r="N33" i="23"/>
  <c r="V33" i="23"/>
  <c r="AD33" i="23"/>
  <c r="AL33" i="23"/>
  <c r="AT33" i="23"/>
  <c r="BB33" i="23"/>
  <c r="E34" i="23"/>
  <c r="M34" i="23"/>
  <c r="U34" i="23"/>
  <c r="AC34" i="23"/>
  <c r="AK34" i="23"/>
  <c r="AS34" i="23"/>
  <c r="BA34" i="23"/>
  <c r="D35" i="23"/>
  <c r="L35" i="23"/>
  <c r="T35" i="23"/>
  <c r="AB35" i="23"/>
  <c r="AJ35" i="23"/>
  <c r="AR35" i="23"/>
  <c r="AZ35" i="23"/>
  <c r="C36" i="23"/>
  <c r="K36" i="23"/>
  <c r="S36" i="23"/>
  <c r="AA36" i="23"/>
  <c r="AI36" i="23"/>
  <c r="AQ36" i="23"/>
  <c r="AY36" i="23"/>
  <c r="B37" i="23"/>
  <c r="J37" i="23"/>
  <c r="R37" i="23"/>
  <c r="Z37" i="23"/>
  <c r="AH37" i="23"/>
  <c r="AP37" i="23"/>
  <c r="AX37" i="23"/>
  <c r="BF37" i="23"/>
  <c r="I38" i="23"/>
  <c r="Q38" i="23"/>
  <c r="Y38" i="23"/>
  <c r="AG38" i="23"/>
  <c r="AO38" i="23"/>
  <c r="AW38" i="23"/>
  <c r="BE38" i="23"/>
  <c r="H39" i="23"/>
  <c r="P39" i="23"/>
  <c r="X39" i="23"/>
  <c r="AF39" i="23"/>
  <c r="AN39" i="23"/>
  <c r="AV39" i="23"/>
  <c r="BD39" i="23"/>
  <c r="G40" i="23"/>
  <c r="O40" i="23"/>
  <c r="W40" i="23"/>
  <c r="AE40" i="23"/>
  <c r="AM40" i="23"/>
  <c r="BB14" i="23"/>
  <c r="AQ17" i="23"/>
  <c r="BE19" i="23"/>
  <c r="AF21" i="23"/>
  <c r="AT22" i="23"/>
  <c r="Z23" i="23"/>
  <c r="BF23" i="23"/>
  <c r="AG24" i="23"/>
  <c r="H25" i="23"/>
  <c r="AN25" i="23"/>
  <c r="O26" i="23"/>
  <c r="AU26" i="23"/>
  <c r="V27" i="23"/>
  <c r="BB27" i="23"/>
  <c r="AC28" i="23"/>
  <c r="D29" i="23"/>
  <c r="AJ29" i="23"/>
  <c r="K30" i="23"/>
  <c r="AK30" i="23"/>
  <c r="C31" i="23"/>
  <c r="S31" i="23"/>
  <c r="AD31" i="23"/>
  <c r="AR31" i="23"/>
  <c r="BC31" i="23"/>
  <c r="G32" i="23"/>
  <c r="P32" i="23"/>
  <c r="X32" i="23"/>
  <c r="AF32" i="23"/>
  <c r="AN32" i="23"/>
  <c r="AV32" i="23"/>
  <c r="BD32" i="23"/>
  <c r="G33" i="23"/>
  <c r="O33" i="23"/>
  <c r="W33" i="23"/>
  <c r="AE33" i="23"/>
  <c r="AM33" i="23"/>
  <c r="AU33" i="23"/>
  <c r="BC33" i="23"/>
  <c r="F34" i="23"/>
  <c r="N34" i="23"/>
  <c r="V34" i="23"/>
  <c r="AD34" i="23"/>
  <c r="AL34" i="23"/>
  <c r="AT34" i="23"/>
  <c r="BB34" i="23"/>
  <c r="E35" i="23"/>
  <c r="M35" i="23"/>
  <c r="U35" i="23"/>
  <c r="AC35" i="23"/>
  <c r="AK35" i="23"/>
  <c r="AS35" i="23"/>
  <c r="BA35" i="23"/>
  <c r="D36" i="23"/>
  <c r="L36" i="23"/>
  <c r="T36" i="23"/>
  <c r="AB36" i="23"/>
  <c r="AJ36" i="23"/>
  <c r="AR36" i="23"/>
  <c r="AZ36" i="23"/>
  <c r="C37" i="23"/>
  <c r="K37" i="23"/>
  <c r="S37" i="23"/>
  <c r="AA37" i="23"/>
  <c r="AI37" i="23"/>
  <c r="AQ37" i="23"/>
  <c r="AY37" i="23"/>
  <c r="B38" i="23"/>
  <c r="J38" i="23"/>
  <c r="R38" i="23"/>
  <c r="Z38" i="23"/>
  <c r="AH38" i="23"/>
  <c r="AP38" i="23"/>
  <c r="AX38" i="23"/>
  <c r="BF38" i="23"/>
  <c r="I39" i="23"/>
  <c r="Q39" i="23"/>
  <c r="Y39" i="23"/>
  <c r="AG39" i="23"/>
  <c r="AC15" i="23"/>
  <c r="AY17" i="23"/>
  <c r="H20" i="23"/>
  <c r="AM21" i="23"/>
  <c r="AV22" i="23"/>
  <c r="AB23" i="23"/>
  <c r="C24" i="23"/>
  <c r="AI24" i="23"/>
  <c r="J25" i="23"/>
  <c r="AP25" i="23"/>
  <c r="Q26" i="23"/>
  <c r="AW26" i="23"/>
  <c r="X27" i="23"/>
  <c r="BD27" i="23"/>
  <c r="AE28" i="23"/>
  <c r="F29" i="23"/>
  <c r="AL29" i="23"/>
  <c r="M30" i="23"/>
  <c r="AQ30" i="23"/>
  <c r="D31" i="23"/>
  <c r="T31" i="23"/>
  <c r="AH31" i="23"/>
  <c r="AS31" i="23"/>
  <c r="BD31" i="23"/>
  <c r="I32" i="23"/>
  <c r="Q32" i="23"/>
  <c r="Y32" i="23"/>
  <c r="AG32" i="23"/>
  <c r="AO32" i="23"/>
  <c r="AW32" i="23"/>
  <c r="BE32" i="23"/>
  <c r="H33" i="23"/>
  <c r="P33" i="23"/>
  <c r="X33" i="23"/>
  <c r="AF33" i="23"/>
  <c r="AN33" i="23"/>
  <c r="AV33" i="23"/>
  <c r="BD33" i="23"/>
  <c r="G34" i="23"/>
  <c r="O34" i="23"/>
  <c r="W34" i="23"/>
  <c r="AE34" i="23"/>
  <c r="AM34" i="23"/>
  <c r="AU34" i="23"/>
  <c r="BC34" i="23"/>
  <c r="F35" i="23"/>
  <c r="N35" i="23"/>
  <c r="V35" i="23"/>
  <c r="AD35" i="23"/>
  <c r="AL35" i="23"/>
  <c r="AT35" i="23"/>
  <c r="BB35" i="23"/>
  <c r="E36" i="23"/>
  <c r="M36" i="23"/>
  <c r="U36" i="23"/>
  <c r="AC36" i="23"/>
  <c r="AK36" i="23"/>
  <c r="AS36" i="23"/>
  <c r="BA36" i="23"/>
  <c r="D37" i="23"/>
  <c r="L37" i="23"/>
  <c r="T37" i="23"/>
  <c r="AB37" i="23"/>
  <c r="AJ37" i="23"/>
  <c r="AR37" i="23"/>
  <c r="AZ37" i="23"/>
  <c r="C38" i="23"/>
  <c r="K38" i="23"/>
  <c r="S38" i="23"/>
  <c r="AA38" i="23"/>
  <c r="AI38" i="23"/>
  <c r="AQ38" i="23"/>
  <c r="AY38" i="23"/>
  <c r="B39" i="23"/>
  <c r="J39" i="23"/>
  <c r="R39" i="23"/>
  <c r="Z39" i="23"/>
  <c r="AH39" i="23"/>
  <c r="AP39" i="23"/>
  <c r="AX39" i="23"/>
  <c r="BF39" i="23"/>
  <c r="I40" i="23"/>
  <c r="Q40" i="23"/>
  <c r="Y40" i="23"/>
  <c r="AG40" i="23"/>
  <c r="AO40" i="23"/>
  <c r="D16" i="23"/>
  <c r="R18" i="23"/>
  <c r="Y20" i="23"/>
  <c r="BC21" i="23"/>
  <c r="BC22" i="23"/>
  <c r="AH23" i="23"/>
  <c r="I24" i="23"/>
  <c r="AO24" i="23"/>
  <c r="P25" i="23"/>
  <c r="AV25" i="23"/>
  <c r="W26" i="23"/>
  <c r="BC26" i="23"/>
  <c r="AD27" i="23"/>
  <c r="E28" i="23"/>
  <c r="AK28" i="23"/>
  <c r="L29" i="23"/>
  <c r="AR29" i="23"/>
  <c r="S30" i="23"/>
  <c r="AR30" i="23"/>
  <c r="E31" i="23"/>
  <c r="U31" i="23"/>
  <c r="AI31" i="23"/>
  <c r="AT31" i="23"/>
  <c r="BF31" i="23"/>
  <c r="J32" i="23"/>
  <c r="R32" i="23"/>
  <c r="Z32" i="23"/>
  <c r="AH32" i="23"/>
  <c r="AP32" i="23"/>
  <c r="AX32" i="23"/>
  <c r="BF32" i="23"/>
  <c r="I33" i="23"/>
  <c r="Q33" i="23"/>
  <c r="Y33" i="23"/>
  <c r="AG33" i="23"/>
  <c r="AO33" i="23"/>
  <c r="AW33" i="23"/>
  <c r="BE33" i="23"/>
  <c r="H34" i="23"/>
  <c r="P34" i="23"/>
  <c r="X34" i="23"/>
  <c r="AF34" i="23"/>
  <c r="AN34" i="23"/>
  <c r="AV34" i="23"/>
  <c r="BD34" i="23"/>
  <c r="G35" i="23"/>
  <c r="O35" i="23"/>
  <c r="W35" i="23"/>
  <c r="AE35" i="23"/>
  <c r="AM35" i="23"/>
  <c r="AU35" i="23"/>
  <c r="BC35" i="23"/>
  <c r="F36" i="23"/>
  <c r="N36" i="23"/>
  <c r="V36" i="23"/>
  <c r="AD36" i="23"/>
  <c r="AL36" i="23"/>
  <c r="AT36" i="23"/>
  <c r="BB36" i="23"/>
  <c r="E37" i="23"/>
  <c r="M37" i="23"/>
  <c r="U37" i="23"/>
  <c r="AC37" i="23"/>
  <c r="L16" i="23"/>
  <c r="Z18" i="23"/>
  <c r="AF20" i="23"/>
  <c r="BE21" i="23"/>
  <c r="BF22" i="23"/>
  <c r="AJ23" i="23"/>
  <c r="K24" i="23"/>
  <c r="AQ24" i="23"/>
  <c r="R25" i="23"/>
  <c r="AX25" i="23"/>
  <c r="Y26" i="23"/>
  <c r="BE26" i="23"/>
  <c r="AF27" i="23"/>
  <c r="G28" i="23"/>
  <c r="AM28" i="23"/>
  <c r="N29" i="23"/>
  <c r="AT29" i="23"/>
  <c r="U30" i="23"/>
  <c r="AS30" i="23"/>
  <c r="J31" i="23"/>
  <c r="V31" i="23"/>
  <c r="AJ31" i="23"/>
  <c r="AX31" i="23"/>
  <c r="B32" i="23"/>
  <c r="K32" i="23"/>
  <c r="S32" i="23"/>
  <c r="AA32" i="23"/>
  <c r="AI32" i="23"/>
  <c r="AQ32" i="23"/>
  <c r="AY32" i="23"/>
  <c r="B33" i="23"/>
  <c r="J33" i="23"/>
  <c r="R33" i="23"/>
  <c r="Z33" i="23"/>
  <c r="AH33" i="23"/>
  <c r="AP33" i="23"/>
  <c r="AX33" i="23"/>
  <c r="BF33" i="23"/>
  <c r="I34" i="23"/>
  <c r="Q34" i="23"/>
  <c r="Y34" i="23"/>
  <c r="AG34" i="23"/>
  <c r="AO34" i="23"/>
  <c r="AW34" i="23"/>
  <c r="BE34" i="23"/>
  <c r="H35" i="23"/>
  <c r="P35" i="23"/>
  <c r="X35" i="23"/>
  <c r="AF35" i="23"/>
  <c r="AN35" i="23"/>
  <c r="AV35" i="23"/>
  <c r="BD35" i="23"/>
  <c r="G36" i="23"/>
  <c r="O36" i="23"/>
  <c r="W36" i="23"/>
  <c r="AE36" i="23"/>
  <c r="AM36" i="23"/>
  <c r="AU36" i="23"/>
  <c r="BC36" i="23"/>
  <c r="F37" i="23"/>
  <c r="N37" i="23"/>
  <c r="V37" i="23"/>
  <c r="AD37" i="23"/>
  <c r="AL37" i="23"/>
  <c r="AT37" i="23"/>
  <c r="BB37" i="23"/>
  <c r="E38" i="23"/>
  <c r="M38" i="23"/>
  <c r="U38" i="23"/>
  <c r="AC38" i="23"/>
  <c r="AK38" i="23"/>
  <c r="AS38" i="23"/>
  <c r="BA38" i="23"/>
  <c r="D39" i="23"/>
  <c r="L39" i="23"/>
  <c r="T39" i="23"/>
  <c r="AB39" i="23"/>
  <c r="AJ39" i="23"/>
  <c r="AR39" i="23"/>
  <c r="AZ39" i="23"/>
  <c r="C40" i="23"/>
  <c r="K40" i="23"/>
  <c r="S40" i="23"/>
  <c r="AJ16" i="23"/>
  <c r="X25" i="23"/>
  <c r="AZ29" i="23"/>
  <c r="L32" i="23"/>
  <c r="S33" i="23"/>
  <c r="Z34" i="23"/>
  <c r="AG35" i="23"/>
  <c r="AN36" i="23"/>
  <c r="AM37" i="23"/>
  <c r="N38" i="23"/>
  <c r="AT38" i="23"/>
  <c r="U39" i="23"/>
  <c r="AW39" i="23"/>
  <c r="L40" i="23"/>
  <c r="AA40" i="23"/>
  <c r="AL40" i="23"/>
  <c r="AV40" i="23"/>
  <c r="BD40" i="23"/>
  <c r="G41" i="23"/>
  <c r="O41" i="23"/>
  <c r="W41" i="23"/>
  <c r="AE41" i="23"/>
  <c r="AM41" i="23"/>
  <c r="AU41" i="23"/>
  <c r="BC41" i="23"/>
  <c r="F42" i="23"/>
  <c r="N42" i="23"/>
  <c r="V42" i="23"/>
  <c r="AD42" i="23"/>
  <c r="AL42" i="23"/>
  <c r="AT42" i="23"/>
  <c r="BB42" i="23"/>
  <c r="E43" i="23"/>
  <c r="M43" i="23"/>
  <c r="U43" i="23"/>
  <c r="AC43" i="23"/>
  <c r="AK43" i="23"/>
  <c r="AS43" i="23"/>
  <c r="BA43" i="23"/>
  <c r="D44" i="23"/>
  <c r="L44" i="23"/>
  <c r="T44" i="23"/>
  <c r="AB44" i="23"/>
  <c r="AJ44" i="23"/>
  <c r="AR44" i="23"/>
  <c r="AZ44" i="23"/>
  <c r="C45" i="23"/>
  <c r="K45" i="23"/>
  <c r="S45" i="23"/>
  <c r="AA45" i="23"/>
  <c r="AI45" i="23"/>
  <c r="AQ45" i="23"/>
  <c r="AY45" i="23"/>
  <c r="B46" i="23"/>
  <c r="J46" i="23"/>
  <c r="R46" i="23"/>
  <c r="Z46" i="23"/>
  <c r="AH46" i="23"/>
  <c r="AP46" i="23"/>
  <c r="AX46" i="23"/>
  <c r="BF46" i="23"/>
  <c r="I47" i="23"/>
  <c r="Q47" i="23"/>
  <c r="Y47" i="23"/>
  <c r="AG47" i="23"/>
  <c r="AO47" i="23"/>
  <c r="AW47" i="23"/>
  <c r="BE47" i="23"/>
  <c r="H48" i="23"/>
  <c r="P48" i="23"/>
  <c r="X48" i="23"/>
  <c r="AF48" i="23"/>
  <c r="AN48" i="23"/>
  <c r="AV48" i="23"/>
  <c r="BD48" i="23"/>
  <c r="G49" i="23"/>
  <c r="O49" i="23"/>
  <c r="W49" i="23"/>
  <c r="AE49" i="23"/>
  <c r="AM49" i="23"/>
  <c r="AU49" i="23"/>
  <c r="BC49" i="23"/>
  <c r="F50" i="23"/>
  <c r="N50" i="23"/>
  <c r="V50" i="23"/>
  <c r="AX18" i="23"/>
  <c r="BD25" i="23"/>
  <c r="AA30" i="23"/>
  <c r="T32" i="23"/>
  <c r="AA33" i="23"/>
  <c r="AH34" i="23"/>
  <c r="AO35" i="23"/>
  <c r="AV36" i="23"/>
  <c r="AS37" i="23"/>
  <c r="T38" i="23"/>
  <c r="AZ38" i="23"/>
  <c r="AA39" i="23"/>
  <c r="AY39" i="23"/>
  <c r="M40" i="23"/>
  <c r="AB40" i="23"/>
  <c r="AN40" i="23"/>
  <c r="AW40" i="23"/>
  <c r="BE40" i="23"/>
  <c r="H41" i="23"/>
  <c r="P41" i="23"/>
  <c r="X41" i="23"/>
  <c r="AF41" i="23"/>
  <c r="AN41" i="23"/>
  <c r="AV41" i="23"/>
  <c r="BD41" i="23"/>
  <c r="G42" i="23"/>
  <c r="O42" i="23"/>
  <c r="W42" i="23"/>
  <c r="AE42" i="23"/>
  <c r="AM42" i="23"/>
  <c r="AU42" i="23"/>
  <c r="BC42" i="23"/>
  <c r="F43" i="23"/>
  <c r="N43" i="23"/>
  <c r="V43" i="23"/>
  <c r="AD43" i="23"/>
  <c r="AL43" i="23"/>
  <c r="AT43" i="23"/>
  <c r="BB43" i="23"/>
  <c r="E44" i="23"/>
  <c r="M44" i="23"/>
  <c r="U44" i="23"/>
  <c r="AC44" i="23"/>
  <c r="AK44" i="23"/>
  <c r="AS44" i="23"/>
  <c r="BA44" i="23"/>
  <c r="D45" i="23"/>
  <c r="L45" i="23"/>
  <c r="T45" i="23"/>
  <c r="AB45" i="23"/>
  <c r="AJ45" i="23"/>
  <c r="AR45" i="23"/>
  <c r="AZ45" i="23"/>
  <c r="C46" i="23"/>
  <c r="K46" i="23"/>
  <c r="S46" i="23"/>
  <c r="AA46" i="23"/>
  <c r="AI46" i="23"/>
  <c r="AQ46" i="23"/>
  <c r="AY46" i="23"/>
  <c r="B47" i="23"/>
  <c r="J47" i="23"/>
  <c r="R47" i="23"/>
  <c r="Z47" i="23"/>
  <c r="AH47" i="23"/>
  <c r="AP47" i="23"/>
  <c r="AX47" i="23"/>
  <c r="BF47" i="23"/>
  <c r="I48" i="23"/>
  <c r="Q48" i="23"/>
  <c r="Y48" i="23"/>
  <c r="AG48" i="23"/>
  <c r="AO48" i="23"/>
  <c r="AW48" i="23"/>
  <c r="BE48" i="23"/>
  <c r="H49" i="23"/>
  <c r="P49" i="23"/>
  <c r="X49" i="23"/>
  <c r="AF49" i="23"/>
  <c r="AN49" i="23"/>
  <c r="AV49" i="23"/>
  <c r="BD49" i="23"/>
  <c r="G50" i="23"/>
  <c r="O50" i="23"/>
  <c r="W50" i="23"/>
  <c r="AE50" i="23"/>
  <c r="AM50" i="23"/>
  <c r="AU50" i="23"/>
  <c r="BC50" i="23"/>
  <c r="F51" i="23"/>
  <c r="AV20" i="23"/>
  <c r="AE26" i="23"/>
  <c r="AY30" i="23"/>
  <c r="AB32" i="23"/>
  <c r="AI33" i="23"/>
  <c r="AP34" i="23"/>
  <c r="AW35" i="23"/>
  <c r="BD36" i="23"/>
  <c r="AU37" i="23"/>
  <c r="V38" i="23"/>
  <c r="BB38" i="23"/>
  <c r="AC39" i="23"/>
  <c r="BA39" i="23"/>
  <c r="P40" i="23"/>
  <c r="AC40" i="23"/>
  <c r="AP40" i="23"/>
  <c r="AX40" i="23"/>
  <c r="BF40" i="23"/>
  <c r="I41" i="23"/>
  <c r="Q41" i="23"/>
  <c r="Y41" i="23"/>
  <c r="AG41" i="23"/>
  <c r="AO41" i="23"/>
  <c r="AW41" i="23"/>
  <c r="BE41" i="23"/>
  <c r="H42" i="23"/>
  <c r="P42" i="23"/>
  <c r="X42" i="23"/>
  <c r="AF42" i="23"/>
  <c r="AN42" i="23"/>
  <c r="AV42" i="23"/>
  <c r="BD42" i="23"/>
  <c r="G43" i="23"/>
  <c r="O43" i="23"/>
  <c r="W43" i="23"/>
  <c r="AE43" i="23"/>
  <c r="AM43" i="23"/>
  <c r="AU43" i="23"/>
  <c r="BC43" i="23"/>
  <c r="F44" i="23"/>
  <c r="N44" i="23"/>
  <c r="V44" i="23"/>
  <c r="AD44" i="23"/>
  <c r="AL44" i="23"/>
  <c r="AT44" i="23"/>
  <c r="BB44" i="23"/>
  <c r="E45" i="23"/>
  <c r="M45" i="23"/>
  <c r="U45" i="23"/>
  <c r="AC45" i="23"/>
  <c r="AK45" i="23"/>
  <c r="AS45" i="23"/>
  <c r="BA45" i="23"/>
  <c r="D46" i="23"/>
  <c r="L46" i="23"/>
  <c r="T46" i="23"/>
  <c r="AB46" i="23"/>
  <c r="AJ46" i="23"/>
  <c r="AR46" i="23"/>
  <c r="AZ46" i="23"/>
  <c r="C47" i="23"/>
  <c r="K47" i="23"/>
  <c r="S47" i="23"/>
  <c r="AA47" i="23"/>
  <c r="AI47" i="23"/>
  <c r="AQ47" i="23"/>
  <c r="AY47" i="23"/>
  <c r="B48" i="23"/>
  <c r="J48" i="23"/>
  <c r="R48" i="23"/>
  <c r="Z48" i="23"/>
  <c r="AH48" i="23"/>
  <c r="AP48" i="23"/>
  <c r="AX48" i="23"/>
  <c r="BF48" i="23"/>
  <c r="I49" i="23"/>
  <c r="Q49" i="23"/>
  <c r="Y49" i="23"/>
  <c r="AG49" i="23"/>
  <c r="AO49" i="23"/>
  <c r="AW49" i="23"/>
  <c r="BE49" i="23"/>
  <c r="H50" i="23"/>
  <c r="P50" i="23"/>
  <c r="X50" i="23"/>
  <c r="AF50" i="23"/>
  <c r="AN50" i="23"/>
  <c r="P22" i="23"/>
  <c r="F27" i="23"/>
  <c r="K31" i="23"/>
  <c r="AJ32" i="23"/>
  <c r="AQ33" i="23"/>
  <c r="AX34" i="23"/>
  <c r="BE35" i="23"/>
  <c r="G37" i="23"/>
  <c r="BA37" i="23"/>
  <c r="AB38" i="23"/>
  <c r="C39" i="23"/>
  <c r="AI39" i="23"/>
  <c r="BE39" i="23"/>
  <c r="R40" i="23"/>
  <c r="AF40" i="23"/>
  <c r="AQ40" i="23"/>
  <c r="AY40" i="23"/>
  <c r="B41" i="23"/>
  <c r="J41" i="23"/>
  <c r="R41" i="23"/>
  <c r="Z41" i="23"/>
  <c r="AH41" i="23"/>
  <c r="AP41" i="23"/>
  <c r="AX41" i="23"/>
  <c r="BF41" i="23"/>
  <c r="I42" i="23"/>
  <c r="Q42" i="23"/>
  <c r="Y42" i="23"/>
  <c r="AG42" i="23"/>
  <c r="AO42" i="23"/>
  <c r="AW42" i="23"/>
  <c r="BE42" i="23"/>
  <c r="H43" i="23"/>
  <c r="P43" i="23"/>
  <c r="X43" i="23"/>
  <c r="AF43" i="23"/>
  <c r="AN43" i="23"/>
  <c r="AV43" i="23"/>
  <c r="BD43" i="23"/>
  <c r="G44" i="23"/>
  <c r="O44" i="23"/>
  <c r="W44" i="23"/>
  <c r="AE44" i="23"/>
  <c r="AM44" i="23"/>
  <c r="AU44" i="23"/>
  <c r="BC44" i="23"/>
  <c r="F45" i="23"/>
  <c r="N45" i="23"/>
  <c r="V45" i="23"/>
  <c r="AD45" i="23"/>
  <c r="AL45" i="23"/>
  <c r="AT45" i="23"/>
  <c r="BB45" i="23"/>
  <c r="E46" i="23"/>
  <c r="M46" i="23"/>
  <c r="U46" i="23"/>
  <c r="AC46" i="23"/>
  <c r="AK46" i="23"/>
  <c r="AS46" i="23"/>
  <c r="BA46" i="23"/>
  <c r="D47" i="23"/>
  <c r="L47" i="23"/>
  <c r="T47" i="23"/>
  <c r="AB47" i="23"/>
  <c r="AJ47" i="23"/>
  <c r="AR47" i="23"/>
  <c r="AZ47" i="23"/>
  <c r="C48" i="23"/>
  <c r="K48" i="23"/>
  <c r="S48" i="23"/>
  <c r="AA48" i="23"/>
  <c r="AI48" i="23"/>
  <c r="AQ48" i="23"/>
  <c r="AY48" i="23"/>
  <c r="B49" i="23"/>
  <c r="J49" i="23"/>
  <c r="R49" i="23"/>
  <c r="Z49" i="23"/>
  <c r="AH49" i="23"/>
  <c r="AP49" i="23"/>
  <c r="AX49" i="23"/>
  <c r="BF49" i="23"/>
  <c r="I50" i="23"/>
  <c r="Q50" i="23"/>
  <c r="Y50" i="23"/>
  <c r="AG50" i="23"/>
  <c r="G23" i="23"/>
  <c r="AL27" i="23"/>
  <c r="Z31" i="23"/>
  <c r="AR32" i="23"/>
  <c r="AY33" i="23"/>
  <c r="BF34" i="23"/>
  <c r="H36" i="23"/>
  <c r="O37" i="23"/>
  <c r="BC37" i="23"/>
  <c r="AD38" i="23"/>
  <c r="E39" i="23"/>
  <c r="AK39" i="23"/>
  <c r="B40" i="23"/>
  <c r="T40" i="23"/>
  <c r="AH40" i="23"/>
  <c r="AR40" i="23"/>
  <c r="AZ40" i="23"/>
  <c r="C41" i="23"/>
  <c r="K41" i="23"/>
  <c r="S41" i="23"/>
  <c r="AA41" i="23"/>
  <c r="AI41" i="23"/>
  <c r="AQ41" i="23"/>
  <c r="AY41" i="23"/>
  <c r="B42" i="23"/>
  <c r="J42" i="23"/>
  <c r="R42" i="23"/>
  <c r="Z42" i="23"/>
  <c r="AH42" i="23"/>
  <c r="AP42" i="23"/>
  <c r="AX42" i="23"/>
  <c r="BF42" i="23"/>
  <c r="I43" i="23"/>
  <c r="Q43" i="23"/>
  <c r="Y43" i="23"/>
  <c r="AG43" i="23"/>
  <c r="AO43" i="23"/>
  <c r="AW43" i="23"/>
  <c r="BE43" i="23"/>
  <c r="H44" i="23"/>
  <c r="P44" i="23"/>
  <c r="X44" i="23"/>
  <c r="AF44" i="23"/>
  <c r="AN44" i="23"/>
  <c r="AV44" i="23"/>
  <c r="BD44" i="23"/>
  <c r="G45" i="23"/>
  <c r="O45" i="23"/>
  <c r="W45" i="23"/>
  <c r="AE45" i="23"/>
  <c r="AM45" i="23"/>
  <c r="AU45" i="23"/>
  <c r="BC45" i="23"/>
  <c r="F46" i="23"/>
  <c r="N46" i="23"/>
  <c r="V46" i="23"/>
  <c r="AD46" i="23"/>
  <c r="AL46" i="23"/>
  <c r="AT46" i="23"/>
  <c r="BB46" i="23"/>
  <c r="E47" i="23"/>
  <c r="M47" i="23"/>
  <c r="U47" i="23"/>
  <c r="AC47" i="23"/>
  <c r="AK47" i="23"/>
  <c r="AS47" i="23"/>
  <c r="BA47" i="23"/>
  <c r="D48" i="23"/>
  <c r="L48" i="23"/>
  <c r="T48" i="23"/>
  <c r="AB48" i="23"/>
  <c r="AJ48" i="23"/>
  <c r="AR48" i="23"/>
  <c r="AZ48" i="23"/>
  <c r="C49" i="23"/>
  <c r="K49" i="23"/>
  <c r="S49" i="23"/>
  <c r="AA49" i="23"/>
  <c r="AI49" i="23"/>
  <c r="AQ49" i="23"/>
  <c r="AY49" i="23"/>
  <c r="B50" i="23"/>
  <c r="AP23" i="23"/>
  <c r="M28" i="23"/>
  <c r="AK31" i="23"/>
  <c r="AZ32" i="23"/>
  <c r="B34" i="23"/>
  <c r="I35" i="23"/>
  <c r="P36" i="23"/>
  <c r="W37" i="23"/>
  <c r="D38" i="23"/>
  <c r="AJ38" i="23"/>
  <c r="K39" i="23"/>
  <c r="AO39" i="23"/>
  <c r="D40" i="23"/>
  <c r="U40" i="23"/>
  <c r="AI40" i="23"/>
  <c r="AS40" i="23"/>
  <c r="BA40" i="23"/>
  <c r="D41" i="23"/>
  <c r="L41" i="23"/>
  <c r="T41" i="23"/>
  <c r="AB41" i="23"/>
  <c r="AJ41" i="23"/>
  <c r="AR41" i="23"/>
  <c r="AZ41" i="23"/>
  <c r="C42" i="23"/>
  <c r="K42" i="23"/>
  <c r="S42" i="23"/>
  <c r="AA42" i="23"/>
  <c r="AI42" i="23"/>
  <c r="AQ42" i="23"/>
  <c r="AY42" i="23"/>
  <c r="B43" i="23"/>
  <c r="J43" i="23"/>
  <c r="R43" i="23"/>
  <c r="Z43" i="23"/>
  <c r="AH43" i="23"/>
  <c r="AP43" i="23"/>
  <c r="AX43" i="23"/>
  <c r="BF43" i="23"/>
  <c r="I44" i="23"/>
  <c r="Q44" i="23"/>
  <c r="Y44" i="23"/>
  <c r="AG44" i="23"/>
  <c r="AO44" i="23"/>
  <c r="AW44" i="23"/>
  <c r="BE44" i="23"/>
  <c r="H45" i="23"/>
  <c r="P45" i="23"/>
  <c r="X45" i="23"/>
  <c r="AF45" i="23"/>
  <c r="AN45" i="23"/>
  <c r="AV45" i="23"/>
  <c r="BD45" i="23"/>
  <c r="G46" i="23"/>
  <c r="O46" i="23"/>
  <c r="W46" i="23"/>
  <c r="AE46" i="23"/>
  <c r="AM46" i="23"/>
  <c r="AU46" i="23"/>
  <c r="BC46" i="23"/>
  <c r="F47" i="23"/>
  <c r="N47" i="23"/>
  <c r="V47" i="23"/>
  <c r="AD47" i="23"/>
  <c r="AL47" i="23"/>
  <c r="AT47" i="23"/>
  <c r="BB47" i="23"/>
  <c r="E48" i="23"/>
  <c r="M48" i="23"/>
  <c r="U48" i="23"/>
  <c r="AC48" i="23"/>
  <c r="AK48" i="23"/>
  <c r="AS48" i="23"/>
  <c r="BA48" i="23"/>
  <c r="D49" i="23"/>
  <c r="L49" i="23"/>
  <c r="T49" i="23"/>
  <c r="AB49" i="23"/>
  <c r="AJ49" i="23"/>
  <c r="AR49" i="23"/>
  <c r="AZ49" i="23"/>
  <c r="C50" i="23"/>
  <c r="K50" i="23"/>
  <c r="S50" i="23"/>
  <c r="AA50" i="23"/>
  <c r="Q24" i="23"/>
  <c r="AS28" i="23"/>
  <c r="AY31" i="23"/>
  <c r="C33" i="23"/>
  <c r="J34" i="23"/>
  <c r="Q35" i="23"/>
  <c r="X36" i="23"/>
  <c r="AE37" i="23"/>
  <c r="F38" i="23"/>
  <c r="AL38" i="23"/>
  <c r="M39" i="23"/>
  <c r="AQ39" i="23"/>
  <c r="H40" i="23"/>
  <c r="X40" i="23"/>
  <c r="AJ40" i="23"/>
  <c r="AT40" i="23"/>
  <c r="BB40" i="23"/>
  <c r="E41" i="23"/>
  <c r="M41" i="23"/>
  <c r="U41" i="23"/>
  <c r="AC41" i="23"/>
  <c r="AK41" i="23"/>
  <c r="AS41" i="23"/>
  <c r="BA41" i="23"/>
  <c r="D42" i="23"/>
  <c r="L42" i="23"/>
  <c r="T42" i="23"/>
  <c r="AB42" i="23"/>
  <c r="AJ42" i="23"/>
  <c r="AR42" i="23"/>
  <c r="AZ42" i="23"/>
  <c r="C43" i="23"/>
  <c r="K43" i="23"/>
  <c r="S43" i="23"/>
  <c r="AA43" i="23"/>
  <c r="AI43" i="23"/>
  <c r="AQ43" i="23"/>
  <c r="AY43" i="23"/>
  <c r="B44" i="23"/>
  <c r="J44" i="23"/>
  <c r="R44" i="23"/>
  <c r="Z44" i="23"/>
  <c r="AH44" i="23"/>
  <c r="AP44" i="23"/>
  <c r="AX44" i="23"/>
  <c r="BF44" i="23"/>
  <c r="I45" i="23"/>
  <c r="Q45" i="23"/>
  <c r="Y45" i="23"/>
  <c r="AG45" i="23"/>
  <c r="AO45" i="23"/>
  <c r="AW45" i="23"/>
  <c r="BE45" i="23"/>
  <c r="H46" i="23"/>
  <c r="P46" i="23"/>
  <c r="X46" i="23"/>
  <c r="AF46" i="23"/>
  <c r="AN46" i="23"/>
  <c r="AV46" i="23"/>
  <c r="BD46" i="23"/>
  <c r="G47" i="23"/>
  <c r="O47" i="23"/>
  <c r="W47" i="23"/>
  <c r="AE47" i="23"/>
  <c r="AM47" i="23"/>
  <c r="AU47" i="23"/>
  <c r="BC47" i="23"/>
  <c r="F48" i="23"/>
  <c r="N48" i="23"/>
  <c r="V48" i="23"/>
  <c r="AD48" i="23"/>
  <c r="AL48" i="23"/>
  <c r="AT48" i="23"/>
  <c r="BB48" i="23"/>
  <c r="E49" i="23"/>
  <c r="M49" i="23"/>
  <c r="U49" i="23"/>
  <c r="AC49" i="23"/>
  <c r="AK49" i="23"/>
  <c r="AS49" i="23"/>
  <c r="BA49" i="23"/>
  <c r="D50" i="23"/>
  <c r="L50" i="23"/>
  <c r="T50" i="23"/>
  <c r="AB50" i="23"/>
  <c r="AW24" i="23"/>
  <c r="L38" i="23"/>
  <c r="BC40" i="23"/>
  <c r="E42" i="23"/>
  <c r="L43" i="23"/>
  <c r="S44" i="23"/>
  <c r="Z45" i="23"/>
  <c r="AG46" i="23"/>
  <c r="AN47" i="23"/>
  <c r="AU48" i="23"/>
  <c r="BB49" i="23"/>
  <c r="AD50" i="23"/>
  <c r="AQ50" i="23"/>
  <c r="AZ50" i="23"/>
  <c r="D51" i="23"/>
  <c r="M51" i="23"/>
  <c r="U51" i="23"/>
  <c r="AC51" i="23"/>
  <c r="AK51" i="23"/>
  <c r="AS51" i="23"/>
  <c r="BA51" i="23"/>
  <c r="D52" i="23"/>
  <c r="L52" i="23"/>
  <c r="T52" i="23"/>
  <c r="AB52" i="23"/>
  <c r="AJ52" i="23"/>
  <c r="AR52" i="23"/>
  <c r="AZ52" i="23"/>
  <c r="C53" i="23"/>
  <c r="K53" i="23"/>
  <c r="S53" i="23"/>
  <c r="AA53" i="23"/>
  <c r="AI53" i="23"/>
  <c r="AQ53" i="23"/>
  <c r="AY53" i="23"/>
  <c r="B54" i="23"/>
  <c r="J54" i="23"/>
  <c r="R54" i="23"/>
  <c r="Z54" i="23"/>
  <c r="AH54" i="23"/>
  <c r="AP54" i="23"/>
  <c r="AX54" i="23"/>
  <c r="BF54" i="23"/>
  <c r="I55" i="23"/>
  <c r="Q55" i="23"/>
  <c r="Y55" i="23"/>
  <c r="AG55" i="23"/>
  <c r="AO55" i="23"/>
  <c r="AW55" i="23"/>
  <c r="BE55" i="23"/>
  <c r="H56" i="23"/>
  <c r="P56" i="23"/>
  <c r="X56" i="23"/>
  <c r="AF56" i="23"/>
  <c r="AN56" i="23"/>
  <c r="AV56" i="23"/>
  <c r="BD56" i="23"/>
  <c r="G57" i="23"/>
  <c r="O57" i="23"/>
  <c r="W57" i="23"/>
  <c r="AE57" i="23"/>
  <c r="AM57" i="23"/>
  <c r="AU57" i="23"/>
  <c r="BC57" i="23"/>
  <c r="F58" i="23"/>
  <c r="N58" i="23"/>
  <c r="V58" i="23"/>
  <c r="AD58" i="23"/>
  <c r="AL58" i="23"/>
  <c r="AT58" i="23"/>
  <c r="BB58" i="23"/>
  <c r="F2" i="23"/>
  <c r="N2" i="23"/>
  <c r="V2" i="23"/>
  <c r="AD2" i="23"/>
  <c r="AL2" i="23"/>
  <c r="AT2" i="23"/>
  <c r="BB2" i="23"/>
  <c r="AR55" i="23"/>
  <c r="AI56" i="23"/>
  <c r="B57" i="23"/>
  <c r="R57" i="23"/>
  <c r="AO58" i="23"/>
  <c r="T29" i="23"/>
  <c r="AR38" i="23"/>
  <c r="F41" i="23"/>
  <c r="M42" i="23"/>
  <c r="T43" i="23"/>
  <c r="AA44" i="23"/>
  <c r="AH45" i="23"/>
  <c r="AO46" i="23"/>
  <c r="AV47" i="23"/>
  <c r="BC48" i="23"/>
  <c r="E50" i="23"/>
  <c r="AH50" i="23"/>
  <c r="AR50" i="23"/>
  <c r="BA50" i="23"/>
  <c r="E51" i="23"/>
  <c r="N51" i="23"/>
  <c r="V51" i="23"/>
  <c r="AD51" i="23"/>
  <c r="AL51" i="23"/>
  <c r="AT51" i="23"/>
  <c r="BB51" i="23"/>
  <c r="E52" i="23"/>
  <c r="M52" i="23"/>
  <c r="U52" i="23"/>
  <c r="AC52" i="23"/>
  <c r="AK52" i="23"/>
  <c r="AS52" i="23"/>
  <c r="BA52" i="23"/>
  <c r="D53" i="23"/>
  <c r="L53" i="23"/>
  <c r="T53" i="23"/>
  <c r="AB53" i="23"/>
  <c r="AJ53" i="23"/>
  <c r="AR53" i="23"/>
  <c r="AZ53" i="23"/>
  <c r="C54" i="23"/>
  <c r="K54" i="23"/>
  <c r="S54" i="23"/>
  <c r="AA54" i="23"/>
  <c r="AI54" i="23"/>
  <c r="AQ54" i="23"/>
  <c r="AY54" i="23"/>
  <c r="B55" i="23"/>
  <c r="J55" i="23"/>
  <c r="R55" i="23"/>
  <c r="Z55" i="23"/>
  <c r="AH55" i="23"/>
  <c r="AP55" i="23"/>
  <c r="AX55" i="23"/>
  <c r="BF55" i="23"/>
  <c r="I56" i="23"/>
  <c r="Q56" i="23"/>
  <c r="Y56" i="23"/>
  <c r="AG56" i="23"/>
  <c r="AO56" i="23"/>
  <c r="AW56" i="23"/>
  <c r="BE56" i="23"/>
  <c r="H57" i="23"/>
  <c r="P57" i="23"/>
  <c r="X57" i="23"/>
  <c r="AF57" i="23"/>
  <c r="AN57" i="23"/>
  <c r="AV57" i="23"/>
  <c r="BD57" i="23"/>
  <c r="G58" i="23"/>
  <c r="O58" i="23"/>
  <c r="W58" i="23"/>
  <c r="AE58" i="23"/>
  <c r="AM58" i="23"/>
  <c r="AU58" i="23"/>
  <c r="BC58" i="23"/>
  <c r="G2" i="23"/>
  <c r="O2" i="23"/>
  <c r="W2" i="23"/>
  <c r="AE2" i="23"/>
  <c r="AM2" i="23"/>
  <c r="AU2" i="23"/>
  <c r="BC2" i="23"/>
  <c r="C56" i="23"/>
  <c r="S56" i="23"/>
  <c r="AQ56" i="23"/>
  <c r="J57" i="23"/>
  <c r="Z57" i="23"/>
  <c r="AP57" i="23"/>
  <c r="AX57" i="23"/>
  <c r="I58" i="23"/>
  <c r="Y58" i="23"/>
  <c r="Q2" i="23"/>
  <c r="BE2" i="23"/>
  <c r="C32" i="23"/>
  <c r="S39" i="23"/>
  <c r="N41" i="23"/>
  <c r="U42" i="23"/>
  <c r="AB43" i="23"/>
  <c r="AI44" i="23"/>
  <c r="AP45" i="23"/>
  <c r="AW46" i="23"/>
  <c r="BD47" i="23"/>
  <c r="F49" i="23"/>
  <c r="J50" i="23"/>
  <c r="AI50" i="23"/>
  <c r="AS50" i="23"/>
  <c r="BB50" i="23"/>
  <c r="G51" i="23"/>
  <c r="O51" i="23"/>
  <c r="W51" i="23"/>
  <c r="AE51" i="23"/>
  <c r="AM51" i="23"/>
  <c r="AU51" i="23"/>
  <c r="BC51" i="23"/>
  <c r="F52" i="23"/>
  <c r="N52" i="23"/>
  <c r="V52" i="23"/>
  <c r="AD52" i="23"/>
  <c r="AL52" i="23"/>
  <c r="AT52" i="23"/>
  <c r="BB52" i="23"/>
  <c r="E53" i="23"/>
  <c r="M53" i="23"/>
  <c r="U53" i="23"/>
  <c r="AC53" i="23"/>
  <c r="AK53" i="23"/>
  <c r="AS53" i="23"/>
  <c r="BA53" i="23"/>
  <c r="D54" i="23"/>
  <c r="L54" i="23"/>
  <c r="T54" i="23"/>
  <c r="AB54" i="23"/>
  <c r="AJ54" i="23"/>
  <c r="AR54" i="23"/>
  <c r="AZ54" i="23"/>
  <c r="C55" i="23"/>
  <c r="K55" i="23"/>
  <c r="S55" i="23"/>
  <c r="AA55" i="23"/>
  <c r="AI55" i="23"/>
  <c r="AQ55" i="23"/>
  <c r="AY55" i="23"/>
  <c r="B56" i="23"/>
  <c r="J56" i="23"/>
  <c r="R56" i="23"/>
  <c r="Z56" i="23"/>
  <c r="AH56" i="23"/>
  <c r="AP56" i="23"/>
  <c r="AX56" i="23"/>
  <c r="BF56" i="23"/>
  <c r="I57" i="23"/>
  <c r="Q57" i="23"/>
  <c r="Y57" i="23"/>
  <c r="AG57" i="23"/>
  <c r="AO57" i="23"/>
  <c r="AW57" i="23"/>
  <c r="BE57" i="23"/>
  <c r="H58" i="23"/>
  <c r="P58" i="23"/>
  <c r="X58" i="23"/>
  <c r="AF58" i="23"/>
  <c r="AN58" i="23"/>
  <c r="AV58" i="23"/>
  <c r="BD58" i="23"/>
  <c r="H2" i="23"/>
  <c r="P2" i="23"/>
  <c r="X2" i="23"/>
  <c r="AF2" i="23"/>
  <c r="AN2" i="23"/>
  <c r="AV2" i="23"/>
  <c r="BD2" i="23"/>
  <c r="BA54" i="23"/>
  <c r="D55" i="23"/>
  <c r="L55" i="23"/>
  <c r="T55" i="23"/>
  <c r="AB55" i="23"/>
  <c r="AJ55" i="23"/>
  <c r="AZ55" i="23"/>
  <c r="K56" i="23"/>
  <c r="AA56" i="23"/>
  <c r="AY56" i="23"/>
  <c r="AH57" i="23"/>
  <c r="BF57" i="23"/>
  <c r="Q58" i="23"/>
  <c r="AG58" i="23"/>
  <c r="AW58" i="23"/>
  <c r="K33" i="23"/>
  <c r="AS39" i="23"/>
  <c r="V41" i="23"/>
  <c r="AC42" i="23"/>
  <c r="AJ43" i="23"/>
  <c r="AQ44" i="23"/>
  <c r="AX45" i="23"/>
  <c r="BE46" i="23"/>
  <c r="G48" i="23"/>
  <c r="N49" i="23"/>
  <c r="M50" i="23"/>
  <c r="AJ50" i="23"/>
  <c r="AT50" i="23"/>
  <c r="BD50" i="23"/>
  <c r="H51" i="23"/>
  <c r="P51" i="23"/>
  <c r="X51" i="23"/>
  <c r="AF51" i="23"/>
  <c r="AN51" i="23"/>
  <c r="AV51" i="23"/>
  <c r="BD51" i="23"/>
  <c r="G52" i="23"/>
  <c r="O52" i="23"/>
  <c r="W52" i="23"/>
  <c r="AE52" i="23"/>
  <c r="AM52" i="23"/>
  <c r="AU52" i="23"/>
  <c r="BC52" i="23"/>
  <c r="F53" i="23"/>
  <c r="N53" i="23"/>
  <c r="V53" i="23"/>
  <c r="AD53" i="23"/>
  <c r="AL53" i="23"/>
  <c r="AT53" i="23"/>
  <c r="BB53" i="23"/>
  <c r="E54" i="23"/>
  <c r="M54" i="23"/>
  <c r="U54" i="23"/>
  <c r="AC54" i="23"/>
  <c r="AK54" i="23"/>
  <c r="AS54" i="23"/>
  <c r="R34" i="23"/>
  <c r="J40" i="23"/>
  <c r="AD41" i="23"/>
  <c r="AK42" i="23"/>
  <c r="AR43" i="23"/>
  <c r="AY44" i="23"/>
  <c r="BF45" i="23"/>
  <c r="H47" i="23"/>
  <c r="O48" i="23"/>
  <c r="V49" i="23"/>
  <c r="R50" i="23"/>
  <c r="AK50" i="23"/>
  <c r="AV50" i="23"/>
  <c r="BE50" i="23"/>
  <c r="I51" i="23"/>
  <c r="Q51" i="23"/>
  <c r="Y51" i="23"/>
  <c r="AG51" i="23"/>
  <c r="AO51" i="23"/>
  <c r="AW51" i="23"/>
  <c r="BE51" i="23"/>
  <c r="H52" i="23"/>
  <c r="P52" i="23"/>
  <c r="X52" i="23"/>
  <c r="AF52" i="23"/>
  <c r="AN52" i="23"/>
  <c r="AV52" i="23"/>
  <c r="BD52" i="23"/>
  <c r="G53" i="23"/>
  <c r="O53" i="23"/>
  <c r="W53" i="23"/>
  <c r="AE53" i="23"/>
  <c r="AM53" i="23"/>
  <c r="AU53" i="23"/>
  <c r="BC53" i="23"/>
  <c r="F54" i="23"/>
  <c r="N54" i="23"/>
  <c r="V54" i="23"/>
  <c r="AD54" i="23"/>
  <c r="AL54" i="23"/>
  <c r="AT54" i="23"/>
  <c r="BB54" i="23"/>
  <c r="E55" i="23"/>
  <c r="M55" i="23"/>
  <c r="U55" i="23"/>
  <c r="AC55" i="23"/>
  <c r="AK55" i="23"/>
  <c r="AS55" i="23"/>
  <c r="BA55" i="23"/>
  <c r="D56" i="23"/>
  <c r="L56" i="23"/>
  <c r="T56" i="23"/>
  <c r="AB56" i="23"/>
  <c r="AJ56" i="23"/>
  <c r="AR56" i="23"/>
  <c r="AZ56" i="23"/>
  <c r="C57" i="23"/>
  <c r="K57" i="23"/>
  <c r="S57" i="23"/>
  <c r="AA57" i="23"/>
  <c r="AI57" i="23"/>
  <c r="AQ57" i="23"/>
  <c r="AY57" i="23"/>
  <c r="B58" i="23"/>
  <c r="J58" i="23"/>
  <c r="R58" i="23"/>
  <c r="Z58" i="23"/>
  <c r="AH58" i="23"/>
  <c r="AP58" i="23"/>
  <c r="AX58" i="23"/>
  <c r="BF58" i="23"/>
  <c r="J2" i="23"/>
  <c r="R2" i="23"/>
  <c r="Z2" i="23"/>
  <c r="AH2" i="23"/>
  <c r="AP2" i="23"/>
  <c r="AX2" i="23"/>
  <c r="BF2" i="23"/>
  <c r="X55" i="23"/>
  <c r="W56" i="23"/>
  <c r="AU56" i="23"/>
  <c r="V57" i="23"/>
  <c r="AL57" i="23"/>
  <c r="BB57" i="23"/>
  <c r="M58" i="23"/>
  <c r="AS58" i="23"/>
  <c r="M2" i="23"/>
  <c r="AC2" i="23"/>
  <c r="AG2" i="23"/>
  <c r="Y35" i="23"/>
  <c r="Z40" i="23"/>
  <c r="AL41" i="23"/>
  <c r="AS42" i="23"/>
  <c r="AZ43" i="23"/>
  <c r="B45" i="23"/>
  <c r="I46" i="23"/>
  <c r="P47" i="23"/>
  <c r="W48" i="23"/>
  <c r="AD49" i="23"/>
  <c r="U50" i="23"/>
  <c r="AL50" i="23"/>
  <c r="AW50" i="23"/>
  <c r="BF50" i="23"/>
  <c r="J51" i="23"/>
  <c r="R51" i="23"/>
  <c r="Z51" i="23"/>
  <c r="AH51" i="23"/>
  <c r="AP51" i="23"/>
  <c r="AX51" i="23"/>
  <c r="BF51" i="23"/>
  <c r="I52" i="23"/>
  <c r="Q52" i="23"/>
  <c r="Y52" i="23"/>
  <c r="AG52" i="23"/>
  <c r="AO52" i="23"/>
  <c r="AW52" i="23"/>
  <c r="BE52" i="23"/>
  <c r="H53" i="23"/>
  <c r="P53" i="23"/>
  <c r="X53" i="23"/>
  <c r="AF53" i="23"/>
  <c r="AN53" i="23"/>
  <c r="AV53" i="23"/>
  <c r="BD53" i="23"/>
  <c r="G54" i="23"/>
  <c r="O54" i="23"/>
  <c r="W54" i="23"/>
  <c r="AE54" i="23"/>
  <c r="AM54" i="23"/>
  <c r="AU54" i="23"/>
  <c r="BC54" i="23"/>
  <c r="F55" i="23"/>
  <c r="N55" i="23"/>
  <c r="V55" i="23"/>
  <c r="AD55" i="23"/>
  <c r="AL55" i="23"/>
  <c r="AT55" i="23"/>
  <c r="BB55" i="23"/>
  <c r="E56" i="23"/>
  <c r="M56" i="23"/>
  <c r="U56" i="23"/>
  <c r="AC56" i="23"/>
  <c r="AK56" i="23"/>
  <c r="AS56" i="23"/>
  <c r="BA56" i="23"/>
  <c r="D57" i="23"/>
  <c r="L57" i="23"/>
  <c r="T57" i="23"/>
  <c r="AB57" i="23"/>
  <c r="AJ57" i="23"/>
  <c r="AR57" i="23"/>
  <c r="AZ57" i="23"/>
  <c r="C58" i="23"/>
  <c r="K58" i="23"/>
  <c r="S58" i="23"/>
  <c r="AA58" i="23"/>
  <c r="AI58" i="23"/>
  <c r="AQ58" i="23"/>
  <c r="AY58" i="23"/>
  <c r="C2" i="23"/>
  <c r="K2" i="23"/>
  <c r="S2" i="23"/>
  <c r="AA2" i="23"/>
  <c r="AI2" i="23"/>
  <c r="AQ2" i="23"/>
  <c r="AY2" i="23"/>
  <c r="B2" i="23"/>
  <c r="B2" i="28" s="1"/>
  <c r="AV55" i="23"/>
  <c r="O56" i="23"/>
  <c r="AE56" i="23"/>
  <c r="N57" i="23"/>
  <c r="AT57" i="23"/>
  <c r="BA58" i="23"/>
  <c r="U2" i="23"/>
  <c r="AS2" i="23"/>
  <c r="BE58" i="23"/>
  <c r="AO2" i="23"/>
  <c r="AF36" i="23"/>
  <c r="AK40" i="23"/>
  <c r="AT41" i="23"/>
  <c r="BA42" i="23"/>
  <c r="C44" i="23"/>
  <c r="J45" i="23"/>
  <c r="Q46" i="23"/>
  <c r="X47" i="23"/>
  <c r="AE48" i="23"/>
  <c r="AL49" i="23"/>
  <c r="Z50" i="23"/>
  <c r="AO50" i="23"/>
  <c r="AX50" i="23"/>
  <c r="B51" i="23"/>
  <c r="K51" i="23"/>
  <c r="S51" i="23"/>
  <c r="AA51" i="23"/>
  <c r="AI51" i="23"/>
  <c r="AQ51" i="23"/>
  <c r="AY51" i="23"/>
  <c r="B52" i="23"/>
  <c r="J52" i="23"/>
  <c r="R52" i="23"/>
  <c r="Z52" i="23"/>
  <c r="AH52" i="23"/>
  <c r="AP52" i="23"/>
  <c r="AX52" i="23"/>
  <c r="BF52" i="23"/>
  <c r="I53" i="23"/>
  <c r="Q53" i="23"/>
  <c r="Y53" i="23"/>
  <c r="AG53" i="23"/>
  <c r="AO53" i="23"/>
  <c r="AW53" i="23"/>
  <c r="BE53" i="23"/>
  <c r="H54" i="23"/>
  <c r="P54" i="23"/>
  <c r="X54" i="23"/>
  <c r="AF54" i="23"/>
  <c r="AN54" i="23"/>
  <c r="AV54" i="23"/>
  <c r="BD54" i="23"/>
  <c r="G55" i="23"/>
  <c r="O55" i="23"/>
  <c r="W55" i="23"/>
  <c r="AE55" i="23"/>
  <c r="AM55" i="23"/>
  <c r="AU55" i="23"/>
  <c r="BC55" i="23"/>
  <c r="F56" i="23"/>
  <c r="N56" i="23"/>
  <c r="V56" i="23"/>
  <c r="AD56" i="23"/>
  <c r="AL56" i="23"/>
  <c r="AT56" i="23"/>
  <c r="BB56" i="23"/>
  <c r="E57" i="23"/>
  <c r="M57" i="23"/>
  <c r="U57" i="23"/>
  <c r="AC57" i="23"/>
  <c r="AK57" i="23"/>
  <c r="AS57" i="23"/>
  <c r="BA57" i="23"/>
  <c r="D58" i="23"/>
  <c r="L58" i="23"/>
  <c r="T58" i="23"/>
  <c r="AB58" i="23"/>
  <c r="AJ58" i="23"/>
  <c r="AR58" i="23"/>
  <c r="AZ58" i="23"/>
  <c r="D2" i="23"/>
  <c r="L2" i="23"/>
  <c r="T2" i="23"/>
  <c r="AB2" i="23"/>
  <c r="AJ2" i="23"/>
  <c r="AR2" i="23"/>
  <c r="AZ2" i="23"/>
  <c r="AP53" i="23"/>
  <c r="I54" i="23"/>
  <c r="Y54" i="23"/>
  <c r="AG54" i="23"/>
  <c r="AW54" i="23"/>
  <c r="H55" i="23"/>
  <c r="AF55" i="23"/>
  <c r="BD55" i="23"/>
  <c r="BC56" i="23"/>
  <c r="AD57" i="23"/>
  <c r="AC58" i="23"/>
  <c r="AK2" i="23"/>
  <c r="I2" i="23"/>
  <c r="AW2" i="23"/>
  <c r="AK37" i="23"/>
  <c r="AU40" i="23"/>
  <c r="BB41" i="23"/>
  <c r="D43" i="23"/>
  <c r="K44" i="23"/>
  <c r="R45" i="23"/>
  <c r="Y46" i="23"/>
  <c r="AF47" i="23"/>
  <c r="AM48" i="23"/>
  <c r="AT49" i="23"/>
  <c r="AC50" i="23"/>
  <c r="AP50" i="23"/>
  <c r="AY50" i="23"/>
  <c r="C51" i="23"/>
  <c r="L51" i="23"/>
  <c r="T51" i="23"/>
  <c r="AB51" i="23"/>
  <c r="AJ51" i="23"/>
  <c r="AR51" i="23"/>
  <c r="AZ51" i="23"/>
  <c r="C52" i="23"/>
  <c r="K52" i="23"/>
  <c r="S52" i="23"/>
  <c r="AA52" i="23"/>
  <c r="AI52" i="23"/>
  <c r="AQ52" i="23"/>
  <c r="AY52" i="23"/>
  <c r="B53" i="23"/>
  <c r="J53" i="23"/>
  <c r="R53" i="23"/>
  <c r="Z53" i="23"/>
  <c r="AH53" i="23"/>
  <c r="AX53" i="23"/>
  <c r="BF53" i="23"/>
  <c r="Q54" i="23"/>
  <c r="AO54" i="23"/>
  <c r="BE54" i="23"/>
  <c r="P55" i="23"/>
  <c r="AN55" i="23"/>
  <c r="G56" i="23"/>
  <c r="AM56" i="23"/>
  <c r="F57" i="23"/>
  <c r="E58" i="23"/>
  <c r="U58" i="23"/>
  <c r="AK58" i="23"/>
  <c r="E2" i="23"/>
  <c r="BA2" i="23"/>
  <c r="Y2" i="23"/>
  <c r="B3" i="17"/>
  <c r="J3" i="17"/>
  <c r="R3" i="17"/>
  <c r="Z3" i="17"/>
  <c r="AH3" i="17"/>
  <c r="AP3" i="17"/>
  <c r="AX3" i="17"/>
  <c r="BF3" i="17"/>
  <c r="I4" i="17"/>
  <c r="Q4" i="17"/>
  <c r="Y4" i="17"/>
  <c r="AG4" i="17"/>
  <c r="AO4" i="17"/>
  <c r="AW4" i="17"/>
  <c r="BE4" i="17"/>
  <c r="H5" i="17"/>
  <c r="P5" i="17"/>
  <c r="X5" i="17"/>
  <c r="AF5" i="17"/>
  <c r="AN5" i="17"/>
  <c r="AV5" i="17"/>
  <c r="BD5" i="17"/>
  <c r="G6" i="17"/>
  <c r="O6" i="17"/>
  <c r="W6" i="17"/>
  <c r="AE6" i="17"/>
  <c r="AM6" i="17"/>
  <c r="AU6" i="17"/>
  <c r="BC6" i="17"/>
  <c r="F7" i="17"/>
  <c r="N7" i="17"/>
  <c r="V7" i="17"/>
  <c r="AD7" i="17"/>
  <c r="AL7" i="17"/>
  <c r="AT7" i="17"/>
  <c r="BB7" i="17"/>
  <c r="E8" i="17"/>
  <c r="M8" i="17"/>
  <c r="U8" i="17"/>
  <c r="AC8" i="17"/>
  <c r="AK8" i="17"/>
  <c r="AS8" i="17"/>
  <c r="BA8" i="17"/>
  <c r="D9" i="17"/>
  <c r="L9" i="17"/>
  <c r="T9" i="17"/>
  <c r="AB9" i="17"/>
  <c r="AJ9" i="17"/>
  <c r="AR9" i="17"/>
  <c r="AZ9" i="17"/>
  <c r="C10" i="17"/>
  <c r="K10" i="17"/>
  <c r="S10" i="17"/>
  <c r="AA10" i="17"/>
  <c r="AI10" i="17"/>
  <c r="AQ10" i="17"/>
  <c r="AY10" i="17"/>
  <c r="B11" i="17"/>
  <c r="J11" i="17"/>
  <c r="R11" i="17"/>
  <c r="Z11" i="17"/>
  <c r="AH11" i="17"/>
  <c r="AP11" i="17"/>
  <c r="AX11" i="17"/>
  <c r="BF11" i="17"/>
  <c r="I12" i="17"/>
  <c r="Q12" i="17"/>
  <c r="Y12" i="17"/>
  <c r="AG12" i="17"/>
  <c r="AO12" i="17"/>
  <c r="AW12" i="17"/>
  <c r="BE12" i="17"/>
  <c r="H13" i="17"/>
  <c r="P13" i="17"/>
  <c r="X13" i="17"/>
  <c r="AF13" i="17"/>
  <c r="C3" i="17"/>
  <c r="K3" i="17"/>
  <c r="S3" i="17"/>
  <c r="D3" i="17"/>
  <c r="L3" i="17"/>
  <c r="T3" i="17"/>
  <c r="AB3" i="17"/>
  <c r="AJ3" i="17"/>
  <c r="AR3" i="17"/>
  <c r="AZ3" i="17"/>
  <c r="C4" i="17"/>
  <c r="K4" i="17"/>
  <c r="S4" i="17"/>
  <c r="AA4" i="17"/>
  <c r="AI4" i="17"/>
  <c r="AQ4" i="17"/>
  <c r="AY4" i="17"/>
  <c r="B5" i="17"/>
  <c r="J5" i="17"/>
  <c r="R5" i="17"/>
  <c r="Z5" i="17"/>
  <c r="AH5" i="17"/>
  <c r="AP5" i="17"/>
  <c r="AX5" i="17"/>
  <c r="BF5" i="17"/>
  <c r="I6" i="17"/>
  <c r="Q6" i="17"/>
  <c r="Y6" i="17"/>
  <c r="AG6" i="17"/>
  <c r="AO6" i="17"/>
  <c r="AW6" i="17"/>
  <c r="BE6" i="17"/>
  <c r="H7" i="17"/>
  <c r="P7" i="17"/>
  <c r="X7" i="17"/>
  <c r="AF7" i="17"/>
  <c r="AN7" i="17"/>
  <c r="AV7" i="17"/>
  <c r="BD7" i="17"/>
  <c r="G8" i="17"/>
  <c r="O8" i="17"/>
  <c r="W8" i="17"/>
  <c r="AE8" i="17"/>
  <c r="AM8" i="17"/>
  <c r="AU8" i="17"/>
  <c r="BC8" i="17"/>
  <c r="F9" i="17"/>
  <c r="N9" i="17"/>
  <c r="V9" i="17"/>
  <c r="AD9" i="17"/>
  <c r="AL9" i="17"/>
  <c r="AT9" i="17"/>
  <c r="BB9" i="17"/>
  <c r="E10" i="17"/>
  <c r="M10" i="17"/>
  <c r="U10" i="17"/>
  <c r="AC10" i="17"/>
  <c r="AK10" i="17"/>
  <c r="AS10" i="17"/>
  <c r="BA10" i="17"/>
  <c r="D11" i="17"/>
  <c r="L11" i="17"/>
  <c r="T11" i="17"/>
  <c r="AB11" i="17"/>
  <c r="AJ11" i="17"/>
  <c r="AR11" i="17"/>
  <c r="AZ11" i="17"/>
  <c r="C12" i="17"/>
  <c r="K12" i="17"/>
  <c r="S12" i="17"/>
  <c r="AA12" i="17"/>
  <c r="AI12" i="17"/>
  <c r="AQ12" i="17"/>
  <c r="AY12" i="17"/>
  <c r="B13" i="17"/>
  <c r="J13" i="17"/>
  <c r="R13" i="17"/>
  <c r="Z13" i="17"/>
  <c r="AH13" i="17"/>
  <c r="AP13" i="17"/>
  <c r="AX13" i="17"/>
  <c r="BF13" i="17"/>
  <c r="I14" i="17"/>
  <c r="Q14" i="17"/>
  <c r="Y14" i="17"/>
  <c r="AG14" i="17"/>
  <c r="AO14" i="17"/>
  <c r="AW14" i="17"/>
  <c r="E3" i="17"/>
  <c r="M3" i="17"/>
  <c r="U3" i="17"/>
  <c r="AC3" i="17"/>
  <c r="AK3" i="17"/>
  <c r="AS3" i="17"/>
  <c r="BA3" i="17"/>
  <c r="D4" i="17"/>
  <c r="L4" i="17"/>
  <c r="T4" i="17"/>
  <c r="AB4" i="17"/>
  <c r="AJ4" i="17"/>
  <c r="AR4" i="17"/>
  <c r="AZ4" i="17"/>
  <c r="C5" i="17"/>
  <c r="K5" i="17"/>
  <c r="S5" i="17"/>
  <c r="AA5" i="17"/>
  <c r="AI5" i="17"/>
  <c r="AQ5" i="17"/>
  <c r="AY5" i="17"/>
  <c r="B6" i="17"/>
  <c r="J6" i="17"/>
  <c r="R6" i="17"/>
  <c r="Z6" i="17"/>
  <c r="AH6" i="17"/>
  <c r="AP6" i="17"/>
  <c r="AX6" i="17"/>
  <c r="BF6" i="17"/>
  <c r="I7" i="17"/>
  <c r="Q7" i="17"/>
  <c r="Y7" i="17"/>
  <c r="AG7" i="17"/>
  <c r="AO7" i="17"/>
  <c r="AW7" i="17"/>
  <c r="BE7" i="17"/>
  <c r="H8" i="17"/>
  <c r="P8" i="17"/>
  <c r="X8" i="17"/>
  <c r="AF8" i="17"/>
  <c r="AN8" i="17"/>
  <c r="AV8" i="17"/>
  <c r="BD8" i="17"/>
  <c r="G9" i="17"/>
  <c r="O9" i="17"/>
  <c r="W9" i="17"/>
  <c r="AE9" i="17"/>
  <c r="AM9" i="17"/>
  <c r="AU9" i="17"/>
  <c r="BC9" i="17"/>
  <c r="F10" i="17"/>
  <c r="N10" i="17"/>
  <c r="V10" i="17"/>
  <c r="AD10" i="17"/>
  <c r="AL10" i="17"/>
  <c r="AT10" i="17"/>
  <c r="BB10" i="17"/>
  <c r="E11" i="17"/>
  <c r="M11" i="17"/>
  <c r="U11" i="17"/>
  <c r="AC11" i="17"/>
  <c r="AK11" i="17"/>
  <c r="AS11" i="17"/>
  <c r="BA11" i="17"/>
  <c r="D12" i="17"/>
  <c r="L12" i="17"/>
  <c r="T12" i="17"/>
  <c r="AB12" i="17"/>
  <c r="AJ12" i="17"/>
  <c r="AR12" i="17"/>
  <c r="AZ12" i="17"/>
  <c r="C13" i="17"/>
  <c r="K13" i="17"/>
  <c r="S13" i="17"/>
  <c r="AA13" i="17"/>
  <c r="AI13" i="17"/>
  <c r="F3" i="17"/>
  <c r="N3" i="17"/>
  <c r="V3" i="17"/>
  <c r="AD3" i="17"/>
  <c r="AL3" i="17"/>
  <c r="AT3" i="17"/>
  <c r="BB3" i="17"/>
  <c r="E4" i="17"/>
  <c r="M4" i="17"/>
  <c r="U4" i="17"/>
  <c r="AC4" i="17"/>
  <c r="AK4" i="17"/>
  <c r="AS4" i="17"/>
  <c r="BA4" i="17"/>
  <c r="D5" i="17"/>
  <c r="L5" i="17"/>
  <c r="T5" i="17"/>
  <c r="AB5" i="17"/>
  <c r="AJ5" i="17"/>
  <c r="AR5" i="17"/>
  <c r="AZ5" i="17"/>
  <c r="C6" i="17"/>
  <c r="K6" i="17"/>
  <c r="S6" i="17"/>
  <c r="AA6" i="17"/>
  <c r="AI6" i="17"/>
  <c r="AQ6" i="17"/>
  <c r="AY6" i="17"/>
  <c r="B7" i="17"/>
  <c r="J7" i="17"/>
  <c r="R7" i="17"/>
  <c r="Z7" i="17"/>
  <c r="AH7" i="17"/>
  <c r="AP7" i="17"/>
  <c r="AX7" i="17"/>
  <c r="BF7" i="17"/>
  <c r="I8" i="17"/>
  <c r="Q8" i="17"/>
  <c r="Y8" i="17"/>
  <c r="AG8" i="17"/>
  <c r="AO8" i="17"/>
  <c r="AW8" i="17"/>
  <c r="BE8" i="17"/>
  <c r="H9" i="17"/>
  <c r="P9" i="17"/>
  <c r="X9" i="17"/>
  <c r="AF9" i="17"/>
  <c r="AN9" i="17"/>
  <c r="AV9" i="17"/>
  <c r="BD9" i="17"/>
  <c r="G10" i="17"/>
  <c r="O10" i="17"/>
  <c r="W10" i="17"/>
  <c r="AE10" i="17"/>
  <c r="AM10" i="17"/>
  <c r="AU10" i="17"/>
  <c r="BC10" i="17"/>
  <c r="F11" i="17"/>
  <c r="N11" i="17"/>
  <c r="V11" i="17"/>
  <c r="AD11" i="17"/>
  <c r="AL11" i="17"/>
  <c r="AT11" i="17"/>
  <c r="BB11" i="17"/>
  <c r="E12" i="17"/>
  <c r="M12" i="17"/>
  <c r="U12" i="17"/>
  <c r="AC12" i="17"/>
  <c r="AK12" i="17"/>
  <c r="AS12" i="17"/>
  <c r="BA12" i="17"/>
  <c r="D13" i="17"/>
  <c r="L13" i="17"/>
  <c r="T13" i="17"/>
  <c r="AB13" i="17"/>
  <c r="AJ13" i="17"/>
  <c r="AR13" i="17"/>
  <c r="AZ13" i="17"/>
  <c r="C14" i="17"/>
  <c r="G3" i="17"/>
  <c r="O3" i="17"/>
  <c r="W3" i="17"/>
  <c r="AE3" i="17"/>
  <c r="AM3" i="17"/>
  <c r="AU3" i="17"/>
  <c r="BC3" i="17"/>
  <c r="F4" i="17"/>
  <c r="N4" i="17"/>
  <c r="V4" i="17"/>
  <c r="AD4" i="17"/>
  <c r="AL4" i="17"/>
  <c r="AT4" i="17"/>
  <c r="BB4" i="17"/>
  <c r="E5" i="17"/>
  <c r="M5" i="17"/>
  <c r="U5" i="17"/>
  <c r="AC5" i="17"/>
  <c r="AK5" i="17"/>
  <c r="AS5" i="17"/>
  <c r="BA5" i="17"/>
  <c r="D6" i="17"/>
  <c r="L6" i="17"/>
  <c r="T6" i="17"/>
  <c r="AB6" i="17"/>
  <c r="AJ6" i="17"/>
  <c r="AR6" i="17"/>
  <c r="AZ6" i="17"/>
  <c r="C7" i="17"/>
  <c r="K7" i="17"/>
  <c r="S7" i="17"/>
  <c r="AA7" i="17"/>
  <c r="AI7" i="17"/>
  <c r="AQ7" i="17"/>
  <c r="AY7" i="17"/>
  <c r="B8" i="17"/>
  <c r="J8" i="17"/>
  <c r="R8" i="17"/>
  <c r="Z8" i="17"/>
  <c r="AH8" i="17"/>
  <c r="AP8" i="17"/>
  <c r="AX8" i="17"/>
  <c r="BF8" i="17"/>
  <c r="I9" i="17"/>
  <c r="Q9" i="17"/>
  <c r="Y9" i="17"/>
  <c r="AG9" i="17"/>
  <c r="AO9" i="17"/>
  <c r="AW9" i="17"/>
  <c r="BE9" i="17"/>
  <c r="H10" i="17"/>
  <c r="P10" i="17"/>
  <c r="X10" i="17"/>
  <c r="AF10" i="17"/>
  <c r="AN10" i="17"/>
  <c r="AV10" i="17"/>
  <c r="BD10" i="17"/>
  <c r="G11" i="17"/>
  <c r="O11" i="17"/>
  <c r="W11" i="17"/>
  <c r="AE11" i="17"/>
  <c r="AM11" i="17"/>
  <c r="AU11" i="17"/>
  <c r="BC11" i="17"/>
  <c r="F12" i="17"/>
  <c r="N12" i="17"/>
  <c r="V12" i="17"/>
  <c r="AD12" i="17"/>
  <c r="AL12" i="17"/>
  <c r="AT12" i="17"/>
  <c r="BB12" i="17"/>
  <c r="E13" i="17"/>
  <c r="M13" i="17"/>
  <c r="U13" i="17"/>
  <c r="AC13" i="17"/>
  <c r="AK13" i="17"/>
  <c r="AS13" i="17"/>
  <c r="BA13" i="17"/>
  <c r="D14" i="17"/>
  <c r="H3" i="17"/>
  <c r="P3" i="17"/>
  <c r="X3" i="17"/>
  <c r="AF3" i="17"/>
  <c r="AN3" i="17"/>
  <c r="AV3" i="17"/>
  <c r="BD3" i="17"/>
  <c r="G4" i="17"/>
  <c r="O4" i="17"/>
  <c r="W4" i="17"/>
  <c r="AE4" i="17"/>
  <c r="AM4" i="17"/>
  <c r="AU4" i="17"/>
  <c r="BC4" i="17"/>
  <c r="F5" i="17"/>
  <c r="N5" i="17"/>
  <c r="V5" i="17"/>
  <c r="AD5" i="17"/>
  <c r="AL5" i="17"/>
  <c r="AT5" i="17"/>
  <c r="BB5" i="17"/>
  <c r="E6" i="17"/>
  <c r="M6" i="17"/>
  <c r="U6" i="17"/>
  <c r="AC6" i="17"/>
  <c r="AK6" i="17"/>
  <c r="AS6" i="17"/>
  <c r="BA6" i="17"/>
  <c r="D7" i="17"/>
  <c r="L7" i="17"/>
  <c r="T7" i="17"/>
  <c r="AB7" i="17"/>
  <c r="AJ7" i="17"/>
  <c r="AR7" i="17"/>
  <c r="AZ7" i="17"/>
  <c r="C8" i="17"/>
  <c r="K8" i="17"/>
  <c r="S8" i="17"/>
  <c r="AA8" i="17"/>
  <c r="AI8" i="17"/>
  <c r="AQ8" i="17"/>
  <c r="AY8" i="17"/>
  <c r="B9" i="17"/>
  <c r="J9" i="17"/>
  <c r="R9" i="17"/>
  <c r="Z9" i="17"/>
  <c r="AH9" i="17"/>
  <c r="AP9" i="17"/>
  <c r="AX9" i="17"/>
  <c r="BF9" i="17"/>
  <c r="I10" i="17"/>
  <c r="Q10" i="17"/>
  <c r="Y10" i="17"/>
  <c r="AG10" i="17"/>
  <c r="AO10" i="17"/>
  <c r="AW10" i="17"/>
  <c r="BE10" i="17"/>
  <c r="H11" i="17"/>
  <c r="P11" i="17"/>
  <c r="X11" i="17"/>
  <c r="AF11" i="17"/>
  <c r="AN11" i="17"/>
  <c r="AV11" i="17"/>
  <c r="BD11" i="17"/>
  <c r="G12" i="17"/>
  <c r="O12" i="17"/>
  <c r="W12" i="17"/>
  <c r="AE12" i="17"/>
  <c r="AM12" i="17"/>
  <c r="AU12" i="17"/>
  <c r="BC12" i="17"/>
  <c r="F13" i="17"/>
  <c r="N13" i="17"/>
  <c r="V13" i="17"/>
  <c r="AD13" i="17"/>
  <c r="AL13" i="17"/>
  <c r="AT13" i="17"/>
  <c r="BB13" i="17"/>
  <c r="E14" i="17"/>
  <c r="AA3" i="17"/>
  <c r="I3" i="17"/>
  <c r="AY3" i="17"/>
  <c r="Z4" i="17"/>
  <c r="BF4" i="17"/>
  <c r="AG5" i="17"/>
  <c r="H6" i="17"/>
  <c r="AN6" i="17"/>
  <c r="O7" i="17"/>
  <c r="AU7" i="17"/>
  <c r="V8" i="17"/>
  <c r="BB8" i="17"/>
  <c r="AC9" i="17"/>
  <c r="D10" i="17"/>
  <c r="AJ10" i="17"/>
  <c r="K11" i="17"/>
  <c r="AQ11" i="17"/>
  <c r="R12" i="17"/>
  <c r="AX12" i="17"/>
  <c r="Y13" i="17"/>
  <c r="AV13" i="17"/>
  <c r="G14" i="17"/>
  <c r="P14" i="17"/>
  <c r="Z14" i="17"/>
  <c r="AI14" i="17"/>
  <c r="AR14" i="17"/>
  <c r="BA14" i="17"/>
  <c r="D15" i="17"/>
  <c r="L15" i="17"/>
  <c r="T15" i="17"/>
  <c r="AB15" i="17"/>
  <c r="AJ15" i="17"/>
  <c r="AR15" i="17"/>
  <c r="AZ15" i="17"/>
  <c r="C16" i="17"/>
  <c r="K16" i="17"/>
  <c r="S16" i="17"/>
  <c r="AA16" i="17"/>
  <c r="AI16" i="17"/>
  <c r="AQ16" i="17"/>
  <c r="AY16" i="17"/>
  <c r="B17" i="17"/>
  <c r="J17" i="17"/>
  <c r="R17" i="17"/>
  <c r="Z17" i="17"/>
  <c r="AH17" i="17"/>
  <c r="AP17" i="17"/>
  <c r="AX17" i="17"/>
  <c r="BF17" i="17"/>
  <c r="I18" i="17"/>
  <c r="Q18" i="17"/>
  <c r="Y18" i="17"/>
  <c r="AG18" i="17"/>
  <c r="AO18" i="17"/>
  <c r="AW18" i="17"/>
  <c r="BE18" i="17"/>
  <c r="H19" i="17"/>
  <c r="P19" i="17"/>
  <c r="X19" i="17"/>
  <c r="AF19" i="17"/>
  <c r="AN19" i="17"/>
  <c r="AV19" i="17"/>
  <c r="BD19" i="17"/>
  <c r="G20" i="17"/>
  <c r="O20" i="17"/>
  <c r="W20" i="17"/>
  <c r="AE20" i="17"/>
  <c r="AM20" i="17"/>
  <c r="AU20" i="17"/>
  <c r="BC20" i="17"/>
  <c r="F21" i="17"/>
  <c r="N21" i="17"/>
  <c r="V21" i="17"/>
  <c r="AD21" i="17"/>
  <c r="AL21" i="17"/>
  <c r="AT21" i="17"/>
  <c r="BB21" i="17"/>
  <c r="E22" i="17"/>
  <c r="M22" i="17"/>
  <c r="U22" i="17"/>
  <c r="AC22" i="17"/>
  <c r="AK22" i="17"/>
  <c r="AS22" i="17"/>
  <c r="BA22" i="17"/>
  <c r="D23" i="17"/>
  <c r="L23" i="17"/>
  <c r="Q3" i="17"/>
  <c r="BE3" i="17"/>
  <c r="AF4" i="17"/>
  <c r="G5" i="17"/>
  <c r="AM5" i="17"/>
  <c r="N6" i="17"/>
  <c r="AT6" i="17"/>
  <c r="U7" i="17"/>
  <c r="BA7" i="17"/>
  <c r="AB8" i="17"/>
  <c r="C9" i="17"/>
  <c r="AI9" i="17"/>
  <c r="J10" i="17"/>
  <c r="AP10" i="17"/>
  <c r="Q11" i="17"/>
  <c r="AW11" i="17"/>
  <c r="X12" i="17"/>
  <c r="BD12" i="17"/>
  <c r="AE13" i="17"/>
  <c r="AW13" i="17"/>
  <c r="H14" i="17"/>
  <c r="R14" i="17"/>
  <c r="AA14" i="17"/>
  <c r="AJ14" i="17"/>
  <c r="AS14" i="17"/>
  <c r="BB14" i="17"/>
  <c r="E15" i="17"/>
  <c r="M15" i="17"/>
  <c r="U15" i="17"/>
  <c r="AC15" i="17"/>
  <c r="AK15" i="17"/>
  <c r="AS15" i="17"/>
  <c r="BA15" i="17"/>
  <c r="D16" i="17"/>
  <c r="L16" i="17"/>
  <c r="T16" i="17"/>
  <c r="AB16" i="17"/>
  <c r="AJ16" i="17"/>
  <c r="AR16" i="17"/>
  <c r="AZ16" i="17"/>
  <c r="Y3" i="17"/>
  <c r="B4" i="17"/>
  <c r="AH4" i="17"/>
  <c r="I5" i="17"/>
  <c r="AO5" i="17"/>
  <c r="P6" i="17"/>
  <c r="AV6" i="17"/>
  <c r="W7" i="17"/>
  <c r="BC7" i="17"/>
  <c r="AD8" i="17"/>
  <c r="E9" i="17"/>
  <c r="AK9" i="17"/>
  <c r="L10" i="17"/>
  <c r="AR10" i="17"/>
  <c r="S11" i="17"/>
  <c r="AY11" i="17"/>
  <c r="Z12" i="17"/>
  <c r="BF12" i="17"/>
  <c r="AG13" i="17"/>
  <c r="AY13" i="17"/>
  <c r="J14" i="17"/>
  <c r="S14" i="17"/>
  <c r="AB14" i="17"/>
  <c r="AK14" i="17"/>
  <c r="AT14" i="17"/>
  <c r="BC14" i="17"/>
  <c r="F15" i="17"/>
  <c r="N15" i="17"/>
  <c r="V15" i="17"/>
  <c r="AD15" i="17"/>
  <c r="AL15" i="17"/>
  <c r="AT15" i="17"/>
  <c r="BB15" i="17"/>
  <c r="E16" i="17"/>
  <c r="M16" i="17"/>
  <c r="U16" i="17"/>
  <c r="AC16" i="17"/>
  <c r="AK16" i="17"/>
  <c r="AS16" i="17"/>
  <c r="BA16" i="17"/>
  <c r="D17" i="17"/>
  <c r="L17" i="17"/>
  <c r="AG3" i="17"/>
  <c r="H4" i="17"/>
  <c r="AN4" i="17"/>
  <c r="O5" i="17"/>
  <c r="AU5" i="17"/>
  <c r="V6" i="17"/>
  <c r="BB6" i="17"/>
  <c r="AC7" i="17"/>
  <c r="D8" i="17"/>
  <c r="AJ8" i="17"/>
  <c r="K9" i="17"/>
  <c r="AQ9" i="17"/>
  <c r="R10" i="17"/>
  <c r="AX10" i="17"/>
  <c r="Y11" i="17"/>
  <c r="BE11" i="17"/>
  <c r="AF12" i="17"/>
  <c r="G13" i="17"/>
  <c r="AM13" i="17"/>
  <c r="BC13" i="17"/>
  <c r="K14" i="17"/>
  <c r="T14" i="17"/>
  <c r="AC14" i="17"/>
  <c r="AL14" i="17"/>
  <c r="AU14" i="17"/>
  <c r="BD14" i="17"/>
  <c r="G15" i="17"/>
  <c r="O15" i="17"/>
  <c r="W15" i="17"/>
  <c r="AE15" i="17"/>
  <c r="AM15" i="17"/>
  <c r="AU15" i="17"/>
  <c r="BC15" i="17"/>
  <c r="F16" i="17"/>
  <c r="N16" i="17"/>
  <c r="V16" i="17"/>
  <c r="AD16" i="17"/>
  <c r="AL16" i="17"/>
  <c r="AT16" i="17"/>
  <c r="BB16" i="17"/>
  <c r="E17" i="17"/>
  <c r="M17" i="17"/>
  <c r="U17" i="17"/>
  <c r="AC17" i="17"/>
  <c r="AK17" i="17"/>
  <c r="AS17" i="17"/>
  <c r="BA17" i="17"/>
  <c r="D18" i="17"/>
  <c r="L18" i="17"/>
  <c r="T18" i="17"/>
  <c r="AB18" i="17"/>
  <c r="AJ18" i="17"/>
  <c r="AR18" i="17"/>
  <c r="AZ18" i="17"/>
  <c r="C19" i="17"/>
  <c r="K19" i="17"/>
  <c r="S19" i="17"/>
  <c r="AA19" i="17"/>
  <c r="AI19" i="17"/>
  <c r="AQ19" i="17"/>
  <c r="AY19" i="17"/>
  <c r="B20" i="17"/>
  <c r="J20" i="17"/>
  <c r="R20" i="17"/>
  <c r="Z20" i="17"/>
  <c r="AH20" i="17"/>
  <c r="AP20" i="17"/>
  <c r="AX20" i="17"/>
  <c r="BF20" i="17"/>
  <c r="I21" i="17"/>
  <c r="Q21" i="17"/>
  <c r="Y21" i="17"/>
  <c r="AG21" i="17"/>
  <c r="AO21" i="17"/>
  <c r="AW21" i="17"/>
  <c r="BE21" i="17"/>
  <c r="H22" i="17"/>
  <c r="P22" i="17"/>
  <c r="X22" i="17"/>
  <c r="AF22" i="17"/>
  <c r="AN22" i="17"/>
  <c r="AV22" i="17"/>
  <c r="BD22" i="17"/>
  <c r="G23" i="17"/>
  <c r="AI3" i="17"/>
  <c r="J4" i="17"/>
  <c r="AP4" i="17"/>
  <c r="Q5" i="17"/>
  <c r="AW5" i="17"/>
  <c r="X6" i="17"/>
  <c r="BD6" i="17"/>
  <c r="AE7" i="17"/>
  <c r="F8" i="17"/>
  <c r="AL8" i="17"/>
  <c r="M9" i="17"/>
  <c r="AS9" i="17"/>
  <c r="T10" i="17"/>
  <c r="AZ10" i="17"/>
  <c r="AA11" i="17"/>
  <c r="B12" i="17"/>
  <c r="AH12" i="17"/>
  <c r="I13" i="17"/>
  <c r="AN13" i="17"/>
  <c r="BD13" i="17"/>
  <c r="L14" i="17"/>
  <c r="U14" i="17"/>
  <c r="AD14" i="17"/>
  <c r="AM14" i="17"/>
  <c r="AV14" i="17"/>
  <c r="BE14" i="17"/>
  <c r="H15" i="17"/>
  <c r="P15" i="17"/>
  <c r="X15" i="17"/>
  <c r="AF15" i="17"/>
  <c r="AN15" i="17"/>
  <c r="AV15" i="17"/>
  <c r="BD15" i="17"/>
  <c r="G16" i="17"/>
  <c r="O16" i="17"/>
  <c r="W16" i="17"/>
  <c r="AE16" i="17"/>
  <c r="AM16" i="17"/>
  <c r="AU16" i="17"/>
  <c r="BC16" i="17"/>
  <c r="F17" i="17"/>
  <c r="N17" i="17"/>
  <c r="V17" i="17"/>
  <c r="AD17" i="17"/>
  <c r="AL17" i="17"/>
  <c r="AT17" i="17"/>
  <c r="BB17" i="17"/>
  <c r="E18" i="17"/>
  <c r="M18" i="17"/>
  <c r="U18" i="17"/>
  <c r="AC18" i="17"/>
  <c r="AK18" i="17"/>
  <c r="AS18" i="17"/>
  <c r="BA18" i="17"/>
  <c r="D19" i="17"/>
  <c r="L19" i="17"/>
  <c r="T19" i="17"/>
  <c r="AB19" i="17"/>
  <c r="AJ19" i="17"/>
  <c r="AR19" i="17"/>
  <c r="AZ19" i="17"/>
  <c r="C20" i="17"/>
  <c r="K20" i="17"/>
  <c r="S20" i="17"/>
  <c r="AA20" i="17"/>
  <c r="AI20" i="17"/>
  <c r="AQ20" i="17"/>
  <c r="AY20" i="17"/>
  <c r="B21" i="17"/>
  <c r="J21" i="17"/>
  <c r="R21" i="17"/>
  <c r="Z21" i="17"/>
  <c r="AH21" i="17"/>
  <c r="AP21" i="17"/>
  <c r="AX21" i="17"/>
  <c r="BF21" i="17"/>
  <c r="I22" i="17"/>
  <c r="Q22" i="17"/>
  <c r="Y22" i="17"/>
  <c r="AG22" i="17"/>
  <c r="AO22" i="17"/>
  <c r="AW22" i="17"/>
  <c r="AO3" i="17"/>
  <c r="P4" i="17"/>
  <c r="AV4" i="17"/>
  <c r="W5" i="17"/>
  <c r="BC5" i="17"/>
  <c r="AD6" i="17"/>
  <c r="E7" i="17"/>
  <c r="AK7" i="17"/>
  <c r="L8" i="17"/>
  <c r="AR8" i="17"/>
  <c r="S9" i="17"/>
  <c r="AY9" i="17"/>
  <c r="Z10" i="17"/>
  <c r="BF10" i="17"/>
  <c r="AG11" i="17"/>
  <c r="H12" i="17"/>
  <c r="AN12" i="17"/>
  <c r="O13" i="17"/>
  <c r="AO13" i="17"/>
  <c r="BE13" i="17"/>
  <c r="M14" i="17"/>
  <c r="V14" i="17"/>
  <c r="AE14" i="17"/>
  <c r="AN14" i="17"/>
  <c r="AX14" i="17"/>
  <c r="BF14" i="17"/>
  <c r="I15" i="17"/>
  <c r="Q15" i="17"/>
  <c r="Y15" i="17"/>
  <c r="AG15" i="17"/>
  <c r="AO15" i="17"/>
  <c r="AW15" i="17"/>
  <c r="BE15" i="17"/>
  <c r="H16" i="17"/>
  <c r="P16" i="17"/>
  <c r="X16" i="17"/>
  <c r="AF16" i="17"/>
  <c r="AN16" i="17"/>
  <c r="AV16" i="17"/>
  <c r="BD16" i="17"/>
  <c r="G17" i="17"/>
  <c r="O17" i="17"/>
  <c r="W17" i="17"/>
  <c r="AE17" i="17"/>
  <c r="AM17" i="17"/>
  <c r="AU17" i="17"/>
  <c r="BC17" i="17"/>
  <c r="F18" i="17"/>
  <c r="N18" i="17"/>
  <c r="V18" i="17"/>
  <c r="AD18" i="17"/>
  <c r="AL18" i="17"/>
  <c r="AT18" i="17"/>
  <c r="BB18" i="17"/>
  <c r="E19" i="17"/>
  <c r="M19" i="17"/>
  <c r="U19" i="17"/>
  <c r="AC19" i="17"/>
  <c r="AK19" i="17"/>
  <c r="AS19" i="17"/>
  <c r="BA19" i="17"/>
  <c r="D20" i="17"/>
  <c r="L20" i="17"/>
  <c r="T20" i="17"/>
  <c r="AB20" i="17"/>
  <c r="AJ20" i="17"/>
  <c r="AR20" i="17"/>
  <c r="AZ20" i="17"/>
  <c r="C21" i="17"/>
  <c r="K21" i="17"/>
  <c r="S21" i="17"/>
  <c r="AA21" i="17"/>
  <c r="AI21" i="17"/>
  <c r="AQ21" i="17"/>
  <c r="AY21" i="17"/>
  <c r="AQ3" i="17"/>
  <c r="R4" i="17"/>
  <c r="AX4" i="17"/>
  <c r="Y5" i="17"/>
  <c r="BE5" i="17"/>
  <c r="AF6" i="17"/>
  <c r="G7" i="17"/>
  <c r="AM7" i="17"/>
  <c r="N8" i="17"/>
  <c r="AT8" i="17"/>
  <c r="U9" i="17"/>
  <c r="BA9" i="17"/>
  <c r="AB10" i="17"/>
  <c r="C11" i="17"/>
  <c r="AI11" i="17"/>
  <c r="J12" i="17"/>
  <c r="AP12" i="17"/>
  <c r="Q13" i="17"/>
  <c r="AQ13" i="17"/>
  <c r="B14" i="17"/>
  <c r="N14" i="17"/>
  <c r="W14" i="17"/>
  <c r="AF14" i="17"/>
  <c r="AP14" i="17"/>
  <c r="AY14" i="17"/>
  <c r="B15" i="17"/>
  <c r="J15" i="17"/>
  <c r="R15" i="17"/>
  <c r="Z15" i="17"/>
  <c r="AH15" i="17"/>
  <c r="AP15" i="17"/>
  <c r="AX15" i="17"/>
  <c r="BF15" i="17"/>
  <c r="I16" i="17"/>
  <c r="Q16" i="17"/>
  <c r="Y16" i="17"/>
  <c r="AG16" i="17"/>
  <c r="AO16" i="17"/>
  <c r="AW16" i="17"/>
  <c r="BE16" i="17"/>
  <c r="H17" i="17"/>
  <c r="P17" i="17"/>
  <c r="X17" i="17"/>
  <c r="AF17" i="17"/>
  <c r="AN17" i="17"/>
  <c r="AV17" i="17"/>
  <c r="BD17" i="17"/>
  <c r="G18" i="17"/>
  <c r="O18" i="17"/>
  <c r="AW3" i="17"/>
  <c r="X4" i="17"/>
  <c r="BD4" i="17"/>
  <c r="AE5" i="17"/>
  <c r="F6" i="17"/>
  <c r="AL6" i="17"/>
  <c r="M7" i="17"/>
  <c r="AS7" i="17"/>
  <c r="T8" i="17"/>
  <c r="AZ8" i="17"/>
  <c r="AA9" i="17"/>
  <c r="B10" i="17"/>
  <c r="AH10" i="17"/>
  <c r="I11" i="17"/>
  <c r="AO11" i="17"/>
  <c r="P12" i="17"/>
  <c r="AV12" i="17"/>
  <c r="W13" i="17"/>
  <c r="AU13" i="17"/>
  <c r="F14" i="17"/>
  <c r="O14" i="17"/>
  <c r="X14" i="17"/>
  <c r="AH14" i="17"/>
  <c r="AQ14" i="17"/>
  <c r="AZ14" i="17"/>
  <c r="C15" i="17"/>
  <c r="K15" i="17"/>
  <c r="S15" i="17"/>
  <c r="AA15" i="17"/>
  <c r="AI15" i="17"/>
  <c r="AQ15" i="17"/>
  <c r="AY15" i="17"/>
  <c r="B16" i="17"/>
  <c r="J16" i="17"/>
  <c r="R16" i="17"/>
  <c r="Z16" i="17"/>
  <c r="AH16" i="17"/>
  <c r="AP16" i="17"/>
  <c r="AX16" i="17"/>
  <c r="BF16" i="17"/>
  <c r="I17" i="17"/>
  <c r="Q17" i="17"/>
  <c r="Y17" i="17"/>
  <c r="C17" i="17"/>
  <c r="AJ17" i="17"/>
  <c r="B18" i="17"/>
  <c r="W18" i="17"/>
  <c r="AM18" i="17"/>
  <c r="BC18" i="17"/>
  <c r="N19" i="17"/>
  <c r="AD19" i="17"/>
  <c r="AT19" i="17"/>
  <c r="E20" i="17"/>
  <c r="U20" i="17"/>
  <c r="AK20" i="17"/>
  <c r="BA20" i="17"/>
  <c r="L21" i="17"/>
  <c r="AB21" i="17"/>
  <c r="AR21" i="17"/>
  <c r="B22" i="17"/>
  <c r="N22" i="17"/>
  <c r="AA22" i="17"/>
  <c r="AM22" i="17"/>
  <c r="AZ22" i="17"/>
  <c r="F23" i="17"/>
  <c r="P23" i="17"/>
  <c r="X23" i="17"/>
  <c r="AF23" i="17"/>
  <c r="AN23" i="17"/>
  <c r="AV23" i="17"/>
  <c r="BD23" i="17"/>
  <c r="G24" i="17"/>
  <c r="O24" i="17"/>
  <c r="W24" i="17"/>
  <c r="AE24" i="17"/>
  <c r="AM24" i="17"/>
  <c r="AU24" i="17"/>
  <c r="BC24" i="17"/>
  <c r="F25" i="17"/>
  <c r="N25" i="17"/>
  <c r="V25" i="17"/>
  <c r="AD25" i="17"/>
  <c r="AL25" i="17"/>
  <c r="AT25" i="17"/>
  <c r="BB25" i="17"/>
  <c r="E26" i="17"/>
  <c r="M26" i="17"/>
  <c r="U26" i="17"/>
  <c r="AC26" i="17"/>
  <c r="AK26" i="17"/>
  <c r="AS26" i="17"/>
  <c r="BA26" i="17"/>
  <c r="D27" i="17"/>
  <c r="L27" i="17"/>
  <c r="T27" i="17"/>
  <c r="AB27" i="17"/>
  <c r="AJ27" i="17"/>
  <c r="AR27" i="17"/>
  <c r="AZ27" i="17"/>
  <c r="C28" i="17"/>
  <c r="K28" i="17"/>
  <c r="S28" i="17"/>
  <c r="AA28" i="17"/>
  <c r="AI28" i="17"/>
  <c r="AQ28" i="17"/>
  <c r="AY28" i="17"/>
  <c r="B29" i="17"/>
  <c r="J29" i="17"/>
  <c r="R29" i="17"/>
  <c r="Z29" i="17"/>
  <c r="AH29" i="17"/>
  <c r="AP29" i="17"/>
  <c r="AX29" i="17"/>
  <c r="BF29" i="17"/>
  <c r="I30" i="17"/>
  <c r="Q30" i="17"/>
  <c r="Y30" i="17"/>
  <c r="AG30" i="17"/>
  <c r="AO30" i="17"/>
  <c r="AW30" i="17"/>
  <c r="BE30" i="17"/>
  <c r="H31" i="17"/>
  <c r="P31" i="17"/>
  <c r="X31" i="17"/>
  <c r="AF31" i="17"/>
  <c r="AN31" i="17"/>
  <c r="AV31" i="17"/>
  <c r="BD31" i="17"/>
  <c r="K17" i="17"/>
  <c r="AO17" i="17"/>
  <c r="C18" i="17"/>
  <c r="X18" i="17"/>
  <c r="AN18" i="17"/>
  <c r="BD18" i="17"/>
  <c r="O19" i="17"/>
  <c r="AE19" i="17"/>
  <c r="AU19" i="17"/>
  <c r="F20" i="17"/>
  <c r="V20" i="17"/>
  <c r="AL20" i="17"/>
  <c r="BB20" i="17"/>
  <c r="M21" i="17"/>
  <c r="AC21" i="17"/>
  <c r="AS21" i="17"/>
  <c r="C22" i="17"/>
  <c r="O22" i="17"/>
  <c r="AB22" i="17"/>
  <c r="AP22" i="17"/>
  <c r="BB22" i="17"/>
  <c r="H23" i="17"/>
  <c r="Q23" i="17"/>
  <c r="Y23" i="17"/>
  <c r="AG23" i="17"/>
  <c r="AO23" i="17"/>
  <c r="AW23" i="17"/>
  <c r="BE23" i="17"/>
  <c r="H24" i="17"/>
  <c r="P24" i="17"/>
  <c r="X24" i="17"/>
  <c r="AF24" i="17"/>
  <c r="AN24" i="17"/>
  <c r="AV24" i="17"/>
  <c r="BD24" i="17"/>
  <c r="G25" i="17"/>
  <c r="O25" i="17"/>
  <c r="W25" i="17"/>
  <c r="AE25" i="17"/>
  <c r="AM25" i="17"/>
  <c r="AU25" i="17"/>
  <c r="BC25" i="17"/>
  <c r="F26" i="17"/>
  <c r="N26" i="17"/>
  <c r="V26" i="17"/>
  <c r="AD26" i="17"/>
  <c r="AL26" i="17"/>
  <c r="AT26" i="17"/>
  <c r="BB26" i="17"/>
  <c r="E27" i="17"/>
  <c r="M27" i="17"/>
  <c r="U27" i="17"/>
  <c r="AC27" i="17"/>
  <c r="AK27" i="17"/>
  <c r="AS27" i="17"/>
  <c r="BA27" i="17"/>
  <c r="D28" i="17"/>
  <c r="L28" i="17"/>
  <c r="T28" i="17"/>
  <c r="AB28" i="17"/>
  <c r="AJ28" i="17"/>
  <c r="AR28" i="17"/>
  <c r="AZ28" i="17"/>
  <c r="C29" i="17"/>
  <c r="K29" i="17"/>
  <c r="S29" i="17"/>
  <c r="AA29" i="17"/>
  <c r="AI29" i="17"/>
  <c r="AQ29" i="17"/>
  <c r="AY29" i="17"/>
  <c r="B30" i="17"/>
  <c r="J30" i="17"/>
  <c r="R30" i="17"/>
  <c r="Z30" i="17"/>
  <c r="AH30" i="17"/>
  <c r="AP30" i="17"/>
  <c r="AX30" i="17"/>
  <c r="BF30" i="17"/>
  <c r="I31" i="17"/>
  <c r="Q31" i="17"/>
  <c r="Y31" i="17"/>
  <c r="AG31" i="17"/>
  <c r="AO31" i="17"/>
  <c r="AW31" i="17"/>
  <c r="BE31" i="17"/>
  <c r="S17" i="17"/>
  <c r="AQ17" i="17"/>
  <c r="H18" i="17"/>
  <c r="Z18" i="17"/>
  <c r="AP18" i="17"/>
  <c r="BF18" i="17"/>
  <c r="Q19" i="17"/>
  <c r="AG19" i="17"/>
  <c r="AW19" i="17"/>
  <c r="H20" i="17"/>
  <c r="X20" i="17"/>
  <c r="AN20" i="17"/>
  <c r="BD20" i="17"/>
  <c r="O21" i="17"/>
  <c r="AE21" i="17"/>
  <c r="AU21" i="17"/>
  <c r="D22" i="17"/>
  <c r="R22" i="17"/>
  <c r="AD22" i="17"/>
  <c r="AQ22" i="17"/>
  <c r="BC22" i="17"/>
  <c r="I23" i="17"/>
  <c r="R23" i="17"/>
  <c r="Z23" i="17"/>
  <c r="AH23" i="17"/>
  <c r="AP23" i="17"/>
  <c r="AX23" i="17"/>
  <c r="BF23" i="17"/>
  <c r="I24" i="17"/>
  <c r="Q24" i="17"/>
  <c r="Y24" i="17"/>
  <c r="AG24" i="17"/>
  <c r="AO24" i="17"/>
  <c r="AW24" i="17"/>
  <c r="BE24" i="17"/>
  <c r="H25" i="17"/>
  <c r="P25" i="17"/>
  <c r="X25" i="17"/>
  <c r="AF25" i="17"/>
  <c r="AN25" i="17"/>
  <c r="AV25" i="17"/>
  <c r="BD25" i="17"/>
  <c r="G26" i="17"/>
  <c r="O26" i="17"/>
  <c r="W26" i="17"/>
  <c r="AE26" i="17"/>
  <c r="AM26" i="17"/>
  <c r="AU26" i="17"/>
  <c r="BC26" i="17"/>
  <c r="F27" i="17"/>
  <c r="N27" i="17"/>
  <c r="V27" i="17"/>
  <c r="AD27" i="17"/>
  <c r="AL27" i="17"/>
  <c r="AT27" i="17"/>
  <c r="BB27" i="17"/>
  <c r="E28" i="17"/>
  <c r="M28" i="17"/>
  <c r="U28" i="17"/>
  <c r="AC28" i="17"/>
  <c r="AK28" i="17"/>
  <c r="T17" i="17"/>
  <c r="AR17" i="17"/>
  <c r="J18" i="17"/>
  <c r="AA18" i="17"/>
  <c r="AQ18" i="17"/>
  <c r="B19" i="17"/>
  <c r="R19" i="17"/>
  <c r="AH19" i="17"/>
  <c r="AX19" i="17"/>
  <c r="I20" i="17"/>
  <c r="Y20" i="17"/>
  <c r="AO20" i="17"/>
  <c r="BE20" i="17"/>
  <c r="P21" i="17"/>
  <c r="AF21" i="17"/>
  <c r="AV21" i="17"/>
  <c r="F22" i="17"/>
  <c r="S22" i="17"/>
  <c r="AE22" i="17"/>
  <c r="AR22" i="17"/>
  <c r="BE22" i="17"/>
  <c r="J23" i="17"/>
  <c r="S23" i="17"/>
  <c r="AA23" i="17"/>
  <c r="AI23" i="17"/>
  <c r="AQ23" i="17"/>
  <c r="AY23" i="17"/>
  <c r="B24" i="17"/>
  <c r="J24" i="17"/>
  <c r="R24" i="17"/>
  <c r="Z24" i="17"/>
  <c r="AH24" i="17"/>
  <c r="AP24" i="17"/>
  <c r="AX24" i="17"/>
  <c r="BF24" i="17"/>
  <c r="I25" i="17"/>
  <c r="Q25" i="17"/>
  <c r="Y25" i="17"/>
  <c r="AG25" i="17"/>
  <c r="AO25" i="17"/>
  <c r="AW25" i="17"/>
  <c r="BE25" i="17"/>
  <c r="H26" i="17"/>
  <c r="P26" i="17"/>
  <c r="X26" i="17"/>
  <c r="AF26" i="17"/>
  <c r="AN26" i="17"/>
  <c r="AV26" i="17"/>
  <c r="BD26" i="17"/>
  <c r="G27" i="17"/>
  <c r="O27" i="17"/>
  <c r="W27" i="17"/>
  <c r="AE27" i="17"/>
  <c r="AM27" i="17"/>
  <c r="AU27" i="17"/>
  <c r="BC27" i="17"/>
  <c r="F28" i="17"/>
  <c r="N28" i="17"/>
  <c r="AA17" i="17"/>
  <c r="AW17" i="17"/>
  <c r="K18" i="17"/>
  <c r="AE18" i="17"/>
  <c r="AU18" i="17"/>
  <c r="F19" i="17"/>
  <c r="V19" i="17"/>
  <c r="AL19" i="17"/>
  <c r="BB19" i="17"/>
  <c r="M20" i="17"/>
  <c r="AC20" i="17"/>
  <c r="AS20" i="17"/>
  <c r="D21" i="17"/>
  <c r="T21" i="17"/>
  <c r="AJ21" i="17"/>
  <c r="AZ21" i="17"/>
  <c r="G22" i="17"/>
  <c r="T22" i="17"/>
  <c r="AH22" i="17"/>
  <c r="AT22" i="17"/>
  <c r="BF22" i="17"/>
  <c r="K23" i="17"/>
  <c r="T23" i="17"/>
  <c r="AB23" i="17"/>
  <c r="AJ23" i="17"/>
  <c r="AR23" i="17"/>
  <c r="AZ23" i="17"/>
  <c r="C24" i="17"/>
  <c r="K24" i="17"/>
  <c r="S24" i="17"/>
  <c r="AA24" i="17"/>
  <c r="AI24" i="17"/>
  <c r="AQ24" i="17"/>
  <c r="AY24" i="17"/>
  <c r="B25" i="17"/>
  <c r="J25" i="17"/>
  <c r="R25" i="17"/>
  <c r="Z25" i="17"/>
  <c r="AH25" i="17"/>
  <c r="AP25" i="17"/>
  <c r="AX25" i="17"/>
  <c r="BF25" i="17"/>
  <c r="I26" i="17"/>
  <c r="Q26" i="17"/>
  <c r="Y26" i="17"/>
  <c r="AG26" i="17"/>
  <c r="AO26" i="17"/>
  <c r="AW26" i="17"/>
  <c r="BE26" i="17"/>
  <c r="H27" i="17"/>
  <c r="P27" i="17"/>
  <c r="X27" i="17"/>
  <c r="AF27" i="17"/>
  <c r="AN27" i="17"/>
  <c r="AV27" i="17"/>
  <c r="BD27" i="17"/>
  <c r="G28" i="17"/>
  <c r="O28" i="17"/>
  <c r="W28" i="17"/>
  <c r="AE28" i="17"/>
  <c r="AM28" i="17"/>
  <c r="AU28" i="17"/>
  <c r="BC28" i="17"/>
  <c r="F29" i="17"/>
  <c r="N29" i="17"/>
  <c r="V29" i="17"/>
  <c r="AD29" i="17"/>
  <c r="AL29" i="17"/>
  <c r="AT29" i="17"/>
  <c r="BB29" i="17"/>
  <c r="E30" i="17"/>
  <c r="M30" i="17"/>
  <c r="U30" i="17"/>
  <c r="AC30" i="17"/>
  <c r="AK30" i="17"/>
  <c r="AS30" i="17"/>
  <c r="BA30" i="17"/>
  <c r="D31" i="17"/>
  <c r="L31" i="17"/>
  <c r="T31" i="17"/>
  <c r="AB31" i="17"/>
  <c r="AJ31" i="17"/>
  <c r="AR31" i="17"/>
  <c r="AB17" i="17"/>
  <c r="AY17" i="17"/>
  <c r="P18" i="17"/>
  <c r="AF18" i="17"/>
  <c r="AV18" i="17"/>
  <c r="G19" i="17"/>
  <c r="W19" i="17"/>
  <c r="AM19" i="17"/>
  <c r="BC19" i="17"/>
  <c r="N20" i="17"/>
  <c r="AD20" i="17"/>
  <c r="AT20" i="17"/>
  <c r="E21" i="17"/>
  <c r="U21" i="17"/>
  <c r="AK21" i="17"/>
  <c r="BA21" i="17"/>
  <c r="J22" i="17"/>
  <c r="V22" i="17"/>
  <c r="AI22" i="17"/>
  <c r="AU22" i="17"/>
  <c r="B23" i="17"/>
  <c r="M23" i="17"/>
  <c r="U23" i="17"/>
  <c r="AC23" i="17"/>
  <c r="AK23" i="17"/>
  <c r="AS23" i="17"/>
  <c r="BA23" i="17"/>
  <c r="D24" i="17"/>
  <c r="L24" i="17"/>
  <c r="T24" i="17"/>
  <c r="AB24" i="17"/>
  <c r="AJ24" i="17"/>
  <c r="AR24" i="17"/>
  <c r="AZ24" i="17"/>
  <c r="C25" i="17"/>
  <c r="K25" i="17"/>
  <c r="S25" i="17"/>
  <c r="AA25" i="17"/>
  <c r="AI25" i="17"/>
  <c r="AQ25" i="17"/>
  <c r="AY25" i="17"/>
  <c r="B26" i="17"/>
  <c r="J26" i="17"/>
  <c r="R26" i="17"/>
  <c r="Z26" i="17"/>
  <c r="AH26" i="17"/>
  <c r="AP26" i="17"/>
  <c r="AX26" i="17"/>
  <c r="BF26" i="17"/>
  <c r="I27" i="17"/>
  <c r="Q27" i="17"/>
  <c r="Y27" i="17"/>
  <c r="AG27" i="17"/>
  <c r="AO27" i="17"/>
  <c r="AW27" i="17"/>
  <c r="BE27" i="17"/>
  <c r="H28" i="17"/>
  <c r="P28" i="17"/>
  <c r="X28" i="17"/>
  <c r="AF28" i="17"/>
  <c r="AN28" i="17"/>
  <c r="AV28" i="17"/>
  <c r="BD28" i="17"/>
  <c r="G29" i="17"/>
  <c r="O29" i="17"/>
  <c r="W29" i="17"/>
  <c r="AE29" i="17"/>
  <c r="AM29" i="17"/>
  <c r="AU29" i="17"/>
  <c r="BC29" i="17"/>
  <c r="F30" i="17"/>
  <c r="N30" i="17"/>
  <c r="V30" i="17"/>
  <c r="AD30" i="17"/>
  <c r="AL30" i="17"/>
  <c r="AT30" i="17"/>
  <c r="BB30" i="17"/>
  <c r="E31" i="17"/>
  <c r="M31" i="17"/>
  <c r="U31" i="17"/>
  <c r="AC31" i="17"/>
  <c r="AK31" i="17"/>
  <c r="AS31" i="17"/>
  <c r="BA31" i="17"/>
  <c r="D32" i="17"/>
  <c r="AG17" i="17"/>
  <c r="AX18" i="17"/>
  <c r="BE19" i="17"/>
  <c r="G21" i="17"/>
  <c r="K22" i="17"/>
  <c r="C23" i="17"/>
  <c r="AL23" i="17"/>
  <c r="M24" i="17"/>
  <c r="AS24" i="17"/>
  <c r="T25" i="17"/>
  <c r="AZ25" i="17"/>
  <c r="AA26" i="17"/>
  <c r="B27" i="17"/>
  <c r="AH27" i="17"/>
  <c r="I28" i="17"/>
  <c r="AG28" i="17"/>
  <c r="AX28" i="17"/>
  <c r="I29" i="17"/>
  <c r="Y29" i="17"/>
  <c r="AO29" i="17"/>
  <c r="BE29" i="17"/>
  <c r="P30" i="17"/>
  <c r="AF30" i="17"/>
  <c r="AV30" i="17"/>
  <c r="G31" i="17"/>
  <c r="W31" i="17"/>
  <c r="AM31" i="17"/>
  <c r="BB31" i="17"/>
  <c r="H32" i="17"/>
  <c r="P32" i="17"/>
  <c r="X32" i="17"/>
  <c r="AF32" i="17"/>
  <c r="AN32" i="17"/>
  <c r="AV32" i="17"/>
  <c r="BD32" i="17"/>
  <c r="G33" i="17"/>
  <c r="O33" i="17"/>
  <c r="W33" i="17"/>
  <c r="AE33" i="17"/>
  <c r="AM33" i="17"/>
  <c r="AU33" i="17"/>
  <c r="BC33" i="17"/>
  <c r="F34" i="17"/>
  <c r="N34" i="17"/>
  <c r="V34" i="17"/>
  <c r="AD34" i="17"/>
  <c r="AL34" i="17"/>
  <c r="AT34" i="17"/>
  <c r="BB34" i="17"/>
  <c r="E35" i="17"/>
  <c r="M35" i="17"/>
  <c r="U35" i="17"/>
  <c r="AC35" i="17"/>
  <c r="AK35" i="17"/>
  <c r="AS35" i="17"/>
  <c r="BA35" i="17"/>
  <c r="D36" i="17"/>
  <c r="L36" i="17"/>
  <c r="T36" i="17"/>
  <c r="AB36" i="17"/>
  <c r="AJ36" i="17"/>
  <c r="AR36" i="17"/>
  <c r="AZ36" i="17"/>
  <c r="C37" i="17"/>
  <c r="K37" i="17"/>
  <c r="S37" i="17"/>
  <c r="AA37" i="17"/>
  <c r="AI37" i="17"/>
  <c r="AQ37" i="17"/>
  <c r="AY37" i="17"/>
  <c r="B38" i="17"/>
  <c r="J38" i="17"/>
  <c r="R38" i="17"/>
  <c r="Z38" i="17"/>
  <c r="AH38" i="17"/>
  <c r="AP38" i="17"/>
  <c r="AX38" i="17"/>
  <c r="BF38" i="17"/>
  <c r="I39" i="17"/>
  <c r="Q39" i="17"/>
  <c r="Y39" i="17"/>
  <c r="AG39" i="17"/>
  <c r="AO39" i="17"/>
  <c r="AW39" i="17"/>
  <c r="BE39" i="17"/>
  <c r="H40" i="17"/>
  <c r="P40" i="17"/>
  <c r="X40" i="17"/>
  <c r="AF40" i="17"/>
  <c r="AN40" i="17"/>
  <c r="AV40" i="17"/>
  <c r="BD40" i="17"/>
  <c r="AI17" i="17"/>
  <c r="AY18" i="17"/>
  <c r="BF19" i="17"/>
  <c r="H21" i="17"/>
  <c r="L22" i="17"/>
  <c r="E23" i="17"/>
  <c r="AM23" i="17"/>
  <c r="N24" i="17"/>
  <c r="AT24" i="17"/>
  <c r="U25" i="17"/>
  <c r="BA25" i="17"/>
  <c r="AB26" i="17"/>
  <c r="C27" i="17"/>
  <c r="AI27" i="17"/>
  <c r="J28" i="17"/>
  <c r="AH28" i="17"/>
  <c r="BA28" i="17"/>
  <c r="L29" i="17"/>
  <c r="AB29" i="17"/>
  <c r="AR29" i="17"/>
  <c r="C30" i="17"/>
  <c r="S30" i="17"/>
  <c r="AI30" i="17"/>
  <c r="AY30" i="17"/>
  <c r="J31" i="17"/>
  <c r="Z31" i="17"/>
  <c r="AP31" i="17"/>
  <c r="BC31" i="17"/>
  <c r="I32" i="17"/>
  <c r="Q32" i="17"/>
  <c r="Y32" i="17"/>
  <c r="AG32" i="17"/>
  <c r="AO32" i="17"/>
  <c r="AW32" i="17"/>
  <c r="BE32" i="17"/>
  <c r="H33" i="17"/>
  <c r="P33" i="17"/>
  <c r="X33" i="17"/>
  <c r="AF33" i="17"/>
  <c r="AN33" i="17"/>
  <c r="AV33" i="17"/>
  <c r="BD33" i="17"/>
  <c r="G34" i="17"/>
  <c r="O34" i="17"/>
  <c r="W34" i="17"/>
  <c r="AE34" i="17"/>
  <c r="AM34" i="17"/>
  <c r="AU34" i="17"/>
  <c r="BC34" i="17"/>
  <c r="F35" i="17"/>
  <c r="N35" i="17"/>
  <c r="V35" i="17"/>
  <c r="AD35" i="17"/>
  <c r="AL35" i="17"/>
  <c r="AT35" i="17"/>
  <c r="BB35" i="17"/>
  <c r="E36" i="17"/>
  <c r="M36" i="17"/>
  <c r="U36" i="17"/>
  <c r="AC36" i="17"/>
  <c r="AK36" i="17"/>
  <c r="AS36" i="17"/>
  <c r="BA36" i="17"/>
  <c r="D37" i="17"/>
  <c r="L37" i="17"/>
  <c r="T37" i="17"/>
  <c r="AB37" i="17"/>
  <c r="AJ37" i="17"/>
  <c r="AR37" i="17"/>
  <c r="AZ37" i="17"/>
  <c r="C38" i="17"/>
  <c r="K38" i="17"/>
  <c r="S38" i="17"/>
  <c r="AA38" i="17"/>
  <c r="AI38" i="17"/>
  <c r="AQ38" i="17"/>
  <c r="AY38" i="17"/>
  <c r="B39" i="17"/>
  <c r="J39" i="17"/>
  <c r="R39" i="17"/>
  <c r="Z39" i="17"/>
  <c r="AH39" i="17"/>
  <c r="AP39" i="17"/>
  <c r="AX39" i="17"/>
  <c r="BF39" i="17"/>
  <c r="I40" i="17"/>
  <c r="Q40" i="17"/>
  <c r="Y40" i="17"/>
  <c r="AG40" i="17"/>
  <c r="AO40" i="17"/>
  <c r="AW40" i="17"/>
  <c r="BE40" i="17"/>
  <c r="H41" i="17"/>
  <c r="AZ17" i="17"/>
  <c r="I19" i="17"/>
  <c r="P20" i="17"/>
  <c r="W21" i="17"/>
  <c r="W22" i="17"/>
  <c r="N23" i="17"/>
  <c r="AT23" i="17"/>
  <c r="U24" i="17"/>
  <c r="BA24" i="17"/>
  <c r="AB25" i="17"/>
  <c r="C26" i="17"/>
  <c r="AI26" i="17"/>
  <c r="J27" i="17"/>
  <c r="AP27" i="17"/>
  <c r="Q28" i="17"/>
  <c r="AL28" i="17"/>
  <c r="BB28" i="17"/>
  <c r="M29" i="17"/>
  <c r="AC29" i="17"/>
  <c r="AS29" i="17"/>
  <c r="D30" i="17"/>
  <c r="T30" i="17"/>
  <c r="AJ30" i="17"/>
  <c r="AZ30" i="17"/>
  <c r="K31" i="17"/>
  <c r="AA31" i="17"/>
  <c r="AQ31" i="17"/>
  <c r="BF31" i="17"/>
  <c r="J32" i="17"/>
  <c r="R32" i="17"/>
  <c r="Z32" i="17"/>
  <c r="AH32" i="17"/>
  <c r="AP32" i="17"/>
  <c r="AX32" i="17"/>
  <c r="BF32" i="17"/>
  <c r="I33" i="17"/>
  <c r="Q33" i="17"/>
  <c r="Y33" i="17"/>
  <c r="AG33" i="17"/>
  <c r="AO33" i="17"/>
  <c r="AW33" i="17"/>
  <c r="BE33" i="17"/>
  <c r="H34" i="17"/>
  <c r="P34" i="17"/>
  <c r="X34" i="17"/>
  <c r="AF34" i="17"/>
  <c r="AN34" i="17"/>
  <c r="AV34" i="17"/>
  <c r="BD34" i="17"/>
  <c r="G35" i="17"/>
  <c r="O35" i="17"/>
  <c r="W35" i="17"/>
  <c r="AE35" i="17"/>
  <c r="AM35" i="17"/>
  <c r="AU35" i="17"/>
  <c r="BC35" i="17"/>
  <c r="F36" i="17"/>
  <c r="N36" i="17"/>
  <c r="V36" i="17"/>
  <c r="AD36" i="17"/>
  <c r="AL36" i="17"/>
  <c r="AT36" i="17"/>
  <c r="BB36" i="17"/>
  <c r="E37" i="17"/>
  <c r="M37" i="17"/>
  <c r="U37" i="17"/>
  <c r="AC37" i="17"/>
  <c r="AK37" i="17"/>
  <c r="AS37" i="17"/>
  <c r="BA37" i="17"/>
  <c r="D38" i="17"/>
  <c r="L38" i="17"/>
  <c r="T38" i="17"/>
  <c r="AB38" i="17"/>
  <c r="AJ38" i="17"/>
  <c r="AR38" i="17"/>
  <c r="AZ38" i="17"/>
  <c r="C39" i="17"/>
  <c r="K39" i="17"/>
  <c r="S39" i="17"/>
  <c r="AA39" i="17"/>
  <c r="AI39" i="17"/>
  <c r="AQ39" i="17"/>
  <c r="AY39" i="17"/>
  <c r="B40" i="17"/>
  <c r="J40" i="17"/>
  <c r="R40" i="17"/>
  <c r="Z40" i="17"/>
  <c r="AH40" i="17"/>
  <c r="AP40" i="17"/>
  <c r="AX40" i="17"/>
  <c r="BF40" i="17"/>
  <c r="I41" i="17"/>
  <c r="Q41" i="17"/>
  <c r="BE17" i="17"/>
  <c r="J19" i="17"/>
  <c r="Q20" i="17"/>
  <c r="X21" i="17"/>
  <c r="Z22" i="17"/>
  <c r="O23" i="17"/>
  <c r="AU23" i="17"/>
  <c r="V24" i="17"/>
  <c r="BB24" i="17"/>
  <c r="AC25" i="17"/>
  <c r="R18" i="17"/>
  <c r="Y19" i="17"/>
  <c r="AF20" i="17"/>
  <c r="AM21" i="17"/>
  <c r="AJ22" i="17"/>
  <c r="V23" i="17"/>
  <c r="BB23" i="17"/>
  <c r="AC24" i="17"/>
  <c r="D25" i="17"/>
  <c r="AJ25" i="17"/>
  <c r="K26" i="17"/>
  <c r="AQ26" i="17"/>
  <c r="R27" i="17"/>
  <c r="AX27" i="17"/>
  <c r="V28" i="17"/>
  <c r="AP28" i="17"/>
  <c r="BF28" i="17"/>
  <c r="Q29" i="17"/>
  <c r="AG29" i="17"/>
  <c r="AW29" i="17"/>
  <c r="H30" i="17"/>
  <c r="X30" i="17"/>
  <c r="AN30" i="17"/>
  <c r="BD30" i="17"/>
  <c r="O31" i="17"/>
  <c r="AE31" i="17"/>
  <c r="AU31" i="17"/>
  <c r="C32" i="17"/>
  <c r="L32" i="17"/>
  <c r="T32" i="17"/>
  <c r="AB32" i="17"/>
  <c r="AJ32" i="17"/>
  <c r="AR32" i="17"/>
  <c r="AZ32" i="17"/>
  <c r="C33" i="17"/>
  <c r="K33" i="17"/>
  <c r="S33" i="17"/>
  <c r="AA33" i="17"/>
  <c r="AI33" i="17"/>
  <c r="AQ33" i="17"/>
  <c r="AY33" i="17"/>
  <c r="B34" i="17"/>
  <c r="J34" i="17"/>
  <c r="R34" i="17"/>
  <c r="Z34" i="17"/>
  <c r="AH34" i="17"/>
  <c r="AP34" i="17"/>
  <c r="AX34" i="17"/>
  <c r="BF34" i="17"/>
  <c r="I35" i="17"/>
  <c r="Q35" i="17"/>
  <c r="Y35" i="17"/>
  <c r="AG35" i="17"/>
  <c r="AO35" i="17"/>
  <c r="AW35" i="17"/>
  <c r="BE35" i="17"/>
  <c r="H36" i="17"/>
  <c r="P36" i="17"/>
  <c r="X36" i="17"/>
  <c r="AF36" i="17"/>
  <c r="AN36" i="17"/>
  <c r="AV36" i="17"/>
  <c r="BD36" i="17"/>
  <c r="G37" i="17"/>
  <c r="O37" i="17"/>
  <c r="W37" i="17"/>
  <c r="AE37" i="17"/>
  <c r="AM37" i="17"/>
  <c r="AU37" i="17"/>
  <c r="BC37" i="17"/>
  <c r="F38" i="17"/>
  <c r="N38" i="17"/>
  <c r="V38" i="17"/>
  <c r="AD38" i="17"/>
  <c r="AL38" i="17"/>
  <c r="AT38" i="17"/>
  <c r="BB38" i="17"/>
  <c r="S18" i="17"/>
  <c r="Z19" i="17"/>
  <c r="AG20" i="17"/>
  <c r="AN21" i="17"/>
  <c r="AL22" i="17"/>
  <c r="W23" i="17"/>
  <c r="BC23" i="17"/>
  <c r="AD24" i="17"/>
  <c r="E25" i="17"/>
  <c r="AK25" i="17"/>
  <c r="L26" i="17"/>
  <c r="AR26" i="17"/>
  <c r="S27" i="17"/>
  <c r="AY27" i="17"/>
  <c r="Y28" i="17"/>
  <c r="AS28" i="17"/>
  <c r="D29" i="17"/>
  <c r="T29" i="17"/>
  <c r="AJ29" i="17"/>
  <c r="AZ29" i="17"/>
  <c r="K30" i="17"/>
  <c r="AA30" i="17"/>
  <c r="AQ30" i="17"/>
  <c r="B31" i="17"/>
  <c r="R31" i="17"/>
  <c r="AH31" i="17"/>
  <c r="AX31" i="17"/>
  <c r="E32" i="17"/>
  <c r="M32" i="17"/>
  <c r="U32" i="17"/>
  <c r="AC32" i="17"/>
  <c r="AK32" i="17"/>
  <c r="AS32" i="17"/>
  <c r="BA32" i="17"/>
  <c r="D33" i="17"/>
  <c r="L33" i="17"/>
  <c r="T33" i="17"/>
  <c r="AB33" i="17"/>
  <c r="AJ33" i="17"/>
  <c r="AR33" i="17"/>
  <c r="AZ33" i="17"/>
  <c r="C34" i="17"/>
  <c r="K34" i="17"/>
  <c r="S34" i="17"/>
  <c r="AA34" i="17"/>
  <c r="AI34" i="17"/>
  <c r="AQ34" i="17"/>
  <c r="AY34" i="17"/>
  <c r="B35" i="17"/>
  <c r="J35" i="17"/>
  <c r="R35" i="17"/>
  <c r="Z35" i="17"/>
  <c r="AH35" i="17"/>
  <c r="AP35" i="17"/>
  <c r="AX35" i="17"/>
  <c r="BF35" i="17"/>
  <c r="I36" i="17"/>
  <c r="Q36" i="17"/>
  <c r="Y36" i="17"/>
  <c r="AG36" i="17"/>
  <c r="AO36" i="17"/>
  <c r="AW36" i="17"/>
  <c r="BE36" i="17"/>
  <c r="H37" i="17"/>
  <c r="P37" i="17"/>
  <c r="X37" i="17"/>
  <c r="AF37" i="17"/>
  <c r="AN37" i="17"/>
  <c r="AV37" i="17"/>
  <c r="BD37" i="17"/>
  <c r="G38" i="17"/>
  <c r="O38" i="17"/>
  <c r="W38" i="17"/>
  <c r="AE38" i="17"/>
  <c r="AM38" i="17"/>
  <c r="AU38" i="17"/>
  <c r="BC38" i="17"/>
  <c r="F39" i="17"/>
  <c r="N39" i="17"/>
  <c r="V39" i="17"/>
  <c r="AD39" i="17"/>
  <c r="AL39" i="17"/>
  <c r="AT39" i="17"/>
  <c r="BB39" i="17"/>
  <c r="E40" i="17"/>
  <c r="M40" i="17"/>
  <c r="U40" i="17"/>
  <c r="AC40" i="17"/>
  <c r="AK40" i="17"/>
  <c r="AS40" i="17"/>
  <c r="BA40" i="17"/>
  <c r="D41" i="17"/>
  <c r="L41" i="17"/>
  <c r="T41" i="17"/>
  <c r="AH18" i="17"/>
  <c r="AO19" i="17"/>
  <c r="AV20" i="17"/>
  <c r="BC21" i="17"/>
  <c r="AX22" i="17"/>
  <c r="AD23" i="17"/>
  <c r="E24" i="17"/>
  <c r="AK24" i="17"/>
  <c r="L25" i="17"/>
  <c r="AR25" i="17"/>
  <c r="S26" i="17"/>
  <c r="AY26" i="17"/>
  <c r="Z27" i="17"/>
  <c r="BF27" i="17"/>
  <c r="Z28" i="17"/>
  <c r="AT28" i="17"/>
  <c r="E29" i="17"/>
  <c r="U29" i="17"/>
  <c r="AK29" i="17"/>
  <c r="BA29" i="17"/>
  <c r="L30" i="17"/>
  <c r="AB30" i="17"/>
  <c r="AR30" i="17"/>
  <c r="C31" i="17"/>
  <c r="S31" i="17"/>
  <c r="AI31" i="17"/>
  <c r="AY31" i="17"/>
  <c r="F32" i="17"/>
  <c r="N32" i="17"/>
  <c r="V32" i="17"/>
  <c r="AD32" i="17"/>
  <c r="AL32" i="17"/>
  <c r="AT32" i="17"/>
  <c r="BB32" i="17"/>
  <c r="E33" i="17"/>
  <c r="M33" i="17"/>
  <c r="U33" i="17"/>
  <c r="AC33" i="17"/>
  <c r="AK33" i="17"/>
  <c r="AS33" i="17"/>
  <c r="BA33" i="17"/>
  <c r="D34" i="17"/>
  <c r="L34" i="17"/>
  <c r="T34" i="17"/>
  <c r="AB34" i="17"/>
  <c r="AJ34" i="17"/>
  <c r="AR34" i="17"/>
  <c r="AZ34" i="17"/>
  <c r="C35" i="17"/>
  <c r="K35" i="17"/>
  <c r="S35" i="17"/>
  <c r="AA35" i="17"/>
  <c r="AI35" i="17"/>
  <c r="AQ35" i="17"/>
  <c r="AY35" i="17"/>
  <c r="B36" i="17"/>
  <c r="J36" i="17"/>
  <c r="R36" i="17"/>
  <c r="Z36" i="17"/>
  <c r="AH36" i="17"/>
  <c r="AP36" i="17"/>
  <c r="AX36" i="17"/>
  <c r="BF36" i="17"/>
  <c r="I37" i="17"/>
  <c r="Q37" i="17"/>
  <c r="Y37" i="17"/>
  <c r="AG37" i="17"/>
  <c r="AO37" i="17"/>
  <c r="AW37" i="17"/>
  <c r="BE37" i="17"/>
  <c r="H38" i="17"/>
  <c r="P38" i="17"/>
  <c r="X38" i="17"/>
  <c r="AF38" i="17"/>
  <c r="AN38" i="17"/>
  <c r="AV38" i="17"/>
  <c r="BD38" i="17"/>
  <c r="G39" i="17"/>
  <c r="O39" i="17"/>
  <c r="W39" i="17"/>
  <c r="AE39" i="17"/>
  <c r="AM39" i="17"/>
  <c r="AU39" i="17"/>
  <c r="BC39" i="17"/>
  <c r="F40" i="17"/>
  <c r="AI18" i="17"/>
  <c r="M25" i="17"/>
  <c r="AQ27" i="17"/>
  <c r="P29" i="17"/>
  <c r="W30" i="17"/>
  <c r="AD31" i="17"/>
  <c r="S32" i="17"/>
  <c r="AY32" i="17"/>
  <c r="Z33" i="17"/>
  <c r="BF33" i="17"/>
  <c r="AG34" i="17"/>
  <c r="H35" i="17"/>
  <c r="AN35" i="17"/>
  <c r="O36" i="17"/>
  <c r="AU36" i="17"/>
  <c r="V37" i="17"/>
  <c r="BB37" i="17"/>
  <c r="AC38" i="17"/>
  <c r="D39" i="17"/>
  <c r="X39" i="17"/>
  <c r="AS39" i="17"/>
  <c r="K40" i="17"/>
  <c r="AA40" i="17"/>
  <c r="AQ40" i="17"/>
  <c r="B41" i="17"/>
  <c r="N41" i="17"/>
  <c r="X41" i="17"/>
  <c r="AF41" i="17"/>
  <c r="AN41" i="17"/>
  <c r="AV41" i="17"/>
  <c r="BD41" i="17"/>
  <c r="G42" i="17"/>
  <c r="O42" i="17"/>
  <c r="W42" i="17"/>
  <c r="AE42" i="17"/>
  <c r="AM42" i="17"/>
  <c r="AU42" i="17"/>
  <c r="BC42" i="17"/>
  <c r="F43" i="17"/>
  <c r="N43" i="17"/>
  <c r="V43" i="17"/>
  <c r="AD43" i="17"/>
  <c r="AL43" i="17"/>
  <c r="AT43" i="17"/>
  <c r="BB43" i="17"/>
  <c r="E44" i="17"/>
  <c r="M44" i="17"/>
  <c r="U44" i="17"/>
  <c r="AC44" i="17"/>
  <c r="AK44" i="17"/>
  <c r="AS44" i="17"/>
  <c r="BA44" i="17"/>
  <c r="D45" i="17"/>
  <c r="L45" i="17"/>
  <c r="T45" i="17"/>
  <c r="AB45" i="17"/>
  <c r="AJ45" i="17"/>
  <c r="AR45" i="17"/>
  <c r="AZ45" i="17"/>
  <c r="C46" i="17"/>
  <c r="K46" i="17"/>
  <c r="S46" i="17"/>
  <c r="AA46" i="17"/>
  <c r="AI46" i="17"/>
  <c r="AQ46" i="17"/>
  <c r="AY46" i="17"/>
  <c r="B47" i="17"/>
  <c r="J47" i="17"/>
  <c r="R47" i="17"/>
  <c r="Z47" i="17"/>
  <c r="AH47" i="17"/>
  <c r="AP47" i="17"/>
  <c r="AX47" i="17"/>
  <c r="BF47" i="17"/>
  <c r="I48" i="17"/>
  <c r="Q48" i="17"/>
  <c r="Y48" i="17"/>
  <c r="AG48" i="17"/>
  <c r="AO48" i="17"/>
  <c r="AW48" i="17"/>
  <c r="BE48" i="17"/>
  <c r="H49" i="17"/>
  <c r="P49" i="17"/>
  <c r="X49" i="17"/>
  <c r="AP19" i="17"/>
  <c r="AS25" i="17"/>
  <c r="B28" i="17"/>
  <c r="X29" i="17"/>
  <c r="AE30" i="17"/>
  <c r="AL31" i="17"/>
  <c r="W32" i="17"/>
  <c r="BC32" i="17"/>
  <c r="AD33" i="17"/>
  <c r="E34" i="17"/>
  <c r="AK34" i="17"/>
  <c r="L35" i="17"/>
  <c r="AR35" i="17"/>
  <c r="S36" i="17"/>
  <c r="AY36" i="17"/>
  <c r="Z37" i="17"/>
  <c r="BF37" i="17"/>
  <c r="AG38" i="17"/>
  <c r="E39" i="17"/>
  <c r="AB39" i="17"/>
  <c r="AV39" i="17"/>
  <c r="L40" i="17"/>
  <c r="AB40" i="17"/>
  <c r="AR40" i="17"/>
  <c r="C41" i="17"/>
  <c r="O41" i="17"/>
  <c r="Y41" i="17"/>
  <c r="AG41" i="17"/>
  <c r="AO41" i="17"/>
  <c r="AW41" i="17"/>
  <c r="BE41" i="17"/>
  <c r="H42" i="17"/>
  <c r="P42" i="17"/>
  <c r="X42" i="17"/>
  <c r="AF42" i="17"/>
  <c r="AN42" i="17"/>
  <c r="AV42" i="17"/>
  <c r="BD42" i="17"/>
  <c r="G43" i="17"/>
  <c r="O43" i="17"/>
  <c r="W43" i="17"/>
  <c r="AE43" i="17"/>
  <c r="AM43" i="17"/>
  <c r="AU43" i="17"/>
  <c r="BC43" i="17"/>
  <c r="F44" i="17"/>
  <c r="N44" i="17"/>
  <c r="V44" i="17"/>
  <c r="AD44" i="17"/>
  <c r="AL44" i="17"/>
  <c r="AT44" i="17"/>
  <c r="BB44" i="17"/>
  <c r="E45" i="17"/>
  <c r="AW20" i="17"/>
  <c r="D26" i="17"/>
  <c r="R28" i="17"/>
  <c r="AF29" i="17"/>
  <c r="AM30" i="17"/>
  <c r="AT31" i="17"/>
  <c r="AA32" i="17"/>
  <c r="B33" i="17"/>
  <c r="AH33" i="17"/>
  <c r="I34" i="17"/>
  <c r="AO34" i="17"/>
  <c r="P35" i="17"/>
  <c r="AV35" i="17"/>
  <c r="W36" i="17"/>
  <c r="BC36" i="17"/>
  <c r="AD37" i="17"/>
  <c r="E38" i="17"/>
  <c r="AK38" i="17"/>
  <c r="H39" i="17"/>
  <c r="AC39" i="17"/>
  <c r="AZ39" i="17"/>
  <c r="N40" i="17"/>
  <c r="AD40" i="17"/>
  <c r="AT40" i="17"/>
  <c r="E41" i="17"/>
  <c r="P41" i="17"/>
  <c r="Z41" i="17"/>
  <c r="AH41" i="17"/>
  <c r="AP41" i="17"/>
  <c r="AX41" i="17"/>
  <c r="BF41" i="17"/>
  <c r="I42" i="17"/>
  <c r="Q42" i="17"/>
  <c r="Y42" i="17"/>
  <c r="AG42" i="17"/>
  <c r="AO42" i="17"/>
  <c r="AW42" i="17"/>
  <c r="BE42" i="17"/>
  <c r="H43" i="17"/>
  <c r="P43" i="17"/>
  <c r="X43" i="17"/>
  <c r="AF43" i="17"/>
  <c r="AN43" i="17"/>
  <c r="AV43" i="17"/>
  <c r="BD43" i="17"/>
  <c r="G44" i="17"/>
  <c r="O44" i="17"/>
  <c r="W44" i="17"/>
  <c r="AE44" i="17"/>
  <c r="AM44" i="17"/>
  <c r="AU44" i="17"/>
  <c r="BC44" i="17"/>
  <c r="F45" i="17"/>
  <c r="N45" i="17"/>
  <c r="V45" i="17"/>
  <c r="AD45" i="17"/>
  <c r="AL45" i="17"/>
  <c r="AT45" i="17"/>
  <c r="BB45" i="17"/>
  <c r="E46" i="17"/>
  <c r="M46" i="17"/>
  <c r="U46" i="17"/>
  <c r="AC46" i="17"/>
  <c r="AK46" i="17"/>
  <c r="AS46" i="17"/>
  <c r="BA46" i="17"/>
  <c r="D47" i="17"/>
  <c r="L47" i="17"/>
  <c r="T47" i="17"/>
  <c r="AB47" i="17"/>
  <c r="AJ47" i="17"/>
  <c r="AR47" i="17"/>
  <c r="AZ47" i="17"/>
  <c r="C48" i="17"/>
  <c r="K48" i="17"/>
  <c r="S48" i="17"/>
  <c r="AA48" i="17"/>
  <c r="AI48" i="17"/>
  <c r="AQ48" i="17"/>
  <c r="AY48" i="17"/>
  <c r="B49" i="17"/>
  <c r="J49" i="17"/>
  <c r="R49" i="17"/>
  <c r="Z49" i="17"/>
  <c r="AH49" i="17"/>
  <c r="BD21" i="17"/>
  <c r="T26" i="17"/>
  <c r="AD28" i="17"/>
  <c r="AN29" i="17"/>
  <c r="AU30" i="17"/>
  <c r="AZ31" i="17"/>
  <c r="AE32" i="17"/>
  <c r="F33" i="17"/>
  <c r="AL33" i="17"/>
  <c r="M34" i="17"/>
  <c r="AS34" i="17"/>
  <c r="T35" i="17"/>
  <c r="AZ35" i="17"/>
  <c r="AA36" i="17"/>
  <c r="B37" i="17"/>
  <c r="AH37" i="17"/>
  <c r="I38" i="17"/>
  <c r="AO38" i="17"/>
  <c r="L39" i="17"/>
  <c r="AF39" i="17"/>
  <c r="BA39" i="17"/>
  <c r="O40" i="17"/>
  <c r="AE40" i="17"/>
  <c r="AU40" i="17"/>
  <c r="F41" i="17"/>
  <c r="R41" i="17"/>
  <c r="AA41" i="17"/>
  <c r="AI41" i="17"/>
  <c r="AQ41" i="17"/>
  <c r="AY41" i="17"/>
  <c r="B42" i="17"/>
  <c r="J42" i="17"/>
  <c r="R42" i="17"/>
  <c r="Z42" i="17"/>
  <c r="AH42" i="17"/>
  <c r="AP42" i="17"/>
  <c r="AX42" i="17"/>
  <c r="BF42" i="17"/>
  <c r="I43" i="17"/>
  <c r="Q43" i="17"/>
  <c r="Y43" i="17"/>
  <c r="AG43" i="17"/>
  <c r="AO43" i="17"/>
  <c r="AW43" i="17"/>
  <c r="BE43" i="17"/>
  <c r="H44" i="17"/>
  <c r="P44" i="17"/>
  <c r="X44" i="17"/>
  <c r="AF44" i="17"/>
  <c r="AN44" i="17"/>
  <c r="AV44" i="17"/>
  <c r="BD44" i="17"/>
  <c r="G45" i="17"/>
  <c r="O45" i="17"/>
  <c r="W45" i="17"/>
  <c r="AE45" i="17"/>
  <c r="AM45" i="17"/>
  <c r="AU45" i="17"/>
  <c r="BC45" i="17"/>
  <c r="F46" i="17"/>
  <c r="N46" i="17"/>
  <c r="V46" i="17"/>
  <c r="AD46" i="17"/>
  <c r="AL46" i="17"/>
  <c r="AT46" i="17"/>
  <c r="BB46" i="17"/>
  <c r="AY22" i="17"/>
  <c r="AJ26" i="17"/>
  <c r="AO28" i="17"/>
  <c r="AV29" i="17"/>
  <c r="BC30" i="17"/>
  <c r="B32" i="17"/>
  <c r="AI32" i="17"/>
  <c r="J33" i="17"/>
  <c r="AP33" i="17"/>
  <c r="Q34" i="17"/>
  <c r="AW34" i="17"/>
  <c r="X35" i="17"/>
  <c r="BD35" i="17"/>
  <c r="AE36" i="17"/>
  <c r="F37" i="17"/>
  <c r="AL37" i="17"/>
  <c r="M38" i="17"/>
  <c r="AS38" i="17"/>
  <c r="M39" i="17"/>
  <c r="AJ39" i="17"/>
  <c r="BD39" i="17"/>
  <c r="S40" i="17"/>
  <c r="AI40" i="17"/>
  <c r="AY40" i="17"/>
  <c r="G41" i="17"/>
  <c r="S41" i="17"/>
  <c r="AB41" i="17"/>
  <c r="AJ41" i="17"/>
  <c r="AR41" i="17"/>
  <c r="AZ41" i="17"/>
  <c r="C42" i="17"/>
  <c r="K42" i="17"/>
  <c r="S42" i="17"/>
  <c r="AA42" i="17"/>
  <c r="AI42" i="17"/>
  <c r="AQ42" i="17"/>
  <c r="AY42" i="17"/>
  <c r="B43" i="17"/>
  <c r="J43" i="17"/>
  <c r="R43" i="17"/>
  <c r="Z43" i="17"/>
  <c r="AH43" i="17"/>
  <c r="AP43" i="17"/>
  <c r="AX43" i="17"/>
  <c r="BF43" i="17"/>
  <c r="I44" i="17"/>
  <c r="Q44" i="17"/>
  <c r="Y44" i="17"/>
  <c r="AG44" i="17"/>
  <c r="AO44" i="17"/>
  <c r="AW44" i="17"/>
  <c r="BE44" i="17"/>
  <c r="H45" i="17"/>
  <c r="P45" i="17"/>
  <c r="X45" i="17"/>
  <c r="AF45" i="17"/>
  <c r="AN45" i="17"/>
  <c r="AV45" i="17"/>
  <c r="BD45" i="17"/>
  <c r="G46" i="17"/>
  <c r="O46" i="17"/>
  <c r="W46" i="17"/>
  <c r="AE46" i="17"/>
  <c r="AM46" i="17"/>
  <c r="AU46" i="17"/>
  <c r="BC46" i="17"/>
  <c r="F47" i="17"/>
  <c r="N47" i="17"/>
  <c r="V47" i="17"/>
  <c r="AD47" i="17"/>
  <c r="AL47" i="17"/>
  <c r="AT47" i="17"/>
  <c r="BB47" i="17"/>
  <c r="E48" i="17"/>
  <c r="M48" i="17"/>
  <c r="U48" i="17"/>
  <c r="AC48" i="17"/>
  <c r="AK48" i="17"/>
  <c r="AS48" i="17"/>
  <c r="BA48" i="17"/>
  <c r="D49" i="17"/>
  <c r="L49" i="17"/>
  <c r="T49" i="17"/>
  <c r="AB49" i="17"/>
  <c r="AJ49" i="17"/>
  <c r="AE23" i="17"/>
  <c r="AZ26" i="17"/>
  <c r="AW28" i="17"/>
  <c r="BD29" i="17"/>
  <c r="F31" i="17"/>
  <c r="G32" i="17"/>
  <c r="AM32" i="17"/>
  <c r="N33" i="17"/>
  <c r="AT33" i="17"/>
  <c r="U34" i="17"/>
  <c r="BA34" i="17"/>
  <c r="AB35" i="17"/>
  <c r="C36" i="17"/>
  <c r="AI36" i="17"/>
  <c r="J37" i="17"/>
  <c r="AP37" i="17"/>
  <c r="Q38" i="17"/>
  <c r="AW38" i="17"/>
  <c r="P39" i="17"/>
  <c r="AK39" i="17"/>
  <c r="C40" i="17"/>
  <c r="T40" i="17"/>
  <c r="AJ40" i="17"/>
  <c r="AZ40" i="17"/>
  <c r="J41" i="17"/>
  <c r="U41" i="17"/>
  <c r="AC41" i="17"/>
  <c r="AK41" i="17"/>
  <c r="AS41" i="17"/>
  <c r="BA41" i="17"/>
  <c r="D42" i="17"/>
  <c r="L42" i="17"/>
  <c r="T42" i="17"/>
  <c r="AB42" i="17"/>
  <c r="AJ42" i="17"/>
  <c r="AR42" i="17"/>
  <c r="AZ42" i="17"/>
  <c r="C43" i="17"/>
  <c r="K43" i="17"/>
  <c r="S43" i="17"/>
  <c r="AA43" i="17"/>
  <c r="AI43" i="17"/>
  <c r="AQ43" i="17"/>
  <c r="AY43" i="17"/>
  <c r="B44" i="17"/>
  <c r="J44" i="17"/>
  <c r="R44" i="17"/>
  <c r="Z44" i="17"/>
  <c r="AH44" i="17"/>
  <c r="AP44" i="17"/>
  <c r="AX44" i="17"/>
  <c r="BF44" i="17"/>
  <c r="I45" i="17"/>
  <c r="Q45" i="17"/>
  <c r="Y45" i="17"/>
  <c r="AG45" i="17"/>
  <c r="AO45" i="17"/>
  <c r="AW45" i="17"/>
  <c r="BE45" i="17"/>
  <c r="H46" i="17"/>
  <c r="P46" i="17"/>
  <c r="X46" i="17"/>
  <c r="AF46" i="17"/>
  <c r="AN46" i="17"/>
  <c r="AV46" i="17"/>
  <c r="BD46" i="17"/>
  <c r="G47" i="17"/>
  <c r="O47" i="17"/>
  <c r="W47" i="17"/>
  <c r="AE47" i="17"/>
  <c r="AM47" i="17"/>
  <c r="AU47" i="17"/>
  <c r="BC47" i="17"/>
  <c r="F48" i="17"/>
  <c r="N48" i="17"/>
  <c r="V48" i="17"/>
  <c r="AD48" i="17"/>
  <c r="AL48" i="17"/>
  <c r="AT48" i="17"/>
  <c r="BB48" i="17"/>
  <c r="F24" i="17"/>
  <c r="K27" i="17"/>
  <c r="BE28" i="17"/>
  <c r="G30" i="17"/>
  <c r="N31" i="17"/>
  <c r="K32" i="17"/>
  <c r="AQ32" i="17"/>
  <c r="R33" i="17"/>
  <c r="AX33" i="17"/>
  <c r="Y34" i="17"/>
  <c r="BE34" i="17"/>
  <c r="AF35" i="17"/>
  <c r="G36" i="17"/>
  <c r="AM36" i="17"/>
  <c r="N37" i="17"/>
  <c r="AT37" i="17"/>
  <c r="U38" i="17"/>
  <c r="BA38" i="17"/>
  <c r="T39" i="17"/>
  <c r="AN39" i="17"/>
  <c r="D40" i="17"/>
  <c r="V40" i="17"/>
  <c r="AL40" i="17"/>
  <c r="BB40" i="17"/>
  <c r="K41" i="17"/>
  <c r="V41" i="17"/>
  <c r="AD41" i="17"/>
  <c r="AL41" i="17"/>
  <c r="AT41" i="17"/>
  <c r="BB41" i="17"/>
  <c r="E42" i="17"/>
  <c r="M42" i="17"/>
  <c r="U42" i="17"/>
  <c r="AC42" i="17"/>
  <c r="AK42" i="17"/>
  <c r="AS42" i="17"/>
  <c r="BA42" i="17"/>
  <c r="D43" i="17"/>
  <c r="L43" i="17"/>
  <c r="T43" i="17"/>
  <c r="AB43" i="17"/>
  <c r="AJ43" i="17"/>
  <c r="AR43" i="17"/>
  <c r="AZ43" i="17"/>
  <c r="C44" i="17"/>
  <c r="K44" i="17"/>
  <c r="S44" i="17"/>
  <c r="AA44" i="17"/>
  <c r="AI44" i="17"/>
  <c r="AQ44" i="17"/>
  <c r="AL24" i="17"/>
  <c r="BB33" i="17"/>
  <c r="Y38" i="17"/>
  <c r="M41" i="17"/>
  <c r="V42" i="17"/>
  <c r="AC43" i="17"/>
  <c r="AJ44" i="17"/>
  <c r="M45" i="17"/>
  <c r="AI45" i="17"/>
  <c r="BF45" i="17"/>
  <c r="T46" i="17"/>
  <c r="AP46" i="17"/>
  <c r="E47" i="17"/>
  <c r="U47" i="17"/>
  <c r="AK47" i="17"/>
  <c r="BA47" i="17"/>
  <c r="L48" i="17"/>
  <c r="AB48" i="17"/>
  <c r="AR48" i="17"/>
  <c r="C49" i="17"/>
  <c r="O49" i="17"/>
  <c r="AC49" i="17"/>
  <c r="AM49" i="17"/>
  <c r="AU49" i="17"/>
  <c r="BC49" i="17"/>
  <c r="F50" i="17"/>
  <c r="N50" i="17"/>
  <c r="V50" i="17"/>
  <c r="AD50" i="17"/>
  <c r="AL50" i="17"/>
  <c r="AT50" i="17"/>
  <c r="BB50" i="17"/>
  <c r="E51" i="17"/>
  <c r="M51" i="17"/>
  <c r="U51" i="17"/>
  <c r="AC51" i="17"/>
  <c r="AK51" i="17"/>
  <c r="AS51" i="17"/>
  <c r="BA51" i="17"/>
  <c r="D52" i="17"/>
  <c r="L52" i="17"/>
  <c r="T52" i="17"/>
  <c r="AB52" i="17"/>
  <c r="AJ52" i="17"/>
  <c r="AR52" i="17"/>
  <c r="AZ52" i="17"/>
  <c r="C53" i="17"/>
  <c r="K53" i="17"/>
  <c r="S53" i="17"/>
  <c r="AA53" i="17"/>
  <c r="AI53" i="17"/>
  <c r="AQ53" i="17"/>
  <c r="AY53" i="17"/>
  <c r="B54" i="17"/>
  <c r="J54" i="17"/>
  <c r="R54" i="17"/>
  <c r="Z54" i="17"/>
  <c r="AH54" i="17"/>
  <c r="AP54" i="17"/>
  <c r="AX54" i="17"/>
  <c r="BF54" i="17"/>
  <c r="I55" i="17"/>
  <c r="Q55" i="17"/>
  <c r="Y55" i="17"/>
  <c r="AG55" i="17"/>
  <c r="AO55" i="17"/>
  <c r="AW55" i="17"/>
  <c r="BE55" i="17"/>
  <c r="H56" i="17"/>
  <c r="P56" i="17"/>
  <c r="X56" i="17"/>
  <c r="AF56" i="17"/>
  <c r="AN56" i="17"/>
  <c r="AV56" i="17"/>
  <c r="BD56" i="17"/>
  <c r="G57" i="17"/>
  <c r="O57" i="17"/>
  <c r="W57" i="17"/>
  <c r="AE57" i="17"/>
  <c r="AM57" i="17"/>
  <c r="AU57" i="17"/>
  <c r="BC57" i="17"/>
  <c r="F58" i="17"/>
  <c r="N58" i="17"/>
  <c r="V58" i="17"/>
  <c r="AD58" i="17"/>
  <c r="AL58" i="17"/>
  <c r="AT58" i="17"/>
  <c r="BB58" i="17"/>
  <c r="F2" i="17"/>
  <c r="N2" i="17"/>
  <c r="V2" i="17"/>
  <c r="AD2" i="17"/>
  <c r="AA27" i="17"/>
  <c r="AC34" i="17"/>
  <c r="BE38" i="17"/>
  <c r="W41" i="17"/>
  <c r="AD42" i="17"/>
  <c r="AK43" i="17"/>
  <c r="AR44" i="17"/>
  <c r="R45" i="17"/>
  <c r="AK45" i="17"/>
  <c r="B46" i="17"/>
  <c r="Y46" i="17"/>
  <c r="AR46" i="17"/>
  <c r="H47" i="17"/>
  <c r="X47" i="17"/>
  <c r="AN47" i="17"/>
  <c r="BD47" i="17"/>
  <c r="O48" i="17"/>
  <c r="AE48" i="17"/>
  <c r="AU48" i="17"/>
  <c r="E49" i="17"/>
  <c r="Q49" i="17"/>
  <c r="AD49" i="17"/>
  <c r="AN49" i="17"/>
  <c r="AV49" i="17"/>
  <c r="BD49" i="17"/>
  <c r="G50" i="17"/>
  <c r="O50" i="17"/>
  <c r="W50" i="17"/>
  <c r="AE50" i="17"/>
  <c r="AM50" i="17"/>
  <c r="AU50" i="17"/>
  <c r="BC50" i="17"/>
  <c r="F51" i="17"/>
  <c r="N51" i="17"/>
  <c r="V51" i="17"/>
  <c r="AD51" i="17"/>
  <c r="AL51" i="17"/>
  <c r="AT51" i="17"/>
  <c r="BB51" i="17"/>
  <c r="E52" i="17"/>
  <c r="M52" i="17"/>
  <c r="U52" i="17"/>
  <c r="AC52" i="17"/>
  <c r="AK52" i="17"/>
  <c r="AS52" i="17"/>
  <c r="BA52" i="17"/>
  <c r="D53" i="17"/>
  <c r="L53" i="17"/>
  <c r="T53" i="17"/>
  <c r="AB53" i="17"/>
  <c r="AJ53" i="17"/>
  <c r="AR53" i="17"/>
  <c r="AZ53" i="17"/>
  <c r="C54" i="17"/>
  <c r="K54" i="17"/>
  <c r="S54" i="17"/>
  <c r="AA54" i="17"/>
  <c r="AI54" i="17"/>
  <c r="AQ54" i="17"/>
  <c r="AY54" i="17"/>
  <c r="B55" i="17"/>
  <c r="J55" i="17"/>
  <c r="R55" i="17"/>
  <c r="Z55" i="17"/>
  <c r="AH55" i="17"/>
  <c r="AP55" i="17"/>
  <c r="AX55" i="17"/>
  <c r="BF55" i="17"/>
  <c r="I56" i="17"/>
  <c r="Q56" i="17"/>
  <c r="Y56" i="17"/>
  <c r="AG56" i="17"/>
  <c r="AO56" i="17"/>
  <c r="AW56" i="17"/>
  <c r="BE56" i="17"/>
  <c r="H57" i="17"/>
  <c r="P57" i="17"/>
  <c r="X57" i="17"/>
  <c r="AF57" i="17"/>
  <c r="AN57" i="17"/>
  <c r="AV57" i="17"/>
  <c r="BD57" i="17"/>
  <c r="G58" i="17"/>
  <c r="O58" i="17"/>
  <c r="W58" i="17"/>
  <c r="AE58" i="17"/>
  <c r="AM58" i="17"/>
  <c r="AU58" i="17"/>
  <c r="BC58" i="17"/>
  <c r="G2" i="17"/>
  <c r="O2" i="17"/>
  <c r="W2" i="17"/>
  <c r="AE2" i="17"/>
  <c r="H29" i="17"/>
  <c r="D35" i="17"/>
  <c r="U39" i="17"/>
  <c r="AE41" i="17"/>
  <c r="AL42" i="17"/>
  <c r="AS43" i="17"/>
  <c r="AY44" i="17"/>
  <c r="S45" i="17"/>
  <c r="AP45" i="17"/>
  <c r="D46" i="17"/>
  <c r="Z46" i="17"/>
  <c r="AW46" i="17"/>
  <c r="I47" i="17"/>
  <c r="Y47" i="17"/>
  <c r="AO47" i="17"/>
  <c r="BE47" i="17"/>
  <c r="P48" i="17"/>
  <c r="AF48" i="17"/>
  <c r="AV48" i="17"/>
  <c r="F49" i="17"/>
  <c r="S49" i="17"/>
  <c r="AE49" i="17"/>
  <c r="AO49" i="17"/>
  <c r="AW49" i="17"/>
  <c r="BE49" i="17"/>
  <c r="H50" i="17"/>
  <c r="P50" i="17"/>
  <c r="X50" i="17"/>
  <c r="AF50" i="17"/>
  <c r="AN50" i="17"/>
  <c r="AV50" i="17"/>
  <c r="BD50" i="17"/>
  <c r="G51" i="17"/>
  <c r="O51" i="17"/>
  <c r="W51" i="17"/>
  <c r="AE51" i="17"/>
  <c r="AM51" i="17"/>
  <c r="AU51" i="17"/>
  <c r="BC51" i="17"/>
  <c r="F52" i="17"/>
  <c r="N52" i="17"/>
  <c r="V52" i="17"/>
  <c r="AD52" i="17"/>
  <c r="AL52" i="17"/>
  <c r="AT52" i="17"/>
  <c r="BB52" i="17"/>
  <c r="E53" i="17"/>
  <c r="M53" i="17"/>
  <c r="U53" i="17"/>
  <c r="AC53" i="17"/>
  <c r="AK53" i="17"/>
  <c r="AS53" i="17"/>
  <c r="BA53" i="17"/>
  <c r="D54" i="17"/>
  <c r="L54" i="17"/>
  <c r="T54" i="17"/>
  <c r="AB54" i="17"/>
  <c r="AJ54" i="17"/>
  <c r="AR54" i="17"/>
  <c r="AZ54" i="17"/>
  <c r="C55" i="17"/>
  <c r="K55" i="17"/>
  <c r="S55" i="17"/>
  <c r="AA55" i="17"/>
  <c r="AI55" i="17"/>
  <c r="AQ55" i="17"/>
  <c r="AY55" i="17"/>
  <c r="B56" i="17"/>
  <c r="J56" i="17"/>
  <c r="R56" i="17"/>
  <c r="Z56" i="17"/>
  <c r="AH56" i="17"/>
  <c r="AP56" i="17"/>
  <c r="AX56" i="17"/>
  <c r="BF56" i="17"/>
  <c r="I57" i="17"/>
  <c r="Q57" i="17"/>
  <c r="Y57" i="17"/>
  <c r="AG57" i="17"/>
  <c r="AO57" i="17"/>
  <c r="AW57" i="17"/>
  <c r="BE57" i="17"/>
  <c r="H58" i="17"/>
  <c r="P58" i="17"/>
  <c r="X58" i="17"/>
  <c r="AF58" i="17"/>
  <c r="AN58" i="17"/>
  <c r="AV58" i="17"/>
  <c r="BD58" i="17"/>
  <c r="H2" i="17"/>
  <c r="O30" i="17"/>
  <c r="AJ35" i="17"/>
  <c r="AR39" i="17"/>
  <c r="AM41" i="17"/>
  <c r="AT42" i="17"/>
  <c r="BA43" i="17"/>
  <c r="AZ44" i="17"/>
  <c r="U45" i="17"/>
  <c r="AQ45" i="17"/>
  <c r="I46" i="17"/>
  <c r="AB46" i="17"/>
  <c r="AX46" i="17"/>
  <c r="K47" i="17"/>
  <c r="AA47" i="17"/>
  <c r="AQ47" i="17"/>
  <c r="B48" i="17"/>
  <c r="R48" i="17"/>
  <c r="AH48" i="17"/>
  <c r="AX48" i="17"/>
  <c r="G49" i="17"/>
  <c r="U49" i="17"/>
  <c r="AF49" i="17"/>
  <c r="AP49" i="17"/>
  <c r="AX49" i="17"/>
  <c r="BF49" i="17"/>
  <c r="I50" i="17"/>
  <c r="Q50" i="17"/>
  <c r="Y50" i="17"/>
  <c r="AG50" i="17"/>
  <c r="AO50" i="17"/>
  <c r="AW50" i="17"/>
  <c r="BE50" i="17"/>
  <c r="H51" i="17"/>
  <c r="P51" i="17"/>
  <c r="X51" i="17"/>
  <c r="AF51" i="17"/>
  <c r="AN51" i="17"/>
  <c r="AV51" i="17"/>
  <c r="BD51" i="17"/>
  <c r="G52" i="17"/>
  <c r="O52" i="17"/>
  <c r="W52" i="17"/>
  <c r="AE52" i="17"/>
  <c r="AM52" i="17"/>
  <c r="AU52" i="17"/>
  <c r="BC52" i="17"/>
  <c r="F53" i="17"/>
  <c r="N53" i="17"/>
  <c r="V53" i="17"/>
  <c r="AD53" i="17"/>
  <c r="AL53" i="17"/>
  <c r="AT53" i="17"/>
  <c r="BB53" i="17"/>
  <c r="E54" i="17"/>
  <c r="M54" i="17"/>
  <c r="U54" i="17"/>
  <c r="AC54" i="17"/>
  <c r="AK54" i="17"/>
  <c r="AS54" i="17"/>
  <c r="BA54" i="17"/>
  <c r="D55" i="17"/>
  <c r="L55" i="17"/>
  <c r="T55" i="17"/>
  <c r="AB55" i="17"/>
  <c r="AJ55" i="17"/>
  <c r="AR55" i="17"/>
  <c r="AZ55" i="17"/>
  <c r="C56" i="17"/>
  <c r="K56" i="17"/>
  <c r="S56" i="17"/>
  <c r="AA56" i="17"/>
  <c r="AI56" i="17"/>
  <c r="AQ56" i="17"/>
  <c r="AY56" i="17"/>
  <c r="B57" i="17"/>
  <c r="J57" i="17"/>
  <c r="R57" i="17"/>
  <c r="Z57" i="17"/>
  <c r="AH57" i="17"/>
  <c r="AP57" i="17"/>
  <c r="AX57" i="17"/>
  <c r="BF57" i="17"/>
  <c r="I58" i="17"/>
  <c r="Q58" i="17"/>
  <c r="Y58" i="17"/>
  <c r="V31" i="17"/>
  <c r="K36" i="17"/>
  <c r="G40" i="17"/>
  <c r="AU41" i="17"/>
  <c r="BB42" i="17"/>
  <c r="D44" i="17"/>
  <c r="B45" i="17"/>
  <c r="Z45" i="17"/>
  <c r="AS45" i="17"/>
  <c r="J46" i="17"/>
  <c r="AG46" i="17"/>
  <c r="AZ46" i="17"/>
  <c r="M47" i="17"/>
  <c r="AC47" i="17"/>
  <c r="AS47" i="17"/>
  <c r="D48" i="17"/>
  <c r="T48" i="17"/>
  <c r="AJ48" i="17"/>
  <c r="AZ48" i="17"/>
  <c r="I49" i="17"/>
  <c r="V49" i="17"/>
  <c r="AG49" i="17"/>
  <c r="AQ49" i="17"/>
  <c r="AY49" i="17"/>
  <c r="B50" i="17"/>
  <c r="J50" i="17"/>
  <c r="R50" i="17"/>
  <c r="Z50" i="17"/>
  <c r="AH50" i="17"/>
  <c r="AP50" i="17"/>
  <c r="AX50" i="17"/>
  <c r="BF50" i="17"/>
  <c r="I51" i="17"/>
  <c r="Q51" i="17"/>
  <c r="Y51" i="17"/>
  <c r="AG51" i="17"/>
  <c r="AO51" i="17"/>
  <c r="AW51" i="17"/>
  <c r="BE51" i="17"/>
  <c r="H52" i="17"/>
  <c r="P52" i="17"/>
  <c r="X52" i="17"/>
  <c r="AF52" i="17"/>
  <c r="AN52" i="17"/>
  <c r="AV52" i="17"/>
  <c r="BD52" i="17"/>
  <c r="G53" i="17"/>
  <c r="O53" i="17"/>
  <c r="W53" i="17"/>
  <c r="AE53" i="17"/>
  <c r="AM53" i="17"/>
  <c r="AU53" i="17"/>
  <c r="BC53" i="17"/>
  <c r="F54" i="17"/>
  <c r="N54" i="17"/>
  <c r="V54" i="17"/>
  <c r="AD54" i="17"/>
  <c r="AL54" i="17"/>
  <c r="AT54" i="17"/>
  <c r="BB54" i="17"/>
  <c r="AU32" i="17"/>
  <c r="R37" i="17"/>
  <c r="AM40" i="17"/>
  <c r="F42" i="17"/>
  <c r="M43" i="17"/>
  <c r="T44" i="17"/>
  <c r="J45" i="17"/>
  <c r="AC45" i="17"/>
  <c r="AY45" i="17"/>
  <c r="Q46" i="17"/>
  <c r="AJ46" i="17"/>
  <c r="BF46" i="17"/>
  <c r="Q47" i="17"/>
  <c r="AG47" i="17"/>
  <c r="AW47" i="17"/>
  <c r="H48" i="17"/>
  <c r="X48" i="17"/>
  <c r="AN48" i="17"/>
  <c r="BD48" i="17"/>
  <c r="M49" i="17"/>
  <c r="Y49" i="17"/>
  <c r="AK49" i="17"/>
  <c r="AS49" i="17"/>
  <c r="BA49" i="17"/>
  <c r="D50" i="17"/>
  <c r="L50" i="17"/>
  <c r="T50" i="17"/>
  <c r="AB50" i="17"/>
  <c r="AJ50" i="17"/>
  <c r="AR50" i="17"/>
  <c r="AZ50" i="17"/>
  <c r="C51" i="17"/>
  <c r="K51" i="17"/>
  <c r="S51" i="17"/>
  <c r="AA51" i="17"/>
  <c r="AI51" i="17"/>
  <c r="AQ51" i="17"/>
  <c r="AY51" i="17"/>
  <c r="B52" i="17"/>
  <c r="J52" i="17"/>
  <c r="R52" i="17"/>
  <c r="Z52" i="17"/>
  <c r="AH52" i="17"/>
  <c r="AP52" i="17"/>
  <c r="AX52" i="17"/>
  <c r="BF52" i="17"/>
  <c r="I53" i="17"/>
  <c r="Q53" i="17"/>
  <c r="Y53" i="17"/>
  <c r="AG53" i="17"/>
  <c r="AO53" i="17"/>
  <c r="AW53" i="17"/>
  <c r="BE53" i="17"/>
  <c r="H54" i="17"/>
  <c r="P54" i="17"/>
  <c r="X54" i="17"/>
  <c r="AF54" i="17"/>
  <c r="AN54" i="17"/>
  <c r="AV54" i="17"/>
  <c r="BD54" i="17"/>
  <c r="G55" i="17"/>
  <c r="O55" i="17"/>
  <c r="W55" i="17"/>
  <c r="AE55" i="17"/>
  <c r="AM55" i="17"/>
  <c r="AU55" i="17"/>
  <c r="BC55" i="17"/>
  <c r="F56" i="17"/>
  <c r="N56" i="17"/>
  <c r="V56" i="17"/>
  <c r="AD56" i="17"/>
  <c r="AL56" i="17"/>
  <c r="AT56" i="17"/>
  <c r="BB56" i="17"/>
  <c r="E57" i="17"/>
  <c r="M57" i="17"/>
  <c r="U57" i="17"/>
  <c r="AC57" i="17"/>
  <c r="AK57" i="17"/>
  <c r="AS57" i="17"/>
  <c r="BA57" i="17"/>
  <c r="D58" i="17"/>
  <c r="L58" i="17"/>
  <c r="T58" i="17"/>
  <c r="AB58" i="17"/>
  <c r="AJ58" i="17"/>
  <c r="AR58" i="17"/>
  <c r="AZ58" i="17"/>
  <c r="D2" i="17"/>
  <c r="L2" i="17"/>
  <c r="T2" i="17"/>
  <c r="AB2" i="17"/>
  <c r="AJ2" i="17"/>
  <c r="AR2" i="17"/>
  <c r="AZ2" i="17"/>
  <c r="V33" i="17"/>
  <c r="AX37" i="17"/>
  <c r="BC40" i="17"/>
  <c r="N42" i="17"/>
  <c r="U43" i="17"/>
  <c r="AB44" i="17"/>
  <c r="K45" i="17"/>
  <c r="AH45" i="17"/>
  <c r="BA45" i="17"/>
  <c r="R46" i="17"/>
  <c r="AO46" i="17"/>
  <c r="C47" i="17"/>
  <c r="S47" i="17"/>
  <c r="AI47" i="17"/>
  <c r="AY47" i="17"/>
  <c r="J48" i="17"/>
  <c r="Z48" i="17"/>
  <c r="AP48" i="17"/>
  <c r="BF48" i="17"/>
  <c r="N49" i="17"/>
  <c r="AA49" i="17"/>
  <c r="AL49" i="17"/>
  <c r="AT49" i="17"/>
  <c r="BB49" i="17"/>
  <c r="E50" i="17"/>
  <c r="M50" i="17"/>
  <c r="U50" i="17"/>
  <c r="AC50" i="17"/>
  <c r="AK50" i="17"/>
  <c r="AS50" i="17"/>
  <c r="BA50" i="17"/>
  <c r="D51" i="17"/>
  <c r="L51" i="17"/>
  <c r="T51" i="17"/>
  <c r="AB51" i="17"/>
  <c r="AJ51" i="17"/>
  <c r="AR51" i="17"/>
  <c r="AZ51" i="17"/>
  <c r="C52" i="17"/>
  <c r="K52" i="17"/>
  <c r="S52" i="17"/>
  <c r="AA52" i="17"/>
  <c r="AI52" i="17"/>
  <c r="AQ52" i="17"/>
  <c r="AY52" i="17"/>
  <c r="B53" i="17"/>
  <c r="J53" i="17"/>
  <c r="R53" i="17"/>
  <c r="Z53" i="17"/>
  <c r="AH53" i="17"/>
  <c r="AP53" i="17"/>
  <c r="AX53" i="17"/>
  <c r="BF53" i="17"/>
  <c r="I54" i="17"/>
  <c r="O32" i="17"/>
  <c r="AX45" i="17"/>
  <c r="W48" i="17"/>
  <c r="C50" i="17"/>
  <c r="J51" i="17"/>
  <c r="Q52" i="17"/>
  <c r="X53" i="17"/>
  <c r="W54" i="17"/>
  <c r="BC54" i="17"/>
  <c r="U55" i="17"/>
  <c r="AN55" i="17"/>
  <c r="E56" i="17"/>
  <c r="AB56" i="17"/>
  <c r="AU56" i="17"/>
  <c r="L57" i="17"/>
  <c r="AI57" i="17"/>
  <c r="BB57" i="17"/>
  <c r="S58" i="17"/>
  <c r="AK58" i="17"/>
  <c r="BA58" i="17"/>
  <c r="M2" i="17"/>
  <c r="Z2" i="17"/>
  <c r="AL2" i="17"/>
  <c r="AU2" i="17"/>
  <c r="BD2" i="17"/>
  <c r="AQ36" i="17"/>
  <c r="L46" i="17"/>
  <c r="AM48" i="17"/>
  <c r="K50" i="17"/>
  <c r="R51" i="17"/>
  <c r="Y52" i="17"/>
  <c r="AF53" i="17"/>
  <c r="Y54" i="17"/>
  <c r="BE54" i="17"/>
  <c r="V55" i="17"/>
  <c r="AS55" i="17"/>
  <c r="G56" i="17"/>
  <c r="AC56" i="17"/>
  <c r="AZ56" i="17"/>
  <c r="N57" i="17"/>
  <c r="AJ57" i="17"/>
  <c r="B58" i="17"/>
  <c r="U58" i="17"/>
  <c r="AO58" i="17"/>
  <c r="BE58" i="17"/>
  <c r="P2" i="17"/>
  <c r="AA2" i="17"/>
  <c r="AM2" i="17"/>
  <c r="AV2" i="17"/>
  <c r="BE2" i="17"/>
  <c r="W40" i="17"/>
  <c r="AH46" i="17"/>
  <c r="BC48" i="17"/>
  <c r="S50" i="17"/>
  <c r="Z51" i="17"/>
  <c r="AG52" i="17"/>
  <c r="AN53" i="17"/>
  <c r="AE54" i="17"/>
  <c r="E55" i="17"/>
  <c r="X55" i="17"/>
  <c r="AT55" i="17"/>
  <c r="L56" i="17"/>
  <c r="AE56" i="17"/>
  <c r="BA56" i="17"/>
  <c r="S57" i="17"/>
  <c r="AL57" i="17"/>
  <c r="C58" i="17"/>
  <c r="Z58" i="17"/>
  <c r="AP58" i="17"/>
  <c r="BF58" i="17"/>
  <c r="Q2" i="17"/>
  <c r="AC2" i="17"/>
  <c r="AN2" i="17"/>
  <c r="AW2" i="17"/>
  <c r="BF2" i="17"/>
  <c r="BC41" i="17"/>
  <c r="BE46" i="17"/>
  <c r="K49" i="17"/>
  <c r="AA50" i="17"/>
  <c r="AH51" i="17"/>
  <c r="AO52" i="17"/>
  <c r="AV53" i="17"/>
  <c r="AG54" i="17"/>
  <c r="F55" i="17"/>
  <c r="AC55" i="17"/>
  <c r="AV55" i="17"/>
  <c r="M56" i="17"/>
  <c r="AJ56" i="17"/>
  <c r="BC56" i="17"/>
  <c r="T57" i="17"/>
  <c r="AQ57" i="17"/>
  <c r="E58" i="17"/>
  <c r="AA58" i="17"/>
  <c r="AQ58" i="17"/>
  <c r="C2" i="17"/>
  <c r="R2" i="17"/>
  <c r="AF2" i="17"/>
  <c r="AO2" i="17"/>
  <c r="AX2" i="17"/>
  <c r="E43" i="17"/>
  <c r="P47" i="17"/>
  <c r="W49" i="17"/>
  <c r="AI50" i="17"/>
  <c r="AP51" i="17"/>
  <c r="AW52" i="17"/>
  <c r="BD53" i="17"/>
  <c r="AM54" i="17"/>
  <c r="H55" i="17"/>
  <c r="AD55" i="17"/>
  <c r="BA55" i="17"/>
  <c r="O56" i="17"/>
  <c r="AK56" i="17"/>
  <c r="C57" i="17"/>
  <c r="V57" i="17"/>
  <c r="AR57" i="17"/>
  <c r="J58" i="17"/>
  <c r="AC58" i="17"/>
  <c r="AS58" i="17"/>
  <c r="E2" i="17"/>
  <c r="S2" i="17"/>
  <c r="AG2" i="17"/>
  <c r="AP2" i="17"/>
  <c r="AY2" i="17"/>
  <c r="L44" i="17"/>
  <c r="AF47" i="17"/>
  <c r="AI49" i="17"/>
  <c r="AQ50" i="17"/>
  <c r="AX51" i="17"/>
  <c r="BE52" i="17"/>
  <c r="G54" i="17"/>
  <c r="AO54" i="17"/>
  <c r="M55" i="17"/>
  <c r="AF55" i="17"/>
  <c r="BB55" i="17"/>
  <c r="T56" i="17"/>
  <c r="AM56" i="17"/>
  <c r="D57" i="17"/>
  <c r="AA57" i="17"/>
  <c r="AT57" i="17"/>
  <c r="K58" i="17"/>
  <c r="AG58" i="17"/>
  <c r="AW58" i="17"/>
  <c r="I2" i="17"/>
  <c r="U2" i="17"/>
  <c r="AH2" i="17"/>
  <c r="AQ2" i="17"/>
  <c r="BA2" i="17"/>
  <c r="C45" i="17"/>
  <c r="AV47" i="17"/>
  <c r="AR49" i="17"/>
  <c r="AY50" i="17"/>
  <c r="BF51" i="17"/>
  <c r="H53" i="17"/>
  <c r="O54" i="17"/>
  <c r="AU54" i="17"/>
  <c r="N55" i="17"/>
  <c r="AK55" i="17"/>
  <c r="BD55" i="17"/>
  <c r="U56" i="17"/>
  <c r="AR56" i="17"/>
  <c r="F57" i="17"/>
  <c r="AB57" i="17"/>
  <c r="AY57" i="17"/>
  <c r="M58" i="17"/>
  <c r="AH58" i="17"/>
  <c r="AX58" i="17"/>
  <c r="J2" i="17"/>
  <c r="X2" i="17"/>
  <c r="AI2" i="17"/>
  <c r="AS2" i="17"/>
  <c r="BB2" i="17"/>
  <c r="AA45" i="17"/>
  <c r="P55" i="17"/>
  <c r="R58" i="17"/>
  <c r="G48" i="17"/>
  <c r="AL55" i="17"/>
  <c r="AI58" i="17"/>
  <c r="AZ49" i="17"/>
  <c r="D56" i="17"/>
  <c r="AY58" i="17"/>
  <c r="B51" i="17"/>
  <c r="W56" i="17"/>
  <c r="K2" i="17"/>
  <c r="I52" i="17"/>
  <c r="AS56" i="17"/>
  <c r="Y2" i="17"/>
  <c r="P53" i="17"/>
  <c r="K57" i="17"/>
  <c r="AK2" i="17"/>
  <c r="Q54" i="17"/>
  <c r="AD57" i="17"/>
  <c r="AT2" i="17"/>
  <c r="AW54" i="17"/>
  <c r="AZ57" i="17"/>
  <c r="BC2" i="17"/>
  <c r="BE4" i="15"/>
  <c r="BE8" i="15"/>
  <c r="BE12" i="15"/>
  <c r="BE16" i="15"/>
  <c r="BE20" i="15"/>
  <c r="BE24" i="15"/>
  <c r="BE28" i="15"/>
  <c r="BE32" i="15"/>
  <c r="BE36" i="15"/>
  <c r="BE40" i="15"/>
  <c r="BE44" i="15"/>
  <c r="BE48" i="15"/>
  <c r="BE52" i="15"/>
  <c r="BE56" i="15"/>
  <c r="D57" i="15"/>
  <c r="L57" i="15"/>
  <c r="T57" i="15"/>
  <c r="AB57" i="15"/>
  <c r="AJ57" i="15"/>
  <c r="AR57" i="15"/>
  <c r="AZ57" i="15"/>
  <c r="E58" i="15"/>
  <c r="M58" i="15"/>
  <c r="U58" i="15"/>
  <c r="AC58" i="15"/>
  <c r="AK58" i="15"/>
  <c r="AS58" i="15"/>
  <c r="BA58" i="15"/>
  <c r="BF4" i="15"/>
  <c r="BF8" i="15"/>
  <c r="BF12" i="15"/>
  <c r="BF16" i="15"/>
  <c r="BF20" i="15"/>
  <c r="BF24" i="15"/>
  <c r="BF28" i="15"/>
  <c r="BF32" i="15"/>
  <c r="BF36" i="15"/>
  <c r="BF40" i="15"/>
  <c r="BF44" i="15"/>
  <c r="BF48" i="15"/>
  <c r="BF52" i="15"/>
  <c r="BF56" i="15"/>
  <c r="E57" i="15"/>
  <c r="M57" i="15"/>
  <c r="U57" i="15"/>
  <c r="AC57" i="15"/>
  <c r="AK57" i="15"/>
  <c r="AS57" i="15"/>
  <c r="BA57" i="15"/>
  <c r="F58" i="15"/>
  <c r="N58" i="15"/>
  <c r="V58" i="15"/>
  <c r="AD58" i="15"/>
  <c r="AL58" i="15"/>
  <c r="AT58" i="15"/>
  <c r="BB58" i="15"/>
  <c r="BE5" i="15"/>
  <c r="BE9" i="15"/>
  <c r="BE13" i="15"/>
  <c r="BE17" i="15"/>
  <c r="BE21" i="15"/>
  <c r="BE25" i="15"/>
  <c r="BE29" i="15"/>
  <c r="BE33" i="15"/>
  <c r="BE37" i="15"/>
  <c r="BE41" i="15"/>
  <c r="BE45" i="15"/>
  <c r="BE49" i="15"/>
  <c r="BE53" i="15"/>
  <c r="BE57" i="15"/>
  <c r="F57" i="15"/>
  <c r="N57" i="15"/>
  <c r="V57" i="15"/>
  <c r="AD57" i="15"/>
  <c r="AL57" i="15"/>
  <c r="AT57" i="15"/>
  <c r="BB57" i="15"/>
  <c r="G58" i="15"/>
  <c r="O58" i="15"/>
  <c r="W58" i="15"/>
  <c r="AE58" i="15"/>
  <c r="AM58" i="15"/>
  <c r="AU58" i="15"/>
  <c r="BC58" i="15"/>
  <c r="BF5" i="15"/>
  <c r="BF9" i="15"/>
  <c r="BF13" i="15"/>
  <c r="BF17" i="15"/>
  <c r="BF21" i="15"/>
  <c r="BF25" i="15"/>
  <c r="BF29" i="15"/>
  <c r="BF33" i="15"/>
  <c r="BF37" i="15"/>
  <c r="BF41" i="15"/>
  <c r="BF45" i="15"/>
  <c r="BF49" i="15"/>
  <c r="BF53" i="15"/>
  <c r="BF57" i="15"/>
  <c r="G57" i="15"/>
  <c r="O57" i="15"/>
  <c r="W57" i="15"/>
  <c r="AE57" i="15"/>
  <c r="AM57" i="15"/>
  <c r="AU57" i="15"/>
  <c r="BC57" i="15"/>
  <c r="H58" i="15"/>
  <c r="P58" i="15"/>
  <c r="X58" i="15"/>
  <c r="AF58" i="15"/>
  <c r="AN58" i="15"/>
  <c r="AV58" i="15"/>
  <c r="BD58" i="15"/>
  <c r="BE2" i="15"/>
  <c r="BE6" i="15"/>
  <c r="BE10" i="15"/>
  <c r="BE14" i="15"/>
  <c r="BE18" i="15"/>
  <c r="BE22" i="15"/>
  <c r="BE26" i="15"/>
  <c r="BE30" i="15"/>
  <c r="BE34" i="15"/>
  <c r="BE38" i="15"/>
  <c r="BE42" i="15"/>
  <c r="BE46" i="15"/>
  <c r="BE50" i="15"/>
  <c r="BE54" i="15"/>
  <c r="BE58" i="15"/>
  <c r="H57" i="15"/>
  <c r="P57" i="15"/>
  <c r="X57" i="15"/>
  <c r="AF57" i="15"/>
  <c r="AN57" i="15"/>
  <c r="AV57" i="15"/>
  <c r="BD57" i="15"/>
  <c r="I58" i="15"/>
  <c r="Q58" i="15"/>
  <c r="Y58" i="15"/>
  <c r="AG58" i="15"/>
  <c r="AO58" i="15"/>
  <c r="AW58" i="15"/>
  <c r="BF2" i="15"/>
  <c r="BF6" i="15"/>
  <c r="BF10" i="15"/>
  <c r="BF14" i="15"/>
  <c r="BF18" i="15"/>
  <c r="BF22" i="15"/>
  <c r="BF26" i="15"/>
  <c r="BF30" i="15"/>
  <c r="BF34" i="15"/>
  <c r="BF38" i="15"/>
  <c r="BF42" i="15"/>
  <c r="BF46" i="15"/>
  <c r="BF50" i="15"/>
  <c r="BF54" i="15"/>
  <c r="BF58" i="15"/>
  <c r="I57" i="15"/>
  <c r="Q57" i="15"/>
  <c r="Y57" i="15"/>
  <c r="AG57" i="15"/>
  <c r="AO57" i="15"/>
  <c r="AW57" i="15"/>
  <c r="B58" i="15"/>
  <c r="J58" i="15"/>
  <c r="R58" i="15"/>
  <c r="Z58" i="15"/>
  <c r="AH58" i="15"/>
  <c r="AP58" i="15"/>
  <c r="AX58" i="15"/>
  <c r="BE3" i="15"/>
  <c r="BE7" i="15"/>
  <c r="BE11" i="15"/>
  <c r="BE15" i="15"/>
  <c r="BE19" i="15"/>
  <c r="BE23" i="15"/>
  <c r="BE27" i="15"/>
  <c r="BE31" i="15"/>
  <c r="BE35" i="15"/>
  <c r="BE39" i="15"/>
  <c r="BE43" i="15"/>
  <c r="BE47" i="15"/>
  <c r="BE51" i="15"/>
  <c r="BE55" i="15"/>
  <c r="J57" i="15"/>
  <c r="R57" i="15"/>
  <c r="Z57" i="15"/>
  <c r="AH57" i="15"/>
  <c r="AP57" i="15"/>
  <c r="AX57" i="15"/>
  <c r="C58" i="15"/>
  <c r="K58" i="15"/>
  <c r="S58" i="15"/>
  <c r="AA58" i="15"/>
  <c r="AI58" i="15"/>
  <c r="AQ58" i="15"/>
  <c r="AY58" i="15"/>
  <c r="BF3" i="15"/>
  <c r="BF7" i="15"/>
  <c r="BF11" i="15"/>
  <c r="BF15" i="15"/>
  <c r="BF19" i="15"/>
  <c r="BF23" i="15"/>
  <c r="BF27" i="15"/>
  <c r="BF31" i="15"/>
  <c r="BF35" i="15"/>
  <c r="BF39" i="15"/>
  <c r="BF43" i="15"/>
  <c r="BF47" i="15"/>
  <c r="BF51" i="15"/>
  <c r="BF55" i="15"/>
  <c r="C57" i="15"/>
  <c r="K57" i="15"/>
  <c r="S57" i="15"/>
  <c r="AA57" i="15"/>
  <c r="AI57" i="15"/>
  <c r="AQ57" i="15"/>
  <c r="AY57" i="15"/>
  <c r="D58" i="15"/>
  <c r="L58" i="15"/>
  <c r="T58" i="15"/>
  <c r="AB58" i="15"/>
  <c r="AJ58" i="15"/>
  <c r="AR58" i="15"/>
  <c r="AZ58" i="15"/>
  <c r="E2" i="15"/>
  <c r="K12" i="25"/>
  <c r="K26" i="25"/>
  <c r="D9" i="37" a="1"/>
  <c r="G9" i="37" a="1"/>
  <c r="G9" i="37" l="1"/>
  <c r="D9" i="37"/>
  <c r="H66" i="25"/>
  <c r="B66" i="25" s="1"/>
  <c r="N66" i="25" s="1"/>
  <c r="I15" i="31"/>
  <c r="D15" i="31" s="1"/>
  <c r="I11" i="31"/>
  <c r="D11" i="31" s="1"/>
  <c r="P66" i="25"/>
  <c r="N2" i="16"/>
  <c r="C63" i="25"/>
  <c r="O66" i="25"/>
  <c r="Q66" i="25"/>
  <c r="M66" i="25"/>
  <c r="J3" i="25"/>
  <c r="E3" i="25" s="1"/>
  <c r="J11" i="31"/>
  <c r="E11" i="31" s="1"/>
  <c r="E11" i="32" s="1"/>
  <c r="J7" i="31"/>
  <c r="E7" i="31" s="1"/>
  <c r="E7" i="32" s="1"/>
  <c r="J4" i="31"/>
  <c r="J13" i="31"/>
  <c r="E13" i="31" s="1"/>
  <c r="E13" i="32" s="1"/>
  <c r="J9" i="31"/>
  <c r="E9" i="31" s="1"/>
  <c r="E9" i="32" s="1"/>
  <c r="J12" i="31"/>
  <c r="E12" i="31" s="1"/>
  <c r="J6" i="31"/>
  <c r="E6" i="31" s="1"/>
  <c r="J8" i="31"/>
  <c r="E8" i="31" s="1"/>
  <c r="F64" i="25"/>
  <c r="L64" i="25" s="1"/>
  <c r="G3" i="25"/>
  <c r="C3" i="25" s="1"/>
  <c r="J14" i="31"/>
  <c r="E14" i="31" s="1"/>
  <c r="J5" i="31"/>
  <c r="E5" i="31" s="1"/>
  <c r="E5" i="32" s="1"/>
  <c r="J3" i="31"/>
  <c r="J3" i="32" s="1"/>
  <c r="J15" i="31"/>
  <c r="E15" i="31" s="1"/>
  <c r="E15" i="32" s="1"/>
  <c r="J10" i="31"/>
  <c r="E10" i="31" s="1"/>
  <c r="K3" i="25"/>
  <c r="AC3" i="25"/>
  <c r="F61" i="25"/>
  <c r="L61" i="25" s="1"/>
  <c r="F60" i="25"/>
  <c r="L60" i="25" s="1"/>
  <c r="H65" i="25"/>
  <c r="B65" i="25" s="1"/>
  <c r="F65" i="25"/>
  <c r="L65" i="25" s="1"/>
  <c r="F62" i="25"/>
  <c r="L62" i="25" s="1"/>
  <c r="F63" i="25"/>
  <c r="L63" i="25" s="1"/>
  <c r="P65" i="25"/>
  <c r="H60" i="25"/>
  <c r="B60" i="25" s="1"/>
  <c r="H61" i="25"/>
  <c r="B61" i="25" s="1"/>
  <c r="P64" i="25"/>
  <c r="P63" i="25"/>
  <c r="P60" i="25"/>
  <c r="H63" i="25"/>
  <c r="B63" i="25" s="1"/>
  <c r="H64" i="25"/>
  <c r="B64" i="25" s="1"/>
  <c r="P62" i="25"/>
  <c r="H62" i="25"/>
  <c r="B62" i="25" s="1"/>
  <c r="P61" i="25"/>
  <c r="F3" i="25"/>
  <c r="E8" i="34"/>
  <c r="E10" i="34"/>
  <c r="BF8" i="24"/>
  <c r="BE9" i="24"/>
  <c r="BF6" i="24"/>
  <c r="BF9" i="24"/>
  <c r="BE7" i="24"/>
  <c r="BE10" i="24"/>
  <c r="BF13" i="24"/>
  <c r="BF5" i="24"/>
  <c r="BF7" i="24"/>
  <c r="BE8" i="24"/>
  <c r="BF11" i="24"/>
  <c r="BE12" i="24"/>
  <c r="BF3" i="24"/>
  <c r="BE4" i="24"/>
  <c r="E6" i="34"/>
  <c r="E3" i="33"/>
  <c r="E3" i="34" s="1"/>
  <c r="E4" i="34" s="1"/>
  <c r="J3" i="34"/>
  <c r="J4" i="34" s="1"/>
  <c r="J5" i="34" s="1"/>
  <c r="J6" i="34" s="1"/>
  <c r="J7" i="34" s="1"/>
  <c r="J8" i="34" s="1"/>
  <c r="J9" i="34" s="1"/>
  <c r="J10" i="34" s="1"/>
  <c r="J11" i="34" s="1"/>
  <c r="J12" i="34" s="1"/>
  <c r="J13" i="34" s="1"/>
  <c r="J14" i="34" s="1"/>
  <c r="J15" i="34" s="1"/>
  <c r="I3" i="34"/>
  <c r="I4" i="34" s="1"/>
  <c r="I5" i="34" s="1"/>
  <c r="I6" i="34" s="1"/>
  <c r="I7" i="34" s="1"/>
  <c r="I8" i="34" s="1"/>
  <c r="I9" i="34" s="1"/>
  <c r="I10" i="34" s="1"/>
  <c r="I11" i="34" s="1"/>
  <c r="I12" i="34" s="1"/>
  <c r="I13" i="34" s="1"/>
  <c r="I14" i="34" s="1"/>
  <c r="I15" i="34" s="1"/>
  <c r="D3" i="33"/>
  <c r="D3" i="34" s="1"/>
  <c r="D4" i="33"/>
  <c r="G3" i="34"/>
  <c r="G4" i="34" s="1"/>
  <c r="G5" i="34" s="1"/>
  <c r="G6" i="34" s="1"/>
  <c r="G7" i="34" s="1"/>
  <c r="G8" i="34" s="1"/>
  <c r="G9" i="34" s="1"/>
  <c r="G10" i="34" s="1"/>
  <c r="G11" i="34" s="1"/>
  <c r="G12" i="34" s="1"/>
  <c r="G13" i="34" s="1"/>
  <c r="G14" i="34" s="1"/>
  <c r="G15" i="34" s="1"/>
  <c r="E12" i="34"/>
  <c r="E14" i="34"/>
  <c r="D3" i="31"/>
  <c r="D3" i="32" s="1"/>
  <c r="I4" i="32"/>
  <c r="I5" i="32" s="1"/>
  <c r="I6" i="32" s="1"/>
  <c r="I7" i="32" s="1"/>
  <c r="I8" i="32" s="1"/>
  <c r="I9" i="32" s="1"/>
  <c r="I10" i="32" s="1"/>
  <c r="I11" i="32" s="1"/>
  <c r="I12" i="32" s="1"/>
  <c r="I13" i="32" s="1"/>
  <c r="I14" i="32" s="1"/>
  <c r="I15" i="32" s="1"/>
  <c r="D5" i="31"/>
  <c r="Q2" i="29"/>
  <c r="I58" i="29"/>
  <c r="B57" i="29"/>
  <c r="AZ55" i="29"/>
  <c r="AI46" i="29"/>
  <c r="AJ37" i="29"/>
  <c r="BD58" i="29"/>
  <c r="AW57" i="29"/>
  <c r="AP56" i="29"/>
  <c r="AC52" i="29"/>
  <c r="M44" i="29"/>
  <c r="BD34" i="29"/>
  <c r="G2" i="29"/>
  <c r="BD57" i="29"/>
  <c r="AW56" i="29"/>
  <c r="AP55" i="29"/>
  <c r="B53" i="29"/>
  <c r="L45" i="29"/>
  <c r="M36" i="29"/>
  <c r="AD2" i="29"/>
  <c r="AG54" i="29"/>
  <c r="Y48" i="29"/>
  <c r="Z39" i="29"/>
  <c r="AC2" i="29"/>
  <c r="Q48" i="29"/>
  <c r="R39" i="29"/>
  <c r="AD51" i="29"/>
  <c r="AE42" i="29"/>
  <c r="AH25" i="29"/>
  <c r="S58" i="29"/>
  <c r="L57" i="29"/>
  <c r="E56" i="29"/>
  <c r="BF47" i="29"/>
  <c r="B39" i="29"/>
  <c r="N55" i="29"/>
  <c r="N51" i="29"/>
  <c r="O42" i="29"/>
  <c r="T23" i="29"/>
  <c r="Q39" i="29"/>
  <c r="J38" i="29"/>
  <c r="C37" i="29"/>
  <c r="BA35" i="29"/>
  <c r="B34" i="29"/>
  <c r="AG26" i="29"/>
  <c r="AH17" i="29"/>
  <c r="T51" i="29"/>
  <c r="M50" i="29"/>
  <c r="F49" i="29"/>
  <c r="BD47" i="29"/>
  <c r="AW46" i="29"/>
  <c r="AI44" i="29"/>
  <c r="AB43" i="29"/>
  <c r="U42" i="29"/>
  <c r="N41" i="29"/>
  <c r="G40" i="29"/>
  <c r="BE38" i="29"/>
  <c r="AX37" i="29"/>
  <c r="AQ36" i="29"/>
  <c r="AE35" i="29"/>
  <c r="AY32" i="29"/>
  <c r="K24" i="29"/>
  <c r="L15" i="29"/>
  <c r="X54" i="29"/>
  <c r="Q53" i="29"/>
  <c r="J52" i="29"/>
  <c r="C51" i="29"/>
  <c r="BA49" i="29"/>
  <c r="AT48" i="29"/>
  <c r="Y45" i="29"/>
  <c r="R44" i="29"/>
  <c r="K43" i="29"/>
  <c r="D42" i="29"/>
  <c r="BB40" i="29"/>
  <c r="AU39" i="29"/>
  <c r="AN38" i="29"/>
  <c r="AG37" i="29"/>
  <c r="Z36" i="29"/>
  <c r="G35" i="29"/>
  <c r="AS30" i="29"/>
  <c r="AT21" i="29"/>
  <c r="AL6" i="29"/>
  <c r="AN53" i="29"/>
  <c r="AG52" i="29"/>
  <c r="Z51" i="29"/>
  <c r="S50" i="29"/>
  <c r="L49" i="29"/>
  <c r="E48" i="29"/>
  <c r="BC46" i="29"/>
  <c r="AV45" i="29"/>
  <c r="AO44" i="29"/>
  <c r="AH43" i="29"/>
  <c r="AA42" i="29"/>
  <c r="T41" i="29"/>
  <c r="M40" i="29"/>
  <c r="F39" i="29"/>
  <c r="BD37" i="29"/>
  <c r="AW36" i="29"/>
  <c r="AM35" i="29"/>
  <c r="R33" i="29"/>
  <c r="B25" i="29"/>
  <c r="C16" i="29"/>
  <c r="AN52" i="29"/>
  <c r="AG51" i="29"/>
  <c r="Z50" i="29"/>
  <c r="S49" i="29"/>
  <c r="L48" i="29"/>
  <c r="E47" i="29"/>
  <c r="BC45" i="29"/>
  <c r="AV44" i="29"/>
  <c r="AO43" i="29"/>
  <c r="AH42" i="29"/>
  <c r="AA41" i="29"/>
  <c r="T40" i="29"/>
  <c r="M39" i="29"/>
  <c r="F38" i="29"/>
  <c r="BD36" i="29"/>
  <c r="AV35" i="29"/>
  <c r="AQ33" i="29"/>
  <c r="BF25" i="29"/>
  <c r="B17" i="29"/>
  <c r="L55" i="29"/>
  <c r="E54" i="29"/>
  <c r="BC52" i="29"/>
  <c r="AV51" i="29"/>
  <c r="AO50" i="29"/>
  <c r="AH49" i="29"/>
  <c r="AA48" i="29"/>
  <c r="T47" i="29"/>
  <c r="M46" i="29"/>
  <c r="F45" i="29"/>
  <c r="BD43" i="29"/>
  <c r="AW42" i="29"/>
  <c r="AP41" i="29"/>
  <c r="AI40" i="29"/>
  <c r="AB39" i="29"/>
  <c r="U38" i="29"/>
  <c r="N37" i="29"/>
  <c r="G36" i="29"/>
  <c r="AF34" i="29"/>
  <c r="G28" i="29"/>
  <c r="H19" i="29"/>
  <c r="AC53" i="29"/>
  <c r="V52" i="29"/>
  <c r="O51" i="29"/>
  <c r="H50" i="29"/>
  <c r="BF48" i="29"/>
  <c r="AY47" i="29"/>
  <c r="AR46" i="29"/>
  <c r="AK45" i="29"/>
  <c r="AD44" i="29"/>
  <c r="W43" i="29"/>
  <c r="P42" i="29"/>
  <c r="I41" i="29"/>
  <c r="B40" i="29"/>
  <c r="AZ38" i="29"/>
  <c r="AS37" i="29"/>
  <c r="AL36" i="29"/>
  <c r="X35" i="29"/>
  <c r="AA32" i="29"/>
  <c r="AB23" i="29"/>
  <c r="AC14" i="29"/>
  <c r="Y33" i="29"/>
  <c r="R32" i="29"/>
  <c r="K31" i="29"/>
  <c r="D30" i="29"/>
  <c r="BB28" i="29"/>
  <c r="AU27" i="29"/>
  <c r="AN26" i="29"/>
  <c r="AG25" i="29"/>
  <c r="Z24" i="29"/>
  <c r="S23" i="29"/>
  <c r="L22" i="29"/>
  <c r="E21" i="29"/>
  <c r="BC19" i="29"/>
  <c r="AV18" i="29"/>
  <c r="AO17" i="29"/>
  <c r="AH16" i="29"/>
  <c r="AA15" i="29"/>
  <c r="S14" i="29"/>
  <c r="AY9" i="29"/>
  <c r="BC34" i="29"/>
  <c r="AV33" i="29"/>
  <c r="AO32" i="29"/>
  <c r="AH31" i="29"/>
  <c r="AA30" i="29"/>
  <c r="T29" i="29"/>
  <c r="M28" i="29"/>
  <c r="F27" i="29"/>
  <c r="BD25" i="29"/>
  <c r="AW24" i="29"/>
  <c r="AP23" i="29"/>
  <c r="AI22" i="29"/>
  <c r="AB21" i="29"/>
  <c r="U20" i="29"/>
  <c r="N19" i="29"/>
  <c r="G18" i="29"/>
  <c r="BE16" i="29"/>
  <c r="AX15" i="29"/>
  <c r="AQ14" i="29"/>
  <c r="G4" i="29"/>
  <c r="AM33" i="29"/>
  <c r="AF32" i="29"/>
  <c r="Y31" i="29"/>
  <c r="R30" i="29"/>
  <c r="K29" i="29"/>
  <c r="D28" i="29"/>
  <c r="BB26" i="29"/>
  <c r="AU25" i="29"/>
  <c r="AN24" i="29"/>
  <c r="AG23" i="29"/>
  <c r="Z22" i="29"/>
  <c r="S21" i="29"/>
  <c r="L20" i="29"/>
  <c r="E19" i="29"/>
  <c r="BC17" i="29"/>
  <c r="AV16" i="29"/>
  <c r="AO15" i="29"/>
  <c r="AH14" i="29"/>
  <c r="AW11" i="29"/>
  <c r="AZ35" i="29"/>
  <c r="AS34" i="29"/>
  <c r="AL33" i="29"/>
  <c r="AE32" i="29"/>
  <c r="X31" i="29"/>
  <c r="Q30" i="29"/>
  <c r="J29" i="29"/>
  <c r="C28" i="29"/>
  <c r="BA26" i="29"/>
  <c r="AT25" i="29"/>
  <c r="AM24" i="29"/>
  <c r="AF23" i="29"/>
  <c r="Y22" i="29"/>
  <c r="R21" i="29"/>
  <c r="K20" i="29"/>
  <c r="D19" i="29"/>
  <c r="BB17" i="29"/>
  <c r="AU16" i="29"/>
  <c r="AN15" i="29"/>
  <c r="AG14" i="29"/>
  <c r="AO11" i="29"/>
  <c r="D34" i="29"/>
  <c r="BB32" i="29"/>
  <c r="AU31" i="29"/>
  <c r="AN30" i="29"/>
  <c r="AG29" i="29"/>
  <c r="Z28" i="29"/>
  <c r="S27" i="29"/>
  <c r="L26" i="29"/>
  <c r="E25" i="29"/>
  <c r="BC23" i="29"/>
  <c r="AV22" i="29"/>
  <c r="AO21" i="29"/>
  <c r="AH20" i="29"/>
  <c r="AA19" i="29"/>
  <c r="T18" i="29"/>
  <c r="M17" i="29"/>
  <c r="F16" i="29"/>
  <c r="BD14" i="29"/>
  <c r="AE13" i="29"/>
  <c r="BC5" i="29"/>
  <c r="B35" i="29"/>
  <c r="AZ33" i="29"/>
  <c r="AS32" i="29"/>
  <c r="AL31" i="29"/>
  <c r="AE30" i="29"/>
  <c r="X29" i="29"/>
  <c r="Q28" i="29"/>
  <c r="J27" i="29"/>
  <c r="C26" i="29"/>
  <c r="BA24" i="29"/>
  <c r="AT23" i="29"/>
  <c r="AM22" i="29"/>
  <c r="AF21" i="29"/>
  <c r="Y20" i="29"/>
  <c r="R19" i="29"/>
  <c r="K18" i="29"/>
  <c r="D17" i="29"/>
  <c r="BB15" i="29"/>
  <c r="AU14" i="29"/>
  <c r="G13" i="29"/>
  <c r="AN4" i="29"/>
  <c r="AK31" i="29"/>
  <c r="AD30" i="29"/>
  <c r="W29" i="29"/>
  <c r="P28" i="29"/>
  <c r="I27" i="29"/>
  <c r="B26" i="29"/>
  <c r="AZ24" i="29"/>
  <c r="AS23" i="29"/>
  <c r="AL22" i="29"/>
  <c r="AE21" i="29"/>
  <c r="X20" i="29"/>
  <c r="Q19" i="29"/>
  <c r="J18" i="29"/>
  <c r="C17" i="29"/>
  <c r="BA15" i="29"/>
  <c r="AT14" i="29"/>
  <c r="F13" i="29"/>
  <c r="AF4" i="29"/>
  <c r="G12" i="29"/>
  <c r="BE10" i="29"/>
  <c r="AX9" i="29"/>
  <c r="AQ8" i="29"/>
  <c r="AJ7" i="29"/>
  <c r="AC6" i="29"/>
  <c r="V5" i="29"/>
  <c r="O4" i="29"/>
  <c r="L14" i="29"/>
  <c r="E13" i="29"/>
  <c r="BC11" i="29"/>
  <c r="AV10" i="29"/>
  <c r="AO9" i="29"/>
  <c r="AH8" i="29"/>
  <c r="AA7" i="29"/>
  <c r="T6" i="29"/>
  <c r="M5" i="29"/>
  <c r="AF3" i="29"/>
  <c r="AZ12" i="29"/>
  <c r="AS11" i="29"/>
  <c r="AL10" i="29"/>
  <c r="W9" i="29"/>
  <c r="P8" i="29"/>
  <c r="I7" i="29"/>
  <c r="B6" i="29"/>
  <c r="AZ4" i="29"/>
  <c r="AO3" i="29"/>
  <c r="BF3" i="29"/>
  <c r="R12" i="29"/>
  <c r="K11" i="29"/>
  <c r="D10" i="29"/>
  <c r="BB8" i="29"/>
  <c r="AU7" i="29"/>
  <c r="AN6" i="29"/>
  <c r="AG5" i="29"/>
  <c r="Z4" i="29"/>
  <c r="O14" i="29"/>
  <c r="H13" i="29"/>
  <c r="BF11" i="29"/>
  <c r="AY10" i="29"/>
  <c r="AR9" i="29"/>
  <c r="AK8" i="29"/>
  <c r="AD7" i="29"/>
  <c r="W6" i="29"/>
  <c r="P5" i="29"/>
  <c r="H4" i="29"/>
  <c r="BC2" i="29"/>
  <c r="I2" i="29"/>
  <c r="AB45" i="29"/>
  <c r="AC36" i="29"/>
  <c r="V55" i="29"/>
  <c r="BB51" i="29"/>
  <c r="F43" i="29"/>
  <c r="E30" i="29"/>
  <c r="BC58" i="29"/>
  <c r="AV57" i="29"/>
  <c r="AO56" i="29"/>
  <c r="AE55" i="29"/>
  <c r="AA52" i="29"/>
  <c r="E44" i="29"/>
  <c r="AP34" i="29"/>
  <c r="V2" i="29"/>
  <c r="C54" i="29"/>
  <c r="R47" i="29"/>
  <c r="S38" i="29"/>
  <c r="U2" i="29"/>
  <c r="J47" i="29"/>
  <c r="K38" i="29"/>
  <c r="AK2" i="29"/>
  <c r="AJ58" i="29"/>
  <c r="AC57" i="29"/>
  <c r="V56" i="29"/>
  <c r="W50" i="29"/>
  <c r="X41" i="29"/>
  <c r="AI16" i="29"/>
  <c r="S2" i="29"/>
  <c r="K58" i="29"/>
  <c r="D57" i="29"/>
  <c r="BB55" i="29"/>
  <c r="AY46" i="29"/>
  <c r="AZ37" i="29"/>
  <c r="B55" i="29"/>
  <c r="H41" i="29"/>
  <c r="U14" i="29"/>
  <c r="I39" i="29"/>
  <c r="B38" i="29"/>
  <c r="AZ36" i="29"/>
  <c r="AQ35" i="29"/>
  <c r="AA33" i="29"/>
  <c r="Z25" i="29"/>
  <c r="AA16" i="29"/>
  <c r="BD39" i="29"/>
  <c r="AW38" i="29"/>
  <c r="AP37" i="29"/>
  <c r="AI36" i="29"/>
  <c r="U35" i="29"/>
  <c r="C32" i="29"/>
  <c r="D23" i="29"/>
  <c r="BC13" i="29"/>
  <c r="I53" i="29"/>
  <c r="B52" i="29"/>
  <c r="AZ50" i="29"/>
  <c r="AS49" i="29"/>
  <c r="AL48" i="29"/>
  <c r="X46" i="29"/>
  <c r="Q45" i="29"/>
  <c r="J44" i="29"/>
  <c r="C43" i="29"/>
  <c r="BA41" i="29"/>
  <c r="AT40" i="29"/>
  <c r="AM39" i="29"/>
  <c r="AF38" i="29"/>
  <c r="Y37" i="29"/>
  <c r="R36" i="29"/>
  <c r="AX34" i="29"/>
  <c r="AL29" i="29"/>
  <c r="AM20" i="29"/>
  <c r="AM54" i="29"/>
  <c r="AF53" i="29"/>
  <c r="Y52" i="29"/>
  <c r="R51" i="29"/>
  <c r="K50" i="29"/>
  <c r="D49" i="29"/>
  <c r="BB47" i="29"/>
  <c r="AU46" i="29"/>
  <c r="AN45" i="29"/>
  <c r="AG44" i="29"/>
  <c r="Z43" i="29"/>
  <c r="S42" i="29"/>
  <c r="L41" i="29"/>
  <c r="E40" i="29"/>
  <c r="BC38" i="29"/>
  <c r="AV37" i="29"/>
  <c r="AO36" i="29"/>
  <c r="AC35" i="29"/>
  <c r="AQ32" i="29"/>
  <c r="AZ23" i="29"/>
  <c r="BA14" i="29"/>
  <c r="AF52" i="29"/>
  <c r="Y51" i="29"/>
  <c r="R50" i="29"/>
  <c r="K49" i="29"/>
  <c r="D48" i="29"/>
  <c r="BB46" i="29"/>
  <c r="AU45" i="29"/>
  <c r="AN44" i="29"/>
  <c r="AG43" i="29"/>
  <c r="Z42" i="29"/>
  <c r="S41" i="29"/>
  <c r="L40" i="29"/>
  <c r="E39" i="29"/>
  <c r="BC37" i="29"/>
  <c r="AL35" i="29"/>
  <c r="K33" i="29"/>
  <c r="AY24" i="29"/>
  <c r="AZ15" i="29"/>
  <c r="AU52" i="29"/>
  <c r="L47" i="29"/>
  <c r="E46" i="29"/>
  <c r="BC44" i="29"/>
  <c r="AO42" i="29"/>
  <c r="AH41" i="29"/>
  <c r="AA40" i="29"/>
  <c r="T39" i="29"/>
  <c r="M38" i="29"/>
  <c r="F37" i="29"/>
  <c r="BD35" i="29"/>
  <c r="L34" i="29"/>
  <c r="BE26" i="29"/>
  <c r="BF17" i="29"/>
  <c r="U53" i="29"/>
  <c r="N52" i="29"/>
  <c r="G51" i="29"/>
  <c r="AX48" i="29"/>
  <c r="AQ47" i="29"/>
  <c r="AJ46" i="29"/>
  <c r="AC45" i="29"/>
  <c r="V44" i="29"/>
  <c r="O43" i="29"/>
  <c r="H42" i="29"/>
  <c r="BF40" i="29"/>
  <c r="AY39" i="29"/>
  <c r="AR38" i="29"/>
  <c r="AK37" i="29"/>
  <c r="AD36" i="29"/>
  <c r="M35" i="29"/>
  <c r="T31" i="29"/>
  <c r="U22" i="29"/>
  <c r="I11" i="29"/>
  <c r="Q33" i="29"/>
  <c r="J32" i="29"/>
  <c r="C31" i="29"/>
  <c r="BA29" i="29"/>
  <c r="AT28" i="29"/>
  <c r="AM27" i="29"/>
  <c r="AF26" i="29"/>
  <c r="Y25" i="29"/>
  <c r="R24" i="29"/>
  <c r="K23" i="29"/>
  <c r="D22" i="29"/>
  <c r="BB20" i="29"/>
  <c r="AU19" i="29"/>
  <c r="AN18" i="29"/>
  <c r="AG17" i="29"/>
  <c r="Z16" i="29"/>
  <c r="S15" i="29"/>
  <c r="I14" i="29"/>
  <c r="AR8" i="29"/>
  <c r="AU34" i="29"/>
  <c r="AN33" i="29"/>
  <c r="AG32" i="29"/>
  <c r="Z31" i="29"/>
  <c r="S30" i="29"/>
  <c r="L29" i="29"/>
  <c r="E28" i="29"/>
  <c r="BC26" i="29"/>
  <c r="AV25" i="29"/>
  <c r="AO24" i="29"/>
  <c r="AH23" i="29"/>
  <c r="AA22" i="29"/>
  <c r="T21" i="29"/>
  <c r="M20" i="29"/>
  <c r="F19" i="29"/>
  <c r="BD17" i="29"/>
  <c r="AW16" i="29"/>
  <c r="AP15" i="29"/>
  <c r="AI14" i="29"/>
  <c r="BE11" i="29"/>
  <c r="AL34" i="29"/>
  <c r="AE33" i="29"/>
  <c r="X32" i="29"/>
  <c r="J30" i="29"/>
  <c r="C29" i="29"/>
  <c r="BA27" i="29"/>
  <c r="AT26" i="29"/>
  <c r="AM25" i="29"/>
  <c r="AF24" i="29"/>
  <c r="Y23" i="29"/>
  <c r="R22" i="29"/>
  <c r="K21" i="29"/>
  <c r="D20" i="29"/>
  <c r="BB18" i="29"/>
  <c r="AU17" i="29"/>
  <c r="AN16" i="29"/>
  <c r="AG15" i="29"/>
  <c r="Z14" i="29"/>
  <c r="AP10" i="29"/>
  <c r="AR35" i="29"/>
  <c r="AK34" i="29"/>
  <c r="AD33" i="29"/>
  <c r="W32" i="29"/>
  <c r="P31" i="29"/>
  <c r="I30" i="29"/>
  <c r="B29" i="29"/>
  <c r="AZ27" i="29"/>
  <c r="AS26" i="29"/>
  <c r="AL25" i="29"/>
  <c r="AE24" i="29"/>
  <c r="X23" i="29"/>
  <c r="Q22" i="29"/>
  <c r="J21" i="29"/>
  <c r="C20" i="29"/>
  <c r="BA18" i="29"/>
  <c r="AT17" i="29"/>
  <c r="AM16" i="29"/>
  <c r="AF15" i="29"/>
  <c r="AH10" i="29"/>
  <c r="BA33" i="29"/>
  <c r="AT32" i="29"/>
  <c r="AM31" i="29"/>
  <c r="AF30" i="29"/>
  <c r="Y29" i="29"/>
  <c r="R28" i="29"/>
  <c r="K27" i="29"/>
  <c r="D26" i="29"/>
  <c r="BB24" i="29"/>
  <c r="AU23" i="29"/>
  <c r="AN22" i="29"/>
  <c r="AG21" i="29"/>
  <c r="Z20" i="29"/>
  <c r="S19" i="29"/>
  <c r="L18" i="29"/>
  <c r="E17" i="29"/>
  <c r="BC15" i="29"/>
  <c r="AV14" i="29"/>
  <c r="I13" i="29"/>
  <c r="AV4" i="29"/>
  <c r="AY34" i="29"/>
  <c r="AR33" i="29"/>
  <c r="AK32" i="29"/>
  <c r="AD31" i="29"/>
  <c r="W30" i="29"/>
  <c r="P29" i="29"/>
  <c r="I28" i="29"/>
  <c r="B27" i="29"/>
  <c r="AZ25" i="29"/>
  <c r="AS24" i="29"/>
  <c r="AL23" i="29"/>
  <c r="AE22" i="29"/>
  <c r="X21" i="29"/>
  <c r="Q20" i="29"/>
  <c r="J19" i="29"/>
  <c r="C18" i="29"/>
  <c r="BA16" i="29"/>
  <c r="AT15" i="29"/>
  <c r="AM14" i="29"/>
  <c r="AF12" i="29"/>
  <c r="Y3" i="29"/>
  <c r="AC31" i="29"/>
  <c r="V30" i="29"/>
  <c r="O29" i="29"/>
  <c r="H28" i="29"/>
  <c r="BF26" i="29"/>
  <c r="AY25" i="29"/>
  <c r="AR24" i="29"/>
  <c r="AK23" i="29"/>
  <c r="AD22" i="29"/>
  <c r="W21" i="29"/>
  <c r="P20" i="29"/>
  <c r="I19" i="29"/>
  <c r="B18" i="29"/>
  <c r="AZ16" i="29"/>
  <c r="AS15" i="29"/>
  <c r="AL14" i="29"/>
  <c r="X12" i="29"/>
  <c r="N3" i="29"/>
  <c r="BD11" i="29"/>
  <c r="AW10" i="29"/>
  <c r="AP9" i="29"/>
  <c r="AI8" i="29"/>
  <c r="AB7" i="29"/>
  <c r="U6" i="29"/>
  <c r="N5" i="29"/>
  <c r="F4" i="29"/>
  <c r="BA3" i="29"/>
  <c r="AJ13" i="29"/>
  <c r="AC12" i="29"/>
  <c r="V11" i="29"/>
  <c r="O10" i="29"/>
  <c r="H9" i="29"/>
  <c r="BF7" i="29"/>
  <c r="AY6" i="29"/>
  <c r="AR5" i="29"/>
  <c r="AK4" i="29"/>
  <c r="V3" i="29"/>
  <c r="AR12" i="29"/>
  <c r="AK11" i="29"/>
  <c r="AD10" i="29"/>
  <c r="AY12" i="29"/>
  <c r="AR11" i="29"/>
  <c r="AK10" i="29"/>
  <c r="AD9" i="29"/>
  <c r="W8" i="29"/>
  <c r="P7" i="29"/>
  <c r="I6" i="29"/>
  <c r="B5" i="29"/>
  <c r="AW3" i="29"/>
  <c r="J12" i="29"/>
  <c r="C11" i="29"/>
  <c r="BA9" i="29"/>
  <c r="AT8" i="29"/>
  <c r="AM7" i="29"/>
  <c r="AF6" i="29"/>
  <c r="Y5" i="29"/>
  <c r="R4" i="29"/>
  <c r="G14" i="29"/>
  <c r="BE12" i="29"/>
  <c r="AX11" i="29"/>
  <c r="AQ10" i="29"/>
  <c r="AJ9" i="29"/>
  <c r="AC8" i="29"/>
  <c r="V7" i="29"/>
  <c r="O6" i="29"/>
  <c r="H5" i="29"/>
  <c r="BD3" i="29"/>
  <c r="AA3" i="29"/>
  <c r="AH55" i="29"/>
  <c r="AI52" i="29"/>
  <c r="U44" i="29"/>
  <c r="K35" i="29"/>
  <c r="AN58" i="29"/>
  <c r="AG57" i="29"/>
  <c r="Z56" i="29"/>
  <c r="K55" i="29"/>
  <c r="BC50" i="29"/>
  <c r="BD41" i="29"/>
  <c r="F21" i="29"/>
  <c r="AU58" i="29"/>
  <c r="AN57" i="29"/>
  <c r="AG56" i="29"/>
  <c r="BC42" i="29"/>
  <c r="BC28" i="29"/>
  <c r="N2" i="29"/>
  <c r="F58" i="29"/>
  <c r="BD56" i="29"/>
  <c r="AW55" i="29"/>
  <c r="AB53" i="29"/>
  <c r="K46" i="29"/>
  <c r="L37" i="29"/>
  <c r="M2" i="29"/>
  <c r="E58" i="29"/>
  <c r="BC56" i="29"/>
  <c r="AV55" i="29"/>
  <c r="Z53" i="29"/>
  <c r="C46" i="29"/>
  <c r="D37" i="29"/>
  <c r="AZ2" i="29"/>
  <c r="AB58" i="29"/>
  <c r="U57" i="29"/>
  <c r="N56" i="29"/>
  <c r="AU54" i="29"/>
  <c r="P49" i="29"/>
  <c r="Q40" i="29"/>
  <c r="AR2" i="29"/>
  <c r="K2" i="29"/>
  <c r="C58" i="29"/>
  <c r="BA56" i="29"/>
  <c r="AT55" i="29"/>
  <c r="AR45" i="29"/>
  <c r="AS36" i="29"/>
  <c r="AQ54" i="29"/>
  <c r="BE48" i="29"/>
  <c r="BF39" i="29"/>
  <c r="AP54" i="29"/>
  <c r="AI53" i="29"/>
  <c r="BF38" i="29"/>
  <c r="AY37" i="29"/>
  <c r="AR36" i="29"/>
  <c r="AF35" i="29"/>
  <c r="AZ32" i="29"/>
  <c r="S24" i="29"/>
  <c r="T15" i="29"/>
  <c r="E42" i="29"/>
  <c r="BC40" i="29"/>
  <c r="AV39" i="29"/>
  <c r="AO38" i="29"/>
  <c r="AH37" i="29"/>
  <c r="AA36" i="29"/>
  <c r="H35" i="29"/>
  <c r="BA30" i="29"/>
  <c r="BB21" i="29"/>
  <c r="AS7" i="29"/>
  <c r="H54" i="29"/>
  <c r="BF52" i="29"/>
  <c r="AY51" i="29"/>
  <c r="AR50" i="29"/>
  <c r="AK49" i="29"/>
  <c r="AD48" i="29"/>
  <c r="W47" i="29"/>
  <c r="P46" i="29"/>
  <c r="I45" i="29"/>
  <c r="B44" i="29"/>
  <c r="AZ42" i="29"/>
  <c r="AS41" i="29"/>
  <c r="AL40" i="29"/>
  <c r="AE39" i="29"/>
  <c r="X38" i="29"/>
  <c r="Q37" i="29"/>
  <c r="J36" i="29"/>
  <c r="AJ34" i="29"/>
  <c r="AE28" i="29"/>
  <c r="AF19" i="29"/>
  <c r="AE54" i="29"/>
  <c r="X53" i="29"/>
  <c r="Q52" i="29"/>
  <c r="J51" i="29"/>
  <c r="C50" i="29"/>
  <c r="BA48" i="29"/>
  <c r="AT47" i="29"/>
  <c r="AM46" i="29"/>
  <c r="AF45" i="29"/>
  <c r="Y44" i="29"/>
  <c r="R43" i="29"/>
  <c r="K42" i="29"/>
  <c r="D41" i="29"/>
  <c r="BB39" i="29"/>
  <c r="AU38" i="29"/>
  <c r="AN37" i="29"/>
  <c r="AG36" i="29"/>
  <c r="Q35" i="29"/>
  <c r="AR31" i="29"/>
  <c r="AS22" i="29"/>
  <c r="W13" i="29"/>
  <c r="X52" i="29"/>
  <c r="Q51" i="29"/>
  <c r="J50" i="29"/>
  <c r="C49" i="29"/>
  <c r="BA47" i="29"/>
  <c r="AT46" i="29"/>
  <c r="AM45" i="29"/>
  <c r="AF44" i="29"/>
  <c r="Y43" i="29"/>
  <c r="R42" i="29"/>
  <c r="K41" i="29"/>
  <c r="D40" i="29"/>
  <c r="BB38" i="29"/>
  <c r="AU37" i="29"/>
  <c r="AN36" i="29"/>
  <c r="AA35" i="29"/>
  <c r="AJ32" i="29"/>
  <c r="AR23" i="29"/>
  <c r="AS14" i="29"/>
  <c r="AM52" i="29"/>
  <c r="Y50" i="29"/>
  <c r="R49" i="29"/>
  <c r="K48" i="29"/>
  <c r="D47" i="29"/>
  <c r="BB45" i="29"/>
  <c r="AU44" i="29"/>
  <c r="AN43" i="29"/>
  <c r="AG42" i="29"/>
  <c r="Z41" i="29"/>
  <c r="S40" i="29"/>
  <c r="L39" i="29"/>
  <c r="E38" i="29"/>
  <c r="BC36" i="29"/>
  <c r="AU35" i="29"/>
  <c r="AP33" i="29"/>
  <c r="AX25" i="29"/>
  <c r="AY16" i="29"/>
  <c r="T54" i="29"/>
  <c r="M53" i="29"/>
  <c r="F52" i="29"/>
  <c r="BD50" i="29"/>
  <c r="AW49" i="29"/>
  <c r="AP48" i="29"/>
  <c r="AI47" i="29"/>
  <c r="AB46" i="29"/>
  <c r="U45" i="29"/>
  <c r="N44" i="29"/>
  <c r="G43" i="29"/>
  <c r="BE41" i="29"/>
  <c r="AX40" i="29"/>
  <c r="AQ39" i="29"/>
  <c r="AJ38" i="29"/>
  <c r="AC37" i="29"/>
  <c r="V36" i="29"/>
  <c r="BE34" i="29"/>
  <c r="M30" i="29"/>
  <c r="N21" i="29"/>
  <c r="P34" i="29"/>
  <c r="I33" i="29"/>
  <c r="B32" i="29"/>
  <c r="AZ30" i="29"/>
  <c r="AS29" i="29"/>
  <c r="AL28" i="29"/>
  <c r="AE27" i="29"/>
  <c r="X26" i="29"/>
  <c r="Q25" i="29"/>
  <c r="J24" i="29"/>
  <c r="C23" i="29"/>
  <c r="BA21" i="29"/>
  <c r="AT20" i="29"/>
  <c r="AM19" i="29"/>
  <c r="AF18" i="29"/>
  <c r="Y17" i="29"/>
  <c r="R16" i="29"/>
  <c r="K15" i="29"/>
  <c r="BB13" i="29"/>
  <c r="AK7" i="29"/>
  <c r="AM34" i="29"/>
  <c r="AF33" i="29"/>
  <c r="Y32" i="29"/>
  <c r="R31" i="29"/>
  <c r="K30" i="29"/>
  <c r="D29" i="29"/>
  <c r="BB27" i="29"/>
  <c r="AU26" i="29"/>
  <c r="AN25" i="29"/>
  <c r="AG24" i="29"/>
  <c r="Z23" i="29"/>
  <c r="S22" i="29"/>
  <c r="L21" i="29"/>
  <c r="E20" i="29"/>
  <c r="BC18" i="29"/>
  <c r="AV17" i="29"/>
  <c r="AO16" i="29"/>
  <c r="AH15" i="29"/>
  <c r="AA14" i="29"/>
  <c r="AX10" i="29"/>
  <c r="AD34" i="29"/>
  <c r="W33" i="29"/>
  <c r="P32" i="29"/>
  <c r="I31" i="29"/>
  <c r="B30" i="29"/>
  <c r="AZ28" i="29"/>
  <c r="AS27" i="29"/>
  <c r="AL26" i="29"/>
  <c r="AE25" i="29"/>
  <c r="X24" i="29"/>
  <c r="Q23" i="29"/>
  <c r="J22" i="29"/>
  <c r="C21" i="29"/>
  <c r="BA19" i="29"/>
  <c r="AT18" i="29"/>
  <c r="AM17" i="29"/>
  <c r="AF16" i="29"/>
  <c r="Y15" i="29"/>
  <c r="Q14" i="29"/>
  <c r="AI9" i="29"/>
  <c r="AJ35" i="29"/>
  <c r="AC34" i="29"/>
  <c r="V33" i="29"/>
  <c r="O32" i="29"/>
  <c r="H31" i="29"/>
  <c r="BF29" i="29"/>
  <c r="AY28" i="29"/>
  <c r="AR27" i="29"/>
  <c r="AK26" i="29"/>
  <c r="AD25" i="29"/>
  <c r="W24" i="29"/>
  <c r="P23" i="29"/>
  <c r="I22" i="29"/>
  <c r="B21" i="29"/>
  <c r="AZ19" i="29"/>
  <c r="AS18" i="29"/>
  <c r="AL17" i="29"/>
  <c r="AE16" i="29"/>
  <c r="X15" i="29"/>
  <c r="P14" i="29"/>
  <c r="AA9" i="29"/>
  <c r="AS33" i="29"/>
  <c r="AL32" i="29"/>
  <c r="AE31" i="29"/>
  <c r="X30" i="29"/>
  <c r="Q29" i="29"/>
  <c r="J28" i="29"/>
  <c r="C27" i="29"/>
  <c r="BA25" i="29"/>
  <c r="AT24" i="29"/>
  <c r="AM23" i="29"/>
  <c r="AF22" i="29"/>
  <c r="Y21" i="29"/>
  <c r="R20" i="29"/>
  <c r="K19" i="29"/>
  <c r="D18" i="29"/>
  <c r="BB16" i="29"/>
  <c r="AU15" i="29"/>
  <c r="AN14" i="29"/>
  <c r="AN12" i="29"/>
  <c r="AK3" i="29"/>
  <c r="AQ34" i="29"/>
  <c r="AJ33" i="29"/>
  <c r="AC32" i="29"/>
  <c r="V31" i="29"/>
  <c r="O30" i="29"/>
  <c r="H29" i="29"/>
  <c r="BF27" i="29"/>
  <c r="AY26" i="29"/>
  <c r="AR25" i="29"/>
  <c r="AK24" i="29"/>
  <c r="AD23" i="29"/>
  <c r="W22" i="29"/>
  <c r="P21" i="29"/>
  <c r="I20" i="29"/>
  <c r="B19" i="29"/>
  <c r="AZ17" i="29"/>
  <c r="AS16" i="29"/>
  <c r="AL15" i="29"/>
  <c r="AE14" i="29"/>
  <c r="Y11" i="29"/>
  <c r="AB32" i="29"/>
  <c r="U31" i="29"/>
  <c r="N30" i="29"/>
  <c r="G29" i="29"/>
  <c r="BE27" i="29"/>
  <c r="AX26" i="29"/>
  <c r="AQ25" i="29"/>
  <c r="AJ24" i="29"/>
  <c r="AC23" i="29"/>
  <c r="V22" i="29"/>
  <c r="O21" i="29"/>
  <c r="H20" i="29"/>
  <c r="BF18" i="29"/>
  <c r="AY17" i="29"/>
  <c r="AR16" i="29"/>
  <c r="AK15" i="29"/>
  <c r="AD14" i="29"/>
  <c r="Q11" i="29"/>
  <c r="BC12" i="29"/>
  <c r="AV11" i="29"/>
  <c r="AO10" i="29"/>
  <c r="AH9" i="29"/>
  <c r="AA8" i="29"/>
  <c r="T7" i="29"/>
  <c r="M6" i="29"/>
  <c r="F5" i="29"/>
  <c r="BB3" i="29"/>
  <c r="AQ3" i="29"/>
  <c r="AB13" i="29"/>
  <c r="U12" i="29"/>
  <c r="N11" i="29"/>
  <c r="G10" i="29"/>
  <c r="BE8" i="29"/>
  <c r="AX7" i="29"/>
  <c r="AQ6" i="29"/>
  <c r="AJ5" i="29"/>
  <c r="AC4" i="29"/>
  <c r="H3" i="29"/>
  <c r="AJ12" i="29"/>
  <c r="AC11" i="29"/>
  <c r="V10" i="29"/>
  <c r="G9" i="29"/>
  <c r="BE7" i="29"/>
  <c r="AX6" i="29"/>
  <c r="AQ5" i="29"/>
  <c r="AJ4" i="29"/>
  <c r="U3" i="29"/>
  <c r="AQ12" i="29"/>
  <c r="AJ11" i="29"/>
  <c r="AC10" i="29"/>
  <c r="V9" i="29"/>
  <c r="O8" i="29"/>
  <c r="H7" i="29"/>
  <c r="BF5" i="29"/>
  <c r="AY4" i="29"/>
  <c r="AN3" i="29"/>
  <c r="B12" i="29"/>
  <c r="AZ10" i="29"/>
  <c r="AS9" i="29"/>
  <c r="AL8" i="29"/>
  <c r="AE7" i="29"/>
  <c r="X6" i="29"/>
  <c r="Q5" i="29"/>
  <c r="I4" i="29"/>
  <c r="BD13" i="29"/>
  <c r="AW12" i="29"/>
  <c r="AP11" i="29"/>
  <c r="AI10" i="29"/>
  <c r="AB9" i="29"/>
  <c r="U8" i="29"/>
  <c r="N7" i="29"/>
  <c r="G6" i="29"/>
  <c r="BE4" i="29"/>
  <c r="AR3" i="29"/>
  <c r="S3" i="29"/>
  <c r="BE2" i="29"/>
  <c r="C52" i="29"/>
  <c r="N43" i="29"/>
  <c r="L31" i="29"/>
  <c r="AF58" i="29"/>
  <c r="Y57" i="29"/>
  <c r="R56" i="29"/>
  <c r="BC54" i="29"/>
  <c r="AV49" i="29"/>
  <c r="AW40" i="29"/>
  <c r="AU2" i="29"/>
  <c r="AM58" i="29"/>
  <c r="AF57" i="29"/>
  <c r="Y56" i="29"/>
  <c r="J55" i="29"/>
  <c r="AU50" i="29"/>
  <c r="AV41" i="29"/>
  <c r="BD19" i="29"/>
  <c r="F2" i="29"/>
  <c r="AN55" i="29"/>
  <c r="BA52" i="29"/>
  <c r="D45" i="29"/>
  <c r="E36" i="29"/>
  <c r="E2" i="29"/>
  <c r="BB57" i="29"/>
  <c r="AU56" i="29"/>
  <c r="AM55" i="29"/>
  <c r="AY52" i="29"/>
  <c r="BA44" i="29"/>
  <c r="BB35" i="29"/>
  <c r="AJ2" i="29"/>
  <c r="T58" i="29"/>
  <c r="M57" i="29"/>
  <c r="F56" i="29"/>
  <c r="AA54" i="29"/>
  <c r="I48" i="29"/>
  <c r="J39" i="29"/>
  <c r="AB2" i="29"/>
  <c r="C2" i="29"/>
  <c r="AZ57" i="29"/>
  <c r="AS56" i="29"/>
  <c r="AQ52" i="29"/>
  <c r="AK44" i="29"/>
  <c r="AG35" i="29"/>
  <c r="S54" i="29"/>
  <c r="AX47" i="29"/>
  <c r="AY38" i="29"/>
  <c r="BE39" i="29"/>
  <c r="AX38" i="29"/>
  <c r="AQ37" i="29"/>
  <c r="AJ36" i="29"/>
  <c r="V35" i="29"/>
  <c r="K32" i="29"/>
  <c r="L23" i="29"/>
  <c r="J14" i="29"/>
  <c r="BA50" i="29"/>
  <c r="AT49" i="29"/>
  <c r="AM48" i="29"/>
  <c r="AF47" i="29"/>
  <c r="Y46" i="29"/>
  <c r="R45" i="29"/>
  <c r="K44" i="29"/>
  <c r="D43" i="29"/>
  <c r="BB41" i="29"/>
  <c r="AU40" i="29"/>
  <c r="AN39" i="29"/>
  <c r="AG38" i="29"/>
  <c r="Z37" i="29"/>
  <c r="S36" i="29"/>
  <c r="AZ34" i="29"/>
  <c r="AT29" i="29"/>
  <c r="AU20" i="29"/>
  <c r="G55" i="29"/>
  <c r="BE53" i="29"/>
  <c r="AX52" i="29"/>
  <c r="AQ51" i="29"/>
  <c r="AJ50" i="29"/>
  <c r="AC49" i="29"/>
  <c r="V48" i="29"/>
  <c r="O47" i="29"/>
  <c r="H46" i="29"/>
  <c r="BF44" i="29"/>
  <c r="AY43" i="29"/>
  <c r="AR42" i="29"/>
  <c r="AK41" i="29"/>
  <c r="AD40" i="29"/>
  <c r="W39" i="29"/>
  <c r="P38" i="29"/>
  <c r="I37" i="29"/>
  <c r="B36" i="29"/>
  <c r="T34" i="29"/>
  <c r="X27" i="29"/>
  <c r="Y18" i="29"/>
  <c r="W54" i="29"/>
  <c r="P53" i="29"/>
  <c r="I52" i="29"/>
  <c r="B51" i="29"/>
  <c r="AZ49" i="29"/>
  <c r="AS48" i="29"/>
  <c r="AL47" i="29"/>
  <c r="AE46" i="29"/>
  <c r="X45" i="29"/>
  <c r="Q44" i="29"/>
  <c r="J43" i="29"/>
  <c r="C42" i="29"/>
  <c r="BA40" i="29"/>
  <c r="AT39" i="29"/>
  <c r="AM38" i="29"/>
  <c r="AF37" i="29"/>
  <c r="Y36" i="29"/>
  <c r="E35" i="29"/>
  <c r="AK30" i="29"/>
  <c r="AL21" i="29"/>
  <c r="AE5" i="29"/>
  <c r="P52" i="29"/>
  <c r="I51" i="29"/>
  <c r="B50" i="29"/>
  <c r="AZ48" i="29"/>
  <c r="AS47" i="29"/>
  <c r="AL46" i="29"/>
  <c r="AE45" i="29"/>
  <c r="X44" i="29"/>
  <c r="Q43" i="29"/>
  <c r="J42" i="29"/>
  <c r="C41" i="29"/>
  <c r="BA39" i="29"/>
  <c r="AT38" i="29"/>
  <c r="AM37" i="29"/>
  <c r="AF36" i="29"/>
  <c r="P35" i="29"/>
  <c r="AJ31" i="29"/>
  <c r="AK22" i="29"/>
  <c r="BF12" i="29"/>
  <c r="AS54" i="29"/>
  <c r="AL53" i="29"/>
  <c r="AE52" i="29"/>
  <c r="X51" i="29"/>
  <c r="Q50" i="29"/>
  <c r="J49" i="29"/>
  <c r="C48" i="29"/>
  <c r="BA46" i="29"/>
  <c r="AT45" i="29"/>
  <c r="AM44" i="29"/>
  <c r="AF43" i="29"/>
  <c r="Y42" i="29"/>
  <c r="R41" i="29"/>
  <c r="K40" i="29"/>
  <c r="D39" i="29"/>
  <c r="BB37" i="29"/>
  <c r="AU36" i="29"/>
  <c r="AK35" i="29"/>
  <c r="J33" i="29"/>
  <c r="AQ24" i="29"/>
  <c r="AR15" i="29"/>
  <c r="L54" i="29"/>
  <c r="E53" i="29"/>
  <c r="BC51" i="29"/>
  <c r="AV50" i="29"/>
  <c r="AO49" i="29"/>
  <c r="AH48" i="29"/>
  <c r="AA47" i="29"/>
  <c r="T46" i="29"/>
  <c r="M45" i="29"/>
  <c r="F44" i="29"/>
  <c r="BD42" i="29"/>
  <c r="AW41" i="29"/>
  <c r="AP40" i="29"/>
  <c r="AI39" i="29"/>
  <c r="AB38" i="29"/>
  <c r="U37" i="29"/>
  <c r="N36" i="29"/>
  <c r="AR34" i="29"/>
  <c r="F29" i="29"/>
  <c r="G20" i="29"/>
  <c r="H34" i="29"/>
  <c r="BF32" i="29"/>
  <c r="AY31" i="29"/>
  <c r="AR30" i="29"/>
  <c r="AK29" i="29"/>
  <c r="AD28" i="29"/>
  <c r="W27" i="29"/>
  <c r="P26" i="29"/>
  <c r="I25" i="29"/>
  <c r="B24" i="29"/>
  <c r="AZ22" i="29"/>
  <c r="AS21" i="29"/>
  <c r="AL20" i="29"/>
  <c r="AE19" i="29"/>
  <c r="X18" i="29"/>
  <c r="Q17" i="29"/>
  <c r="J16" i="29"/>
  <c r="C15" i="29"/>
  <c r="AO13" i="29"/>
  <c r="AD6" i="29"/>
  <c r="AE34" i="29"/>
  <c r="X33" i="29"/>
  <c r="Q32" i="29"/>
  <c r="J31" i="29"/>
  <c r="C30" i="29"/>
  <c r="BA28" i="29"/>
  <c r="AT27" i="29"/>
  <c r="AM26" i="29"/>
  <c r="AF25" i="29"/>
  <c r="Y24" i="29"/>
  <c r="R23" i="29"/>
  <c r="K22" i="29"/>
  <c r="D21" i="29"/>
  <c r="BB19" i="29"/>
  <c r="AU18" i="29"/>
  <c r="AN17" i="29"/>
  <c r="AG16" i="29"/>
  <c r="Z15" i="29"/>
  <c r="R14" i="29"/>
  <c r="AQ9" i="29"/>
  <c r="V34" i="29"/>
  <c r="O33" i="29"/>
  <c r="H32" i="29"/>
  <c r="BF30" i="29"/>
  <c r="AY29" i="29"/>
  <c r="AR28" i="29"/>
  <c r="AK27" i="29"/>
  <c r="AD26" i="29"/>
  <c r="W25" i="29"/>
  <c r="P24" i="29"/>
  <c r="I23" i="29"/>
  <c r="B22" i="29"/>
  <c r="AZ20" i="29"/>
  <c r="AS19" i="29"/>
  <c r="AL18" i="29"/>
  <c r="AE17" i="29"/>
  <c r="X16" i="29"/>
  <c r="Q15" i="29"/>
  <c r="F14" i="29"/>
  <c r="AB8" i="29"/>
  <c r="AB35" i="29"/>
  <c r="U34" i="29"/>
  <c r="N33" i="29"/>
  <c r="G32" i="29"/>
  <c r="BE30" i="29"/>
  <c r="AX29" i="29"/>
  <c r="AQ28" i="29"/>
  <c r="AJ27" i="29"/>
  <c r="AC26" i="29"/>
  <c r="V25" i="29"/>
  <c r="O24" i="29"/>
  <c r="H23" i="29"/>
  <c r="BF21" i="29"/>
  <c r="AY20" i="29"/>
  <c r="AR19" i="29"/>
  <c r="AK18" i="29"/>
  <c r="AD17" i="29"/>
  <c r="W16" i="29"/>
  <c r="P15" i="29"/>
  <c r="E14" i="29"/>
  <c r="T8" i="29"/>
  <c r="AK33" i="29"/>
  <c r="AD32" i="29"/>
  <c r="W31" i="29"/>
  <c r="P30" i="29"/>
  <c r="I29" i="29"/>
  <c r="B28" i="29"/>
  <c r="AZ26" i="29"/>
  <c r="AS25" i="29"/>
  <c r="AL24" i="29"/>
  <c r="AE23" i="29"/>
  <c r="X22" i="29"/>
  <c r="Q21" i="29"/>
  <c r="J20" i="29"/>
  <c r="C19" i="29"/>
  <c r="BA17" i="29"/>
  <c r="AT16" i="29"/>
  <c r="AM15" i="29"/>
  <c r="AF14" i="29"/>
  <c r="AG11" i="29"/>
  <c r="AP35" i="29"/>
  <c r="AI34" i="29"/>
  <c r="AB33" i="29"/>
  <c r="U32" i="29"/>
  <c r="N31" i="29"/>
  <c r="G30" i="29"/>
  <c r="BE28" i="29"/>
  <c r="AX27" i="29"/>
  <c r="AQ26" i="29"/>
  <c r="AJ25" i="29"/>
  <c r="AC24" i="29"/>
  <c r="V23" i="29"/>
  <c r="O22" i="29"/>
  <c r="H21" i="29"/>
  <c r="BF19" i="29"/>
  <c r="AY18" i="29"/>
  <c r="AR17" i="29"/>
  <c r="AK16" i="29"/>
  <c r="AD15" i="29"/>
  <c r="W14" i="29"/>
  <c r="R10" i="29"/>
  <c r="T32" i="29"/>
  <c r="M31" i="29"/>
  <c r="F30" i="29"/>
  <c r="BD28" i="29"/>
  <c r="AW27" i="29"/>
  <c r="AP26" i="29"/>
  <c r="AI25" i="29"/>
  <c r="AB24" i="29"/>
  <c r="U23" i="29"/>
  <c r="N22" i="29"/>
  <c r="G21" i="29"/>
  <c r="BE19" i="29"/>
  <c r="AX18" i="29"/>
  <c r="AQ17" i="29"/>
  <c r="AJ16" i="29"/>
  <c r="AC15" i="29"/>
  <c r="V14" i="29"/>
  <c r="J10" i="29"/>
  <c r="AU12" i="29"/>
  <c r="AN11" i="29"/>
  <c r="AG10" i="29"/>
  <c r="Z9" i="29"/>
  <c r="S8" i="29"/>
  <c r="L7" i="29"/>
  <c r="E6" i="29"/>
  <c r="BC4" i="29"/>
  <c r="AS3" i="29"/>
  <c r="AS13" i="29"/>
  <c r="AL12" i="29"/>
  <c r="AE11" i="29"/>
  <c r="X10" i="29"/>
  <c r="Q9" i="29"/>
  <c r="J8" i="29"/>
  <c r="C7" i="29"/>
  <c r="BA5" i="29"/>
  <c r="AT4" i="29"/>
  <c r="AG3" i="29"/>
  <c r="T13" i="29"/>
  <c r="M12" i="29"/>
  <c r="F11" i="29"/>
  <c r="BD9" i="29"/>
  <c r="AW8" i="29"/>
  <c r="AP7" i="29"/>
  <c r="AI6" i="29"/>
  <c r="AB5" i="29"/>
  <c r="U4" i="29"/>
  <c r="AI13" i="29"/>
  <c r="AB12" i="29"/>
  <c r="U11" i="29"/>
  <c r="F10" i="29"/>
  <c r="BD8" i="29"/>
  <c r="AW7" i="29"/>
  <c r="AP6" i="29"/>
  <c r="AI5" i="29"/>
  <c r="AB4" i="29"/>
  <c r="F3" i="29"/>
  <c r="AI12" i="29"/>
  <c r="AB11" i="29"/>
  <c r="U10" i="29"/>
  <c r="N9" i="29"/>
  <c r="G8" i="29"/>
  <c r="BE6" i="29"/>
  <c r="AX5" i="29"/>
  <c r="AQ4" i="29"/>
  <c r="AD3" i="29"/>
  <c r="AY11" i="29"/>
  <c r="AR10" i="29"/>
  <c r="AK9" i="29"/>
  <c r="AD8" i="29"/>
  <c r="W7" i="29"/>
  <c r="P6" i="29"/>
  <c r="I5" i="29"/>
  <c r="BE3" i="29"/>
  <c r="AV13" i="29"/>
  <c r="AO12" i="29"/>
  <c r="AH11" i="29"/>
  <c r="AA10" i="29"/>
  <c r="T9" i="29"/>
  <c r="M8" i="29"/>
  <c r="F7" i="29"/>
  <c r="BD5" i="29"/>
  <c r="AW4" i="29"/>
  <c r="AJ3" i="29"/>
  <c r="K3" i="29"/>
  <c r="AW2" i="29"/>
  <c r="AO58" i="29"/>
  <c r="AH57" i="29"/>
  <c r="AA56" i="29"/>
  <c r="F51" i="29"/>
  <c r="G42" i="29"/>
  <c r="M22" i="29"/>
  <c r="X58" i="29"/>
  <c r="Q57" i="29"/>
  <c r="J56" i="29"/>
  <c r="AO48" i="29"/>
  <c r="AP39" i="29"/>
  <c r="AM2" i="29"/>
  <c r="AE58" i="29"/>
  <c r="X57" i="29"/>
  <c r="Q56" i="29"/>
  <c r="AN49" i="29"/>
  <c r="AO40" i="29"/>
  <c r="AN2" i="29"/>
  <c r="AD55" i="29"/>
  <c r="U52" i="29"/>
  <c r="BB43" i="29"/>
  <c r="Z34" i="29"/>
  <c r="S52" i="29"/>
  <c r="AT43" i="29"/>
  <c r="I34" i="29"/>
  <c r="T2" i="29"/>
  <c r="AZ53" i="29"/>
  <c r="B47" i="29"/>
  <c r="C38" i="29"/>
  <c r="AY58" i="29"/>
  <c r="AR57" i="29"/>
  <c r="AK56" i="29"/>
  <c r="Z55" i="29"/>
  <c r="K52" i="29"/>
  <c r="AD43" i="29"/>
  <c r="B33" i="29"/>
  <c r="AR53" i="29"/>
  <c r="AQ46" i="29"/>
  <c r="AR37" i="29"/>
  <c r="AW39" i="29"/>
  <c r="AP38" i="29"/>
  <c r="AI37" i="29"/>
  <c r="AB36" i="29"/>
  <c r="I35" i="29"/>
  <c r="D31" i="29"/>
  <c r="E22" i="29"/>
  <c r="AZ8" i="29"/>
  <c r="C44" i="29"/>
  <c r="BA42" i="29"/>
  <c r="AT41" i="29"/>
  <c r="AM40" i="29"/>
  <c r="AF39" i="29"/>
  <c r="Y38" i="29"/>
  <c r="R37" i="29"/>
  <c r="K36" i="29"/>
  <c r="AN34" i="29"/>
  <c r="AM28" i="29"/>
  <c r="AN19" i="29"/>
  <c r="BD54" i="29"/>
  <c r="AW53" i="29"/>
  <c r="AP52" i="29"/>
  <c r="AI51" i="29"/>
  <c r="AB50" i="29"/>
  <c r="U49" i="29"/>
  <c r="N48" i="29"/>
  <c r="G47" i="29"/>
  <c r="BE45" i="29"/>
  <c r="AX44" i="29"/>
  <c r="AQ43" i="29"/>
  <c r="AJ42" i="29"/>
  <c r="AC41" i="29"/>
  <c r="V40" i="29"/>
  <c r="O39" i="29"/>
  <c r="H38" i="29"/>
  <c r="BF36" i="29"/>
  <c r="AX35" i="29"/>
  <c r="AY33" i="29"/>
  <c r="Q26" i="29"/>
  <c r="R17" i="29"/>
  <c r="O54" i="29"/>
  <c r="H53" i="29"/>
  <c r="BF51" i="29"/>
  <c r="AY50" i="29"/>
  <c r="AR49" i="29"/>
  <c r="AK48" i="29"/>
  <c r="AD47" i="29"/>
  <c r="W46" i="29"/>
  <c r="P45" i="29"/>
  <c r="I44" i="29"/>
  <c r="B43" i="29"/>
  <c r="AZ41" i="29"/>
  <c r="AS40" i="29"/>
  <c r="AL39" i="29"/>
  <c r="AE38" i="29"/>
  <c r="X37" i="29"/>
  <c r="Q36" i="29"/>
  <c r="AW34" i="29"/>
  <c r="AD29" i="29"/>
  <c r="AE20" i="29"/>
  <c r="H52" i="29"/>
  <c r="BF50" i="29"/>
  <c r="AY49" i="29"/>
  <c r="AR48" i="29"/>
  <c r="AK47" i="29"/>
  <c r="AD46" i="29"/>
  <c r="W45" i="29"/>
  <c r="P44" i="29"/>
  <c r="I43" i="29"/>
  <c r="B42" i="29"/>
  <c r="AZ40" i="29"/>
  <c r="AS39" i="29"/>
  <c r="AL38" i="29"/>
  <c r="AE37" i="29"/>
  <c r="X36" i="29"/>
  <c r="C35" i="29"/>
  <c r="AC30" i="29"/>
  <c r="AD21" i="29"/>
  <c r="X4" i="29"/>
  <c r="W52" i="29"/>
  <c r="P51" i="29"/>
  <c r="I50" i="29"/>
  <c r="B49" i="29"/>
  <c r="AZ47" i="29"/>
  <c r="AS46" i="29"/>
  <c r="AL45" i="29"/>
  <c r="AE44" i="29"/>
  <c r="X43" i="29"/>
  <c r="Q42" i="29"/>
  <c r="J41" i="29"/>
  <c r="C40" i="29"/>
  <c r="BA38" i="29"/>
  <c r="AT37" i="29"/>
  <c r="AM36" i="29"/>
  <c r="Y35" i="29"/>
  <c r="AI32" i="29"/>
  <c r="AJ23" i="29"/>
  <c r="AK14" i="29"/>
  <c r="D54" i="29"/>
  <c r="BB52" i="29"/>
  <c r="AU51" i="29"/>
  <c r="AN50" i="29"/>
  <c r="AG49" i="29"/>
  <c r="Z48" i="29"/>
  <c r="S47" i="29"/>
  <c r="L46" i="29"/>
  <c r="E45" i="29"/>
  <c r="BC43" i="29"/>
  <c r="AV42" i="29"/>
  <c r="AO41" i="29"/>
  <c r="AH40" i="29"/>
  <c r="AA39" i="29"/>
  <c r="T38" i="29"/>
  <c r="M37" i="29"/>
  <c r="F36" i="29"/>
  <c r="AB34" i="29"/>
  <c r="BD27" i="29"/>
  <c r="BE18" i="29"/>
  <c r="BE33" i="29"/>
  <c r="AX32" i="29"/>
  <c r="AQ31" i="29"/>
  <c r="AJ30" i="29"/>
  <c r="AC29" i="29"/>
  <c r="V28" i="29"/>
  <c r="O27" i="29"/>
  <c r="H26" i="29"/>
  <c r="BF24" i="29"/>
  <c r="AY23" i="29"/>
  <c r="AR22" i="29"/>
  <c r="AK21" i="29"/>
  <c r="AD20" i="29"/>
  <c r="W19" i="29"/>
  <c r="P18" i="29"/>
  <c r="I17" i="29"/>
  <c r="B16" i="29"/>
  <c r="AZ14" i="29"/>
  <c r="V13" i="29"/>
  <c r="W5" i="29"/>
  <c r="W34" i="29"/>
  <c r="P33" i="29"/>
  <c r="I32" i="29"/>
  <c r="B31" i="29"/>
  <c r="AZ29" i="29"/>
  <c r="AS28" i="29"/>
  <c r="AL27" i="29"/>
  <c r="AE26" i="29"/>
  <c r="X25" i="29"/>
  <c r="Q24" i="29"/>
  <c r="J23" i="29"/>
  <c r="C22" i="29"/>
  <c r="BA20" i="29"/>
  <c r="AT19" i="29"/>
  <c r="AM18" i="29"/>
  <c r="AF17" i="29"/>
  <c r="Y16" i="29"/>
  <c r="R15" i="29"/>
  <c r="H14" i="29"/>
  <c r="AJ8" i="29"/>
  <c r="N34" i="29"/>
  <c r="G33" i="29"/>
  <c r="BE31" i="29"/>
  <c r="AX30" i="29"/>
  <c r="AQ29" i="29"/>
  <c r="AJ28" i="29"/>
  <c r="AC27" i="29"/>
  <c r="V26" i="29"/>
  <c r="O25" i="29"/>
  <c r="H24" i="29"/>
  <c r="BF22" i="29"/>
  <c r="AY21" i="29"/>
  <c r="AR20" i="29"/>
  <c r="AK19" i="29"/>
  <c r="AD18" i="29"/>
  <c r="W17" i="29"/>
  <c r="P16" i="29"/>
  <c r="I15" i="29"/>
  <c r="AX13" i="29"/>
  <c r="U7" i="29"/>
  <c r="T35" i="29"/>
  <c r="M34" i="29"/>
  <c r="F33" i="29"/>
  <c r="BD31" i="29"/>
  <c r="AW30" i="29"/>
  <c r="AP29" i="29"/>
  <c r="AI28" i="29"/>
  <c r="AB27" i="29"/>
  <c r="U26" i="29"/>
  <c r="N25" i="29"/>
  <c r="G24" i="29"/>
  <c r="BE22" i="29"/>
  <c r="AX21" i="29"/>
  <c r="AQ20" i="29"/>
  <c r="AJ19" i="29"/>
  <c r="AC18" i="29"/>
  <c r="V17" i="29"/>
  <c r="O16" i="29"/>
  <c r="H15" i="29"/>
  <c r="AW13" i="29"/>
  <c r="M7" i="29"/>
  <c r="AC33" i="29"/>
  <c r="V32" i="29"/>
  <c r="O31" i="29"/>
  <c r="H30" i="29"/>
  <c r="BF28" i="29"/>
  <c r="AY27" i="29"/>
  <c r="AR26" i="29"/>
  <c r="AK25" i="29"/>
  <c r="AD24" i="29"/>
  <c r="W23" i="29"/>
  <c r="P22" i="29"/>
  <c r="I21" i="29"/>
  <c r="B20" i="29"/>
  <c r="AZ18" i="29"/>
  <c r="AS17" i="29"/>
  <c r="AL16" i="29"/>
  <c r="AE15" i="29"/>
  <c r="X14" i="29"/>
  <c r="Z10" i="29"/>
  <c r="AH35" i="29"/>
  <c r="AA34" i="29"/>
  <c r="T33" i="29"/>
  <c r="M32" i="29"/>
  <c r="F31" i="29"/>
  <c r="BD29" i="29"/>
  <c r="AW28" i="29"/>
  <c r="AP27" i="29"/>
  <c r="AI26" i="29"/>
  <c r="AB25" i="29"/>
  <c r="U24" i="29"/>
  <c r="N23" i="29"/>
  <c r="G22" i="29"/>
  <c r="BE20" i="29"/>
  <c r="AX19" i="29"/>
  <c r="AQ18" i="29"/>
  <c r="AJ17" i="29"/>
  <c r="AC16" i="29"/>
  <c r="V15" i="29"/>
  <c r="M14" i="29"/>
  <c r="K9" i="29"/>
  <c r="L32" i="29"/>
  <c r="E31" i="29"/>
  <c r="BC29" i="29"/>
  <c r="AV28" i="29"/>
  <c r="AO27" i="29"/>
  <c r="AH26" i="29"/>
  <c r="AA25" i="29"/>
  <c r="T24" i="29"/>
  <c r="M23" i="29"/>
  <c r="F22" i="29"/>
  <c r="BD20" i="29"/>
  <c r="AW19" i="29"/>
  <c r="AP18" i="29"/>
  <c r="AI17" i="29"/>
  <c r="AB16" i="29"/>
  <c r="U15" i="29"/>
  <c r="C9" i="29"/>
  <c r="AM12" i="29"/>
  <c r="AF11" i="29"/>
  <c r="Y10" i="29"/>
  <c r="R9" i="29"/>
  <c r="K8" i="29"/>
  <c r="D7" i="29"/>
  <c r="BB5" i="29"/>
  <c r="AU4" i="29"/>
  <c r="AH3" i="29"/>
  <c r="W3" i="29"/>
  <c r="L13" i="29"/>
  <c r="E12" i="29"/>
  <c r="BC10" i="29"/>
  <c r="AV9" i="29"/>
  <c r="AO8" i="29"/>
  <c r="AH7" i="29"/>
  <c r="AA6" i="29"/>
  <c r="T5" i="29"/>
  <c r="M4" i="29"/>
  <c r="AA13" i="29"/>
  <c r="T12" i="29"/>
  <c r="M11" i="29"/>
  <c r="AH13" i="29"/>
  <c r="AA12" i="29"/>
  <c r="T11" i="29"/>
  <c r="M10" i="29"/>
  <c r="F9" i="29"/>
  <c r="BD7" i="29"/>
  <c r="AW6" i="29"/>
  <c r="AP5" i="29"/>
  <c r="AI4" i="29"/>
  <c r="Q3" i="29"/>
  <c r="AV3" i="29"/>
  <c r="AN13" i="29"/>
  <c r="AG12" i="29"/>
  <c r="Z11" i="29"/>
  <c r="S10" i="29"/>
  <c r="L9" i="29"/>
  <c r="E8" i="29"/>
  <c r="BC6" i="29"/>
  <c r="AV5" i="29"/>
  <c r="AO4" i="29"/>
  <c r="AB3" i="29"/>
  <c r="C3" i="29"/>
  <c r="AO2" i="29"/>
  <c r="AG58" i="29"/>
  <c r="Z57" i="29"/>
  <c r="S56" i="29"/>
  <c r="BD49" i="29"/>
  <c r="BE40" i="29"/>
  <c r="AF2" i="29"/>
  <c r="K54" i="29"/>
  <c r="AH47" i="29"/>
  <c r="AI38" i="29"/>
  <c r="AE2" i="29"/>
  <c r="W58" i="29"/>
  <c r="P57" i="29"/>
  <c r="I56" i="29"/>
  <c r="AI54" i="29"/>
  <c r="AG48" i="29"/>
  <c r="AH39" i="29"/>
  <c r="S55" i="29"/>
  <c r="AT51" i="29"/>
  <c r="AU42" i="29"/>
  <c r="AV27" i="29"/>
  <c r="R55" i="29"/>
  <c r="AL51" i="29"/>
  <c r="AM42" i="29"/>
  <c r="AO26" i="29"/>
  <c r="L2" i="29"/>
  <c r="D58" i="29"/>
  <c r="BB56" i="29"/>
  <c r="AU55" i="29"/>
  <c r="T53" i="29"/>
  <c r="AZ45" i="29"/>
  <c r="BA36" i="29"/>
  <c r="AY2" i="29"/>
  <c r="AQ58" i="29"/>
  <c r="AJ57" i="29"/>
  <c r="AC56" i="29"/>
  <c r="O55" i="29"/>
  <c r="V51" i="29"/>
  <c r="W42" i="29"/>
  <c r="AA24" i="29"/>
  <c r="L53" i="29"/>
  <c r="AJ45" i="29"/>
  <c r="AK36" i="29"/>
  <c r="AO39" i="29"/>
  <c r="AH38" i="29"/>
  <c r="AA37" i="29"/>
  <c r="T36" i="29"/>
  <c r="BB34" i="29"/>
  <c r="BB29" i="29"/>
  <c r="BC20" i="29"/>
  <c r="AL41" i="29"/>
  <c r="AE40" i="29"/>
  <c r="X39" i="29"/>
  <c r="Q38" i="29"/>
  <c r="J37" i="29"/>
  <c r="C36" i="29"/>
  <c r="X34" i="29"/>
  <c r="AF27" i="29"/>
  <c r="AG18" i="29"/>
  <c r="AO53" i="29"/>
  <c r="AH52" i="29"/>
  <c r="AA51" i="29"/>
  <c r="T50" i="29"/>
  <c r="M49" i="29"/>
  <c r="F48" i="29"/>
  <c r="BD46" i="29"/>
  <c r="AW45" i="29"/>
  <c r="AP44" i="29"/>
  <c r="AI43" i="29"/>
  <c r="AB42" i="29"/>
  <c r="U41" i="29"/>
  <c r="N40" i="29"/>
  <c r="G39" i="29"/>
  <c r="BE37" i="29"/>
  <c r="AX36" i="29"/>
  <c r="AN35" i="29"/>
  <c r="S33" i="29"/>
  <c r="J25" i="29"/>
  <c r="K16" i="29"/>
  <c r="G54" i="29"/>
  <c r="BE52" i="29"/>
  <c r="AX51" i="29"/>
  <c r="AQ50" i="29"/>
  <c r="AJ49" i="29"/>
  <c r="AC48" i="29"/>
  <c r="V47" i="29"/>
  <c r="O46" i="29"/>
  <c r="H45" i="29"/>
  <c r="BF43" i="29"/>
  <c r="AY42" i="29"/>
  <c r="AR41" i="29"/>
  <c r="AK40" i="29"/>
  <c r="AD39" i="29"/>
  <c r="W38" i="29"/>
  <c r="P37" i="29"/>
  <c r="I36" i="29"/>
  <c r="AH34" i="29"/>
  <c r="W28" i="29"/>
  <c r="X19" i="29"/>
  <c r="BE51" i="29"/>
  <c r="AX50" i="29"/>
  <c r="AQ49" i="29"/>
  <c r="AJ48" i="29"/>
  <c r="AC47" i="29"/>
  <c r="V46" i="29"/>
  <c r="O45" i="29"/>
  <c r="H44" i="29"/>
  <c r="BF42" i="29"/>
  <c r="AY41" i="29"/>
  <c r="AR40" i="29"/>
  <c r="AK39" i="29"/>
  <c r="AD38" i="29"/>
  <c r="W37" i="29"/>
  <c r="P36" i="29"/>
  <c r="AV34" i="29"/>
  <c r="V29" i="29"/>
  <c r="W20" i="29"/>
  <c r="O52" i="29"/>
  <c r="AR47" i="29"/>
  <c r="AK46" i="29"/>
  <c r="AD45" i="29"/>
  <c r="W44" i="29"/>
  <c r="P43" i="29"/>
  <c r="I42" i="29"/>
  <c r="B41" i="29"/>
  <c r="AZ39" i="29"/>
  <c r="AS38" i="29"/>
  <c r="AL37" i="29"/>
  <c r="AE36" i="29"/>
  <c r="O35" i="29"/>
  <c r="AB31" i="29"/>
  <c r="AC22" i="29"/>
  <c r="P12" i="29"/>
  <c r="BA53" i="29"/>
  <c r="AT52" i="29"/>
  <c r="AM51" i="29"/>
  <c r="AF50" i="29"/>
  <c r="Y49" i="29"/>
  <c r="R48" i="29"/>
  <c r="K47" i="29"/>
  <c r="D46" i="29"/>
  <c r="BB44" i="29"/>
  <c r="AU43" i="29"/>
  <c r="AN42" i="29"/>
  <c r="AG41" i="29"/>
  <c r="Z40" i="29"/>
  <c r="S39" i="29"/>
  <c r="L38" i="29"/>
  <c r="E37" i="29"/>
  <c r="BC35" i="29"/>
  <c r="J34" i="29"/>
  <c r="AW26" i="29"/>
  <c r="AX17" i="29"/>
  <c r="AW33" i="29"/>
  <c r="AP32" i="29"/>
  <c r="AI31" i="29"/>
  <c r="AB30" i="29"/>
  <c r="U29" i="29"/>
  <c r="N28" i="29"/>
  <c r="G27" i="29"/>
  <c r="BE25" i="29"/>
  <c r="AX24" i="29"/>
  <c r="AQ23" i="29"/>
  <c r="AJ22" i="29"/>
  <c r="AC21" i="29"/>
  <c r="V20" i="29"/>
  <c r="O19" i="29"/>
  <c r="H18" i="29"/>
  <c r="BF16" i="29"/>
  <c r="AY15" i="29"/>
  <c r="AR14" i="29"/>
  <c r="BD12" i="29"/>
  <c r="P4" i="29"/>
  <c r="O34" i="29"/>
  <c r="H33" i="29"/>
  <c r="BF31" i="29"/>
  <c r="AY30" i="29"/>
  <c r="AR29" i="29"/>
  <c r="AK28" i="29"/>
  <c r="AD27" i="29"/>
  <c r="W26" i="29"/>
  <c r="P25" i="29"/>
  <c r="I24" i="29"/>
  <c r="B23" i="29"/>
  <c r="AZ21" i="29"/>
  <c r="AS20" i="29"/>
  <c r="AL19" i="29"/>
  <c r="AE18" i="29"/>
  <c r="X17" i="29"/>
  <c r="Q16" i="29"/>
  <c r="J15" i="29"/>
  <c r="AY13" i="29"/>
  <c r="AC7" i="29"/>
  <c r="F34" i="29"/>
  <c r="BD32" i="29"/>
  <c r="AW31" i="29"/>
  <c r="AP30" i="29"/>
  <c r="AI29" i="29"/>
  <c r="AB28" i="29"/>
  <c r="U27" i="29"/>
  <c r="N26" i="29"/>
  <c r="G25" i="29"/>
  <c r="BE23" i="29"/>
  <c r="AX22" i="29"/>
  <c r="AQ21" i="29"/>
  <c r="AJ20" i="29"/>
  <c r="AC19" i="29"/>
  <c r="V18" i="29"/>
  <c r="O17" i="29"/>
  <c r="H16" i="29"/>
  <c r="BF14" i="29"/>
  <c r="AL13" i="29"/>
  <c r="N6" i="29"/>
  <c r="L35" i="29"/>
  <c r="E34" i="29"/>
  <c r="BC32" i="29"/>
  <c r="AV31" i="29"/>
  <c r="AO30" i="29"/>
  <c r="AH29" i="29"/>
  <c r="AA28" i="29"/>
  <c r="T27" i="29"/>
  <c r="M26" i="29"/>
  <c r="F25" i="29"/>
  <c r="BD23" i="29"/>
  <c r="AW22" i="29"/>
  <c r="AP21" i="29"/>
  <c r="AI20" i="29"/>
  <c r="AB19" i="29"/>
  <c r="U18" i="29"/>
  <c r="N17" i="29"/>
  <c r="G16" i="29"/>
  <c r="BE14" i="29"/>
  <c r="AG13" i="29"/>
  <c r="F6" i="29"/>
  <c r="U33" i="29"/>
  <c r="N32" i="29"/>
  <c r="G31" i="29"/>
  <c r="BE29" i="29"/>
  <c r="AX28" i="29"/>
  <c r="AQ27" i="29"/>
  <c r="AJ26" i="29"/>
  <c r="AC25" i="29"/>
  <c r="V24" i="29"/>
  <c r="O23" i="29"/>
  <c r="H22" i="29"/>
  <c r="BF20" i="29"/>
  <c r="AY19" i="29"/>
  <c r="AR18" i="29"/>
  <c r="AK17" i="29"/>
  <c r="AD16" i="29"/>
  <c r="W15" i="29"/>
  <c r="N14" i="29"/>
  <c r="S9" i="29"/>
  <c r="Z35" i="29"/>
  <c r="S34" i="29"/>
  <c r="L33" i="29"/>
  <c r="E32" i="29"/>
  <c r="BC30" i="29"/>
  <c r="AV29" i="29"/>
  <c r="AO28" i="29"/>
  <c r="AH27" i="29"/>
  <c r="AA26" i="29"/>
  <c r="T25" i="29"/>
  <c r="M24" i="29"/>
  <c r="F23" i="29"/>
  <c r="BD21" i="29"/>
  <c r="AW20" i="29"/>
  <c r="AP19" i="29"/>
  <c r="AI18" i="29"/>
  <c r="AB17" i="29"/>
  <c r="U16" i="29"/>
  <c r="N15" i="29"/>
  <c r="BF13" i="29"/>
  <c r="D8" i="29"/>
  <c r="D32" i="29"/>
  <c r="BB30" i="29"/>
  <c r="AU29" i="29"/>
  <c r="AN28" i="29"/>
  <c r="AG27" i="29"/>
  <c r="Z26" i="29"/>
  <c r="S25" i="29"/>
  <c r="L24" i="29"/>
  <c r="E23" i="29"/>
  <c r="BC21" i="29"/>
  <c r="AV20" i="29"/>
  <c r="AO19" i="29"/>
  <c r="AH18" i="29"/>
  <c r="AA17" i="29"/>
  <c r="T16" i="29"/>
  <c r="M15" i="29"/>
  <c r="BE13" i="29"/>
  <c r="BA7" i="29"/>
  <c r="AE12" i="29"/>
  <c r="X11" i="29"/>
  <c r="Q10" i="29"/>
  <c r="J9" i="29"/>
  <c r="C8" i="29"/>
  <c r="BA6" i="29"/>
  <c r="AT5" i="29"/>
  <c r="AM4" i="29"/>
  <c r="X3" i="29"/>
  <c r="AC13" i="29"/>
  <c r="V12" i="29"/>
  <c r="O11" i="29"/>
  <c r="H10" i="29"/>
  <c r="BF8" i="29"/>
  <c r="AY7" i="29"/>
  <c r="AR6" i="29"/>
  <c r="AK5" i="29"/>
  <c r="AD4" i="29"/>
  <c r="I3" i="29"/>
  <c r="D4" i="29"/>
  <c r="S13" i="29"/>
  <c r="L12" i="29"/>
  <c r="E11" i="29"/>
  <c r="AU9" i="29"/>
  <c r="AN8" i="29"/>
  <c r="AG7" i="29"/>
  <c r="Z6" i="29"/>
  <c r="S5" i="29"/>
  <c r="L4" i="29"/>
  <c r="Z13" i="29"/>
  <c r="S12" i="29"/>
  <c r="L11" i="29"/>
  <c r="E10" i="29"/>
  <c r="BC8" i="29"/>
  <c r="AV7" i="29"/>
  <c r="AO6" i="29"/>
  <c r="AH5" i="29"/>
  <c r="AA4" i="29"/>
  <c r="E3" i="29"/>
  <c r="T3" i="29"/>
  <c r="AG2" i="29"/>
  <c r="AO54" i="29"/>
  <c r="AW48" i="29"/>
  <c r="AX39" i="29"/>
  <c r="P2" i="29"/>
  <c r="H58" i="29"/>
  <c r="BF56" i="29"/>
  <c r="AY55" i="29"/>
  <c r="AJ53" i="29"/>
  <c r="AA46" i="29"/>
  <c r="AB37" i="29"/>
  <c r="W2" i="29"/>
  <c r="O58" i="29"/>
  <c r="H57" i="29"/>
  <c r="BF55" i="29"/>
  <c r="Z47" i="29"/>
  <c r="AA38" i="29"/>
  <c r="AM50" i="29"/>
  <c r="AN41" i="29"/>
  <c r="AW18" i="29"/>
  <c r="F55" i="29"/>
  <c r="AE50" i="29"/>
  <c r="AF41" i="29"/>
  <c r="AP17" i="29"/>
  <c r="D2" i="29"/>
  <c r="BA57" i="29"/>
  <c r="AT56" i="29"/>
  <c r="AL55" i="29"/>
  <c r="AS52" i="29"/>
  <c r="AS44" i="29"/>
  <c r="AS35" i="29"/>
  <c r="AQ2" i="29"/>
  <c r="AI58" i="29"/>
  <c r="AB57" i="29"/>
  <c r="U56" i="29"/>
  <c r="C55" i="29"/>
  <c r="O50" i="29"/>
  <c r="P41" i="29"/>
  <c r="AB15" i="29"/>
  <c r="AI55" i="29"/>
  <c r="AK52" i="29"/>
  <c r="AC44" i="29"/>
  <c r="W35" i="29"/>
  <c r="AG39" i="29"/>
  <c r="Z38" i="29"/>
  <c r="S37" i="29"/>
  <c r="L36" i="29"/>
  <c r="AO34" i="29"/>
  <c r="AU28" i="29"/>
  <c r="AV19" i="29"/>
  <c r="AK42" i="29"/>
  <c r="AD41" i="29"/>
  <c r="W40" i="29"/>
  <c r="P39" i="29"/>
  <c r="I38" i="29"/>
  <c r="B37" i="29"/>
  <c r="AY35" i="29"/>
  <c r="BF33" i="29"/>
  <c r="Y26" i="29"/>
  <c r="Z17" i="29"/>
  <c r="AN54" i="29"/>
  <c r="AG53" i="29"/>
  <c r="Z52" i="29"/>
  <c r="S51" i="29"/>
  <c r="L50" i="29"/>
  <c r="E49" i="29"/>
  <c r="BC47" i="29"/>
  <c r="AV46" i="29"/>
  <c r="AO45" i="29"/>
  <c r="AH44" i="29"/>
  <c r="AA43" i="29"/>
  <c r="T42" i="29"/>
  <c r="M41" i="29"/>
  <c r="F40" i="29"/>
  <c r="BD38" i="29"/>
  <c r="AW37" i="29"/>
  <c r="AP36" i="29"/>
  <c r="AD35" i="29"/>
  <c r="AR32" i="29"/>
  <c r="C24" i="29"/>
  <c r="D15" i="29"/>
  <c r="BD53" i="29"/>
  <c r="AW52" i="29"/>
  <c r="AP51" i="29"/>
  <c r="AI50" i="29"/>
  <c r="AB49" i="29"/>
  <c r="U48" i="29"/>
  <c r="N47" i="29"/>
  <c r="G46" i="29"/>
  <c r="BE44" i="29"/>
  <c r="AX43" i="29"/>
  <c r="AQ42" i="29"/>
  <c r="AJ41" i="29"/>
  <c r="AC40" i="29"/>
  <c r="V39" i="29"/>
  <c r="O38" i="29"/>
  <c r="H37" i="29"/>
  <c r="BF35" i="29"/>
  <c r="R34" i="29"/>
  <c r="P27" i="29"/>
  <c r="Q18" i="29"/>
  <c r="BD52" i="29"/>
  <c r="AW51" i="29"/>
  <c r="AP50" i="29"/>
  <c r="AI49" i="29"/>
  <c r="AB48" i="29"/>
  <c r="U47" i="29"/>
  <c r="N46" i="29"/>
  <c r="G45" i="29"/>
  <c r="BE43" i="29"/>
  <c r="AX42" i="29"/>
  <c r="AQ41" i="29"/>
  <c r="AJ40" i="29"/>
  <c r="AC39" i="29"/>
  <c r="V38" i="29"/>
  <c r="O37" i="29"/>
  <c r="H36" i="29"/>
  <c r="AG34" i="29"/>
  <c r="O28" i="29"/>
  <c r="P19" i="29"/>
  <c r="G52" i="29"/>
  <c r="AX49" i="29"/>
  <c r="AQ48" i="29"/>
  <c r="AJ47" i="29"/>
  <c r="AC46" i="29"/>
  <c r="V45" i="29"/>
  <c r="O44" i="29"/>
  <c r="H43" i="29"/>
  <c r="BF41" i="29"/>
  <c r="AY40" i="29"/>
  <c r="AR39" i="29"/>
  <c r="AK38" i="29"/>
  <c r="AD37" i="29"/>
  <c r="W36" i="29"/>
  <c r="BF34" i="29"/>
  <c r="U30" i="29"/>
  <c r="V21" i="29"/>
  <c r="AS53" i="29"/>
  <c r="AL52" i="29"/>
  <c r="AE51" i="29"/>
  <c r="X50" i="29"/>
  <c r="Q49" i="29"/>
  <c r="J48" i="29"/>
  <c r="C47" i="29"/>
  <c r="BA45" i="29"/>
  <c r="AT44" i="29"/>
  <c r="AM43" i="29"/>
  <c r="AF42" i="29"/>
  <c r="Y41" i="29"/>
  <c r="R40" i="29"/>
  <c r="K39" i="29"/>
  <c r="D38" i="29"/>
  <c r="BB36" i="29"/>
  <c r="AT35" i="29"/>
  <c r="AI33" i="29"/>
  <c r="AP25" i="29"/>
  <c r="AQ16" i="29"/>
  <c r="AO33" i="29"/>
  <c r="AH32" i="29"/>
  <c r="AA31" i="29"/>
  <c r="T30" i="29"/>
  <c r="M29" i="29"/>
  <c r="F28" i="29"/>
  <c r="BD26" i="29"/>
  <c r="AW25" i="29"/>
  <c r="AP24" i="29"/>
  <c r="AI23" i="29"/>
  <c r="AB22" i="29"/>
  <c r="U21" i="29"/>
  <c r="N20" i="29"/>
  <c r="G19" i="29"/>
  <c r="BE17" i="29"/>
  <c r="AX16" i="29"/>
  <c r="AQ15" i="29"/>
  <c r="AJ14" i="29"/>
  <c r="H12" i="29"/>
  <c r="N35" i="29"/>
  <c r="G34" i="29"/>
  <c r="BE32" i="29"/>
  <c r="AX31" i="29"/>
  <c r="AQ30" i="29"/>
  <c r="AJ29" i="29"/>
  <c r="AC28" i="29"/>
  <c r="V27" i="29"/>
  <c r="O26" i="29"/>
  <c r="H25" i="29"/>
  <c r="BF23" i="29"/>
  <c r="AY22" i="29"/>
  <c r="AR21" i="29"/>
  <c r="AK20" i="29"/>
  <c r="AD19" i="29"/>
  <c r="W18" i="29"/>
  <c r="P17" i="29"/>
  <c r="I16" i="29"/>
  <c r="B15" i="29"/>
  <c r="AM13" i="29"/>
  <c r="V6" i="29"/>
  <c r="BC33" i="29"/>
  <c r="AV32" i="29"/>
  <c r="AO31" i="29"/>
  <c r="AH30" i="29"/>
  <c r="AA29" i="29"/>
  <c r="T28" i="29"/>
  <c r="M27" i="29"/>
  <c r="F26" i="29"/>
  <c r="BD24" i="29"/>
  <c r="AW23" i="29"/>
  <c r="AP22" i="29"/>
  <c r="AI21" i="29"/>
  <c r="AB20" i="29"/>
  <c r="U19" i="29"/>
  <c r="N18" i="29"/>
  <c r="G17" i="29"/>
  <c r="BE15" i="29"/>
  <c r="AX14" i="29"/>
  <c r="O13" i="29"/>
  <c r="G5" i="29"/>
  <c r="D35" i="29"/>
  <c r="BB33" i="29"/>
  <c r="AU32" i="29"/>
  <c r="AN31" i="29"/>
  <c r="AG30" i="29"/>
  <c r="Z29" i="29"/>
  <c r="S28" i="29"/>
  <c r="L27" i="29"/>
  <c r="E26" i="29"/>
  <c r="BC24" i="29"/>
  <c r="AV23" i="29"/>
  <c r="AO22" i="29"/>
  <c r="AH21" i="29"/>
  <c r="AA20" i="29"/>
  <c r="T19" i="29"/>
  <c r="M18" i="29"/>
  <c r="F17" i="29"/>
  <c r="BD15" i="29"/>
  <c r="AW14" i="29"/>
  <c r="N13" i="29"/>
  <c r="BD4" i="29"/>
  <c r="M33" i="29"/>
  <c r="F32" i="29"/>
  <c r="BD30" i="29"/>
  <c r="AW29" i="29"/>
  <c r="AP28" i="29"/>
  <c r="AI27" i="29"/>
  <c r="AB26" i="29"/>
  <c r="U25" i="29"/>
  <c r="N24" i="29"/>
  <c r="G23" i="29"/>
  <c r="BE21" i="29"/>
  <c r="AX20" i="29"/>
  <c r="AQ19" i="29"/>
  <c r="AJ18" i="29"/>
  <c r="AC17" i="29"/>
  <c r="V16" i="29"/>
  <c r="O15" i="29"/>
  <c r="B14" i="29"/>
  <c r="L8" i="29"/>
  <c r="R35" i="29"/>
  <c r="K34" i="29"/>
  <c r="D33" i="29"/>
  <c r="BB31" i="29"/>
  <c r="AU30" i="29"/>
  <c r="AN29" i="29"/>
  <c r="AG28" i="29"/>
  <c r="Z27" i="29"/>
  <c r="S26" i="29"/>
  <c r="L25" i="29"/>
  <c r="E24" i="29"/>
  <c r="BC22" i="29"/>
  <c r="AV21" i="29"/>
  <c r="AO20" i="29"/>
  <c r="AH19" i="29"/>
  <c r="AA18" i="29"/>
  <c r="T17" i="29"/>
  <c r="M16" i="29"/>
  <c r="F15" i="29"/>
  <c r="AT13" i="29"/>
  <c r="BB6" i="29"/>
  <c r="BA31" i="29"/>
  <c r="AT30" i="29"/>
  <c r="AF28" i="29"/>
  <c r="Y27" i="29"/>
  <c r="R26" i="29"/>
  <c r="K25" i="29"/>
  <c r="D24" i="29"/>
  <c r="BB22" i="29"/>
  <c r="AU21" i="29"/>
  <c r="AN20" i="29"/>
  <c r="AG19" i="29"/>
  <c r="Z18" i="29"/>
  <c r="S17" i="29"/>
  <c r="L16" i="29"/>
  <c r="E15" i="29"/>
  <c r="AT6" i="29"/>
  <c r="W12" i="29"/>
  <c r="P11" i="29"/>
  <c r="I10" i="29"/>
  <c r="B9" i="29"/>
  <c r="AZ7" i="29"/>
  <c r="AS6" i="29"/>
  <c r="AL5" i="29"/>
  <c r="AE4" i="29"/>
  <c r="M3" i="29"/>
  <c r="U13" i="29"/>
  <c r="N12" i="29"/>
  <c r="G11" i="29"/>
  <c r="BE9" i="29"/>
  <c r="AX8" i="29"/>
  <c r="AQ7" i="29"/>
  <c r="AJ6" i="29"/>
  <c r="AC5" i="29"/>
  <c r="V4" i="29"/>
  <c r="K13" i="29"/>
  <c r="D12" i="29"/>
  <c r="BB10" i="29"/>
  <c r="AM9" i="29"/>
  <c r="AF8" i="29"/>
  <c r="Y7" i="29"/>
  <c r="R6" i="29"/>
  <c r="K5" i="29"/>
  <c r="B4" i="29"/>
  <c r="AH12" i="29"/>
  <c r="AA11" i="29"/>
  <c r="T10" i="29"/>
  <c r="M9" i="29"/>
  <c r="F8" i="29"/>
  <c r="BD6" i="29"/>
  <c r="AW5" i="29"/>
  <c r="AP4" i="29"/>
  <c r="X13" i="29"/>
  <c r="Q12" i="29"/>
  <c r="J11" i="29"/>
  <c r="C10" i="29"/>
  <c r="BA8" i="29"/>
  <c r="AT7" i="29"/>
  <c r="AM6" i="29"/>
  <c r="AF5" i="29"/>
  <c r="Y4" i="29"/>
  <c r="J3" i="29"/>
  <c r="Y2" i="29"/>
  <c r="AP47" i="29"/>
  <c r="AQ38" i="29"/>
  <c r="H2" i="29"/>
  <c r="BE57" i="29"/>
  <c r="AX56" i="29"/>
  <c r="AQ55" i="29"/>
  <c r="D53" i="29"/>
  <c r="T45" i="29"/>
  <c r="U36" i="29"/>
  <c r="O2" i="29"/>
  <c r="G58" i="29"/>
  <c r="BE56" i="29"/>
  <c r="AX55" i="29"/>
  <c r="AH53" i="29"/>
  <c r="S46" i="29"/>
  <c r="T37" i="29"/>
  <c r="AY54" i="29"/>
  <c r="AF49" i="29"/>
  <c r="AG40" i="29"/>
  <c r="X49" i="29"/>
  <c r="Y40" i="29"/>
  <c r="AZ58" i="29"/>
  <c r="AS57" i="29"/>
  <c r="AL56" i="29"/>
  <c r="M52" i="29"/>
  <c r="AL43" i="29"/>
  <c r="AH33" i="29"/>
  <c r="AI2" i="29"/>
  <c r="AA58" i="29"/>
  <c r="T57" i="29"/>
  <c r="M56" i="29"/>
  <c r="H49" i="29"/>
  <c r="I40" i="29"/>
  <c r="X2" i="29"/>
  <c r="E52" i="29"/>
  <c r="V43" i="29"/>
  <c r="S32" i="29"/>
  <c r="Y39" i="29"/>
  <c r="R38" i="29"/>
  <c r="K37" i="29"/>
  <c r="D36" i="29"/>
  <c r="Y34" i="29"/>
  <c r="AN27" i="29"/>
  <c r="AO18" i="29"/>
  <c r="AB51" i="29"/>
  <c r="U50" i="29"/>
  <c r="N49" i="29"/>
  <c r="G48" i="29"/>
  <c r="BE46" i="29"/>
  <c r="AX45" i="29"/>
  <c r="AQ44" i="29"/>
  <c r="AJ43" i="29"/>
  <c r="AC42" i="29"/>
  <c r="V41" i="29"/>
  <c r="O40" i="29"/>
  <c r="H39" i="29"/>
  <c r="BF37" i="29"/>
  <c r="AY36" i="29"/>
  <c r="AO35" i="29"/>
  <c r="Z33" i="29"/>
  <c r="R25" i="29"/>
  <c r="S16" i="29"/>
  <c r="AF54" i="29"/>
  <c r="Y53" i="29"/>
  <c r="R52" i="29"/>
  <c r="K51" i="29"/>
  <c r="D50" i="29"/>
  <c r="BB48" i="29"/>
  <c r="AU47" i="29"/>
  <c r="AN46" i="29"/>
  <c r="AG45" i="29"/>
  <c r="Z44" i="29"/>
  <c r="S43" i="29"/>
  <c r="L42" i="29"/>
  <c r="E41" i="29"/>
  <c r="BC39" i="29"/>
  <c r="AV38" i="29"/>
  <c r="AO37" i="29"/>
  <c r="AH36" i="29"/>
  <c r="S35" i="29"/>
  <c r="AZ31" i="29"/>
  <c r="BA22" i="29"/>
  <c r="AP13" i="29"/>
  <c r="AV53" i="29"/>
  <c r="AO52" i="29"/>
  <c r="AH51" i="29"/>
  <c r="AA50" i="29"/>
  <c r="T49" i="29"/>
  <c r="M48" i="29"/>
  <c r="F47" i="29"/>
  <c r="BD45" i="29"/>
  <c r="AW44" i="29"/>
  <c r="AP43" i="29"/>
  <c r="AI42" i="29"/>
  <c r="AB41" i="29"/>
  <c r="U40" i="29"/>
  <c r="N39" i="29"/>
  <c r="G38" i="29"/>
  <c r="BE36" i="29"/>
  <c r="AW35" i="29"/>
  <c r="AX33" i="29"/>
  <c r="I26" i="29"/>
  <c r="J17" i="29"/>
  <c r="AV52" i="29"/>
  <c r="AO51" i="29"/>
  <c r="AH50" i="29"/>
  <c r="AA49" i="29"/>
  <c r="T48" i="29"/>
  <c r="M47" i="29"/>
  <c r="F46" i="29"/>
  <c r="BD44" i="29"/>
  <c r="AW43" i="29"/>
  <c r="AP42" i="29"/>
  <c r="AI41" i="29"/>
  <c r="AB40" i="29"/>
  <c r="U39" i="29"/>
  <c r="N38" i="29"/>
  <c r="G37" i="29"/>
  <c r="BE35" i="29"/>
  <c r="Q34" i="29"/>
  <c r="H27" i="29"/>
  <c r="I18" i="29"/>
  <c r="T55" i="29"/>
  <c r="M54" i="29"/>
  <c r="F53" i="29"/>
  <c r="BD51" i="29"/>
  <c r="AW50" i="29"/>
  <c r="AP49" i="29"/>
  <c r="AI48" i="29"/>
  <c r="AB47" i="29"/>
  <c r="U46" i="29"/>
  <c r="N45" i="29"/>
  <c r="G44" i="29"/>
  <c r="BE42" i="29"/>
  <c r="AX41" i="29"/>
  <c r="AQ40" i="29"/>
  <c r="AJ39" i="29"/>
  <c r="AC38" i="29"/>
  <c r="V37" i="29"/>
  <c r="O36" i="29"/>
  <c r="AT34" i="29"/>
  <c r="N29" i="29"/>
  <c r="O20" i="29"/>
  <c r="AR54" i="29"/>
  <c r="AK53" i="29"/>
  <c r="AD52" i="29"/>
  <c r="W51" i="29"/>
  <c r="P50" i="29"/>
  <c r="I49" i="29"/>
  <c r="B48" i="29"/>
  <c r="AZ46" i="29"/>
  <c r="AS45" i="29"/>
  <c r="AL44" i="29"/>
  <c r="AE43" i="29"/>
  <c r="X42" i="29"/>
  <c r="Q41" i="29"/>
  <c r="J40" i="29"/>
  <c r="C39" i="29"/>
  <c r="BA37" i="29"/>
  <c r="AT36" i="29"/>
  <c r="AI35" i="29"/>
  <c r="C33" i="29"/>
  <c r="AI24" i="29"/>
  <c r="AJ15" i="29"/>
  <c r="AG33" i="29"/>
  <c r="Z32" i="29"/>
  <c r="S31" i="29"/>
  <c r="L30" i="29"/>
  <c r="E29" i="29"/>
  <c r="BC27" i="29"/>
  <c r="AV26" i="29"/>
  <c r="AO25" i="29"/>
  <c r="AH24" i="29"/>
  <c r="AA23" i="29"/>
  <c r="T22" i="29"/>
  <c r="M21" i="29"/>
  <c r="F20" i="29"/>
  <c r="BD18" i="29"/>
  <c r="AW17" i="29"/>
  <c r="AP16" i="29"/>
  <c r="AI15" i="29"/>
  <c r="AB14" i="29"/>
  <c r="BF10" i="29"/>
  <c r="F35" i="29"/>
  <c r="BD33" i="29"/>
  <c r="AW32" i="29"/>
  <c r="AP31" i="29"/>
  <c r="AI30" i="29"/>
  <c r="AB29" i="29"/>
  <c r="U28" i="29"/>
  <c r="N27" i="29"/>
  <c r="G26" i="29"/>
  <c r="BE24" i="29"/>
  <c r="AX23" i="29"/>
  <c r="AQ22" i="29"/>
  <c r="AJ21" i="29"/>
  <c r="AC20" i="29"/>
  <c r="V19" i="29"/>
  <c r="O18" i="29"/>
  <c r="H17" i="29"/>
  <c r="BF15" i="29"/>
  <c r="AY14" i="29"/>
  <c r="Q13" i="29"/>
  <c r="O5" i="29"/>
  <c r="AU33" i="29"/>
  <c r="AN32" i="29"/>
  <c r="AG31" i="29"/>
  <c r="Z30" i="29"/>
  <c r="S29" i="29"/>
  <c r="L28" i="29"/>
  <c r="E27" i="29"/>
  <c r="BC25" i="29"/>
  <c r="AV24" i="29"/>
  <c r="AO23" i="29"/>
  <c r="AH22" i="29"/>
  <c r="AA21" i="29"/>
  <c r="T20" i="29"/>
  <c r="M19" i="29"/>
  <c r="F18" i="29"/>
  <c r="BD16" i="29"/>
  <c r="AW15" i="29"/>
  <c r="AP14" i="29"/>
  <c r="AV12" i="29"/>
  <c r="BA34" i="29"/>
  <c r="AT33" i="29"/>
  <c r="AM32" i="29"/>
  <c r="AF31" i="29"/>
  <c r="Y30" i="29"/>
  <c r="R29" i="29"/>
  <c r="K28" i="29"/>
  <c r="D27" i="29"/>
  <c r="BB25" i="29"/>
  <c r="AU24" i="29"/>
  <c r="AN23" i="29"/>
  <c r="AG22" i="29"/>
  <c r="Z21" i="29"/>
  <c r="S20" i="29"/>
  <c r="L19" i="29"/>
  <c r="E18" i="29"/>
  <c r="BC16" i="29"/>
  <c r="AV15" i="29"/>
  <c r="AO14" i="29"/>
  <c r="AP12" i="29"/>
  <c r="AT3" i="29"/>
  <c r="E33" i="29"/>
  <c r="BC31" i="29"/>
  <c r="AV30" i="29"/>
  <c r="AO29" i="29"/>
  <c r="AH28" i="29"/>
  <c r="AA27" i="29"/>
  <c r="T26" i="29"/>
  <c r="M25" i="29"/>
  <c r="F24" i="29"/>
  <c r="BD22" i="29"/>
  <c r="AW21" i="29"/>
  <c r="AP20" i="29"/>
  <c r="AI19" i="29"/>
  <c r="AB18" i="29"/>
  <c r="U17" i="29"/>
  <c r="N16" i="29"/>
  <c r="G15" i="29"/>
  <c r="AU13" i="29"/>
  <c r="E7" i="29"/>
  <c r="J35" i="29"/>
  <c r="C34" i="29"/>
  <c r="BA32" i="29"/>
  <c r="AT31" i="29"/>
  <c r="AM30" i="29"/>
  <c r="AF29" i="29"/>
  <c r="Y28" i="29"/>
  <c r="R27" i="29"/>
  <c r="K26" i="29"/>
  <c r="D25" i="29"/>
  <c r="BB23" i="29"/>
  <c r="AU22" i="29"/>
  <c r="AN21" i="29"/>
  <c r="AG20" i="29"/>
  <c r="Z19" i="29"/>
  <c r="S18" i="29"/>
  <c r="L17" i="29"/>
  <c r="E16" i="29"/>
  <c r="BC14" i="29"/>
  <c r="AD13" i="29"/>
  <c r="AU5" i="29"/>
  <c r="AS31" i="29"/>
  <c r="AL30" i="29"/>
  <c r="AE29" i="29"/>
  <c r="X28" i="29"/>
  <c r="Q27" i="29"/>
  <c r="J26" i="29"/>
  <c r="C25" i="29"/>
  <c r="BA23" i="29"/>
  <c r="AT22" i="29"/>
  <c r="AM21" i="29"/>
  <c r="AF20" i="29"/>
  <c r="Y19" i="29"/>
  <c r="R18" i="29"/>
  <c r="K17" i="29"/>
  <c r="D16" i="29"/>
  <c r="BB14" i="29"/>
  <c r="Y13" i="29"/>
  <c r="AM5" i="29"/>
  <c r="O12" i="29"/>
  <c r="H11" i="29"/>
  <c r="BF9" i="29"/>
  <c r="AY8" i="29"/>
  <c r="AR7" i="29"/>
  <c r="AK6" i="29"/>
  <c r="AD5" i="29"/>
  <c r="W4" i="29"/>
  <c r="T14" i="29"/>
  <c r="M13" i="29"/>
  <c r="F12" i="29"/>
  <c r="BD10" i="29"/>
  <c r="AW9" i="29"/>
  <c r="AP8" i="29"/>
  <c r="AI7" i="29"/>
  <c r="AB6" i="29"/>
  <c r="U5" i="29"/>
  <c r="N4" i="29"/>
  <c r="C6" i="29"/>
  <c r="BA4" i="29"/>
  <c r="AP3" i="29"/>
  <c r="C13" i="29"/>
  <c r="BA11" i="29"/>
  <c r="AT10" i="29"/>
  <c r="AE9" i="29"/>
  <c r="X8" i="29"/>
  <c r="Q7" i="29"/>
  <c r="J6" i="29"/>
  <c r="C5" i="29"/>
  <c r="AX3" i="29"/>
  <c r="J4" i="29"/>
  <c r="Z12" i="29"/>
  <c r="S11" i="29"/>
  <c r="L10" i="29"/>
  <c r="E9" i="29"/>
  <c r="BC7" i="29"/>
  <c r="AV6" i="29"/>
  <c r="AO5" i="29"/>
  <c r="AH4" i="29"/>
  <c r="P3" i="29"/>
  <c r="P13" i="29"/>
  <c r="I12" i="29"/>
  <c r="B11" i="29"/>
  <c r="AZ9" i="29"/>
  <c r="AS8" i="29"/>
  <c r="AL7" i="29"/>
  <c r="AE6" i="29"/>
  <c r="X5" i="29"/>
  <c r="Q4" i="29"/>
  <c r="B3" i="29"/>
  <c r="K14" i="29"/>
  <c r="AQ11" i="29"/>
  <c r="AJ10" i="29"/>
  <c r="AC9" i="29"/>
  <c r="V8" i="29"/>
  <c r="O7" i="29"/>
  <c r="H6" i="29"/>
  <c r="BF4" i="29"/>
  <c r="Z3" i="29"/>
  <c r="D13" i="29"/>
  <c r="BB11" i="29"/>
  <c r="AU10" i="29"/>
  <c r="AN9" i="29"/>
  <c r="AG8" i="29"/>
  <c r="Z7" i="29"/>
  <c r="S6" i="29"/>
  <c r="L5" i="29"/>
  <c r="AI11" i="29"/>
  <c r="AB10" i="29"/>
  <c r="U9" i="29"/>
  <c r="N8" i="29"/>
  <c r="G7" i="29"/>
  <c r="BE5" i="29"/>
  <c r="AX4" i="29"/>
  <c r="AF13" i="29"/>
  <c r="Y12" i="29"/>
  <c r="R11" i="29"/>
  <c r="K10" i="29"/>
  <c r="D9" i="29"/>
  <c r="BB7" i="29"/>
  <c r="AU6" i="29"/>
  <c r="AN5" i="29"/>
  <c r="AG4" i="29"/>
  <c r="R3" i="29"/>
  <c r="AM29" i="29"/>
  <c r="AQ13" i="29"/>
  <c r="AY3" i="29"/>
  <c r="R13" i="29"/>
  <c r="K12" i="29"/>
  <c r="D11" i="29"/>
  <c r="BB9" i="29"/>
  <c r="AU8" i="29"/>
  <c r="AN7" i="29"/>
  <c r="AG6" i="29"/>
  <c r="Z5" i="29"/>
  <c r="S4" i="29"/>
  <c r="AC3" i="29"/>
  <c r="L3" i="29"/>
  <c r="BC3" i="29"/>
  <c r="AZ13" i="29"/>
  <c r="AS12" i="29"/>
  <c r="AL11" i="29"/>
  <c r="AE10" i="29"/>
  <c r="X9" i="29"/>
  <c r="Q8" i="29"/>
  <c r="J7" i="29"/>
  <c r="J13" i="29"/>
  <c r="C12" i="29"/>
  <c r="BA10" i="29"/>
  <c r="AT9" i="29"/>
  <c r="AM8" i="29"/>
  <c r="AF7" i="29"/>
  <c r="Y6" i="29"/>
  <c r="R5" i="29"/>
  <c r="K4" i="29"/>
  <c r="D3" i="29"/>
  <c r="AA2" i="29"/>
  <c r="AP45" i="29"/>
  <c r="AM47" i="29"/>
  <c r="AF46" i="29"/>
  <c r="AJ54" i="29"/>
  <c r="AX12" i="29"/>
  <c r="E4" i="29"/>
  <c r="B13" i="29"/>
  <c r="AZ11" i="29"/>
  <c r="AS10" i="29"/>
  <c r="AL9" i="29"/>
  <c r="AE8" i="29"/>
  <c r="X7" i="29"/>
  <c r="Q6" i="29"/>
  <c r="J5" i="29"/>
  <c r="C4" i="29"/>
  <c r="AI3" i="29"/>
  <c r="BE6" i="24"/>
  <c r="G50" i="29"/>
  <c r="F41" i="29"/>
  <c r="AE47" i="29"/>
  <c r="AV36" i="29"/>
  <c r="AV43" i="29"/>
  <c r="AB54" i="29"/>
  <c r="BE49" i="29"/>
  <c r="Q31" i="29"/>
  <c r="Y14" i="29"/>
  <c r="D14" i="29"/>
  <c r="BB12" i="29"/>
  <c r="AU11" i="29"/>
  <c r="AN10" i="29"/>
  <c r="AG9" i="29"/>
  <c r="Z8" i="29"/>
  <c r="S7" i="29"/>
  <c r="L6" i="29"/>
  <c r="E5" i="29"/>
  <c r="O9" i="29"/>
  <c r="H8" i="29"/>
  <c r="BF6" i="29"/>
  <c r="AY5" i="29"/>
  <c r="AR4" i="29"/>
  <c r="AM3" i="29"/>
  <c r="O3" i="29"/>
  <c r="C14" i="29"/>
  <c r="BA12" i="29"/>
  <c r="AT11" i="29"/>
  <c r="AM10" i="29"/>
  <c r="AF9" i="29"/>
  <c r="Y8" i="29"/>
  <c r="R7" i="29"/>
  <c r="K6" i="29"/>
  <c r="D5" i="29"/>
  <c r="BA13" i="29"/>
  <c r="AT12" i="29"/>
  <c r="AM11" i="29"/>
  <c r="AF10" i="29"/>
  <c r="Y9" i="29"/>
  <c r="R8" i="29"/>
  <c r="K7" i="29"/>
  <c r="D6" i="29"/>
  <c r="BB4" i="29"/>
  <c r="AU3" i="29"/>
  <c r="G3" i="29"/>
  <c r="H58" i="25"/>
  <c r="B58" i="25" s="1"/>
  <c r="H56" i="25"/>
  <c r="B56" i="25" s="1"/>
  <c r="P52" i="25"/>
  <c r="AL3" i="29"/>
  <c r="AK13" i="29"/>
  <c r="AD12" i="29"/>
  <c r="W11" i="29"/>
  <c r="P10" i="29"/>
  <c r="I9" i="29"/>
  <c r="B8" i="29"/>
  <c r="AZ6" i="29"/>
  <c r="AS5" i="29"/>
  <c r="AL4" i="29"/>
  <c r="BC9" i="29"/>
  <c r="AV8" i="29"/>
  <c r="AO7" i="29"/>
  <c r="AH6" i="29"/>
  <c r="AA5" i="29"/>
  <c r="T4" i="29"/>
  <c r="AR13" i="29"/>
  <c r="AK12" i="29"/>
  <c r="AD11" i="29"/>
  <c r="W10" i="29"/>
  <c r="P9" i="29"/>
  <c r="I8" i="29"/>
  <c r="B7" i="29"/>
  <c r="AZ5" i="29"/>
  <c r="AS4" i="29"/>
  <c r="AE3" i="29"/>
  <c r="AZ3" i="29"/>
  <c r="P51" i="25"/>
  <c r="B10" i="29"/>
  <c r="R58" i="29"/>
  <c r="S53" i="29"/>
  <c r="AS58" i="29"/>
  <c r="AL58" i="29"/>
  <c r="AK58" i="29"/>
  <c r="AC58" i="29"/>
  <c r="AQ57" i="29"/>
  <c r="P58" i="29"/>
  <c r="Y55" i="29"/>
  <c r="R2" i="29"/>
  <c r="B58" i="29"/>
  <c r="P47" i="29"/>
  <c r="AH54" i="29"/>
  <c r="AK51" i="29"/>
  <c r="AD50" i="29"/>
  <c r="AD57" i="29"/>
  <c r="W56" i="29"/>
  <c r="P55" i="29"/>
  <c r="I54" i="29"/>
  <c r="AZ51" i="29"/>
  <c r="AS50" i="29"/>
  <c r="AL49" i="29"/>
  <c r="E57" i="29"/>
  <c r="BC55" i="29"/>
  <c r="AV54" i="29"/>
  <c r="G49" i="29"/>
  <c r="T43" i="29"/>
  <c r="X47" i="29"/>
  <c r="AB56" i="29"/>
  <c r="U55" i="29"/>
  <c r="N54" i="29"/>
  <c r="G53" i="29"/>
  <c r="L43" i="29"/>
  <c r="AN40" i="29"/>
  <c r="BE47" i="29"/>
  <c r="AX46" i="29"/>
  <c r="AQ45" i="29"/>
  <c r="AJ44" i="29"/>
  <c r="AC43" i="29"/>
  <c r="V42" i="29"/>
  <c r="O41" i="29"/>
  <c r="BF2" i="29"/>
  <c r="BA58" i="29"/>
  <c r="K57" i="29"/>
  <c r="BC57" i="29"/>
  <c r="B56" i="29"/>
  <c r="AX54" i="29"/>
  <c r="W48" i="29"/>
  <c r="J2" i="29"/>
  <c r="J54" i="29"/>
  <c r="AU57" i="29"/>
  <c r="B54" i="29"/>
  <c r="AZ43" i="29"/>
  <c r="AC51" i="29"/>
  <c r="V50" i="29"/>
  <c r="V57" i="29"/>
  <c r="O56" i="29"/>
  <c r="H55" i="29"/>
  <c r="BF53" i="29"/>
  <c r="AR51" i="29"/>
  <c r="AK50" i="29"/>
  <c r="H47" i="29"/>
  <c r="T56" i="29"/>
  <c r="M55" i="29"/>
  <c r="F54" i="29"/>
  <c r="BF57" i="29"/>
  <c r="AY56" i="29"/>
  <c r="AR55" i="29"/>
  <c r="AK54" i="29"/>
  <c r="AD53" i="29"/>
  <c r="AF40" i="29"/>
  <c r="AV40" i="29"/>
  <c r="AW47" i="29"/>
  <c r="AP46" i="29"/>
  <c r="AI45" i="29"/>
  <c r="AB44" i="29"/>
  <c r="U43" i="29"/>
  <c r="N42" i="29"/>
  <c r="G41" i="29"/>
  <c r="H42" i="25"/>
  <c r="B42" i="25" s="1"/>
  <c r="P43" i="25"/>
  <c r="AE57" i="29"/>
  <c r="BF54" i="29"/>
  <c r="I57" i="29"/>
  <c r="AN56" i="29"/>
  <c r="AH56" i="29"/>
  <c r="H56" i="29"/>
  <c r="R54" i="29"/>
  <c r="AY57" i="29"/>
  <c r="B45" i="29"/>
  <c r="BF58" i="29"/>
  <c r="AM57" i="29"/>
  <c r="BE58" i="29"/>
  <c r="AI57" i="29"/>
  <c r="AA53" i="29"/>
  <c r="U51" i="29"/>
  <c r="N50" i="29"/>
  <c r="BC48" i="29"/>
  <c r="U58" i="29"/>
  <c r="N57" i="29"/>
  <c r="G56" i="29"/>
  <c r="BE54" i="29"/>
  <c r="AX53" i="29"/>
  <c r="AJ51" i="29"/>
  <c r="AC50" i="29"/>
  <c r="AR43" i="29"/>
  <c r="AH45" i="29"/>
  <c r="L56" i="29"/>
  <c r="E55" i="29"/>
  <c r="BC53" i="29"/>
  <c r="Z49" i="29"/>
  <c r="AX57" i="29"/>
  <c r="AQ56" i="29"/>
  <c r="AJ55" i="29"/>
  <c r="AC54" i="29"/>
  <c r="V53" i="29"/>
  <c r="H51" i="29"/>
  <c r="BF49" i="29"/>
  <c r="Z45" i="29"/>
  <c r="P40" i="29"/>
  <c r="AV48" i="29"/>
  <c r="AO47" i="29"/>
  <c r="AH46" i="29"/>
  <c r="AA45" i="29"/>
  <c r="T44" i="29"/>
  <c r="M43" i="29"/>
  <c r="F42" i="29"/>
  <c r="BD40" i="29"/>
  <c r="AR52" i="29"/>
  <c r="AZ54" i="29"/>
  <c r="Z54" i="29"/>
  <c r="AY53" i="29"/>
  <c r="AO57" i="29"/>
  <c r="AQ53" i="29"/>
  <c r="AX58" i="29"/>
  <c r="W57" i="29"/>
  <c r="C53" i="29"/>
  <c r="AW58" i="29"/>
  <c r="S57" i="29"/>
  <c r="BD2" i="29"/>
  <c r="AV58" i="29"/>
  <c r="AZ52" i="29"/>
  <c r="O57" i="29"/>
  <c r="M51" i="29"/>
  <c r="F50" i="29"/>
  <c r="M58" i="29"/>
  <c r="F57" i="29"/>
  <c r="BD55" i="29"/>
  <c r="AW54" i="29"/>
  <c r="AP53" i="29"/>
  <c r="Q46" i="29"/>
  <c r="D56" i="29"/>
  <c r="BB54" i="29"/>
  <c r="AU53" i="29"/>
  <c r="O49" i="29"/>
  <c r="AP57" i="29"/>
  <c r="AI56" i="29"/>
  <c r="AB55" i="29"/>
  <c r="U54" i="29"/>
  <c r="N53" i="29"/>
  <c r="BE50" i="29"/>
  <c r="X40" i="29"/>
  <c r="AN48" i="29"/>
  <c r="AG47" i="29"/>
  <c r="Z46" i="29"/>
  <c r="S45" i="29"/>
  <c r="L44" i="29"/>
  <c r="E43" i="29"/>
  <c r="BC41" i="29"/>
  <c r="H40" i="29"/>
  <c r="L52" i="29"/>
  <c r="AS42" i="29"/>
  <c r="AA57" i="29"/>
  <c r="K53" i="29"/>
  <c r="B2" i="29"/>
  <c r="AX2" i="29"/>
  <c r="AP58" i="29"/>
  <c r="AB52" i="29"/>
  <c r="AV2" i="29"/>
  <c r="AV56" i="29"/>
  <c r="T52" i="29"/>
  <c r="AE49" i="29"/>
  <c r="E51" i="29"/>
  <c r="BC49" i="29"/>
  <c r="S48" i="29"/>
  <c r="BF45" i="29"/>
  <c r="AK57" i="29"/>
  <c r="AD56" i="29"/>
  <c r="W55" i="29"/>
  <c r="P54" i="29"/>
  <c r="AV47" i="29"/>
  <c r="AY48" i="29"/>
  <c r="C57" i="29"/>
  <c r="BA55" i="29"/>
  <c r="AT54" i="29"/>
  <c r="AM53" i="29"/>
  <c r="AN47" i="29"/>
  <c r="AF48" i="29"/>
  <c r="Y47" i="29"/>
  <c r="R46" i="29"/>
  <c r="K45" i="29"/>
  <c r="D44" i="29"/>
  <c r="BB42" i="29"/>
  <c r="AU41" i="29"/>
  <c r="BB2" i="29"/>
  <c r="N10" i="29"/>
  <c r="I46" i="29"/>
  <c r="AR58" i="29"/>
  <c r="G57" i="29"/>
  <c r="AJ52" i="29"/>
  <c r="AP2" i="29"/>
  <c r="AH58" i="29"/>
  <c r="X56" i="29"/>
  <c r="BA51" i="29"/>
  <c r="P56" i="29"/>
  <c r="AD58" i="29"/>
  <c r="V49" i="29"/>
  <c r="BB50" i="29"/>
  <c r="AU49" i="29"/>
  <c r="L51" i="29"/>
  <c r="E50" i="29"/>
  <c r="AA44" i="29"/>
  <c r="AE48" i="29"/>
  <c r="AZ56" i="29"/>
  <c r="AS55" i="29"/>
  <c r="AL54" i="29"/>
  <c r="AE53" i="29"/>
  <c r="AU48" i="29"/>
  <c r="S44" i="29"/>
  <c r="X48" i="29"/>
  <c r="Q47" i="29"/>
  <c r="J46" i="29"/>
  <c r="C45" i="29"/>
  <c r="BA43" i="29"/>
  <c r="AT42" i="29"/>
  <c r="AM41" i="29"/>
  <c r="BB58" i="29"/>
  <c r="AG55" i="29"/>
  <c r="BA2" i="29"/>
  <c r="AT2" i="29"/>
  <c r="AS2" i="29"/>
  <c r="AL2" i="29"/>
  <c r="AF56" i="29"/>
  <c r="D52" i="29"/>
  <c r="AH2" i="29"/>
  <c r="V58" i="29"/>
  <c r="AO55" i="29"/>
  <c r="AT50" i="29"/>
  <c r="AM49" i="29"/>
  <c r="AT57" i="29"/>
  <c r="AM56" i="29"/>
  <c r="AF55" i="29"/>
  <c r="Y54" i="29"/>
  <c r="R53" i="29"/>
  <c r="D51" i="29"/>
  <c r="BB49" i="29"/>
  <c r="O48" i="29"/>
  <c r="M42" i="29"/>
  <c r="J45" i="29"/>
  <c r="AR56" i="29"/>
  <c r="AK55" i="29"/>
  <c r="AD54" i="29"/>
  <c r="W53" i="29"/>
  <c r="Y58" i="29"/>
  <c r="R57" i="29"/>
  <c r="K56" i="29"/>
  <c r="D55" i="29"/>
  <c r="BB53" i="29"/>
  <c r="AN51" i="29"/>
  <c r="AG50" i="29"/>
  <c r="P48" i="29"/>
  <c r="I47" i="29"/>
  <c r="B46" i="29"/>
  <c r="AZ44" i="29"/>
  <c r="AS43" i="29"/>
  <c r="AL42" i="29"/>
  <c r="AE41" i="29"/>
  <c r="AA55" i="29"/>
  <c r="AT58" i="29"/>
  <c r="BE55" i="29"/>
  <c r="Z58" i="29"/>
  <c r="Z2" i="29"/>
  <c r="N58" i="29"/>
  <c r="Q55" i="29"/>
  <c r="L58" i="29"/>
  <c r="I55" i="29"/>
  <c r="W49" i="29"/>
  <c r="J58" i="29"/>
  <c r="BD48" i="29"/>
  <c r="AS51" i="29"/>
  <c r="AL50" i="29"/>
  <c r="AD49" i="29"/>
  <c r="AL57" i="29"/>
  <c r="AE56" i="29"/>
  <c r="X55" i="29"/>
  <c r="Q54" i="29"/>
  <c r="J53" i="29"/>
  <c r="AY44" i="29"/>
  <c r="AO46" i="29"/>
  <c r="AJ56" i="29"/>
  <c r="AC55" i="29"/>
  <c r="V54" i="29"/>
  <c r="O53" i="29"/>
  <c r="Q58" i="29"/>
  <c r="J57" i="29"/>
  <c r="C56" i="29"/>
  <c r="BA54" i="29"/>
  <c r="AT53" i="29"/>
  <c r="AF51" i="29"/>
  <c r="AG46" i="29"/>
  <c r="H48" i="29"/>
  <c r="BF46" i="29"/>
  <c r="AY45" i="29"/>
  <c r="AR44" i="29"/>
  <c r="AK43" i="29"/>
  <c r="AD42" i="29"/>
  <c r="W41" i="29"/>
  <c r="H33" i="25"/>
  <c r="B33" i="25" s="1"/>
  <c r="H47" i="25"/>
  <c r="B47" i="25" s="1"/>
  <c r="H45" i="25"/>
  <c r="B45" i="25" s="1"/>
  <c r="H25" i="25"/>
  <c r="B25" i="25" s="1"/>
  <c r="H48" i="25"/>
  <c r="B48" i="25" s="1"/>
  <c r="H39" i="25"/>
  <c r="B39" i="25" s="1"/>
  <c r="H30" i="25"/>
  <c r="B30" i="25" s="1"/>
  <c r="H29" i="25"/>
  <c r="B29" i="25" s="1"/>
  <c r="H44" i="25"/>
  <c r="B44" i="25" s="1"/>
  <c r="P38" i="25"/>
  <c r="P53" i="25"/>
  <c r="P48" i="25"/>
  <c r="P33" i="25"/>
  <c r="H40" i="25"/>
  <c r="B40" i="25" s="1"/>
  <c r="P39" i="25"/>
  <c r="H31" i="25"/>
  <c r="B31" i="25" s="1"/>
  <c r="P30" i="25"/>
  <c r="P45" i="25"/>
  <c r="H21" i="25"/>
  <c r="B21" i="25" s="1"/>
  <c r="H36" i="25"/>
  <c r="B36" i="25" s="1"/>
  <c r="P44" i="25"/>
  <c r="P25" i="25"/>
  <c r="P40" i="25"/>
  <c r="H32" i="25"/>
  <c r="B32" i="25" s="1"/>
  <c r="P31" i="25"/>
  <c r="H23" i="25"/>
  <c r="B23" i="25" s="1"/>
  <c r="H59" i="25"/>
  <c r="B59" i="25" s="1"/>
  <c r="P41" i="25"/>
  <c r="P55" i="25"/>
  <c r="P32" i="25"/>
  <c r="P23" i="25"/>
  <c r="P34" i="25"/>
  <c r="P42" i="25"/>
  <c r="P29" i="25"/>
  <c r="P36" i="25"/>
  <c r="P59" i="25"/>
  <c r="P24" i="25"/>
  <c r="P50" i="25"/>
  <c r="P47" i="25"/>
  <c r="H54" i="25"/>
  <c r="B54" i="25" s="1"/>
  <c r="H34" i="25"/>
  <c r="B34" i="25" s="1"/>
  <c r="P57" i="25"/>
  <c r="P26" i="25"/>
  <c r="P54" i="25"/>
  <c r="P35" i="25"/>
  <c r="P58" i="25"/>
  <c r="P21" i="25"/>
  <c r="P49" i="25"/>
  <c r="P46" i="25"/>
  <c r="H38" i="25"/>
  <c r="B38" i="25" s="1"/>
  <c r="P56" i="25"/>
  <c r="H52" i="25"/>
  <c r="B52" i="25" s="1"/>
  <c r="P27" i="25"/>
  <c r="H24" i="25"/>
  <c r="B24" i="25" s="1"/>
  <c r="H51" i="25"/>
  <c r="B51" i="25" s="1"/>
  <c r="H57" i="25"/>
  <c r="B57" i="25" s="1"/>
  <c r="H26" i="25"/>
  <c r="B26" i="25" s="1"/>
  <c r="H50" i="25"/>
  <c r="B50" i="25" s="1"/>
  <c r="H43" i="25"/>
  <c r="B43" i="25" s="1"/>
  <c r="H49" i="25"/>
  <c r="B49" i="25" s="1"/>
  <c r="H35" i="25"/>
  <c r="B35" i="25" s="1"/>
  <c r="H41" i="25"/>
  <c r="B41" i="25" s="1"/>
  <c r="H55" i="25"/>
  <c r="B55" i="25" s="1"/>
  <c r="H46" i="25"/>
  <c r="B46" i="25" s="1"/>
  <c r="H53" i="25"/>
  <c r="B53" i="25" s="1"/>
  <c r="H27" i="25"/>
  <c r="B27" i="25" s="1"/>
  <c r="G12" i="25"/>
  <c r="C12" i="25" s="1"/>
  <c r="F57" i="28"/>
  <c r="BF53" i="28"/>
  <c r="AQ52" i="28"/>
  <c r="AJ51" i="28"/>
  <c r="AT49" i="28"/>
  <c r="AU40" i="28"/>
  <c r="BD55" i="28"/>
  <c r="AZ2" i="28"/>
  <c r="AR58" i="28"/>
  <c r="AK57" i="28"/>
  <c r="AD56" i="28"/>
  <c r="W55" i="28"/>
  <c r="P54" i="28"/>
  <c r="I53" i="28"/>
  <c r="B52" i="28"/>
  <c r="AX50" i="28"/>
  <c r="C44" i="28"/>
  <c r="U2" i="28"/>
  <c r="AY2" i="28"/>
  <c r="AQ58" i="28"/>
  <c r="AJ57" i="28"/>
  <c r="AC56" i="28"/>
  <c r="V55" i="28"/>
  <c r="O54" i="28"/>
  <c r="H53" i="28"/>
  <c r="BF51" i="28"/>
  <c r="AW50" i="28"/>
  <c r="AZ43" i="28"/>
  <c r="AS58" i="28"/>
  <c r="BF2" i="28"/>
  <c r="AX58" i="28"/>
  <c r="AQ57" i="28"/>
  <c r="AJ56" i="28"/>
  <c r="AC55" i="28"/>
  <c r="V54" i="28"/>
  <c r="O53" i="28"/>
  <c r="H52" i="28"/>
  <c r="BE50" i="28"/>
  <c r="AY44" i="28"/>
  <c r="AC54" i="28"/>
  <c r="V53" i="28"/>
  <c r="O52" i="28"/>
  <c r="H51" i="28"/>
  <c r="AX45" i="28"/>
  <c r="AG58" i="28"/>
  <c r="AJ55" i="28"/>
  <c r="AN2" i="28"/>
  <c r="AF58" i="28"/>
  <c r="Y57" i="28"/>
  <c r="R56" i="28"/>
  <c r="K55" i="28"/>
  <c r="D54" i="28"/>
  <c r="BB52" i="28"/>
  <c r="AU51" i="28"/>
  <c r="AI50" i="28"/>
  <c r="U42" i="28"/>
  <c r="AX57" i="28"/>
  <c r="AU2" i="28"/>
  <c r="AM58" i="28"/>
  <c r="AF57" i="28"/>
  <c r="Y56" i="28"/>
  <c r="R55" i="28"/>
  <c r="K54" i="28"/>
  <c r="D53" i="28"/>
  <c r="BB51" i="28"/>
  <c r="AR50" i="28"/>
  <c r="T43" i="28"/>
  <c r="AI56" i="28"/>
  <c r="F2" i="28"/>
  <c r="BC57" i="28"/>
  <c r="AV56" i="28"/>
  <c r="AO55" i="28"/>
  <c r="AH54" i="28"/>
  <c r="AA53" i="28"/>
  <c r="T52" i="28"/>
  <c r="M51" i="28"/>
  <c r="AG46" i="28"/>
  <c r="AB50" i="28"/>
  <c r="U49" i="28"/>
  <c r="N48" i="28"/>
  <c r="G47" i="28"/>
  <c r="BE45" i="28"/>
  <c r="AX44" i="28"/>
  <c r="AQ43" i="28"/>
  <c r="AJ42" i="28"/>
  <c r="AC41" i="28"/>
  <c r="H40" i="28"/>
  <c r="J34" i="28"/>
  <c r="C50" i="28"/>
  <c r="BA48" i="28"/>
  <c r="AT47" i="28"/>
  <c r="AM46" i="28"/>
  <c r="AF45" i="28"/>
  <c r="Y44" i="28"/>
  <c r="R43" i="28"/>
  <c r="K42" i="28"/>
  <c r="D41" i="28"/>
  <c r="AJ38" i="28"/>
  <c r="M28" i="28"/>
  <c r="K49" i="28"/>
  <c r="D48" i="28"/>
  <c r="BB46" i="28"/>
  <c r="AU45" i="28"/>
  <c r="AN44" i="28"/>
  <c r="AG43" i="28"/>
  <c r="Z42" i="28"/>
  <c r="S41" i="28"/>
  <c r="AK39" i="28"/>
  <c r="AR32" i="28"/>
  <c r="BF49" i="28"/>
  <c r="AY48" i="28"/>
  <c r="AR47" i="28"/>
  <c r="AK46" i="28"/>
  <c r="AD45" i="28"/>
  <c r="W44" i="28"/>
  <c r="P43" i="28"/>
  <c r="I42" i="28"/>
  <c r="B41" i="28"/>
  <c r="AB38" i="28"/>
  <c r="F27" i="28"/>
  <c r="AW49" i="28"/>
  <c r="AP48" i="28"/>
  <c r="AI47" i="28"/>
  <c r="AB46" i="28"/>
  <c r="U45" i="28"/>
  <c r="N44" i="28"/>
  <c r="G43" i="28"/>
  <c r="BE41" i="28"/>
  <c r="AX40" i="28"/>
  <c r="AU37" i="28"/>
  <c r="AV20" i="28"/>
  <c r="G50" i="28"/>
  <c r="BE48" i="28"/>
  <c r="AX47" i="28"/>
  <c r="AQ46" i="28"/>
  <c r="AJ45" i="28"/>
  <c r="AC44" i="28"/>
  <c r="V43" i="28"/>
  <c r="O42" i="28"/>
  <c r="H41" i="28"/>
  <c r="AZ38" i="28"/>
  <c r="AA30" i="28"/>
  <c r="AM49" i="28"/>
  <c r="AF48" i="28"/>
  <c r="Y47" i="28"/>
  <c r="R46" i="28"/>
  <c r="K45" i="28"/>
  <c r="D44" i="28"/>
  <c r="BB42" i="28"/>
  <c r="AU41" i="28"/>
  <c r="AL40" i="28"/>
  <c r="AN36" i="28"/>
  <c r="S40" i="28"/>
  <c r="L39" i="28"/>
  <c r="E38" i="28"/>
  <c r="BC36" i="28"/>
  <c r="AV35" i="28"/>
  <c r="AO34" i="28"/>
  <c r="AH33" i="28"/>
  <c r="AA32" i="28"/>
  <c r="AS30" i="28"/>
  <c r="Y26" i="28"/>
  <c r="AF20" i="28"/>
  <c r="AT36" i="28"/>
  <c r="AM35" i="28"/>
  <c r="AF34" i="28"/>
  <c r="Y33" i="28"/>
  <c r="R32" i="28"/>
  <c r="S30" i="28"/>
  <c r="AV25" i="28"/>
  <c r="R18" i="28"/>
  <c r="AX39" i="28"/>
  <c r="AQ38" i="28"/>
  <c r="AJ37" i="28"/>
  <c r="AC36" i="28"/>
  <c r="V35" i="28"/>
  <c r="O34" i="28"/>
  <c r="H33" i="28"/>
  <c r="BD31" i="28"/>
  <c r="F29" i="28"/>
  <c r="AI24" i="28"/>
  <c r="AG39" i="28"/>
  <c r="Z38" i="28"/>
  <c r="S37" i="28"/>
  <c r="L36" i="28"/>
  <c r="E35" i="28"/>
  <c r="BC33" i="28"/>
  <c r="AV32" i="28"/>
  <c r="AD31" i="28"/>
  <c r="BB27" i="28"/>
  <c r="Z23" i="28"/>
  <c r="W40" i="28"/>
  <c r="P39" i="28"/>
  <c r="I38" i="28"/>
  <c r="B37" i="28"/>
  <c r="AZ35" i="28"/>
  <c r="AS34" i="28"/>
  <c r="AL33" i="28"/>
  <c r="AE32" i="28"/>
  <c r="B31" i="28"/>
  <c r="AO26" i="28"/>
  <c r="P21" i="28"/>
  <c r="BC39" i="28"/>
  <c r="AV38" i="28"/>
  <c r="AO37" i="28"/>
  <c r="AH36" i="28"/>
  <c r="AA35" i="28"/>
  <c r="T34" i="28"/>
  <c r="M33" i="28"/>
  <c r="E32" i="28"/>
  <c r="AB29" i="28"/>
  <c r="BE24" i="28"/>
  <c r="Y10" i="28"/>
  <c r="F39" i="28"/>
  <c r="BD37" i="28"/>
  <c r="AW36" i="28"/>
  <c r="AP35" i="28"/>
  <c r="AI34" i="28"/>
  <c r="AB33" i="28"/>
  <c r="U32" i="28"/>
  <c r="AC30" i="28"/>
  <c r="BF25" i="28"/>
  <c r="BF18" i="28"/>
  <c r="AB30" i="28"/>
  <c r="U29" i="28"/>
  <c r="N28" i="28"/>
  <c r="G27" i="28"/>
  <c r="BE25" i="28"/>
  <c r="AX24" i="28"/>
  <c r="AQ23" i="28"/>
  <c r="V22" i="28"/>
  <c r="AY18" i="28"/>
  <c r="AJ13" i="28"/>
  <c r="Y31" i="28"/>
  <c r="R30" i="28"/>
  <c r="K29" i="28"/>
  <c r="D28" i="28"/>
  <c r="BB26" i="28"/>
  <c r="AU25" i="28"/>
  <c r="AN24" i="28"/>
  <c r="AG23" i="28"/>
  <c r="AW21" i="28"/>
  <c r="K18" i="28"/>
  <c r="G10" i="28"/>
  <c r="BE30" i="28"/>
  <c r="AX29" i="28"/>
  <c r="AQ28" i="28"/>
  <c r="AJ27" i="28"/>
  <c r="AC26" i="28"/>
  <c r="V25" i="28"/>
  <c r="O24" i="28"/>
  <c r="E23" i="28"/>
  <c r="AO20" i="28"/>
  <c r="AB16" i="28"/>
  <c r="AM31" i="28"/>
  <c r="AF30" i="28"/>
  <c r="Y29" i="28"/>
  <c r="R28" i="28"/>
  <c r="K27" i="28"/>
  <c r="D26" i="28"/>
  <c r="BB24" i="28"/>
  <c r="AU23" i="28"/>
  <c r="AD22" i="28"/>
  <c r="J19" i="28"/>
  <c r="AH14" i="28"/>
  <c r="AM30" i="28"/>
  <c r="AF29" i="28"/>
  <c r="Y28" i="28"/>
  <c r="R27" i="28"/>
  <c r="K26" i="28"/>
  <c r="D25" i="28"/>
  <c r="BB23" i="28"/>
  <c r="AN22" i="28"/>
  <c r="AO19" i="28"/>
  <c r="M15" i="28"/>
  <c r="AD30" i="28"/>
  <c r="W29" i="28"/>
  <c r="P28" i="28"/>
  <c r="I27" i="28"/>
  <c r="B26" i="28"/>
  <c r="AZ24" i="28"/>
  <c r="AS23" i="28"/>
  <c r="X22" i="28"/>
  <c r="B19" i="28"/>
  <c r="J14" i="28"/>
  <c r="E22" i="28"/>
  <c r="BC20" i="28"/>
  <c r="AV19" i="28"/>
  <c r="AO18" i="28"/>
  <c r="AH17" i="28"/>
  <c r="AA16" i="28"/>
  <c r="T15" i="28"/>
  <c r="AY13" i="28"/>
  <c r="H11" i="28"/>
  <c r="AJ7" i="28"/>
  <c r="AR22" i="28"/>
  <c r="AK21" i="28"/>
  <c r="AD20" i="28"/>
  <c r="W19" i="28"/>
  <c r="P18" i="28"/>
  <c r="I17" i="28"/>
  <c r="B16" i="28"/>
  <c r="AZ14" i="28"/>
  <c r="BC12" i="28"/>
  <c r="BE9" i="28"/>
  <c r="BA5" i="28"/>
  <c r="C22" i="28"/>
  <c r="BA20" i="28"/>
  <c r="AT19" i="28"/>
  <c r="AM18" i="28"/>
  <c r="AF17" i="28"/>
  <c r="Y16" i="28"/>
  <c r="R15" i="28"/>
  <c r="AS13" i="28"/>
  <c r="F11" i="28"/>
  <c r="AB7" i="28"/>
  <c r="R22" i="28"/>
  <c r="K21" i="28"/>
  <c r="D20" i="28"/>
  <c r="BB18" i="28"/>
  <c r="AU17" i="28"/>
  <c r="AN16" i="28"/>
  <c r="AG15" i="28"/>
  <c r="N14" i="28"/>
  <c r="AT11" i="28"/>
  <c r="AH8" i="28"/>
  <c r="F4" i="28"/>
  <c r="AG22" i="28"/>
  <c r="Z21" i="28"/>
  <c r="S20" i="28"/>
  <c r="L19" i="28"/>
  <c r="E18" i="28"/>
  <c r="BC16" i="28"/>
  <c r="AV15" i="28"/>
  <c r="AK14" i="28"/>
  <c r="AC12" i="28"/>
  <c r="Z9" i="28"/>
  <c r="F5" i="28"/>
  <c r="AI19" i="28"/>
  <c r="AB18" i="28"/>
  <c r="U17" i="28"/>
  <c r="N16" i="28"/>
  <c r="G15" i="28"/>
  <c r="V13" i="28"/>
  <c r="AF10" i="28"/>
  <c r="AR6" i="28"/>
  <c r="V14" i="28"/>
  <c r="BD11" i="28"/>
  <c r="AY8" i="28"/>
  <c r="W4" i="28"/>
  <c r="AZ12" i="28"/>
  <c r="AS11" i="28"/>
  <c r="AL10" i="28"/>
  <c r="AE9" i="28"/>
  <c r="X8" i="28"/>
  <c r="Q7" i="28"/>
  <c r="J6" i="28"/>
  <c r="C5" i="28"/>
  <c r="BA3" i="28"/>
  <c r="AO14" i="28"/>
  <c r="AH13" i="28"/>
  <c r="AA12" i="28"/>
  <c r="T11" i="28"/>
  <c r="M10" i="28"/>
  <c r="F9" i="28"/>
  <c r="BD7" i="28"/>
  <c r="AW6" i="28"/>
  <c r="AP5" i="28"/>
  <c r="AI4" i="28"/>
  <c r="AB3" i="28"/>
  <c r="AW13" i="28"/>
  <c r="AP12" i="28"/>
  <c r="AI11" i="28"/>
  <c r="AB10" i="28"/>
  <c r="U9" i="28"/>
  <c r="N8" i="28"/>
  <c r="G7" i="28"/>
  <c r="BE5" i="28"/>
  <c r="AX4" i="28"/>
  <c r="AQ3" i="28"/>
  <c r="AE14" i="28"/>
  <c r="X13" i="28"/>
  <c r="Q12" i="28"/>
  <c r="J11" i="28"/>
  <c r="C10" i="28"/>
  <c r="BA8" i="28"/>
  <c r="AT7" i="28"/>
  <c r="AM6" i="28"/>
  <c r="AF5" i="28"/>
  <c r="Y4" i="28"/>
  <c r="R3" i="28"/>
  <c r="O13" i="28"/>
  <c r="H12" i="28"/>
  <c r="BF10" i="28"/>
  <c r="AY9" i="28"/>
  <c r="AR8" i="28"/>
  <c r="AK7" i="28"/>
  <c r="AD6" i="28"/>
  <c r="W5" i="28"/>
  <c r="P4" i="28"/>
  <c r="I3" i="28"/>
  <c r="H9" i="28"/>
  <c r="Z7" i="28"/>
  <c r="L5" i="28"/>
  <c r="AM56" i="28"/>
  <c r="AX53" i="28"/>
  <c r="AI52" i="28"/>
  <c r="AB51" i="28"/>
  <c r="AM48" i="28"/>
  <c r="AK37" i="28"/>
  <c r="AF55" i="28"/>
  <c r="AR2" i="28"/>
  <c r="AJ58" i="28"/>
  <c r="AC57" i="28"/>
  <c r="V56" i="28"/>
  <c r="O55" i="28"/>
  <c r="H54" i="28"/>
  <c r="BF52" i="28"/>
  <c r="AY51" i="28"/>
  <c r="AO50" i="28"/>
  <c r="BA42" i="28"/>
  <c r="BA58" i="28"/>
  <c r="AQ2" i="28"/>
  <c r="AI58" i="28"/>
  <c r="AB57" i="28"/>
  <c r="U56" i="28"/>
  <c r="N55" i="28"/>
  <c r="G54" i="28"/>
  <c r="BE52" i="28"/>
  <c r="AX51" i="28"/>
  <c r="AL50" i="28"/>
  <c r="AS42" i="28"/>
  <c r="M58" i="28"/>
  <c r="AX2" i="28"/>
  <c r="AP58" i="28"/>
  <c r="AI57" i="28"/>
  <c r="AB56" i="28"/>
  <c r="U55" i="28"/>
  <c r="N54" i="28"/>
  <c r="G53" i="28"/>
  <c r="BE51" i="28"/>
  <c r="AV50" i="28"/>
  <c r="AR43" i="28"/>
  <c r="U54" i="28"/>
  <c r="N53" i="28"/>
  <c r="G52" i="28"/>
  <c r="BD50" i="28"/>
  <c r="AQ44" i="28"/>
  <c r="Q58" i="28"/>
  <c r="AB55" i="28"/>
  <c r="AF2" i="28"/>
  <c r="X58" i="28"/>
  <c r="Q57" i="28"/>
  <c r="J56" i="28"/>
  <c r="C55" i="28"/>
  <c r="BA53" i="28"/>
  <c r="AT52" i="28"/>
  <c r="AM51" i="28"/>
  <c r="J50" i="28"/>
  <c r="N41" i="28"/>
  <c r="AP57" i="28"/>
  <c r="AM2" i="28"/>
  <c r="AE58" i="28"/>
  <c r="X57" i="28"/>
  <c r="Q56" i="28"/>
  <c r="J55" i="28"/>
  <c r="C54" i="28"/>
  <c r="BA52" i="28"/>
  <c r="AT51" i="28"/>
  <c r="AH50" i="28"/>
  <c r="M42" i="28"/>
  <c r="AR55" i="28"/>
  <c r="BB58" i="28"/>
  <c r="AU57" i="28"/>
  <c r="AN56" i="28"/>
  <c r="AG55" i="28"/>
  <c r="Z54" i="28"/>
  <c r="S53" i="28"/>
  <c r="L52" i="28"/>
  <c r="D51" i="28"/>
  <c r="Z45" i="28"/>
  <c r="T50" i="28"/>
  <c r="M49" i="28"/>
  <c r="F48" i="28"/>
  <c r="BD46" i="28"/>
  <c r="AW45" i="28"/>
  <c r="AP44" i="28"/>
  <c r="AI43" i="28"/>
  <c r="AB42" i="28"/>
  <c r="U41" i="28"/>
  <c r="AQ39" i="28"/>
  <c r="C33" i="28"/>
  <c r="AZ49" i="28"/>
  <c r="AS48" i="28"/>
  <c r="AL47" i="28"/>
  <c r="AE46" i="28"/>
  <c r="X45" i="28"/>
  <c r="Q44" i="28"/>
  <c r="J43" i="28"/>
  <c r="C42" i="28"/>
  <c r="BA40" i="28"/>
  <c r="D38" i="28"/>
  <c r="AP23" i="28"/>
  <c r="C49" i="28"/>
  <c r="BA47" i="28"/>
  <c r="AT46" i="28"/>
  <c r="AM45" i="28"/>
  <c r="AF44" i="28"/>
  <c r="Y43" i="28"/>
  <c r="R42" i="28"/>
  <c r="K41" i="28"/>
  <c r="E39" i="28"/>
  <c r="Z31" i="28"/>
  <c r="AX49" i="28"/>
  <c r="AQ48" i="28"/>
  <c r="AJ47" i="28"/>
  <c r="AC46" i="28"/>
  <c r="V45" i="28"/>
  <c r="O44" i="28"/>
  <c r="H43" i="28"/>
  <c r="BF41" i="28"/>
  <c r="AY40" i="28"/>
  <c r="BA37" i="28"/>
  <c r="P22" i="28"/>
  <c r="AO49" i="28"/>
  <c r="AH48" i="28"/>
  <c r="AA47" i="28"/>
  <c r="T46" i="28"/>
  <c r="M45" i="28"/>
  <c r="F44" i="28"/>
  <c r="BD42" i="28"/>
  <c r="AW41" i="28"/>
  <c r="AP40" i="28"/>
  <c r="BD36" i="28"/>
  <c r="F51" i="28"/>
  <c r="BD49" i="28"/>
  <c r="AW48" i="28"/>
  <c r="AP47" i="28"/>
  <c r="AI46" i="28"/>
  <c r="AB45" i="28"/>
  <c r="U44" i="28"/>
  <c r="N43" i="28"/>
  <c r="G42" i="28"/>
  <c r="BE40" i="28"/>
  <c r="T38" i="28"/>
  <c r="BD25" i="28"/>
  <c r="AE49" i="28"/>
  <c r="X48" i="28"/>
  <c r="Q47" i="28"/>
  <c r="J46" i="28"/>
  <c r="C45" i="28"/>
  <c r="BA43" i="28"/>
  <c r="AT42" i="28"/>
  <c r="AM41" i="28"/>
  <c r="AA40" i="28"/>
  <c r="AG35" i="28"/>
  <c r="K40" i="28"/>
  <c r="D39" i="28"/>
  <c r="BB37" i="28"/>
  <c r="AU36" i="28"/>
  <c r="AN35" i="28"/>
  <c r="AG34" i="28"/>
  <c r="Z33" i="28"/>
  <c r="S32" i="28"/>
  <c r="U30" i="28"/>
  <c r="AX25" i="28"/>
  <c r="Z18" i="28"/>
  <c r="AL36" i="28"/>
  <c r="AE35" i="28"/>
  <c r="X34" i="28"/>
  <c r="Q33" i="28"/>
  <c r="J32" i="28"/>
  <c r="AR29" i="28"/>
  <c r="P25" i="28"/>
  <c r="D16" i="28"/>
  <c r="AP39" i="28"/>
  <c r="AI38" i="28"/>
  <c r="AB37" i="28"/>
  <c r="U36" i="28"/>
  <c r="N35" i="28"/>
  <c r="G34" i="28"/>
  <c r="BE32" i="28"/>
  <c r="AS31" i="28"/>
  <c r="AE28" i="28"/>
  <c r="C24" i="28"/>
  <c r="Y39" i="28"/>
  <c r="R38" i="28"/>
  <c r="K37" i="28"/>
  <c r="D36" i="28"/>
  <c r="BB34" i="28"/>
  <c r="AU33" i="28"/>
  <c r="AN32" i="28"/>
  <c r="S31" i="28"/>
  <c r="V27" i="28"/>
  <c r="AT22" i="28"/>
  <c r="O40" i="28"/>
  <c r="H39" i="28"/>
  <c r="BF37" i="28"/>
  <c r="AY36" i="28"/>
  <c r="AR35" i="28"/>
  <c r="AK34" i="28"/>
  <c r="AD33" i="28"/>
  <c r="W32" i="28"/>
  <c r="AJ30" i="28"/>
  <c r="I26" i="28"/>
  <c r="AG19" i="28"/>
  <c r="AU39" i="28"/>
  <c r="AN38" i="28"/>
  <c r="AG37" i="28"/>
  <c r="Z36" i="28"/>
  <c r="S35" i="28"/>
  <c r="L34" i="28"/>
  <c r="E33" i="28"/>
  <c r="BA31" i="28"/>
  <c r="BA28" i="28"/>
  <c r="Y24" i="28"/>
  <c r="E40" i="28"/>
  <c r="BC38" i="28"/>
  <c r="AV37" i="28"/>
  <c r="AO36" i="28"/>
  <c r="AH35" i="28"/>
  <c r="AA34" i="28"/>
  <c r="T33" i="28"/>
  <c r="M32" i="28"/>
  <c r="BB29" i="28"/>
  <c r="Z25" i="28"/>
  <c r="AR16" i="28"/>
  <c r="T30" i="28"/>
  <c r="M29" i="28"/>
  <c r="F28" i="28"/>
  <c r="BD26" i="28"/>
  <c r="AW25" i="28"/>
  <c r="AP24" i="28"/>
  <c r="AI23" i="28"/>
  <c r="BD21" i="28"/>
  <c r="S18" i="28"/>
  <c r="AV10" i="28"/>
  <c r="Q31" i="28"/>
  <c r="J30" i="28"/>
  <c r="C29" i="28"/>
  <c r="BA27" i="28"/>
  <c r="AT26" i="28"/>
  <c r="AM25" i="28"/>
  <c r="AF24" i="28"/>
  <c r="Y23" i="28"/>
  <c r="AE21" i="28"/>
  <c r="AJ17" i="28"/>
  <c r="D6" i="28"/>
  <c r="AW30" i="28"/>
  <c r="AP29" i="28"/>
  <c r="AI28" i="28"/>
  <c r="AB27" i="28"/>
  <c r="U26" i="28"/>
  <c r="N25" i="28"/>
  <c r="G24" i="28"/>
  <c r="BA22" i="28"/>
  <c r="R20" i="28"/>
  <c r="BA15" i="28"/>
  <c r="AE31" i="28"/>
  <c r="X30" i="28"/>
  <c r="Q29" i="28"/>
  <c r="J28" i="28"/>
  <c r="C27" i="28"/>
  <c r="BA25" i="28"/>
  <c r="AT24" i="28"/>
  <c r="AM23" i="28"/>
  <c r="H22" i="28"/>
  <c r="AI18" i="28"/>
  <c r="U12" i="28"/>
  <c r="AE30" i="28"/>
  <c r="X29" i="28"/>
  <c r="Q28" i="28"/>
  <c r="J27" i="28"/>
  <c r="C26" i="28"/>
  <c r="BA24" i="28"/>
  <c r="AT23" i="28"/>
  <c r="Z22" i="28"/>
  <c r="I19" i="28"/>
  <c r="U14" i="28"/>
  <c r="V30" i="28"/>
  <c r="O29" i="28"/>
  <c r="H28" i="28"/>
  <c r="BF26" i="28"/>
  <c r="AY25" i="28"/>
  <c r="AR24" i="28"/>
  <c r="AK23" i="28"/>
  <c r="F22" i="28"/>
  <c r="AA18" i="28"/>
  <c r="AF11" i="28"/>
  <c r="BB21" i="28"/>
  <c r="AU20" i="28"/>
  <c r="AN19" i="28"/>
  <c r="AG18" i="28"/>
  <c r="Z17" i="28"/>
  <c r="S16" i="28"/>
  <c r="L15" i="28"/>
  <c r="AI13" i="28"/>
  <c r="AU10" i="28"/>
  <c r="D7" i="28"/>
  <c r="AJ22" i="28"/>
  <c r="AC21" i="28"/>
  <c r="V20" i="28"/>
  <c r="O19" i="28"/>
  <c r="H18" i="28"/>
  <c r="BF16" i="28"/>
  <c r="AY15" i="28"/>
  <c r="AP14" i="28"/>
  <c r="AK12" i="28"/>
  <c r="AH9" i="28"/>
  <c r="U5" i="28"/>
  <c r="AZ21" i="28"/>
  <c r="AS20" i="28"/>
  <c r="AL19" i="28"/>
  <c r="AE18" i="28"/>
  <c r="X17" i="28"/>
  <c r="Q16" i="28"/>
  <c r="J15" i="28"/>
  <c r="AC13" i="28"/>
  <c r="AN10" i="28"/>
  <c r="BA6" i="28"/>
  <c r="J22" i="28"/>
  <c r="C21" i="28"/>
  <c r="BA19" i="28"/>
  <c r="AT18" i="28"/>
  <c r="AM17" i="28"/>
  <c r="AF16" i="28"/>
  <c r="Y15" i="28"/>
  <c r="C14" i="28"/>
  <c r="W11" i="28"/>
  <c r="B8" i="28"/>
  <c r="AE3" i="28"/>
  <c r="Y22" i="28"/>
  <c r="R21" i="28"/>
  <c r="K20" i="28"/>
  <c r="D19" i="28"/>
  <c r="BB17" i="28"/>
  <c r="AU16" i="28"/>
  <c r="AN15" i="28"/>
  <c r="AA14" i="28"/>
  <c r="F12" i="28"/>
  <c r="B9" i="28"/>
  <c r="AE4" i="28"/>
  <c r="AA19" i="28"/>
  <c r="T18" i="28"/>
  <c r="M17" i="28"/>
  <c r="F16" i="28"/>
  <c r="BD14" i="28"/>
  <c r="F13" i="28"/>
  <c r="I10" i="28"/>
  <c r="L6" i="28"/>
  <c r="K14" i="28"/>
  <c r="AL11" i="28"/>
  <c r="S8" i="28"/>
  <c r="AV3" i="28"/>
  <c r="AR12" i="28"/>
  <c r="AK11" i="28"/>
  <c r="AZ4" i="28"/>
  <c r="AS3" i="28"/>
  <c r="AG14" i="28"/>
  <c r="Z13" i="28"/>
  <c r="S12" i="28"/>
  <c r="L11" i="28"/>
  <c r="E10" i="28"/>
  <c r="BC8" i="28"/>
  <c r="AV7" i="28"/>
  <c r="AO6" i="28"/>
  <c r="AH5" i="28"/>
  <c r="AA4" i="28"/>
  <c r="T3" i="28"/>
  <c r="AO13" i="28"/>
  <c r="AH12" i="28"/>
  <c r="AA11" i="28"/>
  <c r="T10" i="28"/>
  <c r="M9" i="28"/>
  <c r="F8" i="28"/>
  <c r="BD6" i="28"/>
  <c r="AW5" i="28"/>
  <c r="AP4" i="28"/>
  <c r="AI3" i="28"/>
  <c r="W14" i="28"/>
  <c r="P13" i="28"/>
  <c r="I12" i="28"/>
  <c r="B11" i="28"/>
  <c r="AZ9" i="28"/>
  <c r="AS8" i="28"/>
  <c r="AL7" i="28"/>
  <c r="AE6" i="28"/>
  <c r="X5" i="28"/>
  <c r="Q4" i="28"/>
  <c r="J3" i="28"/>
  <c r="G13" i="28"/>
  <c r="BE11" i="28"/>
  <c r="AX10" i="28"/>
  <c r="AQ9" i="28"/>
  <c r="AJ8" i="28"/>
  <c r="AC7" i="28"/>
  <c r="V6" i="28"/>
  <c r="O5" i="28"/>
  <c r="H4" i="28"/>
  <c r="P3" i="28"/>
  <c r="BE8" i="28"/>
  <c r="R7" i="28"/>
  <c r="D5" i="28"/>
  <c r="AD10" i="28"/>
  <c r="Y2" i="28"/>
  <c r="G56" i="28"/>
  <c r="AH53" i="28"/>
  <c r="AA52" i="28"/>
  <c r="T51" i="28"/>
  <c r="AF47" i="28"/>
  <c r="AW2" i="28"/>
  <c r="H55" i="28"/>
  <c r="AJ2" i="28"/>
  <c r="AB58" i="28"/>
  <c r="U57" i="28"/>
  <c r="N56" i="28"/>
  <c r="G55" i="28"/>
  <c r="BE53" i="28"/>
  <c r="AX52" i="28"/>
  <c r="AQ51" i="28"/>
  <c r="Z50" i="28"/>
  <c r="AT41" i="28"/>
  <c r="AT57" i="28"/>
  <c r="AI2" i="28"/>
  <c r="AA58" i="28"/>
  <c r="T57" i="28"/>
  <c r="M56" i="28"/>
  <c r="F55" i="28"/>
  <c r="BD53" i="28"/>
  <c r="AW52" i="28"/>
  <c r="AP51" i="28"/>
  <c r="U50" i="28"/>
  <c r="AL41" i="28"/>
  <c r="BB57" i="28"/>
  <c r="AP2" i="28"/>
  <c r="AH58" i="28"/>
  <c r="AA57" i="28"/>
  <c r="T56" i="28"/>
  <c r="M55" i="28"/>
  <c r="F54" i="28"/>
  <c r="BD52" i="28"/>
  <c r="AW51" i="28"/>
  <c r="AK50" i="28"/>
  <c r="AK42" i="28"/>
  <c r="M54" i="28"/>
  <c r="F53" i="28"/>
  <c r="BD51" i="28"/>
  <c r="AT50" i="28"/>
  <c r="AJ43" i="28"/>
  <c r="BF57" i="28"/>
  <c r="T55" i="28"/>
  <c r="X2" i="28"/>
  <c r="P58" i="28"/>
  <c r="I57" i="28"/>
  <c r="B56" i="28"/>
  <c r="AZ54" i="28"/>
  <c r="AS53" i="28"/>
  <c r="AL52" i="28"/>
  <c r="AE51" i="28"/>
  <c r="F49" i="28"/>
  <c r="S39" i="28"/>
  <c r="Z57" i="28"/>
  <c r="AE2" i="28"/>
  <c r="W58" i="28"/>
  <c r="P57" i="28"/>
  <c r="I56" i="28"/>
  <c r="B55" i="28"/>
  <c r="AZ53" i="28"/>
  <c r="AS52" i="28"/>
  <c r="AL51" i="28"/>
  <c r="E50" i="28"/>
  <c r="F41" i="28"/>
  <c r="BB2" i="28"/>
  <c r="AT58" i="28"/>
  <c r="AM57" i="28"/>
  <c r="AF56" i="28"/>
  <c r="Y55" i="28"/>
  <c r="R54" i="28"/>
  <c r="K53" i="28"/>
  <c r="D52" i="28"/>
  <c r="AZ50" i="28"/>
  <c r="S44" i="28"/>
  <c r="L50" i="28"/>
  <c r="E49" i="28"/>
  <c r="BC47" i="28"/>
  <c r="AV46" i="28"/>
  <c r="AO45" i="28"/>
  <c r="AH44" i="28"/>
  <c r="AA43" i="28"/>
  <c r="T42" i="28"/>
  <c r="M41" i="28"/>
  <c r="M39" i="28"/>
  <c r="AY31" i="28"/>
  <c r="AR49" i="28"/>
  <c r="AK48" i="28"/>
  <c r="AD47" i="28"/>
  <c r="W46" i="28"/>
  <c r="P45" i="28"/>
  <c r="I44" i="28"/>
  <c r="B43" i="28"/>
  <c r="AZ41" i="28"/>
  <c r="AS40" i="28"/>
  <c r="W37" i="28"/>
  <c r="B50" i="28"/>
  <c r="AZ48" i="28"/>
  <c r="AS47" i="28"/>
  <c r="AL46" i="28"/>
  <c r="AE45" i="28"/>
  <c r="X44" i="28"/>
  <c r="Q43" i="28"/>
  <c r="J42" i="28"/>
  <c r="C41" i="28"/>
  <c r="AD38" i="28"/>
  <c r="AL27" i="28"/>
  <c r="AP49" i="28"/>
  <c r="AI48" i="28"/>
  <c r="AB47" i="28"/>
  <c r="U46" i="28"/>
  <c r="N45" i="28"/>
  <c r="G44" i="28"/>
  <c r="BE42" i="28"/>
  <c r="AX41" i="28"/>
  <c r="AQ40" i="28"/>
  <c r="G37" i="28"/>
  <c r="AN50" i="28"/>
  <c r="AG49" i="28"/>
  <c r="Z48" i="28"/>
  <c r="S47" i="28"/>
  <c r="L46" i="28"/>
  <c r="E45" i="28"/>
  <c r="BC43" i="28"/>
  <c r="AV42" i="28"/>
  <c r="AO41" i="28"/>
  <c r="AC40" i="28"/>
  <c r="AW35" i="28"/>
  <c r="BC50" i="28"/>
  <c r="AV49" i="28"/>
  <c r="AO48" i="28"/>
  <c r="AH47" i="28"/>
  <c r="AA46" i="28"/>
  <c r="T45" i="28"/>
  <c r="M44" i="28"/>
  <c r="F43" i="28"/>
  <c r="BD41" i="28"/>
  <c r="AW40" i="28"/>
  <c r="AS37" i="28"/>
  <c r="AX18" i="28"/>
  <c r="W49" i="28"/>
  <c r="P48" i="28"/>
  <c r="I47" i="28"/>
  <c r="B46" i="28"/>
  <c r="AZ44" i="28"/>
  <c r="AS43" i="28"/>
  <c r="AL42" i="28"/>
  <c r="AE41" i="28"/>
  <c r="L40" i="28"/>
  <c r="Z34" i="28"/>
  <c r="C40" i="28"/>
  <c r="BA38" i="28"/>
  <c r="AT37" i="28"/>
  <c r="AM36" i="28"/>
  <c r="AF35" i="28"/>
  <c r="Y34" i="28"/>
  <c r="R33" i="28"/>
  <c r="K32" i="28"/>
  <c r="AT29" i="28"/>
  <c r="R25" i="28"/>
  <c r="L16" i="28"/>
  <c r="AD36" i="28"/>
  <c r="W35" i="28"/>
  <c r="P34" i="28"/>
  <c r="I33" i="28"/>
  <c r="BF31" i="28"/>
  <c r="L29" i="28"/>
  <c r="AO24" i="28"/>
  <c r="AO40" i="28"/>
  <c r="AH39" i="28"/>
  <c r="AA38" i="28"/>
  <c r="T37" i="28"/>
  <c r="M36" i="28"/>
  <c r="F35" i="28"/>
  <c r="BD33" i="28"/>
  <c r="AW32" i="28"/>
  <c r="AH31" i="28"/>
  <c r="BD27" i="28"/>
  <c r="AB23" i="28"/>
  <c r="Q39" i="28"/>
  <c r="J38" i="28"/>
  <c r="C37" i="28"/>
  <c r="BA35" i="28"/>
  <c r="AT34" i="28"/>
  <c r="AM33" i="28"/>
  <c r="AF32" i="28"/>
  <c r="C31" i="28"/>
  <c r="AU26" i="28"/>
  <c r="AF21" i="28"/>
  <c r="G40" i="28"/>
  <c r="BE38" i="28"/>
  <c r="AX37" i="28"/>
  <c r="AQ36" i="28"/>
  <c r="AJ35" i="28"/>
  <c r="AC34" i="28"/>
  <c r="V33" i="28"/>
  <c r="O32" i="28"/>
  <c r="E30" i="28"/>
  <c r="AH25" i="28"/>
  <c r="S17" i="28"/>
  <c r="AM39" i="28"/>
  <c r="AF38" i="28"/>
  <c r="Y37" i="28"/>
  <c r="R36" i="28"/>
  <c r="K35" i="28"/>
  <c r="D34" i="28"/>
  <c r="BB32" i="28"/>
  <c r="AP31" i="28"/>
  <c r="U28" i="28"/>
  <c r="AX23" i="28"/>
  <c r="BB39" i="28"/>
  <c r="AU38" i="28"/>
  <c r="AN37" i="28"/>
  <c r="AG36" i="28"/>
  <c r="Z35" i="28"/>
  <c r="S34" i="28"/>
  <c r="L33" i="28"/>
  <c r="D32" i="28"/>
  <c r="V29" i="28"/>
  <c r="AY24" i="28"/>
  <c r="AJ6" i="28"/>
  <c r="L30" i="28"/>
  <c r="E29" i="28"/>
  <c r="BC27" i="28"/>
  <c r="AV26" i="28"/>
  <c r="AO25" i="28"/>
  <c r="AH24" i="28"/>
  <c r="AA23" i="28"/>
  <c r="AG21" i="28"/>
  <c r="AR17" i="28"/>
  <c r="K7" i="28"/>
  <c r="I31" i="28"/>
  <c r="B30" i="28"/>
  <c r="AZ28" i="28"/>
  <c r="AS27" i="28"/>
  <c r="AL26" i="28"/>
  <c r="AE25" i="28"/>
  <c r="X24" i="28"/>
  <c r="O23" i="28"/>
  <c r="H21" i="28"/>
  <c r="D17" i="28"/>
  <c r="AV31" i="28"/>
  <c r="AO30" i="28"/>
  <c r="AH29" i="28"/>
  <c r="AA28" i="28"/>
  <c r="T27" i="28"/>
  <c r="M26" i="28"/>
  <c r="F25" i="28"/>
  <c r="BD23" i="28"/>
  <c r="AQ22" i="28"/>
  <c r="AW19" i="28"/>
  <c r="U15" i="28"/>
  <c r="W31" i="28"/>
  <c r="P30" i="28"/>
  <c r="I29" i="28"/>
  <c r="B28" i="28"/>
  <c r="AZ26" i="28"/>
  <c r="AS25" i="28"/>
  <c r="AL24" i="28"/>
  <c r="AE23" i="28"/>
  <c r="AU21" i="28"/>
  <c r="C18" i="28"/>
  <c r="R9" i="28"/>
  <c r="W30" i="28"/>
  <c r="P29" i="28"/>
  <c r="I28" i="28"/>
  <c r="B27" i="28"/>
  <c r="AZ25" i="28"/>
  <c r="AS24" i="28"/>
  <c r="AL23" i="28"/>
  <c r="G22" i="28"/>
  <c r="AH18" i="28"/>
  <c r="BC11" i="28"/>
  <c r="N30" i="28"/>
  <c r="G29" i="28"/>
  <c r="BE27" i="28"/>
  <c r="AX26" i="28"/>
  <c r="AQ25" i="28"/>
  <c r="AJ24" i="28"/>
  <c r="AC23" i="28"/>
  <c r="AN21" i="28"/>
  <c r="AZ17" i="28"/>
  <c r="R8" i="28"/>
  <c r="AT21" i="28"/>
  <c r="AM20" i="28"/>
  <c r="AF19" i="28"/>
  <c r="Y18" i="28"/>
  <c r="R17" i="28"/>
  <c r="K16" i="28"/>
  <c r="D15" i="28"/>
  <c r="S13" i="28"/>
  <c r="X10" i="28"/>
  <c r="AC6" i="28"/>
  <c r="AB22" i="28"/>
  <c r="U21" i="28"/>
  <c r="N20" i="28"/>
  <c r="G19" i="28"/>
  <c r="BE17" i="28"/>
  <c r="AX16" i="28"/>
  <c r="AQ15" i="28"/>
  <c r="AD14" i="28"/>
  <c r="N12" i="28"/>
  <c r="P9" i="28"/>
  <c r="AT4" i="28"/>
  <c r="AR21" i="28"/>
  <c r="AK20" i="28"/>
  <c r="AD19" i="28"/>
  <c r="W18" i="28"/>
  <c r="P17" i="28"/>
  <c r="I16" i="28"/>
  <c r="B15" i="28"/>
  <c r="M13" i="28"/>
  <c r="Q10" i="28"/>
  <c r="U6" i="28"/>
  <c r="B22" i="28"/>
  <c r="AZ20" i="28"/>
  <c r="AS19" i="28"/>
  <c r="AL18" i="28"/>
  <c r="AE17" i="28"/>
  <c r="X16" i="28"/>
  <c r="Q15" i="28"/>
  <c r="AR13" i="28"/>
  <c r="BE10" i="28"/>
  <c r="AA7" i="28"/>
  <c r="X23" i="28"/>
  <c r="Q22" i="28"/>
  <c r="J21" i="28"/>
  <c r="C20" i="28"/>
  <c r="BA18" i="28"/>
  <c r="AT17" i="28"/>
  <c r="AM16" i="28"/>
  <c r="AF15" i="28"/>
  <c r="M14" i="28"/>
  <c r="AN11" i="28"/>
  <c r="AA8" i="28"/>
  <c r="BD3" i="28"/>
  <c r="S19" i="28"/>
  <c r="L18" i="28"/>
  <c r="E17" i="28"/>
  <c r="BC15" i="28"/>
  <c r="AT14" i="28"/>
  <c r="AT12" i="28"/>
  <c r="AK5" i="28"/>
  <c r="BA13" i="28"/>
  <c r="O11" i="28"/>
  <c r="AR7" i="28"/>
  <c r="G3" i="28"/>
  <c r="Q8" i="28"/>
  <c r="J7" i="28"/>
  <c r="C6" i="28"/>
  <c r="BA4" i="28"/>
  <c r="AT3" i="28"/>
  <c r="AJ12" i="28"/>
  <c r="AC11" i="28"/>
  <c r="O9" i="28"/>
  <c r="H8" i="28"/>
  <c r="BF6" i="28"/>
  <c r="AY5" i="28"/>
  <c r="AR4" i="28"/>
  <c r="AK3" i="28"/>
  <c r="Y14" i="28"/>
  <c r="R13" i="28"/>
  <c r="K12" i="28"/>
  <c r="D11" i="28"/>
  <c r="BB9" i="28"/>
  <c r="AU8" i="28"/>
  <c r="AN7" i="28"/>
  <c r="AG6" i="28"/>
  <c r="Z5" i="28"/>
  <c r="S4" i="28"/>
  <c r="L3" i="28"/>
  <c r="AG13" i="28"/>
  <c r="Z12" i="28"/>
  <c r="S11" i="28"/>
  <c r="L10" i="28"/>
  <c r="E9" i="28"/>
  <c r="BC7" i="28"/>
  <c r="AV6" i="28"/>
  <c r="AO5" i="28"/>
  <c r="AH4" i="28"/>
  <c r="AA3" i="28"/>
  <c r="O14" i="28"/>
  <c r="H13" i="28"/>
  <c r="BF11" i="28"/>
  <c r="AY10" i="28"/>
  <c r="AR9" i="28"/>
  <c r="AK8" i="28"/>
  <c r="AD7" i="28"/>
  <c r="W6" i="28"/>
  <c r="P5" i="28"/>
  <c r="I4" i="28"/>
  <c r="B3" i="28"/>
  <c r="BD12" i="28"/>
  <c r="AW11" i="28"/>
  <c r="AP10" i="28"/>
  <c r="AI9" i="28"/>
  <c r="AB8" i="28"/>
  <c r="U7" i="28"/>
  <c r="N6" i="28"/>
  <c r="G5" i="28"/>
  <c r="BE3" i="28"/>
  <c r="H3" i="28"/>
  <c r="AW8" i="28"/>
  <c r="AY6" i="28"/>
  <c r="AK4" i="28"/>
  <c r="V10" i="28"/>
  <c r="BA2" i="28"/>
  <c r="AN55" i="28"/>
  <c r="Z53" i="28"/>
  <c r="S52" i="28"/>
  <c r="L51" i="28"/>
  <c r="Y46" i="28"/>
  <c r="I2" i="28"/>
  <c r="AW54" i="28"/>
  <c r="AB2" i="28"/>
  <c r="T58" i="28"/>
  <c r="M57" i="28"/>
  <c r="F56" i="28"/>
  <c r="BD54" i="28"/>
  <c r="AW53" i="28"/>
  <c r="AP52" i="28"/>
  <c r="AI51" i="28"/>
  <c r="AL49" i="28"/>
  <c r="AK40" i="28"/>
  <c r="N57" i="28"/>
  <c r="AA2" i="28"/>
  <c r="S58" i="28"/>
  <c r="L57" i="28"/>
  <c r="E56" i="28"/>
  <c r="BC54" i="28"/>
  <c r="AV53" i="28"/>
  <c r="AO52" i="28"/>
  <c r="AH51" i="28"/>
  <c r="AD49" i="28"/>
  <c r="Z40" i="28"/>
  <c r="AL57" i="28"/>
  <c r="AH2" i="28"/>
  <c r="Z58" i="28"/>
  <c r="S57" i="28"/>
  <c r="L56" i="28"/>
  <c r="E55" i="28"/>
  <c r="BC53" i="28"/>
  <c r="AV52" i="28"/>
  <c r="AO51" i="28"/>
  <c r="R50" i="28"/>
  <c r="AD41" i="28"/>
  <c r="E54" i="28"/>
  <c r="BC52" i="28"/>
  <c r="AV51" i="28"/>
  <c r="AJ50" i="28"/>
  <c r="AC42" i="28"/>
  <c r="AH57" i="28"/>
  <c r="L55" i="28"/>
  <c r="P2" i="28"/>
  <c r="H58" i="28"/>
  <c r="BF56" i="28"/>
  <c r="AY55" i="28"/>
  <c r="AR54" i="28"/>
  <c r="AK53" i="28"/>
  <c r="AD52" i="28"/>
  <c r="W51" i="28"/>
  <c r="BD47" i="28"/>
  <c r="C32" i="28"/>
  <c r="J57" i="28"/>
  <c r="W2" i="28"/>
  <c r="O58" i="28"/>
  <c r="H57" i="28"/>
  <c r="BF55" i="28"/>
  <c r="AY54" i="28"/>
  <c r="AR53" i="28"/>
  <c r="AK52" i="28"/>
  <c r="AD51" i="28"/>
  <c r="BC48" i="28"/>
  <c r="AR38" i="28"/>
  <c r="AT2" i="28"/>
  <c r="AL58" i="28"/>
  <c r="AE57" i="28"/>
  <c r="X56" i="28"/>
  <c r="Q55" i="28"/>
  <c r="J54" i="28"/>
  <c r="C53" i="28"/>
  <c r="BA51" i="28"/>
  <c r="AQ50" i="28"/>
  <c r="L43" i="28"/>
  <c r="D50" i="28"/>
  <c r="BB48" i="28"/>
  <c r="AU47" i="28"/>
  <c r="AN46" i="28"/>
  <c r="AG45" i="28"/>
  <c r="Z44" i="28"/>
  <c r="S43" i="28"/>
  <c r="L42" i="28"/>
  <c r="E41" i="28"/>
  <c r="AL38" i="28"/>
  <c r="AS28" i="28"/>
  <c r="AJ49" i="28"/>
  <c r="AC48" i="28"/>
  <c r="V47" i="28"/>
  <c r="O46" i="28"/>
  <c r="H45" i="28"/>
  <c r="BF43" i="28"/>
  <c r="AY42" i="28"/>
  <c r="AR41" i="28"/>
  <c r="AI40" i="28"/>
  <c r="P36" i="28"/>
  <c r="AY49" i="28"/>
  <c r="AR48" i="28"/>
  <c r="AK47" i="28"/>
  <c r="AD46" i="28"/>
  <c r="W45" i="28"/>
  <c r="P44" i="28"/>
  <c r="I43" i="28"/>
  <c r="B42" i="28"/>
  <c r="AZ40" i="28"/>
  <c r="BC37" i="28"/>
  <c r="G23" i="28"/>
  <c r="AH49" i="28"/>
  <c r="AA48" i="28"/>
  <c r="T47" i="28"/>
  <c r="M46" i="28"/>
  <c r="F45" i="28"/>
  <c r="BD43" i="28"/>
  <c r="AW42" i="28"/>
  <c r="AP41" i="28"/>
  <c r="AF40" i="28"/>
  <c r="BE35" i="28"/>
  <c r="AF50" i="28"/>
  <c r="Y49" i="28"/>
  <c r="R48" i="28"/>
  <c r="K47" i="28"/>
  <c r="D46" i="28"/>
  <c r="BB44" i="28"/>
  <c r="AU43" i="28"/>
  <c r="AN42" i="28"/>
  <c r="AG41" i="28"/>
  <c r="P40" i="28"/>
  <c r="AP34" i="28"/>
  <c r="AU50" i="28"/>
  <c r="AN49" i="28"/>
  <c r="AG48" i="28"/>
  <c r="Z47" i="28"/>
  <c r="S46" i="28"/>
  <c r="L45" i="28"/>
  <c r="E44" i="28"/>
  <c r="BC42" i="28"/>
  <c r="AV41" i="28"/>
  <c r="AN40" i="28"/>
  <c r="AV36" i="28"/>
  <c r="V50" i="28"/>
  <c r="O49" i="28"/>
  <c r="H48" i="28"/>
  <c r="BF46" i="28"/>
  <c r="AY45" i="28"/>
  <c r="AR44" i="28"/>
  <c r="AK43" i="28"/>
  <c r="AD42" i="28"/>
  <c r="W41" i="28"/>
  <c r="AW39" i="28"/>
  <c r="S33" i="28"/>
  <c r="AZ39" i="28"/>
  <c r="AS38" i="28"/>
  <c r="AL37" i="28"/>
  <c r="AE36" i="28"/>
  <c r="X35" i="28"/>
  <c r="Q34" i="28"/>
  <c r="J33" i="28"/>
  <c r="B32" i="28"/>
  <c r="N29" i="28"/>
  <c r="AQ24" i="28"/>
  <c r="AC37" i="28"/>
  <c r="V36" i="28"/>
  <c r="O35" i="28"/>
  <c r="H34" i="28"/>
  <c r="BF32" i="28"/>
  <c r="AT31" i="28"/>
  <c r="AK28" i="28"/>
  <c r="I24" i="28"/>
  <c r="AG40" i="28"/>
  <c r="Z39" i="28"/>
  <c r="S38" i="28"/>
  <c r="L37" i="28"/>
  <c r="E36" i="28"/>
  <c r="BC34" i="28"/>
  <c r="AV33" i="28"/>
  <c r="AO32" i="28"/>
  <c r="T31" i="28"/>
  <c r="X27" i="28"/>
  <c r="AV22" i="28"/>
  <c r="I39" i="28"/>
  <c r="B38" i="28"/>
  <c r="AZ36" i="28"/>
  <c r="AS35" i="28"/>
  <c r="AL34" i="28"/>
  <c r="AE33" i="28"/>
  <c r="X32" i="28"/>
  <c r="AK30" i="28"/>
  <c r="O26" i="28"/>
  <c r="BE19" i="28"/>
  <c r="BD39" i="28"/>
  <c r="AW38" i="28"/>
  <c r="AP37" i="28"/>
  <c r="AI36" i="28"/>
  <c r="AB35" i="28"/>
  <c r="U34" i="28"/>
  <c r="N33" i="28"/>
  <c r="F32" i="28"/>
  <c r="AD29" i="28"/>
  <c r="B25" i="28"/>
  <c r="T13" i="28"/>
  <c r="AE39" i="28"/>
  <c r="X38" i="28"/>
  <c r="Q37" i="28"/>
  <c r="J36" i="28"/>
  <c r="C35" i="28"/>
  <c r="BA33" i="28"/>
  <c r="AT32" i="28"/>
  <c r="AB31" i="28"/>
  <c r="AT27" i="28"/>
  <c r="Q23" i="28"/>
  <c r="AT39" i="28"/>
  <c r="AM38" i="28"/>
  <c r="AF37" i="28"/>
  <c r="Y36" i="28"/>
  <c r="R35" i="28"/>
  <c r="K34" i="28"/>
  <c r="D33" i="28"/>
  <c r="AZ31" i="28"/>
  <c r="AU28" i="28"/>
  <c r="S24" i="28"/>
  <c r="AK15" i="28"/>
  <c r="D30" i="28"/>
  <c r="BB28" i="28"/>
  <c r="AU27" i="28"/>
  <c r="AN26" i="28"/>
  <c r="AG25" i="28"/>
  <c r="Z24" i="28"/>
  <c r="R23" i="28"/>
  <c r="O21" i="28"/>
  <c r="L17" i="28"/>
  <c r="H32" i="28"/>
  <c r="BF30" i="28"/>
  <c r="AY29" i="28"/>
  <c r="AR28" i="28"/>
  <c r="AK27" i="28"/>
  <c r="AD26" i="28"/>
  <c r="W25" i="28"/>
  <c r="P24" i="28"/>
  <c r="F23" i="28"/>
  <c r="AP20" i="28"/>
  <c r="AC16" i="28"/>
  <c r="AN31" i="28"/>
  <c r="AG30" i="28"/>
  <c r="Z29" i="28"/>
  <c r="S28" i="28"/>
  <c r="L27" i="28"/>
  <c r="E26" i="28"/>
  <c r="BC24" i="28"/>
  <c r="AV23" i="28"/>
  <c r="AE22" i="28"/>
  <c r="Q19" i="28"/>
  <c r="AR14" i="28"/>
  <c r="O31" i="28"/>
  <c r="H30" i="28"/>
  <c r="BF28" i="28"/>
  <c r="AY27" i="28"/>
  <c r="AR26" i="28"/>
  <c r="AK25" i="28"/>
  <c r="AD24" i="28"/>
  <c r="V23" i="28"/>
  <c r="X21" i="28"/>
  <c r="AB17" i="28"/>
  <c r="BB4" i="28"/>
  <c r="O30" i="28"/>
  <c r="H29" i="28"/>
  <c r="BF27" i="28"/>
  <c r="AY26" i="28"/>
  <c r="AR25" i="28"/>
  <c r="AK24" i="28"/>
  <c r="AD23" i="28"/>
  <c r="AO21" i="28"/>
  <c r="B18" i="28"/>
  <c r="AX8" i="28"/>
  <c r="F30" i="28"/>
  <c r="BD28" i="28"/>
  <c r="AW27" i="28"/>
  <c r="AP26" i="28"/>
  <c r="AI25" i="28"/>
  <c r="AB24" i="28"/>
  <c r="T23" i="28"/>
  <c r="Q21" i="28"/>
  <c r="T17" i="28"/>
  <c r="AU3" i="28"/>
  <c r="AL21" i="28"/>
  <c r="AE20" i="28"/>
  <c r="X19" i="28"/>
  <c r="Q18" i="28"/>
  <c r="J17" i="28"/>
  <c r="C16" i="28"/>
  <c r="BA14" i="28"/>
  <c r="C13" i="28"/>
  <c r="BF9" i="28"/>
  <c r="BB5" i="28"/>
  <c r="T22" i="28"/>
  <c r="M21" i="28"/>
  <c r="F20" i="28"/>
  <c r="BD18" i="28"/>
  <c r="AW17" i="28"/>
  <c r="AP16" i="28"/>
  <c r="AI15" i="28"/>
  <c r="S14" i="28"/>
  <c r="AV11" i="28"/>
  <c r="AP8" i="28"/>
  <c r="N4" i="28"/>
  <c r="AJ21" i="28"/>
  <c r="AC20" i="28"/>
  <c r="V19" i="28"/>
  <c r="O18" i="28"/>
  <c r="H17" i="28"/>
  <c r="BF15" i="28"/>
  <c r="AY14" i="28"/>
  <c r="BB12" i="28"/>
  <c r="BD9" i="28"/>
  <c r="AT5" i="28"/>
  <c r="AY21" i="28"/>
  <c r="AR20" i="28"/>
  <c r="AK19" i="28"/>
  <c r="AD18" i="28"/>
  <c r="W17" i="28"/>
  <c r="P16" i="28"/>
  <c r="I15" i="28"/>
  <c r="AB13" i="28"/>
  <c r="AM10" i="28"/>
  <c r="AZ6" i="28"/>
  <c r="P23" i="28"/>
  <c r="I22" i="28"/>
  <c r="B21" i="28"/>
  <c r="AZ19" i="28"/>
  <c r="AS18" i="28"/>
  <c r="AL17" i="28"/>
  <c r="AE16" i="28"/>
  <c r="X15" i="28"/>
  <c r="B14" i="28"/>
  <c r="V11" i="28"/>
  <c r="AZ7" i="28"/>
  <c r="W3" i="28"/>
  <c r="K19" i="28"/>
  <c r="D18" i="28"/>
  <c r="BB16" i="28"/>
  <c r="AU15" i="28"/>
  <c r="AJ14" i="28"/>
  <c r="W12" i="28"/>
  <c r="Y9" i="28"/>
  <c r="E5" i="28"/>
  <c r="AK13" i="28"/>
  <c r="AW10" i="28"/>
  <c r="L7" i="28"/>
  <c r="X3" i="28"/>
  <c r="I8" i="28"/>
  <c r="B7" i="28"/>
  <c r="AZ5" i="28"/>
  <c r="AS4" i="28"/>
  <c r="AL3" i="28"/>
  <c r="AB12" i="28"/>
  <c r="U11" i="28"/>
  <c r="N10" i="28"/>
  <c r="G9" i="28"/>
  <c r="BE7" i="28"/>
  <c r="AX6" i="28"/>
  <c r="AQ5" i="28"/>
  <c r="AJ4" i="28"/>
  <c r="AC3" i="28"/>
  <c r="Q14" i="28"/>
  <c r="J13" i="28"/>
  <c r="C12" i="28"/>
  <c r="BA10" i="28"/>
  <c r="AT9" i="28"/>
  <c r="AM8" i="28"/>
  <c r="AF7" i="28"/>
  <c r="Y6" i="28"/>
  <c r="R5" i="28"/>
  <c r="K4" i="28"/>
  <c r="D3" i="28"/>
  <c r="Y13" i="28"/>
  <c r="R12" i="28"/>
  <c r="K11" i="28"/>
  <c r="D10" i="28"/>
  <c r="BB8" i="28"/>
  <c r="AU7" i="28"/>
  <c r="AN6" i="28"/>
  <c r="AG5" i="28"/>
  <c r="Z4" i="28"/>
  <c r="S3" i="28"/>
  <c r="G14" i="28"/>
  <c r="BE12" i="28"/>
  <c r="AX11" i="28"/>
  <c r="AQ10" i="28"/>
  <c r="AJ9" i="28"/>
  <c r="AC8" i="28"/>
  <c r="V7" i="28"/>
  <c r="O6" i="28"/>
  <c r="H5" i="28"/>
  <c r="BF3" i="28"/>
  <c r="BC13" i="28"/>
  <c r="AV12" i="28"/>
  <c r="AO11" i="28"/>
  <c r="AH10" i="28"/>
  <c r="AA9" i="28"/>
  <c r="T8" i="28"/>
  <c r="M7" i="28"/>
  <c r="F6" i="28"/>
  <c r="BD4" i="28"/>
  <c r="AW3" i="28"/>
  <c r="AG8" i="28"/>
  <c r="AQ6" i="28"/>
  <c r="E4" i="28"/>
  <c r="W9" i="28"/>
  <c r="E2" i="28"/>
  <c r="P55" i="28"/>
  <c r="R53" i="28"/>
  <c r="K52" i="28"/>
  <c r="C51" i="28"/>
  <c r="R45" i="28"/>
  <c r="AK2" i="28"/>
  <c r="AG54" i="28"/>
  <c r="T2" i="28"/>
  <c r="L58" i="28"/>
  <c r="E57" i="28"/>
  <c r="BC55" i="28"/>
  <c r="AV54" i="28"/>
  <c r="AO53" i="28"/>
  <c r="AH52" i="28"/>
  <c r="AA51" i="28"/>
  <c r="AE48" i="28"/>
  <c r="AF36" i="28"/>
  <c r="AE56" i="28"/>
  <c r="S2" i="28"/>
  <c r="K58" i="28"/>
  <c r="D57" i="28"/>
  <c r="BB55" i="28"/>
  <c r="AU54" i="28"/>
  <c r="AN53" i="28"/>
  <c r="AG52" i="28"/>
  <c r="Z51" i="28"/>
  <c r="W48" i="28"/>
  <c r="Y35" i="28"/>
  <c r="V57" i="28"/>
  <c r="Z2" i="28"/>
  <c r="R58" i="28"/>
  <c r="K57" i="28"/>
  <c r="D56" i="28"/>
  <c r="BB54" i="28"/>
  <c r="AU53" i="28"/>
  <c r="AN52" i="28"/>
  <c r="AG51" i="28"/>
  <c r="V49" i="28"/>
  <c r="J40" i="28"/>
  <c r="BB53" i="28"/>
  <c r="AU52" i="28"/>
  <c r="AN51" i="28"/>
  <c r="M50" i="28"/>
  <c r="V41" i="28"/>
  <c r="AY56" i="28"/>
  <c r="D55" i="28"/>
  <c r="H2" i="28"/>
  <c r="BE57" i="28"/>
  <c r="AX56" i="28"/>
  <c r="AQ55" i="28"/>
  <c r="AJ54" i="28"/>
  <c r="AC53" i="28"/>
  <c r="V52" i="28"/>
  <c r="O51" i="28"/>
  <c r="AW46" i="28"/>
  <c r="BE2" i="28"/>
  <c r="AQ56" i="28"/>
  <c r="O2" i="28"/>
  <c r="G58" i="28"/>
  <c r="BE56" i="28"/>
  <c r="AX55" i="28"/>
  <c r="AQ54" i="28"/>
  <c r="AJ53" i="28"/>
  <c r="AC52" i="28"/>
  <c r="V51" i="28"/>
  <c r="AV47" i="28"/>
  <c r="T29" i="28"/>
  <c r="AL2" i="28"/>
  <c r="AD58" i="28"/>
  <c r="W57" i="28"/>
  <c r="P56" i="28"/>
  <c r="I55" i="28"/>
  <c r="B54" i="28"/>
  <c r="AZ52" i="28"/>
  <c r="AS51" i="28"/>
  <c r="AD50" i="28"/>
  <c r="E42" i="28"/>
  <c r="BA49" i="28"/>
  <c r="AT48" i="28"/>
  <c r="AM47" i="28"/>
  <c r="AF46" i="28"/>
  <c r="Y45" i="28"/>
  <c r="R44" i="28"/>
  <c r="K43" i="28"/>
  <c r="D42" i="28"/>
  <c r="BB40" i="28"/>
  <c r="F38" i="28"/>
  <c r="Q24" i="28"/>
  <c r="AB49" i="28"/>
  <c r="U48" i="28"/>
  <c r="N47" i="28"/>
  <c r="G46" i="28"/>
  <c r="BE44" i="28"/>
  <c r="AX43" i="28"/>
  <c r="AQ42" i="28"/>
  <c r="AJ41" i="28"/>
  <c r="U40" i="28"/>
  <c r="I35" i="28"/>
  <c r="AQ49" i="28"/>
  <c r="AJ48" i="28"/>
  <c r="AC47" i="28"/>
  <c r="V46" i="28"/>
  <c r="O45" i="28"/>
  <c r="H44" i="28"/>
  <c r="BF42" i="28"/>
  <c r="AY41" i="28"/>
  <c r="AR40" i="28"/>
  <c r="O37" i="28"/>
  <c r="AG50" i="28"/>
  <c r="Z49" i="28"/>
  <c r="S48" i="28"/>
  <c r="L47" i="28"/>
  <c r="E46" i="28"/>
  <c r="BC44" i="28"/>
  <c r="AV43" i="28"/>
  <c r="AO42" i="28"/>
  <c r="AH41" i="28"/>
  <c r="R40" i="28"/>
  <c r="AX34" i="28"/>
  <c r="X50" i="28"/>
  <c r="Q49" i="28"/>
  <c r="J48" i="28"/>
  <c r="C47" i="28"/>
  <c r="BA45" i="28"/>
  <c r="AT44" i="28"/>
  <c r="AM43" i="28"/>
  <c r="AF42" i="28"/>
  <c r="Y41" i="28"/>
  <c r="BA39" i="28"/>
  <c r="AI33" i="28"/>
  <c r="AM50" i="28"/>
  <c r="AF49" i="28"/>
  <c r="Y48" i="28"/>
  <c r="R47" i="28"/>
  <c r="K46" i="28"/>
  <c r="D45" i="28"/>
  <c r="BB43" i="28"/>
  <c r="AU42" i="28"/>
  <c r="AN41" i="28"/>
  <c r="AB40" i="28"/>
  <c r="AO35" i="28"/>
  <c r="N50" i="28"/>
  <c r="G49" i="28"/>
  <c r="BE47" i="28"/>
  <c r="AX46" i="28"/>
  <c r="AQ45" i="28"/>
  <c r="AJ44" i="28"/>
  <c r="AC43" i="28"/>
  <c r="V42" i="28"/>
  <c r="O41" i="28"/>
  <c r="U39" i="28"/>
  <c r="L32" i="28"/>
  <c r="AR39" i="28"/>
  <c r="AK38" i="28"/>
  <c r="AD37" i="28"/>
  <c r="W36" i="28"/>
  <c r="P35" i="28"/>
  <c r="I34" i="28"/>
  <c r="B33" i="28"/>
  <c r="AX31" i="28"/>
  <c r="AM28" i="28"/>
  <c r="K24" i="28"/>
  <c r="U37" i="28"/>
  <c r="N36" i="28"/>
  <c r="G35" i="28"/>
  <c r="BE33" i="28"/>
  <c r="AX32" i="28"/>
  <c r="AI31" i="28"/>
  <c r="E28" i="28"/>
  <c r="AH23" i="28"/>
  <c r="Y40" i="28"/>
  <c r="R39" i="28"/>
  <c r="K38" i="28"/>
  <c r="D37" i="28"/>
  <c r="BB35" i="28"/>
  <c r="AU34" i="28"/>
  <c r="AN33" i="28"/>
  <c r="AG32" i="28"/>
  <c r="D31" i="28"/>
  <c r="AW26" i="28"/>
  <c r="AM21" i="28"/>
  <c r="BF38" i="28"/>
  <c r="AY37" i="28"/>
  <c r="AR36" i="28"/>
  <c r="AK35" i="28"/>
  <c r="AD34" i="28"/>
  <c r="W33" i="28"/>
  <c r="P32" i="28"/>
  <c r="K30" i="28"/>
  <c r="AN25" i="28"/>
  <c r="AQ17" i="28"/>
  <c r="AV39" i="28"/>
  <c r="AO38" i="28"/>
  <c r="AH37" i="28"/>
  <c r="AA36" i="28"/>
  <c r="T35" i="28"/>
  <c r="M34" i="28"/>
  <c r="F33" i="28"/>
  <c r="BB31" i="28"/>
  <c r="BC28" i="28"/>
  <c r="AA24" i="28"/>
  <c r="AD40" i="28"/>
  <c r="W39" i="28"/>
  <c r="P38" i="28"/>
  <c r="I37" i="28"/>
  <c r="B36" i="28"/>
  <c r="AZ34" i="28"/>
  <c r="AS33" i="28"/>
  <c r="AL32" i="28"/>
  <c r="M31" i="28"/>
  <c r="N27" i="28"/>
  <c r="AH22" i="28"/>
  <c r="AL39" i="28"/>
  <c r="AE38" i="28"/>
  <c r="X37" i="28"/>
  <c r="Q36" i="28"/>
  <c r="J35" i="28"/>
  <c r="C34" i="28"/>
  <c r="BA32" i="28"/>
  <c r="AL31" i="28"/>
  <c r="O28" i="28"/>
  <c r="AR23" i="28"/>
  <c r="E15" i="28"/>
  <c r="BA29" i="28"/>
  <c r="AT28" i="28"/>
  <c r="AM27" i="28"/>
  <c r="AF26" i="28"/>
  <c r="Y25" i="28"/>
  <c r="R24" i="28"/>
  <c r="I23" i="28"/>
  <c r="AW20" i="28"/>
  <c r="AK16" i="28"/>
  <c r="BE31" i="28"/>
  <c r="AX30" i="28"/>
  <c r="AQ29" i="28"/>
  <c r="AJ28" i="28"/>
  <c r="AC27" i="28"/>
  <c r="V26" i="28"/>
  <c r="O25" i="28"/>
  <c r="H24" i="28"/>
  <c r="BB22" i="28"/>
  <c r="X20" i="28"/>
  <c r="BB15" i="28"/>
  <c r="AF31" i="28"/>
  <c r="Y30" i="28"/>
  <c r="R29" i="28"/>
  <c r="K28" i="28"/>
  <c r="D27" i="28"/>
  <c r="BB25" i="28"/>
  <c r="AU24" i="28"/>
  <c r="AN23" i="28"/>
  <c r="N22" i="28"/>
  <c r="AP18" i="28"/>
  <c r="AM12" i="28"/>
  <c r="G31" i="28"/>
  <c r="BE29" i="28"/>
  <c r="AX28" i="28"/>
  <c r="AQ27" i="28"/>
  <c r="AJ26" i="28"/>
  <c r="AC25" i="28"/>
  <c r="V24" i="28"/>
  <c r="M23" i="28"/>
  <c r="BF20" i="28"/>
  <c r="BA16" i="28"/>
  <c r="N31" i="28"/>
  <c r="G30" i="28"/>
  <c r="BE28" i="28"/>
  <c r="AX27" i="28"/>
  <c r="AQ26" i="28"/>
  <c r="AJ25" i="28"/>
  <c r="AC24" i="28"/>
  <c r="U23" i="28"/>
  <c r="W21" i="28"/>
  <c r="AA17" i="28"/>
  <c r="V4" i="28"/>
  <c r="BC29" i="28"/>
  <c r="AV28" i="28"/>
  <c r="AO27" i="28"/>
  <c r="AH26" i="28"/>
  <c r="AA25" i="28"/>
  <c r="T24" i="28"/>
  <c r="K23" i="28"/>
  <c r="BD20" i="28"/>
  <c r="AS16" i="28"/>
  <c r="AK22" i="28"/>
  <c r="AD21" i="28"/>
  <c r="W20" i="28"/>
  <c r="P19" i="28"/>
  <c r="I18" i="28"/>
  <c r="B17" i="28"/>
  <c r="AZ15" i="28"/>
  <c r="AQ14" i="28"/>
  <c r="AL12" i="28"/>
  <c r="V5" i="28"/>
  <c r="L22" i="28"/>
  <c r="E21" i="28"/>
  <c r="BC19" i="28"/>
  <c r="AV18" i="28"/>
  <c r="AO17" i="28"/>
  <c r="AH16" i="28"/>
  <c r="AA15" i="28"/>
  <c r="E14" i="28"/>
  <c r="AD11" i="28"/>
  <c r="J8" i="28"/>
  <c r="AM3" i="28"/>
  <c r="AB21" i="28"/>
  <c r="U20" i="28"/>
  <c r="N19" i="28"/>
  <c r="G18" i="28"/>
  <c r="BE16" i="28"/>
  <c r="AX15" i="28"/>
  <c r="AN14" i="28"/>
  <c r="AE12" i="28"/>
  <c r="AG9" i="28"/>
  <c r="N5" i="28"/>
  <c r="AQ21" i="28"/>
  <c r="AJ20" i="28"/>
  <c r="AC19" i="28"/>
  <c r="V18" i="28"/>
  <c r="O17" i="28"/>
  <c r="H16" i="28"/>
  <c r="BF14" i="28"/>
  <c r="L13" i="28"/>
  <c r="P10" i="28"/>
  <c r="T6" i="28"/>
  <c r="H23" i="28"/>
  <c r="BF21" i="28"/>
  <c r="AY20" i="28"/>
  <c r="AR19" i="28"/>
  <c r="AK18" i="28"/>
  <c r="AD17" i="28"/>
  <c r="W16" i="28"/>
  <c r="P15" i="28"/>
  <c r="AQ13" i="28"/>
  <c r="BD10" i="28"/>
  <c r="T7" i="28"/>
  <c r="J20" i="28"/>
  <c r="C19" i="28"/>
  <c r="BA17" i="28"/>
  <c r="AT16" i="28"/>
  <c r="AM15" i="28"/>
  <c r="Z14" i="28"/>
  <c r="E12" i="28"/>
  <c r="BF8" i="28"/>
  <c r="AD4" i="28"/>
  <c r="U13" i="28"/>
  <c r="AE10" i="28"/>
  <c r="AK6" i="28"/>
  <c r="T12" i="28"/>
  <c r="M11" i="28"/>
  <c r="F10" i="28"/>
  <c r="BD8" i="28"/>
  <c r="AW7" i="28"/>
  <c r="AP6" i="28"/>
  <c r="AI5" i="28"/>
  <c r="AB4" i="28"/>
  <c r="U3" i="28"/>
  <c r="I14" i="28"/>
  <c r="B13" i="28"/>
  <c r="AZ11" i="28"/>
  <c r="AS10" i="28"/>
  <c r="AL9" i="28"/>
  <c r="AE8" i="28"/>
  <c r="X7" i="28"/>
  <c r="Q6" i="28"/>
  <c r="J5" i="28"/>
  <c r="C4" i="28"/>
  <c r="X14" i="28"/>
  <c r="Q13" i="28"/>
  <c r="J12" i="28"/>
  <c r="C11" i="28"/>
  <c r="BA9" i="28"/>
  <c r="AT8" i="28"/>
  <c r="AM7" i="28"/>
  <c r="AF6" i="28"/>
  <c r="Y5" i="28"/>
  <c r="R4" i="28"/>
  <c r="K3" i="28"/>
  <c r="BD13" i="28"/>
  <c r="AW12" i="28"/>
  <c r="AP11" i="28"/>
  <c r="AI10" i="28"/>
  <c r="AB9" i="28"/>
  <c r="U8" i="28"/>
  <c r="N7" i="28"/>
  <c r="G6" i="28"/>
  <c r="BE4" i="28"/>
  <c r="AX3" i="28"/>
  <c r="AU13" i="28"/>
  <c r="AN12" i="28"/>
  <c r="AG11" i="28"/>
  <c r="Z10" i="28"/>
  <c r="S9" i="28"/>
  <c r="L8" i="28"/>
  <c r="E7" i="28"/>
  <c r="BC5" i="28"/>
  <c r="AV4" i="28"/>
  <c r="AO3" i="28"/>
  <c r="Y8" i="28"/>
  <c r="AI6" i="28"/>
  <c r="BB3" i="28"/>
  <c r="P8" i="28"/>
  <c r="AK58" i="28"/>
  <c r="BE54" i="28"/>
  <c r="J53" i="28"/>
  <c r="C52" i="28"/>
  <c r="AY50" i="28"/>
  <c r="K44" i="28"/>
  <c r="AC58" i="28"/>
  <c r="Y54" i="28"/>
  <c r="L2" i="28"/>
  <c r="D58" i="28"/>
  <c r="BB56" i="28"/>
  <c r="AU55" i="28"/>
  <c r="AN54" i="28"/>
  <c r="AG53" i="28"/>
  <c r="Z52" i="28"/>
  <c r="S51" i="28"/>
  <c r="X47" i="28"/>
  <c r="AO2" i="28"/>
  <c r="O56" i="28"/>
  <c r="K2" i="28"/>
  <c r="C58" i="28"/>
  <c r="BA56" i="28"/>
  <c r="AT55" i="28"/>
  <c r="AM54" i="28"/>
  <c r="AF53" i="28"/>
  <c r="Y52" i="28"/>
  <c r="R51" i="28"/>
  <c r="P47" i="28"/>
  <c r="AG2" i="28"/>
  <c r="AU56" i="28"/>
  <c r="R2" i="28"/>
  <c r="J58" i="28"/>
  <c r="C57" i="28"/>
  <c r="BA55" i="28"/>
  <c r="AT54" i="28"/>
  <c r="AM53" i="28"/>
  <c r="AF52" i="28"/>
  <c r="Y51" i="28"/>
  <c r="O48" i="28"/>
  <c r="R34" i="28"/>
  <c r="AT53" i="28"/>
  <c r="AM52" i="28"/>
  <c r="AF51" i="28"/>
  <c r="N49" i="28"/>
  <c r="AS39" i="28"/>
  <c r="AA56" i="28"/>
  <c r="BA54" i="28"/>
  <c r="BD58" i="28"/>
  <c r="AW57" i="28"/>
  <c r="AP56" i="28"/>
  <c r="AI55" i="28"/>
  <c r="AB54" i="28"/>
  <c r="U53" i="28"/>
  <c r="N52" i="28"/>
  <c r="G51" i="28"/>
  <c r="AP45" i="28"/>
  <c r="Q2" i="28"/>
  <c r="S56" i="28"/>
  <c r="G2" i="28"/>
  <c r="BD57" i="28"/>
  <c r="AW56" i="28"/>
  <c r="AP55" i="28"/>
  <c r="AI54" i="28"/>
  <c r="AB53" i="28"/>
  <c r="U52" i="28"/>
  <c r="N51" i="28"/>
  <c r="AO46" i="28"/>
  <c r="AO58" i="28"/>
  <c r="AD2" i="28"/>
  <c r="V58" i="28"/>
  <c r="O57" i="28"/>
  <c r="H56" i="28"/>
  <c r="BF54" i="28"/>
  <c r="AY53" i="28"/>
  <c r="AR52" i="28"/>
  <c r="AK51" i="28"/>
  <c r="BB49" i="28"/>
  <c r="BC40" i="28"/>
  <c r="AS49" i="28"/>
  <c r="AL48" i="28"/>
  <c r="AE47" i="28"/>
  <c r="X46" i="28"/>
  <c r="Q45" i="28"/>
  <c r="J44" i="28"/>
  <c r="C43" i="28"/>
  <c r="BA41" i="28"/>
  <c r="AT40" i="28"/>
  <c r="AE37" i="28"/>
  <c r="AA50" i="28"/>
  <c r="T49" i="28"/>
  <c r="M48" i="28"/>
  <c r="F47" i="28"/>
  <c r="BD45" i="28"/>
  <c r="AW44" i="28"/>
  <c r="AP43" i="28"/>
  <c r="AI42" i="28"/>
  <c r="AB41" i="28"/>
  <c r="D40" i="28"/>
  <c r="B34" i="28"/>
  <c r="AI49" i="28"/>
  <c r="AB48" i="28"/>
  <c r="U47" i="28"/>
  <c r="N46" i="28"/>
  <c r="G45" i="28"/>
  <c r="BE43" i="28"/>
  <c r="AX42" i="28"/>
  <c r="AQ41" i="28"/>
  <c r="AH40" i="28"/>
  <c r="H36" i="28"/>
  <c r="Y50" i="28"/>
  <c r="R49" i="28"/>
  <c r="K48" i="28"/>
  <c r="D47" i="28"/>
  <c r="BB45" i="28"/>
  <c r="AU44" i="28"/>
  <c r="AN43" i="28"/>
  <c r="AG42" i="28"/>
  <c r="Z41" i="28"/>
  <c r="BE39" i="28"/>
  <c r="AQ33" i="28"/>
  <c r="P50" i="28"/>
  <c r="I49" i="28"/>
  <c r="B48" i="28"/>
  <c r="AZ46" i="28"/>
  <c r="AS45" i="28"/>
  <c r="AL44" i="28"/>
  <c r="AE43" i="28"/>
  <c r="X42" i="28"/>
  <c r="Q41" i="28"/>
  <c r="AC39" i="28"/>
  <c r="AB32" i="28"/>
  <c r="AE50" i="28"/>
  <c r="X49" i="28"/>
  <c r="Q48" i="28"/>
  <c r="J47" i="28"/>
  <c r="C46" i="28"/>
  <c r="BA44" i="28"/>
  <c r="AT43" i="28"/>
  <c r="AM42" i="28"/>
  <c r="AF41" i="28"/>
  <c r="M40" i="28"/>
  <c r="AH34" i="28"/>
  <c r="F50" i="28"/>
  <c r="BD48" i="28"/>
  <c r="AW47" i="28"/>
  <c r="AP46" i="28"/>
  <c r="AI45" i="28"/>
  <c r="AB44" i="28"/>
  <c r="U43" i="28"/>
  <c r="N42" i="28"/>
  <c r="G41" i="28"/>
  <c r="AT38" i="28"/>
  <c r="AZ29" i="28"/>
  <c r="AJ39" i="28"/>
  <c r="AC38" i="28"/>
  <c r="V37" i="28"/>
  <c r="O36" i="28"/>
  <c r="H35" i="28"/>
  <c r="BF33" i="28"/>
  <c r="AY32" i="28"/>
  <c r="AJ31" i="28"/>
  <c r="G28" i="28"/>
  <c r="AJ23" i="28"/>
  <c r="M37" i="28"/>
  <c r="F36" i="28"/>
  <c r="BD34" i="28"/>
  <c r="AW33" i="28"/>
  <c r="AP32" i="28"/>
  <c r="U31" i="28"/>
  <c r="AD27" i="28"/>
  <c r="BC22" i="28"/>
  <c r="Q40" i="28"/>
  <c r="J39" i="28"/>
  <c r="C38" i="28"/>
  <c r="BA36" i="28"/>
  <c r="AT35" i="28"/>
  <c r="AM34" i="28"/>
  <c r="AF33" i="28"/>
  <c r="Y32" i="28"/>
  <c r="AQ30" i="28"/>
  <c r="Q26" i="28"/>
  <c r="H20" i="28"/>
  <c r="AX38" i="28"/>
  <c r="AQ37" i="28"/>
  <c r="AJ36" i="28"/>
  <c r="AC35" i="28"/>
  <c r="V34" i="28"/>
  <c r="O33" i="28"/>
  <c r="G32" i="28"/>
  <c r="AJ29" i="28"/>
  <c r="H25" i="28"/>
  <c r="BB14" i="28"/>
  <c r="AN39" i="28"/>
  <c r="AG38" i="28"/>
  <c r="Z37" i="28"/>
  <c r="S36" i="28"/>
  <c r="L35" i="28"/>
  <c r="E34" i="28"/>
  <c r="BC32" i="28"/>
  <c r="AQ31" i="28"/>
  <c r="W28" i="28"/>
  <c r="AZ23" i="28"/>
  <c r="V40" i="28"/>
  <c r="O39" i="28"/>
  <c r="H38" i="28"/>
  <c r="BF36" i="28"/>
  <c r="AY35" i="28"/>
  <c r="AR34" i="28"/>
  <c r="AK33" i="28"/>
  <c r="AD32" i="28"/>
  <c r="BA30" i="28"/>
  <c r="AM26" i="28"/>
  <c r="I21" i="28"/>
  <c r="AD39" i="28"/>
  <c r="W38" i="28"/>
  <c r="P37" i="28"/>
  <c r="I36" i="28"/>
  <c r="B35" i="28"/>
  <c r="AZ33" i="28"/>
  <c r="AS32" i="28"/>
  <c r="AA31" i="28"/>
  <c r="AN27" i="28"/>
  <c r="J23" i="28"/>
  <c r="AZ13" i="28"/>
  <c r="AS29" i="28"/>
  <c r="AL28" i="28"/>
  <c r="AE27" i="28"/>
  <c r="X26" i="28"/>
  <c r="Q25" i="28"/>
  <c r="J24" i="28"/>
  <c r="BD22" i="28"/>
  <c r="Z20" i="28"/>
  <c r="E16" i="28"/>
  <c r="AW31" i="28"/>
  <c r="AP30" i="28"/>
  <c r="AI29" i="28"/>
  <c r="AB28" i="28"/>
  <c r="U27" i="28"/>
  <c r="N26" i="28"/>
  <c r="G25" i="28"/>
  <c r="BE23" i="28"/>
  <c r="AS22" i="28"/>
  <c r="AX19" i="28"/>
  <c r="V15" i="28"/>
  <c r="X31" i="28"/>
  <c r="Q30" i="28"/>
  <c r="J29" i="28"/>
  <c r="C28" i="28"/>
  <c r="BA26" i="28"/>
  <c r="AT25" i="28"/>
  <c r="AM24" i="28"/>
  <c r="AF23" i="28"/>
  <c r="AV21" i="28"/>
  <c r="J18" i="28"/>
  <c r="AO9" i="28"/>
  <c r="BD30" i="28"/>
  <c r="AW29" i="28"/>
  <c r="AP28" i="28"/>
  <c r="AI27" i="28"/>
  <c r="AB26" i="28"/>
  <c r="U25" i="28"/>
  <c r="N24" i="28"/>
  <c r="D23" i="28"/>
  <c r="AN20" i="28"/>
  <c r="U16" i="28"/>
  <c r="F31" i="28"/>
  <c r="BD29" i="28"/>
  <c r="AW28" i="28"/>
  <c r="AP27" i="28"/>
  <c r="AI26" i="28"/>
  <c r="AB25" i="28"/>
  <c r="U24" i="28"/>
  <c r="L23" i="28"/>
  <c r="BE20" i="28"/>
  <c r="AZ16" i="28"/>
  <c r="BB30" i="28"/>
  <c r="AU29" i="28"/>
  <c r="AN28" i="28"/>
  <c r="AG27" i="28"/>
  <c r="Z26" i="28"/>
  <c r="S25" i="28"/>
  <c r="L24" i="28"/>
  <c r="B23" i="28"/>
  <c r="AG20" i="28"/>
  <c r="M16" i="28"/>
  <c r="AC22" i="28"/>
  <c r="V21" i="28"/>
  <c r="O20" i="28"/>
  <c r="H19" i="28"/>
  <c r="BF17" i="28"/>
  <c r="AY16" i="28"/>
  <c r="AR15" i="28"/>
  <c r="AF14" i="28"/>
  <c r="O12" i="28"/>
  <c r="Q9" i="28"/>
  <c r="AU4" i="28"/>
  <c r="D22" i="28"/>
  <c r="BB20" i="28"/>
  <c r="AU19" i="28"/>
  <c r="AN18" i="28"/>
  <c r="AG17" i="28"/>
  <c r="Z16" i="28"/>
  <c r="S15" i="28"/>
  <c r="AT13" i="28"/>
  <c r="G11" i="28"/>
  <c r="AI7" i="28"/>
  <c r="AA22" i="28"/>
  <c r="T21" i="28"/>
  <c r="M20" i="28"/>
  <c r="F19" i="28"/>
  <c r="BD17" i="28"/>
  <c r="AW16" i="28"/>
  <c r="AP15" i="28"/>
  <c r="AC14" i="28"/>
  <c r="M12" i="28"/>
  <c r="J9" i="28"/>
  <c r="AM4" i="28"/>
  <c r="AI21" i="28"/>
  <c r="AB20" i="28"/>
  <c r="U19" i="28"/>
  <c r="N18" i="28"/>
  <c r="G17" i="28"/>
  <c r="BE15" i="28"/>
  <c r="AX14" i="28"/>
  <c r="BA12" i="28"/>
  <c r="AX9" i="28"/>
  <c r="AS5" i="28"/>
  <c r="BE22" i="28"/>
  <c r="AX21" i="28"/>
  <c r="AQ20" i="28"/>
  <c r="AJ19" i="28"/>
  <c r="AC18" i="28"/>
  <c r="V17" i="28"/>
  <c r="O16" i="28"/>
  <c r="H15" i="28"/>
  <c r="AA13" i="28"/>
  <c r="AG10" i="28"/>
  <c r="AS6" i="28"/>
  <c r="B20" i="28"/>
  <c r="AZ18" i="28"/>
  <c r="AS17" i="28"/>
  <c r="AL16" i="28"/>
  <c r="AE15" i="28"/>
  <c r="L14" i="28"/>
  <c r="AM11" i="28"/>
  <c r="Z8" i="28"/>
  <c r="BC3" i="28"/>
  <c r="E13" i="28"/>
  <c r="H10" i="28"/>
  <c r="E6" i="28"/>
  <c r="AJ5" i="28"/>
  <c r="AC4" i="28"/>
  <c r="V3" i="28"/>
  <c r="L12" i="28"/>
  <c r="E11" i="28"/>
  <c r="BC9" i="28"/>
  <c r="AV8" i="28"/>
  <c r="AO7" i="28"/>
  <c r="AH6" i="28"/>
  <c r="AA5" i="28"/>
  <c r="T4" i="28"/>
  <c r="M3" i="28"/>
  <c r="BF13" i="28"/>
  <c r="AY12" i="28"/>
  <c r="AR11" i="28"/>
  <c r="AK10" i="28"/>
  <c r="AD9" i="28"/>
  <c r="W8" i="28"/>
  <c r="P7" i="28"/>
  <c r="I6" i="28"/>
  <c r="B5" i="28"/>
  <c r="AZ3" i="28"/>
  <c r="P14" i="28"/>
  <c r="I13" i="28"/>
  <c r="B12" i="28"/>
  <c r="AZ10" i="28"/>
  <c r="AS9" i="28"/>
  <c r="AL8" i="28"/>
  <c r="AE7" i="28"/>
  <c r="X6" i="28"/>
  <c r="Q5" i="28"/>
  <c r="J4" i="28"/>
  <c r="C3" i="28"/>
  <c r="AV13" i="28"/>
  <c r="AO12" i="28"/>
  <c r="AH11" i="28"/>
  <c r="AA10" i="28"/>
  <c r="T9" i="28"/>
  <c r="M8" i="28"/>
  <c r="F7" i="28"/>
  <c r="BD5" i="28"/>
  <c r="AW4" i="28"/>
  <c r="AP3" i="28"/>
  <c r="AM13" i="28"/>
  <c r="AF12" i="28"/>
  <c r="Y11" i="28"/>
  <c r="R10" i="28"/>
  <c r="K9" i="28"/>
  <c r="D8" i="28"/>
  <c r="BB6" i="28"/>
  <c r="AU5" i="28"/>
  <c r="AN4" i="28"/>
  <c r="AG3" i="28"/>
  <c r="AV9" i="28"/>
  <c r="BF7" i="28"/>
  <c r="S6" i="28"/>
  <c r="AD3" i="28"/>
  <c r="I7" i="28"/>
  <c r="U58" i="28"/>
  <c r="AO54" i="28"/>
  <c r="B53" i="28"/>
  <c r="AZ51" i="28"/>
  <c r="AP50" i="28"/>
  <c r="D43" i="28"/>
  <c r="AD57" i="28"/>
  <c r="I54" i="28"/>
  <c r="D2" i="28"/>
  <c r="BA57" i="28"/>
  <c r="AT56" i="28"/>
  <c r="AM55" i="28"/>
  <c r="AF54" i="28"/>
  <c r="Y53" i="28"/>
  <c r="R52" i="28"/>
  <c r="K51" i="28"/>
  <c r="Q46" i="28"/>
  <c r="BE58" i="28"/>
  <c r="AV55" i="28"/>
  <c r="C2" i="28"/>
  <c r="AZ57" i="28"/>
  <c r="AS56" i="28"/>
  <c r="AL55" i="28"/>
  <c r="AE54" i="28"/>
  <c r="X53" i="28"/>
  <c r="Q52" i="28"/>
  <c r="J51" i="28"/>
  <c r="I46" i="28"/>
  <c r="AC2" i="28"/>
  <c r="W56" i="28"/>
  <c r="J2" i="28"/>
  <c r="B58" i="28"/>
  <c r="AZ56" i="28"/>
  <c r="AS55" i="28"/>
  <c r="AL54" i="28"/>
  <c r="AE53" i="28"/>
  <c r="X52" i="28"/>
  <c r="Q51" i="28"/>
  <c r="H47" i="28"/>
  <c r="AS54" i="28"/>
  <c r="AL53" i="28"/>
  <c r="AE52" i="28"/>
  <c r="X51" i="28"/>
  <c r="G48" i="28"/>
  <c r="K33" i="28"/>
  <c r="K56" i="28"/>
  <c r="BD2" i="28"/>
  <c r="AV58" i="28"/>
  <c r="AO57" i="28"/>
  <c r="AH56" i="28"/>
  <c r="AA55" i="28"/>
  <c r="T54" i="28"/>
  <c r="M53" i="28"/>
  <c r="F52" i="28"/>
  <c r="BB50" i="28"/>
  <c r="AI44" i="28"/>
  <c r="Y58" i="28"/>
  <c r="C56" i="28"/>
  <c r="BC58" i="28"/>
  <c r="AV57" i="28"/>
  <c r="AO56" i="28"/>
  <c r="AH55" i="28"/>
  <c r="AA54" i="28"/>
  <c r="T53" i="28"/>
  <c r="M52" i="28"/>
  <c r="E51" i="28"/>
  <c r="AH45" i="28"/>
  <c r="R57" i="28"/>
  <c r="V2" i="28"/>
  <c r="N58" i="28"/>
  <c r="G57" i="28"/>
  <c r="BE55" i="28"/>
  <c r="AX54" i="28"/>
  <c r="AQ53" i="28"/>
  <c r="AJ52" i="28"/>
  <c r="AC51" i="28"/>
  <c r="AU48" i="28"/>
  <c r="L38" i="28"/>
  <c r="AK49" i="28"/>
  <c r="AD48" i="28"/>
  <c r="W47" i="28"/>
  <c r="P46" i="28"/>
  <c r="I45" i="28"/>
  <c r="B44" i="28"/>
  <c r="AZ42" i="28"/>
  <c r="AS41" i="28"/>
  <c r="AJ40" i="28"/>
  <c r="X36" i="28"/>
  <c r="S50" i="28"/>
  <c r="L49" i="28"/>
  <c r="E48" i="28"/>
  <c r="BC46" i="28"/>
  <c r="AV45" i="28"/>
  <c r="AO44" i="28"/>
  <c r="AH43" i="28"/>
  <c r="AA42" i="28"/>
  <c r="T41" i="28"/>
  <c r="AO39" i="28"/>
  <c r="AZ32" i="28"/>
  <c r="AA49" i="28"/>
  <c r="T48" i="28"/>
  <c r="M47" i="28"/>
  <c r="F46" i="28"/>
  <c r="BD44" i="28"/>
  <c r="AW43" i="28"/>
  <c r="AP42" i="28"/>
  <c r="AI41" i="28"/>
  <c r="T40" i="28"/>
  <c r="BF34" i="28"/>
  <c r="Q50" i="28"/>
  <c r="J49" i="28"/>
  <c r="C48" i="28"/>
  <c r="BA46" i="28"/>
  <c r="AT45" i="28"/>
  <c r="AM44" i="28"/>
  <c r="AF43" i="28"/>
  <c r="Y42" i="28"/>
  <c r="R41" i="28"/>
  <c r="AI39" i="28"/>
  <c r="AJ32" i="28"/>
  <c r="H50" i="28"/>
  <c r="BF48" i="28"/>
  <c r="AY47" i="28"/>
  <c r="AR46" i="28"/>
  <c r="AK45" i="28"/>
  <c r="AD44" i="28"/>
  <c r="W43" i="28"/>
  <c r="P42" i="28"/>
  <c r="I41" i="28"/>
  <c r="BB38" i="28"/>
  <c r="AY30" i="28"/>
  <c r="W50" i="28"/>
  <c r="P49" i="28"/>
  <c r="I48" i="28"/>
  <c r="B47" i="28"/>
  <c r="AZ45" i="28"/>
  <c r="AS44" i="28"/>
  <c r="AL43" i="28"/>
  <c r="AE42" i="28"/>
  <c r="X41" i="28"/>
  <c r="AY39" i="28"/>
  <c r="AA33" i="28"/>
  <c r="BC49" i="28"/>
  <c r="AV48" i="28"/>
  <c r="AO47" i="28"/>
  <c r="AH46" i="28"/>
  <c r="AA45" i="28"/>
  <c r="T44" i="28"/>
  <c r="M43" i="28"/>
  <c r="F42" i="28"/>
  <c r="BD40" i="28"/>
  <c r="N38" i="28"/>
  <c r="X25" i="28"/>
  <c r="AB39" i="28"/>
  <c r="U38" i="28"/>
  <c r="N37" i="28"/>
  <c r="G36" i="28"/>
  <c r="BE34" i="28"/>
  <c r="AX33" i="28"/>
  <c r="AQ32" i="28"/>
  <c r="V31" i="28"/>
  <c r="AF27" i="28"/>
  <c r="BF22" i="28"/>
  <c r="E37" i="28"/>
  <c r="BC35" i="28"/>
  <c r="AV34" i="28"/>
  <c r="AO33" i="28"/>
  <c r="AH32" i="28"/>
  <c r="E31" i="28"/>
  <c r="BC26" i="28"/>
  <c r="BC21" i="28"/>
  <c r="I40" i="28"/>
  <c r="B39" i="28"/>
  <c r="AZ37" i="28"/>
  <c r="AS36" i="28"/>
  <c r="AL35" i="28"/>
  <c r="AE34" i="28"/>
  <c r="X33" i="28"/>
  <c r="Q32" i="28"/>
  <c r="M30" i="28"/>
  <c r="AP25" i="28"/>
  <c r="AY17" i="28"/>
  <c r="AP38" i="28"/>
  <c r="AI37" i="28"/>
  <c r="AB36" i="28"/>
  <c r="U35" i="28"/>
  <c r="N34" i="28"/>
  <c r="G33" i="28"/>
  <c r="BC31" i="28"/>
  <c r="D29" i="28"/>
  <c r="AG24" i="28"/>
  <c r="AM40" i="28"/>
  <c r="AF39" i="28"/>
  <c r="Y38" i="28"/>
  <c r="R37" i="28"/>
  <c r="K36" i="28"/>
  <c r="D35" i="28"/>
  <c r="BB33" i="28"/>
  <c r="AU32" i="28"/>
  <c r="AC31" i="28"/>
  <c r="AV27" i="28"/>
  <c r="S23" i="28"/>
  <c r="N40" i="28"/>
  <c r="G39" i="28"/>
  <c r="BE37" i="28"/>
  <c r="AX36" i="28"/>
  <c r="AQ35" i="28"/>
  <c r="AJ34" i="28"/>
  <c r="AC33" i="28"/>
  <c r="V32" i="28"/>
  <c r="AI30" i="28"/>
  <c r="G26" i="28"/>
  <c r="Y19" i="28"/>
  <c r="V39" i="28"/>
  <c r="O38" i="28"/>
  <c r="H37" i="28"/>
  <c r="BF35" i="28"/>
  <c r="AY34" i="28"/>
  <c r="AR33" i="28"/>
  <c r="AK32" i="28"/>
  <c r="L31" i="28"/>
  <c r="H27" i="28"/>
  <c r="W22" i="28"/>
  <c r="N11" i="28"/>
  <c r="AK29" i="28"/>
  <c r="AD28" i="28"/>
  <c r="W27" i="28"/>
  <c r="P26" i="28"/>
  <c r="I25" i="28"/>
  <c r="B24" i="28"/>
  <c r="AU22" i="28"/>
  <c r="BF19" i="28"/>
  <c r="AD15" i="28"/>
  <c r="AO31" i="28"/>
  <c r="AH30" i="28"/>
  <c r="AA29" i="28"/>
  <c r="T28" i="28"/>
  <c r="M27" i="28"/>
  <c r="F26" i="28"/>
  <c r="BD24" i="28"/>
  <c r="AW23" i="28"/>
  <c r="AF22" i="28"/>
  <c r="R19" i="28"/>
  <c r="AS14" i="28"/>
  <c r="P31" i="28"/>
  <c r="I30" i="28"/>
  <c r="B29" i="28"/>
  <c r="AZ27" i="28"/>
  <c r="AS26" i="28"/>
  <c r="AL25" i="28"/>
  <c r="AE24" i="28"/>
  <c r="W23" i="28"/>
  <c r="Y21" i="28"/>
  <c r="AI17" i="28"/>
  <c r="AC5" i="28"/>
  <c r="AV30" i="28"/>
  <c r="AO29" i="28"/>
  <c r="AH28" i="28"/>
  <c r="AA27" i="28"/>
  <c r="T26" i="28"/>
  <c r="M25" i="28"/>
  <c r="F24" i="28"/>
  <c r="AZ22" i="28"/>
  <c r="Q20" i="28"/>
  <c r="AT15" i="28"/>
  <c r="BC30" i="28"/>
  <c r="AV29" i="28"/>
  <c r="AO28" i="28"/>
  <c r="AH27" i="28"/>
  <c r="AA26" i="28"/>
  <c r="T25" i="28"/>
  <c r="M24" i="28"/>
  <c r="C23" i="28"/>
  <c r="AH20" i="28"/>
  <c r="T16" i="28"/>
  <c r="AT30" i="28"/>
  <c r="AM29" i="28"/>
  <c r="AF28" i="28"/>
  <c r="Y27" i="28"/>
  <c r="R26" i="28"/>
  <c r="K25" i="28"/>
  <c r="D24" i="28"/>
  <c r="AX22" i="28"/>
  <c r="I20" i="28"/>
  <c r="AL15" i="28"/>
  <c r="U22" i="28"/>
  <c r="N21" i="28"/>
  <c r="G20" i="28"/>
  <c r="BE18" i="28"/>
  <c r="AX17" i="28"/>
  <c r="AQ16" i="28"/>
  <c r="AJ15" i="28"/>
  <c r="T14" i="28"/>
  <c r="BB11" i="28"/>
  <c r="AQ8" i="28"/>
  <c r="O4" i="28"/>
  <c r="BA21" i="28"/>
  <c r="AT20" i="28"/>
  <c r="AM19" i="28"/>
  <c r="AF18" i="28"/>
  <c r="Y17" i="28"/>
  <c r="R16" i="28"/>
  <c r="K15" i="28"/>
  <c r="AD13" i="28"/>
  <c r="AO10" i="28"/>
  <c r="C7" i="28"/>
  <c r="S22" i="28"/>
  <c r="L21" i="28"/>
  <c r="E20" i="28"/>
  <c r="BC18" i="28"/>
  <c r="AV17" i="28"/>
  <c r="AO16" i="28"/>
  <c r="AH15" i="28"/>
  <c r="R14" i="28"/>
  <c r="AU11" i="28"/>
  <c r="AI8" i="28"/>
  <c r="G4" i="28"/>
  <c r="AA21" i="28"/>
  <c r="T20" i="28"/>
  <c r="M19" i="28"/>
  <c r="F18" i="28"/>
  <c r="BD16" i="28"/>
  <c r="AW15" i="28"/>
  <c r="AL14" i="28"/>
  <c r="AD12" i="28"/>
  <c r="M5" i="28"/>
  <c r="AW22" i="28"/>
  <c r="AP21" i="28"/>
  <c r="AI20" i="28"/>
  <c r="AB19" i="28"/>
  <c r="U18" i="28"/>
  <c r="N17" i="28"/>
  <c r="G16" i="28"/>
  <c r="BE14" i="28"/>
  <c r="K13" i="28"/>
  <c r="O10" i="28"/>
  <c r="M6" i="28"/>
  <c r="AY19" i="28"/>
  <c r="AR18" i="28"/>
  <c r="AK17" i="28"/>
  <c r="AD16" i="28"/>
  <c r="W15" i="28"/>
  <c r="BB13" i="28"/>
  <c r="P11" i="28"/>
  <c r="AY7" i="28"/>
  <c r="O3" i="28"/>
  <c r="AS12" i="28"/>
  <c r="AP9" i="28"/>
  <c r="AD5" i="28"/>
  <c r="AB5" i="28"/>
  <c r="U4" i="28"/>
  <c r="N3" i="28"/>
  <c r="D12" i="28"/>
  <c r="BB10" i="28"/>
  <c r="AU9" i="28"/>
  <c r="AN8" i="28"/>
  <c r="AG7" i="28"/>
  <c r="Z6" i="28"/>
  <c r="S5" i="28"/>
  <c r="L4" i="28"/>
  <c r="E3" i="28"/>
  <c r="AX13" i="28"/>
  <c r="AQ12" i="28"/>
  <c r="AJ11" i="28"/>
  <c r="AC10" i="28"/>
  <c r="V9" i="28"/>
  <c r="O8" i="28"/>
  <c r="H7" i="28"/>
  <c r="BF5" i="28"/>
  <c r="AY4" i="28"/>
  <c r="AR3" i="28"/>
  <c r="H14" i="28"/>
  <c r="BF12" i="28"/>
  <c r="AY11" i="28"/>
  <c r="AR10" i="28"/>
  <c r="AK9" i="28"/>
  <c r="AD8" i="28"/>
  <c r="W7" i="28"/>
  <c r="P6" i="28"/>
  <c r="I5" i="28"/>
  <c r="B4" i="28"/>
  <c r="AU14" i="28"/>
  <c r="AN13" i="28"/>
  <c r="AG12" i="28"/>
  <c r="Z11" i="28"/>
  <c r="S10" i="28"/>
  <c r="L9" i="28"/>
  <c r="E8" i="28"/>
  <c r="BC6" i="28"/>
  <c r="AV5" i="28"/>
  <c r="AO4" i="28"/>
  <c r="AH3" i="28"/>
  <c r="AE13" i="28"/>
  <c r="X12" i="28"/>
  <c r="Q11" i="28"/>
  <c r="J10" i="28"/>
  <c r="C9" i="28"/>
  <c r="BA7" i="28"/>
  <c r="AT6" i="28"/>
  <c r="AM5" i="28"/>
  <c r="AF4" i="28"/>
  <c r="Y3" i="28"/>
  <c r="AN9" i="28"/>
  <c r="AX7" i="28"/>
  <c r="K6" i="28"/>
  <c r="B6" i="28"/>
  <c r="E58" i="28"/>
  <c r="Q54" i="28"/>
  <c r="AY52" i="28"/>
  <c r="AR51" i="28"/>
  <c r="AC50" i="28"/>
  <c r="BB41" i="28"/>
  <c r="BC56" i="28"/>
  <c r="AP53" i="28"/>
  <c r="AZ58" i="28"/>
  <c r="AS57" i="28"/>
  <c r="AL56" i="28"/>
  <c r="AE55" i="28"/>
  <c r="X54" i="28"/>
  <c r="Q53" i="28"/>
  <c r="J52" i="28"/>
  <c r="B51" i="28"/>
  <c r="J45" i="28"/>
  <c r="AS2" i="28"/>
  <c r="AY58" i="28"/>
  <c r="AR57" i="28"/>
  <c r="AK56" i="28"/>
  <c r="AD55" i="28"/>
  <c r="W54" i="28"/>
  <c r="P53" i="28"/>
  <c r="I52" i="28"/>
  <c r="BF50" i="28"/>
  <c r="B45" i="28"/>
  <c r="M2" i="28"/>
  <c r="X55" i="28"/>
  <c r="BF58" i="28"/>
  <c r="AY57" i="28"/>
  <c r="AR56" i="28"/>
  <c r="AK55" i="28"/>
  <c r="AD54" i="28"/>
  <c r="W53" i="28"/>
  <c r="P52" i="28"/>
  <c r="I51" i="28"/>
  <c r="BF45" i="28"/>
  <c r="AK54" i="28"/>
  <c r="AD53" i="28"/>
  <c r="W52" i="28"/>
  <c r="P51" i="28"/>
  <c r="BE46" i="28"/>
  <c r="AW58" i="28"/>
  <c r="AZ55" i="28"/>
  <c r="AV2" i="28"/>
  <c r="AN58" i="28"/>
  <c r="AG57" i="28"/>
  <c r="Z56" i="28"/>
  <c r="S55" i="28"/>
  <c r="L54" i="28"/>
  <c r="E53" i="28"/>
  <c r="BC51" i="28"/>
  <c r="AS50" i="28"/>
  <c r="AB43" i="28"/>
  <c r="I58" i="28"/>
  <c r="BC2" i="28"/>
  <c r="AU58" i="28"/>
  <c r="AN57" i="28"/>
  <c r="AG56" i="28"/>
  <c r="Z55" i="28"/>
  <c r="S54" i="28"/>
  <c r="L53" i="28"/>
  <c r="E52" i="28"/>
  <c r="BA50" i="28"/>
  <c r="AA44" i="28"/>
  <c r="B57" i="28"/>
  <c r="N2" i="28"/>
  <c r="F58" i="28"/>
  <c r="BD56" i="28"/>
  <c r="AW55" i="28"/>
  <c r="AP54" i="28"/>
  <c r="AI53" i="28"/>
  <c r="AB52" i="28"/>
  <c r="U51" i="28"/>
  <c r="AN47" i="28"/>
  <c r="AW24" i="28"/>
  <c r="AC49" i="28"/>
  <c r="V48" i="28"/>
  <c r="O47" i="28"/>
  <c r="H46" i="28"/>
  <c r="BF44" i="28"/>
  <c r="AY43" i="28"/>
  <c r="AR42" i="28"/>
  <c r="AK41" i="28"/>
  <c r="X40" i="28"/>
  <c r="Q35" i="28"/>
  <c r="K50" i="28"/>
  <c r="D49" i="28"/>
  <c r="BB47" i="28"/>
  <c r="AU46" i="28"/>
  <c r="AN45" i="28"/>
  <c r="AG44" i="28"/>
  <c r="Z43" i="28"/>
  <c r="S42" i="28"/>
  <c r="L41" i="28"/>
  <c r="K39" i="28"/>
  <c r="AK31" i="28"/>
  <c r="S49" i="28"/>
  <c r="L48" i="28"/>
  <c r="E47" i="28"/>
  <c r="BC45" i="28"/>
  <c r="AV44" i="28"/>
  <c r="AO43" i="28"/>
  <c r="AH42" i="28"/>
  <c r="AA41" i="28"/>
  <c r="B40" i="28"/>
  <c r="AY33" i="28"/>
  <c r="I50" i="28"/>
  <c r="B49" i="28"/>
  <c r="AZ47" i="28"/>
  <c r="AS46" i="28"/>
  <c r="AL45" i="28"/>
  <c r="AE44" i="28"/>
  <c r="X43" i="28"/>
  <c r="Q42" i="28"/>
  <c r="J41" i="28"/>
  <c r="C39" i="28"/>
  <c r="K31" i="28"/>
  <c r="BE49" i="28"/>
  <c r="AX48" i="28"/>
  <c r="AQ47" i="28"/>
  <c r="AJ46" i="28"/>
  <c r="AC45" i="28"/>
  <c r="V44" i="28"/>
  <c r="O43" i="28"/>
  <c r="H42" i="28"/>
  <c r="BF40" i="28"/>
  <c r="V38" i="28"/>
  <c r="AE26" i="28"/>
  <c r="O50" i="28"/>
  <c r="H49" i="28"/>
  <c r="BF47" i="28"/>
  <c r="AY46" i="28"/>
  <c r="AR45" i="28"/>
  <c r="AK44" i="28"/>
  <c r="AD43" i="28"/>
  <c r="W42" i="28"/>
  <c r="P41" i="28"/>
  <c r="AA39" i="28"/>
  <c r="T32" i="28"/>
  <c r="AU49" i="28"/>
  <c r="AN48" i="28"/>
  <c r="AG47" i="28"/>
  <c r="Z46" i="28"/>
  <c r="S45" i="28"/>
  <c r="L44" i="28"/>
  <c r="E43" i="28"/>
  <c r="BC41" i="28"/>
  <c r="AV40" i="28"/>
  <c r="AM37" i="28"/>
  <c r="AJ16" i="28"/>
  <c r="T39" i="28"/>
  <c r="M38" i="28"/>
  <c r="F37" i="28"/>
  <c r="BD35" i="28"/>
  <c r="AW34" i="28"/>
  <c r="AP33" i="28"/>
  <c r="AI32" i="28"/>
  <c r="J31" i="28"/>
  <c r="BE26" i="28"/>
  <c r="BE21" i="28"/>
  <c r="BB36" i="28"/>
  <c r="AU35" i="28"/>
  <c r="AN34" i="28"/>
  <c r="AG33" i="28"/>
  <c r="Z32" i="28"/>
  <c r="AR30" i="28"/>
  <c r="W26" i="28"/>
  <c r="Y20" i="28"/>
  <c r="BF39" i="28"/>
  <c r="AY38" i="28"/>
  <c r="AR37" i="28"/>
  <c r="AK36" i="28"/>
  <c r="AD35" i="28"/>
  <c r="W34" i="28"/>
  <c r="P33" i="28"/>
  <c r="I32" i="28"/>
  <c r="AL29" i="28"/>
  <c r="J25" i="28"/>
  <c r="AC15" i="28"/>
  <c r="AH38" i="28"/>
  <c r="AA37" i="28"/>
  <c r="T36" i="28"/>
  <c r="M35" i="28"/>
  <c r="F34" i="28"/>
  <c r="BD32" i="28"/>
  <c r="AR31" i="28"/>
  <c r="AC28" i="28"/>
  <c r="BF23" i="28"/>
  <c r="AE40" i="28"/>
  <c r="X39" i="28"/>
  <c r="Q38" i="28"/>
  <c r="J37" i="28"/>
  <c r="C36" i="28"/>
  <c r="BA34" i="28"/>
  <c r="AT33" i="28"/>
  <c r="AM32" i="28"/>
  <c r="R31" i="28"/>
  <c r="P27" i="28"/>
  <c r="AL22" i="28"/>
  <c r="F40" i="28"/>
  <c r="BD38" i="28"/>
  <c r="AW37" i="28"/>
  <c r="AP36" i="28"/>
  <c r="AI35" i="28"/>
  <c r="AB34" i="28"/>
  <c r="U33" i="28"/>
  <c r="N32" i="28"/>
  <c r="C30" i="28"/>
  <c r="AF25" i="28"/>
  <c r="K17" i="28"/>
  <c r="N39" i="28"/>
  <c r="G38" i="28"/>
  <c r="BE36" i="28"/>
  <c r="AX35" i="28"/>
  <c r="AQ34" i="28"/>
  <c r="AJ33" i="28"/>
  <c r="AC32" i="28"/>
  <c r="AZ30" i="28"/>
  <c r="AG26" i="28"/>
  <c r="AX20" i="28"/>
  <c r="AQ7" i="28"/>
  <c r="AC29" i="28"/>
  <c r="V28" i="28"/>
  <c r="O27" i="28"/>
  <c r="H26" i="28"/>
  <c r="BF24" i="28"/>
  <c r="AY23" i="28"/>
  <c r="AI22" i="28"/>
  <c r="Z19" i="28"/>
  <c r="BC14" i="28"/>
  <c r="AG31" i="28"/>
  <c r="Z30" i="28"/>
  <c r="S29" i="28"/>
  <c r="L28" i="28"/>
  <c r="E27" i="28"/>
  <c r="BC25" i="28"/>
  <c r="AV24" i="28"/>
  <c r="AO23" i="28"/>
  <c r="O22" i="28"/>
  <c r="AQ18" i="28"/>
  <c r="D13" i="28"/>
  <c r="H31" i="28"/>
  <c r="BF29" i="28"/>
  <c r="AY28" i="28"/>
  <c r="AR27" i="28"/>
  <c r="AK26" i="28"/>
  <c r="AD25" i="28"/>
  <c r="W24" i="28"/>
  <c r="N23" i="28"/>
  <c r="G21" i="28"/>
  <c r="C17" i="28"/>
  <c r="AU31" i="28"/>
  <c r="AN30" i="28"/>
  <c r="AG29" i="28"/>
  <c r="Z28" i="28"/>
  <c r="S27" i="28"/>
  <c r="L26" i="28"/>
  <c r="E25" i="28"/>
  <c r="BC23" i="28"/>
  <c r="AP22" i="28"/>
  <c r="AP19" i="28"/>
  <c r="N15" i="28"/>
  <c r="AU30" i="28"/>
  <c r="AN29" i="28"/>
  <c r="AG28" i="28"/>
  <c r="Z27" i="28"/>
  <c r="S26" i="28"/>
  <c r="L25" i="28"/>
  <c r="E24" i="28"/>
  <c r="AY22" i="28"/>
  <c r="P20" i="28"/>
  <c r="AS15" i="28"/>
  <c r="AL30" i="28"/>
  <c r="AE29" i="28"/>
  <c r="X28" i="28"/>
  <c r="Q27" i="28"/>
  <c r="J26" i="28"/>
  <c r="C25" i="28"/>
  <c r="BA23" i="28"/>
  <c r="AM22" i="28"/>
  <c r="AH19" i="28"/>
  <c r="F15" i="28"/>
  <c r="M22" i="28"/>
  <c r="F21" i="28"/>
  <c r="BD19" i="28"/>
  <c r="AW18" i="28"/>
  <c r="AP17" i="28"/>
  <c r="AI16" i="28"/>
  <c r="AB15" i="28"/>
  <c r="F14" i="28"/>
  <c r="AE11" i="28"/>
  <c r="K8" i="28"/>
  <c r="AN3" i="28"/>
  <c r="AS21" i="28"/>
  <c r="AL20" i="28"/>
  <c r="AE19" i="28"/>
  <c r="X18" i="28"/>
  <c r="Q17" i="28"/>
  <c r="J16" i="28"/>
  <c r="C15" i="28"/>
  <c r="N13" i="28"/>
  <c r="W10" i="28"/>
  <c r="AB6" i="28"/>
  <c r="K22" i="28"/>
  <c r="D21" i="28"/>
  <c r="BB19" i="28"/>
  <c r="AU18" i="28"/>
  <c r="AN17" i="28"/>
  <c r="AG16" i="28"/>
  <c r="Z15" i="28"/>
  <c r="D14" i="28"/>
  <c r="X11" i="28"/>
  <c r="C8" i="28"/>
  <c r="AF3" i="28"/>
  <c r="S21" i="28"/>
  <c r="L20" i="28"/>
  <c r="E19" i="28"/>
  <c r="BC17" i="28"/>
  <c r="AV16" i="28"/>
  <c r="AO15" i="28"/>
  <c r="AB14" i="28"/>
  <c r="G12" i="28"/>
  <c r="I9" i="28"/>
  <c r="AL4" i="28"/>
  <c r="AO22" i="28"/>
  <c r="AH21" i="28"/>
  <c r="AA20" i="28"/>
  <c r="T19" i="28"/>
  <c r="M18" i="28"/>
  <c r="F17" i="28"/>
  <c r="BD15" i="28"/>
  <c r="AV14" i="28"/>
  <c r="AU12" i="28"/>
  <c r="AW9" i="28"/>
  <c r="AL5" i="28"/>
  <c r="AQ19" i="28"/>
  <c r="AJ18" i="28"/>
  <c r="AC17" i="28"/>
  <c r="V16" i="28"/>
  <c r="O15" i="28"/>
  <c r="AL13" i="28"/>
  <c r="BC10" i="28"/>
  <c r="S7" i="28"/>
  <c r="AI14" i="28"/>
  <c r="V12" i="28"/>
  <c r="X9" i="28"/>
  <c r="BC4" i="28"/>
  <c r="AO8" i="28"/>
  <c r="AH7" i="28"/>
  <c r="AA6" i="28"/>
  <c r="T5" i="28"/>
  <c r="M4" i="28"/>
  <c r="F3" i="28"/>
  <c r="BA11" i="28"/>
  <c r="AT10" i="28"/>
  <c r="AM9" i="28"/>
  <c r="AF8" i="28"/>
  <c r="Y7" i="28"/>
  <c r="R6" i="28"/>
  <c r="K5" i="28"/>
  <c r="D4" i="28"/>
  <c r="AW14" i="28"/>
  <c r="AP13" i="28"/>
  <c r="AI12" i="28"/>
  <c r="AB11" i="28"/>
  <c r="U10" i="28"/>
  <c r="N9" i="28"/>
  <c r="G8" i="28"/>
  <c r="BE6" i="28"/>
  <c r="AX5" i="28"/>
  <c r="AQ4" i="28"/>
  <c r="AJ3" i="28"/>
  <c r="BE13" i="28"/>
  <c r="AX12" i="28"/>
  <c r="AQ11" i="28"/>
  <c r="AJ10" i="28"/>
  <c r="AC9" i="28"/>
  <c r="V8" i="28"/>
  <c r="O7" i="28"/>
  <c r="H6" i="28"/>
  <c r="BF4" i="28"/>
  <c r="AY3" i="28"/>
  <c r="AM14" i="28"/>
  <c r="AF13" i="28"/>
  <c r="Y12" i="28"/>
  <c r="R11" i="28"/>
  <c r="K10" i="28"/>
  <c r="D9" i="28"/>
  <c r="BB7" i="28"/>
  <c r="AU6" i="28"/>
  <c r="AN5" i="28"/>
  <c r="AG4" i="28"/>
  <c r="Z3" i="28"/>
  <c r="W13" i="28"/>
  <c r="P12" i="28"/>
  <c r="I11" i="28"/>
  <c r="B10" i="28"/>
  <c r="AZ8" i="28"/>
  <c r="AS7" i="28"/>
  <c r="AL6" i="28"/>
  <c r="AE5" i="28"/>
  <c r="X4" i="28"/>
  <c r="Q3" i="28"/>
  <c r="AF9" i="28"/>
  <c r="AP7" i="28"/>
  <c r="AR5" i="28"/>
  <c r="BC57" i="24"/>
  <c r="AC58" i="24"/>
  <c r="V57" i="24"/>
  <c r="BF53" i="24"/>
  <c r="AJ58" i="24"/>
  <c r="AC57" i="24"/>
  <c r="AY58" i="24"/>
  <c r="AR57" i="24"/>
  <c r="B58" i="24"/>
  <c r="I58" i="24"/>
  <c r="B57" i="24"/>
  <c r="BE51" i="24"/>
  <c r="X58" i="24"/>
  <c r="Q57" i="24"/>
  <c r="W58" i="24"/>
  <c r="P57" i="24"/>
  <c r="BE33" i="24"/>
  <c r="BE19" i="24"/>
  <c r="BE40" i="24"/>
  <c r="BE31" i="24"/>
  <c r="BF22" i="24"/>
  <c r="BE38" i="24"/>
  <c r="BB58" i="24"/>
  <c r="AU57" i="24"/>
  <c r="U58" i="24"/>
  <c r="N57" i="24"/>
  <c r="BE54" i="24"/>
  <c r="AB58" i="24"/>
  <c r="U57" i="24"/>
  <c r="BE53" i="24"/>
  <c r="AQ58" i="24"/>
  <c r="AJ57" i="24"/>
  <c r="BF58" i="24"/>
  <c r="AY57" i="24"/>
  <c r="BF57" i="24"/>
  <c r="P58" i="24"/>
  <c r="I57" i="24"/>
  <c r="O58" i="24"/>
  <c r="H57" i="24"/>
  <c r="BF55" i="24"/>
  <c r="BF30" i="24"/>
  <c r="BE32" i="24"/>
  <c r="BF44" i="24"/>
  <c r="BF21" i="24"/>
  <c r="BF14" i="24"/>
  <c r="BF19" i="24"/>
  <c r="BF29" i="24"/>
  <c r="BE14" i="24"/>
  <c r="BF18" i="24"/>
  <c r="AT58" i="24"/>
  <c r="AM57" i="24"/>
  <c r="M58" i="24"/>
  <c r="F57" i="24"/>
  <c r="T58" i="24"/>
  <c r="M57" i="24"/>
  <c r="AI58" i="24"/>
  <c r="AB57" i="24"/>
  <c r="BF2" i="24"/>
  <c r="AX58" i="24"/>
  <c r="AQ57" i="24"/>
  <c r="BE58" i="24"/>
  <c r="AX57" i="24"/>
  <c r="H58" i="24"/>
  <c r="BF56" i="24"/>
  <c r="G58" i="24"/>
  <c r="BE56" i="24"/>
  <c r="BE45" i="24"/>
  <c r="BF36" i="24"/>
  <c r="BE21" i="24"/>
  <c r="BE30" i="24"/>
  <c r="BF10" i="24"/>
  <c r="BF15" i="24"/>
  <c r="AL58" i="24"/>
  <c r="AE57" i="24"/>
  <c r="E58" i="24"/>
  <c r="L58" i="24"/>
  <c r="E57" i="24"/>
  <c r="AA58" i="24"/>
  <c r="T57" i="24"/>
  <c r="AP58" i="24"/>
  <c r="AI57" i="24"/>
  <c r="AW58" i="24"/>
  <c r="AP57" i="24"/>
  <c r="BE57" i="24"/>
  <c r="BD57" i="24"/>
  <c r="BF42" i="24"/>
  <c r="BF46" i="24"/>
  <c r="BE37" i="24"/>
  <c r="BF23" i="24"/>
  <c r="BE22" i="24"/>
  <c r="BE11" i="24"/>
  <c r="BF17" i="24"/>
  <c r="BF16" i="24"/>
  <c r="BE16" i="24"/>
  <c r="AD58" i="24"/>
  <c r="W57" i="24"/>
  <c r="BB57" i="24"/>
  <c r="D58" i="24"/>
  <c r="S58" i="24"/>
  <c r="L57" i="24"/>
  <c r="AH58" i="24"/>
  <c r="AA57" i="24"/>
  <c r="AO58" i="24"/>
  <c r="AH57" i="24"/>
  <c r="BE2" i="24"/>
  <c r="BD58" i="24"/>
  <c r="AW57" i="24"/>
  <c r="BC58" i="24"/>
  <c r="AV57" i="24"/>
  <c r="BE43" i="24"/>
  <c r="BF34" i="24"/>
  <c r="BF49" i="24"/>
  <c r="BE47" i="24"/>
  <c r="BF38" i="24"/>
  <c r="BE20" i="24"/>
  <c r="BF26" i="24"/>
  <c r="BE24" i="24"/>
  <c r="BF20" i="24"/>
  <c r="BE3" i="24"/>
  <c r="BE18" i="24"/>
  <c r="BE17" i="24"/>
  <c r="B2" i="24"/>
  <c r="V58" i="24"/>
  <c r="O57" i="24"/>
  <c r="BF54" i="24"/>
  <c r="BA58" i="24"/>
  <c r="AT57" i="24"/>
  <c r="BA57" i="24"/>
  <c r="K58" i="24"/>
  <c r="D57" i="24"/>
  <c r="Z58" i="24"/>
  <c r="S57" i="24"/>
  <c r="AG58" i="24"/>
  <c r="Z57" i="24"/>
  <c r="AV58" i="24"/>
  <c r="AO57" i="24"/>
  <c r="AU58" i="24"/>
  <c r="AN57" i="24"/>
  <c r="BF43" i="24"/>
  <c r="BE35" i="24"/>
  <c r="BE50" i="24"/>
  <c r="BF41" i="24"/>
  <c r="BF48" i="24"/>
  <c r="BE39" i="24"/>
  <c r="BE23" i="24"/>
  <c r="BF27" i="24"/>
  <c r="BE27" i="24"/>
  <c r="BF25" i="24"/>
  <c r="BF24" i="24"/>
  <c r="BF12" i="24"/>
  <c r="N58" i="24"/>
  <c r="G57" i="24"/>
  <c r="BE55" i="24"/>
  <c r="AS58" i="24"/>
  <c r="AL57" i="24"/>
  <c r="AZ58" i="24"/>
  <c r="AS57" i="24"/>
  <c r="C58" i="24"/>
  <c r="R58" i="24"/>
  <c r="K57" i="24"/>
  <c r="Y58" i="24"/>
  <c r="R57" i="24"/>
  <c r="AN58" i="24"/>
  <c r="AG57" i="24"/>
  <c r="BF52" i="24"/>
  <c r="AM58" i="24"/>
  <c r="AF57" i="24"/>
  <c r="BE52" i="24"/>
  <c r="BE44" i="24"/>
  <c r="BF35" i="24"/>
  <c r="BE42" i="24"/>
  <c r="BF33" i="24"/>
  <c r="BE49" i="24"/>
  <c r="BF40" i="24"/>
  <c r="BF31" i="24"/>
  <c r="BF47" i="24"/>
  <c r="BF45" i="24"/>
  <c r="BE28" i="24"/>
  <c r="BE26" i="24"/>
  <c r="BE25" i="24"/>
  <c r="BF28" i="24"/>
  <c r="BE13" i="24"/>
  <c r="BF4" i="24"/>
  <c r="F58" i="24"/>
  <c r="AK58" i="24"/>
  <c r="AD57" i="24"/>
  <c r="AR58" i="24"/>
  <c r="AK57" i="24"/>
  <c r="AZ57" i="24"/>
  <c r="BF50" i="24"/>
  <c r="J58" i="24"/>
  <c r="C57" i="24"/>
  <c r="BF51" i="24"/>
  <c r="Q58" i="24"/>
  <c r="J57" i="24"/>
  <c r="AF58" i="24"/>
  <c r="Y57" i="24"/>
  <c r="AE58" i="24"/>
  <c r="X57" i="24"/>
  <c r="BE36" i="24"/>
  <c r="BE34" i="24"/>
  <c r="BE41" i="24"/>
  <c r="BF32" i="24"/>
  <c r="BE48" i="24"/>
  <c r="BF39" i="24"/>
  <c r="BE46" i="24"/>
  <c r="BF37" i="24"/>
  <c r="BE15" i="24"/>
  <c r="BE29" i="24"/>
  <c r="BE5" i="24"/>
  <c r="K2433" i="16"/>
  <c r="K2419" i="16"/>
  <c r="K2404" i="16"/>
  <c r="K2361" i="16"/>
  <c r="K2354" i="16"/>
  <c r="K2339" i="16"/>
  <c r="K2329" i="16"/>
  <c r="K2245" i="16"/>
  <c r="K2241" i="16"/>
  <c r="K2222" i="16"/>
  <c r="K2190" i="16"/>
  <c r="K2171" i="16"/>
  <c r="K2158" i="16"/>
  <c r="K2151" i="16"/>
  <c r="K2146" i="16"/>
  <c r="K2114" i="16"/>
  <c r="K2065" i="16"/>
  <c r="K2007" i="16"/>
  <c r="K1983" i="16"/>
  <c r="K1979" i="16"/>
  <c r="K1963" i="16"/>
  <c r="K1877" i="16"/>
  <c r="K1864" i="16"/>
  <c r="K1854" i="16"/>
  <c r="K1814" i="16"/>
  <c r="K1792" i="16"/>
  <c r="K1780" i="16"/>
  <c r="K1762" i="16"/>
  <c r="K1725" i="16"/>
  <c r="K1718" i="16"/>
  <c r="K1703" i="16"/>
  <c r="K1697" i="16"/>
  <c r="K1670" i="16"/>
  <c r="K1656" i="16"/>
  <c r="K1632" i="16"/>
  <c r="K1506" i="16"/>
  <c r="K1483" i="16"/>
  <c r="K1464" i="16"/>
  <c r="K1456" i="16"/>
  <c r="K1450" i="16"/>
  <c r="K1330" i="16"/>
  <c r="K1312" i="16"/>
  <c r="K1288" i="16"/>
  <c r="K825" i="16"/>
  <c r="K807" i="16"/>
  <c r="K795" i="16"/>
  <c r="K757" i="16"/>
  <c r="K1215" i="16"/>
  <c r="K1208" i="16"/>
  <c r="K1157" i="16"/>
  <c r="K1143" i="16"/>
  <c r="K1114" i="16"/>
  <c r="K1075" i="16"/>
  <c r="K1022" i="16"/>
  <c r="K999" i="16"/>
  <c r="K992" i="16"/>
  <c r="K980" i="16"/>
  <c r="K925" i="16"/>
  <c r="K919" i="16"/>
  <c r="K787" i="16"/>
  <c r="K764" i="16"/>
  <c r="K756" i="16"/>
  <c r="K746" i="16"/>
  <c r="K740" i="16"/>
  <c r="K725" i="16"/>
  <c r="K706" i="16"/>
  <c r="K677" i="16"/>
  <c r="K636" i="16"/>
  <c r="K587" i="16"/>
  <c r="K550" i="16"/>
  <c r="K523" i="16"/>
  <c r="K463" i="16"/>
  <c r="K591" i="16"/>
  <c r="K583" i="16"/>
  <c r="K570" i="16"/>
  <c r="K561" i="16"/>
  <c r="K539" i="16"/>
  <c r="K519" i="16"/>
  <c r="K459" i="16"/>
  <c r="K448" i="16"/>
  <c r="K438" i="16"/>
  <c r="K423" i="16"/>
  <c r="K391" i="16"/>
  <c r="K345" i="16"/>
  <c r="K293" i="16"/>
  <c r="K285" i="16"/>
  <c r="K228" i="16"/>
  <c r="K121" i="16"/>
  <c r="K113" i="16"/>
  <c r="K50" i="16"/>
  <c r="K24" i="16"/>
  <c r="K5" i="16"/>
  <c r="K701" i="16"/>
  <c r="K655" i="16"/>
  <c r="K1512" i="16"/>
  <c r="K1505" i="16"/>
  <c r="K1481" i="16"/>
  <c r="K1380" i="16"/>
  <c r="K1325" i="16"/>
  <c r="K1252" i="16"/>
  <c r="K531" i="16"/>
  <c r="K38" i="16"/>
  <c r="K1001" i="16"/>
  <c r="K1231" i="16"/>
  <c r="K1216" i="16"/>
  <c r="K1210" i="16"/>
  <c r="K1158" i="16"/>
  <c r="K1144" i="16"/>
  <c r="K1099" i="16"/>
  <c r="K1032" i="16"/>
  <c r="K981" i="16"/>
  <c r="K966" i="16"/>
  <c r="K904" i="16"/>
  <c r="K892" i="16"/>
  <c r="K871" i="16"/>
  <c r="K741" i="16"/>
  <c r="K726" i="16"/>
  <c r="K707" i="16"/>
  <c r="K693" i="16"/>
  <c r="K646" i="16"/>
  <c r="K632" i="16"/>
  <c r="K547" i="16"/>
  <c r="K533" i="16"/>
  <c r="K524" i="16"/>
  <c r="K896" i="16"/>
  <c r="K855" i="16"/>
  <c r="K536" i="16"/>
  <c r="K425" i="16"/>
  <c r="K420" i="16"/>
  <c r="K400" i="16"/>
  <c r="K370" i="16"/>
  <c r="K342" i="16"/>
  <c r="K330" i="16"/>
  <c r="K320" i="16"/>
  <c r="K271" i="16"/>
  <c r="K258" i="16"/>
  <c r="K242" i="16"/>
  <c r="K203" i="16"/>
  <c r="K181" i="16"/>
  <c r="K78" i="16"/>
  <c r="K28" i="16"/>
  <c r="K21" i="16"/>
  <c r="K12" i="16"/>
  <c r="K1111" i="16"/>
  <c r="K983" i="16"/>
  <c r="K1532" i="16"/>
  <c r="K1187" i="16"/>
  <c r="K1126" i="16"/>
  <c r="K1117" i="16"/>
  <c r="K2487" i="16"/>
  <c r="K2462" i="16"/>
  <c r="K2428" i="16"/>
  <c r="K2371" i="16"/>
  <c r="K2251" i="16"/>
  <c r="K2179" i="16"/>
  <c r="K2123" i="16"/>
  <c r="K2107" i="16"/>
  <c r="K1948" i="16"/>
  <c r="K1748" i="16"/>
  <c r="K1540" i="16"/>
  <c r="K1444" i="16"/>
  <c r="K2" i="16"/>
  <c r="K2480" i="16"/>
  <c r="K2127" i="16"/>
  <c r="K2020" i="16"/>
  <c r="K2165" i="16"/>
  <c r="K2104" i="16"/>
  <c r="K1846" i="16"/>
  <c r="K1544" i="16"/>
  <c r="K559" i="16"/>
  <c r="K2249" i="16"/>
  <c r="K1661" i="16"/>
  <c r="K2280" i="16"/>
  <c r="K2228" i="16"/>
  <c r="K2111" i="16"/>
  <c r="K2394" i="16"/>
  <c r="K1827" i="16"/>
  <c r="K1622" i="16"/>
  <c r="K1258" i="16"/>
  <c r="K1245" i="16"/>
  <c r="K1220" i="16"/>
  <c r="K1199" i="16"/>
  <c r="K1189" i="16"/>
  <c r="K1175" i="16"/>
  <c r="K1169" i="16"/>
  <c r="K1038" i="16"/>
  <c r="K1029" i="16"/>
  <c r="K1015" i="16"/>
  <c r="K984" i="16"/>
  <c r="K972" i="16"/>
  <c r="K942" i="16"/>
  <c r="K895" i="16"/>
  <c r="K2302" i="16"/>
  <c r="K2036" i="16"/>
  <c r="K1936" i="16"/>
  <c r="K1870" i="16"/>
  <c r="K1805" i="16"/>
  <c r="K1679" i="16"/>
  <c r="K1611" i="16"/>
  <c r="K2409" i="16"/>
  <c r="K2321" i="16"/>
  <c r="K2220" i="16"/>
  <c r="K2177" i="16"/>
  <c r="K1791" i="16"/>
  <c r="K1723" i="16"/>
  <c r="K2479" i="16"/>
  <c r="K2028" i="16"/>
  <c r="K1997" i="16"/>
  <c r="K1783" i="16"/>
  <c r="K1550" i="16"/>
  <c r="K1431" i="16"/>
  <c r="K1315" i="16"/>
  <c r="K2234" i="16"/>
  <c r="K1759" i="16"/>
  <c r="K1644" i="16"/>
  <c r="K1386" i="16"/>
  <c r="K1373" i="16"/>
  <c r="K1356" i="16"/>
  <c r="K1298" i="16"/>
  <c r="K1291" i="16"/>
  <c r="K1282" i="16"/>
  <c r="K1226" i="16"/>
  <c r="K2311" i="16"/>
  <c r="K1740" i="16"/>
  <c r="K1686" i="16"/>
  <c r="K1316" i="16"/>
  <c r="K2485" i="16"/>
  <c r="K2315" i="16"/>
  <c r="K1982" i="16"/>
  <c r="K1616" i="16"/>
  <c r="K2431" i="16"/>
  <c r="K2380" i="16"/>
  <c r="K1869" i="16"/>
  <c r="K1818" i="16"/>
  <c r="K1701" i="16"/>
  <c r="K2374" i="16"/>
  <c r="K2351" i="16"/>
  <c r="K2084" i="16"/>
  <c r="K1874" i="16"/>
  <c r="K1850" i="16"/>
  <c r="K1629" i="16"/>
  <c r="K1563" i="16"/>
  <c r="K2470" i="16"/>
  <c r="K2443" i="16"/>
  <c r="K2275" i="16"/>
  <c r="K2209" i="16"/>
  <c r="K2180" i="16"/>
  <c r="K2051" i="16"/>
  <c r="K1938" i="16"/>
  <c r="K1816" i="16"/>
  <c r="K1721" i="16"/>
  <c r="K1635" i="16"/>
  <c r="K1598" i="16"/>
  <c r="K1580" i="16"/>
  <c r="K1572" i="16"/>
  <c r="K1452" i="16"/>
  <c r="K1257" i="16"/>
  <c r="K1899" i="16"/>
  <c r="K2467" i="16"/>
  <c r="K2454" i="16"/>
  <c r="K2438" i="16"/>
  <c r="K2376" i="16"/>
  <c r="K2348" i="16"/>
  <c r="K2264" i="16"/>
  <c r="K2215" i="16"/>
  <c r="K2122" i="16"/>
  <c r="K2030" i="16"/>
  <c r="K2011" i="16"/>
  <c r="K1990" i="16"/>
  <c r="K1940" i="16"/>
  <c r="K1921" i="16"/>
  <c r="K1798" i="16"/>
  <c r="K1584" i="16"/>
  <c r="K2472" i="16"/>
  <c r="K2460" i="16"/>
  <c r="K2369" i="16"/>
  <c r="K2352" i="16"/>
  <c r="K2328" i="16"/>
  <c r="K2289" i="16"/>
  <c r="K2244" i="16"/>
  <c r="K2203" i="16"/>
  <c r="K2189" i="16"/>
  <c r="K2145" i="16"/>
  <c r="K2093" i="16"/>
  <c r="K2085" i="16"/>
  <c r="K2053" i="16"/>
  <c r="K1978" i="16"/>
  <c r="K1926" i="16"/>
  <c r="K1898" i="16"/>
  <c r="K1891" i="16"/>
  <c r="K1521" i="16"/>
  <c r="K2445" i="16"/>
  <c r="K2437" i="16"/>
  <c r="K2268" i="16"/>
  <c r="K2248" i="16"/>
  <c r="K2169" i="16"/>
  <c r="K2149" i="16"/>
  <c r="K1968" i="16"/>
  <c r="K1935" i="16"/>
  <c r="K1729" i="16"/>
  <c r="K1556" i="16"/>
  <c r="K1496" i="16"/>
  <c r="K1453" i="16"/>
  <c r="K1441" i="16"/>
  <c r="K1394" i="16"/>
  <c r="K2333" i="16"/>
  <c r="K2314" i="16"/>
  <c r="K2261" i="16"/>
  <c r="K2243" i="16"/>
  <c r="K2219" i="16"/>
  <c r="K2144" i="16"/>
  <c r="K2091" i="16"/>
  <c r="K2015" i="16"/>
  <c r="K2002" i="16"/>
  <c r="K1981" i="16"/>
  <c r="K1960" i="16"/>
  <c r="K1880" i="16"/>
  <c r="K1795" i="16"/>
  <c r="K1776" i="16"/>
  <c r="K1750" i="16"/>
  <c r="K1737" i="16"/>
  <c r="K1674" i="16"/>
  <c r="K1520" i="16"/>
  <c r="K1503" i="16"/>
  <c r="K1486" i="16"/>
  <c r="K2436" i="16"/>
  <c r="K2393" i="16"/>
  <c r="K2326" i="16"/>
  <c r="K2319" i="16"/>
  <c r="K2299" i="16"/>
  <c r="K2267" i="16"/>
  <c r="K2247" i="16"/>
  <c r="K2226" i="16"/>
  <c r="K2174" i="16"/>
  <c r="K2168" i="16"/>
  <c r="K2153" i="16"/>
  <c r="K2133" i="16"/>
  <c r="K2124" i="16"/>
  <c r="K2118" i="16"/>
  <c r="K2075" i="16"/>
  <c r="K1976" i="16"/>
  <c r="K1949" i="16"/>
  <c r="K1942" i="16"/>
  <c r="K1907" i="16"/>
  <c r="K1809" i="16"/>
  <c r="K1764" i="16"/>
  <c r="K1683" i="16"/>
  <c r="K1614" i="16"/>
  <c r="K2482" i="16"/>
  <c r="K2413" i="16"/>
  <c r="K2398" i="16"/>
  <c r="K2260" i="16"/>
  <c r="K2147" i="16"/>
  <c r="K1980" i="16"/>
  <c r="K1900" i="16"/>
  <c r="K2381" i="16"/>
  <c r="K2297" i="16"/>
  <c r="K1999" i="16"/>
  <c r="K1747" i="16"/>
  <c r="K1530" i="16"/>
  <c r="K2360" i="16"/>
  <c r="K1631" i="16"/>
  <c r="K1592" i="16"/>
  <c r="K2010" i="16"/>
  <c r="K1939" i="16"/>
  <c r="K1746" i="16"/>
  <c r="K1447" i="16"/>
  <c r="K2295" i="16"/>
  <c r="K1409" i="16"/>
  <c r="K2430" i="16"/>
  <c r="K2187" i="16"/>
  <c r="K1844" i="16"/>
  <c r="K1800" i="16"/>
  <c r="K1788" i="16"/>
  <c r="K1700" i="16"/>
  <c r="K1621" i="16"/>
  <c r="K1417" i="16"/>
  <c r="K1411" i="16"/>
  <c r="K1375" i="16"/>
  <c r="K1369" i="16"/>
  <c r="K1358" i="16"/>
  <c r="K1345" i="16"/>
  <c r="K1338" i="16"/>
  <c r="K1278" i="16"/>
  <c r="K1267" i="16"/>
  <c r="K1259" i="16"/>
  <c r="K1247" i="16"/>
  <c r="K1221" i="16"/>
  <c r="K1200" i="16"/>
  <c r="K1166" i="16"/>
  <c r="K1150" i="16"/>
  <c r="K1084" i="16"/>
  <c r="K1070" i="16"/>
  <c r="K1063" i="16"/>
  <c r="K1057" i="16"/>
  <c r="K1039" i="16"/>
  <c r="K1009" i="16"/>
  <c r="K880" i="16"/>
  <c r="K876" i="16"/>
  <c r="K848" i="16"/>
  <c r="K782" i="16"/>
  <c r="K698" i="16"/>
  <c r="K582" i="16"/>
  <c r="K518" i="16"/>
  <c r="K447" i="16"/>
  <c r="K421" i="16"/>
  <c r="K402" i="16"/>
  <c r="K390" i="16"/>
  <c r="K357" i="16"/>
  <c r="K315" i="16"/>
  <c r="K259" i="16"/>
  <c r="K175" i="16"/>
  <c r="K99" i="16"/>
  <c r="K22" i="16"/>
  <c r="K407" i="16"/>
  <c r="K395" i="16"/>
  <c r="K335" i="16"/>
  <c r="K306" i="16"/>
  <c r="K291" i="16"/>
  <c r="K250" i="16"/>
  <c r="K225" i="16"/>
  <c r="K218" i="16"/>
  <c r="K212" i="16"/>
  <c r="K189" i="16"/>
  <c r="K163" i="16"/>
  <c r="K141" i="16"/>
  <c r="K132" i="16"/>
  <c r="K879" i="16"/>
  <c r="K867" i="16"/>
  <c r="K858" i="16"/>
  <c r="K814" i="16"/>
  <c r="K793" i="16"/>
  <c r="K770" i="16"/>
  <c r="K652" i="16"/>
  <c r="K1181" i="16"/>
  <c r="K1164" i="16"/>
  <c r="K1102" i="16"/>
  <c r="K1089" i="16"/>
  <c r="K1055" i="16"/>
  <c r="K998" i="16"/>
  <c r="K924" i="16"/>
  <c r="K899" i="16"/>
  <c r="K883" i="16"/>
  <c r="K874" i="16"/>
  <c r="K845" i="16"/>
  <c r="K755" i="16"/>
  <c r="K730" i="16"/>
  <c r="K705" i="16"/>
  <c r="K696" i="16"/>
  <c r="K657" i="16"/>
  <c r="K642" i="16"/>
  <c r="K586" i="16"/>
  <c r="K565" i="16"/>
  <c r="K558" i="16"/>
  <c r="K549" i="16"/>
  <c r="K515" i="16"/>
  <c r="K497" i="16"/>
  <c r="K480" i="16"/>
  <c r="K471" i="16"/>
  <c r="K406" i="16"/>
  <c r="K355" i="16"/>
  <c r="K334" i="16"/>
  <c r="K313" i="16"/>
  <c r="K304" i="16"/>
  <c r="K289" i="16"/>
  <c r="K249" i="16"/>
  <c r="K146" i="16"/>
  <c r="K131" i="16"/>
  <c r="K123" i="16"/>
  <c r="K62" i="16"/>
  <c r="K43" i="16"/>
  <c r="K1555" i="16"/>
  <c r="K1494" i="16"/>
  <c r="K1445" i="16"/>
  <c r="K1421" i="16"/>
  <c r="K1414" i="16"/>
  <c r="K1402" i="16"/>
  <c r="K1393" i="16"/>
  <c r="K1333" i="16"/>
  <c r="K1274" i="16"/>
  <c r="K1244" i="16"/>
  <c r="K1219" i="16"/>
  <c r="K1212" i="16"/>
  <c r="K1174" i="16"/>
  <c r="K1168" i="16"/>
  <c r="K1094" i="16"/>
  <c r="K1079" i="16"/>
  <c r="K1073" i="16"/>
  <c r="K1060" i="16"/>
  <c r="K1035" i="16"/>
  <c r="K888" i="16"/>
  <c r="K878" i="16"/>
  <c r="K857" i="16"/>
  <c r="K835" i="16"/>
  <c r="K784" i="16"/>
  <c r="K743" i="16"/>
  <c r="K666" i="16"/>
  <c r="K649" i="16"/>
  <c r="K634" i="16"/>
  <c r="K625" i="16"/>
  <c r="K606" i="16"/>
  <c r="K535" i="16"/>
  <c r="K529" i="16"/>
  <c r="K521" i="16"/>
  <c r="K486" i="16"/>
  <c r="K424" i="16"/>
  <c r="K419" i="16"/>
  <c r="K392" i="16"/>
  <c r="K362" i="16"/>
  <c r="K294" i="16"/>
  <c r="K263" i="16"/>
  <c r="K257" i="16"/>
  <c r="K241" i="16"/>
  <c r="K222" i="16"/>
  <c r="K199" i="16"/>
  <c r="K193" i="16"/>
  <c r="K187" i="16"/>
  <c r="K180" i="16"/>
  <c r="K94" i="16"/>
  <c r="K52" i="16"/>
  <c r="K26" i="16"/>
  <c r="K20" i="16"/>
  <c r="K2233" i="16"/>
  <c r="K2161" i="16"/>
  <c r="K2032" i="16"/>
  <c r="K1923" i="16"/>
  <c r="K1781" i="16"/>
  <c r="K1663" i="16"/>
  <c r="K1507" i="16"/>
  <c r="K1377" i="16"/>
  <c r="K1313" i="16"/>
  <c r="K1249" i="16"/>
  <c r="K1101" i="16"/>
  <c r="K1087" i="16"/>
  <c r="K1042" i="16"/>
  <c r="K1019" i="16"/>
  <c r="K997" i="16"/>
  <c r="K967" i="16"/>
  <c r="K940" i="16"/>
  <c r="K923" i="16"/>
  <c r="K905" i="16"/>
  <c r="K893" i="16"/>
  <c r="K844" i="16"/>
  <c r="K826" i="16"/>
  <c r="K751" i="16"/>
  <c r="K736" i="16"/>
  <c r="K578" i="16"/>
  <c r="K557" i="16"/>
  <c r="K548" i="16"/>
  <c r="K502" i="16"/>
  <c r="K384" i="16"/>
  <c r="K354" i="16"/>
  <c r="K333" i="16"/>
  <c r="K325" i="16"/>
  <c r="K318" i="16"/>
  <c r="K303" i="16"/>
  <c r="K268" i="16"/>
  <c r="K215" i="16"/>
  <c r="K207" i="16"/>
  <c r="K145" i="16"/>
  <c r="K85" i="16"/>
  <c r="K76" i="16"/>
  <c r="K61" i="16"/>
  <c r="K41" i="16"/>
  <c r="K2340" i="16"/>
  <c r="K2313" i="16"/>
  <c r="K2242" i="16"/>
  <c r="K2218" i="16"/>
  <c r="K2191" i="16"/>
  <c r="K2025" i="16"/>
  <c r="K2013" i="16"/>
  <c r="K2008" i="16"/>
  <c r="K1985" i="16"/>
  <c r="K1894" i="16"/>
  <c r="K1872" i="16"/>
  <c r="K1867" i="16"/>
  <c r="K1849" i="16"/>
  <c r="K1822" i="16"/>
  <c r="K1793" i="16"/>
  <c r="K1657" i="16"/>
  <c r="K1650" i="16"/>
  <c r="K1586" i="16"/>
  <c r="K1466" i="16"/>
  <c r="K1427" i="16"/>
  <c r="K1408" i="16"/>
  <c r="K1341" i="16"/>
  <c r="K1297" i="16"/>
  <c r="K1232" i="16"/>
  <c r="K2392" i="16"/>
  <c r="K2382" i="16"/>
  <c r="K2349" i="16"/>
  <c r="K2325" i="16"/>
  <c r="K2186" i="16"/>
  <c r="K2167" i="16"/>
  <c r="K2089" i="16"/>
  <c r="K2082" i="16"/>
  <c r="K2074" i="16"/>
  <c r="K2050" i="16"/>
  <c r="K2000" i="16"/>
  <c r="K1941" i="16"/>
  <c r="K1937" i="16"/>
  <c r="K1931" i="16"/>
  <c r="K1906" i="16"/>
  <c r="K1886" i="16"/>
  <c r="K1799" i="16"/>
  <c r="K1771" i="16"/>
  <c r="K1743" i="16"/>
  <c r="K1687" i="16"/>
  <c r="K1642" i="16"/>
  <c r="K1627" i="16"/>
  <c r="K1603" i="16"/>
  <c r="K1523" i="16"/>
  <c r="K1474" i="16"/>
  <c r="K1419" i="16"/>
  <c r="K1371" i="16"/>
  <c r="K1354" i="16"/>
  <c r="K1317" i="16"/>
  <c r="K1302" i="16"/>
  <c r="K1260" i="16"/>
  <c r="K1222" i="16"/>
  <c r="K1167" i="16"/>
  <c r="K1093" i="16"/>
  <c r="K1077" i="16"/>
  <c r="K1071" i="16"/>
  <c r="K1052" i="16"/>
  <c r="K1026" i="16"/>
  <c r="K987" i="16"/>
  <c r="K975" i="16"/>
  <c r="K945" i="16"/>
  <c r="K897" i="16"/>
  <c r="K887" i="16"/>
  <c r="K881" i="16"/>
  <c r="K877" i="16"/>
  <c r="K856" i="16"/>
  <c r="K849" i="16"/>
  <c r="K789" i="16"/>
  <c r="K783" i="16"/>
  <c r="K775" i="16"/>
  <c r="K464" i="16"/>
  <c r="K427" i="16"/>
  <c r="K408" i="16"/>
  <c r="K396" i="16"/>
  <c r="K383" i="16"/>
  <c r="K366" i="16"/>
  <c r="K332" i="16"/>
  <c r="K274" i="16"/>
  <c r="K267" i="16"/>
  <c r="K251" i="16"/>
  <c r="K239" i="16"/>
  <c r="K206" i="16"/>
  <c r="K197" i="16"/>
  <c r="K190" i="16"/>
  <c r="K149" i="16"/>
  <c r="K133" i="16"/>
  <c r="K82" i="16"/>
  <c r="G8" i="25"/>
  <c r="C8" i="25" s="1"/>
  <c r="K11" i="33"/>
  <c r="H11" i="33" s="1"/>
  <c r="D10" i="37" a="1"/>
  <c r="G10" i="37" a="1"/>
  <c r="G10" i="37" l="1"/>
  <c r="D10" i="37"/>
  <c r="E6" i="32"/>
  <c r="E3" i="31"/>
  <c r="E3" i="32" s="1"/>
  <c r="J4" i="32"/>
  <c r="J5" i="32" s="1"/>
  <c r="J6" i="32" s="1"/>
  <c r="J7" i="32" s="1"/>
  <c r="J8" i="32" s="1"/>
  <c r="J9" i="32" s="1"/>
  <c r="J10" i="32" s="1"/>
  <c r="J11" i="32" s="1"/>
  <c r="J12" i="32" s="1"/>
  <c r="J13" i="32" s="1"/>
  <c r="J14" i="32" s="1"/>
  <c r="J15" i="32" s="1"/>
  <c r="E4" i="31"/>
  <c r="E12" i="32"/>
  <c r="E10" i="32"/>
  <c r="E8" i="32"/>
  <c r="E14" i="32"/>
  <c r="H3" i="25"/>
  <c r="B3" i="25" s="1"/>
  <c r="Q62" i="25"/>
  <c r="O65" i="25"/>
  <c r="Q65" i="25"/>
  <c r="M65" i="25"/>
  <c r="N65" i="25"/>
  <c r="M60" i="25"/>
  <c r="N60" i="25"/>
  <c r="M61" i="25"/>
  <c r="N61" i="25"/>
  <c r="N64" i="25"/>
  <c r="M64" i="25"/>
  <c r="O62" i="25"/>
  <c r="M63" i="25"/>
  <c r="N63" i="25"/>
  <c r="O63" i="25"/>
  <c r="Q63" i="25"/>
  <c r="M62" i="25"/>
  <c r="N62" i="25"/>
  <c r="Q64" i="25"/>
  <c r="O64" i="25"/>
  <c r="Q61" i="25"/>
  <c r="O61" i="25"/>
  <c r="Q60" i="25"/>
  <c r="O60" i="25"/>
  <c r="L3" i="25"/>
  <c r="D4" i="34"/>
  <c r="D5" i="34" s="1"/>
  <c r="D6" i="34" s="1"/>
  <c r="D7" i="34" s="1"/>
  <c r="D8" i="34" s="1"/>
  <c r="D9" i="34" s="1"/>
  <c r="D10" i="34" s="1"/>
  <c r="D11" i="34" s="1"/>
  <c r="D12" i="34" s="1"/>
  <c r="D13" i="34" s="1"/>
  <c r="D14" i="34" s="1"/>
  <c r="D15" i="34" s="1"/>
  <c r="P11" i="33"/>
  <c r="D4" i="32"/>
  <c r="D5" i="32" s="1"/>
  <c r="D6" i="32" s="1"/>
  <c r="D7" i="32" s="1"/>
  <c r="D8" i="32" s="1"/>
  <c r="D9" i="32" s="1"/>
  <c r="D10" i="32" s="1"/>
  <c r="D11" i="32" s="1"/>
  <c r="D12" i="32" s="1"/>
  <c r="D13" i="32" s="1"/>
  <c r="D14" i="32" s="1"/>
  <c r="D15" i="32" s="1"/>
  <c r="H12" i="25"/>
  <c r="B12" i="25" s="1"/>
  <c r="P12" i="25"/>
  <c r="D11" i="37" a="1"/>
  <c r="G11" i="37" a="1"/>
  <c r="G11" i="37" l="1"/>
  <c r="D11" i="37"/>
  <c r="M3" i="25"/>
  <c r="E4" i="32"/>
  <c r="K51" i="16"/>
  <c r="K79" i="16"/>
  <c r="K127" i="16"/>
  <c r="K170" i="16"/>
  <c r="K615" i="16"/>
  <c r="K1107" i="16"/>
  <c r="K1320" i="16"/>
  <c r="K1676" i="16"/>
  <c r="K1765" i="16"/>
  <c r="K1825" i="16"/>
  <c r="K2006" i="16"/>
  <c r="D12" i="37" a="1"/>
  <c r="G12" i="37" a="1"/>
  <c r="G12" i="37" l="1"/>
  <c r="D12" i="37"/>
  <c r="K90" i="16"/>
  <c r="K2027" i="16"/>
  <c r="K1159" i="16"/>
  <c r="K1310" i="16"/>
  <c r="K1238" i="16"/>
  <c r="K734" i="16"/>
  <c r="K411" i="16"/>
  <c r="K2185" i="16"/>
  <c r="K2270" i="16"/>
  <c r="K328" i="16"/>
  <c r="K2207" i="16"/>
  <c r="K2439" i="16"/>
  <c r="K1833" i="16"/>
  <c r="K1773" i="16"/>
  <c r="K2043" i="16"/>
  <c r="K1790" i="16"/>
  <c r="K1265" i="16"/>
  <c r="K1205" i="16"/>
  <c r="K1127" i="16"/>
  <c r="K1434" i="16"/>
  <c r="K1105" i="16"/>
  <c r="K619" i="16"/>
  <c r="K1025" i="16"/>
  <c r="K913" i="16"/>
  <c r="K776" i="16"/>
  <c r="K1023" i="16"/>
  <c r="K716" i="16"/>
  <c r="K593" i="16"/>
  <c r="K525" i="16"/>
  <c r="K311" i="16"/>
  <c r="K2142" i="16"/>
  <c r="K2262" i="16"/>
  <c r="K2225" i="16"/>
  <c r="K2088" i="16"/>
  <c r="K2197" i="16"/>
  <c r="K1988" i="16"/>
  <c r="K2176" i="16"/>
  <c r="K1916" i="16"/>
  <c r="K1448" i="16"/>
  <c r="K1608" i="16"/>
  <c r="K1858" i="16"/>
  <c r="K1435" i="16"/>
  <c r="K1311" i="16"/>
  <c r="K1626" i="16"/>
  <c r="K1186" i="16"/>
  <c r="K700" i="16"/>
  <c r="K98" i="16"/>
  <c r="K326" i="16"/>
  <c r="K520" i="16"/>
  <c r="K2279" i="16"/>
  <c r="K1696" i="16"/>
  <c r="K2128" i="16"/>
  <c r="K2434" i="16"/>
  <c r="K1933" i="16"/>
  <c r="K1308" i="16"/>
  <c r="K2214" i="16"/>
  <c r="K1952" i="16"/>
  <c r="K2076" i="16"/>
  <c r="K1829" i="16"/>
  <c r="K1769" i="16"/>
  <c r="K747" i="16"/>
  <c r="K1370" i="16"/>
  <c r="K704" i="16"/>
  <c r="K223" i="16"/>
  <c r="K1303" i="16"/>
  <c r="K1034" i="16"/>
  <c r="K790" i="16"/>
  <c r="K202" i="16"/>
  <c r="K465" i="16"/>
  <c r="K2173" i="16"/>
  <c r="K1969" i="16"/>
  <c r="K2019" i="16"/>
  <c r="K995" i="16"/>
  <c r="K467" i="16"/>
  <c r="K30" i="16"/>
  <c r="K1914" i="16"/>
  <c r="K1293" i="16"/>
  <c r="K841" i="16"/>
  <c r="K827" i="16"/>
  <c r="K970" i="16"/>
  <c r="K401" i="16"/>
  <c r="K169" i="16"/>
  <c r="K25" i="16"/>
  <c r="K1508" i="16"/>
  <c r="K302" i="16"/>
  <c r="K135" i="16"/>
  <c r="K1630" i="16"/>
  <c r="K444" i="16"/>
  <c r="K679" i="16"/>
  <c r="K179" i="16"/>
  <c r="K2336" i="16"/>
  <c r="K1569" i="16"/>
  <c r="K1255" i="16"/>
  <c r="K969" i="16"/>
  <c r="K968" i="16"/>
  <c r="K630" i="16"/>
  <c r="K204" i="16"/>
  <c r="K2232" i="16"/>
  <c r="K1430" i="16"/>
  <c r="K589" i="16"/>
  <c r="K517" i="16"/>
  <c r="K53" i="16"/>
  <c r="K2389" i="16"/>
  <c r="K1362" i="16"/>
  <c r="K253" i="16"/>
  <c r="K1873" i="16"/>
  <c r="K1482" i="16"/>
  <c r="K688" i="16"/>
  <c r="K1162" i="16"/>
  <c r="K1688" i="16"/>
  <c r="K2116" i="16"/>
  <c r="K1361" i="16"/>
  <c r="K724" i="16"/>
  <c r="K1051" i="16"/>
  <c r="K474" i="16"/>
  <c r="K453" i="16"/>
  <c r="K749" i="16"/>
  <c r="K2427" i="16"/>
  <c r="K2092" i="16"/>
  <c r="K2061" i="16"/>
  <c r="K1929" i="16"/>
  <c r="K2039" i="16"/>
  <c r="K1673" i="16"/>
  <c r="K1400" i="16"/>
  <c r="K1495" i="16"/>
  <c r="K847" i="16"/>
  <c r="K798" i="16"/>
  <c r="K254" i="16"/>
  <c r="K139" i="16"/>
  <c r="K389" i="16"/>
  <c r="K329" i="16"/>
  <c r="K261" i="16"/>
  <c r="K201" i="16"/>
  <c r="K2308" i="16"/>
  <c r="K1153" i="16"/>
  <c r="K1590" i="16"/>
  <c r="K1526" i="16"/>
  <c r="K852" i="16"/>
  <c r="K167" i="16"/>
  <c r="K544" i="16"/>
  <c r="K184" i="16"/>
  <c r="K1268" i="16"/>
  <c r="K2130" i="16"/>
  <c r="K1796" i="16"/>
  <c r="K1971" i="16"/>
  <c r="K1862" i="16"/>
  <c r="K1738" i="16"/>
  <c r="K1228" i="16"/>
  <c r="K1401" i="16"/>
  <c r="K752" i="16"/>
  <c r="K1190" i="16"/>
  <c r="K1037" i="16"/>
  <c r="K322" i="16"/>
  <c r="K42" i="16"/>
  <c r="K487" i="16"/>
  <c r="K597" i="16"/>
  <c r="K255" i="16"/>
  <c r="K2341" i="16"/>
  <c r="K2056" i="16"/>
  <c r="K2049" i="16"/>
  <c r="K563" i="16"/>
  <c r="K1774" i="16"/>
  <c r="K1668" i="16"/>
  <c r="K1237" i="16"/>
  <c r="K1595" i="16"/>
  <c r="K1095" i="16"/>
  <c r="K692" i="16"/>
  <c r="K754" i="16"/>
  <c r="K211" i="16"/>
  <c r="K234" i="16"/>
  <c r="K308" i="16"/>
  <c r="K252" i="16"/>
  <c r="K2365" i="16"/>
  <c r="K2411" i="16"/>
  <c r="K1396" i="16"/>
  <c r="K1884" i="16"/>
  <c r="K2337" i="16"/>
  <c r="K2474" i="16"/>
  <c r="K2137" i="16"/>
  <c r="K1224" i="16"/>
  <c r="K1830" i="16"/>
  <c r="K1489" i="16"/>
  <c r="K1053" i="16"/>
  <c r="K804" i="16"/>
  <c r="K760" i="16"/>
  <c r="K1030" i="16"/>
  <c r="K910" i="16"/>
  <c r="K786" i="16"/>
  <c r="K508" i="16"/>
  <c r="K1428" i="16"/>
  <c r="K2029" i="16"/>
  <c r="K1136" i="16"/>
  <c r="K1225" i="16"/>
  <c r="K305" i="16"/>
  <c r="K2042" i="16"/>
  <c r="K1965" i="16"/>
  <c r="K514" i="16"/>
  <c r="K422" i="16"/>
  <c r="K6" i="16"/>
  <c r="K2221" i="16"/>
  <c r="K2402" i="16"/>
  <c r="K1604" i="16"/>
  <c r="K1471" i="16"/>
  <c r="K452" i="16"/>
  <c r="K796" i="16"/>
  <c r="K527" i="16"/>
  <c r="K728" i="16"/>
  <c r="K962" i="16"/>
  <c r="K451" i="16"/>
  <c r="K17" i="16"/>
  <c r="K2157" i="16"/>
  <c r="K2338" i="16"/>
  <c r="K1724" i="16"/>
  <c r="K1340" i="16"/>
  <c r="K1972" i="16"/>
  <c r="K2236" i="16"/>
  <c r="K1945" i="16"/>
  <c r="K1733" i="16"/>
  <c r="K2131" i="16"/>
  <c r="K1513" i="16"/>
  <c r="K1465" i="16"/>
  <c r="K1269" i="16"/>
  <c r="K1209" i="16"/>
  <c r="K699" i="16"/>
  <c r="K712" i="16"/>
  <c r="K230" i="16"/>
  <c r="K1072" i="16"/>
  <c r="K555" i="16"/>
  <c r="K815" i="16"/>
  <c r="K723" i="16"/>
  <c r="K638" i="16"/>
  <c r="K65" i="16"/>
  <c r="K208" i="16"/>
  <c r="K104" i="16"/>
  <c r="K2044" i="16"/>
  <c r="K2483" i="16"/>
  <c r="K2345" i="16"/>
  <c r="K2290" i="16"/>
  <c r="K2109" i="16"/>
  <c r="K1715" i="16"/>
  <c r="K1959" i="16"/>
  <c r="K2367" i="16"/>
  <c r="K2296" i="16"/>
  <c r="K2086" i="16"/>
  <c r="K1392" i="16"/>
  <c r="K2069" i="16"/>
  <c r="K2005" i="16"/>
  <c r="K1885" i="16"/>
  <c r="K1717" i="16"/>
  <c r="K1728" i="16"/>
  <c r="K1515" i="16"/>
  <c r="K1351" i="16"/>
  <c r="K2119" i="16"/>
  <c r="K1955" i="16"/>
  <c r="K1879" i="16"/>
  <c r="K1815" i="16"/>
  <c r="K1731" i="16"/>
  <c r="K1395" i="16"/>
  <c r="K1256" i="16"/>
  <c r="K1882" i="16"/>
  <c r="K1954" i="16"/>
  <c r="K1734" i="16"/>
  <c r="K1678" i="16"/>
  <c r="K1564" i="16"/>
  <c r="K1196" i="16"/>
  <c r="K1647" i="16"/>
  <c r="K1412" i="16"/>
  <c r="K1176" i="16"/>
  <c r="K1613" i="16"/>
  <c r="K1501" i="16"/>
  <c r="K1461" i="16"/>
  <c r="K1397" i="16"/>
  <c r="K1337" i="16"/>
  <c r="K1113" i="16"/>
  <c r="K801" i="16"/>
  <c r="K1128" i="16"/>
  <c r="K1675" i="16"/>
  <c r="K1607" i="16"/>
  <c r="K1551" i="16"/>
  <c r="K1499" i="16"/>
  <c r="K1367" i="16"/>
  <c r="K1179" i="16"/>
  <c r="K732" i="16"/>
  <c r="K1566" i="16"/>
  <c r="K1426" i="16"/>
  <c r="K1250" i="16"/>
  <c r="K1202" i="16"/>
  <c r="K1558" i="16"/>
  <c r="K1502" i="16"/>
  <c r="K1374" i="16"/>
  <c r="K1322" i="16"/>
  <c r="K1246" i="16"/>
  <c r="K1130" i="16"/>
  <c r="K788" i="16"/>
  <c r="K1277" i="16"/>
  <c r="K1173" i="16"/>
  <c r="K976" i="16"/>
  <c r="K797" i="16"/>
  <c r="K1068" i="16"/>
  <c r="K912" i="16"/>
  <c r="K816" i="16"/>
  <c r="K499" i="16"/>
  <c r="K959" i="16"/>
  <c r="K875" i="16"/>
  <c r="K323" i="16"/>
  <c r="K947" i="16"/>
  <c r="K859" i="16"/>
  <c r="K803" i="16"/>
  <c r="K1010" i="16"/>
  <c r="K894" i="16"/>
  <c r="K762" i="16"/>
  <c r="K595" i="16"/>
  <c r="K1050" i="16"/>
  <c r="K986" i="16"/>
  <c r="K930" i="16"/>
  <c r="K862" i="16"/>
  <c r="K802" i="16"/>
  <c r="G6" i="25"/>
  <c r="C6" i="25" s="1"/>
  <c r="K562" i="16"/>
  <c r="K498" i="16"/>
  <c r="K310" i="16"/>
  <c r="K742" i="16"/>
  <c r="K686" i="16"/>
  <c r="K546" i="16"/>
  <c r="K483" i="16"/>
  <c r="K431" i="16"/>
  <c r="K327" i="16"/>
  <c r="K513" i="16"/>
  <c r="K414" i="16"/>
  <c r="K717" i="16"/>
  <c r="K641" i="16"/>
  <c r="K446" i="16"/>
  <c r="K282" i="16"/>
  <c r="K720" i="16"/>
  <c r="K612" i="16"/>
  <c r="K496" i="16"/>
  <c r="K287" i="16"/>
  <c r="K672" i="16"/>
  <c r="K608" i="16"/>
  <c r="K564" i="16"/>
  <c r="K473" i="16"/>
  <c r="K433" i="16"/>
  <c r="K246" i="16"/>
  <c r="K727" i="16"/>
  <c r="K611" i="16"/>
  <c r="K488" i="16"/>
  <c r="K436" i="16"/>
  <c r="K143" i="16"/>
  <c r="K95" i="16"/>
  <c r="K47" i="16"/>
  <c r="K7" i="16"/>
  <c r="K186" i="16"/>
  <c r="K134" i="16"/>
  <c r="K66" i="16"/>
  <c r="K297" i="16"/>
  <c r="K233" i="16"/>
  <c r="K109" i="16"/>
  <c r="K393" i="16"/>
  <c r="K337" i="16"/>
  <c r="K269" i="16"/>
  <c r="K205" i="16"/>
  <c r="K137" i="16"/>
  <c r="K57" i="16"/>
  <c r="K372" i="16"/>
  <c r="K292" i="16"/>
  <c r="K244" i="16"/>
  <c r="K152" i="16"/>
  <c r="K92" i="16"/>
  <c r="K316" i="16"/>
  <c r="K264" i="16"/>
  <c r="K148" i="16"/>
  <c r="K96" i="16"/>
  <c r="K44" i="16"/>
  <c r="K343" i="16"/>
  <c r="K31" i="16"/>
  <c r="K2129" i="16"/>
  <c r="K2370" i="16"/>
  <c r="K1772" i="16"/>
  <c r="K2457" i="16"/>
  <c r="K2471" i="16"/>
  <c r="K2298" i="16"/>
  <c r="K2034" i="16"/>
  <c r="K2263" i="16"/>
  <c r="K1744" i="16"/>
  <c r="K2320" i="16"/>
  <c r="K1784" i="16"/>
  <c r="K2426" i="16"/>
  <c r="K1903" i="16"/>
  <c r="K2156" i="16"/>
  <c r="K785" i="16"/>
  <c r="K2099" i="16"/>
  <c r="K1943" i="16"/>
  <c r="K1875" i="16"/>
  <c r="K1811" i="16"/>
  <c r="K1727" i="16"/>
  <c r="K22" i="25"/>
  <c r="K1391" i="16"/>
  <c r="K1236" i="16"/>
  <c r="K2078" i="16"/>
  <c r="K1934" i="16"/>
  <c r="K1878" i="16"/>
  <c r="K1802" i="16"/>
  <c r="K1596" i="16"/>
  <c r="K1439" i="16"/>
  <c r="K1183" i="16"/>
  <c r="K1950" i="16"/>
  <c r="K1842" i="16"/>
  <c r="K1778" i="16"/>
  <c r="K1730" i="16"/>
  <c r="K1557" i="16"/>
  <c r="K1384" i="16"/>
  <c r="K1172" i="16"/>
  <c r="K1853" i="16"/>
  <c r="K1797" i="16"/>
  <c r="K1637" i="16"/>
  <c r="K1160" i="16"/>
  <c r="K1665" i="16"/>
  <c r="K1605" i="16"/>
  <c r="K1565" i="16"/>
  <c r="K1497" i="16"/>
  <c r="K1457" i="16"/>
  <c r="K1385" i="16"/>
  <c r="K1329" i="16"/>
  <c r="K1241" i="16"/>
  <c r="K1197" i="16"/>
  <c r="K1109" i="16"/>
  <c r="K748" i="16"/>
  <c r="K1424" i="16"/>
  <c r="K1280" i="16"/>
  <c r="K1184" i="16"/>
  <c r="K1124" i="16"/>
  <c r="K1667" i="16"/>
  <c r="K1599" i="16"/>
  <c r="K1543" i="16"/>
  <c r="K1423" i="16"/>
  <c r="K1363" i="16"/>
  <c r="K1307" i="16"/>
  <c r="K1251" i="16"/>
  <c r="K1171" i="16"/>
  <c r="K1123" i="16"/>
  <c r="K932" i="16"/>
  <c r="K1610" i="16"/>
  <c r="K1554" i="16"/>
  <c r="K1470" i="16"/>
  <c r="K1198" i="16"/>
  <c r="K1618" i="16"/>
  <c r="K1542" i="16"/>
  <c r="K1498" i="16"/>
  <c r="K1318" i="16"/>
  <c r="K1242" i="16"/>
  <c r="K1178" i="16"/>
  <c r="K1122" i="16"/>
  <c r="K988" i="16"/>
  <c r="K744" i="16"/>
  <c r="K1273" i="16"/>
  <c r="K965" i="16"/>
  <c r="K1065" i="16"/>
  <c r="K1021" i="16"/>
  <c r="K957" i="16"/>
  <c r="K909" i="16"/>
  <c r="K781" i="16"/>
  <c r="K695" i="16"/>
  <c r="K1064" i="16"/>
  <c r="K964" i="16"/>
  <c r="K884" i="16"/>
  <c r="K812" i="16"/>
  <c r="K772" i="16"/>
  <c r="K484" i="16"/>
  <c r="K955" i="16"/>
  <c r="K791" i="16"/>
  <c r="K130" i="16"/>
  <c r="K1007" i="16"/>
  <c r="K943" i="16"/>
  <c r="K799" i="16"/>
  <c r="K1062" i="16"/>
  <c r="K946" i="16"/>
  <c r="K886" i="16"/>
  <c r="K838" i="16"/>
  <c r="K758" i="16"/>
  <c r="K551" i="16"/>
  <c r="K1046" i="16"/>
  <c r="K982" i="16"/>
  <c r="K926" i="16"/>
  <c r="K842" i="16"/>
  <c r="K750" i="16"/>
  <c r="K554" i="16"/>
  <c r="K435" i="16"/>
  <c r="K738" i="16"/>
  <c r="K682" i="16"/>
  <c r="K626" i="16"/>
  <c r="K542" i="16"/>
  <c r="K479" i="16"/>
  <c r="K415" i="16"/>
  <c r="K621" i="16"/>
  <c r="K581" i="16"/>
  <c r="K466" i="16"/>
  <c r="K410" i="16"/>
  <c r="K713" i="16"/>
  <c r="K637" i="16"/>
  <c r="K442" i="16"/>
  <c r="K680" i="16"/>
  <c r="K493" i="16"/>
  <c r="K445" i="16"/>
  <c r="K266" i="16"/>
  <c r="K668" i="16"/>
  <c r="K604" i="16"/>
  <c r="K560" i="16"/>
  <c r="K516" i="16"/>
  <c r="K469" i="16"/>
  <c r="K417" i="16"/>
  <c r="K70" i="16"/>
  <c r="K607" i="16"/>
  <c r="K476" i="16"/>
  <c r="K432" i="16"/>
  <c r="K279" i="16"/>
  <c r="K91" i="16"/>
  <c r="K39" i="16"/>
  <c r="K3" i="16"/>
  <c r="K182" i="16"/>
  <c r="K126" i="16"/>
  <c r="K58" i="16"/>
  <c r="K397" i="16"/>
  <c r="K349" i="16"/>
  <c r="K221" i="16"/>
  <c r="K105" i="16"/>
  <c r="K45" i="16"/>
  <c r="K125" i="16"/>
  <c r="K364" i="16"/>
  <c r="K240" i="16"/>
  <c r="K360" i="16"/>
  <c r="K312" i="16"/>
  <c r="K256" i="16"/>
  <c r="K200" i="16"/>
  <c r="K144" i="16"/>
  <c r="K88" i="16"/>
  <c r="K32" i="16"/>
  <c r="K331" i="16"/>
  <c r="K171" i="16"/>
  <c r="K75" i="16"/>
  <c r="K2246" i="16"/>
  <c r="K2303" i="16"/>
  <c r="K2412" i="16"/>
  <c r="K2178" i="16"/>
  <c r="K2385" i="16"/>
  <c r="K2083" i="16"/>
  <c r="K2265" i="16"/>
  <c r="K2363" i="16"/>
  <c r="K1300" i="16"/>
  <c r="K2420" i="16"/>
  <c r="K2162" i="16"/>
  <c r="K1711" i="16"/>
  <c r="K2105" i="16"/>
  <c r="K2257" i="16"/>
  <c r="K2490" i="16"/>
  <c r="K2072" i="16"/>
  <c r="K2288" i="16"/>
  <c r="K2148" i="16"/>
  <c r="K1840" i="16"/>
  <c r="K1807" i="16"/>
  <c r="K1211" i="16"/>
  <c r="K1838" i="16"/>
  <c r="K1722" i="16"/>
  <c r="K2001" i="16"/>
  <c r="K1845" i="16"/>
  <c r="K1713" i="16"/>
  <c r="K1653" i="16"/>
  <c r="K1561" i="16"/>
  <c r="K1493" i="16"/>
  <c r="K1449" i="16"/>
  <c r="K1381" i="16"/>
  <c r="K1321" i="16"/>
  <c r="K1165" i="16"/>
  <c r="K1056" i="16"/>
  <c r="K1548" i="16"/>
  <c r="K1484" i="16"/>
  <c r="K1180" i="16"/>
  <c r="K1659" i="16"/>
  <c r="K1539" i="16"/>
  <c r="K1491" i="16"/>
  <c r="K1407" i="16"/>
  <c r="K1359" i="16"/>
  <c r="K1243" i="16"/>
  <c r="K1119" i="16"/>
  <c r="K1602" i="16"/>
  <c r="K1546" i="16"/>
  <c r="K1458" i="16"/>
  <c r="K1410" i="16"/>
  <c r="K1314" i="16"/>
  <c r="K19" i="25"/>
  <c r="K1118" i="16"/>
  <c r="K885" i="16"/>
  <c r="K1606" i="16"/>
  <c r="K1538" i="16"/>
  <c r="K1422" i="16"/>
  <c r="K1110" i="16"/>
  <c r="K667" i="16"/>
  <c r="K37" i="25"/>
  <c r="K948" i="16"/>
  <c r="K1061" i="16"/>
  <c r="K1017" i="16"/>
  <c r="K953" i="16"/>
  <c r="K901" i="16"/>
  <c r="K777" i="16"/>
  <c r="K673" i="16"/>
  <c r="K1104" i="16"/>
  <c r="K1040" i="16"/>
  <c r="K960" i="16"/>
  <c r="K868" i="16"/>
  <c r="K808" i="16"/>
  <c r="K768" i="16"/>
  <c r="K1027" i="16"/>
  <c r="K851" i="16"/>
  <c r="K779" i="16"/>
  <c r="K1083" i="16"/>
  <c r="K1003" i="16"/>
  <c r="K939" i="16"/>
  <c r="K839" i="16"/>
  <c r="K771" i="16"/>
  <c r="K1058" i="16"/>
  <c r="K938" i="16"/>
  <c r="K882" i="16"/>
  <c r="K428" i="16"/>
  <c r="K978" i="16"/>
  <c r="K914" i="16"/>
  <c r="K834" i="16"/>
  <c r="K683" i="16"/>
  <c r="K662" i="16"/>
  <c r="K618" i="16"/>
  <c r="K534" i="16"/>
  <c r="K491" i="16"/>
  <c r="K678" i="16"/>
  <c r="K622" i="16"/>
  <c r="K538" i="16"/>
  <c r="K475" i="16"/>
  <c r="K295" i="16"/>
  <c r="K617" i="16"/>
  <c r="K577" i="16"/>
  <c r="K505" i="16"/>
  <c r="K458" i="16"/>
  <c r="K398" i="16"/>
  <c r="K709" i="16"/>
  <c r="K633" i="16"/>
  <c r="K585" i="16"/>
  <c r="K509" i="16"/>
  <c r="K430" i="16"/>
  <c r="K247" i="16"/>
  <c r="K664" i="16"/>
  <c r="K600" i="16"/>
  <c r="K556" i="16"/>
  <c r="K512" i="16"/>
  <c r="K413" i="16"/>
  <c r="K54" i="16"/>
  <c r="K715" i="16"/>
  <c r="K603" i="16"/>
  <c r="K543" i="16"/>
  <c r="K472" i="16"/>
  <c r="K191" i="16"/>
  <c r="K87" i="16"/>
  <c r="K35" i="16"/>
  <c r="K286" i="16"/>
  <c r="K118" i="16"/>
  <c r="K341" i="16"/>
  <c r="K213" i="16"/>
  <c r="K101" i="16"/>
  <c r="K37" i="16"/>
  <c r="K385" i="16"/>
  <c r="K321" i="16"/>
  <c r="K177" i="16"/>
  <c r="K117" i="16"/>
  <c r="K49" i="16"/>
  <c r="K348" i="16"/>
  <c r="K284" i="16"/>
  <c r="K188" i="16"/>
  <c r="K136" i="16"/>
  <c r="K356" i="16"/>
  <c r="K196" i="16"/>
  <c r="K140" i="16"/>
  <c r="K84" i="16"/>
  <c r="K16" i="16"/>
  <c r="K319" i="16"/>
  <c r="K231" i="16"/>
  <c r="K115" i="16"/>
  <c r="K71" i="16"/>
  <c r="K2357" i="16"/>
  <c r="K2125" i="16"/>
  <c r="K1103" i="16"/>
  <c r="K1276" i="16"/>
  <c r="K832" i="16"/>
  <c r="K2254" i="16"/>
  <c r="K2330" i="16"/>
  <c r="K1996" i="16"/>
  <c r="K2052" i="16"/>
  <c r="K2395" i="16"/>
  <c r="K2087" i="16"/>
  <c r="K2359" i="16"/>
  <c r="K1609" i="16"/>
  <c r="K1881" i="16"/>
  <c r="K2108" i="16"/>
  <c r="K2488" i="16"/>
  <c r="K2378" i="16"/>
  <c r="K1843" i="16"/>
  <c r="K2316" i="16"/>
  <c r="K2253" i="16"/>
  <c r="K1699" i="16"/>
  <c r="K2355" i="16"/>
  <c r="K1832" i="16"/>
  <c r="K1917" i="16"/>
  <c r="K1568" i="16"/>
  <c r="K1651" i="16"/>
  <c r="K1919" i="16"/>
  <c r="K1634" i="16"/>
  <c r="K2070" i="16"/>
  <c r="K1589" i="16"/>
  <c r="K1343" i="16"/>
  <c r="K1946" i="16"/>
  <c r="K1147" i="16"/>
  <c r="K1789" i="16"/>
  <c r="K1617" i="16"/>
  <c r="K1601" i="16"/>
  <c r="K2400" i="16"/>
  <c r="K2166" i="16"/>
  <c r="K2444" i="16"/>
  <c r="K2294" i="16"/>
  <c r="K2475" i="16"/>
  <c r="K2080" i="16"/>
  <c r="K2484" i="16"/>
  <c r="K2425" i="16"/>
  <c r="K2350" i="16"/>
  <c r="K2096" i="16"/>
  <c r="K17" i="25"/>
  <c r="K2012" i="16"/>
  <c r="K2441" i="16"/>
  <c r="K2366" i="16"/>
  <c r="K2318" i="16"/>
  <c r="K2239" i="16"/>
  <c r="K2140" i="16"/>
  <c r="K1804" i="16"/>
  <c r="K2266" i="16"/>
  <c r="K2202" i="16"/>
  <c r="K2100" i="16"/>
  <c r="K2022" i="16"/>
  <c r="K1851" i="16"/>
  <c r="K1579" i="16"/>
  <c r="K2387" i="16"/>
  <c r="K2237" i="16"/>
  <c r="K1760" i="16"/>
  <c r="K2407" i="16"/>
  <c r="K2312" i="16"/>
  <c r="K2229" i="16"/>
  <c r="K2046" i="16"/>
  <c r="K1888" i="16"/>
  <c r="K1680" i="16"/>
  <c r="K2489" i="16"/>
  <c r="K2418" i="16"/>
  <c r="K2256" i="16"/>
  <c r="K2200" i="16"/>
  <c r="K1116" i="16"/>
  <c r="K2414" i="16"/>
  <c r="K2347" i="16"/>
  <c r="K2284" i="16"/>
  <c r="K2212" i="16"/>
  <c r="K2141" i="16"/>
  <c r="K2018" i="16"/>
  <c r="K1787" i="16"/>
  <c r="K2045" i="16"/>
  <c r="K1909" i="16"/>
  <c r="K1865" i="16"/>
  <c r="K1817" i="16"/>
  <c r="K1761" i="16"/>
  <c r="K1681" i="16"/>
  <c r="K1552" i="16"/>
  <c r="K1376" i="16"/>
  <c r="K1904" i="16"/>
  <c r="K1836" i="16"/>
  <c r="K1716" i="16"/>
  <c r="K1646" i="16"/>
  <c r="K2071" i="16"/>
  <c r="K1915" i="16"/>
  <c r="K1855" i="16"/>
  <c r="K1803" i="16"/>
  <c r="K1695" i="16"/>
  <c r="K1344" i="16"/>
  <c r="K1163" i="16"/>
  <c r="K2062" i="16"/>
  <c r="K1922" i="16"/>
  <c r="K1930" i="16"/>
  <c r="K1766" i="16"/>
  <c r="K1710" i="16"/>
  <c r="K1648" i="16"/>
  <c r="K1541" i="16"/>
  <c r="K1336" i="16"/>
  <c r="K1977" i="16"/>
  <c r="K1709" i="16"/>
  <c r="K1600" i="16"/>
  <c r="K1016" i="16"/>
  <c r="K1649" i="16"/>
  <c r="K1597" i="16"/>
  <c r="K1549" i="16"/>
  <c r="K1437" i="16"/>
  <c r="K1365" i="16"/>
  <c r="K1309" i="16"/>
  <c r="K1233" i="16"/>
  <c r="K1161" i="16"/>
  <c r="K635" i="16"/>
  <c r="K1620" i="16"/>
  <c r="K1472" i="16"/>
  <c r="K1156" i="16"/>
  <c r="K1108" i="16"/>
  <c r="K1655" i="16"/>
  <c r="K1587" i="16"/>
  <c r="K1535" i="16"/>
  <c r="K1479" i="16"/>
  <c r="K1403" i="16"/>
  <c r="K1347" i="16"/>
  <c r="K1299" i="16"/>
  <c r="K1227" i="16"/>
  <c r="K1155" i="16"/>
  <c r="K900" i="16"/>
  <c r="K1406" i="16"/>
  <c r="K1106" i="16"/>
  <c r="K865" i="16"/>
  <c r="K1594" i="16"/>
  <c r="K1534" i="16"/>
  <c r="K1478" i="16"/>
  <c r="K1418" i="16"/>
  <c r="K1350" i="16"/>
  <c r="K1306" i="16"/>
  <c r="K1234" i="16"/>
  <c r="K1154" i="16"/>
  <c r="K643" i="16"/>
  <c r="K1425" i="16"/>
  <c r="K1305" i="16"/>
  <c r="K1149" i="16"/>
  <c r="K1085" i="16"/>
  <c r="K936" i="16"/>
  <c r="K1013" i="16"/>
  <c r="K949" i="16"/>
  <c r="K869" i="16"/>
  <c r="K773" i="16"/>
  <c r="K663" i="16"/>
  <c r="K1100" i="16"/>
  <c r="K1036" i="16"/>
  <c r="K956" i="16"/>
  <c r="K864" i="16"/>
  <c r="K935" i="16"/>
  <c r="K1059" i="16"/>
  <c r="K927" i="16"/>
  <c r="K831" i="16"/>
  <c r="K767" i="16"/>
  <c r="K671" i="16"/>
  <c r="K1054" i="16"/>
  <c r="K990" i="16"/>
  <c r="K934" i="16"/>
  <c r="K870" i="16"/>
  <c r="K412" i="16"/>
  <c r="K974" i="16"/>
  <c r="K830" i="16"/>
  <c r="K675" i="16"/>
  <c r="K530" i="16"/>
  <c r="K178" i="16"/>
  <c r="K722" i="16"/>
  <c r="K674" i="16"/>
  <c r="K614" i="16"/>
  <c r="K526" i="16"/>
  <c r="K399" i="16"/>
  <c r="K290" i="16"/>
  <c r="K613" i="16"/>
  <c r="K569" i="16"/>
  <c r="K501" i="16"/>
  <c r="K454" i="16"/>
  <c r="K394" i="16"/>
  <c r="K697" i="16"/>
  <c r="K629" i="16"/>
  <c r="K573" i="16"/>
  <c r="K490" i="16"/>
  <c r="K426" i="16"/>
  <c r="K235" i="16"/>
  <c r="K708" i="16"/>
  <c r="K656" i="16"/>
  <c r="K592" i="16"/>
  <c r="K485" i="16"/>
  <c r="K429" i="16"/>
  <c r="K226" i="16"/>
  <c r="K660" i="16"/>
  <c r="K596" i="16"/>
  <c r="K552" i="16"/>
  <c r="K461" i="16"/>
  <c r="K405" i="16"/>
  <c r="K703" i="16"/>
  <c r="K639" i="16"/>
  <c r="K599" i="16"/>
  <c r="K468" i="16"/>
  <c r="K404" i="16"/>
  <c r="K174" i="16"/>
  <c r="K83" i="16"/>
  <c r="K27" i="16"/>
  <c r="K350" i="16"/>
  <c r="K278" i="16"/>
  <c r="K214" i="16"/>
  <c r="K110" i="16"/>
  <c r="K273" i="16"/>
  <c r="K89" i="16"/>
  <c r="K381" i="16"/>
  <c r="K317" i="16"/>
  <c r="K245" i="16"/>
  <c r="K173" i="16"/>
  <c r="K97" i="16"/>
  <c r="K33" i="16"/>
  <c r="K344" i="16"/>
  <c r="K124" i="16"/>
  <c r="K68" i="16"/>
  <c r="K352" i="16"/>
  <c r="K300" i="16"/>
  <c r="K248" i="16"/>
  <c r="K192" i="16"/>
  <c r="K128" i="16"/>
  <c r="K80" i="16"/>
  <c r="K8" i="16"/>
  <c r="K227" i="16"/>
  <c r="K67" i="16"/>
  <c r="K2274" i="16"/>
  <c r="K2449" i="16"/>
  <c r="K1768" i="16"/>
  <c r="K2016" i="16"/>
  <c r="K2230" i="16"/>
  <c r="K2206" i="16"/>
  <c r="K2110" i="16"/>
  <c r="K719" i="16"/>
  <c r="K2224" i="16"/>
  <c r="K2024" i="16"/>
  <c r="K2255" i="16"/>
  <c r="K1956" i="16"/>
  <c r="K2041" i="16"/>
  <c r="K2435" i="16"/>
  <c r="K2067" i="16"/>
  <c r="K2324" i="16"/>
  <c r="K2150" i="16"/>
  <c r="K1989" i="16"/>
  <c r="K1689" i="16"/>
  <c r="K2377" i="16"/>
  <c r="K2286" i="16"/>
  <c r="K2452" i="16"/>
  <c r="K2408" i="16"/>
  <c r="K2417" i="16"/>
  <c r="K2199" i="16"/>
  <c r="K1355" i="16"/>
  <c r="K2306" i="16"/>
  <c r="K1640" i="16"/>
  <c r="K2194" i="16"/>
  <c r="K1835" i="16"/>
  <c r="K2383" i="16"/>
  <c r="K2181" i="16"/>
  <c r="K2160" i="16"/>
  <c r="K1560" i="16"/>
  <c r="K2132" i="16"/>
  <c r="K2481" i="16"/>
  <c r="K2343" i="16"/>
  <c r="K1992" i="16"/>
  <c r="K1861" i="16"/>
  <c r="K1671" i="16"/>
  <c r="K1140" i="16"/>
  <c r="K1712" i="16"/>
  <c r="K1995" i="16"/>
  <c r="K1779" i="16"/>
  <c r="K1786" i="16"/>
  <c r="K1553" i="16"/>
  <c r="K1698" i="16"/>
  <c r="K1588" i="16"/>
  <c r="K1645" i="16"/>
  <c r="K1485" i="16"/>
  <c r="K1528" i="16"/>
  <c r="K1583" i="16"/>
  <c r="K1399" i="16"/>
  <c r="K1223" i="16"/>
  <c r="K872" i="16"/>
  <c r="K1462" i="16"/>
  <c r="K1294" i="16"/>
  <c r="K1405" i="16"/>
  <c r="K1201" i="16"/>
  <c r="K1049" i="16"/>
  <c r="K1096" i="16"/>
  <c r="K952" i="16"/>
  <c r="K711" i="16"/>
  <c r="K931" i="16"/>
  <c r="K915" i="16"/>
  <c r="K665" i="16"/>
  <c r="K922" i="16"/>
  <c r="K794" i="16"/>
  <c r="K735" i="16"/>
  <c r="K1082" i="16"/>
  <c r="K1014" i="16"/>
  <c r="K902" i="16"/>
  <c r="K822" i="16"/>
  <c r="K654" i="16"/>
  <c r="K602" i="16"/>
  <c r="K403" i="16"/>
  <c r="K142" i="16"/>
  <c r="K718" i="16"/>
  <c r="K670" i="16"/>
  <c r="K610" i="16"/>
  <c r="K455" i="16"/>
  <c r="K379" i="16"/>
  <c r="K243" i="16"/>
  <c r="K388" i="16"/>
  <c r="K102" i="16"/>
  <c r="K685" i="16"/>
  <c r="K609" i="16"/>
  <c r="K553" i="16"/>
  <c r="K409" i="16"/>
  <c r="K138" i="16"/>
  <c r="K648" i="16"/>
  <c r="K588" i="16"/>
  <c r="K500" i="16"/>
  <c r="K631" i="16"/>
  <c r="K579" i="16"/>
  <c r="K460" i="16"/>
  <c r="K386" i="16"/>
  <c r="K158" i="16"/>
  <c r="K119" i="16"/>
  <c r="K23" i="16"/>
  <c r="K270" i="16"/>
  <c r="K210" i="16"/>
  <c r="K166" i="16"/>
  <c r="K106" i="16"/>
  <c r="K34" i="16"/>
  <c r="K185" i="16"/>
  <c r="K77" i="16"/>
  <c r="K29" i="16"/>
  <c r="K377" i="16"/>
  <c r="K237" i="16"/>
  <c r="K93" i="16"/>
  <c r="K224" i="16"/>
  <c r="K176" i="16"/>
  <c r="K56" i="16"/>
  <c r="K340" i="16"/>
  <c r="K288" i="16"/>
  <c r="K236" i="16"/>
  <c r="K120" i="16"/>
  <c r="K72" i="16"/>
  <c r="K4" i="16"/>
  <c r="K307" i="16"/>
  <c r="K147" i="16"/>
  <c r="K2310" i="16"/>
  <c r="K2057" i="16"/>
  <c r="K2205" i="16"/>
  <c r="K2273" i="16"/>
  <c r="K2386" i="16"/>
  <c r="K1707" i="16"/>
  <c r="K2175" i="16"/>
  <c r="K2282" i="16"/>
  <c r="K1736" i="16"/>
  <c r="K2269" i="16"/>
  <c r="K1192" i="16"/>
  <c r="K2193" i="16"/>
  <c r="K2446" i="16"/>
  <c r="K1951" i="16"/>
  <c r="K2163" i="16"/>
  <c r="K1993" i="16"/>
  <c r="K1924" i="16"/>
  <c r="K2464" i="16"/>
  <c r="K2210" i="16"/>
  <c r="K2391" i="16"/>
  <c r="K2204" i="16"/>
  <c r="K2422" i="16"/>
  <c r="K2066" i="16"/>
  <c r="K1416" i="16"/>
  <c r="K1239" i="16"/>
  <c r="K1871" i="16"/>
  <c r="K1547" i="16"/>
  <c r="K2416" i="16"/>
  <c r="K2362" i="16"/>
  <c r="K2134" i="16"/>
  <c r="K1404" i="16"/>
  <c r="K2317" i="16"/>
  <c r="K2094" i="16"/>
  <c r="K1525" i="16"/>
  <c r="K2423" i="16"/>
  <c r="K1735" i="16"/>
  <c r="K2379" i="16"/>
  <c r="K2040" i="16"/>
  <c r="K2192" i="16"/>
  <c r="K1839" i="16"/>
  <c r="K2276" i="16"/>
  <c r="K2097" i="16"/>
  <c r="K1901" i="16"/>
  <c r="K1753" i="16"/>
  <c r="K1364" i="16"/>
  <c r="K1828" i="16"/>
  <c r="K1459" i="16"/>
  <c r="K2063" i="16"/>
  <c r="K1911" i="16"/>
  <c r="K1691" i="16"/>
  <c r="K1332" i="16"/>
  <c r="K2058" i="16"/>
  <c r="K1654" i="16"/>
  <c r="K1120" i="16"/>
  <c r="K1758" i="16"/>
  <c r="K1973" i="16"/>
  <c r="K1272" i="16"/>
  <c r="K1593" i="16"/>
  <c r="K1433" i="16"/>
  <c r="K1468" i="16"/>
  <c r="K1240" i="16"/>
  <c r="K833" i="16"/>
  <c r="K1531" i="16"/>
  <c r="K1339" i="16"/>
  <c r="K1151" i="16"/>
  <c r="K1398" i="16"/>
  <c r="K1214" i="16"/>
  <c r="K889" i="16"/>
  <c r="K1301" i="16"/>
  <c r="K1145" i="16"/>
  <c r="K853" i="16"/>
  <c r="K937" i="16"/>
  <c r="K507" i="16"/>
  <c r="K1028" i="16"/>
  <c r="K800" i="16"/>
  <c r="K1011" i="16"/>
  <c r="K778" i="16"/>
  <c r="K2388" i="16"/>
  <c r="K2396" i="16"/>
  <c r="K2468" i="16"/>
  <c r="K2342" i="16"/>
  <c r="K2195" i="16"/>
  <c r="K1986" i="16"/>
  <c r="K1033" i="16"/>
  <c r="K2421" i="16"/>
  <c r="K2291" i="16"/>
  <c r="K2121" i="16"/>
  <c r="K2258" i="16"/>
  <c r="K2079" i="16"/>
  <c r="K1820" i="16"/>
  <c r="K2415" i="16"/>
  <c r="K2300" i="16"/>
  <c r="K2455" i="16"/>
  <c r="K2293" i="16"/>
  <c r="K1863" i="16"/>
  <c r="K2410" i="16"/>
  <c r="K2473" i="16"/>
  <c r="K2272" i="16"/>
  <c r="K2126" i="16"/>
  <c r="K1720" i="16"/>
  <c r="K2021" i="16"/>
  <c r="K1897" i="16"/>
  <c r="K1801" i="16"/>
  <c r="K1662" i="16"/>
  <c r="K1352" i="16"/>
  <c r="K1775" i="16"/>
  <c r="K260" i="16"/>
  <c r="K220" i="16"/>
  <c r="K172" i="16"/>
  <c r="K108" i="16"/>
  <c r="K336" i="16"/>
  <c r="K280" i="16"/>
  <c r="K232" i="16"/>
  <c r="K168" i="16"/>
  <c r="K116" i="16"/>
  <c r="K64" i="16"/>
  <c r="K367" i="16"/>
  <c r="K219" i="16"/>
  <c r="K55" i="16"/>
  <c r="K2448" i="16"/>
  <c r="K2048" i="16"/>
  <c r="K2397" i="16"/>
  <c r="K2424" i="16"/>
  <c r="K2038" i="16"/>
  <c r="K2334" i="16"/>
  <c r="K1755" i="16"/>
  <c r="K1912" i="16"/>
  <c r="K2399" i="16"/>
  <c r="K2227" i="16"/>
  <c r="K20" i="25"/>
  <c r="K1860" i="16"/>
  <c r="K1098" i="16"/>
  <c r="K2201" i="16"/>
  <c r="K2332" i="16"/>
  <c r="K1704" i="16"/>
  <c r="K2154" i="16"/>
  <c r="K2292" i="16"/>
  <c r="K1693" i="16"/>
  <c r="K1666" i="16"/>
  <c r="K2170" i="16"/>
  <c r="K2278" i="16"/>
  <c r="K1684" i="16"/>
  <c r="K2322" i="16"/>
  <c r="K1947" i="16"/>
  <c r="K1928" i="16"/>
  <c r="K2216" i="16"/>
  <c r="K1287" i="16"/>
  <c r="K1188" i="16"/>
  <c r="K2095" i="16"/>
  <c r="K1719" i="16"/>
  <c r="K1348" i="16"/>
  <c r="K2432" i="16"/>
  <c r="K2476" i="16"/>
  <c r="K1991" i="16"/>
  <c r="K2429" i="16"/>
  <c r="K2235" i="16"/>
  <c r="K2037" i="16"/>
  <c r="K1859" i="16"/>
  <c r="K2486" i="16"/>
  <c r="K2304" i="16"/>
  <c r="K2014" i="16"/>
  <c r="K2458" i="16"/>
  <c r="K1876" i="16"/>
  <c r="K2477" i="16"/>
  <c r="K2252" i="16"/>
  <c r="K2406" i="16"/>
  <c r="K2208" i="16"/>
  <c r="K1732" i="16"/>
  <c r="K1813" i="16"/>
  <c r="K1504" i="16"/>
  <c r="K2136" i="16"/>
  <c r="K1896" i="16"/>
  <c r="K1636" i="16"/>
  <c r="K2159" i="16"/>
  <c r="K1847" i="16"/>
  <c r="K2106" i="16"/>
  <c r="K1918" i="16"/>
  <c r="K1726" i="16"/>
  <c r="K1323" i="16"/>
  <c r="K1826" i="16"/>
  <c r="K1048" i="16"/>
  <c r="K1925" i="16"/>
  <c r="K1705" i="16"/>
  <c r="K1545" i="16"/>
  <c r="K1612" i="16"/>
  <c r="K1152" i="16"/>
  <c r="K1643" i="16"/>
  <c r="K1475" i="16"/>
  <c r="K1295" i="16"/>
  <c r="K1092" i="16"/>
  <c r="K1522" i="16"/>
  <c r="K1290" i="16"/>
  <c r="K1097" i="16"/>
  <c r="K1346" i="16"/>
  <c r="K1146" i="16"/>
  <c r="K346" i="16"/>
  <c r="K1261" i="16"/>
  <c r="K1069" i="16"/>
  <c r="K993" i="16"/>
  <c r="K765" i="16"/>
  <c r="K843" i="16"/>
  <c r="K991" i="16"/>
  <c r="K763" i="16"/>
  <c r="K2440" i="16"/>
  <c r="K2353" i="16"/>
  <c r="K2405" i="16"/>
  <c r="K2271" i="16"/>
  <c r="K2060" i="16"/>
  <c r="K2358" i="16"/>
  <c r="K2231" i="16"/>
  <c r="K2033" i="16"/>
  <c r="K1767" i="16"/>
  <c r="K1852" i="16"/>
  <c r="K2309" i="16"/>
  <c r="K2152" i="16"/>
  <c r="K1984" i="16"/>
  <c r="K1420" i="16"/>
  <c r="K2478" i="16"/>
  <c r="K2368" i="16"/>
  <c r="K2004" i="16"/>
  <c r="K2372" i="16"/>
  <c r="K2035" i="16"/>
  <c r="K2469" i="16"/>
  <c r="K2335" i="16"/>
  <c r="K2331" i="16"/>
  <c r="K2196" i="16"/>
  <c r="K2081" i="16"/>
  <c r="K1961" i="16"/>
  <c r="K1857" i="16"/>
  <c r="K1745" i="16"/>
  <c r="K1492" i="16"/>
  <c r="K916" i="16"/>
  <c r="K1892" i="16"/>
  <c r="K1112" i="16"/>
  <c r="K2139" i="16"/>
  <c r="K2059" i="16"/>
  <c r="K1987" i="16"/>
  <c r="K1895" i="16"/>
  <c r="K1831" i="16"/>
  <c r="K1669" i="16"/>
  <c r="K1488" i="16"/>
  <c r="K1324" i="16"/>
  <c r="K1115" i="16"/>
  <c r="K2102" i="16"/>
  <c r="K2054" i="16"/>
  <c r="K1834" i="16"/>
  <c r="K1782" i="16"/>
  <c r="K1714" i="16"/>
  <c r="K1638" i="16"/>
  <c r="K1536" i="16"/>
  <c r="K1974" i="16"/>
  <c r="K1902" i="16"/>
  <c r="K1810" i="16"/>
  <c r="K1754" i="16"/>
  <c r="K1694" i="16"/>
  <c r="K1623" i="16"/>
  <c r="K1529" i="16"/>
  <c r="K1284" i="16"/>
  <c r="K1913" i="16"/>
  <c r="K1685" i="16"/>
  <c r="K1581" i="16"/>
  <c r="K1263" i="16"/>
  <c r="K1641" i="16"/>
  <c r="K1585" i="16"/>
  <c r="K1537" i="16"/>
  <c r="K1473" i="16"/>
  <c r="K1429" i="16"/>
  <c r="K1357" i="16"/>
  <c r="K1289" i="16"/>
  <c r="K1217" i="16"/>
  <c r="K1137" i="16"/>
  <c r="K941" i="16"/>
  <c r="K1672" i="16"/>
  <c r="K1524" i="16"/>
  <c r="K1388" i="16"/>
  <c r="K1148" i="16"/>
  <c r="K1004" i="16"/>
  <c r="K821" i="16"/>
  <c r="K1639" i="16"/>
  <c r="K1575" i="16"/>
  <c r="K1527" i="16"/>
  <c r="K1387" i="16"/>
  <c r="K1335" i="16"/>
  <c r="K1283" i="16"/>
  <c r="K1207" i="16"/>
  <c r="K1139" i="16"/>
  <c r="K860" i="16"/>
  <c r="K1578" i="16"/>
  <c r="K1438" i="16"/>
  <c r="K1286" i="16"/>
  <c r="K1230" i="16"/>
  <c r="K1182" i="16"/>
  <c r="K1081" i="16"/>
  <c r="K824" i="16"/>
  <c r="K1582" i="16"/>
  <c r="K1518" i="16"/>
  <c r="K1454" i="16"/>
  <c r="K1390" i="16"/>
  <c r="K1342" i="16"/>
  <c r="K1270" i="16"/>
  <c r="K1206" i="16"/>
  <c r="K1142" i="16"/>
  <c r="K1509" i="16"/>
  <c r="K1253" i="16"/>
  <c r="K1193" i="16"/>
  <c r="K1141" i="16"/>
  <c r="K840" i="16"/>
  <c r="K1045" i="16"/>
  <c r="K989" i="16"/>
  <c r="K933" i="16"/>
  <c r="K829" i="16"/>
  <c r="K1088" i="16"/>
  <c r="K1012" i="16"/>
  <c r="K944" i="16"/>
  <c r="K836" i="16"/>
  <c r="K653" i="16"/>
  <c r="K1091" i="16"/>
  <c r="K907" i="16"/>
  <c r="K659" i="16"/>
  <c r="K1047" i="16"/>
  <c r="K979" i="16"/>
  <c r="K911" i="16"/>
  <c r="K823" i="16"/>
  <c r="K759" i="16"/>
  <c r="K918" i="16"/>
  <c r="K854" i="16"/>
  <c r="K1078" i="16"/>
  <c r="K1006" i="16"/>
  <c r="K898" i="16"/>
  <c r="K818" i="16"/>
  <c r="K774" i="16"/>
  <c r="K651" i="16"/>
  <c r="K714" i="16"/>
  <c r="K522" i="16"/>
  <c r="K375" i="16"/>
  <c r="K122" i="16"/>
  <c r="K702" i="16"/>
  <c r="K658" i="16"/>
  <c r="K598" i="16"/>
  <c r="K510" i="16"/>
  <c r="K183" i="16"/>
  <c r="K482" i="16"/>
  <c r="K434" i="16"/>
  <c r="K378" i="16"/>
  <c r="K10" i="16"/>
  <c r="K681" i="16"/>
  <c r="K605" i="16"/>
  <c r="K545" i="16"/>
  <c r="K470" i="16"/>
  <c r="K387" i="16"/>
  <c r="K46" i="16"/>
  <c r="K640" i="16"/>
  <c r="K584" i="16"/>
  <c r="K18" i="16"/>
  <c r="K644" i="16"/>
  <c r="K580" i="16"/>
  <c r="K540" i="16"/>
  <c r="K489" i="16"/>
  <c r="K449" i="16"/>
  <c r="K371" i="16"/>
  <c r="K691" i="16"/>
  <c r="K627" i="16"/>
  <c r="K575" i="16"/>
  <c r="K503" i="16"/>
  <c r="K456" i="16"/>
  <c r="K380" i="16"/>
  <c r="K159" i="16"/>
  <c r="K111" i="16"/>
  <c r="K63" i="16"/>
  <c r="K19" i="16"/>
  <c r="K262" i="16"/>
  <c r="K162" i="16"/>
  <c r="K309" i="16"/>
  <c r="K265" i="16"/>
  <c r="K69" i="16"/>
  <c r="K373" i="16"/>
  <c r="K301" i="16"/>
  <c r="K229" i="16"/>
  <c r="K165" i="16"/>
  <c r="K81" i="16"/>
  <c r="K2373" i="16"/>
  <c r="K2459" i="16"/>
  <c r="K2198" i="16"/>
  <c r="K2463" i="16"/>
  <c r="K2384" i="16"/>
  <c r="K2182" i="16"/>
  <c r="K2456" i="16"/>
  <c r="K2259" i="16"/>
  <c r="K2183" i="16"/>
  <c r="K1908" i="16"/>
  <c r="K2401" i="16"/>
  <c r="K2346" i="16"/>
  <c r="K2287" i="16"/>
  <c r="K2223" i="16"/>
  <c r="K2115" i="16"/>
  <c r="K1756" i="16"/>
  <c r="K1076" i="16"/>
  <c r="K1848" i="16"/>
  <c r="K1451" i="16"/>
  <c r="K2305" i="16"/>
  <c r="K2250" i="16"/>
  <c r="K2143" i="16"/>
  <c r="K2068" i="16"/>
  <c r="K1967" i="16"/>
  <c r="K1808" i="16"/>
  <c r="K1368" i="16"/>
  <c r="K2344" i="16"/>
  <c r="K2281" i="16"/>
  <c r="K2155" i="16"/>
  <c r="K1994" i="16"/>
  <c r="K2451" i="16"/>
  <c r="K2364" i="16"/>
  <c r="K2285" i="16"/>
  <c r="K2217" i="16"/>
  <c r="K2031" i="16"/>
  <c r="K1856" i="16"/>
  <c r="K1191" i="16"/>
  <c r="K2465" i="16"/>
  <c r="K2327" i="16"/>
  <c r="K2172" i="16"/>
  <c r="K2113" i="16"/>
  <c r="K1998" i="16"/>
  <c r="K1812" i="16"/>
  <c r="K2450" i="16"/>
  <c r="K2390" i="16"/>
  <c r="K2323" i="16"/>
  <c r="K2240" i="16"/>
  <c r="K2188" i="16"/>
  <c r="K2117" i="16"/>
  <c r="K1964" i="16"/>
  <c r="K1708" i="16"/>
  <c r="K2077" i="16"/>
  <c r="K2017" i="16"/>
  <c r="K1953" i="16"/>
  <c r="K1893" i="16"/>
  <c r="K1841" i="16"/>
  <c r="K1785" i="16"/>
  <c r="K1741" i="16"/>
  <c r="K1628" i="16"/>
  <c r="K1480" i="16"/>
  <c r="K1328" i="16"/>
  <c r="K861" i="16"/>
  <c r="K2120" i="16"/>
  <c r="K1944" i="16"/>
  <c r="K1752" i="16"/>
  <c r="K1692" i="16"/>
  <c r="K1567" i="16"/>
  <c r="K1415" i="16"/>
  <c r="K2135" i="16"/>
  <c r="K2055" i="16"/>
  <c r="K1975" i="16"/>
  <c r="K1887" i="16"/>
  <c r="K1823" i="16"/>
  <c r="K1751" i="16"/>
  <c r="K1664" i="16"/>
  <c r="K1476" i="16"/>
  <c r="K1292" i="16"/>
  <c r="K2098" i="16"/>
  <c r="K1966" i="16"/>
  <c r="K1910" i="16"/>
  <c r="K1706" i="16"/>
  <c r="K1624" i="16"/>
  <c r="K1500" i="16"/>
  <c r="K1970" i="16"/>
  <c r="K1866" i="16"/>
  <c r="K1806" i="16"/>
  <c r="K1742" i="16"/>
  <c r="K1690" i="16"/>
  <c r="K1517" i="16"/>
  <c r="K1264" i="16"/>
  <c r="K908" i="16"/>
  <c r="K1905" i="16"/>
  <c r="K1821" i="16"/>
  <c r="K1757" i="16"/>
  <c r="K1677" i="16"/>
  <c r="K1576" i="16"/>
  <c r="K1248" i="16"/>
  <c r="K1633" i="16"/>
  <c r="K1577" i="16"/>
  <c r="K1533" i="16"/>
  <c r="K1469" i="16"/>
  <c r="K1413" i="16"/>
  <c r="K1353" i="16"/>
  <c r="K1285" i="16"/>
  <c r="K1213" i="16"/>
  <c r="K1129" i="16"/>
  <c r="K1516" i="16"/>
  <c r="K1440" i="16"/>
  <c r="K1372" i="16"/>
  <c r="K1304" i="16"/>
  <c r="K761" i="16"/>
  <c r="K1619" i="16"/>
  <c r="K1571" i="16"/>
  <c r="K1519" i="16"/>
  <c r="K1467" i="16"/>
  <c r="K1383" i="16"/>
  <c r="K1331" i="16"/>
  <c r="K1275" i="16"/>
  <c r="K1203" i="16"/>
  <c r="K1135" i="16"/>
  <c r="K1020" i="16"/>
  <c r="K1574" i="16"/>
  <c r="K1490" i="16"/>
  <c r="K1366" i="16"/>
  <c r="K1218" i="16"/>
  <c r="K28" i="25"/>
  <c r="K1170" i="16"/>
  <c r="K1570" i="16"/>
  <c r="K1514" i="16"/>
  <c r="K1446" i="16"/>
  <c r="K1382" i="16"/>
  <c r="K1334" i="16"/>
  <c r="K1266" i="16"/>
  <c r="K1194" i="16"/>
  <c r="K1138" i="16"/>
  <c r="K817" i="16"/>
  <c r="K1389" i="16"/>
  <c r="K1185" i="16"/>
  <c r="K1133" i="16"/>
  <c r="K1024" i="16"/>
  <c r="K1041" i="16"/>
  <c r="K985" i="16"/>
  <c r="K929" i="16"/>
  <c r="K813" i="16"/>
  <c r="K737" i="16"/>
  <c r="K416" i="16"/>
  <c r="K1080" i="16"/>
  <c r="K1008" i="16"/>
  <c r="K928" i="16"/>
  <c r="K828" i="16"/>
  <c r="K792" i="16"/>
  <c r="K647" i="16"/>
  <c r="K1067" i="16"/>
  <c r="K971" i="16"/>
  <c r="K492" i="16"/>
  <c r="K1043" i="16"/>
  <c r="K963" i="16"/>
  <c r="K903" i="16"/>
  <c r="K819" i="16"/>
  <c r="K745" i="16"/>
  <c r="K1090" i="16"/>
  <c r="K850" i="16"/>
  <c r="K721" i="16"/>
  <c r="K1074" i="16"/>
  <c r="K1002" i="16"/>
  <c r="K954" i="16"/>
  <c r="K890" i="16"/>
  <c r="K810" i="16"/>
  <c r="K766" i="16"/>
  <c r="K623" i="16"/>
  <c r="K710" i="16"/>
  <c r="K574" i="16"/>
  <c r="K351" i="16"/>
  <c r="K74" i="16"/>
  <c r="K694" i="16"/>
  <c r="K650" i="16"/>
  <c r="K594" i="16"/>
  <c r="K494" i="16"/>
  <c r="K443" i="16"/>
  <c r="K363" i="16"/>
  <c r="K114" i="16"/>
  <c r="K478" i="16"/>
  <c r="K374" i="16"/>
  <c r="K733" i="16"/>
  <c r="K669" i="16"/>
  <c r="K601" i="16"/>
  <c r="K541" i="16"/>
  <c r="K462" i="16"/>
  <c r="K628" i="16"/>
  <c r="K572" i="16"/>
  <c r="K457" i="16"/>
  <c r="K382" i="16"/>
  <c r="K684" i="16"/>
  <c r="K624" i="16"/>
  <c r="K576" i="16"/>
  <c r="K532" i="16"/>
  <c r="K481" i="16"/>
  <c r="K441" i="16"/>
  <c r="K347" i="16"/>
  <c r="K739" i="16"/>
  <c r="K687" i="16"/>
  <c r="K571" i="16"/>
  <c r="K495" i="16"/>
  <c r="K376" i="16"/>
  <c r="K155" i="16"/>
  <c r="K107" i="16"/>
  <c r="K59" i="16"/>
  <c r="K15" i="16"/>
  <c r="K314" i="16"/>
  <c r="K198" i="16"/>
  <c r="K154" i="16"/>
  <c r="K14" i="16"/>
  <c r="K369" i="16"/>
  <c r="K157" i="16"/>
  <c r="K361" i="16"/>
  <c r="K281" i="16"/>
  <c r="K217" i="16"/>
  <c r="K161" i="16"/>
  <c r="K73" i="16"/>
  <c r="K13" i="16"/>
  <c r="K40" i="16"/>
  <c r="K276" i="16"/>
  <c r="K216" i="16"/>
  <c r="K164" i="16"/>
  <c r="K112" i="16"/>
  <c r="K60" i="16"/>
  <c r="K359" i="16"/>
  <c r="K283" i="16"/>
  <c r="K2453" i="16"/>
  <c r="K2283" i="16"/>
  <c r="K2211" i="16"/>
  <c r="K2101" i="16"/>
  <c r="K2023" i="16"/>
  <c r="K873" i="16"/>
  <c r="K1360" i="16"/>
  <c r="K2301" i="16"/>
  <c r="K2238" i="16"/>
  <c r="K2138" i="16"/>
  <c r="K2064" i="16"/>
  <c r="K1920" i="16"/>
  <c r="K2466" i="16"/>
  <c r="K2403" i="16"/>
  <c r="K1463" i="16"/>
  <c r="K2447" i="16"/>
  <c r="K2356" i="16"/>
  <c r="K2277" i="16"/>
  <c r="K2213" i="16"/>
  <c r="K2003" i="16"/>
  <c r="K1824" i="16"/>
  <c r="K961" i="16"/>
  <c r="K2461" i="16"/>
  <c r="K2164" i="16"/>
  <c r="K2103" i="16"/>
  <c r="K1763" i="16"/>
  <c r="K2442" i="16"/>
  <c r="K2375" i="16"/>
  <c r="K2307" i="16"/>
  <c r="K2184" i="16"/>
  <c r="K2112" i="16"/>
  <c r="K1927" i="16"/>
  <c r="K1591" i="16"/>
  <c r="K2073" i="16"/>
  <c r="K2009" i="16"/>
  <c r="K1889" i="16"/>
  <c r="K1837" i="16"/>
  <c r="K1777" i="16"/>
  <c r="K1460" i="16"/>
  <c r="K1319" i="16"/>
  <c r="K1932" i="16"/>
  <c r="K1868" i="16"/>
  <c r="K2047" i="16"/>
  <c r="K1883" i="16"/>
  <c r="K1819" i="16"/>
  <c r="K1739" i="16"/>
  <c r="K1660" i="16"/>
  <c r="K1432" i="16"/>
  <c r="K1279" i="16"/>
  <c r="K837" i="16"/>
  <c r="K2090" i="16"/>
  <c r="K2026" i="16"/>
  <c r="K1962" i="16"/>
  <c r="K1890" i="16"/>
  <c r="K1770" i="16"/>
  <c r="K1702" i="16"/>
  <c r="K1487" i="16"/>
  <c r="K1235" i="16"/>
  <c r="K1958" i="16"/>
  <c r="K1794" i="16"/>
  <c r="K1682" i="16"/>
  <c r="K805" i="16"/>
  <c r="K1957" i="16"/>
  <c r="K1749" i="16"/>
  <c r="K1658" i="16"/>
  <c r="K1443" i="16"/>
  <c r="K753" i="16"/>
  <c r="K1625" i="16"/>
  <c r="K1573" i="16"/>
  <c r="K1349" i="16"/>
  <c r="K1121" i="16"/>
  <c r="K917" i="16"/>
  <c r="K1652" i="16"/>
  <c r="K1436" i="16"/>
  <c r="K1296" i="16"/>
  <c r="K1204" i="16"/>
  <c r="K1132" i="16"/>
  <c r="K689" i="16"/>
  <c r="K1615" i="16"/>
  <c r="K1559" i="16"/>
  <c r="K1511" i="16"/>
  <c r="K1455" i="16"/>
  <c r="K1379" i="16"/>
  <c r="K1327" i="16"/>
  <c r="K1271" i="16"/>
  <c r="K1195" i="16"/>
  <c r="K1131" i="16"/>
  <c r="K973" i="16"/>
  <c r="K1254" i="16"/>
  <c r="K1044" i="16"/>
  <c r="K1562" i="16"/>
  <c r="K16" i="25"/>
  <c r="K1510" i="16"/>
  <c r="K1442" i="16"/>
  <c r="K1378" i="16"/>
  <c r="K1326" i="16"/>
  <c r="K1262" i="16"/>
  <c r="K1134" i="16"/>
  <c r="K1000" i="16"/>
  <c r="K1477" i="16"/>
  <c r="K1281" i="16"/>
  <c r="K1229" i="16"/>
  <c r="K1177" i="16"/>
  <c r="K1125" i="16"/>
  <c r="K1005" i="16"/>
  <c r="K769" i="16"/>
  <c r="K977" i="16"/>
  <c r="K921" i="16"/>
  <c r="K809" i="16"/>
  <c r="K996" i="16"/>
  <c r="K920" i="16"/>
  <c r="K820" i="16"/>
  <c r="K780" i="16"/>
  <c r="K891" i="16"/>
  <c r="K811" i="16"/>
  <c r="K440" i="16"/>
  <c r="K1031" i="16"/>
  <c r="K951" i="16"/>
  <c r="K863" i="16"/>
  <c r="K1086" i="16"/>
  <c r="K1018" i="16"/>
  <c r="K958" i="16"/>
  <c r="K906" i="16"/>
  <c r="K846" i="16"/>
  <c r="K1066" i="16"/>
  <c r="K994" i="16"/>
  <c r="K950" i="16"/>
  <c r="K866" i="16"/>
  <c r="K806" i="16"/>
  <c r="K511" i="16"/>
  <c r="K566" i="16"/>
  <c r="K506" i="16"/>
  <c r="K690" i="16"/>
  <c r="K590" i="16"/>
  <c r="K439" i="16"/>
  <c r="K339" i="16"/>
  <c r="K645" i="16"/>
  <c r="K418" i="16"/>
  <c r="K368" i="16"/>
  <c r="K729" i="16"/>
  <c r="K661" i="16"/>
  <c r="K537" i="16"/>
  <c r="K450" i="16"/>
  <c r="K338" i="16"/>
  <c r="K616" i="16"/>
  <c r="K504" i="16"/>
  <c r="K299" i="16"/>
  <c r="K676" i="16"/>
  <c r="K620" i="16"/>
  <c r="K568" i="16"/>
  <c r="K528" i="16"/>
  <c r="K477" i="16"/>
  <c r="K437" i="16"/>
  <c r="K298" i="16"/>
  <c r="K731" i="16"/>
  <c r="K567" i="16"/>
  <c r="K358" i="16"/>
  <c r="K151" i="16"/>
  <c r="K103" i="16"/>
  <c r="K11" i="16"/>
  <c r="K238" i="16"/>
  <c r="K194" i="16"/>
  <c r="K150" i="16"/>
  <c r="K86" i="16"/>
  <c r="K365" i="16"/>
  <c r="K129" i="16"/>
  <c r="K353" i="16"/>
  <c r="K277" i="16"/>
  <c r="K209" i="16"/>
  <c r="K153" i="16"/>
  <c r="K9" i="16"/>
  <c r="K296" i="16"/>
  <c r="K156" i="16"/>
  <c r="K14" i="33"/>
  <c r="K100" i="16"/>
  <c r="K36" i="16"/>
  <c r="K324" i="16"/>
  <c r="K272" i="16"/>
  <c r="K160" i="16"/>
  <c r="K48" i="16"/>
  <c r="K275" i="16"/>
  <c r="K195" i="16"/>
  <c r="G5" i="25"/>
  <c r="C5" i="25" s="1"/>
  <c r="I9" i="25"/>
  <c r="D9" i="25" s="1"/>
  <c r="K18" i="25"/>
  <c r="G9" i="25"/>
  <c r="C9" i="25" s="1"/>
  <c r="K8" i="33"/>
  <c r="O3" i="24"/>
  <c r="X4" i="24"/>
  <c r="AG5" i="24"/>
  <c r="AP6" i="24"/>
  <c r="AY7" i="24"/>
  <c r="E9" i="24"/>
  <c r="N10" i="24"/>
  <c r="W11" i="24"/>
  <c r="AF12" i="24"/>
  <c r="X3" i="24"/>
  <c r="AG3" i="24"/>
  <c r="AP4" i="24"/>
  <c r="AY5" i="24"/>
  <c r="E7" i="24"/>
  <c r="N8" i="24"/>
  <c r="W9" i="24"/>
  <c r="AF10" i="24"/>
  <c r="AO11" i="24"/>
  <c r="AX12" i="24"/>
  <c r="D14" i="24"/>
  <c r="M15" i="24"/>
  <c r="AX3" i="24"/>
  <c r="D5" i="24"/>
  <c r="M6" i="24"/>
  <c r="W3" i="24"/>
  <c r="AF4" i="24"/>
  <c r="AO5" i="24"/>
  <c r="AE3" i="24"/>
  <c r="AN4" i="24"/>
  <c r="AW5" i="24"/>
  <c r="C7" i="24"/>
  <c r="L8" i="24"/>
  <c r="U9" i="24"/>
  <c r="AD10" i="24"/>
  <c r="AM11" i="24"/>
  <c r="AV12" i="24"/>
  <c r="AN3" i="24"/>
  <c r="AW3" i="24"/>
  <c r="C5" i="24"/>
  <c r="L6" i="24"/>
  <c r="U7" i="24"/>
  <c r="AD8" i="24"/>
  <c r="AM9" i="24"/>
  <c r="AV10" i="24"/>
  <c r="K13" i="24"/>
  <c r="T14" i="24"/>
  <c r="AM3" i="24"/>
  <c r="AV4" i="24"/>
  <c r="K7" i="24"/>
  <c r="T8" i="24"/>
  <c r="AC9" i="24"/>
  <c r="AL10" i="24"/>
  <c r="AU11" i="24"/>
  <c r="BD12" i="24"/>
  <c r="AV3" i="24"/>
  <c r="K5" i="24"/>
  <c r="T6" i="24"/>
  <c r="AC7" i="24"/>
  <c r="AL8" i="24"/>
  <c r="AU9" i="24"/>
  <c r="BD10" i="24"/>
  <c r="J12" i="24"/>
  <c r="S13" i="24"/>
  <c r="AB14" i="24"/>
  <c r="J3" i="24"/>
  <c r="S4" i="24"/>
  <c r="AB5" i="24"/>
  <c r="AK6" i="24"/>
  <c r="AT7" i="24"/>
  <c r="BC8" i="24"/>
  <c r="I10" i="24"/>
  <c r="R11" i="24"/>
  <c r="AA12" i="24"/>
  <c r="AR3" i="24"/>
  <c r="BA4" i="24"/>
  <c r="AU3" i="24"/>
  <c r="BD4" i="24"/>
  <c r="J6" i="24"/>
  <c r="S7" i="24"/>
  <c r="AB8" i="24"/>
  <c r="AK9" i="24"/>
  <c r="AT10" i="24"/>
  <c r="BC11" i="24"/>
  <c r="I13" i="24"/>
  <c r="BD3" i="24"/>
  <c r="J4" i="24"/>
  <c r="S5" i="24"/>
  <c r="AB6" i="24"/>
  <c r="AK7" i="24"/>
  <c r="AT8" i="24"/>
  <c r="BC9" i="24"/>
  <c r="I11" i="24"/>
  <c r="R12" i="24"/>
  <c r="AA13" i="24"/>
  <c r="AJ14" i="24"/>
  <c r="R3" i="24"/>
  <c r="AA4" i="24"/>
  <c r="AJ5" i="24"/>
  <c r="AS6" i="24"/>
  <c r="BB7" i="24"/>
  <c r="H9" i="24"/>
  <c r="Q10" i="24"/>
  <c r="Z11" i="24"/>
  <c r="AI12" i="24"/>
  <c r="H4" i="24"/>
  <c r="Q5" i="24"/>
  <c r="Z6" i="24"/>
  <c r="AI7" i="24"/>
  <c r="AR8" i="24"/>
  <c r="BA9" i="24"/>
  <c r="G11" i="24"/>
  <c r="P12" i="24"/>
  <c r="H3" i="24"/>
  <c r="Q3" i="24"/>
  <c r="Z4" i="24"/>
  <c r="AI5" i="24"/>
  <c r="AR6" i="24"/>
  <c r="BA7" i="24"/>
  <c r="G9" i="24"/>
  <c r="P10" i="24"/>
  <c r="Y11" i="24"/>
  <c r="AH12" i="24"/>
  <c r="AQ13" i="24"/>
  <c r="AZ14" i="24"/>
  <c r="AH3" i="24"/>
  <c r="AQ4" i="24"/>
  <c r="AZ5" i="24"/>
  <c r="F7" i="24"/>
  <c r="O8" i="24"/>
  <c r="X9" i="24"/>
  <c r="AG10" i="24"/>
  <c r="AP11" i="24"/>
  <c r="D3" i="24"/>
  <c r="M4" i="24"/>
  <c r="G3" i="24"/>
  <c r="P4" i="24"/>
  <c r="Y5" i="24"/>
  <c r="AH6" i="24"/>
  <c r="AQ7" i="24"/>
  <c r="AZ8" i="24"/>
  <c r="F10" i="24"/>
  <c r="O11" i="24"/>
  <c r="X12" i="24"/>
  <c r="P3" i="24"/>
  <c r="Y3" i="24"/>
  <c r="AH4" i="24"/>
  <c r="AQ5" i="24"/>
  <c r="AZ6" i="24"/>
  <c r="F8" i="24"/>
  <c r="O9" i="24"/>
  <c r="X10" i="24"/>
  <c r="AG11" i="24"/>
  <c r="AP12" i="24"/>
  <c r="AY13" i="24"/>
  <c r="E15" i="24"/>
  <c r="AP3" i="24"/>
  <c r="AY4" i="24"/>
  <c r="R6" i="24"/>
  <c r="BB10" i="24"/>
  <c r="R4" i="24"/>
  <c r="BB8" i="24"/>
  <c r="AI13" i="24"/>
  <c r="AI4" i="24"/>
  <c r="N7" i="24"/>
  <c r="AU8" i="24"/>
  <c r="AW10" i="24"/>
  <c r="C3" i="24"/>
  <c r="AC4" i="24"/>
  <c r="AT5" i="24"/>
  <c r="BC6" i="24"/>
  <c r="I8" i="24"/>
  <c r="R9" i="24"/>
  <c r="AA10" i="24"/>
  <c r="AJ11" i="24"/>
  <c r="AS12" i="24"/>
  <c r="BB13" i="24"/>
  <c r="H15" i="24"/>
  <c r="F4" i="24"/>
  <c r="O5" i="24"/>
  <c r="X6" i="24"/>
  <c r="AG7" i="24"/>
  <c r="AP8" i="24"/>
  <c r="AY9" i="24"/>
  <c r="E11" i="24"/>
  <c r="N12" i="24"/>
  <c r="AT3" i="24"/>
  <c r="BC4" i="24"/>
  <c r="I6" i="24"/>
  <c r="R7" i="24"/>
  <c r="AA8" i="24"/>
  <c r="AJ9" i="24"/>
  <c r="AS10" i="24"/>
  <c r="BB11" i="24"/>
  <c r="H13" i="24"/>
  <c r="S6" i="24"/>
  <c r="BC10" i="24"/>
  <c r="AZ13" i="24"/>
  <c r="Y15" i="24"/>
  <c r="AH16" i="24"/>
  <c r="AQ17" i="24"/>
  <c r="AZ18" i="24"/>
  <c r="F20" i="24"/>
  <c r="O21" i="24"/>
  <c r="D4" i="24"/>
  <c r="AN8" i="24"/>
  <c r="AO14" i="24"/>
  <c r="C16" i="24"/>
  <c r="L17" i="24"/>
  <c r="U18" i="24"/>
  <c r="AD19" i="24"/>
  <c r="AM20" i="24"/>
  <c r="AV21" i="24"/>
  <c r="AX5" i="24"/>
  <c r="AE10" i="24"/>
  <c r="AR13" i="24"/>
  <c r="R15" i="24"/>
  <c r="AB16" i="24"/>
  <c r="AK17" i="24"/>
  <c r="AT18" i="24"/>
  <c r="BC19" i="24"/>
  <c r="K3" i="24"/>
  <c r="P8" i="24"/>
  <c r="AR12" i="24"/>
  <c r="AG14" i="24"/>
  <c r="AZ15" i="24"/>
  <c r="F17" i="24"/>
  <c r="O18" i="24"/>
  <c r="X19" i="24"/>
  <c r="AG20" i="24"/>
  <c r="AP21" i="24"/>
  <c r="AY22" i="24"/>
  <c r="L7" i="24"/>
  <c r="AV11" i="24"/>
  <c r="M14" i="24"/>
  <c r="AK15" i="24"/>
  <c r="AT16" i="24"/>
  <c r="BC17" i="24"/>
  <c r="I19" i="24"/>
  <c r="R20" i="24"/>
  <c r="AA21" i="24"/>
  <c r="AJ22" i="24"/>
  <c r="T4" i="24"/>
  <c r="BD8" i="24"/>
  <c r="J13" i="24"/>
  <c r="AT14" i="24"/>
  <c r="G16" i="24"/>
  <c r="P17" i="24"/>
  <c r="Y18" i="24"/>
  <c r="AH19" i="24"/>
  <c r="AQ20" i="24"/>
  <c r="AZ21" i="24"/>
  <c r="AI3" i="24"/>
  <c r="AC8" i="24"/>
  <c r="AY12" i="24"/>
  <c r="AK14" i="24"/>
  <c r="BC15" i="24"/>
  <c r="I17" i="24"/>
  <c r="R18" i="24"/>
  <c r="AA19" i="24"/>
  <c r="AJ20" i="24"/>
  <c r="AS21" i="24"/>
  <c r="BB22" i="24"/>
  <c r="AF15" i="24"/>
  <c r="AP22" i="24"/>
  <c r="S24" i="24"/>
  <c r="AB25" i="24"/>
  <c r="AK26" i="24"/>
  <c r="AT27" i="24"/>
  <c r="BC28" i="24"/>
  <c r="I30" i="24"/>
  <c r="R31" i="24"/>
  <c r="AA32" i="24"/>
  <c r="AJ33" i="24"/>
  <c r="L19" i="24"/>
  <c r="AI23" i="24"/>
  <c r="AR24" i="24"/>
  <c r="BA25" i="24"/>
  <c r="G27" i="24"/>
  <c r="P28" i="24"/>
  <c r="Y29" i="24"/>
  <c r="AH30" i="24"/>
  <c r="AQ31" i="24"/>
  <c r="AZ32" i="24"/>
  <c r="AJ12" i="24"/>
  <c r="BB21" i="24"/>
  <c r="E24" i="24"/>
  <c r="N25" i="24"/>
  <c r="W26" i="24"/>
  <c r="AF27" i="24"/>
  <c r="AO28" i="24"/>
  <c r="AX29" i="24"/>
  <c r="D31" i="24"/>
  <c r="M32" i="24"/>
  <c r="V33" i="24"/>
  <c r="BD15" i="24"/>
  <c r="AX22" i="24"/>
  <c r="V24" i="24"/>
  <c r="AE25" i="24"/>
  <c r="AN26" i="24"/>
  <c r="AW27" i="24"/>
  <c r="C29" i="24"/>
  <c r="L30" i="24"/>
  <c r="U31" i="24"/>
  <c r="AD32" i="24"/>
  <c r="AW14" i="24"/>
  <c r="AF22" i="24"/>
  <c r="O24" i="24"/>
  <c r="X25" i="24"/>
  <c r="AG26" i="24"/>
  <c r="AP27" i="24"/>
  <c r="AY28" i="24"/>
  <c r="E30" i="24"/>
  <c r="N31" i="24"/>
  <c r="W32" i="24"/>
  <c r="AF33" i="24"/>
  <c r="AI18" i="24"/>
  <c r="AX6" i="24"/>
  <c r="AE11" i="24"/>
  <c r="AX4" i="24"/>
  <c r="AE9" i="24"/>
  <c r="L14" i="24"/>
  <c r="L5" i="24"/>
  <c r="V7" i="24"/>
  <c r="P9" i="24"/>
  <c r="L3" i="24"/>
  <c r="AK4" i="24"/>
  <c r="BB5" i="24"/>
  <c r="H7" i="24"/>
  <c r="Q8" i="24"/>
  <c r="Z9" i="24"/>
  <c r="AI10" i="24"/>
  <c r="AR11" i="24"/>
  <c r="BA12" i="24"/>
  <c r="G14" i="24"/>
  <c r="E3" i="24"/>
  <c r="N4" i="24"/>
  <c r="W5" i="24"/>
  <c r="AF6" i="24"/>
  <c r="AO7" i="24"/>
  <c r="AX8" i="24"/>
  <c r="D10" i="24"/>
  <c r="M11" i="24"/>
  <c r="V12" i="24"/>
  <c r="BB3" i="24"/>
  <c r="H5" i="24"/>
  <c r="Q6" i="24"/>
  <c r="Z7" i="24"/>
  <c r="AI8" i="24"/>
  <c r="AR9" i="24"/>
  <c r="BA10" i="24"/>
  <c r="G12" i="24"/>
  <c r="P13" i="24"/>
  <c r="AY6" i="24"/>
  <c r="AF11" i="24"/>
  <c r="H14" i="24"/>
  <c r="AG15" i="24"/>
  <c r="AP16" i="24"/>
  <c r="AY17" i="24"/>
  <c r="E19" i="24"/>
  <c r="N20" i="24"/>
  <c r="W21" i="24"/>
  <c r="AJ4" i="24"/>
  <c r="Q9" i="24"/>
  <c r="R13" i="24"/>
  <c r="AY14" i="24"/>
  <c r="K16" i="24"/>
  <c r="T17" i="24"/>
  <c r="AC18" i="24"/>
  <c r="AL19" i="24"/>
  <c r="AU20" i="24"/>
  <c r="BD21" i="24"/>
  <c r="J23" i="24"/>
  <c r="AA6" i="24"/>
  <c r="H11" i="24"/>
  <c r="BC13" i="24"/>
  <c r="AA15" i="24"/>
  <c r="AJ16" i="24"/>
  <c r="AS17" i="24"/>
  <c r="BB18" i="24"/>
  <c r="H20" i="24"/>
  <c r="L4" i="24"/>
  <c r="AV8" i="24"/>
  <c r="E13" i="24"/>
  <c r="AQ14" i="24"/>
  <c r="E16" i="24"/>
  <c r="N17" i="24"/>
  <c r="W18" i="24"/>
  <c r="AF19" i="24"/>
  <c r="AO20" i="24"/>
  <c r="AX21" i="24"/>
  <c r="D23" i="24"/>
  <c r="AR7" i="24"/>
  <c r="Y12" i="24"/>
  <c r="X14" i="24"/>
  <c r="AS15" i="24"/>
  <c r="BB16" i="24"/>
  <c r="H18" i="24"/>
  <c r="Q19" i="24"/>
  <c r="Z20" i="24"/>
  <c r="AI21" i="24"/>
  <c r="AR22" i="24"/>
  <c r="AZ4" i="24"/>
  <c r="AG9" i="24"/>
  <c r="Y13" i="24"/>
  <c r="O16" i="24"/>
  <c r="X17" i="24"/>
  <c r="AG18" i="24"/>
  <c r="AP19" i="24"/>
  <c r="AY20" i="24"/>
  <c r="E22" i="24"/>
  <c r="Y4" i="24"/>
  <c r="F9" i="24"/>
  <c r="L13" i="24"/>
  <c r="AV14" i="24"/>
  <c r="H16" i="24"/>
  <c r="Q17" i="24"/>
  <c r="Z18" i="24"/>
  <c r="AI19" i="24"/>
  <c r="AR20" i="24"/>
  <c r="BA21" i="24"/>
  <c r="G23" i="24"/>
  <c r="AO16" i="24"/>
  <c r="H23" i="24"/>
  <c r="AA24" i="24"/>
  <c r="AJ25" i="24"/>
  <c r="AS26" i="24"/>
  <c r="BB27" i="24"/>
  <c r="H29" i="24"/>
  <c r="Q30" i="24"/>
  <c r="Z31" i="24"/>
  <c r="AI32" i="24"/>
  <c r="AR33" i="24"/>
  <c r="U20" i="24"/>
  <c r="AQ23" i="24"/>
  <c r="AZ24" i="24"/>
  <c r="F26" i="24"/>
  <c r="O27" i="24"/>
  <c r="X28" i="24"/>
  <c r="AG29" i="24"/>
  <c r="AP30" i="24"/>
  <c r="AY31" i="24"/>
  <c r="E33" i="24"/>
  <c r="AA14" i="24"/>
  <c r="Z22" i="24"/>
  <c r="M24" i="24"/>
  <c r="V25" i="24"/>
  <c r="AE26" i="24"/>
  <c r="AN27" i="24"/>
  <c r="AW28" i="24"/>
  <c r="C30" i="24"/>
  <c r="L31" i="24"/>
  <c r="U32" i="24"/>
  <c r="AD33" i="24"/>
  <c r="J17" i="24"/>
  <c r="L23" i="24"/>
  <c r="AD24" i="24"/>
  <c r="AM25" i="24"/>
  <c r="AV26" i="24"/>
  <c r="K29" i="24"/>
  <c r="T30" i="24"/>
  <c r="AC31" i="24"/>
  <c r="AL32" i="24"/>
  <c r="I16" i="24"/>
  <c r="BC22" i="24"/>
  <c r="W24" i="24"/>
  <c r="AF25" i="24"/>
  <c r="AO26" i="24"/>
  <c r="AX27" i="24"/>
  <c r="D29" i="24"/>
  <c r="AA7" i="24"/>
  <c r="H12" i="24"/>
  <c r="AA5" i="24"/>
  <c r="H10" i="24"/>
  <c r="AR14" i="24"/>
  <c r="T5" i="24"/>
  <c r="AD7" i="24"/>
  <c r="AF9" i="24"/>
  <c r="J11" i="24"/>
  <c r="T3" i="24"/>
  <c r="AS4" i="24"/>
  <c r="G6" i="24"/>
  <c r="P7" i="24"/>
  <c r="Y8" i="24"/>
  <c r="AH9" i="24"/>
  <c r="AQ10" i="24"/>
  <c r="AZ11" i="24"/>
  <c r="F13" i="24"/>
  <c r="O14" i="24"/>
  <c r="M3" i="24"/>
  <c r="V4" i="24"/>
  <c r="AE5" i="24"/>
  <c r="AN6" i="24"/>
  <c r="AW7" i="24"/>
  <c r="C9" i="24"/>
  <c r="L10" i="24"/>
  <c r="U11" i="24"/>
  <c r="AD12" i="24"/>
  <c r="G4" i="24"/>
  <c r="P5" i="24"/>
  <c r="Y6" i="24"/>
  <c r="AH7" i="24"/>
  <c r="AQ8" i="24"/>
  <c r="AZ9" i="24"/>
  <c r="F11" i="24"/>
  <c r="O12" i="24"/>
  <c r="X13" i="24"/>
  <c r="AB7" i="24"/>
  <c r="I12" i="24"/>
  <c r="R14" i="24"/>
  <c r="AO15" i="24"/>
  <c r="AX16" i="24"/>
  <c r="D18" i="24"/>
  <c r="M19" i="24"/>
  <c r="V20" i="24"/>
  <c r="AE21" i="24"/>
  <c r="M5" i="24"/>
  <c r="AW9" i="24"/>
  <c r="AE13" i="24"/>
  <c r="G15" i="24"/>
  <c r="S16" i="24"/>
  <c r="AB17" i="24"/>
  <c r="AK18" i="24"/>
  <c r="AT19" i="24"/>
  <c r="BC20" i="24"/>
  <c r="I22" i="24"/>
  <c r="R23" i="24"/>
  <c r="D7" i="24"/>
  <c r="AN11" i="24"/>
  <c r="J14" i="24"/>
  <c r="AI15" i="24"/>
  <c r="AR16" i="24"/>
  <c r="BA17" i="24"/>
  <c r="G19" i="24"/>
  <c r="P20" i="24"/>
  <c r="AR4" i="24"/>
  <c r="Y9" i="24"/>
  <c r="U13" i="24"/>
  <c r="BB14" i="24"/>
  <c r="M16" i="24"/>
  <c r="V17" i="24"/>
  <c r="AE18" i="24"/>
  <c r="AN19" i="24"/>
  <c r="AW20" i="24"/>
  <c r="C22" i="24"/>
  <c r="S3" i="24"/>
  <c r="U8" i="24"/>
  <c r="AT12" i="24"/>
  <c r="AH14" i="24"/>
  <c r="BA15" i="24"/>
  <c r="G17" i="24"/>
  <c r="P18" i="24"/>
  <c r="Y19" i="24"/>
  <c r="AH20" i="24"/>
  <c r="AQ21" i="24"/>
  <c r="AZ22" i="24"/>
  <c r="AC5" i="24"/>
  <c r="J10" i="24"/>
  <c r="AK13" i="24"/>
  <c r="L15" i="24"/>
  <c r="W16" i="24"/>
  <c r="AF17" i="24"/>
  <c r="AO18" i="24"/>
  <c r="AX19" i="24"/>
  <c r="D21" i="24"/>
  <c r="M22" i="24"/>
  <c r="AL9" i="24"/>
  <c r="Z13" i="24"/>
  <c r="C15" i="24"/>
  <c r="P16" i="24"/>
  <c r="Y17" i="24"/>
  <c r="AH18" i="24"/>
  <c r="AQ19" i="24"/>
  <c r="AZ20" i="24"/>
  <c r="F22" i="24"/>
  <c r="O23" i="24"/>
  <c r="AX17" i="24"/>
  <c r="T23" i="24"/>
  <c r="AI24" i="24"/>
  <c r="AR25" i="24"/>
  <c r="BA26" i="24"/>
  <c r="G28" i="24"/>
  <c r="P29" i="24"/>
  <c r="Y30" i="24"/>
  <c r="AH31" i="24"/>
  <c r="AQ32" i="24"/>
  <c r="W7" i="24"/>
  <c r="Q21" i="24"/>
  <c r="AY23" i="24"/>
  <c r="E25" i="24"/>
  <c r="N26" i="24"/>
  <c r="W27" i="24"/>
  <c r="AF28" i="24"/>
  <c r="AO29" i="24"/>
  <c r="AX30" i="24"/>
  <c r="D32" i="24"/>
  <c r="M33" i="24"/>
  <c r="AV15" i="24"/>
  <c r="AV22" i="24"/>
  <c r="U24" i="24"/>
  <c r="AD25" i="24"/>
  <c r="AM26" i="24"/>
  <c r="AV27" i="24"/>
  <c r="K30" i="24"/>
  <c r="T31" i="24"/>
  <c r="AC32" i="24"/>
  <c r="AL33" i="24"/>
  <c r="S18" i="24"/>
  <c r="Y23" i="24"/>
  <c r="AL24" i="24"/>
  <c r="AU25" i="24"/>
  <c r="BD26" i="24"/>
  <c r="J28" i="24"/>
  <c r="S29" i="24"/>
  <c r="AB30" i="24"/>
  <c r="AK31" i="24"/>
  <c r="AT32" i="24"/>
  <c r="D8" i="24"/>
  <c r="AN12" i="24"/>
  <c r="D6" i="24"/>
  <c r="AN10" i="24"/>
  <c r="U15" i="24"/>
  <c r="AR5" i="24"/>
  <c r="AL7" i="24"/>
  <c r="AN9" i="24"/>
  <c r="AH11" i="24"/>
  <c r="AB3" i="24"/>
  <c r="F5" i="24"/>
  <c r="O6" i="24"/>
  <c r="X7" i="24"/>
  <c r="AG8" i="24"/>
  <c r="AP9" i="24"/>
  <c r="AY10" i="24"/>
  <c r="E12" i="24"/>
  <c r="N13" i="24"/>
  <c r="W14" i="24"/>
  <c r="U3" i="24"/>
  <c r="AD4" i="24"/>
  <c r="AM5" i="24"/>
  <c r="AV6" i="24"/>
  <c r="K9" i="24"/>
  <c r="T10" i="24"/>
  <c r="AC11" i="24"/>
  <c r="F3" i="24"/>
  <c r="O4" i="24"/>
  <c r="X5" i="24"/>
  <c r="AG6" i="24"/>
  <c r="AP7" i="24"/>
  <c r="AY8" i="24"/>
  <c r="E10" i="24"/>
  <c r="N11" i="24"/>
  <c r="W12" i="24"/>
  <c r="AF13" i="24"/>
  <c r="E8" i="24"/>
  <c r="AL12" i="24"/>
  <c r="AC14" i="24"/>
  <c r="AW15" i="24"/>
  <c r="C17" i="24"/>
  <c r="L18" i="24"/>
  <c r="U19" i="24"/>
  <c r="AD20" i="24"/>
  <c r="AM21" i="24"/>
  <c r="AS5" i="24"/>
  <c r="Z10" i="24"/>
  <c r="AP13" i="24"/>
  <c r="Q15" i="24"/>
  <c r="AA16" i="24"/>
  <c r="AJ17" i="24"/>
  <c r="AS18" i="24"/>
  <c r="BB19" i="24"/>
  <c r="H21" i="24"/>
  <c r="Q22" i="24"/>
  <c r="Z23" i="24"/>
  <c r="AJ7" i="24"/>
  <c r="Q12" i="24"/>
  <c r="U14" i="24"/>
  <c r="AQ15" i="24"/>
  <c r="AZ16" i="24"/>
  <c r="F18" i="24"/>
  <c r="O19" i="24"/>
  <c r="X20" i="24"/>
  <c r="U5" i="24"/>
  <c r="AH13" i="24"/>
  <c r="J15" i="24"/>
  <c r="U16" i="24"/>
  <c r="AD17" i="24"/>
  <c r="AM18" i="24"/>
  <c r="AV19" i="24"/>
  <c r="K22" i="24"/>
  <c r="Q4" i="24"/>
  <c r="BA8" i="24"/>
  <c r="G13" i="24"/>
  <c r="AS14" i="24"/>
  <c r="F16" i="24"/>
  <c r="O17" i="24"/>
  <c r="X18" i="24"/>
  <c r="AG19" i="24"/>
  <c r="AP20" i="24"/>
  <c r="AY21" i="24"/>
  <c r="E23" i="24"/>
  <c r="F6" i="24"/>
  <c r="AP10" i="24"/>
  <c r="AV13" i="24"/>
  <c r="V15" i="24"/>
  <c r="AE16" i="24"/>
  <c r="AN17" i="24"/>
  <c r="AW18" i="24"/>
  <c r="C20" i="24"/>
  <c r="L21" i="24"/>
  <c r="U22" i="24"/>
  <c r="AH5" i="24"/>
  <c r="O10" i="24"/>
  <c r="AM13" i="24"/>
  <c r="N15" i="24"/>
  <c r="X16" i="24"/>
  <c r="AG17" i="24"/>
  <c r="AP18" i="24"/>
  <c r="AY19" i="24"/>
  <c r="E21" i="24"/>
  <c r="N22" i="24"/>
  <c r="W23" i="24"/>
  <c r="D19" i="24"/>
  <c r="AG23" i="24"/>
  <c r="AQ24" i="24"/>
  <c r="AZ25" i="24"/>
  <c r="F27" i="24"/>
  <c r="O28" i="24"/>
  <c r="X29" i="24"/>
  <c r="AG30" i="24"/>
  <c r="AP31" i="24"/>
  <c r="AY32" i="24"/>
  <c r="D12" i="24"/>
  <c r="AW21" i="24"/>
  <c r="D24" i="24"/>
  <c r="M25" i="24"/>
  <c r="V26" i="24"/>
  <c r="AE27" i="24"/>
  <c r="AN28" i="24"/>
  <c r="AW29" i="24"/>
  <c r="C31" i="24"/>
  <c r="L32" i="24"/>
  <c r="U33" i="24"/>
  <c r="K23" i="24"/>
  <c r="AC24" i="24"/>
  <c r="AL25" i="24"/>
  <c r="AU26" i="24"/>
  <c r="BD27" i="24"/>
  <c r="J29" i="24"/>
  <c r="S30" i="24"/>
  <c r="AB31" i="24"/>
  <c r="AK32" i="24"/>
  <c r="AT33" i="24"/>
  <c r="AB19" i="24"/>
  <c r="AK23" i="24"/>
  <c r="AT24" i="24"/>
  <c r="BC25" i="24"/>
  <c r="I27" i="24"/>
  <c r="R28" i="24"/>
  <c r="AA29" i="24"/>
  <c r="AJ30" i="24"/>
  <c r="AS31" i="24"/>
  <c r="BB32" i="24"/>
  <c r="AA18" i="24"/>
  <c r="AA23" i="24"/>
  <c r="AM24" i="24"/>
  <c r="AV25" i="24"/>
  <c r="K28" i="24"/>
  <c r="AJ8" i="24"/>
  <c r="Q13" i="24"/>
  <c r="AJ6" i="24"/>
  <c r="Q11" i="24"/>
  <c r="E6" i="24"/>
  <c r="G8" i="24"/>
  <c r="AV9" i="24"/>
  <c r="AX11" i="24"/>
  <c r="AJ3" i="24"/>
  <c r="N5" i="24"/>
  <c r="W6" i="24"/>
  <c r="AF7" i="24"/>
  <c r="AO8" i="24"/>
  <c r="AX9" i="24"/>
  <c r="D11" i="24"/>
  <c r="M12" i="24"/>
  <c r="V13" i="24"/>
  <c r="AE14" i="24"/>
  <c r="AC3" i="24"/>
  <c r="AL4" i="24"/>
  <c r="AU5" i="24"/>
  <c r="BD6" i="24"/>
  <c r="J8" i="24"/>
  <c r="S9" i="24"/>
  <c r="AB10" i="24"/>
  <c r="AK11" i="24"/>
  <c r="N3" i="24"/>
  <c r="W4" i="24"/>
  <c r="AF5" i="24"/>
  <c r="AO6" i="24"/>
  <c r="AX7" i="24"/>
  <c r="D9" i="24"/>
  <c r="M10" i="24"/>
  <c r="V11" i="24"/>
  <c r="AE12" i="24"/>
  <c r="AY3" i="24"/>
  <c r="AK8" i="24"/>
  <c r="BB12" i="24"/>
  <c r="AN14" i="24"/>
  <c r="K17" i="24"/>
  <c r="T18" i="24"/>
  <c r="AC19" i="24"/>
  <c r="AL20" i="24"/>
  <c r="AU21" i="24"/>
  <c r="V6" i="24"/>
  <c r="C11" i="24"/>
  <c r="BA13" i="24"/>
  <c r="Z15" i="24"/>
  <c r="AI16" i="24"/>
  <c r="AR17" i="24"/>
  <c r="BA18" i="24"/>
  <c r="G20" i="24"/>
  <c r="P21" i="24"/>
  <c r="Y22" i="24"/>
  <c r="AH23" i="24"/>
  <c r="M8" i="24"/>
  <c r="AQ12" i="24"/>
  <c r="AF14" i="24"/>
  <c r="AY15" i="24"/>
  <c r="E17" i="24"/>
  <c r="N18" i="24"/>
  <c r="W19" i="24"/>
  <c r="AF20" i="24"/>
  <c r="BA5" i="24"/>
  <c r="AH10" i="24"/>
  <c r="AS13" i="24"/>
  <c r="S15" i="24"/>
  <c r="AC16" i="24"/>
  <c r="AL17" i="24"/>
  <c r="AU18" i="24"/>
  <c r="BD19" i="24"/>
  <c r="J21" i="24"/>
  <c r="S22" i="24"/>
  <c r="AW4" i="24"/>
  <c r="AD9" i="24"/>
  <c r="W13" i="24"/>
  <c r="BD14" i="24"/>
  <c r="N16" i="24"/>
  <c r="W17" i="24"/>
  <c r="AF18" i="24"/>
  <c r="AO19" i="24"/>
  <c r="AX20" i="24"/>
  <c r="D22" i="24"/>
  <c r="M23" i="24"/>
  <c r="AL6" i="24"/>
  <c r="S11" i="24"/>
  <c r="C14" i="24"/>
  <c r="AD15" i="24"/>
  <c r="AM16" i="24"/>
  <c r="AV17" i="24"/>
  <c r="K20" i="24"/>
  <c r="T21" i="24"/>
  <c r="AC22" i="24"/>
  <c r="K6" i="24"/>
  <c r="AU10" i="24"/>
  <c r="AW13" i="24"/>
  <c r="W15" i="24"/>
  <c r="AF16" i="24"/>
  <c r="AO17" i="24"/>
  <c r="AX18" i="24"/>
  <c r="D20" i="24"/>
  <c r="M21" i="24"/>
  <c r="V22" i="24"/>
  <c r="AE23" i="24"/>
  <c r="M20" i="24"/>
  <c r="AP23" i="24"/>
  <c r="AY24" i="24"/>
  <c r="E26" i="24"/>
  <c r="N27" i="24"/>
  <c r="W28" i="24"/>
  <c r="AF29" i="24"/>
  <c r="AO30" i="24"/>
  <c r="AX31" i="24"/>
  <c r="D33" i="24"/>
  <c r="Q14" i="24"/>
  <c r="X22" i="24"/>
  <c r="L24" i="24"/>
  <c r="U25" i="24"/>
  <c r="AD26" i="24"/>
  <c r="AM27" i="24"/>
  <c r="AV28" i="24"/>
  <c r="K31" i="24"/>
  <c r="T32" i="24"/>
  <c r="AC33" i="24"/>
  <c r="K18" i="24"/>
  <c r="X23" i="24"/>
  <c r="AK24" i="24"/>
  <c r="AT25" i="24"/>
  <c r="BC26" i="24"/>
  <c r="I28" i="24"/>
  <c r="R29" i="24"/>
  <c r="AA30" i="24"/>
  <c r="AJ31" i="24"/>
  <c r="AS32" i="24"/>
  <c r="AQ3" i="24"/>
  <c r="AK20" i="24"/>
  <c r="AS23" i="24"/>
  <c r="BB24" i="24"/>
  <c r="H26" i="24"/>
  <c r="Q27" i="24"/>
  <c r="Z28" i="24"/>
  <c r="AI29" i="24"/>
  <c r="AR30" i="24"/>
  <c r="BA31" i="24"/>
  <c r="G33" i="24"/>
  <c r="AJ19" i="24"/>
  <c r="AL23" i="24"/>
  <c r="AU24" i="24"/>
  <c r="BD25" i="24"/>
  <c r="J27" i="24"/>
  <c r="S28" i="24"/>
  <c r="AB29" i="24"/>
  <c r="AK30" i="24"/>
  <c r="AT31" i="24"/>
  <c r="BC32" i="24"/>
  <c r="AB13" i="24"/>
  <c r="J22" i="24"/>
  <c r="H24" i="24"/>
  <c r="Q25" i="24"/>
  <c r="Z26" i="24"/>
  <c r="AI27" i="24"/>
  <c r="AR28" i="24"/>
  <c r="BA29" i="24"/>
  <c r="BC3" i="24"/>
  <c r="AS9" i="24"/>
  <c r="I3" i="24"/>
  <c r="AS7" i="24"/>
  <c r="Z12" i="24"/>
  <c r="C4" i="24"/>
  <c r="AC6" i="24"/>
  <c r="AE8" i="24"/>
  <c r="Y10" i="24"/>
  <c r="K12" i="24"/>
  <c r="E4" i="24"/>
  <c r="AD5" i="24"/>
  <c r="AM6" i="24"/>
  <c r="AV7" i="24"/>
  <c r="K10" i="24"/>
  <c r="T11" i="24"/>
  <c r="AC12" i="24"/>
  <c r="AL13" i="24"/>
  <c r="AU14" i="24"/>
  <c r="AS3" i="24"/>
  <c r="BB4" i="24"/>
  <c r="H6" i="24"/>
  <c r="Q7" i="24"/>
  <c r="Z8" i="24"/>
  <c r="AI9" i="24"/>
  <c r="AR10" i="24"/>
  <c r="BA11" i="24"/>
  <c r="AD3" i="24"/>
  <c r="AM4" i="24"/>
  <c r="AV5" i="24"/>
  <c r="K8" i="24"/>
  <c r="T9" i="24"/>
  <c r="AC10" i="24"/>
  <c r="AL11" i="24"/>
  <c r="AU12" i="24"/>
  <c r="J5" i="24"/>
  <c r="AT9" i="24"/>
  <c r="AC13" i="24"/>
  <c r="F15" i="24"/>
  <c r="R16" i="24"/>
  <c r="AA17" i="24"/>
  <c r="AJ18" i="24"/>
  <c r="AS19" i="24"/>
  <c r="BB20" i="24"/>
  <c r="H22" i="24"/>
  <c r="AE7" i="24"/>
  <c r="L12" i="24"/>
  <c r="S14" i="24"/>
  <c r="AP15" i="24"/>
  <c r="AY16" i="24"/>
  <c r="E18" i="24"/>
  <c r="N19" i="24"/>
  <c r="W20" i="24"/>
  <c r="AF21" i="24"/>
  <c r="AO22" i="24"/>
  <c r="AO4" i="24"/>
  <c r="V9" i="24"/>
  <c r="T13" i="24"/>
  <c r="BA14" i="24"/>
  <c r="L16" i="24"/>
  <c r="U17" i="24"/>
  <c r="AD18" i="24"/>
  <c r="AM19" i="24"/>
  <c r="AV20" i="24"/>
  <c r="G7" i="24"/>
  <c r="AQ11" i="24"/>
  <c r="K14" i="24"/>
  <c r="AJ15" i="24"/>
  <c r="AS16" i="24"/>
  <c r="BB17" i="24"/>
  <c r="H19" i="24"/>
  <c r="Q20" i="24"/>
  <c r="Z21" i="24"/>
  <c r="AI22" i="24"/>
  <c r="C6" i="24"/>
  <c r="AM10" i="24"/>
  <c r="AU13" i="24"/>
  <c r="T15" i="24"/>
  <c r="AD16" i="24"/>
  <c r="AM17" i="24"/>
  <c r="AV18" i="24"/>
  <c r="K21" i="24"/>
  <c r="T22" i="24"/>
  <c r="AC23" i="24"/>
  <c r="AU7" i="24"/>
  <c r="AB12" i="24"/>
  <c r="Y14" i="24"/>
  <c r="AT15" i="24"/>
  <c r="BC16" i="24"/>
  <c r="I18" i="24"/>
  <c r="R19" i="24"/>
  <c r="AA20" i="24"/>
  <c r="AJ21" i="24"/>
  <c r="AS22" i="24"/>
  <c r="T7" i="24"/>
  <c r="BD11" i="24"/>
  <c r="P14" i="24"/>
  <c r="AM15" i="24"/>
  <c r="AV16" i="24"/>
  <c r="K19" i="24"/>
  <c r="T20" i="24"/>
  <c r="AC21" i="24"/>
  <c r="AL22" i="24"/>
  <c r="AA11" i="24"/>
  <c r="AT21" i="24"/>
  <c r="C24" i="24"/>
  <c r="L25" i="24"/>
  <c r="U26" i="24"/>
  <c r="AD27" i="24"/>
  <c r="AM28" i="24"/>
  <c r="AV29" i="24"/>
  <c r="K32" i="24"/>
  <c r="T33" i="24"/>
  <c r="AW16" i="24"/>
  <c r="I23" i="24"/>
  <c r="AB24" i="24"/>
  <c r="AK25" i="24"/>
  <c r="AT26" i="24"/>
  <c r="BC27" i="24"/>
  <c r="I29" i="24"/>
  <c r="R30" i="24"/>
  <c r="AA31" i="24"/>
  <c r="AJ32" i="24"/>
  <c r="AS33" i="24"/>
  <c r="AC20" i="24"/>
  <c r="AR23" i="24"/>
  <c r="BA24" i="24"/>
  <c r="G26" i="24"/>
  <c r="P27" i="24"/>
  <c r="Y28" i="24"/>
  <c r="AH29" i="24"/>
  <c r="AQ30" i="24"/>
  <c r="AZ31" i="24"/>
  <c r="F33" i="24"/>
  <c r="AZ12" i="24"/>
  <c r="F24" i="24"/>
  <c r="O25" i="24"/>
  <c r="X26" i="24"/>
  <c r="AG27" i="24"/>
  <c r="AP28" i="24"/>
  <c r="AY29" i="24"/>
  <c r="E31" i="24"/>
  <c r="N32" i="24"/>
  <c r="I9" i="24"/>
  <c r="AD21" i="24"/>
  <c r="BB23" i="24"/>
  <c r="H25" i="24"/>
  <c r="Q26" i="24"/>
  <c r="Z27" i="24"/>
  <c r="AI28" i="24"/>
  <c r="AR29" i="24"/>
  <c r="I5" i="24"/>
  <c r="V10" i="24"/>
  <c r="AO3" i="24"/>
  <c r="V8" i="24"/>
  <c r="C13" i="24"/>
  <c r="K4" i="24"/>
  <c r="BA6" i="24"/>
  <c r="AM8" i="24"/>
  <c r="AO10" i="24"/>
  <c r="S12" i="24"/>
  <c r="U4" i="24"/>
  <c r="AL5" i="24"/>
  <c r="AU6" i="24"/>
  <c r="BD7" i="24"/>
  <c r="J9" i="24"/>
  <c r="S10" i="24"/>
  <c r="AB11" i="24"/>
  <c r="AK12" i="24"/>
  <c r="AT13" i="24"/>
  <c r="BC14" i="24"/>
  <c r="BA3" i="24"/>
  <c r="G5" i="24"/>
  <c r="P6" i="24"/>
  <c r="Y7" i="24"/>
  <c r="AH8" i="24"/>
  <c r="AQ9" i="24"/>
  <c r="AZ10" i="24"/>
  <c r="F12" i="24"/>
  <c r="AL3" i="24"/>
  <c r="AU4" i="24"/>
  <c r="BD5" i="24"/>
  <c r="J7" i="24"/>
  <c r="S8" i="24"/>
  <c r="AB9" i="24"/>
  <c r="AK10" i="24"/>
  <c r="AT11" i="24"/>
  <c r="BC12" i="24"/>
  <c r="AP5" i="24"/>
  <c r="W10" i="24"/>
  <c r="AO13" i="24"/>
  <c r="P15" i="24"/>
  <c r="Z16" i="24"/>
  <c r="AI17" i="24"/>
  <c r="AR18" i="24"/>
  <c r="BA19" i="24"/>
  <c r="G21" i="24"/>
  <c r="P22" i="24"/>
  <c r="H8" i="24"/>
  <c r="AO12" i="24"/>
  <c r="AD14" i="24"/>
  <c r="AX15" i="24"/>
  <c r="D17" i="24"/>
  <c r="M18" i="24"/>
  <c r="V19" i="24"/>
  <c r="AE20" i="24"/>
  <c r="AN21" i="24"/>
  <c r="AW22" i="24"/>
  <c r="R5" i="24"/>
  <c r="BB9" i="24"/>
  <c r="AG13" i="24"/>
  <c r="I15" i="24"/>
  <c r="T16" i="24"/>
  <c r="AC17" i="24"/>
  <c r="AL18" i="24"/>
  <c r="AU19" i="24"/>
  <c r="BD20" i="24"/>
  <c r="AM7" i="24"/>
  <c r="T12" i="24"/>
  <c r="V14" i="24"/>
  <c r="AR15" i="24"/>
  <c r="BA16" i="24"/>
  <c r="G18" i="24"/>
  <c r="P19" i="24"/>
  <c r="Y20" i="24"/>
  <c r="AH21" i="24"/>
  <c r="AQ22" i="24"/>
  <c r="AI6" i="24"/>
  <c r="P11" i="24"/>
  <c r="AC15" i="24"/>
  <c r="AL16" i="24"/>
  <c r="AU17" i="24"/>
  <c r="BD18" i="24"/>
  <c r="J20" i="24"/>
  <c r="S21" i="24"/>
  <c r="AB22" i="24"/>
  <c r="AA3" i="24"/>
  <c r="X8" i="24"/>
  <c r="AW12" i="24"/>
  <c r="AI14" i="24"/>
  <c r="BB15" i="24"/>
  <c r="H17" i="24"/>
  <c r="Q18" i="24"/>
  <c r="Z19" i="24"/>
  <c r="AI20" i="24"/>
  <c r="AR21" i="24"/>
  <c r="BA22" i="24"/>
  <c r="AZ7" i="24"/>
  <c r="AG12" i="24"/>
  <c r="Z14" i="24"/>
  <c r="AU15" i="24"/>
  <c r="BD16" i="24"/>
  <c r="J18" i="24"/>
  <c r="S19" i="24"/>
  <c r="AB20" i="24"/>
  <c r="AK21" i="24"/>
  <c r="AT22" i="24"/>
  <c r="F14" i="24"/>
  <c r="W22" i="24"/>
  <c r="K24" i="24"/>
  <c r="T25" i="24"/>
  <c r="AC26" i="24"/>
  <c r="AL27" i="24"/>
  <c r="AU28" i="24"/>
  <c r="BD29" i="24"/>
  <c r="J31" i="24"/>
  <c r="S32" i="24"/>
  <c r="AB33" i="24"/>
  <c r="C18" i="24"/>
  <c r="V23" i="24"/>
  <c r="AJ24" i="24"/>
  <c r="AS25" i="24"/>
  <c r="BB26" i="24"/>
  <c r="H28" i="24"/>
  <c r="Q29" i="24"/>
  <c r="Z30" i="24"/>
  <c r="AI31" i="24"/>
  <c r="AR32" i="24"/>
  <c r="BC7" i="24"/>
  <c r="V21" i="24"/>
  <c r="AZ23" i="24"/>
  <c r="F25" i="24"/>
  <c r="O26" i="24"/>
  <c r="X27" i="24"/>
  <c r="AG28" i="24"/>
  <c r="AP29" i="24"/>
  <c r="AY30" i="24"/>
  <c r="E32" i="24"/>
  <c r="N33" i="24"/>
  <c r="AL14" i="24"/>
  <c r="AE22" i="24"/>
  <c r="N24" i="24"/>
  <c r="W25" i="24"/>
  <c r="AF26" i="24"/>
  <c r="AO27" i="24"/>
  <c r="AX28" i="24"/>
  <c r="D30" i="24"/>
  <c r="M31" i="24"/>
  <c r="V32" i="24"/>
  <c r="M13" i="24"/>
  <c r="G22" i="24"/>
  <c r="G24" i="24"/>
  <c r="P25" i="24"/>
  <c r="Y26" i="24"/>
  <c r="AH27" i="24"/>
  <c r="AQ28" i="24"/>
  <c r="AZ29" i="24"/>
  <c r="F31" i="24"/>
  <c r="U6" i="24"/>
  <c r="AW8" i="24"/>
  <c r="BC5" i="24"/>
  <c r="AN5" i="24"/>
  <c r="N9" i="24"/>
  <c r="BC21" i="24"/>
  <c r="O20" i="24"/>
  <c r="M17" i="24"/>
  <c r="AK16" i="24"/>
  <c r="AJ13" i="24"/>
  <c r="U23" i="24"/>
  <c r="S20" i="24"/>
  <c r="AW17" i="24"/>
  <c r="D25" i="24"/>
  <c r="AN15" i="24"/>
  <c r="S31" i="24"/>
  <c r="Q28" i="24"/>
  <c r="G25" i="24"/>
  <c r="R17" i="24"/>
  <c r="AW26" i="24"/>
  <c r="U30" i="24"/>
  <c r="G32" i="24"/>
  <c r="AN33" i="24"/>
  <c r="AG21" i="24"/>
  <c r="P24" i="24"/>
  <c r="AG25" i="24"/>
  <c r="AX26" i="24"/>
  <c r="L28" i="24"/>
  <c r="AC29" i="24"/>
  <c r="AK5" i="24"/>
  <c r="F21" i="24"/>
  <c r="AV23" i="24"/>
  <c r="K26" i="24"/>
  <c r="T27" i="24"/>
  <c r="AC28" i="24"/>
  <c r="AL29" i="24"/>
  <c r="AU30" i="24"/>
  <c r="BD31" i="24"/>
  <c r="J33" i="24"/>
  <c r="AP17" i="24"/>
  <c r="I31" i="24"/>
  <c r="R34" i="24"/>
  <c r="AA35" i="24"/>
  <c r="AJ36" i="24"/>
  <c r="AS37" i="24"/>
  <c r="BB38" i="24"/>
  <c r="H40" i="24"/>
  <c r="Q41" i="24"/>
  <c r="Z42" i="24"/>
  <c r="AI43" i="24"/>
  <c r="E27" i="24"/>
  <c r="Y33" i="24"/>
  <c r="AY34" i="24"/>
  <c r="E36" i="24"/>
  <c r="N37" i="24"/>
  <c r="W38" i="24"/>
  <c r="AF39" i="24"/>
  <c r="AO40" i="24"/>
  <c r="AX41" i="24"/>
  <c r="D43" i="24"/>
  <c r="M44" i="24"/>
  <c r="AN30" i="24"/>
  <c r="L34" i="24"/>
  <c r="U35" i="24"/>
  <c r="AD36" i="24"/>
  <c r="AM37" i="24"/>
  <c r="AV38" i="24"/>
  <c r="K41" i="24"/>
  <c r="T42" i="24"/>
  <c r="AC43" i="24"/>
  <c r="AW23" i="24"/>
  <c r="BC31" i="24"/>
  <c r="AC34" i="24"/>
  <c r="AL35" i="24"/>
  <c r="AU36" i="24"/>
  <c r="BD37" i="24"/>
  <c r="J39" i="24"/>
  <c r="S40" i="24"/>
  <c r="AB41" i="24"/>
  <c r="AK42" i="24"/>
  <c r="AT43" i="24"/>
  <c r="AC27" i="24"/>
  <c r="AG33" i="24"/>
  <c r="BB34" i="24"/>
  <c r="H36" i="24"/>
  <c r="Q37" i="24"/>
  <c r="Z38" i="24"/>
  <c r="AI39" i="24"/>
  <c r="AR40" i="24"/>
  <c r="BA41" i="24"/>
  <c r="G43" i="24"/>
  <c r="S25" i="24"/>
  <c r="AN32" i="24"/>
  <c r="AM34" i="24"/>
  <c r="AV35" i="24"/>
  <c r="K38" i="24"/>
  <c r="T39" i="24"/>
  <c r="AC40" i="24"/>
  <c r="AL41" i="24"/>
  <c r="AU42" i="24"/>
  <c r="BB28" i="24"/>
  <c r="BA33" i="24"/>
  <c r="I35" i="24"/>
  <c r="R36" i="24"/>
  <c r="AA37" i="24"/>
  <c r="AJ38" i="24"/>
  <c r="AS39" i="24"/>
  <c r="BB40" i="24"/>
  <c r="H42" i="24"/>
  <c r="Q43" i="24"/>
  <c r="AN43" i="24"/>
  <c r="K45" i="24"/>
  <c r="T46" i="24"/>
  <c r="AC47" i="24"/>
  <c r="AL48" i="24"/>
  <c r="AU49" i="24"/>
  <c r="BD50" i="24"/>
  <c r="J52" i="24"/>
  <c r="S53" i="24"/>
  <c r="AB54" i="24"/>
  <c r="AB37" i="24"/>
  <c r="S44" i="24"/>
  <c r="AB45" i="24"/>
  <c r="AK46" i="24"/>
  <c r="AT47" i="24"/>
  <c r="BC48" i="24"/>
  <c r="I50" i="24"/>
  <c r="R51" i="24"/>
  <c r="AA52" i="24"/>
  <c r="AJ53" i="24"/>
  <c r="AS54" i="24"/>
  <c r="AA36" i="24"/>
  <c r="J44" i="24"/>
  <c r="U45" i="24"/>
  <c r="AD46" i="24"/>
  <c r="AM47" i="24"/>
  <c r="AV48" i="24"/>
  <c r="K51" i="24"/>
  <c r="T52" i="24"/>
  <c r="AC53" i="24"/>
  <c r="AL54" i="24"/>
  <c r="Q34" i="24"/>
  <c r="R43" i="24"/>
  <c r="F45" i="24"/>
  <c r="O46" i="24"/>
  <c r="X47" i="24"/>
  <c r="AG48" i="24"/>
  <c r="AP49" i="24"/>
  <c r="AY50" i="24"/>
  <c r="E52" i="24"/>
  <c r="N53" i="24"/>
  <c r="W54" i="24"/>
  <c r="O40" i="24"/>
  <c r="AL44" i="24"/>
  <c r="AU45" i="24"/>
  <c r="BD46" i="24"/>
  <c r="W8" i="24"/>
  <c r="C10" i="24"/>
  <c r="I7" i="24"/>
  <c r="AW6" i="24"/>
  <c r="O13" i="24"/>
  <c r="BB6" i="24"/>
  <c r="X21" i="24"/>
  <c r="V18" i="24"/>
  <c r="AT17" i="24"/>
  <c r="K15" i="24"/>
  <c r="O7" i="24"/>
  <c r="AB21" i="24"/>
  <c r="C19" i="24"/>
  <c r="M26" i="24"/>
  <c r="AU22" i="24"/>
  <c r="AB32" i="24"/>
  <c r="Z29" i="24"/>
  <c r="P26" i="24"/>
  <c r="AS20" i="24"/>
  <c r="R27" i="24"/>
  <c r="AC30" i="24"/>
  <c r="O32" i="24"/>
  <c r="E5" i="24"/>
  <c r="AH22" i="24"/>
  <c r="X24" i="24"/>
  <c r="AO25" i="24"/>
  <c r="C27" i="24"/>
  <c r="T28" i="24"/>
  <c r="AK29" i="24"/>
  <c r="R10" i="24"/>
  <c r="AL21" i="24"/>
  <c r="BD23" i="24"/>
  <c r="J25" i="24"/>
  <c r="S26" i="24"/>
  <c r="AB27" i="24"/>
  <c r="AK28" i="24"/>
  <c r="AT29" i="24"/>
  <c r="BC30" i="24"/>
  <c r="I32" i="24"/>
  <c r="R33" i="24"/>
  <c r="S23" i="24"/>
  <c r="AO31" i="24"/>
  <c r="Z34" i="24"/>
  <c r="AI35" i="24"/>
  <c r="AR36" i="24"/>
  <c r="BA37" i="24"/>
  <c r="G39" i="24"/>
  <c r="P40" i="24"/>
  <c r="Y41" i="24"/>
  <c r="AH42" i="24"/>
  <c r="AQ43" i="24"/>
  <c r="N28" i="24"/>
  <c r="AU33" i="24"/>
  <c r="D35" i="24"/>
  <c r="M36" i="24"/>
  <c r="V37" i="24"/>
  <c r="AE38" i="24"/>
  <c r="AN39" i="24"/>
  <c r="AW40" i="24"/>
  <c r="C42" i="24"/>
  <c r="L43" i="24"/>
  <c r="E20" i="24"/>
  <c r="Q31" i="24"/>
  <c r="T34" i="24"/>
  <c r="AC35" i="24"/>
  <c r="AL36" i="24"/>
  <c r="AU37" i="24"/>
  <c r="BD38" i="24"/>
  <c r="J40" i="24"/>
  <c r="S41" i="24"/>
  <c r="AB42" i="24"/>
  <c r="AK43" i="24"/>
  <c r="C25" i="24"/>
  <c r="AF32" i="24"/>
  <c r="AK34" i="24"/>
  <c r="AT35" i="24"/>
  <c r="BC36" i="24"/>
  <c r="I38" i="24"/>
  <c r="R39" i="24"/>
  <c r="AA40" i="24"/>
  <c r="AJ41" i="24"/>
  <c r="AS42" i="24"/>
  <c r="BB43" i="24"/>
  <c r="AL28" i="24"/>
  <c r="AY33" i="24"/>
  <c r="G35" i="24"/>
  <c r="P36" i="24"/>
  <c r="Y37" i="24"/>
  <c r="AH38" i="24"/>
  <c r="AQ39" i="24"/>
  <c r="AZ40" i="24"/>
  <c r="F42" i="24"/>
  <c r="O43" i="24"/>
  <c r="AB26" i="24"/>
  <c r="O33" i="24"/>
  <c r="AU34" i="24"/>
  <c r="BD35" i="24"/>
  <c r="J37" i="24"/>
  <c r="S38" i="24"/>
  <c r="AB39" i="24"/>
  <c r="AK40" i="24"/>
  <c r="AT41" i="24"/>
  <c r="BC42" i="24"/>
  <c r="H30" i="24"/>
  <c r="G34" i="24"/>
  <c r="Q35" i="24"/>
  <c r="Z36" i="24"/>
  <c r="AI37" i="24"/>
  <c r="AR38" i="24"/>
  <c r="BA39" i="24"/>
  <c r="G41" i="24"/>
  <c r="P42" i="24"/>
  <c r="Y43" i="24"/>
  <c r="K36" i="24"/>
  <c r="H44" i="24"/>
  <c r="S45" i="24"/>
  <c r="AB46" i="24"/>
  <c r="AK47" i="24"/>
  <c r="AT48" i="24"/>
  <c r="BC49" i="24"/>
  <c r="I51" i="24"/>
  <c r="R52" i="24"/>
  <c r="AA53" i="24"/>
  <c r="AJ54" i="24"/>
  <c r="AK38" i="24"/>
  <c r="AA44" i="24"/>
  <c r="AJ45" i="24"/>
  <c r="AS46" i="24"/>
  <c r="BB47" i="24"/>
  <c r="H49" i="24"/>
  <c r="Q50" i="24"/>
  <c r="Z51" i="24"/>
  <c r="AI52" i="24"/>
  <c r="AR53" i="24"/>
  <c r="BA54" i="24"/>
  <c r="AJ37" i="24"/>
  <c r="T44" i="24"/>
  <c r="AC45" i="24"/>
  <c r="AL46" i="24"/>
  <c r="AU47" i="24"/>
  <c r="BD48" i="24"/>
  <c r="J50" i="24"/>
  <c r="S51" i="24"/>
  <c r="AB52" i="24"/>
  <c r="AK53" i="24"/>
  <c r="AT54" i="24"/>
  <c r="Z35" i="24"/>
  <c r="AV43" i="24"/>
  <c r="N45" i="24"/>
  <c r="W46" i="24"/>
  <c r="AF47" i="24"/>
  <c r="AO48" i="24"/>
  <c r="AX49" i="24"/>
  <c r="D51" i="24"/>
  <c r="M52" i="24"/>
  <c r="V53" i="24"/>
  <c r="F23" i="24"/>
  <c r="X41" i="24"/>
  <c r="AT44" i="24"/>
  <c r="BC45" i="24"/>
  <c r="I47" i="24"/>
  <c r="R48" i="24"/>
  <c r="AA49" i="24"/>
  <c r="AJ50" i="24"/>
  <c r="AS51" i="24"/>
  <c r="BB52" i="24"/>
  <c r="BD9" i="24"/>
  <c r="L11" i="24"/>
  <c r="R8" i="24"/>
  <c r="C8" i="24"/>
  <c r="AX14" i="24"/>
  <c r="AI11" i="24"/>
  <c r="AG22" i="24"/>
  <c r="AE19" i="24"/>
  <c r="BC18" i="24"/>
  <c r="V16" i="24"/>
  <c r="AY11" i="24"/>
  <c r="AK22" i="24"/>
  <c r="L20" i="24"/>
  <c r="V27" i="24"/>
  <c r="T24" i="24"/>
  <c r="AK33" i="24"/>
  <c r="AI30" i="24"/>
  <c r="Y27" i="24"/>
  <c r="N23" i="24"/>
  <c r="C28" i="24"/>
  <c r="AS30" i="24"/>
  <c r="AE32" i="24"/>
  <c r="AO9" i="24"/>
  <c r="BD22" i="24"/>
  <c r="AF24" i="24"/>
  <c r="AW25" i="24"/>
  <c r="K27" i="24"/>
  <c r="AB28" i="24"/>
  <c r="AS29" i="24"/>
  <c r="AN13" i="24"/>
  <c r="O22" i="24"/>
  <c r="I24" i="24"/>
  <c r="R25" i="24"/>
  <c r="AA26" i="24"/>
  <c r="AJ27" i="24"/>
  <c r="AS28" i="24"/>
  <c r="BB29" i="24"/>
  <c r="H31" i="24"/>
  <c r="Q32" i="24"/>
  <c r="Z33" i="24"/>
  <c r="AH24" i="24"/>
  <c r="R32" i="24"/>
  <c r="AH34" i="24"/>
  <c r="AQ35" i="24"/>
  <c r="AZ36" i="24"/>
  <c r="F38" i="24"/>
  <c r="O39" i="24"/>
  <c r="X40" i="24"/>
  <c r="AG41" i="24"/>
  <c r="AP42" i="24"/>
  <c r="AY43" i="24"/>
  <c r="W29" i="24"/>
  <c r="BD33" i="24"/>
  <c r="L35" i="24"/>
  <c r="U36" i="24"/>
  <c r="AD37" i="24"/>
  <c r="AM38" i="24"/>
  <c r="AV39" i="24"/>
  <c r="K42" i="24"/>
  <c r="T43" i="24"/>
  <c r="AO23" i="24"/>
  <c r="AW31" i="24"/>
  <c r="AB34" i="24"/>
  <c r="AK35" i="24"/>
  <c r="AT36" i="24"/>
  <c r="BC37" i="24"/>
  <c r="I39" i="24"/>
  <c r="R40" i="24"/>
  <c r="AA41" i="24"/>
  <c r="AJ42" i="24"/>
  <c r="AS43" i="24"/>
  <c r="L26" i="24"/>
  <c r="I33" i="24"/>
  <c r="AS34" i="24"/>
  <c r="BB35" i="24"/>
  <c r="H37" i="24"/>
  <c r="Q38" i="24"/>
  <c r="Z39" i="24"/>
  <c r="AI40" i="24"/>
  <c r="AR41" i="24"/>
  <c r="BA42" i="24"/>
  <c r="G44" i="24"/>
  <c r="AU29" i="24"/>
  <c r="E34" i="24"/>
  <c r="O35" i="24"/>
  <c r="X36" i="24"/>
  <c r="AG37" i="24"/>
  <c r="AP38" i="24"/>
  <c r="AY39" i="24"/>
  <c r="E41" i="24"/>
  <c r="N42" i="24"/>
  <c r="W43" i="24"/>
  <c r="AK27" i="24"/>
  <c r="AI33" i="24"/>
  <c r="BC34" i="24"/>
  <c r="I36" i="24"/>
  <c r="R37" i="24"/>
  <c r="AA38" i="24"/>
  <c r="AJ39" i="24"/>
  <c r="AS40" i="24"/>
  <c r="BB41" i="24"/>
  <c r="X15" i="24"/>
  <c r="BD30" i="24"/>
  <c r="P34" i="24"/>
  <c r="Y35" i="24"/>
  <c r="AH36" i="24"/>
  <c r="AQ37" i="24"/>
  <c r="AZ38" i="24"/>
  <c r="F40" i="24"/>
  <c r="O41" i="24"/>
  <c r="X42" i="24"/>
  <c r="AG43" i="24"/>
  <c r="T37" i="24"/>
  <c r="R44" i="24"/>
  <c r="AA45" i="24"/>
  <c r="AJ46" i="24"/>
  <c r="AS47" i="24"/>
  <c r="BB48" i="24"/>
  <c r="H50" i="24"/>
  <c r="Q51" i="24"/>
  <c r="Z52" i="24"/>
  <c r="AI53" i="24"/>
  <c r="AR54" i="24"/>
  <c r="AT39" i="24"/>
  <c r="AI44" i="24"/>
  <c r="AR45" i="24"/>
  <c r="BA46" i="24"/>
  <c r="G48" i="24"/>
  <c r="P49" i="24"/>
  <c r="Y50" i="24"/>
  <c r="AH51" i="24"/>
  <c r="AQ52" i="24"/>
  <c r="AZ53" i="24"/>
  <c r="F55" i="24"/>
  <c r="AS38" i="24"/>
  <c r="AB44" i="24"/>
  <c r="AK45" i="24"/>
  <c r="AT46" i="24"/>
  <c r="BC47" i="24"/>
  <c r="I49" i="24"/>
  <c r="R50" i="24"/>
  <c r="AA51" i="24"/>
  <c r="AJ52" i="24"/>
  <c r="AS53" i="24"/>
  <c r="BB54" i="24"/>
  <c r="AI36" i="24"/>
  <c r="K44" i="24"/>
  <c r="V45" i="24"/>
  <c r="AE46" i="24"/>
  <c r="AN47" i="24"/>
  <c r="AW48" i="24"/>
  <c r="C50" i="24"/>
  <c r="L51" i="24"/>
  <c r="U52" i="24"/>
  <c r="AD53" i="24"/>
  <c r="AM31" i="24"/>
  <c r="AG42" i="24"/>
  <c r="BB44" i="24"/>
  <c r="M9" i="24"/>
  <c r="C12" i="24"/>
  <c r="U12" i="24"/>
  <c r="AA9" i="24"/>
  <c r="L9" i="24"/>
  <c r="J16" i="24"/>
  <c r="I14" i="24"/>
  <c r="I4" i="24"/>
  <c r="AN20" i="24"/>
  <c r="I20" i="24"/>
  <c r="AE17" i="24"/>
  <c r="N14" i="24"/>
  <c r="AQ6" i="24"/>
  <c r="U21" i="24"/>
  <c r="AE28" i="24"/>
  <c r="AC25" i="24"/>
  <c r="T19" i="24"/>
  <c r="AR31" i="24"/>
  <c r="AH28" i="24"/>
  <c r="AT23" i="24"/>
  <c r="AA28" i="24"/>
  <c r="BA30" i="24"/>
  <c r="AM32" i="24"/>
  <c r="D15" i="24"/>
  <c r="P23" i="24"/>
  <c r="AN24" i="24"/>
  <c r="S27" i="24"/>
  <c r="AJ28" i="24"/>
  <c r="F30" i="24"/>
  <c r="O15" i="24"/>
  <c r="AM22" i="24"/>
  <c r="Q24" i="24"/>
  <c r="Z25" i="24"/>
  <c r="AI26" i="24"/>
  <c r="AR27" i="24"/>
  <c r="BA28" i="24"/>
  <c r="G30" i="24"/>
  <c r="P31" i="24"/>
  <c r="Y32" i="24"/>
  <c r="AH33" i="24"/>
  <c r="AQ25" i="24"/>
  <c r="AX32" i="24"/>
  <c r="AP34" i="24"/>
  <c r="AY35" i="24"/>
  <c r="E37" i="24"/>
  <c r="N38" i="24"/>
  <c r="W39" i="24"/>
  <c r="AF40" i="24"/>
  <c r="AO41" i="24"/>
  <c r="AX42" i="24"/>
  <c r="D44" i="24"/>
  <c r="AF30" i="24"/>
  <c r="J34" i="24"/>
  <c r="T35" i="24"/>
  <c r="AC36" i="24"/>
  <c r="AL37" i="24"/>
  <c r="AU38" i="24"/>
  <c r="BD39" i="24"/>
  <c r="J41" i="24"/>
  <c r="S42" i="24"/>
  <c r="AB43" i="24"/>
  <c r="AX24" i="24"/>
  <c r="Z32" i="24"/>
  <c r="AJ34" i="24"/>
  <c r="AS35" i="24"/>
  <c r="BB36" i="24"/>
  <c r="H38" i="24"/>
  <c r="Q39" i="24"/>
  <c r="Z40" i="24"/>
  <c r="AI41" i="24"/>
  <c r="AR42" i="24"/>
  <c r="BA43" i="24"/>
  <c r="U27" i="24"/>
  <c r="AE33" i="24"/>
  <c r="BA34" i="24"/>
  <c r="G36" i="24"/>
  <c r="P37" i="24"/>
  <c r="Y38" i="24"/>
  <c r="AH39" i="24"/>
  <c r="AQ40" i="24"/>
  <c r="AZ41" i="24"/>
  <c r="F43" i="24"/>
  <c r="AX10" i="24"/>
  <c r="AV30" i="24"/>
  <c r="N34" i="24"/>
  <c r="W35" i="24"/>
  <c r="AF36" i="24"/>
  <c r="AO37" i="24"/>
  <c r="AX38" i="24"/>
  <c r="D40" i="24"/>
  <c r="M41" i="24"/>
  <c r="V42" i="24"/>
  <c r="AE43" i="24"/>
  <c r="AT28" i="24"/>
  <c r="AZ33" i="24"/>
  <c r="H35" i="24"/>
  <c r="Q36" i="24"/>
  <c r="Z37" i="24"/>
  <c r="AI38" i="24"/>
  <c r="AR39" i="24"/>
  <c r="BA40" i="24"/>
  <c r="G42" i="24"/>
  <c r="AN22" i="24"/>
  <c r="AG31" i="24"/>
  <c r="X34" i="24"/>
  <c r="AF3" i="24"/>
  <c r="AZ3" i="24"/>
  <c r="AD13" i="24"/>
  <c r="AJ10" i="24"/>
  <c r="U10" i="24"/>
  <c r="S17" i="24"/>
  <c r="AH15" i="24"/>
  <c r="AS8" i="24"/>
  <c r="AD6" i="24"/>
  <c r="R21" i="24"/>
  <c r="AN18" i="24"/>
  <c r="AL15" i="24"/>
  <c r="X11" i="24"/>
  <c r="AD22" i="24"/>
  <c r="AN29" i="24"/>
  <c r="AL26" i="24"/>
  <c r="AJ23" i="24"/>
  <c r="BA32" i="24"/>
  <c r="AQ29" i="24"/>
  <c r="AE24" i="24"/>
  <c r="L29" i="24"/>
  <c r="V31" i="24"/>
  <c r="AU32" i="24"/>
  <c r="Q16" i="24"/>
  <c r="AB23" i="24"/>
  <c r="AV24" i="24"/>
  <c r="J26" i="24"/>
  <c r="AA27" i="24"/>
  <c r="AZ28" i="24"/>
  <c r="N30" i="24"/>
  <c r="Y16" i="24"/>
  <c r="C23" i="24"/>
  <c r="Y24" i="24"/>
  <c r="AH25" i="24"/>
  <c r="AQ26" i="24"/>
  <c r="AZ27" i="24"/>
  <c r="F29" i="24"/>
  <c r="O30" i="24"/>
  <c r="X31" i="24"/>
  <c r="AG32" i="24"/>
  <c r="AP33" i="24"/>
  <c r="AZ26" i="24"/>
  <c r="W33" i="24"/>
  <c r="AX34" i="24"/>
  <c r="D36" i="24"/>
  <c r="M37" i="24"/>
  <c r="V38" i="24"/>
  <c r="AE39" i="24"/>
  <c r="AN40" i="24"/>
  <c r="AW41" i="24"/>
  <c r="C43" i="24"/>
  <c r="AY18" i="24"/>
  <c r="O31" i="24"/>
  <c r="S34" i="24"/>
  <c r="AB35" i="24"/>
  <c r="AK36" i="24"/>
  <c r="AT37" i="24"/>
  <c r="BC38" i="24"/>
  <c r="I40" i="24"/>
  <c r="R41" i="24"/>
  <c r="AA42" i="24"/>
  <c r="AJ43" i="24"/>
  <c r="D26" i="24"/>
  <c r="C33" i="24"/>
  <c r="AR34" i="24"/>
  <c r="BA35" i="24"/>
  <c r="G37" i="24"/>
  <c r="P38" i="24"/>
  <c r="Y39" i="24"/>
  <c r="AH40" i="24"/>
  <c r="AQ41" i="24"/>
  <c r="AZ42" i="24"/>
  <c r="F44" i="24"/>
  <c r="AD28" i="24"/>
  <c r="AW33" i="24"/>
  <c r="F35" i="24"/>
  <c r="O36" i="24"/>
  <c r="X37" i="24"/>
  <c r="AG38" i="24"/>
  <c r="AP39" i="24"/>
  <c r="AY40" i="24"/>
  <c r="E42" i="24"/>
  <c r="N43" i="24"/>
  <c r="AO21" i="24"/>
  <c r="Y31" i="24"/>
  <c r="V34" i="24"/>
  <c r="AE35" i="24"/>
  <c r="AN36" i="24"/>
  <c r="AW37" i="24"/>
  <c r="C39" i="24"/>
  <c r="L40" i="24"/>
  <c r="U41" i="24"/>
  <c r="AD42" i="24"/>
  <c r="AM43" i="24"/>
  <c r="BC29" i="24"/>
  <c r="F34" i="24"/>
  <c r="P35" i="24"/>
  <c r="Y36" i="24"/>
  <c r="AH37" i="24"/>
  <c r="AQ38" i="24"/>
  <c r="AZ39" i="24"/>
  <c r="F41" i="24"/>
  <c r="O42" i="24"/>
  <c r="R24" i="24"/>
  <c r="J32" i="24"/>
  <c r="AF34" i="24"/>
  <c r="AO35" i="24"/>
  <c r="AX36" i="24"/>
  <c r="D38" i="24"/>
  <c r="M39" i="24"/>
  <c r="V40" i="24"/>
  <c r="AE41" i="24"/>
  <c r="AN42" i="24"/>
  <c r="AW43" i="24"/>
  <c r="AL39" i="24"/>
  <c r="AH44" i="24"/>
  <c r="AQ45" i="24"/>
  <c r="AZ46" i="24"/>
  <c r="F48" i="24"/>
  <c r="O49" i="24"/>
  <c r="X50" i="24"/>
  <c r="AG51" i="24"/>
  <c r="AP52" i="24"/>
  <c r="AY53" i="24"/>
  <c r="G29" i="24"/>
  <c r="I42" i="24"/>
  <c r="AY44" i="24"/>
  <c r="E46" i="24"/>
  <c r="N47" i="24"/>
  <c r="W48" i="24"/>
  <c r="AF49" i="24"/>
  <c r="AO50" i="24"/>
  <c r="AX51" i="24"/>
  <c r="D53" i="24"/>
  <c r="M54" i="24"/>
  <c r="V55" i="24"/>
  <c r="H41" i="24"/>
  <c r="AR44" i="24"/>
  <c r="BA45" i="24"/>
  <c r="G47" i="24"/>
  <c r="P48" i="24"/>
  <c r="Y49" i="24"/>
  <c r="AH50" i="24"/>
  <c r="AQ51" i="24"/>
  <c r="AZ52" i="24"/>
  <c r="F54" i="24"/>
  <c r="O55" i="24"/>
  <c r="BA38" i="24"/>
  <c r="AC44" i="24"/>
  <c r="AL45" i="24"/>
  <c r="AU46" i="24"/>
  <c r="BD47" i="24"/>
  <c r="J49" i="24"/>
  <c r="S50" i="24"/>
  <c r="AB51" i="24"/>
  <c r="AK52" i="24"/>
  <c r="AT53" i="24"/>
  <c r="AH35" i="24"/>
  <c r="AX43" i="24"/>
  <c r="O45" i="24"/>
  <c r="X46" i="24"/>
  <c r="AG47" i="24"/>
  <c r="AP48" i="24"/>
  <c r="AY49" i="24"/>
  <c r="E51" i="24"/>
  <c r="N52" i="24"/>
  <c r="W53" i="24"/>
  <c r="AF54" i="24"/>
  <c r="M7" i="24"/>
  <c r="V5" i="24"/>
  <c r="AM14" i="24"/>
  <c r="AS11" i="24"/>
  <c r="AD11" i="24"/>
  <c r="AB18" i="24"/>
  <c r="AQ16" i="24"/>
  <c r="D13" i="24"/>
  <c r="K11" i="24"/>
  <c r="AA22" i="24"/>
  <c r="AW19" i="24"/>
  <c r="AU16" i="24"/>
  <c r="E14" i="24"/>
  <c r="AT6" i="24"/>
  <c r="AW30" i="24"/>
  <c r="AU27" i="24"/>
  <c r="AS24" i="24"/>
  <c r="AF8" i="24"/>
  <c r="AZ30" i="24"/>
  <c r="BC24" i="24"/>
  <c r="T29" i="24"/>
  <c r="AD31" i="24"/>
  <c r="H33" i="24"/>
  <c r="Z17" i="24"/>
  <c r="AM23" i="24"/>
  <c r="BD24" i="24"/>
  <c r="R26" i="24"/>
  <c r="AQ27" i="24"/>
  <c r="E29" i="24"/>
  <c r="V30" i="24"/>
  <c r="AH17" i="24"/>
  <c r="Q23" i="24"/>
  <c r="AG24" i="24"/>
  <c r="AP25" i="24"/>
  <c r="AY26" i="24"/>
  <c r="E28" i="24"/>
  <c r="N29" i="24"/>
  <c r="W30" i="24"/>
  <c r="AF31" i="24"/>
  <c r="AO32" i="24"/>
  <c r="AX33" i="24"/>
  <c r="F28" i="24"/>
  <c r="AQ33" i="24"/>
  <c r="C35" i="24"/>
  <c r="L36" i="24"/>
  <c r="U37" i="24"/>
  <c r="AD38" i="24"/>
  <c r="AM39" i="24"/>
  <c r="AV40" i="24"/>
  <c r="K43" i="24"/>
  <c r="AF23" i="24"/>
  <c r="AU31" i="24"/>
  <c r="AA34" i="24"/>
  <c r="AJ35" i="24"/>
  <c r="AS36" i="24"/>
  <c r="BB37" i="24"/>
  <c r="H39" i="24"/>
  <c r="Q40" i="24"/>
  <c r="Z41" i="24"/>
  <c r="AI42" i="24"/>
  <c r="AR43" i="24"/>
  <c r="M27" i="24"/>
  <c r="AA33" i="24"/>
  <c r="AZ34" i="24"/>
  <c r="F36" i="24"/>
  <c r="O37" i="24"/>
  <c r="AW11" i="24"/>
  <c r="AE6" i="24"/>
  <c r="AK3" i="24"/>
  <c r="V3" i="24"/>
  <c r="AM12" i="24"/>
  <c r="AK19" i="24"/>
  <c r="AZ17" i="24"/>
  <c r="AP14" i="24"/>
  <c r="BD13" i="24"/>
  <c r="Z5" i="24"/>
  <c r="C21" i="24"/>
  <c r="BD17" i="24"/>
  <c r="AE15" i="24"/>
  <c r="N21" i="24"/>
  <c r="C32" i="24"/>
  <c r="BD28" i="24"/>
  <c r="BB25" i="24"/>
  <c r="Y21" i="24"/>
  <c r="F32" i="24"/>
  <c r="AN25" i="24"/>
  <c r="AJ29" i="24"/>
  <c r="AL31" i="24"/>
  <c r="P33" i="24"/>
  <c r="AR19" i="24"/>
  <c r="AU23" i="24"/>
  <c r="I25" i="24"/>
  <c r="AH26" i="24"/>
  <c r="AY27" i="24"/>
  <c r="M29" i="24"/>
  <c r="AD30" i="24"/>
  <c r="AQ18" i="24"/>
  <c r="AD23" i="24"/>
  <c r="AO24" i="24"/>
  <c r="AX25" i="24"/>
  <c r="D27" i="24"/>
  <c r="M28" i="24"/>
  <c r="V29" i="24"/>
  <c r="AE30" i="24"/>
  <c r="AN31" i="24"/>
  <c r="AW32" i="24"/>
  <c r="C34" i="24"/>
  <c r="O29" i="24"/>
  <c r="BC33" i="24"/>
  <c r="K35" i="24"/>
  <c r="T36" i="24"/>
  <c r="AC37" i="24"/>
  <c r="AL38" i="24"/>
  <c r="AU39" i="24"/>
  <c r="BD40" i="24"/>
  <c r="J42" i="24"/>
  <c r="S43" i="24"/>
  <c r="AP24" i="24"/>
  <c r="X32" i="24"/>
  <c r="AI34" i="24"/>
  <c r="AR35" i="24"/>
  <c r="BA36" i="24"/>
  <c r="G38" i="24"/>
  <c r="P39" i="24"/>
  <c r="Y40" i="24"/>
  <c r="AH41" i="24"/>
  <c r="AQ42" i="24"/>
  <c r="AZ43" i="24"/>
  <c r="V28" i="24"/>
  <c r="AV33" i="24"/>
  <c r="E35" i="24"/>
  <c r="N36" i="24"/>
  <c r="W37" i="24"/>
  <c r="AF38" i="24"/>
  <c r="AO39" i="24"/>
  <c r="AX40" i="24"/>
  <c r="D42" i="24"/>
  <c r="M43" i="24"/>
  <c r="N6" i="24"/>
  <c r="AT30" i="24"/>
  <c r="M34" i="24"/>
  <c r="V35" i="24"/>
  <c r="AE36" i="24"/>
  <c r="AN37" i="24"/>
  <c r="AW38" i="24"/>
  <c r="C40" i="24"/>
  <c r="L41" i="24"/>
  <c r="U42" i="24"/>
  <c r="AD43" i="24"/>
  <c r="K25" i="24"/>
  <c r="AH32" i="24"/>
  <c r="AL34" i="24"/>
  <c r="AU35" i="24"/>
  <c r="BD36" i="24"/>
  <c r="J38" i="24"/>
  <c r="S39" i="24"/>
  <c r="AB40" i="24"/>
  <c r="AK41" i="24"/>
  <c r="AT42" i="24"/>
  <c r="R22" i="24"/>
  <c r="AE31" i="24"/>
  <c r="W34" i="24"/>
  <c r="AF35" i="24"/>
  <c r="AO36" i="24"/>
  <c r="AX37" i="24"/>
  <c r="D39" i="24"/>
  <c r="M40" i="24"/>
  <c r="V41" i="24"/>
  <c r="AE42" i="24"/>
  <c r="AJ26" i="24"/>
  <c r="Q33" i="24"/>
  <c r="AV34" i="24"/>
  <c r="K37" i="24"/>
  <c r="T38" i="24"/>
  <c r="AC39" i="24"/>
  <c r="AL40" i="24"/>
  <c r="AU41" i="24"/>
  <c r="BD42" i="24"/>
  <c r="BA27" i="24"/>
  <c r="BD41" i="24"/>
  <c r="AX44" i="24"/>
  <c r="D46" i="24"/>
  <c r="M47" i="24"/>
  <c r="V48" i="24"/>
  <c r="AE49" i="24"/>
  <c r="AN50" i="24"/>
  <c r="AW51" i="24"/>
  <c r="C53" i="24"/>
  <c r="L54" i="24"/>
  <c r="J35" i="24"/>
  <c r="AP43" i="24"/>
  <c r="L45" i="24"/>
  <c r="U46" i="24"/>
  <c r="AD47" i="24"/>
  <c r="AM48" i="24"/>
  <c r="AV49" i="24"/>
  <c r="K52" i="24"/>
  <c r="T53" i="24"/>
  <c r="AC54" i="24"/>
  <c r="H34" i="24"/>
  <c r="P43" i="24"/>
  <c r="E45" i="24"/>
  <c r="N46" i="24"/>
  <c r="W47" i="24"/>
  <c r="AF48" i="24"/>
  <c r="AO49" i="24"/>
  <c r="AX50" i="24"/>
  <c r="D52" i="24"/>
  <c r="M53" i="24"/>
  <c r="V54" i="24"/>
  <c r="AG16" i="24"/>
  <c r="P41" i="24"/>
  <c r="AS44" i="24"/>
  <c r="BB45" i="24"/>
  <c r="H47" i="24"/>
  <c r="Q48" i="24"/>
  <c r="Z49" i="24"/>
  <c r="AI50" i="24"/>
  <c r="AR51" i="24"/>
  <c r="BA52" i="24"/>
  <c r="G54" i="24"/>
  <c r="AZ37" i="24"/>
  <c r="V44" i="24"/>
  <c r="AE45" i="24"/>
  <c r="AN46" i="24"/>
  <c r="AW47" i="24"/>
  <c r="C49" i="24"/>
  <c r="L50" i="24"/>
  <c r="U51" i="24"/>
  <c r="AD52" i="24"/>
  <c r="AM53" i="24"/>
  <c r="Z24" i="24"/>
  <c r="AF41" i="24"/>
  <c r="AU44" i="24"/>
  <c r="Z3" i="24"/>
  <c r="AN7" i="24"/>
  <c r="AT4" i="24"/>
  <c r="AE4" i="24"/>
  <c r="AG4" i="24"/>
  <c r="AT20" i="24"/>
  <c r="F19" i="24"/>
  <c r="D16" i="24"/>
  <c r="AB15" i="24"/>
  <c r="G10" i="24"/>
  <c r="L22" i="24"/>
  <c r="J19" i="24"/>
  <c r="AN16" i="24"/>
  <c r="AX23" i="24"/>
  <c r="L33" i="24"/>
  <c r="J30" i="24"/>
  <c r="H27" i="24"/>
  <c r="BA23" i="24"/>
  <c r="AB4" i="24"/>
  <c r="I26" i="24"/>
  <c r="M30" i="24"/>
  <c r="BB31" i="24"/>
  <c r="X33" i="24"/>
  <c r="BA20" i="24"/>
  <c r="BC23" i="24"/>
  <c r="Y25" i="24"/>
  <c r="AP26" i="24"/>
  <c r="D28" i="24"/>
  <c r="U29" i="24"/>
  <c r="AL30" i="24"/>
  <c r="AZ19" i="24"/>
  <c r="AN23" i="24"/>
  <c r="AW24" i="24"/>
  <c r="C26" i="24"/>
  <c r="L27" i="24"/>
  <c r="U28" i="24"/>
  <c r="AD29" i="24"/>
  <c r="AM30" i="24"/>
  <c r="AV31" i="24"/>
  <c r="K34" i="24"/>
  <c r="X30" i="24"/>
  <c r="I34" i="24"/>
  <c r="S35" i="24"/>
  <c r="AB36" i="24"/>
  <c r="AK37" i="24"/>
  <c r="AT38" i="24"/>
  <c r="BC39" i="24"/>
  <c r="I41" i="24"/>
  <c r="R42" i="24"/>
  <c r="AA43" i="24"/>
  <c r="AY25" i="24"/>
  <c r="BD32" i="24"/>
  <c r="AQ34" i="24"/>
  <c r="AZ35" i="24"/>
  <c r="F37" i="24"/>
  <c r="O38" i="24"/>
  <c r="X39" i="24"/>
  <c r="AG40" i="24"/>
  <c r="AP41" i="24"/>
  <c r="AY42" i="24"/>
  <c r="E44" i="24"/>
  <c r="AE29" i="24"/>
  <c r="M35" i="24"/>
  <c r="V36" i="24"/>
  <c r="AE37" i="24"/>
  <c r="AN38" i="24"/>
  <c r="AW39" i="24"/>
  <c r="C41" i="24"/>
  <c r="L42" i="24"/>
  <c r="U43" i="24"/>
  <c r="I21" i="24"/>
  <c r="W31" i="24"/>
  <c r="U34" i="24"/>
  <c r="AD35" i="24"/>
  <c r="AM36" i="24"/>
  <c r="AV37" i="24"/>
  <c r="K40" i="24"/>
  <c r="T41" i="24"/>
  <c r="AC42" i="24"/>
  <c r="AL43" i="24"/>
  <c r="T26" i="24"/>
  <c r="K33" i="24"/>
  <c r="AT34" i="24"/>
  <c r="BC35" i="24"/>
  <c r="I37" i="24"/>
  <c r="R38" i="24"/>
  <c r="AA39" i="24"/>
  <c r="AJ40" i="24"/>
  <c r="AS41" i="24"/>
  <c r="BB42" i="24"/>
  <c r="J24" i="24"/>
  <c r="H32" i="24"/>
  <c r="AE34" i="24"/>
  <c r="AN35" i="24"/>
  <c r="AW36" i="24"/>
  <c r="C38" i="24"/>
  <c r="L39" i="24"/>
  <c r="U40" i="24"/>
  <c r="AD41" i="24"/>
  <c r="AM42" i="24"/>
  <c r="AS27" i="24"/>
  <c r="AM33" i="24"/>
  <c r="BD34" i="24"/>
  <c r="J36" i="24"/>
  <c r="S37" i="24"/>
  <c r="AB38" i="24"/>
  <c r="AK39" i="24"/>
  <c r="AT40" i="24"/>
  <c r="BC41" i="24"/>
  <c r="I43" i="24"/>
  <c r="AO33" i="24"/>
  <c r="H43" i="24"/>
  <c r="C45" i="24"/>
  <c r="L46" i="24"/>
  <c r="U47" i="24"/>
  <c r="AD48" i="24"/>
  <c r="AM49" i="24"/>
  <c r="AV50" i="24"/>
  <c r="K53" i="24"/>
  <c r="T54" i="24"/>
  <c r="S36" i="24"/>
  <c r="I44" i="24"/>
  <c r="T45" i="24"/>
  <c r="AC46" i="24"/>
  <c r="AL47" i="24"/>
  <c r="AU48" i="24"/>
  <c r="BD49" i="24"/>
  <c r="J51" i="24"/>
  <c r="S52" i="24"/>
  <c r="AB53" i="24"/>
  <c r="AK54" i="24"/>
  <c r="R35" i="24"/>
  <c r="AU43" i="24"/>
  <c r="M45" i="24"/>
  <c r="V46" i="24"/>
  <c r="AE47" i="24"/>
  <c r="AN48" i="24"/>
  <c r="AW49" i="24"/>
  <c r="C51" i="24"/>
  <c r="L52" i="24"/>
  <c r="U53" i="24"/>
  <c r="AD54" i="24"/>
  <c r="G31" i="24"/>
  <c r="Y42" i="24"/>
  <c r="BA44" i="24"/>
  <c r="G46" i="24"/>
  <c r="P47" i="24"/>
  <c r="Y48" i="24"/>
  <c r="AH49" i="24"/>
  <c r="AQ50" i="24"/>
  <c r="AZ51" i="24"/>
  <c r="F53" i="24"/>
  <c r="O54" i="24"/>
  <c r="F39" i="24"/>
  <c r="AD44" i="24"/>
  <c r="AM45" i="24"/>
  <c r="AV46" i="24"/>
  <c r="K49" i="24"/>
  <c r="T50" i="24"/>
  <c r="AM29" i="24"/>
  <c r="M42" i="24"/>
  <c r="K39" i="24"/>
  <c r="AG36" i="24"/>
  <c r="AN34" i="24"/>
  <c r="U39" i="24"/>
  <c r="E47" i="24"/>
  <c r="AO51" i="24"/>
  <c r="J43" i="24"/>
  <c r="AE48" i="24"/>
  <c r="L53" i="24"/>
  <c r="AZ44" i="24"/>
  <c r="AG49" i="24"/>
  <c r="N54" i="24"/>
  <c r="AT45" i="24"/>
  <c r="AA50" i="24"/>
  <c r="AQ36" i="24"/>
  <c r="Q47" i="24"/>
  <c r="AI49" i="24"/>
  <c r="AK51" i="24"/>
  <c r="AE53" i="24"/>
  <c r="AG34" i="24"/>
  <c r="BC43" i="24"/>
  <c r="X45" i="24"/>
  <c r="AG46" i="24"/>
  <c r="AP47" i="24"/>
  <c r="AY48" i="24"/>
  <c r="E50" i="24"/>
  <c r="N51" i="24"/>
  <c r="W52" i="24"/>
  <c r="AF53" i="24"/>
  <c r="AO54" i="24"/>
  <c r="AY46" i="24"/>
  <c r="AF51" i="24"/>
  <c r="P55" i="24"/>
  <c r="AA56" i="24"/>
  <c r="AK2" i="24"/>
  <c r="AW45" i="24"/>
  <c r="AD50" i="24"/>
  <c r="AW54" i="24"/>
  <c r="L56" i="24"/>
  <c r="V2" i="24"/>
  <c r="AO44" i="24"/>
  <c r="V49" i="24"/>
  <c r="C54" i="24"/>
  <c r="AZ55" i="24"/>
  <c r="G2" i="24"/>
  <c r="D37" i="24"/>
  <c r="AQ47" i="24"/>
  <c r="X52" i="24"/>
  <c r="AC55" i="24"/>
  <c r="AL56" i="24"/>
  <c r="AV2" i="24"/>
  <c r="C46" i="24"/>
  <c r="AM50" i="24"/>
  <c r="BC54" i="24"/>
  <c r="O56" i="24"/>
  <c r="Y2" i="24"/>
  <c r="X44" i="24"/>
  <c r="E49" i="24"/>
  <c r="AO53" i="24"/>
  <c r="AU55" i="24"/>
  <c r="BD56" i="24"/>
  <c r="U38" i="24"/>
  <c r="AZ47" i="24"/>
  <c r="AG52" i="24"/>
  <c r="AF55" i="24"/>
  <c r="AO56" i="24"/>
  <c r="AY2" i="24"/>
  <c r="AX46" i="24"/>
  <c r="AE51" i="24"/>
  <c r="M55" i="24"/>
  <c r="Z56" i="24"/>
  <c r="AJ2" i="24"/>
  <c r="AA37" i="15"/>
  <c r="D37" i="15"/>
  <c r="D34" i="24"/>
  <c r="V43" i="24"/>
  <c r="T40" i="24"/>
  <c r="AP37" i="24"/>
  <c r="AG35" i="24"/>
  <c r="N40" i="24"/>
  <c r="AC38" i="24"/>
  <c r="BA47" i="24"/>
  <c r="AH52" i="24"/>
  <c r="AQ44" i="24"/>
  <c r="X49" i="24"/>
  <c r="E54" i="24"/>
  <c r="AS45" i="24"/>
  <c r="Z50" i="24"/>
  <c r="G55" i="24"/>
  <c r="AM46" i="24"/>
  <c r="T51" i="24"/>
  <c r="X43" i="24"/>
  <c r="Y47" i="24"/>
  <c r="AQ49" i="24"/>
  <c r="BA51" i="24"/>
  <c r="AU53" i="24"/>
  <c r="AP35" i="24"/>
  <c r="O44" i="24"/>
  <c r="AF45" i="24"/>
  <c r="AO46" i="24"/>
  <c r="AX47" i="24"/>
  <c r="D49" i="24"/>
  <c r="M50" i="24"/>
  <c r="V51" i="24"/>
  <c r="AE52" i="24"/>
  <c r="AN53" i="24"/>
  <c r="AW34" i="24"/>
  <c r="AB47" i="24"/>
  <c r="I52" i="24"/>
  <c r="Z55" i="24"/>
  <c r="AI56" i="24"/>
  <c r="AS2" i="24"/>
  <c r="Z46" i="24"/>
  <c r="G51" i="24"/>
  <c r="E55" i="24"/>
  <c r="T56" i="24"/>
  <c r="AD2" i="24"/>
  <c r="R45" i="24"/>
  <c r="BB49" i="24"/>
  <c r="AH54" i="24"/>
  <c r="E56" i="24"/>
  <c r="O2" i="24"/>
  <c r="AN41" i="24"/>
  <c r="T48" i="24"/>
  <c r="BD52" i="24"/>
  <c r="AK55" i="24"/>
  <c r="AT56" i="24"/>
  <c r="BD2" i="24"/>
  <c r="AI46" i="24"/>
  <c r="P51" i="24"/>
  <c r="J55" i="24"/>
  <c r="W56" i="24"/>
  <c r="AG2" i="24"/>
  <c r="BD44" i="24"/>
  <c r="AK49" i="24"/>
  <c r="R54" i="24"/>
  <c r="BC55" i="24"/>
  <c r="J2" i="24"/>
  <c r="AC48" i="24"/>
  <c r="J53" i="24"/>
  <c r="AN55" i="24"/>
  <c r="AW56" i="24"/>
  <c r="AO34" i="24"/>
  <c r="AA47" i="24"/>
  <c r="H52" i="24"/>
  <c r="Y55" i="24"/>
  <c r="AH56" i="24"/>
  <c r="AR2" i="24"/>
  <c r="E39" i="15"/>
  <c r="AI37" i="15"/>
  <c r="X38" i="24"/>
  <c r="N35" i="24"/>
  <c r="AC41" i="24"/>
  <c r="AY38" i="24"/>
  <c r="AW35" i="24"/>
  <c r="AD40" i="24"/>
  <c r="AU40" i="24"/>
  <c r="N48" i="24"/>
  <c r="AX52" i="24"/>
  <c r="D45" i="24"/>
  <c r="AN49" i="24"/>
  <c r="U54" i="24"/>
  <c r="F46" i="24"/>
  <c r="AP50" i="24"/>
  <c r="W55" i="24"/>
  <c r="BC46" i="24"/>
  <c r="AJ51" i="24"/>
  <c r="L44" i="24"/>
  <c r="AO47" i="24"/>
  <c r="D50" i="24"/>
  <c r="F52" i="24"/>
  <c r="BC53" i="24"/>
  <c r="AY36" i="24"/>
  <c r="W44" i="24"/>
  <c r="AN45" i="24"/>
  <c r="AW46" i="24"/>
  <c r="C48" i="24"/>
  <c r="L49" i="24"/>
  <c r="U50" i="24"/>
  <c r="AD51" i="24"/>
  <c r="AM52" i="24"/>
  <c r="AV53" i="24"/>
  <c r="AD39" i="24"/>
  <c r="E48" i="24"/>
  <c r="AO52" i="24"/>
  <c r="AH55" i="24"/>
  <c r="AQ56" i="24"/>
  <c r="BA2" i="24"/>
  <c r="C47" i="24"/>
  <c r="AM51" i="24"/>
  <c r="Q55" i="24"/>
  <c r="AB56" i="24"/>
  <c r="AL2" i="24"/>
  <c r="AX45" i="24"/>
  <c r="AE50" i="24"/>
  <c r="AX54" i="24"/>
  <c r="M56" i="24"/>
  <c r="W2" i="24"/>
  <c r="P44" i="24"/>
  <c r="AZ48" i="24"/>
  <c r="AG53" i="24"/>
  <c r="AS55" i="24"/>
  <c r="BB56" i="24"/>
  <c r="AR26" i="24"/>
  <c r="L47" i="24"/>
  <c r="AV51" i="24"/>
  <c r="T55" i="24"/>
  <c r="AE56" i="24"/>
  <c r="AO2" i="24"/>
  <c r="AG45" i="24"/>
  <c r="N50" i="24"/>
  <c r="AP54" i="24"/>
  <c r="H56" i="24"/>
  <c r="R2" i="24"/>
  <c r="Y44" i="24"/>
  <c r="F49" i="24"/>
  <c r="AP53" i="24"/>
  <c r="AV55" i="24"/>
  <c r="V39" i="24"/>
  <c r="AG39" i="24"/>
  <c r="W36" i="24"/>
  <c r="AL42" i="24"/>
  <c r="E40" i="24"/>
  <c r="AP36" i="24"/>
  <c r="W41" i="24"/>
  <c r="Z44" i="24"/>
  <c r="G49" i="24"/>
  <c r="AQ53" i="24"/>
  <c r="AZ45" i="24"/>
  <c r="AG50" i="24"/>
  <c r="N55" i="24"/>
  <c r="BB46" i="24"/>
  <c r="AI51" i="24"/>
  <c r="AR37" i="24"/>
  <c r="AV47" i="24"/>
  <c r="AC52" i="24"/>
  <c r="G45" i="24"/>
  <c r="J48" i="24"/>
  <c r="AB50" i="24"/>
  <c r="V52" i="24"/>
  <c r="H54" i="24"/>
  <c r="E38" i="24"/>
  <c r="AE44" i="24"/>
  <c r="AV45" i="24"/>
  <c r="K48" i="24"/>
  <c r="T49" i="24"/>
  <c r="AC50" i="24"/>
  <c r="AL51" i="24"/>
  <c r="AU52" i="24"/>
  <c r="BD53" i="24"/>
  <c r="AH43" i="24"/>
  <c r="AK48" i="24"/>
  <c r="R53" i="24"/>
  <c r="AP55" i="24"/>
  <c r="AY56" i="24"/>
  <c r="AX35" i="24"/>
  <c r="AI47" i="24"/>
  <c r="P52" i="24"/>
  <c r="AA55" i="24"/>
  <c r="AJ56" i="24"/>
  <c r="AT2" i="24"/>
  <c r="AA46" i="24"/>
  <c r="H51" i="24"/>
  <c r="H55" i="24"/>
  <c r="U56" i="24"/>
  <c r="AE2" i="24"/>
  <c r="AV44" i="24"/>
  <c r="AC49" i="24"/>
  <c r="J54" i="24"/>
  <c r="BA55" i="24"/>
  <c r="H2" i="24"/>
  <c r="L37" i="24"/>
  <c r="AR47" i="24"/>
  <c r="Y52" i="24"/>
  <c r="AD55" i="24"/>
  <c r="AM56" i="24"/>
  <c r="AW2" i="24"/>
  <c r="J46" i="24"/>
  <c r="AT50" i="24"/>
  <c r="BD54" i="24"/>
  <c r="P56" i="24"/>
  <c r="Z2" i="24"/>
  <c r="AL49" i="24"/>
  <c r="S54" i="24"/>
  <c r="BD55" i="24"/>
  <c r="K2" i="24"/>
  <c r="AF43" i="24"/>
  <c r="AJ48" i="24"/>
  <c r="Q53" i="24"/>
  <c r="AO55" i="24"/>
  <c r="AX56" i="24"/>
  <c r="J37" i="15"/>
  <c r="AY37" i="15"/>
  <c r="AP40" i="24"/>
  <c r="AF37" i="24"/>
  <c r="AD34" i="24"/>
  <c r="AX13" i="24"/>
  <c r="N41" i="24"/>
  <c r="C37" i="24"/>
  <c r="AM41" i="24"/>
  <c r="AP44" i="24"/>
  <c r="W49" i="24"/>
  <c r="D54" i="24"/>
  <c r="M46" i="24"/>
  <c r="AW50" i="24"/>
  <c r="P30" i="24"/>
  <c r="O47" i="24"/>
  <c r="AY51" i="24"/>
  <c r="G40" i="24"/>
  <c r="I48" i="24"/>
  <c r="AS52" i="24"/>
  <c r="W45" i="24"/>
  <c r="Z48" i="24"/>
  <c r="AR50" i="24"/>
  <c r="AL52" i="24"/>
  <c r="P54" i="24"/>
  <c r="N39" i="24"/>
  <c r="AM44" i="24"/>
  <c r="BD45" i="24"/>
  <c r="J47" i="24"/>
  <c r="S48" i="24"/>
  <c r="AB49" i="24"/>
  <c r="AK50" i="24"/>
  <c r="AT51" i="24"/>
  <c r="BC52" i="24"/>
  <c r="I54" i="24"/>
  <c r="AG44" i="24"/>
  <c r="N49" i="24"/>
  <c r="AX53" i="24"/>
  <c r="AX55" i="24"/>
  <c r="E2" i="24"/>
  <c r="AE40" i="24"/>
  <c r="L48" i="24"/>
  <c r="AV52" i="24"/>
  <c r="AI55" i="24"/>
  <c r="AR56" i="24"/>
  <c r="BB2" i="24"/>
  <c r="D47" i="24"/>
  <c r="AN51" i="24"/>
  <c r="R55" i="24"/>
  <c r="AC56" i="24"/>
  <c r="AM2" i="24"/>
  <c r="Y45" i="24"/>
  <c r="F50" i="24"/>
  <c r="AI54" i="24"/>
  <c r="F56" i="24"/>
  <c r="P2" i="24"/>
  <c r="AV41" i="24"/>
  <c r="U48" i="24"/>
  <c r="AL55" i="24"/>
  <c r="AU56" i="24"/>
  <c r="AP46" i="24"/>
  <c r="W51" i="24"/>
  <c r="K55" i="24"/>
  <c r="X56" i="24"/>
  <c r="AH2" i="24"/>
  <c r="AH45" i="24"/>
  <c r="O50" i="24"/>
  <c r="AQ54" i="24"/>
  <c r="I56" i="24"/>
  <c r="S2" i="24"/>
  <c r="AF44" i="24"/>
  <c r="M49" i="24"/>
  <c r="AW53" i="24"/>
  <c r="AW55" i="24"/>
  <c r="D2" i="24"/>
  <c r="AY41" i="24"/>
  <c r="AO38" i="24"/>
  <c r="AM35" i="24"/>
  <c r="BB30" i="24"/>
  <c r="W42" i="24"/>
  <c r="AY37" i="24"/>
  <c r="AF42" i="24"/>
  <c r="AI45" i="24"/>
  <c r="P50" i="24"/>
  <c r="AZ54" i="24"/>
  <c r="F47" i="24"/>
  <c r="AP51" i="24"/>
  <c r="BB39" i="24"/>
  <c r="H48" i="24"/>
  <c r="AR52" i="24"/>
  <c r="U44" i="24"/>
  <c r="AL53" i="24"/>
  <c r="H46" i="24"/>
  <c r="AH48" i="24"/>
  <c r="AZ50" i="24"/>
  <c r="AT52" i="24"/>
  <c r="X54" i="24"/>
  <c r="W40" i="24"/>
  <c r="BC44" i="24"/>
  <c r="I46" i="24"/>
  <c r="R47" i="24"/>
  <c r="AA48" i="24"/>
  <c r="AJ49" i="24"/>
  <c r="AS50" i="24"/>
  <c r="BB51" i="24"/>
  <c r="H53" i="24"/>
  <c r="Q54" i="24"/>
  <c r="J45" i="24"/>
  <c r="AT49" i="24"/>
  <c r="AA54" i="24"/>
  <c r="C56" i="24"/>
  <c r="M2" i="24"/>
  <c r="BD43" i="24"/>
  <c r="AR48" i="24"/>
  <c r="Y53" i="24"/>
  <c r="AQ55" i="24"/>
  <c r="AZ56" i="24"/>
  <c r="C36" i="24"/>
  <c r="AJ47" i="24"/>
  <c r="Q52" i="24"/>
  <c r="AB55" i="24"/>
  <c r="AK56" i="24"/>
  <c r="AU2" i="24"/>
  <c r="AL50" i="24"/>
  <c r="AY54" i="24"/>
  <c r="N56" i="24"/>
  <c r="X2" i="24"/>
  <c r="Q44" i="24"/>
  <c r="BA48" i="24"/>
  <c r="AH53" i="24"/>
  <c r="AT55" i="24"/>
  <c r="BC56" i="24"/>
  <c r="AV32" i="24"/>
  <c r="S47" i="24"/>
  <c r="BC51" i="24"/>
  <c r="U55" i="24"/>
  <c r="AF56" i="24"/>
  <c r="AP2" i="24"/>
  <c r="K46" i="24"/>
  <c r="AU50" i="24"/>
  <c r="Q56" i="24"/>
  <c r="AA2" i="24"/>
  <c r="I45" i="24"/>
  <c r="AS49" i="24"/>
  <c r="Z54" i="24"/>
  <c r="L2" i="24"/>
  <c r="C37" i="15"/>
  <c r="L38" i="15"/>
  <c r="E43" i="24"/>
  <c r="AX39" i="24"/>
  <c r="AV36" i="24"/>
  <c r="O34" i="24"/>
  <c r="AA25" i="24"/>
  <c r="L38" i="24"/>
  <c r="AV42" i="24"/>
  <c r="AY45" i="24"/>
  <c r="AF50" i="24"/>
  <c r="BB33" i="24"/>
  <c r="V47" i="24"/>
  <c r="C52" i="24"/>
  <c r="Q42" i="24"/>
  <c r="X48" i="24"/>
  <c r="E53" i="24"/>
  <c r="AK44" i="24"/>
  <c r="R49" i="24"/>
  <c r="BB53" i="24"/>
  <c r="P46" i="24"/>
  <c r="AX48" i="24"/>
  <c r="M51" i="24"/>
  <c r="G53" i="24"/>
  <c r="AN54" i="24"/>
  <c r="AO42" i="24"/>
  <c r="H45" i="24"/>
  <c r="Q46" i="24"/>
  <c r="Z47" i="24"/>
  <c r="AI48" i="24"/>
  <c r="AR49" i="24"/>
  <c r="BA50" i="24"/>
  <c r="G52" i="24"/>
  <c r="P53" i="24"/>
  <c r="Y54" i="24"/>
  <c r="AP45" i="24"/>
  <c r="W50" i="24"/>
  <c r="AV54" i="24"/>
  <c r="K56" i="24"/>
  <c r="U2" i="24"/>
  <c r="AN44" i="24"/>
  <c r="U49" i="24"/>
  <c r="AY55" i="24"/>
  <c r="F2" i="24"/>
  <c r="AM40" i="24"/>
  <c r="M48" i="24"/>
  <c r="AW52" i="24"/>
  <c r="AJ55" i="24"/>
  <c r="AS56" i="24"/>
  <c r="BC2" i="24"/>
  <c r="AH46" i="24"/>
  <c r="O51" i="24"/>
  <c r="I55" i="24"/>
  <c r="V56" i="24"/>
  <c r="AF2" i="24"/>
  <c r="AW44" i="24"/>
  <c r="AD49" i="24"/>
  <c r="K54" i="24"/>
  <c r="BB55" i="24"/>
  <c r="I2" i="24"/>
  <c r="M38" i="24"/>
  <c r="AY47" i="24"/>
  <c r="AF52" i="24"/>
  <c r="AE55" i="24"/>
  <c r="AN56" i="24"/>
  <c r="AX2" i="24"/>
  <c r="AQ46" i="24"/>
  <c r="X51" i="24"/>
  <c r="N44" i="24"/>
  <c r="D41" i="24"/>
  <c r="X35" i="24"/>
  <c r="AP32" i="24"/>
  <c r="E39" i="24"/>
  <c r="AO43" i="24"/>
  <c r="AR46" i="24"/>
  <c r="Y51" i="24"/>
  <c r="BC40" i="24"/>
  <c r="O48" i="24"/>
  <c r="AY52" i="24"/>
  <c r="AJ44" i="24"/>
  <c r="Q49" i="24"/>
  <c r="BA53" i="24"/>
  <c r="AD45" i="24"/>
  <c r="K50" i="24"/>
  <c r="Y34" i="24"/>
  <c r="AF46" i="24"/>
  <c r="S49" i="24"/>
  <c r="AC51" i="24"/>
  <c r="O53" i="24"/>
  <c r="P32" i="24"/>
  <c r="Z43" i="24"/>
  <c r="P45" i="24"/>
  <c r="Y46" i="24"/>
  <c r="AH47" i="24"/>
  <c r="AQ48" i="24"/>
  <c r="AZ49" i="24"/>
  <c r="F51" i="24"/>
  <c r="O52" i="24"/>
  <c r="X53" i="24"/>
  <c r="AG54" i="24"/>
  <c r="S46" i="24"/>
  <c r="BC50" i="24"/>
  <c r="D55" i="24"/>
  <c r="S56" i="24"/>
  <c r="AC2" i="24"/>
  <c r="Q45" i="24"/>
  <c r="BA49" i="24"/>
  <c r="AE54" i="24"/>
  <c r="D56" i="24"/>
  <c r="N2" i="24"/>
  <c r="C44" i="24"/>
  <c r="AS48" i="24"/>
  <c r="Z53" i="24"/>
  <c r="AR55" i="24"/>
  <c r="BA56" i="24"/>
  <c r="AI25" i="24"/>
  <c r="K47" i="24"/>
  <c r="AU51" i="24"/>
  <c r="S55" i="24"/>
  <c r="AD56" i="24"/>
  <c r="AN2" i="24"/>
  <c r="Z45" i="24"/>
  <c r="G50" i="24"/>
  <c r="AM54" i="24"/>
  <c r="G56" i="24"/>
  <c r="Q2" i="24"/>
  <c r="AW42" i="24"/>
  <c r="AB48" i="24"/>
  <c r="I53" i="24"/>
  <c r="AM55" i="24"/>
  <c r="AV56" i="24"/>
  <c r="S33" i="24"/>
  <c r="T47" i="24"/>
  <c r="BD51" i="24"/>
  <c r="X55" i="24"/>
  <c r="AG56" i="24"/>
  <c r="AQ2" i="24"/>
  <c r="R46" i="24"/>
  <c r="BB50" i="24"/>
  <c r="C55" i="24"/>
  <c r="R56" i="24"/>
  <c r="AB2" i="24"/>
  <c r="S37" i="15"/>
  <c r="AN52" i="24"/>
  <c r="K37" i="15"/>
  <c r="AJ37" i="15"/>
  <c r="AS38" i="15"/>
  <c r="BB39" i="15"/>
  <c r="H41" i="15"/>
  <c r="U37" i="15"/>
  <c r="AD38" i="15"/>
  <c r="AM39" i="15"/>
  <c r="AT37" i="15"/>
  <c r="BC38" i="15"/>
  <c r="W37" i="15"/>
  <c r="AF38" i="15"/>
  <c r="AO39" i="15"/>
  <c r="H37" i="15"/>
  <c r="Q38" i="15"/>
  <c r="Z39" i="15"/>
  <c r="AI40" i="15"/>
  <c r="AR41" i="15"/>
  <c r="AX38" i="15"/>
  <c r="F41" i="15"/>
  <c r="AC42" i="15"/>
  <c r="AL43" i="15"/>
  <c r="AU44" i="15"/>
  <c r="BD45" i="15"/>
  <c r="J47" i="15"/>
  <c r="S48" i="15"/>
  <c r="AB49" i="15"/>
  <c r="AK50" i="15"/>
  <c r="AT51" i="15"/>
  <c r="BC52" i="15"/>
  <c r="I54" i="15"/>
  <c r="R55" i="15"/>
  <c r="AA56" i="15"/>
  <c r="AJ3" i="15"/>
  <c r="AS4" i="15"/>
  <c r="BB5" i="15"/>
  <c r="H7" i="15"/>
  <c r="Q8" i="15"/>
  <c r="Z9" i="15"/>
  <c r="AK39" i="15"/>
  <c r="AC41" i="15"/>
  <c r="AT42" i="15"/>
  <c r="BC43" i="15"/>
  <c r="I45" i="15"/>
  <c r="R46" i="15"/>
  <c r="AA47" i="15"/>
  <c r="AJ48" i="15"/>
  <c r="AS49" i="15"/>
  <c r="BB50" i="15"/>
  <c r="H52" i="15"/>
  <c r="Q53" i="15"/>
  <c r="Z54" i="15"/>
  <c r="AI55" i="15"/>
  <c r="AR56" i="15"/>
  <c r="BA3" i="15"/>
  <c r="G5" i="15"/>
  <c r="P6" i="15"/>
  <c r="Y7" i="15"/>
  <c r="AH8" i="15"/>
  <c r="AZ38" i="15"/>
  <c r="I41" i="15"/>
  <c r="AE42" i="15"/>
  <c r="AN43" i="15"/>
  <c r="AW44" i="15"/>
  <c r="C46" i="15"/>
  <c r="L47" i="15"/>
  <c r="U48" i="15"/>
  <c r="AD49" i="15"/>
  <c r="AM50" i="15"/>
  <c r="AV51" i="15"/>
  <c r="K54" i="15"/>
  <c r="T55" i="15"/>
  <c r="AC56" i="15"/>
  <c r="AL3" i="15"/>
  <c r="AU4" i="15"/>
  <c r="BD5" i="15"/>
  <c r="J7" i="15"/>
  <c r="S8" i="15"/>
  <c r="C39" i="15"/>
  <c r="J41" i="15"/>
  <c r="AF42" i="15"/>
  <c r="AO43" i="15"/>
  <c r="AX44" i="15"/>
  <c r="D46" i="15"/>
  <c r="M47" i="15"/>
  <c r="V48" i="15"/>
  <c r="AE49" i="15"/>
  <c r="AN50" i="15"/>
  <c r="AW51" i="15"/>
  <c r="C53" i="15"/>
  <c r="L54" i="15"/>
  <c r="AG37" i="15"/>
  <c r="AF40" i="15"/>
  <c r="H42" i="15"/>
  <c r="R43" i="15"/>
  <c r="AA44" i="15"/>
  <c r="AJ45" i="15"/>
  <c r="AS46" i="15"/>
  <c r="BB47" i="15"/>
  <c r="H49" i="15"/>
  <c r="Q50" i="15"/>
  <c r="Z51" i="15"/>
  <c r="AI52" i="15"/>
  <c r="AR53" i="15"/>
  <c r="BA54" i="15"/>
  <c r="G56" i="15"/>
  <c r="P3" i="15"/>
  <c r="Y4" i="15"/>
  <c r="AH5" i="15"/>
  <c r="AQ6" i="15"/>
  <c r="AZ7" i="15"/>
  <c r="F9" i="15"/>
  <c r="O10" i="15"/>
  <c r="U40" i="15"/>
  <c r="BC41" i="15"/>
  <c r="K43" i="15"/>
  <c r="T44" i="15"/>
  <c r="AC45" i="15"/>
  <c r="AL46" i="15"/>
  <c r="AU47" i="15"/>
  <c r="BD48" i="15"/>
  <c r="J50" i="15"/>
  <c r="S51" i="15"/>
  <c r="AB52" i="15"/>
  <c r="AK53" i="15"/>
  <c r="AT54" i="15"/>
  <c r="BC55" i="15"/>
  <c r="I3" i="15"/>
  <c r="R4" i="15"/>
  <c r="AA5" i="15"/>
  <c r="AJ6" i="15"/>
  <c r="AS7" i="15"/>
  <c r="BB8" i="15"/>
  <c r="I40" i="15"/>
  <c r="AT41" i="15"/>
  <c r="D43" i="15"/>
  <c r="M44" i="15"/>
  <c r="V45" i="15"/>
  <c r="AE46" i="15"/>
  <c r="AN47" i="15"/>
  <c r="AW48" i="15"/>
  <c r="C50" i="15"/>
  <c r="L51" i="15"/>
  <c r="U52" i="15"/>
  <c r="AD53" i="15"/>
  <c r="AM54" i="15"/>
  <c r="AV55" i="15"/>
  <c r="K4" i="15"/>
  <c r="T5" i="15"/>
  <c r="AC6" i="15"/>
  <c r="AL7" i="15"/>
  <c r="AU8" i="15"/>
  <c r="AI39" i="15"/>
  <c r="Z41" i="15"/>
  <c r="AR42" i="15"/>
  <c r="BA43" i="15"/>
  <c r="G45" i="15"/>
  <c r="P46" i="15"/>
  <c r="AU54" i="24"/>
  <c r="AQ37" i="15"/>
  <c r="AR37" i="15"/>
  <c r="BA38" i="15"/>
  <c r="G40" i="15"/>
  <c r="P41" i="15"/>
  <c r="AC37" i="15"/>
  <c r="AL38" i="15"/>
  <c r="AU39" i="15"/>
  <c r="BB37" i="15"/>
  <c r="H39" i="15"/>
  <c r="AE37" i="15"/>
  <c r="AN38" i="15"/>
  <c r="AW39" i="15"/>
  <c r="P37" i="15"/>
  <c r="Y38" i="15"/>
  <c r="AH39" i="15"/>
  <c r="AQ40" i="15"/>
  <c r="AZ41" i="15"/>
  <c r="M39" i="15"/>
  <c r="Q41" i="15"/>
  <c r="AK42" i="15"/>
  <c r="AT43" i="15"/>
  <c r="BC44" i="15"/>
  <c r="I46" i="15"/>
  <c r="R47" i="15"/>
  <c r="AA48" i="15"/>
  <c r="AJ49" i="15"/>
  <c r="AS50" i="15"/>
  <c r="BB51" i="15"/>
  <c r="H53" i="15"/>
  <c r="Q54" i="15"/>
  <c r="Z55" i="15"/>
  <c r="AI56" i="15"/>
  <c r="AR3" i="15"/>
  <c r="BA4" i="15"/>
  <c r="G6" i="15"/>
  <c r="P7" i="15"/>
  <c r="Y8" i="15"/>
  <c r="AH9" i="15"/>
  <c r="BD39" i="15"/>
  <c r="AM41" i="15"/>
  <c r="BB42" i="15"/>
  <c r="H44" i="15"/>
  <c r="Q45" i="15"/>
  <c r="Z46" i="15"/>
  <c r="AI47" i="15"/>
  <c r="AR48" i="15"/>
  <c r="BA49" i="15"/>
  <c r="G51" i="15"/>
  <c r="P52" i="15"/>
  <c r="Y53" i="15"/>
  <c r="AH54" i="15"/>
  <c r="AQ55" i="15"/>
  <c r="AZ56" i="15"/>
  <c r="F4" i="15"/>
  <c r="O5" i="15"/>
  <c r="X6" i="15"/>
  <c r="AG7" i="15"/>
  <c r="AP8" i="15"/>
  <c r="T39" i="15"/>
  <c r="S41" i="15"/>
  <c r="AM42" i="15"/>
  <c r="AV43" i="15"/>
  <c r="K46" i="15"/>
  <c r="T47" i="15"/>
  <c r="AC48" i="15"/>
  <c r="AL49" i="15"/>
  <c r="AU50" i="15"/>
  <c r="BD51" i="15"/>
  <c r="J53" i="15"/>
  <c r="S54" i="15"/>
  <c r="AB55" i="15"/>
  <c r="AK56" i="15"/>
  <c r="AT3" i="15"/>
  <c r="BC4" i="15"/>
  <c r="I6" i="15"/>
  <c r="R7" i="15"/>
  <c r="AA8" i="15"/>
  <c r="U39" i="15"/>
  <c r="U41" i="15"/>
  <c r="AN42" i="15"/>
  <c r="AW43" i="15"/>
  <c r="C45" i="15"/>
  <c r="L46" i="15"/>
  <c r="U47" i="15"/>
  <c r="AD48" i="15"/>
  <c r="AM49" i="15"/>
  <c r="AV50" i="15"/>
  <c r="K53" i="15"/>
  <c r="T54" i="15"/>
  <c r="J38" i="15"/>
  <c r="AS40" i="15"/>
  <c r="Q42" i="15"/>
  <c r="Z43" i="15"/>
  <c r="AI44" i="15"/>
  <c r="AR45" i="15"/>
  <c r="BA46" i="15"/>
  <c r="G48" i="15"/>
  <c r="P49" i="15"/>
  <c r="Y50" i="15"/>
  <c r="AH51" i="15"/>
  <c r="AQ52" i="15"/>
  <c r="AZ53" i="15"/>
  <c r="F55" i="15"/>
  <c r="O56" i="15"/>
  <c r="X3" i="15"/>
  <c r="AG4" i="15"/>
  <c r="AP5" i="15"/>
  <c r="AY6" i="15"/>
  <c r="E8" i="15"/>
  <c r="N9" i="15"/>
  <c r="W10" i="15"/>
  <c r="AG40" i="15"/>
  <c r="I42" i="15"/>
  <c r="S43" i="15"/>
  <c r="AB44" i="15"/>
  <c r="AK45" i="15"/>
  <c r="AT46" i="15"/>
  <c r="BC47" i="15"/>
  <c r="I49" i="15"/>
  <c r="R50" i="15"/>
  <c r="AA51" i="15"/>
  <c r="AJ52" i="15"/>
  <c r="AS53" i="15"/>
  <c r="BB54" i="15"/>
  <c r="H56" i="15"/>
  <c r="Q3" i="15"/>
  <c r="Z4" i="15"/>
  <c r="AI5" i="15"/>
  <c r="AR6" i="15"/>
  <c r="BA7" i="15"/>
  <c r="G9" i="15"/>
  <c r="V40" i="15"/>
  <c r="BD41" i="15"/>
  <c r="L43" i="15"/>
  <c r="U44" i="15"/>
  <c r="AD45" i="15"/>
  <c r="AM46" i="15"/>
  <c r="AV47" i="15"/>
  <c r="K50" i="15"/>
  <c r="T51" i="15"/>
  <c r="AC52" i="15"/>
  <c r="AL53" i="15"/>
  <c r="AU54" i="15"/>
  <c r="BD55" i="15"/>
  <c r="J3" i="15"/>
  <c r="S4" i="15"/>
  <c r="L55" i="24"/>
  <c r="AG55" i="24"/>
  <c r="D38" i="15"/>
  <c r="AZ37" i="15"/>
  <c r="F39" i="15"/>
  <c r="O40" i="15"/>
  <c r="X41" i="15"/>
  <c r="AK37" i="15"/>
  <c r="AT38" i="15"/>
  <c r="BC39" i="15"/>
  <c r="G38" i="15"/>
  <c r="P39" i="15"/>
  <c r="AM37" i="15"/>
  <c r="AV38" i="15"/>
  <c r="X37" i="15"/>
  <c r="AG38" i="15"/>
  <c r="AP39" i="15"/>
  <c r="AY40" i="15"/>
  <c r="E42" i="15"/>
  <c r="AJ39" i="15"/>
  <c r="AA41" i="15"/>
  <c r="AS42" i="15"/>
  <c r="BB43" i="15"/>
  <c r="H45" i="15"/>
  <c r="Q46" i="15"/>
  <c r="Z47" i="15"/>
  <c r="AI48" i="15"/>
  <c r="AR49" i="15"/>
  <c r="BA50" i="15"/>
  <c r="G52" i="15"/>
  <c r="P53" i="15"/>
  <c r="Y54" i="15"/>
  <c r="AH55" i="15"/>
  <c r="AQ56" i="15"/>
  <c r="AZ3" i="15"/>
  <c r="F5" i="15"/>
  <c r="O6" i="15"/>
  <c r="X7" i="15"/>
  <c r="AG8" i="15"/>
  <c r="AP9" i="15"/>
  <c r="N40" i="15"/>
  <c r="AX41" i="15"/>
  <c r="G43" i="15"/>
  <c r="P44" i="15"/>
  <c r="Y45" i="15"/>
  <c r="AH46" i="15"/>
  <c r="AQ47" i="15"/>
  <c r="AZ48" i="15"/>
  <c r="F50" i="15"/>
  <c r="O51" i="15"/>
  <c r="X52" i="15"/>
  <c r="AG53" i="15"/>
  <c r="AP54" i="15"/>
  <c r="AY55" i="15"/>
  <c r="E3" i="15"/>
  <c r="N4" i="15"/>
  <c r="W5" i="15"/>
  <c r="AF6" i="15"/>
  <c r="AO7" i="15"/>
  <c r="AX8" i="15"/>
  <c r="AQ39" i="15"/>
  <c r="AD41" i="15"/>
  <c r="AU42" i="15"/>
  <c r="BD43" i="15"/>
  <c r="J45" i="15"/>
  <c r="S46" i="15"/>
  <c r="AB47" i="15"/>
  <c r="AK48" i="15"/>
  <c r="AT49" i="15"/>
  <c r="BC50" i="15"/>
  <c r="I52" i="15"/>
  <c r="R53" i="15"/>
  <c r="AA54" i="15"/>
  <c r="AJ55" i="15"/>
  <c r="AS56" i="15"/>
  <c r="BB3" i="15"/>
  <c r="H5" i="15"/>
  <c r="Q6" i="15"/>
  <c r="Z7" i="15"/>
  <c r="AI8" i="15"/>
  <c r="AR39" i="15"/>
  <c r="AE41" i="15"/>
  <c r="AV42" i="15"/>
  <c r="K45" i="15"/>
  <c r="T46" i="15"/>
  <c r="AC47" i="15"/>
  <c r="AL48" i="15"/>
  <c r="AU49" i="15"/>
  <c r="BD50" i="15"/>
  <c r="J52" i="15"/>
  <c r="S53" i="15"/>
  <c r="AB54" i="15"/>
  <c r="AJ38" i="15"/>
  <c r="BD40" i="15"/>
  <c r="Y42" i="15"/>
  <c r="AH43" i="15"/>
  <c r="AQ44" i="15"/>
  <c r="AZ45" i="15"/>
  <c r="F47" i="15"/>
  <c r="O48" i="15"/>
  <c r="X49" i="15"/>
  <c r="AG50" i="15"/>
  <c r="AP51" i="15"/>
  <c r="AY52" i="15"/>
  <c r="E54" i="15"/>
  <c r="N55" i="15"/>
  <c r="W56" i="15"/>
  <c r="AF3" i="15"/>
  <c r="AO4" i="15"/>
  <c r="AX5" i="15"/>
  <c r="D7" i="15"/>
  <c r="M8" i="15"/>
  <c r="V9" i="15"/>
  <c r="AH37" i="15"/>
  <c r="AT40" i="15"/>
  <c r="R42" i="15"/>
  <c r="AA43" i="15"/>
  <c r="AJ44" i="15"/>
  <c r="AS45" i="15"/>
  <c r="BB46" i="15"/>
  <c r="H48" i="15"/>
  <c r="Q49" i="15"/>
  <c r="Z50" i="15"/>
  <c r="AI51" i="15"/>
  <c r="AR52" i="15"/>
  <c r="BA53" i="15"/>
  <c r="G55" i="15"/>
  <c r="P56" i="15"/>
  <c r="Y3" i="15"/>
  <c r="AH4" i="15"/>
  <c r="AQ5" i="15"/>
  <c r="AZ6" i="15"/>
  <c r="F8" i="15"/>
  <c r="AO37" i="15"/>
  <c r="AJ40" i="15"/>
  <c r="J42" i="15"/>
  <c r="T43" i="15"/>
  <c r="AC44" i="15"/>
  <c r="AL45" i="15"/>
  <c r="AU46" i="15"/>
  <c r="BD47" i="15"/>
  <c r="J49" i="15"/>
  <c r="S50" i="15"/>
  <c r="AB51" i="15"/>
  <c r="AK52" i="15"/>
  <c r="AT53" i="15"/>
  <c r="Y56" i="24"/>
  <c r="J56" i="24"/>
  <c r="T38" i="15"/>
  <c r="E38" i="15"/>
  <c r="N39" i="15"/>
  <c r="W40" i="15"/>
  <c r="AF41" i="15"/>
  <c r="AS37" i="15"/>
  <c r="BB38" i="15"/>
  <c r="F37" i="15"/>
  <c r="O38" i="15"/>
  <c r="X39" i="15"/>
  <c r="AU37" i="15"/>
  <c r="BD38" i="15"/>
  <c r="J40" i="15"/>
  <c r="AF37" i="15"/>
  <c r="AO38" i="15"/>
  <c r="AX39" i="15"/>
  <c r="D41" i="15"/>
  <c r="M42" i="15"/>
  <c r="BA39" i="15"/>
  <c r="AL41" i="15"/>
  <c r="BA42" i="15"/>
  <c r="G44" i="15"/>
  <c r="P45" i="15"/>
  <c r="Y46" i="15"/>
  <c r="AH47" i="15"/>
  <c r="AQ48" i="15"/>
  <c r="AZ49" i="15"/>
  <c r="F51" i="15"/>
  <c r="O52" i="15"/>
  <c r="X53" i="15"/>
  <c r="AG54" i="15"/>
  <c r="AP55" i="15"/>
  <c r="AY56" i="15"/>
  <c r="E4" i="15"/>
  <c r="N5" i="15"/>
  <c r="W6" i="15"/>
  <c r="AF7" i="15"/>
  <c r="AO8" i="15"/>
  <c r="Q37" i="15"/>
  <c r="AB40" i="15"/>
  <c r="D42" i="15"/>
  <c r="O43" i="15"/>
  <c r="X44" i="15"/>
  <c r="AG45" i="15"/>
  <c r="AP46" i="15"/>
  <c r="AY47" i="15"/>
  <c r="E49" i="15"/>
  <c r="N50" i="15"/>
  <c r="W51" i="15"/>
  <c r="AF52" i="15"/>
  <c r="AO53" i="15"/>
  <c r="AX54" i="15"/>
  <c r="D56" i="15"/>
  <c r="M3" i="15"/>
  <c r="V4" i="15"/>
  <c r="AE5" i="15"/>
  <c r="AN6" i="15"/>
  <c r="AW7" i="15"/>
  <c r="C9" i="15"/>
  <c r="D40" i="15"/>
  <c r="AO41" i="15"/>
  <c r="BC42" i="15"/>
  <c r="I44" i="15"/>
  <c r="R45" i="15"/>
  <c r="AA46" i="15"/>
  <c r="AJ47" i="15"/>
  <c r="AS48" i="15"/>
  <c r="BB49" i="15"/>
  <c r="H51" i="15"/>
  <c r="Q52" i="15"/>
  <c r="Z53" i="15"/>
  <c r="AI54" i="15"/>
  <c r="AR55" i="15"/>
  <c r="BA56" i="15"/>
  <c r="G4" i="15"/>
  <c r="P5" i="15"/>
  <c r="Y6" i="15"/>
  <c r="AH7" i="15"/>
  <c r="AQ8" i="15"/>
  <c r="E40" i="15"/>
  <c r="AP41" i="15"/>
  <c r="BD42" i="15"/>
  <c r="J44" i="15"/>
  <c r="S45" i="15"/>
  <c r="AB46" i="15"/>
  <c r="AK47" i="15"/>
  <c r="AT48" i="15"/>
  <c r="BC49" i="15"/>
  <c r="I51" i="15"/>
  <c r="R52" i="15"/>
  <c r="AA53" i="15"/>
  <c r="AJ54" i="15"/>
  <c r="D39" i="15"/>
  <c r="K41" i="15"/>
  <c r="AG42" i="15"/>
  <c r="AP43" i="15"/>
  <c r="AY44" i="15"/>
  <c r="E46" i="15"/>
  <c r="N47" i="15"/>
  <c r="W48" i="15"/>
  <c r="AF49" i="15"/>
  <c r="AO50" i="15"/>
  <c r="AX51" i="15"/>
  <c r="D53" i="15"/>
  <c r="M54" i="15"/>
  <c r="V55" i="15"/>
  <c r="AE56" i="15"/>
  <c r="AN3" i="15"/>
  <c r="AW4" i="15"/>
  <c r="C6" i="15"/>
  <c r="L7" i="15"/>
  <c r="U8" i="15"/>
  <c r="AD9" i="15"/>
  <c r="K38" i="15"/>
  <c r="Z42" i="15"/>
  <c r="AI43" i="15"/>
  <c r="AR44" i="15"/>
  <c r="BA45" i="15"/>
  <c r="G47" i="15"/>
  <c r="P48" i="15"/>
  <c r="Y49" i="15"/>
  <c r="AH50" i="15"/>
  <c r="AQ51" i="15"/>
  <c r="AZ52" i="15"/>
  <c r="F54" i="15"/>
  <c r="O55" i="15"/>
  <c r="X56" i="15"/>
  <c r="AG3" i="15"/>
  <c r="AP4" i="15"/>
  <c r="AY5" i="15"/>
  <c r="E7" i="15"/>
  <c r="N8" i="15"/>
  <c r="R38" i="15"/>
  <c r="AV40" i="15"/>
  <c r="S42" i="15"/>
  <c r="AB43" i="15"/>
  <c r="AK44" i="15"/>
  <c r="AT45" i="15"/>
  <c r="BC46" i="15"/>
  <c r="I48" i="15"/>
  <c r="R49" i="15"/>
  <c r="AA50" i="15"/>
  <c r="AJ51" i="15"/>
  <c r="AS52" i="15"/>
  <c r="BB53" i="15"/>
  <c r="H55" i="15"/>
  <c r="Q56" i="15"/>
  <c r="Z3" i="15"/>
  <c r="AI4" i="15"/>
  <c r="AR5" i="15"/>
  <c r="BA6" i="15"/>
  <c r="G8" i="15"/>
  <c r="P9" i="15"/>
  <c r="X40" i="15"/>
  <c r="M43" i="15"/>
  <c r="V44" i="15"/>
  <c r="AE45" i="15"/>
  <c r="AI2" i="24"/>
  <c r="AP56" i="24"/>
  <c r="AB38" i="15"/>
  <c r="M38" i="15"/>
  <c r="V39" i="15"/>
  <c r="AE40" i="15"/>
  <c r="AN41" i="15"/>
  <c r="BA37" i="15"/>
  <c r="G39" i="15"/>
  <c r="N37" i="15"/>
  <c r="W38" i="15"/>
  <c r="AF39" i="15"/>
  <c r="BC37" i="15"/>
  <c r="I39" i="15"/>
  <c r="R40" i="15"/>
  <c r="AN37" i="15"/>
  <c r="AW38" i="15"/>
  <c r="C40" i="15"/>
  <c r="L41" i="15"/>
  <c r="M40" i="15"/>
  <c r="AW41" i="15"/>
  <c r="F43" i="15"/>
  <c r="O44" i="15"/>
  <c r="X45" i="15"/>
  <c r="AG46" i="15"/>
  <c r="AP47" i="15"/>
  <c r="AY48" i="15"/>
  <c r="E50" i="15"/>
  <c r="N51" i="15"/>
  <c r="W52" i="15"/>
  <c r="AF53" i="15"/>
  <c r="AO54" i="15"/>
  <c r="AX55" i="15"/>
  <c r="D3" i="15"/>
  <c r="M4" i="15"/>
  <c r="V5" i="15"/>
  <c r="AE6" i="15"/>
  <c r="AN7" i="15"/>
  <c r="AW8" i="15"/>
  <c r="AX37" i="15"/>
  <c r="AN40" i="15"/>
  <c r="N42" i="15"/>
  <c r="W43" i="15"/>
  <c r="AF44" i="15"/>
  <c r="AO45" i="15"/>
  <c r="AX46" i="15"/>
  <c r="D48" i="15"/>
  <c r="M49" i="15"/>
  <c r="V50" i="15"/>
  <c r="AE51" i="15"/>
  <c r="AN52" i="15"/>
  <c r="AW53" i="15"/>
  <c r="C55" i="15"/>
  <c r="L56" i="15"/>
  <c r="U3" i="15"/>
  <c r="AD4" i="15"/>
  <c r="AM5" i="15"/>
  <c r="AV6" i="15"/>
  <c r="K9" i="15"/>
  <c r="P40" i="15"/>
  <c r="AY41" i="15"/>
  <c r="H43" i="15"/>
  <c r="Q44" i="15"/>
  <c r="Z45" i="15"/>
  <c r="AI46" i="15"/>
  <c r="AR47" i="15"/>
  <c r="BA48" i="15"/>
  <c r="G50" i="15"/>
  <c r="P51" i="15"/>
  <c r="Y52" i="15"/>
  <c r="AH53" i="15"/>
  <c r="AQ54" i="15"/>
  <c r="AZ55" i="15"/>
  <c r="F3" i="15"/>
  <c r="O4" i="15"/>
  <c r="X5" i="15"/>
  <c r="AG6" i="15"/>
  <c r="AP7" i="15"/>
  <c r="AY8" i="15"/>
  <c r="Q40" i="15"/>
  <c r="BA41" i="15"/>
  <c r="I43" i="15"/>
  <c r="R44" i="15"/>
  <c r="AA45" i="15"/>
  <c r="AJ46" i="15"/>
  <c r="AS47" i="15"/>
  <c r="BB48" i="15"/>
  <c r="H50" i="15"/>
  <c r="Q51" i="15"/>
  <c r="Z52" i="15"/>
  <c r="AI53" i="15"/>
  <c r="AR54" i="15"/>
  <c r="AA39" i="15"/>
  <c r="V41" i="15"/>
  <c r="AO42" i="15"/>
  <c r="AX43" i="15"/>
  <c r="D45" i="15"/>
  <c r="M46" i="15"/>
  <c r="V47" i="15"/>
  <c r="AE48" i="15"/>
  <c r="AN49" i="15"/>
  <c r="AW50" i="15"/>
  <c r="C52" i="15"/>
  <c r="L53" i="15"/>
  <c r="U54" i="15"/>
  <c r="AD55" i="15"/>
  <c r="AM56" i="15"/>
  <c r="AV3" i="15"/>
  <c r="K6" i="15"/>
  <c r="T7" i="15"/>
  <c r="AC8" i="15"/>
  <c r="AL9" i="15"/>
  <c r="AP38" i="15"/>
  <c r="M41" i="15"/>
  <c r="AH42" i="15"/>
  <c r="AQ43" i="15"/>
  <c r="AZ44" i="15"/>
  <c r="F46" i="15"/>
  <c r="O47" i="15"/>
  <c r="X48" i="15"/>
  <c r="AG49" i="15"/>
  <c r="AP50" i="15"/>
  <c r="AY51" i="15"/>
  <c r="E53" i="15"/>
  <c r="N54" i="15"/>
  <c r="W55" i="15"/>
  <c r="AF56" i="15"/>
  <c r="AO3" i="15"/>
  <c r="AX4" i="15"/>
  <c r="D6" i="15"/>
  <c r="M7" i="15"/>
  <c r="V8" i="15"/>
  <c r="AQ38" i="15"/>
  <c r="C41" i="15"/>
  <c r="AA42" i="15"/>
  <c r="AJ43" i="15"/>
  <c r="AS44" i="15"/>
  <c r="BB45" i="15"/>
  <c r="H47" i="15"/>
  <c r="Q48" i="15"/>
  <c r="Z49" i="15"/>
  <c r="AI50" i="15"/>
  <c r="AR51" i="15"/>
  <c r="BA52" i="15"/>
  <c r="G54" i="15"/>
  <c r="P55" i="15"/>
  <c r="Y56" i="15"/>
  <c r="AH3" i="15"/>
  <c r="AQ4" i="15"/>
  <c r="AZ5" i="15"/>
  <c r="F7" i="15"/>
  <c r="O8" i="15"/>
  <c r="AP37" i="15"/>
  <c r="AK40" i="15"/>
  <c r="K42" i="15"/>
  <c r="U43" i="15"/>
  <c r="AD44" i="15"/>
  <c r="AM45" i="15"/>
  <c r="AV46" i="15"/>
  <c r="K49" i="15"/>
  <c r="T50" i="15"/>
  <c r="AC51" i="15"/>
  <c r="AL52" i="15"/>
  <c r="AU53" i="15"/>
  <c r="BD54" i="15"/>
  <c r="U55" i="15"/>
  <c r="V6" i="15"/>
  <c r="AS9" i="15"/>
  <c r="AO45" i="24"/>
  <c r="T2" i="24"/>
  <c r="L37" i="15"/>
  <c r="U38" i="15"/>
  <c r="AD39" i="15"/>
  <c r="AM40" i="15"/>
  <c r="AV41" i="15"/>
  <c r="F38" i="15"/>
  <c r="O39" i="15"/>
  <c r="V37" i="15"/>
  <c r="AE38" i="15"/>
  <c r="AN39" i="15"/>
  <c r="H38" i="15"/>
  <c r="Q39" i="15"/>
  <c r="Z40" i="15"/>
  <c r="AV37" i="15"/>
  <c r="K40" i="15"/>
  <c r="T41" i="15"/>
  <c r="I37" i="15"/>
  <c r="Y40" i="15"/>
  <c r="C42" i="15"/>
  <c r="N43" i="15"/>
  <c r="W44" i="15"/>
  <c r="AF45" i="15"/>
  <c r="AO46" i="15"/>
  <c r="AX47" i="15"/>
  <c r="D49" i="15"/>
  <c r="M50" i="15"/>
  <c r="V51" i="15"/>
  <c r="AE52" i="15"/>
  <c r="AN53" i="15"/>
  <c r="AW54" i="15"/>
  <c r="C56" i="15"/>
  <c r="L3" i="15"/>
  <c r="U4" i="15"/>
  <c r="AD5" i="15"/>
  <c r="AM6" i="15"/>
  <c r="AV7" i="15"/>
  <c r="AA38" i="15"/>
  <c r="AZ40" i="15"/>
  <c r="V42" i="15"/>
  <c r="AE43" i="15"/>
  <c r="AN44" i="15"/>
  <c r="AW45" i="15"/>
  <c r="C47" i="15"/>
  <c r="L48" i="15"/>
  <c r="U49" i="15"/>
  <c r="AD50" i="15"/>
  <c r="AM51" i="15"/>
  <c r="AV52" i="15"/>
  <c r="K55" i="15"/>
  <c r="T56" i="15"/>
  <c r="AC3" i="15"/>
  <c r="AL4" i="15"/>
  <c r="AU5" i="15"/>
  <c r="BD6" i="15"/>
  <c r="J8" i="15"/>
  <c r="Y37" i="15"/>
  <c r="AC40" i="15"/>
  <c r="F42" i="15"/>
  <c r="P43" i="15"/>
  <c r="Y44" i="15"/>
  <c r="AH45" i="15"/>
  <c r="AQ46" i="15"/>
  <c r="AZ47" i="15"/>
  <c r="F49" i="15"/>
  <c r="O50" i="15"/>
  <c r="X51" i="15"/>
  <c r="AG52" i="15"/>
  <c r="AP53" i="15"/>
  <c r="AY54" i="15"/>
  <c r="E56" i="15"/>
  <c r="N3" i="15"/>
  <c r="W4" i="15"/>
  <c r="AF5" i="15"/>
  <c r="AO6" i="15"/>
  <c r="AX7" i="15"/>
  <c r="Z37" i="15"/>
  <c r="AD40" i="15"/>
  <c r="G42" i="15"/>
  <c r="Q43" i="15"/>
  <c r="Z44" i="15"/>
  <c r="AI45" i="15"/>
  <c r="AR46" i="15"/>
  <c r="BA47" i="15"/>
  <c r="G49" i="15"/>
  <c r="P50" i="15"/>
  <c r="Y51" i="15"/>
  <c r="AH52" i="15"/>
  <c r="AQ53" i="15"/>
  <c r="AZ54" i="15"/>
  <c r="AS39" i="15"/>
  <c r="AG41" i="15"/>
  <c r="AW42" i="15"/>
  <c r="C44" i="15"/>
  <c r="L45" i="15"/>
  <c r="U46" i="15"/>
  <c r="AD47" i="15"/>
  <c r="AM48" i="15"/>
  <c r="AV49" i="15"/>
  <c r="K52" i="15"/>
  <c r="T53" i="15"/>
  <c r="AC54" i="15"/>
  <c r="AL55" i="15"/>
  <c r="AU56" i="15"/>
  <c r="BD3" i="15"/>
  <c r="J5" i="15"/>
  <c r="S6" i="15"/>
  <c r="AB7" i="15"/>
  <c r="AK8" i="15"/>
  <c r="AT9" i="15"/>
  <c r="AB39" i="15"/>
  <c r="W41" i="15"/>
  <c r="AP42" i="15"/>
  <c r="AY43" i="15"/>
  <c r="E45" i="15"/>
  <c r="N46" i="15"/>
  <c r="W47" i="15"/>
  <c r="AF48" i="15"/>
  <c r="AO49" i="15"/>
  <c r="AX50" i="15"/>
  <c r="D52" i="15"/>
  <c r="M53" i="15"/>
  <c r="V54" i="15"/>
  <c r="AE55" i="15"/>
  <c r="AN56" i="15"/>
  <c r="AW3" i="15"/>
  <c r="C5" i="15"/>
  <c r="L6" i="15"/>
  <c r="U7" i="15"/>
  <c r="AD8" i="15"/>
  <c r="K39" i="15"/>
  <c r="N41" i="15"/>
  <c r="AI42" i="15"/>
  <c r="AR43" i="15"/>
  <c r="BA44" i="15"/>
  <c r="G46" i="15"/>
  <c r="P47" i="15"/>
  <c r="Y48" i="15"/>
  <c r="AH49" i="15"/>
  <c r="AQ50" i="15"/>
  <c r="AZ51" i="15"/>
  <c r="F53" i="15"/>
  <c r="O54" i="15"/>
  <c r="X55" i="15"/>
  <c r="AG56" i="15"/>
  <c r="AP3" i="15"/>
  <c r="AY4" i="15"/>
  <c r="E6" i="15"/>
  <c r="N7" i="15"/>
  <c r="W8" i="15"/>
  <c r="S38" i="15"/>
  <c r="AW40" i="15"/>
  <c r="T42" i="15"/>
  <c r="AC43" i="15"/>
  <c r="AL44" i="15"/>
  <c r="AU45" i="15"/>
  <c r="BD46" i="15"/>
  <c r="J48" i="15"/>
  <c r="S49" i="15"/>
  <c r="AB50" i="15"/>
  <c r="AK51" i="15"/>
  <c r="AT52" i="15"/>
  <c r="D48" i="24"/>
  <c r="AZ2" i="24"/>
  <c r="T37" i="15"/>
  <c r="AC38" i="15"/>
  <c r="AL39" i="15"/>
  <c r="AU40" i="15"/>
  <c r="E37" i="15"/>
  <c r="N38" i="15"/>
  <c r="W39" i="15"/>
  <c r="AD37" i="15"/>
  <c r="AM38" i="15"/>
  <c r="G37" i="15"/>
  <c r="P38" i="15"/>
  <c r="Y39" i="15"/>
  <c r="AH40" i="15"/>
  <c r="BD37" i="15"/>
  <c r="J39" i="15"/>
  <c r="S40" i="15"/>
  <c r="AB41" i="15"/>
  <c r="AW37" i="15"/>
  <c r="AL40" i="15"/>
  <c r="L42" i="15"/>
  <c r="V43" i="15"/>
  <c r="AE44" i="15"/>
  <c r="AN45" i="15"/>
  <c r="AW46" i="15"/>
  <c r="C48" i="15"/>
  <c r="L49" i="15"/>
  <c r="U50" i="15"/>
  <c r="AD51" i="15"/>
  <c r="AM52" i="15"/>
  <c r="AV53" i="15"/>
  <c r="K56" i="15"/>
  <c r="T3" i="15"/>
  <c r="AC4" i="15"/>
  <c r="AL5" i="15"/>
  <c r="AU6" i="15"/>
  <c r="BD7" i="15"/>
  <c r="J9" i="15"/>
  <c r="AY38" i="15"/>
  <c r="G41" i="15"/>
  <c r="AD42" i="15"/>
  <c r="AM43" i="15"/>
  <c r="AV44" i="15"/>
  <c r="K47" i="15"/>
  <c r="T48" i="15"/>
  <c r="AC49" i="15"/>
  <c r="AL50" i="15"/>
  <c r="AU51" i="15"/>
  <c r="BD52" i="15"/>
  <c r="J54" i="15"/>
  <c r="S55" i="15"/>
  <c r="AB56" i="15"/>
  <c r="AK3" i="15"/>
  <c r="AT4" i="15"/>
  <c r="BC5" i="15"/>
  <c r="I7" i="15"/>
  <c r="R8" i="15"/>
  <c r="AO40" i="15"/>
  <c r="O42" i="15"/>
  <c r="X43" i="15"/>
  <c r="AG44" i="15"/>
  <c r="AP45" i="15"/>
  <c r="AY46" i="15"/>
  <c r="E48" i="15"/>
  <c r="N49" i="15"/>
  <c r="W50" i="15"/>
  <c r="AF51" i="15"/>
  <c r="AO52" i="15"/>
  <c r="AX53" i="15"/>
  <c r="D55" i="15"/>
  <c r="M56" i="15"/>
  <c r="V3" i="15"/>
  <c r="AE4" i="15"/>
  <c r="AN5" i="15"/>
  <c r="AW6" i="15"/>
  <c r="C8" i="15"/>
  <c r="C38" i="15"/>
  <c r="AR40" i="15"/>
  <c r="P42" i="15"/>
  <c r="Y43" i="15"/>
  <c r="AH44" i="15"/>
  <c r="AQ45" i="15"/>
  <c r="AZ46" i="15"/>
  <c r="F48" i="15"/>
  <c r="O49" i="15"/>
  <c r="X50" i="15"/>
  <c r="AG51" i="15"/>
  <c r="AP52" i="15"/>
  <c r="AY53" i="15"/>
  <c r="E55" i="15"/>
  <c r="F40" i="15"/>
  <c r="AQ41" i="15"/>
  <c r="K44" i="15"/>
  <c r="T45" i="15"/>
  <c r="AC46" i="15"/>
  <c r="AL47" i="15"/>
  <c r="AU48" i="15"/>
  <c r="BD49" i="15"/>
  <c r="J51" i="15"/>
  <c r="S52" i="15"/>
  <c r="AB53" i="15"/>
  <c r="AK54" i="15"/>
  <c r="AT55" i="15"/>
  <c r="BC56" i="15"/>
  <c r="I4" i="15"/>
  <c r="R5" i="15"/>
  <c r="AA6" i="15"/>
  <c r="AJ7" i="15"/>
  <c r="AS8" i="15"/>
  <c r="BB9" i="15"/>
  <c r="AV39" i="15"/>
  <c r="AH41" i="15"/>
  <c r="AX42" i="15"/>
  <c r="D44" i="15"/>
  <c r="M45" i="15"/>
  <c r="V46" i="15"/>
  <c r="AE47" i="15"/>
  <c r="AN48" i="15"/>
  <c r="AW49" i="15"/>
  <c r="C51" i="15"/>
  <c r="L52" i="15"/>
  <c r="U53" i="15"/>
  <c r="AD54" i="15"/>
  <c r="AM55" i="15"/>
  <c r="AV56" i="15"/>
  <c r="K5" i="15"/>
  <c r="T6" i="15"/>
  <c r="AC7" i="15"/>
  <c r="AL8" i="15"/>
  <c r="AC39" i="15"/>
  <c r="Y41" i="15"/>
  <c r="AQ42" i="15"/>
  <c r="AZ43" i="15"/>
  <c r="F45" i="15"/>
  <c r="O46" i="15"/>
  <c r="X47" i="15"/>
  <c r="AG48" i="15"/>
  <c r="AP49" i="15"/>
  <c r="AY50" i="15"/>
  <c r="E52" i="15"/>
  <c r="N53" i="15"/>
  <c r="W54" i="15"/>
  <c r="AF55" i="15"/>
  <c r="V50" i="24"/>
  <c r="R37" i="15"/>
  <c r="AB37" i="15"/>
  <c r="AK38" i="15"/>
  <c r="AT39" i="15"/>
  <c r="BC40" i="15"/>
  <c r="M37" i="15"/>
  <c r="V38" i="15"/>
  <c r="AE39" i="15"/>
  <c r="AL37" i="15"/>
  <c r="AU38" i="15"/>
  <c r="O37" i="15"/>
  <c r="X38" i="15"/>
  <c r="AG39" i="15"/>
  <c r="AP40" i="15"/>
  <c r="I38" i="15"/>
  <c r="R39" i="15"/>
  <c r="AA40" i="15"/>
  <c r="AJ41" i="15"/>
  <c r="Z38" i="15"/>
  <c r="AX40" i="15"/>
  <c r="U42" i="15"/>
  <c r="AD43" i="15"/>
  <c r="AM44" i="15"/>
  <c r="AV45" i="15"/>
  <c r="K48" i="15"/>
  <c r="T49" i="15"/>
  <c r="AC50" i="15"/>
  <c r="AL51" i="15"/>
  <c r="AU52" i="15"/>
  <c r="BD53" i="15"/>
  <c r="J55" i="15"/>
  <c r="S56" i="15"/>
  <c r="AB3" i="15"/>
  <c r="AK4" i="15"/>
  <c r="AT5" i="15"/>
  <c r="BC6" i="15"/>
  <c r="I8" i="15"/>
  <c r="R9" i="15"/>
  <c r="S39" i="15"/>
  <c r="R41" i="15"/>
  <c r="AL42" i="15"/>
  <c r="AU43" i="15"/>
  <c r="BD44" i="15"/>
  <c r="J46" i="15"/>
  <c r="S47" i="15"/>
  <c r="AB48" i="15"/>
  <c r="AK49" i="15"/>
  <c r="AT50" i="15"/>
  <c r="BC51" i="15"/>
  <c r="I53" i="15"/>
  <c r="R54" i="15"/>
  <c r="AA55" i="15"/>
  <c r="AJ56" i="15"/>
  <c r="AS3" i="15"/>
  <c r="BB4" i="15"/>
  <c r="H6" i="15"/>
  <c r="Q7" i="15"/>
  <c r="Z8" i="15"/>
  <c r="AH38" i="15"/>
  <c r="BA40" i="15"/>
  <c r="W42" i="15"/>
  <c r="AF43" i="15"/>
  <c r="AO44" i="15"/>
  <c r="AX45" i="15"/>
  <c r="D47" i="15"/>
  <c r="M48" i="15"/>
  <c r="V49" i="15"/>
  <c r="AE50" i="15"/>
  <c r="AN51" i="15"/>
  <c r="AW52" i="15"/>
  <c r="C54" i="15"/>
  <c r="L55" i="15"/>
  <c r="U56" i="15"/>
  <c r="AD3" i="15"/>
  <c r="AM4" i="15"/>
  <c r="AV5" i="15"/>
  <c r="K8" i="15"/>
  <c r="AI38" i="15"/>
  <c r="BB40" i="15"/>
  <c r="X42" i="15"/>
  <c r="AG43" i="15"/>
  <c r="AP44" i="15"/>
  <c r="AY45" i="15"/>
  <c r="E47" i="15"/>
  <c r="N48" i="15"/>
  <c r="W49" i="15"/>
  <c r="AF50" i="15"/>
  <c r="AO51" i="15"/>
  <c r="AX52" i="15"/>
  <c r="D54" i="15"/>
  <c r="M55" i="15"/>
  <c r="T40" i="15"/>
  <c r="BB41" i="15"/>
  <c r="J43" i="15"/>
  <c r="S44" i="15"/>
  <c r="AB45" i="15"/>
  <c r="AK46" i="15"/>
  <c r="AT47" i="15"/>
  <c r="BC48" i="15"/>
  <c r="I50" i="15"/>
  <c r="R51" i="15"/>
  <c r="AA52" i="15"/>
  <c r="AJ53" i="15"/>
  <c r="AS54" i="15"/>
  <c r="BB55" i="15"/>
  <c r="H3" i="15"/>
  <c r="Q4" i="15"/>
  <c r="Z5" i="15"/>
  <c r="AI6" i="15"/>
  <c r="AR7" i="15"/>
  <c r="BA8" i="15"/>
  <c r="G10" i="15"/>
  <c r="H40" i="15"/>
  <c r="AS41" i="15"/>
  <c r="C43" i="15"/>
  <c r="L44" i="15"/>
  <c r="U45" i="15"/>
  <c r="AD46" i="15"/>
  <c r="AM47" i="15"/>
  <c r="AV48" i="15"/>
  <c r="K51" i="15"/>
  <c r="T52" i="15"/>
  <c r="AC53" i="15"/>
  <c r="AL54" i="15"/>
  <c r="AU55" i="15"/>
  <c r="BD56" i="15"/>
  <c r="J4" i="15"/>
  <c r="S5" i="15"/>
  <c r="AB6" i="15"/>
  <c r="AK7" i="15"/>
  <c r="AT8" i="15"/>
  <c r="AY39" i="15"/>
  <c r="AI41" i="15"/>
  <c r="AY42" i="15"/>
  <c r="E44" i="15"/>
  <c r="N45" i="15"/>
  <c r="W46" i="15"/>
  <c r="AF47" i="15"/>
  <c r="AO48" i="15"/>
  <c r="AX49" i="15"/>
  <c r="M52" i="15"/>
  <c r="R3" i="15"/>
  <c r="M6" i="15"/>
  <c r="AE8" i="15"/>
  <c r="E41" i="15"/>
  <c r="AK43" i="15"/>
  <c r="BC45" i="15"/>
  <c r="AG47" i="15"/>
  <c r="C49" i="15"/>
  <c r="AR50" i="15"/>
  <c r="N52" i="15"/>
  <c r="AM53" i="15"/>
  <c r="I55" i="15"/>
  <c r="AX56" i="15"/>
  <c r="H8" i="15"/>
  <c r="AA10" i="15"/>
  <c r="AJ11" i="15"/>
  <c r="AS12" i="15"/>
  <c r="BB13" i="15"/>
  <c r="H15" i="15"/>
  <c r="Q16" i="15"/>
  <c r="Z17" i="15"/>
  <c r="AI18" i="15"/>
  <c r="AR19" i="15"/>
  <c r="BA20" i="15"/>
  <c r="G22" i="15"/>
  <c r="P23" i="15"/>
  <c r="Y24" i="15"/>
  <c r="AW5" i="15"/>
  <c r="AJ9" i="15"/>
  <c r="AZ10" i="15"/>
  <c r="F12" i="15"/>
  <c r="O13" i="15"/>
  <c r="X14" i="15"/>
  <c r="AG15" i="15"/>
  <c r="AP16" i="15"/>
  <c r="AY17" i="15"/>
  <c r="E19" i="15"/>
  <c r="N20" i="15"/>
  <c r="W21" i="15"/>
  <c r="AF22" i="15"/>
  <c r="AO23" i="15"/>
  <c r="AX24" i="15"/>
  <c r="D26" i="15"/>
  <c r="M27" i="15"/>
  <c r="V28" i="15"/>
  <c r="AE29" i="15"/>
  <c r="AK55" i="15"/>
  <c r="AD6" i="15"/>
  <c r="AV9" i="15"/>
  <c r="F11" i="15"/>
  <c r="O12" i="15"/>
  <c r="X13" i="15"/>
  <c r="AG14" i="15"/>
  <c r="AP15" i="15"/>
  <c r="AY16" i="15"/>
  <c r="E18" i="15"/>
  <c r="N19" i="15"/>
  <c r="W20" i="15"/>
  <c r="AF21" i="15"/>
  <c r="AO22" i="15"/>
  <c r="AX23" i="15"/>
  <c r="D25" i="15"/>
  <c r="M26" i="15"/>
  <c r="V27" i="15"/>
  <c r="AE28" i="15"/>
  <c r="AN29" i="15"/>
  <c r="AM9" i="15"/>
  <c r="BB10" i="15"/>
  <c r="H12" i="15"/>
  <c r="Q13" i="15"/>
  <c r="Z14" i="15"/>
  <c r="AI15" i="15"/>
  <c r="AR16" i="15"/>
  <c r="BA17" i="15"/>
  <c r="G19" i="15"/>
  <c r="P20" i="15"/>
  <c r="Y21" i="15"/>
  <c r="AH22" i="15"/>
  <c r="AQ23" i="15"/>
  <c r="AZ24" i="15"/>
  <c r="F26" i="15"/>
  <c r="O27" i="15"/>
  <c r="X28" i="15"/>
  <c r="AG29" i="15"/>
  <c r="K3" i="15"/>
  <c r="AU7" i="15"/>
  <c r="M10" i="15"/>
  <c r="X11" i="15"/>
  <c r="AG12" i="15"/>
  <c r="AP13" i="15"/>
  <c r="AY14" i="15"/>
  <c r="E16" i="15"/>
  <c r="X4" i="15"/>
  <c r="D9" i="15"/>
  <c r="AF10" i="15"/>
  <c r="AO11" i="15"/>
  <c r="AX12" i="15"/>
  <c r="D14" i="15"/>
  <c r="M15" i="15"/>
  <c r="V16" i="15"/>
  <c r="AE17" i="15"/>
  <c r="AN18" i="15"/>
  <c r="AW19" i="15"/>
  <c r="C21" i="15"/>
  <c r="L22" i="15"/>
  <c r="U23" i="15"/>
  <c r="AD24" i="15"/>
  <c r="AM25" i="15"/>
  <c r="AV26" i="15"/>
  <c r="K29" i="15"/>
  <c r="T30" i="15"/>
  <c r="AP56" i="15"/>
  <c r="W7" i="15"/>
  <c r="F10" i="15"/>
  <c r="R11" i="15"/>
  <c r="AA12" i="15"/>
  <c r="AJ13" i="15"/>
  <c r="AS14" i="15"/>
  <c r="BB15" i="15"/>
  <c r="H17" i="15"/>
  <c r="Q18" i="15"/>
  <c r="Z19" i="15"/>
  <c r="AI20" i="15"/>
  <c r="AR21" i="15"/>
  <c r="BA22" i="15"/>
  <c r="G24" i="15"/>
  <c r="P25" i="15"/>
  <c r="Y26" i="15"/>
  <c r="AH27" i="15"/>
  <c r="AQ28" i="15"/>
  <c r="AZ29" i="15"/>
  <c r="F31" i="15"/>
  <c r="O32" i="15"/>
  <c r="AU15" i="15"/>
  <c r="AW20" i="15"/>
  <c r="J25" i="15"/>
  <c r="Q28" i="15"/>
  <c r="AU30" i="15"/>
  <c r="M32" i="15"/>
  <c r="W33" i="15"/>
  <c r="AF34" i="15"/>
  <c r="AO35" i="15"/>
  <c r="AX36" i="15"/>
  <c r="AT14" i="15"/>
  <c r="T20" i="15"/>
  <c r="AV24" i="15"/>
  <c r="AZ27" i="15"/>
  <c r="AL30" i="15"/>
  <c r="E32" i="15"/>
  <c r="P33" i="15"/>
  <c r="Y34" i="15"/>
  <c r="AH35" i="15"/>
  <c r="AQ36" i="15"/>
  <c r="D8" i="15"/>
  <c r="AD17" i="15"/>
  <c r="K22" i="15"/>
  <c r="C26" i="15"/>
  <c r="J29" i="15"/>
  <c r="P31" i="15"/>
  <c r="AF32" i="15"/>
  <c r="AO33" i="15"/>
  <c r="AX34" i="15"/>
  <c r="D36" i="15"/>
  <c r="AD2" i="15"/>
  <c r="V53" i="15"/>
  <c r="AX3" i="15"/>
  <c r="U6" i="15"/>
  <c r="AM8" i="15"/>
  <c r="O41" i="15"/>
  <c r="AS43" i="15"/>
  <c r="H46" i="15"/>
  <c r="AO47" i="15"/>
  <c r="AA49" i="15"/>
  <c r="AZ50" i="15"/>
  <c r="V52" i="15"/>
  <c r="BC53" i="15"/>
  <c r="Q55" i="15"/>
  <c r="AA3" i="15"/>
  <c r="AN8" i="15"/>
  <c r="AI10" i="15"/>
  <c r="AR11" i="15"/>
  <c r="BA12" i="15"/>
  <c r="G14" i="15"/>
  <c r="P15" i="15"/>
  <c r="Y16" i="15"/>
  <c r="AH17" i="15"/>
  <c r="AQ18" i="15"/>
  <c r="AZ19" i="15"/>
  <c r="F21" i="15"/>
  <c r="O22" i="15"/>
  <c r="X23" i="15"/>
  <c r="AC55" i="15"/>
  <c r="Z6" i="15"/>
  <c r="AU9" i="15"/>
  <c r="E11" i="15"/>
  <c r="N12" i="15"/>
  <c r="W13" i="15"/>
  <c r="AF14" i="15"/>
  <c r="AO15" i="15"/>
  <c r="AX16" i="15"/>
  <c r="D18" i="15"/>
  <c r="M19" i="15"/>
  <c r="V20" i="15"/>
  <c r="AE21" i="15"/>
  <c r="AN22" i="15"/>
  <c r="AW23" i="15"/>
  <c r="C25" i="15"/>
  <c r="L26" i="15"/>
  <c r="U27" i="15"/>
  <c r="AD28" i="15"/>
  <c r="AM29" i="15"/>
  <c r="Z56" i="15"/>
  <c r="G7" i="15"/>
  <c r="N11" i="15"/>
  <c r="W12" i="15"/>
  <c r="AF13" i="15"/>
  <c r="AO14" i="15"/>
  <c r="AX15" i="15"/>
  <c r="D17" i="15"/>
  <c r="M18" i="15"/>
  <c r="V19" i="15"/>
  <c r="AE20" i="15"/>
  <c r="AN21" i="15"/>
  <c r="AW22" i="15"/>
  <c r="C24" i="15"/>
  <c r="L25" i="15"/>
  <c r="U26" i="15"/>
  <c r="AD27" i="15"/>
  <c r="AM28" i="15"/>
  <c r="AS55" i="15"/>
  <c r="AH6" i="15"/>
  <c r="AW9" i="15"/>
  <c r="G11" i="15"/>
  <c r="P12" i="15"/>
  <c r="Y13" i="15"/>
  <c r="AH14" i="15"/>
  <c r="AQ15" i="15"/>
  <c r="AZ16" i="15"/>
  <c r="F18" i="15"/>
  <c r="O19" i="15"/>
  <c r="X20" i="15"/>
  <c r="AG21" i="15"/>
  <c r="AP22" i="15"/>
  <c r="AY23" i="15"/>
  <c r="E25" i="15"/>
  <c r="N26" i="15"/>
  <c r="W27" i="15"/>
  <c r="AF28" i="15"/>
  <c r="AO29" i="15"/>
  <c r="AQ3" i="15"/>
  <c r="X8" i="15"/>
  <c r="V10" i="15"/>
  <c r="AF11" i="15"/>
  <c r="AO12" i="15"/>
  <c r="AX13" i="15"/>
  <c r="D15" i="15"/>
  <c r="M16" i="15"/>
  <c r="BD4" i="15"/>
  <c r="T9" i="15"/>
  <c r="AN10" i="15"/>
  <c r="AW11" i="15"/>
  <c r="C13" i="15"/>
  <c r="L14" i="15"/>
  <c r="U15" i="15"/>
  <c r="AD16" i="15"/>
  <c r="AM17" i="15"/>
  <c r="AV18" i="15"/>
  <c r="K21" i="15"/>
  <c r="T22" i="15"/>
  <c r="AC23" i="15"/>
  <c r="AL24" i="15"/>
  <c r="AU25" i="15"/>
  <c r="BD26" i="15"/>
  <c r="J28" i="15"/>
  <c r="S29" i="15"/>
  <c r="AB30" i="15"/>
  <c r="S3" i="15"/>
  <c r="BC7" i="15"/>
  <c r="P10" i="15"/>
  <c r="Z11" i="15"/>
  <c r="AI12" i="15"/>
  <c r="AR13" i="15"/>
  <c r="BA14" i="15"/>
  <c r="G16" i="15"/>
  <c r="P17" i="15"/>
  <c r="Y18" i="15"/>
  <c r="AH19" i="15"/>
  <c r="AQ20" i="15"/>
  <c r="AZ21" i="15"/>
  <c r="F23" i="15"/>
  <c r="O24" i="15"/>
  <c r="X25" i="15"/>
  <c r="AG26" i="15"/>
  <c r="AP27" i="15"/>
  <c r="AY28" i="15"/>
  <c r="E30" i="15"/>
  <c r="N31" i="15"/>
  <c r="N56" i="15"/>
  <c r="AS16" i="15"/>
  <c r="Z21" i="15"/>
  <c r="AG25" i="15"/>
  <c r="AK28" i="15"/>
  <c r="V32" i="15"/>
  <c r="AE33" i="15"/>
  <c r="AN34" i="15"/>
  <c r="AW35" i="15"/>
  <c r="T2" i="15"/>
  <c r="AE54" i="15"/>
  <c r="C4" i="15"/>
  <c r="AK6" i="15"/>
  <c r="BC8" i="15"/>
  <c r="AK41" i="15"/>
  <c r="F44" i="15"/>
  <c r="X46" i="15"/>
  <c r="AW47" i="15"/>
  <c r="AI49" i="15"/>
  <c r="E51" i="15"/>
  <c r="AD52" i="15"/>
  <c r="H54" i="15"/>
  <c r="Y55" i="15"/>
  <c r="D4" i="15"/>
  <c r="L9" i="15"/>
  <c r="AQ10" i="15"/>
  <c r="AZ11" i="15"/>
  <c r="F13" i="15"/>
  <c r="O14" i="15"/>
  <c r="X15" i="15"/>
  <c r="AG16" i="15"/>
  <c r="AP17" i="15"/>
  <c r="AY18" i="15"/>
  <c r="E20" i="15"/>
  <c r="N21" i="15"/>
  <c r="W22" i="15"/>
  <c r="AF23" i="15"/>
  <c r="V56" i="15"/>
  <c r="C7" i="15"/>
  <c r="BD9" i="15"/>
  <c r="M11" i="15"/>
  <c r="V12" i="15"/>
  <c r="AE13" i="15"/>
  <c r="AN14" i="15"/>
  <c r="AW15" i="15"/>
  <c r="C17" i="15"/>
  <c r="L18" i="15"/>
  <c r="U19" i="15"/>
  <c r="AD20" i="15"/>
  <c r="AM21" i="15"/>
  <c r="AV22" i="15"/>
  <c r="K25" i="15"/>
  <c r="T26" i="15"/>
  <c r="AC27" i="15"/>
  <c r="AL28" i="15"/>
  <c r="AU29" i="15"/>
  <c r="AM7" i="15"/>
  <c r="K10" i="15"/>
  <c r="V11" i="15"/>
  <c r="AE12" i="15"/>
  <c r="AN13" i="15"/>
  <c r="AW14" i="15"/>
  <c r="C16" i="15"/>
  <c r="L17" i="15"/>
  <c r="U18" i="15"/>
  <c r="AD19" i="15"/>
  <c r="AM20" i="15"/>
  <c r="AV21" i="15"/>
  <c r="K24" i="15"/>
  <c r="T25" i="15"/>
  <c r="AC26" i="15"/>
  <c r="AL27" i="15"/>
  <c r="AU28" i="15"/>
  <c r="AD56" i="15"/>
  <c r="K7" i="15"/>
  <c r="C10" i="15"/>
  <c r="O11" i="15"/>
  <c r="X12" i="15"/>
  <c r="AG13" i="15"/>
  <c r="AP14" i="15"/>
  <c r="AY15" i="15"/>
  <c r="E17" i="15"/>
  <c r="N18" i="15"/>
  <c r="W19" i="15"/>
  <c r="AF20" i="15"/>
  <c r="AO21" i="15"/>
  <c r="AX22" i="15"/>
  <c r="D24" i="15"/>
  <c r="M25" i="15"/>
  <c r="V26" i="15"/>
  <c r="AE27" i="15"/>
  <c r="AN28" i="15"/>
  <c r="AW29" i="15"/>
  <c r="T4" i="15"/>
  <c r="BD8" i="15"/>
  <c r="AE10" i="15"/>
  <c r="AN11" i="15"/>
  <c r="AW12" i="15"/>
  <c r="C14" i="15"/>
  <c r="L15" i="15"/>
  <c r="U16" i="15"/>
  <c r="AG5" i="15"/>
  <c r="AE9" i="15"/>
  <c r="AV10" i="15"/>
  <c r="K13" i="15"/>
  <c r="T14" i="15"/>
  <c r="AC15" i="15"/>
  <c r="AL16" i="15"/>
  <c r="AU17" i="15"/>
  <c r="BD18" i="15"/>
  <c r="J20" i="15"/>
  <c r="S21" i="15"/>
  <c r="AB22" i="15"/>
  <c r="AK23" i="15"/>
  <c r="AT24" i="15"/>
  <c r="BC25" i="15"/>
  <c r="I27" i="15"/>
  <c r="R28" i="15"/>
  <c r="AA29" i="15"/>
  <c r="AJ30" i="15"/>
  <c r="AY3" i="15"/>
  <c r="AF8" i="15"/>
  <c r="Y10" i="15"/>
  <c r="AH11" i="15"/>
  <c r="AQ12" i="15"/>
  <c r="AZ13" i="15"/>
  <c r="F15" i="15"/>
  <c r="O16" i="15"/>
  <c r="X17" i="15"/>
  <c r="AG18" i="15"/>
  <c r="AP19" i="15"/>
  <c r="AY20" i="15"/>
  <c r="E22" i="15"/>
  <c r="N23" i="15"/>
  <c r="W24" i="15"/>
  <c r="AF25" i="15"/>
  <c r="AO26" i="15"/>
  <c r="AX27" i="15"/>
  <c r="D29" i="15"/>
  <c r="M30" i="15"/>
  <c r="V31" i="15"/>
  <c r="AX6" i="15"/>
  <c r="V17" i="15"/>
  <c r="C22" i="15"/>
  <c r="BB25" i="15"/>
  <c r="E29" i="15"/>
  <c r="L31" i="15"/>
  <c r="AD32" i="15"/>
  <c r="AM33" i="15"/>
  <c r="AV34" i="15"/>
  <c r="AT56" i="15"/>
  <c r="AV16" i="15"/>
  <c r="AC21" i="15"/>
  <c r="AH25" i="15"/>
  <c r="AO28" i="15"/>
  <c r="C31" i="15"/>
  <c r="W32" i="15"/>
  <c r="AF33" i="15"/>
  <c r="AO34" i="15"/>
  <c r="AX35" i="15"/>
  <c r="U2" i="15"/>
  <c r="AA11" i="15"/>
  <c r="AM18" i="15"/>
  <c r="T23" i="15"/>
  <c r="AU26" i="15"/>
  <c r="AX29" i="15"/>
  <c r="AH31" i="15"/>
  <c r="AV32" i="15"/>
  <c r="K35" i="15"/>
  <c r="T36" i="15"/>
  <c r="AT2" i="15"/>
  <c r="AR12" i="15"/>
  <c r="S19" i="15"/>
  <c r="BC23" i="15"/>
  <c r="BC54" i="15"/>
  <c r="AA4" i="15"/>
  <c r="AS6" i="15"/>
  <c r="H9" i="15"/>
  <c r="AU41" i="15"/>
  <c r="N44" i="15"/>
  <c r="AF46" i="15"/>
  <c r="R48" i="15"/>
  <c r="AQ49" i="15"/>
  <c r="M51" i="15"/>
  <c r="BB52" i="15"/>
  <c r="P54" i="15"/>
  <c r="AG55" i="15"/>
  <c r="AJ4" i="15"/>
  <c r="X9" i="15"/>
  <c r="AY10" i="15"/>
  <c r="E12" i="15"/>
  <c r="N13" i="15"/>
  <c r="W14" i="15"/>
  <c r="AF15" i="15"/>
  <c r="AO16" i="15"/>
  <c r="AX17" i="15"/>
  <c r="D19" i="15"/>
  <c r="M20" i="15"/>
  <c r="V21" i="15"/>
  <c r="AE22" i="15"/>
  <c r="AN23" i="15"/>
  <c r="BB56" i="15"/>
  <c r="AI7" i="15"/>
  <c r="J10" i="15"/>
  <c r="U11" i="15"/>
  <c r="AD12" i="15"/>
  <c r="AM13" i="15"/>
  <c r="AV14" i="15"/>
  <c r="K17" i="15"/>
  <c r="T18" i="15"/>
  <c r="AC19" i="15"/>
  <c r="AL20" i="15"/>
  <c r="AU21" i="15"/>
  <c r="BD22" i="15"/>
  <c r="J24" i="15"/>
  <c r="S25" i="15"/>
  <c r="AB26" i="15"/>
  <c r="AK27" i="15"/>
  <c r="AT28" i="15"/>
  <c r="BC29" i="15"/>
  <c r="AI3" i="15"/>
  <c r="P8" i="15"/>
  <c r="T10" i="15"/>
  <c r="AD11" i="15"/>
  <c r="AM12" i="15"/>
  <c r="AV13" i="15"/>
  <c r="K16" i="15"/>
  <c r="T17" i="15"/>
  <c r="AC18" i="15"/>
  <c r="AL19" i="15"/>
  <c r="AU20" i="15"/>
  <c r="BD21" i="15"/>
  <c r="J23" i="15"/>
  <c r="S24" i="15"/>
  <c r="AB25" i="15"/>
  <c r="AK26" i="15"/>
  <c r="AT27" i="15"/>
  <c r="BC28" i="15"/>
  <c r="G3" i="15"/>
  <c r="AQ7" i="15"/>
  <c r="L10" i="15"/>
  <c r="W11" i="15"/>
  <c r="AF12" i="15"/>
  <c r="AO13" i="15"/>
  <c r="AX14" i="15"/>
  <c r="D16" i="15"/>
  <c r="M17" i="15"/>
  <c r="V18" i="15"/>
  <c r="AE19" i="15"/>
  <c r="AN20" i="15"/>
  <c r="AW21" i="15"/>
  <c r="C23" i="15"/>
  <c r="L24" i="15"/>
  <c r="U25" i="15"/>
  <c r="AD26" i="15"/>
  <c r="AM27" i="15"/>
  <c r="AV28" i="15"/>
  <c r="AZ4" i="15"/>
  <c r="S9" i="15"/>
  <c r="AM10" i="15"/>
  <c r="AV11" i="15"/>
  <c r="K14" i="15"/>
  <c r="T15" i="15"/>
  <c r="AC16" i="15"/>
  <c r="J6" i="15"/>
  <c r="AO9" i="15"/>
  <c r="BD10" i="15"/>
  <c r="J12" i="15"/>
  <c r="S13" i="15"/>
  <c r="AB14" i="15"/>
  <c r="AK15" i="15"/>
  <c r="AT16" i="15"/>
  <c r="BC17" i="15"/>
  <c r="I19" i="15"/>
  <c r="R20" i="15"/>
  <c r="AA21" i="15"/>
  <c r="AJ22" i="15"/>
  <c r="AS23" i="15"/>
  <c r="BB24" i="15"/>
  <c r="H26" i="15"/>
  <c r="Q27" i="15"/>
  <c r="Z28" i="15"/>
  <c r="AI29" i="15"/>
  <c r="AR30" i="15"/>
  <c r="AB4" i="15"/>
  <c r="E9" i="15"/>
  <c r="AG10" i="15"/>
  <c r="AP11" i="15"/>
  <c r="AY12" i="15"/>
  <c r="E14" i="15"/>
  <c r="N15" i="15"/>
  <c r="W16" i="15"/>
  <c r="AF17" i="15"/>
  <c r="AO18" i="15"/>
  <c r="AX19" i="15"/>
  <c r="D21" i="15"/>
  <c r="M22" i="15"/>
  <c r="V23" i="15"/>
  <c r="AE24" i="15"/>
  <c r="AN25" i="15"/>
  <c r="AW26" i="15"/>
  <c r="C28" i="15"/>
  <c r="L29" i="15"/>
  <c r="U30" i="15"/>
  <c r="AD31" i="15"/>
  <c r="BA9" i="15"/>
  <c r="BB17" i="15"/>
  <c r="AI22" i="15"/>
  <c r="S26" i="15"/>
  <c r="Z29" i="15"/>
  <c r="W31" i="15"/>
  <c r="AL32" i="15"/>
  <c r="AU33" i="15"/>
  <c r="BD34" i="15"/>
  <c r="J36" i="15"/>
  <c r="AA7" i="15"/>
  <c r="Y17" i="15"/>
  <c r="F22" i="15"/>
  <c r="AN55" i="15"/>
  <c r="D5" i="15"/>
  <c r="V7" i="15"/>
  <c r="AR38" i="15"/>
  <c r="AB42" i="15"/>
  <c r="AT44" i="15"/>
  <c r="AN46" i="15"/>
  <c r="Z48" i="15"/>
  <c r="AY49" i="15"/>
  <c r="U51" i="15"/>
  <c r="G53" i="15"/>
  <c r="X54" i="15"/>
  <c r="AO55" i="15"/>
  <c r="M5" i="15"/>
  <c r="AI9" i="15"/>
  <c r="D11" i="15"/>
  <c r="M12" i="15"/>
  <c r="V13" i="15"/>
  <c r="AE14" i="15"/>
  <c r="AN15" i="15"/>
  <c r="AW16" i="15"/>
  <c r="C18" i="15"/>
  <c r="L19" i="15"/>
  <c r="U20" i="15"/>
  <c r="AD21" i="15"/>
  <c r="AM22" i="15"/>
  <c r="AV23" i="15"/>
  <c r="AE3" i="15"/>
  <c r="L8" i="15"/>
  <c r="S10" i="15"/>
  <c r="AC11" i="15"/>
  <c r="AL12" i="15"/>
  <c r="AU13" i="15"/>
  <c r="BD14" i="15"/>
  <c r="J16" i="15"/>
  <c r="S17" i="15"/>
  <c r="AB18" i="15"/>
  <c r="AK19" i="15"/>
  <c r="AT20" i="15"/>
  <c r="BC21" i="15"/>
  <c r="I23" i="15"/>
  <c r="R24" i="15"/>
  <c r="AA25" i="15"/>
  <c r="AJ26" i="15"/>
  <c r="AS27" i="15"/>
  <c r="BB28" i="15"/>
  <c r="H30" i="15"/>
  <c r="AV8" i="15"/>
  <c r="AC10" i="15"/>
  <c r="AL11" i="15"/>
  <c r="AU12" i="15"/>
  <c r="BD13" i="15"/>
  <c r="J15" i="15"/>
  <c r="S16" i="15"/>
  <c r="AB17" i="15"/>
  <c r="AK18" i="15"/>
  <c r="AT19" i="15"/>
  <c r="BC20" i="15"/>
  <c r="I22" i="15"/>
  <c r="R23" i="15"/>
  <c r="AA24" i="15"/>
  <c r="AJ25" i="15"/>
  <c r="AS26" i="15"/>
  <c r="BB27" i="15"/>
  <c r="H29" i="15"/>
  <c r="AM3" i="15"/>
  <c r="T8" i="15"/>
  <c r="U10" i="15"/>
  <c r="AE11" i="15"/>
  <c r="AN12" i="15"/>
  <c r="AW13" i="15"/>
  <c r="C15" i="15"/>
  <c r="L16" i="15"/>
  <c r="U17" i="15"/>
  <c r="AD18" i="15"/>
  <c r="AM19" i="15"/>
  <c r="AV20" i="15"/>
  <c r="K23" i="15"/>
  <c r="T24" i="15"/>
  <c r="AC25" i="15"/>
  <c r="AL26" i="15"/>
  <c r="AU27" i="15"/>
  <c r="BD28" i="15"/>
  <c r="J30" i="15"/>
  <c r="AC5" i="15"/>
  <c r="AC9" i="15"/>
  <c r="AU10" i="15"/>
  <c r="BD11" i="15"/>
  <c r="J13" i="15"/>
  <c r="S14" i="15"/>
  <c r="AB15" i="15"/>
  <c r="F56" i="15"/>
  <c r="AP6" i="15"/>
  <c r="AY9" i="15"/>
  <c r="I11" i="15"/>
  <c r="R12" i="15"/>
  <c r="AA13" i="15"/>
  <c r="AJ14" i="15"/>
  <c r="AS15" i="15"/>
  <c r="BB16" i="15"/>
  <c r="H18" i="15"/>
  <c r="Q19" i="15"/>
  <c r="Z20" i="15"/>
  <c r="AI21" i="15"/>
  <c r="AR22" i="15"/>
  <c r="BA23" i="15"/>
  <c r="G25" i="15"/>
  <c r="P26" i="15"/>
  <c r="Y27" i="15"/>
  <c r="AH28" i="15"/>
  <c r="AQ29" i="15"/>
  <c r="AZ30" i="15"/>
  <c r="E5" i="15"/>
  <c r="U9" i="15"/>
  <c r="AO10" i="15"/>
  <c r="AX11" i="15"/>
  <c r="D13" i="15"/>
  <c r="M14" i="15"/>
  <c r="V15" i="15"/>
  <c r="AE16" i="15"/>
  <c r="AN17" i="15"/>
  <c r="AW18" i="15"/>
  <c r="C20" i="15"/>
  <c r="L21" i="15"/>
  <c r="U22" i="15"/>
  <c r="AD23" i="15"/>
  <c r="AM24" i="15"/>
  <c r="AV25" i="15"/>
  <c r="K28" i="15"/>
  <c r="T29" i="15"/>
  <c r="AC30" i="15"/>
  <c r="AL31" i="15"/>
  <c r="K11" i="15"/>
  <c r="AE18" i="15"/>
  <c r="L23" i="15"/>
  <c r="AP26" i="15"/>
  <c r="AT29" i="15"/>
  <c r="AF31" i="15"/>
  <c r="AT32" i="15"/>
  <c r="BC33" i="15"/>
  <c r="I35" i="15"/>
  <c r="R36" i="15"/>
  <c r="H10" i="15"/>
  <c r="AL22" i="15"/>
  <c r="W26" i="15"/>
  <c r="AC29" i="15"/>
  <c r="X31" i="15"/>
  <c r="AM32" i="15"/>
  <c r="AV33" i="15"/>
  <c r="K36" i="15"/>
  <c r="AK2" i="15"/>
  <c r="AS13" i="15"/>
  <c r="AV19" i="15"/>
  <c r="AC24" i="15"/>
  <c r="AI27" i="15"/>
  <c r="Z30" i="15"/>
  <c r="AZ31" i="15"/>
  <c r="I33" i="15"/>
  <c r="R34" i="15"/>
  <c r="AA35" i="15"/>
  <c r="AJ36" i="15"/>
  <c r="G2" i="15"/>
  <c r="G15" i="15"/>
  <c r="AB20" i="15"/>
  <c r="BA24" i="15"/>
  <c r="I56" i="15"/>
  <c r="L5" i="15"/>
  <c r="AD7" i="15"/>
  <c r="L39" i="15"/>
  <c r="AJ42" i="15"/>
  <c r="BB44" i="15"/>
  <c r="I47" i="15"/>
  <c r="AH48" i="15"/>
  <c r="D50" i="15"/>
  <c r="AS51" i="15"/>
  <c r="O53" i="15"/>
  <c r="AF54" i="15"/>
  <c r="AW55" i="15"/>
  <c r="AS5" i="15"/>
  <c r="BC9" i="15"/>
  <c r="L11" i="15"/>
  <c r="U12" i="15"/>
  <c r="AD13" i="15"/>
  <c r="AM14" i="15"/>
  <c r="AV15" i="15"/>
  <c r="K18" i="15"/>
  <c r="T19" i="15"/>
  <c r="AC20" i="15"/>
  <c r="AL21" i="15"/>
  <c r="AU22" i="15"/>
  <c r="BD23" i="15"/>
  <c r="H4" i="15"/>
  <c r="AR8" i="15"/>
  <c r="AB10" i="15"/>
  <c r="AK11" i="15"/>
  <c r="AT12" i="15"/>
  <c r="BC13" i="15"/>
  <c r="I15" i="15"/>
  <c r="R16" i="15"/>
  <c r="AA17" i="15"/>
  <c r="AJ18" i="15"/>
  <c r="AS19" i="15"/>
  <c r="BB20" i="15"/>
  <c r="H22" i="15"/>
  <c r="Q23" i="15"/>
  <c r="Z24" i="15"/>
  <c r="AI25" i="15"/>
  <c r="AR26" i="15"/>
  <c r="BA27" i="15"/>
  <c r="G29" i="15"/>
  <c r="P30" i="15"/>
  <c r="AR4" i="15"/>
  <c r="O9" i="15"/>
  <c r="AK10" i="15"/>
  <c r="AT11" i="15"/>
  <c r="BC12" i="15"/>
  <c r="I14" i="15"/>
  <c r="R15" i="15"/>
  <c r="AA16" i="15"/>
  <c r="AJ17" i="15"/>
  <c r="AS18" i="15"/>
  <c r="BB19" i="15"/>
  <c r="H21" i="15"/>
  <c r="Q22" i="15"/>
  <c r="Z23" i="15"/>
  <c r="AI24" i="15"/>
  <c r="AR25" i="15"/>
  <c r="BA26" i="15"/>
  <c r="G28" i="15"/>
  <c r="P29" i="15"/>
  <c r="P4" i="15"/>
  <c r="AZ8" i="15"/>
  <c r="AD10" i="15"/>
  <c r="AM11" i="15"/>
  <c r="AV12" i="15"/>
  <c r="K15" i="15"/>
  <c r="T16" i="15"/>
  <c r="AC17" i="15"/>
  <c r="AL18" i="15"/>
  <c r="AU19" i="15"/>
  <c r="BD20" i="15"/>
  <c r="J22" i="15"/>
  <c r="S23" i="15"/>
  <c r="AB24" i="15"/>
  <c r="AK25" i="15"/>
  <c r="AT26" i="15"/>
  <c r="BC27" i="15"/>
  <c r="I29" i="15"/>
  <c r="R30" i="15"/>
  <c r="F6" i="15"/>
  <c r="AN9" i="15"/>
  <c r="BC10" i="15"/>
  <c r="I12" i="15"/>
  <c r="R13" i="15"/>
  <c r="AA14" i="15"/>
  <c r="AJ15" i="15"/>
  <c r="AL56" i="15"/>
  <c r="S7" i="15"/>
  <c r="E10" i="15"/>
  <c r="Q11" i="15"/>
  <c r="Z12" i="15"/>
  <c r="AI13" i="15"/>
  <c r="AR14" i="15"/>
  <c r="BA15" i="15"/>
  <c r="G17" i="15"/>
  <c r="P18" i="15"/>
  <c r="Y19" i="15"/>
  <c r="AH20" i="15"/>
  <c r="AQ21" i="15"/>
  <c r="AZ22" i="15"/>
  <c r="F24" i="15"/>
  <c r="O25" i="15"/>
  <c r="X26" i="15"/>
  <c r="AG27" i="15"/>
  <c r="AP28" i="15"/>
  <c r="AY29" i="15"/>
  <c r="E31" i="15"/>
  <c r="AK5" i="15"/>
  <c r="AF9" i="15"/>
  <c r="AW10" i="15"/>
  <c r="C12" i="15"/>
  <c r="L13" i="15"/>
  <c r="U14" i="15"/>
  <c r="AD15" i="15"/>
  <c r="AM16" i="15"/>
  <c r="AV17" i="15"/>
  <c r="K20" i="15"/>
  <c r="T21" i="15"/>
  <c r="AC22" i="15"/>
  <c r="AL23" i="15"/>
  <c r="AU24" i="15"/>
  <c r="BD25" i="15"/>
  <c r="J27" i="15"/>
  <c r="S28" i="15"/>
  <c r="AB29" i="15"/>
  <c r="AK30" i="15"/>
  <c r="AT31" i="15"/>
  <c r="T12" i="15"/>
  <c r="H19" i="15"/>
  <c r="AR23" i="15"/>
  <c r="H27" i="15"/>
  <c r="G30" i="15"/>
  <c r="AO31" i="15"/>
  <c r="BB32" i="15"/>
  <c r="H34" i="15"/>
  <c r="Q35" i="15"/>
  <c r="Z36" i="15"/>
  <c r="S11" i="15"/>
  <c r="AH18" i="15"/>
  <c r="O23" i="15"/>
  <c r="AQ26" i="15"/>
  <c r="AV29" i="15"/>
  <c r="AG31" i="15"/>
  <c r="AU32" i="15"/>
  <c r="BD33" i="15"/>
  <c r="J35" i="15"/>
  <c r="S36" i="15"/>
  <c r="AS2" i="15"/>
  <c r="BB14" i="15"/>
  <c r="Y20" i="15"/>
  <c r="AW24" i="15"/>
  <c r="BD27" i="15"/>
  <c r="AO56" i="15"/>
  <c r="AB5" i="15"/>
  <c r="AT7" i="15"/>
  <c r="AZ39" i="15"/>
  <c r="AZ42" i="15"/>
  <c r="O45" i="15"/>
  <c r="Q47" i="15"/>
  <c r="AP48" i="15"/>
  <c r="L50" i="15"/>
  <c r="BA51" i="15"/>
  <c r="W53" i="15"/>
  <c r="AN54" i="15"/>
  <c r="BB6" i="15"/>
  <c r="I10" i="15"/>
  <c r="T11" i="15"/>
  <c r="AC12" i="15"/>
  <c r="AL13" i="15"/>
  <c r="AU14" i="15"/>
  <c r="BD15" i="15"/>
  <c r="J17" i="15"/>
  <c r="S18" i="15"/>
  <c r="AB19" i="15"/>
  <c r="AK20" i="15"/>
  <c r="AT21" i="15"/>
  <c r="BC22" i="15"/>
  <c r="I24" i="15"/>
  <c r="AN4" i="15"/>
  <c r="M9" i="15"/>
  <c r="AJ10" i="15"/>
  <c r="AS11" i="15"/>
  <c r="BB12" i="15"/>
  <c r="H14" i="15"/>
  <c r="Q15" i="15"/>
  <c r="Z16" i="15"/>
  <c r="AI17" i="15"/>
  <c r="AR18" i="15"/>
  <c r="BA19" i="15"/>
  <c r="G21" i="15"/>
  <c r="P22" i="15"/>
  <c r="Y23" i="15"/>
  <c r="AH24" i="15"/>
  <c r="AQ25" i="15"/>
  <c r="AZ26" i="15"/>
  <c r="F28" i="15"/>
  <c r="O29" i="15"/>
  <c r="X30" i="15"/>
  <c r="U5" i="15"/>
  <c r="AA9" i="15"/>
  <c r="AS10" i="15"/>
  <c r="BB11" i="15"/>
  <c r="H13" i="15"/>
  <c r="Q14" i="15"/>
  <c r="Z15" i="15"/>
  <c r="AI16" i="15"/>
  <c r="AR17" i="15"/>
  <c r="BA18" i="15"/>
  <c r="G20" i="15"/>
  <c r="P21" i="15"/>
  <c r="Y22" i="15"/>
  <c r="AH23" i="15"/>
  <c r="AQ24" i="15"/>
  <c r="AZ25" i="15"/>
  <c r="F27" i="15"/>
  <c r="O28" i="15"/>
  <c r="X29" i="15"/>
  <c r="AV4" i="15"/>
  <c r="Q9" i="15"/>
  <c r="AL10" i="15"/>
  <c r="AU11" i="15"/>
  <c r="BD12" i="15"/>
  <c r="J14" i="15"/>
  <c r="S15" i="15"/>
  <c r="AB16" i="15"/>
  <c r="AK17" i="15"/>
  <c r="AT18" i="15"/>
  <c r="BC19" i="15"/>
  <c r="I21" i="15"/>
  <c r="R22" i="15"/>
  <c r="AA23" i="15"/>
  <c r="AJ24" i="15"/>
  <c r="AS25" i="15"/>
  <c r="BB26" i="15"/>
  <c r="H28" i="15"/>
  <c r="Q29" i="15"/>
  <c r="BA55" i="15"/>
  <c r="AL6" i="15"/>
  <c r="AX9" i="15"/>
  <c r="H11" i="15"/>
  <c r="Q12" i="15"/>
  <c r="Z13" i="15"/>
  <c r="AI14" i="15"/>
  <c r="AR15" i="15"/>
  <c r="O3" i="15"/>
  <c r="AY7" i="15"/>
  <c r="N10" i="15"/>
  <c r="Y11" i="15"/>
  <c r="AH12" i="15"/>
  <c r="AQ13" i="15"/>
  <c r="AZ14" i="15"/>
  <c r="F16" i="15"/>
  <c r="O17" i="15"/>
  <c r="X18" i="15"/>
  <c r="AG19" i="15"/>
  <c r="AP20" i="15"/>
  <c r="AY21" i="15"/>
  <c r="E23" i="15"/>
  <c r="N24" i="15"/>
  <c r="W25" i="15"/>
  <c r="AF26" i="15"/>
  <c r="AO27" i="15"/>
  <c r="AX28" i="15"/>
  <c r="D30" i="15"/>
  <c r="M31" i="15"/>
  <c r="N6" i="15"/>
  <c r="AQ9" i="15"/>
  <c r="K12" i="15"/>
  <c r="T13" i="15"/>
  <c r="AC14" i="15"/>
  <c r="AL15" i="15"/>
  <c r="AU16" i="15"/>
  <c r="BD17" i="15"/>
  <c r="J19" i="15"/>
  <c r="S20" i="15"/>
  <c r="AB21" i="15"/>
  <c r="AK22" i="15"/>
  <c r="AT23" i="15"/>
  <c r="BC24" i="15"/>
  <c r="I26" i="15"/>
  <c r="R27" i="15"/>
  <c r="AA28" i="15"/>
  <c r="AJ29" i="15"/>
  <c r="AS30" i="15"/>
  <c r="BB31" i="15"/>
  <c r="AC13" i="15"/>
  <c r="AN19" i="15"/>
  <c r="U24" i="15"/>
  <c r="AB27" i="15"/>
  <c r="W30" i="15"/>
  <c r="AX31" i="15"/>
  <c r="G33" i="15"/>
  <c r="P34" i="15"/>
  <c r="Y35" i="15"/>
  <c r="AH36" i="15"/>
  <c r="AB12" i="15"/>
  <c r="K19" i="15"/>
  <c r="AU23" i="15"/>
  <c r="K27" i="15"/>
  <c r="I30" i="15"/>
  <c r="AP31" i="15"/>
  <c r="BC32" i="15"/>
  <c r="I34" i="15"/>
  <c r="R35" i="15"/>
  <c r="AA36" i="15"/>
  <c r="BA2" i="15"/>
  <c r="H16" i="15"/>
  <c r="Q25" i="15"/>
  <c r="U28" i="15"/>
  <c r="AW30" i="15"/>
  <c r="P32" i="15"/>
  <c r="D51" i="15"/>
  <c r="AW56" i="15"/>
  <c r="AJ5" i="15"/>
  <c r="BB7" i="15"/>
  <c r="L40" i="15"/>
  <c r="E43" i="15"/>
  <c r="W45" i="15"/>
  <c r="Y47" i="15"/>
  <c r="AX48" i="15"/>
  <c r="AJ50" i="15"/>
  <c r="F52" i="15"/>
  <c r="AE53" i="15"/>
  <c r="AV54" i="15"/>
  <c r="R56" i="15"/>
  <c r="AE7" i="15"/>
  <c r="R10" i="15"/>
  <c r="AB11" i="15"/>
  <c r="AK12" i="15"/>
  <c r="AT13" i="15"/>
  <c r="BC14" i="15"/>
  <c r="I16" i="15"/>
  <c r="R17" i="15"/>
  <c r="AA18" i="15"/>
  <c r="AJ19" i="15"/>
  <c r="AS20" i="15"/>
  <c r="BB21" i="15"/>
  <c r="H23" i="15"/>
  <c r="Q24" i="15"/>
  <c r="Q5" i="15"/>
  <c r="Y9" i="15"/>
  <c r="AR10" i="15"/>
  <c r="BA11" i="15"/>
  <c r="G13" i="15"/>
  <c r="P14" i="15"/>
  <c r="Y15" i="15"/>
  <c r="AH16" i="15"/>
  <c r="AQ17" i="15"/>
  <c r="AZ18" i="15"/>
  <c r="F20" i="15"/>
  <c r="O21" i="15"/>
  <c r="X22" i="15"/>
  <c r="AG23" i="15"/>
  <c r="AP24" i="15"/>
  <c r="AY25" i="15"/>
  <c r="E27" i="15"/>
  <c r="N28" i="15"/>
  <c r="W29" i="15"/>
  <c r="AF30" i="15"/>
  <c r="BA5" i="15"/>
  <c r="AK9" i="15"/>
  <c r="BA10" i="15"/>
  <c r="G12" i="15"/>
  <c r="P13" i="15"/>
  <c r="Y14" i="15"/>
  <c r="AH15" i="15"/>
  <c r="AQ16" i="15"/>
  <c r="AZ17" i="15"/>
  <c r="O20" i="15"/>
  <c r="AF29" i="15"/>
  <c r="AJ16" i="15"/>
  <c r="BA25" i="15"/>
  <c r="Y12" i="15"/>
  <c r="AP12" i="15"/>
  <c r="D22" i="15"/>
  <c r="J56" i="15"/>
  <c r="BC16" i="15"/>
  <c r="Q26" i="15"/>
  <c r="AS24" i="15"/>
  <c r="AK13" i="15"/>
  <c r="T28" i="15"/>
  <c r="H33" i="15"/>
  <c r="C36" i="15"/>
  <c r="G18" i="15"/>
  <c r="AR28" i="15"/>
  <c r="X32" i="15"/>
  <c r="Z34" i="15"/>
  <c r="L36" i="15"/>
  <c r="BC3" i="15"/>
  <c r="J18" i="15"/>
  <c r="AF24" i="15"/>
  <c r="D28" i="15"/>
  <c r="AN30" i="15"/>
  <c r="H32" i="15"/>
  <c r="R33" i="15"/>
  <c r="AA34" i="15"/>
  <c r="AJ35" i="15"/>
  <c r="AS36" i="15"/>
  <c r="P2" i="15"/>
  <c r="X16" i="15"/>
  <c r="J21" i="15"/>
  <c r="V25" i="15"/>
  <c r="AB28" i="15"/>
  <c r="AY30" i="15"/>
  <c r="R32" i="15"/>
  <c r="AA33" i="15"/>
  <c r="AJ34" i="15"/>
  <c r="AS35" i="15"/>
  <c r="BB36" i="15"/>
  <c r="AP10" i="15"/>
  <c r="R18" i="15"/>
  <c r="BB22" i="15"/>
  <c r="AH26" i="15"/>
  <c r="AL29" i="15"/>
  <c r="AB31" i="15"/>
  <c r="AQ32" i="15"/>
  <c r="AZ33" i="15"/>
  <c r="F35" i="15"/>
  <c r="O36" i="15"/>
  <c r="AO2" i="15"/>
  <c r="D12" i="15"/>
  <c r="BC18" i="15"/>
  <c r="AJ23" i="15"/>
  <c r="C27" i="15"/>
  <c r="C30" i="15"/>
  <c r="AM31" i="15"/>
  <c r="AZ32" i="15"/>
  <c r="F34" i="15"/>
  <c r="O35" i="15"/>
  <c r="X36" i="15"/>
  <c r="AX2" i="15"/>
  <c r="K31" i="15"/>
  <c r="AW17" i="15"/>
  <c r="I36" i="15"/>
  <c r="AE31" i="15"/>
  <c r="C19" i="15"/>
  <c r="Y36" i="15"/>
  <c r="AW31" i="15"/>
  <c r="L20" i="15"/>
  <c r="AO36" i="15"/>
  <c r="L32" i="15"/>
  <c r="AV35" i="15"/>
  <c r="AD33" i="15"/>
  <c r="X21" i="15"/>
  <c r="Y5" i="15"/>
  <c r="AS17" i="15"/>
  <c r="G27" i="15"/>
  <c r="AH13" i="15"/>
  <c r="AY13" i="15"/>
  <c r="M23" i="15"/>
  <c r="AT6" i="15"/>
  <c r="I18" i="15"/>
  <c r="Z27" i="15"/>
  <c r="AY27" i="15"/>
  <c r="BC15" i="15"/>
  <c r="F29" i="15"/>
  <c r="X33" i="15"/>
  <c r="AI36" i="15"/>
  <c r="P19" i="15"/>
  <c r="AD29" i="15"/>
  <c r="AN32" i="15"/>
  <c r="AH34" i="15"/>
  <c r="AB36" i="15"/>
  <c r="AJ8" i="15"/>
  <c r="AP18" i="15"/>
  <c r="R25" i="15"/>
  <c r="Y28" i="15"/>
  <c r="AX30" i="15"/>
  <c r="Q32" i="15"/>
  <c r="Z33" i="15"/>
  <c r="AI34" i="15"/>
  <c r="AR35" i="15"/>
  <c r="BA36" i="15"/>
  <c r="AF4" i="15"/>
  <c r="F17" i="15"/>
  <c r="AP21" i="15"/>
  <c r="AP25" i="15"/>
  <c r="AW28" i="15"/>
  <c r="H31" i="15"/>
  <c r="Z32" i="15"/>
  <c r="AI33" i="15"/>
  <c r="AR34" i="15"/>
  <c r="BA35" i="15"/>
  <c r="X2" i="15"/>
  <c r="AY11" i="15"/>
  <c r="AX18" i="15"/>
  <c r="AE23" i="15"/>
  <c r="BC26" i="15"/>
  <c r="BD29" i="15"/>
  <c r="AK31" i="15"/>
  <c r="AY32" i="15"/>
  <c r="E34" i="15"/>
  <c r="N35" i="15"/>
  <c r="W36" i="15"/>
  <c r="AW2" i="15"/>
  <c r="M13" i="15"/>
  <c r="AF19" i="15"/>
  <c r="M24" i="15"/>
  <c r="X27" i="15"/>
  <c r="S30" i="15"/>
  <c r="AV31" i="15"/>
  <c r="E33" i="15"/>
  <c r="N34" i="15"/>
  <c r="W35" i="15"/>
  <c r="AF36" i="15"/>
  <c r="AC32" i="15"/>
  <c r="AD22" i="15"/>
  <c r="AB2" i="15"/>
  <c r="AS32" i="15"/>
  <c r="AM23" i="15"/>
  <c r="AJ2" i="15"/>
  <c r="F33" i="15"/>
  <c r="AO24" i="15"/>
  <c r="AR2" i="15"/>
  <c r="V33" i="15"/>
  <c r="U21" i="15"/>
  <c r="AM34" i="15"/>
  <c r="AG22" i="15"/>
  <c r="AB9" i="15"/>
  <c r="BB18" i="15"/>
  <c r="P28" i="15"/>
  <c r="AQ14" i="15"/>
  <c r="E15" i="15"/>
  <c r="V24" i="15"/>
  <c r="AZ9" i="15"/>
  <c r="R19" i="15"/>
  <c r="AI28" i="15"/>
  <c r="AI30" i="15"/>
  <c r="AQ19" i="15"/>
  <c r="Y30" i="15"/>
  <c r="AN33" i="15"/>
  <c r="AY36" i="15"/>
  <c r="AH21" i="15"/>
  <c r="K30" i="15"/>
  <c r="BD32" i="15"/>
  <c r="AP34" i="15"/>
  <c r="AR36" i="15"/>
  <c r="Z10" i="15"/>
  <c r="AY19" i="15"/>
  <c r="AO25" i="15"/>
  <c r="AS28" i="15"/>
  <c r="G31" i="15"/>
  <c r="Y32" i="15"/>
  <c r="AH33" i="15"/>
  <c r="AQ34" i="15"/>
  <c r="AZ35" i="15"/>
  <c r="W2" i="15"/>
  <c r="I9" i="15"/>
  <c r="AL17" i="15"/>
  <c r="S22" i="15"/>
  <c r="J26" i="15"/>
  <c r="N29" i="15"/>
  <c r="R31" i="15"/>
  <c r="AH32" i="15"/>
  <c r="AQ33" i="15"/>
  <c r="AZ34" i="15"/>
  <c r="F36" i="15"/>
  <c r="AF2" i="15"/>
  <c r="E13" i="15"/>
  <c r="AA19" i="15"/>
  <c r="H24" i="15"/>
  <c r="T27" i="15"/>
  <c r="Q30" i="15"/>
  <c r="AU31" i="15"/>
  <c r="D33" i="15"/>
  <c r="M34" i="15"/>
  <c r="V35" i="15"/>
  <c r="AE36" i="15"/>
  <c r="V14" i="15"/>
  <c r="I20" i="15"/>
  <c r="AN24" i="15"/>
  <c r="AR27" i="15"/>
  <c r="AG30" i="15"/>
  <c r="M33" i="15"/>
  <c r="V34" i="15"/>
  <c r="AE35" i="15"/>
  <c r="AN36" i="15"/>
  <c r="K2" i="15"/>
  <c r="AL33" i="15"/>
  <c r="R26" i="15"/>
  <c r="BB33" i="15"/>
  <c r="D27" i="15"/>
  <c r="I2" i="15"/>
  <c r="O34" i="15"/>
  <c r="AV27" i="15"/>
  <c r="M2" i="15"/>
  <c r="AE34" i="15"/>
  <c r="S2" i="15"/>
  <c r="U32" i="15"/>
  <c r="AP23" i="15"/>
  <c r="AT10" i="15"/>
  <c r="H20" i="15"/>
  <c r="Y29" i="15"/>
  <c r="AZ15" i="15"/>
  <c r="N16" i="15"/>
  <c r="AE25" i="15"/>
  <c r="J11" i="15"/>
  <c r="AA20" i="15"/>
  <c r="AR29" i="15"/>
  <c r="D32" i="15"/>
  <c r="AZ20" i="15"/>
  <c r="AV30" i="15"/>
  <c r="Q34" i="15"/>
  <c r="AC2" i="15"/>
  <c r="AQ22" i="15"/>
  <c r="AM30" i="15"/>
  <c r="Q33" i="15"/>
  <c r="C35" i="15"/>
  <c r="AZ36" i="15"/>
  <c r="AI11" i="15"/>
  <c r="E21" i="15"/>
  <c r="G26" i="15"/>
  <c r="M29" i="15"/>
  <c r="Q31" i="15"/>
  <c r="AG32" i="15"/>
  <c r="AP33" i="15"/>
  <c r="AY34" i="15"/>
  <c r="E36" i="15"/>
  <c r="AE2" i="15"/>
  <c r="AH10" i="15"/>
  <c r="O18" i="15"/>
  <c r="AY22" i="15"/>
  <c r="AE26" i="15"/>
  <c r="AK29" i="15"/>
  <c r="AA31" i="15"/>
  <c r="AP32" i="15"/>
  <c r="AY33" i="15"/>
  <c r="E35" i="15"/>
  <c r="N36" i="15"/>
  <c r="AN2" i="15"/>
  <c r="N14" i="15"/>
  <c r="D20" i="15"/>
  <c r="AK24" i="15"/>
  <c r="AQ27" i="15"/>
  <c r="AE30" i="15"/>
  <c r="BD31" i="15"/>
  <c r="L33" i="15"/>
  <c r="U34" i="15"/>
  <c r="AD35" i="15"/>
  <c r="AM36" i="15"/>
  <c r="J2" i="15"/>
  <c r="AE15" i="15"/>
  <c r="AO20" i="15"/>
  <c r="F25" i="15"/>
  <c r="L28" i="15"/>
  <c r="AQ30" i="15"/>
  <c r="K32" i="15"/>
  <c r="U33" i="15"/>
  <c r="AD34" i="15"/>
  <c r="AM35" i="15"/>
  <c r="AV36" i="15"/>
  <c r="R6" i="15"/>
  <c r="AU34" i="15"/>
  <c r="V29" i="15"/>
  <c r="C11" i="15"/>
  <c r="H35" i="15"/>
  <c r="F30" i="15"/>
  <c r="U13" i="15"/>
  <c r="X35" i="15"/>
  <c r="AH30" i="15"/>
  <c r="AM15" i="15"/>
  <c r="AN35" i="15"/>
  <c r="AD25" i="15"/>
  <c r="AY24" i="15"/>
  <c r="BC11" i="15"/>
  <c r="Q21" i="15"/>
  <c r="AH56" i="15"/>
  <c r="AU3" i="15"/>
  <c r="W17" i="15"/>
  <c r="AN26" i="15"/>
  <c r="S12" i="15"/>
  <c r="AJ21" i="15"/>
  <c r="BA30" i="15"/>
  <c r="O33" i="15"/>
  <c r="X24" i="15"/>
  <c r="O31" i="15"/>
  <c r="AG34" i="15"/>
  <c r="W3" i="15"/>
  <c r="AZ23" i="15"/>
  <c r="D31" i="15"/>
  <c r="Y33" i="15"/>
  <c r="S35" i="15"/>
  <c r="V2" i="15"/>
  <c r="BA13" i="15"/>
  <c r="AK21" i="15"/>
  <c r="AA26" i="15"/>
  <c r="AH29" i="15"/>
  <c r="Z31" i="15"/>
  <c r="AO32" i="15"/>
  <c r="AX33" i="15"/>
  <c r="D35" i="15"/>
  <c r="M36" i="15"/>
  <c r="AM2" i="15"/>
  <c r="AQ11" i="15"/>
  <c r="AU18" i="15"/>
  <c r="AB23" i="15"/>
  <c r="AY26" i="15"/>
  <c r="BB29" i="15"/>
  <c r="AJ31" i="15"/>
  <c r="AX32" i="15"/>
  <c r="D34" i="15"/>
  <c r="M35" i="15"/>
  <c r="V36" i="15"/>
  <c r="AV2" i="15"/>
  <c r="W15" i="15"/>
  <c r="AJ20" i="15"/>
  <c r="I28" i="15"/>
  <c r="AP30" i="15"/>
  <c r="J32" i="15"/>
  <c r="T33" i="15"/>
  <c r="AC34" i="15"/>
  <c r="AL35" i="15"/>
  <c r="AU36" i="15"/>
  <c r="R2" i="15"/>
  <c r="AK16" i="15"/>
  <c r="R21" i="15"/>
  <c r="Z25" i="15"/>
  <c r="AG28" i="15"/>
  <c r="BC30" i="15"/>
  <c r="T32" i="15"/>
  <c r="AC33" i="15"/>
  <c r="AL34" i="15"/>
  <c r="AU35" i="15"/>
  <c r="BD36" i="15"/>
  <c r="Q17" i="15"/>
  <c r="BD35" i="15"/>
  <c r="U31" i="15"/>
  <c r="Z18" i="15"/>
  <c r="Q36" i="15"/>
  <c r="AN31" i="15"/>
  <c r="AI19" i="15"/>
  <c r="AG36" i="15"/>
  <c r="C32" i="15"/>
  <c r="AR20" i="15"/>
  <c r="AW36" i="15"/>
  <c r="AZ2" i="15"/>
  <c r="N27" i="15"/>
  <c r="R14" i="15"/>
  <c r="AI23" i="15"/>
  <c r="D10" i="15"/>
  <c r="X10" i="15"/>
  <c r="AO19" i="15"/>
  <c r="C29" i="15"/>
  <c r="AK14" i="15"/>
  <c r="BB23" i="15"/>
  <c r="AL14" i="15"/>
  <c r="AG35" i="15"/>
  <c r="N32" i="15"/>
  <c r="Z35" i="15"/>
  <c r="AJ12" i="15"/>
  <c r="Z26" i="15"/>
  <c r="AQ31" i="15"/>
  <c r="AW33" i="15"/>
  <c r="AQ35" i="15"/>
  <c r="BB2" i="15"/>
  <c r="BD16" i="15"/>
  <c r="AT22" i="15"/>
  <c r="P27" i="15"/>
  <c r="N30" i="15"/>
  <c r="AR31" i="15"/>
  <c r="K34" i="15"/>
  <c r="T35" i="15"/>
  <c r="AC36" i="15"/>
  <c r="BC2" i="15"/>
  <c r="F14" i="15"/>
  <c r="BD19" i="15"/>
  <c r="AG24" i="15"/>
  <c r="AN27" i="15"/>
  <c r="AD30" i="15"/>
  <c r="BC31" i="15"/>
  <c r="K33" i="15"/>
  <c r="T34" i="15"/>
  <c r="AC35" i="15"/>
  <c r="AL36" i="15"/>
  <c r="I5" i="15"/>
  <c r="I17" i="15"/>
  <c r="AS21" i="15"/>
  <c r="AT25" i="15"/>
  <c r="AZ28" i="15"/>
  <c r="I31" i="15"/>
  <c r="AA32" i="15"/>
  <c r="AJ33" i="15"/>
  <c r="AS34" i="15"/>
  <c r="BB35" i="15"/>
  <c r="Y2" i="15"/>
  <c r="AG9" i="15"/>
  <c r="AT17" i="15"/>
  <c r="AA22" i="15"/>
  <c r="O26" i="15"/>
  <c r="U29" i="15"/>
  <c r="T31" i="15"/>
  <c r="AJ32" i="15"/>
  <c r="AS33" i="15"/>
  <c r="BB34" i="15"/>
  <c r="H36" i="15"/>
  <c r="AH2" i="15"/>
  <c r="AX25" i="15"/>
  <c r="D2" i="15"/>
  <c r="AT33" i="15"/>
  <c r="AM26" i="15"/>
  <c r="F2" i="15"/>
  <c r="G34" i="15"/>
  <c r="AA27" i="15"/>
  <c r="L2" i="15"/>
  <c r="W34" i="15"/>
  <c r="M28" i="15"/>
  <c r="N2" i="15"/>
  <c r="Q2" i="15"/>
  <c r="F19" i="15"/>
  <c r="W28" i="15"/>
  <c r="AA15" i="15"/>
  <c r="AR24" i="15"/>
  <c r="P11" i="15"/>
  <c r="AG11" i="15"/>
  <c r="AX20" i="15"/>
  <c r="L30" i="15"/>
  <c r="AT15" i="15"/>
  <c r="H25" i="15"/>
  <c r="Q20" i="15"/>
  <c r="AP36" i="15"/>
  <c r="AF27" i="15"/>
  <c r="AE32" i="15"/>
  <c r="AP35" i="15"/>
  <c r="BA16" i="15"/>
  <c r="L27" i="15"/>
  <c r="F32" i="15"/>
  <c r="J34" i="15"/>
  <c r="AY35" i="15"/>
  <c r="O2" i="15"/>
  <c r="AG17" i="15"/>
  <c r="W23" i="15"/>
  <c r="AJ27" i="15"/>
  <c r="AA30" i="15"/>
  <c r="BA31" i="15"/>
  <c r="J33" i="15"/>
  <c r="S34" i="15"/>
  <c r="AB35" i="15"/>
  <c r="AK36" i="15"/>
  <c r="H2" i="15"/>
  <c r="O15" i="15"/>
  <c r="AG20" i="15"/>
  <c r="BD24" i="15"/>
  <c r="E28" i="15"/>
  <c r="AO30" i="15"/>
  <c r="I32" i="15"/>
  <c r="S33" i="15"/>
  <c r="AB34" i="15"/>
  <c r="AK35" i="15"/>
  <c r="AT36" i="15"/>
  <c r="W9" i="15"/>
  <c r="AO17" i="15"/>
  <c r="V22" i="15"/>
  <c r="K26" i="15"/>
  <c r="R29" i="15"/>
  <c r="S31" i="15"/>
  <c r="AI32" i="15"/>
  <c r="AR33" i="15"/>
  <c r="BA34" i="15"/>
  <c r="G36" i="15"/>
  <c r="AG2" i="15"/>
  <c r="AX10" i="15"/>
  <c r="W18" i="15"/>
  <c r="D23" i="15"/>
  <c r="AI26" i="15"/>
  <c r="AP29" i="15"/>
  <c r="AC31" i="15"/>
  <c r="AR32" i="15"/>
  <c r="BA33" i="15"/>
  <c r="G35" i="15"/>
  <c r="P36" i="15"/>
  <c r="AP2" i="15"/>
  <c r="AR9" i="15"/>
  <c r="BC34" i="15"/>
  <c r="AS29" i="15"/>
  <c r="L12" i="15"/>
  <c r="P35" i="15"/>
  <c r="V30" i="15"/>
  <c r="AD14" i="15"/>
  <c r="AF35" i="15"/>
  <c r="AT30" i="15"/>
  <c r="AN16" i="15"/>
  <c r="BD30" i="15"/>
  <c r="I13" i="15"/>
  <c r="G32" i="15"/>
  <c r="AG33" i="15"/>
  <c r="AW32" i="15"/>
  <c r="S27" i="15"/>
  <c r="AF16" i="15"/>
  <c r="AT35" i="15"/>
  <c r="AB32" i="15"/>
  <c r="G23" i="15"/>
  <c r="AJ28" i="15"/>
  <c r="U35" i="15"/>
  <c r="N33" i="15"/>
  <c r="Z22" i="15"/>
  <c r="X34" i="15"/>
  <c r="AI35" i="15"/>
  <c r="C34" i="15"/>
  <c r="O30" i="15"/>
  <c r="M21" i="15"/>
  <c r="BC36" i="15"/>
  <c r="AK33" i="15"/>
  <c r="AI2" i="15"/>
  <c r="AX26" i="15"/>
  <c r="Y31" i="15"/>
  <c r="J31" i="15"/>
  <c r="O7" i="15"/>
  <c r="N25" i="15"/>
  <c r="AL2" i="15"/>
  <c r="L35" i="15"/>
  <c r="AS31" i="15"/>
  <c r="Y25" i="15"/>
  <c r="AO5" i="15"/>
  <c r="AT34" i="15"/>
  <c r="BA32" i="15"/>
  <c r="Q10" i="15"/>
  <c r="BA21" i="15"/>
  <c r="E26" i="15"/>
  <c r="AY2" i="15"/>
  <c r="AB8" i="15"/>
  <c r="AY31" i="15"/>
  <c r="P16" i="15"/>
  <c r="U36" i="15"/>
  <c r="C33" i="15"/>
  <c r="AC28" i="15"/>
  <c r="N17" i="15"/>
  <c r="BC35" i="15"/>
  <c r="P24" i="15"/>
  <c r="AW27" i="15"/>
  <c r="AS22" i="15"/>
  <c r="AF18" i="15"/>
  <c r="AW34" i="15"/>
  <c r="N22" i="15"/>
  <c r="AU2" i="15"/>
  <c r="L34" i="15"/>
  <c r="BB30" i="15"/>
  <c r="AX21" i="15"/>
  <c r="Z2" i="15"/>
  <c r="AQ2" i="15"/>
  <c r="AZ12" i="15"/>
  <c r="AW25" i="15"/>
  <c r="AI31" i="15"/>
  <c r="AK32" i="15"/>
  <c r="S32" i="15"/>
  <c r="BD2" i="15"/>
  <c r="AK34" i="15"/>
  <c r="AB13" i="15"/>
  <c r="AL25" i="15"/>
  <c r="BA29" i="15"/>
  <c r="X19" i="15"/>
  <c r="AD36" i="15"/>
  <c r="AB33" i="15"/>
  <c r="BA28" i="15"/>
  <c r="AA2" i="15"/>
  <c r="I25" i="15"/>
  <c r="E24" i="15"/>
  <c r="F31" i="25"/>
  <c r="AD5" i="30" a="1"/>
  <c r="BB14" i="30" a="1"/>
  <c r="X28" i="30" a="1"/>
  <c r="AS9" i="30" a="1"/>
  <c r="AI6" i="30" a="1"/>
  <c r="D39" i="30" a="1"/>
  <c r="AI37" i="30" a="1"/>
  <c r="Y18" i="30" a="1"/>
  <c r="H14" i="30" a="1"/>
  <c r="Q8" i="30" a="1"/>
  <c r="Z21" i="30" a="1"/>
  <c r="Y3" i="30" a="1"/>
  <c r="B38" i="30" a="1"/>
  <c r="J28" i="30" a="1"/>
  <c r="AR5" i="30" a="1"/>
  <c r="U11" i="30" a="1"/>
  <c r="C23" i="30" a="1"/>
  <c r="AJ7" i="30" a="1"/>
  <c r="I22" i="30" a="1"/>
  <c r="BE17" i="30" a="1"/>
  <c r="AQ14" i="30" a="1"/>
  <c r="O14" i="30" a="1"/>
  <c r="D20" i="30" a="1"/>
  <c r="AN31" i="30" a="1"/>
  <c r="AH25" i="30" a="1"/>
  <c r="AV4" i="30" a="1"/>
  <c r="AC26" i="30" a="1"/>
  <c r="BD41" i="30" a="1"/>
  <c r="AD8" i="30" a="1"/>
  <c r="O52" i="30" a="1"/>
  <c r="AE52" i="30" a="1"/>
  <c r="AY10" i="30" a="1"/>
  <c r="P24" i="30" a="1"/>
  <c r="C9" i="30" a="1"/>
  <c r="C21" i="30" a="1"/>
  <c r="AU49" i="30" a="1"/>
  <c r="AF36" i="30" a="1"/>
  <c r="AO46" i="30" a="1"/>
  <c r="AC34" i="30" a="1"/>
  <c r="AS38" i="30" a="1"/>
  <c r="BD10" i="30" a="1"/>
  <c r="E58" i="30" a="1"/>
  <c r="AU4" i="30" a="1"/>
  <c r="AC45" i="30" a="1"/>
  <c r="AF23" i="30" a="1"/>
  <c r="C25" i="30" a="1"/>
  <c r="AC7" i="30" a="1"/>
  <c r="AG2" i="30" a="1"/>
  <c r="W8" i="30" a="1"/>
  <c r="AH6" i="30" a="1"/>
  <c r="N32" i="30" a="1"/>
  <c r="O4" i="30" a="1"/>
  <c r="R7" i="30" a="1"/>
  <c r="BB25" i="30" a="1"/>
  <c r="BB8" i="30" a="1"/>
  <c r="Y38" i="30" a="1"/>
  <c r="H18" i="30" a="1"/>
  <c r="B26" i="30" a="1"/>
  <c r="G13" i="30" a="1"/>
  <c r="Z42" i="30" a="1"/>
  <c r="J31" i="30" a="1"/>
  <c r="Q42" i="30" a="1"/>
  <c r="BF19" i="30" a="1"/>
  <c r="AY50" i="30" a="1"/>
  <c r="F26" i="30" a="1"/>
  <c r="D16" i="30" a="1"/>
  <c r="S34" i="30" a="1"/>
  <c r="V8" i="30" a="1"/>
  <c r="F13" i="30" a="1"/>
  <c r="AK28" i="30" a="1"/>
  <c r="AU50" i="30" a="1"/>
  <c r="AJ48" i="30" a="1"/>
  <c r="R45" i="30" a="1"/>
  <c r="H13" i="30" a="1"/>
  <c r="AK33" i="30" a="1"/>
  <c r="W34" i="30" a="1"/>
  <c r="AO47" i="30" a="1"/>
  <c r="Q11" i="30" a="1"/>
  <c r="H56" i="30" a="1"/>
  <c r="BD40" i="30" a="1"/>
  <c r="AP3" i="30" a="1"/>
  <c r="BF40" i="30" a="1"/>
  <c r="AG3" i="30" a="1"/>
  <c r="AJ29" i="30" a="1"/>
  <c r="AG43" i="30" a="1"/>
  <c r="AH21" i="30" a="1"/>
  <c r="AZ35" i="30" a="1"/>
  <c r="E48" i="30" a="1"/>
  <c r="AG42" i="30" a="1"/>
  <c r="S51" i="30" a="1"/>
  <c r="I50" i="30" a="1"/>
  <c r="BC37" i="30" a="1"/>
  <c r="AU44" i="30" a="1"/>
  <c r="AD21" i="30" a="1"/>
  <c r="AF26" i="30" a="1"/>
  <c r="AK25" i="30" a="1"/>
  <c r="AN11" i="30" a="1"/>
  <c r="N16" i="30" a="1"/>
  <c r="AB20" i="30" a="1"/>
  <c r="Y37" i="30" a="1"/>
  <c r="G32" i="30" a="1"/>
  <c r="AU28" i="30" a="1"/>
  <c r="Y11" i="30" a="1"/>
  <c r="O21" i="30" a="1"/>
  <c r="AS22" i="30" a="1"/>
  <c r="H49" i="30" a="1"/>
  <c r="L51" i="30" a="1"/>
  <c r="R20" i="30" a="1"/>
  <c r="AL27" i="30" a="1"/>
  <c r="AJ53" i="30" a="1"/>
  <c r="Y50" i="30" a="1"/>
  <c r="AQ3" i="30" a="1"/>
  <c r="BA28" i="30" a="1"/>
  <c r="AY36" i="30" a="1"/>
  <c r="AK14" i="30" a="1"/>
  <c r="AN26" i="30" a="1"/>
  <c r="AK55" i="30" a="1"/>
  <c r="AR49" i="30" a="1"/>
  <c r="J6" i="30" a="1"/>
  <c r="AO3" i="30" a="1"/>
  <c r="AI57" i="30" a="1"/>
  <c r="AP56" i="30" a="1"/>
  <c r="AI12" i="30" a="1"/>
  <c r="AR11" i="30" a="1"/>
  <c r="BD9" i="30" a="1"/>
  <c r="D8" i="30" a="1"/>
  <c r="AZ31" i="30" a="1"/>
  <c r="D22" i="30" a="1"/>
  <c r="BF38" i="30" a="1"/>
  <c r="AD20" i="30" a="1"/>
  <c r="AQ10" i="30" a="1"/>
  <c r="AN44" i="30" a="1"/>
  <c r="B42" i="30" a="1"/>
  <c r="AM8" i="30" a="1"/>
  <c r="AN23" i="30" a="1"/>
  <c r="AU56" i="30" a="1"/>
  <c r="AF21" i="30" a="1"/>
  <c r="AO31" i="30" a="1"/>
  <c r="L2" i="30" a="1"/>
  <c r="AA23" i="30" a="1"/>
  <c r="AI41" i="30" a="1"/>
  <c r="AN48" i="30" a="1"/>
  <c r="S50" i="30" a="1"/>
  <c r="E21" i="30" a="1"/>
  <c r="AM16" i="30" a="1"/>
  <c r="V41" i="30" a="1"/>
  <c r="AF30" i="30" a="1"/>
  <c r="S49" i="30" a="1"/>
  <c r="Q3" i="30" a="1"/>
  <c r="O46" i="30" a="1"/>
  <c r="O32" i="30" a="1"/>
  <c r="AN16" i="30" a="1"/>
  <c r="U8" i="30" a="1"/>
  <c r="AZ3" i="30" a="1"/>
  <c r="D47" i="30" a="1"/>
  <c r="BD8" i="30" a="1"/>
  <c r="AP38" i="30" a="1"/>
  <c r="AL35" i="30" a="1"/>
  <c r="AU7" i="30" a="1"/>
  <c r="K56" i="30" a="1"/>
  <c r="K38" i="30" a="1"/>
  <c r="R52" i="30" a="1"/>
  <c r="E9" i="30" a="1"/>
  <c r="AP47" i="30" a="1"/>
  <c r="AQ5" i="30" a="1"/>
  <c r="AQ9" i="30" a="1"/>
  <c r="C48" i="30" a="1"/>
  <c r="S20" i="30" a="1"/>
  <c r="L57" i="30" a="1"/>
  <c r="Z11" i="30" a="1"/>
  <c r="S32" i="30" a="1"/>
  <c r="AB10" i="30" a="1"/>
  <c r="D38" i="30" a="1"/>
  <c r="AN38" i="30" a="1"/>
  <c r="AM40" i="30" a="1"/>
  <c r="AG48" i="30" a="1"/>
  <c r="I13" i="30" a="1"/>
  <c r="AG41" i="30" a="1"/>
  <c r="AJ44" i="30" a="1"/>
  <c r="L50" i="30" a="1"/>
  <c r="D10" i="30" a="1"/>
  <c r="D19" i="30" a="1"/>
  <c r="Z53" i="30" a="1"/>
  <c r="AL42" i="30" a="1"/>
  <c r="O35" i="30" a="1"/>
  <c r="BF15" i="30" a="1"/>
  <c r="M7" i="30" a="1"/>
  <c r="AA44" i="30" a="1"/>
  <c r="AX35" i="30" a="1"/>
  <c r="AE7" i="30" a="1"/>
  <c r="I56" i="30" a="1"/>
  <c r="AC50" i="30" a="1"/>
  <c r="Q33" i="30" a="1"/>
  <c r="AI5" i="30" a="1"/>
  <c r="J46" i="30" a="1"/>
  <c r="AX39" i="30" a="1"/>
  <c r="O30" i="30" a="1"/>
  <c r="AI14" i="30" a="1"/>
  <c r="AX17" i="30" a="1"/>
  <c r="H10" i="30" a="1"/>
  <c r="AY56" i="30" a="1"/>
  <c r="T25" i="30" a="1"/>
  <c r="D18" i="30" a="1"/>
  <c r="Y41" i="30" a="1"/>
  <c r="H6" i="30" a="1"/>
  <c r="M58" i="30" a="1"/>
  <c r="BA4" i="30" a="1"/>
  <c r="AR8" i="30" a="1"/>
  <c r="AW35" i="30" a="1"/>
  <c r="AT45" i="30" a="1"/>
  <c r="AR39" i="30" a="1"/>
  <c r="K17" i="30" a="1"/>
  <c r="AT15" i="30" a="1"/>
  <c r="AU43" i="30" a="1"/>
  <c r="S56" i="30" a="1"/>
  <c r="AL28" i="30" a="1"/>
  <c r="C2" i="30" a="1"/>
  <c r="AR24" i="30" a="1"/>
  <c r="Y55" i="30" a="1"/>
  <c r="K41" i="30" a="1"/>
  <c r="AY44" i="30" a="1"/>
  <c r="O9" i="30" a="1"/>
  <c r="AH36" i="30" a="1"/>
  <c r="AN51" i="30" a="1"/>
  <c r="T27" i="30" a="1"/>
  <c r="AK19" i="30" a="1"/>
  <c r="AJ51" i="30" a="1"/>
  <c r="BF14" i="30" a="1"/>
  <c r="BD43" i="30" a="1"/>
  <c r="R14" i="30" a="1"/>
  <c r="AP36" i="30" a="1"/>
  <c r="AL46" i="30" a="1"/>
  <c r="E28" i="30" a="1"/>
  <c r="W22" i="30" a="1"/>
  <c r="E8" i="30" a="1"/>
  <c r="N25" i="30" a="1"/>
  <c r="D43" i="30" a="1"/>
  <c r="AA39" i="30" a="1"/>
  <c r="P44" i="30" a="1"/>
  <c r="AT39" i="30" a="1"/>
  <c r="AB12" i="30" a="1"/>
  <c r="AQ13" i="30" a="1"/>
  <c r="C37" i="30" a="1"/>
  <c r="AJ6" i="30" a="1"/>
  <c r="AY43" i="30" a="1"/>
  <c r="AO39" i="30" a="1"/>
  <c r="BB7" i="30" a="1"/>
  <c r="K52" i="30" a="1"/>
  <c r="BE45" i="30" a="1"/>
  <c r="AO44" i="30" a="1"/>
  <c r="AD33" i="30" a="1"/>
  <c r="Y36" i="30" a="1"/>
  <c r="J13" i="30" a="1"/>
  <c r="AV34" i="30" a="1"/>
  <c r="AB8" i="30" a="1"/>
  <c r="AT29" i="30" a="1"/>
  <c r="N17" i="30" a="1"/>
  <c r="B18" i="30" a="1"/>
  <c r="AE12" i="30" a="1"/>
  <c r="T38" i="30" a="1"/>
  <c r="AU55" i="30" a="1"/>
  <c r="S57" i="30" a="1"/>
  <c r="T58" i="30" a="1"/>
  <c r="C31" i="30" a="1"/>
  <c r="AE42" i="30" a="1"/>
  <c r="Q40" i="30" a="1"/>
  <c r="AH13" i="30" a="1"/>
  <c r="AF47" i="30" a="1"/>
  <c r="BF26" i="30" a="1"/>
  <c r="BE30" i="30" a="1"/>
  <c r="I5" i="30" a="1"/>
  <c r="BA32" i="30" a="1"/>
  <c r="BE16" i="30" a="1"/>
  <c r="AS13" i="30" a="1"/>
  <c r="T51" i="30" a="1"/>
  <c r="AD43" i="30" a="1"/>
  <c r="AM44" i="30" a="1"/>
  <c r="AP43" i="30" a="1"/>
  <c r="F35" i="30" a="1"/>
  <c r="AO15" i="30" a="1"/>
  <c r="AA56" i="30" a="1"/>
  <c r="J44" i="30" a="1"/>
  <c r="AD49" i="30" a="1"/>
  <c r="AR14" i="30" a="1"/>
  <c r="M29" i="30" a="1"/>
  <c r="AQ55" i="30" a="1"/>
  <c r="AO28" i="30" a="1"/>
  <c r="V35" i="30" a="1"/>
  <c r="H22" i="30" a="1"/>
  <c r="AE49" i="30" a="1"/>
  <c r="AY2" i="30" a="1"/>
  <c r="BA46" i="30" a="1"/>
  <c r="R57" i="30" a="1"/>
  <c r="AA54" i="30" a="1"/>
  <c r="AV54" i="30" a="1"/>
  <c r="K50" i="30" a="1"/>
  <c r="BC23" i="30" a="1"/>
  <c r="AB2" i="30" a="1"/>
  <c r="F43" i="30" a="1"/>
  <c r="AJ15" i="30" a="1"/>
  <c r="AO53" i="30" a="1"/>
  <c r="AI40" i="30" a="1"/>
  <c r="AE48" i="30" a="1"/>
  <c r="AM2" i="30" a="1"/>
  <c r="AR58" i="30" a="1"/>
  <c r="F49" i="30" a="1"/>
  <c r="AM9" i="30" a="1"/>
  <c r="H46" i="30" a="1"/>
  <c r="B44" i="30" a="1"/>
  <c r="AM54" i="30" a="1"/>
  <c r="AA10" i="30" a="1"/>
  <c r="AU15" i="30" a="1"/>
  <c r="Y21" i="30" a="1"/>
  <c r="AH52" i="30" a="1"/>
  <c r="W41" i="30" a="1"/>
  <c r="S39" i="30" a="1"/>
  <c r="BD22" i="30" a="1"/>
  <c r="AV55" i="30" a="1"/>
  <c r="K55" i="30" a="1"/>
  <c r="AQ50" i="30" a="1"/>
  <c r="BF31" i="30" a="1"/>
  <c r="AI3" i="30" a="1"/>
  <c r="AG15" i="30" a="1"/>
  <c r="AH42" i="30" a="1"/>
  <c r="P11" i="30" a="1"/>
  <c r="AZ17" i="30" a="1"/>
  <c r="X12" i="30" a="1"/>
  <c r="BA9" i="30" a="1"/>
  <c r="X55" i="30" a="1"/>
  <c r="AW10" i="30" a="1"/>
  <c r="AN4" i="30" a="1"/>
  <c r="AL53" i="30" a="1"/>
  <c r="F47" i="30" a="1"/>
  <c r="G51" i="30" a="1"/>
  <c r="BF52" i="30" a="1"/>
  <c r="AK26" i="30" a="1"/>
  <c r="AC35" i="30" a="1"/>
  <c r="AR40" i="30" a="1"/>
  <c r="W58" i="30" a="1"/>
  <c r="BD44" i="30" a="1"/>
  <c r="X7" i="30" a="1"/>
  <c r="W15" i="30" a="1"/>
  <c r="Z15" i="30" a="1"/>
  <c r="E6" i="30" a="1"/>
  <c r="AZ8" i="30" a="1"/>
  <c r="BF9" i="30" a="1"/>
  <c r="AD26" i="30" a="1"/>
  <c r="AB16" i="30" a="1"/>
  <c r="BD19" i="30" a="1"/>
  <c r="L29" i="30" a="1"/>
  <c r="L32" i="30" a="1"/>
  <c r="AO20" i="30" a="1"/>
  <c r="V34" i="30" a="1"/>
  <c r="D6" i="30" a="1"/>
  <c r="BA18" i="30" a="1"/>
  <c r="AN9" i="30" a="1"/>
  <c r="I49" i="30" a="1"/>
  <c r="AY41" i="30" a="1"/>
  <c r="O42" i="30" a="1"/>
  <c r="BA36" i="30" a="1"/>
  <c r="E16" i="30" a="1"/>
  <c r="AJ24" i="30" a="1"/>
  <c r="AC24" i="30" a="1"/>
  <c r="BB3" i="30" a="1"/>
  <c r="BA24" i="30" a="1"/>
  <c r="BE44" i="30" a="1"/>
  <c r="E44" i="30" a="1"/>
  <c r="AD32" i="30" a="1"/>
  <c r="H39" i="30" a="1"/>
  <c r="BC49" i="30" a="1"/>
  <c r="AX25" i="30" a="1"/>
  <c r="BD11" i="30" a="1"/>
  <c r="BB50" i="30" a="1"/>
  <c r="AX5" i="30" a="1"/>
  <c r="Q48" i="30" a="1"/>
  <c r="U50" i="30" a="1"/>
  <c r="R18" i="30" a="1"/>
  <c r="BF8" i="30" a="1"/>
  <c r="AZ7" i="30" a="1"/>
  <c r="AQ20" i="30" a="1"/>
  <c r="AF16" i="30" a="1"/>
  <c r="G13" i="37" a="1"/>
  <c r="AX6" i="30" a="1"/>
  <c r="Y30" i="30" a="1"/>
  <c r="AJ5" i="30" a="1"/>
  <c r="G5" i="30" a="1"/>
  <c r="AJ3" i="30" a="1"/>
  <c r="Y53" i="30" a="1"/>
  <c r="AI10" i="30" a="1"/>
  <c r="O27" i="30" a="1"/>
  <c r="AZ23" i="30" a="1"/>
  <c r="AP8" i="30" a="1"/>
  <c r="BC9" i="30" a="1"/>
  <c r="BF41" i="30" a="1"/>
  <c r="L48" i="30" a="1"/>
  <c r="W32" i="30" a="1"/>
  <c r="AU45" i="30" a="1"/>
  <c r="T31" i="30" a="1"/>
  <c r="AV43" i="30" a="1"/>
  <c r="BE26" i="30" a="1"/>
  <c r="AU2" i="30" a="1"/>
  <c r="G9" i="30" a="1"/>
  <c r="B2" i="30" a="1"/>
  <c r="P15" i="30" a="1"/>
  <c r="J15" i="30" a="1"/>
  <c r="I15" i="30" a="1"/>
  <c r="R39" i="30" a="1"/>
  <c r="V27" i="30" a="1"/>
  <c r="Z35" i="30" a="1"/>
  <c r="Y46" i="30" a="1"/>
  <c r="AY57" i="30" a="1"/>
  <c r="AE3" i="30" a="1"/>
  <c r="AY45" i="30" a="1"/>
  <c r="AQ6" i="30" a="1"/>
  <c r="AD12" i="30" a="1"/>
  <c r="AK11" i="30" a="1"/>
  <c r="AK23" i="30" a="1"/>
  <c r="U15" i="30" a="1"/>
  <c r="Q58" i="30" a="1"/>
  <c r="D35" i="30" a="1"/>
  <c r="AI35" i="30" a="1"/>
  <c r="AV33" i="30" a="1"/>
  <c r="I37" i="30" a="1"/>
  <c r="BD37" i="30" a="1"/>
  <c r="G20" i="30" a="1"/>
  <c r="BE11" i="30" a="1"/>
  <c r="H20" i="30" a="1"/>
  <c r="J27" i="30" a="1"/>
  <c r="V48" i="30" a="1"/>
  <c r="H54" i="30" a="1"/>
  <c r="BF20" i="30" a="1"/>
  <c r="BD42" i="30" a="1"/>
  <c r="AP35" i="30" a="1"/>
  <c r="R9" i="30" a="1"/>
  <c r="J24" i="30" a="1"/>
  <c r="J12" i="30" a="1"/>
  <c r="Z48" i="30" a="1"/>
  <c r="AD54" i="30" a="1"/>
  <c r="AP33" i="30" a="1"/>
  <c r="AU48" i="30" a="1"/>
  <c r="C29" i="30" a="1"/>
  <c r="BB36" i="30" a="1"/>
  <c r="AT23" i="30" a="1"/>
  <c r="AF38" i="30" a="1"/>
  <c r="AI44" i="30" a="1"/>
  <c r="T6" i="30" a="1"/>
  <c r="S8" i="30" a="1"/>
  <c r="V19" i="30" a="1"/>
  <c r="Q49" i="30" a="1"/>
  <c r="AB30" i="30" a="1"/>
  <c r="AA21" i="30" a="1"/>
  <c r="H17" i="30" a="1"/>
  <c r="X53" i="30" a="1"/>
  <c r="D49" i="30" a="1"/>
  <c r="BD6" i="30" a="1"/>
  <c r="AT43" i="30" a="1"/>
  <c r="AE24" i="30" a="1"/>
  <c r="AF44" i="30" a="1"/>
  <c r="I20" i="30" a="1"/>
  <c r="AQ41" i="30" a="1"/>
  <c r="AU34" i="30" a="1"/>
  <c r="AN53" i="30" a="1"/>
  <c r="L53" i="30" a="1"/>
  <c r="BF43" i="30" a="1"/>
  <c r="AV38" i="30" a="1"/>
  <c r="AS10" i="30" a="1"/>
  <c r="B54" i="30" a="1"/>
  <c r="AQ19" i="30" a="1"/>
  <c r="U19" i="30" a="1"/>
  <c r="Q34" i="30" a="1"/>
  <c r="AQ58" i="30" a="1"/>
  <c r="U22" i="30" a="1"/>
  <c r="K54" i="30" a="1"/>
  <c r="AK53" i="30" a="1"/>
  <c r="P43" i="30" a="1"/>
  <c r="O5" i="30" a="1"/>
  <c r="I35" i="30" a="1"/>
  <c r="AF42" i="30" a="1"/>
  <c r="E3" i="30" a="1"/>
  <c r="AZ58" i="30" a="1"/>
  <c r="AH4" i="30" a="1"/>
  <c r="M24" i="30" a="1"/>
  <c r="AW3" i="30" a="1"/>
  <c r="Z45" i="30" a="1"/>
  <c r="M42" i="30" a="1"/>
  <c r="E10" i="30" a="1"/>
  <c r="Z30" i="30" a="1"/>
  <c r="AO4" i="30" a="1"/>
  <c r="O18" i="30" a="1"/>
  <c r="E17" i="30" a="1"/>
  <c r="AZ18" i="30" a="1"/>
  <c r="BD23" i="30" a="1"/>
  <c r="AZ48" i="30" a="1"/>
  <c r="AO18" i="30" a="1"/>
  <c r="BC38" i="30" a="1"/>
  <c r="K44" i="30" a="1"/>
  <c r="D29" i="30" a="1"/>
  <c r="AW20" i="30" a="1"/>
  <c r="AT28" i="30" a="1"/>
  <c r="E57" i="30" a="1"/>
  <c r="AX57" i="30" a="1"/>
  <c r="AH30" i="30" a="1"/>
  <c r="K16" i="30" a="1"/>
  <c r="J26" i="30" a="1"/>
  <c r="AJ54" i="30" a="1"/>
  <c r="AI34" i="30" a="1"/>
  <c r="BA14" i="30" a="1"/>
  <c r="G27" i="30" a="1"/>
  <c r="BE20" i="30" a="1"/>
  <c r="AA14" i="30" a="1"/>
  <c r="G14" i="30" a="1"/>
  <c r="M19" i="30" a="1"/>
  <c r="Q31" i="30" a="1"/>
  <c r="AN49" i="30" a="1"/>
  <c r="S53" i="30" a="1"/>
  <c r="I55" i="30" a="1"/>
  <c r="BB44" i="30" a="1"/>
  <c r="M22" i="30" a="1"/>
  <c r="Q15" i="30" a="1"/>
  <c r="AU16" i="30" a="1"/>
  <c r="V45" i="30" a="1"/>
  <c r="AW18" i="30" a="1"/>
  <c r="BD20" i="30" a="1"/>
  <c r="AA16" i="30" a="1"/>
  <c r="AE36" i="30" a="1"/>
  <c r="AI23" i="30" a="1"/>
  <c r="BA45" i="30" a="1"/>
  <c r="Y39" i="30" a="1"/>
  <c r="B55" i="30" a="1"/>
  <c r="AE4" i="30" a="1"/>
  <c r="G49" i="30" a="1"/>
  <c r="S46" i="30" a="1"/>
  <c r="E20" i="30" a="1"/>
  <c r="AQ28" i="30" a="1"/>
  <c r="O12" i="30" a="1"/>
  <c r="V49" i="30" a="1"/>
  <c r="K46" i="30" a="1"/>
  <c r="BF11" i="30" a="1"/>
  <c r="BE41" i="30" a="1"/>
  <c r="D11" i="30" a="1"/>
  <c r="AQ18" i="30" a="1"/>
  <c r="AS20" i="30" a="1"/>
  <c r="AU58" i="30" a="1"/>
  <c r="C32" i="30" a="1"/>
  <c r="AG32" i="30" a="1"/>
  <c r="AT12" i="30" a="1"/>
  <c r="G29" i="30" a="1"/>
  <c r="AR38" i="30" a="1"/>
  <c r="AQ54" i="30" a="1"/>
  <c r="BF16" i="30" a="1"/>
  <c r="AC5" i="30" a="1"/>
  <c r="BF45" i="30" a="1"/>
  <c r="B28" i="30" a="1"/>
  <c r="AR41" i="30" a="1"/>
  <c r="AY26" i="30" a="1"/>
  <c r="AM14" i="30" a="1"/>
  <c r="AD47" i="30" a="1"/>
  <c r="AC55" i="30" a="1"/>
  <c r="G53" i="30" a="1"/>
  <c r="O3" i="30" a="1"/>
  <c r="BF5" i="30" a="1"/>
  <c r="AQ33" i="30" a="1"/>
  <c r="L24" i="30" a="1"/>
  <c r="G47" i="30" a="1"/>
  <c r="F44" i="30" a="1"/>
  <c r="N2" i="30" a="1"/>
  <c r="AV31" i="30" a="1"/>
  <c r="D30" i="30" a="1"/>
  <c r="D41" i="30" a="1"/>
  <c r="N42" i="30" a="1"/>
  <c r="T10" i="30" a="1"/>
  <c r="R5" i="30" a="1"/>
  <c r="AQ34" i="30" a="1"/>
  <c r="AJ30" i="30" a="1"/>
  <c r="Y24" i="30" a="1"/>
  <c r="AU19" i="30" a="1"/>
  <c r="AR2" i="30" a="1"/>
  <c r="BF12" i="30" a="1"/>
  <c r="L42" i="30" a="1"/>
  <c r="S54" i="30" a="1"/>
  <c r="AO16" i="30" a="1"/>
  <c r="AB50" i="30" a="1"/>
  <c r="AJ20" i="30" a="1"/>
  <c r="BE58" i="30" a="1"/>
  <c r="Q57" i="30" a="1"/>
  <c r="L45" i="30" a="1"/>
  <c r="AZ54" i="30" a="1"/>
  <c r="AT34" i="30" a="1"/>
  <c r="I27" i="30" a="1"/>
  <c r="AR28" i="30" a="1"/>
  <c r="H11" i="30" a="1"/>
  <c r="AW14" i="30" a="1"/>
  <c r="J19" i="30" a="1"/>
  <c r="AL54" i="30" a="1"/>
  <c r="C43" i="30" a="1"/>
  <c r="AJ22" i="30" a="1"/>
  <c r="AZ10" i="30" a="1"/>
  <c r="AK13" i="30" a="1"/>
  <c r="M45" i="30" a="1"/>
  <c r="AM49" i="30" a="1"/>
  <c r="AJ4" i="30" a="1"/>
  <c r="AU32" i="30" a="1"/>
  <c r="X39" i="30" a="1"/>
  <c r="AO42" i="30" a="1"/>
  <c r="D53" i="30" a="1"/>
  <c r="U12" i="30" a="1"/>
  <c r="AZ55" i="30" a="1"/>
  <c r="L40" i="30" a="1"/>
  <c r="K48" i="30" a="1"/>
  <c r="AB3" i="30" a="1"/>
  <c r="J9" i="30" a="1"/>
  <c r="AR54" i="30" a="1"/>
  <c r="AF54" i="30" a="1"/>
  <c r="S26" i="30" a="1"/>
  <c r="I6" i="30" a="1"/>
  <c r="V25" i="30" a="1"/>
  <c r="AG25" i="30" a="1"/>
  <c r="BE38" i="30" a="1"/>
  <c r="AA4" i="30" a="1"/>
  <c r="AM57" i="30" a="1"/>
  <c r="AB14" i="30" a="1"/>
  <c r="AL48" i="30" a="1"/>
  <c r="BF49" i="30" a="1"/>
  <c r="AU57" i="30" a="1"/>
  <c r="F29" i="30" a="1"/>
  <c r="AT30" i="30" a="1"/>
  <c r="AZ51" i="30" a="1"/>
  <c r="AC46" i="30" a="1"/>
  <c r="AG28" i="30" a="1"/>
  <c r="F20" i="30" a="1"/>
  <c r="BE18" i="30" a="1"/>
  <c r="P7" i="30" a="1"/>
  <c r="T20" i="30" a="1"/>
  <c r="X24" i="30" a="1"/>
  <c r="B20" i="30" a="1"/>
  <c r="H41" i="30" a="1"/>
  <c r="BA22" i="30" a="1"/>
  <c r="U42" i="30" a="1"/>
  <c r="G16" i="30" a="1"/>
  <c r="AJ13" i="30" a="1"/>
  <c r="AO41" i="30" a="1"/>
  <c r="P58" i="30" a="1"/>
  <c r="X23" i="30" a="1"/>
  <c r="BC41" i="30" a="1"/>
  <c r="O34" i="30" a="1"/>
  <c r="BE52" i="30" a="1"/>
  <c r="AL20" i="30" a="1"/>
  <c r="H8" i="30" a="1"/>
  <c r="BD32" i="30" a="1"/>
  <c r="AS31" i="30" a="1"/>
  <c r="BC44" i="30" a="1"/>
  <c r="Q36" i="30" a="1"/>
  <c r="M16" i="30" a="1"/>
  <c r="BA57" i="30" a="1"/>
  <c r="AG38" i="30" a="1"/>
  <c r="AV24" i="30" a="1"/>
  <c r="AD2" i="30" a="1"/>
  <c r="AQ30" i="30" a="1"/>
  <c r="AD58" i="30" a="1"/>
  <c r="AS50" i="30" a="1"/>
  <c r="X46" i="30" a="1"/>
  <c r="Z14" i="30" a="1"/>
  <c r="AV49" i="30" a="1"/>
  <c r="AT26" i="30" a="1"/>
  <c r="AO27" i="30" a="1"/>
  <c r="AC12" i="30" a="1"/>
  <c r="R2" i="30" a="1"/>
  <c r="K24" i="30" a="1"/>
  <c r="Z3" i="30" a="1"/>
  <c r="AD24" i="30" a="1"/>
  <c r="N18" i="30" a="1"/>
  <c r="AO36" i="30" a="1"/>
  <c r="T49" i="30" a="1"/>
  <c r="J20" i="30" a="1"/>
  <c r="AP9" i="30" a="1"/>
  <c r="AL16" i="30" a="1"/>
  <c r="AJ9" i="30" a="1"/>
  <c r="AC58" i="30" a="1"/>
  <c r="L14" i="30" a="1"/>
  <c r="W45" i="30" a="1"/>
  <c r="X29" i="30" a="1"/>
  <c r="W40" i="30" a="1"/>
  <c r="BD46" i="30" a="1"/>
  <c r="AO49" i="30" a="1"/>
  <c r="AY30" i="30" a="1"/>
  <c r="F10" i="30" a="1"/>
  <c r="E39" i="30" a="1"/>
  <c r="V26" i="30" a="1"/>
  <c r="I43" i="30" a="1"/>
  <c r="AH45" i="30" a="1"/>
  <c r="AX11" i="30" a="1"/>
  <c r="M26" i="30" a="1"/>
  <c r="AN2" i="30" a="1"/>
  <c r="L13" i="30" a="1"/>
  <c r="AO33" i="30" a="1"/>
  <c r="AS19" i="30" a="1"/>
  <c r="C36" i="30" a="1"/>
  <c r="J54" i="30" a="1"/>
  <c r="N30" i="30" a="1"/>
  <c r="AK3" i="30" a="1"/>
  <c r="BE12" i="30" a="1"/>
  <c r="AM33" i="30" a="1"/>
  <c r="AR47" i="30" a="1"/>
  <c r="AN43" i="30" a="1"/>
  <c r="E14" i="30" a="1"/>
  <c r="AZ47" i="30" a="1"/>
  <c r="AH54" i="30" a="1"/>
  <c r="H38" i="30" a="1"/>
  <c r="AN57" i="30" a="1"/>
  <c r="AB42" i="30" a="1"/>
  <c r="AZ52" i="30" a="1"/>
  <c r="AT36" i="30" a="1"/>
  <c r="AX47" i="30" a="1"/>
  <c r="V17" i="30" a="1"/>
  <c r="D31" i="30" a="1"/>
  <c r="P51" i="30" a="1"/>
  <c r="AC47" i="30" a="1"/>
  <c r="C26" i="30" a="1"/>
  <c r="AT8" i="30" a="1"/>
  <c r="AR53" i="30" a="1"/>
  <c r="AF17" i="30" a="1"/>
  <c r="BE23" i="30" a="1"/>
  <c r="AA40" i="30" a="1"/>
  <c r="I54" i="30" a="1"/>
  <c r="AC41" i="30" a="1"/>
  <c r="U21" i="30" a="1"/>
  <c r="AS26" i="30" a="1"/>
  <c r="Z8" i="30" a="1"/>
  <c r="AV10" i="30" a="1"/>
  <c r="AP42" i="30" a="1"/>
  <c r="M51" i="30" a="1"/>
  <c r="AG40" i="30" a="1"/>
  <c r="AF11" i="30" a="1"/>
  <c r="AT48" i="30" a="1"/>
  <c r="J42" i="30" a="1"/>
  <c r="E25" i="30" a="1"/>
  <c r="F25" i="30" a="1"/>
  <c r="AC9" i="30" a="1"/>
  <c r="B43" i="30" a="1"/>
  <c r="AO45" i="30" a="1"/>
  <c r="F24" i="30" a="1"/>
  <c r="AA12" i="30" a="1"/>
  <c r="AM24" i="30" a="1"/>
  <c r="AH11" i="30" a="1"/>
  <c r="B58" i="30" a="1"/>
  <c r="C3" i="30" a="1"/>
  <c r="L16" i="30" a="1"/>
  <c r="AP12" i="30" a="1"/>
  <c r="AF51" i="30" a="1"/>
  <c r="W47" i="30" a="1"/>
  <c r="V22" i="30" a="1"/>
  <c r="AJ8" i="30" a="1"/>
  <c r="P57" i="30" a="1"/>
  <c r="D21" i="30" a="1"/>
  <c r="AS16" i="30" a="1"/>
  <c r="D32" i="30" a="1"/>
  <c r="U13" i="30" a="1"/>
  <c r="V7" i="30" a="1"/>
  <c r="AH47" i="30" a="1"/>
  <c r="AY53" i="30" a="1"/>
  <c r="AU10" i="30" a="1"/>
  <c r="K5" i="30" a="1"/>
  <c r="AA2" i="30" a="1"/>
  <c r="AO9" i="30" a="1"/>
  <c r="BC33" i="30" a="1"/>
  <c r="AN22" i="30" a="1"/>
  <c r="AC31" i="30" a="1"/>
  <c r="O44" i="30" a="1"/>
  <c r="L8" i="30" a="1"/>
  <c r="F9" i="30" a="1"/>
  <c r="J11" i="30" a="1"/>
  <c r="AI49" i="30" a="1"/>
  <c r="AU8" i="30" a="1"/>
  <c r="D51" i="30" a="1"/>
  <c r="BD24" i="30" a="1"/>
  <c r="AZ43" i="30" a="1"/>
  <c r="AL34" i="30" a="1"/>
  <c r="T45" i="30" a="1"/>
  <c r="AM13" i="30" a="1"/>
  <c r="L19" i="30" a="1"/>
  <c r="AT52" i="30" a="1"/>
  <c r="Y27" i="30" a="1"/>
  <c r="AD50" i="30" a="1"/>
  <c r="AW19" i="30" a="1"/>
  <c r="Y57" i="30" a="1"/>
  <c r="G58" i="30" a="1"/>
  <c r="AG56" i="30" a="1"/>
  <c r="AR23" i="30" a="1"/>
  <c r="V23" i="30" a="1"/>
  <c r="W19" i="30" a="1"/>
  <c r="O29" i="30" a="1"/>
  <c r="S42" i="30" a="1"/>
  <c r="AS56" i="30" a="1"/>
  <c r="O36" i="30" a="1"/>
  <c r="B25" i="30" a="1"/>
  <c r="Y56" i="30" a="1"/>
  <c r="AF27" i="30" a="1"/>
  <c r="D55" i="30" a="1"/>
  <c r="J25" i="30" a="1"/>
  <c r="AS28" i="30" a="1"/>
  <c r="V36" i="30" a="1"/>
  <c r="BB24" i="30" a="1"/>
  <c r="AM52" i="30" a="1"/>
  <c r="AZ13" i="30" a="1"/>
  <c r="AG12" i="30" a="1"/>
  <c r="D4" i="30" a="1"/>
  <c r="M31" i="30" a="1"/>
  <c r="BD28" i="30" a="1"/>
  <c r="L25" i="30" a="1"/>
  <c r="AU52" i="30" a="1"/>
  <c r="R4" i="30" a="1"/>
  <c r="W24" i="30" a="1"/>
  <c r="S29" i="30" a="1"/>
  <c r="AI21" i="30" a="1"/>
  <c r="F36" i="30" a="1"/>
  <c r="F27" i="30" a="1"/>
  <c r="AG18" i="30" a="1"/>
  <c r="B10" i="30" a="1"/>
  <c r="AD27" i="30" a="1"/>
  <c r="AS46" i="30" a="1"/>
  <c r="AQ44" i="30" a="1"/>
  <c r="AD7" i="30" a="1"/>
  <c r="AD18" i="30" a="1"/>
  <c r="AV52" i="30" a="1"/>
  <c r="AQ8" i="30" a="1"/>
  <c r="AU54" i="30" a="1"/>
  <c r="R32" i="30" a="1"/>
  <c r="Z46" i="30" a="1"/>
  <c r="BC55" i="30" a="1"/>
  <c r="AM7" i="30" a="1"/>
  <c r="BB46" i="30" a="1"/>
  <c r="Q53" i="30" a="1"/>
  <c r="AW47" i="30" a="1"/>
  <c r="AO17" i="30" a="1"/>
  <c r="AM19" i="30" a="1"/>
  <c r="AS47" i="30" a="1"/>
  <c r="AQ7" i="30" a="1"/>
  <c r="W57" i="30" a="1"/>
  <c r="N51" i="30" a="1"/>
  <c r="AV19" i="30" a="1"/>
  <c r="R16" i="30" a="1"/>
  <c r="AM18" i="30" a="1"/>
  <c r="M18" i="30" a="1"/>
  <c r="BC31" i="30" a="1"/>
  <c r="U47" i="30" a="1"/>
  <c r="AA19" i="30" a="1"/>
  <c r="AF31" i="30" a="1"/>
  <c r="AI47" i="30" a="1"/>
  <c r="BA10" i="30" a="1"/>
  <c r="AD38" i="30" a="1"/>
  <c r="AX51" i="30" a="1"/>
  <c r="AT32" i="30" a="1"/>
  <c r="AT22" i="30" a="1"/>
  <c r="AS27" i="30" a="1"/>
  <c r="V21" i="30" a="1"/>
  <c r="AY19" i="30" a="1"/>
  <c r="BE7" i="30" a="1"/>
  <c r="Q16" i="30" a="1"/>
  <c r="AN55" i="30" a="1"/>
  <c r="BD34" i="30" a="1"/>
  <c r="AG34" i="30" a="1"/>
  <c r="AY47" i="30" a="1"/>
  <c r="AK35" i="30" a="1"/>
  <c r="W31" i="30" a="1"/>
  <c r="L58" i="30" a="1"/>
  <c r="I53" i="30" a="1"/>
  <c r="J43" i="30" a="1"/>
  <c r="AT19" i="30" a="1"/>
  <c r="M46" i="30" a="1"/>
  <c r="AV32" i="30" a="1"/>
  <c r="X15" i="30" a="1"/>
  <c r="BD25" i="30" a="1"/>
  <c r="AL17" i="30" a="1"/>
  <c r="D3" i="30" a="1"/>
  <c r="AS53" i="30" a="1"/>
  <c r="G54" i="30" a="1"/>
  <c r="Y49" i="30" a="1"/>
  <c r="AZ56" i="30" a="1"/>
  <c r="K10" i="30" a="1"/>
  <c r="Q29" i="30" a="1"/>
  <c r="AX27" i="30" a="1"/>
  <c r="BC6" i="30" a="1"/>
  <c r="H40" i="30" a="1"/>
  <c r="Z13" i="30" a="1"/>
  <c r="B53" i="30" a="1"/>
  <c r="D23" i="30" a="1"/>
  <c r="AY28" i="30" a="1"/>
  <c r="C51" i="30" a="1"/>
  <c r="N15" i="30" a="1"/>
  <c r="BA38" i="30" a="1"/>
  <c r="G23" i="30" a="1"/>
  <c r="D13" i="37" a="1"/>
  <c r="AD17" i="30" a="1"/>
  <c r="B13" i="30" a="1"/>
  <c r="AP23" i="30" a="1"/>
  <c r="H35" i="30" a="1"/>
  <c r="F55" i="30" a="1"/>
  <c r="AF32" i="30" a="1"/>
  <c r="E56" i="30" a="1"/>
  <c r="Q56" i="30" a="1"/>
  <c r="AD30" i="30" a="1"/>
  <c r="W42" i="30" a="1"/>
  <c r="BA41" i="30" a="1"/>
  <c r="L27" i="30" a="1"/>
  <c r="K43" i="30" a="1"/>
  <c r="AM12" i="30" a="1"/>
  <c r="O10" i="30" a="1"/>
  <c r="AN5" i="30" a="1"/>
  <c r="AT5" i="30" a="1"/>
  <c r="K18" i="30" a="1"/>
  <c r="R46" i="30" a="1"/>
  <c r="C27" i="30" a="1"/>
  <c r="AL21" i="30" a="1"/>
  <c r="BE39" i="30" a="1"/>
  <c r="AG47" i="30" a="1"/>
  <c r="S33" i="30" a="1"/>
  <c r="AX34" i="30" a="1"/>
  <c r="X26" i="30" a="1"/>
  <c r="AS36" i="30" a="1"/>
  <c r="BA17" i="30" a="1"/>
  <c r="AM15" i="30" a="1"/>
  <c r="AP30" i="30" a="1"/>
  <c r="AK51" i="30" a="1"/>
  <c r="BA55" i="30" a="1"/>
  <c r="M15" i="30" a="1"/>
  <c r="AE56" i="30" a="1"/>
  <c r="E34" i="30" a="1"/>
  <c r="AY21" i="30" a="1"/>
  <c r="AT4" i="30" a="1"/>
  <c r="AP28" i="30" a="1"/>
  <c r="L9" i="30" a="1"/>
  <c r="P16" i="30" a="1"/>
  <c r="BD12" i="30" a="1"/>
  <c r="W27" i="30" a="1"/>
  <c r="AA15" i="30" a="1"/>
  <c r="AK5" i="30" a="1"/>
  <c r="G43" i="30" a="1"/>
  <c r="AY16" i="30" a="1"/>
  <c r="AF53" i="30" a="1"/>
  <c r="BB51" i="30" a="1"/>
  <c r="BC50" i="30" a="1"/>
  <c r="AY15" i="30" a="1"/>
  <c r="AX20" i="30" a="1"/>
  <c r="K58" i="30" a="1"/>
  <c r="R22" i="30" a="1"/>
  <c r="BE9" i="30" a="1"/>
  <c r="O38" i="30" a="1"/>
  <c r="W37" i="30" a="1"/>
  <c r="AH41" i="30" a="1"/>
  <c r="AO51" i="30" a="1"/>
  <c r="Z51" i="30" a="1"/>
  <c r="BA47" i="30" a="1"/>
  <c r="F39" i="30" a="1"/>
  <c r="AX53" i="30" a="1"/>
  <c r="I46" i="30" a="1"/>
  <c r="AW8" i="30" a="1"/>
  <c r="S3" i="30" a="1"/>
  <c r="AR3" i="30" a="1"/>
  <c r="Q2" i="30" a="1"/>
  <c r="G26" i="30" a="1"/>
  <c r="W52" i="30" a="1"/>
  <c r="AT17" i="30" a="1"/>
  <c r="AG22" i="30" a="1"/>
  <c r="E5" i="30" a="1"/>
  <c r="B24" i="30" a="1"/>
  <c r="AJ45" i="30" a="1"/>
  <c r="AW45" i="30" a="1"/>
  <c r="AV36" i="30" a="1"/>
  <c r="X25" i="30" a="1"/>
  <c r="BA11" i="30" a="1"/>
  <c r="G17" i="30" a="1"/>
  <c r="D7" i="30" a="1"/>
  <c r="AS52" i="30" a="1"/>
  <c r="I31" i="30" a="1"/>
  <c r="B9" i="30" a="1"/>
  <c r="AH35" i="30" a="1"/>
  <c r="AJ49" i="30" a="1"/>
  <c r="BE48" i="30" a="1"/>
  <c r="BD5" i="30" a="1"/>
  <c r="Y2" i="30" a="1"/>
  <c r="BC51" i="30" a="1"/>
  <c r="G8" i="30" a="1"/>
  <c r="F46" i="30" a="1"/>
  <c r="BC56" i="30" a="1"/>
  <c r="BE50" i="30" a="1"/>
  <c r="AY54" i="30" a="1"/>
  <c r="T30" i="30" a="1"/>
  <c r="J10" i="30" a="1"/>
  <c r="E43" i="30" a="1"/>
  <c r="AU41" i="30" a="1"/>
  <c r="AU3" i="30" a="1"/>
  <c r="H34" i="30" a="1"/>
  <c r="W29" i="30" a="1"/>
  <c r="R26" i="30" a="1"/>
  <c r="AT56" i="30" a="1"/>
  <c r="BD16" i="30" a="1"/>
  <c r="AI18" i="30" a="1"/>
  <c r="R25" i="30" a="1"/>
  <c r="AW46" i="30" a="1"/>
  <c r="AP34" i="30" a="1"/>
  <c r="O57" i="30" a="1"/>
  <c r="AI56" i="30" a="1"/>
  <c r="AE47" i="30" a="1"/>
  <c r="AP29" i="30" a="1"/>
  <c r="AZ5" i="30" a="1"/>
  <c r="N55" i="30" a="1"/>
  <c r="AS30" i="30" a="1"/>
  <c r="AZ40" i="30" a="1"/>
  <c r="Y13" i="30" a="1"/>
  <c r="AC27" i="30" a="1"/>
  <c r="BC22" i="30" a="1"/>
  <c r="P26" i="30" a="1"/>
  <c r="AX44" i="30" a="1"/>
  <c r="BB18" i="30" a="1"/>
  <c r="E11" i="30" a="1"/>
  <c r="AR13" i="30" a="1"/>
  <c r="BB52" i="30" a="1"/>
  <c r="AH51" i="30" a="1"/>
  <c r="S19" i="30" a="1"/>
  <c r="M37" i="30" a="1"/>
  <c r="I17" i="30" a="1"/>
  <c r="C30" i="30" a="1"/>
  <c r="AL37" i="30" a="1"/>
  <c r="AI50" i="30" a="1"/>
  <c r="N47" i="30" a="1"/>
  <c r="AL40" i="30" a="1"/>
  <c r="AM4" i="30" a="1"/>
  <c r="M23" i="30" a="1"/>
  <c r="AH5" i="30" a="1"/>
  <c r="AY49" i="30" a="1"/>
  <c r="Q41" i="30" a="1"/>
  <c r="P34" i="30" a="1"/>
  <c r="BD56" i="30" a="1"/>
  <c r="V57" i="30" a="1"/>
  <c r="AZ15" i="30" a="1"/>
  <c r="H3" i="30" a="1"/>
  <c r="BB53" i="30" a="1"/>
  <c r="M48" i="30" a="1"/>
  <c r="AW44" i="30" a="1"/>
  <c r="AD34" i="30" a="1"/>
  <c r="AG33" i="30" a="1"/>
  <c r="R3" i="30" a="1"/>
  <c r="AI19" i="30" a="1"/>
  <c r="AG30" i="30" a="1"/>
  <c r="AX2" i="30" a="1"/>
  <c r="AN7" i="30" a="1"/>
  <c r="T35" i="30" a="1"/>
  <c r="N6" i="30" a="1"/>
  <c r="AH9" i="30" a="1"/>
  <c r="BD7" i="30" a="1"/>
  <c r="O22" i="30" a="1"/>
  <c r="M56" i="30" a="1"/>
  <c r="B27" i="30" a="1"/>
  <c r="W38" i="30" a="1"/>
  <c r="AW24" i="30" a="1"/>
  <c r="I19" i="30" a="1"/>
  <c r="AB47" i="30" a="1"/>
  <c r="AK42" i="30" a="1"/>
  <c r="AM28" i="30" a="1"/>
  <c r="N8" i="30" a="1"/>
  <c r="AU30" i="30" a="1"/>
  <c r="S2" i="30" a="1"/>
  <c r="AG20" i="30" a="1"/>
  <c r="AQ42" i="30" a="1"/>
  <c r="J45" i="30" a="1"/>
  <c r="AY12" i="30" a="1"/>
  <c r="R41" i="30" a="1"/>
  <c r="K35" i="30" a="1"/>
  <c r="T12" i="30" a="1"/>
  <c r="K23" i="30" a="1"/>
  <c r="U17" i="30" a="1"/>
  <c r="AO22" i="30" a="1"/>
  <c r="Y20" i="30" a="1"/>
  <c r="X57" i="30" a="1"/>
  <c r="E26" i="30" a="1"/>
  <c r="AZ37" i="30" a="1"/>
  <c r="AE38" i="30" a="1"/>
  <c r="BE42" i="30" a="1"/>
  <c r="AH37" i="30" a="1"/>
  <c r="BE27" i="30" a="1"/>
  <c r="K29" i="30" a="1"/>
  <c r="AZ32" i="30" a="1"/>
  <c r="C8" i="30" a="1"/>
  <c r="AT7" i="30" a="1"/>
  <c r="AP16" i="30" a="1"/>
  <c r="T34" i="30" a="1"/>
  <c r="AV45" i="30" a="1"/>
  <c r="W25" i="30" a="1"/>
  <c r="AM56" i="30" a="1"/>
  <c r="BA51" i="30" a="1"/>
  <c r="K42" i="30" a="1"/>
  <c r="D14" i="30" a="1"/>
  <c r="BB16" i="30" a="1"/>
  <c r="AH7" i="30" a="1"/>
  <c r="AD57" i="30" a="1"/>
  <c r="AZ41" i="30" a="1"/>
  <c r="B15" i="30" a="1"/>
  <c r="BB31" i="30" a="1"/>
  <c r="AR27" i="30" a="1"/>
  <c r="B48" i="30" a="1"/>
  <c r="AH38" i="30" a="1"/>
  <c r="AK38" i="30" a="1"/>
  <c r="R6" i="30" a="1"/>
  <c r="AT47" i="30" a="1"/>
  <c r="M4" i="30" a="1"/>
  <c r="AZ36" i="30" a="1"/>
  <c r="AA27" i="30" a="1"/>
  <c r="AE23" i="30" a="1"/>
  <c r="AG45" i="30" a="1"/>
  <c r="L49" i="30" a="1"/>
  <c r="AY55" i="30" a="1"/>
  <c r="AR48" i="30" a="1"/>
  <c r="V39" i="30" a="1"/>
  <c r="AC44" i="30" a="1"/>
  <c r="L22" i="30" a="1"/>
  <c r="B45" i="30" a="1"/>
  <c r="I44" i="30" a="1"/>
  <c r="P32" i="30" a="1"/>
  <c r="Q20" i="30" a="1"/>
  <c r="X30" i="30" a="1"/>
  <c r="AO12" i="30" a="1"/>
  <c r="AM32" i="30" a="1"/>
  <c r="Z17" i="30" a="1"/>
  <c r="AW39" i="30" a="1"/>
  <c r="M11" i="30" a="1"/>
  <c r="H24" i="30" a="1"/>
  <c r="R48" i="30" a="1"/>
  <c r="P47" i="30" a="1"/>
  <c r="U18" i="30" a="1"/>
  <c r="D5" i="30" a="1"/>
  <c r="BB23" i="30" a="1"/>
  <c r="Y6" i="30" a="1"/>
  <c r="AE28" i="30" a="1"/>
  <c r="J18" i="30" a="1"/>
  <c r="K8" i="30" a="1"/>
  <c r="P49" i="30" a="1"/>
  <c r="AY34" i="30" a="1"/>
  <c r="N41" i="30" a="1"/>
  <c r="AB26" i="30" a="1"/>
  <c r="AB43" i="30" a="1"/>
  <c r="AS41" i="30" a="1"/>
  <c r="S9" i="30" a="1"/>
  <c r="BE10" i="30" a="1"/>
  <c r="X14" i="30" a="1"/>
  <c r="I3" i="30" a="1"/>
  <c r="BA29" i="30" a="1"/>
  <c r="AC53" i="30" a="1"/>
  <c r="H52" i="30" a="1"/>
  <c r="AC39" i="30" a="1"/>
  <c r="L7" i="30" a="1"/>
  <c r="R15" i="30" a="1"/>
  <c r="V46" i="30" a="1"/>
  <c r="AY6" i="30" a="1"/>
  <c r="V32" i="30" a="1"/>
  <c r="AQ43" i="30" a="1"/>
  <c r="T13" i="30" a="1"/>
  <c r="AN24" i="30" a="1"/>
  <c r="T33" i="30" a="1"/>
  <c r="AT49" i="30" a="1"/>
  <c r="B41" i="30" a="1"/>
  <c r="H27" i="30" a="1"/>
  <c r="AO57" i="30" a="1"/>
  <c r="AJ57" i="30" a="1"/>
  <c r="AS14" i="30" a="1"/>
  <c r="AI26" i="30" a="1"/>
  <c r="BF22" i="30" a="1"/>
  <c r="AC19" i="30" a="1"/>
  <c r="BF27" i="30" a="1"/>
  <c r="AD36" i="30" a="1"/>
  <c r="AO14" i="30" a="1"/>
  <c r="AD56" i="30" a="1"/>
  <c r="AO21" i="30" a="1"/>
  <c r="V52" i="30" a="1"/>
  <c r="BE15" i="30" a="1"/>
  <c r="AQ31" i="30" a="1"/>
  <c r="BB49" i="30" a="1"/>
  <c r="F6" i="30" a="1"/>
  <c r="AI29" i="30" a="1"/>
  <c r="Z23" i="30" a="1"/>
  <c r="BB43" i="30" a="1"/>
  <c r="J5" i="30" a="1"/>
  <c r="AZ2" i="30" a="1"/>
  <c r="AQ45" i="30" a="1"/>
  <c r="M41" i="30" a="1"/>
  <c r="AC37" i="30" a="1"/>
  <c r="AC6" i="30" a="1"/>
  <c r="AI32" i="30" a="1"/>
  <c r="S58" i="30" a="1"/>
  <c r="F18" i="30" a="1"/>
  <c r="Y23" i="30" a="1"/>
  <c r="AF2" i="30" a="1"/>
  <c r="AX40" i="30" a="1"/>
  <c r="AE25" i="30" a="1"/>
  <c r="AI8" i="30" a="1"/>
  <c r="H9" i="30" a="1"/>
  <c r="AD53" i="30" a="1"/>
  <c r="V56" i="30" a="1"/>
  <c r="V38" i="30" a="1"/>
  <c r="Y33" i="30" a="1"/>
  <c r="T37" i="30" a="1"/>
  <c r="B4" i="30" a="1"/>
  <c r="AC17" i="30" a="1"/>
  <c r="V30" i="30" a="1"/>
  <c r="T22" i="30" a="1"/>
  <c r="AJ50" i="30" a="1"/>
  <c r="R24" i="30" a="1"/>
  <c r="X11" i="30" a="1"/>
  <c r="AH15" i="30" a="1"/>
  <c r="J53" i="30" a="1"/>
  <c r="AV15" i="30" a="1"/>
  <c r="M38" i="30" a="1"/>
  <c r="AR52" i="30" a="1"/>
  <c r="AB34" i="30" a="1"/>
  <c r="BE40" i="30" a="1"/>
  <c r="Q45" i="30" a="1"/>
  <c r="AW23" i="30" a="1"/>
  <c r="I23" i="30" a="1"/>
  <c r="AD39" i="30" a="1"/>
  <c r="T43" i="30" a="1"/>
  <c r="AW16" i="30" a="1"/>
  <c r="BB38" i="30" a="1"/>
  <c r="AM6" i="30" a="1"/>
  <c r="J39" i="30" a="1"/>
  <c r="X45" i="30" a="1"/>
  <c r="AE30" i="30" a="1"/>
  <c r="AP52" i="30" a="1"/>
  <c r="O50" i="30" a="1"/>
  <c r="T53" i="30" a="1"/>
  <c r="E50" i="30" a="1"/>
  <c r="K30" i="30" a="1"/>
  <c r="AL52" i="30" a="1"/>
  <c r="O56" i="30" a="1"/>
  <c r="AI39" i="30" a="1"/>
  <c r="C58" i="30" a="1"/>
  <c r="AQ56" i="30" a="1"/>
  <c r="AJ11" i="30" a="1"/>
  <c r="X54" i="30" a="1"/>
  <c r="BF30" i="30" a="1"/>
  <c r="AY38" i="30" a="1"/>
  <c r="AB44" i="30" a="1"/>
  <c r="D40" i="30" a="1"/>
  <c r="B11" i="30" a="1"/>
  <c r="F15" i="30" a="1"/>
  <c r="AW56" i="30" a="1"/>
  <c r="AV8" i="30" a="1"/>
  <c r="G41" i="30" a="1"/>
  <c r="AM29" i="30" a="1"/>
  <c r="V31" i="30" a="1"/>
  <c r="Q5" i="30" a="1"/>
  <c r="S10" i="30" a="1"/>
  <c r="AF28" i="30" a="1"/>
  <c r="AV26" i="30" a="1"/>
  <c r="U27" i="30" a="1"/>
  <c r="AO25" i="30" a="1"/>
  <c r="AX42" i="30" a="1"/>
  <c r="L35" i="30" a="1"/>
  <c r="AL19" i="30" a="1"/>
  <c r="F23" i="30" a="1"/>
  <c r="AQ16" i="30" a="1"/>
  <c r="V2" i="30" a="1"/>
  <c r="T50" i="30" a="1"/>
  <c r="AP2" i="30" a="1"/>
  <c r="AI51" i="30" a="1"/>
  <c r="M13" i="30" a="1"/>
  <c r="AH53" i="30" a="1"/>
  <c r="AU25" i="30" a="1"/>
  <c r="C4" i="30" a="1"/>
  <c r="AO24" i="30" a="1"/>
  <c r="Y17" i="30" a="1"/>
  <c r="AS42" i="30" a="1"/>
  <c r="T29" i="30" a="1"/>
  <c r="J49" i="30" a="1"/>
  <c r="AI53" i="30" a="1"/>
  <c r="AU21" i="30" a="1"/>
  <c r="M39" i="30" a="1"/>
  <c r="J4" i="30" a="1"/>
  <c r="H12" i="30" a="1"/>
  <c r="BA7" i="30" a="1"/>
  <c r="N13" i="30" a="1"/>
  <c r="L15" i="30" a="1"/>
  <c r="AT13" i="30" a="1"/>
  <c r="AN45" i="30" a="1"/>
  <c r="Y12" i="30" a="1"/>
  <c r="P12" i="30" a="1"/>
  <c r="AH16" i="30" a="1"/>
  <c r="N50" i="30" a="1"/>
  <c r="AH14" i="30" a="1"/>
  <c r="AF46" i="30" a="1"/>
  <c r="AC11" i="30" a="1"/>
  <c r="Y10" i="30" a="1"/>
  <c r="AR34" i="30" a="1"/>
  <c r="AP17" i="30" a="1"/>
  <c r="V6" i="30" a="1"/>
  <c r="AC18" i="30" a="1"/>
  <c r="AG8" i="30" a="1"/>
  <c r="F21" i="30" a="1"/>
  <c r="BB17" i="30" a="1"/>
  <c r="R33" i="30" a="1"/>
  <c r="Y14" i="30" a="1"/>
  <c r="V10" i="30" a="1"/>
  <c r="E38" i="30" a="1"/>
  <c r="AL55" i="30" a="1"/>
  <c r="AN29" i="30" a="1"/>
  <c r="AE18" i="30" a="1"/>
  <c r="AJ58" i="30" a="1"/>
  <c r="V13" i="30" a="1"/>
  <c r="AF25" i="30" a="1"/>
  <c r="C6" i="30" a="1"/>
  <c r="AX28" i="30" a="1"/>
  <c r="AH8" i="30" a="1"/>
  <c r="D50" i="30" a="1"/>
  <c r="BD33" i="30" a="1"/>
  <c r="AH26" i="30" a="1"/>
  <c r="P6" i="30" a="1"/>
  <c r="W54" i="30" a="1"/>
  <c r="AS21" i="30" a="1"/>
  <c r="X56" i="30" a="1"/>
  <c r="AA8" i="30" a="1"/>
  <c r="O23" i="30" a="1"/>
  <c r="AB18" i="30" a="1"/>
  <c r="BF35" i="30" a="1"/>
  <c r="AZ19" i="30" a="1"/>
  <c r="AK27" i="30" a="1"/>
  <c r="AF34" i="30" a="1"/>
  <c r="AF24" i="30" a="1"/>
  <c r="AE27" i="30" a="1"/>
  <c r="R13" i="30" a="1"/>
  <c r="BF46" i="30" a="1"/>
  <c r="AV2" i="30" a="1"/>
  <c r="U52" i="30" a="1"/>
  <c r="AM35" i="30" a="1"/>
  <c r="G15" i="30" a="1"/>
  <c r="N43" i="30" a="1"/>
  <c r="R47" i="30" a="1"/>
  <c r="V33" i="30" a="1"/>
  <c r="S47" i="30" a="1"/>
  <c r="L41" i="30" a="1"/>
  <c r="W9" i="30" a="1"/>
  <c r="AB56" i="30" a="1"/>
  <c r="X5" i="30" a="1"/>
  <c r="AK45" i="30" a="1"/>
  <c r="C10" i="30" a="1"/>
  <c r="E12" i="30" a="1"/>
  <c r="AE45" i="30" a="1"/>
  <c r="AU9" i="30" a="1"/>
  <c r="C17" i="30" a="1"/>
  <c r="B40" i="30" a="1"/>
  <c r="N48" i="30" a="1"/>
  <c r="Q18" i="30" a="1"/>
  <c r="S16" i="30" a="1"/>
  <c r="AY39" i="30" a="1"/>
  <c r="AK39" i="30" a="1"/>
  <c r="AR55" i="30" a="1"/>
  <c r="AX41" i="30" a="1"/>
  <c r="BF54" i="30" a="1"/>
  <c r="AW50" i="30" a="1"/>
  <c r="AJ35" i="30" a="1"/>
  <c r="D54" i="30" a="1"/>
  <c r="AP20" i="30" a="1"/>
  <c r="S30" i="30" a="1"/>
  <c r="R36" i="30" a="1"/>
  <c r="AI31" i="30" a="1"/>
  <c r="AZ26" i="30" a="1"/>
  <c r="V4" i="30" a="1"/>
  <c r="Z31" i="30" a="1"/>
  <c r="G30" i="30" a="1"/>
  <c r="AF52" i="30" a="1"/>
  <c r="BB54" i="30" a="1"/>
  <c r="AS35" i="30" a="1"/>
  <c r="P35" i="30" a="1"/>
  <c r="AA48" i="30" a="1"/>
  <c r="I12" i="30" a="1"/>
  <c r="AM5" i="30" a="1"/>
  <c r="N46" i="30" a="1"/>
  <c r="AS3" i="30" a="1"/>
  <c r="N34" i="30" a="1"/>
  <c r="W2" i="30" a="1"/>
  <c r="BD47" i="30" a="1"/>
  <c r="BC45" i="30" a="1"/>
  <c r="BB5" i="30" a="1"/>
  <c r="I41" i="30" a="1"/>
  <c r="W5" i="30" a="1"/>
  <c r="X18" i="30" a="1"/>
  <c r="E51" i="30" a="1"/>
  <c r="AA25" i="30" a="1"/>
  <c r="G40" i="30" a="1"/>
  <c r="BF17" i="30" a="1"/>
  <c r="AY8" i="30" a="1"/>
  <c r="AG11" i="30" a="1"/>
  <c r="U36" i="30" a="1"/>
  <c r="AA32" i="30" a="1"/>
  <c r="BA43" i="30" a="1"/>
  <c r="K12" i="30" a="1"/>
  <c r="AN47" i="30" a="1"/>
  <c r="C13" i="30" a="1"/>
  <c r="AG7" i="30" a="1"/>
  <c r="Z29" i="30" a="1"/>
  <c r="AH34" i="30" a="1"/>
  <c r="BB21" i="30" a="1"/>
  <c r="AF22" i="30" a="1"/>
  <c r="BD31" i="30" a="1"/>
  <c r="AA38" i="30" a="1"/>
  <c r="AV40" i="30" a="1"/>
  <c r="BE33" i="30" a="1"/>
  <c r="D46" i="30" a="1"/>
  <c r="AS12" i="30" a="1"/>
  <c r="AO37" i="30" a="1"/>
  <c r="AG29" i="30" a="1"/>
  <c r="AJ18" i="30" a="1"/>
  <c r="AW51" i="30" a="1"/>
  <c r="AB15" i="30" a="1"/>
  <c r="T3" i="30" a="1"/>
  <c r="BC2" i="30" a="1"/>
  <c r="M5" i="30" a="1"/>
  <c r="AN12" i="30" a="1"/>
  <c r="AB33" i="30" a="1"/>
  <c r="Y26" i="30" a="1"/>
  <c r="AK16" i="30" a="1"/>
  <c r="J29" i="30" a="1"/>
  <c r="AL47" i="30" a="1"/>
  <c r="AN33" i="30" a="1"/>
  <c r="Z57" i="30" a="1"/>
  <c r="AP11" i="30" a="1"/>
  <c r="BB26" i="30" a="1"/>
  <c r="AE54" i="30" a="1"/>
  <c r="AV9" i="30" a="1"/>
  <c r="B16" i="30" a="1"/>
  <c r="BC10" i="30" a="1"/>
  <c r="BA15" i="30" a="1"/>
  <c r="AY25" i="30" a="1"/>
  <c r="J7" i="30" a="1"/>
  <c r="I11" i="30" a="1"/>
  <c r="AA18" i="30" a="1"/>
  <c r="Q22" i="30" a="1"/>
  <c r="AD23" i="30" a="1"/>
  <c r="AB35" i="30" a="1"/>
  <c r="P40" i="30" a="1"/>
  <c r="E19" i="30" a="1"/>
  <c r="AL8" i="30" a="1"/>
  <c r="E13" i="30" a="1"/>
  <c r="AM11" i="30" a="1"/>
  <c r="V16" i="30" a="1"/>
  <c r="BB27" i="30" a="1"/>
  <c r="AT21" i="30" a="1"/>
  <c r="AY11" i="30" a="1"/>
  <c r="BF23" i="30" a="1"/>
  <c r="U53" i="30" a="1"/>
  <c r="AJ47" i="30" a="1"/>
  <c r="D17" i="30" a="1"/>
  <c r="AI36" i="30" a="1"/>
  <c r="BA39" i="30" a="1"/>
  <c r="AR6" i="30" a="1"/>
  <c r="N49" i="30" a="1"/>
  <c r="L33" i="30" a="1"/>
  <c r="D15" i="30" a="1"/>
  <c r="N26" i="30" a="1"/>
  <c r="AV41" i="30" a="1"/>
  <c r="S18" i="30" a="1"/>
  <c r="BB22" i="30" a="1"/>
  <c r="AK17" i="30" a="1"/>
  <c r="Y48" i="30" a="1"/>
  <c r="AS4" i="30" a="1"/>
  <c r="G34" i="30" a="1"/>
  <c r="D45" i="30" a="1"/>
  <c r="AQ11" i="30" a="1"/>
  <c r="AN54" i="30" a="1"/>
  <c r="AQ27" i="30" a="1"/>
  <c r="BA26" i="30" a="1"/>
  <c r="V54" i="30" a="1"/>
  <c r="AT10" i="30" a="1"/>
  <c r="I26" i="30" a="1"/>
  <c r="AW32" i="30" a="1"/>
  <c r="AO50" i="30" a="1"/>
  <c r="I47" i="30" a="1"/>
  <c r="BC40" i="30" a="1"/>
  <c r="X17" i="30" a="1"/>
  <c r="S11" i="30" a="1"/>
  <c r="AG24" i="30" a="1"/>
  <c r="AJ46" i="30" a="1"/>
  <c r="R44" i="30" a="1"/>
  <c r="AD6" i="30" a="1"/>
  <c r="X19" i="30" a="1"/>
  <c r="J36" i="30" a="1"/>
  <c r="P21" i="30" a="1"/>
  <c r="BC25" i="30" a="1"/>
  <c r="AR37" i="30" a="1"/>
  <c r="AP22" i="30" a="1"/>
  <c r="BE43" i="30" a="1"/>
  <c r="V47" i="30" a="1"/>
  <c r="Z9" i="30" a="1"/>
  <c r="AM31" i="30" a="1"/>
  <c r="AW52" i="30" a="1"/>
  <c r="AE17" i="30" a="1"/>
  <c r="M53" i="30" a="1"/>
  <c r="AD41" i="30" a="1"/>
  <c r="AM20" i="30" a="1"/>
  <c r="W49" i="30" a="1"/>
  <c r="S31" i="30" a="1"/>
  <c r="I42" i="30" a="1"/>
  <c r="U40" i="30" a="1"/>
  <c r="AB55" i="30" a="1"/>
  <c r="AA7" i="30" a="1"/>
  <c r="AI4" i="30" a="1"/>
  <c r="AD4" i="30" a="1"/>
  <c r="T16" i="30" a="1"/>
  <c r="AB28" i="30" a="1"/>
  <c r="J14" i="30" a="1"/>
  <c r="AE31" i="30" a="1"/>
  <c r="Z10" i="30" a="1"/>
  <c r="AQ38" i="30" a="1"/>
  <c r="AE22" i="30" a="1"/>
  <c r="AN30" i="30" a="1"/>
  <c r="AC40" i="30" a="1"/>
  <c r="I14" i="30" a="1"/>
  <c r="W30" i="30" a="1"/>
  <c r="AY51" i="30" a="1"/>
  <c r="Z26" i="30" a="1"/>
  <c r="AS18" i="30" a="1"/>
  <c r="P46" i="30" a="1"/>
  <c r="S13" i="30" a="1"/>
  <c r="AI16" i="30" a="1"/>
  <c r="AR7" i="30" a="1"/>
  <c r="R42" i="30" a="1"/>
  <c r="J3" i="30" a="1"/>
  <c r="AL50" i="30" a="1"/>
  <c r="V18" i="30" a="1"/>
  <c r="Y4" i="30" a="1"/>
  <c r="AV37" i="30" a="1"/>
  <c r="AD37" i="30" a="1"/>
  <c r="S4" i="30" a="1"/>
  <c r="B14" i="30" a="1"/>
  <c r="AB6" i="30" a="1"/>
  <c r="Z5" i="30" a="1"/>
  <c r="AE20" i="30" a="1"/>
  <c r="AR12" i="30" a="1"/>
  <c r="AG51" i="30" a="1"/>
  <c r="BB4" i="30" a="1"/>
  <c r="V20" i="30" a="1"/>
  <c r="U25" i="30" a="1"/>
  <c r="C24" i="30" a="1"/>
  <c r="K36" i="30" a="1"/>
  <c r="Q38" i="30" a="1"/>
  <c r="F56" i="30" a="1"/>
  <c r="AM47" i="30" a="1"/>
  <c r="AP41" i="30" a="1"/>
  <c r="Y15" i="30" a="1"/>
  <c r="S38" i="30" a="1"/>
  <c r="AX12" i="30" a="1"/>
  <c r="AC25" i="30" a="1"/>
  <c r="L47" i="30" a="1"/>
  <c r="AU47" i="30" a="1"/>
  <c r="BD21" i="30" a="1"/>
  <c r="AR26" i="30" a="1"/>
  <c r="L34" i="30" a="1"/>
  <c r="J22" i="30" a="1"/>
  <c r="AI48" i="30" a="1"/>
  <c r="AX58" i="30" a="1"/>
  <c r="V53" i="30" a="1"/>
  <c r="AP15" i="30" a="1"/>
  <c r="AX36" i="30" a="1"/>
  <c r="X8" i="30" a="1"/>
  <c r="BB13" i="30" a="1"/>
  <c r="R58" i="30" a="1"/>
  <c r="AC36" i="30" a="1"/>
  <c r="AY37" i="30" a="1"/>
  <c r="P38" i="30" a="1"/>
  <c r="AQ40" i="30" a="1"/>
  <c r="J40" i="30" a="1"/>
  <c r="BC5" i="30" a="1"/>
  <c r="X38" i="30" a="1"/>
  <c r="Y29" i="30" a="1"/>
  <c r="U55" i="30" a="1"/>
  <c r="G42" i="30" a="1"/>
  <c r="BE37" i="30" a="1"/>
  <c r="M34" i="30" a="1"/>
  <c r="Q6" i="30" a="1"/>
  <c r="G28" i="30" a="1"/>
  <c r="AZ9" i="30" a="1"/>
  <c r="V12" i="30" a="1"/>
  <c r="G22" i="30" a="1"/>
  <c r="AL13" i="30" a="1"/>
  <c r="X44" i="30" a="1"/>
  <c r="J8" i="30" a="1"/>
  <c r="N58" i="30" a="1"/>
  <c r="H53" i="30" a="1"/>
  <c r="L56" i="30" a="1"/>
  <c r="AS43" i="30" a="1"/>
  <c r="W20" i="30" a="1"/>
  <c r="AS7" i="30" a="1"/>
  <c r="K34" i="30" a="1"/>
  <c r="U29" i="30" a="1"/>
  <c r="AM58" i="30" a="1"/>
  <c r="M47" i="30" a="1"/>
  <c r="F31" i="30" a="1"/>
  <c r="BD58" i="30" a="1"/>
  <c r="AY46" i="30" a="1"/>
  <c r="V40" i="30" a="1"/>
  <c r="P13" i="30" a="1"/>
  <c r="AL43" i="30" a="1"/>
  <c r="BD2" i="30" a="1"/>
  <c r="AH43" i="30" a="1"/>
  <c r="AK49" i="30" a="1"/>
  <c r="AK9" i="30" a="1"/>
  <c r="AU53" i="30" a="1"/>
  <c r="B3" i="30" a="1"/>
  <c r="P37" i="30" a="1"/>
  <c r="BE22" i="30" a="1"/>
  <c r="AH32" i="30" a="1"/>
  <c r="AN14" i="30" a="1"/>
  <c r="L44" i="30" a="1"/>
  <c r="AI33" i="30" a="1"/>
  <c r="BC17" i="30" a="1"/>
  <c r="E54" i="30" a="1"/>
  <c r="AN25" i="30" a="1"/>
  <c r="AV22" i="30" a="1"/>
  <c r="BF28" i="30" a="1"/>
  <c r="U34" i="30" a="1"/>
  <c r="AS39" i="30" a="1"/>
  <c r="AG57" i="30" a="1"/>
  <c r="AC3" i="30" a="1"/>
  <c r="AL24" i="30" a="1"/>
  <c r="S7" i="30" a="1"/>
  <c r="H2" i="30" a="1"/>
  <c r="P41" i="30" a="1"/>
  <c r="Y16" i="30" a="1"/>
  <c r="L11" i="30" a="1"/>
  <c r="AC20" i="30" a="1"/>
  <c r="AZ11" i="30" a="1"/>
  <c r="AG55" i="30" a="1"/>
  <c r="AF15" i="30" a="1"/>
  <c r="W11" i="30" a="1"/>
  <c r="AK18" i="30" a="1"/>
  <c r="Y9" i="30" a="1"/>
  <c r="AD22" i="30" a="1"/>
  <c r="AY3" i="30" a="1"/>
  <c r="L6" i="30" a="1"/>
  <c r="AV20" i="30" a="1"/>
  <c r="AX37" i="30" a="1"/>
  <c r="BB58" i="30" a="1"/>
  <c r="W43" i="30" a="1"/>
  <c r="AG44" i="30" a="1"/>
  <c r="AD28" i="30" a="1"/>
  <c r="B56" i="30" a="1"/>
  <c r="Q50" i="30" a="1"/>
  <c r="AP54" i="30" a="1"/>
  <c r="BC47" i="30" a="1"/>
  <c r="AV16" i="30" a="1"/>
  <c r="AJ27" i="30" a="1"/>
  <c r="C45" i="30" a="1"/>
  <c r="AR4" i="30" a="1"/>
  <c r="G56" i="30" a="1"/>
  <c r="AN3" i="30" a="1"/>
  <c r="C46" i="30" a="1"/>
  <c r="F58" i="30" a="1"/>
  <c r="AC42" i="30" a="1"/>
  <c r="BE2" i="30" a="1"/>
  <c r="AW30" i="30" a="1"/>
  <c r="AB13" i="30" a="1"/>
  <c r="BA42" i="30" a="1"/>
  <c r="Y31" i="30" a="1"/>
  <c r="L18" i="30" a="1"/>
  <c r="V15" i="30" a="1"/>
  <c r="AD51" i="30" a="1"/>
  <c r="AI11" i="30" a="1"/>
  <c r="AF41" i="30" a="1"/>
  <c r="BE35" i="30" a="1"/>
  <c r="P56" i="30" a="1"/>
  <c r="BA20" i="30" a="1"/>
  <c r="AF18" i="30" a="1"/>
  <c r="AY5" i="30" a="1"/>
  <c r="BC3" i="30" a="1"/>
  <c r="AA26" i="30" a="1"/>
  <c r="AT27" i="30" a="1"/>
  <c r="AE33" i="30" a="1"/>
  <c r="AV27" i="30" a="1"/>
  <c r="AA11" i="30" a="1"/>
  <c r="AQ29" i="30" a="1"/>
  <c r="AY32" i="30" a="1"/>
  <c r="AA45" i="30" a="1"/>
  <c r="AT20" i="30" a="1"/>
  <c r="N19" i="30" a="1"/>
  <c r="T54" i="30" a="1"/>
  <c r="AW33" i="30" a="1"/>
  <c r="E30" i="30" a="1"/>
  <c r="BC16" i="30" a="1"/>
  <c r="S37" i="30" a="1"/>
  <c r="BE34" i="30" a="1"/>
  <c r="F54" i="30" a="1"/>
  <c r="G12" i="30" a="1"/>
  <c r="AO13" i="30" a="1"/>
  <c r="BF51" i="30" a="1"/>
  <c r="G25" i="30" a="1"/>
  <c r="BA27" i="30" a="1"/>
  <c r="AZ42" i="30" a="1"/>
  <c r="AI28" i="30" a="1"/>
  <c r="O6" i="30" a="1"/>
  <c r="AL23" i="30" a="1"/>
  <c r="G10" i="30" a="1"/>
  <c r="AX18" i="30" a="1"/>
  <c r="I16" i="30" a="1"/>
  <c r="AK57" i="30" a="1"/>
  <c r="X35" i="30" a="1"/>
  <c r="BE54" i="30" a="1"/>
  <c r="P9" i="30" a="1"/>
  <c r="Y43" i="30" a="1"/>
  <c r="D57" i="30" a="1"/>
  <c r="AU40" i="30" a="1"/>
  <c r="Q26" i="30" a="1"/>
  <c r="AJ10" i="30" a="1"/>
  <c r="BE25" i="30" a="1"/>
  <c r="AB38" i="30" a="1"/>
  <c r="BA6" i="30" a="1"/>
  <c r="AA46" i="30" a="1"/>
  <c r="BA35" i="30" a="1"/>
  <c r="T5" i="30" a="1"/>
  <c r="BC57" i="30" a="1"/>
  <c r="AT35" i="30" a="1"/>
  <c r="D24" i="30" a="1"/>
  <c r="O25" i="30" a="1"/>
  <c r="S23" i="30" a="1"/>
  <c r="T15" i="30" a="1"/>
  <c r="AP39" i="30" a="1"/>
  <c r="Y34" i="30" a="1"/>
  <c r="AV28" i="30" a="1"/>
  <c r="AG50" i="30" a="1"/>
  <c r="AR44" i="30" a="1"/>
  <c r="AR42" i="30" a="1"/>
  <c r="K27" i="30" a="1"/>
  <c r="AB46" i="30" a="1"/>
  <c r="AJ31" i="30" a="1"/>
  <c r="K9" i="30" a="1"/>
  <c r="F17" i="30" a="1"/>
  <c r="D58" i="30" a="1"/>
  <c r="AV13" i="30" a="1"/>
  <c r="AH29" i="30" a="1"/>
  <c r="AI55" i="30" a="1"/>
  <c r="G18" i="30" a="1"/>
  <c r="AM55" i="30" a="1"/>
  <c r="R40" i="30" a="1"/>
  <c r="AI24" i="30" a="1"/>
  <c r="BE47" i="30" a="1"/>
  <c r="B31" i="30" a="1"/>
  <c r="AE46" i="30" a="1"/>
  <c r="AB17" i="30" a="1"/>
  <c r="M27" i="30" a="1"/>
  <c r="C39" i="30" a="1"/>
  <c r="BA37" i="30" a="1"/>
  <c r="O37" i="30" a="1"/>
  <c r="AT38" i="30" a="1"/>
  <c r="BE14" i="30" a="1"/>
  <c r="N12" i="30" a="1"/>
  <c r="BC28" i="30" a="1"/>
  <c r="AZ45" i="30" a="1"/>
  <c r="AU31" i="30" a="1"/>
  <c r="M6" i="30" a="1"/>
  <c r="AN39" i="30" a="1"/>
  <c r="AE37" i="30" a="1"/>
  <c r="AJ38" i="30" a="1"/>
  <c r="AK47" i="30" a="1"/>
  <c r="Z24" i="30" a="1"/>
  <c r="BD27" i="30" a="1"/>
  <c r="P8" i="30" a="1"/>
  <c r="AY58" i="30" a="1"/>
  <c r="BE3" i="30" a="1"/>
  <c r="AW43" i="30" a="1"/>
  <c r="E40" i="30" a="1"/>
  <c r="BC29" i="30" a="1"/>
  <c r="W48" i="30" a="1"/>
  <c r="I40" i="30" a="1"/>
  <c r="J16" i="30" a="1"/>
  <c r="AL10" i="30" a="1"/>
  <c r="AE9" i="30" a="1"/>
  <c r="AZ30" i="30" a="1"/>
  <c r="I34" i="30" a="1"/>
  <c r="S45" i="30" a="1"/>
  <c r="O55" i="30" a="1"/>
  <c r="B7" i="30" a="1"/>
  <c r="BF55" i="30" a="1"/>
  <c r="AP40" i="30" a="1"/>
  <c r="AR19" i="30" a="1"/>
  <c r="E18" i="30" a="1"/>
  <c r="Z28" i="30" a="1"/>
  <c r="AW58" i="30" a="1"/>
  <c r="AF57" i="30" a="1"/>
  <c r="AY42" i="30" a="1"/>
  <c r="Z16" i="30" a="1"/>
  <c r="AY20" i="30" a="1"/>
  <c r="BA44" i="30" a="1"/>
  <c r="BD49" i="30" a="1"/>
  <c r="C15" i="30" a="1"/>
  <c r="Q55" i="30" a="1"/>
  <c r="AV17" i="30" a="1"/>
  <c r="BB29" i="30" a="1"/>
  <c r="U2" i="30" a="1"/>
  <c r="BA33" i="30" a="1"/>
  <c r="AA34" i="30" a="1"/>
  <c r="C38" i="30" a="1"/>
  <c r="AW55" i="30" a="1"/>
  <c r="G11" i="30" a="1"/>
  <c r="M25" i="30" a="1"/>
  <c r="P10" i="30" a="1"/>
  <c r="AC14" i="30" a="1"/>
  <c r="Y54" i="30" a="1"/>
  <c r="AB39" i="30" a="1"/>
  <c r="B21" i="30" a="1"/>
  <c r="T26" i="30" a="1"/>
  <c r="AE2" i="30" a="1"/>
  <c r="AL25" i="30" a="1"/>
  <c r="W51" i="30" a="1"/>
  <c r="AO23" i="30" a="1"/>
  <c r="U54" i="30" a="1"/>
  <c r="Z4" i="30" a="1"/>
  <c r="AY4" i="30" a="1"/>
  <c r="AB7" i="30" a="1"/>
  <c r="AE26" i="30" a="1"/>
  <c r="F8" i="30" a="1"/>
  <c r="BC36" i="30" a="1"/>
  <c r="AH22" i="30" a="1"/>
  <c r="AC54" i="30" a="1"/>
  <c r="AX31" i="30" a="1"/>
  <c r="F57" i="30" a="1"/>
  <c r="AU29" i="30" a="1"/>
  <c r="V51" i="30" a="1"/>
  <c r="C12" i="30" a="1"/>
  <c r="AF13" i="30" a="1"/>
  <c r="L39" i="30" a="1"/>
  <c r="AW34" i="30" a="1"/>
  <c r="Q52" i="30" a="1"/>
  <c r="AX9" i="30" a="1"/>
  <c r="AS23" i="30" a="1"/>
  <c r="K13" i="30" a="1"/>
  <c r="AO34" i="30" a="1"/>
  <c r="AA41" i="30" a="1"/>
  <c r="K37" i="30" a="1"/>
  <c r="AX21" i="30" a="1"/>
  <c r="AQ32" i="30" a="1"/>
  <c r="AC57" i="30" a="1"/>
  <c r="AY31" i="30" a="1"/>
  <c r="AL18" i="30" a="1"/>
  <c r="AI22" i="30" a="1"/>
  <c r="AG19" i="30" a="1"/>
  <c r="BB37" i="30" a="1"/>
  <c r="AU23" i="30" a="1"/>
  <c r="BC18" i="30" a="1"/>
  <c r="AI13" i="30" a="1"/>
  <c r="AK29" i="30" a="1"/>
  <c r="BF44" i="30" a="1"/>
  <c r="AL14" i="30" a="1"/>
  <c r="BE31" i="30" a="1"/>
  <c r="X10" i="30" a="1"/>
  <c r="K57" i="30" a="1"/>
  <c r="AG4" i="30" a="1"/>
  <c r="W56" i="30" a="1"/>
  <c r="W44" i="30" a="1"/>
  <c r="BD36" i="30" a="1"/>
  <c r="H42" i="30" a="1"/>
  <c r="B36" i="30" a="1"/>
  <c r="AA58" i="30" a="1"/>
  <c r="AN50" i="30" a="1"/>
  <c r="AA6" i="30" a="1"/>
  <c r="H26" i="30" a="1"/>
  <c r="AW48" i="30" a="1"/>
  <c r="BE36" i="30" a="1"/>
  <c r="O13" i="30" a="1"/>
  <c r="AL38" i="30" a="1"/>
  <c r="O11" i="30" a="1"/>
  <c r="AW21" i="30" a="1"/>
  <c r="F45" i="30" a="1"/>
  <c r="K31" i="30" a="1"/>
  <c r="AO29" i="30" a="1"/>
  <c r="AT50" i="30" a="1"/>
  <c r="AM17" i="30" a="1"/>
  <c r="AH24" i="30" a="1"/>
  <c r="K39" i="30" a="1"/>
  <c r="Z52" i="30" a="1"/>
  <c r="AF9" i="30" a="1"/>
  <c r="AA36" i="30" a="1"/>
  <c r="AF45" i="30" a="1"/>
  <c r="AT55" i="30" a="1"/>
  <c r="R54" i="30" a="1"/>
  <c r="U58" i="30" a="1"/>
  <c r="C52" i="30" a="1"/>
  <c r="AA33" i="30" a="1"/>
  <c r="Q17" i="30" a="1"/>
  <c r="AK31" i="30" a="1"/>
  <c r="AP18" i="30" a="1"/>
  <c r="AX10" i="30" a="1"/>
  <c r="J51" i="30" a="1"/>
  <c r="AV44" i="30" a="1"/>
  <c r="AE44" i="30" a="1"/>
  <c r="Z33" i="30" a="1"/>
  <c r="AW41" i="30" a="1"/>
  <c r="AN13" i="30" a="1"/>
  <c r="AB23" i="30" a="1"/>
  <c r="C42" i="30" a="1"/>
  <c r="J32" i="30" a="1"/>
  <c r="AV57" i="30" a="1"/>
  <c r="X3" i="30" a="1"/>
  <c r="AQ37" i="30" a="1"/>
  <c r="L23" i="30" a="1"/>
  <c r="F3" i="30" a="1"/>
  <c r="AM30" i="30" a="1"/>
  <c r="BD14" i="30" a="1"/>
  <c r="AY27" i="30" a="1"/>
  <c r="AT6" i="30" a="1"/>
  <c r="K40" i="30" a="1"/>
  <c r="Z6" i="30" a="1"/>
  <c r="AL36" i="30" a="1"/>
  <c r="F41" i="30" a="1"/>
  <c r="AN17" i="30" a="1"/>
  <c r="B33" i="30" a="1"/>
  <c r="H25" i="30" a="1"/>
  <c r="W46" i="30" a="1"/>
  <c r="AM53" i="30" a="1"/>
  <c r="AF50" i="30" a="1"/>
  <c r="AM39" i="30" a="1"/>
  <c r="AV21" i="30" a="1"/>
  <c r="AT9" i="30" a="1"/>
  <c r="E15" i="30" a="1"/>
  <c r="AA9" i="30" a="1"/>
  <c r="AF56" i="30" a="1"/>
  <c r="AP19" i="30" a="1"/>
  <c r="AM41" i="30" a="1"/>
  <c r="M33" i="30" a="1"/>
  <c r="Z25" i="30" a="1"/>
  <c r="BE53" i="30" a="1"/>
  <c r="AR22" i="30" a="1"/>
  <c r="AA31" i="30" a="1"/>
  <c r="F4" i="30" a="1"/>
  <c r="M20" i="30" a="1"/>
  <c r="G19" i="30" a="1"/>
  <c r="Z27" i="30" a="1"/>
  <c r="AA52" i="30" a="1"/>
  <c r="O19" i="30" a="1"/>
  <c r="S41" i="30" a="1"/>
  <c r="AX15" i="30" a="1"/>
  <c r="R49" i="30" a="1"/>
  <c r="AP37" i="30" a="1"/>
  <c r="T52" i="30" a="1"/>
  <c r="R21" i="30" a="1"/>
  <c r="C5" i="30" a="1"/>
  <c r="H44" i="30" a="1"/>
  <c r="U56" i="30" a="1"/>
  <c r="K53" i="30" a="1"/>
  <c r="H15" i="30" a="1"/>
  <c r="BA3" i="30" a="1"/>
  <c r="AZ14" i="30" a="1"/>
  <c r="AR36" i="30" a="1"/>
  <c r="O24" i="30" a="1"/>
  <c r="AD42" i="30" a="1"/>
  <c r="P55" i="30" a="1"/>
  <c r="W4" i="30" a="1"/>
  <c r="O7" i="30" a="1"/>
  <c r="BB2" i="30" a="1"/>
  <c r="I52" i="30" a="1"/>
  <c r="G46" i="30" a="1"/>
  <c r="AU36" i="30" a="1"/>
  <c r="Z49" i="30" a="1"/>
  <c r="AS15" i="30" a="1"/>
  <c r="BA56" i="30" a="1"/>
  <c r="AF48" i="30" a="1"/>
  <c r="AK54" i="30" a="1"/>
  <c r="R28" i="30" a="1"/>
  <c r="F37" i="30" a="1"/>
  <c r="AC10" i="30" a="1"/>
  <c r="AD25" i="30" a="1"/>
  <c r="M57" i="30" a="1"/>
  <c r="T28" i="30" a="1"/>
  <c r="AK24" i="30" a="1"/>
  <c r="T18" i="30" a="1"/>
  <c r="L5" i="30" a="1"/>
  <c r="AB52" i="30" a="1"/>
  <c r="B49" i="30" a="1"/>
  <c r="BB57" i="30" a="1"/>
  <c r="AL5" i="30" a="1"/>
  <c r="BC58" i="30" a="1"/>
  <c r="AQ12" i="30" a="1"/>
  <c r="T9" i="30" a="1"/>
  <c r="AS33" i="30" a="1"/>
  <c r="AA51" i="30" a="1"/>
  <c r="AV42" i="30" a="1"/>
  <c r="AN56" i="30" a="1"/>
  <c r="AQ25" i="30" a="1"/>
  <c r="AQ26" i="30" a="1"/>
  <c r="P3" i="30" a="1"/>
  <c r="O39" i="30" a="1"/>
  <c r="AO2" i="30" a="1"/>
  <c r="AU12" i="30" a="1"/>
  <c r="Y45" i="30" a="1"/>
  <c r="E36" i="30" a="1"/>
  <c r="O33" i="30" a="1"/>
  <c r="K19" i="30" a="1"/>
  <c r="G45" i="30" a="1"/>
  <c r="BE19" i="30" a="1"/>
  <c r="O53" i="30" a="1"/>
  <c r="O58" i="30" a="1"/>
  <c r="BA49" i="30" a="1"/>
  <c r="AT44" i="30" a="1"/>
  <c r="O51" i="30" a="1"/>
  <c r="AG37" i="30" a="1"/>
  <c r="P5" i="30" a="1"/>
  <c r="AT11" i="30" a="1"/>
  <c r="M8" i="30" a="1"/>
  <c r="N54" i="30" a="1"/>
  <c r="AX33" i="30" a="1"/>
  <c r="AK36" i="30" a="1"/>
  <c r="AY17" i="30" a="1"/>
  <c r="F11" i="30" a="1"/>
  <c r="P30" i="30" a="1"/>
  <c r="AA5" i="30" a="1"/>
  <c r="AN20" i="30" a="1"/>
  <c r="E27" i="30" a="1"/>
  <c r="AP24" i="30" a="1"/>
  <c r="AU38" i="30" a="1"/>
  <c r="AG53" i="30" a="1"/>
  <c r="S36" i="30" a="1"/>
  <c r="AN32" i="30" a="1"/>
  <c r="AQ47" i="30" a="1"/>
  <c r="AC8" i="30" a="1"/>
  <c r="AI42" i="30" a="1"/>
  <c r="AO43" i="30" a="1"/>
  <c r="AO35" i="30" a="1"/>
  <c r="Q35" i="30" a="1"/>
  <c r="V50" i="30" a="1"/>
  <c r="U48" i="30" a="1"/>
  <c r="H37" i="30" a="1"/>
  <c r="R37" i="30" a="1"/>
  <c r="BC27" i="30" a="1"/>
  <c r="AP31" i="30" a="1"/>
  <c r="P20" i="30" a="1"/>
  <c r="N31" i="30" a="1"/>
  <c r="AQ36" i="30" a="1"/>
  <c r="Z36" i="30" a="1"/>
  <c r="X9" i="30" a="1"/>
  <c r="AK43" i="30" a="1"/>
  <c r="M9" i="30" a="1"/>
  <c r="Z34" i="30" a="1"/>
  <c r="BC35" i="30" a="1"/>
  <c r="AR25" i="30" a="1"/>
  <c r="E55" i="30" a="1"/>
  <c r="AH50" i="30" a="1"/>
  <c r="V3" i="30" a="1"/>
  <c r="AC32" i="30" a="1"/>
  <c r="I57" i="30" a="1"/>
  <c r="P45" i="30" a="1"/>
  <c r="Z39" i="30" a="1"/>
  <c r="N27" i="30" a="1"/>
  <c r="L31" i="30" a="1"/>
  <c r="Q9" i="30" a="1"/>
  <c r="N45" i="30" a="1"/>
  <c r="BC54" i="30" a="1"/>
  <c r="BA40" i="30" a="1"/>
  <c r="BA16" i="30" a="1"/>
  <c r="BE5" i="30" a="1"/>
  <c r="G57" i="30" a="1"/>
  <c r="AW15" i="30" a="1"/>
  <c r="AB32" i="30" a="1"/>
  <c r="R31" i="30" a="1"/>
  <c r="BD38" i="30" a="1"/>
  <c r="AC16" i="30" a="1"/>
  <c r="B29" i="30" a="1"/>
  <c r="AN21" i="30" a="1"/>
  <c r="Y58" i="30" a="1"/>
  <c r="AK48" i="30" a="1"/>
  <c r="D12" i="30" a="1"/>
  <c r="AK10" i="30" a="1"/>
  <c r="AX26" i="30" a="1"/>
  <c r="AP14" i="30" a="1"/>
  <c r="AM51" i="30" a="1"/>
  <c r="AV53" i="30" a="1"/>
  <c r="Q37" i="30" a="1"/>
  <c r="AQ21" i="30" a="1"/>
  <c r="T40" i="30" a="1"/>
  <c r="AU27" i="30" a="1"/>
  <c r="AQ48" i="30" a="1"/>
  <c r="R8" i="30" a="1"/>
  <c r="BD26" i="30" a="1"/>
  <c r="AH46" i="30" a="1"/>
  <c r="F53" i="30" a="1"/>
  <c r="AP45" i="30" a="1"/>
  <c r="I8" i="30" a="1"/>
  <c r="BE57" i="30" a="1"/>
  <c r="AW17" i="30" a="1"/>
  <c r="X43" i="30" a="1"/>
  <c r="T39" i="30" a="1"/>
  <c r="AG31" i="30" a="1"/>
  <c r="AV18" i="30" a="1"/>
  <c r="L37" i="30" a="1"/>
  <c r="AL6" i="30" a="1"/>
  <c r="AG6" i="30" a="1"/>
  <c r="AS55" i="30" a="1"/>
  <c r="AL45" i="30" a="1"/>
  <c r="I4" i="30" a="1"/>
  <c r="W53" i="30" a="1"/>
  <c r="B39" i="30" a="1"/>
  <c r="I29" i="30" a="1"/>
  <c r="AX30" i="30" a="1"/>
  <c r="O47" i="30" a="1"/>
  <c r="AL44" i="30" a="1"/>
  <c r="AM3" i="30" a="1"/>
  <c r="AV12" i="30" a="1"/>
  <c r="AB53" i="30" a="1"/>
  <c r="M40" i="30" a="1"/>
  <c r="BB40" i="30" a="1"/>
  <c r="W12" i="30" a="1"/>
  <c r="AL7" i="30" a="1"/>
  <c r="AH39" i="30" a="1"/>
  <c r="L21" i="30" a="1"/>
  <c r="AD11" i="30" a="1"/>
  <c r="BD39" i="30" a="1"/>
  <c r="V43" i="30" a="1"/>
  <c r="P19" i="30" a="1"/>
  <c r="P14" i="30" a="1"/>
  <c r="AT58" i="30" a="1"/>
  <c r="X13" i="30" a="1"/>
  <c r="AO54" i="30" a="1"/>
  <c r="H57" i="30" a="1"/>
  <c r="AB49" i="30" a="1"/>
  <c r="W36" i="30" a="1"/>
  <c r="P31" i="30" a="1"/>
  <c r="B50" i="30" a="1"/>
  <c r="L3" i="30" a="1"/>
  <c r="BC52" i="30" a="1"/>
  <c r="AF19" i="30" a="1"/>
  <c r="X40" i="30" a="1"/>
  <c r="I10" i="30" a="1"/>
  <c r="AU22" i="30" a="1"/>
  <c r="AV25" i="30" a="1"/>
  <c r="AY13" i="30" a="1"/>
  <c r="AF33" i="30" a="1"/>
  <c r="G33" i="30" a="1"/>
  <c r="M17" i="30" a="1"/>
  <c r="BF2" i="30" a="1"/>
  <c r="AS48" i="30" a="1"/>
  <c r="AZ44" i="30" a="1"/>
  <c r="AB31" i="30" a="1"/>
  <c r="AE43" i="30" a="1"/>
  <c r="AG10" i="30" a="1"/>
  <c r="AM50" i="30" a="1"/>
  <c r="J38" i="30" a="1"/>
  <c r="AE34" i="30" a="1"/>
  <c r="AJ41" i="30" a="1"/>
  <c r="O2" i="30" a="1"/>
  <c r="F52" i="30" a="1"/>
  <c r="W23" i="30" a="1"/>
  <c r="C55" i="30" a="1"/>
  <c r="E52" i="30" a="1"/>
  <c r="AP32" i="30" a="1"/>
  <c r="BD53" i="30" a="1"/>
  <c r="C19" i="30" a="1"/>
  <c r="BB19" i="30" a="1"/>
  <c r="AA22" i="30" a="1"/>
  <c r="T2" i="30" a="1"/>
  <c r="G39" i="30" a="1"/>
  <c r="Z58" i="30" a="1"/>
  <c r="J57" i="30" a="1"/>
  <c r="AB5" i="30" a="1"/>
  <c r="AP49" i="30" a="1"/>
  <c r="AR57" i="30" a="1"/>
  <c r="C56" i="30" a="1"/>
  <c r="U3" i="30" a="1"/>
  <c r="AD3" i="30" a="1"/>
  <c r="AZ39" i="30" a="1"/>
  <c r="AJ39" i="30" a="1"/>
  <c r="AX24" i="30" a="1"/>
  <c r="AF10" i="30" a="1"/>
  <c r="BF57" i="30" a="1"/>
  <c r="Y44" i="30" a="1"/>
  <c r="S15" i="30" a="1"/>
  <c r="BF39" i="30" a="1"/>
  <c r="AX50" i="30" a="1"/>
  <c r="D36" i="30" a="1"/>
  <c r="AI30" i="30" a="1"/>
  <c r="AQ23" i="30" a="1"/>
  <c r="BF36" i="30" a="1"/>
  <c r="N9" i="30" a="1"/>
  <c r="AC33" i="30" a="1"/>
  <c r="BF50" i="30" a="1"/>
  <c r="S24" i="30" a="1"/>
  <c r="AW25" i="30" a="1"/>
  <c r="AY14" i="30" a="1"/>
  <c r="BC32" i="30" a="1"/>
  <c r="W33" i="30" a="1"/>
  <c r="J56" i="30" a="1"/>
  <c r="S55" i="30" a="1"/>
  <c r="BC43" i="30" a="1"/>
  <c r="Y47" i="30" a="1"/>
  <c r="AI2" i="30" a="1"/>
  <c r="N4" i="30" a="1"/>
  <c r="BE56" i="30" a="1"/>
  <c r="AB11" i="30" a="1"/>
  <c r="AB40" i="30" a="1"/>
  <c r="AW36" i="30" a="1"/>
  <c r="V24" i="30" a="1"/>
  <c r="AA30" i="30" a="1"/>
  <c r="AJ12" i="30" a="1"/>
  <c r="Z40" i="30" a="1"/>
  <c r="U39" i="30" a="1"/>
  <c r="X2" i="30" a="1"/>
  <c r="AU11" i="30" a="1"/>
  <c r="L52" i="30" a="1"/>
  <c r="AT3" i="30" a="1"/>
  <c r="H36" i="30" a="1"/>
  <c r="J34" i="30" a="1"/>
  <c r="M28" i="30" a="1"/>
  <c r="E4" i="30" a="1"/>
  <c r="AW42" i="30" a="1"/>
  <c r="AK41" i="30" a="1"/>
  <c r="O17" i="30" a="1"/>
  <c r="R17" i="30" a="1"/>
  <c r="AZ33" i="30" a="1"/>
  <c r="T4" i="30" a="1"/>
  <c r="X34" i="30" a="1"/>
  <c r="N44" i="30" a="1"/>
  <c r="Y35" i="30" a="1"/>
  <c r="M30" i="30" a="1"/>
  <c r="BA48" i="30" a="1"/>
  <c r="AK4" i="30" a="1"/>
  <c r="AV58" i="30" a="1"/>
  <c r="AW49" i="30" a="1"/>
  <c r="AM34" i="30" a="1"/>
  <c r="AL58" i="30" a="1"/>
  <c r="AC51" i="30" a="1"/>
  <c r="BF3" i="30" a="1"/>
  <c r="L55" i="30" a="1"/>
  <c r="AK20" i="30" a="1"/>
  <c r="V14" i="30" a="1"/>
  <c r="AF55" i="30" a="1"/>
  <c r="W14" i="30" a="1"/>
  <c r="J35" i="30" a="1"/>
  <c r="K6" i="30" a="1"/>
  <c r="T55" i="30" a="1"/>
  <c r="B32" i="30" a="1"/>
  <c r="AI15" i="30" a="1"/>
  <c r="P22" i="30" a="1"/>
  <c r="AG26" i="30" a="1"/>
  <c r="T14" i="30" a="1"/>
  <c r="E32" i="30" a="1"/>
  <c r="AY7" i="30" a="1"/>
  <c r="AZ25" i="30" a="1"/>
  <c r="Q44" i="30" a="1"/>
  <c r="AT18" i="30" a="1"/>
  <c r="C11" i="30" a="1"/>
  <c r="AB54" i="30" a="1"/>
  <c r="BC34" i="30" a="1"/>
  <c r="G6" i="30" a="1"/>
  <c r="AL32" i="30" a="1"/>
  <c r="Z20" i="30" a="1"/>
  <c r="Q43" i="30" a="1"/>
  <c r="U43" i="30" a="1"/>
  <c r="S44" i="30" a="1"/>
  <c r="AR18" i="30" a="1"/>
  <c r="BF33" i="30" a="1"/>
  <c r="AP27" i="30" a="1"/>
  <c r="BC7" i="30" a="1"/>
  <c r="AH40" i="30" a="1"/>
  <c r="AV3" i="30" a="1"/>
  <c r="AA53" i="30" a="1"/>
  <c r="BC12" i="30" a="1"/>
  <c r="L30" i="30" a="1"/>
  <c r="AF37" i="30" a="1"/>
  <c r="AT33" i="30" a="1"/>
  <c r="D44" i="30" a="1"/>
  <c r="Q27" i="30" a="1"/>
  <c r="BB12" i="30" a="1"/>
  <c r="R12" i="30" a="1"/>
  <c r="AN15" i="30" a="1"/>
  <c r="BD57" i="30" a="1"/>
  <c r="V44" i="30" a="1"/>
  <c r="R27" i="30" a="1"/>
  <c r="B47" i="30" a="1"/>
  <c r="AF8" i="30" a="1"/>
  <c r="AM45" i="30" a="1"/>
  <c r="R30" i="30" a="1"/>
  <c r="AW2" i="30" a="1"/>
  <c r="BB41" i="30" a="1"/>
  <c r="AH56" i="30" a="1"/>
  <c r="AV14" i="30" a="1"/>
  <c r="AX7" i="30" a="1"/>
  <c r="AR35" i="30" a="1"/>
  <c r="P29" i="30" a="1"/>
  <c r="U46" i="30" a="1"/>
  <c r="AT16" i="30" a="1"/>
  <c r="B12" i="30" a="1"/>
  <c r="BF53" i="30" a="1"/>
  <c r="D37" i="30" a="1"/>
  <c r="AB37" i="30" a="1"/>
  <c r="M43" i="30" a="1"/>
  <c r="AU26" i="30" a="1"/>
  <c r="BB20" i="30" a="1"/>
  <c r="B19" i="30" a="1"/>
  <c r="BA19" i="30" a="1"/>
  <c r="Q47" i="30" a="1"/>
  <c r="AN36" i="30" a="1"/>
  <c r="AO6" i="30" a="1"/>
  <c r="AS54" i="30" a="1"/>
  <c r="AP26" i="30" a="1"/>
  <c r="F19" i="30" a="1"/>
  <c r="AI1" i="31" a="1"/>
  <c r="AK37" i="30" a="1"/>
  <c r="AY40" i="30" a="1"/>
  <c r="L54" i="30" a="1"/>
  <c r="AX46" i="30" a="1"/>
  <c r="BA34" i="30" a="1"/>
  <c r="AT57" i="30" a="1"/>
  <c r="P2" i="30" a="1"/>
  <c r="Q14" i="30" a="1"/>
  <c r="G38" i="30" a="1"/>
  <c r="I33" i="30" a="1"/>
  <c r="P54" i="30" a="1"/>
  <c r="AX8" i="30" a="1"/>
  <c r="AS34" i="30" a="1"/>
  <c r="AF4" i="30" a="1"/>
  <c r="AH31" i="30" a="1"/>
  <c r="Y5" i="30" a="1"/>
  <c r="D33" i="30" a="1"/>
  <c r="Y25" i="30" a="1"/>
  <c r="BC13" i="30" a="1"/>
  <c r="BC48" i="30" a="1"/>
  <c r="AJ55" i="30" a="1"/>
  <c r="AX4" i="30" a="1"/>
  <c r="AB24" i="30" a="1"/>
  <c r="BA25" i="30" a="1"/>
  <c r="AU39" i="30" a="1"/>
  <c r="H45" i="30" a="1"/>
  <c r="AG16" i="30" a="1"/>
  <c r="U4" i="30" a="1"/>
  <c r="AX49" i="30" a="1"/>
  <c r="AW40" i="30" a="1"/>
  <c r="M49" i="30" a="1"/>
  <c r="AD46" i="30" a="1"/>
  <c r="G37" i="30" a="1"/>
  <c r="AR33" i="30" a="1"/>
  <c r="O16" i="30" a="1"/>
  <c r="G48" i="30" a="1"/>
  <c r="AV7" i="30" a="1"/>
  <c r="Z43" i="30" a="1"/>
  <c r="BF6" i="30" a="1"/>
  <c r="AP5" i="30" a="1"/>
  <c r="AU51" i="30" a="1"/>
  <c r="S6" i="30" a="1"/>
  <c r="AQ46" i="30" a="1"/>
  <c r="X36" i="30" a="1"/>
  <c r="AN34" i="30" a="1"/>
  <c r="U14" i="30" a="1"/>
  <c r="H43" i="30" a="1"/>
  <c r="Z12" i="30" a="1"/>
  <c r="AA55" i="30" a="1"/>
  <c r="BC53" i="30" a="1"/>
  <c r="Q7" i="30" a="1"/>
  <c r="BE4" i="30" a="1"/>
  <c r="AV46" i="30" a="1"/>
  <c r="H28" i="30" a="1"/>
  <c r="AQ17" i="30" a="1"/>
  <c r="AH3" i="30" a="1"/>
  <c r="AX32" i="30" a="1"/>
  <c r="H32" i="30" a="1"/>
  <c r="AX52" i="30" a="1"/>
  <c r="R10" i="30" a="1"/>
  <c r="BE32" i="30" a="1"/>
  <c r="AO52" i="30" a="1"/>
  <c r="V9" i="30" a="1"/>
  <c r="I2" i="30" a="1"/>
  <c r="P42" i="30" a="1"/>
  <c r="Q39" i="30" a="1"/>
  <c r="K7" i="30" a="1"/>
  <c r="AC56" i="30" a="1"/>
  <c r="S52" i="30" a="1"/>
  <c r="BD3" i="30" a="1"/>
  <c r="Y51" i="30" a="1"/>
  <c r="M10" i="30" a="1"/>
  <c r="AI17" i="30" a="1"/>
  <c r="G3" i="30" a="1"/>
  <c r="AK15" i="30" a="1"/>
  <c r="E53" i="30" a="1"/>
  <c r="B22" i="30" a="1"/>
  <c r="AM38" i="30" a="1"/>
  <c r="AN58" i="30" a="1"/>
  <c r="C49" i="30" a="1"/>
  <c r="I18" i="30" a="1"/>
  <c r="F22" i="30" a="1"/>
  <c r="BA31" i="30" a="1"/>
  <c r="G50" i="30" a="1"/>
  <c r="X31" i="30" a="1"/>
  <c r="AU33" i="30" a="1"/>
  <c r="AS6" i="30" a="1"/>
  <c r="K15" i="30" a="1"/>
  <c r="J33" i="30" a="1"/>
  <c r="AB27" i="30" a="1"/>
  <c r="BD35" i="30" a="1"/>
  <c r="AT53" i="30" a="1"/>
  <c r="AZ16" i="30" a="1"/>
  <c r="F5" i="30" a="1"/>
  <c r="AP55" i="30" a="1"/>
  <c r="AM26" i="30" a="1"/>
  <c r="P50" i="30" a="1"/>
  <c r="AA13" i="30" a="1"/>
  <c r="AF7" i="30" a="1"/>
  <c r="BC30" i="30" a="1"/>
  <c r="AH23" i="30" a="1"/>
  <c r="AP58" i="30" a="1"/>
  <c r="AJ34" i="30" a="1"/>
  <c r="AX56" i="30" a="1"/>
  <c r="AX13" i="30" a="1"/>
  <c r="AX14" i="30" a="1"/>
  <c r="N7" i="30" a="1"/>
  <c r="M32" i="30" a="1"/>
  <c r="BB9" i="30" a="1"/>
  <c r="AK46" i="30" a="1"/>
  <c r="BF21" i="30" a="1"/>
  <c r="AX23" i="30" a="1"/>
  <c r="J48" i="30" a="1"/>
  <c r="AR16" i="30" a="1"/>
  <c r="AE53" i="30" a="1"/>
  <c r="P18" i="30" a="1"/>
  <c r="AC38" i="30" a="1"/>
  <c r="AQ22" i="30" a="1"/>
  <c r="T32" i="30" a="1"/>
  <c r="BE49" i="30" a="1"/>
  <c r="R11" i="30" a="1"/>
  <c r="S21" i="30" a="1"/>
  <c r="C28" i="30" a="1"/>
  <c r="H5" i="30" a="1"/>
  <c r="AI58" i="30" a="1"/>
  <c r="AZ46" i="30" a="1"/>
  <c r="K28" i="30" a="1"/>
  <c r="I45" i="30" a="1"/>
  <c r="F34" i="30" a="1"/>
  <c r="N3" i="30" a="1"/>
  <c r="AJ43" i="30" a="1"/>
  <c r="X41" i="30" a="1"/>
  <c r="D52" i="30" a="1"/>
  <c r="AA17" i="30" a="1"/>
  <c r="AD55" i="30" a="1"/>
  <c r="Q54" i="30" a="1"/>
  <c r="BB30" i="30" a="1"/>
  <c r="AH20" i="30" a="1"/>
  <c r="BC42" i="30" a="1"/>
  <c r="AL15" i="30" a="1"/>
  <c r="G35" i="30" a="1"/>
  <c r="V37" i="30" a="1"/>
  <c r="BA13" i="30" a="1"/>
  <c r="N40" i="30" a="1"/>
  <c r="P36" i="30" a="1"/>
  <c r="AH58" i="30" a="1"/>
  <c r="BC14" i="30" a="1"/>
  <c r="AJ21" i="30" a="1"/>
  <c r="AH2" i="30" a="1"/>
  <c r="AU14" i="30" a="1"/>
  <c r="AC15" i="30" a="1"/>
  <c r="AE58" i="30" a="1"/>
  <c r="H19" i="30" a="1"/>
  <c r="AH19" i="30" a="1"/>
  <c r="Q12" i="30" a="1"/>
  <c r="O54" i="30" a="1"/>
  <c r="W18" i="30" a="1"/>
  <c r="AL9" i="30" a="1"/>
  <c r="O48" i="30" a="1"/>
  <c r="AS8" i="30" a="1"/>
  <c r="AJ19" i="30" a="1"/>
  <c r="O31" i="30" a="1"/>
  <c r="AQ4" i="30" a="1"/>
  <c r="K11" i="30" a="1"/>
  <c r="U57" i="30" a="1"/>
  <c r="Z37" i="30" a="1"/>
  <c r="BD13" i="30" a="1"/>
  <c r="AL29" i="30" a="1"/>
  <c r="I24" i="30" a="1"/>
  <c r="BA23" i="30" a="1"/>
  <c r="AJ23" i="30" a="1"/>
  <c r="AX19" i="30" a="1"/>
  <c r="F38" i="30" a="1"/>
  <c r="B5" i="30" a="1"/>
  <c r="G21" i="30" a="1"/>
  <c r="U45" i="30" a="1"/>
  <c r="K33" i="30" a="1"/>
  <c r="AA50" i="30" a="1"/>
  <c r="AJ32" i="30" a="1"/>
  <c r="AS5" i="30" a="1"/>
  <c r="M52" i="30" a="1"/>
  <c r="Y8" i="30" a="1"/>
  <c r="X6" i="30" a="1"/>
  <c r="N11" i="30" a="1"/>
  <c r="AC43" i="30" a="1"/>
  <c r="F16" i="30" a="1"/>
  <c r="K3" i="30" a="1"/>
  <c r="AE41" i="30" a="1"/>
  <c r="AG9" i="30" a="1"/>
  <c r="AE19" i="30" a="1"/>
  <c r="H7" i="30" a="1"/>
  <c r="BE8" i="30" a="1"/>
  <c r="AK12" i="30" a="1"/>
  <c r="BC21" i="30" a="1"/>
  <c r="AY18" i="30" a="1"/>
  <c r="F50" i="30" a="1"/>
  <c r="AK44" i="30" a="1"/>
  <c r="AV11" i="30" a="1"/>
  <c r="AC21" i="30" a="1"/>
  <c r="AR15" i="30" a="1"/>
  <c r="D26" i="30" a="1"/>
  <c r="D25" i="30" a="1"/>
  <c r="P52" i="30" a="1"/>
  <c r="AP10" i="30" a="1"/>
  <c r="AV35" i="30" a="1"/>
  <c r="AS57" i="30" a="1"/>
  <c r="H51" i="30" a="1"/>
  <c r="I28" i="30" a="1"/>
  <c r="AL12" i="30" a="1"/>
  <c r="AO38" i="30" a="1"/>
  <c r="W39" i="30" a="1"/>
  <c r="AD44" i="30" a="1"/>
  <c r="Z7" i="30" a="1"/>
  <c r="AN19" i="30" a="1"/>
  <c r="BE6" i="30" a="1"/>
  <c r="AF40" i="30" a="1"/>
  <c r="AJ52" i="30" a="1"/>
  <c r="H33" i="30" a="1"/>
  <c r="BB45" i="30" a="1"/>
  <c r="P25" i="30" a="1"/>
  <c r="AM37" i="30" a="1"/>
  <c r="AD45" i="30" a="1"/>
  <c r="X27" i="30" a="1"/>
  <c r="C47" i="30" a="1"/>
  <c r="AF3" i="30" a="1"/>
  <c r="BC39" i="30" a="1"/>
  <c r="J50" i="30" a="1"/>
  <c r="E49" i="30" a="1"/>
  <c r="W10" i="30" a="1"/>
  <c r="AB9" i="30" a="1"/>
  <c r="AK8" i="30" a="1"/>
  <c r="AV39" i="30" a="1"/>
  <c r="AM43" i="30" a="1"/>
  <c r="L12" i="30" a="1"/>
  <c r="AJ14" i="30" a="1"/>
  <c r="AL30" i="30" a="1"/>
  <c r="BF18" i="30" a="1"/>
  <c r="AI46" i="30" a="1"/>
  <c r="AR43" i="30" a="1"/>
  <c r="X58" i="30" a="1"/>
  <c r="T17" i="30" a="1"/>
  <c r="AJ42" i="30" a="1"/>
  <c r="AW13" i="30" a="1"/>
  <c r="AW5" i="30" a="1"/>
  <c r="AC13" i="30" a="1"/>
  <c r="C22" i="30" a="1"/>
  <c r="BD17" i="30" a="1"/>
  <c r="AF29" i="30" a="1"/>
  <c r="AN27" i="30" a="1"/>
  <c r="I9" i="30" a="1"/>
  <c r="O20" i="30" a="1"/>
  <c r="AE6" i="30" a="1"/>
  <c r="AH55" i="30" a="1"/>
  <c r="AO11" i="30" a="1"/>
  <c r="AB58" i="30" a="1"/>
  <c r="AG17" i="30" a="1"/>
  <c r="Q51" i="30" a="1"/>
  <c r="T19" i="30" a="1"/>
  <c r="S40" i="30" a="1"/>
  <c r="AW6" i="30" a="1"/>
  <c r="AJ40" i="30" a="1"/>
  <c r="X50" i="30" a="1"/>
  <c r="AM48" i="30" a="1"/>
  <c r="D48" i="30" a="1"/>
  <c r="B37" i="30" a="1"/>
  <c r="Z19" i="30" a="1"/>
  <c r="S27" i="30" a="1"/>
  <c r="Z55" i="30" a="1"/>
  <c r="W35" i="30" a="1"/>
  <c r="L43" i="30" a="1"/>
  <c r="AJ16" i="30" a="1"/>
  <c r="AQ53" i="30" a="1"/>
  <c r="AX48" i="30" a="1"/>
  <c r="AD19" i="30" a="1"/>
  <c r="AL22" i="30" a="1"/>
  <c r="R56" i="30" a="1"/>
  <c r="X21" i="30" a="1"/>
  <c r="B34" i="30" a="1"/>
  <c r="AV23" i="30" a="1"/>
  <c r="AO7" i="30" a="1"/>
  <c r="BD50" i="30" a="1"/>
  <c r="AN28" i="30" a="1"/>
  <c r="L38" i="30" a="1"/>
  <c r="BC26" i="30" a="1"/>
  <c r="R43" i="30" a="1"/>
  <c r="R19" i="30" a="1"/>
  <c r="U28" i="30" a="1"/>
  <c r="AO19" i="30" a="1"/>
  <c r="P33" i="30" a="1"/>
  <c r="P28" i="30" a="1"/>
  <c r="BF37" i="30" a="1"/>
  <c r="Z54" i="30" a="1"/>
  <c r="BF47" i="30" a="1"/>
  <c r="AO30" i="30" a="1"/>
  <c r="AU13" i="30" a="1"/>
  <c r="AC22" i="30" a="1"/>
  <c r="E47" i="30" a="1"/>
  <c r="S43" i="30" a="1"/>
  <c r="W13" i="30" a="1"/>
  <c r="BE28" i="30" a="1"/>
  <c r="BD30" i="30" a="1"/>
  <c r="BF42" i="30" a="1"/>
  <c r="AD16" i="30" a="1"/>
  <c r="AL26" i="30" a="1"/>
  <c r="U23" i="30" a="1"/>
  <c r="X37" i="30" a="1"/>
  <c r="M3" i="30" a="1"/>
  <c r="H29" i="30" a="1"/>
  <c r="AX16" i="30" a="1"/>
  <c r="AW27" i="30" a="1"/>
  <c r="C16" i="30" a="1"/>
  <c r="U49" i="30" a="1"/>
  <c r="P17" i="30" a="1"/>
  <c r="G31" i="30" a="1"/>
  <c r="H23" i="30" a="1"/>
  <c r="AI54" i="30" a="1"/>
  <c r="Q46" i="30" a="1"/>
  <c r="BF10" i="30" a="1"/>
  <c r="N10" i="30" a="1"/>
  <c r="X48" i="30" a="1"/>
  <c r="G55" i="30" a="1"/>
  <c r="BA8" i="30" a="1"/>
  <c r="AG36" i="30" a="1"/>
  <c r="AW12" i="30" a="1"/>
  <c r="BB10" i="30" a="1"/>
  <c r="AV56" i="30" a="1"/>
  <c r="Z32" i="30" a="1"/>
  <c r="AK50" i="30" a="1"/>
  <c r="AP4" i="30" a="1"/>
  <c r="AM22" i="30" a="1"/>
  <c r="AL39" i="30" a="1"/>
  <c r="AY9" i="30" a="1"/>
  <c r="BD15" i="30" a="1"/>
  <c r="J30" i="30" a="1"/>
  <c r="AW37" i="30" a="1"/>
  <c r="Q28" i="30" a="1"/>
  <c r="AV30" i="30" a="1"/>
  <c r="AR46" i="30" a="1"/>
  <c r="U26" i="30" a="1"/>
  <c r="N24" i="30" a="1"/>
  <c r="F28" i="30" a="1"/>
  <c r="AV50" i="30" a="1"/>
  <c r="E31" i="30" a="1"/>
  <c r="BB34" i="30" a="1"/>
  <c r="K21" i="30" a="1"/>
  <c r="O15" i="30" a="1"/>
  <c r="M2" i="30" a="1"/>
  <c r="E22" i="30" a="1"/>
  <c r="T11" i="30" a="1"/>
  <c r="BA50" i="30" a="1"/>
  <c r="BE13" i="30" a="1"/>
  <c r="J47" i="30" a="1"/>
  <c r="AC49" i="30" a="1"/>
  <c r="AE10" i="30" a="1"/>
  <c r="BA52" i="30" a="1"/>
  <c r="AH28" i="30" a="1"/>
  <c r="AN6" i="30" a="1"/>
  <c r="R51" i="30" a="1"/>
  <c r="I58" i="30" a="1"/>
  <c r="U24" i="30" a="1"/>
  <c r="AP57" i="30" a="1"/>
  <c r="U33" i="30" a="1"/>
  <c r="AU35" i="30" a="1"/>
  <c r="AA29" i="30" a="1"/>
  <c r="BB35" i="30" a="1"/>
  <c r="X52" i="30" a="1"/>
  <c r="U30" i="30" a="1"/>
  <c r="AU46" i="30" a="1"/>
  <c r="AV5" i="30" a="1"/>
  <c r="AM23" i="30" a="1"/>
  <c r="S25" i="30" a="1"/>
  <c r="BF25" i="30" a="1"/>
  <c r="K49" i="30" a="1"/>
  <c r="Q24" i="30" a="1"/>
  <c r="F51" i="30" a="1"/>
  <c r="Q13" i="30" a="1"/>
  <c r="AG39" i="30" a="1"/>
  <c r="BD29" i="30" a="1"/>
  <c r="W21" i="30" a="1"/>
  <c r="H31" i="30" a="1"/>
  <c r="AH33" i="30" a="1"/>
  <c r="AS45" i="30" a="1"/>
  <c r="AK6" i="30" a="1"/>
  <c r="S5" i="30" a="1"/>
  <c r="K2" i="30" a="1"/>
  <c r="AJ17" i="30" a="1"/>
  <c r="R53" i="30" a="1"/>
  <c r="AT41" i="30" a="1"/>
  <c r="AW54" i="30" a="1"/>
  <c r="D2" i="30" a="1"/>
  <c r="AO58" i="30" a="1"/>
  <c r="AW22" i="30" a="1"/>
  <c r="AO55" i="30" a="1"/>
  <c r="AQ35" i="30" a="1"/>
  <c r="U20" i="30" a="1"/>
  <c r="N33" i="30" a="1"/>
  <c r="N35" i="30" a="1"/>
  <c r="S35" i="30" a="1"/>
  <c r="AG27" i="30" a="1"/>
  <c r="O45" i="30" a="1"/>
  <c r="Q19" i="30" a="1"/>
  <c r="AO40" i="30" a="1"/>
  <c r="AK7" i="30" a="1"/>
  <c r="AN52" i="30" a="1"/>
  <c r="AS25" i="30" a="1"/>
  <c r="E42" i="30" a="1"/>
  <c r="AU6" i="30" a="1"/>
  <c r="Y22" i="30" a="1"/>
  <c r="AW31" i="30" a="1"/>
  <c r="AC28" i="30" a="1"/>
  <c r="AT37" i="30" a="1"/>
  <c r="G44" i="30" a="1"/>
  <c r="AS58" i="30" a="1"/>
  <c r="AE15" i="30" a="1"/>
  <c r="R35" i="30" a="1"/>
  <c r="B8" i="30" a="1"/>
  <c r="G36" i="30" a="1"/>
  <c r="AJ56" i="30" a="1"/>
  <c r="AI25" i="30" a="1"/>
  <c r="AZ6" i="30" a="1"/>
  <c r="AO5" i="30" a="1"/>
  <c r="AP51" i="30" a="1"/>
  <c r="V42" i="30" a="1"/>
  <c r="K47" i="30" a="1"/>
  <c r="AK22" i="30" a="1"/>
  <c r="BF58" i="30" a="1"/>
  <c r="H16" i="30" a="1"/>
  <c r="AQ52" i="30" a="1"/>
  <c r="BF34" i="30" a="1"/>
  <c r="BB32" i="30" a="1"/>
  <c r="S48" i="30" a="1"/>
  <c r="N53" i="30" a="1"/>
  <c r="N23" i="30" a="1"/>
  <c r="AA57" i="30" a="1"/>
  <c r="AZ49" i="30" a="1"/>
  <c r="AB36" i="30" a="1"/>
  <c r="AQ2" i="30" a="1"/>
  <c r="BD51" i="30" a="1"/>
  <c r="AX38" i="30" a="1"/>
  <c r="AR29" i="30" a="1"/>
  <c r="AB21" i="30" a="1"/>
  <c r="K22" i="30" a="1"/>
  <c r="AK58" i="30" a="1"/>
  <c r="P39" i="30" a="1"/>
  <c r="Q10" i="30" a="1"/>
  <c r="BF7" i="30" a="1"/>
  <c r="J21" i="30" a="1"/>
  <c r="AS37" i="30" a="1"/>
  <c r="B52" i="30" a="1"/>
  <c r="AX54" i="30" a="1"/>
  <c r="Y52" i="30" a="1"/>
  <c r="C57" i="30" a="1"/>
  <c r="P27" i="30" a="1"/>
  <c r="N56" i="30" a="1"/>
  <c r="AI7" i="30" a="1"/>
  <c r="AT46" i="30" a="1"/>
  <c r="C20" i="30" a="1"/>
  <c r="U32" i="30" a="1"/>
  <c r="U6" i="30" a="1"/>
  <c r="AG52" i="30" a="1"/>
  <c r="V28" i="30" a="1"/>
  <c r="V29" i="30" a="1"/>
  <c r="BD52" i="30" a="1"/>
  <c r="BF24" i="30" a="1"/>
  <c r="AG35" i="30" a="1"/>
  <c r="N52" i="30" a="1"/>
  <c r="AY22" i="30" a="1"/>
  <c r="Y7" i="30" a="1"/>
  <c r="I39" i="30" a="1"/>
  <c r="E45" i="30" a="1"/>
  <c r="AW53" i="30" a="1"/>
  <c r="R23" i="30" a="1"/>
  <c r="Z44" i="30" a="1"/>
  <c r="AA43" i="30" a="1"/>
  <c r="AT40" i="30" a="1"/>
  <c r="AD14" i="30" a="1"/>
  <c r="T7" i="30" a="1"/>
  <c r="AK40" i="30" a="1"/>
  <c r="AQ24" i="30" a="1"/>
  <c r="AZ53" i="30" a="1"/>
  <c r="Y28" i="30" a="1"/>
  <c r="AF5" i="30" a="1"/>
  <c r="AP25" i="30" a="1"/>
  <c r="AE32" i="30" a="1"/>
  <c r="AH12" i="30" a="1"/>
  <c r="AD35" i="30" a="1"/>
  <c r="U7" i="30" a="1"/>
  <c r="Q4" i="30" a="1"/>
  <c r="AX3" i="30" a="1"/>
  <c r="BC4" i="30" a="1"/>
  <c r="AR17" i="30" a="1"/>
  <c r="BF13" i="30" a="1"/>
  <c r="E23" i="30" a="1"/>
  <c r="Z56" i="30" a="1"/>
  <c r="BA5" i="30" a="1"/>
  <c r="AN18" i="30" a="1"/>
  <c r="M14" i="30" a="1"/>
  <c r="F30" i="30" a="1"/>
  <c r="O40" i="30" a="1"/>
  <c r="AG13" i="30" a="1"/>
  <c r="AM10" i="30" a="1"/>
  <c r="AA3" i="30" a="1"/>
  <c r="Q32" i="30" a="1"/>
  <c r="BC19" i="30" a="1"/>
  <c r="AY35" i="30" a="1"/>
  <c r="G4" i="30" a="1"/>
  <c r="AG58" i="30" a="1"/>
  <c r="W16" i="30" a="1"/>
  <c r="O49" i="30" a="1"/>
  <c r="L10" i="30" a="1"/>
  <c r="X51" i="30" a="1"/>
  <c r="B51" i="30" a="1"/>
  <c r="D42" i="30" a="1"/>
  <c r="C33" i="30" a="1"/>
  <c r="W50" i="30" a="1"/>
  <c r="BB55" i="30" a="1"/>
  <c r="AE16" i="30" a="1"/>
  <c r="AQ39" i="30" a="1"/>
  <c r="AZ28" i="30" a="1"/>
  <c r="D34" i="30" a="1"/>
  <c r="T56" i="30" a="1"/>
  <c r="AW26" i="30" a="1"/>
  <c r="AS2" i="30" a="1"/>
  <c r="AP7" i="30" a="1"/>
  <c r="AL51" i="30" a="1"/>
  <c r="L26" i="30" a="1"/>
  <c r="AF20" i="30" a="1"/>
  <c r="AI45" i="30" a="1"/>
  <c r="K32" i="30" a="1"/>
  <c r="AC23" i="30" a="1"/>
  <c r="AL49" i="30" a="1"/>
  <c r="T48" i="30" a="1"/>
  <c r="AN10" i="30" a="1"/>
  <c r="M50" i="30" a="1"/>
  <c r="M54" i="30" a="1"/>
  <c r="AC2" i="30" a="1"/>
  <c r="AP48" i="30" a="1"/>
  <c r="AB57" i="30" a="1"/>
  <c r="AW28" i="30" a="1"/>
  <c r="BF56" i="30" a="1"/>
  <c r="AT25" i="30" a="1"/>
  <c r="BC20" i="30" a="1"/>
  <c r="BB6" i="30" a="1"/>
  <c r="AE8" i="30" a="1"/>
  <c r="AE35" i="30" a="1"/>
  <c r="O8" i="30" a="1"/>
  <c r="AH18" i="30" a="1"/>
  <c r="V55" i="30" a="1"/>
  <c r="AQ15" i="30" a="1"/>
  <c r="I38" i="30" a="1"/>
  <c r="AE57" i="30" a="1"/>
  <c r="W3" i="30" a="1"/>
  <c r="AZ50" i="30" a="1"/>
  <c r="AJ2" i="30" a="1"/>
  <c r="AU17" i="30" a="1"/>
  <c r="T42" i="30" a="1"/>
  <c r="AE13" i="30" a="1"/>
  <c r="AU5" i="30" a="1"/>
  <c r="N28" i="30" a="1"/>
  <c r="E46" i="30" a="1"/>
  <c r="AG14" i="30" a="1"/>
  <c r="AW57" i="30" a="1"/>
  <c r="AF39" i="30" a="1"/>
  <c r="AE55" i="30" a="1"/>
  <c r="AC48" i="30" a="1"/>
  <c r="BB56" i="30" a="1"/>
  <c r="M55" i="30" a="1"/>
  <c r="J58" i="30" a="1"/>
  <c r="R34" i="30" a="1"/>
  <c r="X22" i="30" a="1"/>
  <c r="Q23" i="30" a="1"/>
  <c r="P53" i="30" a="1"/>
  <c r="AL57" i="30" a="1"/>
  <c r="H21" i="30" a="1"/>
  <c r="Q21" i="30" a="1"/>
  <c r="N29" i="30" a="1"/>
  <c r="W55" i="30" a="1"/>
  <c r="AI38" i="30" a="1"/>
  <c r="F14" i="30" a="1"/>
  <c r="AV51" i="30" a="1"/>
  <c r="AD31" i="30" a="1"/>
  <c r="E33" i="30" a="1"/>
  <c r="AT54" i="30" a="1"/>
  <c r="AF49" i="30" a="1"/>
  <c r="C34" i="30" a="1"/>
  <c r="X49" i="30" a="1"/>
  <c r="U38" i="30" a="1"/>
  <c r="AN37" i="30" a="1"/>
  <c r="Z2" i="30" a="1"/>
  <c r="AK21" i="30" a="1"/>
  <c r="AP50" i="30" a="1"/>
  <c r="BA53" i="30" a="1"/>
  <c r="AQ57" i="30" a="1"/>
  <c r="C40" i="30" a="1"/>
  <c r="AO32" i="30" a="1"/>
  <c r="G24" i="30" a="1"/>
  <c r="AE29" i="30" a="1"/>
  <c r="T36" i="30" a="1"/>
  <c r="AI20" i="30" a="1"/>
  <c r="Z38" i="30" a="1"/>
  <c r="M44" i="30" a="1"/>
  <c r="BF29" i="30" a="1"/>
  <c r="E29" i="30" a="1"/>
  <c r="AT2" i="30" a="1"/>
  <c r="BA21" i="30" a="1"/>
  <c r="U9" i="30" a="1"/>
  <c r="T44" i="30" a="1"/>
  <c r="AD29" i="30" a="1"/>
  <c r="AK56" i="30" a="1"/>
  <c r="O26" i="30" a="1"/>
  <c r="X33" i="30" a="1"/>
  <c r="G52" i="30" a="1"/>
  <c r="R50" i="30" a="1"/>
  <c r="U44" i="30" a="1"/>
  <c r="Z18" i="30" a="1"/>
  <c r="AF43" i="30" a="1"/>
  <c r="AJ26" i="30" a="1"/>
  <c r="H47" i="30" a="1"/>
  <c r="AS40" i="30" a="1"/>
  <c r="X42" i="30" a="1"/>
  <c r="AH17" i="30" a="1"/>
  <c r="AR9" i="30" a="1"/>
  <c r="AA20" i="30" a="1"/>
  <c r="AZ34" i="30" a="1"/>
  <c r="AB51" i="30" a="1"/>
  <c r="M36" i="30" a="1"/>
  <c r="AH48" i="30" a="1"/>
  <c r="AB25" i="30" a="1"/>
  <c r="BC11" i="30" a="1"/>
  <c r="AK52" i="30" a="1"/>
  <c r="AL56" i="30" a="1"/>
  <c r="S12" i="30" a="1"/>
  <c r="B23" i="30" a="1"/>
  <c r="E24" i="30" a="1"/>
  <c r="W6" i="30" a="1"/>
  <c r="M21" i="30" a="1"/>
  <c r="AS17" i="30" a="1"/>
  <c r="AS29" i="30" a="1"/>
  <c r="AZ29" i="30" a="1"/>
  <c r="AT51" i="30" a="1"/>
  <c r="BA2" i="30" a="1"/>
  <c r="K14" i="30" a="1"/>
  <c r="AF35" i="30" a="1"/>
  <c r="AL41" i="30" a="1"/>
  <c r="AH49" i="30" a="1"/>
  <c r="AM25" i="30" a="1"/>
  <c r="N57" i="30" a="1"/>
  <c r="U5" i="30" a="1"/>
  <c r="AA47" i="30" a="1"/>
  <c r="T8" i="30" a="1"/>
  <c r="Z50" i="30" a="1"/>
  <c r="AR21" i="30" a="1"/>
  <c r="AT31" i="30" a="1"/>
  <c r="Q30" i="30" a="1"/>
  <c r="AZ12" i="30" a="1"/>
  <c r="AL33" i="30" a="1"/>
  <c r="U10" i="30" a="1"/>
  <c r="AA28" i="30" a="1"/>
  <c r="AM21" i="30" a="1"/>
  <c r="N21" i="30" a="1"/>
  <c r="AO48" i="30" a="1"/>
  <c r="X16" i="30" a="1"/>
  <c r="AX43" i="30" a="1"/>
  <c r="BA12" i="30" a="1"/>
  <c r="L28" i="30" a="1"/>
  <c r="BF32" i="30" a="1"/>
  <c r="AY33" i="30" a="1"/>
  <c r="AO8" i="30" a="1"/>
  <c r="AJ37" i="30" a="1"/>
  <c r="AE11" i="30" a="1"/>
  <c r="AO10" i="30" a="1"/>
  <c r="I25" i="30" a="1"/>
  <c r="AR45" i="30" a="1"/>
  <c r="V58" i="30" a="1"/>
  <c r="BC15" i="30" a="1"/>
  <c r="AY48" i="30" a="1"/>
  <c r="AF12" i="30" a="1"/>
  <c r="AS44" i="30" a="1"/>
  <c r="BB28" i="30" a="1"/>
  <c r="AF58" i="30" a="1"/>
  <c r="T24" i="30" a="1"/>
  <c r="S22" i="30" a="1"/>
  <c r="AK32" i="30" a="1"/>
  <c r="AW11" i="30" a="1"/>
  <c r="U41" i="30" a="1"/>
  <c r="AZ57" i="30" a="1"/>
  <c r="AZ21" i="30" a="1"/>
  <c r="J55" i="30" a="1"/>
  <c r="BB11" i="30" a="1"/>
  <c r="L4" i="30" a="1"/>
  <c r="AQ51" i="30" a="1"/>
  <c r="N5" i="30" a="1"/>
  <c r="W26" i="30" a="1"/>
  <c r="AK2" i="30" a="1"/>
  <c r="V5" i="30" a="1"/>
  <c r="BB15" i="30" a="1"/>
  <c r="Z22" i="30" a="1"/>
  <c r="J2" i="30" a="1"/>
  <c r="AL3" i="30" a="1"/>
  <c r="E37" i="30" a="1"/>
  <c r="Y32" i="30" a="1"/>
  <c r="I21" i="30" a="1"/>
  <c r="T41" i="30" a="1"/>
  <c r="G2" i="30" a="1"/>
  <c r="AN42" i="30" a="1"/>
  <c r="K51" i="30" a="1"/>
  <c r="AH10" i="30" a="1"/>
  <c r="AY23" i="30" a="1"/>
  <c r="AR32" i="30" a="1"/>
  <c r="BC24" i="30" a="1"/>
  <c r="AV48" i="30" a="1"/>
  <c r="AY29" i="30" a="1"/>
  <c r="AU18" i="30" a="1"/>
  <c r="Z47" i="30" a="1"/>
  <c r="AV29" i="30" a="1"/>
  <c r="E2" i="30" a="1"/>
  <c r="I48" i="30" a="1"/>
  <c r="R29" i="30" a="1"/>
  <c r="C50" i="30" a="1"/>
  <c r="AY52" i="30" a="1"/>
  <c r="R55" i="30" a="1"/>
  <c r="C53" i="30" a="1"/>
  <c r="N36" i="30" a="1"/>
  <c r="AR56" i="30" a="1"/>
  <c r="H48" i="30" a="1"/>
  <c r="AP53" i="30" a="1"/>
  <c r="I30" i="30" a="1"/>
  <c r="C7" i="30" a="1"/>
  <c r="F12" i="30" a="1"/>
  <c r="AJ25" i="30" a="1"/>
  <c r="AN8" i="30" a="1"/>
  <c r="R38" i="30" a="1"/>
  <c r="Q25" i="30" a="1"/>
  <c r="BD55" i="30" a="1"/>
  <c r="AR50" i="30" a="1"/>
  <c r="C54" i="30" a="1"/>
  <c r="P48" i="30" a="1"/>
  <c r="F40" i="30" a="1"/>
  <c r="I51" i="30" a="1"/>
  <c r="AS49" i="30" a="1"/>
  <c r="H50" i="30" a="1"/>
  <c r="AQ49" i="30" a="1"/>
  <c r="AX29" i="30" a="1"/>
  <c r="S17" i="30" a="1"/>
  <c r="B6" i="30" a="1"/>
  <c r="AW4" i="30" a="1"/>
  <c r="AX22" i="30" a="1"/>
  <c r="I32" i="30" a="1"/>
  <c r="E7" i="30" a="1"/>
  <c r="AH27" i="30" a="1"/>
  <c r="AJ28" i="30" a="1"/>
  <c r="E35" i="30" a="1"/>
  <c r="D13" i="30" a="1"/>
  <c r="BB39" i="30" a="1"/>
  <c r="BA30" i="30" a="1"/>
  <c r="N22" i="30" a="1"/>
  <c r="B57" i="30" a="1"/>
  <c r="AT42" i="30" a="1"/>
  <c r="E41" i="30" a="1"/>
  <c r="AS51" i="30" a="1"/>
  <c r="K25" i="30" a="1"/>
  <c r="AA35" i="30" a="1"/>
  <c r="AA42" i="30" a="1"/>
  <c r="AY24" i="30" a="1"/>
  <c r="D27" i="30" a="1"/>
  <c r="AF14" i="30" a="1"/>
  <c r="S14" i="30" a="1"/>
  <c r="Z41" i="30" a="1"/>
  <c r="C18" i="30" a="1"/>
  <c r="AD40" i="30" a="1"/>
  <c r="B35" i="30" a="1"/>
  <c r="M35" i="30" a="1"/>
  <c r="C35" i="30" a="1"/>
  <c r="AC52" i="30" a="1"/>
  <c r="F33" i="30" a="1"/>
  <c r="F32" i="30" a="1"/>
  <c r="AW7" i="30" a="1"/>
  <c r="AP44" i="30" a="1"/>
  <c r="J17" i="30" a="1"/>
  <c r="BD18" i="30" a="1"/>
  <c r="BE46" i="30" a="1"/>
  <c r="F7" i="30" a="1"/>
  <c r="B17" i="30" a="1"/>
  <c r="M12" i="30" a="1"/>
  <c r="AE50" i="30" a="1"/>
  <c r="U16" i="30" a="1"/>
  <c r="AJ33" i="30" a="1"/>
  <c r="X32" i="30" a="1"/>
  <c r="AR31" i="30" a="1"/>
  <c r="BB47" i="30" a="1"/>
  <c r="AB48" i="30" a="1"/>
  <c r="P23" i="30" a="1"/>
  <c r="AC29" i="30" a="1"/>
  <c r="AR10" i="30" a="1"/>
  <c r="AB41" i="30" a="1"/>
  <c r="AM46" i="30" a="1"/>
  <c r="AI43" i="30" a="1"/>
  <c r="BD4" i="30" a="1"/>
  <c r="B30" i="30" a="1"/>
  <c r="AS32" i="30" a="1"/>
  <c r="AD9" i="30" a="1"/>
  <c r="BA58" i="30" a="1"/>
  <c r="AW29" i="30" a="1"/>
  <c r="AZ20" i="30" a="1"/>
  <c r="AE14" i="30" a="1"/>
  <c r="D28" i="30" a="1"/>
  <c r="BD48" i="30" a="1"/>
  <c r="D56" i="30" a="1"/>
  <c r="AU24" i="30" a="1"/>
  <c r="N37" i="30" a="1"/>
  <c r="AD48" i="30" a="1"/>
  <c r="AI27" i="30" a="1"/>
  <c r="AB45" i="30" a="1"/>
  <c r="AG46" i="30" a="1"/>
  <c r="T46" i="30" a="1"/>
  <c r="BD45" i="30" a="1"/>
  <c r="AS24" i="30" a="1"/>
  <c r="AM42" i="30" a="1"/>
  <c r="AB19" i="30" a="1"/>
  <c r="AE21" i="30" a="1"/>
  <c r="AB22" i="30" a="1"/>
  <c r="L17" i="30" a="1"/>
  <c r="AZ24" i="30" a="1"/>
  <c r="C41" i="30" a="1"/>
  <c r="C14" i="30" a="1"/>
  <c r="F48" i="30" a="1"/>
  <c r="AN40" i="30" a="1"/>
  <c r="AA37" i="30" a="1"/>
  <c r="G7" i="30" a="1"/>
  <c r="BE55" i="30" a="1"/>
  <c r="H55" i="30" a="1"/>
  <c r="BC46" i="30" a="1"/>
  <c r="X4" i="30" a="1"/>
  <c r="AO56" i="30" a="1"/>
  <c r="BD54" i="30" a="1"/>
  <c r="AF6" i="30" a="1"/>
  <c r="AN46" i="30" a="1"/>
  <c r="AD52" i="30" a="1"/>
  <c r="W7" i="30" a="1"/>
  <c r="AR20" i="30" a="1"/>
  <c r="AG23" i="30" a="1"/>
  <c r="AJ36" i="30" a="1"/>
  <c r="J52" i="30" a="1"/>
  <c r="AP21" i="30" a="1"/>
  <c r="AD13" i="30" a="1"/>
  <c r="O41" i="30" a="1"/>
  <c r="AP13" i="30" a="1"/>
  <c r="AX55" i="30" a="1"/>
  <c r="AM36" i="30" a="1"/>
  <c r="I36" i="30" a="1"/>
  <c r="AU20" i="30" a="1"/>
  <c r="AR51" i="30" a="1"/>
  <c r="X20" i="30" a="1"/>
  <c r="N38" i="30" a="1"/>
  <c r="Y40" i="30" a="1"/>
  <c r="AO26" i="30" a="1"/>
  <c r="AT24" i="30" a="1"/>
  <c r="AW38" i="30" a="1"/>
  <c r="AE40" i="30" a="1"/>
  <c r="AH57" i="30" a="1"/>
  <c r="F2" i="30" a="1"/>
  <c r="AA24" i="30" a="1"/>
  <c r="BE29" i="30" a="1"/>
  <c r="AX45" i="30" a="1"/>
  <c r="AL2" i="30" a="1"/>
  <c r="AZ27" i="30" a="1"/>
  <c r="AN35" i="30" a="1"/>
  <c r="AK30" i="30" a="1"/>
  <c r="BF48" i="30" a="1"/>
  <c r="AG5" i="30" a="1"/>
  <c r="AE5" i="30" a="1"/>
  <c r="AU37" i="30" a="1"/>
  <c r="U51" i="30" a="1"/>
  <c r="AV47" i="30" a="1"/>
  <c r="AS11" i="30" a="1"/>
  <c r="AT14" i="30" a="1"/>
  <c r="BE21" i="30" a="1"/>
  <c r="AV6" i="30" a="1"/>
  <c r="O43" i="30" a="1"/>
  <c r="AU42" i="30" a="1"/>
  <c r="X47" i="30" a="1"/>
  <c r="AL31" i="30" a="1"/>
  <c r="U37" i="30" a="1"/>
  <c r="U31" i="30" a="1"/>
  <c r="AI9" i="30" a="1"/>
  <c r="AE39" i="30" a="1"/>
  <c r="H30" i="30" a="1"/>
  <c r="BB33" i="30" a="1"/>
  <c r="BE51" i="30" a="1"/>
  <c r="F42" i="30" a="1"/>
  <c r="N39" i="30" a="1"/>
  <c r="H58" i="30" a="1"/>
  <c r="K4" i="30" a="1"/>
  <c r="N20" i="30" a="1"/>
  <c r="K20" i="30" a="1"/>
  <c r="AG54" i="30" a="1"/>
  <c r="AR30" i="30" a="1"/>
  <c r="AM27" i="30" a="1"/>
  <c r="BC8" i="30" a="1"/>
  <c r="P4" i="30" a="1"/>
  <c r="Y19" i="30" a="1"/>
  <c r="T23" i="30" a="1"/>
  <c r="AG21" i="30" a="1"/>
  <c r="S28" i="30" a="1"/>
  <c r="J37" i="30" a="1"/>
  <c r="BF4" i="30" a="1"/>
  <c r="T57" i="30" a="1"/>
  <c r="AZ38" i="30" a="1"/>
  <c r="J41" i="30" a="1"/>
  <c r="AH44" i="30" a="1"/>
  <c r="N14" i="30" a="1"/>
  <c r="C44" i="30" a="1"/>
  <c r="V11" i="30" a="1"/>
  <c r="AK34" i="30" a="1"/>
  <c r="K45" i="30" a="1"/>
  <c r="BE24" i="30" a="1"/>
  <c r="D9" i="30" a="1"/>
  <c r="AZ4" i="30" a="1"/>
  <c r="Y42" i="30" a="1"/>
  <c r="T47" i="30" a="1"/>
  <c r="AI52" i="30" a="1"/>
  <c r="L20" i="30" a="1"/>
  <c r="AN41" i="30" a="1"/>
  <c r="AL4" i="30" a="1"/>
  <c r="AW9" i="30" a="1"/>
  <c r="AB29" i="30" a="1"/>
  <c r="AP46" i="30" a="1"/>
  <c r="L46" i="30" a="1"/>
  <c r="K26" i="30" a="1"/>
  <c r="AA49" i="30" a="1"/>
  <c r="L36" i="30" a="1"/>
  <c r="AC30" i="30" a="1"/>
  <c r="BB48" i="30" a="1"/>
  <c r="H4" i="30" a="1"/>
  <c r="W28" i="30" a="1"/>
  <c r="O28" i="30" a="1"/>
  <c r="AD10" i="30" a="1"/>
  <c r="AG49" i="30" a="1"/>
  <c r="BB42" i="30" a="1"/>
  <c r="AB4" i="30" a="1"/>
  <c r="AE51" i="30" a="1"/>
  <c r="U35" i="30" a="1"/>
  <c r="AD15" i="30" a="1"/>
  <c r="BA54" i="30" a="1"/>
  <c r="W17" i="30" a="1"/>
  <c r="J23" i="30" a="1"/>
  <c r="AC4" i="30" a="1"/>
  <c r="T21" i="30" a="1"/>
  <c r="AZ22" i="30" a="1"/>
  <c r="I7" i="30" a="1"/>
  <c r="B46" i="30" a="1"/>
  <c r="AP6" i="30" a="1"/>
  <c r="AL11" i="30" a="1"/>
  <c r="G13" i="37" l="1"/>
  <c r="D13" i="37"/>
  <c r="AH48" i="30"/>
  <c r="W41" i="30"/>
  <c r="AH46" i="30"/>
  <c r="P31" i="30"/>
  <c r="E56" i="30"/>
  <c r="AE2" i="30"/>
  <c r="AV43" i="30"/>
  <c r="F50" i="30"/>
  <c r="E34" i="30"/>
  <c r="AW57" i="30"/>
  <c r="AD2" i="30"/>
  <c r="V47" i="30"/>
  <c r="U49" i="30"/>
  <c r="AF20" i="30"/>
  <c r="AY5" i="30"/>
  <c r="W9" i="30"/>
  <c r="BC18" i="30"/>
  <c r="BD45" i="30"/>
  <c r="O49" i="30"/>
  <c r="AR37" i="30"/>
  <c r="AG18" i="30"/>
  <c r="AP7" i="30"/>
  <c r="AE55" i="30"/>
  <c r="T28" i="30"/>
  <c r="Y19" i="30"/>
  <c r="AR21" i="30"/>
  <c r="AM47" i="30"/>
  <c r="AW53" i="30"/>
  <c r="AO45" i="30"/>
  <c r="AT56" i="30"/>
  <c r="AS44" i="30"/>
  <c r="AV16" i="30"/>
  <c r="F41" i="30"/>
  <c r="AW2" i="30"/>
  <c r="AS16" i="30"/>
  <c r="G51" i="30"/>
  <c r="G35" i="30"/>
  <c r="AH55" i="30"/>
  <c r="AX54" i="30"/>
  <c r="AI40" i="30"/>
  <c r="AF57" i="30"/>
  <c r="BB26" i="30"/>
  <c r="AC41" i="30"/>
  <c r="AB3" i="30"/>
  <c r="R49" i="30"/>
  <c r="AJ55" i="30"/>
  <c r="L50" i="30"/>
  <c r="AO32" i="30"/>
  <c r="BD52" i="30"/>
  <c r="Q38" i="30"/>
  <c r="E30" i="30"/>
  <c r="E19" i="30"/>
  <c r="BA34" i="30"/>
  <c r="R37" i="30"/>
  <c r="Y51" i="30"/>
  <c r="AP37" i="30"/>
  <c r="M50" i="30"/>
  <c r="BF20" i="30"/>
  <c r="AD37" i="30"/>
  <c r="AO26" i="30"/>
  <c r="P51" i="30"/>
  <c r="AL15" i="30"/>
  <c r="AR53" i="30"/>
  <c r="W34" i="30"/>
  <c r="AX43" i="30"/>
  <c r="AP56" i="30"/>
  <c r="AD41" i="30"/>
  <c r="BB51" i="30"/>
  <c r="H29" i="30"/>
  <c r="Z49" i="30"/>
  <c r="BB42" i="30"/>
  <c r="AJ17" i="30"/>
  <c r="H58" i="30"/>
  <c r="G11" i="30"/>
  <c r="H50" i="30"/>
  <c r="AE51" i="30"/>
  <c r="AQ36" i="30"/>
  <c r="J57" i="30"/>
  <c r="BD26" i="30"/>
  <c r="U52" i="30"/>
  <c r="J56" i="30"/>
  <c r="AX33" i="30"/>
  <c r="AR47" i="30"/>
  <c r="AU2" i="30"/>
  <c r="Y20" i="30"/>
  <c r="AR42" i="30"/>
  <c r="AT6" i="30"/>
  <c r="AP55" i="30"/>
  <c r="BB29" i="30"/>
  <c r="P44" i="30"/>
  <c r="AE36" i="30"/>
  <c r="F52" i="30"/>
  <c r="Z44" i="30"/>
  <c r="G28" i="30"/>
  <c r="AB14" i="30"/>
  <c r="AE44" i="30"/>
  <c r="AK31" i="30"/>
  <c r="U2" i="30"/>
  <c r="J58" i="30"/>
  <c r="AD52" i="30"/>
  <c r="N58" i="30"/>
  <c r="AU41" i="30"/>
  <c r="AP2" i="30"/>
  <c r="T26" i="30"/>
  <c r="AR30" i="30"/>
  <c r="AH21" i="30"/>
  <c r="AC51" i="30"/>
  <c r="AP42" i="30"/>
  <c r="N53" i="30"/>
  <c r="AM39" i="30"/>
  <c r="Y11" i="30"/>
  <c r="AN46" i="30"/>
  <c r="AX36" i="30"/>
  <c r="J55" i="30"/>
  <c r="AJ47" i="30"/>
  <c r="AH56" i="30"/>
  <c r="Q42" i="30"/>
  <c r="W13" i="30"/>
  <c r="E50" i="30"/>
  <c r="F17" i="30"/>
  <c r="Q57" i="30"/>
  <c r="V12" i="30"/>
  <c r="AR32" i="30"/>
  <c r="K44" i="30"/>
  <c r="AA58" i="30"/>
  <c r="AI52" i="30"/>
  <c r="AG44" i="30"/>
  <c r="AI18" i="30"/>
  <c r="AS35" i="30"/>
  <c r="BF18" i="30"/>
  <c r="AL42" i="30"/>
  <c r="Z47" i="30"/>
  <c r="AB56" i="30"/>
  <c r="AX31" i="30"/>
  <c r="AI43" i="30"/>
  <c r="D24" i="30"/>
  <c r="X29" i="30"/>
  <c r="Q17" i="30"/>
  <c r="X54" i="30"/>
  <c r="M18" i="30"/>
  <c r="AZ50" i="30"/>
  <c r="AT36" i="30"/>
  <c r="T35" i="30"/>
  <c r="Q45" i="30"/>
  <c r="N24" i="30"/>
  <c r="X19" i="30"/>
  <c r="K50" i="30"/>
  <c r="R28" i="30"/>
  <c r="S56" i="30"/>
  <c r="AL41" i="30"/>
  <c r="AV46" i="30"/>
  <c r="B3" i="30"/>
  <c r="K28" i="30"/>
  <c r="AO36" i="30"/>
  <c r="AG7" i="30"/>
  <c r="AS46" i="30"/>
  <c r="E53" i="30"/>
  <c r="C36" i="30"/>
  <c r="B38" i="30"/>
  <c r="BB21" i="30"/>
  <c r="AY19" i="30"/>
  <c r="E42" i="30"/>
  <c r="X44" i="30"/>
  <c r="F22" i="30"/>
  <c r="AL2" i="30"/>
  <c r="E31" i="30"/>
  <c r="AK58" i="30"/>
  <c r="AW50" i="30"/>
  <c r="BD56" i="30"/>
  <c r="AX34" i="30"/>
  <c r="T51" i="30"/>
  <c r="BA56" i="30"/>
  <c r="AW45" i="30"/>
  <c r="AU38" i="30"/>
  <c r="G19" i="30"/>
  <c r="AM58" i="30"/>
  <c r="P58" i="30"/>
  <c r="BF39" i="30"/>
  <c r="L20" i="30"/>
  <c r="BE53" i="30"/>
  <c r="AC34" i="30"/>
  <c r="O32" i="30"/>
  <c r="AI12" i="30"/>
  <c r="T33" i="30"/>
  <c r="AD28" i="30"/>
  <c r="X57" i="30"/>
  <c r="J51" i="30"/>
  <c r="T47" i="30"/>
  <c r="BD54" i="30"/>
  <c r="O57" i="30"/>
  <c r="C43" i="30"/>
  <c r="AY18" i="30"/>
  <c r="D48" i="30"/>
  <c r="AL5" i="30"/>
  <c r="AE18" i="30"/>
  <c r="AJ25" i="30"/>
  <c r="X25" i="30"/>
  <c r="AA45" i="30"/>
  <c r="AG45" i="30"/>
  <c r="AH35" i="30"/>
  <c r="I44" i="30"/>
  <c r="AO54" i="30"/>
  <c r="BA45" i="30"/>
  <c r="O22" i="30"/>
  <c r="AT52" i="30"/>
  <c r="AA47" i="30"/>
  <c r="AO6" i="30"/>
  <c r="C39" i="30"/>
  <c r="AR56" i="30"/>
  <c r="Y52" i="30"/>
  <c r="AW51" i="30"/>
  <c r="B34" i="30"/>
  <c r="Y35" i="30"/>
  <c r="AD36" i="30"/>
  <c r="AZ32" i="30"/>
  <c r="AX29" i="30"/>
  <c r="S21" i="30"/>
  <c r="AI57" i="30"/>
  <c r="AE40" i="30"/>
  <c r="BD50" i="30"/>
  <c r="BA42" i="30"/>
  <c r="H20" i="30"/>
  <c r="AI56" i="30"/>
  <c r="Q51" i="30"/>
  <c r="T19" i="30"/>
  <c r="P50" i="30"/>
  <c r="BA43" i="30"/>
  <c r="AT41" i="30"/>
  <c r="G50" i="30"/>
  <c r="AY40" i="30"/>
  <c r="C44" i="30"/>
  <c r="BE32" i="30"/>
  <c r="L42" i="30"/>
  <c r="V32" i="30"/>
  <c r="U39" i="30"/>
  <c r="T7" i="30"/>
  <c r="C33" i="30"/>
  <c r="N49" i="30"/>
  <c r="AV58" i="30"/>
  <c r="G38" i="30"/>
  <c r="AW23" i="30"/>
  <c r="Q47" i="30"/>
  <c r="I39" i="30"/>
  <c r="E33" i="30"/>
  <c r="V49" i="30"/>
  <c r="AT50" i="30"/>
  <c r="T58" i="30"/>
  <c r="P13" i="30"/>
  <c r="E45" i="30"/>
  <c r="Q26" i="30"/>
  <c r="AZ27" i="30"/>
  <c r="AL44" i="30"/>
  <c r="V33" i="30"/>
  <c r="S48" i="30"/>
  <c r="AT48" i="30"/>
  <c r="M43" i="30"/>
  <c r="K37" i="30"/>
  <c r="AN9" i="30"/>
  <c r="C30" i="30"/>
  <c r="AW34" i="30"/>
  <c r="AK33" i="30"/>
  <c r="L55" i="30"/>
  <c r="D51" i="30"/>
  <c r="P36" i="30"/>
  <c r="AV56" i="30"/>
  <c r="AR46" i="30"/>
  <c r="AZ52" i="30"/>
  <c r="K46" i="30"/>
  <c r="AT47" i="30"/>
  <c r="H47" i="30"/>
  <c r="AK45" i="30"/>
  <c r="BA40" i="30"/>
  <c r="Y53" i="30"/>
  <c r="B44" i="30"/>
  <c r="BF27" i="30"/>
  <c r="BC17" i="30"/>
  <c r="L53" i="30"/>
  <c r="AP40" i="30"/>
  <c r="BB56" i="30"/>
  <c r="AR41" i="30"/>
  <c r="AD31" i="30"/>
  <c r="AY38" i="30"/>
  <c r="AH25" i="30"/>
  <c r="AL46" i="30"/>
  <c r="BF43" i="30"/>
  <c r="H48" i="30"/>
  <c r="G40" i="30"/>
  <c r="AY48" i="30"/>
  <c r="AX11" i="30"/>
  <c r="AJ2" i="30"/>
  <c r="AU45" i="30"/>
  <c r="AJ32" i="30"/>
  <c r="T50" i="30"/>
  <c r="J41" i="30"/>
  <c r="AC57" i="30"/>
  <c r="AK41" i="30"/>
  <c r="Y44" i="30"/>
  <c r="P33" i="30"/>
  <c r="BF57" i="30"/>
  <c r="V46" i="30"/>
  <c r="U38" i="30"/>
  <c r="X58" i="30"/>
  <c r="AN53" i="30"/>
  <c r="AH33" i="30"/>
  <c r="AQ47" i="30"/>
  <c r="AA34" i="30"/>
  <c r="I50" i="30"/>
  <c r="AY50" i="30"/>
  <c r="R31" i="30"/>
  <c r="D36" i="30"/>
  <c r="AW29" i="30"/>
  <c r="AG31" i="30"/>
  <c r="O31" i="30"/>
  <c r="G33" i="30"/>
  <c r="AK47" i="30"/>
  <c r="W15" i="30"/>
  <c r="BC37" i="30"/>
  <c r="AR45" i="30"/>
  <c r="I28" i="30"/>
  <c r="AA29" i="30"/>
  <c r="L16" i="30"/>
  <c r="AB6" i="30"/>
  <c r="AA14" i="30"/>
  <c r="AX44" i="30"/>
  <c r="AK56" i="30"/>
  <c r="N43" i="30"/>
  <c r="B6" i="30"/>
  <c r="E35" i="30"/>
  <c r="AJ56" i="30"/>
  <c r="AE54" i="30"/>
  <c r="AX37" i="30"/>
  <c r="AD25" i="30"/>
  <c r="AO15" i="30"/>
  <c r="AJ36" i="30"/>
  <c r="P40" i="30"/>
  <c r="AJ35" i="30"/>
  <c r="M35" i="30"/>
  <c r="G44" i="30"/>
  <c r="BA49" i="30"/>
  <c r="AO34" i="30"/>
  <c r="AR48" i="30"/>
  <c r="AJ8" i="30"/>
  <c r="X35" i="30"/>
  <c r="AJ21" i="30"/>
  <c r="B11" i="30"/>
  <c r="BF4" i="30"/>
  <c r="AG57" i="30"/>
  <c r="C6" i="30"/>
  <c r="AA43" i="30"/>
  <c r="AX41" i="30"/>
  <c r="AB45" i="30"/>
  <c r="AX35" i="30"/>
  <c r="P57" i="30"/>
  <c r="W12" i="30"/>
  <c r="K21" i="30"/>
  <c r="AD42" i="30"/>
  <c r="AG48" i="30"/>
  <c r="X48" i="30"/>
  <c r="AP21" i="30"/>
  <c r="G12" i="30"/>
  <c r="AC46" i="30"/>
  <c r="AV22" i="30"/>
  <c r="BA44" i="30"/>
  <c r="AI38" i="30"/>
  <c r="V58" i="30"/>
  <c r="BD57" i="30"/>
  <c r="H56" i="30"/>
  <c r="R52" i="30"/>
  <c r="BF28" i="30"/>
  <c r="BB48" i="30"/>
  <c r="BE49" i="30"/>
  <c r="F37" i="30"/>
  <c r="BB6" i="30"/>
  <c r="AK10" i="30"/>
  <c r="W33" i="30"/>
  <c r="V50" i="30"/>
  <c r="D41" i="30"/>
  <c r="Q2" i="30"/>
  <c r="O33" i="30"/>
  <c r="J14" i="30"/>
  <c r="AT40" i="30"/>
  <c r="AF41" i="30"/>
  <c r="T56" i="30"/>
  <c r="AX22" i="30"/>
  <c r="AZ57" i="30"/>
  <c r="AO35" i="30"/>
  <c r="AB53" i="30"/>
  <c r="Q34" i="30"/>
  <c r="G39" i="30"/>
  <c r="O51" i="30"/>
  <c r="AN39" i="30"/>
  <c r="AJ39" i="30"/>
  <c r="AP49" i="30"/>
  <c r="AW20" i="30"/>
  <c r="AV45" i="30"/>
  <c r="Z43" i="30"/>
  <c r="AJ58" i="30"/>
  <c r="AQ49" i="30"/>
  <c r="V55" i="30"/>
  <c r="P3" i="30"/>
  <c r="F8" i="30"/>
  <c r="X11" i="30"/>
  <c r="AD58" i="30"/>
  <c r="BA48" i="30"/>
  <c r="F28" i="30"/>
  <c r="BC42" i="30"/>
  <c r="S47" i="30"/>
  <c r="BA37" i="30"/>
  <c r="AY46" i="30"/>
  <c r="AR55" i="30"/>
  <c r="Z58" i="30"/>
  <c r="AQ42" i="30"/>
  <c r="AO27" i="30"/>
  <c r="BF34" i="30"/>
  <c r="H14" i="30"/>
  <c r="AC54" i="30"/>
  <c r="BB58" i="30"/>
  <c r="M44" i="30"/>
  <c r="AI50" i="30"/>
  <c r="AG11" i="30"/>
  <c r="AN47" i="30"/>
  <c r="AV15" i="30"/>
  <c r="AW49" i="30"/>
  <c r="AI36" i="30"/>
  <c r="AM38" i="30"/>
  <c r="M36" i="30"/>
  <c r="BD34" i="30"/>
  <c r="N19" i="30"/>
  <c r="J49" i="30"/>
  <c r="AR34" i="30"/>
  <c r="AS53" i="30"/>
  <c r="V54" i="30"/>
  <c r="D37" i="30"/>
  <c r="U42" i="30"/>
  <c r="W4" i="30"/>
  <c r="AO56" i="30"/>
  <c r="AB57" i="30"/>
  <c r="AV41" i="30"/>
  <c r="G25" i="30"/>
  <c r="AS32" i="30"/>
  <c r="Q4" i="30"/>
  <c r="AG51" i="30"/>
  <c r="AW52" i="30"/>
  <c r="F47" i="30"/>
  <c r="K57" i="30"/>
  <c r="X3" i="30"/>
  <c r="R50" i="30"/>
  <c r="F31" i="30"/>
  <c r="AV13" i="30"/>
  <c r="AR10" i="30"/>
  <c r="W47" i="30"/>
  <c r="AU40" i="30"/>
  <c r="Y2" i="30"/>
  <c r="W55" i="30"/>
  <c r="AI41" i="30"/>
  <c r="AH51" i="30"/>
  <c r="AV44" i="30"/>
  <c r="AW48" i="30"/>
  <c r="AI35" i="30"/>
  <c r="AM46" i="30"/>
  <c r="G22" i="30"/>
  <c r="P32" i="30"/>
  <c r="H55" i="30"/>
  <c r="L15" i="30"/>
  <c r="P47" i="30"/>
  <c r="AP31" i="30"/>
  <c r="AQ46" i="30"/>
  <c r="AI39" i="30"/>
  <c r="H57" i="30"/>
  <c r="H34" i="30"/>
  <c r="AY42" i="30"/>
  <c r="AN25" i="30"/>
  <c r="BE35" i="30"/>
  <c r="S35" i="30"/>
  <c r="AN51" i="30"/>
  <c r="AE24" i="30"/>
  <c r="AU33" i="30"/>
  <c r="AA42" i="30"/>
  <c r="Q11" i="30"/>
  <c r="AK37" i="30"/>
  <c r="BD47" i="30"/>
  <c r="AJ31" i="30"/>
  <c r="K19" i="30"/>
  <c r="Y24" i="30"/>
  <c r="C56" i="30"/>
  <c r="H9" i="30"/>
  <c r="AY56" i="30"/>
  <c r="AH42" i="30"/>
  <c r="I49" i="30"/>
  <c r="BB45" i="30"/>
  <c r="BA2" i="30"/>
  <c r="AP52" i="30"/>
  <c r="AA36" i="30"/>
  <c r="P10" i="30"/>
  <c r="AK39" i="30"/>
  <c r="S49" i="30"/>
  <c r="AE23" i="30"/>
  <c r="Q46" i="30"/>
  <c r="AK40" i="30"/>
  <c r="R44" i="30"/>
  <c r="AP5" i="30"/>
  <c r="AC14" i="30"/>
  <c r="F12" i="30"/>
  <c r="N7" i="30"/>
  <c r="AF31" i="30"/>
  <c r="AK54" i="30"/>
  <c r="I51" i="30"/>
  <c r="G52" i="30"/>
  <c r="B42" i="30"/>
  <c r="BD46" i="30"/>
  <c r="Z13" i="30"/>
  <c r="S30" i="30"/>
  <c r="V43" i="30"/>
  <c r="O36" i="30"/>
  <c r="AX46" i="30"/>
  <c r="I32" i="30"/>
  <c r="AY45" i="30"/>
  <c r="G42" i="30"/>
  <c r="AY32" i="30"/>
  <c r="AR18" i="30"/>
  <c r="AV57" i="30"/>
  <c r="S16" i="30"/>
  <c r="AB37" i="30"/>
  <c r="AM50" i="30"/>
  <c r="AW56" i="30"/>
  <c r="E38" i="30"/>
  <c r="AS49" i="30"/>
  <c r="AO51" i="30"/>
  <c r="Z48" i="30"/>
  <c r="K20" i="30"/>
  <c r="AW54" i="30"/>
  <c r="Z17" i="30"/>
  <c r="AA44" i="30"/>
  <c r="AL58" i="30"/>
  <c r="AO38" i="30"/>
  <c r="R33" i="30"/>
  <c r="AY2" i="30"/>
  <c r="BB41" i="30"/>
  <c r="AZ19" i="30"/>
  <c r="H38" i="30"/>
  <c r="G48" i="30"/>
  <c r="AY23" i="30"/>
  <c r="X16" i="30"/>
  <c r="AW38" i="30"/>
  <c r="Y33" i="30"/>
  <c r="AZ4" i="30"/>
  <c r="AQ35" i="30"/>
  <c r="V57" i="30"/>
  <c r="T49" i="30"/>
  <c r="AP51" i="30"/>
  <c r="E51" i="30"/>
  <c r="BF23" i="30"/>
  <c r="AZ2" i="30"/>
  <c r="AF27" i="30"/>
  <c r="N37" i="30"/>
  <c r="C53" i="30"/>
  <c r="K14" i="30"/>
  <c r="BD43" i="30"/>
  <c r="AQ33" i="30"/>
  <c r="AS11" i="30"/>
  <c r="K41" i="30"/>
  <c r="AV35" i="30"/>
  <c r="AZ41" i="30"/>
  <c r="AD50" i="30"/>
  <c r="AM20" i="30"/>
  <c r="AA48" i="30"/>
  <c r="R26" i="30"/>
  <c r="E47" i="30"/>
  <c r="AT2" i="30"/>
  <c r="AP54" i="30"/>
  <c r="AG14" i="30"/>
  <c r="BC57" i="30"/>
  <c r="H54" i="30"/>
  <c r="W2" i="30"/>
  <c r="U29" i="30"/>
  <c r="AQ38" i="30"/>
  <c r="W45" i="30"/>
  <c r="AQ41" i="30"/>
  <c r="BB57" i="30"/>
  <c r="BC40" i="30"/>
  <c r="AN55" i="30"/>
  <c r="E48" i="30"/>
  <c r="AN37" i="30"/>
  <c r="AJ23" i="30"/>
  <c r="AZ26" i="30"/>
  <c r="M57" i="30"/>
  <c r="N56" i="30"/>
  <c r="AG38" i="30"/>
  <c r="G54" i="30"/>
  <c r="BD58" i="30"/>
  <c r="AU23" i="30"/>
  <c r="AE57" i="30"/>
  <c r="BA51" i="30"/>
  <c r="X52" i="30"/>
  <c r="AK2" i="30"/>
  <c r="J50" i="30"/>
  <c r="V26" i="30"/>
  <c r="AS50" i="30"/>
  <c r="AS3" i="30"/>
  <c r="AZ11" i="30"/>
  <c r="V48" i="30"/>
  <c r="AX19" i="30"/>
  <c r="W46" i="30"/>
  <c r="N33" i="30"/>
  <c r="BF8" i="30"/>
  <c r="AZ35" i="30"/>
  <c r="L52" i="30"/>
  <c r="M55" i="30"/>
  <c r="AR2" i="30"/>
  <c r="AE37" i="30"/>
  <c r="AY35" i="30"/>
  <c r="AW21" i="30"/>
  <c r="AS38" i="30"/>
  <c r="U55" i="30"/>
  <c r="Y49" i="30"/>
  <c r="AB48" i="30"/>
  <c r="I16" i="30"/>
  <c r="Y17" i="30"/>
  <c r="AH43" i="30"/>
  <c r="AF37" i="30"/>
  <c r="AF47" i="30"/>
  <c r="AH58" i="30"/>
  <c r="I38" i="30"/>
  <c r="AD53" i="30"/>
  <c r="Y28" i="30"/>
  <c r="AT45" i="30"/>
  <c r="H49" i="30"/>
  <c r="V37" i="30"/>
  <c r="Y56" i="30"/>
  <c r="AW18" i="30"/>
  <c r="M14" i="30"/>
  <c r="W36" i="30"/>
  <c r="X9" i="30"/>
  <c r="P18" i="30"/>
  <c r="R27" i="30"/>
  <c r="L11" i="30"/>
  <c r="AJ41" i="30"/>
  <c r="E43" i="30"/>
  <c r="BB37" i="30"/>
  <c r="V20" i="30"/>
  <c r="BD24" i="30"/>
  <c r="AT57" i="30"/>
  <c r="BC9" i="30"/>
  <c r="Z39" i="30"/>
  <c r="AR35" i="30"/>
  <c r="AE6" i="30"/>
  <c r="AR6" i="30"/>
  <c r="AY55" i="30"/>
  <c r="AA37" i="30"/>
  <c r="AL57" i="30"/>
  <c r="AT37" i="30"/>
  <c r="S54" i="30"/>
  <c r="AM13" i="30"/>
  <c r="X50" i="30"/>
  <c r="BE57" i="30"/>
  <c r="V23" i="30"/>
  <c r="AM32" i="30"/>
  <c r="B14" i="30"/>
  <c r="AU30" i="30"/>
  <c r="AB30" i="30"/>
  <c r="O42" i="30"/>
  <c r="AT33" i="30"/>
  <c r="AL25" i="30"/>
  <c r="AM54" i="30"/>
  <c r="O11" i="30"/>
  <c r="AY43" i="30"/>
  <c r="F24" i="30"/>
  <c r="Z33" i="30"/>
  <c r="AS26" i="30"/>
  <c r="AU5" i="30"/>
  <c r="T55" i="30"/>
  <c r="AQ44" i="30"/>
  <c r="S26" i="30"/>
  <c r="AE33" i="30"/>
  <c r="BE2" i="30"/>
  <c r="BF50" i="30"/>
  <c r="BF51" i="30"/>
  <c r="BD35" i="30"/>
  <c r="AJ42" i="30"/>
  <c r="AU21" i="30"/>
  <c r="B9" i="30"/>
  <c r="G4" i="30"/>
  <c r="C45" i="30"/>
  <c r="W52" i="30"/>
  <c r="AG54" i="30"/>
  <c r="O21" i="30"/>
  <c r="BC36" i="30"/>
  <c r="I47" i="30"/>
  <c r="Y27" i="30"/>
  <c r="AM48" i="30"/>
  <c r="M46" i="30"/>
  <c r="AN19" i="30"/>
  <c r="AS8" i="30"/>
  <c r="X32" i="30"/>
  <c r="AF50" i="30"/>
  <c r="BD15" i="30"/>
  <c r="AL50" i="30"/>
  <c r="I43" i="30"/>
  <c r="R53" i="30"/>
  <c r="AK55" i="30"/>
  <c r="AB58" i="30"/>
  <c r="V42" i="30"/>
  <c r="BE33" i="30"/>
  <c r="AW42" i="30"/>
  <c r="BC8" i="30"/>
  <c r="V38" i="30"/>
  <c r="BE52" i="30"/>
  <c r="AE48" i="30"/>
  <c r="AK46" i="30"/>
  <c r="B53" i="30"/>
  <c r="U21" i="30"/>
  <c r="G43" i="30"/>
  <c r="H53" i="30"/>
  <c r="K7" i="30"/>
  <c r="AD43" i="30"/>
  <c r="M4" i="30"/>
  <c r="BC41" i="30"/>
  <c r="Q10" i="30"/>
  <c r="O48" i="30"/>
  <c r="C57" i="30"/>
  <c r="M56" i="30"/>
  <c r="L38" i="30"/>
  <c r="B43" i="30"/>
  <c r="AW37" i="30"/>
  <c r="E7" i="30"/>
  <c r="AB39" i="30"/>
  <c r="B50" i="30"/>
  <c r="AO31" i="30"/>
  <c r="G46" i="30"/>
  <c r="I2" i="30"/>
  <c r="U53" i="30"/>
  <c r="AB50" i="30"/>
  <c r="Y39" i="30"/>
  <c r="AB51" i="30"/>
  <c r="AL49" i="30"/>
  <c r="AI23" i="30"/>
  <c r="U47" i="30"/>
  <c r="AG50" i="30"/>
  <c r="AB25" i="30"/>
  <c r="AJ52" i="30"/>
  <c r="AA27" i="30"/>
  <c r="AF55" i="30"/>
  <c r="R57" i="30"/>
  <c r="AT51" i="30"/>
  <c r="AN45" i="30"/>
  <c r="W43" i="30"/>
  <c r="AD46" i="30"/>
  <c r="AP24" i="30"/>
  <c r="I37" i="30"/>
  <c r="X46" i="30"/>
  <c r="AU47" i="30"/>
  <c r="AS54" i="30"/>
  <c r="AF23" i="30"/>
  <c r="Z45" i="30"/>
  <c r="AZ46" i="30"/>
  <c r="F33" i="30"/>
  <c r="F11" i="30"/>
  <c r="W57" i="30"/>
  <c r="AC44" i="30"/>
  <c r="AR52" i="30"/>
  <c r="AY47" i="30"/>
  <c r="Y45" i="30"/>
  <c r="AD51" i="30"/>
  <c r="Q44" i="30"/>
  <c r="R35" i="30"/>
  <c r="AO44" i="30"/>
  <c r="H40" i="30"/>
  <c r="AN24" i="30"/>
  <c r="O55" i="30"/>
  <c r="J54" i="30"/>
  <c r="M5" i="30"/>
  <c r="Q22" i="30"/>
  <c r="BB30" i="30"/>
  <c r="AW19" i="30"/>
  <c r="AC3" i="30"/>
  <c r="AC27" i="30"/>
  <c r="AS55" i="30"/>
  <c r="AN2" i="30"/>
  <c r="BF58" i="30"/>
  <c r="T23" i="30"/>
  <c r="AJ54" i="30"/>
  <c r="BA6" i="30"/>
  <c r="O37" i="30"/>
  <c r="AZ54" i="30"/>
  <c r="Q56" i="30"/>
  <c r="J28" i="30"/>
  <c r="N40" i="30"/>
  <c r="P4" i="30"/>
  <c r="B35" i="30"/>
  <c r="K40" i="30"/>
  <c r="S12" i="30"/>
  <c r="I53" i="30"/>
  <c r="K43" i="30"/>
  <c r="L26" i="30"/>
  <c r="BF48" i="30"/>
  <c r="BA21" i="30"/>
  <c r="AX16" i="30"/>
  <c r="K9" i="30"/>
  <c r="BF24" i="30"/>
  <c r="D57" i="30"/>
  <c r="AD27" i="30"/>
  <c r="AN36" i="30"/>
  <c r="U24" i="30"/>
  <c r="AB4" i="30"/>
  <c r="F53" i="30"/>
  <c r="M58" i="30"/>
  <c r="AE14" i="30"/>
  <c r="AK50" i="30"/>
  <c r="AA49" i="30"/>
  <c r="AC24" i="30"/>
  <c r="AK34" i="30"/>
  <c r="AN21" i="30"/>
  <c r="C8" i="30"/>
  <c r="AZ56" i="30"/>
  <c r="I46" i="30"/>
  <c r="AD10" i="30"/>
  <c r="T2" i="30"/>
  <c r="D25" i="30"/>
  <c r="AY44" i="30"/>
  <c r="AD22" i="30"/>
  <c r="J39" i="30"/>
  <c r="AM29" i="30"/>
  <c r="S53" i="30"/>
  <c r="AG53" i="30"/>
  <c r="AS25" i="30"/>
  <c r="R20" i="30"/>
  <c r="AT24" i="30"/>
  <c r="AO43" i="30"/>
  <c r="O44" i="30"/>
  <c r="AK43" i="30"/>
  <c r="AA52" i="30"/>
  <c r="F58" i="30"/>
  <c r="AH30" i="30"/>
  <c r="AD19" i="30"/>
  <c r="O41" i="30"/>
  <c r="AU54" i="30"/>
  <c r="C51" i="30"/>
  <c r="Y42" i="30"/>
  <c r="J46" i="30"/>
  <c r="AX32" i="30"/>
  <c r="AB35" i="30"/>
  <c r="F56" i="30"/>
  <c r="AA24" i="30"/>
  <c r="AQ20" i="30"/>
  <c r="AL22" i="30"/>
  <c r="L40" i="30"/>
  <c r="S43" i="30"/>
  <c r="AK17" i="30"/>
  <c r="O30" i="30"/>
  <c r="AQ40" i="30"/>
  <c r="P42" i="30"/>
  <c r="T52" i="30"/>
  <c r="K45" i="30"/>
  <c r="N57" i="30"/>
  <c r="AJ44" i="30"/>
  <c r="AV6" i="30"/>
  <c r="AH49" i="30"/>
  <c r="BC53" i="30"/>
  <c r="AM18" i="30"/>
  <c r="AP45" i="30"/>
  <c r="AL37" i="30"/>
  <c r="M48" i="30"/>
  <c r="J9" i="30"/>
  <c r="BC47" i="30"/>
  <c r="P48" i="30"/>
  <c r="T44" i="30"/>
  <c r="AE43" i="30"/>
  <c r="O27" i="30"/>
  <c r="AV52" i="30"/>
  <c r="AF34" i="30"/>
  <c r="J37" i="30"/>
  <c r="AA55" i="30"/>
  <c r="AK49" i="30"/>
  <c r="AS41" i="30"/>
  <c r="BA22" i="30"/>
  <c r="AT54" i="30"/>
  <c r="B58" i="30"/>
  <c r="J53" i="30"/>
  <c r="K25" i="30"/>
  <c r="AF49" i="30"/>
  <c r="AP48" i="30"/>
  <c r="AY52" i="30"/>
  <c r="AF18" i="30"/>
  <c r="X21" i="30"/>
  <c r="AN58" i="30"/>
  <c r="H22" i="30"/>
  <c r="AG17" i="30"/>
  <c r="N31" i="30"/>
  <c r="AL53" i="30"/>
  <c r="AG47" i="30"/>
  <c r="R48" i="30"/>
  <c r="F49" i="30"/>
  <c r="AI53" i="30"/>
  <c r="AP16" i="30"/>
  <c r="I52" i="30"/>
  <c r="AU58" i="30"/>
  <c r="U4" i="30"/>
  <c r="AS47" i="30"/>
  <c r="AN30" i="30"/>
  <c r="AA56" i="30"/>
  <c r="BF37" i="30"/>
  <c r="AK32" i="30"/>
  <c r="T48" i="30"/>
  <c r="F42" i="30"/>
  <c r="G41" i="30"/>
  <c r="U36" i="30"/>
  <c r="N13" i="30"/>
  <c r="U56" i="30"/>
  <c r="D33" i="30"/>
  <c r="C52" i="30"/>
  <c r="AU29" i="30"/>
  <c r="AZ42" i="30"/>
  <c r="BB19" i="30"/>
  <c r="B31" i="30"/>
  <c r="C22" i="30"/>
  <c r="AS22" i="30"/>
  <c r="AO9" i="30"/>
  <c r="AM21" i="30"/>
  <c r="AE38" i="30"/>
  <c r="V40" i="30"/>
  <c r="W53" i="30"/>
  <c r="Z35" i="30"/>
  <c r="L35" i="30"/>
  <c r="AR43" i="30"/>
  <c r="C31" i="30"/>
  <c r="P45" i="30"/>
  <c r="H39" i="30"/>
  <c r="B46" i="30"/>
  <c r="BA57" i="30"/>
  <c r="E49" i="30"/>
  <c r="S46" i="30"/>
  <c r="U43" i="30"/>
  <c r="AF39" i="30"/>
  <c r="AD55" i="30"/>
  <c r="AY57" i="30"/>
  <c r="I12" i="30"/>
  <c r="BA25" i="30"/>
  <c r="AV47" i="30"/>
  <c r="AV27" i="30"/>
  <c r="L46" i="30"/>
  <c r="V53" i="30"/>
  <c r="AQ53" i="30"/>
  <c r="T53" i="30"/>
  <c r="AJ14" i="30"/>
  <c r="AQ24" i="30"/>
  <c r="S55" i="30"/>
  <c r="AZ39" i="30"/>
  <c r="BE50" i="30"/>
  <c r="J2" i="30"/>
  <c r="C55" i="30"/>
  <c r="T42" i="30"/>
  <c r="K52" i="30"/>
  <c r="AI45" i="30"/>
  <c r="AK44" i="30"/>
  <c r="T13" i="30"/>
  <c r="AX47" i="30"/>
  <c r="AA53" i="30"/>
  <c r="B29" i="30"/>
  <c r="AP36" i="30"/>
  <c r="AO13" i="30"/>
  <c r="X51" i="30"/>
  <c r="AG46" i="30"/>
  <c r="AC33" i="30"/>
  <c r="U50" i="30"/>
  <c r="BD4" i="30"/>
  <c r="X43" i="30"/>
  <c r="M12" i="30"/>
  <c r="T30" i="30"/>
  <c r="V13" i="30"/>
  <c r="D56" i="30"/>
  <c r="AP57" i="30"/>
  <c r="G55" i="30"/>
  <c r="N41" i="30"/>
  <c r="AF35" i="30"/>
  <c r="BE54" i="30"/>
  <c r="AJ34" i="30"/>
  <c r="H26" i="30"/>
  <c r="C48" i="30"/>
  <c r="AR57" i="30"/>
  <c r="N20" i="30"/>
  <c r="AE39" i="30"/>
  <c r="AM17" i="30"/>
  <c r="H32" i="30"/>
  <c r="BD22" i="30"/>
  <c r="R32" i="30"/>
  <c r="AB46" i="30"/>
  <c r="AV38" i="30"/>
  <c r="S18" i="30"/>
  <c r="AE12" i="30"/>
  <c r="I36" i="30"/>
  <c r="P39" i="30"/>
  <c r="BC15" i="30"/>
  <c r="AO28" i="30"/>
  <c r="J48" i="30"/>
  <c r="D42" i="30"/>
  <c r="AX12" i="30"/>
  <c r="F3" i="30"/>
  <c r="Q27" i="30"/>
  <c r="AL11" i="30"/>
  <c r="V30" i="30"/>
  <c r="AI30" i="30"/>
  <c r="AG9" i="30"/>
  <c r="D14" i="30"/>
  <c r="AA12" i="30"/>
  <c r="W40" i="30"/>
  <c r="AN38" i="30"/>
  <c r="BA52" i="30"/>
  <c r="N51" i="30"/>
  <c r="AI55" i="30"/>
  <c r="X30" i="30"/>
  <c r="AK48" i="30"/>
  <c r="AS52" i="30"/>
  <c r="AD40" i="30"/>
  <c r="BB39" i="30"/>
  <c r="AG56" i="30"/>
  <c r="X5" i="30"/>
  <c r="E25" i="30"/>
  <c r="W48" i="30"/>
  <c r="AS24" i="30"/>
  <c r="AP58" i="30"/>
  <c r="AO25" i="30"/>
  <c r="AQ51" i="30"/>
  <c r="R2" i="30"/>
  <c r="AD45" i="30"/>
  <c r="AJ29" i="30"/>
  <c r="I23" i="30"/>
  <c r="AN29" i="30"/>
  <c r="AV37" i="30"/>
  <c r="AV20" i="30"/>
  <c r="G56" i="30"/>
  <c r="AF28" i="30"/>
  <c r="G2" i="30"/>
  <c r="L13" i="30"/>
  <c r="K38" i="30"/>
  <c r="G47" i="30"/>
  <c r="J7" i="30"/>
  <c r="X20" i="30"/>
  <c r="AK53" i="30"/>
  <c r="G30" i="30"/>
  <c r="G36" i="30"/>
  <c r="AM52" i="30"/>
  <c r="AO42" i="30"/>
  <c r="AX51" i="30"/>
  <c r="BA11" i="30"/>
  <c r="BA9" i="30"/>
  <c r="AR29" i="30"/>
  <c r="AK15" i="30"/>
  <c r="D30" i="30"/>
  <c r="AE32" i="30"/>
  <c r="AE31" i="30"/>
  <c r="Z54" i="30"/>
  <c r="N4" i="30"/>
  <c r="BF52" i="30"/>
  <c r="I8" i="30"/>
  <c r="BE45" i="30"/>
  <c r="T24" i="30"/>
  <c r="AP50" i="30"/>
  <c r="BB2" i="30"/>
  <c r="AX56" i="30"/>
  <c r="AN28" i="30"/>
  <c r="U48" i="30"/>
  <c r="AN18" i="30"/>
  <c r="AB55" i="30"/>
  <c r="T8" i="30"/>
  <c r="J42" i="30"/>
  <c r="BB54" i="30"/>
  <c r="AC45" i="30"/>
  <c r="AY9" i="30"/>
  <c r="AD57" i="30"/>
  <c r="AF9" i="30"/>
  <c r="I57" i="30"/>
  <c r="J3" i="30"/>
  <c r="BB44" i="30"/>
  <c r="AD38" i="30"/>
  <c r="AJ43" i="30"/>
  <c r="BB49" i="30"/>
  <c r="AF48" i="30"/>
  <c r="AM36" i="30"/>
  <c r="F57" i="30"/>
  <c r="BD9" i="30"/>
  <c r="AN27" i="30"/>
  <c r="S29" i="30"/>
  <c r="BE6" i="30"/>
  <c r="AL10" i="30"/>
  <c r="AH34" i="30"/>
  <c r="AL13" i="30"/>
  <c r="R38" i="30"/>
  <c r="AV48" i="30"/>
  <c r="U51" i="30"/>
  <c r="L34" i="30"/>
  <c r="BC10" i="30"/>
  <c r="BE28" i="30"/>
  <c r="AN42" i="30"/>
  <c r="Y36" i="30"/>
  <c r="AF40" i="30"/>
  <c r="H2" i="30"/>
  <c r="O2" i="30"/>
  <c r="AL36" i="30"/>
  <c r="X53" i="30"/>
  <c r="X56" i="30"/>
  <c r="W51" i="30"/>
  <c r="J18" i="30"/>
  <c r="BE58" i="30"/>
  <c r="AB54" i="30"/>
  <c r="V22" i="30"/>
  <c r="L54" i="30"/>
  <c r="G31" i="30"/>
  <c r="O47" i="30"/>
  <c r="S31" i="30"/>
  <c r="AQ39" i="30"/>
  <c r="C15" i="30"/>
  <c r="AU24" i="30"/>
  <c r="AX55" i="30"/>
  <c r="AU19" i="30"/>
  <c r="AL6" i="30"/>
  <c r="R4" i="30"/>
  <c r="E4" i="30"/>
  <c r="M45" i="30"/>
  <c r="AV33" i="30"/>
  <c r="BE40" i="30"/>
  <c r="AN3" i="30"/>
  <c r="T34" i="30"/>
  <c r="O38" i="30"/>
  <c r="F39" i="30"/>
  <c r="L41" i="30"/>
  <c r="AK13" i="30"/>
  <c r="R30" i="30"/>
  <c r="J43" i="30"/>
  <c r="AJ22" i="30"/>
  <c r="AC18" i="30"/>
  <c r="BF54" i="30"/>
  <c r="K48" i="30"/>
  <c r="S41" i="30"/>
  <c r="AB5" i="30"/>
  <c r="BB46" i="30"/>
  <c r="Z28" i="30"/>
  <c r="BE47" i="30"/>
  <c r="Q8" i="30"/>
  <c r="S34" i="30"/>
  <c r="AX27" i="30"/>
  <c r="AC55" i="30"/>
  <c r="J52" i="30"/>
  <c r="K32" i="30"/>
  <c r="J44" i="30"/>
  <c r="AA57" i="30"/>
  <c r="AI47" i="30"/>
  <c r="AZ7" i="30"/>
  <c r="X39" i="30"/>
  <c r="BB33" i="30"/>
  <c r="W3" i="30"/>
  <c r="AG43" i="30"/>
  <c r="L57" i="30"/>
  <c r="AT30" i="30"/>
  <c r="M34" i="30"/>
  <c r="BC23" i="30"/>
  <c r="AM56" i="30"/>
  <c r="AS45" i="30"/>
  <c r="AL51" i="30"/>
  <c r="AP33" i="30"/>
  <c r="AE41" i="30"/>
  <c r="C16" i="30"/>
  <c r="M40" i="30"/>
  <c r="BA15" i="30"/>
  <c r="AO14" i="30"/>
  <c r="N35" i="30"/>
  <c r="P55" i="30"/>
  <c r="AL23" i="30"/>
  <c r="BA58" i="30"/>
  <c r="AC58" i="30"/>
  <c r="AC9" i="30"/>
  <c r="AO57" i="30"/>
  <c r="AH54" i="30"/>
  <c r="AU8" i="30"/>
  <c r="BE37" i="30"/>
  <c r="AG6" i="30"/>
  <c r="S52" i="30"/>
  <c r="AV36" i="30"/>
  <c r="AT21" i="30"/>
  <c r="AJ12" i="30"/>
  <c r="BF56" i="30"/>
  <c r="AQ32" i="30"/>
  <c r="AS2" i="30"/>
  <c r="O39" i="30"/>
  <c r="E54" i="30"/>
  <c r="C58" i="30"/>
  <c r="BF49" i="30"/>
  <c r="AM2" i="30"/>
  <c r="M49" i="30"/>
  <c r="BC44" i="30"/>
  <c r="AH12" i="30"/>
  <c r="AO55" i="30"/>
  <c r="AS34" i="30"/>
  <c r="AP46" i="30"/>
  <c r="D26" i="30"/>
  <c r="J10" i="30"/>
  <c r="AE50" i="30"/>
  <c r="AX49" i="30"/>
  <c r="AN32" i="30"/>
  <c r="P52" i="30"/>
  <c r="AZ31" i="30"/>
  <c r="L43" i="30"/>
  <c r="BD5" i="30"/>
  <c r="Q33" i="30"/>
  <c r="D45" i="30"/>
  <c r="R15" i="30"/>
  <c r="P30" i="30"/>
  <c r="AD23" i="30"/>
  <c r="W28" i="30"/>
  <c r="AD4" i="30"/>
  <c r="AN17" i="30"/>
  <c r="K47" i="30"/>
  <c r="AH32" i="30"/>
  <c r="AQ48" i="30"/>
  <c r="R54" i="30"/>
  <c r="BF47" i="30"/>
  <c r="AR4" i="30"/>
  <c r="AI51" i="30"/>
  <c r="X38" i="30"/>
  <c r="AB22" i="30"/>
  <c r="AX40" i="30"/>
  <c r="E2" i="30"/>
  <c r="BE31" i="30"/>
  <c r="AL24" i="30"/>
  <c r="AH4" i="30"/>
  <c r="AS40" i="30"/>
  <c r="AL27" i="30"/>
  <c r="C49" i="30"/>
  <c r="G37" i="30"/>
  <c r="N27" i="30"/>
  <c r="O40" i="30"/>
  <c r="AW55" i="30"/>
  <c r="AI58" i="30"/>
  <c r="AL28" i="30"/>
  <c r="I42" i="30"/>
  <c r="AV39" i="30"/>
  <c r="X31" i="30"/>
  <c r="I24" i="30"/>
  <c r="AB19" i="30"/>
  <c r="AM6" i="30"/>
  <c r="BB13" i="30"/>
  <c r="AK23" i="30"/>
  <c r="AN41" i="30"/>
  <c r="F4" i="30"/>
  <c r="BA4" i="30"/>
  <c r="AQ37" i="30"/>
  <c r="AO58" i="30"/>
  <c r="AI48" i="30"/>
  <c r="V10" i="30"/>
  <c r="S28" i="30"/>
  <c r="S24" i="30"/>
  <c r="J35" i="30"/>
  <c r="F20" i="30"/>
  <c r="AF19" i="30"/>
  <c r="G17" i="30"/>
  <c r="AY12" i="30"/>
  <c r="AY25" i="30"/>
  <c r="BA26" i="30"/>
  <c r="AF17" i="30"/>
  <c r="C27" i="30"/>
  <c r="AM14" i="30"/>
  <c r="AW41" i="30"/>
  <c r="AU52" i="30"/>
  <c r="AD32" i="30"/>
  <c r="B32" i="30"/>
  <c r="H44" i="30"/>
  <c r="AC49" i="30"/>
  <c r="AJ49" i="30"/>
  <c r="S57" i="30"/>
  <c r="AR12" i="30"/>
  <c r="AZ53" i="30"/>
  <c r="AX42" i="30"/>
  <c r="AF45" i="30"/>
  <c r="AX53" i="30"/>
  <c r="AW8" i="30"/>
  <c r="S36" i="30"/>
  <c r="K33" i="30"/>
  <c r="D2" i="30"/>
  <c r="L47" i="30"/>
  <c r="AY53" i="30"/>
  <c r="BD51" i="30"/>
  <c r="AR26" i="30"/>
  <c r="D50" i="30"/>
  <c r="AC11" i="30"/>
  <c r="J21" i="30"/>
  <c r="O25" i="30"/>
  <c r="D46" i="30"/>
  <c r="AF51" i="30"/>
  <c r="S27" i="30"/>
  <c r="Q6" i="30"/>
  <c r="AX39" i="30"/>
  <c r="U18" i="30"/>
  <c r="E46" i="30"/>
  <c r="Q53" i="30"/>
  <c r="Z46" i="30"/>
  <c r="Y38" i="30"/>
  <c r="M32" i="30"/>
  <c r="P56" i="30"/>
  <c r="B37" i="30"/>
  <c r="AL40" i="30"/>
  <c r="BD2" i="30"/>
  <c r="V31" i="30"/>
  <c r="W50" i="30"/>
  <c r="W54" i="30"/>
  <c r="T54" i="30"/>
  <c r="AH45" i="30"/>
  <c r="I34" i="30"/>
  <c r="AN4" i="30"/>
  <c r="O53" i="30"/>
  <c r="B33" i="30"/>
  <c r="AG20" i="30"/>
  <c r="D15" i="30"/>
  <c r="AQ27" i="30"/>
  <c r="BC52" i="30"/>
  <c r="AS42" i="30"/>
  <c r="AK29" i="30"/>
  <c r="AG58" i="30"/>
  <c r="AB29" i="30"/>
  <c r="AE52" i="30"/>
  <c r="AB41" i="30"/>
  <c r="K55" i="30"/>
  <c r="AK28" i="30"/>
  <c r="K3" i="30"/>
  <c r="AT14" i="30"/>
  <c r="BF44" i="30"/>
  <c r="BC51" i="30"/>
  <c r="AA17" i="30"/>
  <c r="L51" i="30"/>
  <c r="AV3" i="30"/>
  <c r="P43" i="30"/>
  <c r="AX26" i="30"/>
  <c r="I30" i="30"/>
  <c r="AT38" i="30"/>
  <c r="R10" i="30"/>
  <c r="AW39" i="30"/>
  <c r="AG41" i="30"/>
  <c r="D49" i="30"/>
  <c r="I58" i="30"/>
  <c r="L5" i="30"/>
  <c r="AA20" i="30"/>
  <c r="BC28" i="30"/>
  <c r="AM55" i="30"/>
  <c r="M27" i="30"/>
  <c r="B57" i="30"/>
  <c r="H43" i="30"/>
  <c r="B47" i="30"/>
  <c r="AR44" i="30"/>
  <c r="T40" i="30"/>
  <c r="N22" i="30"/>
  <c r="AL54" i="30"/>
  <c r="AW58" i="30"/>
  <c r="AR25" i="30"/>
  <c r="L56" i="30"/>
  <c r="G32" i="30"/>
  <c r="AJ40" i="30"/>
  <c r="C2" i="30"/>
  <c r="AZ8" i="30"/>
  <c r="BA41" i="30"/>
  <c r="AL26" i="30"/>
  <c r="F55" i="30"/>
  <c r="O56" i="30"/>
  <c r="C32" i="30"/>
  <c r="AZ37" i="30"/>
  <c r="AG12" i="30"/>
  <c r="R58" i="30"/>
  <c r="P34" i="30"/>
  <c r="BE3" i="30"/>
  <c r="P28" i="30"/>
  <c r="X6" i="30"/>
  <c r="AW36" i="30"/>
  <c r="D58" i="30"/>
  <c r="AU51" i="30"/>
  <c r="G23" i="30"/>
  <c r="Q25" i="30"/>
  <c r="K34" i="30"/>
  <c r="BE19" i="30"/>
  <c r="AN33" i="30"/>
  <c r="AO46" i="30"/>
  <c r="BF35" i="30"/>
  <c r="AM11" i="30"/>
  <c r="L18" i="30"/>
  <c r="BB28" i="30"/>
  <c r="E20" i="30"/>
  <c r="AT18" i="30"/>
  <c r="AA13" i="30"/>
  <c r="U12" i="30"/>
  <c r="AP41" i="30"/>
  <c r="M54" i="30"/>
  <c r="AZ40" i="30"/>
  <c r="Z53" i="30"/>
  <c r="J45" i="30"/>
  <c r="F40" i="30"/>
  <c r="P46" i="30"/>
  <c r="BB27" i="30"/>
  <c r="AC5" i="30"/>
  <c r="M51" i="30"/>
  <c r="AZ30" i="30"/>
  <c r="AH44" i="30"/>
  <c r="U58" i="30"/>
  <c r="AY58" i="30"/>
  <c r="AA31" i="30"/>
  <c r="BC58" i="30"/>
  <c r="AB34" i="30"/>
  <c r="I41" i="30"/>
  <c r="M41" i="30"/>
  <c r="Y26" i="30"/>
  <c r="D44" i="30"/>
  <c r="BF41" i="30"/>
  <c r="AJ26" i="30"/>
  <c r="Q29" i="30"/>
  <c r="E24" i="30"/>
  <c r="AA2" i="30"/>
  <c r="AX52" i="30"/>
  <c r="N47" i="30"/>
  <c r="H41" i="30"/>
  <c r="BE9" i="30"/>
  <c r="AL31" i="30"/>
  <c r="V11" i="30"/>
  <c r="AU13" i="30"/>
  <c r="X36" i="30"/>
  <c r="AU20" i="30"/>
  <c r="Y4" i="30"/>
  <c r="Z24" i="30"/>
  <c r="F46" i="30"/>
  <c r="M42" i="30"/>
  <c r="AL33" i="30"/>
  <c r="S42" i="30"/>
  <c r="B55" i="30"/>
  <c r="K56" i="30"/>
  <c r="AX25" i="30"/>
  <c r="AO52" i="30"/>
  <c r="AB38" i="30"/>
  <c r="U57" i="30"/>
  <c r="W38" i="30"/>
  <c r="M2" i="30"/>
  <c r="AL34" i="30"/>
  <c r="Q50" i="30"/>
  <c r="AR22" i="30"/>
  <c r="Q54" i="30"/>
  <c r="AH26" i="30"/>
  <c r="BB8" i="30"/>
  <c r="BD13" i="30"/>
  <c r="F26" i="30"/>
  <c r="AU46" i="30"/>
  <c r="AQ50" i="30"/>
  <c r="T37" i="30"/>
  <c r="AA41" i="30"/>
  <c r="AX57" i="30"/>
  <c r="L58" i="30"/>
  <c r="S44" i="30"/>
  <c r="AQ2" i="30"/>
  <c r="P54" i="30"/>
  <c r="D53" i="30"/>
  <c r="AK11" i="30"/>
  <c r="AS58" i="30"/>
  <c r="E57" i="30"/>
  <c r="I48" i="30"/>
  <c r="AW26" i="30"/>
  <c r="AD35" i="30"/>
  <c r="AP27" i="30"/>
  <c r="Q24" i="30"/>
  <c r="AZ55" i="30"/>
  <c r="C40" i="30"/>
  <c r="AY22" i="30"/>
  <c r="BD18" i="30"/>
  <c r="AF52" i="30"/>
  <c r="BE29" i="30"/>
  <c r="AP43" i="30"/>
  <c r="AE49" i="30"/>
  <c r="AD47" i="30"/>
  <c r="BF33" i="30"/>
  <c r="Q49" i="30"/>
  <c r="AS37" i="30"/>
  <c r="AM4" i="30"/>
  <c r="T32" i="30"/>
  <c r="AV7" i="30"/>
  <c r="AN52" i="30"/>
  <c r="E52" i="30"/>
  <c r="F54" i="30"/>
  <c r="AR16" i="30"/>
  <c r="BC49" i="30"/>
  <c r="K42" i="30"/>
  <c r="U33" i="30"/>
  <c r="AC25" i="30"/>
  <c r="AM53" i="30"/>
  <c r="BF22" i="30"/>
  <c r="AX5" i="30"/>
  <c r="AU53" i="30"/>
  <c r="AG36" i="30"/>
  <c r="S11" i="30"/>
  <c r="AR23" i="30"/>
  <c r="V45" i="30"/>
  <c r="AE4" i="30"/>
  <c r="BF36" i="30"/>
  <c r="AE53" i="30"/>
  <c r="AM51" i="30"/>
  <c r="M28" i="30"/>
  <c r="P29" i="30"/>
  <c r="BA30" i="30"/>
  <c r="L37" i="30"/>
  <c r="AK8" i="30"/>
  <c r="AX58" i="30"/>
  <c r="AH24" i="30"/>
  <c r="M19" i="30"/>
  <c r="AC47" i="30"/>
  <c r="Z10" i="30"/>
  <c r="AG21" i="30"/>
  <c r="AS5" i="30"/>
  <c r="BC27" i="30"/>
  <c r="BC31" i="30"/>
  <c r="AG32" i="30"/>
  <c r="N52" i="30"/>
  <c r="AR38" i="30"/>
  <c r="B19" i="30"/>
  <c r="B15" i="30"/>
  <c r="D10" i="30"/>
  <c r="AS23" i="30"/>
  <c r="U14" i="30"/>
  <c r="Q9" i="30"/>
  <c r="AB24" i="30"/>
  <c r="K51" i="30"/>
  <c r="N9" i="30"/>
  <c r="AP53" i="30"/>
  <c r="Q55" i="30"/>
  <c r="X42" i="30"/>
  <c r="AR50" i="30"/>
  <c r="R16" i="30"/>
  <c r="AP35" i="30"/>
  <c r="J47" i="30"/>
  <c r="AQ56" i="30"/>
  <c r="S51" i="30"/>
  <c r="X23" i="30"/>
  <c r="AI54" i="30"/>
  <c r="AV14" i="30"/>
  <c r="AF54" i="30"/>
  <c r="Z23" i="30"/>
  <c r="AC2" i="30"/>
  <c r="C35" i="30"/>
  <c r="BA13" i="30"/>
  <c r="BC30" i="30"/>
  <c r="G29" i="30"/>
  <c r="AF43" i="30"/>
  <c r="R56" i="30"/>
  <c r="F19" i="30"/>
  <c r="BE25" i="30"/>
  <c r="BD39" i="30"/>
  <c r="BB20" i="30"/>
  <c r="H51" i="30"/>
  <c r="AV12" i="30"/>
  <c r="AE45" i="30"/>
  <c r="V51" i="30"/>
  <c r="AK51" i="30"/>
  <c r="M17" i="30"/>
  <c r="AA9" i="30"/>
  <c r="BE55" i="30"/>
  <c r="AD16" i="30"/>
  <c r="BC45" i="30"/>
  <c r="E40" i="30"/>
  <c r="AG8" i="30"/>
  <c r="X13" i="30"/>
  <c r="AZ58" i="30"/>
  <c r="AN57" i="30"/>
  <c r="AF46" i="30"/>
  <c r="AV53" i="30"/>
  <c r="P8" i="30"/>
  <c r="BF16" i="30"/>
  <c r="AQ22" i="30"/>
  <c r="P49" i="30"/>
  <c r="U9" i="30"/>
  <c r="AS43" i="30"/>
  <c r="AT5" i="30"/>
  <c r="AW43" i="30"/>
  <c r="AA54" i="30"/>
  <c r="F51" i="30"/>
  <c r="D29" i="30"/>
  <c r="BC33" i="30"/>
  <c r="W44" i="30"/>
  <c r="E32" i="30"/>
  <c r="H52" i="30"/>
  <c r="AG55" i="30"/>
  <c r="AR54" i="30"/>
  <c r="AY8" i="30"/>
  <c r="D31" i="30"/>
  <c r="AN5" i="30"/>
  <c r="M21" i="30"/>
  <c r="Q41" i="30"/>
  <c r="AA4" i="30"/>
  <c r="H45" i="30"/>
  <c r="BF2" i="30"/>
  <c r="AX48" i="30"/>
  <c r="D23" i="30"/>
  <c r="R18" i="30"/>
  <c r="BB53" i="30"/>
  <c r="BE34" i="30"/>
  <c r="Z42" i="30"/>
  <c r="AB49" i="30"/>
  <c r="S58" i="30"/>
  <c r="AD39" i="30"/>
  <c r="Z4" i="30"/>
  <c r="O43" i="30"/>
  <c r="B48" i="30"/>
  <c r="D43" i="30"/>
  <c r="AS56" i="30"/>
  <c r="F2" i="30"/>
  <c r="AV50" i="30"/>
  <c r="AO2" i="30"/>
  <c r="U54" i="30"/>
  <c r="AH37" i="30"/>
  <c r="AU32" i="30"/>
  <c r="O45" i="30"/>
  <c r="T46" i="30"/>
  <c r="D55" i="30"/>
  <c r="AR7" i="30"/>
  <c r="B39" i="30"/>
  <c r="AT20" i="30"/>
  <c r="Z52" i="30"/>
  <c r="AW4" i="30"/>
  <c r="BC29" i="30"/>
  <c r="AG37" i="30"/>
  <c r="AX20" i="30"/>
  <c r="AW47" i="30"/>
  <c r="BB34" i="30"/>
  <c r="V56" i="30"/>
  <c r="O34" i="30"/>
  <c r="I3" i="30"/>
  <c r="X22" i="30"/>
  <c r="AL43" i="30"/>
  <c r="AY49" i="30"/>
  <c r="AT7" i="30"/>
  <c r="BC13" i="30"/>
  <c r="AX7" i="30"/>
  <c r="AG35" i="30"/>
  <c r="Y3" i="30"/>
  <c r="AN43" i="30"/>
  <c r="AP22" i="30"/>
  <c r="BF9" i="30"/>
  <c r="J34" i="30"/>
  <c r="BB4" i="30"/>
  <c r="AA30" i="30"/>
  <c r="Z15" i="30"/>
  <c r="R17" i="30"/>
  <c r="G20" i="30"/>
  <c r="AI21" i="30"/>
  <c r="AE11" i="30"/>
  <c r="F27" i="30"/>
  <c r="G27" i="30"/>
  <c r="H18" i="30"/>
  <c r="T39" i="30"/>
  <c r="Y21" i="30"/>
  <c r="B25" i="30"/>
  <c r="AH3" i="30"/>
  <c r="AV11" i="30"/>
  <c r="AD48" i="30"/>
  <c r="AX45" i="30"/>
  <c r="BD49" i="30"/>
  <c r="R45" i="30"/>
  <c r="AD56" i="30"/>
  <c r="AC43" i="30"/>
  <c r="P37" i="30"/>
  <c r="R46" i="30"/>
  <c r="AD15" i="30"/>
  <c r="Z36" i="30"/>
  <c r="I7" i="30"/>
  <c r="AW25" i="30"/>
  <c r="AQ57" i="30"/>
  <c r="Z50" i="30"/>
  <c r="AN49" i="30"/>
  <c r="N46" i="30"/>
  <c r="BD42" i="30"/>
  <c r="BD29" i="30"/>
  <c r="AO50" i="30"/>
  <c r="AB43" i="30"/>
  <c r="AW40" i="30"/>
  <c r="B51" i="30"/>
  <c r="Y5" i="30"/>
  <c r="BC48" i="30"/>
  <c r="O58" i="30"/>
  <c r="BC32" i="30"/>
  <c r="M29" i="30"/>
  <c r="I54" i="30"/>
  <c r="AH13" i="30"/>
  <c r="AZ43" i="30"/>
  <c r="BE10" i="30"/>
  <c r="T43" i="30"/>
  <c r="S39" i="30"/>
  <c r="AW10" i="30"/>
  <c r="H15" i="30"/>
  <c r="L48" i="30"/>
  <c r="AK5" i="30"/>
  <c r="AY34" i="30"/>
  <c r="E58" i="30"/>
  <c r="E44" i="30"/>
  <c r="AZ33" i="30"/>
  <c r="U5" i="30"/>
  <c r="S45" i="30"/>
  <c r="BB47" i="30"/>
  <c r="AV42" i="30"/>
  <c r="AY33" i="30"/>
  <c r="P53" i="30"/>
  <c r="X45" i="30"/>
  <c r="AS39" i="30"/>
  <c r="AT32" i="30"/>
  <c r="AP4" i="30"/>
  <c r="BA50" i="30"/>
  <c r="BF42" i="30"/>
  <c r="L39" i="30"/>
  <c r="I35" i="30"/>
  <c r="L44" i="30"/>
  <c r="AS57" i="30"/>
  <c r="AD13" i="30"/>
  <c r="M53" i="30"/>
  <c r="AS48" i="30"/>
  <c r="W21" i="30"/>
  <c r="AF38" i="30"/>
  <c r="H46" i="30"/>
  <c r="AE16" i="30"/>
  <c r="N3" i="30"/>
  <c r="T36" i="30"/>
  <c r="AY41" i="30"/>
  <c r="AK57" i="30"/>
  <c r="V52" i="30"/>
  <c r="AF53" i="30"/>
  <c r="BC43" i="30"/>
  <c r="BC50" i="30"/>
  <c r="AV29" i="30"/>
  <c r="AA25" i="30"/>
  <c r="AF3" i="30"/>
  <c r="Q43" i="30"/>
  <c r="BB40" i="30"/>
  <c r="AJ45" i="30"/>
  <c r="AB2" i="30"/>
  <c r="N2" i="30"/>
  <c r="D4" i="30"/>
  <c r="BA14" i="30"/>
  <c r="AX4" i="30"/>
  <c r="AQ43" i="30"/>
  <c r="AE47" i="30"/>
  <c r="AM44" i="30"/>
  <c r="AZ9" i="30"/>
  <c r="H36" i="30"/>
  <c r="Z56" i="30"/>
  <c r="L45" i="30"/>
  <c r="AG49" i="30"/>
  <c r="AE26" i="30"/>
  <c r="AN54" i="30"/>
  <c r="BD11" i="30"/>
  <c r="Z40" i="30"/>
  <c r="BB7" i="30"/>
  <c r="AJ48" i="30"/>
  <c r="BD53" i="30"/>
  <c r="AG2" i="30"/>
  <c r="Z57" i="30"/>
  <c r="AF2" i="30"/>
  <c r="AY30" i="30"/>
  <c r="Y58" i="30"/>
  <c r="AL45" i="30"/>
  <c r="N38" i="30"/>
  <c r="AM10" i="30"/>
  <c r="AB28" i="30"/>
  <c r="S4" i="30"/>
  <c r="B36" i="30"/>
  <c r="Y41" i="30"/>
  <c r="K12" i="30"/>
  <c r="AQ9" i="30"/>
  <c r="AJ37" i="30"/>
  <c r="BB17" i="30"/>
  <c r="K6" i="30"/>
  <c r="Y40" i="30"/>
  <c r="AR20" i="30"/>
  <c r="AM45" i="30"/>
  <c r="AS28" i="30"/>
  <c r="AU3" i="30"/>
  <c r="D34" i="30"/>
  <c r="AD3" i="30"/>
  <c r="X33" i="30"/>
  <c r="G7" i="30"/>
  <c r="AA15" i="30"/>
  <c r="AI5" i="30"/>
  <c r="AP34" i="30"/>
  <c r="AV24" i="30"/>
  <c r="AD11" i="30"/>
  <c r="AR15" i="30"/>
  <c r="BC54" i="30"/>
  <c r="AD49" i="30"/>
  <c r="BE48" i="30"/>
  <c r="BC35" i="30"/>
  <c r="R55" i="30"/>
  <c r="AI42" i="30"/>
  <c r="Z55" i="30"/>
  <c r="AY51" i="30"/>
  <c r="W37" i="30"/>
  <c r="J33" i="30"/>
  <c r="R43" i="30"/>
  <c r="BD38" i="30"/>
  <c r="S2" i="30"/>
  <c r="AP17" i="30"/>
  <c r="U34" i="30"/>
  <c r="AB16" i="30"/>
  <c r="M23" i="30"/>
  <c r="D35" i="30"/>
  <c r="AM35" i="30"/>
  <c r="M52" i="30"/>
  <c r="AP47" i="30"/>
  <c r="J19" i="30"/>
  <c r="F45" i="30"/>
  <c r="X55" i="30"/>
  <c r="AH50" i="30"/>
  <c r="B54" i="30"/>
  <c r="AR58" i="30"/>
  <c r="AD6" i="30"/>
  <c r="AR33" i="30"/>
  <c r="W19" i="30"/>
  <c r="Q23" i="30"/>
  <c r="C54" i="30"/>
  <c r="O50" i="30"/>
  <c r="AU12" i="30"/>
  <c r="Q30" i="30"/>
  <c r="M33" i="30"/>
  <c r="AT19" i="30"/>
  <c r="W49" i="30"/>
  <c r="P5" i="30"/>
  <c r="L32" i="30"/>
  <c r="BC22" i="30"/>
  <c r="E36" i="30"/>
  <c r="AZ34" i="30"/>
  <c r="L24" i="30"/>
  <c r="Q20" i="30"/>
  <c r="AS20" i="30"/>
  <c r="AG22" i="30"/>
  <c r="I27" i="30"/>
  <c r="AY10" i="30"/>
  <c r="AT29" i="30"/>
  <c r="BE4" i="30"/>
  <c r="AN15" i="30"/>
  <c r="BD32" i="30"/>
  <c r="W20" i="30"/>
  <c r="N16" i="30"/>
  <c r="AQ10" i="30"/>
  <c r="K16" i="30"/>
  <c r="BD16" i="30"/>
  <c r="G14" i="30"/>
  <c r="AG24" i="30"/>
  <c r="P22" i="30"/>
  <c r="K54" i="30"/>
  <c r="J23" i="30"/>
  <c r="AM41" i="30"/>
  <c r="R5" i="30"/>
  <c r="AN50" i="30"/>
  <c r="AL29" i="30"/>
  <c r="AT31" i="30"/>
  <c r="AG13" i="30"/>
  <c r="U17" i="30"/>
  <c r="Q28" i="30"/>
  <c r="AC6" i="30"/>
  <c r="BC12" i="30"/>
  <c r="AG33" i="30"/>
  <c r="AN26" i="30"/>
  <c r="AQ21" i="30"/>
  <c r="AI44" i="30"/>
  <c r="AX15" i="30"/>
  <c r="BD10" i="30"/>
  <c r="AP9" i="30"/>
  <c r="D13" i="30"/>
  <c r="AZ13" i="30"/>
  <c r="AJ38" i="30"/>
  <c r="AA8" i="30"/>
  <c r="H16" i="30"/>
  <c r="AQ19" i="30"/>
  <c r="AH28" i="30"/>
  <c r="H27" i="30"/>
  <c r="J30" i="30"/>
  <c r="L22" i="30"/>
  <c r="AY27" i="30"/>
  <c r="AU31" i="30"/>
  <c r="AO21" i="30"/>
  <c r="BE11" i="30"/>
  <c r="BB23" i="30"/>
  <c r="BF46" i="30"/>
  <c r="AI22" i="30"/>
  <c r="AC28" i="30"/>
  <c r="T29" i="30"/>
  <c r="I55" i="30"/>
  <c r="AH29" i="30"/>
  <c r="H30" i="30"/>
  <c r="C38" i="30"/>
  <c r="W7" i="30"/>
  <c r="E6" i="30"/>
  <c r="O17" i="30"/>
  <c r="F48" i="30"/>
  <c r="BE14" i="30"/>
  <c r="F38" i="30"/>
  <c r="S3" i="30"/>
  <c r="D9" i="30"/>
  <c r="C20" i="30"/>
  <c r="M16" i="30"/>
  <c r="S5" i="30"/>
  <c r="AD18" i="30"/>
  <c r="B12" i="30"/>
  <c r="AZ18" i="30"/>
  <c r="AX9" i="30"/>
  <c r="AG16" i="30"/>
  <c r="BB32" i="30"/>
  <c r="BE5" i="30"/>
  <c r="R13" i="30"/>
  <c r="AR9" i="30"/>
  <c r="AT39" i="30"/>
  <c r="L2" i="30"/>
  <c r="AZ29" i="30"/>
  <c r="BF53" i="30"/>
  <c r="AU57" i="30"/>
  <c r="R41" i="30"/>
  <c r="N23" i="30"/>
  <c r="AR51" i="30"/>
  <c r="V24" i="30"/>
  <c r="AH53" i="30"/>
  <c r="K15" i="30"/>
  <c r="J26" i="30"/>
  <c r="BE42" i="30"/>
  <c r="AJ6" i="30"/>
  <c r="AI20" i="30"/>
  <c r="V2" i="30"/>
  <c r="I56" i="30"/>
  <c r="E41" i="30"/>
  <c r="E10" i="30"/>
  <c r="AL52" i="30"/>
  <c r="O46" i="30"/>
  <c r="Z30" i="30"/>
  <c r="X47" i="30"/>
  <c r="BD44" i="30"/>
  <c r="W42" i="30"/>
  <c r="N36" i="30"/>
  <c r="Z51" i="30"/>
  <c r="P2" i="30"/>
  <c r="H31" i="30"/>
  <c r="AY21" i="30"/>
  <c r="D7" i="30"/>
  <c r="BA53" i="30"/>
  <c r="G58" i="30"/>
  <c r="E29" i="30"/>
  <c r="BE23" i="30"/>
  <c r="AQ34" i="30"/>
  <c r="S15" i="30"/>
  <c r="AU18" i="30"/>
  <c r="AB17" i="30"/>
  <c r="C26" i="30"/>
  <c r="AY39" i="30"/>
  <c r="AY16" i="30"/>
  <c r="U25" i="30"/>
  <c r="E21" i="30"/>
  <c r="AM24" i="30"/>
  <c r="BC34" i="30"/>
  <c r="AK35" i="30"/>
  <c r="AN23" i="30"/>
  <c r="AW35" i="30"/>
  <c r="BD55" i="30"/>
  <c r="AV30" i="30"/>
  <c r="AQ54" i="30"/>
  <c r="Q31" i="30"/>
  <c r="O9" i="30"/>
  <c r="AT16" i="30"/>
  <c r="AA26" i="30"/>
  <c r="L36" i="30"/>
  <c r="Y7" i="30"/>
  <c r="R34" i="30"/>
  <c r="AJ4" i="30"/>
  <c r="AT42" i="30"/>
  <c r="AN56" i="30"/>
  <c r="AU25" i="30"/>
  <c r="C21" i="30"/>
  <c r="AQ28" i="30"/>
  <c r="BC5" i="30"/>
  <c r="O12" i="30"/>
  <c r="AI13" i="30"/>
  <c r="AZ23" i="30"/>
  <c r="AC32" i="30"/>
  <c r="F32" i="30"/>
  <c r="AH14" i="30"/>
  <c r="AB13" i="30"/>
  <c r="Y29" i="30"/>
  <c r="V6" i="30"/>
  <c r="BC24" i="30"/>
  <c r="AI2" i="30"/>
  <c r="V4" i="30"/>
  <c r="AF44" i="30"/>
  <c r="B30" i="30"/>
  <c r="AB47" i="30"/>
  <c r="AV4" i="30"/>
  <c r="AD24" i="30"/>
  <c r="W10" i="30"/>
  <c r="AK38" i="30"/>
  <c r="M37" i="30"/>
  <c r="C37" i="30"/>
  <c r="N25" i="30"/>
  <c r="AA16" i="30"/>
  <c r="AP39" i="30"/>
  <c r="AH19" i="30"/>
  <c r="AP18" i="30"/>
  <c r="M30" i="30"/>
  <c r="H12" i="30"/>
  <c r="AV40" i="30"/>
  <c r="C50" i="30"/>
  <c r="AY14" i="30"/>
  <c r="AO48" i="30"/>
  <c r="I20" i="30"/>
  <c r="U37" i="30"/>
  <c r="AN16" i="30"/>
  <c r="Z20" i="30"/>
  <c r="AI14" i="30"/>
  <c r="AV19" i="30"/>
  <c r="BE15" i="30"/>
  <c r="BE12" i="30"/>
  <c r="AE20" i="30"/>
  <c r="Z22" i="30"/>
  <c r="AQ17" i="30"/>
  <c r="D18" i="30"/>
  <c r="AC23" i="30"/>
  <c r="AV26" i="30"/>
  <c r="AR17" i="30"/>
  <c r="AQ14" i="30"/>
  <c r="D32" i="30"/>
  <c r="AL17" i="30"/>
  <c r="AA10" i="30"/>
  <c r="BA7" i="30"/>
  <c r="AM12" i="30"/>
  <c r="W23" i="30"/>
  <c r="AT3" i="30"/>
  <c r="Z29" i="30"/>
  <c r="AO47" i="30"/>
  <c r="O54" i="30"/>
  <c r="BC2" i="30"/>
  <c r="F18" i="30"/>
  <c r="O52" i="30"/>
  <c r="AZ48" i="30"/>
  <c r="AW44" i="30"/>
  <c r="AH5" i="30"/>
  <c r="AZ51" i="30"/>
  <c r="AO22" i="30"/>
  <c r="J32" i="30"/>
  <c r="AV2" i="30"/>
  <c r="AZ44" i="30"/>
  <c r="AB52" i="30"/>
  <c r="AZ47" i="30"/>
  <c r="AY7" i="30"/>
  <c r="BA18" i="30"/>
  <c r="AM40" i="30"/>
  <c r="AN11" i="30"/>
  <c r="X40" i="30"/>
  <c r="BE46" i="30"/>
  <c r="N55" i="30"/>
  <c r="AL7" i="30"/>
  <c r="AC53" i="30"/>
  <c r="U30" i="30"/>
  <c r="G34" i="30"/>
  <c r="D22" i="30"/>
  <c r="AV28" i="30"/>
  <c r="Y55" i="30"/>
  <c r="BF10" i="30"/>
  <c r="N44" i="30"/>
  <c r="AH57" i="30"/>
  <c r="N45" i="30"/>
  <c r="AB44" i="30"/>
  <c r="AW15" i="30"/>
  <c r="C3" i="30"/>
  <c r="AV49" i="30"/>
  <c r="R24" i="30"/>
  <c r="X37" i="30"/>
  <c r="AJ20" i="30"/>
  <c r="AV18" i="30"/>
  <c r="U22" i="30"/>
  <c r="AQ58" i="30"/>
  <c r="N28" i="30"/>
  <c r="BE21" i="30"/>
  <c r="Q5" i="30"/>
  <c r="BC20" i="30"/>
  <c r="B21" i="30"/>
  <c r="C9" i="30"/>
  <c r="AA6" i="30"/>
  <c r="X14" i="30"/>
  <c r="BC21" i="30"/>
  <c r="B26" i="30"/>
  <c r="J31" i="30"/>
  <c r="AM28" i="30"/>
  <c r="I17" i="30"/>
  <c r="AD14" i="30"/>
  <c r="BA27" i="30"/>
  <c r="AG15" i="30"/>
  <c r="Z11" i="30"/>
  <c r="Q15" i="30"/>
  <c r="AL12" i="30"/>
  <c r="AL20" i="30"/>
  <c r="L27" i="30"/>
  <c r="AA33" i="30"/>
  <c r="T3" i="30"/>
  <c r="AT55" i="30"/>
  <c r="AJ46" i="30"/>
  <c r="AJ53" i="30"/>
  <c r="B45" i="30"/>
  <c r="AM57" i="30"/>
  <c r="AI32" i="30"/>
  <c r="AN35" i="30"/>
  <c r="D20" i="30"/>
  <c r="V18" i="30"/>
  <c r="D19" i="30"/>
  <c r="I5" i="30"/>
  <c r="AK12" i="30"/>
  <c r="U13" i="30"/>
  <c r="B24" i="30"/>
  <c r="AN44" i="30"/>
  <c r="AI46" i="30"/>
  <c r="U15" i="30"/>
  <c r="AW9" i="30"/>
  <c r="Q18" i="30"/>
  <c r="BB11" i="30"/>
  <c r="AT28" i="30"/>
  <c r="AC37" i="30"/>
  <c r="AW33" i="30"/>
  <c r="Y47" i="30"/>
  <c r="C11" i="30"/>
  <c r="AL35" i="30"/>
  <c r="AY6" i="30"/>
  <c r="AO29" i="30"/>
  <c r="Y46" i="30"/>
  <c r="I11" i="30"/>
  <c r="BC14" i="30"/>
  <c r="AM26" i="30"/>
  <c r="F13" i="30"/>
  <c r="AB7" i="30"/>
  <c r="BA33" i="30"/>
  <c r="G6" i="30"/>
  <c r="BF17" i="30"/>
  <c r="AI8" i="30"/>
  <c r="AC31" i="30"/>
  <c r="H28" i="30"/>
  <c r="R39" i="30"/>
  <c r="AE5" i="30"/>
  <c r="AB40" i="30"/>
  <c r="AO39" i="30"/>
  <c r="AN31" i="30"/>
  <c r="AH20" i="30"/>
  <c r="AO40" i="30"/>
  <c r="BF7" i="30"/>
  <c r="AM43" i="30"/>
  <c r="AK4" i="30"/>
  <c r="BD8" i="30"/>
  <c r="K22" i="30"/>
  <c r="O35" i="30"/>
  <c r="O19" i="30"/>
  <c r="L10" i="30"/>
  <c r="W5" i="30"/>
  <c r="E9" i="30"/>
  <c r="AI29" i="30"/>
  <c r="AI24" i="30"/>
  <c r="BC3" i="30"/>
  <c r="C5" i="30"/>
  <c r="J40" i="30"/>
  <c r="L33" i="30"/>
  <c r="E55" i="30"/>
  <c r="B28" i="30"/>
  <c r="AK42" i="30"/>
  <c r="AA50" i="30"/>
  <c r="S40" i="30"/>
  <c r="AZ49" i="30"/>
  <c r="AO41" i="30"/>
  <c r="AU39" i="30"/>
  <c r="S6" i="30"/>
  <c r="N32" i="30"/>
  <c r="AK36" i="30"/>
  <c r="AB31" i="30"/>
  <c r="T45" i="30"/>
  <c r="BE43" i="30"/>
  <c r="AH47" i="30"/>
  <c r="AA22" i="30"/>
  <c r="AF36" i="30"/>
  <c r="K4" i="30"/>
  <c r="BA39" i="30"/>
  <c r="L49" i="30"/>
  <c r="Y16" i="30"/>
  <c r="BF55" i="30"/>
  <c r="Q52" i="30"/>
  <c r="AJ57" i="30"/>
  <c r="AU10" i="30"/>
  <c r="X2" i="30"/>
  <c r="E12" i="30"/>
  <c r="AN48" i="30"/>
  <c r="AG40" i="30"/>
  <c r="AO33" i="30"/>
  <c r="BA46" i="30"/>
  <c r="AJ50" i="30"/>
  <c r="Y9" i="30"/>
  <c r="BF45" i="30"/>
  <c r="M38" i="30"/>
  <c r="Y12" i="30"/>
  <c r="L25" i="30"/>
  <c r="X49" i="30"/>
  <c r="AJ33" i="30"/>
  <c r="AC35" i="30"/>
  <c r="AU27" i="30"/>
  <c r="AI34" i="30"/>
  <c r="H37" i="30"/>
  <c r="H23" i="30"/>
  <c r="AD12" i="30"/>
  <c r="BF30" i="30"/>
  <c r="AC36" i="30"/>
  <c r="AG25" i="30"/>
  <c r="AX28" i="30"/>
  <c r="AG19" i="30"/>
  <c r="AR49" i="30"/>
  <c r="H24" i="30"/>
  <c r="AV55" i="30"/>
  <c r="Y50" i="30"/>
  <c r="BA47" i="30"/>
  <c r="C25" i="30"/>
  <c r="M3" i="30"/>
  <c r="K24" i="30"/>
  <c r="BF32" i="30"/>
  <c r="AR8" i="30"/>
  <c r="AQ13" i="30"/>
  <c r="BD31" i="30"/>
  <c r="AL56" i="30"/>
  <c r="H10" i="30"/>
  <c r="AF30" i="30"/>
  <c r="AJ27" i="30"/>
  <c r="AU56" i="30"/>
  <c r="B16" i="30"/>
  <c r="N42" i="30"/>
  <c r="M13" i="30"/>
  <c r="R47" i="30"/>
  <c r="AE25" i="30"/>
  <c r="AA18" i="30"/>
  <c r="AP20" i="30"/>
  <c r="V5" i="30"/>
  <c r="AP11" i="30"/>
  <c r="R22" i="30"/>
  <c r="E16" i="30"/>
  <c r="AZ36" i="30"/>
  <c r="BE44" i="30"/>
  <c r="AP44" i="30"/>
  <c r="S32" i="30"/>
  <c r="AL47" i="30"/>
  <c r="Y48" i="30"/>
  <c r="Y37" i="30"/>
  <c r="AR27" i="30"/>
  <c r="AX8" i="30"/>
  <c r="AK9" i="30"/>
  <c r="AO20" i="30"/>
  <c r="K53" i="30"/>
  <c r="AW31" i="30"/>
  <c r="Y6" i="30"/>
  <c r="O3" i="30"/>
  <c r="BF21" i="30"/>
  <c r="AN6" i="30"/>
  <c r="AJ3" i="30"/>
  <c r="AT13" i="30"/>
  <c r="AE34" i="30"/>
  <c r="AE7" i="30"/>
  <c r="H21" i="30"/>
  <c r="G15" i="30"/>
  <c r="AG28" i="30"/>
  <c r="AY24" i="30"/>
  <c r="Y13" i="30"/>
  <c r="H33" i="30"/>
  <c r="T5" i="30"/>
  <c r="AC39" i="30"/>
  <c r="G8" i="30"/>
  <c r="Z5" i="30"/>
  <c r="AX14" i="30"/>
  <c r="AB36" i="30"/>
  <c r="J36" i="30"/>
  <c r="U11" i="30"/>
  <c r="AT35" i="30"/>
  <c r="AS29" i="30"/>
  <c r="AE28" i="30"/>
  <c r="AZ28" i="30"/>
  <c r="AJ30" i="30"/>
  <c r="AO5" i="30"/>
  <c r="F6" i="30"/>
  <c r="AF25" i="30"/>
  <c r="AE8" i="30"/>
  <c r="AF8" i="30"/>
  <c r="BA24" i="30"/>
  <c r="P26" i="30"/>
  <c r="AB10" i="30"/>
  <c r="BD30" i="30"/>
  <c r="W24" i="30"/>
  <c r="R29" i="30"/>
  <c r="AC42" i="30"/>
  <c r="AM30" i="30"/>
  <c r="AA32" i="30"/>
  <c r="L30" i="30"/>
  <c r="AE17" i="30"/>
  <c r="T17" i="30"/>
  <c r="S33" i="30"/>
  <c r="B56" i="30"/>
  <c r="AC26" i="30"/>
  <c r="F44" i="30"/>
  <c r="AU43" i="30"/>
  <c r="AV51" i="30"/>
  <c r="AA23" i="30"/>
  <c r="BC56" i="30"/>
  <c r="AL55" i="30"/>
  <c r="AO10" i="30"/>
  <c r="Z19" i="30"/>
  <c r="AC10" i="30"/>
  <c r="AB23" i="30"/>
  <c r="D27" i="30"/>
  <c r="Z2" i="30"/>
  <c r="AO19" i="30"/>
  <c r="BD25" i="30"/>
  <c r="AL16" i="30"/>
  <c r="G9" i="30"/>
  <c r="H4" i="30"/>
  <c r="AE29" i="30"/>
  <c r="H5" i="30"/>
  <c r="BA31" i="30"/>
  <c r="BA28" i="30"/>
  <c r="AK18" i="30"/>
  <c r="V34" i="30"/>
  <c r="AX17" i="30"/>
  <c r="Q13" i="30"/>
  <c r="AX50" i="30"/>
  <c r="H17" i="30"/>
  <c r="AE9" i="30"/>
  <c r="AF21" i="30"/>
  <c r="BB35" i="30"/>
  <c r="C19" i="30"/>
  <c r="BA20" i="30"/>
  <c r="S17" i="30"/>
  <c r="W58" i="30"/>
  <c r="U45" i="30"/>
  <c r="AL48" i="30"/>
  <c r="Q58" i="30"/>
  <c r="AE19" i="30"/>
  <c r="G49" i="30"/>
  <c r="G24" i="30"/>
  <c r="BD21" i="30"/>
  <c r="AJ24" i="30"/>
  <c r="Z21" i="30"/>
  <c r="T20" i="30"/>
  <c r="AC16" i="30"/>
  <c r="M11" i="30"/>
  <c r="J16" i="30"/>
  <c r="AU14" i="30"/>
  <c r="AN7" i="30"/>
  <c r="AC13" i="30"/>
  <c r="C18" i="30"/>
  <c r="J17" i="30"/>
  <c r="AA46" i="30"/>
  <c r="H11" i="30"/>
  <c r="BC39" i="30"/>
  <c r="AB33" i="30"/>
  <c r="AK26" i="30"/>
  <c r="F30" i="30"/>
  <c r="AK30" i="30"/>
  <c r="AF14" i="30"/>
  <c r="V41" i="30"/>
  <c r="M7" i="30"/>
  <c r="AP28" i="30"/>
  <c r="AZ45" i="30"/>
  <c r="W39" i="30"/>
  <c r="J25" i="30"/>
  <c r="AT58" i="30"/>
  <c r="AB15" i="30"/>
  <c r="I21" i="30"/>
  <c r="AS31" i="30"/>
  <c r="S20" i="30"/>
  <c r="BE51" i="30"/>
  <c r="AC19" i="30"/>
  <c r="BE22" i="30"/>
  <c r="W25" i="30"/>
  <c r="R12" i="30"/>
  <c r="BE18" i="30"/>
  <c r="BE16" i="30"/>
  <c r="M31" i="30"/>
  <c r="AM15" i="30"/>
  <c r="K26" i="30"/>
  <c r="S8" i="30"/>
  <c r="Q7" i="30"/>
  <c r="E13" i="30"/>
  <c r="AL8" i="30"/>
  <c r="AH17" i="30"/>
  <c r="P15" i="30"/>
  <c r="Z3" i="30"/>
  <c r="BF3" i="30"/>
  <c r="AN20" i="30"/>
  <c r="U26" i="30"/>
  <c r="S9" i="30"/>
  <c r="BA8" i="30"/>
  <c r="E18" i="30"/>
  <c r="G16" i="30"/>
  <c r="AS7" i="30"/>
  <c r="G57" i="30"/>
  <c r="AY31" i="30"/>
  <c r="AO12" i="30"/>
  <c r="H42" i="30"/>
  <c r="BD48" i="30"/>
  <c r="E37" i="30"/>
  <c r="S14" i="30"/>
  <c r="U44" i="30"/>
  <c r="AY54" i="30"/>
  <c r="N48" i="30"/>
  <c r="BA5" i="30"/>
  <c r="K2" i="30"/>
  <c r="Z16" i="30"/>
  <c r="AI3" i="30"/>
  <c r="BD33" i="30"/>
  <c r="AX2" i="30"/>
  <c r="AK52" i="30"/>
  <c r="T57" i="30"/>
  <c r="P41" i="30"/>
  <c r="AQ55" i="30"/>
  <c r="M25" i="30"/>
  <c r="B41" i="30"/>
  <c r="V19" i="30"/>
  <c r="AU55" i="30"/>
  <c r="AS51" i="30"/>
  <c r="AU50" i="30"/>
  <c r="AE58" i="30"/>
  <c r="D40" i="30"/>
  <c r="T22" i="30"/>
  <c r="BC38" i="30"/>
  <c r="C29" i="30"/>
  <c r="AM49" i="30"/>
  <c r="AQ45" i="30"/>
  <c r="AR36" i="30"/>
  <c r="M8" i="30"/>
  <c r="AI6" i="30"/>
  <c r="AU22" i="30"/>
  <c r="Q48" i="30"/>
  <c r="I18" i="30"/>
  <c r="H35" i="30"/>
  <c r="T6" i="30"/>
  <c r="W29" i="30"/>
  <c r="AJ19" i="30"/>
  <c r="Q35" i="30"/>
  <c r="AQ23" i="30"/>
  <c r="AQ26" i="30"/>
  <c r="BE41" i="30"/>
  <c r="K13" i="30"/>
  <c r="N12" i="30"/>
  <c r="J5" i="30"/>
  <c r="B52" i="30"/>
  <c r="BB22" i="30"/>
  <c r="AD17" i="30"/>
  <c r="BB25" i="30"/>
  <c r="AQ16" i="30"/>
  <c r="BB52" i="30"/>
  <c r="AZ20" i="30"/>
  <c r="AG26" i="30"/>
  <c r="AH10" i="30"/>
  <c r="Z18" i="30"/>
  <c r="AP38" i="30"/>
  <c r="AD34" i="30"/>
  <c r="G10" i="30"/>
  <c r="R9" i="30"/>
  <c r="AI49" i="30"/>
  <c r="AO49" i="30"/>
  <c r="AW28" i="30"/>
  <c r="AZ14" i="30"/>
  <c r="AZ22" i="30"/>
  <c r="AT8" i="30"/>
  <c r="O18" i="30"/>
  <c r="G3" i="30"/>
  <c r="I26" i="30"/>
  <c r="AP14" i="30"/>
  <c r="AU44" i="30"/>
  <c r="AM5" i="30"/>
  <c r="Y32" i="30"/>
  <c r="AX23" i="30"/>
  <c r="AT9" i="30"/>
  <c r="T25" i="30"/>
  <c r="G45" i="30"/>
  <c r="AT49" i="30"/>
  <c r="AE46" i="30"/>
  <c r="AM34" i="30"/>
  <c r="AT46" i="30"/>
  <c r="AH38" i="30"/>
  <c r="AC40" i="30"/>
  <c r="Z8" i="30"/>
  <c r="AV9" i="30"/>
  <c r="AC29" i="30"/>
  <c r="L17" i="30"/>
  <c r="AB42" i="30"/>
  <c r="E23" i="30"/>
  <c r="AE56" i="30"/>
  <c r="P38" i="30"/>
  <c r="AK24" i="30"/>
  <c r="AT26" i="30"/>
  <c r="P20" i="30"/>
  <c r="AK19" i="30"/>
  <c r="BF25" i="30"/>
  <c r="AW30" i="30"/>
  <c r="J12" i="30"/>
  <c r="C4" i="30"/>
  <c r="AR24" i="30"/>
  <c r="J15" i="30"/>
  <c r="AH7" i="30"/>
  <c r="AQ4" i="30"/>
  <c r="AS9" i="30"/>
  <c r="J29" i="30"/>
  <c r="BE8" i="30"/>
  <c r="AT10" i="30"/>
  <c r="AI33" i="30"/>
  <c r="AI15" i="30"/>
  <c r="AW17" i="30"/>
  <c r="AI16" i="30"/>
  <c r="T14" i="30"/>
  <c r="W35" i="30"/>
  <c r="AW12" i="30"/>
  <c r="AD29" i="30"/>
  <c r="AT22" i="30"/>
  <c r="BC55" i="30"/>
  <c r="L4" i="30"/>
  <c r="Z26" i="30"/>
  <c r="AK6" i="30"/>
  <c r="P16" i="30"/>
  <c r="W8" i="30"/>
  <c r="AY4" i="30"/>
  <c r="V17" i="30"/>
  <c r="AI28" i="30"/>
  <c r="AF22" i="30"/>
  <c r="M39" i="30"/>
  <c r="AD54" i="30"/>
  <c r="C41" i="30"/>
  <c r="AV21" i="30"/>
  <c r="BB43" i="30"/>
  <c r="BD20" i="30"/>
  <c r="AH27" i="30"/>
  <c r="AT43" i="30"/>
  <c r="BE36" i="30"/>
  <c r="AS27" i="30"/>
  <c r="C28" i="30"/>
  <c r="F43" i="30"/>
  <c r="AC8" i="30"/>
  <c r="AP23" i="30"/>
  <c r="AU9" i="30"/>
  <c r="I45" i="30"/>
  <c r="B49" i="30"/>
  <c r="U23" i="30"/>
  <c r="AL30" i="30"/>
  <c r="R40" i="30"/>
  <c r="AD20" i="30"/>
  <c r="S25" i="30"/>
  <c r="L19" i="30"/>
  <c r="AD30" i="30"/>
  <c r="P19" i="30"/>
  <c r="BC7" i="30"/>
  <c r="AJ11" i="30"/>
  <c r="H13" i="30"/>
  <c r="F25" i="30"/>
  <c r="K49" i="30"/>
  <c r="V7" i="30"/>
  <c r="N39" i="30"/>
  <c r="N10" i="30"/>
  <c r="Y8" i="30"/>
  <c r="BE20" i="30"/>
  <c r="I19" i="30"/>
  <c r="AA28" i="30"/>
  <c r="AZ3" i="30"/>
  <c r="P24" i="30"/>
  <c r="D54" i="30"/>
  <c r="AQ30" i="30"/>
  <c r="AA5" i="30"/>
  <c r="BA12" i="30"/>
  <c r="AF7" i="30"/>
  <c r="Q39" i="30"/>
  <c r="P9" i="30"/>
  <c r="Y22" i="30"/>
  <c r="I33" i="30"/>
  <c r="Y10" i="30"/>
  <c r="AE42" i="30"/>
  <c r="W31" i="30"/>
  <c r="AV8" i="30"/>
  <c r="AP6" i="30"/>
  <c r="P11" i="30"/>
  <c r="I4" i="30"/>
  <c r="AH18" i="30"/>
  <c r="M20" i="30"/>
  <c r="AA11" i="30"/>
  <c r="V9" i="30"/>
  <c r="AM16" i="30"/>
  <c r="AJ7" i="30"/>
  <c r="U16" i="30"/>
  <c r="D38" i="30"/>
  <c r="AH52" i="30"/>
  <c r="Z34" i="30"/>
  <c r="O5" i="30"/>
  <c r="D47" i="30"/>
  <c r="J22" i="30"/>
  <c r="BB24" i="30"/>
  <c r="AM9" i="30"/>
  <c r="F9" i="30"/>
  <c r="AM27" i="30"/>
  <c r="AX3" i="30"/>
  <c r="X7" i="30"/>
  <c r="C14" i="30"/>
  <c r="AC12" i="30"/>
  <c r="AA35" i="30"/>
  <c r="K5" i="30"/>
  <c r="AW11" i="30"/>
  <c r="AF56" i="30"/>
  <c r="T16" i="30"/>
  <c r="AI26" i="30"/>
  <c r="BB9" i="30"/>
  <c r="AR11" i="30"/>
  <c r="AF4" i="30"/>
  <c r="E14" i="30"/>
  <c r="BB16" i="30"/>
  <c r="AB20" i="30"/>
  <c r="H7" i="30"/>
  <c r="K39" i="30"/>
  <c r="AY26" i="30"/>
  <c r="AH39" i="30"/>
  <c r="C17" i="30"/>
  <c r="R51" i="30"/>
  <c r="B10" i="30"/>
  <c r="AV31" i="30"/>
  <c r="O15" i="30"/>
  <c r="Z12" i="30"/>
  <c r="AG23" i="30"/>
  <c r="X27" i="30"/>
  <c r="AK14" i="30"/>
  <c r="AZ10" i="30"/>
  <c r="P12" i="30"/>
  <c r="U3" i="30"/>
  <c r="AV10" i="30"/>
  <c r="O20" i="30"/>
  <c r="L14" i="30"/>
  <c r="I14" i="30"/>
  <c r="T31" i="30"/>
  <c r="AJ5" i="30"/>
  <c r="C42" i="30"/>
  <c r="AW13" i="30"/>
  <c r="AI31" i="30"/>
  <c r="AM23" i="30"/>
  <c r="BC16" i="30"/>
  <c r="AU11" i="30"/>
  <c r="AK7" i="30"/>
  <c r="AG5" i="30"/>
  <c r="AS17" i="30"/>
  <c r="AZ12" i="30"/>
  <c r="L3" i="30"/>
  <c r="AW6" i="30"/>
  <c r="AS19" i="30"/>
  <c r="AS21" i="30"/>
  <c r="AM42" i="30"/>
  <c r="AT34" i="30"/>
  <c r="AP32" i="30"/>
  <c r="AF11" i="30"/>
  <c r="AH41" i="30"/>
  <c r="AR14" i="30"/>
  <c r="T10" i="30"/>
  <c r="R3" i="30"/>
  <c r="AE22" i="30"/>
  <c r="AF42" i="30"/>
  <c r="BD40" i="30"/>
  <c r="AP29" i="30"/>
  <c r="BB31" i="30"/>
  <c r="AL18" i="30"/>
  <c r="F34" i="30"/>
  <c r="W17" i="30"/>
  <c r="W56" i="30"/>
  <c r="V14" i="30"/>
  <c r="AA19" i="30"/>
  <c r="K8" i="30"/>
  <c r="BA3" i="30"/>
  <c r="K10" i="30"/>
  <c r="AY20" i="30"/>
  <c r="BF19" i="30"/>
  <c r="N6" i="30"/>
  <c r="L31" i="30"/>
  <c r="AO17" i="30"/>
  <c r="O26" i="30"/>
  <c r="P23" i="30"/>
  <c r="K29" i="30"/>
  <c r="AS6" i="30"/>
  <c r="AS33" i="30"/>
  <c r="Y15" i="30"/>
  <c r="AR19" i="30"/>
  <c r="AU48" i="30"/>
  <c r="W26" i="30"/>
  <c r="AI9" i="30"/>
  <c r="X28" i="30"/>
  <c r="U8" i="30"/>
  <c r="R21" i="30"/>
  <c r="AQ5" i="30"/>
  <c r="AN12" i="30"/>
  <c r="P35" i="30"/>
  <c r="Z38" i="30"/>
  <c r="Y18" i="30"/>
  <c r="AT4" i="30"/>
  <c r="AP3" i="30"/>
  <c r="B20" i="30"/>
  <c r="V28" i="30"/>
  <c r="M10" i="30"/>
  <c r="AC52" i="30"/>
  <c r="AP12" i="30"/>
  <c r="AF6" i="30"/>
  <c r="M22" i="30"/>
  <c r="O16" i="30"/>
  <c r="AG4" i="30"/>
  <c r="X8" i="30"/>
  <c r="AQ31" i="30"/>
  <c r="AK16" i="30"/>
  <c r="AC7" i="30"/>
  <c r="BC19" i="30"/>
  <c r="AC21" i="30"/>
  <c r="U20" i="30"/>
  <c r="BC26" i="30"/>
  <c r="F5" i="30"/>
  <c r="BF12" i="30"/>
  <c r="C13" i="30"/>
  <c r="Z9" i="30"/>
  <c r="AF29" i="30"/>
  <c r="BA35" i="30"/>
  <c r="AL4" i="30"/>
  <c r="L9" i="30"/>
  <c r="AK22" i="30"/>
  <c r="P25" i="30"/>
  <c r="AL14" i="30"/>
  <c r="S38" i="30"/>
  <c r="BB5" i="30"/>
  <c r="AP30" i="30"/>
  <c r="AF26" i="30"/>
  <c r="B2" i="30"/>
  <c r="F16" i="30"/>
  <c r="AQ3" i="30"/>
  <c r="AO30" i="30"/>
  <c r="AE27" i="30"/>
  <c r="U35" i="30"/>
  <c r="Q36" i="30"/>
  <c r="V27" i="30"/>
  <c r="AX6" i="30"/>
  <c r="AK20" i="30"/>
  <c r="AE13" i="30"/>
  <c r="F21" i="30"/>
  <c r="N54" i="30"/>
  <c r="AO4" i="30"/>
  <c r="AA39" i="30"/>
  <c r="U19" i="30"/>
  <c r="BF5" i="30"/>
  <c r="O10" i="30"/>
  <c r="P14" i="30"/>
  <c r="U27" i="30"/>
  <c r="BD27" i="30"/>
  <c r="AO23" i="30"/>
  <c r="S19" i="30"/>
  <c r="V29" i="30"/>
  <c r="AD5" i="30"/>
  <c r="J20" i="30"/>
  <c r="AL38" i="30"/>
  <c r="U10" i="30"/>
  <c r="I15" i="30"/>
  <c r="F14" i="30"/>
  <c r="T4" i="30"/>
  <c r="Q32" i="30"/>
  <c r="T9" i="30"/>
  <c r="AR40" i="30"/>
  <c r="AV32" i="30"/>
  <c r="AI10" i="30"/>
  <c r="AV5" i="30"/>
  <c r="D12" i="30"/>
  <c r="BD37" i="30"/>
  <c r="BF13" i="30"/>
  <c r="AS30" i="30"/>
  <c r="K36" i="30"/>
  <c r="N50" i="30"/>
  <c r="AU42" i="30"/>
  <c r="V21" i="30"/>
  <c r="R36" i="30"/>
  <c r="O7" i="30"/>
  <c r="BA23" i="30"/>
  <c r="AG30" i="30"/>
  <c r="AM37" i="30"/>
  <c r="M15" i="30"/>
  <c r="BF11" i="30"/>
  <c r="AD33" i="30"/>
  <c r="BE24" i="30"/>
  <c r="AK21" i="30"/>
  <c r="AG39" i="30"/>
  <c r="AE30" i="30"/>
  <c r="BE26" i="30"/>
  <c r="F35" i="30"/>
  <c r="H8" i="30"/>
  <c r="BF38" i="30"/>
  <c r="AG42" i="30"/>
  <c r="X4" i="30"/>
  <c r="F23" i="30"/>
  <c r="AY17" i="30"/>
  <c r="B5" i="30"/>
  <c r="S50" i="30"/>
  <c r="B40" i="30"/>
  <c r="Y23" i="30"/>
  <c r="AI27" i="30"/>
  <c r="AI4" i="30"/>
  <c r="Y54" i="30"/>
  <c r="AW46" i="30"/>
  <c r="AC48" i="30"/>
  <c r="Q40" i="30"/>
  <c r="H25" i="30"/>
  <c r="U31" i="30"/>
  <c r="D28" i="30"/>
  <c r="I40" i="30"/>
  <c r="AL32" i="30"/>
  <c r="BE56" i="30"/>
  <c r="AT25" i="30"/>
  <c r="D52" i="30"/>
  <c r="L28" i="30"/>
  <c r="E3" i="30"/>
  <c r="AX18" i="30"/>
  <c r="AS36" i="30"/>
  <c r="AO3" i="30"/>
  <c r="BF31" i="30"/>
  <c r="Z7" i="30"/>
  <c r="X41" i="30"/>
  <c r="AS18" i="30"/>
  <c r="AO7" i="30"/>
  <c r="AS10" i="30"/>
  <c r="I10" i="30"/>
  <c r="AH11" i="30"/>
  <c r="U40" i="30"/>
  <c r="E28" i="30"/>
  <c r="BD6" i="30"/>
  <c r="S10" i="30"/>
  <c r="T18" i="30"/>
  <c r="AH8" i="30"/>
  <c r="G5" i="30"/>
  <c r="AN10" i="30"/>
  <c r="T11" i="30"/>
  <c r="AZ38" i="30"/>
  <c r="T38" i="30"/>
  <c r="V44" i="30"/>
  <c r="M24" i="30"/>
  <c r="Z32" i="30"/>
  <c r="W6" i="30"/>
  <c r="C10" i="30"/>
  <c r="G26" i="30"/>
  <c r="BF26" i="30"/>
  <c r="AF33" i="30"/>
  <c r="BB3" i="30"/>
  <c r="D39" i="30"/>
  <c r="AS13" i="30"/>
  <c r="BF40" i="30"/>
  <c r="AI19" i="30"/>
  <c r="AU7" i="30"/>
  <c r="O4" i="30"/>
  <c r="D16" i="30"/>
  <c r="AX30" i="30"/>
  <c r="AZ6" i="30"/>
  <c r="AQ11" i="30"/>
  <c r="BD3" i="30"/>
  <c r="AD8" i="30"/>
  <c r="AX21" i="30"/>
  <c r="E8" i="30"/>
  <c r="AT23" i="30"/>
  <c r="BA32" i="30"/>
  <c r="AA38" i="30"/>
  <c r="AQ18" i="30"/>
  <c r="C47" i="30"/>
  <c r="AA40" i="30"/>
  <c r="N26" i="30"/>
  <c r="AJ16" i="30"/>
  <c r="AH16" i="30"/>
  <c r="V25" i="30"/>
  <c r="AT17" i="30"/>
  <c r="E22" i="30"/>
  <c r="BC4" i="30"/>
  <c r="Y43" i="30"/>
  <c r="AK25" i="30"/>
  <c r="K23" i="30"/>
  <c r="AX10" i="30"/>
  <c r="AG27" i="30"/>
  <c r="B13" i="30"/>
  <c r="AL19" i="30"/>
  <c r="J6" i="30"/>
  <c r="AT11" i="30"/>
  <c r="AZ15" i="30"/>
  <c r="X26" i="30"/>
  <c r="AM31" i="30"/>
  <c r="I6" i="30"/>
  <c r="AS12" i="30"/>
  <c r="I13" i="30"/>
  <c r="AU4" i="30"/>
  <c r="AY11" i="30"/>
  <c r="B7" i="30"/>
  <c r="AE3" i="30"/>
  <c r="O6" i="30"/>
  <c r="BD19" i="30"/>
  <c r="U41" i="30"/>
  <c r="AR31" i="30"/>
  <c r="AN34" i="30"/>
  <c r="BD17" i="30"/>
  <c r="AV34" i="30"/>
  <c r="N29" i="30"/>
  <c r="T41" i="30"/>
  <c r="AA3" i="30"/>
  <c r="U32" i="30"/>
  <c r="N5" i="30"/>
  <c r="BF15" i="30"/>
  <c r="B18" i="30"/>
  <c r="N14" i="30"/>
  <c r="H3" i="30"/>
  <c r="AU26" i="30"/>
  <c r="AP19" i="30"/>
  <c r="P27" i="30"/>
  <c r="Q19" i="30"/>
  <c r="M6" i="30"/>
  <c r="K58" i="30"/>
  <c r="M47" i="30"/>
  <c r="G21" i="30"/>
  <c r="BF6" i="30"/>
  <c r="C24" i="30"/>
  <c r="Z41" i="30"/>
  <c r="AH22" i="30"/>
  <c r="L21" i="30"/>
  <c r="BA55" i="30"/>
  <c r="O8" i="30"/>
  <c r="AJ51" i="30"/>
  <c r="J27" i="30"/>
  <c r="AU15" i="30"/>
  <c r="L12" i="30"/>
  <c r="O29" i="30"/>
  <c r="Z27" i="30"/>
  <c r="K30" i="30"/>
  <c r="AG52" i="30"/>
  <c r="AB21" i="30"/>
  <c r="BB10" i="30"/>
  <c r="X17" i="30"/>
  <c r="AX13" i="30"/>
  <c r="AQ7" i="30"/>
  <c r="AH36" i="30"/>
  <c r="AU16" i="30"/>
  <c r="AI11" i="30"/>
  <c r="BA38" i="30"/>
  <c r="BF29" i="30"/>
  <c r="W30" i="30"/>
  <c r="J4" i="30"/>
  <c r="K11" i="30"/>
  <c r="M9" i="30"/>
  <c r="AM8" i="30"/>
  <c r="E39" i="30"/>
  <c r="AE35" i="30"/>
  <c r="V16" i="30"/>
  <c r="V8" i="30"/>
  <c r="AR5" i="30"/>
  <c r="F36" i="30"/>
  <c r="AT15" i="30"/>
  <c r="AU35" i="30"/>
  <c r="J11" i="30"/>
  <c r="AY13" i="30"/>
  <c r="BE13" i="30"/>
  <c r="L8" i="30"/>
  <c r="H6" i="30"/>
  <c r="BA17" i="30"/>
  <c r="R19" i="30"/>
  <c r="AB9" i="30"/>
  <c r="AU34" i="30"/>
  <c r="AZ17" i="30"/>
  <c r="AT12" i="30"/>
  <c r="B23" i="30"/>
  <c r="BD23" i="30"/>
  <c r="AP15" i="30"/>
  <c r="AR28" i="30"/>
  <c r="D6" i="30"/>
  <c r="N21" i="30"/>
  <c r="AW14" i="30"/>
  <c r="X10" i="30"/>
  <c r="AD44" i="30"/>
  <c r="AW7" i="30"/>
  <c r="AQ6" i="30"/>
  <c r="BB50" i="30"/>
  <c r="AP13" i="30"/>
  <c r="E27" i="30"/>
  <c r="E26" i="30"/>
  <c r="AI17" i="30"/>
  <c r="Q12" i="30"/>
  <c r="X18" i="30"/>
  <c r="AO16" i="30"/>
  <c r="AF58" i="30"/>
  <c r="C7" i="30"/>
  <c r="BB38" i="30"/>
  <c r="R23" i="30"/>
  <c r="BA29" i="30"/>
  <c r="N34" i="30"/>
  <c r="BD36" i="30"/>
  <c r="S22" i="30"/>
  <c r="AY36" i="30"/>
  <c r="AN40" i="30"/>
  <c r="BB12" i="30"/>
  <c r="BC11" i="30"/>
  <c r="G53" i="30"/>
  <c r="V3" i="30"/>
  <c r="AW3" i="30"/>
  <c r="AR13" i="30"/>
  <c r="AP8" i="30"/>
  <c r="Q21" i="30"/>
  <c r="BD14" i="30"/>
  <c r="AB26" i="30"/>
  <c r="X15" i="30"/>
  <c r="U6" i="30"/>
  <c r="F15" i="30"/>
  <c r="W27" i="30"/>
  <c r="L7" i="30"/>
  <c r="BB15" i="30"/>
  <c r="AH31" i="30"/>
  <c r="R11" i="30"/>
  <c r="AE15" i="30"/>
  <c r="AA21" i="30"/>
  <c r="R14" i="30"/>
  <c r="D11" i="30"/>
  <c r="N11" i="30"/>
  <c r="Z37" i="30"/>
  <c r="AP26" i="30"/>
  <c r="K17" i="30"/>
  <c r="AH9" i="30"/>
  <c r="AT44" i="30"/>
  <c r="AW5" i="30"/>
  <c r="U7" i="30"/>
  <c r="Q14" i="30"/>
  <c r="AH2" i="30"/>
  <c r="AC17" i="30"/>
  <c r="K35" i="30"/>
  <c r="AS15" i="30"/>
  <c r="V39" i="30"/>
  <c r="AO18" i="30"/>
  <c r="Z25" i="30"/>
  <c r="AW27" i="30"/>
  <c r="O23" i="30"/>
  <c r="AA7" i="30"/>
  <c r="AJ28" i="30"/>
  <c r="L29" i="30"/>
  <c r="E11" i="30"/>
  <c r="AO11" i="30"/>
  <c r="U28" i="30"/>
  <c r="BC46" i="30"/>
  <c r="AC38" i="30"/>
  <c r="AY37" i="30"/>
  <c r="I25" i="30"/>
  <c r="C23" i="30"/>
  <c r="AO24" i="30"/>
  <c r="BB18" i="30"/>
  <c r="BC6" i="30"/>
  <c r="D21" i="30"/>
  <c r="AN22" i="30"/>
  <c r="AV54" i="30"/>
  <c r="AW32" i="30"/>
  <c r="AM19" i="30"/>
  <c r="AX24" i="30"/>
  <c r="AV23" i="30"/>
  <c r="AU28" i="30"/>
  <c r="R25" i="30"/>
  <c r="AG3" i="30"/>
  <c r="N30" i="30"/>
  <c r="AQ12" i="30"/>
  <c r="J24" i="30"/>
  <c r="AR3" i="30"/>
  <c r="BD28" i="30"/>
  <c r="AL39" i="30"/>
  <c r="BE38" i="30"/>
  <c r="BB14" i="30"/>
  <c r="Y34" i="30"/>
  <c r="AY28" i="30"/>
  <c r="AE10" i="30"/>
  <c r="M26" i="30"/>
  <c r="Z14" i="30"/>
  <c r="Z6" i="30"/>
  <c r="AF12" i="30"/>
  <c r="BE7" i="30"/>
  <c r="X34" i="30"/>
  <c r="E15" i="30"/>
  <c r="AY3" i="30"/>
  <c r="BA36" i="30"/>
  <c r="S37" i="30"/>
  <c r="AH40" i="30"/>
  <c r="AW16" i="30"/>
  <c r="AY29" i="30"/>
  <c r="AN13" i="30"/>
  <c r="O14" i="30"/>
  <c r="K27" i="30"/>
  <c r="AU6" i="30"/>
  <c r="BF14" i="30"/>
  <c r="AC50" i="30"/>
  <c r="AN8" i="30"/>
  <c r="W22" i="30"/>
  <c r="AF5" i="30"/>
  <c r="C46" i="30"/>
  <c r="AM33" i="30"/>
  <c r="V35" i="30"/>
  <c r="BA10" i="30"/>
  <c r="Y14" i="30"/>
  <c r="N18" i="30"/>
  <c r="AD7" i="30"/>
  <c r="BB36" i="30"/>
  <c r="AG10" i="30"/>
  <c r="AG34" i="30"/>
  <c r="AM3" i="30"/>
  <c r="T27" i="30"/>
  <c r="V15" i="30"/>
  <c r="AC20" i="30"/>
  <c r="F10" i="30"/>
  <c r="T15" i="30"/>
  <c r="AQ29" i="30"/>
  <c r="AJ13" i="30"/>
  <c r="B27" i="30"/>
  <c r="O13" i="30"/>
  <c r="BA19" i="30"/>
  <c r="AS4" i="30"/>
  <c r="V36" i="30"/>
  <c r="AF13" i="30"/>
  <c r="K18" i="30"/>
  <c r="G18" i="30"/>
  <c r="I31" i="30"/>
  <c r="AE21" i="30"/>
  <c r="AU36" i="30"/>
  <c r="P7" i="30"/>
  <c r="AC15" i="30"/>
  <c r="S23" i="30"/>
  <c r="O24" i="30"/>
  <c r="N17" i="30"/>
  <c r="AT53" i="30"/>
  <c r="AF24" i="30"/>
  <c r="R42" i="30"/>
  <c r="B17" i="30"/>
  <c r="T21" i="30"/>
  <c r="AM7" i="30"/>
  <c r="F29" i="30"/>
  <c r="B22" i="30"/>
  <c r="AT27" i="30"/>
  <c r="BD7" i="30"/>
  <c r="T12" i="30"/>
  <c r="AQ8" i="30"/>
  <c r="AW24" i="30"/>
  <c r="AQ25" i="30"/>
  <c r="F7" i="30"/>
  <c r="S13" i="30"/>
  <c r="E5" i="30"/>
  <c r="AN14" i="30"/>
  <c r="W11" i="30"/>
  <c r="AZ5" i="30"/>
  <c r="AC4" i="30"/>
  <c r="AA51" i="30"/>
  <c r="P21" i="30"/>
  <c r="B4" i="30"/>
  <c r="BB55" i="30"/>
  <c r="AJ18" i="30"/>
  <c r="Y25" i="30"/>
  <c r="AH23" i="30"/>
  <c r="AM25" i="30"/>
  <c r="AD26" i="30"/>
  <c r="X24" i="30"/>
  <c r="AV17" i="30"/>
  <c r="AC56" i="30"/>
  <c r="H19" i="30"/>
  <c r="AO53" i="30"/>
  <c r="Z31" i="30"/>
  <c r="I22" i="30"/>
  <c r="BA16" i="30"/>
  <c r="J13" i="30"/>
  <c r="R7" i="30"/>
  <c r="AR39" i="30"/>
  <c r="AF16" i="30"/>
  <c r="Q16" i="30"/>
  <c r="AB8" i="30"/>
  <c r="AU17" i="30"/>
  <c r="AJ15" i="30"/>
  <c r="AO8" i="30"/>
  <c r="AB11" i="30"/>
  <c r="AB18" i="30"/>
  <c r="BD12" i="30"/>
  <c r="U46" i="30"/>
  <c r="AX38" i="30"/>
  <c r="AP25" i="30"/>
  <c r="K31" i="30"/>
  <c r="R8" i="30"/>
  <c r="N8" i="30"/>
  <c r="D8" i="30"/>
  <c r="BD41" i="30"/>
  <c r="AM22" i="30"/>
  <c r="P6" i="30"/>
  <c r="AJ10" i="30"/>
  <c r="R6" i="30"/>
  <c r="B8" i="30"/>
  <c r="L23" i="30"/>
  <c r="C12" i="30"/>
  <c r="AK3" i="30"/>
  <c r="AD21" i="30"/>
  <c r="AF15" i="30"/>
  <c r="AL21" i="30"/>
  <c r="W14" i="30"/>
  <c r="AG29" i="30"/>
  <c r="Y31" i="30"/>
  <c r="AY15" i="30"/>
  <c r="AI37" i="30"/>
  <c r="X12" i="30"/>
  <c r="AH15" i="30"/>
  <c r="AI25" i="30"/>
  <c r="Q37" i="30"/>
  <c r="AC30" i="30"/>
  <c r="AZ24" i="30"/>
  <c r="W16" i="30"/>
  <c r="AB12" i="30"/>
  <c r="AS14" i="30"/>
  <c r="D5" i="30"/>
  <c r="AZ25" i="30"/>
  <c r="AL9" i="30"/>
  <c r="W18" i="30"/>
  <c r="AU49" i="30"/>
  <c r="N15" i="30"/>
  <c r="BC25" i="30"/>
  <c r="I9" i="30"/>
  <c r="BE39" i="30"/>
  <c r="AZ21" i="30"/>
  <c r="Y30" i="30"/>
  <c r="AJ9" i="30"/>
  <c r="Y57" i="30"/>
  <c r="AB27" i="30"/>
  <c r="AU37" i="30"/>
  <c r="BE27" i="30"/>
  <c r="C34" i="30"/>
  <c r="J38" i="30"/>
  <c r="BE17" i="30"/>
  <c r="D3" i="30"/>
  <c r="W32" i="30"/>
  <c r="AQ15" i="30"/>
  <c r="L6" i="30"/>
  <c r="AQ52" i="30"/>
  <c r="BA54" i="30"/>
  <c r="AD9" i="30"/>
  <c r="P17" i="30"/>
  <c r="AL3" i="30"/>
  <c r="AI7" i="30"/>
  <c r="D17" i="30"/>
  <c r="G13" i="30"/>
  <c r="AF32" i="30"/>
  <c r="E17" i="30"/>
  <c r="S7" i="30"/>
  <c r="AC22" i="30"/>
  <c r="AV25" i="30"/>
  <c r="J8" i="30"/>
  <c r="Q3" i="30"/>
  <c r="AB32" i="30"/>
  <c r="AO37" i="30"/>
  <c r="AZ16" i="30"/>
  <c r="AW22" i="30"/>
  <c r="AP10" i="30"/>
  <c r="AH6" i="30"/>
  <c r="I29" i="30"/>
  <c r="AK27" i="30"/>
  <c r="O28" i="30"/>
  <c r="BE30" i="30"/>
  <c r="AF10" i="30"/>
  <c r="K12" i="33"/>
  <c r="H12" i="33" s="1"/>
  <c r="B12" i="33" s="1"/>
  <c r="K13" i="33"/>
  <c r="H13" i="33" s="1"/>
  <c r="B13" i="33" s="1"/>
  <c r="K15" i="33"/>
  <c r="P15" i="33" s="1"/>
  <c r="K10" i="33"/>
  <c r="H10" i="33" s="1"/>
  <c r="B10" i="33" s="1"/>
  <c r="F59" i="25"/>
  <c r="Q59" i="25" s="1"/>
  <c r="P22" i="25"/>
  <c r="H22" i="25"/>
  <c r="B22" i="25" s="1"/>
  <c r="K13" i="25"/>
  <c r="H13" i="25" s="1"/>
  <c r="B13" i="25" s="1"/>
  <c r="G11" i="25"/>
  <c r="C11" i="25" s="1"/>
  <c r="G5" i="31"/>
  <c r="C5" i="31" s="1"/>
  <c r="K6" i="33"/>
  <c r="H6" i="33" s="1"/>
  <c r="B6" i="33" s="1"/>
  <c r="K14" i="25"/>
  <c r="H14" i="25" s="1"/>
  <c r="B14" i="25" s="1"/>
  <c r="K11" i="25"/>
  <c r="H18" i="25"/>
  <c r="B18" i="25" s="1"/>
  <c r="P18" i="25"/>
  <c r="H16" i="25"/>
  <c r="B16" i="25" s="1"/>
  <c r="P16" i="25"/>
  <c r="P28" i="25"/>
  <c r="H28" i="25"/>
  <c r="B28" i="25" s="1"/>
  <c r="H8" i="33"/>
  <c r="B8" i="33" s="1"/>
  <c r="P8" i="33"/>
  <c r="H17" i="25"/>
  <c r="B17" i="25" s="1"/>
  <c r="P17" i="25"/>
  <c r="P19" i="25"/>
  <c r="H19" i="25"/>
  <c r="B19" i="25" s="1"/>
  <c r="K7" i="33"/>
  <c r="P7" i="33" s="1"/>
  <c r="H14" i="33"/>
  <c r="B14" i="33" s="1"/>
  <c r="P14" i="33"/>
  <c r="K11" i="31"/>
  <c r="K3" i="33"/>
  <c r="K4" i="33"/>
  <c r="K5" i="33"/>
  <c r="R3" i="32"/>
  <c r="S3" i="32" s="1"/>
  <c r="K6" i="31"/>
  <c r="K9" i="31"/>
  <c r="K9" i="33"/>
  <c r="AI1" i="31"/>
  <c r="R9" i="33"/>
  <c r="S9" i="33" s="1"/>
  <c r="F9" i="33"/>
  <c r="R9" i="34"/>
  <c r="S9" i="34" s="1"/>
  <c r="F16" i="25"/>
  <c r="Q16" i="25" s="1"/>
  <c r="F41" i="25"/>
  <c r="Q41" i="25" s="1"/>
  <c r="R8" i="33"/>
  <c r="S8" i="33" s="1"/>
  <c r="F8" i="33"/>
  <c r="L8" i="33" s="1"/>
  <c r="R8" i="34"/>
  <c r="S8" i="34" s="1"/>
  <c r="F11" i="33"/>
  <c r="L11" i="33" s="1"/>
  <c r="R11" i="34"/>
  <c r="S11" i="34" s="1"/>
  <c r="R11" i="33"/>
  <c r="S11" i="33" s="1"/>
  <c r="S3" i="34"/>
  <c r="B11" i="33"/>
  <c r="R14" i="33"/>
  <c r="S14" i="33" s="1"/>
  <c r="R14" i="34"/>
  <c r="S14" i="34" s="1"/>
  <c r="F14" i="33"/>
  <c r="L14" i="33" s="1"/>
  <c r="R13" i="34"/>
  <c r="S13" i="34" s="1"/>
  <c r="F13" i="33"/>
  <c r="R13" i="33"/>
  <c r="S13" i="33" s="1"/>
  <c r="F3" i="33"/>
  <c r="R3" i="33"/>
  <c r="S3" i="33" s="1"/>
  <c r="R15" i="34"/>
  <c r="S15" i="34" s="1"/>
  <c r="F15" i="33"/>
  <c r="R15" i="33"/>
  <c r="S15" i="33" s="1"/>
  <c r="R7" i="33"/>
  <c r="S7" i="33" s="1"/>
  <c r="F7" i="33"/>
  <c r="R7" i="34"/>
  <c r="S7" i="34" s="1"/>
  <c r="F46" i="25"/>
  <c r="Q46" i="25" s="1"/>
  <c r="C6" i="33"/>
  <c r="C7" i="33"/>
  <c r="C5" i="33"/>
  <c r="C8" i="33"/>
  <c r="C3" i="33"/>
  <c r="C11" i="33"/>
  <c r="C15" i="33"/>
  <c r="C4" i="33"/>
  <c r="C12" i="33"/>
  <c r="C10" i="33"/>
  <c r="C14" i="33"/>
  <c r="C13" i="33"/>
  <c r="C9" i="33"/>
  <c r="R4" i="33"/>
  <c r="S4" i="33" s="1"/>
  <c r="R4" i="34"/>
  <c r="S4" i="34" s="1"/>
  <c r="F4" i="33"/>
  <c r="R5" i="33"/>
  <c r="S5" i="33" s="1"/>
  <c r="R5" i="34"/>
  <c r="S5" i="34" s="1"/>
  <c r="F5" i="33"/>
  <c r="F10" i="33"/>
  <c r="L10" i="33" s="1"/>
  <c r="R10" i="33"/>
  <c r="S10" i="33" s="1"/>
  <c r="R10" i="34"/>
  <c r="S10" i="34" s="1"/>
  <c r="F12" i="33"/>
  <c r="R12" i="34"/>
  <c r="S12" i="34" s="1"/>
  <c r="R12" i="33"/>
  <c r="S12" i="33" s="1"/>
  <c r="F6" i="33"/>
  <c r="L6" i="33" s="1"/>
  <c r="R6" i="34"/>
  <c r="S6" i="34" s="1"/>
  <c r="R6" i="33"/>
  <c r="S6" i="33" s="1"/>
  <c r="F35" i="25"/>
  <c r="Q35" i="25" s="1"/>
  <c r="F32" i="25"/>
  <c r="Q32" i="25" s="1"/>
  <c r="F10" i="25"/>
  <c r="Q10" i="25" s="1"/>
  <c r="F36" i="25"/>
  <c r="Q36" i="25" s="1"/>
  <c r="F4" i="25"/>
  <c r="F51" i="25"/>
  <c r="Q51" i="25" s="1"/>
  <c r="F43" i="25"/>
  <c r="Q43" i="25" s="1"/>
  <c r="F49" i="25"/>
  <c r="Q49" i="25" s="1"/>
  <c r="F18" i="25"/>
  <c r="Q18" i="25" s="1"/>
  <c r="F47" i="25"/>
  <c r="Q47" i="25" s="1"/>
  <c r="F15" i="25"/>
  <c r="Q15" i="25" s="1"/>
  <c r="F52" i="25"/>
  <c r="Q52" i="25" s="1"/>
  <c r="F9" i="25"/>
  <c r="F23" i="25"/>
  <c r="Q23" i="25" s="1"/>
  <c r="F20" i="25"/>
  <c r="Q20" i="25" s="1"/>
  <c r="F40" i="25"/>
  <c r="Q40" i="25" s="1"/>
  <c r="F39" i="25"/>
  <c r="Q39" i="25" s="1"/>
  <c r="F17" i="25"/>
  <c r="Q17" i="25" s="1"/>
  <c r="F21" i="25"/>
  <c r="Q21" i="25" s="1"/>
  <c r="F22" i="25"/>
  <c r="Q22" i="25" s="1"/>
  <c r="F13" i="25"/>
  <c r="Q13" i="25" s="1"/>
  <c r="F37" i="25"/>
  <c r="Q37" i="25" s="1"/>
  <c r="F27" i="25"/>
  <c r="Q27" i="25" s="1"/>
  <c r="F44" i="25"/>
  <c r="Q44" i="25" s="1"/>
  <c r="F33" i="25"/>
  <c r="Q33" i="25" s="1"/>
  <c r="F8" i="25"/>
  <c r="Q8" i="25" s="1"/>
  <c r="F42" i="25"/>
  <c r="Q42" i="25" s="1"/>
  <c r="F12" i="25"/>
  <c r="Q12" i="25" s="1"/>
  <c r="F45" i="25"/>
  <c r="Q45" i="25" s="1"/>
  <c r="F55" i="25"/>
  <c r="Q55" i="25" s="1"/>
  <c r="F34" i="25"/>
  <c r="Q34" i="25" s="1"/>
  <c r="F11" i="25"/>
  <c r="F38" i="25"/>
  <c r="Q38" i="25" s="1"/>
  <c r="F58" i="25"/>
  <c r="Q58" i="25" s="1"/>
  <c r="F24" i="25"/>
  <c r="Q24" i="25" s="1"/>
  <c r="F19" i="25"/>
  <c r="Q19" i="25" s="1"/>
  <c r="F28" i="25"/>
  <c r="Q28" i="25" s="1"/>
  <c r="F57" i="25"/>
  <c r="Q57" i="25" s="1"/>
  <c r="F53" i="25"/>
  <c r="Q53" i="25" s="1"/>
  <c r="F50" i="25"/>
  <c r="Q50" i="25" s="1"/>
  <c r="F29" i="25"/>
  <c r="Q29" i="25" s="1"/>
  <c r="F48" i="25"/>
  <c r="Q48" i="25" s="1"/>
  <c r="F26" i="25"/>
  <c r="Q26" i="25" s="1"/>
  <c r="F25" i="25"/>
  <c r="F6" i="25"/>
  <c r="Q6" i="25" s="1"/>
  <c r="F7" i="25"/>
  <c r="Q7" i="25" s="1"/>
  <c r="F30" i="25"/>
  <c r="Q30" i="25" s="1"/>
  <c r="F56" i="25"/>
  <c r="Q56" i="25" s="1"/>
  <c r="F54" i="25"/>
  <c r="Q54" i="25" s="1"/>
  <c r="F14" i="25"/>
  <c r="Q14" i="25" s="1"/>
  <c r="F5" i="25"/>
  <c r="G15" i="31"/>
  <c r="C15" i="31" s="1"/>
  <c r="G11" i="31"/>
  <c r="R8" i="31"/>
  <c r="S8" i="31" s="1"/>
  <c r="F8" i="31"/>
  <c r="R8" i="32"/>
  <c r="S8" i="32" s="1"/>
  <c r="R10" i="32"/>
  <c r="S10" i="32" s="1"/>
  <c r="R10" i="31"/>
  <c r="S10" i="31" s="1"/>
  <c r="F10" i="31"/>
  <c r="K3" i="31"/>
  <c r="K3" i="32" s="1"/>
  <c r="F3" i="31"/>
  <c r="F3" i="32" s="1"/>
  <c r="R3" i="31"/>
  <c r="S3" i="31" s="1"/>
  <c r="F9" i="31"/>
  <c r="R9" i="31"/>
  <c r="S9" i="31" s="1"/>
  <c r="R9" i="32"/>
  <c r="S9" i="32" s="1"/>
  <c r="R14" i="31"/>
  <c r="S14" i="31" s="1"/>
  <c r="F14" i="31"/>
  <c r="R14" i="32"/>
  <c r="S14" i="32" s="1"/>
  <c r="R13" i="31"/>
  <c r="S13" i="31" s="1"/>
  <c r="R13" i="32"/>
  <c r="S13" i="32" s="1"/>
  <c r="F13" i="31"/>
  <c r="R11" i="32"/>
  <c r="S11" i="32" s="1"/>
  <c r="F11" i="31"/>
  <c r="R11" i="31"/>
  <c r="S11" i="31" s="1"/>
  <c r="R15" i="32"/>
  <c r="S15" i="32" s="1"/>
  <c r="R15" i="31"/>
  <c r="S15" i="31" s="1"/>
  <c r="F15" i="31"/>
  <c r="R7" i="31"/>
  <c r="S7" i="31" s="1"/>
  <c r="R7" i="32"/>
  <c r="S7" i="32" s="1"/>
  <c r="F7" i="31"/>
  <c r="R4" i="31"/>
  <c r="S4" i="31" s="1"/>
  <c r="R4" i="32"/>
  <c r="S4" i="32" s="1"/>
  <c r="F4" i="31"/>
  <c r="R5" i="32"/>
  <c r="S5" i="32" s="1"/>
  <c r="R5" i="31"/>
  <c r="S5" i="31" s="1"/>
  <c r="F5" i="31"/>
  <c r="R6" i="32"/>
  <c r="S6" i="32" s="1"/>
  <c r="R6" i="31"/>
  <c r="S6" i="31" s="1"/>
  <c r="F6" i="31"/>
  <c r="R12" i="31"/>
  <c r="S12" i="31" s="1"/>
  <c r="R12" i="32"/>
  <c r="S12" i="32" s="1"/>
  <c r="F12" i="31"/>
  <c r="K10" i="31"/>
  <c r="K15" i="31"/>
  <c r="G14" i="31"/>
  <c r="C14" i="31" s="1"/>
  <c r="G6" i="31"/>
  <c r="C6" i="31" s="1"/>
  <c r="G9" i="31"/>
  <c r="G10" i="31"/>
  <c r="G13" i="31"/>
  <c r="K5" i="31"/>
  <c r="G4" i="31"/>
  <c r="K12" i="31"/>
  <c r="G8" i="31"/>
  <c r="G7" i="31"/>
  <c r="G12" i="31"/>
  <c r="K14" i="31"/>
  <c r="K13" i="31"/>
  <c r="K8" i="31"/>
  <c r="K4" i="31"/>
  <c r="K7" i="31"/>
  <c r="G3" i="31"/>
  <c r="G3" i="32" s="1"/>
  <c r="P37" i="25"/>
  <c r="P20" i="25"/>
  <c r="K15" i="25"/>
  <c r="K8" i="25"/>
  <c r="H37" i="25"/>
  <c r="B37" i="25" s="1"/>
  <c r="H20" i="25"/>
  <c r="B20" i="25" s="1"/>
  <c r="K9" i="25"/>
  <c r="K5" i="25"/>
  <c r="K4" i="25"/>
  <c r="K10" i="25"/>
  <c r="K6" i="25"/>
  <c r="K7" i="25"/>
  <c r="Q31" i="25"/>
  <c r="N3" i="16"/>
  <c r="N10" i="16" s="1"/>
  <c r="N4" i="16"/>
  <c r="N8" i="16"/>
  <c r="N7" i="16"/>
  <c r="B56" i="24"/>
  <c r="B46" i="24"/>
  <c r="B30" i="24"/>
  <c r="B19" i="24"/>
  <c r="B3" i="24"/>
  <c r="B8" i="24"/>
  <c r="B28" i="24"/>
  <c r="B11" i="24"/>
  <c r="B4" i="24"/>
  <c r="B6" i="24"/>
  <c r="B49" i="24"/>
  <c r="B42" i="24"/>
  <c r="B41" i="24"/>
  <c r="B35" i="24"/>
  <c r="B37" i="24"/>
  <c r="B22" i="24"/>
  <c r="B23" i="24"/>
  <c r="B13" i="24"/>
  <c r="C2" i="24"/>
  <c r="B26" i="24"/>
  <c r="B25" i="24"/>
  <c r="B14" i="24"/>
  <c r="B31" i="24"/>
  <c r="B20" i="24"/>
  <c r="B53" i="24"/>
  <c r="B44" i="24"/>
  <c r="B54" i="24"/>
  <c r="B43" i="24"/>
  <c r="B48" i="24"/>
  <c r="B52" i="24"/>
  <c r="B51" i="24"/>
  <c r="B16" i="24"/>
  <c r="B5" i="24"/>
  <c r="B24" i="24"/>
  <c r="B36" i="24"/>
  <c r="B50" i="24"/>
  <c r="B10" i="24"/>
  <c r="B12" i="24"/>
  <c r="B55" i="24"/>
  <c r="B47" i="24"/>
  <c r="B32" i="24"/>
  <c r="B34" i="24"/>
  <c r="B33" i="24"/>
  <c r="B40" i="24"/>
  <c r="B7" i="24"/>
  <c r="B27" i="24"/>
  <c r="B21" i="24"/>
  <c r="B29" i="24"/>
  <c r="B38" i="24"/>
  <c r="B45" i="24"/>
  <c r="B39" i="24"/>
  <c r="B18" i="24"/>
  <c r="B9" i="24"/>
  <c r="B17" i="24"/>
  <c r="B15" i="24"/>
  <c r="G14" i="37" a="1"/>
  <c r="AJ1" i="31" a="1"/>
  <c r="D14" i="37" a="1"/>
  <c r="G14" i="37" l="1"/>
  <c r="P14" i="25"/>
  <c r="D14" i="37"/>
  <c r="N14" i="25"/>
  <c r="AJ1" i="31"/>
  <c r="L15" i="33"/>
  <c r="L13" i="33"/>
  <c r="P12" i="33"/>
  <c r="L12" i="33"/>
  <c r="P11" i="25"/>
  <c r="H11" i="25"/>
  <c r="P11" i="31"/>
  <c r="L7" i="33"/>
  <c r="Q25" i="25"/>
  <c r="M25" i="25"/>
  <c r="Q11" i="25"/>
  <c r="P3" i="25"/>
  <c r="Q3" i="25"/>
  <c r="P10" i="33"/>
  <c r="P13" i="33"/>
  <c r="H15" i="33"/>
  <c r="B15" i="33" s="1"/>
  <c r="N15" i="33" s="1"/>
  <c r="P6" i="33"/>
  <c r="P13" i="25"/>
  <c r="C11" i="31"/>
  <c r="C11" i="32" s="1"/>
  <c r="L5" i="33"/>
  <c r="L9" i="33"/>
  <c r="H7" i="33"/>
  <c r="B7" i="33" s="1"/>
  <c r="N7" i="33" s="1"/>
  <c r="H5" i="33"/>
  <c r="B5" i="33" s="1"/>
  <c r="N5" i="33" s="1"/>
  <c r="P5" i="33"/>
  <c r="H4" i="33"/>
  <c r="B4" i="33" s="1"/>
  <c r="N4" i="33" s="1"/>
  <c r="P4" i="33"/>
  <c r="P3" i="33"/>
  <c r="H3" i="33"/>
  <c r="K3" i="34"/>
  <c r="K4" i="34" s="1"/>
  <c r="K5" i="34" s="1"/>
  <c r="K6" i="34" s="1"/>
  <c r="K7" i="34" s="1"/>
  <c r="K8" i="34" s="1"/>
  <c r="K9" i="34" s="1"/>
  <c r="K10" i="34" s="1"/>
  <c r="K11" i="34" s="1"/>
  <c r="K12" i="34" s="1"/>
  <c r="K13" i="34" s="1"/>
  <c r="K14" i="34" s="1"/>
  <c r="K15" i="34" s="1"/>
  <c r="P9" i="33"/>
  <c r="H9" i="33"/>
  <c r="B9" i="33" s="1"/>
  <c r="N9" i="33" s="1"/>
  <c r="M12" i="33"/>
  <c r="N12" i="33"/>
  <c r="M8" i="33"/>
  <c r="N8" i="33"/>
  <c r="C11" i="34"/>
  <c r="C12" i="34" s="1"/>
  <c r="O11" i="33"/>
  <c r="Q11" i="33"/>
  <c r="M14" i="33"/>
  <c r="M6" i="33"/>
  <c r="N6" i="33"/>
  <c r="C9" i="34"/>
  <c r="C10" i="34" s="1"/>
  <c r="O9" i="33"/>
  <c r="Q9" i="33"/>
  <c r="C3" i="34"/>
  <c r="C4" i="34" s="1"/>
  <c r="O3" i="33"/>
  <c r="Q3" i="33"/>
  <c r="M11" i="33"/>
  <c r="N11" i="33"/>
  <c r="C13" i="34"/>
  <c r="C14" i="34" s="1"/>
  <c r="O13" i="33"/>
  <c r="Q13" i="33"/>
  <c r="O8" i="33"/>
  <c r="Q8" i="33"/>
  <c r="F3" i="34"/>
  <c r="F4" i="34" s="1"/>
  <c r="F5" i="34" s="1"/>
  <c r="F6" i="34" s="1"/>
  <c r="F7" i="34" s="1"/>
  <c r="F8" i="34" s="1"/>
  <c r="F9" i="34" s="1"/>
  <c r="F10" i="34" s="1"/>
  <c r="F11" i="34" s="1"/>
  <c r="F12" i="34" s="1"/>
  <c r="F13" i="34" s="1"/>
  <c r="F14" i="34" s="1"/>
  <c r="F15" i="34" s="1"/>
  <c r="L3" i="33"/>
  <c r="L3" i="34" s="1"/>
  <c r="Q14" i="33"/>
  <c r="O14" i="33"/>
  <c r="C5" i="34"/>
  <c r="C6" i="34" s="1"/>
  <c r="O5" i="33"/>
  <c r="Q5" i="33"/>
  <c r="O10" i="33"/>
  <c r="Q10" i="33"/>
  <c r="C7" i="34"/>
  <c r="C8" i="34" s="1"/>
  <c r="O7" i="33"/>
  <c r="Q7" i="33"/>
  <c r="M13" i="33"/>
  <c r="N13" i="33"/>
  <c r="L4" i="33"/>
  <c r="Q12" i="33"/>
  <c r="O12" i="33"/>
  <c r="O6" i="33"/>
  <c r="Q6" i="33"/>
  <c r="O4" i="33"/>
  <c r="Q4" i="33"/>
  <c r="M10" i="33"/>
  <c r="N10" i="33"/>
  <c r="C15" i="34"/>
  <c r="O15" i="33"/>
  <c r="Q15" i="33"/>
  <c r="N14" i="33"/>
  <c r="H11" i="31"/>
  <c r="B11" i="31" s="1"/>
  <c r="P9" i="31"/>
  <c r="K4" i="32"/>
  <c r="K5" i="32" s="1"/>
  <c r="K6" i="32" s="1"/>
  <c r="K7" i="32" s="1"/>
  <c r="K8" i="32" s="1"/>
  <c r="K9" i="32" s="1"/>
  <c r="K10" i="32" s="1"/>
  <c r="K11" i="32" s="1"/>
  <c r="K12" i="32" s="1"/>
  <c r="K13" i="32" s="1"/>
  <c r="K14" i="32" s="1"/>
  <c r="K15" i="32" s="1"/>
  <c r="C13" i="31"/>
  <c r="O13" i="31" s="1"/>
  <c r="P6" i="31"/>
  <c r="C15" i="32"/>
  <c r="L6" i="31"/>
  <c r="C5" i="32"/>
  <c r="C6" i="32" s="1"/>
  <c r="Q4" i="25"/>
  <c r="L10" i="31"/>
  <c r="L3" i="31"/>
  <c r="L3" i="32" s="1"/>
  <c r="C9" i="31"/>
  <c r="Q9" i="31" s="1"/>
  <c r="F4" i="32"/>
  <c r="F5" i="32" s="1"/>
  <c r="F6" i="32" s="1"/>
  <c r="F7" i="32" s="1"/>
  <c r="F8" i="32" s="1"/>
  <c r="F9" i="32" s="1"/>
  <c r="L5" i="31"/>
  <c r="C7" i="31"/>
  <c r="H3" i="31"/>
  <c r="H3" i="32" s="1"/>
  <c r="P3" i="32"/>
  <c r="L14" i="31"/>
  <c r="C8" i="31"/>
  <c r="C10" i="31"/>
  <c r="L12" i="31"/>
  <c r="H9" i="31"/>
  <c r="B9" i="31" s="1"/>
  <c r="C4" i="31"/>
  <c r="H6" i="31"/>
  <c r="B6" i="31" s="1"/>
  <c r="L9" i="31"/>
  <c r="L11" i="31"/>
  <c r="H14" i="31"/>
  <c r="B14" i="31" s="1"/>
  <c r="N14" i="31" s="1"/>
  <c r="C12" i="31"/>
  <c r="H5" i="31"/>
  <c r="H15" i="31"/>
  <c r="B15" i="31" s="1"/>
  <c r="H8" i="31"/>
  <c r="B8" i="31" s="1"/>
  <c r="H13" i="31"/>
  <c r="B13" i="31" s="1"/>
  <c r="H4" i="31"/>
  <c r="Q14" i="31"/>
  <c r="L8" i="31"/>
  <c r="L13" i="31"/>
  <c r="H12" i="31"/>
  <c r="B12" i="31" s="1"/>
  <c r="H10" i="31"/>
  <c r="B10" i="31" s="1"/>
  <c r="L7" i="31"/>
  <c r="L15" i="31"/>
  <c r="Q15" i="31"/>
  <c r="H7" i="31"/>
  <c r="B7" i="31" s="1"/>
  <c r="L4" i="31"/>
  <c r="P3" i="31"/>
  <c r="Q6" i="31"/>
  <c r="Q5" i="31"/>
  <c r="O15" i="31"/>
  <c r="C3" i="31"/>
  <c r="C3" i="32" s="1"/>
  <c r="P15" i="31"/>
  <c r="P10" i="31"/>
  <c r="P13" i="31"/>
  <c r="P14" i="31"/>
  <c r="P12" i="31"/>
  <c r="P4" i="31"/>
  <c r="P5" i="31"/>
  <c r="P8" i="31"/>
  <c r="P7" i="31"/>
  <c r="O6" i="31"/>
  <c r="O14" i="31"/>
  <c r="O5" i="31"/>
  <c r="Q5" i="25"/>
  <c r="Q9" i="25"/>
  <c r="W3" i="25"/>
  <c r="N28" i="25"/>
  <c r="L28" i="25"/>
  <c r="N54" i="25"/>
  <c r="L54" i="25"/>
  <c r="N49" i="25"/>
  <c r="L49" i="25"/>
  <c r="N56" i="25"/>
  <c r="L56" i="25"/>
  <c r="L6" i="25"/>
  <c r="N24" i="25"/>
  <c r="L24" i="25"/>
  <c r="L11" i="25"/>
  <c r="N20" i="25"/>
  <c r="L20" i="25"/>
  <c r="N43" i="25"/>
  <c r="L43" i="25"/>
  <c r="L10" i="25"/>
  <c r="P5" i="25"/>
  <c r="N58" i="25"/>
  <c r="L58" i="25"/>
  <c r="L7" i="25"/>
  <c r="N18" i="25"/>
  <c r="L18" i="25"/>
  <c r="P4" i="25"/>
  <c r="N35" i="25"/>
  <c r="L35" i="25"/>
  <c r="N53" i="25"/>
  <c r="L53" i="25"/>
  <c r="N34" i="25"/>
  <c r="L34" i="25"/>
  <c r="N46" i="25"/>
  <c r="L46" i="25"/>
  <c r="L8" i="25"/>
  <c r="N51" i="25"/>
  <c r="L51" i="25"/>
  <c r="N32" i="25"/>
  <c r="L32" i="25"/>
  <c r="P9" i="25"/>
  <c r="N48" i="25"/>
  <c r="L48" i="25"/>
  <c r="N55" i="25"/>
  <c r="L55" i="25"/>
  <c r="N31" i="25"/>
  <c r="L31" i="25"/>
  <c r="N33" i="25"/>
  <c r="L33" i="25"/>
  <c r="N23" i="25"/>
  <c r="L23" i="25"/>
  <c r="L4" i="25"/>
  <c r="N36" i="25"/>
  <c r="L36" i="25"/>
  <c r="N39" i="25"/>
  <c r="L39" i="25"/>
  <c r="P10" i="25"/>
  <c r="N40" i="25"/>
  <c r="L40" i="25"/>
  <c r="N41" i="25"/>
  <c r="L41" i="25"/>
  <c r="N29" i="25"/>
  <c r="L29" i="25"/>
  <c r="N45" i="25"/>
  <c r="L45" i="25"/>
  <c r="N22" i="25"/>
  <c r="L22" i="25"/>
  <c r="N44" i="25"/>
  <c r="L44" i="25"/>
  <c r="L9" i="25"/>
  <c r="N59" i="25"/>
  <c r="L59" i="25"/>
  <c r="N30" i="25"/>
  <c r="L30" i="25"/>
  <c r="N47" i="25"/>
  <c r="L47" i="25"/>
  <c r="N38" i="25"/>
  <c r="L38" i="25"/>
  <c r="N16" i="25"/>
  <c r="L16" i="25"/>
  <c r="N25" i="25"/>
  <c r="L25" i="25"/>
  <c r="N50" i="25"/>
  <c r="L50" i="25"/>
  <c r="N12" i="25"/>
  <c r="L12" i="25"/>
  <c r="N21" i="25"/>
  <c r="L21" i="25"/>
  <c r="N27" i="25"/>
  <c r="L27" i="25"/>
  <c r="N52" i="25"/>
  <c r="L52" i="25"/>
  <c r="P7" i="25"/>
  <c r="P8" i="25"/>
  <c r="L14" i="25"/>
  <c r="N13" i="25"/>
  <c r="L13" i="25"/>
  <c r="N19" i="25"/>
  <c r="L19" i="25"/>
  <c r="L5" i="25"/>
  <c r="N26" i="25"/>
  <c r="L26" i="25"/>
  <c r="N57" i="25"/>
  <c r="L57" i="25"/>
  <c r="N42" i="25"/>
  <c r="L42" i="25"/>
  <c r="N17" i="25"/>
  <c r="L17" i="25"/>
  <c r="N37" i="25"/>
  <c r="L37" i="25"/>
  <c r="L15" i="25"/>
  <c r="P6" i="25"/>
  <c r="P15" i="25"/>
  <c r="H8" i="25"/>
  <c r="H15" i="25"/>
  <c r="H9" i="25"/>
  <c r="H7" i="25"/>
  <c r="Z3" i="25"/>
  <c r="H6" i="25"/>
  <c r="H10" i="25"/>
  <c r="H4" i="25"/>
  <c r="B4" i="25" s="1"/>
  <c r="H5" i="25"/>
  <c r="O11" i="25"/>
  <c r="M53" i="25"/>
  <c r="O53" i="25"/>
  <c r="M34" i="25"/>
  <c r="O34" i="25"/>
  <c r="M46" i="25"/>
  <c r="O46" i="25"/>
  <c r="O8" i="25"/>
  <c r="M51" i="25"/>
  <c r="O51" i="25"/>
  <c r="M32" i="25"/>
  <c r="O32" i="25"/>
  <c r="O10" i="25"/>
  <c r="M55" i="25"/>
  <c r="O55" i="25"/>
  <c r="M33" i="25"/>
  <c r="O33" i="25"/>
  <c r="M23" i="25"/>
  <c r="O23" i="25"/>
  <c r="O4" i="25"/>
  <c r="M36" i="25"/>
  <c r="O36" i="25"/>
  <c r="M24" i="25"/>
  <c r="O24" i="25"/>
  <c r="M41" i="25"/>
  <c r="O41" i="25"/>
  <c r="M16" i="25"/>
  <c r="O16" i="25"/>
  <c r="M29" i="25"/>
  <c r="O29" i="25"/>
  <c r="M45" i="25"/>
  <c r="O45" i="25"/>
  <c r="M22" i="25"/>
  <c r="O22" i="25"/>
  <c r="M44" i="25"/>
  <c r="O44" i="25"/>
  <c r="M59" i="25"/>
  <c r="O59" i="25"/>
  <c r="M20" i="25"/>
  <c r="O20" i="25"/>
  <c r="M48" i="25"/>
  <c r="O48" i="25"/>
  <c r="M31" i="25"/>
  <c r="O31" i="25"/>
  <c r="O25" i="25"/>
  <c r="M50" i="25"/>
  <c r="O50" i="25"/>
  <c r="M12" i="25"/>
  <c r="O12" i="25"/>
  <c r="M21" i="25"/>
  <c r="O21" i="25"/>
  <c r="M27" i="25"/>
  <c r="O27" i="25"/>
  <c r="M52" i="25"/>
  <c r="O52" i="25"/>
  <c r="M56" i="25"/>
  <c r="O56" i="25"/>
  <c r="M42" i="25"/>
  <c r="O42" i="25"/>
  <c r="M17" i="25"/>
  <c r="O17" i="25"/>
  <c r="M37" i="25"/>
  <c r="O37" i="25"/>
  <c r="O15" i="25"/>
  <c r="O6" i="25"/>
  <c r="M35" i="25"/>
  <c r="O35" i="25"/>
  <c r="M57" i="25"/>
  <c r="O57" i="25"/>
  <c r="M14" i="25"/>
  <c r="O14" i="25"/>
  <c r="M30" i="25"/>
  <c r="O30" i="25"/>
  <c r="M28" i="25"/>
  <c r="O28" i="25"/>
  <c r="M58" i="25"/>
  <c r="O58" i="25"/>
  <c r="M39" i="25"/>
  <c r="O39" i="25"/>
  <c r="M13" i="25"/>
  <c r="O13" i="25"/>
  <c r="M47" i="25"/>
  <c r="O47" i="25"/>
  <c r="O5" i="25"/>
  <c r="M43" i="25"/>
  <c r="O43" i="25"/>
  <c r="M26" i="25"/>
  <c r="O26" i="25"/>
  <c r="M54" i="25"/>
  <c r="O54" i="25"/>
  <c r="O7" i="25"/>
  <c r="M19" i="25"/>
  <c r="O19" i="25"/>
  <c r="M38" i="25"/>
  <c r="O38" i="25"/>
  <c r="M40" i="25"/>
  <c r="O40" i="25"/>
  <c r="M49" i="25"/>
  <c r="O49" i="25"/>
  <c r="M18" i="25"/>
  <c r="O18" i="25"/>
  <c r="O9" i="25"/>
  <c r="N5" i="16"/>
  <c r="N6" i="16"/>
  <c r="O4" i="16"/>
  <c r="D15" i="37" a="1"/>
  <c r="G15" i="37" a="1"/>
  <c r="G15" i="37" l="1"/>
  <c r="D15" i="37"/>
  <c r="B5" i="25"/>
  <c r="N5" i="25" s="1"/>
  <c r="B10" i="25"/>
  <c r="N10" i="25" s="1"/>
  <c r="B6" i="25"/>
  <c r="N6" i="25" s="1"/>
  <c r="B7" i="25"/>
  <c r="M7" i="25" s="1"/>
  <c r="B9" i="25"/>
  <c r="M9" i="25" s="1"/>
  <c r="B15" i="25"/>
  <c r="M15" i="25" s="1"/>
  <c r="B8" i="25"/>
  <c r="N8" i="25" s="1"/>
  <c r="B11" i="25"/>
  <c r="N11" i="25" s="1"/>
  <c r="N4" i="25"/>
  <c r="M4" i="25"/>
  <c r="Y3" i="25"/>
  <c r="N3" i="25"/>
  <c r="M15" i="33"/>
  <c r="O11" i="31"/>
  <c r="Q11" i="31"/>
  <c r="N11" i="31"/>
  <c r="M7" i="33"/>
  <c r="M9" i="33"/>
  <c r="M5" i="33"/>
  <c r="M4" i="33"/>
  <c r="H3" i="34"/>
  <c r="H4" i="34" s="1"/>
  <c r="H5" i="34" s="1"/>
  <c r="H6" i="34" s="1"/>
  <c r="H7" i="34" s="1"/>
  <c r="H8" i="34" s="1"/>
  <c r="H9" i="34" s="1"/>
  <c r="H10" i="34" s="1"/>
  <c r="H11" i="34" s="1"/>
  <c r="H12" i="34" s="1"/>
  <c r="H13" i="34" s="1"/>
  <c r="H14" i="34" s="1"/>
  <c r="H15" i="34" s="1"/>
  <c r="B3" i="33"/>
  <c r="L4" i="34"/>
  <c r="L5" i="34" s="1"/>
  <c r="L6" i="34" s="1"/>
  <c r="L7" i="34" s="1"/>
  <c r="L8" i="34" s="1"/>
  <c r="L9" i="34" s="1"/>
  <c r="L10" i="34" s="1"/>
  <c r="L11" i="34" s="1"/>
  <c r="L12" i="34" s="1"/>
  <c r="L13" i="34" s="1"/>
  <c r="L14" i="34" s="1"/>
  <c r="L15" i="34" s="1"/>
  <c r="M11" i="31"/>
  <c r="Q13" i="31"/>
  <c r="O9" i="31"/>
  <c r="N9" i="31"/>
  <c r="O15" i="34"/>
  <c r="G4" i="32"/>
  <c r="P4" i="32" s="1"/>
  <c r="P3" i="34"/>
  <c r="M7" i="31"/>
  <c r="C12" i="32"/>
  <c r="C7" i="32"/>
  <c r="O7" i="32" s="1"/>
  <c r="O3" i="34"/>
  <c r="Q3" i="34"/>
  <c r="O6" i="34"/>
  <c r="M9" i="31"/>
  <c r="P4" i="34"/>
  <c r="M13" i="31"/>
  <c r="Q8" i="31"/>
  <c r="C9" i="32"/>
  <c r="C10" i="32" s="1"/>
  <c r="O11" i="34"/>
  <c r="N8" i="31"/>
  <c r="M6" i="31"/>
  <c r="M10" i="31"/>
  <c r="O5" i="34"/>
  <c r="Q4" i="31"/>
  <c r="C13" i="32"/>
  <c r="C14" i="32" s="1"/>
  <c r="C4" i="32"/>
  <c r="Q3" i="31"/>
  <c r="Q7" i="31"/>
  <c r="M14" i="31"/>
  <c r="F10" i="32"/>
  <c r="F11" i="32" s="1"/>
  <c r="O5" i="32"/>
  <c r="N7" i="31"/>
  <c r="N6" i="31"/>
  <c r="L4" i="32"/>
  <c r="L5" i="32" s="1"/>
  <c r="L6" i="32" s="1"/>
  <c r="L7" i="32" s="1"/>
  <c r="L8" i="32" s="1"/>
  <c r="L9" i="32" s="1"/>
  <c r="L10" i="32" s="1"/>
  <c r="L11" i="32" s="1"/>
  <c r="L12" i="32" s="1"/>
  <c r="L13" i="32" s="1"/>
  <c r="L14" i="32" s="1"/>
  <c r="L15" i="32" s="1"/>
  <c r="N12" i="31"/>
  <c r="O4" i="31"/>
  <c r="O6" i="32"/>
  <c r="M15" i="31"/>
  <c r="Q12" i="31"/>
  <c r="N15" i="31"/>
  <c r="M12" i="31"/>
  <c r="B5" i="31"/>
  <c r="Q10" i="31"/>
  <c r="O10" i="31"/>
  <c r="O12" i="31"/>
  <c r="B4" i="31"/>
  <c r="B3" i="31"/>
  <c r="B3" i="32" s="1"/>
  <c r="H4" i="32"/>
  <c r="H5" i="32" s="1"/>
  <c r="H6" i="32" s="1"/>
  <c r="H7" i="32" s="1"/>
  <c r="H8" i="32" s="1"/>
  <c r="H9" i="32" s="1"/>
  <c r="H10" i="32" s="1"/>
  <c r="H11" i="32" s="1"/>
  <c r="H12" i="32" s="1"/>
  <c r="H13" i="32" s="1"/>
  <c r="H14" i="32" s="1"/>
  <c r="H15" i="32" s="1"/>
  <c r="M8" i="31"/>
  <c r="N10" i="31"/>
  <c r="N13" i="31"/>
  <c r="O3" i="31"/>
  <c r="O8" i="31"/>
  <c r="O7" i="31"/>
  <c r="O3" i="25"/>
  <c r="AA3" i="25"/>
  <c r="G16" i="37" a="1"/>
  <c r="D16" i="37" a="1"/>
  <c r="G16" i="37" l="1"/>
  <c r="D16" i="37"/>
  <c r="M10" i="25"/>
  <c r="M8" i="25"/>
  <c r="M11" i="25"/>
  <c r="N7" i="25"/>
  <c r="N9" i="25"/>
  <c r="M6" i="25"/>
  <c r="M5" i="25"/>
  <c r="V3" i="25"/>
  <c r="AB3" i="25" s="1"/>
  <c r="AC4" i="25" s="1"/>
  <c r="X3" i="25"/>
  <c r="N15" i="25"/>
  <c r="M3" i="33"/>
  <c r="B3" i="34"/>
  <c r="B4" i="34" s="1"/>
  <c r="B5" i="34" s="1"/>
  <c r="B6" i="34" s="1"/>
  <c r="B7" i="34" s="1"/>
  <c r="B8" i="34" s="1"/>
  <c r="B9" i="34" s="1"/>
  <c r="B10" i="34" s="1"/>
  <c r="B11" i="34" s="1"/>
  <c r="B12" i="34" s="1"/>
  <c r="B13" i="34" s="1"/>
  <c r="B14" i="34" s="1"/>
  <c r="B15" i="34" s="1"/>
  <c r="N3" i="33"/>
  <c r="G5" i="32"/>
  <c r="Q5" i="32" s="1"/>
  <c r="C8" i="32"/>
  <c r="O8" i="32" s="1"/>
  <c r="O9" i="32"/>
  <c r="O13" i="34"/>
  <c r="P5" i="34"/>
  <c r="O7" i="34"/>
  <c r="O9" i="34"/>
  <c r="O4" i="34"/>
  <c r="Q4" i="34"/>
  <c r="O12" i="34"/>
  <c r="Q5" i="34"/>
  <c r="Q3" i="32"/>
  <c r="O3" i="32"/>
  <c r="N3" i="31"/>
  <c r="M3" i="31"/>
  <c r="N5" i="31"/>
  <c r="M5" i="31"/>
  <c r="N4" i="31"/>
  <c r="M3" i="32"/>
  <c r="M4" i="31"/>
  <c r="O10" i="32"/>
  <c r="Q4" i="32"/>
  <c r="O4" i="32"/>
  <c r="F12" i="32"/>
  <c r="O11" i="32"/>
  <c r="G17" i="37" a="1"/>
  <c r="D17" i="37" a="1"/>
  <c r="G17" i="37" l="1"/>
  <c r="D17" i="37"/>
  <c r="N3" i="34"/>
  <c r="M3" i="34"/>
  <c r="G6" i="32"/>
  <c r="P6" i="32" s="1"/>
  <c r="P5" i="32"/>
  <c r="N6" i="34"/>
  <c r="N5" i="34"/>
  <c r="M5" i="34"/>
  <c r="M4" i="34"/>
  <c r="N4" i="34"/>
  <c r="O14" i="34"/>
  <c r="O8" i="34"/>
  <c r="P6" i="34"/>
  <c r="Q6" i="34"/>
  <c r="O10" i="34"/>
  <c r="B4" i="32"/>
  <c r="B5" i="32" s="1"/>
  <c r="F13" i="32"/>
  <c r="O12" i="32"/>
  <c r="N3" i="32"/>
  <c r="G18" i="37" a="1"/>
  <c r="D18" i="37" a="1"/>
  <c r="G18" i="37" l="1"/>
  <c r="D18" i="37"/>
  <c r="G7" i="32"/>
  <c r="Q7" i="32" s="1"/>
  <c r="Q6" i="32"/>
  <c r="M6" i="34"/>
  <c r="M7" i="34"/>
  <c r="M8" i="34"/>
  <c r="N7" i="34"/>
  <c r="P7" i="34"/>
  <c r="Q7" i="34"/>
  <c r="M4" i="32"/>
  <c r="N4" i="32"/>
  <c r="B6" i="32"/>
  <c r="M5" i="32"/>
  <c r="N5" i="32"/>
  <c r="O13" i="32"/>
  <c r="F14" i="32"/>
  <c r="F15" i="32" s="1"/>
  <c r="G19" i="37" a="1"/>
  <c r="D19" i="37" a="1"/>
  <c r="G19" i="37" l="1"/>
  <c r="D19" i="37"/>
  <c r="P7" i="32"/>
  <c r="G8" i="32"/>
  <c r="P8" i="32" s="1"/>
  <c r="M9" i="34"/>
  <c r="N8" i="34"/>
  <c r="P8" i="34"/>
  <c r="Q8" i="34"/>
  <c r="B7" i="32"/>
  <c r="N6" i="32"/>
  <c r="M6" i="32"/>
  <c r="O15" i="32"/>
  <c r="O14" i="32"/>
  <c r="G20" i="37" a="1"/>
  <c r="D20" i="37" a="1"/>
  <c r="G20" i="37" l="1"/>
  <c r="D20" i="37"/>
  <c r="G9" i="32"/>
  <c r="Q9" i="32" s="1"/>
  <c r="Q8" i="32"/>
  <c r="N10" i="34"/>
  <c r="N9" i="34"/>
  <c r="M10" i="34"/>
  <c r="P9" i="34"/>
  <c r="Q9" i="34"/>
  <c r="B8" i="32"/>
  <c r="N7" i="32"/>
  <c r="M7" i="32"/>
  <c r="G21" i="37" a="1"/>
  <c r="D21" i="37" a="1"/>
  <c r="G21" i="37" l="1"/>
  <c r="D21" i="37"/>
  <c r="P9" i="32"/>
  <c r="G10" i="32"/>
  <c r="G11" i="32" s="1"/>
  <c r="M11" i="34"/>
  <c r="N11" i="34"/>
  <c r="P10" i="34"/>
  <c r="Q10" i="34"/>
  <c r="B9" i="32"/>
  <c r="M8" i="32"/>
  <c r="N8" i="32"/>
  <c r="G22" i="37" a="1"/>
  <c r="D22" i="37" a="1"/>
  <c r="G22" i="37" l="1"/>
  <c r="D22" i="37"/>
  <c r="P10" i="32"/>
  <c r="Q10" i="32"/>
  <c r="N12" i="34"/>
  <c r="M12" i="34"/>
  <c r="P11" i="34"/>
  <c r="Q11" i="34"/>
  <c r="B10" i="32"/>
  <c r="M9" i="32"/>
  <c r="N9" i="32"/>
  <c r="P11" i="32"/>
  <c r="G12" i="32"/>
  <c r="Q11" i="32"/>
  <c r="G23" i="37" a="1"/>
  <c r="D23" i="37" a="1"/>
  <c r="G23" i="37" l="1"/>
  <c r="D23" i="37"/>
  <c r="N13" i="34"/>
  <c r="M13" i="34"/>
  <c r="P12" i="34"/>
  <c r="Q12" i="34"/>
  <c r="P12" i="32"/>
  <c r="G13" i="32"/>
  <c r="Q12" i="32"/>
  <c r="M10" i="32"/>
  <c r="N10" i="32"/>
  <c r="B11" i="32"/>
  <c r="G24" i="37" a="1"/>
  <c r="D24" i="37" a="1"/>
  <c r="G24" i="37" l="1"/>
  <c r="D24" i="37"/>
  <c r="P13" i="34"/>
  <c r="Q13" i="34"/>
  <c r="M14" i="34"/>
  <c r="N14" i="34"/>
  <c r="P13" i="32"/>
  <c r="Q13" i="32"/>
  <c r="G14" i="32"/>
  <c r="B12" i="32"/>
  <c r="M11" i="32"/>
  <c r="N11" i="32"/>
  <c r="G25" i="37" a="1"/>
  <c r="D25" i="37" a="1"/>
  <c r="G25" i="37" l="1"/>
  <c r="D25" i="37"/>
  <c r="M15" i="34"/>
  <c r="N15" i="34"/>
  <c r="P14" i="34"/>
  <c r="Q14" i="34"/>
  <c r="P14" i="32"/>
  <c r="Q14" i="32"/>
  <c r="G15" i="32"/>
  <c r="B13" i="32"/>
  <c r="M12" i="32"/>
  <c r="N12" i="32"/>
  <c r="G26" i="37" a="1"/>
  <c r="D26" i="37" a="1"/>
  <c r="G26" i="37" l="1"/>
  <c r="D26" i="37"/>
  <c r="P15" i="34"/>
  <c r="Q15" i="34"/>
  <c r="P15" i="32"/>
  <c r="Q15" i="32"/>
  <c r="B14" i="32"/>
  <c r="N13" i="32"/>
  <c r="M13" i="32"/>
  <c r="G27" i="37" a="1"/>
  <c r="D27" i="37" a="1"/>
  <c r="G27" i="37" l="1"/>
  <c r="D27" i="37"/>
  <c r="N14" i="32"/>
  <c r="M14" i="32"/>
  <c r="B15" i="32"/>
  <c r="M15" i="32" s="1"/>
  <c r="G28" i="37" a="1"/>
  <c r="D28" i="37" a="1"/>
  <c r="G28" i="37" l="1"/>
  <c r="D28" i="37"/>
  <c r="N15" i="32"/>
  <c r="G29" i="37" a="1"/>
  <c r="D29" i="37" a="1"/>
  <c r="G29" i="37" l="1"/>
  <c r="D29" i="37"/>
  <c r="G30" i="37" a="1"/>
  <c r="D30" i="37" a="1"/>
  <c r="G30" i="37" l="1"/>
  <c r="D30" i="37"/>
  <c r="G31" i="37" a="1"/>
  <c r="D31" i="37" a="1"/>
  <c r="G31" i="37" l="1"/>
  <c r="D31" i="37"/>
  <c r="G32" i="37" a="1"/>
  <c r="D32" i="37" a="1"/>
  <c r="G32" i="37" l="1"/>
  <c r="D32" i="37"/>
  <c r="D33" i="37" a="1"/>
  <c r="G33" i="37" a="1"/>
  <c r="G33" i="37" l="1"/>
  <c r="D33" i="37"/>
  <c r="G34" i="37" a="1"/>
  <c r="D34" i="37" a="1"/>
  <c r="G34" i="37" l="1"/>
  <c r="D34" i="37"/>
  <c r="G35" i="37" a="1"/>
  <c r="D35" i="37" a="1"/>
  <c r="G35" i="37" l="1"/>
  <c r="D35" i="37"/>
  <c r="G36" i="37" a="1"/>
  <c r="D36" i="37" a="1"/>
  <c r="G36" i="37" l="1"/>
  <c r="D36" i="37"/>
  <c r="G37" i="37" a="1"/>
  <c r="D37" i="37" a="1"/>
  <c r="G37" i="37" l="1"/>
  <c r="D37" i="37"/>
  <c r="G38" i="37" a="1"/>
  <c r="D38" i="37" a="1"/>
  <c r="G38" i="37" l="1"/>
  <c r="D38" i="37"/>
  <c r="G39" i="37" a="1"/>
  <c r="D39" i="37" a="1"/>
  <c r="G39" i="37" l="1"/>
  <c r="D39" i="37"/>
  <c r="G40" i="37" a="1"/>
  <c r="D40" i="37" a="1"/>
  <c r="G40" i="37" l="1"/>
  <c r="D40" i="37"/>
  <c r="G41" i="37" a="1"/>
  <c r="D41" i="37" a="1"/>
  <c r="G41" i="37" l="1"/>
  <c r="D41" i="37"/>
  <c r="G42" i="37" a="1"/>
  <c r="D42" i="37" a="1"/>
  <c r="G42" i="37" l="1"/>
  <c r="D42" i="37"/>
  <c r="G43" i="37" a="1"/>
  <c r="D43" i="37" a="1"/>
  <c r="G43" i="37" l="1"/>
  <c r="D43" i="37"/>
  <c r="G44" i="37" a="1"/>
  <c r="D44" i="37" a="1"/>
  <c r="G44" i="37" l="1"/>
  <c r="D44" i="37"/>
  <c r="G45" i="37" a="1"/>
  <c r="D45" i="37" a="1"/>
  <c r="G45" i="37" l="1"/>
  <c r="D45" i="37"/>
  <c r="G46" i="37" a="1"/>
  <c r="D46" i="37" a="1"/>
  <c r="G46" i="37" l="1"/>
  <c r="D46" i="37"/>
  <c r="G47" i="37" a="1"/>
  <c r="D47" i="37" a="1"/>
  <c r="G47" i="37" l="1"/>
  <c r="D47" i="37"/>
  <c r="G48" i="37" a="1"/>
  <c r="D48" i="37" a="1"/>
  <c r="G48" i="37" l="1"/>
  <c r="D48" i="37"/>
  <c r="G49" i="37" a="1"/>
  <c r="D49" i="37" a="1"/>
  <c r="G49" i="37" l="1"/>
  <c r="D49" i="37"/>
  <c r="G50" i="37" a="1"/>
  <c r="D50" i="37" a="1"/>
  <c r="G50" i="37" l="1"/>
  <c r="D50" i="37"/>
  <c r="G51" i="37" a="1"/>
  <c r="D51" i="37" a="1"/>
  <c r="G51" i="37" l="1"/>
  <c r="D51" i="37"/>
  <c r="G52" i="37" a="1"/>
  <c r="D52" i="37" a="1"/>
  <c r="G52" i="37" l="1"/>
  <c r="D52" i="37"/>
  <c r="G53" i="37" a="1"/>
  <c r="D53" i="37" a="1"/>
  <c r="G53" i="37" l="1"/>
  <c r="D53" i="37"/>
  <c r="G54" i="37" a="1"/>
  <c r="D54" i="37" a="1"/>
  <c r="G54" i="37" l="1"/>
  <c r="D54" i="37"/>
  <c r="G55" i="37" a="1"/>
  <c r="D55" i="37" a="1"/>
  <c r="G55" i="37" l="1"/>
  <c r="D55" i="37"/>
  <c r="G56" i="37" a="1"/>
  <c r="D56" i="37" a="1"/>
  <c r="G56" i="37" l="1"/>
  <c r="D56" i="37"/>
  <c r="G57" i="37" a="1"/>
  <c r="D57" i="37" a="1"/>
  <c r="G57" i="37" l="1"/>
  <c r="D57" i="37"/>
  <c r="G58" i="37" a="1"/>
  <c r="D58" i="37" a="1"/>
  <c r="G58" i="37" l="1"/>
  <c r="D58" i="37"/>
  <c r="G59" i="37" a="1"/>
  <c r="D59" i="37" a="1"/>
  <c r="G59" i="37" l="1"/>
  <c r="D59" i="37"/>
  <c r="G60" i="37" a="1"/>
  <c r="D60" i="37" a="1"/>
  <c r="G60" i="37" l="1"/>
  <c r="D60" i="37"/>
  <c r="G61" i="37" a="1"/>
  <c r="D61" i="37" a="1"/>
  <c r="G61" i="37" l="1"/>
  <c r="D61" i="37"/>
  <c r="G62" i="37" a="1"/>
  <c r="D62" i="37" a="1"/>
  <c r="G62" i="37" l="1"/>
  <c r="D62" i="37"/>
  <c r="G63" i="37" a="1"/>
  <c r="D63" i="37" a="1"/>
  <c r="G63" i="37" l="1"/>
  <c r="D63" i="37"/>
  <c r="G64" i="37" a="1"/>
  <c r="D64" i="37" a="1"/>
  <c r="G64" i="37" l="1"/>
  <c r="D64" i="37"/>
  <c r="G65" i="37" a="1"/>
  <c r="D65" i="37" a="1"/>
  <c r="G65" i="37" l="1"/>
  <c r="D65" i="3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<sst xmlns="http://schemas.openxmlformats.org/spreadsheetml/2006/main" count="19724" uniqueCount="3333">
  <si>
    <t>Dimir Terror</t>
  </si>
  <si>
    <t>Dimir Faeries</t>
  </si>
  <si>
    <t>Grixis Affinity</t>
  </si>
  <si>
    <t>Gruul Ponza</t>
  </si>
  <si>
    <t>Jeskai Ephemerate</t>
  </si>
  <si>
    <t>Altar Tron</t>
  </si>
  <si>
    <t>Dredge</t>
  </si>
  <si>
    <t>Goblin Combo</t>
  </si>
  <si>
    <t>White Weenie</t>
  </si>
  <si>
    <t>Rakdos Madness</t>
  </si>
  <si>
    <t>Gardens</t>
  </si>
  <si>
    <t>Bogles</t>
  </si>
  <si>
    <t>Mono Black Devotion</t>
  </si>
  <si>
    <t>Dimir Control</t>
  </si>
  <si>
    <t>Elves</t>
  </si>
  <si>
    <t>Boros Bully</t>
  </si>
  <si>
    <t>Infect</t>
  </si>
  <si>
    <t>Izzet Faeries</t>
  </si>
  <si>
    <t>Poison Storm</t>
  </si>
  <si>
    <t>Slivers</t>
  </si>
  <si>
    <t>DAY1</t>
  </si>
  <si>
    <t>DAY2</t>
  </si>
  <si>
    <t>Player</t>
  </si>
  <si>
    <t>Result</t>
  </si>
  <si>
    <t>Opponent</t>
  </si>
  <si>
    <t>Won 2-0</t>
  </si>
  <si>
    <t>Lost 0-2</t>
  </si>
  <si>
    <t>Lost 1-2</t>
  </si>
  <si>
    <t>Won 2-1</t>
  </si>
  <si>
    <t>Draw 1-1</t>
  </si>
  <si>
    <t>Lost 0-1</t>
  </si>
  <si>
    <t>Won 1-0</t>
  </si>
  <si>
    <t>Won</t>
  </si>
  <si>
    <t>Lost</t>
  </si>
  <si>
    <t>TOTAL</t>
  </si>
  <si>
    <t>Draws</t>
  </si>
  <si>
    <t>Wins</t>
  </si>
  <si>
    <t>N/A sono i NO SHOW (NON HO MAZZO)</t>
  </si>
  <si>
    <t>Non li conta nel win rate</t>
  </si>
  <si>
    <t>Archetype</t>
  </si>
  <si>
    <t>Jund Wildfire</t>
  </si>
  <si>
    <t>WIN</t>
  </si>
  <si>
    <t>DRAW</t>
  </si>
  <si>
    <t>WIN RATE</t>
  </si>
  <si>
    <t>Matches</t>
  </si>
  <si>
    <t>Not Valid</t>
  </si>
  <si>
    <t>TOTAL2</t>
  </si>
  <si>
    <t>TOTAL MIRROR</t>
  </si>
  <si>
    <t>DRAW RATE MIRROR</t>
  </si>
  <si>
    <t>DRAW MIRROR</t>
  </si>
  <si>
    <t>WIN NO MIRROR</t>
  </si>
  <si>
    <t>TOTAL VALID MATCHES</t>
  </si>
  <si>
    <t>MIRROR WIN</t>
  </si>
  <si>
    <t>DRAW NO MIRROR</t>
  </si>
  <si>
    <t>WIN MIRROR</t>
  </si>
  <si>
    <t>ERROR CHECK</t>
  </si>
  <si>
    <t>NOT MIRROR DRAWS *0,5 cause are counted in both MATCH UPS</t>
  </si>
  <si>
    <t>TOTAL NO MIRROR</t>
  </si>
  <si>
    <t>TOTAL NO DRAW NO MIRROR</t>
  </si>
  <si>
    <t>TOTAL MATCHES</t>
  </si>
  <si>
    <t>META</t>
  </si>
  <si>
    <t>NO MIRROR</t>
  </si>
  <si>
    <t>MIRROR</t>
  </si>
  <si>
    <t>META%</t>
  </si>
  <si>
    <t>TOTAL OF THE PAUPERGEDDON AUTUMN EDITION 2024</t>
  </si>
  <si>
    <t xml:space="preserve">MATCHUP Sheets shows % of winning a match up. The SUM is 100%, so it's the % if doesn't and in a DRAW, cause the data is more interesting for PFP. </t>
  </si>
  <si>
    <t>In DAY 1 decks with "-1" instead of "archetype" are NO SHOW</t>
  </si>
  <si>
    <t>WIN RATE W/O DRAWS</t>
  </si>
  <si>
    <t>0-1 LOSS RATE</t>
  </si>
  <si>
    <t>0-1 MIRROR</t>
  </si>
  <si>
    <t>1-0 MIRROR</t>
  </si>
  <si>
    <t>1-0 WIN RATE</t>
  </si>
  <si>
    <t>UNFINISHED MATCH</t>
  </si>
  <si>
    <t>DRAW RATE NO MIRROR</t>
  </si>
  <si>
    <t>TURNO</t>
  </si>
  <si>
    <t>ROUND</t>
  </si>
  <si>
    <t>META
%</t>
  </si>
  <si>
    <t>META
N</t>
  </si>
  <si>
    <t>UN-FINISHED MATCH</t>
  </si>
  <si>
    <t>META_C
%</t>
  </si>
  <si>
    <t>CHECK</t>
  </si>
  <si>
    <t>Confronta con</t>
  </si>
  <si>
    <t>Table</t>
  </si>
  <si>
    <t>Emiliano Trento</t>
  </si>
  <si>
    <t>Massimo Capecchi</t>
  </si>
  <si>
    <t>Ettore Mingardo</t>
  </si>
  <si>
    <t>Mirko Fiorelli</t>
  </si>
  <si>
    <t>Marco Cela</t>
  </si>
  <si>
    <t>Matteo Marinelli</t>
  </si>
  <si>
    <t>Andrea Belotti</t>
  </si>
  <si>
    <t>Roberto De Vivo</t>
  </si>
  <si>
    <t>Lorenzo Baiocchi</t>
  </si>
  <si>
    <t>Mattia Sartori</t>
  </si>
  <si>
    <t>Kevin Bashaj</t>
  </si>
  <si>
    <t>Ernesto Jacopo Varriale</t>
  </si>
  <si>
    <t>Matteo Masina</t>
  </si>
  <si>
    <t>Antonella Giancotti</t>
  </si>
  <si>
    <t>Daniel Adiletta</t>
  </si>
  <si>
    <t>Alessandro Miotto</t>
  </si>
  <si>
    <t>Jose Vidal Ros</t>
  </si>
  <si>
    <t>Alessio Dicandia</t>
  </si>
  <si>
    <t>Raffaele Nobili</t>
  </si>
  <si>
    <t>Lorenzo Montana</t>
  </si>
  <si>
    <t>Mattia Angeli</t>
  </si>
  <si>
    <t>Niccolò Arditi</t>
  </si>
  <si>
    <t>Luca Parsani</t>
  </si>
  <si>
    <t>Riccardo Malgara</t>
  </si>
  <si>
    <t>Lorenzo Fontana</t>
  </si>
  <si>
    <t>Simone Ratuis</t>
  </si>
  <si>
    <t>Andrea Damiano</t>
  </si>
  <si>
    <t>Manuel Rosi</t>
  </si>
  <si>
    <t>Andrea Calandri</t>
  </si>
  <si>
    <t>Giorgio Sanna</t>
  </si>
  <si>
    <t>Andrea Di Dio Martello</t>
  </si>
  <si>
    <t>Jean marie Ghiselli</t>
  </si>
  <si>
    <t>Marco Vergamini</t>
  </si>
  <si>
    <t>Štěpán Pardubický</t>
  </si>
  <si>
    <t>Matteo Zuiani</t>
  </si>
  <si>
    <t>Filippo Cerri</t>
  </si>
  <si>
    <t>Antonio De Simone</t>
  </si>
  <si>
    <t>Franciszek Komsta</t>
  </si>
  <si>
    <t>Fabio Romagnoli</t>
  </si>
  <si>
    <t>Carlo Robiati</t>
  </si>
  <si>
    <t>Tomáš HINDULIAK</t>
  </si>
  <si>
    <t>Michele Giovanelli</t>
  </si>
  <si>
    <t>Simone Monaldi</t>
  </si>
  <si>
    <t>Giacomo Stefanello</t>
  </si>
  <si>
    <t>Andrea Oddone</t>
  </si>
  <si>
    <t>Daniele Migliaccio</t>
  </si>
  <si>
    <t>Simone Sanino</t>
  </si>
  <si>
    <t>Matteo Ficorilli</t>
  </si>
  <si>
    <t>Dario Tommasi</t>
  </si>
  <si>
    <t>Luca Traverso</t>
  </si>
  <si>
    <t>Andrea Cossu</t>
  </si>
  <si>
    <t>Connor McConnell</t>
  </si>
  <si>
    <t>Renato Pipitò</t>
  </si>
  <si>
    <t>Gianluca Costantino</t>
  </si>
  <si>
    <t>Jakub Peschel</t>
  </si>
  <si>
    <t>Francesco Cenami</t>
  </si>
  <si>
    <t>Gianpietro Romano</t>
  </si>
  <si>
    <t>alessio zanni</t>
  </si>
  <si>
    <t>enrico colzi</t>
  </si>
  <si>
    <t>Giacomo Luchetti</t>
  </si>
  <si>
    <t>Matteo Tittarelli</t>
  </si>
  <si>
    <t>Stefano Giordano</t>
  </si>
  <si>
    <t>Tomas Gonzalez</t>
  </si>
  <si>
    <t>Christian Vecchi</t>
  </si>
  <si>
    <t>Ash Klaassen</t>
  </si>
  <si>
    <t>Davide Rapacciuolo</t>
  </si>
  <si>
    <t>Andrea Pasotti</t>
  </si>
  <si>
    <t>Matteo Costanzi</t>
  </si>
  <si>
    <t>Giulio Lauri</t>
  </si>
  <si>
    <t>Jan Plachý</t>
  </si>
  <si>
    <t>Cristian Crema</t>
  </si>
  <si>
    <t>Matteo Salvador</t>
  </si>
  <si>
    <t>Giacomo Donati</t>
  </si>
  <si>
    <t>Sara Paletta</t>
  </si>
  <si>
    <t>Gianluca Vezzoni</t>
  </si>
  <si>
    <t>Lorenzo Canazza</t>
  </si>
  <si>
    <t>matteo rullo</t>
  </si>
  <si>
    <t>daniele apollonio</t>
  </si>
  <si>
    <t>Davide Zemmi</t>
  </si>
  <si>
    <t>Jerko Nunez</t>
  </si>
  <si>
    <t>Matteo Lombardelli</t>
  </si>
  <si>
    <t>Nicola Rispoli</t>
  </si>
  <si>
    <t>mattia giacinti</t>
  </si>
  <si>
    <t>Kilian Erler</t>
  </si>
  <si>
    <t>Mario Giordano</t>
  </si>
  <si>
    <t>Andrea Colazilli</t>
  </si>
  <si>
    <t>Damiano Menarbin</t>
  </si>
  <si>
    <t>Marco Pirola</t>
  </si>
  <si>
    <t>Andrea Migliavacca</t>
  </si>
  <si>
    <t>Pietro Bragioto</t>
  </si>
  <si>
    <t>Daniele Cappeller</t>
  </si>
  <si>
    <t>Leonardo Preti</t>
  </si>
  <si>
    <t>Andrea Frosio</t>
  </si>
  <si>
    <t>Andrea Costa</t>
  </si>
  <si>
    <t>Andrea Mattei</t>
  </si>
  <si>
    <t>Roberto Brognoli</t>
  </si>
  <si>
    <t>Riccardo Mazzon</t>
  </si>
  <si>
    <t>Marco Drakulic</t>
  </si>
  <si>
    <t>gabriele dalla longa</t>
  </si>
  <si>
    <t>Alessandro Fred" Rossi"</t>
  </si>
  <si>
    <t>Gabriele Grasso</t>
  </si>
  <si>
    <t>Simone Urzia</t>
  </si>
  <si>
    <t>Marco Trivella</t>
  </si>
  <si>
    <t>Lorenzo Lamberti</t>
  </si>
  <si>
    <t>Igor Fustini</t>
  </si>
  <si>
    <t>Andrea Barbasso</t>
  </si>
  <si>
    <t>Riccardo Bonato</t>
  </si>
  <si>
    <t>Giacomo Marola</t>
  </si>
  <si>
    <t>Diego Panetto</t>
  </si>
  <si>
    <t>Cristiano Ciacci</t>
  </si>
  <si>
    <t>Enrico Boscaro</t>
  </si>
  <si>
    <t>riccardo cestari</t>
  </si>
  <si>
    <t>Massimiliano Moretti</t>
  </si>
  <si>
    <t>Chris Donghi</t>
  </si>
  <si>
    <t>Francesco Giuliano</t>
  </si>
  <si>
    <t>Daniele Contadini</t>
  </si>
  <si>
    <t>Gregorio Galeotti</t>
  </si>
  <si>
    <t>Lorenzo Longoni</t>
  </si>
  <si>
    <t>Filippo Artioli</t>
  </si>
  <si>
    <t>Bastien Nollet</t>
  </si>
  <si>
    <t>Eugenio Tonanzi</t>
  </si>
  <si>
    <t>Andrea Campi</t>
  </si>
  <si>
    <t>Francesco Caputo</t>
  </si>
  <si>
    <t>Antonio Aversano</t>
  </si>
  <si>
    <t>Alessandro Bertozzi</t>
  </si>
  <si>
    <t>Edoardo Mazzucco</t>
  </si>
  <si>
    <t>Valentin Heller</t>
  </si>
  <si>
    <t>Mislav Dinarina</t>
  </si>
  <si>
    <t>Marco Santoro</t>
  </si>
  <si>
    <t>Riccardo Massobrio</t>
  </si>
  <si>
    <t>Gioele Battaglia</t>
  </si>
  <si>
    <t>pietro rovesti</t>
  </si>
  <si>
    <t>Alessandro Mancini</t>
  </si>
  <si>
    <t>Andrea Xausa</t>
  </si>
  <si>
    <t>Gerardo Graziano</t>
  </si>
  <si>
    <t>Demetrio Morselli</t>
  </si>
  <si>
    <t>Davide Roletto</t>
  </si>
  <si>
    <t>Marco Rossi</t>
  </si>
  <si>
    <t>Leonardo Usinabia</t>
  </si>
  <si>
    <t>Nicolò Brandolese</t>
  </si>
  <si>
    <t>Filippo Ziveri</t>
  </si>
  <si>
    <t>Matteo Beretta</t>
  </si>
  <si>
    <t>Michele Delpiazzo</t>
  </si>
  <si>
    <t>Enrico Merlin</t>
  </si>
  <si>
    <t>Chiara Cassanelli</t>
  </si>
  <si>
    <t>Simone Cataldo</t>
  </si>
  <si>
    <t>Tim Steska</t>
  </si>
  <si>
    <t>Mattia Zoli</t>
  </si>
  <si>
    <t>Valerio Giraldi</t>
  </si>
  <si>
    <t>Enrico Previati</t>
  </si>
  <si>
    <t>Samuele Samaritani</t>
  </si>
  <si>
    <t>Davide Calvagna</t>
  </si>
  <si>
    <t>Moritz Feuerpfeil</t>
  </si>
  <si>
    <t>Marco Venturini</t>
  </si>
  <si>
    <t>Lorenzo Pollone</t>
  </si>
  <si>
    <t>Manuel Drudi</t>
  </si>
  <si>
    <t>Stefano Carbone</t>
  </si>
  <si>
    <t>Cosmin Bejinari</t>
  </si>
  <si>
    <t>Giacomo Santi</t>
  </si>
  <si>
    <t>Nicola Cordeschi</t>
  </si>
  <si>
    <t>Diego Bersanetti</t>
  </si>
  <si>
    <t>Nicholas Cavanna</t>
  </si>
  <si>
    <t>Manuel Miorelli</t>
  </si>
  <si>
    <t>Robert Vaser</t>
  </si>
  <si>
    <t>Francesco Il Grande</t>
  </si>
  <si>
    <t>Esper Ephemerate</t>
  </si>
  <si>
    <t>Andrea Forti</t>
  </si>
  <si>
    <t>Owen Peurois</t>
  </si>
  <si>
    <t>Paolo Rollo</t>
  </si>
  <si>
    <t>Filippo Gibin</t>
  </si>
  <si>
    <t>Giuseppe D'Agostino</t>
  </si>
  <si>
    <t>Simone Barberi</t>
  </si>
  <si>
    <t>Giulio Carlini</t>
  </si>
  <si>
    <t>Andrea Mastrostefano</t>
  </si>
  <si>
    <t>Matteo Arzani</t>
  </si>
  <si>
    <t>Chiara Slaviero</t>
  </si>
  <si>
    <t>Davide Burgio</t>
  </si>
  <si>
    <t>Pietro Stilli</t>
  </si>
  <si>
    <t>Matteo Falubba</t>
  </si>
  <si>
    <t>Marc-Antoine Couronne</t>
  </si>
  <si>
    <t>Edoardo Orsi</t>
  </si>
  <si>
    <t>marco rista</t>
  </si>
  <si>
    <t>Alberto Ricciardi</t>
  </si>
  <si>
    <t>Edoardo Pastore</t>
  </si>
  <si>
    <t>Alessandro Benichi</t>
  </si>
  <si>
    <t>giacomo vandelli</t>
  </si>
  <si>
    <t>Niccolò Ravenni</t>
  </si>
  <si>
    <t>Gustavo Higa</t>
  </si>
  <si>
    <t>Tommaso Palagonia</t>
  </si>
  <si>
    <t>Joseph Dessaix</t>
  </si>
  <si>
    <t>Marcello Tomasina</t>
  </si>
  <si>
    <t>Danilo Meloni</t>
  </si>
  <si>
    <t>Emanuele Sutto</t>
  </si>
  <si>
    <t>Andrea Fava</t>
  </si>
  <si>
    <t>Edoardo Principi</t>
  </si>
  <si>
    <t>Mattia Raffaldi</t>
  </si>
  <si>
    <t>Giovanni Nastasio</t>
  </si>
  <si>
    <t>Flavio Quintiero</t>
  </si>
  <si>
    <t>Matteo Garbuio</t>
  </si>
  <si>
    <t>Claudio Ke</t>
  </si>
  <si>
    <t>FEDERICO ALVISI</t>
  </si>
  <si>
    <t>Lorenzo Tartarini</t>
  </si>
  <si>
    <t>Matteo Zambanini</t>
  </si>
  <si>
    <t>Lorenzo Di Grazia</t>
  </si>
  <si>
    <t>Matteo Cirigliano</t>
  </si>
  <si>
    <t>Nicolò Valdetara</t>
  </si>
  <si>
    <t>Lucia Scaringella</t>
  </si>
  <si>
    <t>Ross McKendrick</t>
  </si>
  <si>
    <t>Numa Zorzi</t>
  </si>
  <si>
    <t>ANGEL GONZALEZ</t>
  </si>
  <si>
    <t>Alessandro Visentini</t>
  </si>
  <si>
    <t>Andrea Uccello</t>
  </si>
  <si>
    <t>Andrea Guidetti</t>
  </si>
  <si>
    <t>Francesco Barzanò</t>
  </si>
  <si>
    <t>Tin Dinarina Mladic</t>
  </si>
  <si>
    <t>Francesco Zibella</t>
  </si>
  <si>
    <t>Lorenzo Bachiorri</t>
  </si>
  <si>
    <t>Davide Abis</t>
  </si>
  <si>
    <t>Vittorio Gravagna</t>
  </si>
  <si>
    <t>Nicolò Croppi</t>
  </si>
  <si>
    <t>Simone Ortelli</t>
  </si>
  <si>
    <t>Giovanni Postorino</t>
  </si>
  <si>
    <t>stéphane GIACHIN RICCA</t>
  </si>
  <si>
    <t>Francesco Pina</t>
  </si>
  <si>
    <t>Giacomo Giuliani</t>
  </si>
  <si>
    <t>Augusto Bonilauri</t>
  </si>
  <si>
    <t>Paolo Donfrancesco</t>
  </si>
  <si>
    <t>Davide Sambarino</t>
  </si>
  <si>
    <t>Vittorio Gai</t>
  </si>
  <si>
    <t>Mattia Redaelli</t>
  </si>
  <si>
    <t>Gabriele Zaffiro</t>
  </si>
  <si>
    <t>Francesco Bisconti</t>
  </si>
  <si>
    <t>Luca Michenzi</t>
  </si>
  <si>
    <t>Lorenzo Aldegheri</t>
  </si>
  <si>
    <t>Christian Muscas</t>
  </si>
  <si>
    <t>Borna Bilandžija</t>
  </si>
  <si>
    <t>Stefano Vanzetti</t>
  </si>
  <si>
    <t>Enrico Govoni</t>
  </si>
  <si>
    <t>Edoardo Zontini</t>
  </si>
  <si>
    <t>Mirco Tioli</t>
  </si>
  <si>
    <t>Mattia Pesenti</t>
  </si>
  <si>
    <t>Fabrizio Bini</t>
  </si>
  <si>
    <t>Mattia Molinero</t>
  </si>
  <si>
    <t>Gabriele Tomasso</t>
  </si>
  <si>
    <t>Federico Di Cesare</t>
  </si>
  <si>
    <t>Lorenzo Bergamini</t>
  </si>
  <si>
    <t>Gregorio Cianciafara</t>
  </si>
  <si>
    <t>Nicolò Colombo</t>
  </si>
  <si>
    <t>Sebastiano Servadei</t>
  </si>
  <si>
    <t>Simone Gonnelli</t>
  </si>
  <si>
    <t>Giacomo Becchi</t>
  </si>
  <si>
    <t>Roberto Paoli</t>
  </si>
  <si>
    <t>Manuel Giussani</t>
  </si>
  <si>
    <t>Edoardo Passarino</t>
  </si>
  <si>
    <t>Andrea Simonetta</t>
  </si>
  <si>
    <t>Matija Pavišić</t>
  </si>
  <si>
    <t>Tomasz Sodomirski</t>
  </si>
  <si>
    <t>Nicolo Bechelli</t>
  </si>
  <si>
    <t>Mirto Musci</t>
  </si>
  <si>
    <t>Filippo Pezza</t>
  </si>
  <si>
    <t>davide delinavelli</t>
  </si>
  <si>
    <t>Dylan Bellon</t>
  </si>
  <si>
    <t>_Glauco_ Flori</t>
  </si>
  <si>
    <t>Antonio Di Meglio</t>
  </si>
  <si>
    <t>Samuele Bottale</t>
  </si>
  <si>
    <t>Ennio Ciuti</t>
  </si>
  <si>
    <t>Edoardo Musetti</t>
  </si>
  <si>
    <t>Lapo Bartoli</t>
  </si>
  <si>
    <t>Tommaso Punis</t>
  </si>
  <si>
    <t>Stefano Fait</t>
  </si>
  <si>
    <t>Filippo Acquotti</t>
  </si>
  <si>
    <t>Milos Arsic</t>
  </si>
  <si>
    <t>Victor Rocha</t>
  </si>
  <si>
    <t>Elia Ricci</t>
  </si>
  <si>
    <t>Marco Vassallo</t>
  </si>
  <si>
    <t>Marcello Pasqualini</t>
  </si>
  <si>
    <t>Leo Mancinelli</t>
  </si>
  <si>
    <t>Luigi De Franco</t>
  </si>
  <si>
    <t>kevin Rossi</t>
  </si>
  <si>
    <t>Jurgen Curaj</t>
  </si>
  <si>
    <t>Matteo Mazzetti</t>
  </si>
  <si>
    <t>Fulvio Romiti</t>
  </si>
  <si>
    <t>Keira Randall</t>
  </si>
  <si>
    <t>Alessio Breviglieri</t>
  </si>
  <si>
    <t>Thomas Legrand</t>
  </si>
  <si>
    <t>Ferruccio Micheli</t>
  </si>
  <si>
    <t>Mirco Marchesini</t>
  </si>
  <si>
    <t>Matteo Canfora</t>
  </si>
  <si>
    <t>Nicolò Davanzo</t>
  </si>
  <si>
    <t>Alessandro Muscela</t>
  </si>
  <si>
    <t>Paulina Radecka</t>
  </si>
  <si>
    <t>Lorenzo Limongiello</t>
  </si>
  <si>
    <t>Luca Nobili</t>
  </si>
  <si>
    <t>Davide Lega</t>
  </si>
  <si>
    <t>Federico Pelliccia</t>
  </si>
  <si>
    <t>Stefano Ghiara</t>
  </si>
  <si>
    <t>Giovanni Favetta</t>
  </si>
  <si>
    <t>Matteo Mazzilli</t>
  </si>
  <si>
    <t>Gabriele Giglio</t>
  </si>
  <si>
    <t>Fabrizio Campanino</t>
  </si>
  <si>
    <t>Alessandro Belloni</t>
  </si>
  <si>
    <t>Lahiri Cristofori</t>
  </si>
  <si>
    <t>leonardo priami</t>
  </si>
  <si>
    <t>Alessandro Sanvito</t>
  </si>
  <si>
    <t>Nicoló Grasso</t>
  </si>
  <si>
    <t>Alessio Di Lorenzo</t>
  </si>
  <si>
    <t>Dario Rizzitello</t>
  </si>
  <si>
    <t>Diego Zaccagnini</t>
  </si>
  <si>
    <t>marco lacedra</t>
  </si>
  <si>
    <t>Simone Ledda</t>
  </si>
  <si>
    <t>Damiano Lunardon</t>
  </si>
  <si>
    <t>Jame Truffaz</t>
  </si>
  <si>
    <t>Stefano Monti</t>
  </si>
  <si>
    <t>Cyro Monopoli</t>
  </si>
  <si>
    <t>Mario Garbuio</t>
  </si>
  <si>
    <t>Edoardo Bardi</t>
  </si>
  <si>
    <t>matteo meccariello</t>
  </si>
  <si>
    <t>Adam Bazika</t>
  </si>
  <si>
    <t>Luca Acquarone</t>
  </si>
  <si>
    <t>Nino Alessi</t>
  </si>
  <si>
    <t>Federico Lazzari</t>
  </si>
  <si>
    <t>Morgan Fussell</t>
  </si>
  <si>
    <t>Nicola Masoero</t>
  </si>
  <si>
    <t>Lorenzo Romano</t>
  </si>
  <si>
    <t>marco cristopher candela</t>
  </si>
  <si>
    <t>stefano biagioni</t>
  </si>
  <si>
    <t>Ondřej Lukáš</t>
  </si>
  <si>
    <t>Andrea Feltrin</t>
  </si>
  <si>
    <t>Luca Micheletto</t>
  </si>
  <si>
    <t>Placido Amicone</t>
  </si>
  <si>
    <t>Imma Di Guida</t>
  </si>
  <si>
    <t>Daniele Calanna</t>
  </si>
  <si>
    <t>Alessandro Mazzucchelli</t>
  </si>
  <si>
    <t>Andrea Martellini</t>
  </si>
  <si>
    <t>Andrea Aiolfi</t>
  </si>
  <si>
    <t>Luka Pasalic</t>
  </si>
  <si>
    <t>Devis Pezzetta</t>
  </si>
  <si>
    <t>Giuliano Tambone</t>
  </si>
  <si>
    <t>Alessandro Morino</t>
  </si>
  <si>
    <t>Diego Lacedonia</t>
  </si>
  <si>
    <t>Edoardo Mondi</t>
  </si>
  <si>
    <t>Cristiano Nannipieri</t>
  </si>
  <si>
    <t>Francesco Ferrari</t>
  </si>
  <si>
    <t>Stefano Perazzolo</t>
  </si>
  <si>
    <t>Filippo Spaggiari</t>
  </si>
  <si>
    <t>Vincenzo Lanzetta</t>
  </si>
  <si>
    <t>sebastiano fornasari</t>
  </si>
  <si>
    <t>Alessio Sposito</t>
  </si>
  <si>
    <t>Nicola Santo</t>
  </si>
  <si>
    <t>Giulio Regis</t>
  </si>
  <si>
    <t>Andrea Imborgia</t>
  </si>
  <si>
    <t>Giacomo Dioguardi</t>
  </si>
  <si>
    <t>Walter Zaninetti</t>
  </si>
  <si>
    <t>Paolo Ansaldo</t>
  </si>
  <si>
    <t>Fabio Comitangelo</t>
  </si>
  <si>
    <t>Silvia Piras</t>
  </si>
  <si>
    <t>Andrea Trisoglio</t>
  </si>
  <si>
    <t>Max Mittenzwei</t>
  </si>
  <si>
    <t>Umberto Robotti</t>
  </si>
  <si>
    <t>Cristian Cocchi</t>
  </si>
  <si>
    <t>Samuele Corbetta</t>
  </si>
  <si>
    <t>Andrea Mapelli</t>
  </si>
  <si>
    <t>Mono Black Sacrifice</t>
  </si>
  <si>
    <t>Jund Glee</t>
  </si>
  <si>
    <t>Mono Red Madness</t>
  </si>
  <si>
    <t>Orzhov Ephemerate</t>
  </si>
  <si>
    <t>Mardu Ephemerate</t>
  </si>
  <si>
    <t>best_identifier</t>
  </si>
  <si>
    <t>decklist</t>
  </si>
  <si>
    <t>plaintext_list</t>
  </si>
  <si>
    <t>archetype</t>
  </si>
  <si>
    <t>DROPPED</t>
  </si>
  <si>
    <t>https://www.moxfield.com/decks/aBSKy_5rHE6uF90D1tWeFg</t>
  </si>
  <si>
    <t>https://moxfield.com/decks/grq8jcxP2UGGbie0iJMTwA</t>
  </si>
  <si>
    <t>https://moxfield.com/decks/4JF6_veTDUaWFEIMHzwwtQ</t>
  </si>
  <si>
    <t>https://www.moxfield.com/decks/pn8H7WJf3E-jml3tplt05g</t>
  </si>
  <si>
    <t>https://www.moxfield.com/decks/aICpmp4l_kmdg1wmzOpWqQ</t>
  </si>
  <si>
    <t>https://moxfield.com/decks/6h6ux7UNHE24sbdHpqUX-g</t>
  </si>
  <si>
    <t>https://moxfield.com/decks/Uk4abWbiKkOeXeb2dcv1PA</t>
  </si>
  <si>
    <t>https://moxfield.com/decks/jZF5zRVlcUChrKWGWNsgkg</t>
  </si>
  <si>
    <t>https://moxfield.com/decks/qMyiHYEtUUqfG9qgTXwEeA</t>
  </si>
  <si>
    <t>https://www.moxfield.com/decks/O7McsyHgK0eSLMR_9RBiIg</t>
  </si>
  <si>
    <t>https://www.moxfield.com/decks/SyJ11EQVvEqwMxYLL3i5DA</t>
  </si>
  <si>
    <t>https://moxfield.com/decks/4NVz_yZcqEmoXRvUBucJ3A</t>
  </si>
  <si>
    <t>https://moxfield.com/decks/ou2ffDnZCU2ElfNbaMJK-A</t>
  </si>
  <si>
    <t>https://www.moxfield.com/decks/ncxvfyZQl0e0at4ssrXAkQ</t>
  </si>
  <si>
    <t>https://www.moxfield.com/decks/POt-0k6BNk6CE4TzcBFT0g</t>
  </si>
  <si>
    <t>https://www.moxfield.com/decks/1CXmsIahzEaet8jaH9B-hg</t>
  </si>
  <si>
    <t>https://www.moxfield.com/decks/0V6Bfs0rnUCUFOP5n25GDg</t>
  </si>
  <si>
    <t>Archetipo</t>
  </si>
  <si>
    <t>Day1</t>
  </si>
  <si>
    <t>%Day1</t>
  </si>
  <si>
    <t>Day2</t>
  </si>
  <si>
    <t>%Day2</t>
  </si>
  <si>
    <t>Delta</t>
  </si>
  <si>
    <t>Conversione</t>
  </si>
  <si>
    <t>rank</t>
  </si>
  <si>
    <t>player_name</t>
  </si>
  <si>
    <t>points</t>
  </si>
  <si>
    <t>Francesco Foschi</t>
  </si>
  <si>
    <t>Rahela Andreea Salagean</t>
  </si>
  <si>
    <t>https://www.moxfield.com/decks/h5FoZVqKFU-JkqTt-I7h3g</t>
  </si>
  <si>
    <t xml:space="preserve">18 Island
4 Counterspell
4 Faerie Miscreant
4 Spellstutter Sprite
4 Faerie Seer
4 Of One Mind
4 Ninja of the Deep Hours
4 Brinebarrow Intruder
4 Moon-Circuit Hacker
2 Dispel
2 Harrier Strix
3 Bind the Monster
3 Snap
SIDEBOARD:
2 Hydroblast
1 Dispel
1 Bind the Monster
4 Steel Sabotage
4 Blue Elemental Blast
3 Annul
</t>
  </si>
  <si>
    <t>Mono Blue Aggro</t>
  </si>
  <si>
    <t>https://moxfield.com/decks/rVWdggxj1EeTdhFRSFPPAQ</t>
  </si>
  <si>
    <t xml:space="preserve">2 Pulse of Murasa
1 Mountain
1 Nihil Spellbomb
1 Krark-Clan Shaman
2 Vault of Whispers
4 Cleansing Wildfire
3 Cast Down
4 Ichor Wellspring
4 Drossforge Bridge
4 Slagwoods Bridge
2 Forest
3 Swamp
3 Duress
2 Lembas
1 Makeshift Munitions
3 Fanatical Offering
1 Bojuka Bog
4 Writhing Chrysalis
1 Nyxborn Hydra
3 Eviscerator's Insight
4 Twisted Landscape
4 Refurbished Familiar
2 Blood Fountain
1 Tragic Slip
SIDEBOARD:
3 Red Elemental Blast
2 Okiba-Gang Shinobi
1 Nihil Spellbomb
2 Krark-Clan Shaman
3 Weather the Storm
2 Breath Weapon
2 Heritage Reclamation
</t>
  </si>
  <si>
    <t>Mattia Biella</t>
  </si>
  <si>
    <t>https://www.moxfield.com/decks/hWmofTF_uUCfuggmPaOpzw</t>
  </si>
  <si>
    <t xml:space="preserve">4 Brainstorm
1 Deep Analysis
1 Gigadrowse
4 Hidden Strings
4 High Tide
4 Ideas Unbound
15 Island
4 Lorien Revealed
4 Merchant Scroll
2 Muddle the Mixture
4 Peer Through Depths
3 Pieces of the Puzzle
4 Preordain
4 Psychic Puppetry
2 Stream of Thought
SIDEBOARD:
4 Blue Elemental Blast
2 Dispel
2 Gigadrowse
1 Island
2 Muddle the Mixture
4 Snap
</t>
  </si>
  <si>
    <t>High Tide Combo</t>
  </si>
  <si>
    <t>https://moxfield.com/decks/M3UqT4GLNEiojTw76RS0Nw</t>
  </si>
  <si>
    <t xml:space="preserve">4 Faithless Looting
4 Fiery Temper
3 Fireblast
4 Grab the Prize
3 Guttersnipe
4 Highway Robbery
4 Kessig Flamebreather
4 Lava Dart
4 Lightning Bolt
18 Mountain
4 Sneaky Snacker
4 Voldaren Epicure
SIDEBOARD:
4 Pyroblast
4 Red Elemental Blast
3 Searing Blaze
4 Smash to Smithereens
</t>
  </si>
  <si>
    <t>https://www.moxfield.com/decks/um4PW0vQ8ESymlSxn1olwg</t>
  </si>
  <si>
    <t xml:space="preserve">4 Black Mage's Rod
4 Cleansing Wildfire
4 Drossforge Bridge
4 Experimental Synthesizer
3 Fanatical Offering
4 Galvanic Blast
4 Glint Hawk
1 Greatsword of Tyr
4 Kor Skyfisher
4 Lembas
4 Lightning Bolt
2 Mountain
2 Plains
4 Refurbished Familiar
4 Rustvale Bridge
4 Shattered Landscape
2 Swamp
2 Vault of Whispers
SIDEBOARD:
2 Cast Down
3 Navigator's Compass
4 Pyroblast
2 Relic of Progenitus
2 Thraben Charm
2 Tithing Blade
</t>
  </si>
  <si>
    <t>Mardu Synth</t>
  </si>
  <si>
    <t>Martn Rabiller</t>
  </si>
  <si>
    <t>https://www.moxfield.com/decks/Uc723Rusb0q1ohj96spE_g</t>
  </si>
  <si>
    <t xml:space="preserve">3 Augur of Bolas
3 Brainstorm
1 Cast into the Fire
4 Counterspell
2 Crimson Fleet Commodore
1 Dispel
4 Faerie Seer
4 Lightning Bolt
4 Lorien Revealed
3 Moon-Circuit Hacker
3 Ninja of the Deep Hours
2 Seething Landscape
4 Skred
10 Snow-Covered Island
2 Snow-Covered Mountain
2 Spell Pierce
4 Spellstutter Sprite
4 Volatile Fjord
SIDEBOARD:
2 Annul
2 Breath Weapon
1 Cast into the Fire
4 Hydroblast
4 Pyroblast
2 Relic of Progenitus
</t>
  </si>
  <si>
    <t>https://www.moxfield.com/decks/OFwiuiOKzESx3BnsYe8wFQ</t>
  </si>
  <si>
    <t xml:space="preserve">2 Avenging Hunter
1 Blood Fountain
2 Bojuka Bog
4 Cast Down
3 Crypt Rats
3 Defile
3 Eviscerator's Insight
4 Fanatical Offering
1 Haunted Mire
2 Ichor Wellspring
4 Khalni Garden
3 Lembas
2 Reckoner's Bargain
4 Shambling Ghast
2 Snuff Out
2 Spinning Darkness
10 Swamp
2 Thorn of the Black Rose
2 Tithing Blade
3 Troll of Khazad-dum
1 Witch's Cottage
SIDEBOARD:
3 Duress
2 Last Rites
3 Nihil Spellbomb
1 Rotten Reunion
2 Troublemaker Ouphe
4 Weather the Storm
</t>
  </si>
  <si>
    <t>https://www.moxfield.com/decks/p8GXGqxRf02K3OgSmHGg0A</t>
  </si>
  <si>
    <t xml:space="preserve">2 Bind the Monster
4 Counterspell
2 Dispel
4 Faerie Miscreant
4 Faerie Seer
3 Harrier Strix
4 Humbling Elder
18 Island
4 Moon-Circuit Hacker
4 Ninja of the Deep Hours
4 Of One Mind
3 Snap
4 Spellstutter Sprite
SIDEBOARD:
2 Annul
2 Bind the Monster
2 Blue Elemental Blast
1 Brinebarrow Intruder
1 Dispel
4 Hydroblast
3 Steel Sabotage
</t>
  </si>
  <si>
    <t>Daniele Ippoliti</t>
  </si>
  <si>
    <t>https://www.moxfield.com/decks/mNrvgDUkYkeuG_nFNAq1Wg</t>
  </si>
  <si>
    <t xml:space="preserve">3 Ashnod's Altar
1 Blood Fountain
4 Candy Trail
3 Chromatic Star
2 Conduit Pylons
4 Eviscerator's Insight
4 Expedition Map
1 Forest
2 Golem Foundry
2 Ichor Wellspring
4 Malevolent Rumble
2 Myr Kinsmith
4 Myr Retriever
2 Nihil Spellbomb
4 Pactdoll Terror
4 Prophetic Prism
2 Swamp
4 Urza's Mine
4 Urza's Power Plant
4 Urza's Tower
SIDEBOARD:
2 Abrade
1 Breath Weapon
1 Fangren Marauder
2 Last Rites
4 Pyroblast
1 Scattershot
4 Weather the Storm
</t>
  </si>
  <si>
    <t>Michele Barzanti</t>
  </si>
  <si>
    <t>https://www.moxfield.com/decks/LwLxiDyoIUaI9YSCcQwuZA</t>
  </si>
  <si>
    <t xml:space="preserve">4 Burning-Tree Emissary
2 Chain Lightning
4 Clockwork Percussionist
4 Experimental Synthesizer
1 Fireblast
4 Galvanic Blast
4 Goblin Bushwhacker
4 Goblin Tomb Raider
4 Great Furnace
4 Lightning Bolt
14 Mountain
4 Rally at the Hornburg
4 Voldaren Epicure
3 Wrenn's Resolve
SIDEBOARD:
4 Cast into the Fire
1 End the Festivities
1 Pyroblast
4 Red Elemental Blast
3 Relic of Progenitus
2 Searing Blaze
</t>
  </si>
  <si>
    <t>https://www.moxfield.com/decks/Cekmv0AyUEWcjJPce_mVzg</t>
  </si>
  <si>
    <t xml:space="preserve">2 Blood Fountain
1 Bojuka Bog
4 Cast Down
4 Cleansing Wildfire
4 Drossforge Bridge
2 Duress
2 Eviscerator's Insight
4 Fanatical Offering
2 Forest
4 Ichor Wellspring
2 Krark-Clan Shaman
2 Lembas
1 Makeshift Munitions
2 Mountain
1 Nihil Spellbomb
1 Nyxborn Hydra
2 Pulse of Murasa
4 Refurbished Familiar
4 Slagwoods Bridge
2 Swamp
4 Twisted Landscape
2 Vault of Whispers
4 Writhing Chrysalis
SIDEBOARD:
2 Breath Weapon
1 Crypt Incursion
1 Duress
1 Krark-Clan Shaman
2 Okiba-Gang Shinobi
4 Pyroblast
1 Troublemaker Ouphe
3 Weather the Storm
</t>
  </si>
  <si>
    <t>Federico Bosi</t>
  </si>
  <si>
    <t>https://moxfield.com/decks/z7--EHKF70OYhbYGJcK1lA</t>
  </si>
  <si>
    <t xml:space="preserve">3 Ashnod's Altar
1 Blood Fountain
4 Candy Trail
3 Chromatic Star
2 Conduit Pylons
4 Eviscerator's Insight
4 Expedition Map
1 Forest
2 Golem Foundry
2 Ichor Wellspring
4 Malevolent Rumble
2 Myr Kinsmith
4 Myr Retriever
2 Nihil Spellbomb
4 Pactdoll Terror
4 Prophetic Prism
2 Swamp
4 Urza's Mine
4 Urza's Power Plant
4 Urza's Tower
SIDEBOARD:
2 Abrade
1 Breath Weapon
2 Fangren Marauder
2 Last Rites
4 Red Elemental Blast
1 Scattershot
3 Weather the Storm
</t>
  </si>
  <si>
    <t>Vincenzo Vinci</t>
  </si>
  <si>
    <t>https://www.moxfield.com/decks/1qi22Oq2c0SBEjBa9HqTLA</t>
  </si>
  <si>
    <t xml:space="preserve">2 Blood Fountain
1 Bojuka Bog
3 Cast Down
4 Cleansing Wildfire
4 Drossforge Bridge
2 Duress
3 Eviscerator's Insight
3 Fanatical Offering
2 Forest
4 Ichor Wellspring
2 Krark-Clan Shaman
2 Lembas
1 Makeshift Munitions
2 Mountain
3 Nihil Spellbomb
1 Nyxborn Hydra
1 Pulse of Murasa
4 Refurbished Familiar
4 Slagwoods Bridge
2 Swamp
4 Twisted Landscape
2 Vault of Whispers
4 Writhing Chrysalis
SIDEBOARD:
2 Breath Weapon
1 Duress
1 Krark-Clan Shaman
2 Okiba-Gang Shinobi
3 Pyroblast
2 Troublemaker Ouphe
4 Weather the Storm
</t>
  </si>
  <si>
    <t>Maciej Chomicki</t>
  </si>
  <si>
    <t>https://www.moxfield.com/decks/CueX7yKEVka1Rc_RrrGASQ</t>
  </si>
  <si>
    <t xml:space="preserve">1 Deep Analysis
1 Gigadrowse
4 Hidden Strings
4 High Tide
4 Ideas Unbound
15 Island
4 Lorien Revealed
4 Merchant Scroll
2 Muddle the Mixture
4 Peer Through Depths
3 Pieces of the Puzzle
4 Ponder
4 Preordain
4 Psychic Puppetry
2 Stream of Thought
SIDEBOARD:
4 Blue Elemental Blast
3 Dispel
2 Gigadrowse
1 Island
1 Muddle the Mixture
4 Snap
</t>
  </si>
  <si>
    <t>Lorenzo Belloco</t>
  </si>
  <si>
    <t>https://moxfield.com/decks/cBNRUO7z90e5XmkwSebKEw</t>
  </si>
  <si>
    <t xml:space="preserve">4 Accursed Marauder
3 Bone Picker
4 Carrion Feeder
3 Corrupted Conviction
3 Ghoulcaller's Chant
4 Infestation Sage
4 Mortician Beetle
4 Nested Shambler
2 Sadistic Glee
4 Shambling Ghast
4 Supernatural Stamina
16 Swamp
3 Village Rites
2 Viscera Seer
SIDEBOARD:
3 Armor of Shadows
3 Faerie Macabre
3 Mesmeric Fiend
3 Snuff Out
3 Unexpected Fangs
</t>
  </si>
  <si>
    <t>Mattia Severini</t>
  </si>
  <si>
    <t>https://www.moxfield.com/decks/Lz_tYtV3SkqBLn2yJC5BjA</t>
  </si>
  <si>
    <t xml:space="preserve">4 Battle Screech
2 Guardians' Pledge
4 Hinterland Sanctifier
2 Idyllic Grange
2 Journey to Nowhere
4 Kor Skyfisher
4 Novice Inspector
17 Plains
3 Prismatic Strands
4 Raffine's Informant
2 Ramosian Rally
1 Steadfast Unicorn
3 Summon: Choco/Mog
4 Thraben Charm
4 Thraben Inspector
SIDEBOARD:
4 Dust to Dust
2 Hallow
2 Holy Light
2 Journey to Nowhere
1 Prismatic Strands
2 Relic of Progenitus
2 Revoke Existence
</t>
  </si>
  <si>
    <t>https://www.moxfield.com/decks/NJ3lY1RAuEmWMdMzCQpfsg</t>
  </si>
  <si>
    <t xml:space="preserve">3 Ancient Den
2 Boros Garrison
4 Experimental Synthesizer
4 Galvanic Blast
4 Glint Hawk
3 Great Furnace
3 Journey to Nowhere
4 Kor Skyfisher
4 Lembas
4 Lightning Bolt
2 Makeshift Munitions
3 Mountain
4 Novice Inspector
3 Plains
1 Relic of Progenitus
3 Rustvale Bridge
3 Seeker of the Way
3 Thraben Charm
3 Wind-Scarred Crag
SIDEBOARD:
2 Dust to Dust
3 Navigator's Compass
2 Pyroblast
4 Red Elemental Blast
2 Relic of Progenitus
2 Standard Bearer
</t>
  </si>
  <si>
    <t>Boros Synth</t>
  </si>
  <si>
    <t>Michele Cristofani</t>
  </si>
  <si>
    <t>https://moxfield.com/decks/OebyAPdBJEuCOdQefRb_5A</t>
  </si>
  <si>
    <t xml:space="preserve">2 Ashnod's Altar
1 Blood Fountain
4 Candy Trail
4 Chromatic Star
1 Conduit Pylons
2 Crop Rotation
3 Energy Refractor
3 Eviscerator's Insight
4 Expedition Map
3 Fanatical Offering
3 Golem Foundry
4 Ichor Wellspring
1 Makeshift Munitions
4 Myr Retriever
3 Rook Turret
4 Swamp
4 Urza's Mine
4 Urza's Power Plant
4 Urza's Tower
2 Weather the Storm
SIDEBOARD:
1 Ancient Grudge
3 Krark-Clan Shaman
3 Nihil Spellbomb
4 Pyroblast
2 Scattershot
2 Weather the Storm
</t>
  </si>
  <si>
    <t>https://www.moxfield.com/decks/dTFFFdUL_k2U-dQkRkSR_A</t>
  </si>
  <si>
    <t xml:space="preserve">3 Black Mage's Rod
2 Bojuka Bog
4 Cast Down
1 Crypt Incursion
2 Crypt Rats
2 Defile
2 Drown in Sorrow
3 Eviscerator's Insight
3 Fanatical Offering
1 Forest
1 Geothermal Bog
1 Haunted Fengraf
1 Haunted Mire
1 Heritage Reclamation
3 Ichor Wellspring
4 Khalni Garden
2 Lembas
1 Mountain
2 Nihil Spellbomb
2 Pulse of Murasa
1 Shelob's Ambush
2 Snuff Out
5 Swamp
1 Tragic Slip
3 Troll of Khazad-dum
3 Twisted Landscape
4 Writhing Chrysalis
SIDEBOARD:
2 Accursed Marauder
3 Duress
1 Faerie Macabre
2 Okiba-Gang Shinobi
1 Shelob's Ambush
2 Troublemaker Ouphe
4 Weather the Storm
</t>
  </si>
  <si>
    <t>Mattia Bui</t>
  </si>
  <si>
    <t>https://www.moxfield.com/decks/L9T8-OV3dUmwz3ODZBlvSw</t>
  </si>
  <si>
    <t xml:space="preserve">4 Alms of the Vein
3 Bloodfell Caves
3 Bojuka Bog
4 Faithless Looting
4 Fiery Temper
4 Grab the Prize
4 Highway Robbery
4 Jagged Barrens
4 Kitchen Imp
4 Lightning Bolt
8 Mountain
4 Scrapwork Mutt
4 Sneaky Snacker
2 Swamp
4 Vampire's Kiss
SIDEBOARD:
4 Cast into the Fire
4 Extract a Confession
2 Faerie Macabre
2 Last Rites
3 Red Elemental Blast
</t>
  </si>
  <si>
    <t>Vittorio De Angelis</t>
  </si>
  <si>
    <t>https://www.moxfield.com/decks/YrHs_NSyVUmZehj3MDqvNQ</t>
  </si>
  <si>
    <t xml:space="preserve">4 Alms of the Vein
1 Bojuka Bog
2 Chain Lightning
1 End the Festivities
4 Faithless Looting
4 Fiery Temper
4 Grab the Prize
2 Highway Robbery
4 Jagged Barrens
4 Kitchen Imp
4 Lightning Bolt
8 Mountain
1 Rakdos Carnarium
3 Razortrap Gorge
4 Sneaky Snacker
2 Swamp
4 Vampire's Kiss
4 Voldaren Epicure
SIDEBOARD:
3 Cast into the Fire
3 Duress
3 Extract a Confession
2 Nihil Spellbomb
4 Pyroblast
</t>
  </si>
  <si>
    <t>Sebastiano Liso</t>
  </si>
  <si>
    <t>https://www.moxfield.com/decks/ZFbp-4k2VEOgjRFraIBnNg</t>
  </si>
  <si>
    <t xml:space="preserve">2 Circle of the Land Druid
4 Dread Return
3 Exhume
5 Forest
4 Generous Ent
3 Gnaw to the Bone
4 Lotleth Giant
4 Malevolent Rumble
2 Momentary Blink
4 Satyr Wayfinder
4 Scrapwork Mutt
4 Stinkweed Imp
4 Survivors' Encampment
4 Swamp
4 Town Greeter
4 Troll of Khazad-dum
1 Wooded Ridgeline
SIDEBOARD:
3 Accursed Marauder
3 Ancient Grudge
2 Bojuka Bog
3 Crypt Rats
1 Gnaw to the Bone
3 Mesmeric Fiend
</t>
  </si>
  <si>
    <t>Emanuele Zanini</t>
  </si>
  <si>
    <t>https://www.moxfield.com/decks/XSL4Q1QE6U-6bKGHLsdQkw</t>
  </si>
  <si>
    <t xml:space="preserve">2 Chain Lightning
2 Faithless Looting
4 Fiery Temper
3 Fireblast
4 Grab the Prize
3 Guttersnipe
4 Highway Robbery
4 Kessig Flamebreather
4 Lava Dart
4 Lightning Bolt
18 Mountain
4 Sneaky Snacker
4 Voldaren Epicure
SIDEBOARD:
4 Pyroblast
3 Raze
2 Red Elemental Blast
4 Searing Blaze
2 Smash to Smithereens
</t>
  </si>
  <si>
    <t>Gianluigi Antenucci</t>
  </si>
  <si>
    <t>https://www.moxfield.com/decks/9A4QzjrgJ0W4dg4vdkY84g</t>
  </si>
  <si>
    <t xml:space="preserve">1 Artful Dodge
4 Boomerang
4 Brainstorm
4 Counterspell
4 Cryptic Serpent
2 Deep Analysis
4 Delver of Secrets
1 Dragon Wings
16 Island
4 Lorien Revealed
4 Mental Note
1 Sleep of the Dead
3 Spell Pierce
4 Thought Scour
4 Tolarian Terror
SIDEBOARD:
2 Annul
1 Blue Elemental Blast
2 Dispel
4 Hydroblast
1 Murmuring Mystic
1 Sleep of the Dead
2 Steel Sabotage
2 Tormod's Crypt
</t>
  </si>
  <si>
    <t>Mono Blue Terror</t>
  </si>
  <si>
    <t>https://www.moxfield.com/decks/QtwKpW4IA0KPyF4UBIgi0A</t>
  </si>
  <si>
    <t xml:space="preserve">2 Blood Fountain
1 Bojuka Bog
3 Cast Down
4 Cleansing Wildfire
4 Drossforge Bridge
2 Eviscerator's Insight
4 Fanatical Offering
2 Forest
4 Ichor Wellspring
3 Krark-Clan Shaman
2 Lembas
1 Makeshift Munitions
2 Mountain
2 Nihil Spellbomb
2 Nyxborn Hydra
1 Pulse of Murasa
4 Refurbished Familiar
4 Slagwoods Bridge
2 Swamp
2 Toxin Analysis
4 Twisted Landscape
1 Unholy Heat
1 Vault of Whispers
4 Writhing Chrysalis
SIDEBOARD:
2 Breath Weapon
3 Duress
3 Red Elemental Blast
3 Troublemaker Ouphe
4 Weather the Storm
</t>
  </si>
  <si>
    <t>Cezary Adamczak</t>
  </si>
  <si>
    <t>https://moxfield.com/decks/yR0zparMK0GCZ6oHfv3_aA</t>
  </si>
  <si>
    <t xml:space="preserve">4 Brainstorm
1 Consider
4 Counterspell
3 Cryptic Serpent
3 Deem Inferior
4 Delver of Secrets
2 Dispel
16 Island
4 Lorien Revealed
4 Mental Note
1 Murmuring Mystic
3 Ponder
2 Sleep of the Dead
1 Spell Pierce
4 Thought Scour
4 Tolarian Terror
SIDEBOARD:
4 Annul
4 Blue Elemental Blast
1 Dispel
3 Gut Shot
2 Hydroblast
1 Murmuring Mystic
</t>
  </si>
  <si>
    <t>Edoardo Fabbri</t>
  </si>
  <si>
    <t>https://www.moxfield.com/decks/vAKsZgZ5_ke63i9IH9T3XA</t>
  </si>
  <si>
    <t xml:space="preserve">3 Archaeomancer
1 Ash Barrens
1 Contaminated Landscape
1 Counterspell
2 Ephemerate
2 Ghostly Flicker
4 Glacial Floodplain
3 God-Pharaoh's Faithful
2 High Tide
10 Island
4 Lorien Revealed
1 Lose Focus
3 Meeting of Minds
1 Mortuary Mire
3 Mulldrifter
2 Murmuring Mystic
2 Plains
4 Preordain
1 Prohibit
2 Sea Gate Oracle
4 Snap
4 Sunscape Familiar
SIDEBOARD:
2 Destroy Evil
2 Dust to Dust
1 God-Pharaoh's Faithful
3 Hydroblast
2 Last Breath
2 Negate
2 Standard Bearer
1 Stonehorn Dignitary
</t>
  </si>
  <si>
    <t>Azorius Familiars</t>
  </si>
  <si>
    <t>daniele cianfrini</t>
  </si>
  <si>
    <t>https://www.moxfield.com/decks/BQdJxW16EEem4FZSNLBp7g</t>
  </si>
  <si>
    <t xml:space="preserve">3 Avenging Hunter
4 Elvish Mystic
13 Forest
2 Fyndhorn Elves
4 Generous Ent
4 Lead the Stampede
4 Llanowar Elves
4 Masked Vandal
4 Nyxborn Hydra
4 Priest of Titania
4 Quirion Ranger
4 Timberwatch Elf
2 Wellwisher
4 Winding Way
SIDEBOARD:
4 Deglamer
3 Nylea's Disciple
2 Ram Through
2 Viridian Longbow
2 Vitu-Ghazi Inspector
2 Wrap in Vigor
</t>
  </si>
  <si>
    <t>https://www.moxfield.com/decks/ij1E9drFjk6qmF1DPZi91w</t>
  </si>
  <si>
    <t xml:space="preserve">3 Blood Fountain
3 Candy Trail
4 Cast Down
4 Drossforge Bridge
1 Eviscerator's Insight
3 Fanatical Offering
2 Great Furnace
1 Hunter's Blowgun
4 Ichor Wellspring
1 Kenku Artificer
3 Krark-Clan Shaman
1 Makeshift Munitions
4 Mistvault Bridge
4 Myr Enforcer
2 Nihil Spellbomb
4 Reckoner's Bargain
4 Refurbished Familiar
2 Seat of the Synod
3 Silverbluff Bridge
1 Swamp
3 Thoughtcast
3 Vault of Whispers
SIDEBOARD:
4 Blue Elemental Blast
2 Breath Weapon
3 Duress
1 Nihil Spellbomb
1 Pyroblast
3 Red Elemental Blast
1 Toxin Analysis
</t>
  </si>
  <si>
    <t>Marco Lazzari</t>
  </si>
  <si>
    <t>https://www.moxfield.com/decks/E_AB5dtq6k6jDWtXpE12iA</t>
  </si>
  <si>
    <t xml:space="preserve">4 Alms of the Vein
1 Bojuka Bog
4 Faithless Looting
4 Fiery Temper
4 Grab the Prize
4 Highway Robbery
4 Jagged Barrens
4 Kitchen Imp
4 Lightning Bolt
8 Mountain
1 Rakdos Carnarium
2 Razortrap Gorge
2 Reckless Abandon
4 Sneaky Snacker
3 Swamp
3 Vampire's Kiss
4 Voldaren Epicure
SIDEBOARD:
3 Cast into the Fire
3 Duress
1 End the Festivities
2 Extract a Confession
2 Nihil Spellbomb
4 Red Elemental Blast
</t>
  </si>
  <si>
    <t>isaac rancic</t>
  </si>
  <si>
    <t>https://www.moxfield.com/decks/HuFMWQwlE0qEGOE0WXx7tw</t>
  </si>
  <si>
    <t xml:space="preserve">4 Brainstorm
1 Deep Analysis
2 Disrupt
4 Hidden Strings
4 High Tide
4 Ideas Unbound
15 Island
4 Lorien Revealed
4 Merchant Scroll
4 Peer Through Depths
2 Pieces of the Puzzle
4 Preordain
4 Psychic Puppetry
2 Reach Through Mists
2 Stream of Thought
SIDEBOARD:
1 Deep Analysis
2 Dispel
2 Disrupt
3 Gigadrowse
1 Hydroblast
2 Muddle the Mixture
1 Murmuring Mystic
3 Snap
</t>
  </si>
  <si>
    <t>Francesco Cuppari</t>
  </si>
  <si>
    <t>https://moxfield.com/decks/vGi5ieb0CE-Rg8HWpLaFaQ</t>
  </si>
  <si>
    <t xml:space="preserve">4 Faithless Looting
4 Fiery Temper
3 Fireblast
4 Grab the Prize
3 Guttersnipe
4 Highway Robbery
4 Kessig Flamebreather
4 Lava Dart
4 Lightning Bolt
18 Mountain
4 Sneaky Snacker
4 Voldaren Epicure
SIDEBOARD:
3 Pyroblast
3 Raze
3 Red Elemental Blast
3 Relic of Progenitus
3 Smash to Smithereens
</t>
  </si>
  <si>
    <t>https://www.moxfield.com/decks/FXQCYrw0LkuS1jkCaEdUtA</t>
  </si>
  <si>
    <t xml:space="preserve">4 Chain Lightning
4 Clockwork Percussionist
4 Experimental Synthesizer
4 Galvanic Blast
4 Goblin Tomb Raider
4 Great Furnace
4 Kessig Flamebreather
3 Lava Dart
4 Lightning Bolt
14 Mountain
4 Reckless Impulse
2 Thermo-Alchemist
4 Voldaren Epicure
1 Wrenn's Resolve
SIDEBOARD:
4 Cast into the Fire
4 Pyroblast
4 Red Elemental Blast
3 Wrenn's Resolve
</t>
  </si>
  <si>
    <t>Mono Red Synth</t>
  </si>
  <si>
    <t>Luca Maddalo</t>
  </si>
  <si>
    <t>https://www.moxfield.com/decks/YlFfxmjiFEyo8GSA6noqTA</t>
  </si>
  <si>
    <t xml:space="preserve">4 Abundant Growth
4 Ancestral Mask
4 Armadillo Cloak
2 Ash Barrens
2 Cartouche of Solidarity
4 Ethereal Armor
12 Forest
4 Gladecover Scout
1 Lifelink
4 Malevolent Rumble
3 Plains
1 Ram Through
3 Rancor
1 Sentinel's Eyes
3 Silhana Ledgewalker
4 Slippery Bogle
4 Utopia Sprawl
SIDEBOARD:
1 Flaring Pain
3 Mask of Law and Grace
1 Ram Through
4 Scattershot Archer
2 Spirit Link
2 Standard Bearer
2 Tamiyo's Safekeeping
</t>
  </si>
  <si>
    <t>Pasquale Scognamiglio</t>
  </si>
  <si>
    <t>https://www.moxfield.com/decks/iZRcg7SQaUqJmEYk2ygoUw</t>
  </si>
  <si>
    <t xml:space="preserve">4 Abraded Bluffs
4 Ancient Den
2 Boros Garrison
3 Candy Trail
4 Experimental Synthesizer
4 Galvanic Blast
4 Glint Hawk
4 Great Furnace
2 Jolted Awake
4 Kor Skyfisher
4 Lembas
4 Lightning Bolt
1 Makeshift Munitions
2 Mountain
2 Plains
2 Rustvale Bridge
3 Seeker of the Way
3 Thraben Charm
4 Thraben Inspector
SIDEBOARD:
1 Campfire
4 Dust to Dust
2 Krark-Clan Shaman
2 Navigator's Compass
4 Pyroblast
1 Relic of Progenitus
1 Thraben Charm
</t>
  </si>
  <si>
    <t>https://www.moxfield.com/decks/6vuS1iw46E661T4uOwJYHA</t>
  </si>
  <si>
    <t xml:space="preserve">2 Blood Fountain
4 Cast Down
4 Cleansing Wildfire
4 Drossforge Bridge
2 Eviscerator's Insight
4 Fanatical Offering
2 Forest
4 Galvanic Blast
2 Ichor Wellspring
4 Lembas
1 Makeshift Munitions
1 Mountain
2 Nihil Spellbomb
2 Pactdoll Terror
1 Pulse of Murasa
4 Refurbished Familiar
4 Slagwoods Bridge
3 Swamp
4 Twisted Landscape
2 Vault of Whispers
4 Writhing Chrysalis
SIDEBOARD:
2 Healer of the Glade
3 Okiba-Gang Shinobi
4 Pyroblast
2 Troublemaker Ouphe
4 Weather the Storm
</t>
  </si>
  <si>
    <t>https://www.moxfield.com/decks/T3VAQKi_-km7CrVajCV6Kw</t>
  </si>
  <si>
    <t xml:space="preserve">4 Alms of the Vein
1 Bojuka Bog
2 Chain Lightning
4 Faithless Looting
4 Fiery Temper
4 Grab the Prize
2 Highway Robbery
4 Jagged Barrens
4 Kitchen Imp
4 Lightning Bolt
9 Mountain
2 Rakdos Carnarium
2 Razortrap Gorge
4 Sneaky Snacker
2 Swamp
4 Vampire's Kiss
4 Voldaren Epicure
SIDEBOARD:
2 Breath Weapon
3 Duress
2 Extract a Confession
2 Nihil Spellbomb
3 Pyroblast
3 Smash to Smithereens
</t>
  </si>
  <si>
    <t>Jędrek Szmyd</t>
  </si>
  <si>
    <t>https://www.moxfield.com/decks/an7IznXSZkiZVLqExoevzw</t>
  </si>
  <si>
    <t xml:space="preserve">1 Azure Fleet Admiral
4 Brainstorm
4 Counterspell
2 Crimson Fleet Commodore
3 Dreams of Laguna
1 Essence Scatter
2 Fiery Cannonade
3 Galvanic Discharge
4 Lorien Revealed
1 Lose Focus
3 Murmuring Mystic
2 Perilous Landscape
4 Ponder
4 Skred
9 Snow-Covered Island
3 Snow-Covered Mountain
2 Spell Pierce
4 Tolarian Terror
4 Volatile Fjord
SIDEBOARD:
3 Annul
2 Campfire
1 Cast into the Fire
1 Envelop
3 Hydroblast
4 Pyroblast
1 Relic of Progenitus
</t>
  </si>
  <si>
    <t>Izzet Terror</t>
  </si>
  <si>
    <t>https://www.moxfield.com/decks/RAC0btw0o0qA6QBGDCJ7MQ</t>
  </si>
  <si>
    <t xml:space="preserve">2 Bitter Reunion
1 Black Dragon Gate
4 Careful Cultivation
4 Duress
2 Engine Rat
4 Eviscerator's Insight
3 Fanatical Offering
2 Forest
4 Ichor Wellspring
4 Khalni Garden
2 Malevolent Rumble
2 Manor Gate
1 Mountain
4 Pili-Pala
2 Pulse of Murasa
4 Swamp
3 Tamiyo's Safekeeping
2 Troublemaker Ouphe
4 Twisted Landscape
2 Vault of Whispers
4 Writhing Chrysalis
SIDEBOARD:
3 Cast Down
3 Drown in Sorrow
2 Last Rites
1 Troublemaker Ouphe
2 Unexpected Fangs
4 Weather the Storm
</t>
  </si>
  <si>
    <t>Pili-Pala Combo</t>
  </si>
  <si>
    <t>https://moxfield.com/decks/7Ti0iwZ7eEmwN_eETY2wVQ</t>
  </si>
  <si>
    <t>Leonardo Gabriele Pansitta</t>
  </si>
  <si>
    <t>https://www.moxfield.com/decks/j_Zxkd4rAEGsZq8fCHZspA</t>
  </si>
  <si>
    <t xml:space="preserve">2 Blood Fountain
1 Bojuka Bog
3 Cast Down
4 Cleansing Wildfire
4 Drossforge Bridge
2 Eviscerator's Insight
4 Fanatical Offering
2 Forest
4 Ichor Wellspring
2 Krark-Clan Shaman
2 Lembas
1 Makeshift Munitions
1 Mountain
2 Nihil Spellbomb
2 Nyxborn Hydra
1 Pulse of Murasa
4 Refurbished Familiar
4 Slagwoods Bridge
3 Swamp
2 Toxin Analysis
4 Twisted Landscape
2 Vault of Whispers
4 Writhing Chrysalis
SIDEBOARD:
2 Breath Weapon
3 Duress
1 Krark-Clan Shaman
3 Red Elemental Blast
2 Troublemaker Ouphe
4 Weather the Storm
</t>
  </si>
  <si>
    <t>Alessandro Molteni</t>
  </si>
  <si>
    <t>https://www.moxfield.com/decks/V2as1L5-2EeJnqKQzPPN3w</t>
  </si>
  <si>
    <t xml:space="preserve">2 Blood Fountain
4 Cast Down
4 Cleansing Wildfire
4 Drossforge Bridge
2 Eviscerator's Insight
4 Fanatical Offering
2 Forest
4 Galvanic Blast
4 Ichor Wellspring
2 Lembas
1 Makeshift Munitions
1 Mountain
2 Nihil Spellbomb
3 Pactdoll Terror
4 Refurbished Familiar
4 Slagwoods Bridge
3 Swamp
4 Twisted Landscape
2 Vault of Whispers
4 Writhing Chrysalis
SIDEBOARD:
2 Breath Weapon
2 Duress
1 Heritage Reclamation
2 Okiba-Gang Shinobi
1 Pulse of Murasa
2 Pyroblast
2 Red Elemental Blast
3 Weather the Storm
</t>
  </si>
  <si>
    <t>https://www.moxfield.com/decks/CQECI6RXqkqmfx6i-nFJUQ</t>
  </si>
  <si>
    <t xml:space="preserve">4 Faithless Looting
4 Fiery Temper
3 Fireblast
4 Grab the Prize
3 Guttersnipe
4 Highway Robbery
4 Kessig Flamebreather
4 Lava Dart
4 Lightning Bolt
18 Mountain
4 Sneaky Snacker
4 Voldaren Epicure
SIDEBOARD:
4 Pyroblast
4 Red Elemental Blast
4 Searing Blaze
3 Smash to Smithereens
</t>
  </si>
  <si>
    <t>Russell Monje</t>
  </si>
  <si>
    <t>https://www.moxfield.com/decks/Y0vXLYkCHkuSOU9rsA8pSQ</t>
  </si>
  <si>
    <t xml:space="preserve">2 Blood Fountain
1 Bojuka Bog
3 Cast Down
4 Cleansing Wildfire
4 Drossforge Bridge
2 Eviscerator's Insight
4 Fanatical Offering
2 Forest
4 Ichor Wellspring
3 Krark-Clan Shaman
1 Lembas
1 Makeshift Munitions
1 Mountain
2 Nihil Spellbomb
1 Nyxborn Hydra
2 Pulse of Murasa
4 Refurbished Familiar
4 Slagwoods Bridge
2 Swamp
2 Toxin Analysis
1 Troublemaker Ouphe
4 Twisted Landscape
2 Vault of Whispers
4 Writhing Chrysalis
SIDEBOARD:
2 Breath Weapon
3 Duress
1 Okiba-Gang Shinobi
4 Pyroblast
2 Troublemaker Ouphe
3 Weather the Storm
</t>
  </si>
  <si>
    <t>nicola sampogna</t>
  </si>
  <si>
    <t>https://moxfield.com/decks/sw5CLXrJS02xNlRpoZYOuw</t>
  </si>
  <si>
    <t xml:space="preserve">4 Brainstorm
4 Counterspell
4 Cryptic Serpent
3 Deem Inferior
4 Delver of Secrets
1 Dispel
16 Island
4 Lorien Revealed
4 Mental Note
1 Murmuring Mystic
3 Ponder
2 Sleep of the Dead
2 Spell Pierce
4 Thought Scour
4 Tolarian Terror
SIDEBOARD:
4 Annul
4 Blue Elemental Blast
1 Dispel
4 Gut Shot
2 Hydroblast
</t>
  </si>
  <si>
    <t>Alessandro Destro</t>
  </si>
  <si>
    <t>https://moxfield.com/decks/giAjpFasPkOAPJhOSs6L6g</t>
  </si>
  <si>
    <t xml:space="preserve">4 Brainstorm
1 Cast Down
4 Contaminated Aquifer
4 Counterspell
3 Cryptic Serpent
3 Deep Analysis
1 Dispel
2 Gurmag Angler
1 Ice Tunnel
11 Island
4 Lorien Revealed
3 Mental Note
3 Ponder
4 Snuff Out
2 Spell Pierce
4 Thought Scour
4 Tolarian Terror
2 Unexpected Fangs
SIDEBOARD:
3 Annul
1 Cast Down
4 Hydroblast
2 Murmuring Mystic
2 Nihil Spellbomb
3 Steel Sabotage
</t>
  </si>
  <si>
    <t>Jacopo Tumiati</t>
  </si>
  <si>
    <t>https://www.moxfield.com/decks/1EUgKEo5rkmAAsFZLSlkdA</t>
  </si>
  <si>
    <t xml:space="preserve">2 Archaeomancer
3 Augur of Bolas
2 Brainstorm
4 Cleansing Wildfire
4 Counterspell
2 Destroy Evil
2 Dispel
3 Ephemerate
3 Galvanic Discharge
1 Idyllic Beachfront
6 Island
2 Lightning Bolt
4 Lorien Revealed
1 Molten Tributary
1 Mountain
3 Mulldrifter
2 Murmuring Mystic
2 Perilous Landscape
1 Plains
3 Preordain
4 Rustvale Bridge
4 Silverbluff Bridge
1 Union of the Third Path
SIDEBOARD:
3 Blue Elemental Blast
1 Breath Weapon
2 Cast into the Fire
3 God-Pharaoh's Faithful
4 Pyroblast
2 Stonehorn Dignitary
</t>
  </si>
  <si>
    <t>https://moxfield.com/decks/3aFPZe-GVUWCzulf0A9v9A</t>
  </si>
  <si>
    <t xml:space="preserve">4 Faithless Looting
4 Fiery Temper
3 Fireblast
4 Grab the Prize
3 Guttersnipe
4 Highway Robbery
4 Kessig Flamebreather
4 Lava Dart
4 Lightning Bolt
18 Mountain
4 Sneaky Snacker
4 Voldaren Epicure
SIDEBOARD:
4 Cast into the Fire
4 Pyroblast
4 Red Elemental Blast
3 Searing Blaze
</t>
  </si>
  <si>
    <t xml:space="preserve">2 Blood Fountain
4 Cast Down
4 Cleansing Wildfire
4 Drossforge Bridge
2 Eviscerator's Insight
4 Fanatical Offering
2 Forest
4 Galvanic Blast
2 Ichor Wellspring
4 Lembas
1 Makeshift Munitions
1 Mountain
2 Nihil Spellbomb
2 Pactdoll Terror
1 Pulse of Murasa
4 Refurbished Familiar
4 Slagwoods Bridge
3 Swamp
4 Twisted Landscape
2 Vault of Whispers
4 Writhing Chrysalis
SIDEBOARD:
3 Okiba-Gang Shinobi
4 Pyroblast
2 Troublemaker Ouphe
4 Weather the Storm
2 Yavimaya Barbarian
</t>
  </si>
  <si>
    <t>Lorenzo Romanò</t>
  </si>
  <si>
    <t>https://www.moxfield.com/decks/5dGKa3dkgU6MTCl_bvSWGQ</t>
  </si>
  <si>
    <t xml:space="preserve">3 Brinebarrow Intruder
4 Counterspell
3 Dispel
4 Faerie Miscreant
4 Faerie Seer
3 Harrier Strix
18 Island
4 Moon-Circuit Hacker
4 Ninja of the Deep Hours
4 Of One Mind
3 Snap
2 Snaremaster Sprite
4 Spellstutter Sprite
SIDEBOARD:
2 Annul
4 Bind the Monster
4 Blue Elemental Blast
2 Hydroblast
3 Steel Sabotage
</t>
  </si>
  <si>
    <t>https://www.moxfield.com/decks/zz-McCnU0UeObXxUspN8VA</t>
  </si>
  <si>
    <t xml:space="preserve">4 Balustrade Spy
1 Cauldron Familiar
4 Conjurer's Bauble
1 Crawl from the Cellar
4 Dimir House Guard
1 Dread Return
1 Dregscape Zombie
3 Duress
4 Elven Farsight
3 Forest
4 Generous Ent
4 Land Grant
2 Lotleth Giant
4 Many Partings
3 Masked Vandal
4 Sagu Wildling
4 Sakura-Tribe Elder
3 Songs of the Damned
2 Swamp
4 Troll of Khazad-dum
SIDEBOARD:
1 Dispel
1 Duress
1 Flaring Pain
1 Island
1 Jack-o'-Lantern
1 Masked Vandal
2 Natural State
4 Pilfer
1 Rust
1 Snuff Out
1 Swamp
</t>
  </si>
  <si>
    <t>X Lands Spy</t>
  </si>
  <si>
    <t>https://moxfield.com/decks/57TYiV3mfkScI50R4oWoeg</t>
  </si>
  <si>
    <t xml:space="preserve">2 Chain Lightning
3 Faithless Looting
4 Fiery Temper
3 Fireblast
4 Grab the Prize
4 Guttersnipe
4 Highway Robbery
4 Kessig Flamebreather
4 Lava Dart
4 Lightning Bolt
18 Mountain
2 Sazacap's Brew
4 Sneaky Snacker
SIDEBOARD:
2 Breath Weapon
3 Campfire
4 Pyroblast
2 Red Elemental Blast
2 Smash to Smithereens
2 Tormod's Crypt
</t>
  </si>
  <si>
    <t>Daniele Zuppello</t>
  </si>
  <si>
    <t>https://moxfield.com/decks/6gMH-w5TN06Npd1mNyvpRg</t>
  </si>
  <si>
    <t xml:space="preserve">3 Brinebarrow Intruder
4 Counterspell
3 Dispel
4 Faerie Miscreant
4 Faerie Seer
3 Harrier Strix
18 Island
4 Moon-Circuit Hacker
4 Ninja of the Deep Hours
4 Of One Mind
3 Snap
2 Snaremaster Sprite
4 Spellstutter Sprite
SIDEBOARD:
2 Annul
4 Bind the Monster
2 Blue Elemental Blast
4 Hydroblast
3 Steel Sabotage
</t>
  </si>
  <si>
    <t>https://www.moxfield.com/decks/1j_aYiVMSk-Zmiq5lCjU9g</t>
  </si>
  <si>
    <t xml:space="preserve">4 Birchlore Rangers
2 Distant Melody
11 Forest
2 Fyndhorn Elves
4 Generous Ent
4 Jaspera Sentinel
4 Lead the Stampede
3 Llanowar Elves
3 Masked Vandal
3 Nyxborn Hydra
4 Priest of Titania
4 Quirion Ranger
2 Sagu Wildling
1 Tangled Islet
4 Timberwatch Elf
2 Vines of Vastwood
3 Winding Way
SIDEBOARD:
2 Armadillo Cloak
1 Dispel
3 Faerie Macabre
2 Fang Dragon
2 Hallow
2 Hydroblast
2 Negate
1 Viridian Longbow
</t>
  </si>
  <si>
    <t>Chloe Truffaz</t>
  </si>
  <si>
    <t>https://www.moxfield.com/decks/jyEASLTqHUW69zfguTIS6w</t>
  </si>
  <si>
    <t xml:space="preserve">4 Battle Screech
1 Eagles of the North
3 Guardians' Pledge
2 Idyllic Grange
4 Kor Skyfisher
4 Lunarch Veteran
4 Militia Bugler
4 Novice Inspector
18 Plains
3 Prismatic Strands
4 Raffine's Informant
1 Steadfast Unicorn
4 Thraben Charm
4 Thraben Inspector
SIDEBOARD:
4 Dust to Dust
2 Holy Light
3 Journey to Nowhere
4 Lone Missionary
1 Palace Sentinels
1 Prismatic Strands
</t>
  </si>
  <si>
    <t>Gregorio Vietina</t>
  </si>
  <si>
    <t>https://www.moxfield.com/decks/KNi0XweDOka6pSGVN9LQXw</t>
  </si>
  <si>
    <t xml:space="preserve">4 Ardent Elementalist
4 Cleansing Wildfire
4 Dawnbringer Cleric
4 Ephemerate
4 Galvanic Discharge
3 Helpful Hunter
4 Inspiring Overseer
1 Late to Dinner
4 Mulldrifter
4 Perilous Landscape
4 Razortide Bridge
4 Rustvale Bridge
4 Skred
1 Snow-Covered Island
6 Snow-Covered Mountain
4 Snow-Covered Plains
1 Spirited Companion
SIDEBOARD:
4 Dust to Dust
2 Electrickery
2 Negate
2 Prismatic Strands
4 Pyroblast
1 Thraben Charm
</t>
  </si>
  <si>
    <t>Daniele Giorgio</t>
  </si>
  <si>
    <t>https://www.moxfield.com/decks/3Lul8uZHv0iHCimfrKri3g</t>
  </si>
  <si>
    <t xml:space="preserve">2 Blood Fountain
1 Bojuka Bog
2 Cast Down
4 Cleansing Wildfire
4 Drossforge Bridge
2 Eviscerator's Insight
4 Fanatical Offering
2 Forest
2 Galvanic Blast
4 Ichor Wellspring
3 Krark-Clan Shaman
2 Lembas
1 Makeshift Munitions
1 Mountain
2 Nihil Spellbomb
1 Nyxborn Hydra
1 Pulse of Murasa
4 Refurbished Familiar
4 Slagwoods Bridge
4 Swamp
2 Toxin Analysis
4 Twisted Landscape
4 Writhing Chrysalis
SIDEBOARD:
2 Breath Weapon
2 Duress
1 Pulse of Murasa
4 Pyroblast
2 Thorn of the Black Rose
1 Troublemaker Ouphe
3 Weather the Storm
</t>
  </si>
  <si>
    <t>https://www.moxfield.com/decks/9zYWub71mkubQzFkmP0c2w</t>
  </si>
  <si>
    <t xml:space="preserve">1 Acorn Harvest
4 Axebane Guardian
4 Balustrade Spy
1 Dimir House Guard
2 Dread Return
4 Forest
4 Gatecreeper Vine
4 Generous Ent
4 Land Grant
4 Lead the Stampede
2 Lotleth Giant
4 Masked Vandal
4 Overgrown Battlement
3 Quirion Ranger
4 Sagu Wildling
4 Saruli Caretaker
1 Swamp
2 Troll of Khazad-dum
4 Winding Way
SIDEBOARD:
1 Flaring Pain
4 Mesmeric Fiend
2 Mirrorshell Crab
4 Nylea's Disciple
2 Scattershot Archer
2 Vitu-Ghazi Inspector
</t>
  </si>
  <si>
    <t>https://www.moxfield.com/decks/JsLzM84DGUSkdVexoUM0mg</t>
  </si>
  <si>
    <t xml:space="preserve">4 Chain Lightning
4 Clockwork Percussionist
4 Experimental Synthesizer
1 Fireblast
4 Galvanic Blast
4 Goblin Tomb Raider
4 Great Furnace
4 Kessig Flamebreather
3 Lava Dart
4 Lightning Bolt
14 Mountain
2 Reckless Impulse
2 Thermo-Alchemist
4 Voldaren Epicure
2 Wrenn's Resolve
SIDEBOARD:
4 Cast into the Fire
4 Pyroblast
2 Red Elemental Blast
3 Relic of Progenitus
2 Suplex
</t>
  </si>
  <si>
    <t>https://www.moxfield.com/decks/xRbOtI1JWEGNDcazR3P1FQ</t>
  </si>
  <si>
    <t>Eric Mittmann</t>
  </si>
  <si>
    <t>https://moxfield.com/decks/-rsUFJDxVEuDMCdxMzYK-Q</t>
  </si>
  <si>
    <t xml:space="preserve">4 Alms of the Vein
1 Bojuka Bog
3 Chain Lightning
4 Faithless Looting
4 Fiery Temper
4 Grab the Prize
1 Highway Robbery
4 Jagged Barrens
4 Kitchen Imp
4 Lightning Bolt
8 Mountain
1 Rakdos Carnarium
3 Razortrap Gorge
1 Sazacap's Brew
4 Sneaky Snacker
1 Stormshriek Feral
2 Swamp
3 Vampire's Kiss
4 Voldaren Epicure
SIDEBOARD:
1 Arms of Hadar
3 Cast into the Fire
3 Duress
2 Nihil Spellbomb
4 Pyroblast
2 Thorn of the Black Rose
</t>
  </si>
  <si>
    <t>https://moxfield.com/decks/ju7KNCTOr0mS0nUE0g7ioA</t>
  </si>
  <si>
    <t xml:space="preserve">4 Alms of the Vein
1 Bojuka Bog
2 Chain Lightning
4 Faithless Looting
4 Fiery Temper
4 Grab the Prize
2 Highway Robbery
4 Jagged Barrens
4 Kitchen Imp
4 Lightning Bolt
8 Mountain
1 Rakdos Carnarium
3 Razortrap Gorge
1 Sazacap's Brew
4 Sneaky Snacker
2 Swamp
4 Vampire's Kiss
4 Voldaren Epicure
SIDEBOARD:
2 Cast into the Fire
2 Duress
1 Electrickery
2 Nihil Spellbomb
4 Pyroblast
1 Red Elemental Blast
3 Thorn of the Black Rose
</t>
  </si>
  <si>
    <t>Giuseppe Gallo</t>
  </si>
  <si>
    <t>https://www.moxfield.com/decks/6xFyXDSS5EGQK9j8HHVF8Q</t>
  </si>
  <si>
    <t xml:space="preserve">2 Bind the Monster
4 Counterspell
2 Dispel
4 Faerie Miscreant
4 Faerie Seer
2 Harrier Strix
4 Humbling Elder
18 Island
4 Moon-Circuit Hacker
4 Ninja of the Deep Hours
4 Of One Mind
3 Snap
1 Snaremaster Sprite
4 Spellstutter Sprite
SIDEBOARD:
4 Annul
1 Azure Fleet Admiral
1 Bind the Monster
2 Blue Elemental Blast
1 Dispel
4 Hydroblast
2 Steel Sabotage
</t>
  </si>
  <si>
    <t>https://www.moxfield.com/decks/XpbJAoTZh023DXUkqarl-Q</t>
  </si>
  <si>
    <t xml:space="preserve">4 Faithless Looting
4 Fiery Temper
3 Fireblast
4 Grab the Prize
3 Guttersnipe
4 Highway Robbery
4 Kessig Flamebreather
4 Lava Dart
4 Lightning Bolt
18 Mountain
4 Sneaky Snacker
4 Voldaren Epicure
SIDEBOARD:
3 Cast into the Fire
4 Pyroblast
4 Red Elemental Blast
4 Searing Blaze
</t>
  </si>
  <si>
    <t>https://www.moxfield.com/decks/xM_skm9CH0-LUvsxpXGQiA</t>
  </si>
  <si>
    <t xml:space="preserve">2 Bind the Monster
2 Brinebarrow Intruder
4 Counterspell
2 Dispel
4 Faerie Miscreant
4 Faerie Seer
2 Harrier Strix
2 Humbling Elder
18 Island
4 Moon-Circuit Hacker
4 Ninja of the Deep Hours
4 Of One Mind
3 Snap
1 Snaremaster Sprite
4 Spellstutter Sprite
SIDEBOARD:
3 Annul
2 Bind the Monster
4 Blue Elemental Blast
1 Dispel
2 Hydroblast
3 Steel Sabotage
</t>
  </si>
  <si>
    <t>Daniele Mannocci</t>
  </si>
  <si>
    <t>https://www.moxfield.com/decks/qXGlGiNzeEmbZV1qQjfhYQ</t>
  </si>
  <si>
    <t xml:space="preserve">3 Avenging Hunter
3 Elvish Mystic
13 Forest
3 Fyndhorn Elves
4 Generous Ent
4 Jaspera Sentinel
3 Lead the Stampede
3 Llanowar Elves
4 Masked Vandal
4 Nyxborn Hydra
4 Priest of Titania
4 Quirion Ranger
4 Timberwatch Elf
4 Winding Way
SIDEBOARD:
4 Deglamer
3 Nylea's Disciple
3 Vitu-Ghazi Inspector
3 Weather the Storm
2 Wellwisher
</t>
  </si>
  <si>
    <t>Alessio Muscio</t>
  </si>
  <si>
    <t>https://www.moxfield.com/decks/HK71lK2qtU-GOn86A2sdMQ</t>
  </si>
  <si>
    <t xml:space="preserve">2 Blood Fountain
1 Bojuka Bog
4 Cast Down
4 Cleansing Wildfire
1 Crypt Incursion
4 Drossforge Bridge
2 Eviscerator's Insight
4 Fanatical Offering
2 Forest
3 Galvanic Blast
4 Ichor Wellspring
2 Lembas
1 Makeshift Munitions
1 Mountain
2 Nihil Spellbomb
2 Pactdoll Terror
1 Pulse of Murasa
4 Refurbished Familiar
4 Slagwoods Bridge
3 Swamp
4 Twisted Landscape
1 Vault of Whispers
4 Writhing Chrysalis
SIDEBOARD:
2 Krark-Clan Shaman
3 Okiba-Gang Shinobi
4 Pyroblast
2 Troublemaker Ouphe
4 Weather the Storm
</t>
  </si>
  <si>
    <t>https://www.moxfield.com/decks/Xp92n4SSZESn9XwmZLSkTA</t>
  </si>
  <si>
    <t xml:space="preserve">4 Birchlore Rangers
2 Elvish Mystic
13 Forest
3 Fyndhorn Elves
3 Generous Ent
4 Jaspera Sentinel
4 Lead the Stampede
3 Masked Vandal
3 Nyxborn Hydra
4 Priest of Titania
4 Quirion Ranger
2 Spellstutter Sprite
4 Timberwatch Elf
3 Wellwisher
4 Winding Way
SIDEBOARD:
3 Avenging Hunter
1 Dispel
3 Hydroblast
1 Masked Vandal
3 Mesmeric Fiend
1 Negate
3 Vitu-Ghazi Inspector
</t>
  </si>
  <si>
    <t>Luciano Bigi</t>
  </si>
  <si>
    <t>https://www.moxfield.com/decks/cocXfJ0UUUq9vKhRcYZJ5g</t>
  </si>
  <si>
    <t xml:space="preserve">3 Boomerang
4 Brainstorm
4 Counterspell
4 Cryptic Serpent
4 Delver of Secrets
1 Dispel
16 Island
4 Lorien Revealed
4 Mental Note
3 Ponder
2 Sleep of the Dead
3 Spell Pierce
4 Thought Scour
4 Tolarian Terror
SIDEBOARD:
2 Annul
3 Blue Elemental Blast
1 Dispel
3 Gut Shot
3 Hydroblast
3 Steel Sabotage
</t>
  </si>
  <si>
    <t>https://moxfield.com/decks/0UkoUGrkPEKqsv6Zi9sGRg</t>
  </si>
  <si>
    <t xml:space="preserve">4 Alms of the Vein
2 Black Mage's Rod
1 Bojuka Bog
4 Faithless Looting
4 Fiery Temper
4 Grab the Prize
2 Highway Robbery
4 Jagged Barrens
4 Kitchen Imp
4 Lightning Bolt
7 Mountain
2 Rakdos Carnarium
3 Razortrap Gorge
4 Sneaky Snacker
2 Swamp
1 Tectonic Hazard
4 Vampire's Kiss
4 Voldaren Epicure
SIDEBOARD:
2 Duress
2 Electrickery
2 Extract a Confession
2 Nihil Spellbomb
4 Red Elemental Blast
3 Smash to Smithereens
</t>
  </si>
  <si>
    <t>https://www.moxfield.com/decks/c7zpbWUAOEy-3AxZc9Vqmw</t>
  </si>
  <si>
    <t xml:space="preserve">4 Brainstorm
1 Deep Analysis
1 Gigadrowse
3 Hidden Strings
4 High Tide
4 Ideas Unbound
16 Island
4 Lorien Revealed
4 Merchant Scroll
2 Muddle the Mixture
4 Peer Through Depths
1 Petals of Insight
2 Pieces of the Puzzle
4 Preordain
4 Psychic Puppetry
2 Stream of Thought
SIDEBOARD:
3 Disrupt
3 Envelop
3 Gigadrowse
3 Hydroblast
3 Snap
</t>
  </si>
  <si>
    <t>Gabriele Carini</t>
  </si>
  <si>
    <t>https://www.moxfield.com/decks/DCcMmKuqM0afS6cEEGMwGA</t>
  </si>
  <si>
    <t xml:space="preserve">3 Faithless Looting
4 Fiery Temper
3 Fireblast
4 Grab the Prize
2 Guttersnipe
4 Highway Robbery
4 Kiln Fiend
4 Lava Dart
4 Lightning Bolt
18 Mountain
4 Red Mage's Rapier
4 Sneaky Snacker
2 Temur Battle Rage
SIDEBOARD:
3 Apostle's Blessing
1 Flaring Pain
4 Pyroblast
3 Red Elemental Blast
3 Searing Blaze
1 Tectonic Hazard
</t>
  </si>
  <si>
    <t>Mono Red Blitz</t>
  </si>
  <si>
    <t>Antonio Guerriero</t>
  </si>
  <si>
    <t>https://www.moxfield.com/decks/TXJ0BYC1wUqNBr9dmi39fQ</t>
  </si>
  <si>
    <t xml:space="preserve">4 Breath Weapon
1 Demonic Dread
2 Discerning Taste
3 Dread Return
4 Exhume
2 Forest
4 Generous Ent
1 Geothermal Bog
3 Geothermal Crevice
1 Haunted Mire
4 Merchant of the Vale
5 Mountain
2 Oliphaunt
4 Stormshriek Feral
3 Swamp
4 Troll of Khazad-dum
4 Ulamog's Crusher
4 Violent Outburst
1 Wooded Ridgeline
4 Writhing Chrysalis
SIDEBOARD:
4 Cuombajj Witches
1 Discerning Taste
4 Faerie Macabre
2 Overwhelming Remorse
4 Weather the Storm
</t>
  </si>
  <si>
    <t>Turbo Exhume</t>
  </si>
  <si>
    <t>Gabriele Marraccini</t>
  </si>
  <si>
    <t>https://www.moxfield.com/decks/MbH_TvXmfkeY9YAFB6amHQ</t>
  </si>
  <si>
    <t xml:space="preserve">3 Chain Lightning
4 Clockwork Percussionist
4 Experimental Synthesizer
4 Galvanic Blast
4 Goblin Tomb Raider
4 Great Furnace
4 Kessig Flamebreather
4 Lava Dart
4 Lightning Bolt
14 Mountain
2 Reckless Impulse
2 Thermo-Alchemist
4 Voldaren Epicure
3 Wrenn's Resolve
SIDEBOARD:
1 End the Festivities
4 Pyroblast
3 Raze
1 Red Elemental Blast
3 Relic of Progenitus
3 Smash to Smithereens
</t>
  </si>
  <si>
    <t>Lorenzo Bassi</t>
  </si>
  <si>
    <t>https://www.moxfield.com/decks/wru-HJUSU02dH28voDOvEQ</t>
  </si>
  <si>
    <t xml:space="preserve">4 Chain Lightning
4 Clockwork Percussionist
4 Fiery Temper
3 Fireblast
4 Grab the Prize
4 Guttersnipe
4 Highway Robbery
4 Kessig Flamebreather
4 Lava Dart
4 Lightning Bolt
18 Mountain
3 Voldaren Epicure
SIDEBOARD:
2 Breath Weapon
3 Cast into the Fire
4 Pyroblast
3 Red Elemental Blast
3 Relic of Progenitus
</t>
  </si>
  <si>
    <t>https://moxfield.com/decks/ReUTGyUXTE6ZhBxMkXRWyA</t>
  </si>
  <si>
    <t xml:space="preserve">4 Fiery Temper
4 Fireblast
4 Grab the Prize
4 Guttersnipe
4 Highway Robbery
4 Kessig Flamebreather
4 Lava Dart
4 Lightning Bolt
20 Mountain
4 Sazacap's Brew
4 Sneaky Snacker
SIDEBOARD:
4 Apostle's Blessing
4 Pyroblast
3 Red Elemental Blast
4 Searing Blaze
</t>
  </si>
  <si>
    <t>Flavio De Cicco</t>
  </si>
  <si>
    <t>https://www.moxfield.com/decks/_pVuMM6M9k68kT93tlkGMw</t>
  </si>
  <si>
    <t xml:space="preserve">4 Chain Lightning
4 Clockwork Percussionist
4 Experimental Synthesizer
1 Fireblast
4 Galvanic Blast
4 Goblin Tomb Raider
4 Great Furnace
4 Kessig Flamebreather
3 Lava Dart
4 Lightning Bolt
14 Mountain
4 Reckless Impulse
2 Thermo-Alchemist
4 Voldaren Epicure
SIDEBOARD:
4 Cast into the Fire
4 Pyroblast
4 Raze
1 Red Elemental Blast
2 Relic of Progenitus
</t>
  </si>
  <si>
    <t>https://www.moxfield.com/decks/j6UTLkI07kWqrwgOD7lAqQ</t>
  </si>
  <si>
    <t xml:space="preserve">2 Archaeomancer
3 Ash Barrens
4 Azorius Chancery
2 Ephemerate
1 Ghostly Flicker
1 Glacial Floodplain
4 God-Pharaoh's Faithful
8 Island
4 Lorien Revealed
3 Meeting of Minds
1 Mortuary Mire
4 Mulldrifter
2 Murmuring Mystic
2 Negate
2 Plains
4 Preordain
2 Prohibit
3 Sea Gate Oracle
4 Snap
4 Sunscape Familiar
SIDEBOARD:
2 Destroy Evil
2 Dust to Dust
4 Hydroblast
1 Last Breath
2 Negate
2 Standard Bearer
1 Stonehorn Dignitary
1 Thraben Charm
</t>
  </si>
  <si>
    <t>https://moxfield.com/decks/LOp6_rShvU2-SfJLvtvVlA</t>
  </si>
  <si>
    <t xml:space="preserve">4 Alms of the Vein
1 Bojuka Bog
3 Chain Lightning
4 Faithless Looting
4 Fiery Temper
4 Grab the Prize
2 Highway Robbery
4 Jagged Barrens
4 Kitchen Imp
4 Lightning Bolt
9 Mountain
1 Rakdos Carnarium
2 Razortrap Gorge
1 Sazacap's Brew
4 Sneaky Snacker
2 Swamp
3 Vampire's Kiss
4 Voldaren Epicure
SIDEBOARD:
1 Arms of Hadar
2 Cast into the Fire
3 Duress
1 Electrickery
2 Nihil Spellbomb
4 Pyroblast
2 Thorn of the Black Rose
</t>
  </si>
  <si>
    <t>Nicola Macchioni</t>
  </si>
  <si>
    <t>https://www.moxfield.com/decks/7vDorfUu2Uy9zpct6msnmw</t>
  </si>
  <si>
    <t>Flavio Cacelli</t>
  </si>
  <si>
    <t>https://www.moxfield.com/decks/uMgO4SptyE2z33j_baEmWg</t>
  </si>
  <si>
    <t xml:space="preserve">4 Birchlore Rangers
1 Elvish Mystic
13 Forest
2 Fyndhorn Elves
4 Generous Ent
4 Jaspera Sentinel
4 Lead the Stampede
3 Llanowar Elves
3 Masked Vandal
4 Nyxborn Hydra
4 Priest of Titania
4 Quirion Ranger
4 Timberwatch Elf
2 Wellwisher
4 Winding Way
SIDEBOARD:
2 Dispel
2 Hydroblast
1 Masked Vandal
4 Mesmeric Fiend
2 Standard Bearer
2 Vines of Vastwood
2 Wellwisher
</t>
  </si>
  <si>
    <t>https://www.moxfield.com/decks/YnR3Ei4fxUW5yxH0rlcf7w</t>
  </si>
  <si>
    <t xml:space="preserve">4 Balustrade Spy
1 Bonebind Orator
1 Cauldron Familiar
4 Conjurer's Bauble
1 Crawl from the Cellar
3 Dimir House Guard
1 Dread Return
1 Dregscape Zombie
3 Forest
4 Generous Ent
1 Jack-o'-Lantern
4 Land Grant
2 Lotleth Giant
4 Malevolent Rumble
4 Many Partings
2 Masked Vandal
4 Mesmeric Fiend
1 Mirrorshell Crab
4 Sagu Wildling
4 Sakura-Tribe Elder
2 Songs of the Damned
2 Swamp
4 Troll of Khazad-dum
SIDEBOARD:
4 Exhume
3 Healer of the Glade
3 Lead the Stampede
1 Mountain
4 Writhing Chrysalis
</t>
  </si>
  <si>
    <t>Alessandro Betori</t>
  </si>
  <si>
    <t>https://www.moxfield.com/decks/op_0VjKTvU6RoscIS_aZIw</t>
  </si>
  <si>
    <t xml:space="preserve">4 Alms of the Vein
1 Bojuka Bog
1 Chain Lightning
1 End the Festivities
4 Faithless Looting
4 Fiery Temper
4 Grab the Prize
3 Highway Robbery
4 Jagged Barrens
4 Kitchen Imp
4 Lightning Bolt
8 Mountain
1 Rakdos Carnarium
3 Razortrap Gorge
4 Sneaky Snacker
3 Swamp
3 Vampire's Kiss
4 Voldaren Epicure
SIDEBOARD:
2 Cast into the Fire
3 Duress
2 Electrickery
2 Extract a Confession
2 Nihil Spellbomb
2 Pyroblast
2 Red Elemental Blast
</t>
  </si>
  <si>
    <t>Elia Merli</t>
  </si>
  <si>
    <t>https://www.moxfield.com/decks/-rNDV2mGf0SV7GX48KQOig</t>
  </si>
  <si>
    <t xml:space="preserve">4 Chain Lightning
4 Clockwork Percussionist
4 Experimental Synthesizer
4 Galvanic Blast
4 Goblin Tomb Raider
4 Great Furnace
4 Kessig Flamebreather
3 Lava Dart
4 Lightning Bolt
14 Mountain
2 Reckless Impulse
2 Thermo-Alchemist
4 Voldaren Epicure
3 Wrenn's Resolve
SIDEBOARD:
4 Cast into the Fire
1 Flaring Pain
4 Pyroblast
3 Relic of Progenitus
3 Searing Blaze
</t>
  </si>
  <si>
    <t>https://www.moxfield.com/decks/LlQCEPxVLUyM7SopvP7WRQ</t>
  </si>
  <si>
    <t xml:space="preserve">2 Blood Fountain
1 Bojuka Bog
4 Cast Down
4 Cleansing Wildfire
1 Crypt Incursion
4 Drossforge Bridge
2 Eviscerator's Insight
4 Fanatical Offering
2 Forest
4 Ichor Wellspring
3 Krark-Clan Shaman
2 Lembas
1 Makeshift Munitions
2 Mountain
1 Nihil Spellbomb
1 Nyxborn Hydra
2 Pulse of Murasa
4 Refurbished Familiar
4 Slagwoods Bridge
2 Swamp
4 Twisted Landscape
2 Vault of Whispers
4 Writhing Chrysalis
SIDEBOARD:
2 Breath Weapon
3 Duress
1 Krark-Clan Shaman
3 Okiba-Gang Shinobi
3 Pyroblast
3 Weather the Storm
</t>
  </si>
  <si>
    <t>https://www.moxfield.com/decks/fHuvn2MWn0iRrAwP46tyVA</t>
  </si>
  <si>
    <t xml:space="preserve">4 Arbor Elf
4 Bannerhide Krushok
4 Eldrazi Repurposer
14 Forest
4 Jewel Thief
2 Mountain
4 Nyxborn Hydra
3 Ram Through
4 Sagu Wildling
1 Shinen of Life's Roar
4 Utopia Sprawl
3 Vines of Vastwood
3 Wild Growth
4 Writhing Chrysalis
2 You Meet in a Tavern
SIDEBOARD:
2 Breath Weapon
4 Deglamer
1 Flaring Pain
4 Life Goes On
2 Relic of Progenitus
2 Skyshaper
</t>
  </si>
  <si>
    <t>Gruul Monsters</t>
  </si>
  <si>
    <t>Davide Reale</t>
  </si>
  <si>
    <t>https://moxfield.com/decks/ZDgTUTRqTE2kAD4M8VtjhA</t>
  </si>
  <si>
    <t xml:space="preserve">4 Alms of the Vein
1 Bojuka Bog
2 Chain Lightning
4 Faithless Looting
4 Fiery Temper
4 Grab the Prize
2 Highway Robbery
4 Jagged Barrens
4 Kitchen Imp
4 Lightning Bolt
8 Mountain
2 Rakdos Carnarium
1 Razortrap Gorge
4 Sneaky Snacker
1 Stormshriek Feral
3 Swamp
4 Vampire's Kiss
4 Voldaren Epicure
SIDEBOARD:
2 Cast into the Fire
2 Contaminated Ground
2 Duress
2 End the Festivities
1 Flaring Pain
2 Nihil Spellbomb
4 Red Elemental Blast
</t>
  </si>
  <si>
    <t>https://www.moxfield.com/decks/TW4T8oaEBkehZ0Eycq1Fng</t>
  </si>
  <si>
    <t xml:space="preserve">2 Bitter Reunion
4 Careful Cultivation
4 Cleansing Wildfire
4 Drossforge Bridge
3 Duress
2 Engine Rat
4 Eviscerator's Insight
4 Fanatical Offering
2 Forest
4 Ichor Wellspring
3 Khalni Garden
2 Mountain
4 Pili-Pala
4 Slagwoods Bridge
2 Stormshriek Feral
3 Swamp
3 Tamiyo's Safekeeping
2 Twisted Landscape
4 Writhing Chrysalis
SIDEBOARD:
3 Breath Weapon
1 Duress
2 Last Rites
2 Pulse of Murasa
3 Red Elemental Blast
4 Weather the Storm
</t>
  </si>
  <si>
    <t>https://www.moxfield.com/decks/i1MlotF-MEiWro519J37Pg</t>
  </si>
  <si>
    <t xml:space="preserve">4 Blighted Agent
4 Embiggen
4 Escape Tunnel
6 Forest
4 Glistener Elf
4 Go Forth
4 Ichorclaw Myr
1 Island
4 Lakeside Shack
4 Lotus Petal
4 Might of Old Krosa
4 Mutagenic Growth
4 Rancor
3 Relic's Roar
4 Snakeskin Veil
2 Vines of Vastwood
SIDEBOARD:
4 Blue Elemental Blast
3 Dispel
2 Relic of Progenitus
3 Scattershot Archer
1 Spell Pierce
2 Vines of Vastwood
</t>
  </si>
  <si>
    <t>https://www.moxfield.com/decks/uvwamtlksUWlYI8mrshMbQ</t>
  </si>
  <si>
    <t xml:space="preserve">4 Battle Screech
1 Eagles of the North
2 Guardians' Pledge
1 Idyllic Grange
4 Kor Skyfisher
4 Lunarch Veteran
4 Novice Inspector
19 Plains
4 Prismatic Strands
4 Raffine's Informant
1 Salt Road Packbeast
4 Summon: Choco/Mog
4 Thraben Charm
4 Thraben Inspector
SIDEBOARD:
1 Arashin Cleric
2 Dawnbringer Cleric
4 Dust to Dust
2 Holy Light
2 Journey to Nowhere
2 Revoke Existence
2 Sunlance
</t>
  </si>
  <si>
    <t>Andrea Giuseppe Razza</t>
  </si>
  <si>
    <t>https://www.moxfield.com/decks/iaWs46p0pkus3AL-_9nFhg</t>
  </si>
  <si>
    <t xml:space="preserve">3 Chain Lightning
4 Faithless Looting
4 Fiery Temper
3 Fireblast
4 Grab the Prize
3 Guttersnipe
3 Highway Robbery
4 Kessig Flamebreather
4 Lava Dart
4 Lightning Bolt
18 Mountain
2 Sazacap's Brew
4 Sneaky Snacker
SIDEBOARD:
4 Pyroblast
3 Red Elemental Blast
4 Smash to Smithereens
4 Suplex
</t>
  </si>
  <si>
    <t>https://www.moxfield.com/decks/R_IVcYdGekWe6HS6-TC0ag</t>
  </si>
  <si>
    <t xml:space="preserve">4 Brainstorm
4 Counterspell
4 Cryptic Serpent
1 Deep Analysis
4 Delver of Secrets
2 Dispel
16 Island
4 Lorien Revealed
4 Mental Note
3 Ponder
3 Sleep of the Dead
3 Spell Pierce
4 Thought Scour
4 Tolarian Terror
SIDEBOARD:
4 Annul
3 Blue Elemental Blast
1 Envelop
3 Gut Shot
4 Hydroblast
</t>
  </si>
  <si>
    <t>https://www.moxfield.com/decks/slOAt4SNM0acZGA-IP2PDw</t>
  </si>
  <si>
    <t xml:space="preserve">2 Annoyed Altisaur
4 Arbor Elf
4 Avenging Hunter
4 Boarding Party
14 Forest
1 Generous Ent
3 Jewel Thief
2 Lightning Bolt
2 Malevolent Rumble
1 Mountain
4 Mwonvuli Acid-Moss
1 Oliphaunt
2 Summon: Fat Chocobo
4 Thermokarst
4 Utopia Sprawl
3 Wild Growth
1 Wooded Ridgeline
4 Writhing Chrysalis
SIDEBOARD:
3 Breath Weapon
2 Cast into the Fire
4 Deglamer
3 Pulse of Murasa
3 Weather the Storm
</t>
  </si>
  <si>
    <t>Antonio Castellani</t>
  </si>
  <si>
    <t>https://www.moxfield.com/decks/4gd6yrHRuECVvFycG-64Nw</t>
  </si>
  <si>
    <t xml:space="preserve">2 Bind the Monster
4 Brinebarrow Intruder
4 Counterspell
2 Dispel
4 Faerie Miscreant
4 Faerie Seer
2 Harrier Strix
18 Island
4 Moon-Circuit Hacker
4 Ninja of the Deep Hours
4 Of One Mind
3 Snap
1 Snaremaster Sprite
4 Spellstutter Sprite
SIDEBOARD:
4 Annul
4 Blue Elemental Blast
1 Dispel
1 Echoing Truth
2 Humbling Elder
2 Relic of Progenitus
1 Steel Sabotage
</t>
  </si>
  <si>
    <t>https://www.moxfield.com/decks/ouAQDxvC9kCrU1KkFurszg</t>
  </si>
  <si>
    <t xml:space="preserve">1 Bojuka Bog
1 Breath Weapon
1 Conduit Pylons
1 Crop Rotation
4 Energy Refractor
1 Ephemerate
4 Expedition Map
2 Ghostly Flicker
1 Heritage Reclamation
4 Impulse
3 Island
3 Lorien Revealed
3 Mnemonic Wall
1 Moment's Peace
4 Mulldrifter
1 Murmuring Mystic
2 Mystical Teachings
1 Prohibit
4 Prophetic Prism
1 Pulse of Murasa
1 Remote Isle
1 Unwind
4 Urza's Mine
4 Urza's Power Plant
4 Urza's Tower
1 Volatile Fjord
2 Weather the Storm
SIDEBOARD:
1 Cast Down
4 Hydroblast
1 Moment's Peace
2 Mournwhelk
1 Pulse of Murasa
3 Pyroblast
1 Scattershot
2 Stonehorn Dignitary
</t>
  </si>
  <si>
    <t>Flicker Tron</t>
  </si>
  <si>
    <t>Mateusz Krupa</t>
  </si>
  <si>
    <t>https://www.moxfield.com/decks/fAEgaRH_70yFTpocD8oF5A</t>
  </si>
  <si>
    <t xml:space="preserve">4 Barren Moor
2 Bojuka Bog
4 Burglar Rat
2 Cast Down
4 Duress
4 Exhume
4 Horror of the Broken Lands
1 Last Rites
2 Mukotai Ambusher
1 Okiba-Gang Shinobi
4 Ravenous Rats
2 Rotting Rats
4 Sign in Blood
12 Swamp
2 Thorn of the Black Rose
4 Troll of Khazad-dum
4 Village Rites
SIDEBOARD:
4 Accursed Marauder
2 Cast Down
2 Contaminated Ground
2 Nihil Spellbomb
3 Suffocating Fumes
2 Toxin Analysis
</t>
  </si>
  <si>
    <t>Mono Black Midrange</t>
  </si>
  <si>
    <t>https://www.moxfield.com/decks/_QnbOHGD4EeH5juLWRi89Q</t>
  </si>
  <si>
    <t xml:space="preserve">4 Chain Lightning
4 Clockwork Percussionist
4 Experimental Synthesizer
4 Galvanic Blast
4 Goblin Tomb Raider
4 Great Furnace
4 Kessig Flamebreather
4 Lava Dart
4 Lightning Bolt
13 Mountain
4 Reckless Impulse
2 Thermo-Alchemist
4 Voldaren Epicure
1 Wrenn's Resolve
SIDEBOARD:
4 Cast into the Fire
4 Pyroblast
1 Red Elemental Blast
3 Relic of Progenitus
3 Tectonic Hazard
</t>
  </si>
  <si>
    <t>https://moxfield.com/decks/h-JTkZx5TU2NueLx0s7tag</t>
  </si>
  <si>
    <t xml:space="preserve">4 Brainstorm
1 Deep Analysis
1 Gigadrowse
3 Hidden Strings
4 High Tide
4 Ideas Unbound
15 Island
4 Lorien Revealed
4 Merchant Scroll
2 Muddle the Mixture
4 Peer Through Depths
1 Petals of Insight
2 Pieces of the Puzzle
4 Preordain
4 Psychic Puppetry
2 Stream of Thought
1 Toils of Night and Day
SIDEBOARD:
2 Behold the Multiverse
2 Dispel
2 Envelop
1 Gigadrowse
4 Hydroblast
1 Muddle the Mixture
3 Snap
</t>
  </si>
  <si>
    <t>https://moxfield.com/decks/gdaz0sCNfUijMFUEqX8E_Q</t>
  </si>
  <si>
    <t xml:space="preserve">1 Annul
4 Brainstorm
4 Counterspell
4 Cryptic Serpent
3 Deem Inferior
2 Deep Analysis
4 Delver of Secrets
2 Dispel
15 Island
4 Lorien Revealed
2 Mental Note
1 Murmuring Mystic
4 Ponder
1 Sleep of the Dead
1 Spell Pierce
4 Thought Scour
4 Tolarian Terror
SIDEBOARD:
3 Annul
2 Blue Elemental Blast
1 Dispel
3 Gut Shot
4 Hydroblast
1 Murmuring Mystic
1 Steel Sabotage
</t>
  </si>
  <si>
    <t>https://www.moxfield.com/decks/e0iilYhOjEGBw0rpu8vXhQ</t>
  </si>
  <si>
    <t xml:space="preserve">2 Archaeomancer
3 Ash Barrens
4 Azorius Chancery
2 Ephemerate
1 Ghostly Flicker
4 God-Pharaoh's Faithful
1 Idyllic Beachfront
8 Island
4 Lorien Revealed
3 Meeting of Minds
1 Mortuary Mire
4 Mulldrifter
2 Murmuring Mystic
2 Negate
2 Plains
4 Preordain
2 Prohibit
3 Sea Gate Oracle
4 Snap
4 Sunscape Familiar
SIDEBOARD:
4 Blue Elemental Blast
2 Destroy Evil
2 Exclude
2 Hydroblast
2 Negate
2 Standard Bearer
1 Thraben Charm
</t>
  </si>
  <si>
    <t>https://www.moxfield.com/decks/f8Bx0iPRb0GfazDIq4A5bg</t>
  </si>
  <si>
    <t xml:space="preserve">2 Chain Lightning
3 Faithless Looting
4 Fiery Temper
3 Fireblast
4 Grab the Prize
2 Guttersnipe
4 Highway Robbery
4 Kessig Flamebreather
4 Lava Dart
4 Lightning Bolt
18 Mountain
4 Sneaky Snacker
4 Voldaren Epicure
SIDEBOARD:
4 Cast into the Fire
2 End the Festivities
4 Pyroblast
2 Relic of Progenitus
3 Smash to Smithereens
</t>
  </si>
  <si>
    <t>Oscar ettore Gilardi</t>
  </si>
  <si>
    <t>https://www.moxfield.com/decks/ocY9tbaClUqsHkUwyFjk0Q</t>
  </si>
  <si>
    <t xml:space="preserve">1 Basilisk Gate
3 Black Dragon Gate
1 Bojuka Bog
2 Campfire
3 Crypt Rats
1 Darkness
4 Eviscerator's Insight
4 Fanatical Offering
2 Forest
1 Golgari Rot Farm
4 Heap Gate
1 Heaped Harvest
4 Ichor Wellspring
3 Khalni Garden
4 Lembas
3 Manor Gate
4 Moment's Peace
3 Reckoner's Bargain
1 Respite
1 Stream of Thought
4 Swamp
3 Tangle
1 Toxin Analysis
3 Weather the Storm
SIDEBOARD:
2 Crop Rotation
1 Duress
3 Faerie Macabre
2 Last Rites
1 Murmuring Mystic
3 Red Elemental Blast
3 Snuff Out
</t>
  </si>
  <si>
    <t>Golgari Fog</t>
  </si>
  <si>
    <t>https://www.moxfield.com/decks/xkrk9pmMFEGto8QePWdUPQ</t>
  </si>
  <si>
    <t xml:space="preserve">2 Blood Fountain
1 Bojuka Bog
3 Cast Down
4 Cleansing Wildfire
1 Crypt Incursion
4 Drossforge Bridge
2 Eviscerator's Insight
4 Fanatical Offering
2 Forest
4 Ichor Wellspring
3 Krark-Clan Shaman
2 Lembas
1 Makeshift Munitions
2 Mountain
1 Nihil Spellbomb
1 Nyxborn Hydra
1 Pulse of Murasa
4 Refurbished Familiar
4 Slagwoods Bridge
2 Swamp
2 Toxin Analysis
4 Twisted Landscape
2 Vault of Whispers
4 Writhing Chrysalis
SIDEBOARD:
2 Breath Weapon
3 Duress
2 Okiba-Gang Shinobi
3 Red Elemental Blast
2 Troublemaker Ouphe
3 Weather the Storm
</t>
  </si>
  <si>
    <t>https://moxfield.com/decks/HiXy_9z4DEm7lCd_SJORZA</t>
  </si>
  <si>
    <t xml:space="preserve">3 Ashnod's Altar
1 Blood Fountain
4 Candy Trail
3 Chromatic Star
2 Conduit Pylons
4 Eviscerator's Insight
4 Expedition Map
1 Forest
2 Golem Foundry
2 Ichor Wellspring
4 Malevolent Rumble
2 Myr Kinsmith
4 Myr Retriever
2 Nihil Spellbomb
4 Pactdoll Terror
4 Prophetic Prism
2 Swamp
4 Urza's Mine
4 Urza's Power Plant
4 Urza's Tower
SIDEBOARD:
2 Abrade
1 Breath Weapon
2 Fangren Marauder
2 Last Rites
4 Pyroblast
1 Scattershot
3 Weather the Storm
</t>
  </si>
  <si>
    <t>Erik Maranto</t>
  </si>
  <si>
    <t>https://www.moxfield.com/decks/uqIFN4H0B0eTaWUJmVcpzg</t>
  </si>
  <si>
    <t xml:space="preserve">1 Bojuka Bog
1 Breath Weapon
1 Conduit Pylons
1 Crop Rotation
3 Energy Refractor
1 Ephemerate
4 Expedition Map
2 Ghostly Flicker
1 Heritage Reclamation
4 Impulse
3 Island
3 Lorien Revealed
3 Mnemonic Wall
1 Moment's Peace
4 Mulldrifter
2 Mysidian Elder
3 Mystical Teachings
1 Night Market
1 Prohibit
4 Prophetic Prism
1 Pulse of Murasa
1 Unwind
4 Urza's Mine
4 Urza's Power Plant
4 Urza's Tower
1 Volatile Fjord
1 Weather the Storm
SIDEBOARD:
1 Ancient Grudge
4 Blue Elemental Blast
2 Envelop
2 Murmuring Mystic
1 Pulse of Murasa
4 Red Elemental Blast
1 Stonehorn Dignitary
</t>
  </si>
  <si>
    <t>https://www.moxfield.com/decks/ihEZgq5aeEylVDeAzXGlNA</t>
  </si>
  <si>
    <t xml:space="preserve">4 Brainstorm
1 Deep Analysis
2 Disrupt
4 Hidden Strings
4 High Tide
4 Ideas Unbound
15 Island
4 Lorien Revealed
4 Merchant Scroll
4 Peer Through Depths
1 Petals of Insight
2 Pieces of the Puzzle
4 Preordain
4 Psychic Puppetry
1 Reach Through Mists
2 Stream of Thought
SIDEBOARD:
1 Deep Analysis
2 Dispel
2 Disrupt
3 Gigadrowse
2 Hydroblast
2 Muddle the Mixture
3 Snap
</t>
  </si>
  <si>
    <t>Raul Venturi</t>
  </si>
  <si>
    <t>https://moxfield.com/decks/ANEGKPKSBUGDudMFGgM_BA</t>
  </si>
  <si>
    <t xml:space="preserve">2 Blood Fountain
1 Bojuka Bog
4 Cast Down
4 Cleansing Wildfire
1 Crypt Incursion
4 Drossforge Bridge
2 Eviscerator's Insight
4 Fanatical Offering
2 Forest
4 Ichor Wellspring
3 Krark-Clan Shaman
2 Lembas
1 Makeshift Munitions
2 Mountain
1 Nihil Spellbomb
1 Nyxborn Hydra
2 Pulse of Murasa
4 Refurbished Familiar
4 Slagwoods Bridge
2 Swamp
4 Twisted Landscape
2 Vault of Whispers
4 Writhing Chrysalis
SIDEBOARD:
2 Breath Weapon
3 Duress
1 Krark-Clan Shaman
3 Okiba-Gang Shinobi
3 Red Elemental Blast
3 Weather the Storm
</t>
  </si>
  <si>
    <t>Riccardo Oliviero</t>
  </si>
  <si>
    <t>https://www.moxfield.com/decks/11Ue6h0xT0qbhjW44Gx4Dw</t>
  </si>
  <si>
    <t xml:space="preserve">4 Chain Lightning
4 Clockwork Percussionist
4 Experimental Synthesizer
4 Galvanic Blast
4 Goblin Tomb Raider
4 Great Furnace
4 Kessig Flamebreather
4 Lava Dart
4 Lightning Bolt
13 Mountain
1 Reckless Impulse
2 Thermo-Alchemist
4 Voldaren Epicure
4 Wrenn's Resolve
SIDEBOARD:
4 Cast into the Fire
3 End the Festivities
4 Pyroblast
1 Red Elemental Blast
3 Relic of Progenitus
</t>
  </si>
  <si>
    <t>Riccardo Ceridono</t>
  </si>
  <si>
    <t>https://www.moxfield.com/decks/xOCJifluv0iO7Q3xmqBWFg</t>
  </si>
  <si>
    <t xml:space="preserve">4 Chain Lightning
4 Clockwork Percussionist
4 Experimental Synthesizer
4 Galvanic Blast
4 Goblin Tomb Raider
4 Great Furnace
4 Kessig Flamebreather
3 Lava Dart
4 Lightning Bolt
15 Mountain
4 Reckless Impulse
4 Voldaren Epicure
2 Wrenn's Resolve
SIDEBOARD:
3 Dwarven Forge-Chanter
1 End the Festivities
4 Pyroblast
1 Red Elemental Blast
3 Relic of Progenitus
3 Smash to Smithereens
</t>
  </si>
  <si>
    <t>Gennaro Ucciero</t>
  </si>
  <si>
    <t>https://www.moxfield.com/decks/wg0tP_1G9keihn3H5S_nNg</t>
  </si>
  <si>
    <t xml:space="preserve">3 Chain Lightning
4 Clockwork Percussionist
4 Experimental Synthesizer
1 Fireblast
4 Galvanic Blast
4 Goblin Tomb Raider
4 Great Furnace
4 Kessig Flamebreather
4 Lava Dart
4 Lightning Bolt
14 Mountain
2 Thermo-Alchemist
4 Voldaren Epicure
4 Wrenn's Resolve
SIDEBOARD:
4 Cast into the Fire
4 Pyroblast
2 Red Elemental Blast
2 Relic of Progenitus
3 Searing Blaze
</t>
  </si>
  <si>
    <t>Tuukka Sinisalo</t>
  </si>
  <si>
    <t>https://www.moxfield.com/decks/c_QW3I77uUm50UMAU0LG5A</t>
  </si>
  <si>
    <t xml:space="preserve">4 Alms of the Vein
1 Bojuka Bog
2 Chain Lightning
4 Faithless Looting
4 Fiery Temper
4 Grab the Prize
3 Highway Robbery
4 Jagged Barrens
4 Kitchen Imp
4 Lightning Bolt
8 Mountain
1 Rakdos Carnarium
3 Razortrap Gorge
4 Sneaky Snacker
2 Swamp
4 Vampire's Kiss
4 Voldaren Epicure
SIDEBOARD:
2 Cast into the Fire
3 Duress
2 Extract a Confession
2 Nihil Spellbomb
3 Pyroblast
3 Searing Blaze
</t>
  </si>
  <si>
    <t>Matteo Morosini</t>
  </si>
  <si>
    <t>https://moxfield.com/decks/XnCOa9cw10i9N6VLRsQDlw</t>
  </si>
  <si>
    <t xml:space="preserve">4 Chain Lightning
4 Clockwork Percussionist
4 Experimental Synthesizer
1 Fireblast
4 Galvanic Blast
4 Goblin Tomb Raider
4 Great Furnace
4 Kessig Flamebreather
4 Lava Dart
4 Lightning Bolt
13 Mountain
4 Reckless Impulse
2 Thermo-Alchemist
4 Voldaren Epicure
SIDEBOARD:
4 Cast into the Fire
2 Dwarven Forge-Chanter
2 End the Festivities
4 Pyroblast
3 Relic of Progenitus
</t>
  </si>
  <si>
    <t>Liam Roy Trott</t>
  </si>
  <si>
    <t>https://www.moxfield.com/decks/wXsp9AMLuUG2HTC_mYoDwA</t>
  </si>
  <si>
    <t xml:space="preserve">4 Faithless Looting
4 Fiery Temper
4 Fireblast
4 Grab the Prize
4 Guttersnipe
3 Highway Robbery
4 Kessig Flamebreather
4 Lava Dart
4 Lightning Bolt
18 Mountain
3 Sazacap's Brew
4 Sneaky Snacker
SIDEBOARD:
4 Pyroblast
3 Red Elemental Blast
4 Searing Blaze
4 Smash to Smithereens
</t>
  </si>
  <si>
    <t>https://www.moxfield.com/decks/TEEBl4ETy0SUUmIS0SgTfA</t>
  </si>
  <si>
    <t xml:space="preserve">4 Faithless Looting
4 Fiery Temper
3 Fireblast
4 Grab the Prize
3 Guttersnipe
4 Highway Robbery
4 Kessig Flamebreather
4 Lava Dart
4 Lightning Bolt
18 Mountain
4 Sneaky Snacker
4 Voldaren Epicure
SIDEBOARD:
4 Pyroblast
3 Raze
2 Red Elemental Blast
3 Relic of Progenitus
3 Smash to Smithereens
</t>
  </si>
  <si>
    <t>https://moxfield.com/decks/vSjd5oAwhUqCRpuZ-tb_Zw</t>
  </si>
  <si>
    <t xml:space="preserve">4 Cathartic Reunion
2 Conduit Pylons
4 Dread Return
4 Faithless Looting
4 Insolent Neonate
3 Lotleth Giant
4 Molten Gatekeeper
12 Mountain
3 Oliphaunt
4 Scrapwork Mutt
4 Sneaky Snacker
4 Stinkweed Imp
4 Stormshriek Feral
4 Voldaren Epicure
SIDEBOARD:
2 Faerie Macabre
3 Fang Dragon
2 Flaring Pain
4 Red Elemental Blast
4 Siege Smash
</t>
  </si>
  <si>
    <t>Mono Red Dredge</t>
  </si>
  <si>
    <t>https://www.moxfield.com/decks/dxf4Gey3EEu3nK1PpP90Dw</t>
  </si>
  <si>
    <t xml:space="preserve">4 Balustrade Spy
2 Commune with Nature
1 Dread Return
1 Dregscape Zombie
4 Exhume
3 Forest
4 Generous Ent
4 Land Grant
4 Lead the Stampede
2 Lotleth Giant
4 Malevolent Rumble
4 Masked Vandal
4 Mesmeric Fiend
1 Mountain
4 Sagu Wildling
4 Sakura-Tribe Elder
2 Swamp
4 Troll of Khazad-dum
4 Writhing Chrysalis
SIDEBOARD:
1 Faceless Butcher
2 Faerie Macabre
1 Flaring Pain
4 Healer of the Glade
3 Scattershot Archer
2 Spore Frog
1 Swamp
1 Tin Street Hooligan
</t>
  </si>
  <si>
    <t>Marco Tarca</t>
  </si>
  <si>
    <t>https://www.moxfield.com/decks/pWILN94_bEisGr2Q1Y3SgQ</t>
  </si>
  <si>
    <t xml:space="preserve">3 Chain Lightning
4 Clockwork Percussionist
4 Experimental Synthesizer
1 Fireblast
4 Galvanic Blast
4 Goblin Tomb Raider
4 Great Furnace
4 Kessig Flamebreather
3 Lava Dart
4 Lightning Bolt
14 Mountain
3 Reckless Impulse
2 Thermo-Alchemist
4 Voldaren Epicure
2 Wrenn's Resolve
SIDEBOARD:
3 End the Festivities
3 Pyroblast
3 Searing Blaze
3 Smash to Smithereens
3 Tormod's Crypt
</t>
  </si>
  <si>
    <t>https://www.moxfield.com/decks/E00y7H2Bwk61x_F1A9o-Rg</t>
  </si>
  <si>
    <t xml:space="preserve">2 Archaeomancer
3 Augur of Bolas
4 Cleansing Wildfire
4 Counterspell
1 Destroy Evil
2 Dispel
3 Ephemerate
1 Glacial Floodplain
2 Lightning Bolt
4 Lorien Revealed
3 Mulldrifter
2 Murmuring Mystic
2 Perilous Landscape
4 Preordain
4 Rustvale Bridge
4 Silverbluff Bridge
2 Skred
6 Snow-Covered Island
1 Snow-Covered Mountain
1 Snow-Covered Plains
2 Suplex
2 Union of the Third Path
1 Volatile Fjord
SIDEBOARD:
2 Breath Weapon
2 Crimson Fleet Commodore
2 Envelop
4 Hydroblast
4 Pyroblast
1 Stonehorn Dignitary
</t>
  </si>
  <si>
    <t xml:space="preserve">2 Bind the Monster
4 Brinebarrow Intruder
4 Counterspell
1 Dispel
4 Faerie Miscreant
4 Faerie Seer
2 Force Spike
1 Harrier Strix
18 Island
4 Moon-Circuit Hacker
4 Ninja of the Deep Hours
4 Of One Mind
2 Snap
2 Snaremaster Sprite
4 Spellstutter Sprite
SIDEBOARD:
2 Annul
2 Bind the Monster
4 Blue Elemental Blast
1 Dispel
1 Humbling Elder
1 Hydroblast
4 Steel Sabotage
</t>
  </si>
  <si>
    <t>Alex Man</t>
  </si>
  <si>
    <t>https://www.moxfield.com/decks/QuUeZPtym0e5lXuNcaBtmQ</t>
  </si>
  <si>
    <t xml:space="preserve">2 Blood Fountain
1 Bojuka Bog
3 Cast Down
4 Cleansing Wildfire
4 Drossforge Bridge
2 Eviscerator's Insight
4 Fanatical Offering
2 Forest
2 Galvanic Blast
3 Ichor Wellspring
3 Krark-Clan Shaman
3 Lembas
1 Mountain
2 Nihil Spellbomb
2 Nyxborn Hydra
1 Pulse of Murasa
4 Refurbished Familiar
4 Slagwoods Bridge
3 Swamp
4 Twisted Landscape
2 Vault of Whispers
4 Writhing Chrysalis
SIDEBOARD:
2 Breath Weapon
1 Nihil Spellbomb
2 Pilfer
4 Pyroblast
2 Troublemaker Ouphe
4 Weather the Storm
</t>
  </si>
  <si>
    <t>https://moxfield.com/decks/1mK9beRV40OW5U21hKgglQ</t>
  </si>
  <si>
    <t xml:space="preserve">2 Blood Fountain
1 Bojuka Bog
4 Cast Down
4 Cleansing Wildfire
1 Crypt Incursion
4 Drossforge Bridge
2 Eviscerator's Insight
4 Fanatical Offering
2 Forest
1 Heritage Reclamation
4 Ichor Wellspring
3 Krark-Clan Shaman
2 Lembas
2 Mountain
1 Nihil Spellbomb
1 Nyxborn Hydra
1 Pulse of Murasa
4 Refurbished Familiar
4 Slagwoods Bridge
2 Swamp
1 Thorn of the Black Rose
4 Twisted Landscape
2 Vault of Whispers
4 Writhing Chrysalis
SIDEBOARD:
2 Avenging Hunter
2 Breath Weapon
3 Duress
2 Okiba-Gang Shinobi
3 Pyroblast
3 Weather the Storm
</t>
  </si>
  <si>
    <t>Elia Meniconi</t>
  </si>
  <si>
    <t>https://www.moxfield.com/decks/2HiYog2h2UiHKUHQYtHWPA</t>
  </si>
  <si>
    <t xml:space="preserve">3 Archaeomancer
4 Azorius Chancery
4 Contaminated Landscape
2 Ephemerate
1 Ghostly Flicker
4 God-Pharaoh's Faithful
1 Idyllic Beachfront
7 Island
4 Lorien Revealed
3 Meeting of Minds
1 Mortuary Mire
3 Mulldrifter
2 Murmuring Mystic
2 Negate
2 Plains
4 Preordain
2 Prohibit
3 Sea Gate Oracle
4 Snap
4 Sunscape Familiar
SIDEBOARD:
1 Circle of Protection: Blue
1 Destroy Evil
3 Dust to Dust
4 Hydroblast
2 Negate
2 Standard Bearer
1 Stonehorn Dignitary
1 Thraben Charm
</t>
  </si>
  <si>
    <t>https://www.moxfield.com/decks/SQSbD6vvB0WyWe9NJSkDBQ</t>
  </si>
  <si>
    <t xml:space="preserve">4 Battle Screech
2 Eagles of the North
1 Greatsword of Tyr
2 Idyllic Grange
4 Kor Skyfisher
4 Lunarch Veteran
4 Novice Inspector
16 Plains
3 Prismatic Strands
4 Raffine's Informant
2 Ramosian Rally
2 Salt Road Packbeast
4 Summon: Choco/Mog
4 Thraben Charm
4 Thraben Inspector
SIDEBOARD:
2 Destroy Evil
3 Dust to Dust
2 Holy Light
2 Journey to Nowhere
2 Lone Missionary
1 Palace Sentinels
1 Prismatic Strands
2 Revoke Existence
</t>
  </si>
  <si>
    <t>https://moxfield.com/decks/faMrh7_o4Um_rpvKMYmmfQ</t>
  </si>
  <si>
    <t xml:space="preserve">4 Balustrade Spy
2 Commune with Nature
1 Dread Return
1 Dregscape Zombie
4 Exhume
3 Forest
4 Generous Ent
4 Land Grant
4 Lead the Stampede
2 Lotleth Giant
4 Malevolent Rumble
4 Masked Vandal
4 Mesmeric Fiend
1 Mountain
4 Sagu Wildling
4 Sakura-Tribe Elder
2 Swamp
4 Troll of Khazad-dum
4 Writhing Chrysalis
SIDEBOARD:
1 Bonebind Orator
2 Caustic Exhale
4 Conjurer's Bauble
1 Flaring Pain
4 Healer of the Glade
1 Rust
1 Songs of the Damned
1 Tin Street Hooligan
</t>
  </si>
  <si>
    <t>https://moxfield.com/decks/-aNuGCLWjkW49zH16a0fGQ</t>
  </si>
  <si>
    <t xml:space="preserve">4 Battle Screech
2 Eagles of the North
4 Hinterland Sanctifier
2 Idyllic Grange
4 Kor Skyfisher
4 Novice Inspector
16 Plains
3 Prismatic Strands
4 Raffine's Informant
2 Ramosian Rally
3 Salt Road Packbeast
4 Summon: Choco/Mog
4 Thraben Charm
4 Thraben Inspector
SIDEBOARD:
2 Destroy Evil
4 Dust to Dust
3 Hallow
2 Holy Light
2 Journey to Nowhere
2 Standard Bearer
</t>
  </si>
  <si>
    <t>Gianluca Croce</t>
  </si>
  <si>
    <t>https://www.moxfield.com/decks/R3TttZwFm0KUFlePYdRV-Q</t>
  </si>
  <si>
    <t xml:space="preserve">3 Black Mage's Rod
3 Blood Fountain
4 Drossforge Bridge
2 Fanatical Offering
4 Galvanic Blast
2 Gearseeker Serpent
3 Great Furnace
1 Hunter's Blowgun
4 Ichor Wellspring
2 Krark-Clan Shaman
1 Makeshift Munitions
4 Mistvault Bridge
4 Myr Enforcer
3 Nihil Spellbomb
4 Reckoner's Bargain
4 Refurbished Familiar
2 Seat of the Synod
3 Silverbluff Bridge
3 Thoughtcast
1 Toxin Analysis
3 Vault of Whispers
SIDEBOARD:
4 Blue Elemental Blast
1 Breath Weapon
1 Extract a Confession
1 Hydroblast
2 Krark-Clan Shaman
1 Pyroblast
4 Red Elemental Blast
1 Unexpected Fangs
</t>
  </si>
  <si>
    <t>Dmitrii Cebotari</t>
  </si>
  <si>
    <t>https://www.moxfield.com/decks/S4Txh5S4K0641jX37ohK3Q</t>
  </si>
  <si>
    <t xml:space="preserve">4 Annoyed Altisaur
4 Arbor Elf
2 Avenging Hunter
4 Boarding Party
3 Cast into the Fire
1 Generous Ent
2 Highland Forest
3 Jewel Thief
3 Lead the Stampede
3 Llanowar Visionary
4 Mwonvuli Acid-Moss
1 Oliphaunt
12 Snow-Covered Forest
2 Snow-Covered Mountain
2 Thermokarst
4 Utopia Sprawl
2 Wild Growth
4 Writhing Chrysalis
SIDEBOARD:
2 Breath Weapon
4 Pyroblast
1 Relic of Progenitus
4 Skred
1 Tormod's Crypt
3 Weather the Storm
</t>
  </si>
  <si>
    <t>https://moxfield.com/decks/XlKlWnUgP06mYBheBbkMfA</t>
  </si>
  <si>
    <t xml:space="preserve">4 Chain Lightning
4 Clockwork Percussionist
4 Experimental Synthesizer
4 Galvanic Blast
4 Goblin Tomb Raider
4 Great Furnace
4 Kessig Flamebreather
4 Lava Dart
4 Lightning Bolt
4 Reckless Impulse
13 Snow-Covered Mountain
2 Thermo-Alchemist
4 Voldaren Epicure
1 Wrenn's Resolve
SIDEBOARD:
4 Cast into the Fire
3 End the Festivities
3 Pyroblast
2 Red Elemental Blast
3 Relic of Progenitus
</t>
  </si>
  <si>
    <t>Simone Villivá</t>
  </si>
  <si>
    <t>https://www.moxfield.com/decks/F2HrJbMMhkaqOHI4QGaK_w</t>
  </si>
  <si>
    <t xml:space="preserve">1 Bind the Monster
4 Counterspell
1 Deprive
4 Faerie Miscreant
4 Faerie Seer
4 Force Spike
4 Humbling Elder
17 Island
4 Moon-Circuit Hacker
4 Ninja of the Deep Hours
1 Smoke Shroud
4 Snaremaster Sprite
4 Spellstutter Sprite
4 Unable to Scream
SIDEBOARD:
3 Bind the Monster
4 Blue Elemental Blast
4 Enchantment Alteration
4 Steel Sabotage
</t>
  </si>
  <si>
    <t>https://www.moxfield.com/decks/vT0Np5oNsUSf7McOYrF_5g</t>
  </si>
  <si>
    <t xml:space="preserve">2 Avenging Hunter
1 Bojuka Bog
4 Cast Down
3 Crypt Rats
3 Defile
2 Eviscerator's Insight
4 Fanatical Offering
1 Golgari Rot Farm
1 Haunted Mire
2 Ichor Wellspring
4 Khalni Garden
4 Lembas
2 Nihil Spellbomb
1 Pulse of Murasa
2 Reckoner's Bargain
2 Snuff Out
2 Spinning Darkness
10 Swamp
3 Thorn of the Black Rose
3 Tithing Blade
3 Troll of Khazad-dum
1 Witch's Cottage
SIDEBOARD:
1 Drown in Sorrow
3 Duress
3 Faerie Macabre
1 Last Rites
3 Troublemaker Ouphe
4 Weather the Storm
</t>
  </si>
  <si>
    <t>https://www.moxfield.com/decks/HmFd0kvvskGdaTWKgG_NiA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</si>
  <si>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2 Nihil Spellbomb
1 Nyxborn Hydra
2 Pulse of Murasa
4 Refurbished Familiar
4 Slagwoods Bridge
3 Swamp
4 Twisted Landscape
2 Vault of Whispers
4 Writhing Chrysalis
SIDEBOARD:
2 Breath Weapon
3 Duress
2 Okiba-Gang Shinobi
3 Red Elemental Blast
2 Troublemaker Ouphe
3 Weather the Storm
</t>
  </si>
  <si>
    <t>Greggory Haueter</t>
  </si>
  <si>
    <t>https://moxfield.com/decks/Mv_A1gl12UuDai808f6F4A</t>
  </si>
  <si>
    <t xml:space="preserve">2 Archaeomancer
3 Augur of Bolas
4 Brainstorm
4 Cleansing Wildfire
4 Counterspell
1 Destroy Evil
2 Dispel
3 Ephemerate
1 Glacial Floodplain
2 Lightning Bolt
4 Lorien Revealed
3 Mulldrifter
2 Murmuring Mystic
2 Perilous Landscape
4 Rustvale Bridge
4 Silverbluff Bridge
2 Skred
6 Snow-Covered Island
1 Snow-Covered Mountain
1 Snow-Covered Plains
2 Suplex
2 Union of the Third Path
1 Volatile Fjord
SIDEBOARD:
1 Breath Weapon
2 Cast into the Fire
2 Crimson Fleet Commodore
1 Dispel
2 Envelop
4 Hydroblast
3 Pyroblast
</t>
  </si>
  <si>
    <t>Davide Dall'Ara</t>
  </si>
  <si>
    <t>https://www.moxfield.com/decks/lvw0hAv1i0iF1Uc6Q_Es2Q</t>
  </si>
  <si>
    <t xml:space="preserve">3 Blood Fountain
2 Cast Down
3 Chromatic Star
4 Drossforge Bridge
1 Eviscerator's Insight
4 Fanatical Offering
3 Galvanic Blast
4 Great Furnace
2 Gurmag Angler
2 Hunter's Blowgun
3 Ichor Wellspring
3 Krark-Clan Shaman
4 Mistvault Bridge
4 Myr Enforcer
2 Nihil Spellbomb
4 Reckoner's Bargain
4 Refurbished Familiar
2 Seat of the Synod
2 Silverbluff Bridge
1 Swamp
3 Vault of Whispers
SIDEBOARD:
3 Duress
4 Hydroblast
3 Metallic Rebuke
3 Pyroblast
2 Toxin Analysis
</t>
  </si>
  <si>
    <t>Juan Novella</t>
  </si>
  <si>
    <t>https://www.moxfield.com/decks/XiD-4Ghk-kKrpi4ER3neLA</t>
  </si>
  <si>
    <t xml:space="preserve">4 Candy Trail
2 Cast Down
2 Crypt Rats
2 Crystal Grotto
4 Eviscerator's Insight
4 Expedition Map
3 Fanatical Offering
4 Fangren Marauder
1 Haunted Fengraf
2 Hunter's Blowgun
4 Ichor Wellspring
2 Krark-Clan Shaman
2 Nihil Spellbomb
4 Prophetic Prism
1 Stream of Thought
3 Swamp
4 Urza's Mine
4 Urza's Power Plant
4 Urza's Tower
4 Wizard's Rockets
SIDEBOARD:
2 Breath Weapon
2 Heritage Reclamation
2 Last Rites
2 Negate
2 Pulse of Murasa
1 Pyroblast
3 Red Elemental Blast
1 Weather the Storm
</t>
  </si>
  <si>
    <t>Fangren Tron</t>
  </si>
  <si>
    <t>Filippo Memeo</t>
  </si>
  <si>
    <t>https://moxfield.com/decks/45vBHzAGRUipTQA4LRm10w</t>
  </si>
  <si>
    <t xml:space="preserve">2 Bind the Monster
4 Counterspell
1 Dispel
4 Faerie Miscreant
4 Faerie Seer
2 Force Spike
1 Harrier Strix
4 Humbling Elder
8 Island
4 Moon-Circuit Hacker
4 Ninja of the Deep Hours
4 Of One Mind
2 Snap
2 Snaremaster Sprite
10 Snow-Covered Island
4 Spellstutter Sprite
SIDEBOARD:
2 Annul
2 Bind the Monster
4 Blue Elemental Blast
1 Dispel
2 Relic of Progenitus
4 Steel Sabotage
</t>
  </si>
  <si>
    <t>Stefano Belloni</t>
  </si>
  <si>
    <t>https://moxfield.com/decks/3YgUc8PLoEyJIL0EeUH6Iw</t>
  </si>
  <si>
    <t xml:space="preserve">2 Bind the Monster
4 Brinebarrow Intruder
4 Counterspell
3 Dispel
4 Faerie Miscreant
4 Faerie Seer
2 Harrier Strix
18 Island
4 Moon-Circuit Hacker
4 Ninja of the Deep Hours
4 Of One Mind
3 Snap
4 Spellstutter Sprite
SIDEBOARD:
2 Annul
1 Azure Fleet Admiral
2 Bind the Monster
3 Blue Elemental Blast
1 Dispel
3 Hydroblast
3 Steel Sabotage
</t>
  </si>
  <si>
    <t>Andrea Amici</t>
  </si>
  <si>
    <t>https://www.moxfield.com/decks/Iw-wcqd8JkipezvxhP9ayw</t>
  </si>
  <si>
    <t xml:space="preserve">2 Bind the Monster
4 Counterspell
2 Dispel
4 Faerie Miscreant
4 Faerie Seer
3 Harrier Strix
3 Humbling Elder
18 Island
4 Moon-Circuit Hacker
4 Ninja of the Deep Hours
4 Of One Mind
3 Snap
1 Snaremaster Sprite
4 Spellstutter Sprite
SIDEBOARD:
3 Annul
1 Azure Fleet Admiral
2 Bind the Monster
4 Blue Elemental Blast
1 Dispel
2 Hydroblast
2 Steel Sabotage
</t>
  </si>
  <si>
    <t>Crescenzo Cipolletta</t>
  </si>
  <si>
    <t>https://www.moxfield.com/decks/SPP_46P5D0qV9-MOmGW6ww</t>
  </si>
  <si>
    <t xml:space="preserve">4 Black Mage's Rod
1 Bojuka Bog
4 Cleansing Wildfire
4 Drossforge Bridge
4 Experimental Synthesizer
4 Galvanic Blast
4 Glint Hawk
1 Great Furnace
4 Kor Skyfisher
4 Lembas
4 Lightning Bolt
1 Makeshift Munitions
2 Mountain
1 Omen of the Dead
2 Plains
2 Prophetic Prism
4 Refurbished Familiar
4 Rustvale Bridge
3 Shattered Landscape
2 Swamp
1 Vault of Whispers
SIDEBOARD:
2 Accursed Marauder
3 Duress
2 Dust to Dust
2 Krark-Clan Shaman
3 Navigator's Compass
3 Thraben Charm
</t>
  </si>
  <si>
    <t>https://www.moxfield.com/decks/LTmLzPXxq0e0R_sVcpM3og</t>
  </si>
  <si>
    <t xml:space="preserve">4 Annoyed Altisaur
4 Arbor Elf
4 Avenging Hunter
4 Boarding Party
4 Eldrazi Repurposer
1 Highland Forest
2 Jewel Thief
3 Malevolent Rumble
4 Mwonvuli Acid-Moss
14 Snow-Covered Forest
1 Snow-Covered Mountain
4 Thermokarst
4 Utopia Sprawl
3 Wild Growth
4 Writhing Chrysalis
SIDEBOARD:
3 Breath Weapon
2 Cast into the Fire
3 Deglamer
1 Flaring Pain
2 Relic of Progenitus
4 Weather the Storm
</t>
  </si>
  <si>
    <t>Jiri Moravec</t>
  </si>
  <si>
    <t>https://www.moxfield.com/decks/0nN_OuOnck-1kukh8OZ2tw</t>
  </si>
  <si>
    <t xml:space="preserve">1 Cast into the Fire
1 Demand Answers
4 Faithless Looting
4 Fiery Temper
4 Fireblast
4 Grab the Prize
4 Guttersnipe
4 Highway Robbery
4 Kessig Flamebreather
4 Lava Dart
4 Lightning Bolt
18 Mountain
4 Sneaky Snacker
SIDEBOARD:
3 Cast into the Fire
4 Pyroblast
4 Red Elemental Blast
4 Searing Blaze
</t>
  </si>
  <si>
    <t>Emanuele Navarra</t>
  </si>
  <si>
    <t>https://www.moxfield.com/decks/Uow4yI8WXUS768XUoipfAA</t>
  </si>
  <si>
    <t xml:space="preserve">2 Ashnod's Altar
1 Blood Fountain
1 Bojuka Bog
4 Candy Trail
4 Chromatic Star
2 Conduit Pylons
1 Crop Rotation
2 Energy Refractor
4 Eviscerator's Insight
4 Expedition Map
3 Fanatical Offering
1 Golem Foundry
1 Haunted Fengraf
3 Ichor Wellspring
1 Krark-Clan Shaman
4 Myr Retriever
4 Pactdoll Terror
3 Prophetic Prism
2 Swamp
4 Urza's Mine
4 Urza's Power Plant
4 Urza's Tower
2 Weather the Storm
SIDEBOARD:
1 Ancient Grudge
2 Breath Weapon
1 Cast into the Fire
2 Duress
2 Fangren Marauder
1 Heritage Reclamation
1 Krark-Clan Shaman
2 Last Rites
2 Nihil Spellbomb
1 Standard Bearer
</t>
  </si>
  <si>
    <t>https://www.moxfield.com/decks/ZGSPJVeo-0q0p6DV7sX51A</t>
  </si>
  <si>
    <t xml:space="preserve">2 Blood Fountain
1 Bojuka Bog
2 Cast Down
4 Cleansing Wildfire
1 Crypt Incursion
4 Drossforge Bridge
2 Eviscerator's Insight
4 Fanatical Offering
2 Forest
4 Galvanic Blast
4 Ichor Wellspring
3 Krark-Clan Shaman
2 Lembas
1 Mountain
2 Nihil Spellbomb
2 Pulse of Murasa
4 Refurbished Familiar
4 Slagwoods Bridge
2 Swamp
4 Twisted Landscape
2 Vault of Whispers
4 Writhing Chrysalis
SIDEBOARD:
2 Breath Weapon
2 Duress
4 Red Elemental Blast
3 Troublemaker Ouphe
4 Weather the Storm
</t>
  </si>
  <si>
    <t>Andrea Bignami</t>
  </si>
  <si>
    <t>https://www.moxfield.com/decks/BhB-p6AyNkK_z6t4CvFsxA</t>
  </si>
  <si>
    <t xml:space="preserve">4 Alms of the Vein
1 Bojuka Bog
1 Chain Lightning
4 Faithless Looting
4 Fiery Temper
4 Grab the Prize
3 Highway Robbery
4 Jagged Barrens
4 Kitchen Imp
4 Lightning Bolt
8 Mountain
2 Rakdos Carnarium
2 Razortrap Gorge
4 Sneaky Snacker
3 Swamp
4 Vampire's Kiss
4 Voldaren Epicure
SIDEBOARD:
1 Arms of Hadar
3 Cast into the Fire
1 Dark Withering
3 Duress
2 Extract a Confession
2 Nihil Spellbomb
3 Pyroblast
</t>
  </si>
  <si>
    <t>Enrico Santini</t>
  </si>
  <si>
    <t>https://www.moxfield.com/decks/oUEOfg8edkumZk7Zq9ioTA</t>
  </si>
  <si>
    <t xml:space="preserve">4 Black Mage's Rod
1 Blood Fountain
4 Candy Trail
2 Cast Down
4 Chromatic Star
2 Crystal Grotto
4 Eviscerator's Insight
4 Expedition Map
3 Fanatical Offering
3 Fangren Marauder
4 Ichor Wellspring
2 Krark-Clan Shaman
4 Pactdoll Terror
4 Prophetic Prism
3 Swamp
4 Urza's Mine
4 Urza's Power Plant
4 Urza's Tower
SIDEBOARD:
1 Breath Weapon
2 Hunter's Blowgun
1 Krark-Clan Shaman
2 Last Rites
2 Nihil Spellbomb
4 Pyroblast
1 Rolling Thunder
2 Weather the Storm
</t>
  </si>
  <si>
    <t>Niccolo` Olivieri</t>
  </si>
  <si>
    <t>https://www.moxfield.com/decks/Aoyhk2rkOEOiQgVkxp9utw</t>
  </si>
  <si>
    <t xml:space="preserve">4 Brainstorm
4 Counterspell
4 Cryptic Serpent
2 Deem Inferior
4 Delver of Secrets
1 Dispel
16 Island
4 Lorien Revealed
4 Mental Note
1 Murmuring Mystic
3 Ponder
2 Sleep of the Dead
3 Spell Pierce
4 Thought Scour
4 Tolarian Terror
SIDEBOARD:
4 Annul
2 Blue Elemental Blast
2 Dispel
3 Gut Shot
4 Hydroblast
</t>
  </si>
  <si>
    <t>https://moxfield.com/decks/yIHm1RDj4Uu158ezAboBVQ</t>
  </si>
  <si>
    <t xml:space="preserve">3 Chain Lightning
4 Clockwork Percussionist
4 Experimental Synthesizer
1 Fireblast
4 Galvanic Blast
4 Goblin Tomb Raider
4 Great Furnace
4 Kessig Flamebreather
4 Lava Dart
4 Lightning Bolt
14 Mountain
4 Reckless Impulse
4 Voldaren Epicure
2 Wrenn's Resolve
SIDEBOARD:
3 Dwarven Forge-Chanter
4 Pyroblast
3 Raze
2 Relic of Progenitus
3 Smash to Smithereens
</t>
  </si>
  <si>
    <t>https://www.moxfield.com/decks/iYx1wp-nHEaG17vTAKnLJg</t>
  </si>
  <si>
    <t xml:space="preserve">2 Blood Fountain
1 Bojuka Bog
3 Cast Down
4 Cleansing Wildfire
4 Drossforge Bridge
2 Eviscerator's Insight
4 Fanatical Offering
2 Forest
4 Galvanic Blast
4 Ichor Wellspring
3 Krark-Clan Shaman
2 Lembas
1 Mountain
2 Nihil Spellbomb
1 Nyxborn Hydra
1 Pulse of Murasa
4 Refurbished Familiar
4 Slagwoods Bridge
3 Swamp
4 Twisted Landscape
1 Vault of Whispers
4 Writhing Chrysalis
SIDEBOARD:
2 Breath Weapon
1 Cast Down
3 Duress
4 Pyroblast
1 Troublemaker Ouphe
4 Weather the Storm
</t>
  </si>
  <si>
    <t>alessandro casarotto</t>
  </si>
  <si>
    <t>https://www.moxfield.com/decks/x2W5wKYy2USooT17MEVABw</t>
  </si>
  <si>
    <t xml:space="preserve">4 Battle Screech
1 Eagles of the North
1 Greatsword of Tyr
2 Guardians' Pledge
2 Idyllic Grange
4 Kor Skyfisher
4 Lunarch Veteran
4 Novice Inspector
18 Plains
3 Prismatic Strands
4 Raffine's Informant
1 Ramosian Rally
4 Summon: Choco/Mog
4 Thraben Charm
4 Thraben Inspector
SIDEBOARD:
2 Destroy Evil
4 Dust to Dust
2 Holy Light
2 Journey to Nowhere
3 Martyr of Sands
1 Prismatic Strands
1 Revoke Existence
</t>
  </si>
  <si>
    <t>edoardo laviola</t>
  </si>
  <si>
    <t>https://moxfield.com/decks/K0Cm61tbQE-XG3kXs6mOPw</t>
  </si>
  <si>
    <t xml:space="preserve">3 Circle of the Land Druid
2 Conduit Pylons
4 Dread Return
4 Exhume
5 Forest
4 Generous Ent
1 Geothermal Bog
3 Gnaw to the Bone
1 Haunted Mire
4 Lotleth Giant
4 Malevolent Rumble
4 Satyr Wayfinder
4 Scrapwork Mutt
4 Stinkweed Imp
4 Swamp
4 Town Greeter
4 Troll of Khazad-dum
1 Wooded Ridgeline
SIDEBOARD:
1 Ancient Grudge
1 Bojuka Bog
2 Fang Dragon
1 Flaring Pain
1 Gnaw to the Bone
3 Mesmeric Fiend
1 Ray of Revelation
2 Rotten Reunion
3 Rust
</t>
  </si>
  <si>
    <t>Tommaso Cardinali</t>
  </si>
  <si>
    <t>https://www.moxfield.com/decks/lVuULcOz8keHSVSHJUIQtw</t>
  </si>
  <si>
    <t xml:space="preserve">2 Blood Fountain
1 Bojuka Bog
3 Cast Down
4 Cleansing Wildfire
4 Drossforge Bridge
2 Eviscerator's Insight
4 Fanatical Offering
2 Forest
4 Ichor Wellspring
3 Krark-Clan Shaman
2 Lembas
1 Makeshift Munitions
1 Mountain
1 Nihil Spellbomb
1 Nyxborn Hydra
2 Pulse of Murasa
4 Refurbished Familiar
4 Slagwoods Bridge
3 Swamp
2 Toxin Analysis
4 Twisted Landscape
2 Vault of Whispers
4 Writhing Chrysalis
SIDEBOARD:
2 Breath Weapon
3 Duress
3 Okiba-Gang Shinobi
3 Pyroblast
1 Troublemaker Ouphe
3 Weather the Storm
</t>
  </si>
  <si>
    <t>Sergio Sánchez Ruiz</t>
  </si>
  <si>
    <t>https://www.moxfield.com/decks/-fYlLTyTpkS40I7awH4AYA</t>
  </si>
  <si>
    <t xml:space="preserve">2 Accursed Marauder
3 Bloodthrone Vampire
4 Carrion Feeder
1 Corrupted Conviction
4 Infestation Sage
4 Mortician Beetle
4 Nested Shambler
4 Nezumi Linkbreaker
3 Rite of Consumption
2 Sadistic Glee
2 Shambling Ghast
1 Snuff Out
1 Spinning Darkness
3 Supernatural Stamina
17 Swamp
1 Unearth
4 Village Rites
SIDEBOARD:
1 Accursed Marauder
1 Crypt Incursion
3 Drown in Sorrow
4 Mesmeric Fiend
2 Rotten Reunion
1 Snuff Out
1 Spinning Darkness
2 Sylvok Lifestaff
</t>
  </si>
  <si>
    <t>Francesco Manca</t>
  </si>
  <si>
    <t>https://www.moxfield.com/decks/VUQWMWnH-UuWQ1FxUjhgtw</t>
  </si>
  <si>
    <t xml:space="preserve">3 Blood Fountain
2 Chromatic Star
3 Drossforge Bridge
3 Fanatical Offering
4 Galvanic Blast
2 Great Furnace
3 Ichor Wellspring
1 Kenku Artificer
3 Krark-Clan Shaman
1 Makeshift Munitions
4 Mistvault Bridge
4 Myr Enforcer
3 Nihil Spellbomb
4 Reckoner's Bargain
4 Refurbished Familiar
2 Seat of the Synod
4 Silverbluff Bridge
4 Thoughtcast
2 Toxin Analysis
4 Vault of Whispers
SIDEBOARD:
4 Duress
1 Faerie Macabre
3 Hydroblast
3 Pyroblast
1 Toxin Analysis
3 Tragic Slip
</t>
  </si>
  <si>
    <t>https://moxfield.com/decks/o44axk9N4EOtWEJjaJCzNw</t>
  </si>
  <si>
    <t xml:space="preserve">1 Blood Fountain
4 Cast Down
4 Cleansing Wildfire
4 Drossforge Bridge
2 Eviscerator's Insight
4 Fanatical Offering
2 Forest
3 Galvanic Blast
1 Heritage Reclamation
3 Ichor Wellspring
3 Lembas
1 Mountain
2 Nihil Spellbomb
3 Pactdoll Terror
1 Pulse of Murasa
4 Refurbished Familiar
4 Slagwoods Bridge
2 Suplex
3 Swamp
4 Twisted Landscape
2 Vault of Whispers
4 Writhing Chrysalis
SIDEBOARD:
2 Breath Weapon
1 Crypt Incursion
2 Duress
1 Heritage Reclamation
2 Okiba-Gang Shinobi
4 Red Elemental Blast
3 Weather the Storm
</t>
  </si>
  <si>
    <t>Aaro Nironen</t>
  </si>
  <si>
    <t>https://moxfield.com/decks/Eytuvfc5gkelODQ4dGFd1Q</t>
  </si>
  <si>
    <t xml:space="preserve">4 Brainstorm
4 Counterspell
4 Cryptic Serpent
3 Deem Inferior
1 Deep Analysis
4 Delver of Secrets
2 Dispel
16 Island
4 Lorien Revealed
4 Mental Note
3 Ponder
1 Sleep of the Dead
2 Spell Pierce
4 Thought Scour
4 Tolarian Terror
SIDEBOARD:
4 Annul
3 Blue Elemental Blast
3 Gut Shot
4 Hydroblast
1 Sleep of the Dead
</t>
  </si>
  <si>
    <t>Roberto Becucci</t>
  </si>
  <si>
    <t>https://www.moxfield.com/decks/2UpG4i7cLE2VItUOJBwbHA</t>
  </si>
  <si>
    <t xml:space="preserve">2 Archaeomancer
3 Augur of Bolas
4 Cleansing Wildfire
4 Counterspell
2 Destroy Evil
2 Dispel
3 Ephemerate
1 Glacial Floodplain
2 Lightning Bolt
4 Lorien Revealed
3 Mulldrifter
2 Murmuring Mystic
2 Perilous Landscape
4 Preordain
4 Rustvale Bridge
4 Silverbluff Bridge
3 Skred
6 Snow-Covered Island
1 Snow-Covered Mountain
1 Snow-Covered Plains
1 Suplex
1 Union of the Third Path
1 Volatile Fjord
SIDEBOARD:
1 Breath Weapon
1 Dispel
2 Dust to Dust
2 Envelop
3 Hydroblast
4 Red Elemental Blast
1 Stonehorn Dignitary
1 Union of the Third Path
</t>
  </si>
  <si>
    <t>https://www.moxfield.com/decks/FU3Nyc4oQ0S7-Or7dfD0wA</t>
  </si>
  <si>
    <t xml:space="preserve">3 Black Mage's Rod
3 Blood Fountain
4 Drossforge Bridge
2 Fanatical Offering
4 Galvanic Blast
3 Great Furnace
1 Hunter's Blowgun
4 Ichor Wellspring
3 Krark-Clan Shaman
1 Makeshift Munitions
4 Mistvault Bridge
4 Myr Enforcer
3 Nihil Spellbomb
4 Reckoner's Bargain
4 Refurbished Familiar
2 Seat of the Synod
3 Silverbluff Bridge
1 Swamp
3 Thoughtcast
1 Toxin Analysis
3 Vault of Whispers
SIDEBOARD:
1 Breath Weapon
2 Extract a Confession
4 Hydroblast
1 Krark-Clan Shaman
4 Pyroblast
1 Red Elemental Blast
2 Unexpected Fangs
</t>
  </si>
  <si>
    <t>lorenzo cupini</t>
  </si>
  <si>
    <t>https://www.moxfield.com/decks/5uRTI1RIbkeV9sYndCcWnQ</t>
  </si>
  <si>
    <t xml:space="preserve">4 Ancestral Anger
4 Apostle's Blessing
3 Assault Strobe
2 Brute Force
2 Burning Prophet
4 Festival Crasher
2 Ghitu Amplifier
4 Kiln Fiend
4 Lava Dart
2 Lotus Petal
4 Manamorphose
14 Mountain
4 Mutagenic Growth
1 Reckless Charge
4 Rite of Flame
2 Temur Battle Rage
SIDEBOARD:
2 Flaring Pain
2 Immolating Souleater
4 Pyroblast
1 Raze
2 Raze the Effigy
2 Red Elemental Blast
2 Relic of Progenitus
</t>
  </si>
  <si>
    <t>https://www.moxfield.com/decks/9VsYW0qCkkmUqm949WXQIA</t>
  </si>
  <si>
    <t xml:space="preserve">3 Chain Lightning
4 Clockwork Percussionist
4 Experimental Synthesizer
4 Galvanic Blast
4 Goblin Tomb Raider
4 Great Furnace
4 Kessig Flamebreather
3 Lava Dart
4 Lightning Bolt
14 Mountain
2 Reckless Impulse
2 Thermo-Alchemist
4 Voldaren Epicure
4 Wrenn's Resolve
SIDEBOARD:
4 Cast into the Fire
4 Pyroblast
2 Reckless Impulse
4 Red Elemental Blast
1 Suplex
</t>
  </si>
  <si>
    <t>Andrea Leoni</t>
  </si>
  <si>
    <t>https://www.moxfield.com/decks/MtVd84wb7Umm6sbAHYkHLg</t>
  </si>
  <si>
    <t xml:space="preserve">4 Alms of the Vein
1 Bojuka Bog
2 Chain Lightning
1 End the Festivities
4 Faithless Looting
4 Fiery Temper
4 Grab the Prize
2 Highway Robbery
4 Jagged Barrens
4 Kitchen Imp
4 Lightning Bolt
8 Mountain
1 Rakdos Carnarium
3 Razortrap Gorge
4 Sneaky Snacker
2 Swamp
4 Vampire's Kiss
4 Voldaren Epicure
SIDEBOARD:
3 Duress
2 Extract a Confession
2 Nihil Spellbomb
4 Red Elemental Blast
2 Smash to Smithereens
2 Tectonic Hazard
</t>
  </si>
  <si>
    <t>https://www.moxfield.com/decks/yQQdmxmPh06TTm6OU_M9pA</t>
  </si>
  <si>
    <t xml:space="preserve">2 Archaeomancer
3 Augur of Bolas
2 Brainstorm
4 Cleansing Wildfire
4 Counterspell
1 Destroy Evil
2 Dispel
3 Ephemerate
1 Glacial Floodplain
2 Lightning Bolt
4 Lorien Revealed
3 Mulldrifter
2 Murmuring Mystic
2 Perilous Landscape
2 Preordain
4 Rustvale Bridge
4 Silverbluff Bridge
2 Skred
6 Snow-Covered Island
1 Snow-Covered Mountain
1 Snow-Covered Plains
2 Suplex
2 Union of the Third Path
1 Volatile Fjord
SIDEBOARD:
4 Blue Elemental Blast
2 Cast into the Fire
2 Crimson Fleet Commodore
2 Envelop
4 Pyroblast
1 Stonehorn Dignitary
</t>
  </si>
  <si>
    <t>Matteo Lunardi</t>
  </si>
  <si>
    <t>https://moxfield.com/decks/a7OLHYDtxkavAKyqmH0a-A</t>
  </si>
  <si>
    <t xml:space="preserve">4 Alms of the Vein
2 Chain Lightning
1 End the Festivities
4 Faithless Looting
4 Fiery Temper
4 Grab the Prize
3 Highway Robbery
4 Jagged Barrens
4 Kitchen Imp
4 Lightning Bolt
8 Mountain
1 Rakdos Carnarium
4 Razortrap Gorge
4 Sneaky Snacker
2 Swamp
3 Vampire's Kiss
4 Voldaren Epicure
SIDEBOARD:
2 Cast into the Fire
3 Contaminated Ground
2 Electrickery
2 Extract a Confession
2 Nihil Spellbomb
4 Pyroblast
</t>
  </si>
  <si>
    <t>https://www.moxfield.com/decks/d4X6uHQZDk6BtUuy41REjQ</t>
  </si>
  <si>
    <t xml:space="preserve">1 Acorn Harvest
4 Axebane Guardian
4 Balustrade Spy
1 Dimir House Guard
2 Dread Return
4 Forest
4 Gatecreeper Vine
4 Generous Ent
4 Land Grant
4 Lead the Stampede
2 Lotleth Giant
4 Masked Vandal
4 Overgrown Battlement
3 Quirion Ranger
4 Sagu Wildling
4 Saruli Caretaker
1 Swamp
2 Troll of Khazad-dum
4 Winding Way
SIDEBOARD:
2 Accursed Marauder
1 Flaring Pain
4 Mesmeric Fiend
2 Mirrorshell Crab
4 Nylea's Disciple
2 Scattershot Archer
</t>
  </si>
  <si>
    <t>https://moxfield.com/decks/zURnlnOD4kyKiWhFuGtjtg</t>
  </si>
  <si>
    <t xml:space="preserve">2 Blood Fountain
1 Bojuka Bog
4 Cast Down
4 Cleansing Wildfire
4 Drossforge Bridge
2 Eviscerator's Insight
4 Fanatical Offering
2 Forest
4 Ichor Wellspring
3 Krark-Clan Shaman
2 Lembas
1 Makeshift Munitions
2 Mountain
1 Nihil Spellbomb
1 Nyxborn Hydra
2 Pulse of Murasa
4 Refurbished Familiar
4 Slagwoods Bridge
2 Swamp
1 Troublemaker Ouphe
4 Twisted Landscape
2 Vault of Whispers
4 Writhing Chrysalis
SIDEBOARD:
2 Breath Weapon
4 Duress
4 Pyroblast
1 Red Elemental Blast
1 Troublemaker Ouphe
3 Weather the Storm
</t>
  </si>
  <si>
    <t>Simone Reale</t>
  </si>
  <si>
    <t>https://www.moxfield.com/decks/2pFSp5-ZiEam9sRnx8u7pw</t>
  </si>
  <si>
    <t xml:space="preserve">3 Bind the Monster
3 Brinebarrow Intruder
4 Counterspell
4 Faerie Miscreant
4 Faerie Seer
2 Harrier Strix
18 Island
4 Moon-Circuit Hacker
4 Ninja of the Deep Hours
4 Of One Mind
3 Snap
3 Spell Pierce
4 Spellstutter Sprite
SIDEBOARD:
3 Annul
1 Bind the Monster
4 Blue Elemental Blast
1 Dispel
2 Hydroblast
2 Spire Golem
2 Steel Sabotage
</t>
  </si>
  <si>
    <t>Fabio D'Angelo</t>
  </si>
  <si>
    <t>https://www.moxfield.com/decks/3YEQGtbyRUuTrV_Rdlddfw</t>
  </si>
  <si>
    <t xml:space="preserve">4 Chain Lightning
4 Clockwork Percussionist
4 Experimental Synthesizer
1 Fireblast
4 Galvanic Blast
4 Goblin Tomb Raider
4 Great Furnace
4 Kessig Flamebreather
3 Lava Dart
4 Lightning Bolt
14 Mountain
2 Thermo-Alchemist
4 Voldaren Epicure
4 Wrenn's Resolve
SIDEBOARD:
1 Cast into the Fire
3 Pyroblast
2 Reckless Impulse
2 Red Elemental Blast
2 Relic of Progenitus
4 Smash to Smithereens
1 Tormod's Crypt
</t>
  </si>
  <si>
    <t>https://www.moxfield.com/decks/gOgqzJZaDki4LyKqpWU8Mg</t>
  </si>
  <si>
    <t xml:space="preserve">3 Chain Lightning
4 Clockwork Percussionist
4 Experimental Synthesizer
1 Fireblast
4 Galvanic Blast
4 Goblin Tomb Raider
4 Great Furnace
4 Kessig Flamebreather
3 Lava Dart
4 Lightning Bolt
14 Mountain
1 Reckless Impulse
2 Thermo-Alchemist
4 Voldaren Epicure
4 Wrenn's Resolve
SIDEBOARD:
4 Cast into the Fire
1 Flaring Pain
3 Pyroblast
4 Red Elemental Blast
1 Relic of Progenitus
2 Tectonic Hazard
</t>
  </si>
  <si>
    <t>Antonio Gravina</t>
  </si>
  <si>
    <t>https://moxfield.com/decks/zG2Q7HvDuESev335yIsyiQ</t>
  </si>
  <si>
    <t xml:space="preserve">2 Brinebarrow Intruder
4 Counterspell
3 Dispel
4 Faerie Miscreant
4 Faerie Seer
3 Harrier Strix
1 Humbling Elder
18 Island
4 Moon-Circuit Hacker
4 Ninja of the Deep Hours
4 Of One Mind
3 Snap
2 Snaremaster Sprite
4 Spellstutter Sprite
SIDEBOARD:
2 Annul
4 Bind the Monster
2 Blue Elemental Blast
4 Hydroblast
3 Steel Sabotage
</t>
  </si>
  <si>
    <t>https://www.moxfield.com/decks/59OMsYbuyUiletOnMQ1oGQ</t>
  </si>
  <si>
    <t xml:space="preserve">1 Acorn Harvest
4 Axebane Guardian
4 Balustrade Spy
1 Dimir House Guard
2 Dread Return
4 Forest
4 Gatecreeper Vine
4 Generous Ent
4 Land Grant
4 Lead the Stampede
2 Lotleth Giant
4 Masked Vandal
4 Overgrown Battlement
3 Quirion Ranger
4 Sagu Wildling
4 Saruli Caretaker
1 Swamp
2 Troll of Khazad-dum
4 Winding Way
SIDEBOARD:
1 Flaring Pain
4 Mesmeric Fiend
2 Mirrorshell Crab
4 Nylea's Disciple
1 Scattershot Archer
1 Swamp
2 Vitu-Ghazi Inspector
</t>
  </si>
  <si>
    <t>Filippo Freschi</t>
  </si>
  <si>
    <t>https://www.moxfield.com/decks/Ewiba3VrX0eAXDjQ2xHWHQ</t>
  </si>
  <si>
    <t xml:space="preserve">2 Blood Fountain
1 Bojuka Bog
3 Cast Down
4 Cleansing Wildfire
4 Drossforge Bridge
2 Eviscerator's Insight
4 Fanatical Offering
2 Forest
4 Ichor Wellspring
3 Krark-Clan Shaman
2 Lembas
1 Makeshift Munitions
1 Mountain
1 Nihil Spellbomb
2 Nyxborn Hydra
1 Pulse of Murasa
4 Refurbished Familiar
4 Slagwoods Bridge
3 Swamp
2 Toxin Analysis
4 Twisted Landscape
2 Vault of Whispers
4 Writhing Chrysalis
SIDEBOARD:
2 Breath Weapon
3 Duress
1 Nihil Spellbomb
4 Pyroblast
2 Troublemaker Ouphe
3 Weather the Storm
</t>
  </si>
  <si>
    <t>Simone Saccani</t>
  </si>
  <si>
    <t>https://www.moxfield.com/decks/XTgDS0S9KEi3srVDFJTb6w</t>
  </si>
  <si>
    <t xml:space="preserve">2 Blood Fountain
4 Cast Down
4 Cleansing Wildfire
4 Drossforge Bridge
2 Eviscerator's Insight
3 Fanatical Offering
2 Forest
4 Ichor Wellspring
3 Krark-Clan Shaman
2 Lembas
1 Makeshift Munitions
1 Mountain
2 Nihil Spellbomb
2 Nyxborn Hydra
1 Pulse of Murasa
4 Refurbished Familiar
4 Slagwoods Bridge
3 Swamp
2 Toxin Analysis
4 Twisted Landscape
2 Vault of Whispers
4 Writhing Chrysalis
SIDEBOARD:
2 Breath Weapon
3 Duress
4 Red Elemental Blast
2 Troublemaker Ouphe
4 Weather the Storm
</t>
  </si>
  <si>
    <t>Riccardo Vasellini</t>
  </si>
  <si>
    <t>https://www.moxfield.com/decks/HocFUhljqkygrudJ9PZxXg</t>
  </si>
  <si>
    <t xml:space="preserve">3 Annoyed Altisaur
4 Arbor Elf
4 Avenging Hunter
4 Boarding Party
4 Eldrazi Repurposer
4 Jewel Thief
4 Malevolent Rumble
4 Mwonvuli Acid-Moss
1 Nyxborn Hydra
1 Shinen of Life's Roar
13 Snow-Covered Forest
1 Snow-Covered Mountain
4 Utopia Sprawl
4 Wild Growth
1 Wooded Ridgeline
4 Writhing Chrysalis
SIDEBOARD:
3 Breath Weapon
3 Cast into the Fire
2 Deglamer
3 Pyroblast
4 Weather the Storm
</t>
  </si>
  <si>
    <t>Matteo Skelly</t>
  </si>
  <si>
    <t>https://www.moxfield.com/decks/4vs0fszl7Eu719Q4mRVQvQ</t>
  </si>
  <si>
    <t xml:space="preserve">4 Arbor Elf
4 Avenging Hunter
3 Bannerhide Krushok
4 Eldrazi Repurposer
14 Forest
4 Jewel Thief
2 Malevolent Rumble
2 Mountain
1 Nylea's Disciple
4 Nyxborn Hydra
1 Oliphaunt
2 Pulse of Murasa
3 Ram Through
4 Utopia Sprawl
4 Wild Growth
4 Writhing Chrysalis
SIDEBOARD:
2 Breath Weapon
3 Deglamer
2 Pyroblast
2 Relic of Progenitus
2 Tamiyo's Safekeeping
4 Weather the Storm
</t>
  </si>
  <si>
    <t>Krzysztof Jahn</t>
  </si>
  <si>
    <t>https://moxfield.com/decks/_z8W3ub4okamz5d92AZ2bA</t>
  </si>
  <si>
    <t xml:space="preserve">3 Blood Fountain
2 Candy Trail
2 Cast Down
4 Drossforge Bridge
4 Fanatical Offering
4 Galvanic Blast
4 Great Furnace
4 Ichor Wellspring
2 Krark-Clan Shaman
4 Lightning Bolt
1 Makeshift Munitions
2 Mountain
4 Myr Enforcer
1 Nihil Spellbomb
3 Razortrap Gorge
4 Reckoner's Bargain
4 Refurbished Familiar
2 Swamp
2 Toxin Analysis
4 Vault of Whispers
SIDEBOARD:
4 Cast into the Fire
3 Duress
1 Krark-Clan Shaman
2 Nihil Spellbomb
4 Red Elemental Blast
1 Toxin Analysis
</t>
  </si>
  <si>
    <t>Rakdos Midrange</t>
  </si>
  <si>
    <t>https://www.moxfield.com/decks/nwO77JoApkGgkTmGxCvB1g</t>
  </si>
  <si>
    <t xml:space="preserve">2 Blood Fountain
1 Bojuka Bog
3 Cast Down
4 Cleansing Wildfire
1 Crypt Incursion
4 Drossforge Bridge
2 Eviscerator's Insight
4 Fanatical Offering
2 Forest
4 Ichor Wellspring
3 Krark-Clan Shaman
2 Lembas
1 Makeshift Munitions
1 Mountain
1 Nihil Spellbomb
1 Nyxborn Hydra
2 Pulse of Murasa
4 Refurbished Familiar
4 Slagwoods Bridge
3 Swamp
1 Toxin Analysis
4 Twisted Landscape
2 Vault of Whispers
4 Writhing Chrysalis
SIDEBOARD:
2 Breath Weapon
4 Duress
3 Pyroblast
1 Red Elemental Blast
2 Troublemaker Ouphe
3 Weather the Storm
</t>
  </si>
  <si>
    <t>Tommaso Loss</t>
  </si>
  <si>
    <t>https://www.moxfield.com/decks/ooxLXrSqT06kav0qVbnCXg</t>
  </si>
  <si>
    <t xml:space="preserve">2 Blood Fountain
1 Bojuka Bog
4 Cast Down
4 Cleansing Wildfire
1 Crypt Incursion
4 Drossforge Bridge
2 Eviscerator's Insight
4 Fanatical Offering
2 Forest
4 Ichor Wellspring
3 Krark-Clan Shaman
2 Lembas
1 Makeshift Munitions
2 Mountain
1 Nihil Spellbomb
1 Nyxborn Hydra
2 Pulse of Murasa
4 Refurbished Familiar
4 Slagwoods Bridge
2 Swamp
4 Twisted Landscape
2 Vault of Whispers
4 Writhing Chrysalis
SIDEBOARD:
2 Breath Weapon
4 Duress
2 Pyroblast
2 Red Elemental Blast
2 Troublemaker Ouphe
3 Weather the Storm
</t>
  </si>
  <si>
    <t>Andrea Severini</t>
  </si>
  <si>
    <t>https://www.moxfield.com/decks/VQFV0hyD60q9VpP6RZ9_6g</t>
  </si>
  <si>
    <t xml:space="preserve">4 Burning-Tree Emissary
3 Chain Lightning
4 Clockwork Percussionist
4 Experimental Synthesizer
4 Galvanic Blast
4 Goblin Bushwhacker
4 Goblin Tomb Raider
4 Great Furnace
4 Lightning Bolt
14 Mountain
4 Rally at the Hornburg
1 Reckless Impulse
4 Voldaren Epicure
2 Wrenn's Resolve
SIDEBOARD:
3 Cast into the Fire
4 Raze
4 Red Elemental Blast
2 Smash to Smithereens
2 Tectonic Hazard
</t>
  </si>
  <si>
    <t>https://moxfield.com/decks/XgfRNiCe0UukX34s94BkFw</t>
  </si>
  <si>
    <t xml:space="preserve">2 Blood Fountain
1 Bojuka Bog
4 Cast Down
4 Cleansing Wildfire
4 Drossforge Bridge
2 Eviscerator's Insight
4 Fanatical Offering
2 Forest
2 Galvanic Blast
4 Ichor Wellspring
2 Krark-Clan Shaman
2 Lembas
1 Mountain
2 Nihil Spellbomb
1 Nyxborn Hydra
2 Pulse of Murasa
4 Refurbished Familiar
4 Slagwoods Bridge
3 Swamp
4 Twisted Landscape
2 Vault of Whispers
4 Writhing Chrysalis
SIDEBOARD:
2 Breath Weapon
2 Duress
2 Okiba-Gang Shinobi
3 Pyroblast
2 Troublemaker Ouphe
4 Weather the Storm
</t>
  </si>
  <si>
    <t>Riccardo Calzoni</t>
  </si>
  <si>
    <t>https://www.moxfield.com/decks/bPaEY5BLmECea-esPg8wbg</t>
  </si>
  <si>
    <t xml:space="preserve">2 Blood Fountain
1 Bojuka Bog
4 Cast Down
4 Cleansing Wildfire
4 Drossforge Bridge
2 Eviscerator's Insight
4 Fanatical Offering
2 Forest
4 Ichor Wellspring
3 Krark-Clan Shaman
2 Lembas
1 Makeshift Munitions
2 Mountain
2 Nihil Spellbomb
1 Nyxborn Hydra
2 Pulse of Murasa
4 Refurbished Familiar
4 Slagwoods Bridge
2 Swamp
4 Twisted Landscape
2 Vault of Whispers
4 Writhing Chrysalis
SIDEBOARD:
2 Breath Weapon
3 Duress
3 Okiba-Gang Shinobi
3 Pyroblast
1 Troublemaker Ouphe
3 Weather the Storm
</t>
  </si>
  <si>
    <t>https://www.moxfield.com/decks/7GEP5o1dJ06r_ZGmjjYDWg</t>
  </si>
  <si>
    <t>Gianluigi Carrara</t>
  </si>
  <si>
    <t>https://www.moxfield.com/decks/KLyQgV6H2EmsKLqO1xcN1A</t>
  </si>
  <si>
    <t xml:space="preserve">3 Black Mage's Rod
2 Blood Fountain
1 Bojuka Bog
4 Cast Down
1 Crypt Incursion
2 Crypt Rats
4 Eviscerator's Insight
4 Fanatical Offering
1 Golgari Rot Farm
1 Haunted Mire
4 Ichor Wellspring
4 Khalni Garden
2 Nihil Spellbomb
3 Pactdoll Terror
1 Pulse of Murasa
4 Refurbished Familiar
2 Snuff Out
8 Swamp
2 Toxin Analysis
2 Troll of Khazad-dum
1 Troublemaker Ouphe
4 Vault of Whispers
SIDEBOARD:
2 Arms of Hadar
4 Duress
2 Last Rites
2 Okiba-Gang Shinobi
1 Troublemaker Ouphe
4 Weather the Storm
</t>
  </si>
  <si>
    <t>https://www.moxfield.com/decks/tdlguHDtt0SvfQ5ziWkZIg</t>
  </si>
  <si>
    <t xml:space="preserve">4 Alms of the Vein
1 Bojuka Bog
2 Chain Lightning
4 Faithless Looting
4 Fiery Temper
4 Grab the Prize
2 Highway Robbery
4 Jagged Barrens
4 Kitchen Imp
4 Lightning Bolt
8 Mountain
1 Rakdos Carnarium
3 Razortrap Gorge
4 Sneaky Snacker
2 Swamp
1 Tectonic Hazard
4 Vampire's Kiss
4 Voldaren Epicure
SIDEBOARD:
4 Cast into the Fire
3 Duress
2 Electrickery
2 Nihil Spellbomb
4 Pyroblast
</t>
  </si>
  <si>
    <t>Andrea Molla</t>
  </si>
  <si>
    <t>https://www.moxfield.com/decks/V8JoK4ZjNEe-NMhhQnha4g</t>
  </si>
  <si>
    <t xml:space="preserve">3 Blood Fountain
4 Drossforge Bridge
3 Fanatical Offering
4 Galvanic Blast
3 Great Furnace
2 Hunter's Blowgun
4 Ichor Wellspring
3 Krark-Clan Shaman
1 Makeshift Munitions
1 Metallic Rebuke
4 Mistvault Bridge
4 Myr Enforcer
2 Nihil Spellbomb
4 Reckoner's Bargain
4 Refurbished Familiar
2 Seat of the Synod
3 Silverbluff Bridge
4 Thoughtcast
1 Toxin Analysis
4 Vault of Whispers
SIDEBOARD:
4 Blue Elemental Blast
1 Breath Weapon
2 Cast Down
1 Nihil Spellbomb
1 Pyroblast
4 Red Elemental Blast
2 Unexpected Fangs
</t>
  </si>
  <si>
    <t>https://www.moxfield.com/decks/rlWSZw3BPk2gefaxTFax4g</t>
  </si>
  <si>
    <t xml:space="preserve">4 Alms of the Vein
2 Chain Lightning
4 Faithless Looting
4 Fiery Temper
4 Grab the Prize
2 Highway Robbery
4 Jagged Barrens
4 Kitchen Imp
4 Lightning Bolt
8 Mountain
2 Rakdos Carnarium
3 Razortrap Gorge
4 Sneaky Snacker
3 Swamp
4 Vampire's Kiss
4 Voldaren Epicure
SIDEBOARD:
4 Duress
2 End the Festivities
2 Nihil Spellbomb
4 Red Elemental Blast
3 Smash to Smithereens
</t>
  </si>
  <si>
    <t>https://www.moxfield.com/decks/5ErfyRvgjUKn1VhM4MJ_ww</t>
  </si>
  <si>
    <t>Riccardo Fasano</t>
  </si>
  <si>
    <t>https://www.moxfield.com/decks/35kM8M8r5kSdNfOcAN1zZw</t>
  </si>
  <si>
    <t xml:space="preserve">2 Bitter Reunion
4 Careful Cultivation
3 Duress
2 Engine Rat
4 Eviscerator's Insight
4 Fanatical Offering
2 Forest
4 Ichor Wellspring
4 Khalni Garden
3 Malevolent Rumble
1 Mountain
4 Pili-Pala
2 Pulse of Murasa
4 Swamp
3 Tamiyo's Safekeeping
1 Thriving Grove
2 Thriving Moor
1 Troublemaker Ouphe
4 Twisted Landscape
2 Vault of Whispers
4 Writhing Chrysalis
SIDEBOARD:
3 Cast Down
3 Drown in Sorrow
1 Duress
1 Last Rites
1 Troublemaker Ouphe
2 Unexpected Fangs
4 Weather the Storm
</t>
  </si>
  <si>
    <t>https://www.moxfield.com/decks/NxfecMgmPkyaGrmZKrBpog</t>
  </si>
  <si>
    <t xml:space="preserve">4 Alms of the Vein
1 Bojuka Bog
2 Chain Lightning
1 End the Festivities
4 Faithless Looting
4 Fiery Temper
4 Grab the Prize
2 Highway Robbery
4 Jagged Barrens
4 Kitchen Imp
4 Lightning Bolt
9 Mountain
3 Razortrap Gorge
4 Sneaky Snacker
2 Swamp
4 Vampire's Kiss
4 Voldaren Epicure
SIDEBOARD:
3 Cast into the Fire
3 Duress
1 End the Festivities
2 Extract a Confession
2 Nihil Spellbomb
4 Pyroblast
</t>
  </si>
  <si>
    <t>Antonio Amendolea</t>
  </si>
  <si>
    <t>https://www.moxfield.com/decks/O-lMdy832UWJ4dpqQa1stA</t>
  </si>
  <si>
    <t xml:space="preserve">2 Annoyed Altisaur
4 Arbor Elf
3 Avenging Hunter
4 Boarding Party
2 Eldrazi Repurposer
14 Forest
4 Jewel Thief
2 Malevolent Rumble
2 Mountain
4 Mwonvuli Acid-Moss
1 Stone Rain
2 Summon: Fat Chocobo
4 Thermokarst
4 Utopia Sprawl
3 Wild Growth
1 Wooded Ridgeline
4 Writhing Chrysalis
SIDEBOARD:
3 Breath Weapon
3 Cast into the Fire
4 Deglamer
2 Pulse of Murasa
3 Weather the Storm
</t>
  </si>
  <si>
    <t>Marco Ceredi</t>
  </si>
  <si>
    <t>https://www.moxfield.com/decks/P32YeK1qiUyrcGqG392fiA</t>
  </si>
  <si>
    <t xml:space="preserve">4 Black Mage's Rod
4 Cleansing Wildfire
4 Drossforge Bridge
4 Experimental Synthesizer
4 Fanatical Offering
4 Galvanic Blast
4 Glint Hawk
4 Kor Skyfisher
4 Lembas
4 Lightning Bolt
2 Mountain
2 Plains
4 Refurbished Familiar
4 Rustvale Bridge
4 Shattered Landscape
2 Swamp
2 Vault of Whispers
SIDEBOARD:
2 Cast Down
2 Cast into the Fire
3 Navigator's Compass
2 Nihil Spellbomb
2 Pyroblast
2 Red Elemental Blast
2 Thraben Charm
</t>
  </si>
  <si>
    <t>https://www.moxfield.com/decks/iOAiBM2u_UeW1tdpVGzGWg</t>
  </si>
  <si>
    <t xml:space="preserve">4 Abundant Growth
4 Ancestral Mask
4 Armadillo Cloak
1 Cartouche of Solidarity
4 Ethereal Armor
12 Forest
4 Gladecover Scout
4 Malevolent Rumble
3 Plains
1 Ram Through
4 Rancor
2 Sentinel's Eyes
2 Sheltering Landscape
3 Silhana Ledgewalker
4 Slippery Bogle
4 Utopia Sprawl
SIDEBOARD:
1 Cartouche of Solidarity
2 Freewind Falcon
2 Mask of Law and Grace
2 Ram Through
3 Scattershot Archer
1 Spirit Link
2 Standard Bearer
2 Tamiyo's Safekeeping
</t>
  </si>
  <si>
    <t>Ermes Dallavo</t>
  </si>
  <si>
    <t>https://www.moxfield.com/decks/X1SCjzw79kW5YMbjrRQk5g</t>
  </si>
  <si>
    <t xml:space="preserve">4 Augur of Bolas
4 Boomerang
3 Brainstorm
4 Counterspell
2 Deep Analysis
4 Delver of Secrets
1 Dispel
2 Force Spike
4 Hoodwink
17 Island
4 Lorien Revealed
1 Murmuring Mystic
2 Ponder
2 Preordain
2 Spell Pierce
4 Tolarian Terror
SIDEBOARD:
3 Annul
1 Blue Elemental Blast
1 Dispel
4 Hydroblast
2 Murmuring Mystic
4 Steel Sabotage
</t>
  </si>
  <si>
    <t>Siméon Aspe</t>
  </si>
  <si>
    <t>https://www.moxfield.com/decks/OKXKxm8uNUSB0Ebp1kOhiA</t>
  </si>
  <si>
    <t xml:space="preserve">2 Bind the Monster
2 Brinebarrow Intruder
4 Counterspell
4 Faerie Miscreant
4 Faerie Seer
2 Harrier Strix
2 Humbling Elder
18 Island
4 Moon-Circuit Hacker
4 Ninja of the Deep Hours
4 Of One Mind
2 Snap
3 Spell Pierce
4 Spellstutter Sprite
1 Sunken City
SIDEBOARD:
3 Annul
4 Blue Elemental Blast
4 Gut Shot
1 Hydroblast
3 Steel Sabotage
</t>
  </si>
  <si>
    <t>https://www.moxfield.com/decks/8c0-mfwX7k6lMF-B-oucpQ</t>
  </si>
  <si>
    <t xml:space="preserve">4 Chain Lightning
4 Clockwork Percussionist
4 Experimental Synthesizer
1 Fireblast
4 Galvanic Blast
4 Goblin Tomb Raider
4 Great Furnace
4 Kessig Flamebreather
3 Lava Dart
4 Lightning Bolt
14 Mountain
4 Reckless Impulse
2 Thermo-Alchemist
4 Voldaren Epicure
SIDEBOARD:
2 Cast into the Fire
2 End the Festivities
4 Pyroblast
3 Red Elemental Blast
2 Searing Blaze
2 Smash to Smithereens
</t>
  </si>
  <si>
    <t>https://www.moxfield.com/decks/K_GbVHaqiEqgZuHGgfEReA</t>
  </si>
  <si>
    <t xml:space="preserve">3 Ashnod's Altar
1 Blood Fountain
4 Candy Trail
4 Chromatic Star
2 Conduit Pylons
4 Eviscerator's Insight
4 Expedition Map
1 Forest
2 Golem Foundry
2 Ichor Wellspring
4 Malevolent Rumble
2 Myr Kinsmith
4 Myr Retriever
1 Nihil Spellbomb
4 Pactdoll Terror
4 Prophetic Prism
2 Swamp
4 Urza's Mine
4 Urza's Power Plant
4 Urza's Tower
SIDEBOARD:
2 Abrade
1 Breath Weapon
2 Fangren Marauder
2 Last Rites
4 Pyroblast
1 Scattershot
3 Weather the Storm
</t>
  </si>
  <si>
    <t>Edoardo Mantovani</t>
  </si>
  <si>
    <t>https://www.moxfield.com/decks/-9dypp1JRkK41QwLFu10Gg</t>
  </si>
  <si>
    <t xml:space="preserve">2 Archaeomancer
4 Azorius Chancery
3 Contaminated Landscape
2 Ephemerate
1 Ghostly Flicker
4 God-Pharaoh's Faithful
1 Idyllic Beachfront
8 Island
4 Lorien Revealed
3 Meeting of Minds
1 Mortuary Mire
4 Mulldrifter
2 Murmuring Mystic
2 Negate
2 Plains
4 Preordain
2 Prohibit
3 Sea Gate Oracle
4 Snap
4 Sunscape Familiar
SIDEBOARD:
1 Circle of Protection: Blue
2 Dust to Dust
2 Envelop
4 Hydroblast
1 Last Breath
2 Negate
2 Standard Bearer
1 Stonehorn Dignitary
</t>
  </si>
  <si>
    <t>https://www.moxfield.com/decks/bjEoth6esUWOFnP-s_4K3A</t>
  </si>
  <si>
    <t xml:space="preserve">1 Chain Lightning
3 Faithless Looting
4 Fiery Temper
3 Fireblast
4 Grab the Prize
3 Guttersnipe
4 Highway Robbery
4 Kessig Flamebreather
4 Lava Dart
4 Lightning Bolt
18 Mountain
4 Sneaky Snacker
4 Voldaren Epicure
SIDEBOARD:
1 Electrickery
4 Pyroblast
2 Red Elemental Blast
4 Searing Blaze
4 Smash to Smithereens
</t>
  </si>
  <si>
    <t>Andrea Aliprandi</t>
  </si>
  <si>
    <t>https://www.moxfield.com/decks/bNzwPIaRzkaxt7n5Jqlj3A</t>
  </si>
  <si>
    <t xml:space="preserve">4 Black Mage's Rod
3 Blood Fountain
4 Drossforge Bridge
2 Eviscerator's Insight
4 Fanatical Offering
4 Galvanic Blast
2 Great Furnace
2 Hunter's Blowgun
4 Ichor Wellspring
3 Krark-Clan Shaman
4 Mistvault Bridge
4 Myr Enforcer
2 Nihil Spellbomb
4 Reckoner's Bargain
4 Refurbished Familiar
2 Seat of the Synod
4 Silverbluff Bridge
1 Swamp
3 Vault of Whispers
SIDEBOARD:
1 Breath Weapon
2 Extract a Confession
4 Hydroblast
3 Metallic Rebuke
1 Nihil Spellbomb
4 Pyroblast
</t>
  </si>
  <si>
    <t>Nicola Martinelli</t>
  </si>
  <si>
    <t>https://www.moxfield.com/decks/h6Zyl8azMEy5XajQ3KtMWg</t>
  </si>
  <si>
    <t xml:space="preserve">4 Alms of the Vein
1 Bojuka Bog
1 Demand Answers
2 Drossforge Bridge
4 Faithless Looting
4 Fiery Temper
2 Galvanic Blast
4 Grab the Prize
4 Great Furnace
1 Highway Robbery
4 Jagged Barrens
4 Kitchen Imp
4 Lightning Bolt
5 Mountain
1 Rakdos Carnarium
4 Sneaky Snacker
1 Stormshriek Feral
1 Swamp
4 Vampire's Kiss
1 Vault of Whispers
4 Voldaren Epicure
SIDEBOARD:
2 Cast into the Fire
3 Duress
2 End the Festivities
2 Extract a Confession
2 Nihil Spellbomb
1 Pyroblast
3 Red Elemental Blast
</t>
  </si>
  <si>
    <t>Marco Mongelli</t>
  </si>
  <si>
    <t>https://moxfield.com/decks/XcmelsdWKUmqOVxsCcA7iQ</t>
  </si>
  <si>
    <t xml:space="preserve">4 Accursed Marauder
2 Avenging Hunter
1 Blood Fountain
1 Bojuka Bog
3 Cast Down
1 Crypt Rats
3 Eviscerator's Insight
4 Fanatical Offering
3 Ghoulcaller's Chant
1 Golgari Rot Farm
1 Haunted Mire
3 Ichor Wellspring
4 Khalni Garden
1 Nameless Inversion
2 Nihil Spellbomb
2 Pulse of Murasa
4 Refurbished Familiar
4 Shambling Ghast
7 Swamp
3 Troll of Khazad-dum
4 Vault of Whispers
3 Wreckage Wickerfolk
SIDEBOARD:
2 Crypt Rats
2 Drown in Sorrow
3 Heritage Reclamation
2 Okiba-Gang Shinobi
2 Toxin Analysis
4 Weather the Storm
</t>
  </si>
  <si>
    <t>Francesco Ingargiola</t>
  </si>
  <si>
    <t>https://www.moxfield.com/decks/JiQH6nt6qUuP0G7YPNhXgA</t>
  </si>
  <si>
    <t xml:space="preserve">1 Acorn Harvest
1 Bojuka Bog
2 Circle of the Land Druid
3 Conduit Pylons
4 Dread Return
4 Exhume
4 Forest
4 Generous Ent
1 Geothermal Bog
3 Gnaw to the Bone
1 Haunted Mire
4 Lotleth Giant
4 Malevolent Rumble
1 Mountain
1 Oliphaunt
4 Satyr Wayfinder
4 Scrapwork Mutt
4 Stinkweed Imp
2 Swamp
4 Town Greeter
3 Troll of Khazad-dum
1 Wooded Ridgeline
SIDEBOARD:
1 Acorn Harvest
3 Ancient Grudge
1 Breath Weapon
4 Fang Dragon
4 Mesmeric Fiend
2 Rotten Reunion
</t>
  </si>
  <si>
    <t>giulio iodice</t>
  </si>
  <si>
    <t>https://www.moxfield.com/decks/nhgSHMnJtkquaIs2sMTVCQ</t>
  </si>
  <si>
    <t xml:space="preserve">2 Bind the Monster
4 Brinebarrow Intruder
4 Counterspell
2 Dispel
1 Echoing Truth
4 Faerie Miscreant
4 Faerie Seer
2 Harrier Strix
18 Island
4 Moon-Circuit Hacker
4 Ninja of the Deep Hours
4 Of One Mind
2 Snap
1 Snaremaster Sprite
4 Spellstutter Sprite
SIDEBOARD:
4 Annul
1 Azure Fleet Admiral
1 Bind the Monster
4 Blue Elemental Blast
1 Dispel
2 Hydroblast
2 Steel Sabotage
</t>
  </si>
  <si>
    <t>Marco De Sisti</t>
  </si>
  <si>
    <t>https://www.moxfield.com/decks/0IebSK4FLEqmQFy3cjqcdg</t>
  </si>
  <si>
    <t xml:space="preserve">4 Burning-Tree Emissary
4 Clockwork Percussionist
4 Experimental Synthesizer
1 Fireblast
4 Galvanic Blast
4 Goblin Bushwhacker
4 Goblin Tomb Raider
4 Great Furnace
4 Lightning Bolt
13 Mountain
4 Rally at the Hornburg
2 Rites of Initiation
4 Voldaren Epicure
4 Wrenn's Resolve
SIDEBOARD:
4 Cast into the Fire
1 Flaring Pain
3 Pyroblast
4 Red Elemental Blast
3 Suplex
</t>
  </si>
  <si>
    <t>https://www.moxfield.com/decks/0HVNID5oWEe4pDpG18Kpbw</t>
  </si>
  <si>
    <t xml:space="preserve">2 Blood Fountain
4 Cast Down
4 Cleansing Wildfire
1 Crypt Incursion
4 Drossforge Bridge
2 Eviscerator's Insight
4 Fanatical Offering
2 Forest
4 Ichor Wellspring
3 Krark-Clan Shaman
2 Lembas
1 Makeshift Munitions
1 Mountain
2 Nihil Spellbomb
1 Nyxborn Hydra
2 Pulse of Murasa
4 Refurbished Familiar
4 Slagwoods Bridge
3 Swamp
4 Twisted Landscape
2 Vault of Whispers
4 Writhing Chrysalis
SIDEBOARD:
2 Breath Weapon
3 Duress
2 Okiba-Gang Shinobi
3 Red Elemental Blast
2 Toxin Analysis
3 Weather the Storm
</t>
  </si>
  <si>
    <t>Gabriele Bitossi</t>
  </si>
  <si>
    <t>https://www.moxfield.com/decks/QX54A4cxKE-QcN5kQIsbiQ</t>
  </si>
  <si>
    <t>https://moxfield.com/decks/RWa1ZgK1pkWmnYUTAJbXpQ</t>
  </si>
  <si>
    <t xml:space="preserve">2 Bind the Monster
4 Brinebarrow Intruder
4 Counterspell
2 Dispel
4 Faerie Miscreant
4 Faerie Seer
18 Island
4 Moon-Circuit Hacker
4 Ninja of the Deep Hours
4 Of One Mind
2 Snap
2 Spell Pierce
4 Spellstutter Sprite
2 Unable to Scream
SIDEBOARD:
4 Annul
2 Gut Shot
4 Hydroblast
3 Relic of Progenitus
2 Steel Sabotage
</t>
  </si>
  <si>
    <t>Michael Piscopo Filippi</t>
  </si>
  <si>
    <t>https://www.moxfield.com/decks/JctEM2LUWEaZMFOVo-cFeQ</t>
  </si>
  <si>
    <t xml:space="preserve">2 Blood Fountain
1 Bojuka Bog
3 Cast Down
4 Cleansing Wildfire
1 Crypt Incursion
4 Drossforge Bridge
2 Eviscerator's Insight
4 Fanatical Offering
2 Forest
4 Ichor Wellspring
3 Krark-Clan Shaman
2 Lembas
1 Makeshift Munitions
2 Mountain
1 Nihil Spellbomb
1 Nyxborn Hydra
2 Pulse of Murasa
4 Refurbished Familiar
4 Slagwoods Bridge
2 Swamp
1 Toxin Analysis
4 Twisted Landscape
2 Vault of Whispers
4 Writhing Chrysalis
SIDEBOARD:
2 Breath Weapon
3 Duress
1 Krark-Clan Shaman
3 Okiba-Gang Shinobi
3 Pyroblast
3 Weather the Storm
</t>
  </si>
  <si>
    <t>https://www.moxfield.com/decks/QMIIzvBOjEucH1C7PKNZXA</t>
  </si>
  <si>
    <t xml:space="preserve">2 Archaeomancer
4 Azorius Chancery
3 Contaminated Landscape
2 Ephemerate
1 Ghostly Flicker
1 Glacial Floodplain
4 God-Pharaoh's Faithful
8 Island
4 Lorien Revealed
3 Meeting of Minds
1 Mortuary Mire
4 Mulldrifter
2 Murmuring Mystic
2 Negate
2 Plains
4 Preordain
2 Prohibit
3 Sea Gate Oracle
4 Snap
4 Sunscape Familiar
SIDEBOARD:
1 Circle of Protection: Blue
2 Dust to Dust
2 Envelop
4 Hydroblast
1 Last Breath
2 Negate
2 Standard Bearer
1 Stonehorn Dignitary
</t>
  </si>
  <si>
    <t>https://www.moxfield.com/decks/Y2G3Lc6oe0mVYyOnI2ZNuw</t>
  </si>
  <si>
    <t xml:space="preserve">2 Blood Fountain
1 Bojuka Bog
4 Cast Down
4 Cleansing Wildfire
1 Crypt Incursion
4 Drossforge Bridge
2 Eviscerator's Insight
4 Fanatical Offering
2 Forest
4 Ichor Wellspring
3 Krark-Clan Shaman
2 Lembas
1 Makeshift Munitions
2 Mountain
1 Nihil Spellbomb
1 Nyxborn Hydra
2 Pulse of Murasa
4 Refurbished Familiar
4 Slagwoods Bridge
2 Swamp
4 Twisted Landscape
2 Vault of Whispers
4 Writhing Chrysalis
SIDEBOARD:
2 Breath Weapon
3 Duress
3 Pyroblast
2 Thorn of the Black Rose
1 Troublemaker Ouphe
4 Weather the Storm
</t>
  </si>
  <si>
    <t>https://www.moxfield.com/decks/upAW_twHrEGEMjXi7nDs1g</t>
  </si>
  <si>
    <t xml:space="preserve">4 Faithless Looting
4 Fiery Temper
3 Fireblast
4 Grab the Prize
3 Guttersnipe
4 Highway Robbery
4 Kessig Flamebreather
4 Lava Dart
4 Lightning Bolt
18 Mountain
4 Sneaky Snacker
4 Voldaren Epicure
SIDEBOARD:
4 Pyroblast
3 Red Elemental Blast
4 Searing Blaze
4 Smash to Smithereens
</t>
  </si>
  <si>
    <t>https://www.moxfield.com/decks/UA9VfCeodka-ezKsU3aCZA</t>
  </si>
  <si>
    <t xml:space="preserve">1 Artful Dodge
3 Boomerang
4 Brainstorm
2 Consider
4 Counterspell
4 Cryptic Serpent
4 Delver of Secrets
1 Dragon Wings
2 Force Spike
1 Gut Shot
15 Island
4 Lorien Revealed
4 Mental Note
1 Sleep of the Dead
2 Spell Pierce
4 Thought Scour
4 Tolarian Terror
SIDEBOARD:
2 Annul
3 Blue Elemental Blast
2 Dispel
1 Gut Shot
4 Hydroblast
3 Steel Sabotage
</t>
  </si>
  <si>
    <t>Dario Fiorenza</t>
  </si>
  <si>
    <t>https://www.moxfield.com/decks/13RqiO6AkkW7nvskqBgEfA</t>
  </si>
  <si>
    <t xml:space="preserve">2 Bitter Reunion
1 Black Dragon Gate
4 Careful Cultivation
3 Duress
2 Engine Rat
4 Eviscerator's Insight
4 Fanatical Offering
2 Forest
4 Ichor Wellspring
4 Khalni Garden
2 Malevolent Rumble
2 Manor Gate
1 Mountain
4 Pili-Pala
2 Pulse of Murasa
1 Stormshriek Feral
4 Swamp
3 Tamiyo's Safekeeping
1 Troublemaker Ouphe
4 Twisted Landscape
2 Vault of Whispers
4 Writhing Chrysalis
SIDEBOARD:
3 Cast Down
3 Drown in Sorrow
1 Duress
1 Last Rites
1 Troublemaker Ouphe
2 Unexpected Fangs
4 Weather the Storm
</t>
  </si>
  <si>
    <t xml:space="preserve">4 Abraded Bluffs
3 Ancient Den
1 Bojuka Bog
1 Boros Garrison
2 Candy Trail
4 Experimental Synthesizer
4 Galvanic Blast
4 Glint Hawk
3 Great Furnace
3 Journey to Nowhere
4 Kor Skyfisher
4 Lembas
4 Lightning Bolt
1 Makeshift Munitions
3 Mountain
3 Plains
4 Red Mage's Rapier
2 Rustvale Bridge
3 Seeker of the Way
2 Suplex
1 Thraben Charm
SIDEBOARD:
2 Cast into the Fire
2 Destroy Evil
3 Light of Hope
4 Pyroblast
2 Relic of Progenitus
2 Standard Bearer
</t>
  </si>
  <si>
    <t>https://www.moxfield.com/decks/4JI209-pNUmBhO_QapsJKQ</t>
  </si>
  <si>
    <t xml:space="preserve">4 Chain Lightning
3 Fireblast
2 Guttersnipe
2 Kessig Flamebreather
3 Lava Dart
4 Lava Spike
4 Lightning Bolt
18 Mountain
4 Needle Drop
4 Reckless Impulse
4 Skewer the Critics
4 Thermo-Alchemist
4 Wrenn's Resolve
SIDEBOARD:
3 Cast into the Fire
2 End the Festivities
4 Pyroblast
2 Red Elemental Blast
2 Relic of Progenitus
2 Searing Blaze
</t>
  </si>
  <si>
    <t>Mono Red Old Style</t>
  </si>
  <si>
    <t>Riccardo Scolaro</t>
  </si>
  <si>
    <t>https://www.moxfield.com/decks/H489ZQ0ZZkGdkchOsi3a1Q</t>
  </si>
  <si>
    <t xml:space="preserve">4 Chain Lightning
4 Clockwork Percussionist
4 Experimental Synthesizer
1 Fireblast
4 Galvanic Blast
4 Goblin Tomb Raider
4 Great Furnace
4 Kessig Flamebreather
3 Lava Dart
4 Lightning Bolt
14 Mountain
4 Reckless Impulse
2 Thermo-Alchemist
4 Voldaren Epicure
SIDEBOARD:
4 Cast into the Fire
1 End the Festivities
1 Pyroblast
4 Red Elemental Blast
3 Relic of Progenitus
2 Smash to Smithereens
</t>
  </si>
  <si>
    <t>https://www.moxfield.com/decks/rxADMQ93W0iTZubSa9CLgA</t>
  </si>
  <si>
    <t>https://www.moxfield.com/decks/M-aNqDXNbEeeM5REBK_8UA</t>
  </si>
  <si>
    <t xml:space="preserve">2 Black Mage's Rod
2 Drossforge Bridge
4 Fanatical Offering
1 Impact Tremors
1 Island
3 Metallic Rebuke
4 Mistvault Bridge
4 Moon-Circuit Hacker
4 Myr Enforcer
4 Ornithopter
2 Pactdoll Terror
4 Refurbished Familiar
4 Retraction Helix
4 Seat of the Synod
1 Silverbluff Bridge
3 Springleaf Drum
4 Steelfin Whale
4 Thoughtcast
1 Tooth of Chiss-Goria
4 Vault of Whispers
SIDEBOARD:
2 Benevolent Blessing
4 Blue Elemental Blast
1 Duress
2 Krark-Clan Shaman
1 Mind Extraction
2 Tormod's Crypt
3 Unexpected Fangs
</t>
  </si>
  <si>
    <t>Whale Combo</t>
  </si>
  <si>
    <t>https://www.moxfield.com/decks/Bk_iwOEm7ku1qsshweUSkg</t>
  </si>
  <si>
    <t>Matteo Zovi</t>
  </si>
  <si>
    <t>https://www.moxfield.com/decks/onptfSpBz0OJHjdxxDcKYg</t>
  </si>
  <si>
    <t xml:space="preserve">1 Bind the Monster
4 Brinebarrow Intruder
4 Counterspell
2 Dispel
4 Faerie Miscreant
4 Faerie Seer
1 Force Spike
3 Harrier Strix
18 Island
4 Moon-Circuit Hacker
4 Ninja of the Deep Hours
4 Of One Mind
2 Snap
1 Snaremaster Sprite
4 Spellstutter Sprite
SIDEBOARD:
2 Annul
3 Bind the Monster
4 Blue Elemental Blast
1 Dispel
1 Hydroblast
4 Steel Sabotage
</t>
  </si>
  <si>
    <t>https://www.moxfield.com/decks/-tQqmVM-a02DlXCce_CxBw</t>
  </si>
  <si>
    <t xml:space="preserve">4 Balustrade Spy
2 Commune with Nature
1 Dread Return
1 Dregscape Zombie
4 Exhume
3 Forest
4 Generous Ent
4 Land Grant
4 Lead the Stampede
2 Lotleth Giant
4 Malevolent Rumble
4 Masked Vandal
4 Mesmeric Fiend
1 Mountain
4 Sagu Wildling
4 Sakura-Tribe Elder
2 Swamp
4 Troll of Khazad-dum
4 Writhing Chrysalis
SIDEBOARD:
4 Conjurer's Bauble
1 Crawl from the Cellar
1 Dispel
1 Flaring Pain
4 Healer of the Glade
1 Jack-o'-Lantern
1 Songs of the Damned
1 Swamp
1 Tin Street Hooligan
</t>
  </si>
  <si>
    <t>Tommaso Aselli</t>
  </si>
  <si>
    <t>https://moxfield.com/decks/X7O4P2Wg2UySurjjl8JkJw</t>
  </si>
  <si>
    <t xml:space="preserve">4 Balustrade Spy
1 Cauldron Familiar
1 Dread Return
1 Dregscape Zombie
4 Exhume
3 Forest
4 Generous Ent
4 Land Grant
2 Lead the Stampede
2 Lotleth Giant
4 Malevolent Rumble
4 Many Partings
4 Masked Vandal
4 Mesmeric Fiend
1 Mountain
3 Sagu Wildling
4 Sakura-Tribe Elder
2 Swamp
4 Troll of Khazad-dum
4 Writhing Chrysalis
SIDEBOARD:
3 Conjurer's Bauble
1 Crawl from the Cellar
2 Faerie Macabre
1 Flaring Pain
2 Gut Shot
3 Healer of the Glade
1 Songs of the Damned
2 Tin Street Hooligan
</t>
  </si>
  <si>
    <t>https://www.moxfield.com/decks/lN9K2o9rGU-zSsj36uP7wQ</t>
  </si>
  <si>
    <t xml:space="preserve">4 Brainstorm
4 Counterspell
4 Cryptic Serpent
3 Deem Inferior
3 Deep Analysis
4 Force Spike
4 Lorien Revealed
4 Mental Note
1 Murmuring Mystic
4 Ponder
1 Sleep of the Dead
16 Snow-Covered Island
4 Thought Scour
4 Tolarian Terror
SIDEBOARD:
2 Annul
3 Blue Elemental Blast
4 Dispel
2 Hydroblast
1 Sleep of the Dead
3 Steel Sabotage
</t>
  </si>
  <si>
    <t>Andrea Bontempo</t>
  </si>
  <si>
    <t>https://www.moxfield.com/decks/E3ObC3-Sz0u2ZsEvb5OlIA</t>
  </si>
  <si>
    <t xml:space="preserve">2 Circle of the Land Druid
2 Conduit Pylons
4 Dread Return
4 Exhume
5 Forest
4 Generous Ent
1 Geothermal Bog
4 Gnaw to the Bone
1 Haunted Mire
4 Lotleth Giant
4 Malevolent Rumble
4 Satyr Wayfinder
4 Scrapwork Mutt
4 Stinkweed Imp
4 Swamp
4 Town Greeter
4 Troll of Khazad-dum
1 Wooded Ridgeline
SIDEBOARD:
4 Ancient Grudge
3 Coffin Purge
4 Fang Dragon
4 Mesmeric Fiend
</t>
  </si>
  <si>
    <t>Alessandro Tucceri</t>
  </si>
  <si>
    <t>https://www.moxfield.com/decks/a1T5Y72gxUixQ1UOEHlE6w</t>
  </si>
  <si>
    <t xml:space="preserve">2 Blood Fountain
1 Bojuka Bog
4 Cleansing Wildfire
1 Crypt Incursion
1 Crypt Rats
4 Drossforge Bridge
2 Eviscerator's Insight
4 Fanatical Offering
2 Forest
4 Galvanic Blast
4 Ichor Wellspring
2 Krark-Clan Shaman
2 Lembas
1 Mountain
1 Nihil Spellbomb
1 Nyxborn Hydra
1 Pulse of Murasa
4 Refurbished Familiar
4 Slagwoods Bridge
3 Swamp
2 Toxin Analysis
4 Twisted Landscape
2 Vault of Whispers
4 Writhing Chrysalis
SIDEBOARD:
1 Crypt Rats
2 Duress
1 Krark-Clan Shaman
1 Last Rites
1 Nihil Spellbomb
4 Pyroblast
2 Troublemaker Ouphe
3 Weather the Storm
</t>
  </si>
  <si>
    <t>https://www.moxfield.com/decks/iMYAosmaIEy8FnEoxbEw9Q</t>
  </si>
  <si>
    <t xml:space="preserve">1 Bojuka Bog
1 Breath Weapon
1 Conduit Pylons
1 Crop Rotation
3 Energy Refractor
1 Ephemerate
4 Expedition Map
2 Ghostly Flicker
1 Heritage Reclamation
4 Impulse
3 Island
3 Lorien Revealed
3 Mnemonic Wall
1 Molten Tributary
1 Moment's Peace
4 Mulldrifter
2 Murmuring Mystic
2 Mystical Teachings
1 Negate
1 Prohibit
4 Prophetic Prism
1 Pulse of Murasa
1 Unwind
4 Urza's Mine
4 Urza's Power Plant
4 Urza's Tower
2 Weather the Storm
SIDEBOARD:
1 Cast Down
4 Hydroblast
1 Moment's Peace
2 Mournwhelk
1 Pulse of Murasa
3 Pyroblast
1 Scattershot
2 Stonehorn Dignitary
</t>
  </si>
  <si>
    <t>https://moxfield.com/decks/_pFF-efRE0ifMnIqIasBDg</t>
  </si>
  <si>
    <t xml:space="preserve">1 Blood Fountain
4 Cast Down
4 Cleansing Wildfire
4 Drossforge Bridge
2 Eviscerator's Insight
4 Fanatical Offering
2 Forest
3 Galvanic Blast
1 Heritage Reclamation
3 Ichor Wellspring
3 Lembas
1 Mountain
2 Nihil Spellbomb
3 Pactdoll Terror
1 Pulse of Murasa
4 Refurbished Familiar
4 Slagwoods Bridge
2 Suplex
3 Swamp
4 Twisted Landscape
2 Vault of Whispers
4 Writhing Chrysalis
SIDEBOARD:
2 Breath Weapon
1 Crypt Incursion
2 Duress
1 Heritage Reclamation
2 Okiba-Gang Shinobi
4 Pyroblast
3 Weather the Storm
</t>
  </si>
  <si>
    <t>https://www.moxfield.com/decks/pc_J4UNoMUOdN9XN4F7TRw</t>
  </si>
  <si>
    <t xml:space="preserve">3 Swamp
1 Bojuka Bog
4 Prophetic Prism
2 Ashnod's Altar
4 Urza's Power Plant
4 Myr Retriever
2 Golem Foundry
4 Expedition Map
2 Crop Rotation
4 Urza's Tower
1 Krark-Clan Shaman
4 Ichor Wellspring
3 Energy Refractor
4 Urza's Mine
4 Candy Trail
4 Fanatical Offering
2 Conduit Pylons
3 Eviscerator's Insight
1 Blood Fountain
4 Pactdoll Terror
SIDEBOARD:
2 Duress
2 Scattershot
3 Weather the Storm
2 Fangren Marauder
2 Krark-Clan Shaman
2 Last Rites
1 Nihil Spellbomb
1 Heritage Reclamation
</t>
  </si>
  <si>
    <t>https://moxfield.com/decks/ao2aV8-seEO5PKiacc7WQQ</t>
  </si>
  <si>
    <t xml:space="preserve">4 Brainstorm
4 Counterspell
4 Cryptic Serpent
3 Deem Inferior
1 Deep Analysis
4 Delver of Secrets
2 Dispel
16 Island
4 Lorien Revealed
4 Mental Note
2 Ponder
1 Sleep of the Dead
3 Spell Pierce
4 Thought Scour
4 Tolarian Terror
SIDEBOARD:
4 Annul
2 Blue Elemental Blast
2 Envelop
4 Hydroblast
2 Murmuring Mystic
1 Sleep of the Dead
</t>
  </si>
  <si>
    <t>https://www.moxfield.com/decks/iDTuitbO6EK_7V4yziovDg</t>
  </si>
  <si>
    <t xml:space="preserve">3 Bitter Reunion
4 Dark Ritual
2 Demand Answers
4 Dragon Breath
4 Dread Return
3 Duress
4 Exhume
4 Faithless Looting
1 Hand of Emrakul
4 Lotus Petal
2 Merchant of the Vale
5 Mountain
2 Oliphaunt
1 Rust Goliath
4 Simian Spirit Guide
1 Sulfurous Mire
5 Swamp
4 Troll of Khazad-dum
4 Ulamog's Crusher
SIDEBOARD:
3 Apostle's Blessing
1 Duress
2 Electrickery
1 Last Rites
3 Red Elemental Blast
3 Siege Smash
2 Unexpected Fangs
</t>
  </si>
  <si>
    <t xml:space="preserve">2 Blood Fountain
1 Bojuka Bog
4 Cast Down
4 Cleansing Wildfire
4 Drossforge Bridge
2 Eviscerator's Insight
4 Fanatical Offering
2 Forest
4 Ichor Wellspring
3 Krark-Clan Shaman
2 Lembas
1 Makeshift Munitions
2 Mountain
2 Nihil Spellbomb
1 Nyxborn Hydra
2 Pulse of Murasa
4 Refurbished Familiar
4 Slagwoods Bridge
2 Swamp
4 Twisted Landscape
2 Vault of Whispers
4 Writhing Chrysalis
SIDEBOARD:
2 Breath Weapon
3 Duress
2 Okiba-Gang Shinobi
3 Pyroblast
1 Troublemaker Ouphe
4 Weather the Storm
</t>
  </si>
  <si>
    <t>Gianmarco Parolin</t>
  </si>
  <si>
    <t>https://www.moxfield.com/decks/Z0sSpDXEY0aTvhxYBHplMA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</si>
  <si>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1 Nihil Spellbomb
1 Nyxborn Hydra
2 Pulse of Murasa
4 Refurbished Familiar
4 Slagwoods Bridge
3 Swamp
4 Twisted Landscape
2 Vault of Whispers
4 Writhing Chrysalis
SIDEBOARD:
2 Breath Weapon
3 Duress
2 Okiba-Gang Shinobi
4 Pyroblast
1 Troublemaker Ouphe
3 Weather the Storm
</t>
  </si>
  <si>
    <t>https://www.moxfield.com/decks/kwhbMOT-yEufhy8XBOlwpA</t>
  </si>
  <si>
    <t xml:space="preserve">1 Bojuka Bog
1 Breath Weapon
1 Conduit Pylons
1 Crop Rotation
4 Energy Refractor
1 Ephemerate
4 Expedition Map
2 Ghostly Flicker
1 Heritage Reclamation
4 Impulse
3 Lorien Revealed
3 Mnemonic Wall
4 Mulldrifter
1 Murmuring Mystic
3 Mystical Teachings
1 Negate
1 Prohibit
4 Prophetic Prism
1 Pulse of Murasa
3 Snow-Covered Island
1 Unwind
4 Urza's Mine
4 Urza's Power Plant
4 Urza's Tower
1 Volatile Fjord
2 Weather the Storm
SIDEBOARD:
1 Cast Down
4 Hydroblast
1 Moment's Peace
2 Mournwhelk
1 Pulse of Murasa
3 Pyroblast
1 Scattershot
2 Stonehorn Dignitary
</t>
  </si>
  <si>
    <t>https://www.moxfield.com/decks/lhAt1DW7vEqmGscUPJmYNg</t>
  </si>
  <si>
    <t xml:space="preserve">4 Faithless Looting
4 Fiery Temper
3 Fireblast
4 Grab the Prize
3 Guttersnipe
4 Highway Robbery
4 Kessig Flamebreather
4 Lava Dart
4 Lightning Bolt
18 Mountain
4 Sneaky Snacker
4 Voldaren Epicure
SIDEBOARD:
4 Pyroblast
3 Raze
2 Red Elemental Blast
3 Relic of Progenitus
3 Searing Blaze
</t>
  </si>
  <si>
    <t>nicolò boldrini</t>
  </si>
  <si>
    <t>https://www.moxfield.com/decks/97K5n4N6_E61qVGtzwC22w</t>
  </si>
  <si>
    <t xml:space="preserve">2 Blood Fountain
4 Cast Down
4 Cleansing Wildfire
4 Drossforge Bridge
2 Eviscerator's Insight
4 Fanatical Offering
2 Forest
4 Galvanic Blast
3 Ichor Wellspring
3 Lembas
1 Makeshift Munitions
1 Mountain
2 Nihil Spellbomb
2 Pactdoll Terror
1 Pulse of Murasa
4 Refurbished Familiar
4 Slagwoods Bridge
3 Swamp
4 Twisted Landscape
2 Vault of Whispers
4 Writhing Chrysalis
SIDEBOARD:
2 Breath Weapon
2 Duress
1 Heritage Reclamation
2 Okiba-Gang Shinobi
1 Pyroblast
3 Red Elemental Blast
1 Troublemaker Ouphe
3 Weather the Storm
</t>
  </si>
  <si>
    <t>Stefano Tarabella</t>
  </si>
  <si>
    <t>https://www.moxfield.com/decks/Qfbye4p4wEKCHXOg3epBBg</t>
  </si>
  <si>
    <t xml:space="preserve">4 Clockwork Percussionist
4 Demand Answers
4 Experimental Synthesizer
1 Fireblast
4 Galvanic Blast
4 Goblin Tomb Raider
4 Great Furnace
4 Improvised Club
4 Kessig Flamebreather
4 Lava Dart
4 Lightning Bolt
13 Mountain
2 Thermo-Alchemist
4 Voldaren Epicure
SIDEBOARD:
4 Cast into the Fire
4 End the Festivities
4 Red Elemental Blast
3 Tormod's Crypt
</t>
  </si>
  <si>
    <t>https://www.moxfield.com/decks/YUfSpNi5j02Er_BsEYu_tQ</t>
  </si>
  <si>
    <t xml:space="preserve">4 Brainstorm
1 Deep Analysis
1 Gigadrowse
4 Hidden Strings
4 High Tide
4 Ideas Unbound
15 Island
4 Lorien Revealed
4 Merchant Scroll
1 Muddle the Mixture
4 Peer Through Depths
1 Petals of Insight
3 Pieces of the Puzzle
4 Preordain
4 Psychic Puppetry
2 Stream of Thought
SIDEBOARD:
2 Behold the Multiverse
4 Blue Elemental Blast
2 Dispel
1 Gigadrowse
1 Muddle the Mixture
2 Murmuring Mystic
3 Snap
</t>
  </si>
  <si>
    <t>Davide Piccin</t>
  </si>
  <si>
    <t>https://www.moxfield.com/decks/QhIpAvfoqka8G8XTHMlRog</t>
  </si>
  <si>
    <t xml:space="preserve">4 Arbor Elf
4 Avenging Hunter
4 Bannerhide Krushok
4 Eldrazi Repurposer
2 Evolution Witness
13 Forest
4 Jewel Thief
4 Malevolent Rumble
2 Mountain
4 Nyxborn Hydra
3 Ram Through
4 Utopia Sprawl
4 Wild Growth
4 Writhing Chrysalis
SIDEBOARD:
3 Breath Weapon
4 Deglamer
2 Relic of Progenitus
4 Thermokarst
2 Weather the Storm
</t>
  </si>
  <si>
    <t>https://www.moxfield.com/decks/5aeas0kefk-uuFQ2C-VYFw</t>
  </si>
  <si>
    <t xml:space="preserve">4 Balustrade Spy
2 Commune with Nature
1 Dread Return
1 Dregscape Zombie
4 Exhume
3 Forest
4 Generous Ent
4 Land Grant
4 Lead the Stampede
2 Lotleth Giant
4 Malevolent Rumble
4 Masked Vandal
4 Mesmeric Fiend
1 Mountain
4 Sagu Wildling
4 Sakura-Tribe Elder
2 Swamp
4 Troll of Khazad-dum
4 Writhing Chrysalis
SIDEBOARD:
4 Conjurer's Bauble
1 Crawl from the Cellar
1 Dispel
1 Flaring Pain
4 Healer of the Glade
1 Jack-o'-Lantern
1 Rust
1 Songs of the Damned
1 Swamp
</t>
  </si>
  <si>
    <t>https://www.moxfield.com/decks/8Ac5vfYxR0CWQAXG-UBMUA</t>
  </si>
  <si>
    <t xml:space="preserve">2 Bind the Monster
2 Brinebarrow Intruder
4 Counterspell
2 Dispel
4 Faerie Miscreant
4 Faerie Seer
2 Harrier Strix
2 Humbling Elder
17 Island
4 Moon-Circuit Hacker
4 Ninja of the Deep Hours
4 Of One Mind
3 Snap
1 Snaremaster Sprite
1 Snow-Covered Island
4 Spellstutter Sprite
SIDEBOARD:
4 Annul
1 Azure Fleet Admiral
2 Bind the Monster
4 Blue Elemental Blast
1 Dispel
2 Hydroblast
1 Steel Sabotage
</t>
  </si>
  <si>
    <t>Nicolo' Salvatori</t>
  </si>
  <si>
    <t>https://www.moxfield.com/decks/1yuww1XFsUWb29IyQou2KQ</t>
  </si>
  <si>
    <t xml:space="preserve">2 Blood Fountain
4 Cast Down
4 Cleansing Wildfire
1 Crypt Incursion
4 Drossforge Bridge
2 Eviscerator's Insight
4 Fanatical Offering
2 Forest
4 Ichor Wellspring
2 Krark-Clan Shaman
2 Lembas
1 Makeshift Munitions
1 Mountain
1 Nihil Spellbomb
1 Nyxborn Hydra
2 Pulse of Murasa
4 Refurbished Familiar
4 Slagwoods Bridge
2 Swamp
2 Toxin Analysis
4 Twisted Landscape
3 Vault of Whispers
4 Writhing Chrysalis
SIDEBOARD:
2 Breath Weapon
3 Duress
1 Krark-Clan Shaman
3 Okiba-Gang Shinobi
3 Pyroblast
3 Weather the Storm
</t>
  </si>
  <si>
    <t>https://moxfield.com/decks/N7ComFLv_Ey6ESbWZndibw</t>
  </si>
  <si>
    <t xml:space="preserve">4 Brainstorm
1 Deep Analysis
1 Gigadrowse
2 Hidden Strings
4 High Tide
4 Ideas Unbound
16 Island
4 Lorien Revealed
4 Merchant Scroll
4 Peer Through Depths
1 Petals of Insight
2 Pieces of the Puzzle
4 Preordain
4 Psychic Puppetry
4 Reach Through Mists
1 Stream of Thought
SIDEBOARD:
3 Behold the Multiverse
4 Blue Elemental Blast
3 Dispel
2 Gigadrowse
3 Snap
</t>
  </si>
  <si>
    <t>Lorenzo Barbolini</t>
  </si>
  <si>
    <t>https://www.moxfield.com/decks/vMiVvMZoRE6IFXrs7PZmyA</t>
  </si>
  <si>
    <t xml:space="preserve">2 Barren Moor
2 Bloodthrone Vampire
4 Bone Picker
4 Carrion Feeder
4 Corrupted Conviction
1 Fanatical Offering
2 Gixian Infiltrator
3 Greedy Freebooter
4 Infestation Sage
4 Mortician Beetle
4 Nezumi Linkbreaker
4 Shambling Ghast
13 Swamp
3 Unearth
2 Vault of Whispers
4 Village Rites
SIDEBOARD:
3 Accursed Marauder
1 Crypt Incursion
4 Mesmeric Fiend
1 Plagued Rusalka
2 Rotten Reunion
2 Suffocating Fumes
2 Sylvok Lifestaff
</t>
  </si>
  <si>
    <t>Claudio Faccendi</t>
  </si>
  <si>
    <t>https://moxfield.com/decks/fIaPs6QlCUOwXIuFca2F5A</t>
  </si>
  <si>
    <t xml:space="preserve">4 Beloved Princess
4 Benevolent Blessing
3 Cho-Manno's Blessing
4 Ethereal Armor
4 Healer's Hawk
4 Hyena Umbra
4 Lagonna-Band Trailblazer
4 Lightwheel Enhancements
4 Loran's Escape
17 Plains
4 Sentinel's Eyes
2 Slumbering Keepguard
2 Stave Off
SIDEBOARD:
4 Crimson Acolyte
2 Death Speakers
3 Mask of Law and Grace
2 Standard Bearer
4 Thraben Charm
</t>
  </si>
  <si>
    <t>Mono White Heroic</t>
  </si>
  <si>
    <t>https://www.moxfield.com/decks/PDl9Lf5pa0edpwfxH3QBiQ</t>
  </si>
  <si>
    <t xml:space="preserve">4 Chain Lightning
4 Clockwork Percussionist
4 Experimental Synthesizer
4 Galvanic Blast
4 Goblin Tomb Raider
4 Great Furnace
4 Kessig Flamebreather
3 Lava Dart
4 Lightning Bolt
14 Mountain
1 Reckless Impulse
2 Thermo-Alchemist
4 Voldaren Epicure
4 Wrenn's Resolve
SIDEBOARD:
4 Cast into the Fire
4 Pyroblast
4 Red Elemental Blast
3 Relic of Progenitus
</t>
  </si>
  <si>
    <t>Nikolas Melissano</t>
  </si>
  <si>
    <t>https://moxfield.com/decks/fIki1np9u0WQa7v24NdLBw</t>
  </si>
  <si>
    <t xml:space="preserve">2 Blood Fountain
1 Bojuka Bog
4 Cast Down
4 Cleansing Wildfire
4 Drossforge Bridge
2 Eviscerator's Insight
4 Fanatical Offering
2 Forest
4 Ichor Wellspring
2 Krark-Clan Shaman
2 Lembas
1 Makeshift Munitions
1 Mountain
2 Nihil Spellbomb
1 Nyxborn Hydra
2 Pulse of Murasa
4 Refurbished Familiar
4 Slagwoods Bridge
3 Swamp
2 Toxin Analysis
4 Twisted Landscape
1 Vault of Whispers
4 Writhing Chrysalis
SIDEBOARD:
1 Avenging Hunter
2 Breath Weapon
2 Duress
1 Last Rites
1 Okiba-Gang Shinobi
3 Red Elemental Blast
2 Troublemaker Ouphe
3 Weather the Storm
</t>
  </si>
  <si>
    <t>Giuseppe Berardo</t>
  </si>
  <si>
    <t>https://www.moxfield.com/decks/leDvjHRAv0anaYQNbb4EgQ</t>
  </si>
  <si>
    <t xml:space="preserve">3 Chain Lightning
3 Faithless Looting
4 Fiery Temper
3 Fireblast
4 Grab the Prize
2 Guttersnipe
4 Highway Robbery
4 Kessig Flamebreather
3 Lava Dart
4 Lightning Bolt
18 Mountain
4 Sneaky Snacker
4 Voldaren Epicure
SIDEBOARD:
4 Cast into the Fire
4 Pyroblast
4 Red Elemental Blast
3 Searing Blaze
</t>
  </si>
  <si>
    <t>Lorenzo Grava</t>
  </si>
  <si>
    <t>https://moxfield.com/decks/kVkPSXhpnkeD3EHbEA2OEA</t>
  </si>
  <si>
    <t>Paolo De Cesaris</t>
  </si>
  <si>
    <t>https://www.moxfield.com/decks/nAoj-XvOZ0WZYuysXE4lVA</t>
  </si>
  <si>
    <t xml:space="preserve">4 Birchlore Rangers
9 Forest
4 Generous Ent
4 Jaspera Sentinel
4 Land Grant
4 Lead the Stampede
4 Masked Vandal
4 Nyxborn Hydra
4 Priest of Titania
4 Quirion Ranger
4 Timberwatch Elf
2 Vitu-Ghazi Inspector
4 Wellwisher
4 Winding Way
1 You Meet in a Tavern
SIDEBOARD:
4 Blue Elemental Blast
1 Faerie Macabre
1 Flaring Pain
2 Hydroblast
4 Negate
1 Valakut Invoker
2 Vitu-Ghazi Inspector
</t>
  </si>
  <si>
    <t>Matteo Veneziani</t>
  </si>
  <si>
    <t>https://www.moxfield.com/decks/6o8zpHcD3UqrGViAqeKuRA</t>
  </si>
  <si>
    <t xml:space="preserve">2 Blood Fountain
1 Bojuka Bog
4 Cast Down
4 Cleansing Wildfire
1 Crypt Incursion
4 Drossforge Bridge
2 Duress
2 Eviscerator's Insight
4 Fanatical Offering
2 Forest
1 Heritage Reclamation
3 Ichor Wellspring
2 Lembas
1 Makeshift Munitions
2 Mountain
1 Nihil Spellbomb
1 Nyxborn Hydra
1 Pulse of Murasa
4 Refurbished Familiar
4 Slagwoods Bridge
2 Snuff Out
2 Swamp
4 Twisted Landscape
2 Vault of Whispers
4 Writhing Chrysalis
SIDEBOARD:
3 Breath Weapon
2 Duress
1 Pyroblast
4 Red Elemental Blast
1 Troublemaker Ouphe
4 Weather the Storm
</t>
  </si>
  <si>
    <t>https://www.moxfield.com/decks/olcofZHNTU6q2tdKN568Fg</t>
  </si>
  <si>
    <t xml:space="preserve">2 Breath Weapon
4 Candy Trail
2 Cast Down
3 Crypt Rats
2 Crystal Grotto
4 Eviscerator's Insight
4 Expedition Map
2 Fanatical Offering
4 Fangren Marauder
1 Haunted Fengraf
2 Hunter's Blowgun
4 Ichor Wellspring
2 Nihil Spellbomb
4 Prophetic Prism
1 Stream of Thought
3 Swamp
4 Urza's Mine
4 Urza's Power Plant
4 Urza's Tower
4 Wizard's Rockets
SIDEBOARD:
1 Duress
2 Heritage Reclamation
2 Last Rites
2 Negate
4 Pyroblast
2 Ulamog's Crusher
2 Weather the Storm
</t>
  </si>
  <si>
    <t>Luca Foltran</t>
  </si>
  <si>
    <t>https://moxfield.com/decks/RJF8FDJn_kGMD8DIR_HX4g</t>
  </si>
  <si>
    <t xml:space="preserve">2 Archaeomancer
4 Augur of Bolas
4 Cleansing Wildfire
4 Counterspell
2 Destroy Evil
2 Dispel
3 Ephemerate
1 Glacial Floodplain
3 Lightning Bolt
4 Lorien Revealed
2 Mulldrifter
2 Murmuring Mystic
1 Perilous Landscape
4 Preordain
4 Rustvale Bridge
4 Silverbluff Bridge
2 Skred
6 Snow-Covered Island
1 Snow-Covered Mountain
1 Snow-Covered Plains
2 Suplex
1 Union of the Third Path
1 Volatile Fjord
SIDEBOARD:
4 Blue Elemental Blast
1 Breath Weapon
2 Dust to Dust
2 Envelop
4 Red Elemental Blast
1 Thraben Charm
1 Union of the Third Path
</t>
  </si>
  <si>
    <t>Daniele Gambini</t>
  </si>
  <si>
    <t>https://www.moxfield.com/decks/pYzTaiNAUEmQDWlkZh-9kA</t>
  </si>
  <si>
    <t xml:space="preserve">4 Battle Screech
3 Guardians' Pledge
2 Idyllic Grange
4 Kor Skyfisher
4 Lunarch Veteran
3 Novice Inspector
18 Plains
3 Prismatic Strands
4 Raffine's Informant
3 Salt Road Packbeast
4 Summon: Choco/Mog
4 Thraben Charm
4 Thraben Inspector
SIDEBOARD:
2 Destroy Evil
4 Dust to Dust
2 Journey to Nowhere
4 Martyr of Sands
1 Prismatic Strands
2 Standard Bearer
</t>
  </si>
  <si>
    <t>Davide Canevazzi</t>
  </si>
  <si>
    <t>https://moxfield.com/decks/DDjbVHrdRE6q1FsXy1V_pQ</t>
  </si>
  <si>
    <t xml:space="preserve">4 Alms of the Vein
1 Bojuka Bog
2 Chain Lightning
1 End the Festivities
4 Faithless Looting
4 Fiery Temper
4 Grab the Prize
2 Highway Robbery
4 Jagged Barrens
4 Kitchen Imp
4 Lightning Bolt
8 Mountain
1 Rakdos Carnarium
3 Razortrap Gorge
4 Sneaky Snacker
2 Swamp
4 Vampire's Kiss
4 Voldaren Epicure
SIDEBOARD:
2 Cast into the Fire
2 Duress
2 Electrickery
3 Extract a Confession
2 Nihil Spellbomb
4 Pyroblast
</t>
  </si>
  <si>
    <t>Andrea Cavazzoli</t>
  </si>
  <si>
    <t>https://www.moxfield.com/decks/kF8SPOsA0Em0w3vBp7pKYQ</t>
  </si>
  <si>
    <t xml:space="preserve">4 Abundant Growth
4 Ancestral Mask
4 Armadillo Cloak
2 Ash Barrens
4 Ethereal Armor
12 Forest
4 Gladecover Scout
1 Lifelink
4 Malevolent Rumble
3 Plains
4 Rancor
2 Sentinel's Eyes
4 Silhana Ledgewalker
4 Slippery Bogle
4 Utopia Sprawl
SIDEBOARD:
1 Apostle's Blessing
4 Freewind Falcon
1 Lifelink
3 Mask of Law and Grace
2 Ram Through
4 Scattershot Archer
</t>
  </si>
  <si>
    <t>https://www.moxfield.com/decks/p7VC537sQEOKnFw8lGPuZg</t>
  </si>
  <si>
    <t xml:space="preserve">4 Balustrade Spy
1 Cauldron Familiar
4 Conjurer's Bauble
1 Crawl from the Cellar
4 Dimir House Guard
1 Dread Return
1 Dregscape Zombie
3 Duress
4 Elven Farsight
3 Forest
4 Gatecreeper Vine
4 Generous Ent
4 Land Grant
2 Lotleth Giant
4 Many Partings
3 Masked Vandal
4 Sagu Wildling
4 Sakura-Tribe Elder
3 Songs of the Damned
2 Swamp
SIDEBOARD:
1 Dispel
1 Duress
1 Flaring Pain
1 Island
1 Jack-o'-Lantern
1 Masked Vandal
2 Natural State
4 Pilfer
1 Rust
1 Snuff Out
1 Swamp
</t>
  </si>
  <si>
    <t>https://moxfield.com/decks/aGib7ASQiUmy4T7MxG5Rnw</t>
  </si>
  <si>
    <t xml:space="preserve">2 Blood Fountain
1 Bojuka Bog
3 Cast Down
4 Cleansing Wildfire
1 Crypt Incursion
4 Drossforge Bridge
3 Eviscerator's Insight
3 Fanatical Offering
2 Forest
4 Ichor Wellspring
3 Krark-Clan Shaman
1 Lembas
1 Makeshift Munitions
2 Mountain
1 Nyxborn Hydra
2 Pulse of Murasa
4 Refurbished Familiar
4 Slagwoods Bridge
2 Swamp
2 Toxin Analysis
1 Troublemaker Ouphe
4 Twisted Landscape
2 Vault of Whispers
4 Writhing Chrysalis
SIDEBOARD:
1 Crypt Incursion
4 Duress
3 Pyroblast
3 Red Elemental Blast
1 Troublemaker Ouphe
3 Weather the Storm
</t>
  </si>
  <si>
    <t>Enrico Fantini</t>
  </si>
  <si>
    <t>https://www.moxfield.com/decks/bWhfcxYk0U64TSppsiKnbQ</t>
  </si>
  <si>
    <t xml:space="preserve">4 Brainstorm
1 Deep Analysis
1 Gigadrowse
4 Hidden Strings
4 High Tide
4 Ideas Unbound
15 Island
4 Lorien Revealed
4 Merchant Scroll
2 Muddle the Mixture
4 Peer Through Depths
3 Pieces of the Puzzle
4 Preordain
4 Psychic Puppetry
2 Stream of Thought
SIDEBOARD:
4 Blue Elemental Blast
2 Disrupt
2 Gigadrowse
1 Muddle the Mixture
2 Murmuring Mystic
4 Snap
</t>
  </si>
  <si>
    <t>Nicola Montorsi</t>
  </si>
  <si>
    <t>https://www.moxfield.com/decks/wVL57MPmQEigguEapaTzYw</t>
  </si>
  <si>
    <t xml:space="preserve">3 Ashnod's Altar
1 Blood Fountain
4 Candy Trail
4 Chromatic Star
2 Conduit Pylons
4 Eviscerator's Insight
4 Expedition Map
2 Fanatical Offering
1 Forest
2 Golem Foundry
3 Ichor Wellspring
4 Malevolent Rumble
4 Myr Retriever
4 Pactdoll Terror
4 Prophetic Prism
2 Swamp
4 Urza's Mine
4 Urza's Power Plant
4 Urza's Tower
SIDEBOARD:
2 Breath Weapon
2 Fangren Marauder
2 Heritage Reclamation
2 Last Rites
3 Pyroblast
1 Scattershot
3 Weather the Storm
</t>
  </si>
  <si>
    <t>Matteo Mazzola</t>
  </si>
  <si>
    <t>https://www.moxfield.com/decks/EhRLu_Szg0K8m58Z4wgCbQ</t>
  </si>
  <si>
    <t xml:space="preserve">4 Ancient Stirrings
4 Ashnod's Altar
4 Candy Trail
4 Chromatic Star
1 Conduit Pylons
4 Expedition Map
2 Forest
4 Golem Foundry
1 Haunted Fengraf
4 Malevolent Rumble
3 Myr Kinsmith
4 Myr Retriever
3 Pactdoll Terror
4 Prophetic Prism
1 Slippery Karst
4 Urza's Mine
4 Urza's Power Plant
4 Urza's Tower
1 World Map
SIDEBOARD:
3 Abrade
3 Breath Weapon
3 Fangren Marauder
2 Mystic Remora
1 Tilling Treefolk
3 Weather the Storm
</t>
  </si>
  <si>
    <t>https://www.moxfield.com/decks/FyAKkdjEFECguqtv3Lm_SQ</t>
  </si>
  <si>
    <t xml:space="preserve">2 Blood Fountain
2 Bojuka Bog
4 Cast Down
2 Crypt Rats
3 Duress
4 Eviscerator's Insight
4 Fanatical Offering
3 Golgari Rot Farm
1 Haunted Mire
4 Ichor Wellspring
4 Khalni Garden
3 Pulse of Murasa
4 Refurbished Familiar
1 Snuff Out
6 Swamp
2 Tithing Blade
1 Toxin Analysis
4 Troll of Khazad-dum
2 Troublemaker Ouphe
4 Vault of Whispers
SIDEBOARD:
2 Drown in Sorrow
1 Duress
2 Last Rites
2 Nihil Spellbomb
2 Okiba-Gang Shinobi
1 Snuff Out
1 Troublemaker Ouphe
4 Weather the Storm
</t>
  </si>
  <si>
    <t>Davide Movement</t>
  </si>
  <si>
    <t>https://www.moxfield.com/decks/JlsuM5RN7ka-q7e-0PVZOg</t>
  </si>
  <si>
    <t xml:space="preserve">4 Faithless Looting
4 Fiery Temper
3 Fireblast
4 Grab the Prize
3 Guttersnipe
4 Highway Robbery
4 Kiln Fiend
4 Lava Dart
4 Lightning Bolt
18 Mountain
4 Red Mage's Rapier
4 Sneaky Snacker
SIDEBOARD:
4 Pyroblast
3 Red Elemental Blast
4 Searing Blaze
4 Temur Battle Rage
</t>
  </si>
  <si>
    <t>https://www.moxfield.com/decks/0UMAoysrcEWSCh1uJlYVng</t>
  </si>
  <si>
    <t xml:space="preserve">4 Circle of the Land Druid
4 Dread Return
4 Forest
4 Generous Ent
3 Gnaw to the Bone
1 Haunted Mire
4 Holdout Settlement
4 Khalni Garden
4 Lotleth Giant
4 Malevolent Rumble
2 Momentary Blink
1 Mortuary Mire
3 Pegasus Guardian
4 Satyr Wayfinder
4 Scrapwork Mutt
4 Stinkweed Imp
2 Survivors' Encampment
4 Town Greeter
SIDEBOARD:
1 Acorn Harvest
3 Ancient Grudge
2 Fang Dragon
1 Masked Vandal
4 Mesmeric Fiend
3 Pyroblast
1 Red Elemental Blast
</t>
  </si>
  <si>
    <t>https://www.moxfield.com/decks/tvGWnE7Ej0el-BcwSCv7PA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</si>
  <si>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1 Nihil Spellbomb
1 Nyxborn Hydra
2 Pulse of Murasa
4 Refurbished Familiar
4 Slagwoods Bridge
3 Swamp
4 Twisted Landscape
2 Vault of Whispers
4 Writhing Chrysalis
SIDEBOARD:
2 Breath Weapon
3 Duress
3 Okiba-Gang Shinobi
3 Red Elemental Blast
4 Weather the Storm
</t>
  </si>
  <si>
    <t>Giovanni Demaldè</t>
  </si>
  <si>
    <t>https://www.moxfield.com/decks/jWZ5fX0PGkWXiaULfnx01A</t>
  </si>
  <si>
    <t xml:space="preserve">3 Brinebarrow Intruder
4 Counterspell
2 Dispel
4 Faerie Miscreant
4 Faerie Seer
3 Harrier Strix
18 Island
4 Moon-Circuit Hacker
4 Ninja of the Deep Hours
4 Of One Mind
3 Snap
2 Snaremaster Sprite
1 Spell Pierce
4 Spellstutter Sprite
SIDEBOARD:
2 Annul
3 Bind the Monster
3 Blue Elemental Blast
4 Hydroblast
3 Steel Sabotage
</t>
  </si>
  <si>
    <t>https://www.moxfield.com/decks/8UiOWfyAtUmdyLUC2FE3Bg</t>
  </si>
  <si>
    <t xml:space="preserve">4 Chain Lightning
4 Clockwork Percussionist
4 Experimental Synthesizer
1 Fireblast
4 Galvanic Blast
4 Goblin Tomb Raider
4 Great Furnace
4 Kessig Flamebreather
3 Lava Dart
4 Lightning Bolt
14 Mountain
4 Reckless Impulse
2 Thermo-Alchemist
4 Voldaren Epicure
SIDEBOARD:
4 Cast into the Fire
4 Pyroblast
4 Relic of Progenitus
3 Suplex
</t>
  </si>
  <si>
    <t>Tommaso Garbellini</t>
  </si>
  <si>
    <t>https://www.moxfield.com/decks/1DB-bAXqZkq6AFg8Gts09w</t>
  </si>
  <si>
    <t xml:space="preserve">4 Alms of the Vein
1 Bojuka Bog
2 Chain Lightning
1 End the Festivities
4 Faithless Looting
4 Fiery Temper
4 Grab the Prize
2 Highway Robbery
4 Jagged Barrens
4 Kitchen Imp
4 Lightning Bolt
8 Mountain
1 Rakdos Carnarium
2 Razortrap Gorge
4 Sneaky Snacker
3 Swamp
4 Vampire's Kiss
4 Voldaren Epicure
SIDEBOARD:
2 Cast Down
3 Cast into the Fire
3 Duress
2 Electrickery
2 Nihil Spellbomb
3 Red Elemental Blast
</t>
  </si>
  <si>
    <t>https://moxfield.com/decks/jlVq6uZQaUea_JF6VPW3FA</t>
  </si>
  <si>
    <t xml:space="preserve">4 Brainstorm
1 Deep Analysis
1 Gigadrowse
4 Hidden Strings
4 High Tide
4 Ideas Unbound
4 Lorien Revealed
4 Merchant Scroll
2 Muddle the Mixture
4 Peer Through Depths
3 Pieces of the Puzzle
4 Preordain
4 Psychic Puppetry
15 Snow-Covered Island
2 Stream of Thought
SIDEBOARD:
2 Behold the Multiverse
4 Blue Elemental Blast
2 Dispel
1 Gigadrowse
1 Muddle the Mixture
2 Murmuring Mystic
3 Snap
</t>
  </si>
  <si>
    <t>Cody Gleeson</t>
  </si>
  <si>
    <t>https://www.moxfield.com/decks/7g5idjRco0W5Vz58MHPLhA</t>
  </si>
  <si>
    <t xml:space="preserve">4 Alms of the Vein
3 Chain Lightning
4 Faithless Looting
4 Fiery Temper
4 Grab the Prize
4 Jagged Barrens
4 Kitchen Imp
4 Lightning Bolt
7 Mountain
1 Rakdos Carnarium
3 Razortrap Gorge
2 Sazacap's Brew
4 Sneaky Snacker
4 Swamp
4 Vampire's Kiss
4 Voldaren Epicure
SIDEBOARD:
3 Breath Weapon
3 Cast into the Fire
3 Extract a Confession
3 Nihil Spellbomb
3 Pyroblast
</t>
  </si>
  <si>
    <t>https://www.moxfield.com/decks/26tlzqBDTkWR8pDv8jRiNg</t>
  </si>
  <si>
    <t xml:space="preserve">4 Chain Lightning
4 Clockwork Percussionist
4 Experimental Synthesizer
1 Fireblast
4 Galvanic Blast
4 Goblin Tomb Raider
4 Great Furnace
4 Kessig Flamebreather
3 Lava Dart
4 Lightning Bolt
14 Mountain
4 Reckless Impulse
2 Thermo-Alchemist
4 Voldaren Epicure
SIDEBOARD:
4 Cast into the Fire
4 Pyroblast
3 Relic of Progenitus
4 Searing Blaze
</t>
  </si>
  <si>
    <t>https://www.moxfield.com/decks/iqPz2X7gpUSCchIjKZpsEg</t>
  </si>
  <si>
    <t xml:space="preserve">2 Archaeomancer
3 Ash Barrens
4 Azorius Chancery
1 Dawnbringer Cleric
2 Ephemerate
1 Ghostly Flicker
1 Glacial Floodplain
4 God-Pharaoh's Faithful
8 Island
4 Lorien Revealed
3 Meeting of Minds
1 Mortuary Mire
4 Mulldrifter
2 Murmuring Mystic
1 Negate
2 Plains
4 Preordain
2 Prohibit
3 Sea Gate Oracle
4 Snap
4 Sunscape Familiar
SIDEBOARD:
3 Blue Elemental Blast
2 Destroy Evil
3 Hydroblast
1 Last Breath
2 Negate
2 Standard Bearer
2 Thraben Charm
</t>
  </si>
  <si>
    <t>https://www.moxfield.com/decks/iQCdFnU78ECSk38HjdruWQ</t>
  </si>
  <si>
    <t xml:space="preserve">2 Blood Fountain
1 Bojuka Bog
3 Cast Down
4 Cleansing Wildfire
1 Crypt Incursion
4 Drossforge Bridge
2 Eviscerator's Insight
4 Fanatical Offering
1 Forest
4 Ichor Wellspring
1 Khalni Garden
3 Krark-Clan Shaman
1 Lembas
1 Makeshift Munitions
1 Mountain
1 Nyxborn Hydra
2 Pulse of Murasa
4 Refurbished Familiar
4 Slagwoods Bridge
3 Swamp
2 Toxin Analysis
1 Troublemaker Ouphe
4 Twisted Landscape
2 Vault of Whispers
4 Writhing Chrysalis
SIDEBOARD:
1 Arms of Hadar
1 Crypt Incursion
4 Duress
1 Nihil Spellbomb
4 Pyroblast
1 Troublemaker Ouphe
3 Weather the Storm
</t>
  </si>
  <si>
    <t>https://www.moxfield.com/decks/Sxk3h00q002aVupuo3gXGA</t>
  </si>
  <si>
    <t xml:space="preserve">1 Acorn Harvest
4 Axebane Guardian
4 Balustrade Spy
1 Dimir House Guard
2 Dread Return
4 Forest
4 Gatecreeper Vine
4 Generous Ent
4 Land Grant
4 Lead the Stampede
2 Lotleth Giant
4 Masked Vandal
4 Overgrown Battlement
3 Quirion Ranger
4 Sagu Wildling
4 Saruli Caretaker
1 Swamp
2 Troll of Khazad-dum
4 Winding Way
SIDEBOARD:
4 Mesmeric Fiend
4 Nylea's Disciple
2 Vitu-Ghazi Inspector
1 Wooded Ridgeline
4 Writhing Chrysalis
</t>
  </si>
  <si>
    <t>Tommaso Albertini</t>
  </si>
  <si>
    <t>https://www.moxfield.com/decks/jhbH73DNoEWNoWJVzvG8qg</t>
  </si>
  <si>
    <t xml:space="preserve">2 Bind the Monster
1 Brinebarrow Intruder
4 Counterspell
4 Faerie Miscreant
4 Faerie Seer
3 Harrier Strix
2 Humbling Elder
18 Island
4 Moon-Circuit Hacker
4 Ninja of the Deep Hours
4 Of One Mind
3 Snap
1 Snaremaster Sprite
2 Spell Pierce
4 Spellstutter Sprite
SIDEBOARD:
3 Annul
1 Bind the Monster
4 Blue Elemental Blast
1 Dispel
2 Hydroblast
2 Steel Sabotage
2 Unable to Scream
</t>
  </si>
  <si>
    <t>Nicholas Boscolo Todaro</t>
  </si>
  <si>
    <t>https://www.moxfield.com/decks/i12cif-wcUm-_t-rDglVfw</t>
  </si>
  <si>
    <t xml:space="preserve">2 Bind the Monster
2 Brinebarrow Intruder
4 Counterspell
4 Faerie Miscreant
4 Faerie Seer
3 Harrier Strix
1 Humbling Elder
18 Island
4 Moon-Circuit Hacker
4 Ninja of the Deep Hours
4 Of One Mind
3 Snap
3 Spell Pierce
4 Spellstutter Sprite
SIDEBOARD:
2 Annul
2 Bind the Monster
3 Blue Elemental Blast
3 Hydroblast
2 Relic of Progenitus
3 Steel Sabotage
</t>
  </si>
  <si>
    <t>Michele Marzocchi</t>
  </si>
  <si>
    <t>https://www.moxfield.com/decks/Ny30zUeV70uIqgTIcBopuA</t>
  </si>
  <si>
    <t xml:space="preserve">4 Alms of the Vein
1 Bojuka Bog
1 Chain Lightning
4 Faithless Looting
4 Fiery Temper
4 Grab the Prize
3 Highway Robbery
4 Jagged Barrens
4 Kitchen Imp
4 Lightning Bolt
9 Mountain
1 Rakdos Carnarium
3 Razortrap Gorge
4 Sneaky Snacker
2 Swamp
4 Vampire's Kiss
4 Voldaren Epicure
SIDEBOARD:
3 Duress
2 Extract a Confession
2 Nihil Spellbomb
4 Red Elemental Blast
2 Smash to Smithereens
2 Tectonic Hazard
</t>
  </si>
  <si>
    <t>https://www.moxfield.com/decks/1VpKWYlCQk-dSlGCC38fZw</t>
  </si>
  <si>
    <t xml:space="preserve">2 Ancient Den
1 Bojuka Bog
2 Cast Down
3 Cleansing Wildfire
4 Drossforge Bridge
2 Duress
4 Experimental Synthesizer
4 Galvanic Blast
4 Glint Hawk
2 Great Furnace
4 Kor Skyfisher
4 Lembas
4 Lightning Bolt
1 Makeshift Munitions
2 Mountain
1 Omen of the Dead
2 Plains
2 Prophetic Prism
4 Refurbished Familiar
4 Rustvale Bridge
2 Seeker of the Way
1 Swamp
2 Vault of Whispers
SIDEBOARD:
1 Duress
2 Dust to Dust
2 Extract a Confession
2 Krark-Clan Shaman
2 Navigator's Compass
1 Nihil Spellbomb
2 Pyroblast
2 Thraben Charm
1 Toxin Analysis
</t>
  </si>
  <si>
    <t>https://www.moxfield.com/decks/5_RCG59AF0KSCiAmz0slhA</t>
  </si>
  <si>
    <t xml:space="preserve">2 Annoyed Altisaur
4 Arbor Elf
4 Avenging Hunter
4 Boarding Party
4 Eldrazi Repurposer
14 Forest
4 Jewel Thief
1 Lead the Stampede
4 Malevolent Rumble
2 Mountain
3 Sagu Wildling
4 Utopia Sprawl
4 Wild Growth
4 Writhing Chrysalis
2 You Meet in a Tavern
SIDEBOARD:
2 Breath Weapon
2 Cast into the Fire
2 Deglamer
2 Relic of Progenitus
4 Thermokarst
3 Weather the Storm
</t>
  </si>
  <si>
    <t>Paweł Ostrowski</t>
  </si>
  <si>
    <t>https://www.moxfield.com/decks/Ts4XnH0ICE2TvmxO1b4FVQ</t>
  </si>
  <si>
    <t xml:space="preserve">2 Archaeomancer
4 Augur of Bolas
4 Brainstorm
1 Breath Weapon
4 Cleansing Wildfire
4 Counterspell
1 Destroy Evil
1 Dispel
3 Ephemerate
1 Glacial Floodplain
3 Lightning Bolt
4 Lorien Revealed
3 Mulldrifter
2 Murmuring Mystic
2 Perilous Landscape
4 Rustvale Bridge
4 Silverbluff Bridge
3 Skred
6 Snow-Covered Island
1 Snow-Covered Mountain
1 Snow-Covered Plains
1 Union of the Third Path
1 Volatile Fjord
SIDEBOARD:
4 Blue Elemental Blast
1 Breath Weapon
1 Cast into the Fire
1 Destroy Evil
1 Dispel
1 Pyroblast
3 Red Elemental Blast
2 Revoke Existence
1 Thraben Charm
</t>
  </si>
  <si>
    <t>Luigi Pirrera</t>
  </si>
  <si>
    <t>https://www.moxfield.com/decks/AglzmHOlXk6ZXC4RLRpJLg</t>
  </si>
  <si>
    <t xml:space="preserve">3 Blood Fountain
2 Cast Down
4 Drossforge Bridge
3 Fanatical Offering
4 Galvanic Blast
2 Gearseeker Serpent
2 Great Furnace
4 Ichor Wellspring
3 Krark-Clan Shaman
2 Lembas
1 Makeshift Munitions
4 Mistvault Bridge
4 Myr Enforcer
2 Nihil Spellbomb
3 Reckoner's Bargain
4 Refurbished Familiar
3 Seat of the Synod
2 Silverbluff Bridge
4 Thoughtcast
4 Vault of Whispers
SIDEBOARD:
1 Cast Down
4 Hydroblast
2 Negate
4 Pyroblast
2 Toxin Analysis
2 Unexpected Fangs
</t>
  </si>
  <si>
    <t>Andrea Ruggiero</t>
  </si>
  <si>
    <t>https://www.moxfield.com/decks/tJjwOM3ri0yPJ5jHtGjYAg</t>
  </si>
  <si>
    <t xml:space="preserve">3 Blood Fountain
2 Cast Down
4 Drossforge Bridge
3 Fanatical Offering
4 Galvanic Blast
2 Great Furnace
4 Ichor Wellspring
3 Krark-Clan Shaman
1 Makeshift Munitions
4 Mistvault Bridge
1 Mukotai Ambusher
4 Myr Enforcer
2 Nihil Spellbomb
4 Reckoner's Bargain
4 Refurbished Familiar
3 Seat of the Synod
3 Silverbluff Bridge
1 Swamp
4 Thoughtcast
2 Toxin Analysis
3 Vault of Whispers
SIDEBOARD:
3 Blue Elemental Blast
2 Breath Weapon
2 Extract a Confession
2 Pilfer
4 Red Elemental Blast
2 Unexpected Fangs
</t>
  </si>
  <si>
    <t>Lorenzo Costosi</t>
  </si>
  <si>
    <t>https://www.moxfield.com/decks/w1QiZC9qQUiGKeSn9EbZ8g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</si>
  <si>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2 Nihil Spellbomb
1 Nyxborn Hydra
2 Pulse of Murasa
4 Refurbished Familiar
4 Slagwoods Bridge
3 Swamp
4 Twisted Landscape
2 Vault of Whispers
4 Writhing Chrysalis
SIDEBOARD:
2 Breath Weapon
3 Duress
1 Krark-Clan Shaman
3 Okiba-Gang Shinobi
3 Red Elemental Blast
3 Weather the Storm
</t>
  </si>
  <si>
    <t>https://www.moxfield.com/decks/yflvvS44_Uu8aIxMOBOu9g</t>
  </si>
  <si>
    <t xml:space="preserve">2 Ashnod's Altar
3 Black Mage's Rod
1 Blood Fountain
4 Candy Trail
3 Chromatic Star
1 Conduit Pylons
1 Energy Refractor
3 Eviscerator's Insight
4 Expedition Map
3 Fanatical Offering
2 Fangren Marauder
1 Hidden Grotto
3 Ichor Wellspring
4 Myr Retriever
2 Nihil Spellbomb
4 Pactdoll Terror
4 Prophetic Prism
3 Swamp
4 Urza's Mine
4 Urza's Power Plant
4 Urza's Tower
SIDEBOARD:
2 Breath Weapon
3 Duress
1 Fangren Marauder
3 Krark-Clan Shaman
1 Nihil Spellbomb
1 Scattershot
2 Toxin Analysis
2 Weather the Storm
</t>
  </si>
  <si>
    <t>Gianmarco Capitano</t>
  </si>
  <si>
    <t>https://www.moxfield.com/decks/m5aYVAjjt0OFMGtDj4GhJQ</t>
  </si>
  <si>
    <t xml:space="preserve">4 Ancient Den
2 Aviary Mechanic
4 Cast Down
1 Eviscerator's Insight
4 Fanatical Offering
3 Glint Hawk
4 Goldmire Bridge
4 Hopeless Nightmare
4 Ichor Wellspring
4 Kor Skyfisher
4 Lembas
1 Okiba-Gang Shinobi
3 Plains
4 Refurbished Familiar
4 Swamp
2 Thraben Charm
4 Thraben Inspector
4 Vault of Whispers
SIDEBOARD:
2 Crypt Rats
3 Duress
3 Dust to Dust
2 Relic of Progenitus
1 Thraben Charm
2 Tithing Blade
2 Toxin Analysis
</t>
  </si>
  <si>
    <t>Orzhov Blade</t>
  </si>
  <si>
    <t>https://www.moxfield.com/decks/k7tGZi4b2EKCDCFLW4WrCw</t>
  </si>
  <si>
    <t>https://www.moxfield.com/decks/7-biI2rdVUKpvNhcTYHJNA</t>
  </si>
  <si>
    <t xml:space="preserve">4 Brinebarrow Intruder
4 Counterspell
3 Dispel
4 Faerie Miscreant
4 Faerie Seer
2 Harrier Strix
4 Moon-Circuit Hacker
4 Ninja of the Deep Hours
4 Of One Mind
4 Snap
2 Snaremaster Sprite
17 Snow-Covered Island
4 Spellstutter Sprite
SIDEBOARD:
4 Annul
2 Blue Elemental Blast
1 Dispel
3 Gut Shot
3 Hydroblast
2 Steel Sabotage
</t>
  </si>
  <si>
    <t>Stefano Bottelli</t>
  </si>
  <si>
    <t>https://www.moxfield.com/decks/DboRmoqYpEmA3h4Q_zppKQ</t>
  </si>
  <si>
    <t xml:space="preserve">2 Blood Fountain
3 Cast Down
4 Cleansing Wildfire
4 Drossforge Bridge
2 Eviscerator's Insight
4 Fanatical Offering
2 Forest
4 Ichor Wellspring
3 Krark-Clan Shaman
2 Lembas
1 Makeshift Munitions
1 Mountain
2 Nihil Spellbomb
1 Nyxborn Hydra
2 Pulse of Murasa
4 Refurbished Familiar
4 Slagwoods Bridge
3 Swamp
2 Toxin Analysis
4 Twisted Landscape
2 Vault of Whispers
4 Writhing Chrysalis
SIDEBOARD:
2 Breath Weapon
3 Duress
2 Okiba-Gang Shinobi
3 Pyroblast
1 Troublemaker Ouphe
4 Weather the Storm
</t>
  </si>
  <si>
    <t>https://www.moxfield.com/decks/W-a3G_a4wk-UKOAr4BddJQ</t>
  </si>
  <si>
    <t xml:space="preserve">4 Brainstorm
2 Cast Down
2 Contaminated Aquifer
4 Counterspell
2 Deep Analysis
1 Dispel
4 Gurmag Angler
4 Ice Tunnel
10 Island
4 Lorien Revealed
4 Mental Note
1 Murmuring Mystic
4 Snuff Out
2 Spell Pierce
1 Suffocating Fumes
4 Thought Scour
4 Tolarian Terror
3 Unexpected Fangs
SIDEBOARD:
3 Annul
1 Arms of Hadar
2 Extract a Confession
4 Hydroblast
2 Nihil Spellbomb
3 Steel Sabotage
</t>
  </si>
  <si>
    <t>Tommaso Riva</t>
  </si>
  <si>
    <t>https://www.moxfield.com/decks/iuIaq49GZEC_f6ChDEDSZQ</t>
  </si>
  <si>
    <t xml:space="preserve">3 Black Mage's Rod
2 Blood Fountain
1 Bojuka Bog
4 Cast Down
3 Duress
3 Eviscerator's Insight
4 Fanatical Offering
1 Golgari Rot Farm
1 Haunted Mire
4 Ichor Wellspring
4 Khalni Garden
2 Nihil Spellbomb
2 Pulse of Murasa
4 Refurbished Familiar
2 Snuff Out
1 Suffocating Fumes
8 Swamp
1 Thorn of the Black Rose
4 Troll of Khazad-dum
2 Troublemaker Ouphe
4 Vault of Whispers
SIDEBOARD:
3 Accursed Marauder
2 Arms of Hadar
2 Crypt Rats
1 Duress
1 Nihil Spellbomb
1 Thorn of the Black Rose
1 Troublemaker Ouphe
4 Weather the Storm
</t>
  </si>
  <si>
    <t>Pietro Piersanti</t>
  </si>
  <si>
    <t>https://www.moxfield.com/decks/pmRue4pveEWObNirLRQ5vg</t>
  </si>
  <si>
    <t xml:space="preserve">4 Balustrade Spy
2 Commune with Nature
2 Dread Return
1 Dregscape Zombie
3 Exhume
3 Forest
4 Generous Ent
4 Land Grant
4 Lead the Stampede
2 Lotleth Giant
4 Malevolent Rumble
4 Masked Vandal
4 Mesmeric Fiend
1 Mountain
4 Sagu Wildling
4 Sakura-Tribe Elder
2 Swamp
4 Troll of Khazad-dum
4 Writhing Chrysalis
SIDEBOARD:
4 Conjurer's Bauble
1 Crawl from the Cellar
2 Faerie Macabre
2 Fang Dragon
1 Flaring Pain
3 Healer of the Glade
1 Songs of the Damned
1 Swamp
</t>
  </si>
  <si>
    <t>https://www.moxfield.com/decks/eQrhHx0NRU6jZdlPEJXdwg</t>
  </si>
  <si>
    <t xml:space="preserve">4 Chain Lightning
4 Clockwork Percussionist
4 Experimental Synthesizer
4 Galvanic Blast
4 Goblin Tomb Raider
4 Great Furnace
4 Kessig Flamebreather
3 Lava Dart
4 Lightning Bolt
15 Mountain
3 Reckless Impulse
4 Voldaren Epicure
3 Wrenn's Resolve
SIDEBOARD:
3 Cast into the Fire
3 End the Festivities
4 Pyroblast
3 Relic of Progenitus
2 Searing Blaze
</t>
  </si>
  <si>
    <t>Simone Tarozzi</t>
  </si>
  <si>
    <t>https://www.moxfield.com/decks/RuS2g_L6P0C5ZF6xSn-8VA</t>
  </si>
  <si>
    <t xml:space="preserve">3 Artful Dodge
4 Brainstorm
4 Counterspell
4 Cryptic Serpent
4 Delver of Secrets
3 Dispel
16 Island
4 Lorien Revealed
3 Mental Note
3 Ponder
1 Sleep of the Dead
3 Spell Pierce
4 Thought Scour
4 Tolarian Terror
SIDEBOARD:
3 Blue Elemental Blast
4 Gut Shot
4 Hydroblast
4 Steel Sabotage
</t>
  </si>
  <si>
    <t>Andrea Animobono</t>
  </si>
  <si>
    <t>https://www.moxfield.com/decks/ec3_mmwXSE2Olfc-5TIhjQ</t>
  </si>
  <si>
    <t xml:space="preserve">4 Brainstorm
4 Counterspell
4 Cryptic Serpent
3 Deem Inferior
4 Delver of Secrets
2 Dispel
16 Island
4 Lorien Revealed
4 Mental Note
3 Ponder
2 Sleep of the Dead
2 Spell Pierce
4 Thought Scour
4 Tolarian Terror
SIDEBOARD:
4 Annul
4 Blue Elemental Blast
3 Gut Shot
4 Hydroblast
</t>
  </si>
  <si>
    <t>https://www.moxfield.com/decks/M_ZZZSjyHEGr-fZ9-TZd0Q</t>
  </si>
  <si>
    <t xml:space="preserve">4 Alms of the Vein
3 Chain Lightning
4 Faithless Looting
4 Fiery Temper
4 Grab the Prize
2 Highway Robbery
4 Jagged Barrens
4 Kitchen Imp
4 Lightning Bolt
2 Rakdos Carnarium
2 Razortrap Gorge
4 Sneaky Snacker
7 Snow-Covered Mountain
4 Snow-Covered Swamp
4 Vampire's Kiss
4 Voldaren Epicure
SIDEBOARD:
1 Cast Down
4 Duress
2 Extract a Confession
2 Nihil Spellbomb
4 Pyroblast
2 Red Elemental Blast
</t>
  </si>
  <si>
    <t>https://www.moxfield.com/decks/NK7ypiQ_K0Oqlchwmi1Juw</t>
  </si>
  <si>
    <t>https://www.moxfield.com/decks/OoVTLBXIWUOCtUHpK1wwBQ</t>
  </si>
  <si>
    <t xml:space="preserve">4 Accumulated Knowledge
2 Behold the Multiverse
4 Brainstorm
4 Counterspell
2 Crimson Fleet Commodore
3 Lightning Bolt
4 Lorien Revealed
3 Murmuring Mystic
2 Preordain
2 Seething Landscape
4 Skred
9 Snow-Covered Island
3 Snow-Covered Mountain
3 Spell Pierce
3 Suplex
4 Tolarian Terror
4 Volatile Fjord
SIDEBOARD:
4 Blue Elemental Blast
2 Breath Weapon
2 Campfire
2 Envelop
3 Red Elemental Blast
2 Unwind
</t>
  </si>
  <si>
    <t>Simone_ Biondi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</si>
  <si>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2 Nihil Spellbomb
1 Nyxborn Hydra
2 Pulse of Murasa
4 Refurbished Familiar
4 Slagwoods Bridge
3 Swamp
4 Twisted Landscape
2 Vault of Whispers
4 Writhing Chrysalis
SIDEBOARD:
2 Breath Weapon
3 Duress
2 Okiba-Gang Shinobi
3 Red Elemental Blast
1 Troublemaker Ouphe
4 Weather the Storm
</t>
  </si>
  <si>
    <t>Mattia Fiaccadori</t>
  </si>
  <si>
    <t>https://moxfield.com/decks/G05xzT5fmkaf7j1rvVMCcg</t>
  </si>
  <si>
    <t xml:space="preserve">3 Archaeomancer
4 Azorius Chancery
3 Contaminated Landscape
2 Ephemerate
1 Ghostly Flicker
1 Glacial Floodplain
4 God-Pharaoh's Faithful
7 Island
4 Lorien Revealed
3 Meeting of Minds
1 Mortuary Mire
3 Mulldrifter
2 Murmuring Mystic
2 Negate
2 Plains
4 Preordain
2 Prohibit
3 Sea Gate Oracle
4 Snap
4 Sunscape Familiar
1 Thraben Charm
SIDEBOARD:
1 Circle of Protection: Blue
2 Destroy Evil
2 Envelop
2 Essence Scatter
3 Hydroblast
2 Last Breath
1 Standard Bearer
1 Stonehorn Dignitary
1 Thraben Charm
</t>
  </si>
  <si>
    <t>Pietro Malevolti</t>
  </si>
  <si>
    <t>https://moxfield.com/decks/WHnErmaWa0ypRILAVSBg5A</t>
  </si>
  <si>
    <t xml:space="preserve">4 Faithless Looting
4 Fiery Temper
4 Fireblast
4 Grab the Prize
4 Guttersnipe
4 Highway Robbery
4 Kessig Flamebreather
4 Lava Dart
4 Lightning Bolt
18 Mountain
2 Sazacap's Brew
4 Sneaky Snacker
SIDEBOARD:
1 Crimson Fleet Commodore
4 Pyroblast
3 Red Elemental Blast
3 Searing Blaze
4 Smash to Smithereens
</t>
  </si>
  <si>
    <t>https://www.moxfield.com/decks/2VMV7tgPXE6M4WsDLw251A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</si>
  <si>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1 Nihil Spellbomb
1 Nyxborn Hydra
2 Pulse of Murasa
4 Refurbished Familiar
4 Slagwoods Bridge
3 Swamp
4 Twisted Landscape
2 Vault of Whispers
4 Writhing Chrysalis
SIDEBOARD:
2 Breath Weapon
3 Duress
2 Okiba-Gang Shinobi
3 Pyroblast
2 Toxin Analysis
3 Weather the Storm
</t>
  </si>
  <si>
    <t>Filippo Pastorelli</t>
  </si>
  <si>
    <t>https://moxfield.com/decks/tYXwJYKGx0qn9hwmArElew</t>
  </si>
  <si>
    <t xml:space="preserve">4 Balustrade Spy
2 Commune with Nature
1 Dread Return
1 Dregscape Zombie
4 Exhume
3 Forest
4 Generous Ent
4 Land Grant
4 Lead the Stampede
2 Lotleth Giant
4 Malevolent Rumble
4 Masked Vandal
4 Mesmeric Fiend
1 Mountain
4 Sagu Wildling
4 Sakura-Tribe Elder
2 Swamp
4 Troll of Khazad-dum
4 Writhing Chrysalis
SIDEBOARD:
4 Conjurer's Bauble
1 Crawl from the Cellar
1 Faerie Macabre
1 Flaring Pain
4 Healer of the Glade
1 Songs of the Damned
2 Spore Frog
1 Swamp
</t>
  </si>
  <si>
    <t>https://www.moxfield.com/decks/Euo2xkRvO0a8A9kPYeSBIg</t>
  </si>
  <si>
    <t xml:space="preserve">3 Ashnod's Altar
1 Blood Fountain
3 Candy Trail
4 Chromatic Star
2 Conduit Pylons
1 Crop Rotation
2 Energy Refractor
4 Eviscerator's Insight
4 Expedition Map
2 Golem Foundry
1 Haunted Fengraf
4 Ichor Wellspring
1 Myr Kinsmith
4 Myr Retriever
2 Pactdoll Terror
3 Prophetic Prism
2 Rowan's Grim Search
2 Swamp
4 Urza's Mine
4 Urza's Power Plant
4 Urza's Tower
3 Weather the Storm
SIDEBOARD:
2 Ancient Grudge
2 Breath Weapon
2 Krark-Clan Shaman
2 Negate
3 Pyroblast
3 Thraben Charm
1 Weather the Storm
</t>
  </si>
  <si>
    <t xml:space="preserve">4 Alms of the Vein
1 Bojuka Bog
4 Drossforge Bridge
4 Faithless Looting
4 Fiery Temper
2 Galvanic Blast
4 Grab the Prize
2 Great Furnace
3 Highway Robbery
4 Jagged Barrens
4 Kitchen Imp
4 Lightning Bolt
4 Mountain
1 Rakdos Carnarium
4 Sneaky Snacker
1 Swamp
4 Vampire's Kiss
2 Vault of Whispers
4 Voldaren Epicure
SIDEBOARD:
2 Cast into the Fire
3 Duress
2 Extract a Confession
2 Nihil Spellbomb
1 Pyroblast
3 Red Elemental Blast
2 Tectonic Hazard
</t>
  </si>
  <si>
    <t>Marco Bonfiglioli</t>
  </si>
  <si>
    <t>https://www.moxfield.com/decks/IKNZuf2sQ0WCKVLcZAbfMw</t>
  </si>
  <si>
    <t xml:space="preserve">2 Bind the Monster
2 Brinebarrow Intruder
4 Counterspell
2 Dispel
4 Faerie Miscreant
4 Faerie Seer
3 Harrier Strix
1 Humbling Elder
18 Island
4 Moon-Circuit Hacker
4 Ninja of the Deep Hours
4 Of One Mind
3 Snap
1 Snaremaster Sprite
4 Spellstutter Sprite
SIDEBOARD:
2 Annul
2 Bind the Monster
3 Blue Elemental Blast
1 Dispel
3 Hydroblast
1 Murmuring Mystic
3 Steel Sabotage
</t>
  </si>
  <si>
    <t>Roberto Francini</t>
  </si>
  <si>
    <t>https://www.moxfield.com/decks/uaarVy8vKUC8cxKnrhIVhA</t>
  </si>
  <si>
    <t xml:space="preserve">4 Battle Screech
1 Eagles of the North
2 Idyllic Grange
4 Kor Skyfisher
4 Lunarch Veteran
4 Novice Inspector
18 Plains
4 Prismatic Strands
4 Raffine's Informant
3 Salt Road Packbeast
4 Summon: Choco/Mog
4 Thraben Charm
4 Thraben Inspector
SIDEBOARD:
4 Dawnbringer Cleric
2 Destroy Evil
4 Dust to Dust
2 Holy Light
3 Journey to Nowhere
</t>
  </si>
  <si>
    <t>Marco Cavalli</t>
  </si>
  <si>
    <t>https://moxfield.com/decks/nYPruComuUq3tP5L7_wjYQ</t>
  </si>
  <si>
    <t xml:space="preserve">4 Alms of the Vein
4 Black Mage's Rod
1 Bojuka Bog
4 Faithless Looting
4 Fiery Temper
4 Grab the Prize
4 Jagged Barrens
4 Kitchen Imp
4 Lightning Bolt
7 Mountain
2 Rakdos Carnarium
3 Razortrap Gorge
4 Sneaky Snacker
2 Swamp
4 Vampire's Kiss
4 Voldaren Epicure
1 Witch's Mark
SIDEBOARD:
2 Cast Down
3 Cast into the Fire
3 Duress
1 Extract a Confession
2 Nihil Spellbomb
4 Red Elemental Blast
</t>
  </si>
  <si>
    <t>Daniele Fabiani</t>
  </si>
  <si>
    <t>https://moxfield.com/decks/g3qutCdGqEyL_aUfnrcQjA</t>
  </si>
  <si>
    <t xml:space="preserve">4 Alms of the Vein
1 Bojuka Bog
2 Chain Lightning
1 End the Festivities
4 Faithless Looting
4 Fiery Temper
4 Grab the Prize
2 Highway Robbery
4 Jagged Barrens
4 Kitchen Imp
4 Lightning Bolt
8 Mountain
1 Rakdos Carnarium
3 Razortrap Gorge
4 Sneaky Snacker
2 Swamp
4 Vampire's Kiss
4 Voldaren Epicure
SIDEBOARD:
4 Duress
2 Electrickery
1 Last Rites
2 Nihil Spellbomb
3 Pyroblast
3 Smash to Smithereens
</t>
  </si>
  <si>
    <t>Jimmie Santoni</t>
  </si>
  <si>
    <t>https://www.moxfield.com/decks/CErBXHr0G0mj2SWiZOBtSQ</t>
  </si>
  <si>
    <t xml:space="preserve">2 Abraded Bluffs
4 Ancient Den
2 Boros Garrison
3 Candy Trail
4 Experimental Synthesizer
4 Galvanic Blast
4 Glint Hawk
4 Great Furnace
2 Jolted Awake
4 Kor Skyfisher
4 Lembas
4 Lightning Bolt
1 Makeshift Munitions
2 Mountain
2 Plains
3 Seeker of the Way
3 Thraben Charm
4 Thraben Inspector
4 Wind-Scarred Crag
SIDEBOARD:
3 Cast into the Fire
3 Destroy Evil
1 Pyroblast
4 Red Elemental Blast
3 Standard Bearer
1 Thraben Charm
</t>
  </si>
  <si>
    <t>https://www.moxfield.com/decks/eos0MpjvgE-k4ZfNesfwog</t>
  </si>
  <si>
    <t xml:space="preserve">2 Blood Fountain
4 Cast Down
4 Cleansing Wildfire
4 Drossforge Bridge
2 Eviscerator's Insight
4 Fanatical Offering
2 Forest
1 Heritage Reclamation
3 Ichor Wellspring
2 Krark-Clan Shaman
3 Lembas
1 Makeshift Munitions
1 Mountain
2 Nihil Spellbomb
2 Pactdoll Terror
2 Pulse of Murasa
4 Refurbished Familiar
4 Slagwoods Bridge
3 Swamp
4 Twisted Landscape
2 Vault of Whispers
4 Writhing Chrysalis
SIDEBOARD:
1 Breath Weapon
1 Krark-Clan Shaman
3 Okiba-Gang Shinobi
4 Pyroblast
2 Troublemaker Ouphe
4 Weather the Storm
</t>
  </si>
  <si>
    <t>https://www.moxfield.com/decks/Lr9SSj6MLEWYRWpaBw5SUA</t>
  </si>
  <si>
    <t xml:space="preserve">2 Blood Fountain
1 Bojuka Bog
3 Cast Down
4 Cleansing Wildfire
4 Drossforge Bridge
2 Eviscerator's Insight
4 Fanatical Offering
2 Forest
4 Ichor Wellspring
3 Krark-Clan Shaman
2 Lembas
1 Makeshift Munitions
1 Mountain
2 Nihil Spellbomb
1 Nyxborn Hydra
4 Refurbished Familiar
4 Slagwoods Bridge
2 Snuff Out
3 Swamp
1 Toxin Analysis
4 Twisted Landscape
2 Vault of Whispers
4 Writhing Chrysalis
SIDEBOARD:
3 Duress
2 Okiba-Gang Shinobi
3 Pyroblast
3 Troublemaker Ouphe
4 Weather the Storm
</t>
  </si>
  <si>
    <t>https://www.moxfield.com/decks/-cFxZ-kUFkCkvQ-ScaZrVQ</t>
  </si>
  <si>
    <t>https://www.moxfield.com/decks/SXVFxHbmTUCmcpjWw76lPw</t>
  </si>
  <si>
    <t xml:space="preserve">3 Ashnod's Altar
1 Blood Fountain
3 Candy Trail
4 Chromatic Star
2 Conduit Pylons
1 Crop Rotation
2 Energy Refractor
4 Eviscerator's Insight
4 Expedition Map
2 Golem Foundry
1 Haunted Fengraf
4 Ichor Wellspring
1 Myr Kinsmith
4 Myr Retriever
3 Pactdoll Terror
3 Prophetic Prism
2 Rowan's Grim Search
2 Swamp
4 Urza's Mine
4 Urza's Power Plant
4 Urza's Tower
2 Weather the Storm
SIDEBOARD:
2 Ancient Grudge
2 Breath Weapon
1 Heritage Reclamation
2 Krark-Clan Shaman
2 Negate
3 Red Elemental Blast
2 Thraben Charm
1 Weather the Storm
</t>
  </si>
  <si>
    <t>Riccardo Gigli</t>
  </si>
  <si>
    <t>https://www.moxfield.com/decks/l4gmmsZY4kKghEIxSAfPEw</t>
  </si>
  <si>
    <t>https://www.moxfield.com/decks/D6rUZxcJFEGAaePZP9Kk1Q</t>
  </si>
  <si>
    <t xml:space="preserve">2 Archaeomancer
3 Augur of Bolas
4 Cleansing Wildfire
4 Counterspell
1 Destroy Evil
2 Dispel
3 Ephemerate
1 Glacial Floodplain
3 Lightning Bolt
4 Lorien Revealed
3 Mulldrifter
2 Murmuring Mystic
1 Perilous Landscape
4 Preordain
4 Rustvale Bridge
4 Silverbluff Bridge
3 Skred
6 Snow-Covered Island
1 Snow-Covered Mountain
1 Snow-Covered Plains
1 Suplex
2 Union of the Third Path
1 Volatile Fjord
SIDEBOARD:
1 Cast into the Fire
2 Crimson Fleet Commodore
1 Dispel
2 Dust to Dust
4 Hydroblast
4 Pyroblast
1 Thraben Charm
</t>
  </si>
  <si>
    <t>https://www.moxfield.com/decks/-ri6o2hRUkC0UxemsPMECg</t>
  </si>
  <si>
    <t xml:space="preserve">2 Blood Fountain
1 Bojuka Bog
3 Cast Down
4 Cleansing Wildfire
1 Crypt Incursion
4 Drossforge Bridge
2 Eviscerator's Insight
4 Fanatical Offering
2 Forest
4 Ichor Wellspring
3 Krark-Clan Shaman
1 Lembas
1 Makeshift Munitions
2 Mountain
2 Nihil Spellbomb
2 Nyxborn Hydra
1 Pulse of Murasa
4 Refurbished Familiar
4 Slagwoods Bridge
3 Swamp
2 Toxin Analysis
2 Twisted Landscape
2 Vault of Whispers
4 Writhing Chrysalis
SIDEBOARD:
2 Breath Weapon
3 Duress
4 Red Elemental Blast
2 Troublemaker Ouphe
4 Weather the Storm
</t>
  </si>
  <si>
    <t xml:space="preserve">4 Arbor Elf
4 Avenging Hunter
4 Bannerhide Krushok
4 Eldrazi Repurposer
14 Forest
4 Jewel Thief
4 Malevolent Rumble
2 Mountain
4 Nyxborn Hydra
1 Oliphaunt
4 Utopia Sprawl
3 Vines of Vastwood
4 Wild Growth
4 Writhing Chrysalis
SIDEBOARD:
3 Breath Weapon
2 Cast into the Fire
2 Deglamer
4 Pyroblast
4 Weather the Storm
</t>
  </si>
  <si>
    <t>https://www.moxfield.com/decks/kV26XlZbdky8ZGyuu9XPbQ</t>
  </si>
  <si>
    <t xml:space="preserve">1 Aqueous Form
1 Bind the Monster
4 Brinebarrow Intruder
4 Counterspell
2 Dispel
4 Faerie Miscreant
4 Faerie Seer
2 Harrier Strix
18 Island
4 Moon-Circuit Hacker
4 Ninja of the Deep Hours
4 Of One Mind
3 Snap
1 Spell Pierce
4 Spellstutter Sprite
SIDEBOARD:
4 Annul
2 Bind the Monster
4 Blue Elemental Blast
1 Dispel
2 Hydroblast
2 Steel Sabotage
</t>
  </si>
  <si>
    <t>Marco Vannucci</t>
  </si>
  <si>
    <t>https://www.moxfield.com/decks/jAnbIf-zOE2lOa2EYna2-Q</t>
  </si>
  <si>
    <t>https://www.moxfield.com/decks/Ej8RrRCjLUCRXatrPycV4Q</t>
  </si>
  <si>
    <t xml:space="preserve">4 Brainstorm
1 Deep Analysis
2 Disrupt
4 Hidden Strings
4 High Tide
4 Ideas Unbound
15 Island
4 Lorien Revealed
4 Merchant Scroll
4 Peer Through Depths
2 Pieces of the Puzzle
4 Preordain
4 Psychic Puppetry
2 Reach Through Mists
2 Stream of Thought
SIDEBOARD:
2 Augur of Bolas
1 Blue Elemental Blast
2 Dispel
2 Disrupt
3 Gigadrowse
2 Muddle the Mixture
3 Snap
</t>
  </si>
  <si>
    <t>https://moxfield.com/decks/JrXKD0xz90-e3HmFVi_YiA</t>
  </si>
  <si>
    <t xml:space="preserve">2 Ashnod's Altar
1 Blood Fountain
1 Bojuka Bog
4 Candy Trail
1 Conduit Pylons
2 Crop Rotation
3 Energy Refractor
3 Eviscerator's Insight
4 Expedition Map
4 Fanatical Offering
2 Golem Foundry
1 Hidden Grotto
4 Ichor Wellspring
1 Krark-Clan Shaman
4 Myr Retriever
4 Pactdoll Terror
4 Prophetic Prism
3 Swamp
4 Urza's Mine
4 Urza's Power Plant
4 Urza's Tower
SIDEBOARD:
2 Duress
2 Fangren Marauder
1 Heritage Reclamation
2 Krark-Clan Shaman
2 Last Rites
1 Nihil Spellbomb
2 Scattershot
3 Weather the Storm
</t>
  </si>
  <si>
    <t>Mattia Schiavone</t>
  </si>
  <si>
    <t>https://www.moxfield.com/decks/sh2K4o4u406fQrAMYxxc0g</t>
  </si>
  <si>
    <t xml:space="preserve">2 Blood Fountain
3 Cast Down
4 Cleansing Wildfire
4 Drossforge Bridge
2 Eviscerator's Insight
4 Fanatical Offering
2 Forest
4 Ichor Wellspring
3 Krark-Clan Shaman
2 Lembas
1 Makeshift Munitions
1 Mountain
2 Nihil Spellbomb
2 Nyxborn Hydra
1 Pulse of Murasa
4 Refurbished Familiar
4 Slagwoods Bridge
3 Swamp
2 Toxin Analysis
4 Twisted Landscape
2 Vault of Whispers
4 Writhing Chrysalis
SIDEBOARD:
2 Breath Weapon
3 Duress
1 Okiba-Gang Shinobi
3 Pyroblast
1 Red Elemental Blast
1 Troublemaker Ouphe
4 Weather the Storm
</t>
  </si>
  <si>
    <t>https://www.moxfield.com/decks/fC-FS4XSU0OWXzmOGzw4xw</t>
  </si>
  <si>
    <t xml:space="preserve">1 Bojuka Bog
1 Breath Weapon
1 Crop Rotation
3 Energy Refractor
1 Ephemerate
4 Expedition Map
2 Ghostly Flicker
1 Heritage Reclamation
1 Hidden Grotto
4 Impulse
3 Island
2 Lorien Revealed
3 Mnemonic Wall
1 Molten Tributary
4 Mulldrifter
2 Murmuring Mystic
2 Mystical Teachings
1 Negate
1 Prohibit
4 Prophetic Prism
1 Pulse of Murasa
1 Remote Isle
1 Tangled Islet
1 Unwind
4 Urza's Mine
4 Urza's Power Plant
4 Urza's Tower
2 Weather the Storm
SIDEBOARD:
1 Ancient Grudge
1 Cast Down
4 Hydroblast
2 Moment's Peace
1 Pulse of Murasa
4 Pyroblast
2 Stonehorn Dignitary
</t>
  </si>
  <si>
    <t>Francesco Marzano</t>
  </si>
  <si>
    <t>https://www.moxfield.com/decks/NecWtFIVWUukNYhhfQOD_w</t>
  </si>
  <si>
    <t xml:space="preserve">4 Circle of the Land Druid
4 Dread Return
4 Forest
4 Generous Ent
3 Gnaw to the Bone
4 Holdout Settlement
4 Khalni Garden
4 Lotleth Giant
4 Malevolent Rumble
2 Momentary Blink
1 Mortuary Mire
3 Pegasus Guardian
4 Satyr Wayfinder
4 Scrapwork Mutt
4 Stinkweed Imp
2 Survivors' Encampment
4 Town Greeter
1 Woodland Chasm
SIDEBOARD:
2 Acorn Harvest
3 Ancient Grudge
2 Bojuka Bog
3 Fang Dragon
1 Gnaw to the Bone
4 Mesmeric Fiend
</t>
  </si>
  <si>
    <t>Fabio Lunardi</t>
  </si>
  <si>
    <t>https://www.moxfield.com/decks/WOD2JjLSHUG03MWShQXsIg</t>
  </si>
  <si>
    <t xml:space="preserve">4 Chain Lightning
4 Fiery Temper
4 Fireblast
4 Grab the Prize
4 Guttersnipe
4 Highway Robbery
4 Kessig Flamebreather
4 Lava Dart
4 Lightning Bolt
18 Mountain
2 Sazacap's Brew
4 Sneaky Snacker
SIDEBOARD:
2 Electrickery
4 Pyroblast
4 Red Elemental Blast
2 Searing Blaze
3 Smash to Smithereens
</t>
  </si>
  <si>
    <t>Livio Setaro</t>
  </si>
  <si>
    <t>https://www.moxfield.com/decks/RpCqd9DBoUy7UuG-AGGafw</t>
  </si>
  <si>
    <t xml:space="preserve">2 Avenging Hunter
4 Birchlore Rangers
2 Elvish Mystic
13 Forest
2 Fyndhorn Elves
4 Generous Ent
4 Jaspera Sentinel
4 Lead the Stampede
1 Llanowar Elves
4 Masked Vandal
4 Nyxborn Hydra
4 Priest of Titania
4 Quirion Ranger
4 Timberwatch Elf
4 Winding Way
SIDEBOARD:
2 Avenging Hunter
2 Faerie Macabre
2 Gorilla Shaman
4 Spellstutter Sprite
1 Valakut Invoker
4 Wellwisher
</t>
  </si>
  <si>
    <t>https://moxfield.com/decks/07U0TEviS0isECBcJQ7xtg</t>
  </si>
  <si>
    <t xml:space="preserve">4 Chain Lightning
4 Clockwork Percussionist
4 Experimental Synthesizer
4 Galvanic Blast
4 Goblin Tomb Raider
4 Great Furnace
4 Kessig Flamebreather
4 Lava Dart
4 Lightning Bolt
13 Mountain
2 Reckless Impulse
2 Thermo-Alchemist
4 Voldaren Epicure
3 Wrenn's Resolve
SIDEBOARD:
4 Cast into the Fire
3 End the Festivities
4 Pyroblast
1 Red Elemental Blast
3 Relic of Progenitus
</t>
  </si>
  <si>
    <t>Francesco Pelacani</t>
  </si>
  <si>
    <t>https://www.moxfield.com/decks/lOwX8dbXVkq5P8ZqZfBmmQ</t>
  </si>
  <si>
    <t xml:space="preserve">4 Brainstorm
4 Counterspell
4 Cryptic Serpent
3 Deem Inferior
4 Delver of Secrets
2 Dispel
16 Island
4 Lorien Revealed
3 Mental Note
3 Ponder
2 Sleep of the Dead
3 Spell Pierce
4 Thought Scour
4 Tolarian Terror
SIDEBOARD:
4 Annul
4 Blue Elemental Blast
4 Gut Shot
2 Hydroblast
1 Murmuring Mystic
</t>
  </si>
  <si>
    <t>https://www.moxfield.com/decks/8D29KzzcLE62qbudkM74XA</t>
  </si>
  <si>
    <t xml:space="preserve">4 Faithless Looting
4 Fiery Temper
3 Fireblast
4 Grab the Prize
3 Guttersnipe
4 Highway Robbery
4 Kessig Flamebreather
4 Lava Dart
4 Lightning Bolt
18 Mountain
4 Sneaky Snacker
4 Voldaren Epicure
SIDEBOARD:
1 Guttersnipe
4 Pyroblast
3 Red Elemental Blast
3 Searing Blaze
4 Smash to Smithereens
</t>
  </si>
  <si>
    <t>https://moxfield.com/decks/SgopNHaCEE6t51CEMfSrLQ</t>
  </si>
  <si>
    <t xml:space="preserve">4 Brainstorm
1 Deep Analysis
2 Disrupt
1 Flood of Recollection
4 Hidden Strings
4 High Tide
4 Ideas Unbound
15 Island
4 Lorien Revealed
4 Merchant Scroll
4 Peer Through Depths
1 Petals of Insight
3 Pieces of the Puzzle
4 Preordain
4 Psychic Puppetry
1 Stream of Thought
SIDEBOARD:
2 Augur of Bolas
1 Blue Elemental Blast
2 Dispel
2 Disrupt
3 Gigadrowse
2 Muddle the Mixture
3 Snap
</t>
  </si>
  <si>
    <t>Fabrizio Lomater</t>
  </si>
  <si>
    <t>https://moxfield.com/decks/ApHvxnl7qkSiY0NFR0vxug</t>
  </si>
  <si>
    <t xml:space="preserve">2 Archaeomancer
4 Azorius Chancery
3 Contaminated Landscape
2 Ephemerate
1 Ghostly Flicker
4 God-Pharaoh's Faithful
1 Idyllic Beachfront
8 Island
4 Lorien Revealed
3 Meeting of Minds
1 Mortuary Mire
4 Mulldrifter
2 Murmuring Mystic
2 Negate
2 Plains
4 Preordain
2 Prohibit
3 Sea Gate Oracle
4 Snap
4 Sunscape Familiar
SIDEBOARD:
1 Circle of Protection: Blue
1 Destroy Evil
2 Envelop
4 Hydroblast
2 Last Breath
2 Negate
2 Standard Bearer
1 Stonehorn Dignitary
</t>
  </si>
  <si>
    <t>Marco Franceschini</t>
  </si>
  <si>
    <t>https://www.moxfield.com/decks/t4bUhS-ENku3MAXcfMo1KA</t>
  </si>
  <si>
    <t xml:space="preserve">3 Augur of Bolas
1 Azure Fleet Admiral
4 Brainstorm
4 Counterspell
2 Crimson Fleet Commodore
2 Fiery Cannonade
1 Fire/Ice
4 Lightning Bolt
4 Lorien Revealed
2 Murmuring Mystic
2 Perilous Landscape
4 Ponder
4 Skred
9 Snow-Covered Island
3 Snow-Covered Mountain
3 Spell Pierce
4 Tolarian Terror
4 Volatile Fjord
SIDEBOARD:
2 Annul
2 Campfire
3 Cast into the Fire
3 Hydroblast
4 Pyroblast
1 Relic of Progenitus
</t>
  </si>
  <si>
    <t>https://www.moxfield.com/decks/Df3e_8YEBkugpgC94lZBLA</t>
  </si>
  <si>
    <t xml:space="preserve">3 Chain Lightning
3 Faithless Looting
4 Fiery Temper
2 Fireblast
3 Grab the Prize
3 Guttersnipe
4 Highway Robbery
4 Kessig Flamebreather
4 Lava Dart
4 Lightning Bolt
18 Mountain
4 Sneaky Snacker
4 Voldaren Epicure
SIDEBOARD:
4 Cast into the Fire
4 Pyroblast
1 Red Elemental Blast
3 Searing Blaze
3 Smash to Smithereens
</t>
  </si>
  <si>
    <t>Jérémie Pratviel</t>
  </si>
  <si>
    <t>https://moxfield.com/decks/MB038x3VqUCvCgVbtLwdyQ</t>
  </si>
  <si>
    <t xml:space="preserve">4 Alms of the Vein
1 Bojuka Bog
2 Cast into the Fire
2 Chain Lightning
4 Faithless Looting
4 Fiery Temper
4 Grab the Prize
1 Highway Robbery
4 Jagged Barrens
4 Kitchen Imp
4 Lightning Bolt
7 Mountain
1 Rakdos Carnarium
2 Razortrap Gorge
4 Sneaky Snacker
4 Swamp
4 Vampire's Kiss
4 Voldaren Epicure
SIDEBOARD:
2 Black Mage's Rod
1 Cast Down
1 Cast into the Fire
3 Duress
2 Extract a Confession
2 Nihil Spellbomb
3 Red Elemental Blast
1 Smash to Smithereens
</t>
  </si>
  <si>
    <t>https://www.moxfield.com/decks/2wpB-7YctUCw2jzAMafZaQ</t>
  </si>
  <si>
    <t xml:space="preserve">2 Ashnod's Altar
1 Blood Fountain
1 Bojuka Bog
4 Candy Trail
2 Chromatic Star
2 Conduit Pylons
2 Crop Rotation
2 Energy Refractor
4 Eviscerator's Insight
4 Expedition Map
3 Fanatical Offering
2 Golem Foundry
3 Ichor Wellspring
2 Krark-Clan Shaman
4 Myr Retriever
4 Pactdoll Terror
4 Prophetic Prism
2 Swamp
4 Urza's Mine
4 Urza's Power Plant
4 Urza's Tower
SIDEBOARD:
1 Ancient Grudge
2 Breath Weapon
2 Fangren Marauder
1 Krark-Clan Shaman
2 Last Rites
2 Nihil Spellbomb
3 Red Elemental Blast
2 Weather the Storm
</t>
  </si>
  <si>
    <t>Carlo Corsentino</t>
  </si>
  <si>
    <t>https://www.moxfield.com/decks/CaEdH7VvXkaXYRM70CGe4w</t>
  </si>
  <si>
    <t xml:space="preserve">4 Axebane Guardian
2 Crashing Drawbridge
4 Drift of Phantasms
7 Forest
1 Freed from the Real
1 Galvanic Alchemist
4 Generous Ent
4 Land Grant
4 Lead the Stampede
1 Orochi Leafcaller
4 Overgrown Battlement
4 Quirion Ranger
1 Reaping the Graves
3 Sagu Wildling
4 Saruli Caretaker
1 Scholar of Athreos
1 Secret Door
4 Shield-Wall Sentinel
1 Tinder Wall
1 Tuktuk Rubblefort
4 Winding Way
SIDEBOARD:
1 Avacyn's Pilgrim
1 Benevolent Bodyguard
2 Crimson Acolyte
2 Guardian Naga
2 Mirrorshell Crab
1 Obsidian Acolyte
1 Pulse of Murasa
1 Repopulate
1 Scattershot Archer
1 Standard Bearer
2 Tamiyo's Safekeeping
</t>
  </si>
  <si>
    <t>Walls</t>
  </si>
  <si>
    <t>Mirko Panizzi</t>
  </si>
  <si>
    <t>https://www.moxfield.com/decks/ZH6xcro15kGV-5NEF3U6Sw</t>
  </si>
  <si>
    <t xml:space="preserve">1 Bojuka Bog
1 Brainstorm
1 Breath Weapon
1 Captivating Cave
2 Crop Rotation
2 Energy Refractor
1 Ephemerate
3 Expedition Map
1 Forest
2 Generous Ent
2 Ghostly Flicker
1 Hidden Grotto
3 Impulse
2 Island
2 Lorien Revealed
3 Mnemonic Wall
2 Moment's Peace
3 Mulldrifter
2 Mysidian Elder
3 Mystical Teachings
2 Prohibit
4 Prophetic Prism
1 Pulse of Murasa
1 Tangled Islet
1 Unwind
4 Urza's Mine
4 Urza's Power Plant
4 Urza's Tower
1 Weather the Storm
SIDEBOARD:
4 Blue Elemental Blast
1 Cast into the Fire
1 Heritage Reclamation
4 Red Elemental Blast
1 Scattershot
2 Stonehorn Dignitary
2 Weather the Storm
</t>
  </si>
  <si>
    <t>Dario Gentle</t>
  </si>
  <si>
    <t>https://moxfield.com/decks/nALYmUgDRUqYB3kBEkd03g</t>
  </si>
  <si>
    <t xml:space="preserve">2 Archaeomancer
3 Augur of Bolas
4 Cleansing Wildfire
4 Counterspell
1 Destroy Evil
2 Dispel
3 Ephemerate
1 Glacial Floodplain
3 Lightning Bolt
4 Lorien Revealed
3 Mulldrifter
2 Murmuring Mystic
2 Perilous Landscape
4 Preordain
4 Rustvale Bridge
4 Silverbluff Bridge
2 Skred
6 Snow-Covered Island
1 Snow-Covered Mountain
1 Snow-Covered Plains
1 Suplex
1 Thraben Charm
1 Union of the Third Path
1 Volatile Fjord
SIDEBOARD:
2 Breath Weapon
1 Dispel
2 Dust to Dust
2 Envelop
3 Hydroblast
3 Pyroblast
1 Stonehorn Dignitary
1 Union of the Third Path
</t>
  </si>
  <si>
    <t>Raffaele Gallo</t>
  </si>
  <si>
    <t>https://www.moxfield.com/decks/DKeJH9CHAkuT6cKojfBTDg</t>
  </si>
  <si>
    <t>https://www.moxfield.com/decks/tdTXVl0XIEyRv9dUD11dQA</t>
  </si>
  <si>
    <t xml:space="preserve">4 Abundant Growth
4 Ancestral Mask
4 Armadillo Cloak
2 Ash Barrens
4 Ethereal Armor
12 Forest
4 Gladecover Scout
2 Hyena Umbra
1 Lifelink
4 Malevolent Rumble
3 Plains
4 Rancor
1 Sentinel's Eyes
3 Silhana Ledgewalker
4 Slippery Bogle
4 Utopia Sprawl
SIDEBOARD:
3 Gut Shot
3 Mask of Law and Grace
3 Ram Through
1 Spirit Link
1 Tamiyo's Safekeeping
4 Thraben Charm
</t>
  </si>
  <si>
    <t>https://www.moxfield.com/decks/TlHEcyNTU0KCnnEGqXaP8g</t>
  </si>
  <si>
    <t xml:space="preserve">2 Blood Fountain
1 Bojuka Bog
4 Cast Down
4 Cleansing Wildfire
1 Crypt Incursion
4 Drossforge Bridge
2 Eviscerator's Insight
4 Fanatical Offering
2 Forest
4 Ichor Wellspring
3 Krark-Clan Shaman
2 Lembas
1 Makeshift Munitions
2 Mountain
1 Nihil Spellbomb
1 Nyxborn Hydra
2 Pulse of Murasa
4 Refurbished Familiar
4 Slagwoods Bridge
2 Swamp
4 Twisted Landscape
2 Vault of Whispers
4 Writhing Chrysalis
SIDEBOARD:
2 Breath Weapon
4 Duress
4 Pyroblast
2 Troublemaker Ouphe
3 Weather the Storm
</t>
  </si>
  <si>
    <t>https://www.moxfield.com/decks/ssNCkUkVbEyjLTL2f5JklQ</t>
  </si>
  <si>
    <t xml:space="preserve">2 Blood Fountain
4 Cast Down
4 Cleansing Wildfire
1 Crypt Incursion
4 Drossforge Bridge
2 Eviscerator's Insight
4 Fanatical Offering
2 Forest
4 Ichor Wellspring
3 Krark-Clan Shaman
2 Lembas
1 Makeshift Munitions
2 Mountain
2 Nihil Spellbomb
1 Nyxborn Hydra
2 Pulse of Murasa
4 Refurbished Familiar
4 Slagwoods Bridge
2 Swamp
4 Twisted Landscape
2 Vault of Whispers
4 Writhing Chrysalis
SIDEBOARD:
2 Breath Weapon
3 Duress
3 Okiba-Gang Shinobi
3 Pyroblast
1 Troublemaker Ouphe
3 Weather the Storm
</t>
  </si>
  <si>
    <t>Hector Hernandez Gisbert</t>
  </si>
  <si>
    <t>https://www.moxfield.com/decks/a_C1IAi1W0C7FuC_WVE14g</t>
  </si>
  <si>
    <t xml:space="preserve">1 Crashing Drawbridge
4 Elvish Mystic
13 Forest
2 Fyndhorn Elves
4 Generous Ent
4 Lead the Stampede
4 Llanowar Elves
4 Masked Vandal
4 Nyxborn Hydra
4 Priest of Titania
4 Quirion Ranger
4 Timberwatch Elf
2 Wellwisher
4 Winding Way
2 You Meet in a Tavern
SIDEBOARD:
4 Deglamer
3 Nylea's Disciple
3 Scattershot Archer
2 Wellwisher
3 Wrap in Vigor
</t>
  </si>
  <si>
    <t>https://www.moxfield.com/decks/Fakq_KLg-kq6kQOBxW-MLg</t>
  </si>
  <si>
    <t xml:space="preserve">4 Chain Lightning
4 Clockwork Percussionist
4 Experimental Synthesizer
1 Fireblast
4 Galvanic Blast
4 Goblin Tomb Raider
4 Great Furnace
4 Kessig Flamebreather
2 Lava Dart
4 Lightning Bolt
14 Mountain
4 Reckless Impulse
2 Thermo-Alchemist
4 Voldaren Epicure
1 Wrenn's Resolve
SIDEBOARD:
4 Cast into the Fire
2 End the Festivities
4 Pyroblast
1 Red Elemental Blast
4 Relic of Progenitus
</t>
  </si>
  <si>
    <t>https://www.moxfield.com/decks/U2XVU-suOEmEjCQeYWxlCg</t>
  </si>
  <si>
    <t xml:space="preserve">4 Chain Lightning
4 Clockwork Percussionist
4 Experimental Synthesizer
4 Galvanic Blast
4 Goblin Tomb Raider
4 Great Furnace
4 Kessig Flamebreather
4 Lava Dart
4 Lightning Bolt
14 Mountain
4 Reckless Impulse
4 Voldaren Epicure
2 Wrenn's Resolve
SIDEBOARD:
3 Cast into the Fire
3 End the Festivities
3 Pyroblast
3 Red Elemental Blast
3 Relic of Progenitus
</t>
  </si>
  <si>
    <t>https://www.moxfield.com/decks/GThqmICRYEWbITY9GptVuQ</t>
  </si>
  <si>
    <t xml:space="preserve">4 Abundant Growth
4 Ancestral Mask
4 Armadillo Cloak
2 Benevolent Blessing
4 Ethereal Armor
11 Forest
4 Gladecover Scout
4 Malevolent Rumble
1 Nimbus Wings
2 Plains
1 Radiant Grove
1 Rancor
2 Sentinel's Eyes
3 Sheltering Landscape
3 Silhana Ledgewalker
4 Slippery Bogle
2 Spirit Link
4 Utopia Sprawl
SIDEBOARD:
2 Benevolent Blessing
1 Mask of Law and Grace
3 Scattershot Archer
1 Sentinel's Eyes
1 Spirit Link
2 Standard Bearer
3 Tamiyo's Safekeeping
2 Thraben Charm
</t>
  </si>
  <si>
    <t>Carlo Rocchetti</t>
  </si>
  <si>
    <t>https://www.moxfield.com/decks/P3eFTpgibEOp-UL03pIcBg</t>
  </si>
  <si>
    <t xml:space="preserve">4 Brainstorm
1 Gigadrowse
2 Hidden Strings
4 High Tide
4 Ideas Unbound
16 Island
4 Lorien Revealed
4 Merchant Scroll
2 Muddle the Mixture
4 Peer Through Depths
1 Petals of Insight
2 Pieces of the Puzzle
4 Preordain
4 Psychic Puppetry
2 Snap
2 Stream of Thought
SIDEBOARD:
4 Blue Elemental Blast
3 Dispel
1 Disrupt
3 Envelop
1 Flood of Recollection
1 Gigadrowse
2 Snap
</t>
  </si>
  <si>
    <t>Tommaso Paoli</t>
  </si>
  <si>
    <t>https://moxfield.com/decks/JbTA9iE0sECjZ5pFcSPerA</t>
  </si>
  <si>
    <t xml:space="preserve">4 Battle Screech
2 Boros Garrison
4 Kor Skyfisher
4 Lunarch Veteran
4 Mardu Devotee
3 Novice Inspector
17 Plains
3 Prismatic Strands
4 Raffine's Informant
3 Rally the Peasants
4 Salt Road Packbeast
4 Thraben Charm
4 Thraben Inspector
SIDEBOARD:
4 Destroy Evil
4 Dust to Dust
2 Holy Light
2 Lone Missionary
1 Prismatic Strands
2 Standard Bearer
</t>
  </si>
  <si>
    <t>Maks Grabarczyk</t>
  </si>
  <si>
    <t>https://moxfield.com/decks/D1PRdRAHLU25jBWm3idUuQ</t>
  </si>
  <si>
    <t xml:space="preserve">4 Brainstorm
4 Counterspell
4 Cryptic Serpent
3 Deem Inferior
4 Delver of Secrets
1 Dispel
16 Island
4 Lorien Revealed
4 Mental Note
1 Murmuring Mystic
3 Ponder
2 Sleep of the Dead
2 Spell Pierce
4 Thought Scour
4 Tolarian Terror
SIDEBOARD:
4 Annul
3 Blue Elemental Blast
1 Dispel
3 Gut Shot
3 Hydroblast
1 Murmuring Mystic
</t>
  </si>
  <si>
    <t>https://www.moxfield.com/decks/0r5uKKCT1UqsP_DijXlzEA</t>
  </si>
  <si>
    <t xml:space="preserve">4 Birchlore Rangers
8 Forest
4 Generous Ent
4 Jaspera Sentinel
4 Land Grant
4 Lead the Stampede
4 Masked Vandal
4 Nyxborn Hydra
4 Priest of Titania
4 Quirion Ranger
1 Sagu Wildling
4 Timberwatch Elf
2 Vitu-Ghazi Inspector
4 Wellwisher
4 Winding Way
1 You Meet in a Tavern
SIDEBOARD:
4 Blue Elemental Blast
2 Hydroblast
4 Negate
2 Seeker of Skybreak
1 Vines of Vastwood
2 Vitu-Ghazi Inspector
</t>
  </si>
  <si>
    <t>Nicola Da Re</t>
  </si>
  <si>
    <t>https://www.moxfield.com/decks/mzHzjrjrPUSFJTNfO9koew</t>
  </si>
  <si>
    <t xml:space="preserve">2 Archaeomancer
4 Augur of Bolas
4 Cleansing Wildfire
4 Counterspell
2 Destroy Evil
2 Dispel
3 Ephemerate
1 Glacial Floodplain
3 Lightning Bolt
4 Lorien Revealed
2 Mulldrifter
2 Murmuring Mystic
1 Perilous Landscape
4 Preordain
4 Rustvale Bridge
4 Silverbluff Bridge
2 Skred
6 Snow-Covered Island
1 Snow-Covered Mountain
1 Snow-Covered Plains
2 Suplex
1 Union of the Third Path
1 Volatile Fjord
SIDEBOARD:
2 Blue Elemental Blast
1 Breath Weapon
2 Dust to Dust
2 Envelop
2 Hydroblast
4 Pyroblast
1 Thraben Charm
1 Union of the Third Path
</t>
  </si>
  <si>
    <t>https://www.moxfield.com/decks/VTswcGJqI0GTTQHGYgtMGg</t>
  </si>
  <si>
    <t xml:space="preserve">4 Annoyed Altisaur
4 Arbor Elf
4 Eldrazi Repurposer
14 Forest
4 Generous Ent
4 Jewel Thief
4 Lead the Stampede
4 Nyxborn Hydra
4 Summon: Fat Chocobo
4 Utopia Sprawl
4 Wild Growth
2 Wooded Ridgeline
4 Writhing Chrysalis
SIDEBOARD:
4 Breath Weapon
4 Deglamer
3 Horrific Assault
4 Weather the Storm
</t>
  </si>
  <si>
    <t>https://www.moxfield.com/decks/HbkVfj1gi0aSoWIM0VXqug</t>
  </si>
  <si>
    <t xml:space="preserve">2 Blood Fountain
4 Cast Down
4 Cleansing Wildfire
4 Drossforge Bridge
2 Eviscerator's Insight
4 Fanatical Offering
2 Forest
4 Ichor Wellspring
3 Krark-Clan Shaman
2 Lembas
1 Makeshift Munitions
1 Mountain
2 Nihil Spellbomb
1 Nyxborn Hydra
2 Pulse of Murasa
4 Refurbished Familiar
4 Slagwoods Bridge
3 Swamp
1 Toxin Analysis
4 Twisted Landscape
2 Vault of Whispers
4 Writhing Chrysalis
SIDEBOARD:
2 Breath Weapon
3 Duress
1 Last Rites
1 Okiba-Gang Shinobi
4 Pyroblast
1 Troublemaker Ouphe
3 Weather the Storm
</t>
  </si>
  <si>
    <t>Killian Stefanini</t>
  </si>
  <si>
    <t>https://moxfield.com/decks/4_O_XYDvqUKKzrbIoGnRUA</t>
  </si>
  <si>
    <t xml:space="preserve">2 Avenging Hunter
3 Elvish Mystic
13 Forest
3 Fyndhorn Elves
4 Generous Ent
3 Lead the Stampede
3 Llanowar Elves
3 Masked Vandal
4 Nyxborn Hydra
4 Priest of Titania
4 Quirion Ranger
3 Tamiyo's Safekeeping
4 Timberwatch Elf
3 Wellwisher
4 Winding Way
SIDEBOARD:
1 Crashing Drawbridge
4 Deglamer
2 Faerie Macabre
1 Masked Vandal
1 Nylea's Disciple
2 Spidersilk Armor
2 Vines of Vastwood
2 Viridian Longbow
</t>
  </si>
  <si>
    <t>Filippo Filippini</t>
  </si>
  <si>
    <t>https://www.moxfield.com/decks/Vmxg3naWbEKWVxDxa09Cmw</t>
  </si>
  <si>
    <t xml:space="preserve">2 Ashnod's Altar
1 Blood Fountain
4 Candy Trail
3 Chromatic Star
2 Conduit Pylons
1 Energy Refractor
3 Eviscerator's Insight
4 Expedition Map
3 Fanatical Offering
1 Fangren Marauder
1 Forest
1 Golem Foundry
3 Ichor Wellspring
4 Malevolent Rumble
4 Myr Retriever
4 Pactdoll Terror
1 Polluted Mire
4 Prophetic Prism
1 Swamp
4 Urza's Mine
4 Urza's Power Plant
4 Urza's Tower
1 Weather the Storm
SIDEBOARD:
1 Ancient Grudge
2 Breath Weapon
3 Fangren Marauder
3 Krark-Clan Shaman
3 Nihil Spellbomb
1 Scattershot
2 Weather the Storm
</t>
  </si>
  <si>
    <t>https://www.moxfield.com/decks/YiD07IWcmUWI_rSRY5B68w</t>
  </si>
  <si>
    <t xml:space="preserve">2 Blood Fountain
1 Bojuka Bog
3 Cast Down
3 Cast into the Fire
4 Cleansing Wildfire
4 Drossforge Bridge
3 Eviscerator's Insight
3 Fanatical Offering
2 Forest
4 Ichor Wellspring
2 Krark-Clan Shaman
2 Lembas
2 Mountain
2 Nihil Spellbomb
1 Nyxborn Hydra
1 Pulse of Murasa
4 Refurbished Familiar
4 Slagwoods Bridge
2 Swamp
1 Toxin Analysis
4 Twisted Landscape
2 Vault of Whispers
4 Writhing Chrysalis
SIDEBOARD:
2 Breath Weapon
3 Duress
1 Okiba-Gang Shinobi
4 Pyroblast
1 Troublemaker Ouphe
4 Weather the Storm
</t>
  </si>
  <si>
    <t>Dario Boniburini</t>
  </si>
  <si>
    <t>https://www.moxfield.com/decks/CQBQvo9e_0ylWgPzHsKuoQ</t>
  </si>
  <si>
    <t xml:space="preserve">4 Arbor Elf
4 Avenging Hunter
4 Bannerhide Krushok
2 Eldrazi Repurposer
2 Evolution Witness
14 Forest
4 Jewel Thief
3 Malevolent Rumble
2 Mountain
4 Nyxborn Hydra
2 Ram Through
1 Sagu Wildling
4 Utopia Sprawl
2 Vines of Vastwood
3 Wild Growth
4 Writhing Chrysalis
1 You Meet in a Tavern
SIDEBOARD:
2 Breath Weapon
4 Deglamer
4 Nylea's Disciple
2 Ram Through
1 Shinen of Life's Roar
2 Vines of Vastwood
</t>
  </si>
  <si>
    <t>Salvatore Tornatore</t>
  </si>
  <si>
    <t>https://www.moxfield.com/decks/4JuMIz3G1US7Fg5IyoAP_Q</t>
  </si>
  <si>
    <t xml:space="preserve">4 Brainstorm
1 Deep Analysis
1 Gigadrowse
4 Hidden Strings
4 High Tide
4 Ideas Unbound
4 Lorien Revealed
4 Merchant Scroll
2 Muddle the Mixture
4 Peer Through Depths
1 Petals of Insight
2 Pieces of the Puzzle
4 Preordain
4 Psychic Puppetry
15 Snow-Covered Island
2 Stream of Thought
SIDEBOARD:
3 Dispel
2 Envelop
2 Gigadrowse
4 Hydroblast
4 Snap
</t>
  </si>
  <si>
    <t>Mattia Bin</t>
  </si>
  <si>
    <t>https://www.moxfield.com/decks/rZJJfm9kd0qQyN94MHxS1w</t>
  </si>
  <si>
    <t xml:space="preserve">1 Bojuka Bog
1 Breath Weapon
3 Condescend
1 Crop Rotation
2 Energy Refractor
1 Ephemerate
4 Expedition Map
2 Ghostly Flicker
1 Heritage Reclamation
3 Impulse
3 Island
3 Mnemonic Wall
2 Moment's Peace
4 Mulldrifter
1 Murmuring Mystic
1 Mysidian Elder
2 Mystical Teachings
1 Night Market
1 Prohibit
4 Prophetic Prism
1 Pulse of Murasa
4 Sea Gate
1 Unwind
4 Urza's Mine
4 Urza's Power Plant
4 Urza's Tower
1 Weather the Storm
SIDEBOARD:
1 Breath Weapon
1 Cast Down
2 Envelop
1 Fangren Marauder
1 Gorilla Shaman
3 Hydroblast
3 Pyroblast
1 Stonehorn Dignitary
1 Thraben Charm
1 Weather the Storm
</t>
  </si>
  <si>
    <t>Riccardo Cavazza</t>
  </si>
  <si>
    <t>https://www.moxfield.com/decks/buS09W4_60quB9zRKObcYg</t>
  </si>
  <si>
    <t xml:space="preserve">4 Chain Lightning
4 Clockwork Percussionist
4 Experimental Synthesizer
1 Fireblast
4 Galvanic Blast
4 Goblin Tomb Raider
4 Great Furnace
4 Kessig Flamebreather
3 Lava Dart
4 Lightning Bolt
14 Mountain
2 Reckless Impulse
2 Thermo-Alchemist
4 Voldaren Epicure
2 Wrenn's Resolve
SIDEBOARD:
4 Cast into the Fire
4 Pyroblast
3 Relic of Progenitus
4 Searing Blaze
</t>
  </si>
  <si>
    <t>Valerio Arsuffi</t>
  </si>
  <si>
    <t>https://moxfield.com/decks/mdt7JEj_AkCaSZLWiWL-Mw</t>
  </si>
  <si>
    <t xml:space="preserve">4 Brainstorm
4 Counterspell
4 Cryptic Serpent
3 Deem Inferior
1 Deep Analysis
4 Delver of Secrets
2 Dispel
16 Island
4 Lorien Revealed
3 Mental Note
3 Ponder
2 Sleep of the Dead
2 Spell Pierce
4 Thought Scour
4 Tolarian Terror
SIDEBOARD:
4 Annul
2 Blue Elemental Blast
3 Gut Shot
4 Hydroblast
2 Steel Sabotage
</t>
  </si>
  <si>
    <t>https://www.moxfield.com/decks/YZ0mWzvlqU22G3weM6rkpQ</t>
  </si>
  <si>
    <t xml:space="preserve">4 Battle Screech
1 Eagles of the North
2 Idyllic Grange
4 Kor Skyfisher
4 Lunarch Veteran
4 Novice Inspector
18 Plains
4 Prismatic Strands
4 Raffine's Informant
3 Salt Road Packbeast
4 Summon: Choco/Mog
4 Thraben Charm
4 Thraben Inspector
SIDEBOARD:
2 Destroy Evil
3 Dust to Dust
1 Holy Light
1 Journey to Nowhere
3 Lone Missionary
3 Standard Bearer
2 Sunlance
</t>
  </si>
  <si>
    <t>Federico Filannino</t>
  </si>
  <si>
    <t>https://moxfield.com/decks/A8m1RFTUfke98wX84UUKDA</t>
  </si>
  <si>
    <t xml:space="preserve">4 Balustrade Spy
4 Commune with Nature
2 Dread Return
1 Dregscape Zombie
4 Exhume
3 Forest
4 Generous Ent
4 Land Grant
4 Lead the Stampede
3 Malevolent Rumble
4 Masked Vandal
4 Mesmeric Fiend
1 Mountain
4 Sagu Wildling
4 Sakura-Tribe Elder
2 Swamp
4 Troll of Khazad-dum
4 Writhing Chrysalis
SIDEBOARD:
4 Conjurer's Bauble
1 Crawl from the Cellar
1 Dispel
1 Flaring Pain
4 Healer of the Glade
1 Jack-o'-Lantern
1 Rust
1 Songs of the Damned
1 Swamp
</t>
  </si>
  <si>
    <t>Tiziano Boni</t>
  </si>
  <si>
    <t>https://www.moxfield.com/decks/7Ox4UMKrNEyLg5EHuEiBzw</t>
  </si>
  <si>
    <t xml:space="preserve">4 Chain Lightning
4 Clockwork Percussionist
4 Experimental Synthesizer
2 Fireblast
4 Galvanic Blast
4 Goblin Tomb Raider
4 Great Furnace
4 Kessig Flamebreather
4 Lava Dart
4 Lightning Bolt
14 Mountain
4 Voldaren Epicure
4 Wrenn's Resolve
SIDEBOARD:
3 Cast into the Fire
4 Pyroblast
2 Red Elemental Blast
3 Relic of Progenitus
3 Tectonic Hazard
</t>
  </si>
  <si>
    <t>https://www.moxfield.com/decks/4H0KztV8bUC8QZisR4UF_A</t>
  </si>
  <si>
    <t xml:space="preserve">4 Chain Lightning
4 Clockwork Percussionist
2 Experimental Synthesizer
2 Galvanic Blast
4 Goblin Tomb Raider
4 Great Furnace
4 Kessig Flamebreather
3 Lava Dart
4 Lightning Bolt
15 Mountain
4 Reckless Impulse
2 Thermo-Alchemist
4 Voldaren Epicure
4 Wrenn's Resolve
SIDEBOARD:
3 Cast into the Fire
4 Pyroblast
4 Red Elemental Blast
4 Suplex
</t>
  </si>
  <si>
    <t>Lorenzo Lupini</t>
  </si>
  <si>
    <t>https://www.moxfield.com/decks/8z8LHnnDMU6x9mTs9Fv1QA</t>
  </si>
  <si>
    <t xml:space="preserve">2 Avenging Hunter
4 Elvish Mystic
13 Forest
3 Fyndhorn Elves
4 Generous Ent
4 Lead the Stampede
4 Llanowar Elves
4 Masked Vandal
4 Nyxborn Hydra
4 Priest of Titania
4 Quirion Ranger
4 Timberwatch Elf
2 Wellwisher
4 Winding Way
SIDEBOARD:
1 Avenging Hunter
4 Deglamer
2 Nylea's Disciple
2 Relic of Progenitus
2 Viridian Longbow
2 Vitu-Ghazi Inspector
2 Wrap in Vigor
</t>
  </si>
  <si>
    <t>https://www.moxfield.com/decks/hxHIC9Su-EmQtDxK892-3A</t>
  </si>
  <si>
    <t xml:space="preserve">3 Black Mage's Rod
1 Bojuka Bog
2 Cast Down
4 Cleansing Wildfire
4 Drossforge Bridge
4 Experimental Synthesizer
2 Fanatical Offering
4 Galvanic Blast
4 Glint Hawk
1 Goldmire Bridge
4 Kor Skyfisher
4 Lembas
3 Lightning Bolt
2 Mountain
1 Okiba-Gang Shinobi
2 Plains
4 Refurbished Familiar
4 Rustvale Bridge
3 Shattered Landscape
2 Swamp
1 Thorn of the Black Rose
1 Vault of Whispers
SIDEBOARD:
3 Duress
3 Navigator's Compass
4 Pyroblast
1 Relic of Progenitus
2 Thraben Charm
2 Tithing Blade
</t>
  </si>
  <si>
    <t>https://moxfield.com/decks/luVrGM9GrkykNpTnJzYcpA</t>
  </si>
  <si>
    <t xml:space="preserve">4 Chain Lightning
4 Clockwork Percussionist
4 Experimental Synthesizer
1 Fireblast
4 Galvanic Blast
4 Goblin Tomb Raider
4 Great Furnace
4 Kessig Flamebreather
3 Lava Dart
4 Lightning Bolt
14 Mountain
4 Reckless Impulse
2 Thermo-Alchemist
4 Voldaren Epicure
SIDEBOARD:
4 Cast into the Fire
2 Pyroblast
2 Raze
4 Red Elemental Blast
3 Relic of Progenitus
</t>
  </si>
  <si>
    <t>https://www.moxfield.com/decks/gbRMRCcurEmmedWAUV8-UA</t>
  </si>
  <si>
    <t xml:space="preserve">2 Blood Fountain
1 Bojuka Bog
4 Cast Down
4 Cleansing Wildfire
1 Crypt Incursion
4 Drossforge Bridge
2 Duress
2 Eviscerator's Insight
4 Fanatical Offering
2 Forest
1 Galvanic Blast
1 Heritage Reclamation
3 Ichor Wellspring
3 Instant Ramen
1 Makeshift Munitions
2 Mountain
1 Nihil Spellbomb
1 Nyxborn Hydra
1 Pulse of Murasa
4 Refurbished Familiar
4 Slagwoods Bridge
2 Swamp
4 Twisted Landscape
2 Vault of Whispers
4 Writhing Chrysalis
SIDEBOARD:
3 Breath Weapon
2 Duress
1 Extract a Confession
4 Pyroblast
1 Thorn of the Black Rose
1 Troublemaker Ouphe
3 Weather the Storm
</t>
  </si>
  <si>
    <t>Lorenzo Berti</t>
  </si>
  <si>
    <t>https://moxfield.com/decks/uJZmvH7HZke091wx_76IZQ</t>
  </si>
  <si>
    <t xml:space="preserve">4 Alms of the Vein
1 Bojuka Bog
2 Chain Lightning
1 End the Festivities
4 Faithless Looting
4 Fiery Temper
4 Grab the Prize
4 Jagged Barrens
4 Kitchen Imp
4 Lightning Bolt
8 Mountain
2 Rakdos Carnarium
1 Razortrap Gorge
4 Sneaky Snacker
2 Stormshriek Feral
3 Swamp
4 Vampire's Kiss
4 Voldaren Epicure
SIDEBOARD:
2 Cast into the Fire
2 Contaminated Ground
3 Duress
1 End the Festivities
2 Extract a Confession
3 Red Elemental Blast
2 Rotten Reunion
</t>
  </si>
  <si>
    <t>https://www.moxfield.com/decks/OulA8EcBz0KbzqYHHd1IWA</t>
  </si>
  <si>
    <t xml:space="preserve">4 Black Mage's Rod
4 Cast Down
4 Cleansing Wildfire
4 Drossforge Bridge
3 Duress
2 Eviscerator's Insight
4 Fanatical Offering
2 Forest
4 Galvanic Blast
4 Ichor Wellspring
1 Mountain
3 Nihil Spellbomb
4 Refurbished Familiar
4 Slagwoods Bridge
2 Swamp
3 Twisted Landscape
4 Vault of Whispers
4 Writhing Chrysalis
SIDEBOARD:
2 Breath Weapon
1 Crypt Incursion
1 Duress
1 Electrickery
1 End the Festivities
1 Okiba-Gang Shinobi
4 Pyroblast
4 Weather the Storm
</t>
  </si>
  <si>
    <t>Takafumi Chiba</t>
  </si>
  <si>
    <t>https://www.moxfield.com/decks/k0xH5icQJ0aimX1VYALqfg</t>
  </si>
  <si>
    <t xml:space="preserve">3 Avenging Hunter
4 Birchlore Rangers
1 Elvish Mystic
13 Forest
1 Fyndhorn Elves
4 Generous Ent
4 Jaspera Sentinel
4 Lead the Stampede
2 Llanowar Elves
4 Masked Vandal
4 Nyxborn Hydra
4 Priest of Titania
4 Quirion Ranger
4 Timberwatch Elf
4 Winding Way
SIDEBOARD:
4 Blue Elemental Blast
3 Negate
3 Pulse of Murasa
3 Vitu-Ghazi Inspector
2 Wellwisher
</t>
  </si>
  <si>
    <t>Daniele Palmieri</t>
  </si>
  <si>
    <t>https://www.moxfield.com/decks/OROyEkQ45UejfKTAAHShGA</t>
  </si>
  <si>
    <t xml:space="preserve">4 Abraded Bluffs
3 Ancient Den
2 Barbed Batterfist
2 Boros Garrison
4 Experimental Synthesizer
4 Galvanic Blast
4 Glint Hawk
4 Great Furnace
2 Hunter's Blowgun
2 Journey to Nowhere
4 Kor Skyfisher
3 Krark-Clan Shaman
4 Lembas
4 Lightning Bolt
1 Lorehold Campus
2 Makeshift Munitions
2 Mountain
2 Plains
3 Relic of Progenitus
2 Rustvale Bridge
2 Thraben Charm
SIDEBOARD:
4 Cast into the Fire
1 Circle of Protection: Blue
2 Dust to Dust
4 Navigator's Compass
4 Pyroblast
</t>
  </si>
  <si>
    <t>Davide Rega</t>
  </si>
  <si>
    <t>https://www.moxfield.com/decks/_VAz-bnvsEmYHdvJ9l1_wA</t>
  </si>
  <si>
    <t xml:space="preserve">3 Elvish Mystic
13 Forest
4 Fyndhorn Elves
4 Generous Ent
4 Lead the Stampede
4 Llanowar Elves
4 Masked Vandal
4 Nyxborn Hydra
4 Priest of Titania
4 Quirion Ranger
4 Sagu Wildling
4 Timberwatch Elf
4 Winding Way
SIDEBOARD:
4 Deglamer
3 Faerie Macabre
4 Spidersilk Armor
4 Weather the Storm
</t>
  </si>
  <si>
    <t>Michele De Cesaris</t>
  </si>
  <si>
    <t>https://www.moxfield.com/decks/gEZd6YQI9UCIFp-mvQgGtA</t>
  </si>
  <si>
    <t xml:space="preserve">4 Alms of the Vein
1 Bojuka Bog
2 Chain Lightning
1 End the Festivities
4 Faithless Looting
4 Fiery Temper
4 Grab the Prize
2 Highway Robbery
4 Jagged Barrens
4 Kitchen Imp
4 Lightning Bolt
8 Mountain
1 Rakdos Carnarium
3 Razortrap Gorge
4 Sneaky Snacker
2 Swamp
4 Vampire's Kiss
4 Voldaren Epicure
SIDEBOARD:
3 Cast into the Fire
2 Contaminated Ground
2 Electrickery
2 Extract a Confession
2 Nihil Spellbomb
4 Red Elemental Blast
</t>
  </si>
  <si>
    <t>https://www.moxfield.com/decks/tHLXpJ7cx0qfd0YDY3dxLA</t>
  </si>
  <si>
    <t>Andrea Flora</t>
  </si>
  <si>
    <t>Alessandro Fosso</t>
  </si>
  <si>
    <t>https://www.moxfield.com/decks/ZE3kRP1czkijXitoolFesA</t>
  </si>
  <si>
    <t xml:space="preserve">1 Annoyed Altisaur
4 Arbor Elf
4 Avenging Hunter
4 Boarding Party
4 Eldrazi Repurposer
15 Forest
2 Highland Forest
2 Jewel Thief
2 Malevolent Rumble
4 Mwonvuli Acid-Moss
2 Nyxborn Hydra
4 Thermokarst
4 Utopia Sprawl
2 Wild Growth
4 Writhing Chrysalis
2 You Meet in a Tavern
SIDEBOARD:
3 Breath Weapon
2 Cast into the Fire
4 Deglamer
3 Relic of Progenitus
3 Weather the Storm
</t>
  </si>
  <si>
    <t>Luca Iacolare</t>
  </si>
  <si>
    <t>https://www.moxfield.com/decks/HpXipIimFk2YNhJklIYSNQ</t>
  </si>
  <si>
    <t xml:space="preserve">4 Alms of the Vein
1 Bojuka Bog
2 Chain Lightning
4 Faithless Looting
4 Fiery Temper
4 Grab the Prize
2 Highway Robbery
4 Jagged Barrens
4 Kitchen Imp
4 Lightning Bolt
8 Mountain
2 Razortrap Gorge
4 Sneaky Snacker
1 Stormshriek Feral
3 Swamp
1 Tectonic Hazard
4 Vampire's Kiss
4 Voldaren Epicure
SIDEBOARD:
3 Cast into the Fire
4 Duress
1 End the Festivities
2 Extract a Confession
2 Nihil Spellbomb
3 Pyroblast
</t>
  </si>
  <si>
    <t>Giacinto Sannino</t>
  </si>
  <si>
    <t>https://www.moxfield.com/decks/nI4hT9UCK0-4f_PiVBrXbg</t>
  </si>
  <si>
    <t xml:space="preserve">2 Blood Fountain
4 Cast Down
4 Cleansing Wildfire
4 Drossforge Bridge
2 Eviscerator's Insight
4 Fanatical Offering
2 Forest
2 Heritage Reclamation
3 Ichor Wellspring
3 Krark-Clan Shaman
3 Lembas
1 Makeshift Munitions
1 Mountain
1 Nihil Spellbomb
1 Nyxborn Hydra
2 Pulse of Murasa
4 Refurbished Familiar
4 Slagwoods Bridge
3 Swamp
4 Twisted Landscape
2 Vault of Whispers
4 Writhing Chrysalis
SIDEBOARD:
2 Breath Weapon
1 Crypt Incursion
3 Duress
2 Okiba-Gang Shinobi
4 Pyroblast
3 Weather the Storm
</t>
  </si>
  <si>
    <t>Vincent Moulin</t>
  </si>
  <si>
    <t>https://moxfield.com/decks/WTLfxgqkfkudrvpcjFx7bw</t>
  </si>
  <si>
    <t xml:space="preserve">4 Black Mage's Rod
2 Blood Fountain
2 Bojuka Bog
4 Cast Down
3 Crypt Rats
2 Eviscerator's Insight
4 Fanatical Offering
1 Golgari Rot Farm
1 Haunted Mire
4 Ichor Wellspring
4 Khalni Garden
2 Nihil Spellbomb
3 Pactdoll Terror
2 Reckoner's Bargain
4 Refurbished Familiar
2 Shambling Ghast
7 Swamp
2 Tithing Blade
2 Toxin Analysis
1 Troll of Khazad-dum
4 Vault of Whispers
SIDEBOARD:
2 Drown in Sorrow
3 Duress
1 Last Rites
1 Nihil Spellbomb
4 Troublemaker Ouphe
4 Weather the Storm
</t>
  </si>
  <si>
    <t>https://moxfield.com/decks/bcmAu4rFY02JeoTLTkA89A</t>
  </si>
  <si>
    <t xml:space="preserve">4 Alms of the Vein
2 Chain Lightning
2 End the Festivities
4 Faithless Looting
4 Fiery Temper
4 Grab the Prize
2 Highway Robbery
4 Jagged Barrens
4 Kitchen Imp
4 Lightning Bolt
8 Mountain
1 Rakdos Carnarium
3 Razortrap Gorge
4 Sneaky Snacker
3 Swamp
3 Vampire's Kiss
4 Voldaren Epicure
SIDEBOARD:
3 Duress
1 End the Festivities
2 Extract a Confession
3 Faerie Macabre
3 Red Elemental Blast
3 Trespasser's Curse
</t>
  </si>
  <si>
    <t>https://www.moxfield.com/decks/tRRPfb9G20-igFOD4FAwKA</t>
  </si>
  <si>
    <t xml:space="preserve">4 Alms of the Vein
1 Bojuka Bog
1 Cast into the Fire
1 Drossforge Bridge
4 Faithless Looting
3 Fiery Temper
3 Galvanic Blast
4 Grab the Prize
4 Great Furnace
4 Jagged Barrens
4 Kitchen Imp
4 Lightning Bolt
3 Mountain
2 Rakdos Carnarium
4 Sneaky Snacker
2 Stormshriek Feral
4 Vampire's Kiss
4 Vault of Whispers
4 Voldaren Epicure
SIDEBOARD:
2 Cast Down
3 Contaminated Ground
4 Duress
1 End the Festivities
2 Extract a Confession
3 Pyroblast
</t>
  </si>
  <si>
    <t>Raffaele Ragoni</t>
  </si>
  <si>
    <t>https://www.moxfield.com/decks/P12lqp_uI0yWFp_VJU0XXA</t>
  </si>
  <si>
    <t xml:space="preserve">4 Brainstorm
4 Counterspell
4 Cryptic Serpent
3 Deem Inferior
4 Delver of Secrets
1 Dispel
16 Island
4 Lorien Revealed
4 Mental Note
3 Ponder
2 Sleep of the Dead
3 Spell Pierce
4 Thought Scour
4 Tolarian Terror
SIDEBOARD:
4 Annul
2 Blue Elemental Blast
2 Dispel
3 Gut Shot
4 Hydroblast
</t>
  </si>
  <si>
    <t>Marco Romagnuolo</t>
  </si>
  <si>
    <t>https://www.moxfield.com/decks/Hs_6qkhlIk6gJew6xBo-Vg</t>
  </si>
  <si>
    <t xml:space="preserve">4 Abraded Bluffs
3 Ancient Den
2 Barbed Batterfist
2 Boros Garrison
4 Experimental Synthesizer
4 Galvanic Blast
4 Glint Hawk
4 Great Furnace
2 Hunter's Blowgun
2 Journey to Nowhere
4 Kor Skyfisher
3 Krark-Clan Shaman
4 Lembas
4 Lightning Bolt
1 Lorehold Campus
2 Makeshift Munitions
2 Mountain
2 Plains
3 Relic of Progenitus
2 Rustvale Bridge
2 Thraben Charm
SIDEBOARD:
4 Cast into the Fire
1 Circle of Protection: Blue
2 Dust to Dust
4 Navigator's Compass
4 Red Elemental Blast
</t>
  </si>
  <si>
    <t>https://moxfield.com/decks/207wituZGEWOjuXzzGTmXw</t>
  </si>
  <si>
    <t xml:space="preserve">2 Blood Fountain
1 Bojuka Bog
3 Cast Down
4 Cleansing Wildfire
4 Drossforge Bridge
2 Eviscerator's Insight
4 Fanatical Offering
2 Forest
4 Ichor Wellspring
3 Krark-Clan Shaman
2 Lembas
1 Makeshift Munitions
2 Mountain
1 Nihil Spellbomb
1 Nyxborn Hydra
2 Pulse of Murasa
4 Refurbished Familiar
4 Slagwoods Bridge
2 Swamp
2 Toxin Analysis
4 Twisted Landscape
2 Vault of Whispers
4 Writhing Chrysalis
SIDEBOARD:
2 Breath Weapon
3 Duress
2 Okiba-Gang Shinobi
4 Pyroblast
1 Troublemaker Ouphe
3 Weather the Storm
</t>
  </si>
  <si>
    <t>Francesco Fiorenzoni</t>
  </si>
  <si>
    <t>https://www.moxfield.com/decks/m6io0EFv_02dhQI-3XoZ1w</t>
  </si>
  <si>
    <t>Paolo Maccaro</t>
  </si>
  <si>
    <t>https://www.moxfield.com/decks/c1SdS7Q6mUKwnSShnwuE8Q</t>
  </si>
  <si>
    <t xml:space="preserve">4 Brainstorm
1 Cast Down
1 Contaminated Aquifer
4 Counterspell
3 Cryptic Serpent
3 Deep Analysis
2 Gurmag Angler
4 Ice Tunnel
11 Island
4 Lorien Revealed
3 Mental Note
3 Ponder
4 Snuff Out
3 Spell Pierce
4 Thought Scour
4 Tolarian Terror
2 Unexpected Fangs
SIDEBOARD:
4 Annul
2 Arms of Hadar
1 Cast Down
2 Murmuring Mystic
2 Nihil Spellbomb
4 Red Elemental Blast
</t>
  </si>
  <si>
    <t>Roberto Goldoni</t>
  </si>
  <si>
    <t>https://moxfield.com/decks/IZMhOBsZjUCidBXmxujPUQ</t>
  </si>
  <si>
    <t xml:space="preserve">2 Blood Fountain
1 Bojuka Bog
4 Cast Down
4 Cleansing Wildfire
4 Drossforge Bridge
2 Eviscerator's Insight
4 Fanatical Offering
2 Forest
4 Ichor Wellspring
3 Krark-Clan Shaman
2 Lembas
1 Makeshift Munitions
1 Mountain
2 Nihil Spellbomb
1 Nyxborn Hydra
2 Pulse of Murasa
4 Refurbished Familiar
4 Slagwoods Bridge
3 Swamp
4 Twisted Landscape
2 Vault of Whispers
4 Writhing Chrysalis
SIDEBOARD:
3 Duress
2 Fiery Cannonade
2 Okiba-Gang Shinobi
4 Pyroblast
1 Troublemaker Ouphe
3 Weather the Storm
</t>
  </si>
  <si>
    <t>https://www.moxfield.com/decks/TS7PIKtRE0GLHtgniECcgQ</t>
  </si>
  <si>
    <t xml:space="preserve">3 Bojuka Bog
4 Cuombajj Witches
3 Dauthi Slayer
4 Defile
2 Duress
4 Exhume
2 Extract a Confession
4 Gray Merchant of Asphodel
2 Oubliette
1 Pestilence
4 Sign in Blood
4 Snuff Out
14 Swamp
3 Thorn of the Black Rose
4 Troll of Khazad-dum
2 Witch's Cottage
SIDEBOARD:
2 Arms of Hadar
2 Campfire
2 Contaminated Ground
1 Crypt Incursion
4 Evil Presence
2 Nihil Spellbomb
2 Trespasser's Curse
</t>
  </si>
  <si>
    <t>paulo marques</t>
  </si>
  <si>
    <t>https://www.moxfield.com/decks/iOfAyFX7ckenhConvIwK7g</t>
  </si>
  <si>
    <t xml:space="preserve">1 Behold the Multiverse
4 Brainstorm
1 Deep Analysis
3 Hidden Strings
4 High Tide
4 Ideas Unbound
15 Island
4 Lorien Revealed
4 Merchant Scroll
4 Peer Through Depths
1 Petals of Insight
3 Pieces of the Puzzle
4 Preordain
4 Psychic Puppetry
2 Reach Through Mists
2 Stream of Thought
SIDEBOARD:
2 Blue Elemental Blast
1 Dispel
3 Envelop
3 Gigadrowse
2 Hydroblast
1 Muddle the Mixture
3 Snap
</t>
  </si>
  <si>
    <t>https://www.moxfield.com/decks/VyO87_RegkuBSOJL5V5kBw</t>
  </si>
  <si>
    <t>https://www.moxfield.com/decks/8kXg9T2pOEO70Lh1VU7EEQ</t>
  </si>
  <si>
    <t xml:space="preserve">4 Chain Lightning
4 Clockwork Percussionist
4 Experimental Synthesizer
4 Galvanic Blast
4 Goblin Tomb Raider
4 Great Furnace
4 Kessig Flamebreather
3 Lava Dart
4 Lightning Bolt
14 Mountain
4 Reckless Impulse
2 Thermo-Alchemist
4 Voldaren Epicure
1 Wrenn's Resolve
SIDEBOARD:
4 Cast into the Fire
4 Pyroblast
3 Raze
1 Red Elemental Blast
3 Relic of Progenitus
</t>
  </si>
  <si>
    <t>Andrea Piemonti</t>
  </si>
  <si>
    <t>https://www.moxfield.com/decks/HLlQbrVifkK2rWRKhu2i-A</t>
  </si>
  <si>
    <t xml:space="preserve">1 Azure Fleet Admiral
4 Brainstorm
4 Counterspell
2 Crimson Fleet Commodore
3 Dreams of Laguna
2 Fiery Cannonade
3 Galvanic Discharge
4 Lorien Revealed
3 Murmuring Mystic
2 Perilous Landscape
4 Ponder
4 Skred
9 Snow-Covered Island
3 Snow-Covered Mountain
3 Spell Pierce
1 Suplex
4 Tolarian Terror
4 Volatile Fjord
SIDEBOARD:
1 Annul
3 Blue Elemental Blast
2 Campfire
2 Cast into the Fire
1 Envelop
4 Pyroblast
2 Relic of Progenitus
</t>
  </si>
  <si>
    <t>Federico Marini</t>
  </si>
  <si>
    <t>https://www.moxfield.com/decks/d7pgLYd5W0yS5MGnVfet4Q</t>
  </si>
  <si>
    <t>Matteo Pieroni</t>
  </si>
  <si>
    <t>https://www.moxfield.com/decks/H6fCtM_S5UWTcFW1-eXstw</t>
  </si>
  <si>
    <t xml:space="preserve">4 Faithless Looting
4 Fiery Temper
3 Fireblast
4 Grab the Prize
3 Guttersnipe
4 Highway Robbery
4 Kessig Flamebreather
4 Lava Dart
4 Lightning Bolt
18 Mountain
4 Sneaky Snacker
4 Voldaren Epicure
SIDEBOARD:
1 Electrickery
4 Pyroblast
2 Red Elemental Blast
3 Relic of Progenitus
2 Searing Blaze
3 Smash to Smithereens
</t>
  </si>
  <si>
    <t>https://www.moxfield.com/decks/cLvwLuKms0eAUQXbuhNOSg</t>
  </si>
  <si>
    <t xml:space="preserve">4 Axebane Guardian
1 Crashing Drawbridge
3 Drift of Phantasms
11 Forest
1 Freed from the Real
1 Fyndhorn Elves
1 Galvanic Alchemist
4 Generous Ent
1 Gingerbread Cabin
1 Jaspera Sentinel
4 Lead the Stampede
1 Llanowar Elves
2 Orochi Leafcaller
4 Overgrown Battlement
1 Pulse of Murasa
4 Quirion Ranger
2 Sagu Wildling
4 Saruli Caretaker
1 Secret Door
3 Shield-Wall Sentinel
1 Tuktuk Rubblefort
1 Valakut Invoker
4 Winding Way
SIDEBOARD:
2 Coalition Honor Guard
2 Faerie Macabre
1 Reaping the Graves
2 Scattershot Archer
3 Spellstutter Sprite
2 Spore Frog
3 Tamiyo's Safekeeping
</t>
  </si>
  <si>
    <t>Baptiste Carreaux</t>
  </si>
  <si>
    <t>https://www.moxfield.com/decks/6eKA2_1wBEafjHjgd_BA4g</t>
  </si>
  <si>
    <t xml:space="preserve">2 Blood Fountain
1 Bojuka Bog
1 Breath Weapon
3 Cast Down
4 Cleansing Wildfire
4 Drossforge Bridge
2 Eviscerator's Insight
3 Fanatical Offering
2 Forest
2 Galvanic Blast
3 Ichor Wellspring
3 Krark-Clan Shaman
3 Lembas
2 Mountain
2 Nihil Spellbomb
2 Pulse of Murasa
1 Reckoner's Bargain
4 Refurbished Familiar
4 Slagwoods Bridge
2 Swamp
1 Toxin Analysis
3 Twisted Landscape
1 Vault of Whispers
1 Weather the Storm
4 Writhing Chrysalis
SIDEBOARD:
2 Breath Weapon
2 Cast into the Fire
2 Duress
1 Heritage Reclamation
1 Last Rites
4 Pyroblast
3 Weather the Storm
</t>
  </si>
  <si>
    <t>https://www.moxfield.com/decks/etAG7UlMFkGhfZ7DWLaxLw</t>
  </si>
  <si>
    <t xml:space="preserve">2 Artful Dodge
4 Brainstorm
4 Consider
4 Counterspell
4 Cryptic Serpent
1 Dragon Wings
15 Island
4 Lorien Revealed
4 Mental Note
1 Murmuring Mystic
4 Ponder
1 Sleep of the Dead
4 Spell Pierce
4 Thought Scour
4 Tolarian Terror
SIDEBOARD:
2 Annul
4 Blue Elemental Blast
3 Gut Shot
2 Hydroblast
4 Steel Sabotage
</t>
  </si>
  <si>
    <t>https://www.moxfield.com/decks/U7prXe6WC0S4rUuRRGdlWw</t>
  </si>
  <si>
    <t xml:space="preserve">4 Chain Lightning
4 Clockwork Percussionist
4 Experimental Synthesizer
4 Galvanic Blast
4 Goblin Tomb Raider
4 Great Furnace
4 Kessig Flamebreather
3 Lava Dart
4 Lightning Bolt
14 Mountain
1 Reckless Impulse
2 Thermo-Alchemist
4 Voldaren Epicure
4 Wrenn's Resolve
SIDEBOARD:
4 Cast into the Fire
4 Pyroblast
3 Reckless Impulse
1 Red Elemental Blast
3 Relic of Progenitus
</t>
  </si>
  <si>
    <t>Matteo Riccardi</t>
  </si>
  <si>
    <t>https://moxfield.com/decks/f75U1bF6JkONyz48bGUc8w</t>
  </si>
  <si>
    <t xml:space="preserve">4 Annoyed Altisaur
4 Arbor Elf
4 Avenging Hunter
2 Balamb T-Rexaur
4 Boarding Party
2 Eldrazi Repurposer
4 Generous Ent
1 Highland Forest
2 Malevolent Rumble
4 Sagu Wildling
14 Snow-Covered Forest
1 Snow-Covered Mountain
2 Summon: Fat Chocobo
4 Utopia Sprawl
4 Wild Growth
4 Writhing Chrysalis
SIDEBOARD:
2 Cast into the Fire
4 Deglamer
2 Electrickery
3 Pyroblast
2 Relic of Progenitus
2 Weather the Storm
</t>
  </si>
  <si>
    <t>https://www.moxfield.com/decks/NRKRXSsErUajjdJEe150Zg</t>
  </si>
  <si>
    <t xml:space="preserve">4 Basilisk Gate
1 Black Dragon Gate
4 Brainstorm
1 Campfire
3 Cast Down
4 Citadel Gate
1 Contaminated Aquifer
4 Counterspell
1 Dispel
2 Heap Gate
1 Idyllic Beachfront
3 Island
4 Lorien Revealed
1 Molten Tributary
1 Outlaw Medic
4 Prismatic Strands
4 Sacred Cat
4 Sea Gate
4 Squadron Hawk
2 Suffocating Fumes
4 The Modern Age
1 Thorn of the Black Rose
2 Thraben Charm
SIDEBOARD:
2 Arms of Hadar
4 Blue Elemental Blast
1 Chainer's Edict
2 Dust to Dust
4 Pyroblast
2 Thraben Charm
</t>
  </si>
  <si>
    <t>Caw Gate</t>
  </si>
  <si>
    <t>https://www.moxfield.com/decks/TBnj3ZrCZEOixQz5xHUC5w</t>
  </si>
  <si>
    <t xml:space="preserve">4 Chain Lightning
4 Clockwork Percussionist
4 Experimental Synthesizer
4 Galvanic Blast
4 Great Furnace
4 Kessig Flamebreather
3 Lava Dart
4 Lightning Bolt
14 Mountain
4 Reckless Impulse
3 Skewer the Critics
4 Thermo-Alchemist
4 Voldaren Epicure
SIDEBOARD:
4 Cast into the Fire
3 End the Festivities
4 Pyroblast
4 Relic of Progenitus
</t>
  </si>
  <si>
    <t>Thomas Terschluse</t>
  </si>
  <si>
    <t>https://moxfield.com/decks/SHnudg0dh0eGfy4fXU1EPA</t>
  </si>
  <si>
    <t xml:space="preserve">1 Avenging Hunter
3 Elvish Mystic
13 Forest
4 Fyndhorn Elves
4 Generous Ent
3 Lead the Stampede
3 Llanowar Elves
4 Masked Vandal
4 Nyxborn Hydra
4 Priest of Titania
4 Quirion Ranger
2 Tamiyo's Safekeeping
4 Timberwatch Elf
1 Vines of Vastwood
2 Wellwisher
4 Winding Way
SIDEBOARD:
4 Deglamer
2 Faerie Macabre
1 Ram Through
2 Spidersilk Armor
2 Tamiyo's Safekeeping
2 Viridian Longbow
2 Wellwisher
</t>
  </si>
  <si>
    <t>https://www.moxfield.com/decks/jrhEs577lUCuNtVHMzBdLQ</t>
  </si>
  <si>
    <t xml:space="preserve">4 Brainstorm
1 Deep Analysis
1 Gigadrowse
4 Hidden Strings
4 High Tide
4 Ideas Unbound
15 Island
4 Lorien Revealed
4 Merchant Scroll
2 Muddle the Mixture
4 Peer Through Depths
3 Pieces of the Puzzle
4 Preordain
4 Psychic Puppetry
2 Stream of Thought
SIDEBOARD:
2 Dispel
1 Envelop
2 Gigadrowse
4 Hydroblast
1 Island
1 Muddle the Mixture
4 Snap
</t>
  </si>
  <si>
    <t>https://moxfield.com/decks/upvT3hTMCE-RugcPbQjGZg</t>
  </si>
  <si>
    <t xml:space="preserve">2 Blood Fountain
1 Bojuka Bog
3 Cast Down
4 Cleansing Wildfire
1 Crypt Incursion
4 Drossforge Bridge
2 Eviscerator's Insight
4 Fanatical Offering
2 Forest
4 Ichor Wellspring
3 Krark-Clan Shaman
2 Lembas
1 Makeshift Munitions
1 Mountain
1 Nihil Spellbomb
1 Nyxborn Hydra
2 Pulse of Murasa
4 Refurbished Familiar
4 Slagwoods Bridge
3 Swamp
1 Toxin Analysis
1 Troublemaker Ouphe
4 Twisted Landscape
2 Vault of Whispers
4 Writhing Chrysalis
SIDEBOARD:
1 Arms of Hadar
1 Breath Weapon
1 Cast Down
4 Duress
3 Pyroblast
1 Red Elemental Blast
1 Troublemaker Ouphe
3 Weather the Storm
</t>
  </si>
  <si>
    <t>https://www.moxfield.com/decks/Dfst6GhMjUengyRPLQ1Y6w</t>
  </si>
  <si>
    <t xml:space="preserve">2 Blood Fountain
1 Bojuka Bog
4 Cast Down
4 Cleansing Wildfire
4 Drossforge Bridge
2 Eviscerator's Insight
4 Fanatical Offering
2 Forest
4 Ichor Wellspring
3 Krark-Clan Shaman
2 Lembas
1 Makeshift Munitions
1 Mountain
2 Nihil Spellbomb
1 Nyxborn Hydra
2 Pulse of Murasa
4 Refurbished Familiar
4 Slagwoods Bridge
3 Swamp
4 Twisted Landscape
2 Vault of Whispers
4 Writhing Chrysalis
SIDEBOARD:
2 Breath Weapon
3 Duress
1 Heritage Reclamation
3 Okiba-Gang Shinobi
3 Pyroblast
3 Weather the Storm
</t>
  </si>
  <si>
    <t>https://www.moxfield.com/decks/4EerCf24AUG2ycrxdLsNVw</t>
  </si>
  <si>
    <t xml:space="preserve">3 Chain Lightning
2 Faithless Looting
4 Fiery Temper
2 Fireblast
4 Grab the Prize
3 Guttersnipe
4 Highway Robbery
4 Kessig Flamebreather
4 Lava Dart
4 Lightning Bolt
18 Mountain
4 Sneaky Snacker
4 Voldaren Epicure
SIDEBOARD:
3 Cast into the Fire
1 End the Festivities
4 Pyroblast
1 Red Elemental Blast
3 Searing Blaze
3 Tormod's Crypt
</t>
  </si>
  <si>
    <t>https://www.moxfield.com/decks/0zcHFplxDUGeUi7bhBjs9g</t>
  </si>
  <si>
    <t>simone antonelli</t>
  </si>
  <si>
    <t>https://www.moxfield.com/decks/i1EXMnVx4kO08IadMgGvew</t>
  </si>
  <si>
    <t xml:space="preserve">2 Blood Fountain
4 Cast Down
4 Cleansing Wildfire
1 Crypt Incursion
4 Drossforge Bridge
2 Eviscerator's Insight
4 Fanatical Offering
2 Forest
3 Ichor Wellspring
3 Krark-Clan Shaman
2 Lembas
1 Makeshift Munitions
2 Mountain
2 Nihil Spellbomb
1 Nyxborn Hydra
2 Pulse of Murasa
4 Refurbished Familiar
4 Slagwoods Bridge
2 Swamp
1 Toxin Analysis
4 Twisted Landscape
2 Vault of Whispers
4 Writhing Chrysalis
SIDEBOARD:
2 Breath Weapon
3 Duress
2 Last Rites
4 Red Elemental Blast
4 Weather the Storm
</t>
  </si>
  <si>
    <t>Andrea Landi</t>
  </si>
  <si>
    <t>https://www.moxfield.com/decks/AykbqgGWfk6C7MIJRrrndg</t>
  </si>
  <si>
    <t xml:space="preserve">3 Archaeomancer
4 Azorius Chancery
3 Contaminated Landscape
2 Ephemerate
1 Ghostly Flicker
4 God-Pharaoh's Faithful
1 Idyllic Beachfront
8 Island
4 Lorien Revealed
3 Meeting of Minds
1 Mortuary Mire
3 Mulldrifter
2 Murmuring Mystic
1 Negate
2 Plains
4 Preordain
2 Prohibit
3 Sea Gate Oracle
4 Snap
4 Sunscape Familiar
1 Thraben Charm
SIDEBOARD:
2 Dust to Dust
4 Hydroblast
2 Lose Focus
3 Negate
2 Standard Bearer
2 Stonehorn Dignitary
</t>
  </si>
  <si>
    <t>https://www.moxfield.com/decks/v-pKKZyVoUS3t0CO0J2kjg</t>
  </si>
  <si>
    <t xml:space="preserve">2 Blood Fountain
1 Bojuka Bog
4 Cast Down
4 Cleansing Wildfire
1 Crypt Incursion
4 Drossforge Bridge
2 Eviscerator's Insight
4 Fanatical Offering
2 Forest
4 Ichor Wellspring
3 Krark-Clan Shaman
2 Lembas
1 Makeshift Munitions
2 Mountain
1 Nihil Spellbomb
1 Nyxborn Hydra
2 Pulse of Murasa
4 Refurbished Familiar
4 Slagwoods Bridge
2 Swamp
1 Toxin Analysis
4 Twisted Landscape
1 Vault of Whispers
4 Writhing Chrysalis
SIDEBOARD:
2 Breath Weapon
3 Duress
1 Heritage Reclamation
2 Okiba-Gang Shinobi
3 Pyroblast
1 Thorn of the Black Rose
3 Weather the Storm
</t>
  </si>
  <si>
    <t>Andrea Beatrice</t>
  </si>
  <si>
    <t>https://www.moxfield.com/decks/xV-_LETuaE2c0H4QfGhPHg</t>
  </si>
  <si>
    <t xml:space="preserve">4 Brainstorm
4 Counterspell
4 Cryptic Serpent
4 Delver of Secrets
2 Dispel
16 Island
4 Lorien Revealed
4 Mental Note
3 Ponder
3 Sleep of the Dead
4 Spell Pierce
4 Thought Scour
4 Tolarian Terror
SIDEBOARD:
4 Annul
3 Blue Elemental Blast
3 Gut Shot
4 Hydroblast
1 Steel Sabotage
</t>
  </si>
  <si>
    <t>https://www.moxfield.com/decks/BdvuDxHhzUOHnXCjPwVwAA</t>
  </si>
  <si>
    <t xml:space="preserve">4 Brinebarrow Intruder
4 Counterspell
2 Dispel
4 Faerie Miscreant
4 Faerie Seer
2 Harrier Strix
18 Island
4 Moon-Circuit Hacker
4 Ninja of the Deep Hours
4 Of One Mind
4 Snap
2 Snaremaster Sprite
4 Spellstutter Sprite
SIDEBOARD:
3 Annul
4 Bind the Monster
2 Blue Elemental Blast
4 Hydroblast
2 Steel Sabotage
</t>
  </si>
  <si>
    <t>Enea Baroni</t>
  </si>
  <si>
    <t>https://www.moxfield.com/decks/eU3qO6ppXk2cLwaPBqHCzQ</t>
  </si>
  <si>
    <t xml:space="preserve">4 Ancient Stirrings
3 Ashnod's Altar
1 Blood Fountain
4 Candy Trail
4 Chromatic Star
2 Conduit Pylons
4 Eviscerator's Insight
4 Expedition Map
2 Forest
3 Golem Foundry
2 Ichor Wellspring
1 Myr Kinsmith
4 Myr Retriever
4 Pactdoll Terror
1 Polluted Mire
4 Prophetic Prism
1 Swamp
4 Urza's Mine
4 Urza's Power Plant
4 Urza's Tower
SIDEBOARD:
1 Ancient Grudge
2 Fangren Marauder
3 Krark-Clan Shaman
3 Last Rites
2 Nihil Spellbomb
4 Pyroblast
</t>
  </si>
  <si>
    <t>Filippo Del Nero</t>
  </si>
  <si>
    <t>https://www.moxfield.com/decks/OWy-h98cS0etzRdHH8QlDQ</t>
  </si>
  <si>
    <t xml:space="preserve">4 Chain Lightning
4 Clockwork Percussionist
4 Experimental Synthesizer
1 Fireblast
4 Galvanic Blast
4 Goblin Tomb Raider
4 Great Furnace
4 Kessig Flamebreather
4 Lava Dart
4 Lightning Bolt
13 Mountain
2 Thermo-Alchemist
4 Voldaren Epicure
4 Wrenn's Resolve
SIDEBOARD:
4 Pyroblast
1 Red Elemental Blast
2 Relic of Progenitus
4 Searing Blaze
4 Smash to Smithereens
</t>
  </si>
  <si>
    <t>https://moxfield.com/decks/voacAar_eUGqnV8RMh8nlA</t>
  </si>
  <si>
    <t xml:space="preserve">4 Brainstorm
4 Counterspell
4 Cryptic Serpent
4 Delver of Secrets
2 Dispel
16 Island
4 Lorien Revealed
4 Mental Note
3 Ponder
3 Sleep of the Dead
4 Spell Pierce
4 Thought Scour
4 Tolarian Terror
SIDEBOARD:
4 Annul
3 Blue Elemental Blast
4 Gut Shot
4 Hydroblast
</t>
  </si>
  <si>
    <t>Erbaldo Baldi</t>
  </si>
  <si>
    <t xml:space="preserve">4 Brinebarrow Intruder
4 Counterspell
4 Faerie Miscreant
4 Faerie Seer
2 Force Spike
2 Harrier Strix
18 Island
4 Moon-Circuit Hacker
3 Mutagenic Growth
4 Ninja of the Deep Hours
3 Of One Mind
2 Spell Pierce
4 Spellstutter Sprite
2 Unable to Scream
SIDEBOARD:
3 Bind the Monster
4 Blue Elemental Blast
2 Gut Shot
4 Steel Sabotage
2 Sunken City
</t>
  </si>
  <si>
    <t>Miljenko Petrović</t>
  </si>
  <si>
    <t>https://moxfield.com/decks/plmX3UbNSk-FxuE7mpRw4A</t>
  </si>
  <si>
    <t xml:space="preserve">4 Counterspell
4 Brainstorm
4 Thought Scour
4 Mental Note
4 Cryptic Serpent
4 Lórien Revealed
4 Tolarian Terror
4 Delver of Secrets // Insectile Aberration
2 Dispel
2 Sleep of the Dead
2 Spell Pierce
3 Ponder
3 Deem Inferior
16 Island
SIDEBOARD:
3 Blue Elemental Blast
4 Gut Shot
4 Hydroblast
4 Annul
</t>
  </si>
  <si>
    <t>Mislav Brusač</t>
  </si>
  <si>
    <t>https://www.moxfield.com/decks/6Ll5qDcDd0WMx5EPvlx3qg</t>
  </si>
  <si>
    <t xml:space="preserve">1 Avacyn's Pilgrim
4 Axebane Guardian
4 Drift of Phantasms
1 Elvish Mystic
13 Forest
1 Freed from the Real
1 Galvanic Alchemist
2 Jaspera Sentinel
4 Lead the Stampede
2 Orochi Leafcaller
4 Overgrown Battlement
4 Quirion Ranger
1 Reaping the Graves
4 Saruli Caretaker
1 Scholar of Athreos
1 Secret Door
3 Shield-Wall Sentinel
1 Tinder Wall
1 Tuktuk Rubblefort
1 Vivien's Grizzly
2 Wall of Roots
4 Winding Way
SIDEBOARD:
2 Faerie Macabre
2 Mirrorshell Crab
2 Obsidian Acolyte
1 Pulse of Murasa
3 Scattershot Archer
2 Standard Bearer
3 Tamiyo's Safekeeping
</t>
  </si>
  <si>
    <t>https://www.moxfield.com/decks/UcOUUA35L0yo-K2ZCyzAaA</t>
  </si>
  <si>
    <t xml:space="preserve">2 Blood Fountain
1 Bojuka Bog
4 Cast Down
4 Cleansing Wildfire
1 Crypt Incursion
4 Drossforge Bridge
2 Eviscerator's Insight
4 Fanatical Offering
2 Forest
4 Ichor Wellspring
3 Krark-Clan Shaman
2 Lembas
1 Makeshift Munitions
2 Mountain
1 Nihil Spellbomb
1 Nyxborn Hydra
2 Pulse of Murasa
4 Refurbished Familiar
4 Slagwoods Bridge
2 Swamp
4 Twisted Landscape
2 Vault of Whispers
4 Writhing Chrysalis
SIDEBOARD:
2 Breath Weapon
4 Duress
4 Red Elemental Blast
2 Troublemaker Ouphe
3 Weather the Storm
</t>
  </si>
  <si>
    <t>Zaouia Salim</t>
  </si>
  <si>
    <t>https://www.moxfield.com/decks/Z5fQ3BltRUyaCSwPT-I7AQ</t>
  </si>
  <si>
    <t xml:space="preserve">4 Chain Lightning
4 Clockwork Percussionist
4 Experimental Synthesizer
1 Fireblast
4 Galvanic Blast
4 Goblin Tomb Raider
4 Great Furnace
4 Kessig Flamebreather
4 Lava Dart
4 Lightning Bolt
13 Mountain
2 Thermo-Alchemist
4 Voldaren Epicure
4 Wrenn's Resolve
SIDEBOARD:
4 Pyroblast
4 Raze
3 Relic of Progenitus
4 Smash to Smithereens
</t>
  </si>
  <si>
    <t>Davide Trambusti</t>
  </si>
  <si>
    <t>https://www.moxfield.com/decks/vuqjLQZ8kEuGtwfdUuX6iQ</t>
  </si>
  <si>
    <t xml:space="preserve">1 Bojuka Bog
3 Chain Lightning
3 Faithless Looting
4 Fiery Temper
2 Fireblast
4 Grab the Prize
2 Highway Robbery
1 Island
4 Kessig Flamebreather
4 Lava Dart
4 Lightning Bolt
16 Mountain
2 Searing Blaze
4 Sneaky Snacker
2 Stormshriek Feral
4 Voldaren Epicure
SIDEBOARD:
3 Cast into the Fire
3 Electrickery
4 Pyroblast
1 Red Elemental Blast
2 Relic of Progenitus
2 Smash to Smithereens
</t>
  </si>
  <si>
    <t>Vlado Flinčec</t>
  </si>
  <si>
    <t>https://moxfield.com/decks/vMxGgct790-4jeDmZgOYYg</t>
  </si>
  <si>
    <t xml:space="preserve">4 Burning-Tree Emissary
2 Chain Lightning
4 Clockwork Percussionist
4 Experimental Synthesizer
4 Galvanic Blast
4 Goblin Bushwhacker
4 Goblin Tomb Raider
4 Great Furnace
4 Lightning Bolt
14 Mountain
4 Rally at the Hornburg
4 Reckless Impulse
4 Voldaren Epicure
SIDEBOARD:
4 End the Festivities
2 Raze
4 Red Elemental Blast
2 Smash to Smithereens
3 Tormod's Crypt
</t>
  </si>
  <si>
    <t>https://www.moxfield.com/decks/EhfiyArEwEOQ9xCsXzsMYQ</t>
  </si>
  <si>
    <t xml:space="preserve">4 Brainstorm
1 Deep Analysis
2 Disrupt
4 Hidden Strings
4 High Tide
4 Ideas Unbound
15 Island
4 Lorien Revealed
4 Merchant Scroll
4 Peer Through Depths
2 Pieces of the Puzzle
1 Ponder
4 Preordain
4 Psychic Puppetry
1 Reach Through Mists
2 Stream of Thought
SIDEBOARD:
2 Augur of Bolas
2 Blue Elemental Blast
1 Deep Analysis
2 Disrupt
2 Gigadrowse
1 Island
2 Muddle the Mixture
3 Snap
</t>
  </si>
  <si>
    <t>https://moxfield.com/decks/6doad0wVgk6eqTgtWvm11g</t>
  </si>
  <si>
    <t xml:space="preserve">4 Chain Lightning
4 Clockwork Percussionist
4 Experimental Synthesizer
1 Fireblast
4 Galvanic Blast
4 Goblin Tomb Raider
4 Great Furnace
4 Kessig Flamebreather
3 Lava Dart
4 Lightning Bolt
14 Mountain
2 Reckless Impulse
2 Thermo-Alchemist
4 Voldaren Epicure
2 Wrenn's Resolve
SIDEBOARD:
4 Cast into the Fire
2 End the Festivities
2 Pyroblast
4 Red Elemental Blast
3 Relic of Progenitus
</t>
  </si>
  <si>
    <t>Alessandro Sala</t>
  </si>
  <si>
    <t>https://www.moxfield.com/decks/yIUetra5Z0ijLmHpMRoM-w</t>
  </si>
  <si>
    <t xml:space="preserve">2 Blood Fountain
1 Bojuka Bog
3 Cast Down
4 Cleansing Wildfire
4 Drossforge Bridge
2 Eviscerator's Insight
4 Fanatical Offering
2 Forest
4 Ichor Wellspring
2 Krark-Clan Shaman
2 Lembas
1 Makeshift Munitions
2 Mountain
2 Nihil Spellbomb
2 Nyxborn Hydra
1 Pulse of Murasa
4 Refurbished Familiar
4 Slagwoods Bridge
2 Swamp
2 Toxin Analysis
4 Twisted Landscape
2 Vault of Whispers
4 Writhing Chrysalis
SIDEBOARD:
2 Breath Weapon
3 Duress
2 Last Rites
1 Okiba-Gang Shinobi
3 Pyroblast
1 Troublemaker Ouphe
3 Weather the Storm
</t>
  </si>
  <si>
    <t>https://www.moxfield.com/decks/wJad29NQN0KC40IcXM0Gvw</t>
  </si>
  <si>
    <t xml:space="preserve">2 Blood Fountain
4 Cast Down
4 Cleansing Wildfire
4 Drossforge Bridge
2 Duress
2 Eviscerator's Insight
4 Fanatical Offering
2 Forest
4 Ichor Wellspring
2 Krark-Clan Shaman
2 Lembas
1 Makeshift Munitions
2 Mountain
2 Nihil Spellbomb
1 Nyxborn Hydra
4 Refurbished Familiar
4 Slagwoods Bridge
3 Swamp
2 Toxin Analysis
4 Twisted Landscape
1 Vault of Whispers
4 Writhing Chrysalis
SIDEBOARD:
2 Breath Weapon
2 Duress
1 Krark-Clan Shaman
4 Red Elemental Blast
2 Troublemaker Ouphe
4 Weather the Storm
</t>
  </si>
  <si>
    <t>https://www.moxfield.com/decks/NYGGY9fyLUmUaV8hv7zEuw</t>
  </si>
  <si>
    <t xml:space="preserve">4 Chain Lightning
4 Clockwork Percussionist
4 Experimental Synthesizer
1 Fireblast
4 Galvanic Blast
4 Goblin Tomb Raider
4 Great Furnace
4 Kessig Flamebreather
3 Lava Dart
4 Lightning Bolt
14 Mountain
2 Reckless Impulse
2 Thermo-Alchemist
4 Voldaren Epicure
2 Wrenn's Resolve
SIDEBOARD:
4 Cast into the Fire
1 Electrickery
4 Pyroblast
3 Raze
3 Relic of Progenitus
</t>
  </si>
  <si>
    <t>Simone Tigani</t>
  </si>
  <si>
    <t>https://moxfield.com/decks/iHAwqhTb3USJrBDgY8qSug</t>
  </si>
  <si>
    <t xml:space="preserve">4 Chain Lightning
4 Clockwork Percussionist
4 Experimental Synthesizer
1 Fireblast
4 Galvanic Blast
4 Goblin Tomb Raider
4 Great Furnace
4 Kessig Flamebreather
3 Lava Dart
4 Lightning Bolt
14 Mountain
4 Reckless Impulse
4 Voldaren Epicure
2 Wrenn's Resolve
SIDEBOARD:
4 Cast into the Fire
4 End the Festivities
4 Pyroblast
3 Relic of Progenitus
</t>
  </si>
  <si>
    <t>https://www.moxfield.com/decks/vspZvC07V0uqKoc9sXBIDA</t>
  </si>
  <si>
    <t xml:space="preserve">3 Black Mage's Rod
1 Bojuka Bog
2 Cast Down
4 Cleansing Wildfire
4 Drossforge Bridge
4 Experimental Synthesizer
2 Fanatical Offering
4 Galvanic Blast
4 Glint Hawk
4 Kor Skyfisher
4 Lembas
3 Lightning Bolt
2 Mountain
1 Okiba-Gang Shinobi
2 Plains
4 Refurbished Familiar
4 Rustvale Bridge
4 Shattered Landscape
2 Swamp
1 Thorn of the Black Rose
1 Vault of Whispers
SIDEBOARD:
3 Duress
3 Navigator's Compass
1 Pyroblast
3 Red Elemental Blast
1 Relic of Progenitus
2 Thraben Charm
2 Tithing Blade
</t>
  </si>
  <si>
    <t>Daniele Tentoni</t>
  </si>
  <si>
    <t>https://moxfield.com/decks/pZD0u2stUUOMafygA6kQAQ</t>
  </si>
  <si>
    <t xml:space="preserve">4 Ancient Den
2 Boros Garrison
4 Experimental Synthesizer
4 Galvanic Blast
4 Glint Hawk
4 Great Furnace
3 Journey to Nowhere
4 Kor Skyfisher
4 Lembas
4 Lightning Bolt
1 Lorehold Campus
2 Makeshift Munitions
2 Mountain
2 Novice Inspector
2 Plains
1 Relic of Progenitus
2 Rustvale Bridge
3 Seeker of the Way
3 Thraben Charm
1 Thraben Inspector
4 Wind-Scarred Crag
SIDEBOARD:
2 Cast into the Fire
3 Dust to Dust
2 Navigator's Compass
4 Pyroblast
2 Red Elemental Blast
1 Relic of Progenitus
1 Thraben Charm
</t>
  </si>
  <si>
    <t>Roberto Arfavelli</t>
  </si>
  <si>
    <t>https://www.moxfield.com/decks/0mwdM4ENBECR3eyBMwMAnA</t>
  </si>
  <si>
    <t xml:space="preserve">4 Chain Lightning
4 Clockwork Percussionist
4 Experimental Synthesizer
1 Fireblast
4 Galvanic Blast
4 Goblin Tomb Raider
4 Great Furnace
4 Kessig Flamebreather
3 Lava Dart
4 Lightning Bolt
14 Mountain
2 Thermo-Alchemist
4 Voldaren Epicure
4 Wrenn's Resolve
SIDEBOARD:
1 End the Festivities
4 Pyroblast
4 Relic of Progenitus
3 Searing Blaze
3 Smash to Smithereens
</t>
  </si>
  <si>
    <t>Luka Selman</t>
  </si>
  <si>
    <t>https://moxfield.com/decks/6nASZgBis0CeiaKkLgmwpw</t>
  </si>
  <si>
    <t xml:space="preserve">4 Black Mage's Rod
2 Blood Fountain
2 Bojuka Bog
4 Cast Down
2 Cornered by Black Mages
2 Crypt Rats
4 Eviscerator's Insight
2 Fanatical Offering
2 Golgari Rot Farm
1 Haunted Mire
4 Ichor Wellspring
4 Khalni Garden
2 Nihil Spellbomb
3 Pulse of Murasa
4 Refurbished Familiar
2 Snuff Out
7 Swamp
4 Troll of Khazad-dum
2 Troublemaker Ouphe
3 Vault of Whispers
SIDEBOARD:
2 Drown in Sorrow
4 Duress
2 Faerie Macabre
2 Last Rites
2 Okiba-Gang Shinobi
3 Weather the Storm
</t>
  </si>
  <si>
    <t>https://www.moxfield.com/decks/x10jT9LVg0SRlQoF3Gx0Ig</t>
  </si>
  <si>
    <t xml:space="preserve">4 Chain Lightning
4 Clockwork Percussionist
4 Experimental Synthesizer
1 Fireblast
4 Galvanic Blast
4 Goblin Tomb Raider
4 Great Furnace
4 Kessig Flamebreather
3 Lava Dart
4 Lightning Bolt
14 Mountain
2 Thermo-Alchemist
4 Voldaren Epicure
4 Wrenn's Resolve
SIDEBOARD:
3 Cast into the Fire
1 End the Festivities
4 Pyroblast
3 Raze
1 Red Elemental Blast
3 Relic of Progenitus
</t>
  </si>
  <si>
    <t>https://www.moxfield.com/decks/WH2X7gr6FU-LJGx7RR9b6w</t>
  </si>
  <si>
    <t xml:space="preserve">4 Axebane Guardian
4 Drift of Phantasms
12 Forest
1 Freed from the Real
1 Galvanic Alchemist
3 Generous Ent
1 Jaspera Sentinel
4 Lead the Stampede
2 Orochi Leafcaller
4 Overgrown Battlement
4 Quirion Ranger
1 Reaping the Graves
1 Sagu Wildling
4 Saruli Caretaker
1 Secret Door
3 Shield-Wall Sentinel
1 Third Path Savant
1 Tinder Wall
1 Tuktuk Rubblefort
1 Valakut Invoker
2 Wall of Roots
4 Winding Way
SIDEBOARD:
2 Faerie Macabre
2 Guardian Naga
2 Mirrorshell Crab
2 Nylea's Disciple
1 Pulse of Murasa
2 Scattershot Archer
2 Spellstutter Sprite
2 Vines of Vastwood
</t>
  </si>
  <si>
    <t>Matej Vidranski</t>
  </si>
  <si>
    <t>Andrea Malevolti</t>
  </si>
  <si>
    <t>https://www.moxfield.com/decks/fzm6H_QWcUy5FLpQz-6Lgw</t>
  </si>
  <si>
    <t xml:space="preserve">2 Circle of the Land Druid
2 Conduit Pylons
4 Dread Return
4 Exhume
5 Forest
4 Generous Ent
1 Geothermal Bog
2 Gnaw to the Bone
1 Haunted Mire
4 Lotleth Giant
4 Malevolent Rumble
1 Masked Vandal
1 Mesmeric Fiend
4 Satyr Wayfinder
4 Scrapwork Mutt
4 Stinkweed Imp
4 Swamp
4 Town Greeter
4 Troll of Khazad-dum
1 Wooded Ridgeline
SIDEBOARD:
3 Ancient Grudge
2 Bojuka Bog
2 Gnaw to the Bone
3 Masked Vandal
2 Mesmeric Fiend
2 Rotten Reunion
1 Ulamog's Crusher
</t>
  </si>
  <si>
    <t>Goran Jaković</t>
  </si>
  <si>
    <t>https://moxfield.com/decks/7eL9vVvyPkC0i9WVKhp8ng</t>
  </si>
  <si>
    <t xml:space="preserve">2 Blood Fountain
3 Cast Down
4 Cleansing Wildfire
1 Crypt Incursion
4 Drossforge Bridge
2 Eviscerator's Insight
4 Fanatical Offering
2 Forest
2 Galvanic Blast
4 Ichor Wellspring
3 Krark-Clan Shaman
2 Lembas
1 Makeshift Munitions
2 Mountain
2 Nihil Spellbomb
1 Nyxborn Hydra
1 Pulse of Murasa
4 Refurbished Familiar
4 Slagwoods Bridge
2 Swamp
4 Twisted Landscape
2 Vault of Whispers
4 Writhing Chrysalis
SIDEBOARD:
2 Breath Weapon
3 Duress
2 Okiba-Gang Shinobi
4 Pyroblast
1 Troublemaker Ouphe
3 Weather the Storm
</t>
  </si>
  <si>
    <t>Luca Difino</t>
  </si>
  <si>
    <t>https://www.moxfield.com/decks/6fb_ADZ4TE-knrWRLSsc9A</t>
  </si>
  <si>
    <t xml:space="preserve">2 Accursed Marauder
2 Avenging Hunter
1 Bojuka Bog
4 Cast Down
2 Crypt Rats
3 Defile
2 Duress
3 Eviscerator's Insight
4 Fanatical Offering
1 Forest
1 Generous Ent
1 Haunted Cadaver
1 Haunted Mire
2 Heaped Harvest
4 Ichor Wellspring
4 Khalni Garden
2 Lembas
2 Nihil Spellbomb
2 Pulse of Murasa
1 Snuff Out
10 Swamp
3 Troll of Khazad-dum
2 Troublemaker Ouphe
1 Witch's Cottage
SIDEBOARD:
3 Drown in Sorrow
2 Duress
2 Faerie Macabre
1 Haunted Cadaver
1 Thorn of the Black Rose
2 Troublemaker Ouphe
4 Weather the Storm
</t>
  </si>
  <si>
    <t>Simone Croce</t>
  </si>
  <si>
    <t>https://www.moxfield.com/decks/rzkxkbkI70a9hFccpGXkIA</t>
  </si>
  <si>
    <t>LISTA CARTACEA</t>
  </si>
  <si>
    <t>Alberto Carrozza</t>
  </si>
  <si>
    <t>https://www.moxfield.com/decks/5A3mT5xKaEW_w6Gztm62sQ</t>
  </si>
  <si>
    <t xml:space="preserve">4 Abraded Bluffs
3 Ancient Den
2 Boros Garrison
2 Candy Trail
4 Experimental Synthesizer
1 Foundry Helix
4 Galvanic Blast
4 Glint Hawk
3 Great Furnace
2 Greatsword of Tyr
3 Journey to Nowhere
4 Kor Skyfisher
3 Krark-Clan Shaman
4 Lembas
4 Lightning Bolt
1 Makeshift Munitions
3 Mountain
3 Novice Inspector
3 Plains
2 Rustvale Bridge
1 Thraben Charm
SIDEBOARD:
4 Dust to Dust
4 Navigator's Compass
4 Pyroblast
3 Relic of Progenitus
</t>
  </si>
  <si>
    <t>Noam Brunel</t>
  </si>
  <si>
    <t>https://moxfield.com/decks/u3CD-BH0VU-1rRYJSPVkvQ</t>
  </si>
  <si>
    <t xml:space="preserve">2 Blood Fountain
2 Cast Down
4 Cleansing Wildfire
4 Drossforge Bridge
2 Eviscerator's Insight
4 Fanatical Offering
2 Forest
4 Galvanic Blast
4 Ichor Wellspring
2 Krark-Clan Shaman
2 Lembas
1 Makeshift Munitions
1 Mountain
2 Nihil Spellbomb
1 Nyxborn Hydra
2 Pulse of Murasa
4 Refurbished Familiar
4 Slagwoods Bridge
2 Swamp
4 Twisted Landscape
3 Vault of Whispers
4 Writhing Chrysalis
SIDEBOARD:
2 Breath Weapon
1 Cast Down
1 Duress
2 Last Rites
4 Pyroblast
2 Troublemaker Ouphe
3 Weather the Storm
</t>
  </si>
  <si>
    <t>Marianna Liccardo</t>
  </si>
  <si>
    <t>https://www.moxfield.com/decks/ID0dncB0ikaJXgGtTPFTSA</t>
  </si>
  <si>
    <t xml:space="preserve">4 Avenging Hunter
4 Birchlore Rangers
1 Elvish Mystic
13 Forest
1 Fyndhorn Elves
4 Generous Ent
4 Jaspera Sentinel
4 Lead the Stampede
2 Llanowar Elves
4 Masked Vandal
3 Nyxborn Hydra
4 Priest of Titania
4 Quirion Ranger
4 Timberwatch Elf
4 Winding Way
SIDEBOARD:
2 Faerie Macabre
3 Gorilla Shaman
1 Scattershot Archer
3 Spellstutter Sprite
1 Valakut Invoker
4 Wellwisher
1 Wrap in Vigor
</t>
  </si>
  <si>
    <t>Giovanni Navarra</t>
  </si>
  <si>
    <t>https://www.moxfield.com/decks/6k0R2bMkwk-Eq7dgQV2-BQ</t>
  </si>
  <si>
    <t xml:space="preserve">2 Bind the Monster
4 Counterspell
2 Dispel
4 Faerie Miscreant
4 Faerie Seer
2 Harrier Strix
4 Humbling Elder
4 Moon-Circuit Hacker
4 Ninja of the Deep Hours
4 Of One Mind
3 Snap
1 Snaremaster Sprite
18 Snow-Covered Island
4 Spellstutter Sprite
SIDEBOARD:
4 Annul
1 Azure Fleet Admiral
1 Bind the Monster
4 Blue Elemental Blast
1 Dispel
2 Hydroblast
2 Steel Sabotage
</t>
  </si>
  <si>
    <t>https://www.moxfield.com/decks/PAabIAQh6kKfg6HpoSAzcg</t>
  </si>
  <si>
    <t xml:space="preserve">1 Bojuka Bog
1 Breath Weapon
1 Cave of Temptation
2 Condescend
1 Conduit Pylons
1 Crop Rotation
2 Energy Refractor
1 Ephemerate
4 Expedition Map
2 Ghostly Flicker
1 Heritage Reclamation
4 Impulse
2 Island
3 Mnemonic Wall
3 Moment's Peace
4 Mulldrifter
2 Mystical Teachings
1 Prohibit
4 Prophetic Prism
1 Pulse of Murasa
1 Remote Isle
1 Rolling Thunder
2 Thriving Isle
1 Unfathomable Truths
1 Unwind
4 Urza's Mine
4 Urza's Power Plant
4 Urza's Tower
1 Weather the Storm
SIDEBOARD:
1 Ancient Grudge
3 Blue Elemental Blast
1 Dinrova Horror
1 Lose Focus
1 Mournwhelk
1 Pulse of Murasa
3 Pyroblast
1 Scattershot
1 Stonehorn Dignitary
1 Turn Aside
1 Weather the Storm
</t>
  </si>
  <si>
    <t>https://moxfield.com/decks/tjrV5SxqeUC2ZyV7NeP6Dg</t>
  </si>
  <si>
    <t xml:space="preserve">1 Blood Fountain
1 Bojuka Bog
1 Campfire
4 Candy Trail
2 Cast Down
1 Crop Rotation
2 Crypt Rats
2 Crystal Grotto
3 Eviscerator's Insight
4 Expedition Map
4 Fanatical Offering
4 Fangren Marauder
4 Ichor Wellspring
2 Krark-Clan Shaman
1 Night Market
1 Nihil Spellbomb
4 Prophetic Prism
1 Stream of Thought
2 Swamp
4 Urza's Mine
4 Urza's Power Plant
4 Urza's Tower
4 Wizard's Rockets
SIDEBOARD:
2 Breath Weapon
1 Cast Down
2 Heritage Reclamation
2 Hunter's Blowgun
2 Negate
4 Pyroblast
2 Weather the Storm
</t>
  </si>
  <si>
    <t>Marco Paradiso</t>
  </si>
  <si>
    <t>https://moxfield.com/decks/fGKp7NIHeEONOPcZ0v22wg</t>
  </si>
  <si>
    <t xml:space="preserve">4 Arbor Elf
4 Avenging Hunter
4 Eldrazi Repurposer
14 Forest
1 Generous Ent
4 Jewel Thief
3 Lead the Stampede
4 Malevolent Rumble
3 Mountain
3 Nyxborn Hydra
2 Pulse of Murasa
1 Summon: Fat Chocobo
4 Utopia Sprawl
4 Wild Growth
1 Wooded Ridgeline
4 Writhing Chrysalis
SIDEBOARD:
4 Deglamer
2 Fiery Cannonade
3 Red Elemental Blast
2 Relic of Progenitus
4 Weather the Storm
</t>
  </si>
  <si>
    <t>https://moxfield.com/decks/V7VUxmf9iEeVHYW9O3HgLQ</t>
  </si>
  <si>
    <t xml:space="preserve">4 Faithless Looting
4 Fiery Temper
3 Fireblast
4 Grab the Prize
3 Guttersnipe
4 Highway Robbery
4 Kessig Flamebreather
4 Lava Dart
4 Lightning Bolt
18 Mountain
4 Sneaky Snacker
4 Voldaren Epicure
SIDEBOARD:
2 Pyroblast
3 Raze
4 Red Elemental Blast
3 Relic of Progenitus
3 Smash to Smithereens
</t>
  </si>
  <si>
    <t>Gabriele Longo</t>
  </si>
  <si>
    <t>https://www.moxfield.com/decks/UXFVq-7ObUe8O0QzaA8Xqg</t>
  </si>
  <si>
    <t xml:space="preserve">4 Alms of the Vein
1 Bojuka Bog
1 End the Festivities
3 Faithless Looting
4 Fiery Temper
1 Fodder Tosser
2 Galvanic Blast
4 Grab the Prize
1 Highway Robbery
4 Jagged Barrens
4 Kitchen Imp
4 Lightning Bolt
8 Mountain
2 Rakdos Carnarium
2 Razortrap Gorge
4 Sneaky Snacker
1 Stormshriek Feral
2 Swamp
4 Vampire's Kiss
4 Voldaren Epicure
SIDEBOARD:
2 Cast into the Fire
3 Duress
1 End the Festivities
2 Extract a Confession
1 Nihil Spellbomb
4 Red Elemental Blast
2 Smash to Smithereens
</t>
  </si>
  <si>
    <t>Borna Atlagic</t>
  </si>
  <si>
    <t>Alessandro Andreani</t>
  </si>
  <si>
    <t>https://www.moxfield.com/decks/xbHZpJD8606YTdlPSIbcTg</t>
  </si>
  <si>
    <t xml:space="preserve">4 Blood Fountain
2 Cast Down
1 Darkmoss Bridge
4 Drossforge Bridge
4 Fanatical Offering
4 Galvanic Blast
2 Glaze Fiend
4 Great Furnace
4 Ichor Wellspring
1 Jagged Barrens
1 Makeshift Munitions
2 Mountain
4 Myr Enforcer
2 Nihil Spellbomb
4 Pactdoll Terror
4 Reckless Fireweaver
3 Reckoner's Bargain
4 Refurbished Familiar
3 Swamp
4 Vault of Whispers
SIDEBOARD:
2 Cast Down
2 Crypt Incursion
3 Krark-Clan Shaman
1 Reckoner's Bargain
4 Red Elemental Blast
3 Toxin Analysis
</t>
  </si>
  <si>
    <t>Matteo Marinacci</t>
  </si>
  <si>
    <t>https://www.moxfield.com/decks/evM5_0YT6UK0-SdmaYueuQ</t>
  </si>
  <si>
    <t xml:space="preserve">4 Brainstorm
4 Contaminated Aquifer
4 Counterspell
2 Cryptic Serpent
2 Deep Analysis
1 Dispel
2 Gurmag Angler
1 Ice Tunnel
4 Lorien Revealed
3 Mental Note
3 Ponder
4 Sneaky Snacker
10 Snow-Covered Island
4 Snuff Out
3 Spell Pierce
4 Thought Scour
4 Tolarian Terror
1 Unexpected Fangs
SIDEBOARD:
4 Annul
1 Cast Down
1 Coffin Purge
2 Dispel
4 Hydroblast
3 Unexpected Fangs
</t>
  </si>
  <si>
    <t>Matteo Lugaresi</t>
  </si>
  <si>
    <t>https://www.moxfield.com/decks/VjWxJlyBkkO4DUqQPDnfdg</t>
  </si>
  <si>
    <t xml:space="preserve">1 Bind the Monster
2 Brinebarrow Intruder
4 Counterspell
1 Dispel
4 Faerie Miscreant
4 Faerie Seer
1 Harrier Strix
2 Humbling Elder
18 Island
4 Moon-Circuit Hacker
4 Ninja of the Deep Hours
4 Of One Mind
2 Snap
1 Snaremaster Sprite
2 Spell Pierce
4 Spellstutter Sprite
2 Unable to Scream
SIDEBOARD:
3 Bind the Monster
3 Blue Elemental Blast
1 Dispel
4 Hydroblast
4 Steel Sabotage
</t>
  </si>
  <si>
    <t>https://www.moxfield.com/decks/MhLWxIwGJUu3u6FnI5wSpQ</t>
  </si>
  <si>
    <t xml:space="preserve">1 Bojuka Bog
4 Brainstorm
3 Cast Down
4 Contaminated Aquifer
4 Counterspell
1 Crypt Incursion
1 Deep Analysis
1 Dimir Aqueduct
2 Focus the Mind
2 Gurmag Angler
10 Island
4 Lorien Revealed
1 Seething Landscape
4 Sneaky Snacker
3 Snuff Out
2 Spell Pierce
4 Spellstutter Sprite
1 Suffocating Fumes
1 Swamp
4 The Modern Age
2 Thorn of the Black Rose
1 Unexpected Fangs
SIDEBOARD:
2 Annul
1 Arms of Hadar
4 Blue Elemental Blast
2 Extract a Confession
1 Mind Extraction
1 Murmuring Mystic
2 Nihil Spellbomb
1 Steel Sabotage
1 Unexpected Fangs
</t>
  </si>
  <si>
    <t>Dimir Snacker</t>
  </si>
  <si>
    <t>https://www.moxfield.com/decks/HLIZfzJk6E6T-dk7mmJr4w</t>
  </si>
  <si>
    <t xml:space="preserve">4 Battle Screech
1 Eagles of the North
1 Greatsword of Tyr
3 Guardians' Pledge
2 Idyllic Grange
4 Kor Skyfisher
4 Lunarch Veteran
4 Militia Bugler
4 Novice Inspector
18 Plains
3 Prismatic Strands
4 Raffine's Informant
4 Thraben Charm
4 Thraben Inspector
SIDEBOARD:
4 Dust to Dust
3 Journey to Nowhere
4 Lone Missionary
2 Palace Sentinels
2 Sunlance
</t>
  </si>
  <si>
    <t>https://moxfield.com/decks/LPhyEZ_-tUKmy0yj4RuTVQ</t>
  </si>
  <si>
    <t xml:space="preserve">1 Artful Dodge
3 Boomerang
4 Brainstorm
4 Counterspell
3 Cryptic Serpent
2 Deep Analysis
4 Delver of Secrets
15 Island
4 Lorien Revealed
4 Mental Note
1 Murmuring Mystic
3 Ponder
1 Sleep of the Dead
3 Spell Pierce
4 Thought Scour
4 Tolarian Terror
SIDEBOARD:
2 Blue Elemental Blast
2 Dispel
3 Gut Shot
4 Hydroblast
4 Steel Sabotage
</t>
  </si>
  <si>
    <t>https://www.moxfield.com/decks/8Bnu00hfK0eDK4OEppRaiw</t>
  </si>
  <si>
    <t xml:space="preserve">4 Abundant Growth
4 Ancestral Mask
4 Armadillo Cloak
2 Ash Barrens
1 Cartouche of Solidarity
4 Ethereal Armor
12 Forest
4 Gladecover Scout
4 Malevolent Rumble
1 Nyxborn Hydra
3 Plains
3 Rancor
1 Sentinel's Eyes
3 Silhana Ledgewalker
4 Slippery Bogle
2 Spirit Link
4 Utopia Sprawl
SIDEBOARD:
2 Flaring Pain
3 Mask of Law and Grace
2 Ram Through
3 Red Elemental Blast
1 Spirit Link
2 Standard Bearer
2 Tamiyo's Safekeeping
</t>
  </si>
  <si>
    <t>Martin Martin</t>
  </si>
  <si>
    <t>https://www.moxfield.com/decks/iJDRIjuI20eJJDSLO3efgw</t>
  </si>
  <si>
    <t xml:space="preserve">3 Azure Fleet Admiral
3 Bountiful Landscape
4 Brainstorm
2 Breath Weapon
2 Cast into the Fire
4 Counterspell
2 Dreams of Laguna
4 Galvanic Discharge
4 Lorien Revealed
3 Murmuring Mystic
4 Ponder
4 Skred
8 Snow-Covered Island
3 Snow-Covered Mountain
2 Spell Pierce
4 Tolarian Terror
4 Volatile Fjord
SIDEBOARD:
3 Annul
3 Campfire
1 Faerie Macabre
3 Hydroblast
3 Pyroblast
2 Red Elemental Blast
</t>
  </si>
  <si>
    <t>Stefano Cova</t>
  </si>
  <si>
    <t>https://www.moxfield.com/decks/OyZ-LSudW0G4hP05esEXpg</t>
  </si>
  <si>
    <t xml:space="preserve">1 Bojuka Bog
1 Breath Weapon
1 Conduit Pylons
1 Crop Rotation
4 Energy Refractor
1 Ephemerate
4 Expedition Map
2 Ghostly Flicker
4 Impulse
2 Island
4 Lorien Revealed
3 Mnemonic Wall
2 Moment's Peace
3 Mulldrifter
2 Mysidian Elder
3 Mystical Teachings
1 Prohibit
4 Prophetic Prism
1 Pulse of Murasa
1 Remote Isle
1 Tangled Islet
1 Unwind
4 Urza's Mine
4 Urza's Power Plant
4 Urza's Tower
1 Weather the Storm
SIDEBOARD:
1 Ancient Grudge
1 Boulderbranch Golem
1 Cast Down
1 Heritage Reclamation
4 Hydroblast
1 Murmuring Mystic
1 Pulse of Murasa
4 Pyroblast
1 Stonehorn Dignitary
</t>
  </si>
  <si>
    <t>https://moxfield.com/decks/aSO0R99dSkK4IwIX6QHTaQ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</si>
  <si>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1 Nihil Spellbomb
1 Nyxborn Hydra
2 Pulse of Murasa
4 Refurbished Familiar
4 Slagwoods Bridge
3 Swamp
4 Twisted Landscape
2 Vault of Whispers
4 Writhing Chrysalis
SIDEBOARD:
2 Breath Weapon
3 Duress
2 Okiba-Gang Shinobi
3 Red Elemental Blast
2 Toxin Analysis
3 Weather the Storm
</t>
  </si>
  <si>
    <t>Efrem Perotti</t>
  </si>
  <si>
    <t>https://www.moxfield.com/decks/1Q56dA4H70WecNxt5dwM4w</t>
  </si>
  <si>
    <t xml:space="preserve">4 Brinebarrow Intruder
4 Counterspell
3 Dispel
4 Faerie Miscreant
4 Faerie Seer
2 Harrier Strix
18 Island
4 Moon-Circuit Hacker
4 Ninja of the Deep Hours
4 Of One Mind
3 Snap
2 Snaremaster Sprite
4 Spellstutter Sprite
SIDEBOARD:
3 Annul
1 Azure Fleet Admiral
3 Bind the Monster
4 Blue Elemental Blast
2 Hydroblast
2 Steel Sabotage
</t>
  </si>
  <si>
    <t>Gianluca Cremaschi</t>
  </si>
  <si>
    <t>https://www.moxfield.com/decks/7uypUdwyvEuk0NzK3k0_ww</t>
  </si>
  <si>
    <t xml:space="preserve">1 Ancient Den
3 Black Mage's Rod
4 Cleansing Wildfire
4 Drossforge Bridge
2 Duress
4 Experimental Synthesizer
4 Galvanic Blast
4 Glint Hawk
1 Goldmire Bridge
4 Kor Skyfisher
2 Lembas
4 Lightning Bolt
1 Makeshift Munitions
4 Mountain
1 Omen of the Dead
2 Plains
3 Prophetic Prism
4 Refurbished Familiar
4 Rustvale Bridge
1 Shattered Landscape
2 Swamp
1 Vault of Whispers
SIDEBOARD:
2 Cast Down
1 Destroy Evil
2 Duress
4 Navigator's Compass
2 Nihil Spellbomb
1 Relic of Progenitus
2 Revoke Existence
1 Weather the Storm
</t>
  </si>
  <si>
    <t>Stefano Tranquilli</t>
  </si>
  <si>
    <t>https://www.moxfield.com/decks/9qZtBgDCCU-hFCgTdq9cug</t>
  </si>
  <si>
    <t xml:space="preserve">4 Brainstorm
1 Cast Down
4 Contaminated Aquifer
4 Counterspell
3 Cryptic Serpent
2 Deep Analysis
1 Dispel
2 Gurmag Angler
1 Ice Tunnel
11 Island
4 Lorien Revealed
3 Mental Note
3 Ponder
4 Snuff Out
3 Spell Pierce
4 Thought Scour
4 Tolarian Terror
2 Unexpected Fangs
SIDEBOARD:
3 Annul
1 Arms of Hadar
2 Cast Down
1 Dispel
3 Hydroblast
1 Murmuring Mystic
2 Steel Sabotage
1 Suffocating Fumes
1 Unexpected Fangs
</t>
  </si>
  <si>
    <t>https://www.moxfield.com/decks/dnWBBmflAUqdCEwViW-ePg</t>
  </si>
  <si>
    <t xml:space="preserve">4 Abraded Bluffs
4 Ancient Den
2 Boros Garrison
1 Candy Trail
4 Experimental Synthesizer
4 Galvanic Blast
4 Glint Hawk
2 Great Furnace
3 Journey to Nowhere
4 Kor Skyfisher
4 Lembas
4 Lightning Bolt
1 Makeshift Munitions
4 Mountain
3 Novice Inspector
2 Plains
1 Relic of Progenitus
2 Rustvale Bridge
3 Thraben Charm
4 Thraben Inspector
SIDEBOARD:
3 Cast into the Fire
3 Dust to Dust
2 Navigator's Compass
4 Pyroblast
1 Red Elemental Blast
2 Relic of Progenitus
</t>
  </si>
  <si>
    <t>https://www.moxfield.com/decks/o6bAwGg39kiQiKrFacv1BQ</t>
  </si>
  <si>
    <t xml:space="preserve">4 Burning-Tree Emissary
4 Clockwork Percussionist
3 Experimental Synthesizer
1 Fireblast
4 Galvanic Blast
4 Goblin Bushwhacker
4 Goblin Tomb Raider
4 Great Furnace
2 Hearth Charm
4 Lightning Bolt
14 Mountain
4 Rally at the Hornburg
4 Reckless Impulse
4 Voldaren Epicure
SIDEBOARD:
4 Cast into the Fire
3 End the Festivities
4 Pyroblast
2 Red Elemental Blast
2 Relic of Progenitus
</t>
  </si>
  <si>
    <t>https://moxfield.com/decks/mN1KHXeBAECTeeF1tL-XzQ</t>
  </si>
  <si>
    <t xml:space="preserve">4 Faithless Looting
4 Fiery Temper
3 Fireblast
4 Grab the Prize
3 Guttersnipe
4 Highway Robbery
4 Kessig Flamebreather
4 Lava Dart
4 Lightning Bolt
18 Mountain
4 Sneaky Snacker
4 Voldaren Epicure
SIDEBOARD:
3 Pyroblast
3 Red Elemental Blast
3 Searing Blaze
4 Smash to Smithereens
2 Tectonic Hazard
</t>
  </si>
  <si>
    <t>https://www.moxfield.com/decks/5In-c0sENUWiBFFayhBmzA</t>
  </si>
  <si>
    <t xml:space="preserve">4 Faithless Looting
4 Fiery Temper
3 Fireblast
4 Grab the Prize
3 Guttersnipe
4 Highway Robbery
4 Kessig Flamebreather
4 Lava Dart
4 Lightning Bolt
18 Mountain
4 Sneaky Snacker
4 Voldaren Epicure
SIDEBOARD:
2 Faerie Macabre
4 Pyroblast
3 Red Elemental Blast
3 Searing Blaze
3 Smash to Smithereens
</t>
  </si>
  <si>
    <t>Mattia Saetta</t>
  </si>
  <si>
    <t>https://www.moxfield.com/decks/yFN1QMezgEigzocNwN7NHQ</t>
  </si>
  <si>
    <t xml:space="preserve">3 Avenging Hunter
4 Birchlore Rangers
2 Elvish Mystic
13 Forest
4 Generous Ent
4 Jaspera Sentinel
4 Lead the Stampede
2 Llanowar Elves
4 Masked Vandal
4 Nyxborn Hydra
4 Priest of Titania
4 Quirion Ranger
4 Timberwatch Elf
4 Winding Way
SIDEBOARD:
2 Faerie Macabre
1 Hallow
1 Mesmeric Fiend
4 Spellstutter Sprite
1 Valakut Invoker
3 Vitu-Ghazi Inspector
3 Wellwisher
</t>
  </si>
  <si>
    <t>Federico Galeotti</t>
  </si>
  <si>
    <t>https://www.moxfield.com/decks/ExMTB80foUGkBJIaaU37Bg</t>
  </si>
  <si>
    <t>https://moxfield.com/decks/SHaMfihR3kyf0D8XETZjxg</t>
  </si>
  <si>
    <t xml:space="preserve">4 Glint Hawk
4 Galvanic Blast
4 Lightning Bolt
4 Kor Skyfisher
4 Experimental Synthesizer
4 Mountain
4 Abraded Bluffs
2 Seeker of the Way
2 Great Furnace
2 Ancient Den
2 Candy Trail
2 Thraben Charm
1 Makeshift Munitions
1 Lorehold Campus
3 Journey to Nowhere
3 Rustvale Bridge
3 Lembas
3 Novice Inspector
3 Thraben Inspector
5 Plains
SIDEBOARD:
1 Pyroblast
3 Red Elemental Blast
3 Dust to Dust
2 Relic of Progenitus
2 Rest for the Weary
2 Dawnbringer Cleric
2 Tectonic Hazard
</t>
  </si>
  <si>
    <t>paolo zanatta</t>
  </si>
  <si>
    <t>https://www.moxfield.com/decks/PaT7EPe-n06ChPHpWcxoXw</t>
  </si>
  <si>
    <t xml:space="preserve">4 Burning-Tree Emissary
2 Chain Lightning
4 Clockwork Percussionist
4 Experimental Synthesizer
4 Galvanic Blast
4 Goblin Bushwhacker
4 Goblin Tomb Raider
4 Great Furnace
4 Lightning Bolt
14 Mountain
4 Rally at the Hornburg
2 Reckless Impulse
4 Voldaren Epicure
2 Wrenn's Resolve
SIDEBOARD:
3 Cast into the Fire
2 End the Festivities
3 Pyroblast
2 Red Elemental Blast
3 Searing Blaze
2 Smash to Smithereens
</t>
  </si>
  <si>
    <t>Eduardo Santos</t>
  </si>
  <si>
    <t>https://www.moxfield.com/decks/JoSxhvvgaEurza9gGnIVbQ</t>
  </si>
  <si>
    <t xml:space="preserve">1 Chain Lightning
4 Faithless Looting
4 Fiery Temper
3 Fireblast
4 Grab the Prize
3 Guttersnipe
3 Highway Robbery
4 Kessig Flamebreather
4 Lava Dart
4 Lightning Bolt
18 Mountain
4 Sneaky Snacker
4 Voldaren Epicure
SIDEBOARD:
2 Pyroblast
4 Red Elemental Blast
3 Relic of Progenitus
3 Searing Blaze
3 Smash to Smithereens
</t>
  </si>
  <si>
    <t>Paul Lecoffre</t>
  </si>
  <si>
    <t>https://moxfield.com/decks/wIVZ91S3DkeaPCltXMys0A</t>
  </si>
  <si>
    <t xml:space="preserve">4 Abraded Bluffs
2 Ancient Den
2 Candy Trail
1 Dawnbringer Cleric
4 Experimental Synthesizer
4 Galvanic Blast
4 Glint Hawk
2 Great Furnace
3 Journey to Nowhere
4 Kor Skyfisher
3 Lembas
4 Lightning Bolt
1 Lorehold Campus
1 Makeshift Munitions
4 Mountain
1 Novice Inspector
5 Plains
3 Rustvale Bridge
2 Seeker of the Way
2 Thraben Charm
4 Thraben Inspector
SIDEBOARD:
1 Barbed Batterfist
1 Dawnbringer Cleric
3 Dust to Dust
4 Red Elemental Blast
2 Relic of Progenitus
2 Rest for the Weary
2 Tectonic Hazard
</t>
  </si>
  <si>
    <t>Elias Battaglia</t>
  </si>
  <si>
    <t>https://www.moxfield.com/decks/AZZxcpQeakGhcfQC9hikhA</t>
  </si>
  <si>
    <t xml:space="preserve">1 Artful Dodge
4 Brainstorm
4 Counterspell
4 Cryptic Serpent
3 Deem Inferior
2 Deep Analysis
4 Delver of Secrets
2 Dispel
16 Island
4 Lorien Revealed
3 Mental Note
1 Murmuring Mystic
2 Ponder
2 Spell Pierce
4 Thought Scour
4 Tolarian Terror
SIDEBOARD:
2 Annul
1 Artful Dodge
2 Blue Elemental Blast
4 Hydroblast
1 Murmuring Mystic
2 Sleep of the Dead
3 Steel Sabotage
</t>
  </si>
  <si>
    <t>Alessio Turchi</t>
  </si>
  <si>
    <t>https://www.moxfield.com/decks/dNSv23RwqEi3ua7U1GHIvQ</t>
  </si>
  <si>
    <t xml:space="preserve">2 Blood Fountain
1 Bojuka Bog
3 Cast Down
4 Cleansing Wildfire
4 Drossforge Bridge
2 Eviscerator's Insight
4 Fanatical Offering
2 Forest
4 Ichor Wellspring
3 Krark-Clan Shaman
2 Lembas
1 Makeshift Munitions
2 Mountain
2 Nihil Spellbomb
2 Pulse of Murasa
4 Refurbished Familiar
4 Slagwoods Bridge
2 Swamp
2 Toxin Analysis
4 Twisted Landscape
2 Vault of Whispers
4 Writhing Chrysalis
SIDEBOARD:
2 Breath Weapon
2 Duress
1 Okiba-Gang Shinobi
4 Red Elemental Blast
2 Troublemaker Ouphe
4 Weather the Storm
</t>
  </si>
  <si>
    <t>Riccardo Cirotti</t>
  </si>
  <si>
    <t>https://moxfield.com/decks/CtfwjulqV0KF8MyAF18a-g</t>
  </si>
  <si>
    <t xml:space="preserve">4 Brainstorm
1 Deep Analysis
1 Gigadrowse
4 Hidden Strings
4 High Tide
4 Ideas Unbound
15 Island
4 Lorien Revealed
4 Merchant Scroll
2 Muddle the Mixture
4 Peer Through Depths
1 Petals of Insight
2 Pieces of the Puzzle
4 Preordain
4 Psychic Puppetry
2 Stream of Thought
SIDEBOARD:
4 Blue Elemental Blast
2 Dispel
3 Gigadrowse
1 Island
1 Muddle the Mixture
4 Snap
</t>
  </si>
  <si>
    <t>Davide Fusca</t>
  </si>
  <si>
    <t>https://www.moxfield.com/decks/wPuY6qMyFUK-xnAYBA1mhA</t>
  </si>
  <si>
    <t xml:space="preserve">1 Bind the Monster
2 Brinebarrow Intruder
4 Counterspell
3 Dispel
4 Faerie Miscreant
4 Faerie Seer
3 Harrier Strix
18 Island
4 Moon-Circuit Hacker
4 Ninja of the Deep Hours
4 Of One Mind
3 Snap
2 Snaremaster Sprite
4 Spellstutter Sprite
SIDEBOARD:
2 Annul
1 Azure Fleet Admiral
3 Bind the Monster
2 Blue Elemental Blast
4 Hydroblast
3 Steel Sabotage
</t>
  </si>
  <si>
    <t>https://www.moxfield.com/decks/RLbVASSajUKmRUFfv89z0A</t>
  </si>
  <si>
    <t xml:space="preserve">4 Brainstorm
1 Deep Analysis
1 Flood of Recollection
1 Gigadrowse
4 Hidden Strings
4 High Tide
4 Ideas Unbound
15 Island
4 Lorien Revealed
4 Merchant Scroll
1 Muddle the Mixture
4 Peer Through Depths
1 Petals of Insight
2 Pieces of the Puzzle
4 Preordain
4 Psychic Puppetry
1 Reach Through Mists
1 Stream of Thought
SIDEBOARD:
3 Blue Elemental Blast
1 Deep Analysis
3 Dispel
2 Envelop
2 Gigadrowse
1 Muddle the Mixture
3 Snap
</t>
  </si>
  <si>
    <t>https://moxfield.com/decks/b_CpSAz7u0eVHeXUrwTTDg</t>
  </si>
  <si>
    <t xml:space="preserve">2 Blood Fountain
1 Bojuka Bog
4 Cast Down
4 Cleansing Wildfire
4 Drossforge Bridge
2 Eviscerator's Insight
4 Fanatical Offering
2 Forest
4 Ichor Wellspring
3 Krark-Clan Shaman
2 Lembas
1 Makeshift Munitions
2 Mountain
2 Nihil Spellbomb
1 Nyxborn Hydra
2 Pulse of Murasa
4 Refurbished Familiar
4 Slagwoods Bridge
2 Swamp
4 Twisted Landscape
2 Vault of Whispers
4 Writhing Chrysalis
SIDEBOARD:
2 Breath Weapon
3 Duress
4 Red Elemental Blast
2 Troublemaker Ouphe
4 Weather the Storm
</t>
  </si>
  <si>
    <t>https://moxfield.com/decks/Toe7ide2W0CxDLWSPncOQw</t>
  </si>
  <si>
    <t>https://www.moxfield.com/decks/SNnYvLf3HkS89WW6wVBxTg</t>
  </si>
  <si>
    <t xml:space="preserve">3 Blood Fountain
4 Drossforge Bridge
4 Experimental Synthesizer
3 Fanatical Offering
4 Galvanic Blast
4 Glaze Fiend
4 Great Furnace
4 Ichor Wellspring
2 Jagged Barrens
3 Lightning Bolt
2 Mountain
4 Myr Enforcer
4 Reckless Fireweaver
4 Reckoner's Bargain
4 Refurbished Familiar
3 Swamp
4 Vault of Whispers
SIDEBOARD:
3 Cast into the Fire
3 Duress
2 Hunter's Blowgun
3 Krark-Clan Shaman
2 Nihil Spellbomb
2 Unexpected Fangs
</t>
  </si>
  <si>
    <t>Luca Riccardo Mantegazza</t>
  </si>
  <si>
    <t>https://moxfield.com/decks/xWz0kzdTrEy3EKcxbNfO0A</t>
  </si>
  <si>
    <t xml:space="preserve">4 Blight Mamba
4 Embiggen
3 Escape Tunnel
13 Forest
4 Glistener Elf
4 Ichorclaw Myr
4 Llanowar Augur
4 Lotus Petal
4 Might of Old Krosa
4 Mutagenic Growth
4 Rancor
4 Snakeskin Veil
4 Vines of Vastwood
SIDEBOARD:
2 Apostle's Blessing
3 Gut Shot
2 Nature's Claim
3 Ram Through
3 Scattershot Archer
2 Tamiyo's Safekeeping
</t>
  </si>
  <si>
    <t>https://www.moxfield.com/decks/miKvI64hpkC73F5jBeXX7A</t>
  </si>
  <si>
    <t xml:space="preserve">2 Blood Fountain
1 Bojuka Bog
4 Cast Down
4 Cleansing Wildfire
4 Drossforge Bridge
2 Eviscerator's Insight
4 Fanatical Offering
2 Forest
4 Ichor Wellspring
3 Krark-Clan Shaman
2 Lembas
1 Makeshift Munitions
1 Mountain
2 Nihil Spellbomb
1 Nyxborn Hydra
2 Pulse of Murasa
4 Refurbished Familiar
4 Slagwoods Bridge
3 Swamp
4 Twisted Landscape
2 Vault of Whispers
4 Writhing Chrysalis
SIDEBOARD:
2 Breath Weapon
3 Duress
2 Okiba-Gang Shinobi
3 Pyroblast
2 Troublemaker Ouphe
3 Weather the Storm
</t>
  </si>
  <si>
    <t>Luca Fiorini</t>
  </si>
  <si>
    <t>https://www.moxfield.com/decks/dxQvkO6ctUGIJ1Zoo3GWEg</t>
  </si>
  <si>
    <t xml:space="preserve">4 Chain Lightning
4 Clockwork Percussionist
4 Experimental Synthesizer
1 Fireblast
4 Galvanic Blast
4 Goblin Tomb Raider
4 Great Furnace
4 Kessig Flamebreather
3 Lava Dart
4 Lightning Bolt
14 Mountain
2 Thermo-Alchemist
4 Voldaren Epicure
4 Wrenn's Resolve
SIDEBOARD:
4 Cast into the Fire
4 Pyroblast
1 Red Elemental Blast
3 Relic of Progenitus
3 Searing Blaze
</t>
  </si>
  <si>
    <t>https://www.moxfield.com/decks/4maVc6_AdkimI5G4VJMh6w</t>
  </si>
  <si>
    <t xml:space="preserve">4 Ancient Stirrings
3 Ashnod's Altar
1 Blood Fountain
4 Candy Trail
4 Chromatic Star
1 Conduit Pylons
4 Eviscerator's Insight
4 Expedition Map
1 Forest
2 Golem Foundry
3 Ichor Wellspring
2 Myr Kinsmith
4 Myr Retriever
4 Pactdoll Terror
1 Polluted Mire
4 Prophetic Prism
2 Swamp
4 Urza's Mine
4 Urza's Power Plant
4 Urza's Tower
SIDEBOARD:
1 Ancient Grudge
2 Breath Weapon
2 Fangren Marauder
2 Last Rites
2 Nihil Spellbomb
2 Pyroblast
2 Red Elemental Blast
2 Weather the Storm
</t>
  </si>
  <si>
    <t xml:space="preserve">2 Blood Fountain
1 Bojuka Bog
4 Cast Down
4 Cleansing Wildfire
4 Drossforge Bridge
2 Eviscerator's Insight
4 Fanatical Offering
2 Forest
4 Ichor Wellspring
3 Krark-Clan Shaman
2 Lembas
1 Makeshift Munitions
2 Mountain
2 Nihil Spellbomb
1 Nyxborn Hydra
2 Pulse of Murasa
4 Refurbished Familiar
4 Slagwoods Bridge
2 Swamp
4 Twisted Landscape
2 Vault of Whispers
4 Writhing Chrysalis
SIDEBOARD:
2 Breath Weapon
3 Duress
4 Pyroblast
2 Troublemaker Ouphe
4 Weather the Storm
</t>
  </si>
  <si>
    <t>Alessandro Santo</t>
  </si>
  <si>
    <t>https://moxfield.com/decks/Xd2Cl21YTkG5C92YImgo9g</t>
  </si>
  <si>
    <t xml:space="preserve">3 Benevolent Bodyguard
1 Conduit Pylons
6 Forest
3 Gemhide Sliver
2 Generous Ent
2 Holdout Settlement
2 Lead the Stampede
3 Manor Gate
1 Masked Vandal
4 Muscle Sliver
2 Pay No Heed
7 Plains
3 Plated Sliver
4 Predatory Sliver
2 Quick Sliver
1 Radiant Grove
2 Sentinel Sliver
3 Sidewinder Sliver
4 Sinew Sliver
4 Winding Way
3 Winged Sliver
SIDEBOARD:
2 Armadillo Cloak
2 Crypt Sliver
2 Dust to Dust
3 Faerie Macabre
2 Hunter Sliver
1 Masked Vandal
3 Weather the Storm
</t>
  </si>
  <si>
    <t>https://www.moxfield.com/decks/cREmHucx10yLRDHOTrywEA</t>
  </si>
  <si>
    <t xml:space="preserve">3 Archaeomancer
2 Ghostly Flicker
4 Glacial Floodplain
4 God-Pharaoh's Faithful
4 High Tide
4 Idyllic Beachfront
10 Island
4 Lorien Revealed
1 Lose Focus
1 Merchant Scroll
1 Mortuary Mire
4 Mulldrifter
2 Murmuring Mystic
4 Preordain
2 Prohibit
3 Sea Gate Oracle
4 Snap
4 Sunscape Familiar
SIDEBOARD:
2 Blue Elemental Blast
1 Circle of Protection: Blue
3 Dust to Dust
2 Hydroblast
3 Negate
2 Standard Bearer
2 Thraben Charm
</t>
  </si>
  <si>
    <t>Alessandro Piraccini</t>
  </si>
  <si>
    <t>https://www.moxfield.com/decks/k6NEn_4iuU6zhR0rP10aBA</t>
  </si>
  <si>
    <t xml:space="preserve">4 Black Mage's Rod
2 Blood Fountain
4 Drossforge Bridge
4 Eviscerator's Insight
4 Fanatical Offering
4 Galvanic Blast
3 Great Furnace
4 Ichor Wellspring
3 Krark-Clan Shaman
2 Lembas
1 Makeshift Munitions
2 Mountain
2 Nihil Spellbomb
4 Pactdoll Terror
4 Refurbished Familiar
3 Swamp
2 Toxin Analysis
4 Twisted Landscape
4 Vault of Whispers
SIDEBOARD:
4 Cast into the Fire
4 Duress
1 Krark-Clan Shaman
4 Pyroblast
2 Toxin Analysis
</t>
  </si>
  <si>
    <t>https://moxfield.com/decks/hqhlrNfeUUuwqDkpMVwQ0w</t>
  </si>
  <si>
    <t xml:space="preserve">4 Chain Lightning
4 Clockwork Percussionist
4 Experimental Synthesizer
4 Galvanic Blast
4 Goblin Tomb Raider
4 Great Furnace
4 Kessig Flamebreather
3 Lava Dart
4 Lightning Bolt
14 Mountain
2 Reckless Impulse
2 Thermo-Alchemist
4 Voldaren Epicure
3 Wrenn's Resolve
SIDEBOARD:
4 Cast into the Fire
4 Pyroblast
1 Red Elemental Blast
3 Relic of Progenitus
3 Searing Blaze
</t>
  </si>
  <si>
    <t>Giovanni Caligari</t>
  </si>
  <si>
    <t>https://www.moxfield.com/decks/eleHXcSFaEqBi87ouUxLEw</t>
  </si>
  <si>
    <t xml:space="preserve">3 Brinebarrow Intruder
4 Counterspell
3 Dispel
4 Faerie Miscreant
4 Faerie Seer
3 Harrier Strix
4 Moon-Circuit Hacker
4 Ninja of the Deep Hours
4 Of One Mind
3 Snap
2 Snaremaster Sprite
18 Snow-Covered Island
4 Spellstutter Sprite
SIDEBOARD:
2 Annul
4 Bind the Monster
4 Blue Elemental Blast
2 Hydroblast
3 Steel Sabotage
</t>
  </si>
  <si>
    <t>Carlotta Lagomarsini</t>
  </si>
  <si>
    <t>https://www.moxfield.com/decks/zpjcMkKz1k-arfXXJNViTg</t>
  </si>
  <si>
    <t xml:space="preserve">4 Annoyed Altisaur
4 Arbor Elf
4 Avenging Hunter
4 Boarding Party
4 Eldrazi Repurposer
15 Forest
4 Jewel Thief
4 Malevolent Rumble
2 Mountain
2 Nyxborn Hydra
1 Oliphaunt
4 Utopia Sprawl
4 Wild Growth
4 Writhing Chrysalis
SIDEBOARD:
3 Breath Weapon
2 Cast into the Fire
4 Deglamer
2 Relic of Progenitus
4 Weather the Storm
</t>
  </si>
  <si>
    <t>https://www.moxfield.com/decks/LgJ1YB7ARUO63h9ri_ih4A</t>
  </si>
  <si>
    <t xml:space="preserve">4 Chain Lightning
4 Clockwork Percussionist
4 Experimental Synthesizer
4 Galvanic Blast
4 Goblin Tomb Raider
4 Great Furnace
4 Kessig Flamebreather
3 Lava Dart
4 Lightning Bolt
15 Mountain
4 Reckless Impulse
2 Thermo-Alchemist
4 Voldaren Epicure
1 Wrenn's Resolve
SIDEBOARD:
4 Cast into the Fire
4 Pyroblast
1 Red Elemental Blast
4 Relic of Progenitus
2 Tectonic Hazard
</t>
  </si>
  <si>
    <t>https://moxfield.com/decks/usYCXMBUn0SfJKdZixrEPg</t>
  </si>
  <si>
    <t xml:space="preserve">4 Brainstorm
1 Deep Analysis
2 Flood of Recollection
1 Gigadrowse
4 Hidden Strings
4 High Tide
4 Ideas Unbound
15 Island
4 Lorien Revealed
4 Merchant Scroll
4 Peer Through Depths
1 Petals of Insight
2 Pieces of the Puzzle
4 Preordain
4 Psychic Puppetry
1 Reach Through Mists
1 Stream of Thought
SIDEBOARD:
3 Augur of Bolas
2 Dispel
2 Gigadrowse
3 Hydroblast
2 Muddle the Mixture
3 Snap
</t>
  </si>
  <si>
    <t>Tullio Gaglione</t>
  </si>
  <si>
    <t>https://www.moxfield.com/decks/93RXHKtmO02xflZQVzWD-g</t>
  </si>
  <si>
    <t xml:space="preserve">1 Ashnod's Altar
2 Blood Fountain
1 Bojuka Bog
2 Cast Down
4 Cleansing Wildfire
4 Drossforge Bridge
2 Eviscerator's Insight
2 Evolution Witness
4 Fanatical Offering
2 Forest
4 Ichor Wellspring
2 Iron Apprentice
2 Krark-Clan Shaman
1 Makeshift Munitions
1 Mountain
2 Nihil Spellbomb
4 Pactdoll Terror
4 Refurbished Familiar
4 Slagwoods Bridge
3 Swamp
4 Twisted Landscape
1 Vault of Whispers
4 Writhing Chrysalis
SIDEBOARD:
1 Krark-Clan Shaman
2 Last Rites
1 Pyroblast
3 Red Elemental Blast
2 Toxin Analysis
2 Troublemaker Ouphe
4 Weather the Storm
</t>
  </si>
  <si>
    <t>Luka Padežanin</t>
  </si>
  <si>
    <t>https://www.moxfield.com/decks/-QpJ4XBMkkS1R0bsk8injQ</t>
  </si>
  <si>
    <t xml:space="preserve">3 Azorius Guildgate
4 Basilisk Gate
4 Brainstorm
4 Citadel Gate
4 Counterspell
2 Deep Analysis
1 Dispel
2 Guardian of the Guildpact
2 Heap Gate
1 Idyllic Beachfront
3 Island
4 Journey to Nowhere
2 Lorien Revealed
2 Outlaw Medic
4 Prismatic Strands
4 Sacred Cat
4 Sea Gate
2 Spell Pierce
4 Squadron Hawk
4 The Modern Age
SIDEBOARD:
2 Blighted Agent
2 Breath Weapon
3 Dispel
4 Dust to Dust
2 Standard Bearer
2 Thraben Charm
</t>
  </si>
  <si>
    <t>Alessandro Monti</t>
  </si>
  <si>
    <t>https://www.moxfield.com/decks/RZFm3XrwDEKCR5GNK-4oPw</t>
  </si>
  <si>
    <t xml:space="preserve">4 Black Mage's Rod
2 Blood Fountain
2 Bojuka Bog
4 Cast Down
2 Cornered by Black Mages
2 Crypt Rats
3 Eviscerator's Insight
4 Fanatical Offering
2 Golgari Rot Farm
1 Haunted Mire
4 Ichor Wellspring
4 Khalni Garden
2 Nihil Spellbomb
2 Pactdoll Terror
2 Pulse of Murasa
4 Refurbished Familiar
2 Snuff Out
6 Swamp
2 Troll of Khazad-dum
2 Troublemaker Ouphe
4 Vault of Whispers
SIDEBOARD:
1 Crypt Incursion
1 Crypt Rats
2 Drown in Sorrow
4 Duress
2 Okiba-Gang Shinobi
1 Troublemaker Ouphe
4 Weather the Storm
</t>
  </si>
  <si>
    <t>https://moxfield.com/decks/m4MzCBNbCkazjEHE4pC41g</t>
  </si>
  <si>
    <t xml:space="preserve">1 Blood Fountain
4 Cast Down
4 Cleansing Wildfire
4 Drossforge Bridge
2 Eviscerator's Insight
4 Fanatical Offering
2 Forest
3 Galvanic Blast
1 Heritage Reclamation
3 Ichor Wellspring
3 Lembas
1 Mountain
2 Nihil Spellbomb
3 Pactdoll Terror
1 Pulse of Murasa
4 Refurbished Familiar
4 Slagwoods Bridge
2 Suplex
3 Swamp
4 Twisted Landscape
2 Vault of Whispers
4 Writhing Chrysalis
SIDEBOARD:
2 Breath Weapon
1 Crypt Incursion
2 Duress
1 Heritage Reclamation
2 Okiba-Gang Shinobi
2 Pyroblast
2 Red Elemental Blast
3 Weather the Storm
</t>
  </si>
  <si>
    <t>Mirko Bonazza</t>
  </si>
  <si>
    <t>https://www.moxfield.com/decks/LUSLuAnbc0mK7_THRwqADg</t>
  </si>
  <si>
    <t xml:space="preserve">3 Chain Lightning
4 Clockwork Percussionist
4 Fiery Temper
3 Fireblast
4 Grab the Prize
4 Guttersnipe
4 Highway Robbery
4 Kessig Flamebreather
4 Lava Dart
4 Lightning Bolt
18 Mountain
4 Voldaren Epicure
SIDEBOARD:
3 Breath Weapon
4 Pyroblast
3 Raze
2 Red Elemental Blast
3 Relic of Progenitus
</t>
  </si>
  <si>
    <t>Giovanni Togni</t>
  </si>
  <si>
    <t>https://moxfield.com/decks/jOMlADDB_EuQgHDwF1rGNw</t>
  </si>
  <si>
    <t xml:space="preserve">4 Alms of the Vein
1 Bojuka Bog
4 Faithless Looting
4 Fiery Temper
4 Grab the Prize
3 Highway Robbery
4 Jagged Barrens
4 Kitchen Imp
2 Lava Dart
4 Lightning Bolt
8 Mountain
2 Rakdos Carnarium
2 Razortrap Gorge
4 Sneaky Snacker
1 Stormshriek Feral
2 Swamp
3 Vampire's Kiss
4 Voldaren Epicure
SIDEBOARD:
3 Duress
2 Extract a Confession
2 Nihil Spellbomb
3 Pyroblast
3 Smash to Smithereens
2 Tectonic Hazard
</t>
  </si>
  <si>
    <t>Marco Sorrentino</t>
  </si>
  <si>
    <t>https://www.moxfield.com/decks/VQNrbyA2UkGdCLqkSwLJmQ</t>
  </si>
  <si>
    <t xml:space="preserve">4 Brainstorm
4 Counterspell
4 Cryptic Serpent
3 Deem Inferior
4 Delver of Secrets
1 Dispel
4 Frantic Inventory
16 Island
4 Lorien Revealed
4 Mental Note
2 Ponder
1 Sleep of the Dead
1 Spell Pierce
4 Thought Scour
4 Tolarian Terror
SIDEBOARD:
2 Annul
2 Blue Elemental Blast
1 Dispel
3 Gut Shot
4 Hydroblast
2 Murmuring Mystic
1 Sleep of the Dead
</t>
  </si>
  <si>
    <t>https://www.moxfield.com/decks/ox11cP2zV0iKCO5KOX4ghw</t>
  </si>
  <si>
    <t xml:space="preserve">4 Alms of the Vein
1 Bojuka Bog
4 Drossforge Bridge
4 Faithless Looting
4 Fiery Temper
4 Galvanic Blast
4 Grab the Prize
4 Great Furnace
1 Highway Robbery
4 Jagged Barrens
4 Kitchen Imp
4 Lightning Bolt
2 Mountain
1 Rakdos Carnarium
4 Sneaky Snacker
4 Vampire's Kiss
3 Vault of Whispers
4 Voldaren Epicure
SIDEBOARD:
1 Breath Weapon
3 Cast into the Fire
3 Duress
3 Lightning Axe
2 Nihil Spellbomb
3 Pyroblast
</t>
  </si>
  <si>
    <t>Giulio Zorzi</t>
  </si>
  <si>
    <t>https://www.moxfield.com/decks/tWWy5rYvwE6prOAJqjdvPA</t>
  </si>
  <si>
    <t xml:space="preserve">2 Archaeomancer
3 Augur of Bolas
4 Cleansing Wildfire
4 Counterspell
1 Destroy Evil
2 Dispel
3 Ephemerate
1 Glacial Floodplain
2 Lightning Bolt
4 Lorien Revealed
3 Mulldrifter
2 Murmuring Mystic
2 Perilous Landscape
4 Preordain
4 Rustvale Bridge
4 Silverbluff Bridge
2 Skred
6 Snow-Covered Island
1 Snow-Covered Mountain
1 Snow-Covered Plains
2 Suplex
2 Union of the Third Path
1 Volatile Fjord
SIDEBOARD:
2 Cast into the Fire
2 Crimson Fleet Commodore
1 Dispel
2 Envelop
4 Hydroblast
4 Pyroblast
</t>
  </si>
  <si>
    <t>Marco Gallo</t>
  </si>
  <si>
    <t>https://www.moxfield.com/decks/DbPUlT0_QUKH_FdIo1QQHQ</t>
  </si>
  <si>
    <t xml:space="preserve">2 Annoyed Altisaur
4 Arbor Elf
4 Avenging Hunter
4 Boarding Party
4 Eldrazi Repurposer
13 Forest
2 Jewel Thief
2 Malevolent Rumble
3 Mountain
4 Mwonvuli Acid-Moss
2 Sagu Wildling
4 Thermokarst
4 Utopia Sprawl
3 Wild Growth
1 Wooded Ridgeline
4 Writhing Chrysalis
SIDEBOARD:
3 Breath Weapon
2 Cast into the Fire
4 Deglamer
3 Feed the Clan
3 Relic of Progenitus
</t>
  </si>
  <si>
    <t>Mattia Stifanelli</t>
  </si>
  <si>
    <t>https://www.moxfield.com/decks/v5Ya6z_3-0-JxRfN5yvVmg</t>
  </si>
  <si>
    <t>https://moxfield.com/decks/2lJrCfx4q0mpS_17D-VsIQ</t>
  </si>
  <si>
    <t xml:space="preserve">4 Brainstorm
1 Deep Analysis
1 Flood of Recollection
1 Gigadrowse
2 Hidden Strings
4 High Tide
4 Ideas Unbound
15 Island
4 Lorien Revealed
4 Merchant Scroll
1 Muddle the Mixture
4 Peer Through Depths
1 Petals of Insight
2 Pieces of the Puzzle
4 Preordain
4 Psychic Puppetry
2 Reach Through Mists
2 Stream of Thought
SIDEBOARD:
4 Blue Elemental Blast
3 Dispel
2 Gigadrowse
1 Muddle the Mixture
2 Murmuring Mystic
3 Snap
</t>
  </si>
  <si>
    <t>Joseph Siciliano</t>
  </si>
  <si>
    <t>https://www.moxfield.com/decks/hCyS1SF3r0uJNfRAlJPy_Q</t>
  </si>
  <si>
    <t>https://www.moxfield.com/decks/HW5kum_Rbk2OusIwkkExcw</t>
  </si>
  <si>
    <t xml:space="preserve">3 Ashnod's Altar
1 Blood Fountain
4 Candy Trail
4 Chromatic Star
2 Conduit Pylons
1 Crop Rotation
4 Eviscerator's Insight
4 Expedition Map
2 Fanatical Offering
3 Golem Foundry
2 Ichor Wellspring
1 Myr Kinsmith
4 Myr Retriever
4 Pactdoll Terror
4 Prophetic Prism
3 Swamp
4 Urza's Mine
4 Urza's Power Plant
4 Urza's Tower
2 Weather the Storm
SIDEBOARD:
1 Ancient Grudge
2 Breath Weapon
2 Fangren Marauder
2 Last Rites
2 Nihil Spellbomb
4 Red Elemental Blast
1 Scattershot
1 Weather the Storm
</t>
  </si>
  <si>
    <t>https://www.moxfield.com/decks/uUZ82O8FcEy5ZE2u-i8Hew</t>
  </si>
  <si>
    <t>Goran Zic</t>
  </si>
  <si>
    <t>https://moxfield.com/decks/uC-bJZbOFUSlngCk55rF-Q</t>
  </si>
  <si>
    <t xml:space="preserve">4 Alms of the Vein
1 Bojuka Bog
2 Chain Lightning
1 End the Festivities
4 Faithless Looting
4 Fiery Temper
4 Grab the Prize
2 Highway Robbery
4 Jagged Barrens
4 Kitchen Imp
4 Lightning Bolt
7 Mountain
2 Rakdos Carnarium
2 Razortrap Gorge
4 Sneaky Snacker
3 Swamp
4 Vampire's Kiss
4 Voldaren Epicure
SIDEBOARD:
2 Cast into the Fire
2 Contaminated Ground
3 Duress
1 Electrickery
2 Extract a Confession
2 Nihil Spellbomb
3 Pyroblast
</t>
  </si>
  <si>
    <t>Luca Privitera</t>
  </si>
  <si>
    <t>https://www.moxfield.com/decks/J5DBhxYjp0a7Ve71BiK_PQ</t>
  </si>
  <si>
    <t xml:space="preserve">4 Alms of the Vein
1 Bojuka Bog
2 Chain Lightning
4 Faithless Looting
4 Fiery Temper
4 Grab the Prize
2 Highway Robbery
4 Jagged Barrens
4 Kitchen Imp
4 Lightning Bolt
7 Mountain
2 Rakdos Carnarium
2 Razortrap Gorge
4 Sneaky Snacker
1 Stormshriek Feral
3 Swamp
4 Vampire's Kiss
4 Voldaren Epicure
SIDEBOARD:
2 Cast into the Fire
2 Contaminated Ground
2 Duress
2 Extract a Confession
2 Nihil Spellbomb
3 Pyroblast
2 Smash to Smithereens
</t>
  </si>
  <si>
    <t>https://www.moxfield.com/decks/2eDxiA2WtkuKk3i8winpXA</t>
  </si>
  <si>
    <t xml:space="preserve">4 Burning-Tree Emissary
4 Clockwork Percussionist
4 Experimental Synthesizer
4 Galvanic Blast
2 Gingerbrute
4 Goblin Bushwhacker
4 Goblin Tomb Raider
4 Great Furnace
4 Lightning Bolt
14 Mountain
4 Rally at the Hornburg
4 Reckless Impulse
4 Voldaren Epicure
SIDEBOARD:
4 End the Festivities
1 Flaring Pain
4 Pyroblast
2 Red Elemental Blast
1 Relic of Progenitus
2 Smash to Smithereens
1 Wrenn's Resolve
</t>
  </si>
  <si>
    <t>Carlo Benetazzo</t>
  </si>
  <si>
    <t>https://www.moxfield.com/decks/yReqtny2XUatLCL8jWqNAg</t>
  </si>
  <si>
    <t xml:space="preserve">4 Brainstorm
2 Cast Down
3 Contaminated Aquifer
4 Counterspell
3 Cryptic Serpent
3 Deep Analysis
1 Dispel
2 Gurmag Angler
2 Ice Tunnel
11 Island
4 Lorien Revealed
3 Mental Note
1 Nihil Spellbomb
3 Ponder
3 Snuff Out
2 Spell Pierce
4 Thought Scour
4 Tolarian Terror
1 Unexpected Fangs
SIDEBOARD:
2 Annul
1 Dispel
1 Envelop
4 Hydroblast
2 Murmuring Mystic
1 Nihil Spellbomb
3 Steel Sabotage
1 Unexpected Fangs
</t>
  </si>
  <si>
    <t>https://www.moxfield.com/decks/453q-t7RWEuVJq77XKxU9A</t>
  </si>
  <si>
    <t xml:space="preserve">2 Chain Lightning
3 Faithless Looting
4 Fiery Temper
3 Fireblast
4 Grab the Prize
2 Guttersnipe
4 Highway Robbery
4 Kessig Flamebreather
4 Lava Dart
4 Lightning Bolt
18 Mountain
4 Sneaky Snacker
4 Voldaren Epicure
SIDEBOARD:
3 Cast into the Fire
4 Pyroblast
3 Red Elemental Blast
2 Searing Blaze
3 Smash to Smithereens
</t>
  </si>
  <si>
    <t xml:space="preserve">4 Alms of the Vein
1 Bojuka Bog
1 Chain Lightning
1 End the Festivities
4 Faithless Looting
4 Fiery Temper
4 Grab the Prize
3 Highway Robbery
4 Jagged Barrens
4 Kitchen Imp
4 Lightning Bolt
8 Mountain
2 Rakdos Carnarium
2 Razortrap Gorge
4 Sneaky Snacker
2 Swamp
4 Vampire's Kiss
4 Voldaren Epicure
SIDEBOARD:
1 Ashes to Ashes
4 Cast into the Fire
1 Crypt Incursion
1 Electrickery
2 Extract a Confession
2 Nihil Spellbomb
4 Pyroblast
</t>
  </si>
  <si>
    <t>Michele Gasperi</t>
  </si>
  <si>
    <t>https://www.moxfield.com/decks/H3bGX800r0CvsRCCCEEZcA</t>
  </si>
  <si>
    <t xml:space="preserve">4 Brainstorm
4 Counterspell
4 Cryptic Serpent
3 Deem Inferior
4 Delver of Secrets
2 Force Spike
16 Island
4 Lorien Revealed
4 Mental Note
3 Ponder
2 Sleep of the Dead
2 Spell Pierce
4 Thought Scour
4 Tolarian Terror
SIDEBOARD:
4 Annul
3 Blue Elemental Blast
3 Gut Shot
4 Hydroblast
1 Murmuring Mystic
</t>
  </si>
  <si>
    <t>Davide Caviglia</t>
  </si>
  <si>
    <t>https://www.moxfield.com/decks/H5-iMdBT5U2ItJA4rM6idA</t>
  </si>
  <si>
    <t xml:space="preserve">4 Alms of the Vein
1 Bojuka Bog
2 Chain Lightning
1 End the Festivities
4 Faithless Looting
4 Fiery Temper
4 Grab the Prize
2 Highway Robbery
4 Jagged Barrens
4 Kitchen Imp
4 Lightning Bolt
8 Mountain
1 Rakdos Carnarium
3 Razortrap Gorge
4 Sneaky Snacker
2 Swamp
4 Vampire's Kiss
4 Voldaren Epicure
SIDEBOARD:
3 Duress
2 End the Festivities
2 Extract a Confession
2 Nihil Spellbomb
2 Pyroblast
2 Red Elemental Blast
2 Smash to Smithereens
</t>
  </si>
  <si>
    <t>https://www.moxfield.com/decks/zUfXBWL_3UafdWXIdbwWFQ</t>
  </si>
  <si>
    <t xml:space="preserve">2 Brinebarrow Intruder
4 Counterspell
1 Dispel
4 Faerie Miscreant
4 Faerie Seer
2 Harrier Strix
1 Humbling Elder
17 Island
1 Lonely Sandbar
4 Moon-Circuit Hacker
4 Ninja of the Deep Hours
4 Of One Mind
4 Snap
2 Snaremaster Sprite
2 Spell Pierce
4 Spellstutter Sprite
SIDEBOARD:
2 Annul
3 Blue Elemental Blast
2 Echoing Truth
2 Hydroblast
2 Tormod's Crypt
2 Unable to Scream
2 Weakstone's Subjugation
</t>
  </si>
  <si>
    <t>https://moxfield.com/decks/N9eX5h9MH02Xk4FrY_ARlA</t>
  </si>
  <si>
    <t xml:space="preserve">4 Balustrade Spy
1 Cauldron Familiar
3 Commune with Beavers
4 Conjurer's Bauble
1 Crawl from the Cellar
2 Dimir House Guard
1 Dispel
1 Dread Return
1 Dregscape Zombie
4 Elven Farsight
2 Forest
2 Gatecreeper Vine
4 Generous Ent
1 Jack-o'-Lantern
4 Land Grant
2 Lotleth Giant
4 Many Partings
3 Masked Vandal
1 Mountain
1 Rust
4 Sagu Wildling
4 Sakura-Tribe Elder
2 Swamp
2 Troll of Khazad-dum
4 Writhing Chrysalis
SIDEBOARD:
3 Cast Down
2 Exhume
1 Flaring Pain
1 Forest
3 Healer of the Glade
1 Masked Vandal
4 Mesmeric Fiend
</t>
  </si>
  <si>
    <t>Filip Skórnicki</t>
  </si>
  <si>
    <t>https://www.moxfield.com/decks/izpTMQK1PEar5oCx5hRMjQ</t>
  </si>
  <si>
    <t xml:space="preserve">1 Bind the Monster
4 Brinebarrow Intruder
4 Counterspell
3 Dispel
4 Faerie Miscreant
4 Faerie Seer
3 Harrier Strix
18 Island
4 Moon-Circuit Hacker
4 Ninja of the Deep Hours
4 Of One Mind
2 Snap
1 Snaremaster Sprite
4 Spellstutter Sprite
SIDEBOARD:
1 Annul
3 Bind the Monster
4 Blue Elemental Blast
1 Dispel
2 Hydroblast
4 Steel Sabotage
</t>
  </si>
  <si>
    <t>pietro laudati</t>
  </si>
  <si>
    <t>https://www.moxfield.com/decks/MyJlq7BJcESyOHwQnwFw2Q</t>
  </si>
  <si>
    <t xml:space="preserve">1 Azure Fleet Admiral
2 Bountiful Landscape
4 Brainstorm
4 Counterspell
2 Crimson Fleet Commodore
1 Dispel
2 Dreams of Laguna
1 Essence Scatter
2 Fiery Cannonade
3 Galvanic Discharge
4 Lorien Revealed
3 Murmuring Mystic
4 Ponder
4 Skred
9 Snow-Covered Island
3 Snow-Covered Mountain
2 Spell Pierce
1 Suplex
4 Tolarian Terror
4 Volatile Fjord
SIDEBOARD:
1 Annul
1 Blue Elemental Blast
2 Campfire
2 Cast into the Fire
1 Envelop
2 Hydroblast
4 Pyroblast
2 Relic of Progenitus
</t>
  </si>
  <si>
    <t xml:space="preserve">1 Bind the Monster
3 Brinebarrow Intruder
4 Counterspell
4 Faerie Miscreant
4 Faerie Seer
2 Harrier Strix
18 Island
4 Moon-Circuit Hacker
4 Ninja of the Deep Hours
4 Of One Mind
2 Seal of Removal
4 Snap
2 Snaremaster Sprite
4 Spellstutter Sprite
SIDEBOARD:
4 Annul
2 Bind the Monster
4 Blue Elemental Blast
2 Dispel
3 Tormod's Crypt
</t>
  </si>
  <si>
    <t>Nicola Mingione</t>
  </si>
  <si>
    <t>https://www.moxfield.com/decks/9Xs9H4zF4UqaUo25w45mug</t>
  </si>
  <si>
    <t>lorenzo guerriero</t>
  </si>
  <si>
    <t>https://www.moxfield.com/decks/6pfjzgAvBU6Hs_lmnw8zmQ</t>
  </si>
  <si>
    <t>francesco penone</t>
  </si>
  <si>
    <t>https://www.moxfield.com/decks/7U3Stw884k-ww-_iC-L9oA</t>
  </si>
  <si>
    <t xml:space="preserve">1 Bojuka Bog
4 Brainstorm
4 Cast Down
4 Contaminated Aquifer
4 Counterspell
2 Deep Analysis
2 Dispel
1 Extract a Confession
2 Gurmag Angler
1 Ice Tunnel
10 Island
4 Lorien Revealed
3 Mental Note
2 Ponder
4 Sneaky Snacker
2 Snuff Out
4 Thought Scour
4 Tolarian Terror
2 Unexpected Fangs
SIDEBOARD:
3 Annul
2 Arms of Hadar
4 Blue Elemental Blast
1 Extract a Confession
2 Mind Extraction
2 Nihil Spellbomb
1 Unexpected Fangs
</t>
  </si>
  <si>
    <t>Enrico Ruggeri</t>
  </si>
  <si>
    <t>https://www.moxfield.com/decks/OPpeaF-AIUGh-NxepWbo4A</t>
  </si>
  <si>
    <t xml:space="preserve">2 Chain Lightning
4 Faithless Looting
4 Fiery Temper
3 Fireblast
4 Grab the Prize
3 Guttersnipe
4 Highway Robbery
4 Kessig Flamebreather
4 Lava Dart
4 Lightning Bolt
2 Manamorphose
18 Mountain
4 Sneaky Snacker
SIDEBOARD:
3 Campfire
3 Electrickery
4 Pyroblast
2 Red Elemental Blast
3 Smash to Smithereens
</t>
  </si>
  <si>
    <t>https://www.moxfield.com/decks/Dyx9RScfOEO-FVWbLYHagQ</t>
  </si>
  <si>
    <t xml:space="preserve">1 Deep Analysis
1 Gigadrowse
4 Hidden Strings
4 High Tide
4 Ideas Unbound
15 Island
4 Lorien Revealed
4 Merchant Scroll
1 Muddle the Mixture
4 Peer Through Depths
1 Petals of Insight
3 Pieces of the Puzzle
4 Ponder
4 Preordain
4 Psychic Puppetry
2 Stream of Thought
SIDEBOARD:
2 Dispel
3 Gigadrowse
3 Hydroblast
3 Muddle the Mixture
4 Snap
</t>
  </si>
  <si>
    <t>Alessio Benedetti</t>
  </si>
  <si>
    <t>https://www.moxfield.com/decks/MAez0L37U0ue17gTpGIvPA</t>
  </si>
  <si>
    <t xml:space="preserve">1 Acorn Harvest
3 Circle of the Land Druid
2 Conduit Pylons
4 Dread Return
4 Exhume
6 Forest
4 Generous Ent
1 Geothermal Bog
2 Gnaw to the Bone
1 Haunted Mire
4 Lotleth Giant
4 Malevolent Rumble
4 Satyr Wayfinder
4 Scrapwork Mutt
4 Stinkweed Imp
3 Swamp
4 Town Greeter
4 Troll of Khazad-dum
1 Wooded Ridgeline
SIDEBOARD:
1 Acorn Harvest
4 Ancient Grudge
1 Flaring Pain
2 Gnaw to the Bone
4 Mesmeric Fiend
3 Rotten Reunion
</t>
  </si>
  <si>
    <t>Kristijan Kondić</t>
  </si>
  <si>
    <t>https://www.moxfield.com/decks/rBwH2h_az06Er5bgIJoUMQ</t>
  </si>
  <si>
    <t xml:space="preserve">1 Brainstorm
1 Deep Analysis
2 Flood of Recollection
4 Hidden Strings
4 High Tide
4 Ideas Unbound
13 Island
1 Lonely Sandbar
4 Lorien Revealed
1 Lotus Petal
4 Merchant Scroll
4 Peer Through Depths
1 Petals of Insight
2 Pieces of the Puzzle
4 Ponder
4 Preordain
4 Psychic Puppetry
1 Stream of Thought
1 Toils of Night and Day
SIDEBOARD:
1 Deep Analysis
2 Dispel
2 Envelop
3 Gigadrowse
3 Hydroblast
1 Muddle the Mixture
3 Snap
</t>
  </si>
  <si>
    <t>https://moxfield.com/decks/9NxcPV7jiUm6MmlFIce08A</t>
  </si>
  <si>
    <t xml:space="preserve">4 Alms of the Vein
4 Black Mage's Rod
2 Chain Lightning
1 Demand Answers
4 Faithless Looting
4 Fiery Temper
3 Grab the Prize
2 Highway Robbery
4 Jagged Barrens
4 Kitchen Imp
4 Lightning Bolt
7 Mountain
2 Rakdos Carnarium
2 Razortrap Gorge
3 Sneaky Snacker
4 Swamp
3 Vampire's Kiss
3 Voldaren Epicure
SIDEBOARD:
2 Cast Down
2 Cast into the Fire
2 Contaminated Ground
3 Duress
2 Nihil Spellbomb
1 Pyroblast
1 Red Elemental Blast
2 Smash to Smithereens
</t>
  </si>
  <si>
    <t>Zakaria Ouyachchou</t>
  </si>
  <si>
    <t>https://moxfield.com/decks/1hRSOOxvNkeFs3TsGsdAcw</t>
  </si>
  <si>
    <t xml:space="preserve">4 Alms of the Vein
4 Black Mage's Rod
1 Bojuka Bog
1 Demand Answers
3 Faithless Looting
3 Fiery Temper
4 Galvanic Blast
3 Grab the Prize
2 Highway Robbery
4 Jagged Barrens
4 Kitchen Imp
4 Lightning Bolt
8 Mountain
1 Rakdos Carnarium
2 Razortrap Gorge
3 Sneaky Snacker
2 Swamp
4 Vampire's Kiss
3 Voldaren Epicure
SIDEBOARD:
2 Breath Weapon
2 Cast into the Fire
2 Duress
2 Extract a Confession
2 Nihil Spellbomb
3 Pyroblast
2 Smash to Smithereens
</t>
  </si>
  <si>
    <t>https://moxfield.com/decks/Yyg-GU0ho0yILE7-jYH_Fw</t>
  </si>
  <si>
    <t xml:space="preserve">4 Chain Lightning
4 Fireblast
3 Flame Rift
4 Guttersnipe
4 Kessig Flamebreather
4 Lava Dart
4 Lava Spike
4 Lightning Bolt
18 Mountain
2 Reckless Impulse
1 Rift Bolt
4 Skewer the Critics
4 Wrenn's Resolve
SIDEBOARD:
2 Cast into the Fire
3 End the Festivities
4 Pyroblast
2 Rift Bolt
4 Smash to Smithereens
</t>
  </si>
  <si>
    <t>https://moxfield.com/decks/flnK1xM8j0Ow_ua44osPhQ</t>
  </si>
  <si>
    <t xml:space="preserve">4 Burning-Tree Emissary
3 Chain Lightning
4 Clockwork Percussionist
3 Experimental Synthesizer
4 Galvanic Blast
4 Goblin Bushwhacker
4 Goblin Tomb Raider
4 Great Furnace
4 Lightning Bolt
14 Mountain
4 Rally at the Hornburg
4 Voldaren Epicure
4 Wrenn's Resolve
SIDEBOARD:
4 Pyroblast
3 Raze
2 Relic of Progenitus
3 Smash to Smithereens
3 Tectonic Hazard
</t>
  </si>
  <si>
    <t>Fran družinec</t>
  </si>
  <si>
    <t>https://moxfield.com/decks/7DH_q9HMXkG1AEaehgAEww</t>
  </si>
  <si>
    <t xml:space="preserve">3 Ashnod's Altar
1 Blood Fountain
1 Bojuka Bog
4 Candy Trail
4 Chromatic Star
2 Conduit Pylons
2 Crop Rotation
1 Energy Refractor
3 Eviscerator's Insight
3 Expedition Map
3 Fanatical Offering
4 Ichor Wellspring
2 Krark-Clan Shaman
1 Myr Kinsmith
4 Myr Retriever
4 Pactdoll Terror
4 Prophetic Prism
2 Swamp
4 Urza's Mine
4 Urza's Power Plant
4 Urza's Tower
SIDEBOARD:
1 Ancient Grudge
2 Fangren Marauder
3 Last Rites
1 Nihil Spellbomb
1 Pyroblast
3 Red Elemental Blast
2 Scattershot
2 Weather the Storm
</t>
  </si>
  <si>
    <t>https://www.moxfield.com/decks/H_7yg5CxpEy2j_77spifHg</t>
  </si>
  <si>
    <t xml:space="preserve">14 Mountain
4 Galvanic Blast
4 Great Furnace
4 Lightning Bolt
4 Chain Lightning
4 Kessig Flamebreather
4 Goblin Tomb Raider
4 Voldaren Epicure
4 Reckless Impulse
4 Clockwork Percussionist
3 Thermo-Alchemist
2 Lava Dart
1 Fireblast
4 Experimental Synthesizer
SIDEBOARD:
4 Pyroblast
4 Relic of Progenitus
4 Cast into the Fire
3 End the Festivities
</t>
  </si>
  <si>
    <t>Luigi Garziano</t>
  </si>
  <si>
    <t>https://www.moxfield.com/decks/lDZMfuvowki0miK06aUDuw</t>
  </si>
  <si>
    <t xml:space="preserve">2 Blood Fountain
1 Bojuka Bog
4 Cast Down
4 Cleansing Wildfire
4 Drossforge Bridge
2 Eviscerator's Insight
4 Fanatical Offering
2 Forest
4 Ichor Wellspring
3 Krark-Clan Shaman
2 Lembas
1 Makeshift Munitions
1 Mountain
2 Nihil Spellbomb
1 Nyxborn Hydra
2 Pulse of Murasa
4 Refurbished Familiar
4 Slagwoods Bridge
3 Swamp
4 Twisted Landscape
2 Vault of Whispers
4 Writhing Chrysalis
SIDEBOARD:
2 Breath Weapon
3 Duress
2 Okiba-Gang Shinobi
4 Pyroblast
1 Troublemaker Ouphe
3 Weather the Storm
</t>
  </si>
  <si>
    <t>Lorenzo Schettino</t>
  </si>
  <si>
    <t>https://www.moxfield.com/decks/BzNXiQEHmUaKGScZ-TlfQA</t>
  </si>
  <si>
    <t xml:space="preserve">4 Chain Lightning
4 Clockwork Percussionist
4 Experimental Synthesizer
4 Galvanic Blast
4 Goblin Tomb Raider
4 Great Furnace
4 Kessig Flamebreather
4 Lava Dart
4 Lightning Bolt
14 Mountain
4 Reckless Impulse
4 Voldaren Epicure
2 Wrenn's Resolve
SIDEBOARD:
3 Cast into the Fire
4 Pyroblast
2 Red Elemental Blast
2 Searing Blaze
4 Suplex
</t>
  </si>
  <si>
    <t>https://www.moxfield.com/decks/HXgRzpMI1EibNC3OpeGkRw</t>
  </si>
  <si>
    <t xml:space="preserve">1 Ancient Den
4 Black Mage's Rod
1 Bojuka Bog
4 Cleansing Wildfire
4 Drossforge Bridge
4 Experimental Synthesizer
3 Fanatical Offering
4 Galvanic Blast
4 Glint Hawk
2 Journey to Nowhere
4 Kor Skyfisher
4 Lembas
3 Lightning Bolt
2 Mountain
2 Plains
4 Refurbished Familiar
4 Rustvale Bridge
3 Shattered Landscape
2 Swamp
1 Vault of Whispers
SIDEBOARD:
2 Cast Down
3 Duress
3 Navigator's Compass
2 Nihil Spellbomb
3 Pyroblast
2 Thraben Charm
</t>
  </si>
  <si>
    <t>https://moxfield.com/decks/i11q6d2uKE6QughSU4Mx4w</t>
  </si>
  <si>
    <t xml:space="preserve">1 Avenging Hunter
4 Birchlore Rangers
1 Elvish Mystic
13 Forest
1 Fyndhorn Elves
4 Generous Ent
4 Jaspera Sentinel
4 Lead the Stampede
2 Llanowar Elves
3 Masked Vandal
4 Nyxborn Hydra
4 Priest of Titania
4 Quirion Ranger
3 Spellstutter Sprite
4 Timberwatch Elf
4 Winding Way
SIDEBOARD:
1 Avenging Hunter
3 Hydroblast
1 Masked Vandal
3 Negate
1 Spellstutter Sprite
2 Valakut Invoker
4 Wellwisher
</t>
  </si>
  <si>
    <t>https://www.moxfield.com/decks/xjA9taketkW6YqHBXl-yEA</t>
  </si>
  <si>
    <t>Emanuele Guerini</t>
  </si>
  <si>
    <t>https://www.moxfield.com/decks/yFUgs_SsqUyo9nm4x7zVxw</t>
  </si>
  <si>
    <t xml:space="preserve">4 Battle Screech
1 Hinterland Sanctifier
2 Idyllic Grange
4 Kor Skyfisher
3 Lunarch Veteran
3 Novice Inspector
18 Plains
3 Prismatic Strands
4 Raffine's Informant
2 Ramosian Rally
4 Squadron Hawk
4 Summon: Choco/Mog
4 Thraben Charm
4 Thraben Inspector
SIDEBOARD:
3 Arashin Cleric
4 Dust to Dust
2 Hallow
2 Holy Light
3 Journey to Nowhere
1 Revoke Existence
</t>
  </si>
  <si>
    <t>https://www.moxfield.com/decks/PV7oZDadykaMU64HTFLsHA</t>
  </si>
  <si>
    <t xml:space="preserve">4 Chain Lightning
4 Clockwork Percussionist
4 Experimental Synthesizer
4 Galvanic Blast
4 Goblin Tomb Raider
4 Great Furnace
4 Kessig Flamebreather
4 Lava Dart
4 Lightning Bolt
14 Mountain
2 Reckless Impulse
4 Voldaren Epicure
4 Wrenn's Resolve
SIDEBOARD:
4 Cast into the Fire
1 Flaring Pain
4 Pyroblast
2 Red Elemental Blast
2 Relic of Progenitus
2 Suplex
</t>
  </si>
  <si>
    <t>https://moxfield.com/decks/93mOhYxjjkyJ_gO54_5YGQ</t>
  </si>
  <si>
    <t xml:space="preserve">4 Alms of the Vein
1 Bojuka Bog
2 Chain Lightning
1 End the Festivities
4 Faithless Looting
4 Fiery Temper
4 Grab the Prize
2 Highway Robbery
4 Jagged Barrens
4 Kitchen Imp
4 Lightning Bolt
8 Mountain
3 Razortrap Gorge
4 Sneaky Snacker
3 Swamp
4 Vampire's Kiss
4 Voldaren Epicure
SIDEBOARD:
1 Arms of Hadar
3 Cast into the Fire
2 Contaminated Ground
2 Duress
2 Extract a Confession
2 Nihil Spellbomb
3 Red Elemental Blast
</t>
  </si>
  <si>
    <t xml:space="preserve">4 Contentious Plan
2 Deep Analysis
2 Everflowing Chalice
4 Experimental Augury
4 Hickory Woodlot
4 Infectious Inquiry
4 Lorien Revealed
4 Lotus Petal
4 Peat Bog
4 Pentad Prism
4 Prologue to Phyresis
4 Saprazzan Skerry
4 Snow-Covered Island
4 Steady Progress
4 Vivisurgeon's Insight
4 Weather the Storm
SIDEBOARD:
3 Breath Weapon
4 Bring the Ending
4 Dispel
4 Moment's Peace
</t>
  </si>
  <si>
    <t>Lorenzo Fambrini</t>
  </si>
  <si>
    <t>https://www.moxfield.com/decks/DcEZ_M2JXUKMchkCULLYBA</t>
  </si>
  <si>
    <t xml:space="preserve">4 Alms of the Vein
1 Bojuka Bog
1 End the Festivities
4 Faithless Looting
4 Fiery Temper
4 Grab the Prize
2 Highway Robbery
4 Jagged Barrens
4 Kitchen Imp
2 Lava Dart
4 Lightning Bolt
9 Mountain
1 Rakdos Carnarium
3 Razortrap Gorge
4 Sneaky Snacker
2 Swamp
3 Vampire's Kiss
4 Voldaren Epicure
SIDEBOARD:
2 Cast into the Fire
2 Duress
2 End the Festivities
3 Extract a Confession
2 Nihil Spellbomb
4 Red Elemental Blast
</t>
  </si>
  <si>
    <t>Andrea Cosentino</t>
  </si>
  <si>
    <t>https://www.moxfield.com/decks/MCRflnwia0SNTPPML00aQA</t>
  </si>
  <si>
    <t xml:space="preserve">3 Ancient Den
1 Blood Fountain
1 Bojuka Bog
3 Cast Down
2 Ephemerate
3 Forlorn Flats
4 Glint Hawk
3 Goldmire Bridge
3 Grim Bauble
2 Jolted Awake
4 Kor Skyfisher
3 Lembas
2 Mukotai Ambusher
4 Novice Inspector
1 Okiba-Gang Shinobi
1 Omen of the Dead
1 Orzhov Basilica
3 Plains
4 Refurbished Familiar
2 Suffocating Fumes
2 Swamp
2 Thraben Charm
3 Tithing Blade
3 Vault of Whispers
SIDEBOARD:
2 Arms of Hadar
4 Dust to Dust
3 Navigator's Compass
2 Nihil Spellbomb
1 Okiba-Gang Shinobi
2 Prismatic Strands
1 Thraben Charm
</t>
  </si>
  <si>
    <t>Pietro Carocci</t>
  </si>
  <si>
    <t>https://www.moxfield.com/decks/v5d5Mmjd9kKCgrQa1-6a5A</t>
  </si>
  <si>
    <t xml:space="preserve">1 Azorius Guildgate
4 Basilisk Gate
4 Brainstorm
4 Citadel Gate
4 Counterspell
1 Deep Analysis
2 Dispel
2 Heap Gate
1 Idyllic Grange
4 Island
4 Journey to Nowhere
4 Lorien Revealed
3 Outlaw Medic
3 Prismatic Strands
4 Sacred Cat
4 Sea Gate
1 Spell Pierce
4 Squadron Hawk
4 The Modern Age
2 Thraben Charm
SIDEBOARD:
2 Blue Elemental Blast
4 Dust to Dust
4 Red Elemental Blast
3 Relic of Progenitus
2 Standard Bearer
</t>
  </si>
  <si>
    <t>https://www.moxfield.com/decks/8kt4m0hjqUWnzieUXdIQNw</t>
  </si>
  <si>
    <t xml:space="preserve">4 Alms of the Vein
1 Bojuka Bog
2 Chain Lightning
4 Faithless Looting
4 Fiery Temper
4 Grab the Prize
3 Highway Robbery
4 Jagged Barrens
4 Kitchen Imp
4 Lightning Bolt
8 Mountain
1 Rakdos Carnarium
3 Razortrap Gorge
4 Sneaky Snacker
2 Swamp
4 Vampire's Kiss
4 Voldaren Epicure
SIDEBOARD:
4 Duress
3 Extract a Confession
2 Nihil Spellbomb
3 Pyroblast
3 Smash to Smithereens
</t>
  </si>
  <si>
    <t>Francesco Santori</t>
  </si>
  <si>
    <t>https://moxfield.com/decks/dWEEKjw9mU2nHmZjILli8Q</t>
  </si>
  <si>
    <t xml:space="preserve">3 Faithless Looting
4 Fiery Temper
3 Fireblast
4 Grab the Prize
3 Guttersnipe
4 Highway Robbery
4 Kessig Flamebreather
4 Lava Dart
4 Lightning Bolt
18 Mountain
2 Skewer the Critics
4 Sneaky Snacker
3 Thermo-Alchemist
SIDEBOARD:
4 Cast into the Fire
3 Pyroblast
4 Red Elemental Blast
4 Smash to Smithereens
</t>
  </si>
  <si>
    <t>Francesco Merlo</t>
  </si>
  <si>
    <t>https://moxfield.com/decks/AV-ELAHRxEaYrGeOvwo2nQ</t>
  </si>
  <si>
    <t xml:space="preserve">4 Chain Lightning
4 Fiery Temper
4 Fireblast
4 Grab the Prize
4 Guttersnipe
4 Highway Robbery
4 Kessig Flamebreather
4 Lava Dart
4 Lightning Bolt
18 Mountain
2 Sazacap's Brew
4 Sneaky Snacker
SIDEBOARD:
4 Pyroblast
3 Red Elemental Blast
4 Searing Blaze
4 Smash to Smithereens
</t>
  </si>
  <si>
    <t>https://www.moxfield.com/decks/7lhnKVxbz0GoGWU2mXWRUw</t>
  </si>
  <si>
    <t>Valerio Mazzarini</t>
  </si>
  <si>
    <t>https://www.moxfield.com/decks/OdbNMbV31EatnEsL8EoY9g</t>
  </si>
  <si>
    <t xml:space="preserve">2 Ancient Den
4 Bojuka Bog
4 Bone Picker
3 Candy Trail
4 Cast Down
1 Dawnbringer Cleric
2 Eviscerator's Insight
2 Fanatical Offering
4 Glint Hawk
2 Grim Bauble
1 Ichor Wellspring
4 Kor Skyfisher
3 Lembas
1 Omen of the Dead
5 Plains
4 Refurbished Familiar
4 Scoured Barrens
1 Suffocating Fumes
2 Swamp
1 Thorn of the Black Rose
1 Thraben Charm
3 Tithing Blade
2 Vault of Whispers
SIDEBOARD:
1 Dawnbringer Cleric
3 Dust to Dust
2 Faerie Macabre
4 Lone Missionary
1 Okiba-Gang Shinobi
1 Omen of the Dead
1 Suffocating Fumes
1 Thorn of the Black Rose
1 Thraben Charm
</t>
  </si>
  <si>
    <t>https://www.moxfield.com/decks/XpStokfUnESO030_gIq3qA</t>
  </si>
  <si>
    <t>Marco Antonelli</t>
  </si>
  <si>
    <t>https://www.moxfield.com/decks/To_0JuaHAEa9hJ5kLNryDA</t>
  </si>
  <si>
    <t xml:space="preserve">4 Balustrade Spy
1 Cauldron Familiar
4 Conjurer's Bauble
1 Crawl from the Cellar
4 Dimir House Guard
1 Dread Return
1 Dregscape Zombie
4 Duress
3 Forest
2 Gatecreeper Vine
4 Generous Ent
4 Land Grant
2 Lotleth Giant
4 Malevolent Rumble
4 Many Partings
3 Masked Vandal
4 Sagu Wildling
4 Sakura-Tribe Elder
2 Songs of the Damned
2 Swamp
2 Troll of Khazad-dum
SIDEBOARD:
3 Caustic Exhale
1 Dispel
2 Early Frost
1 Island
1 Masked Vandal
1 Natural State
1 Pilfer
1 Rust
4 Vitu-Ghazi Inspector
</t>
  </si>
  <si>
    <t>https://www.moxfield.com/decks/XKSojoOmBkCuuymTXCdEzQ</t>
  </si>
  <si>
    <t xml:space="preserve">1 Black Mage's Rod
4 Candy Trail
1 Conduit Pylons
4 Conjurer's Bauble
1 Crop Rotation
3 Energy Refractor
4 Eviscerator's Insight
4 Expedition Map
3 Fanatical Offering
3 Foundry Inspector
1 Frantic Salvage
1 Golem Foundry
4 Ichor Wellspring
1 Jace's Erasure
4 Prophetic Prism
3 Rook Turret
4 Swamp
4 Urza's Mine
4 Urza's Power Plant
4 Urza's Tower
2 Weather the Storm
SIDEBOARD:
1 Circle of Protection: Blue
2 Duress
3 Krark-Clan Shaman
2 Last Rites
2 Nihil Spellbomb
2 Scattershot
1 Siege Smash
2 Weather the Storm
</t>
  </si>
  <si>
    <t>Tron (Other)</t>
  </si>
  <si>
    <t>Giuseppe Torchio</t>
  </si>
  <si>
    <t>https://www.moxfield.com/decks/S-EB4nAf_U2RziexnPTogw</t>
  </si>
  <si>
    <t xml:space="preserve">4 Alms of the Vein
1 Bojuka Bog
4 Drossforge Bridge
4 Faithless Looting
4 Fiery Temper
4 Galvanic Blast
4 Grab the Prize
4 Great Furnace
2 Highway Robber
4 Jagged Barrens
4 Kitchen Imp
4 Lightning Bolt
2 Mountain
1 Rakdos Carnarium
4 Sneaky Snacker
3 Vampire's Kiss
3 Vault of Whispers
4 Voldaren Epicure
SIDEBOARD:
3 Duress
2 Electrickery
3 Lightning Axe
1 Pyroblast
3 Red Elemental Blast
3 Smash to Smithereens
</t>
  </si>
  <si>
    <t>Pasquale De Simone</t>
  </si>
  <si>
    <t>https://www.moxfield.com/decks/4qBRFw-450CLlNAfP_xK4Q</t>
  </si>
  <si>
    <t xml:space="preserve">3 Benevolent Bodyguard
1 Crypt Sliver
6 Forest
4 Gemhide Sliver
1 Holdout Settlement
2 Lead the Stampede
4 Muscle Sliver
5 Plains
4 Plated Sliver
4 Predatory Sliver
2 Sentinel Sliver
4 Sidewinder Sliver
4 Sinew Sliver
3 Thraben Charm
3 Thriving Grove
3 Thriving Heath
4 Winding Way
3 Winged Sliver
SIDEBOARD:
2 Crypt Sliver
2 Faerie Macabre
2 Hunter Sliver
3 Prismatic Strands
3 Standard Bearer
3 Weather the Storm
</t>
  </si>
  <si>
    <t>https://www.moxfield.com/decks/HAOf9RuWeEqV0pwIDkiXdw</t>
  </si>
  <si>
    <t xml:space="preserve">4 Accumulated Knowledge
4 Arcane Denial
2 Behold the Multiverse
1 Bojuka Bog
2 Brainstorm
2 Campfire
2 Counterspell
1 Fog
2 Forest
4 Growth Spiral
6 Island
3 Jace's Erasure
2 Lorien Revealed
4 Moment's Peace
2 Preordain
1 Radiant Fountain
1 Rimewood Falls
4 Simic Growth Chamber
2 Stream of Thought
3 Tangle
4 Thornwood Falls
4 Weather the Storm
SIDEBOARD:
3 Blue Elemental Blast
2 Desert
3 Dispel
2 Murmuring Mystic
2 Relic of Progenitus
3 Return to Nature
</t>
  </si>
  <si>
    <t>Simic Fog</t>
  </si>
  <si>
    <t>https://www.moxfield.com/decks/kvJoYnF3B0iwwD5qSMWOVA</t>
  </si>
  <si>
    <t xml:space="preserve">4 Brainstorm
2 Cast Down
4 Contaminated Aquifer
4 Counterspell
3 Cryptic Serpent
2 Deep Analysis
1 Dispel
2 Gurmag Angler
1 Ice Tunnel
11 Island
4 Lorien Revealed
3 Mental Note
3 Ponder
3 Snuff Out
2 Spell Pierce
1 Suffocating Fumes
4 Thought Scour
4 Tolarian Terror
2 Unexpected Fangs
SIDEBOARD:
2 Annul
1 Arms of Hadar
1 Blue Elemental Blast
1 Crypt Incursion
4 Hydroblast
2 Murmuring Mystic
1 Nihil Spellbomb
3 Steel Sabotage
</t>
  </si>
  <si>
    <t>Stefano D’Antonio</t>
  </si>
  <si>
    <t>https://www.moxfield.com/decks/jaWKJ66Za0iDDtXh3NIcwA</t>
  </si>
  <si>
    <t xml:space="preserve">4 Faithless Looting
4 Fiery Temper
3 Fireblast
4 Grab the Prize
3 Guttersnipe
4 Highway Robbery
4 Kessig Flamebreather
4 Lava Dart
4 Lightning Bolt
18 Mountain
4 Sneaky Snacker
4 Voldaren Epicure
SIDEBOARD:
3 Cast into the Fire
4 Pyroblast
2 Red Elemental Blast
3 Smash to Smithereens
3 Tormod's Crypt
</t>
  </si>
  <si>
    <t>https://www.moxfield.com/decks/1JkWdmPOgUC8U3Ft6hP5Eg</t>
  </si>
  <si>
    <t xml:space="preserve">2 Blood Fountain
4 Cleansing Wildfire
1 Crypt Incursion
4 Drossforge Bridge
2 Eviscerator's Insight
4 Fanatical Offering
2 Forest
4 Ichor Wellspring
4 Krark-Clan Shaman
1 Lembas
2 Mountain
2 Nihil Spellbomb
1 Nyxborn Hydra
3 Pulse of Murasa
4 Refurbished Familiar
4 Slagwoods Bridge
3 Swamp
3 Toxin Analysis
1 Troublemaker Ouphe
4 Twisted Landscape
2 Vault of Whispers
4 Writhing Chrysalis
SIDEBOARD:
1 Breath Weapon
2 Duress
2 Okiba-Gang Shinobi
2 Pactdoll Terror
4 Pyroblast
4 Weather the Storm
</t>
  </si>
  <si>
    <t>Michele Baroni</t>
  </si>
  <si>
    <t>https://www.moxfield.com/decks/eqt7PvyBoUKtg6eDhT49FA</t>
  </si>
  <si>
    <t xml:space="preserve">2 Blood Fountain
3 Cast Down
4 Cleansing Wildfire
4 Drossforge Bridge
2 Eviscerator's Insight
4 Fanatical Offering
2 Forest
4 Galvanic Blast
2 Ichor Wellspring
3 Krark-Clan Shaman
3 Lembas
2 Mountain
3 Nihil Spellbomb
4 Refurbished Familiar
4 Slagwoods Bridge
2 Swamp
2 Toxin Analysis
4 Twisted Landscape
2 Vault of Whispers
4 Writhing Chrysalis
SIDEBOARD:
2 Okiba-Gang Shinobi
3 Pyroblast
3 Red Elemental Blast
3 Troublemaker Ouphe
4 Weather the Storm
</t>
  </si>
  <si>
    <t>https://www.moxfield.com/decks/gP9GQSoHiUGfbNK0UTHg_w</t>
  </si>
  <si>
    <t xml:space="preserve">4 Alms of the Vein
1 Bojuka Bog
2 Chain Lightning
1 End the Festivities
4 Faithless Looting
4 Fiery Temper
4 Grab the Prize
2 Highway Robbery
4 Jagged Barrens
4 Kitchen Imp
4 Lightning Bolt
7 Mountain
1 Rakdos Carnarium
3 Razortrap Gorge
4 Sneaky Snacker
3 Swamp
4 Vampire's Kiss
4 Voldaren Epicure
SIDEBOARD:
1 Breath Weapon
2 Cast into the Fire
3 Duress
1 End the Festivities
2 Extract a Confession
3 Nihil Spellbomb
3 Pyroblast
</t>
  </si>
  <si>
    <t>Federico Fronzi</t>
  </si>
  <si>
    <t>https://www.moxfield.com/decks/5HnJmRjCxk-kIxrivkoPMg</t>
  </si>
  <si>
    <t xml:space="preserve">3 Archaeomancer
3 Augur of Bolas
4 Brainstorm
4 Cleansing Wildfire
4 Counterspell
2 Dispel
3 Ephemerate
1 Glacial Floodplain
3 Lightning Bolt
4 Lorien Revealed
3 Mulldrifter
2 Murmuring Mystic
2 Perilous Landscape
4 Rustvale Bridge
4 Silverbluff Bridge
3 Skred
6 Snow-Covered Island
1 Snow-Covered Mountain
1 Snow-Covered Plains
1 Thraben Charm
1 Union of the Third Path
1 Volatile Fjord
SIDEBOARD:
1 Breath Weapon
2 Cast into the Fire
2 Destroy Evil
4 Hydroblast
4 Pyroblast
1 Stonehorn Dignitary
1 Union of the Third Path
</t>
  </si>
  <si>
    <t>Giulio Pellegrini</t>
  </si>
  <si>
    <t>https://www.moxfield.com/decks/nLJj7763SUeguv1WlXSSHg</t>
  </si>
  <si>
    <t xml:space="preserve">4 Boomerang
4 Brainstorm
4 Counterspell
4 Cryptic Serpent
2 Deep Analysis
4 Delver of Secrets
1 Dragon Wings
2 Force Spike
15 Island
4 Lorien Revealed
4 Mental Note
2 Ponder
1 Sleep of the Dead
1 Spell Pierce
4 Thought Scour
4 Tolarian Terror
SIDEBOARD:
4 Annul
4 Blue Elemental Blast
1 Confound
2 Deem Inferior
1 Dispel
1 Echoing Truth
1 Sleep of the Dead
1 Spell Pierce
</t>
  </si>
  <si>
    <t>Thomas Marulli</t>
  </si>
  <si>
    <t>https://www.moxfield.com/decks/n_xQ5btPt0e63CXQqSueNA</t>
  </si>
  <si>
    <t xml:space="preserve">1 Artful Dodge
4 Boomerang
4 Brainstorm
4 Counterspell
4 Cryptic Serpent
2 Deep Analysis
4 Delver of Secrets
2 Force Spike
1 Impede Momentum
14 Island
4 Lorien Revealed
2 Mental Note
3 Ponder
1 Sleep of the Dead
2 Spell Pierce
4 Thought Scour
4 Tolarian Terror
SIDEBOARD:
2 Annul
3 Blue Elemental Blast
2 Dispel
1 Dragon Wings
2 Hydroblast
1 Murmuring Mystic
3 Steel Sabotage
1 Tormod's Crypt
</t>
  </si>
  <si>
    <t>Claudio Terradura</t>
  </si>
  <si>
    <t>https://www.moxfield.com/decks/pqdP1fp01UWNmv03E_Gxpw</t>
  </si>
  <si>
    <t xml:space="preserve">3 Blood Fountain
1 Campfire
4 Drossforge Bridge
2 Fanatical Offering
4 Galvanic Blast
2 Great Furnace
1 Hunter's Blowgun
4 Ichor Wellspring
1 Kenku Artificer
3 Krark-Clan Shaman
1 Makeshift Munitions
4 Mistvault Bridge
4 Myr Enforcer
3 Nihil Spellbomb
4 Reckoner's Bargain
4 Refurbished Familiar
1 Seat of the Synod
4 Silverbluff Bridge
1 Swamp
4 Thoughtcast
2 Trinket Mage
4 Vault of Whispers
SIDEBOARD:
3 Blue Elemental Blast
2 Breath Weapon
2 Duress
2 Extract a Confession
3 Pyroblast
1 Red Elemental Blast
2 Unexpected Fangs
</t>
  </si>
  <si>
    <t>Manuel Michelangeli</t>
  </si>
  <si>
    <t>https://www.moxfield.com/decks/voHUaKHhFEa5ZP8KWqFldQ</t>
  </si>
  <si>
    <t xml:space="preserve">4 Chain Lightning
4 Clockwork Percussionist
1 End the Festivities
4 Experimental Synthesizer
1 Fireblast
4 Galvanic Blast
4 Goblin Tomb Raider
4 Great Furnace
4 Kessig Flamebreather
3 Lava Dart
4 Lightning Bolt
13 Mountain
4 Reckless Impulse
2 Thermo-Alchemist
4 Voldaren Epicure
SIDEBOARD:
2 Cast into the Fire
2 End the Festivities
2 Raze
4 Red Elemental Blast
3 Relic of Progenitus
2 Smash to Smithereens
</t>
  </si>
  <si>
    <t>Alex Crisafulli</t>
  </si>
  <si>
    <t>https://www.moxfield.com/decks/2QoegdjUgkKzh_g3n83u_w</t>
  </si>
  <si>
    <t xml:space="preserve">4 Balustrade Spy
1 Cauldron Familiar
4 Conjurer's Bauble
1 Crawl from the Cellar
3 Dimir House Guard
1 Dread Return
1 Dregscape Zombie
4 Elven Farsight
2 Faerie Macabre
3 Forest
3 Gatecreeper Vine
4 Generous Ent
4 Land Grant
2 Lotleth Giant
4 Many Partings
4 Masked Vandal
4 Mesmeric Fiend
4 Sagu Wildling
4 Sakura-Tribe Elder
1 Songs of the Damned
2 Swamp
SIDEBOARD:
3 Caustic Exhale
1 Dispel
4 Early Frost
1 Flaring Pain
1 Island
1 Jack-o'-Lantern
2 Natural State
2 Pilfer
</t>
  </si>
  <si>
    <t>Claudio Cesaretti</t>
  </si>
  <si>
    <t>https://www.moxfield.com/decks/ZD5Rr-yGfkWpxIjwoirkIA</t>
  </si>
  <si>
    <t xml:space="preserve">3 Archaeomancer
3 Ash Barrens
3 Azorius Chancery
1 Brainstorm
2 Ephemerate
1 Ghostly Flicker
4 God-Pharaoh's Faithful
2 High Tide
1 Idyllic Beachfront
9 Island
4 Lorien Revealed
3 Meeting of Minds
2 Merchant Scroll
1 Mortuary Mire
4 Mulldrifter
2 Murmuring Mystic
2 Plains
2 Prohibit
3 Sea Gate Oracle
4 Snap
4 Sunscape Familiar
SIDEBOARD:
4 Blue Elemental Blast
1 Circle of Protection: Blue
4 Dust to Dust
2 Negate
2 Standard Bearer
2 Thraben Charm
</t>
  </si>
  <si>
    <t>https://www.moxfield.com/decks/pMob0OGveU2SOQUefqc6Zg</t>
  </si>
  <si>
    <t>https://www.moxfield.com/decks/bAbdBwpVwEakCwOJF83ycQ</t>
  </si>
  <si>
    <t xml:space="preserve">3 Bloodthrone Vampire
3 Bone Picker
4 Carrion Feeder
2 Corrupted Conviction
4 Infestation Sage
4 Mortician Beetle
4 Nested Shambler
4 Nezumi Linkbreaker
2 Rite of Consumption
2 Sadistic Glee
4 Supernatural Stamina
17 Swamp
1 Sylvok Lifestaff
2 Tragic Slip
4 Village Rites
SIDEBOARD:
2 Accursed Marauder
2 Drown in Sorrow
3 Mesmeric Fiend
2 Plagued Rusalka
2 Rotten Reunion
2 Sylvok Lifestaff
2 Tragic Slip
</t>
  </si>
  <si>
    <t>Gianluca Randi</t>
  </si>
  <si>
    <t>https://www.moxfield.com/decks/IuBrceZruU-m4fvPCop5Sw</t>
  </si>
  <si>
    <t xml:space="preserve">1 Crashing Drawbridge
3 Elvish Mystic
13 Forest
2 Fyndhorn Elves
4 Generous Ent
4 Lead the Stampede
4 Llanowar Elves
4 Masked Vandal
4 Nyxborn Hydra
4 Priest of Titania
4 Quirion Ranger
1 Sagu Wildling
1 Taunting Elf
4 Timberwatch Elf
2 Wellwisher
4 Winding Way
1 You Meet in a Tavern
SIDEBOARD:
3 Deglamer
1 Essence Warden
2 Faerie Macabre
2 Nylea's Disciple
2 Scattershot Archer
2 Viridian Longbow
3 Wrap in Vigor
</t>
  </si>
  <si>
    <t>Domagoj Škacan</t>
  </si>
  <si>
    <t>https://www.moxfield.com/decks/pqQQ5bD480OslwxKQ-Nkaw</t>
  </si>
  <si>
    <t xml:space="preserve">2 Blood Fountain
3 Cast Down
4 Cleansing Wildfire
4 Drossforge Bridge
2 Eviscerator's Insight
3 Fanatical Offering
2 Forest
4 Galvanic Blast
3 Ichor Wellspring
1 Krark-Clan Shaman
3 Lembas
1 Mountain
2 Nihil Spellbomb
3 Pactdoll Terror
1 Pulse of Murasa
1 Reckoner's Bargain
4 Refurbished Familiar
4 Slagwoods Bridge
3 Swamp
4 Twisted Landscape
2 Vault of Whispers
4 Writhing Chrysalis
SIDEBOARD:
2 Breath Weapon
2 Duress
2 Heritage Reclamation
2 Okiba-Gang Shinobi
4 Pyroblast
3 Weather the Storm
</t>
  </si>
  <si>
    <t>https://moxfield.com/decks/PDk_6YLhW0u7XqeVUgeWZg</t>
  </si>
  <si>
    <t xml:space="preserve">4 Balustrade Spy
1 Cauldron Familiar
3 Commune with Beavers
4 Conjurer's Bauble
1 Crawl from the Cellar
2 Dimir House Guard
1 Dispel
1 Dread Return
1 Dregscape Zombie
4 Elven Farsight
3 Forest
2 Gatecreeper Vine
4 Generous Ent
1 Jack-o'-Lantern
4 Land Grant
2 Lotleth Giant
3 Many Partings
3 Masked Vandal
2 Mesmeric Fiend
1 Rust
4 Sagu Wildling
4 Sakura-Tribe Elder
1 Songs of the Damned
2 Swamp
2 Troll of Khazad-dum
SIDEBOARD:
2 Exhume
1 Flaring Pain
3 Healer of the Glade
1 Masked Vandal
1 Mesmeric Fiend
1 Mountain
2 Scattershot Archer
4 Writhing Chrysalis
</t>
  </si>
  <si>
    <t>Riccardo Bucchi</t>
  </si>
  <si>
    <t>https://www.moxfield.com/decks/f7UqZ2e7oU2rLi0_Wdg5kA</t>
  </si>
  <si>
    <t xml:space="preserve">4 Arbor Elf
4 Avenging Hunter
3 Boarding Party
4 Eldrazi Repurposer
14 Forest
2 Horrific Assault
4 Jewel Thief
4 Malevolent Rumble
2 Mountain
1 Nyxborn Hydra
2 Ram Through
2 Sagu Wildling
3 Summon: Fat Chocobo
4 Utopia Sprawl
3 Wild Growth
4 Writhing Chrysalis
SIDEBOARD:
3 Breath Weapon
3 Deglamer
1 Flaring Pain
4 Nylea's Disciple
4 Vines of Vastwood
</t>
  </si>
  <si>
    <t>https://www.moxfield.com/decks/JNZ0FwHD40y3onsfhl0WEA</t>
  </si>
  <si>
    <t xml:space="preserve">4 Alms of the Vein
2 Chain Lightning
4 Faithless Looting
4 Fiery Temper
4 Grab the Prize
3 Highway Robbery
4 Jagged Barrens
3 Kitchen Imp
4 Lightning Bolt
8 Mountain
1 Rakdos Carnarium
3 Razortrap Gorge
4 Sneaky Snacker
4 Swamp
4 Vampire's Kiss
4 Voldaren Epicure
SIDEBOARD:
3 Breath Weapon
2 Crypt Incursion
3 Duress
3 Extract a Confession
2 Pyroblast
2 Red Elemental Blast
</t>
  </si>
  <si>
    <t>Alessandro Privitera</t>
  </si>
  <si>
    <t>https://www.moxfield.com/decks/597HqXDBOEiAkIwZOcAtAw</t>
  </si>
  <si>
    <t xml:space="preserve">4 Battle Screech
2 Dawnbringer Cleric
2 Guardians' Pledge
2 Idyllic Grange
2 Journey to Nowhere
4 Kor Skyfisher
4 Lunarch Veteran
4 Novice Inspector
17 Plains
3 Prismatic Strands
4 Raffine's Informant
4 Summon: Choco/Mog
4 Thraben Charm
4 Thraben Inspector
SIDEBOARD:
3 Arashin Cleric
3 Dust to Dust
3 Holy Light
1 Journey to Nowhere
2 Revoke Existence
3 Standard Bearer
</t>
  </si>
  <si>
    <t>marco collodet</t>
  </si>
  <si>
    <t>https://www.moxfield.com/decks/UWfcfzF1HkGv-xCMJvvo6A</t>
  </si>
  <si>
    <t xml:space="preserve">4 Boomerang
4 Brainstorm
4 Counterspell
4 Cryptic Serpent
2 Deep Analysis
4 Delver of Secrets
16 Island
4 Lorien Revealed
3 Mental Note
4 Ponder
3 Spell Pierce
4 Thought Scour
4 Tolarian Terror
SIDEBOARD:
4 Annul
4 Blue Elemental Blast
2 Hydroblast
3 Sleep of the Dead
2 Tormod's Crypt
</t>
  </si>
  <si>
    <t>Andrea Bastardo</t>
  </si>
  <si>
    <t>https://www.moxfield.com/decks/syvcE-oSMkmgYmSzn3yZyQ</t>
  </si>
  <si>
    <t>https://www.moxfield.com/decks/CP3lbJUIp0yb65MV8F6afg</t>
  </si>
  <si>
    <t xml:space="preserve">4 Battle Screech
1 Greatsword of Tyr
2 Guardians' Pledge
2 Idyllic Grange
1 Judge's Familiar
4 Kor Skyfisher
4 Lunarch Veteran
3 Novice Inspector
17 Plains
3 Prismatic Strands
4 Raffine's Informant
1 Ramosian Rally
2 Salt Road Packbeast
1 Secluded Steppe
3 Summon: Choco/Mog
1 Suture Priest
4 Thraben Charm
3 Thraben Inspector
SIDEBOARD:
2 Circle of Protection: Red
2 Destroy Evil
4 Dust to Dust
2 Holy Light
1 Prismatic Strands
2 Standard Bearer
2 Suture Priest
</t>
  </si>
  <si>
    <t>Carlo Iavazzo</t>
  </si>
  <si>
    <t>https://www.moxfield.com/decks/X84eBqwVM02FLYA3GPaPrg</t>
  </si>
  <si>
    <t xml:space="preserve">2 Blood Fountain
1 Bojuka Bog
2 Campfire
4 Cast Down
3 Cast into the Fire
4 Cleansing Wildfire
4 Drossforge Bridge
2 Eviscerator's Insight
4 Fanatical Offering
2 Forest
4 Ichor Wellspring
2 Krark-Clan Shaman
1 Lembas
1 Makeshift Munitions
2 Mountain
2 Nihil Spellbomb
1 Nyxborn Hydra
4 Refurbished Familiar
4 Slagwoods Bridge
2 Swamp
4 Twisted Landscape
1 Vault of Whispers
4 Writhing Chrysalis
SIDEBOARD:
3 Duress
4 Pyroblast
2 Shrivel
2 Troublemaker Ouphe
4 Weather the Storm
</t>
  </si>
  <si>
    <t>Enrico Pascolo</t>
  </si>
  <si>
    <t>https://moxfield.com/decks/bXE7Uqhx60-TtlRvmDQ_eg</t>
  </si>
  <si>
    <t xml:space="preserve">2 Bojuka Bog
4 Brainstorm
4 Cast Down
4 Contaminated Aquifer
4 Counterspell
1 Crypt Incursion
1 Deep Analysis
2 Dihada's Ploy
1 Dimir Aqueduct
1 Dispel
1 Extract a Confession
1 Foreboding Landscape
9 Island
4 Lorien Revealed
1 Mukotai Ambusher
2 Murmuring Mystic
1 Preordain
4 Sneaky Snacker
3 Snuff Out
4 Spellstutter Sprite
1 Suffocating Fumes
1 Swamp
3 The Modern Age
1 Thorn of the Black Rose
SIDEBOARD:
3 Annul
2 Arms of Hadar
1 Extract a Confession
4 Hydroblast
1 Mind Extraction
1 Mukotai Ambusher
2 Nihil Spellbomb
1 Okiba-Gang Shinobi
</t>
  </si>
  <si>
    <t>Alessandro Pasero</t>
  </si>
  <si>
    <t>https://www.moxfield.com/decks/IDhfImzRAU2gQgf2MLoFLw</t>
  </si>
  <si>
    <t xml:space="preserve">4 Battle Screech
2 Eagles of the North
3 Guardians' Pledge
2 Idyllic Grange
4 Kor Skyfisher
4 Lunarch Veteran
2 Militia Bugler
4 Novice Inspector
17 Plains
3 Prismatic Strands
4 Raffine's Informant
1 Ramosian Rally
2 Salt Road Packbeast
4 Thraben Charm
4 Thraben Inspector
SIDEBOARD:
4 Destroy Evil
4 Dust to Dust
4 Lone Missionary
1 Prismatic Strands
2 Revoke Existence
</t>
  </si>
  <si>
    <t>https://moxfield.com/decks/0AbGzBBMlUO5yjJtDh8HJQ</t>
  </si>
  <si>
    <t xml:space="preserve">4 Black Mage's Rod
2 Blood Fountain
1 Bojuka Bog
3 Cast Down
3 Crypt Rats
3 Darkmoss Bridge
3 Eviscerator's Insight
4 Fanatical Offering
1 Haunted Mire
4 Ichor Wellspring
4 Khalni Garden
2 Lembas
2 Nihil Spellbomb
4 Pactdoll Terror
4 Refurbished Familiar
2 Snuff Out
7 Swamp
2 Toxin Analysis
1 Troll of Khazad-dum
4 Vault of Whispers
SIDEBOARD:
2 Arms of Hadar
2 Crypt Incursion
3 Duress
2 Heritage Reclamation
2 Last Rites
1 Okiba-Gang Shinobi
3 Weather the Storm
</t>
  </si>
  <si>
    <t>Federico Giancotti</t>
  </si>
  <si>
    <t>https://www.moxfield.com/decks/-lnY58epMkiqfGFas5hunw</t>
  </si>
  <si>
    <t xml:space="preserve">2 Chain Lightning
4 Faithless Looting
4 Fiery Temper
3 Fireblast
4 Grab the Prize
3 Guttersnipe
2 Highway Robbery
4 Kessig Flamebreather
4 Lava Dart
4 Lightning Bolt
18 Mountain
4 Sneaky Snacker
4 Voldaren Epicure
SIDEBOARD:
4 Cast into the Fire
3 Pyroblast
3 Red Elemental Blast
3 Suplex
2 Tormod's Crypt
</t>
  </si>
  <si>
    <t>https://www.moxfield.com/decks/oLpKKc38l0ieO7zLLUdn2w</t>
  </si>
  <si>
    <t xml:space="preserve">3 Black Mage's Rod
3 Blood Fountain
4 Drossforge Bridge
3 Fanatical Offering
4 Galvanic Blast
2 Great Furnace
4 Ichor Wellspring
3 Krark-Clan Shaman
3 Metallic Rebuke
4 Mistvault Bridge
4 Myr Enforcer
2 Nihil Spellbomb
4 Reckoner's Bargain
4 Refurbished Familiar
2 Seat of the Synod
3 Silverbluff Bridge
4 Thoughtcast
4 Vault of Whispers
SIDEBOARD:
2 Breath Weapon
3 Duress
2 Extract a Confession
4 Hydroblast
4 Pyroblast
</t>
  </si>
  <si>
    <t>Michele Cracco</t>
  </si>
  <si>
    <t>https://www.moxfield.com/decks/rCZMMfz2s02YHoyPlKm2Mg</t>
  </si>
  <si>
    <t xml:space="preserve">1 Artful Dodge
2 Boomerang
4 Brainstorm
4 Counterspell
4 Cryptic Serpent
2 Deep Analysis
4 Delver of Secrets
1 Dragon Wings
1 Echoing Truth
15 Island
4 Lorien Revealed
4 Mental Note
2 Ponder
1 Sleep of the Dead
3 Spell Pierce
4 Thought Scour
4 Tolarian Terror
SIDEBOARD:
2 Annul
2 Blue Elemental Blast
2 Dispel
4 Hydroblast
2 Piracy Charm
3 Steel Sabotage
</t>
  </si>
  <si>
    <t>Edoardo Saggin</t>
  </si>
  <si>
    <t>https://www.moxfield.com/decks/yucqV_4aW0yTpUhmjbrc6Q</t>
  </si>
  <si>
    <t>Nicolò Dell'amico</t>
  </si>
  <si>
    <t>https://www.moxfield.com/decks/xKd8TM_JpECAyGRJ2ffB9g</t>
  </si>
  <si>
    <t xml:space="preserve">4 Alms of the Vein
2 Demand Answers
4 Drossforge Bridge
4 Faithless Looting
4 Fiery Temper
4 Galvanic Blast
4 Grab the Prize
4 Great Furnace
4 Jagged Barrens
4 Kitchen Imp
4 Lightning Bolt
2 Mountain
4 Sneaky Snacker
4 Vampire's Kiss
4 Vault of Whispers
4 Voldaren Epicure
SIDEBOARD:
3 Cast into the Fire
3 Duress
2 Extract a Confession
2 Nihil Spellbomb
3 Pyroblast
2 Trespasser's Curse
</t>
  </si>
  <si>
    <t>Adrien Bertaud</t>
  </si>
  <si>
    <t>https://www.moxfield.com/decks/ks5zvYO2mkmKQ38i34DA2Q</t>
  </si>
  <si>
    <t>https://www.moxfield.com/decks/2RmCWbGOHEisuf8amibkvA</t>
  </si>
  <si>
    <t>Mario Ambrogi</t>
  </si>
  <si>
    <t>https://www.moxfield.com/decks/s4ytCWrS-ESWZmTHTy2ssA</t>
  </si>
  <si>
    <t xml:space="preserve">2 Bind the Monster
4 Brinebarrow Intruder
4 Counterspell
2 Dispel
4 Faerie Miscreant
4 Faerie Seer
2 Harrier Strix
18 Island
4 Moon-Circuit Hacker
4 Ninja of the Deep Hours
4 Of One Mind
3 Snap
1 Spell Pierce
4 Spellstutter Sprite
SIDEBOARD:
3 Annul
4 Blue Elemental Blast
1 Humbling Elder
3 Hydroblast
3 Steel Sabotage
1 Unable to Scream
</t>
  </si>
  <si>
    <t>Filippo Pasqua</t>
  </si>
  <si>
    <t>https://moxfield.com/decks/lm0Wz0IdxkGHOfNXyEv1IQ</t>
  </si>
  <si>
    <t xml:space="preserve">2 Chain Lightning
3 Faithless Looting
4 Fiery Temper
3 Fireblast
4 Grab the Prize
2 Guttersnipe
4 Highway Robbery
4 Kessig Flamebreather
4 Lava Dart
4 Lightning Bolt
18 Mountain
4 Sneaky Snacker
4 Voldaren Epicure
SIDEBOARD:
4 End the Festivities
4 Pyroblast
3 Relic of Progenitus
4 Smash to Smithereens
</t>
  </si>
  <si>
    <t>Riccardo Marra</t>
  </si>
  <si>
    <t>https://www.moxfield.com/decks/8SXwlKGDDUafjQHq8LO36A</t>
  </si>
  <si>
    <t>mattia scaglioni</t>
  </si>
  <si>
    <t>https://www.moxfield.com/decks/gnWdN9762kKErcJiwyVBEQ</t>
  </si>
  <si>
    <t xml:space="preserve">4 Brainstorm
1 Cast Down
4 Contaminated Aquifer
4 Counterspell
3 Cryptic Serpent
3 Deep Analysis
2 Gurmag Angler
1 Ice Tunnel
10 Island
4 Lorien Revealed
4 Mental Note
3 Ponder
4 Snuff Out
3 Spell Pierce
4 Thought Scour
4 Tolarian Terror
2 Unexpected Fangs
SIDEBOARD:
2 Annul
1 Blue Elemental Blast
1 Cast Down
3 Hydroblast
2 Murmuring Mystic
2 Nihil Spellbomb
4 Steel Sabotage
</t>
  </si>
  <si>
    <t>Lorenzo Pucci</t>
  </si>
  <si>
    <t>https://www.moxfield.com/decks/jAiVW2MZ2kC2l2RrXEFJaA</t>
  </si>
  <si>
    <t xml:space="preserve">4 Brainstorm
4 Counterspell
4 Cryptic Serpent
4 Deem Inferior
4 Delver of Secrets
2 Dispel
4 Lorien Revealed
4 Mental Note
3 Ponder
1 Sleep of the Dead
16 Snow-Covered Island
2 Spell Pierce
4 Thought Scour
4 Tolarian Terror
SIDEBOARD:
4 Annul
3 Blue Elemental Blast
4 Gut Shot
4 Hydroblast
</t>
  </si>
  <si>
    <t>https://www.moxfield.com/decks/RUf5C0gDJUCxDlkmcl-LzQ</t>
  </si>
  <si>
    <t xml:space="preserve">1 Dark-Dweller Oracle
4 Duress
4 Eviscerator's Insight
4 Fanatical Offering
4 First Day of Class
1 Forest
4 Goblin Matron
4 Ichor Wellspring
4 Khalni Garden
1 Makeshift Munitions
1 Masked Vandal
4 Mountain
1 Nameless Inversion
4 Putrid Goblin
4 Skirk Prospector
7 Swamp
4 Twisted Landscape
4 Unearth
SIDEBOARD:
3 Breath Weapon
1 Campfire
2 Cast into the Fire
1 Introduction to Prophecy
4 Pyroblast
4 Weather the Storm
</t>
  </si>
  <si>
    <t>Mattia Maddaloni</t>
  </si>
  <si>
    <t>https://www.moxfield.com/decks/9-7GhMo5Vk-eImLESL3aYQ</t>
  </si>
  <si>
    <t xml:space="preserve">2 Artful Dodge
4 Brainstorm
4 Counterspell
4 Cryptic Serpent
2 Deem Inferior
4 Delver of Secrets
2 Dispel
1 Force Spike
16 Island
4 Lorien Revealed
3 Mental Note
3 Ponder
1 Sleep of the Dead
2 Spell Pierce
4 Thought Scour
4 Tolarian Terror
SIDEBOARD:
4 Annul
1 Blue Elemental Blast
4 Gut Shot
4 Hydroblast
2 Tormod's Crypt
</t>
  </si>
  <si>
    <t>Angelo Fernando</t>
  </si>
  <si>
    <t>https://www.moxfield.com/decks/t24MlUXsP0Wqb4sdK2EwvQ</t>
  </si>
  <si>
    <t xml:space="preserve">4 Chain Lightning
4 Clockwork Percussionist
4 Experimental Synthesizer
1 Fireblast
4 Galvanic Blast
4 Goblin Tomb Raider
4 Great Furnace
4 Kessig Flamebreather
3 Lava Dart
4 Lightning Bolt
14 Mountain
2 Thermo-Alchemist
4 Voldaren Epicure
4 Wrenn's Resolve
SIDEBOARD:
2 Cast into the Fire
2 Gorilla Shaman
4 Pyroblast
2 Relic of Progenitus
2 Smash to Smithereens
3 Tectonic Hazard
</t>
  </si>
  <si>
    <t>Francesco Caiazzo</t>
  </si>
  <si>
    <t>https://www.moxfield.com/decks/5M8XSojCKke3LMm3LQegkg</t>
  </si>
  <si>
    <t xml:space="preserve">4 Chain Lightning
4 Clockwork Percussionist
4 Experimental Synthesizer
1 Fireblast
4 Galvanic Blast
4 Goblin Tomb Raider
4 Great Furnace
4 Kessig Flamebreather
3 Lava Dart
4 Lightning Bolt
14 Mountain
2 Thermo-Alchemist
4 Voldaren Epicure
4 Wrenn's Resolve
SIDEBOARD:
4 Cast into the Fire
2 End the Festivities
4 Red Elemental Blast
2 Relic of Progenitus
3 Searing Blaze
</t>
  </si>
  <si>
    <t>Juri Landi</t>
  </si>
  <si>
    <t>https://www.moxfield.com/decks/FTo26uaaSUeh6Oa-pRAqWw</t>
  </si>
  <si>
    <t xml:space="preserve">3 Faithless Looting
4 Fiery Temper
4 Fireblast
4 Grab the Prize
4 Guttersnipe
4 Highway Robbery
4 Kessig Flamebreather
4 Lava Dart
4 Lightning Bolt
19 Mountain
2 Sazacap's Brew
4 Sneaky Snacker
SIDEBOARD:
3 Apostle's Blessing
4 Pyroblast
2 Red Elemental Blast
3 Searing Blaze
3 Smash to Smithereens
</t>
  </si>
  <si>
    <t>Gualtiero Grazzini</t>
  </si>
  <si>
    <t>https://www.moxfield.com/decks/oJ1-dEoYRkWI81iOoVflyA</t>
  </si>
  <si>
    <t xml:space="preserve">4 Arbor Elf
4 Avenging Hunter
4 Bannerhide Krushok
4 Eldrazi Repurposer
2 Hazard of the Dunes
4 Jewel Thief
4 Nyxborn Hydra
2 Ram Through
14 Snow-Covered Forest
2 Snow-Covered Mountain
4 Utopia Sprawl
4 Wild Growth
4 Winding Way
4 Writhing Chrysalis
SIDEBOARD:
3 Breath Weapon
2 Cast into the Fire
4 Deglamer
3 Feed the Clan
3 Relic of Progenitus
</t>
  </si>
  <si>
    <t>https://www.moxfield.com/decks/8RONeVL8IEG9LgqrhGkFWg</t>
  </si>
  <si>
    <t xml:space="preserve">3 Archaeomancer
2 Azorius Chancery
1 Brainstorm
3 Contaminated Landscape
1 Deep Analysis
2 Ephemerate
1 Ghostly Flicker
4 God-Pharaoh's Faithful
2 High Tide
2 Idyllic Beachfront
9 Island
4 Lorien Revealed
2 Meeting of Minds
2 Merchant Scroll
1 Mortuary Mire
4 Mulldrifter
2 Murmuring Mystic
2 Plains
2 Prohibit
3 Sea Gate Oracle
4 Snap
4 Sunscape Familiar
SIDEBOARD:
3 Dust to Dust
4 Hydroblast
2 Negate
1 Prismatic Strands
1 Revoke Existence
2 Standard Bearer
2 Thraben Charm
</t>
  </si>
  <si>
    <t>Johny Bravo</t>
  </si>
  <si>
    <t>https://moxfield.com/decks/x21IA3kcxEiz6Nf7LgMkiA</t>
  </si>
  <si>
    <t xml:space="preserve">4 Akroan Skyguard
3 Benevolent Blessing
4 Cartouche of Solidarity
2 Deftblade Elite
3 Emerge Unscathed
4 Ethereal Armor
4 Hyena Umbra
3 Karametra's Blessing
4 Lagonna-Band Trailblazer
1 Light of Hope
14 Plains
2 Sacred Cat
1 Secluded Steppe
4 Sentinel's Eyes
3 Solid Footing
1 Spirit Link
1 Standard Bearer
2 Vault Skirge
SIDEBOARD:
2 Journey to Nowhere
2 Mask of Law and Grace
2 Revoke Existence
2 Shield of Duty and Reason
2 Slumbering Keepguard
3 Spirit Link
2 Standard Bearer
</t>
  </si>
  <si>
    <t>Benni Sanò</t>
  </si>
  <si>
    <t>https://www.moxfield.com/decks/cjW3_QoZGEWP4Y9jJxl_4w</t>
  </si>
  <si>
    <t xml:space="preserve">2 Blood Fountain
1 Bojuka Bog
3 Cast Down
4 Cleansing Wildfire
4 Drossforge Bridge
2 Eviscerator's Insight
4 Fanatical Offering
2 Forest
4 Ichor Wellspring
3 Krark-Clan Shaman
1 Lembas
1 Makeshift Munitions
1 Mountain
2 Nihil Spellbomb
1 Nyxborn Hydra
2 Pulse of Murasa
4 Refurbished Familiar
4 Slagwoods Bridge
3 Swamp
1 Toxin Analysis
1 Troublemaker Ouphe
4 Twisted Landscape
2 Vault of Whispers
4 Writhing Chrysalis
SIDEBOARD:
2 Breath Weapon
3 Duress
1 Last Rites
2 Okiba-Gang Shinobi
3 Pyroblast
1 Troublemaker Ouphe
3 Weather the Storm
</t>
  </si>
  <si>
    <t>Lorenzo Gallone</t>
  </si>
  <si>
    <t>https://www.moxfield.com/decks/ZROVxwjABUCMp8Y9KrTnGA</t>
  </si>
  <si>
    <t xml:space="preserve">4 Faithless Looting
4 Fiery Temper
3 Fireblast
4 Grab the Prize
3 Guttersnipe
4 Highway Robbery
4 Kessig Flamebreather
4 Lava Dart
4 Lightning Bolt
18 Mountain
4 Sneaky Snacker
4 Voldaren Epicure
SIDEBOARD:
2 Apostle's Blessing
4 Pyroblast
3 Red Elemental Blast
4 Searing Blaze
2 Smash to Smithereens
</t>
  </si>
  <si>
    <t>https://www.moxfield.com/decks/OapRL1s_lk6K_V720DTvKA</t>
  </si>
  <si>
    <t xml:space="preserve">1 Artful Dodge
4 Brainstorm
4 Counterspell
4 Cryptic Serpent
3 Deem Inferior
4 Delver of Secrets
1 Dispel
16 Island
4 Lorien Revealed
4 Mental Note
3 Ponder
1 Sleep of the Dead
3 Spell Pierce
4 Thought Scour
4 Tolarian Terror
SIDEBOARD:
4 Annul
2 Blue Elemental Blast
1 Dispel
3 Gut Shot
4 Hydroblast
1 Sleep of the Dead
</t>
  </si>
  <si>
    <t>https://www.moxfield.com/decks/9tgxzvq4YkGD4BVfM9Vb9A</t>
  </si>
  <si>
    <t xml:space="preserve">4 Arbor Elf
4 Avenging Hunter
4 Bannerhide Krushok
4 Eldrazi Repurposer
15 Forest
1 Generous Ent
4 Jewel Thief
4 Malevolent Rumble
2 Mountain
4 Nyxborn Hydra
1 Oliphaunt
1 Ram Through
4 Utopia Sprawl
4 Wild Growth
4 Writhing Chrysalis
SIDEBOARD:
3 Cast into the Fire
1 Life Goes On
3 Ram Through
2 Red Elemental Blast
2 Relic of Progenitus
4 Weather the Storm
</t>
  </si>
  <si>
    <t>Massimo Delfino</t>
  </si>
  <si>
    <t>https://www.moxfield.com/decks/FIknl1C2eEeSXsmuEbiIWw</t>
  </si>
  <si>
    <t xml:space="preserve">4 Abundant Growth
4 Ancestral Mask
4 Armadillo Cloak
2 Cartouche of Solidarity
4 Ethereal Armor
12 Forest
4 Gladecover Scout
1 Lifelink
4 Malevolent Rumble
3 Plains
4 Rancor
1 Sentinel's Eyes
2 Sheltering Landscape
3 Silhana Ledgewalker
4 Slippery Bogle
4 Utopia Sprawl
SIDEBOARD:
1 Freewind Falcon
1 Lifelink
2 Mask of Law and Grace
2 Ram Through
4 Scattershot Archer
3 Standard Bearer
2 Tamiyo's Safekeeping
</t>
  </si>
  <si>
    <t>Pietro Cristantielli</t>
  </si>
  <si>
    <t>https://moxfield.com/decks/YqzKiArmBUe3C25eNP3-Lg</t>
  </si>
  <si>
    <t xml:space="preserve">2 Bind the Monster
4 Counterspell
4 Faerie Miscreant
4 Faerie Seer
2 Harrier Strix
4 Humbling Elder
18 Island
4 Moon-Circuit Hacker
4 Ninja of the Deep Hours
4 Of One Mind
2 Snap
2 Snaremaster Sprite
2 Spell Pierce
4 Spellstutter Sprite
SIDEBOARD:
4 Annul
2 Bind the Monster
1 Blue Elemental Blast
1 Dispel
4 Hydroblast
3 Steel Sabotage
</t>
  </si>
  <si>
    <t>https://www.moxfield.com/decks/6FEtVxm6UUm2UKF1bUxmmA</t>
  </si>
  <si>
    <t xml:space="preserve">2 Chain Lightning
2 Faithless Looting
4 Fiery Temper
3 Fireblast
4 Grab the Prize
3 Guttersnipe
4 Highway Robbery
4 Kessig Flamebreather
4 Lava Dart
4 Lightning Bolt
18 Mountain
4 Sneaky Snacker
4 Voldaren Epicure
SIDEBOARD:
2 Cast into the Fire
4 Pyroblast
3 Red Elemental Blast
3 Searing Blaze
3 Suplex
</t>
  </si>
  <si>
    <t>lorenzo pedrazzi</t>
  </si>
  <si>
    <t>https://www.moxfield.com/decks/MbNPmiI4L0iF8dtXdHaNmw</t>
  </si>
  <si>
    <t xml:space="preserve">4 Alms of the Vein
1 Bojuka Bog
3 Chain Lightning
1 End the Festivities
4 Faithless Looting
4 Fiery Temper
4 Grab the Prize
2 Highway Robbery
4 Jagged Barrens
4 Kitchen Imp
4 Lightning Bolt
8 Mountain
3 Razortrap Gorge
4 Sneaky Snacker
2 Swamp
4 Vampire's Kiss
4 Voldaren Epicure
SIDEBOARD:
3 Extract a Confession
3 Nihil Spellbomb
4 Red Elemental Blast
3 Smash to Smithereens
2 Tectonic Hazard
</t>
  </si>
  <si>
    <t>Federico Marchiani</t>
  </si>
  <si>
    <t>https://moxfield.com/decks/zCD6VWD9g0-M0cCNABREiw</t>
  </si>
  <si>
    <t xml:space="preserve">4 Alms of the Vein
1 Bojuka Bog
2 Chain Lightning
1 End the Festivities
4 Faithless Looting
4 Fiery Temper
4 Grab the Prize
4 Jagged Barrens
4 Kitchen Imp
4 Lightning Bolt
9 Mountain
1 Rakdos Carnarium
2 Razortrap Gorge
4 Sneaky Snacker
2 Stormshriek Feral
2 Swamp
4 Vampire's Kiss
4 Voldaren Epicure
SIDEBOARD:
2 Breath Weapon
3 Cast into the Fire
4 Duress
2 Extract a Confession
2 Nihil Spellbomb
2 Red Elemental Blast
</t>
  </si>
  <si>
    <t>https://www.moxfield.com/decks/OXQr1C--00aH4cxvj7dQDA</t>
  </si>
  <si>
    <t xml:space="preserve">2 Ash Barrens
4 Battle Screech
4 Boros Garrison
4 Faithless Looting
3 Grab the Prize
4 Lightning Bolt
4 Lunarch Veteran
4 Mountain
4 Novice Inspector
7 Plains
3 Rally the Peasants
3 Sheltering Landscape
2 Springleaf Drum
4 Squadron Hawk
4 Summon: Choco/Mog
4 Thraben Inspector
SIDEBOARD:
4 Prismatic Strands
3 Pyroblast
4 Red Elemental Blast
4 Thraben Charm
</t>
  </si>
  <si>
    <t>Luca Della Latta</t>
  </si>
  <si>
    <t>https://www.moxfield.com/decks/TSFX6SYv-0S3Cbnp1i35sQ</t>
  </si>
  <si>
    <t xml:space="preserve">4 Brainstorm
1 Deep Analysis
1 Gigadrowse
3 Hidden Strings
4 High Tide
4 Ideas Unbound
15 Island
4 Lorien Revealed
4 Merchant Scroll
2 Muddle the Mixture
4 Peer Through Depths
1 Petals of Insight
2 Pieces of the Puzzle
4 Preordain
4 Psychic Puppetry
1 Reach Through Mists
2 Stream of Thought
SIDEBOARD:
3 Dispel
3 Envelop
2 Gigadrowse
3 Hydroblast
4 Snap
</t>
  </si>
  <si>
    <t>https://www.moxfield.com/decks/OXw2kAp_u0CVxFDibcjEOA</t>
  </si>
  <si>
    <t xml:space="preserve">4 Alms of the Vein
1 Bojuka Bog
4 Faithless Looting
4 Fiery Temper
4 Galvanic Blast
4 Grab the Prize
4 Great Furnace
4 Jagged Barrens
4 Kitchen Imp
4 Lightning Bolt
5 Mountain
2 Rakdos Carnarium
1 Razortrap Gorge
4 Sneaky Snacker
1 Stormshriek Feral
2 Swamp
4 Vampire's Kiss
4 Voldaren Epicure
SIDEBOARD:
4 Duress
2 Extract a Confession
2 Nihil Spellbomb
1 Pyroblast
3 Red Elemental Blast
3 Smash to Smithereens
</t>
  </si>
  <si>
    <t>https://www.moxfield.com/decks/cVkxGi_BrUiUgItsFRzhKA</t>
  </si>
  <si>
    <t>https://www.moxfield.com/decks/Lv0Ugq6aHkycvCd1iVTSxA</t>
  </si>
  <si>
    <t xml:space="preserve">4 Black Mage's Rod
2 Blood Fountain
1 Bojuka Bog
1 Campfire
2 Cast Down
3 Crypt Rats
4 Eviscerator's Insight
4 Fanatical Offering
1 Golgari Rot Farm
4 Ichor Wellspring
4 Khalni Garden
2 Nihil Spellbomb
3 Pactdoll Terror
4 Refurbished Familiar
4 Shambling Ghast
3 Snuff Out
1 Spinning Darkness
7 Swamp
2 Toxin Analysis
1 Troll of Khazad-dum
3 Vault of Whispers
SIDEBOARD:
2 Drown in Sorrow
4 Duress
2 Last Rites
1 Snuff Out
1 Thorn of the Black Rose
2 Troublemaker Ouphe
3 Weather the Storm
</t>
  </si>
  <si>
    <t>Mono Black Rod</t>
  </si>
  <si>
    <t>Francesco Leonelli</t>
  </si>
  <si>
    <t>https://moxfield.com/decks/DhaYfoyWtUS-vFekEK8L4Q</t>
  </si>
  <si>
    <t xml:space="preserve">2 Idyllic Grange
4 Kor Skyfisher
3 Prismatic Strands
4 Lunarch Veteran // Luminous Phantom
4 Raffine's Informant
2 Eagles of the North
4 Battle Screech
3 Thraben Inspector
3 Novice Inspector
15 Plains
2 Sacred Peaks
4 Thraben Charm
2 Rally the Peasants
2 Salt Road Packbeast
3 Mardu Devotee
3 Summon: Choco/Mog
SIDEBOARD:
2 Lone Missionary
3 Dust to Dust
2 Destroy Evil
3 Electrickery
1 Flaring Pain
4 Red Elemental Blast
</t>
  </si>
  <si>
    <t>https://www.moxfield.com/decks/rqHen8Z3Xka4IPqF_1FcuA</t>
  </si>
  <si>
    <t xml:space="preserve">4 Abundant Growth
4 Ancestral Mask
4 Armadillo Cloak
1 Cartouche of Solidarity
4 Ethereal Armor
10 Forest
4 Gladecover Scout
4 Malevolent Rumble
3 Plains
4 Rancor
2 Sentinel's Eyes
4 Silhana Ledgewalker
4 Slippery Bogle
1 Spirit Link
3 Tranquil Landscape
4 Utopia Sprawl
SIDEBOARD:
2 Freewind Falcon
2 Mask of Law and Grace
2 Scattershot Archer
2 Spirit Link
2 Standard Bearer
3 Tamiyo's Safekeeping
2 Thraben Charm
</t>
  </si>
  <si>
    <t>Matteo Tofani</t>
  </si>
  <si>
    <t>https://www.moxfield.com/decks/qZcS-bsLHk2cIwmoAVEzJg</t>
  </si>
  <si>
    <t xml:space="preserve">3 Black Mage's Rod
2 Blood Fountain
2 Cast Down
4 Drossforge Bridge
2 Fanatical Offering
4 Galvanic Blast
3 Great Furnace
1 Hunter's Blowgun
4 Ichor Wellspring
3 Krark-Clan Shaman
1 Makeshift Munitions
4 Mistvault Bridge
4 Myr Enforcer
2 Nihil Spellbomb
4 Reckoner's Bargain
4 Refurbished Familiar
2 Seat of the Synod
3 Silverbluff Bridge
1 Swamp
3 Thoughtcast
1 Toxin Analysis
3 Vault of Whispers
SIDEBOARD:
2 Blue Elemental Blast
1 Breath Weapon
2 Extract a Confession
2 Hydroblast
1 Krark-Clan Shaman
2 Pyroblast
3 Red Elemental Blast
2 Unexpected Fangs
</t>
  </si>
  <si>
    <t>Jak Smith</t>
  </si>
  <si>
    <t>https://www.moxfield.com/decks/9uOiwsw0a0SE9eKesc7O1Q</t>
  </si>
  <si>
    <t xml:space="preserve">4 Axebane Guardian
3 Drift of Phantasms
1 Freed from the Real
1 Galvanic Alchemist
2 Generous Ent
3 Lead the Stampede
2 Nyxborn Hydra
2 Orochi Leafcaller
4 Overgrown Battlement
4 Quirion Ranger
1 Reaping the Graves
3 Sagu Wildling
4 Saruli Caretaker
1 Scholar of Athreos
1 Secret Door
3 Shield-Wall Sentinel
12 Snow-Covered Forest
1 Third Path Savant
1 Tinder Wall
1 Tuktuk Rubblefort
2 Wall of Roots
4 Winding Way
SIDEBOARD:
2 Crimson Acolyte
2 Hydroblast
3 Masked Vandal
2 Mirrorshell Crab
1 Pulse of Murasa
3 Scattershot Archer
2 Tamiyo's Safekeeping
</t>
  </si>
  <si>
    <t>Salvatore Chiavazzo</t>
  </si>
  <si>
    <t>https://www.moxfield.com/decks/Mw4QGtYxLEipCPFtXA1XWw</t>
  </si>
  <si>
    <t xml:space="preserve">4 Brainstorm
1 Deep Analysis
1 Gigadrowse
4 Hidden Strings
4 High Tide
4 Ideas Unbound
15 Island
4 Lorien Revealed
4 Merchant Scroll
2 Muddle the Mixture
4 Peer Through Depths
1 Petals of Insight
3 Pieces of the Puzzle
4 Preordain
4 Psychic Puppetry
1 Stream of Thought
SIDEBOARD:
1 Deep Analysis
3 Dispel
2 Envelop
1 Gigadrowse
2 Hydroblast
1 Island
4 Snap
1 Stream of Thought
</t>
  </si>
  <si>
    <t>Daniel Hernández Esteban</t>
  </si>
  <si>
    <t>https://www.moxfield.com/decks/0WFyTsBzfUaaGnDtxoF4sg</t>
  </si>
  <si>
    <t xml:space="preserve">4 Cloakwood Swarmkeeper
4 Echoing Courage
2 Escape Tunnel
4 Fists of Ironwood
12 Forest
4 Glimmer Bairn
4 Khalni Garden
4 Might of the Masses
1 Pulse of Murasa
2 Rancor
4 Saproling Migration
4 Scatter the Seeds
2 Sprout
4 Sprout Swarm
3 Vines of Vastwood
2 Vitality Charm
SIDEBOARD:
2 Druid's Deliverance
3 Heritage Reclamation
3 Magnify
1 Pulse of Murasa
3 Ram Through
2 Spidersilk Armor
1 Sundering Growth
</t>
  </si>
  <si>
    <t>Tokens</t>
  </si>
  <si>
    <t>https://www.moxfield.com/decks/ntT-B2CBzkeNk14SJJX2Ww</t>
  </si>
  <si>
    <t xml:space="preserve">2 Blood Fountain
1 Bojuka Bog
3 Cast Down
4 Cleansing Wildfire
1 Crypt Incursion
4 Drossforge Bridge
2 Eviscerator's Insight
1 Evolution Witness
4 Fanatical Offering
1 Forest
4 Ichor Wellspring
1 Khalni Garden
3 Krark-Clan Shaman
1 Lembas
1 Makeshift Munitions
2 Mountain
2 Pulse of Murasa
4 Refurbished Familiar
4 Slagwoods Bridge
2 Swamp
2 Toxin Analysis
1 Troublemaker Ouphe
4 Twisted Landscape
2 Vault of Whispers
4 Writhing Chrysalis
SIDEBOARD:
1 Arms of Hadar
1 Crypt Incursion
4 Duress
2 Pyroblast
2 Red Elemental Blast
2 Troublemaker Ouphe
3 Weather the Storm
</t>
  </si>
  <si>
    <t>https://moxfield.com/decks/4ZG8QyPrv0-BPE6L_Vd_vw</t>
  </si>
  <si>
    <t xml:space="preserve">4 Alms of the Vein
1 Bojuka Bog
2 Chain Lightning
4 Faithless Looting
4 Fiery Temper
4 Grab the Prize
3 Highway Robbery
4 Jagged Barrens
4 Kitchen Imp
4 Lightning Bolt
8 Mountain
2 Rakdos Carnarium
3 Razortrap Gorge
4 Sneaky Snacker
2 Swamp
3 Vampire's Kiss
4 Voldaren Epicure
SIDEBOARD:
1 Arms of Hadar
3 Cast into the Fire
3 Duress
3 Extract a Confession
2 Nihil Spellbomb
3 Pyroblast
</t>
  </si>
  <si>
    <t>https://www.moxfield.com/decks/fLFP3YsbvEqYUx1ck9P8Dg</t>
  </si>
  <si>
    <t xml:space="preserve">2 Azorius Guildgate
4 Basilisk Gate
3 Brainstorm
4 Citadel Gate
4 Counterspell
1 Deep Analysis
2 Dispel
2 Guardian of the Guildpact
2 Heap Gate
1 Idyllic Beachfront
3 Island
3 Journey to Nowhere
4 Lorien Revealed
2 Outlaw Medic
2 Preordain
3 Prismatic Strands
4 Sacred Cat
4 Sea Gate
4 Squadron Hawk
4 The Modern Age
2 Thraben Charm
SIDEBOARD:
4 Blue Elemental Blast
2 Breath Weapon
2 Cast into the Fire
3 Dust to Dust
4 Red Elemental Blast
</t>
  </si>
  <si>
    <t>Pietrangelo Manco</t>
  </si>
  <si>
    <t>https://www.moxfield.com/decks/uwRdDmpGJUm34X0NfBTWMg</t>
  </si>
  <si>
    <t xml:space="preserve">1 Bojuka Bog
1 Breath Weapon
1 Conduit Pylons
1 Crop Rotation
4 Energy Refractor
1 Ephemerate
4 Expedition Map
1 Focus the Mind
2 Ghostly Flicker
4 Impulse
4 Island
3 Lorien Revealed
3 Mnemonic Wall
1 Moment's Peace
4 Mulldrifter
2 Mysidian Elder
3 Mystical Teachings
1 Prohibit
4 Prophetic Prism
1 Pulse of Murasa
1 Unwind
4 Urza's Mine
4 Urza's Power Plant
4 Urza's Tower
1 Weather the Storm
SIDEBOARD:
1 Ancient Grudge
2 Envelop
4 Hydroblast
1 Moment's Peace
1 Murmuring Mystic
1 Pulse of Murasa
4 Red Elemental Blast
1 Stonehorn Dignitary
</t>
  </si>
  <si>
    <t>domenico cardona</t>
  </si>
  <si>
    <t>https://www.moxfield.com/decks/zxsco_ANwUW8OW_JH-oeVg</t>
  </si>
  <si>
    <t xml:space="preserve">2 Chain Lightning
4 Faithless Looting
4 Fiery Temper
4 Fireblast
4 Grab the Prize
4 Guttersnipe
4 Highway Robbery
4 Kessig Flamebreather
4 Lava Dart
4 Lightning Bolt
18 Mountain
4 Sneaky Snacker
SIDEBOARD:
1 Electrickery
2 End the Festivities
4 Pyroblast
4 Red Elemental Blast
4 Smash to Smithereens
</t>
  </si>
  <si>
    <t>Paolo Ferri</t>
  </si>
  <si>
    <t>https://www.moxfield.com/decks/UStJxayEKEiTRyvUTt2vNw</t>
  </si>
  <si>
    <t xml:space="preserve">2 Boulderbranch Golem
2 Breath Weapon
2 Custodi Squire
1 Eagles of the North
4 Expedition Map
2 Forest
2 Generous Ent
3 Guardian Naga
2 Kaervek's Torch
3 Kor Skyfisher
1 Mountain
1 Oliphaunt
2 Plains
1 Prismatic Lens
4 Prophetic Prism
3 Pulse of Murasa
1 Radiant Grove
3 Ride's End
1 Sacred Peaks
2 Ulamog's Crusher
4 Urza's Mine
4 Urza's Power Plant
4 Urza's Tower
2 Warped Tusker
1 Wooded Ridgeline
SIDEBOARD:
2 Campfire
4 Cast into the Fire
3 Destroy Evil
4 Thraben Charm
2 Weather the Storm
</t>
  </si>
  <si>
    <t>Monsters Tron</t>
  </si>
  <si>
    <t>Alessandro Crosa</t>
  </si>
  <si>
    <t>https://moxfield.com/decks/LIocVrZolUmIiQeFk1BV9w</t>
  </si>
  <si>
    <t xml:space="preserve">4 Alms of the Vein
1 Bojuka Bog
2 Chain Lightning
4 Faithless Looting
4 Fiery Temper
4 Grab the Prize
2 Highway Robbery
4 Jagged Barrens
4 Kitchen Imp
4 Lightning Bolt
8 Mountain
2 Razortrap Gorge
4 Sneaky Snacker
1 Stormshriek Feral
4 Swamp
4 Vampire's Kiss
4 Voldaren Epicure
SIDEBOARD:
2 Cast Down
1 Cast into the Fire
2 Duress
2 End the Festivities
2 Extract a Confession
2 Faerie Macabre
2 Gorilla Shaman
2 Red Elemental Blast
</t>
  </si>
  <si>
    <t>Alessandro Giuliano</t>
  </si>
  <si>
    <t>https://www.moxfield.com/decks/jOij7hRSmUyU6rIi9ue66A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</si>
  <si>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2 Nihil Spellbomb
1 Nyxborn Hydra
2 Pulse of Murasa
4 Refurbished Familiar
4 Slagwoods Bridge
3 Swamp
4 Twisted Landscape
2 Vault of Whispers
4 Writhing Chrysalis
SIDEBOARD:
2 Breath Weapon
4 Duress
4 Red Elemental Blast
2 Troublemaker Ouphe
3 Weather the Storm
</t>
  </si>
  <si>
    <t>Silvio Araldo</t>
  </si>
  <si>
    <t>https://www.moxfield.com/decks/Pmw8ggw-tEiC_0a-otMUew</t>
  </si>
  <si>
    <t xml:space="preserve">4 Balustrade Spy
1 Bonebind Orator
4 Candy Trail
2 Cauldron Familiar
4 Conjurer's Bauble
2 Dark Ritual
1 Dread Return
1 Dregscape Zombie
1 Forest
1 Haunted Mire
3 Imposing Vantasaur
1 Jack-o'-Lantern
4 Land Grant
1 Lotleth Giant
4 Lotus Petal
4 Malevolent Rumble
4 Many Partings
1 Mirrorshell Crab
4 Songs of the Damned
4 Street Wraith
1 Swamp
4 Tinder Wall
4 Troll of Khazad-dum
SIDEBOARD:
1 Bonebind Orator
4 Duress
3 Faerie Macabre
1 Flaring Pain
4 Masked Vandal
1 Pegasus Guardian
1 Rust
</t>
  </si>
  <si>
    <t>Simon DIAZ</t>
  </si>
  <si>
    <t>https://www.moxfield.com/decks/AChkP8_4R0CFwZRZAyZNww</t>
  </si>
  <si>
    <t xml:space="preserve">4 Alms of the Vein
1 Bojuka Bog
2 Chain Lightning
4 Faithless Looting
4 Fiery Temper
4 Grab the Prize
2 Highway Robbery
4 Jagged Barrens
4 Kitchen Imp
4 Lightning Bolt
8 Mountain
2 Rakdos Carnarium
2 Razortrap Gorge
4 Sneaky Snacker
1 Stormshriek Feral
2 Swamp
4 Vampire's Kiss
4 Voldaren Epicure
SIDEBOARD:
3 Cast into the Fire
4 Duress
2 End the Festivities
2 Nihil Spellbomb
4 Pyroblast
</t>
  </si>
  <si>
    <t>Riccardo Baldo</t>
  </si>
  <si>
    <t>https://www.moxfield.com/decks/YdJ_YtCqTkOFK7HT2WxHpg</t>
  </si>
  <si>
    <t xml:space="preserve">4 Birchlore Rangers
1 Elvish Mystic
2 Elvish Vanguard
13 Forest
2 Fyndhorn Elves
4 Generous Ent
4 Jaspera Sentinel
3 Lead the Stampede
1 Llanowar Elves
3 Masked Vandal
4 Nyxborn Hydra
4 Priest of Titania
4 Quirion Ranger
4 Timberwatch Elf
3 Wellwisher
4 Winding Way
SIDEBOARD:
1 Armadillo Cloak
1 Avenging Hunter
1 Blue Elemental Blast
1 Deglamer
2 Dispel
1 Masked Vandal
4 Mesmeric Fiend
1 Spellstutter Sprite
1 Spidersilk Armor
2 Vines of Vastwood
</t>
  </si>
  <si>
    <t>andrea ceravolo</t>
  </si>
  <si>
    <t>https://www.moxfield.com/decks/Gejc4G7Eck6cS5j1gvq04A</t>
  </si>
  <si>
    <t xml:space="preserve">2 Blood Fountain
1 Bojuka Bog
2 Cast Down
4 Cleansing Wildfire
4 Drossforge Bridge
2 Eviscerator's Insight
4 Fanatical Offering
2 Forest
4 Ichor Wellspring
3 Krark-Clan Shaman
2 Lembas
1 Makeshift Munitions
1 Mountain
2 Nihil Spellbomb
2 Nyxborn Hydra
1 Pulse of Murasa
4 Refurbished Familiar
4 Slagwoods Bridge
3 Swamp
2 Toxin Analysis
4 Twisted Landscape
2 Vault of Whispers
4 Writhing Chrysalis
SIDEBOARD:
2 Breath Weapon
3 Duress
2 Gorilla Shaman
3 Red Elemental Blast
2 Troublemaker Ouphe
3 Weather the Storm
</t>
  </si>
  <si>
    <t>Francesco Mazzucchi</t>
  </si>
  <si>
    <t>https://www.moxfield.com/decks/p1VFLKLQUUCRpDN-dS6R0A</t>
  </si>
  <si>
    <t>Piergiorgio Mascagna</t>
  </si>
  <si>
    <t>https://www.moxfield.com/decks/BthldGJAHUKQtuRLHCLecA</t>
  </si>
  <si>
    <t xml:space="preserve">3 Avenging Hunter
4 Birchlore Rangers
2 Elvish Mystic
13 Forest
2 Fyndhorn Elves
4 Generous Ent
4 Jaspera Sentinel
4 Lead the Stampede
2 Llanowar Elves
4 Masked Vandal
3 Nyxborn Hydra
4 Priest of Titania
4 Quirion Ranger
3 Wellwisher
4 Winding Way
SIDEBOARD:
3 Deglamer
3 Duress
4 Hydroblast
2 Negate
2 Relic of Progenitus
1 Tangled Islet
</t>
  </si>
  <si>
    <t>Niccolò Guerrini</t>
  </si>
  <si>
    <t>https://www.moxfield.com/decks/nMasamY-jkWVM_MskdIupw</t>
  </si>
  <si>
    <t xml:space="preserve">2 Blood Fountain
1 Bojuka Bog
4 Cast Down
4 Cleansing Wildfire
4 Drossforge Bridge
2 Eviscerator's Insight
4 Fanatical Offering
2 Forest
1 Heritage Reclamation
4 Ichor Wellspring
3 Krark-Clan Shaman
2 Lembas
1 Makeshift Munitions
1 Mountain
1 Nihil Spellbomb
1 Nyxborn Hydra
2 Pulse of Murasa
4 Refurbished Familiar
4 Slagwoods Bridge
3 Swamp
4 Twisted Landscape
2 Vault of Whispers
4 Writhing Chrysalis
SIDEBOARD:
2 Breath Weapon
1 Crypt Incursion
3 Duress
2 Okiba-Gang Shinobi
3 Red Elemental Blast
1 Toxin Analysis
3 Weather the Storm
</t>
  </si>
  <si>
    <t>https://www.moxfield.com/decks/IXQu1O-6XUq-vNF_B0ndKg</t>
  </si>
  <si>
    <t xml:space="preserve">4 Alms of the Vein
4 Faithless Looting
4 Fiery Temper
4 Grab the Prize
2 Highway Robbery
4 Jagged Barrens
4 Kitchen Imp
2 Lava Dart
4 Lightning Bolt
8 Mountain
1 Rakdos Carnarium
3 Razortrap Gorge
4 Sneaky Snacker
4 Swamp
4 Vampire's Kiss
4 Voldaren Epicure
SIDEBOARD:
2 Cast into the Fire
3 Dark Withering
3 Duress
2 Nihil Spellbomb
3 Pyroblast
2 Thorn of the Black Rose
</t>
  </si>
  <si>
    <t>Nicolò Dushan Saponaro</t>
  </si>
  <si>
    <t>https://www.moxfield.com/decks/RgOUmg6zwkC2EakfjnUvYQ</t>
  </si>
  <si>
    <t xml:space="preserve">3 Archaeomancer
3 Ash Barrens
3 Azorius Chancery
1 Brainstorm
2 Ephemerate
1 Ghostly Flicker
4 God-Pharaoh's Faithful
2 High Tide
1 Idyllic Beachfront
9 Island
4 Lorien Revealed
3 Meeting of Minds
2 Merchant Scroll
1 Mortuary Mire
4 Mulldrifter
2 Murmuring Mystic
2 Plains
2 Prohibit
3 Sea Gate Oracle
4 Snap
4 Sunscape Familiar
SIDEBOARD:
4 Blue Elemental Blast
4 Dust to Dust
1 Lose Focus
2 Negate
2 Standard Bearer
2 Thraben Charm
</t>
  </si>
  <si>
    <t>Mattia Frattegiani</t>
  </si>
  <si>
    <t>https://moxfield.com/decks/w3Y0mgRLg02p337x-26eWA</t>
  </si>
  <si>
    <t xml:space="preserve">2 Blood Fountain
1 Bojuka Bog
4 Cast Down
4 Cleansing Wildfire
4 Drossforge Bridge
3 Duress
3 Eviscerator's Insight
3 Fanatical Offering
2 Forest
4 Ichor Wellspring
1 Krark-Clan Shaman
2 Lembas
1 Makeshift Munitions
1 Mountain
1 Nihil Spellbomb
1 Nyxborn Hydra
2 Pulse of Murasa
4 Refurbished Familiar
4 Slagwoods Bridge
3 Swamp
4 Twisted Landscape
2 Vault of Whispers
4 Writhing Chrysalis
SIDEBOARD:
1 Ancient Grudge
2 Breath Weapon
2 Krark-Clan Shaman
2 Nihil Spellbomb
1 Okiba-Gang Shinobi
1 Pyroblast
2 Red Elemental Blast
1 Troublemaker Ouphe
3 Weather the Storm
</t>
  </si>
  <si>
    <t>Simone Locatelli</t>
  </si>
  <si>
    <t>https://www.moxfield.com/decks/j87PyF2G8kOEG_oI7IMtSA</t>
  </si>
  <si>
    <t xml:space="preserve">3 Blood Fountain
4 Drossforge Bridge
3 Fanatical Offering
4 Galvanic Blast
3 Great Furnace
2 Hunter's Blowgun
4 Ichor Wellspring
3 Krark-Clan Shaman
1 Makeshift Munitions
4 Mistvault Bridge
4 Myr Enforcer
3 Nihil Spellbomb
4 Reckoner's Bargain
4 Refurbished Familiar
2 Seat of the Synod
3 Silverbluff Bridge
1 Swamp
4 Thoughtcast
1 Toxin Analysis
3 Vault of Whispers
SIDEBOARD:
2 Blue Elemental Blast
1 Breath Weapon
1 Cast Down
1 Extract a Confession
1 Hydroblast
1 Krark-Clan Shaman
1 Nihil Spellbomb
2 Pyroblast
3 Red Elemental Blast
2 Unexpected Fangs
</t>
  </si>
  <si>
    <t>Davide Bianchi</t>
  </si>
  <si>
    <t>https://www.moxfield.com/decks/bfcfYmEbh0m9i0ncE7fCEg</t>
  </si>
  <si>
    <t xml:space="preserve">4 Faithless Looting
4 Fiery Temper
4 Fireblast
4 Grab the Prize
4 Guttersnipe
3 Highway Robbery
4 Kessig Flamebreather
4 Lava Dart
4 Lightning Bolt
18 Mountain
3 Sazacap's Brew
4 Sneaky Snacker
SIDEBOARD:
4 Cast into the Fire
4 Pyroblast
3 Red Elemental Blast
4 Searing Blaze
</t>
  </si>
  <si>
    <t>Ludovico Labruzzo</t>
  </si>
  <si>
    <t>https://www.moxfield.com/decks/qZUgCgtgj0a1rETUNQDBow</t>
  </si>
  <si>
    <t xml:space="preserve">4 Faithless Looting
4 Fiery Temper
3 Fireblast
4 Grab the Prize
3 Guttersnipe
4 Highway Robbery
4 Kessig Flamebreather
4 Lava Dart
4 Lightning Bolt
18 Mountain
4 Sneaky Snacker
4 Voldaren Epicure
SIDEBOARD:
4 Pyroblast
2 Red Elemental Blast
3 Searing Blaze
4 Smash to Smithereens
2 Tectonic Hazard
</t>
  </si>
  <si>
    <t>Michele Camporesi</t>
  </si>
  <si>
    <t>https://www.moxfield.com/decks/Sz-ugNS-EkWl6C_Z3Vv8LA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</si>
  <si>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1 Nihil Spellbomb
1 Nyxborn Hydra
2 Pulse of Murasa
4 Refurbished Familiar
4 Slagwoods Bridge
1 Snow-Covered Swamp
2 Swamp
4 Twisted Landscape
2 Vault of Whispers
4 Writhing Chrysalis
SIDEBOARD:
2 Breath Weapon
3 Duress
1 Krark-Clan Shaman
3 Okiba-Gang Shinobi
3 Red Elemental Blast
3 Weather the Storm
</t>
  </si>
  <si>
    <t>https://www.moxfield.com/decks/gwKQsewzDkKb_tyhZEuOZQ</t>
  </si>
  <si>
    <t>Davide Delfrate</t>
  </si>
  <si>
    <t>https://moxfield.com/decks/rHSKHDCksUqkxR1j0cAOnA</t>
  </si>
  <si>
    <t xml:space="preserve">4 Brainstorm
1 Deep Analysis
1 Gigadrowse
4 Hidden Strings
4 High Tide
4 Ideas Unbound
7 Island
4 Lorien Revealed
4 Merchant Scroll
2 Muddle the Mixture
4 Peer Through Depths
3 Pieces of the Puzzle
4 Preordain
4 Psychic Puppetry
8 Snow-Covered Island
2 Stream of Thought
SIDEBOARD:
4 Blue Elemental Blast
3 Dispel
2 Gigadrowse
1 Island
1 Muddle the Mixture
4 Snap
</t>
  </si>
  <si>
    <t>https://www.moxfield.com/decks/AA62_MCzt0ekJaJ05UOa9A</t>
  </si>
  <si>
    <t xml:space="preserve">2 Blood Fountain
1 Bojuka Bog
4 Cast Down
4 Cleansing Wildfire
4 Drossforge Bridge
2 Eviscerator's Insight
4 Fanatical Offering
2 Forest
4 Ichor Wellspring
3 Krark-Clan Shaman
2 Lembas
1 Makeshift Munitions
1 Mountain
2 Nihil Spellbomb
2 Nyxborn Hydra
4 Refurbished Familiar
4 Slagwoods Bridge
3 Swamp
2 Toxin Analysis
4 Twisted Landscape
1 Vault of Whispers
4 Writhing Chrysalis
SIDEBOARD:
2 Breath Weapon
3 Duress
4 Pyroblast
1 Red Elemental Blast
1 Troublemaker Ouphe
4 Weather the Storm
</t>
  </si>
  <si>
    <t>NibleS theRag3</t>
  </si>
  <si>
    <t>https://www.moxfield.com/decks/mXCUKhJ7ck-ezE-dMCpM_g</t>
  </si>
  <si>
    <t xml:space="preserve">2 Blanchwood Prowler
1 Bojuka Bog
3 Dread Return
4 Exhume
5 Forest
3 Generous Ent
3 Gnaw to the Bone
1 Highland Forest
4 Lotleth Giant
4 Malevolent Rumble
2 Mire Triton
1 Mountain
1 Oliphaunt
2 Rubblebelt Maverick
4 Satyr Wayfinder
4 Scrapwork Mutt
4 Stinkweed Imp
1 Sulfurous Mire
5 Swamp
4 Troll of Khazad-dum
3 Woodland Chasm
SIDEBOARD:
3 Ancient Grudge
1 Gnaw to the Bone
2 Masked Vandal
4 Mesmeric Fiend
3 Moment's Peace
2 Rotten Reunion
</t>
  </si>
  <si>
    <t>https://moxfield.com/decks/n4N6ylLlVE24GiMaKWpDIQ</t>
  </si>
  <si>
    <t xml:space="preserve">1 Avacyn's Pilgrim
4 Axebane Guardian
4 Drift of Phantasms
8 Forest
1 Freed from the Real
1 Galvanic Alchemist
1 Island
2 Jaspera Sentinel
4 Lead the Stampede
1 Orochi Leafcaller
4 Overgrown Battlement
1 Plains
4 Quirion Ranger
1 Reaping the Graves
4 Saruli Caretaker
1 Secret Door
4 Shield-Wall Sentinel
2 Tinder Wall
4 Tranquil Landscape
2 Tuktuk Rubblefort
1 Valakut Invoker
1 Vivien's Grizzly
4 Winding Way
SIDEBOARD:
3 Crimson Acolyte
2 Faerie Macabre
3 Guardian Naga
4 Mirrorshell Crab
3 Spore Frog
</t>
  </si>
  <si>
    <t>Fabrizio Merengo</t>
  </si>
  <si>
    <t>https://www.moxfield.com/decks/MKNahHZadUKR7mokfJsPLQ</t>
  </si>
  <si>
    <t xml:space="preserve">2 Blood Fountain
1 Bojuka Bog
4 Cast Down
4 Cleansing Wildfire
4 Drossforge Bridge
2 Eviscerator's Insight
4 Fanatical Offering
2 Forest
2 Galvanic Blast
4 Ichor Wellspring
2 Krark-Clan Shaman
2 Lembas
1 Makeshift Munitions
1 Mountain
2 Nihil Spellbomb
1 Nyxborn Hydra
2 Pulse of Murasa
4 Refurbished Familiar
4 Slagwoods Bridge
3 Swamp
1 Toxin Analysis
4 Twisted Landscape
1 Vault of Whispers
4 Writhing Chrysalis
SIDEBOARD:
1 Breath Weapon
3 Cast into the Fire
2 Duress
1 Krark-Clan Shaman
1 Last Rites
1 Pyroblast
2 Red Elemental Blast
1 Toxin Analysis
3 Weather the Storm
</t>
  </si>
  <si>
    <t>Walter Fragnelli</t>
  </si>
  <si>
    <t>https://www.moxfield.com/decks/W5NhaWkNy024XIno0TSv4Q</t>
  </si>
  <si>
    <t xml:space="preserve">3 Black Mage's Rod
1 Blood Fountain
1 Bojuka Bog
2 Candy Trail
2 Cast Down
4 Cleansing Wildfire
4 Drossforge Bridge
4 Experimental Synthesizer
4 Galvanic Blast
4 Glint Hawk
1 Great Furnace
4 Kor Skyfisher
2 Lembas
1 Makeshift Munitions
2 Mountain
2 Navigator's Compass
2 Nihil Spellbomb
2 Plains
2 Prophetic Prism
4 Refurbished Familiar
4 Rustvale Bridge
3 Shattered Landscape
2 Swamp
SIDEBOARD:
2 Cast into the Fire
2 Dust to Dust
3 Krark-Clan Shaman
1 Navigator's Compass
3 Pyroblast
1 Red Elemental Blast
2 Thraben Charm
1 Tithing Blade
</t>
  </si>
  <si>
    <t>Roberto Debenedetti</t>
  </si>
  <si>
    <t>https://www.moxfield.com/decks/1VkSf9exfE2FwYveDb-0Pg</t>
  </si>
  <si>
    <t xml:space="preserve">4 Alms of the Vein
1 Bojuka Bog
2 Chain Lightning
1 End the Festivities
4 Faithless Looting
4 Fiery Temper
4 Grab the Prize
2 Highway Robbery
4 Jagged Barrens
4 Kitchen Imp
4 Lightning Bolt
8 Mountain
1 Rakdos Carnarium
3 Razortrap Gorge
4 Sneaky Snacker
2 Swamp
4 Vampire's Kiss
4 Voldaren Epicure
SIDEBOARD:
3 Cast into the Fire
2 Contaminated Ground
2 Duress
2 Extract a Confession
2 Nihil Spellbomb
4 Red Elemental Blast
</t>
  </si>
  <si>
    <t>Alessio cavaglià</t>
  </si>
  <si>
    <t>https://moxfield.com/decks/jrBylLtUyEOmQ-rRBZmwmQ</t>
  </si>
  <si>
    <t xml:space="preserve">4 Brainstorm
3 Cast Down
3 Contaminated Aquifer
4 Counterspell
1 Deep Analysis
4 Delver of Secrets
2 Dispel
2 Gurmag Angler
3 Ice Tunnel
8 Island
4 Lorien Revealed
2 Mental Note
2 Ponder
2 Snow-Covered Island
3 Snuff Out
3 Spell Pierce
4 Thought Scour
4 Tolarian Terror
2 Unexpected Fangs
SIDEBOARD:
1 Annul
2 Arms of Hadar
1 Chainer's Edict
4 Hydroblast
2 Nihil Spellbomb
1 Sleep of the Dead
3 Steel Sabotage
1 Unexpected Fangs
</t>
  </si>
  <si>
    <t>Francesco Nocella</t>
  </si>
  <si>
    <t>https://www.moxfield.com/decks/nDN-DVocR0KtroqU1jGUKA</t>
  </si>
  <si>
    <t xml:space="preserve">4 Faithless Looting
4 Fiery Temper
3 Fireblast
4 Grab the Prize
3 Guttersnipe
4 Highway Robbery
4 Kessig Flamebreather
4 Lava Dart
4 Lightning Bolt
16 Mountain
4 Sneaky Snacker
2 Snow-Covered Mountain
4 Voldaren Epicure
SIDEBOARD:
1 Cast into the Fire
2 Electrickery
4 Pyroblast
3 Red Elemental Blast
2 Searing Blaze
3 Smash to Smithereens
</t>
  </si>
  <si>
    <t>Valentino Artu</t>
  </si>
  <si>
    <t>https://www.moxfield.com/decks/_mvPiJSw8E24lJCIOcYpdg</t>
  </si>
  <si>
    <t xml:space="preserve">3 Blood Fountain
2 Drossforge Bridge
3 Fanatical Offering
4 Galvanic Blast
3 Great Furnace
1 Hunter's Blowgun
4 Ichor Wellspring
3 Krark-Clan Shaman
1 Makeshift Munitions
3 Mistvault Bridge
4 Myr Enforcer
2 Negate
2 Nihil Spellbomb
4 Reckoner's Bargain
4 Refurbished Familiar
4 Seat of the Synod
3 Silverbluff Bridge
1 Swamp
4 Thoughtcast
2 Toxin Analysis
3 Vault of Whispers
SIDEBOARD:
4 Blue Elemental Blast
2 Extract a Confession
2 Gorilla Shaman
1 Negate
2 Nihil Spellbomb
4 Red Elemental Blast
</t>
  </si>
  <si>
    <t>Tommaso Stomaci</t>
  </si>
  <si>
    <t>https://www.moxfield.com/decks/DEtV1PB1SEixDOFttS98lQ</t>
  </si>
  <si>
    <t xml:space="preserve">4 Brainstorm
2 Cast Down
4 Contaminated Aquifer
4 Counterspell
3 Cryptic Serpent
2 Deep Analysis
1 Dispel
2 Gurmag Angler
1 Ice Tunnel
10 Island
4 Lorien Revealed
3 Mental Note
3 Ponder
4 Snuff Out
2 Spell Pierce
1 Suffocating Fumes
4 Thought Scour
4 Tolarian Terror
2 Unexpected Fangs
SIDEBOARD:
2 Annul
1 Arms of Hadar
2 Blue Elemental Blast
1 Crypt Incursion
2 Hydroblast
2 Murmuring Mystic
1 Nihil Spellbomb
3 Steel Sabotage
1 Unexpected Fangs
</t>
  </si>
  <si>
    <t>Romain Hugon</t>
  </si>
  <si>
    <t>https://moxfield.com/decks/Hd2N6gRp5kKjzyRDl4CTfw</t>
  </si>
  <si>
    <t xml:space="preserve">1 Bojuka Bog
1 Breath Weapon
2 Crop Rotation
3 Energy Refractor
1 Ephemerate
3 Expedition Map
1 Focus the Mind
2 Ghostly Flicker
1 Heritage Reclamation
2 Hidden Grotto
4 Impulse
2 Island
2 Lorien Revealed
3 Mnemonic Wall
1 Molten Tributary
2 Moment's Peace
3 Mulldrifter
1 Murmuring Mystic
1 Mysidian Elder
2 Mystical Teachings
1 Prohibit
4 Prophetic Prism
1 Pulse of Murasa
1 Remote Isle
1 Tangled Islet
1 Unwind
4 Urza's Mine
4 Urza's Power Plant
4 Urza's Tower
1 Weather the Storm
SIDEBOARD:
1 Ancient Grudge
1 Breath Weapon
1 Circle of Protection: Blue
1 Circle of Protection: Red
1 Condescend
3 Hydroblast
1 Lightning Bolt
1 Negate
3 Pyroblast
1 Stonehorn Dignitary
1 Weather the Storm
</t>
  </si>
  <si>
    <t>Francesco Brugnami</t>
  </si>
  <si>
    <t>https://www.moxfield.com/decks/mGr3Hen3VUuuKq7ACR-bHA</t>
  </si>
  <si>
    <t xml:space="preserve">2 Blood Fountain
1 Bojuka Bog
4 Cast Down
4 Cleansing Wildfire
4 Drossforge Bridge
2 Eviscerator's Insight
4 Fanatical Offering
2 Forest
4 Ichor Wellspring
3 Krark-Clan Shaman
2 Lembas
1 Makeshift Munitions
1 Mountain
2 Nihil Spellbomb
1 Nyxborn Hydra
2 Pulse of Murasa
4 Refurbished Familiar
4 Slagwoods Bridge
3 Swamp
4 Twisted Landscape
2 Vault of Whispers
4 Writhing Chrysalis
SIDEBOARD:
2 Breath Weapon
3 Duress
2 Last Rites
1 Okiba-Gang Shinobi
3 Red Elemental Blast
1 Troublemaker Ouphe
3 Weather the Storm
</t>
  </si>
  <si>
    <t>https://www.moxfield.com/decks/owDLb3uhgUGy1-KB5SHiwQ</t>
  </si>
  <si>
    <t xml:space="preserve">2 Blood Fountain
2 Cast Down
4 Cleansing Wildfire
1 Crypt Incursion
4 Drossforge Bridge
2 Eviscerator's Insight
4 Fanatical Offering
2 Forest
3 Galvanic Blast
3 Ichor Wellspring
3 Krark-Clan Shaman
2 Lembas
1 Mountain
2 Nihil Spellbomb
1 Nyxborn Hydra
1 Pulse of Murasa
4 Refurbished Familiar
4 Slagwoods Bridge
3 Swamp
2 Toxin Analysis
4 Twisted Landscape
2 Vault of Whispers
4 Writhing Chrysalis
SIDEBOARD:
2 Breath Weapon
3 Duress
1 Heritage Reclamation
2 Okiba-Gang Shinobi
4 Red Elemental Blast
3 Weather the Storm
</t>
  </si>
  <si>
    <t>marco baroncelli</t>
  </si>
  <si>
    <t>https://www.moxfield.com/decks/SpaahpvfwEO0wrJV2yHsQA</t>
  </si>
  <si>
    <t xml:space="preserve">1 Bojuka Bog
4 Brainstorm
3 Cast Down
4 Contaminated Aquifer
4 Counterspell
1 Crypt Incursion
1 Deep Analysis
1 Dihada's Ploy
1 Dimir Aqueduct
1 Dispel
2 Gurmag Angler
10 Island
4 Lorien Revealed
1 Murmuring Mystic
1 Seething Landscape
4 Sneaky Snacker
3 Snuff Out
2 Spell Pierce
4 Spellstutter Sprite
1 Suffocating Fumes
1 Swamp
4 The Modern Age
1 Thorn of the Black Rose
1 Unexpected Fangs
SIDEBOARD:
3 Annul
2 Arms of Hadar
1 Extract a Confession
4 Hydroblast
2 Mind Extraction
1 Nihil Spellbomb
1 Steel Sabotage
1 Unexpected Fangs
</t>
  </si>
  <si>
    <t>https://www.moxfield.com/decks/o-kGXY64xUauUk-K-druqA</t>
  </si>
  <si>
    <t xml:space="preserve">1 Bojuka Bog
2 Circle of the Land Druid
3 Conduit Pylons
4 Dread Return
4 Exhume
6 Forest
3 Generous Ent
1 Geothermal Bog
3 Gnaw to the Bone
1 Haunted Mire
3 Lotleth Giant
3 Malevolent Rumble
3 Masked Vandal
4 Satyr Wayfinder
4 Scrapwork Mutt
4 Stinkweed Imp
2 Swamp
4 Town Greeter
4 Troll of Khazad-dum
1 Wooded Ridgeline
SIDEBOARD:
1 Acorn Harvest
2 Ancient Grudge
2 Coffin Purge
3 Fang Dragon
1 Flaring Pain
1 Gnaw to the Bone
1 Masked Vandal
4 Mesmeric Fiend
</t>
  </si>
  <si>
    <t>Andrea Molfetta</t>
  </si>
  <si>
    <t>https://www.moxfield.com/decks/d2fVsT84f0CxWqNDwl2ZOw</t>
  </si>
  <si>
    <t xml:space="preserve">2 Bind the Monster
4 Brinebarrow Intruder
4 Counterspell
4 Faerie Miscreant
4 Faerie Seer
2 Harrier Strix
18 Island
4 Moon-Circuit Hacker
4 Ninja of the Deep Hours
4 Of One Mind
3 Snap
1 Snaremaster Sprite
2 Spell Pierce
4 Spellstutter Sprite
SIDEBOARD:
2 Annul
4 Blue Elemental Blast
2 Gut Shot
2 Hydroblast
3 Steel Sabotage
2 Unable to Scream
</t>
  </si>
  <si>
    <t>https://www.moxfield.com/decks/zftkOcqhQk-qgWZoC0Coug</t>
  </si>
  <si>
    <t xml:space="preserve">4 Battle Screech
2 Kor Skyfisher
4 Lunarch Veteran
4 Novice Inspector
19 Plains
4 Prismatic Strands
4 Raffine's Informant
4 Raise the Alarm
4 Salt Road Packbeast
4 Summon: Choco/Mog
3 Thraben Charm
4 Thraben Inspector
SIDEBOARD:
3 Hallow
2 Holy Light
2 Journey to Nowhere
4 Lone Missionary
1 Palace Sentinels
2 Revoke Existence
1 Thraben Charm
</t>
  </si>
  <si>
    <t>Gabriele Candida</t>
  </si>
  <si>
    <t>https://www.moxfield.com/decks/wllRrPgmpkmpRs9ZZj8pCg</t>
  </si>
  <si>
    <t xml:space="preserve">2 Circle of the Land Druid
4 Dread Return
2 Ephemerate
3 Exhume
4 Forest
4 Generous Ent
1 Geothermal Bog
2 Gnaw to the Bone
1 Haunted Mire
4 Holdout Settlement
4 Lotleth Giant
4 Malevolent Rumble
2 Momentary Blink
4 Satyr Wayfinder
4 Scrapwork Mutt
4 Stinkweed Imp
2 Swamp
4 Town Greeter
4 Troll of Khazad-dum
1 Wooded Ridgeline
SIDEBOARD:
3 Ancient Grudge
2 Coffin Purge
2 Ephemerate
2 Fang Dragon
1 Gnaw to the Bone
3 Mesmeric Fiend
2 Snuff Out
</t>
  </si>
  <si>
    <t>https://moxfield.com/decks/h5Bw5YOjlUuwt60JOjnP3w</t>
  </si>
  <si>
    <t xml:space="preserve">4 Battle Screech
4 Boros Garrison
1 Dawnbringer Cleric
4 Faithless Looting
3 Lightning Bolt
4 Lunarch Veteran
2 Mountain
11 Plains
3 Prismatic Strands
4 Raffine's Informant
2 Rally the Peasants
1 Rites of Initiation
2 Sacred Cat
4 Squadron Hawk
3 Thraben Charm
4 Thraben Inspector
4 Wind-Scarred Crag
SIDEBOARD:
2 Cast into the Fire
1 Dawnbringer Cleric
3 Electrickery
4 Pyroblast
1 Red Elemental Blast
1 Rites of Initiation
2 Standard Bearer
1 Thraben Charm
</t>
  </si>
  <si>
    <t>Daniel Dušek</t>
  </si>
  <si>
    <t>https://www.moxfield.com/decks/kX_8R5sKTEK1O6y9lxqZvg</t>
  </si>
  <si>
    <t xml:space="preserve">3 Blood Fountain
2 Cast Down
4 Drossforge Bridge
3 Fanatical Offering
4 Galvanic Blast
1 Gearseeker Serpent
2 Great Furnace
4 Ichor Wellspring
3 Krark-Clan Shaman
1 Makeshift Munitions
4 Mistvault Bridge
4 Myr Enforcer
2 Nihil Spellbomb
4 Reckoner's Bargain
4 Refurbished Familiar
2 Seat of the Synod
3 Silverbluff Bridge
4 Thoughtcast
2 Toxin Analysis
4 Vault of Whispers
SIDEBOARD:
3 Blue Elemental Blast
2 Breath Weapon
3 Duress
2 Extract a Confession
3 Pyroblast
2 Unexpected Fangs
</t>
  </si>
  <si>
    <t>Riccardo Conti</t>
  </si>
  <si>
    <t>https://www.moxfield.com/decks/64fWTgqZskSAQjbGZm6OnA</t>
  </si>
  <si>
    <t xml:space="preserve">4 Chain Lightning
4 Clockwork Percussionist
4 Experimental Synthesizer
1 Fireblast
4 Galvanic Blast
4 Goblin Tomb Raider
4 Great Furnace
4 Kessig Flamebreather
2 Lava Dart
4 Lightning Bolt
14 Mountain
4 Reckless Impulse
2 Thermo-Alchemist
4 Voldaren Epicure
1 Wrenn's Resolve
SIDEBOARD:
4 Pyroblast
4 Raze
3 Relic of Progenitus
3 Smash to Smithereens
1 Tectonic Hazard
</t>
  </si>
  <si>
    <t>Amedeo Bassino</t>
  </si>
  <si>
    <t>https://www.moxfield.com/decks/J1VohoIUCUeGKT-VxsMceA</t>
  </si>
  <si>
    <t xml:space="preserve">2 Acorn Harvest
4 Circle of the Land Druid
4 Dread Return
5 Forest
4 Generous Ent
1 Geothermal Bog
3 Gnaw to the Bone
2 Haunted Mire
2 Hidden Grotto
1 Highland Forest
3 Lotleth Giant
4 Malevolent Rumble
1 Mountain
1 Oliphaunt
4 Rubblebelt Maverick
4 Satyr Wayfinder
4 Scrapwork Mutt
4 Stinkweed Imp
3 Swamp
4 Troll of Khazad-dum
SIDEBOARD:
4 Ancient Grudge
3 Coffin Purge
4 Exhume
3 Fang Dragon
1 Gnaw to the Bone
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</si>
  <si>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1 Nihil Spellbomb
2 Nyxborn Hydra
2 Pulse of Murasa
4 Refurbished Familiar
4 Slagwoods Bridge
3 Swamp
4 Twisted Landscape
2 Vault of Whispers
4 Writhing Chrysalis
SIDEBOARD:
2 Breath Weapon
3 Duress
1 Krark-Clan Shaman
3 Okiba-Gang Shinobi
3 Red Elemental Blast
3 Weather the Storm
</t>
  </si>
  <si>
    <t>https://www.moxfield.com/decks/2qswxJCUkkeAfcWPbfQ56A</t>
  </si>
  <si>
    <t xml:space="preserve">4 Chain Lightning
4 Clockwork Percussionist
4 Experimental Synthesizer
1 Fireblast
4 Galvanic Blast
4 Goblin Tomb Raider
4 Great Furnace
4 Kessig Flamebreather
3 Lava Dart
4 Lightning Bolt
14 Mountain
2 Reckless Impulse
2 Thermo-Alchemist
4 Voldaren Epicure
2 Wrenn's Resolve
SIDEBOARD:
2 Cast into the Fire
1 End the Festivities
4 Pyroblast
3 Raze
3 Relic of Progenitus
2 Smash to Smithereens
</t>
  </si>
  <si>
    <t>https://www.moxfield.com/decks/wnt3VcgSnUeUYfL1qPyEqw</t>
  </si>
  <si>
    <t xml:space="preserve">4 Brainstorm
1 Deep Analysis
1 Gigadrowse
2 Hidden Strings
4 High Tide
4 Ideas Unbound
15 Island
4 Lorien Revealed
4 Merchant Scroll
2 Muddle the Mixture
4 Peer Through Depths
2 Pieces of the Puzzle
4 Preordain
4 Psychic Puppetry
2 Reach Through Mists
1 Snap
2 Stream of Thought
SIDEBOARD:
1 Deep Analysis
3 Dispel
2 Envelop
2 Gigadrowse
4 Hydroblast
3 Snap
</t>
  </si>
  <si>
    <t>fabrizio mitruccio</t>
  </si>
  <si>
    <t>https://moxfield.com/decks/znm-fSbgjkGQOYnSFVyx1Q</t>
  </si>
  <si>
    <t xml:space="preserve">4 Balustrade Spy
2 Commune with Nature
2 Dread Return
1 Dregscape Zombie
4 Exhume
3 Forest
3 Generous Ent
4 Land Grant
4 Lead the Stampede
2 Lotleth Giant
4 Malevolent Rumble
4 Masked Vandal
4 Mesmeric Fiend
1 Mountain
4 Sagu Wildling
4 Sakura-Tribe Elder
2 Swamp
4 Troll of Khazad-dum
4 Writhing Chrysalis
SIDEBOARD:
3 Conjurer's Bauble
1 Crawl from the Cellar
2 Faerie Macabre
1 Flaring Pain
4 Healer of the Glade
1 Songs of the Damned
2 Spore Frog
1 Swamp
</t>
  </si>
  <si>
    <t>https://www.moxfield.com/decks/osjQVN-H-0yq1b_5CpvmBA</t>
  </si>
  <si>
    <t xml:space="preserve">3 Chain Lightning
4 Clockwork Percussionist
4 Experimental Synthesizer
1 Fireblast
4 Galvanic Blast
4 Goblin Tomb Raider
4 Great Furnace
4 Kessig Flamebreather
4 Lava Dart
4 Lightning Bolt
14 Mountain
4 Reckless Impulse
2 Thermo-Alchemist
4 Voldaren Epicure
SIDEBOARD:
4 Cast into the Fire
4 Pyroblast
2 Red Elemental Blast
3 Relic of Progenitus
2 Tectonic Hazard
</t>
  </si>
  <si>
    <t>https://www.moxfield.com/decks/67TrS46dGUuaNeRcVq36OQ</t>
  </si>
  <si>
    <t xml:space="preserve">4 Brinebarrow Intruder
4 Counterspell
2 Dispel
4 Faerie Miscreant
4 Faerie Seer
3 Harrier Strix
18 Island
4 Moon-Circuit Hacker
4 Ninja of the Deep Hours
4 Of One Mind
3 Snap
2 Snaremaster Sprite
4 Spellstutter Sprite
SIDEBOARD:
2 Annul
4 Bind the Monster
4 Blue Elemental Blast
2 Hydroblast
3 Steel Sabotage
</t>
  </si>
  <si>
    <t>https://www.moxfield.com/decks/maCYJa3tGEWfqgUOxUD_Xw</t>
  </si>
  <si>
    <t xml:space="preserve">4 Alms of the Vein
1 Bojuka Bog
1 Chain Lightning
2 Demand Answers
4 Faithless Looting
4 Fiery Temper
4 Grab the Prize
4 Jagged Barrens
4 Kitchen Imp
4 Lightning Bolt
6 Mountain
1 Rakdos Carnarium
3 Razortrap Gorge
4 Sneaky Snacker
2 Stormshriek Feral
4 Swamp
4 Vampire's Kiss
4 Voldaren Epicure
SIDEBOARD:
2 Cast into the Fire
3 Duress
2 Extract a Confession
2 Nihil Spellbomb
4 Pyroblast
2 Smash to Smithereens
</t>
  </si>
  <si>
    <t>carlo bardazzi</t>
  </si>
  <si>
    <t>https://www.moxfield.com/decks/jKhC8Kv-DUuIJNI8cEM-yw</t>
  </si>
  <si>
    <t xml:space="preserve">4 Brainstorm
1 Deep Analysis
1 Gigadrowse
3 Hidden Strings
4 High Tide
4 Ideas Unbound
15 Island
4 Lorien Revealed
4 Merchant Scroll
2 Muddle the Mixture
4 Peer Through Depths
2 Pieces of the Puzzle
4 Preordain
4 Psychic Puppetry
1 Reach Through Mists
1 Snap
2 Stream of Thought
SIDEBOARD:
1 Deep Analysis
3 Dispel
1 Envelop
2 Gigadrowse
3 Hydroblast
1 Island
1 Murmuring Mystic
3 Snap
</t>
  </si>
  <si>
    <t xml:space="preserve">2 Blood Fountain
1 Bojuka Bog
4 Cast Down
4 Cleansing Wildfire
4 Drossforge Bridge
2 Duress
2 Eviscerator's Insight
4 Fanatical Offering
2 Forest
4 Ichor Wellspring
2 Krark-Clan Shaman
2 Lembas
1 Makeshift Munitions
2 Mountain
1 Nihil Spellbomb
1 Nyxborn Hydra
2 Pulse of Murasa
4 Refurbished Familiar
4 Slagwoods Bridge
2 Swamp
4 Twisted Landscape
2 Vault of Whispers
4 Writhing Chrysalis
SIDEBOARD:
2 Breath Weapon
1 Crypt Incursion
1 Duress
1 Krark-Clan Shaman
2 Okiba-Gang Shinobi
4 Red Elemental Blast
1 Troublemaker Ouphe
3 Weather the Storm
</t>
  </si>
  <si>
    <t>Jacopo Chianella</t>
  </si>
  <si>
    <t>https://www.moxfield.com/decks/p4EE_jz1uUSfrGkjCZrf3w</t>
  </si>
  <si>
    <t xml:space="preserve">4 Brainstorm
2 Cast Down
2 Contaminated Aquifer
4 Counterspell
1 Cryptic Serpent
2 Deep Analysis
3 Gurmag Angler
4 Ice Tunnel
3 Lorien Revealed
3 Mental Note
3 Ponder
11 Snow-Covered Island
4 Snuff Out
3 Spell Pierce
1 Suffocating Fumes
4 Thought Scour
4 Tolarian Terror
2 Unexpected Fangs
SIDEBOARD:
2 Annul
1 Dispel
4 Hydroblast
2 Nihil Spellbomb
4 Steel Sabotage
1 Suffocating Fumes
1 Unexpected Fangs
</t>
  </si>
  <si>
    <t>https://www.moxfield.com/decks/bw3cXl5LCkCA11NooJdnqw</t>
  </si>
  <si>
    <t xml:space="preserve">1 Blood Fountain
4 Cast Down
4 Cleansing Wildfire
1 Crypt Incursion
4 Drossforge Bridge
2 Eviscerator's Insight
4 Fanatical Offering
2 Forest
4 Ichor Wellspring
3 Krark-Clan Shaman
2 Lembas
1 Makeshift Munitions
2 Mountain
2 Nihil Spellbomb
1 Nyxborn Hydra
1 Pulse of Murasa
4 Refurbished Familiar
4 Slagwoods Bridge
3 Swamp
2 Thorn of the Black Rose
4 Twisted Landscape
1 Vault of Whispers
4 Writhing Chrysalis
SIDEBOARD:
3 Duress
1 Okiba-Gang Shinobi
4 Pyroblast
1 Red Elemental Blast
2 Troublemaker Ouphe
4 Weather the Storm
</t>
  </si>
  <si>
    <t>https://moxfield.com/decks/A6YdYO6wEE-0ebB3vXZD0g</t>
  </si>
  <si>
    <t xml:space="preserve">4 Brainstorm
1 Deep Analysis
1 Gigadrowse
4 Hidden Strings
4 High Tide
4 Ideas Unbound
15 Island
4 Lorien Revealed
4 Merchant Scroll
2 Muddle the Mixture
4 Peer Through Depths
3 Pieces of the Puzzle
4 Preordain
4 Psychic Puppetry
2 Stream of Thought
SIDEBOARD:
4 Blue Elemental Blast
3 Dispel
2 Gigadrowse
1 Island
1 Muddle the Mixture
4 Snap
</t>
  </si>
  <si>
    <t>Jacopo Galli</t>
  </si>
  <si>
    <t>https://www.moxfield.com/decks/-D1lj3XLskiMzwkcu-P--Q</t>
  </si>
  <si>
    <t xml:space="preserve">2 Blood Fountain
1 Bojuka Bog
4 Cast Down
4 Cleansing Wildfire
1 Crypt Incursion
4 Drossforge Bridge
2 Eviscerator's Insight
4 Fanatical Offering
2 Forest
4 Ichor Wellspring
3 Krark-Clan Shaman
2 Lembas
1 Makeshift Munitions
2 Mountain
1 Nihil Spellbomb
1 Nyxborn Hydra
2 Pulse of Murasa
4 Refurbished Familiar
4 Slagwoods Bridge
2 Swamp
4 Twisted Landscape
2 Vault of Whispers
4 Writhing Chrysalis
SIDEBOARD:
2 Breath Weapon
3 Duress
1 Krark-Clan Shaman
1 Last Rites
3 Pyroblast
2 Troublemaker Ouphe
3 Weather the Storm
</t>
  </si>
  <si>
    <t xml:space="preserve">2 Blood Fountain
1 Bojuka Bog
4 Cast Down
4 Cleansing Wildfire
4 Drossforge Bridge
2 Eviscerator's Insight
4 Fanatical Offering
2 Forest
4 Ichor Wellspring
3 Krark-Clan Shaman
2 Lembas
1 Makeshift Munitions
2 Mountain
2 Nihil Spellbomb
1 Nyxborn Hydra
2 Pulse of Murasa
4 Refurbished Familiar
4 Slagwoods Bridge
2 Swamp
4 Twisted Landscape
2 Vault of Whispers
4 Writhing Chrysalis
SIDEBOARD:
2 Breath Weapon
3 Duress
1 Krark-Clan Shaman
3 Okiba-Gang Shinobi
3 Red Elemental Blast
3 Weather the Storm
</t>
  </si>
  <si>
    <t>Elio Casciola</t>
  </si>
  <si>
    <t>https://www.moxfield.com/decks/7OPFzskMokyIVYPZVPB9PA</t>
  </si>
  <si>
    <t xml:space="preserve">4 Faithless Looting
4 Fiery Temper
3 Fireblast
4 Grab the Prize
3 Guttersnipe
4 Highway Robbery
4 Kessig Flamebreather
4 Lava Dart
4 Lightning Bolt
18 Mountain
4 Sneaky Snacker
4 Voldaren Epicure
SIDEBOARD:
4 Cast into the Fire
4 Pyroblast
3 Red Elemental Blast
4 Searing Blaze
</t>
  </si>
  <si>
    <t>https://www.moxfield.com/decks/Uq47iQ3ypEWFHuzn7mX5EQ</t>
  </si>
  <si>
    <t xml:space="preserve">4 Alms of the Vein
1 Bojuka Bog
2 Chain Lightning
1 End the Festivities
4 Faithless Looting
4 Fiery Temper
4 Grab the Prize
4 Jagged Barrens
4 Kitchen Imp
4 Lightning Bolt
7 Mountain
2 Rakdos Carnarium
2 Razortrap Gorge
4 Sneaky Snacker
2 Stormshriek Feral
3 Swamp
4 Vampire's Kiss
4 Voldaren Epicure
SIDEBOARD:
2 Cast Down
3 Cast into the Fire
3 Contaminated Ground
2 Duress
3 Red Elemental Blast
2 Smash to Smithereens
</t>
  </si>
  <si>
    <t>Niklas Niklas</t>
  </si>
  <si>
    <t>https://moxfield.com/decks/dXobeKwnBUCDna4NrxzgEQ</t>
  </si>
  <si>
    <t xml:space="preserve">4 Brainstorm
4 Counterspell
4 Cryptic Serpent
3 Deem Inferior
4 Delver of Secrets
1 Dragon Wings
16 Island
4 Lorien Revealed
4 Mental Note
3 Ponder
2 Sleep of the Dead
3 Spell Pierce
4 Thought Scour
4 Tolarian Terror
SIDEBOARD:
4 Annul
4 Blue Elemental Blast
2 Hydroblast
2 Murmuring Mystic
1 Nullify
2 Tormod's Crypt
</t>
  </si>
  <si>
    <t>Aarod Vawser</t>
  </si>
  <si>
    <t>https://www.moxfield.com/decks/uYNeIAkfWUmsBFb6k5AOlA</t>
  </si>
  <si>
    <t xml:space="preserve">1 Artful Dodge
3 Boomerang
4 Brainstorm
4 Counterspell
4 Cryptic Serpent
2 Deep Analysis
4 Delver of Secrets
16 Island
4 Lorien Revealed
4 Mental Note
3 Ponder
3 Spell Pierce
4 Thought Scour
4 Tolarian Terror
SIDEBOARD:
2 Annul
3 Blue Elemental Blast
3 Dispel
2 Hydroblast
2 Murmuring Mystic
1 Sleep of the Dead
2 Steel Sabotage
</t>
  </si>
  <si>
    <t>https://moxfield.com/decks/qLoe4zpOvkGwDCulw_QjnQ</t>
  </si>
  <si>
    <t xml:space="preserve">1 Bind the Monster
4 Brinebarrow Intruder
4 Counterspell
2 Dispel
4 Faerie Miscreant
4 Faerie Seer
1 Harrier Strix
18 Island
4 Moon-Circuit Hacker
4 Ninja of the Deep Hours
4 Of One Mind
3 Snap
2 Snaremaster Sprite
4 Spellstutter Sprite
1 Unable to Scream
SIDEBOARD:
4 Annul
1 Azure Fleet Admiral
1 Bind the Monster
4 Blue Elemental Blast
2 Dispel
1 Hydroblast
2 Steel Sabotage
</t>
  </si>
  <si>
    <t>Rene' Saretti</t>
  </si>
  <si>
    <t>https://www.moxfield.com/decks/Rvuy3_KzjUWmWu3V02gf0Q</t>
  </si>
  <si>
    <t xml:space="preserve">4 Arbor Elf
4 Avenging Hunter
4 Bannerhide Krushok
4 Eldrazi Repurposer
14 Forest
4 Jewel Thief
4 Malevolent Rumble
2 Mountain
4 Nyxborn Hydra
4 Ram Through
4 Utopia Sprawl
4 Wild Growth
4 Writhing Chrysalis
SIDEBOARD:
1 Flaring Pain
4 Nylea's Disciple
4 Sandstorm
2 Tormod's Crypt
4 Vines of Vastwood
</t>
  </si>
  <si>
    <t>Silvia Anzari</t>
  </si>
  <si>
    <t>https://www.moxfield.com/decks/sGOSnCn8J0Oque24oI1HuQ</t>
  </si>
  <si>
    <t xml:space="preserve">4 Burning-Tree Emissary
2 Chain Lightning
4 Clockwork Percussionist
4 Experimental Synthesizer
1 Fireblast
4 Galvanic Blast
4 Goblin Bushwhacker
4 Goblin Tomb Raider
4 Great Furnace
4 Lightning Bolt
13 Mountain
4 Rally at the Hornburg
4 Reckless Impulse
4 Voldaren Epicure
SIDEBOARD:
3 Cast into the Fire
2 End the Festivities
4 Raze
4 Red Elemental Blast
2 Smash to Smithereens
</t>
  </si>
  <si>
    <t>https://moxfield.com/decks/hnl4oDD2Mkq0cDhVrqtkBg</t>
  </si>
  <si>
    <t xml:space="preserve">3 Archaeomancer
3 Ash Barrens
3 Azorius Chancery
1 Brainstorm
2 Ephemerate
1 Ghostly Flicker
1 Glacial Floodplain
4 God-Pharaoh's Faithful
2 High Tide
9 Island
4 Lorien Revealed
3 Meeting of Minds
2 Merchant Scroll
1 Mortuary Mire
4 Mulldrifter
2 Murmuring Mystic
2 Plains
2 Prohibit
3 Sea Gate Oracle
4 Snap
4 Sunscape Familiar
SIDEBOARD:
3 Dust to Dust
4 Hydroblast
1 Lose Focus
2 Negate
2 Standard Bearer
1 Stonehorn Dignitary
2 Thraben Charm
</t>
  </si>
  <si>
    <t>https://www.moxfield.com/decks/piAm9zJqnE6W8KmbuSV5IQ</t>
  </si>
  <si>
    <t xml:space="preserve">4 Battle Screech
2 Eagles of the North
2 Guardians' Pledge
2 Idyllic Grange
4 Kor Skyfisher
4 Lunarch Veteran
4 Novice Inspector
17 Plains
4 Prismatic Strands
4 Raffine's Informant
1 Ramosian Rally
4 Summon: Choco/Mog
4 Thraben Charm
4 Thraben Inspector
SIDEBOARD:
3 Dust to Dust
2 Gilded Light
4 Journey to Nowhere
4 Martyr of Sands
2 Standard Bearer
</t>
  </si>
  <si>
    <t>marco lijoi</t>
  </si>
  <si>
    <t>https://www.moxfield.com/decks/O2Sw0YxfjEO-fVprZReVuw</t>
  </si>
  <si>
    <t xml:space="preserve">4 Axebane Guardian
4 Drift of Phantasms
11 Forest
1 Freed from the Real
1 Galvanic Alchemist
3 Generous Ent
2 Jaspera Sentinel
4 Lead the Stampede
2 Orochi Leafcaller
4 Overgrown Battlement
4 Quirion Ranger
1 Reaping the Graves
2 Sagu Wildling
4 Saruli Caretaker
1 Secret Door
4 Shield-Wall Sentinel
1 Third Path Savant
1 Tinder Wall
1 Tuktuk Rubblefort
1 Valakut Invoker
4 Winding Way
SIDEBOARD:
4 Blue Elemental Blast
4 Bramble Wurm
2 Mirrorshell Crab
2 Scattershot Archer
3 Standard Bearer
</t>
  </si>
  <si>
    <t>Francesco Marino</t>
  </si>
  <si>
    <t>https://moxfield.com/decks/jEa9hOO1nUqET2Tju1kOQg</t>
  </si>
  <si>
    <t>alberto diani</t>
  </si>
  <si>
    <t>https://www.moxfield.com/decks/ktNBL-O8GUGCq5oxzFb6fg</t>
  </si>
  <si>
    <t xml:space="preserve">1 Artful Dodge
4 Brainstorm
4 Counterspell
4 Cryptic Serpent
1 Deem Inferior
4 Delver of Secrets
1 Dispel
2 Force Spike
16 Island
4 Lorien Revealed
4 Mental Note
3 Ponder
2 Sleep of the Dead
2 Spell Pierce
4 Thought Scour
4 Tolarian Terror
SIDEBOARD:
4 Annul
4 Blue Elemental Blast
1 Dispel
4 Gut Shot
2 Hydroblast
</t>
  </si>
  <si>
    <t>Ivano Di Gioia</t>
  </si>
  <si>
    <t>https://www.moxfield.com/decks/pDfnkOSs40On8DS9ZWfzig</t>
  </si>
  <si>
    <t xml:space="preserve">2 Brinebarrow Intruder
4 Counterspell
3 Dispel
4 Faerie Miscreant
4 Faerie Seer
3 Harrier Strix
1 Humbling Elder
18 Island
4 Moon-Circuit Hacker
4 Ninja of the Deep Hours
4 Of One Mind
3 Snap
2 Snaremaster Sprite
4 Spellstutter Sprite
SIDEBOARD:
1 Annul
4 Bind the Monster
2 Blue Elemental Blast
4 Hydroblast
4 Steel Sabotage
</t>
  </si>
  <si>
    <t>Diego Massari</t>
  </si>
  <si>
    <t>https://www.moxfield.com/decks/yY6blb8q80GYUxxhSaUV5A</t>
  </si>
  <si>
    <t xml:space="preserve">2 Blood Fountain
4 Cast Down
4 Cleansing Wildfire
4 Drossforge Bridge
2 Eviscerator's Insight
4 Fanatical Offering
2 Forest
4 Ichor Wellspring
3 Krark-Clan Shaman
2 Lembas
1 Makeshift Munitions
1 Mountain
2 Nihil Spellbomb
1 Nyxborn Hydra
2 Pulse of Murasa
4 Refurbished Familiar
4 Slagwoods Bridge
3 Swamp
1 Toxin Analysis
4 Twisted Landscape
2 Vault of Whispers
4 Writhing Chrysalis
SIDEBOARD:
2 Breath Weapon
3 Duress
3 Okiba-Gang Shinobi
3 Pyroblast
1 Troublemaker Ouphe
3 Weather the Storm
</t>
  </si>
  <si>
    <t xml:space="preserve">4 Balustrade Spy
3 Cabal Ritual
4 Conjurer's Bauble
1 Crawl from the Cellar
4 Dark Ritual
1 Dimir House Guard
1 Dispel
1 Dread Return
3 Dregscape Zombie
4 Elven Farsight
1 Forest
4 Generous Ent
1 Haunted Mire
1 Jack-o'-Lantern
4 Land Grant
1 Lotleth Giant
4 Lotus Petal
1 Rubblebelt Maverick
1 Rust
4 Simian Spirit Guide
3 Songs of the Damned
3 Street Wraith
4 Tinder Wall
2 Troll of Khazad-dum
SIDEBOARD:
1 Bonebind Orator
1 Flaring Pain
1 Grim Harvest
1 Haunting Misery
2 Masked Vandal
3 Mesmeric Fiend
1 Mirrorshell Crab
1 Myr Retriever
3 Scattershot Archer
1 Wild Cantor
</t>
  </si>
  <si>
    <t>Leonardo Poleggi</t>
  </si>
  <si>
    <t>https://www.moxfield.com/decks/OiylE0SAxkOrtKsFLSoDRg</t>
  </si>
  <si>
    <t xml:space="preserve">4 Alms of the Vein
1 Bojuka Bog
1 End the Festivities
4 Faithless Looting
4 Fiery Temper
2 Fireblast
4 Grab the Prize
4 Jagged Barrens
4 Kitchen Imp
4 Lightning Bolt
8 Mountain
1 Rakdos Carnarium
2 Razortrap Gorge
4 Sneaky Snacker
2 Stormshriek Feral
3 Swamp
4 Vampire's Kiss
4 Voldaren Epicure
SIDEBOARD:
2 Cast Down
3 Cast into the Fire
3 Contaminated Ground
2 Duress
1 End the Festivities
4 Red Elemental Blast
</t>
  </si>
  <si>
    <t>https://www.moxfield.com/decks/3UDv0XUmVkGPxA5HE_RY_Q</t>
  </si>
  <si>
    <t xml:space="preserve">2 Avenging Hunter
2 Blood Fountain
4 Cast Down
4 Cleansing Wildfire
4 Drossforge Bridge
2 Duress
2 Eviscerator's Insight
4 Fanatical Offering
2 Forest
4 Galvanic Blast
4 Ichor Wellspring
1 Mountain
4 Nihil Spellbomb
1 Pulse of Murasa
4 Refurbished Familiar
4 Slagwoods Bridge
2 Swamp
3 Twisted Landscape
4 Vault of Whispers
4 Writhing Chrysalis
SIDEBOARD:
2 Deglamer
2 Duress
2 Krark-Clan Shaman
1 Pulse of Murasa
3 Red Elemental Blast
1 Thorn of the Black Rose
4 Weather the Storm
</t>
  </si>
  <si>
    <t>Paolo Cosma Gennari</t>
  </si>
  <si>
    <t>https://www.moxfield.com/decks/FI4qRzgw6km0Q8g6_GrXbQ</t>
  </si>
  <si>
    <t xml:space="preserve">4 Alms of the Vein
2 Chain Lightning
4 Faithless Looting
4 Fiery Temper
4 Grab the Prize
3 Highway Robbery
4 Jagged Barrens
4 Kitchen Imp
4 Lightning Bolt
8 Mountain
1 Rakdos Carnarium
3 Razortrap Gorge
4 Sneaky Snacker
3 Swamp
4 Vampire's Kiss
4 Voldaren Epicure
SIDEBOARD:
2 Cast into the Fire
3 Duress
2 End the Festivities
3 Extract a Confession
2 Nihil Spellbomb
3 Pyroblast
</t>
  </si>
  <si>
    <t>Alejandro Bargues Raga</t>
  </si>
  <si>
    <t>https://www.moxfield.com/decks/LD7PgEPG90ClIzZNIjOFLw</t>
  </si>
  <si>
    <t xml:space="preserve">4 Battle Screech
2 Guardians' Pledge
4 Hinterland Sanctifier
2 Idyllic Grange
2 Journey to Nowhere
4 Kor Skyfisher
4 Novice Inspector
17 Plains
3 Prismatic Strands
4 Raffine's Informant
1 Ramosian Rally
1 Steadfast Unicorn
4 Summon: Choco/Mog
4 Thraben Charm
4 Thraben Inspector
SIDEBOARD:
2 Arashin Cleric
1 Destroy Evil
4 Dust to Dust
2 Hallow
2 Holy Light
1 Palace Sentinels
1 Prismatic Strands
2 Relic of Progenitus
</t>
  </si>
  <si>
    <t>Marco Pierozzi</t>
  </si>
  <si>
    <t>https://www.moxfield.com/decks/e2FBoMUVCU-VKdgAvrcPGQ</t>
  </si>
  <si>
    <t xml:space="preserve">4 Birchlore Rangers
13 Forest
1 Fyndhorn Elves
3 Generous Ent
4 Jaspera Sentinel
4 Lead the Stampede
3 Llanowar Elves
3 Masked Vandal
4 Nyxborn Hydra
4 Priest of Titania
4 Quirion Ranger
2 Spellstutter Sprite
4 Timberwatch Elf
3 Wellwisher
4 Winding Way
SIDEBOARD:
3 Avenging Hunter
2 Dispel
2 Faerie Macabre
1 Fang Dragon
2 Hydroblast
1 Masked Vandal
2 Nylea's Disciple
2 Viridian Longbow
</t>
  </si>
  <si>
    <t>Simone Sirio</t>
  </si>
  <si>
    <t>https://www.moxfield.com/decks/mXYbFNd5n0SK5eyW-qzIyw</t>
  </si>
  <si>
    <t xml:space="preserve">3 Black Mage's Rod
2 Blood Fountain
1 Bojuka Bog
4 Cast Down
2 Crypt Rats
3 Duress
2 Eviscerator's Insight
4 Fanatical Offering
1 Golgari Rot Farm
1 Haunted Mire
4 Ichor Wellspring
4 Khalni Garden
2 Lembas
2 Nihil Spellbomb
3 Pactdoll Terror
1 Pulse of Murasa
1 Reckoner's Bargain
4 Refurbished Familiar
2 Snuff Out
1 Spinning Darkness
8 Swamp
1 Troll of Khazad-dum
4 Vault of Whispers
SIDEBOARD:
2 Accursed Marauder
2 Campfire
2 Drown in Sorrow
1 Last Rites
1 Nihil Spellbomb
3 Troublemaker Ouphe
4 Weather the Storm
</t>
  </si>
  <si>
    <t>https://moxfield.com/decks/bbZd0LhJCUerLNGWDxBxGQ</t>
  </si>
  <si>
    <t xml:space="preserve">1 Bojuka Bog
1 Captivating Cave
1 Crop Rotation
4 Energy Refractor
1 Ephemerate
4 Expedition Map
2 Ghostly Flicker
1 Heritage Reclamation
4 Impulse
3 Island
1 Lightning Bolt
3 Lorien Revealed
3 Mnemonic Wall
1 Molten Tributary
2 Moment's Peace
4 Mulldrifter
1 Murmuring Mystic
2 Mystical Teachings
1 Prohibit
4 Prophetic Prism
1 Pulse of Murasa
1 Tangled Islet
1 Unwind
4 Urza's Mine
4 Urza's Power Plant
4 Urza's Tower
1 Weather the Storm
SIDEBOARD:
1 Abrade
1 Blue Elemental Blast
1 Boulderbranch Golem
1 Breath Weapon
1 Cast Down
1 Dinrova Horror
2 Hydroblast
4 Pyroblast
1 Scattershot
2 Stonehorn Dignitary
</t>
  </si>
  <si>
    <t>Manuel Russino</t>
  </si>
  <si>
    <t>https://www.moxfield.com/decks/PgitnhcZw0KAdl_4sz1r-Q</t>
  </si>
  <si>
    <t xml:space="preserve">3 Swamp
3 Razortrap Gorge
7 Mountain
1 Bojuka Bog
1 Rakdos Carnarium
1 End the Festivities
4 Faithless Looting
4 Fiery Temper
4 Lightning Bolt
4 Alms of the Vein
4 Kitchen Imp
4 Vampire's Kiss
4 Jagged Barrens
4 Sneaky Snacker
4 Voldaren Epicure
4 Grab the Prize
2 Chain Lightning
2 Highway Robbery
SIDEBOARD:
3 Duress
3 Red Elemental Blast
3 Cast into the Fire
2 Electrickery
2 Nihil Spellbomb
2 Extract a Confession
</t>
  </si>
  <si>
    <t>Lorenzo Celli</t>
  </si>
  <si>
    <t>https://www.moxfield.com/decks/jELBQWU2rUKlJ2sYYdvZeg</t>
  </si>
  <si>
    <t xml:space="preserve">3 Faithless Looting
4 Fiery Temper
4 Fireblast
4 Grab the Prize
4 Guttersnipe
4 Highway Robbery
4 Kessig Flamebreather
4 Lava Dart
4 Lightning Bolt
18 Mountain
3 Sazacap's Brew
4 Sneaky Snacker
SIDEBOARD:
2 Apostle's Blessing
2 Electrickery
4 Pyroblast
3 Red Elemental Blast
2 Searing Blaze
2 Smash to Smithereens
</t>
  </si>
  <si>
    <t>Fabio Riccò</t>
  </si>
  <si>
    <t>https://www.moxfield.com/decks/8OePrQlDXEChv7Vmwi6WnA</t>
  </si>
  <si>
    <t xml:space="preserve">2 Brinebarrow Intruder
4 Counterspell
4 Faerie Miscreant
4 Faerie Seer
4 Force Spike
2 Harrier Strix
1 Humbling Elder
18 Island
4 Moon-Circuit Hacker
4 Ninja of the Deep Hours
4 Of One Mind
1 Snap
2 Spell Pierce
4 Spellstutter Sprite
2 Unable to Scream
SIDEBOARD:
4 Annul
4 Blue Elemental Blast
2 Dispel
2 Hydroblast
2 Relic of Progenitus
1 Unable to Scream
</t>
  </si>
  <si>
    <t>Andrea Eugenio Losi</t>
  </si>
  <si>
    <t>https://www.moxfield.com/decks/WF2IsUZjLUeL6yQPtLRPxw</t>
  </si>
  <si>
    <t xml:space="preserve">1 Bojuka Bog
3 Cast Down
3 Counterspell
2 Dismal Backwater
3 Drake Familiar
4 Dream Stalker
4 Hopeless Nightmare
3 Island
4 Mistvault Bridge
4 Moon-Circuit Hacker
1 Nihil Spellbomb
4 Ninja of the Deep Hours
4 Okiba Reckoner Raid
4 Refurbished Familiar
4 Seat of the Synod
1 Swamp
4 Tithing Blade
3 Toxin Analysis
4 Vault of Whispers
SIDEBOARD:
2 Arms of Hadar
4 Blue Elemental Blast
3 Duress
2 Nihil Spellbomb
1 Spell Pierce
3 Steel Sabotage
</t>
  </si>
  <si>
    <t>Giorgio Toma</t>
  </si>
  <si>
    <t>https://www.moxfield.com/decks/QUevtiu-KEiKQwfT2LImoQ</t>
  </si>
  <si>
    <t xml:space="preserve">1 Blood Fountain
1 Bojuka Bog
4 Candy Trail
2 Cast Down
2 Crypt Rats
2 Crystal Grotto
4 Eviscerator's Insight
4 Expedition Map
2 Fanatical Offering
4 Fangren Marauder
1 Hunter's Blowgun
4 Ichor Wellspring
2 Krark-Clan Shaman
1 Nihil Spellbomb
4 Prophetic Prism
2 Stream of Thought
2 Swamp
2 Trinket Mage
4 Urza's Mine
4 Urza's Power Plant
4 Urza's Tower
4 Wizard's Rockets
SIDEBOARD:
2 Duress
2 Fiery Cannonade
2 Heritage Reclamation
1 Negate
1 Nihil Spellbomb
4 Red Elemental Blast
1 Toxin Analysis
2 Weather the Storm
</t>
  </si>
  <si>
    <t>Matteo Palma</t>
  </si>
  <si>
    <t>https://www.moxfield.com/decks/skIyTqHYiUqm4lkcsWMVcQ</t>
  </si>
  <si>
    <t xml:space="preserve">1 Bojuka Bog
1 Breath Weapon
1 Conduit Pylons
1 Crop Rotation
3 Energy Refractor
1 Ephemerate
4 Expedition Map
1 Focus the Mind
2 Ghostly Flicker
1 Heritage Reclamation
4 Impulse
3 Island
3 Lorien Revealed
3 Mnemonic Wall
1 Molten Tributary
1 Moment's Peace
4 Mulldrifter
2 Mysidian Elder
3 Mystical Teachings
1 Negate
1 Prohibit
4 Prophetic Prism
1 Pulse of Murasa
1 Unwind
4 Urza's Mine
4 Urza's Power Plant
4 Urza's Tower
1 Weather the Storm
SIDEBOARD:
1 Cast Down
1 Envelop
4 Hydroblast
1 Moment's Peace
1 Murmuring Mystic
1 Pulse of Murasa
4 Pyroblast
2 Stonehorn Dignitary
</t>
  </si>
  <si>
    <t>https://www.moxfield.com/decks/UrvJhidBHE-8F2hJqwokyA</t>
  </si>
  <si>
    <t xml:space="preserve">2 Avenging Hunter
4 Cast Down
1 Crypt Incursion
3 Crypt Rats
4 Duress
3 Eviscerator's Insight
3 Extract a Confession
4 Fanatical Offering
1 Golgari Rot Farm
1 Haunted Mire
4 Ichor Wellspring
4 Khalni Garden
3 Lembas
3 Nihil Spellbomb
1 Snuff Out
2 Spinning Darkness
11 Swamp
3 Troll of Khazad-dum
2 Weather the Storm
2 Witch's Cottage
SIDEBOARD:
1 Faerie Macabre
2 Heritage Reclamation
3 Last Rites
2 Pilfer
1 Snuff Out
2 Suffocating Fumes
2 Toxin Analysis
2 Weather the Storm
</t>
  </si>
  <si>
    <t>https://www.moxfield.com/decks/BqED7AhtlkSBWwXy-smPqg</t>
  </si>
  <si>
    <t xml:space="preserve">2 Blood Fountain
1 Bojuka Bog
3 Cast Down
4 Cleansing Wildfire
1 Crypt Incursion
4 Drossforge Bridge
2 Eviscerator's Insight
4 Fanatical Offering
2 Forest
4 Ichor Wellspring
3 Krark-Clan Shaman
1 Lembas
1 Makeshift Munitions
2 Mountain
1 Nihil Spellbomb
1 Nyxborn Hydra
2 Pulse of Murasa
4 Refurbished Familiar
4 Slagwoods Bridge
2 Swamp
2 Toxin Analysis
4 Twisted Landscape
2 Vault of Whispers
4 Writhing Chrysalis
SIDEBOARD:
2 Breath Weapon
4 Duress
2 Okiba-Gang Shinobi
3 Pyroblast
4 Weather the Storm
</t>
  </si>
  <si>
    <t>https://www.moxfield.com/decks/eVnqpji0SE607EDMZJiejw</t>
  </si>
  <si>
    <t xml:space="preserve">2 Blood Fountain
1 Bojuka Bog
4 Cast Down
4 Cleansing Wildfire
4 Drossforge Bridge
3 Duress
2 Eviscerator's Insight
4 Fanatical Offering
2 Forest
1 Gurmag Angler
1 Heritage Reclamation
4 Ichor Wellspring
2 Lembas
1 Mountain
2 Nihil Spellbomb
1 Nyxborn Hydra
1 Pulse of Murasa
4 Refurbished Familiar
4 Slagwoods Bridge
4 Swamp
3 Twisted Landscape
2 Vault of Whispers
4 Writhing Chrysalis
SIDEBOARD:
2 Breath Weapon
3 Krark-Clan Shaman
1 Last Rites
4 Pyroblast
1 Troublemaker Ouphe
4 Weather the Storm
</t>
  </si>
  <si>
    <t>Alex Conti</t>
  </si>
  <si>
    <t>https://www.moxfield.com/decks/KoPReadD-Uq-Mg-HtkA8OA</t>
  </si>
  <si>
    <t xml:space="preserve">4 Alms of the Vein
1 Bojuka Bog
4 Drossforge Bridge
4 Faithless Looting
4 Fiery Temper
4 Galvanic Blast
4 Grab the Prize
4 Great Furnace
2 Highway Robbery
4 Jagged Barrens
4 Kitchen Imp
4 Lightning Bolt
2 Mountain
1 Rakdos Carnarium
4 Sneaky Snacker
3 Vampire's Kiss
3 Vault of Whispers
4 Voldaren Epicure
SIDEBOARD:
3 Cast into the Fire
3 Duress
2 Electrickery
3 Nihil Spellbomb
4 Pyroblast
</t>
  </si>
  <si>
    <t>michele bassi</t>
  </si>
  <si>
    <t>https://www.moxfield.com/decks/8dD9QIouNE-gf1LQbYyY5g</t>
  </si>
  <si>
    <t xml:space="preserve">2 Annoyed Altisaur
4 Arbor Elf
4 Avenging Hunter
4 Boarding Party
4 Eldrazi Repurposer
13 Forest
3 Jewel Thief
3 Malevolent Rumble
3 Mountain
4 Mwonvuli Acid-Moss
4 Thermokarst
4 Utopia Sprawl
3 Wild Growth
1 Wooded Ridgeline
4 Writhing Chrysalis
SIDEBOARD:
2 Breath Weapon
2 Cast into the Fire
3 Deglamer
3 Pyroblast
2 Relic of Progenitus
3 Weather the Storm
</t>
  </si>
  <si>
    <t>Natalino Feshti</t>
  </si>
  <si>
    <t>https://www.moxfield.com/decks/oViYlLdKSk6FvqtNpiOmOQ</t>
  </si>
  <si>
    <t xml:space="preserve">2 Burning Inquiry
4 Cathartic Reunion
2 Conduit Pylons
3 Dread Return
4 Faithless Looting
3 Fiery Temper
3 Grab the Prize
2 Insolent Neonate
3 Lotleth Giant
4 Molten Gatekeeper
14 Mountain
4 Scrapwork Mutt
4 Sneaky Snacker
4 Stinkweed Imp
4 Voldaren Epicure
SIDEBOARD:
2 Bramble Wurm
2 Electrickery
2 Faerie Macabre
1 Flaring Pain
4 Pyroblast
4 Siege Smash
</t>
  </si>
  <si>
    <t>https://moxfield.com/decks/IRGdA4iL4UCpOqCQ_YrkDQ</t>
  </si>
  <si>
    <t>marco borgna</t>
  </si>
  <si>
    <t>https://www.moxfield.com/decks/BGN1jVNQ8Em6oaOK7uHGUA</t>
  </si>
  <si>
    <t xml:space="preserve">4 Brainstorm
1 Deep Analysis
1 Gigadrowse
4 Hidden Strings
4 High Tide
4 Ideas Unbound
15 Island
4 Lorien Revealed
4 Merchant Scroll
1 Muddle the Mixture
4 Peer Through Depths
1 Petals of Insight
3 Pieces of the Puzzle
4 Preordain
4 Psychic Puppetry
2 Stream of Thought
SIDEBOARD:
4 Blue Elemental Blast
3 Dispel
2 Gigadrowse
1 Island
1 Muddle the Mixture
4 Snap
</t>
  </si>
  <si>
    <t>https://moxfield.com/decks/DUADcacyAk63-H5Rv6I6Ag</t>
  </si>
  <si>
    <t xml:space="preserve">4 Chain Lightning
4 Clockwork Percussionist
4 Experimental Synthesizer
1 Fireblast
4 Galvanic Blast
4 Goblin Tomb Raider
4 Great Furnace
4 Kessig Flamebreather
3 Lava Dart
4 Lightning Bolt
14 Mountain
2 Thermo-Alchemist
4 Voldaren Epicure
4 Wrenn's Resolve
SIDEBOARD:
2 Cast into the Fire
1 End the Festivities
4 Pyroblast
3 Relic of Progenitus
3 Searing Blaze
2 Smash to Smithereens
</t>
  </si>
  <si>
    <t>Antonio Becatti</t>
  </si>
  <si>
    <t>https://moxfield.com/decks/U-_UOR-nIEKEgA53CRG0nA</t>
  </si>
  <si>
    <t xml:space="preserve">2 Blood Fountain
3 Cast Down
4 Cleansing Wildfire
4 Drossforge Bridge
2 Eviscerator's Insight
1 Evolution Witness
4 Fanatical Offering
2 Forest
4 Ichor Wellspring
3 Krark-Clan Shaman
2 Lembas
1 Makeshift Munitions
2 Mountain
2 Nihil Spellbomb
1 Nyxborn Hydra
1 Pulse of Murasa
4 Refurbished Familiar
4 Slagwoods Bridge
2 Swamp
2 Toxin Analysis
4 Twisted Landscape
2 Vault of Whispers
4 Writhing Chrysalis
SIDEBOARD:
1 Breath Weapon
3 Duress
1 Krark-Clan Shaman
1 Okiba-Gang Shinobi
4 Red Elemental Blast
1 Toxin Analysis
1 Troublemaker Ouphe
3 Weather the Storm
</t>
  </si>
  <si>
    <t>https://www.moxfield.com/decks/RfS8VSigZU2dB0EFp15Qyg</t>
  </si>
  <si>
    <t xml:space="preserve">2 Blood Fountain
1 Bojuka Bog
4 Cast Down
4 Cleansing Wildfire
4 Drossforge Bridge
2 Eviscerator's Insight
4 Fanatical Offering
2 Forest
4 Ichor Wellspring
3 Krark-Clan Shaman
2 Lembas
1 Makeshift Munitions
2 Mountain
2 Nihil Spellbomb
1 Nyxborn Hydra
2 Pulse of Murasa
4 Refurbished Familiar
4 Slagwoods Bridge
2 Swamp
4 Twisted Landscape
2 Vault of Whispers
4 Writhing Chrysalis
SIDEBOARD:
2 Breath Weapon
3 Duress
2 Okiba-Gang Shinobi
3 Pyroblast
2 Troublemaker Ouphe
3 Weather the Storm
</t>
  </si>
  <si>
    <t>https://www.moxfield.com/decks/sBLfaiTr_0GTCsuoNLd_uw</t>
  </si>
  <si>
    <t>Giovanni Nardiello</t>
  </si>
  <si>
    <t>https://www.moxfield.com/decks/cTipBSGez0mMVKFu7-jERQ</t>
  </si>
  <si>
    <t xml:space="preserve">2 Blood Fountain
1 Bojuka Bog
4 Cast Down
4 Cleansing Wildfire
4 Drossforge Bridge
2 Eviscerator's Insight
4 Fanatical Offering
2 Forest
4 Ichor Wellspring
3 Krark-Clan Shaman
2 Lembas
1 Makeshift Munitions
2 Mountain
2 Nihil Spellbomb
1 Nyxborn Hydra
2 Pulse of Murasa
4 Refurbished Familiar
4 Slagwoods Bridge
2 Swamp
4 Twisted Landscape
2 Vault of Whispers
4 Writhing Chrysalis
SIDEBOARD:
2 Breath Weapon
3 Duress
2 Okiba-Gang Shinobi
2 Pyroblast
1 Red Elemental Blast
2 Troublemaker Ouphe
3 Weather the Storm
</t>
  </si>
  <si>
    <t>Vittorio Chiantini</t>
  </si>
  <si>
    <t>https://www.moxfield.com/decks/PcJA1wq6sEuunwrYwahz4g</t>
  </si>
  <si>
    <t xml:space="preserve">4 Alms of the Vein
1 Bojuka Bog
4 Drossforge Bridge
4 Faithless Looting
4 Fiery Temper
4 Galvanic Blast
4 Grab the Prize
3 Great Furnace
1 Highway Robbery
4 Jagged Barrens
4 Kitchen Imp
4 Lightning Bolt
3 Mountain
4 Sneaky Snacker
1 Stormshriek Feral
4 Vampire's Kiss
3 Vault of Whispers
4 Voldaren Epicure
SIDEBOARD:
2 Contaminated Ground
2 Duress
2 Electrickery
2 Extract a Confession
2 Nihil Spellbomb
2 Pyroblast
3 Smash to Smithereens
</t>
  </si>
  <si>
    <t>evan goretti</t>
  </si>
  <si>
    <t>Davide Di Benedetto</t>
  </si>
  <si>
    <t>https://www.moxfield.com/decks/rQ34oNWR70qd3vo5Xly6BQ</t>
  </si>
  <si>
    <t xml:space="preserve">4 Chain Lightning
4 Clockwork Percussionist
4 Experimental Synthesizer
1 Fireblast
4 Galvanic Blast
4 Goblin Tomb Raider
4 Great Furnace
4 Kessig Flamebreather
2 Lava Dart
4 Lightning Bolt
14 Mountain
4 Reckless Impulse
3 Thermo-Alchemist
4 Voldaren Epicure
SIDEBOARD:
4 Cast into the Fire
4 Pyroblast
2 Red Elemental Blast
3 Relic of Progenitus
2 Smash to Smithereens
</t>
  </si>
  <si>
    <t>Francesco Corrieri</t>
  </si>
  <si>
    <t>https://www.moxfield.com/decks/1CtbFUO1hEaCti4jMQaA4w</t>
  </si>
  <si>
    <t xml:space="preserve">3 Ashnod's Altar
1 Blood Fountain
4 Candy Trail
4 Chromatic Star
2 Conduit Pylons
1 Energy Refractor
4 Eviscerator's Insight
4 Expedition Map
1 Forest
2 Golem Foundry
2 Ichor Wellspring
4 Malevolent Rumble
2 Myr Kinsmith
4 Myr Retriever
1 Nihil Spellbomb
4 Pactdoll Terror
3 Prophetic Prism
2 Swamp
4 Urza's Mine
4 Urza's Power Plant
4 Urza's Tower
SIDEBOARD:
2 Abrade
1 Breath Weapon
2 Fangren Marauder
2 Last Rites
4 Pyroblast
1 Scattershot
3 Weather the Storm
</t>
  </si>
  <si>
    <t>Edoardo Cordella</t>
  </si>
  <si>
    <t>https://www.moxfield.com/decks/CchM-_eTCUOIVPyGclk2gA</t>
  </si>
  <si>
    <t xml:space="preserve">4 Alms of the Vein
2 Drossforge Bridge
4 Faithless Looting
4 Fiery Temper
4 Galvanic Blast
4 Grab the Prize
4 Great Furnace
4 Jagged Barrens
4 Kitchen Imp
4 Lightning Bolt
1 Mountain
2 Razortrap Gorge
4 Sneaky Snacker
2 Stormshriek Feral
1 Swamp
4 Vampire's Kiss
4 Vault of Whispers
4 Voldaren Epicure
SIDEBOARD:
2 Cast Down
3 Cast into the Fire
2 Duress
2 End the Festivities
2 Faerie Macabre
1 Gorilla Shaman
3 Red Elemental Blast
</t>
  </si>
  <si>
    <t>https://www.moxfield.com/decks/482BxFTkuECshuiYuDKB-w</t>
  </si>
  <si>
    <t xml:space="preserve">4 Arbor Elf
4 Birchlore Rangers
12 Forest
4 Generous Ent
4 Jaspera Sentinel
4 Lead the Stampede
4 Masked Vandal
3 Nyxborn Hydra
4 Priest of Titania
4 Quirion Ranger
4 Spellstutter Sprite
1 Tangled Islet
4 Timberwatch Elf
4 Winding Way
SIDEBOARD:
2 Avenging Hunter
2 Coalition Honor Guard
2 Faerie Macabre
3 Hydroblast
1 Valakut Invoker
2 Vitu-Ghazi Inspector
3 Wellwisher
</t>
  </si>
  <si>
    <t>Leonardo Boccetti</t>
  </si>
  <si>
    <t>https://www.moxfield.com/decks/PnImjY5VJUqVO4A3tOI4TA</t>
  </si>
  <si>
    <t xml:space="preserve">4 Alms of the Vein
1 Bojuka Bog
2 Chain Lightning
2 End the Festivities
4 Faithless Looting
4 Fiery Temper
4 Grab the Prize
3 Highway Robbery
4 Jagged Barrens
4 Kitchen Imp
4 Lightning Bolt
7 Mountain
1 Rakdos Carnarium
3 Razortrap Gorge
4 Sneaky Snacker
2 Swamp
3 Vampire's Kiss
4 Voldaren Epicure
SIDEBOARD:
2 Cast into the Fire
3 Duress
2 Extract a Confession
2 Nihil Spellbomb
2 Pyroblast
2 Red Elemental Blast
2 Smash to Smithereens
</t>
  </si>
  <si>
    <t>Lorenzo Mandelli</t>
  </si>
  <si>
    <t>https://www.moxfield.com/decks/iylPyLbIREWYPZwko8MCVA</t>
  </si>
  <si>
    <t xml:space="preserve">4 Abundant Growth
4 Ancestral Mask
4 Armadillo Cloak
2 Ash Barrens
2 Cartouche of Solidarity
4 Ethereal Armor
12 Forest
3 Gladecover Scout
1 Lifelink
4 Malevolent Rumble
3 Plains
1 Ram Through
3 Rancor
1 Sentinel's Eyes
4 Silhana Ledgewalker
4 Slippery Bogle
4 Utopia Sprawl
SIDEBOARD:
2 Flaring Pain
3 Mask of Law and Grace
1 Pulse of Murasa
1 Ram Through
3 Scattershot Archer
2 Standard Bearer
3 Tamiyo's Safekeeping
</t>
  </si>
  <si>
    <t>Vincenzo Cristiano</t>
  </si>
  <si>
    <t>https://www.moxfield.com/decks/oQO52L4gW0yLGOz8J_n-Xg</t>
  </si>
  <si>
    <t xml:space="preserve">2 Blood Fountain
1 Bojuka Bog
4 Cast Down
4 Cleansing Wildfire
4 Drossforge Bridge
2 Eviscerator's Insight
4 Fanatical Offering
2 Forest
4 Ichor Wellspring
3 Krark-Clan Shaman
2 Lembas
1 Makeshift Munitions
1 Mountain
2 Nihil Spellbomb
1 Nyxborn Hydra
1 Pulse of Murasa
4 Refurbished Familiar
4 Slagwoods Bridge
3 Swamp
2 Toxin Analysis
4 Twisted Landscape
1 Vault of Whispers
4 Writhing Chrysalis
SIDEBOARD:
1 Breath Weapon
3 Duress
1 Fiery Cannonade
1 Last Rites
4 Pyroblast
2 Troublemaker Ouphe
3 Weather the Storm
</t>
  </si>
  <si>
    <t>Alberto Barbera</t>
  </si>
  <si>
    <t>https://moxfield.com/decks/uuWrCXh1mE2Osbm0ZnRFxQ</t>
  </si>
  <si>
    <t xml:space="preserve">2 Black Mage's Rod
3 Blood Fountain
4 Drossforge Bridge
2 Fanatical Offering
4 Galvanic Blast
3 Great Furnace
2 Hunter's Blowgun
4 Ichor Wellspring
3 Krark-Clan Shaman
1 Makeshift Munitions
4 Mistvault Bridge
4 Myr Enforcer
3 Nihil Spellbomb
4 Reckoner's Bargain
4 Refurbished Familiar
2 Seat of the Synod
3 Silverbluff Bridge
1 Swamp
3 Thoughtcast
1 Toxin Analysis
3 Vault of Whispers
SIDEBOARD:
3 Blue Elemental Blast
1 Breath Weapon
1 Extract a Confession
1 Hydroblast
1 Krark-Clan Shaman
1 Nihil Spellbomb
4 Red Elemental Blast
1 Toxin Analysis
2 Unexpected Fangs
</t>
  </si>
  <si>
    <t>Augsuto Ceracchini</t>
  </si>
  <si>
    <t>https://www.moxfield.com/decks/_Rei-NNuukS79ZETJSsj0Q</t>
  </si>
  <si>
    <t xml:space="preserve">4 Brainstorm
1 Cast Down
1 Contaminated Aquifer
4 Counterspell
3 Cryptic Serpent
3 Deep Analysis
1 Dispel
2 Gurmag Angler
4 Ice Tunnel
11 Island
4 Lorien Revealed
3 Mental Note
3 Ponder
4 Snuff Out
2 Spell Pierce
4 Thought Scour
4 Tolarian Terror
2 Unexpected Fangs
SIDEBOARD:
2 Annul
2 Arms of Hadar
4 Blue Elemental Blast
2 Murmuring Mystic
4 Steel Sabotage
1 Unexpected Fangs
</t>
  </si>
  <si>
    <t>Angelo Caruso</t>
  </si>
  <si>
    <t>https://moxfield.com/decks/X5UUvg8PJk2guoIqqwz9LQ</t>
  </si>
  <si>
    <t xml:space="preserve">1 Artful Dodge
3 Boomerang
4 Brainstorm
4 Counterspell
4 Cryptic Serpent
1 Deep Analysis
4 Delver of Secrets
1 Dragon Wings
16 Island
4 Lorien Revealed
4 Mental Note
3 Ponder
1 Sleep of the Dead
2 Spell Pierce
4 Thought Scour
4 Tolarian Terror
SIDEBOARD:
3 Annul
2 Blue Elemental Blast
2 Dispel
4 Gut Shot
4 Hydroblast
</t>
  </si>
  <si>
    <t>https://moxfield.com/decks/AoyrxvXzuk6NwJcW1BbjLA</t>
  </si>
  <si>
    <t xml:space="preserve">4 Alms of the Vein
1 Bojuka Bog
1 Chain Lightning
4 Faithless Looting
4 Fiery Temper
4 Grab the Prize
3 Highway Robbery
4 Jagged Barrens
4 Kitchen Imp
4 Lightning Bolt
8 Mountain
2 Rakdos Carnarium
3 Razortrap Gorge
4 Sneaky Snacker
2 Swamp
4 Vampire's Kiss
4 Voldaren Epicure
SIDEBOARD:
4 Cast into the Fire
4 Duress
2 Nihil Spellbomb
4 Pyroblast
1 Red Elemental Blast
</t>
  </si>
  <si>
    <t>Kevin Kolkmann</t>
  </si>
  <si>
    <t>Jannes Peschel</t>
  </si>
  <si>
    <t>https://moxfield.com/decks/bM5OfuHa5UOwh2QI2hS-1A</t>
  </si>
  <si>
    <t xml:space="preserve">4 Burning-Tree Emissary
3 Chain Lightning
4 Clockwork Percussionist
4 Experimental Synthesizer
4 Galvanic Blast
4 Goblin Bushwhacker
4 Goblin Tomb Raider
4 Great Furnace
4 Lightning Bolt
13 Mountain
4 Rally at the Hornburg
4 Voldaren Epicure
4 Wrenn's Resolve
SIDEBOARD:
2 Cast into the Fire
2 End the Festivities
3 Pyroblast
3 Raze
3 Relic of Progenitus
2 Smash to Smithereens
</t>
  </si>
  <si>
    <t>Joris Peschel</t>
  </si>
  <si>
    <t>https://moxfield.com/decks/WbftdTxLIEqtGDreQdtyDQ</t>
  </si>
  <si>
    <t xml:space="preserve">4 Battle Screech
1 Eagles of the North
1 Guardians' Pledge
2 Idyllic Grange
4 Kor Skyfisher
4 Lunarch Veteran
4 Militia Bugler
4 Novice Inspector
18 Plains
4 Prismatic Strands
4 Raffine's Informant
2 Summon: Choco/Mog
4 Thraben Charm
4 Thraben Inspector
SIDEBOARD:
3 Destroy Evil
4 Dust to Dust
3 Journey to Nowhere
2 Lone Missionary
1 Palace Sentinels
2 Viridian Longbow
</t>
  </si>
  <si>
    <t>https://moxfield.com/decks/E6U6f9Jpt0-0HBrkRae0FQ</t>
  </si>
  <si>
    <t xml:space="preserve">4 Chain Lightning
4 Clockwork Percussionist
4 Experimental Synthesizer
1 Fireblast
4 Galvanic Blast
4 Goblin Tomb Raider
4 Great Furnace
4 Kessig Flamebreather
3 Lava Dart
4 Lightning Bolt
14 Mountain
4 Reckless Impulse
2 Thermo-Alchemist
4 Voldaren Epicure
SIDEBOARD:
4 Cast into the Fire
4 Pyroblast
2 Raze
1 Red Elemental Blast
2 Relic of Progenitus
2 Searing Blaze
</t>
  </si>
  <si>
    <t>Mattis Peschel</t>
  </si>
  <si>
    <t>https://moxfield.com/decks/LGtVQtfDpkCcMDT5yjEWYg</t>
  </si>
  <si>
    <t xml:space="preserve">4 Alms of the Vein
2 Demand Answers
4 Drossforge Bridge
4 Faithless Looting
4 Fiery Temper
4 Galvanic Blast
4 Grab the Prize
4 Great Furnace
4 Jagged Barrens
4 Kitchen Imp
4 Lightning Bolt
2 Mountain
1 Rakdos Carnarium
4 Sneaky Snacker
1 Swamp
3 Vampire's Kiss
3 Vault of Whispers
4 Voldaren Epicure
SIDEBOARD:
2 Cast into the Fire
2 Contaminated Ground
2 Duress
2 Extract a Confession
2 Nihil Spellbomb
3 Red Elemental Blast
2 Trespasser's Curse
</t>
  </si>
  <si>
    <t>Michaelangelo Borghi</t>
  </si>
  <si>
    <t>https://moxfield.com/decks/ap4qjmUbBEiOclGlc1OhHQ</t>
  </si>
  <si>
    <t xml:space="preserve">4 Birchlore Rangers
2 Elvish Mystic
12 Forest
4 Generous Ent
4 Jaspera Sentinel
4 Lead the Stampede
2 Llanowar Elves
4 Masked Vandal
3 Nyxborn Hydra
4 Priest of Titania
4 Quirion Ranger
3 Sagu Wildling
4 Timberwatch Elf
2 Wellwisher
4 Winding Way
SIDEBOARD:
2 Deglamer
3 Mesmeric Fiend
2 Negate
2 Scattershot Archer
2 Spellstutter Sprite
3 Weather the Storm
1 Wellwisher
</t>
  </si>
  <si>
    <t>Marco Casonato</t>
  </si>
  <si>
    <t>https://www.moxfield.com/decks/P-RgPS1e6kyeKl7Rp_hCZw</t>
  </si>
  <si>
    <t xml:space="preserve">4 Alms of the Vein
4 Chain Lightning
4 Faithless Looting
4 Fiery Temper
4 Grab the Prize
2 Highway Robbery
4 Jagged Barrens
3 Kitchen Imp
4 Lightning Bolt
8 Mountain
3 Razortrap Gorge
4 Sneaky Snacker
1 Stormshriek Feral
3 Swamp
4 Vampire's Kiss
4 Voldaren Epicure
SIDEBOARD:
1 Arms of Hadar
3 Cast into the Fire
3 Duress
2 Extract a Confession
3 Nihil Spellbomb
3 Pyroblast
</t>
  </si>
  <si>
    <t>https://www.moxfield.com/decks/qOpCEyrIwkOiYT2RPpWIng</t>
  </si>
  <si>
    <t xml:space="preserve">3 Circle of the Land Druid
2 Conduit Pylons
4 Dread Return
4 Exhume
5 Forest
4 Generous Ent
1 Geothermal Bog
3 Gnaw to the Bone
1 Haunted Mire
4 Lotleth Giant
4 Malevolent Rumble
4 Satyr Wayfinder
4 Scrapwork Mutt
4 Stinkweed Imp
4 Swamp
4 Town Greeter
4 Troll of Khazad-dum
1 Wooded Ridgeline
SIDEBOARD:
2 Ancient Grudge
2 Bojuka Bog
2 Fang Dragon
1 Gnaw to the Bone
4 Masked Vandal
4 Mesmeric Fiend
</t>
  </si>
  <si>
    <t>Jacopo Moscardi</t>
  </si>
  <si>
    <t>https://moxfield.com/decks/uayQbU5eb0ebvA6J0F8zhQ</t>
  </si>
  <si>
    <t xml:space="preserve">2 Brainstorm
1 Deep Analysis
1 Flood of Recollection
1 Gigadrowse
2 Hidden Strings
4 High Tide
4 Ideas Unbound
4 Lorien Revealed
4 Merchant Scroll
2 Muddle the Mixture
4 Peer Through Depths
1 Petals of Insight
2 Pieces of the Puzzle
2 Ponder
4 Preordain
4 Psychic Puppetry
3 Reach Through Mists
14 Snow-Covered Island
1 Stream of Thought
SIDEBOARD:
4 Dispel
3 Envelop
3 Gigadrowse
3 Snap
2 Steel Sabotage
</t>
  </si>
  <si>
    <t>Francesco Panaro</t>
  </si>
  <si>
    <t>https://www.moxfield.com/decks/YLYbqKMP0kmebeb3oQlKfg</t>
  </si>
  <si>
    <t xml:space="preserve">4 Faithless Looting
4 Fiery Temper
3 Fireblast
4 Grab the Prize
3 Guttersnipe
4 Highway Robbery
4 Kessig Flamebreather
4 Lava Dart
4 Lightning Bolt
18 Mountain
4 Sneaky Snacker
4 Voldaren Epicure
SIDEBOARD:
3 Campfire
3 Cast into the Fire
4 Pyroblast
2 Red Elemental Blast
3 Searing Blaze
</t>
  </si>
  <si>
    <t>Devin Saum</t>
  </si>
  <si>
    <t>https://www.moxfield.com/decks/mlVClY7P00WLrJWALnoYBQ</t>
  </si>
  <si>
    <t xml:space="preserve">4 Circle of the Land Druid
2 Conduit Pylons
4 Dread Return
4 Exhume
4 Generous Ent
3 Gnaw to the Bone
1 Highland Forest
3 Lotleth Giant
4 Malevolent Rumble
4 Satyr Wayfinder
4 Scrapwork Mutt
5 Snow-Covered Forest
4 Snow-Covered Swamp
4 Stinkweed Imp
1 Sulfurous Mire
4 Town Greeter
4 Troll of Khazad-dum
1 Woodland Chasm
SIDEBOARD:
4 Ancient Grudge
2 Fang Dragon
1 Gnaw to the Bone
3 Mesmeric Fiend
2 Ray of Revelation
3 Rotten Reunion
</t>
  </si>
  <si>
    <t>Federico Mascia</t>
  </si>
  <si>
    <t>https://moxfield.com/decks/zr3IuwNvukawhrW4xZaUyQ</t>
  </si>
  <si>
    <t xml:space="preserve">4 Burning-Tree Emissary
4 Clockwork Percussionist
2 Demand Answers
4 Experimental Synthesizer
1 Fireblast
4 Galvanic Blast
4 Goblin Bushwhacker
4 Goblin Tomb Raider
4 Great Furnace
4 Lightning Bolt
13 Mountain
4 Rally at the Hornburg
2 Tectonic Hazard
4 Voldaren Epicure
2 Wrenn's Resolve
SIDEBOARD:
3 Cast into the Fire
4 Kessig Flamebreather
3 Pyroblast
1 Red Elemental Blast
3 Relic of Progenitus
1 Tectonic Hazard
</t>
  </si>
  <si>
    <t>Italo Nicola Ponce Pasini Judice Neto</t>
  </si>
  <si>
    <t>https://www.moxfield.com/decks/F13xr8xJUku7DwSsZaO8cQ</t>
  </si>
  <si>
    <t xml:space="preserve">1 Bind the Monster
3 Brinebarrow Intruder
4 Counterspell
1 Dispel
4 Faerie Miscreant
4 Faerie Seer
2 Harrier Strix
1 Humbling Elder
18 Island
4 Moon-Circuit Hacker
2 Mutagenic Growth
4 Ninja of the Deep Hours
4 Of One Mind
2 Snap
1 Snaremaster Sprite
1 Spell Pierce
4 Spellstutter Sprite
SIDEBOARD:
3 Annul
2 Bind the Monster
1 Blue Elemental Blast
1 Dispel
2 Gut Shot
4 Hydroblast
2 Steel Sabotage
</t>
  </si>
  <si>
    <t>Gábor Czank</t>
  </si>
  <si>
    <t>https://www.moxfield.com/decks/TZDathYurUSDmzkQnALuiw</t>
  </si>
  <si>
    <t xml:space="preserve">4 Ancient Stirrings
4 Boulderbranch Golem
4 Bramble Wurm
4 Candy Trail
4 Chromatic Star
2 Crop Rotation
4 Expedition Map
4 Forest
4 Generous Ent
4 Maelstrom Colossus
4 Maul Splicer
2 Pulse of Murasa
4 Urza's Mine
4 Urza's Power Plant
4 Urza's Tower
4 Wretched Gryff
SIDEBOARD:
3 Fangren Marauder
1 Pulse of Murasa
2 Ram Through
4 Relic of Progenitus
3 Ulamog's Crusher
2 Weather the Storm
</t>
  </si>
  <si>
    <t>https://moxfield.com/decks/7jHXFHOogkeWGUSeVuBLXA</t>
  </si>
  <si>
    <t xml:space="preserve">4 Faithless Looting
4 Fiery Temper
3 Fireblast
4 Grab the Prize
3 Guttersnipe
4 Highway Robbery
4 Kessig Flamebreather
4 Lava Dart
4 Lightning Bolt
18 Mountain
4 Sneaky Snacker
4 Voldaren Epicure
SIDEBOARD:
2 Cast into the Fire
4 Pyroblast
3 Raze
2 Smash to Smithereens
2 Tectonic Hazard
2 Tormod's Crypt
</t>
  </si>
  <si>
    <t>Krisztián Magos</t>
  </si>
  <si>
    <t>https://moxfield.com/decks/KZBangxkB02MINc3YQV2Nw</t>
  </si>
  <si>
    <t xml:space="preserve">4 Chain Lightning
4 Clockwork Percussionist
4 Experimental Synthesizer
4 Galvanic Blast
4 Goblin Tomb Raider
4 Great Furnace
4 Kessig Flamebreather
4 Lava Dart
4 Lightning Bolt
14 Mountain
4 Reckless Impulse
2 Thermo-Alchemist
4 Voldaren Epicure
SIDEBOARD:
2 End the Festivities
3 Pyroblast
3 Raze
2 Relic of Progenitus
2 Searing Blaze
3 Smash to Smithereens
</t>
  </si>
  <si>
    <t>Federico Sargenti</t>
  </si>
  <si>
    <t>https://www.moxfield.com/decks/ELFBLu7Y10i0DlR-xAXDBg</t>
  </si>
  <si>
    <t xml:space="preserve">2 Bind the Monster
4 Brinebarrow Intruder
4 Counterspell
4 Faerie Miscreant
4 Faerie Seer
2 Force Spike
18 Island
4 Moon-Circuit Hacker
4 Ninja of the Deep Hours
4 Of One Mind
4 Snap
2 Spell Pierce
4 Spellstutter Sprite
SIDEBOARD:
4 Annul
1 Bind the Monster
4 Blue Elemental Blast
2 Dispel
1 Hydroblast
1 Steel Sabotage
2 Tormod's Crypt
</t>
  </si>
  <si>
    <t>Igor Grécia</t>
  </si>
  <si>
    <t>https://moxfield.com/decks/eTfptcLIwEK-yYefxXsECQ</t>
  </si>
  <si>
    <t xml:space="preserve">2 Archaeomancer
4 Azorius Chancery
3 Contaminated Landscape
3 Ephemerate
1 Ghostly Flicker
1 Glacial Floodplain
4 God-Pharaoh's Faithful
8 Island
4 Lorien Revealed
3 Meeting of Minds
1 Mortuary Mire
4 Mulldrifter
2 Murmuring Mystic
2 Negate
2 Plains
4 Preordain
2 Prohibit
3 Sea Gate Oracle
4 Snap
4 Sunscape Familiar
SIDEBOARD:
1 Circle of Protection: Blue
1 Destroy Evil
1 Dust to Dust
2 Envelop
3 Hydroblast
2 Last Breath
2 Negate
2 Standard Bearer
1 Stonehorn Dignitary
</t>
  </si>
  <si>
    <t>Elfeir</t>
  </si>
  <si>
    <t>https://www.moxfield.com/decks/7L38GAdMA0-RL3zB5Qv0jg</t>
  </si>
  <si>
    <t xml:space="preserve">4 Black Mage's Rod
1 Bojuka Bog
4 Candy Trail
4 Chromatic Star
2 Conduit Pylons
4 Conjurer's Bauble
4 Eviscerator's Insight
4 Expedition Map
3 Foundry Inspector
1 Frantic Salvage
4 Ichor Wellspring
1 Pactdoll Terror
4 Prophetic Prism
3 Rook Turret
3 Swamp
4 Urza's Mine
4 Urza's Power Plant
4 Urza's Tower
2 Weather the Storm
SIDEBOARD:
1 Ancient Grudge
1 Breath Weapon
1 Fangren Marauder
2 Krark-Clan Shaman
2 Last Rites
2 Nihil Spellbomb
4 Red Elemental Blast
1 Scattershot
1 Weather the Storm
</t>
  </si>
  <si>
    <t>Davide Caracciolo</t>
  </si>
  <si>
    <t>https://www.moxfield.com/decks/wiauNRbSdESt5yrhJ1kUsA</t>
  </si>
  <si>
    <t xml:space="preserve">4 Alms of the Vein
4 Black Mage's Rod
1 Bojuka Bog
4 Faithless Looting
4 Fiery Temper
4 Grab the Prize
2 Great Furnace
2 Highway Robbery
4 Jagged Barrens
4 Kitchen Imp
4 Lightning Bolt
4 Mountain
1 Rakdos Carnarium
4 Razortrap Gorge
4 Sneaky Snacker
2 Swamp
4 Vampire's Kiss
4 Voldaren Epicure
SIDEBOARD:
2 Contaminated Ground
4 Duress
2 Nihil Spellbomb
4 Pyroblast
3 Smash to Smithereens
</t>
  </si>
  <si>
    <t>Béla Varga</t>
  </si>
  <si>
    <t>https://moxfield.com/decks/mhRsT3tgzUqaSplaJMzIcg</t>
  </si>
  <si>
    <t xml:space="preserve">2 Circle of the Land Druid
4 Dread Return
3 Exhume
4 Forest
4 Generous Ent
1 Geothermal Bog
3 Gnaw to the Bone
1 Haunted Mire
4 Holdout Settlement
1 Khalni Garden
4 Lotleth Giant
4 Malevolent Rumble
2 Momentary Blink
4 Satyr Wayfinder
4 Scrapwork Mutt
4 Stinkweed Imp
2 Swamp
4 Town Greeter
4 Troll of Khazad-dum
1 Wooded Ridgeline
SIDEBOARD:
4 Ancient Grudge
3 Ephemerate
1 Gnaw to the Bone
4 Mesmeric Fiend
2 Rotten Reunion
1 Survivors' Encampment
</t>
  </si>
  <si>
    <t>kevin vervier</t>
  </si>
  <si>
    <t>https://moxfield.com/decks/pZFzlfGI-UqHiDIK0efkBQ</t>
  </si>
  <si>
    <t xml:space="preserve">4 Contentious Plan
4 Experimental Augury
1 Focus the Mind
1 Forest
4 Hickory Woodlot
4 Infectious Inquiry
2 Island
4 Lorien Revealed
4 Manamorphose
1 Mountain
2 Peat Bog
4 Pentad Prism
1 Prologue to Phyresis
2 Sandstone Needle
4 Saprazzan Skerry
3 Snap
2 Steady Progress
1 Swamp
4 Thirsting Roots
4 Vivisurgeon's Insight
4 Weather the Storm
SIDEBOARD:
3 Breath Weapon
4 Dispel
4 Moment's Peace
3 Pyroblast
1 Snap
</t>
  </si>
  <si>
    <t>Marcell Réti</t>
  </si>
  <si>
    <t>https://www.moxfield.com/decks/0gNNKjDnuEOl9vmMgo9rtQ</t>
  </si>
  <si>
    <t xml:space="preserve">4 Alms of the Vein
1 Bojuka Bog
3 Drossforge Bridge
1 End the Festivities
4 Faithless Looting
4 Fiery Temper
2 Galvanic Blast
4 Grab the Prize
2 Great Furnace
2 Highway Robbery
4 Jagged Barrens
4 Kitchen Imp
4 Lightning Bolt
6 Mountain
1 Rakdos Carnarium
4 Sneaky Snacker
1 Swamp
4 Vampire's Kiss
1 Vault of Whispers
4 Voldaren Epicure
SIDEBOARD:
1 Blightning
2 Cast into the Fire
2 Duress
2 Extract a Confession
2 Nihil Spellbomb
4 Pyroblast
2 Smash to Smithereens
</t>
  </si>
  <si>
    <t>Andrea Rossi</t>
  </si>
  <si>
    <t>Paolo Carnevali</t>
  </si>
  <si>
    <t>https://moxfield.com/decks/_cW7XyW7vEuEZhUeLKD6JQ</t>
  </si>
  <si>
    <t xml:space="preserve">4 Brainstorm
1 Deep Analysis
1 Gigadrowse
2 Hidden Strings
4 High Tide
4 Ideas Unbound
16 Island
4 Lorien Revealed
4 Merchant Scroll
2 Muddle the Mixture
4 Peer Through Depths
1 Petals of Insight
2 Pieces of the Puzzle
4 Preordain
4 Psychic Puppetry
1 Reach Through Mists
2 Stream of Thought
SIDEBOARD:
1 Deep Analysis
3 Dispel
4 Envelop
3 Gigadrowse
1 Muddle the Mixture
3 Snap
</t>
  </si>
  <si>
    <t>Maxim Moncalvo</t>
  </si>
  <si>
    <t>https://moxfield.com/decks/vyM0WkIO5U2WDEYo9I0Oow</t>
  </si>
  <si>
    <t xml:space="preserve">2 Bind the Monster
2 Brinebarrow Intruder
4 Counterspell
2 Dispel
4 Faerie Miscreant
4 Faerie Seer
2 Harrier Strix
1 Humbling Elder
18 Island
4 Moon-Circuit Hacker
4 Ninja of the Deep Hours
4 Of One Mind
3 Snap
2 Snaremaster Sprite
4 Spellstutter Sprite
SIDEBOARD:
3 Annul
2 Bind the Monster
4 Blue Elemental Blast
2 Hydroblast
4 Steel Sabotage
</t>
  </si>
  <si>
    <t>Michele Compagnone</t>
  </si>
  <si>
    <t>https://www.moxfield.com/decks/X0-xqU6id0yoYBrHDwZYWA</t>
  </si>
  <si>
    <t xml:space="preserve">4 Brainstorm
2 Cast Down
4 Contaminated Aquifer
4 Counterspell
4 Cryptic Serpent
2 Deep Analysis
1 Dispel
2 Gurmag Angler
1 Ice Tunnel
11 Island
4 Lorien Revealed
3 Mental Note
3 Ponder
3 Snuff Out
2 Spell Pierce
4 Thought Scour
4 Tolarian Terror
2 Unexpected Fangs
SIDEBOARD:
2 Annul
2 Arms of Hadar
2 Blue Elemental Blast
1 Dispel
2 Hydroblast
1 Murmuring Mystic
2 Nihil Spellbomb
3 Steel Sabotage
</t>
  </si>
  <si>
    <t>Simone Raichini</t>
  </si>
  <si>
    <t>https://moxfield.com/decks/PUc5uMGFYkelSOl3jLuCHw</t>
  </si>
  <si>
    <t xml:space="preserve">4 Brainstorm
1 Cast Down
4 Contaminated Aquifer
4 Counterspell
3 Cryptic Serpent
3 Deep Analysis
1 Dispel
2 Gurmag Angler
1 Ice Tunnel
11 Island
4 Lorien Revealed
3 Mental Note
3 Ponder
4 Snuff Out
2 Spell Pierce
4 Thought Scour
4 Tolarian Terror
2 Unexpected Fangs
SIDEBOARD:
2 Annul
1 Cast Down
4 Hydroblast
2 Murmuring Mystic
2 Nihil Spellbomb
4 Steel Sabotage
</t>
  </si>
  <si>
    <t>phillip drage</t>
  </si>
  <si>
    <t>https://www.moxfield.com/decks/k3vVIKoFF0GMZZk5afmm2Q</t>
  </si>
  <si>
    <t xml:space="preserve">3 Black Mage's Rod
3 Blood Fountain
4 Drossforge Bridge
2 Fanatical Offering
4 Galvanic Blast
3 Great Furnace
1 Hunter's Blowgun
4 Ichor Wellspring
3 Krark-Clan Shaman
1 Makeshift Munitions
4 Mistvault Bridge
4 Myr Enforcer
3 Nihil Spellbomb
4 Reckoner's Bargain
4 Refurbished Familiar
2 Seat of the Synod
3 Silverbluff Bridge
1 Swamp
3 Thoughtcast
1 Toxin Analysis
3 Vault of Whispers
SIDEBOARD:
2 Breath Weapon
2 Extract a Confession
4 Hydroblast
2 Pyroblast
3 Red Elemental Blast
2 Unexpected Fangs
</t>
  </si>
  <si>
    <t>Fabio Rossini</t>
  </si>
  <si>
    <t>https://www.moxfield.com/decks/upGM_NNLt0SOa3VJqzmJ6w</t>
  </si>
  <si>
    <t xml:space="preserve">4 Burning-Tree Emissary
4 Chain Lightning
4 Clockwork Percussionist
4 Experimental Synthesizer
2 Fireblast
2 Galvanic Blast
4 Goblin Bushwhacker
4 Goblin Tomb Raider
4 Great Furnace
4 Lightning Bolt
12 Mountain
4 Rally at the Hornburg
4 Voldaren Epicure
4 Wrenn's Resolve
SIDEBOARD:
3 Cast into the Fire
3 End the Festivities
4 Red Elemental Blast
2 Relic of Progenitus
3 Smash to Smithereens
</t>
  </si>
  <si>
    <t>https://moxfield.com/decks/8LS6f3JitEO-vMlS2MTggw</t>
  </si>
  <si>
    <t xml:space="preserve">4 Birchlore Rangers
2 Elvish Mystic
8 Forest
2 Fyndhorn Elves
4 Generous Ent
4 Jaspera Sentinel
4 Land Grant
4 Lead the Stampede
2 Llanowar Elves
4 Masked Vandal
3 Nyxborn Hydra
4 Priest of Titania
4 Quirion Ranger
1 Tangled Islet
4 Timberwatch Elf
2 Wellwisher
4 Winding Way
SIDEBOARD:
2 Faerie Macabre
4 Mesmeric Fiend
2 Nylea's Disciple
2 Scattershot Archer
4 Spellstutter Sprite
1 Viridian Longbow
</t>
  </si>
  <si>
    <t>ana clara fernandes</t>
  </si>
  <si>
    <t>https://www.moxfield.com/decks/kg4ZXojDf0elH7tkuairoQ</t>
  </si>
  <si>
    <t xml:space="preserve">4 Burning-Tree Emissary
2 Chain Lightning
4 Clockwork Percussionist
3 Experimental Synthesizer
1 Fireblast
4 Galvanic Blast
4 Goblin Bushwhacker
4 Goblin Tomb Raider
4 Great Furnace
4 Lightning Bolt
14 Mountain
4 Rally at the Hornburg
4 Voldaren Epicure
4 Wrenn's Resolve
SIDEBOARD:
3 Cast into the Fire
1 End the Festivities
3 Pyroblast
3 Smash to Smithereens
2 Tectonic Hazard
</t>
  </si>
  <si>
    <t>Giovanni Ossola</t>
  </si>
  <si>
    <t>https://www.moxfield.com/decks/_sYMaJGvtkiVIUsvhzvhdg</t>
  </si>
  <si>
    <t xml:space="preserve">4 Black Mage's Rod
2 Blood Fountain
2 Bojuka Bog
4 Cast Down
3 Crypt Rats
2 Eviscerator's Insight
4 Fanatical Offering
1 Golgari Rot Farm
1 Haunted Mire
4 Ichor Wellspring
4 Khalni Garden
1 Nihil Spellbomb
4 Pactdoll Terror
2 Reckoner's Bargain
4 Refurbished Familiar
1 Suffocating Fumes
7 Swamp
2 Toxin Analysis
4 Troll of Khazad-dum
4 Vault of Whispers
SIDEBOARD:
2 Arms of Hadar
2 Cornered by Black Mages
4 Duress
1 Heritage Reclamation
2 Last Rites
4 Weather the Storm
</t>
  </si>
  <si>
    <t>Davide Buttiero</t>
  </si>
  <si>
    <t>https://www.moxfield.com/decks/ZGdmkqtPPkeIHBMQZ2xUcQ</t>
  </si>
  <si>
    <t>Szél Mihály</t>
  </si>
  <si>
    <t>https://www.moxfield.com/decks/B1g8yXBnH0uDqr9rXL5x2A</t>
  </si>
  <si>
    <t xml:space="preserve">2 Ancient Den
2 Blood Fountain
2 Bojuka Bog
3 Cast Down
3 Eviscerator's Insight
2 Fanatical Offering
4 Glint Hawk
2 Goldmire Bridge
3 Grim Bauble
4 Kor Skyfisher
2 Lembas
1 Navigator's Compass
2 Novice Inspector
1 Omen of the Dead
1 Orzhov Basilica
1 Pactdoll Terror
4 Plains
3 Reckoner's Bargain
3 Refurbished Familiar
3 Scoured Barrens
3 Swamp
2 Thraben Charm
2 Thraben Inspector
3 Tithing Blade
2 Vault of Whispers
SIDEBOARD:
2 Accursed Marauder
3 Contaminated Ground
3 Duress
2 Dust to Dust
3 Navigator's Compass
2 Nihil Spellbomb
</t>
  </si>
  <si>
    <t>Christian Luigi Cappai</t>
  </si>
  <si>
    <t>https://moxfield.com/decks/V99Rkk3rekuZrB40McnUDA</t>
  </si>
  <si>
    <t xml:space="preserve">4 Balustrade Spy
1 Cauldron Familiar
4 Conjurer's Bauble
1 Crawl from the Cellar
4 Dimir House Guard
1 Dread Return
1 Dregscape Zombie
3 Duress
4 Elven Farsight
3 Forest
4 Generous Ent
4 Land Grant
2 Lotleth Giant
4 Many Partings
3 Masked Vandal
4 Sagu Wildling
4 Sakura-Tribe Elder
3 Songs of the Damned
2 Swamp
4 Troll of Khazad-dum
SIDEBOARD:
1 Dispel
1 Duress
3 Healer of the Glade
1 Island
1 Masked Vandal
2 Natural State
3 Pilfer
1 Rust
1 Snuff Out
1 Swamp
</t>
  </si>
  <si>
    <t>Yuri Zanda</t>
  </si>
  <si>
    <t>https://www.moxfield.com/decks/r7vjOGVTMEq1fm5_jmaNqA</t>
  </si>
  <si>
    <t xml:space="preserve">4 Axebane Guardian
1 Beastrider Vanguard
1 Crashing Drawbridge
4 Drift of Phantasms
13 Forest
1 Freed from the Real
1 Galvanic Alchemist
4 Generous Ent
4 Lead the Stampede
1 Nightshade Dryad
1 Orochi Leafcaller
4 Overgrown Battlement
4 Quirion Ranger
1 Reaping the Graves
3 Sagu Wildling
4 Saruli Caretaker
1 Scholar of Athreos
1 Secret Door
4 Shield-Wall Sentinel
1 Tuktuk Rubblefort
2 Wall of Roots
SIDEBOARD:
3 Blue Elemental Blast
2 Mirrorshell Crab
2 Obsidian Acolyte
2 Scattershot Archer
2 Standard Bearer
2 Tamiyo's Safekeeping
2 Weather the Storm
</t>
  </si>
  <si>
    <t>Marco Lo Piano</t>
  </si>
  <si>
    <t>https://www.moxfield.com/decks/bw5QeH-NhkuksU8aYs_uxQ</t>
  </si>
  <si>
    <t xml:space="preserve">4 Chain Lightning
4 Clockwork Percussionist
4 Experimental Synthesizer
1 Fireblast
4 Galvanic Blast
4 Goblin Tomb Raider
4 Great Furnace
4 Kessig Flamebreather
2 Lava Dart
4 Lightning Bolt
14 Mountain
3 Thermo-Alchemist
4 Voldaren Epicure
4 Wrenn's Resolve
SIDEBOARD:
3 Cast into the Fire
3 End the Festivities
3 Red Elemental Blast
3 Relic of Progenitus
3 Smash to Smithereens
</t>
  </si>
  <si>
    <t>Lorenzo Carusillo</t>
  </si>
  <si>
    <t>https://moxfield.com/decks/oJ0gndgTlESQA09AITOc7Q</t>
  </si>
  <si>
    <t xml:space="preserve">4 Brainstorm
4 Counterspell
4 Cryptic Serpent
3 Deem Inferior
4 Delver of Secrets
2 Dispel
16 Island
4 Lorien Revealed
4 Mental Note
3 Ponder
2 Sleep of the Dead
2 Spell Pierce
4 Thought Scour
4 Tolarian Terror
SIDEBOARD:
4 Annul
4 Blue Elemental Blast
3 Gut Shot
3 Hydroblast
1 Steel Sabotage
</t>
  </si>
  <si>
    <t>Giulio Franchi</t>
  </si>
  <si>
    <t>https://www.moxfield.com/decks/GhGRVoVI1E61zQ6F9gLP9g</t>
  </si>
  <si>
    <t xml:space="preserve">4 Abraded Bluffs
4 Ancient Den
2 Boros Garrison
1 Campfire
4 Experimental Synthesizer
4 Galvanic Blast
4 Glint Hawk
4 Great Furnace
2 Hunter's Blowgun
1 Jolted Awake
4 Kor Skyfisher
2 Krark-Clan Shaman
4 Lembas
4 Lightning Bolt
2 Lorehold Campus
1 Makeshift Munitions
2 Mountain
2 Plains
2 Relic of Progenitus
3 Seeker of the Way
4 Thraben Inspector
SIDEBOARD:
1 Campfire
3 Cast into the Fire
1 Krark-Clan Shaman
1 Makeshift Munitions
3 Pyroblast
1 Red Elemental Blast
3 Standard Bearer
2 Thraben Charm
</t>
  </si>
  <si>
    <t>Christian Zoli</t>
  </si>
  <si>
    <t>https://www.moxfield.com/decks/ifrfjtiWmkmbLeYzNfQXtA</t>
  </si>
  <si>
    <t xml:space="preserve">2 Bojuka Bog
4 Cast Down
2 Conduit Pylons
1 Contaminated Aquifer
3 Counterspell
2 Deep Analysis
2 Dimir Aqueduct
4 Exhume
1 Island
4 Lorien Revealed
2 Mulldrifter
2 Murmuring Mystic
2 Nihil Spellbomb
4 Preordain
6 Snow-Covered Island
2 Snow-Covered Swamp
1 Snuff Out
2 Spell Pierce
4 Striped Riverwinder
2 Suffocating Fumes
4 Troll of Khazad-dum
2 Undying Evil
2 Unexpected Fangs
SIDEBOARD:
3 Annul
2 Dispel
2 Drown in Sorrow
3 Duress
2 Extract a Confession
1 Nihil Spellbomb
1 Thorn of the Black Rose
1 Unexpected Fangs
</t>
  </si>
  <si>
    <t>Gioele Bertoncini</t>
  </si>
  <si>
    <t>https://www.moxfield.com/decks/HF3EfOgVtk6lDaaTQJCYjA</t>
  </si>
  <si>
    <t xml:space="preserve">2 Blood Fountain
4 Cast Down
4 Cleansing Wildfire
4 Drossforge Bridge
2 Eviscerator's Insight
4 Fanatical Offering
2 Forest
4 Ichor Wellspring
3 Krark-Clan Shaman
2 Lembas
1 Makeshift Munitions
2 Mountain
2 Nihil Spellbomb
2 Nyxborn Hydra
2 Pulse of Murasa
4 Refurbished Familiar
4 Slagwoods Bridge
2 Swamp
4 Twisted Landscape
2 Vault of Whispers
4 Writhing Chrysalis
SIDEBOARD:
2 Breath Weapon
2 Duress
1 Okiba-Gang Shinobi
4 Pyroblast
2 Troublemaker Ouphe
4 Weather the Storm
</t>
  </si>
  <si>
    <t>Ivan Blinkov</t>
  </si>
  <si>
    <t>https://www.moxfield.com/decks/O97D4NWrkECDyIJ0_oaGNQ</t>
  </si>
  <si>
    <t xml:space="preserve">18 Island
4 Counterspell
4 Faerie Miscreant
4 Spellstutter Sprite
4 Faerie Seer
4 Of One Mind
4 Ninja of the Deep Hours
4 Brinebarrow Intruder
4 Moon-Circuit Hacker
1 Dispel
1 Snaremaster Sprite
3 Spell Pierce
3 Snap
2 Harrier Strix
SIDEBOARD:
2 Hydroblast
2 Annul
3 Steel Sabotage
4 Blue Elemental Blast
4 Bind the Monster
</t>
  </si>
  <si>
    <t>https://www.moxfield.com/decks/uwIiskSoskuv65C-qOC3NQ</t>
  </si>
  <si>
    <t xml:space="preserve">1 Ancient Den
1 Bojuka Bog
2 Cast Down
4 Cleansing Wildfire
4 Drossforge Bridge
4 Experimental Synthesizer
4 Galvanic Blast
4 Glint Hawk
2 Goldmire Bridge
1 Great Furnace
1 Hunter's Blowgun
4 Kor Skyfisher
2 Krark-Clan Shaman
2 Lembas
4 Lightning Bolt
1 Makeshift Munitions
2 Mountain
1 Omen of the Dead
2 Plains
2 Prophetic Prism
4 Refurbished Familiar
4 Rustvale Bridge
2 Swamp
1 Tithing Blade
1 Vault of Whispers
SIDEBOARD:
3 Cast into the Fire
2 Duress
2 Navigator's Compass
4 Red Elemental Blast
2 Relic of Progenitus
2 Thraben Charm
</t>
  </si>
  <si>
    <t>https://www.moxfield.com/decks/gm3PXJBmCUCCFPwGH17jOw</t>
  </si>
  <si>
    <t xml:space="preserve">2 Blood Fountain
2 Bojuka Bog
4 Cast Down
3 Crypt Rats
2 Eviscerator's Insight
4 Fanatical Offering
1 Golgari Rot Farm
1 Haunted Mire
4 Ichor Wellspring
4 Khalni Garden
2 Lembas
2 Nihil Spellbomb
3 Pactdoll Terror
2 Pulse of Murasa
4 Refurbished Familiar
2 Snuff Out
7 Swamp
2 Toxin Analysis
3 Troll of Khazad-dum
2 Troublemaker Ouphe
4 Vault of Whispers
SIDEBOARD:
1 Crypt Incursion
3 Drown in Sorrow
4 Duress
1 Nihil Spellbomb
2 Troublemaker Ouphe
4 Weather the Storm
</t>
  </si>
  <si>
    <t>Lorenzo Baglioni</t>
  </si>
  <si>
    <t>https://www.moxfield.com/decks/ee--asXzGE-bBn7Zt_vUgw</t>
  </si>
  <si>
    <t xml:space="preserve">3 Chain Lightning
4 Clockwork Percussionist
4 Experimental Synthesizer
1 Fireblast
4 Galvanic Blast
4 Goblin Tomb Raider
4 Great Furnace
4 Kessig Flamebreather
4 Lava Dart
4 Lightning Bolt
14 Mountain
4 Reckless Impulse
2 Thermo-Alchemist
4 Voldaren Epicure
SIDEBOARD:
4 Cast into the Fire
2 End the Festivities
1 Pyroblast
2 Raze
4 Red Elemental Blast
2 Relic of Progenitus
</t>
  </si>
  <si>
    <t>Alessandro Berni</t>
  </si>
  <si>
    <t>https://moxfield.com/decks/rEw5K6RIEECi6rOF5TCMkQ</t>
  </si>
  <si>
    <t xml:space="preserve">4 Axebane Guardian
1 Bloodrite Invoker
4 Drift of Phantasms
2 Fireball
13 Forest
1 Freed from the Real
1 Galvanic Alchemist
4 Lead the Stampede
2 Orochi Leafcaller
4 Overgrown Battlement
4 Quirion Ranger
1 Reaping the Graves
4 Saruli Caretaker
1 Secret Door
3 Shield-Wall Sentinel
1 Third Path Savant
3 Tinder Wall
2 Tuktuk Rubblefort
1 Valakut Invoker
4 Winding Way
SIDEBOARD:
3 Bramble Wurm
2 Hydroblast
2 Obsidian Acolyte
3 Pyroblast
2 Standard Bearer
3 Tamiyo's Safekeeping
</t>
  </si>
  <si>
    <t>Gauthier Thomas</t>
  </si>
  <si>
    <t>https://moxfield.com/decks/WV_XgLDrtEaRLvgF6c7nkg</t>
  </si>
  <si>
    <t xml:space="preserve">4 Faithless Looting
4 Fiery Temper
3 Fireblast
4 Grab the Prize
3 Guttersnipe
4 Highway Robbery
4 Kessig Flamebreather
4 Lava Dart
4 Lightning Bolt
18 Mountain
4 Sneaky Snacker
4 Voldaren Epicure
SIDEBOARD:
2 End the Festivities
4 Pyroblast
3 Raze
2 Red Elemental Blast
4 Searing Blaze
</t>
  </si>
  <si>
    <t>FABIO DELLI COMPAGNI</t>
  </si>
  <si>
    <t>https://www.moxfield.com/decks/g_SV9RPVhkWFk0SVuDhTZQ</t>
  </si>
  <si>
    <t xml:space="preserve">2 Archaeomancer
3 Augur of Bolas
1 Breath Weapon
1 Cast into the Fire
4 Cleansing Wildfire
4 Counterspell
1 Destroy Evil
2 Dispel
3 Ephemerate
1 Glacial Floodplain
2 Lightning Bolt
4 Lorien Revealed
3 Mulldrifter
2 Murmuring Mystic
2 Perilous Landscape
4 Preordain
4 Rustvale Bridge
4 Silverbluff Bridge
2 Skred
6 Snow-Covered Island
1 Snow-Covered Mountain
1 Snow-Covered Plains
1 Thraben Charm
1 Union of the Third Path
1 Volatile Fjord
SIDEBOARD:
1 Blue Elemental Blast
1 Cast into the Fire
1 Destroy Evil
2 Dust to Dust
2 Envelop
2 Hydroblast
3 Pyroblast
1 Red Elemental Blast
1 Stonehorn Dignitary
1 Union of the Third Path
</t>
  </si>
  <si>
    <t>Nicola Mastrorilli</t>
  </si>
  <si>
    <t>https://www.moxfield.com/decks/mTlDlvg6ZkuZZ1jmO38gWQ</t>
  </si>
  <si>
    <t xml:space="preserve">2 Blood Fountain
3 Cast Down
4 Cleansing Wildfire
4 Drossforge Bridge
2 Eviscerator's Insight
4 Fanatical Offering
2 Forest
4 Ichor Wellspring
2 Krark-Clan Shaman
2 Lembas
1 Makeshift Munitions
1 Mountain
2 Nihil Spellbomb
2 Nyxborn Hydra
2 Pulse of Murasa
4 Refurbished Familiar
4 Slagwoods Bridge
3 Swamp
2 Toxin Analysis
4 Twisted Landscape
2 Vault of Whispers
4 Writhing Chrysalis
SIDEBOARD:
2 Breath Weapon
1 Cast Down
3 Duress
4 Pyroblast
1 Troublemaker Ouphe
4 Weather the Storm
</t>
  </si>
  <si>
    <t>Nicolò Maunero</t>
  </si>
  <si>
    <t>https://moxfield.com/decks/jQRYwnMlcUywJvPfo1TP8Q</t>
  </si>
  <si>
    <t xml:space="preserve">2 Blood Fountain
3 Cast Down
4 Cleansing Wildfire
4 Drossforge Bridge
2 Eviscerator's Insight
4 Fanatical Offering
2 Forest
4 Ichor Wellspring
3 Krark-Clan Shaman
2 Lembas
1 Makeshift Munitions
1 Mountain
2 Nihil Spellbomb
1 Nyxborn Hydra
2 Pulse of Murasa
4 Refurbished Familiar
4 Slagwoods Bridge
3 Swamp
2 Toxin Analysis
4 Twisted Landscape
2 Vault of Whispers
4 Writhing Chrysalis
SIDEBOARD:
2 Breath Weapon
1 Cast Down
3 Duress
4 Red Elemental Blast
2 Troublemaker Ouphe
3 Weather the Storm
</t>
  </si>
  <si>
    <t>Michele Ferranti</t>
  </si>
  <si>
    <t>https://www.moxfield.com/decks/mP10AFFXYE65ECmy2kXudw</t>
  </si>
  <si>
    <t xml:space="preserve">3 Blood Fountain
3 Cast Down
3 Drossforge Bridge
3 Fanatical Offering
3 Frogmite
4 Galvanic Blast
2 Gearseeker Serpent
2 Great Furnace
1 Gurmag Angler
1 Kenku Artificer
3 Krark-Clan Shaman
1 Lembas
1 Makeshift Munitions
4 Mistvault Bridge
4 Myr Enforcer
2 Nihil Spellbomb
2 Reckoner's Bargain
4 Refurbished Familiar
2 Seat of the Synod
3 Silverbluff Bridge
1 Swamp
4 Thoughtcast
1 Tithing Blade
1 Tooth of Chiss-Goria
2 Vault of Whispers
SIDEBOARD:
4 Blue Elemental Blast
1 Cast into the Fire
2 Gorilla Shaman
1 Hydroblast
1 Negate
4 Red Elemental Blast
2 Toxin Analysis
</t>
  </si>
  <si>
    <t>Luca Trombi</t>
  </si>
  <si>
    <t>https://moxfield.com/decks/5j3WqhlA2EaaS-sScTtrgg</t>
  </si>
  <si>
    <t xml:space="preserve">4 Alms of the Vein
1 Bojuka Bog
3 Chain Lightning
4 Faithless Looting
4 Fiery Temper
4 Grab the Prize
2 Highway Robbery
4 Jagged Barrens
4 Kitchen Imp
4 Lightning Bolt
8 Mountain
2 Rakdos Carnarium
2 Razortrap Gorge
4 Sneaky Snacker
1 Stormshriek Feral
2 Swamp
3 Vampire's Kiss
4 Voldaren Epicure
SIDEBOARD:
1 Cast Down
2 Contaminated Ground
3 Duress
2 End the Festivities
2 Nihil Spellbomb
3 Red Elemental Blast
2 Smash to Smithereens
</t>
  </si>
  <si>
    <t>Luca Cecere</t>
  </si>
  <si>
    <t>https://www.moxfield.com/decks/qPTNHiG3O0KBRsGrMToieg</t>
  </si>
  <si>
    <t xml:space="preserve">4 Brainstorm
1 Cast Down
1 Contaminated Aquifer
4 Counterspell
3 Cryptic Serpent
3 Deep Analysis
1 Dispel
2 Gurmag Angler
4 Ice Tunnel
11 Island
4 Lorien Revealed
3 Mental Note
3 Ponder
4 Snuff Out
2 Spell Pierce
4 Thought Scour
4 Tolarian Terror
2 Unexpected Fangs
SIDEBOARD:
2 Annul
2 Arms of Hadar
1 Cast Down
4 Hydroblast
2 Murmuring Mystic
4 Steel Sabotage
</t>
  </si>
  <si>
    <t>Jose Hernández</t>
  </si>
  <si>
    <t>https://www.moxfield.com/decks/iJLxOkcDfkK4l6IYB5cWLw</t>
  </si>
  <si>
    <t xml:space="preserve">2 Azure Fleet Admiral
4 Brainstorm
2 Breath Weapon
4 Counterspell
1 Crimson Fleet Commodore
4 Lightning Bolt
4 Lorien Revealed
1 Lose Focus
3 Murmuring Mystic
4 Ponder
2 Preordain
2 Seething Landscape
4 Skred
9 Snow-Covered Island
3 Snow-Covered Mountain
3 Spell Pierce
4 Tolarian Terror
4 Volatile Fjord
SIDEBOARD:
2 Annul
1 Blue Elemental Blast
3 Campfire
3 Cast into the Fire
2 Hydroblast
1 Pyroblast
3 Red Elemental Blast
</t>
  </si>
  <si>
    <t>Denis Jarząbek</t>
  </si>
  <si>
    <t>https://www.moxfield.com/decks/dcjlgHrd3Eqv4RsByWtXbA</t>
  </si>
  <si>
    <t xml:space="preserve">2 Chain Lightning
4 Faithless Looting
4 Fiery Temper
4 Fireblast
4 Grab the Prize
4 Guttersnipe
4 Highway Robbery
4 Kessig Flamebreather
4 Lava Dart
4 Lightning Bolt
18 Mountain
4 Sneaky Snacker
SIDEBOARD:
3 Electrickery
1 End the Festivities
4 Pyroblast
3 Red Elemental Blast
4 Smash to Smithereens
</t>
  </si>
  <si>
    <t>Tiziano Torre</t>
  </si>
  <si>
    <t>https://www.moxfield.com/decks/Wc8qBnkDuk2yRKCH0k41eg</t>
  </si>
  <si>
    <t xml:space="preserve">2 Blood Fountain
4 Cast Down
2 Defile
3 Duress
2 Eviscerator's Insight
4 Fanatical Offering
1 Forest
2 Geothermal Bog
1 Haunted Mire
4 Ichor Wellspring
4 Khalni Garden
2 Lembas
1 Mountain
2 Nihil Spellbomb
2 Nyxborn Hydra
1 Pulse of Murasa
3 Snuff Out
8 Swamp
4 Troll of Khazad-dum
4 Twisted Landscape
4 Writhing Chrysalis
SIDEBOARD:
1 Avenging Hunter
4 Deglamer
3 Drown in Sorrow
1 Nihil Spellbomb
2 Thorn of the Black Rose
4 Weather the Storm
</t>
  </si>
  <si>
    <t>Lorenzo Geirola</t>
  </si>
  <si>
    <t>https://moxfield.com/decks/ZlgHplf1gUCDbnjvnkgJnQ</t>
  </si>
  <si>
    <t xml:space="preserve">3 Boomerang
4 Brainstorm
4 Counterspell
4 Cryptic Serpent
2 Deep Analysis
4 Delver of Secrets
1 Dispel
15 Island
4 Lorien Revealed
4 Mental Note
3 Ponder
2 Sleep of the Dead
2 Spell Pierce
4 Thought Scour
4 Tolarian Terror
SIDEBOARD:
4 Annul
4 Blue Elemental Blast
2 Hydroblast
1 Murmuring Mystic
3 Steel Sabotage
1 Tormod's Crypt
</t>
  </si>
  <si>
    <t>Valentina Di Filippo</t>
  </si>
  <si>
    <t>https://www.moxfield.com/decks/x5isV6UUMka5wIcIcKm-pQ</t>
  </si>
  <si>
    <t xml:space="preserve">4 Faithless Looting
4 Fiery Temper
4 Fireblast
4 Grab the Prize
4 Guttersnipe
2 Highway Robbery
4 Kessig Flamebreather
4 Lava Dart
4 Lightning Bolt
18 Mountain
4 Sneaky Snacker
4 Voldaren Epicure
SIDEBOARD:
1 Electrickery
1 End the Festivities
2 Pyroblast
4 Red Elemental Blast
3 Relic of Progenitus
4 Smash to Smithereens
</t>
  </si>
  <si>
    <t>Charalampos Megalokonomos</t>
  </si>
  <si>
    <t>https://moxfield.com/decks/kkdewexd-UOueTW3RKSzTw</t>
  </si>
  <si>
    <t xml:space="preserve">2 Blood Fountain
3 Cast Down
4 Cleansing Wildfire
4 Drossforge Bridge
2 Eviscerator's Insight
4 Fanatical Offering
2 Forest
1 Galvanic Blast
4 Ichor Wellspring
3 Krark-Clan Shaman
2 Lembas
1 Makeshift Munitions
1 Mountain
2 Nihil Spellbomb
1 Nyxborn Hydra
1 Pulse of Murasa
4 Refurbished Familiar
4 Slagwoods Bridge
3 Swamp
2 Toxin Analysis
4 Twisted Landscape
2 Vault of Whispers
4 Writhing Chrysalis
SIDEBOARD:
2 Breath Weapon
2 Duress
3 Okiba-Gang Shinobi
1 Pyroblast
2 Red Elemental Blast
1 Troublemaker Ouphe
4 Weather the Storm
</t>
  </si>
  <si>
    <t>Andrea Gili</t>
  </si>
  <si>
    <t>https://www.moxfield.com/decks/iHbtFSKgckSx-gNUYB9s-A</t>
  </si>
  <si>
    <t xml:space="preserve">2 Blood Fountain
1 Bojuka Bog
3 Cast Down
4 Cleansing Wildfire
1 Crypt Incursion
4 Drossforge Bridge
2 Eviscerator's Insight
4 Fanatical Offering
2 Forest
4 Ichor Wellspring
3 Krark-Clan Shaman
2 Lembas
1 Makeshift Munitions
2 Mountain
2 Nihil Spellbomb
1 Pulse of Murasa
4 Refurbished Familiar
4 Slagwoods Bridge
2 Swamp
2 Toxin Analysis
4 Twisted Landscape
2 Vault of Whispers
4 Writhing Chrysalis
SIDEBOARD:
2 Breath Weapon
3 Duress
1 Okiba-Gang Shinobi
3 Red Elemental Blast
3 Troublemaker Ouphe
3 Weather the Storm
</t>
  </si>
  <si>
    <t>Alessandro Mele</t>
  </si>
  <si>
    <t>https://moxfield.com/decks/QHR1PSVZPUSQL7gJuiYcOA</t>
  </si>
  <si>
    <t xml:space="preserve">1 Archaeomancer
1 Ardent Elementalist
4 Augur of Bolas
4 Brainstorm
1 Cast into the Fire
4 Cleansing Wildfire
4 Counterspell
1 Destroy Evil
2 Dispel
2 Ephemerate
4 Galvanic Discharge
1 Idyllic Beachfront
6 Island
1 Jolted Awake
4 Lorien Revealed
1 Molten Tributary
1 Mountain
3 Mulldrifter
2 Murmuring Mystic
2 Perilous Landscape
1 Plains
4 Rustvale Bridge
4 Silverbluff Bridge
1 Thraben Charm
1 Union of the Third Path
SIDEBOARD:
2 Breath Weapon
1 Cast into the Fire
1 Destroy Evil
1 Dust to Dust
4 Hydroblast
3 Pyroblast
2 Thraben Charm
1 Union of the Third Path
</t>
  </si>
  <si>
    <t>Andrea Vacis</t>
  </si>
  <si>
    <t>https://moxfield.com/decks/o4pYr8vfUUGmgGsdFjVaeg</t>
  </si>
  <si>
    <t xml:space="preserve">4 Black Mage's Rod
3 Blood Fountain
2 Cast Down
3 Drossforge Bridge
3 Eviscerator's Insight
2 Fanatical Offering
4 Galvanic Blast
3 Great Furnace
1 Hunter's Blowgun
4 Ichor Wellspring
2 Krark-Clan Shaman
4 Mistvault Bridge
2 Myr Enforcer
2 Mysidian Elder
1 Nihil Spellbomb
3 Reckoner's Bargain
4 Refurbished Familiar
3 Seat of the Synod
3 Silverbluff Bridge
1 Swamp
3 Thoughtcast
3 Vault of Whispers
SIDEBOARD:
4 Blue Elemental Blast
1 Breath Weapon
2 Duress
1 Extract a Confession
1 Krark-Clan Shaman
2 Nihil Spellbomb
1 Pyroblast
2 Red Elemental Blast
1 Toxin Analysis
</t>
  </si>
  <si>
    <t>Rizzi Federico</t>
  </si>
  <si>
    <t>https://www.moxfield.com/decks/VJPq0mkXdkWss9f_lpjmKA</t>
  </si>
  <si>
    <t>Silvio Gagliardone</t>
  </si>
  <si>
    <t>https://www.moxfield.com/decks/EitJvggGvUmv7bEVEfa00g</t>
  </si>
  <si>
    <t xml:space="preserve">4 Chain Lightning
4 Clockwork Percussionist
4 Experimental Synthesizer
1 Fireblast
4 Galvanic Blast
4 Goblin Tomb Raider
4 Great Furnace
4 Kessig Flamebreather
3 Lava Dart
4 Lightning Bolt
14 Mountain
1 Reckless Impulse
2 Thermo-Alchemist
4 Voldaren Epicure
3 Wrenn's Resolve
SIDEBOARD:
3 Campfire
4 Cast into the Fire
3 Pyroblast
3 Red Elemental Blast
2 Relic of Progenitus
</t>
  </si>
  <si>
    <t>Giacomo Giannoni</t>
  </si>
  <si>
    <t>https://www.moxfield.com/decks/AzlMx5EcZU2GrSlIBT7V6Q</t>
  </si>
  <si>
    <t xml:space="preserve">4 Alms of the Vein
1 Bojuka Bog
2 Chain Lightning
4 Faithless Looting
4 Fiery Temper
4 Grab the Prize
2 Highway Robbery
4 Jagged Barrens
4 Kitchen Imp
4 Lightning Bolt
2 Rakdos Carnarium
2 Razortrap Gorge
4 Sneaky Snacker
7 Snow-Covered Mountain
3 Snow-Covered Swamp
1 Stormshriek Feral
4 Vampire's Kiss
4 Voldaren Epicure
SIDEBOARD:
2 Cast into the Fire
3 Duress
2 Extract a Confession
1 Last Rites
2 Nihil Spellbomb
4 Red Elemental Blast
1 Smash to Smithereens
</t>
  </si>
  <si>
    <t>antonio cuomo</t>
  </si>
  <si>
    <t>https://www.moxfield.com/decks/1oqc4o3oDU6ujWZ6ZQwVoQ</t>
  </si>
  <si>
    <t xml:space="preserve">4 Brinebarrow Intruder
4 Counterspell
2 Disrupt
4 Faerie Miscreant
4 Faerie Seer
2 Force Spike
18 Island
4 Moon-Circuit Hacker
4 Ninja of the Deep Hours
4 Of One Mind
2 Smoke Shroud
2 Spell Pierce
4 Spellstutter Sprite
2 Unable to Scream
SIDEBOARD:
3 Annul
4 Blue Elemental Blast
1 Dispel
3 Relic of Progenitus
2 Steel Sabotage
2 Unable to Scream
</t>
  </si>
  <si>
    <t>Andrea Carlini</t>
  </si>
  <si>
    <t>https://www.moxfield.com/decks/Eee82EIb2USUTHdHiNneiw</t>
  </si>
  <si>
    <t xml:space="preserve">4 Brainstorm
1 Deep Analysis
1 Gigadrowse
3 Hidden Strings
4 High Tide
4 Ideas Unbound
15 Island
4 Lorien Revealed
4 Merchant Scroll
2 Muddle the Mixture
4 Peer Through Depths
1 Petals of Insight
3 Pieces of the Puzzle
4 Preordain
4 Psychic Puppetry
2 Stream of Thought
SIDEBOARD:
4 Blue Elemental Blast
2 Dispel
3 Envelop
2 Gigadrowse
4 Snap
</t>
  </si>
  <si>
    <t>marco mocci</t>
  </si>
  <si>
    <t>https://moxfield.com/decks/e23eVw8-zE6jpbSavksaTw</t>
  </si>
  <si>
    <t xml:space="preserve">1 Brinebarrow Intruder
4 Counterspell
3 Dispel
4 Faerie Miscreant
4 Faerie Seer
3 Harrier Strix
2 Humbling Elder
18 Island
4 Moon-Circuit Hacker
4 Ninja of the Deep Hours
4 Of One Mind
3 Snap
2 Snaremaster Sprite
4 Spellstutter Sprite
SIDEBOARD:
2 Annul
4 Bind the Monster
4 Blue Elemental Blast
2 Hydroblast
3 Steel Sabotage
</t>
  </si>
  <si>
    <t>Cedric Dore</t>
  </si>
  <si>
    <t>https://www.moxfield.com/decks/vGyDlYhlREOK3c2X8kPxYQ</t>
  </si>
  <si>
    <t xml:space="preserve">2 Azure Fleet Admiral
4 Brainstorm
2 Breath Weapon
4 Counterspell
1 Crimson Fleet Commodore
4 Lightning Bolt
4 Lorien Revealed
1 Lose Focus
3 Murmuring Mystic
2 Perilous Landscape
4 Ponder
2 Preordain
4 Skred
10 Snow-Covered Island
2 Snow-Covered Mountain
3 Spell Pierce
4 Tolarian Terror
4 Volatile Fjord
SIDEBOARD:
2 Annul
3 Blue Elemental Blast
1 Breath Weapon
3 Campfire
4 Red Elemental Blast
2 Relic of Progenitus
</t>
  </si>
  <si>
    <t>Nico Tani</t>
  </si>
  <si>
    <t>https://moxfield.com/decks/kzBDD62_k0-JTb_HahMjRA</t>
  </si>
  <si>
    <t xml:space="preserve">2 Blood Fountain
1 Bojuka Bog
3 Cast Down
4 Cleansing Wildfire
1 Crypt Incursion
4 Drossforge Bridge
2 Eviscerator's Insight
4 Fanatical Offering
2 Forest
4 Ichor Wellspring
2 Krark-Clan Shaman
2 Lembas
1 Makeshift Munitions
2 Mountain
2 Nihil Spellbomb
1 Nyxborn Hydra
1 Pulse of Murasa
4 Refurbished Familiar
4 Slagwoods Bridge
2 Swamp
2 Toxin Analysis
4 Twisted Landscape
2 Vault of Whispers
4 Writhing Chrysalis
SIDEBOARD:
1 Avenging Hunter
2 Breath Weapon
4 Duress
1 Extract a Confession
1 Last Rites
1 Nihil Spellbomb
2 Red Elemental Blast
3 Weather the Storm
</t>
  </si>
  <si>
    <t>Giuseppe Amandorla</t>
  </si>
  <si>
    <t>giovanni gesiot</t>
  </si>
  <si>
    <t>https://www.moxfield.com/decks/RFA-4wLPm0-NkaR_4ro1yA</t>
  </si>
  <si>
    <t xml:space="preserve">2 Blood Fountain
1 Bojuka Bog
3 Cast Down
4 Cleansing Wildfire
1 Crypt Incursion
4 Drossforge Bridge
2 Eviscerator's Insight
1 Evolution Witness
4 Fanatical Offering
1 Forest
4 Ichor Wellspring
1 Khalni Garden
3 Krark-Clan Shaman
1 Lembas
1 Makeshift Munitions
2 Mountain
2 Pulse of Murasa
4 Refurbished Familiar
4 Slagwoods Bridge
3 Swamp
2 Toxin Analysis
1 Troublemaker Ouphe
4 Twisted Landscape
1 Vault of Whispers
4 Writhing Chrysalis
SIDEBOARD:
1 Arms of Hadar
1 Crypt Incursion
4 Duress
1 Nihil Spellbomb
4 Pyroblast
1 Troublemaker Ouphe
3 Weather the Storm
</t>
  </si>
  <si>
    <t>Andrea Iurato</t>
  </si>
  <si>
    <t>https://moxfield.com/decks/cldYjCTLaUqE-werf5s3kQ</t>
  </si>
  <si>
    <t xml:space="preserve">2 Bind the Monster
1 Brinebarrow Intruder
4 Counterspell
2 Dispel
4 Faerie Miscreant
4 Faerie Seer
3 Harrier Strix
2 Humbling Elder
18 Island
4 Moon-Circuit Hacker
4 Ninja of the Deep Hours
4 Of One Mind
3 Snap
1 Snaremaster Sprite
4 Spellstutter Sprite
SIDEBOARD:
3 Annul
2 Bind the Monster
2 Blue Elemental Blast
1 Dispel
4 Hydroblast
3 Steel Sabotage
</t>
  </si>
  <si>
    <t>James Morrison</t>
  </si>
  <si>
    <t>Mario Caccioppoli</t>
  </si>
  <si>
    <t>https://www.moxfield.com/decks/QsCxNNKWvUe9CJbfa5MnUw</t>
  </si>
  <si>
    <t xml:space="preserve">2 Blood Fountain
1 Bojuka Bog
3 Cast Down
4 Cleansing Wildfire
4 Drossforge Bridge
2 Eviscerator's Insight
4 Fanatical Offering
2 Forest
4 Ichor Wellspring
3 Krark-Clan Shaman
2 Lembas
1 Makeshift Munitions
1 Mountain
2 Nihil Spellbomb
2 Nyxborn Hydra
4 Refurbished Familiar
4 Slagwoods Bridge
3 Swamp
2 Toxin Analysis
4 Twisted Landscape
2 Vault of Whispers
4 Writhing Chrysalis
SIDEBOARD:
2 Breath Weapon
1 Cast Down
3 Duress
4 Red Elemental Blast
1 Troublemaker Ouphe
4 Weather the Storm
</t>
  </si>
  <si>
    <t>Marco Amateis</t>
  </si>
  <si>
    <t>https://moxfield.com/decks/OIO0ZJ5P0UKp6qrM2lIuMw</t>
  </si>
  <si>
    <t xml:space="preserve">1 Black Mage's Rod
3 Blood Fountain
2 Bojuka Bog
2 Candy Trail
4 Cast Down
2 Crypt Rats
2 Darksteel Citadel
4 Eviscerator's Insight
4 Fanatical Offering
2 Grim Bauble
4 Ichor Wellspring
2 Nihil Spellbomb
4 Pactdoll Terror
4 Refurbished Familiar
3 Shambling Ghast
12 Swamp
1 Tithing Blade
4 Vault of Whispers
SIDEBOARD:
1 Campfire
1 Crypt Incursion
2 Drown in Sorrow
4 Duress
1 Extract a Confession
2 Last Rites
1 Nihil Spellbomb
1 Rotten Reunion
2 Snuff Out
</t>
  </si>
  <si>
    <t>Giovanni Galvani</t>
  </si>
  <si>
    <t>https://www.moxfield.com/decks/pzqodWo46E2dUeZptID3nQ</t>
  </si>
  <si>
    <t xml:space="preserve">1 Brinebarrow Intruder
4 Counterspell
3 Dispel
4 Faerie Miscreant
4 Faerie Seer
3 Harrier Strix
2 Humbling Elder
18 Island
4 Moon-Circuit Hacker
4 Ninja of the Deep Hours
4 Of One Mind
3 Snap
2 Snaremaster Sprite
4 Spellstutter Sprite
SIDEBOARD:
2 Annul
4 Bind the Monster
2 Blue Elemental Blast
4 Hydroblast
3 Steel Sabotage
</t>
  </si>
  <si>
    <t>Corrado Mulé</t>
  </si>
  <si>
    <t>https://moxfield.com/decks/DRs5OrO-3kySl1Z4W0Ld3A</t>
  </si>
  <si>
    <t xml:space="preserve">4 Brainstorm
1 Deep Analysis
1 Flood of Recollection
2 Hidden Strings
4 High Tide
4 Ideas Unbound
15 Island
4 Lorien Revealed
4 Merchant Scroll
4 Peer Through Depths
1 Petals of Insight
3 Pieces of the Puzzle
4 Preordain
4 Psychic Puppetry
2 Reach Through Mists
2 Stream of Thought
1 Toils of Night and Day
SIDEBOARD:
2 Dispel
2 Disrupt
2 Gigadrowse
3 Hydroblast
3 Snap
3 Steel Sabotage
</t>
  </si>
  <si>
    <t>Luca Boldrini</t>
  </si>
  <si>
    <t>https://www.moxfield.com/decks/P02-y6RkKUG61Q_tOHXOBg</t>
  </si>
  <si>
    <t xml:space="preserve">4 Brainstorm
4 Counterspell
4 Cryptic Serpent
3 Deem Inferior
4 Delver of Secrets
2 Dispel
16 Island
4 Lorien Revealed
4 Mental Note
3 Ponder
2 Sleep of the Dead
2 Spell Pierce
4 Thought Scour
4 Tolarian Terror
SIDEBOARD:
4 Annul
3 Blue Elemental Blast
4 Gut Shot
4 Hydroblast
</t>
  </si>
  <si>
    <t>michel cavallin</t>
  </si>
  <si>
    <t>https://www.moxfield.com/decks/j0mHZy3FlEuTu515vEDEyg</t>
  </si>
  <si>
    <t xml:space="preserve">2 Augur of Bolas
4 Brainstorm
1 Deep Analysis
1 Gigadrowse
3 Hidden Strings
4 High Tide
4 Ideas Unbound
14 Island
1 Lonely Sandbar
4 Lorien Revealed
4 Merchant Scroll
4 Peer Through Depths
2 Pieces of the Puzzle
4 Preordain
4 Psychic Puppetry
2 Reach Through Mists
2 Stream of Thought
SIDEBOARD:
1 Blue Elemental Blast
2 Dispel
3 Gigadrowse
3 Hydroblast
4 Muddle the Mixture
2 Snap
</t>
  </si>
  <si>
    <t>Donato Bliek</t>
  </si>
  <si>
    <t>https://www.moxfield.com/decks/ocpvgc4UYkSXZdfcjUoQmA</t>
  </si>
  <si>
    <t xml:space="preserve">4 Black Mage's Rod
2 Blood Fountain
2 Bojuka Bog
4 Cast Down
1 Cornered by Black Mages
2 Crypt Rats
2 Eviscerator's Insight
4 Fanatical Offering
1 Golgari Rot Farm
1 Haunted Mire
4 Ichor Wellspring
4 Khalni Garden
1 Lembas
2 Nihil Spellbomb
3 Pactdoll Terror
1 Pulse of Murasa
4 Refurbished Familiar
2 Snuff Out
1 Suffocating Fumes
7 Swamp
1 Toxin Analysis
3 Troll of Khazad-dum
4 Vault of Whispers
SIDEBOARD:
2 Arms of Hadar
4 Duress
2 Last Rites
2 Nihil Spellbomb
4 Weather the Storm
</t>
  </si>
  <si>
    <t>Themis Petropoulos</t>
  </si>
  <si>
    <t>https://www.moxfield.com/decks/NsrVJ3wga0ymhbRe_6xm3Q</t>
  </si>
  <si>
    <t xml:space="preserve">2 Boomerang
4 Brainstorm
4 Counterspell
3 Cryptic Serpent
2 Deep Analysis
4 Delver of Secrets
16 Island
4 Lorien Revealed
4 Mental Note
2 Murmuring Mystic
3 Ponder
1 Sleep of the Dead
1 Snap
2 Spell Pierce
4 Thought Scour
4 Tolarian Terror
SIDEBOARD:
3 Annul
4 Blue Elemental Blast
2 Dispel
2 Gut Shot
2 Hydroblast
1 Sleep of the Dead
1 Snap
</t>
  </si>
  <si>
    <t>https://www.moxfield.com/decks/AxDhxpGiVUaPJrRl1RAvLQ</t>
  </si>
  <si>
    <t xml:space="preserve">4 Candy Trail
2 Cast Down
3 Crypt Rats
2 Crystal Grotto
4 Eviscerator's Insight
4 Expedition Map
4 Fanatical Offering
4 Fangren Marauder
1 Haunted Fengraf
2 Hunter's Blowgun
4 Ichor Wellspring
2 Nihil Spellbomb
4 Prophetic Prism
1 Stream of Thought
3 Swamp
4 Urza's Mine
4 Urza's Power Plant
4 Urza's Tower
4 Wizard's Rockets
SIDEBOARD:
4 Duress
2 Last Rites
2 Negate
4 Pyroblast
1 Stream of Thought
2 Weather the Storm
</t>
  </si>
  <si>
    <t>Lorenzo Tosi</t>
  </si>
  <si>
    <t>https://moxfield.com/decks/aqIcfzWXYEyCOp_XBpBSDw</t>
  </si>
  <si>
    <t xml:space="preserve">1 Bind the Monster
2 Brinebarrow Intruder
4 Counterspell
4 Faerie Miscreant
4 Faerie Seer
2 Harrier Strix
2 Humbling Elder
18 Island
4 Moon-Circuit Hacker
4 Ninja of the Deep Hours
4 Of One Mind
3 Snap
1 Snaremaster Sprite
3 Spell Pierce
4 Spellstutter Sprite
SIDEBOARD:
3 Bind the Monster
4 Blue Elemental Blast
2 Gut Shot
2 Hydroblast
4 Steel Sabotage
</t>
  </si>
  <si>
    <t>https://www.moxfield.com/decks/Lk8HmDDA3EG3dPLibtrrYg</t>
  </si>
  <si>
    <t xml:space="preserve">2 Avacyn's Pilgrim
4 Axebane Guardian
1 Bloodrite Invoker
1 Crashing Drawbridge
4 Drift of Phantasms
12 Forest
1 Freed from the Real
1 Galvanic Alchemist
3 Generous Ent
1 Gingerbread Cabin
2 Jaspera Sentinel
4 Lead the Stampede
2 Orochi Leafcaller
4 Overgrown Battlement
4 Quirion Ranger
1 Reaping the Graves
4 Saruli Caretaker
1 Secret Door
3 Shield-Wall Sentinel
1 Third Path Savant
4 Winding Way
SIDEBOARD:
2 Crimson Acolyte
2 Faerie Macabre
3 Scattershot Archer
4 Spellstutter Sprite
2 Tamiyo's Safekeeping
2 Weather the Storm
</t>
  </si>
  <si>
    <t>Giacomo Borghi</t>
  </si>
  <si>
    <t>https://www.moxfield.com/decks/tufRr15AYEGzB_dOTjMJaw</t>
  </si>
  <si>
    <t xml:space="preserve">4 Ancient Den
4 Cast Down
1 Dawnbringer Cleric
1 Eviscerator's Insight
4 Glint Hawk
4 Goldmire Bridge
3 Grim Bauble
4 Kor Skyfisher
4 Lembas
2 Novice Inspector
4 Pactdoll Terror
4 Plains
4 Refurbished Familiar
5 Swamp
3 Thraben Charm
2 Thraben Inspector
4 Tithing Blade
3 Vault of Whispers
SIDEBOARD:
1 Arashin Cleric
2 Dust to Dust
4 Navigator's Compass
3 Nihil Spellbomb
2 Suffocating Fumes
3 Unmake
</t>
  </si>
  <si>
    <t>Andrea Di Roma</t>
  </si>
  <si>
    <t>https://www.moxfield.com/decks/V2nylvI-kkWwmzr-XT68jA</t>
  </si>
  <si>
    <t xml:space="preserve">4 Black Mage's Rod
2 Blood Fountain
1 Bojuka Bog
4 Cast Down
2 Cornered by Black Mages
1 Crypt Incursion
3 Crypt Rats
1 Deceptive Landscape
3 Eviscerator's Insight
2 Fanatical Offering
1 Golgari Rot Farm
1 Haunted Mire
4 Ichor Wellspring
4 Khalni Garden
3 Nihil Spellbomb
2 Pactdoll Terror
1 Pulse of Murasa
2 Reckoner's Bargain
4 Refurbished Familiar
2 Snuff Out
1 Suffocating Fumes
7 Swamp
1 Troll of Khazad-dum
4 Vault of Whispers
SIDEBOARD:
4 Duress
1 Nihil Spellbomb
2 Toxin Analysis
4 Troublemaker Ouphe
4 Weather the Storm
</t>
  </si>
  <si>
    <t>https://www.moxfield.com/decks/dLIsclU0TE6tYHZHz7r95Q</t>
  </si>
  <si>
    <t xml:space="preserve">3 Black Dragon Gate
1 Bojuka Bog
2 Campfire
3 Crypt Rats
4 Eviscerator's Insight
1 Fog
3 Forest
4 Heap Gate
2 Heaped Harvest
4 Ichor Wellspring
3 Khalni Garden
4 Lembas
3 Manor Gate
4 Moment's Peace
2 Nihil Spellbomb
4 Reckoner's Bargain
2 Stream of Thought
5 Swamp
2 Tangle
4 Weather the Storm
SIDEBOARD:
2 Breath Weapon
2 Duress
1 Fangren Marauder
2 Last Rites
2 Murmuring Mystic
3 Red Elemental Blast
3 Snuff Out
</t>
  </si>
  <si>
    <t>Marco Paciscopi</t>
  </si>
  <si>
    <t>Giulio Orlandi</t>
  </si>
  <si>
    <t>https://www.moxfield.com/decks/qBfPnX20_keNRSfzjDyXMg</t>
  </si>
  <si>
    <t xml:space="preserve">4 Brainstorm
4 Contaminated Aquifer
4 Counterspell
4 Cryptic Serpent
2 Deep Analysis
2 Dispel
1 Ice Tunnel
11 Island
4 Lorien Revealed
3 Mental Note
1 Murmuring Mystic
2 Ponder
4 Snuff Out
2 Spell Pierce
2 Suffocating Fumes
4 Thought Scour
4 Tolarian Terror
2 Unexpected Fangs
SIDEBOARD:
4 Annul
1 Arms of Hadar
3 Blue Elemental Blast
2 Extract a Confession
2 Murmuring Mystic
2 Nihil Spellbomb
1 Unexpected Fangs
</t>
  </si>
  <si>
    <t>Zaccaria Vincenzi</t>
  </si>
  <si>
    <t>https://moxfield.com/decks/TLPBP09yZEGo4lKBmyjAkQ</t>
  </si>
  <si>
    <t xml:space="preserve">3 Circle of the Land Druid
4 Dread Return
4 Exhume
5 Forest
4 Generous Ent
1 Geothermal Bog
3 Gnaw to the Bone
1 Haunted Mire
4 Lotleth Giant
4 Malevolent Rumble
4 Satyr Wayfinder
4 Scrapwork Mutt
4 Stinkweed Imp
4 Survivors' Encampment
2 Swamp
4 Town Greeter
4 Troll of Khazad-dum
1 Wooded Ridgeline
SIDEBOARD:
3 Ancient Grudge
3 Fang Dragon
1 Flaring Pain
4 Gilded Light
4 Mesmeric Fiend
</t>
  </si>
  <si>
    <t>Luca Giubilei</t>
  </si>
  <si>
    <t>https://www.moxfield.com/decks/q3oXYGIzakyfWvC6tmWrbw</t>
  </si>
  <si>
    <t xml:space="preserve">2 Annoyed Altisaur
4 Arbor Elf
4 Avenging Hunter
4 Boarding Party
2 Eldrazi Repurposer
2 Fang Dragon
13 Forest
1 Generous Ent
2 Jewel Thief
2 Malevolent Rumble
2 Mountain
4 Mwonvuli Acid-Moss
2 Ram Through
4 Stone Rain
4 Utopia Sprawl
3 Wild Growth
1 Wooded Ridgeline
4 Writhing Chrysalis
SIDEBOARD:
2 Breath Weapon
2 Cast into the Fire
2 Deglamer
3 Pyroblast
1 Red Elemental Blast
2 Relic of Progenitus
3 Weather the Storm
</t>
  </si>
  <si>
    <t>https://www.moxfield.com/decks/oNlsZKe3zk2ALeATDtn8Vg</t>
  </si>
  <si>
    <t xml:space="preserve">3 Blood Fountain
1 Cast Down
4 Drossforge Bridge
3 Fanatical Offering
4 Galvanic Blast
3 Great Furnace
2 Hunter's Blowgun
4 Ichor Wellspring
3 Krark-Clan Shaman
1 Makeshift Munitions
4 Mistvault Bridge
4 Myr Enforcer
3 Nihil Spellbomb
4 Reckoner's Bargain
4 Refurbished Familiar
2 Seat of the Synod
3 Silverbluff Bridge
1 Swamp
3 Thoughtcast
1 Toxin Analysis
3 Vault of Whispers
SIDEBOARD:
1 Breath Weapon
2 Cast into the Fire
2 Extract a Confession
4 Hydroblast
2 Metallic Rebuke
4 Pyroblast
</t>
  </si>
  <si>
    <t>Carlo Tummolillo</t>
  </si>
  <si>
    <t>https://www.moxfield.com/decks/DKpAamzMLkGPWcnoq4NGNQ</t>
  </si>
  <si>
    <t xml:space="preserve">4 Battle Screech
1 Eagles of the North
2 Guardians' Pledge
2 Idyllic Grange
4 Kor Skyfisher
4 Lunarch Veteran
4 Novice Inspector
18 Plains
4 Prismatic Strands
4 Raffine's Informant
1 Ramosian Rally
1 Steadfast Unicorn
3 Summon: Choco/Mog
4 Thraben Charm
4 Thraben Inspector
SIDEBOARD:
3 Dust to Dust
1 Guardians' Pledge
2 Holy Light
2 Journey to Nowhere
3 Lone Missionary
2 Revoke Existence
2 Sunlance
</t>
  </si>
  <si>
    <t>Paolo Roghi</t>
  </si>
  <si>
    <t>https://www.moxfield.com/decks/tNq7Rkea9UGi1Rd9x5ILgg</t>
  </si>
  <si>
    <t xml:space="preserve">2 Blood Fountain
2 Cast Down
4 Cleansing Wildfire
4 Drossforge Bridge
2 Eviscerator's Insight
4 Fanatical Offering
2 Forest
2 Galvanic Blast
4 Ichor Wellspring
2 Krark-Clan Shaman
2 Lembas
1 Makeshift Munitions
1 Mountain
2 Nihil Spellbomb
2 Nyxborn Hydra
4 Refurbished Familiar
4 Slagwoods Bridge
2 Snuff Out
3 Swamp
1 Toxin Analysis
4 Twisted Landscape
2 Vault of Whispers
4 Writhing Chrysalis
SIDEBOARD:
2 Avenging Hunter
3 Breath Weapon
1 Krark-Clan Shaman
2 Snuff Out
3 Troublemaker Ouphe
4 Weather the Storm
</t>
  </si>
  <si>
    <t>Luigi Liotto</t>
  </si>
  <si>
    <t>https://www.moxfield.com/decks/tNSq-haNsk6hNNv5HHkmTw</t>
  </si>
  <si>
    <t xml:space="preserve">2 Bind the Monster
4 Brinebarrow Intruder
4 Counterspell
2 Dispel
4 Faerie Miscreant
4 Faerie Seer
2 Harrier Strix
18 Island
4 Moon-Circuit Hacker
4 Ninja of the Deep Hours
4 Of One Mind
3 Snap
1 Snaremaster Sprite
4 Spellstutter Sprite
SIDEBOARD:
4 Annul
1 Azure Fleet Admiral
1 Bind the Monster
3 Blue Elemental Blast
1 Dispel
3 Hydroblast
2 Steel Sabotage
</t>
  </si>
  <si>
    <t>Michele Zino</t>
  </si>
  <si>
    <t>https://www.moxfield.com/decks/j-8pjSRFakKj8ixPVQaZiw</t>
  </si>
  <si>
    <t xml:space="preserve">4 Brainstorm
3 Careful Study
4 Contaminated Aquifer
4 Counterspell
3 Deep Analysis
2 Gurmag Angler
1 Ice Tunnel
4 Lorien Revealed
4 Mental Note
4 Sneaky Snacker
10 Snow-Covered Island
4 Snuff Out
2 Spell Pierce
4 Thought Scour
4 Tolarian Terror
3 Unexpected Fangs
SIDEBOARD:
2 Annul
2 Dispel
2 Envelop
4 Hydroblast
2 Mind Extraction
1 Murmuring Mystic
1 Steel Sabotage
1 Suffocating Fumes
</t>
  </si>
  <si>
    <t>Daniele Gentile</t>
  </si>
  <si>
    <t>https://www.moxfield.com/decks/bDgOaVbEwEmgyw-4-cz_Hg</t>
  </si>
  <si>
    <t>Kevin Hathurusingha</t>
  </si>
  <si>
    <t>https://www.moxfield.com/decks/7IDtkYlblUymm7w9yI3aJA</t>
  </si>
  <si>
    <t xml:space="preserve">4 Annoyed Altisaur
4 Arbor Elf
3 Avenging Hunter
3 Boarding Party
1 Colossal Dreadmask
4 Eldrazi Repurposer
14 Forest
2 Generous Ent
3 Jewel Thief
3 Malevolent Rumble
1 Mountain
1 Oliphaunt
2 Ram Through
4 Utopia Sprawl
1 Vines of Vastwood
3 Wild Growth
1 Wooded Ridgeline
4 Writhing Chrysalis
2 You Meet in a Tavern
SIDEBOARD:
3 Breath Weapon
3 Deglamer
1 Gorilla Shaman
1 Ram Through
2 Relic of Progenitus
2 Vines of Vastwood
3 Weather the Storm
</t>
  </si>
  <si>
    <t>Jesús Horcajo</t>
  </si>
  <si>
    <t>https://www.moxfield.com/decks/eQozGhCOik2myGKnZJvOLw</t>
  </si>
  <si>
    <t xml:space="preserve">4 Brainstorm
1 Deep Analysis
1 Gigadrowse
4 Hidden Strings
4 High Tide
4 Ideas Unbound
15 Island
4 Lorien Revealed
4 Merchant Scroll
2 Muddle the Mixture
4 Peer Through Depths
3 Pieces of the Puzzle
4 Preordain
4 Psychic Puppetry
2 Stream of Thought
SIDEBOARD:
1 Blue Elemental Blast
3 Dispel
2 Gigadrowse
3 Hydroblast
1 Island
1 Muddle the Mixture
4 Snap
</t>
  </si>
  <si>
    <t>Robert Luther</t>
  </si>
  <si>
    <t>https://www.moxfield.com/decks/RRx09vMJKEuStQ_AQWLSVA</t>
  </si>
  <si>
    <t xml:space="preserve">2 Blood Fountain
1 Bojuka Bog
3 Cast Down
4 Cleansing Wildfire
4 Drossforge Bridge
2 Eviscerator's Insight
1 Evolution Witness
4 Fanatical Offering
2 Forest
4 Ichor Wellspring
2 Krark-Clan Shaman
2 Lembas
1 Makeshift Munitions
1 Mountain
2 Nihil Spellbomb
2 Nyxborn Hydra
1 Pulse of Murasa
4 Refurbished Familiar
4 Slagwoods Bridge
3 Swamp
2 Toxin Analysis
3 Twisted Landscape
2 Vault of Whispers
4 Writhing Chrysalis
SIDEBOARD:
2 Breath Weapon
3 Duress
1 Last Rites
1 Okiba-Gang Shinobi
3 Pyroblast
2 Troublemaker Ouphe
3 Weather the Storm
</t>
  </si>
  <si>
    <t>Davide Fittipaldi</t>
  </si>
  <si>
    <t>https://www.moxfield.com/decks/5BdqWKin00ivkHxpbspfUg</t>
  </si>
  <si>
    <t xml:space="preserve">4 Chain Lightning
4 Clockwork Percussionist
2 Demand Answers
4 Experimental Synthesizer
1 Fireblast
3 Galvanic Blast
4 Goblin Tomb Raider
4 Great Furnace
4 Kessig Flamebreather
3 Lava Dart
4 Lightning Bolt
13 Mountain
4 Reckless Impulse
2 Thermo-Alchemist
4 Voldaren Epicure
SIDEBOARD:
2 Cast into the Fire
3 End the Festivities
2 Pyroblast
3 Red Elemental Blast
3 Relic of Progenitus
2 Smash to Smithereens
</t>
  </si>
  <si>
    <t>Simone Guidi</t>
  </si>
  <si>
    <t>https://www.moxfield.com/decks/bKWo0JSpeE-5PGtFB4E2NA</t>
  </si>
  <si>
    <t xml:space="preserve">4 Arbor Elf
4 Avenging Hunter
4 Bannerhide Krushok
4 Eldrazi Repurposer
14 Forest
4 Jewel Thief
4 Malevolent Rumble
2 Mountain
4 Nyxborn Hydra
2 Sagu Wildling
4 Utopia Sprawl
2 Vines of Vastwood
4 Wild Growth
4 Writhing Chrysalis
SIDEBOARD:
3 Breath Weapon
2 Ram Through
2 Relic of Progenitus
2 Spinewoods Paladin
2 Vines of Vastwood
4 Weather the Storm
</t>
  </si>
  <si>
    <t>Giuseppe Monfregola</t>
  </si>
  <si>
    <t>https://www.moxfield.com/decks/QahiOQ99m0e8mthDqPD6eg</t>
  </si>
  <si>
    <t xml:space="preserve">4 Chain Lightning
4 Clockwork Percussionist
4 Experimental Synthesizer
1 Fireblast
4 Galvanic Blast
4 Goblin Tomb Raider
4 Great Furnace
4 Kessig Flamebreather
2 Lava Dart
4 Lightning Bolt
14 Mountain
3 Reckless Impulse
4 Voldaren Epicure
4 Wrenn's Resolve
SIDEBOARD:
4 Cast into the Fire
4 Pyroblast
2 Raze
3 Relic of Progenitus
2 Searing Blaze
</t>
  </si>
  <si>
    <t>Federico Bonadè</t>
  </si>
  <si>
    <t>https://www.moxfield.com/decks/18TD511P6Ea3z__yCzMkNg</t>
  </si>
  <si>
    <t xml:space="preserve">4 Brainstorm
1 Deep Analysis
1 Gigadrowse
4 Hidden Strings
4 High Tide
4 Ideas Unbound
15 Island
4 Lorien Revealed
4 Merchant Scroll
2 Muddle the Mixture
4 Peer Through Depths
3 Pieces of the Puzzle
4 Preordain
4 Psychic Puppetry
2 Stream of Thought
SIDEBOARD:
2 Blue Elemental Blast
3 Dispel
2 Gigadrowse
2 Hydroblast
1 Island
1 Muddle the Mixture
4 Snap
</t>
  </si>
  <si>
    <t>Néstor Salvago Pérez</t>
  </si>
  <si>
    <t>https://www.moxfield.com/decks/xcyvRepSBU6eVW0EAjffEA</t>
  </si>
  <si>
    <t xml:space="preserve">2 Blood Fountain
1 Bojuka Bog
4 Cast Down
4 Cleansing Wildfire
1 Crypt Incursion
3 Drossforge Bridge
2 Eviscerator's Insight
4 Fanatical Offering
2 Forest
4 Ichor Wellspring
2 Krark-Clan Shaman
1 Lembas
1 Makeshift Munitions
2 Mountain
1 Nihil Spellbomb
2 Nyxborn Hydra
2 Pulse of Murasa
4 Refurbished Familiar
4 Slagwoods Bridge
2 Swamp
2 Toxin Analysis
4 Twisted Landscape
2 Vault of Whispers
4 Writhing Chrysalis
SIDEBOARD:
2 Breath Weapon
2 Duress
3 Pyroblast
2 Tamiyo's Safekeeping
2 Troublemaker Ouphe
4 Weather the Storm
</t>
  </si>
  <si>
    <t>Salvatore Marco Iavarone</t>
  </si>
  <si>
    <t>https://www.moxfield.com/decks/W3xKnu7_g0qcYTsfFDpW7Q</t>
  </si>
  <si>
    <t xml:space="preserve">2 Ancient Den
3 Blood Fountain
1 Bojuka Bog
4 Cast Down
2 Fanatical Offering
4 Glint Hawk
4 Goldmire Bridge
3 Grim Bauble
4 Ichor Wellspring
4 Kor Skyfisher
4 Myr Enforcer
1 Nihil Spellbomb
2 Orzhov Basilica
3 Plains
4 Reckoner's Bargain
4 Refurbished Familiar
1 Suffocating Fumes
5 Swamp
2 Thraben Charm
3 Vault of Whispers
SIDEBOARD:
3 Dawnbringer Cleric
4 Duress
3 Dust to Dust
1 Nihil Spellbomb
2 Revoke Existence
1 Suffocating Fumes
1 Thraben Charm
</t>
  </si>
  <si>
    <t>Dario Bessi</t>
  </si>
  <si>
    <t>https://www.moxfield.com/decks/UtnGqPVaSU2bRV0CGpb8Vg</t>
  </si>
  <si>
    <t>Paul The Last</t>
  </si>
  <si>
    <t>https://www.moxfield.com/decks/jEYKuWYt0U-ykkgiNGdTrA</t>
  </si>
  <si>
    <t xml:space="preserve">4 Boomerang
4 Brainstorm
4 Counterspell
4 Cryptic Serpent
4 Delver of Secrets
2 Dispel
15 Island
4 Lorien Revealed
4 Mental Note
3 Ponder
2 Sleep of the Dead
2 Spell Pierce
4 Thought Scour
4 Tolarian Terror
SIDEBOARD:
4 Annul
2 Blue Elemental Blast
2 Dispel
4 Hydroblast
3 Piracy Charm
</t>
  </si>
  <si>
    <t>Emanuele Maunero</t>
  </si>
  <si>
    <t>https://moxfield.com/decks/bULrsQdD5EmO5rgpcj9ydw</t>
  </si>
  <si>
    <t xml:space="preserve">4 Brinebarrow Intruder
4 Counterspell
2 Dispel
4 Faerie Miscreant
4 Faerie Seer
18 Island
4 Moon-Circuit Hacker
4 Ninja of the Deep Hours
4 Of One Mind
4 Snap
2 Snaremaster Sprite
2 Spell Pierce
4 Spellstutter Sprite
SIDEBOARD:
4 Annul
2 Bind the Monster
2 Blue Elemental Blast
1 Dispel
2 Hydroblast
2 Relic of Progenitus
2 Steel Sabotage
</t>
  </si>
  <si>
    <t>Lorenzo Traversa</t>
  </si>
  <si>
    <t>https://www.moxfield.com/decks/YD9ZZkik2ECggCu3QdQqwQ</t>
  </si>
  <si>
    <t xml:space="preserve">2 Annoyed Altisaur
3 Arbor Elf
2 Avenging Hunter
4 Boarding Party
2 Cast into the Fire
2 Eldrazi Repurposer
14 Forest
2 Generous Ent
3 Jewel Thief
2 Malevolent Rumble
2 Mountain
4 Mwonvuli Acid-Moss
2 Summon: Fat Chocobo
4 Thermokarst
4 Utopia Sprawl
3 Wild Growth
1 Wooded Ridgeline
4 Writhing Chrysalis
SIDEBOARD:
4 Breath Weapon
4 Deglamer
4 Red Elemental Blast
3 Weather the Storm
</t>
  </si>
  <si>
    <t>Gianmarco Scala</t>
  </si>
  <si>
    <t>Leoonardo Nobili Piccinni</t>
  </si>
  <si>
    <t>https://www.moxfield.com/decks/vq8hNwGrVUaOhs6rueOE5Q</t>
  </si>
  <si>
    <t xml:space="preserve">3 Barren Moor
2 Carrion Feeder
2 Cast Down
1 Corrupted Conviction
1 Crypt Rats
1 Culling the Weak
4 Ephemerate
3 Exhume
2 Forlorn Flats
4 Innocuous Rat
4 Serrated Scorpion
3 Snarling Gorehound
1 Spinning Darkness
4 Street Wraith
2 Sunlit Marsh
10 Swamp
4 Troll of Khazad-dum
2 Unearth
3 Vampire Sovereign
3 Village Rites
1 Vulturous Aven
SIDEBOARD:
1 Culling the Weak
1 Disenchant
3 Duress
1 God-Pharaoh's Faithful
1 Gray Merchant of Asphodel
2 Nihil Spellbomb
1 Reckoner's Bargain
1 Rite of Consumption
2 Snuff Out
2 Thraben Charm
</t>
  </si>
  <si>
    <t>Matteo Della Santa</t>
  </si>
  <si>
    <t>https://www.moxfield.com/decks/DQQg1z0JrEWKinAd7cgXUg</t>
  </si>
  <si>
    <t xml:space="preserve">2 Bind the Monster
4 Brinebarrow Intruder
4 Counterspell
4 Faerie Miscreant
4 Faerie Seer
2 Harrier Strix
18 Island
3 Moon-Circuit Hacker
4 Ninja of the Deep Hours
4 Of One Mind
3 Snap
2 Spell Pierce
4 Spellstutter Sprite
2 Tolarian Terror
SIDEBOARD:
3 Annul
2 Dispel
4 Hydroblast
2 Relic of Progenitus
2 Steel Sabotage
</t>
  </si>
  <si>
    <t>Giovanni Maria Borghi</t>
  </si>
  <si>
    <t>https://www.moxfield.com/decks/WvXSx7BpxEyklSwhrbZ_ng</t>
  </si>
  <si>
    <t xml:space="preserve">3 Archaeomancer
4 Azorius Chancery
4 Contaminated Landscape
1 Counterspell
2 Ephemerate
1 Ghostly Flicker
4 God-Pharaoh's Faithful
1 Idyllic Beachfront
7 Island
4 Lorien Revealed
3 Meeting of Minds
1 Merchant Scroll
1 Mortuary Mire
3 Mulldrifter
2 Murmuring Mystic
1 Negate
2 Plains
4 Preordain
1 Prohibit
3 Sea Gate Oracle
4 Snap
4 Sunscape Familiar
SIDEBOARD:
1 Counterspell
3 Dust to Dust
4 Hydroblast
3 Negate
2 Standard Bearer
2 Thraben Charm
</t>
  </si>
  <si>
    <t>https://www.moxfield.com/decks/v-8deoe1IkmLEfRgoahy9g</t>
  </si>
  <si>
    <t xml:space="preserve">4 Cathartic Reunion
3 Conduit Pylons
3 Dread Return
4 Faithless Looting
4 Fiery Temper
4 Grab the Prize
2 Insolent Neonate
3 Lotleth Giant
4 Molten Gatekeeper
13 Mountain
4 Scrapwork Mutt
4 Sneaky Snacker
4 Stinkweed Imp
4 Voldaren Epicure
SIDEBOARD:
2 Electrickery
2 Faerie Macabre
1 Flaring Pain
2 Gnaw to the Bone
2 Pyroblast
2 Red Elemental Blast
4 Siege Smash
</t>
  </si>
  <si>
    <t>Cristian ridolfi</t>
  </si>
  <si>
    <t>https://moxfield.com/decks/y71o8q82AU-2Fp5PmcouFQ</t>
  </si>
  <si>
    <t xml:space="preserve">3 Chain Lightning
4 Clockwork Percussionist
4 Demand Answers
4 Fiery Temper
2 Fireblast
4 Grab the Prize
2 Guttersnipe
4 Kessig Flamebreather
3 Lava Dart
4 Lightning Bolt
18 Mountain
4 Sneaky Snacker
4 Voldaren Epicure
SIDEBOARD:
3 End the Festivities
4 Pyroblast
2 Raze
3 Relic of Progenitus
3 Smash to Smithereens
</t>
  </si>
  <si>
    <t>Michele Biagini</t>
  </si>
  <si>
    <t>https://www.moxfield.com/decks/gUF0nx0xKkmfvPoncmnBTQ</t>
  </si>
  <si>
    <t xml:space="preserve">4 Alms of the Vein
1 Bojuka Bog
2 Drossforge Bridge
4 Faithless Looting
4 Fiery Temper
4 Galvanic Blast
4 Grab the Prize
4 Great Furnace
3 Jagged Barrens
4 Kitchen Imp
4 Lightning Bolt
4 Mountain
1 Rakdos Carnarium
1 Razortrap Gorge
4 Sneaky Snacker
1 Stormshriek Feral
4 Vampire's Kiss
3 Vault of Whispers
4 Voldaren Epicure
SIDEBOARD:
3 Cast into the Fire
3 Duress
1 End the Festivities
2 Extract a Confession
2 Nihil Spellbomb
4 Pyroblast
</t>
  </si>
  <si>
    <t>Juri zaghi</t>
  </si>
  <si>
    <t>https://www.moxfield.com/decks/PcHXO1NUTkCCvDzRimovdg</t>
  </si>
  <si>
    <t xml:space="preserve">1 Azure Fleet Admiral
4 Brainstorm
2 Breath Weapon
1 Campfire
4 Counterspell
1 Crimson Fleet Commodore
1 Focus the Mind
4 Lightning Bolt
4 Lorien Revealed
3 Murmuring Mystic
2 Perilous Landscape
3 Ponder
3 Preordain
4 Skred
8 Snow-Covered Island
4 Snow-Covered Mountain
3 Spell Pierce
4 Tolarian Terror
4 Volatile Fjord
SIDEBOARD:
2 Annul
3 Blue Elemental Blast
1 Breath Weapon
3 Cast into the Fire
1 Dispel
3 Pyroblast
2 Relic of Progenitus
</t>
  </si>
  <si>
    <t>Izzet Blitz</t>
  </si>
  <si>
    <t>Pietro Masneri</t>
  </si>
  <si>
    <t>https://www.moxfield.com/decks/3-oQQMg3QUygX4VToKGINg</t>
  </si>
  <si>
    <t xml:space="preserve">2 Blood Fountain
4 Cast Down
4 Cleansing Wildfire
4 Drossforge Bridge
2 Eviscerator's Insight
4 Fanatical Offering
2 Forest
4 Ichor Wellspring
3 Krark-Clan Shaman
2 Lembas
1 Mountain
2 Nihil Spellbomb
2 Nyxborn Hydra
4 Refurbished Familiar
4 Slagwoods Bridge
3 Swamp
1 Thorn of the Black Rose
2 Toxin Analysis
4 Twisted Landscape
2 Vault of Whispers
4 Writhing Chrysalis
SIDEBOARD:
3 Breath Weapon
2 Cast into the Fire
2 Duress
4 Red Elemental Blast
4 Weather the Storm
</t>
  </si>
  <si>
    <t>Michele Barsotti</t>
  </si>
  <si>
    <t>https://www.moxfield.com/decks/nMOixgSpTUq68DaccqiGEg</t>
  </si>
  <si>
    <t xml:space="preserve">2 Ardent Elementalist
1 Bojuka Bog
3 Brainstorm
3 Deep Analysis
2 Dimir Aqueduct
2 Focus the Mind
3 Guttersnipe
3 Impulse
4 Island
3 Izzet Boilerworks
4 Lightning Bolt
4 Mana Leak
4 Manamorphose
4 Mountain
1 Murmuring Mystic
4 Nightscape Familiar
2 Prohibit
1 Rakdos Carnarium
4 Seething Landscape
3 Snap
1 Swamp
2 Tolarian Terror
SIDEBOARD:
2 Annul
2 Cast Down
2 Cast into the Fire
2 Electrickery
1 Faerie Macabre
3 Hydroblast
1 Nihil Spellbomb
2 Pyroblast
</t>
  </si>
  <si>
    <t>Grixis Familiars</t>
  </si>
  <si>
    <t>Matteo Versari</t>
  </si>
  <si>
    <t>https://www.moxfield.com/decks/phUnEsOVikqEmEyTtfFE7w</t>
  </si>
  <si>
    <t xml:space="preserve">1 Bind the Monster
4 Brinebarrow Intruder
4 Counterspell
1 Dispel
4 Faerie Miscreant
4 Faerie Seer
1 Harrier Strix
18 Island
4 Moon-Circuit Hacker
4 Ninja of the Deep Hours
4 Of One Mind
4 Snap
1 Snaremaster Sprite
2 Spell Pierce
4 Spellstutter Sprite
SIDEBOARD:
4 Annul
1 Bind the Monster
4 Blue Elemental Blast
1 Bonesplitter
2 Dispel
1 Hydroblast
2 Relic of Progenitus
</t>
  </si>
  <si>
    <t>Federico Berti</t>
  </si>
  <si>
    <t>https://www.moxfield.com/decks/XiMVa3FH60uftbcg59pGzg</t>
  </si>
  <si>
    <t xml:space="preserve">4 Chain Lightning
4 Clockwork Percussionist
4 Experimental Synthesizer
4 Galvanic Blast
4 Goblin Tomb Raider
4 Great Furnace
4 Kessig Flamebreather
4 Lava Dart
4 Lightning Bolt
14 Mountain
2 Thermo-Alchemist
4 Voldaren Epicure
4 Wrenn's Resolve
SIDEBOARD:
4 Cast into the Fire
4 Pyroblast
2 Raze
1 Red Elemental Blast
3 Relic of Progenitus
1 Smash to Smithereens
</t>
  </si>
  <si>
    <t>Mene the best</t>
  </si>
  <si>
    <t>https://www.moxfield.com/decks/OFtTCMSD60mGuv4xpBjQxw</t>
  </si>
  <si>
    <t xml:space="preserve">4 Boarding Party
3 Breath Weapon
4 Candy Trail
4 Expedition Map
1 Kaervek's Torch
4 Lembas
4 Lightning Bolt
4 Maelstrom Colossus
5 Mountain
4 Oliphaunt
2 Rolling Thunder
4 Self-Assembler
1 Smoldering Crater
4 Urza's Mine
4 Urza's Power Plant
4 Urza's Tower
4 Volcanic Spite
SIDEBOARD:
2 Boulderbranch Golem
4 Cast into the Fire
1 Fiery Cannonade
4 Red Elemental Blast
3 Relic of Progenitus
1 Staunch Throneguard
</t>
  </si>
  <si>
    <t>Valerio Sferruzzi</t>
  </si>
  <si>
    <t>https://moxfield.com/decks/0liboErotUe2kiJCORA72Q</t>
  </si>
  <si>
    <t xml:space="preserve">4 Brainstorm
1 Deep Analysis
1 Gigadrowse
4 Hidden Strings
4 High Tide
4 Ideas Unbound
15 Island
4 Lorien Revealed
4 Merchant Scroll
2 Muddle the Mixture
4 Peer Through Depths
3 Pieces of the Puzzle
4 Preordain
4 Psychic Puppetry
2 Stream of Thought
SIDEBOARD:
3 Blue Elemental Blast
3 Dispel
2 Envelop
2 Gigadrowse
1 Hydroblast
1 Island
3 Snap
</t>
  </si>
  <si>
    <t>Davide Giorgini</t>
  </si>
  <si>
    <t>https://moxfield.com/decks/Z8DVrmWIbECz90UzQI10aw</t>
  </si>
  <si>
    <t xml:space="preserve">2 Blood Fountain
1 Bojuka Bog
3 Cast Down
4 Cleansing Wildfire
1 Crypt Incursion
4 Drossforge Bridge
2 Eviscerator's Insight
4 Fanatical Offering
2 Forest
4 Ichor Wellspring
3 Krark-Clan Shaman
2 Lembas
1 Makeshift Munitions
2 Mountain
2 Nihil Spellbomb
1 Pulse of Murasa
4 Refurbished Familiar
4 Slagwoods Bridge
2 Swamp
2 Toxin Analysis
4 Twisted Landscape
2 Vault of Whispers
4 Writhing Chrysalis
SIDEBOARD:
2 Breath Weapon
3 Duress
2 Last Rites
1 Okiba-Gang Shinobi
3 Pyroblast
1 Troublemaker Ouphe
3 Weather the Storm
</t>
  </si>
  <si>
    <t>Stefano Mannella</t>
  </si>
  <si>
    <t>https://www.moxfield.com/decks/NwMVUXQH5EOHpmHLuUvqrA</t>
  </si>
  <si>
    <t>Giuseppe Caiazzo</t>
  </si>
  <si>
    <t>https://www.moxfield.com/decks/nWjPGwO-EkqTB-rt2pHyXw</t>
  </si>
  <si>
    <t xml:space="preserve">2 Blood Fountain
1 Bojuka Bog
3 Cast Down
4 Cleansing Wildfire
4 Drossforge Bridge
2 Eviscerator's Insight
4 Fanatical Offering
2 Forest
4 Ichor Wellspring
3 Krark-Clan Shaman
1 Lembas
1 Makeshift Munitions
2 Mountain
2 Nihil Spellbomb
1 Nyxborn Hydra
2 Pulse of Murasa
4 Refurbished Familiar
4 Slagwoods Bridge
2 Swamp
1 Toxin Analysis
1 Troublemaker Ouphe
4 Twisted Landscape
2 Vault of Whispers
4 Writhing Chrysalis
SIDEBOARD:
2 Breath Weapon
3 Duress
1 Last Rites
2 Okiba-Gang Shinobi
3 Pyroblast
1 Troublemaker Ouphe
3 Weather the Storm
</t>
  </si>
  <si>
    <t>Salvatore Manuel Esposito</t>
  </si>
  <si>
    <t>https://www.moxfield.com/decks/ECdDpn4nA0uQCzTYHVKXyw</t>
  </si>
  <si>
    <t xml:space="preserve">4 Chain Lightning
4 Clockwork Percussionist
4 Experimental Synthesizer
1 Fireblast
4 Galvanic Blast
4 Goblin Tomb Raider
4 Great Furnace
4 Kessig Flamebreather
2 Lava Dart
4 Lightning Bolt
14 Mountain
3 Thermo-Alchemist
4 Voldaren Epicure
4 Wrenn's Resolve
SIDEBOARD:
2 Cast into the Fire
3 Pyroblast
4 Relic of Progenitus
3 Smash to Smithereens
3 Tectonic Hazard
</t>
  </si>
  <si>
    <t>Andrea Decarlo</t>
  </si>
  <si>
    <t>https://www.moxfield.com/decks/wWoGuRF3K0-tdI3Ejno0kg</t>
  </si>
  <si>
    <t xml:space="preserve">3 Faithless Looting
4 Fiery Temper
4 Fireblast
4 Grab the Prize
4 Guttersnipe
4 Highway Robbery
4 Kessig Flamebreather
4 Lava Dart
4 Lightning Bolt
1 Mountain
2 Sazacap's Brew
4 Sneaky Snacker
18 Snow-Covered Mountain
SIDEBOARD:
3 Apostle's Blessing
4 Pyroblast
2 Red Elemental Blast
3 Searing Blaze
3 Smash to Smithereens
</t>
  </si>
  <si>
    <t>Gianluca Botti</t>
  </si>
  <si>
    <t>https://www.moxfield.com/decks/Ie7bmx-T7Ue6hQ0LQqJXxw</t>
  </si>
  <si>
    <t xml:space="preserve">4 Alms of the Vein
1 Bojuka Bog
2 Chain Lightning
4 Faithless Looting
4 Fiery Temper
4 Grab the Prize
2 Highway Robbery
4 Jagged Barrens
4 Kitchen Imp
4 Lightning Bolt
8 Mountain
1 Rakdos Carnarium
2 Razortrap Gorge
4 Sneaky Snacker
1 Stormshriek Feral
3 Swamp
4 Vampire's Kiss
4 Voldaren Epicure
SIDEBOARD:
3 Cast into the Fire
2 Contaminated Ground
3 Duress
2 End the Festivities
2 Nihil Spellbomb
3 Red Elemental Blast
</t>
  </si>
  <si>
    <t>Emiliano Marcellini</t>
  </si>
  <si>
    <t>https://www.moxfield.com/decks/rfJTppGrZkCu1w0e48_nrw</t>
  </si>
  <si>
    <t xml:space="preserve">4 Brainstorm
1 Deep Analysis
2 Flood of Recollection
1 Gigadrowse
3 Hidden Strings
4 High Tide
4 Ideas Unbound
15 Island
4 Lorien Revealed
4 Merchant Scroll
4 Peer Through Depths
1 Petals of Insight
2 Pieces of the Puzzle
4 Preordain
4 Psychic Puppetry
2 Reach Through Mists
1 Stream of Thought
SIDEBOARD:
2 Blue Elemental Blast
3 Dispel
3 Envelop
2 Gigadrowse
2 Hydroblast
3 Snap
</t>
  </si>
  <si>
    <t>https://www.moxfield.com/decks/rhSX1Hv_f0qi_ca3cpnVpA</t>
  </si>
  <si>
    <t xml:space="preserve">4 Chain Lightning
4 Clockwork Percussionist
4 Experimental Synthesizer
1 Fireblast
4 Galvanic Blast
4 Goblin Tomb Raider
4 Great Furnace
4 Kessig Flamebreather
3 Lava Dart
4 Lightning Bolt
13 Mountain
2 Reckless Impulse
2 Thermo-Alchemist
4 Voldaren Epicure
3 Wrenn's Resolve
SIDEBOARD:
4 Cast into the Fire
3 End the Festivities
1 Pyroblast
4 Red Elemental Blast
3 Relic of Progenitus
</t>
  </si>
  <si>
    <t>Carmine Molinario</t>
  </si>
  <si>
    <t>https://www.moxfield.com/decks/u_wLbW9KA0GUp6aa1RtYSw</t>
  </si>
  <si>
    <t xml:space="preserve">2 Blood Fountain
1 Bojuka Bog
4 Cast Down
4 Cleansing Wildfire
4 Drossforge Bridge
2 Eviscerator's Insight
4 Fanatical Offering
2 Forest
4 Ichor Wellspring
3 Krark-Clan Shaman
2 Lembas
1 Makeshift Munitions
2 Mountain
2 Nihil Spellbomb
1 Nyxborn Hydra
2 Pulse of Murasa
4 Refurbished Familiar
4 Slagwoods Bridge
3 Swamp
4 Twisted Landscape
1 Vault of Whispers
4 Writhing Chrysalis
SIDEBOARD:
2 Breath Weapon
3 Duress
1 Krark-Clan Shaman
2 Last Rites
3 Red Elemental Blast
4 Weather the Storm
</t>
  </si>
  <si>
    <t>Simone Marzio</t>
  </si>
  <si>
    <t>https://www.moxfield.com/decks/5MZ_LxGl50CTMKoUaj2Ruw</t>
  </si>
  <si>
    <t xml:space="preserve">2 Blood Fountain
2 Cast Down
4 Drossforge Bridge
3 Fanatical Offering
4 Galvanic Blast
3 Great Furnace
3 Ichor Wellspring
1 Kenku Artificer
3 Krark-Clan Shaman
1 Makeshift Munitions
4 Mistvault Bridge
4 Myr Enforcer
4 Nihil Spellbomb
4 Reckoner's Bargain
4 Refurbished Familiar
2 Seat of the Synod
3 Silverbluff Bridge
1 Swamp
3 Thoughtcast
2 Toxin Analysis
3 Vault of Whispers
SIDEBOARD:
1 Breath Weapon
2 Campfire
1 Cast into the Fire
1 Extract a Confession
4 Hydroblast
2 Negate
4 Pyroblast
</t>
  </si>
  <si>
    <t>https://www.moxfield.com/decks/SHRAAMNy10OP7OXLBRRrFQ</t>
  </si>
  <si>
    <t xml:space="preserve">4 Chain Lightning
4 Clockwork Percussionist
4 Experimental Synthesizer
1 Fireblast
4 Galvanic Blast
4 Goblin Tomb Raider
4 Great Furnace
4 Kessig Flamebreather
3 Lava Dart
4 Lightning Bolt
13 Mountain
4 Reckless Impulse
2 Thermo-Alchemist
4 Voldaren Epicure
1 Wrenn's Resolve
SIDEBOARD:
4 Cast into the Fire
3 End the Festivities
1 Pyroblast
4 Red Elemental Blast
3 Relic of Progenitus
</t>
  </si>
  <si>
    <t>Alessandro Mazzi</t>
  </si>
  <si>
    <t>https://www.moxfield.com/decks/vppDSBo_P0GMmCJaIvCFjQ</t>
  </si>
  <si>
    <t xml:space="preserve">4 Chain Lightning
4 Clockwork Percussionist
4 Experimental Synthesizer
1 Fireblast
4 Galvanic Blast
4 Goblin Tomb Raider
4 Great Furnace
4 Kessig Flamebreather
3 Lava Dart
4 Lightning Bolt
14 Mountain
4 Reckless Impulse
2 Thermo-Alchemist
4 Voldaren Epicure
SIDEBOARD:
4 Cast into the Fire
4 Pyroblast
1 Red Elemental Blast
3 Relic of Progenitus
1 Searing Blaze
2 Wrenn's Resolve
</t>
  </si>
  <si>
    <t>Andrea Bistolfi</t>
  </si>
  <si>
    <t>https://www.moxfield.com/decks/UuNkKzXY_kizkfeZtKUI7Q</t>
  </si>
  <si>
    <t xml:space="preserve">2 Bind the Monster
3 Brinebarrow Intruder
4 Counterspell
2 Dispel
4 Faerie Miscreant
4 Faerie Seer
3 Harrier Strix
18 Island
4 Moon-Circuit Hacker
4 Ninja of the Deep Hours
4 Of One Mind
3 Snap
1 Snaremaster Sprite
4 Spellstutter Sprite
SIDEBOARD:
2 Annul
1 Bind the Monster
4 Blue Elemental Blast
1 Dispel
2 Hydroblast
3 Steel Sabotage
2 Unable to Scream
</t>
  </si>
  <si>
    <t>Luca Martinengo</t>
  </si>
  <si>
    <t>https://www.moxfield.com/decks/s7st2teRIk6DZRN4kFH_7Q</t>
  </si>
  <si>
    <t xml:space="preserve">3 Boomerang
4 Brainstorm
4 Counterspell
4 Cryptic Serpent
2 Deep Analysis
4 Delver of Secrets
1 Dispel
16 Island
4 Lorien Revealed
4 Mental Note
3 Ponder
1 Sleep of the Dead
2 Spell Pierce
4 Thought Scour
4 Tolarian Terror
SIDEBOARD:
2 Annul
3 Blue Elemental Blast
2 Dispel
2 Hydroblast
2 Murmuring Mystic
1 Sleep of the Dead
3 Steel Sabotage
</t>
  </si>
  <si>
    <t>Maurizio Pedrazzoli</t>
  </si>
  <si>
    <t>https://www.moxfield.com/decks/gh-Ptrbh90itMINK9rzwzA</t>
  </si>
  <si>
    <t xml:space="preserve">2 Bind the Monster
4 Brinebarrow Intruder
4 Counterspell
1 Dispel
4 Faerie Miscreant
4 Faerie Seer
2 Harrier Strix
18 Island
4 Moon-Circuit Hacker
4 Ninja of the Deep Hours
4 Of One Mind
2 Snap
1 Snaremaster Sprite
2 Spell Pierce
4 Spellstutter Sprite
SIDEBOARD:
2 Annul
2 Bind the Monster
4 Blue Elemental Blast
1 Dispel
1 Faerie Duelist
2 Hydroblast
3 Steel Sabotage
</t>
  </si>
  <si>
    <t>Franco Cheng</t>
  </si>
  <si>
    <t>https://www.moxfield.com/decks/XsPuK-DhKE6fcT1f5wtk4g</t>
  </si>
  <si>
    <t xml:space="preserve">2 Bojuka Bog
4 Brainstorm
2 Cast Down
4 Contaminated Aquifer
4 Counterspell
1 Crypt Incursion
2 Deep Analysis
2 Dispel
1 Extract a Confession
2 Gurmag Angler
10 Island
4 Lorien Revealed
1 Preordain
1 Seething Landscape
4 Sneaky Snacker
4 Snuff Out
4 Spellstutter Sprite
1 Swamp
4 The Modern Age
2 Thorn of the Black Rose
1 Unexpected Fangs
SIDEBOARD:
2 Annul
1 Arms of Hadar
4 Blue Elemental Blast
1 Dispel
1 Extract a Confession
2 Mind Extraction
1 Mukotai Ambusher
2 Nihil Spellbomb
1 Steel Sabotage
</t>
  </si>
  <si>
    <t>Andrea Macinai</t>
  </si>
  <si>
    <t>https://www.moxfield.com/decks/Nipgm_s5v0iZbEXm7Ohihw</t>
  </si>
  <si>
    <t xml:space="preserve">4 Arbor Elf
4 Avenging Hunter
3 Bannerhide Krushok
2 Boarding Party
3 Eldrazi Repurposer
13 Forest
4 Jewel Thief
4 Malevolent Rumble
3 Mountain
3 Nyxborn Hydra
3 Ram Through
4 Utopia Sprawl
3 Vines of Vastwood
2 Wild Growth
1 Wooded Ridgeline
4 Writhing Chrysalis
SIDEBOARD:
2 Breath Weapon
3 Cast into the Fire
3 Pyroblast
3 Tormod's Crypt
4 Weather the Storm
</t>
  </si>
  <si>
    <t>Niccolò Melani</t>
  </si>
  <si>
    <t>https://www.moxfield.com/decks/al7GTvjs70S35hnBLtbbLg</t>
  </si>
  <si>
    <t xml:space="preserve">2 Swamp
1 Bojuka Bog
4 Prophetic Prism
2 Ashnod's Altar
4 Urza's Power Plant
4 Myr Retriever
2 Golem Foundry
4 Expedition Map
4 Urza's Tower
4 Ichor Wellspring
4 Urza's Mine
4 Candy Trail
4 Fanatical Offering
1 Conduit Pylons
4 Eviscerator's Insight
4 Refurbished Familiar
2 Blood Fountain
2 Vault of Whispers
4 Pactdoll Terror
SIDEBOARD:
2 Ancient Grudge
4 Duress
3 Weather the Storm
1 Last Rites
2 Nihil Spellbomb
3 Arms of Hadar
</t>
  </si>
  <si>
    <t>Luca Menconi</t>
  </si>
  <si>
    <t>https://www.moxfield.com/decks/DY8KgshfBk2bnwb8mW7-8g</t>
  </si>
  <si>
    <t xml:space="preserve">2 Blood Fountain
1 Bojuka Bog
3 Cast Down
4 Cleansing Wildfire
1 Crypt Incursion
4 Drossforge Bridge
2 Eviscerator's Insight
4 Fanatical Offering
2 Forest
4 Ichor Wellspring
2 Krark-Clan Shaman
2 Lembas
1 Makeshift Munitions
1 Mountain
2 Nihil Spellbomb
2 Nyxborn Hydra
1 Pulse of Murasa
4 Refurbished Familiar
4 Slagwoods Bridge
3 Swamp
2 Toxin Analysis
3 Twisted Landscape
2 Vault of Whispers
4 Writhing Chrysalis
SIDEBOARD:
2 Breath Weapon
3 Duress
2 Okiba-Gang Shinobi
3 Red Elemental Blast
2 Troublemaker Ouphe
3 Weather the Storm
</t>
  </si>
  <si>
    <t>https://www.moxfield.com/decks/R-URyjK_gEi_fn_AT32Uvg</t>
  </si>
  <si>
    <t xml:space="preserve">1 Bind the Monster
4 Counterspell
3 Dispel
4 Faerie Miscreant
4 Faerie Seer
3 Harrier Strix
4 Humbling Elder
18 Island
4 Moon-Circuit Hacker
4 Ninja of the Deep Hours
4 Of One Mind
3 Snap
4 Spellstutter Sprite
SIDEBOARD:
4 Annul
3 Bind the Monster
4 Blue Elemental Blast
1 Dispel
3 Hydroblast
</t>
  </si>
  <si>
    <t>Elia Cantini</t>
  </si>
  <si>
    <t>https://www.moxfield.com/decks/c4-kQ4s3dkGh6CdPFKjgzw</t>
  </si>
  <si>
    <t>Matteo Chiesa</t>
  </si>
  <si>
    <t>https://www.moxfield.com/decks/UtDqp8jO3EmIn7u4sojYgQ</t>
  </si>
  <si>
    <t>Andrea Massei</t>
  </si>
  <si>
    <t>https://www.moxfield.com/decks/0o7mqxcVPUuyONAhzztmAg</t>
  </si>
  <si>
    <t xml:space="preserve">2 Blood Fountain
1 Bojuka Bog
3 Cast Down
4 Cleansing Wildfire
4 Drossforge Bridge
2 Eviscerator's Insight
4 Fanatical Offering
2 Forest
4 Ichor Wellspring
2 Krark-Clan Shaman
2 Lembas
1 Makeshift Munitions
1 Mountain
2 Nihil Spellbomb
1 Nyxborn Hydra
1 Pulse of Murasa
4 Refurbished Familiar
4 Slagwoods Bridge
3 Swamp
1 Thorn of the Black Rose
2 Toxin Analysis
4 Twisted Landscape
2 Vault of Whispers
4 Writhing Chrysalis
SIDEBOARD:
2 Breath Weapon
3 Duress
1 Last Rites
1 Okiba-Gang Shinobi
3 Pyroblast
1 Red Elemental Blast
1 Troublemaker Ouphe
3 Weather the Storm
</t>
  </si>
  <si>
    <t>Jari Rentsch</t>
  </si>
  <si>
    <t>https://www.moxfield.com/decks/Tv-EJplYE0CPb9hck_xK3Q</t>
  </si>
  <si>
    <t xml:space="preserve">4 Alms of the Vein
1 Bojuka Bog
2 Chain Lightning
4 Faithless Looting
4 Fiery Temper
4 Grab the Prize
2 Highway Robbery
4 Jagged Barrens
4 Kitchen Imp
4 Lightning Bolt
8 Mountain
1 Rakdos Carnarium
3 Razortrap Gorge
4 Sneaky Snacker
3 Swamp
4 Vampire's Kiss
4 Voldaren Epicure
SIDEBOARD:
2 Cast into the Fire
3 Duress
1 Electrickery
1 End the Festivities
3 Extract a Confession
2 Nihil Spellbomb
3 Red Elemental Blast
</t>
  </si>
  <si>
    <t>https://www.moxfield.com/decks/4Y5nmH5ukE2I9lwwXH0-gA</t>
  </si>
  <si>
    <t xml:space="preserve">4 Black Mage's Rod
2 Blood Fountain
2 Bojuka Bog
4 Cast Down
2 Crypt Rats
2 Eviscerator's Insight
4 Fanatical Offering
2 Ichor Wellspring
4 Khalni Garden
4 Lembas
2 Nihil Spellbomb
3 Pactdoll Terror
1 Pulse of Murasa
4 Refurbished Familiar
1 Snuff Out
1 Spinning Darkness
7 Swamp
3 Troll of Khazad-dum
2 Troublemaker Ouphe
4 Vault of Whispers
2 Woodland Chasm
SIDEBOARD:
2 Drown in Sorrow
4 Duress
3 Okiba-Gang Shinobi
1 Pulse of Murasa
1 Troublemaker Ouphe
4 Weather the Storm
</t>
  </si>
  <si>
    <t>Davide Castrianni</t>
  </si>
  <si>
    <t>https://www.moxfield.com/decks/BZqlZPN1A0yMREdiNxIxTA</t>
  </si>
  <si>
    <t xml:space="preserve">2 Chain Lightning
2 Demand Answers
2 Faithless Looting
4 Fiery Temper
3 Fireblast
4 Grab the Prize
3 Guttersnipe
2 Highway Robbery
4 Kessig Flamebreather
4 Lava Dart
4 Lightning Bolt
18 Mountain
4 Sneaky Snacker
4 Voldaren Epicure
SIDEBOARD:
2 Cast into the Fire
2 End the Festivities
4 Pyroblast
1 Red Elemental Blast
3 Relic of Progenitus
3 Smash to Smithereens
</t>
  </si>
  <si>
    <t>Francesco Esposito</t>
  </si>
  <si>
    <t>https://www.moxfield.com/decks/bRbjL7Ae3keewlLx8_SU3Q</t>
  </si>
  <si>
    <t xml:space="preserve">4 Battle Screech
1 Eagles of the North
1 Greatsword of Tyr
3 Guardians' Pledge
2 Idyllic Grange
4 Kor Skyfisher
4 Lunarch Veteran
4 Novice Inspector
18 Plains
3 Prismatic Strands
4 Raffine's Informant
1 Ramosian Rally
3 Salt Road Packbeast
4 Thraben Charm
4 Thraben Inspector
SIDEBOARD:
4 Dust to Dust
1 Greatsword of Tyr
2 Journey to Nowhere
2 Lone Missionary
1 Palace Sentinels
2 Relic of Progenitus
1 Revoke Existence
2 Sunlance
</t>
  </si>
  <si>
    <t>lorenzo traina</t>
  </si>
  <si>
    <t>https://www.moxfield.com/decks/kPQ4f9Ocy0-a-M00xSvOWw</t>
  </si>
  <si>
    <t xml:space="preserve">4 Boulderbranch Golem
4 Candy Trail
4 Chromatic Sphere
4 Crystal Grotto
3 Energy Refractor
4 Ephemerate
4 Expedition Map
3 Impulse
2 Island
4 Late to Dinner
4 Mulldrifter
1 Plains
2 Rolling Thunder
3 Ulamog's Crusher
1 Urn of Godfire
4 Urza's Mine
4 Urza's Power Plant
4 Urza's Tower
1 Whispersilk Cloak
SIDEBOARD:
3 Dust to Dust
3 Negate
4 Red Elemental Blast
2 Relic of Progenitus
3 Weather the Storm
</t>
  </si>
  <si>
    <t>Francesco Romano</t>
  </si>
  <si>
    <t>https://www.moxfield.com/decks/uKXdQs38rkKfm2Acrgs5pQ</t>
  </si>
  <si>
    <t xml:space="preserve">4 Brinebarrow Intruder
4 Counterspell
4 Faerie Miscreant
4 Faerie Seer
1 Force Spike
2 Harrier Strix
18 Island
4 Moon-Circuit Hacker
4 Ninja of the Deep Hours
4 Of One Mind
4 Snap
1 Spell Pierce
4 Spellstutter Sprite
2 Unable to Scream
SIDEBOARD:
2 Annul
2 Curfew
4 Essence Scatter
4 Hydroblast
1 Spell Pierce
2 Unable to Scream
</t>
  </si>
  <si>
    <t>Alessio Caggiano</t>
  </si>
  <si>
    <t>https://www.moxfield.com/decks/elf0BXxuEUuHwsitro0GHA</t>
  </si>
  <si>
    <t xml:space="preserve">4 Brainstorm
1 Flood of Recollection
4 High Tide
4 Ideas Unbound
16 Island
4 Lorien Revealed
4 Merchant Scroll
2 Muddle the Mixture
4 Peer Through Depths
1 Petals of Insight
2 Pieces of the Puzzle
1 Ponder
4 Preordain
4 Psychic Puppetry
4 Reach Through Mists
1 Stream of Thought
SIDEBOARD:
3 Blue Elemental Blast
3 Envelop
3 Gigadrowse
1 Hydroblast
2 Relic of Progenitus
3 Snap
</t>
  </si>
  <si>
    <t>Diego Benente</t>
  </si>
  <si>
    <t>https://www.moxfield.com/decks/qEi7yHTA9k2mRp8nLLIBwA</t>
  </si>
  <si>
    <t xml:space="preserve">2 Blood Fountain
1 Bojuka Bog
3 Cast Down
4 Cleansing Wildfire
4 Drossforge Bridge
2 Eviscerator's Insight
4 Fanatical Offering
2 Forest
4 Ichor Wellspring
3 Krark-Clan Shaman
2 Lembas
1 Makeshift Munitions
2 Mountain
2 Nihil Spellbomb
2 Nyxborn Hydra
1 Pulse of Murasa
4 Refurbished Familiar
4 Slagwoods Bridge
2 Swamp
2 Toxin Analysis
4 Twisted Landscape
1 Vault of Whispers
4 Writhing Chrysalis
SIDEBOARD:
2 Breath Weapon
4 Duress
1 Last Rites
4 Pyroblast
4 Weather the Storm
</t>
  </si>
  <si>
    <t>https://www.moxfield.com/decks/MfAtCnAANUKpxV15gBTs4g</t>
  </si>
  <si>
    <t xml:space="preserve">4 Chain Lightning
4 Clockwork Percussionist
4 Experimental Synthesizer
1 Fireblast
4 Galvanic Blast
4 Goblin Tomb Raider
4 Great Furnace
4 Kessig Flamebreather
3 Lava Dart
4 Lightning Bolt
14 Mountain
4 Reckless Impulse
2 Thermo-Alchemist
4 Voldaren Epicure
SIDEBOARD:
2 Cast into the Fire
1 Pyroblast
4 Red Elemental Blast
3 Relic of Progenitus
3 Smash to Smithereens
2 Suplex
</t>
  </si>
  <si>
    <t>Andrea Pelacchi</t>
  </si>
  <si>
    <t>https://www.moxfield.com/decks/El1g-0fTKk-ZmjAvuyaebw</t>
  </si>
  <si>
    <t xml:space="preserve">4 Brainstorm
2 Consider
4 Counterspell
4 Cryptic Serpent
3 Deem Inferior
4 Delver of Secrets
2 Dispel
16 Island
4 Lorien Revealed
2 Mental Note
3 Ponder
2 Sleep of the Dead
2 Spell Pierce
4 Thought Scour
4 Tolarian Terror
SIDEBOARD:
4 Annul
4 Blue Elemental Blast
3 Gut Shot
4 Hydroblast
</t>
  </si>
  <si>
    <t>Bertone Luca</t>
  </si>
  <si>
    <t>https://www.moxfield.com/decks/7ufoOIzfHUembdDxZ_dRDQ</t>
  </si>
  <si>
    <t xml:space="preserve">1 Bojuka Bog
2 Bonesplitter
3 Cast Down
3 Darkmoss Bridge
2 Dimir Infiltrator
2 Enter the Enigma
1 Fanatical Offering
4 Filigree Attendant
3 Gilded Scuttler
3 Gingerbrute
2 Hunger of the Nim
2 Metallic Rebuke
4 Mistvault Bridge
1 Nim Shrieker
1 Ornithopter
4 Refurbished Familiar
2 Rite of Consumption
4 Seat of the Synod
4 Tanglepool Bridge
4 Thoughtcast
2 Titanic Growth
2 Unexpected Fangs
4 Vault of Whispers
SIDEBOARD:
3 Blue Elemental Blast
3 Duress
2 Negate
2 Nihil Spellbomb
2 Wail of the Nim
3 Weather the Storm
</t>
  </si>
  <si>
    <t>Dimir Affinity</t>
  </si>
  <si>
    <t>Pietro Benini</t>
  </si>
  <si>
    <t>https://www.moxfield.com/decks/5qYRoh35XEuBkXmN4QEcCw</t>
  </si>
  <si>
    <t xml:space="preserve">4 Annoyed Altisaur
4 Arbor Elf
3 Avenging Hunter
4 Boarding Party
2 Cast into the Fire
4 Eldrazi Repurposer
13 Forest
1 Highland Forest
4 Malevolent Rumble
2 Mountain
4 Mwonvuli Acid-Moss
1 Nyxborn Hydra
4 Thermokarst
4 Utopia Sprawl
2 Wild Growth
4 Writhing Chrysalis
SIDEBOARD:
3 Deglamer
2 Lightning Bolt
3 Nature's Claim
2 Nyxborn Hydra
2 Pyroblast
1 Red Elemental Blast
2 Weather the Storm
</t>
  </si>
  <si>
    <t>Jan Žáček</t>
  </si>
  <si>
    <t>https://moxfield.com/decks/z981vakLiUiqgRKrrma_og</t>
  </si>
  <si>
    <t xml:space="preserve">4 Barren Moor
1 Blood Celebrant
4 Cabal Ritual
4 Dark Ritual
4 Drannith Healer
4 Drannith Stinger
3 Great Furnace
3 Horror of the Broken Lands
4 Imposing Vantasaur
4 Lotus Petal
4 Monstrous Carabid
4 Reaping the Graves
1 Repository Skaab
4 Rowan's Grim Search
4 Songs of the Damned
4 Street Wraith
4 Vault of Whispers
SIDEBOARD:
4 Chitin Gravestalker
2 Dihada's Ploy
2 Duress
1 Gilded Light
3 Pyroblast
2 Siege Smash
1 Swamp
</t>
  </si>
  <si>
    <t>cyclestorm</t>
  </si>
  <si>
    <t>Nicholas Cirinesi</t>
  </si>
  <si>
    <t>https://www.moxfield.com/decks/JO5f2PAFR06hb4kFamboTQ</t>
  </si>
  <si>
    <t xml:space="preserve">4 Counterspell
3 Dispel
4 Faerie Miscreant
4 Faerie Seer
3 Harrier Strix
3 Humbling Elder
18 Island
4 Moon-Circuit Hacker
4 Ninja of the Deep Hours
4 Of One Mind
3 Snap
2 Snaremaster Sprite
4 Spellstutter Sprite
SIDEBOARD:
2 Annul
4 Bind the Monster
4 Blue Elemental Blast
2 Hydroblast
3 Steel Sabotage
</t>
  </si>
  <si>
    <t>Francesco Menchetti</t>
  </si>
  <si>
    <t>Pasquale Sirignano</t>
  </si>
  <si>
    <t>https://www.moxfield.com/decks/mq_mYxt62Em0tPhqTY3XSQ</t>
  </si>
  <si>
    <t xml:space="preserve">4 Chain Lightning
4 Clockwork Percussionist
4 Experimental Synthesizer
1 Fireblast
4 Galvanic Blast
4 Goblin Tomb Raider
4 Great Furnace
4 Kessig Flamebreather
3 Lava Dart
4 Lightning Bolt
14 Mountain
2 Thermo-Alchemist
4 Voldaren Epicure
4 Wrenn's Resolve
SIDEBOARD:
2 Cast into the Fire
4 Pyroblast
1 Red Elemental Blast
3 Relic of Progenitus
3 Smash to Smithereens
2 Suplex
</t>
  </si>
  <si>
    <t>Carmine La Luna</t>
  </si>
  <si>
    <t>https://www.moxfield.com/decks/t1FbzoWLN0qrK2Fd5WJCCA</t>
  </si>
  <si>
    <t>Elia Morgese</t>
  </si>
  <si>
    <t>https://www.moxfield.com/decks/Sq-Y8ZjfeUmfTIQ4yQIzWA</t>
  </si>
  <si>
    <t>Giovanni Monti</t>
  </si>
  <si>
    <t>https://www.moxfield.com/decks/RL30WSseOUeLr5KexAWZnw</t>
  </si>
  <si>
    <t xml:space="preserve">2 Blood Fountain
3 Cast Down
4 Cleansing Wildfire
4 Drossforge Bridge
2 Eviscerator's Insight
4 Fanatical Offering
2 Forest
2 Galvanic Blast
4 Ichor Wellspring
3 Krark-Clan Shaman
2 Lembas
2 Mountain
2 Nihil Spellbomb
2 Nyxborn Hydra
4 Refurbished Familiar
4 Slagwoods Bridge
2 Swamp
2 Toxin Analysis
4 Twisted Landscape
2 Vault of Whispers
4 Writhing Chrysalis
SIDEBOARD:
2 Breath Weapon
1 Cast into the Fire
3 Duress
1 Pulse of Murasa
3 Red Elemental Blast
2 Troublemaker Ouphe
3 Weather the Storm
</t>
  </si>
  <si>
    <t>Tiziano morelli</t>
  </si>
  <si>
    <t>https://moxfield.com/decks/vwCKnZavlEiDa0kTSdmnbw</t>
  </si>
  <si>
    <t xml:space="preserve">2 Ancient Grudge
3 Ashnod's Altar
1 Blood Fountain
4 Candy Trail
1 Chromatic Star
2 Conduit Pylons
3 Energy Refractor
3 Eviscerator's Insight
4 Expedition Map
1 Fanatical Offering
1 Forest
2 Golem Foundry
1 Haunted Fengraf
2 Ichor Wellspring
4 Malevolent Rumble
4 Myr Retriever
2 Nihil Spellbomb
3 Pactdoll Terror
4 Prophetic Prism
1 Swamp
4 Urza's Mine
4 Urza's Power Plant
4 Urza's Tower
SIDEBOARD:
2 Breath Weapon
3 Duress
3 Negate
4 Pyroblast
3 Weather the Storm
</t>
  </si>
  <si>
    <t>Achille Roberto Santoni</t>
  </si>
  <si>
    <t>https://moxfield.com/decks/zR9g_bik-EmiMDg_Wdh-yA</t>
  </si>
  <si>
    <t xml:space="preserve">2 Archaeomancer
3 Augur of Bolas
4 Cleansing Wildfire
4 Counterspell
2 Destroy Evil
2 Dispel
3 Ephemerate
1 Glacial Floodplain
2 Lightning Bolt
4 Lorien Revealed
3 Mulldrifter
2 Murmuring Mystic
2 Perilous Landscape
3 Preordain
4 Rustvale Bridge
4 Silverbluff Bridge
3 Skred
6 Snow-Covered Island
1 Snow-Covered Mountain
1 Snow-Covered Plains
2 Suplex
1 Union of the Third Path
1 Volatile Fjord
SIDEBOARD:
1 Breath Weapon
1 Dispel
2 Dust to Dust
2 Envelop
3 Hydroblast
4 Pyroblast
1 Stonehorn Dignitary
1 Union of the Third Path
</t>
  </si>
  <si>
    <t>Baroni Paolo</t>
  </si>
  <si>
    <t>https://www.moxfield.com/decks/7HaK59eZyEidn1GAomjMAw</t>
  </si>
  <si>
    <t xml:space="preserve">2 Ashnod's Altar
1 Blood Fountain
4 Candy Trail
4 Chromatic Star
2 Conduit Pylons
4 Eviscerator's Insight
4 Expedition Map
3 Fangren Marauder
2 Forest
1 Golem Foundry
4 Lembas
4 Malevolent Rumble
1 Myr Kinsmith
4 Myr Retriever
3 Pactdoll Terror
4 Prophetic Prism
1 Swamp
4 Urza's Mine
4 Urza's Power Plant
4 Urza's Tower
SIDEBOARD:
3 Abrade
2 Duress
3 Krark-Clan Shaman
4 Pyroblast
3 Weather the Storm
</t>
  </si>
  <si>
    <t>Rohan Banks-Hawley</t>
  </si>
  <si>
    <t>https://www.moxfield.com/decks/1CiVJeku8EucupYSkzch0g</t>
  </si>
  <si>
    <t xml:space="preserve">4 Alms of the Vein
1 Bojuka Bog
3 Chain Lightning
4 Faithless Looting
4 Fiery Temper
4 Grab the Prize
4 Jagged Barrens
4 Kitchen Imp
4 Lightning Bolt
6 Mountain
4 Razortrap Gorge
4 Sneaky Snacker
2 Stormshriek Feral
4 Swamp
4 Vampire's Kiss
4 Voldaren Epicure
SIDEBOARD:
3 Duress
3 End the Festivities
2 Extract a Confession
2 Gorilla Shaman
2 Nihil Spellbomb
3 Pyroblast
</t>
  </si>
  <si>
    <t>Federico Barbieri</t>
  </si>
  <si>
    <t>https://www.moxfield.com/decks/XbvZBJ6glEGoIWziX8uWQg</t>
  </si>
  <si>
    <t xml:space="preserve">2 Archaeomancer
3 Augur of Bolas
4 Brainstorm
1 Breath Weapon
4 Cleansing Wildfire
4 Counterspell
1 Destroy Evil
2 Dispel
3 Ephemerate
1 Glacial Floodplain
2 Lightning Bolt
4 Lorien Revealed
3 Mulldrifter
2 Murmuring Mystic
2 Perilous Landscape
4 Rustvale Bridge
4 Silverbluff Bridge
3 Skred
6 Snow-Covered Island
1 Snow-Covered Mountain
1 Snow-Covered Plains
1 Suplex
1 Union of the Third Path
1 Volatile Fjord
SIDEBOARD:
1 Blue Elemental Blast
1 Destroy Evil
2 Dust to Dust
2 Envelop
3 Hydroblast
4 Pyroblast
1 Thraben Charm
1 Union of the Third Path
</t>
  </si>
  <si>
    <t>Manuel Setti</t>
  </si>
  <si>
    <t>https://www.moxfield.com/decks/WLB1h-G4RUSs7fvFRsMPNw</t>
  </si>
  <si>
    <t>Emanuele Vitali</t>
  </si>
  <si>
    <t>https://www.moxfield.com/decks/gboIoskPJ0CkT6dLMb0ixg</t>
  </si>
  <si>
    <t xml:space="preserve">4 Accursed Marauder
3 Bojuka Bog
3 Breathless Knight
2 Chittering Rats
1 Dawnbringer Cleric
4 Ephemerate
4 Grim Bauble
4 Inspiring Overseer
4 Kor Skyfisher
1 Orzhov Basilica
8 Plains
4 Raffine's Informant
4 Recommission
2 Scoured Barrens
5 Swamp
4 Unearth
4 Unmake
SIDEBOARD:
2 Crypt Rats
4 Duress
3 Lone Missionary
3 Shattering Blow
3 Standard Bearer
</t>
  </si>
  <si>
    <t>Orzhov Breathless</t>
  </si>
  <si>
    <t>Michele Grippo</t>
  </si>
  <si>
    <t>https://www.moxfield.com/decks/oDAjuGgKy0mPtbaCfB976A</t>
  </si>
  <si>
    <t xml:space="preserve">2 Blood Fountain
1 Bojuka Bog
4 Cast Down
4 Cleansing Wildfire
4 Drossforge Bridge
2 Eviscerator's Insight
4 Fanatical Offering
2 Forest
4 Ichor Wellspring
3 Krark-Clan Shaman
2 Lembas
1 Makeshift Munitions
1 Mountain
2 Nihil Spellbomb
1 Nyxborn Hydra
2 Pulse of Murasa
4 Refurbished Familiar
4 Slagwoods Bridge
3 Swamp
4 Twisted Landscape
2 Vault of Whispers
4 Writhing Chrysalis
SIDEBOARD:
2 Breath Weapon
3 Duress
3 Okiba-Gang Shinobi
3 Pyroblast
1 Troublemaker Ouphe
3 Weather the Storm
</t>
  </si>
  <si>
    <t>Michele Triassi</t>
  </si>
  <si>
    <t>https://www.moxfield.com/decks/xhmCTDSLOUm9LHC4de1Vxg</t>
  </si>
  <si>
    <t xml:space="preserve">4 Blood Fountain
4 Cast Down
4 Drossforge Bridge
4 Galvanic Blast
3 Great Furnace
3 Ichor Wellspring
1 Kenku Artificer
3 Krark-Clan Shaman
1 Lembas
1 Makeshift Munitions
4 Mistvault Bridge
4 Myr Enforcer
4 Reckoner's Bargain
4 Refurbished Familiar
3 Seat of the Synod
2 Silverbluff Bridge
4 Thoughtcast
3 Toxin Analysis
4 Vault of Whispers
SIDEBOARD:
4 Blue Elemental Blast
3 Cast into the Fire
2 Duress
1 Hydroblast
1 Pyroblast
4 Red Elemental Blast
</t>
  </si>
  <si>
    <t>Pasquale Antonio Rotundo</t>
  </si>
  <si>
    <t>https://www.moxfield.com/decks/fphWa3Y0Pk6rIkDHTgapKQ</t>
  </si>
  <si>
    <t xml:space="preserve">4 Bojuka Bog
4 Cast Down
2 Chainer's Edict
1 Corrupt
4 Cuombajj Witches
3 Dauthi Slayer
4 Dusk Legion Zealot
4 Gray Merchant of Asphodel
3 Mukotai Ambusher
1 Okiba-Gang Shinobi
1 Pestilence
4 Scarab Feast
4 Sign in Blood
2 Spinning Darkness
1 Suffocating Fumes
13 Swamp
2 Thorn of the Black Rose
1 Toxin Analysis
2 Witch's Cottage
SIDEBOARD:
2 Chainer's Edict
1 Crypt Incursion
2 Crypt Rats
3 Duress
2 Last Rites
2 Okiba-Gang Shinobi
2 Snuff Out
1 Suffocating Fumes
</t>
  </si>
  <si>
    <t>Gustavo Rozas</t>
  </si>
  <si>
    <t>https://www.moxfield.com/decks/QbDkDMeNY0aneSoBDzytcQ</t>
  </si>
  <si>
    <t xml:space="preserve">4 Birchlore Rangers
4 Distant Melody
12 Forest
4 Fyndhorn Elves
3 Generous Ent
1 Glistener Elf
4 Jaspera Sentinel
1 Kaervek's Torch
4 Lead the Stampede
3 Llanowar Elves
4 Nyxborn Hydra
4 Priest of Titania
4 Quirion Ranger
1 Taunting Elf
3 Timberwatch Elf
1 Tuktuk Rubblefort
1 Wellwisher
2 Winding Way
SIDEBOARD:
3 Blue Elemental Blast
3 Hallow
3 Negate
3 Pyroblast
3 Wrap in Vigor
</t>
  </si>
  <si>
    <t>https://moxfield.com/decks/67vxpmw7BkKO7A51fsytYg</t>
  </si>
  <si>
    <t xml:space="preserve">4 Burning-Tree Emissary
3 Chain Lightning
4 Clockwork Percussionist
4 Experimental Synthesizer
4 Galvanic Blast
4 Goblin Bushwhacker
4 Goblin Tomb Raider
4 Great Furnace
4 Lightning Bolt
13 Mountain
4 Rally at the Hornburg
4 Voldaren Epicure
4 Wrenn's Resolve
SIDEBOARD:
3 Cast into the Fire
1 Electrickery
3 End the Festivities
2 Raze
1 Relic of Progenitus
2 Smash to Smithereens
3 Tormod's Crypt
</t>
  </si>
  <si>
    <t>Michele Mottola</t>
  </si>
  <si>
    <t>https://www.moxfield.com/decks/ljhGt2vSskeOax2YrPAh5g</t>
  </si>
  <si>
    <t xml:space="preserve">2 Avenging Hunter
4 Birchlore Rangers
1 Distant Melody
4 Elvish Mystic
1 Fling
13 Forest
1 Generous Ent
4 Jaspera Sentinel
2 Lead the Stampede
4 Llanowar Elves
2 Nettle Sentinel
3 Nyxborn Hydra
4 Priest of Titania
4 Quirion Ranger
3 Surge of Zeal
4 Timberwatch Elf
2 Wellwisher
2 Winding Way
SIDEBOARD:
3 Deglamer
2 Moment's Peace
4 Negate
3 Prohibit
1 Relic of Progenitus
2 Standard Bearer
</t>
  </si>
  <si>
    <t>Alessandro Animobono</t>
  </si>
  <si>
    <t>https://moxfield.com/decks/NRyZRAeggUqZ06i2_V5YCQ</t>
  </si>
  <si>
    <t xml:space="preserve">2 Bind the Monster
3 Brinebarrow Intruder
4 Counterspell
2 Dispel
4 Faerie Miscreant
4 Faerie Seer
3 Harrier Strix
18 Island
4 Moon-Circuit Hacker
4 Ninja of the Deep Hours
4 Of One Mind
3 Snap
1 Snaremaster Sprite
4 Spellstutter Sprite
SIDEBOARD:
3 Annul
1 Azure Fleet Admiral
2 Bind the Monster
4 Blue Elemental Blast
1 Dispel
2 Hydroblast
2 Steel Sabotage
</t>
  </si>
  <si>
    <t>Paolo Ragone</t>
  </si>
  <si>
    <t>https://www.moxfield.com/decks/WsoP_qvl4E2boqEA3U3qeQ</t>
  </si>
  <si>
    <t xml:space="preserve">2 Blood Fountain
1 Bojuka Bog
3 Cast Down
4 Cleansing Wildfire
4 Drossforge Bridge
2 Eviscerator's Insight
4 Fanatical Offering
2 Forest
4 Ichor Wellspring
3 Krark-Clan Shaman
2 Lembas
1 Makeshift Munitions
1 Mountain
2 Nihil Spellbomb
2 Pulse of Murasa
4 Refurbished Familiar
4 Slagwoods Bridge
3 Swamp
2 Toxin Analysis
4 Twisted Landscape
2 Vault of Whispers
4 Writhing Chrysalis
SIDEBOARD:
1 Crypt Incursion
2 Duress
2 Last Rites
4 Pyroblast
3 Troublemaker Ouphe
3 Weather the Storm
</t>
  </si>
  <si>
    <t>https://www.moxfield.com/decks/OS33il-6SEe3PHt84Ue6jg</t>
  </si>
  <si>
    <t xml:space="preserve">4 Battle Screech
3 Boros Garrison
1 Eagles of the North
1 Idyllic Grange
4 Kor Skyfisher
4 Lunarch Veteran
3 Mardu Devotee
3 Novice Inspector
15 Plains
4 Prismatic Strands
4 Raffine's Informant
2 Rally the Peasants
1 Ramosian Rally
4 Summon: Choco/Mog
4 Thraben Charm
3 Thraben Inspector
SIDEBOARD:
3 Dust to Dust
3 Electrickery
2 Flaring Pain
3 Lone Missionary
3 Pyroblast
1 Revoke Existence
</t>
  </si>
  <si>
    <t>Leonardo Paternotte</t>
  </si>
  <si>
    <t>https://moxfield.com/decks/YA0q-rl7xkCLavgeYiKH4Q</t>
  </si>
  <si>
    <t xml:space="preserve">4 Balustrade Spy
2 Commune with Nature
2 Dread Return
1 Dregscape Zombie
4 Exhume
3 Forest
4 Generous Ent
4 Land Grant
4 Lead the Stampede
2 Lotleth Giant
4 Malevolent Rumble
3 Masked Vandal
3 Mesmeric Fiend
1 Mountain
4 Sagu Wildling
4 Sakura-Tribe Elder
1 Stormshriek Feral
2 Swamp
4 Troll of Khazad-dum
4 Writhing Chrysalis
SIDEBOARD:
3 Caustic Exhale
3 Conjurer's Bauble
1 Crawl from the Cellar
2 Faerie Macabre
1 Flaring Pain
1 Masked Vandal
2 Repopulate
1 Rotten Reunion
1 Songs of the Damned
</t>
  </si>
  <si>
    <t>Chiara Della bartola</t>
  </si>
  <si>
    <t>https://moxfield.com/decks/49Wsu0Nh50-9NdAmUHrscw</t>
  </si>
  <si>
    <t xml:space="preserve">4 Battle Screech
2 Eagles of the North
3 Guardians' Pledge
2 Idyllic Grange
4 Kor Skyfisher
4 Lunarch Veteran
3 Novice Inspector
16 Plains
3 Prismatic Strands
4 Raffine's Informant
3 Salt Road Packbeast
4 Summon: Choco/Mog
4 Thraben Charm
4 Thraben Inspector
SIDEBOARD:
2 Destroy Evil
4 Dust to Dust
2 Journey to Nowhere
4 Martyr of Sands
1 Prismatic Strands
2 Standard Bearer
</t>
  </si>
  <si>
    <t>Lorenzo Natali</t>
  </si>
  <si>
    <t>https://moxfield.com/decks/CwuIiZWNJESjgQQqHatLAQ</t>
  </si>
  <si>
    <t xml:space="preserve">2 Blood Fountain
1 Bojuka Bog
3 Cast Down
4 Cleansing Wildfire
1 Crypt Incursion
4 Drossforge Bridge
2 Eviscerator's Insight
4 Fanatical Offering
2 Forest
4 Ichor Wellspring
3 Krark-Clan Shaman
2 Lembas
2 Mountain
2 Nihil Spellbomb
1 Nyxborn Hydra
1 Pulse of Murasa
4 Refurbished Familiar
4 Slagwoods Bridge
2 Swamp
2 Toxin Analysis
4 Twisted Landscape
2 Vault of Whispers
4 Writhing Chrysalis
SIDEBOARD:
2 Breath Weapon
3 Duress
1 Last Rites
4 Pyroblast
2 Troublemaker Ouphe
3 Weather the Storm
</t>
  </si>
  <si>
    <t>Lorenzo Ambrosini</t>
  </si>
  <si>
    <t>https://moxfield.com/decks/M2HA5yzZ5EWPFaLQz-LeIw</t>
  </si>
  <si>
    <t xml:space="preserve">2 Blood Fountain
1 Bojuka Bog
3 Cast Down
4 Cleansing Wildfire
1 Crypt Incursion
4 Drossforge Bridge
2 Eviscerator's Insight
4 Fanatical Offering
2 Forest
4 Ichor Wellspring
3 Krark-Clan Shaman
2 Lembas
1 Makeshift Munitions
2 Mountain
1 Nihil Spellbomb
1 Nyxborn Hydra
1 Pulse of Murasa
4 Refurbished Familiar
4 Slagwoods Bridge
2 Swamp
2 Toxin Analysis
4 Twisted Landscape
2 Vault of Whispers
4 Writhing Chrysalis
SIDEBOARD:
2 Breath Weapon
3 Duress
3 Okiba-Gang Shinobi
3 Pyroblast
1 Troublemaker Ouphe
3 Weather the Storm
</t>
  </si>
  <si>
    <t>Olmo Reali</t>
  </si>
  <si>
    <t>https://www.moxfield.com/decks/LmrpSZ8i9k-_pDtiGRNj7w</t>
  </si>
  <si>
    <t xml:space="preserve">2 Faithless Looting
4 Fiery Temper
3 Fireblast
4 Grab the Prize
4 Guttersnipe
4 Highway Robbery
4 Kessig Flamebreather
4 Lava Dart
4 Lightning Bolt
19 Mountain
4 Sneaky Snacker
4 Voldaren Epicure
SIDEBOARD:
2 Apostle's Blessing
2 Electrickery
4 Pyroblast
2 Red Elemental Blast
2 Searing Blaze
3 Smash to Smithereens
</t>
  </si>
  <si>
    <t>https://moxfield.com/decks/YCCpDBNeWEeg7BOwLz7x-A</t>
  </si>
  <si>
    <t xml:space="preserve">4 Skred
4 Volatile Fjord
4 Lightning Bolt
4 Tolarian Terror
4 Lórien Revealed
4 Brainstorm
4 Ponder
4 Counterspell
3 Murmuring Mystic
3 Snow-Covered Mountain
3 Spell Pierce
9 Snow-Covered Island
2 Breath Weapon
2 Azure Fleet Admiral
2 Seething Landscape
2 Dreams of Laguna
1 Crimson Fleet Commodore
1 Suplex
SIDEBOARD:
2 Blue Elemental Blast
1 Envelop
1 Suplex
4 Cast into the Fire
4 Pyroblast
3 Campfire
</t>
  </si>
  <si>
    <t>https://www.moxfield.com/decks/P7msM-R0gki372HqE4zZ7A</t>
  </si>
  <si>
    <t xml:space="preserve">2 Blood Fountain
3 Cast Down
4 Cleansing Wildfire
4 Drossforge Bridge
2 Eviscerator's Insight
4 Fanatical Offering
2 Forest
4 Ichor Wellspring
3 Krark-Clan Shaman
2 Lembas
1 Makeshift Munitions
2 Mountain
2 Nihil Spellbomb
2 Pulse of Murasa
4 Refurbished Familiar
4 Slagwoods Bridge
3 Swamp
2 Toxin Analysis
4 Twisted Landscape
2 Vault of Whispers
4 Writhing Chrysalis
SIDEBOARD:
1 Krark-Clan Shaman
2 Last Rites
4 Life Goes On
2 Okiba-Gang Shinobi
1 Pulse of Murasa
4 Pyroblast
1 Troublemaker Ouphe
</t>
  </si>
  <si>
    <t>Gabriele De Zio</t>
  </si>
  <si>
    <t>https://www.moxfield.com/decks/U5OFzMSL-0qDxW4rRydLCw</t>
  </si>
  <si>
    <t xml:space="preserve">2 Blood Fountain
2 Cast Down
4 Cleansing Wildfire
4 Drossforge Bridge
2 Eviscerator's Insight
4 Fanatical Offering
2 Forest
2 Galvanic Blast
4 Ichor Wellspring
3 Krark-Clan Shaman
2 Lembas
2 Mountain
2 Nihil Spellbomb
2 Nyxborn Hydra
4 Refurbished Familiar
4 Slagwoods Bridge
3 Swamp
2 Toxin Analysis
1 Troll of Khazad-dum
4 Twisted Landscape
1 Vault of Whispers
4 Writhing Chrysalis
SIDEBOARD:
2 Breath Weapon
3 Duress
3 Red Elemental Blast
3 Troublemaker Ouphe
4 Weather the Storm
</t>
  </si>
  <si>
    <t>Josip Lešković</t>
  </si>
  <si>
    <t>https://www.moxfield.com/decks/7h-0jdgRZkybe241l6x1jg</t>
  </si>
  <si>
    <t xml:space="preserve">3 Brainstorm
1 Deep Analysis
1 Flood of Recollection
1 Gigadrowse
2 Hidden Strings
4 High Tide
4 Ideas Unbound
15 Island
4 Lorien Revealed
4 Merchant Scroll
4 Peer Through Depths
1 Petals of Insight
2 Pieces of the Puzzle
4 Preordain
4 Psychic Puppetry
4 Reach Through Mists
2 Stream of Thought
SIDEBOARD:
2 Boomerang
2 Dispel
2 Envelop
2 Gigadrowse
3 Hydroblast
2 Muddle the Mixture
2 Snap
</t>
  </si>
  <si>
    <t>Michele Gaimarri</t>
  </si>
  <si>
    <t>https://www.moxfield.com/decks/GyNRRePxBEGdyq6fAxXgbQ</t>
  </si>
  <si>
    <t xml:space="preserve">4 Blight Mamba
4 Embiggen
4 Escape Tunnel
12 Forest
4 Glistener Elf
4 Ichorclaw Myr
4 Llanowar Augur
4 Lotus Petal
4 Might of Old Krosa
4 Mutagenic Growth
4 Rancor
4 Snakeskin Veil
4 Vines of Vastwood
SIDEBOARD:
2 Apostle's Blessing
3 Gut Shot
2 Relic of Progenitus
3 Scattershot Archer
3 Tamiyo's Safekeeping
2 Vitality Charm
</t>
  </si>
  <si>
    <t>Niccolò Carafoli</t>
  </si>
  <si>
    <t>https://www.moxfield.com/decks/jLelUkG4IUCsdiG4Iess5Q</t>
  </si>
  <si>
    <t xml:space="preserve">2 Blanchwood Prowler
1 Bojuka Bog
4 Dread Return
4 Exhume
4 Forest
4 Generous Ent
1 Geothermal Bog
3 Gnaw to the Bone
1 Haunted Mire
4 Holdout Settlement
4 Lotleth Giant
4 Malevolent Rumble
2 Momentary Blink
4 Satyr Wayfinder
4 Scrapwork Mutt
4 Stinkweed Imp
2 Swamp
4 Town Greeter
4 Troll of Khazad-dum
1 Wooded Ridgeline
SIDEBOARD:
3 Ancient Grudge
3 Fang Dragon
1 Flaring Pain
1 Gnaw to the Bone
4 Mesmeric Fiend
2 Ray of Revelation
1 Rotten Reunion
</t>
  </si>
  <si>
    <t>https://www.moxfield.com/decks/ZRyRQOBOI0Op2mbAW-PDCw</t>
  </si>
  <si>
    <t xml:space="preserve">2 Blood Fountain
1 Bojuka Bog
3 Cast Down
4 Cleansing Wildfire
4 Drossforge Bridge
2 Eviscerator's Insight
4 Fanatical Offering
2 Forest
4 Ichor Wellspring
3 Krark-Clan Shaman
2 Lembas
1 Makeshift Munitions
2 Mountain
2 Nihil Spellbomb
1 Nyxborn Hydra
1 Pulse of Murasa
4 Refurbished Familiar
4 Slagwoods Bridge
2 Swamp
2 Toxin Analysis
4 Twisted Landscape
2 Vault of Whispers
4 Writhing Chrysalis
SIDEBOARD:
2 Breath Weapon
3 Duress
2 Okiba-Gang Shinobi
3 Pyroblast
1 Troublemaker Ouphe
4 Weather the Storm
</t>
  </si>
  <si>
    <t>Agatino Giordano</t>
  </si>
  <si>
    <t>https://www.moxfield.com/decks/edABEnlSBkGU02RU1KBXMQ</t>
  </si>
  <si>
    <t xml:space="preserve">4 Alms of the Vein
1 Bojuka Bog
2 Chain Lightning
4 Faithless Looting
4 Fiery Temper
4 Grab the Prize
2 Highway Robbery
4 Jagged Barrens
4 Kitchen Imp
4 Lightning Bolt
7 Mountain
2 Rakdos Carnarium
2 Razortrap Gorge
1 Sazacap's Brew
4 Sneaky Snacker
3 Swamp
4 Vampire's Kiss
4 Voldaren Epicure
SIDEBOARD:
2 Cast Down
3 Duress
3 End the Festivities
1 Gorilla Shaman
2 Nihil Spellbomb
2 Red Elemental Blast
2 Smash to Smithereens
</t>
  </si>
  <si>
    <t>Andrea Ricci</t>
  </si>
  <si>
    <t>https://www.moxfield.com/decks/O3J-I_9-q0moDny-7STdBQ</t>
  </si>
  <si>
    <t xml:space="preserve">3 Blood Fountain
1 Cast Down
4 Drossforge Bridge
1 Extract a Confession
3 Fanatical Offering
4 Galvanic Blast
2 Great Furnace
2 Hunter's Blowgun
4 Ichor Wellspring
1 Island
1 Kenku Artificer
2 Krark-Clan Shaman
1 Makeshift Munitions
4 Mistvault Bridge
4 Myr Enforcer
2 Nihil Spellbomb
4 Reckoner's Bargain
4 Refurbished Familiar
1 Seat of the Synod
3 Silverbluff Bridge
1 Swamp
4 Thoughtcast
1 Toxin Analysis
3 Vault of Whispers
SIDEBOARD:
2 Breath Weapon
1 Cast Down
1 Extract a Confession
2 Gorilla Shaman
3 Hydroblast
1 Nihil Spellbomb
4 Pyroblast
1 Toxin Analysis
</t>
  </si>
  <si>
    <t>Jan Machek</t>
  </si>
  <si>
    <t>https://www.moxfield.com/decks/XPlyN3r21U23St4GD0pyIw</t>
  </si>
  <si>
    <t xml:space="preserve">2 Bind the Monster
2 Brinebarrow Intruder
4 Counterspell
2 Dispel
4 Faerie Miscreant
4 Faerie Seer
3 Harrier Strix
1 Humbling Elder
18 Island
4 Moon-Circuit Hacker
4 Ninja of the Deep Hours
4 Of One Mind
3 Snap
1 Snaremaster Sprite
4 Spellstutter Sprite
SIDEBOARD:
1 Annul
1 Azure Fleet Admiral
2 Bind the Monster
4 Blue Elemental Blast
1 Dispel
2 Hydroblast
4 Steel Sabotage
</t>
  </si>
  <si>
    <t>Amedeo Ciurli</t>
  </si>
  <si>
    <t>https://www.moxfield.com/decks/_BvMk5UbqUqCzRPl8N8upg</t>
  </si>
  <si>
    <t xml:space="preserve">3 Blood Fountain
3 Bloodfell Caves
2 Chromatic Star
3 Dismal Backwater
2 Executioner's Capsule
2 Fanatical Offering
4 Galvanic Blast
1 Great Furnace
1 Hunter's Blowgun
4 Ichor Wellspring
1 Island
2 Krark-Clan Shaman
1 Makeshift Munitions
3 Metallic Rebuke
1 Mountain
4 Myr Enforcer
1 Nihil Spellbomb
1 Radiant Fountain
3 Reckoner's Bargain
4 Refurbished Familiar
3 Seat of the Synod
1 Swamp
3 Swiftwater Cliffs
4 Thoughtcast
1 Trinket Mage
2 Vault of Whispers
SIDEBOARD:
2 Cast Down
2 Duress
2 Hydroblast
1 Nihil Spellbomb
2 Pyroblast
2 Stormbound Geist
2 Suffocating Fumes
2 Terminate
</t>
  </si>
  <si>
    <t>Matteo Di Gangi</t>
  </si>
  <si>
    <t>https://www.moxfield.com/decks/YvCt7BCRykKulXBV6zpQng</t>
  </si>
  <si>
    <t xml:space="preserve">2 Azure Fleet Admiral
2 Bind the Monster
4 Counterspell
2 Dispel
4 Faerie Miscreant
4 Faerie Seer
2 Harrier Strix
3 Humbling Elder
18 Island
4 Moon-Circuit Hacker
4 Ninja of the Deep Hours
4 Of One Mind
3 Snap
4 Spellstutter Sprite
SIDEBOARD:
2 Annul
2 Bind the Monster
4 Blue Elemental Blast
1 Campfire
2 Hydroblast
2 Relic of Progenitus
2 Steel Sabotage
</t>
  </si>
  <si>
    <t>Francesco Fontani</t>
  </si>
  <si>
    <t>Giovanni Ingrassia</t>
  </si>
  <si>
    <t>https://www.moxfield.com/decks/qPRbcDK31EGc_hV9L1-E_Q</t>
  </si>
  <si>
    <t xml:space="preserve">3 Blood Fountain
4 Drossforge Bridge
3 Fanatical Offering
4 Galvanic Blast
3 Great Furnace
2 Hunter's Blowgun
4 Ichor Wellspring
3 Krark-Clan Shaman
1 Makeshift Munitions
4 Mistvault Bridge
4 Myr Enforcer
3 Nihil Spellbomb
4 Reckoner's Bargain
4 Refurbished Familiar
2 Seat of the Synod
3 Silverbluff Bridge
1 Swamp
4 Thoughtcast
1 Toxin Analysis
3 Vault of Whispers
SIDEBOARD:
3 Blue Elemental Blast
1 Breath Weapon
2 Extract a Confession
1 Krark-Clan Shaman
1 Nihil Spellbomb
4 Pyroblast
1 Red Elemental Blast
2 Unexpected Fangs
</t>
  </si>
  <si>
    <t>Mattia Paglino</t>
  </si>
  <si>
    <t>https://www.moxfield.com/decks/mc0DB8t4sUqfV7-7k1lMsg</t>
  </si>
  <si>
    <t xml:space="preserve">4 Brainstorm
4 Counterspell
4 Cryptic Serpent
4 Delver of Secrets
2 Dispel
16 Island
4 Lorien Revealed
4 Mental Note
1 Murmuring Mystic
4 Ponder
2 Sleep of the Dead
3 Spell Pierce
4 Thought Scour
4 Tolarian Terror
SIDEBOARD:
4 Annul
3 Blue Elemental Blast
2 Envelop
3 Gut Shot
3 Hydroblast
</t>
  </si>
  <si>
    <t>Gabriele Tribulato</t>
  </si>
  <si>
    <t>https://www.moxfield.com/decks/uHlxL2sz-UKWPPYi2O_NVA</t>
  </si>
  <si>
    <t xml:space="preserve">1 Avenging Hunter
1 Crashing Drawbridge
3 Elvish Mystic
13 Forest
3 Fyndhorn Elves
4 Generous Ent
4 Lead the Stampede
4 Llanowar Elves
4 Masked Vandal
4 Nyxborn Hydra
4 Priest of Titania
4 Quirion Ranger
4 Timberwatch Elf
2 Wellwisher
4 Winding Way
1 You Meet in a Tavern
SIDEBOARD:
3 Deglamer
2 Faerie Macabre
1 Moment's Peace
2 Nylea's Disciple
2 Scattershot Archer
1 Vitu-Ghazi Inspector
1 Weather the Storm
1 Wellwisher
2 Wrap in Vigor
</t>
  </si>
  <si>
    <t>Enrico Virgini</t>
  </si>
  <si>
    <t>https://www.moxfield.com/decks/G-Pylyz8O0arF5wRrxIlmQ</t>
  </si>
  <si>
    <t xml:space="preserve">4 Brainstorm
4 Counterspell
4 Cryptic Serpent
2 Deem Inferior
4 Delver of Secrets
2 Dispel
16 Island
4 Lorien Revealed
4 Mental Note
3 Ponder
2 Sleep of the Dead
3 Spell Pierce
4 Thought Scour
4 Tolarian Terror
SIDEBOARD:
4 Annul
3 Blue Elemental Blast
4 Gut Shot
4 Hydroblast
</t>
  </si>
  <si>
    <t>Riccardo Bandere</t>
  </si>
  <si>
    <t>https://www.moxfield.com/decks/9AuONV76b0mC-dXJWiiXzw</t>
  </si>
  <si>
    <t xml:space="preserve">1 Azure Fleet Admiral
4 Brinebarrow Intruder
4 Counterspell
1 Dispel
4 Faerie Miscreant
4 Faerie Seer
2 Harrier Strix
18 Island
4 Moon-Circuit Hacker
4 Ninja of the Deep Hours
4 Of One Mind
2 Snap
2 Spell Pierce
4 Spellstutter Sprite
2 Unable to Scream
SIDEBOARD:
1 Azure Fleet Admiral
4 Blue Elemental Blast
1 Dispel
2 Hydroblast
2 Relic of Progenitus
4 Steel Sabotage
1 Unable to Scream
</t>
  </si>
  <si>
    <t>Davide Santoro</t>
  </si>
  <si>
    <t>https://www.moxfield.com/decks/XaQKML7QrU2Rva_tIS3hVw</t>
  </si>
  <si>
    <t xml:space="preserve">4 Battle Screech
2 Dawnbringer Cleric
1 Eagles of the North
1 Greatsword of Tyr
3 Guardians' Pledge
2 Idyllic Grange
3 Judge's Familiar
4 Kor Skyfisher
3 Lunarch Veteran
3 Novice Inspector
17 Plains
3 Prismatic Strands
4 Raffine's Informant
3 Salt Road Packbeast
4 Thraben Charm
3 Thraben Inspector
SIDEBOARD:
3 Destroy Evil
4 Dust to Dust
1 Goliath Paladin
2 Holy Light
3 Lone Missionary
2 Suture Priest
</t>
  </si>
  <si>
    <t>samuele mariotti</t>
  </si>
  <si>
    <t>https://www.moxfield.com/decks/tdCjuATUwkuzKvP_LFQ2DA</t>
  </si>
  <si>
    <t xml:space="preserve">3 Ashnod's Altar
1 Blood Fountain
4 Candy Trail
3 Chromatic Star
2 Conduit Pylons
2 Energy Refractor
4 Eviscerator's Insight
4 Expedition Map
2 Fanatical Offering
2 Fangren Marauder
2 Golem Foundry
3 Ichor Wellspring
1 Myr Kinsmith
4 Myr Retriever
4 Pactdoll Terror
1 Polluted Mire
3 Prophetic Prism
2 Swamp
4 Urza's Mine
4 Urza's Power Plant
4 Urza's Tower
1 Weather the Storm
SIDEBOARD:
1 Ancient Grudge
2 Breath Weapon
3 Duress
2 Krark-Clan Shaman
2 Nihil Spellbomb
1 Pulse of Murasa
3 Pyroblast
1 Weather the Storm
</t>
  </si>
  <si>
    <t>Lorenzo Ciurli</t>
  </si>
  <si>
    <t>https://www.moxfield.com/decks/-9PzgfIxOEK8pecTdv-NXg</t>
  </si>
  <si>
    <t xml:space="preserve">3 Alms of the Vein
4 Bleak Coven Vampires
4 Blood Fountain
3 Cast Down
2 Defile
4 Dusk Legion Zealot
4 Fanatical Offering
2 Gift of Fangs
2 Ichor Wellspring
1 Suffocating Fumes
16 Swamp
4 Vampire Sovereign
3 Vampire Spawn
4 Vampire's Kiss
4 Vault of Whispers
SIDEBOARD:
3 Chainer's Edict
3 Drown in Sorrow
2 Duress
3 Geth's Verdict
3 Nihil Spellbomb
1 Shrivel
</t>
  </si>
  <si>
    <t>Federico Vuono</t>
  </si>
  <si>
    <t>https://www.moxfield.com/decks/goEAFlArxEeiirtVlWyBMQ</t>
  </si>
  <si>
    <t xml:space="preserve">4 Battle Screech
1 Eagles of the North
2 Idyllic Grange
4 Kor Skyfisher
4 Lunarch Veteran
4 Novice Inspector
17 Plains
4 Prismatic Strands
4 Raffine's Informant
3 Salt Road Packbeast
1 Steadfast Unicorn
4 Summon: Choco/Mog
4 Thraben Charm
4 Thraben Inspector
SIDEBOARD:
2 Destroy Evil
4 Dust to Dust
2 Greatsword of Tyr
3 Hallow
2 Holy Light
2 Journey to Nowhere
</t>
  </si>
  <si>
    <t>Giacomo Gasperina Geroni</t>
  </si>
  <si>
    <t>Alessandro Fabbri</t>
  </si>
  <si>
    <t>https://www.moxfield.com/decks/vxBcRZr_40Gox2pqjURapw</t>
  </si>
  <si>
    <t xml:space="preserve">2 Archaeomancer
4 Azorius Chancery
4 Contaminated Landscape
2 Ephemerate
1 Ghostly Flicker
4 God-Pharaoh's Faithful
1 Idyllic Beachfront
7 Island
4 Lorien Revealed
3 Meeting of Minds
1 Mortuary Mire
3 Mulldrifter
3 Murmuring Mystic
2 Negate
2 Plains
4 Preordain
2 Prohibit
3 Sea Gate Oracle
4 Snap
4 Sunscape Familiar
SIDEBOARD:
1 Destroy Evil
2 Dust to Dust
2 Envelop
4 Hydroblast
2 Last Breath
2 Negate
2 Standard Bearer
</t>
  </si>
  <si>
    <t>Emanuele Rolando</t>
  </si>
  <si>
    <t>Mirko Papini</t>
  </si>
  <si>
    <t>https://www.moxfield.com/decks/8CSIqSPL0kuuqlimob4crg</t>
  </si>
  <si>
    <t xml:space="preserve">4 Circle of the Land Druid
2 Conduit Pylons
4 Dread Return
4 Exhume
5 Forest
4 Generous Ent
1 Geothermal Bog
3 Gnaw to the Bone
1 Haunted Mire
3 Lotleth Giant
4 Malevolent Rumble
4 Satyr Wayfinder
4 Scrapwork Mutt
4 Stinkweed Imp
4 Swamp
4 Town Greeter
4 Troll of Khazad-dum
1 Wooded Ridgeline
SIDEBOARD:
2 Ancient Grudge
1 Bojuka Bog
2 Fang Dragon
1 Flaring Pain
1 Gnaw to the Bone
3 Mesmeric Fiend
2 Rotten Reunion
3 Rust
</t>
  </si>
  <si>
    <t>alessandro rossi</t>
  </si>
  <si>
    <t>https://www.moxfield.com/decks/Z1nfsv9oJkCNyddxgyTM5g</t>
  </si>
  <si>
    <t xml:space="preserve">4 Black Mage's Rod
2 Blood Fountain
1 Bojuka Bog
4 Cast Down
2 Drown in Sorrow
4 Duress
3 Eviscerator's Insight
3 Fanatical Offering
1 Golgari Rot Farm
4 Ichor Wellspring
3 Instant Ramen
4 Khalni Garden
1 Nihil Spellbomb
4 Pactdoll Terror
2 Reckoner's Bargain
3 Snuff Out
1 Spinning Darkness
7 Swamp
2 Troll of Khazad-dum
4 Vault of Whispers
1 Woodland Chasm
SIDEBOARD:
2 Crypt Rats
1 Extract a Confession
2 Nihil Spellbomb
1 Pulse of Murasa
2 Toxin Analysis
4 Troublemaker Ouphe
3 Weather the Storm
</t>
  </si>
  <si>
    <t>https://moxfield.com/decks/yOrjgcm8jkedHdiIeIaSbA</t>
  </si>
  <si>
    <t xml:space="preserve">2 Avenging Hunter
3 Birchlore Rangers
1 Elvish Mystic
13 Forest
1 Fyndhorn Elves
4 Generous Ent
3 Jaspera Sentinel
4 Lead the Stampede
3 Llanowar Elves
4 Masked Vandal
4 Nyxborn Hydra
4 Priest of Titania
4 Quirion Ranger
4 Timberwatch Elf
2 Wellwisher
4 Winding Way
SIDEBOARD:
1 Avenging Hunter
2 Faerie Macabre
1 Fang Dragon
3 Nylea's Disciple
4 Spellstutter Sprite
2 Spidersilk Armor
2 Wellwisher
</t>
  </si>
  <si>
    <t>Marco Ripamonti</t>
  </si>
  <si>
    <t>https://www.moxfield.com/decks/AlGbZ6y8YEWOjP9fqtqOuQ</t>
  </si>
  <si>
    <t xml:space="preserve">4 Ancient Den
2 Banishing Knack
3 Chrome Courier
1 Darksteel Citadel
4 Frogmite
4 Gold Pan
3 Leonin Elder
1 Lotus Petal
2 Mandibular Kite
4 Myr Enforcer
1 Prophetic Prism
4 Razortide Bridge
1 Retraction Helix
4 Seat of the Synod
4 Silver Raven
3 Somber Hoverguard
1 Springleaf Drum
4 Steelfin Whale
4 Thoughtcast
3 Tooth of Chiss-Goria
3 Witching Well
SIDEBOARD:
1 Banishing Knack
2 Candy Trail
2 Gearseeker Serpent
3 Gingerbrute
1 Mirran Spy
2 Obsidian Acolyte
1 Retraction Helix
1 Thraben Charm
2 Tormod's Crypt
</t>
  </si>
  <si>
    <t>Andrea Stelitano</t>
  </si>
  <si>
    <t>https://www.moxfield.com/decks/MvHUpxFlIEadQX3jFbSVMw</t>
  </si>
  <si>
    <t xml:space="preserve">2 Blood Fountain
1 Bojuka Bog
3 Cast Down
4 Cleansing Wildfire
1 Crypt Incursion
4 Drossforge Bridge
2 Eviscerator's Insight
4 Fanatical Offering
2 Forest
4 Ichor Wellspring
3 Krark-Clan Shaman
2 Lembas
1 Makeshift Munitions
1 Mountain
2 Nihil Spellbomb
1 Nyxborn Hydra
1 Pulse of Murasa
4 Refurbished Familiar
4 Slagwoods Bridge
2 Swamp
2 Toxin Analysis
4 Twisted Landscape
2 Vault of Whispers
4 Writhing Chrysalis
SIDEBOARD:
2 Breath Weapon
3 Duress
2 Okiba-Gang Shinobi
3 Pyroblast
2 Troublemaker Ouphe
3 Weather the Storm
</t>
  </si>
  <si>
    <t>Fabio Catalano</t>
  </si>
  <si>
    <t>https://www.moxfield.com/decks/lXT59VSNykywb_Ads45VRw</t>
  </si>
  <si>
    <t xml:space="preserve">4 Alms of the Vein
1 Bojuka Bog
2 Chain Lightning
4 Faithless Looting
4 Fiery Temper
4 Grab the Prize
2 Highway Robbery
4 Jagged Barrens
4 Kitchen Imp
4 Lightning Bolt
8 Mountain
1 Rakdos Carnarium
3 Razortrap Gorge
4 Sneaky Snacker
1 Stormshriek Feral
2 Swamp
4 Vampire's Kiss
4 Voldaren Epicure
SIDEBOARD:
2 Cast into the Fire
3 Duress
2 Electrickery
2 Extract a Confession
2 Nihil Spellbomb
3 Pyroblast
1 Red Elemental Blast
</t>
  </si>
  <si>
    <t>Davide Fontanelli</t>
  </si>
  <si>
    <t>https://www.moxfield.com/decks/RzdBIAj1rEmkx7mKmXju5g</t>
  </si>
  <si>
    <t xml:space="preserve">4 Alms of the Vein
2 Chain Lightning
4 Faithless Looting
4 Fiery Temper
4 Grab the Prize
3 Highway Robbery
4 Jagged Barrens
4 Kitchen Imp
4 Lightning Bolt
8 Mountain
1 Rakdos Carnarium
3 Razortrap Gorge
4 Sneaky Snacker
3 Swamp
4 Vampire's Kiss
4 Voldaren Epicure
SIDEBOARD:
3 Duress
3 End the Festivities
2 Extract a Confession
4 Pyroblast
3 Smash to Smithereens
</t>
  </si>
  <si>
    <t>Simone Galimberti</t>
  </si>
  <si>
    <t>https://www.moxfield.com/decks/oc8VeIjHrUyT9B31imC1AA</t>
  </si>
  <si>
    <t xml:space="preserve">4 Abundant Growth
4 Ancestral Mask
4 Armadillo Cloak
2 Ash Barrens
2 Cartouche of Solidarity
4 Ethereal Armor
12 Forest
4 Gladecover Scout
4 Malevolent Rumble
3 Plains
2 Ram Through
3 Rancor
1 Sentinel's Eyes
3 Silhana Ledgewalker
4 Slippery Bogle
4 Utopia Sprawl
SIDEBOARD:
2 Electrickery
1 Flaring Pain
2 Lifelink
2 Mask of Law and Grace
3 Red Elemental Blast
2 Standard Bearer
2 Tamiyo's Safekeeping
1 Thraben Charm
</t>
  </si>
  <si>
    <t>Devil Pierantoni</t>
  </si>
  <si>
    <t>https://www.moxfield.com/decks/HSUCeGQEakC0IF5mXR7XPg</t>
  </si>
  <si>
    <t xml:space="preserve">4 Ichor Wellspring
4 Khalni Garden
4 Vault of Whispers
4 Shambling Ghast
4 Reckoner's Bargain
4 Refurbished Familiar
2 Nihil Spellbomb
2 Snuff Out
2 Cast Down
2 Blood Fountain
2 Toxin Analysis
2 Eviscerator's Insight
3 Crypt Rats
3 Fanatical Offering
3 Pactdoll Terror
1 Spinning Darkness
1 Troll of Khazad-dûm
1 Accursed Marauder
12 Swamp
SIDEBOARD:
4 Duress
1 Thorn of the Black Rose
1 Accursed Marauder
1 Drown in Sorrow
2 Troublemaker Ouphe
2 Suffocating Fumes
2 Weather the Storm
2 Avenging Hunter
</t>
  </si>
  <si>
    <t>Claudio Fragolini</t>
  </si>
  <si>
    <t>https://www.moxfield.com/decks/jv1cLfsifkSXTUwNhVYfXw</t>
  </si>
  <si>
    <t xml:space="preserve">4 Brainstorm
4 Counterspell
4 Cryptic Serpent
4 Delver of Secrets
15 Island
1 Lonely Sandbar
4 Lorien Revealed
4 Mental Note
1 Murmuring Mystic
4 Ponder
4 Sleep of the Dead
3 Spell Pierce
4 Thought Scour
4 Tolarian Terror
SIDEBOARD:
4 Annul
2 Blue Elemental Blast
3 Fade Away
3 Hydroblast
</t>
  </si>
  <si>
    <t>Alberto Francescato</t>
  </si>
  <si>
    <t>https://www.moxfield.com/decks/mIll7l9bOUiNil_LyOYdtw</t>
  </si>
  <si>
    <t xml:space="preserve">4 Brainstorm
3 Cast Down
1 Contaminated Aquifer
4 Counterspell
3 Cryptic Serpent
3 Deep Analysis
2 Gurmag Angler
4 Ice Tunnel
11 Island
4 Lorien Revealed
3 Mental Note
2 Ponder
3 Snuff Out
2 Spell Pierce
1 Suffocating Fumes
4 Thought Scour
4 Tolarian Terror
2 Unexpected Fangs
SIDEBOARD:
2 Annul
1 Arms of Hadar
1 Crypt Incursion
1 Extract a Confession
4 Hydroblast
3 Murmuring Mystic
3 Steel Sabotage
</t>
  </si>
  <si>
    <t>https://www.moxfield.com/decks/9A9JYjWOVECzCtXcCHY52Q</t>
  </si>
  <si>
    <t xml:space="preserve">1 Avenging Hunter
3 Elvish Mystic
13 Forest
3 Fyndhorn Elves
4 Generous Ent
4 Lead the Stampede
4 Llanowar Elves
4 Masked Vandal
4 Nyxborn Hydra
4 Priest of Titania
4 Quirion Ranger
4 Timberwatch Elf
1 Vines of Vastwood
2 Wellwisher
4 Winding Way
1 You Meet in a Tavern
SIDEBOARD:
1 Avenging Hunter
3 Heritage Reclamation
4 Nylea's Disciple
2 Pick Your Poison
2 Relic of Progenitus
3 Vines of Vastwood
</t>
  </si>
  <si>
    <t>Stefano Buci</t>
  </si>
  <si>
    <t>https://www.moxfield.com/decks/k-UvO3zVqUmDxu5vpnM5AQ</t>
  </si>
  <si>
    <t xml:space="preserve">4 Abundant Growth
4 Ancestral Mask
4 Armadillo Cloak
2 Ash Barrens
2 Cartouche of Solidarity
4 Ethereal Armor
12 Forest
4 Gladecover Scout
4 Malevolent Rumble
3 Plains
2 Ram Through
3 Rancor
1 Sentinel's Eyes
3 Silhana Ledgewalker
4 Slippery Bogle
4 Utopia Sprawl
SIDEBOARD:
2 Electrickery
2 Flaring Pain
1 Lifelink
2 Mask of Law and Grace
3 Pyroblast
3 Standard Bearer
2 Tamiyo's Safekeeping
</t>
  </si>
  <si>
    <t>Boštjan Sladič</t>
  </si>
  <si>
    <t>https://moxfield.com/decks/3JlyHVJWOkG6jlf0pSz7hw</t>
  </si>
  <si>
    <t xml:space="preserve">3 Blood Fountain
4 Drossforge Bridge
3 Fanatical Offering
4 Galvanic Blast
3 Great Furnace
2 Hunter's Blowgun
4 Ichor Wellspring
1 Kenku Artificer
3 Krark-Clan Shaman
1 Makeshift Munitions
4 Mistvault Bridge
4 Myr Enforcer
2 Nihil Spellbomb
4 Reckoner's Bargain
4 Refurbished Familiar
2 Seat of the Synod
3 Silverbluff Bridge
1 Swamp
4 Thoughtcast
1 Toxin Analysis
3 Vault of Whispers
SIDEBOARD:
1 Blue Elemental Blast
2 Breath Weapon
2 Extract a Confession
2 Hydroblast
1 Nihil Spellbomb
4 Pyroblast
1 Red Elemental Blast
2 Unexpected Fangs
</t>
  </si>
  <si>
    <t>Samo Umek</t>
  </si>
  <si>
    <t>https://moxfield.com/decks/5MRry6unhkq67p8YxXILpQ</t>
  </si>
  <si>
    <t xml:space="preserve">4 Annoyed Altisaur
4 Arboreal Grazer
2 Avenging Hunter
4 Boarding Party
2 Bountiful Landscape
4 Brainstorm
1 Crimson Fleet Commodore
6 Forest
4 Growth Spiral
1 Halimar Depths
1 Island
4 Izzet Boilerworks
3 Lightning Bolt
2 Lorien Revealed
1 Mortuary Mire
1 Mountain
4 Mulldrifter
3 Simic Growth Chamber
4 Snap
1 Volatile Fjord
4 Writhing Chrysalis
SIDEBOARD:
1 Bojuka Bog
3 Breath Weapon
2 Deglamer
3 Pyroblast
2 Relic of Progenitus
4 Weather the Storm
</t>
  </si>
  <si>
    <t>Temur Things</t>
  </si>
  <si>
    <t>Chen Lorenzo</t>
  </si>
  <si>
    <t>https://www.moxfield.com/decks/206Qfs97CkyUlqCZpUwetQ</t>
  </si>
  <si>
    <t xml:space="preserve">4 Boomerang
4 Brainstorm
4 Counterspell
4 Cryptic Serpent
4 Delver of Secrets
2 Dispel
16 Island
4 Lorien Revealed
4 Mental Note
2 Ponder
2 Sleep of the Dead
2 Spell Pierce
4 Thought Scour
4 Tolarian Terror
SIDEBOARD:
4 Annul
4 Blue Elemental Blast
3 Gut Shot
4 Hydroblast
</t>
  </si>
  <si>
    <t>Enrico Ruiz</t>
  </si>
  <si>
    <t>https://www.moxfield.com/decks/Ixywf5RPMUSWPaZZhNt9jw</t>
  </si>
  <si>
    <t xml:space="preserve">4 Clockwork Percussionist
3 End the Festivities
2 Fireblast
2 Fling
3 Kessig Flamebreather
4 Kiln Fiend
4 Lava Dart
4 Lightning Bolt
18 Mountain
4 Needle Drop
4 Skewer the Critics
4 Thermo-Alchemist
4 Wrenn's Resolve
SIDEBOARD:
4 Cast into the Fire
2 Flaring Pain
2 Raze
4 Red Elemental Blast
3 Stone Rain
</t>
  </si>
  <si>
    <t>https://moxfield.com/decks/BafjzqU8m0et60jyQCIl-g</t>
  </si>
  <si>
    <t xml:space="preserve">4 Alms of the Vein
1 Bojuka Bog
2 Chain Lightning
4 Faithless Looting
4 Fiery Temper
4 Grab the Prize
3 Highway Robbery
4 Jagged Barrens
4 Kitchen Imp
4 Lightning Bolt
8 Mountain
1 Rakdos Carnarium
3 Razortrap Gorge
4 Sneaky Snacker
2 Swamp
4 Vampire's Kiss
4 Voldaren Epicure
SIDEBOARD:
3 Cast into the Fire
4 Duress
2 Extract a Confession
2 Nihil Spellbomb
4 Pyroblast
</t>
  </si>
  <si>
    <t>https://www.moxfield.com/decks/Wr5hKYZLTEex5rt96a6Ogw</t>
  </si>
  <si>
    <t xml:space="preserve">4 Ancestral Anger
4 Apostle's Blessing
2 Assault Strobe
2 Crash Through
4 Festival Crasher
4 Kiln Fiend
4 Lava Dart
4 Manamorphose
17 Mountain
4 Mutagenic Growth
4 Red Mage's Rapier
4 Rite of Flame
3 Temur Battle Rage
SIDEBOARD:
4 Brute Force
2 Flaring Pain
4 Pyroblast
2 Red Elemental Blast
3 Tectonic Hazard
</t>
  </si>
  <si>
    <t>mattia biggeri</t>
  </si>
  <si>
    <t>https://www.moxfield.com/decks/1ymf1Pbmf0KjGB4namGp3Q</t>
  </si>
  <si>
    <t xml:space="preserve">2 Brinebarrow Intruder
4 Counterspell
4 Faerie Miscreant
4 Faerie Seer
3 Harrier Strix
1 Humbling Elder
18 Island
4 Moon-Circuit Hacker
4 Ninja of the Deep Hours
4 Of One Mind
3 Snap
2 Snaremaster Sprite
3 Spell Pierce
4 Spellstutter Sprite
SIDEBOARD:
3 Annul
3 Bind the Monster
4 Blue Elemental Blast
2 Dispel
2 Steel Sabotage
1 Sunken City
</t>
  </si>
  <si>
    <t>Gonzalo Alvarez</t>
  </si>
  <si>
    <t>https://www.moxfield.com/decks/9eSRNZwbAkipKF_DQy-ECg</t>
  </si>
  <si>
    <t xml:space="preserve">2 Ashnod's Altar
1 Blood Fountain
1 Bojuka Bog
4 Candy Trail
2 Chromatic Star
2 Conduit Pylons
2 Crop Rotation
2 Energy Refractor
4 Eviscerator's Insight
4 Expedition Map
3 Fanatical Offering
1 Golem Foundry
4 Ichor Wellspring
2 Krark-Clan Shaman
4 Myr Retriever
4 Pactdoll Terror
4 Prophetic Prism
2 Swamp
4 Urza's Mine
4 Urza's Power Plant
4 Urza's Tower
SIDEBOARD:
1 Ancient Grudge
2 Breath Weapon
2 Duress
2 Fangren Marauder
1 Krark-Clan Shaman
1 Negate
2 Nihil Spellbomb
3 Red Elemental Blast
1 Weather the Storm
</t>
  </si>
  <si>
    <t>Niccolò Efrati</t>
  </si>
  <si>
    <t>https://www.moxfield.com/decks/Sr6_Th51YE6bpHyZVxL4eA</t>
  </si>
  <si>
    <t xml:space="preserve">1 Avenging Hunter
2 Blood Fountain
2 Bojuka Bog
4 Cast Down
3 Crypt Rats
1 Defile
4 Eviscerator's Insight
4 Fanatical Offering
1 Haunted Mire
4 Ichor Wellspring
4 Khalni Garden
2 Nihil Spellbomb
1 Pactdoll Terror
4 Refurbished Familiar
3 Shambling Ghast
2 Snuff Out
1 Spinning Darkness
7 Swamp
1 Thorn of the Black Rose
2 Toxin Analysis
3 Troll of Khazad-dum
4 Vault of Whispers
SIDEBOARD:
4 Deglamer
2 Drown in Sorrow
3 Duress
2 Extract a Confession
4 Weather the Storm
</t>
  </si>
  <si>
    <t>Luigi Mignogna</t>
  </si>
  <si>
    <t>https://www.moxfield.com/decks/ASJ5V7xnMEqqOyZrLlIvaw</t>
  </si>
  <si>
    <t xml:space="preserve">2 Apostle's Blessing
4 Armored Armadillo
4 Benevolent Blessing
2 Blacksmith's Skill
3 Deftblade Elite
4 Ethereal Armor
4 Hyena Umbra
4 Lagonna-Band Trailblazer
1 Lifelink
4 Lightwheel Enhancements
3 Nimbus Wings
11 Plains
4 Sentinel's Eyes
5 Snow-Covered Plains
4 Solid Footing
1 Spirit Link
SIDEBOARD:
1 Blacksmith's Skill
2 Duskrider Falcon
2 Mask of Law and Grace
1 Nimbus Wings
3 Spirit Link
2 Standard Bearer
4 Thraben Charm
</t>
  </si>
  <si>
    <t>Alessandro Lancini</t>
  </si>
  <si>
    <t>https://www.moxfield.com/decks/Uo03EOevXEKa3VPNIz-yTQ</t>
  </si>
  <si>
    <t xml:space="preserve">4 Brainstorm
1 Deep Analysis
1 Flood of Recollection
1 Gigadrowse
4 High Tide
4 Ideas Unbound
15 Island
4 Lorien Revealed
4 Merchant Scroll
4 Peer Through Depths
1 Petals of Insight
3 Pieces of the Puzzle
2 Ponder
4 Preordain
4 Psychic Puppetry
3 Reach Through Mists
1 Stream of Thought
SIDEBOARD:
3 Blue Elemental Blast
3 Dispel
3 Envelop
2 Gigadrowse
1 Island
3 Snap
</t>
  </si>
  <si>
    <t>marco Vianelli</t>
  </si>
  <si>
    <t>https://www.moxfield.com/decks/vug300JYaUe8jszHRHnAWg</t>
  </si>
  <si>
    <t xml:space="preserve">1 Abrade
1 Bojuka Bog
1 Breath Weapon
1 Conduit Pylons
1 Crop Rotation
4 Energy Refractor
1 Ephemerate
4 Expedition Map
2 Ghostly Flicker
4 Impulse
3 Island
3 Lorien Revealed
3 Mnemonic Wall
1 Molten Tributary
4 Mulldrifter
1 Murmuring Mystic
3 Mystical Teachings
1 Negate
1 Prohibit
4 Prophetic Prism
1 Pulse of Murasa
1 Unwind
4 Urza's Mine
4 Urza's Power Plant
4 Urza's Tower
2 Weather the Storm
SIDEBOARD:
4 Hydroblast
2 Mournwhelk
4 Pyroblast
1 Scattershot
2 Stonehorn Dignitary
</t>
  </si>
  <si>
    <t>Nicolo Zaffaina</t>
  </si>
  <si>
    <t>https://www.moxfield.com/decks/DtIniFkBLUurKf9uRGqLSw</t>
  </si>
  <si>
    <t xml:space="preserve">1 Bojuka Bog
1 Breath Weapon
1 Conduit Pylons
1 Crop Rotation
3 Energy Refractor
1 Ephemerate
4 Expedition Map
2 Ghostly Flicker
1 Heritage Reclamation
4 Impulse
3 Island
3 Lorien Revealed
3 Mnemonic Wall
1 Molten Tributary
1 Moment's Peace
4 Mulldrifter
2 Murmuring Mystic
2 Mystical Teachings
1 Negate
1 Prohibit
4 Prophetic Prism
1 Pulse of Murasa
1 Unwind
4 Urza's Mine
4 Urza's Power Plant
4 Urza's Tower
2 Weather the Storm
SIDEBOARD:
1 Blue Elemental Blast
1 Cast Down
3 Hydroblast
1 Moment's Peace
2 Mournwhelk
1 Pulse of Murasa
3 Pyroblast
1 Scattershot
2 Stonehorn Dignitary
</t>
  </si>
  <si>
    <t>Marco Lombardi</t>
  </si>
  <si>
    <t>https://www.moxfield.com/decks/jtE751YJYUiNXCjOGavhpg</t>
  </si>
  <si>
    <t xml:space="preserve">4 Birchlore Rangers
1 Elvish Mystic
13 Forest
1 Fyndhorn Elves
3 Generous Ent
4 Jaspera Sentinel
4 Lead the Stampede
3 Llanowar Elves
3 Masked Vandal
3 Nyxborn Hydra
4 Priest of Titania
4 Quirion Ranger
2 Spellstutter Sprite
4 Timberwatch Elf
3 Wellwisher
4 Winding Way
SIDEBOARD:
3 Avenging Hunter
2 Dispel
2 Faerie Macabre
1 Fang Dragon
1 Masked Vandal
2 Viridian Longbow
4 Vitu-Ghazi Inspector
</t>
  </si>
  <si>
    <t>Piero Lombardi</t>
  </si>
  <si>
    <t>https://www.moxfield.com/decks/PhYpDYjz_0mTDOpmMPB8-g</t>
  </si>
  <si>
    <t xml:space="preserve">4 Birchlore Rangers
3 Elvish Mystic
13 Forest
3 Generous Ent
4 Jaspera Sentinel
4 Lead the Stampede
2 Llanowar Elves
3 Masked Vandal
3 Nyxborn Hydra
4 Priest of Titania
4 Quirion Ranger
2 Spellstutter Sprite
4 Timberwatch Elf
3 Wellwisher
4 Winding Way
SIDEBOARD:
3 Avenging Hunter
2 Dispel
2 Faerie Macabre
1 Fang Dragon
2 Hydroblast
1 Masked Vandal
2 Nylea's Disciple
2 Viridian Longbow
</t>
  </si>
  <si>
    <t>https://www.moxfield.com/decks/qvpvG9FLQUafyE3JqnujRg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</si>
  <si>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1 Nihil Spellbomb
1 Nyxborn Hydra
1 Pulse of Murasa
4 Refurbished Familiar
4 Slagwoods Bridge
3 Swamp
2 Toxin Analysis
4 Twisted Landscape
1 Vault of Whispers
4 Writhing Chrysalis
SIDEBOARD:
2 Breath Weapon
3 Duress
2 Okiba-Gang Shinobi
3 Pyroblast
2 Troublemaker Ouphe
3 Weather the Storm
</t>
  </si>
  <si>
    <t>Lorenzo D'Alessandro</t>
  </si>
  <si>
    <t>https://moxfield.com/decks/ck3tP-h4zUCMG5ftliJTgQ</t>
  </si>
  <si>
    <t xml:space="preserve">2 Blood Fountain
4 Cast Down
4 Cleansing Wildfire
4 Drossforge Bridge
2 Eviscerator's Insight
4 Fanatical Offering
2 Forest
4 Ichor Wellspring
3 Krark-Clan Shaman
2 Lembas
1 Makeshift Munitions
1 Mountain
2 Nihil Spellbomb
1 Nyxborn Hydra
1 Pulse of Murasa
4 Refurbished Familiar
4 Slagwoods Bridge
3 Swamp
2 Toxin Analysis
4 Twisted Landscape
2 Vault of Whispers
4 Writhing Chrysalis
SIDEBOARD:
2 Breath Weapon
4 Duress
1 Last Rites
1 Okiba-Gang Shinobi
2 Pyroblast
2 Red Elemental Blast
3 Weather the Storm
</t>
  </si>
  <si>
    <t>Michele Anelli</t>
  </si>
  <si>
    <t>https://www.moxfield.com/decks/WWvSS4fGCEC9W4L315ALLg</t>
  </si>
  <si>
    <t xml:space="preserve">4 Faithless Looting
4 Fiery Temper
3 Fireblast
4 Grab the Prize
3 Guttersnipe
4 Highway Robbery
4 Kessig Flamebreather
4 Lava Dart
4 Lightning Bolt
18 Mountain
4 Sneaky Snacker
4 Voldaren Epicure
SIDEBOARD:
4 Cast into the Fire
3 End the Festivities
4 Pyroblast
2 Red Elemental Blast
2 Suplex
</t>
  </si>
  <si>
    <t>Riccardo Cirillo</t>
  </si>
  <si>
    <t>https://www.moxfield.com/decks/ZCA76K8WHkuhsV5se95EyA</t>
  </si>
  <si>
    <t xml:space="preserve">2 Alms of the Vein
2 Black Mage's Rod
3 Chain Lightning
2 Demand Answers
2 Faithless Looting
3 Fiery Temper
4 Geothermal Bog
4 Grab the Prize
4 Kessig Flamebreather
2 Kitchen Imp
2 Lava Dart
4 Lightning Bolt
14 Mountain
2 Sneaky Snacker
2 Stormshriek Feral
4 Swamp
2 Vampire's Kiss
2 Voldaren Epicure
SIDEBOARD:
2 Breath Weapon
2 Cast into the Fire
2 Duress
2 Extract a Confession
2 Nihil Spellbomb
2 Red Elemental Blast
1 Relic of Progenitus
2 Smash to Smithereens
</t>
  </si>
  <si>
    <t>Damir Ettore Rolle</t>
  </si>
  <si>
    <t>https://www.moxfield.com/decks/8wP0cKhac0iO5hmTqEeQWQ</t>
  </si>
  <si>
    <t xml:space="preserve">3 Blood Fountain
4 Drossforge Bridge
3 Fanatical Offering
4 Galvanic Blast
1 Gearseeker Serpent
3 Great Furnace
1 Hunter's Blowgun
4 Ichor Wellspring
2 Krark-Clan Shaman
1 Makeshift Munitions
2 Metallic Rebuke
4 Mistvault Bridge
4 Myr Enforcer
3 Nihil Spellbomb
4 Reckoner's Bargain
4 Refurbished Familiar
2 Seat of the Synod
3 Silverbluff Bridge
3 Thoughtcast
1 Toxin Analysis
4 Vault of Whispers
SIDEBOARD:
4 Cast into the Fire
4 Hydroblast
1 Negate
4 Red Elemental Blast
2 Unexpected Fangs
</t>
  </si>
  <si>
    <t>Edoardo Maiani</t>
  </si>
  <si>
    <t>https://www.moxfield.com/decks/wsuN7iflfkOjH4KT6LLdIg</t>
  </si>
  <si>
    <t xml:space="preserve">2 Ashnod's Altar
1 Blood Fountain
1 Bojuka Bog
4 Candy Trail
2 Chromatic Star
1 Conduit Pylons
4 Eviscerator's Insight
4 Expedition Map
3 Fanatical Offering
2 Golem Foundry
4 Ichor Wellspring
4 Myr Retriever
4 Pactdoll Terror
4 Prophetic Prism
4 Refurbished Familiar
2 Swamp
4 Urza's Mine
4 Urza's Power Plant
4 Urza's Tower
2 Vault of Whispers
SIDEBOARD:
2 Ancient Grudge
3 Duress
3 Krark-Clan Shaman
2 Nihil Spellbomb
3 Pyroblast
2 Weather the Storm
</t>
  </si>
  <si>
    <t>Simone Insalaco</t>
  </si>
  <si>
    <t>https://www.moxfield.com/decks/yWzUTDQEq0qxc7B-jQjY3Q</t>
  </si>
  <si>
    <t xml:space="preserve">2 Blood Fountain
1 Bojuka Bog
4 Cast Down
4 Cleansing Wildfire
1 Crypt Incursion
4 Drossforge Bridge
2 Eviscerator's Insight
4 Fanatical Offering
2 Forest
4 Ichor Wellspring
3 Krark-Clan Shaman
2 Lembas
1 Makeshift Munitions
1 Mountain
1 Nihil Spellbomb
1 Nyxborn Hydra
2 Pulse of Murasa
4 Refurbished Familiar
4 Slagwoods Bridge
3 Swamp
4 Twisted Landscape
2 Vault of Whispers
4 Writhing Chrysalis
SIDEBOARD:
2 Breath Weapon
3 Duress
1 Krark-Clan Shaman
3 Okiba-Gang Shinobi
3 Pyroblast
3 Weather the Storm
</t>
  </si>
  <si>
    <t>Alessandro Tarozzi</t>
  </si>
  <si>
    <t>https://www.moxfield.com/decks/ky7ZBc_8MkGESXkIB1RN-Q</t>
  </si>
  <si>
    <t xml:space="preserve">2 Blood Fountain
4 Cast Down
4 Cleansing Wildfire
1 Crypt Incursion
4 Drossforge Bridge
2 Eviscerator's Insight
4 Fanatical Offering
2 Forest
4 Ichor Wellspring
3 Krark-Clan Shaman
2 Lembas
1 Makeshift Munitions
2 Mountain
2 Nihil Spellbomb
1 Nyxborn Hydra
1 Pulse of Murasa
4 Refurbished Familiar
4 Slagwoods Bridge
2 Swamp
2 Toxin Analysis
4 Twisted Landscape
2 Vault of Whispers
4 Writhing Chrysalis
SIDEBOARD:
2 Breath Weapon
3 Duress
1 Last Rites
1 Okiba-Gang Shinobi
4 Red Elemental Blast
4 Weather the Storm
</t>
  </si>
  <si>
    <t>Nicola De Francesco</t>
  </si>
  <si>
    <t>https://www.moxfield.com/decks/VrOCyDHxd0KQp8ZhfCpQWg</t>
  </si>
  <si>
    <t xml:space="preserve">1 Bojuka Bog
4 Brainstorm
2 Cast Down
4 Counterspell
1 Cryptic Serpent
2 Deep Analysis
3 Gurmag Angler
4 Ice Tunnel
11 Island
4 Lorien Revealed
3 Mental Note
3 Ponder
4 Snuff Out
3 Spell Pierce
1 Suffocating Fumes
4 Thought Scour
4 Tolarian Terror
2 Unexpected Fangs
SIDEBOARD:
2 Annul
1 Arms of Hadar
4 Blue Elemental Blast
1 Drown in Sorrow
1 Extract a Confession
2 Nihil Spellbomb
4 Steel Sabotage
</t>
  </si>
  <si>
    <t>Nicola Galdi</t>
  </si>
  <si>
    <t>https://www.moxfield.com/decks/jyPROAaQ6EyJpLdE1tOVNw</t>
  </si>
  <si>
    <t xml:space="preserve">3 Brinebarrow Intruder
4 Counterspell
3 Dispel
4 Faerie Miscreant
4 Faerie Seer
3 Harrier Strix
18 Island
4 Moon-Circuit Hacker
4 Ninja of the Deep Hours
4 Of One Mind
4 Snap
2 Snaremaster Sprite
4 Spellstutter Sprite
SIDEBOARD:
2 Annul
4 Bind the Monster
3 Blue Elemental Blast
3 Hydroblast
3 Steel Sabotage
</t>
  </si>
  <si>
    <t>Donato Castello</t>
  </si>
  <si>
    <t>https://www.moxfield.com/decks/OlqSc6HMwUiK5oWrLBPM-A</t>
  </si>
  <si>
    <t xml:space="preserve">3 Augur of Bolas
4 Cleansing Wildfire
4 Counterspell
1 Dawnbringer Cleric
3 Ephemerate
2 Fire/Ice
1 Glacial Floodplain
2 Lorien Revealed
2 Make Disappear
3 Mulldrifter
3 Murmuring Mystic
2 Perilous Landscape
1 Ponder
4 Preordain
4 Rustvale Bridge
4 Silverbluff Bridge
4 Skred
6 Snow-Covered Island
1 Snow-Covered Mountain
1 Snow-Covered Plains
2 Soul of Migration
2 Thraben Charm
1 Union of the Third Path
1 Volatile Fjord
SIDEBOARD:
2 Blue Elemental Blast
2 Disenchant
3 End the Festivities
3 Gilded Light
3 Red Elemental Blast
2 Shields of Velis Vel
</t>
  </si>
  <si>
    <t>Davide D'Orta</t>
  </si>
  <si>
    <t>https://moxfield.com/decks/84wRkGm7o0WRdiQo2t-Bog</t>
  </si>
  <si>
    <t>Alessandro Giannelli</t>
  </si>
  <si>
    <t>https://www.moxfield.com/decks/12igEF3DYESeo68av-aP1A</t>
  </si>
  <si>
    <t xml:space="preserve">2 Avenging Hunter
4 Birchlore Rangers
13 Forest
2 Fyndhorn Elves
4 Generous Ent
4 Jaspera Sentinel
1 Lead the Stampede
2 Llanowar Elves
4 Masked Vandal
4 Nyxborn Hydra
4 Priest of Titania
4 Quirion Ranger
4 Timberwatch Elf
4 Wellwisher
4 Winding Way
SIDEBOARD:
4 Essence Warden
2 Hydroblast
4 Scattershot Archer
2 Tormod's Crypt
3 Wrap in Vigor
</t>
  </si>
  <si>
    <t>Jacopo Izzo</t>
  </si>
  <si>
    <t>https://www.moxfield.com/decks/jxfl1zQhr0eQf83c-p1K5w</t>
  </si>
  <si>
    <t xml:space="preserve">4 Chain Lightning
4 Faithless Looting
4 Fiery Temper
3 Fireblast
4 Flame Rift
1 Lava Dart
4 Lava Spike
4 Lightning Bolt
18 Mountain
4 Rift Bolt
1 Shard Volley
4 Skewer the Critics
1 Thunderous Wrath
4 Voldaren Epicure
SIDEBOARD:
2 End the Festivities
2 Magmatic Sinkhole
4 Pyroblast
2 Relic of Progenitus
1 Searing Blaze
4 Smash to Smithereens
</t>
  </si>
  <si>
    <t>Gianmarco Zampetti</t>
  </si>
  <si>
    <t>https://www.moxfield.com/decks/d8qkVKFpvEepf65GlL_1EQ</t>
  </si>
  <si>
    <t xml:space="preserve">4 Brinebarrow Intruder
4 Counterspell
2 Dispel
4 Faerie Miscreant
4 Faerie Seer
18 Island
4 Moon-Circuit Hacker
4 Ninja of the Deep Hours
4 Of One Mind
1 Smoke Shroud
4 Snap
3 Snaremaster Sprite
4 Spellstutter Sprite
SIDEBOARD:
3 Annul
4 Bind the Monster
4 Blue Elemental Blast
1 Bonesplitter
3 Steel Sabotage
</t>
  </si>
  <si>
    <t>Mattia Galiulo</t>
  </si>
  <si>
    <t>https://moxfield.com/decks/yj5bB9K4yUikw98efPbW7Q</t>
  </si>
  <si>
    <t xml:space="preserve">3 Boomerang
4 Brainstorm
4 Counterspell
4 Cryptic Serpent
1 Deep Analysis
4 Delver of Secrets
15 Island
4 Lorien Revealed
4 Mental Note
1 Murmuring Mystic
3 Ponder
1 Preordain
1 Sleep of the Dead
3 Spell Pierce
4 Thought Scour
4 Tolarian Terror
SIDEBOARD:
3 Annul
4 Blue Elemental Blast
2 Dispel
1 Echoing Truth
2 Hydroblast
1 Murmuring Mystic
2 Steel Sabotage
</t>
  </si>
  <si>
    <t>Luca Quieti</t>
  </si>
  <si>
    <t>https://moxfield.com/decks/kREvCA3x_EmczhWwEpkSTA</t>
  </si>
  <si>
    <t xml:space="preserve">2 Blood Fountain
1 Bojuka Bog
3 Cast Down
4 Cleansing Wildfire
4 Drossforge Bridge
2 Eviscerator's Insight
4 Fanatical Offering
2 Forest
4 Ichor Wellspring
3 Krark-Clan Shaman
2 Lembas
1 Makeshift Munitions
2 Mountain
2 Nihil Spellbomb
2 Nyxborn Hydra
4 Refurbished Familiar
4 Slagwoods Bridge
2 Swamp
2 Toxin Analysis
4 Twisted Landscape
2 Vault of Whispers
4 Writhing Chrysalis
SIDEBOARD:
2 Breath Weapon
1 Cast Down
3 Duress
4 Pyroblast
1 Troublemaker Ouphe
4 Weather the Storm
</t>
  </si>
  <si>
    <t>Dario Zancuoghi</t>
  </si>
  <si>
    <t>https://www.moxfield.com/decks/jiZybXapJE2Q7pmFJYnDYA</t>
  </si>
  <si>
    <t xml:space="preserve">4 Faithless Looting
4 Fiery Temper
3 Fireblast
4 Grab the Prize
3 Guttersnipe
4 Highway Robbery
4 Kessig Flamebreather
4 Lava Dart
4 Lightning Bolt
18 Mountain
4 Sneaky Snacker
4 Voldaren Epicure
SIDEBOARD:
4 Campfire
4 Pyroblast
3 Red Elemental Blast
4 Searing Blaze
</t>
  </si>
  <si>
    <t>Daniele Morri</t>
  </si>
  <si>
    <t>https://moxfield.com/decks/wYnehvf-rUSPTUb6Fx0k2A</t>
  </si>
  <si>
    <t xml:space="preserve">3 Brinebarrow Intruder
4 Counterspell
3 Dispel
4 Faerie Miscreant
4 Faerie Seer
3 Harrier Strix
18 Island
4 Moon-Circuit Hacker
4 Ninja of the Deep Hours
4 Of One Mind
3 Snap
2 Snaremaster Sprite
4 Spellstutter Sprite
SIDEBOARD:
2 Annul
3 Bind the Monster
3 Blue Elemental Blast
3 Hydroblast
3 Steel Sabotage
1 Unable to Scream
</t>
  </si>
  <si>
    <t>Alessandro Negrini</t>
  </si>
  <si>
    <t>https://moxfield.com/decks/5k8sBbOG6Em_y-t1NQ9I4g</t>
  </si>
  <si>
    <t xml:space="preserve">3 Annoyed Altisaur
4 Arboreal Grazer
3 Boarding Party
2 Boros Garrison
3 Cast into the Fire
3 Eldrazi Repurposer
3 Fiery Cannonade
8 Forest
3 Growth Spasm
3 Gruul Turf
1 Island
2 Izzet Boilerworks
3 Krosan Wayfarer
1 Mountain
1 Muddle the Mixture
1 Plains
2 Simic Growth Chamber
3 Stormshriek Feral
2 Suplex
2 Thraben Charm
3 Weather the Storm
4 Writhing Chrysalis
SIDEBOARD:
2 Blue Elemental Blast
1 Curfew
2 Horrid Vigor
2 Hydroblast
2 Kaervek's Torch
2 Mirrorshell Crab
3 Pyroblast
1 Soul's Fire
</t>
  </si>
  <si>
    <t>https://www.moxfield.com/decks/Y4ISYOYRx0ypGOxQeV6gtQ</t>
  </si>
  <si>
    <t xml:space="preserve">1 Artful Dodge
3 Boomerang
4 Brainstorm
4 Counterspell
4 Cryptic Serpent
4 Delver of Secrets
16 Island
4 Lorien Revealed
1 Memory Lapse
4 Mental Note
4 Ponder
1 Sleep of the Dead
3 Spell Pierce
4 Thought Scour
4 Tolarian Terror
SIDEBOARD:
4 Annul
1 Blue Elemental Blast
3 Dispel
3 Gut Shot
4 Hydroblast
</t>
  </si>
  <si>
    <t>Enea Di Bartolo</t>
  </si>
  <si>
    <t>https://www.moxfield.com/decks/Cb6YFR-wyU6pG8l9Kh-L1A</t>
  </si>
  <si>
    <t xml:space="preserve">2 Bind the Monster
4 Counterspell
1 Dispel
4 Faerie Miscreant
4 Faerie Seer
2 Harrier Strix
4 Humbling Elder
18 Island
4 Moon-Circuit Hacker
4 Ninja of the Deep Hours
4 Of One Mind
2 Snap
3 Spell Pierce
4 Spellstutter Sprite
SIDEBOARD:
3 Annul
1 Azure Fleet Admiral
2 Blue Elemental Blast
1 Dispel
4 Hydroblast
4 Steel Sabotage
</t>
  </si>
  <si>
    <t>alessio degl'innocenti</t>
  </si>
  <si>
    <t>https://www.moxfield.com/decks/v5HbXS4VhUa_ngWsNPkO4A</t>
  </si>
  <si>
    <t xml:space="preserve">2 Boomerang
4 Brainstorm
4 Counterspell
4 Cryptic Serpent
2 Deem Inferior
4 Delver of Secrets
1 Dispel
16 Island
4 Lorien Revealed
4 Mental Note
1 Murmuring Mystic
3 Ponder
1 Sleep of the Dead
2 Spell Pierce
4 Thought Scour
4 Tolarian Terror
SIDEBOARD:
3 Annul
3 Blue Elemental Blast
1 Dispel
3 Gut Shot
4 Hydroblast
1 Steel Sabotage
</t>
  </si>
  <si>
    <t>Jacopo Burelli</t>
  </si>
  <si>
    <t>https://moxfield.com/decks/2FWBOgS-l0mTVTooOqGPvg</t>
  </si>
  <si>
    <t xml:space="preserve">4 Brainstorm
1 Cast Down
1 Contaminated Aquifer
4 Counterspell
3 Cryptic Serpent
3 Deep Analysis
1 Dispel
2 Gurmag Angler
4 Ice Tunnel
11 Island
4 Lorien Revealed
3 Mental Note
3 Ponder
4 Snuff Out
2 Spell Pierce
4 Thought Scour
4 Tolarian Terror
2 Unexpected Fangs
SIDEBOARD:
2 Annul
1 Cast Down
4 Hydroblast
2 Murmuring Mystic
2 Nihil Spellbomb
4 Steel Sabotage
</t>
  </si>
  <si>
    <t>Riccardo Salierno</t>
  </si>
  <si>
    <t>https://www.moxfield.com/decks/2bujJ9ZXsEy3YSZ5AZ3uDw</t>
  </si>
  <si>
    <t xml:space="preserve">1 Barren Moor
3 Blood Fountain
4 Cast Down
4 Chittering Rats
2 Crypt Rats
4 Fanatical Offering
3 Gray Merchant of Asphodel
4 Mukotai Ambusher
4 Okiba Reckoner Raid
4 Refurbished Familiar
3 Snuff Out
15 Swamp
4 Tithing Blade
1 Touch of Moonglove
4 Vault of Whispers
SIDEBOARD:
1 Ashes to Ashes
2 Crypt Rats
4 Divest
3 Duress
3 Nihil Spellbomb
2 Rat Out
</t>
  </si>
  <si>
    <t>Fabio Samadelli</t>
  </si>
  <si>
    <t>https://www.moxfield.com/decks/Th1JoKUVs0GywM62vQqLMw</t>
  </si>
  <si>
    <t xml:space="preserve">2 Bind the Monster
4 Counterspell
2 Dispel
4 Faerie Miscreant
4 Faerie Seer
3 Harrier Strix
3 Humbling Elder
18 Island
4 Moon-Circuit Hacker
4 Ninja of the Deep Hours
4 Of One Mind
3 Snap
1 Snaremaster Sprite
4 Spellstutter Sprite
SIDEBOARD:
1 Annul
1 Azure Fleet Admiral
2 Bind the Monster
2 Blue Elemental Blast
1 Dispel
4 Hydroblast
4 Steel Sabotage
</t>
  </si>
  <si>
    <t>Matteo Samadelli</t>
  </si>
  <si>
    <t>https://moxfield.com/decks/mjf604w_iUC9GRF8ktfpMg</t>
  </si>
  <si>
    <t xml:space="preserve">4 Alms of the Vein
1 Bojuka Bog
2 Chain Lightning
4 Faithless Looting
4 Fiery Temper
4 Grab the Prize
2 Highway Robbery
4 Jagged Barrens
4 Kitchen Imp
4 Lightning Bolt
8 Mountain
2 Rakdos Carnarium
2 Razortrap Gorge
4 Sneaky Snacker
2 Swamp
1 Tectonic Hazard
4 Vampire's Kiss
4 Voldaren Epicure
SIDEBOARD:
3 Cast into the Fire
3 Duress
2 Extract a Confession
2 Nihil Spellbomb
4 Red Elemental Blast
1 Tectonic Hazard
</t>
  </si>
  <si>
    <t>Federico Ciancia</t>
  </si>
  <si>
    <t>https://moxfield.com/decks/dkWq-T5Qs06k4bpP0r0eAw</t>
  </si>
  <si>
    <t xml:space="preserve">3 Ashnod's Altar
1 Blood Fountain
4 Candy Trail
3 Chromatic Star
3 Conduit Pylons
4 Eviscerator's Insight
4 Expedition Map
1 Forest
2 Golem Foundry
2 Ichor Wellspring
4 Malevolent Rumble
2 Myr Kinsmith
4 Myr Retriever
1 Nihil Spellbomb
4 Pactdoll Terror
4 Prophetic Prism
2 Swamp
4 Urza's Mine
4 Urza's Power Plant
4 Urza's Tower
SIDEBOARD:
1 Breath Weapon
2 Fangren Marauder
2 Heritage Reclamation
2 Last Rites
4 Pyroblast
2 Scattershot
2 Weather the Storm
</t>
  </si>
  <si>
    <t>Decio Sacco</t>
  </si>
  <si>
    <t>https://www.moxfield.com/decks/pEyCVBKpuk6rJ5uwD5b6Zw</t>
  </si>
  <si>
    <t xml:space="preserve">2 Blood Fountain
1 Bojuka Bog
4 Cast Down
4 Cleansing Wildfire
1 Crypt Incursion
4 Drossforge Bridge
2 Eviscerator's Insight
4 Fanatical Offering
2 Forest
4 Ichor Wellspring
3 Krark-Clan Shaman
2 Lembas
1 Makeshift Munitions
2 Mountain
1 Nihil Spellbomb
1 Nyxborn Hydra
2 Pulse of Murasa
4 Refurbished Familiar
4 Slagwoods Bridge
2 Swamp
4 Twisted Landscape
2 Vault of Whispers
4 Writhing Chrysalis
SIDEBOARD:
2 Breath Weapon
3 Duress
2 Okiba-Gang Shinobi
4 Pyroblast
1 Troublemaker Ouphe
3 Weather the Storm
</t>
  </si>
  <si>
    <t>https://www.moxfield.com/decks/0QWYzt583UyaOy-6knraww</t>
  </si>
  <si>
    <t xml:space="preserve">2 Archaeomancer
1 Ardent Elementalist
2 Augur of Bolas
1 Breath Weapon
4 Cleansing Wildfire
4 Counterspell
1 Destroy Evil
2 Dispel
3 Ephemerate
1 Glacial Floodplain
1 Lightning Bolt
4 Lorien Revealed
3 Mulldrifter
2 Murmuring Mystic
4 Preordain
4 Rustvale Bridge
4 Silverbluff Bridge
4 Skred
7 Snow-Covered Island
1 Snow-Covered Mountain
2 Snow-Covered Plains
2 Thraben Charm
1 Union of the Third Path
1 Volatile Fjord
SIDEBOARD:
1 Breath Weapon
1 Circle of Protection: Blue
1 Dust to Dust
3 God-Pharaoh's Faithful
4 Hydroblast
4 Pyroblast
1 Standard Bearer
</t>
  </si>
  <si>
    <t>https://www.moxfield.com/decks/sH0njj4VGEOQ770JU3awEg</t>
  </si>
  <si>
    <t xml:space="preserve">4 Black Mage's Rod
3 Blood Fountain
4 Cast Down
1 Darksteel Citadel
4 Drossforge Bridge
3 Fanatical Offering
4 Galvanic Blast
4 Great Furnace
4 Ichor Wellspring
1 Makeshift Munitions
3 Mountain
3 Myr Enforcer
3 Nihil Spellbomb
3 Pactdoll Terror
4 Reckoner's Bargain
4 Refurbished Familiar
4 Swamp
4 Vault of Whispers
SIDEBOARD:
3 Cast into the Fire
2 Duress
3 Krark-Clan Shaman
4 Pyroblast
2 Toxin Analysis
1 Unexpected Fangs
</t>
  </si>
  <si>
    <t>Federico Luglio</t>
  </si>
  <si>
    <t>https://www.moxfield.com/decks/UILUzw5a90-V-P_PZ2PaTQ</t>
  </si>
  <si>
    <t xml:space="preserve">4 Birchlore Rangers
1 Elvish Mystic
13 Forest
1 Fyndhorn Elves
3 Generous Ent
4 Jaspera Sentinel
4 Lead the Stampede
2 Llanowar Elves
4 Masked Vandal
3 Nyxborn Hydra
4 Priest of Titania
4 Quirion Ranger
3 Spellstutter Sprite
4 Timberwatch Elf
2 Wellwisher
4 Winding Way
SIDEBOARD:
1 Avenging Hunter
3 Hydroblast
3 Scattershot Archer
1 Spellstutter Sprite
1 Valakut Invoker
1 Viridian Longbow
4 Weather the Storm
1 Wellwisher
</t>
  </si>
  <si>
    <t>Claudio Bonanni [IT]</t>
  </si>
  <si>
    <t>https://www.moxfield.com/decks/AHZxmM2HYEaJS6NcCRN1fA</t>
  </si>
  <si>
    <t xml:space="preserve">4 Brainstorm
3 Contaminated Aquifer
4 Counterspell
4 Cryptic Serpent
2 Deem Inferior
4 Deep Analysis
2 Foil
11 Island
4 Lorien Revealed
3 Mental Note
2 Miscalculation
3 Ponder
2 Sleep of the Dead
4 Sneaky Snacker
4 Thought Scour
4 Tolarian Terror
SIDEBOARD:
3 Annul
4 Blue Elemental Blast
2 Hydroblast
4 Nausea
2 Spell Pierce
</t>
  </si>
  <si>
    <t>Filippo Bordini</t>
  </si>
  <si>
    <t>https://www.moxfield.com/decks/xcyE9yLpa0qU_sCCoP_JEw</t>
  </si>
  <si>
    <t xml:space="preserve">4 Burning-Tree Emissary
4 Chain Lightning
4 Clockwork Percussionist
4 Experimental Synthesizer
4 Galvanic Blast
4 Goblin Bushwhacker
4 Goblin Tomb Raider
4 Great Furnace
4 Lightning Bolt
3 Lotus Petal
11 Mountain
4 Rally at the Hornburg
4 Voldaren Epicure
2 Wrenn's Resolve
SIDEBOARD:
3 Cast into the Fire
4 Pyroblast
4 Raze
2 Tectonic Hazard
2 Tormod's Crypt
</t>
  </si>
  <si>
    <t>dario ermelli</t>
  </si>
  <si>
    <t>https://www.moxfield.com/decks/qoo-fUnCGkOpdHFFxkc7Eg</t>
  </si>
  <si>
    <t xml:space="preserve">4 Alms of the Vein
1 Bojuka Bog
2 Chain Lightning
2 End the Festivities
4 Faithless Looting
4 Fiery Temper
4 Grab the Prize
1 Highway Robbery
4 Jagged Barrens
4 Kitchen Imp
4 Lightning Bolt
8 Mountain
2 Rakdos Carnarium
2 Razortrap Gorge
4 Sneaky Snacker
2 Swamp
4 Vampire's Kiss
4 Voldaren Epicure
SIDEBOARD:
3 Cast into the Fire
4 Duress
1 Lightning Axe
2 Nihil Spellbomb
3 Pyroblast
</t>
  </si>
  <si>
    <t>Luca Pierdomenico</t>
  </si>
  <si>
    <t>https://www.moxfield.com/decks/8yW2XCpclkaiTp6DdL6QAw</t>
  </si>
  <si>
    <t xml:space="preserve">3 Black Mage's Rod
2 Blood Fountain
1 Bojuka Bog
4 Drossforge Bridge
1 Eviscerator's Insight
3 Fanatical Offering
4 Galvanic Blast
4 Great Furnace
1 Hunter's Blowgun
4 Ichor Wellspring
3 Jagged Barrens
2 Krark-Clan Shaman
3 Lightning Bolt
1 Makeshift Munitions
1 Mountain
4 Myr Enforcer
2 Nihil Spellbomb
2 Pactdoll Terror
3 Reckoner's Bargain
4 Refurbished Familiar
3 Swamp
1 Toxin Analysis
4 Vault of Whispers
SIDEBOARD:
1 Breath Weapon
2 Cast into the Fire
3 Duress
2 Extract a Confession
1 Pyroblast
3 Red Elemental Blast
1 Unexpected Fangs
</t>
  </si>
  <si>
    <t>Daniele Bressan</t>
  </si>
  <si>
    <t>https://www.moxfield.com/decks/OniPCNWwp0mnvxgRlWL93w</t>
  </si>
  <si>
    <t xml:space="preserve">4 Brainstorm
4 Counterspell
4 Cryptic Serpent
2 Deem Inferior
1 Deep Analysis
4 Delver of Secrets
1 Dispel
16 Island
4 Lorien Revealed
4 Mental Note
4 Ponder
2 Sleep of the Dead
2 Spell Pierce
4 Thought Scour
4 Tolarian Terror
SIDEBOARD:
3 Annul
2 Blue Elemental Blast
1 Campfire
1 Dispel
3 Gut Shot
4 Hydroblast
1 Steel Sabotage
</t>
  </si>
  <si>
    <t>Enrico Gobetti</t>
  </si>
  <si>
    <t>https://www.moxfield.com/decks/3DL_6TQNbEiIUKNDFszT0g</t>
  </si>
  <si>
    <t xml:space="preserve">2 Azure Fleet Admiral
4 Brainstorm
4 Counterspell
1 Crimson Fleet Commodore
2 Fiery Cannonade
4 Lightning Bolt
4 Lorien Revealed
1 Lose Focus
3 Murmuring Mystic
4 Ponder
2 Preordain
2 Seething Landscape
4 Skred
9 Snow-Covered Island
3 Snow-Covered Mountain
3 Spell Pierce
4 Tolarian Terror
4 Volatile Fjord
SIDEBOARD:
2 Annul
3 Campfire
3 Cast into the Fire
3 Hydroblast
4 Pyroblast
</t>
  </si>
  <si>
    <t>Bernhard Lederer</t>
  </si>
  <si>
    <t>https://www.moxfield.com/decks/z2TsxnYND0i7eTOUYYKUVw</t>
  </si>
  <si>
    <t xml:space="preserve">4 Brainstorm
4 Counterspell
4 Cryptic Serpent
3 Deem Inferior
2 Deep Analysis
4 Delver of Secrets
1 Dragon Wings
2 Force Spike
16 Island
4 Lorien Revealed
3 Mental Note
2 Ponder
1 Sleep of the Dead
2 Spell Pierce
4 Thought Scour
4 Tolarian Terror
SIDEBOARD:
2 Annul
2 Blue Elemental Blast
1 Echoing Truth
3 Gut Shot
4 Hydroblast
1 Murmuring Mystic
2 Steel Sabotage
</t>
  </si>
  <si>
    <t>Nicola Marchetti</t>
  </si>
  <si>
    <t>https://www.moxfield.com/decks/p5hsRuxnU0Gd8azx-G9saQ</t>
  </si>
  <si>
    <t xml:space="preserve">1 Aqueous Form
3 Boomerang
4 Brainstorm
4 Counterspell
4 Cryptic Serpent
4 Delver of Secrets
1 Force Spike
16 Island
4 Lorien Revealed
4 Mental Note
4 Ponder
3 Spell Pierce
4 Thought Scour
4 Tolarian Terror
SIDEBOARD:
2 Annul
2 Blue Elemental Blast
3 Breath Weapon
3 Hydroblast
1 Riptide
2 Steel Sabotage
2 Volatile Fjord
</t>
  </si>
  <si>
    <t>Cristiano Arata</t>
  </si>
  <si>
    <t>Manuel Domenici</t>
  </si>
  <si>
    <t>https://www.moxfield.com/decks/yxaQ57q7pUSJojoIOR1ZEA</t>
  </si>
  <si>
    <t xml:space="preserve">4 Augur of Bolas
2 Bountiful Landscape
3 Brainstorm
4 Counterspell
2 Crimson Fleet Commodore
2 Dispel
4 Faerie Seer
3 Lightning Bolt
4 Lorien Revealed
1 Murmuring Mystic
4 Ninja of the Deep Hours
4 Skred
9 Snow-Covered Island
3 Snow-Covered Mountain
4 Spellstutter Sprite
3 Suplex
4 Volatile Fjord
SIDEBOARD:
2 Breath Weapon
2 Envelop
4 Hydroblast
1 Murmuring Mystic
4 Pyroblast
2 Relic of Progenitus
</t>
  </si>
  <si>
    <t>https://www.moxfield.com/decks/GqGcfeOTeEiOIVk1uMppBA</t>
  </si>
  <si>
    <t xml:space="preserve">4 Black Mage's Rod
2 Blood Fountain
1 Bojuka Bog
1 Candy Grapple
4 Cast Down
2 Crypt Rats
2 Eviscerator's Insight
4 Fanatical Offering
1 Golgari Rot Farm
1 Haunted Mire
4 Ichor Wellspring
4 Khalni Garden
1 Lembas
3 Nihil Spellbomb
1 Pulse of Murasa
4 Refurbished Familiar
3 Snuff Out
1 Suffocating Fumes
8 Swamp
2 Thorn of the Black Rose
3 Troll of Khazad-dum
4 Vault of Whispers
SIDEBOARD:
2 Accursed Marauder
2 Arms of Hadar
4 Duress
3 Troublemaker Ouphe
4 Weather the Storm
</t>
  </si>
  <si>
    <t>Joan Rubies</t>
  </si>
  <si>
    <t>https://www.moxfield.com/decks/Vg0MPKdLEkunOubO-vsFOA</t>
  </si>
  <si>
    <t xml:space="preserve">2 Bojuka Bog
4 Brainstorm
3 Cast Down
4 Contaminated Aquifer
1 Contaminated Landscape
4 Counterspell
1 Deep Analysis
1 Dispel
1 Extract a Confession
1 Focus the Mind
2 Gurmag Angler
10 Island
4 Lorien Revealed
1 Preordain
4 Sneaky Snacker
3 Snuff Out
1 Spell Pierce
4 Spellstutter Sprite
1 Suffocating Fumes
1 Swamp
4 The Modern Age
2 Thorn of the Black Rose
1 Unexpected Fangs
SIDEBOARD:
2 Annul
1 Arms of Hadar
1 Blue Elemental Blast
1 Crypt Incursion
4 Hydroblast
1 Mind Extraction
1 Murmuring Mystic
1 Okiba-Gang Shinobi
2 Steel Sabotage
1 Unexpected Fangs
</t>
  </si>
  <si>
    <t>Marco Loss</t>
  </si>
  <si>
    <t>https://www.moxfield.com/decks/y7TvhZCE6UugRnwD8AYOgQ</t>
  </si>
  <si>
    <t xml:space="preserve">3 Blood Fountain
2 Cast Down
4 Drossforge Bridge
2 Fanatical Offering
4 Galvanic Blast
3 Great Furnace
4 Ichor Wellspring
1 Kenku Artificer
3 Krark-Clan Shaman
1 Makeshift Munitions
4 Mistvault Bridge
4 Myr Enforcer
2 Nihil Spellbomb
4 Reckoner's Bargain
4 Refurbished Familiar
2 Seat of the Synod
3 Silverbluff Bridge
1 Swamp
4 Thoughtcast
2 Toxin Analysis
3 Vault of Whispers
SIDEBOARD:
2 Blue Elemental Blast
3 Duress
2 Extract a Confession
2 Hydroblast
4 Pyroblast
2 Unexpected Fangs
</t>
  </si>
  <si>
    <t>Gavin Verhey</t>
  </si>
  <si>
    <t>https://www.moxfield.com/decks/nDil6ZLmuECdUYZTQ0oDhw</t>
  </si>
  <si>
    <t xml:space="preserve">8 Island
2 Plains
2 Ephemerate
2 Negate
2 Prohibit
2 Archaeomancer
2 Murmuring Mystic
4 God-Pharaoh's Faithful
4 Preordain
4 Azorius Chancery
4 Snap
4 Lórien Revealed
4 Mulldrifter
4 Sunscape Familiar
3 Sea Gate Oracle
3 Meeting of Minds
3 Contaminated Landscape
1 Ghostly Flicker
1 Mortuary Mire
1 Idyllic Beachfront
SIDEBOARD:
2 Negate
2 Dust to Dust
2 Envelop
2 Standard Bearer
4 Hydroblast
1 Stonehorn Dignitary
1 Last Breath
</t>
  </si>
  <si>
    <t>SAMUELE ALVISI</t>
  </si>
  <si>
    <t>https://www.moxfield.com/decks/BVtIZ6kgNEq4zpsuNMN1gg</t>
  </si>
  <si>
    <t>Alisa Farenzena</t>
  </si>
  <si>
    <t>https://www.moxfield.com/decks/AowkuaKc_0Ccho6QmGTb3A</t>
  </si>
  <si>
    <t xml:space="preserve">4 Abundant Growth
4 Blossoming Sands
1 Crypt Sliver
8 Forest
4 Gemhide Sliver
1 Heart Sliver
2 Holdout Settlement
1 Horned Sliver
2 Hunter Sliver
2 Lead the Stampede
4 Muscle Sliver
4 Plains
4 Plated Sliver
4 Predatory Sliver
1 Sentinel Sliver
4 Sidewinder Sliver
4 Sinew Sliver
1 Striking Sliver
4 Virulent Sliver
1 Winged Sliver
SIDEBOARD:
2 Crimson Acolyte
2 Gut Shot
4 Hallow
2 Hunter Sliver
1 Lead the Stampede
2 Obsidian Acolyte
1 Prismatic Strands
1 Winged Sliver
</t>
  </si>
  <si>
    <t>Michael Casale</t>
  </si>
  <si>
    <t>https://moxfield.com/decks/MHzvH3Hljkq5iQoCyClGjQ</t>
  </si>
  <si>
    <t xml:space="preserve">2 Ashnod's Altar
2 Black Mage's Rod
1 Blood Fountain
1 Bojuka Bog
4 Candy Trail
4 Chromatic Star
1 Conduit Pylons
4 Eviscerator's Insight
4 Expedition Map
2 Fanatical Offering
2 Golem Foundry
3 Ichor Wellspring
4 Myr Retriever
1 Nihil Spellbomb
4 Pactdoll Terror
4 Prophetic Prism
2 Reckoner's Bargain
1 Swamp
4 Urza's Mine
4 Urza's Power Plant
4 Urza's Tower
2 Wizard's Rockets
SIDEBOARD:
2 Ancient Grudge
2 Breath Weapon
3 Duress
3 Krark-Clan Shaman
2 Nihil Spellbomb
3 Weather the Storm
</t>
  </si>
  <si>
    <t>https://www.moxfield.com/decks/8xNBfYYNsECkcrNfSPunuw</t>
  </si>
  <si>
    <t xml:space="preserve">3 Faithless Looting
4 Fiery Temper
3 Fireblast
4 Grab the Prize
3 Guttersnipe
3 Highway Robbery
4 Kessig Flamebreather
4 Lava Dart
4 Lightning Bolt
18 Mountain
2 Sazacap's Brew
4 Sneaky Snacker
4 Voldaren Epicure
SIDEBOARD:
4 Pyroblast
3 Red Elemental Blast
4 Searing Blaze
4 Smash to Smithereens
</t>
  </si>
  <si>
    <t>Mario Spatolisano</t>
  </si>
  <si>
    <t>https://moxfield.com/decks/oW3JmmJz2UiNXjnQGssNxw</t>
  </si>
  <si>
    <t xml:space="preserve">4 Accumulated Knowledge
4 Brainstorm
2 Consider
4 Counterspell
4 Cryptic Serpent
2 Deep Analysis
4 Delver of Secrets
1 Dragon Wings
2 Echoing Truth
16 Island
4 Lorien Revealed
2 Ponder
1 Sleep of the Dead
2 Spell Pierce
4 Thought Scour
4 Tolarian Terror
SIDEBOARD:
2 Annul
4 Blue Elemental Blast
2 Dispel
2 Gut Shot
2 Hydroblast
1 Murmuring Mystic
2 Steel Sabotage
</t>
  </si>
  <si>
    <t>Matteo Costamagna</t>
  </si>
  <si>
    <t>https://moxfield.com/decks/05ac-pa6W0KIPzCRgbSmYg</t>
  </si>
  <si>
    <t xml:space="preserve">2 Azorius Guildgate
4 Basilisk Gate
4 Brainstorm
4 Citadel Gate
4 Counterspell
1 Dispel
2 Fire/Ice
2 Heap Gate
1 Idyllic Beachfront
3 Island
4 Journey to Nowhere
4 Lorien Revealed
2 Outlaw Medic
4 Prismatic Strands
4 Sacred Cat
4 Sea Gate
1 Spell Pierce
4 Squadron Hawk
4 The Modern Age
2 Thraben Charm
SIDEBOARD:
4 Blue Elemental Blast
2 Destroy Evil
4 Dust to Dust
4 Red Elemental Blast
1 Standard Bearer
</t>
  </si>
  <si>
    <t>https://www.moxfield.com/decks/0RAClkwnQUyedNND-6alUQ</t>
  </si>
  <si>
    <t xml:space="preserve">2 Blood Fountain
1 Bojuka Bog
4 Cast Down
4 Cleansing Wildfire
4 Drossforge Bridge
3 Eviscerator's Insight
3 Fanatical Offering
2 Forest
4 Ichor Wellspring
3 Krark-Clan Shaman
2 Lembas
1 Makeshift Munitions
2 Mountain
3 Nihil Spellbomb
1 Nyxborn Hydra
1 Pulse of Murasa
4 Refurbished Familiar
4 Slagwoods Bridge
2 Swamp
4 Twisted Landscape
2 Vault of Whispers
4 Writhing Chrysalis
SIDEBOARD:
2 Breath Weapon
3 Duress
1 Last Rites
2 Pyroblast
1 Red Elemental Blast
2 Toxin Analysis
1 Troublemaker Ouphe
3 Weather the Storm
</t>
  </si>
  <si>
    <t>Gabriele Casarano</t>
  </si>
  <si>
    <t>https://www.moxfield.com/decks/KoNXjDEUzEGYDPy3pgusng</t>
  </si>
  <si>
    <t xml:space="preserve">4 Arbor Elf
4 Avenging Hunter
3 Bannerhide Krushok
2 Breath Weapon
2 Evolution Witness
13 Forest
1 Generous Ent
4 Jewel Thief
4 Lead the Stampede
2 Mountain
4 Nyxborn Hydra
1 Oliphaunt
2 Ram Through
1 Sagu Wildling
4 Utopia Sprawl
2 Vines of Vastwood
3 Wild Growth
4 Writhing Chrysalis
1 You Meet in a Tavern
SIDEBOARD:
2 Cast into the Fire
4 Deglamer
2 Nylea's Disciple
2 Pyroblast
3 Relic of Progenitus
2 Weather the Storm
</t>
  </si>
  <si>
    <t>Alberto Casto</t>
  </si>
  <si>
    <t>https://moxfield.com/decks/WcbIBvw0NEO4zl8nZnjs4A</t>
  </si>
  <si>
    <t xml:space="preserve">1 Azure Fleet Admiral
4 Brainstorm
4 Counterspell
2 Crimson Fleet Commodore
1 Dispel
2 Dreams of Laguna
2 Fiery Cannonade
1 Foil
1 Ice Tunnel
3 Lightning Bolt
4 Lorien Revealed
3 Murmuring Mystic
1 Nihil Spellbomb
4 Ponder
2 Seething Landscape
4 Skred
9 Snow-Covered Island
3 Snow-Covered Mountain
2 Spell Pierce
4 Tolarian Terror
3 Volatile Fjord
SIDEBOARD:
2 Blue Elemental Blast
2 Campfire
2 Cast into the Fire
1 Foil
2 Hydroblast
2 Nihil Spellbomb
2 Pyroblast
2 Red Elemental Blast
</t>
  </si>
  <si>
    <t>Matteo Porta</t>
  </si>
  <si>
    <t>https://moxfield.com/decks/cdFf3ynWz06hFngnD6TYIA</t>
  </si>
  <si>
    <t xml:space="preserve">2 Boarding Party
2 Breath Weapon
4 Candy Trail
4 Expedition Map
2 Filigree Familiar
2 Fire Prophecy
2 Glimpse the Impossible
1 Kaervek's Torch
2 Lembas
4 Lightning Bolt
2 Maelstrom Colossus
6 Mountain
4 Oliphaunt
2 Rolling Thunder
4 Self-Assembler
3 Staunch Throneguard
4 Urza's Mine
4 Urza's Power Plant
4 Urza's Tower
2 Volcanic Spite
SIDEBOARD:
1 Breath Weapon
3 Campfire
4 Cast into the Fire
1 Fiery Cannonade
4 Red Elemental Blast
2 Tormod's Crypt
</t>
  </si>
  <si>
    <t>Lorenzo Terlizzi</t>
  </si>
  <si>
    <t>https://www.moxfield.com/decks/a7Ozqsms8Uu9JEWD9YNF0A</t>
  </si>
  <si>
    <t xml:space="preserve">2 Swamp
2 Forest
2 Mountain
2 Pulse of Murasa
2 Krark-Clan Shaman
2 Nihil Spellbomb
2 Lembas
2 Nyxborn Hydra
2 Eviscerator's Insight
2 Blood Fountain
2 Vault of Whispers
1 Bojuka Bog
1 Makeshift Munitions
4 Cleansing Wildfire
4 Ichor Wellspring
4 Drossforge Bridge
4 Slagwoods Bridge
4 Fanatical Offering
4 Writhing Chrysalis
4 Twisted Landscape
4 Refurbished Familiar
4 Cast Down
SIDEBOARD:
3 Duress
2 Okiba-Gang Shinobi
3 Weather the Storm
3 Pyroblast
1 Krark-Clan Shaman
2 Breath Weapon
1 Troublemaker Ouphe
</t>
  </si>
  <si>
    <t>Giulio Rizzati</t>
  </si>
  <si>
    <t>https://www.moxfield.com/decks/IZ8t8b4QFki-GhMrSvnnig</t>
  </si>
  <si>
    <t xml:space="preserve">4 Brainstorm
4 Counterspell
4 Cryptic Serpent
3 Deem Inferior
4 Delver of Secrets
2 Dispel
16 Island
4 Lorien Revealed
4 Mental Note
3 Ponder
2 Sleep of the Dead
2 Spell Pierce
4 Thought Scour
4 Tolarian Terror
SIDEBOARD:
4 Blue Elemental Blast
3 Gut Shot
4 Hydroblast
4 Steel Sabotage
</t>
  </si>
  <si>
    <t>Filippo Chiappini</t>
  </si>
  <si>
    <t>https://www.moxfield.com/decks/j941xc0YF0-Lp6AA-1MiHQ</t>
  </si>
  <si>
    <t xml:space="preserve">2 Blood Fountain
1 Bojuka Bog
4 Cast Down
4 Cleansing Wildfire
1 Crypt Incursion
4 Drossforge Bridge
2 Eviscerator's Insight
4 Fanatical Offering
2 Forest
4 Ichor Wellspring
3 Krark-Clan Shaman
2 Lembas
1 Makeshift Munitions
2 Mountain
1 Nihil Spellbomb
1 Nyxborn Hydra
2 Pulse of Murasa
4 Refurbished Familiar
4 Slagwoods Bridge
2 Swamp
4 Twisted Landscape
2 Vault of Whispers
4 Writhing Chrysalis
SIDEBOARD:
2 Breath Weapon
3 Duress
2 Okiba-Gang Shinobi
2 Pyroblast
2 Red Elemental Blast
1 Troublemaker Ouphe
3 Weather the Storm
</t>
  </si>
  <si>
    <t>hayden dubock</t>
  </si>
  <si>
    <t>https://www.moxfield.com/decks/oT6CSZUnfEuf4VebqUBfeA</t>
  </si>
  <si>
    <t xml:space="preserve">2 Archaeomancer
3 Augur of Bolas
4 Cleansing Wildfire
4 Counterspell
2 Destroy Evil
2 Dispel
3 Ephemerate
1 Glacial Floodplain
2 Lightning Bolt
4 Lorien Revealed
3 Mulldrifter
2 Murmuring Mystic
2 Perilous Landscape
4 Preordain
4 Rustvale Bridge
4 Silverbluff Bridge
3 Skred
6 Snow-Covered Island
1 Snow-Covered Mountain
1 Snow-Covered Plains
1 Suplex
1 Union of the Third Path
1 Volatile Fjord
SIDEBOARD:
1 Breath Weapon
1 Dispel
2 Dust to Dust
2 Envelop
3 Hydroblast
4 Pyroblast
1 Stonehorn Dignitary
1 Union of the Third Path
</t>
  </si>
  <si>
    <t>Tommaso Buccianti</t>
  </si>
  <si>
    <t>https://www.moxfield.com/decks/GvuB2WM6dk2KSLmWRbbsQQ</t>
  </si>
  <si>
    <t xml:space="preserve">2 Annoyed Altisaur
4 Arbor Elf
4 Avenging Hunter
4 Boarding Party
4 Eldrazi Repurposer
14 Forest
3 Jewel Thief
2 Lead the Stampede
4 Malevolent Rumble
2 Mountain
2 Nyxborn Hydra
3 Ram Through
4 Utopia Sprawl
4 Wild Growth
4 Writhing Chrysalis
SIDEBOARD:
3 Cast into the Fire
3 Fiery Cannonade
2 Relic of Progenitus
3 Vines of Vastwood
4 Weather the Storm
</t>
  </si>
  <si>
    <t>andrès giannini</t>
  </si>
  <si>
    <t>https://www.moxfield.com/decks/nMHM_oWJLESQ9ya2oIlwhA</t>
  </si>
  <si>
    <t xml:space="preserve">4 Birchlore Rangers
2 Distant Melody
13 Forest
4 Fyndhorn Elves
4 Generous Ent
4 Jaspera Sentinel
2 Llanowar Elves
1 Masked Vandal
4 Nyxborn Hydra
4 Priest of Titania
4 Quirion Ranger
2 Taunting Elf
4 Timberwatch Elf
2 Wellwisher
4 Winding Way
2 You Meet in a Tavern
SIDEBOARD:
2 Arms of Hadar
4 Blue Elemental Blast
2 Hallow
3 Masked Vandal
2 Negate
2 Wellwisher
</t>
  </si>
  <si>
    <t>dom harry</t>
  </si>
  <si>
    <t>https://moxfield.com/decks/oDn_obhJ3kS8KI8KPl_05g</t>
  </si>
  <si>
    <t xml:space="preserve">4 Arcane Denial
3 Behold the Multiverse
2 Bojuka Bog
2 Brainstorm
3 Campfire
1 Contaminated Aquifer
2 Eureka Moment
4 Foreboding Landscape
1 Forest
2 Golgari Rot Farm
4 Growth Spiral
4 Island
4 Lorien Revealed
4 Moment's Peace
1 Nihil Spellbomb
1 Quandrix Campus
2 Radiant Fountain
1 Respite
4 Simic Growth Chamber
3 Stream of Thought
1 Swamp
3 Tangle
1 Tangled Islet
3 Weather the Storm
SIDEBOARD:
1 Faerie Macabre
2 Hydroblast
2 Last Rites
3 Murmuring Mystic
1 Nihil Spellbomb
2 Sandstorm
3 Snuff Out
1 Weather the Storm
</t>
  </si>
  <si>
    <t xml:space="preserve">2 Archaeomancer
1 Augur of Bolas
4 Brainstorm
4 Cast Down
4 Contaminated Landscape
4 Counterspell
1 Dawnbringer Cleric
1 Divest
2 Duress
3 Ephemerate
1 Glacial Floodplain
1 Ice Tunnel
7 Island
4 Lorien Revealed
3 Mulldrifter
2 Plains
3 Ride's End
4 Sneaky Snacker
4 Spellstutter Sprite
4 Swamp
1 Union of the Third Path
SIDEBOARD:
3 Annul
4 Blue Elemental Blast
1 Crypt Incursion
2 Drown in Sorrow
2 Duress
1 Murmuring Mystic
2 Union of the Third Path
</t>
  </si>
  <si>
    <t>Martin Bakac</t>
  </si>
  <si>
    <t>https://moxfield.com/decks/f-qIktV3fEa5TgUcgIW6Uw</t>
  </si>
  <si>
    <t xml:space="preserve">2 Archaeomancer
4 Azorius Chancery
3 Contaminated Landscape
2 Deep Analysis
2 Ephemerate
1 Ghostly Flicker
4 God-Pharaoh's Faithful
1 Idyllic Beachfront
9 Island
4 Lorien Revealed
1 Mortuary Mire
4 Mulldrifter
2 Negate
1 Plains
4 Preordain
2 Prohibit
2 Sea Gate Oracle
4 Snap
4 Sunscape Familiar
4 The Modern Age
SIDEBOARD:
3 Blue Elemental Blast
1 Circle of Protection: Blue
1 Destroy Evil
2 Dust to Dust
2 Envelop
2 Last Breath
2 Negate
2 Standard Bearer
</t>
  </si>
  <si>
    <t>Danilo Fanzini</t>
  </si>
  <si>
    <t>https://www.moxfield.com/decks/imlnmRR_LEuBuw55rW523w</t>
  </si>
  <si>
    <t xml:space="preserve">3 Ashnod's Altar
1 Blood Fountain
4 Candy Trail
4 Chromatic Star
2 Conduit Pylons
1 Energy Refractor
4 Eviscerator's Insight
4 Expedition Map
1 Forest
2 Golem Foundry
2 Ichor Wellspring
4 Malevolent Rumble
4 Myr Retriever
4 Pactdoll Terror
4 Prophetic Prism
2 Swamp
4 Urza's Mine
4 Urza's Power Plant
4 Urza's Tower
2 Weather the Storm
SIDEBOARD:
2 Fangren Marauder
2 Heritage Reclamation
3 Krark-Clan Shaman
4 Pyroblast
2 Scattershot
2 Weather the Storm
</t>
  </si>
  <si>
    <t>Gabriele Tregnaghi</t>
  </si>
  <si>
    <t>https://www.moxfield.com/decks/6Xm3mRRd-UCFigq8QA2qzg</t>
  </si>
  <si>
    <t xml:space="preserve">4 Birchlore Rangers
2 Elvish Vanguard
13 Forest
4 Generous Ent
4 Jaspera Sentinel
3 Lead the Stampede
4 Llanowar Elves
3 Masked Vandal
4 Nyxborn Hydra
4 Priest of Titania
4 Quirion Ranger
4 Timberwatch Elf
3 Wellwisher
4 Winding Way
SIDEBOARD:
1 Blue Elemental Blast
2 Dispel
1 Masked Vandal
4 Mesmeric Fiend
1 Nylea's Disciple
1 Scattershot Archer
1 Spellstutter Sprite
2 Vines of Vastwood
1 Weather the Storm
1 Wellwisher
</t>
  </si>
  <si>
    <t>Matteo Malberti</t>
  </si>
  <si>
    <t>https://www.moxfield.com/decks/SPt39I3hJU6XWtlq4b8GFQ</t>
  </si>
  <si>
    <t xml:space="preserve">3 Black Mage's Rod
3 Blood Fountain
4 Drossforge Bridge
2 Fanatical Offering
4 Galvanic Blast
1 Gearseeker Serpent
3 Great Furnace
1 Hunter's Blowgun
4 Ichor Wellspring
2 Krark-Clan Shaman
1 Makeshift Munitions
4 Mistvault Bridge
4 Myr Enforcer
3 Nihil Spellbomb
4 Reckoner's Bargain
4 Refurbished Familiar
2 Seat of the Synod
3 Silverbluff Bridge
1 Swamp
3 Thoughtcast
1 Toxin Analysis
3 Vault of Whispers
SIDEBOARD:
2 Blue Elemental Blast
2 Duress
2 Extract a Confession
2 Hydroblast
1 Krark-Clan Shaman
4 Red Elemental Blast
2 Unexpected Fangs
</t>
  </si>
  <si>
    <t>Diego Barbagelata</t>
  </si>
  <si>
    <t>https://www.moxfield.com/decks/l0np2c85nECYA1NtI83MLw</t>
  </si>
  <si>
    <t xml:space="preserve">4 Alms of the Vein
2 Bojuka Bog
3 Bump in the Night
4 Faithless Looting
4 Fiery Temper
4 Grab the Prize
2 Highway Robbery
4 Jagged Barrens
4 Kitchen Imp
4 Lightning Bolt
6 Mountain
1 Rakdos Carnarium
4 Razortrap Gorge
4 Sneaky Snacker
2 Swamp
4 Vampire's Kiss
4 Voldaren Epicure
SIDEBOARD:
2 Cast into the Fire
4 Duress
2 Extract a Confession
1 Gorilla Shaman
2 Nihil Spellbomb
4 Pyroblast
</t>
  </si>
  <si>
    <t>Massimiliano Gismondi</t>
  </si>
  <si>
    <t>https://www.moxfield.com/decks/QRe-X5772UC_7wWfqckHnw</t>
  </si>
  <si>
    <t xml:space="preserve">4 Alms of the Vein
4 Black Mage's Rod
1 Bojuka Bog
4 Bump in the Night
1 Cast Down
3 Cornered by Black Mages
2 Eviscerator's Insight
3 Jagged Barrens
4 Okiba Reckoner Raid
1 Rakdos Carnarium
4 Serrated Scorpion
4 Sign in Blood
4 Sovereign's Bite
10 Swamp
4 Tyrant's Choice
4 Vampire's Kiss
3 Vault of Whispers
SIDEBOARD:
2 Cast Down
3 Drown in Sorrow
2 Duress
2 Extract a Confession
3 Nihil Spellbomb
3 Trespasser's Curse
</t>
  </si>
  <si>
    <t>Mono Black Burn</t>
  </si>
  <si>
    <t>https://www.moxfield.com/decks/G6zuqj2CaUuxKscNg1ZEWA</t>
  </si>
  <si>
    <t>Antonio Consorti</t>
  </si>
  <si>
    <t>https://www.moxfield.com/decks/MGePQYNdVUqfS7jXCVcZ6Q</t>
  </si>
  <si>
    <t xml:space="preserve">2 Ashnod's Altar
4 Candy Trail
4 Chromatic Star
2 Conduit Pylons
2 Crop Rotation
2 Eviscerator's Insight
4 Expedition Map
3 Fanatical Offering
2 Fangren Marauder
3 Foundry Inspector
1 Frantic Salvage
2 Golem Foundry
4 Myr Retriever
2 Nihil Spellbomb
4 Pactdoll Terror
4 Prophetic Prism
3 Swamp
4 Urza's Mine
4 Urza's Power Plant
4 Urza's Tower
</t>
  </si>
  <si>
    <t>Marco Setti</t>
  </si>
  <si>
    <t>https://www.moxfield.com/decks/xuNUBMp46ECMMp6bLm4DiA</t>
  </si>
  <si>
    <t xml:space="preserve">4 Balustrade Spy
1 Cauldron Familiar
4 Conjurer's Bauble
1 Crawl from the Cellar
4 Dimir House Guard
1 Dread Return
1 Dregscape Zombie
3 Duress
4 Elven Farsight
3 Forest
4 Gatecreeper Vine
4 Generous Ent
4 Land Grant
2 Lotleth Giant
2 Malevolent Rumble
4 Many Partings
3 Masked Vandal
4 Sagu Wildling
4 Sakura-Tribe Elder
1 Songs of the Damned
2 Swamp
SIDEBOARD:
2 Caustic Exhale
3 Dispel
2 Early Frost
1 Flaring Pain
1 Island
1 Jack-o'-Lantern
2 Natural State
1 Rust
2 Snuff Out
</t>
  </si>
  <si>
    <t>https://moxfield.com/decks/v__F9Bk05Ee7qCNGketoHg</t>
  </si>
  <si>
    <t xml:space="preserve">2 Blood Fountain
1 Bojuka Bog
2 Cast Down
4 Cleansing Wildfire
4 Drossforge Bridge
2 Eviscerator's Insight
4 Fanatical Offering
2 Forest
4 Galvanic Blast
1 Heritage Reclamation
4 Ichor Wellspring
2 Lembas
2 Mountain
2 Nihil Spellbomb
2 Pactdoll Terror
2 Pulse of Murasa
4 Refurbished Familiar
4 Slagwoods Bridge
2 Swamp
4 Twisted Landscape
2 Vault of Whispers
4 Writhing Chrysalis
SIDEBOARD:
2 Breath Weapon
2 Duress
1 Okiba-Gang Shinobi
4 Pyroblast
1 Thorn of the Black Rose
2 Troublemaker Ouphe
3 Weather the Storm
</t>
  </si>
  <si>
    <t>Roberto Camerlingo</t>
  </si>
  <si>
    <t>https://www.moxfield.com/decks/Y8H71_KqTkKOY4trxW7vdA</t>
  </si>
  <si>
    <t xml:space="preserve">1 Bojuka Bog
1 Breath Weapon
1 Cave of Temptation
1 Crop Rotation
1 Crystal Grotto
1 Ephemerate
3 Expedition Map
2 Ghostly Flicker
1 Halimar Depths
3 Impulse
2 Island
1 Malboro
1 Memory Lapse
3 Mnemonic Wall
1 Molten Tributary
3 Moment's Peace
3 Mulldrifter
1 Murmuring Mystic
3 Mystical Teachings
2 Network Terminal
1 Power Sink
1 Prohibit
4 Prophetic Prism
1 Pulse of Murasa
1 Runaway Boulder
1 Tangled Islet
1 Unwind
4 Urza's Mine
4 Urza's Power Plant
4 Urza's Tower
1 Weather the Storm
SIDEBOARD:
2 Blue Elemental Blast
1 Breath Weapon
1 Cast Down
1 Cast into the Fire
1 Crypt Incursion
1 Dinrova Horror
1 Heritage Reclamation
1 Negate
1 Pulse of Murasa
3 Red Elemental Blast
1 Serene Heart
1 Weather the Storm
</t>
  </si>
  <si>
    <t>Marco Del Pivo</t>
  </si>
  <si>
    <t>https://www.moxfield.com/decks/0cY5akiHtUePVAQA87d-Ww</t>
  </si>
  <si>
    <t xml:space="preserve">4 Black Mage's Rod
3 Blood Fountain
2 Bojuka Bog
4 Cast Down
3 Cornered by Black Mages
2 Crypt Rats
3 Eviscerator's Insight
3 Fanatical Offering
1 Golgari Rot Farm
1 Haunted Mire
4 Ichor Wellspring
4 Khalni Garden
2 Nihil Spellbomb
2 Pulse of Murasa
4 Refurbished Familiar
2 Snuff Out
2 Suffocating Fumes
8 Swamp
3 Troll of Khazad-dum
3 Vault of Whispers
SIDEBOARD:
1 Arms of Hadar
1 Crypt Rats
4 Duress
2 Last Rites
1 Nihil Spellbomb
2 Troublemaker Ouphe
4 Weather the Storm
</t>
  </si>
  <si>
    <t>https://www.moxfield.com/decks/AHnv5pA1tEu800kbWrqOAg</t>
  </si>
  <si>
    <t xml:space="preserve">4 Chain Lightning
4 Clockwork Percussionist
4 Experimental Synthesizer
4 Galvanic Blast
4 Goblin Tomb Raider
4 Great Furnace
4 Kessig Flamebreather
3 Lava Dart
4 Lightning Bolt
15 Mountain
3 Reckless Impulse
4 Voldaren Epicure
3 Wrenn's Resolve
SIDEBOARD:
3 Dwarven Forge-Chanter
4 Pyroblast
1 Red Elemental Blast
3 Relic of Progenitus
2 Smash to Smithereens
2 Tectonic Hazard
</t>
  </si>
  <si>
    <t>Adrian Gabriel Reyes</t>
  </si>
  <si>
    <t>https://www.moxfield.com/decks/HfTZrBqsvUGFmnHLj1ALsA</t>
  </si>
  <si>
    <t xml:space="preserve">2 Azure Fleet Admiral
4 Brainstorm
2 Breath Weapon
4 Counterspell
1 Crimson Fleet Commodore
4 Lightning Bolt
4 Lorien Revealed
1 Lose Focus
3 Murmuring Mystic
1 Perilous Landscape
4 Ponder
2 Preordain
1 Seething Landscape
4 Skred
9 Snow-Covered Island
3 Snow-Covered Mountain
3 Spell Pierce
4 Tolarian Terror
4 Volatile Fjord
SIDEBOARD:
2 Annul
3 Blue Elemental Blast
3 Campfire
3 Cast into the Fire
1 Pyroblast
3 Red Elemental Blast
</t>
  </si>
  <si>
    <t>Francesco Redaelli</t>
  </si>
  <si>
    <t>https://www.moxfield.com/decks/MgMBjEa9V0ez1yeVSYqYCA</t>
  </si>
  <si>
    <t xml:space="preserve">4 Brainstorm
1 Deep Analysis
1 Gigadrowse
4 Hidden Strings
4 High Tide
4 Ideas Unbound
15 Island
4 Lorien Revealed
4 Merchant Scroll
2 Muddle the Mixture
4 Peer Through Depths
1 Petals of Insight
2 Pieces of the Puzzle
4 Preordain
4 Psychic Puppetry
2 Stream of Thought
SIDEBOARD:
4 Blue Elemental Blast
3 Dispel
2 Gigadrowse
1 Island
1 Muddle the Mixture
4 Snap
</t>
  </si>
  <si>
    <t>gregorio esposito</t>
  </si>
  <si>
    <t>https://www.moxfield.com/decks/1K-u-qgxLUCbmjj4wg9jaA</t>
  </si>
  <si>
    <t xml:space="preserve">2 Bind the Monster
4 Brinebarrow Intruder
4 Counterspell
2 Dispel
4 Faerie Miscreant
4 Faerie Seer
2 Harrier Strix
18 Island
4 Moon-Circuit Hacker
4 Ninja of the Deep Hours
4 Of One Mind
3 Snap
1 Snaremaster Sprite
4 Spellstutter Sprite
SIDEBOARD:
4 Annul
1 Bind the Monster
3 Blue Elemental Blast
1 Dispel
3 Hydroblast
2 Steel Sabotage
</t>
  </si>
  <si>
    <t>Alexander Beliaev</t>
  </si>
  <si>
    <t>https://moxfield.com/decks/FQn5RohzC0Sea5M0JfuqpA</t>
  </si>
  <si>
    <t xml:space="preserve">2 Avenging Hunter
1 Crashing Drawbridge
3 Elvish Mystic
13 Forest
4 Fyndhorn Elves
4 Generous Ent
4 Lead the Stampede
3 Llanowar Elves
4 Masked Vandal
4 Nyxborn Hydra
4 Priest of Titania
4 Quirion Ranger
4 Timberwatch Elf
2 Wellwisher
4 Winding Way
SIDEBOARD:
4 Deglamer
2 Nylea's Disciple
2 Relic of Progenitus
1 Spidersilk Armor
2 Viridian Longbow
2 Wellwisher
2 Wrap in Vigor
</t>
  </si>
  <si>
    <t>Fabrizio Scisciolo</t>
  </si>
  <si>
    <t>https://www.moxfield.com/decks/p8rPhL5kAUC_DsXgm4QYPA</t>
  </si>
  <si>
    <t xml:space="preserve">4 Alms of the Vein
3 Bloodfell Caves
3 Bojuka Bog
4 Faithless Looting
4 Fiery Temper
4 Grab the Prize
4 Highway Robbery
4 Jagged Barrens
4 Kitchen Imp
4 Lightning Bolt
8 Mountain
4 Scrapwork Mutt
4 Sneaky Snacker
2 Swamp
4 Vampire's Kiss
SIDEBOARD:
4 Cast into the Fire
4 Extract a Confession
2 Faerie Macabre
2 Last Rites
3 Pyroblast
</t>
  </si>
  <si>
    <t>Bernardo Torres</t>
  </si>
  <si>
    <t>https://www.moxfield.com/decks/eDeoa4hKAUeWlkbaH_WWvw</t>
  </si>
  <si>
    <t xml:space="preserve">2 Azure Fleet Admiral
1 Bountiful Landscape
4 Brainstorm
2 Breath Weapon
4 Counterspell
1 Crimson Fleet Commodore
2 Lightning Bolt
4 Lorien Revealed
1 Lose Focus
2 Murmuring Mystic
1 Perilous Landscape
4 Ponder
2 Preordain
4 Skred
9 Snow-Covered Island
3 Snow-Covered Mountain
3 Spell Pierce
4 Tolarian Terror
3 Torch the Tower
4 Volatile Fjord
SIDEBOARD:
3 Annul
3 Cast into the Fire
4 Hydroblast
4 Pyroblast
1 Red Elemental Blast
</t>
  </si>
  <si>
    <t>Marcio Carvalho</t>
  </si>
  <si>
    <t>https://www.moxfield.com/decks/AxAZZP8LZES0Wuf-MbbhzA</t>
  </si>
  <si>
    <t xml:space="preserve">2 Azure Fleet Admiral
4 Brainstorm
2 Breath Weapon
4 Counterspell
1 Crimson Fleet Commodore
2 Lightning Bolt
4 Lorien Revealed
1 Lose Focus
2 Murmuring Mystic
4 Ponder
2 Preordain
2 Seething Landscape
4 Skred
9 Snow-Covered Island
3 Snow-Covered Mountain
3 Spell Pierce
4 Tolarian Terror
3 Torch the Tower
4 Volatile Fjord
SIDEBOARD:
3 Annul
1 Campfire
3 Cast into the Fire
4 Hydroblast
4 Pyroblast
</t>
  </si>
  <si>
    <t>https://moxfield.com/decks/dB7ZB1Cl102uKa0SHBQ8kw</t>
  </si>
  <si>
    <t xml:space="preserve">4 Balustrade Spy
1 Cauldron Familiar
4 Conjurer's Bauble
1 Crawl from the Cellar
4 Dimir House Guard
2 Dread Return
1 Dregscape Zombie
2 Duress
2 Elven Farsight
3 Forest
2 Gatecreeper Vine
4 Generous Ent
4 Land Grant
2 Lotleth Giant
3 Malevolent Rumble
4 Many Partings
4 Masked Vandal
4 Sagu Wildling
4 Sakura-Tribe Elder
1 Songs of the Damned
2 Swamp
2 Troll of Khazad-dum
SIDEBOARD:
2 Dispel
2 Duress
1 Flaring Pain
1 Island
1 Jack-o'-Lantern
2 Mesmeric Fiend
3 Natural State
1 Rust
1 Swamp
1 Tormod's Crypt
</t>
  </si>
  <si>
    <t>tommaso casini</t>
  </si>
  <si>
    <t>https://moxfield.com/decks/wLhTNCXok0af6WjRUs9bRg</t>
  </si>
  <si>
    <t xml:space="preserve">3 Black Mage's Rod
1 Bojuka Bog
3 Cleansing Wildfire
4 Drossforge Bridge
4 Experimental Synthesizer
3 Fanatical Offering
4 Galvanic Blast
4 Glint Hawk
2 Great Furnace
4 Kor Skyfisher
4 Lembas
3 Lightning Bolt
2 Mountain
2 Plains
2 Prophetic Prism
4 Refurbished Familiar
2 Relic of Progenitus
4 Rustvale Bridge
2 Shattered Landscape
1 Swamp
2 Vault of Whispers
SIDEBOARD:
2 Destroy Evil
4 Duress
2 Krark-Clan Shaman
3 Navigator's Compass
2 Thraben Charm
2 Tithing Blade
</t>
  </si>
  <si>
    <t>Simone Bini</t>
  </si>
  <si>
    <t>https://www.moxfield.com/decks/IE6XnTEc6UWZAS2QFexqxQ</t>
  </si>
  <si>
    <t>https://www.moxfield.com/decks/kbwbcwVBGEaS92MkNMHznA</t>
  </si>
  <si>
    <t xml:space="preserve">3 Black Mage's Rod
3 Blood Fountain
4 Drossforge Bridge
2 Fanatical Offering
4 Galvanic Blast
3 Great Furnace
1 Hunter's Blowgun
4 Ichor Wellspring
3 Krark-Clan Shaman
1 Makeshift Munitions
4 Mistvault Bridge
4 Myr Enforcer
3 Nihil Spellbomb
4 Reckoner's Bargain
4 Refurbished Familiar
2 Seat of the Synod
3 Silverbluff Bridge
1 Swamp
3 Thoughtcast
1 Toxin Analysis
3 Vault of Whispers
SIDEBOARD:
2 Blue Elemental Blast
1 Breath Weapon
2 Extract a Confession
2 Hydroblast
1 Krark-Clan Shaman
2 Pyroblast
3 Red Elemental Blast
2 Unexpected Fangs
</t>
  </si>
  <si>
    <t>https://www.moxfield.com/decks/o-PDlhDskESuAQuy9nuRHg</t>
  </si>
  <si>
    <t xml:space="preserve">4 Chain Lightning
4 Clockwork Percussionist
4 Experimental Synthesizer
2 Fireblast
4 Galvanic Blast
4 Goblin Tomb Raider
4 Great Furnace
4 Kessig Flamebreather
3 Lava Dart
4 Lightning Bolt
14 Mountain
2 Thermo-Alchemist
4 Voldaren Epicure
4 Wrenn's Resolve
SIDEBOARD:
1 Electrickery
2 Pyroblast
2 Red Elemental Blast
3 Relic of Progenitus
3 Searing Blaze
4 Smash to Smithereens
</t>
  </si>
  <si>
    <t>Luca Lancellotti</t>
  </si>
  <si>
    <t>https://www.moxfield.com/decks/KNzVl9tHukqSTXY_B6Jb5Q</t>
  </si>
  <si>
    <t xml:space="preserve">4 Balustrade Spy
1 Bonebind Orator
1 Cauldron Familiar
4 Conjurer's Bauble
1 Crawl from the Cellar
3 Dimir House Guard
1 Dread Return
1 Dregscape Zombie
3 Forest
4 Generous Ent
1 Jack-o'-Lantern
4 Land Grant
2 Lotleth Giant
4 Malevolent Rumble
4 Many Partings
2 Masked Vandal
3 Mesmeric Fiend
1 Mirrorshell Crab
4 Sagu Wildling
4 Sakura-Tribe Elder
2 Songs of the Damned
2 Swamp
4 Troll of Khazad-dum
SIDEBOARD:
4 Exhume
1 Flaring Pain
2 Healer of the Glade
3 Lead the Stampede
1 Mountain
4 Writhing Chrysalis
</t>
  </si>
  <si>
    <t>https://moxfield.com/decks/sdokO6R6rEGwIeVD1t6r6Q</t>
  </si>
  <si>
    <t xml:space="preserve">4 Brainstorm
3 Cast Down
4 Contaminated Aquifer
4 Counterspell
2 Deep Analysis
1 Dispel
3 Gurmag Angler
1 Ice Tunnel
6 Island
4 Lorien Revealed
4 Mental Note
3 Ponder
1 Reckoner's Bargain
4 Seat of the Synod
4 Sneaky Snacker
2 Snuff Out
4 Thought Scour
4 Tolarian Terror
2 Unexpected Fangs
SIDEBOARD:
2 Arms of Hadar
1 Extract a Confession
4 Hydroblast
1 Last Rites
1 Mind Extraction
2 Murmuring Mystic
2 Nihil Spellbomb
1 Thorn of the Black Rose
1 Vampiric Link
</t>
  </si>
  <si>
    <t>https://www.moxfield.com/decks/CIxiZw_LxUiyG2hfAEXW8A</t>
  </si>
  <si>
    <t>https://www.moxfield.com/decks/H1o8Tk_y4E2Ne6Y9Fd8U5Q</t>
  </si>
  <si>
    <t xml:space="preserve">4 Chain Lightning
2 Faithless Looting
4 Fiery Temper
2 Fireblast
4 Grab the Prize
4 Guttersnipe
4 Highway Robbery
4 Kessig Flamebreather
4 Lava Dart
4 Lightning Bolt
18 Mountain
2 Sazacap's Brew
4 Sneaky Snacker
SIDEBOARD:
4 Pyroblast
3 Red Elemental Blast
4 Searing Blaze
4 Smash to Smithereens
</t>
  </si>
  <si>
    <t>Marco Guerriero</t>
  </si>
  <si>
    <t>https://www.moxfield.com/decks/0jB9eVGwFEqb8cqfsMuIbQ</t>
  </si>
  <si>
    <t xml:space="preserve">3 Behold the Multiverse
1 Bojuka Bog
3 Campfire
4 Cast Down
2 Contaminated Aquifer
4 Counterspell
1 Crypt Incursion
2 Darkness
3 Deduce
1 Diabolic Edict
3 Dimir Aqueduct
2 Dismal Backwater
2 Evincar's Justice
3 Innocent Blood
8 Island
4 Lorien Revealed
2 Lose Focus
2 Muddle the Mixture
4 Mystical Teachings
4 Ponder
1 Suffocating Fumes
1 Swamp
SIDEBOARD:
1 Darkness
3 Dispel
4 Hydroblast
3 Murmuring Mystic
1 Rotten Reunion
3 Steel Sabotage
</t>
  </si>
  <si>
    <t>https://www.moxfield.com/decks/hHlOjWJapkK-oLh401Ns6A</t>
  </si>
  <si>
    <t xml:space="preserve">3 Faithless Looting
4 Fiery Temper
3 Fireblast
4 Grab the Prize
3 Guttersnipe
4 Highway Robbery
3 Kessig Flamebreather
4 Lava Dart
4 Lightning Bolt
18 Mountain
2 Pyroblast
4 Sneaky Snacker
1 Thermo-Alchemist
3 Voldaren Epicure
SIDEBOARD:
2 Pyroblast
4 Red Elemental Blast
3 Relic of Progenitus
2 Searing Blaze
</t>
  </si>
  <si>
    <t>Luca Quagliarella</t>
  </si>
  <si>
    <t>https://moxfield.com/decks/7FHewGA3qk6mOfiVnLE9cQ</t>
  </si>
  <si>
    <t xml:space="preserve">3 Blood Fountain
2 Cast Down
4 Drossforge Bridge
2 Fanatical Offering
2 Galvanic Blast
3 Great Furnace
2 Hunter's Blowgun
4 Ichor Wellspring
1 Kenku Artificer
3 Krark-Clan Shaman
1 Makeshift Munitions
4 Mistvault Bridge
4 Myr Enforcer
3 Nihil Spellbomb
4 Reckoner's Bargain
4 Refurbished Familiar
2 Seat of the Synod
3 Silverbluff Bridge
1 Swamp
4 Thoughtcast
1 Toxin Analysis
3 Vault of Whispers
SIDEBOARD:
3 Black Mage's Rod
3 Blue Elemental Blast
3 Duress
4 Red Elemental Blast
2 Unexpected Fangs
</t>
  </si>
  <si>
    <t>Diego Sartorio</t>
  </si>
  <si>
    <t>https://moxfield.com/decks/Crp7iCCdak6T8gZIsa4X-g</t>
  </si>
  <si>
    <t xml:space="preserve">2 Blood Fountain
1 Bojuka Bog
3 Cast Down
4 Cleansing Wildfire
4 Drossforge Bridge
2 Eviscerator's Insight
1 Extract a Confession
4 Fanatical Offering
2 Forest
4 Ichor Wellspring
3 Krark-Clan Shaman
2 Lembas
1 Makeshift Munitions
1 Mountain
2 Nihil Spellbomb
1 Nyxborn Hydra
2 Pulse of Murasa
4 Refurbished Familiar
4 Slagwoods Bridge
3 Swamp
1 Toxin Analysis
3 Twisted Landscape
2 Vault of Whispers
4 Writhing Chrysalis
SIDEBOARD:
2 Breath Weapon
1 Crypt Incursion
4 Duress
1 Last Rites
1 Okiba-Gang Shinobi
3 Pyroblast
3 Weather the Storm
</t>
  </si>
  <si>
    <t>Gerard Puigdomenech</t>
  </si>
  <si>
    <t>https://www.moxfield.com/decks/cS9BxF_pAEihxGQc0AiQ6A</t>
  </si>
  <si>
    <t xml:space="preserve">1 Swamp
1 Makeshift Munitions
1 Candy Trail
1 Cast Down
4 Galvanic Blast
4 Thoughtcast
4 Myr Enforcer
4 Ichor Wellspring
4 Drossforge Bridge
4 Mistvault Bridge
4 Reckoner's Bargain
4 Fanatical Offering
4 Refurbished Familiar
3 Great Furnace
3 Krark-Clan Shaman
3 Silverbluff Bridge
3 Blood Fountain
2 Seat of the Synod
2 Nihil Spellbomb
2 Toxin Analysis
2 Vault of Whispers
SIDEBOARD:
4 Hydroblast
4 Red Elemental Blast
2 Dispel
2 Unexpected Fangs
2 Extract a Confession
1 Breath Weapon
</t>
  </si>
  <si>
    <t>Michele Sighenzi</t>
  </si>
  <si>
    <t>https://www.moxfield.com/decks/VcU3zo_cwEa4OIvbpqvRbA</t>
  </si>
  <si>
    <t xml:space="preserve">4 Barren Moor
1 Blood Celebrant
4 Cabal Ritual
4 Dark Ritual
4 Drannith Healer
4 Drannith Stinger
4 Great Furnace
2 Horror of the Broken Lands
4 Imposing Vantasaur
4 Lotus Petal
4 Monstrous Carabid
4 Reaping the Graves
1 Repository Skaab
4 Rowan's Grim Search
4 Songs of the Damned
4 Street Wraith
4 Vault of Whispers
SIDEBOARD:
4 Chitin Gravestalker
2 Duress
1 Ingot Chewer
3 Red Elemental Blast
2 Siege Smash
1 Swamp
2 Weather the Storm
</t>
  </si>
  <si>
    <t>Cyclestorm</t>
  </si>
  <si>
    <t>https://www.moxfield.com/decks/NsxnS1w-Dk6nFH-LBA4LOw</t>
  </si>
  <si>
    <t>Cesare Nieri</t>
  </si>
  <si>
    <t>https://www.moxfield.com/decks/hKGhJ4gKMUyc0b_PeZ9roQ</t>
  </si>
  <si>
    <t xml:space="preserve">14 Mountain
4 Galvanic Blast
4 Great Furnace
4 Lightning Bolt
4 Chain Lightning
4 Kessig Flamebreather
4 Experimental Synthesizer
4 Goblin Tomb Raider
4 Voldaren Epicure
4 Clockwork Percussionist
2 Thermo-Alchemist
2 Wrenn's Resolve
2 Reckless Impulse
3 Lava Dart
1 Fireblast
SIDEBOARD:
1 Tormod's Crypt
1 End the Festivities
3 Raze
4 Pyroblast
4 Smash to Smithereens
2 Relic of Progenitus
</t>
  </si>
  <si>
    <t>https://www.moxfield.com/decks/8BT5JaAhwUqWdiDruMWi-A</t>
  </si>
  <si>
    <t xml:space="preserve">1 Arms of Hadar
4 Brainstorm
4 Contaminated Aquifer
4 Counterspell
2 Deep Analysis
1 Dispel
2 Gurmag Angler
2 Ice Tunnel
10 Island
4 Lorien Revealed
4 Mental Note
1 Murmuring Mystic
4 Sneaky Snacker
4 Snuff Out
2 Spell Pierce
4 Thought Scour
4 Tolarian Terror
3 Unexpected Fangs
SIDEBOARD:
2 Annul
1 Arms of Hadar
4 Blue Elemental Blast
1 Crypt Incursion
1 Dispel
1 Extract a Confession
2 Hydroblast
2 Nihil Spellbomb
1 Thorn of the Black Rose
</t>
  </si>
  <si>
    <t>Michael Schwendner</t>
  </si>
  <si>
    <t>Andrea Coppari</t>
  </si>
  <si>
    <t>Ashley Bits</t>
  </si>
  <si>
    <t>Giacomo Aulopi</t>
  </si>
  <si>
    <t>Jonathan Tosi</t>
  </si>
  <si>
    <t>Alessandro Ferrando</t>
  </si>
  <si>
    <t>Lucrezia Orsi</t>
  </si>
  <si>
    <t>Maria Rita Golia</t>
  </si>
  <si>
    <t>Mattia Colombo</t>
  </si>
  <si>
    <t>Federico Pozzoni</t>
  </si>
  <si>
    <t>Il Socio Cimitero</t>
  </si>
  <si>
    <t>Andrea Ciccone</t>
  </si>
  <si>
    <t>Bernas Torres</t>
  </si>
  <si>
    <t>Matteo Lucchetta</t>
  </si>
  <si>
    <t>francesco signorini</t>
  </si>
  <si>
    <t>Mancio Mad</t>
  </si>
  <si>
    <t>Tobia Peruzzi</t>
  </si>
  <si>
    <t>Guipuina Natalia Herran</t>
  </si>
  <si>
    <t>Fabio Sossella</t>
  </si>
  <si>
    <t>Iscritto in corso</t>
  </si>
  <si>
    <t>Draw 0-0</t>
  </si>
  <si>
    <t>OPPO 1</t>
  </si>
  <si>
    <t>OPPO 2</t>
  </si>
  <si>
    <t>MATCH UP</t>
  </si>
  <si>
    <t>%CumD1</t>
  </si>
  <si>
    <t>%CumD2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</si>
</sst>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22" x14ac:knownFonts="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  <scheme val="minor"/>
    </font>
    <font>
      <b/>
      <sz val="9"/>
      <color theme="1"/>
      <name val="Arial"/>
      <family val="2"/>
    </font>
    <font>
      <b/>
      <sz val="20"/>
      <color theme="1"/>
      <name val="Arial"/>
      <family val="2"/>
    </font>
    <font>
      <b/>
      <sz val="8"/>
      <color theme="1"/>
      <name val="Arial"/>
      <family val="2"/>
    </font>
    <font>
      <b/>
      <sz val="12"/>
      <color rgb="FF000000"/>
      <name val="Arial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u/>
      <sz val="10"/>
      <color rgb="FF0000FF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9" fontId="9" fillId="0" borderId="0" applyFont="0" applyFill="0" applyBorder="0" applyAlignment="0" applyProtection="0"/>
    <xf numFmtId="0" fontId="7" fillId="0" borderId="0"/>
    <xf numFmtId="0" fontId="10" fillId="0" borderId="0"/>
    <xf numFmtId="9" fontId="10" fillId="0" borderId="0" applyFont="0" applyFill="0" applyBorder="0" applyAlignment="0" applyProtection="0"/>
    <xf numFmtId="0" fontId="6" fillId="0" borderId="0"/>
    <xf numFmtId="0" fontId="5" fillId="0" borderId="0"/>
    <xf numFmtId="0" fontId="12" fillId="0" borderId="0" applyNumberFormat="0" applyFill="0" applyBorder="0" applyAlignment="0" applyProtection="0"/>
    <xf numFmtId="0" fontId="4" fillId="0" borderId="0"/>
    <xf numFmtId="0" fontId="17" fillId="0" borderId="0"/>
    <xf numFmtId="0" fontId="18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62">
    <xf numFmtId="0" fontId="0" fillId="0" borderId="0" xfId="0"/>
    <xf numFmtId="0" fontId="8" fillId="0" borderId="0" xfId="0" applyFont="1"/>
    <xf numFmtId="0" fontId="10" fillId="0" borderId="1" xfId="3" applyBorder="1"/>
    <xf numFmtId="0" fontId="11" fillId="0" borderId="1" xfId="3" applyFont="1" applyBorder="1" applyAlignment="1">
      <alignment horizontal="center" vertical="center" wrapText="1"/>
    </xf>
    <xf numFmtId="0" fontId="10" fillId="0" borderId="0" xfId="3"/>
    <xf numFmtId="9" fontId="0" fillId="0" borderId="1" xfId="4" applyFont="1" applyBorder="1" applyAlignment="1">
      <alignment horizontal="center" vertical="center"/>
    </xf>
    <xf numFmtId="0" fontId="10" fillId="0" borderId="0" xfId="3" applyAlignment="1">
      <alignment horizontal="center" vertical="center"/>
    </xf>
    <xf numFmtId="0" fontId="10" fillId="0" borderId="0" xfId="3" applyAlignment="1">
      <alignment horizontal="center"/>
    </xf>
    <xf numFmtId="0" fontId="6" fillId="0" borderId="0" xfId="5"/>
    <xf numFmtId="0" fontId="6" fillId="0" borderId="0" xfId="5" applyAlignment="1">
      <alignment horizontal="center"/>
    </xf>
    <xf numFmtId="164" fontId="6" fillId="0" borderId="0" xfId="1" applyNumberFormat="1" applyFont="1"/>
    <xf numFmtId="1" fontId="0" fillId="2" borderId="1" xfId="4" applyNumberFormat="1" applyFont="1" applyFill="1" applyBorder="1" applyAlignment="1">
      <alignment horizontal="center" vertical="center"/>
    </xf>
    <xf numFmtId="0" fontId="4" fillId="0" borderId="0" xfId="8"/>
    <xf numFmtId="0" fontId="10" fillId="0" borderId="0" xfId="3" applyAlignment="1">
      <alignment horizontal="center" vertical="center" wrapText="1"/>
    </xf>
    <xf numFmtId="165" fontId="0" fillId="2" borderId="1" xfId="4" applyNumberFormat="1" applyFont="1" applyFill="1" applyBorder="1" applyAlignment="1">
      <alignment horizontal="center" vertical="center"/>
    </xf>
    <xf numFmtId="0" fontId="3" fillId="0" borderId="0" xfId="5" applyFont="1"/>
    <xf numFmtId="9" fontId="0" fillId="2" borderId="1" xfId="1" applyFont="1" applyFill="1" applyBorder="1" applyAlignment="1">
      <alignment horizontal="center" vertical="center"/>
    </xf>
    <xf numFmtId="0" fontId="10" fillId="0" borderId="1" xfId="3" applyBorder="1" applyAlignment="1">
      <alignment horizontal="center"/>
    </xf>
    <xf numFmtId="0" fontId="10" fillId="0" borderId="1" xfId="3" applyBorder="1" applyAlignment="1">
      <alignment horizontal="center" vertical="center"/>
    </xf>
    <xf numFmtId="0" fontId="10" fillId="0" borderId="1" xfId="3" applyBorder="1" applyAlignment="1">
      <alignment horizontal="center" wrapText="1"/>
    </xf>
    <xf numFmtId="1" fontId="0" fillId="2" borderId="1" xfId="1" applyNumberFormat="1" applyFont="1" applyFill="1" applyBorder="1" applyAlignment="1">
      <alignment horizontal="center" vertical="center"/>
    </xf>
    <xf numFmtId="10" fontId="11" fillId="0" borderId="1" xfId="3" applyNumberFormat="1" applyFont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0" fillId="0" borderId="1" xfId="3" applyBorder="1" applyAlignment="1">
      <alignment horizontal="center" vertical="center" wrapText="1"/>
    </xf>
    <xf numFmtId="0" fontId="13" fillId="0" borderId="1" xfId="3" applyFont="1" applyBorder="1" applyAlignment="1">
      <alignment horizontal="center" vertical="center" wrapText="1"/>
    </xf>
    <xf numFmtId="10" fontId="13" fillId="0" borderId="1" xfId="3" applyNumberFormat="1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 wrapText="1"/>
    </xf>
    <xf numFmtId="1" fontId="16" fillId="2" borderId="1" xfId="4" applyNumberFormat="1" applyFont="1" applyFill="1" applyBorder="1" applyAlignment="1">
      <alignment horizontal="center" vertical="center"/>
    </xf>
    <xf numFmtId="1" fontId="16" fillId="2" borderId="1" xfId="1" applyNumberFormat="1" applyFont="1" applyFill="1" applyBorder="1" applyAlignment="1">
      <alignment horizontal="center" vertical="center"/>
    </xf>
    <xf numFmtId="9" fontId="16" fillId="0" borderId="1" xfId="4" applyFont="1" applyBorder="1" applyAlignment="1">
      <alignment horizontal="center" vertical="center"/>
    </xf>
    <xf numFmtId="9" fontId="16" fillId="2" borderId="1" xfId="1" applyFont="1" applyFill="1" applyBorder="1" applyAlignment="1">
      <alignment horizontal="center" vertical="center"/>
    </xf>
    <xf numFmtId="164" fontId="16" fillId="2" borderId="1" xfId="1" applyNumberFormat="1" applyFont="1" applyFill="1" applyBorder="1" applyAlignment="1">
      <alignment horizontal="center" vertical="center"/>
    </xf>
    <xf numFmtId="0" fontId="17" fillId="0" borderId="0" xfId="9"/>
    <xf numFmtId="0" fontId="2" fillId="0" borderId="1" xfId="11" applyBorder="1" applyAlignment="1">
      <alignment horizontal="center"/>
    </xf>
    <xf numFmtId="0" fontId="2" fillId="0" borderId="0" xfId="11"/>
    <xf numFmtId="9" fontId="0" fillId="0" borderId="1" xfId="12" applyFont="1" applyBorder="1" applyAlignment="1">
      <alignment horizontal="center"/>
    </xf>
    <xf numFmtId="164" fontId="0" fillId="0" borderId="1" xfId="12" applyNumberFormat="1" applyFont="1" applyBorder="1" applyAlignment="1">
      <alignment horizontal="center"/>
    </xf>
    <xf numFmtId="0" fontId="2" fillId="0" borderId="0" xfId="11" applyAlignment="1">
      <alignment horizontal="center"/>
    </xf>
    <xf numFmtId="14" fontId="2" fillId="0" borderId="0" xfId="11" applyNumberFormat="1"/>
    <xf numFmtId="0" fontId="2" fillId="0" borderId="0" xfId="8" applyFont="1"/>
    <xf numFmtId="0" fontId="8" fillId="0" borderId="0" xfId="0" applyFont="1" applyAlignment="1">
      <alignment vertical="top"/>
    </xf>
    <xf numFmtId="0" fontId="19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12" fillId="0" borderId="0" xfId="7" applyAlignment="1">
      <alignment vertical="top"/>
    </xf>
    <xf numFmtId="0" fontId="1" fillId="0" borderId="0" xfId="8" applyFont="1"/>
    <xf numFmtId="0" fontId="9" fillId="0" borderId="0" xfId="0" applyFont="1"/>
    <xf numFmtId="0" fontId="20" fillId="0" borderId="1" xfId="9" applyFont="1" applyBorder="1" applyAlignment="1">
      <alignment horizontal="center"/>
    </xf>
    <xf numFmtId="9" fontId="21" fillId="0" borderId="1" xfId="1" applyFont="1" applyBorder="1" applyAlignment="1">
      <alignment horizontal="center" vertical="center"/>
    </xf>
    <xf numFmtId="0" fontId="11" fillId="0" borderId="2" xfId="3" applyFont="1" applyBorder="1" applyAlignment="1">
      <alignment horizontal="center" vertical="center" wrapText="1"/>
    </xf>
    <xf numFmtId="0" fontId="11" fillId="0" borderId="3" xfId="3" applyFont="1" applyBorder="1" applyAlignment="1">
      <alignment horizontal="center" vertical="center" wrapText="1"/>
    </xf>
    <xf numFmtId="0" fontId="11" fillId="0" borderId="4" xfId="3" applyFont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wrapText="1"/>
    </xf>
    <xf numFmtId="0" fontId="10" fillId="0" borderId="1" xfId="3" applyBorder="1" applyAlignment="1">
      <alignment horizontal="center" vertical="center" wrapText="1"/>
    </xf>
    <xf numFmtId="0" fontId="14" fillId="0" borderId="2" xfId="3" applyFont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10" fillId="0" borderId="2" xfId="3" applyBorder="1" applyAlignment="1">
      <alignment horizontal="center" vertical="center" wrapText="1"/>
    </xf>
    <xf numFmtId="0" fontId="10" fillId="0" borderId="3" xfId="3" applyBorder="1" applyAlignment="1">
      <alignment horizontal="center" vertical="center" wrapText="1"/>
    </xf>
    <xf numFmtId="0" fontId="10" fillId="0" borderId="4" xfId="3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 wrapText="1"/>
    </xf>
  </cellXfs>
  <cellStyles count="13">
    <cellStyle name="Hyperlink 2" xfId="7" xr:uid="{C2693B75-A879-4991-9FE6-B844C862070F}"/>
    <cellStyle name="Hyperlink 2 2" xfId="10" xr:uid="{6E9EC015-2F66-4F73-9EEC-EE1ED45DFA93}"/>
    <cellStyle name="Normal" xfId="0" builtinId="0"/>
    <cellStyle name="Normal 2" xfId="2" xr:uid="{0043B6AB-3593-44B7-9BC4-134CD6BAD19A}"/>
    <cellStyle name="Normal 2 2" xfId="5" xr:uid="{E626C4CF-5F2A-4AD6-9FBF-A16A732E9776}"/>
    <cellStyle name="Normal 3" xfId="3" xr:uid="{3D16573A-F5F0-452C-ABBE-8FEB3C34482F}"/>
    <cellStyle name="Normal 3 2" xfId="9" xr:uid="{B4D6FAB5-AD88-4169-AACB-DAB977F9F496}"/>
    <cellStyle name="Normal 4" xfId="6" xr:uid="{14CDD161-0FA3-4089-B243-C4377BF8DEF5}"/>
    <cellStyle name="Normal 5" xfId="8" xr:uid="{25CE7DF1-07A0-4FC1-9905-F290E1270AF6}"/>
    <cellStyle name="Normal 6" xfId="11" xr:uid="{36FBBC50-B045-4E84-A0C9-D031381489EC}"/>
    <cellStyle name="Percent" xfId="1" builtinId="5"/>
    <cellStyle name="Percent 2" xfId="4" xr:uid="{29035CAE-2440-412E-B4C4-B5B55D858A59}"/>
    <cellStyle name="Percent 3" xfId="12" xr:uid="{DD11A6FB-CF19-42F9-8B67-15848780651B}"/>
  </cellStyles>
  <dxfs count="0"/>
  <tableStyles count="0" defaultTableStyle="TableStyleMedium2" defaultPivotStyle="PivotStyleLight16"/>
  <colors>
    <mruColors>
      <color rgb="FFF8696B"/>
      <color rgb="FF63BE7B"/>
      <color rgb="FFFFFFCC"/>
      <color rgb="FFCC00CC"/>
      <color rgb="FF00CC00"/>
      <color rgb="FF000000"/>
      <color rgb="FFF2F2F2"/>
      <color rgb="FF99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WININTURNS!$U$1</c:f>
          <c:strCache>
            <c:ptCount val="1"/>
            <c:pt idx="0">
              <c:v>Jund Wildfire Progression in Paupergeddon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v>WR_Round</c:v>
          </c:tx>
          <c:spPr>
            <a:ln w="28575">
              <a:solidFill>
                <a:srgbClr val="FF0000"/>
              </a:solidFill>
              <a:prstDash val="sysDash"/>
            </a:ln>
          </c:spPr>
          <c:marker>
            <c:symbol val="none"/>
          </c:marker>
          <c:xVal>
            <c:numRef>
              <c:f>WININTURNS!$A$3:$A$15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WININTURNS!$M$3:$M$15</c:f>
              <c:numCache>
                <c:formatCode>0%</c:formatCode>
                <c:ptCount val="13"/>
                <c:pt idx="0">
                  <c:v>0.47692307692307695</c:v>
                </c:pt>
                <c:pt idx="1">
                  <c:v>0.49645390070921985</c:v>
                </c:pt>
                <c:pt idx="2">
                  <c:v>0.50359712230215825</c:v>
                </c:pt>
                <c:pt idx="3">
                  <c:v>0.51127819548872178</c:v>
                </c:pt>
                <c:pt idx="4">
                  <c:v>0.47499999999999998</c:v>
                </c:pt>
                <c:pt idx="5">
                  <c:v>0.41346153846153844</c:v>
                </c:pt>
                <c:pt idx="6">
                  <c:v>0.48684210526315791</c:v>
                </c:pt>
                <c:pt idx="7">
                  <c:v>0.49056603773584906</c:v>
                </c:pt>
                <c:pt idx="8">
                  <c:v>0.31578947368421051</c:v>
                </c:pt>
                <c:pt idx="9">
                  <c:v>0.58333333333333337</c:v>
                </c:pt>
                <c:pt idx="10">
                  <c:v>0.58823529411764708</c:v>
                </c:pt>
                <c:pt idx="11">
                  <c:v>0.66666666666666663</c:v>
                </c:pt>
                <c:pt idx="12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4A7-4075-8A56-A697DD73BB7B}"/>
            </c:ext>
          </c:extLst>
        </c:ser>
        <c:ser>
          <c:idx val="1"/>
          <c:order val="1"/>
          <c:tx>
            <c:v>WR_Round_W/O Draws</c:v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WININTURNS!$A$3:$A$15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WININTURNS!$N$3:$N$15</c:f>
              <c:numCache>
                <c:formatCode>0%</c:formatCode>
                <c:ptCount val="13"/>
                <c:pt idx="0">
                  <c:v>0.5535714285714286</c:v>
                </c:pt>
                <c:pt idx="1">
                  <c:v>0.53030303030303028</c:v>
                </c:pt>
                <c:pt idx="2">
                  <c:v>0.53435114503816794</c:v>
                </c:pt>
                <c:pt idx="3">
                  <c:v>0.53968253968253965</c:v>
                </c:pt>
                <c:pt idx="4">
                  <c:v>0.49137931034482757</c:v>
                </c:pt>
                <c:pt idx="5">
                  <c:v>0.45744680851063829</c:v>
                </c:pt>
                <c:pt idx="6">
                  <c:v>0.50684931506849318</c:v>
                </c:pt>
                <c:pt idx="7">
                  <c:v>0.50980392156862742</c:v>
                </c:pt>
                <c:pt idx="8">
                  <c:v>0.33333333333333331</c:v>
                </c:pt>
                <c:pt idx="9">
                  <c:v>0.63636363636363635</c:v>
                </c:pt>
                <c:pt idx="10">
                  <c:v>0.66666666666666663</c:v>
                </c:pt>
                <c:pt idx="11">
                  <c:v>0.76923076923076927</c:v>
                </c:pt>
                <c:pt idx="12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4A7-4075-8A56-A697DD73BB7B}"/>
            </c:ext>
          </c:extLst>
        </c:ser>
        <c:ser>
          <c:idx val="0"/>
          <c:order val="2"/>
          <c:tx>
            <c:v>WR_Cumulated_W/O Draws</c:v>
          </c:tx>
          <c:spPr>
            <a:ln w="28575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WININTURNS_C!$A$3:$A$15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WININTURNS_C!$M$3:$M$15</c:f>
              <c:numCache>
                <c:formatCode>0%</c:formatCode>
                <c:ptCount val="13"/>
                <c:pt idx="0">
                  <c:v>0.47692307692307695</c:v>
                </c:pt>
                <c:pt idx="1">
                  <c:v>0.4870848708487085</c:v>
                </c:pt>
                <c:pt idx="2">
                  <c:v>0.49268292682926829</c:v>
                </c:pt>
                <c:pt idx="3">
                  <c:v>0.49723756906077349</c:v>
                </c:pt>
                <c:pt idx="4">
                  <c:v>0.49321266968325794</c:v>
                </c:pt>
                <c:pt idx="5">
                  <c:v>0.48239895697522817</c:v>
                </c:pt>
                <c:pt idx="6">
                  <c:v>0.48279952550415184</c:v>
                </c:pt>
                <c:pt idx="7">
                  <c:v>0.48325892857142855</c:v>
                </c:pt>
                <c:pt idx="8">
                  <c:v>0.47978142076502733</c:v>
                </c:pt>
                <c:pt idx="9">
                  <c:v>0.48112189859762677</c:v>
                </c:pt>
                <c:pt idx="10">
                  <c:v>0.48305084745762711</c:v>
                </c:pt>
                <c:pt idx="11">
                  <c:v>0.48592283628779981</c:v>
                </c:pt>
                <c:pt idx="12">
                  <c:v>0.48710010319917441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C7-443A-A7B7-6503B94F5548}"/>
            </c:ext>
          </c:extLst>
        </c:ser>
        <c:ser>
          <c:idx val="3"/>
          <c:order val="3"/>
          <c:tx>
            <c:v>Meta%</c:v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WININTURNS!$A$3:$A$15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WININTURNS!$S$3:$S$15</c:f>
              <c:numCache>
                <c:formatCode>0%</c:formatCode>
                <c:ptCount val="13"/>
                <c:pt idx="0">
                  <c:v>0.1483739837398374</c:v>
                </c:pt>
                <c:pt idx="1">
                  <c:v>0.15363128491620112</c:v>
                </c:pt>
                <c:pt idx="2">
                  <c:v>0.15262172284644196</c:v>
                </c:pt>
                <c:pt idx="3">
                  <c:v>0.15377176015473887</c:v>
                </c:pt>
                <c:pt idx="4">
                  <c:v>0.15317286652078774</c:v>
                </c:pt>
                <c:pt idx="5">
                  <c:v>0.14948453608247422</c:v>
                </c:pt>
                <c:pt idx="6">
                  <c:v>0.14331210191082802</c:v>
                </c:pt>
                <c:pt idx="7">
                  <c:v>0.13690476190476192</c:v>
                </c:pt>
                <c:pt idx="8">
                  <c:v>0.13013698630136986</c:v>
                </c:pt>
                <c:pt idx="9">
                  <c:v>0.12328767123287671</c:v>
                </c:pt>
                <c:pt idx="10">
                  <c:v>0.13194444444444445</c:v>
                </c:pt>
                <c:pt idx="11">
                  <c:v>0.12318840579710146</c:v>
                </c:pt>
                <c:pt idx="12">
                  <c:v>0.125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4A7-4075-8A56-A697DD73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0672208"/>
        <c:axId val="1060676888"/>
      </c:scatterChart>
      <c:valAx>
        <c:axId val="1060672208"/>
        <c:scaling>
          <c:orientation val="minMax"/>
          <c:max val="13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Rounds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0676888"/>
        <c:crosses val="autoZero"/>
        <c:crossBetween val="midCat"/>
        <c:majorUnit val="1"/>
      </c:valAx>
      <c:valAx>
        <c:axId val="1060676888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Win Rate</a:t>
                </a: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0672208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WININTURNS!$U$2</c:f>
          <c:strCache>
            <c:ptCount val="1"/>
            <c:pt idx="0">
              <c:v>Jund Wildfire vs Jund Glee Progression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strRef>
              <c:f>WININTURNS!$A$1</c:f>
              <c:strCache>
                <c:ptCount val="1"/>
                <c:pt idx="0">
                  <c:v>Jund Wildfire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WININTURNS!$A$3:$A$15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WININTURNS!$N$3:$N$15</c:f>
              <c:numCache>
                <c:formatCode>0%</c:formatCode>
                <c:ptCount val="13"/>
                <c:pt idx="0">
                  <c:v>0.5535714285714286</c:v>
                </c:pt>
                <c:pt idx="1">
                  <c:v>0.53030303030303028</c:v>
                </c:pt>
                <c:pt idx="2">
                  <c:v>0.53435114503816794</c:v>
                </c:pt>
                <c:pt idx="3">
                  <c:v>0.53968253968253965</c:v>
                </c:pt>
                <c:pt idx="4">
                  <c:v>0.49137931034482757</c:v>
                </c:pt>
                <c:pt idx="5">
                  <c:v>0.45744680851063829</c:v>
                </c:pt>
                <c:pt idx="6">
                  <c:v>0.50684931506849318</c:v>
                </c:pt>
                <c:pt idx="7">
                  <c:v>0.50980392156862742</c:v>
                </c:pt>
                <c:pt idx="8">
                  <c:v>0.33333333333333331</c:v>
                </c:pt>
                <c:pt idx="9">
                  <c:v>0.63636363636363635</c:v>
                </c:pt>
                <c:pt idx="10">
                  <c:v>0.66666666666666663</c:v>
                </c:pt>
                <c:pt idx="11">
                  <c:v>0.76923076923076927</c:v>
                </c:pt>
                <c:pt idx="12">
                  <c:v>0.6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DB1-4018-A046-5978D0551B53}"/>
            </c:ext>
          </c:extLst>
        </c:ser>
        <c:ser>
          <c:idx val="0"/>
          <c:order val="1"/>
          <c:tx>
            <c:strRef>
              <c:f>WININTURNS!$AC$1</c:f>
              <c:strCache>
                <c:ptCount val="1"/>
                <c:pt idx="0">
                  <c:v>Jund Glee</c:v>
                </c:pt>
              </c:strCache>
            </c:strRef>
          </c:tx>
          <c:spPr>
            <a:ln w="28575">
              <a:solidFill>
                <a:srgbClr val="002060"/>
              </a:solidFill>
            </a:ln>
          </c:spPr>
          <c:marker>
            <c:symbol val="none"/>
          </c:marker>
          <c:xVal>
            <c:numRef>
              <c:f>WININTURNS_VS!$A$3:$A$15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WININTURNS_VS!$N$3:$N$15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DB1-4018-A046-5978D0551B53}"/>
            </c:ext>
          </c:extLst>
        </c:ser>
        <c:ser>
          <c:idx val="2"/>
          <c:order val="2"/>
          <c:tx>
            <c:strRef>
              <c:f>WININTURNS!$AC$3</c:f>
              <c:strCache>
                <c:ptCount val="1"/>
                <c:pt idx="0">
                  <c:v>Jund Wildfire_Cum</c:v>
                </c:pt>
              </c:strCache>
            </c:strRef>
          </c:tx>
          <c:spPr>
            <a:ln w="28575">
              <a:solidFill>
                <a:srgbClr val="FF0000"/>
              </a:solidFill>
              <a:prstDash val="sysDot"/>
            </a:ln>
          </c:spPr>
          <c:marker>
            <c:symbol val="none"/>
          </c:marker>
          <c:xVal>
            <c:numRef>
              <c:f>WININTURNS_C!$A$3:$A$15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WININTURNS_C!$N$3:$N$15</c:f>
              <c:numCache>
                <c:formatCode>0%</c:formatCode>
                <c:ptCount val="13"/>
                <c:pt idx="0">
                  <c:v>0.5535714285714286</c:v>
                </c:pt>
                <c:pt idx="1">
                  <c:v>0.54098360655737709</c:v>
                </c:pt>
                <c:pt idx="2">
                  <c:v>0.50248756218905477</c:v>
                </c:pt>
                <c:pt idx="3">
                  <c:v>0.51136363636363635</c:v>
                </c:pt>
                <c:pt idx="4">
                  <c:v>0.49620637329286799</c:v>
                </c:pt>
                <c:pt idx="5">
                  <c:v>0.49136786188579018</c:v>
                </c:pt>
                <c:pt idx="6">
                  <c:v>0.48452380952380952</c:v>
                </c:pt>
                <c:pt idx="7">
                  <c:v>0.48597081930415265</c:v>
                </c:pt>
                <c:pt idx="8">
                  <c:v>0.4803063457330416</c:v>
                </c:pt>
                <c:pt idx="9">
                  <c:v>0.48216216216216218</c:v>
                </c:pt>
                <c:pt idx="10">
                  <c:v>0.48407643312101911</c:v>
                </c:pt>
                <c:pt idx="11">
                  <c:v>0.48795811518324606</c:v>
                </c:pt>
                <c:pt idx="12">
                  <c:v>0.48710010319917441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245-4815-8DCD-4AEC8FDDAAD7}"/>
            </c:ext>
          </c:extLst>
        </c:ser>
        <c:ser>
          <c:idx val="3"/>
          <c:order val="3"/>
          <c:tx>
            <c:strRef>
              <c:f>WININTURNS!$AC$2</c:f>
              <c:strCache>
                <c:ptCount val="1"/>
                <c:pt idx="0">
                  <c:v>Jund Glee_Cum</c:v>
                </c:pt>
              </c:strCache>
            </c:strRef>
          </c:tx>
          <c:spPr>
            <a:ln w="28575">
              <a:solidFill>
                <a:srgbClr val="002060"/>
              </a:solidFill>
              <a:prstDash val="sysDot"/>
            </a:ln>
          </c:spPr>
          <c:marker>
            <c:symbol val="none"/>
          </c:marker>
          <c:xVal>
            <c:numRef>
              <c:f>WININTURNS_C2!$A$3:$A$15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WININTURNS_C2!$N$3:$N$15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245-4815-8DCD-4AEC8FDDA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0672208"/>
        <c:axId val="1060676888"/>
      </c:scatterChart>
      <c:valAx>
        <c:axId val="1060672208"/>
        <c:scaling>
          <c:orientation val="minMax"/>
          <c:max val="13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Rounds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0676888"/>
        <c:crosses val="autoZero"/>
        <c:crossBetween val="midCat"/>
        <c:majorUnit val="1"/>
      </c:valAx>
      <c:valAx>
        <c:axId val="1060676888"/>
        <c:scaling>
          <c:orientation val="minMax"/>
          <c:max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Win Rate</a:t>
                </a: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0672208"/>
        <c:crosses val="autoZero"/>
        <c:crossBetween val="midCat"/>
      </c:valAx>
    </c:plotArea>
    <c:legend>
      <c:legendPos val="t"/>
      <c:overlay val="0"/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500197</xdr:colOff>
      <xdr:row>3</xdr:row>
      <xdr:rowOff>61237</xdr:rowOff>
    </xdr:from>
    <xdr:to>
      <xdr:col>34</xdr:col>
      <xdr:colOff>80676</xdr:colOff>
      <xdr:row>10</xdr:row>
      <xdr:rowOff>578610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EC6D8D-E425-D0CD-D747-FBEA1FC373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257433</xdr:colOff>
      <xdr:row>3</xdr:row>
      <xdr:rowOff>17162</xdr:rowOff>
    </xdr:from>
    <xdr:to>
      <xdr:col>50</xdr:col>
      <xdr:colOff>419205</xdr:colOff>
      <xdr:row>10</xdr:row>
      <xdr:rowOff>534535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4B0BB20-B08E-AFEE-5AB2-6F9DAB10650F}"/>
            </a:ext>
          </a:extLst>
        </xdr:cNvPr>
        <xdr:cNvGrpSpPr/>
      </xdr:nvGrpSpPr>
      <xdr:grpSpPr>
        <a:xfrm>
          <a:off x="22742783" y="2150762"/>
          <a:ext cx="10728172" cy="5406873"/>
          <a:chOff x="22613812" y="2163024"/>
          <a:chExt cx="10672117" cy="5422201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24C1D725-3320-4FDE-9EE7-0C2B3E4441F4}"/>
              </a:ext>
            </a:extLst>
          </xdr:cNvPr>
          <xdr:cNvGraphicFramePr>
            <a:graphicFrameLocks/>
          </xdr:cNvGraphicFramePr>
        </xdr:nvGraphicFramePr>
        <xdr:xfrm>
          <a:off x="22613812" y="2163024"/>
          <a:ext cx="10672117" cy="54222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 xmlns:a14="http://schemas.microsoft.com/office/drawing/2010/main">
        <mc:Choice Requires="a14">
          <xdr:pic>
            <xdr:nvPicPr>
              <xdr:cNvPr id="5" name="Picture 4">
                <a:extLst>
                  <a:ext uri="{FF2B5EF4-FFF2-40B4-BE49-F238E27FC236}">
                    <a16:creationId xmlns:a16="http://schemas.microsoft.com/office/drawing/2014/main" id="{1EED3209-95C3-BB1D-5882-D77000F89D28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$AH$1:$AJ$1" spid="_x0000_s1205"/>
                  </a:ext>
                </a:extLst>
              </xdr:cNvPicPr>
            </xdr:nvPicPr>
            <xdr:blipFill>
              <a:blip xmlns:r="http://schemas.openxmlformats.org/officeDocument/2006/relationships" r:embed="rId3"/>
              <a:srcRect/>
              <a:stretch>
                <a:fillRect/>
              </a:stretch>
            </xdr:blipFill>
            <xdr:spPr bwMode="auto">
              <a:xfrm>
                <a:off x="30989928" y="6096523"/>
                <a:ext cx="1977039" cy="726090"/>
              </a:xfrm>
              <a:prstGeom prst="rect">
                <a:avLst/>
              </a:prstGeom>
              <a:solidFill>
                <a:schemeClr val="bg1"/>
              </a:solidFill>
              <a:ln>
                <a:solidFill>
                  <a:schemeClr val="tx1"/>
                </a:solidFill>
              </a:ln>
            </xdr:spPr>
          </xdr:pic>
        </mc:Choice>
        <mc:Fallback xmlns=""/>
      </mc:AlternateContent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moxfield.com/decks/pWILN94_bEisGr2Q1Y3SgQ" TargetMode="External"/><Relationship Id="rId671" Type="http://schemas.openxmlformats.org/officeDocument/2006/relationships/hyperlink" Target="https://www.moxfield.com/decks/osjQVN-H-0yq1b_5CpvmBA" TargetMode="External"/><Relationship Id="rId769" Type="http://schemas.openxmlformats.org/officeDocument/2006/relationships/hyperlink" Target="https://www.moxfield.com/decks/bw5QeH-NhkuksU8aYs_uxQ" TargetMode="External"/><Relationship Id="rId976" Type="http://schemas.openxmlformats.org/officeDocument/2006/relationships/hyperlink" Target="https://www.moxfield.com/decks/ky7ZBc_8MkGESXkIB1RN-Q" TargetMode="External"/><Relationship Id="rId21" Type="http://schemas.openxmlformats.org/officeDocument/2006/relationships/hyperlink" Target="https://www.moxfield.com/decks/YrHs_NSyVUmZehj3MDqvNQ" TargetMode="External"/><Relationship Id="rId324" Type="http://schemas.openxmlformats.org/officeDocument/2006/relationships/hyperlink" Target="https://moxfield.com/decks/07U0TEviS0isECBcJQ7xtg" TargetMode="External"/><Relationship Id="rId531" Type="http://schemas.openxmlformats.org/officeDocument/2006/relationships/hyperlink" Target="https://www.moxfield.com/decks/lDZMfuvowki0miK06aUDuw" TargetMode="External"/><Relationship Id="rId629" Type="http://schemas.openxmlformats.org/officeDocument/2006/relationships/hyperlink" Target="https://www.moxfield.com/decks/Pmw8ggw-tEiC_0a-otMUew" TargetMode="External"/><Relationship Id="rId170" Type="http://schemas.openxmlformats.org/officeDocument/2006/relationships/hyperlink" Target="https://www.moxfield.com/decks/XTgDS0S9KEi3srVDFJTb6w" TargetMode="External"/><Relationship Id="rId836" Type="http://schemas.openxmlformats.org/officeDocument/2006/relationships/hyperlink" Target="https://www.moxfield.com/decks/xcyvRepSBU6eVW0EAjffEA" TargetMode="External"/><Relationship Id="rId1021" Type="http://schemas.openxmlformats.org/officeDocument/2006/relationships/hyperlink" Target="https://www.moxfield.com/decks/KoNXjDEUzEGYDPy3pgusng" TargetMode="External"/><Relationship Id="rId268" Type="http://schemas.openxmlformats.org/officeDocument/2006/relationships/hyperlink" Target="https://www.moxfield.com/decks/26tlzqBDTkWR8pDv8jRiNg" TargetMode="External"/><Relationship Id="rId475" Type="http://schemas.openxmlformats.org/officeDocument/2006/relationships/hyperlink" Target="https://moxfield.com/decks/Toe7ide2W0CxDLWSPncOQw" TargetMode="External"/><Relationship Id="rId682" Type="http://schemas.openxmlformats.org/officeDocument/2006/relationships/hyperlink" Target="https://www.moxfield.com/decks/Uq47iQ3ypEWFHuzn7mX5EQ" TargetMode="External"/><Relationship Id="rId903" Type="http://schemas.openxmlformats.org/officeDocument/2006/relationships/hyperlink" Target="https://www.moxfield.com/decks/gboIoskPJ0CkT6dLMb0ixg" TargetMode="External"/><Relationship Id="rId32" Type="http://schemas.openxmlformats.org/officeDocument/2006/relationships/hyperlink" Target="https://moxfield.com/decks/vGi5ieb0CE-Rg8HWpLaFaQ" TargetMode="External"/><Relationship Id="rId128" Type="http://schemas.openxmlformats.org/officeDocument/2006/relationships/hyperlink" Target="https://moxfield.com/decks/XlKlWnUgP06mYBheBbkMfA" TargetMode="External"/><Relationship Id="rId335" Type="http://schemas.openxmlformats.org/officeDocument/2006/relationships/hyperlink" Target="https://moxfield.com/decks/nALYmUgDRUqYB3kBEkd03g" TargetMode="External"/><Relationship Id="rId542" Type="http://schemas.openxmlformats.org/officeDocument/2006/relationships/hyperlink" Target="https://www.moxfield.com/decks/v5d5Mmjd9kKCgrQa1-6a5A" TargetMode="External"/><Relationship Id="rId987" Type="http://schemas.openxmlformats.org/officeDocument/2006/relationships/hyperlink" Target="https://moxfield.com/decks/wYnehvf-rUSPTUb6Fx0k2A" TargetMode="External"/><Relationship Id="rId181" Type="http://schemas.openxmlformats.org/officeDocument/2006/relationships/hyperlink" Target="https://www.moxfield.com/decks/tdlguHDtt0SvfQ5ziWkZIg" TargetMode="External"/><Relationship Id="rId402" Type="http://schemas.openxmlformats.org/officeDocument/2006/relationships/hyperlink" Target="https://moxfield.com/decks/upvT3hTMCE-RugcPbQjGZg" TargetMode="External"/><Relationship Id="rId847" Type="http://schemas.openxmlformats.org/officeDocument/2006/relationships/hyperlink" Target="https://moxfield.com/decks/y71o8q82AU-2Fp5PmcouFQ" TargetMode="External"/><Relationship Id="rId1032" Type="http://schemas.openxmlformats.org/officeDocument/2006/relationships/hyperlink" Target="https://moxfield.com/decks/f-qIktV3fEa5TgUcgIW6Uw" TargetMode="External"/><Relationship Id="rId279" Type="http://schemas.openxmlformats.org/officeDocument/2006/relationships/hyperlink" Target="https://www.moxfield.com/decks/tJjwOM3ri0yPJ5jHtGjYAg" TargetMode="External"/><Relationship Id="rId486" Type="http://schemas.openxmlformats.org/officeDocument/2006/relationships/hyperlink" Target="https://www.moxfield.com/decks/eleHXcSFaEqBi87ouUxLEw" TargetMode="External"/><Relationship Id="rId693" Type="http://schemas.openxmlformats.org/officeDocument/2006/relationships/hyperlink" Target="https://www.moxfield.com/decks/pDfnkOSs40On8DS9ZWfzig" TargetMode="External"/><Relationship Id="rId707" Type="http://schemas.openxmlformats.org/officeDocument/2006/relationships/hyperlink" Target="https://www.moxfield.com/decks/QUevtiu-KEiKQwfT2LImoQ" TargetMode="External"/><Relationship Id="rId914" Type="http://schemas.openxmlformats.org/officeDocument/2006/relationships/hyperlink" Target="https://moxfield.com/decks/49Wsu0Nh50-9NdAmUHrscw" TargetMode="External"/><Relationship Id="rId43" Type="http://schemas.openxmlformats.org/officeDocument/2006/relationships/hyperlink" Target="https://www.moxfield.com/decks/CQECI6RXqkqmfx6i-nFJUQ" TargetMode="External"/><Relationship Id="rId139" Type="http://schemas.openxmlformats.org/officeDocument/2006/relationships/hyperlink" Target="https://www.moxfield.com/decks/LTmLzPXxq0e0R_sVcpM3og" TargetMode="External"/><Relationship Id="rId346" Type="http://schemas.openxmlformats.org/officeDocument/2006/relationships/hyperlink" Target="https://moxfield.com/decks/D1PRdRAHLU25jBWm3idUuQ" TargetMode="External"/><Relationship Id="rId553" Type="http://schemas.openxmlformats.org/officeDocument/2006/relationships/hyperlink" Target="https://www.moxfield.com/decks/HAOf9RuWeEqV0pwIDkiXdw" TargetMode="External"/><Relationship Id="rId760" Type="http://schemas.openxmlformats.org/officeDocument/2006/relationships/hyperlink" Target="https://www.moxfield.com/decks/k3vVIKoFF0GMZZk5afmm2Q" TargetMode="External"/><Relationship Id="rId998" Type="http://schemas.openxmlformats.org/officeDocument/2006/relationships/hyperlink" Target="https://www.moxfield.com/decks/0QWYzt583UyaOy-6knraww" TargetMode="External"/><Relationship Id="rId192" Type="http://schemas.openxmlformats.org/officeDocument/2006/relationships/hyperlink" Target="https://www.moxfield.com/decks/8c0-mfwX7k6lMF-B-oucpQ" TargetMode="External"/><Relationship Id="rId206" Type="http://schemas.openxmlformats.org/officeDocument/2006/relationships/hyperlink" Target="https://www.moxfield.com/decks/QMIIzvBOjEucH1C7PKNZXA" TargetMode="External"/><Relationship Id="rId413" Type="http://schemas.openxmlformats.org/officeDocument/2006/relationships/hyperlink" Target="https://moxfield.com/decks/voacAar_eUGqnV8RMh8nlA" TargetMode="External"/><Relationship Id="rId858" Type="http://schemas.openxmlformats.org/officeDocument/2006/relationships/hyperlink" Target="https://www.moxfield.com/decks/nWjPGwO-EkqTB-rt2pHyXw" TargetMode="External"/><Relationship Id="rId1043" Type="http://schemas.openxmlformats.org/officeDocument/2006/relationships/hyperlink" Target="https://www.moxfield.com/decks/0cY5akiHtUePVAQA87d-Ww" TargetMode="External"/><Relationship Id="rId497" Type="http://schemas.openxmlformats.org/officeDocument/2006/relationships/hyperlink" Target="https://www.moxfield.com/decks/ox11cP2zV0iKCO5KOX4ghw" TargetMode="External"/><Relationship Id="rId620" Type="http://schemas.openxmlformats.org/officeDocument/2006/relationships/hyperlink" Target="https://www.moxfield.com/decks/0WFyTsBzfUaaGnDtxoF4sg" TargetMode="External"/><Relationship Id="rId718" Type="http://schemas.openxmlformats.org/officeDocument/2006/relationships/hyperlink" Target="https://moxfield.com/decks/U-_UOR-nIEKEgA53CRG0nA" TargetMode="External"/><Relationship Id="rId925" Type="http://schemas.openxmlformats.org/officeDocument/2006/relationships/hyperlink" Target="https://www.moxfield.com/decks/edABEnlSBkGU02RU1KBXMQ" TargetMode="External"/><Relationship Id="rId357" Type="http://schemas.openxmlformats.org/officeDocument/2006/relationships/hyperlink" Target="https://www.moxfield.com/decks/buS09W4_60quB9zRKObcYg" TargetMode="External"/><Relationship Id="rId54" Type="http://schemas.openxmlformats.org/officeDocument/2006/relationships/hyperlink" Target="https://www.moxfield.com/decks/1j_aYiVMSk-Zmiq5lCjU9g" TargetMode="External"/><Relationship Id="rId217" Type="http://schemas.openxmlformats.org/officeDocument/2006/relationships/hyperlink" Target="https://www.moxfield.com/decks/onptfSpBz0OJHjdxxDcKYg" TargetMode="External"/><Relationship Id="rId564" Type="http://schemas.openxmlformats.org/officeDocument/2006/relationships/hyperlink" Target="https://www.moxfield.com/decks/2QoegdjUgkKzh_g3n83u_w" TargetMode="External"/><Relationship Id="rId771" Type="http://schemas.openxmlformats.org/officeDocument/2006/relationships/hyperlink" Target="https://www.moxfield.com/decks/GhGRVoVI1E61zQ6F9gLP9g" TargetMode="External"/><Relationship Id="rId869" Type="http://schemas.openxmlformats.org/officeDocument/2006/relationships/hyperlink" Target="https://www.moxfield.com/decks/s7st2teRIk6DZRN4kFH_7Q" TargetMode="External"/><Relationship Id="rId424" Type="http://schemas.openxmlformats.org/officeDocument/2006/relationships/hyperlink" Target="https://www.moxfield.com/decks/wJad29NQN0KC40IcXM0Gvw" TargetMode="External"/><Relationship Id="rId631" Type="http://schemas.openxmlformats.org/officeDocument/2006/relationships/hyperlink" Target="https://www.moxfield.com/decks/YdJ_YtCqTkOFK7HT2WxHpg" TargetMode="External"/><Relationship Id="rId729" Type="http://schemas.openxmlformats.org/officeDocument/2006/relationships/hyperlink" Target="https://www.moxfield.com/decks/oQO52L4gW0yLGOz8J_n-Xg" TargetMode="External"/><Relationship Id="rId1054" Type="http://schemas.openxmlformats.org/officeDocument/2006/relationships/hyperlink" Target="https://www.moxfield.com/decks/IE6XnTEc6UWZAS2QFexqxQ" TargetMode="External"/><Relationship Id="rId270" Type="http://schemas.openxmlformats.org/officeDocument/2006/relationships/hyperlink" Target="https://www.moxfield.com/decks/iQCdFnU78ECSk38HjdruWQ" TargetMode="External"/><Relationship Id="rId936" Type="http://schemas.openxmlformats.org/officeDocument/2006/relationships/hyperlink" Target="https://www.moxfield.com/decks/tdCjuATUwkuzKvP_LFQ2DA" TargetMode="External"/><Relationship Id="rId65" Type="http://schemas.openxmlformats.org/officeDocument/2006/relationships/hyperlink" Target="https://www.moxfield.com/decks/xM_skm9CH0-LUvsxpXGQiA" TargetMode="External"/><Relationship Id="rId130" Type="http://schemas.openxmlformats.org/officeDocument/2006/relationships/hyperlink" Target="https://www.moxfield.com/decks/vT0Np5oNsUSf7McOYrF_5g" TargetMode="External"/><Relationship Id="rId368" Type="http://schemas.openxmlformats.org/officeDocument/2006/relationships/hyperlink" Target="https://www.moxfield.com/decks/OulA8EcBz0KbzqYHHd1IWA" TargetMode="External"/><Relationship Id="rId575" Type="http://schemas.openxmlformats.org/officeDocument/2006/relationships/hyperlink" Target="https://www.moxfield.com/decks/syvcE-oSMkmgYmSzn3yZyQ" TargetMode="External"/><Relationship Id="rId782" Type="http://schemas.openxmlformats.org/officeDocument/2006/relationships/hyperlink" Target="https://moxfield.com/decks/jQRYwnMlcUywJvPfo1TP8Q" TargetMode="External"/><Relationship Id="rId228" Type="http://schemas.openxmlformats.org/officeDocument/2006/relationships/hyperlink" Target="https://moxfield.com/decks/ou2ffDnZCU2ElfNbaMJK-A" TargetMode="External"/><Relationship Id="rId435" Type="http://schemas.openxmlformats.org/officeDocument/2006/relationships/hyperlink" Target="https://www.moxfield.com/decks/6fb_ADZ4TE-knrWRLSsc9A" TargetMode="External"/><Relationship Id="rId642" Type="http://schemas.openxmlformats.org/officeDocument/2006/relationships/hyperlink" Target="https://www.moxfield.com/decks/Sz-ugNS-EkWl6C_Z3Vv8LA" TargetMode="External"/><Relationship Id="rId1065" Type="http://schemas.openxmlformats.org/officeDocument/2006/relationships/hyperlink" Target="https://www.moxfield.com/decks/cS9BxF_pAEihxGQc0AiQ6A" TargetMode="External"/><Relationship Id="rId281" Type="http://schemas.openxmlformats.org/officeDocument/2006/relationships/hyperlink" Target="https://www.moxfield.com/decks/yflvvS44_Uu8aIxMOBOu9g" TargetMode="External"/><Relationship Id="rId502" Type="http://schemas.openxmlformats.org/officeDocument/2006/relationships/hyperlink" Target="https://www.moxfield.com/decks/hCyS1SF3r0uJNfRAlJPy_Q" TargetMode="External"/><Relationship Id="rId947" Type="http://schemas.openxmlformats.org/officeDocument/2006/relationships/hyperlink" Target="https://www.moxfield.com/decks/oc8VeIjHrUyT9B31imC1AA" TargetMode="External"/><Relationship Id="rId76" Type="http://schemas.openxmlformats.org/officeDocument/2006/relationships/hyperlink" Target="https://moxfield.com/decks/ReUTGyUXTE6ZhBxMkXRWyA" TargetMode="External"/><Relationship Id="rId141" Type="http://schemas.openxmlformats.org/officeDocument/2006/relationships/hyperlink" Target="https://www.moxfield.com/decks/Uow4yI8WXUS768XUoipfAA" TargetMode="External"/><Relationship Id="rId379" Type="http://schemas.openxmlformats.org/officeDocument/2006/relationships/hyperlink" Target="https://www.moxfield.com/decks/tRRPfb9G20-igFOD4FAwKA" TargetMode="External"/><Relationship Id="rId586" Type="http://schemas.openxmlformats.org/officeDocument/2006/relationships/hyperlink" Target="https://www.moxfield.com/decks/ks5zvYO2mkmKQ38i34DA2Q" TargetMode="External"/><Relationship Id="rId793" Type="http://schemas.openxmlformats.org/officeDocument/2006/relationships/hyperlink" Target="https://moxfield.com/decks/QHR1PSVZPUSQL7gJuiYcOA" TargetMode="External"/><Relationship Id="rId807" Type="http://schemas.openxmlformats.org/officeDocument/2006/relationships/hyperlink" Target="https://moxfield.com/decks/OIO0ZJ5P0UKp6qrM2lIuMw" TargetMode="External"/><Relationship Id="rId7" Type="http://schemas.openxmlformats.org/officeDocument/2006/relationships/hyperlink" Target="https://www.moxfield.com/decks/OFwiuiOKzESx3BnsYe8wFQ" TargetMode="External"/><Relationship Id="rId239" Type="http://schemas.openxmlformats.org/officeDocument/2006/relationships/hyperlink" Target="https://www.moxfield.com/decks/1yuww1XFsUWb29IyQou2KQ" TargetMode="External"/><Relationship Id="rId446" Type="http://schemas.openxmlformats.org/officeDocument/2006/relationships/hyperlink" Target="https://www.moxfield.com/decks/xbHZpJD8606YTdlPSIbcTg" TargetMode="External"/><Relationship Id="rId653" Type="http://schemas.openxmlformats.org/officeDocument/2006/relationships/hyperlink" Target="https://www.moxfield.com/decks/_mvPiJSw8E24lJCIOcYpdg" TargetMode="External"/><Relationship Id="rId292" Type="http://schemas.openxmlformats.org/officeDocument/2006/relationships/hyperlink" Target="https://www.moxfield.com/decks/M_ZZZSjyHEGr-fZ9-TZd0Q" TargetMode="External"/><Relationship Id="rId306" Type="http://schemas.openxmlformats.org/officeDocument/2006/relationships/hyperlink" Target="https://www.moxfield.com/decks/CErBXHr0G0mj2SWiZOBtSQ" TargetMode="External"/><Relationship Id="rId860" Type="http://schemas.openxmlformats.org/officeDocument/2006/relationships/hyperlink" Target="https://www.moxfield.com/decks/wWoGuRF3K0-tdI3Ejno0kg" TargetMode="External"/><Relationship Id="rId958" Type="http://schemas.openxmlformats.org/officeDocument/2006/relationships/hyperlink" Target="https://www.moxfield.com/decks/Wr5hKYZLTEex5rt96a6Ogw" TargetMode="External"/><Relationship Id="rId87" Type="http://schemas.openxmlformats.org/officeDocument/2006/relationships/hyperlink" Target="https://moxfield.com/decks/ZDgTUTRqTE2kAD4M8VtjhA" TargetMode="External"/><Relationship Id="rId513" Type="http://schemas.openxmlformats.org/officeDocument/2006/relationships/hyperlink" Target="https://www.moxfield.com/decks/zUfXBWL_3UafdWXIdbwWFQ" TargetMode="External"/><Relationship Id="rId597" Type="http://schemas.openxmlformats.org/officeDocument/2006/relationships/hyperlink" Target="https://www.moxfield.com/decks/FTo26uaaSUeh6Oa-pRAqWw" TargetMode="External"/><Relationship Id="rId720" Type="http://schemas.openxmlformats.org/officeDocument/2006/relationships/hyperlink" Target="https://www.moxfield.com/decks/sBLfaiTr_0GTCsuoNLd_uw" TargetMode="External"/><Relationship Id="rId818" Type="http://schemas.openxmlformats.org/officeDocument/2006/relationships/hyperlink" Target="https://www.moxfield.com/decks/V2nylvI-kkWwmzr-XT68jA" TargetMode="External"/><Relationship Id="rId152" Type="http://schemas.openxmlformats.org/officeDocument/2006/relationships/hyperlink" Target="https://www.moxfield.com/decks/VUQWMWnH-UuWQ1FxUjhgtw" TargetMode="External"/><Relationship Id="rId457" Type="http://schemas.openxmlformats.org/officeDocument/2006/relationships/hyperlink" Target="https://www.moxfield.com/decks/7uypUdwyvEuk0NzK3k0_ww" TargetMode="External"/><Relationship Id="rId1003" Type="http://schemas.openxmlformats.org/officeDocument/2006/relationships/hyperlink" Target="https://www.moxfield.com/decks/qoo-fUnCGkOpdHFFxkc7Eg" TargetMode="External"/><Relationship Id="rId664" Type="http://schemas.openxmlformats.org/officeDocument/2006/relationships/hyperlink" Target="https://www.moxfield.com/decks/kX_8R5sKTEK1O6y9lxqZvg" TargetMode="External"/><Relationship Id="rId871" Type="http://schemas.openxmlformats.org/officeDocument/2006/relationships/hyperlink" Target="https://www.moxfield.com/decks/XsPuK-DhKE6fcT1f5wtk4g" TargetMode="External"/><Relationship Id="rId969" Type="http://schemas.openxmlformats.org/officeDocument/2006/relationships/hyperlink" Target="https://www.moxfield.com/decks/qvpvG9FLQUafyE3JqnujRg" TargetMode="External"/><Relationship Id="rId14" Type="http://schemas.openxmlformats.org/officeDocument/2006/relationships/hyperlink" Target="https://www.moxfield.com/decks/CueX7yKEVka1Rc_RrrGASQ" TargetMode="External"/><Relationship Id="rId317" Type="http://schemas.openxmlformats.org/officeDocument/2006/relationships/hyperlink" Target="https://www.moxfield.com/decks/Ej8RrRCjLUCRXatrPycV4Q" TargetMode="External"/><Relationship Id="rId524" Type="http://schemas.openxmlformats.org/officeDocument/2006/relationships/hyperlink" Target="https://www.moxfield.com/decks/rBwH2h_az06Er5bgIJoUMQ" TargetMode="External"/><Relationship Id="rId731" Type="http://schemas.openxmlformats.org/officeDocument/2006/relationships/hyperlink" Target="https://www.moxfield.com/decks/_Rei-NNuukS79ZETJSsj0Q" TargetMode="External"/><Relationship Id="rId98" Type="http://schemas.openxmlformats.org/officeDocument/2006/relationships/hyperlink" Target="https://moxfield.com/decks/h-JTkZx5TU2NueLx0s7tag" TargetMode="External"/><Relationship Id="rId163" Type="http://schemas.openxmlformats.org/officeDocument/2006/relationships/hyperlink" Target="https://moxfield.com/decks/zURnlnOD4kyKiWhFuGtjtg" TargetMode="External"/><Relationship Id="rId370" Type="http://schemas.openxmlformats.org/officeDocument/2006/relationships/hyperlink" Target="https://www.moxfield.com/decks/OROyEkQ45UejfKTAAHShGA" TargetMode="External"/><Relationship Id="rId829" Type="http://schemas.openxmlformats.org/officeDocument/2006/relationships/hyperlink" Target="https://www.moxfield.com/decks/7IDtkYlblUymm7w9yI3aJA" TargetMode="External"/><Relationship Id="rId1014" Type="http://schemas.openxmlformats.org/officeDocument/2006/relationships/hyperlink" Target="https://www.moxfield.com/decks/BVtIZ6kgNEq4zpsuNMN1gg" TargetMode="External"/><Relationship Id="rId230" Type="http://schemas.openxmlformats.org/officeDocument/2006/relationships/hyperlink" Target="https://www.moxfield.com/decks/Z0sSpDXEY0aTvhxYBHplMA" TargetMode="External"/><Relationship Id="rId468" Type="http://schemas.openxmlformats.org/officeDocument/2006/relationships/hyperlink" Target="https://moxfield.com/decks/wIVZ91S3DkeaPCltXMys0A" TargetMode="External"/><Relationship Id="rId675" Type="http://schemas.openxmlformats.org/officeDocument/2006/relationships/hyperlink" Target="https://moxfield.com/decks/7Ti0iwZ7eEmwN_eETY2wVQ" TargetMode="External"/><Relationship Id="rId882" Type="http://schemas.openxmlformats.org/officeDocument/2006/relationships/hyperlink" Target="https://www.moxfield.com/decks/bRbjL7Ae3keewlLx8_SU3Q" TargetMode="External"/><Relationship Id="rId25" Type="http://schemas.openxmlformats.org/officeDocument/2006/relationships/hyperlink" Target="https://www.moxfield.com/decks/QtwKpW4IA0KPyF4UBIgi0A" TargetMode="External"/><Relationship Id="rId328" Type="http://schemas.openxmlformats.org/officeDocument/2006/relationships/hyperlink" Target="https://moxfield.com/decks/ApHvxnl7qkSiY0NFR0vxug" TargetMode="External"/><Relationship Id="rId535" Type="http://schemas.openxmlformats.org/officeDocument/2006/relationships/hyperlink" Target="https://www.moxfield.com/decks/xjA9taketkW6YqHBXl-yEA" TargetMode="External"/><Relationship Id="rId742" Type="http://schemas.openxmlformats.org/officeDocument/2006/relationships/hyperlink" Target="https://www.moxfield.com/decks/YLYbqKMP0kmebeb3oQlKfg" TargetMode="External"/><Relationship Id="rId174" Type="http://schemas.openxmlformats.org/officeDocument/2006/relationships/hyperlink" Target="https://www.moxfield.com/decks/nwO77JoApkGgkTmGxCvB1g" TargetMode="External"/><Relationship Id="rId381" Type="http://schemas.openxmlformats.org/officeDocument/2006/relationships/hyperlink" Target="https://www.moxfield.com/decks/Hs_6qkhlIk6gJew6xBo-Vg" TargetMode="External"/><Relationship Id="rId602" Type="http://schemas.openxmlformats.org/officeDocument/2006/relationships/hyperlink" Target="https://www.moxfield.com/decks/ZROVxwjABUCMp8Y9KrTnGA" TargetMode="External"/><Relationship Id="rId1025" Type="http://schemas.openxmlformats.org/officeDocument/2006/relationships/hyperlink" Target="https://www.moxfield.com/decks/IZ8t8b4QFki-GhMrSvnnig" TargetMode="External"/><Relationship Id="rId241" Type="http://schemas.openxmlformats.org/officeDocument/2006/relationships/hyperlink" Target="https://www.moxfield.com/decks/vMiVvMZoRE6IFXrs7PZmyA" TargetMode="External"/><Relationship Id="rId479" Type="http://schemas.openxmlformats.org/officeDocument/2006/relationships/hyperlink" Target="https://www.moxfield.com/decks/dxQvkO6ctUGIJ1Zoo3GWEg" TargetMode="External"/><Relationship Id="rId686" Type="http://schemas.openxmlformats.org/officeDocument/2006/relationships/hyperlink" Target="https://www.moxfield.com/decks/Rvuy3_KzjUWmWu3V02gf0Q" TargetMode="External"/><Relationship Id="rId893" Type="http://schemas.openxmlformats.org/officeDocument/2006/relationships/hyperlink" Target="https://www.moxfield.com/decks/mq_mYxt62Em0tPhqTY3XSQ" TargetMode="External"/><Relationship Id="rId907" Type="http://schemas.openxmlformats.org/officeDocument/2006/relationships/hyperlink" Target="https://www.moxfield.com/decks/QbDkDMeNY0aneSoBDzytcQ" TargetMode="External"/><Relationship Id="rId36" Type="http://schemas.openxmlformats.org/officeDocument/2006/relationships/hyperlink" Target="https://www.moxfield.com/decks/6vuS1iw46E661T4uOwJYHA" TargetMode="External"/><Relationship Id="rId339" Type="http://schemas.openxmlformats.org/officeDocument/2006/relationships/hyperlink" Target="https://www.moxfield.com/decks/ssNCkUkVbEyjLTL2f5JklQ" TargetMode="External"/><Relationship Id="rId546" Type="http://schemas.openxmlformats.org/officeDocument/2006/relationships/hyperlink" Target="https://www.moxfield.com/decks/7lhnKVxbz0GoGWU2mXWRUw" TargetMode="External"/><Relationship Id="rId753" Type="http://schemas.openxmlformats.org/officeDocument/2006/relationships/hyperlink" Target="https://moxfield.com/decks/mhRsT3tgzUqaSplaJMzIcg" TargetMode="External"/><Relationship Id="rId101" Type="http://schemas.openxmlformats.org/officeDocument/2006/relationships/hyperlink" Target="https://www.moxfield.com/decks/f8Bx0iPRb0GfazDIq4A5bg" TargetMode="External"/><Relationship Id="rId185" Type="http://schemas.openxmlformats.org/officeDocument/2006/relationships/hyperlink" Target="https://www.moxfield.com/decks/35kM8M8r5kSdNfOcAN1zZw" TargetMode="External"/><Relationship Id="rId406" Type="http://schemas.openxmlformats.org/officeDocument/2006/relationships/hyperlink" Target="https://www.moxfield.com/decks/i1EXMnVx4kO08IadMgGvew" TargetMode="External"/><Relationship Id="rId960" Type="http://schemas.openxmlformats.org/officeDocument/2006/relationships/hyperlink" Target="https://moxfield.com/decks/tjrV5SxqeUC2ZyV7NeP6Dg" TargetMode="External"/><Relationship Id="rId1036" Type="http://schemas.openxmlformats.org/officeDocument/2006/relationships/hyperlink" Target="https://www.moxfield.com/decks/l0np2c85nECYA1NtI83MLw" TargetMode="External"/><Relationship Id="rId392" Type="http://schemas.openxmlformats.org/officeDocument/2006/relationships/hyperlink" Target="https://www.moxfield.com/decks/H6fCtM_S5UWTcFW1-eXstw" TargetMode="External"/><Relationship Id="rId613" Type="http://schemas.openxmlformats.org/officeDocument/2006/relationships/hyperlink" Target="https://www.moxfield.com/decks/cVkxGi_BrUiUgItsFRzhKA" TargetMode="External"/><Relationship Id="rId697" Type="http://schemas.openxmlformats.org/officeDocument/2006/relationships/hyperlink" Target="https://www.moxfield.com/decks/3UDv0XUmVkGPxA5HE_RY_Q" TargetMode="External"/><Relationship Id="rId820" Type="http://schemas.openxmlformats.org/officeDocument/2006/relationships/hyperlink" Target="https://www.moxfield.com/decks/qBfPnX20_keNRSfzjDyXMg" TargetMode="External"/><Relationship Id="rId918" Type="http://schemas.openxmlformats.org/officeDocument/2006/relationships/hyperlink" Target="https://moxfield.com/decks/YCCpDBNeWEeg7BOwLz7x-A" TargetMode="External"/><Relationship Id="rId252" Type="http://schemas.openxmlformats.org/officeDocument/2006/relationships/hyperlink" Target="https://moxfield.com/decks/DDjbVHrdRE6q1FsXy1V_pQ" TargetMode="External"/><Relationship Id="rId47" Type="http://schemas.openxmlformats.org/officeDocument/2006/relationships/hyperlink" Target="https://www.moxfield.com/decks/1EUgKEo5rkmAAsFZLSlkdA" TargetMode="External"/><Relationship Id="rId112" Type="http://schemas.openxmlformats.org/officeDocument/2006/relationships/hyperlink" Target="https://moxfield.com/decks/XnCOa9cw10i9N6VLRsQDlw" TargetMode="External"/><Relationship Id="rId557" Type="http://schemas.openxmlformats.org/officeDocument/2006/relationships/hyperlink" Target="https://www.moxfield.com/decks/eqt7PvyBoUKtg6eDhT49FA" TargetMode="External"/><Relationship Id="rId764" Type="http://schemas.openxmlformats.org/officeDocument/2006/relationships/hyperlink" Target="https://www.moxfield.com/decks/_sYMaJGvtkiVIUsvhzvhdg" TargetMode="External"/><Relationship Id="rId971" Type="http://schemas.openxmlformats.org/officeDocument/2006/relationships/hyperlink" Target="https://www.moxfield.com/decks/WWvSS4fGCEC9W4L315ALLg" TargetMode="External"/><Relationship Id="rId196" Type="http://schemas.openxmlformats.org/officeDocument/2006/relationships/hyperlink" Target="https://www.moxfield.com/decks/bNzwPIaRzkaxt7n5Jqlj3A" TargetMode="External"/><Relationship Id="rId417" Type="http://schemas.openxmlformats.org/officeDocument/2006/relationships/hyperlink" Target="https://www.moxfield.com/decks/UcOUUA35L0yo-K2ZCyzAaA" TargetMode="External"/><Relationship Id="rId624" Type="http://schemas.openxmlformats.org/officeDocument/2006/relationships/hyperlink" Target="https://www.moxfield.com/decks/uwRdDmpGJUm34X0NfBTWMg" TargetMode="External"/><Relationship Id="rId831" Type="http://schemas.openxmlformats.org/officeDocument/2006/relationships/hyperlink" Target="https://www.moxfield.com/decks/RRx09vMJKEuStQ_AQWLSVA" TargetMode="External"/><Relationship Id="rId1047" Type="http://schemas.openxmlformats.org/officeDocument/2006/relationships/hyperlink" Target="https://www.moxfield.com/decks/1K-u-qgxLUCbmjj4wg9jaA" TargetMode="External"/><Relationship Id="rId263" Type="http://schemas.openxmlformats.org/officeDocument/2006/relationships/hyperlink" Target="https://www.moxfield.com/decks/jWZ5fX0PGkWXiaULfnx01A" TargetMode="External"/><Relationship Id="rId470" Type="http://schemas.openxmlformats.org/officeDocument/2006/relationships/hyperlink" Target="https://www.moxfield.com/decks/dNSv23RwqEi3ua7U1GHIvQ" TargetMode="External"/><Relationship Id="rId929" Type="http://schemas.openxmlformats.org/officeDocument/2006/relationships/hyperlink" Target="https://www.moxfield.com/decks/YvCt7BCRykKulXBV6zpQng" TargetMode="External"/><Relationship Id="rId58" Type="http://schemas.openxmlformats.org/officeDocument/2006/relationships/hyperlink" Target="https://www.moxfield.com/decks/9zYWub71mkubQzFkmP0c2w" TargetMode="External"/><Relationship Id="rId123" Type="http://schemas.openxmlformats.org/officeDocument/2006/relationships/hyperlink" Target="https://www.moxfield.com/decks/SQSbD6vvB0WyWe9NJSkDBQ" TargetMode="External"/><Relationship Id="rId330" Type="http://schemas.openxmlformats.org/officeDocument/2006/relationships/hyperlink" Target="https://www.moxfield.com/decks/Df3e_8YEBkugpgC94lZBLA" TargetMode="External"/><Relationship Id="rId568" Type="http://schemas.openxmlformats.org/officeDocument/2006/relationships/hyperlink" Target="https://www.moxfield.com/decks/IuBrceZruU-m4fvPCop5Sw" TargetMode="External"/><Relationship Id="rId775" Type="http://schemas.openxmlformats.org/officeDocument/2006/relationships/hyperlink" Target="https://www.moxfield.com/decks/uwIiskSoskuv65C-qOC3NQ" TargetMode="External"/><Relationship Id="rId982" Type="http://schemas.openxmlformats.org/officeDocument/2006/relationships/hyperlink" Target="https://www.moxfield.com/decks/jxfl1zQhr0eQf83c-p1K5w" TargetMode="External"/><Relationship Id="rId428" Type="http://schemas.openxmlformats.org/officeDocument/2006/relationships/hyperlink" Target="https://moxfield.com/decks/pZD0u2stUUOMafygA6kQAQ" TargetMode="External"/><Relationship Id="rId635" Type="http://schemas.openxmlformats.org/officeDocument/2006/relationships/hyperlink" Target="https://www.moxfield.com/decks/nMasamY-jkWVM_MskdIupw" TargetMode="External"/><Relationship Id="rId842" Type="http://schemas.openxmlformats.org/officeDocument/2006/relationships/hyperlink" Target="https://moxfield.com/decks/207wituZGEWOjuXzzGTmXw" TargetMode="External"/><Relationship Id="rId1058" Type="http://schemas.openxmlformats.org/officeDocument/2006/relationships/hyperlink" Target="https://moxfield.com/decks/sdokO6R6rEGwIeVD1t6r6Q" TargetMode="External"/><Relationship Id="rId274" Type="http://schemas.openxmlformats.org/officeDocument/2006/relationships/hyperlink" Target="https://www.moxfield.com/decks/Ny30zUeV70uIqgTIcBopuA" TargetMode="External"/><Relationship Id="rId481" Type="http://schemas.openxmlformats.org/officeDocument/2006/relationships/hyperlink" Target="https://moxfield.com/decks/jZF5zRVlcUChrKWGWNsgkg" TargetMode="External"/><Relationship Id="rId702" Type="http://schemas.openxmlformats.org/officeDocument/2006/relationships/hyperlink" Target="https://moxfield.com/decks/bbZd0LhJCUerLNGWDxBxGQ" TargetMode="External"/><Relationship Id="rId69" Type="http://schemas.openxmlformats.org/officeDocument/2006/relationships/hyperlink" Target="https://www.moxfield.com/decks/cocXfJ0UUUq9vKhRcYZJ5g" TargetMode="External"/><Relationship Id="rId134" Type="http://schemas.openxmlformats.org/officeDocument/2006/relationships/hyperlink" Target="https://www.moxfield.com/decks/XiD-4Ghk-kKrpi4ER3neLA" TargetMode="External"/><Relationship Id="rId579" Type="http://schemas.openxmlformats.org/officeDocument/2006/relationships/hyperlink" Target="https://www.moxfield.com/decks/IDhfImzRAU2gQgf2MLoFLw" TargetMode="External"/><Relationship Id="rId786" Type="http://schemas.openxmlformats.org/officeDocument/2006/relationships/hyperlink" Target="https://www.moxfield.com/decks/iJLxOkcDfkK4l6IYB5cWLw" TargetMode="External"/><Relationship Id="rId993" Type="http://schemas.openxmlformats.org/officeDocument/2006/relationships/hyperlink" Target="https://www.moxfield.com/decks/2bujJ9ZXsEy3YSZ5AZ3uDw" TargetMode="External"/><Relationship Id="rId341" Type="http://schemas.openxmlformats.org/officeDocument/2006/relationships/hyperlink" Target="https://www.moxfield.com/decks/Fakq_KLg-kq6kQOBxW-MLg" TargetMode="External"/><Relationship Id="rId439" Type="http://schemas.openxmlformats.org/officeDocument/2006/relationships/hyperlink" Target="https://www.moxfield.com/decks/ID0dncB0ikaJXgGtTPFTSA" TargetMode="External"/><Relationship Id="rId646" Type="http://schemas.openxmlformats.org/officeDocument/2006/relationships/hyperlink" Target="https://www.moxfield.com/decks/mXCUKhJ7ck-ezE-dMCpM_g" TargetMode="External"/><Relationship Id="rId1069" Type="http://schemas.openxmlformats.org/officeDocument/2006/relationships/hyperlink" Target="https://www.moxfield.com/decks/8BT5JaAhwUqWdiDruMWi-A" TargetMode="External"/><Relationship Id="rId201" Type="http://schemas.openxmlformats.org/officeDocument/2006/relationships/hyperlink" Target="https://www.moxfield.com/decks/0IebSK4FLEqmQFy3cjqcdg" TargetMode="External"/><Relationship Id="rId285" Type="http://schemas.openxmlformats.org/officeDocument/2006/relationships/hyperlink" Target="https://www.moxfield.com/decks/DboRmoqYpEmA3h4Q_zppKQ" TargetMode="External"/><Relationship Id="rId506" Type="http://schemas.openxmlformats.org/officeDocument/2006/relationships/hyperlink" Target="https://www.moxfield.com/decks/J5DBhxYjp0a7Ve71BiK_PQ" TargetMode="External"/><Relationship Id="rId853" Type="http://schemas.openxmlformats.org/officeDocument/2006/relationships/hyperlink" Target="https://www.moxfield.com/decks/XiMVa3FH60uftbcg59pGzg" TargetMode="External"/><Relationship Id="rId492" Type="http://schemas.openxmlformats.org/officeDocument/2006/relationships/hyperlink" Target="https://www.moxfield.com/decks/RZFm3XrwDEKCR5GNK-4oPw" TargetMode="External"/><Relationship Id="rId713" Type="http://schemas.openxmlformats.org/officeDocument/2006/relationships/hyperlink" Target="https://www.moxfield.com/decks/8dD9QIouNE-gf1LQbYyY5g" TargetMode="External"/><Relationship Id="rId797" Type="http://schemas.openxmlformats.org/officeDocument/2006/relationships/hyperlink" Target="https://www.moxfield.com/decks/AzlMx5EcZU2GrSlIBT7V6Q" TargetMode="External"/><Relationship Id="rId920" Type="http://schemas.openxmlformats.org/officeDocument/2006/relationships/hyperlink" Target="https://www.moxfield.com/decks/U5OFzMSL-0qDxW4rRydLCw" TargetMode="External"/><Relationship Id="rId145" Type="http://schemas.openxmlformats.org/officeDocument/2006/relationships/hyperlink" Target="https://www.moxfield.com/decks/Aoyhk2rkOEOiQgVkxp9utw" TargetMode="External"/><Relationship Id="rId352" Type="http://schemas.openxmlformats.org/officeDocument/2006/relationships/hyperlink" Target="https://www.moxfield.com/decks/Vmxg3naWbEKWVxDxa09Cmw" TargetMode="External"/><Relationship Id="rId212" Type="http://schemas.openxmlformats.org/officeDocument/2006/relationships/hyperlink" Target="https://www.moxfield.com/decks/4JI209-pNUmBhO_QapsJKQ" TargetMode="External"/><Relationship Id="rId657" Type="http://schemas.openxmlformats.org/officeDocument/2006/relationships/hyperlink" Target="https://www.moxfield.com/decks/owDLb3uhgUGy1-KB5SHiwQ" TargetMode="External"/><Relationship Id="rId864" Type="http://schemas.openxmlformats.org/officeDocument/2006/relationships/hyperlink" Target="https://www.moxfield.com/decks/u_wLbW9KA0GUp6aa1RtYSw" TargetMode="External"/><Relationship Id="rId296" Type="http://schemas.openxmlformats.org/officeDocument/2006/relationships/hyperlink" Target="https://moxfield.com/decks/G05xzT5fmkaf7j1rvVMCcg" TargetMode="External"/><Relationship Id="rId517" Type="http://schemas.openxmlformats.org/officeDocument/2006/relationships/hyperlink" Target="https://www.moxfield.com/decks/0V6Bfs0rnUCUFOP5n25GDg" TargetMode="External"/><Relationship Id="rId724" Type="http://schemas.openxmlformats.org/officeDocument/2006/relationships/hyperlink" Target="https://www.moxfield.com/decks/1CtbFUO1hEaCti4jMQaA4w" TargetMode="External"/><Relationship Id="rId931" Type="http://schemas.openxmlformats.org/officeDocument/2006/relationships/hyperlink" Target="https://www.moxfield.com/decks/mc0DB8t4sUqfV7-7k1lMsg" TargetMode="External"/><Relationship Id="rId60" Type="http://schemas.openxmlformats.org/officeDocument/2006/relationships/hyperlink" Target="https://www.moxfield.com/decks/xRbOtI1JWEGNDcazR3P1FQ" TargetMode="External"/><Relationship Id="rId156" Type="http://schemas.openxmlformats.org/officeDocument/2006/relationships/hyperlink" Target="https://www.moxfield.com/decks/FU3Nyc4oQ0S7-Or7dfD0wA" TargetMode="External"/><Relationship Id="rId363" Type="http://schemas.openxmlformats.org/officeDocument/2006/relationships/hyperlink" Target="https://www.moxfield.com/decks/8z8LHnnDMU6x9mTs9Fv1QA" TargetMode="External"/><Relationship Id="rId570" Type="http://schemas.openxmlformats.org/officeDocument/2006/relationships/hyperlink" Target="https://moxfield.com/decks/PDk_6YLhW0u7XqeVUgeWZg" TargetMode="External"/><Relationship Id="rId1007" Type="http://schemas.openxmlformats.org/officeDocument/2006/relationships/hyperlink" Target="https://www.moxfield.com/decks/z2TsxnYND0i7eTOUYYKUVw" TargetMode="External"/><Relationship Id="rId223" Type="http://schemas.openxmlformats.org/officeDocument/2006/relationships/hyperlink" Target="https://www.moxfield.com/decks/iMYAosmaIEy8FnEoxbEw9Q" TargetMode="External"/><Relationship Id="rId430" Type="http://schemas.openxmlformats.org/officeDocument/2006/relationships/hyperlink" Target="https://moxfield.com/decks/6nASZgBis0CeiaKkLgmwpw" TargetMode="External"/><Relationship Id="rId668" Type="http://schemas.openxmlformats.org/officeDocument/2006/relationships/hyperlink" Target="https://www.moxfield.com/decks/2qswxJCUkkeAfcWPbfQ56A" TargetMode="External"/><Relationship Id="rId875" Type="http://schemas.openxmlformats.org/officeDocument/2006/relationships/hyperlink" Target="https://www.moxfield.com/decks/R-URyjK_gEi_fn_AT32Uvg" TargetMode="External"/><Relationship Id="rId1060" Type="http://schemas.openxmlformats.org/officeDocument/2006/relationships/hyperlink" Target="https://www.moxfield.com/decks/H1o8Tk_y4E2Ne6Y9Fd8U5Q" TargetMode="External"/><Relationship Id="rId18" Type="http://schemas.openxmlformats.org/officeDocument/2006/relationships/hyperlink" Target="https://moxfield.com/decks/OebyAPdBJEuCOdQefRb_5A" TargetMode="External"/><Relationship Id="rId528" Type="http://schemas.openxmlformats.org/officeDocument/2006/relationships/hyperlink" Target="https://moxfield.com/decks/flnK1xM8j0Ow_ua44osPhQ" TargetMode="External"/><Relationship Id="rId735" Type="http://schemas.openxmlformats.org/officeDocument/2006/relationships/hyperlink" Target="https://moxfield.com/decks/WbftdTxLIEqtGDreQdtyDQ" TargetMode="External"/><Relationship Id="rId942" Type="http://schemas.openxmlformats.org/officeDocument/2006/relationships/hyperlink" Target="https://moxfield.com/decks/yOrjgcm8jkedHdiIeIaSbA" TargetMode="External"/><Relationship Id="rId167" Type="http://schemas.openxmlformats.org/officeDocument/2006/relationships/hyperlink" Target="https://moxfield.com/decks/zG2Q7HvDuESev335yIsyiQ" TargetMode="External"/><Relationship Id="rId374" Type="http://schemas.openxmlformats.org/officeDocument/2006/relationships/hyperlink" Target="https://www.moxfield.com/decks/ZE3kRP1czkijXitoolFesA" TargetMode="External"/><Relationship Id="rId581" Type="http://schemas.openxmlformats.org/officeDocument/2006/relationships/hyperlink" Target="https://www.moxfield.com/decks/-lnY58epMkiqfGFas5hunw" TargetMode="External"/><Relationship Id="rId1018" Type="http://schemas.openxmlformats.org/officeDocument/2006/relationships/hyperlink" Target="https://moxfield.com/decks/oW3JmmJz2UiNXjnQGssNxw" TargetMode="External"/><Relationship Id="rId71" Type="http://schemas.openxmlformats.org/officeDocument/2006/relationships/hyperlink" Target="https://www.moxfield.com/decks/c7zpbWUAOEy-3AxZc9Vqmw" TargetMode="External"/><Relationship Id="rId234" Type="http://schemas.openxmlformats.org/officeDocument/2006/relationships/hyperlink" Target="https://www.moxfield.com/decks/Qfbye4p4wEKCHXOg3epBBg" TargetMode="External"/><Relationship Id="rId679" Type="http://schemas.openxmlformats.org/officeDocument/2006/relationships/hyperlink" Target="https://www.moxfield.com/decks/-D1lj3XLskiMzwkcu-P--Q" TargetMode="External"/><Relationship Id="rId802" Type="http://schemas.openxmlformats.org/officeDocument/2006/relationships/hyperlink" Target="https://moxfield.com/decks/kzBDD62_k0-JTb_HahMjRA" TargetMode="External"/><Relationship Id="rId886" Type="http://schemas.openxmlformats.org/officeDocument/2006/relationships/hyperlink" Target="https://www.moxfield.com/decks/qEi7yHTA9k2mRp8nLLIBwA" TargetMode="External"/><Relationship Id="rId2" Type="http://schemas.openxmlformats.org/officeDocument/2006/relationships/hyperlink" Target="https://moxfield.com/decks/rVWdggxj1EeTdhFRSFPPAQ" TargetMode="External"/><Relationship Id="rId29" Type="http://schemas.openxmlformats.org/officeDocument/2006/relationships/hyperlink" Target="https://www.moxfield.com/decks/ij1E9drFjk6qmF1DPZi91w" TargetMode="External"/><Relationship Id="rId276" Type="http://schemas.openxmlformats.org/officeDocument/2006/relationships/hyperlink" Target="https://www.moxfield.com/decks/5_RCG59AF0KSCiAmz0slhA" TargetMode="External"/><Relationship Id="rId441" Type="http://schemas.openxmlformats.org/officeDocument/2006/relationships/hyperlink" Target="https://www.moxfield.com/decks/PAabIAQh6kKfg6HpoSAzcg" TargetMode="External"/><Relationship Id="rId483" Type="http://schemas.openxmlformats.org/officeDocument/2006/relationships/hyperlink" Target="https://www.moxfield.com/decks/cREmHucx10yLRDHOTrywEA" TargetMode="External"/><Relationship Id="rId539" Type="http://schemas.openxmlformats.org/officeDocument/2006/relationships/hyperlink" Target="https://www.moxfield.com/decks/ncxvfyZQl0e0at4ssrXAkQ" TargetMode="External"/><Relationship Id="rId690" Type="http://schemas.openxmlformats.org/officeDocument/2006/relationships/hyperlink" Target="https://www.moxfield.com/decks/O2Sw0YxfjEO-fVprZReVuw" TargetMode="External"/><Relationship Id="rId704" Type="http://schemas.openxmlformats.org/officeDocument/2006/relationships/hyperlink" Target="https://www.moxfield.com/decks/jELBQWU2rUKlJ2sYYdvZeg" TargetMode="External"/><Relationship Id="rId746" Type="http://schemas.openxmlformats.org/officeDocument/2006/relationships/hyperlink" Target="https://www.moxfield.com/decks/TZDathYurUSDmzkQnALuiw" TargetMode="External"/><Relationship Id="rId911" Type="http://schemas.openxmlformats.org/officeDocument/2006/relationships/hyperlink" Target="https://www.moxfield.com/decks/WsoP_qvl4E2boqEA3U3qeQ" TargetMode="External"/><Relationship Id="rId40" Type="http://schemas.openxmlformats.org/officeDocument/2006/relationships/hyperlink" Target="https://moxfield.com/decks/7Ti0iwZ7eEmwN_eETY2wVQ" TargetMode="External"/><Relationship Id="rId136" Type="http://schemas.openxmlformats.org/officeDocument/2006/relationships/hyperlink" Target="https://moxfield.com/decks/3YgUc8PLoEyJIL0EeUH6Iw" TargetMode="External"/><Relationship Id="rId178" Type="http://schemas.openxmlformats.org/officeDocument/2006/relationships/hyperlink" Target="https://www.moxfield.com/decks/bPaEY5BLmECea-esPg8wbg" TargetMode="External"/><Relationship Id="rId301" Type="http://schemas.openxmlformats.org/officeDocument/2006/relationships/hyperlink" Target="https://www.moxfield.com/decks/SyJ11EQVvEqwMxYLL3i5DA" TargetMode="External"/><Relationship Id="rId343" Type="http://schemas.openxmlformats.org/officeDocument/2006/relationships/hyperlink" Target="https://www.moxfield.com/decks/GThqmICRYEWbITY9GptVuQ" TargetMode="External"/><Relationship Id="rId550" Type="http://schemas.openxmlformats.org/officeDocument/2006/relationships/hyperlink" Target="https://www.moxfield.com/decks/XKSojoOmBkCuuymTXCdEzQ" TargetMode="External"/><Relationship Id="rId788" Type="http://schemas.openxmlformats.org/officeDocument/2006/relationships/hyperlink" Target="https://www.moxfield.com/decks/Wc8qBnkDuk2yRKCH0k41eg" TargetMode="External"/><Relationship Id="rId953" Type="http://schemas.openxmlformats.org/officeDocument/2006/relationships/hyperlink" Target="https://moxfield.com/decks/3JlyHVJWOkG6jlf0pSz7hw" TargetMode="External"/><Relationship Id="rId995" Type="http://schemas.openxmlformats.org/officeDocument/2006/relationships/hyperlink" Target="https://moxfield.com/decks/mjf604w_iUC9GRF8ktfpMg" TargetMode="External"/><Relationship Id="rId1029" Type="http://schemas.openxmlformats.org/officeDocument/2006/relationships/hyperlink" Target="https://www.moxfield.com/decks/nMHM_oWJLESQ9ya2oIlwhA" TargetMode="External"/><Relationship Id="rId82" Type="http://schemas.openxmlformats.org/officeDocument/2006/relationships/hyperlink" Target="https://www.moxfield.com/decks/YnR3Ei4fxUW5yxH0rlcf7w" TargetMode="External"/><Relationship Id="rId203" Type="http://schemas.openxmlformats.org/officeDocument/2006/relationships/hyperlink" Target="https://www.moxfield.com/decks/QX54A4cxKE-QcN5kQIsbiQ" TargetMode="External"/><Relationship Id="rId385" Type="http://schemas.openxmlformats.org/officeDocument/2006/relationships/hyperlink" Target="https://moxfield.com/decks/IZMhOBsZjUCidBXmxujPUQ" TargetMode="External"/><Relationship Id="rId592" Type="http://schemas.openxmlformats.org/officeDocument/2006/relationships/hyperlink" Target="https://www.moxfield.com/decks/jAiVW2MZ2kC2l2RrXEFJaA" TargetMode="External"/><Relationship Id="rId606" Type="http://schemas.openxmlformats.org/officeDocument/2006/relationships/hyperlink" Target="https://moxfield.com/decks/YqzKiArmBUe3C25eNP3-Lg" TargetMode="External"/><Relationship Id="rId648" Type="http://schemas.openxmlformats.org/officeDocument/2006/relationships/hyperlink" Target="https://www.moxfield.com/decks/MKNahHZadUKR7mokfJsPLQ" TargetMode="External"/><Relationship Id="rId813" Type="http://schemas.openxmlformats.org/officeDocument/2006/relationships/hyperlink" Target="https://www.moxfield.com/decks/NsrVJ3wga0ymhbRe_6xm3Q" TargetMode="External"/><Relationship Id="rId855" Type="http://schemas.openxmlformats.org/officeDocument/2006/relationships/hyperlink" Target="https://moxfield.com/decks/0liboErotUe2kiJCORA72Q" TargetMode="External"/><Relationship Id="rId1040" Type="http://schemas.openxmlformats.org/officeDocument/2006/relationships/hyperlink" Target="https://www.moxfield.com/decks/xuNUBMp46ECMMp6bLm4DiA" TargetMode="External"/><Relationship Id="rId245" Type="http://schemas.openxmlformats.org/officeDocument/2006/relationships/hyperlink" Target="https://www.moxfield.com/decks/leDvjHRAv0anaYQNbb4EgQ" TargetMode="External"/><Relationship Id="rId287" Type="http://schemas.openxmlformats.org/officeDocument/2006/relationships/hyperlink" Target="https://www.moxfield.com/decks/iuIaq49GZEC_f6ChDEDSZQ" TargetMode="External"/><Relationship Id="rId410" Type="http://schemas.openxmlformats.org/officeDocument/2006/relationships/hyperlink" Target="https://www.moxfield.com/decks/BdvuDxHhzUOHnXCjPwVwAA" TargetMode="External"/><Relationship Id="rId452" Type="http://schemas.openxmlformats.org/officeDocument/2006/relationships/hyperlink" Target="https://www.moxfield.com/decks/8Bnu00hfK0eDK4OEppRaiw" TargetMode="External"/><Relationship Id="rId494" Type="http://schemas.openxmlformats.org/officeDocument/2006/relationships/hyperlink" Target="https://www.moxfield.com/decks/LUSLuAnbc0mK7_THRwqADg" TargetMode="External"/><Relationship Id="rId508" Type="http://schemas.openxmlformats.org/officeDocument/2006/relationships/hyperlink" Target="https://www.moxfield.com/decks/yReqtny2XUatLCL8jWqNAg" TargetMode="External"/><Relationship Id="rId715" Type="http://schemas.openxmlformats.org/officeDocument/2006/relationships/hyperlink" Target="https://moxfield.com/decks/IRGdA4iL4UCpOqCQ_YrkDQ" TargetMode="External"/><Relationship Id="rId897" Type="http://schemas.openxmlformats.org/officeDocument/2006/relationships/hyperlink" Target="https://moxfield.com/decks/vwCKnZavlEiDa0kTSdmnbw" TargetMode="External"/><Relationship Id="rId922" Type="http://schemas.openxmlformats.org/officeDocument/2006/relationships/hyperlink" Target="https://www.moxfield.com/decks/GyNRRePxBEGdyq6fAxXgbQ" TargetMode="External"/><Relationship Id="rId105" Type="http://schemas.openxmlformats.org/officeDocument/2006/relationships/hyperlink" Target="https://www.moxfield.com/decks/uqIFN4H0B0eTaWUJmVcpzg" TargetMode="External"/><Relationship Id="rId147" Type="http://schemas.openxmlformats.org/officeDocument/2006/relationships/hyperlink" Target="https://www.moxfield.com/decks/iYx1wp-nHEaG17vTAKnLJg" TargetMode="External"/><Relationship Id="rId312" Type="http://schemas.openxmlformats.org/officeDocument/2006/relationships/hyperlink" Target="https://www.moxfield.com/decks/D6rUZxcJFEGAaePZP9Kk1Q" TargetMode="External"/><Relationship Id="rId354" Type="http://schemas.openxmlformats.org/officeDocument/2006/relationships/hyperlink" Target="https://www.moxfield.com/decks/CQBQvo9e_0ylWgPzHsKuoQ" TargetMode="External"/><Relationship Id="rId757" Type="http://schemas.openxmlformats.org/officeDocument/2006/relationships/hyperlink" Target="https://moxfield.com/decks/vyM0WkIO5U2WDEYo9I0Oow" TargetMode="External"/><Relationship Id="rId799" Type="http://schemas.openxmlformats.org/officeDocument/2006/relationships/hyperlink" Target="https://www.moxfield.com/decks/Eee82EIb2USUTHdHiNneiw" TargetMode="External"/><Relationship Id="rId964" Type="http://schemas.openxmlformats.org/officeDocument/2006/relationships/hyperlink" Target="https://www.moxfield.com/decks/Uo03EOevXEKa3VPNIz-yTQ" TargetMode="External"/><Relationship Id="rId51" Type="http://schemas.openxmlformats.org/officeDocument/2006/relationships/hyperlink" Target="https://www.moxfield.com/decks/zz-McCnU0UeObXxUspN8VA" TargetMode="External"/><Relationship Id="rId93" Type="http://schemas.openxmlformats.org/officeDocument/2006/relationships/hyperlink" Target="https://www.moxfield.com/decks/slOAt4SNM0acZGA-IP2PDw" TargetMode="External"/><Relationship Id="rId189" Type="http://schemas.openxmlformats.org/officeDocument/2006/relationships/hyperlink" Target="https://www.moxfield.com/decks/iOAiBM2u_UeW1tdpVGzGWg" TargetMode="External"/><Relationship Id="rId396" Type="http://schemas.openxmlformats.org/officeDocument/2006/relationships/hyperlink" Target="https://www.moxfield.com/decks/U7prXe6WC0S4rUuRRGdlWw" TargetMode="External"/><Relationship Id="rId561" Type="http://schemas.openxmlformats.org/officeDocument/2006/relationships/hyperlink" Target="https://www.moxfield.com/decks/n_xQ5btPt0e63CXQqSueNA" TargetMode="External"/><Relationship Id="rId617" Type="http://schemas.openxmlformats.org/officeDocument/2006/relationships/hyperlink" Target="https://www.moxfield.com/decks/qZcS-bsLHk2cIwmoAVEzJg" TargetMode="External"/><Relationship Id="rId659" Type="http://schemas.openxmlformats.org/officeDocument/2006/relationships/hyperlink" Target="https://www.moxfield.com/decks/o-kGXY64xUauUk-K-druqA" TargetMode="External"/><Relationship Id="rId824" Type="http://schemas.openxmlformats.org/officeDocument/2006/relationships/hyperlink" Target="https://www.moxfield.com/decks/DKpAamzMLkGPWcnoq4NGNQ" TargetMode="External"/><Relationship Id="rId866" Type="http://schemas.openxmlformats.org/officeDocument/2006/relationships/hyperlink" Target="https://www.moxfield.com/decks/SHRAAMNy10OP7OXLBRRrFQ" TargetMode="External"/><Relationship Id="rId214" Type="http://schemas.openxmlformats.org/officeDocument/2006/relationships/hyperlink" Target="https://www.moxfield.com/decks/rxADMQ93W0iTZubSa9CLgA" TargetMode="External"/><Relationship Id="rId256" Type="http://schemas.openxmlformats.org/officeDocument/2006/relationships/hyperlink" Target="https://www.moxfield.com/decks/bWhfcxYk0U64TSppsiKnbQ" TargetMode="External"/><Relationship Id="rId298" Type="http://schemas.openxmlformats.org/officeDocument/2006/relationships/hyperlink" Target="https://www.moxfield.com/decks/2VMV7tgPXE6M4WsDLw251A" TargetMode="External"/><Relationship Id="rId421" Type="http://schemas.openxmlformats.org/officeDocument/2006/relationships/hyperlink" Target="https://www.moxfield.com/decks/EhfiyArEwEOQ9xCsXzsMYQ" TargetMode="External"/><Relationship Id="rId463" Type="http://schemas.openxmlformats.org/officeDocument/2006/relationships/hyperlink" Target="https://www.moxfield.com/decks/yFN1QMezgEigzocNwN7NHQ" TargetMode="External"/><Relationship Id="rId519" Type="http://schemas.openxmlformats.org/officeDocument/2006/relationships/hyperlink" Target="https://www.moxfield.com/decks/6pfjzgAvBU6Hs_lmnw8zmQ" TargetMode="External"/><Relationship Id="rId670" Type="http://schemas.openxmlformats.org/officeDocument/2006/relationships/hyperlink" Target="https://moxfield.com/decks/znm-fSbgjkGQOYnSFVyx1Q" TargetMode="External"/><Relationship Id="rId1051" Type="http://schemas.openxmlformats.org/officeDocument/2006/relationships/hyperlink" Target="https://www.moxfield.com/decks/AxAZZP8LZES0Wuf-MbbhzA" TargetMode="External"/><Relationship Id="rId116" Type="http://schemas.openxmlformats.org/officeDocument/2006/relationships/hyperlink" Target="https://www.moxfield.com/decks/dxf4Gey3EEu3nK1PpP90Dw" TargetMode="External"/><Relationship Id="rId158" Type="http://schemas.openxmlformats.org/officeDocument/2006/relationships/hyperlink" Target="https://www.moxfield.com/decks/9VsYW0qCkkmUqm949WXQIA" TargetMode="External"/><Relationship Id="rId323" Type="http://schemas.openxmlformats.org/officeDocument/2006/relationships/hyperlink" Target="https://www.moxfield.com/decks/RpCqd9DBoUy7UuG-AGGafw" TargetMode="External"/><Relationship Id="rId530" Type="http://schemas.openxmlformats.org/officeDocument/2006/relationships/hyperlink" Target="https://www.moxfield.com/decks/H_7yg5CxpEy2j_77spifHg" TargetMode="External"/><Relationship Id="rId726" Type="http://schemas.openxmlformats.org/officeDocument/2006/relationships/hyperlink" Target="https://www.moxfield.com/decks/482BxFTkuECshuiYuDKB-w" TargetMode="External"/><Relationship Id="rId768" Type="http://schemas.openxmlformats.org/officeDocument/2006/relationships/hyperlink" Target="https://www.moxfield.com/decks/r7vjOGVTMEq1fm5_jmaNqA" TargetMode="External"/><Relationship Id="rId933" Type="http://schemas.openxmlformats.org/officeDocument/2006/relationships/hyperlink" Target="https://www.moxfield.com/decks/G-Pylyz8O0arF5wRrxIlmQ" TargetMode="External"/><Relationship Id="rId975" Type="http://schemas.openxmlformats.org/officeDocument/2006/relationships/hyperlink" Target="https://www.moxfield.com/decks/yWzUTDQEq0qxc7B-jQjY3Q" TargetMode="External"/><Relationship Id="rId1009" Type="http://schemas.openxmlformats.org/officeDocument/2006/relationships/hyperlink" Target="https://www.moxfield.com/decks/yxaQ57q7pUSJojoIOR1ZEA" TargetMode="External"/><Relationship Id="rId20" Type="http://schemas.openxmlformats.org/officeDocument/2006/relationships/hyperlink" Target="https://www.moxfield.com/decks/L9T8-OV3dUmwz3ODZBlvSw" TargetMode="External"/><Relationship Id="rId62" Type="http://schemas.openxmlformats.org/officeDocument/2006/relationships/hyperlink" Target="https://moxfield.com/decks/ju7KNCTOr0mS0nUE0g7ioA" TargetMode="External"/><Relationship Id="rId365" Type="http://schemas.openxmlformats.org/officeDocument/2006/relationships/hyperlink" Target="https://moxfield.com/decks/luVrGM9GrkykNpTnJzYcpA" TargetMode="External"/><Relationship Id="rId572" Type="http://schemas.openxmlformats.org/officeDocument/2006/relationships/hyperlink" Target="https://www.moxfield.com/decks/JNZ0FwHD40y3onsfhl0WEA" TargetMode="External"/><Relationship Id="rId628" Type="http://schemas.openxmlformats.org/officeDocument/2006/relationships/hyperlink" Target="https://www.moxfield.com/decks/jOij7hRSmUyU6rIi9ue66A" TargetMode="External"/><Relationship Id="rId835" Type="http://schemas.openxmlformats.org/officeDocument/2006/relationships/hyperlink" Target="https://www.moxfield.com/decks/18TD511P6Ea3z__yCzMkNg" TargetMode="External"/><Relationship Id="rId225" Type="http://schemas.openxmlformats.org/officeDocument/2006/relationships/hyperlink" Target="https://www.moxfield.com/decks/pc_J4UNoMUOdN9XN4F7TRw" TargetMode="External"/><Relationship Id="rId267" Type="http://schemas.openxmlformats.org/officeDocument/2006/relationships/hyperlink" Target="https://www.moxfield.com/decks/7g5idjRco0W5Vz58MHPLhA" TargetMode="External"/><Relationship Id="rId432" Type="http://schemas.openxmlformats.org/officeDocument/2006/relationships/hyperlink" Target="https://www.moxfield.com/decks/WH2X7gr6FU-LJGx7RR9b6w" TargetMode="External"/><Relationship Id="rId474" Type="http://schemas.openxmlformats.org/officeDocument/2006/relationships/hyperlink" Target="https://moxfield.com/decks/b_CpSAz7u0eVHeXUrwTTDg" TargetMode="External"/><Relationship Id="rId877" Type="http://schemas.openxmlformats.org/officeDocument/2006/relationships/hyperlink" Target="https://www.moxfield.com/decks/UtDqp8jO3EmIn7u4sojYgQ" TargetMode="External"/><Relationship Id="rId1020" Type="http://schemas.openxmlformats.org/officeDocument/2006/relationships/hyperlink" Target="https://www.moxfield.com/decks/0RAClkwnQUyedNND-6alUQ" TargetMode="External"/><Relationship Id="rId1062" Type="http://schemas.openxmlformats.org/officeDocument/2006/relationships/hyperlink" Target="https://www.moxfield.com/decks/hHlOjWJapkK-oLh401Ns6A" TargetMode="External"/><Relationship Id="rId127" Type="http://schemas.openxmlformats.org/officeDocument/2006/relationships/hyperlink" Target="https://www.moxfield.com/decks/S4Txh5S4K0641jX37ohK3Q" TargetMode="External"/><Relationship Id="rId681" Type="http://schemas.openxmlformats.org/officeDocument/2006/relationships/hyperlink" Target="https://www.moxfield.com/decks/7OPFzskMokyIVYPZVPB9PA" TargetMode="External"/><Relationship Id="rId737" Type="http://schemas.openxmlformats.org/officeDocument/2006/relationships/hyperlink" Target="https://moxfield.com/decks/LGtVQtfDpkCcMDT5yjEWYg" TargetMode="External"/><Relationship Id="rId779" Type="http://schemas.openxmlformats.org/officeDocument/2006/relationships/hyperlink" Target="https://moxfield.com/decks/WV_XgLDrtEaRLvgF6c7nkg" TargetMode="External"/><Relationship Id="rId902" Type="http://schemas.openxmlformats.org/officeDocument/2006/relationships/hyperlink" Target="https://www.moxfield.com/decks/WLB1h-G4RUSs7fvFRsMPNw" TargetMode="External"/><Relationship Id="rId944" Type="http://schemas.openxmlformats.org/officeDocument/2006/relationships/hyperlink" Target="https://www.moxfield.com/decks/MvHUpxFlIEadQX3jFbSVMw" TargetMode="External"/><Relationship Id="rId986" Type="http://schemas.openxmlformats.org/officeDocument/2006/relationships/hyperlink" Target="https://www.moxfield.com/decks/jiZybXapJE2Q7pmFJYnDYA" TargetMode="External"/><Relationship Id="rId31" Type="http://schemas.openxmlformats.org/officeDocument/2006/relationships/hyperlink" Target="https://www.moxfield.com/decks/HuFMWQwlE0qEGOE0WXx7tw" TargetMode="External"/><Relationship Id="rId73" Type="http://schemas.openxmlformats.org/officeDocument/2006/relationships/hyperlink" Target="https://www.moxfield.com/decks/TXJ0BYC1wUqNBr9dmi39fQ" TargetMode="External"/><Relationship Id="rId169" Type="http://schemas.openxmlformats.org/officeDocument/2006/relationships/hyperlink" Target="https://www.moxfield.com/decks/Ewiba3VrX0eAXDjQ2xHWHQ" TargetMode="External"/><Relationship Id="rId334" Type="http://schemas.openxmlformats.org/officeDocument/2006/relationships/hyperlink" Target="https://www.moxfield.com/decks/ZH6xcro15kGV-5NEF3U6Sw" TargetMode="External"/><Relationship Id="rId376" Type="http://schemas.openxmlformats.org/officeDocument/2006/relationships/hyperlink" Target="https://www.moxfield.com/decks/nI4hT9UCK0-4f_PiVBrXbg" TargetMode="External"/><Relationship Id="rId541" Type="http://schemas.openxmlformats.org/officeDocument/2006/relationships/hyperlink" Target="https://www.moxfield.com/decks/MCRflnwia0SNTPPML00aQA" TargetMode="External"/><Relationship Id="rId583" Type="http://schemas.openxmlformats.org/officeDocument/2006/relationships/hyperlink" Target="https://www.moxfield.com/decks/rCZMMfz2s02YHoyPlKm2Mg" TargetMode="External"/><Relationship Id="rId639" Type="http://schemas.openxmlformats.org/officeDocument/2006/relationships/hyperlink" Target="https://www.moxfield.com/decks/j87PyF2G8kOEG_oI7IMtSA" TargetMode="External"/><Relationship Id="rId790" Type="http://schemas.openxmlformats.org/officeDocument/2006/relationships/hyperlink" Target="https://www.moxfield.com/decks/x5isV6UUMka5wIcIcKm-pQ" TargetMode="External"/><Relationship Id="rId804" Type="http://schemas.openxmlformats.org/officeDocument/2006/relationships/hyperlink" Target="https://www.moxfield.com/decks/RFA-4wLPm0-NkaR_4ro1yA" TargetMode="External"/><Relationship Id="rId4" Type="http://schemas.openxmlformats.org/officeDocument/2006/relationships/hyperlink" Target="https://moxfield.com/decks/M3UqT4GLNEiojTw76RS0Nw" TargetMode="External"/><Relationship Id="rId180" Type="http://schemas.openxmlformats.org/officeDocument/2006/relationships/hyperlink" Target="https://www.moxfield.com/decks/KLyQgV6H2EmsKLqO1xcN1A" TargetMode="External"/><Relationship Id="rId236" Type="http://schemas.openxmlformats.org/officeDocument/2006/relationships/hyperlink" Target="https://www.moxfield.com/decks/QhIpAvfoqka8G8XTHMlRog" TargetMode="External"/><Relationship Id="rId278" Type="http://schemas.openxmlformats.org/officeDocument/2006/relationships/hyperlink" Target="https://www.moxfield.com/decks/AglzmHOlXk6ZXC4RLRpJLg" TargetMode="External"/><Relationship Id="rId401" Type="http://schemas.openxmlformats.org/officeDocument/2006/relationships/hyperlink" Target="https://www.moxfield.com/decks/jrhEs577lUCuNtVHMzBdLQ" TargetMode="External"/><Relationship Id="rId443" Type="http://schemas.openxmlformats.org/officeDocument/2006/relationships/hyperlink" Target="https://moxfield.com/decks/fGKp7NIHeEONOPcZ0v22wg" TargetMode="External"/><Relationship Id="rId650" Type="http://schemas.openxmlformats.org/officeDocument/2006/relationships/hyperlink" Target="https://www.moxfield.com/decks/1VkSf9exfE2FwYveDb-0Pg" TargetMode="External"/><Relationship Id="rId846" Type="http://schemas.openxmlformats.org/officeDocument/2006/relationships/hyperlink" Target="https://www.moxfield.com/decks/v-8deoe1IkmLEfRgoahy9g" TargetMode="External"/><Relationship Id="rId888" Type="http://schemas.openxmlformats.org/officeDocument/2006/relationships/hyperlink" Target="https://www.moxfield.com/decks/El1g-0fTKk-ZmjAvuyaebw" TargetMode="External"/><Relationship Id="rId1031" Type="http://schemas.openxmlformats.org/officeDocument/2006/relationships/hyperlink" Target="https://www.moxfield.com/decks/O7McsyHgK0eSLMR_9RBiIg" TargetMode="External"/><Relationship Id="rId303" Type="http://schemas.openxmlformats.org/officeDocument/2006/relationships/hyperlink" Target="https://www.moxfield.com/decks/uaarVy8vKUC8cxKnrhIVhA" TargetMode="External"/><Relationship Id="rId485" Type="http://schemas.openxmlformats.org/officeDocument/2006/relationships/hyperlink" Target="https://moxfield.com/decks/hqhlrNfeUUuwqDkpMVwQ0w" TargetMode="External"/><Relationship Id="rId692" Type="http://schemas.openxmlformats.org/officeDocument/2006/relationships/hyperlink" Target="https://www.moxfield.com/decks/ktNBL-O8GUGCq5oxzFb6fg" TargetMode="External"/><Relationship Id="rId706" Type="http://schemas.openxmlformats.org/officeDocument/2006/relationships/hyperlink" Target="https://www.moxfield.com/decks/WF2IsUZjLUeL6yQPtLRPxw" TargetMode="External"/><Relationship Id="rId748" Type="http://schemas.openxmlformats.org/officeDocument/2006/relationships/hyperlink" Target="https://moxfield.com/decks/KZBangxkB02MINc3YQV2Nw" TargetMode="External"/><Relationship Id="rId913" Type="http://schemas.openxmlformats.org/officeDocument/2006/relationships/hyperlink" Target="https://moxfield.com/decks/YA0q-rl7xkCLavgeYiKH4Q" TargetMode="External"/><Relationship Id="rId955" Type="http://schemas.openxmlformats.org/officeDocument/2006/relationships/hyperlink" Target="https://www.moxfield.com/decks/206Qfs97CkyUlqCZpUwetQ" TargetMode="External"/><Relationship Id="rId42" Type="http://schemas.openxmlformats.org/officeDocument/2006/relationships/hyperlink" Target="https://www.moxfield.com/decks/V2as1L5-2EeJnqKQzPPN3w" TargetMode="External"/><Relationship Id="rId84" Type="http://schemas.openxmlformats.org/officeDocument/2006/relationships/hyperlink" Target="https://www.moxfield.com/decks/-rNDV2mGf0SV7GX48KQOig" TargetMode="External"/><Relationship Id="rId138" Type="http://schemas.openxmlformats.org/officeDocument/2006/relationships/hyperlink" Target="https://www.moxfield.com/decks/SPP_46P5D0qV9-MOmGW6ww" TargetMode="External"/><Relationship Id="rId345" Type="http://schemas.openxmlformats.org/officeDocument/2006/relationships/hyperlink" Target="https://moxfield.com/decks/JbTA9iE0sECjZ5pFcSPerA" TargetMode="External"/><Relationship Id="rId387" Type="http://schemas.openxmlformats.org/officeDocument/2006/relationships/hyperlink" Target="https://www.moxfield.com/decks/iOfAyFX7ckenhConvIwK7g" TargetMode="External"/><Relationship Id="rId510" Type="http://schemas.openxmlformats.org/officeDocument/2006/relationships/hyperlink" Target="https://www.moxfield.com/decks/aBSKy_5rHE6uF90D1tWeFg" TargetMode="External"/><Relationship Id="rId552" Type="http://schemas.openxmlformats.org/officeDocument/2006/relationships/hyperlink" Target="https://www.moxfield.com/decks/4qBRFw-450CLlNAfP_xK4Q" TargetMode="External"/><Relationship Id="rId594" Type="http://schemas.openxmlformats.org/officeDocument/2006/relationships/hyperlink" Target="https://www.moxfield.com/decks/9-7GhMo5Vk-eImLESL3aYQ" TargetMode="External"/><Relationship Id="rId608" Type="http://schemas.openxmlformats.org/officeDocument/2006/relationships/hyperlink" Target="https://www.moxfield.com/decks/MbNPmiI4L0iF8dtXdHaNmw" TargetMode="External"/><Relationship Id="rId815" Type="http://schemas.openxmlformats.org/officeDocument/2006/relationships/hyperlink" Target="https://moxfield.com/decks/aqIcfzWXYEyCOp_XBpBSDw" TargetMode="External"/><Relationship Id="rId997" Type="http://schemas.openxmlformats.org/officeDocument/2006/relationships/hyperlink" Target="https://www.moxfield.com/decks/pEyCVBKpuk6rJ5uwD5b6Zw" TargetMode="External"/><Relationship Id="rId191" Type="http://schemas.openxmlformats.org/officeDocument/2006/relationships/hyperlink" Target="https://www.moxfield.com/decks/OKXKxm8uNUSB0Ebp1kOhiA" TargetMode="External"/><Relationship Id="rId205" Type="http://schemas.openxmlformats.org/officeDocument/2006/relationships/hyperlink" Target="https://www.moxfield.com/decks/JctEM2LUWEaZMFOVo-cFeQ" TargetMode="External"/><Relationship Id="rId247" Type="http://schemas.openxmlformats.org/officeDocument/2006/relationships/hyperlink" Target="https://www.moxfield.com/decks/nAoj-XvOZ0WZYuysXE4lVA" TargetMode="External"/><Relationship Id="rId412" Type="http://schemas.openxmlformats.org/officeDocument/2006/relationships/hyperlink" Target="https://www.moxfield.com/decks/OWy-h98cS0etzRdHH8QlDQ" TargetMode="External"/><Relationship Id="rId857" Type="http://schemas.openxmlformats.org/officeDocument/2006/relationships/hyperlink" Target="https://www.moxfield.com/decks/NwMVUXQH5EOHpmHLuUvqrA" TargetMode="External"/><Relationship Id="rId899" Type="http://schemas.openxmlformats.org/officeDocument/2006/relationships/hyperlink" Target="https://www.moxfield.com/decks/7HaK59eZyEidn1GAomjMAw" TargetMode="External"/><Relationship Id="rId1000" Type="http://schemas.openxmlformats.org/officeDocument/2006/relationships/hyperlink" Target="https://www.moxfield.com/decks/UILUzw5a90-V-P_PZ2PaTQ" TargetMode="External"/><Relationship Id="rId1042" Type="http://schemas.openxmlformats.org/officeDocument/2006/relationships/hyperlink" Target="https://www.moxfield.com/decks/Y8H71_KqTkKOY4trxW7vdA" TargetMode="External"/><Relationship Id="rId107" Type="http://schemas.openxmlformats.org/officeDocument/2006/relationships/hyperlink" Target="https://moxfield.com/decks/ANEGKPKSBUGDudMFGgM_BA" TargetMode="External"/><Relationship Id="rId289" Type="http://schemas.openxmlformats.org/officeDocument/2006/relationships/hyperlink" Target="https://www.moxfield.com/decks/eQrhHx0NRU6jZdlPEJXdwg" TargetMode="External"/><Relationship Id="rId454" Type="http://schemas.openxmlformats.org/officeDocument/2006/relationships/hyperlink" Target="https://www.moxfield.com/decks/OyZ-LSudW0G4hP05esEXpg" TargetMode="External"/><Relationship Id="rId496" Type="http://schemas.openxmlformats.org/officeDocument/2006/relationships/hyperlink" Target="https://www.moxfield.com/decks/VQNrbyA2UkGdCLqkSwLJmQ" TargetMode="External"/><Relationship Id="rId661" Type="http://schemas.openxmlformats.org/officeDocument/2006/relationships/hyperlink" Target="https://www.moxfield.com/decks/zftkOcqhQk-qgWZoC0Coug" TargetMode="External"/><Relationship Id="rId717" Type="http://schemas.openxmlformats.org/officeDocument/2006/relationships/hyperlink" Target="https://moxfield.com/decks/DUADcacyAk63-H5Rv6I6Ag" TargetMode="External"/><Relationship Id="rId759" Type="http://schemas.openxmlformats.org/officeDocument/2006/relationships/hyperlink" Target="https://moxfield.com/decks/PUc5uMGFYkelSOl3jLuCHw" TargetMode="External"/><Relationship Id="rId924" Type="http://schemas.openxmlformats.org/officeDocument/2006/relationships/hyperlink" Target="https://www.moxfield.com/decks/ZRyRQOBOI0Op2mbAW-PDCw" TargetMode="External"/><Relationship Id="rId966" Type="http://schemas.openxmlformats.org/officeDocument/2006/relationships/hyperlink" Target="https://www.moxfield.com/decks/DtIniFkBLUurKf9uRGqLSw" TargetMode="External"/><Relationship Id="rId11" Type="http://schemas.openxmlformats.org/officeDocument/2006/relationships/hyperlink" Target="https://www.moxfield.com/decks/Cekmv0AyUEWcjJPce_mVzg" TargetMode="External"/><Relationship Id="rId53" Type="http://schemas.openxmlformats.org/officeDocument/2006/relationships/hyperlink" Target="https://moxfield.com/decks/6gMH-w5TN06Npd1mNyvpRg" TargetMode="External"/><Relationship Id="rId149" Type="http://schemas.openxmlformats.org/officeDocument/2006/relationships/hyperlink" Target="https://moxfield.com/decks/K0Cm61tbQE-XG3kXs6mOPw" TargetMode="External"/><Relationship Id="rId314" Type="http://schemas.openxmlformats.org/officeDocument/2006/relationships/hyperlink" Target="https://moxfield.com/decks/4NVz_yZcqEmoXRvUBucJ3A" TargetMode="External"/><Relationship Id="rId356" Type="http://schemas.openxmlformats.org/officeDocument/2006/relationships/hyperlink" Target="https://www.moxfield.com/decks/rZJJfm9kd0qQyN94MHxS1w" TargetMode="External"/><Relationship Id="rId398" Type="http://schemas.openxmlformats.org/officeDocument/2006/relationships/hyperlink" Target="https://www.moxfield.com/decks/NRKRXSsErUajjdJEe150Zg" TargetMode="External"/><Relationship Id="rId521" Type="http://schemas.openxmlformats.org/officeDocument/2006/relationships/hyperlink" Target="https://www.moxfield.com/decks/OPpeaF-AIUGh-NxepWbo4A" TargetMode="External"/><Relationship Id="rId563" Type="http://schemas.openxmlformats.org/officeDocument/2006/relationships/hyperlink" Target="https://www.moxfield.com/decks/voHUaKHhFEa5ZP8KWqFldQ" TargetMode="External"/><Relationship Id="rId619" Type="http://schemas.openxmlformats.org/officeDocument/2006/relationships/hyperlink" Target="https://www.moxfield.com/decks/Mw4QGtYxLEipCPFtXA1XWw" TargetMode="External"/><Relationship Id="rId770" Type="http://schemas.openxmlformats.org/officeDocument/2006/relationships/hyperlink" Target="https://moxfield.com/decks/oJ0gndgTlESQA09AITOc7Q" TargetMode="External"/><Relationship Id="rId95" Type="http://schemas.openxmlformats.org/officeDocument/2006/relationships/hyperlink" Target="https://www.moxfield.com/decks/ouAQDxvC9kCrU1KkFurszg" TargetMode="External"/><Relationship Id="rId160" Type="http://schemas.openxmlformats.org/officeDocument/2006/relationships/hyperlink" Target="https://www.moxfield.com/decks/yQQdmxmPh06TTm6OU_M9pA" TargetMode="External"/><Relationship Id="rId216" Type="http://schemas.openxmlformats.org/officeDocument/2006/relationships/hyperlink" Target="https://www.moxfield.com/decks/Bk_iwOEm7ku1qsshweUSkg" TargetMode="External"/><Relationship Id="rId423" Type="http://schemas.openxmlformats.org/officeDocument/2006/relationships/hyperlink" Target="https://www.moxfield.com/decks/yIUetra5Z0ijLmHpMRoM-w" TargetMode="External"/><Relationship Id="rId826" Type="http://schemas.openxmlformats.org/officeDocument/2006/relationships/hyperlink" Target="https://www.moxfield.com/decks/tNSq-haNsk6hNNv5HHkmTw" TargetMode="External"/><Relationship Id="rId868" Type="http://schemas.openxmlformats.org/officeDocument/2006/relationships/hyperlink" Target="https://www.moxfield.com/decks/UuNkKzXY_kizkfeZtKUI7Q" TargetMode="External"/><Relationship Id="rId1011" Type="http://schemas.openxmlformats.org/officeDocument/2006/relationships/hyperlink" Target="https://www.moxfield.com/decks/Vg0MPKdLEkunOubO-vsFOA" TargetMode="External"/><Relationship Id="rId1053" Type="http://schemas.openxmlformats.org/officeDocument/2006/relationships/hyperlink" Target="https://moxfield.com/decks/wLhTNCXok0af6WjRUs9bRg" TargetMode="External"/><Relationship Id="rId258" Type="http://schemas.openxmlformats.org/officeDocument/2006/relationships/hyperlink" Target="https://www.moxfield.com/decks/EhRLu_Szg0K8m58Z4wgCbQ" TargetMode="External"/><Relationship Id="rId465" Type="http://schemas.openxmlformats.org/officeDocument/2006/relationships/hyperlink" Target="https://moxfield.com/decks/SHaMfihR3kyf0D8XETZjxg" TargetMode="External"/><Relationship Id="rId630" Type="http://schemas.openxmlformats.org/officeDocument/2006/relationships/hyperlink" Target="https://www.moxfield.com/decks/AChkP8_4R0CFwZRZAyZNww" TargetMode="External"/><Relationship Id="rId672" Type="http://schemas.openxmlformats.org/officeDocument/2006/relationships/hyperlink" Target="https://www.moxfield.com/decks/67TrS46dGUuaNeRcVq36OQ" TargetMode="External"/><Relationship Id="rId728" Type="http://schemas.openxmlformats.org/officeDocument/2006/relationships/hyperlink" Target="https://www.moxfield.com/decks/iylPyLbIREWYPZwko8MCVA" TargetMode="External"/><Relationship Id="rId935" Type="http://schemas.openxmlformats.org/officeDocument/2006/relationships/hyperlink" Target="https://www.moxfield.com/decks/XaQKML7QrU2Rva_tIS3hVw" TargetMode="External"/><Relationship Id="rId22" Type="http://schemas.openxmlformats.org/officeDocument/2006/relationships/hyperlink" Target="https://www.moxfield.com/decks/ZFbp-4k2VEOgjRFraIBnNg" TargetMode="External"/><Relationship Id="rId64" Type="http://schemas.openxmlformats.org/officeDocument/2006/relationships/hyperlink" Target="https://www.moxfield.com/decks/XpbJAoTZh023DXUkqarl-Q" TargetMode="External"/><Relationship Id="rId118" Type="http://schemas.openxmlformats.org/officeDocument/2006/relationships/hyperlink" Target="https://www.moxfield.com/decks/E00y7H2Bwk61x_F1A9o-Rg" TargetMode="External"/><Relationship Id="rId325" Type="http://schemas.openxmlformats.org/officeDocument/2006/relationships/hyperlink" Target="https://www.moxfield.com/decks/lOwX8dbXVkq5P8ZqZfBmmQ" TargetMode="External"/><Relationship Id="rId367" Type="http://schemas.openxmlformats.org/officeDocument/2006/relationships/hyperlink" Target="https://moxfield.com/decks/uJZmvH7HZke091wx_76IZQ" TargetMode="External"/><Relationship Id="rId532" Type="http://schemas.openxmlformats.org/officeDocument/2006/relationships/hyperlink" Target="https://www.moxfield.com/decks/BzNXiQEHmUaKGScZ-TlfQA" TargetMode="External"/><Relationship Id="rId574" Type="http://schemas.openxmlformats.org/officeDocument/2006/relationships/hyperlink" Target="https://www.moxfield.com/decks/UWfcfzF1HkGv-xCMJvvo6A" TargetMode="External"/><Relationship Id="rId977" Type="http://schemas.openxmlformats.org/officeDocument/2006/relationships/hyperlink" Target="https://www.moxfield.com/decks/VrOCyDHxd0KQp8ZhfCpQWg" TargetMode="External"/><Relationship Id="rId171" Type="http://schemas.openxmlformats.org/officeDocument/2006/relationships/hyperlink" Target="https://www.moxfield.com/decks/HocFUhljqkygrudJ9PZxXg" TargetMode="External"/><Relationship Id="rId227" Type="http://schemas.openxmlformats.org/officeDocument/2006/relationships/hyperlink" Target="https://www.moxfield.com/decks/iDTuitbO6EK_7V4yziovDg" TargetMode="External"/><Relationship Id="rId781" Type="http://schemas.openxmlformats.org/officeDocument/2006/relationships/hyperlink" Target="https://www.moxfield.com/decks/mTlDlvg6ZkuZZ1jmO38gWQ" TargetMode="External"/><Relationship Id="rId837" Type="http://schemas.openxmlformats.org/officeDocument/2006/relationships/hyperlink" Target="https://www.moxfield.com/decks/W3xKnu7_g0qcYTsfFDpW7Q" TargetMode="External"/><Relationship Id="rId879" Type="http://schemas.openxmlformats.org/officeDocument/2006/relationships/hyperlink" Target="https://www.moxfield.com/decks/Tv-EJplYE0CPb9hck_xK3Q" TargetMode="External"/><Relationship Id="rId1022" Type="http://schemas.openxmlformats.org/officeDocument/2006/relationships/hyperlink" Target="https://moxfield.com/decks/WcbIBvw0NEO4zl8nZnjs4A" TargetMode="External"/><Relationship Id="rId269" Type="http://schemas.openxmlformats.org/officeDocument/2006/relationships/hyperlink" Target="https://www.moxfield.com/decks/iqPz2X7gpUSCchIjKZpsEg" TargetMode="External"/><Relationship Id="rId434" Type="http://schemas.openxmlformats.org/officeDocument/2006/relationships/hyperlink" Target="https://moxfield.com/decks/7eL9vVvyPkC0i9WVKhp8ng" TargetMode="External"/><Relationship Id="rId476" Type="http://schemas.openxmlformats.org/officeDocument/2006/relationships/hyperlink" Target="https://www.moxfield.com/decks/SNnYvLf3HkS89WW6wVBxTg" TargetMode="External"/><Relationship Id="rId641" Type="http://schemas.openxmlformats.org/officeDocument/2006/relationships/hyperlink" Target="https://www.moxfield.com/decks/qZUgCgtgj0a1rETUNQDBow" TargetMode="External"/><Relationship Id="rId683" Type="http://schemas.openxmlformats.org/officeDocument/2006/relationships/hyperlink" Target="https://moxfield.com/decks/dXobeKwnBUCDna4NrxzgEQ" TargetMode="External"/><Relationship Id="rId739" Type="http://schemas.openxmlformats.org/officeDocument/2006/relationships/hyperlink" Target="https://www.moxfield.com/decks/P-RgPS1e6kyeKl7Rp_hCZw" TargetMode="External"/><Relationship Id="rId890" Type="http://schemas.openxmlformats.org/officeDocument/2006/relationships/hyperlink" Target="https://www.moxfield.com/decks/5qYRoh35XEuBkXmN4QEcCw" TargetMode="External"/><Relationship Id="rId904" Type="http://schemas.openxmlformats.org/officeDocument/2006/relationships/hyperlink" Target="https://www.moxfield.com/decks/oDAjuGgKy0mPtbaCfB976A" TargetMode="External"/><Relationship Id="rId1064" Type="http://schemas.openxmlformats.org/officeDocument/2006/relationships/hyperlink" Target="https://moxfield.com/decks/Crp7iCCdak6T8gZIsa4X-g" TargetMode="External"/><Relationship Id="rId33" Type="http://schemas.openxmlformats.org/officeDocument/2006/relationships/hyperlink" Target="https://www.moxfield.com/decks/FXQCYrw0LkuS1jkCaEdUtA" TargetMode="External"/><Relationship Id="rId129" Type="http://schemas.openxmlformats.org/officeDocument/2006/relationships/hyperlink" Target="https://www.moxfield.com/decks/F2HrJbMMhkaqOHI4QGaK_w" TargetMode="External"/><Relationship Id="rId280" Type="http://schemas.openxmlformats.org/officeDocument/2006/relationships/hyperlink" Target="https://www.moxfield.com/decks/w1QiZC9qQUiGKeSn9EbZ8g" TargetMode="External"/><Relationship Id="rId336" Type="http://schemas.openxmlformats.org/officeDocument/2006/relationships/hyperlink" Target="https://www.moxfield.com/decks/DKeJH9CHAkuT6cKojfBTDg" TargetMode="External"/><Relationship Id="rId501" Type="http://schemas.openxmlformats.org/officeDocument/2006/relationships/hyperlink" Target="https://moxfield.com/decks/2lJrCfx4q0mpS_17D-VsIQ" TargetMode="External"/><Relationship Id="rId543" Type="http://schemas.openxmlformats.org/officeDocument/2006/relationships/hyperlink" Target="https://www.moxfield.com/decks/8kt4m0hjqUWnzieUXdIQNw" TargetMode="External"/><Relationship Id="rId946" Type="http://schemas.openxmlformats.org/officeDocument/2006/relationships/hyperlink" Target="https://www.moxfield.com/decks/RzdBIAj1rEmkx7mKmXju5g" TargetMode="External"/><Relationship Id="rId988" Type="http://schemas.openxmlformats.org/officeDocument/2006/relationships/hyperlink" Target="https://moxfield.com/decks/5k8sBbOG6Em_y-t1NQ9I4g" TargetMode="External"/><Relationship Id="rId75" Type="http://schemas.openxmlformats.org/officeDocument/2006/relationships/hyperlink" Target="https://www.moxfield.com/decks/wru-HJUSU02dH28voDOvEQ" TargetMode="External"/><Relationship Id="rId140" Type="http://schemas.openxmlformats.org/officeDocument/2006/relationships/hyperlink" Target="https://www.moxfield.com/decks/0nN_OuOnck-1kukh8OZ2tw" TargetMode="External"/><Relationship Id="rId182" Type="http://schemas.openxmlformats.org/officeDocument/2006/relationships/hyperlink" Target="https://www.moxfield.com/decks/V8JoK4ZjNEe-NMhhQnha4g" TargetMode="External"/><Relationship Id="rId378" Type="http://schemas.openxmlformats.org/officeDocument/2006/relationships/hyperlink" Target="https://moxfield.com/decks/bcmAu4rFY02JeoTLTkA89A" TargetMode="External"/><Relationship Id="rId403" Type="http://schemas.openxmlformats.org/officeDocument/2006/relationships/hyperlink" Target="https://www.moxfield.com/decks/Dfst6GhMjUengyRPLQ1Y6w" TargetMode="External"/><Relationship Id="rId585" Type="http://schemas.openxmlformats.org/officeDocument/2006/relationships/hyperlink" Target="https://www.moxfield.com/decks/xKd8TM_JpECAyGRJ2ffB9g" TargetMode="External"/><Relationship Id="rId750" Type="http://schemas.openxmlformats.org/officeDocument/2006/relationships/hyperlink" Target="https://moxfield.com/decks/eTfptcLIwEK-yYefxXsECQ" TargetMode="External"/><Relationship Id="rId792" Type="http://schemas.openxmlformats.org/officeDocument/2006/relationships/hyperlink" Target="https://www.moxfield.com/decks/iHbtFSKgckSx-gNUYB9s-A" TargetMode="External"/><Relationship Id="rId806" Type="http://schemas.openxmlformats.org/officeDocument/2006/relationships/hyperlink" Target="https://www.moxfield.com/decks/QsCxNNKWvUe9CJbfa5MnUw" TargetMode="External"/><Relationship Id="rId848" Type="http://schemas.openxmlformats.org/officeDocument/2006/relationships/hyperlink" Target="https://www.moxfield.com/decks/gUF0nx0xKkmfvPoncmnBTQ" TargetMode="External"/><Relationship Id="rId1033" Type="http://schemas.openxmlformats.org/officeDocument/2006/relationships/hyperlink" Target="https://www.moxfield.com/decks/imlnmRR_LEuBuw55rW523w" TargetMode="External"/><Relationship Id="rId6" Type="http://schemas.openxmlformats.org/officeDocument/2006/relationships/hyperlink" Target="https://www.moxfield.com/decks/Uc723Rusb0q1ohj96spE_g" TargetMode="External"/><Relationship Id="rId238" Type="http://schemas.openxmlformats.org/officeDocument/2006/relationships/hyperlink" Target="https://www.moxfield.com/decks/8Ac5vfYxR0CWQAXG-UBMUA" TargetMode="External"/><Relationship Id="rId445" Type="http://schemas.openxmlformats.org/officeDocument/2006/relationships/hyperlink" Target="https://www.moxfield.com/decks/UXFVq-7ObUe8O0QzaA8Xqg" TargetMode="External"/><Relationship Id="rId487" Type="http://schemas.openxmlformats.org/officeDocument/2006/relationships/hyperlink" Target="https://www.moxfield.com/decks/zpjcMkKz1k-arfXXJNViTg" TargetMode="External"/><Relationship Id="rId610" Type="http://schemas.openxmlformats.org/officeDocument/2006/relationships/hyperlink" Target="https://www.moxfield.com/decks/OXQr1C--00aH4cxvj7dQDA" TargetMode="External"/><Relationship Id="rId652" Type="http://schemas.openxmlformats.org/officeDocument/2006/relationships/hyperlink" Target="https://www.moxfield.com/decks/nDN-DVocR0KtroqU1jGUKA" TargetMode="External"/><Relationship Id="rId694" Type="http://schemas.openxmlformats.org/officeDocument/2006/relationships/hyperlink" Target="https://www.moxfield.com/decks/yY6blb8q80GYUxxhSaUV5A" TargetMode="External"/><Relationship Id="rId708" Type="http://schemas.openxmlformats.org/officeDocument/2006/relationships/hyperlink" Target="https://www.moxfield.com/decks/skIyTqHYiUqm4lkcsWMVcQ" TargetMode="External"/><Relationship Id="rId915" Type="http://schemas.openxmlformats.org/officeDocument/2006/relationships/hyperlink" Target="https://moxfield.com/decks/CwuIiZWNJESjgQQqHatLAQ" TargetMode="External"/><Relationship Id="rId291" Type="http://schemas.openxmlformats.org/officeDocument/2006/relationships/hyperlink" Target="https://www.moxfield.com/decks/ec3_mmwXSE2Olfc-5TIhjQ" TargetMode="External"/><Relationship Id="rId305" Type="http://schemas.openxmlformats.org/officeDocument/2006/relationships/hyperlink" Target="https://moxfield.com/decks/g3qutCdGqEyL_aUfnrcQjA" TargetMode="External"/><Relationship Id="rId347" Type="http://schemas.openxmlformats.org/officeDocument/2006/relationships/hyperlink" Target="https://www.moxfield.com/decks/0r5uKKCT1UqsP_DijXlzEA" TargetMode="External"/><Relationship Id="rId512" Type="http://schemas.openxmlformats.org/officeDocument/2006/relationships/hyperlink" Target="https://www.moxfield.com/decks/H5-iMdBT5U2ItJA4rM6idA" TargetMode="External"/><Relationship Id="rId957" Type="http://schemas.openxmlformats.org/officeDocument/2006/relationships/hyperlink" Target="https://moxfield.com/decks/BafjzqU8m0et60jyQCIl-g" TargetMode="External"/><Relationship Id="rId999" Type="http://schemas.openxmlformats.org/officeDocument/2006/relationships/hyperlink" Target="https://www.moxfield.com/decks/sH0njj4VGEOQ770JU3awEg" TargetMode="External"/><Relationship Id="rId44" Type="http://schemas.openxmlformats.org/officeDocument/2006/relationships/hyperlink" Target="https://www.moxfield.com/decks/Y0vXLYkCHkuSOU9rsA8pSQ" TargetMode="External"/><Relationship Id="rId86" Type="http://schemas.openxmlformats.org/officeDocument/2006/relationships/hyperlink" Target="https://www.moxfield.com/decks/fHuvn2MWn0iRrAwP46tyVA" TargetMode="External"/><Relationship Id="rId151" Type="http://schemas.openxmlformats.org/officeDocument/2006/relationships/hyperlink" Target="https://www.moxfield.com/decks/-fYlLTyTpkS40I7awH4AYA" TargetMode="External"/><Relationship Id="rId389" Type="http://schemas.openxmlformats.org/officeDocument/2006/relationships/hyperlink" Target="https://www.moxfield.com/decks/8kXg9T2pOEO70Lh1VU7EEQ" TargetMode="External"/><Relationship Id="rId554" Type="http://schemas.openxmlformats.org/officeDocument/2006/relationships/hyperlink" Target="https://www.moxfield.com/decks/kvJoYnF3B0iwwD5qSMWOVA" TargetMode="External"/><Relationship Id="rId596" Type="http://schemas.openxmlformats.org/officeDocument/2006/relationships/hyperlink" Target="https://www.moxfield.com/decks/5M8XSojCKke3LMm3LQegkg" TargetMode="External"/><Relationship Id="rId761" Type="http://schemas.openxmlformats.org/officeDocument/2006/relationships/hyperlink" Target="https://www.moxfield.com/decks/upGM_NNLt0SOa3VJqzmJ6w" TargetMode="External"/><Relationship Id="rId817" Type="http://schemas.openxmlformats.org/officeDocument/2006/relationships/hyperlink" Target="https://www.moxfield.com/decks/tufRr15AYEGzB_dOTjMJaw" TargetMode="External"/><Relationship Id="rId859" Type="http://schemas.openxmlformats.org/officeDocument/2006/relationships/hyperlink" Target="https://www.moxfield.com/decks/ECdDpn4nA0uQCzTYHVKXyw" TargetMode="External"/><Relationship Id="rId1002" Type="http://schemas.openxmlformats.org/officeDocument/2006/relationships/hyperlink" Target="https://www.moxfield.com/decks/xcyE9yLpa0qU_sCCoP_JEw" TargetMode="External"/><Relationship Id="rId193" Type="http://schemas.openxmlformats.org/officeDocument/2006/relationships/hyperlink" Target="https://www.moxfield.com/decks/K_GbVHaqiEqgZuHGgfEReA" TargetMode="External"/><Relationship Id="rId207" Type="http://schemas.openxmlformats.org/officeDocument/2006/relationships/hyperlink" Target="https://www.moxfield.com/decks/Y2G3Lc6oe0mVYyOnI2ZNuw" TargetMode="External"/><Relationship Id="rId249" Type="http://schemas.openxmlformats.org/officeDocument/2006/relationships/hyperlink" Target="https://www.moxfield.com/decks/olcofZHNTU6q2tdKN568Fg" TargetMode="External"/><Relationship Id="rId414" Type="http://schemas.openxmlformats.org/officeDocument/2006/relationships/hyperlink" Target="https://www.moxfield.com/decks/aICpmp4l_kmdg1wmzOpWqQ" TargetMode="External"/><Relationship Id="rId456" Type="http://schemas.openxmlformats.org/officeDocument/2006/relationships/hyperlink" Target="https://www.moxfield.com/decks/1Q56dA4H70WecNxt5dwM4w" TargetMode="External"/><Relationship Id="rId498" Type="http://schemas.openxmlformats.org/officeDocument/2006/relationships/hyperlink" Target="https://www.moxfield.com/decks/tWWy5rYvwE6prOAJqjdvPA" TargetMode="External"/><Relationship Id="rId621" Type="http://schemas.openxmlformats.org/officeDocument/2006/relationships/hyperlink" Target="https://www.moxfield.com/decks/ntT-B2CBzkeNk14SJJX2Ww" TargetMode="External"/><Relationship Id="rId663" Type="http://schemas.openxmlformats.org/officeDocument/2006/relationships/hyperlink" Target="https://moxfield.com/decks/h5Bw5YOjlUuwt60JOjnP3w" TargetMode="External"/><Relationship Id="rId870" Type="http://schemas.openxmlformats.org/officeDocument/2006/relationships/hyperlink" Target="https://www.moxfield.com/decks/gh-Ptrbh90itMINK9rzwzA" TargetMode="External"/><Relationship Id="rId1044" Type="http://schemas.openxmlformats.org/officeDocument/2006/relationships/hyperlink" Target="https://www.moxfield.com/decks/AHnv5pA1tEu800kbWrqOAg" TargetMode="External"/><Relationship Id="rId13" Type="http://schemas.openxmlformats.org/officeDocument/2006/relationships/hyperlink" Target="https://www.moxfield.com/decks/1qi22Oq2c0SBEjBa9HqTLA" TargetMode="External"/><Relationship Id="rId109" Type="http://schemas.openxmlformats.org/officeDocument/2006/relationships/hyperlink" Target="https://www.moxfield.com/decks/xOCJifluv0iO7Q3xmqBWFg" TargetMode="External"/><Relationship Id="rId260" Type="http://schemas.openxmlformats.org/officeDocument/2006/relationships/hyperlink" Target="https://www.moxfield.com/decks/JlsuM5RN7ka-q7e-0PVZOg" TargetMode="External"/><Relationship Id="rId316" Type="http://schemas.openxmlformats.org/officeDocument/2006/relationships/hyperlink" Target="https://www.moxfield.com/decks/jAnbIf-zOE2lOa2EYna2-Q" TargetMode="External"/><Relationship Id="rId523" Type="http://schemas.openxmlformats.org/officeDocument/2006/relationships/hyperlink" Target="https://www.moxfield.com/decks/MAez0L37U0ue17gTpGIvPA" TargetMode="External"/><Relationship Id="rId719" Type="http://schemas.openxmlformats.org/officeDocument/2006/relationships/hyperlink" Target="https://www.moxfield.com/decks/RfS8VSigZU2dB0EFp15Qyg" TargetMode="External"/><Relationship Id="rId926" Type="http://schemas.openxmlformats.org/officeDocument/2006/relationships/hyperlink" Target="https://www.moxfield.com/decks/O3J-I_9-q0moDny-7STdBQ" TargetMode="External"/><Relationship Id="rId968" Type="http://schemas.openxmlformats.org/officeDocument/2006/relationships/hyperlink" Target="https://www.moxfield.com/decks/PhYpDYjz_0mTDOpmMPB8-g" TargetMode="External"/><Relationship Id="rId55" Type="http://schemas.openxmlformats.org/officeDocument/2006/relationships/hyperlink" Target="https://www.moxfield.com/decks/jyEASLTqHUW69zfguTIS6w" TargetMode="External"/><Relationship Id="rId97" Type="http://schemas.openxmlformats.org/officeDocument/2006/relationships/hyperlink" Target="https://www.moxfield.com/decks/_QnbOHGD4EeH5juLWRi89Q" TargetMode="External"/><Relationship Id="rId120" Type="http://schemas.openxmlformats.org/officeDocument/2006/relationships/hyperlink" Target="https://www.moxfield.com/decks/QuUeZPtym0e5lXuNcaBtmQ" TargetMode="External"/><Relationship Id="rId358" Type="http://schemas.openxmlformats.org/officeDocument/2006/relationships/hyperlink" Target="https://moxfield.com/decks/mdt7JEj_AkCaSZLWiWL-Mw" TargetMode="External"/><Relationship Id="rId565" Type="http://schemas.openxmlformats.org/officeDocument/2006/relationships/hyperlink" Target="https://www.moxfield.com/decks/ZD5Rr-yGfkWpxIjwoirkIA" TargetMode="External"/><Relationship Id="rId730" Type="http://schemas.openxmlformats.org/officeDocument/2006/relationships/hyperlink" Target="https://moxfield.com/decks/uuWrCXh1mE2Osbm0ZnRFxQ" TargetMode="External"/><Relationship Id="rId772" Type="http://schemas.openxmlformats.org/officeDocument/2006/relationships/hyperlink" Target="https://www.moxfield.com/decks/ifrfjtiWmkmbLeYzNfQXtA" TargetMode="External"/><Relationship Id="rId828" Type="http://schemas.openxmlformats.org/officeDocument/2006/relationships/hyperlink" Target="https://www.moxfield.com/decks/bDgOaVbEwEmgyw-4-cz_Hg" TargetMode="External"/><Relationship Id="rId1013" Type="http://schemas.openxmlformats.org/officeDocument/2006/relationships/hyperlink" Target="https://www.moxfield.com/decks/nDil6ZLmuECdUYZTQ0oDhw" TargetMode="External"/><Relationship Id="rId162" Type="http://schemas.openxmlformats.org/officeDocument/2006/relationships/hyperlink" Target="https://www.moxfield.com/decks/d4X6uHQZDk6BtUuy41REjQ" TargetMode="External"/><Relationship Id="rId218" Type="http://schemas.openxmlformats.org/officeDocument/2006/relationships/hyperlink" Target="https://www.moxfield.com/decks/-tQqmVM-a02DlXCce_CxBw" TargetMode="External"/><Relationship Id="rId425" Type="http://schemas.openxmlformats.org/officeDocument/2006/relationships/hyperlink" Target="https://www.moxfield.com/decks/NYGGY9fyLUmUaV8hv7zEuw" TargetMode="External"/><Relationship Id="rId467" Type="http://schemas.openxmlformats.org/officeDocument/2006/relationships/hyperlink" Target="https://www.moxfield.com/decks/JoSxhvvgaEurza9gGnIVbQ" TargetMode="External"/><Relationship Id="rId632" Type="http://schemas.openxmlformats.org/officeDocument/2006/relationships/hyperlink" Target="https://www.moxfield.com/decks/Gejc4G7Eck6cS5j1gvq04A" TargetMode="External"/><Relationship Id="rId1055" Type="http://schemas.openxmlformats.org/officeDocument/2006/relationships/hyperlink" Target="https://www.moxfield.com/decks/kbwbcwVBGEaS92MkNMHznA" TargetMode="External"/><Relationship Id="rId271" Type="http://schemas.openxmlformats.org/officeDocument/2006/relationships/hyperlink" Target="https://www.moxfield.com/decks/Sxk3h00q002aVupuo3gXGA" TargetMode="External"/><Relationship Id="rId674" Type="http://schemas.openxmlformats.org/officeDocument/2006/relationships/hyperlink" Target="https://www.moxfield.com/decks/jKhC8Kv-DUuIJNI8cEM-yw" TargetMode="External"/><Relationship Id="rId881" Type="http://schemas.openxmlformats.org/officeDocument/2006/relationships/hyperlink" Target="https://www.moxfield.com/decks/BZqlZPN1A0yMREdiNxIxTA" TargetMode="External"/><Relationship Id="rId937" Type="http://schemas.openxmlformats.org/officeDocument/2006/relationships/hyperlink" Target="https://www.moxfield.com/decks/-9PzgfIxOEK8pecTdv-NXg" TargetMode="External"/><Relationship Id="rId979" Type="http://schemas.openxmlformats.org/officeDocument/2006/relationships/hyperlink" Target="https://www.moxfield.com/decks/OlqSc6HMwUiK5oWrLBPM-A" TargetMode="External"/><Relationship Id="rId24" Type="http://schemas.openxmlformats.org/officeDocument/2006/relationships/hyperlink" Target="https://www.moxfield.com/decks/9A4QzjrgJ0W4dg4vdkY84g" TargetMode="External"/><Relationship Id="rId66" Type="http://schemas.openxmlformats.org/officeDocument/2006/relationships/hyperlink" Target="https://www.moxfield.com/decks/qXGlGiNzeEmbZV1qQjfhYQ" TargetMode="External"/><Relationship Id="rId131" Type="http://schemas.openxmlformats.org/officeDocument/2006/relationships/hyperlink" Target="https://www.moxfield.com/decks/HmFd0kvvskGdaTWKgG_NiA" TargetMode="External"/><Relationship Id="rId327" Type="http://schemas.openxmlformats.org/officeDocument/2006/relationships/hyperlink" Target="https://moxfield.com/decks/SgopNHaCEE6t51CEMfSrLQ" TargetMode="External"/><Relationship Id="rId369" Type="http://schemas.openxmlformats.org/officeDocument/2006/relationships/hyperlink" Target="https://www.moxfield.com/decks/k0xH5icQJ0aimX1VYALqfg" TargetMode="External"/><Relationship Id="rId534" Type="http://schemas.openxmlformats.org/officeDocument/2006/relationships/hyperlink" Target="https://moxfield.com/decks/i11q6d2uKE6QughSU4Mx4w" TargetMode="External"/><Relationship Id="rId576" Type="http://schemas.openxmlformats.org/officeDocument/2006/relationships/hyperlink" Target="https://www.moxfield.com/decks/CP3lbJUIp0yb65MV8F6afg" TargetMode="External"/><Relationship Id="rId741" Type="http://schemas.openxmlformats.org/officeDocument/2006/relationships/hyperlink" Target="https://moxfield.com/decks/uayQbU5eb0ebvA6J0F8zhQ" TargetMode="External"/><Relationship Id="rId783" Type="http://schemas.openxmlformats.org/officeDocument/2006/relationships/hyperlink" Target="https://www.moxfield.com/decks/mP10AFFXYE65ECmy2kXudw" TargetMode="External"/><Relationship Id="rId839" Type="http://schemas.openxmlformats.org/officeDocument/2006/relationships/hyperlink" Target="https://www.moxfield.com/decks/jEYKuWYt0U-ykkgiNGdTrA" TargetMode="External"/><Relationship Id="rId990" Type="http://schemas.openxmlformats.org/officeDocument/2006/relationships/hyperlink" Target="https://www.moxfield.com/decks/Cb6YFR-wyU6pG8l9Kh-L1A" TargetMode="External"/><Relationship Id="rId173" Type="http://schemas.openxmlformats.org/officeDocument/2006/relationships/hyperlink" Target="https://moxfield.com/decks/_z8W3ub4okamz5d92AZ2bA" TargetMode="External"/><Relationship Id="rId229" Type="http://schemas.openxmlformats.org/officeDocument/2006/relationships/hyperlink" Target="https://www.moxfield.com/decks/1CXmsIahzEaet8jaH9B-hg" TargetMode="External"/><Relationship Id="rId380" Type="http://schemas.openxmlformats.org/officeDocument/2006/relationships/hyperlink" Target="https://www.moxfield.com/decks/P12lqp_uI0yWFp_VJU0XXA" TargetMode="External"/><Relationship Id="rId436" Type="http://schemas.openxmlformats.org/officeDocument/2006/relationships/hyperlink" Target="https://www.moxfield.com/decks/rzkxkbkI70a9hFccpGXkIA" TargetMode="External"/><Relationship Id="rId601" Type="http://schemas.openxmlformats.org/officeDocument/2006/relationships/hyperlink" Target="https://www.moxfield.com/decks/cjW3_QoZGEWP4Y9jJxl_4w" TargetMode="External"/><Relationship Id="rId643" Type="http://schemas.openxmlformats.org/officeDocument/2006/relationships/hyperlink" Target="https://www.moxfield.com/decks/gwKQsewzDkKb_tyhZEuOZQ" TargetMode="External"/><Relationship Id="rId1024" Type="http://schemas.openxmlformats.org/officeDocument/2006/relationships/hyperlink" Target="https://www.moxfield.com/decks/a7Ozqsms8Uu9JEWD9YNF0A" TargetMode="External"/><Relationship Id="rId1066" Type="http://schemas.openxmlformats.org/officeDocument/2006/relationships/hyperlink" Target="https://www.moxfield.com/decks/VcU3zo_cwEa4OIvbpqvRbA" TargetMode="External"/><Relationship Id="rId240" Type="http://schemas.openxmlformats.org/officeDocument/2006/relationships/hyperlink" Target="https://moxfield.com/decks/N7ComFLv_Ey6ESbWZndibw" TargetMode="External"/><Relationship Id="rId478" Type="http://schemas.openxmlformats.org/officeDocument/2006/relationships/hyperlink" Target="https://www.moxfield.com/decks/miKvI64hpkC73F5jBeXX7A" TargetMode="External"/><Relationship Id="rId685" Type="http://schemas.openxmlformats.org/officeDocument/2006/relationships/hyperlink" Target="https://moxfield.com/decks/qLoe4zpOvkGwDCulw_QjnQ" TargetMode="External"/><Relationship Id="rId850" Type="http://schemas.openxmlformats.org/officeDocument/2006/relationships/hyperlink" Target="https://www.moxfield.com/decks/3-oQQMg3QUygX4VToKGINg" TargetMode="External"/><Relationship Id="rId892" Type="http://schemas.openxmlformats.org/officeDocument/2006/relationships/hyperlink" Target="https://www.moxfield.com/decks/JO5f2PAFR06hb4kFamboTQ" TargetMode="External"/><Relationship Id="rId906" Type="http://schemas.openxmlformats.org/officeDocument/2006/relationships/hyperlink" Target="https://www.moxfield.com/decks/fphWa3Y0Pk6rIkDHTgapKQ" TargetMode="External"/><Relationship Id="rId948" Type="http://schemas.openxmlformats.org/officeDocument/2006/relationships/hyperlink" Target="https://www.moxfield.com/decks/HSUCeGQEakC0IF5mXR7XPg" TargetMode="External"/><Relationship Id="rId35" Type="http://schemas.openxmlformats.org/officeDocument/2006/relationships/hyperlink" Target="https://www.moxfield.com/decks/iZRcg7SQaUqJmEYk2ygoUw" TargetMode="External"/><Relationship Id="rId77" Type="http://schemas.openxmlformats.org/officeDocument/2006/relationships/hyperlink" Target="https://www.moxfield.com/decks/_pVuMM6M9k68kT93tlkGMw" TargetMode="External"/><Relationship Id="rId100" Type="http://schemas.openxmlformats.org/officeDocument/2006/relationships/hyperlink" Target="https://www.moxfield.com/decks/e0iilYhOjEGBw0rpu8vXhQ" TargetMode="External"/><Relationship Id="rId282" Type="http://schemas.openxmlformats.org/officeDocument/2006/relationships/hyperlink" Target="https://www.moxfield.com/decks/m5aYVAjjt0OFMGtDj4GhJQ" TargetMode="External"/><Relationship Id="rId338" Type="http://schemas.openxmlformats.org/officeDocument/2006/relationships/hyperlink" Target="https://www.moxfield.com/decks/TlHEcyNTU0KCnnEGqXaP8g" TargetMode="External"/><Relationship Id="rId503" Type="http://schemas.openxmlformats.org/officeDocument/2006/relationships/hyperlink" Target="https://www.moxfield.com/decks/HW5kum_Rbk2OusIwkkExcw" TargetMode="External"/><Relationship Id="rId545" Type="http://schemas.openxmlformats.org/officeDocument/2006/relationships/hyperlink" Target="https://moxfield.com/decks/AV-ELAHRxEaYrGeOvwo2nQ" TargetMode="External"/><Relationship Id="rId587" Type="http://schemas.openxmlformats.org/officeDocument/2006/relationships/hyperlink" Target="https://www.moxfield.com/decks/2RmCWbGOHEisuf8amibkvA" TargetMode="External"/><Relationship Id="rId710" Type="http://schemas.openxmlformats.org/officeDocument/2006/relationships/hyperlink" Target="https://www.moxfield.com/decks/BqED7AhtlkSBWwXy-smPqg" TargetMode="External"/><Relationship Id="rId752" Type="http://schemas.openxmlformats.org/officeDocument/2006/relationships/hyperlink" Target="https://www.moxfield.com/decks/wiauNRbSdESt5yrhJ1kUsA" TargetMode="External"/><Relationship Id="rId808" Type="http://schemas.openxmlformats.org/officeDocument/2006/relationships/hyperlink" Target="https://www.moxfield.com/decks/pzqodWo46E2dUeZptID3nQ" TargetMode="External"/><Relationship Id="rId8" Type="http://schemas.openxmlformats.org/officeDocument/2006/relationships/hyperlink" Target="https://www.moxfield.com/decks/p8GXGqxRf02K3OgSmHGg0A" TargetMode="External"/><Relationship Id="rId142" Type="http://schemas.openxmlformats.org/officeDocument/2006/relationships/hyperlink" Target="https://www.moxfield.com/decks/ZGSPJVeo-0q0p6DV7sX51A" TargetMode="External"/><Relationship Id="rId184" Type="http://schemas.openxmlformats.org/officeDocument/2006/relationships/hyperlink" Target="https://www.moxfield.com/decks/5ErfyRvgjUKn1VhM4MJ_ww" TargetMode="External"/><Relationship Id="rId391" Type="http://schemas.openxmlformats.org/officeDocument/2006/relationships/hyperlink" Target="https://www.moxfield.com/decks/d7pgLYd5W0yS5MGnVfet4Q" TargetMode="External"/><Relationship Id="rId405" Type="http://schemas.openxmlformats.org/officeDocument/2006/relationships/hyperlink" Target="https://www.moxfield.com/decks/0zcHFplxDUGeUi7bhBjs9g" TargetMode="External"/><Relationship Id="rId447" Type="http://schemas.openxmlformats.org/officeDocument/2006/relationships/hyperlink" Target="https://www.moxfield.com/decks/evM5_0YT6UK0-SdmaYueuQ" TargetMode="External"/><Relationship Id="rId612" Type="http://schemas.openxmlformats.org/officeDocument/2006/relationships/hyperlink" Target="https://www.moxfield.com/decks/OXw2kAp_u0CVxFDibcjEOA" TargetMode="External"/><Relationship Id="rId794" Type="http://schemas.openxmlformats.org/officeDocument/2006/relationships/hyperlink" Target="https://moxfield.com/decks/o4pYr8vfUUGmgGsdFjVaeg" TargetMode="External"/><Relationship Id="rId1035" Type="http://schemas.openxmlformats.org/officeDocument/2006/relationships/hyperlink" Target="https://www.moxfield.com/decks/SPt39I3hJU6XWtlq4b8GFQ" TargetMode="External"/><Relationship Id="rId251" Type="http://schemas.openxmlformats.org/officeDocument/2006/relationships/hyperlink" Target="https://www.moxfield.com/decks/pYzTaiNAUEmQDWlkZh-9kA" TargetMode="External"/><Relationship Id="rId489" Type="http://schemas.openxmlformats.org/officeDocument/2006/relationships/hyperlink" Target="https://moxfield.com/decks/usYCXMBUn0SfJKdZixrEPg" TargetMode="External"/><Relationship Id="rId654" Type="http://schemas.openxmlformats.org/officeDocument/2006/relationships/hyperlink" Target="https://www.moxfield.com/decks/DEtV1PB1SEixDOFttS98lQ" TargetMode="External"/><Relationship Id="rId696" Type="http://schemas.openxmlformats.org/officeDocument/2006/relationships/hyperlink" Target="https://www.moxfield.com/decks/OiylE0SAxkOrtKsFLSoDRg" TargetMode="External"/><Relationship Id="rId861" Type="http://schemas.openxmlformats.org/officeDocument/2006/relationships/hyperlink" Target="https://www.moxfield.com/decks/Ie7bmx-T7Ue6hQ0LQqJXxw" TargetMode="External"/><Relationship Id="rId917" Type="http://schemas.openxmlformats.org/officeDocument/2006/relationships/hyperlink" Target="https://www.moxfield.com/decks/LmrpSZ8i9k-_pDtiGRNj7w" TargetMode="External"/><Relationship Id="rId959" Type="http://schemas.openxmlformats.org/officeDocument/2006/relationships/hyperlink" Target="https://www.moxfield.com/decks/1ymf1Pbmf0KjGB4namGp3Q" TargetMode="External"/><Relationship Id="rId46" Type="http://schemas.openxmlformats.org/officeDocument/2006/relationships/hyperlink" Target="https://moxfield.com/decks/giAjpFasPkOAPJhOSs6L6g" TargetMode="External"/><Relationship Id="rId293" Type="http://schemas.openxmlformats.org/officeDocument/2006/relationships/hyperlink" Target="https://www.moxfield.com/decks/NK7ypiQ_K0Oqlchwmi1Juw" TargetMode="External"/><Relationship Id="rId307" Type="http://schemas.openxmlformats.org/officeDocument/2006/relationships/hyperlink" Target="https://www.moxfield.com/decks/eos0MpjvgE-k4ZfNesfwog" TargetMode="External"/><Relationship Id="rId349" Type="http://schemas.openxmlformats.org/officeDocument/2006/relationships/hyperlink" Target="https://www.moxfield.com/decks/VTswcGJqI0GTTQHGYgtMGg" TargetMode="External"/><Relationship Id="rId514" Type="http://schemas.openxmlformats.org/officeDocument/2006/relationships/hyperlink" Target="https://moxfield.com/decks/N9eX5h9MH02Xk4FrY_ARlA" TargetMode="External"/><Relationship Id="rId556" Type="http://schemas.openxmlformats.org/officeDocument/2006/relationships/hyperlink" Target="https://www.moxfield.com/decks/1JkWdmPOgUC8U3Ft6hP5Eg" TargetMode="External"/><Relationship Id="rId721" Type="http://schemas.openxmlformats.org/officeDocument/2006/relationships/hyperlink" Target="https://www.moxfield.com/decks/cTipBSGez0mMVKFu7-jERQ" TargetMode="External"/><Relationship Id="rId763" Type="http://schemas.openxmlformats.org/officeDocument/2006/relationships/hyperlink" Target="https://www.moxfield.com/decks/kg4ZXojDf0elH7tkuairoQ" TargetMode="External"/><Relationship Id="rId88" Type="http://schemas.openxmlformats.org/officeDocument/2006/relationships/hyperlink" Target="https://www.moxfield.com/decks/TW4T8oaEBkehZ0Eycq1Fng" TargetMode="External"/><Relationship Id="rId111" Type="http://schemas.openxmlformats.org/officeDocument/2006/relationships/hyperlink" Target="https://www.moxfield.com/decks/c_QW3I77uUm50UMAU0LG5A" TargetMode="External"/><Relationship Id="rId153" Type="http://schemas.openxmlformats.org/officeDocument/2006/relationships/hyperlink" Target="https://moxfield.com/decks/o44axk9N4EOtWEJjaJCzNw" TargetMode="External"/><Relationship Id="rId195" Type="http://schemas.openxmlformats.org/officeDocument/2006/relationships/hyperlink" Target="https://www.moxfield.com/decks/bjEoth6esUWOFnP-s_4K3A" TargetMode="External"/><Relationship Id="rId209" Type="http://schemas.openxmlformats.org/officeDocument/2006/relationships/hyperlink" Target="https://www.moxfield.com/decks/UA9VfCeodka-ezKsU3aCZA" TargetMode="External"/><Relationship Id="rId360" Type="http://schemas.openxmlformats.org/officeDocument/2006/relationships/hyperlink" Target="https://moxfield.com/decks/A8m1RFTUfke98wX84UUKDA" TargetMode="External"/><Relationship Id="rId416" Type="http://schemas.openxmlformats.org/officeDocument/2006/relationships/hyperlink" Target="https://www.moxfield.com/decks/6Ll5qDcDd0WMx5EPvlx3qg" TargetMode="External"/><Relationship Id="rId598" Type="http://schemas.openxmlformats.org/officeDocument/2006/relationships/hyperlink" Target="https://www.moxfield.com/decks/oJ1-dEoYRkWI81iOoVflyA" TargetMode="External"/><Relationship Id="rId819" Type="http://schemas.openxmlformats.org/officeDocument/2006/relationships/hyperlink" Target="https://www.moxfield.com/decks/dLIsclU0TE6tYHZHz7r95Q" TargetMode="External"/><Relationship Id="rId970" Type="http://schemas.openxmlformats.org/officeDocument/2006/relationships/hyperlink" Target="https://moxfield.com/decks/ck3tP-h4zUCMG5ftliJTgQ" TargetMode="External"/><Relationship Id="rId1004" Type="http://schemas.openxmlformats.org/officeDocument/2006/relationships/hyperlink" Target="https://www.moxfield.com/decks/8yW2XCpclkaiTp6DdL6QAw" TargetMode="External"/><Relationship Id="rId1046" Type="http://schemas.openxmlformats.org/officeDocument/2006/relationships/hyperlink" Target="https://www.moxfield.com/decks/MgMBjEa9V0ez1yeVSYqYCA" TargetMode="External"/><Relationship Id="rId220" Type="http://schemas.openxmlformats.org/officeDocument/2006/relationships/hyperlink" Target="https://www.moxfield.com/decks/lN9K2o9rGU-zSsj36uP7wQ" TargetMode="External"/><Relationship Id="rId458" Type="http://schemas.openxmlformats.org/officeDocument/2006/relationships/hyperlink" Target="https://www.moxfield.com/decks/9qZtBgDCCU-hFCgTdq9cug" TargetMode="External"/><Relationship Id="rId623" Type="http://schemas.openxmlformats.org/officeDocument/2006/relationships/hyperlink" Target="https://www.moxfield.com/decks/fLFP3YsbvEqYUx1ck9P8Dg" TargetMode="External"/><Relationship Id="rId665" Type="http://schemas.openxmlformats.org/officeDocument/2006/relationships/hyperlink" Target="https://www.moxfield.com/decks/64fWTgqZskSAQjbGZm6OnA" TargetMode="External"/><Relationship Id="rId830" Type="http://schemas.openxmlformats.org/officeDocument/2006/relationships/hyperlink" Target="https://www.moxfield.com/decks/eQozGhCOik2myGKnZJvOLw" TargetMode="External"/><Relationship Id="rId872" Type="http://schemas.openxmlformats.org/officeDocument/2006/relationships/hyperlink" Target="https://www.moxfield.com/decks/Nipgm_s5v0iZbEXm7Ohihw" TargetMode="External"/><Relationship Id="rId928" Type="http://schemas.openxmlformats.org/officeDocument/2006/relationships/hyperlink" Target="https://www.moxfield.com/decks/_BvMk5UbqUqCzRPl8N8upg" TargetMode="External"/><Relationship Id="rId15" Type="http://schemas.openxmlformats.org/officeDocument/2006/relationships/hyperlink" Target="https://moxfield.com/decks/cBNRUO7z90e5XmkwSebKEw" TargetMode="External"/><Relationship Id="rId57" Type="http://schemas.openxmlformats.org/officeDocument/2006/relationships/hyperlink" Target="https://www.moxfield.com/decks/3Lul8uZHv0iHCimfrKri3g" TargetMode="External"/><Relationship Id="rId262" Type="http://schemas.openxmlformats.org/officeDocument/2006/relationships/hyperlink" Target="https://www.moxfield.com/decks/tvGWnE7Ej0el-BcwSCv7PA" TargetMode="External"/><Relationship Id="rId318" Type="http://schemas.openxmlformats.org/officeDocument/2006/relationships/hyperlink" Target="https://moxfield.com/decks/JrXKD0xz90-e3HmFVi_YiA" TargetMode="External"/><Relationship Id="rId525" Type="http://schemas.openxmlformats.org/officeDocument/2006/relationships/hyperlink" Target="https://moxfield.com/decks/9NxcPV7jiUm6MmlFIce08A" TargetMode="External"/><Relationship Id="rId567" Type="http://schemas.openxmlformats.org/officeDocument/2006/relationships/hyperlink" Target="https://www.moxfield.com/decks/bAbdBwpVwEakCwOJF83ycQ" TargetMode="External"/><Relationship Id="rId732" Type="http://schemas.openxmlformats.org/officeDocument/2006/relationships/hyperlink" Target="https://moxfield.com/decks/X5UUvg8PJk2guoIqqwz9LQ" TargetMode="External"/><Relationship Id="rId99" Type="http://schemas.openxmlformats.org/officeDocument/2006/relationships/hyperlink" Target="https://moxfield.com/decks/gdaz0sCNfUijMFUEqX8E_Q" TargetMode="External"/><Relationship Id="rId122" Type="http://schemas.openxmlformats.org/officeDocument/2006/relationships/hyperlink" Target="https://www.moxfield.com/decks/2HiYog2h2UiHKUHQYtHWPA" TargetMode="External"/><Relationship Id="rId164" Type="http://schemas.openxmlformats.org/officeDocument/2006/relationships/hyperlink" Target="https://www.moxfield.com/decks/2pFSp5-ZiEam9sRnx8u7pw" TargetMode="External"/><Relationship Id="rId371" Type="http://schemas.openxmlformats.org/officeDocument/2006/relationships/hyperlink" Target="https://www.moxfield.com/decks/_VAz-bnvsEmYHdvJ9l1_wA" TargetMode="External"/><Relationship Id="rId774" Type="http://schemas.openxmlformats.org/officeDocument/2006/relationships/hyperlink" Target="https://www.moxfield.com/decks/O97D4NWrkECDyIJ0_oaGNQ" TargetMode="External"/><Relationship Id="rId981" Type="http://schemas.openxmlformats.org/officeDocument/2006/relationships/hyperlink" Target="https://www.moxfield.com/decks/12igEF3DYESeo68av-aP1A" TargetMode="External"/><Relationship Id="rId1015" Type="http://schemas.openxmlformats.org/officeDocument/2006/relationships/hyperlink" Target="https://www.moxfield.com/decks/AowkuaKc_0Ccho6QmGTb3A" TargetMode="External"/><Relationship Id="rId1057" Type="http://schemas.openxmlformats.org/officeDocument/2006/relationships/hyperlink" Target="https://www.moxfield.com/decks/KNzVl9tHukqSTXY_B6Jb5Q" TargetMode="External"/><Relationship Id="rId427" Type="http://schemas.openxmlformats.org/officeDocument/2006/relationships/hyperlink" Target="https://www.moxfield.com/decks/vspZvC07V0uqKoc9sXBIDA" TargetMode="External"/><Relationship Id="rId469" Type="http://schemas.openxmlformats.org/officeDocument/2006/relationships/hyperlink" Target="https://www.moxfield.com/decks/AZZxcpQeakGhcfQC9hikhA" TargetMode="External"/><Relationship Id="rId634" Type="http://schemas.openxmlformats.org/officeDocument/2006/relationships/hyperlink" Target="https://www.moxfield.com/decks/BthldGJAHUKQtuRLHCLecA" TargetMode="External"/><Relationship Id="rId676" Type="http://schemas.openxmlformats.org/officeDocument/2006/relationships/hyperlink" Target="https://www.moxfield.com/decks/p4EE_jz1uUSfrGkjCZrf3w" TargetMode="External"/><Relationship Id="rId841" Type="http://schemas.openxmlformats.org/officeDocument/2006/relationships/hyperlink" Target="https://www.moxfield.com/decks/YD9ZZkik2ECggCu3QdQqwQ" TargetMode="External"/><Relationship Id="rId883" Type="http://schemas.openxmlformats.org/officeDocument/2006/relationships/hyperlink" Target="https://www.moxfield.com/decks/kPQ4f9Ocy0-a-M00xSvOWw" TargetMode="External"/><Relationship Id="rId26" Type="http://schemas.openxmlformats.org/officeDocument/2006/relationships/hyperlink" Target="https://moxfield.com/decks/yR0zparMK0GCZ6oHfv3_aA" TargetMode="External"/><Relationship Id="rId231" Type="http://schemas.openxmlformats.org/officeDocument/2006/relationships/hyperlink" Target="https://www.moxfield.com/decks/kwhbMOT-yEufhy8XBOlwpA" TargetMode="External"/><Relationship Id="rId273" Type="http://schemas.openxmlformats.org/officeDocument/2006/relationships/hyperlink" Target="https://www.moxfield.com/decks/i12cif-wcUm-_t-rDglVfw" TargetMode="External"/><Relationship Id="rId329" Type="http://schemas.openxmlformats.org/officeDocument/2006/relationships/hyperlink" Target="https://www.moxfield.com/decks/t4bUhS-ENku3MAXcfMo1KA" TargetMode="External"/><Relationship Id="rId480" Type="http://schemas.openxmlformats.org/officeDocument/2006/relationships/hyperlink" Target="https://www.moxfield.com/decks/4maVc6_AdkimI5G4VJMh6w" TargetMode="External"/><Relationship Id="rId536" Type="http://schemas.openxmlformats.org/officeDocument/2006/relationships/hyperlink" Target="https://www.moxfield.com/decks/yFUgs_SsqUyo9nm4x7zVxw" TargetMode="External"/><Relationship Id="rId701" Type="http://schemas.openxmlformats.org/officeDocument/2006/relationships/hyperlink" Target="https://www.moxfield.com/decks/mXYbFNd5n0SK5eyW-qzIyw" TargetMode="External"/><Relationship Id="rId939" Type="http://schemas.openxmlformats.org/officeDocument/2006/relationships/hyperlink" Target="https://www.moxfield.com/decks/vxBcRZr_40Gox2pqjURapw" TargetMode="External"/><Relationship Id="rId68" Type="http://schemas.openxmlformats.org/officeDocument/2006/relationships/hyperlink" Target="https://www.moxfield.com/decks/Xp92n4SSZESn9XwmZLSkTA" TargetMode="External"/><Relationship Id="rId133" Type="http://schemas.openxmlformats.org/officeDocument/2006/relationships/hyperlink" Target="https://www.moxfield.com/decks/lvw0hAv1i0iF1Uc6Q_Es2Q" TargetMode="External"/><Relationship Id="rId175" Type="http://schemas.openxmlformats.org/officeDocument/2006/relationships/hyperlink" Target="https://www.moxfield.com/decks/ooxLXrSqT06kav0qVbnCXg" TargetMode="External"/><Relationship Id="rId340" Type="http://schemas.openxmlformats.org/officeDocument/2006/relationships/hyperlink" Target="https://www.moxfield.com/decks/a_C1IAi1W0C7FuC_WVE14g" TargetMode="External"/><Relationship Id="rId578" Type="http://schemas.openxmlformats.org/officeDocument/2006/relationships/hyperlink" Target="https://moxfield.com/decks/bXE7Uqhx60-TtlRvmDQ_eg" TargetMode="External"/><Relationship Id="rId743" Type="http://schemas.openxmlformats.org/officeDocument/2006/relationships/hyperlink" Target="https://www.moxfield.com/decks/mlVClY7P00WLrJWALnoYBQ" TargetMode="External"/><Relationship Id="rId785" Type="http://schemas.openxmlformats.org/officeDocument/2006/relationships/hyperlink" Target="https://www.moxfield.com/decks/qPTNHiG3O0KBRsGrMToieg" TargetMode="External"/><Relationship Id="rId950" Type="http://schemas.openxmlformats.org/officeDocument/2006/relationships/hyperlink" Target="https://www.moxfield.com/decks/mIll7l9bOUiNil_LyOYdtw" TargetMode="External"/><Relationship Id="rId992" Type="http://schemas.openxmlformats.org/officeDocument/2006/relationships/hyperlink" Target="https://moxfield.com/decks/2FWBOgS-l0mTVTooOqGPvg" TargetMode="External"/><Relationship Id="rId1026" Type="http://schemas.openxmlformats.org/officeDocument/2006/relationships/hyperlink" Target="https://www.moxfield.com/decks/j941xc0YF0-Lp6AA-1MiHQ" TargetMode="External"/><Relationship Id="rId200" Type="http://schemas.openxmlformats.org/officeDocument/2006/relationships/hyperlink" Target="https://www.moxfield.com/decks/nhgSHMnJtkquaIs2sMTVCQ" TargetMode="External"/><Relationship Id="rId382" Type="http://schemas.openxmlformats.org/officeDocument/2006/relationships/hyperlink" Target="https://moxfield.com/decks/207wituZGEWOjuXzzGTmXw" TargetMode="External"/><Relationship Id="rId438" Type="http://schemas.openxmlformats.org/officeDocument/2006/relationships/hyperlink" Target="https://moxfield.com/decks/u3CD-BH0VU-1rRYJSPVkvQ" TargetMode="External"/><Relationship Id="rId603" Type="http://schemas.openxmlformats.org/officeDocument/2006/relationships/hyperlink" Target="https://www.moxfield.com/decks/OapRL1s_lk6K_V720DTvKA" TargetMode="External"/><Relationship Id="rId645" Type="http://schemas.openxmlformats.org/officeDocument/2006/relationships/hyperlink" Target="https://www.moxfield.com/decks/AA62_MCzt0ekJaJ05UOa9A" TargetMode="External"/><Relationship Id="rId687" Type="http://schemas.openxmlformats.org/officeDocument/2006/relationships/hyperlink" Target="https://www.moxfield.com/decks/sGOSnCn8J0Oque24oI1HuQ" TargetMode="External"/><Relationship Id="rId810" Type="http://schemas.openxmlformats.org/officeDocument/2006/relationships/hyperlink" Target="https://www.moxfield.com/decks/P02-y6RkKUG61Q_tOHXOBg" TargetMode="External"/><Relationship Id="rId852" Type="http://schemas.openxmlformats.org/officeDocument/2006/relationships/hyperlink" Target="https://www.moxfield.com/decks/phUnEsOVikqEmEyTtfFE7w" TargetMode="External"/><Relationship Id="rId908" Type="http://schemas.openxmlformats.org/officeDocument/2006/relationships/hyperlink" Target="https://moxfield.com/decks/67vxpmw7BkKO7A51fsytYg" TargetMode="External"/><Relationship Id="rId1068" Type="http://schemas.openxmlformats.org/officeDocument/2006/relationships/hyperlink" Target="https://www.moxfield.com/decks/hKGhJ4gKMUyc0b_PeZ9roQ" TargetMode="External"/><Relationship Id="rId242" Type="http://schemas.openxmlformats.org/officeDocument/2006/relationships/hyperlink" Target="https://moxfield.com/decks/fIaPs6QlCUOwXIuFca2F5A" TargetMode="External"/><Relationship Id="rId284" Type="http://schemas.openxmlformats.org/officeDocument/2006/relationships/hyperlink" Target="https://www.moxfield.com/decks/7-biI2rdVUKpvNhcTYHJNA" TargetMode="External"/><Relationship Id="rId491" Type="http://schemas.openxmlformats.org/officeDocument/2006/relationships/hyperlink" Target="https://www.moxfield.com/decks/-QpJ4XBMkkS1R0bsk8injQ" TargetMode="External"/><Relationship Id="rId505" Type="http://schemas.openxmlformats.org/officeDocument/2006/relationships/hyperlink" Target="https://moxfield.com/decks/uC-bJZbOFUSlngCk55rF-Q" TargetMode="External"/><Relationship Id="rId712" Type="http://schemas.openxmlformats.org/officeDocument/2006/relationships/hyperlink" Target="https://www.moxfield.com/decks/KoPReadD-Uq-Mg-HtkA8OA" TargetMode="External"/><Relationship Id="rId894" Type="http://schemas.openxmlformats.org/officeDocument/2006/relationships/hyperlink" Target="https://www.moxfield.com/decks/t1FbzoWLN0qrK2Fd5WJCCA" TargetMode="External"/><Relationship Id="rId37" Type="http://schemas.openxmlformats.org/officeDocument/2006/relationships/hyperlink" Target="https://www.moxfield.com/decks/T3VAQKi_-km7CrVajCV6Kw" TargetMode="External"/><Relationship Id="rId79" Type="http://schemas.openxmlformats.org/officeDocument/2006/relationships/hyperlink" Target="https://moxfield.com/decks/LOp6_rShvU2-SfJLvtvVlA" TargetMode="External"/><Relationship Id="rId102" Type="http://schemas.openxmlformats.org/officeDocument/2006/relationships/hyperlink" Target="https://www.moxfield.com/decks/ocY9tbaClUqsHkUwyFjk0Q" TargetMode="External"/><Relationship Id="rId144" Type="http://schemas.openxmlformats.org/officeDocument/2006/relationships/hyperlink" Target="https://www.moxfield.com/decks/oUEOfg8edkumZk7Zq9ioTA" TargetMode="External"/><Relationship Id="rId547" Type="http://schemas.openxmlformats.org/officeDocument/2006/relationships/hyperlink" Target="https://www.moxfield.com/decks/OdbNMbV31EatnEsL8EoY9g" TargetMode="External"/><Relationship Id="rId589" Type="http://schemas.openxmlformats.org/officeDocument/2006/relationships/hyperlink" Target="https://moxfield.com/decks/lm0Wz0IdxkGHOfNXyEv1IQ" TargetMode="External"/><Relationship Id="rId754" Type="http://schemas.openxmlformats.org/officeDocument/2006/relationships/hyperlink" Target="https://moxfield.com/decks/pZFzlfGI-UqHiDIK0efkBQ" TargetMode="External"/><Relationship Id="rId796" Type="http://schemas.openxmlformats.org/officeDocument/2006/relationships/hyperlink" Target="https://www.moxfield.com/decks/EitJvggGvUmv7bEVEfa00g" TargetMode="External"/><Relationship Id="rId961" Type="http://schemas.openxmlformats.org/officeDocument/2006/relationships/hyperlink" Target="https://www.moxfield.com/decks/9eSRNZwbAkipKF_DQy-ECg" TargetMode="External"/><Relationship Id="rId90" Type="http://schemas.openxmlformats.org/officeDocument/2006/relationships/hyperlink" Target="https://www.moxfield.com/decks/uvwamtlksUWlYI8mrshMbQ" TargetMode="External"/><Relationship Id="rId186" Type="http://schemas.openxmlformats.org/officeDocument/2006/relationships/hyperlink" Target="https://www.moxfield.com/decks/NxfecMgmPkyaGrmZKrBpog" TargetMode="External"/><Relationship Id="rId351" Type="http://schemas.openxmlformats.org/officeDocument/2006/relationships/hyperlink" Target="https://moxfield.com/decks/4_O_XYDvqUKKzrbIoGnRUA" TargetMode="External"/><Relationship Id="rId393" Type="http://schemas.openxmlformats.org/officeDocument/2006/relationships/hyperlink" Target="https://www.moxfield.com/decks/cLvwLuKms0eAUQXbuhNOSg" TargetMode="External"/><Relationship Id="rId407" Type="http://schemas.openxmlformats.org/officeDocument/2006/relationships/hyperlink" Target="https://www.moxfield.com/decks/AykbqgGWfk6C7MIJRrrndg" TargetMode="External"/><Relationship Id="rId449" Type="http://schemas.openxmlformats.org/officeDocument/2006/relationships/hyperlink" Target="https://www.moxfield.com/decks/MhLWxIwGJUu3u6FnI5wSpQ" TargetMode="External"/><Relationship Id="rId614" Type="http://schemas.openxmlformats.org/officeDocument/2006/relationships/hyperlink" Target="https://www.moxfield.com/decks/Lv0Ugq6aHkycvCd1iVTSxA" TargetMode="External"/><Relationship Id="rId656" Type="http://schemas.openxmlformats.org/officeDocument/2006/relationships/hyperlink" Target="https://www.moxfield.com/decks/mGr3Hen3VUuuKq7ACR-bHA" TargetMode="External"/><Relationship Id="rId821" Type="http://schemas.openxmlformats.org/officeDocument/2006/relationships/hyperlink" Target="https://moxfield.com/decks/TLPBP09yZEGo4lKBmyjAkQ" TargetMode="External"/><Relationship Id="rId863" Type="http://schemas.openxmlformats.org/officeDocument/2006/relationships/hyperlink" Target="https://www.moxfield.com/decks/rhSX1Hv_f0qi_ca3cpnVpA" TargetMode="External"/><Relationship Id="rId1037" Type="http://schemas.openxmlformats.org/officeDocument/2006/relationships/hyperlink" Target="https://www.moxfield.com/decks/QRe-X5772UC_7wWfqckHnw" TargetMode="External"/><Relationship Id="rId211" Type="http://schemas.openxmlformats.org/officeDocument/2006/relationships/hyperlink" Target="https://moxfield.com/decks/qMyiHYEtUUqfG9qgTXwEeA" TargetMode="External"/><Relationship Id="rId253" Type="http://schemas.openxmlformats.org/officeDocument/2006/relationships/hyperlink" Target="https://www.moxfield.com/decks/kF8SPOsA0Em0w3vBp7pKYQ" TargetMode="External"/><Relationship Id="rId295" Type="http://schemas.openxmlformats.org/officeDocument/2006/relationships/hyperlink" Target="https://www.moxfield.com/decks/pn8H7WJf3E-jml3tplt05g" TargetMode="External"/><Relationship Id="rId309" Type="http://schemas.openxmlformats.org/officeDocument/2006/relationships/hyperlink" Target="https://www.moxfield.com/decks/-cFxZ-kUFkCkvQ-ScaZrVQ" TargetMode="External"/><Relationship Id="rId460" Type="http://schemas.openxmlformats.org/officeDocument/2006/relationships/hyperlink" Target="https://www.moxfield.com/decks/o6bAwGg39kiQiKrFacv1BQ" TargetMode="External"/><Relationship Id="rId516" Type="http://schemas.openxmlformats.org/officeDocument/2006/relationships/hyperlink" Target="https://www.moxfield.com/decks/MyJlq7BJcESyOHwQnwFw2Q" TargetMode="External"/><Relationship Id="rId698" Type="http://schemas.openxmlformats.org/officeDocument/2006/relationships/hyperlink" Target="https://www.moxfield.com/decks/FI4qRzgw6km0Q8g6_GrXbQ" TargetMode="External"/><Relationship Id="rId919" Type="http://schemas.openxmlformats.org/officeDocument/2006/relationships/hyperlink" Target="https://www.moxfield.com/decks/P7msM-R0gki372HqE4zZ7A" TargetMode="External"/><Relationship Id="rId48" Type="http://schemas.openxmlformats.org/officeDocument/2006/relationships/hyperlink" Target="https://moxfield.com/decks/3aFPZe-GVUWCzulf0A9v9A" TargetMode="External"/><Relationship Id="rId113" Type="http://schemas.openxmlformats.org/officeDocument/2006/relationships/hyperlink" Target="https://www.moxfield.com/decks/wXsp9AMLuUG2HTC_mYoDwA" TargetMode="External"/><Relationship Id="rId320" Type="http://schemas.openxmlformats.org/officeDocument/2006/relationships/hyperlink" Target="https://www.moxfield.com/decks/fC-FS4XSU0OWXzmOGzw4xw" TargetMode="External"/><Relationship Id="rId558" Type="http://schemas.openxmlformats.org/officeDocument/2006/relationships/hyperlink" Target="https://www.moxfield.com/decks/gP9GQSoHiUGfbNK0UTHg_w" TargetMode="External"/><Relationship Id="rId723" Type="http://schemas.openxmlformats.org/officeDocument/2006/relationships/hyperlink" Target="https://www.moxfield.com/decks/rQ34oNWR70qd3vo5Xly6BQ" TargetMode="External"/><Relationship Id="rId765" Type="http://schemas.openxmlformats.org/officeDocument/2006/relationships/hyperlink" Target="https://www.moxfield.com/decks/ZGdmkqtPPkeIHBMQZ2xUcQ" TargetMode="External"/><Relationship Id="rId930" Type="http://schemas.openxmlformats.org/officeDocument/2006/relationships/hyperlink" Target="https://www.moxfield.com/decks/qPRbcDK31EGc_hV9L1-E_Q" TargetMode="External"/><Relationship Id="rId972" Type="http://schemas.openxmlformats.org/officeDocument/2006/relationships/hyperlink" Target="https://www.moxfield.com/decks/ZCA76K8WHkuhsV5se95EyA" TargetMode="External"/><Relationship Id="rId1006" Type="http://schemas.openxmlformats.org/officeDocument/2006/relationships/hyperlink" Target="https://www.moxfield.com/decks/3DL_6TQNbEiIUKNDFszT0g" TargetMode="External"/><Relationship Id="rId155" Type="http://schemas.openxmlformats.org/officeDocument/2006/relationships/hyperlink" Target="https://www.moxfield.com/decks/2UpG4i7cLE2VItUOJBwbHA" TargetMode="External"/><Relationship Id="rId197" Type="http://schemas.openxmlformats.org/officeDocument/2006/relationships/hyperlink" Target="https://www.moxfield.com/decks/h6Zyl8azMEy5XajQ3KtMWg" TargetMode="External"/><Relationship Id="rId362" Type="http://schemas.openxmlformats.org/officeDocument/2006/relationships/hyperlink" Target="https://www.moxfield.com/decks/4H0KztV8bUC8QZisR4UF_A" TargetMode="External"/><Relationship Id="rId418" Type="http://schemas.openxmlformats.org/officeDocument/2006/relationships/hyperlink" Target="https://www.moxfield.com/decks/Z5fQ3BltRUyaCSwPT-I7AQ" TargetMode="External"/><Relationship Id="rId625" Type="http://schemas.openxmlformats.org/officeDocument/2006/relationships/hyperlink" Target="https://www.moxfield.com/decks/zxsco_ANwUW8OW_JH-oeVg" TargetMode="External"/><Relationship Id="rId832" Type="http://schemas.openxmlformats.org/officeDocument/2006/relationships/hyperlink" Target="https://www.moxfield.com/decks/5BdqWKin00ivkHxpbspfUg" TargetMode="External"/><Relationship Id="rId1048" Type="http://schemas.openxmlformats.org/officeDocument/2006/relationships/hyperlink" Target="https://moxfield.com/decks/FQn5RohzC0Sea5M0JfuqpA" TargetMode="External"/><Relationship Id="rId222" Type="http://schemas.openxmlformats.org/officeDocument/2006/relationships/hyperlink" Target="https://www.moxfield.com/decks/a1T5Y72gxUixQ1UOEHlE6w" TargetMode="External"/><Relationship Id="rId264" Type="http://schemas.openxmlformats.org/officeDocument/2006/relationships/hyperlink" Target="https://www.moxfield.com/decks/8UiOWfyAtUmdyLUC2FE3Bg" TargetMode="External"/><Relationship Id="rId471" Type="http://schemas.openxmlformats.org/officeDocument/2006/relationships/hyperlink" Target="https://moxfield.com/decks/CtfwjulqV0KF8MyAF18a-g" TargetMode="External"/><Relationship Id="rId667" Type="http://schemas.openxmlformats.org/officeDocument/2006/relationships/hyperlink" Target="https://moxfield.com/decks/Uk4abWbiKkOeXeb2dcv1PA" TargetMode="External"/><Relationship Id="rId874" Type="http://schemas.openxmlformats.org/officeDocument/2006/relationships/hyperlink" Target="https://www.moxfield.com/decks/DY8KgshfBk2bnwb8mW7-8g" TargetMode="External"/><Relationship Id="rId17" Type="http://schemas.openxmlformats.org/officeDocument/2006/relationships/hyperlink" Target="https://www.moxfield.com/decks/NJ3lY1RAuEmWMdMzCQpfsg" TargetMode="External"/><Relationship Id="rId59" Type="http://schemas.openxmlformats.org/officeDocument/2006/relationships/hyperlink" Target="https://www.moxfield.com/decks/JsLzM84DGUSkdVexoUM0mg" TargetMode="External"/><Relationship Id="rId124" Type="http://schemas.openxmlformats.org/officeDocument/2006/relationships/hyperlink" Target="https://moxfield.com/decks/faMrh7_o4Um_rpvKMYmmfQ" TargetMode="External"/><Relationship Id="rId527" Type="http://schemas.openxmlformats.org/officeDocument/2006/relationships/hyperlink" Target="https://moxfield.com/decks/Yyg-GU0ho0yILE7-jYH_Fw" TargetMode="External"/><Relationship Id="rId569" Type="http://schemas.openxmlformats.org/officeDocument/2006/relationships/hyperlink" Target="https://www.moxfield.com/decks/pqQQ5bD480OslwxKQ-Nkaw" TargetMode="External"/><Relationship Id="rId734" Type="http://schemas.openxmlformats.org/officeDocument/2006/relationships/hyperlink" Target="https://moxfield.com/decks/bM5OfuHa5UOwh2QI2hS-1A" TargetMode="External"/><Relationship Id="rId776" Type="http://schemas.openxmlformats.org/officeDocument/2006/relationships/hyperlink" Target="https://www.moxfield.com/decks/gm3PXJBmCUCCFPwGH17jOw" TargetMode="External"/><Relationship Id="rId941" Type="http://schemas.openxmlformats.org/officeDocument/2006/relationships/hyperlink" Target="https://www.moxfield.com/decks/Z1nfsv9oJkCNyddxgyTM5g" TargetMode="External"/><Relationship Id="rId983" Type="http://schemas.openxmlformats.org/officeDocument/2006/relationships/hyperlink" Target="https://www.moxfield.com/decks/d8qkVKFpvEepf65GlL_1EQ" TargetMode="External"/><Relationship Id="rId70" Type="http://schemas.openxmlformats.org/officeDocument/2006/relationships/hyperlink" Target="https://moxfield.com/decks/0UkoUGrkPEKqsv6Zi9sGRg" TargetMode="External"/><Relationship Id="rId166" Type="http://schemas.openxmlformats.org/officeDocument/2006/relationships/hyperlink" Target="https://www.moxfield.com/decks/gOgqzJZaDki4LyKqpWU8Mg" TargetMode="External"/><Relationship Id="rId331" Type="http://schemas.openxmlformats.org/officeDocument/2006/relationships/hyperlink" Target="https://moxfield.com/decks/MB038x3VqUCvCgVbtLwdyQ" TargetMode="External"/><Relationship Id="rId373" Type="http://schemas.openxmlformats.org/officeDocument/2006/relationships/hyperlink" Target="https://www.moxfield.com/decks/tHLXpJ7cx0qfd0YDY3dxLA" TargetMode="External"/><Relationship Id="rId429" Type="http://schemas.openxmlformats.org/officeDocument/2006/relationships/hyperlink" Target="https://www.moxfield.com/decks/0mwdM4ENBECR3eyBMwMAnA" TargetMode="External"/><Relationship Id="rId580" Type="http://schemas.openxmlformats.org/officeDocument/2006/relationships/hyperlink" Target="https://moxfield.com/decks/0AbGzBBMlUO5yjJtDh8HJQ" TargetMode="External"/><Relationship Id="rId636" Type="http://schemas.openxmlformats.org/officeDocument/2006/relationships/hyperlink" Target="https://www.moxfield.com/decks/IXQu1O-6XUq-vNF_B0ndKg" TargetMode="External"/><Relationship Id="rId801" Type="http://schemas.openxmlformats.org/officeDocument/2006/relationships/hyperlink" Target="https://www.moxfield.com/decks/vGyDlYhlREOK3c2X8kPxYQ" TargetMode="External"/><Relationship Id="rId1017" Type="http://schemas.openxmlformats.org/officeDocument/2006/relationships/hyperlink" Target="https://www.moxfield.com/decks/8xNBfYYNsECkcrNfSPunuw" TargetMode="External"/><Relationship Id="rId1059" Type="http://schemas.openxmlformats.org/officeDocument/2006/relationships/hyperlink" Target="https://www.moxfield.com/decks/CIxiZw_LxUiyG2hfAEXW8A" TargetMode="External"/><Relationship Id="rId1" Type="http://schemas.openxmlformats.org/officeDocument/2006/relationships/hyperlink" Target="https://www.moxfield.com/decks/h5FoZVqKFU-JkqTt-I7h3g" TargetMode="External"/><Relationship Id="rId233" Type="http://schemas.openxmlformats.org/officeDocument/2006/relationships/hyperlink" Target="https://www.moxfield.com/decks/97K5n4N6_E61qVGtzwC22w" TargetMode="External"/><Relationship Id="rId440" Type="http://schemas.openxmlformats.org/officeDocument/2006/relationships/hyperlink" Target="https://www.moxfield.com/decks/6k0R2bMkwk-Eq7dgQV2-BQ" TargetMode="External"/><Relationship Id="rId678" Type="http://schemas.openxmlformats.org/officeDocument/2006/relationships/hyperlink" Target="https://moxfield.com/decks/A6YdYO6wEE-0ebB3vXZD0g" TargetMode="External"/><Relationship Id="rId843" Type="http://schemas.openxmlformats.org/officeDocument/2006/relationships/hyperlink" Target="https://www.moxfield.com/decks/vq8hNwGrVUaOhs6rueOE5Q" TargetMode="External"/><Relationship Id="rId885" Type="http://schemas.openxmlformats.org/officeDocument/2006/relationships/hyperlink" Target="https://www.moxfield.com/decks/elf0BXxuEUuHwsitro0GHA" TargetMode="External"/><Relationship Id="rId28" Type="http://schemas.openxmlformats.org/officeDocument/2006/relationships/hyperlink" Target="https://www.moxfield.com/decks/BQdJxW16EEem4FZSNLBp7g" TargetMode="External"/><Relationship Id="rId275" Type="http://schemas.openxmlformats.org/officeDocument/2006/relationships/hyperlink" Target="https://www.moxfield.com/decks/1VpKWYlCQk-dSlGCC38fZw" TargetMode="External"/><Relationship Id="rId300" Type="http://schemas.openxmlformats.org/officeDocument/2006/relationships/hyperlink" Target="https://www.moxfield.com/decks/Euo2xkRvO0a8A9kPYeSBIg" TargetMode="External"/><Relationship Id="rId482" Type="http://schemas.openxmlformats.org/officeDocument/2006/relationships/hyperlink" Target="https://moxfield.com/decks/Xd2Cl21YTkG5C92YImgo9g" TargetMode="External"/><Relationship Id="rId538" Type="http://schemas.openxmlformats.org/officeDocument/2006/relationships/hyperlink" Target="https://moxfield.com/decks/93mOhYxjjkyJ_gO54_5YGQ" TargetMode="External"/><Relationship Id="rId703" Type="http://schemas.openxmlformats.org/officeDocument/2006/relationships/hyperlink" Target="https://www.moxfield.com/decks/PgitnhcZw0KAdl_4sz1r-Q" TargetMode="External"/><Relationship Id="rId745" Type="http://schemas.openxmlformats.org/officeDocument/2006/relationships/hyperlink" Target="https://www.moxfield.com/decks/F13xr8xJUku7DwSsZaO8cQ" TargetMode="External"/><Relationship Id="rId910" Type="http://schemas.openxmlformats.org/officeDocument/2006/relationships/hyperlink" Target="https://moxfield.com/decks/NRyZRAeggUqZ06i2_V5YCQ" TargetMode="External"/><Relationship Id="rId952" Type="http://schemas.openxmlformats.org/officeDocument/2006/relationships/hyperlink" Target="https://www.moxfield.com/decks/k-UvO3zVqUmDxu5vpnM5AQ" TargetMode="External"/><Relationship Id="rId81" Type="http://schemas.openxmlformats.org/officeDocument/2006/relationships/hyperlink" Target="https://www.moxfield.com/decks/uMgO4SptyE2z33j_baEmWg" TargetMode="External"/><Relationship Id="rId135" Type="http://schemas.openxmlformats.org/officeDocument/2006/relationships/hyperlink" Target="https://moxfield.com/decks/45vBHzAGRUipTQA4LRm10w" TargetMode="External"/><Relationship Id="rId177" Type="http://schemas.openxmlformats.org/officeDocument/2006/relationships/hyperlink" Target="https://moxfield.com/decks/XgfRNiCe0UukX34s94BkFw" TargetMode="External"/><Relationship Id="rId342" Type="http://schemas.openxmlformats.org/officeDocument/2006/relationships/hyperlink" Target="https://www.moxfield.com/decks/U2XVU-suOEmEjCQeYWxlCg" TargetMode="External"/><Relationship Id="rId384" Type="http://schemas.openxmlformats.org/officeDocument/2006/relationships/hyperlink" Target="https://www.moxfield.com/decks/c1SdS7Q6mUKwnSShnwuE8Q" TargetMode="External"/><Relationship Id="rId591" Type="http://schemas.openxmlformats.org/officeDocument/2006/relationships/hyperlink" Target="https://www.moxfield.com/decks/gnWdN9762kKErcJiwyVBEQ" TargetMode="External"/><Relationship Id="rId605" Type="http://schemas.openxmlformats.org/officeDocument/2006/relationships/hyperlink" Target="https://www.moxfield.com/decks/FIknl1C2eEeSXsmuEbiIWw" TargetMode="External"/><Relationship Id="rId787" Type="http://schemas.openxmlformats.org/officeDocument/2006/relationships/hyperlink" Target="https://www.moxfield.com/decks/dcjlgHrd3Eqv4RsByWtXbA" TargetMode="External"/><Relationship Id="rId812" Type="http://schemas.openxmlformats.org/officeDocument/2006/relationships/hyperlink" Target="https://www.moxfield.com/decks/ocpvgc4UYkSXZdfcjUoQmA" TargetMode="External"/><Relationship Id="rId994" Type="http://schemas.openxmlformats.org/officeDocument/2006/relationships/hyperlink" Target="https://www.moxfield.com/decks/Th1JoKUVs0GywM62vQqLMw" TargetMode="External"/><Relationship Id="rId1028" Type="http://schemas.openxmlformats.org/officeDocument/2006/relationships/hyperlink" Target="https://www.moxfield.com/decks/GvuB2WM6dk2KSLmWRbbsQQ" TargetMode="External"/><Relationship Id="rId202" Type="http://schemas.openxmlformats.org/officeDocument/2006/relationships/hyperlink" Target="https://www.moxfield.com/decks/0HVNID5oWEe4pDpG18Kpbw" TargetMode="External"/><Relationship Id="rId244" Type="http://schemas.openxmlformats.org/officeDocument/2006/relationships/hyperlink" Target="https://moxfield.com/decks/fIki1np9u0WQa7v24NdLBw" TargetMode="External"/><Relationship Id="rId647" Type="http://schemas.openxmlformats.org/officeDocument/2006/relationships/hyperlink" Target="https://moxfield.com/decks/n4N6ylLlVE24GiMaKWpDIQ" TargetMode="External"/><Relationship Id="rId689" Type="http://schemas.openxmlformats.org/officeDocument/2006/relationships/hyperlink" Target="https://www.moxfield.com/decks/piAm9zJqnE6W8KmbuSV5IQ" TargetMode="External"/><Relationship Id="rId854" Type="http://schemas.openxmlformats.org/officeDocument/2006/relationships/hyperlink" Target="https://www.moxfield.com/decks/OFtTCMSD60mGuv4xpBjQxw" TargetMode="External"/><Relationship Id="rId896" Type="http://schemas.openxmlformats.org/officeDocument/2006/relationships/hyperlink" Target="https://www.moxfield.com/decks/RL30WSseOUeLr5KexAWZnw" TargetMode="External"/><Relationship Id="rId39" Type="http://schemas.openxmlformats.org/officeDocument/2006/relationships/hyperlink" Target="https://www.moxfield.com/decks/RAC0btw0o0qA6QBGDCJ7MQ" TargetMode="External"/><Relationship Id="rId286" Type="http://schemas.openxmlformats.org/officeDocument/2006/relationships/hyperlink" Target="https://www.moxfield.com/decks/W-a3G_a4wk-UKOAr4BddJQ" TargetMode="External"/><Relationship Id="rId451" Type="http://schemas.openxmlformats.org/officeDocument/2006/relationships/hyperlink" Target="https://moxfield.com/decks/LPhyEZ_-tUKmy0yj4RuTVQ" TargetMode="External"/><Relationship Id="rId493" Type="http://schemas.openxmlformats.org/officeDocument/2006/relationships/hyperlink" Target="https://moxfield.com/decks/m4MzCBNbCkazjEHE4pC41g" TargetMode="External"/><Relationship Id="rId507" Type="http://schemas.openxmlformats.org/officeDocument/2006/relationships/hyperlink" Target="https://www.moxfield.com/decks/2eDxiA2WtkuKk3i8winpXA" TargetMode="External"/><Relationship Id="rId549" Type="http://schemas.openxmlformats.org/officeDocument/2006/relationships/hyperlink" Target="https://www.moxfield.com/decks/To_0JuaHAEa9hJ5kLNryDA" TargetMode="External"/><Relationship Id="rId714" Type="http://schemas.openxmlformats.org/officeDocument/2006/relationships/hyperlink" Target="https://www.moxfield.com/decks/oViYlLdKSk6FvqtNpiOmOQ" TargetMode="External"/><Relationship Id="rId756" Type="http://schemas.openxmlformats.org/officeDocument/2006/relationships/hyperlink" Target="https://moxfield.com/decks/_cW7XyW7vEuEZhUeLKD6JQ" TargetMode="External"/><Relationship Id="rId921" Type="http://schemas.openxmlformats.org/officeDocument/2006/relationships/hyperlink" Target="https://www.moxfield.com/decks/7h-0jdgRZkybe241l6x1jg" TargetMode="External"/><Relationship Id="rId50" Type="http://schemas.openxmlformats.org/officeDocument/2006/relationships/hyperlink" Target="https://www.moxfield.com/decks/5dGKa3dkgU6MTCl_bvSWGQ" TargetMode="External"/><Relationship Id="rId104" Type="http://schemas.openxmlformats.org/officeDocument/2006/relationships/hyperlink" Target="https://moxfield.com/decks/HiXy_9z4DEm7lCd_SJORZA" TargetMode="External"/><Relationship Id="rId146" Type="http://schemas.openxmlformats.org/officeDocument/2006/relationships/hyperlink" Target="https://moxfield.com/decks/yIHm1RDj4Uu158ezAboBVQ" TargetMode="External"/><Relationship Id="rId188" Type="http://schemas.openxmlformats.org/officeDocument/2006/relationships/hyperlink" Target="https://www.moxfield.com/decks/P32YeK1qiUyrcGqG392fiA" TargetMode="External"/><Relationship Id="rId311" Type="http://schemas.openxmlformats.org/officeDocument/2006/relationships/hyperlink" Target="https://www.moxfield.com/decks/l4gmmsZY4kKghEIxSAfPEw" TargetMode="External"/><Relationship Id="rId353" Type="http://schemas.openxmlformats.org/officeDocument/2006/relationships/hyperlink" Target="https://www.moxfield.com/decks/YiD07IWcmUWI_rSRY5B68w" TargetMode="External"/><Relationship Id="rId395" Type="http://schemas.openxmlformats.org/officeDocument/2006/relationships/hyperlink" Target="https://www.moxfield.com/decks/etAG7UlMFkGhfZ7DWLaxLw" TargetMode="External"/><Relationship Id="rId409" Type="http://schemas.openxmlformats.org/officeDocument/2006/relationships/hyperlink" Target="https://www.moxfield.com/decks/xV-_LETuaE2c0H4QfGhPHg" TargetMode="External"/><Relationship Id="rId560" Type="http://schemas.openxmlformats.org/officeDocument/2006/relationships/hyperlink" Target="https://www.moxfield.com/decks/nLJj7763SUeguv1WlXSSHg" TargetMode="External"/><Relationship Id="rId798" Type="http://schemas.openxmlformats.org/officeDocument/2006/relationships/hyperlink" Target="https://www.moxfield.com/decks/1oqc4o3oDU6ujWZ6ZQwVoQ" TargetMode="External"/><Relationship Id="rId963" Type="http://schemas.openxmlformats.org/officeDocument/2006/relationships/hyperlink" Target="https://www.moxfield.com/decks/ASJ5V7xnMEqqOyZrLlIvaw" TargetMode="External"/><Relationship Id="rId1039" Type="http://schemas.openxmlformats.org/officeDocument/2006/relationships/hyperlink" Target="https://www.moxfield.com/decks/MGePQYNdVUqfS7jXCVcZ6Q" TargetMode="External"/><Relationship Id="rId92" Type="http://schemas.openxmlformats.org/officeDocument/2006/relationships/hyperlink" Target="https://www.moxfield.com/decks/R_IVcYdGekWe6HS6-TC0ag" TargetMode="External"/><Relationship Id="rId213" Type="http://schemas.openxmlformats.org/officeDocument/2006/relationships/hyperlink" Target="https://www.moxfield.com/decks/H489ZQ0ZZkGdkchOsi3a1Q" TargetMode="External"/><Relationship Id="rId420" Type="http://schemas.openxmlformats.org/officeDocument/2006/relationships/hyperlink" Target="https://moxfield.com/decks/vMxGgct790-4jeDmZgOYYg" TargetMode="External"/><Relationship Id="rId616" Type="http://schemas.openxmlformats.org/officeDocument/2006/relationships/hyperlink" Target="https://www.moxfield.com/decks/rqHen8Z3Xka4IPqF_1FcuA" TargetMode="External"/><Relationship Id="rId658" Type="http://schemas.openxmlformats.org/officeDocument/2006/relationships/hyperlink" Target="https://www.moxfield.com/decks/SpaahpvfwEO0wrJV2yHsQA" TargetMode="External"/><Relationship Id="rId823" Type="http://schemas.openxmlformats.org/officeDocument/2006/relationships/hyperlink" Target="https://www.moxfield.com/decks/oNlsZKe3zk2ALeATDtn8Vg" TargetMode="External"/><Relationship Id="rId865" Type="http://schemas.openxmlformats.org/officeDocument/2006/relationships/hyperlink" Target="https://www.moxfield.com/decks/5MZ_LxGl50CTMKoUaj2Ruw" TargetMode="External"/><Relationship Id="rId1050" Type="http://schemas.openxmlformats.org/officeDocument/2006/relationships/hyperlink" Target="https://www.moxfield.com/decks/eDeoa4hKAUeWlkbaH_WWvw" TargetMode="External"/><Relationship Id="rId255" Type="http://schemas.openxmlformats.org/officeDocument/2006/relationships/hyperlink" Target="https://moxfield.com/decks/aGib7ASQiUmy4T7MxG5Rnw" TargetMode="External"/><Relationship Id="rId297" Type="http://schemas.openxmlformats.org/officeDocument/2006/relationships/hyperlink" Target="https://moxfield.com/decks/WHnErmaWa0ypRILAVSBg5A" TargetMode="External"/><Relationship Id="rId462" Type="http://schemas.openxmlformats.org/officeDocument/2006/relationships/hyperlink" Target="https://www.moxfield.com/decks/5In-c0sENUWiBFFayhBmzA" TargetMode="External"/><Relationship Id="rId518" Type="http://schemas.openxmlformats.org/officeDocument/2006/relationships/hyperlink" Target="https://www.moxfield.com/decks/9Xs9H4zF4UqaUo25w45mug" TargetMode="External"/><Relationship Id="rId725" Type="http://schemas.openxmlformats.org/officeDocument/2006/relationships/hyperlink" Target="https://www.moxfield.com/decks/CchM-_eTCUOIVPyGclk2gA" TargetMode="External"/><Relationship Id="rId932" Type="http://schemas.openxmlformats.org/officeDocument/2006/relationships/hyperlink" Target="https://www.moxfield.com/decks/uHlxL2sz-UKWPPYi2O_NVA" TargetMode="External"/><Relationship Id="rId115" Type="http://schemas.openxmlformats.org/officeDocument/2006/relationships/hyperlink" Target="https://moxfield.com/decks/vSjd5oAwhUqCRpuZ-tb_Zw" TargetMode="External"/><Relationship Id="rId157" Type="http://schemas.openxmlformats.org/officeDocument/2006/relationships/hyperlink" Target="https://www.moxfield.com/decks/5uRTI1RIbkeV9sYndCcWnQ" TargetMode="External"/><Relationship Id="rId322" Type="http://schemas.openxmlformats.org/officeDocument/2006/relationships/hyperlink" Target="https://www.moxfield.com/decks/WOD2JjLSHUG03MWShQXsIg" TargetMode="External"/><Relationship Id="rId364" Type="http://schemas.openxmlformats.org/officeDocument/2006/relationships/hyperlink" Target="https://www.moxfield.com/decks/hxHIC9Su-EmQtDxK892-3A" TargetMode="External"/><Relationship Id="rId767" Type="http://schemas.openxmlformats.org/officeDocument/2006/relationships/hyperlink" Target="https://moxfield.com/decks/V99Rkk3rekuZrB40McnUDA" TargetMode="External"/><Relationship Id="rId974" Type="http://schemas.openxmlformats.org/officeDocument/2006/relationships/hyperlink" Target="https://www.moxfield.com/decks/wsuN7iflfkOjH4KT6LLdIg" TargetMode="External"/><Relationship Id="rId1008" Type="http://schemas.openxmlformats.org/officeDocument/2006/relationships/hyperlink" Target="https://www.moxfield.com/decks/p5hsRuxnU0Gd8azx-G9saQ" TargetMode="External"/><Relationship Id="rId61" Type="http://schemas.openxmlformats.org/officeDocument/2006/relationships/hyperlink" Target="https://moxfield.com/decks/-rsUFJDxVEuDMCdxMzYK-Q" TargetMode="External"/><Relationship Id="rId199" Type="http://schemas.openxmlformats.org/officeDocument/2006/relationships/hyperlink" Target="https://www.moxfield.com/decks/JiQH6nt6qUuP0G7YPNhXgA" TargetMode="External"/><Relationship Id="rId571" Type="http://schemas.openxmlformats.org/officeDocument/2006/relationships/hyperlink" Target="https://www.moxfield.com/decks/f7UqZ2e7oU2rLi0_Wdg5kA" TargetMode="External"/><Relationship Id="rId627" Type="http://schemas.openxmlformats.org/officeDocument/2006/relationships/hyperlink" Target="https://moxfield.com/decks/LIocVrZolUmIiQeFk1BV9w" TargetMode="External"/><Relationship Id="rId669" Type="http://schemas.openxmlformats.org/officeDocument/2006/relationships/hyperlink" Target="https://www.moxfield.com/decks/wnt3VcgSnUeUYfL1qPyEqw" TargetMode="External"/><Relationship Id="rId834" Type="http://schemas.openxmlformats.org/officeDocument/2006/relationships/hyperlink" Target="https://www.moxfield.com/decks/QahiOQ99m0e8mthDqPD6eg" TargetMode="External"/><Relationship Id="rId876" Type="http://schemas.openxmlformats.org/officeDocument/2006/relationships/hyperlink" Target="https://www.moxfield.com/decks/c4-kQ4s3dkGh6CdPFKjgzw" TargetMode="External"/><Relationship Id="rId19" Type="http://schemas.openxmlformats.org/officeDocument/2006/relationships/hyperlink" Target="https://www.moxfield.com/decks/dTFFFdUL_k2U-dQkRkSR_A" TargetMode="External"/><Relationship Id="rId224" Type="http://schemas.openxmlformats.org/officeDocument/2006/relationships/hyperlink" Target="https://moxfield.com/decks/_pFF-efRE0ifMnIqIasBDg" TargetMode="External"/><Relationship Id="rId266" Type="http://schemas.openxmlformats.org/officeDocument/2006/relationships/hyperlink" Target="https://moxfield.com/decks/jlVq6uZQaUea_JF6VPW3FA" TargetMode="External"/><Relationship Id="rId431" Type="http://schemas.openxmlformats.org/officeDocument/2006/relationships/hyperlink" Target="https://www.moxfield.com/decks/x10jT9LVg0SRlQoF3Gx0Ig" TargetMode="External"/><Relationship Id="rId473" Type="http://schemas.openxmlformats.org/officeDocument/2006/relationships/hyperlink" Target="https://www.moxfield.com/decks/RLbVASSajUKmRUFfv89z0A" TargetMode="External"/><Relationship Id="rId529" Type="http://schemas.openxmlformats.org/officeDocument/2006/relationships/hyperlink" Target="https://moxfield.com/decks/7DH_q9HMXkG1AEaehgAEww" TargetMode="External"/><Relationship Id="rId680" Type="http://schemas.openxmlformats.org/officeDocument/2006/relationships/hyperlink" Target="https://moxfield.com/decks/4JF6_veTDUaWFEIMHzwwtQ" TargetMode="External"/><Relationship Id="rId736" Type="http://schemas.openxmlformats.org/officeDocument/2006/relationships/hyperlink" Target="https://moxfield.com/decks/E6U6f9Jpt0-0HBrkRae0FQ" TargetMode="External"/><Relationship Id="rId901" Type="http://schemas.openxmlformats.org/officeDocument/2006/relationships/hyperlink" Target="https://www.moxfield.com/decks/XbvZBJ6glEGoIWziX8uWQg" TargetMode="External"/><Relationship Id="rId1061" Type="http://schemas.openxmlformats.org/officeDocument/2006/relationships/hyperlink" Target="https://www.moxfield.com/decks/0jB9eVGwFEqb8cqfsMuIbQ" TargetMode="External"/><Relationship Id="rId30" Type="http://schemas.openxmlformats.org/officeDocument/2006/relationships/hyperlink" Target="https://www.moxfield.com/decks/E_AB5dtq6k6jDWtXpE12iA" TargetMode="External"/><Relationship Id="rId126" Type="http://schemas.openxmlformats.org/officeDocument/2006/relationships/hyperlink" Target="https://www.moxfield.com/decks/R3TttZwFm0KUFlePYdRV-Q" TargetMode="External"/><Relationship Id="rId168" Type="http://schemas.openxmlformats.org/officeDocument/2006/relationships/hyperlink" Target="https://www.moxfield.com/decks/59OMsYbuyUiletOnMQ1oGQ" TargetMode="External"/><Relationship Id="rId333" Type="http://schemas.openxmlformats.org/officeDocument/2006/relationships/hyperlink" Target="https://www.moxfield.com/decks/CaEdH7VvXkaXYRM70CGe4w" TargetMode="External"/><Relationship Id="rId540" Type="http://schemas.openxmlformats.org/officeDocument/2006/relationships/hyperlink" Target="https://www.moxfield.com/decks/DcEZ_M2JXUKMchkCULLYBA" TargetMode="External"/><Relationship Id="rId778" Type="http://schemas.openxmlformats.org/officeDocument/2006/relationships/hyperlink" Target="https://moxfield.com/decks/rEw5K6RIEECi6rOF5TCMkQ" TargetMode="External"/><Relationship Id="rId943" Type="http://schemas.openxmlformats.org/officeDocument/2006/relationships/hyperlink" Target="https://www.moxfield.com/decks/AlGbZ6y8YEWOjP9fqtqOuQ" TargetMode="External"/><Relationship Id="rId985" Type="http://schemas.openxmlformats.org/officeDocument/2006/relationships/hyperlink" Target="https://moxfield.com/decks/kREvCA3x_EmczhWwEpkSTA" TargetMode="External"/><Relationship Id="rId1019" Type="http://schemas.openxmlformats.org/officeDocument/2006/relationships/hyperlink" Target="https://moxfield.com/decks/05ac-pa6W0KIPzCRgbSmYg" TargetMode="External"/><Relationship Id="rId72" Type="http://schemas.openxmlformats.org/officeDocument/2006/relationships/hyperlink" Target="https://www.moxfield.com/decks/DCcMmKuqM0afS6cEEGMwGA" TargetMode="External"/><Relationship Id="rId375" Type="http://schemas.openxmlformats.org/officeDocument/2006/relationships/hyperlink" Target="https://www.moxfield.com/decks/HpXipIimFk2YNhJklIYSNQ" TargetMode="External"/><Relationship Id="rId582" Type="http://schemas.openxmlformats.org/officeDocument/2006/relationships/hyperlink" Target="https://www.moxfield.com/decks/oLpKKc38l0ieO7zLLUdn2w" TargetMode="External"/><Relationship Id="rId638" Type="http://schemas.openxmlformats.org/officeDocument/2006/relationships/hyperlink" Target="https://moxfield.com/decks/w3Y0mgRLg02p337x-26eWA" TargetMode="External"/><Relationship Id="rId803" Type="http://schemas.openxmlformats.org/officeDocument/2006/relationships/hyperlink" Target="https://moxfield.com/decks/X5UUvg8PJk2guoIqqwz9LQ" TargetMode="External"/><Relationship Id="rId845" Type="http://schemas.openxmlformats.org/officeDocument/2006/relationships/hyperlink" Target="https://www.moxfield.com/decks/WvXSx7BpxEyklSwhrbZ_ng" TargetMode="External"/><Relationship Id="rId1030" Type="http://schemas.openxmlformats.org/officeDocument/2006/relationships/hyperlink" Target="https://moxfield.com/decks/oDn_obhJ3kS8KI8KPl_05g" TargetMode="External"/><Relationship Id="rId3" Type="http://schemas.openxmlformats.org/officeDocument/2006/relationships/hyperlink" Target="https://www.moxfield.com/decks/hWmofTF_uUCfuggmPaOpzw" TargetMode="External"/><Relationship Id="rId235" Type="http://schemas.openxmlformats.org/officeDocument/2006/relationships/hyperlink" Target="https://www.moxfield.com/decks/YUfSpNi5j02Er_BsEYu_tQ" TargetMode="External"/><Relationship Id="rId277" Type="http://schemas.openxmlformats.org/officeDocument/2006/relationships/hyperlink" Target="https://www.moxfield.com/decks/Ts4XnH0ICE2TvmxO1b4FVQ" TargetMode="External"/><Relationship Id="rId400" Type="http://schemas.openxmlformats.org/officeDocument/2006/relationships/hyperlink" Target="https://moxfield.com/decks/SHnudg0dh0eGfy4fXU1EPA" TargetMode="External"/><Relationship Id="rId442" Type="http://schemas.openxmlformats.org/officeDocument/2006/relationships/hyperlink" Target="https://moxfield.com/decks/tjrV5SxqeUC2ZyV7NeP6Dg" TargetMode="External"/><Relationship Id="rId484" Type="http://schemas.openxmlformats.org/officeDocument/2006/relationships/hyperlink" Target="https://www.moxfield.com/decks/k6NEn_4iuU6zhR0rP10aBA" TargetMode="External"/><Relationship Id="rId705" Type="http://schemas.openxmlformats.org/officeDocument/2006/relationships/hyperlink" Target="https://www.moxfield.com/decks/8OePrQlDXEChv7Vmwi6WnA" TargetMode="External"/><Relationship Id="rId887" Type="http://schemas.openxmlformats.org/officeDocument/2006/relationships/hyperlink" Target="https://www.moxfield.com/decks/MfAtCnAANUKpxV15gBTs4g" TargetMode="External"/><Relationship Id="rId137" Type="http://schemas.openxmlformats.org/officeDocument/2006/relationships/hyperlink" Target="https://www.moxfield.com/decks/Iw-wcqd8JkipezvxhP9ayw" TargetMode="External"/><Relationship Id="rId302" Type="http://schemas.openxmlformats.org/officeDocument/2006/relationships/hyperlink" Target="https://www.moxfield.com/decks/IKNZuf2sQ0WCKVLcZAbfMw" TargetMode="External"/><Relationship Id="rId344" Type="http://schemas.openxmlformats.org/officeDocument/2006/relationships/hyperlink" Target="https://www.moxfield.com/decks/P3eFTpgibEOp-UL03pIcBg" TargetMode="External"/><Relationship Id="rId691" Type="http://schemas.openxmlformats.org/officeDocument/2006/relationships/hyperlink" Target="https://moxfield.com/decks/jEa9hOO1nUqET2Tju1kOQg" TargetMode="External"/><Relationship Id="rId747" Type="http://schemas.openxmlformats.org/officeDocument/2006/relationships/hyperlink" Target="https://moxfield.com/decks/7jHXFHOogkeWGUSeVuBLXA" TargetMode="External"/><Relationship Id="rId789" Type="http://schemas.openxmlformats.org/officeDocument/2006/relationships/hyperlink" Target="https://moxfield.com/decks/ZlgHplf1gUCDbnjvnkgJnQ" TargetMode="External"/><Relationship Id="rId912" Type="http://schemas.openxmlformats.org/officeDocument/2006/relationships/hyperlink" Target="https://www.moxfield.com/decks/OS33il-6SEe3PHt84Ue6jg" TargetMode="External"/><Relationship Id="rId954" Type="http://schemas.openxmlformats.org/officeDocument/2006/relationships/hyperlink" Target="https://moxfield.com/decks/5MRry6unhkq67p8YxXILpQ" TargetMode="External"/><Relationship Id="rId996" Type="http://schemas.openxmlformats.org/officeDocument/2006/relationships/hyperlink" Target="https://moxfield.com/decks/dkWq-T5Qs06k4bpP0r0eAw" TargetMode="External"/><Relationship Id="rId41" Type="http://schemas.openxmlformats.org/officeDocument/2006/relationships/hyperlink" Target="https://www.moxfield.com/decks/j_Zxkd4rAEGsZq8fCHZspA" TargetMode="External"/><Relationship Id="rId83" Type="http://schemas.openxmlformats.org/officeDocument/2006/relationships/hyperlink" Target="https://www.moxfield.com/decks/op_0VjKTvU6RoscIS_aZIw" TargetMode="External"/><Relationship Id="rId179" Type="http://schemas.openxmlformats.org/officeDocument/2006/relationships/hyperlink" Target="https://www.moxfield.com/decks/7GEP5o1dJ06r_ZGmjjYDWg" TargetMode="External"/><Relationship Id="rId386" Type="http://schemas.openxmlformats.org/officeDocument/2006/relationships/hyperlink" Target="https://www.moxfield.com/decks/TS7PIKtRE0GLHtgniECcgQ" TargetMode="External"/><Relationship Id="rId551" Type="http://schemas.openxmlformats.org/officeDocument/2006/relationships/hyperlink" Target="https://www.moxfield.com/decks/S-EB4nAf_U2RziexnPTogw" TargetMode="External"/><Relationship Id="rId593" Type="http://schemas.openxmlformats.org/officeDocument/2006/relationships/hyperlink" Target="https://www.moxfield.com/decks/RUf5C0gDJUCxDlkmcl-LzQ" TargetMode="External"/><Relationship Id="rId607" Type="http://schemas.openxmlformats.org/officeDocument/2006/relationships/hyperlink" Target="https://www.moxfield.com/decks/6FEtVxm6UUm2UKF1bUxmmA" TargetMode="External"/><Relationship Id="rId649" Type="http://schemas.openxmlformats.org/officeDocument/2006/relationships/hyperlink" Target="https://www.moxfield.com/decks/W5NhaWkNy024XIno0TSv4Q" TargetMode="External"/><Relationship Id="rId814" Type="http://schemas.openxmlformats.org/officeDocument/2006/relationships/hyperlink" Target="https://www.moxfield.com/decks/AxDhxpGiVUaPJrRl1RAvLQ" TargetMode="External"/><Relationship Id="rId856" Type="http://schemas.openxmlformats.org/officeDocument/2006/relationships/hyperlink" Target="https://moxfield.com/decks/Z8DVrmWIbECz90UzQI10aw" TargetMode="External"/><Relationship Id="rId190" Type="http://schemas.openxmlformats.org/officeDocument/2006/relationships/hyperlink" Target="https://www.moxfield.com/decks/X1SCjzw79kW5YMbjrRQk5g" TargetMode="External"/><Relationship Id="rId204" Type="http://schemas.openxmlformats.org/officeDocument/2006/relationships/hyperlink" Target="https://moxfield.com/decks/RWa1ZgK1pkWmnYUTAJbXpQ" TargetMode="External"/><Relationship Id="rId246" Type="http://schemas.openxmlformats.org/officeDocument/2006/relationships/hyperlink" Target="https://moxfield.com/decks/kVkPSXhpnkeD3EHbEA2OEA" TargetMode="External"/><Relationship Id="rId288" Type="http://schemas.openxmlformats.org/officeDocument/2006/relationships/hyperlink" Target="https://www.moxfield.com/decks/pmRue4pveEWObNirLRQ5vg" TargetMode="External"/><Relationship Id="rId411" Type="http://schemas.openxmlformats.org/officeDocument/2006/relationships/hyperlink" Target="https://www.moxfield.com/decks/eU3qO6ppXk2cLwaPBqHCzQ" TargetMode="External"/><Relationship Id="rId453" Type="http://schemas.openxmlformats.org/officeDocument/2006/relationships/hyperlink" Target="https://www.moxfield.com/decks/iJDRIjuI20eJJDSLO3efgw" TargetMode="External"/><Relationship Id="rId509" Type="http://schemas.openxmlformats.org/officeDocument/2006/relationships/hyperlink" Target="https://www.moxfield.com/decks/453q-t7RWEuVJq77XKxU9A" TargetMode="External"/><Relationship Id="rId660" Type="http://schemas.openxmlformats.org/officeDocument/2006/relationships/hyperlink" Target="https://www.moxfield.com/decks/d2fVsT84f0CxWqNDwl2ZOw" TargetMode="External"/><Relationship Id="rId898" Type="http://schemas.openxmlformats.org/officeDocument/2006/relationships/hyperlink" Target="https://moxfield.com/decks/zR9g_bik-EmiMDg_Wdh-yA" TargetMode="External"/><Relationship Id="rId1041" Type="http://schemas.openxmlformats.org/officeDocument/2006/relationships/hyperlink" Target="https://moxfield.com/decks/v__F9Bk05Ee7qCNGketoHg" TargetMode="External"/><Relationship Id="rId106" Type="http://schemas.openxmlformats.org/officeDocument/2006/relationships/hyperlink" Target="https://www.moxfield.com/decks/ihEZgq5aeEylVDeAzXGlNA" TargetMode="External"/><Relationship Id="rId313" Type="http://schemas.openxmlformats.org/officeDocument/2006/relationships/hyperlink" Target="https://www.moxfield.com/decks/-ri6o2hRUkC0UxemsPMECg" TargetMode="External"/><Relationship Id="rId495" Type="http://schemas.openxmlformats.org/officeDocument/2006/relationships/hyperlink" Target="https://moxfield.com/decks/jOMlADDB_EuQgHDwF1rGNw" TargetMode="External"/><Relationship Id="rId716" Type="http://schemas.openxmlformats.org/officeDocument/2006/relationships/hyperlink" Target="https://www.moxfield.com/decks/BGN1jVNQ8Em6oaOK7uHGUA" TargetMode="External"/><Relationship Id="rId758" Type="http://schemas.openxmlformats.org/officeDocument/2006/relationships/hyperlink" Target="https://www.moxfield.com/decks/X0-xqU6id0yoYBrHDwZYWA" TargetMode="External"/><Relationship Id="rId923" Type="http://schemas.openxmlformats.org/officeDocument/2006/relationships/hyperlink" Target="https://www.moxfield.com/decks/jLelUkG4IUCsdiG4Iess5Q" TargetMode="External"/><Relationship Id="rId965" Type="http://schemas.openxmlformats.org/officeDocument/2006/relationships/hyperlink" Target="https://www.moxfield.com/decks/vug300JYaUe8jszHRHnAWg" TargetMode="External"/><Relationship Id="rId10" Type="http://schemas.openxmlformats.org/officeDocument/2006/relationships/hyperlink" Target="https://www.moxfield.com/decks/LwLxiDyoIUaI9YSCcQwuZA" TargetMode="External"/><Relationship Id="rId52" Type="http://schemas.openxmlformats.org/officeDocument/2006/relationships/hyperlink" Target="https://moxfield.com/decks/57TYiV3mfkScI50R4oWoeg" TargetMode="External"/><Relationship Id="rId94" Type="http://schemas.openxmlformats.org/officeDocument/2006/relationships/hyperlink" Target="https://www.moxfield.com/decks/4gd6yrHRuECVvFycG-64Nw" TargetMode="External"/><Relationship Id="rId148" Type="http://schemas.openxmlformats.org/officeDocument/2006/relationships/hyperlink" Target="https://www.moxfield.com/decks/x2W5wKYy2USooT17MEVABw" TargetMode="External"/><Relationship Id="rId355" Type="http://schemas.openxmlformats.org/officeDocument/2006/relationships/hyperlink" Target="https://www.moxfield.com/decks/4JuMIz3G1US7Fg5IyoAP_Q" TargetMode="External"/><Relationship Id="rId397" Type="http://schemas.openxmlformats.org/officeDocument/2006/relationships/hyperlink" Target="https://moxfield.com/decks/f75U1bF6JkONyz48bGUc8w" TargetMode="External"/><Relationship Id="rId520" Type="http://schemas.openxmlformats.org/officeDocument/2006/relationships/hyperlink" Target="https://www.moxfield.com/decks/7U3Stw884k-ww-_iC-L9oA" TargetMode="External"/><Relationship Id="rId562" Type="http://schemas.openxmlformats.org/officeDocument/2006/relationships/hyperlink" Target="https://www.moxfield.com/decks/pqdP1fp01UWNmv03E_Gxpw" TargetMode="External"/><Relationship Id="rId618" Type="http://schemas.openxmlformats.org/officeDocument/2006/relationships/hyperlink" Target="https://www.moxfield.com/decks/9uOiwsw0a0SE9eKesc7O1Q" TargetMode="External"/><Relationship Id="rId825" Type="http://schemas.openxmlformats.org/officeDocument/2006/relationships/hyperlink" Target="https://www.moxfield.com/decks/tNq7Rkea9UGi1Rd9x5ILgg" TargetMode="External"/><Relationship Id="rId215" Type="http://schemas.openxmlformats.org/officeDocument/2006/relationships/hyperlink" Target="https://www.moxfield.com/decks/M-aNqDXNbEeeM5REBK_8UA" TargetMode="External"/><Relationship Id="rId257" Type="http://schemas.openxmlformats.org/officeDocument/2006/relationships/hyperlink" Target="https://www.moxfield.com/decks/wVL57MPmQEigguEapaTzYw" TargetMode="External"/><Relationship Id="rId422" Type="http://schemas.openxmlformats.org/officeDocument/2006/relationships/hyperlink" Target="https://moxfield.com/decks/6doad0wVgk6eqTgtWvm11g" TargetMode="External"/><Relationship Id="rId464" Type="http://schemas.openxmlformats.org/officeDocument/2006/relationships/hyperlink" Target="https://www.moxfield.com/decks/ExMTB80foUGkBJIaaU37Bg" TargetMode="External"/><Relationship Id="rId867" Type="http://schemas.openxmlformats.org/officeDocument/2006/relationships/hyperlink" Target="https://www.moxfield.com/decks/vppDSBo_P0GMmCJaIvCFjQ" TargetMode="External"/><Relationship Id="rId1010" Type="http://schemas.openxmlformats.org/officeDocument/2006/relationships/hyperlink" Target="https://www.moxfield.com/decks/GqGcfeOTeEiOIVk1uMppBA" TargetMode="External"/><Relationship Id="rId1052" Type="http://schemas.openxmlformats.org/officeDocument/2006/relationships/hyperlink" Target="https://moxfield.com/decks/dB7ZB1Cl102uKa0SHBQ8kw" TargetMode="External"/><Relationship Id="rId299" Type="http://schemas.openxmlformats.org/officeDocument/2006/relationships/hyperlink" Target="https://moxfield.com/decks/tYXwJYKGx0qn9hwmArElew" TargetMode="External"/><Relationship Id="rId727" Type="http://schemas.openxmlformats.org/officeDocument/2006/relationships/hyperlink" Target="https://www.moxfield.com/decks/PnImjY5VJUqVO4A3tOI4TA" TargetMode="External"/><Relationship Id="rId934" Type="http://schemas.openxmlformats.org/officeDocument/2006/relationships/hyperlink" Target="https://www.moxfield.com/decks/9AuONV76b0mC-dXJWiiXzw" TargetMode="External"/><Relationship Id="rId63" Type="http://schemas.openxmlformats.org/officeDocument/2006/relationships/hyperlink" Target="https://www.moxfield.com/decks/6xFyXDSS5EGQK9j8HHVF8Q" TargetMode="External"/><Relationship Id="rId159" Type="http://schemas.openxmlformats.org/officeDocument/2006/relationships/hyperlink" Target="https://www.moxfield.com/decks/MtVd84wb7Umm6sbAHYkHLg" TargetMode="External"/><Relationship Id="rId366" Type="http://schemas.openxmlformats.org/officeDocument/2006/relationships/hyperlink" Target="https://www.moxfield.com/decks/gbRMRCcurEmmedWAUV8-UA" TargetMode="External"/><Relationship Id="rId573" Type="http://schemas.openxmlformats.org/officeDocument/2006/relationships/hyperlink" Target="https://www.moxfield.com/decks/597HqXDBOEiAkIwZOcAtAw" TargetMode="External"/><Relationship Id="rId780" Type="http://schemas.openxmlformats.org/officeDocument/2006/relationships/hyperlink" Target="https://www.moxfield.com/decks/g_SV9RPVhkWFk0SVuDhTZQ" TargetMode="External"/><Relationship Id="rId226" Type="http://schemas.openxmlformats.org/officeDocument/2006/relationships/hyperlink" Target="https://moxfield.com/decks/ao2aV8-seEO5PKiacc7WQQ" TargetMode="External"/><Relationship Id="rId433" Type="http://schemas.openxmlformats.org/officeDocument/2006/relationships/hyperlink" Target="https://www.moxfield.com/decks/fzm6H_QWcUy5FLpQz-6Lgw" TargetMode="External"/><Relationship Id="rId878" Type="http://schemas.openxmlformats.org/officeDocument/2006/relationships/hyperlink" Target="https://www.moxfield.com/decks/0o7mqxcVPUuyONAhzztmAg" TargetMode="External"/><Relationship Id="rId1063" Type="http://schemas.openxmlformats.org/officeDocument/2006/relationships/hyperlink" Target="https://moxfield.com/decks/7FHewGA3qk6mOfiVnLE9cQ" TargetMode="External"/><Relationship Id="rId640" Type="http://schemas.openxmlformats.org/officeDocument/2006/relationships/hyperlink" Target="https://www.moxfield.com/decks/bfcfYmEbh0m9i0ncE7fCEg" TargetMode="External"/><Relationship Id="rId738" Type="http://schemas.openxmlformats.org/officeDocument/2006/relationships/hyperlink" Target="https://moxfield.com/decks/ap4qjmUbBEiOclGlc1OhHQ" TargetMode="External"/><Relationship Id="rId945" Type="http://schemas.openxmlformats.org/officeDocument/2006/relationships/hyperlink" Target="https://www.moxfield.com/decks/lXT59VSNykywb_Ads45VRw" TargetMode="External"/><Relationship Id="rId74" Type="http://schemas.openxmlformats.org/officeDocument/2006/relationships/hyperlink" Target="https://www.moxfield.com/decks/MbH_TvXmfkeY9YAFB6amHQ" TargetMode="External"/><Relationship Id="rId377" Type="http://schemas.openxmlformats.org/officeDocument/2006/relationships/hyperlink" Target="https://moxfield.com/decks/WTLfxgqkfkudrvpcjFx7bw" TargetMode="External"/><Relationship Id="rId500" Type="http://schemas.openxmlformats.org/officeDocument/2006/relationships/hyperlink" Target="https://www.moxfield.com/decks/v5Ya6z_3-0-JxRfN5yvVmg" TargetMode="External"/><Relationship Id="rId584" Type="http://schemas.openxmlformats.org/officeDocument/2006/relationships/hyperlink" Target="https://www.moxfield.com/decks/yucqV_4aW0yTpUhmjbrc6Q" TargetMode="External"/><Relationship Id="rId805" Type="http://schemas.openxmlformats.org/officeDocument/2006/relationships/hyperlink" Target="https://moxfield.com/decks/cldYjCTLaUqE-werf5s3kQ" TargetMode="External"/><Relationship Id="rId5" Type="http://schemas.openxmlformats.org/officeDocument/2006/relationships/hyperlink" Target="https://www.moxfield.com/decks/um4PW0vQ8ESymlSxn1olwg" TargetMode="External"/><Relationship Id="rId237" Type="http://schemas.openxmlformats.org/officeDocument/2006/relationships/hyperlink" Target="https://www.moxfield.com/decks/5aeas0kefk-uuFQ2C-VYFw" TargetMode="External"/><Relationship Id="rId791" Type="http://schemas.openxmlformats.org/officeDocument/2006/relationships/hyperlink" Target="https://moxfield.com/decks/kkdewexd-UOueTW3RKSzTw" TargetMode="External"/><Relationship Id="rId889" Type="http://schemas.openxmlformats.org/officeDocument/2006/relationships/hyperlink" Target="https://www.moxfield.com/decks/7ufoOIzfHUembdDxZ_dRDQ" TargetMode="External"/><Relationship Id="rId444" Type="http://schemas.openxmlformats.org/officeDocument/2006/relationships/hyperlink" Target="https://moxfield.com/decks/V7VUxmf9iEeVHYW9O3HgLQ" TargetMode="External"/><Relationship Id="rId651" Type="http://schemas.openxmlformats.org/officeDocument/2006/relationships/hyperlink" Target="https://moxfield.com/decks/jrBylLtUyEOmQ-rRBZmwmQ" TargetMode="External"/><Relationship Id="rId749" Type="http://schemas.openxmlformats.org/officeDocument/2006/relationships/hyperlink" Target="https://www.moxfield.com/decks/ELFBLu7Y10i0DlR-xAXDBg" TargetMode="External"/><Relationship Id="rId290" Type="http://schemas.openxmlformats.org/officeDocument/2006/relationships/hyperlink" Target="https://www.moxfield.com/decks/RuS2g_L6P0C5ZF6xSn-8VA" TargetMode="External"/><Relationship Id="rId304" Type="http://schemas.openxmlformats.org/officeDocument/2006/relationships/hyperlink" Target="https://moxfield.com/decks/nYPruComuUq3tP5L7_wjYQ" TargetMode="External"/><Relationship Id="rId388" Type="http://schemas.openxmlformats.org/officeDocument/2006/relationships/hyperlink" Target="https://www.moxfield.com/decks/VyO87_RegkuBSOJL5V5kBw" TargetMode="External"/><Relationship Id="rId511" Type="http://schemas.openxmlformats.org/officeDocument/2006/relationships/hyperlink" Target="https://www.moxfield.com/decks/H3bGX800r0CvsRCCCEEZcA" TargetMode="External"/><Relationship Id="rId609" Type="http://schemas.openxmlformats.org/officeDocument/2006/relationships/hyperlink" Target="https://moxfield.com/decks/zCD6VWD9g0-M0cCNABREiw" TargetMode="External"/><Relationship Id="rId956" Type="http://schemas.openxmlformats.org/officeDocument/2006/relationships/hyperlink" Target="https://www.moxfield.com/decks/Ixywf5RPMUSWPaZZhNt9jw" TargetMode="External"/><Relationship Id="rId85" Type="http://schemas.openxmlformats.org/officeDocument/2006/relationships/hyperlink" Target="https://www.moxfield.com/decks/LlQCEPxVLUyM7SopvP7WRQ" TargetMode="External"/><Relationship Id="rId150" Type="http://schemas.openxmlformats.org/officeDocument/2006/relationships/hyperlink" Target="https://www.moxfield.com/decks/lVuULcOz8keHSVSHJUIQtw" TargetMode="External"/><Relationship Id="rId595" Type="http://schemas.openxmlformats.org/officeDocument/2006/relationships/hyperlink" Target="https://www.moxfield.com/decks/t24MlUXsP0Wqb4sdK2EwvQ" TargetMode="External"/><Relationship Id="rId816" Type="http://schemas.openxmlformats.org/officeDocument/2006/relationships/hyperlink" Target="https://www.moxfield.com/decks/Lk8HmDDA3EG3dPLibtrrYg" TargetMode="External"/><Relationship Id="rId1001" Type="http://schemas.openxmlformats.org/officeDocument/2006/relationships/hyperlink" Target="https://www.moxfield.com/decks/AHZxmM2HYEaJS6NcCRN1fA" TargetMode="External"/><Relationship Id="rId248" Type="http://schemas.openxmlformats.org/officeDocument/2006/relationships/hyperlink" Target="https://www.moxfield.com/decks/6o8zpHcD3UqrGViAqeKuRA" TargetMode="External"/><Relationship Id="rId455" Type="http://schemas.openxmlformats.org/officeDocument/2006/relationships/hyperlink" Target="https://moxfield.com/decks/aSO0R99dSkK4IwIX6QHTaQ" TargetMode="External"/><Relationship Id="rId662" Type="http://schemas.openxmlformats.org/officeDocument/2006/relationships/hyperlink" Target="https://www.moxfield.com/decks/wllRrPgmpkmpRs9ZZj8pCg" TargetMode="External"/><Relationship Id="rId12" Type="http://schemas.openxmlformats.org/officeDocument/2006/relationships/hyperlink" Target="https://moxfield.com/decks/z7--EHKF70OYhbYGJcK1lA" TargetMode="External"/><Relationship Id="rId108" Type="http://schemas.openxmlformats.org/officeDocument/2006/relationships/hyperlink" Target="https://www.moxfield.com/decks/11Ue6h0xT0qbhjW44Gx4Dw" TargetMode="External"/><Relationship Id="rId315" Type="http://schemas.openxmlformats.org/officeDocument/2006/relationships/hyperlink" Target="https://www.moxfield.com/decks/kV26XlZbdky8ZGyuu9XPbQ" TargetMode="External"/><Relationship Id="rId522" Type="http://schemas.openxmlformats.org/officeDocument/2006/relationships/hyperlink" Target="https://www.moxfield.com/decks/Dyx9RScfOEO-FVWbLYHagQ" TargetMode="External"/><Relationship Id="rId967" Type="http://schemas.openxmlformats.org/officeDocument/2006/relationships/hyperlink" Target="https://www.moxfield.com/decks/jtE751YJYUiNXCjOGavhpg" TargetMode="External"/><Relationship Id="rId96" Type="http://schemas.openxmlformats.org/officeDocument/2006/relationships/hyperlink" Target="https://www.moxfield.com/decks/fAEgaRH_70yFTpocD8oF5A" TargetMode="External"/><Relationship Id="rId161" Type="http://schemas.openxmlformats.org/officeDocument/2006/relationships/hyperlink" Target="https://moxfield.com/decks/a7OLHYDtxkavAKyqmH0a-A" TargetMode="External"/><Relationship Id="rId399" Type="http://schemas.openxmlformats.org/officeDocument/2006/relationships/hyperlink" Target="https://www.moxfield.com/decks/TBnj3ZrCZEOixQz5xHUC5w" TargetMode="External"/><Relationship Id="rId827" Type="http://schemas.openxmlformats.org/officeDocument/2006/relationships/hyperlink" Target="https://www.moxfield.com/decks/j-8pjSRFakKj8ixPVQaZiw" TargetMode="External"/><Relationship Id="rId1012" Type="http://schemas.openxmlformats.org/officeDocument/2006/relationships/hyperlink" Target="https://www.moxfield.com/decks/y7TvhZCE6UugRnwD8AYOgQ" TargetMode="External"/><Relationship Id="rId259" Type="http://schemas.openxmlformats.org/officeDocument/2006/relationships/hyperlink" Target="https://www.moxfield.com/decks/FyAKkdjEFECguqtv3Lm_SQ" TargetMode="External"/><Relationship Id="rId466" Type="http://schemas.openxmlformats.org/officeDocument/2006/relationships/hyperlink" Target="https://www.moxfield.com/decks/PaT7EPe-n06ChPHpWcxoXw" TargetMode="External"/><Relationship Id="rId673" Type="http://schemas.openxmlformats.org/officeDocument/2006/relationships/hyperlink" Target="https://www.moxfield.com/decks/maCYJa3tGEWfqgUOxUD_Xw" TargetMode="External"/><Relationship Id="rId880" Type="http://schemas.openxmlformats.org/officeDocument/2006/relationships/hyperlink" Target="https://www.moxfield.com/decks/4Y5nmH5ukE2I9lwwXH0-gA" TargetMode="External"/><Relationship Id="rId23" Type="http://schemas.openxmlformats.org/officeDocument/2006/relationships/hyperlink" Target="https://www.moxfield.com/decks/XSL4Q1QE6U-6bKGHLsdQkw" TargetMode="External"/><Relationship Id="rId119" Type="http://schemas.openxmlformats.org/officeDocument/2006/relationships/hyperlink" Target="https://moxfield.com/decks/6h6ux7UNHE24sbdHpqUX-g" TargetMode="External"/><Relationship Id="rId326" Type="http://schemas.openxmlformats.org/officeDocument/2006/relationships/hyperlink" Target="https://www.moxfield.com/decks/8D29KzzcLE62qbudkM74XA" TargetMode="External"/><Relationship Id="rId533" Type="http://schemas.openxmlformats.org/officeDocument/2006/relationships/hyperlink" Target="https://www.moxfield.com/decks/HXgRzpMI1EibNC3OpeGkRw" TargetMode="External"/><Relationship Id="rId978" Type="http://schemas.openxmlformats.org/officeDocument/2006/relationships/hyperlink" Target="https://www.moxfield.com/decks/jyPROAaQ6EyJpLdE1tOVNw" TargetMode="External"/><Relationship Id="rId740" Type="http://schemas.openxmlformats.org/officeDocument/2006/relationships/hyperlink" Target="https://www.moxfield.com/decks/qOpCEyrIwkOiYT2RPpWIng" TargetMode="External"/><Relationship Id="rId838" Type="http://schemas.openxmlformats.org/officeDocument/2006/relationships/hyperlink" Target="https://www.moxfield.com/decks/UtnGqPVaSU2bRV0CGpb8Vg" TargetMode="External"/><Relationship Id="rId1023" Type="http://schemas.openxmlformats.org/officeDocument/2006/relationships/hyperlink" Target="https://moxfield.com/decks/cdFf3ynWz06hFngnD6TYIA" TargetMode="External"/><Relationship Id="rId172" Type="http://schemas.openxmlformats.org/officeDocument/2006/relationships/hyperlink" Target="https://www.moxfield.com/decks/4vs0fszl7Eu719Q4mRVQvQ" TargetMode="External"/><Relationship Id="rId477" Type="http://schemas.openxmlformats.org/officeDocument/2006/relationships/hyperlink" Target="https://moxfield.com/decks/xWz0kzdTrEy3EKcxbNfO0A" TargetMode="External"/><Relationship Id="rId600" Type="http://schemas.openxmlformats.org/officeDocument/2006/relationships/hyperlink" Target="https://moxfield.com/decks/x21IA3kcxEiz6Nf7LgMkiA" TargetMode="External"/><Relationship Id="rId684" Type="http://schemas.openxmlformats.org/officeDocument/2006/relationships/hyperlink" Target="https://www.moxfield.com/decks/uYNeIAkfWUmsBFb6k5AOlA" TargetMode="External"/><Relationship Id="rId337" Type="http://schemas.openxmlformats.org/officeDocument/2006/relationships/hyperlink" Target="https://www.moxfield.com/decks/tdTXVl0XIEyRv9dUD11dQA" TargetMode="External"/><Relationship Id="rId891" Type="http://schemas.openxmlformats.org/officeDocument/2006/relationships/hyperlink" Target="https://moxfield.com/decks/z981vakLiUiqgRKrrma_og" TargetMode="External"/><Relationship Id="rId905" Type="http://schemas.openxmlformats.org/officeDocument/2006/relationships/hyperlink" Target="https://www.moxfield.com/decks/xhmCTDSLOUm9LHC4de1Vxg" TargetMode="External"/><Relationship Id="rId989" Type="http://schemas.openxmlformats.org/officeDocument/2006/relationships/hyperlink" Target="https://www.moxfield.com/decks/Y4ISYOYRx0ypGOxQeV6gtQ" TargetMode="External"/><Relationship Id="rId34" Type="http://schemas.openxmlformats.org/officeDocument/2006/relationships/hyperlink" Target="https://www.moxfield.com/decks/YlFfxmjiFEyo8GSA6noqTA" TargetMode="External"/><Relationship Id="rId544" Type="http://schemas.openxmlformats.org/officeDocument/2006/relationships/hyperlink" Target="https://moxfield.com/decks/dWEEKjw9mU2nHmZjILli8Q" TargetMode="External"/><Relationship Id="rId751" Type="http://schemas.openxmlformats.org/officeDocument/2006/relationships/hyperlink" Target="https://www.moxfield.com/decks/7L38GAdMA0-RL3zB5Qv0jg" TargetMode="External"/><Relationship Id="rId849" Type="http://schemas.openxmlformats.org/officeDocument/2006/relationships/hyperlink" Target="https://www.moxfield.com/decks/PcHXO1NUTkCCvDzRimovdg" TargetMode="External"/><Relationship Id="rId183" Type="http://schemas.openxmlformats.org/officeDocument/2006/relationships/hyperlink" Target="https://www.moxfield.com/decks/rlWSZw3BPk2gefaxTFax4g" TargetMode="External"/><Relationship Id="rId390" Type="http://schemas.openxmlformats.org/officeDocument/2006/relationships/hyperlink" Target="https://www.moxfield.com/decks/HLlQbrVifkK2rWRKhu2i-A" TargetMode="External"/><Relationship Id="rId404" Type="http://schemas.openxmlformats.org/officeDocument/2006/relationships/hyperlink" Target="https://www.moxfield.com/decks/4EerCf24AUG2ycrxdLsNVw" TargetMode="External"/><Relationship Id="rId611" Type="http://schemas.openxmlformats.org/officeDocument/2006/relationships/hyperlink" Target="https://www.moxfield.com/decks/TSFX6SYv-0S3Cbnp1i35sQ" TargetMode="External"/><Relationship Id="rId1034" Type="http://schemas.openxmlformats.org/officeDocument/2006/relationships/hyperlink" Target="https://www.moxfield.com/decks/6Xm3mRRd-UCFigq8QA2qzg" TargetMode="External"/><Relationship Id="rId250" Type="http://schemas.openxmlformats.org/officeDocument/2006/relationships/hyperlink" Target="https://moxfield.com/decks/RJF8FDJn_kGMD8DIR_HX4g" TargetMode="External"/><Relationship Id="rId488" Type="http://schemas.openxmlformats.org/officeDocument/2006/relationships/hyperlink" Target="https://www.moxfield.com/decks/LgJ1YB7ARUO63h9ri_ih4A" TargetMode="External"/><Relationship Id="rId695" Type="http://schemas.openxmlformats.org/officeDocument/2006/relationships/hyperlink" Target="https://www.moxfield.com/decks/POt-0k6BNk6CE4TzcBFT0g" TargetMode="External"/><Relationship Id="rId709" Type="http://schemas.openxmlformats.org/officeDocument/2006/relationships/hyperlink" Target="https://www.moxfield.com/decks/UrvJhidBHE-8F2hJqwokyA" TargetMode="External"/><Relationship Id="rId916" Type="http://schemas.openxmlformats.org/officeDocument/2006/relationships/hyperlink" Target="https://moxfield.com/decks/M2HA5yzZ5EWPFaLQz-LeIw" TargetMode="External"/><Relationship Id="rId45" Type="http://schemas.openxmlformats.org/officeDocument/2006/relationships/hyperlink" Target="https://moxfield.com/decks/sw5CLXrJS02xNlRpoZYOuw" TargetMode="External"/><Relationship Id="rId110" Type="http://schemas.openxmlformats.org/officeDocument/2006/relationships/hyperlink" Target="https://www.moxfield.com/decks/wg0tP_1G9keihn3H5S_nNg" TargetMode="External"/><Relationship Id="rId348" Type="http://schemas.openxmlformats.org/officeDocument/2006/relationships/hyperlink" Target="https://www.moxfield.com/decks/mzHzjrjrPUSFJTNfO9koew" TargetMode="External"/><Relationship Id="rId555" Type="http://schemas.openxmlformats.org/officeDocument/2006/relationships/hyperlink" Target="https://www.moxfield.com/decks/jaWKJ66Za0iDDtXh3NIcwA" TargetMode="External"/><Relationship Id="rId762" Type="http://schemas.openxmlformats.org/officeDocument/2006/relationships/hyperlink" Target="https://moxfield.com/decks/8LS6f3JitEO-vMlS2MTggw" TargetMode="External"/><Relationship Id="rId194" Type="http://schemas.openxmlformats.org/officeDocument/2006/relationships/hyperlink" Target="https://www.moxfield.com/decks/-9dypp1JRkK41QwLFu10Gg" TargetMode="External"/><Relationship Id="rId208" Type="http://schemas.openxmlformats.org/officeDocument/2006/relationships/hyperlink" Target="https://www.moxfield.com/decks/upAW_twHrEGEMjXi7nDs1g" TargetMode="External"/><Relationship Id="rId415" Type="http://schemas.openxmlformats.org/officeDocument/2006/relationships/hyperlink" Target="https://moxfield.com/decks/plmX3UbNSk-FxuE7mpRw4A" TargetMode="External"/><Relationship Id="rId622" Type="http://schemas.openxmlformats.org/officeDocument/2006/relationships/hyperlink" Target="https://moxfield.com/decks/4ZG8QyPrv0-BPE6L_Vd_vw" TargetMode="External"/><Relationship Id="rId1045" Type="http://schemas.openxmlformats.org/officeDocument/2006/relationships/hyperlink" Target="https://www.moxfield.com/decks/HfTZrBqsvUGFmnHLj1ALsA" TargetMode="External"/><Relationship Id="rId261" Type="http://schemas.openxmlformats.org/officeDocument/2006/relationships/hyperlink" Target="https://www.moxfield.com/decks/0UMAoysrcEWSCh1uJlYVng" TargetMode="External"/><Relationship Id="rId499" Type="http://schemas.openxmlformats.org/officeDocument/2006/relationships/hyperlink" Target="https://www.moxfield.com/decks/DbPUlT0_QUKH_FdIo1QQHQ" TargetMode="External"/><Relationship Id="rId927" Type="http://schemas.openxmlformats.org/officeDocument/2006/relationships/hyperlink" Target="https://www.moxfield.com/decks/XPlyN3r21U23St4GD0pyIw" TargetMode="External"/><Relationship Id="rId56" Type="http://schemas.openxmlformats.org/officeDocument/2006/relationships/hyperlink" Target="https://www.moxfield.com/decks/KNi0XweDOka6pSGVN9LQXw" TargetMode="External"/><Relationship Id="rId359" Type="http://schemas.openxmlformats.org/officeDocument/2006/relationships/hyperlink" Target="https://www.moxfield.com/decks/YZ0mWzvlqU22G3weM6rkpQ" TargetMode="External"/><Relationship Id="rId566" Type="http://schemas.openxmlformats.org/officeDocument/2006/relationships/hyperlink" Target="https://www.moxfield.com/decks/pMob0OGveU2SOQUefqc6Zg" TargetMode="External"/><Relationship Id="rId773" Type="http://schemas.openxmlformats.org/officeDocument/2006/relationships/hyperlink" Target="https://www.moxfield.com/decks/HF3EfOgVtk6lDaaTQJCYjA" TargetMode="External"/><Relationship Id="rId121" Type="http://schemas.openxmlformats.org/officeDocument/2006/relationships/hyperlink" Target="https://moxfield.com/decks/1mK9beRV40OW5U21hKgglQ" TargetMode="External"/><Relationship Id="rId219" Type="http://schemas.openxmlformats.org/officeDocument/2006/relationships/hyperlink" Target="https://moxfield.com/decks/X7O4P2Wg2UySurjjl8JkJw" TargetMode="External"/><Relationship Id="rId426" Type="http://schemas.openxmlformats.org/officeDocument/2006/relationships/hyperlink" Target="https://moxfield.com/decks/iHAwqhTb3USJrBDgY8qSug" TargetMode="External"/><Relationship Id="rId633" Type="http://schemas.openxmlformats.org/officeDocument/2006/relationships/hyperlink" Target="https://www.moxfield.com/decks/p1VFLKLQUUCRpDN-dS6R0A" TargetMode="External"/><Relationship Id="rId980" Type="http://schemas.openxmlformats.org/officeDocument/2006/relationships/hyperlink" Target="https://moxfield.com/decks/84wRkGm7o0WRdiQo2t-Bog" TargetMode="External"/><Relationship Id="rId1056" Type="http://schemas.openxmlformats.org/officeDocument/2006/relationships/hyperlink" Target="https://www.moxfield.com/decks/o-PDlhDskESuAQuy9nuRHg" TargetMode="External"/><Relationship Id="rId840" Type="http://schemas.openxmlformats.org/officeDocument/2006/relationships/hyperlink" Target="https://moxfield.com/decks/bULrsQdD5EmO5rgpcj9ydw" TargetMode="External"/><Relationship Id="rId938" Type="http://schemas.openxmlformats.org/officeDocument/2006/relationships/hyperlink" Target="https://www.moxfield.com/decks/goEAFlArxEeiirtVlWyBMQ" TargetMode="External"/><Relationship Id="rId67" Type="http://schemas.openxmlformats.org/officeDocument/2006/relationships/hyperlink" Target="https://www.moxfield.com/decks/HK71lK2qtU-GOn86A2sdMQ" TargetMode="External"/><Relationship Id="rId272" Type="http://schemas.openxmlformats.org/officeDocument/2006/relationships/hyperlink" Target="https://www.moxfield.com/decks/jhbH73DNoEWNoWJVzvG8qg" TargetMode="External"/><Relationship Id="rId577" Type="http://schemas.openxmlformats.org/officeDocument/2006/relationships/hyperlink" Target="https://www.moxfield.com/decks/X84eBqwVM02FLYA3GPaPrg" TargetMode="External"/><Relationship Id="rId700" Type="http://schemas.openxmlformats.org/officeDocument/2006/relationships/hyperlink" Target="https://www.moxfield.com/decks/e2FBoMUVCU-VKdgAvrcPGQ" TargetMode="External"/><Relationship Id="rId132" Type="http://schemas.openxmlformats.org/officeDocument/2006/relationships/hyperlink" Target="https://moxfield.com/decks/Mv_A1gl12UuDai808f6F4A" TargetMode="External"/><Relationship Id="rId784" Type="http://schemas.openxmlformats.org/officeDocument/2006/relationships/hyperlink" Target="https://moxfield.com/decks/5j3WqhlA2EaaS-sScTtrgg" TargetMode="External"/><Relationship Id="rId991" Type="http://schemas.openxmlformats.org/officeDocument/2006/relationships/hyperlink" Target="https://www.moxfield.com/decks/v5HbXS4VhUa_ngWsNPkO4A" TargetMode="External"/><Relationship Id="rId1067" Type="http://schemas.openxmlformats.org/officeDocument/2006/relationships/hyperlink" Target="https://www.moxfield.com/decks/NsxnS1w-Dk6nFH-LBA4LOw" TargetMode="External"/><Relationship Id="rId437" Type="http://schemas.openxmlformats.org/officeDocument/2006/relationships/hyperlink" Target="https://www.moxfield.com/decks/5A3mT5xKaEW_w6Gztm62sQ" TargetMode="External"/><Relationship Id="rId644" Type="http://schemas.openxmlformats.org/officeDocument/2006/relationships/hyperlink" Target="https://moxfield.com/decks/rHSKHDCksUqkxR1j0cAOnA" TargetMode="External"/><Relationship Id="rId851" Type="http://schemas.openxmlformats.org/officeDocument/2006/relationships/hyperlink" Target="https://www.moxfield.com/decks/nMOixgSpTUq68DaccqiGEg" TargetMode="External"/><Relationship Id="rId283" Type="http://schemas.openxmlformats.org/officeDocument/2006/relationships/hyperlink" Target="https://www.moxfield.com/decks/k7tGZi4b2EKCDCFLW4WrCw" TargetMode="External"/><Relationship Id="rId490" Type="http://schemas.openxmlformats.org/officeDocument/2006/relationships/hyperlink" Target="https://www.moxfield.com/decks/93RXHKtmO02xflZQVzWD-g" TargetMode="External"/><Relationship Id="rId504" Type="http://schemas.openxmlformats.org/officeDocument/2006/relationships/hyperlink" Target="https://www.moxfield.com/decks/uUZ82O8FcEy5ZE2u-i8Hew" TargetMode="External"/><Relationship Id="rId711" Type="http://schemas.openxmlformats.org/officeDocument/2006/relationships/hyperlink" Target="https://www.moxfield.com/decks/eVnqpji0SE607EDMZJiejw" TargetMode="External"/><Relationship Id="rId949" Type="http://schemas.openxmlformats.org/officeDocument/2006/relationships/hyperlink" Target="https://www.moxfield.com/decks/jv1cLfsifkSXTUwNhVYfXw" TargetMode="External"/><Relationship Id="rId78" Type="http://schemas.openxmlformats.org/officeDocument/2006/relationships/hyperlink" Target="https://www.moxfield.com/decks/j6UTLkI07kWqrwgOD7lAqQ" TargetMode="External"/><Relationship Id="rId143" Type="http://schemas.openxmlformats.org/officeDocument/2006/relationships/hyperlink" Target="https://www.moxfield.com/decks/BhB-p6AyNkK_z6t4CvFsxA" TargetMode="External"/><Relationship Id="rId350" Type="http://schemas.openxmlformats.org/officeDocument/2006/relationships/hyperlink" Target="https://www.moxfield.com/decks/HbkVfj1gi0aSoWIM0VXqug" TargetMode="External"/><Relationship Id="rId588" Type="http://schemas.openxmlformats.org/officeDocument/2006/relationships/hyperlink" Target="https://www.moxfield.com/decks/s4ytCWrS-ESWZmTHTy2ssA" TargetMode="External"/><Relationship Id="rId795" Type="http://schemas.openxmlformats.org/officeDocument/2006/relationships/hyperlink" Target="https://www.moxfield.com/decks/VJPq0mkXdkWss9f_lpjmKA" TargetMode="External"/><Relationship Id="rId809" Type="http://schemas.openxmlformats.org/officeDocument/2006/relationships/hyperlink" Target="https://moxfield.com/decks/DRs5OrO-3kySl1Z4W0Ld3A" TargetMode="External"/><Relationship Id="rId9" Type="http://schemas.openxmlformats.org/officeDocument/2006/relationships/hyperlink" Target="https://www.moxfield.com/decks/mNrvgDUkYkeuG_nFNAq1Wg" TargetMode="External"/><Relationship Id="rId210" Type="http://schemas.openxmlformats.org/officeDocument/2006/relationships/hyperlink" Target="https://www.moxfield.com/decks/13RqiO6AkkW7nvskqBgEfA" TargetMode="External"/><Relationship Id="rId448" Type="http://schemas.openxmlformats.org/officeDocument/2006/relationships/hyperlink" Target="https://www.moxfield.com/decks/VjWxJlyBkkO4DUqQPDnfdg" TargetMode="External"/><Relationship Id="rId655" Type="http://schemas.openxmlformats.org/officeDocument/2006/relationships/hyperlink" Target="https://moxfield.com/decks/Hd2N6gRp5kKjzyRDl4CTfw" TargetMode="External"/><Relationship Id="rId862" Type="http://schemas.openxmlformats.org/officeDocument/2006/relationships/hyperlink" Target="https://www.moxfield.com/decks/rfJTppGrZkCu1w0e48_nrw" TargetMode="External"/><Relationship Id="rId294" Type="http://schemas.openxmlformats.org/officeDocument/2006/relationships/hyperlink" Target="https://www.moxfield.com/decks/OoVTLBXIWUOCtUHpK1wwBQ" TargetMode="External"/><Relationship Id="rId308" Type="http://schemas.openxmlformats.org/officeDocument/2006/relationships/hyperlink" Target="https://www.moxfield.com/decks/Lr9SSj6MLEWYRWpaBw5SUA" TargetMode="External"/><Relationship Id="rId515" Type="http://schemas.openxmlformats.org/officeDocument/2006/relationships/hyperlink" Target="https://www.moxfield.com/decks/izpTMQK1PEar5oCx5hRMjQ" TargetMode="External"/><Relationship Id="rId722" Type="http://schemas.openxmlformats.org/officeDocument/2006/relationships/hyperlink" Target="https://www.moxfield.com/decks/PcJA1wq6sEuunwrYwahz4g" TargetMode="External"/><Relationship Id="rId89" Type="http://schemas.openxmlformats.org/officeDocument/2006/relationships/hyperlink" Target="https://www.moxfield.com/decks/i1MlotF-MEiWro519J37Pg" TargetMode="External"/><Relationship Id="rId154" Type="http://schemas.openxmlformats.org/officeDocument/2006/relationships/hyperlink" Target="https://moxfield.com/decks/Eytuvfc5gkelODQ4dGFd1Q" TargetMode="External"/><Relationship Id="rId361" Type="http://schemas.openxmlformats.org/officeDocument/2006/relationships/hyperlink" Target="https://www.moxfield.com/decks/7Ox4UMKrNEyLg5EHuEiBzw" TargetMode="External"/><Relationship Id="rId599" Type="http://schemas.openxmlformats.org/officeDocument/2006/relationships/hyperlink" Target="https://www.moxfield.com/decks/8RONeVL8IEG9LgqrhGkFWg" TargetMode="External"/><Relationship Id="rId1005" Type="http://schemas.openxmlformats.org/officeDocument/2006/relationships/hyperlink" Target="https://www.moxfield.com/decks/OniPCNWwp0mnvxgRlWL93w" TargetMode="External"/><Relationship Id="rId459" Type="http://schemas.openxmlformats.org/officeDocument/2006/relationships/hyperlink" Target="https://www.moxfield.com/decks/dnWBBmflAUqdCEwViW-ePg" TargetMode="External"/><Relationship Id="rId666" Type="http://schemas.openxmlformats.org/officeDocument/2006/relationships/hyperlink" Target="https://www.moxfield.com/decks/J1VohoIUCUeGKT-VxsMceA" TargetMode="External"/><Relationship Id="rId873" Type="http://schemas.openxmlformats.org/officeDocument/2006/relationships/hyperlink" Target="https://www.moxfield.com/decks/al7GTvjs70S35hnBLtbbLg" TargetMode="External"/><Relationship Id="rId16" Type="http://schemas.openxmlformats.org/officeDocument/2006/relationships/hyperlink" Target="https://www.moxfield.com/decks/Lz_tYtV3SkqBLn2yJC5BjA" TargetMode="External"/><Relationship Id="rId221" Type="http://schemas.openxmlformats.org/officeDocument/2006/relationships/hyperlink" Target="https://www.moxfield.com/decks/E3ObC3-Sz0u2ZsEvb5OlIA" TargetMode="External"/><Relationship Id="rId319" Type="http://schemas.openxmlformats.org/officeDocument/2006/relationships/hyperlink" Target="https://www.moxfield.com/decks/sh2K4o4u406fQrAMYxxc0g" TargetMode="External"/><Relationship Id="rId526" Type="http://schemas.openxmlformats.org/officeDocument/2006/relationships/hyperlink" Target="https://moxfield.com/decks/1hRSOOxvNkeFs3TsGsdAcw" TargetMode="External"/><Relationship Id="rId733" Type="http://schemas.openxmlformats.org/officeDocument/2006/relationships/hyperlink" Target="https://moxfield.com/decks/AoyrxvXzuk6NwJcW1BbjLA" TargetMode="External"/><Relationship Id="rId940" Type="http://schemas.openxmlformats.org/officeDocument/2006/relationships/hyperlink" Target="https://www.moxfield.com/decks/8CSIqSPL0kuuqlimob4crg" TargetMode="External"/><Relationship Id="rId1016" Type="http://schemas.openxmlformats.org/officeDocument/2006/relationships/hyperlink" Target="https://moxfield.com/decks/MHzvH3Hljkq5iQoCyClGjQ" TargetMode="External"/><Relationship Id="rId165" Type="http://schemas.openxmlformats.org/officeDocument/2006/relationships/hyperlink" Target="https://www.moxfield.com/decks/3YEQGtbyRUuTrV_Rdlddfw" TargetMode="External"/><Relationship Id="rId372" Type="http://schemas.openxmlformats.org/officeDocument/2006/relationships/hyperlink" Target="https://www.moxfield.com/decks/gEZd6YQI9UCIFp-mvQgGtA" TargetMode="External"/><Relationship Id="rId677" Type="http://schemas.openxmlformats.org/officeDocument/2006/relationships/hyperlink" Target="https://www.moxfield.com/decks/bw3cXl5LCkCA11NooJdnqw" TargetMode="External"/><Relationship Id="rId800" Type="http://schemas.openxmlformats.org/officeDocument/2006/relationships/hyperlink" Target="https://moxfield.com/decks/e23eVw8-zE6jpbSavksaTw" TargetMode="External"/><Relationship Id="rId232" Type="http://schemas.openxmlformats.org/officeDocument/2006/relationships/hyperlink" Target="https://www.moxfield.com/decks/lhAt1DW7vEqmGscUPJmYNg" TargetMode="External"/><Relationship Id="rId884" Type="http://schemas.openxmlformats.org/officeDocument/2006/relationships/hyperlink" Target="https://www.moxfield.com/decks/uKXdQs38rkKfm2Acrgs5pQ" TargetMode="External"/><Relationship Id="rId27" Type="http://schemas.openxmlformats.org/officeDocument/2006/relationships/hyperlink" Target="https://www.moxfield.com/decks/vAKsZgZ5_ke63i9IH9T3XA" TargetMode="External"/><Relationship Id="rId537" Type="http://schemas.openxmlformats.org/officeDocument/2006/relationships/hyperlink" Target="https://www.moxfield.com/decks/PV7oZDadykaMU64HTFLsHA" TargetMode="External"/><Relationship Id="rId744" Type="http://schemas.openxmlformats.org/officeDocument/2006/relationships/hyperlink" Target="https://moxfield.com/decks/zr3IuwNvukawhrW4xZaUyQ" TargetMode="External"/><Relationship Id="rId951" Type="http://schemas.openxmlformats.org/officeDocument/2006/relationships/hyperlink" Target="https://www.moxfield.com/decks/9A9JYjWOVECzCtXcCHY52Q" TargetMode="External"/><Relationship Id="rId80" Type="http://schemas.openxmlformats.org/officeDocument/2006/relationships/hyperlink" Target="https://www.moxfield.com/decks/7vDorfUu2Uy9zpct6msnmw" TargetMode="External"/><Relationship Id="rId176" Type="http://schemas.openxmlformats.org/officeDocument/2006/relationships/hyperlink" Target="https://www.moxfield.com/decks/VQFV0hyD60q9VpP6RZ9_6g" TargetMode="External"/><Relationship Id="rId383" Type="http://schemas.openxmlformats.org/officeDocument/2006/relationships/hyperlink" Target="https://www.moxfield.com/decks/m6io0EFv_02dhQI-3XoZ1w" TargetMode="External"/><Relationship Id="rId590" Type="http://schemas.openxmlformats.org/officeDocument/2006/relationships/hyperlink" Target="https://www.moxfield.com/decks/8SXwlKGDDUafjQHq8LO36A" TargetMode="External"/><Relationship Id="rId604" Type="http://schemas.openxmlformats.org/officeDocument/2006/relationships/hyperlink" Target="https://www.moxfield.com/decks/9tgxzvq4YkGD4BVfM9Vb9A" TargetMode="External"/><Relationship Id="rId811" Type="http://schemas.openxmlformats.org/officeDocument/2006/relationships/hyperlink" Target="https://www.moxfield.com/decks/j0mHZy3FlEuTu515vEDEyg" TargetMode="External"/><Relationship Id="rId1027" Type="http://schemas.openxmlformats.org/officeDocument/2006/relationships/hyperlink" Target="https://www.moxfield.com/decks/oT6CSZUnfEuf4VebqUBfeA" TargetMode="External"/><Relationship Id="rId243" Type="http://schemas.openxmlformats.org/officeDocument/2006/relationships/hyperlink" Target="https://www.moxfield.com/decks/PDl9Lf5pa0edpwfxH3QBiQ" TargetMode="External"/><Relationship Id="rId450" Type="http://schemas.openxmlformats.org/officeDocument/2006/relationships/hyperlink" Target="https://www.moxfield.com/decks/HLIZfzJk6E6T-dk7mmJr4w" TargetMode="External"/><Relationship Id="rId688" Type="http://schemas.openxmlformats.org/officeDocument/2006/relationships/hyperlink" Target="https://moxfield.com/decks/hnl4oDD2Mkq0cDhVrqtkBg" TargetMode="External"/><Relationship Id="rId895" Type="http://schemas.openxmlformats.org/officeDocument/2006/relationships/hyperlink" Target="https://www.moxfield.com/decks/Sq-Y8ZjfeUmfTIQ4yQIzWA" TargetMode="External"/><Relationship Id="rId909" Type="http://schemas.openxmlformats.org/officeDocument/2006/relationships/hyperlink" Target="https://www.moxfield.com/decks/ljhGt2vSskeOax2YrPAh5g" TargetMode="External"/><Relationship Id="rId38" Type="http://schemas.openxmlformats.org/officeDocument/2006/relationships/hyperlink" Target="https://www.moxfield.com/decks/an7IznXSZkiZVLqExoevzw" TargetMode="External"/><Relationship Id="rId103" Type="http://schemas.openxmlformats.org/officeDocument/2006/relationships/hyperlink" Target="https://www.moxfield.com/decks/xkrk9pmMFEGto8QePWdUPQ" TargetMode="External"/><Relationship Id="rId310" Type="http://schemas.openxmlformats.org/officeDocument/2006/relationships/hyperlink" Target="https://www.moxfield.com/decks/SXVFxHbmTUCmcpjWw76lPw" TargetMode="External"/><Relationship Id="rId548" Type="http://schemas.openxmlformats.org/officeDocument/2006/relationships/hyperlink" Target="https://www.moxfield.com/decks/XpStokfUnESO030_gIq3qA" TargetMode="External"/><Relationship Id="rId755" Type="http://schemas.openxmlformats.org/officeDocument/2006/relationships/hyperlink" Target="https://www.moxfield.com/decks/0gNNKjDnuEOl9vmMgo9rtQ" TargetMode="External"/><Relationship Id="rId962" Type="http://schemas.openxmlformats.org/officeDocument/2006/relationships/hyperlink" Target="https://www.moxfield.com/decks/Sr6_Th51YE6bpHyZVxL4eA" TargetMode="External"/><Relationship Id="rId91" Type="http://schemas.openxmlformats.org/officeDocument/2006/relationships/hyperlink" Target="https://www.moxfield.com/decks/iaWs46p0pkus3AL-_9nFhg" TargetMode="External"/><Relationship Id="rId187" Type="http://schemas.openxmlformats.org/officeDocument/2006/relationships/hyperlink" Target="https://www.moxfield.com/decks/O-lMdy832UWJ4dpqQa1stA" TargetMode="External"/><Relationship Id="rId394" Type="http://schemas.openxmlformats.org/officeDocument/2006/relationships/hyperlink" Target="https://www.moxfield.com/decks/6eKA2_1wBEafjHjgd_BA4g" TargetMode="External"/><Relationship Id="rId408" Type="http://schemas.openxmlformats.org/officeDocument/2006/relationships/hyperlink" Target="https://www.moxfield.com/decks/v-pKKZyVoUS3t0CO0J2kjg" TargetMode="External"/><Relationship Id="rId615" Type="http://schemas.openxmlformats.org/officeDocument/2006/relationships/hyperlink" Target="https://moxfield.com/decks/DhaYfoyWtUS-vFekEK8L4Q" TargetMode="External"/><Relationship Id="rId822" Type="http://schemas.openxmlformats.org/officeDocument/2006/relationships/hyperlink" Target="https://www.moxfield.com/decks/q3oXYGIzakyfWvC6tmWrbw" TargetMode="External"/><Relationship Id="rId1038" Type="http://schemas.openxmlformats.org/officeDocument/2006/relationships/hyperlink" Target="https://www.moxfield.com/decks/G6zuqj2CaUuxKscNg1ZEWA" TargetMode="External"/><Relationship Id="rId254" Type="http://schemas.openxmlformats.org/officeDocument/2006/relationships/hyperlink" Target="https://www.moxfield.com/decks/p7VC537sQEOKnFw8lGPuZg" TargetMode="External"/><Relationship Id="rId699" Type="http://schemas.openxmlformats.org/officeDocument/2006/relationships/hyperlink" Target="https://www.moxfield.com/decks/LD7PgEPG90ClIzZNIjOFLw" TargetMode="External"/><Relationship Id="rId49" Type="http://schemas.openxmlformats.org/officeDocument/2006/relationships/hyperlink" Target="https://moxfield.com/decks/grq8jcxP2UGGbie0iJMTwA" TargetMode="External"/><Relationship Id="rId114" Type="http://schemas.openxmlformats.org/officeDocument/2006/relationships/hyperlink" Target="https://www.moxfield.com/decks/TEEBl4ETy0SUUmIS0SgTfA" TargetMode="External"/><Relationship Id="rId461" Type="http://schemas.openxmlformats.org/officeDocument/2006/relationships/hyperlink" Target="https://moxfield.com/decks/mN1KHXeBAECTeeF1tL-XzQ" TargetMode="External"/><Relationship Id="rId559" Type="http://schemas.openxmlformats.org/officeDocument/2006/relationships/hyperlink" Target="https://www.moxfield.com/decks/5HnJmRjCxk-kIxrivkoPMg" TargetMode="External"/><Relationship Id="rId766" Type="http://schemas.openxmlformats.org/officeDocument/2006/relationships/hyperlink" Target="https://www.moxfield.com/decks/B1g8yXBnH0uDqr9rXL5x2A" TargetMode="External"/><Relationship Id="rId198" Type="http://schemas.openxmlformats.org/officeDocument/2006/relationships/hyperlink" Target="https://moxfield.com/decks/XcmelsdWKUmqOVxsCcA7iQ" TargetMode="External"/><Relationship Id="rId321" Type="http://schemas.openxmlformats.org/officeDocument/2006/relationships/hyperlink" Target="https://www.moxfield.com/decks/NecWtFIVWUukNYhhfQOD_w" TargetMode="External"/><Relationship Id="rId419" Type="http://schemas.openxmlformats.org/officeDocument/2006/relationships/hyperlink" Target="https://www.moxfield.com/decks/vuqjLQZ8kEuGtwfdUuX6iQ" TargetMode="External"/><Relationship Id="rId626" Type="http://schemas.openxmlformats.org/officeDocument/2006/relationships/hyperlink" Target="https://www.moxfield.com/decks/UStJxayEKEiTRyvUTt2vNw" TargetMode="External"/><Relationship Id="rId973" Type="http://schemas.openxmlformats.org/officeDocument/2006/relationships/hyperlink" Target="https://www.moxfield.com/decks/8wP0cKhac0iO5hmTqEeQWQ" TargetMode="External"/><Relationship Id="rId1049" Type="http://schemas.openxmlformats.org/officeDocument/2006/relationships/hyperlink" Target="https://www.moxfield.com/decks/p8rPhL5kAUC_DsXgm4QYPA" TargetMode="External"/><Relationship Id="rId833" Type="http://schemas.openxmlformats.org/officeDocument/2006/relationships/hyperlink" Target="https://www.moxfield.com/decks/bKWo0JSpeE-5PGtFB4E2NA" TargetMode="External"/><Relationship Id="rId265" Type="http://schemas.openxmlformats.org/officeDocument/2006/relationships/hyperlink" Target="https://www.moxfield.com/decks/1DB-bAXqZkq6AFg8Gts09w" TargetMode="External"/><Relationship Id="rId472" Type="http://schemas.openxmlformats.org/officeDocument/2006/relationships/hyperlink" Target="https://www.moxfield.com/decks/wPuY6qMyFUK-xnAYBA1mhA" TargetMode="External"/><Relationship Id="rId900" Type="http://schemas.openxmlformats.org/officeDocument/2006/relationships/hyperlink" Target="https://www.moxfield.com/decks/1CiVJeku8EucupYSkzch0g" TargetMode="External"/><Relationship Id="rId125" Type="http://schemas.openxmlformats.org/officeDocument/2006/relationships/hyperlink" Target="https://moxfield.com/decks/-aNuGCLWjkW49zH16a0fGQ" TargetMode="External"/><Relationship Id="rId332" Type="http://schemas.openxmlformats.org/officeDocument/2006/relationships/hyperlink" Target="https://www.moxfield.com/decks/2wpB-7YctUCw2jzAMafZaQ" TargetMode="External"/><Relationship Id="rId777" Type="http://schemas.openxmlformats.org/officeDocument/2006/relationships/hyperlink" Target="https://www.moxfield.com/decks/ee--asXzGE-bBn7Zt_vUgw" TargetMode="External"/><Relationship Id="rId984" Type="http://schemas.openxmlformats.org/officeDocument/2006/relationships/hyperlink" Target="https://moxfield.com/decks/yj5bB9K4yUikw98efPbW7Q" TargetMode="External"/><Relationship Id="rId637" Type="http://schemas.openxmlformats.org/officeDocument/2006/relationships/hyperlink" Target="https://www.moxfield.com/decks/RgOUmg6zwkC2EakfjnUvYQ" TargetMode="External"/><Relationship Id="rId844" Type="http://schemas.openxmlformats.org/officeDocument/2006/relationships/hyperlink" Target="https://www.moxfield.com/decks/DQQg1z0JrEWKinAd7cgXU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A21E7-F428-4203-BA3C-4159DE220FC0}">
  <dimension ref="A1:AF15"/>
  <sheetViews>
    <sheetView zoomScale="39" zoomScaleNormal="100" zoomScalePageLayoutView="39" workbookViewId="0"/>
  </sheetViews>
  <sheetFormatPr defaultColWidth="9.453125" defaultRowHeight="14" x14ac:dyDescent="0.3"/>
  <cols>
    <col min="1" max="1" width="19.26953125" style="4" bestFit="1" customWidth="1"/>
    <col min="2" max="18" width="10.08984375" style="7" customWidth="1"/>
    <col min="19" max="19" width="10.453125" style="4" bestFit="1" customWidth="1"/>
    <col min="20" max="16384" width="9.453125" style="4"/>
  </cols>
  <sheetData>
    <row r="1" spans="1:32" ht="56.75" customHeight="1" x14ac:dyDescent="0.3">
      <c r="A1" s="3" t="str">
        <f>WININTURNS!AC1</f>
        <v>Jund Glee</v>
      </c>
      <c r="B1" s="50" t="s">
        <v>61</v>
      </c>
      <c r="C1" s="51"/>
      <c r="D1" s="51"/>
      <c r="E1" s="51"/>
      <c r="F1" s="52"/>
      <c r="G1" s="50" t="s">
        <v>62</v>
      </c>
      <c r="H1" s="51"/>
      <c r="I1" s="51"/>
      <c r="J1" s="51"/>
      <c r="K1" s="52"/>
      <c r="L1" s="53" t="s">
        <v>34</v>
      </c>
      <c r="M1" s="53"/>
      <c r="N1" s="53"/>
      <c r="O1" s="53"/>
      <c r="P1" s="53"/>
      <c r="Q1" s="53"/>
      <c r="R1" s="53"/>
      <c r="S1" s="53"/>
      <c r="U1" s="4" t="str">
        <f>A1&amp;" Progression in Paupergeddon"</f>
        <v>Jund Glee Progression in Paupergeddon</v>
      </c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 ht="56.75" customHeight="1" x14ac:dyDescent="0.3">
      <c r="A2" s="22" t="s">
        <v>75</v>
      </c>
      <c r="B2" s="3" t="s">
        <v>41</v>
      </c>
      <c r="C2" s="3" t="s">
        <v>42</v>
      </c>
      <c r="D2" s="3" t="s">
        <v>68</v>
      </c>
      <c r="E2" s="3" t="s">
        <v>71</v>
      </c>
      <c r="F2" s="3" t="s">
        <v>57</v>
      </c>
      <c r="G2" s="3" t="s">
        <v>49</v>
      </c>
      <c r="H2" s="3" t="s">
        <v>52</v>
      </c>
      <c r="I2" s="3" t="s">
        <v>69</v>
      </c>
      <c r="J2" s="3" t="s">
        <v>70</v>
      </c>
      <c r="K2" s="3" t="s">
        <v>47</v>
      </c>
      <c r="L2" s="3" t="s">
        <v>59</v>
      </c>
      <c r="M2" s="3" t="s">
        <v>43</v>
      </c>
      <c r="N2" s="3" t="s">
        <v>67</v>
      </c>
      <c r="O2" s="3" t="s">
        <v>73</v>
      </c>
      <c r="P2" s="3" t="s">
        <v>48</v>
      </c>
      <c r="Q2" s="3" t="s">
        <v>72</v>
      </c>
      <c r="R2" s="3" t="s">
        <v>60</v>
      </c>
      <c r="S2" s="21" t="s">
        <v>63</v>
      </c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1:32" s="6" customFormat="1" ht="55" customHeight="1" x14ac:dyDescent="0.25">
      <c r="A3" s="23">
        <v>1</v>
      </c>
      <c r="B3" s="11">
        <f>WININTURNS_VS!B3</f>
        <v>0</v>
      </c>
      <c r="C3" s="11">
        <f>WININTURNS_VS!C3</f>
        <v>0</v>
      </c>
      <c r="D3" s="11">
        <f>WININTURNS_VS!D3</f>
        <v>0</v>
      </c>
      <c r="E3" s="11">
        <f>WININTURNS_VS!E3</f>
        <v>0</v>
      </c>
      <c r="F3" s="11">
        <f>WININTURNS_VS!F3</f>
        <v>0</v>
      </c>
      <c r="G3" s="11">
        <f>WININTURNS_VS!G3</f>
        <v>0</v>
      </c>
      <c r="H3" s="11">
        <f>WININTURNS_VS!H3</f>
        <v>0</v>
      </c>
      <c r="I3" s="11">
        <f>WININTURNS_VS!I3</f>
        <v>0</v>
      </c>
      <c r="J3" s="11">
        <f>WININTURNS_VS!J3</f>
        <v>0</v>
      </c>
      <c r="K3" s="11">
        <f>WININTURNS_VS!K3</f>
        <v>0</v>
      </c>
      <c r="L3" s="11">
        <f>WININTURNS_VS!L3</f>
        <v>0</v>
      </c>
      <c r="M3" s="5" t="e">
        <f>B3/F3</f>
        <v>#DIV/0!</v>
      </c>
      <c r="N3" s="5" t="e">
        <f t="shared" ref="N3:N15" si="0">(B3/(F3-C3))</f>
        <v>#DIV/0!</v>
      </c>
      <c r="O3" s="5" t="e">
        <f>C3/F3</f>
        <v>#DIV/0!</v>
      </c>
      <c r="P3" s="16" t="str">
        <f>IFERROR(G3/K3,"-")</f>
        <v>-</v>
      </c>
      <c r="Q3" s="16" t="e">
        <f>(C3+G3+D3+E3+I3+J3)/F3</f>
        <v>#DIV/0!</v>
      </c>
      <c r="R3" s="20">
        <v>0</v>
      </c>
      <c r="S3" s="16">
        <f>R3/(2*COUNTIFS(SWISSW!G:G,WININTURNS_C2!A3,SWISSW!H:H,"&gt;0"))</f>
        <v>0</v>
      </c>
    </row>
    <row r="4" spans="1:32" s="6" customFormat="1" ht="55" customHeight="1" x14ac:dyDescent="0.25">
      <c r="A4" s="3">
        <v>2</v>
      </c>
      <c r="B4" s="11">
        <f>WININTURNS_VS!B4+WININTURNS_C2!B3</f>
        <v>0</v>
      </c>
      <c r="C4" s="11">
        <f>WININTURNS_VS!C4+WININTURNS_C2!C3</f>
        <v>0</v>
      </c>
      <c r="D4" s="11">
        <f>WININTURNS_VS!D4+WININTURNS_C2!D3</f>
        <v>0</v>
      </c>
      <c r="E4" s="11">
        <f>WININTURNS_VS!E4+WININTURNS_C2!E3</f>
        <v>0</v>
      </c>
      <c r="F4" s="11">
        <f>WININTURNS_VS!F4+WININTURNS_C2!F3</f>
        <v>0</v>
      </c>
      <c r="G4" s="11">
        <f>WININTURNS_VS!G4+WININTURNS_C2!G3</f>
        <v>0</v>
      </c>
      <c r="H4" s="11">
        <f>WININTURNS_VS!H4+WININTURNS_C2!H3</f>
        <v>0</v>
      </c>
      <c r="I4" s="11">
        <f>WININTURNS_VS!I4+WININTURNS_C2!I3</f>
        <v>0</v>
      </c>
      <c r="J4" s="11">
        <f>WININTURNS_VS!J4+WININTURNS_C2!J3</f>
        <v>0</v>
      </c>
      <c r="K4" s="11">
        <f>WININTURNS_VS!K4+WININTURNS_C2!K3</f>
        <v>0</v>
      </c>
      <c r="L4" s="11">
        <f>WININTURNS_VS!L4+WININTURNS_C2!L3</f>
        <v>0</v>
      </c>
      <c r="M4" s="5" t="e">
        <f t="shared" ref="M4:M14" si="1">B4/F4</f>
        <v>#DIV/0!</v>
      </c>
      <c r="N4" s="5" t="e">
        <f t="shared" si="0"/>
        <v>#DIV/0!</v>
      </c>
      <c r="O4" s="5" t="e">
        <f t="shared" ref="O4:O15" si="2">C4/F4</f>
        <v>#DIV/0!</v>
      </c>
      <c r="P4" s="16" t="str">
        <f t="shared" ref="P4:P15" si="3">IFERROR(G4/K4,"-")</f>
        <v>-</v>
      </c>
      <c r="Q4" s="16" t="e">
        <f t="shared" ref="Q4:Q15" si="4">(C4+G4+D4+E4+I4+J4)/F4</f>
        <v>#DIV/0!</v>
      </c>
      <c r="R4" s="20">
        <f>COUNTIFS(SWISSW!I:I,WININTURNS_C2!$A$1,SWISSW!H:H,"&gt;0",SWISSW!G:G,WININTURNS_C2!A4)+COUNTIFS(SWISSW!J:J,WININTURNS_C2!$A$1,SWISSW!H:H,"&gt;0",SWISSW!G:G,WININTURNS_C2!A4)</f>
        <v>0</v>
      </c>
      <c r="S4" s="16">
        <f>R4/(2*COUNTIFS(SWISSW!G:G,WININTURNS_C2!A4,SWISSW!H:H,"&gt;0"))</f>
        <v>0</v>
      </c>
    </row>
    <row r="5" spans="1:32" s="6" customFormat="1" ht="55" customHeight="1" x14ac:dyDescent="0.25">
      <c r="A5" s="3">
        <v>3</v>
      </c>
      <c r="B5" s="11">
        <f>WININTURNS_VS!B5+WININTURNS_C2!B4</f>
        <v>0</v>
      </c>
      <c r="C5" s="11">
        <f>WININTURNS_VS!C5</f>
        <v>0</v>
      </c>
      <c r="D5" s="11">
        <f>WININTURNS_VS!D5+WININTURNS_C2!D4</f>
        <v>0</v>
      </c>
      <c r="E5" s="11">
        <f>WININTURNS_VS!E5</f>
        <v>0</v>
      </c>
      <c r="F5" s="11">
        <f>WININTURNS_VS!F5+WININTURNS_C2!F4</f>
        <v>0</v>
      </c>
      <c r="G5" s="11">
        <f>WININTURNS_VS!G5+WININTURNS_C2!G4</f>
        <v>0</v>
      </c>
      <c r="H5" s="11">
        <f>WININTURNS_VS!H5+WININTURNS_C2!H4</f>
        <v>0</v>
      </c>
      <c r="I5" s="11">
        <f>WININTURNS_VS!I5+WININTURNS_C2!I4</f>
        <v>0</v>
      </c>
      <c r="J5" s="11">
        <f>WININTURNS_VS!J5+WININTURNS_C2!J4</f>
        <v>0</v>
      </c>
      <c r="K5" s="11">
        <f>WININTURNS_VS!K5+WININTURNS_C2!K4</f>
        <v>0</v>
      </c>
      <c r="L5" s="11">
        <f>WININTURNS_VS!L5+WININTURNS_C2!L4</f>
        <v>0</v>
      </c>
      <c r="M5" s="5" t="e">
        <f t="shared" si="1"/>
        <v>#DIV/0!</v>
      </c>
      <c r="N5" s="5" t="e">
        <f t="shared" si="0"/>
        <v>#DIV/0!</v>
      </c>
      <c r="O5" s="5" t="e">
        <f t="shared" si="2"/>
        <v>#DIV/0!</v>
      </c>
      <c r="P5" s="16" t="str">
        <f t="shared" si="3"/>
        <v>-</v>
      </c>
      <c r="Q5" s="16" t="e">
        <f t="shared" si="4"/>
        <v>#DIV/0!</v>
      </c>
      <c r="R5" s="20">
        <f>COUNTIFS(SWISSW!I:I,WININTURNS_C2!$A$1,SWISSW!H:H,"&gt;0",SWISSW!G:G,WININTURNS_C2!A5)+COUNTIFS(SWISSW!J:J,WININTURNS_C2!$A$1,SWISSW!H:H,"&gt;0",SWISSW!G:G,WININTURNS_C2!A5)</f>
        <v>0</v>
      </c>
      <c r="S5" s="16">
        <f>R5/(2*COUNTIFS(SWISSW!G:G,WININTURNS_C2!A5,SWISSW!H:H,"&gt;0"))</f>
        <v>0</v>
      </c>
    </row>
    <row r="6" spans="1:32" s="6" customFormat="1" ht="55" customHeight="1" x14ac:dyDescent="0.25">
      <c r="A6" s="23">
        <v>4</v>
      </c>
      <c r="B6" s="11">
        <f>WININTURNS_VS!B6+WININTURNS_C2!B5</f>
        <v>0</v>
      </c>
      <c r="C6" s="11">
        <f>WININTURNS_VS!C6+WININTURNS_C2!C5</f>
        <v>0</v>
      </c>
      <c r="D6" s="11">
        <f>WININTURNS_VS!D6+WININTURNS_C2!D5</f>
        <v>0</v>
      </c>
      <c r="E6" s="11">
        <f>WININTURNS_VS!E6+WININTURNS_C2!E5</f>
        <v>0</v>
      </c>
      <c r="F6" s="11">
        <f>WININTURNS_VS!F6+WININTURNS_C2!F5</f>
        <v>0</v>
      </c>
      <c r="G6" s="11">
        <f>WININTURNS_VS!G6+WININTURNS_C2!G5</f>
        <v>0</v>
      </c>
      <c r="H6" s="11">
        <f>WININTURNS_VS!H6+WININTURNS_C2!H5</f>
        <v>0</v>
      </c>
      <c r="I6" s="11">
        <f>WININTURNS_VS!I6+WININTURNS_C2!I5</f>
        <v>0</v>
      </c>
      <c r="J6" s="11">
        <f>WININTURNS_VS!J6+WININTURNS_C2!J5</f>
        <v>0</v>
      </c>
      <c r="K6" s="11">
        <f>WININTURNS_VS!K6+WININTURNS_C2!K5</f>
        <v>0</v>
      </c>
      <c r="L6" s="11">
        <f>WININTURNS_VS!L6+WININTURNS_C2!L5</f>
        <v>0</v>
      </c>
      <c r="M6" s="5" t="e">
        <f t="shared" si="1"/>
        <v>#DIV/0!</v>
      </c>
      <c r="N6" s="5" t="e">
        <f t="shared" si="0"/>
        <v>#DIV/0!</v>
      </c>
      <c r="O6" s="5" t="e">
        <f t="shared" si="2"/>
        <v>#DIV/0!</v>
      </c>
      <c r="P6" s="16" t="str">
        <f t="shared" si="3"/>
        <v>-</v>
      </c>
      <c r="Q6" s="16" t="e">
        <f t="shared" si="4"/>
        <v>#DIV/0!</v>
      </c>
      <c r="R6" s="20">
        <f>COUNTIFS(SWISSW!I:I,WININTURNS_C2!$A$1,SWISSW!H:H,"&gt;0",SWISSW!G:G,WININTURNS_C2!A6)+COUNTIFS(SWISSW!J:J,WININTURNS_C2!$A$1,SWISSW!H:H,"&gt;0",SWISSW!G:G,WININTURNS_C2!A6)</f>
        <v>0</v>
      </c>
      <c r="S6" s="16">
        <f>R6/(2*COUNTIFS(SWISSW!G:G,WININTURNS_C2!A6,SWISSW!H:H,"&gt;0"))</f>
        <v>0</v>
      </c>
    </row>
    <row r="7" spans="1:32" s="6" customFormat="1" ht="55" customHeight="1" x14ac:dyDescent="0.25">
      <c r="A7" s="3">
        <v>5</v>
      </c>
      <c r="B7" s="11">
        <f>WININTURNS_VS!B7+WININTURNS_C2!B6</f>
        <v>0</v>
      </c>
      <c r="C7" s="11">
        <f>WININTURNS_VS!C7</f>
        <v>0</v>
      </c>
      <c r="D7" s="11">
        <f>WININTURNS_VS!D7+WININTURNS_C2!D6</f>
        <v>0</v>
      </c>
      <c r="E7" s="11">
        <f>WININTURNS_VS!E7</f>
        <v>0</v>
      </c>
      <c r="F7" s="11">
        <f>WININTURNS_VS!F7+WININTURNS_C2!F6</f>
        <v>0</v>
      </c>
      <c r="G7" s="11">
        <f>WININTURNS_VS!G7+WININTURNS_C2!G6</f>
        <v>0</v>
      </c>
      <c r="H7" s="11">
        <f>WININTURNS_VS!H7+WININTURNS_C2!H6</f>
        <v>0</v>
      </c>
      <c r="I7" s="11">
        <f>WININTURNS_VS!I7+WININTURNS_C2!I6</f>
        <v>0</v>
      </c>
      <c r="J7" s="11">
        <f>WININTURNS_VS!J7+WININTURNS_C2!J6</f>
        <v>0</v>
      </c>
      <c r="K7" s="11">
        <f>WININTURNS_VS!K7+WININTURNS_C2!K6</f>
        <v>0</v>
      </c>
      <c r="L7" s="11">
        <f>WININTURNS_VS!L7+WININTURNS_C2!L6</f>
        <v>0</v>
      </c>
      <c r="M7" s="5" t="e">
        <f t="shared" si="1"/>
        <v>#DIV/0!</v>
      </c>
      <c r="N7" s="5" t="e">
        <f t="shared" si="0"/>
        <v>#DIV/0!</v>
      </c>
      <c r="O7" s="5" t="e">
        <f t="shared" si="2"/>
        <v>#DIV/0!</v>
      </c>
      <c r="P7" s="16" t="str">
        <f t="shared" si="3"/>
        <v>-</v>
      </c>
      <c r="Q7" s="16" t="e">
        <f t="shared" si="4"/>
        <v>#DIV/0!</v>
      </c>
      <c r="R7" s="20">
        <f>COUNTIFS(SWISSW!I:I,WININTURNS_C2!$A$1,SWISSW!H:H,"&gt;0",SWISSW!G:G,WININTURNS_C2!A7)+COUNTIFS(SWISSW!J:J,WININTURNS_C2!$A$1,SWISSW!H:H,"&gt;0",SWISSW!G:G,WININTURNS_C2!A7)</f>
        <v>0</v>
      </c>
      <c r="S7" s="16">
        <f>R7/(2*COUNTIFS(SWISSW!G:G,WININTURNS_C2!A7,SWISSW!H:H,"&gt;0"))</f>
        <v>0</v>
      </c>
    </row>
    <row r="8" spans="1:32" s="6" customFormat="1" ht="55" customHeight="1" x14ac:dyDescent="0.25">
      <c r="A8" s="3">
        <v>6</v>
      </c>
      <c r="B8" s="11">
        <f>WININTURNS_VS!B8+WININTURNS_C2!B7</f>
        <v>0</v>
      </c>
      <c r="C8" s="11">
        <f>WININTURNS_VS!C8+WININTURNS_C2!C7</f>
        <v>0</v>
      </c>
      <c r="D8" s="11">
        <f>WININTURNS_VS!D8+WININTURNS_C2!D7</f>
        <v>0</v>
      </c>
      <c r="E8" s="11">
        <f>WININTURNS_VS!E8+WININTURNS_C2!E7</f>
        <v>0</v>
      </c>
      <c r="F8" s="11">
        <f>WININTURNS_VS!F8+WININTURNS_C2!F7</f>
        <v>0</v>
      </c>
      <c r="G8" s="11">
        <f>WININTURNS_VS!G8+WININTURNS_C2!G7</f>
        <v>0</v>
      </c>
      <c r="H8" s="11">
        <f>WININTURNS_VS!H8+WININTURNS_C2!H7</f>
        <v>0</v>
      </c>
      <c r="I8" s="11">
        <f>WININTURNS_VS!I8+WININTURNS_C2!I7</f>
        <v>0</v>
      </c>
      <c r="J8" s="11">
        <f>WININTURNS_VS!J8+WININTURNS_C2!J7</f>
        <v>0</v>
      </c>
      <c r="K8" s="11">
        <f>WININTURNS_VS!K8+WININTURNS_C2!K7</f>
        <v>0</v>
      </c>
      <c r="L8" s="11">
        <f>WININTURNS_VS!L8+WININTURNS_C2!L7</f>
        <v>0</v>
      </c>
      <c r="M8" s="5" t="e">
        <f t="shared" si="1"/>
        <v>#DIV/0!</v>
      </c>
      <c r="N8" s="5" t="e">
        <f t="shared" si="0"/>
        <v>#DIV/0!</v>
      </c>
      <c r="O8" s="5" t="e">
        <f t="shared" si="2"/>
        <v>#DIV/0!</v>
      </c>
      <c r="P8" s="16" t="str">
        <f t="shared" si="3"/>
        <v>-</v>
      </c>
      <c r="Q8" s="16" t="e">
        <f t="shared" si="4"/>
        <v>#DIV/0!</v>
      </c>
      <c r="R8" s="20">
        <f>COUNTIFS(SWISSW!I:I,WININTURNS_C2!$A$1,SWISSW!H:H,"&gt;0",SWISSW!G:G,WININTURNS_C2!A8)+COUNTIFS(SWISSW!J:J,WININTURNS_C2!$A$1,SWISSW!H:H,"&gt;0",SWISSW!G:G,WININTURNS_C2!A8)</f>
        <v>0</v>
      </c>
      <c r="S8" s="16">
        <f>R8/(2*COUNTIFS(SWISSW!G:G,WININTURNS_C2!A8,SWISSW!H:H,"&gt;0"))</f>
        <v>0</v>
      </c>
    </row>
    <row r="9" spans="1:32" s="6" customFormat="1" ht="55" customHeight="1" x14ac:dyDescent="0.25">
      <c r="A9" s="23">
        <v>7</v>
      </c>
      <c r="B9" s="11">
        <f>WININTURNS_VS!B9+WININTURNS_C2!B8</f>
        <v>0</v>
      </c>
      <c r="C9" s="11">
        <f>WININTURNS_VS!C9</f>
        <v>0</v>
      </c>
      <c r="D9" s="11">
        <f>WININTURNS_VS!D9+WININTURNS_C2!D8</f>
        <v>0</v>
      </c>
      <c r="E9" s="11">
        <f>WININTURNS_VS!E9</f>
        <v>0</v>
      </c>
      <c r="F9" s="11">
        <f>WININTURNS_VS!F9+WININTURNS_C2!F8</f>
        <v>0</v>
      </c>
      <c r="G9" s="11">
        <f>WININTURNS_VS!G9+WININTURNS_C2!G8</f>
        <v>0</v>
      </c>
      <c r="H9" s="11">
        <f>WININTURNS_VS!H9+WININTURNS_C2!H8</f>
        <v>0</v>
      </c>
      <c r="I9" s="11">
        <f>WININTURNS_VS!I9+WININTURNS_C2!I8</f>
        <v>0</v>
      </c>
      <c r="J9" s="11">
        <f>WININTURNS_VS!J9+WININTURNS_C2!J8</f>
        <v>0</v>
      </c>
      <c r="K9" s="11">
        <f>WININTURNS_VS!K9+WININTURNS_C2!K8</f>
        <v>0</v>
      </c>
      <c r="L9" s="11">
        <f>WININTURNS_VS!L9+WININTURNS_C2!L8</f>
        <v>0</v>
      </c>
      <c r="M9" s="5" t="e">
        <f t="shared" si="1"/>
        <v>#DIV/0!</v>
      </c>
      <c r="N9" s="5" t="e">
        <f t="shared" si="0"/>
        <v>#DIV/0!</v>
      </c>
      <c r="O9" s="5" t="e">
        <f t="shared" si="2"/>
        <v>#DIV/0!</v>
      </c>
      <c r="P9" s="16" t="str">
        <f t="shared" si="3"/>
        <v>-</v>
      </c>
      <c r="Q9" s="16" t="e">
        <f t="shared" si="4"/>
        <v>#DIV/0!</v>
      </c>
      <c r="R9" s="20">
        <f>COUNTIFS(SWISSW!I:I,WININTURNS_C2!$A$1,SWISSW!H:H,"&gt;0",SWISSW!G:G,WININTURNS_C2!A9)+COUNTIFS(SWISSW!J:J,WININTURNS_C2!$A$1,SWISSW!H:H,"&gt;0",SWISSW!G:G,WININTURNS_C2!A9)</f>
        <v>0</v>
      </c>
      <c r="S9" s="16">
        <f>R9/(2*COUNTIFS(SWISSW!G:G,WININTURNS_C2!A9,SWISSW!H:H,"&gt;0"))</f>
        <v>0</v>
      </c>
    </row>
    <row r="10" spans="1:32" s="6" customFormat="1" ht="55" customHeight="1" x14ac:dyDescent="0.25">
      <c r="A10" s="3">
        <v>8</v>
      </c>
      <c r="B10" s="11">
        <f>WININTURNS_VS!B10+WININTURNS_C2!B9</f>
        <v>0</v>
      </c>
      <c r="C10" s="11">
        <f>WININTURNS_VS!C10+WININTURNS_C2!C9</f>
        <v>0</v>
      </c>
      <c r="D10" s="11">
        <f>WININTURNS_VS!D10+WININTURNS_C2!D9</f>
        <v>0</v>
      </c>
      <c r="E10" s="11">
        <f>WININTURNS_VS!E10+WININTURNS_C2!E9</f>
        <v>0</v>
      </c>
      <c r="F10" s="11">
        <f>WININTURNS_VS!F10+WININTURNS_C2!F9</f>
        <v>0</v>
      </c>
      <c r="G10" s="11">
        <f>WININTURNS_VS!G10+WININTURNS_C2!G9</f>
        <v>0</v>
      </c>
      <c r="H10" s="11">
        <f>WININTURNS_VS!H10+WININTURNS_C2!H9</f>
        <v>0</v>
      </c>
      <c r="I10" s="11">
        <f>WININTURNS_VS!I10+WININTURNS_C2!I9</f>
        <v>0</v>
      </c>
      <c r="J10" s="11">
        <f>WININTURNS_VS!J10+WININTURNS_C2!J9</f>
        <v>0</v>
      </c>
      <c r="K10" s="11">
        <f>WININTURNS_VS!K10+WININTURNS_C2!K9</f>
        <v>0</v>
      </c>
      <c r="L10" s="11">
        <f>WININTURNS_VS!L10+WININTURNS_C2!L9</f>
        <v>0</v>
      </c>
      <c r="M10" s="5" t="e">
        <f t="shared" si="1"/>
        <v>#DIV/0!</v>
      </c>
      <c r="N10" s="5" t="e">
        <f t="shared" si="0"/>
        <v>#DIV/0!</v>
      </c>
      <c r="O10" s="5" t="e">
        <f t="shared" si="2"/>
        <v>#DIV/0!</v>
      </c>
      <c r="P10" s="16" t="str">
        <f t="shared" si="3"/>
        <v>-</v>
      </c>
      <c r="Q10" s="16" t="e">
        <f t="shared" si="4"/>
        <v>#DIV/0!</v>
      </c>
      <c r="R10" s="20">
        <f>COUNTIFS(SWISSW!I:I,WININTURNS_C2!$A$1,SWISSW!H:H,"&gt;0",SWISSW!G:G,WININTURNS_C2!A10)+COUNTIFS(SWISSW!J:J,WININTURNS_C2!$A$1,SWISSW!H:H,"&gt;0",SWISSW!G:G,WININTURNS_C2!A10)</f>
        <v>0</v>
      </c>
      <c r="S10" s="16">
        <f>R10/(2*COUNTIFS(SWISSW!G:G,WININTURNS_C2!A10,SWISSW!H:H,"&gt;0"))</f>
        <v>0</v>
      </c>
    </row>
    <row r="11" spans="1:32" s="6" customFormat="1" ht="55" customHeight="1" x14ac:dyDescent="0.25">
      <c r="A11" s="3">
        <v>9</v>
      </c>
      <c r="B11" s="11">
        <f>WININTURNS_VS!B11+WININTURNS_C2!B10</f>
        <v>0</v>
      </c>
      <c r="C11" s="11">
        <f>WININTURNS_VS!C11</f>
        <v>0</v>
      </c>
      <c r="D11" s="11">
        <f>WININTURNS_VS!D11+WININTURNS_C2!D10</f>
        <v>0</v>
      </c>
      <c r="E11" s="11">
        <f>WININTURNS_VS!E11</f>
        <v>0</v>
      </c>
      <c r="F11" s="11">
        <f>WININTURNS_VS!F11+WININTURNS_C2!F10</f>
        <v>0</v>
      </c>
      <c r="G11" s="11">
        <f>WININTURNS_VS!G11+WININTURNS_C2!G10</f>
        <v>0</v>
      </c>
      <c r="H11" s="11">
        <f>WININTURNS_VS!H11+WININTURNS_C2!H10</f>
        <v>0</v>
      </c>
      <c r="I11" s="11">
        <f>WININTURNS_VS!I11+WININTURNS_C2!I10</f>
        <v>0</v>
      </c>
      <c r="J11" s="11">
        <f>WININTURNS_VS!J11+WININTURNS_C2!J10</f>
        <v>0</v>
      </c>
      <c r="K11" s="11">
        <f>WININTURNS_VS!K11+WININTURNS_C2!K10</f>
        <v>0</v>
      </c>
      <c r="L11" s="11">
        <f>WININTURNS_VS!L11+WININTURNS_C2!L10</f>
        <v>0</v>
      </c>
      <c r="M11" s="5" t="e">
        <f t="shared" si="1"/>
        <v>#DIV/0!</v>
      </c>
      <c r="N11" s="5" t="e">
        <f t="shared" si="0"/>
        <v>#DIV/0!</v>
      </c>
      <c r="O11" s="5" t="e">
        <f t="shared" si="2"/>
        <v>#DIV/0!</v>
      </c>
      <c r="P11" s="16" t="str">
        <f t="shared" si="3"/>
        <v>-</v>
      </c>
      <c r="Q11" s="16" t="e">
        <f t="shared" si="4"/>
        <v>#DIV/0!</v>
      </c>
      <c r="R11" s="20">
        <f>COUNTIFS(SWISSW!I:I,WININTURNS_C2!$A$1,SWISSW!H:H,"&gt;0",SWISSW!G:G,WININTURNS_C2!A11)+COUNTIFS(SWISSW!J:J,WININTURNS_C2!$A$1,SWISSW!H:H,"&gt;0",SWISSW!G:G,WININTURNS_C2!A11)</f>
        <v>0</v>
      </c>
      <c r="S11" s="16">
        <f>R11/(2*COUNTIFS(SWISSW!G:G,WININTURNS_C2!A11,SWISSW!H:H,"&gt;0"))</f>
        <v>0</v>
      </c>
    </row>
    <row r="12" spans="1:32" s="6" customFormat="1" ht="55" customHeight="1" x14ac:dyDescent="0.25">
      <c r="A12" s="23">
        <v>10</v>
      </c>
      <c r="B12" s="11">
        <f>WININTURNS_VS!B12+WININTURNS_C2!B11</f>
        <v>0</v>
      </c>
      <c r="C12" s="11">
        <f>WININTURNS_VS!C12+WININTURNS_C2!C11</f>
        <v>0</v>
      </c>
      <c r="D12" s="11">
        <f>WININTURNS_VS!D12+WININTURNS_C2!D11</f>
        <v>0</v>
      </c>
      <c r="E12" s="11">
        <f>WININTURNS_VS!E12+WININTURNS_C2!E11</f>
        <v>0</v>
      </c>
      <c r="F12" s="11">
        <f>WININTURNS_VS!F12+WININTURNS_C2!F11</f>
        <v>0</v>
      </c>
      <c r="G12" s="11">
        <f>WININTURNS_VS!G12+WININTURNS_C2!G11</f>
        <v>0</v>
      </c>
      <c r="H12" s="11">
        <f>WININTURNS_VS!H12+WININTURNS_C2!H11</f>
        <v>0</v>
      </c>
      <c r="I12" s="11">
        <f>WININTURNS_VS!I12+WININTURNS_C2!I11</f>
        <v>0</v>
      </c>
      <c r="J12" s="11">
        <f>WININTURNS_VS!J12+WININTURNS_C2!J11</f>
        <v>0</v>
      </c>
      <c r="K12" s="11">
        <f>WININTURNS_VS!K12+WININTURNS_C2!K11</f>
        <v>0</v>
      </c>
      <c r="L12" s="11">
        <f>WININTURNS_VS!L12+WININTURNS_C2!L11</f>
        <v>0</v>
      </c>
      <c r="M12" s="5" t="e">
        <f t="shared" si="1"/>
        <v>#DIV/0!</v>
      </c>
      <c r="N12" s="5" t="e">
        <f t="shared" si="0"/>
        <v>#DIV/0!</v>
      </c>
      <c r="O12" s="5" t="e">
        <f t="shared" si="2"/>
        <v>#DIV/0!</v>
      </c>
      <c r="P12" s="16" t="str">
        <f t="shared" si="3"/>
        <v>-</v>
      </c>
      <c r="Q12" s="16" t="e">
        <f t="shared" si="4"/>
        <v>#DIV/0!</v>
      </c>
      <c r="R12" s="20">
        <f>COUNTIFS(SWISSW!I:I,WININTURNS_C2!$A$1,SWISSW!H:H,"&gt;0",SWISSW!G:G,WININTURNS_C2!A12)+COUNTIFS(SWISSW!J:J,WININTURNS_C2!$A$1,SWISSW!H:H,"&gt;0",SWISSW!G:G,WININTURNS_C2!A12)</f>
        <v>0</v>
      </c>
      <c r="S12" s="16">
        <f>R12/(2*COUNTIFS(SWISSW!G:G,WININTURNS_C2!A12,SWISSW!H:H,"&gt;0"))</f>
        <v>0</v>
      </c>
    </row>
    <row r="13" spans="1:32" s="6" customFormat="1" ht="55" customHeight="1" x14ac:dyDescent="0.25">
      <c r="A13" s="3">
        <v>11</v>
      </c>
      <c r="B13" s="11">
        <f>WININTURNS_VS!B13+WININTURNS_C2!B12</f>
        <v>0</v>
      </c>
      <c r="C13" s="11">
        <f>WININTURNS_VS!C13</f>
        <v>0</v>
      </c>
      <c r="D13" s="11">
        <f>WININTURNS_VS!D13+WININTURNS_C2!D12</f>
        <v>0</v>
      </c>
      <c r="E13" s="11">
        <f>WININTURNS_VS!E13</f>
        <v>0</v>
      </c>
      <c r="F13" s="11">
        <f>WININTURNS_VS!F13+WININTURNS_C2!F12</f>
        <v>0</v>
      </c>
      <c r="G13" s="11">
        <f>WININTURNS_VS!G13+WININTURNS_C2!G12</f>
        <v>0</v>
      </c>
      <c r="H13" s="11">
        <f>WININTURNS_VS!H13+WININTURNS_C2!H12</f>
        <v>0</v>
      </c>
      <c r="I13" s="11">
        <f>WININTURNS_VS!I13+WININTURNS_C2!I12</f>
        <v>0</v>
      </c>
      <c r="J13" s="11">
        <f>WININTURNS_VS!J13+WININTURNS_C2!J12</f>
        <v>0</v>
      </c>
      <c r="K13" s="11">
        <f>WININTURNS_VS!K13+WININTURNS_C2!K12</f>
        <v>0</v>
      </c>
      <c r="L13" s="11">
        <f>WININTURNS_VS!L13+WININTURNS_C2!L12</f>
        <v>0</v>
      </c>
      <c r="M13" s="5" t="e">
        <f t="shared" si="1"/>
        <v>#DIV/0!</v>
      </c>
      <c r="N13" s="5" t="e">
        <f t="shared" si="0"/>
        <v>#DIV/0!</v>
      </c>
      <c r="O13" s="5" t="e">
        <f t="shared" si="2"/>
        <v>#DIV/0!</v>
      </c>
      <c r="P13" s="16" t="str">
        <f t="shared" si="3"/>
        <v>-</v>
      </c>
      <c r="Q13" s="16" t="e">
        <f t="shared" si="4"/>
        <v>#DIV/0!</v>
      </c>
      <c r="R13" s="20">
        <f>COUNTIFS(SWISSW!I:I,WININTURNS_C2!$A$1,SWISSW!H:H,"&gt;0",SWISSW!G:G,WININTURNS_C2!A13)+COUNTIFS(SWISSW!J:J,WININTURNS_C2!$A$1,SWISSW!H:H,"&gt;0",SWISSW!G:G,WININTURNS_C2!A13)</f>
        <v>0</v>
      </c>
      <c r="S13" s="16">
        <f>R13/(2*COUNTIFS(SWISSW!G:G,WININTURNS_C2!A13,SWISSW!H:H,"&gt;0"))</f>
        <v>0</v>
      </c>
    </row>
    <row r="14" spans="1:32" s="6" customFormat="1" ht="55" customHeight="1" x14ac:dyDescent="0.25">
      <c r="A14" s="3">
        <v>12</v>
      </c>
      <c r="B14" s="11">
        <f>WININTURNS_VS!B14+WININTURNS_C2!B13</f>
        <v>0</v>
      </c>
      <c r="C14" s="11">
        <f>WININTURNS_VS!C14+WININTURNS_C2!C13</f>
        <v>0</v>
      </c>
      <c r="D14" s="11">
        <f>WININTURNS_VS!D14+WININTURNS_C2!D13</f>
        <v>0</v>
      </c>
      <c r="E14" s="11">
        <f>WININTURNS_VS!E14+WININTURNS_C2!E13</f>
        <v>0</v>
      </c>
      <c r="F14" s="11">
        <f>WININTURNS_VS!F14+WININTURNS_C2!F13</f>
        <v>0</v>
      </c>
      <c r="G14" s="11">
        <f>WININTURNS_VS!G14+WININTURNS_C2!G13</f>
        <v>0</v>
      </c>
      <c r="H14" s="11">
        <f>WININTURNS_VS!H14+WININTURNS_C2!H13</f>
        <v>0</v>
      </c>
      <c r="I14" s="11">
        <f>WININTURNS_VS!I14+WININTURNS_C2!I13</f>
        <v>0</v>
      </c>
      <c r="J14" s="11">
        <f>WININTURNS_VS!J14+WININTURNS_C2!J13</f>
        <v>0</v>
      </c>
      <c r="K14" s="11">
        <f>WININTURNS_VS!K14+WININTURNS_C2!K13</f>
        <v>0</v>
      </c>
      <c r="L14" s="11">
        <f>WININTURNS_VS!L14+WININTURNS_C2!L13</f>
        <v>0</v>
      </c>
      <c r="M14" s="5" t="e">
        <f t="shared" si="1"/>
        <v>#DIV/0!</v>
      </c>
      <c r="N14" s="5" t="e">
        <f t="shared" si="0"/>
        <v>#DIV/0!</v>
      </c>
      <c r="O14" s="5" t="e">
        <f t="shared" si="2"/>
        <v>#DIV/0!</v>
      </c>
      <c r="P14" s="16" t="str">
        <f t="shared" si="3"/>
        <v>-</v>
      </c>
      <c r="Q14" s="16" t="e">
        <f t="shared" si="4"/>
        <v>#DIV/0!</v>
      </c>
      <c r="R14" s="20">
        <f>COUNTIFS(SWISSW!I:I,WININTURNS_C2!$A$1,SWISSW!H:H,"&gt;0",SWISSW!G:G,WININTURNS_C2!A14)+COUNTIFS(SWISSW!J:J,WININTURNS_C2!$A$1,SWISSW!H:H,"&gt;0",SWISSW!G:G,WININTURNS_C2!A14)</f>
        <v>0</v>
      </c>
      <c r="S14" s="16">
        <f>R14/(2*COUNTIFS(SWISSW!G:G,WININTURNS_C2!A14,SWISSW!H:H,"&gt;0"))</f>
        <v>0</v>
      </c>
    </row>
    <row r="15" spans="1:32" s="6" customFormat="1" ht="55" customHeight="1" x14ac:dyDescent="0.25">
      <c r="A15" s="3">
        <v>13</v>
      </c>
      <c r="B15" s="11">
        <f>WININTURNS_VS!B15+WININTURNS_C2!B14</f>
        <v>0</v>
      </c>
      <c r="C15" s="11">
        <f>WININTURNS_VS!C15</f>
        <v>0</v>
      </c>
      <c r="D15" s="11">
        <f>WININTURNS_VS!D15+WININTURNS_C2!D14</f>
        <v>0</v>
      </c>
      <c r="E15" s="11">
        <f>WININTURNS_VS!E15</f>
        <v>0</v>
      </c>
      <c r="F15" s="11">
        <f>WININTURNS_VS!F15+WININTURNS_C2!F14</f>
        <v>0</v>
      </c>
      <c r="G15" s="11">
        <f>WININTURNS_VS!G15+WININTURNS_C2!G14</f>
        <v>0</v>
      </c>
      <c r="H15" s="11">
        <f>WININTURNS_VS!H15+WININTURNS_C2!H14</f>
        <v>0</v>
      </c>
      <c r="I15" s="11">
        <f>WININTURNS_VS!I15+WININTURNS_C2!I14</f>
        <v>0</v>
      </c>
      <c r="J15" s="11">
        <f>WININTURNS_VS!J15+WININTURNS_C2!J14</f>
        <v>0</v>
      </c>
      <c r="K15" s="11">
        <f>WININTURNS_VS!K15+WININTURNS_C2!K14</f>
        <v>0</v>
      </c>
      <c r="L15" s="11">
        <f>WININTURNS_VS!L15+WININTURNS_C2!L14</f>
        <v>0</v>
      </c>
      <c r="M15" s="5" t="e">
        <f>B15/F15</f>
        <v>#DIV/0!</v>
      </c>
      <c r="N15" s="5" t="e">
        <f t="shared" si="0"/>
        <v>#DIV/0!</v>
      </c>
      <c r="O15" s="5" t="e">
        <f t="shared" si="2"/>
        <v>#DIV/0!</v>
      </c>
      <c r="P15" s="16" t="str">
        <f t="shared" si="3"/>
        <v>-</v>
      </c>
      <c r="Q15" s="16" t="e">
        <f t="shared" si="4"/>
        <v>#DIV/0!</v>
      </c>
      <c r="R15" s="20">
        <f>COUNTIFS(SWISSW!I:I,WININTURNS_C2!$A$1,SWISSW!H:H,"&gt;0",SWISSW!G:G,WININTURNS_C2!A15)+COUNTIFS(SWISSW!J:J,WININTURNS_C2!$A$1,SWISSW!H:H,"&gt;0",SWISSW!G:G,WININTURNS_C2!A15)</f>
        <v>0</v>
      </c>
      <c r="S15" s="16">
        <f>R15/(2*COUNTIFS(SWISSW!G:G,WININTURNS_C2!A15,SWISSW!H:H,"&gt;0"))</f>
        <v>0</v>
      </c>
    </row>
  </sheetData>
  <mergeCells count="3">
    <mergeCell ref="B1:F1"/>
    <mergeCell ref="G1:K1"/>
    <mergeCell ref="L1:S1"/>
  </mergeCells>
  <conditionalFormatting sqref="M3:N15">
    <cfRule type="colorScale" priority="1">
      <colorScale>
        <cfvo type="num" val="0.4"/>
        <cfvo type="num" val="0.5"/>
        <cfvo type="num" val="0.6"/>
        <color rgb="FFF8696B"/>
        <color rgb="FFFFFFCC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22FA-CB56-4D48-85FF-AB0EF4317D2C}">
  <dimension ref="A1:CV100"/>
  <sheetViews>
    <sheetView topLeftCell="AS1" zoomScale="60" zoomScaleNormal="100" zoomScalePageLayoutView="39" workbookViewId="0">
      <selection activeCell="C8" sqref="C8"/>
    </sheetView>
  </sheetViews>
  <sheetFormatPr defaultColWidth="9.453125" defaultRowHeight="14" x14ac:dyDescent="0.3"/>
  <cols>
    <col min="1" max="1" width="19.7265625" style="4" bestFit="1" customWidth="1"/>
    <col min="2" max="18" width="10.08984375" style="7" customWidth="1"/>
    <col min="19" max="56" width="10.08984375" style="4" customWidth="1"/>
    <col min="57" max="16384" width="9.453125" style="4"/>
  </cols>
  <sheetData>
    <row r="1" spans="1:100" ht="56.75" customHeight="1" x14ac:dyDescent="0.3">
      <c r="A1" s="2"/>
      <c r="B1" s="3" t="str">
        <f ca="1">MATCHUP!B1</f>
        <v>Jund Wildfire</v>
      </c>
      <c r="C1" s="3" t="str">
        <f ca="1">MATCHUP!C1</f>
        <v>Mono Red Synth</v>
      </c>
      <c r="D1" s="3" t="str">
        <f ca="1">MATCHUP!D1</f>
        <v>Rakdos Madness</v>
      </c>
      <c r="E1" s="3" t="str">
        <f ca="1">MATCHUP!E1</f>
        <v>Mono Blue Aggro</v>
      </c>
      <c r="F1" s="3" t="str">
        <f ca="1">MATCHUP!F1</f>
        <v>Mono Red Madness</v>
      </c>
      <c r="G1" s="3" t="str">
        <f ca="1">MATCHUP!G1</f>
        <v>Mono Blue Terror</v>
      </c>
      <c r="H1" s="3" t="str">
        <f ca="1">MATCHUP!H1</f>
        <v>High Tide Combo</v>
      </c>
      <c r="I1" s="3" t="str">
        <f ca="1">MATCHUP!I1</f>
        <v>Elves</v>
      </c>
      <c r="J1" s="3" t="str">
        <f ca="1">MATCHUP!J1</f>
        <v>Grixis Affinity</v>
      </c>
      <c r="K1" s="3" t="str">
        <f ca="1">MATCHUP!K1</f>
        <v>X Lands Spy</v>
      </c>
      <c r="L1" s="3" t="str">
        <f ca="1">MATCHUP!L1</f>
        <v>Altar Tron</v>
      </c>
      <c r="M1" s="3" t="str">
        <f ca="1">MATCHUP!M1</f>
        <v>White Weenie</v>
      </c>
      <c r="N1" s="3" t="str">
        <f ca="1">MATCHUP!N1</f>
        <v>Gardens</v>
      </c>
      <c r="O1" s="3" t="str">
        <f ca="1">MATCHUP!O1</f>
        <v>Gruul Monsters</v>
      </c>
      <c r="P1" s="3" t="str">
        <f ca="1">MATCHUP!P1</f>
        <v>Jeskai Ephemerate</v>
      </c>
      <c r="Q1" s="3" t="str">
        <f ca="1">MATCHUP!Q1</f>
        <v>Dimir Terror</v>
      </c>
      <c r="R1" s="3" t="str">
        <f ca="1">MATCHUP!R1</f>
        <v>Azorius Familiars</v>
      </c>
      <c r="S1" s="3" t="str">
        <f ca="1">MATCHUP!S1</f>
        <v>Dredge</v>
      </c>
      <c r="T1" s="3" t="str">
        <f ca="1">MATCHUP!T1</f>
        <v>Flicker Tron</v>
      </c>
      <c r="U1" s="3" t="str">
        <f ca="1">MATCHUP!U1</f>
        <v>Izzet Terror</v>
      </c>
      <c r="V1" s="3" t="str">
        <f ca="1">MATCHUP!V1</f>
        <v>Boros Synth</v>
      </c>
      <c r="W1" s="3" t="str">
        <f ca="1">MATCHUP!W1</f>
        <v>Bogles</v>
      </c>
      <c r="X1" s="3" t="str">
        <f ca="1">MATCHUP!X1</f>
        <v>Walls</v>
      </c>
      <c r="Y1" s="3" t="str">
        <f ca="1">MATCHUP!Y1</f>
        <v>Mardu Synth</v>
      </c>
      <c r="Z1" s="3" t="str">
        <f ca="1">MATCHUP!Z1</f>
        <v>Fangren Tron</v>
      </c>
      <c r="AA1" s="3" t="str">
        <f ca="1">MATCHUP!AA1</f>
        <v>Gruul Ponza</v>
      </c>
      <c r="AB1" s="3" t="str">
        <f ca="1">MATCHUP!AB1</f>
        <v>Dimir Snacker</v>
      </c>
      <c r="AC1" s="3" t="str">
        <f ca="1">MATCHUP!AC1</f>
        <v>Caw Gate</v>
      </c>
      <c r="AD1" s="3" t="str">
        <f ca="1">MATCHUP!AD1</f>
        <v>Monsters Tron</v>
      </c>
      <c r="AE1" s="3" t="str">
        <f ca="1">MATCHUP!AE1</f>
        <v>Rakdos Midrange</v>
      </c>
      <c r="AF1" s="3" t="str">
        <f ca="1">MATCHUP!AF1</f>
        <v>Boros Bully</v>
      </c>
      <c r="AG1" s="3" t="str">
        <f ca="1">MATCHUP!AG1</f>
        <v>Mono Black Sacrifice</v>
      </c>
      <c r="AH1" s="3" t="str">
        <f ca="1">MATCHUP!AH1</f>
        <v>Orzhov Blade</v>
      </c>
      <c r="AI1" s="3" t="str">
        <f ca="1">MATCHUP!AI1</f>
        <v>Pili-Pala Combo</v>
      </c>
      <c r="AJ1" s="3" t="str">
        <f ca="1">MATCHUP!AJ1</f>
        <v>Turbo Exhume</v>
      </c>
      <c r="AK1" s="3" t="str">
        <f ca="1">MATCHUP!AK1</f>
        <v>Mono Black Midrange</v>
      </c>
      <c r="AL1" s="3" t="str">
        <f ca="1">MATCHUP!AL1</f>
        <v>Mono Black Rod</v>
      </c>
      <c r="AM1" s="3" t="str">
        <f ca="1">MATCHUP!AM1</f>
        <v>Mono Red Dredge</v>
      </c>
      <c r="AN1" s="3" t="str">
        <f ca="1">MATCHUP!AN1</f>
        <v>Mono White Heroic</v>
      </c>
      <c r="AO1" s="3" t="str">
        <f ca="1">MATCHUP!AO1</f>
        <v>Slivers</v>
      </c>
      <c r="AP1" s="3" t="str">
        <f ca="1">MATCHUP!AP1</f>
        <v>Dimir Faeries</v>
      </c>
      <c r="AQ1" s="3" t="str">
        <f ca="1">MATCHUP!AQ1</f>
        <v>Dimir Control</v>
      </c>
      <c r="AR1" s="3" t="str">
        <f ca="1">MATCHUP!AR1</f>
        <v>Golgari Fog</v>
      </c>
      <c r="AS1" s="3" t="str">
        <f ca="1">MATCHUP!AS1</f>
        <v>Infect</v>
      </c>
      <c r="AT1" s="3" t="str">
        <f ca="1">MATCHUP!AT1</f>
        <v>Izzet Blitz</v>
      </c>
      <c r="AU1" s="3" t="str">
        <f ca="1">MATCHUP!AU1</f>
        <v>Mono Red Blitz</v>
      </c>
      <c r="AV1" s="3" t="str">
        <f ca="1">MATCHUP!AV1</f>
        <v>Poison Storm</v>
      </c>
      <c r="AW1" s="3" t="str">
        <f ca="1">MATCHUP!AW1</f>
        <v>Simic Fog</v>
      </c>
      <c r="AX1" s="3" t="str">
        <f ca="1">MATCHUP!AX1</f>
        <v>Cyclestorm</v>
      </c>
      <c r="AY1" s="3" t="str">
        <f ca="1">MATCHUP!AY1</f>
        <v>Whale Combo</v>
      </c>
      <c r="AZ1" s="3" t="str">
        <f ca="1">MATCHUP!AZ1</f>
        <v>Tron (Other)</v>
      </c>
      <c r="BA1" s="3" t="str">
        <f ca="1">MATCHUP!BA1</f>
        <v>Dimir Affinity</v>
      </c>
      <c r="BB1" s="3" t="str">
        <f ca="1">MATCHUP!BB1</f>
        <v>Mono Red Old Style</v>
      </c>
      <c r="BC1" s="3" t="str">
        <f ca="1">MATCHUP!BC1</f>
        <v>Goblin Combo</v>
      </c>
      <c r="BD1" s="3" t="str">
        <f ca="1">MATCHUP!BD1</f>
        <v>Izzet Faeries</v>
      </c>
      <c r="BE1" s="3" t="str">
        <f ca="1">MATCHUP!BE1</f>
        <v>Mardu Ephemerate</v>
      </c>
      <c r="BF1" s="3" t="str">
        <f ca="1">MATCHUP!BF1</f>
        <v>Mono Black Burn</v>
      </c>
      <c r="BG1" s="3" t="str">
        <f ca="1">MATCHUP!BG1</f>
        <v>Mono Black Devotion</v>
      </c>
      <c r="BH1" s="3" t="str">
        <f ca="1">MATCHUP!BH1</f>
        <v>Orzhov Breathless</v>
      </c>
      <c r="BI1" s="3" t="str">
        <f ca="1">MATCHUP!BI1</f>
        <v>Orzhov Ephemerate</v>
      </c>
      <c r="BJ1" s="3" t="str">
        <f ca="1">MATCHUP!BJ1</f>
        <v>Grixis Familiars</v>
      </c>
      <c r="BK1" s="3" t="str">
        <f ca="1">MATCHUP!BK1</f>
        <v>Temur Things</v>
      </c>
      <c r="BL1" s="3" t="str">
        <f ca="1">MATCHUP!BL1</f>
        <v>Esper Ephemerate</v>
      </c>
      <c r="BM1" s="3" t="str">
        <f ca="1">MATCHUP!BM1</f>
        <v>Tokens</v>
      </c>
      <c r="BN1" s="3">
        <f ca="1">MATCHUP!BN1</f>
        <v>0</v>
      </c>
      <c r="BO1" s="3">
        <f ca="1">MATCHUP!BO1</f>
        <v>0</v>
      </c>
      <c r="BP1" s="3">
        <f ca="1">MATCHUP!BP1</f>
        <v>0</v>
      </c>
      <c r="BQ1" s="3">
        <f ca="1">MATCHUP!BQ1</f>
        <v>0</v>
      </c>
      <c r="BR1" s="3">
        <f ca="1">MATCHUP!BR1</f>
        <v>0</v>
      </c>
      <c r="BS1" s="3">
        <f ca="1">MATCHUP!BS1</f>
        <v>0</v>
      </c>
      <c r="BT1" s="3">
        <f ca="1">MATCHUP!BT1</f>
        <v>0</v>
      </c>
      <c r="BU1" s="3">
        <f ca="1">MATCHUP!BU1</f>
        <v>0</v>
      </c>
      <c r="BV1" s="3">
        <f ca="1">MATCHUP!BV1</f>
        <v>0</v>
      </c>
      <c r="BW1" s="3">
        <f ca="1">MATCHUP!BW1</f>
        <v>0</v>
      </c>
      <c r="BX1" s="3">
        <f ca="1">MATCHUP!BX1</f>
        <v>0</v>
      </c>
      <c r="BY1" s="3">
        <f ca="1">MATCHUP!BY1</f>
        <v>0</v>
      </c>
      <c r="BZ1" s="3">
        <f ca="1">MATCHUP!BZ1</f>
        <v>0</v>
      </c>
      <c r="CA1" s="3">
        <f ca="1">MATCHUP!CA1</f>
        <v>0</v>
      </c>
      <c r="CB1" s="3">
        <f ca="1">MATCHUP!CB1</f>
        <v>0</v>
      </c>
      <c r="CC1" s="3">
        <f ca="1">MATCHUP!CC1</f>
        <v>0</v>
      </c>
      <c r="CD1" s="3">
        <f ca="1">MATCHUP!CD1</f>
        <v>0</v>
      </c>
      <c r="CE1" s="3">
        <f ca="1">MATCHUP!CE1</f>
        <v>0</v>
      </c>
      <c r="CF1" s="3">
        <f ca="1">MATCHUP!CF1</f>
        <v>0</v>
      </c>
      <c r="CG1" s="3">
        <f ca="1">MATCHUP!CG1</f>
        <v>0</v>
      </c>
      <c r="CH1" s="3">
        <f ca="1">MATCHUP!CH1</f>
        <v>0</v>
      </c>
      <c r="CI1" s="3">
        <f ca="1">MATCHUP!CI1</f>
        <v>0</v>
      </c>
      <c r="CJ1" s="3">
        <f ca="1">MATCHUP!CJ1</f>
        <v>0</v>
      </c>
      <c r="CK1" s="3">
        <f ca="1">MATCHUP!CK1</f>
        <v>0</v>
      </c>
      <c r="CL1" s="3">
        <f ca="1">MATCHUP!CL1</f>
        <v>0</v>
      </c>
      <c r="CM1" s="3">
        <f ca="1">MATCHUP!CM1</f>
        <v>0</v>
      </c>
      <c r="CN1" s="3">
        <f ca="1">MATCHUP!CN1</f>
        <v>0</v>
      </c>
      <c r="CO1" s="3">
        <f ca="1">MATCHUP!CO1</f>
        <v>0</v>
      </c>
      <c r="CP1" s="3">
        <f ca="1">MATCHUP!CP1</f>
        <v>0</v>
      </c>
      <c r="CQ1" s="3">
        <f ca="1">MATCHUP!CQ1</f>
        <v>0</v>
      </c>
      <c r="CR1" s="3">
        <f ca="1">MATCHUP!CR1</f>
        <v>0</v>
      </c>
      <c r="CS1" s="3">
        <f ca="1">MATCHUP!CS1</f>
        <v>0</v>
      </c>
      <c r="CT1" s="3">
        <f ca="1">MATCHUP!CT1</f>
        <v>0</v>
      </c>
      <c r="CU1" s="3">
        <f ca="1">MATCHUP!CU1</f>
        <v>0</v>
      </c>
      <c r="CV1" s="3">
        <f ca="1">MATCHUP!CV1</f>
        <v>0</v>
      </c>
    </row>
    <row r="2" spans="1:100" s="6" customFormat="1" ht="55" customHeight="1" x14ac:dyDescent="0.25">
      <c r="A2" s="3" t="str">
        <f ca="1">MATCHUP!A2</f>
        <v>Jund Wildfire</v>
      </c>
      <c r="B2" s="11">
        <f ca="1">((COUNTIFS(SWISSW!$I:$I,'MTT DRAW'!$A2,SWISSW!$J:$J,'MTT DRAW'!B$1,SWISSW!$F:$F,"Draw")+COUNTIFS(SWISSW!$I:$I,'MTT DRAW'!B$1,SWISSW!$J:$J,'MTT DRAW'!$A2,SWISSW!$F:$F,"Draw")))*IF(ROW()=COLUMN(),0.5,1)</f>
        <v>9</v>
      </c>
      <c r="C2" s="11">
        <f ca="1">((COUNTIFS(SWISSW!$I:$I,'MTT DRAW'!$A2,SWISSW!$J:$J,'MTT DRAW'!C$1,SWISSW!$F:$F,"Draw")+COUNTIFS(SWISSW!$I:$I,'MTT DRAW'!C$1,SWISSW!$J:$J,'MTT DRAW'!$A2,SWISSW!$F:$F,"Draw")))*IF(ROW()=COLUMN(),0.5,1)</f>
        <v>2</v>
      </c>
      <c r="D2" s="11">
        <f ca="1">((COUNTIFS(SWISSW!$I:$I,'MTT DRAW'!$A2,SWISSW!$J:$J,'MTT DRAW'!D$1,SWISSW!$F:$F,"Draw")+COUNTIFS(SWISSW!$I:$I,'MTT DRAW'!D$1,SWISSW!$J:$J,'MTT DRAW'!$A2,SWISSW!$F:$F,"Draw")))*IF(ROW()=COLUMN(),0.5,1)</f>
        <v>3</v>
      </c>
      <c r="E2" s="11">
        <f ca="1">((COUNTIFS(SWISSW!$I:$I,'MTT DRAW'!$A2,SWISSW!$J:$J,'MTT DRAW'!E$1,SWISSW!$F:$F,"Draw")+COUNTIFS(SWISSW!$I:$I,'MTT DRAW'!E$1,SWISSW!$J:$J,'MTT DRAW'!$A2,SWISSW!$F:$F,"Draw")))*IF(ROW()=COLUMN(),0.5,1)</f>
        <v>3</v>
      </c>
      <c r="F2" s="11">
        <f ca="1">((COUNTIFS(SWISSW!$I:$I,'MTT DRAW'!$A2,SWISSW!$J:$J,'MTT DRAW'!F$1,SWISSW!$F:$F,"Draw")+COUNTIFS(SWISSW!$I:$I,'MTT DRAW'!F$1,SWISSW!$J:$J,'MTT DRAW'!$A2,SWISSW!$F:$F,"Draw")))*IF(ROW()=COLUMN(),0.5,1)</f>
        <v>0</v>
      </c>
      <c r="G2" s="11">
        <f ca="1">((COUNTIFS(SWISSW!$I:$I,'MTT DRAW'!$A2,SWISSW!$J:$J,'MTT DRAW'!G$1,SWISSW!$F:$F,"Draw")+COUNTIFS(SWISSW!$I:$I,'MTT DRAW'!G$1,SWISSW!$J:$J,'MTT DRAW'!$A2,SWISSW!$F:$F,"Draw")))*IF(ROW()=COLUMN(),0.5,1)</f>
        <v>4</v>
      </c>
      <c r="H2" s="11">
        <f ca="1">((COUNTIFS(SWISSW!$I:$I,'MTT DRAW'!$A2,SWISSW!$J:$J,'MTT DRAW'!H$1,SWISSW!$F:$F,"Draw")+COUNTIFS(SWISSW!$I:$I,'MTT DRAW'!H$1,SWISSW!$J:$J,'MTT DRAW'!$A2,SWISSW!$F:$F,"Draw")))*IF(ROW()=COLUMN(),0.5,1)</f>
        <v>1</v>
      </c>
      <c r="I2" s="11">
        <f ca="1">((COUNTIFS(SWISSW!$I:$I,'MTT DRAW'!$A2,SWISSW!$J:$J,'MTT DRAW'!I$1,SWISSW!$F:$F,"Draw")+COUNTIFS(SWISSW!$I:$I,'MTT DRAW'!I$1,SWISSW!$J:$J,'MTT DRAW'!$A2,SWISSW!$F:$F,"Draw")))*IF(ROW()=COLUMN(),0.5,1)</f>
        <v>1</v>
      </c>
      <c r="J2" s="11">
        <f ca="1">((COUNTIFS(SWISSW!$I:$I,'MTT DRAW'!$A2,SWISSW!$J:$J,'MTT DRAW'!J$1,SWISSW!$F:$F,"Draw")+COUNTIFS(SWISSW!$I:$I,'MTT DRAW'!J$1,SWISSW!$J:$J,'MTT DRAW'!$A2,SWISSW!$F:$F,"Draw")))*IF(ROW()=COLUMN(),0.5,1)</f>
        <v>4</v>
      </c>
      <c r="K2" s="11">
        <f ca="1">((COUNTIFS(SWISSW!$I:$I,'MTT DRAW'!$A2,SWISSW!$J:$J,'MTT DRAW'!K$1,SWISSW!$F:$F,"Draw")+COUNTIFS(SWISSW!$I:$I,'MTT DRAW'!K$1,SWISSW!$J:$J,'MTT DRAW'!$A2,SWISSW!$F:$F,"Draw")))*IF(ROW()=COLUMN(),0.5,1)</f>
        <v>2</v>
      </c>
      <c r="L2" s="11">
        <f ca="1">((COUNTIFS(SWISSW!$I:$I,'MTT DRAW'!$A2,SWISSW!$J:$J,'MTT DRAW'!L$1,SWISSW!$F:$F,"Draw")+COUNTIFS(SWISSW!$I:$I,'MTT DRAW'!L$1,SWISSW!$J:$J,'MTT DRAW'!$A2,SWISSW!$F:$F,"Draw")))*IF(ROW()=COLUMN(),0.5,1)</f>
        <v>1</v>
      </c>
      <c r="M2" s="11">
        <f ca="1">((COUNTIFS(SWISSW!$I:$I,'MTT DRAW'!$A2,SWISSW!$J:$J,'MTT DRAW'!M$1,SWISSW!$F:$F,"Draw")+COUNTIFS(SWISSW!$I:$I,'MTT DRAW'!M$1,SWISSW!$J:$J,'MTT DRAW'!$A2,SWISSW!$F:$F,"Draw")))*IF(ROW()=COLUMN(),0.5,1)</f>
        <v>3</v>
      </c>
      <c r="N2" s="11">
        <f ca="1">((COUNTIFS(SWISSW!$I:$I,'MTT DRAW'!$A2,SWISSW!$J:$J,'MTT DRAW'!N$1,SWISSW!$F:$F,"Draw")+COUNTIFS(SWISSW!$I:$I,'MTT DRAW'!N$1,SWISSW!$J:$J,'MTT DRAW'!$A2,SWISSW!$F:$F,"Draw")))*IF(ROW()=COLUMN(),0.5,1)</f>
        <v>3</v>
      </c>
      <c r="O2" s="11">
        <f ca="1">((COUNTIFS(SWISSW!$I:$I,'MTT DRAW'!$A2,SWISSW!$J:$J,'MTT DRAW'!O$1,SWISSW!$F:$F,"Draw")+COUNTIFS(SWISSW!$I:$I,'MTT DRAW'!O$1,SWISSW!$J:$J,'MTT DRAW'!$A2,SWISSW!$F:$F,"Draw")))*IF(ROW()=COLUMN(),0.5,1)</f>
        <v>3</v>
      </c>
      <c r="P2" s="11">
        <f ca="1">((COUNTIFS(SWISSW!$I:$I,'MTT DRAW'!$A2,SWISSW!$J:$J,'MTT DRAW'!P$1,SWISSW!$F:$F,"Draw")+COUNTIFS(SWISSW!$I:$I,'MTT DRAW'!P$1,SWISSW!$J:$J,'MTT DRAW'!$A2,SWISSW!$F:$F,"Draw")))*IF(ROW()=COLUMN(),0.5,1)</f>
        <v>7</v>
      </c>
      <c r="Q2" s="11">
        <f ca="1">((COUNTIFS(SWISSW!$I:$I,'MTT DRAW'!$A2,SWISSW!$J:$J,'MTT DRAW'!Q$1,SWISSW!$F:$F,"Draw")+COUNTIFS(SWISSW!$I:$I,'MTT DRAW'!Q$1,SWISSW!$J:$J,'MTT DRAW'!$A2,SWISSW!$F:$F,"Draw")))*IF(ROW()=COLUMN(),0.5,1)</f>
        <v>0</v>
      </c>
      <c r="R2" s="11">
        <f ca="1">((COUNTIFS(SWISSW!$I:$I,'MTT DRAW'!$A2,SWISSW!$J:$J,'MTT DRAW'!R$1,SWISSW!$F:$F,"Draw")+COUNTIFS(SWISSW!$I:$I,'MTT DRAW'!R$1,SWISSW!$J:$J,'MTT DRAW'!$A2,SWISSW!$F:$F,"Draw")))*IF(ROW()=COLUMN(),0.5,1)</f>
        <v>2</v>
      </c>
      <c r="S2" s="11">
        <f ca="1">((COUNTIFS(SWISSW!$I:$I,'MTT DRAW'!$A2,SWISSW!$J:$J,'MTT DRAW'!S$1,SWISSW!$F:$F,"Draw")+COUNTIFS(SWISSW!$I:$I,'MTT DRAW'!S$1,SWISSW!$J:$J,'MTT DRAW'!$A2,SWISSW!$F:$F,"Draw")))*IF(ROW()=COLUMN(),0.5,1)</f>
        <v>2</v>
      </c>
      <c r="T2" s="11">
        <f ca="1">((COUNTIFS(SWISSW!$I:$I,'MTT DRAW'!$A2,SWISSW!$J:$J,'MTT DRAW'!T$1,SWISSW!$F:$F,"Draw")+COUNTIFS(SWISSW!$I:$I,'MTT DRAW'!T$1,SWISSW!$J:$J,'MTT DRAW'!$A2,SWISSW!$F:$F,"Draw")))*IF(ROW()=COLUMN(),0.5,1)</f>
        <v>3</v>
      </c>
      <c r="U2" s="11">
        <f ca="1">((COUNTIFS(SWISSW!$I:$I,'MTT DRAW'!$A2,SWISSW!$J:$J,'MTT DRAW'!U$1,SWISSW!$F:$F,"Draw")+COUNTIFS(SWISSW!$I:$I,'MTT DRAW'!U$1,SWISSW!$J:$J,'MTT DRAW'!$A2,SWISSW!$F:$F,"Draw")))*IF(ROW()=COLUMN(),0.5,1)</f>
        <v>2</v>
      </c>
      <c r="V2" s="11">
        <f ca="1">((COUNTIFS(SWISSW!$I:$I,'MTT DRAW'!$A2,SWISSW!$J:$J,'MTT DRAW'!V$1,SWISSW!$F:$F,"Draw")+COUNTIFS(SWISSW!$I:$I,'MTT DRAW'!V$1,SWISSW!$J:$J,'MTT DRAW'!$A2,SWISSW!$F:$F,"Draw")))*IF(ROW()=COLUMN(),0.5,1)</f>
        <v>1</v>
      </c>
      <c r="W2" s="11">
        <f ca="1">((COUNTIFS(SWISSW!$I:$I,'MTT DRAW'!$A2,SWISSW!$J:$J,'MTT DRAW'!W$1,SWISSW!$F:$F,"Draw")+COUNTIFS(SWISSW!$I:$I,'MTT DRAW'!W$1,SWISSW!$J:$J,'MTT DRAW'!$A2,SWISSW!$F:$F,"Draw")))*IF(ROW()=COLUMN(),0.5,1)</f>
        <v>0</v>
      </c>
      <c r="X2" s="11">
        <f ca="1">((COUNTIFS(SWISSW!$I:$I,'MTT DRAW'!$A2,SWISSW!$J:$J,'MTT DRAW'!X$1,SWISSW!$F:$F,"Draw")+COUNTIFS(SWISSW!$I:$I,'MTT DRAW'!X$1,SWISSW!$J:$J,'MTT DRAW'!$A2,SWISSW!$F:$F,"Draw")))*IF(ROW()=COLUMN(),0.5,1)</f>
        <v>1</v>
      </c>
      <c r="Y2" s="11">
        <f ca="1">((COUNTIFS(SWISSW!$I:$I,'MTT DRAW'!$A2,SWISSW!$J:$J,'MTT DRAW'!Y$1,SWISSW!$F:$F,"Draw")+COUNTIFS(SWISSW!$I:$I,'MTT DRAW'!Y$1,SWISSW!$J:$J,'MTT DRAW'!$A2,SWISSW!$F:$F,"Draw")))*IF(ROW()=COLUMN(),0.5,1)</f>
        <v>0</v>
      </c>
      <c r="Z2" s="11">
        <f ca="1">((COUNTIFS(SWISSW!$I:$I,'MTT DRAW'!$A2,SWISSW!$J:$J,'MTT DRAW'!Z$1,SWISSW!$F:$F,"Draw")+COUNTIFS(SWISSW!$I:$I,'MTT DRAW'!Z$1,SWISSW!$J:$J,'MTT DRAW'!$A2,SWISSW!$F:$F,"Draw")))*IF(ROW()=COLUMN(),0.5,1)</f>
        <v>0</v>
      </c>
      <c r="AA2" s="11">
        <f ca="1">((COUNTIFS(SWISSW!$I:$I,'MTT DRAW'!$A2,SWISSW!$J:$J,'MTT DRAW'!AA$1,SWISSW!$F:$F,"Draw")+COUNTIFS(SWISSW!$I:$I,'MTT DRAW'!AA$1,SWISSW!$J:$J,'MTT DRAW'!$A2,SWISSW!$F:$F,"Draw")))*IF(ROW()=COLUMN(),0.5,1)</f>
        <v>0</v>
      </c>
      <c r="AB2" s="11">
        <f ca="1">((COUNTIFS(SWISSW!$I:$I,'MTT DRAW'!$A2,SWISSW!$J:$J,'MTT DRAW'!AB$1,SWISSW!$F:$F,"Draw")+COUNTIFS(SWISSW!$I:$I,'MTT DRAW'!AB$1,SWISSW!$J:$J,'MTT DRAW'!$A2,SWISSW!$F:$F,"Draw")))*IF(ROW()=COLUMN(),0.5,1)</f>
        <v>0</v>
      </c>
      <c r="AC2" s="11">
        <f ca="1">((COUNTIFS(SWISSW!$I:$I,'MTT DRAW'!$A2,SWISSW!$J:$J,'MTT DRAW'!AC$1,SWISSW!$F:$F,"Draw")+COUNTIFS(SWISSW!$I:$I,'MTT DRAW'!AC$1,SWISSW!$J:$J,'MTT DRAW'!$A2,SWISSW!$F:$F,"Draw")))*IF(ROW()=COLUMN(),0.5,1)</f>
        <v>2</v>
      </c>
      <c r="AD2" s="11">
        <f ca="1">((COUNTIFS(SWISSW!$I:$I,'MTT DRAW'!$A2,SWISSW!$J:$J,'MTT DRAW'!AD$1,SWISSW!$F:$F,"Draw")+COUNTIFS(SWISSW!$I:$I,'MTT DRAW'!AD$1,SWISSW!$J:$J,'MTT DRAW'!$A2,SWISSW!$F:$F,"Draw")))*IF(ROW()=COLUMN(),0.5,1)</f>
        <v>0</v>
      </c>
      <c r="AE2" s="11">
        <f ca="1">((COUNTIFS(SWISSW!$I:$I,'MTT DRAW'!$A2,SWISSW!$J:$J,'MTT DRAW'!AE$1,SWISSW!$F:$F,"Draw")+COUNTIFS(SWISSW!$I:$I,'MTT DRAW'!AE$1,SWISSW!$J:$J,'MTT DRAW'!$A2,SWISSW!$F:$F,"Draw")))*IF(ROW()=COLUMN(),0.5,1)</f>
        <v>1</v>
      </c>
      <c r="AF2" s="11">
        <f ca="1">((COUNTIFS(SWISSW!$I:$I,'MTT DRAW'!$A2,SWISSW!$J:$J,'MTT DRAW'!AF$1,SWISSW!$F:$F,"Draw")+COUNTIFS(SWISSW!$I:$I,'MTT DRAW'!AF$1,SWISSW!$J:$J,'MTT DRAW'!$A2,SWISSW!$F:$F,"Draw")))*IF(ROW()=COLUMN(),0.5,1)</f>
        <v>0</v>
      </c>
      <c r="AG2" s="11">
        <f ca="1">((COUNTIFS(SWISSW!$I:$I,'MTT DRAW'!$A2,SWISSW!$J:$J,'MTT DRAW'!AG$1,SWISSW!$F:$F,"Draw")+COUNTIFS(SWISSW!$I:$I,'MTT DRAW'!AG$1,SWISSW!$J:$J,'MTT DRAW'!$A2,SWISSW!$F:$F,"Draw")))*IF(ROW()=COLUMN(),0.5,1)</f>
        <v>0</v>
      </c>
      <c r="AH2" s="11">
        <f ca="1">((COUNTIFS(SWISSW!$I:$I,'MTT DRAW'!$A2,SWISSW!$J:$J,'MTT DRAW'!AH$1,SWISSW!$F:$F,"Draw")+COUNTIFS(SWISSW!$I:$I,'MTT DRAW'!AH$1,SWISSW!$J:$J,'MTT DRAW'!$A2,SWISSW!$F:$F,"Draw")))*IF(ROW()=COLUMN(),0.5,1)</f>
        <v>0</v>
      </c>
      <c r="AI2" s="11">
        <f ca="1">((COUNTIFS(SWISSW!$I:$I,'MTT DRAW'!$A2,SWISSW!$J:$J,'MTT DRAW'!AI$1,SWISSW!$F:$F,"Draw")+COUNTIFS(SWISSW!$I:$I,'MTT DRAW'!AI$1,SWISSW!$J:$J,'MTT DRAW'!$A2,SWISSW!$F:$F,"Draw")))*IF(ROW()=COLUMN(),0.5,1)</f>
        <v>0</v>
      </c>
      <c r="AJ2" s="11">
        <f ca="1">((COUNTIFS(SWISSW!$I:$I,'MTT DRAW'!$A2,SWISSW!$J:$J,'MTT DRAW'!AJ$1,SWISSW!$F:$F,"Draw")+COUNTIFS(SWISSW!$I:$I,'MTT DRAW'!AJ$1,SWISSW!$J:$J,'MTT DRAW'!$A2,SWISSW!$F:$F,"Draw")))*IF(ROW()=COLUMN(),0.5,1)</f>
        <v>0</v>
      </c>
      <c r="AK2" s="11">
        <f ca="1">((COUNTIFS(SWISSW!$I:$I,'MTT DRAW'!$A2,SWISSW!$J:$J,'MTT DRAW'!AK$1,SWISSW!$F:$F,"Draw")+COUNTIFS(SWISSW!$I:$I,'MTT DRAW'!AK$1,SWISSW!$J:$J,'MTT DRAW'!$A2,SWISSW!$F:$F,"Draw")))*IF(ROW()=COLUMN(),0.5,1)</f>
        <v>1</v>
      </c>
      <c r="AL2" s="11">
        <f ca="1">((COUNTIFS(SWISSW!$I:$I,'MTT DRAW'!$A2,SWISSW!$J:$J,'MTT DRAW'!AL$1,SWISSW!$F:$F,"Draw")+COUNTIFS(SWISSW!$I:$I,'MTT DRAW'!AL$1,SWISSW!$J:$J,'MTT DRAW'!$A2,SWISSW!$F:$F,"Draw")))*IF(ROW()=COLUMN(),0.5,1)</f>
        <v>2</v>
      </c>
      <c r="AM2" s="11">
        <f ca="1">((COUNTIFS(SWISSW!$I:$I,'MTT DRAW'!$A2,SWISSW!$J:$J,'MTT DRAW'!AM$1,SWISSW!$F:$F,"Draw")+COUNTIFS(SWISSW!$I:$I,'MTT DRAW'!AM$1,SWISSW!$J:$J,'MTT DRAW'!$A2,SWISSW!$F:$F,"Draw")))*IF(ROW()=COLUMN(),0.5,1)</f>
        <v>0</v>
      </c>
      <c r="AN2" s="11">
        <f ca="1">((COUNTIFS(SWISSW!$I:$I,'MTT DRAW'!$A2,SWISSW!$J:$J,'MTT DRAW'!AN$1,SWISSW!$F:$F,"Draw")+COUNTIFS(SWISSW!$I:$I,'MTT DRAW'!AN$1,SWISSW!$J:$J,'MTT DRAW'!$A2,SWISSW!$F:$F,"Draw")))*IF(ROW()=COLUMN(),0.5,1)</f>
        <v>0</v>
      </c>
      <c r="AO2" s="11">
        <f ca="1">((COUNTIFS(SWISSW!$I:$I,'MTT DRAW'!$A2,SWISSW!$J:$J,'MTT DRAW'!AO$1,SWISSW!$F:$F,"Draw")+COUNTIFS(SWISSW!$I:$I,'MTT DRAW'!AO$1,SWISSW!$J:$J,'MTT DRAW'!$A2,SWISSW!$F:$F,"Draw")))*IF(ROW()=COLUMN(),0.5,1)</f>
        <v>0</v>
      </c>
      <c r="AP2" s="11">
        <f ca="1">((COUNTIFS(SWISSW!$I:$I,'MTT DRAW'!$A2,SWISSW!$J:$J,'MTT DRAW'!AP$1,SWISSW!$F:$F,"Draw")+COUNTIFS(SWISSW!$I:$I,'MTT DRAW'!AP$1,SWISSW!$J:$J,'MTT DRAW'!$A2,SWISSW!$F:$F,"Draw")))*IF(ROW()=COLUMN(),0.5,1)</f>
        <v>0</v>
      </c>
      <c r="AQ2" s="11">
        <f ca="1">((COUNTIFS(SWISSW!$I:$I,'MTT DRAW'!$A2,SWISSW!$J:$J,'MTT DRAW'!AQ$1,SWISSW!$F:$F,"Draw")+COUNTIFS(SWISSW!$I:$I,'MTT DRAW'!AQ$1,SWISSW!$J:$J,'MTT DRAW'!$A2,SWISSW!$F:$F,"Draw")))*IF(ROW()=COLUMN(),0.5,1)</f>
        <v>0</v>
      </c>
      <c r="AR2" s="11">
        <f ca="1">((COUNTIFS(SWISSW!$I:$I,'MTT DRAW'!$A2,SWISSW!$J:$J,'MTT DRAW'!AR$1,SWISSW!$F:$F,"Draw")+COUNTIFS(SWISSW!$I:$I,'MTT DRAW'!AR$1,SWISSW!$J:$J,'MTT DRAW'!$A2,SWISSW!$F:$F,"Draw")))*IF(ROW()=COLUMN(),0.5,1)</f>
        <v>2</v>
      </c>
      <c r="AS2" s="11">
        <f ca="1">((COUNTIFS(SWISSW!$I:$I,'MTT DRAW'!$A2,SWISSW!$J:$J,'MTT DRAW'!AS$1,SWISSW!$F:$F,"Draw")+COUNTIFS(SWISSW!$I:$I,'MTT DRAW'!AS$1,SWISSW!$J:$J,'MTT DRAW'!$A2,SWISSW!$F:$F,"Draw")))*IF(ROW()=COLUMN(),0.5,1)</f>
        <v>0</v>
      </c>
      <c r="AT2" s="11">
        <f ca="1">((COUNTIFS(SWISSW!$I:$I,'MTT DRAW'!$A2,SWISSW!$J:$J,'MTT DRAW'!AT$1,SWISSW!$F:$F,"Draw")+COUNTIFS(SWISSW!$I:$I,'MTT DRAW'!AT$1,SWISSW!$J:$J,'MTT DRAW'!$A2,SWISSW!$F:$F,"Draw")))*IF(ROW()=COLUMN(),0.5,1)</f>
        <v>1</v>
      </c>
      <c r="AU2" s="11">
        <f ca="1">((COUNTIFS(SWISSW!$I:$I,'MTT DRAW'!$A2,SWISSW!$J:$J,'MTT DRAW'!AU$1,SWISSW!$F:$F,"Draw")+COUNTIFS(SWISSW!$I:$I,'MTT DRAW'!AU$1,SWISSW!$J:$J,'MTT DRAW'!$A2,SWISSW!$F:$F,"Draw")))*IF(ROW()=COLUMN(),0.5,1)</f>
        <v>0</v>
      </c>
      <c r="AV2" s="11">
        <f ca="1">((COUNTIFS(SWISSW!$I:$I,'MTT DRAW'!$A2,SWISSW!$J:$J,'MTT DRAW'!AV$1,SWISSW!$F:$F,"Draw")+COUNTIFS(SWISSW!$I:$I,'MTT DRAW'!AV$1,SWISSW!$J:$J,'MTT DRAW'!$A2,SWISSW!$F:$F,"Draw")))*IF(ROW()=COLUMN(),0.5,1)</f>
        <v>0</v>
      </c>
      <c r="AW2" s="11">
        <f ca="1">((COUNTIFS(SWISSW!$I:$I,'MTT DRAW'!$A2,SWISSW!$J:$J,'MTT DRAW'!AW$1,SWISSW!$F:$F,"Draw")+COUNTIFS(SWISSW!$I:$I,'MTT DRAW'!AW$1,SWISSW!$J:$J,'MTT DRAW'!$A2,SWISSW!$F:$F,"Draw")))*IF(ROW()=COLUMN(),0.5,1)</f>
        <v>0</v>
      </c>
      <c r="AX2" s="11">
        <f ca="1">((COUNTIFS(SWISSW!$I:$I,'MTT DRAW'!$A2,SWISSW!$J:$J,'MTT DRAW'!AX$1,SWISSW!$F:$F,"Draw")+COUNTIFS(SWISSW!$I:$I,'MTT DRAW'!AX$1,SWISSW!$J:$J,'MTT DRAW'!$A2,SWISSW!$F:$F,"Draw")))*IF(ROW()=COLUMN(),0.5,1)</f>
        <v>0</v>
      </c>
      <c r="AY2" s="11">
        <f ca="1">((COUNTIFS(SWISSW!$I:$I,'MTT DRAW'!$A2,SWISSW!$J:$J,'MTT DRAW'!AY$1,SWISSW!$F:$F,"Draw")+COUNTIFS(SWISSW!$I:$I,'MTT DRAW'!AY$1,SWISSW!$J:$J,'MTT DRAW'!$A2,SWISSW!$F:$F,"Draw")))*IF(ROW()=COLUMN(),0.5,1)</f>
        <v>0</v>
      </c>
      <c r="AZ2" s="11">
        <f ca="1">((COUNTIFS(SWISSW!$I:$I,'MTT DRAW'!$A2,SWISSW!$J:$J,'MTT DRAW'!AZ$1,SWISSW!$F:$F,"Draw")+COUNTIFS(SWISSW!$I:$I,'MTT DRAW'!AZ$1,SWISSW!$J:$J,'MTT DRAW'!$A2,SWISSW!$F:$F,"Draw")))*IF(ROW()=COLUMN(),0.5,1)</f>
        <v>0</v>
      </c>
      <c r="BA2" s="11">
        <f ca="1">((COUNTIFS(SWISSW!$I:$I,'MTT DRAW'!$A2,SWISSW!$J:$J,'MTT DRAW'!BA$1,SWISSW!$F:$F,"Draw")+COUNTIFS(SWISSW!$I:$I,'MTT DRAW'!BA$1,SWISSW!$J:$J,'MTT DRAW'!$A2,SWISSW!$F:$F,"Draw")))*IF(ROW()=COLUMN(),0.5,1)</f>
        <v>0</v>
      </c>
      <c r="BB2" s="11">
        <f ca="1">((COUNTIFS(SWISSW!$I:$I,'MTT DRAW'!$A2,SWISSW!$J:$J,'MTT DRAW'!BB$1,SWISSW!$F:$F,"Draw")+COUNTIFS(SWISSW!$I:$I,'MTT DRAW'!BB$1,SWISSW!$J:$J,'MTT DRAW'!$A2,SWISSW!$F:$F,"Draw")))*IF(ROW()=COLUMN(),0.5,1)</f>
        <v>0</v>
      </c>
      <c r="BC2" s="11">
        <f ca="1">((COUNTIFS(SWISSW!$I:$I,'MTT DRAW'!$A2,SWISSW!$J:$J,'MTT DRAW'!BC$1,SWISSW!$F:$F,"Draw")+COUNTIFS(SWISSW!$I:$I,'MTT DRAW'!BC$1,SWISSW!$J:$J,'MTT DRAW'!$A2,SWISSW!$F:$F,"Draw")))*IF(ROW()=COLUMN(),0.5,1)</f>
        <v>0</v>
      </c>
      <c r="BD2" s="11">
        <f ca="1">((COUNTIFS(SWISSW!$I:$I,'MTT DRAW'!$A2,SWISSW!$J:$J,'MTT DRAW'!BD$1,SWISSW!$F:$F,"Draw")+COUNTIFS(SWISSW!$I:$I,'MTT DRAW'!BD$1,SWISSW!$J:$J,'MTT DRAW'!$A2,SWISSW!$F:$F,"Draw")))*IF(ROW()=COLUMN(),0.5,1)</f>
        <v>0</v>
      </c>
      <c r="BE2" s="11">
        <f ca="1">((COUNTIFS(SWISSW!$I:$I,'MTT DRAW'!$A2,SWISSW!$J:$J,'MTT DRAW'!BE$1,SWISSW!$F:$F,"Draw")+COUNTIFS(SWISSW!$I:$I,'MTT DRAW'!BE$1,SWISSW!$J:$J,'MTT DRAW'!$A2,SWISSW!$F:$F,"Draw")))*IF(ROW()=COLUMN(),0.5,1)</f>
        <v>0</v>
      </c>
      <c r="BF2" s="11">
        <f ca="1">((COUNTIFS(SWISSW!$I:$I,'MTT DRAW'!$A2,SWISSW!$J:$J,'MTT DRAW'!BF$1,SWISSW!$F:$F,"Draw")+COUNTIFS(SWISSW!$I:$I,'MTT DRAW'!BF$1,SWISSW!$J:$J,'MTT DRAW'!$A2,SWISSW!$F:$F,"Draw")))*IF(ROW()=COLUMN(),0.5,1)</f>
        <v>0</v>
      </c>
      <c r="BG2" s="11">
        <f ca="1">((COUNTIFS(SWISSW!$I:$I,'MTT DRAW'!$A2,SWISSW!$J:$J,'MTT DRAW'!BG$1,SWISSW!$F:$F,"Draw")+COUNTIFS(SWISSW!$I:$I,'MTT DRAW'!BG$1,SWISSW!$J:$J,'MTT DRAW'!$A2,SWISSW!$F:$F,"Draw")))*IF(ROW()=COLUMN(),0.5,1)</f>
        <v>0</v>
      </c>
      <c r="BH2" s="11">
        <f ca="1">((COUNTIFS(SWISSW!$I:$I,'MTT DRAW'!$A2,SWISSW!$J:$J,'MTT DRAW'!BH$1,SWISSW!$F:$F,"Draw")+COUNTIFS(SWISSW!$I:$I,'MTT DRAW'!BH$1,SWISSW!$J:$J,'MTT DRAW'!$A2,SWISSW!$F:$F,"Draw")))*IF(ROW()=COLUMN(),0.5,1)</f>
        <v>0</v>
      </c>
      <c r="BI2" s="11">
        <f ca="1">((COUNTIFS(SWISSW!$I:$I,'MTT DRAW'!$A2,SWISSW!$J:$J,'MTT DRAW'!BI$1,SWISSW!$F:$F,"Draw")+COUNTIFS(SWISSW!$I:$I,'MTT DRAW'!BI$1,SWISSW!$J:$J,'MTT DRAW'!$A2,SWISSW!$F:$F,"Draw")))*IF(ROW()=COLUMN(),0.5,1)</f>
        <v>0</v>
      </c>
      <c r="BJ2" s="11">
        <f ca="1">((COUNTIFS(SWISSW!$I:$I,'MTT DRAW'!$A2,SWISSW!$J:$J,'MTT DRAW'!BJ$1,SWISSW!$F:$F,"Draw")+COUNTIFS(SWISSW!$I:$I,'MTT DRAW'!BJ$1,SWISSW!$J:$J,'MTT DRAW'!$A2,SWISSW!$F:$F,"Draw")))*IF(ROW()=COLUMN(),0.5,1)</f>
        <v>1</v>
      </c>
      <c r="BK2" s="11">
        <f ca="1">((COUNTIFS(SWISSW!$I:$I,'MTT DRAW'!$A2,SWISSW!$J:$J,'MTT DRAW'!BK$1,SWISSW!$F:$F,"Draw")+COUNTIFS(SWISSW!$I:$I,'MTT DRAW'!BK$1,SWISSW!$J:$J,'MTT DRAW'!$A2,SWISSW!$F:$F,"Draw")))*IF(ROW()=COLUMN(),0.5,1)</f>
        <v>0</v>
      </c>
      <c r="BL2" s="11">
        <f ca="1">((COUNTIFS(SWISSW!$I:$I,'MTT DRAW'!$A2,SWISSW!$J:$J,'MTT DRAW'!BL$1,SWISSW!$F:$F,"Draw")+COUNTIFS(SWISSW!$I:$I,'MTT DRAW'!BL$1,SWISSW!$J:$J,'MTT DRAW'!$A2,SWISSW!$F:$F,"Draw")))*IF(ROW()=COLUMN(),0.5,1)</f>
        <v>0</v>
      </c>
      <c r="BM2" s="11">
        <f ca="1">MATCHUP!BM2</f>
        <v>1</v>
      </c>
      <c r="BN2" s="11" t="str">
        <f ca="1">MATCHUP!BN2</f>
        <v>-</v>
      </c>
      <c r="BO2" s="11" t="str">
        <f ca="1">MATCHUP!BO2</f>
        <v>-</v>
      </c>
      <c r="BP2" s="11" t="str">
        <f ca="1">MATCHUP!BP2</f>
        <v>-</v>
      </c>
      <c r="BQ2" s="11" t="str">
        <f ca="1">MATCHUP!BQ2</f>
        <v>-</v>
      </c>
      <c r="BR2" s="11" t="str">
        <f ca="1">MATCHUP!BR2</f>
        <v>-</v>
      </c>
      <c r="BS2" s="11" t="str">
        <f ca="1">MATCHUP!BS2</f>
        <v>-</v>
      </c>
      <c r="BT2" s="11" t="str">
        <f ca="1">MATCHUP!BT2</f>
        <v>-</v>
      </c>
      <c r="BU2" s="11" t="str">
        <f ca="1">MATCHUP!BU2</f>
        <v>-</v>
      </c>
      <c r="BV2" s="11" t="str">
        <f ca="1">MATCHUP!BV2</f>
        <v>-</v>
      </c>
      <c r="BW2" s="11" t="str">
        <f ca="1">MATCHUP!BW2</f>
        <v>-</v>
      </c>
      <c r="BX2" s="11" t="str">
        <f ca="1">MATCHUP!BX2</f>
        <v>-</v>
      </c>
      <c r="BY2" s="11" t="str">
        <f ca="1">MATCHUP!BY2</f>
        <v>-</v>
      </c>
      <c r="BZ2" s="11" t="str">
        <f ca="1">MATCHUP!BZ2</f>
        <v>-</v>
      </c>
      <c r="CA2" s="11" t="str">
        <f ca="1">MATCHUP!CA2</f>
        <v>-</v>
      </c>
      <c r="CB2" s="11" t="str">
        <f ca="1">MATCHUP!CB2</f>
        <v>-</v>
      </c>
      <c r="CC2" s="11" t="str">
        <f ca="1">MATCHUP!CC2</f>
        <v>-</v>
      </c>
      <c r="CD2" s="11" t="str">
        <f ca="1">MATCHUP!CD2</f>
        <v>-</v>
      </c>
      <c r="CE2" s="11" t="str">
        <f ca="1">MATCHUP!CE2</f>
        <v>-</v>
      </c>
      <c r="CF2" s="11" t="str">
        <f ca="1">MATCHUP!CF2</f>
        <v>-</v>
      </c>
      <c r="CG2" s="11" t="str">
        <f ca="1">MATCHUP!CG2</f>
        <v>-</v>
      </c>
      <c r="CH2" s="11" t="str">
        <f ca="1">MATCHUP!CH2</f>
        <v>-</v>
      </c>
      <c r="CI2" s="11" t="str">
        <f ca="1">MATCHUP!CI2</f>
        <v>-</v>
      </c>
      <c r="CJ2" s="11" t="str">
        <f ca="1">MATCHUP!CJ2</f>
        <v>-</v>
      </c>
      <c r="CK2" s="11" t="str">
        <f ca="1">MATCHUP!CK2</f>
        <v>-</v>
      </c>
      <c r="CL2" s="11" t="str">
        <f ca="1">MATCHUP!CL2</f>
        <v>-</v>
      </c>
      <c r="CM2" s="11" t="str">
        <f ca="1">MATCHUP!CM2</f>
        <v>-</v>
      </c>
      <c r="CN2" s="11" t="str">
        <f ca="1">MATCHUP!CN2</f>
        <v>-</v>
      </c>
      <c r="CO2" s="11" t="str">
        <f ca="1">MATCHUP!CO2</f>
        <v>-</v>
      </c>
      <c r="CP2" s="11" t="str">
        <f ca="1">MATCHUP!CP2</f>
        <v>-</v>
      </c>
      <c r="CQ2" s="11" t="str">
        <f ca="1">MATCHUP!CQ2</f>
        <v>-</v>
      </c>
      <c r="CR2" s="11" t="str">
        <f ca="1">MATCHUP!CR2</f>
        <v>-</v>
      </c>
      <c r="CS2" s="11" t="str">
        <f ca="1">MATCHUP!CS2</f>
        <v>-</v>
      </c>
      <c r="CT2" s="11" t="str">
        <f ca="1">MATCHUP!CT2</f>
        <v>-</v>
      </c>
      <c r="CU2" s="11" t="str">
        <f ca="1">MATCHUP!CU2</f>
        <v>-</v>
      </c>
      <c r="CV2" s="11" t="str">
        <f ca="1">MATCHUP!CV2</f>
        <v>-</v>
      </c>
    </row>
    <row r="3" spans="1:100" s="6" customFormat="1" ht="55" customHeight="1" x14ac:dyDescent="0.25">
      <c r="A3" s="3" t="str">
        <f ca="1">MATCHUP!A3</f>
        <v>Mono Red Synth</v>
      </c>
      <c r="B3" s="11">
        <f ca="1">((COUNTIFS(SWISSW!$I:$I,'MTT DRAW'!$A3,SWISSW!$J:$J,'MTT DRAW'!B$1,SWISSW!$F:$F,"Draw")+COUNTIFS(SWISSW!$I:$I,'MTT DRAW'!B$1,SWISSW!$J:$J,'MTT DRAW'!$A3,SWISSW!$F:$F,"Draw")))*IF(ROW()=COLUMN(),0.5,1)</f>
        <v>2</v>
      </c>
      <c r="C3" s="11">
        <f ca="1">((COUNTIFS(SWISSW!$I:$I,'MTT DRAW'!$A3,SWISSW!$J:$J,'MTT DRAW'!C$1,SWISSW!$F:$F,"Draw")+COUNTIFS(SWISSW!$I:$I,'MTT DRAW'!C$1,SWISSW!$J:$J,'MTT DRAW'!$A3,SWISSW!$F:$F,"Draw")))*IF(ROW()=COLUMN(),0.5,1)</f>
        <v>0</v>
      </c>
      <c r="D3" s="11">
        <f ca="1">((COUNTIFS(SWISSW!$I:$I,'MTT DRAW'!$A3,SWISSW!$J:$J,'MTT DRAW'!D$1,SWISSW!$F:$F,"Draw")+COUNTIFS(SWISSW!$I:$I,'MTT DRAW'!D$1,SWISSW!$J:$J,'MTT DRAW'!$A3,SWISSW!$F:$F,"Draw")))*IF(ROW()=COLUMN(),0.5,1)</f>
        <v>0</v>
      </c>
      <c r="E3" s="11">
        <f ca="1">((COUNTIFS(SWISSW!$I:$I,'MTT DRAW'!$A3,SWISSW!$J:$J,'MTT DRAW'!E$1,SWISSW!$F:$F,"Draw")+COUNTIFS(SWISSW!$I:$I,'MTT DRAW'!E$1,SWISSW!$J:$J,'MTT DRAW'!$A3,SWISSW!$F:$F,"Draw")))*IF(ROW()=COLUMN(),0.5,1)</f>
        <v>0</v>
      </c>
      <c r="F3" s="11">
        <f ca="1">((COUNTIFS(SWISSW!$I:$I,'MTT DRAW'!$A3,SWISSW!$J:$J,'MTT DRAW'!F$1,SWISSW!$F:$F,"Draw")+COUNTIFS(SWISSW!$I:$I,'MTT DRAW'!F$1,SWISSW!$J:$J,'MTT DRAW'!$A3,SWISSW!$F:$F,"Draw")))*IF(ROW()=COLUMN(),0.5,1)</f>
        <v>0</v>
      </c>
      <c r="G3" s="11">
        <f ca="1">((COUNTIFS(SWISSW!$I:$I,'MTT DRAW'!$A3,SWISSW!$J:$J,'MTT DRAW'!G$1,SWISSW!$F:$F,"Draw")+COUNTIFS(SWISSW!$I:$I,'MTT DRAW'!G$1,SWISSW!$J:$J,'MTT DRAW'!$A3,SWISSW!$F:$F,"Draw")))*IF(ROW()=COLUMN(),0.5,1)</f>
        <v>1</v>
      </c>
      <c r="H3" s="11">
        <f ca="1">((COUNTIFS(SWISSW!$I:$I,'MTT DRAW'!$A3,SWISSW!$J:$J,'MTT DRAW'!H$1,SWISSW!$F:$F,"Draw")+COUNTIFS(SWISSW!$I:$I,'MTT DRAW'!H$1,SWISSW!$J:$J,'MTT DRAW'!$A3,SWISSW!$F:$F,"Draw")))*IF(ROW()=COLUMN(),0.5,1)</f>
        <v>0</v>
      </c>
      <c r="I3" s="11">
        <f ca="1">((COUNTIFS(SWISSW!$I:$I,'MTT DRAW'!$A3,SWISSW!$J:$J,'MTT DRAW'!I$1,SWISSW!$F:$F,"Draw")+COUNTIFS(SWISSW!$I:$I,'MTT DRAW'!I$1,SWISSW!$J:$J,'MTT DRAW'!$A3,SWISSW!$F:$F,"Draw")))*IF(ROW()=COLUMN(),0.5,1)</f>
        <v>0</v>
      </c>
      <c r="J3" s="11">
        <f ca="1">((COUNTIFS(SWISSW!$I:$I,'MTT DRAW'!$A3,SWISSW!$J:$J,'MTT DRAW'!J$1,SWISSW!$F:$F,"Draw")+COUNTIFS(SWISSW!$I:$I,'MTT DRAW'!J$1,SWISSW!$J:$J,'MTT DRAW'!$A3,SWISSW!$F:$F,"Draw")))*IF(ROW()=COLUMN(),0.5,1)</f>
        <v>1</v>
      </c>
      <c r="K3" s="11">
        <f ca="1">((COUNTIFS(SWISSW!$I:$I,'MTT DRAW'!$A3,SWISSW!$J:$J,'MTT DRAW'!K$1,SWISSW!$F:$F,"Draw")+COUNTIFS(SWISSW!$I:$I,'MTT DRAW'!K$1,SWISSW!$J:$J,'MTT DRAW'!$A3,SWISSW!$F:$F,"Draw")))*IF(ROW()=COLUMN(),0.5,1)</f>
        <v>0</v>
      </c>
      <c r="L3" s="11">
        <f ca="1">((COUNTIFS(SWISSW!$I:$I,'MTT DRAW'!$A3,SWISSW!$J:$J,'MTT DRAW'!L$1,SWISSW!$F:$F,"Draw")+COUNTIFS(SWISSW!$I:$I,'MTT DRAW'!L$1,SWISSW!$J:$J,'MTT DRAW'!$A3,SWISSW!$F:$F,"Draw")))*IF(ROW()=COLUMN(),0.5,1)</f>
        <v>0</v>
      </c>
      <c r="M3" s="11">
        <f ca="1">((COUNTIFS(SWISSW!$I:$I,'MTT DRAW'!$A3,SWISSW!$J:$J,'MTT DRAW'!M$1,SWISSW!$F:$F,"Draw")+COUNTIFS(SWISSW!$I:$I,'MTT DRAW'!M$1,SWISSW!$J:$J,'MTT DRAW'!$A3,SWISSW!$F:$F,"Draw")))*IF(ROW()=COLUMN(),0.5,1)</f>
        <v>0</v>
      </c>
      <c r="N3" s="11">
        <f ca="1">((COUNTIFS(SWISSW!$I:$I,'MTT DRAW'!$A3,SWISSW!$J:$J,'MTT DRAW'!N$1,SWISSW!$F:$F,"Draw")+COUNTIFS(SWISSW!$I:$I,'MTT DRAW'!N$1,SWISSW!$J:$J,'MTT DRAW'!$A3,SWISSW!$F:$F,"Draw")))*IF(ROW()=COLUMN(),0.5,1)</f>
        <v>0</v>
      </c>
      <c r="O3" s="11">
        <f ca="1">((COUNTIFS(SWISSW!$I:$I,'MTT DRAW'!$A3,SWISSW!$J:$J,'MTT DRAW'!O$1,SWISSW!$F:$F,"Draw")+COUNTIFS(SWISSW!$I:$I,'MTT DRAW'!O$1,SWISSW!$J:$J,'MTT DRAW'!$A3,SWISSW!$F:$F,"Draw")))*IF(ROW()=COLUMN(),0.5,1)</f>
        <v>1</v>
      </c>
      <c r="P3" s="11">
        <f ca="1">((COUNTIFS(SWISSW!$I:$I,'MTT DRAW'!$A3,SWISSW!$J:$J,'MTT DRAW'!P$1,SWISSW!$F:$F,"Draw")+COUNTIFS(SWISSW!$I:$I,'MTT DRAW'!P$1,SWISSW!$J:$J,'MTT DRAW'!$A3,SWISSW!$F:$F,"Draw")))*IF(ROW()=COLUMN(),0.5,1)</f>
        <v>0</v>
      </c>
      <c r="Q3" s="11">
        <f ca="1">((COUNTIFS(SWISSW!$I:$I,'MTT DRAW'!$A3,SWISSW!$J:$J,'MTT DRAW'!Q$1,SWISSW!$F:$F,"Draw")+COUNTIFS(SWISSW!$I:$I,'MTT DRAW'!Q$1,SWISSW!$J:$J,'MTT DRAW'!$A3,SWISSW!$F:$F,"Draw")))*IF(ROW()=COLUMN(),0.5,1)</f>
        <v>0</v>
      </c>
      <c r="R3" s="11">
        <f ca="1">((COUNTIFS(SWISSW!$I:$I,'MTT DRAW'!$A3,SWISSW!$J:$J,'MTT DRAW'!R$1,SWISSW!$F:$F,"Draw")+COUNTIFS(SWISSW!$I:$I,'MTT DRAW'!R$1,SWISSW!$J:$J,'MTT DRAW'!$A3,SWISSW!$F:$F,"Draw")))*IF(ROW()=COLUMN(),0.5,1)</f>
        <v>0</v>
      </c>
      <c r="S3" s="11">
        <f ca="1">((COUNTIFS(SWISSW!$I:$I,'MTT DRAW'!$A3,SWISSW!$J:$J,'MTT DRAW'!S$1,SWISSW!$F:$F,"Draw")+COUNTIFS(SWISSW!$I:$I,'MTT DRAW'!S$1,SWISSW!$J:$J,'MTT DRAW'!$A3,SWISSW!$F:$F,"Draw")))*IF(ROW()=COLUMN(),0.5,1)</f>
        <v>0</v>
      </c>
      <c r="T3" s="11">
        <f ca="1">((COUNTIFS(SWISSW!$I:$I,'MTT DRAW'!$A3,SWISSW!$J:$J,'MTT DRAW'!T$1,SWISSW!$F:$F,"Draw")+COUNTIFS(SWISSW!$I:$I,'MTT DRAW'!T$1,SWISSW!$J:$J,'MTT DRAW'!$A3,SWISSW!$F:$F,"Draw")))*IF(ROW()=COLUMN(),0.5,1)</f>
        <v>1</v>
      </c>
      <c r="U3" s="11">
        <f ca="1">((COUNTIFS(SWISSW!$I:$I,'MTT DRAW'!$A3,SWISSW!$J:$J,'MTT DRAW'!U$1,SWISSW!$F:$F,"Draw")+COUNTIFS(SWISSW!$I:$I,'MTT DRAW'!U$1,SWISSW!$J:$J,'MTT DRAW'!$A3,SWISSW!$F:$F,"Draw")))*IF(ROW()=COLUMN(),0.5,1)</f>
        <v>0</v>
      </c>
      <c r="V3" s="11">
        <f ca="1">((COUNTIFS(SWISSW!$I:$I,'MTT DRAW'!$A3,SWISSW!$J:$J,'MTT DRAW'!V$1,SWISSW!$F:$F,"Draw")+COUNTIFS(SWISSW!$I:$I,'MTT DRAW'!V$1,SWISSW!$J:$J,'MTT DRAW'!$A3,SWISSW!$F:$F,"Draw")))*IF(ROW()=COLUMN(),0.5,1)</f>
        <v>0</v>
      </c>
      <c r="W3" s="11">
        <f ca="1">((COUNTIFS(SWISSW!$I:$I,'MTT DRAW'!$A3,SWISSW!$J:$J,'MTT DRAW'!W$1,SWISSW!$F:$F,"Draw")+COUNTIFS(SWISSW!$I:$I,'MTT DRAW'!W$1,SWISSW!$J:$J,'MTT DRAW'!$A3,SWISSW!$F:$F,"Draw")))*IF(ROW()=COLUMN(),0.5,1)</f>
        <v>0</v>
      </c>
      <c r="X3" s="11">
        <f ca="1">((COUNTIFS(SWISSW!$I:$I,'MTT DRAW'!$A3,SWISSW!$J:$J,'MTT DRAW'!X$1,SWISSW!$F:$F,"Draw")+COUNTIFS(SWISSW!$I:$I,'MTT DRAW'!X$1,SWISSW!$J:$J,'MTT DRAW'!$A3,SWISSW!$F:$F,"Draw")))*IF(ROW()=COLUMN(),0.5,1)</f>
        <v>0</v>
      </c>
      <c r="Y3" s="11">
        <f ca="1">((COUNTIFS(SWISSW!$I:$I,'MTT DRAW'!$A3,SWISSW!$J:$J,'MTT DRAW'!Y$1,SWISSW!$F:$F,"Draw")+COUNTIFS(SWISSW!$I:$I,'MTT DRAW'!Y$1,SWISSW!$J:$J,'MTT DRAW'!$A3,SWISSW!$F:$F,"Draw")))*IF(ROW()=COLUMN(),0.5,1)</f>
        <v>0</v>
      </c>
      <c r="Z3" s="11">
        <f ca="1">((COUNTIFS(SWISSW!$I:$I,'MTT DRAW'!$A3,SWISSW!$J:$J,'MTT DRAW'!Z$1,SWISSW!$F:$F,"Draw")+COUNTIFS(SWISSW!$I:$I,'MTT DRAW'!Z$1,SWISSW!$J:$J,'MTT DRAW'!$A3,SWISSW!$F:$F,"Draw")))*IF(ROW()=COLUMN(),0.5,1)</f>
        <v>0</v>
      </c>
      <c r="AA3" s="11">
        <f ca="1">((COUNTIFS(SWISSW!$I:$I,'MTT DRAW'!$A3,SWISSW!$J:$J,'MTT DRAW'!AA$1,SWISSW!$F:$F,"Draw")+COUNTIFS(SWISSW!$I:$I,'MTT DRAW'!AA$1,SWISSW!$J:$J,'MTT DRAW'!$A3,SWISSW!$F:$F,"Draw")))*IF(ROW()=COLUMN(),0.5,1)</f>
        <v>0</v>
      </c>
      <c r="AB3" s="11">
        <f ca="1">((COUNTIFS(SWISSW!$I:$I,'MTT DRAW'!$A3,SWISSW!$J:$J,'MTT DRAW'!AB$1,SWISSW!$F:$F,"Draw")+COUNTIFS(SWISSW!$I:$I,'MTT DRAW'!AB$1,SWISSW!$J:$J,'MTT DRAW'!$A3,SWISSW!$F:$F,"Draw")))*IF(ROW()=COLUMN(),0.5,1)</f>
        <v>0</v>
      </c>
      <c r="AC3" s="11">
        <f ca="1">((COUNTIFS(SWISSW!$I:$I,'MTT DRAW'!$A3,SWISSW!$J:$J,'MTT DRAW'!AC$1,SWISSW!$F:$F,"Draw")+COUNTIFS(SWISSW!$I:$I,'MTT DRAW'!AC$1,SWISSW!$J:$J,'MTT DRAW'!$A3,SWISSW!$F:$F,"Draw")))*IF(ROW()=COLUMN(),0.5,1)</f>
        <v>0</v>
      </c>
      <c r="AD3" s="11">
        <f ca="1">((COUNTIFS(SWISSW!$I:$I,'MTT DRAW'!$A3,SWISSW!$J:$J,'MTT DRAW'!AD$1,SWISSW!$F:$F,"Draw")+COUNTIFS(SWISSW!$I:$I,'MTT DRAW'!AD$1,SWISSW!$J:$J,'MTT DRAW'!$A3,SWISSW!$F:$F,"Draw")))*IF(ROW()=COLUMN(),0.5,1)</f>
        <v>0</v>
      </c>
      <c r="AE3" s="11">
        <f ca="1">((COUNTIFS(SWISSW!$I:$I,'MTT DRAW'!$A3,SWISSW!$J:$J,'MTT DRAW'!AE$1,SWISSW!$F:$F,"Draw")+COUNTIFS(SWISSW!$I:$I,'MTT DRAW'!AE$1,SWISSW!$J:$J,'MTT DRAW'!$A3,SWISSW!$F:$F,"Draw")))*IF(ROW()=COLUMN(),0.5,1)</f>
        <v>0</v>
      </c>
      <c r="AF3" s="11">
        <f ca="1">((COUNTIFS(SWISSW!$I:$I,'MTT DRAW'!$A3,SWISSW!$J:$J,'MTT DRAW'!AF$1,SWISSW!$F:$F,"Draw")+COUNTIFS(SWISSW!$I:$I,'MTT DRAW'!AF$1,SWISSW!$J:$J,'MTT DRAW'!$A3,SWISSW!$F:$F,"Draw")))*IF(ROW()=COLUMN(),0.5,1)</f>
        <v>0</v>
      </c>
      <c r="AG3" s="11">
        <f ca="1">((COUNTIFS(SWISSW!$I:$I,'MTT DRAW'!$A3,SWISSW!$J:$J,'MTT DRAW'!AG$1,SWISSW!$F:$F,"Draw")+COUNTIFS(SWISSW!$I:$I,'MTT DRAW'!AG$1,SWISSW!$J:$J,'MTT DRAW'!$A3,SWISSW!$F:$F,"Draw")))*IF(ROW()=COLUMN(),0.5,1)</f>
        <v>0</v>
      </c>
      <c r="AH3" s="11">
        <f ca="1">((COUNTIFS(SWISSW!$I:$I,'MTT DRAW'!$A3,SWISSW!$J:$J,'MTT DRAW'!AH$1,SWISSW!$F:$F,"Draw")+COUNTIFS(SWISSW!$I:$I,'MTT DRAW'!AH$1,SWISSW!$J:$J,'MTT DRAW'!$A3,SWISSW!$F:$F,"Draw")))*IF(ROW()=COLUMN(),0.5,1)</f>
        <v>0</v>
      </c>
      <c r="AI3" s="11">
        <f ca="1">((COUNTIFS(SWISSW!$I:$I,'MTT DRAW'!$A3,SWISSW!$J:$J,'MTT DRAW'!AI$1,SWISSW!$F:$F,"Draw")+COUNTIFS(SWISSW!$I:$I,'MTT DRAW'!AI$1,SWISSW!$J:$J,'MTT DRAW'!$A3,SWISSW!$F:$F,"Draw")))*IF(ROW()=COLUMN(),0.5,1)</f>
        <v>0</v>
      </c>
      <c r="AJ3" s="11">
        <f ca="1">((COUNTIFS(SWISSW!$I:$I,'MTT DRAW'!$A3,SWISSW!$J:$J,'MTT DRAW'!AJ$1,SWISSW!$F:$F,"Draw")+COUNTIFS(SWISSW!$I:$I,'MTT DRAW'!AJ$1,SWISSW!$J:$J,'MTT DRAW'!$A3,SWISSW!$F:$F,"Draw")))*IF(ROW()=COLUMN(),0.5,1)</f>
        <v>0</v>
      </c>
      <c r="AK3" s="11">
        <f ca="1">((COUNTIFS(SWISSW!$I:$I,'MTT DRAW'!$A3,SWISSW!$J:$J,'MTT DRAW'!AK$1,SWISSW!$F:$F,"Draw")+COUNTIFS(SWISSW!$I:$I,'MTT DRAW'!AK$1,SWISSW!$J:$J,'MTT DRAW'!$A3,SWISSW!$F:$F,"Draw")))*IF(ROW()=COLUMN(),0.5,1)</f>
        <v>0</v>
      </c>
      <c r="AL3" s="11">
        <f ca="1">((COUNTIFS(SWISSW!$I:$I,'MTT DRAW'!$A3,SWISSW!$J:$J,'MTT DRAW'!AL$1,SWISSW!$F:$F,"Draw")+COUNTIFS(SWISSW!$I:$I,'MTT DRAW'!AL$1,SWISSW!$J:$J,'MTT DRAW'!$A3,SWISSW!$F:$F,"Draw")))*IF(ROW()=COLUMN(),0.5,1)</f>
        <v>1</v>
      </c>
      <c r="AM3" s="11">
        <f ca="1">((COUNTIFS(SWISSW!$I:$I,'MTT DRAW'!$A3,SWISSW!$J:$J,'MTT DRAW'!AM$1,SWISSW!$F:$F,"Draw")+COUNTIFS(SWISSW!$I:$I,'MTT DRAW'!AM$1,SWISSW!$J:$J,'MTT DRAW'!$A3,SWISSW!$F:$F,"Draw")))*IF(ROW()=COLUMN(),0.5,1)</f>
        <v>0</v>
      </c>
      <c r="AN3" s="11">
        <f ca="1">((COUNTIFS(SWISSW!$I:$I,'MTT DRAW'!$A3,SWISSW!$J:$J,'MTT DRAW'!AN$1,SWISSW!$F:$F,"Draw")+COUNTIFS(SWISSW!$I:$I,'MTT DRAW'!AN$1,SWISSW!$J:$J,'MTT DRAW'!$A3,SWISSW!$F:$F,"Draw")))*IF(ROW()=COLUMN(),0.5,1)</f>
        <v>0</v>
      </c>
      <c r="AO3" s="11">
        <f ca="1">((COUNTIFS(SWISSW!$I:$I,'MTT DRAW'!$A3,SWISSW!$J:$J,'MTT DRAW'!AO$1,SWISSW!$F:$F,"Draw")+COUNTIFS(SWISSW!$I:$I,'MTT DRAW'!AO$1,SWISSW!$J:$J,'MTT DRAW'!$A3,SWISSW!$F:$F,"Draw")))*IF(ROW()=COLUMN(),0.5,1)</f>
        <v>0</v>
      </c>
      <c r="AP3" s="11">
        <f ca="1">((COUNTIFS(SWISSW!$I:$I,'MTT DRAW'!$A3,SWISSW!$J:$J,'MTT DRAW'!AP$1,SWISSW!$F:$F,"Draw")+COUNTIFS(SWISSW!$I:$I,'MTT DRAW'!AP$1,SWISSW!$J:$J,'MTT DRAW'!$A3,SWISSW!$F:$F,"Draw")))*IF(ROW()=COLUMN(),0.5,1)</f>
        <v>0</v>
      </c>
      <c r="AQ3" s="11">
        <f ca="1">((COUNTIFS(SWISSW!$I:$I,'MTT DRAW'!$A3,SWISSW!$J:$J,'MTT DRAW'!AQ$1,SWISSW!$F:$F,"Draw")+COUNTIFS(SWISSW!$I:$I,'MTT DRAW'!AQ$1,SWISSW!$J:$J,'MTT DRAW'!$A3,SWISSW!$F:$F,"Draw")))*IF(ROW()=COLUMN(),0.5,1)</f>
        <v>0</v>
      </c>
      <c r="AR3" s="11">
        <f ca="1">((COUNTIFS(SWISSW!$I:$I,'MTT DRAW'!$A3,SWISSW!$J:$J,'MTT DRAW'!AR$1,SWISSW!$F:$F,"Draw")+COUNTIFS(SWISSW!$I:$I,'MTT DRAW'!AR$1,SWISSW!$J:$J,'MTT DRAW'!$A3,SWISSW!$F:$F,"Draw")))*IF(ROW()=COLUMN(),0.5,1)</f>
        <v>0</v>
      </c>
      <c r="AS3" s="11">
        <f ca="1">((COUNTIFS(SWISSW!$I:$I,'MTT DRAW'!$A3,SWISSW!$J:$J,'MTT DRAW'!AS$1,SWISSW!$F:$F,"Draw")+COUNTIFS(SWISSW!$I:$I,'MTT DRAW'!AS$1,SWISSW!$J:$J,'MTT DRAW'!$A3,SWISSW!$F:$F,"Draw")))*IF(ROW()=COLUMN(),0.5,1)</f>
        <v>0</v>
      </c>
      <c r="AT3" s="11">
        <f ca="1">((COUNTIFS(SWISSW!$I:$I,'MTT DRAW'!$A3,SWISSW!$J:$J,'MTT DRAW'!AT$1,SWISSW!$F:$F,"Draw")+COUNTIFS(SWISSW!$I:$I,'MTT DRAW'!AT$1,SWISSW!$J:$J,'MTT DRAW'!$A3,SWISSW!$F:$F,"Draw")))*IF(ROW()=COLUMN(),0.5,1)</f>
        <v>0</v>
      </c>
      <c r="AU3" s="11">
        <f ca="1">((COUNTIFS(SWISSW!$I:$I,'MTT DRAW'!$A3,SWISSW!$J:$J,'MTT DRAW'!AU$1,SWISSW!$F:$F,"Draw")+COUNTIFS(SWISSW!$I:$I,'MTT DRAW'!AU$1,SWISSW!$J:$J,'MTT DRAW'!$A3,SWISSW!$F:$F,"Draw")))*IF(ROW()=COLUMN(),0.5,1)</f>
        <v>0</v>
      </c>
      <c r="AV3" s="11">
        <f ca="1">((COUNTIFS(SWISSW!$I:$I,'MTT DRAW'!$A3,SWISSW!$J:$J,'MTT DRAW'!AV$1,SWISSW!$F:$F,"Draw")+COUNTIFS(SWISSW!$I:$I,'MTT DRAW'!AV$1,SWISSW!$J:$J,'MTT DRAW'!$A3,SWISSW!$F:$F,"Draw")))*IF(ROW()=COLUMN(),0.5,1)</f>
        <v>0</v>
      </c>
      <c r="AW3" s="11">
        <f ca="1">((COUNTIFS(SWISSW!$I:$I,'MTT DRAW'!$A3,SWISSW!$J:$J,'MTT DRAW'!AW$1,SWISSW!$F:$F,"Draw")+COUNTIFS(SWISSW!$I:$I,'MTT DRAW'!AW$1,SWISSW!$J:$J,'MTT DRAW'!$A3,SWISSW!$F:$F,"Draw")))*IF(ROW()=COLUMN(),0.5,1)</f>
        <v>0</v>
      </c>
      <c r="AX3" s="11">
        <f ca="1">((COUNTIFS(SWISSW!$I:$I,'MTT DRAW'!$A3,SWISSW!$J:$J,'MTT DRAW'!AX$1,SWISSW!$F:$F,"Draw")+COUNTIFS(SWISSW!$I:$I,'MTT DRAW'!AX$1,SWISSW!$J:$J,'MTT DRAW'!$A3,SWISSW!$F:$F,"Draw")))*IF(ROW()=COLUMN(),0.5,1)</f>
        <v>0</v>
      </c>
      <c r="AY3" s="11">
        <f ca="1">((COUNTIFS(SWISSW!$I:$I,'MTT DRAW'!$A3,SWISSW!$J:$J,'MTT DRAW'!AY$1,SWISSW!$F:$F,"Draw")+COUNTIFS(SWISSW!$I:$I,'MTT DRAW'!AY$1,SWISSW!$J:$J,'MTT DRAW'!$A3,SWISSW!$F:$F,"Draw")))*IF(ROW()=COLUMN(),0.5,1)</f>
        <v>0</v>
      </c>
      <c r="AZ3" s="11">
        <f ca="1">((COUNTIFS(SWISSW!$I:$I,'MTT DRAW'!$A3,SWISSW!$J:$J,'MTT DRAW'!AZ$1,SWISSW!$F:$F,"Draw")+COUNTIFS(SWISSW!$I:$I,'MTT DRAW'!AZ$1,SWISSW!$J:$J,'MTT DRAW'!$A3,SWISSW!$F:$F,"Draw")))*IF(ROW()=COLUMN(),0.5,1)</f>
        <v>0</v>
      </c>
      <c r="BA3" s="11">
        <f ca="1">((COUNTIFS(SWISSW!$I:$I,'MTT DRAW'!$A3,SWISSW!$J:$J,'MTT DRAW'!BA$1,SWISSW!$F:$F,"Draw")+COUNTIFS(SWISSW!$I:$I,'MTT DRAW'!BA$1,SWISSW!$J:$J,'MTT DRAW'!$A3,SWISSW!$F:$F,"Draw")))*IF(ROW()=COLUMN(),0.5,1)</f>
        <v>0</v>
      </c>
      <c r="BB3" s="11">
        <f ca="1">((COUNTIFS(SWISSW!$I:$I,'MTT DRAW'!$A3,SWISSW!$J:$J,'MTT DRAW'!BB$1,SWISSW!$F:$F,"Draw")+COUNTIFS(SWISSW!$I:$I,'MTT DRAW'!BB$1,SWISSW!$J:$J,'MTT DRAW'!$A3,SWISSW!$F:$F,"Draw")))*IF(ROW()=COLUMN(),0.5,1)</f>
        <v>0</v>
      </c>
      <c r="BC3" s="11">
        <f ca="1">((COUNTIFS(SWISSW!$I:$I,'MTT DRAW'!$A3,SWISSW!$J:$J,'MTT DRAW'!BC$1,SWISSW!$F:$F,"Draw")+COUNTIFS(SWISSW!$I:$I,'MTT DRAW'!BC$1,SWISSW!$J:$J,'MTT DRAW'!$A3,SWISSW!$F:$F,"Draw")))*IF(ROW()=COLUMN(),0.5,1)</f>
        <v>0</v>
      </c>
      <c r="BD3" s="11">
        <f ca="1">((COUNTIFS(SWISSW!$I:$I,'MTT DRAW'!$A3,SWISSW!$J:$J,'MTT DRAW'!BD$1,SWISSW!$F:$F,"Draw")+COUNTIFS(SWISSW!$I:$I,'MTT DRAW'!BD$1,SWISSW!$J:$J,'MTT DRAW'!$A3,SWISSW!$F:$F,"Draw")))*IF(ROW()=COLUMN(),0.5,1)</f>
        <v>0</v>
      </c>
      <c r="BE3" s="11">
        <f ca="1">((COUNTIFS(SWISSW!$I:$I,'MTT DRAW'!$A3,SWISSW!$J:$J,'MTT DRAW'!BE$1,SWISSW!$F:$F,"Draw")+COUNTIFS(SWISSW!$I:$I,'MTT DRAW'!BE$1,SWISSW!$J:$J,'MTT DRAW'!$A3,SWISSW!$F:$F,"Draw")))*IF(ROW()=COLUMN(),0.5,1)</f>
        <v>0</v>
      </c>
      <c r="BF3" s="11">
        <f ca="1">((COUNTIFS(SWISSW!$I:$I,'MTT DRAW'!$A3,SWISSW!$J:$J,'MTT DRAW'!BF$1,SWISSW!$F:$F,"Draw")+COUNTIFS(SWISSW!$I:$I,'MTT DRAW'!BF$1,SWISSW!$J:$J,'MTT DRAW'!$A3,SWISSW!$F:$F,"Draw")))*IF(ROW()=COLUMN(),0.5,1)</f>
        <v>0</v>
      </c>
      <c r="BG3" s="11">
        <f ca="1">((COUNTIFS(SWISSW!$I:$I,'MTT DRAW'!$A3,SWISSW!$J:$J,'MTT DRAW'!BG$1,SWISSW!$F:$F,"Draw")+COUNTIFS(SWISSW!$I:$I,'MTT DRAW'!BG$1,SWISSW!$J:$J,'MTT DRAW'!$A3,SWISSW!$F:$F,"Draw")))*IF(ROW()=COLUMN(),0.5,1)</f>
        <v>0</v>
      </c>
      <c r="BH3" s="11">
        <f ca="1">((COUNTIFS(SWISSW!$I:$I,'MTT DRAW'!$A3,SWISSW!$J:$J,'MTT DRAW'!BH$1,SWISSW!$F:$F,"Draw")+COUNTIFS(SWISSW!$I:$I,'MTT DRAW'!BH$1,SWISSW!$J:$J,'MTT DRAW'!$A3,SWISSW!$F:$F,"Draw")))*IF(ROW()=COLUMN(),0.5,1)</f>
        <v>0</v>
      </c>
      <c r="BI3" s="11">
        <f ca="1">((COUNTIFS(SWISSW!$I:$I,'MTT DRAW'!$A3,SWISSW!$J:$J,'MTT DRAW'!BI$1,SWISSW!$F:$F,"Draw")+COUNTIFS(SWISSW!$I:$I,'MTT DRAW'!BI$1,SWISSW!$J:$J,'MTT DRAW'!$A3,SWISSW!$F:$F,"Draw")))*IF(ROW()=COLUMN(),0.5,1)</f>
        <v>0</v>
      </c>
      <c r="BJ3" s="11">
        <f ca="1">((COUNTIFS(SWISSW!$I:$I,'MTT DRAW'!$A3,SWISSW!$J:$J,'MTT DRAW'!BJ$1,SWISSW!$F:$F,"Draw")+COUNTIFS(SWISSW!$I:$I,'MTT DRAW'!BJ$1,SWISSW!$J:$J,'MTT DRAW'!$A3,SWISSW!$F:$F,"Draw")))*IF(ROW()=COLUMN(),0.5,1)</f>
        <v>0</v>
      </c>
      <c r="BK3" s="11">
        <f ca="1">((COUNTIFS(SWISSW!$I:$I,'MTT DRAW'!$A3,SWISSW!$J:$J,'MTT DRAW'!BK$1,SWISSW!$F:$F,"Draw")+COUNTIFS(SWISSW!$I:$I,'MTT DRAW'!BK$1,SWISSW!$J:$J,'MTT DRAW'!$A3,SWISSW!$F:$F,"Draw")))*IF(ROW()=COLUMN(),0.5,1)</f>
        <v>0</v>
      </c>
      <c r="BL3" s="11">
        <f ca="1">((COUNTIFS(SWISSW!$I:$I,'MTT DRAW'!$A3,SWISSW!$J:$J,'MTT DRAW'!BL$1,SWISSW!$F:$F,"Draw")+COUNTIFS(SWISSW!$I:$I,'MTT DRAW'!BL$1,SWISSW!$J:$J,'MTT DRAW'!$A3,SWISSW!$F:$F,"Draw")))*IF(ROW()=COLUMN(),0.5,1)</f>
        <v>0</v>
      </c>
      <c r="BM3" s="11">
        <f ca="1">MATCHUP!BM3</f>
        <v>1</v>
      </c>
      <c r="BN3" s="11" t="str">
        <f ca="1">MATCHUP!BN3</f>
        <v>-</v>
      </c>
      <c r="BO3" s="11" t="str">
        <f ca="1">MATCHUP!BO3</f>
        <v>-</v>
      </c>
      <c r="BP3" s="11" t="str">
        <f ca="1">MATCHUP!BP3</f>
        <v>-</v>
      </c>
      <c r="BQ3" s="11" t="str">
        <f ca="1">MATCHUP!BQ3</f>
        <v>-</v>
      </c>
      <c r="BR3" s="11" t="str">
        <f ca="1">MATCHUP!BR3</f>
        <v>-</v>
      </c>
      <c r="BS3" s="11" t="str">
        <f ca="1">MATCHUP!BS3</f>
        <v>-</v>
      </c>
      <c r="BT3" s="11" t="str">
        <f ca="1">MATCHUP!BT3</f>
        <v>-</v>
      </c>
      <c r="BU3" s="11" t="str">
        <f ca="1">MATCHUP!BU3</f>
        <v>-</v>
      </c>
      <c r="BV3" s="11" t="str">
        <f ca="1">MATCHUP!BV3</f>
        <v>-</v>
      </c>
      <c r="BW3" s="11" t="str">
        <f ca="1">MATCHUP!BW3</f>
        <v>-</v>
      </c>
      <c r="BX3" s="11" t="str">
        <f ca="1">MATCHUP!BX3</f>
        <v>-</v>
      </c>
      <c r="BY3" s="11" t="str">
        <f ca="1">MATCHUP!BY3</f>
        <v>-</v>
      </c>
      <c r="BZ3" s="11" t="str">
        <f ca="1">MATCHUP!BZ3</f>
        <v>-</v>
      </c>
      <c r="CA3" s="11" t="str">
        <f ca="1">MATCHUP!CA3</f>
        <v>-</v>
      </c>
      <c r="CB3" s="11" t="str">
        <f ca="1">MATCHUP!CB3</f>
        <v>-</v>
      </c>
      <c r="CC3" s="11" t="str">
        <f ca="1">MATCHUP!CC3</f>
        <v>-</v>
      </c>
      <c r="CD3" s="11" t="str">
        <f ca="1">MATCHUP!CD3</f>
        <v>-</v>
      </c>
      <c r="CE3" s="11" t="str">
        <f ca="1">MATCHUP!CE3</f>
        <v>-</v>
      </c>
      <c r="CF3" s="11" t="str">
        <f ca="1">MATCHUP!CF3</f>
        <v>-</v>
      </c>
      <c r="CG3" s="11" t="str">
        <f ca="1">MATCHUP!CG3</f>
        <v>-</v>
      </c>
      <c r="CH3" s="11" t="str">
        <f ca="1">MATCHUP!CH3</f>
        <v>-</v>
      </c>
      <c r="CI3" s="11" t="str">
        <f ca="1">MATCHUP!CI3</f>
        <v>-</v>
      </c>
      <c r="CJ3" s="11" t="str">
        <f ca="1">MATCHUP!CJ3</f>
        <v>-</v>
      </c>
      <c r="CK3" s="11" t="str">
        <f ca="1">MATCHUP!CK3</f>
        <v>-</v>
      </c>
      <c r="CL3" s="11" t="str">
        <f ca="1">MATCHUP!CL3</f>
        <v>-</v>
      </c>
      <c r="CM3" s="11" t="str">
        <f ca="1">MATCHUP!CM3</f>
        <v>-</v>
      </c>
      <c r="CN3" s="11" t="str">
        <f ca="1">MATCHUP!CN3</f>
        <v>-</v>
      </c>
      <c r="CO3" s="11" t="str">
        <f ca="1">MATCHUP!CO3</f>
        <v>-</v>
      </c>
      <c r="CP3" s="11" t="str">
        <f ca="1">MATCHUP!CP3</f>
        <v>-</v>
      </c>
      <c r="CQ3" s="11" t="str">
        <f ca="1">MATCHUP!CQ3</f>
        <v>-</v>
      </c>
      <c r="CR3" s="11" t="str">
        <f ca="1">MATCHUP!CR3</f>
        <v>-</v>
      </c>
      <c r="CS3" s="11" t="str">
        <f ca="1">MATCHUP!CS3</f>
        <v>-</v>
      </c>
      <c r="CT3" s="11" t="str">
        <f ca="1">MATCHUP!CT3</f>
        <v>-</v>
      </c>
      <c r="CU3" s="11" t="str">
        <f ca="1">MATCHUP!CU3</f>
        <v>-</v>
      </c>
      <c r="CV3" s="11" t="str">
        <f ca="1">MATCHUP!CV3</f>
        <v>-</v>
      </c>
    </row>
    <row r="4" spans="1:100" s="6" customFormat="1" ht="55" customHeight="1" x14ac:dyDescent="0.25">
      <c r="A4" s="3" t="str">
        <f ca="1">MATCHUP!A4</f>
        <v>Rakdos Madness</v>
      </c>
      <c r="B4" s="11">
        <f ca="1">((COUNTIFS(SWISSW!$I:$I,'MTT DRAW'!$A4,SWISSW!$J:$J,'MTT DRAW'!B$1,SWISSW!$F:$F,"Draw")+COUNTIFS(SWISSW!$I:$I,'MTT DRAW'!B$1,SWISSW!$J:$J,'MTT DRAW'!$A4,SWISSW!$F:$F,"Draw")))*IF(ROW()=COLUMN(),0.5,1)</f>
        <v>3</v>
      </c>
      <c r="C4" s="11">
        <f ca="1">((COUNTIFS(SWISSW!$I:$I,'MTT DRAW'!$A4,SWISSW!$J:$J,'MTT DRAW'!C$1,SWISSW!$F:$F,"Draw")+COUNTIFS(SWISSW!$I:$I,'MTT DRAW'!C$1,SWISSW!$J:$J,'MTT DRAW'!$A4,SWISSW!$F:$F,"Draw")))*IF(ROW()=COLUMN(),0.5,1)</f>
        <v>0</v>
      </c>
      <c r="D4" s="11">
        <f ca="1">((COUNTIFS(SWISSW!$I:$I,'MTT DRAW'!$A4,SWISSW!$J:$J,'MTT DRAW'!D$1,SWISSW!$F:$F,"Draw")+COUNTIFS(SWISSW!$I:$I,'MTT DRAW'!D$1,SWISSW!$J:$J,'MTT DRAW'!$A4,SWISSW!$F:$F,"Draw")))*IF(ROW()=COLUMN(),0.5,1)</f>
        <v>0</v>
      </c>
      <c r="E4" s="11">
        <f ca="1">((COUNTIFS(SWISSW!$I:$I,'MTT DRAW'!$A4,SWISSW!$J:$J,'MTT DRAW'!E$1,SWISSW!$F:$F,"Draw")+COUNTIFS(SWISSW!$I:$I,'MTT DRAW'!E$1,SWISSW!$J:$J,'MTT DRAW'!$A4,SWISSW!$F:$F,"Draw")))*IF(ROW()=COLUMN(),0.5,1)</f>
        <v>3</v>
      </c>
      <c r="F4" s="11">
        <f ca="1">((COUNTIFS(SWISSW!$I:$I,'MTT DRAW'!$A4,SWISSW!$J:$J,'MTT DRAW'!F$1,SWISSW!$F:$F,"Draw")+COUNTIFS(SWISSW!$I:$I,'MTT DRAW'!F$1,SWISSW!$J:$J,'MTT DRAW'!$A4,SWISSW!$F:$F,"Draw")))*IF(ROW()=COLUMN(),0.5,1)</f>
        <v>0</v>
      </c>
      <c r="G4" s="11">
        <f ca="1">((COUNTIFS(SWISSW!$I:$I,'MTT DRAW'!$A4,SWISSW!$J:$J,'MTT DRAW'!G$1,SWISSW!$F:$F,"Draw")+COUNTIFS(SWISSW!$I:$I,'MTT DRAW'!G$1,SWISSW!$J:$J,'MTT DRAW'!$A4,SWISSW!$F:$F,"Draw")))*IF(ROW()=COLUMN(),0.5,1)</f>
        <v>1</v>
      </c>
      <c r="H4" s="11">
        <f ca="1">((COUNTIFS(SWISSW!$I:$I,'MTT DRAW'!$A4,SWISSW!$J:$J,'MTT DRAW'!H$1,SWISSW!$F:$F,"Draw")+COUNTIFS(SWISSW!$I:$I,'MTT DRAW'!H$1,SWISSW!$J:$J,'MTT DRAW'!$A4,SWISSW!$F:$F,"Draw")))*IF(ROW()=COLUMN(),0.5,1)</f>
        <v>0</v>
      </c>
      <c r="I4" s="11">
        <f ca="1">((COUNTIFS(SWISSW!$I:$I,'MTT DRAW'!$A4,SWISSW!$J:$J,'MTT DRAW'!I$1,SWISSW!$F:$F,"Draw")+COUNTIFS(SWISSW!$I:$I,'MTT DRAW'!I$1,SWISSW!$J:$J,'MTT DRAW'!$A4,SWISSW!$F:$F,"Draw")))*IF(ROW()=COLUMN(),0.5,1)</f>
        <v>0</v>
      </c>
      <c r="J4" s="11">
        <f ca="1">((COUNTIFS(SWISSW!$I:$I,'MTT DRAW'!$A4,SWISSW!$J:$J,'MTT DRAW'!J$1,SWISSW!$F:$F,"Draw")+COUNTIFS(SWISSW!$I:$I,'MTT DRAW'!J$1,SWISSW!$J:$J,'MTT DRAW'!$A4,SWISSW!$F:$F,"Draw")))*IF(ROW()=COLUMN(),0.5,1)</f>
        <v>0</v>
      </c>
      <c r="K4" s="11">
        <f ca="1">((COUNTIFS(SWISSW!$I:$I,'MTT DRAW'!$A4,SWISSW!$J:$J,'MTT DRAW'!K$1,SWISSW!$F:$F,"Draw")+COUNTIFS(SWISSW!$I:$I,'MTT DRAW'!K$1,SWISSW!$J:$J,'MTT DRAW'!$A4,SWISSW!$F:$F,"Draw")))*IF(ROW()=COLUMN(),0.5,1)</f>
        <v>0</v>
      </c>
      <c r="L4" s="11">
        <f ca="1">((COUNTIFS(SWISSW!$I:$I,'MTT DRAW'!$A4,SWISSW!$J:$J,'MTT DRAW'!L$1,SWISSW!$F:$F,"Draw")+COUNTIFS(SWISSW!$I:$I,'MTT DRAW'!L$1,SWISSW!$J:$J,'MTT DRAW'!$A4,SWISSW!$F:$F,"Draw")))*IF(ROW()=COLUMN(),0.5,1)</f>
        <v>2</v>
      </c>
      <c r="M4" s="11">
        <f ca="1">((COUNTIFS(SWISSW!$I:$I,'MTT DRAW'!$A4,SWISSW!$J:$J,'MTT DRAW'!M$1,SWISSW!$F:$F,"Draw")+COUNTIFS(SWISSW!$I:$I,'MTT DRAW'!M$1,SWISSW!$J:$J,'MTT DRAW'!$A4,SWISSW!$F:$F,"Draw")))*IF(ROW()=COLUMN(),0.5,1)</f>
        <v>1</v>
      </c>
      <c r="N4" s="11">
        <f ca="1">((COUNTIFS(SWISSW!$I:$I,'MTT DRAW'!$A4,SWISSW!$J:$J,'MTT DRAW'!N$1,SWISSW!$F:$F,"Draw")+COUNTIFS(SWISSW!$I:$I,'MTT DRAW'!N$1,SWISSW!$J:$J,'MTT DRAW'!$A4,SWISSW!$F:$F,"Draw")))*IF(ROW()=COLUMN(),0.5,1)</f>
        <v>0</v>
      </c>
      <c r="O4" s="11">
        <f ca="1">((COUNTIFS(SWISSW!$I:$I,'MTT DRAW'!$A4,SWISSW!$J:$J,'MTT DRAW'!O$1,SWISSW!$F:$F,"Draw")+COUNTIFS(SWISSW!$I:$I,'MTT DRAW'!O$1,SWISSW!$J:$J,'MTT DRAW'!$A4,SWISSW!$F:$F,"Draw")))*IF(ROW()=COLUMN(),0.5,1)</f>
        <v>1</v>
      </c>
      <c r="P4" s="11">
        <f ca="1">((COUNTIFS(SWISSW!$I:$I,'MTT DRAW'!$A4,SWISSW!$J:$J,'MTT DRAW'!P$1,SWISSW!$F:$F,"Draw")+COUNTIFS(SWISSW!$I:$I,'MTT DRAW'!P$1,SWISSW!$J:$J,'MTT DRAW'!$A4,SWISSW!$F:$F,"Draw")))*IF(ROW()=COLUMN(),0.5,1)</f>
        <v>1</v>
      </c>
      <c r="Q4" s="11">
        <f ca="1">((COUNTIFS(SWISSW!$I:$I,'MTT DRAW'!$A4,SWISSW!$J:$J,'MTT DRAW'!Q$1,SWISSW!$F:$F,"Draw")+COUNTIFS(SWISSW!$I:$I,'MTT DRAW'!Q$1,SWISSW!$J:$J,'MTT DRAW'!$A4,SWISSW!$F:$F,"Draw")))*IF(ROW()=COLUMN(),0.5,1)</f>
        <v>0</v>
      </c>
      <c r="R4" s="11">
        <f ca="1">((COUNTIFS(SWISSW!$I:$I,'MTT DRAW'!$A4,SWISSW!$J:$J,'MTT DRAW'!R$1,SWISSW!$F:$F,"Draw")+COUNTIFS(SWISSW!$I:$I,'MTT DRAW'!R$1,SWISSW!$J:$J,'MTT DRAW'!$A4,SWISSW!$F:$F,"Draw")))*IF(ROW()=COLUMN(),0.5,1)</f>
        <v>0</v>
      </c>
      <c r="S4" s="11">
        <f ca="1">((COUNTIFS(SWISSW!$I:$I,'MTT DRAW'!$A4,SWISSW!$J:$J,'MTT DRAW'!S$1,SWISSW!$F:$F,"Draw")+COUNTIFS(SWISSW!$I:$I,'MTT DRAW'!S$1,SWISSW!$J:$J,'MTT DRAW'!$A4,SWISSW!$F:$F,"Draw")))*IF(ROW()=COLUMN(),0.5,1)</f>
        <v>0</v>
      </c>
      <c r="T4" s="11">
        <f ca="1">((COUNTIFS(SWISSW!$I:$I,'MTT DRAW'!$A4,SWISSW!$J:$J,'MTT DRAW'!T$1,SWISSW!$F:$F,"Draw")+COUNTIFS(SWISSW!$I:$I,'MTT DRAW'!T$1,SWISSW!$J:$J,'MTT DRAW'!$A4,SWISSW!$F:$F,"Draw")))*IF(ROW()=COLUMN(),0.5,1)</f>
        <v>0</v>
      </c>
      <c r="U4" s="11">
        <f ca="1">((COUNTIFS(SWISSW!$I:$I,'MTT DRAW'!$A4,SWISSW!$J:$J,'MTT DRAW'!U$1,SWISSW!$F:$F,"Draw")+COUNTIFS(SWISSW!$I:$I,'MTT DRAW'!U$1,SWISSW!$J:$J,'MTT DRAW'!$A4,SWISSW!$F:$F,"Draw")))*IF(ROW()=COLUMN(),0.5,1)</f>
        <v>1</v>
      </c>
      <c r="V4" s="11">
        <f ca="1">((COUNTIFS(SWISSW!$I:$I,'MTT DRAW'!$A4,SWISSW!$J:$J,'MTT DRAW'!V$1,SWISSW!$F:$F,"Draw")+COUNTIFS(SWISSW!$I:$I,'MTT DRAW'!V$1,SWISSW!$J:$J,'MTT DRAW'!$A4,SWISSW!$F:$F,"Draw")))*IF(ROW()=COLUMN(),0.5,1)</f>
        <v>0</v>
      </c>
      <c r="W4" s="11">
        <f ca="1">((COUNTIFS(SWISSW!$I:$I,'MTT DRAW'!$A4,SWISSW!$J:$J,'MTT DRAW'!W$1,SWISSW!$F:$F,"Draw")+COUNTIFS(SWISSW!$I:$I,'MTT DRAW'!W$1,SWISSW!$J:$J,'MTT DRAW'!$A4,SWISSW!$F:$F,"Draw")))*IF(ROW()=COLUMN(),0.5,1)</f>
        <v>0</v>
      </c>
      <c r="X4" s="11">
        <f ca="1">((COUNTIFS(SWISSW!$I:$I,'MTT DRAW'!$A4,SWISSW!$J:$J,'MTT DRAW'!X$1,SWISSW!$F:$F,"Draw")+COUNTIFS(SWISSW!$I:$I,'MTT DRAW'!X$1,SWISSW!$J:$J,'MTT DRAW'!$A4,SWISSW!$F:$F,"Draw")))*IF(ROW()=COLUMN(),0.5,1)</f>
        <v>0</v>
      </c>
      <c r="Y4" s="11">
        <f ca="1">((COUNTIFS(SWISSW!$I:$I,'MTT DRAW'!$A4,SWISSW!$J:$J,'MTT DRAW'!Y$1,SWISSW!$F:$F,"Draw")+COUNTIFS(SWISSW!$I:$I,'MTT DRAW'!Y$1,SWISSW!$J:$J,'MTT DRAW'!$A4,SWISSW!$F:$F,"Draw")))*IF(ROW()=COLUMN(),0.5,1)</f>
        <v>0</v>
      </c>
      <c r="Z4" s="11">
        <f ca="1">((COUNTIFS(SWISSW!$I:$I,'MTT DRAW'!$A4,SWISSW!$J:$J,'MTT DRAW'!Z$1,SWISSW!$F:$F,"Draw")+COUNTIFS(SWISSW!$I:$I,'MTT DRAW'!Z$1,SWISSW!$J:$J,'MTT DRAW'!$A4,SWISSW!$F:$F,"Draw")))*IF(ROW()=COLUMN(),0.5,1)</f>
        <v>0</v>
      </c>
      <c r="AA4" s="11">
        <f ca="1">((COUNTIFS(SWISSW!$I:$I,'MTT DRAW'!$A4,SWISSW!$J:$J,'MTT DRAW'!AA$1,SWISSW!$F:$F,"Draw")+COUNTIFS(SWISSW!$I:$I,'MTT DRAW'!AA$1,SWISSW!$J:$J,'MTT DRAW'!$A4,SWISSW!$F:$F,"Draw")))*IF(ROW()=COLUMN(),0.5,1)</f>
        <v>0</v>
      </c>
      <c r="AB4" s="11">
        <f ca="1">((COUNTIFS(SWISSW!$I:$I,'MTT DRAW'!$A4,SWISSW!$J:$J,'MTT DRAW'!AB$1,SWISSW!$F:$F,"Draw")+COUNTIFS(SWISSW!$I:$I,'MTT DRAW'!AB$1,SWISSW!$J:$J,'MTT DRAW'!$A4,SWISSW!$F:$F,"Draw")))*IF(ROW()=COLUMN(),0.5,1)</f>
        <v>0</v>
      </c>
      <c r="AC4" s="11">
        <f ca="1">((COUNTIFS(SWISSW!$I:$I,'MTT DRAW'!$A4,SWISSW!$J:$J,'MTT DRAW'!AC$1,SWISSW!$F:$F,"Draw")+COUNTIFS(SWISSW!$I:$I,'MTT DRAW'!AC$1,SWISSW!$J:$J,'MTT DRAW'!$A4,SWISSW!$F:$F,"Draw")))*IF(ROW()=COLUMN(),0.5,1)</f>
        <v>0</v>
      </c>
      <c r="AD4" s="11">
        <f ca="1">((COUNTIFS(SWISSW!$I:$I,'MTT DRAW'!$A4,SWISSW!$J:$J,'MTT DRAW'!AD$1,SWISSW!$F:$F,"Draw")+COUNTIFS(SWISSW!$I:$I,'MTT DRAW'!AD$1,SWISSW!$J:$J,'MTT DRAW'!$A4,SWISSW!$F:$F,"Draw")))*IF(ROW()=COLUMN(),0.5,1)</f>
        <v>0</v>
      </c>
      <c r="AE4" s="11">
        <f ca="1">((COUNTIFS(SWISSW!$I:$I,'MTT DRAW'!$A4,SWISSW!$J:$J,'MTT DRAW'!AE$1,SWISSW!$F:$F,"Draw")+COUNTIFS(SWISSW!$I:$I,'MTT DRAW'!AE$1,SWISSW!$J:$J,'MTT DRAW'!$A4,SWISSW!$F:$F,"Draw")))*IF(ROW()=COLUMN(),0.5,1)</f>
        <v>0</v>
      </c>
      <c r="AF4" s="11">
        <f ca="1">((COUNTIFS(SWISSW!$I:$I,'MTT DRAW'!$A4,SWISSW!$J:$J,'MTT DRAW'!AF$1,SWISSW!$F:$F,"Draw")+COUNTIFS(SWISSW!$I:$I,'MTT DRAW'!AF$1,SWISSW!$J:$J,'MTT DRAW'!$A4,SWISSW!$F:$F,"Draw")))*IF(ROW()=COLUMN(),0.5,1)</f>
        <v>0</v>
      </c>
      <c r="AG4" s="11">
        <f ca="1">((COUNTIFS(SWISSW!$I:$I,'MTT DRAW'!$A4,SWISSW!$J:$J,'MTT DRAW'!AG$1,SWISSW!$F:$F,"Draw")+COUNTIFS(SWISSW!$I:$I,'MTT DRAW'!AG$1,SWISSW!$J:$J,'MTT DRAW'!$A4,SWISSW!$F:$F,"Draw")))*IF(ROW()=COLUMN(),0.5,1)</f>
        <v>0</v>
      </c>
      <c r="AH4" s="11">
        <f ca="1">((COUNTIFS(SWISSW!$I:$I,'MTT DRAW'!$A4,SWISSW!$J:$J,'MTT DRAW'!AH$1,SWISSW!$F:$F,"Draw")+COUNTIFS(SWISSW!$I:$I,'MTT DRAW'!AH$1,SWISSW!$J:$J,'MTT DRAW'!$A4,SWISSW!$F:$F,"Draw")))*IF(ROW()=COLUMN(),0.5,1)</f>
        <v>0</v>
      </c>
      <c r="AI4" s="11">
        <f ca="1">((COUNTIFS(SWISSW!$I:$I,'MTT DRAW'!$A4,SWISSW!$J:$J,'MTT DRAW'!AI$1,SWISSW!$F:$F,"Draw")+COUNTIFS(SWISSW!$I:$I,'MTT DRAW'!AI$1,SWISSW!$J:$J,'MTT DRAW'!$A4,SWISSW!$F:$F,"Draw")))*IF(ROW()=COLUMN(),0.5,1)</f>
        <v>0</v>
      </c>
      <c r="AJ4" s="11">
        <f ca="1">((COUNTIFS(SWISSW!$I:$I,'MTT DRAW'!$A4,SWISSW!$J:$J,'MTT DRAW'!AJ$1,SWISSW!$F:$F,"Draw")+COUNTIFS(SWISSW!$I:$I,'MTT DRAW'!AJ$1,SWISSW!$J:$J,'MTT DRAW'!$A4,SWISSW!$F:$F,"Draw")))*IF(ROW()=COLUMN(),0.5,1)</f>
        <v>0</v>
      </c>
      <c r="AK4" s="11">
        <f ca="1">((COUNTIFS(SWISSW!$I:$I,'MTT DRAW'!$A4,SWISSW!$J:$J,'MTT DRAW'!AK$1,SWISSW!$F:$F,"Draw")+COUNTIFS(SWISSW!$I:$I,'MTT DRAW'!AK$1,SWISSW!$J:$J,'MTT DRAW'!$A4,SWISSW!$F:$F,"Draw")))*IF(ROW()=COLUMN(),0.5,1)</f>
        <v>0</v>
      </c>
      <c r="AL4" s="11">
        <f ca="1">((COUNTIFS(SWISSW!$I:$I,'MTT DRAW'!$A4,SWISSW!$J:$J,'MTT DRAW'!AL$1,SWISSW!$F:$F,"Draw")+COUNTIFS(SWISSW!$I:$I,'MTT DRAW'!AL$1,SWISSW!$J:$J,'MTT DRAW'!$A4,SWISSW!$F:$F,"Draw")))*IF(ROW()=COLUMN(),0.5,1)</f>
        <v>0</v>
      </c>
      <c r="AM4" s="11">
        <f ca="1">((COUNTIFS(SWISSW!$I:$I,'MTT DRAW'!$A4,SWISSW!$J:$J,'MTT DRAW'!AM$1,SWISSW!$F:$F,"Draw")+COUNTIFS(SWISSW!$I:$I,'MTT DRAW'!AM$1,SWISSW!$J:$J,'MTT DRAW'!$A4,SWISSW!$F:$F,"Draw")))*IF(ROW()=COLUMN(),0.5,1)</f>
        <v>0</v>
      </c>
      <c r="AN4" s="11">
        <f ca="1">((COUNTIFS(SWISSW!$I:$I,'MTT DRAW'!$A4,SWISSW!$J:$J,'MTT DRAW'!AN$1,SWISSW!$F:$F,"Draw")+COUNTIFS(SWISSW!$I:$I,'MTT DRAW'!AN$1,SWISSW!$J:$J,'MTT DRAW'!$A4,SWISSW!$F:$F,"Draw")))*IF(ROW()=COLUMN(),0.5,1)</f>
        <v>0</v>
      </c>
      <c r="AO4" s="11">
        <f ca="1">((COUNTIFS(SWISSW!$I:$I,'MTT DRAW'!$A4,SWISSW!$J:$J,'MTT DRAW'!AO$1,SWISSW!$F:$F,"Draw")+COUNTIFS(SWISSW!$I:$I,'MTT DRAW'!AO$1,SWISSW!$J:$J,'MTT DRAW'!$A4,SWISSW!$F:$F,"Draw")))*IF(ROW()=COLUMN(),0.5,1)</f>
        <v>0</v>
      </c>
      <c r="AP4" s="11">
        <f ca="1">((COUNTIFS(SWISSW!$I:$I,'MTT DRAW'!$A4,SWISSW!$J:$J,'MTT DRAW'!AP$1,SWISSW!$F:$F,"Draw")+COUNTIFS(SWISSW!$I:$I,'MTT DRAW'!AP$1,SWISSW!$J:$J,'MTT DRAW'!$A4,SWISSW!$F:$F,"Draw")))*IF(ROW()=COLUMN(),0.5,1)</f>
        <v>0</v>
      </c>
      <c r="AQ4" s="11">
        <f ca="1">((COUNTIFS(SWISSW!$I:$I,'MTT DRAW'!$A4,SWISSW!$J:$J,'MTT DRAW'!AQ$1,SWISSW!$F:$F,"Draw")+COUNTIFS(SWISSW!$I:$I,'MTT DRAW'!AQ$1,SWISSW!$J:$J,'MTT DRAW'!$A4,SWISSW!$F:$F,"Draw")))*IF(ROW()=COLUMN(),0.5,1)</f>
        <v>0</v>
      </c>
      <c r="AR4" s="11">
        <f ca="1">((COUNTIFS(SWISSW!$I:$I,'MTT DRAW'!$A4,SWISSW!$J:$J,'MTT DRAW'!AR$1,SWISSW!$F:$F,"Draw")+COUNTIFS(SWISSW!$I:$I,'MTT DRAW'!AR$1,SWISSW!$J:$J,'MTT DRAW'!$A4,SWISSW!$F:$F,"Draw")))*IF(ROW()=COLUMN(),0.5,1)</f>
        <v>0</v>
      </c>
      <c r="AS4" s="11">
        <f ca="1">((COUNTIFS(SWISSW!$I:$I,'MTT DRAW'!$A4,SWISSW!$J:$J,'MTT DRAW'!AS$1,SWISSW!$F:$F,"Draw")+COUNTIFS(SWISSW!$I:$I,'MTT DRAW'!AS$1,SWISSW!$J:$J,'MTT DRAW'!$A4,SWISSW!$F:$F,"Draw")))*IF(ROW()=COLUMN(),0.5,1)</f>
        <v>0</v>
      </c>
      <c r="AT4" s="11">
        <f ca="1">((COUNTIFS(SWISSW!$I:$I,'MTT DRAW'!$A4,SWISSW!$J:$J,'MTT DRAW'!AT$1,SWISSW!$F:$F,"Draw")+COUNTIFS(SWISSW!$I:$I,'MTT DRAW'!AT$1,SWISSW!$J:$J,'MTT DRAW'!$A4,SWISSW!$F:$F,"Draw")))*IF(ROW()=COLUMN(),0.5,1)</f>
        <v>0</v>
      </c>
      <c r="AU4" s="11">
        <f ca="1">((COUNTIFS(SWISSW!$I:$I,'MTT DRAW'!$A4,SWISSW!$J:$J,'MTT DRAW'!AU$1,SWISSW!$F:$F,"Draw")+COUNTIFS(SWISSW!$I:$I,'MTT DRAW'!AU$1,SWISSW!$J:$J,'MTT DRAW'!$A4,SWISSW!$F:$F,"Draw")))*IF(ROW()=COLUMN(),0.5,1)</f>
        <v>0</v>
      </c>
      <c r="AV4" s="11">
        <f ca="1">((COUNTIFS(SWISSW!$I:$I,'MTT DRAW'!$A4,SWISSW!$J:$J,'MTT DRAW'!AV$1,SWISSW!$F:$F,"Draw")+COUNTIFS(SWISSW!$I:$I,'MTT DRAW'!AV$1,SWISSW!$J:$J,'MTT DRAW'!$A4,SWISSW!$F:$F,"Draw")))*IF(ROW()=COLUMN(),0.5,1)</f>
        <v>0</v>
      </c>
      <c r="AW4" s="11">
        <f ca="1">((COUNTIFS(SWISSW!$I:$I,'MTT DRAW'!$A4,SWISSW!$J:$J,'MTT DRAW'!AW$1,SWISSW!$F:$F,"Draw")+COUNTIFS(SWISSW!$I:$I,'MTT DRAW'!AW$1,SWISSW!$J:$J,'MTT DRAW'!$A4,SWISSW!$F:$F,"Draw")))*IF(ROW()=COLUMN(),0.5,1)</f>
        <v>0</v>
      </c>
      <c r="AX4" s="11">
        <f ca="1">((COUNTIFS(SWISSW!$I:$I,'MTT DRAW'!$A4,SWISSW!$J:$J,'MTT DRAW'!AX$1,SWISSW!$F:$F,"Draw")+COUNTIFS(SWISSW!$I:$I,'MTT DRAW'!AX$1,SWISSW!$J:$J,'MTT DRAW'!$A4,SWISSW!$F:$F,"Draw")))*IF(ROW()=COLUMN(),0.5,1)</f>
        <v>0</v>
      </c>
      <c r="AY4" s="11">
        <f ca="1">((COUNTIFS(SWISSW!$I:$I,'MTT DRAW'!$A4,SWISSW!$J:$J,'MTT DRAW'!AY$1,SWISSW!$F:$F,"Draw")+COUNTIFS(SWISSW!$I:$I,'MTT DRAW'!AY$1,SWISSW!$J:$J,'MTT DRAW'!$A4,SWISSW!$F:$F,"Draw")))*IF(ROW()=COLUMN(),0.5,1)</f>
        <v>0</v>
      </c>
      <c r="AZ4" s="11">
        <f ca="1">((COUNTIFS(SWISSW!$I:$I,'MTT DRAW'!$A4,SWISSW!$J:$J,'MTT DRAW'!AZ$1,SWISSW!$F:$F,"Draw")+COUNTIFS(SWISSW!$I:$I,'MTT DRAW'!AZ$1,SWISSW!$J:$J,'MTT DRAW'!$A4,SWISSW!$F:$F,"Draw")))*IF(ROW()=COLUMN(),0.5,1)</f>
        <v>0</v>
      </c>
      <c r="BA4" s="11">
        <f ca="1">((COUNTIFS(SWISSW!$I:$I,'MTT DRAW'!$A4,SWISSW!$J:$J,'MTT DRAW'!BA$1,SWISSW!$F:$F,"Draw")+COUNTIFS(SWISSW!$I:$I,'MTT DRAW'!BA$1,SWISSW!$J:$J,'MTT DRAW'!$A4,SWISSW!$F:$F,"Draw")))*IF(ROW()=COLUMN(),0.5,1)</f>
        <v>0</v>
      </c>
      <c r="BB4" s="11">
        <f ca="1">((COUNTIFS(SWISSW!$I:$I,'MTT DRAW'!$A4,SWISSW!$J:$J,'MTT DRAW'!BB$1,SWISSW!$F:$F,"Draw")+COUNTIFS(SWISSW!$I:$I,'MTT DRAW'!BB$1,SWISSW!$J:$J,'MTT DRAW'!$A4,SWISSW!$F:$F,"Draw")))*IF(ROW()=COLUMN(),0.5,1)</f>
        <v>0</v>
      </c>
      <c r="BC4" s="11">
        <f ca="1">((COUNTIFS(SWISSW!$I:$I,'MTT DRAW'!$A4,SWISSW!$J:$J,'MTT DRAW'!BC$1,SWISSW!$F:$F,"Draw")+COUNTIFS(SWISSW!$I:$I,'MTT DRAW'!BC$1,SWISSW!$J:$J,'MTT DRAW'!$A4,SWISSW!$F:$F,"Draw")))*IF(ROW()=COLUMN(),0.5,1)</f>
        <v>0</v>
      </c>
      <c r="BD4" s="11">
        <f ca="1">((COUNTIFS(SWISSW!$I:$I,'MTT DRAW'!$A4,SWISSW!$J:$J,'MTT DRAW'!BD$1,SWISSW!$F:$F,"Draw")+COUNTIFS(SWISSW!$I:$I,'MTT DRAW'!BD$1,SWISSW!$J:$J,'MTT DRAW'!$A4,SWISSW!$F:$F,"Draw")))*IF(ROW()=COLUMN(),0.5,1)</f>
        <v>0</v>
      </c>
      <c r="BE4" s="11">
        <f ca="1">((COUNTIFS(SWISSW!$I:$I,'MTT DRAW'!$A4,SWISSW!$J:$J,'MTT DRAW'!BE$1,SWISSW!$F:$F,"Draw")+COUNTIFS(SWISSW!$I:$I,'MTT DRAW'!BE$1,SWISSW!$J:$J,'MTT DRAW'!$A4,SWISSW!$F:$F,"Draw")))*IF(ROW()=COLUMN(),0.5,1)</f>
        <v>0</v>
      </c>
      <c r="BF4" s="11">
        <f ca="1">((COUNTIFS(SWISSW!$I:$I,'MTT DRAW'!$A4,SWISSW!$J:$J,'MTT DRAW'!BF$1,SWISSW!$F:$F,"Draw")+COUNTIFS(SWISSW!$I:$I,'MTT DRAW'!BF$1,SWISSW!$J:$J,'MTT DRAW'!$A4,SWISSW!$F:$F,"Draw")))*IF(ROW()=COLUMN(),0.5,1)</f>
        <v>0</v>
      </c>
      <c r="BG4" s="11">
        <f ca="1">((COUNTIFS(SWISSW!$I:$I,'MTT DRAW'!$A4,SWISSW!$J:$J,'MTT DRAW'!BG$1,SWISSW!$F:$F,"Draw")+COUNTIFS(SWISSW!$I:$I,'MTT DRAW'!BG$1,SWISSW!$J:$J,'MTT DRAW'!$A4,SWISSW!$F:$F,"Draw")))*IF(ROW()=COLUMN(),0.5,1)</f>
        <v>0</v>
      </c>
      <c r="BH4" s="11">
        <f ca="1">((COUNTIFS(SWISSW!$I:$I,'MTT DRAW'!$A4,SWISSW!$J:$J,'MTT DRAW'!BH$1,SWISSW!$F:$F,"Draw")+COUNTIFS(SWISSW!$I:$I,'MTT DRAW'!BH$1,SWISSW!$J:$J,'MTT DRAW'!$A4,SWISSW!$F:$F,"Draw")))*IF(ROW()=COLUMN(),0.5,1)</f>
        <v>0</v>
      </c>
      <c r="BI4" s="11">
        <f ca="1">((COUNTIFS(SWISSW!$I:$I,'MTT DRAW'!$A4,SWISSW!$J:$J,'MTT DRAW'!BI$1,SWISSW!$F:$F,"Draw")+COUNTIFS(SWISSW!$I:$I,'MTT DRAW'!BI$1,SWISSW!$J:$J,'MTT DRAW'!$A4,SWISSW!$F:$F,"Draw")))*IF(ROW()=COLUMN(),0.5,1)</f>
        <v>0</v>
      </c>
      <c r="BJ4" s="11">
        <f ca="1">((COUNTIFS(SWISSW!$I:$I,'MTT DRAW'!$A4,SWISSW!$J:$J,'MTT DRAW'!BJ$1,SWISSW!$F:$F,"Draw")+COUNTIFS(SWISSW!$I:$I,'MTT DRAW'!BJ$1,SWISSW!$J:$J,'MTT DRAW'!$A4,SWISSW!$F:$F,"Draw")))*IF(ROW()=COLUMN(),0.5,1)</f>
        <v>0</v>
      </c>
      <c r="BK4" s="11">
        <f ca="1">((COUNTIFS(SWISSW!$I:$I,'MTT DRAW'!$A4,SWISSW!$J:$J,'MTT DRAW'!BK$1,SWISSW!$F:$F,"Draw")+COUNTIFS(SWISSW!$I:$I,'MTT DRAW'!BK$1,SWISSW!$J:$J,'MTT DRAW'!$A4,SWISSW!$F:$F,"Draw")))*IF(ROW()=COLUMN(),0.5,1)</f>
        <v>0</v>
      </c>
      <c r="BL4" s="11">
        <f ca="1">((COUNTIFS(SWISSW!$I:$I,'MTT DRAW'!$A4,SWISSW!$J:$J,'MTT DRAW'!BL$1,SWISSW!$F:$F,"Draw")+COUNTIFS(SWISSW!$I:$I,'MTT DRAW'!BL$1,SWISSW!$J:$J,'MTT DRAW'!$A4,SWISSW!$F:$F,"Draw")))*IF(ROW()=COLUMN(),0.5,1)</f>
        <v>0</v>
      </c>
      <c r="BM4" s="11">
        <f ca="1">MATCHUP!BM4</f>
        <v>1</v>
      </c>
      <c r="BN4" s="11" t="str">
        <f ca="1">MATCHUP!BN4</f>
        <v>-</v>
      </c>
      <c r="BO4" s="11" t="str">
        <f ca="1">MATCHUP!BO4</f>
        <v>-</v>
      </c>
      <c r="BP4" s="11" t="str">
        <f ca="1">MATCHUP!BP4</f>
        <v>-</v>
      </c>
      <c r="BQ4" s="11" t="str">
        <f ca="1">MATCHUP!BQ4</f>
        <v>-</v>
      </c>
      <c r="BR4" s="11" t="str">
        <f ca="1">MATCHUP!BR4</f>
        <v>-</v>
      </c>
      <c r="BS4" s="11" t="str">
        <f ca="1">MATCHUP!BS4</f>
        <v>-</v>
      </c>
      <c r="BT4" s="11" t="str">
        <f ca="1">MATCHUP!BT4</f>
        <v>-</v>
      </c>
      <c r="BU4" s="11" t="str">
        <f ca="1">MATCHUP!BU4</f>
        <v>-</v>
      </c>
      <c r="BV4" s="11" t="str">
        <f ca="1">MATCHUP!BV4</f>
        <v>-</v>
      </c>
      <c r="BW4" s="11" t="str">
        <f ca="1">MATCHUP!BW4</f>
        <v>-</v>
      </c>
      <c r="BX4" s="11" t="str">
        <f ca="1">MATCHUP!BX4</f>
        <v>-</v>
      </c>
      <c r="BY4" s="11" t="str">
        <f ca="1">MATCHUP!BY4</f>
        <v>-</v>
      </c>
      <c r="BZ4" s="11" t="str">
        <f ca="1">MATCHUP!BZ4</f>
        <v>-</v>
      </c>
      <c r="CA4" s="11" t="str">
        <f ca="1">MATCHUP!CA4</f>
        <v>-</v>
      </c>
      <c r="CB4" s="11" t="str">
        <f ca="1">MATCHUP!CB4</f>
        <v>-</v>
      </c>
      <c r="CC4" s="11" t="str">
        <f ca="1">MATCHUP!CC4</f>
        <v>-</v>
      </c>
      <c r="CD4" s="11" t="str">
        <f ca="1">MATCHUP!CD4</f>
        <v>-</v>
      </c>
      <c r="CE4" s="11" t="str">
        <f ca="1">MATCHUP!CE4</f>
        <v>-</v>
      </c>
      <c r="CF4" s="11" t="str">
        <f ca="1">MATCHUP!CF4</f>
        <v>-</v>
      </c>
      <c r="CG4" s="11" t="str">
        <f ca="1">MATCHUP!CG4</f>
        <v>-</v>
      </c>
      <c r="CH4" s="11" t="str">
        <f ca="1">MATCHUP!CH4</f>
        <v>-</v>
      </c>
      <c r="CI4" s="11" t="str">
        <f ca="1">MATCHUP!CI4</f>
        <v>-</v>
      </c>
      <c r="CJ4" s="11" t="str">
        <f ca="1">MATCHUP!CJ4</f>
        <v>-</v>
      </c>
      <c r="CK4" s="11" t="str">
        <f ca="1">MATCHUP!CK4</f>
        <v>-</v>
      </c>
      <c r="CL4" s="11" t="str">
        <f ca="1">MATCHUP!CL4</f>
        <v>-</v>
      </c>
      <c r="CM4" s="11" t="str">
        <f ca="1">MATCHUP!CM4</f>
        <v>-</v>
      </c>
      <c r="CN4" s="11" t="str">
        <f ca="1">MATCHUP!CN4</f>
        <v>-</v>
      </c>
      <c r="CO4" s="11" t="str">
        <f ca="1">MATCHUP!CO4</f>
        <v>-</v>
      </c>
      <c r="CP4" s="11" t="str">
        <f ca="1">MATCHUP!CP4</f>
        <v>-</v>
      </c>
      <c r="CQ4" s="11" t="str">
        <f ca="1">MATCHUP!CQ4</f>
        <v>-</v>
      </c>
      <c r="CR4" s="11" t="str">
        <f ca="1">MATCHUP!CR4</f>
        <v>-</v>
      </c>
      <c r="CS4" s="11" t="str">
        <f ca="1">MATCHUP!CS4</f>
        <v>-</v>
      </c>
      <c r="CT4" s="11" t="str">
        <f ca="1">MATCHUP!CT4</f>
        <v>-</v>
      </c>
      <c r="CU4" s="11" t="str">
        <f ca="1">MATCHUP!CU4</f>
        <v>-</v>
      </c>
      <c r="CV4" s="11" t="str">
        <f ca="1">MATCHUP!CV4</f>
        <v>-</v>
      </c>
    </row>
    <row r="5" spans="1:100" s="6" customFormat="1" ht="55" customHeight="1" x14ac:dyDescent="0.25">
      <c r="A5" s="3" t="str">
        <f ca="1">MATCHUP!A5</f>
        <v>Mono Blue Aggro</v>
      </c>
      <c r="B5" s="11">
        <f ca="1">((COUNTIFS(SWISSW!$I:$I,'MTT DRAW'!$A5,SWISSW!$J:$J,'MTT DRAW'!B$1,SWISSW!$F:$F,"Draw")+COUNTIFS(SWISSW!$I:$I,'MTT DRAW'!B$1,SWISSW!$J:$J,'MTT DRAW'!$A5,SWISSW!$F:$F,"Draw")))*IF(ROW()=COLUMN(),0.5,1)</f>
        <v>3</v>
      </c>
      <c r="C5" s="11">
        <f ca="1">((COUNTIFS(SWISSW!$I:$I,'MTT DRAW'!$A5,SWISSW!$J:$J,'MTT DRAW'!C$1,SWISSW!$F:$F,"Draw")+COUNTIFS(SWISSW!$I:$I,'MTT DRAW'!C$1,SWISSW!$J:$J,'MTT DRAW'!$A5,SWISSW!$F:$F,"Draw")))*IF(ROW()=COLUMN(),0.5,1)</f>
        <v>0</v>
      </c>
      <c r="D5" s="11">
        <f ca="1">((COUNTIFS(SWISSW!$I:$I,'MTT DRAW'!$A5,SWISSW!$J:$J,'MTT DRAW'!D$1,SWISSW!$F:$F,"Draw")+COUNTIFS(SWISSW!$I:$I,'MTT DRAW'!D$1,SWISSW!$J:$J,'MTT DRAW'!$A5,SWISSW!$F:$F,"Draw")))*IF(ROW()=COLUMN(),0.5,1)</f>
        <v>3</v>
      </c>
      <c r="E5" s="11">
        <f ca="1">((COUNTIFS(SWISSW!$I:$I,'MTT DRAW'!$A5,SWISSW!$J:$J,'MTT DRAW'!E$1,SWISSW!$F:$F,"Draw")+COUNTIFS(SWISSW!$I:$I,'MTT DRAW'!E$1,SWISSW!$J:$J,'MTT DRAW'!$A5,SWISSW!$F:$F,"Draw")))*IF(ROW()=COLUMN(),0.5,1)</f>
        <v>0</v>
      </c>
      <c r="F5" s="11">
        <f ca="1">((COUNTIFS(SWISSW!$I:$I,'MTT DRAW'!$A5,SWISSW!$J:$J,'MTT DRAW'!F$1,SWISSW!$F:$F,"Draw")+COUNTIFS(SWISSW!$I:$I,'MTT DRAW'!F$1,SWISSW!$J:$J,'MTT DRAW'!$A5,SWISSW!$F:$F,"Draw")))*IF(ROW()=COLUMN(),0.5,1)</f>
        <v>1</v>
      </c>
      <c r="G5" s="11">
        <f ca="1">((COUNTIFS(SWISSW!$I:$I,'MTT DRAW'!$A5,SWISSW!$J:$J,'MTT DRAW'!G$1,SWISSW!$F:$F,"Draw")+COUNTIFS(SWISSW!$I:$I,'MTT DRAW'!G$1,SWISSW!$J:$J,'MTT DRAW'!$A5,SWISSW!$F:$F,"Draw")))*IF(ROW()=COLUMN(),0.5,1)</f>
        <v>0</v>
      </c>
      <c r="H5" s="11">
        <f ca="1">((COUNTIFS(SWISSW!$I:$I,'MTT DRAW'!$A5,SWISSW!$J:$J,'MTT DRAW'!H$1,SWISSW!$F:$F,"Draw")+COUNTIFS(SWISSW!$I:$I,'MTT DRAW'!H$1,SWISSW!$J:$J,'MTT DRAW'!$A5,SWISSW!$F:$F,"Draw")))*IF(ROW()=COLUMN(),0.5,1)</f>
        <v>1</v>
      </c>
      <c r="I5" s="11">
        <f ca="1">((COUNTIFS(SWISSW!$I:$I,'MTT DRAW'!$A5,SWISSW!$J:$J,'MTT DRAW'!I$1,SWISSW!$F:$F,"Draw")+COUNTIFS(SWISSW!$I:$I,'MTT DRAW'!I$1,SWISSW!$J:$J,'MTT DRAW'!$A5,SWISSW!$F:$F,"Draw")))*IF(ROW()=COLUMN(),0.5,1)</f>
        <v>0</v>
      </c>
      <c r="J5" s="11">
        <f ca="1">((COUNTIFS(SWISSW!$I:$I,'MTT DRAW'!$A5,SWISSW!$J:$J,'MTT DRAW'!J$1,SWISSW!$F:$F,"Draw")+COUNTIFS(SWISSW!$I:$I,'MTT DRAW'!J$1,SWISSW!$J:$J,'MTT DRAW'!$A5,SWISSW!$F:$F,"Draw")))*IF(ROW()=COLUMN(),0.5,1)</f>
        <v>0</v>
      </c>
      <c r="K5" s="11">
        <f ca="1">((COUNTIFS(SWISSW!$I:$I,'MTT DRAW'!$A5,SWISSW!$J:$J,'MTT DRAW'!K$1,SWISSW!$F:$F,"Draw")+COUNTIFS(SWISSW!$I:$I,'MTT DRAW'!K$1,SWISSW!$J:$J,'MTT DRAW'!$A5,SWISSW!$F:$F,"Draw")))*IF(ROW()=COLUMN(),0.5,1)</f>
        <v>0</v>
      </c>
      <c r="L5" s="11">
        <f ca="1">((COUNTIFS(SWISSW!$I:$I,'MTT DRAW'!$A5,SWISSW!$J:$J,'MTT DRAW'!L$1,SWISSW!$F:$F,"Draw")+COUNTIFS(SWISSW!$I:$I,'MTT DRAW'!L$1,SWISSW!$J:$J,'MTT DRAW'!$A5,SWISSW!$F:$F,"Draw")))*IF(ROW()=COLUMN(),0.5,1)</f>
        <v>1</v>
      </c>
      <c r="M5" s="11">
        <f ca="1">((COUNTIFS(SWISSW!$I:$I,'MTT DRAW'!$A5,SWISSW!$J:$J,'MTT DRAW'!M$1,SWISSW!$F:$F,"Draw")+COUNTIFS(SWISSW!$I:$I,'MTT DRAW'!M$1,SWISSW!$J:$J,'MTT DRAW'!$A5,SWISSW!$F:$F,"Draw")))*IF(ROW()=COLUMN(),0.5,1)</f>
        <v>1</v>
      </c>
      <c r="N5" s="11">
        <f ca="1">((COUNTIFS(SWISSW!$I:$I,'MTT DRAW'!$A5,SWISSW!$J:$J,'MTT DRAW'!N$1,SWISSW!$F:$F,"Draw")+COUNTIFS(SWISSW!$I:$I,'MTT DRAW'!N$1,SWISSW!$J:$J,'MTT DRAW'!$A5,SWISSW!$F:$F,"Draw")))*IF(ROW()=COLUMN(),0.5,1)</f>
        <v>0</v>
      </c>
      <c r="O5" s="11">
        <f ca="1">((COUNTIFS(SWISSW!$I:$I,'MTT DRAW'!$A5,SWISSW!$J:$J,'MTT DRAW'!O$1,SWISSW!$F:$F,"Draw")+COUNTIFS(SWISSW!$I:$I,'MTT DRAW'!O$1,SWISSW!$J:$J,'MTT DRAW'!$A5,SWISSW!$F:$F,"Draw")))*IF(ROW()=COLUMN(),0.5,1)</f>
        <v>0</v>
      </c>
      <c r="P5" s="11">
        <f ca="1">((COUNTIFS(SWISSW!$I:$I,'MTT DRAW'!$A5,SWISSW!$J:$J,'MTT DRAW'!P$1,SWISSW!$F:$F,"Draw")+COUNTIFS(SWISSW!$I:$I,'MTT DRAW'!P$1,SWISSW!$J:$J,'MTT DRAW'!$A5,SWISSW!$F:$F,"Draw")))*IF(ROW()=COLUMN(),0.5,1)</f>
        <v>1</v>
      </c>
      <c r="Q5" s="11">
        <f ca="1">((COUNTIFS(SWISSW!$I:$I,'MTT DRAW'!$A5,SWISSW!$J:$J,'MTT DRAW'!Q$1,SWISSW!$F:$F,"Draw")+COUNTIFS(SWISSW!$I:$I,'MTT DRAW'!Q$1,SWISSW!$J:$J,'MTT DRAW'!$A5,SWISSW!$F:$F,"Draw")))*IF(ROW()=COLUMN(),0.5,1)</f>
        <v>0</v>
      </c>
      <c r="R5" s="11">
        <f ca="1">((COUNTIFS(SWISSW!$I:$I,'MTT DRAW'!$A5,SWISSW!$J:$J,'MTT DRAW'!R$1,SWISSW!$F:$F,"Draw")+COUNTIFS(SWISSW!$I:$I,'MTT DRAW'!R$1,SWISSW!$J:$J,'MTT DRAW'!$A5,SWISSW!$F:$F,"Draw")))*IF(ROW()=COLUMN(),0.5,1)</f>
        <v>1</v>
      </c>
      <c r="S5" s="11">
        <f ca="1">((COUNTIFS(SWISSW!$I:$I,'MTT DRAW'!$A5,SWISSW!$J:$J,'MTT DRAW'!S$1,SWISSW!$F:$F,"Draw")+COUNTIFS(SWISSW!$I:$I,'MTT DRAW'!S$1,SWISSW!$J:$J,'MTT DRAW'!$A5,SWISSW!$F:$F,"Draw")))*IF(ROW()=COLUMN(),0.5,1)</f>
        <v>0</v>
      </c>
      <c r="T5" s="11">
        <f ca="1">((COUNTIFS(SWISSW!$I:$I,'MTT DRAW'!$A5,SWISSW!$J:$J,'MTT DRAW'!T$1,SWISSW!$F:$F,"Draw")+COUNTIFS(SWISSW!$I:$I,'MTT DRAW'!T$1,SWISSW!$J:$J,'MTT DRAW'!$A5,SWISSW!$F:$F,"Draw")))*IF(ROW()=COLUMN(),0.5,1)</f>
        <v>1</v>
      </c>
      <c r="U5" s="11">
        <f ca="1">((COUNTIFS(SWISSW!$I:$I,'MTT DRAW'!$A5,SWISSW!$J:$J,'MTT DRAW'!U$1,SWISSW!$F:$F,"Draw")+COUNTIFS(SWISSW!$I:$I,'MTT DRAW'!U$1,SWISSW!$J:$J,'MTT DRAW'!$A5,SWISSW!$F:$F,"Draw")))*IF(ROW()=COLUMN(),0.5,1)</f>
        <v>0</v>
      </c>
      <c r="V5" s="11">
        <f ca="1">((COUNTIFS(SWISSW!$I:$I,'MTT DRAW'!$A5,SWISSW!$J:$J,'MTT DRAW'!V$1,SWISSW!$F:$F,"Draw")+COUNTIFS(SWISSW!$I:$I,'MTT DRAW'!V$1,SWISSW!$J:$J,'MTT DRAW'!$A5,SWISSW!$F:$F,"Draw")))*IF(ROW()=COLUMN(),0.5,1)</f>
        <v>0</v>
      </c>
      <c r="W5" s="11">
        <f ca="1">((COUNTIFS(SWISSW!$I:$I,'MTT DRAW'!$A5,SWISSW!$J:$J,'MTT DRAW'!W$1,SWISSW!$F:$F,"Draw")+COUNTIFS(SWISSW!$I:$I,'MTT DRAW'!W$1,SWISSW!$J:$J,'MTT DRAW'!$A5,SWISSW!$F:$F,"Draw")))*IF(ROW()=COLUMN(),0.5,1)</f>
        <v>0</v>
      </c>
      <c r="X5" s="11">
        <f ca="1">((COUNTIFS(SWISSW!$I:$I,'MTT DRAW'!$A5,SWISSW!$J:$J,'MTT DRAW'!X$1,SWISSW!$F:$F,"Draw")+COUNTIFS(SWISSW!$I:$I,'MTT DRAW'!X$1,SWISSW!$J:$J,'MTT DRAW'!$A5,SWISSW!$F:$F,"Draw")))*IF(ROW()=COLUMN(),0.5,1)</f>
        <v>0</v>
      </c>
      <c r="Y5" s="11">
        <f ca="1">((COUNTIFS(SWISSW!$I:$I,'MTT DRAW'!$A5,SWISSW!$J:$J,'MTT DRAW'!Y$1,SWISSW!$F:$F,"Draw")+COUNTIFS(SWISSW!$I:$I,'MTT DRAW'!Y$1,SWISSW!$J:$J,'MTT DRAW'!$A5,SWISSW!$F:$F,"Draw")))*IF(ROW()=COLUMN(),0.5,1)</f>
        <v>0</v>
      </c>
      <c r="Z5" s="11">
        <f ca="1">((COUNTIFS(SWISSW!$I:$I,'MTT DRAW'!$A5,SWISSW!$J:$J,'MTT DRAW'!Z$1,SWISSW!$F:$F,"Draw")+COUNTIFS(SWISSW!$I:$I,'MTT DRAW'!Z$1,SWISSW!$J:$J,'MTT DRAW'!$A5,SWISSW!$F:$F,"Draw")))*IF(ROW()=COLUMN(),0.5,1)</f>
        <v>0</v>
      </c>
      <c r="AA5" s="11">
        <f ca="1">((COUNTIFS(SWISSW!$I:$I,'MTT DRAW'!$A5,SWISSW!$J:$J,'MTT DRAW'!AA$1,SWISSW!$F:$F,"Draw")+COUNTIFS(SWISSW!$I:$I,'MTT DRAW'!AA$1,SWISSW!$J:$J,'MTT DRAW'!$A5,SWISSW!$F:$F,"Draw")))*IF(ROW()=COLUMN(),0.5,1)</f>
        <v>0</v>
      </c>
      <c r="AB5" s="11">
        <f ca="1">((COUNTIFS(SWISSW!$I:$I,'MTT DRAW'!$A5,SWISSW!$J:$J,'MTT DRAW'!AB$1,SWISSW!$F:$F,"Draw")+COUNTIFS(SWISSW!$I:$I,'MTT DRAW'!AB$1,SWISSW!$J:$J,'MTT DRAW'!$A5,SWISSW!$F:$F,"Draw")))*IF(ROW()=COLUMN(),0.5,1)</f>
        <v>0</v>
      </c>
      <c r="AC5" s="11">
        <f ca="1">((COUNTIFS(SWISSW!$I:$I,'MTT DRAW'!$A5,SWISSW!$J:$J,'MTT DRAW'!AC$1,SWISSW!$F:$F,"Draw")+COUNTIFS(SWISSW!$I:$I,'MTT DRAW'!AC$1,SWISSW!$J:$J,'MTT DRAW'!$A5,SWISSW!$F:$F,"Draw")))*IF(ROW()=COLUMN(),0.5,1)</f>
        <v>0</v>
      </c>
      <c r="AD5" s="11">
        <f ca="1">((COUNTIFS(SWISSW!$I:$I,'MTT DRAW'!$A5,SWISSW!$J:$J,'MTT DRAW'!AD$1,SWISSW!$F:$F,"Draw")+COUNTIFS(SWISSW!$I:$I,'MTT DRAW'!AD$1,SWISSW!$J:$J,'MTT DRAW'!$A5,SWISSW!$F:$F,"Draw")))*IF(ROW()=COLUMN(),0.5,1)</f>
        <v>0</v>
      </c>
      <c r="AE5" s="11">
        <f ca="1">((COUNTIFS(SWISSW!$I:$I,'MTT DRAW'!$A5,SWISSW!$J:$J,'MTT DRAW'!AE$1,SWISSW!$F:$F,"Draw")+COUNTIFS(SWISSW!$I:$I,'MTT DRAW'!AE$1,SWISSW!$J:$J,'MTT DRAW'!$A5,SWISSW!$F:$F,"Draw")))*IF(ROW()=COLUMN(),0.5,1)</f>
        <v>0</v>
      </c>
      <c r="AF5" s="11">
        <f ca="1">((COUNTIFS(SWISSW!$I:$I,'MTT DRAW'!$A5,SWISSW!$J:$J,'MTT DRAW'!AF$1,SWISSW!$F:$F,"Draw")+COUNTIFS(SWISSW!$I:$I,'MTT DRAW'!AF$1,SWISSW!$J:$J,'MTT DRAW'!$A5,SWISSW!$F:$F,"Draw")))*IF(ROW()=COLUMN(),0.5,1)</f>
        <v>0</v>
      </c>
      <c r="AG5" s="11">
        <f ca="1">((COUNTIFS(SWISSW!$I:$I,'MTT DRAW'!$A5,SWISSW!$J:$J,'MTT DRAW'!AG$1,SWISSW!$F:$F,"Draw")+COUNTIFS(SWISSW!$I:$I,'MTT DRAW'!AG$1,SWISSW!$J:$J,'MTT DRAW'!$A5,SWISSW!$F:$F,"Draw")))*IF(ROW()=COLUMN(),0.5,1)</f>
        <v>0</v>
      </c>
      <c r="AH5" s="11">
        <f ca="1">((COUNTIFS(SWISSW!$I:$I,'MTT DRAW'!$A5,SWISSW!$J:$J,'MTT DRAW'!AH$1,SWISSW!$F:$F,"Draw")+COUNTIFS(SWISSW!$I:$I,'MTT DRAW'!AH$1,SWISSW!$J:$J,'MTT DRAW'!$A5,SWISSW!$F:$F,"Draw")))*IF(ROW()=COLUMN(),0.5,1)</f>
        <v>1</v>
      </c>
      <c r="AI5" s="11">
        <f ca="1">((COUNTIFS(SWISSW!$I:$I,'MTT DRAW'!$A5,SWISSW!$J:$J,'MTT DRAW'!AI$1,SWISSW!$F:$F,"Draw")+COUNTIFS(SWISSW!$I:$I,'MTT DRAW'!AI$1,SWISSW!$J:$J,'MTT DRAW'!$A5,SWISSW!$F:$F,"Draw")))*IF(ROW()=COLUMN(),0.5,1)</f>
        <v>0</v>
      </c>
      <c r="AJ5" s="11">
        <f ca="1">((COUNTIFS(SWISSW!$I:$I,'MTT DRAW'!$A5,SWISSW!$J:$J,'MTT DRAW'!AJ$1,SWISSW!$F:$F,"Draw")+COUNTIFS(SWISSW!$I:$I,'MTT DRAW'!AJ$1,SWISSW!$J:$J,'MTT DRAW'!$A5,SWISSW!$F:$F,"Draw")))*IF(ROW()=COLUMN(),0.5,1)</f>
        <v>0</v>
      </c>
      <c r="AK5" s="11">
        <f ca="1">((COUNTIFS(SWISSW!$I:$I,'MTT DRAW'!$A5,SWISSW!$J:$J,'MTT DRAW'!AK$1,SWISSW!$F:$F,"Draw")+COUNTIFS(SWISSW!$I:$I,'MTT DRAW'!AK$1,SWISSW!$J:$J,'MTT DRAW'!$A5,SWISSW!$F:$F,"Draw")))*IF(ROW()=COLUMN(),0.5,1)</f>
        <v>0</v>
      </c>
      <c r="AL5" s="11">
        <f ca="1">((COUNTIFS(SWISSW!$I:$I,'MTT DRAW'!$A5,SWISSW!$J:$J,'MTT DRAW'!AL$1,SWISSW!$F:$F,"Draw")+COUNTIFS(SWISSW!$I:$I,'MTT DRAW'!AL$1,SWISSW!$J:$J,'MTT DRAW'!$A5,SWISSW!$F:$F,"Draw")))*IF(ROW()=COLUMN(),0.5,1)</f>
        <v>0</v>
      </c>
      <c r="AM5" s="11">
        <f ca="1">((COUNTIFS(SWISSW!$I:$I,'MTT DRAW'!$A5,SWISSW!$J:$J,'MTT DRAW'!AM$1,SWISSW!$F:$F,"Draw")+COUNTIFS(SWISSW!$I:$I,'MTT DRAW'!AM$1,SWISSW!$J:$J,'MTT DRAW'!$A5,SWISSW!$F:$F,"Draw")))*IF(ROW()=COLUMN(),0.5,1)</f>
        <v>0</v>
      </c>
      <c r="AN5" s="11">
        <f ca="1">((COUNTIFS(SWISSW!$I:$I,'MTT DRAW'!$A5,SWISSW!$J:$J,'MTT DRAW'!AN$1,SWISSW!$F:$F,"Draw")+COUNTIFS(SWISSW!$I:$I,'MTT DRAW'!AN$1,SWISSW!$J:$J,'MTT DRAW'!$A5,SWISSW!$F:$F,"Draw")))*IF(ROW()=COLUMN(),0.5,1)</f>
        <v>0</v>
      </c>
      <c r="AO5" s="11">
        <f ca="1">((COUNTIFS(SWISSW!$I:$I,'MTT DRAW'!$A5,SWISSW!$J:$J,'MTT DRAW'!AO$1,SWISSW!$F:$F,"Draw")+COUNTIFS(SWISSW!$I:$I,'MTT DRAW'!AO$1,SWISSW!$J:$J,'MTT DRAW'!$A5,SWISSW!$F:$F,"Draw")))*IF(ROW()=COLUMN(),0.5,1)</f>
        <v>0</v>
      </c>
      <c r="AP5" s="11">
        <f ca="1">((COUNTIFS(SWISSW!$I:$I,'MTT DRAW'!$A5,SWISSW!$J:$J,'MTT DRAW'!AP$1,SWISSW!$F:$F,"Draw")+COUNTIFS(SWISSW!$I:$I,'MTT DRAW'!AP$1,SWISSW!$J:$J,'MTT DRAW'!$A5,SWISSW!$F:$F,"Draw")))*IF(ROW()=COLUMN(),0.5,1)</f>
        <v>0</v>
      </c>
      <c r="AQ5" s="11">
        <f ca="1">((COUNTIFS(SWISSW!$I:$I,'MTT DRAW'!$A5,SWISSW!$J:$J,'MTT DRAW'!AQ$1,SWISSW!$F:$F,"Draw")+COUNTIFS(SWISSW!$I:$I,'MTT DRAW'!AQ$1,SWISSW!$J:$J,'MTT DRAW'!$A5,SWISSW!$F:$F,"Draw")))*IF(ROW()=COLUMN(),0.5,1)</f>
        <v>0</v>
      </c>
      <c r="AR5" s="11">
        <f ca="1">((COUNTIFS(SWISSW!$I:$I,'MTT DRAW'!$A5,SWISSW!$J:$J,'MTT DRAW'!AR$1,SWISSW!$F:$F,"Draw")+COUNTIFS(SWISSW!$I:$I,'MTT DRAW'!AR$1,SWISSW!$J:$J,'MTT DRAW'!$A5,SWISSW!$F:$F,"Draw")))*IF(ROW()=COLUMN(),0.5,1)</f>
        <v>0</v>
      </c>
      <c r="AS5" s="11">
        <f ca="1">((COUNTIFS(SWISSW!$I:$I,'MTT DRAW'!$A5,SWISSW!$J:$J,'MTT DRAW'!AS$1,SWISSW!$F:$F,"Draw")+COUNTIFS(SWISSW!$I:$I,'MTT DRAW'!AS$1,SWISSW!$J:$J,'MTT DRAW'!$A5,SWISSW!$F:$F,"Draw")))*IF(ROW()=COLUMN(),0.5,1)</f>
        <v>0</v>
      </c>
      <c r="AT5" s="11">
        <f ca="1">((COUNTIFS(SWISSW!$I:$I,'MTT DRAW'!$A5,SWISSW!$J:$J,'MTT DRAW'!AT$1,SWISSW!$F:$F,"Draw")+COUNTIFS(SWISSW!$I:$I,'MTT DRAW'!AT$1,SWISSW!$J:$J,'MTT DRAW'!$A5,SWISSW!$F:$F,"Draw")))*IF(ROW()=COLUMN(),0.5,1)</f>
        <v>0</v>
      </c>
      <c r="AU5" s="11">
        <f ca="1">((COUNTIFS(SWISSW!$I:$I,'MTT DRAW'!$A5,SWISSW!$J:$J,'MTT DRAW'!AU$1,SWISSW!$F:$F,"Draw")+COUNTIFS(SWISSW!$I:$I,'MTT DRAW'!AU$1,SWISSW!$J:$J,'MTT DRAW'!$A5,SWISSW!$F:$F,"Draw")))*IF(ROW()=COLUMN(),0.5,1)</f>
        <v>0</v>
      </c>
      <c r="AV5" s="11">
        <f ca="1">((COUNTIFS(SWISSW!$I:$I,'MTT DRAW'!$A5,SWISSW!$J:$J,'MTT DRAW'!AV$1,SWISSW!$F:$F,"Draw")+COUNTIFS(SWISSW!$I:$I,'MTT DRAW'!AV$1,SWISSW!$J:$J,'MTT DRAW'!$A5,SWISSW!$F:$F,"Draw")))*IF(ROW()=COLUMN(),0.5,1)</f>
        <v>0</v>
      </c>
      <c r="AW5" s="11">
        <f ca="1">((COUNTIFS(SWISSW!$I:$I,'MTT DRAW'!$A5,SWISSW!$J:$J,'MTT DRAW'!AW$1,SWISSW!$F:$F,"Draw")+COUNTIFS(SWISSW!$I:$I,'MTT DRAW'!AW$1,SWISSW!$J:$J,'MTT DRAW'!$A5,SWISSW!$F:$F,"Draw")))*IF(ROW()=COLUMN(),0.5,1)</f>
        <v>0</v>
      </c>
      <c r="AX5" s="11">
        <f ca="1">((COUNTIFS(SWISSW!$I:$I,'MTT DRAW'!$A5,SWISSW!$J:$J,'MTT DRAW'!AX$1,SWISSW!$F:$F,"Draw")+COUNTIFS(SWISSW!$I:$I,'MTT DRAW'!AX$1,SWISSW!$J:$J,'MTT DRAW'!$A5,SWISSW!$F:$F,"Draw")))*IF(ROW()=COLUMN(),0.5,1)</f>
        <v>0</v>
      </c>
      <c r="AY5" s="11">
        <f ca="1">((COUNTIFS(SWISSW!$I:$I,'MTT DRAW'!$A5,SWISSW!$J:$J,'MTT DRAW'!AY$1,SWISSW!$F:$F,"Draw")+COUNTIFS(SWISSW!$I:$I,'MTT DRAW'!AY$1,SWISSW!$J:$J,'MTT DRAW'!$A5,SWISSW!$F:$F,"Draw")))*IF(ROW()=COLUMN(),0.5,1)</f>
        <v>0</v>
      </c>
      <c r="AZ5" s="11">
        <f ca="1">((COUNTIFS(SWISSW!$I:$I,'MTT DRAW'!$A5,SWISSW!$J:$J,'MTT DRAW'!AZ$1,SWISSW!$F:$F,"Draw")+COUNTIFS(SWISSW!$I:$I,'MTT DRAW'!AZ$1,SWISSW!$J:$J,'MTT DRAW'!$A5,SWISSW!$F:$F,"Draw")))*IF(ROW()=COLUMN(),0.5,1)</f>
        <v>0</v>
      </c>
      <c r="BA5" s="11">
        <f ca="1">((COUNTIFS(SWISSW!$I:$I,'MTT DRAW'!$A5,SWISSW!$J:$J,'MTT DRAW'!BA$1,SWISSW!$F:$F,"Draw")+COUNTIFS(SWISSW!$I:$I,'MTT DRAW'!BA$1,SWISSW!$J:$J,'MTT DRAW'!$A5,SWISSW!$F:$F,"Draw")))*IF(ROW()=COLUMN(),0.5,1)</f>
        <v>0</v>
      </c>
      <c r="BB5" s="11">
        <f ca="1">((COUNTIFS(SWISSW!$I:$I,'MTT DRAW'!$A5,SWISSW!$J:$J,'MTT DRAW'!BB$1,SWISSW!$F:$F,"Draw")+COUNTIFS(SWISSW!$I:$I,'MTT DRAW'!BB$1,SWISSW!$J:$J,'MTT DRAW'!$A5,SWISSW!$F:$F,"Draw")))*IF(ROW()=COLUMN(),0.5,1)</f>
        <v>0</v>
      </c>
      <c r="BC5" s="11">
        <f ca="1">((COUNTIFS(SWISSW!$I:$I,'MTT DRAW'!$A5,SWISSW!$J:$J,'MTT DRAW'!BC$1,SWISSW!$F:$F,"Draw")+COUNTIFS(SWISSW!$I:$I,'MTT DRAW'!BC$1,SWISSW!$J:$J,'MTT DRAW'!$A5,SWISSW!$F:$F,"Draw")))*IF(ROW()=COLUMN(),0.5,1)</f>
        <v>0</v>
      </c>
      <c r="BD5" s="11">
        <f ca="1">((COUNTIFS(SWISSW!$I:$I,'MTT DRAW'!$A5,SWISSW!$J:$J,'MTT DRAW'!BD$1,SWISSW!$F:$F,"Draw")+COUNTIFS(SWISSW!$I:$I,'MTT DRAW'!BD$1,SWISSW!$J:$J,'MTT DRAW'!$A5,SWISSW!$F:$F,"Draw")))*IF(ROW()=COLUMN(),0.5,1)</f>
        <v>0</v>
      </c>
      <c r="BE5" s="11">
        <f ca="1">((COUNTIFS(SWISSW!$I:$I,'MTT DRAW'!$A5,SWISSW!$J:$J,'MTT DRAW'!BE$1,SWISSW!$F:$F,"Draw")+COUNTIFS(SWISSW!$I:$I,'MTT DRAW'!BE$1,SWISSW!$J:$J,'MTT DRAW'!$A5,SWISSW!$F:$F,"Draw")))*IF(ROW()=COLUMN(),0.5,1)</f>
        <v>0</v>
      </c>
      <c r="BF5" s="11">
        <f ca="1">((COUNTIFS(SWISSW!$I:$I,'MTT DRAW'!$A5,SWISSW!$J:$J,'MTT DRAW'!BF$1,SWISSW!$F:$F,"Draw")+COUNTIFS(SWISSW!$I:$I,'MTT DRAW'!BF$1,SWISSW!$J:$J,'MTT DRAW'!$A5,SWISSW!$F:$F,"Draw")))*IF(ROW()=COLUMN(),0.5,1)</f>
        <v>0</v>
      </c>
      <c r="BG5" s="11">
        <f ca="1">((COUNTIFS(SWISSW!$I:$I,'MTT DRAW'!$A5,SWISSW!$J:$J,'MTT DRAW'!BG$1,SWISSW!$F:$F,"Draw")+COUNTIFS(SWISSW!$I:$I,'MTT DRAW'!BG$1,SWISSW!$J:$J,'MTT DRAW'!$A5,SWISSW!$F:$F,"Draw")))*IF(ROW()=COLUMN(),0.5,1)</f>
        <v>0</v>
      </c>
      <c r="BH5" s="11">
        <f ca="1">((COUNTIFS(SWISSW!$I:$I,'MTT DRAW'!$A5,SWISSW!$J:$J,'MTT DRAW'!BH$1,SWISSW!$F:$F,"Draw")+COUNTIFS(SWISSW!$I:$I,'MTT DRAW'!BH$1,SWISSW!$J:$J,'MTT DRAW'!$A5,SWISSW!$F:$F,"Draw")))*IF(ROW()=COLUMN(),0.5,1)</f>
        <v>0</v>
      </c>
      <c r="BI5" s="11">
        <f ca="1">((COUNTIFS(SWISSW!$I:$I,'MTT DRAW'!$A5,SWISSW!$J:$J,'MTT DRAW'!BI$1,SWISSW!$F:$F,"Draw")+COUNTIFS(SWISSW!$I:$I,'MTT DRAW'!BI$1,SWISSW!$J:$J,'MTT DRAW'!$A5,SWISSW!$F:$F,"Draw")))*IF(ROW()=COLUMN(),0.5,1)</f>
        <v>0</v>
      </c>
      <c r="BJ5" s="11">
        <f ca="1">((COUNTIFS(SWISSW!$I:$I,'MTT DRAW'!$A5,SWISSW!$J:$J,'MTT DRAW'!BJ$1,SWISSW!$F:$F,"Draw")+COUNTIFS(SWISSW!$I:$I,'MTT DRAW'!BJ$1,SWISSW!$J:$J,'MTT DRAW'!$A5,SWISSW!$F:$F,"Draw")))*IF(ROW()=COLUMN(),0.5,1)</f>
        <v>0</v>
      </c>
      <c r="BK5" s="11">
        <f ca="1">((COUNTIFS(SWISSW!$I:$I,'MTT DRAW'!$A5,SWISSW!$J:$J,'MTT DRAW'!BK$1,SWISSW!$F:$F,"Draw")+COUNTIFS(SWISSW!$I:$I,'MTT DRAW'!BK$1,SWISSW!$J:$J,'MTT DRAW'!$A5,SWISSW!$F:$F,"Draw")))*IF(ROW()=COLUMN(),0.5,1)</f>
        <v>0</v>
      </c>
      <c r="BL5" s="11">
        <f ca="1">((COUNTIFS(SWISSW!$I:$I,'MTT DRAW'!$A5,SWISSW!$J:$J,'MTT DRAW'!BL$1,SWISSW!$F:$F,"Draw")+COUNTIFS(SWISSW!$I:$I,'MTT DRAW'!BL$1,SWISSW!$J:$J,'MTT DRAW'!$A5,SWISSW!$F:$F,"Draw")))*IF(ROW()=COLUMN(),0.5,1)</f>
        <v>0</v>
      </c>
      <c r="BM5" s="11" t="str">
        <f ca="1">MATCHUP!BM5</f>
        <v>-</v>
      </c>
      <c r="BN5" s="11" t="str">
        <f ca="1">MATCHUP!BN5</f>
        <v>-</v>
      </c>
      <c r="BO5" s="11" t="str">
        <f ca="1">MATCHUP!BO5</f>
        <v>-</v>
      </c>
      <c r="BP5" s="11" t="str">
        <f ca="1">MATCHUP!BP5</f>
        <v>-</v>
      </c>
      <c r="BQ5" s="11" t="str">
        <f ca="1">MATCHUP!BQ5</f>
        <v>-</v>
      </c>
      <c r="BR5" s="11" t="str">
        <f ca="1">MATCHUP!BR5</f>
        <v>-</v>
      </c>
      <c r="BS5" s="11" t="str">
        <f ca="1">MATCHUP!BS5</f>
        <v>-</v>
      </c>
      <c r="BT5" s="11" t="str">
        <f ca="1">MATCHUP!BT5</f>
        <v>-</v>
      </c>
      <c r="BU5" s="11" t="str">
        <f ca="1">MATCHUP!BU5</f>
        <v>-</v>
      </c>
      <c r="BV5" s="11" t="str">
        <f ca="1">MATCHUP!BV5</f>
        <v>-</v>
      </c>
      <c r="BW5" s="11" t="str">
        <f ca="1">MATCHUP!BW5</f>
        <v>-</v>
      </c>
      <c r="BX5" s="11" t="str">
        <f ca="1">MATCHUP!BX5</f>
        <v>-</v>
      </c>
      <c r="BY5" s="11" t="str">
        <f ca="1">MATCHUP!BY5</f>
        <v>-</v>
      </c>
      <c r="BZ5" s="11" t="str">
        <f ca="1">MATCHUP!BZ5</f>
        <v>-</v>
      </c>
      <c r="CA5" s="11" t="str">
        <f ca="1">MATCHUP!CA5</f>
        <v>-</v>
      </c>
      <c r="CB5" s="11" t="str">
        <f ca="1">MATCHUP!CB5</f>
        <v>-</v>
      </c>
      <c r="CC5" s="11" t="str">
        <f ca="1">MATCHUP!CC5</f>
        <v>-</v>
      </c>
      <c r="CD5" s="11" t="str">
        <f ca="1">MATCHUP!CD5</f>
        <v>-</v>
      </c>
      <c r="CE5" s="11" t="str">
        <f ca="1">MATCHUP!CE5</f>
        <v>-</v>
      </c>
      <c r="CF5" s="11" t="str">
        <f ca="1">MATCHUP!CF5</f>
        <v>-</v>
      </c>
      <c r="CG5" s="11" t="str">
        <f ca="1">MATCHUP!CG5</f>
        <v>-</v>
      </c>
      <c r="CH5" s="11" t="str">
        <f ca="1">MATCHUP!CH5</f>
        <v>-</v>
      </c>
      <c r="CI5" s="11" t="str">
        <f ca="1">MATCHUP!CI5</f>
        <v>-</v>
      </c>
      <c r="CJ5" s="11" t="str">
        <f ca="1">MATCHUP!CJ5</f>
        <v>-</v>
      </c>
      <c r="CK5" s="11" t="str">
        <f ca="1">MATCHUP!CK5</f>
        <v>-</v>
      </c>
      <c r="CL5" s="11" t="str">
        <f ca="1">MATCHUP!CL5</f>
        <v>-</v>
      </c>
      <c r="CM5" s="11" t="str">
        <f ca="1">MATCHUP!CM5</f>
        <v>-</v>
      </c>
      <c r="CN5" s="11" t="str">
        <f ca="1">MATCHUP!CN5</f>
        <v>-</v>
      </c>
      <c r="CO5" s="11" t="str">
        <f ca="1">MATCHUP!CO5</f>
        <v>-</v>
      </c>
      <c r="CP5" s="11" t="str">
        <f ca="1">MATCHUP!CP5</f>
        <v>-</v>
      </c>
      <c r="CQ5" s="11" t="str">
        <f ca="1">MATCHUP!CQ5</f>
        <v>-</v>
      </c>
      <c r="CR5" s="11" t="str">
        <f ca="1">MATCHUP!CR5</f>
        <v>-</v>
      </c>
      <c r="CS5" s="11" t="str">
        <f ca="1">MATCHUP!CS5</f>
        <v>-</v>
      </c>
      <c r="CT5" s="11" t="str">
        <f ca="1">MATCHUP!CT5</f>
        <v>-</v>
      </c>
      <c r="CU5" s="11" t="str">
        <f ca="1">MATCHUP!CU5</f>
        <v>-</v>
      </c>
      <c r="CV5" s="11" t="str">
        <f ca="1">MATCHUP!CV5</f>
        <v>-</v>
      </c>
    </row>
    <row r="6" spans="1:100" s="6" customFormat="1" ht="55" customHeight="1" x14ac:dyDescent="0.25">
      <c r="A6" s="3" t="str">
        <f ca="1">MATCHUP!A6</f>
        <v>Mono Red Madness</v>
      </c>
      <c r="B6" s="11">
        <f ca="1">((COUNTIFS(SWISSW!$I:$I,'MTT DRAW'!$A6,SWISSW!$J:$J,'MTT DRAW'!B$1,SWISSW!$F:$F,"Draw")+COUNTIFS(SWISSW!$I:$I,'MTT DRAW'!B$1,SWISSW!$J:$J,'MTT DRAW'!$A6,SWISSW!$F:$F,"Draw")))*IF(ROW()=COLUMN(),0.5,1)</f>
        <v>0</v>
      </c>
      <c r="C6" s="11">
        <f ca="1">((COUNTIFS(SWISSW!$I:$I,'MTT DRAW'!$A6,SWISSW!$J:$J,'MTT DRAW'!C$1,SWISSW!$F:$F,"Draw")+COUNTIFS(SWISSW!$I:$I,'MTT DRAW'!C$1,SWISSW!$J:$J,'MTT DRAW'!$A6,SWISSW!$F:$F,"Draw")))*IF(ROW()=COLUMN(),0.5,1)</f>
        <v>0</v>
      </c>
      <c r="D6" s="11">
        <f ca="1">((COUNTIFS(SWISSW!$I:$I,'MTT DRAW'!$A6,SWISSW!$J:$J,'MTT DRAW'!D$1,SWISSW!$F:$F,"Draw")+COUNTIFS(SWISSW!$I:$I,'MTT DRAW'!D$1,SWISSW!$J:$J,'MTT DRAW'!$A6,SWISSW!$F:$F,"Draw")))*IF(ROW()=COLUMN(),0.5,1)</f>
        <v>0</v>
      </c>
      <c r="E6" s="11">
        <f ca="1">((COUNTIFS(SWISSW!$I:$I,'MTT DRAW'!$A6,SWISSW!$J:$J,'MTT DRAW'!E$1,SWISSW!$F:$F,"Draw")+COUNTIFS(SWISSW!$I:$I,'MTT DRAW'!E$1,SWISSW!$J:$J,'MTT DRAW'!$A6,SWISSW!$F:$F,"Draw")))*IF(ROW()=COLUMN(),0.5,1)</f>
        <v>1</v>
      </c>
      <c r="F6" s="11">
        <f ca="1">((COUNTIFS(SWISSW!$I:$I,'MTT DRAW'!$A6,SWISSW!$J:$J,'MTT DRAW'!F$1,SWISSW!$F:$F,"Draw")+COUNTIFS(SWISSW!$I:$I,'MTT DRAW'!F$1,SWISSW!$J:$J,'MTT DRAW'!$A6,SWISSW!$F:$F,"Draw")))*IF(ROW()=COLUMN(),0.5,1)</f>
        <v>0</v>
      </c>
      <c r="G6" s="11">
        <f ca="1">((COUNTIFS(SWISSW!$I:$I,'MTT DRAW'!$A6,SWISSW!$J:$J,'MTT DRAW'!G$1,SWISSW!$F:$F,"Draw")+COUNTIFS(SWISSW!$I:$I,'MTT DRAW'!G$1,SWISSW!$J:$J,'MTT DRAW'!$A6,SWISSW!$F:$F,"Draw")))*IF(ROW()=COLUMN(),0.5,1)</f>
        <v>0</v>
      </c>
      <c r="H6" s="11">
        <f ca="1">((COUNTIFS(SWISSW!$I:$I,'MTT DRAW'!$A6,SWISSW!$J:$J,'MTT DRAW'!H$1,SWISSW!$F:$F,"Draw")+COUNTIFS(SWISSW!$I:$I,'MTT DRAW'!H$1,SWISSW!$J:$J,'MTT DRAW'!$A6,SWISSW!$F:$F,"Draw")))*IF(ROW()=COLUMN(),0.5,1)</f>
        <v>0</v>
      </c>
      <c r="I6" s="11">
        <f ca="1">((COUNTIFS(SWISSW!$I:$I,'MTT DRAW'!$A6,SWISSW!$J:$J,'MTT DRAW'!I$1,SWISSW!$F:$F,"Draw")+COUNTIFS(SWISSW!$I:$I,'MTT DRAW'!I$1,SWISSW!$J:$J,'MTT DRAW'!$A6,SWISSW!$F:$F,"Draw")))*IF(ROW()=COLUMN(),0.5,1)</f>
        <v>0</v>
      </c>
      <c r="J6" s="11">
        <f ca="1">((COUNTIFS(SWISSW!$I:$I,'MTT DRAW'!$A6,SWISSW!$J:$J,'MTT DRAW'!J$1,SWISSW!$F:$F,"Draw")+COUNTIFS(SWISSW!$I:$I,'MTT DRAW'!J$1,SWISSW!$J:$J,'MTT DRAW'!$A6,SWISSW!$F:$F,"Draw")))*IF(ROW()=COLUMN(),0.5,1)</f>
        <v>0</v>
      </c>
      <c r="K6" s="11">
        <f ca="1">((COUNTIFS(SWISSW!$I:$I,'MTT DRAW'!$A6,SWISSW!$J:$J,'MTT DRAW'!K$1,SWISSW!$F:$F,"Draw")+COUNTIFS(SWISSW!$I:$I,'MTT DRAW'!K$1,SWISSW!$J:$J,'MTT DRAW'!$A6,SWISSW!$F:$F,"Draw")))*IF(ROW()=COLUMN(),0.5,1)</f>
        <v>0</v>
      </c>
      <c r="L6" s="11">
        <f ca="1">((COUNTIFS(SWISSW!$I:$I,'MTT DRAW'!$A6,SWISSW!$J:$J,'MTT DRAW'!L$1,SWISSW!$F:$F,"Draw")+COUNTIFS(SWISSW!$I:$I,'MTT DRAW'!L$1,SWISSW!$J:$J,'MTT DRAW'!$A6,SWISSW!$F:$F,"Draw")))*IF(ROW()=COLUMN(),0.5,1)</f>
        <v>0</v>
      </c>
      <c r="M6" s="11">
        <f ca="1">((COUNTIFS(SWISSW!$I:$I,'MTT DRAW'!$A6,SWISSW!$J:$J,'MTT DRAW'!M$1,SWISSW!$F:$F,"Draw")+COUNTIFS(SWISSW!$I:$I,'MTT DRAW'!M$1,SWISSW!$J:$J,'MTT DRAW'!$A6,SWISSW!$F:$F,"Draw")))*IF(ROW()=COLUMN(),0.5,1)</f>
        <v>0</v>
      </c>
      <c r="N6" s="11">
        <f ca="1">((COUNTIFS(SWISSW!$I:$I,'MTT DRAW'!$A6,SWISSW!$J:$J,'MTT DRAW'!N$1,SWISSW!$F:$F,"Draw")+COUNTIFS(SWISSW!$I:$I,'MTT DRAW'!N$1,SWISSW!$J:$J,'MTT DRAW'!$A6,SWISSW!$F:$F,"Draw")))*IF(ROW()=COLUMN(),0.5,1)</f>
        <v>0</v>
      </c>
      <c r="O6" s="11">
        <f ca="1">((COUNTIFS(SWISSW!$I:$I,'MTT DRAW'!$A6,SWISSW!$J:$J,'MTT DRAW'!O$1,SWISSW!$F:$F,"Draw")+COUNTIFS(SWISSW!$I:$I,'MTT DRAW'!O$1,SWISSW!$J:$J,'MTT DRAW'!$A6,SWISSW!$F:$F,"Draw")))*IF(ROW()=COLUMN(),0.5,1)</f>
        <v>0</v>
      </c>
      <c r="P6" s="11">
        <f ca="1">((COUNTIFS(SWISSW!$I:$I,'MTT DRAW'!$A6,SWISSW!$J:$J,'MTT DRAW'!P$1,SWISSW!$F:$F,"Draw")+COUNTIFS(SWISSW!$I:$I,'MTT DRAW'!P$1,SWISSW!$J:$J,'MTT DRAW'!$A6,SWISSW!$F:$F,"Draw")))*IF(ROW()=COLUMN(),0.5,1)</f>
        <v>0</v>
      </c>
      <c r="Q6" s="11">
        <f ca="1">((COUNTIFS(SWISSW!$I:$I,'MTT DRAW'!$A6,SWISSW!$J:$J,'MTT DRAW'!Q$1,SWISSW!$F:$F,"Draw")+COUNTIFS(SWISSW!$I:$I,'MTT DRAW'!Q$1,SWISSW!$J:$J,'MTT DRAW'!$A6,SWISSW!$F:$F,"Draw")))*IF(ROW()=COLUMN(),0.5,1)</f>
        <v>0</v>
      </c>
      <c r="R6" s="11">
        <f ca="1">((COUNTIFS(SWISSW!$I:$I,'MTT DRAW'!$A6,SWISSW!$J:$J,'MTT DRAW'!R$1,SWISSW!$F:$F,"Draw")+COUNTIFS(SWISSW!$I:$I,'MTT DRAW'!R$1,SWISSW!$J:$J,'MTT DRAW'!$A6,SWISSW!$F:$F,"Draw")))*IF(ROW()=COLUMN(),0.5,1)</f>
        <v>0</v>
      </c>
      <c r="S6" s="11">
        <f ca="1">((COUNTIFS(SWISSW!$I:$I,'MTT DRAW'!$A6,SWISSW!$J:$J,'MTT DRAW'!S$1,SWISSW!$F:$F,"Draw")+COUNTIFS(SWISSW!$I:$I,'MTT DRAW'!S$1,SWISSW!$J:$J,'MTT DRAW'!$A6,SWISSW!$F:$F,"Draw")))*IF(ROW()=COLUMN(),0.5,1)</f>
        <v>0</v>
      </c>
      <c r="T6" s="11">
        <f ca="1">((COUNTIFS(SWISSW!$I:$I,'MTT DRAW'!$A6,SWISSW!$J:$J,'MTT DRAW'!T$1,SWISSW!$F:$F,"Draw")+COUNTIFS(SWISSW!$I:$I,'MTT DRAW'!T$1,SWISSW!$J:$J,'MTT DRAW'!$A6,SWISSW!$F:$F,"Draw")))*IF(ROW()=COLUMN(),0.5,1)</f>
        <v>0</v>
      </c>
      <c r="U6" s="11">
        <f ca="1">((COUNTIFS(SWISSW!$I:$I,'MTT DRAW'!$A6,SWISSW!$J:$J,'MTT DRAW'!U$1,SWISSW!$F:$F,"Draw")+COUNTIFS(SWISSW!$I:$I,'MTT DRAW'!U$1,SWISSW!$J:$J,'MTT DRAW'!$A6,SWISSW!$F:$F,"Draw")))*IF(ROW()=COLUMN(),0.5,1)</f>
        <v>0</v>
      </c>
      <c r="V6" s="11">
        <f ca="1">((COUNTIFS(SWISSW!$I:$I,'MTT DRAW'!$A6,SWISSW!$J:$J,'MTT DRAW'!V$1,SWISSW!$F:$F,"Draw")+COUNTIFS(SWISSW!$I:$I,'MTT DRAW'!V$1,SWISSW!$J:$J,'MTT DRAW'!$A6,SWISSW!$F:$F,"Draw")))*IF(ROW()=COLUMN(),0.5,1)</f>
        <v>0</v>
      </c>
      <c r="W6" s="11">
        <f ca="1">((COUNTIFS(SWISSW!$I:$I,'MTT DRAW'!$A6,SWISSW!$J:$J,'MTT DRAW'!W$1,SWISSW!$F:$F,"Draw")+COUNTIFS(SWISSW!$I:$I,'MTT DRAW'!W$1,SWISSW!$J:$J,'MTT DRAW'!$A6,SWISSW!$F:$F,"Draw")))*IF(ROW()=COLUMN(),0.5,1)</f>
        <v>0</v>
      </c>
      <c r="X6" s="11">
        <f ca="1">((COUNTIFS(SWISSW!$I:$I,'MTT DRAW'!$A6,SWISSW!$J:$J,'MTT DRAW'!X$1,SWISSW!$F:$F,"Draw")+COUNTIFS(SWISSW!$I:$I,'MTT DRAW'!X$1,SWISSW!$J:$J,'MTT DRAW'!$A6,SWISSW!$F:$F,"Draw")))*IF(ROW()=COLUMN(),0.5,1)</f>
        <v>0</v>
      </c>
      <c r="Y6" s="11">
        <f ca="1">((COUNTIFS(SWISSW!$I:$I,'MTT DRAW'!$A6,SWISSW!$J:$J,'MTT DRAW'!Y$1,SWISSW!$F:$F,"Draw")+COUNTIFS(SWISSW!$I:$I,'MTT DRAW'!Y$1,SWISSW!$J:$J,'MTT DRAW'!$A6,SWISSW!$F:$F,"Draw")))*IF(ROW()=COLUMN(),0.5,1)</f>
        <v>1</v>
      </c>
      <c r="Z6" s="11">
        <f ca="1">((COUNTIFS(SWISSW!$I:$I,'MTT DRAW'!$A6,SWISSW!$J:$J,'MTT DRAW'!Z$1,SWISSW!$F:$F,"Draw")+COUNTIFS(SWISSW!$I:$I,'MTT DRAW'!Z$1,SWISSW!$J:$J,'MTT DRAW'!$A6,SWISSW!$F:$F,"Draw")))*IF(ROW()=COLUMN(),0.5,1)</f>
        <v>0</v>
      </c>
      <c r="AA6" s="11">
        <f ca="1">((COUNTIFS(SWISSW!$I:$I,'MTT DRAW'!$A6,SWISSW!$J:$J,'MTT DRAW'!AA$1,SWISSW!$F:$F,"Draw")+COUNTIFS(SWISSW!$I:$I,'MTT DRAW'!AA$1,SWISSW!$J:$J,'MTT DRAW'!$A6,SWISSW!$F:$F,"Draw")))*IF(ROW()=COLUMN(),0.5,1)</f>
        <v>0</v>
      </c>
      <c r="AB6" s="11">
        <f ca="1">((COUNTIFS(SWISSW!$I:$I,'MTT DRAW'!$A6,SWISSW!$J:$J,'MTT DRAW'!AB$1,SWISSW!$F:$F,"Draw")+COUNTIFS(SWISSW!$I:$I,'MTT DRAW'!AB$1,SWISSW!$J:$J,'MTT DRAW'!$A6,SWISSW!$F:$F,"Draw")))*IF(ROW()=COLUMN(),0.5,1)</f>
        <v>0</v>
      </c>
      <c r="AC6" s="11">
        <f ca="1">((COUNTIFS(SWISSW!$I:$I,'MTT DRAW'!$A6,SWISSW!$J:$J,'MTT DRAW'!AC$1,SWISSW!$F:$F,"Draw")+COUNTIFS(SWISSW!$I:$I,'MTT DRAW'!AC$1,SWISSW!$J:$J,'MTT DRAW'!$A6,SWISSW!$F:$F,"Draw")))*IF(ROW()=COLUMN(),0.5,1)</f>
        <v>0</v>
      </c>
      <c r="AD6" s="11">
        <f ca="1">((COUNTIFS(SWISSW!$I:$I,'MTT DRAW'!$A6,SWISSW!$J:$J,'MTT DRAW'!AD$1,SWISSW!$F:$F,"Draw")+COUNTIFS(SWISSW!$I:$I,'MTT DRAW'!AD$1,SWISSW!$J:$J,'MTT DRAW'!$A6,SWISSW!$F:$F,"Draw")))*IF(ROW()=COLUMN(),0.5,1)</f>
        <v>0</v>
      </c>
      <c r="AE6" s="11">
        <f ca="1">((COUNTIFS(SWISSW!$I:$I,'MTT DRAW'!$A6,SWISSW!$J:$J,'MTT DRAW'!AE$1,SWISSW!$F:$F,"Draw")+COUNTIFS(SWISSW!$I:$I,'MTT DRAW'!AE$1,SWISSW!$J:$J,'MTT DRAW'!$A6,SWISSW!$F:$F,"Draw")))*IF(ROW()=COLUMN(),0.5,1)</f>
        <v>0</v>
      </c>
      <c r="AF6" s="11">
        <f ca="1">((COUNTIFS(SWISSW!$I:$I,'MTT DRAW'!$A6,SWISSW!$J:$J,'MTT DRAW'!AF$1,SWISSW!$F:$F,"Draw")+COUNTIFS(SWISSW!$I:$I,'MTT DRAW'!AF$1,SWISSW!$J:$J,'MTT DRAW'!$A6,SWISSW!$F:$F,"Draw")))*IF(ROW()=COLUMN(),0.5,1)</f>
        <v>0</v>
      </c>
      <c r="AG6" s="11">
        <f ca="1">((COUNTIFS(SWISSW!$I:$I,'MTT DRAW'!$A6,SWISSW!$J:$J,'MTT DRAW'!AG$1,SWISSW!$F:$F,"Draw")+COUNTIFS(SWISSW!$I:$I,'MTT DRAW'!AG$1,SWISSW!$J:$J,'MTT DRAW'!$A6,SWISSW!$F:$F,"Draw")))*IF(ROW()=COLUMN(),0.5,1)</f>
        <v>0</v>
      </c>
      <c r="AH6" s="11">
        <f ca="1">((COUNTIFS(SWISSW!$I:$I,'MTT DRAW'!$A6,SWISSW!$J:$J,'MTT DRAW'!AH$1,SWISSW!$F:$F,"Draw")+COUNTIFS(SWISSW!$I:$I,'MTT DRAW'!AH$1,SWISSW!$J:$J,'MTT DRAW'!$A6,SWISSW!$F:$F,"Draw")))*IF(ROW()=COLUMN(),0.5,1)</f>
        <v>0</v>
      </c>
      <c r="AI6" s="11">
        <f ca="1">((COUNTIFS(SWISSW!$I:$I,'MTT DRAW'!$A6,SWISSW!$J:$J,'MTT DRAW'!AI$1,SWISSW!$F:$F,"Draw")+COUNTIFS(SWISSW!$I:$I,'MTT DRAW'!AI$1,SWISSW!$J:$J,'MTT DRAW'!$A6,SWISSW!$F:$F,"Draw")))*IF(ROW()=COLUMN(),0.5,1)</f>
        <v>1</v>
      </c>
      <c r="AJ6" s="11">
        <f ca="1">((COUNTIFS(SWISSW!$I:$I,'MTT DRAW'!$A6,SWISSW!$J:$J,'MTT DRAW'!AJ$1,SWISSW!$F:$F,"Draw")+COUNTIFS(SWISSW!$I:$I,'MTT DRAW'!AJ$1,SWISSW!$J:$J,'MTT DRAW'!$A6,SWISSW!$F:$F,"Draw")))*IF(ROW()=COLUMN(),0.5,1)</f>
        <v>0</v>
      </c>
      <c r="AK6" s="11">
        <f ca="1">((COUNTIFS(SWISSW!$I:$I,'MTT DRAW'!$A6,SWISSW!$J:$J,'MTT DRAW'!AK$1,SWISSW!$F:$F,"Draw")+COUNTIFS(SWISSW!$I:$I,'MTT DRAW'!AK$1,SWISSW!$J:$J,'MTT DRAW'!$A6,SWISSW!$F:$F,"Draw")))*IF(ROW()=COLUMN(),0.5,1)</f>
        <v>0</v>
      </c>
      <c r="AL6" s="11">
        <f ca="1">((COUNTIFS(SWISSW!$I:$I,'MTT DRAW'!$A6,SWISSW!$J:$J,'MTT DRAW'!AL$1,SWISSW!$F:$F,"Draw")+COUNTIFS(SWISSW!$I:$I,'MTT DRAW'!AL$1,SWISSW!$J:$J,'MTT DRAW'!$A6,SWISSW!$F:$F,"Draw")))*IF(ROW()=COLUMN(),0.5,1)</f>
        <v>0</v>
      </c>
      <c r="AM6" s="11">
        <f ca="1">((COUNTIFS(SWISSW!$I:$I,'MTT DRAW'!$A6,SWISSW!$J:$J,'MTT DRAW'!AM$1,SWISSW!$F:$F,"Draw")+COUNTIFS(SWISSW!$I:$I,'MTT DRAW'!AM$1,SWISSW!$J:$J,'MTT DRAW'!$A6,SWISSW!$F:$F,"Draw")))*IF(ROW()=COLUMN(),0.5,1)</f>
        <v>0</v>
      </c>
      <c r="AN6" s="11">
        <f ca="1">((COUNTIFS(SWISSW!$I:$I,'MTT DRAW'!$A6,SWISSW!$J:$J,'MTT DRAW'!AN$1,SWISSW!$F:$F,"Draw")+COUNTIFS(SWISSW!$I:$I,'MTT DRAW'!AN$1,SWISSW!$J:$J,'MTT DRAW'!$A6,SWISSW!$F:$F,"Draw")))*IF(ROW()=COLUMN(),0.5,1)</f>
        <v>0</v>
      </c>
      <c r="AO6" s="11">
        <f ca="1">((COUNTIFS(SWISSW!$I:$I,'MTT DRAW'!$A6,SWISSW!$J:$J,'MTT DRAW'!AO$1,SWISSW!$F:$F,"Draw")+COUNTIFS(SWISSW!$I:$I,'MTT DRAW'!AO$1,SWISSW!$J:$J,'MTT DRAW'!$A6,SWISSW!$F:$F,"Draw")))*IF(ROW()=COLUMN(),0.5,1)</f>
        <v>0</v>
      </c>
      <c r="AP6" s="11">
        <f ca="1">((COUNTIFS(SWISSW!$I:$I,'MTT DRAW'!$A6,SWISSW!$J:$J,'MTT DRAW'!AP$1,SWISSW!$F:$F,"Draw")+COUNTIFS(SWISSW!$I:$I,'MTT DRAW'!AP$1,SWISSW!$J:$J,'MTT DRAW'!$A6,SWISSW!$F:$F,"Draw")))*IF(ROW()=COLUMN(),0.5,1)</f>
        <v>0</v>
      </c>
      <c r="AQ6" s="11">
        <f ca="1">((COUNTIFS(SWISSW!$I:$I,'MTT DRAW'!$A6,SWISSW!$J:$J,'MTT DRAW'!AQ$1,SWISSW!$F:$F,"Draw")+COUNTIFS(SWISSW!$I:$I,'MTT DRAW'!AQ$1,SWISSW!$J:$J,'MTT DRAW'!$A6,SWISSW!$F:$F,"Draw")))*IF(ROW()=COLUMN(),0.5,1)</f>
        <v>0</v>
      </c>
      <c r="AR6" s="11">
        <f ca="1">((COUNTIFS(SWISSW!$I:$I,'MTT DRAW'!$A6,SWISSW!$J:$J,'MTT DRAW'!AR$1,SWISSW!$F:$F,"Draw")+COUNTIFS(SWISSW!$I:$I,'MTT DRAW'!AR$1,SWISSW!$J:$J,'MTT DRAW'!$A6,SWISSW!$F:$F,"Draw")))*IF(ROW()=COLUMN(),0.5,1)</f>
        <v>0</v>
      </c>
      <c r="AS6" s="11">
        <f ca="1">((COUNTIFS(SWISSW!$I:$I,'MTT DRAW'!$A6,SWISSW!$J:$J,'MTT DRAW'!AS$1,SWISSW!$F:$F,"Draw")+COUNTIFS(SWISSW!$I:$I,'MTT DRAW'!AS$1,SWISSW!$J:$J,'MTT DRAW'!$A6,SWISSW!$F:$F,"Draw")))*IF(ROW()=COLUMN(),0.5,1)</f>
        <v>0</v>
      </c>
      <c r="AT6" s="11">
        <f ca="1">((COUNTIFS(SWISSW!$I:$I,'MTT DRAW'!$A6,SWISSW!$J:$J,'MTT DRAW'!AT$1,SWISSW!$F:$F,"Draw")+COUNTIFS(SWISSW!$I:$I,'MTT DRAW'!AT$1,SWISSW!$J:$J,'MTT DRAW'!$A6,SWISSW!$F:$F,"Draw")))*IF(ROW()=COLUMN(),0.5,1)</f>
        <v>0</v>
      </c>
      <c r="AU6" s="11">
        <f ca="1">((COUNTIFS(SWISSW!$I:$I,'MTT DRAW'!$A6,SWISSW!$J:$J,'MTT DRAW'!AU$1,SWISSW!$F:$F,"Draw")+COUNTIFS(SWISSW!$I:$I,'MTT DRAW'!AU$1,SWISSW!$J:$J,'MTT DRAW'!$A6,SWISSW!$F:$F,"Draw")))*IF(ROW()=COLUMN(),0.5,1)</f>
        <v>0</v>
      </c>
      <c r="AV6" s="11">
        <f ca="1">((COUNTIFS(SWISSW!$I:$I,'MTT DRAW'!$A6,SWISSW!$J:$J,'MTT DRAW'!AV$1,SWISSW!$F:$F,"Draw")+COUNTIFS(SWISSW!$I:$I,'MTT DRAW'!AV$1,SWISSW!$J:$J,'MTT DRAW'!$A6,SWISSW!$F:$F,"Draw")))*IF(ROW()=COLUMN(),0.5,1)</f>
        <v>0</v>
      </c>
      <c r="AW6" s="11">
        <f ca="1">((COUNTIFS(SWISSW!$I:$I,'MTT DRAW'!$A6,SWISSW!$J:$J,'MTT DRAW'!AW$1,SWISSW!$F:$F,"Draw")+COUNTIFS(SWISSW!$I:$I,'MTT DRAW'!AW$1,SWISSW!$J:$J,'MTT DRAW'!$A6,SWISSW!$F:$F,"Draw")))*IF(ROW()=COLUMN(),0.5,1)</f>
        <v>0</v>
      </c>
      <c r="AX6" s="11">
        <f ca="1">((COUNTIFS(SWISSW!$I:$I,'MTT DRAW'!$A6,SWISSW!$J:$J,'MTT DRAW'!AX$1,SWISSW!$F:$F,"Draw")+COUNTIFS(SWISSW!$I:$I,'MTT DRAW'!AX$1,SWISSW!$J:$J,'MTT DRAW'!$A6,SWISSW!$F:$F,"Draw")))*IF(ROW()=COLUMN(),0.5,1)</f>
        <v>0</v>
      </c>
      <c r="AY6" s="11">
        <f ca="1">((COUNTIFS(SWISSW!$I:$I,'MTT DRAW'!$A6,SWISSW!$J:$J,'MTT DRAW'!AY$1,SWISSW!$F:$F,"Draw")+COUNTIFS(SWISSW!$I:$I,'MTT DRAW'!AY$1,SWISSW!$J:$J,'MTT DRAW'!$A6,SWISSW!$F:$F,"Draw")))*IF(ROW()=COLUMN(),0.5,1)</f>
        <v>0</v>
      </c>
      <c r="AZ6" s="11">
        <f ca="1">((COUNTIFS(SWISSW!$I:$I,'MTT DRAW'!$A6,SWISSW!$J:$J,'MTT DRAW'!AZ$1,SWISSW!$F:$F,"Draw")+COUNTIFS(SWISSW!$I:$I,'MTT DRAW'!AZ$1,SWISSW!$J:$J,'MTT DRAW'!$A6,SWISSW!$F:$F,"Draw")))*IF(ROW()=COLUMN(),0.5,1)</f>
        <v>0</v>
      </c>
      <c r="BA6" s="11">
        <f ca="1">((COUNTIFS(SWISSW!$I:$I,'MTT DRAW'!$A6,SWISSW!$J:$J,'MTT DRAW'!BA$1,SWISSW!$F:$F,"Draw")+COUNTIFS(SWISSW!$I:$I,'MTT DRAW'!BA$1,SWISSW!$J:$J,'MTT DRAW'!$A6,SWISSW!$F:$F,"Draw")))*IF(ROW()=COLUMN(),0.5,1)</f>
        <v>0</v>
      </c>
      <c r="BB6" s="11">
        <f ca="1">((COUNTIFS(SWISSW!$I:$I,'MTT DRAW'!$A6,SWISSW!$J:$J,'MTT DRAW'!BB$1,SWISSW!$F:$F,"Draw")+COUNTIFS(SWISSW!$I:$I,'MTT DRAW'!BB$1,SWISSW!$J:$J,'MTT DRAW'!$A6,SWISSW!$F:$F,"Draw")))*IF(ROW()=COLUMN(),0.5,1)</f>
        <v>0</v>
      </c>
      <c r="BC6" s="11">
        <f ca="1">((COUNTIFS(SWISSW!$I:$I,'MTT DRAW'!$A6,SWISSW!$J:$J,'MTT DRAW'!BC$1,SWISSW!$F:$F,"Draw")+COUNTIFS(SWISSW!$I:$I,'MTT DRAW'!BC$1,SWISSW!$J:$J,'MTT DRAW'!$A6,SWISSW!$F:$F,"Draw")))*IF(ROW()=COLUMN(),0.5,1)</f>
        <v>0</v>
      </c>
      <c r="BD6" s="11">
        <f ca="1">((COUNTIFS(SWISSW!$I:$I,'MTT DRAW'!$A6,SWISSW!$J:$J,'MTT DRAW'!BD$1,SWISSW!$F:$F,"Draw")+COUNTIFS(SWISSW!$I:$I,'MTT DRAW'!BD$1,SWISSW!$J:$J,'MTT DRAW'!$A6,SWISSW!$F:$F,"Draw")))*IF(ROW()=COLUMN(),0.5,1)</f>
        <v>0</v>
      </c>
      <c r="BE6" s="11">
        <f ca="1">((COUNTIFS(SWISSW!$I:$I,'MTT DRAW'!$A6,SWISSW!$J:$J,'MTT DRAW'!BE$1,SWISSW!$F:$F,"Draw")+COUNTIFS(SWISSW!$I:$I,'MTT DRAW'!BE$1,SWISSW!$J:$J,'MTT DRAW'!$A6,SWISSW!$F:$F,"Draw")))*IF(ROW()=COLUMN(),0.5,1)</f>
        <v>0</v>
      </c>
      <c r="BF6" s="11">
        <f ca="1">((COUNTIFS(SWISSW!$I:$I,'MTT DRAW'!$A6,SWISSW!$J:$J,'MTT DRAW'!BF$1,SWISSW!$F:$F,"Draw")+COUNTIFS(SWISSW!$I:$I,'MTT DRAW'!BF$1,SWISSW!$J:$J,'MTT DRAW'!$A6,SWISSW!$F:$F,"Draw")))*IF(ROW()=COLUMN(),0.5,1)</f>
        <v>0</v>
      </c>
      <c r="BG6" s="11">
        <f ca="1">((COUNTIFS(SWISSW!$I:$I,'MTT DRAW'!$A6,SWISSW!$J:$J,'MTT DRAW'!BG$1,SWISSW!$F:$F,"Draw")+COUNTIFS(SWISSW!$I:$I,'MTT DRAW'!BG$1,SWISSW!$J:$J,'MTT DRAW'!$A6,SWISSW!$F:$F,"Draw")))*IF(ROW()=COLUMN(),0.5,1)</f>
        <v>0</v>
      </c>
      <c r="BH6" s="11">
        <f ca="1">((COUNTIFS(SWISSW!$I:$I,'MTT DRAW'!$A6,SWISSW!$J:$J,'MTT DRAW'!BH$1,SWISSW!$F:$F,"Draw")+COUNTIFS(SWISSW!$I:$I,'MTT DRAW'!BH$1,SWISSW!$J:$J,'MTT DRAW'!$A6,SWISSW!$F:$F,"Draw")))*IF(ROW()=COLUMN(),0.5,1)</f>
        <v>0</v>
      </c>
      <c r="BI6" s="11">
        <f ca="1">((COUNTIFS(SWISSW!$I:$I,'MTT DRAW'!$A6,SWISSW!$J:$J,'MTT DRAW'!BI$1,SWISSW!$F:$F,"Draw")+COUNTIFS(SWISSW!$I:$I,'MTT DRAW'!BI$1,SWISSW!$J:$J,'MTT DRAW'!$A6,SWISSW!$F:$F,"Draw")))*IF(ROW()=COLUMN(),0.5,1)</f>
        <v>0</v>
      </c>
      <c r="BJ6" s="11">
        <f ca="1">((COUNTIFS(SWISSW!$I:$I,'MTT DRAW'!$A6,SWISSW!$J:$J,'MTT DRAW'!BJ$1,SWISSW!$F:$F,"Draw")+COUNTIFS(SWISSW!$I:$I,'MTT DRAW'!BJ$1,SWISSW!$J:$J,'MTT DRAW'!$A6,SWISSW!$F:$F,"Draw")))*IF(ROW()=COLUMN(),0.5,1)</f>
        <v>0</v>
      </c>
      <c r="BK6" s="11">
        <f ca="1">((COUNTIFS(SWISSW!$I:$I,'MTT DRAW'!$A6,SWISSW!$J:$J,'MTT DRAW'!BK$1,SWISSW!$F:$F,"Draw")+COUNTIFS(SWISSW!$I:$I,'MTT DRAW'!BK$1,SWISSW!$J:$J,'MTT DRAW'!$A6,SWISSW!$F:$F,"Draw")))*IF(ROW()=COLUMN(),0.5,1)</f>
        <v>0</v>
      </c>
      <c r="BL6" s="11">
        <f ca="1">((COUNTIFS(SWISSW!$I:$I,'MTT DRAW'!$A6,SWISSW!$J:$J,'MTT DRAW'!BL$1,SWISSW!$F:$F,"Draw")+COUNTIFS(SWISSW!$I:$I,'MTT DRAW'!BL$1,SWISSW!$J:$J,'MTT DRAW'!$A6,SWISSW!$F:$F,"Draw")))*IF(ROW()=COLUMN(),0.5,1)</f>
        <v>0</v>
      </c>
      <c r="BM6" s="11" t="str">
        <f ca="1">MATCHUP!BM6</f>
        <v>-</v>
      </c>
      <c r="BN6" s="11" t="str">
        <f ca="1">MATCHUP!BN6</f>
        <v>-</v>
      </c>
      <c r="BO6" s="11" t="str">
        <f ca="1">MATCHUP!BO6</f>
        <v>-</v>
      </c>
      <c r="BP6" s="11" t="str">
        <f ca="1">MATCHUP!BP6</f>
        <v>-</v>
      </c>
      <c r="BQ6" s="11" t="str">
        <f ca="1">MATCHUP!BQ6</f>
        <v>-</v>
      </c>
      <c r="BR6" s="11" t="str">
        <f ca="1">MATCHUP!BR6</f>
        <v>-</v>
      </c>
      <c r="BS6" s="11" t="str">
        <f ca="1">MATCHUP!BS6</f>
        <v>-</v>
      </c>
      <c r="BT6" s="11" t="str">
        <f ca="1">MATCHUP!BT6</f>
        <v>-</v>
      </c>
      <c r="BU6" s="11" t="str">
        <f ca="1">MATCHUP!BU6</f>
        <v>-</v>
      </c>
      <c r="BV6" s="11" t="str">
        <f ca="1">MATCHUP!BV6</f>
        <v>-</v>
      </c>
      <c r="BW6" s="11" t="str">
        <f ca="1">MATCHUP!BW6</f>
        <v>-</v>
      </c>
      <c r="BX6" s="11" t="str">
        <f ca="1">MATCHUP!BX6</f>
        <v>-</v>
      </c>
      <c r="BY6" s="11" t="str">
        <f ca="1">MATCHUP!BY6</f>
        <v>-</v>
      </c>
      <c r="BZ6" s="11" t="str">
        <f ca="1">MATCHUP!BZ6</f>
        <v>-</v>
      </c>
      <c r="CA6" s="11" t="str">
        <f ca="1">MATCHUP!CA6</f>
        <v>-</v>
      </c>
      <c r="CB6" s="11" t="str">
        <f ca="1">MATCHUP!CB6</f>
        <v>-</v>
      </c>
      <c r="CC6" s="11" t="str">
        <f ca="1">MATCHUP!CC6</f>
        <v>-</v>
      </c>
      <c r="CD6" s="11" t="str">
        <f ca="1">MATCHUP!CD6</f>
        <v>-</v>
      </c>
      <c r="CE6" s="11" t="str">
        <f ca="1">MATCHUP!CE6</f>
        <v>-</v>
      </c>
      <c r="CF6" s="11" t="str">
        <f ca="1">MATCHUP!CF6</f>
        <v>-</v>
      </c>
      <c r="CG6" s="11" t="str">
        <f ca="1">MATCHUP!CG6</f>
        <v>-</v>
      </c>
      <c r="CH6" s="11" t="str">
        <f ca="1">MATCHUP!CH6</f>
        <v>-</v>
      </c>
      <c r="CI6" s="11" t="str">
        <f ca="1">MATCHUP!CI6</f>
        <v>-</v>
      </c>
      <c r="CJ6" s="11" t="str">
        <f ca="1">MATCHUP!CJ6</f>
        <v>-</v>
      </c>
      <c r="CK6" s="11" t="str">
        <f ca="1">MATCHUP!CK6</f>
        <v>-</v>
      </c>
      <c r="CL6" s="11" t="str">
        <f ca="1">MATCHUP!CL6</f>
        <v>-</v>
      </c>
      <c r="CM6" s="11" t="str">
        <f ca="1">MATCHUP!CM6</f>
        <v>-</v>
      </c>
      <c r="CN6" s="11" t="str">
        <f ca="1">MATCHUP!CN6</f>
        <v>-</v>
      </c>
      <c r="CO6" s="11" t="str">
        <f ca="1">MATCHUP!CO6</f>
        <v>-</v>
      </c>
      <c r="CP6" s="11" t="str">
        <f ca="1">MATCHUP!CP6</f>
        <v>-</v>
      </c>
      <c r="CQ6" s="11" t="str">
        <f ca="1">MATCHUP!CQ6</f>
        <v>-</v>
      </c>
      <c r="CR6" s="11" t="str">
        <f ca="1">MATCHUP!CR6</f>
        <v>-</v>
      </c>
      <c r="CS6" s="11" t="str">
        <f ca="1">MATCHUP!CS6</f>
        <v>-</v>
      </c>
      <c r="CT6" s="11" t="str">
        <f ca="1">MATCHUP!CT6</f>
        <v>-</v>
      </c>
      <c r="CU6" s="11" t="str">
        <f ca="1">MATCHUP!CU6</f>
        <v>-</v>
      </c>
      <c r="CV6" s="11" t="str">
        <f ca="1">MATCHUP!CV6</f>
        <v>-</v>
      </c>
    </row>
    <row r="7" spans="1:100" s="6" customFormat="1" ht="55" customHeight="1" x14ac:dyDescent="0.25">
      <c r="A7" s="3" t="str">
        <f ca="1">MATCHUP!A7</f>
        <v>Mono Blue Terror</v>
      </c>
      <c r="B7" s="11">
        <f ca="1">((COUNTIFS(SWISSW!$I:$I,'MTT DRAW'!$A7,SWISSW!$J:$J,'MTT DRAW'!B$1,SWISSW!$F:$F,"Draw")+COUNTIFS(SWISSW!$I:$I,'MTT DRAW'!B$1,SWISSW!$J:$J,'MTT DRAW'!$A7,SWISSW!$F:$F,"Draw")))*IF(ROW()=COLUMN(),0.5,1)</f>
        <v>4</v>
      </c>
      <c r="C7" s="11">
        <f ca="1">((COUNTIFS(SWISSW!$I:$I,'MTT DRAW'!$A7,SWISSW!$J:$J,'MTT DRAW'!C$1,SWISSW!$F:$F,"Draw")+COUNTIFS(SWISSW!$I:$I,'MTT DRAW'!C$1,SWISSW!$J:$J,'MTT DRAW'!$A7,SWISSW!$F:$F,"Draw")))*IF(ROW()=COLUMN(),0.5,1)</f>
        <v>1</v>
      </c>
      <c r="D7" s="11">
        <f ca="1">((COUNTIFS(SWISSW!$I:$I,'MTT DRAW'!$A7,SWISSW!$J:$J,'MTT DRAW'!D$1,SWISSW!$F:$F,"Draw")+COUNTIFS(SWISSW!$I:$I,'MTT DRAW'!D$1,SWISSW!$J:$J,'MTT DRAW'!$A7,SWISSW!$F:$F,"Draw")))*IF(ROW()=COLUMN(),0.5,1)</f>
        <v>1</v>
      </c>
      <c r="E7" s="11">
        <f ca="1">((COUNTIFS(SWISSW!$I:$I,'MTT DRAW'!$A7,SWISSW!$J:$J,'MTT DRAW'!E$1,SWISSW!$F:$F,"Draw")+COUNTIFS(SWISSW!$I:$I,'MTT DRAW'!E$1,SWISSW!$J:$J,'MTT DRAW'!$A7,SWISSW!$F:$F,"Draw")))*IF(ROW()=COLUMN(),0.5,1)</f>
        <v>0</v>
      </c>
      <c r="F7" s="11">
        <f ca="1">((COUNTIFS(SWISSW!$I:$I,'MTT DRAW'!$A7,SWISSW!$J:$J,'MTT DRAW'!F$1,SWISSW!$F:$F,"Draw")+COUNTIFS(SWISSW!$I:$I,'MTT DRAW'!F$1,SWISSW!$J:$J,'MTT DRAW'!$A7,SWISSW!$F:$F,"Draw")))*IF(ROW()=COLUMN(),0.5,1)</f>
        <v>0</v>
      </c>
      <c r="G7" s="11">
        <f ca="1">((COUNTIFS(SWISSW!$I:$I,'MTT DRAW'!$A7,SWISSW!$J:$J,'MTT DRAW'!G$1,SWISSW!$F:$F,"Draw")+COUNTIFS(SWISSW!$I:$I,'MTT DRAW'!G$1,SWISSW!$J:$J,'MTT DRAW'!$A7,SWISSW!$F:$F,"Draw")))*IF(ROW()=COLUMN(),0.5,1)</f>
        <v>0</v>
      </c>
      <c r="H7" s="11">
        <f ca="1">((COUNTIFS(SWISSW!$I:$I,'MTT DRAW'!$A7,SWISSW!$J:$J,'MTT DRAW'!H$1,SWISSW!$F:$F,"Draw")+COUNTIFS(SWISSW!$I:$I,'MTT DRAW'!H$1,SWISSW!$J:$J,'MTT DRAW'!$A7,SWISSW!$F:$F,"Draw")))*IF(ROW()=COLUMN(),0.5,1)</f>
        <v>0</v>
      </c>
      <c r="I7" s="11">
        <f ca="1">((COUNTIFS(SWISSW!$I:$I,'MTT DRAW'!$A7,SWISSW!$J:$J,'MTT DRAW'!I$1,SWISSW!$F:$F,"Draw")+COUNTIFS(SWISSW!$I:$I,'MTT DRAW'!I$1,SWISSW!$J:$J,'MTT DRAW'!$A7,SWISSW!$F:$F,"Draw")))*IF(ROW()=COLUMN(),0.5,1)</f>
        <v>0</v>
      </c>
      <c r="J7" s="11">
        <f ca="1">((COUNTIFS(SWISSW!$I:$I,'MTT DRAW'!$A7,SWISSW!$J:$J,'MTT DRAW'!J$1,SWISSW!$F:$F,"Draw")+COUNTIFS(SWISSW!$I:$I,'MTT DRAW'!J$1,SWISSW!$J:$J,'MTT DRAW'!$A7,SWISSW!$F:$F,"Draw")))*IF(ROW()=COLUMN(),0.5,1)</f>
        <v>0</v>
      </c>
      <c r="K7" s="11">
        <f ca="1">((COUNTIFS(SWISSW!$I:$I,'MTT DRAW'!$A7,SWISSW!$J:$J,'MTT DRAW'!K$1,SWISSW!$F:$F,"Draw")+COUNTIFS(SWISSW!$I:$I,'MTT DRAW'!K$1,SWISSW!$J:$J,'MTT DRAW'!$A7,SWISSW!$F:$F,"Draw")))*IF(ROW()=COLUMN(),0.5,1)</f>
        <v>1</v>
      </c>
      <c r="L7" s="11">
        <f ca="1">((COUNTIFS(SWISSW!$I:$I,'MTT DRAW'!$A7,SWISSW!$J:$J,'MTT DRAW'!L$1,SWISSW!$F:$F,"Draw")+COUNTIFS(SWISSW!$I:$I,'MTT DRAW'!L$1,SWISSW!$J:$J,'MTT DRAW'!$A7,SWISSW!$F:$F,"Draw")))*IF(ROW()=COLUMN(),0.5,1)</f>
        <v>0</v>
      </c>
      <c r="M7" s="11">
        <f ca="1">((COUNTIFS(SWISSW!$I:$I,'MTT DRAW'!$A7,SWISSW!$J:$J,'MTT DRAW'!M$1,SWISSW!$F:$F,"Draw")+COUNTIFS(SWISSW!$I:$I,'MTT DRAW'!M$1,SWISSW!$J:$J,'MTT DRAW'!$A7,SWISSW!$F:$F,"Draw")))*IF(ROW()=COLUMN(),0.5,1)</f>
        <v>1</v>
      </c>
      <c r="N7" s="11">
        <f ca="1">((COUNTIFS(SWISSW!$I:$I,'MTT DRAW'!$A7,SWISSW!$J:$J,'MTT DRAW'!N$1,SWISSW!$F:$F,"Draw")+COUNTIFS(SWISSW!$I:$I,'MTT DRAW'!N$1,SWISSW!$J:$J,'MTT DRAW'!$A7,SWISSW!$F:$F,"Draw")))*IF(ROW()=COLUMN(),0.5,1)</f>
        <v>0</v>
      </c>
      <c r="O7" s="11">
        <f ca="1">((COUNTIFS(SWISSW!$I:$I,'MTT DRAW'!$A7,SWISSW!$J:$J,'MTT DRAW'!O$1,SWISSW!$F:$F,"Draw")+COUNTIFS(SWISSW!$I:$I,'MTT DRAW'!O$1,SWISSW!$J:$J,'MTT DRAW'!$A7,SWISSW!$F:$F,"Draw")))*IF(ROW()=COLUMN(),0.5,1)</f>
        <v>0</v>
      </c>
      <c r="P7" s="11">
        <f ca="1">((COUNTIFS(SWISSW!$I:$I,'MTT DRAW'!$A7,SWISSW!$J:$J,'MTT DRAW'!P$1,SWISSW!$F:$F,"Draw")+COUNTIFS(SWISSW!$I:$I,'MTT DRAW'!P$1,SWISSW!$J:$J,'MTT DRAW'!$A7,SWISSW!$F:$F,"Draw")))*IF(ROW()=COLUMN(),0.5,1)</f>
        <v>1</v>
      </c>
      <c r="Q7" s="11">
        <f ca="1">((COUNTIFS(SWISSW!$I:$I,'MTT DRAW'!$A7,SWISSW!$J:$J,'MTT DRAW'!Q$1,SWISSW!$F:$F,"Draw")+COUNTIFS(SWISSW!$I:$I,'MTT DRAW'!Q$1,SWISSW!$J:$J,'MTT DRAW'!$A7,SWISSW!$F:$F,"Draw")))*IF(ROW()=COLUMN(),0.5,1)</f>
        <v>0</v>
      </c>
      <c r="R7" s="11">
        <f ca="1">((COUNTIFS(SWISSW!$I:$I,'MTT DRAW'!$A7,SWISSW!$J:$J,'MTT DRAW'!R$1,SWISSW!$F:$F,"Draw")+COUNTIFS(SWISSW!$I:$I,'MTT DRAW'!R$1,SWISSW!$J:$J,'MTT DRAW'!$A7,SWISSW!$F:$F,"Draw")))*IF(ROW()=COLUMN(),0.5,1)</f>
        <v>0</v>
      </c>
      <c r="S7" s="11">
        <f ca="1">((COUNTIFS(SWISSW!$I:$I,'MTT DRAW'!$A7,SWISSW!$J:$J,'MTT DRAW'!S$1,SWISSW!$F:$F,"Draw")+COUNTIFS(SWISSW!$I:$I,'MTT DRAW'!S$1,SWISSW!$J:$J,'MTT DRAW'!$A7,SWISSW!$F:$F,"Draw")))*IF(ROW()=COLUMN(),0.5,1)</f>
        <v>0</v>
      </c>
      <c r="T7" s="11">
        <f ca="1">((COUNTIFS(SWISSW!$I:$I,'MTT DRAW'!$A7,SWISSW!$J:$J,'MTT DRAW'!T$1,SWISSW!$F:$F,"Draw")+COUNTIFS(SWISSW!$I:$I,'MTT DRAW'!T$1,SWISSW!$J:$J,'MTT DRAW'!$A7,SWISSW!$F:$F,"Draw")))*IF(ROW()=COLUMN(),0.5,1)</f>
        <v>0</v>
      </c>
      <c r="U7" s="11">
        <f ca="1">((COUNTIFS(SWISSW!$I:$I,'MTT DRAW'!$A7,SWISSW!$J:$J,'MTT DRAW'!U$1,SWISSW!$F:$F,"Draw")+COUNTIFS(SWISSW!$I:$I,'MTT DRAW'!U$1,SWISSW!$J:$J,'MTT DRAW'!$A7,SWISSW!$F:$F,"Draw")))*IF(ROW()=COLUMN(),0.5,1)</f>
        <v>0</v>
      </c>
      <c r="V7" s="11">
        <f ca="1">((COUNTIFS(SWISSW!$I:$I,'MTT DRAW'!$A7,SWISSW!$J:$J,'MTT DRAW'!V$1,SWISSW!$F:$F,"Draw")+COUNTIFS(SWISSW!$I:$I,'MTT DRAW'!V$1,SWISSW!$J:$J,'MTT DRAW'!$A7,SWISSW!$F:$F,"Draw")))*IF(ROW()=COLUMN(),0.5,1)</f>
        <v>0</v>
      </c>
      <c r="W7" s="11">
        <f ca="1">((COUNTIFS(SWISSW!$I:$I,'MTT DRAW'!$A7,SWISSW!$J:$J,'MTT DRAW'!W$1,SWISSW!$F:$F,"Draw")+COUNTIFS(SWISSW!$I:$I,'MTT DRAW'!W$1,SWISSW!$J:$J,'MTT DRAW'!$A7,SWISSW!$F:$F,"Draw")))*IF(ROW()=COLUMN(),0.5,1)</f>
        <v>0</v>
      </c>
      <c r="X7" s="11">
        <f ca="1">((COUNTIFS(SWISSW!$I:$I,'MTT DRAW'!$A7,SWISSW!$J:$J,'MTT DRAW'!X$1,SWISSW!$F:$F,"Draw")+COUNTIFS(SWISSW!$I:$I,'MTT DRAW'!X$1,SWISSW!$J:$J,'MTT DRAW'!$A7,SWISSW!$F:$F,"Draw")))*IF(ROW()=COLUMN(),0.5,1)</f>
        <v>0</v>
      </c>
      <c r="Y7" s="11">
        <f ca="1">((COUNTIFS(SWISSW!$I:$I,'MTT DRAW'!$A7,SWISSW!$J:$J,'MTT DRAW'!Y$1,SWISSW!$F:$F,"Draw")+COUNTIFS(SWISSW!$I:$I,'MTT DRAW'!Y$1,SWISSW!$J:$J,'MTT DRAW'!$A7,SWISSW!$F:$F,"Draw")))*IF(ROW()=COLUMN(),0.5,1)</f>
        <v>1</v>
      </c>
      <c r="Z7" s="11">
        <f ca="1">((COUNTIFS(SWISSW!$I:$I,'MTT DRAW'!$A7,SWISSW!$J:$J,'MTT DRAW'!Z$1,SWISSW!$F:$F,"Draw")+COUNTIFS(SWISSW!$I:$I,'MTT DRAW'!Z$1,SWISSW!$J:$J,'MTT DRAW'!$A7,SWISSW!$F:$F,"Draw")))*IF(ROW()=COLUMN(),0.5,1)</f>
        <v>0</v>
      </c>
      <c r="AA7" s="11">
        <f ca="1">((COUNTIFS(SWISSW!$I:$I,'MTT DRAW'!$A7,SWISSW!$J:$J,'MTT DRAW'!AA$1,SWISSW!$F:$F,"Draw")+COUNTIFS(SWISSW!$I:$I,'MTT DRAW'!AA$1,SWISSW!$J:$J,'MTT DRAW'!$A7,SWISSW!$F:$F,"Draw")))*IF(ROW()=COLUMN(),0.5,1)</f>
        <v>1</v>
      </c>
      <c r="AB7" s="11">
        <f ca="1">((COUNTIFS(SWISSW!$I:$I,'MTT DRAW'!$A7,SWISSW!$J:$J,'MTT DRAW'!AB$1,SWISSW!$F:$F,"Draw")+COUNTIFS(SWISSW!$I:$I,'MTT DRAW'!AB$1,SWISSW!$J:$J,'MTT DRAW'!$A7,SWISSW!$F:$F,"Draw")))*IF(ROW()=COLUMN(),0.5,1)</f>
        <v>0</v>
      </c>
      <c r="AC7" s="11">
        <f ca="1">((COUNTIFS(SWISSW!$I:$I,'MTT DRAW'!$A7,SWISSW!$J:$J,'MTT DRAW'!AC$1,SWISSW!$F:$F,"Draw")+COUNTIFS(SWISSW!$I:$I,'MTT DRAW'!AC$1,SWISSW!$J:$J,'MTT DRAW'!$A7,SWISSW!$F:$F,"Draw")))*IF(ROW()=COLUMN(),0.5,1)</f>
        <v>0</v>
      </c>
      <c r="AD7" s="11">
        <f ca="1">((COUNTIFS(SWISSW!$I:$I,'MTT DRAW'!$A7,SWISSW!$J:$J,'MTT DRAW'!AD$1,SWISSW!$F:$F,"Draw")+COUNTIFS(SWISSW!$I:$I,'MTT DRAW'!AD$1,SWISSW!$J:$J,'MTT DRAW'!$A7,SWISSW!$F:$F,"Draw")))*IF(ROW()=COLUMN(),0.5,1)</f>
        <v>0</v>
      </c>
      <c r="AE7" s="11">
        <f ca="1">((COUNTIFS(SWISSW!$I:$I,'MTT DRAW'!$A7,SWISSW!$J:$J,'MTT DRAW'!AE$1,SWISSW!$F:$F,"Draw")+COUNTIFS(SWISSW!$I:$I,'MTT DRAW'!AE$1,SWISSW!$J:$J,'MTT DRAW'!$A7,SWISSW!$F:$F,"Draw")))*IF(ROW()=COLUMN(),0.5,1)</f>
        <v>0</v>
      </c>
      <c r="AF7" s="11">
        <f ca="1">((COUNTIFS(SWISSW!$I:$I,'MTT DRAW'!$A7,SWISSW!$J:$J,'MTT DRAW'!AF$1,SWISSW!$F:$F,"Draw")+COUNTIFS(SWISSW!$I:$I,'MTT DRAW'!AF$1,SWISSW!$J:$J,'MTT DRAW'!$A7,SWISSW!$F:$F,"Draw")))*IF(ROW()=COLUMN(),0.5,1)</f>
        <v>0</v>
      </c>
      <c r="AG7" s="11">
        <f ca="1">((COUNTIFS(SWISSW!$I:$I,'MTT DRAW'!$A7,SWISSW!$J:$J,'MTT DRAW'!AG$1,SWISSW!$F:$F,"Draw")+COUNTIFS(SWISSW!$I:$I,'MTT DRAW'!AG$1,SWISSW!$J:$J,'MTT DRAW'!$A7,SWISSW!$F:$F,"Draw")))*IF(ROW()=COLUMN(),0.5,1)</f>
        <v>0</v>
      </c>
      <c r="AH7" s="11">
        <f ca="1">((COUNTIFS(SWISSW!$I:$I,'MTT DRAW'!$A7,SWISSW!$J:$J,'MTT DRAW'!AH$1,SWISSW!$F:$F,"Draw")+COUNTIFS(SWISSW!$I:$I,'MTT DRAW'!AH$1,SWISSW!$J:$J,'MTT DRAW'!$A7,SWISSW!$F:$F,"Draw")))*IF(ROW()=COLUMN(),0.5,1)</f>
        <v>0</v>
      </c>
      <c r="AI7" s="11">
        <f ca="1">((COUNTIFS(SWISSW!$I:$I,'MTT DRAW'!$A7,SWISSW!$J:$J,'MTT DRAW'!AI$1,SWISSW!$F:$F,"Draw")+COUNTIFS(SWISSW!$I:$I,'MTT DRAW'!AI$1,SWISSW!$J:$J,'MTT DRAW'!$A7,SWISSW!$F:$F,"Draw")))*IF(ROW()=COLUMN(),0.5,1)</f>
        <v>0</v>
      </c>
      <c r="AJ7" s="11">
        <f ca="1">((COUNTIFS(SWISSW!$I:$I,'MTT DRAW'!$A7,SWISSW!$J:$J,'MTT DRAW'!AJ$1,SWISSW!$F:$F,"Draw")+COUNTIFS(SWISSW!$I:$I,'MTT DRAW'!AJ$1,SWISSW!$J:$J,'MTT DRAW'!$A7,SWISSW!$F:$F,"Draw")))*IF(ROW()=COLUMN(),0.5,1)</f>
        <v>0</v>
      </c>
      <c r="AK7" s="11">
        <f ca="1">((COUNTIFS(SWISSW!$I:$I,'MTT DRAW'!$A7,SWISSW!$J:$J,'MTT DRAW'!AK$1,SWISSW!$F:$F,"Draw")+COUNTIFS(SWISSW!$I:$I,'MTT DRAW'!AK$1,SWISSW!$J:$J,'MTT DRAW'!$A7,SWISSW!$F:$F,"Draw")))*IF(ROW()=COLUMN(),0.5,1)</f>
        <v>0</v>
      </c>
      <c r="AL7" s="11">
        <f ca="1">((COUNTIFS(SWISSW!$I:$I,'MTT DRAW'!$A7,SWISSW!$J:$J,'MTT DRAW'!AL$1,SWISSW!$F:$F,"Draw")+COUNTIFS(SWISSW!$I:$I,'MTT DRAW'!AL$1,SWISSW!$J:$J,'MTT DRAW'!$A7,SWISSW!$F:$F,"Draw")))*IF(ROW()=COLUMN(),0.5,1)</f>
        <v>0</v>
      </c>
      <c r="AM7" s="11">
        <f ca="1">((COUNTIFS(SWISSW!$I:$I,'MTT DRAW'!$A7,SWISSW!$J:$J,'MTT DRAW'!AM$1,SWISSW!$F:$F,"Draw")+COUNTIFS(SWISSW!$I:$I,'MTT DRAW'!AM$1,SWISSW!$J:$J,'MTT DRAW'!$A7,SWISSW!$F:$F,"Draw")))*IF(ROW()=COLUMN(),0.5,1)</f>
        <v>0</v>
      </c>
      <c r="AN7" s="11">
        <f ca="1">((COUNTIFS(SWISSW!$I:$I,'MTT DRAW'!$A7,SWISSW!$J:$J,'MTT DRAW'!AN$1,SWISSW!$F:$F,"Draw")+COUNTIFS(SWISSW!$I:$I,'MTT DRAW'!AN$1,SWISSW!$J:$J,'MTT DRAW'!$A7,SWISSW!$F:$F,"Draw")))*IF(ROW()=COLUMN(),0.5,1)</f>
        <v>0</v>
      </c>
      <c r="AO7" s="11">
        <f ca="1">((COUNTIFS(SWISSW!$I:$I,'MTT DRAW'!$A7,SWISSW!$J:$J,'MTT DRAW'!AO$1,SWISSW!$F:$F,"Draw")+COUNTIFS(SWISSW!$I:$I,'MTT DRAW'!AO$1,SWISSW!$J:$J,'MTT DRAW'!$A7,SWISSW!$F:$F,"Draw")))*IF(ROW()=COLUMN(),0.5,1)</f>
        <v>0</v>
      </c>
      <c r="AP7" s="11">
        <f ca="1">((COUNTIFS(SWISSW!$I:$I,'MTT DRAW'!$A7,SWISSW!$J:$J,'MTT DRAW'!AP$1,SWISSW!$F:$F,"Draw")+COUNTIFS(SWISSW!$I:$I,'MTT DRAW'!AP$1,SWISSW!$J:$J,'MTT DRAW'!$A7,SWISSW!$F:$F,"Draw")))*IF(ROW()=COLUMN(),0.5,1)</f>
        <v>0</v>
      </c>
      <c r="AQ7" s="11">
        <f ca="1">((COUNTIFS(SWISSW!$I:$I,'MTT DRAW'!$A7,SWISSW!$J:$J,'MTT DRAW'!AQ$1,SWISSW!$F:$F,"Draw")+COUNTIFS(SWISSW!$I:$I,'MTT DRAW'!AQ$1,SWISSW!$J:$J,'MTT DRAW'!$A7,SWISSW!$F:$F,"Draw")))*IF(ROW()=COLUMN(),0.5,1)</f>
        <v>0</v>
      </c>
      <c r="AR7" s="11">
        <f ca="1">((COUNTIFS(SWISSW!$I:$I,'MTT DRAW'!$A7,SWISSW!$J:$J,'MTT DRAW'!AR$1,SWISSW!$F:$F,"Draw")+COUNTIFS(SWISSW!$I:$I,'MTT DRAW'!AR$1,SWISSW!$J:$J,'MTT DRAW'!$A7,SWISSW!$F:$F,"Draw")))*IF(ROW()=COLUMN(),0.5,1)</f>
        <v>0</v>
      </c>
      <c r="AS7" s="11">
        <f ca="1">((COUNTIFS(SWISSW!$I:$I,'MTT DRAW'!$A7,SWISSW!$J:$J,'MTT DRAW'!AS$1,SWISSW!$F:$F,"Draw")+COUNTIFS(SWISSW!$I:$I,'MTT DRAW'!AS$1,SWISSW!$J:$J,'MTT DRAW'!$A7,SWISSW!$F:$F,"Draw")))*IF(ROW()=COLUMN(),0.5,1)</f>
        <v>0</v>
      </c>
      <c r="AT7" s="11">
        <f ca="1">((COUNTIFS(SWISSW!$I:$I,'MTT DRAW'!$A7,SWISSW!$J:$J,'MTT DRAW'!AT$1,SWISSW!$F:$F,"Draw")+COUNTIFS(SWISSW!$I:$I,'MTT DRAW'!AT$1,SWISSW!$J:$J,'MTT DRAW'!$A7,SWISSW!$F:$F,"Draw")))*IF(ROW()=COLUMN(),0.5,1)</f>
        <v>0</v>
      </c>
      <c r="AU7" s="11">
        <f ca="1">((COUNTIFS(SWISSW!$I:$I,'MTT DRAW'!$A7,SWISSW!$J:$J,'MTT DRAW'!AU$1,SWISSW!$F:$F,"Draw")+COUNTIFS(SWISSW!$I:$I,'MTT DRAW'!AU$1,SWISSW!$J:$J,'MTT DRAW'!$A7,SWISSW!$F:$F,"Draw")))*IF(ROW()=COLUMN(),0.5,1)</f>
        <v>0</v>
      </c>
      <c r="AV7" s="11">
        <f ca="1">((COUNTIFS(SWISSW!$I:$I,'MTT DRAW'!$A7,SWISSW!$J:$J,'MTT DRAW'!AV$1,SWISSW!$F:$F,"Draw")+COUNTIFS(SWISSW!$I:$I,'MTT DRAW'!AV$1,SWISSW!$J:$J,'MTT DRAW'!$A7,SWISSW!$F:$F,"Draw")))*IF(ROW()=COLUMN(),0.5,1)</f>
        <v>0</v>
      </c>
      <c r="AW7" s="11">
        <f ca="1">((COUNTIFS(SWISSW!$I:$I,'MTT DRAW'!$A7,SWISSW!$J:$J,'MTT DRAW'!AW$1,SWISSW!$F:$F,"Draw")+COUNTIFS(SWISSW!$I:$I,'MTT DRAW'!AW$1,SWISSW!$J:$J,'MTT DRAW'!$A7,SWISSW!$F:$F,"Draw")))*IF(ROW()=COLUMN(),0.5,1)</f>
        <v>0</v>
      </c>
      <c r="AX7" s="11">
        <f ca="1">((COUNTIFS(SWISSW!$I:$I,'MTT DRAW'!$A7,SWISSW!$J:$J,'MTT DRAW'!AX$1,SWISSW!$F:$F,"Draw")+COUNTIFS(SWISSW!$I:$I,'MTT DRAW'!AX$1,SWISSW!$J:$J,'MTT DRAW'!$A7,SWISSW!$F:$F,"Draw")))*IF(ROW()=COLUMN(),0.5,1)</f>
        <v>0</v>
      </c>
      <c r="AY7" s="11">
        <f ca="1">((COUNTIFS(SWISSW!$I:$I,'MTT DRAW'!$A7,SWISSW!$J:$J,'MTT DRAW'!AY$1,SWISSW!$F:$F,"Draw")+COUNTIFS(SWISSW!$I:$I,'MTT DRAW'!AY$1,SWISSW!$J:$J,'MTT DRAW'!$A7,SWISSW!$F:$F,"Draw")))*IF(ROW()=COLUMN(),0.5,1)</f>
        <v>0</v>
      </c>
      <c r="AZ7" s="11">
        <f ca="1">((COUNTIFS(SWISSW!$I:$I,'MTT DRAW'!$A7,SWISSW!$J:$J,'MTT DRAW'!AZ$1,SWISSW!$F:$F,"Draw")+COUNTIFS(SWISSW!$I:$I,'MTT DRAW'!AZ$1,SWISSW!$J:$J,'MTT DRAW'!$A7,SWISSW!$F:$F,"Draw")))*IF(ROW()=COLUMN(),0.5,1)</f>
        <v>0</v>
      </c>
      <c r="BA7" s="11">
        <f ca="1">((COUNTIFS(SWISSW!$I:$I,'MTT DRAW'!$A7,SWISSW!$J:$J,'MTT DRAW'!BA$1,SWISSW!$F:$F,"Draw")+COUNTIFS(SWISSW!$I:$I,'MTT DRAW'!BA$1,SWISSW!$J:$J,'MTT DRAW'!$A7,SWISSW!$F:$F,"Draw")))*IF(ROW()=COLUMN(),0.5,1)</f>
        <v>0</v>
      </c>
      <c r="BB7" s="11">
        <f ca="1">((COUNTIFS(SWISSW!$I:$I,'MTT DRAW'!$A7,SWISSW!$J:$J,'MTT DRAW'!BB$1,SWISSW!$F:$F,"Draw")+COUNTIFS(SWISSW!$I:$I,'MTT DRAW'!BB$1,SWISSW!$J:$J,'MTT DRAW'!$A7,SWISSW!$F:$F,"Draw")))*IF(ROW()=COLUMN(),0.5,1)</f>
        <v>0</v>
      </c>
      <c r="BC7" s="11">
        <f ca="1">((COUNTIFS(SWISSW!$I:$I,'MTT DRAW'!$A7,SWISSW!$J:$J,'MTT DRAW'!BC$1,SWISSW!$F:$F,"Draw")+COUNTIFS(SWISSW!$I:$I,'MTT DRAW'!BC$1,SWISSW!$J:$J,'MTT DRAW'!$A7,SWISSW!$F:$F,"Draw")))*IF(ROW()=COLUMN(),0.5,1)</f>
        <v>0</v>
      </c>
      <c r="BD7" s="11">
        <f ca="1">((COUNTIFS(SWISSW!$I:$I,'MTT DRAW'!$A7,SWISSW!$J:$J,'MTT DRAW'!BD$1,SWISSW!$F:$F,"Draw")+COUNTIFS(SWISSW!$I:$I,'MTT DRAW'!BD$1,SWISSW!$J:$J,'MTT DRAW'!$A7,SWISSW!$F:$F,"Draw")))*IF(ROW()=COLUMN(),0.5,1)</f>
        <v>0</v>
      </c>
      <c r="BE7" s="11">
        <f ca="1">((COUNTIFS(SWISSW!$I:$I,'MTT DRAW'!$A7,SWISSW!$J:$J,'MTT DRAW'!BE$1,SWISSW!$F:$F,"Draw")+COUNTIFS(SWISSW!$I:$I,'MTT DRAW'!BE$1,SWISSW!$J:$J,'MTT DRAW'!$A7,SWISSW!$F:$F,"Draw")))*IF(ROW()=COLUMN(),0.5,1)</f>
        <v>0</v>
      </c>
      <c r="BF7" s="11">
        <f ca="1">((COUNTIFS(SWISSW!$I:$I,'MTT DRAW'!$A7,SWISSW!$J:$J,'MTT DRAW'!BF$1,SWISSW!$F:$F,"Draw")+COUNTIFS(SWISSW!$I:$I,'MTT DRAW'!BF$1,SWISSW!$J:$J,'MTT DRAW'!$A7,SWISSW!$F:$F,"Draw")))*IF(ROW()=COLUMN(),0.5,1)</f>
        <v>0</v>
      </c>
      <c r="BG7" s="11">
        <f ca="1">((COUNTIFS(SWISSW!$I:$I,'MTT DRAW'!$A7,SWISSW!$J:$J,'MTT DRAW'!BG$1,SWISSW!$F:$F,"Draw")+COUNTIFS(SWISSW!$I:$I,'MTT DRAW'!BG$1,SWISSW!$J:$J,'MTT DRAW'!$A7,SWISSW!$F:$F,"Draw")))*IF(ROW()=COLUMN(),0.5,1)</f>
        <v>0</v>
      </c>
      <c r="BH7" s="11">
        <f ca="1">((COUNTIFS(SWISSW!$I:$I,'MTT DRAW'!$A7,SWISSW!$J:$J,'MTT DRAW'!BH$1,SWISSW!$F:$F,"Draw")+COUNTIFS(SWISSW!$I:$I,'MTT DRAW'!BH$1,SWISSW!$J:$J,'MTT DRAW'!$A7,SWISSW!$F:$F,"Draw")))*IF(ROW()=COLUMN(),0.5,1)</f>
        <v>0</v>
      </c>
      <c r="BI7" s="11">
        <f ca="1">((COUNTIFS(SWISSW!$I:$I,'MTT DRAW'!$A7,SWISSW!$J:$J,'MTT DRAW'!BI$1,SWISSW!$F:$F,"Draw")+COUNTIFS(SWISSW!$I:$I,'MTT DRAW'!BI$1,SWISSW!$J:$J,'MTT DRAW'!$A7,SWISSW!$F:$F,"Draw")))*IF(ROW()=COLUMN(),0.5,1)</f>
        <v>0</v>
      </c>
      <c r="BJ7" s="11">
        <f ca="1">((COUNTIFS(SWISSW!$I:$I,'MTT DRAW'!$A7,SWISSW!$J:$J,'MTT DRAW'!BJ$1,SWISSW!$F:$F,"Draw")+COUNTIFS(SWISSW!$I:$I,'MTT DRAW'!BJ$1,SWISSW!$J:$J,'MTT DRAW'!$A7,SWISSW!$F:$F,"Draw")))*IF(ROW()=COLUMN(),0.5,1)</f>
        <v>0</v>
      </c>
      <c r="BK7" s="11">
        <f ca="1">((COUNTIFS(SWISSW!$I:$I,'MTT DRAW'!$A7,SWISSW!$J:$J,'MTT DRAW'!BK$1,SWISSW!$F:$F,"Draw")+COUNTIFS(SWISSW!$I:$I,'MTT DRAW'!BK$1,SWISSW!$J:$J,'MTT DRAW'!$A7,SWISSW!$F:$F,"Draw")))*IF(ROW()=COLUMN(),0.5,1)</f>
        <v>0</v>
      </c>
      <c r="BL7" s="11">
        <f ca="1">((COUNTIFS(SWISSW!$I:$I,'MTT DRAW'!$A7,SWISSW!$J:$J,'MTT DRAW'!BL$1,SWISSW!$F:$F,"Draw")+COUNTIFS(SWISSW!$I:$I,'MTT DRAW'!BL$1,SWISSW!$J:$J,'MTT DRAW'!$A7,SWISSW!$F:$F,"Draw")))*IF(ROW()=COLUMN(),0.5,1)</f>
        <v>0</v>
      </c>
      <c r="BM7" s="11" t="str">
        <f ca="1">MATCHUP!BM7</f>
        <v>-</v>
      </c>
      <c r="BN7" s="11" t="str">
        <f ca="1">MATCHUP!BN7</f>
        <v>-</v>
      </c>
      <c r="BO7" s="11" t="str">
        <f ca="1">MATCHUP!BO7</f>
        <v>-</v>
      </c>
      <c r="BP7" s="11" t="str">
        <f ca="1">MATCHUP!BP7</f>
        <v>-</v>
      </c>
      <c r="BQ7" s="11" t="str">
        <f ca="1">MATCHUP!BQ7</f>
        <v>-</v>
      </c>
      <c r="BR7" s="11" t="str">
        <f ca="1">MATCHUP!BR7</f>
        <v>-</v>
      </c>
      <c r="BS7" s="11" t="str">
        <f ca="1">MATCHUP!BS7</f>
        <v>-</v>
      </c>
      <c r="BT7" s="11" t="str">
        <f ca="1">MATCHUP!BT7</f>
        <v>-</v>
      </c>
      <c r="BU7" s="11" t="str">
        <f ca="1">MATCHUP!BU7</f>
        <v>-</v>
      </c>
      <c r="BV7" s="11" t="str">
        <f ca="1">MATCHUP!BV7</f>
        <v>-</v>
      </c>
      <c r="BW7" s="11" t="str">
        <f ca="1">MATCHUP!BW7</f>
        <v>-</v>
      </c>
      <c r="BX7" s="11" t="str">
        <f ca="1">MATCHUP!BX7</f>
        <v>-</v>
      </c>
      <c r="BY7" s="11" t="str">
        <f ca="1">MATCHUP!BY7</f>
        <v>-</v>
      </c>
      <c r="BZ7" s="11" t="str">
        <f ca="1">MATCHUP!BZ7</f>
        <v>-</v>
      </c>
      <c r="CA7" s="11" t="str">
        <f ca="1">MATCHUP!CA7</f>
        <v>-</v>
      </c>
      <c r="CB7" s="11" t="str">
        <f ca="1">MATCHUP!CB7</f>
        <v>-</v>
      </c>
      <c r="CC7" s="11" t="str">
        <f ca="1">MATCHUP!CC7</f>
        <v>-</v>
      </c>
      <c r="CD7" s="11" t="str">
        <f ca="1">MATCHUP!CD7</f>
        <v>-</v>
      </c>
      <c r="CE7" s="11" t="str">
        <f ca="1">MATCHUP!CE7</f>
        <v>-</v>
      </c>
      <c r="CF7" s="11" t="str">
        <f ca="1">MATCHUP!CF7</f>
        <v>-</v>
      </c>
      <c r="CG7" s="11" t="str">
        <f ca="1">MATCHUP!CG7</f>
        <v>-</v>
      </c>
      <c r="CH7" s="11" t="str">
        <f ca="1">MATCHUP!CH7</f>
        <v>-</v>
      </c>
      <c r="CI7" s="11" t="str">
        <f ca="1">MATCHUP!CI7</f>
        <v>-</v>
      </c>
      <c r="CJ7" s="11" t="str">
        <f ca="1">MATCHUP!CJ7</f>
        <v>-</v>
      </c>
      <c r="CK7" s="11" t="str">
        <f ca="1">MATCHUP!CK7</f>
        <v>-</v>
      </c>
      <c r="CL7" s="11" t="str">
        <f ca="1">MATCHUP!CL7</f>
        <v>-</v>
      </c>
      <c r="CM7" s="11" t="str">
        <f ca="1">MATCHUP!CM7</f>
        <v>-</v>
      </c>
      <c r="CN7" s="11" t="str">
        <f ca="1">MATCHUP!CN7</f>
        <v>-</v>
      </c>
      <c r="CO7" s="11" t="str">
        <f ca="1">MATCHUP!CO7</f>
        <v>-</v>
      </c>
      <c r="CP7" s="11" t="str">
        <f ca="1">MATCHUP!CP7</f>
        <v>-</v>
      </c>
      <c r="CQ7" s="11" t="str">
        <f ca="1">MATCHUP!CQ7</f>
        <v>-</v>
      </c>
      <c r="CR7" s="11" t="str">
        <f ca="1">MATCHUP!CR7</f>
        <v>-</v>
      </c>
      <c r="CS7" s="11" t="str">
        <f ca="1">MATCHUP!CS7</f>
        <v>-</v>
      </c>
      <c r="CT7" s="11" t="str">
        <f ca="1">MATCHUP!CT7</f>
        <v>-</v>
      </c>
      <c r="CU7" s="11" t="str">
        <f ca="1">MATCHUP!CU7</f>
        <v>-</v>
      </c>
      <c r="CV7" s="11" t="str">
        <f ca="1">MATCHUP!CV7</f>
        <v>-</v>
      </c>
    </row>
    <row r="8" spans="1:100" s="6" customFormat="1" ht="55" customHeight="1" x14ac:dyDescent="0.25">
      <c r="A8" s="3" t="str">
        <f ca="1">MATCHUP!A8</f>
        <v>High Tide Combo</v>
      </c>
      <c r="B8" s="11">
        <f ca="1">((COUNTIFS(SWISSW!$I:$I,'MTT DRAW'!$A8,SWISSW!$J:$J,'MTT DRAW'!B$1,SWISSW!$F:$F,"Draw")+COUNTIFS(SWISSW!$I:$I,'MTT DRAW'!B$1,SWISSW!$J:$J,'MTT DRAW'!$A8,SWISSW!$F:$F,"Draw")))*IF(ROW()=COLUMN(),0.5,1)</f>
        <v>1</v>
      </c>
      <c r="C8" s="11">
        <f ca="1">((COUNTIFS(SWISSW!$I:$I,'MTT DRAW'!$A8,SWISSW!$J:$J,'MTT DRAW'!C$1,SWISSW!$F:$F,"Draw")+COUNTIFS(SWISSW!$I:$I,'MTT DRAW'!C$1,SWISSW!$J:$J,'MTT DRAW'!$A8,SWISSW!$F:$F,"Draw")))*IF(ROW()=COLUMN(),0.5,1)</f>
        <v>0</v>
      </c>
      <c r="D8" s="11">
        <f ca="1">((COUNTIFS(SWISSW!$I:$I,'MTT DRAW'!$A8,SWISSW!$J:$J,'MTT DRAW'!D$1,SWISSW!$F:$F,"Draw")+COUNTIFS(SWISSW!$I:$I,'MTT DRAW'!D$1,SWISSW!$J:$J,'MTT DRAW'!$A8,SWISSW!$F:$F,"Draw")))*IF(ROW()=COLUMN(),0.5,1)</f>
        <v>0</v>
      </c>
      <c r="E8" s="11">
        <f ca="1">((COUNTIFS(SWISSW!$I:$I,'MTT DRAW'!$A8,SWISSW!$J:$J,'MTT DRAW'!E$1,SWISSW!$F:$F,"Draw")+COUNTIFS(SWISSW!$I:$I,'MTT DRAW'!E$1,SWISSW!$J:$J,'MTT DRAW'!$A8,SWISSW!$F:$F,"Draw")))*IF(ROW()=COLUMN(),0.5,1)</f>
        <v>1</v>
      </c>
      <c r="F8" s="11">
        <f ca="1">((COUNTIFS(SWISSW!$I:$I,'MTT DRAW'!$A8,SWISSW!$J:$J,'MTT DRAW'!F$1,SWISSW!$F:$F,"Draw")+COUNTIFS(SWISSW!$I:$I,'MTT DRAW'!F$1,SWISSW!$J:$J,'MTT DRAW'!$A8,SWISSW!$F:$F,"Draw")))*IF(ROW()=COLUMN(),0.5,1)</f>
        <v>0</v>
      </c>
      <c r="G8" s="11">
        <f ca="1">((COUNTIFS(SWISSW!$I:$I,'MTT DRAW'!$A8,SWISSW!$J:$J,'MTT DRAW'!G$1,SWISSW!$F:$F,"Draw")+COUNTIFS(SWISSW!$I:$I,'MTT DRAW'!G$1,SWISSW!$J:$J,'MTT DRAW'!$A8,SWISSW!$F:$F,"Draw")))*IF(ROW()=COLUMN(),0.5,1)</f>
        <v>0</v>
      </c>
      <c r="H8" s="11">
        <f ca="1">((COUNTIFS(SWISSW!$I:$I,'MTT DRAW'!$A8,SWISSW!$J:$J,'MTT DRAW'!H$1,SWISSW!$F:$F,"Draw")+COUNTIFS(SWISSW!$I:$I,'MTT DRAW'!H$1,SWISSW!$J:$J,'MTT DRAW'!$A8,SWISSW!$F:$F,"Draw")))*IF(ROW()=COLUMN(),0.5,1)</f>
        <v>1</v>
      </c>
      <c r="I8" s="11">
        <f ca="1">((COUNTIFS(SWISSW!$I:$I,'MTT DRAW'!$A8,SWISSW!$J:$J,'MTT DRAW'!I$1,SWISSW!$F:$F,"Draw")+COUNTIFS(SWISSW!$I:$I,'MTT DRAW'!I$1,SWISSW!$J:$J,'MTT DRAW'!$A8,SWISSW!$F:$F,"Draw")))*IF(ROW()=COLUMN(),0.5,1)</f>
        <v>0</v>
      </c>
      <c r="J8" s="11">
        <f ca="1">((COUNTIFS(SWISSW!$I:$I,'MTT DRAW'!$A8,SWISSW!$J:$J,'MTT DRAW'!J$1,SWISSW!$F:$F,"Draw")+COUNTIFS(SWISSW!$I:$I,'MTT DRAW'!J$1,SWISSW!$J:$J,'MTT DRAW'!$A8,SWISSW!$F:$F,"Draw")))*IF(ROW()=COLUMN(),0.5,1)</f>
        <v>0</v>
      </c>
      <c r="K8" s="11">
        <f ca="1">((COUNTIFS(SWISSW!$I:$I,'MTT DRAW'!$A8,SWISSW!$J:$J,'MTT DRAW'!K$1,SWISSW!$F:$F,"Draw")+COUNTIFS(SWISSW!$I:$I,'MTT DRAW'!K$1,SWISSW!$J:$J,'MTT DRAW'!$A8,SWISSW!$F:$F,"Draw")))*IF(ROW()=COLUMN(),0.5,1)</f>
        <v>0</v>
      </c>
      <c r="L8" s="11">
        <f ca="1">((COUNTIFS(SWISSW!$I:$I,'MTT DRAW'!$A8,SWISSW!$J:$J,'MTT DRAW'!L$1,SWISSW!$F:$F,"Draw")+COUNTIFS(SWISSW!$I:$I,'MTT DRAW'!L$1,SWISSW!$J:$J,'MTT DRAW'!$A8,SWISSW!$F:$F,"Draw")))*IF(ROW()=COLUMN(),0.5,1)</f>
        <v>0</v>
      </c>
      <c r="M8" s="11">
        <f ca="1">((COUNTIFS(SWISSW!$I:$I,'MTT DRAW'!$A8,SWISSW!$J:$J,'MTT DRAW'!M$1,SWISSW!$F:$F,"Draw")+COUNTIFS(SWISSW!$I:$I,'MTT DRAW'!M$1,SWISSW!$J:$J,'MTT DRAW'!$A8,SWISSW!$F:$F,"Draw")))*IF(ROW()=COLUMN(),0.5,1)</f>
        <v>0</v>
      </c>
      <c r="N8" s="11">
        <f ca="1">((COUNTIFS(SWISSW!$I:$I,'MTT DRAW'!$A8,SWISSW!$J:$J,'MTT DRAW'!N$1,SWISSW!$F:$F,"Draw")+COUNTIFS(SWISSW!$I:$I,'MTT DRAW'!N$1,SWISSW!$J:$J,'MTT DRAW'!$A8,SWISSW!$F:$F,"Draw")))*IF(ROW()=COLUMN(),0.5,1)</f>
        <v>0</v>
      </c>
      <c r="O8" s="11">
        <f ca="1">((COUNTIFS(SWISSW!$I:$I,'MTT DRAW'!$A8,SWISSW!$J:$J,'MTT DRAW'!O$1,SWISSW!$F:$F,"Draw")+COUNTIFS(SWISSW!$I:$I,'MTT DRAW'!O$1,SWISSW!$J:$J,'MTT DRAW'!$A8,SWISSW!$F:$F,"Draw")))*IF(ROW()=COLUMN(),0.5,1)</f>
        <v>0</v>
      </c>
      <c r="P8" s="11">
        <f ca="1">((COUNTIFS(SWISSW!$I:$I,'MTT DRAW'!$A8,SWISSW!$J:$J,'MTT DRAW'!P$1,SWISSW!$F:$F,"Draw")+COUNTIFS(SWISSW!$I:$I,'MTT DRAW'!P$1,SWISSW!$J:$J,'MTT DRAW'!$A8,SWISSW!$F:$F,"Draw")))*IF(ROW()=COLUMN(),0.5,1)</f>
        <v>1</v>
      </c>
      <c r="Q8" s="11">
        <f ca="1">((COUNTIFS(SWISSW!$I:$I,'MTT DRAW'!$A8,SWISSW!$J:$J,'MTT DRAW'!Q$1,SWISSW!$F:$F,"Draw")+COUNTIFS(SWISSW!$I:$I,'MTT DRAW'!Q$1,SWISSW!$J:$J,'MTT DRAW'!$A8,SWISSW!$F:$F,"Draw")))*IF(ROW()=COLUMN(),0.5,1)</f>
        <v>0</v>
      </c>
      <c r="R8" s="11">
        <f ca="1">((COUNTIFS(SWISSW!$I:$I,'MTT DRAW'!$A8,SWISSW!$J:$J,'MTT DRAW'!R$1,SWISSW!$F:$F,"Draw")+COUNTIFS(SWISSW!$I:$I,'MTT DRAW'!R$1,SWISSW!$J:$J,'MTT DRAW'!$A8,SWISSW!$F:$F,"Draw")))*IF(ROW()=COLUMN(),0.5,1)</f>
        <v>0</v>
      </c>
      <c r="S8" s="11">
        <f ca="1">((COUNTIFS(SWISSW!$I:$I,'MTT DRAW'!$A8,SWISSW!$J:$J,'MTT DRAW'!S$1,SWISSW!$F:$F,"Draw")+COUNTIFS(SWISSW!$I:$I,'MTT DRAW'!S$1,SWISSW!$J:$J,'MTT DRAW'!$A8,SWISSW!$F:$F,"Draw")))*IF(ROW()=COLUMN(),0.5,1)</f>
        <v>0</v>
      </c>
      <c r="T8" s="11">
        <f ca="1">((COUNTIFS(SWISSW!$I:$I,'MTT DRAW'!$A8,SWISSW!$J:$J,'MTT DRAW'!T$1,SWISSW!$F:$F,"Draw")+COUNTIFS(SWISSW!$I:$I,'MTT DRAW'!T$1,SWISSW!$J:$J,'MTT DRAW'!$A8,SWISSW!$F:$F,"Draw")))*IF(ROW()=COLUMN(),0.5,1)</f>
        <v>0</v>
      </c>
      <c r="U8" s="11">
        <f ca="1">((COUNTIFS(SWISSW!$I:$I,'MTT DRAW'!$A8,SWISSW!$J:$J,'MTT DRAW'!U$1,SWISSW!$F:$F,"Draw")+COUNTIFS(SWISSW!$I:$I,'MTT DRAW'!U$1,SWISSW!$J:$J,'MTT DRAW'!$A8,SWISSW!$F:$F,"Draw")))*IF(ROW()=COLUMN(),0.5,1)</f>
        <v>0</v>
      </c>
      <c r="V8" s="11">
        <f ca="1">((COUNTIFS(SWISSW!$I:$I,'MTT DRAW'!$A8,SWISSW!$J:$J,'MTT DRAW'!V$1,SWISSW!$F:$F,"Draw")+COUNTIFS(SWISSW!$I:$I,'MTT DRAW'!V$1,SWISSW!$J:$J,'MTT DRAW'!$A8,SWISSW!$F:$F,"Draw")))*IF(ROW()=COLUMN(),0.5,1)</f>
        <v>0</v>
      </c>
      <c r="W8" s="11">
        <f ca="1">((COUNTIFS(SWISSW!$I:$I,'MTT DRAW'!$A8,SWISSW!$J:$J,'MTT DRAW'!W$1,SWISSW!$F:$F,"Draw")+COUNTIFS(SWISSW!$I:$I,'MTT DRAW'!W$1,SWISSW!$J:$J,'MTT DRAW'!$A8,SWISSW!$F:$F,"Draw")))*IF(ROW()=COLUMN(),0.5,1)</f>
        <v>0</v>
      </c>
      <c r="X8" s="11">
        <f ca="1">((COUNTIFS(SWISSW!$I:$I,'MTT DRAW'!$A8,SWISSW!$J:$J,'MTT DRAW'!X$1,SWISSW!$F:$F,"Draw")+COUNTIFS(SWISSW!$I:$I,'MTT DRAW'!X$1,SWISSW!$J:$J,'MTT DRAW'!$A8,SWISSW!$F:$F,"Draw")))*IF(ROW()=COLUMN(),0.5,1)</f>
        <v>0</v>
      </c>
      <c r="Y8" s="11">
        <f ca="1">((COUNTIFS(SWISSW!$I:$I,'MTT DRAW'!$A8,SWISSW!$J:$J,'MTT DRAW'!Y$1,SWISSW!$F:$F,"Draw")+COUNTIFS(SWISSW!$I:$I,'MTT DRAW'!Y$1,SWISSW!$J:$J,'MTT DRAW'!$A8,SWISSW!$F:$F,"Draw")))*IF(ROW()=COLUMN(),0.5,1)</f>
        <v>0</v>
      </c>
      <c r="Z8" s="11">
        <f ca="1">((COUNTIFS(SWISSW!$I:$I,'MTT DRAW'!$A8,SWISSW!$J:$J,'MTT DRAW'!Z$1,SWISSW!$F:$F,"Draw")+COUNTIFS(SWISSW!$I:$I,'MTT DRAW'!Z$1,SWISSW!$J:$J,'MTT DRAW'!$A8,SWISSW!$F:$F,"Draw")))*IF(ROW()=COLUMN(),0.5,1)</f>
        <v>0</v>
      </c>
      <c r="AA8" s="11">
        <f ca="1">((COUNTIFS(SWISSW!$I:$I,'MTT DRAW'!$A8,SWISSW!$J:$J,'MTT DRAW'!AA$1,SWISSW!$F:$F,"Draw")+COUNTIFS(SWISSW!$I:$I,'MTT DRAW'!AA$1,SWISSW!$J:$J,'MTT DRAW'!$A8,SWISSW!$F:$F,"Draw")))*IF(ROW()=COLUMN(),0.5,1)</f>
        <v>0</v>
      </c>
      <c r="AB8" s="11">
        <f ca="1">((COUNTIFS(SWISSW!$I:$I,'MTT DRAW'!$A8,SWISSW!$J:$J,'MTT DRAW'!AB$1,SWISSW!$F:$F,"Draw")+COUNTIFS(SWISSW!$I:$I,'MTT DRAW'!AB$1,SWISSW!$J:$J,'MTT DRAW'!$A8,SWISSW!$F:$F,"Draw")))*IF(ROW()=COLUMN(),0.5,1)</f>
        <v>0</v>
      </c>
      <c r="AC8" s="11">
        <f ca="1">((COUNTIFS(SWISSW!$I:$I,'MTT DRAW'!$A8,SWISSW!$J:$J,'MTT DRAW'!AC$1,SWISSW!$F:$F,"Draw")+COUNTIFS(SWISSW!$I:$I,'MTT DRAW'!AC$1,SWISSW!$J:$J,'MTT DRAW'!$A8,SWISSW!$F:$F,"Draw")))*IF(ROW()=COLUMN(),0.5,1)</f>
        <v>0</v>
      </c>
      <c r="AD8" s="11">
        <f ca="1">((COUNTIFS(SWISSW!$I:$I,'MTT DRAW'!$A8,SWISSW!$J:$J,'MTT DRAW'!AD$1,SWISSW!$F:$F,"Draw")+COUNTIFS(SWISSW!$I:$I,'MTT DRAW'!AD$1,SWISSW!$J:$J,'MTT DRAW'!$A8,SWISSW!$F:$F,"Draw")))*IF(ROW()=COLUMN(),0.5,1)</f>
        <v>0</v>
      </c>
      <c r="AE8" s="11">
        <f ca="1">((COUNTIFS(SWISSW!$I:$I,'MTT DRAW'!$A8,SWISSW!$J:$J,'MTT DRAW'!AE$1,SWISSW!$F:$F,"Draw")+COUNTIFS(SWISSW!$I:$I,'MTT DRAW'!AE$1,SWISSW!$J:$J,'MTT DRAW'!$A8,SWISSW!$F:$F,"Draw")))*IF(ROW()=COLUMN(),0.5,1)</f>
        <v>0</v>
      </c>
      <c r="AF8" s="11">
        <f ca="1">((COUNTIFS(SWISSW!$I:$I,'MTT DRAW'!$A8,SWISSW!$J:$J,'MTT DRAW'!AF$1,SWISSW!$F:$F,"Draw")+COUNTIFS(SWISSW!$I:$I,'MTT DRAW'!AF$1,SWISSW!$J:$J,'MTT DRAW'!$A8,SWISSW!$F:$F,"Draw")))*IF(ROW()=COLUMN(),0.5,1)</f>
        <v>0</v>
      </c>
      <c r="AG8" s="11">
        <f ca="1">((COUNTIFS(SWISSW!$I:$I,'MTT DRAW'!$A8,SWISSW!$J:$J,'MTT DRAW'!AG$1,SWISSW!$F:$F,"Draw")+COUNTIFS(SWISSW!$I:$I,'MTT DRAW'!AG$1,SWISSW!$J:$J,'MTT DRAW'!$A8,SWISSW!$F:$F,"Draw")))*IF(ROW()=COLUMN(),0.5,1)</f>
        <v>0</v>
      </c>
      <c r="AH8" s="11">
        <f ca="1">((COUNTIFS(SWISSW!$I:$I,'MTT DRAW'!$A8,SWISSW!$J:$J,'MTT DRAW'!AH$1,SWISSW!$F:$F,"Draw")+COUNTIFS(SWISSW!$I:$I,'MTT DRAW'!AH$1,SWISSW!$J:$J,'MTT DRAW'!$A8,SWISSW!$F:$F,"Draw")))*IF(ROW()=COLUMN(),0.5,1)</f>
        <v>0</v>
      </c>
      <c r="AI8" s="11">
        <f ca="1">((COUNTIFS(SWISSW!$I:$I,'MTT DRAW'!$A8,SWISSW!$J:$J,'MTT DRAW'!AI$1,SWISSW!$F:$F,"Draw")+COUNTIFS(SWISSW!$I:$I,'MTT DRAW'!AI$1,SWISSW!$J:$J,'MTT DRAW'!$A8,SWISSW!$F:$F,"Draw")))*IF(ROW()=COLUMN(),0.5,1)</f>
        <v>0</v>
      </c>
      <c r="AJ8" s="11">
        <f ca="1">((COUNTIFS(SWISSW!$I:$I,'MTT DRAW'!$A8,SWISSW!$J:$J,'MTT DRAW'!AJ$1,SWISSW!$F:$F,"Draw")+COUNTIFS(SWISSW!$I:$I,'MTT DRAW'!AJ$1,SWISSW!$J:$J,'MTT DRAW'!$A8,SWISSW!$F:$F,"Draw")))*IF(ROW()=COLUMN(),0.5,1)</f>
        <v>0</v>
      </c>
      <c r="AK8" s="11">
        <f ca="1">((COUNTIFS(SWISSW!$I:$I,'MTT DRAW'!$A8,SWISSW!$J:$J,'MTT DRAW'!AK$1,SWISSW!$F:$F,"Draw")+COUNTIFS(SWISSW!$I:$I,'MTT DRAW'!AK$1,SWISSW!$J:$J,'MTT DRAW'!$A8,SWISSW!$F:$F,"Draw")))*IF(ROW()=COLUMN(),0.5,1)</f>
        <v>1</v>
      </c>
      <c r="AL8" s="11">
        <f ca="1">((COUNTIFS(SWISSW!$I:$I,'MTT DRAW'!$A8,SWISSW!$J:$J,'MTT DRAW'!AL$1,SWISSW!$F:$F,"Draw")+COUNTIFS(SWISSW!$I:$I,'MTT DRAW'!AL$1,SWISSW!$J:$J,'MTT DRAW'!$A8,SWISSW!$F:$F,"Draw")))*IF(ROW()=COLUMN(),0.5,1)</f>
        <v>0</v>
      </c>
      <c r="AM8" s="11">
        <f ca="1">((COUNTIFS(SWISSW!$I:$I,'MTT DRAW'!$A8,SWISSW!$J:$J,'MTT DRAW'!AM$1,SWISSW!$F:$F,"Draw")+COUNTIFS(SWISSW!$I:$I,'MTT DRAW'!AM$1,SWISSW!$J:$J,'MTT DRAW'!$A8,SWISSW!$F:$F,"Draw")))*IF(ROW()=COLUMN(),0.5,1)</f>
        <v>0</v>
      </c>
      <c r="AN8" s="11">
        <f ca="1">((COUNTIFS(SWISSW!$I:$I,'MTT DRAW'!$A8,SWISSW!$J:$J,'MTT DRAW'!AN$1,SWISSW!$F:$F,"Draw")+COUNTIFS(SWISSW!$I:$I,'MTT DRAW'!AN$1,SWISSW!$J:$J,'MTT DRAW'!$A8,SWISSW!$F:$F,"Draw")))*IF(ROW()=COLUMN(),0.5,1)</f>
        <v>0</v>
      </c>
      <c r="AO8" s="11">
        <f ca="1">((COUNTIFS(SWISSW!$I:$I,'MTT DRAW'!$A8,SWISSW!$J:$J,'MTT DRAW'!AO$1,SWISSW!$F:$F,"Draw")+COUNTIFS(SWISSW!$I:$I,'MTT DRAW'!AO$1,SWISSW!$J:$J,'MTT DRAW'!$A8,SWISSW!$F:$F,"Draw")))*IF(ROW()=COLUMN(),0.5,1)</f>
        <v>0</v>
      </c>
      <c r="AP8" s="11">
        <f ca="1">((COUNTIFS(SWISSW!$I:$I,'MTT DRAW'!$A8,SWISSW!$J:$J,'MTT DRAW'!AP$1,SWISSW!$F:$F,"Draw")+COUNTIFS(SWISSW!$I:$I,'MTT DRAW'!AP$1,SWISSW!$J:$J,'MTT DRAW'!$A8,SWISSW!$F:$F,"Draw")))*IF(ROW()=COLUMN(),0.5,1)</f>
        <v>0</v>
      </c>
      <c r="AQ8" s="11">
        <f ca="1">((COUNTIFS(SWISSW!$I:$I,'MTT DRAW'!$A8,SWISSW!$J:$J,'MTT DRAW'!AQ$1,SWISSW!$F:$F,"Draw")+COUNTIFS(SWISSW!$I:$I,'MTT DRAW'!AQ$1,SWISSW!$J:$J,'MTT DRAW'!$A8,SWISSW!$F:$F,"Draw")))*IF(ROW()=COLUMN(),0.5,1)</f>
        <v>0</v>
      </c>
      <c r="AR8" s="11">
        <f ca="1">((COUNTIFS(SWISSW!$I:$I,'MTT DRAW'!$A8,SWISSW!$J:$J,'MTT DRAW'!AR$1,SWISSW!$F:$F,"Draw")+COUNTIFS(SWISSW!$I:$I,'MTT DRAW'!AR$1,SWISSW!$J:$J,'MTT DRAW'!$A8,SWISSW!$F:$F,"Draw")))*IF(ROW()=COLUMN(),0.5,1)</f>
        <v>0</v>
      </c>
      <c r="AS8" s="11">
        <f ca="1">((COUNTIFS(SWISSW!$I:$I,'MTT DRAW'!$A8,SWISSW!$J:$J,'MTT DRAW'!AS$1,SWISSW!$F:$F,"Draw")+COUNTIFS(SWISSW!$I:$I,'MTT DRAW'!AS$1,SWISSW!$J:$J,'MTT DRAW'!$A8,SWISSW!$F:$F,"Draw")))*IF(ROW()=COLUMN(),0.5,1)</f>
        <v>0</v>
      </c>
      <c r="AT8" s="11">
        <f ca="1">((COUNTIFS(SWISSW!$I:$I,'MTT DRAW'!$A8,SWISSW!$J:$J,'MTT DRAW'!AT$1,SWISSW!$F:$F,"Draw")+COUNTIFS(SWISSW!$I:$I,'MTT DRAW'!AT$1,SWISSW!$J:$J,'MTT DRAW'!$A8,SWISSW!$F:$F,"Draw")))*IF(ROW()=COLUMN(),0.5,1)</f>
        <v>0</v>
      </c>
      <c r="AU8" s="11">
        <f ca="1">((COUNTIFS(SWISSW!$I:$I,'MTT DRAW'!$A8,SWISSW!$J:$J,'MTT DRAW'!AU$1,SWISSW!$F:$F,"Draw")+COUNTIFS(SWISSW!$I:$I,'MTT DRAW'!AU$1,SWISSW!$J:$J,'MTT DRAW'!$A8,SWISSW!$F:$F,"Draw")))*IF(ROW()=COLUMN(),0.5,1)</f>
        <v>0</v>
      </c>
      <c r="AV8" s="11">
        <f ca="1">((COUNTIFS(SWISSW!$I:$I,'MTT DRAW'!$A8,SWISSW!$J:$J,'MTT DRAW'!AV$1,SWISSW!$F:$F,"Draw")+COUNTIFS(SWISSW!$I:$I,'MTT DRAW'!AV$1,SWISSW!$J:$J,'MTT DRAW'!$A8,SWISSW!$F:$F,"Draw")))*IF(ROW()=COLUMN(),0.5,1)</f>
        <v>0</v>
      </c>
      <c r="AW8" s="11">
        <f ca="1">((COUNTIFS(SWISSW!$I:$I,'MTT DRAW'!$A8,SWISSW!$J:$J,'MTT DRAW'!AW$1,SWISSW!$F:$F,"Draw")+COUNTIFS(SWISSW!$I:$I,'MTT DRAW'!AW$1,SWISSW!$J:$J,'MTT DRAW'!$A8,SWISSW!$F:$F,"Draw")))*IF(ROW()=COLUMN(),0.5,1)</f>
        <v>0</v>
      </c>
      <c r="AX8" s="11">
        <f ca="1">((COUNTIFS(SWISSW!$I:$I,'MTT DRAW'!$A8,SWISSW!$J:$J,'MTT DRAW'!AX$1,SWISSW!$F:$F,"Draw")+COUNTIFS(SWISSW!$I:$I,'MTT DRAW'!AX$1,SWISSW!$J:$J,'MTT DRAW'!$A8,SWISSW!$F:$F,"Draw")))*IF(ROW()=COLUMN(),0.5,1)</f>
        <v>0</v>
      </c>
      <c r="AY8" s="11">
        <f ca="1">((COUNTIFS(SWISSW!$I:$I,'MTT DRAW'!$A8,SWISSW!$J:$J,'MTT DRAW'!AY$1,SWISSW!$F:$F,"Draw")+COUNTIFS(SWISSW!$I:$I,'MTT DRAW'!AY$1,SWISSW!$J:$J,'MTT DRAW'!$A8,SWISSW!$F:$F,"Draw")))*IF(ROW()=COLUMN(),0.5,1)</f>
        <v>0</v>
      </c>
      <c r="AZ8" s="11">
        <f ca="1">((COUNTIFS(SWISSW!$I:$I,'MTT DRAW'!$A8,SWISSW!$J:$J,'MTT DRAW'!AZ$1,SWISSW!$F:$F,"Draw")+COUNTIFS(SWISSW!$I:$I,'MTT DRAW'!AZ$1,SWISSW!$J:$J,'MTT DRAW'!$A8,SWISSW!$F:$F,"Draw")))*IF(ROW()=COLUMN(),0.5,1)</f>
        <v>0</v>
      </c>
      <c r="BA8" s="11">
        <f ca="1">((COUNTIFS(SWISSW!$I:$I,'MTT DRAW'!$A8,SWISSW!$J:$J,'MTT DRAW'!BA$1,SWISSW!$F:$F,"Draw")+COUNTIFS(SWISSW!$I:$I,'MTT DRAW'!BA$1,SWISSW!$J:$J,'MTT DRAW'!$A8,SWISSW!$F:$F,"Draw")))*IF(ROW()=COLUMN(),0.5,1)</f>
        <v>0</v>
      </c>
      <c r="BB8" s="11">
        <f ca="1">((COUNTIFS(SWISSW!$I:$I,'MTT DRAW'!$A8,SWISSW!$J:$J,'MTT DRAW'!BB$1,SWISSW!$F:$F,"Draw")+COUNTIFS(SWISSW!$I:$I,'MTT DRAW'!BB$1,SWISSW!$J:$J,'MTT DRAW'!$A8,SWISSW!$F:$F,"Draw")))*IF(ROW()=COLUMN(),0.5,1)</f>
        <v>0</v>
      </c>
      <c r="BC8" s="11">
        <f ca="1">((COUNTIFS(SWISSW!$I:$I,'MTT DRAW'!$A8,SWISSW!$J:$J,'MTT DRAW'!BC$1,SWISSW!$F:$F,"Draw")+COUNTIFS(SWISSW!$I:$I,'MTT DRAW'!BC$1,SWISSW!$J:$J,'MTT DRAW'!$A8,SWISSW!$F:$F,"Draw")))*IF(ROW()=COLUMN(),0.5,1)</f>
        <v>0</v>
      </c>
      <c r="BD8" s="11">
        <f ca="1">((COUNTIFS(SWISSW!$I:$I,'MTT DRAW'!$A8,SWISSW!$J:$J,'MTT DRAW'!BD$1,SWISSW!$F:$F,"Draw")+COUNTIFS(SWISSW!$I:$I,'MTT DRAW'!BD$1,SWISSW!$J:$J,'MTT DRAW'!$A8,SWISSW!$F:$F,"Draw")))*IF(ROW()=COLUMN(),0.5,1)</f>
        <v>0</v>
      </c>
      <c r="BE8" s="11">
        <f ca="1">((COUNTIFS(SWISSW!$I:$I,'MTT DRAW'!$A8,SWISSW!$J:$J,'MTT DRAW'!BE$1,SWISSW!$F:$F,"Draw")+COUNTIFS(SWISSW!$I:$I,'MTT DRAW'!BE$1,SWISSW!$J:$J,'MTT DRAW'!$A8,SWISSW!$F:$F,"Draw")))*IF(ROW()=COLUMN(),0.5,1)</f>
        <v>0</v>
      </c>
      <c r="BF8" s="11">
        <f ca="1">((COUNTIFS(SWISSW!$I:$I,'MTT DRAW'!$A8,SWISSW!$J:$J,'MTT DRAW'!BF$1,SWISSW!$F:$F,"Draw")+COUNTIFS(SWISSW!$I:$I,'MTT DRAW'!BF$1,SWISSW!$J:$J,'MTT DRAW'!$A8,SWISSW!$F:$F,"Draw")))*IF(ROW()=COLUMN(),0.5,1)</f>
        <v>0</v>
      </c>
      <c r="BG8" s="11">
        <f ca="1">((COUNTIFS(SWISSW!$I:$I,'MTT DRAW'!$A8,SWISSW!$J:$J,'MTT DRAW'!BG$1,SWISSW!$F:$F,"Draw")+COUNTIFS(SWISSW!$I:$I,'MTT DRAW'!BG$1,SWISSW!$J:$J,'MTT DRAW'!$A8,SWISSW!$F:$F,"Draw")))*IF(ROW()=COLUMN(),0.5,1)</f>
        <v>0</v>
      </c>
      <c r="BH8" s="11">
        <f ca="1">((COUNTIFS(SWISSW!$I:$I,'MTT DRAW'!$A8,SWISSW!$J:$J,'MTT DRAW'!BH$1,SWISSW!$F:$F,"Draw")+COUNTIFS(SWISSW!$I:$I,'MTT DRAW'!BH$1,SWISSW!$J:$J,'MTT DRAW'!$A8,SWISSW!$F:$F,"Draw")))*IF(ROW()=COLUMN(),0.5,1)</f>
        <v>0</v>
      </c>
      <c r="BI8" s="11">
        <f ca="1">((COUNTIFS(SWISSW!$I:$I,'MTT DRAW'!$A8,SWISSW!$J:$J,'MTT DRAW'!BI$1,SWISSW!$F:$F,"Draw")+COUNTIFS(SWISSW!$I:$I,'MTT DRAW'!BI$1,SWISSW!$J:$J,'MTT DRAW'!$A8,SWISSW!$F:$F,"Draw")))*IF(ROW()=COLUMN(),0.5,1)</f>
        <v>0</v>
      </c>
      <c r="BJ8" s="11">
        <f ca="1">((COUNTIFS(SWISSW!$I:$I,'MTT DRAW'!$A8,SWISSW!$J:$J,'MTT DRAW'!BJ$1,SWISSW!$F:$F,"Draw")+COUNTIFS(SWISSW!$I:$I,'MTT DRAW'!BJ$1,SWISSW!$J:$J,'MTT DRAW'!$A8,SWISSW!$F:$F,"Draw")))*IF(ROW()=COLUMN(),0.5,1)</f>
        <v>0</v>
      </c>
      <c r="BK8" s="11">
        <f ca="1">((COUNTIFS(SWISSW!$I:$I,'MTT DRAW'!$A8,SWISSW!$J:$J,'MTT DRAW'!BK$1,SWISSW!$F:$F,"Draw")+COUNTIFS(SWISSW!$I:$I,'MTT DRAW'!BK$1,SWISSW!$J:$J,'MTT DRAW'!$A8,SWISSW!$F:$F,"Draw")))*IF(ROW()=COLUMN(),0.5,1)</f>
        <v>0</v>
      </c>
      <c r="BL8" s="11">
        <f ca="1">((COUNTIFS(SWISSW!$I:$I,'MTT DRAW'!$A8,SWISSW!$J:$J,'MTT DRAW'!BL$1,SWISSW!$F:$F,"Draw")+COUNTIFS(SWISSW!$I:$I,'MTT DRAW'!BL$1,SWISSW!$J:$J,'MTT DRAW'!$A8,SWISSW!$F:$F,"Draw")))*IF(ROW()=COLUMN(),0.5,1)</f>
        <v>0</v>
      </c>
      <c r="BM8" s="11" t="str">
        <f ca="1">MATCHUP!BM8</f>
        <v>-</v>
      </c>
      <c r="BN8" s="11" t="str">
        <f ca="1">MATCHUP!BN8</f>
        <v>-</v>
      </c>
      <c r="BO8" s="11" t="str">
        <f ca="1">MATCHUP!BO8</f>
        <v>-</v>
      </c>
      <c r="BP8" s="11" t="str">
        <f ca="1">MATCHUP!BP8</f>
        <v>-</v>
      </c>
      <c r="BQ8" s="11" t="str">
        <f ca="1">MATCHUP!BQ8</f>
        <v>-</v>
      </c>
      <c r="BR8" s="11" t="str">
        <f ca="1">MATCHUP!BR8</f>
        <v>-</v>
      </c>
      <c r="BS8" s="11" t="str">
        <f ca="1">MATCHUP!BS8</f>
        <v>-</v>
      </c>
      <c r="BT8" s="11" t="str">
        <f ca="1">MATCHUP!BT8</f>
        <v>-</v>
      </c>
      <c r="BU8" s="11" t="str">
        <f ca="1">MATCHUP!BU8</f>
        <v>-</v>
      </c>
      <c r="BV8" s="11" t="str">
        <f ca="1">MATCHUP!BV8</f>
        <v>-</v>
      </c>
      <c r="BW8" s="11" t="str">
        <f ca="1">MATCHUP!BW8</f>
        <v>-</v>
      </c>
      <c r="BX8" s="11" t="str">
        <f ca="1">MATCHUP!BX8</f>
        <v>-</v>
      </c>
      <c r="BY8" s="11" t="str">
        <f ca="1">MATCHUP!BY8</f>
        <v>-</v>
      </c>
      <c r="BZ8" s="11" t="str">
        <f ca="1">MATCHUP!BZ8</f>
        <v>-</v>
      </c>
      <c r="CA8" s="11" t="str">
        <f ca="1">MATCHUP!CA8</f>
        <v>-</v>
      </c>
      <c r="CB8" s="11" t="str">
        <f ca="1">MATCHUP!CB8</f>
        <v>-</v>
      </c>
      <c r="CC8" s="11" t="str">
        <f ca="1">MATCHUP!CC8</f>
        <v>-</v>
      </c>
      <c r="CD8" s="11" t="str">
        <f ca="1">MATCHUP!CD8</f>
        <v>-</v>
      </c>
      <c r="CE8" s="11" t="str">
        <f ca="1">MATCHUP!CE8</f>
        <v>-</v>
      </c>
      <c r="CF8" s="11" t="str">
        <f ca="1">MATCHUP!CF8</f>
        <v>-</v>
      </c>
      <c r="CG8" s="11" t="str">
        <f ca="1">MATCHUP!CG8</f>
        <v>-</v>
      </c>
      <c r="CH8" s="11" t="str">
        <f ca="1">MATCHUP!CH8</f>
        <v>-</v>
      </c>
      <c r="CI8" s="11" t="str">
        <f ca="1">MATCHUP!CI8</f>
        <v>-</v>
      </c>
      <c r="CJ8" s="11" t="str">
        <f ca="1">MATCHUP!CJ8</f>
        <v>-</v>
      </c>
      <c r="CK8" s="11" t="str">
        <f ca="1">MATCHUP!CK8</f>
        <v>-</v>
      </c>
      <c r="CL8" s="11" t="str">
        <f ca="1">MATCHUP!CL8</f>
        <v>-</v>
      </c>
      <c r="CM8" s="11" t="str">
        <f ca="1">MATCHUP!CM8</f>
        <v>-</v>
      </c>
      <c r="CN8" s="11" t="str">
        <f ca="1">MATCHUP!CN8</f>
        <v>-</v>
      </c>
      <c r="CO8" s="11" t="str">
        <f ca="1">MATCHUP!CO8</f>
        <v>-</v>
      </c>
      <c r="CP8" s="11" t="str">
        <f ca="1">MATCHUP!CP8</f>
        <v>-</v>
      </c>
      <c r="CQ8" s="11" t="str">
        <f ca="1">MATCHUP!CQ8</f>
        <v>-</v>
      </c>
      <c r="CR8" s="11" t="str">
        <f ca="1">MATCHUP!CR8</f>
        <v>-</v>
      </c>
      <c r="CS8" s="11" t="str">
        <f ca="1">MATCHUP!CS8</f>
        <v>-</v>
      </c>
      <c r="CT8" s="11" t="str">
        <f ca="1">MATCHUP!CT8</f>
        <v>-</v>
      </c>
      <c r="CU8" s="11" t="str">
        <f ca="1">MATCHUP!CU8</f>
        <v>-</v>
      </c>
      <c r="CV8" s="11" t="str">
        <f ca="1">MATCHUP!CV8</f>
        <v>-</v>
      </c>
    </row>
    <row r="9" spans="1:100" s="6" customFormat="1" ht="55" customHeight="1" x14ac:dyDescent="0.25">
      <c r="A9" s="3" t="str">
        <f ca="1">MATCHUP!A9</f>
        <v>Elves</v>
      </c>
      <c r="B9" s="11">
        <f ca="1">((COUNTIFS(SWISSW!$I:$I,'MTT DRAW'!$A9,SWISSW!$J:$J,'MTT DRAW'!B$1,SWISSW!$F:$F,"Draw")+COUNTIFS(SWISSW!$I:$I,'MTT DRAW'!B$1,SWISSW!$J:$J,'MTT DRAW'!$A9,SWISSW!$F:$F,"Draw")))*IF(ROW()=COLUMN(),0.5,1)</f>
        <v>1</v>
      </c>
      <c r="C9" s="11">
        <f ca="1">((COUNTIFS(SWISSW!$I:$I,'MTT DRAW'!$A9,SWISSW!$J:$J,'MTT DRAW'!C$1,SWISSW!$F:$F,"Draw")+COUNTIFS(SWISSW!$I:$I,'MTT DRAW'!C$1,SWISSW!$J:$J,'MTT DRAW'!$A9,SWISSW!$F:$F,"Draw")))*IF(ROW()=COLUMN(),0.5,1)</f>
        <v>0</v>
      </c>
      <c r="D9" s="11">
        <f ca="1">((COUNTIFS(SWISSW!$I:$I,'MTT DRAW'!$A9,SWISSW!$J:$J,'MTT DRAW'!D$1,SWISSW!$F:$F,"Draw")+COUNTIFS(SWISSW!$I:$I,'MTT DRAW'!D$1,SWISSW!$J:$J,'MTT DRAW'!$A9,SWISSW!$F:$F,"Draw")))*IF(ROW()=COLUMN(),0.5,1)</f>
        <v>0</v>
      </c>
      <c r="E9" s="11">
        <f ca="1">((COUNTIFS(SWISSW!$I:$I,'MTT DRAW'!$A9,SWISSW!$J:$J,'MTT DRAW'!E$1,SWISSW!$F:$F,"Draw")+COUNTIFS(SWISSW!$I:$I,'MTT DRAW'!E$1,SWISSW!$J:$J,'MTT DRAW'!$A9,SWISSW!$F:$F,"Draw")))*IF(ROW()=COLUMN(),0.5,1)</f>
        <v>0</v>
      </c>
      <c r="F9" s="11">
        <f ca="1">((COUNTIFS(SWISSW!$I:$I,'MTT DRAW'!$A9,SWISSW!$J:$J,'MTT DRAW'!F$1,SWISSW!$F:$F,"Draw")+COUNTIFS(SWISSW!$I:$I,'MTT DRAW'!F$1,SWISSW!$J:$J,'MTT DRAW'!$A9,SWISSW!$F:$F,"Draw")))*IF(ROW()=COLUMN(),0.5,1)</f>
        <v>0</v>
      </c>
      <c r="G9" s="11">
        <f ca="1">((COUNTIFS(SWISSW!$I:$I,'MTT DRAW'!$A9,SWISSW!$J:$J,'MTT DRAW'!G$1,SWISSW!$F:$F,"Draw")+COUNTIFS(SWISSW!$I:$I,'MTT DRAW'!G$1,SWISSW!$J:$J,'MTT DRAW'!$A9,SWISSW!$F:$F,"Draw")))*IF(ROW()=COLUMN(),0.5,1)</f>
        <v>0</v>
      </c>
      <c r="H9" s="11">
        <f ca="1">((COUNTIFS(SWISSW!$I:$I,'MTT DRAW'!$A9,SWISSW!$J:$J,'MTT DRAW'!H$1,SWISSW!$F:$F,"Draw")+COUNTIFS(SWISSW!$I:$I,'MTT DRAW'!H$1,SWISSW!$J:$J,'MTT DRAW'!$A9,SWISSW!$F:$F,"Draw")))*IF(ROW()=COLUMN(),0.5,1)</f>
        <v>0</v>
      </c>
      <c r="I9" s="11">
        <f ca="1">((COUNTIFS(SWISSW!$I:$I,'MTT DRAW'!$A9,SWISSW!$J:$J,'MTT DRAW'!I$1,SWISSW!$F:$F,"Draw")+COUNTIFS(SWISSW!$I:$I,'MTT DRAW'!I$1,SWISSW!$J:$J,'MTT DRAW'!$A9,SWISSW!$F:$F,"Draw")))*IF(ROW()=COLUMN(),0.5,1)</f>
        <v>0</v>
      </c>
      <c r="J9" s="11">
        <f ca="1">((COUNTIFS(SWISSW!$I:$I,'MTT DRAW'!$A9,SWISSW!$J:$J,'MTT DRAW'!J$1,SWISSW!$F:$F,"Draw")+COUNTIFS(SWISSW!$I:$I,'MTT DRAW'!J$1,SWISSW!$J:$J,'MTT DRAW'!$A9,SWISSW!$F:$F,"Draw")))*IF(ROW()=COLUMN(),0.5,1)</f>
        <v>0</v>
      </c>
      <c r="K9" s="11">
        <f ca="1">((COUNTIFS(SWISSW!$I:$I,'MTT DRAW'!$A9,SWISSW!$J:$J,'MTT DRAW'!K$1,SWISSW!$F:$F,"Draw")+COUNTIFS(SWISSW!$I:$I,'MTT DRAW'!K$1,SWISSW!$J:$J,'MTT DRAW'!$A9,SWISSW!$F:$F,"Draw")))*IF(ROW()=COLUMN(),0.5,1)</f>
        <v>0</v>
      </c>
      <c r="L9" s="11">
        <f ca="1">((COUNTIFS(SWISSW!$I:$I,'MTT DRAW'!$A9,SWISSW!$J:$J,'MTT DRAW'!L$1,SWISSW!$F:$F,"Draw")+COUNTIFS(SWISSW!$I:$I,'MTT DRAW'!L$1,SWISSW!$J:$J,'MTT DRAW'!$A9,SWISSW!$F:$F,"Draw")))*IF(ROW()=COLUMN(),0.5,1)</f>
        <v>0</v>
      </c>
      <c r="M9" s="11">
        <f ca="1">((COUNTIFS(SWISSW!$I:$I,'MTT DRAW'!$A9,SWISSW!$J:$J,'MTT DRAW'!M$1,SWISSW!$F:$F,"Draw")+COUNTIFS(SWISSW!$I:$I,'MTT DRAW'!M$1,SWISSW!$J:$J,'MTT DRAW'!$A9,SWISSW!$F:$F,"Draw")))*IF(ROW()=COLUMN(),0.5,1)</f>
        <v>0</v>
      </c>
      <c r="N9" s="11">
        <f ca="1">((COUNTIFS(SWISSW!$I:$I,'MTT DRAW'!$A9,SWISSW!$J:$J,'MTT DRAW'!N$1,SWISSW!$F:$F,"Draw")+COUNTIFS(SWISSW!$I:$I,'MTT DRAW'!N$1,SWISSW!$J:$J,'MTT DRAW'!$A9,SWISSW!$F:$F,"Draw")))*IF(ROW()=COLUMN(),0.5,1)</f>
        <v>1</v>
      </c>
      <c r="O9" s="11">
        <f ca="1">((COUNTIFS(SWISSW!$I:$I,'MTT DRAW'!$A9,SWISSW!$J:$J,'MTT DRAW'!O$1,SWISSW!$F:$F,"Draw")+COUNTIFS(SWISSW!$I:$I,'MTT DRAW'!O$1,SWISSW!$J:$J,'MTT DRAW'!$A9,SWISSW!$F:$F,"Draw")))*IF(ROW()=COLUMN(),0.5,1)</f>
        <v>0</v>
      </c>
      <c r="P9" s="11">
        <f ca="1">((COUNTIFS(SWISSW!$I:$I,'MTT DRAW'!$A9,SWISSW!$J:$J,'MTT DRAW'!P$1,SWISSW!$F:$F,"Draw")+COUNTIFS(SWISSW!$I:$I,'MTT DRAW'!P$1,SWISSW!$J:$J,'MTT DRAW'!$A9,SWISSW!$F:$F,"Draw")))*IF(ROW()=COLUMN(),0.5,1)</f>
        <v>0</v>
      </c>
      <c r="Q9" s="11">
        <f ca="1">((COUNTIFS(SWISSW!$I:$I,'MTT DRAW'!$A9,SWISSW!$J:$J,'MTT DRAW'!Q$1,SWISSW!$F:$F,"Draw")+COUNTIFS(SWISSW!$I:$I,'MTT DRAW'!Q$1,SWISSW!$J:$J,'MTT DRAW'!$A9,SWISSW!$F:$F,"Draw")))*IF(ROW()=COLUMN(),0.5,1)</f>
        <v>0</v>
      </c>
      <c r="R9" s="11">
        <f ca="1">((COUNTIFS(SWISSW!$I:$I,'MTT DRAW'!$A9,SWISSW!$J:$J,'MTT DRAW'!R$1,SWISSW!$F:$F,"Draw")+COUNTIFS(SWISSW!$I:$I,'MTT DRAW'!R$1,SWISSW!$J:$J,'MTT DRAW'!$A9,SWISSW!$F:$F,"Draw")))*IF(ROW()=COLUMN(),0.5,1)</f>
        <v>0</v>
      </c>
      <c r="S9" s="11">
        <f ca="1">((COUNTIFS(SWISSW!$I:$I,'MTT DRAW'!$A9,SWISSW!$J:$J,'MTT DRAW'!S$1,SWISSW!$F:$F,"Draw")+COUNTIFS(SWISSW!$I:$I,'MTT DRAW'!S$1,SWISSW!$J:$J,'MTT DRAW'!$A9,SWISSW!$F:$F,"Draw")))*IF(ROW()=COLUMN(),0.5,1)</f>
        <v>0</v>
      </c>
      <c r="T9" s="11">
        <f ca="1">((COUNTIFS(SWISSW!$I:$I,'MTT DRAW'!$A9,SWISSW!$J:$J,'MTT DRAW'!T$1,SWISSW!$F:$F,"Draw")+COUNTIFS(SWISSW!$I:$I,'MTT DRAW'!T$1,SWISSW!$J:$J,'MTT DRAW'!$A9,SWISSW!$F:$F,"Draw")))*IF(ROW()=COLUMN(),0.5,1)</f>
        <v>0</v>
      </c>
      <c r="U9" s="11">
        <f ca="1">((COUNTIFS(SWISSW!$I:$I,'MTT DRAW'!$A9,SWISSW!$J:$J,'MTT DRAW'!U$1,SWISSW!$F:$F,"Draw")+COUNTIFS(SWISSW!$I:$I,'MTT DRAW'!U$1,SWISSW!$J:$J,'MTT DRAW'!$A9,SWISSW!$F:$F,"Draw")))*IF(ROW()=COLUMN(),0.5,1)</f>
        <v>0</v>
      </c>
      <c r="V9" s="11">
        <f ca="1">((COUNTIFS(SWISSW!$I:$I,'MTT DRAW'!$A9,SWISSW!$J:$J,'MTT DRAW'!V$1,SWISSW!$F:$F,"Draw")+COUNTIFS(SWISSW!$I:$I,'MTT DRAW'!V$1,SWISSW!$J:$J,'MTT DRAW'!$A9,SWISSW!$F:$F,"Draw")))*IF(ROW()=COLUMN(),0.5,1)</f>
        <v>1</v>
      </c>
      <c r="W9" s="11">
        <f ca="1">((COUNTIFS(SWISSW!$I:$I,'MTT DRAW'!$A9,SWISSW!$J:$J,'MTT DRAW'!W$1,SWISSW!$F:$F,"Draw")+COUNTIFS(SWISSW!$I:$I,'MTT DRAW'!W$1,SWISSW!$J:$J,'MTT DRAW'!$A9,SWISSW!$F:$F,"Draw")))*IF(ROW()=COLUMN(),0.5,1)</f>
        <v>1</v>
      </c>
      <c r="X9" s="11">
        <f ca="1">((COUNTIFS(SWISSW!$I:$I,'MTT DRAW'!$A9,SWISSW!$J:$J,'MTT DRAW'!X$1,SWISSW!$F:$F,"Draw")+COUNTIFS(SWISSW!$I:$I,'MTT DRAW'!X$1,SWISSW!$J:$J,'MTT DRAW'!$A9,SWISSW!$F:$F,"Draw")))*IF(ROW()=COLUMN(),0.5,1)</f>
        <v>0</v>
      </c>
      <c r="Y9" s="11">
        <f ca="1">((COUNTIFS(SWISSW!$I:$I,'MTT DRAW'!$A9,SWISSW!$J:$J,'MTT DRAW'!Y$1,SWISSW!$F:$F,"Draw")+COUNTIFS(SWISSW!$I:$I,'MTT DRAW'!Y$1,SWISSW!$J:$J,'MTT DRAW'!$A9,SWISSW!$F:$F,"Draw")))*IF(ROW()=COLUMN(),0.5,1)</f>
        <v>0</v>
      </c>
      <c r="Z9" s="11">
        <f ca="1">((COUNTIFS(SWISSW!$I:$I,'MTT DRAW'!$A9,SWISSW!$J:$J,'MTT DRAW'!Z$1,SWISSW!$F:$F,"Draw")+COUNTIFS(SWISSW!$I:$I,'MTT DRAW'!Z$1,SWISSW!$J:$J,'MTT DRAW'!$A9,SWISSW!$F:$F,"Draw")))*IF(ROW()=COLUMN(),0.5,1)</f>
        <v>0</v>
      </c>
      <c r="AA9" s="11">
        <f ca="1">((COUNTIFS(SWISSW!$I:$I,'MTT DRAW'!$A9,SWISSW!$J:$J,'MTT DRAW'!AA$1,SWISSW!$F:$F,"Draw")+COUNTIFS(SWISSW!$I:$I,'MTT DRAW'!AA$1,SWISSW!$J:$J,'MTT DRAW'!$A9,SWISSW!$F:$F,"Draw")))*IF(ROW()=COLUMN(),0.5,1)</f>
        <v>0</v>
      </c>
      <c r="AB9" s="11">
        <f ca="1">((COUNTIFS(SWISSW!$I:$I,'MTT DRAW'!$A9,SWISSW!$J:$J,'MTT DRAW'!AB$1,SWISSW!$F:$F,"Draw")+COUNTIFS(SWISSW!$I:$I,'MTT DRAW'!AB$1,SWISSW!$J:$J,'MTT DRAW'!$A9,SWISSW!$F:$F,"Draw")))*IF(ROW()=COLUMN(),0.5,1)</f>
        <v>0</v>
      </c>
      <c r="AC9" s="11">
        <f ca="1">((COUNTIFS(SWISSW!$I:$I,'MTT DRAW'!$A9,SWISSW!$J:$J,'MTT DRAW'!AC$1,SWISSW!$F:$F,"Draw")+COUNTIFS(SWISSW!$I:$I,'MTT DRAW'!AC$1,SWISSW!$J:$J,'MTT DRAW'!$A9,SWISSW!$F:$F,"Draw")))*IF(ROW()=COLUMN(),0.5,1)</f>
        <v>0</v>
      </c>
      <c r="AD9" s="11">
        <f ca="1">((COUNTIFS(SWISSW!$I:$I,'MTT DRAW'!$A9,SWISSW!$J:$J,'MTT DRAW'!AD$1,SWISSW!$F:$F,"Draw")+COUNTIFS(SWISSW!$I:$I,'MTT DRAW'!AD$1,SWISSW!$J:$J,'MTT DRAW'!$A9,SWISSW!$F:$F,"Draw")))*IF(ROW()=COLUMN(),0.5,1)</f>
        <v>0</v>
      </c>
      <c r="AE9" s="11">
        <f ca="1">((COUNTIFS(SWISSW!$I:$I,'MTT DRAW'!$A9,SWISSW!$J:$J,'MTT DRAW'!AE$1,SWISSW!$F:$F,"Draw")+COUNTIFS(SWISSW!$I:$I,'MTT DRAW'!AE$1,SWISSW!$J:$J,'MTT DRAW'!$A9,SWISSW!$F:$F,"Draw")))*IF(ROW()=COLUMN(),0.5,1)</f>
        <v>0</v>
      </c>
      <c r="AF9" s="11">
        <f ca="1">((COUNTIFS(SWISSW!$I:$I,'MTT DRAW'!$A9,SWISSW!$J:$J,'MTT DRAW'!AF$1,SWISSW!$F:$F,"Draw")+COUNTIFS(SWISSW!$I:$I,'MTT DRAW'!AF$1,SWISSW!$J:$J,'MTT DRAW'!$A9,SWISSW!$F:$F,"Draw")))*IF(ROW()=COLUMN(),0.5,1)</f>
        <v>0</v>
      </c>
      <c r="AG9" s="11">
        <f ca="1">((COUNTIFS(SWISSW!$I:$I,'MTT DRAW'!$A9,SWISSW!$J:$J,'MTT DRAW'!AG$1,SWISSW!$F:$F,"Draw")+COUNTIFS(SWISSW!$I:$I,'MTT DRAW'!AG$1,SWISSW!$J:$J,'MTT DRAW'!$A9,SWISSW!$F:$F,"Draw")))*IF(ROW()=COLUMN(),0.5,1)</f>
        <v>0</v>
      </c>
      <c r="AH9" s="11">
        <f ca="1">((COUNTIFS(SWISSW!$I:$I,'MTT DRAW'!$A9,SWISSW!$J:$J,'MTT DRAW'!AH$1,SWISSW!$F:$F,"Draw")+COUNTIFS(SWISSW!$I:$I,'MTT DRAW'!AH$1,SWISSW!$J:$J,'MTT DRAW'!$A9,SWISSW!$F:$F,"Draw")))*IF(ROW()=COLUMN(),0.5,1)</f>
        <v>1</v>
      </c>
      <c r="AI9" s="11">
        <f ca="1">((COUNTIFS(SWISSW!$I:$I,'MTT DRAW'!$A9,SWISSW!$J:$J,'MTT DRAW'!AI$1,SWISSW!$F:$F,"Draw")+COUNTIFS(SWISSW!$I:$I,'MTT DRAW'!AI$1,SWISSW!$J:$J,'MTT DRAW'!$A9,SWISSW!$F:$F,"Draw")))*IF(ROW()=COLUMN(),0.5,1)</f>
        <v>0</v>
      </c>
      <c r="AJ9" s="11">
        <f ca="1">((COUNTIFS(SWISSW!$I:$I,'MTT DRAW'!$A9,SWISSW!$J:$J,'MTT DRAW'!AJ$1,SWISSW!$F:$F,"Draw")+COUNTIFS(SWISSW!$I:$I,'MTT DRAW'!AJ$1,SWISSW!$J:$J,'MTT DRAW'!$A9,SWISSW!$F:$F,"Draw")))*IF(ROW()=COLUMN(),0.5,1)</f>
        <v>0</v>
      </c>
      <c r="AK9" s="11">
        <f ca="1">((COUNTIFS(SWISSW!$I:$I,'MTT DRAW'!$A9,SWISSW!$J:$J,'MTT DRAW'!AK$1,SWISSW!$F:$F,"Draw")+COUNTIFS(SWISSW!$I:$I,'MTT DRAW'!AK$1,SWISSW!$J:$J,'MTT DRAW'!$A9,SWISSW!$F:$F,"Draw")))*IF(ROW()=COLUMN(),0.5,1)</f>
        <v>0</v>
      </c>
      <c r="AL9" s="11">
        <f ca="1">((COUNTIFS(SWISSW!$I:$I,'MTT DRAW'!$A9,SWISSW!$J:$J,'MTT DRAW'!AL$1,SWISSW!$F:$F,"Draw")+COUNTIFS(SWISSW!$I:$I,'MTT DRAW'!AL$1,SWISSW!$J:$J,'MTT DRAW'!$A9,SWISSW!$F:$F,"Draw")))*IF(ROW()=COLUMN(),0.5,1)</f>
        <v>0</v>
      </c>
      <c r="AM9" s="11">
        <f ca="1">((COUNTIFS(SWISSW!$I:$I,'MTT DRAW'!$A9,SWISSW!$J:$J,'MTT DRAW'!AM$1,SWISSW!$F:$F,"Draw")+COUNTIFS(SWISSW!$I:$I,'MTT DRAW'!AM$1,SWISSW!$J:$J,'MTT DRAW'!$A9,SWISSW!$F:$F,"Draw")))*IF(ROW()=COLUMN(),0.5,1)</f>
        <v>0</v>
      </c>
      <c r="AN9" s="11">
        <f ca="1">((COUNTIFS(SWISSW!$I:$I,'MTT DRAW'!$A9,SWISSW!$J:$J,'MTT DRAW'!AN$1,SWISSW!$F:$F,"Draw")+COUNTIFS(SWISSW!$I:$I,'MTT DRAW'!AN$1,SWISSW!$J:$J,'MTT DRAW'!$A9,SWISSW!$F:$F,"Draw")))*IF(ROW()=COLUMN(),0.5,1)</f>
        <v>0</v>
      </c>
      <c r="AO9" s="11">
        <f ca="1">((COUNTIFS(SWISSW!$I:$I,'MTT DRAW'!$A9,SWISSW!$J:$J,'MTT DRAW'!AO$1,SWISSW!$F:$F,"Draw")+COUNTIFS(SWISSW!$I:$I,'MTT DRAW'!AO$1,SWISSW!$J:$J,'MTT DRAW'!$A9,SWISSW!$F:$F,"Draw")))*IF(ROW()=COLUMN(),0.5,1)</f>
        <v>0</v>
      </c>
      <c r="AP9" s="11">
        <f ca="1">((COUNTIFS(SWISSW!$I:$I,'MTT DRAW'!$A9,SWISSW!$J:$J,'MTT DRAW'!AP$1,SWISSW!$F:$F,"Draw")+COUNTIFS(SWISSW!$I:$I,'MTT DRAW'!AP$1,SWISSW!$J:$J,'MTT DRAW'!$A9,SWISSW!$F:$F,"Draw")))*IF(ROW()=COLUMN(),0.5,1)</f>
        <v>0</v>
      </c>
      <c r="AQ9" s="11">
        <f ca="1">((COUNTIFS(SWISSW!$I:$I,'MTT DRAW'!$A9,SWISSW!$J:$J,'MTT DRAW'!AQ$1,SWISSW!$F:$F,"Draw")+COUNTIFS(SWISSW!$I:$I,'MTT DRAW'!AQ$1,SWISSW!$J:$J,'MTT DRAW'!$A9,SWISSW!$F:$F,"Draw")))*IF(ROW()=COLUMN(),0.5,1)</f>
        <v>0</v>
      </c>
      <c r="AR9" s="11">
        <f ca="1">((COUNTIFS(SWISSW!$I:$I,'MTT DRAW'!$A9,SWISSW!$J:$J,'MTT DRAW'!AR$1,SWISSW!$F:$F,"Draw")+COUNTIFS(SWISSW!$I:$I,'MTT DRAW'!AR$1,SWISSW!$J:$J,'MTT DRAW'!$A9,SWISSW!$F:$F,"Draw")))*IF(ROW()=COLUMN(),0.5,1)</f>
        <v>0</v>
      </c>
      <c r="AS9" s="11">
        <f ca="1">((COUNTIFS(SWISSW!$I:$I,'MTT DRAW'!$A9,SWISSW!$J:$J,'MTT DRAW'!AS$1,SWISSW!$F:$F,"Draw")+COUNTIFS(SWISSW!$I:$I,'MTT DRAW'!AS$1,SWISSW!$J:$J,'MTT DRAW'!$A9,SWISSW!$F:$F,"Draw")))*IF(ROW()=COLUMN(),0.5,1)</f>
        <v>0</v>
      </c>
      <c r="AT9" s="11">
        <f ca="1">((COUNTIFS(SWISSW!$I:$I,'MTT DRAW'!$A9,SWISSW!$J:$J,'MTT DRAW'!AT$1,SWISSW!$F:$F,"Draw")+COUNTIFS(SWISSW!$I:$I,'MTT DRAW'!AT$1,SWISSW!$J:$J,'MTT DRAW'!$A9,SWISSW!$F:$F,"Draw")))*IF(ROW()=COLUMN(),0.5,1)</f>
        <v>0</v>
      </c>
      <c r="AU9" s="11">
        <f ca="1">((COUNTIFS(SWISSW!$I:$I,'MTT DRAW'!$A9,SWISSW!$J:$J,'MTT DRAW'!AU$1,SWISSW!$F:$F,"Draw")+COUNTIFS(SWISSW!$I:$I,'MTT DRAW'!AU$1,SWISSW!$J:$J,'MTT DRAW'!$A9,SWISSW!$F:$F,"Draw")))*IF(ROW()=COLUMN(),0.5,1)</f>
        <v>0</v>
      </c>
      <c r="AV9" s="11">
        <f ca="1">((COUNTIFS(SWISSW!$I:$I,'MTT DRAW'!$A9,SWISSW!$J:$J,'MTT DRAW'!AV$1,SWISSW!$F:$F,"Draw")+COUNTIFS(SWISSW!$I:$I,'MTT DRAW'!AV$1,SWISSW!$J:$J,'MTT DRAW'!$A9,SWISSW!$F:$F,"Draw")))*IF(ROW()=COLUMN(),0.5,1)</f>
        <v>0</v>
      </c>
      <c r="AW9" s="11">
        <f ca="1">((COUNTIFS(SWISSW!$I:$I,'MTT DRAW'!$A9,SWISSW!$J:$J,'MTT DRAW'!AW$1,SWISSW!$F:$F,"Draw")+COUNTIFS(SWISSW!$I:$I,'MTT DRAW'!AW$1,SWISSW!$J:$J,'MTT DRAW'!$A9,SWISSW!$F:$F,"Draw")))*IF(ROW()=COLUMN(),0.5,1)</f>
        <v>0</v>
      </c>
      <c r="AX9" s="11">
        <f ca="1">((COUNTIFS(SWISSW!$I:$I,'MTT DRAW'!$A9,SWISSW!$J:$J,'MTT DRAW'!AX$1,SWISSW!$F:$F,"Draw")+COUNTIFS(SWISSW!$I:$I,'MTT DRAW'!AX$1,SWISSW!$J:$J,'MTT DRAW'!$A9,SWISSW!$F:$F,"Draw")))*IF(ROW()=COLUMN(),0.5,1)</f>
        <v>0</v>
      </c>
      <c r="AY9" s="11">
        <f ca="1">((COUNTIFS(SWISSW!$I:$I,'MTT DRAW'!$A9,SWISSW!$J:$J,'MTT DRAW'!AY$1,SWISSW!$F:$F,"Draw")+COUNTIFS(SWISSW!$I:$I,'MTT DRAW'!AY$1,SWISSW!$J:$J,'MTT DRAW'!$A9,SWISSW!$F:$F,"Draw")))*IF(ROW()=COLUMN(),0.5,1)</f>
        <v>0</v>
      </c>
      <c r="AZ9" s="11">
        <f ca="1">((COUNTIFS(SWISSW!$I:$I,'MTT DRAW'!$A9,SWISSW!$J:$J,'MTT DRAW'!AZ$1,SWISSW!$F:$F,"Draw")+COUNTIFS(SWISSW!$I:$I,'MTT DRAW'!AZ$1,SWISSW!$J:$J,'MTT DRAW'!$A9,SWISSW!$F:$F,"Draw")))*IF(ROW()=COLUMN(),0.5,1)</f>
        <v>0</v>
      </c>
      <c r="BA9" s="11">
        <f ca="1">((COUNTIFS(SWISSW!$I:$I,'MTT DRAW'!$A9,SWISSW!$J:$J,'MTT DRAW'!BA$1,SWISSW!$F:$F,"Draw")+COUNTIFS(SWISSW!$I:$I,'MTT DRAW'!BA$1,SWISSW!$J:$J,'MTT DRAW'!$A9,SWISSW!$F:$F,"Draw")))*IF(ROW()=COLUMN(),0.5,1)</f>
        <v>0</v>
      </c>
      <c r="BB9" s="11">
        <f ca="1">((COUNTIFS(SWISSW!$I:$I,'MTT DRAW'!$A9,SWISSW!$J:$J,'MTT DRAW'!BB$1,SWISSW!$F:$F,"Draw")+COUNTIFS(SWISSW!$I:$I,'MTT DRAW'!BB$1,SWISSW!$J:$J,'MTT DRAW'!$A9,SWISSW!$F:$F,"Draw")))*IF(ROW()=COLUMN(),0.5,1)</f>
        <v>0</v>
      </c>
      <c r="BC9" s="11">
        <f ca="1">((COUNTIFS(SWISSW!$I:$I,'MTT DRAW'!$A9,SWISSW!$J:$J,'MTT DRAW'!BC$1,SWISSW!$F:$F,"Draw")+COUNTIFS(SWISSW!$I:$I,'MTT DRAW'!BC$1,SWISSW!$J:$J,'MTT DRAW'!$A9,SWISSW!$F:$F,"Draw")))*IF(ROW()=COLUMN(),0.5,1)</f>
        <v>0</v>
      </c>
      <c r="BD9" s="11">
        <f ca="1">((COUNTIFS(SWISSW!$I:$I,'MTT DRAW'!$A9,SWISSW!$J:$J,'MTT DRAW'!BD$1,SWISSW!$F:$F,"Draw")+COUNTIFS(SWISSW!$I:$I,'MTT DRAW'!BD$1,SWISSW!$J:$J,'MTT DRAW'!$A9,SWISSW!$F:$F,"Draw")))*IF(ROW()=COLUMN(),0.5,1)</f>
        <v>0</v>
      </c>
      <c r="BE9" s="11">
        <f ca="1">((COUNTIFS(SWISSW!$I:$I,'MTT DRAW'!$A9,SWISSW!$J:$J,'MTT DRAW'!BE$1,SWISSW!$F:$F,"Draw")+COUNTIFS(SWISSW!$I:$I,'MTT DRAW'!BE$1,SWISSW!$J:$J,'MTT DRAW'!$A9,SWISSW!$F:$F,"Draw")))*IF(ROW()=COLUMN(),0.5,1)</f>
        <v>0</v>
      </c>
      <c r="BF9" s="11">
        <f ca="1">((COUNTIFS(SWISSW!$I:$I,'MTT DRAW'!$A9,SWISSW!$J:$J,'MTT DRAW'!BF$1,SWISSW!$F:$F,"Draw")+COUNTIFS(SWISSW!$I:$I,'MTT DRAW'!BF$1,SWISSW!$J:$J,'MTT DRAW'!$A9,SWISSW!$F:$F,"Draw")))*IF(ROW()=COLUMN(),0.5,1)</f>
        <v>0</v>
      </c>
      <c r="BG9" s="11">
        <f ca="1">((COUNTIFS(SWISSW!$I:$I,'MTT DRAW'!$A9,SWISSW!$J:$J,'MTT DRAW'!BG$1,SWISSW!$F:$F,"Draw")+COUNTIFS(SWISSW!$I:$I,'MTT DRAW'!BG$1,SWISSW!$J:$J,'MTT DRAW'!$A9,SWISSW!$F:$F,"Draw")))*IF(ROW()=COLUMN(),0.5,1)</f>
        <v>0</v>
      </c>
      <c r="BH9" s="11">
        <f ca="1">((COUNTIFS(SWISSW!$I:$I,'MTT DRAW'!$A9,SWISSW!$J:$J,'MTT DRAW'!BH$1,SWISSW!$F:$F,"Draw")+COUNTIFS(SWISSW!$I:$I,'MTT DRAW'!BH$1,SWISSW!$J:$J,'MTT DRAW'!$A9,SWISSW!$F:$F,"Draw")))*IF(ROW()=COLUMN(),0.5,1)</f>
        <v>0</v>
      </c>
      <c r="BI9" s="11">
        <f ca="1">((COUNTIFS(SWISSW!$I:$I,'MTT DRAW'!$A9,SWISSW!$J:$J,'MTT DRAW'!BI$1,SWISSW!$F:$F,"Draw")+COUNTIFS(SWISSW!$I:$I,'MTT DRAW'!BI$1,SWISSW!$J:$J,'MTT DRAW'!$A9,SWISSW!$F:$F,"Draw")))*IF(ROW()=COLUMN(),0.5,1)</f>
        <v>0</v>
      </c>
      <c r="BJ9" s="11">
        <f ca="1">((COUNTIFS(SWISSW!$I:$I,'MTT DRAW'!$A9,SWISSW!$J:$J,'MTT DRAW'!BJ$1,SWISSW!$F:$F,"Draw")+COUNTIFS(SWISSW!$I:$I,'MTT DRAW'!BJ$1,SWISSW!$J:$J,'MTT DRAW'!$A9,SWISSW!$F:$F,"Draw")))*IF(ROW()=COLUMN(),0.5,1)</f>
        <v>1</v>
      </c>
      <c r="BK9" s="11">
        <f ca="1">((COUNTIFS(SWISSW!$I:$I,'MTT DRAW'!$A9,SWISSW!$J:$J,'MTT DRAW'!BK$1,SWISSW!$F:$F,"Draw")+COUNTIFS(SWISSW!$I:$I,'MTT DRAW'!BK$1,SWISSW!$J:$J,'MTT DRAW'!$A9,SWISSW!$F:$F,"Draw")))*IF(ROW()=COLUMN(),0.5,1)</f>
        <v>0</v>
      </c>
      <c r="BL9" s="11">
        <f ca="1">((COUNTIFS(SWISSW!$I:$I,'MTT DRAW'!$A9,SWISSW!$J:$J,'MTT DRAW'!BL$1,SWISSW!$F:$F,"Draw")+COUNTIFS(SWISSW!$I:$I,'MTT DRAW'!BL$1,SWISSW!$J:$J,'MTT DRAW'!$A9,SWISSW!$F:$F,"Draw")))*IF(ROW()=COLUMN(),0.5,1)</f>
        <v>0</v>
      </c>
      <c r="BM9" s="11" t="str">
        <f ca="1">MATCHUP!BM9</f>
        <v>-</v>
      </c>
      <c r="BN9" s="11" t="str">
        <f ca="1">MATCHUP!BN9</f>
        <v>-</v>
      </c>
      <c r="BO9" s="11" t="str">
        <f ca="1">MATCHUP!BO9</f>
        <v>-</v>
      </c>
      <c r="BP9" s="11" t="str">
        <f ca="1">MATCHUP!BP9</f>
        <v>-</v>
      </c>
      <c r="BQ9" s="11" t="str">
        <f ca="1">MATCHUP!BQ9</f>
        <v>-</v>
      </c>
      <c r="BR9" s="11" t="str">
        <f ca="1">MATCHUP!BR9</f>
        <v>-</v>
      </c>
      <c r="BS9" s="11" t="str">
        <f ca="1">MATCHUP!BS9</f>
        <v>-</v>
      </c>
      <c r="BT9" s="11" t="str">
        <f ca="1">MATCHUP!BT9</f>
        <v>-</v>
      </c>
      <c r="BU9" s="11" t="str">
        <f ca="1">MATCHUP!BU9</f>
        <v>-</v>
      </c>
      <c r="BV9" s="11" t="str">
        <f ca="1">MATCHUP!BV9</f>
        <v>-</v>
      </c>
      <c r="BW9" s="11" t="str">
        <f ca="1">MATCHUP!BW9</f>
        <v>-</v>
      </c>
      <c r="BX9" s="11" t="str">
        <f ca="1">MATCHUP!BX9</f>
        <v>-</v>
      </c>
      <c r="BY9" s="11" t="str">
        <f ca="1">MATCHUP!BY9</f>
        <v>-</v>
      </c>
      <c r="BZ9" s="11" t="str">
        <f ca="1">MATCHUP!BZ9</f>
        <v>-</v>
      </c>
      <c r="CA9" s="11" t="str">
        <f ca="1">MATCHUP!CA9</f>
        <v>-</v>
      </c>
      <c r="CB9" s="11" t="str">
        <f ca="1">MATCHUP!CB9</f>
        <v>-</v>
      </c>
      <c r="CC9" s="11" t="str">
        <f ca="1">MATCHUP!CC9</f>
        <v>-</v>
      </c>
      <c r="CD9" s="11" t="str">
        <f ca="1">MATCHUP!CD9</f>
        <v>-</v>
      </c>
      <c r="CE9" s="11" t="str">
        <f ca="1">MATCHUP!CE9</f>
        <v>-</v>
      </c>
      <c r="CF9" s="11" t="str">
        <f ca="1">MATCHUP!CF9</f>
        <v>-</v>
      </c>
      <c r="CG9" s="11" t="str">
        <f ca="1">MATCHUP!CG9</f>
        <v>-</v>
      </c>
      <c r="CH9" s="11" t="str">
        <f ca="1">MATCHUP!CH9</f>
        <v>-</v>
      </c>
      <c r="CI9" s="11" t="str">
        <f ca="1">MATCHUP!CI9</f>
        <v>-</v>
      </c>
      <c r="CJ9" s="11" t="str">
        <f ca="1">MATCHUP!CJ9</f>
        <v>-</v>
      </c>
      <c r="CK9" s="11" t="str">
        <f ca="1">MATCHUP!CK9</f>
        <v>-</v>
      </c>
      <c r="CL9" s="11" t="str">
        <f ca="1">MATCHUP!CL9</f>
        <v>-</v>
      </c>
      <c r="CM9" s="11" t="str">
        <f ca="1">MATCHUP!CM9</f>
        <v>-</v>
      </c>
      <c r="CN9" s="11" t="str">
        <f ca="1">MATCHUP!CN9</f>
        <v>-</v>
      </c>
      <c r="CO9" s="11" t="str">
        <f ca="1">MATCHUP!CO9</f>
        <v>-</v>
      </c>
      <c r="CP9" s="11" t="str">
        <f ca="1">MATCHUP!CP9</f>
        <v>-</v>
      </c>
      <c r="CQ9" s="11" t="str">
        <f ca="1">MATCHUP!CQ9</f>
        <v>-</v>
      </c>
      <c r="CR9" s="11" t="str">
        <f ca="1">MATCHUP!CR9</f>
        <v>-</v>
      </c>
      <c r="CS9" s="11" t="str">
        <f ca="1">MATCHUP!CS9</f>
        <v>-</v>
      </c>
      <c r="CT9" s="11" t="str">
        <f ca="1">MATCHUP!CT9</f>
        <v>-</v>
      </c>
      <c r="CU9" s="11" t="str">
        <f ca="1">MATCHUP!CU9</f>
        <v>-</v>
      </c>
      <c r="CV9" s="11" t="str">
        <f ca="1">MATCHUP!CV9</f>
        <v>-</v>
      </c>
    </row>
    <row r="10" spans="1:100" s="6" customFormat="1" ht="55" customHeight="1" x14ac:dyDescent="0.25">
      <c r="A10" s="3" t="str">
        <f ca="1">MATCHUP!A10</f>
        <v>Grixis Affinity</v>
      </c>
      <c r="B10" s="11">
        <f ca="1">((COUNTIFS(SWISSW!$I:$I,'MTT DRAW'!$A10,SWISSW!$J:$J,'MTT DRAW'!B$1,SWISSW!$F:$F,"Draw")+COUNTIFS(SWISSW!$I:$I,'MTT DRAW'!B$1,SWISSW!$J:$J,'MTT DRAW'!$A10,SWISSW!$F:$F,"Draw")))*IF(ROW()=COLUMN(),0.5,1)</f>
        <v>4</v>
      </c>
      <c r="C10" s="11">
        <f ca="1">((COUNTIFS(SWISSW!$I:$I,'MTT DRAW'!$A10,SWISSW!$J:$J,'MTT DRAW'!C$1,SWISSW!$F:$F,"Draw")+COUNTIFS(SWISSW!$I:$I,'MTT DRAW'!C$1,SWISSW!$J:$J,'MTT DRAW'!$A10,SWISSW!$F:$F,"Draw")))*IF(ROW()=COLUMN(),0.5,1)</f>
        <v>1</v>
      </c>
      <c r="D10" s="11">
        <f ca="1">((COUNTIFS(SWISSW!$I:$I,'MTT DRAW'!$A10,SWISSW!$J:$J,'MTT DRAW'!D$1,SWISSW!$F:$F,"Draw")+COUNTIFS(SWISSW!$I:$I,'MTT DRAW'!D$1,SWISSW!$J:$J,'MTT DRAW'!$A10,SWISSW!$F:$F,"Draw")))*IF(ROW()=COLUMN(),0.5,1)</f>
        <v>0</v>
      </c>
      <c r="E10" s="11">
        <f ca="1">((COUNTIFS(SWISSW!$I:$I,'MTT DRAW'!$A10,SWISSW!$J:$J,'MTT DRAW'!E$1,SWISSW!$F:$F,"Draw")+COUNTIFS(SWISSW!$I:$I,'MTT DRAW'!E$1,SWISSW!$J:$J,'MTT DRAW'!$A10,SWISSW!$F:$F,"Draw")))*IF(ROW()=COLUMN(),0.5,1)</f>
        <v>0</v>
      </c>
      <c r="F10" s="11">
        <f ca="1">((COUNTIFS(SWISSW!$I:$I,'MTT DRAW'!$A10,SWISSW!$J:$J,'MTT DRAW'!F$1,SWISSW!$F:$F,"Draw")+COUNTIFS(SWISSW!$I:$I,'MTT DRAW'!F$1,SWISSW!$J:$J,'MTT DRAW'!$A10,SWISSW!$F:$F,"Draw")))*IF(ROW()=COLUMN(),0.5,1)</f>
        <v>0</v>
      </c>
      <c r="G10" s="11">
        <f ca="1">((COUNTIFS(SWISSW!$I:$I,'MTT DRAW'!$A10,SWISSW!$J:$J,'MTT DRAW'!G$1,SWISSW!$F:$F,"Draw")+COUNTIFS(SWISSW!$I:$I,'MTT DRAW'!G$1,SWISSW!$J:$J,'MTT DRAW'!$A10,SWISSW!$F:$F,"Draw")))*IF(ROW()=COLUMN(),0.5,1)</f>
        <v>0</v>
      </c>
      <c r="H10" s="11">
        <f ca="1">((COUNTIFS(SWISSW!$I:$I,'MTT DRAW'!$A10,SWISSW!$J:$J,'MTT DRAW'!H$1,SWISSW!$F:$F,"Draw")+COUNTIFS(SWISSW!$I:$I,'MTT DRAW'!H$1,SWISSW!$J:$J,'MTT DRAW'!$A10,SWISSW!$F:$F,"Draw")))*IF(ROW()=COLUMN(),0.5,1)</f>
        <v>0</v>
      </c>
      <c r="I10" s="11">
        <f ca="1">((COUNTIFS(SWISSW!$I:$I,'MTT DRAW'!$A10,SWISSW!$J:$J,'MTT DRAW'!I$1,SWISSW!$F:$F,"Draw")+COUNTIFS(SWISSW!$I:$I,'MTT DRAW'!I$1,SWISSW!$J:$J,'MTT DRAW'!$A10,SWISSW!$F:$F,"Draw")))*IF(ROW()=COLUMN(),0.5,1)</f>
        <v>0</v>
      </c>
      <c r="J10" s="11">
        <f ca="1">((COUNTIFS(SWISSW!$I:$I,'MTT DRAW'!$A10,SWISSW!$J:$J,'MTT DRAW'!J$1,SWISSW!$F:$F,"Draw")+COUNTIFS(SWISSW!$I:$I,'MTT DRAW'!J$1,SWISSW!$J:$J,'MTT DRAW'!$A10,SWISSW!$F:$F,"Draw")))*IF(ROW()=COLUMN(),0.5,1)</f>
        <v>0</v>
      </c>
      <c r="K10" s="11">
        <f ca="1">((COUNTIFS(SWISSW!$I:$I,'MTT DRAW'!$A10,SWISSW!$J:$J,'MTT DRAW'!K$1,SWISSW!$F:$F,"Draw")+COUNTIFS(SWISSW!$I:$I,'MTT DRAW'!K$1,SWISSW!$J:$J,'MTT DRAW'!$A10,SWISSW!$F:$F,"Draw")))*IF(ROW()=COLUMN(),0.5,1)</f>
        <v>0</v>
      </c>
      <c r="L10" s="11">
        <f ca="1">((COUNTIFS(SWISSW!$I:$I,'MTT DRAW'!$A10,SWISSW!$J:$J,'MTT DRAW'!L$1,SWISSW!$F:$F,"Draw")+COUNTIFS(SWISSW!$I:$I,'MTT DRAW'!L$1,SWISSW!$J:$J,'MTT DRAW'!$A10,SWISSW!$F:$F,"Draw")))*IF(ROW()=COLUMN(),0.5,1)</f>
        <v>0</v>
      </c>
      <c r="M10" s="11">
        <f ca="1">((COUNTIFS(SWISSW!$I:$I,'MTT DRAW'!$A10,SWISSW!$J:$J,'MTT DRAW'!M$1,SWISSW!$F:$F,"Draw")+COUNTIFS(SWISSW!$I:$I,'MTT DRAW'!M$1,SWISSW!$J:$J,'MTT DRAW'!$A10,SWISSW!$F:$F,"Draw")))*IF(ROW()=COLUMN(),0.5,1)</f>
        <v>1</v>
      </c>
      <c r="N10" s="11">
        <f ca="1">((COUNTIFS(SWISSW!$I:$I,'MTT DRAW'!$A10,SWISSW!$J:$J,'MTT DRAW'!N$1,SWISSW!$F:$F,"Draw")+COUNTIFS(SWISSW!$I:$I,'MTT DRAW'!N$1,SWISSW!$J:$J,'MTT DRAW'!$A10,SWISSW!$F:$F,"Draw")))*IF(ROW()=COLUMN(),0.5,1)</f>
        <v>0</v>
      </c>
      <c r="O10" s="11">
        <f ca="1">((COUNTIFS(SWISSW!$I:$I,'MTT DRAW'!$A10,SWISSW!$J:$J,'MTT DRAW'!O$1,SWISSW!$F:$F,"Draw")+COUNTIFS(SWISSW!$I:$I,'MTT DRAW'!O$1,SWISSW!$J:$J,'MTT DRAW'!$A10,SWISSW!$F:$F,"Draw")))*IF(ROW()=COLUMN(),0.5,1)</f>
        <v>0</v>
      </c>
      <c r="P10" s="11">
        <f ca="1">((COUNTIFS(SWISSW!$I:$I,'MTT DRAW'!$A10,SWISSW!$J:$J,'MTT DRAW'!P$1,SWISSW!$F:$F,"Draw")+COUNTIFS(SWISSW!$I:$I,'MTT DRAW'!P$1,SWISSW!$J:$J,'MTT DRAW'!$A10,SWISSW!$F:$F,"Draw")))*IF(ROW()=COLUMN(),0.5,1)</f>
        <v>0</v>
      </c>
      <c r="Q10" s="11">
        <f ca="1">((COUNTIFS(SWISSW!$I:$I,'MTT DRAW'!$A10,SWISSW!$J:$J,'MTT DRAW'!Q$1,SWISSW!$F:$F,"Draw")+COUNTIFS(SWISSW!$I:$I,'MTT DRAW'!Q$1,SWISSW!$J:$J,'MTT DRAW'!$A10,SWISSW!$F:$F,"Draw")))*IF(ROW()=COLUMN(),0.5,1)</f>
        <v>0</v>
      </c>
      <c r="R10" s="11">
        <f ca="1">((COUNTIFS(SWISSW!$I:$I,'MTT DRAW'!$A10,SWISSW!$J:$J,'MTT DRAW'!R$1,SWISSW!$F:$F,"Draw")+COUNTIFS(SWISSW!$I:$I,'MTT DRAW'!R$1,SWISSW!$J:$J,'MTT DRAW'!$A10,SWISSW!$F:$F,"Draw")))*IF(ROW()=COLUMN(),0.5,1)</f>
        <v>2</v>
      </c>
      <c r="S10" s="11">
        <f ca="1">((COUNTIFS(SWISSW!$I:$I,'MTT DRAW'!$A10,SWISSW!$J:$J,'MTT DRAW'!S$1,SWISSW!$F:$F,"Draw")+COUNTIFS(SWISSW!$I:$I,'MTT DRAW'!S$1,SWISSW!$J:$J,'MTT DRAW'!$A10,SWISSW!$F:$F,"Draw")))*IF(ROW()=COLUMN(),0.5,1)</f>
        <v>0</v>
      </c>
      <c r="T10" s="11">
        <f ca="1">((COUNTIFS(SWISSW!$I:$I,'MTT DRAW'!$A10,SWISSW!$J:$J,'MTT DRAW'!T$1,SWISSW!$F:$F,"Draw")+COUNTIFS(SWISSW!$I:$I,'MTT DRAW'!T$1,SWISSW!$J:$J,'MTT DRAW'!$A10,SWISSW!$F:$F,"Draw")))*IF(ROW()=COLUMN(),0.5,1)</f>
        <v>0</v>
      </c>
      <c r="U10" s="11">
        <f ca="1">((COUNTIFS(SWISSW!$I:$I,'MTT DRAW'!$A10,SWISSW!$J:$J,'MTT DRAW'!U$1,SWISSW!$F:$F,"Draw")+COUNTIFS(SWISSW!$I:$I,'MTT DRAW'!U$1,SWISSW!$J:$J,'MTT DRAW'!$A10,SWISSW!$F:$F,"Draw")))*IF(ROW()=COLUMN(),0.5,1)</f>
        <v>0</v>
      </c>
      <c r="V10" s="11">
        <f ca="1">((COUNTIFS(SWISSW!$I:$I,'MTT DRAW'!$A10,SWISSW!$J:$J,'MTT DRAW'!V$1,SWISSW!$F:$F,"Draw")+COUNTIFS(SWISSW!$I:$I,'MTT DRAW'!V$1,SWISSW!$J:$J,'MTT DRAW'!$A10,SWISSW!$F:$F,"Draw")))*IF(ROW()=COLUMN(),0.5,1)</f>
        <v>0</v>
      </c>
      <c r="W10" s="11">
        <f ca="1">((COUNTIFS(SWISSW!$I:$I,'MTT DRAW'!$A10,SWISSW!$J:$J,'MTT DRAW'!W$1,SWISSW!$F:$F,"Draw")+COUNTIFS(SWISSW!$I:$I,'MTT DRAW'!W$1,SWISSW!$J:$J,'MTT DRAW'!$A10,SWISSW!$F:$F,"Draw")))*IF(ROW()=COLUMN(),0.5,1)</f>
        <v>0</v>
      </c>
      <c r="X10" s="11">
        <f ca="1">((COUNTIFS(SWISSW!$I:$I,'MTT DRAW'!$A10,SWISSW!$J:$J,'MTT DRAW'!X$1,SWISSW!$F:$F,"Draw")+COUNTIFS(SWISSW!$I:$I,'MTT DRAW'!X$1,SWISSW!$J:$J,'MTT DRAW'!$A10,SWISSW!$F:$F,"Draw")))*IF(ROW()=COLUMN(),0.5,1)</f>
        <v>0</v>
      </c>
      <c r="Y10" s="11">
        <f ca="1">((COUNTIFS(SWISSW!$I:$I,'MTT DRAW'!$A10,SWISSW!$J:$J,'MTT DRAW'!Y$1,SWISSW!$F:$F,"Draw")+COUNTIFS(SWISSW!$I:$I,'MTT DRAW'!Y$1,SWISSW!$J:$J,'MTT DRAW'!$A10,SWISSW!$F:$F,"Draw")))*IF(ROW()=COLUMN(),0.5,1)</f>
        <v>0</v>
      </c>
      <c r="Z10" s="11">
        <f ca="1">((COUNTIFS(SWISSW!$I:$I,'MTT DRAW'!$A10,SWISSW!$J:$J,'MTT DRAW'!Z$1,SWISSW!$F:$F,"Draw")+COUNTIFS(SWISSW!$I:$I,'MTT DRAW'!Z$1,SWISSW!$J:$J,'MTT DRAW'!$A10,SWISSW!$F:$F,"Draw")))*IF(ROW()=COLUMN(),0.5,1)</f>
        <v>0</v>
      </c>
      <c r="AA10" s="11">
        <f ca="1">((COUNTIFS(SWISSW!$I:$I,'MTT DRAW'!$A10,SWISSW!$J:$J,'MTT DRAW'!AA$1,SWISSW!$F:$F,"Draw")+COUNTIFS(SWISSW!$I:$I,'MTT DRAW'!AA$1,SWISSW!$J:$J,'MTT DRAW'!$A10,SWISSW!$F:$F,"Draw")))*IF(ROW()=COLUMN(),0.5,1)</f>
        <v>0</v>
      </c>
      <c r="AB10" s="11">
        <f ca="1">((COUNTIFS(SWISSW!$I:$I,'MTT DRAW'!$A10,SWISSW!$J:$J,'MTT DRAW'!AB$1,SWISSW!$F:$F,"Draw")+COUNTIFS(SWISSW!$I:$I,'MTT DRAW'!AB$1,SWISSW!$J:$J,'MTT DRAW'!$A10,SWISSW!$F:$F,"Draw")))*IF(ROW()=COLUMN(),0.5,1)</f>
        <v>0</v>
      </c>
      <c r="AC10" s="11">
        <f ca="1">((COUNTIFS(SWISSW!$I:$I,'MTT DRAW'!$A10,SWISSW!$J:$J,'MTT DRAW'!AC$1,SWISSW!$F:$F,"Draw")+COUNTIFS(SWISSW!$I:$I,'MTT DRAW'!AC$1,SWISSW!$J:$J,'MTT DRAW'!$A10,SWISSW!$F:$F,"Draw")))*IF(ROW()=COLUMN(),0.5,1)</f>
        <v>0</v>
      </c>
      <c r="AD10" s="11">
        <f ca="1">((COUNTIFS(SWISSW!$I:$I,'MTT DRAW'!$A10,SWISSW!$J:$J,'MTT DRAW'!AD$1,SWISSW!$F:$F,"Draw")+COUNTIFS(SWISSW!$I:$I,'MTT DRAW'!AD$1,SWISSW!$J:$J,'MTT DRAW'!$A10,SWISSW!$F:$F,"Draw")))*IF(ROW()=COLUMN(),0.5,1)</f>
        <v>0</v>
      </c>
      <c r="AE10" s="11">
        <f ca="1">((COUNTIFS(SWISSW!$I:$I,'MTT DRAW'!$A10,SWISSW!$J:$J,'MTT DRAW'!AE$1,SWISSW!$F:$F,"Draw")+COUNTIFS(SWISSW!$I:$I,'MTT DRAW'!AE$1,SWISSW!$J:$J,'MTT DRAW'!$A10,SWISSW!$F:$F,"Draw")))*IF(ROW()=COLUMN(),0.5,1)</f>
        <v>0</v>
      </c>
      <c r="AF10" s="11">
        <f ca="1">((COUNTIFS(SWISSW!$I:$I,'MTT DRAW'!$A10,SWISSW!$J:$J,'MTT DRAW'!AF$1,SWISSW!$F:$F,"Draw")+COUNTIFS(SWISSW!$I:$I,'MTT DRAW'!AF$1,SWISSW!$J:$J,'MTT DRAW'!$A10,SWISSW!$F:$F,"Draw")))*IF(ROW()=COLUMN(),0.5,1)</f>
        <v>0</v>
      </c>
      <c r="AG10" s="11">
        <f ca="1">((COUNTIFS(SWISSW!$I:$I,'MTT DRAW'!$A10,SWISSW!$J:$J,'MTT DRAW'!AG$1,SWISSW!$F:$F,"Draw")+COUNTIFS(SWISSW!$I:$I,'MTT DRAW'!AG$1,SWISSW!$J:$J,'MTT DRAW'!$A10,SWISSW!$F:$F,"Draw")))*IF(ROW()=COLUMN(),0.5,1)</f>
        <v>0</v>
      </c>
      <c r="AH10" s="11">
        <f ca="1">((COUNTIFS(SWISSW!$I:$I,'MTT DRAW'!$A10,SWISSW!$J:$J,'MTT DRAW'!AH$1,SWISSW!$F:$F,"Draw")+COUNTIFS(SWISSW!$I:$I,'MTT DRAW'!AH$1,SWISSW!$J:$J,'MTT DRAW'!$A10,SWISSW!$F:$F,"Draw")))*IF(ROW()=COLUMN(),0.5,1)</f>
        <v>0</v>
      </c>
      <c r="AI10" s="11">
        <f ca="1">((COUNTIFS(SWISSW!$I:$I,'MTT DRAW'!$A10,SWISSW!$J:$J,'MTT DRAW'!AI$1,SWISSW!$F:$F,"Draw")+COUNTIFS(SWISSW!$I:$I,'MTT DRAW'!AI$1,SWISSW!$J:$J,'MTT DRAW'!$A10,SWISSW!$F:$F,"Draw")))*IF(ROW()=COLUMN(),0.5,1)</f>
        <v>0</v>
      </c>
      <c r="AJ10" s="11">
        <f ca="1">((COUNTIFS(SWISSW!$I:$I,'MTT DRAW'!$A10,SWISSW!$J:$J,'MTT DRAW'!AJ$1,SWISSW!$F:$F,"Draw")+COUNTIFS(SWISSW!$I:$I,'MTT DRAW'!AJ$1,SWISSW!$J:$J,'MTT DRAW'!$A10,SWISSW!$F:$F,"Draw")))*IF(ROW()=COLUMN(),0.5,1)</f>
        <v>0</v>
      </c>
      <c r="AK10" s="11">
        <f ca="1">((COUNTIFS(SWISSW!$I:$I,'MTT DRAW'!$A10,SWISSW!$J:$J,'MTT DRAW'!AK$1,SWISSW!$F:$F,"Draw")+COUNTIFS(SWISSW!$I:$I,'MTT DRAW'!AK$1,SWISSW!$J:$J,'MTT DRAW'!$A10,SWISSW!$F:$F,"Draw")))*IF(ROW()=COLUMN(),0.5,1)</f>
        <v>0</v>
      </c>
      <c r="AL10" s="11">
        <f ca="1">((COUNTIFS(SWISSW!$I:$I,'MTT DRAW'!$A10,SWISSW!$J:$J,'MTT DRAW'!AL$1,SWISSW!$F:$F,"Draw")+COUNTIFS(SWISSW!$I:$I,'MTT DRAW'!AL$1,SWISSW!$J:$J,'MTT DRAW'!$A10,SWISSW!$F:$F,"Draw")))*IF(ROW()=COLUMN(),0.5,1)</f>
        <v>0</v>
      </c>
      <c r="AM10" s="11">
        <f ca="1">((COUNTIFS(SWISSW!$I:$I,'MTT DRAW'!$A10,SWISSW!$J:$J,'MTT DRAW'!AM$1,SWISSW!$F:$F,"Draw")+COUNTIFS(SWISSW!$I:$I,'MTT DRAW'!AM$1,SWISSW!$J:$J,'MTT DRAW'!$A10,SWISSW!$F:$F,"Draw")))*IF(ROW()=COLUMN(),0.5,1)</f>
        <v>0</v>
      </c>
      <c r="AN10" s="11">
        <f ca="1">((COUNTIFS(SWISSW!$I:$I,'MTT DRAW'!$A10,SWISSW!$J:$J,'MTT DRAW'!AN$1,SWISSW!$F:$F,"Draw")+COUNTIFS(SWISSW!$I:$I,'MTT DRAW'!AN$1,SWISSW!$J:$J,'MTT DRAW'!$A10,SWISSW!$F:$F,"Draw")))*IF(ROW()=COLUMN(),0.5,1)</f>
        <v>0</v>
      </c>
      <c r="AO10" s="11">
        <f ca="1">((COUNTIFS(SWISSW!$I:$I,'MTT DRAW'!$A10,SWISSW!$J:$J,'MTT DRAW'!AO$1,SWISSW!$F:$F,"Draw")+COUNTIFS(SWISSW!$I:$I,'MTT DRAW'!AO$1,SWISSW!$J:$J,'MTT DRAW'!$A10,SWISSW!$F:$F,"Draw")))*IF(ROW()=COLUMN(),0.5,1)</f>
        <v>0</v>
      </c>
      <c r="AP10" s="11">
        <f ca="1">((COUNTIFS(SWISSW!$I:$I,'MTT DRAW'!$A10,SWISSW!$J:$J,'MTT DRAW'!AP$1,SWISSW!$F:$F,"Draw")+COUNTIFS(SWISSW!$I:$I,'MTT DRAW'!AP$1,SWISSW!$J:$J,'MTT DRAW'!$A10,SWISSW!$F:$F,"Draw")))*IF(ROW()=COLUMN(),0.5,1)</f>
        <v>0</v>
      </c>
      <c r="AQ10" s="11">
        <f ca="1">((COUNTIFS(SWISSW!$I:$I,'MTT DRAW'!$A10,SWISSW!$J:$J,'MTT DRAW'!AQ$1,SWISSW!$F:$F,"Draw")+COUNTIFS(SWISSW!$I:$I,'MTT DRAW'!AQ$1,SWISSW!$J:$J,'MTT DRAW'!$A10,SWISSW!$F:$F,"Draw")))*IF(ROW()=COLUMN(),0.5,1)</f>
        <v>0</v>
      </c>
      <c r="AR10" s="11">
        <f ca="1">((COUNTIFS(SWISSW!$I:$I,'MTT DRAW'!$A10,SWISSW!$J:$J,'MTT DRAW'!AR$1,SWISSW!$F:$F,"Draw")+COUNTIFS(SWISSW!$I:$I,'MTT DRAW'!AR$1,SWISSW!$J:$J,'MTT DRAW'!$A10,SWISSW!$F:$F,"Draw")))*IF(ROW()=COLUMN(),0.5,1)</f>
        <v>0</v>
      </c>
      <c r="AS10" s="11">
        <f ca="1">((COUNTIFS(SWISSW!$I:$I,'MTT DRAW'!$A10,SWISSW!$J:$J,'MTT DRAW'!AS$1,SWISSW!$F:$F,"Draw")+COUNTIFS(SWISSW!$I:$I,'MTT DRAW'!AS$1,SWISSW!$J:$J,'MTT DRAW'!$A10,SWISSW!$F:$F,"Draw")))*IF(ROW()=COLUMN(),0.5,1)</f>
        <v>0</v>
      </c>
      <c r="AT10" s="11">
        <f ca="1">((COUNTIFS(SWISSW!$I:$I,'MTT DRAW'!$A10,SWISSW!$J:$J,'MTT DRAW'!AT$1,SWISSW!$F:$F,"Draw")+COUNTIFS(SWISSW!$I:$I,'MTT DRAW'!AT$1,SWISSW!$J:$J,'MTT DRAW'!$A10,SWISSW!$F:$F,"Draw")))*IF(ROW()=COLUMN(),0.5,1)</f>
        <v>0</v>
      </c>
      <c r="AU10" s="11">
        <f ca="1">((COUNTIFS(SWISSW!$I:$I,'MTT DRAW'!$A10,SWISSW!$J:$J,'MTT DRAW'!AU$1,SWISSW!$F:$F,"Draw")+COUNTIFS(SWISSW!$I:$I,'MTT DRAW'!AU$1,SWISSW!$J:$J,'MTT DRAW'!$A10,SWISSW!$F:$F,"Draw")))*IF(ROW()=COLUMN(),0.5,1)</f>
        <v>0</v>
      </c>
      <c r="AV10" s="11">
        <f ca="1">((COUNTIFS(SWISSW!$I:$I,'MTT DRAW'!$A10,SWISSW!$J:$J,'MTT DRAW'!AV$1,SWISSW!$F:$F,"Draw")+COUNTIFS(SWISSW!$I:$I,'MTT DRAW'!AV$1,SWISSW!$J:$J,'MTT DRAW'!$A10,SWISSW!$F:$F,"Draw")))*IF(ROW()=COLUMN(),0.5,1)</f>
        <v>0</v>
      </c>
      <c r="AW10" s="11">
        <f ca="1">((COUNTIFS(SWISSW!$I:$I,'MTT DRAW'!$A10,SWISSW!$J:$J,'MTT DRAW'!AW$1,SWISSW!$F:$F,"Draw")+COUNTIFS(SWISSW!$I:$I,'MTT DRAW'!AW$1,SWISSW!$J:$J,'MTT DRAW'!$A10,SWISSW!$F:$F,"Draw")))*IF(ROW()=COLUMN(),0.5,1)</f>
        <v>0</v>
      </c>
      <c r="AX10" s="11">
        <f ca="1">((COUNTIFS(SWISSW!$I:$I,'MTT DRAW'!$A10,SWISSW!$J:$J,'MTT DRAW'!AX$1,SWISSW!$F:$F,"Draw")+COUNTIFS(SWISSW!$I:$I,'MTT DRAW'!AX$1,SWISSW!$J:$J,'MTT DRAW'!$A10,SWISSW!$F:$F,"Draw")))*IF(ROW()=COLUMN(),0.5,1)</f>
        <v>0</v>
      </c>
      <c r="AY10" s="11">
        <f ca="1">((COUNTIFS(SWISSW!$I:$I,'MTT DRAW'!$A10,SWISSW!$J:$J,'MTT DRAW'!AY$1,SWISSW!$F:$F,"Draw")+COUNTIFS(SWISSW!$I:$I,'MTT DRAW'!AY$1,SWISSW!$J:$J,'MTT DRAW'!$A10,SWISSW!$F:$F,"Draw")))*IF(ROW()=COLUMN(),0.5,1)</f>
        <v>0</v>
      </c>
      <c r="AZ10" s="11">
        <f ca="1">((COUNTIFS(SWISSW!$I:$I,'MTT DRAW'!$A10,SWISSW!$J:$J,'MTT DRAW'!AZ$1,SWISSW!$F:$F,"Draw")+COUNTIFS(SWISSW!$I:$I,'MTT DRAW'!AZ$1,SWISSW!$J:$J,'MTT DRAW'!$A10,SWISSW!$F:$F,"Draw")))*IF(ROW()=COLUMN(),0.5,1)</f>
        <v>0</v>
      </c>
      <c r="BA10" s="11">
        <f ca="1">((COUNTIFS(SWISSW!$I:$I,'MTT DRAW'!$A10,SWISSW!$J:$J,'MTT DRAW'!BA$1,SWISSW!$F:$F,"Draw")+COUNTIFS(SWISSW!$I:$I,'MTT DRAW'!BA$1,SWISSW!$J:$J,'MTT DRAW'!$A10,SWISSW!$F:$F,"Draw")))*IF(ROW()=COLUMN(),0.5,1)</f>
        <v>0</v>
      </c>
      <c r="BB10" s="11">
        <f ca="1">((COUNTIFS(SWISSW!$I:$I,'MTT DRAW'!$A10,SWISSW!$J:$J,'MTT DRAW'!BB$1,SWISSW!$F:$F,"Draw")+COUNTIFS(SWISSW!$I:$I,'MTT DRAW'!BB$1,SWISSW!$J:$J,'MTT DRAW'!$A10,SWISSW!$F:$F,"Draw")))*IF(ROW()=COLUMN(),0.5,1)</f>
        <v>0</v>
      </c>
      <c r="BC10" s="11">
        <f ca="1">((COUNTIFS(SWISSW!$I:$I,'MTT DRAW'!$A10,SWISSW!$J:$J,'MTT DRAW'!BC$1,SWISSW!$F:$F,"Draw")+COUNTIFS(SWISSW!$I:$I,'MTT DRAW'!BC$1,SWISSW!$J:$J,'MTT DRAW'!$A10,SWISSW!$F:$F,"Draw")))*IF(ROW()=COLUMN(),0.5,1)</f>
        <v>0</v>
      </c>
      <c r="BD10" s="11">
        <f ca="1">((COUNTIFS(SWISSW!$I:$I,'MTT DRAW'!$A10,SWISSW!$J:$J,'MTT DRAW'!BD$1,SWISSW!$F:$F,"Draw")+COUNTIFS(SWISSW!$I:$I,'MTT DRAW'!BD$1,SWISSW!$J:$J,'MTT DRAW'!$A10,SWISSW!$F:$F,"Draw")))*IF(ROW()=COLUMN(),0.5,1)</f>
        <v>0</v>
      </c>
      <c r="BE10" s="11">
        <f ca="1">((COUNTIFS(SWISSW!$I:$I,'MTT DRAW'!$A10,SWISSW!$J:$J,'MTT DRAW'!BE$1,SWISSW!$F:$F,"Draw")+COUNTIFS(SWISSW!$I:$I,'MTT DRAW'!BE$1,SWISSW!$J:$J,'MTT DRAW'!$A10,SWISSW!$F:$F,"Draw")))*IF(ROW()=COLUMN(),0.5,1)</f>
        <v>0</v>
      </c>
      <c r="BF10" s="11">
        <f ca="1">((COUNTIFS(SWISSW!$I:$I,'MTT DRAW'!$A10,SWISSW!$J:$J,'MTT DRAW'!BF$1,SWISSW!$F:$F,"Draw")+COUNTIFS(SWISSW!$I:$I,'MTT DRAW'!BF$1,SWISSW!$J:$J,'MTT DRAW'!$A10,SWISSW!$F:$F,"Draw")))*IF(ROW()=COLUMN(),0.5,1)</f>
        <v>0</v>
      </c>
      <c r="BG10" s="11">
        <f ca="1">((COUNTIFS(SWISSW!$I:$I,'MTT DRAW'!$A10,SWISSW!$J:$J,'MTT DRAW'!BG$1,SWISSW!$F:$F,"Draw")+COUNTIFS(SWISSW!$I:$I,'MTT DRAW'!BG$1,SWISSW!$J:$J,'MTT DRAW'!$A10,SWISSW!$F:$F,"Draw")))*IF(ROW()=COLUMN(),0.5,1)</f>
        <v>0</v>
      </c>
      <c r="BH10" s="11">
        <f ca="1">((COUNTIFS(SWISSW!$I:$I,'MTT DRAW'!$A10,SWISSW!$J:$J,'MTT DRAW'!BH$1,SWISSW!$F:$F,"Draw")+COUNTIFS(SWISSW!$I:$I,'MTT DRAW'!BH$1,SWISSW!$J:$J,'MTT DRAW'!$A10,SWISSW!$F:$F,"Draw")))*IF(ROW()=COLUMN(),0.5,1)</f>
        <v>0</v>
      </c>
      <c r="BI10" s="11">
        <f ca="1">((COUNTIFS(SWISSW!$I:$I,'MTT DRAW'!$A10,SWISSW!$J:$J,'MTT DRAW'!BI$1,SWISSW!$F:$F,"Draw")+COUNTIFS(SWISSW!$I:$I,'MTT DRAW'!BI$1,SWISSW!$J:$J,'MTT DRAW'!$A10,SWISSW!$F:$F,"Draw")))*IF(ROW()=COLUMN(),0.5,1)</f>
        <v>0</v>
      </c>
      <c r="BJ10" s="11">
        <f ca="1">((COUNTIFS(SWISSW!$I:$I,'MTT DRAW'!$A10,SWISSW!$J:$J,'MTT DRAW'!BJ$1,SWISSW!$F:$F,"Draw")+COUNTIFS(SWISSW!$I:$I,'MTT DRAW'!BJ$1,SWISSW!$J:$J,'MTT DRAW'!$A10,SWISSW!$F:$F,"Draw")))*IF(ROW()=COLUMN(),0.5,1)</f>
        <v>0</v>
      </c>
      <c r="BK10" s="11">
        <f ca="1">((COUNTIFS(SWISSW!$I:$I,'MTT DRAW'!$A10,SWISSW!$J:$J,'MTT DRAW'!BK$1,SWISSW!$F:$F,"Draw")+COUNTIFS(SWISSW!$I:$I,'MTT DRAW'!BK$1,SWISSW!$J:$J,'MTT DRAW'!$A10,SWISSW!$F:$F,"Draw")))*IF(ROW()=COLUMN(),0.5,1)</f>
        <v>0</v>
      </c>
      <c r="BL10" s="11">
        <f ca="1">((COUNTIFS(SWISSW!$I:$I,'MTT DRAW'!$A10,SWISSW!$J:$J,'MTT DRAW'!BL$1,SWISSW!$F:$F,"Draw")+COUNTIFS(SWISSW!$I:$I,'MTT DRAW'!BL$1,SWISSW!$J:$J,'MTT DRAW'!$A10,SWISSW!$F:$F,"Draw")))*IF(ROW()=COLUMN(),0.5,1)</f>
        <v>0</v>
      </c>
      <c r="BM10" s="11" t="str">
        <f ca="1">MATCHUP!BM10</f>
        <v>-</v>
      </c>
      <c r="BN10" s="11" t="str">
        <f ca="1">MATCHUP!BN10</f>
        <v>-</v>
      </c>
      <c r="BO10" s="11" t="str">
        <f ca="1">MATCHUP!BO10</f>
        <v>-</v>
      </c>
      <c r="BP10" s="11" t="str">
        <f ca="1">MATCHUP!BP10</f>
        <v>-</v>
      </c>
      <c r="BQ10" s="11" t="str">
        <f ca="1">MATCHUP!BQ10</f>
        <v>-</v>
      </c>
      <c r="BR10" s="11" t="str">
        <f ca="1">MATCHUP!BR10</f>
        <v>-</v>
      </c>
      <c r="BS10" s="11" t="str">
        <f ca="1">MATCHUP!BS10</f>
        <v>-</v>
      </c>
      <c r="BT10" s="11" t="str">
        <f ca="1">MATCHUP!BT10</f>
        <v>-</v>
      </c>
      <c r="BU10" s="11" t="str">
        <f ca="1">MATCHUP!BU10</f>
        <v>-</v>
      </c>
      <c r="BV10" s="11" t="str">
        <f ca="1">MATCHUP!BV10</f>
        <v>-</v>
      </c>
      <c r="BW10" s="11" t="str">
        <f ca="1">MATCHUP!BW10</f>
        <v>-</v>
      </c>
      <c r="BX10" s="11" t="str">
        <f ca="1">MATCHUP!BX10</f>
        <v>-</v>
      </c>
      <c r="BY10" s="11" t="str">
        <f ca="1">MATCHUP!BY10</f>
        <v>-</v>
      </c>
      <c r="BZ10" s="11" t="str">
        <f ca="1">MATCHUP!BZ10</f>
        <v>-</v>
      </c>
      <c r="CA10" s="11" t="str">
        <f ca="1">MATCHUP!CA10</f>
        <v>-</v>
      </c>
      <c r="CB10" s="11" t="str">
        <f ca="1">MATCHUP!CB10</f>
        <v>-</v>
      </c>
      <c r="CC10" s="11" t="str">
        <f ca="1">MATCHUP!CC10</f>
        <v>-</v>
      </c>
      <c r="CD10" s="11" t="str">
        <f ca="1">MATCHUP!CD10</f>
        <v>-</v>
      </c>
      <c r="CE10" s="11" t="str">
        <f ca="1">MATCHUP!CE10</f>
        <v>-</v>
      </c>
      <c r="CF10" s="11" t="str">
        <f ca="1">MATCHUP!CF10</f>
        <v>-</v>
      </c>
      <c r="CG10" s="11" t="str">
        <f ca="1">MATCHUP!CG10</f>
        <v>-</v>
      </c>
      <c r="CH10" s="11" t="str">
        <f ca="1">MATCHUP!CH10</f>
        <v>-</v>
      </c>
      <c r="CI10" s="11" t="str">
        <f ca="1">MATCHUP!CI10</f>
        <v>-</v>
      </c>
      <c r="CJ10" s="11" t="str">
        <f ca="1">MATCHUP!CJ10</f>
        <v>-</v>
      </c>
      <c r="CK10" s="11" t="str">
        <f ca="1">MATCHUP!CK10</f>
        <v>-</v>
      </c>
      <c r="CL10" s="11" t="str">
        <f ca="1">MATCHUP!CL10</f>
        <v>-</v>
      </c>
      <c r="CM10" s="11" t="str">
        <f ca="1">MATCHUP!CM10</f>
        <v>-</v>
      </c>
      <c r="CN10" s="11" t="str">
        <f ca="1">MATCHUP!CN10</f>
        <v>-</v>
      </c>
      <c r="CO10" s="11" t="str">
        <f ca="1">MATCHUP!CO10</f>
        <v>-</v>
      </c>
      <c r="CP10" s="11" t="str">
        <f ca="1">MATCHUP!CP10</f>
        <v>-</v>
      </c>
      <c r="CQ10" s="11" t="str">
        <f ca="1">MATCHUP!CQ10</f>
        <v>-</v>
      </c>
      <c r="CR10" s="11" t="str">
        <f ca="1">MATCHUP!CR10</f>
        <v>-</v>
      </c>
      <c r="CS10" s="11" t="str">
        <f ca="1">MATCHUP!CS10</f>
        <v>-</v>
      </c>
      <c r="CT10" s="11" t="str">
        <f ca="1">MATCHUP!CT10</f>
        <v>-</v>
      </c>
      <c r="CU10" s="11" t="str">
        <f ca="1">MATCHUP!CU10</f>
        <v>-</v>
      </c>
      <c r="CV10" s="11" t="str">
        <f ca="1">MATCHUP!CV10</f>
        <v>-</v>
      </c>
    </row>
    <row r="11" spans="1:100" s="6" customFormat="1" ht="55" customHeight="1" x14ac:dyDescent="0.25">
      <c r="A11" s="3" t="str">
        <f ca="1">MATCHUP!A11</f>
        <v>X Lands Spy</v>
      </c>
      <c r="B11" s="11">
        <f ca="1">((COUNTIFS(SWISSW!$I:$I,'MTT DRAW'!$A11,SWISSW!$J:$J,'MTT DRAW'!B$1,SWISSW!$F:$F,"Draw")+COUNTIFS(SWISSW!$I:$I,'MTT DRAW'!B$1,SWISSW!$J:$J,'MTT DRAW'!$A11,SWISSW!$F:$F,"Draw")))*IF(ROW()=COLUMN(),0.5,1)</f>
        <v>2</v>
      </c>
      <c r="C11" s="11">
        <f ca="1">((COUNTIFS(SWISSW!$I:$I,'MTT DRAW'!$A11,SWISSW!$J:$J,'MTT DRAW'!C$1,SWISSW!$F:$F,"Draw")+COUNTIFS(SWISSW!$I:$I,'MTT DRAW'!C$1,SWISSW!$J:$J,'MTT DRAW'!$A11,SWISSW!$F:$F,"Draw")))*IF(ROW()=COLUMN(),0.5,1)</f>
        <v>0</v>
      </c>
      <c r="D11" s="11">
        <f ca="1">((COUNTIFS(SWISSW!$I:$I,'MTT DRAW'!$A11,SWISSW!$J:$J,'MTT DRAW'!D$1,SWISSW!$F:$F,"Draw")+COUNTIFS(SWISSW!$I:$I,'MTT DRAW'!D$1,SWISSW!$J:$J,'MTT DRAW'!$A11,SWISSW!$F:$F,"Draw")))*IF(ROW()=COLUMN(),0.5,1)</f>
        <v>0</v>
      </c>
      <c r="E11" s="11">
        <f ca="1">((COUNTIFS(SWISSW!$I:$I,'MTT DRAW'!$A11,SWISSW!$J:$J,'MTT DRAW'!E$1,SWISSW!$F:$F,"Draw")+COUNTIFS(SWISSW!$I:$I,'MTT DRAW'!E$1,SWISSW!$J:$J,'MTT DRAW'!$A11,SWISSW!$F:$F,"Draw")))*IF(ROW()=COLUMN(),0.5,1)</f>
        <v>0</v>
      </c>
      <c r="F11" s="11">
        <f ca="1">((COUNTIFS(SWISSW!$I:$I,'MTT DRAW'!$A11,SWISSW!$J:$J,'MTT DRAW'!F$1,SWISSW!$F:$F,"Draw")+COUNTIFS(SWISSW!$I:$I,'MTT DRAW'!F$1,SWISSW!$J:$J,'MTT DRAW'!$A11,SWISSW!$F:$F,"Draw")))*IF(ROW()=COLUMN(),0.5,1)</f>
        <v>0</v>
      </c>
      <c r="G11" s="11">
        <f ca="1">((COUNTIFS(SWISSW!$I:$I,'MTT DRAW'!$A11,SWISSW!$J:$J,'MTT DRAW'!G$1,SWISSW!$F:$F,"Draw")+COUNTIFS(SWISSW!$I:$I,'MTT DRAW'!G$1,SWISSW!$J:$J,'MTT DRAW'!$A11,SWISSW!$F:$F,"Draw")))*IF(ROW()=COLUMN(),0.5,1)</f>
        <v>1</v>
      </c>
      <c r="H11" s="11">
        <f ca="1">((COUNTIFS(SWISSW!$I:$I,'MTT DRAW'!$A11,SWISSW!$J:$J,'MTT DRAW'!H$1,SWISSW!$F:$F,"Draw")+COUNTIFS(SWISSW!$I:$I,'MTT DRAW'!H$1,SWISSW!$J:$J,'MTT DRAW'!$A11,SWISSW!$F:$F,"Draw")))*IF(ROW()=COLUMN(),0.5,1)</f>
        <v>0</v>
      </c>
      <c r="I11" s="11">
        <f ca="1">((COUNTIFS(SWISSW!$I:$I,'MTT DRAW'!$A11,SWISSW!$J:$J,'MTT DRAW'!I$1,SWISSW!$F:$F,"Draw")+COUNTIFS(SWISSW!$I:$I,'MTT DRAW'!I$1,SWISSW!$J:$J,'MTT DRAW'!$A11,SWISSW!$F:$F,"Draw")))*IF(ROW()=COLUMN(),0.5,1)</f>
        <v>0</v>
      </c>
      <c r="J11" s="11">
        <f ca="1">((COUNTIFS(SWISSW!$I:$I,'MTT DRAW'!$A11,SWISSW!$J:$J,'MTT DRAW'!J$1,SWISSW!$F:$F,"Draw")+COUNTIFS(SWISSW!$I:$I,'MTT DRAW'!J$1,SWISSW!$J:$J,'MTT DRAW'!$A11,SWISSW!$F:$F,"Draw")))*IF(ROW()=COLUMN(),0.5,1)</f>
        <v>0</v>
      </c>
      <c r="K11" s="11">
        <f ca="1">((COUNTIFS(SWISSW!$I:$I,'MTT DRAW'!$A11,SWISSW!$J:$J,'MTT DRAW'!K$1,SWISSW!$F:$F,"Draw")+COUNTIFS(SWISSW!$I:$I,'MTT DRAW'!K$1,SWISSW!$J:$J,'MTT DRAW'!$A11,SWISSW!$F:$F,"Draw")))*IF(ROW()=COLUMN(),0.5,1)</f>
        <v>0</v>
      </c>
      <c r="L11" s="11">
        <f ca="1">((COUNTIFS(SWISSW!$I:$I,'MTT DRAW'!$A11,SWISSW!$J:$J,'MTT DRAW'!L$1,SWISSW!$F:$F,"Draw")+COUNTIFS(SWISSW!$I:$I,'MTT DRAW'!L$1,SWISSW!$J:$J,'MTT DRAW'!$A11,SWISSW!$F:$F,"Draw")))*IF(ROW()=COLUMN(),0.5,1)</f>
        <v>0</v>
      </c>
      <c r="M11" s="11">
        <f ca="1">((COUNTIFS(SWISSW!$I:$I,'MTT DRAW'!$A11,SWISSW!$J:$J,'MTT DRAW'!M$1,SWISSW!$F:$F,"Draw")+COUNTIFS(SWISSW!$I:$I,'MTT DRAW'!M$1,SWISSW!$J:$J,'MTT DRAW'!$A11,SWISSW!$F:$F,"Draw")))*IF(ROW()=COLUMN(),0.5,1)</f>
        <v>0</v>
      </c>
      <c r="N11" s="11">
        <f ca="1">((COUNTIFS(SWISSW!$I:$I,'MTT DRAW'!$A11,SWISSW!$J:$J,'MTT DRAW'!N$1,SWISSW!$F:$F,"Draw")+COUNTIFS(SWISSW!$I:$I,'MTT DRAW'!N$1,SWISSW!$J:$J,'MTT DRAW'!$A11,SWISSW!$F:$F,"Draw")))*IF(ROW()=COLUMN(),0.5,1)</f>
        <v>0</v>
      </c>
      <c r="O11" s="11">
        <f ca="1">((COUNTIFS(SWISSW!$I:$I,'MTT DRAW'!$A11,SWISSW!$J:$J,'MTT DRAW'!O$1,SWISSW!$F:$F,"Draw")+COUNTIFS(SWISSW!$I:$I,'MTT DRAW'!O$1,SWISSW!$J:$J,'MTT DRAW'!$A11,SWISSW!$F:$F,"Draw")))*IF(ROW()=COLUMN(),0.5,1)</f>
        <v>0</v>
      </c>
      <c r="P11" s="11">
        <f ca="1">((COUNTIFS(SWISSW!$I:$I,'MTT DRAW'!$A11,SWISSW!$J:$J,'MTT DRAW'!P$1,SWISSW!$F:$F,"Draw")+COUNTIFS(SWISSW!$I:$I,'MTT DRAW'!P$1,SWISSW!$J:$J,'MTT DRAW'!$A11,SWISSW!$F:$F,"Draw")))*IF(ROW()=COLUMN(),0.5,1)</f>
        <v>0</v>
      </c>
      <c r="Q11" s="11">
        <f ca="1">((COUNTIFS(SWISSW!$I:$I,'MTT DRAW'!$A11,SWISSW!$J:$J,'MTT DRAW'!Q$1,SWISSW!$F:$F,"Draw")+COUNTIFS(SWISSW!$I:$I,'MTT DRAW'!Q$1,SWISSW!$J:$J,'MTT DRAW'!$A11,SWISSW!$F:$F,"Draw")))*IF(ROW()=COLUMN(),0.5,1)</f>
        <v>0</v>
      </c>
      <c r="R11" s="11">
        <f ca="1">((COUNTIFS(SWISSW!$I:$I,'MTT DRAW'!$A11,SWISSW!$J:$J,'MTT DRAW'!R$1,SWISSW!$F:$F,"Draw")+COUNTIFS(SWISSW!$I:$I,'MTT DRAW'!R$1,SWISSW!$J:$J,'MTT DRAW'!$A11,SWISSW!$F:$F,"Draw")))*IF(ROW()=COLUMN(),0.5,1)</f>
        <v>0</v>
      </c>
      <c r="S11" s="11">
        <f ca="1">((COUNTIFS(SWISSW!$I:$I,'MTT DRAW'!$A11,SWISSW!$J:$J,'MTT DRAW'!S$1,SWISSW!$F:$F,"Draw")+COUNTIFS(SWISSW!$I:$I,'MTT DRAW'!S$1,SWISSW!$J:$J,'MTT DRAW'!$A11,SWISSW!$F:$F,"Draw")))*IF(ROW()=COLUMN(),0.5,1)</f>
        <v>0</v>
      </c>
      <c r="T11" s="11">
        <f ca="1">((COUNTIFS(SWISSW!$I:$I,'MTT DRAW'!$A11,SWISSW!$J:$J,'MTT DRAW'!T$1,SWISSW!$F:$F,"Draw")+COUNTIFS(SWISSW!$I:$I,'MTT DRAW'!T$1,SWISSW!$J:$J,'MTT DRAW'!$A11,SWISSW!$F:$F,"Draw")))*IF(ROW()=COLUMN(),0.5,1)</f>
        <v>0</v>
      </c>
      <c r="U11" s="11">
        <f ca="1">((COUNTIFS(SWISSW!$I:$I,'MTT DRAW'!$A11,SWISSW!$J:$J,'MTT DRAW'!U$1,SWISSW!$F:$F,"Draw")+COUNTIFS(SWISSW!$I:$I,'MTT DRAW'!U$1,SWISSW!$J:$J,'MTT DRAW'!$A11,SWISSW!$F:$F,"Draw")))*IF(ROW()=COLUMN(),0.5,1)</f>
        <v>0</v>
      </c>
      <c r="V11" s="11">
        <f ca="1">((COUNTIFS(SWISSW!$I:$I,'MTT DRAW'!$A11,SWISSW!$J:$J,'MTT DRAW'!V$1,SWISSW!$F:$F,"Draw")+COUNTIFS(SWISSW!$I:$I,'MTT DRAW'!V$1,SWISSW!$J:$J,'MTT DRAW'!$A11,SWISSW!$F:$F,"Draw")))*IF(ROW()=COLUMN(),0.5,1)</f>
        <v>0</v>
      </c>
      <c r="W11" s="11">
        <f ca="1">((COUNTIFS(SWISSW!$I:$I,'MTT DRAW'!$A11,SWISSW!$J:$J,'MTT DRAW'!W$1,SWISSW!$F:$F,"Draw")+COUNTIFS(SWISSW!$I:$I,'MTT DRAW'!W$1,SWISSW!$J:$J,'MTT DRAW'!$A11,SWISSW!$F:$F,"Draw")))*IF(ROW()=COLUMN(),0.5,1)</f>
        <v>0</v>
      </c>
      <c r="X11" s="11">
        <f ca="1">((COUNTIFS(SWISSW!$I:$I,'MTT DRAW'!$A11,SWISSW!$J:$J,'MTT DRAW'!X$1,SWISSW!$F:$F,"Draw")+COUNTIFS(SWISSW!$I:$I,'MTT DRAW'!X$1,SWISSW!$J:$J,'MTT DRAW'!$A11,SWISSW!$F:$F,"Draw")))*IF(ROW()=COLUMN(),0.5,1)</f>
        <v>0</v>
      </c>
      <c r="Y11" s="11">
        <f ca="1">((COUNTIFS(SWISSW!$I:$I,'MTT DRAW'!$A11,SWISSW!$J:$J,'MTT DRAW'!Y$1,SWISSW!$F:$F,"Draw")+COUNTIFS(SWISSW!$I:$I,'MTT DRAW'!Y$1,SWISSW!$J:$J,'MTT DRAW'!$A11,SWISSW!$F:$F,"Draw")))*IF(ROW()=COLUMN(),0.5,1)</f>
        <v>0</v>
      </c>
      <c r="Z11" s="11">
        <f ca="1">((COUNTIFS(SWISSW!$I:$I,'MTT DRAW'!$A11,SWISSW!$J:$J,'MTT DRAW'!Z$1,SWISSW!$F:$F,"Draw")+COUNTIFS(SWISSW!$I:$I,'MTT DRAW'!Z$1,SWISSW!$J:$J,'MTT DRAW'!$A11,SWISSW!$F:$F,"Draw")))*IF(ROW()=COLUMN(),0.5,1)</f>
        <v>0</v>
      </c>
      <c r="AA11" s="11">
        <f ca="1">((COUNTIFS(SWISSW!$I:$I,'MTT DRAW'!$A11,SWISSW!$J:$J,'MTT DRAW'!AA$1,SWISSW!$F:$F,"Draw")+COUNTIFS(SWISSW!$I:$I,'MTT DRAW'!AA$1,SWISSW!$J:$J,'MTT DRAW'!$A11,SWISSW!$F:$F,"Draw")))*IF(ROW()=COLUMN(),0.5,1)</f>
        <v>0</v>
      </c>
      <c r="AB11" s="11">
        <f ca="1">((COUNTIFS(SWISSW!$I:$I,'MTT DRAW'!$A11,SWISSW!$J:$J,'MTT DRAW'!AB$1,SWISSW!$F:$F,"Draw")+COUNTIFS(SWISSW!$I:$I,'MTT DRAW'!AB$1,SWISSW!$J:$J,'MTT DRAW'!$A11,SWISSW!$F:$F,"Draw")))*IF(ROW()=COLUMN(),0.5,1)</f>
        <v>1</v>
      </c>
      <c r="AC11" s="11">
        <f ca="1">((COUNTIFS(SWISSW!$I:$I,'MTT DRAW'!$A11,SWISSW!$J:$J,'MTT DRAW'!AC$1,SWISSW!$F:$F,"Draw")+COUNTIFS(SWISSW!$I:$I,'MTT DRAW'!AC$1,SWISSW!$J:$J,'MTT DRAW'!$A11,SWISSW!$F:$F,"Draw")))*IF(ROW()=COLUMN(),0.5,1)</f>
        <v>0</v>
      </c>
      <c r="AD11" s="11">
        <f ca="1">((COUNTIFS(SWISSW!$I:$I,'MTT DRAW'!$A11,SWISSW!$J:$J,'MTT DRAW'!AD$1,SWISSW!$F:$F,"Draw")+COUNTIFS(SWISSW!$I:$I,'MTT DRAW'!AD$1,SWISSW!$J:$J,'MTT DRAW'!$A11,SWISSW!$F:$F,"Draw")))*IF(ROW()=COLUMN(),0.5,1)</f>
        <v>0</v>
      </c>
      <c r="AE11" s="11">
        <f ca="1">((COUNTIFS(SWISSW!$I:$I,'MTT DRAW'!$A11,SWISSW!$J:$J,'MTT DRAW'!AE$1,SWISSW!$F:$F,"Draw")+COUNTIFS(SWISSW!$I:$I,'MTT DRAW'!AE$1,SWISSW!$J:$J,'MTT DRAW'!$A11,SWISSW!$F:$F,"Draw")))*IF(ROW()=COLUMN(),0.5,1)</f>
        <v>0</v>
      </c>
      <c r="AF11" s="11">
        <f ca="1">((COUNTIFS(SWISSW!$I:$I,'MTT DRAW'!$A11,SWISSW!$J:$J,'MTT DRAW'!AF$1,SWISSW!$F:$F,"Draw")+COUNTIFS(SWISSW!$I:$I,'MTT DRAW'!AF$1,SWISSW!$J:$J,'MTT DRAW'!$A11,SWISSW!$F:$F,"Draw")))*IF(ROW()=COLUMN(),0.5,1)</f>
        <v>0</v>
      </c>
      <c r="AG11" s="11">
        <f ca="1">((COUNTIFS(SWISSW!$I:$I,'MTT DRAW'!$A11,SWISSW!$J:$J,'MTT DRAW'!AG$1,SWISSW!$F:$F,"Draw")+COUNTIFS(SWISSW!$I:$I,'MTT DRAW'!AG$1,SWISSW!$J:$J,'MTT DRAW'!$A11,SWISSW!$F:$F,"Draw")))*IF(ROW()=COLUMN(),0.5,1)</f>
        <v>0</v>
      </c>
      <c r="AH11" s="11">
        <f ca="1">((COUNTIFS(SWISSW!$I:$I,'MTT DRAW'!$A11,SWISSW!$J:$J,'MTT DRAW'!AH$1,SWISSW!$F:$F,"Draw")+COUNTIFS(SWISSW!$I:$I,'MTT DRAW'!AH$1,SWISSW!$J:$J,'MTT DRAW'!$A11,SWISSW!$F:$F,"Draw")))*IF(ROW()=COLUMN(),0.5,1)</f>
        <v>1</v>
      </c>
      <c r="AI11" s="11">
        <f ca="1">((COUNTIFS(SWISSW!$I:$I,'MTT DRAW'!$A11,SWISSW!$J:$J,'MTT DRAW'!AI$1,SWISSW!$F:$F,"Draw")+COUNTIFS(SWISSW!$I:$I,'MTT DRAW'!AI$1,SWISSW!$J:$J,'MTT DRAW'!$A11,SWISSW!$F:$F,"Draw")))*IF(ROW()=COLUMN(),0.5,1)</f>
        <v>0</v>
      </c>
      <c r="AJ11" s="11">
        <f ca="1">((COUNTIFS(SWISSW!$I:$I,'MTT DRAW'!$A11,SWISSW!$J:$J,'MTT DRAW'!AJ$1,SWISSW!$F:$F,"Draw")+COUNTIFS(SWISSW!$I:$I,'MTT DRAW'!AJ$1,SWISSW!$J:$J,'MTT DRAW'!$A11,SWISSW!$F:$F,"Draw")))*IF(ROW()=COLUMN(),0.5,1)</f>
        <v>0</v>
      </c>
      <c r="AK11" s="11">
        <f ca="1">((COUNTIFS(SWISSW!$I:$I,'MTT DRAW'!$A11,SWISSW!$J:$J,'MTT DRAW'!AK$1,SWISSW!$F:$F,"Draw")+COUNTIFS(SWISSW!$I:$I,'MTT DRAW'!AK$1,SWISSW!$J:$J,'MTT DRAW'!$A11,SWISSW!$F:$F,"Draw")))*IF(ROW()=COLUMN(),0.5,1)</f>
        <v>0</v>
      </c>
      <c r="AL11" s="11">
        <f ca="1">((COUNTIFS(SWISSW!$I:$I,'MTT DRAW'!$A11,SWISSW!$J:$J,'MTT DRAW'!AL$1,SWISSW!$F:$F,"Draw")+COUNTIFS(SWISSW!$I:$I,'MTT DRAW'!AL$1,SWISSW!$J:$J,'MTT DRAW'!$A11,SWISSW!$F:$F,"Draw")))*IF(ROW()=COLUMN(),0.5,1)</f>
        <v>0</v>
      </c>
      <c r="AM11" s="11">
        <f ca="1">((COUNTIFS(SWISSW!$I:$I,'MTT DRAW'!$A11,SWISSW!$J:$J,'MTT DRAW'!AM$1,SWISSW!$F:$F,"Draw")+COUNTIFS(SWISSW!$I:$I,'MTT DRAW'!AM$1,SWISSW!$J:$J,'MTT DRAW'!$A11,SWISSW!$F:$F,"Draw")))*IF(ROW()=COLUMN(),0.5,1)</f>
        <v>0</v>
      </c>
      <c r="AN11" s="11">
        <f ca="1">((COUNTIFS(SWISSW!$I:$I,'MTT DRAW'!$A11,SWISSW!$J:$J,'MTT DRAW'!AN$1,SWISSW!$F:$F,"Draw")+COUNTIFS(SWISSW!$I:$I,'MTT DRAW'!AN$1,SWISSW!$J:$J,'MTT DRAW'!$A11,SWISSW!$F:$F,"Draw")))*IF(ROW()=COLUMN(),0.5,1)</f>
        <v>0</v>
      </c>
      <c r="AO11" s="11">
        <f ca="1">((COUNTIFS(SWISSW!$I:$I,'MTT DRAW'!$A11,SWISSW!$J:$J,'MTT DRAW'!AO$1,SWISSW!$F:$F,"Draw")+COUNTIFS(SWISSW!$I:$I,'MTT DRAW'!AO$1,SWISSW!$J:$J,'MTT DRAW'!$A11,SWISSW!$F:$F,"Draw")))*IF(ROW()=COLUMN(),0.5,1)</f>
        <v>0</v>
      </c>
      <c r="AP11" s="11">
        <f ca="1">((COUNTIFS(SWISSW!$I:$I,'MTT DRAW'!$A11,SWISSW!$J:$J,'MTT DRAW'!AP$1,SWISSW!$F:$F,"Draw")+COUNTIFS(SWISSW!$I:$I,'MTT DRAW'!AP$1,SWISSW!$J:$J,'MTT DRAW'!$A11,SWISSW!$F:$F,"Draw")))*IF(ROW()=COLUMN(),0.5,1)</f>
        <v>0</v>
      </c>
      <c r="AQ11" s="11">
        <f ca="1">((COUNTIFS(SWISSW!$I:$I,'MTT DRAW'!$A11,SWISSW!$J:$J,'MTT DRAW'!AQ$1,SWISSW!$F:$F,"Draw")+COUNTIFS(SWISSW!$I:$I,'MTT DRAW'!AQ$1,SWISSW!$J:$J,'MTT DRAW'!$A11,SWISSW!$F:$F,"Draw")))*IF(ROW()=COLUMN(),0.5,1)</f>
        <v>0</v>
      </c>
      <c r="AR11" s="11">
        <f ca="1">((COUNTIFS(SWISSW!$I:$I,'MTT DRAW'!$A11,SWISSW!$J:$J,'MTT DRAW'!AR$1,SWISSW!$F:$F,"Draw")+COUNTIFS(SWISSW!$I:$I,'MTT DRAW'!AR$1,SWISSW!$J:$J,'MTT DRAW'!$A11,SWISSW!$F:$F,"Draw")))*IF(ROW()=COLUMN(),0.5,1)</f>
        <v>0</v>
      </c>
      <c r="AS11" s="11">
        <f ca="1">((COUNTIFS(SWISSW!$I:$I,'MTT DRAW'!$A11,SWISSW!$J:$J,'MTT DRAW'!AS$1,SWISSW!$F:$F,"Draw")+COUNTIFS(SWISSW!$I:$I,'MTT DRAW'!AS$1,SWISSW!$J:$J,'MTT DRAW'!$A11,SWISSW!$F:$F,"Draw")))*IF(ROW()=COLUMN(),0.5,1)</f>
        <v>0</v>
      </c>
      <c r="AT11" s="11">
        <f ca="1">((COUNTIFS(SWISSW!$I:$I,'MTT DRAW'!$A11,SWISSW!$J:$J,'MTT DRAW'!AT$1,SWISSW!$F:$F,"Draw")+COUNTIFS(SWISSW!$I:$I,'MTT DRAW'!AT$1,SWISSW!$J:$J,'MTT DRAW'!$A11,SWISSW!$F:$F,"Draw")))*IF(ROW()=COLUMN(),0.5,1)</f>
        <v>0</v>
      </c>
      <c r="AU11" s="11">
        <f ca="1">((COUNTIFS(SWISSW!$I:$I,'MTT DRAW'!$A11,SWISSW!$J:$J,'MTT DRAW'!AU$1,SWISSW!$F:$F,"Draw")+COUNTIFS(SWISSW!$I:$I,'MTT DRAW'!AU$1,SWISSW!$J:$J,'MTT DRAW'!$A11,SWISSW!$F:$F,"Draw")))*IF(ROW()=COLUMN(),0.5,1)</f>
        <v>0</v>
      </c>
      <c r="AV11" s="11">
        <f ca="1">((COUNTIFS(SWISSW!$I:$I,'MTT DRAW'!$A11,SWISSW!$J:$J,'MTT DRAW'!AV$1,SWISSW!$F:$F,"Draw")+COUNTIFS(SWISSW!$I:$I,'MTT DRAW'!AV$1,SWISSW!$J:$J,'MTT DRAW'!$A11,SWISSW!$F:$F,"Draw")))*IF(ROW()=COLUMN(),0.5,1)</f>
        <v>0</v>
      </c>
      <c r="AW11" s="11">
        <f ca="1">((COUNTIFS(SWISSW!$I:$I,'MTT DRAW'!$A11,SWISSW!$J:$J,'MTT DRAW'!AW$1,SWISSW!$F:$F,"Draw")+COUNTIFS(SWISSW!$I:$I,'MTT DRAW'!AW$1,SWISSW!$J:$J,'MTT DRAW'!$A11,SWISSW!$F:$F,"Draw")))*IF(ROW()=COLUMN(),0.5,1)</f>
        <v>0</v>
      </c>
      <c r="AX11" s="11">
        <f ca="1">((COUNTIFS(SWISSW!$I:$I,'MTT DRAW'!$A11,SWISSW!$J:$J,'MTT DRAW'!AX$1,SWISSW!$F:$F,"Draw")+COUNTIFS(SWISSW!$I:$I,'MTT DRAW'!AX$1,SWISSW!$J:$J,'MTT DRAW'!$A11,SWISSW!$F:$F,"Draw")))*IF(ROW()=COLUMN(),0.5,1)</f>
        <v>0</v>
      </c>
      <c r="AY11" s="11">
        <f ca="1">((COUNTIFS(SWISSW!$I:$I,'MTT DRAW'!$A11,SWISSW!$J:$J,'MTT DRAW'!AY$1,SWISSW!$F:$F,"Draw")+COUNTIFS(SWISSW!$I:$I,'MTT DRAW'!AY$1,SWISSW!$J:$J,'MTT DRAW'!$A11,SWISSW!$F:$F,"Draw")))*IF(ROW()=COLUMN(),0.5,1)</f>
        <v>0</v>
      </c>
      <c r="AZ11" s="11">
        <f ca="1">((COUNTIFS(SWISSW!$I:$I,'MTT DRAW'!$A11,SWISSW!$J:$J,'MTT DRAW'!AZ$1,SWISSW!$F:$F,"Draw")+COUNTIFS(SWISSW!$I:$I,'MTT DRAW'!AZ$1,SWISSW!$J:$J,'MTT DRAW'!$A11,SWISSW!$F:$F,"Draw")))*IF(ROW()=COLUMN(),0.5,1)</f>
        <v>0</v>
      </c>
      <c r="BA11" s="11">
        <f ca="1">((COUNTIFS(SWISSW!$I:$I,'MTT DRAW'!$A11,SWISSW!$J:$J,'MTT DRAW'!BA$1,SWISSW!$F:$F,"Draw")+COUNTIFS(SWISSW!$I:$I,'MTT DRAW'!BA$1,SWISSW!$J:$J,'MTT DRAW'!$A11,SWISSW!$F:$F,"Draw")))*IF(ROW()=COLUMN(),0.5,1)</f>
        <v>0</v>
      </c>
      <c r="BB11" s="11">
        <f ca="1">((COUNTIFS(SWISSW!$I:$I,'MTT DRAW'!$A11,SWISSW!$J:$J,'MTT DRAW'!BB$1,SWISSW!$F:$F,"Draw")+COUNTIFS(SWISSW!$I:$I,'MTT DRAW'!BB$1,SWISSW!$J:$J,'MTT DRAW'!$A11,SWISSW!$F:$F,"Draw")))*IF(ROW()=COLUMN(),0.5,1)</f>
        <v>0</v>
      </c>
      <c r="BC11" s="11">
        <f ca="1">((COUNTIFS(SWISSW!$I:$I,'MTT DRAW'!$A11,SWISSW!$J:$J,'MTT DRAW'!BC$1,SWISSW!$F:$F,"Draw")+COUNTIFS(SWISSW!$I:$I,'MTT DRAW'!BC$1,SWISSW!$J:$J,'MTT DRAW'!$A11,SWISSW!$F:$F,"Draw")))*IF(ROW()=COLUMN(),0.5,1)</f>
        <v>0</v>
      </c>
      <c r="BD11" s="11">
        <f ca="1">((COUNTIFS(SWISSW!$I:$I,'MTT DRAW'!$A11,SWISSW!$J:$J,'MTT DRAW'!BD$1,SWISSW!$F:$F,"Draw")+COUNTIFS(SWISSW!$I:$I,'MTT DRAW'!BD$1,SWISSW!$J:$J,'MTT DRAW'!$A11,SWISSW!$F:$F,"Draw")))*IF(ROW()=COLUMN(),0.5,1)</f>
        <v>0</v>
      </c>
      <c r="BE11" s="11">
        <f ca="1">((COUNTIFS(SWISSW!$I:$I,'MTT DRAW'!$A11,SWISSW!$J:$J,'MTT DRAW'!BE$1,SWISSW!$F:$F,"Draw")+COUNTIFS(SWISSW!$I:$I,'MTT DRAW'!BE$1,SWISSW!$J:$J,'MTT DRAW'!$A11,SWISSW!$F:$F,"Draw")))*IF(ROW()=COLUMN(),0.5,1)</f>
        <v>0</v>
      </c>
      <c r="BF11" s="11">
        <f ca="1">((COUNTIFS(SWISSW!$I:$I,'MTT DRAW'!$A11,SWISSW!$J:$J,'MTT DRAW'!BF$1,SWISSW!$F:$F,"Draw")+COUNTIFS(SWISSW!$I:$I,'MTT DRAW'!BF$1,SWISSW!$J:$J,'MTT DRAW'!$A11,SWISSW!$F:$F,"Draw")))*IF(ROW()=COLUMN(),0.5,1)</f>
        <v>0</v>
      </c>
      <c r="BG11" s="11">
        <f ca="1">((COUNTIFS(SWISSW!$I:$I,'MTT DRAW'!$A11,SWISSW!$J:$J,'MTT DRAW'!BG$1,SWISSW!$F:$F,"Draw")+COUNTIFS(SWISSW!$I:$I,'MTT DRAW'!BG$1,SWISSW!$J:$J,'MTT DRAW'!$A11,SWISSW!$F:$F,"Draw")))*IF(ROW()=COLUMN(),0.5,1)</f>
        <v>0</v>
      </c>
      <c r="BH11" s="11">
        <f ca="1">((COUNTIFS(SWISSW!$I:$I,'MTT DRAW'!$A11,SWISSW!$J:$J,'MTT DRAW'!BH$1,SWISSW!$F:$F,"Draw")+COUNTIFS(SWISSW!$I:$I,'MTT DRAW'!BH$1,SWISSW!$J:$J,'MTT DRAW'!$A11,SWISSW!$F:$F,"Draw")))*IF(ROW()=COLUMN(),0.5,1)</f>
        <v>0</v>
      </c>
      <c r="BI11" s="11">
        <f ca="1">((COUNTIFS(SWISSW!$I:$I,'MTT DRAW'!$A11,SWISSW!$J:$J,'MTT DRAW'!BI$1,SWISSW!$F:$F,"Draw")+COUNTIFS(SWISSW!$I:$I,'MTT DRAW'!BI$1,SWISSW!$J:$J,'MTT DRAW'!$A11,SWISSW!$F:$F,"Draw")))*IF(ROW()=COLUMN(),0.5,1)</f>
        <v>0</v>
      </c>
      <c r="BJ11" s="11">
        <f ca="1">((COUNTIFS(SWISSW!$I:$I,'MTT DRAW'!$A11,SWISSW!$J:$J,'MTT DRAW'!BJ$1,SWISSW!$F:$F,"Draw")+COUNTIFS(SWISSW!$I:$I,'MTT DRAW'!BJ$1,SWISSW!$J:$J,'MTT DRAW'!$A11,SWISSW!$F:$F,"Draw")))*IF(ROW()=COLUMN(),0.5,1)</f>
        <v>0</v>
      </c>
      <c r="BK11" s="11">
        <f ca="1">((COUNTIFS(SWISSW!$I:$I,'MTT DRAW'!$A11,SWISSW!$J:$J,'MTT DRAW'!BK$1,SWISSW!$F:$F,"Draw")+COUNTIFS(SWISSW!$I:$I,'MTT DRAW'!BK$1,SWISSW!$J:$J,'MTT DRAW'!$A11,SWISSW!$F:$F,"Draw")))*IF(ROW()=COLUMN(),0.5,1)</f>
        <v>0</v>
      </c>
      <c r="BL11" s="11">
        <f ca="1">((COUNTIFS(SWISSW!$I:$I,'MTT DRAW'!$A11,SWISSW!$J:$J,'MTT DRAW'!BL$1,SWISSW!$F:$F,"Draw")+COUNTIFS(SWISSW!$I:$I,'MTT DRAW'!BL$1,SWISSW!$J:$J,'MTT DRAW'!$A11,SWISSW!$F:$F,"Draw")))*IF(ROW()=COLUMN(),0.5,1)</f>
        <v>0</v>
      </c>
      <c r="BM11" s="11" t="str">
        <f ca="1">MATCHUP!BM11</f>
        <v>-</v>
      </c>
      <c r="BN11" s="11" t="str">
        <f ca="1">MATCHUP!BN11</f>
        <v>-</v>
      </c>
      <c r="BO11" s="11" t="str">
        <f ca="1">MATCHUP!BO11</f>
        <v>-</v>
      </c>
      <c r="BP11" s="11" t="str">
        <f ca="1">MATCHUP!BP11</f>
        <v>-</v>
      </c>
      <c r="BQ11" s="11" t="str">
        <f ca="1">MATCHUP!BQ11</f>
        <v>-</v>
      </c>
      <c r="BR11" s="11" t="str">
        <f ca="1">MATCHUP!BR11</f>
        <v>-</v>
      </c>
      <c r="BS11" s="11" t="str">
        <f ca="1">MATCHUP!BS11</f>
        <v>-</v>
      </c>
      <c r="BT11" s="11" t="str">
        <f ca="1">MATCHUP!BT11</f>
        <v>-</v>
      </c>
      <c r="BU11" s="11" t="str">
        <f ca="1">MATCHUP!BU11</f>
        <v>-</v>
      </c>
      <c r="BV11" s="11" t="str">
        <f ca="1">MATCHUP!BV11</f>
        <v>-</v>
      </c>
      <c r="BW11" s="11" t="str">
        <f ca="1">MATCHUP!BW11</f>
        <v>-</v>
      </c>
      <c r="BX11" s="11" t="str">
        <f ca="1">MATCHUP!BX11</f>
        <v>-</v>
      </c>
      <c r="BY11" s="11" t="str">
        <f ca="1">MATCHUP!BY11</f>
        <v>-</v>
      </c>
      <c r="BZ11" s="11" t="str">
        <f ca="1">MATCHUP!BZ11</f>
        <v>-</v>
      </c>
      <c r="CA11" s="11" t="str">
        <f ca="1">MATCHUP!CA11</f>
        <v>-</v>
      </c>
      <c r="CB11" s="11" t="str">
        <f ca="1">MATCHUP!CB11</f>
        <v>-</v>
      </c>
      <c r="CC11" s="11" t="str">
        <f ca="1">MATCHUP!CC11</f>
        <v>-</v>
      </c>
      <c r="CD11" s="11" t="str">
        <f ca="1">MATCHUP!CD11</f>
        <v>-</v>
      </c>
      <c r="CE11" s="11" t="str">
        <f ca="1">MATCHUP!CE11</f>
        <v>-</v>
      </c>
      <c r="CF11" s="11" t="str">
        <f ca="1">MATCHUP!CF11</f>
        <v>-</v>
      </c>
      <c r="CG11" s="11" t="str">
        <f ca="1">MATCHUP!CG11</f>
        <v>-</v>
      </c>
      <c r="CH11" s="11" t="str">
        <f ca="1">MATCHUP!CH11</f>
        <v>-</v>
      </c>
      <c r="CI11" s="11" t="str">
        <f ca="1">MATCHUP!CI11</f>
        <v>-</v>
      </c>
      <c r="CJ11" s="11" t="str">
        <f ca="1">MATCHUP!CJ11</f>
        <v>-</v>
      </c>
      <c r="CK11" s="11" t="str">
        <f ca="1">MATCHUP!CK11</f>
        <v>-</v>
      </c>
      <c r="CL11" s="11" t="str">
        <f ca="1">MATCHUP!CL11</f>
        <v>-</v>
      </c>
      <c r="CM11" s="11" t="str">
        <f ca="1">MATCHUP!CM11</f>
        <v>-</v>
      </c>
      <c r="CN11" s="11" t="str">
        <f ca="1">MATCHUP!CN11</f>
        <v>-</v>
      </c>
      <c r="CO11" s="11" t="str">
        <f ca="1">MATCHUP!CO11</f>
        <v>-</v>
      </c>
      <c r="CP11" s="11" t="str">
        <f ca="1">MATCHUP!CP11</f>
        <v>-</v>
      </c>
      <c r="CQ11" s="11" t="str">
        <f ca="1">MATCHUP!CQ11</f>
        <v>-</v>
      </c>
      <c r="CR11" s="11" t="str">
        <f ca="1">MATCHUP!CR11</f>
        <v>-</v>
      </c>
      <c r="CS11" s="11" t="str">
        <f ca="1">MATCHUP!CS11</f>
        <v>-</v>
      </c>
      <c r="CT11" s="11" t="str">
        <f ca="1">MATCHUP!CT11</f>
        <v>-</v>
      </c>
      <c r="CU11" s="11" t="str">
        <f ca="1">MATCHUP!CU11</f>
        <v>-</v>
      </c>
      <c r="CV11" s="11" t="str">
        <f ca="1">MATCHUP!CV11</f>
        <v>-</v>
      </c>
    </row>
    <row r="12" spans="1:100" s="6" customFormat="1" ht="55" customHeight="1" x14ac:dyDescent="0.25">
      <c r="A12" s="3" t="str">
        <f ca="1">MATCHUP!A12</f>
        <v>Altar Tron</v>
      </c>
      <c r="B12" s="11">
        <f ca="1">((COUNTIFS(SWISSW!$I:$I,'MTT DRAW'!$A12,SWISSW!$J:$J,'MTT DRAW'!B$1,SWISSW!$F:$F,"Draw")+COUNTIFS(SWISSW!$I:$I,'MTT DRAW'!B$1,SWISSW!$J:$J,'MTT DRAW'!$A12,SWISSW!$F:$F,"Draw")))*IF(ROW()=COLUMN(),0.5,1)</f>
        <v>1</v>
      </c>
      <c r="C12" s="11">
        <f ca="1">((COUNTIFS(SWISSW!$I:$I,'MTT DRAW'!$A12,SWISSW!$J:$J,'MTT DRAW'!C$1,SWISSW!$F:$F,"Draw")+COUNTIFS(SWISSW!$I:$I,'MTT DRAW'!C$1,SWISSW!$J:$J,'MTT DRAW'!$A12,SWISSW!$F:$F,"Draw")))*IF(ROW()=COLUMN(),0.5,1)</f>
        <v>0</v>
      </c>
      <c r="D12" s="11">
        <f ca="1">((COUNTIFS(SWISSW!$I:$I,'MTT DRAW'!$A12,SWISSW!$J:$J,'MTT DRAW'!D$1,SWISSW!$F:$F,"Draw")+COUNTIFS(SWISSW!$I:$I,'MTT DRAW'!D$1,SWISSW!$J:$J,'MTT DRAW'!$A12,SWISSW!$F:$F,"Draw")))*IF(ROW()=COLUMN(),0.5,1)</f>
        <v>2</v>
      </c>
      <c r="E12" s="11">
        <f ca="1">((COUNTIFS(SWISSW!$I:$I,'MTT DRAW'!$A12,SWISSW!$J:$J,'MTT DRAW'!E$1,SWISSW!$F:$F,"Draw")+COUNTIFS(SWISSW!$I:$I,'MTT DRAW'!E$1,SWISSW!$J:$J,'MTT DRAW'!$A12,SWISSW!$F:$F,"Draw")))*IF(ROW()=COLUMN(),0.5,1)</f>
        <v>1</v>
      </c>
      <c r="F12" s="11">
        <f ca="1">((COUNTIFS(SWISSW!$I:$I,'MTT DRAW'!$A12,SWISSW!$J:$J,'MTT DRAW'!F$1,SWISSW!$F:$F,"Draw")+COUNTIFS(SWISSW!$I:$I,'MTT DRAW'!F$1,SWISSW!$J:$J,'MTT DRAW'!$A12,SWISSW!$F:$F,"Draw")))*IF(ROW()=COLUMN(),0.5,1)</f>
        <v>0</v>
      </c>
      <c r="G12" s="11">
        <f ca="1">((COUNTIFS(SWISSW!$I:$I,'MTT DRAW'!$A12,SWISSW!$J:$J,'MTT DRAW'!G$1,SWISSW!$F:$F,"Draw")+COUNTIFS(SWISSW!$I:$I,'MTT DRAW'!G$1,SWISSW!$J:$J,'MTT DRAW'!$A12,SWISSW!$F:$F,"Draw")))*IF(ROW()=COLUMN(),0.5,1)</f>
        <v>0</v>
      </c>
      <c r="H12" s="11">
        <f ca="1">((COUNTIFS(SWISSW!$I:$I,'MTT DRAW'!$A12,SWISSW!$J:$J,'MTT DRAW'!H$1,SWISSW!$F:$F,"Draw")+COUNTIFS(SWISSW!$I:$I,'MTT DRAW'!H$1,SWISSW!$J:$J,'MTT DRAW'!$A12,SWISSW!$F:$F,"Draw")))*IF(ROW()=COLUMN(),0.5,1)</f>
        <v>0</v>
      </c>
      <c r="I12" s="11">
        <f ca="1">((COUNTIFS(SWISSW!$I:$I,'MTT DRAW'!$A12,SWISSW!$J:$J,'MTT DRAW'!I$1,SWISSW!$F:$F,"Draw")+COUNTIFS(SWISSW!$I:$I,'MTT DRAW'!I$1,SWISSW!$J:$J,'MTT DRAW'!$A12,SWISSW!$F:$F,"Draw")))*IF(ROW()=COLUMN(),0.5,1)</f>
        <v>0</v>
      </c>
      <c r="J12" s="11">
        <f ca="1">((COUNTIFS(SWISSW!$I:$I,'MTT DRAW'!$A12,SWISSW!$J:$J,'MTT DRAW'!J$1,SWISSW!$F:$F,"Draw")+COUNTIFS(SWISSW!$I:$I,'MTT DRAW'!J$1,SWISSW!$J:$J,'MTT DRAW'!$A12,SWISSW!$F:$F,"Draw")))*IF(ROW()=COLUMN(),0.5,1)</f>
        <v>0</v>
      </c>
      <c r="K12" s="11">
        <f ca="1">((COUNTIFS(SWISSW!$I:$I,'MTT DRAW'!$A12,SWISSW!$J:$J,'MTT DRAW'!K$1,SWISSW!$F:$F,"Draw")+COUNTIFS(SWISSW!$I:$I,'MTT DRAW'!K$1,SWISSW!$J:$J,'MTT DRAW'!$A12,SWISSW!$F:$F,"Draw")))*IF(ROW()=COLUMN(),0.5,1)</f>
        <v>0</v>
      </c>
      <c r="L12" s="11">
        <f ca="1">((COUNTIFS(SWISSW!$I:$I,'MTT DRAW'!$A12,SWISSW!$J:$J,'MTT DRAW'!L$1,SWISSW!$F:$F,"Draw")+COUNTIFS(SWISSW!$I:$I,'MTT DRAW'!L$1,SWISSW!$J:$J,'MTT DRAW'!$A12,SWISSW!$F:$F,"Draw")))*IF(ROW()=COLUMN(),0.5,1)</f>
        <v>1</v>
      </c>
      <c r="M12" s="11">
        <f ca="1">((COUNTIFS(SWISSW!$I:$I,'MTT DRAW'!$A12,SWISSW!$J:$J,'MTT DRAW'!M$1,SWISSW!$F:$F,"Draw")+COUNTIFS(SWISSW!$I:$I,'MTT DRAW'!M$1,SWISSW!$J:$J,'MTT DRAW'!$A12,SWISSW!$F:$F,"Draw")))*IF(ROW()=COLUMN(),0.5,1)</f>
        <v>0</v>
      </c>
      <c r="N12" s="11">
        <f ca="1">((COUNTIFS(SWISSW!$I:$I,'MTT DRAW'!$A12,SWISSW!$J:$J,'MTT DRAW'!N$1,SWISSW!$F:$F,"Draw")+COUNTIFS(SWISSW!$I:$I,'MTT DRAW'!N$1,SWISSW!$J:$J,'MTT DRAW'!$A12,SWISSW!$F:$F,"Draw")))*IF(ROW()=COLUMN(),0.5,1)</f>
        <v>1</v>
      </c>
      <c r="O12" s="11">
        <f ca="1">((COUNTIFS(SWISSW!$I:$I,'MTT DRAW'!$A12,SWISSW!$J:$J,'MTT DRAW'!O$1,SWISSW!$F:$F,"Draw")+COUNTIFS(SWISSW!$I:$I,'MTT DRAW'!O$1,SWISSW!$J:$J,'MTT DRAW'!$A12,SWISSW!$F:$F,"Draw")))*IF(ROW()=COLUMN(),0.5,1)</f>
        <v>0</v>
      </c>
      <c r="P12" s="11">
        <f ca="1">((COUNTIFS(SWISSW!$I:$I,'MTT DRAW'!$A12,SWISSW!$J:$J,'MTT DRAW'!P$1,SWISSW!$F:$F,"Draw")+COUNTIFS(SWISSW!$I:$I,'MTT DRAW'!P$1,SWISSW!$J:$J,'MTT DRAW'!$A12,SWISSW!$F:$F,"Draw")))*IF(ROW()=COLUMN(),0.5,1)</f>
        <v>1</v>
      </c>
      <c r="Q12" s="11">
        <f ca="1">((COUNTIFS(SWISSW!$I:$I,'MTT DRAW'!$A12,SWISSW!$J:$J,'MTT DRAW'!Q$1,SWISSW!$F:$F,"Draw")+COUNTIFS(SWISSW!$I:$I,'MTT DRAW'!Q$1,SWISSW!$J:$J,'MTT DRAW'!$A12,SWISSW!$F:$F,"Draw")))*IF(ROW()=COLUMN(),0.5,1)</f>
        <v>0</v>
      </c>
      <c r="R12" s="11">
        <f ca="1">((COUNTIFS(SWISSW!$I:$I,'MTT DRAW'!$A12,SWISSW!$J:$J,'MTT DRAW'!R$1,SWISSW!$F:$F,"Draw")+COUNTIFS(SWISSW!$I:$I,'MTT DRAW'!R$1,SWISSW!$J:$J,'MTT DRAW'!$A12,SWISSW!$F:$F,"Draw")))*IF(ROW()=COLUMN(),0.5,1)</f>
        <v>1</v>
      </c>
      <c r="S12" s="11">
        <f ca="1">((COUNTIFS(SWISSW!$I:$I,'MTT DRAW'!$A12,SWISSW!$J:$J,'MTT DRAW'!S$1,SWISSW!$F:$F,"Draw")+COUNTIFS(SWISSW!$I:$I,'MTT DRAW'!S$1,SWISSW!$J:$J,'MTT DRAW'!$A12,SWISSW!$F:$F,"Draw")))*IF(ROW()=COLUMN(),0.5,1)</f>
        <v>0</v>
      </c>
      <c r="T12" s="11">
        <f ca="1">((COUNTIFS(SWISSW!$I:$I,'MTT DRAW'!$A12,SWISSW!$J:$J,'MTT DRAW'!T$1,SWISSW!$F:$F,"Draw")+COUNTIFS(SWISSW!$I:$I,'MTT DRAW'!T$1,SWISSW!$J:$J,'MTT DRAW'!$A12,SWISSW!$F:$F,"Draw")))*IF(ROW()=COLUMN(),0.5,1)</f>
        <v>1</v>
      </c>
      <c r="U12" s="11">
        <f ca="1">((COUNTIFS(SWISSW!$I:$I,'MTT DRAW'!$A12,SWISSW!$J:$J,'MTT DRAW'!U$1,SWISSW!$F:$F,"Draw")+COUNTIFS(SWISSW!$I:$I,'MTT DRAW'!U$1,SWISSW!$J:$J,'MTT DRAW'!$A12,SWISSW!$F:$F,"Draw")))*IF(ROW()=COLUMN(),0.5,1)</f>
        <v>0</v>
      </c>
      <c r="V12" s="11">
        <f ca="1">((COUNTIFS(SWISSW!$I:$I,'MTT DRAW'!$A12,SWISSW!$J:$J,'MTT DRAW'!V$1,SWISSW!$F:$F,"Draw")+COUNTIFS(SWISSW!$I:$I,'MTT DRAW'!V$1,SWISSW!$J:$J,'MTT DRAW'!$A12,SWISSW!$F:$F,"Draw")))*IF(ROW()=COLUMN(),0.5,1)</f>
        <v>0</v>
      </c>
      <c r="W12" s="11">
        <f ca="1">((COUNTIFS(SWISSW!$I:$I,'MTT DRAW'!$A12,SWISSW!$J:$J,'MTT DRAW'!W$1,SWISSW!$F:$F,"Draw")+COUNTIFS(SWISSW!$I:$I,'MTT DRAW'!W$1,SWISSW!$J:$J,'MTT DRAW'!$A12,SWISSW!$F:$F,"Draw")))*IF(ROW()=COLUMN(),0.5,1)</f>
        <v>0</v>
      </c>
      <c r="X12" s="11">
        <f ca="1">((COUNTIFS(SWISSW!$I:$I,'MTT DRAW'!$A12,SWISSW!$J:$J,'MTT DRAW'!X$1,SWISSW!$F:$F,"Draw")+COUNTIFS(SWISSW!$I:$I,'MTT DRAW'!X$1,SWISSW!$J:$J,'MTT DRAW'!$A12,SWISSW!$F:$F,"Draw")))*IF(ROW()=COLUMN(),0.5,1)</f>
        <v>0</v>
      </c>
      <c r="Y12" s="11">
        <f ca="1">((COUNTIFS(SWISSW!$I:$I,'MTT DRAW'!$A12,SWISSW!$J:$J,'MTT DRAW'!Y$1,SWISSW!$F:$F,"Draw")+COUNTIFS(SWISSW!$I:$I,'MTT DRAW'!Y$1,SWISSW!$J:$J,'MTT DRAW'!$A12,SWISSW!$F:$F,"Draw")))*IF(ROW()=COLUMN(),0.5,1)</f>
        <v>0</v>
      </c>
      <c r="Z12" s="11">
        <f ca="1">((COUNTIFS(SWISSW!$I:$I,'MTT DRAW'!$A12,SWISSW!$J:$J,'MTT DRAW'!Z$1,SWISSW!$F:$F,"Draw")+COUNTIFS(SWISSW!$I:$I,'MTT DRAW'!Z$1,SWISSW!$J:$J,'MTT DRAW'!$A12,SWISSW!$F:$F,"Draw")))*IF(ROW()=COLUMN(),0.5,1)</f>
        <v>0</v>
      </c>
      <c r="AA12" s="11">
        <f ca="1">((COUNTIFS(SWISSW!$I:$I,'MTT DRAW'!$A12,SWISSW!$J:$J,'MTT DRAW'!AA$1,SWISSW!$F:$F,"Draw")+COUNTIFS(SWISSW!$I:$I,'MTT DRAW'!AA$1,SWISSW!$J:$J,'MTT DRAW'!$A12,SWISSW!$F:$F,"Draw")))*IF(ROW()=COLUMN(),0.5,1)</f>
        <v>0</v>
      </c>
      <c r="AB12" s="11">
        <f ca="1">((COUNTIFS(SWISSW!$I:$I,'MTT DRAW'!$A12,SWISSW!$J:$J,'MTT DRAW'!AB$1,SWISSW!$F:$F,"Draw")+COUNTIFS(SWISSW!$I:$I,'MTT DRAW'!AB$1,SWISSW!$J:$J,'MTT DRAW'!$A12,SWISSW!$F:$F,"Draw")))*IF(ROW()=COLUMN(),0.5,1)</f>
        <v>0</v>
      </c>
      <c r="AC12" s="11">
        <f ca="1">((COUNTIFS(SWISSW!$I:$I,'MTT DRAW'!$A12,SWISSW!$J:$J,'MTT DRAW'!AC$1,SWISSW!$F:$F,"Draw")+COUNTIFS(SWISSW!$I:$I,'MTT DRAW'!AC$1,SWISSW!$J:$J,'MTT DRAW'!$A12,SWISSW!$F:$F,"Draw")))*IF(ROW()=COLUMN(),0.5,1)</f>
        <v>0</v>
      </c>
      <c r="AD12" s="11">
        <f ca="1">((COUNTIFS(SWISSW!$I:$I,'MTT DRAW'!$A12,SWISSW!$J:$J,'MTT DRAW'!AD$1,SWISSW!$F:$F,"Draw")+COUNTIFS(SWISSW!$I:$I,'MTT DRAW'!AD$1,SWISSW!$J:$J,'MTT DRAW'!$A12,SWISSW!$F:$F,"Draw")))*IF(ROW()=COLUMN(),0.5,1)</f>
        <v>0</v>
      </c>
      <c r="AE12" s="11">
        <f ca="1">((COUNTIFS(SWISSW!$I:$I,'MTT DRAW'!$A12,SWISSW!$J:$J,'MTT DRAW'!AE$1,SWISSW!$F:$F,"Draw")+COUNTIFS(SWISSW!$I:$I,'MTT DRAW'!AE$1,SWISSW!$J:$J,'MTT DRAW'!$A12,SWISSW!$F:$F,"Draw")))*IF(ROW()=COLUMN(),0.5,1)</f>
        <v>0</v>
      </c>
      <c r="AF12" s="11">
        <f ca="1">((COUNTIFS(SWISSW!$I:$I,'MTT DRAW'!$A12,SWISSW!$J:$J,'MTT DRAW'!AF$1,SWISSW!$F:$F,"Draw")+COUNTIFS(SWISSW!$I:$I,'MTT DRAW'!AF$1,SWISSW!$J:$J,'MTT DRAW'!$A12,SWISSW!$F:$F,"Draw")))*IF(ROW()=COLUMN(),0.5,1)</f>
        <v>0</v>
      </c>
      <c r="AG12" s="11">
        <f ca="1">((COUNTIFS(SWISSW!$I:$I,'MTT DRAW'!$A12,SWISSW!$J:$J,'MTT DRAW'!AG$1,SWISSW!$F:$F,"Draw")+COUNTIFS(SWISSW!$I:$I,'MTT DRAW'!AG$1,SWISSW!$J:$J,'MTT DRAW'!$A12,SWISSW!$F:$F,"Draw")))*IF(ROW()=COLUMN(),0.5,1)</f>
        <v>0</v>
      </c>
      <c r="AH12" s="11">
        <f ca="1">((COUNTIFS(SWISSW!$I:$I,'MTT DRAW'!$A12,SWISSW!$J:$J,'MTT DRAW'!AH$1,SWISSW!$F:$F,"Draw")+COUNTIFS(SWISSW!$I:$I,'MTT DRAW'!AH$1,SWISSW!$J:$J,'MTT DRAW'!$A12,SWISSW!$F:$F,"Draw")))*IF(ROW()=COLUMN(),0.5,1)</f>
        <v>0</v>
      </c>
      <c r="AI12" s="11">
        <f ca="1">((COUNTIFS(SWISSW!$I:$I,'MTT DRAW'!$A12,SWISSW!$J:$J,'MTT DRAW'!AI$1,SWISSW!$F:$F,"Draw")+COUNTIFS(SWISSW!$I:$I,'MTT DRAW'!AI$1,SWISSW!$J:$J,'MTT DRAW'!$A12,SWISSW!$F:$F,"Draw")))*IF(ROW()=COLUMN(),0.5,1)</f>
        <v>0</v>
      </c>
      <c r="AJ12" s="11">
        <f ca="1">((COUNTIFS(SWISSW!$I:$I,'MTT DRAW'!$A12,SWISSW!$J:$J,'MTT DRAW'!AJ$1,SWISSW!$F:$F,"Draw")+COUNTIFS(SWISSW!$I:$I,'MTT DRAW'!AJ$1,SWISSW!$J:$J,'MTT DRAW'!$A12,SWISSW!$F:$F,"Draw")))*IF(ROW()=COLUMN(),0.5,1)</f>
        <v>0</v>
      </c>
      <c r="AK12" s="11">
        <f ca="1">((COUNTIFS(SWISSW!$I:$I,'MTT DRAW'!$A12,SWISSW!$J:$J,'MTT DRAW'!AK$1,SWISSW!$F:$F,"Draw")+COUNTIFS(SWISSW!$I:$I,'MTT DRAW'!AK$1,SWISSW!$J:$J,'MTT DRAW'!$A12,SWISSW!$F:$F,"Draw")))*IF(ROW()=COLUMN(),0.5,1)</f>
        <v>0</v>
      </c>
      <c r="AL12" s="11">
        <f ca="1">((COUNTIFS(SWISSW!$I:$I,'MTT DRAW'!$A12,SWISSW!$J:$J,'MTT DRAW'!AL$1,SWISSW!$F:$F,"Draw")+COUNTIFS(SWISSW!$I:$I,'MTT DRAW'!AL$1,SWISSW!$J:$J,'MTT DRAW'!$A12,SWISSW!$F:$F,"Draw")))*IF(ROW()=COLUMN(),0.5,1)</f>
        <v>0</v>
      </c>
      <c r="AM12" s="11">
        <f ca="1">((COUNTIFS(SWISSW!$I:$I,'MTT DRAW'!$A12,SWISSW!$J:$J,'MTT DRAW'!AM$1,SWISSW!$F:$F,"Draw")+COUNTIFS(SWISSW!$I:$I,'MTT DRAW'!AM$1,SWISSW!$J:$J,'MTT DRAW'!$A12,SWISSW!$F:$F,"Draw")))*IF(ROW()=COLUMN(),0.5,1)</f>
        <v>1</v>
      </c>
      <c r="AN12" s="11">
        <f ca="1">((COUNTIFS(SWISSW!$I:$I,'MTT DRAW'!$A12,SWISSW!$J:$J,'MTT DRAW'!AN$1,SWISSW!$F:$F,"Draw")+COUNTIFS(SWISSW!$I:$I,'MTT DRAW'!AN$1,SWISSW!$J:$J,'MTT DRAW'!$A12,SWISSW!$F:$F,"Draw")))*IF(ROW()=COLUMN(),0.5,1)</f>
        <v>0</v>
      </c>
      <c r="AO12" s="11">
        <f ca="1">((COUNTIFS(SWISSW!$I:$I,'MTT DRAW'!$A12,SWISSW!$J:$J,'MTT DRAW'!AO$1,SWISSW!$F:$F,"Draw")+COUNTIFS(SWISSW!$I:$I,'MTT DRAW'!AO$1,SWISSW!$J:$J,'MTT DRAW'!$A12,SWISSW!$F:$F,"Draw")))*IF(ROW()=COLUMN(),0.5,1)</f>
        <v>0</v>
      </c>
      <c r="AP12" s="11">
        <f ca="1">((COUNTIFS(SWISSW!$I:$I,'MTT DRAW'!$A12,SWISSW!$J:$J,'MTT DRAW'!AP$1,SWISSW!$F:$F,"Draw")+COUNTIFS(SWISSW!$I:$I,'MTT DRAW'!AP$1,SWISSW!$J:$J,'MTT DRAW'!$A12,SWISSW!$F:$F,"Draw")))*IF(ROW()=COLUMN(),0.5,1)</f>
        <v>0</v>
      </c>
      <c r="AQ12" s="11">
        <f ca="1">((COUNTIFS(SWISSW!$I:$I,'MTT DRAW'!$A12,SWISSW!$J:$J,'MTT DRAW'!AQ$1,SWISSW!$F:$F,"Draw")+COUNTIFS(SWISSW!$I:$I,'MTT DRAW'!AQ$1,SWISSW!$J:$J,'MTT DRAW'!$A12,SWISSW!$F:$F,"Draw")))*IF(ROW()=COLUMN(),0.5,1)</f>
        <v>0</v>
      </c>
      <c r="AR12" s="11">
        <f ca="1">((COUNTIFS(SWISSW!$I:$I,'MTT DRAW'!$A12,SWISSW!$J:$J,'MTT DRAW'!AR$1,SWISSW!$F:$F,"Draw")+COUNTIFS(SWISSW!$I:$I,'MTT DRAW'!AR$1,SWISSW!$J:$J,'MTT DRAW'!$A12,SWISSW!$F:$F,"Draw")))*IF(ROW()=COLUMN(),0.5,1)</f>
        <v>0</v>
      </c>
      <c r="AS12" s="11">
        <f ca="1">((COUNTIFS(SWISSW!$I:$I,'MTT DRAW'!$A12,SWISSW!$J:$J,'MTT DRAW'!AS$1,SWISSW!$F:$F,"Draw")+COUNTIFS(SWISSW!$I:$I,'MTT DRAW'!AS$1,SWISSW!$J:$J,'MTT DRAW'!$A12,SWISSW!$F:$F,"Draw")))*IF(ROW()=COLUMN(),0.5,1)</f>
        <v>0</v>
      </c>
      <c r="AT12" s="11">
        <f ca="1">((COUNTIFS(SWISSW!$I:$I,'MTT DRAW'!$A12,SWISSW!$J:$J,'MTT DRAW'!AT$1,SWISSW!$F:$F,"Draw")+COUNTIFS(SWISSW!$I:$I,'MTT DRAW'!AT$1,SWISSW!$J:$J,'MTT DRAW'!$A12,SWISSW!$F:$F,"Draw")))*IF(ROW()=COLUMN(),0.5,1)</f>
        <v>0</v>
      </c>
      <c r="AU12" s="11">
        <f ca="1">((COUNTIFS(SWISSW!$I:$I,'MTT DRAW'!$A12,SWISSW!$J:$J,'MTT DRAW'!AU$1,SWISSW!$F:$F,"Draw")+COUNTIFS(SWISSW!$I:$I,'MTT DRAW'!AU$1,SWISSW!$J:$J,'MTT DRAW'!$A12,SWISSW!$F:$F,"Draw")))*IF(ROW()=COLUMN(),0.5,1)</f>
        <v>0</v>
      </c>
      <c r="AV12" s="11">
        <f ca="1">((COUNTIFS(SWISSW!$I:$I,'MTT DRAW'!$A12,SWISSW!$J:$J,'MTT DRAW'!AV$1,SWISSW!$F:$F,"Draw")+COUNTIFS(SWISSW!$I:$I,'MTT DRAW'!AV$1,SWISSW!$J:$J,'MTT DRAW'!$A12,SWISSW!$F:$F,"Draw")))*IF(ROW()=COLUMN(),0.5,1)</f>
        <v>0</v>
      </c>
      <c r="AW12" s="11">
        <f ca="1">((COUNTIFS(SWISSW!$I:$I,'MTT DRAW'!$A12,SWISSW!$J:$J,'MTT DRAW'!AW$1,SWISSW!$F:$F,"Draw")+COUNTIFS(SWISSW!$I:$I,'MTT DRAW'!AW$1,SWISSW!$J:$J,'MTT DRAW'!$A12,SWISSW!$F:$F,"Draw")))*IF(ROW()=COLUMN(),0.5,1)</f>
        <v>0</v>
      </c>
      <c r="AX12" s="11">
        <f ca="1">((COUNTIFS(SWISSW!$I:$I,'MTT DRAW'!$A12,SWISSW!$J:$J,'MTT DRAW'!AX$1,SWISSW!$F:$F,"Draw")+COUNTIFS(SWISSW!$I:$I,'MTT DRAW'!AX$1,SWISSW!$J:$J,'MTT DRAW'!$A12,SWISSW!$F:$F,"Draw")))*IF(ROW()=COLUMN(),0.5,1)</f>
        <v>0</v>
      </c>
      <c r="AY12" s="11">
        <f ca="1">((COUNTIFS(SWISSW!$I:$I,'MTT DRAW'!$A12,SWISSW!$J:$J,'MTT DRAW'!AY$1,SWISSW!$F:$F,"Draw")+COUNTIFS(SWISSW!$I:$I,'MTT DRAW'!AY$1,SWISSW!$J:$J,'MTT DRAW'!$A12,SWISSW!$F:$F,"Draw")))*IF(ROW()=COLUMN(),0.5,1)</f>
        <v>0</v>
      </c>
      <c r="AZ12" s="11">
        <f ca="1">((COUNTIFS(SWISSW!$I:$I,'MTT DRAW'!$A12,SWISSW!$J:$J,'MTT DRAW'!AZ$1,SWISSW!$F:$F,"Draw")+COUNTIFS(SWISSW!$I:$I,'MTT DRAW'!AZ$1,SWISSW!$J:$J,'MTT DRAW'!$A12,SWISSW!$F:$F,"Draw")))*IF(ROW()=COLUMN(),0.5,1)</f>
        <v>0</v>
      </c>
      <c r="BA12" s="11">
        <f ca="1">((COUNTIFS(SWISSW!$I:$I,'MTT DRAW'!$A12,SWISSW!$J:$J,'MTT DRAW'!BA$1,SWISSW!$F:$F,"Draw")+COUNTIFS(SWISSW!$I:$I,'MTT DRAW'!BA$1,SWISSW!$J:$J,'MTT DRAW'!$A12,SWISSW!$F:$F,"Draw")))*IF(ROW()=COLUMN(),0.5,1)</f>
        <v>0</v>
      </c>
      <c r="BB12" s="11">
        <f ca="1">((COUNTIFS(SWISSW!$I:$I,'MTT DRAW'!$A12,SWISSW!$J:$J,'MTT DRAW'!BB$1,SWISSW!$F:$F,"Draw")+COUNTIFS(SWISSW!$I:$I,'MTT DRAW'!BB$1,SWISSW!$J:$J,'MTT DRAW'!$A12,SWISSW!$F:$F,"Draw")))*IF(ROW()=COLUMN(),0.5,1)</f>
        <v>0</v>
      </c>
      <c r="BC12" s="11">
        <f ca="1">((COUNTIFS(SWISSW!$I:$I,'MTT DRAW'!$A12,SWISSW!$J:$J,'MTT DRAW'!BC$1,SWISSW!$F:$F,"Draw")+COUNTIFS(SWISSW!$I:$I,'MTT DRAW'!BC$1,SWISSW!$J:$J,'MTT DRAW'!$A12,SWISSW!$F:$F,"Draw")))*IF(ROW()=COLUMN(),0.5,1)</f>
        <v>0</v>
      </c>
      <c r="BD12" s="11">
        <f ca="1">((COUNTIFS(SWISSW!$I:$I,'MTT DRAW'!$A12,SWISSW!$J:$J,'MTT DRAW'!BD$1,SWISSW!$F:$F,"Draw")+COUNTIFS(SWISSW!$I:$I,'MTT DRAW'!BD$1,SWISSW!$J:$J,'MTT DRAW'!$A12,SWISSW!$F:$F,"Draw")))*IF(ROW()=COLUMN(),0.5,1)</f>
        <v>0</v>
      </c>
      <c r="BE12" s="11">
        <f ca="1">((COUNTIFS(SWISSW!$I:$I,'MTT DRAW'!$A12,SWISSW!$J:$J,'MTT DRAW'!BE$1,SWISSW!$F:$F,"Draw")+COUNTIFS(SWISSW!$I:$I,'MTT DRAW'!BE$1,SWISSW!$J:$J,'MTT DRAW'!$A12,SWISSW!$F:$F,"Draw")))*IF(ROW()=COLUMN(),0.5,1)</f>
        <v>0</v>
      </c>
      <c r="BF12" s="11">
        <f ca="1">((COUNTIFS(SWISSW!$I:$I,'MTT DRAW'!$A12,SWISSW!$J:$J,'MTT DRAW'!BF$1,SWISSW!$F:$F,"Draw")+COUNTIFS(SWISSW!$I:$I,'MTT DRAW'!BF$1,SWISSW!$J:$J,'MTT DRAW'!$A12,SWISSW!$F:$F,"Draw")))*IF(ROW()=COLUMN(),0.5,1)</f>
        <v>0</v>
      </c>
      <c r="BG12" s="11">
        <f ca="1">((COUNTIFS(SWISSW!$I:$I,'MTT DRAW'!$A12,SWISSW!$J:$J,'MTT DRAW'!BG$1,SWISSW!$F:$F,"Draw")+COUNTIFS(SWISSW!$I:$I,'MTT DRAW'!BG$1,SWISSW!$J:$J,'MTT DRAW'!$A12,SWISSW!$F:$F,"Draw")))*IF(ROW()=COLUMN(),0.5,1)</f>
        <v>0</v>
      </c>
      <c r="BH12" s="11">
        <f ca="1">((COUNTIFS(SWISSW!$I:$I,'MTT DRAW'!$A12,SWISSW!$J:$J,'MTT DRAW'!BH$1,SWISSW!$F:$F,"Draw")+COUNTIFS(SWISSW!$I:$I,'MTT DRAW'!BH$1,SWISSW!$J:$J,'MTT DRAW'!$A12,SWISSW!$F:$F,"Draw")))*IF(ROW()=COLUMN(),0.5,1)</f>
        <v>0</v>
      </c>
      <c r="BI12" s="11">
        <f ca="1">((COUNTIFS(SWISSW!$I:$I,'MTT DRAW'!$A12,SWISSW!$J:$J,'MTT DRAW'!BI$1,SWISSW!$F:$F,"Draw")+COUNTIFS(SWISSW!$I:$I,'MTT DRAW'!BI$1,SWISSW!$J:$J,'MTT DRAW'!$A12,SWISSW!$F:$F,"Draw")))*IF(ROW()=COLUMN(),0.5,1)</f>
        <v>0</v>
      </c>
      <c r="BJ12" s="11">
        <f ca="1">((COUNTIFS(SWISSW!$I:$I,'MTT DRAW'!$A12,SWISSW!$J:$J,'MTT DRAW'!BJ$1,SWISSW!$F:$F,"Draw")+COUNTIFS(SWISSW!$I:$I,'MTT DRAW'!BJ$1,SWISSW!$J:$J,'MTT DRAW'!$A12,SWISSW!$F:$F,"Draw")))*IF(ROW()=COLUMN(),0.5,1)</f>
        <v>0</v>
      </c>
      <c r="BK12" s="11">
        <f ca="1">((COUNTIFS(SWISSW!$I:$I,'MTT DRAW'!$A12,SWISSW!$J:$J,'MTT DRAW'!BK$1,SWISSW!$F:$F,"Draw")+COUNTIFS(SWISSW!$I:$I,'MTT DRAW'!BK$1,SWISSW!$J:$J,'MTT DRAW'!$A12,SWISSW!$F:$F,"Draw")))*IF(ROW()=COLUMN(),0.5,1)</f>
        <v>0</v>
      </c>
      <c r="BL12" s="11">
        <f ca="1">((COUNTIFS(SWISSW!$I:$I,'MTT DRAW'!$A12,SWISSW!$J:$J,'MTT DRAW'!BL$1,SWISSW!$F:$F,"Draw")+COUNTIFS(SWISSW!$I:$I,'MTT DRAW'!BL$1,SWISSW!$J:$J,'MTT DRAW'!$A12,SWISSW!$F:$F,"Draw")))*IF(ROW()=COLUMN(),0.5,1)</f>
        <v>0</v>
      </c>
      <c r="BM12" s="11" t="str">
        <f ca="1">MATCHUP!BM12</f>
        <v>-</v>
      </c>
      <c r="BN12" s="11" t="str">
        <f ca="1">MATCHUP!BN12</f>
        <v>-</v>
      </c>
      <c r="BO12" s="11" t="str">
        <f ca="1">MATCHUP!BO12</f>
        <v>-</v>
      </c>
      <c r="BP12" s="11" t="str">
        <f ca="1">MATCHUP!BP12</f>
        <v>-</v>
      </c>
      <c r="BQ12" s="11" t="str">
        <f ca="1">MATCHUP!BQ12</f>
        <v>-</v>
      </c>
      <c r="BR12" s="11" t="str">
        <f ca="1">MATCHUP!BR12</f>
        <v>-</v>
      </c>
      <c r="BS12" s="11" t="str">
        <f ca="1">MATCHUP!BS12</f>
        <v>-</v>
      </c>
      <c r="BT12" s="11" t="str">
        <f ca="1">MATCHUP!BT12</f>
        <v>-</v>
      </c>
      <c r="BU12" s="11" t="str">
        <f ca="1">MATCHUP!BU12</f>
        <v>-</v>
      </c>
      <c r="BV12" s="11" t="str">
        <f ca="1">MATCHUP!BV12</f>
        <v>-</v>
      </c>
      <c r="BW12" s="11" t="str">
        <f ca="1">MATCHUP!BW12</f>
        <v>-</v>
      </c>
      <c r="BX12" s="11" t="str">
        <f ca="1">MATCHUP!BX12</f>
        <v>-</v>
      </c>
      <c r="BY12" s="11" t="str">
        <f ca="1">MATCHUP!BY12</f>
        <v>-</v>
      </c>
      <c r="BZ12" s="11" t="str">
        <f ca="1">MATCHUP!BZ12</f>
        <v>-</v>
      </c>
      <c r="CA12" s="11" t="str">
        <f ca="1">MATCHUP!CA12</f>
        <v>-</v>
      </c>
      <c r="CB12" s="11" t="str">
        <f ca="1">MATCHUP!CB12</f>
        <v>-</v>
      </c>
      <c r="CC12" s="11" t="str">
        <f ca="1">MATCHUP!CC12</f>
        <v>-</v>
      </c>
      <c r="CD12" s="11" t="str">
        <f ca="1">MATCHUP!CD12</f>
        <v>-</v>
      </c>
      <c r="CE12" s="11" t="str">
        <f ca="1">MATCHUP!CE12</f>
        <v>-</v>
      </c>
      <c r="CF12" s="11" t="str">
        <f ca="1">MATCHUP!CF12</f>
        <v>-</v>
      </c>
      <c r="CG12" s="11" t="str">
        <f ca="1">MATCHUP!CG12</f>
        <v>-</v>
      </c>
      <c r="CH12" s="11" t="str">
        <f ca="1">MATCHUP!CH12</f>
        <v>-</v>
      </c>
      <c r="CI12" s="11" t="str">
        <f ca="1">MATCHUP!CI12</f>
        <v>-</v>
      </c>
      <c r="CJ12" s="11" t="str">
        <f ca="1">MATCHUP!CJ12</f>
        <v>-</v>
      </c>
      <c r="CK12" s="11" t="str">
        <f ca="1">MATCHUP!CK12</f>
        <v>-</v>
      </c>
      <c r="CL12" s="11" t="str">
        <f ca="1">MATCHUP!CL12</f>
        <v>-</v>
      </c>
      <c r="CM12" s="11" t="str">
        <f ca="1">MATCHUP!CM12</f>
        <v>-</v>
      </c>
      <c r="CN12" s="11" t="str">
        <f ca="1">MATCHUP!CN12</f>
        <v>-</v>
      </c>
      <c r="CO12" s="11" t="str">
        <f ca="1">MATCHUP!CO12</f>
        <v>-</v>
      </c>
      <c r="CP12" s="11" t="str">
        <f ca="1">MATCHUP!CP12</f>
        <v>-</v>
      </c>
      <c r="CQ12" s="11" t="str">
        <f ca="1">MATCHUP!CQ12</f>
        <v>-</v>
      </c>
      <c r="CR12" s="11" t="str">
        <f ca="1">MATCHUP!CR12</f>
        <v>-</v>
      </c>
      <c r="CS12" s="11" t="str">
        <f ca="1">MATCHUP!CS12</f>
        <v>-</v>
      </c>
      <c r="CT12" s="11" t="str">
        <f ca="1">MATCHUP!CT12</f>
        <v>-</v>
      </c>
      <c r="CU12" s="11" t="str">
        <f ca="1">MATCHUP!CU12</f>
        <v>-</v>
      </c>
      <c r="CV12" s="11" t="str">
        <f ca="1">MATCHUP!CV12</f>
        <v>-</v>
      </c>
    </row>
    <row r="13" spans="1:100" s="6" customFormat="1" ht="55" customHeight="1" x14ac:dyDescent="0.25">
      <c r="A13" s="3" t="str">
        <f ca="1">MATCHUP!A13</f>
        <v>White Weenie</v>
      </c>
      <c r="B13" s="11">
        <f ca="1">((COUNTIFS(SWISSW!$I:$I,'MTT DRAW'!$A13,SWISSW!$J:$J,'MTT DRAW'!B$1,SWISSW!$F:$F,"Draw")+COUNTIFS(SWISSW!$I:$I,'MTT DRAW'!B$1,SWISSW!$J:$J,'MTT DRAW'!$A13,SWISSW!$F:$F,"Draw")))*IF(ROW()=COLUMN(),0.5,1)</f>
        <v>3</v>
      </c>
      <c r="C13" s="11">
        <f ca="1">((COUNTIFS(SWISSW!$I:$I,'MTT DRAW'!$A13,SWISSW!$J:$J,'MTT DRAW'!C$1,SWISSW!$F:$F,"Draw")+COUNTIFS(SWISSW!$I:$I,'MTT DRAW'!C$1,SWISSW!$J:$J,'MTT DRAW'!$A13,SWISSW!$F:$F,"Draw")))*IF(ROW()=COLUMN(),0.5,1)</f>
        <v>0</v>
      </c>
      <c r="D13" s="11">
        <f ca="1">((COUNTIFS(SWISSW!$I:$I,'MTT DRAW'!$A13,SWISSW!$J:$J,'MTT DRAW'!D$1,SWISSW!$F:$F,"Draw")+COUNTIFS(SWISSW!$I:$I,'MTT DRAW'!D$1,SWISSW!$J:$J,'MTT DRAW'!$A13,SWISSW!$F:$F,"Draw")))*IF(ROW()=COLUMN(),0.5,1)</f>
        <v>1</v>
      </c>
      <c r="E13" s="11">
        <f ca="1">((COUNTIFS(SWISSW!$I:$I,'MTT DRAW'!$A13,SWISSW!$J:$J,'MTT DRAW'!E$1,SWISSW!$F:$F,"Draw")+COUNTIFS(SWISSW!$I:$I,'MTT DRAW'!E$1,SWISSW!$J:$J,'MTT DRAW'!$A13,SWISSW!$F:$F,"Draw")))*IF(ROW()=COLUMN(),0.5,1)</f>
        <v>1</v>
      </c>
      <c r="F13" s="11">
        <f ca="1">((COUNTIFS(SWISSW!$I:$I,'MTT DRAW'!$A13,SWISSW!$J:$J,'MTT DRAW'!F$1,SWISSW!$F:$F,"Draw")+COUNTIFS(SWISSW!$I:$I,'MTT DRAW'!F$1,SWISSW!$J:$J,'MTT DRAW'!$A13,SWISSW!$F:$F,"Draw")))*IF(ROW()=COLUMN(),0.5,1)</f>
        <v>0</v>
      </c>
      <c r="G13" s="11">
        <f ca="1">((COUNTIFS(SWISSW!$I:$I,'MTT DRAW'!$A13,SWISSW!$J:$J,'MTT DRAW'!G$1,SWISSW!$F:$F,"Draw")+COUNTIFS(SWISSW!$I:$I,'MTT DRAW'!G$1,SWISSW!$J:$J,'MTT DRAW'!$A13,SWISSW!$F:$F,"Draw")))*IF(ROW()=COLUMN(),0.5,1)</f>
        <v>1</v>
      </c>
      <c r="H13" s="11">
        <f ca="1">((COUNTIFS(SWISSW!$I:$I,'MTT DRAW'!$A13,SWISSW!$J:$J,'MTT DRAW'!H$1,SWISSW!$F:$F,"Draw")+COUNTIFS(SWISSW!$I:$I,'MTT DRAW'!H$1,SWISSW!$J:$J,'MTT DRAW'!$A13,SWISSW!$F:$F,"Draw")))*IF(ROW()=COLUMN(),0.5,1)</f>
        <v>0</v>
      </c>
      <c r="I13" s="11">
        <f ca="1">((COUNTIFS(SWISSW!$I:$I,'MTT DRAW'!$A13,SWISSW!$J:$J,'MTT DRAW'!I$1,SWISSW!$F:$F,"Draw")+COUNTIFS(SWISSW!$I:$I,'MTT DRAW'!I$1,SWISSW!$J:$J,'MTT DRAW'!$A13,SWISSW!$F:$F,"Draw")))*IF(ROW()=COLUMN(),0.5,1)</f>
        <v>0</v>
      </c>
      <c r="J13" s="11">
        <f ca="1">((COUNTIFS(SWISSW!$I:$I,'MTT DRAW'!$A13,SWISSW!$J:$J,'MTT DRAW'!J$1,SWISSW!$F:$F,"Draw")+COUNTIFS(SWISSW!$I:$I,'MTT DRAW'!J$1,SWISSW!$J:$J,'MTT DRAW'!$A13,SWISSW!$F:$F,"Draw")))*IF(ROW()=COLUMN(),0.5,1)</f>
        <v>1</v>
      </c>
      <c r="K13" s="11">
        <f ca="1">((COUNTIFS(SWISSW!$I:$I,'MTT DRAW'!$A13,SWISSW!$J:$J,'MTT DRAW'!K$1,SWISSW!$F:$F,"Draw")+COUNTIFS(SWISSW!$I:$I,'MTT DRAW'!K$1,SWISSW!$J:$J,'MTT DRAW'!$A13,SWISSW!$F:$F,"Draw")))*IF(ROW()=COLUMN(),0.5,1)</f>
        <v>0</v>
      </c>
      <c r="L13" s="11">
        <f ca="1">((COUNTIFS(SWISSW!$I:$I,'MTT DRAW'!$A13,SWISSW!$J:$J,'MTT DRAW'!L$1,SWISSW!$F:$F,"Draw")+COUNTIFS(SWISSW!$I:$I,'MTT DRAW'!L$1,SWISSW!$J:$J,'MTT DRAW'!$A13,SWISSW!$F:$F,"Draw")))*IF(ROW()=COLUMN(),0.5,1)</f>
        <v>0</v>
      </c>
      <c r="M13" s="11">
        <f ca="1">((COUNTIFS(SWISSW!$I:$I,'MTT DRAW'!$A13,SWISSW!$J:$J,'MTT DRAW'!M$1,SWISSW!$F:$F,"Draw")+COUNTIFS(SWISSW!$I:$I,'MTT DRAW'!M$1,SWISSW!$J:$J,'MTT DRAW'!$A13,SWISSW!$F:$F,"Draw")))*IF(ROW()=COLUMN(),0.5,1)</f>
        <v>0</v>
      </c>
      <c r="N13" s="11">
        <f ca="1">((COUNTIFS(SWISSW!$I:$I,'MTT DRAW'!$A13,SWISSW!$J:$J,'MTT DRAW'!N$1,SWISSW!$F:$F,"Draw")+COUNTIFS(SWISSW!$I:$I,'MTT DRAW'!N$1,SWISSW!$J:$J,'MTT DRAW'!$A13,SWISSW!$F:$F,"Draw")))*IF(ROW()=COLUMN(),0.5,1)</f>
        <v>1</v>
      </c>
      <c r="O13" s="11">
        <f ca="1">((COUNTIFS(SWISSW!$I:$I,'MTT DRAW'!$A13,SWISSW!$J:$J,'MTT DRAW'!O$1,SWISSW!$F:$F,"Draw")+COUNTIFS(SWISSW!$I:$I,'MTT DRAW'!O$1,SWISSW!$J:$J,'MTT DRAW'!$A13,SWISSW!$F:$F,"Draw")))*IF(ROW()=COLUMN(),0.5,1)</f>
        <v>0</v>
      </c>
      <c r="P13" s="11">
        <f ca="1">((COUNTIFS(SWISSW!$I:$I,'MTT DRAW'!$A13,SWISSW!$J:$J,'MTT DRAW'!P$1,SWISSW!$F:$F,"Draw")+COUNTIFS(SWISSW!$I:$I,'MTT DRAW'!P$1,SWISSW!$J:$J,'MTT DRAW'!$A13,SWISSW!$F:$F,"Draw")))*IF(ROW()=COLUMN(),0.5,1)</f>
        <v>0</v>
      </c>
      <c r="Q13" s="11">
        <f ca="1">((COUNTIFS(SWISSW!$I:$I,'MTT DRAW'!$A13,SWISSW!$J:$J,'MTT DRAW'!Q$1,SWISSW!$F:$F,"Draw")+COUNTIFS(SWISSW!$I:$I,'MTT DRAW'!Q$1,SWISSW!$J:$J,'MTT DRAW'!$A13,SWISSW!$F:$F,"Draw")))*IF(ROW()=COLUMN(),0.5,1)</f>
        <v>0</v>
      </c>
      <c r="R13" s="11">
        <f ca="1">((COUNTIFS(SWISSW!$I:$I,'MTT DRAW'!$A13,SWISSW!$J:$J,'MTT DRAW'!R$1,SWISSW!$F:$F,"Draw")+COUNTIFS(SWISSW!$I:$I,'MTT DRAW'!R$1,SWISSW!$J:$J,'MTT DRAW'!$A13,SWISSW!$F:$F,"Draw")))*IF(ROW()=COLUMN(),0.5,1)</f>
        <v>1</v>
      </c>
      <c r="S13" s="11">
        <f ca="1">((COUNTIFS(SWISSW!$I:$I,'MTT DRAW'!$A13,SWISSW!$J:$J,'MTT DRAW'!S$1,SWISSW!$F:$F,"Draw")+COUNTIFS(SWISSW!$I:$I,'MTT DRAW'!S$1,SWISSW!$J:$J,'MTT DRAW'!$A13,SWISSW!$F:$F,"Draw")))*IF(ROW()=COLUMN(),0.5,1)</f>
        <v>0</v>
      </c>
      <c r="T13" s="11">
        <f ca="1">((COUNTIFS(SWISSW!$I:$I,'MTT DRAW'!$A13,SWISSW!$J:$J,'MTT DRAW'!T$1,SWISSW!$F:$F,"Draw")+COUNTIFS(SWISSW!$I:$I,'MTT DRAW'!T$1,SWISSW!$J:$J,'MTT DRAW'!$A13,SWISSW!$F:$F,"Draw")))*IF(ROW()=COLUMN(),0.5,1)</f>
        <v>0</v>
      </c>
      <c r="U13" s="11">
        <f ca="1">((COUNTIFS(SWISSW!$I:$I,'MTT DRAW'!$A13,SWISSW!$J:$J,'MTT DRAW'!U$1,SWISSW!$F:$F,"Draw")+COUNTIFS(SWISSW!$I:$I,'MTT DRAW'!U$1,SWISSW!$J:$J,'MTT DRAW'!$A13,SWISSW!$F:$F,"Draw")))*IF(ROW()=COLUMN(),0.5,1)</f>
        <v>0</v>
      </c>
      <c r="V13" s="11">
        <f ca="1">((COUNTIFS(SWISSW!$I:$I,'MTT DRAW'!$A13,SWISSW!$J:$J,'MTT DRAW'!V$1,SWISSW!$F:$F,"Draw")+COUNTIFS(SWISSW!$I:$I,'MTT DRAW'!V$1,SWISSW!$J:$J,'MTT DRAW'!$A13,SWISSW!$F:$F,"Draw")))*IF(ROW()=COLUMN(),0.5,1)</f>
        <v>0</v>
      </c>
      <c r="W13" s="11">
        <f ca="1">((COUNTIFS(SWISSW!$I:$I,'MTT DRAW'!$A13,SWISSW!$J:$J,'MTT DRAW'!W$1,SWISSW!$F:$F,"Draw")+COUNTIFS(SWISSW!$I:$I,'MTT DRAW'!W$1,SWISSW!$J:$J,'MTT DRAW'!$A13,SWISSW!$F:$F,"Draw")))*IF(ROW()=COLUMN(),0.5,1)</f>
        <v>0</v>
      </c>
      <c r="X13" s="11">
        <f ca="1">((COUNTIFS(SWISSW!$I:$I,'MTT DRAW'!$A13,SWISSW!$J:$J,'MTT DRAW'!X$1,SWISSW!$F:$F,"Draw")+COUNTIFS(SWISSW!$I:$I,'MTT DRAW'!X$1,SWISSW!$J:$J,'MTT DRAW'!$A13,SWISSW!$F:$F,"Draw")))*IF(ROW()=COLUMN(),0.5,1)</f>
        <v>0</v>
      </c>
      <c r="Y13" s="11">
        <f ca="1">((COUNTIFS(SWISSW!$I:$I,'MTT DRAW'!$A13,SWISSW!$J:$J,'MTT DRAW'!Y$1,SWISSW!$F:$F,"Draw")+COUNTIFS(SWISSW!$I:$I,'MTT DRAW'!Y$1,SWISSW!$J:$J,'MTT DRAW'!$A13,SWISSW!$F:$F,"Draw")))*IF(ROW()=COLUMN(),0.5,1)</f>
        <v>0</v>
      </c>
      <c r="Z13" s="11">
        <f ca="1">((COUNTIFS(SWISSW!$I:$I,'MTT DRAW'!$A13,SWISSW!$J:$J,'MTT DRAW'!Z$1,SWISSW!$F:$F,"Draw")+COUNTIFS(SWISSW!$I:$I,'MTT DRAW'!Z$1,SWISSW!$J:$J,'MTT DRAW'!$A13,SWISSW!$F:$F,"Draw")))*IF(ROW()=COLUMN(),0.5,1)</f>
        <v>0</v>
      </c>
      <c r="AA13" s="11">
        <f ca="1">((COUNTIFS(SWISSW!$I:$I,'MTT DRAW'!$A13,SWISSW!$J:$J,'MTT DRAW'!AA$1,SWISSW!$F:$F,"Draw")+COUNTIFS(SWISSW!$I:$I,'MTT DRAW'!AA$1,SWISSW!$J:$J,'MTT DRAW'!$A13,SWISSW!$F:$F,"Draw")))*IF(ROW()=COLUMN(),0.5,1)</f>
        <v>0</v>
      </c>
      <c r="AB13" s="11">
        <f ca="1">((COUNTIFS(SWISSW!$I:$I,'MTT DRAW'!$A13,SWISSW!$J:$J,'MTT DRAW'!AB$1,SWISSW!$F:$F,"Draw")+COUNTIFS(SWISSW!$I:$I,'MTT DRAW'!AB$1,SWISSW!$J:$J,'MTT DRAW'!$A13,SWISSW!$F:$F,"Draw")))*IF(ROW()=COLUMN(),0.5,1)</f>
        <v>0</v>
      </c>
      <c r="AC13" s="11">
        <f ca="1">((COUNTIFS(SWISSW!$I:$I,'MTT DRAW'!$A13,SWISSW!$J:$J,'MTT DRAW'!AC$1,SWISSW!$F:$F,"Draw")+COUNTIFS(SWISSW!$I:$I,'MTT DRAW'!AC$1,SWISSW!$J:$J,'MTT DRAW'!$A13,SWISSW!$F:$F,"Draw")))*IF(ROW()=COLUMN(),0.5,1)</f>
        <v>0</v>
      </c>
      <c r="AD13" s="11">
        <f ca="1">((COUNTIFS(SWISSW!$I:$I,'MTT DRAW'!$A13,SWISSW!$J:$J,'MTT DRAW'!AD$1,SWISSW!$F:$F,"Draw")+COUNTIFS(SWISSW!$I:$I,'MTT DRAW'!AD$1,SWISSW!$J:$J,'MTT DRAW'!$A13,SWISSW!$F:$F,"Draw")))*IF(ROW()=COLUMN(),0.5,1)</f>
        <v>0</v>
      </c>
      <c r="AE13" s="11">
        <f ca="1">((COUNTIFS(SWISSW!$I:$I,'MTT DRAW'!$A13,SWISSW!$J:$J,'MTT DRAW'!AE$1,SWISSW!$F:$F,"Draw")+COUNTIFS(SWISSW!$I:$I,'MTT DRAW'!AE$1,SWISSW!$J:$J,'MTT DRAW'!$A13,SWISSW!$F:$F,"Draw")))*IF(ROW()=COLUMN(),0.5,1)</f>
        <v>0</v>
      </c>
      <c r="AF13" s="11">
        <f ca="1">((COUNTIFS(SWISSW!$I:$I,'MTT DRAW'!$A13,SWISSW!$J:$J,'MTT DRAW'!AF$1,SWISSW!$F:$F,"Draw")+COUNTIFS(SWISSW!$I:$I,'MTT DRAW'!AF$1,SWISSW!$J:$J,'MTT DRAW'!$A13,SWISSW!$F:$F,"Draw")))*IF(ROW()=COLUMN(),0.5,1)</f>
        <v>0</v>
      </c>
      <c r="AG13" s="11">
        <f ca="1">((COUNTIFS(SWISSW!$I:$I,'MTT DRAW'!$A13,SWISSW!$J:$J,'MTT DRAW'!AG$1,SWISSW!$F:$F,"Draw")+COUNTIFS(SWISSW!$I:$I,'MTT DRAW'!AG$1,SWISSW!$J:$J,'MTT DRAW'!$A13,SWISSW!$F:$F,"Draw")))*IF(ROW()=COLUMN(),0.5,1)</f>
        <v>1</v>
      </c>
      <c r="AH13" s="11">
        <f ca="1">((COUNTIFS(SWISSW!$I:$I,'MTT DRAW'!$A13,SWISSW!$J:$J,'MTT DRAW'!AH$1,SWISSW!$F:$F,"Draw")+COUNTIFS(SWISSW!$I:$I,'MTT DRAW'!AH$1,SWISSW!$J:$J,'MTT DRAW'!$A13,SWISSW!$F:$F,"Draw")))*IF(ROW()=COLUMN(),0.5,1)</f>
        <v>0</v>
      </c>
      <c r="AI13" s="11">
        <f ca="1">((COUNTIFS(SWISSW!$I:$I,'MTT DRAW'!$A13,SWISSW!$J:$J,'MTT DRAW'!AI$1,SWISSW!$F:$F,"Draw")+COUNTIFS(SWISSW!$I:$I,'MTT DRAW'!AI$1,SWISSW!$J:$J,'MTT DRAW'!$A13,SWISSW!$F:$F,"Draw")))*IF(ROW()=COLUMN(),0.5,1)</f>
        <v>0</v>
      </c>
      <c r="AJ13" s="11">
        <f ca="1">((COUNTIFS(SWISSW!$I:$I,'MTT DRAW'!$A13,SWISSW!$J:$J,'MTT DRAW'!AJ$1,SWISSW!$F:$F,"Draw")+COUNTIFS(SWISSW!$I:$I,'MTT DRAW'!AJ$1,SWISSW!$J:$J,'MTT DRAW'!$A13,SWISSW!$F:$F,"Draw")))*IF(ROW()=COLUMN(),0.5,1)</f>
        <v>0</v>
      </c>
      <c r="AK13" s="11">
        <f ca="1">((COUNTIFS(SWISSW!$I:$I,'MTT DRAW'!$A13,SWISSW!$J:$J,'MTT DRAW'!AK$1,SWISSW!$F:$F,"Draw")+COUNTIFS(SWISSW!$I:$I,'MTT DRAW'!AK$1,SWISSW!$J:$J,'MTT DRAW'!$A13,SWISSW!$F:$F,"Draw")))*IF(ROW()=COLUMN(),0.5,1)</f>
        <v>0</v>
      </c>
      <c r="AL13" s="11">
        <f ca="1">((COUNTIFS(SWISSW!$I:$I,'MTT DRAW'!$A13,SWISSW!$J:$J,'MTT DRAW'!AL$1,SWISSW!$F:$F,"Draw")+COUNTIFS(SWISSW!$I:$I,'MTT DRAW'!AL$1,SWISSW!$J:$J,'MTT DRAW'!$A13,SWISSW!$F:$F,"Draw")))*IF(ROW()=COLUMN(),0.5,1)</f>
        <v>0</v>
      </c>
      <c r="AM13" s="11">
        <f ca="1">((COUNTIFS(SWISSW!$I:$I,'MTT DRAW'!$A13,SWISSW!$J:$J,'MTT DRAW'!AM$1,SWISSW!$F:$F,"Draw")+COUNTIFS(SWISSW!$I:$I,'MTT DRAW'!AM$1,SWISSW!$J:$J,'MTT DRAW'!$A13,SWISSW!$F:$F,"Draw")))*IF(ROW()=COLUMN(),0.5,1)</f>
        <v>0</v>
      </c>
      <c r="AN13" s="11">
        <f ca="1">((COUNTIFS(SWISSW!$I:$I,'MTT DRAW'!$A13,SWISSW!$J:$J,'MTT DRAW'!AN$1,SWISSW!$F:$F,"Draw")+COUNTIFS(SWISSW!$I:$I,'MTT DRAW'!AN$1,SWISSW!$J:$J,'MTT DRAW'!$A13,SWISSW!$F:$F,"Draw")))*IF(ROW()=COLUMN(),0.5,1)</f>
        <v>0</v>
      </c>
      <c r="AO13" s="11">
        <f ca="1">((COUNTIFS(SWISSW!$I:$I,'MTT DRAW'!$A13,SWISSW!$J:$J,'MTT DRAW'!AO$1,SWISSW!$F:$F,"Draw")+COUNTIFS(SWISSW!$I:$I,'MTT DRAW'!AO$1,SWISSW!$J:$J,'MTT DRAW'!$A13,SWISSW!$F:$F,"Draw")))*IF(ROW()=COLUMN(),0.5,1)</f>
        <v>0</v>
      </c>
      <c r="AP13" s="11">
        <f ca="1">((COUNTIFS(SWISSW!$I:$I,'MTT DRAW'!$A13,SWISSW!$J:$J,'MTT DRAW'!AP$1,SWISSW!$F:$F,"Draw")+COUNTIFS(SWISSW!$I:$I,'MTT DRAW'!AP$1,SWISSW!$J:$J,'MTT DRAW'!$A13,SWISSW!$F:$F,"Draw")))*IF(ROW()=COLUMN(),0.5,1)</f>
        <v>0</v>
      </c>
      <c r="AQ13" s="11">
        <f ca="1">((COUNTIFS(SWISSW!$I:$I,'MTT DRAW'!$A13,SWISSW!$J:$J,'MTT DRAW'!AQ$1,SWISSW!$F:$F,"Draw")+COUNTIFS(SWISSW!$I:$I,'MTT DRAW'!AQ$1,SWISSW!$J:$J,'MTT DRAW'!$A13,SWISSW!$F:$F,"Draw")))*IF(ROW()=COLUMN(),0.5,1)</f>
        <v>0</v>
      </c>
      <c r="AR13" s="11">
        <f ca="1">((COUNTIFS(SWISSW!$I:$I,'MTT DRAW'!$A13,SWISSW!$J:$J,'MTT DRAW'!AR$1,SWISSW!$F:$F,"Draw")+COUNTIFS(SWISSW!$I:$I,'MTT DRAW'!AR$1,SWISSW!$J:$J,'MTT DRAW'!$A13,SWISSW!$F:$F,"Draw")))*IF(ROW()=COLUMN(),0.5,1)</f>
        <v>0</v>
      </c>
      <c r="AS13" s="11">
        <f ca="1">((COUNTIFS(SWISSW!$I:$I,'MTT DRAW'!$A13,SWISSW!$J:$J,'MTT DRAW'!AS$1,SWISSW!$F:$F,"Draw")+COUNTIFS(SWISSW!$I:$I,'MTT DRAW'!AS$1,SWISSW!$J:$J,'MTT DRAW'!$A13,SWISSW!$F:$F,"Draw")))*IF(ROW()=COLUMN(),0.5,1)</f>
        <v>0</v>
      </c>
      <c r="AT13" s="11">
        <f ca="1">((COUNTIFS(SWISSW!$I:$I,'MTT DRAW'!$A13,SWISSW!$J:$J,'MTT DRAW'!AT$1,SWISSW!$F:$F,"Draw")+COUNTIFS(SWISSW!$I:$I,'MTT DRAW'!AT$1,SWISSW!$J:$J,'MTT DRAW'!$A13,SWISSW!$F:$F,"Draw")))*IF(ROW()=COLUMN(),0.5,1)</f>
        <v>0</v>
      </c>
      <c r="AU13" s="11">
        <f ca="1">((COUNTIFS(SWISSW!$I:$I,'MTT DRAW'!$A13,SWISSW!$J:$J,'MTT DRAW'!AU$1,SWISSW!$F:$F,"Draw")+COUNTIFS(SWISSW!$I:$I,'MTT DRAW'!AU$1,SWISSW!$J:$J,'MTT DRAW'!$A13,SWISSW!$F:$F,"Draw")))*IF(ROW()=COLUMN(),0.5,1)</f>
        <v>0</v>
      </c>
      <c r="AV13" s="11">
        <f ca="1">((COUNTIFS(SWISSW!$I:$I,'MTT DRAW'!$A13,SWISSW!$J:$J,'MTT DRAW'!AV$1,SWISSW!$F:$F,"Draw")+COUNTIFS(SWISSW!$I:$I,'MTT DRAW'!AV$1,SWISSW!$J:$J,'MTT DRAW'!$A13,SWISSW!$F:$F,"Draw")))*IF(ROW()=COLUMN(),0.5,1)</f>
        <v>0</v>
      </c>
      <c r="AW13" s="11">
        <f ca="1">((COUNTIFS(SWISSW!$I:$I,'MTT DRAW'!$A13,SWISSW!$J:$J,'MTT DRAW'!AW$1,SWISSW!$F:$F,"Draw")+COUNTIFS(SWISSW!$I:$I,'MTT DRAW'!AW$1,SWISSW!$J:$J,'MTT DRAW'!$A13,SWISSW!$F:$F,"Draw")))*IF(ROW()=COLUMN(),0.5,1)</f>
        <v>0</v>
      </c>
      <c r="AX13" s="11">
        <f ca="1">((COUNTIFS(SWISSW!$I:$I,'MTT DRAW'!$A13,SWISSW!$J:$J,'MTT DRAW'!AX$1,SWISSW!$F:$F,"Draw")+COUNTIFS(SWISSW!$I:$I,'MTT DRAW'!AX$1,SWISSW!$J:$J,'MTT DRAW'!$A13,SWISSW!$F:$F,"Draw")))*IF(ROW()=COLUMN(),0.5,1)</f>
        <v>0</v>
      </c>
      <c r="AY13" s="11">
        <f ca="1">((COUNTIFS(SWISSW!$I:$I,'MTT DRAW'!$A13,SWISSW!$J:$J,'MTT DRAW'!AY$1,SWISSW!$F:$F,"Draw")+COUNTIFS(SWISSW!$I:$I,'MTT DRAW'!AY$1,SWISSW!$J:$J,'MTT DRAW'!$A13,SWISSW!$F:$F,"Draw")))*IF(ROW()=COLUMN(),0.5,1)</f>
        <v>0</v>
      </c>
      <c r="AZ13" s="11">
        <f ca="1">((COUNTIFS(SWISSW!$I:$I,'MTT DRAW'!$A13,SWISSW!$J:$J,'MTT DRAW'!AZ$1,SWISSW!$F:$F,"Draw")+COUNTIFS(SWISSW!$I:$I,'MTT DRAW'!AZ$1,SWISSW!$J:$J,'MTT DRAW'!$A13,SWISSW!$F:$F,"Draw")))*IF(ROW()=COLUMN(),0.5,1)</f>
        <v>0</v>
      </c>
      <c r="BA13" s="11">
        <f ca="1">((COUNTIFS(SWISSW!$I:$I,'MTT DRAW'!$A13,SWISSW!$J:$J,'MTT DRAW'!BA$1,SWISSW!$F:$F,"Draw")+COUNTIFS(SWISSW!$I:$I,'MTT DRAW'!BA$1,SWISSW!$J:$J,'MTT DRAW'!$A13,SWISSW!$F:$F,"Draw")))*IF(ROW()=COLUMN(),0.5,1)</f>
        <v>0</v>
      </c>
      <c r="BB13" s="11">
        <f ca="1">((COUNTIFS(SWISSW!$I:$I,'MTT DRAW'!$A13,SWISSW!$J:$J,'MTT DRAW'!BB$1,SWISSW!$F:$F,"Draw")+COUNTIFS(SWISSW!$I:$I,'MTT DRAW'!BB$1,SWISSW!$J:$J,'MTT DRAW'!$A13,SWISSW!$F:$F,"Draw")))*IF(ROW()=COLUMN(),0.5,1)</f>
        <v>0</v>
      </c>
      <c r="BC13" s="11">
        <f ca="1">((COUNTIFS(SWISSW!$I:$I,'MTT DRAW'!$A13,SWISSW!$J:$J,'MTT DRAW'!BC$1,SWISSW!$F:$F,"Draw")+COUNTIFS(SWISSW!$I:$I,'MTT DRAW'!BC$1,SWISSW!$J:$J,'MTT DRAW'!$A13,SWISSW!$F:$F,"Draw")))*IF(ROW()=COLUMN(),0.5,1)</f>
        <v>0</v>
      </c>
      <c r="BD13" s="11">
        <f ca="1">((COUNTIFS(SWISSW!$I:$I,'MTT DRAW'!$A13,SWISSW!$J:$J,'MTT DRAW'!BD$1,SWISSW!$F:$F,"Draw")+COUNTIFS(SWISSW!$I:$I,'MTT DRAW'!BD$1,SWISSW!$J:$J,'MTT DRAW'!$A13,SWISSW!$F:$F,"Draw")))*IF(ROW()=COLUMN(),0.5,1)</f>
        <v>0</v>
      </c>
      <c r="BE13" s="11">
        <f ca="1">((COUNTIFS(SWISSW!$I:$I,'MTT DRAW'!$A13,SWISSW!$J:$J,'MTT DRAW'!BE$1,SWISSW!$F:$F,"Draw")+COUNTIFS(SWISSW!$I:$I,'MTT DRAW'!BE$1,SWISSW!$J:$J,'MTT DRAW'!$A13,SWISSW!$F:$F,"Draw")))*IF(ROW()=COLUMN(),0.5,1)</f>
        <v>0</v>
      </c>
      <c r="BF13" s="11">
        <f ca="1">((COUNTIFS(SWISSW!$I:$I,'MTT DRAW'!$A13,SWISSW!$J:$J,'MTT DRAW'!BF$1,SWISSW!$F:$F,"Draw")+COUNTIFS(SWISSW!$I:$I,'MTT DRAW'!BF$1,SWISSW!$J:$J,'MTT DRAW'!$A13,SWISSW!$F:$F,"Draw")))*IF(ROW()=COLUMN(),0.5,1)</f>
        <v>0</v>
      </c>
      <c r="BG13" s="11">
        <f ca="1">((COUNTIFS(SWISSW!$I:$I,'MTT DRAW'!$A13,SWISSW!$J:$J,'MTT DRAW'!BG$1,SWISSW!$F:$F,"Draw")+COUNTIFS(SWISSW!$I:$I,'MTT DRAW'!BG$1,SWISSW!$J:$J,'MTT DRAW'!$A13,SWISSW!$F:$F,"Draw")))*IF(ROW()=COLUMN(),0.5,1)</f>
        <v>0</v>
      </c>
      <c r="BH13" s="11">
        <f ca="1">((COUNTIFS(SWISSW!$I:$I,'MTT DRAW'!$A13,SWISSW!$J:$J,'MTT DRAW'!BH$1,SWISSW!$F:$F,"Draw")+COUNTIFS(SWISSW!$I:$I,'MTT DRAW'!BH$1,SWISSW!$J:$J,'MTT DRAW'!$A13,SWISSW!$F:$F,"Draw")))*IF(ROW()=COLUMN(),0.5,1)</f>
        <v>0</v>
      </c>
      <c r="BI13" s="11">
        <f ca="1">((COUNTIFS(SWISSW!$I:$I,'MTT DRAW'!$A13,SWISSW!$J:$J,'MTT DRAW'!BI$1,SWISSW!$F:$F,"Draw")+COUNTIFS(SWISSW!$I:$I,'MTT DRAW'!BI$1,SWISSW!$J:$J,'MTT DRAW'!$A13,SWISSW!$F:$F,"Draw")))*IF(ROW()=COLUMN(),0.5,1)</f>
        <v>0</v>
      </c>
      <c r="BJ13" s="11">
        <f ca="1">((COUNTIFS(SWISSW!$I:$I,'MTT DRAW'!$A13,SWISSW!$J:$J,'MTT DRAW'!BJ$1,SWISSW!$F:$F,"Draw")+COUNTIFS(SWISSW!$I:$I,'MTT DRAW'!BJ$1,SWISSW!$J:$J,'MTT DRAW'!$A13,SWISSW!$F:$F,"Draw")))*IF(ROW()=COLUMN(),0.5,1)</f>
        <v>0</v>
      </c>
      <c r="BK13" s="11">
        <f ca="1">((COUNTIFS(SWISSW!$I:$I,'MTT DRAW'!$A13,SWISSW!$J:$J,'MTT DRAW'!BK$1,SWISSW!$F:$F,"Draw")+COUNTIFS(SWISSW!$I:$I,'MTT DRAW'!BK$1,SWISSW!$J:$J,'MTT DRAW'!$A13,SWISSW!$F:$F,"Draw")))*IF(ROW()=COLUMN(),0.5,1)</f>
        <v>0</v>
      </c>
      <c r="BL13" s="11">
        <f ca="1">((COUNTIFS(SWISSW!$I:$I,'MTT DRAW'!$A13,SWISSW!$J:$J,'MTT DRAW'!BL$1,SWISSW!$F:$F,"Draw")+COUNTIFS(SWISSW!$I:$I,'MTT DRAW'!BL$1,SWISSW!$J:$J,'MTT DRAW'!$A13,SWISSW!$F:$F,"Draw")))*IF(ROW()=COLUMN(),0.5,1)</f>
        <v>0</v>
      </c>
      <c r="BM13" s="11" t="str">
        <f ca="1">MATCHUP!BM13</f>
        <v>-</v>
      </c>
      <c r="BN13" s="11" t="str">
        <f ca="1">MATCHUP!BN13</f>
        <v>-</v>
      </c>
      <c r="BO13" s="11" t="str">
        <f ca="1">MATCHUP!BO13</f>
        <v>-</v>
      </c>
      <c r="BP13" s="11" t="str">
        <f ca="1">MATCHUP!BP13</f>
        <v>-</v>
      </c>
      <c r="BQ13" s="11" t="str">
        <f ca="1">MATCHUP!BQ13</f>
        <v>-</v>
      </c>
      <c r="BR13" s="11" t="str">
        <f ca="1">MATCHUP!BR13</f>
        <v>-</v>
      </c>
      <c r="BS13" s="11" t="str">
        <f ca="1">MATCHUP!BS13</f>
        <v>-</v>
      </c>
      <c r="BT13" s="11" t="str">
        <f ca="1">MATCHUP!BT13</f>
        <v>-</v>
      </c>
      <c r="BU13" s="11" t="str">
        <f ca="1">MATCHUP!BU13</f>
        <v>-</v>
      </c>
      <c r="BV13" s="11" t="str">
        <f ca="1">MATCHUP!BV13</f>
        <v>-</v>
      </c>
      <c r="BW13" s="11" t="str">
        <f ca="1">MATCHUP!BW13</f>
        <v>-</v>
      </c>
      <c r="BX13" s="11" t="str">
        <f ca="1">MATCHUP!BX13</f>
        <v>-</v>
      </c>
      <c r="BY13" s="11" t="str">
        <f ca="1">MATCHUP!BY13</f>
        <v>-</v>
      </c>
      <c r="BZ13" s="11" t="str">
        <f ca="1">MATCHUP!BZ13</f>
        <v>-</v>
      </c>
      <c r="CA13" s="11" t="str">
        <f ca="1">MATCHUP!CA13</f>
        <v>-</v>
      </c>
      <c r="CB13" s="11" t="str">
        <f ca="1">MATCHUP!CB13</f>
        <v>-</v>
      </c>
      <c r="CC13" s="11" t="str">
        <f ca="1">MATCHUP!CC13</f>
        <v>-</v>
      </c>
      <c r="CD13" s="11" t="str">
        <f ca="1">MATCHUP!CD13</f>
        <v>-</v>
      </c>
      <c r="CE13" s="11" t="str">
        <f ca="1">MATCHUP!CE13</f>
        <v>-</v>
      </c>
      <c r="CF13" s="11" t="str">
        <f ca="1">MATCHUP!CF13</f>
        <v>-</v>
      </c>
      <c r="CG13" s="11" t="str">
        <f ca="1">MATCHUP!CG13</f>
        <v>-</v>
      </c>
      <c r="CH13" s="11" t="str">
        <f ca="1">MATCHUP!CH13</f>
        <v>-</v>
      </c>
      <c r="CI13" s="11" t="str">
        <f ca="1">MATCHUP!CI13</f>
        <v>-</v>
      </c>
      <c r="CJ13" s="11" t="str">
        <f ca="1">MATCHUP!CJ13</f>
        <v>-</v>
      </c>
      <c r="CK13" s="11" t="str">
        <f ca="1">MATCHUP!CK13</f>
        <v>-</v>
      </c>
      <c r="CL13" s="11" t="str">
        <f ca="1">MATCHUP!CL13</f>
        <v>-</v>
      </c>
      <c r="CM13" s="11" t="str">
        <f ca="1">MATCHUP!CM13</f>
        <v>-</v>
      </c>
      <c r="CN13" s="11" t="str">
        <f ca="1">MATCHUP!CN13</f>
        <v>-</v>
      </c>
      <c r="CO13" s="11" t="str">
        <f ca="1">MATCHUP!CO13</f>
        <v>-</v>
      </c>
      <c r="CP13" s="11" t="str">
        <f ca="1">MATCHUP!CP13</f>
        <v>-</v>
      </c>
      <c r="CQ13" s="11" t="str">
        <f ca="1">MATCHUP!CQ13</f>
        <v>-</v>
      </c>
      <c r="CR13" s="11" t="str">
        <f ca="1">MATCHUP!CR13</f>
        <v>-</v>
      </c>
      <c r="CS13" s="11" t="str">
        <f ca="1">MATCHUP!CS13</f>
        <v>-</v>
      </c>
      <c r="CT13" s="11" t="str">
        <f ca="1">MATCHUP!CT13</f>
        <v>-</v>
      </c>
      <c r="CU13" s="11" t="str">
        <f ca="1">MATCHUP!CU13</f>
        <v>-</v>
      </c>
      <c r="CV13" s="11" t="str">
        <f ca="1">MATCHUP!CV13</f>
        <v>-</v>
      </c>
    </row>
    <row r="14" spans="1:100" s="6" customFormat="1" ht="55" customHeight="1" x14ac:dyDescent="0.25">
      <c r="A14" s="3" t="str">
        <f ca="1">MATCHUP!A14</f>
        <v>Gardens</v>
      </c>
      <c r="B14" s="11">
        <f ca="1">((COUNTIFS(SWISSW!$I:$I,'MTT DRAW'!$A14,SWISSW!$J:$J,'MTT DRAW'!B$1,SWISSW!$F:$F,"Draw")+COUNTIFS(SWISSW!$I:$I,'MTT DRAW'!B$1,SWISSW!$J:$J,'MTT DRAW'!$A14,SWISSW!$F:$F,"Draw")))*IF(ROW()=COLUMN(),0.5,1)</f>
        <v>3</v>
      </c>
      <c r="C14" s="11">
        <f ca="1">((COUNTIFS(SWISSW!$I:$I,'MTT DRAW'!$A14,SWISSW!$J:$J,'MTT DRAW'!C$1,SWISSW!$F:$F,"Draw")+COUNTIFS(SWISSW!$I:$I,'MTT DRAW'!C$1,SWISSW!$J:$J,'MTT DRAW'!$A14,SWISSW!$F:$F,"Draw")))*IF(ROW()=COLUMN(),0.5,1)</f>
        <v>0</v>
      </c>
      <c r="D14" s="11">
        <f ca="1">((COUNTIFS(SWISSW!$I:$I,'MTT DRAW'!$A14,SWISSW!$J:$J,'MTT DRAW'!D$1,SWISSW!$F:$F,"Draw")+COUNTIFS(SWISSW!$I:$I,'MTT DRAW'!D$1,SWISSW!$J:$J,'MTT DRAW'!$A14,SWISSW!$F:$F,"Draw")))*IF(ROW()=COLUMN(),0.5,1)</f>
        <v>0</v>
      </c>
      <c r="E14" s="11">
        <f ca="1">((COUNTIFS(SWISSW!$I:$I,'MTT DRAW'!$A14,SWISSW!$J:$J,'MTT DRAW'!E$1,SWISSW!$F:$F,"Draw")+COUNTIFS(SWISSW!$I:$I,'MTT DRAW'!E$1,SWISSW!$J:$J,'MTT DRAW'!$A14,SWISSW!$F:$F,"Draw")))*IF(ROW()=COLUMN(),0.5,1)</f>
        <v>0</v>
      </c>
      <c r="F14" s="11">
        <f ca="1">((COUNTIFS(SWISSW!$I:$I,'MTT DRAW'!$A14,SWISSW!$J:$J,'MTT DRAW'!F$1,SWISSW!$F:$F,"Draw")+COUNTIFS(SWISSW!$I:$I,'MTT DRAW'!F$1,SWISSW!$J:$J,'MTT DRAW'!$A14,SWISSW!$F:$F,"Draw")))*IF(ROW()=COLUMN(),0.5,1)</f>
        <v>0</v>
      </c>
      <c r="G14" s="11">
        <f ca="1">((COUNTIFS(SWISSW!$I:$I,'MTT DRAW'!$A14,SWISSW!$J:$J,'MTT DRAW'!G$1,SWISSW!$F:$F,"Draw")+COUNTIFS(SWISSW!$I:$I,'MTT DRAW'!G$1,SWISSW!$J:$J,'MTT DRAW'!$A14,SWISSW!$F:$F,"Draw")))*IF(ROW()=COLUMN(),0.5,1)</f>
        <v>0</v>
      </c>
      <c r="H14" s="11">
        <f ca="1">((COUNTIFS(SWISSW!$I:$I,'MTT DRAW'!$A14,SWISSW!$J:$J,'MTT DRAW'!H$1,SWISSW!$F:$F,"Draw")+COUNTIFS(SWISSW!$I:$I,'MTT DRAW'!H$1,SWISSW!$J:$J,'MTT DRAW'!$A14,SWISSW!$F:$F,"Draw")))*IF(ROW()=COLUMN(),0.5,1)</f>
        <v>0</v>
      </c>
      <c r="I14" s="11">
        <f ca="1">((COUNTIFS(SWISSW!$I:$I,'MTT DRAW'!$A14,SWISSW!$J:$J,'MTT DRAW'!I$1,SWISSW!$F:$F,"Draw")+COUNTIFS(SWISSW!$I:$I,'MTT DRAW'!I$1,SWISSW!$J:$J,'MTT DRAW'!$A14,SWISSW!$F:$F,"Draw")))*IF(ROW()=COLUMN(),0.5,1)</f>
        <v>1</v>
      </c>
      <c r="J14" s="11">
        <f ca="1">((COUNTIFS(SWISSW!$I:$I,'MTT DRAW'!$A14,SWISSW!$J:$J,'MTT DRAW'!J$1,SWISSW!$F:$F,"Draw")+COUNTIFS(SWISSW!$I:$I,'MTT DRAW'!J$1,SWISSW!$J:$J,'MTT DRAW'!$A14,SWISSW!$F:$F,"Draw")))*IF(ROW()=COLUMN(),0.5,1)</f>
        <v>0</v>
      </c>
      <c r="K14" s="11">
        <f ca="1">((COUNTIFS(SWISSW!$I:$I,'MTT DRAW'!$A14,SWISSW!$J:$J,'MTT DRAW'!K$1,SWISSW!$F:$F,"Draw")+COUNTIFS(SWISSW!$I:$I,'MTT DRAW'!K$1,SWISSW!$J:$J,'MTT DRAW'!$A14,SWISSW!$F:$F,"Draw")))*IF(ROW()=COLUMN(),0.5,1)</f>
        <v>0</v>
      </c>
      <c r="L14" s="11">
        <f ca="1">((COUNTIFS(SWISSW!$I:$I,'MTT DRAW'!$A14,SWISSW!$J:$J,'MTT DRAW'!L$1,SWISSW!$F:$F,"Draw")+COUNTIFS(SWISSW!$I:$I,'MTT DRAW'!L$1,SWISSW!$J:$J,'MTT DRAW'!$A14,SWISSW!$F:$F,"Draw")))*IF(ROW()=COLUMN(),0.5,1)</f>
        <v>1</v>
      </c>
      <c r="M14" s="11">
        <f ca="1">((COUNTIFS(SWISSW!$I:$I,'MTT DRAW'!$A14,SWISSW!$J:$J,'MTT DRAW'!M$1,SWISSW!$F:$F,"Draw")+COUNTIFS(SWISSW!$I:$I,'MTT DRAW'!M$1,SWISSW!$J:$J,'MTT DRAW'!$A14,SWISSW!$F:$F,"Draw")))*IF(ROW()=COLUMN(),0.5,1)</f>
        <v>1</v>
      </c>
      <c r="N14" s="11">
        <f ca="1">((COUNTIFS(SWISSW!$I:$I,'MTT DRAW'!$A14,SWISSW!$J:$J,'MTT DRAW'!N$1,SWISSW!$F:$F,"Draw")+COUNTIFS(SWISSW!$I:$I,'MTT DRAW'!N$1,SWISSW!$J:$J,'MTT DRAW'!$A14,SWISSW!$F:$F,"Draw")))*IF(ROW()=COLUMN(),0.5,1)</f>
        <v>0</v>
      </c>
      <c r="O14" s="11">
        <f ca="1">((COUNTIFS(SWISSW!$I:$I,'MTT DRAW'!$A14,SWISSW!$J:$J,'MTT DRAW'!O$1,SWISSW!$F:$F,"Draw")+COUNTIFS(SWISSW!$I:$I,'MTT DRAW'!O$1,SWISSW!$J:$J,'MTT DRAW'!$A14,SWISSW!$F:$F,"Draw")))*IF(ROW()=COLUMN(),0.5,1)</f>
        <v>1</v>
      </c>
      <c r="P14" s="11">
        <f ca="1">((COUNTIFS(SWISSW!$I:$I,'MTT DRAW'!$A14,SWISSW!$J:$J,'MTT DRAW'!P$1,SWISSW!$F:$F,"Draw")+COUNTIFS(SWISSW!$I:$I,'MTT DRAW'!P$1,SWISSW!$J:$J,'MTT DRAW'!$A14,SWISSW!$F:$F,"Draw")))*IF(ROW()=COLUMN(),0.5,1)</f>
        <v>0</v>
      </c>
      <c r="Q14" s="11">
        <f ca="1">((COUNTIFS(SWISSW!$I:$I,'MTT DRAW'!$A14,SWISSW!$J:$J,'MTT DRAW'!Q$1,SWISSW!$F:$F,"Draw")+COUNTIFS(SWISSW!$I:$I,'MTT DRAW'!Q$1,SWISSW!$J:$J,'MTT DRAW'!$A14,SWISSW!$F:$F,"Draw")))*IF(ROW()=COLUMN(),0.5,1)</f>
        <v>1</v>
      </c>
      <c r="R14" s="11">
        <f ca="1">((COUNTIFS(SWISSW!$I:$I,'MTT DRAW'!$A14,SWISSW!$J:$J,'MTT DRAW'!R$1,SWISSW!$F:$F,"Draw")+COUNTIFS(SWISSW!$I:$I,'MTT DRAW'!R$1,SWISSW!$J:$J,'MTT DRAW'!$A14,SWISSW!$F:$F,"Draw")))*IF(ROW()=COLUMN(),0.5,1)</f>
        <v>0</v>
      </c>
      <c r="S14" s="11">
        <f ca="1">((COUNTIFS(SWISSW!$I:$I,'MTT DRAW'!$A14,SWISSW!$J:$J,'MTT DRAW'!S$1,SWISSW!$F:$F,"Draw")+COUNTIFS(SWISSW!$I:$I,'MTT DRAW'!S$1,SWISSW!$J:$J,'MTT DRAW'!$A14,SWISSW!$F:$F,"Draw")))*IF(ROW()=COLUMN(),0.5,1)</f>
        <v>0</v>
      </c>
      <c r="T14" s="11">
        <f ca="1">((COUNTIFS(SWISSW!$I:$I,'MTT DRAW'!$A14,SWISSW!$J:$J,'MTT DRAW'!T$1,SWISSW!$F:$F,"Draw")+COUNTIFS(SWISSW!$I:$I,'MTT DRAW'!T$1,SWISSW!$J:$J,'MTT DRAW'!$A14,SWISSW!$F:$F,"Draw")))*IF(ROW()=COLUMN(),0.5,1)</f>
        <v>0</v>
      </c>
      <c r="U14" s="11">
        <f ca="1">((COUNTIFS(SWISSW!$I:$I,'MTT DRAW'!$A14,SWISSW!$J:$J,'MTT DRAW'!U$1,SWISSW!$F:$F,"Draw")+COUNTIFS(SWISSW!$I:$I,'MTT DRAW'!U$1,SWISSW!$J:$J,'MTT DRAW'!$A14,SWISSW!$F:$F,"Draw")))*IF(ROW()=COLUMN(),0.5,1)</f>
        <v>0</v>
      </c>
      <c r="V14" s="11">
        <f ca="1">((COUNTIFS(SWISSW!$I:$I,'MTT DRAW'!$A14,SWISSW!$J:$J,'MTT DRAW'!V$1,SWISSW!$F:$F,"Draw")+COUNTIFS(SWISSW!$I:$I,'MTT DRAW'!V$1,SWISSW!$J:$J,'MTT DRAW'!$A14,SWISSW!$F:$F,"Draw")))*IF(ROW()=COLUMN(),0.5,1)</f>
        <v>0</v>
      </c>
      <c r="W14" s="11">
        <f ca="1">((COUNTIFS(SWISSW!$I:$I,'MTT DRAW'!$A14,SWISSW!$J:$J,'MTT DRAW'!W$1,SWISSW!$F:$F,"Draw")+COUNTIFS(SWISSW!$I:$I,'MTT DRAW'!W$1,SWISSW!$J:$J,'MTT DRAW'!$A14,SWISSW!$F:$F,"Draw")))*IF(ROW()=COLUMN(),0.5,1)</f>
        <v>0</v>
      </c>
      <c r="X14" s="11">
        <f ca="1">((COUNTIFS(SWISSW!$I:$I,'MTT DRAW'!$A14,SWISSW!$J:$J,'MTT DRAW'!X$1,SWISSW!$F:$F,"Draw")+COUNTIFS(SWISSW!$I:$I,'MTT DRAW'!X$1,SWISSW!$J:$J,'MTT DRAW'!$A14,SWISSW!$F:$F,"Draw")))*IF(ROW()=COLUMN(),0.5,1)</f>
        <v>0</v>
      </c>
      <c r="Y14" s="11">
        <f ca="1">((COUNTIFS(SWISSW!$I:$I,'MTT DRAW'!$A14,SWISSW!$J:$J,'MTT DRAW'!Y$1,SWISSW!$F:$F,"Draw")+COUNTIFS(SWISSW!$I:$I,'MTT DRAW'!Y$1,SWISSW!$J:$J,'MTT DRAW'!$A14,SWISSW!$F:$F,"Draw")))*IF(ROW()=COLUMN(),0.5,1)</f>
        <v>0</v>
      </c>
      <c r="Z14" s="11">
        <f ca="1">((COUNTIFS(SWISSW!$I:$I,'MTT DRAW'!$A14,SWISSW!$J:$J,'MTT DRAW'!Z$1,SWISSW!$F:$F,"Draw")+COUNTIFS(SWISSW!$I:$I,'MTT DRAW'!Z$1,SWISSW!$J:$J,'MTT DRAW'!$A14,SWISSW!$F:$F,"Draw")))*IF(ROW()=COLUMN(),0.5,1)</f>
        <v>0</v>
      </c>
      <c r="AA14" s="11">
        <f ca="1">((COUNTIFS(SWISSW!$I:$I,'MTT DRAW'!$A14,SWISSW!$J:$J,'MTT DRAW'!AA$1,SWISSW!$F:$F,"Draw")+COUNTIFS(SWISSW!$I:$I,'MTT DRAW'!AA$1,SWISSW!$J:$J,'MTT DRAW'!$A14,SWISSW!$F:$F,"Draw")))*IF(ROW()=COLUMN(),0.5,1)</f>
        <v>0</v>
      </c>
      <c r="AB14" s="11">
        <f ca="1">((COUNTIFS(SWISSW!$I:$I,'MTT DRAW'!$A14,SWISSW!$J:$J,'MTT DRAW'!AB$1,SWISSW!$F:$F,"Draw")+COUNTIFS(SWISSW!$I:$I,'MTT DRAW'!AB$1,SWISSW!$J:$J,'MTT DRAW'!$A14,SWISSW!$F:$F,"Draw")))*IF(ROW()=COLUMN(),0.5,1)</f>
        <v>0</v>
      </c>
      <c r="AC14" s="11">
        <f ca="1">((COUNTIFS(SWISSW!$I:$I,'MTT DRAW'!$A14,SWISSW!$J:$J,'MTT DRAW'!AC$1,SWISSW!$F:$F,"Draw")+COUNTIFS(SWISSW!$I:$I,'MTT DRAW'!AC$1,SWISSW!$J:$J,'MTT DRAW'!$A14,SWISSW!$F:$F,"Draw")))*IF(ROW()=COLUMN(),0.5,1)</f>
        <v>0</v>
      </c>
      <c r="AD14" s="11">
        <f ca="1">((COUNTIFS(SWISSW!$I:$I,'MTT DRAW'!$A14,SWISSW!$J:$J,'MTT DRAW'!AD$1,SWISSW!$F:$F,"Draw")+COUNTIFS(SWISSW!$I:$I,'MTT DRAW'!AD$1,SWISSW!$J:$J,'MTT DRAW'!$A14,SWISSW!$F:$F,"Draw")))*IF(ROW()=COLUMN(),0.5,1)</f>
        <v>0</v>
      </c>
      <c r="AE14" s="11">
        <f ca="1">((COUNTIFS(SWISSW!$I:$I,'MTT DRAW'!$A14,SWISSW!$J:$J,'MTT DRAW'!AE$1,SWISSW!$F:$F,"Draw")+COUNTIFS(SWISSW!$I:$I,'MTT DRAW'!AE$1,SWISSW!$J:$J,'MTT DRAW'!$A14,SWISSW!$F:$F,"Draw")))*IF(ROW()=COLUMN(),0.5,1)</f>
        <v>0</v>
      </c>
      <c r="AF14" s="11">
        <f ca="1">((COUNTIFS(SWISSW!$I:$I,'MTT DRAW'!$A14,SWISSW!$J:$J,'MTT DRAW'!AF$1,SWISSW!$F:$F,"Draw")+COUNTIFS(SWISSW!$I:$I,'MTT DRAW'!AF$1,SWISSW!$J:$J,'MTT DRAW'!$A14,SWISSW!$F:$F,"Draw")))*IF(ROW()=COLUMN(),0.5,1)</f>
        <v>0</v>
      </c>
      <c r="AG14" s="11">
        <f ca="1">((COUNTIFS(SWISSW!$I:$I,'MTT DRAW'!$A14,SWISSW!$J:$J,'MTT DRAW'!AG$1,SWISSW!$F:$F,"Draw")+COUNTIFS(SWISSW!$I:$I,'MTT DRAW'!AG$1,SWISSW!$J:$J,'MTT DRAW'!$A14,SWISSW!$F:$F,"Draw")))*IF(ROW()=COLUMN(),0.5,1)</f>
        <v>0</v>
      </c>
      <c r="AH14" s="11">
        <f ca="1">((COUNTIFS(SWISSW!$I:$I,'MTT DRAW'!$A14,SWISSW!$J:$J,'MTT DRAW'!AH$1,SWISSW!$F:$F,"Draw")+COUNTIFS(SWISSW!$I:$I,'MTT DRAW'!AH$1,SWISSW!$J:$J,'MTT DRAW'!$A14,SWISSW!$F:$F,"Draw")))*IF(ROW()=COLUMN(),0.5,1)</f>
        <v>0</v>
      </c>
      <c r="AI14" s="11">
        <f ca="1">((COUNTIFS(SWISSW!$I:$I,'MTT DRAW'!$A14,SWISSW!$J:$J,'MTT DRAW'!AI$1,SWISSW!$F:$F,"Draw")+COUNTIFS(SWISSW!$I:$I,'MTT DRAW'!AI$1,SWISSW!$J:$J,'MTT DRAW'!$A14,SWISSW!$F:$F,"Draw")))*IF(ROW()=COLUMN(),0.5,1)</f>
        <v>0</v>
      </c>
      <c r="AJ14" s="11">
        <f ca="1">((COUNTIFS(SWISSW!$I:$I,'MTT DRAW'!$A14,SWISSW!$J:$J,'MTT DRAW'!AJ$1,SWISSW!$F:$F,"Draw")+COUNTIFS(SWISSW!$I:$I,'MTT DRAW'!AJ$1,SWISSW!$J:$J,'MTT DRAW'!$A14,SWISSW!$F:$F,"Draw")))*IF(ROW()=COLUMN(),0.5,1)</f>
        <v>0</v>
      </c>
      <c r="AK14" s="11">
        <f ca="1">((COUNTIFS(SWISSW!$I:$I,'MTT DRAW'!$A14,SWISSW!$J:$J,'MTT DRAW'!AK$1,SWISSW!$F:$F,"Draw")+COUNTIFS(SWISSW!$I:$I,'MTT DRAW'!AK$1,SWISSW!$J:$J,'MTT DRAW'!$A14,SWISSW!$F:$F,"Draw")))*IF(ROW()=COLUMN(),0.5,1)</f>
        <v>1</v>
      </c>
      <c r="AL14" s="11">
        <f ca="1">((COUNTIFS(SWISSW!$I:$I,'MTT DRAW'!$A14,SWISSW!$J:$J,'MTT DRAW'!AL$1,SWISSW!$F:$F,"Draw")+COUNTIFS(SWISSW!$I:$I,'MTT DRAW'!AL$1,SWISSW!$J:$J,'MTT DRAW'!$A14,SWISSW!$F:$F,"Draw")))*IF(ROW()=COLUMN(),0.5,1)</f>
        <v>0</v>
      </c>
      <c r="AM14" s="11">
        <f ca="1">((COUNTIFS(SWISSW!$I:$I,'MTT DRAW'!$A14,SWISSW!$J:$J,'MTT DRAW'!AM$1,SWISSW!$F:$F,"Draw")+COUNTIFS(SWISSW!$I:$I,'MTT DRAW'!AM$1,SWISSW!$J:$J,'MTT DRAW'!$A14,SWISSW!$F:$F,"Draw")))*IF(ROW()=COLUMN(),0.5,1)</f>
        <v>0</v>
      </c>
      <c r="AN14" s="11">
        <f ca="1">((COUNTIFS(SWISSW!$I:$I,'MTT DRAW'!$A14,SWISSW!$J:$J,'MTT DRAW'!AN$1,SWISSW!$F:$F,"Draw")+COUNTIFS(SWISSW!$I:$I,'MTT DRAW'!AN$1,SWISSW!$J:$J,'MTT DRAW'!$A14,SWISSW!$F:$F,"Draw")))*IF(ROW()=COLUMN(),0.5,1)</f>
        <v>0</v>
      </c>
      <c r="AO14" s="11">
        <f ca="1">((COUNTIFS(SWISSW!$I:$I,'MTT DRAW'!$A14,SWISSW!$J:$J,'MTT DRAW'!AO$1,SWISSW!$F:$F,"Draw")+COUNTIFS(SWISSW!$I:$I,'MTT DRAW'!AO$1,SWISSW!$J:$J,'MTT DRAW'!$A14,SWISSW!$F:$F,"Draw")))*IF(ROW()=COLUMN(),0.5,1)</f>
        <v>0</v>
      </c>
      <c r="AP14" s="11">
        <f ca="1">((COUNTIFS(SWISSW!$I:$I,'MTT DRAW'!$A14,SWISSW!$J:$J,'MTT DRAW'!AP$1,SWISSW!$F:$F,"Draw")+COUNTIFS(SWISSW!$I:$I,'MTT DRAW'!AP$1,SWISSW!$J:$J,'MTT DRAW'!$A14,SWISSW!$F:$F,"Draw")))*IF(ROW()=COLUMN(),0.5,1)</f>
        <v>0</v>
      </c>
      <c r="AQ14" s="11">
        <f ca="1">((COUNTIFS(SWISSW!$I:$I,'MTT DRAW'!$A14,SWISSW!$J:$J,'MTT DRAW'!AQ$1,SWISSW!$F:$F,"Draw")+COUNTIFS(SWISSW!$I:$I,'MTT DRAW'!AQ$1,SWISSW!$J:$J,'MTT DRAW'!$A14,SWISSW!$F:$F,"Draw")))*IF(ROW()=COLUMN(),0.5,1)</f>
        <v>0</v>
      </c>
      <c r="AR14" s="11">
        <f ca="1">((COUNTIFS(SWISSW!$I:$I,'MTT DRAW'!$A14,SWISSW!$J:$J,'MTT DRAW'!AR$1,SWISSW!$F:$F,"Draw")+COUNTIFS(SWISSW!$I:$I,'MTT DRAW'!AR$1,SWISSW!$J:$J,'MTT DRAW'!$A14,SWISSW!$F:$F,"Draw")))*IF(ROW()=COLUMN(),0.5,1)</f>
        <v>0</v>
      </c>
      <c r="AS14" s="11">
        <f ca="1">((COUNTIFS(SWISSW!$I:$I,'MTT DRAW'!$A14,SWISSW!$J:$J,'MTT DRAW'!AS$1,SWISSW!$F:$F,"Draw")+COUNTIFS(SWISSW!$I:$I,'MTT DRAW'!AS$1,SWISSW!$J:$J,'MTT DRAW'!$A14,SWISSW!$F:$F,"Draw")))*IF(ROW()=COLUMN(),0.5,1)</f>
        <v>0</v>
      </c>
      <c r="AT14" s="11">
        <f ca="1">((COUNTIFS(SWISSW!$I:$I,'MTT DRAW'!$A14,SWISSW!$J:$J,'MTT DRAW'!AT$1,SWISSW!$F:$F,"Draw")+COUNTIFS(SWISSW!$I:$I,'MTT DRAW'!AT$1,SWISSW!$J:$J,'MTT DRAW'!$A14,SWISSW!$F:$F,"Draw")))*IF(ROW()=COLUMN(),0.5,1)</f>
        <v>0</v>
      </c>
      <c r="AU14" s="11">
        <f ca="1">((COUNTIFS(SWISSW!$I:$I,'MTT DRAW'!$A14,SWISSW!$J:$J,'MTT DRAW'!AU$1,SWISSW!$F:$F,"Draw")+COUNTIFS(SWISSW!$I:$I,'MTT DRAW'!AU$1,SWISSW!$J:$J,'MTT DRAW'!$A14,SWISSW!$F:$F,"Draw")))*IF(ROW()=COLUMN(),0.5,1)</f>
        <v>0</v>
      </c>
      <c r="AV14" s="11">
        <f ca="1">((COUNTIFS(SWISSW!$I:$I,'MTT DRAW'!$A14,SWISSW!$J:$J,'MTT DRAW'!AV$1,SWISSW!$F:$F,"Draw")+COUNTIFS(SWISSW!$I:$I,'MTT DRAW'!AV$1,SWISSW!$J:$J,'MTT DRAW'!$A14,SWISSW!$F:$F,"Draw")))*IF(ROW()=COLUMN(),0.5,1)</f>
        <v>0</v>
      </c>
      <c r="AW14" s="11">
        <f ca="1">((COUNTIFS(SWISSW!$I:$I,'MTT DRAW'!$A14,SWISSW!$J:$J,'MTT DRAW'!AW$1,SWISSW!$F:$F,"Draw")+COUNTIFS(SWISSW!$I:$I,'MTT DRAW'!AW$1,SWISSW!$J:$J,'MTT DRAW'!$A14,SWISSW!$F:$F,"Draw")))*IF(ROW()=COLUMN(),0.5,1)</f>
        <v>0</v>
      </c>
      <c r="AX14" s="11">
        <f ca="1">((COUNTIFS(SWISSW!$I:$I,'MTT DRAW'!$A14,SWISSW!$J:$J,'MTT DRAW'!AX$1,SWISSW!$F:$F,"Draw")+COUNTIFS(SWISSW!$I:$I,'MTT DRAW'!AX$1,SWISSW!$J:$J,'MTT DRAW'!$A14,SWISSW!$F:$F,"Draw")))*IF(ROW()=COLUMN(),0.5,1)</f>
        <v>0</v>
      </c>
      <c r="AY14" s="11">
        <f ca="1">((COUNTIFS(SWISSW!$I:$I,'MTT DRAW'!$A14,SWISSW!$J:$J,'MTT DRAW'!AY$1,SWISSW!$F:$F,"Draw")+COUNTIFS(SWISSW!$I:$I,'MTT DRAW'!AY$1,SWISSW!$J:$J,'MTT DRAW'!$A14,SWISSW!$F:$F,"Draw")))*IF(ROW()=COLUMN(),0.5,1)</f>
        <v>0</v>
      </c>
      <c r="AZ14" s="11">
        <f ca="1">((COUNTIFS(SWISSW!$I:$I,'MTT DRAW'!$A14,SWISSW!$J:$J,'MTT DRAW'!AZ$1,SWISSW!$F:$F,"Draw")+COUNTIFS(SWISSW!$I:$I,'MTT DRAW'!AZ$1,SWISSW!$J:$J,'MTT DRAW'!$A14,SWISSW!$F:$F,"Draw")))*IF(ROW()=COLUMN(),0.5,1)</f>
        <v>0</v>
      </c>
      <c r="BA14" s="11">
        <f ca="1">((COUNTIFS(SWISSW!$I:$I,'MTT DRAW'!$A14,SWISSW!$J:$J,'MTT DRAW'!BA$1,SWISSW!$F:$F,"Draw")+COUNTIFS(SWISSW!$I:$I,'MTT DRAW'!BA$1,SWISSW!$J:$J,'MTT DRAW'!$A14,SWISSW!$F:$F,"Draw")))*IF(ROW()=COLUMN(),0.5,1)</f>
        <v>0</v>
      </c>
      <c r="BB14" s="11">
        <f ca="1">((COUNTIFS(SWISSW!$I:$I,'MTT DRAW'!$A14,SWISSW!$J:$J,'MTT DRAW'!BB$1,SWISSW!$F:$F,"Draw")+COUNTIFS(SWISSW!$I:$I,'MTT DRAW'!BB$1,SWISSW!$J:$J,'MTT DRAW'!$A14,SWISSW!$F:$F,"Draw")))*IF(ROW()=COLUMN(),0.5,1)</f>
        <v>0</v>
      </c>
      <c r="BC14" s="11">
        <f ca="1">((COUNTIFS(SWISSW!$I:$I,'MTT DRAW'!$A14,SWISSW!$J:$J,'MTT DRAW'!BC$1,SWISSW!$F:$F,"Draw")+COUNTIFS(SWISSW!$I:$I,'MTT DRAW'!BC$1,SWISSW!$J:$J,'MTT DRAW'!$A14,SWISSW!$F:$F,"Draw")))*IF(ROW()=COLUMN(),0.5,1)</f>
        <v>0</v>
      </c>
      <c r="BD14" s="11">
        <f ca="1">((COUNTIFS(SWISSW!$I:$I,'MTT DRAW'!$A14,SWISSW!$J:$J,'MTT DRAW'!BD$1,SWISSW!$F:$F,"Draw")+COUNTIFS(SWISSW!$I:$I,'MTT DRAW'!BD$1,SWISSW!$J:$J,'MTT DRAW'!$A14,SWISSW!$F:$F,"Draw")))*IF(ROW()=COLUMN(),0.5,1)</f>
        <v>0</v>
      </c>
      <c r="BE14" s="11">
        <f ca="1">((COUNTIFS(SWISSW!$I:$I,'MTT DRAW'!$A14,SWISSW!$J:$J,'MTT DRAW'!BE$1,SWISSW!$F:$F,"Draw")+COUNTIFS(SWISSW!$I:$I,'MTT DRAW'!BE$1,SWISSW!$J:$J,'MTT DRAW'!$A14,SWISSW!$F:$F,"Draw")))*IF(ROW()=COLUMN(),0.5,1)</f>
        <v>0</v>
      </c>
      <c r="BF14" s="11">
        <f ca="1">((COUNTIFS(SWISSW!$I:$I,'MTT DRAW'!$A14,SWISSW!$J:$J,'MTT DRAW'!BF$1,SWISSW!$F:$F,"Draw")+COUNTIFS(SWISSW!$I:$I,'MTT DRAW'!BF$1,SWISSW!$J:$J,'MTT DRAW'!$A14,SWISSW!$F:$F,"Draw")))*IF(ROW()=COLUMN(),0.5,1)</f>
        <v>0</v>
      </c>
      <c r="BG14" s="11">
        <f ca="1">((COUNTIFS(SWISSW!$I:$I,'MTT DRAW'!$A14,SWISSW!$J:$J,'MTT DRAW'!BG$1,SWISSW!$F:$F,"Draw")+COUNTIFS(SWISSW!$I:$I,'MTT DRAW'!BG$1,SWISSW!$J:$J,'MTT DRAW'!$A14,SWISSW!$F:$F,"Draw")))*IF(ROW()=COLUMN(),0.5,1)</f>
        <v>0</v>
      </c>
      <c r="BH14" s="11">
        <f ca="1">((COUNTIFS(SWISSW!$I:$I,'MTT DRAW'!$A14,SWISSW!$J:$J,'MTT DRAW'!BH$1,SWISSW!$F:$F,"Draw")+COUNTIFS(SWISSW!$I:$I,'MTT DRAW'!BH$1,SWISSW!$J:$J,'MTT DRAW'!$A14,SWISSW!$F:$F,"Draw")))*IF(ROW()=COLUMN(),0.5,1)</f>
        <v>0</v>
      </c>
      <c r="BI14" s="11">
        <f ca="1">((COUNTIFS(SWISSW!$I:$I,'MTT DRAW'!$A14,SWISSW!$J:$J,'MTT DRAW'!BI$1,SWISSW!$F:$F,"Draw")+COUNTIFS(SWISSW!$I:$I,'MTT DRAW'!BI$1,SWISSW!$J:$J,'MTT DRAW'!$A14,SWISSW!$F:$F,"Draw")))*IF(ROW()=COLUMN(),0.5,1)</f>
        <v>0</v>
      </c>
      <c r="BJ14" s="11">
        <f ca="1">((COUNTIFS(SWISSW!$I:$I,'MTT DRAW'!$A14,SWISSW!$J:$J,'MTT DRAW'!BJ$1,SWISSW!$F:$F,"Draw")+COUNTIFS(SWISSW!$I:$I,'MTT DRAW'!BJ$1,SWISSW!$J:$J,'MTT DRAW'!$A14,SWISSW!$F:$F,"Draw")))*IF(ROW()=COLUMN(),0.5,1)</f>
        <v>0</v>
      </c>
      <c r="BK14" s="11">
        <f ca="1">((COUNTIFS(SWISSW!$I:$I,'MTT DRAW'!$A14,SWISSW!$J:$J,'MTT DRAW'!BK$1,SWISSW!$F:$F,"Draw")+COUNTIFS(SWISSW!$I:$I,'MTT DRAW'!BK$1,SWISSW!$J:$J,'MTT DRAW'!$A14,SWISSW!$F:$F,"Draw")))*IF(ROW()=COLUMN(),0.5,1)</f>
        <v>0</v>
      </c>
      <c r="BL14" s="11">
        <f ca="1">((COUNTIFS(SWISSW!$I:$I,'MTT DRAW'!$A14,SWISSW!$J:$J,'MTT DRAW'!BL$1,SWISSW!$F:$F,"Draw")+COUNTIFS(SWISSW!$I:$I,'MTT DRAW'!BL$1,SWISSW!$J:$J,'MTT DRAW'!$A14,SWISSW!$F:$F,"Draw")))*IF(ROW()=COLUMN(),0.5,1)</f>
        <v>0</v>
      </c>
      <c r="BM14" s="11" t="str">
        <f ca="1">MATCHUP!BM14</f>
        <v>-</v>
      </c>
      <c r="BN14" s="11" t="str">
        <f ca="1">MATCHUP!BN14</f>
        <v>-</v>
      </c>
      <c r="BO14" s="11" t="str">
        <f ca="1">MATCHUP!BO14</f>
        <v>-</v>
      </c>
      <c r="BP14" s="11" t="str">
        <f ca="1">MATCHUP!BP14</f>
        <v>-</v>
      </c>
      <c r="BQ14" s="11" t="str">
        <f ca="1">MATCHUP!BQ14</f>
        <v>-</v>
      </c>
      <c r="BR14" s="11" t="str">
        <f ca="1">MATCHUP!BR14</f>
        <v>-</v>
      </c>
      <c r="BS14" s="11" t="str">
        <f ca="1">MATCHUP!BS14</f>
        <v>-</v>
      </c>
      <c r="BT14" s="11" t="str">
        <f ca="1">MATCHUP!BT14</f>
        <v>-</v>
      </c>
      <c r="BU14" s="11" t="str">
        <f ca="1">MATCHUP!BU14</f>
        <v>-</v>
      </c>
      <c r="BV14" s="11" t="str">
        <f ca="1">MATCHUP!BV14</f>
        <v>-</v>
      </c>
      <c r="BW14" s="11" t="str">
        <f ca="1">MATCHUP!BW14</f>
        <v>-</v>
      </c>
      <c r="BX14" s="11" t="str">
        <f ca="1">MATCHUP!BX14</f>
        <v>-</v>
      </c>
      <c r="BY14" s="11" t="str">
        <f ca="1">MATCHUP!BY14</f>
        <v>-</v>
      </c>
      <c r="BZ14" s="11" t="str">
        <f ca="1">MATCHUP!BZ14</f>
        <v>-</v>
      </c>
      <c r="CA14" s="11" t="str">
        <f ca="1">MATCHUP!CA14</f>
        <v>-</v>
      </c>
      <c r="CB14" s="11" t="str">
        <f ca="1">MATCHUP!CB14</f>
        <v>-</v>
      </c>
      <c r="CC14" s="11" t="str">
        <f ca="1">MATCHUP!CC14</f>
        <v>-</v>
      </c>
      <c r="CD14" s="11" t="str">
        <f ca="1">MATCHUP!CD14</f>
        <v>-</v>
      </c>
      <c r="CE14" s="11" t="str">
        <f ca="1">MATCHUP!CE14</f>
        <v>-</v>
      </c>
      <c r="CF14" s="11" t="str">
        <f ca="1">MATCHUP!CF14</f>
        <v>-</v>
      </c>
      <c r="CG14" s="11" t="str">
        <f ca="1">MATCHUP!CG14</f>
        <v>-</v>
      </c>
      <c r="CH14" s="11" t="str">
        <f ca="1">MATCHUP!CH14</f>
        <v>-</v>
      </c>
      <c r="CI14" s="11" t="str">
        <f ca="1">MATCHUP!CI14</f>
        <v>-</v>
      </c>
      <c r="CJ14" s="11" t="str">
        <f ca="1">MATCHUP!CJ14</f>
        <v>-</v>
      </c>
      <c r="CK14" s="11" t="str">
        <f ca="1">MATCHUP!CK14</f>
        <v>-</v>
      </c>
      <c r="CL14" s="11" t="str">
        <f ca="1">MATCHUP!CL14</f>
        <v>-</v>
      </c>
      <c r="CM14" s="11" t="str">
        <f ca="1">MATCHUP!CM14</f>
        <v>-</v>
      </c>
      <c r="CN14" s="11" t="str">
        <f ca="1">MATCHUP!CN14</f>
        <v>-</v>
      </c>
      <c r="CO14" s="11" t="str">
        <f ca="1">MATCHUP!CO14</f>
        <v>-</v>
      </c>
      <c r="CP14" s="11" t="str">
        <f ca="1">MATCHUP!CP14</f>
        <v>-</v>
      </c>
      <c r="CQ14" s="11" t="str">
        <f ca="1">MATCHUP!CQ14</f>
        <v>-</v>
      </c>
      <c r="CR14" s="11" t="str">
        <f ca="1">MATCHUP!CR14</f>
        <v>-</v>
      </c>
      <c r="CS14" s="11" t="str">
        <f ca="1">MATCHUP!CS14</f>
        <v>-</v>
      </c>
      <c r="CT14" s="11" t="str">
        <f ca="1">MATCHUP!CT14</f>
        <v>-</v>
      </c>
      <c r="CU14" s="11" t="str">
        <f ca="1">MATCHUP!CU14</f>
        <v>-</v>
      </c>
      <c r="CV14" s="11" t="str">
        <f ca="1">MATCHUP!CV14</f>
        <v>-</v>
      </c>
    </row>
    <row r="15" spans="1:100" s="6" customFormat="1" ht="55" customHeight="1" x14ac:dyDescent="0.25">
      <c r="A15" s="3" t="str">
        <f ca="1">MATCHUP!A15</f>
        <v>Gruul Monsters</v>
      </c>
      <c r="B15" s="11">
        <f ca="1">((COUNTIFS(SWISSW!$I:$I,'MTT DRAW'!$A15,SWISSW!$J:$J,'MTT DRAW'!B$1,SWISSW!$F:$F,"Draw")+COUNTIFS(SWISSW!$I:$I,'MTT DRAW'!B$1,SWISSW!$J:$J,'MTT DRAW'!$A15,SWISSW!$F:$F,"Draw")))*IF(ROW()=COLUMN(),0.5,1)</f>
        <v>3</v>
      </c>
      <c r="C15" s="11">
        <f ca="1">((COUNTIFS(SWISSW!$I:$I,'MTT DRAW'!$A15,SWISSW!$J:$J,'MTT DRAW'!C$1,SWISSW!$F:$F,"Draw")+COUNTIFS(SWISSW!$I:$I,'MTT DRAW'!C$1,SWISSW!$J:$J,'MTT DRAW'!$A15,SWISSW!$F:$F,"Draw")))*IF(ROW()=COLUMN(),0.5,1)</f>
        <v>1</v>
      </c>
      <c r="D15" s="11">
        <f ca="1">((COUNTIFS(SWISSW!$I:$I,'MTT DRAW'!$A15,SWISSW!$J:$J,'MTT DRAW'!D$1,SWISSW!$F:$F,"Draw")+COUNTIFS(SWISSW!$I:$I,'MTT DRAW'!D$1,SWISSW!$J:$J,'MTT DRAW'!$A15,SWISSW!$F:$F,"Draw")))*IF(ROW()=COLUMN(),0.5,1)</f>
        <v>1</v>
      </c>
      <c r="E15" s="11">
        <f ca="1">((COUNTIFS(SWISSW!$I:$I,'MTT DRAW'!$A15,SWISSW!$J:$J,'MTT DRAW'!E$1,SWISSW!$F:$F,"Draw")+COUNTIFS(SWISSW!$I:$I,'MTT DRAW'!E$1,SWISSW!$J:$J,'MTT DRAW'!$A15,SWISSW!$F:$F,"Draw")))*IF(ROW()=COLUMN(),0.5,1)</f>
        <v>0</v>
      </c>
      <c r="F15" s="11">
        <f ca="1">((COUNTIFS(SWISSW!$I:$I,'MTT DRAW'!$A15,SWISSW!$J:$J,'MTT DRAW'!F$1,SWISSW!$F:$F,"Draw")+COUNTIFS(SWISSW!$I:$I,'MTT DRAW'!F$1,SWISSW!$J:$J,'MTT DRAW'!$A15,SWISSW!$F:$F,"Draw")))*IF(ROW()=COLUMN(),0.5,1)</f>
        <v>0</v>
      </c>
      <c r="G15" s="11">
        <f ca="1">((COUNTIFS(SWISSW!$I:$I,'MTT DRAW'!$A15,SWISSW!$J:$J,'MTT DRAW'!G$1,SWISSW!$F:$F,"Draw")+COUNTIFS(SWISSW!$I:$I,'MTT DRAW'!G$1,SWISSW!$J:$J,'MTT DRAW'!$A15,SWISSW!$F:$F,"Draw")))*IF(ROW()=COLUMN(),0.5,1)</f>
        <v>0</v>
      </c>
      <c r="H15" s="11">
        <f ca="1">((COUNTIFS(SWISSW!$I:$I,'MTT DRAW'!$A15,SWISSW!$J:$J,'MTT DRAW'!H$1,SWISSW!$F:$F,"Draw")+COUNTIFS(SWISSW!$I:$I,'MTT DRAW'!H$1,SWISSW!$J:$J,'MTT DRAW'!$A15,SWISSW!$F:$F,"Draw")))*IF(ROW()=COLUMN(),0.5,1)</f>
        <v>0</v>
      </c>
      <c r="I15" s="11">
        <f ca="1">((COUNTIFS(SWISSW!$I:$I,'MTT DRAW'!$A15,SWISSW!$J:$J,'MTT DRAW'!I$1,SWISSW!$F:$F,"Draw")+COUNTIFS(SWISSW!$I:$I,'MTT DRAW'!I$1,SWISSW!$J:$J,'MTT DRAW'!$A15,SWISSW!$F:$F,"Draw")))*IF(ROW()=COLUMN(),0.5,1)</f>
        <v>0</v>
      </c>
      <c r="J15" s="11">
        <f ca="1">((COUNTIFS(SWISSW!$I:$I,'MTT DRAW'!$A15,SWISSW!$J:$J,'MTT DRAW'!J$1,SWISSW!$F:$F,"Draw")+COUNTIFS(SWISSW!$I:$I,'MTT DRAW'!J$1,SWISSW!$J:$J,'MTT DRAW'!$A15,SWISSW!$F:$F,"Draw")))*IF(ROW()=COLUMN(),0.5,1)</f>
        <v>0</v>
      </c>
      <c r="K15" s="11">
        <f ca="1">((COUNTIFS(SWISSW!$I:$I,'MTT DRAW'!$A15,SWISSW!$J:$J,'MTT DRAW'!K$1,SWISSW!$F:$F,"Draw")+COUNTIFS(SWISSW!$I:$I,'MTT DRAW'!K$1,SWISSW!$J:$J,'MTT DRAW'!$A15,SWISSW!$F:$F,"Draw")))*IF(ROW()=COLUMN(),0.5,1)</f>
        <v>0</v>
      </c>
      <c r="L15" s="11">
        <f ca="1">((COUNTIFS(SWISSW!$I:$I,'MTT DRAW'!$A15,SWISSW!$J:$J,'MTT DRAW'!L$1,SWISSW!$F:$F,"Draw")+COUNTIFS(SWISSW!$I:$I,'MTT DRAW'!L$1,SWISSW!$J:$J,'MTT DRAW'!$A15,SWISSW!$F:$F,"Draw")))*IF(ROW()=COLUMN(),0.5,1)</f>
        <v>0</v>
      </c>
      <c r="M15" s="11">
        <f ca="1">((COUNTIFS(SWISSW!$I:$I,'MTT DRAW'!$A15,SWISSW!$J:$J,'MTT DRAW'!M$1,SWISSW!$F:$F,"Draw")+COUNTIFS(SWISSW!$I:$I,'MTT DRAW'!M$1,SWISSW!$J:$J,'MTT DRAW'!$A15,SWISSW!$F:$F,"Draw")))*IF(ROW()=COLUMN(),0.5,1)</f>
        <v>0</v>
      </c>
      <c r="N15" s="11">
        <f ca="1">((COUNTIFS(SWISSW!$I:$I,'MTT DRAW'!$A15,SWISSW!$J:$J,'MTT DRAW'!N$1,SWISSW!$F:$F,"Draw")+COUNTIFS(SWISSW!$I:$I,'MTT DRAW'!N$1,SWISSW!$J:$J,'MTT DRAW'!$A15,SWISSW!$F:$F,"Draw")))*IF(ROW()=COLUMN(),0.5,1)</f>
        <v>1</v>
      </c>
      <c r="O15" s="11">
        <f ca="1">((COUNTIFS(SWISSW!$I:$I,'MTT DRAW'!$A15,SWISSW!$J:$J,'MTT DRAW'!O$1,SWISSW!$F:$F,"Draw")+COUNTIFS(SWISSW!$I:$I,'MTT DRAW'!O$1,SWISSW!$J:$J,'MTT DRAW'!$A15,SWISSW!$F:$F,"Draw")))*IF(ROW()=COLUMN(),0.5,1)</f>
        <v>0</v>
      </c>
      <c r="P15" s="11">
        <f ca="1">((COUNTIFS(SWISSW!$I:$I,'MTT DRAW'!$A15,SWISSW!$J:$J,'MTT DRAW'!P$1,SWISSW!$F:$F,"Draw")+COUNTIFS(SWISSW!$I:$I,'MTT DRAW'!P$1,SWISSW!$J:$J,'MTT DRAW'!$A15,SWISSW!$F:$F,"Draw")))*IF(ROW()=COLUMN(),0.5,1)</f>
        <v>0</v>
      </c>
      <c r="Q15" s="11">
        <f ca="1">((COUNTIFS(SWISSW!$I:$I,'MTT DRAW'!$A15,SWISSW!$J:$J,'MTT DRAW'!Q$1,SWISSW!$F:$F,"Draw")+COUNTIFS(SWISSW!$I:$I,'MTT DRAW'!Q$1,SWISSW!$J:$J,'MTT DRAW'!$A15,SWISSW!$F:$F,"Draw")))*IF(ROW()=COLUMN(),0.5,1)</f>
        <v>0</v>
      </c>
      <c r="R15" s="11">
        <f ca="1">((COUNTIFS(SWISSW!$I:$I,'MTT DRAW'!$A15,SWISSW!$J:$J,'MTT DRAW'!R$1,SWISSW!$F:$F,"Draw")+COUNTIFS(SWISSW!$I:$I,'MTT DRAW'!R$1,SWISSW!$J:$J,'MTT DRAW'!$A15,SWISSW!$F:$F,"Draw")))*IF(ROW()=COLUMN(),0.5,1)</f>
        <v>0</v>
      </c>
      <c r="S15" s="11">
        <f ca="1">((COUNTIFS(SWISSW!$I:$I,'MTT DRAW'!$A15,SWISSW!$J:$J,'MTT DRAW'!S$1,SWISSW!$F:$F,"Draw")+COUNTIFS(SWISSW!$I:$I,'MTT DRAW'!S$1,SWISSW!$J:$J,'MTT DRAW'!$A15,SWISSW!$F:$F,"Draw")))*IF(ROW()=COLUMN(),0.5,1)</f>
        <v>0</v>
      </c>
      <c r="T15" s="11">
        <f ca="1">((COUNTIFS(SWISSW!$I:$I,'MTT DRAW'!$A15,SWISSW!$J:$J,'MTT DRAW'!T$1,SWISSW!$F:$F,"Draw")+COUNTIFS(SWISSW!$I:$I,'MTT DRAW'!T$1,SWISSW!$J:$J,'MTT DRAW'!$A15,SWISSW!$F:$F,"Draw")))*IF(ROW()=COLUMN(),0.5,1)</f>
        <v>0</v>
      </c>
      <c r="U15" s="11">
        <f ca="1">((COUNTIFS(SWISSW!$I:$I,'MTT DRAW'!$A15,SWISSW!$J:$J,'MTT DRAW'!U$1,SWISSW!$F:$F,"Draw")+COUNTIFS(SWISSW!$I:$I,'MTT DRAW'!U$1,SWISSW!$J:$J,'MTT DRAW'!$A15,SWISSW!$F:$F,"Draw")))*IF(ROW()=COLUMN(),0.5,1)</f>
        <v>0</v>
      </c>
      <c r="V15" s="11">
        <f ca="1">((COUNTIFS(SWISSW!$I:$I,'MTT DRAW'!$A15,SWISSW!$J:$J,'MTT DRAW'!V$1,SWISSW!$F:$F,"Draw")+COUNTIFS(SWISSW!$I:$I,'MTT DRAW'!V$1,SWISSW!$J:$J,'MTT DRAW'!$A15,SWISSW!$F:$F,"Draw")))*IF(ROW()=COLUMN(),0.5,1)</f>
        <v>0</v>
      </c>
      <c r="W15" s="11">
        <f ca="1">((COUNTIFS(SWISSW!$I:$I,'MTT DRAW'!$A15,SWISSW!$J:$J,'MTT DRAW'!W$1,SWISSW!$F:$F,"Draw")+COUNTIFS(SWISSW!$I:$I,'MTT DRAW'!W$1,SWISSW!$J:$J,'MTT DRAW'!$A15,SWISSW!$F:$F,"Draw")))*IF(ROW()=COLUMN(),0.5,1)</f>
        <v>0</v>
      </c>
      <c r="X15" s="11">
        <f ca="1">((COUNTIFS(SWISSW!$I:$I,'MTT DRAW'!$A15,SWISSW!$J:$J,'MTT DRAW'!X$1,SWISSW!$F:$F,"Draw")+COUNTIFS(SWISSW!$I:$I,'MTT DRAW'!X$1,SWISSW!$J:$J,'MTT DRAW'!$A15,SWISSW!$F:$F,"Draw")))*IF(ROW()=COLUMN(),0.5,1)</f>
        <v>0</v>
      </c>
      <c r="Y15" s="11">
        <f ca="1">((COUNTIFS(SWISSW!$I:$I,'MTT DRAW'!$A15,SWISSW!$J:$J,'MTT DRAW'!Y$1,SWISSW!$F:$F,"Draw")+COUNTIFS(SWISSW!$I:$I,'MTT DRAW'!Y$1,SWISSW!$J:$J,'MTT DRAW'!$A15,SWISSW!$F:$F,"Draw")))*IF(ROW()=COLUMN(),0.5,1)</f>
        <v>1</v>
      </c>
      <c r="Z15" s="11">
        <f ca="1">((COUNTIFS(SWISSW!$I:$I,'MTT DRAW'!$A15,SWISSW!$J:$J,'MTT DRAW'!Z$1,SWISSW!$F:$F,"Draw")+COUNTIFS(SWISSW!$I:$I,'MTT DRAW'!Z$1,SWISSW!$J:$J,'MTT DRAW'!$A15,SWISSW!$F:$F,"Draw")))*IF(ROW()=COLUMN(),0.5,1)</f>
        <v>0</v>
      </c>
      <c r="AA15" s="11">
        <f ca="1">((COUNTIFS(SWISSW!$I:$I,'MTT DRAW'!$A15,SWISSW!$J:$J,'MTT DRAW'!AA$1,SWISSW!$F:$F,"Draw")+COUNTIFS(SWISSW!$I:$I,'MTT DRAW'!AA$1,SWISSW!$J:$J,'MTT DRAW'!$A15,SWISSW!$F:$F,"Draw")))*IF(ROW()=COLUMN(),0.5,1)</f>
        <v>0</v>
      </c>
      <c r="AB15" s="11">
        <f ca="1">((COUNTIFS(SWISSW!$I:$I,'MTT DRAW'!$A15,SWISSW!$J:$J,'MTT DRAW'!AB$1,SWISSW!$F:$F,"Draw")+COUNTIFS(SWISSW!$I:$I,'MTT DRAW'!AB$1,SWISSW!$J:$J,'MTT DRAW'!$A15,SWISSW!$F:$F,"Draw")))*IF(ROW()=COLUMN(),0.5,1)</f>
        <v>0</v>
      </c>
      <c r="AC15" s="11">
        <f ca="1">((COUNTIFS(SWISSW!$I:$I,'MTT DRAW'!$A15,SWISSW!$J:$J,'MTT DRAW'!AC$1,SWISSW!$F:$F,"Draw")+COUNTIFS(SWISSW!$I:$I,'MTT DRAW'!AC$1,SWISSW!$J:$J,'MTT DRAW'!$A15,SWISSW!$F:$F,"Draw")))*IF(ROW()=COLUMN(),0.5,1)</f>
        <v>0</v>
      </c>
      <c r="AD15" s="11">
        <f ca="1">((COUNTIFS(SWISSW!$I:$I,'MTT DRAW'!$A15,SWISSW!$J:$J,'MTT DRAW'!AD$1,SWISSW!$F:$F,"Draw")+COUNTIFS(SWISSW!$I:$I,'MTT DRAW'!AD$1,SWISSW!$J:$J,'MTT DRAW'!$A15,SWISSW!$F:$F,"Draw")))*IF(ROW()=COLUMN(),0.5,1)</f>
        <v>0</v>
      </c>
      <c r="AE15" s="11">
        <f ca="1">((COUNTIFS(SWISSW!$I:$I,'MTT DRAW'!$A15,SWISSW!$J:$J,'MTT DRAW'!AE$1,SWISSW!$F:$F,"Draw")+COUNTIFS(SWISSW!$I:$I,'MTT DRAW'!AE$1,SWISSW!$J:$J,'MTT DRAW'!$A15,SWISSW!$F:$F,"Draw")))*IF(ROW()=COLUMN(),0.5,1)</f>
        <v>0</v>
      </c>
      <c r="AF15" s="11">
        <f ca="1">((COUNTIFS(SWISSW!$I:$I,'MTT DRAW'!$A15,SWISSW!$J:$J,'MTT DRAW'!AF$1,SWISSW!$F:$F,"Draw")+COUNTIFS(SWISSW!$I:$I,'MTT DRAW'!AF$1,SWISSW!$J:$J,'MTT DRAW'!$A15,SWISSW!$F:$F,"Draw")))*IF(ROW()=COLUMN(),0.5,1)</f>
        <v>0</v>
      </c>
      <c r="AG15" s="11">
        <f ca="1">((COUNTIFS(SWISSW!$I:$I,'MTT DRAW'!$A15,SWISSW!$J:$J,'MTT DRAW'!AG$1,SWISSW!$F:$F,"Draw")+COUNTIFS(SWISSW!$I:$I,'MTT DRAW'!AG$1,SWISSW!$J:$J,'MTT DRAW'!$A15,SWISSW!$F:$F,"Draw")))*IF(ROW()=COLUMN(),0.5,1)</f>
        <v>0</v>
      </c>
      <c r="AH15" s="11">
        <f ca="1">((COUNTIFS(SWISSW!$I:$I,'MTT DRAW'!$A15,SWISSW!$J:$J,'MTT DRAW'!AH$1,SWISSW!$F:$F,"Draw")+COUNTIFS(SWISSW!$I:$I,'MTT DRAW'!AH$1,SWISSW!$J:$J,'MTT DRAW'!$A15,SWISSW!$F:$F,"Draw")))*IF(ROW()=COLUMN(),0.5,1)</f>
        <v>0</v>
      </c>
      <c r="AI15" s="11">
        <f ca="1">((COUNTIFS(SWISSW!$I:$I,'MTT DRAW'!$A15,SWISSW!$J:$J,'MTT DRAW'!AI$1,SWISSW!$F:$F,"Draw")+COUNTIFS(SWISSW!$I:$I,'MTT DRAW'!AI$1,SWISSW!$J:$J,'MTT DRAW'!$A15,SWISSW!$F:$F,"Draw")))*IF(ROW()=COLUMN(),0.5,1)</f>
        <v>0</v>
      </c>
      <c r="AJ15" s="11">
        <f ca="1">((COUNTIFS(SWISSW!$I:$I,'MTT DRAW'!$A15,SWISSW!$J:$J,'MTT DRAW'!AJ$1,SWISSW!$F:$F,"Draw")+COUNTIFS(SWISSW!$I:$I,'MTT DRAW'!AJ$1,SWISSW!$J:$J,'MTT DRAW'!$A15,SWISSW!$F:$F,"Draw")))*IF(ROW()=COLUMN(),0.5,1)</f>
        <v>0</v>
      </c>
      <c r="AK15" s="11">
        <f ca="1">((COUNTIFS(SWISSW!$I:$I,'MTT DRAW'!$A15,SWISSW!$J:$J,'MTT DRAW'!AK$1,SWISSW!$F:$F,"Draw")+COUNTIFS(SWISSW!$I:$I,'MTT DRAW'!AK$1,SWISSW!$J:$J,'MTT DRAW'!$A15,SWISSW!$F:$F,"Draw")))*IF(ROW()=COLUMN(),0.5,1)</f>
        <v>0</v>
      </c>
      <c r="AL15" s="11">
        <f ca="1">((COUNTIFS(SWISSW!$I:$I,'MTT DRAW'!$A15,SWISSW!$J:$J,'MTT DRAW'!AL$1,SWISSW!$F:$F,"Draw")+COUNTIFS(SWISSW!$I:$I,'MTT DRAW'!AL$1,SWISSW!$J:$J,'MTT DRAW'!$A15,SWISSW!$F:$F,"Draw")))*IF(ROW()=COLUMN(),0.5,1)</f>
        <v>0</v>
      </c>
      <c r="AM15" s="11">
        <f ca="1">((COUNTIFS(SWISSW!$I:$I,'MTT DRAW'!$A15,SWISSW!$J:$J,'MTT DRAW'!AM$1,SWISSW!$F:$F,"Draw")+COUNTIFS(SWISSW!$I:$I,'MTT DRAW'!AM$1,SWISSW!$J:$J,'MTT DRAW'!$A15,SWISSW!$F:$F,"Draw")))*IF(ROW()=COLUMN(),0.5,1)</f>
        <v>0</v>
      </c>
      <c r="AN15" s="11">
        <f ca="1">((COUNTIFS(SWISSW!$I:$I,'MTT DRAW'!$A15,SWISSW!$J:$J,'MTT DRAW'!AN$1,SWISSW!$F:$F,"Draw")+COUNTIFS(SWISSW!$I:$I,'MTT DRAW'!AN$1,SWISSW!$J:$J,'MTT DRAW'!$A15,SWISSW!$F:$F,"Draw")))*IF(ROW()=COLUMN(),0.5,1)</f>
        <v>0</v>
      </c>
      <c r="AO15" s="11">
        <f ca="1">((COUNTIFS(SWISSW!$I:$I,'MTT DRAW'!$A15,SWISSW!$J:$J,'MTT DRAW'!AO$1,SWISSW!$F:$F,"Draw")+COUNTIFS(SWISSW!$I:$I,'MTT DRAW'!AO$1,SWISSW!$J:$J,'MTT DRAW'!$A15,SWISSW!$F:$F,"Draw")))*IF(ROW()=COLUMN(),0.5,1)</f>
        <v>0</v>
      </c>
      <c r="AP15" s="11">
        <f ca="1">((COUNTIFS(SWISSW!$I:$I,'MTT DRAW'!$A15,SWISSW!$J:$J,'MTT DRAW'!AP$1,SWISSW!$F:$F,"Draw")+COUNTIFS(SWISSW!$I:$I,'MTT DRAW'!AP$1,SWISSW!$J:$J,'MTT DRAW'!$A15,SWISSW!$F:$F,"Draw")))*IF(ROW()=COLUMN(),0.5,1)</f>
        <v>0</v>
      </c>
      <c r="AQ15" s="11">
        <f ca="1">((COUNTIFS(SWISSW!$I:$I,'MTT DRAW'!$A15,SWISSW!$J:$J,'MTT DRAW'!AQ$1,SWISSW!$F:$F,"Draw")+COUNTIFS(SWISSW!$I:$I,'MTT DRAW'!AQ$1,SWISSW!$J:$J,'MTT DRAW'!$A15,SWISSW!$F:$F,"Draw")))*IF(ROW()=COLUMN(),0.5,1)</f>
        <v>0</v>
      </c>
      <c r="AR15" s="11">
        <f ca="1">((COUNTIFS(SWISSW!$I:$I,'MTT DRAW'!$A15,SWISSW!$J:$J,'MTT DRAW'!AR$1,SWISSW!$F:$F,"Draw")+COUNTIFS(SWISSW!$I:$I,'MTT DRAW'!AR$1,SWISSW!$J:$J,'MTT DRAW'!$A15,SWISSW!$F:$F,"Draw")))*IF(ROW()=COLUMN(),0.5,1)</f>
        <v>0</v>
      </c>
      <c r="AS15" s="11">
        <f ca="1">((COUNTIFS(SWISSW!$I:$I,'MTT DRAW'!$A15,SWISSW!$J:$J,'MTT DRAW'!AS$1,SWISSW!$F:$F,"Draw")+COUNTIFS(SWISSW!$I:$I,'MTT DRAW'!AS$1,SWISSW!$J:$J,'MTT DRAW'!$A15,SWISSW!$F:$F,"Draw")))*IF(ROW()=COLUMN(),0.5,1)</f>
        <v>0</v>
      </c>
      <c r="AT15" s="11">
        <f ca="1">((COUNTIFS(SWISSW!$I:$I,'MTT DRAW'!$A15,SWISSW!$J:$J,'MTT DRAW'!AT$1,SWISSW!$F:$F,"Draw")+COUNTIFS(SWISSW!$I:$I,'MTT DRAW'!AT$1,SWISSW!$J:$J,'MTT DRAW'!$A15,SWISSW!$F:$F,"Draw")))*IF(ROW()=COLUMN(),0.5,1)</f>
        <v>0</v>
      </c>
      <c r="AU15" s="11">
        <f ca="1">((COUNTIFS(SWISSW!$I:$I,'MTT DRAW'!$A15,SWISSW!$J:$J,'MTT DRAW'!AU$1,SWISSW!$F:$F,"Draw")+COUNTIFS(SWISSW!$I:$I,'MTT DRAW'!AU$1,SWISSW!$J:$J,'MTT DRAW'!$A15,SWISSW!$F:$F,"Draw")))*IF(ROW()=COLUMN(),0.5,1)</f>
        <v>0</v>
      </c>
      <c r="AV15" s="11">
        <f ca="1">((COUNTIFS(SWISSW!$I:$I,'MTT DRAW'!$A15,SWISSW!$J:$J,'MTT DRAW'!AV$1,SWISSW!$F:$F,"Draw")+COUNTIFS(SWISSW!$I:$I,'MTT DRAW'!AV$1,SWISSW!$J:$J,'MTT DRAW'!$A15,SWISSW!$F:$F,"Draw")))*IF(ROW()=COLUMN(),0.5,1)</f>
        <v>0</v>
      </c>
      <c r="AW15" s="11">
        <f ca="1">((COUNTIFS(SWISSW!$I:$I,'MTT DRAW'!$A15,SWISSW!$J:$J,'MTT DRAW'!AW$1,SWISSW!$F:$F,"Draw")+COUNTIFS(SWISSW!$I:$I,'MTT DRAW'!AW$1,SWISSW!$J:$J,'MTT DRAW'!$A15,SWISSW!$F:$F,"Draw")))*IF(ROW()=COLUMN(),0.5,1)</f>
        <v>0</v>
      </c>
      <c r="AX15" s="11">
        <f ca="1">((COUNTIFS(SWISSW!$I:$I,'MTT DRAW'!$A15,SWISSW!$J:$J,'MTT DRAW'!AX$1,SWISSW!$F:$F,"Draw")+COUNTIFS(SWISSW!$I:$I,'MTT DRAW'!AX$1,SWISSW!$J:$J,'MTT DRAW'!$A15,SWISSW!$F:$F,"Draw")))*IF(ROW()=COLUMN(),0.5,1)</f>
        <v>0</v>
      </c>
      <c r="AY15" s="11">
        <f ca="1">((COUNTIFS(SWISSW!$I:$I,'MTT DRAW'!$A15,SWISSW!$J:$J,'MTT DRAW'!AY$1,SWISSW!$F:$F,"Draw")+COUNTIFS(SWISSW!$I:$I,'MTT DRAW'!AY$1,SWISSW!$J:$J,'MTT DRAW'!$A15,SWISSW!$F:$F,"Draw")))*IF(ROW()=COLUMN(),0.5,1)</f>
        <v>0</v>
      </c>
      <c r="AZ15" s="11">
        <f ca="1">((COUNTIFS(SWISSW!$I:$I,'MTT DRAW'!$A15,SWISSW!$J:$J,'MTT DRAW'!AZ$1,SWISSW!$F:$F,"Draw")+COUNTIFS(SWISSW!$I:$I,'MTT DRAW'!AZ$1,SWISSW!$J:$J,'MTT DRAW'!$A15,SWISSW!$F:$F,"Draw")))*IF(ROW()=COLUMN(),0.5,1)</f>
        <v>0</v>
      </c>
      <c r="BA15" s="11">
        <f ca="1">((COUNTIFS(SWISSW!$I:$I,'MTT DRAW'!$A15,SWISSW!$J:$J,'MTT DRAW'!BA$1,SWISSW!$F:$F,"Draw")+COUNTIFS(SWISSW!$I:$I,'MTT DRAW'!BA$1,SWISSW!$J:$J,'MTT DRAW'!$A15,SWISSW!$F:$F,"Draw")))*IF(ROW()=COLUMN(),0.5,1)</f>
        <v>1</v>
      </c>
      <c r="BB15" s="11">
        <f ca="1">((COUNTIFS(SWISSW!$I:$I,'MTT DRAW'!$A15,SWISSW!$J:$J,'MTT DRAW'!BB$1,SWISSW!$F:$F,"Draw")+COUNTIFS(SWISSW!$I:$I,'MTT DRAW'!BB$1,SWISSW!$J:$J,'MTT DRAW'!$A15,SWISSW!$F:$F,"Draw")))*IF(ROW()=COLUMN(),0.5,1)</f>
        <v>0</v>
      </c>
      <c r="BC15" s="11">
        <f ca="1">((COUNTIFS(SWISSW!$I:$I,'MTT DRAW'!$A15,SWISSW!$J:$J,'MTT DRAW'!BC$1,SWISSW!$F:$F,"Draw")+COUNTIFS(SWISSW!$I:$I,'MTT DRAW'!BC$1,SWISSW!$J:$J,'MTT DRAW'!$A15,SWISSW!$F:$F,"Draw")))*IF(ROW()=COLUMN(),0.5,1)</f>
        <v>0</v>
      </c>
      <c r="BD15" s="11">
        <f ca="1">((COUNTIFS(SWISSW!$I:$I,'MTT DRAW'!$A15,SWISSW!$J:$J,'MTT DRAW'!BD$1,SWISSW!$F:$F,"Draw")+COUNTIFS(SWISSW!$I:$I,'MTT DRAW'!BD$1,SWISSW!$J:$J,'MTT DRAW'!$A15,SWISSW!$F:$F,"Draw")))*IF(ROW()=COLUMN(),0.5,1)</f>
        <v>0</v>
      </c>
      <c r="BE15" s="11">
        <f ca="1">((COUNTIFS(SWISSW!$I:$I,'MTT DRAW'!$A15,SWISSW!$J:$J,'MTT DRAW'!BE$1,SWISSW!$F:$F,"Draw")+COUNTIFS(SWISSW!$I:$I,'MTT DRAW'!BE$1,SWISSW!$J:$J,'MTT DRAW'!$A15,SWISSW!$F:$F,"Draw")))*IF(ROW()=COLUMN(),0.5,1)</f>
        <v>0</v>
      </c>
      <c r="BF15" s="11">
        <f ca="1">((COUNTIFS(SWISSW!$I:$I,'MTT DRAW'!$A15,SWISSW!$J:$J,'MTT DRAW'!BF$1,SWISSW!$F:$F,"Draw")+COUNTIFS(SWISSW!$I:$I,'MTT DRAW'!BF$1,SWISSW!$J:$J,'MTT DRAW'!$A15,SWISSW!$F:$F,"Draw")))*IF(ROW()=COLUMN(),0.5,1)</f>
        <v>0</v>
      </c>
      <c r="BG15" s="11">
        <f ca="1">((COUNTIFS(SWISSW!$I:$I,'MTT DRAW'!$A15,SWISSW!$J:$J,'MTT DRAW'!BG$1,SWISSW!$F:$F,"Draw")+COUNTIFS(SWISSW!$I:$I,'MTT DRAW'!BG$1,SWISSW!$J:$J,'MTT DRAW'!$A15,SWISSW!$F:$F,"Draw")))*IF(ROW()=COLUMN(),0.5,1)</f>
        <v>0</v>
      </c>
      <c r="BH15" s="11">
        <f ca="1">((COUNTIFS(SWISSW!$I:$I,'MTT DRAW'!$A15,SWISSW!$J:$J,'MTT DRAW'!BH$1,SWISSW!$F:$F,"Draw")+COUNTIFS(SWISSW!$I:$I,'MTT DRAW'!BH$1,SWISSW!$J:$J,'MTT DRAW'!$A15,SWISSW!$F:$F,"Draw")))*IF(ROW()=COLUMN(),0.5,1)</f>
        <v>0</v>
      </c>
      <c r="BI15" s="11">
        <f ca="1">((COUNTIFS(SWISSW!$I:$I,'MTT DRAW'!$A15,SWISSW!$J:$J,'MTT DRAW'!BI$1,SWISSW!$F:$F,"Draw")+COUNTIFS(SWISSW!$I:$I,'MTT DRAW'!BI$1,SWISSW!$J:$J,'MTT DRAW'!$A15,SWISSW!$F:$F,"Draw")))*IF(ROW()=COLUMN(),0.5,1)</f>
        <v>0</v>
      </c>
      <c r="BJ15" s="11">
        <f ca="1">((COUNTIFS(SWISSW!$I:$I,'MTT DRAW'!$A15,SWISSW!$J:$J,'MTT DRAW'!BJ$1,SWISSW!$F:$F,"Draw")+COUNTIFS(SWISSW!$I:$I,'MTT DRAW'!BJ$1,SWISSW!$J:$J,'MTT DRAW'!$A15,SWISSW!$F:$F,"Draw")))*IF(ROW()=COLUMN(),0.5,1)</f>
        <v>0</v>
      </c>
      <c r="BK15" s="11">
        <f ca="1">((COUNTIFS(SWISSW!$I:$I,'MTT DRAW'!$A15,SWISSW!$J:$J,'MTT DRAW'!BK$1,SWISSW!$F:$F,"Draw")+COUNTIFS(SWISSW!$I:$I,'MTT DRAW'!BK$1,SWISSW!$J:$J,'MTT DRAW'!$A15,SWISSW!$F:$F,"Draw")))*IF(ROW()=COLUMN(),0.5,1)</f>
        <v>0</v>
      </c>
      <c r="BL15" s="11">
        <f ca="1">((COUNTIFS(SWISSW!$I:$I,'MTT DRAW'!$A15,SWISSW!$J:$J,'MTT DRAW'!BL$1,SWISSW!$F:$F,"Draw")+COUNTIFS(SWISSW!$I:$I,'MTT DRAW'!BL$1,SWISSW!$J:$J,'MTT DRAW'!$A15,SWISSW!$F:$F,"Draw")))*IF(ROW()=COLUMN(),0.5,1)</f>
        <v>0</v>
      </c>
      <c r="BM15" s="11" t="str">
        <f ca="1">MATCHUP!BM15</f>
        <v>-</v>
      </c>
      <c r="BN15" s="11" t="str">
        <f ca="1">MATCHUP!BN15</f>
        <v>-</v>
      </c>
      <c r="BO15" s="11" t="str">
        <f ca="1">MATCHUP!BO15</f>
        <v>-</v>
      </c>
      <c r="BP15" s="11" t="str">
        <f ca="1">MATCHUP!BP15</f>
        <v>-</v>
      </c>
      <c r="BQ15" s="11" t="str">
        <f ca="1">MATCHUP!BQ15</f>
        <v>-</v>
      </c>
      <c r="BR15" s="11" t="str">
        <f ca="1">MATCHUP!BR15</f>
        <v>-</v>
      </c>
      <c r="BS15" s="11" t="str">
        <f ca="1">MATCHUP!BS15</f>
        <v>-</v>
      </c>
      <c r="BT15" s="11" t="str">
        <f ca="1">MATCHUP!BT15</f>
        <v>-</v>
      </c>
      <c r="BU15" s="11" t="str">
        <f ca="1">MATCHUP!BU15</f>
        <v>-</v>
      </c>
      <c r="BV15" s="11" t="str">
        <f ca="1">MATCHUP!BV15</f>
        <v>-</v>
      </c>
      <c r="BW15" s="11" t="str">
        <f ca="1">MATCHUP!BW15</f>
        <v>-</v>
      </c>
      <c r="BX15" s="11" t="str">
        <f ca="1">MATCHUP!BX15</f>
        <v>-</v>
      </c>
      <c r="BY15" s="11" t="str">
        <f ca="1">MATCHUP!BY15</f>
        <v>-</v>
      </c>
      <c r="BZ15" s="11" t="str">
        <f ca="1">MATCHUP!BZ15</f>
        <v>-</v>
      </c>
      <c r="CA15" s="11" t="str">
        <f ca="1">MATCHUP!CA15</f>
        <v>-</v>
      </c>
      <c r="CB15" s="11" t="str">
        <f ca="1">MATCHUP!CB15</f>
        <v>-</v>
      </c>
      <c r="CC15" s="11" t="str">
        <f ca="1">MATCHUP!CC15</f>
        <v>-</v>
      </c>
      <c r="CD15" s="11" t="str">
        <f ca="1">MATCHUP!CD15</f>
        <v>-</v>
      </c>
      <c r="CE15" s="11" t="str">
        <f ca="1">MATCHUP!CE15</f>
        <v>-</v>
      </c>
      <c r="CF15" s="11" t="str">
        <f ca="1">MATCHUP!CF15</f>
        <v>-</v>
      </c>
      <c r="CG15" s="11" t="str">
        <f ca="1">MATCHUP!CG15</f>
        <v>-</v>
      </c>
      <c r="CH15" s="11" t="str">
        <f ca="1">MATCHUP!CH15</f>
        <v>-</v>
      </c>
      <c r="CI15" s="11" t="str">
        <f ca="1">MATCHUP!CI15</f>
        <v>-</v>
      </c>
      <c r="CJ15" s="11" t="str">
        <f ca="1">MATCHUP!CJ15</f>
        <v>-</v>
      </c>
      <c r="CK15" s="11" t="str">
        <f ca="1">MATCHUP!CK15</f>
        <v>-</v>
      </c>
      <c r="CL15" s="11" t="str">
        <f ca="1">MATCHUP!CL15</f>
        <v>-</v>
      </c>
      <c r="CM15" s="11" t="str">
        <f ca="1">MATCHUP!CM15</f>
        <v>-</v>
      </c>
      <c r="CN15" s="11" t="str">
        <f ca="1">MATCHUP!CN15</f>
        <v>-</v>
      </c>
      <c r="CO15" s="11" t="str">
        <f ca="1">MATCHUP!CO15</f>
        <v>-</v>
      </c>
      <c r="CP15" s="11" t="str">
        <f ca="1">MATCHUP!CP15</f>
        <v>-</v>
      </c>
      <c r="CQ15" s="11" t="str">
        <f ca="1">MATCHUP!CQ15</f>
        <v>-</v>
      </c>
      <c r="CR15" s="11" t="str">
        <f ca="1">MATCHUP!CR15</f>
        <v>-</v>
      </c>
      <c r="CS15" s="11" t="str">
        <f ca="1">MATCHUP!CS15</f>
        <v>-</v>
      </c>
      <c r="CT15" s="11" t="str">
        <f ca="1">MATCHUP!CT15</f>
        <v>-</v>
      </c>
      <c r="CU15" s="11" t="str">
        <f ca="1">MATCHUP!CU15</f>
        <v>-</v>
      </c>
      <c r="CV15" s="11" t="str">
        <f ca="1">MATCHUP!CV15</f>
        <v>-</v>
      </c>
    </row>
    <row r="16" spans="1:100" s="6" customFormat="1" ht="55" customHeight="1" x14ac:dyDescent="0.25">
      <c r="A16" s="3" t="str">
        <f ca="1">MATCHUP!A16</f>
        <v>Jeskai Ephemerate</v>
      </c>
      <c r="B16" s="11">
        <f ca="1">((COUNTIFS(SWISSW!$I:$I,'MTT DRAW'!$A16,SWISSW!$J:$J,'MTT DRAW'!B$1,SWISSW!$F:$F,"Draw")+COUNTIFS(SWISSW!$I:$I,'MTT DRAW'!B$1,SWISSW!$J:$J,'MTT DRAW'!$A16,SWISSW!$F:$F,"Draw")))*IF(ROW()=COLUMN(),0.5,1)</f>
        <v>7</v>
      </c>
      <c r="C16" s="11">
        <f ca="1">((COUNTIFS(SWISSW!$I:$I,'MTT DRAW'!$A16,SWISSW!$J:$J,'MTT DRAW'!C$1,SWISSW!$F:$F,"Draw")+COUNTIFS(SWISSW!$I:$I,'MTT DRAW'!C$1,SWISSW!$J:$J,'MTT DRAW'!$A16,SWISSW!$F:$F,"Draw")))*IF(ROW()=COLUMN(),0.5,1)</f>
        <v>0</v>
      </c>
      <c r="D16" s="11">
        <f ca="1">((COUNTIFS(SWISSW!$I:$I,'MTT DRAW'!$A16,SWISSW!$J:$J,'MTT DRAW'!D$1,SWISSW!$F:$F,"Draw")+COUNTIFS(SWISSW!$I:$I,'MTT DRAW'!D$1,SWISSW!$J:$J,'MTT DRAW'!$A16,SWISSW!$F:$F,"Draw")))*IF(ROW()=COLUMN(),0.5,1)</f>
        <v>1</v>
      </c>
      <c r="E16" s="11">
        <f ca="1">((COUNTIFS(SWISSW!$I:$I,'MTT DRAW'!$A16,SWISSW!$J:$J,'MTT DRAW'!E$1,SWISSW!$F:$F,"Draw")+COUNTIFS(SWISSW!$I:$I,'MTT DRAW'!E$1,SWISSW!$J:$J,'MTT DRAW'!$A16,SWISSW!$F:$F,"Draw")))*IF(ROW()=COLUMN(),0.5,1)</f>
        <v>1</v>
      </c>
      <c r="F16" s="11">
        <f ca="1">((COUNTIFS(SWISSW!$I:$I,'MTT DRAW'!$A16,SWISSW!$J:$J,'MTT DRAW'!F$1,SWISSW!$F:$F,"Draw")+COUNTIFS(SWISSW!$I:$I,'MTT DRAW'!F$1,SWISSW!$J:$J,'MTT DRAW'!$A16,SWISSW!$F:$F,"Draw")))*IF(ROW()=COLUMN(),0.5,1)</f>
        <v>0</v>
      </c>
      <c r="G16" s="11">
        <f ca="1">((COUNTIFS(SWISSW!$I:$I,'MTT DRAW'!$A16,SWISSW!$J:$J,'MTT DRAW'!G$1,SWISSW!$F:$F,"Draw")+COUNTIFS(SWISSW!$I:$I,'MTT DRAW'!G$1,SWISSW!$J:$J,'MTT DRAW'!$A16,SWISSW!$F:$F,"Draw")))*IF(ROW()=COLUMN(),0.5,1)</f>
        <v>1</v>
      </c>
      <c r="H16" s="11">
        <f ca="1">((COUNTIFS(SWISSW!$I:$I,'MTT DRAW'!$A16,SWISSW!$J:$J,'MTT DRAW'!H$1,SWISSW!$F:$F,"Draw")+COUNTIFS(SWISSW!$I:$I,'MTT DRAW'!H$1,SWISSW!$J:$J,'MTT DRAW'!$A16,SWISSW!$F:$F,"Draw")))*IF(ROW()=COLUMN(),0.5,1)</f>
        <v>1</v>
      </c>
      <c r="I16" s="11">
        <f ca="1">((COUNTIFS(SWISSW!$I:$I,'MTT DRAW'!$A16,SWISSW!$J:$J,'MTT DRAW'!I$1,SWISSW!$F:$F,"Draw")+COUNTIFS(SWISSW!$I:$I,'MTT DRAW'!I$1,SWISSW!$J:$J,'MTT DRAW'!$A16,SWISSW!$F:$F,"Draw")))*IF(ROW()=COLUMN(),0.5,1)</f>
        <v>0</v>
      </c>
      <c r="J16" s="11">
        <f ca="1">((COUNTIFS(SWISSW!$I:$I,'MTT DRAW'!$A16,SWISSW!$J:$J,'MTT DRAW'!J$1,SWISSW!$F:$F,"Draw")+COUNTIFS(SWISSW!$I:$I,'MTT DRAW'!J$1,SWISSW!$J:$J,'MTT DRAW'!$A16,SWISSW!$F:$F,"Draw")))*IF(ROW()=COLUMN(),0.5,1)</f>
        <v>0</v>
      </c>
      <c r="K16" s="11">
        <f ca="1">((COUNTIFS(SWISSW!$I:$I,'MTT DRAW'!$A16,SWISSW!$J:$J,'MTT DRAW'!K$1,SWISSW!$F:$F,"Draw")+COUNTIFS(SWISSW!$I:$I,'MTT DRAW'!K$1,SWISSW!$J:$J,'MTT DRAW'!$A16,SWISSW!$F:$F,"Draw")))*IF(ROW()=COLUMN(),0.5,1)</f>
        <v>0</v>
      </c>
      <c r="L16" s="11">
        <f ca="1">((COUNTIFS(SWISSW!$I:$I,'MTT DRAW'!$A16,SWISSW!$J:$J,'MTT DRAW'!L$1,SWISSW!$F:$F,"Draw")+COUNTIFS(SWISSW!$I:$I,'MTT DRAW'!L$1,SWISSW!$J:$J,'MTT DRAW'!$A16,SWISSW!$F:$F,"Draw")))*IF(ROW()=COLUMN(),0.5,1)</f>
        <v>1</v>
      </c>
      <c r="M16" s="11">
        <f ca="1">((COUNTIFS(SWISSW!$I:$I,'MTT DRAW'!$A16,SWISSW!$J:$J,'MTT DRAW'!M$1,SWISSW!$F:$F,"Draw")+COUNTIFS(SWISSW!$I:$I,'MTT DRAW'!M$1,SWISSW!$J:$J,'MTT DRAW'!$A16,SWISSW!$F:$F,"Draw")))*IF(ROW()=COLUMN(),0.5,1)</f>
        <v>0</v>
      </c>
      <c r="N16" s="11">
        <f ca="1">((COUNTIFS(SWISSW!$I:$I,'MTT DRAW'!$A16,SWISSW!$J:$J,'MTT DRAW'!N$1,SWISSW!$F:$F,"Draw")+COUNTIFS(SWISSW!$I:$I,'MTT DRAW'!N$1,SWISSW!$J:$J,'MTT DRAW'!$A16,SWISSW!$F:$F,"Draw")))*IF(ROW()=COLUMN(),0.5,1)</f>
        <v>0</v>
      </c>
      <c r="O16" s="11">
        <f ca="1">((COUNTIFS(SWISSW!$I:$I,'MTT DRAW'!$A16,SWISSW!$J:$J,'MTT DRAW'!O$1,SWISSW!$F:$F,"Draw")+COUNTIFS(SWISSW!$I:$I,'MTT DRAW'!O$1,SWISSW!$J:$J,'MTT DRAW'!$A16,SWISSW!$F:$F,"Draw")))*IF(ROW()=COLUMN(),0.5,1)</f>
        <v>0</v>
      </c>
      <c r="P16" s="11">
        <f ca="1">((COUNTIFS(SWISSW!$I:$I,'MTT DRAW'!$A16,SWISSW!$J:$J,'MTT DRAW'!P$1,SWISSW!$F:$F,"Draw")+COUNTIFS(SWISSW!$I:$I,'MTT DRAW'!P$1,SWISSW!$J:$J,'MTT DRAW'!$A16,SWISSW!$F:$F,"Draw")))*IF(ROW()=COLUMN(),0.5,1)</f>
        <v>0</v>
      </c>
      <c r="Q16" s="11">
        <f ca="1">((COUNTIFS(SWISSW!$I:$I,'MTT DRAW'!$A16,SWISSW!$J:$J,'MTT DRAW'!Q$1,SWISSW!$F:$F,"Draw")+COUNTIFS(SWISSW!$I:$I,'MTT DRAW'!Q$1,SWISSW!$J:$J,'MTT DRAW'!$A16,SWISSW!$F:$F,"Draw")))*IF(ROW()=COLUMN(),0.5,1)</f>
        <v>0</v>
      </c>
      <c r="R16" s="11">
        <f ca="1">((COUNTIFS(SWISSW!$I:$I,'MTT DRAW'!$A16,SWISSW!$J:$J,'MTT DRAW'!R$1,SWISSW!$F:$F,"Draw")+COUNTIFS(SWISSW!$I:$I,'MTT DRAW'!R$1,SWISSW!$J:$J,'MTT DRAW'!$A16,SWISSW!$F:$F,"Draw")))*IF(ROW()=COLUMN(),0.5,1)</f>
        <v>0</v>
      </c>
      <c r="S16" s="11">
        <f ca="1">((COUNTIFS(SWISSW!$I:$I,'MTT DRAW'!$A16,SWISSW!$J:$J,'MTT DRAW'!S$1,SWISSW!$F:$F,"Draw")+COUNTIFS(SWISSW!$I:$I,'MTT DRAW'!S$1,SWISSW!$J:$J,'MTT DRAW'!$A16,SWISSW!$F:$F,"Draw")))*IF(ROW()=COLUMN(),0.5,1)</f>
        <v>1</v>
      </c>
      <c r="T16" s="11">
        <f ca="1">((COUNTIFS(SWISSW!$I:$I,'MTT DRAW'!$A16,SWISSW!$J:$J,'MTT DRAW'!T$1,SWISSW!$F:$F,"Draw")+COUNTIFS(SWISSW!$I:$I,'MTT DRAW'!T$1,SWISSW!$J:$J,'MTT DRAW'!$A16,SWISSW!$F:$F,"Draw")))*IF(ROW()=COLUMN(),0.5,1)</f>
        <v>0</v>
      </c>
      <c r="U16" s="11">
        <f ca="1">((COUNTIFS(SWISSW!$I:$I,'MTT DRAW'!$A16,SWISSW!$J:$J,'MTT DRAW'!U$1,SWISSW!$F:$F,"Draw")+COUNTIFS(SWISSW!$I:$I,'MTT DRAW'!U$1,SWISSW!$J:$J,'MTT DRAW'!$A16,SWISSW!$F:$F,"Draw")))*IF(ROW()=COLUMN(),0.5,1)</f>
        <v>1</v>
      </c>
      <c r="V16" s="11">
        <f ca="1">((COUNTIFS(SWISSW!$I:$I,'MTT DRAW'!$A16,SWISSW!$J:$J,'MTT DRAW'!V$1,SWISSW!$F:$F,"Draw")+COUNTIFS(SWISSW!$I:$I,'MTT DRAW'!V$1,SWISSW!$J:$J,'MTT DRAW'!$A16,SWISSW!$F:$F,"Draw")))*IF(ROW()=COLUMN(),0.5,1)</f>
        <v>0</v>
      </c>
      <c r="W16" s="11">
        <f ca="1">((COUNTIFS(SWISSW!$I:$I,'MTT DRAW'!$A16,SWISSW!$J:$J,'MTT DRAW'!W$1,SWISSW!$F:$F,"Draw")+COUNTIFS(SWISSW!$I:$I,'MTT DRAW'!W$1,SWISSW!$J:$J,'MTT DRAW'!$A16,SWISSW!$F:$F,"Draw")))*IF(ROW()=COLUMN(),0.5,1)</f>
        <v>0</v>
      </c>
      <c r="X16" s="11">
        <f ca="1">((COUNTIFS(SWISSW!$I:$I,'MTT DRAW'!$A16,SWISSW!$J:$J,'MTT DRAW'!X$1,SWISSW!$F:$F,"Draw")+COUNTIFS(SWISSW!$I:$I,'MTT DRAW'!X$1,SWISSW!$J:$J,'MTT DRAW'!$A16,SWISSW!$F:$F,"Draw")))*IF(ROW()=COLUMN(),0.5,1)</f>
        <v>0</v>
      </c>
      <c r="Y16" s="11">
        <f ca="1">((COUNTIFS(SWISSW!$I:$I,'MTT DRAW'!$A16,SWISSW!$J:$J,'MTT DRAW'!Y$1,SWISSW!$F:$F,"Draw")+COUNTIFS(SWISSW!$I:$I,'MTT DRAW'!Y$1,SWISSW!$J:$J,'MTT DRAW'!$A16,SWISSW!$F:$F,"Draw")))*IF(ROW()=COLUMN(),0.5,1)</f>
        <v>0</v>
      </c>
      <c r="Z16" s="11">
        <f ca="1">((COUNTIFS(SWISSW!$I:$I,'MTT DRAW'!$A16,SWISSW!$J:$J,'MTT DRAW'!Z$1,SWISSW!$F:$F,"Draw")+COUNTIFS(SWISSW!$I:$I,'MTT DRAW'!Z$1,SWISSW!$J:$J,'MTT DRAW'!$A16,SWISSW!$F:$F,"Draw")))*IF(ROW()=COLUMN(),0.5,1)</f>
        <v>0</v>
      </c>
      <c r="AA16" s="11">
        <f ca="1">((COUNTIFS(SWISSW!$I:$I,'MTT DRAW'!$A16,SWISSW!$J:$J,'MTT DRAW'!AA$1,SWISSW!$F:$F,"Draw")+COUNTIFS(SWISSW!$I:$I,'MTT DRAW'!AA$1,SWISSW!$J:$J,'MTT DRAW'!$A16,SWISSW!$F:$F,"Draw")))*IF(ROW()=COLUMN(),0.5,1)</f>
        <v>0</v>
      </c>
      <c r="AB16" s="11">
        <f ca="1">((COUNTIFS(SWISSW!$I:$I,'MTT DRAW'!$A16,SWISSW!$J:$J,'MTT DRAW'!AB$1,SWISSW!$F:$F,"Draw")+COUNTIFS(SWISSW!$I:$I,'MTT DRAW'!AB$1,SWISSW!$J:$J,'MTT DRAW'!$A16,SWISSW!$F:$F,"Draw")))*IF(ROW()=COLUMN(),0.5,1)</f>
        <v>0</v>
      </c>
      <c r="AC16" s="11">
        <f ca="1">((COUNTIFS(SWISSW!$I:$I,'MTT DRAW'!$A16,SWISSW!$J:$J,'MTT DRAW'!AC$1,SWISSW!$F:$F,"Draw")+COUNTIFS(SWISSW!$I:$I,'MTT DRAW'!AC$1,SWISSW!$J:$J,'MTT DRAW'!$A16,SWISSW!$F:$F,"Draw")))*IF(ROW()=COLUMN(),0.5,1)</f>
        <v>1</v>
      </c>
      <c r="AD16" s="11">
        <f ca="1">((COUNTIFS(SWISSW!$I:$I,'MTT DRAW'!$A16,SWISSW!$J:$J,'MTT DRAW'!AD$1,SWISSW!$F:$F,"Draw")+COUNTIFS(SWISSW!$I:$I,'MTT DRAW'!AD$1,SWISSW!$J:$J,'MTT DRAW'!$A16,SWISSW!$F:$F,"Draw")))*IF(ROW()=COLUMN(),0.5,1)</f>
        <v>0</v>
      </c>
      <c r="AE16" s="11">
        <f ca="1">((COUNTIFS(SWISSW!$I:$I,'MTT DRAW'!$A16,SWISSW!$J:$J,'MTT DRAW'!AE$1,SWISSW!$F:$F,"Draw")+COUNTIFS(SWISSW!$I:$I,'MTT DRAW'!AE$1,SWISSW!$J:$J,'MTT DRAW'!$A16,SWISSW!$F:$F,"Draw")))*IF(ROW()=COLUMN(),0.5,1)</f>
        <v>0</v>
      </c>
      <c r="AF16" s="11">
        <f ca="1">((COUNTIFS(SWISSW!$I:$I,'MTT DRAW'!$A16,SWISSW!$J:$J,'MTT DRAW'!AF$1,SWISSW!$F:$F,"Draw")+COUNTIFS(SWISSW!$I:$I,'MTT DRAW'!AF$1,SWISSW!$J:$J,'MTT DRAW'!$A16,SWISSW!$F:$F,"Draw")))*IF(ROW()=COLUMN(),0.5,1)</f>
        <v>0</v>
      </c>
      <c r="AG16" s="11">
        <f ca="1">((COUNTIFS(SWISSW!$I:$I,'MTT DRAW'!$A16,SWISSW!$J:$J,'MTT DRAW'!AG$1,SWISSW!$F:$F,"Draw")+COUNTIFS(SWISSW!$I:$I,'MTT DRAW'!AG$1,SWISSW!$J:$J,'MTT DRAW'!$A16,SWISSW!$F:$F,"Draw")))*IF(ROW()=COLUMN(),0.5,1)</f>
        <v>0</v>
      </c>
      <c r="AH16" s="11">
        <f ca="1">((COUNTIFS(SWISSW!$I:$I,'MTT DRAW'!$A16,SWISSW!$J:$J,'MTT DRAW'!AH$1,SWISSW!$F:$F,"Draw")+COUNTIFS(SWISSW!$I:$I,'MTT DRAW'!AH$1,SWISSW!$J:$J,'MTT DRAW'!$A16,SWISSW!$F:$F,"Draw")))*IF(ROW()=COLUMN(),0.5,1)</f>
        <v>0</v>
      </c>
      <c r="AI16" s="11">
        <f ca="1">((COUNTIFS(SWISSW!$I:$I,'MTT DRAW'!$A16,SWISSW!$J:$J,'MTT DRAW'!AI$1,SWISSW!$F:$F,"Draw")+COUNTIFS(SWISSW!$I:$I,'MTT DRAW'!AI$1,SWISSW!$J:$J,'MTT DRAW'!$A16,SWISSW!$F:$F,"Draw")))*IF(ROW()=COLUMN(),0.5,1)</f>
        <v>0</v>
      </c>
      <c r="AJ16" s="11">
        <f ca="1">((COUNTIFS(SWISSW!$I:$I,'MTT DRAW'!$A16,SWISSW!$J:$J,'MTT DRAW'!AJ$1,SWISSW!$F:$F,"Draw")+COUNTIFS(SWISSW!$I:$I,'MTT DRAW'!AJ$1,SWISSW!$J:$J,'MTT DRAW'!$A16,SWISSW!$F:$F,"Draw")))*IF(ROW()=COLUMN(),0.5,1)</f>
        <v>0</v>
      </c>
      <c r="AK16" s="11">
        <f ca="1">((COUNTIFS(SWISSW!$I:$I,'MTT DRAW'!$A16,SWISSW!$J:$J,'MTT DRAW'!AK$1,SWISSW!$F:$F,"Draw")+COUNTIFS(SWISSW!$I:$I,'MTT DRAW'!AK$1,SWISSW!$J:$J,'MTT DRAW'!$A16,SWISSW!$F:$F,"Draw")))*IF(ROW()=COLUMN(),0.5,1)</f>
        <v>0</v>
      </c>
      <c r="AL16" s="11">
        <f ca="1">((COUNTIFS(SWISSW!$I:$I,'MTT DRAW'!$A16,SWISSW!$J:$J,'MTT DRAW'!AL$1,SWISSW!$F:$F,"Draw")+COUNTIFS(SWISSW!$I:$I,'MTT DRAW'!AL$1,SWISSW!$J:$J,'MTT DRAW'!$A16,SWISSW!$F:$F,"Draw")))*IF(ROW()=COLUMN(),0.5,1)</f>
        <v>0</v>
      </c>
      <c r="AM16" s="11">
        <f ca="1">((COUNTIFS(SWISSW!$I:$I,'MTT DRAW'!$A16,SWISSW!$J:$J,'MTT DRAW'!AM$1,SWISSW!$F:$F,"Draw")+COUNTIFS(SWISSW!$I:$I,'MTT DRAW'!AM$1,SWISSW!$J:$J,'MTT DRAW'!$A16,SWISSW!$F:$F,"Draw")))*IF(ROW()=COLUMN(),0.5,1)</f>
        <v>0</v>
      </c>
      <c r="AN16" s="11">
        <f ca="1">((COUNTIFS(SWISSW!$I:$I,'MTT DRAW'!$A16,SWISSW!$J:$J,'MTT DRAW'!AN$1,SWISSW!$F:$F,"Draw")+COUNTIFS(SWISSW!$I:$I,'MTT DRAW'!AN$1,SWISSW!$J:$J,'MTT DRAW'!$A16,SWISSW!$F:$F,"Draw")))*IF(ROW()=COLUMN(),0.5,1)</f>
        <v>0</v>
      </c>
      <c r="AO16" s="11">
        <f ca="1">((COUNTIFS(SWISSW!$I:$I,'MTT DRAW'!$A16,SWISSW!$J:$J,'MTT DRAW'!AO$1,SWISSW!$F:$F,"Draw")+COUNTIFS(SWISSW!$I:$I,'MTT DRAW'!AO$1,SWISSW!$J:$J,'MTT DRAW'!$A16,SWISSW!$F:$F,"Draw")))*IF(ROW()=COLUMN(),0.5,1)</f>
        <v>0</v>
      </c>
      <c r="AP16" s="11">
        <f ca="1">((COUNTIFS(SWISSW!$I:$I,'MTT DRAW'!$A16,SWISSW!$J:$J,'MTT DRAW'!AP$1,SWISSW!$F:$F,"Draw")+COUNTIFS(SWISSW!$I:$I,'MTT DRAW'!AP$1,SWISSW!$J:$J,'MTT DRAW'!$A16,SWISSW!$F:$F,"Draw")))*IF(ROW()=COLUMN(),0.5,1)</f>
        <v>0</v>
      </c>
      <c r="AQ16" s="11">
        <f ca="1">((COUNTIFS(SWISSW!$I:$I,'MTT DRAW'!$A16,SWISSW!$J:$J,'MTT DRAW'!AQ$1,SWISSW!$F:$F,"Draw")+COUNTIFS(SWISSW!$I:$I,'MTT DRAW'!AQ$1,SWISSW!$J:$J,'MTT DRAW'!$A16,SWISSW!$F:$F,"Draw")))*IF(ROW()=COLUMN(),0.5,1)</f>
        <v>0</v>
      </c>
      <c r="AR16" s="11">
        <f ca="1">((COUNTIFS(SWISSW!$I:$I,'MTT DRAW'!$A16,SWISSW!$J:$J,'MTT DRAW'!AR$1,SWISSW!$F:$F,"Draw")+COUNTIFS(SWISSW!$I:$I,'MTT DRAW'!AR$1,SWISSW!$J:$J,'MTT DRAW'!$A16,SWISSW!$F:$F,"Draw")))*IF(ROW()=COLUMN(),0.5,1)</f>
        <v>0</v>
      </c>
      <c r="AS16" s="11">
        <f ca="1">((COUNTIFS(SWISSW!$I:$I,'MTT DRAW'!$A16,SWISSW!$J:$J,'MTT DRAW'!AS$1,SWISSW!$F:$F,"Draw")+COUNTIFS(SWISSW!$I:$I,'MTT DRAW'!AS$1,SWISSW!$J:$J,'MTT DRAW'!$A16,SWISSW!$F:$F,"Draw")))*IF(ROW()=COLUMN(),0.5,1)</f>
        <v>0</v>
      </c>
      <c r="AT16" s="11">
        <f ca="1">((COUNTIFS(SWISSW!$I:$I,'MTT DRAW'!$A16,SWISSW!$J:$J,'MTT DRAW'!AT$1,SWISSW!$F:$F,"Draw")+COUNTIFS(SWISSW!$I:$I,'MTT DRAW'!AT$1,SWISSW!$J:$J,'MTT DRAW'!$A16,SWISSW!$F:$F,"Draw")))*IF(ROW()=COLUMN(),0.5,1)</f>
        <v>0</v>
      </c>
      <c r="AU16" s="11">
        <f ca="1">((COUNTIFS(SWISSW!$I:$I,'MTT DRAW'!$A16,SWISSW!$J:$J,'MTT DRAW'!AU$1,SWISSW!$F:$F,"Draw")+COUNTIFS(SWISSW!$I:$I,'MTT DRAW'!AU$1,SWISSW!$J:$J,'MTT DRAW'!$A16,SWISSW!$F:$F,"Draw")))*IF(ROW()=COLUMN(),0.5,1)</f>
        <v>0</v>
      </c>
      <c r="AV16" s="11">
        <f ca="1">((COUNTIFS(SWISSW!$I:$I,'MTT DRAW'!$A16,SWISSW!$J:$J,'MTT DRAW'!AV$1,SWISSW!$F:$F,"Draw")+COUNTIFS(SWISSW!$I:$I,'MTT DRAW'!AV$1,SWISSW!$J:$J,'MTT DRAW'!$A16,SWISSW!$F:$F,"Draw")))*IF(ROW()=COLUMN(),0.5,1)</f>
        <v>0</v>
      </c>
      <c r="AW16" s="11">
        <f ca="1">((COUNTIFS(SWISSW!$I:$I,'MTT DRAW'!$A16,SWISSW!$J:$J,'MTT DRAW'!AW$1,SWISSW!$F:$F,"Draw")+COUNTIFS(SWISSW!$I:$I,'MTT DRAW'!AW$1,SWISSW!$J:$J,'MTT DRAW'!$A16,SWISSW!$F:$F,"Draw")))*IF(ROW()=COLUMN(),0.5,1)</f>
        <v>0</v>
      </c>
      <c r="AX16" s="11">
        <f ca="1">((COUNTIFS(SWISSW!$I:$I,'MTT DRAW'!$A16,SWISSW!$J:$J,'MTT DRAW'!AX$1,SWISSW!$F:$F,"Draw")+COUNTIFS(SWISSW!$I:$I,'MTT DRAW'!AX$1,SWISSW!$J:$J,'MTT DRAW'!$A16,SWISSW!$F:$F,"Draw")))*IF(ROW()=COLUMN(),0.5,1)</f>
        <v>0</v>
      </c>
      <c r="AY16" s="11">
        <f ca="1">((COUNTIFS(SWISSW!$I:$I,'MTT DRAW'!$A16,SWISSW!$J:$J,'MTT DRAW'!AY$1,SWISSW!$F:$F,"Draw")+COUNTIFS(SWISSW!$I:$I,'MTT DRAW'!AY$1,SWISSW!$J:$J,'MTT DRAW'!$A16,SWISSW!$F:$F,"Draw")))*IF(ROW()=COLUMN(),0.5,1)</f>
        <v>0</v>
      </c>
      <c r="AZ16" s="11">
        <f ca="1">((COUNTIFS(SWISSW!$I:$I,'MTT DRAW'!$A16,SWISSW!$J:$J,'MTT DRAW'!AZ$1,SWISSW!$F:$F,"Draw")+COUNTIFS(SWISSW!$I:$I,'MTT DRAW'!AZ$1,SWISSW!$J:$J,'MTT DRAW'!$A16,SWISSW!$F:$F,"Draw")))*IF(ROW()=COLUMN(),0.5,1)</f>
        <v>0</v>
      </c>
      <c r="BA16" s="11">
        <f ca="1">((COUNTIFS(SWISSW!$I:$I,'MTT DRAW'!$A16,SWISSW!$J:$J,'MTT DRAW'!BA$1,SWISSW!$F:$F,"Draw")+COUNTIFS(SWISSW!$I:$I,'MTT DRAW'!BA$1,SWISSW!$J:$J,'MTT DRAW'!$A16,SWISSW!$F:$F,"Draw")))*IF(ROW()=COLUMN(),0.5,1)</f>
        <v>0</v>
      </c>
      <c r="BB16" s="11">
        <f ca="1">((COUNTIFS(SWISSW!$I:$I,'MTT DRAW'!$A16,SWISSW!$J:$J,'MTT DRAW'!BB$1,SWISSW!$F:$F,"Draw")+COUNTIFS(SWISSW!$I:$I,'MTT DRAW'!BB$1,SWISSW!$J:$J,'MTT DRAW'!$A16,SWISSW!$F:$F,"Draw")))*IF(ROW()=COLUMN(),0.5,1)</f>
        <v>0</v>
      </c>
      <c r="BC16" s="11">
        <f ca="1">((COUNTIFS(SWISSW!$I:$I,'MTT DRAW'!$A16,SWISSW!$J:$J,'MTT DRAW'!BC$1,SWISSW!$F:$F,"Draw")+COUNTIFS(SWISSW!$I:$I,'MTT DRAW'!BC$1,SWISSW!$J:$J,'MTT DRAW'!$A16,SWISSW!$F:$F,"Draw")))*IF(ROW()=COLUMN(),0.5,1)</f>
        <v>0</v>
      </c>
      <c r="BD16" s="11">
        <f ca="1">((COUNTIFS(SWISSW!$I:$I,'MTT DRAW'!$A16,SWISSW!$J:$J,'MTT DRAW'!BD$1,SWISSW!$F:$F,"Draw")+COUNTIFS(SWISSW!$I:$I,'MTT DRAW'!BD$1,SWISSW!$J:$J,'MTT DRAW'!$A16,SWISSW!$F:$F,"Draw")))*IF(ROW()=COLUMN(),0.5,1)</f>
        <v>0</v>
      </c>
      <c r="BE16" s="11">
        <f ca="1">((COUNTIFS(SWISSW!$I:$I,'MTT DRAW'!$A16,SWISSW!$J:$J,'MTT DRAW'!BE$1,SWISSW!$F:$F,"Draw")+COUNTIFS(SWISSW!$I:$I,'MTT DRAW'!BE$1,SWISSW!$J:$J,'MTT DRAW'!$A16,SWISSW!$F:$F,"Draw")))*IF(ROW()=COLUMN(),0.5,1)</f>
        <v>0</v>
      </c>
      <c r="BF16" s="11">
        <f ca="1">((COUNTIFS(SWISSW!$I:$I,'MTT DRAW'!$A16,SWISSW!$J:$J,'MTT DRAW'!BF$1,SWISSW!$F:$F,"Draw")+COUNTIFS(SWISSW!$I:$I,'MTT DRAW'!BF$1,SWISSW!$J:$J,'MTT DRAW'!$A16,SWISSW!$F:$F,"Draw")))*IF(ROW()=COLUMN(),0.5,1)</f>
        <v>0</v>
      </c>
      <c r="BG16" s="11">
        <f ca="1">((COUNTIFS(SWISSW!$I:$I,'MTT DRAW'!$A16,SWISSW!$J:$J,'MTT DRAW'!BG$1,SWISSW!$F:$F,"Draw")+COUNTIFS(SWISSW!$I:$I,'MTT DRAW'!BG$1,SWISSW!$J:$J,'MTT DRAW'!$A16,SWISSW!$F:$F,"Draw")))*IF(ROW()=COLUMN(),0.5,1)</f>
        <v>0</v>
      </c>
      <c r="BH16" s="11">
        <f ca="1">((COUNTIFS(SWISSW!$I:$I,'MTT DRAW'!$A16,SWISSW!$J:$J,'MTT DRAW'!BH$1,SWISSW!$F:$F,"Draw")+COUNTIFS(SWISSW!$I:$I,'MTT DRAW'!BH$1,SWISSW!$J:$J,'MTT DRAW'!$A16,SWISSW!$F:$F,"Draw")))*IF(ROW()=COLUMN(),0.5,1)</f>
        <v>0</v>
      </c>
      <c r="BI16" s="11">
        <f ca="1">((COUNTIFS(SWISSW!$I:$I,'MTT DRAW'!$A16,SWISSW!$J:$J,'MTT DRAW'!BI$1,SWISSW!$F:$F,"Draw")+COUNTIFS(SWISSW!$I:$I,'MTT DRAW'!BI$1,SWISSW!$J:$J,'MTT DRAW'!$A16,SWISSW!$F:$F,"Draw")))*IF(ROW()=COLUMN(),0.5,1)</f>
        <v>0</v>
      </c>
      <c r="BJ16" s="11">
        <f ca="1">((COUNTIFS(SWISSW!$I:$I,'MTT DRAW'!$A16,SWISSW!$J:$J,'MTT DRAW'!BJ$1,SWISSW!$F:$F,"Draw")+COUNTIFS(SWISSW!$I:$I,'MTT DRAW'!BJ$1,SWISSW!$J:$J,'MTT DRAW'!$A16,SWISSW!$F:$F,"Draw")))*IF(ROW()=COLUMN(),0.5,1)</f>
        <v>0</v>
      </c>
      <c r="BK16" s="11">
        <f ca="1">((COUNTIFS(SWISSW!$I:$I,'MTT DRAW'!$A16,SWISSW!$J:$J,'MTT DRAW'!BK$1,SWISSW!$F:$F,"Draw")+COUNTIFS(SWISSW!$I:$I,'MTT DRAW'!BK$1,SWISSW!$J:$J,'MTT DRAW'!$A16,SWISSW!$F:$F,"Draw")))*IF(ROW()=COLUMN(),0.5,1)</f>
        <v>0</v>
      </c>
      <c r="BL16" s="11">
        <f ca="1">((COUNTIFS(SWISSW!$I:$I,'MTT DRAW'!$A16,SWISSW!$J:$J,'MTT DRAW'!BL$1,SWISSW!$F:$F,"Draw")+COUNTIFS(SWISSW!$I:$I,'MTT DRAW'!BL$1,SWISSW!$J:$J,'MTT DRAW'!$A16,SWISSW!$F:$F,"Draw")))*IF(ROW()=COLUMN(),0.5,1)</f>
        <v>0</v>
      </c>
      <c r="BM16" s="11" t="str">
        <f ca="1">MATCHUP!BM16</f>
        <v>-</v>
      </c>
      <c r="BN16" s="11" t="str">
        <f ca="1">MATCHUP!BN16</f>
        <v>-</v>
      </c>
      <c r="BO16" s="11" t="str">
        <f ca="1">MATCHUP!BO16</f>
        <v>-</v>
      </c>
      <c r="BP16" s="11" t="str">
        <f ca="1">MATCHUP!BP16</f>
        <v>-</v>
      </c>
      <c r="BQ16" s="11" t="str">
        <f ca="1">MATCHUP!BQ16</f>
        <v>-</v>
      </c>
      <c r="BR16" s="11" t="str">
        <f ca="1">MATCHUP!BR16</f>
        <v>-</v>
      </c>
      <c r="BS16" s="11" t="str">
        <f ca="1">MATCHUP!BS16</f>
        <v>-</v>
      </c>
      <c r="BT16" s="11" t="str">
        <f ca="1">MATCHUP!BT16</f>
        <v>-</v>
      </c>
      <c r="BU16" s="11" t="str">
        <f ca="1">MATCHUP!BU16</f>
        <v>-</v>
      </c>
      <c r="BV16" s="11" t="str">
        <f ca="1">MATCHUP!BV16</f>
        <v>-</v>
      </c>
      <c r="BW16" s="11" t="str">
        <f ca="1">MATCHUP!BW16</f>
        <v>-</v>
      </c>
      <c r="BX16" s="11" t="str">
        <f ca="1">MATCHUP!BX16</f>
        <v>-</v>
      </c>
      <c r="BY16" s="11" t="str">
        <f ca="1">MATCHUP!BY16</f>
        <v>-</v>
      </c>
      <c r="BZ16" s="11" t="str">
        <f ca="1">MATCHUP!BZ16</f>
        <v>-</v>
      </c>
      <c r="CA16" s="11" t="str">
        <f ca="1">MATCHUP!CA16</f>
        <v>-</v>
      </c>
      <c r="CB16" s="11" t="str">
        <f ca="1">MATCHUP!CB16</f>
        <v>-</v>
      </c>
      <c r="CC16" s="11" t="str">
        <f ca="1">MATCHUP!CC16</f>
        <v>-</v>
      </c>
      <c r="CD16" s="11" t="str">
        <f ca="1">MATCHUP!CD16</f>
        <v>-</v>
      </c>
      <c r="CE16" s="11" t="str">
        <f ca="1">MATCHUP!CE16</f>
        <v>-</v>
      </c>
      <c r="CF16" s="11" t="str">
        <f ca="1">MATCHUP!CF16</f>
        <v>-</v>
      </c>
      <c r="CG16" s="11" t="str">
        <f ca="1">MATCHUP!CG16</f>
        <v>-</v>
      </c>
      <c r="CH16" s="11" t="str">
        <f ca="1">MATCHUP!CH16</f>
        <v>-</v>
      </c>
      <c r="CI16" s="11" t="str">
        <f ca="1">MATCHUP!CI16</f>
        <v>-</v>
      </c>
      <c r="CJ16" s="11" t="str">
        <f ca="1">MATCHUP!CJ16</f>
        <v>-</v>
      </c>
      <c r="CK16" s="11" t="str">
        <f ca="1">MATCHUP!CK16</f>
        <v>-</v>
      </c>
      <c r="CL16" s="11" t="str">
        <f ca="1">MATCHUP!CL16</f>
        <v>-</v>
      </c>
      <c r="CM16" s="11" t="str">
        <f ca="1">MATCHUP!CM16</f>
        <v>-</v>
      </c>
      <c r="CN16" s="11" t="str">
        <f ca="1">MATCHUP!CN16</f>
        <v>-</v>
      </c>
      <c r="CO16" s="11" t="str">
        <f ca="1">MATCHUP!CO16</f>
        <v>-</v>
      </c>
      <c r="CP16" s="11" t="str">
        <f ca="1">MATCHUP!CP16</f>
        <v>-</v>
      </c>
      <c r="CQ16" s="11" t="str">
        <f ca="1">MATCHUP!CQ16</f>
        <v>-</v>
      </c>
      <c r="CR16" s="11" t="str">
        <f ca="1">MATCHUP!CR16</f>
        <v>-</v>
      </c>
      <c r="CS16" s="11" t="str">
        <f ca="1">MATCHUP!CS16</f>
        <v>-</v>
      </c>
      <c r="CT16" s="11" t="str">
        <f ca="1">MATCHUP!CT16</f>
        <v>-</v>
      </c>
      <c r="CU16" s="11" t="str">
        <f ca="1">MATCHUP!CU16</f>
        <v>-</v>
      </c>
      <c r="CV16" s="11" t="str">
        <f ca="1">MATCHUP!CV16</f>
        <v>-</v>
      </c>
    </row>
    <row r="17" spans="1:100" s="6" customFormat="1" ht="55" customHeight="1" x14ac:dyDescent="0.25">
      <c r="A17" s="3" t="str">
        <f ca="1">MATCHUP!A17</f>
        <v>Dimir Terror</v>
      </c>
      <c r="B17" s="11">
        <f ca="1">((COUNTIFS(SWISSW!$I:$I,'MTT DRAW'!$A17,SWISSW!$J:$J,'MTT DRAW'!B$1,SWISSW!$F:$F,"Draw")+COUNTIFS(SWISSW!$I:$I,'MTT DRAW'!B$1,SWISSW!$J:$J,'MTT DRAW'!$A17,SWISSW!$F:$F,"Draw")))*IF(ROW()=COLUMN(),0.5,1)</f>
        <v>0</v>
      </c>
      <c r="C17" s="11">
        <f ca="1">((COUNTIFS(SWISSW!$I:$I,'MTT DRAW'!$A17,SWISSW!$J:$J,'MTT DRAW'!C$1,SWISSW!$F:$F,"Draw")+COUNTIFS(SWISSW!$I:$I,'MTT DRAW'!C$1,SWISSW!$J:$J,'MTT DRAW'!$A17,SWISSW!$F:$F,"Draw")))*IF(ROW()=COLUMN(),0.5,1)</f>
        <v>0</v>
      </c>
      <c r="D17" s="11">
        <f ca="1">((COUNTIFS(SWISSW!$I:$I,'MTT DRAW'!$A17,SWISSW!$J:$J,'MTT DRAW'!D$1,SWISSW!$F:$F,"Draw")+COUNTIFS(SWISSW!$I:$I,'MTT DRAW'!D$1,SWISSW!$J:$J,'MTT DRAW'!$A17,SWISSW!$F:$F,"Draw")))*IF(ROW()=COLUMN(),0.5,1)</f>
        <v>0</v>
      </c>
      <c r="E17" s="11">
        <f ca="1">((COUNTIFS(SWISSW!$I:$I,'MTT DRAW'!$A17,SWISSW!$J:$J,'MTT DRAW'!E$1,SWISSW!$F:$F,"Draw")+COUNTIFS(SWISSW!$I:$I,'MTT DRAW'!E$1,SWISSW!$J:$J,'MTT DRAW'!$A17,SWISSW!$F:$F,"Draw")))*IF(ROW()=COLUMN(),0.5,1)</f>
        <v>0</v>
      </c>
      <c r="F17" s="11">
        <f ca="1">((COUNTIFS(SWISSW!$I:$I,'MTT DRAW'!$A17,SWISSW!$J:$J,'MTT DRAW'!F$1,SWISSW!$F:$F,"Draw")+COUNTIFS(SWISSW!$I:$I,'MTT DRAW'!F$1,SWISSW!$J:$J,'MTT DRAW'!$A17,SWISSW!$F:$F,"Draw")))*IF(ROW()=COLUMN(),0.5,1)</f>
        <v>0</v>
      </c>
      <c r="G17" s="11">
        <f ca="1">((COUNTIFS(SWISSW!$I:$I,'MTT DRAW'!$A17,SWISSW!$J:$J,'MTT DRAW'!G$1,SWISSW!$F:$F,"Draw")+COUNTIFS(SWISSW!$I:$I,'MTT DRAW'!G$1,SWISSW!$J:$J,'MTT DRAW'!$A17,SWISSW!$F:$F,"Draw")))*IF(ROW()=COLUMN(),0.5,1)</f>
        <v>0</v>
      </c>
      <c r="H17" s="11">
        <f ca="1">((COUNTIFS(SWISSW!$I:$I,'MTT DRAW'!$A17,SWISSW!$J:$J,'MTT DRAW'!H$1,SWISSW!$F:$F,"Draw")+COUNTIFS(SWISSW!$I:$I,'MTT DRAW'!H$1,SWISSW!$J:$J,'MTT DRAW'!$A17,SWISSW!$F:$F,"Draw")))*IF(ROW()=COLUMN(),0.5,1)</f>
        <v>0</v>
      </c>
      <c r="I17" s="11">
        <f ca="1">((COUNTIFS(SWISSW!$I:$I,'MTT DRAW'!$A17,SWISSW!$J:$J,'MTT DRAW'!I$1,SWISSW!$F:$F,"Draw")+COUNTIFS(SWISSW!$I:$I,'MTT DRAW'!I$1,SWISSW!$J:$J,'MTT DRAW'!$A17,SWISSW!$F:$F,"Draw")))*IF(ROW()=COLUMN(),0.5,1)</f>
        <v>0</v>
      </c>
      <c r="J17" s="11">
        <f ca="1">((COUNTIFS(SWISSW!$I:$I,'MTT DRAW'!$A17,SWISSW!$J:$J,'MTT DRAW'!J$1,SWISSW!$F:$F,"Draw")+COUNTIFS(SWISSW!$I:$I,'MTT DRAW'!J$1,SWISSW!$J:$J,'MTT DRAW'!$A17,SWISSW!$F:$F,"Draw")))*IF(ROW()=COLUMN(),0.5,1)</f>
        <v>0</v>
      </c>
      <c r="K17" s="11">
        <f ca="1">((COUNTIFS(SWISSW!$I:$I,'MTT DRAW'!$A17,SWISSW!$J:$J,'MTT DRAW'!K$1,SWISSW!$F:$F,"Draw")+COUNTIFS(SWISSW!$I:$I,'MTT DRAW'!K$1,SWISSW!$J:$J,'MTT DRAW'!$A17,SWISSW!$F:$F,"Draw")))*IF(ROW()=COLUMN(),0.5,1)</f>
        <v>0</v>
      </c>
      <c r="L17" s="11">
        <f ca="1">((COUNTIFS(SWISSW!$I:$I,'MTT DRAW'!$A17,SWISSW!$J:$J,'MTT DRAW'!L$1,SWISSW!$F:$F,"Draw")+COUNTIFS(SWISSW!$I:$I,'MTT DRAW'!L$1,SWISSW!$J:$J,'MTT DRAW'!$A17,SWISSW!$F:$F,"Draw")))*IF(ROW()=COLUMN(),0.5,1)</f>
        <v>0</v>
      </c>
      <c r="M17" s="11">
        <f ca="1">((COUNTIFS(SWISSW!$I:$I,'MTT DRAW'!$A17,SWISSW!$J:$J,'MTT DRAW'!M$1,SWISSW!$F:$F,"Draw")+COUNTIFS(SWISSW!$I:$I,'MTT DRAW'!M$1,SWISSW!$J:$J,'MTT DRAW'!$A17,SWISSW!$F:$F,"Draw")))*IF(ROW()=COLUMN(),0.5,1)</f>
        <v>0</v>
      </c>
      <c r="N17" s="11">
        <f ca="1">((COUNTIFS(SWISSW!$I:$I,'MTT DRAW'!$A17,SWISSW!$J:$J,'MTT DRAW'!N$1,SWISSW!$F:$F,"Draw")+COUNTIFS(SWISSW!$I:$I,'MTT DRAW'!N$1,SWISSW!$J:$J,'MTT DRAW'!$A17,SWISSW!$F:$F,"Draw")))*IF(ROW()=COLUMN(),0.5,1)</f>
        <v>1</v>
      </c>
      <c r="O17" s="11">
        <f ca="1">((COUNTIFS(SWISSW!$I:$I,'MTT DRAW'!$A17,SWISSW!$J:$J,'MTT DRAW'!O$1,SWISSW!$F:$F,"Draw")+COUNTIFS(SWISSW!$I:$I,'MTT DRAW'!O$1,SWISSW!$J:$J,'MTT DRAW'!$A17,SWISSW!$F:$F,"Draw")))*IF(ROW()=COLUMN(),0.5,1)</f>
        <v>0</v>
      </c>
      <c r="P17" s="11">
        <f ca="1">((COUNTIFS(SWISSW!$I:$I,'MTT DRAW'!$A17,SWISSW!$J:$J,'MTT DRAW'!P$1,SWISSW!$F:$F,"Draw")+COUNTIFS(SWISSW!$I:$I,'MTT DRAW'!P$1,SWISSW!$J:$J,'MTT DRAW'!$A17,SWISSW!$F:$F,"Draw")))*IF(ROW()=COLUMN(),0.5,1)</f>
        <v>0</v>
      </c>
      <c r="Q17" s="11">
        <f ca="1">((COUNTIFS(SWISSW!$I:$I,'MTT DRAW'!$A17,SWISSW!$J:$J,'MTT DRAW'!Q$1,SWISSW!$F:$F,"Draw")+COUNTIFS(SWISSW!$I:$I,'MTT DRAW'!Q$1,SWISSW!$J:$J,'MTT DRAW'!$A17,SWISSW!$F:$F,"Draw")))*IF(ROW()=COLUMN(),0.5,1)</f>
        <v>0</v>
      </c>
      <c r="R17" s="11">
        <f ca="1">((COUNTIFS(SWISSW!$I:$I,'MTT DRAW'!$A17,SWISSW!$J:$J,'MTT DRAW'!R$1,SWISSW!$F:$F,"Draw")+COUNTIFS(SWISSW!$I:$I,'MTT DRAW'!R$1,SWISSW!$J:$J,'MTT DRAW'!$A17,SWISSW!$F:$F,"Draw")))*IF(ROW()=COLUMN(),0.5,1)</f>
        <v>0</v>
      </c>
      <c r="S17" s="11">
        <f ca="1">((COUNTIFS(SWISSW!$I:$I,'MTT DRAW'!$A17,SWISSW!$J:$J,'MTT DRAW'!S$1,SWISSW!$F:$F,"Draw")+COUNTIFS(SWISSW!$I:$I,'MTT DRAW'!S$1,SWISSW!$J:$J,'MTT DRAW'!$A17,SWISSW!$F:$F,"Draw")))*IF(ROW()=COLUMN(),0.5,1)</f>
        <v>0</v>
      </c>
      <c r="T17" s="11">
        <f ca="1">((COUNTIFS(SWISSW!$I:$I,'MTT DRAW'!$A17,SWISSW!$J:$J,'MTT DRAW'!T$1,SWISSW!$F:$F,"Draw")+COUNTIFS(SWISSW!$I:$I,'MTT DRAW'!T$1,SWISSW!$J:$J,'MTT DRAW'!$A17,SWISSW!$F:$F,"Draw")))*IF(ROW()=COLUMN(),0.5,1)</f>
        <v>0</v>
      </c>
      <c r="U17" s="11">
        <f ca="1">((COUNTIFS(SWISSW!$I:$I,'MTT DRAW'!$A17,SWISSW!$J:$J,'MTT DRAW'!U$1,SWISSW!$F:$F,"Draw")+COUNTIFS(SWISSW!$I:$I,'MTT DRAW'!U$1,SWISSW!$J:$J,'MTT DRAW'!$A17,SWISSW!$F:$F,"Draw")))*IF(ROW()=COLUMN(),0.5,1)</f>
        <v>0</v>
      </c>
      <c r="V17" s="11">
        <f ca="1">((COUNTIFS(SWISSW!$I:$I,'MTT DRAW'!$A17,SWISSW!$J:$J,'MTT DRAW'!V$1,SWISSW!$F:$F,"Draw")+COUNTIFS(SWISSW!$I:$I,'MTT DRAW'!V$1,SWISSW!$J:$J,'MTT DRAW'!$A17,SWISSW!$F:$F,"Draw")))*IF(ROW()=COLUMN(),0.5,1)</f>
        <v>0</v>
      </c>
      <c r="W17" s="11">
        <f ca="1">((COUNTIFS(SWISSW!$I:$I,'MTT DRAW'!$A17,SWISSW!$J:$J,'MTT DRAW'!W$1,SWISSW!$F:$F,"Draw")+COUNTIFS(SWISSW!$I:$I,'MTT DRAW'!W$1,SWISSW!$J:$J,'MTT DRAW'!$A17,SWISSW!$F:$F,"Draw")))*IF(ROW()=COLUMN(),0.5,1)</f>
        <v>0</v>
      </c>
      <c r="X17" s="11">
        <f ca="1">((COUNTIFS(SWISSW!$I:$I,'MTT DRAW'!$A17,SWISSW!$J:$J,'MTT DRAW'!X$1,SWISSW!$F:$F,"Draw")+COUNTIFS(SWISSW!$I:$I,'MTT DRAW'!X$1,SWISSW!$J:$J,'MTT DRAW'!$A17,SWISSW!$F:$F,"Draw")))*IF(ROW()=COLUMN(),0.5,1)</f>
        <v>0</v>
      </c>
      <c r="Y17" s="11">
        <f ca="1">((COUNTIFS(SWISSW!$I:$I,'MTT DRAW'!$A17,SWISSW!$J:$J,'MTT DRAW'!Y$1,SWISSW!$F:$F,"Draw")+COUNTIFS(SWISSW!$I:$I,'MTT DRAW'!Y$1,SWISSW!$J:$J,'MTT DRAW'!$A17,SWISSW!$F:$F,"Draw")))*IF(ROW()=COLUMN(),0.5,1)</f>
        <v>0</v>
      </c>
      <c r="Z17" s="11">
        <f ca="1">((COUNTIFS(SWISSW!$I:$I,'MTT DRAW'!$A17,SWISSW!$J:$J,'MTT DRAW'!Z$1,SWISSW!$F:$F,"Draw")+COUNTIFS(SWISSW!$I:$I,'MTT DRAW'!Z$1,SWISSW!$J:$J,'MTT DRAW'!$A17,SWISSW!$F:$F,"Draw")))*IF(ROW()=COLUMN(),0.5,1)</f>
        <v>0</v>
      </c>
      <c r="AA17" s="11">
        <f ca="1">((COUNTIFS(SWISSW!$I:$I,'MTT DRAW'!$A17,SWISSW!$J:$J,'MTT DRAW'!AA$1,SWISSW!$F:$F,"Draw")+COUNTIFS(SWISSW!$I:$I,'MTT DRAW'!AA$1,SWISSW!$J:$J,'MTT DRAW'!$A17,SWISSW!$F:$F,"Draw")))*IF(ROW()=COLUMN(),0.5,1)</f>
        <v>0</v>
      </c>
      <c r="AB17" s="11">
        <f ca="1">((COUNTIFS(SWISSW!$I:$I,'MTT DRAW'!$A17,SWISSW!$J:$J,'MTT DRAW'!AB$1,SWISSW!$F:$F,"Draw")+COUNTIFS(SWISSW!$I:$I,'MTT DRAW'!AB$1,SWISSW!$J:$J,'MTT DRAW'!$A17,SWISSW!$F:$F,"Draw")))*IF(ROW()=COLUMN(),0.5,1)</f>
        <v>0</v>
      </c>
      <c r="AC17" s="11">
        <f ca="1">((COUNTIFS(SWISSW!$I:$I,'MTT DRAW'!$A17,SWISSW!$J:$J,'MTT DRAW'!AC$1,SWISSW!$F:$F,"Draw")+COUNTIFS(SWISSW!$I:$I,'MTT DRAW'!AC$1,SWISSW!$J:$J,'MTT DRAW'!$A17,SWISSW!$F:$F,"Draw")))*IF(ROW()=COLUMN(),0.5,1)</f>
        <v>0</v>
      </c>
      <c r="AD17" s="11">
        <f ca="1">((COUNTIFS(SWISSW!$I:$I,'MTT DRAW'!$A17,SWISSW!$J:$J,'MTT DRAW'!AD$1,SWISSW!$F:$F,"Draw")+COUNTIFS(SWISSW!$I:$I,'MTT DRAW'!AD$1,SWISSW!$J:$J,'MTT DRAW'!$A17,SWISSW!$F:$F,"Draw")))*IF(ROW()=COLUMN(),0.5,1)</f>
        <v>0</v>
      </c>
      <c r="AE17" s="11">
        <f ca="1">((COUNTIFS(SWISSW!$I:$I,'MTT DRAW'!$A17,SWISSW!$J:$J,'MTT DRAW'!AE$1,SWISSW!$F:$F,"Draw")+COUNTIFS(SWISSW!$I:$I,'MTT DRAW'!AE$1,SWISSW!$J:$J,'MTT DRAW'!$A17,SWISSW!$F:$F,"Draw")))*IF(ROW()=COLUMN(),0.5,1)</f>
        <v>0</v>
      </c>
      <c r="AF17" s="11">
        <f ca="1">((COUNTIFS(SWISSW!$I:$I,'MTT DRAW'!$A17,SWISSW!$J:$J,'MTT DRAW'!AF$1,SWISSW!$F:$F,"Draw")+COUNTIFS(SWISSW!$I:$I,'MTT DRAW'!AF$1,SWISSW!$J:$J,'MTT DRAW'!$A17,SWISSW!$F:$F,"Draw")))*IF(ROW()=COLUMN(),0.5,1)</f>
        <v>0</v>
      </c>
      <c r="AG17" s="11">
        <f ca="1">((COUNTIFS(SWISSW!$I:$I,'MTT DRAW'!$A17,SWISSW!$J:$J,'MTT DRAW'!AG$1,SWISSW!$F:$F,"Draw")+COUNTIFS(SWISSW!$I:$I,'MTT DRAW'!AG$1,SWISSW!$J:$J,'MTT DRAW'!$A17,SWISSW!$F:$F,"Draw")))*IF(ROW()=COLUMN(),0.5,1)</f>
        <v>0</v>
      </c>
      <c r="AH17" s="11">
        <f ca="1">((COUNTIFS(SWISSW!$I:$I,'MTT DRAW'!$A17,SWISSW!$J:$J,'MTT DRAW'!AH$1,SWISSW!$F:$F,"Draw")+COUNTIFS(SWISSW!$I:$I,'MTT DRAW'!AH$1,SWISSW!$J:$J,'MTT DRAW'!$A17,SWISSW!$F:$F,"Draw")))*IF(ROW()=COLUMN(),0.5,1)</f>
        <v>0</v>
      </c>
      <c r="AI17" s="11">
        <f ca="1">((COUNTIFS(SWISSW!$I:$I,'MTT DRAW'!$A17,SWISSW!$J:$J,'MTT DRAW'!AI$1,SWISSW!$F:$F,"Draw")+COUNTIFS(SWISSW!$I:$I,'MTT DRAW'!AI$1,SWISSW!$J:$J,'MTT DRAW'!$A17,SWISSW!$F:$F,"Draw")))*IF(ROW()=COLUMN(),0.5,1)</f>
        <v>0</v>
      </c>
      <c r="AJ17" s="11">
        <f ca="1">((COUNTIFS(SWISSW!$I:$I,'MTT DRAW'!$A17,SWISSW!$J:$J,'MTT DRAW'!AJ$1,SWISSW!$F:$F,"Draw")+COUNTIFS(SWISSW!$I:$I,'MTT DRAW'!AJ$1,SWISSW!$J:$J,'MTT DRAW'!$A17,SWISSW!$F:$F,"Draw")))*IF(ROW()=COLUMN(),0.5,1)</f>
        <v>0</v>
      </c>
      <c r="AK17" s="11">
        <f ca="1">((COUNTIFS(SWISSW!$I:$I,'MTT DRAW'!$A17,SWISSW!$J:$J,'MTT DRAW'!AK$1,SWISSW!$F:$F,"Draw")+COUNTIFS(SWISSW!$I:$I,'MTT DRAW'!AK$1,SWISSW!$J:$J,'MTT DRAW'!$A17,SWISSW!$F:$F,"Draw")))*IF(ROW()=COLUMN(),0.5,1)</f>
        <v>0</v>
      </c>
      <c r="AL17" s="11">
        <f ca="1">((COUNTIFS(SWISSW!$I:$I,'MTT DRAW'!$A17,SWISSW!$J:$J,'MTT DRAW'!AL$1,SWISSW!$F:$F,"Draw")+COUNTIFS(SWISSW!$I:$I,'MTT DRAW'!AL$1,SWISSW!$J:$J,'MTT DRAW'!$A17,SWISSW!$F:$F,"Draw")))*IF(ROW()=COLUMN(),0.5,1)</f>
        <v>0</v>
      </c>
      <c r="AM17" s="11">
        <f ca="1">((COUNTIFS(SWISSW!$I:$I,'MTT DRAW'!$A17,SWISSW!$J:$J,'MTT DRAW'!AM$1,SWISSW!$F:$F,"Draw")+COUNTIFS(SWISSW!$I:$I,'MTT DRAW'!AM$1,SWISSW!$J:$J,'MTT DRAW'!$A17,SWISSW!$F:$F,"Draw")))*IF(ROW()=COLUMN(),0.5,1)</f>
        <v>0</v>
      </c>
      <c r="AN17" s="11">
        <f ca="1">((COUNTIFS(SWISSW!$I:$I,'MTT DRAW'!$A17,SWISSW!$J:$J,'MTT DRAW'!AN$1,SWISSW!$F:$F,"Draw")+COUNTIFS(SWISSW!$I:$I,'MTT DRAW'!AN$1,SWISSW!$J:$J,'MTT DRAW'!$A17,SWISSW!$F:$F,"Draw")))*IF(ROW()=COLUMN(),0.5,1)</f>
        <v>0</v>
      </c>
      <c r="AO17" s="11">
        <f ca="1">((COUNTIFS(SWISSW!$I:$I,'MTT DRAW'!$A17,SWISSW!$J:$J,'MTT DRAW'!AO$1,SWISSW!$F:$F,"Draw")+COUNTIFS(SWISSW!$I:$I,'MTT DRAW'!AO$1,SWISSW!$J:$J,'MTT DRAW'!$A17,SWISSW!$F:$F,"Draw")))*IF(ROW()=COLUMN(),0.5,1)</f>
        <v>0</v>
      </c>
      <c r="AP17" s="11">
        <f ca="1">((COUNTIFS(SWISSW!$I:$I,'MTT DRAW'!$A17,SWISSW!$J:$J,'MTT DRAW'!AP$1,SWISSW!$F:$F,"Draw")+COUNTIFS(SWISSW!$I:$I,'MTT DRAW'!AP$1,SWISSW!$J:$J,'MTT DRAW'!$A17,SWISSW!$F:$F,"Draw")))*IF(ROW()=COLUMN(),0.5,1)</f>
        <v>0</v>
      </c>
      <c r="AQ17" s="11">
        <f ca="1">((COUNTIFS(SWISSW!$I:$I,'MTT DRAW'!$A17,SWISSW!$J:$J,'MTT DRAW'!AQ$1,SWISSW!$F:$F,"Draw")+COUNTIFS(SWISSW!$I:$I,'MTT DRAW'!AQ$1,SWISSW!$J:$J,'MTT DRAW'!$A17,SWISSW!$F:$F,"Draw")))*IF(ROW()=COLUMN(),0.5,1)</f>
        <v>0</v>
      </c>
      <c r="AR17" s="11">
        <f ca="1">((COUNTIFS(SWISSW!$I:$I,'MTT DRAW'!$A17,SWISSW!$J:$J,'MTT DRAW'!AR$1,SWISSW!$F:$F,"Draw")+COUNTIFS(SWISSW!$I:$I,'MTT DRAW'!AR$1,SWISSW!$J:$J,'MTT DRAW'!$A17,SWISSW!$F:$F,"Draw")))*IF(ROW()=COLUMN(),0.5,1)</f>
        <v>0</v>
      </c>
      <c r="AS17" s="11">
        <f ca="1">((COUNTIFS(SWISSW!$I:$I,'MTT DRAW'!$A17,SWISSW!$J:$J,'MTT DRAW'!AS$1,SWISSW!$F:$F,"Draw")+COUNTIFS(SWISSW!$I:$I,'MTT DRAW'!AS$1,SWISSW!$J:$J,'MTT DRAW'!$A17,SWISSW!$F:$F,"Draw")))*IF(ROW()=COLUMN(),0.5,1)</f>
        <v>0</v>
      </c>
      <c r="AT17" s="11">
        <f ca="1">((COUNTIFS(SWISSW!$I:$I,'MTT DRAW'!$A17,SWISSW!$J:$J,'MTT DRAW'!AT$1,SWISSW!$F:$F,"Draw")+COUNTIFS(SWISSW!$I:$I,'MTT DRAW'!AT$1,SWISSW!$J:$J,'MTT DRAW'!$A17,SWISSW!$F:$F,"Draw")))*IF(ROW()=COLUMN(),0.5,1)</f>
        <v>0</v>
      </c>
      <c r="AU17" s="11">
        <f ca="1">((COUNTIFS(SWISSW!$I:$I,'MTT DRAW'!$A17,SWISSW!$J:$J,'MTT DRAW'!AU$1,SWISSW!$F:$F,"Draw")+COUNTIFS(SWISSW!$I:$I,'MTT DRAW'!AU$1,SWISSW!$J:$J,'MTT DRAW'!$A17,SWISSW!$F:$F,"Draw")))*IF(ROW()=COLUMN(),0.5,1)</f>
        <v>0</v>
      </c>
      <c r="AV17" s="11">
        <f ca="1">((COUNTIFS(SWISSW!$I:$I,'MTT DRAW'!$A17,SWISSW!$J:$J,'MTT DRAW'!AV$1,SWISSW!$F:$F,"Draw")+COUNTIFS(SWISSW!$I:$I,'MTT DRAW'!AV$1,SWISSW!$J:$J,'MTT DRAW'!$A17,SWISSW!$F:$F,"Draw")))*IF(ROW()=COLUMN(),0.5,1)</f>
        <v>0</v>
      </c>
      <c r="AW17" s="11">
        <f ca="1">((COUNTIFS(SWISSW!$I:$I,'MTT DRAW'!$A17,SWISSW!$J:$J,'MTT DRAW'!AW$1,SWISSW!$F:$F,"Draw")+COUNTIFS(SWISSW!$I:$I,'MTT DRAW'!AW$1,SWISSW!$J:$J,'MTT DRAW'!$A17,SWISSW!$F:$F,"Draw")))*IF(ROW()=COLUMN(),0.5,1)</f>
        <v>0</v>
      </c>
      <c r="AX17" s="11">
        <f ca="1">((COUNTIFS(SWISSW!$I:$I,'MTT DRAW'!$A17,SWISSW!$J:$J,'MTT DRAW'!AX$1,SWISSW!$F:$F,"Draw")+COUNTIFS(SWISSW!$I:$I,'MTT DRAW'!AX$1,SWISSW!$J:$J,'MTT DRAW'!$A17,SWISSW!$F:$F,"Draw")))*IF(ROW()=COLUMN(),0.5,1)</f>
        <v>0</v>
      </c>
      <c r="AY17" s="11">
        <f ca="1">((COUNTIFS(SWISSW!$I:$I,'MTT DRAW'!$A17,SWISSW!$J:$J,'MTT DRAW'!AY$1,SWISSW!$F:$F,"Draw")+COUNTIFS(SWISSW!$I:$I,'MTT DRAW'!AY$1,SWISSW!$J:$J,'MTT DRAW'!$A17,SWISSW!$F:$F,"Draw")))*IF(ROW()=COLUMN(),0.5,1)</f>
        <v>0</v>
      </c>
      <c r="AZ17" s="11">
        <f ca="1">((COUNTIFS(SWISSW!$I:$I,'MTT DRAW'!$A17,SWISSW!$J:$J,'MTT DRAW'!AZ$1,SWISSW!$F:$F,"Draw")+COUNTIFS(SWISSW!$I:$I,'MTT DRAW'!AZ$1,SWISSW!$J:$J,'MTT DRAW'!$A17,SWISSW!$F:$F,"Draw")))*IF(ROW()=COLUMN(),0.5,1)</f>
        <v>0</v>
      </c>
      <c r="BA17" s="11">
        <f ca="1">((COUNTIFS(SWISSW!$I:$I,'MTT DRAW'!$A17,SWISSW!$J:$J,'MTT DRAW'!BA$1,SWISSW!$F:$F,"Draw")+COUNTIFS(SWISSW!$I:$I,'MTT DRAW'!BA$1,SWISSW!$J:$J,'MTT DRAW'!$A17,SWISSW!$F:$F,"Draw")))*IF(ROW()=COLUMN(),0.5,1)</f>
        <v>0</v>
      </c>
      <c r="BB17" s="11">
        <f ca="1">((COUNTIFS(SWISSW!$I:$I,'MTT DRAW'!$A17,SWISSW!$J:$J,'MTT DRAW'!BB$1,SWISSW!$F:$F,"Draw")+COUNTIFS(SWISSW!$I:$I,'MTT DRAW'!BB$1,SWISSW!$J:$J,'MTT DRAW'!$A17,SWISSW!$F:$F,"Draw")))*IF(ROW()=COLUMN(),0.5,1)</f>
        <v>0</v>
      </c>
      <c r="BC17" s="11">
        <f ca="1">((COUNTIFS(SWISSW!$I:$I,'MTT DRAW'!$A17,SWISSW!$J:$J,'MTT DRAW'!BC$1,SWISSW!$F:$F,"Draw")+COUNTIFS(SWISSW!$I:$I,'MTT DRAW'!BC$1,SWISSW!$J:$J,'MTT DRAW'!$A17,SWISSW!$F:$F,"Draw")))*IF(ROW()=COLUMN(),0.5,1)</f>
        <v>0</v>
      </c>
      <c r="BD17" s="11">
        <f ca="1">((COUNTIFS(SWISSW!$I:$I,'MTT DRAW'!$A17,SWISSW!$J:$J,'MTT DRAW'!BD$1,SWISSW!$F:$F,"Draw")+COUNTIFS(SWISSW!$I:$I,'MTT DRAW'!BD$1,SWISSW!$J:$J,'MTT DRAW'!$A17,SWISSW!$F:$F,"Draw")))*IF(ROW()=COLUMN(),0.5,1)</f>
        <v>0</v>
      </c>
      <c r="BE17" s="11">
        <f ca="1">((COUNTIFS(SWISSW!$I:$I,'MTT DRAW'!$A17,SWISSW!$J:$J,'MTT DRAW'!BE$1,SWISSW!$F:$F,"Draw")+COUNTIFS(SWISSW!$I:$I,'MTT DRAW'!BE$1,SWISSW!$J:$J,'MTT DRAW'!$A17,SWISSW!$F:$F,"Draw")))*IF(ROW()=COLUMN(),0.5,1)</f>
        <v>0</v>
      </c>
      <c r="BF17" s="11">
        <f ca="1">((COUNTIFS(SWISSW!$I:$I,'MTT DRAW'!$A17,SWISSW!$J:$J,'MTT DRAW'!BF$1,SWISSW!$F:$F,"Draw")+COUNTIFS(SWISSW!$I:$I,'MTT DRAW'!BF$1,SWISSW!$J:$J,'MTT DRAW'!$A17,SWISSW!$F:$F,"Draw")))*IF(ROW()=COLUMN(),0.5,1)</f>
        <v>0</v>
      </c>
      <c r="BG17" s="11">
        <f ca="1">((COUNTIFS(SWISSW!$I:$I,'MTT DRAW'!$A17,SWISSW!$J:$J,'MTT DRAW'!BG$1,SWISSW!$F:$F,"Draw")+COUNTIFS(SWISSW!$I:$I,'MTT DRAW'!BG$1,SWISSW!$J:$J,'MTT DRAW'!$A17,SWISSW!$F:$F,"Draw")))*IF(ROW()=COLUMN(),0.5,1)</f>
        <v>0</v>
      </c>
      <c r="BH17" s="11">
        <f ca="1">((COUNTIFS(SWISSW!$I:$I,'MTT DRAW'!$A17,SWISSW!$J:$J,'MTT DRAW'!BH$1,SWISSW!$F:$F,"Draw")+COUNTIFS(SWISSW!$I:$I,'MTT DRAW'!BH$1,SWISSW!$J:$J,'MTT DRAW'!$A17,SWISSW!$F:$F,"Draw")))*IF(ROW()=COLUMN(),0.5,1)</f>
        <v>0</v>
      </c>
      <c r="BI17" s="11">
        <f ca="1">((COUNTIFS(SWISSW!$I:$I,'MTT DRAW'!$A17,SWISSW!$J:$J,'MTT DRAW'!BI$1,SWISSW!$F:$F,"Draw")+COUNTIFS(SWISSW!$I:$I,'MTT DRAW'!BI$1,SWISSW!$J:$J,'MTT DRAW'!$A17,SWISSW!$F:$F,"Draw")))*IF(ROW()=COLUMN(),0.5,1)</f>
        <v>0</v>
      </c>
      <c r="BJ17" s="11">
        <f ca="1">((COUNTIFS(SWISSW!$I:$I,'MTT DRAW'!$A17,SWISSW!$J:$J,'MTT DRAW'!BJ$1,SWISSW!$F:$F,"Draw")+COUNTIFS(SWISSW!$I:$I,'MTT DRAW'!BJ$1,SWISSW!$J:$J,'MTT DRAW'!$A17,SWISSW!$F:$F,"Draw")))*IF(ROW()=COLUMN(),0.5,1)</f>
        <v>0</v>
      </c>
      <c r="BK17" s="11">
        <f ca="1">((COUNTIFS(SWISSW!$I:$I,'MTT DRAW'!$A17,SWISSW!$J:$J,'MTT DRAW'!BK$1,SWISSW!$F:$F,"Draw")+COUNTIFS(SWISSW!$I:$I,'MTT DRAW'!BK$1,SWISSW!$J:$J,'MTT DRAW'!$A17,SWISSW!$F:$F,"Draw")))*IF(ROW()=COLUMN(),0.5,1)</f>
        <v>0</v>
      </c>
      <c r="BL17" s="11">
        <f ca="1">((COUNTIFS(SWISSW!$I:$I,'MTT DRAW'!$A17,SWISSW!$J:$J,'MTT DRAW'!BL$1,SWISSW!$F:$F,"Draw")+COUNTIFS(SWISSW!$I:$I,'MTT DRAW'!BL$1,SWISSW!$J:$J,'MTT DRAW'!$A17,SWISSW!$F:$F,"Draw")))*IF(ROW()=COLUMN(),0.5,1)</f>
        <v>0</v>
      </c>
      <c r="BM17" s="11" t="str">
        <f ca="1">MATCHUP!BM17</f>
        <v>-</v>
      </c>
      <c r="BN17" s="11" t="str">
        <f ca="1">MATCHUP!BN17</f>
        <v>-</v>
      </c>
      <c r="BO17" s="11" t="str">
        <f ca="1">MATCHUP!BO17</f>
        <v>-</v>
      </c>
      <c r="BP17" s="11" t="str">
        <f ca="1">MATCHUP!BP17</f>
        <v>-</v>
      </c>
      <c r="BQ17" s="11" t="str">
        <f ca="1">MATCHUP!BQ17</f>
        <v>-</v>
      </c>
      <c r="BR17" s="11" t="str">
        <f ca="1">MATCHUP!BR17</f>
        <v>-</v>
      </c>
      <c r="BS17" s="11" t="str">
        <f ca="1">MATCHUP!BS17</f>
        <v>-</v>
      </c>
      <c r="BT17" s="11" t="str">
        <f ca="1">MATCHUP!BT17</f>
        <v>-</v>
      </c>
      <c r="BU17" s="11" t="str">
        <f ca="1">MATCHUP!BU17</f>
        <v>-</v>
      </c>
      <c r="BV17" s="11" t="str">
        <f ca="1">MATCHUP!BV17</f>
        <v>-</v>
      </c>
      <c r="BW17" s="11" t="str">
        <f ca="1">MATCHUP!BW17</f>
        <v>-</v>
      </c>
      <c r="BX17" s="11" t="str">
        <f ca="1">MATCHUP!BX17</f>
        <v>-</v>
      </c>
      <c r="BY17" s="11" t="str">
        <f ca="1">MATCHUP!BY17</f>
        <v>-</v>
      </c>
      <c r="BZ17" s="11" t="str">
        <f ca="1">MATCHUP!BZ17</f>
        <v>-</v>
      </c>
      <c r="CA17" s="11" t="str">
        <f ca="1">MATCHUP!CA17</f>
        <v>-</v>
      </c>
      <c r="CB17" s="11" t="str">
        <f ca="1">MATCHUP!CB17</f>
        <v>-</v>
      </c>
      <c r="CC17" s="11" t="str">
        <f ca="1">MATCHUP!CC17</f>
        <v>-</v>
      </c>
      <c r="CD17" s="11" t="str">
        <f ca="1">MATCHUP!CD17</f>
        <v>-</v>
      </c>
      <c r="CE17" s="11" t="str">
        <f ca="1">MATCHUP!CE17</f>
        <v>-</v>
      </c>
      <c r="CF17" s="11" t="str">
        <f ca="1">MATCHUP!CF17</f>
        <v>-</v>
      </c>
      <c r="CG17" s="11" t="str">
        <f ca="1">MATCHUP!CG17</f>
        <v>-</v>
      </c>
      <c r="CH17" s="11" t="str">
        <f ca="1">MATCHUP!CH17</f>
        <v>-</v>
      </c>
      <c r="CI17" s="11" t="str">
        <f ca="1">MATCHUP!CI17</f>
        <v>-</v>
      </c>
      <c r="CJ17" s="11" t="str">
        <f ca="1">MATCHUP!CJ17</f>
        <v>-</v>
      </c>
      <c r="CK17" s="11" t="str">
        <f ca="1">MATCHUP!CK17</f>
        <v>-</v>
      </c>
      <c r="CL17" s="11" t="str">
        <f ca="1">MATCHUP!CL17</f>
        <v>-</v>
      </c>
      <c r="CM17" s="11" t="str">
        <f ca="1">MATCHUP!CM17</f>
        <v>-</v>
      </c>
      <c r="CN17" s="11" t="str">
        <f ca="1">MATCHUP!CN17</f>
        <v>-</v>
      </c>
      <c r="CO17" s="11" t="str">
        <f ca="1">MATCHUP!CO17</f>
        <v>-</v>
      </c>
      <c r="CP17" s="11" t="str">
        <f ca="1">MATCHUP!CP17</f>
        <v>-</v>
      </c>
      <c r="CQ17" s="11" t="str">
        <f ca="1">MATCHUP!CQ17</f>
        <v>-</v>
      </c>
      <c r="CR17" s="11" t="str">
        <f ca="1">MATCHUP!CR17</f>
        <v>-</v>
      </c>
      <c r="CS17" s="11" t="str">
        <f ca="1">MATCHUP!CS17</f>
        <v>-</v>
      </c>
      <c r="CT17" s="11" t="str">
        <f ca="1">MATCHUP!CT17</f>
        <v>-</v>
      </c>
      <c r="CU17" s="11" t="str">
        <f ca="1">MATCHUP!CU17</f>
        <v>-</v>
      </c>
      <c r="CV17" s="11" t="str">
        <f ca="1">MATCHUP!CV17</f>
        <v>-</v>
      </c>
    </row>
    <row r="18" spans="1:100" ht="55" customHeight="1" x14ac:dyDescent="0.3">
      <c r="A18" s="3" t="str">
        <f ca="1">MATCHUP!A18</f>
        <v>Azorius Familiars</v>
      </c>
      <c r="B18" s="11">
        <f ca="1">((COUNTIFS(SWISSW!$I:$I,'MTT DRAW'!$A18,SWISSW!$J:$J,'MTT DRAW'!B$1,SWISSW!$F:$F,"Draw")+COUNTIFS(SWISSW!$I:$I,'MTT DRAW'!B$1,SWISSW!$J:$J,'MTT DRAW'!$A18,SWISSW!$F:$F,"Draw")))*IF(ROW()=COLUMN(),0.5,1)</f>
        <v>2</v>
      </c>
      <c r="C18" s="11">
        <f ca="1">((COUNTIFS(SWISSW!$I:$I,'MTT DRAW'!$A18,SWISSW!$J:$J,'MTT DRAW'!C$1,SWISSW!$F:$F,"Draw")+COUNTIFS(SWISSW!$I:$I,'MTT DRAW'!C$1,SWISSW!$J:$J,'MTT DRAW'!$A18,SWISSW!$F:$F,"Draw")))*IF(ROW()=COLUMN(),0.5,1)</f>
        <v>0</v>
      </c>
      <c r="D18" s="11">
        <f ca="1">((COUNTIFS(SWISSW!$I:$I,'MTT DRAW'!$A18,SWISSW!$J:$J,'MTT DRAW'!D$1,SWISSW!$F:$F,"Draw")+COUNTIFS(SWISSW!$I:$I,'MTT DRAW'!D$1,SWISSW!$J:$J,'MTT DRAW'!$A18,SWISSW!$F:$F,"Draw")))*IF(ROW()=COLUMN(),0.5,1)</f>
        <v>0</v>
      </c>
      <c r="E18" s="11">
        <f ca="1">((COUNTIFS(SWISSW!$I:$I,'MTT DRAW'!$A18,SWISSW!$J:$J,'MTT DRAW'!E$1,SWISSW!$F:$F,"Draw")+COUNTIFS(SWISSW!$I:$I,'MTT DRAW'!E$1,SWISSW!$J:$J,'MTT DRAW'!$A18,SWISSW!$F:$F,"Draw")))*IF(ROW()=COLUMN(),0.5,1)</f>
        <v>1</v>
      </c>
      <c r="F18" s="11">
        <f ca="1">((COUNTIFS(SWISSW!$I:$I,'MTT DRAW'!$A18,SWISSW!$J:$J,'MTT DRAW'!F$1,SWISSW!$F:$F,"Draw")+COUNTIFS(SWISSW!$I:$I,'MTT DRAW'!F$1,SWISSW!$J:$J,'MTT DRAW'!$A18,SWISSW!$F:$F,"Draw")))*IF(ROW()=COLUMN(),0.5,1)</f>
        <v>0</v>
      </c>
      <c r="G18" s="11">
        <f ca="1">((COUNTIFS(SWISSW!$I:$I,'MTT DRAW'!$A18,SWISSW!$J:$J,'MTT DRAW'!G$1,SWISSW!$F:$F,"Draw")+COUNTIFS(SWISSW!$I:$I,'MTT DRAW'!G$1,SWISSW!$J:$J,'MTT DRAW'!$A18,SWISSW!$F:$F,"Draw")))*IF(ROW()=COLUMN(),0.5,1)</f>
        <v>0</v>
      </c>
      <c r="H18" s="11">
        <f ca="1">((COUNTIFS(SWISSW!$I:$I,'MTT DRAW'!$A18,SWISSW!$J:$J,'MTT DRAW'!H$1,SWISSW!$F:$F,"Draw")+COUNTIFS(SWISSW!$I:$I,'MTT DRAW'!H$1,SWISSW!$J:$J,'MTT DRAW'!$A18,SWISSW!$F:$F,"Draw")))*IF(ROW()=COLUMN(),0.5,1)</f>
        <v>0</v>
      </c>
      <c r="I18" s="11">
        <f ca="1">((COUNTIFS(SWISSW!$I:$I,'MTT DRAW'!$A18,SWISSW!$J:$J,'MTT DRAW'!I$1,SWISSW!$F:$F,"Draw")+COUNTIFS(SWISSW!$I:$I,'MTT DRAW'!I$1,SWISSW!$J:$J,'MTT DRAW'!$A18,SWISSW!$F:$F,"Draw")))*IF(ROW()=COLUMN(),0.5,1)</f>
        <v>0</v>
      </c>
      <c r="J18" s="11">
        <f ca="1">((COUNTIFS(SWISSW!$I:$I,'MTT DRAW'!$A18,SWISSW!$J:$J,'MTT DRAW'!J$1,SWISSW!$F:$F,"Draw")+COUNTIFS(SWISSW!$I:$I,'MTT DRAW'!J$1,SWISSW!$J:$J,'MTT DRAW'!$A18,SWISSW!$F:$F,"Draw")))*IF(ROW()=COLUMN(),0.5,1)</f>
        <v>2</v>
      </c>
      <c r="K18" s="11">
        <f ca="1">((COUNTIFS(SWISSW!$I:$I,'MTT DRAW'!$A18,SWISSW!$J:$J,'MTT DRAW'!K$1,SWISSW!$F:$F,"Draw")+COUNTIFS(SWISSW!$I:$I,'MTT DRAW'!K$1,SWISSW!$J:$J,'MTT DRAW'!$A18,SWISSW!$F:$F,"Draw")))*IF(ROW()=COLUMN(),0.5,1)</f>
        <v>0</v>
      </c>
      <c r="L18" s="11">
        <f ca="1">((COUNTIFS(SWISSW!$I:$I,'MTT DRAW'!$A18,SWISSW!$J:$J,'MTT DRAW'!L$1,SWISSW!$F:$F,"Draw")+COUNTIFS(SWISSW!$I:$I,'MTT DRAW'!L$1,SWISSW!$J:$J,'MTT DRAW'!$A18,SWISSW!$F:$F,"Draw")))*IF(ROW()=COLUMN(),0.5,1)</f>
        <v>1</v>
      </c>
      <c r="M18" s="11">
        <f ca="1">((COUNTIFS(SWISSW!$I:$I,'MTT DRAW'!$A18,SWISSW!$J:$J,'MTT DRAW'!M$1,SWISSW!$F:$F,"Draw")+COUNTIFS(SWISSW!$I:$I,'MTT DRAW'!M$1,SWISSW!$J:$J,'MTT DRAW'!$A18,SWISSW!$F:$F,"Draw")))*IF(ROW()=COLUMN(),0.5,1)</f>
        <v>1</v>
      </c>
      <c r="N18" s="11">
        <f ca="1">((COUNTIFS(SWISSW!$I:$I,'MTT DRAW'!$A18,SWISSW!$J:$J,'MTT DRAW'!N$1,SWISSW!$F:$F,"Draw")+COUNTIFS(SWISSW!$I:$I,'MTT DRAW'!N$1,SWISSW!$J:$J,'MTT DRAW'!$A18,SWISSW!$F:$F,"Draw")))*IF(ROW()=COLUMN(),0.5,1)</f>
        <v>0</v>
      </c>
      <c r="O18" s="11">
        <f ca="1">((COUNTIFS(SWISSW!$I:$I,'MTT DRAW'!$A18,SWISSW!$J:$J,'MTT DRAW'!O$1,SWISSW!$F:$F,"Draw")+COUNTIFS(SWISSW!$I:$I,'MTT DRAW'!O$1,SWISSW!$J:$J,'MTT DRAW'!$A18,SWISSW!$F:$F,"Draw")))*IF(ROW()=COLUMN(),0.5,1)</f>
        <v>0</v>
      </c>
      <c r="P18" s="11">
        <f ca="1">((COUNTIFS(SWISSW!$I:$I,'MTT DRAW'!$A18,SWISSW!$J:$J,'MTT DRAW'!P$1,SWISSW!$F:$F,"Draw")+COUNTIFS(SWISSW!$I:$I,'MTT DRAW'!P$1,SWISSW!$J:$J,'MTT DRAW'!$A18,SWISSW!$F:$F,"Draw")))*IF(ROW()=COLUMN(),0.5,1)</f>
        <v>0</v>
      </c>
      <c r="Q18" s="11">
        <f ca="1">((COUNTIFS(SWISSW!$I:$I,'MTT DRAW'!$A18,SWISSW!$J:$J,'MTT DRAW'!Q$1,SWISSW!$F:$F,"Draw")+COUNTIFS(SWISSW!$I:$I,'MTT DRAW'!Q$1,SWISSW!$J:$J,'MTT DRAW'!$A18,SWISSW!$F:$F,"Draw")))*IF(ROW()=COLUMN(),0.5,1)</f>
        <v>0</v>
      </c>
      <c r="R18" s="11">
        <f ca="1">((COUNTIFS(SWISSW!$I:$I,'MTT DRAW'!$A18,SWISSW!$J:$J,'MTT DRAW'!R$1,SWISSW!$F:$F,"Draw")+COUNTIFS(SWISSW!$I:$I,'MTT DRAW'!R$1,SWISSW!$J:$J,'MTT DRAW'!$A18,SWISSW!$F:$F,"Draw")))*IF(ROW()=COLUMN(),0.5,1)</f>
        <v>0</v>
      </c>
      <c r="S18" s="11">
        <f ca="1">((COUNTIFS(SWISSW!$I:$I,'MTT DRAW'!$A18,SWISSW!$J:$J,'MTT DRAW'!S$1,SWISSW!$F:$F,"Draw")+COUNTIFS(SWISSW!$I:$I,'MTT DRAW'!S$1,SWISSW!$J:$J,'MTT DRAW'!$A18,SWISSW!$F:$F,"Draw")))*IF(ROW()=COLUMN(),0.5,1)</f>
        <v>0</v>
      </c>
      <c r="T18" s="11">
        <f ca="1">((COUNTIFS(SWISSW!$I:$I,'MTT DRAW'!$A18,SWISSW!$J:$J,'MTT DRAW'!T$1,SWISSW!$F:$F,"Draw")+COUNTIFS(SWISSW!$I:$I,'MTT DRAW'!T$1,SWISSW!$J:$J,'MTT DRAW'!$A18,SWISSW!$F:$F,"Draw")))*IF(ROW()=COLUMN(),0.5,1)</f>
        <v>0</v>
      </c>
      <c r="U18" s="11">
        <f ca="1">((COUNTIFS(SWISSW!$I:$I,'MTT DRAW'!$A18,SWISSW!$J:$J,'MTT DRAW'!U$1,SWISSW!$F:$F,"Draw")+COUNTIFS(SWISSW!$I:$I,'MTT DRAW'!U$1,SWISSW!$J:$J,'MTT DRAW'!$A18,SWISSW!$F:$F,"Draw")))*IF(ROW()=COLUMN(),0.5,1)</f>
        <v>0</v>
      </c>
      <c r="V18" s="11">
        <f ca="1">((COUNTIFS(SWISSW!$I:$I,'MTT DRAW'!$A18,SWISSW!$J:$J,'MTT DRAW'!V$1,SWISSW!$F:$F,"Draw")+COUNTIFS(SWISSW!$I:$I,'MTT DRAW'!V$1,SWISSW!$J:$J,'MTT DRAW'!$A18,SWISSW!$F:$F,"Draw")))*IF(ROW()=COLUMN(),0.5,1)</f>
        <v>0</v>
      </c>
      <c r="W18" s="11">
        <f ca="1">((COUNTIFS(SWISSW!$I:$I,'MTT DRAW'!$A18,SWISSW!$J:$J,'MTT DRAW'!W$1,SWISSW!$F:$F,"Draw")+COUNTIFS(SWISSW!$I:$I,'MTT DRAW'!W$1,SWISSW!$J:$J,'MTT DRAW'!$A18,SWISSW!$F:$F,"Draw")))*IF(ROW()=COLUMN(),0.5,1)</f>
        <v>1</v>
      </c>
      <c r="X18" s="11">
        <f ca="1">((COUNTIFS(SWISSW!$I:$I,'MTT DRAW'!$A18,SWISSW!$J:$J,'MTT DRAW'!X$1,SWISSW!$F:$F,"Draw")+COUNTIFS(SWISSW!$I:$I,'MTT DRAW'!X$1,SWISSW!$J:$J,'MTT DRAW'!$A18,SWISSW!$F:$F,"Draw")))*IF(ROW()=COLUMN(),0.5,1)</f>
        <v>0</v>
      </c>
      <c r="Y18" s="11">
        <f ca="1">((COUNTIFS(SWISSW!$I:$I,'MTT DRAW'!$A18,SWISSW!$J:$J,'MTT DRAW'!Y$1,SWISSW!$F:$F,"Draw")+COUNTIFS(SWISSW!$I:$I,'MTT DRAW'!Y$1,SWISSW!$J:$J,'MTT DRAW'!$A18,SWISSW!$F:$F,"Draw")))*IF(ROW()=COLUMN(),0.5,1)</f>
        <v>0</v>
      </c>
      <c r="Z18" s="11">
        <f ca="1">((COUNTIFS(SWISSW!$I:$I,'MTT DRAW'!$A18,SWISSW!$J:$J,'MTT DRAW'!Z$1,SWISSW!$F:$F,"Draw")+COUNTIFS(SWISSW!$I:$I,'MTT DRAW'!Z$1,SWISSW!$J:$J,'MTT DRAW'!$A18,SWISSW!$F:$F,"Draw")))*IF(ROW()=COLUMN(),0.5,1)</f>
        <v>0</v>
      </c>
      <c r="AA18" s="11">
        <f ca="1">((COUNTIFS(SWISSW!$I:$I,'MTT DRAW'!$A18,SWISSW!$J:$J,'MTT DRAW'!AA$1,SWISSW!$F:$F,"Draw")+COUNTIFS(SWISSW!$I:$I,'MTT DRAW'!AA$1,SWISSW!$J:$J,'MTT DRAW'!$A18,SWISSW!$F:$F,"Draw")))*IF(ROW()=COLUMN(),0.5,1)</f>
        <v>0</v>
      </c>
      <c r="AB18" s="11">
        <f ca="1">((COUNTIFS(SWISSW!$I:$I,'MTT DRAW'!$A18,SWISSW!$J:$J,'MTT DRAW'!AB$1,SWISSW!$F:$F,"Draw")+COUNTIFS(SWISSW!$I:$I,'MTT DRAW'!AB$1,SWISSW!$J:$J,'MTT DRAW'!$A18,SWISSW!$F:$F,"Draw")))*IF(ROW()=COLUMN(),0.5,1)</f>
        <v>0</v>
      </c>
      <c r="AC18" s="11">
        <f ca="1">((COUNTIFS(SWISSW!$I:$I,'MTT DRAW'!$A18,SWISSW!$J:$J,'MTT DRAW'!AC$1,SWISSW!$F:$F,"Draw")+COUNTIFS(SWISSW!$I:$I,'MTT DRAW'!AC$1,SWISSW!$J:$J,'MTT DRAW'!$A18,SWISSW!$F:$F,"Draw")))*IF(ROW()=COLUMN(),0.5,1)</f>
        <v>0</v>
      </c>
      <c r="AD18" s="11">
        <f ca="1">((COUNTIFS(SWISSW!$I:$I,'MTT DRAW'!$A18,SWISSW!$J:$J,'MTT DRAW'!AD$1,SWISSW!$F:$F,"Draw")+COUNTIFS(SWISSW!$I:$I,'MTT DRAW'!AD$1,SWISSW!$J:$J,'MTT DRAW'!$A18,SWISSW!$F:$F,"Draw")))*IF(ROW()=COLUMN(),0.5,1)</f>
        <v>0</v>
      </c>
      <c r="AE18" s="11">
        <f ca="1">((COUNTIFS(SWISSW!$I:$I,'MTT DRAW'!$A18,SWISSW!$J:$J,'MTT DRAW'!AE$1,SWISSW!$F:$F,"Draw")+COUNTIFS(SWISSW!$I:$I,'MTT DRAW'!AE$1,SWISSW!$J:$J,'MTT DRAW'!$A18,SWISSW!$F:$F,"Draw")))*IF(ROW()=COLUMN(),0.5,1)</f>
        <v>1</v>
      </c>
      <c r="AF18" s="11">
        <f ca="1">((COUNTIFS(SWISSW!$I:$I,'MTT DRAW'!$A18,SWISSW!$J:$J,'MTT DRAW'!AF$1,SWISSW!$F:$F,"Draw")+COUNTIFS(SWISSW!$I:$I,'MTT DRAW'!AF$1,SWISSW!$J:$J,'MTT DRAW'!$A18,SWISSW!$F:$F,"Draw")))*IF(ROW()=COLUMN(),0.5,1)</f>
        <v>0</v>
      </c>
      <c r="AG18" s="11">
        <f ca="1">((COUNTIFS(SWISSW!$I:$I,'MTT DRAW'!$A18,SWISSW!$J:$J,'MTT DRAW'!AG$1,SWISSW!$F:$F,"Draw")+COUNTIFS(SWISSW!$I:$I,'MTT DRAW'!AG$1,SWISSW!$J:$J,'MTT DRAW'!$A18,SWISSW!$F:$F,"Draw")))*IF(ROW()=COLUMN(),0.5,1)</f>
        <v>0</v>
      </c>
      <c r="AH18" s="11">
        <f ca="1">((COUNTIFS(SWISSW!$I:$I,'MTT DRAW'!$A18,SWISSW!$J:$J,'MTT DRAW'!AH$1,SWISSW!$F:$F,"Draw")+COUNTIFS(SWISSW!$I:$I,'MTT DRAW'!AH$1,SWISSW!$J:$J,'MTT DRAW'!$A18,SWISSW!$F:$F,"Draw")))*IF(ROW()=COLUMN(),0.5,1)</f>
        <v>0</v>
      </c>
      <c r="AI18" s="11">
        <f ca="1">((COUNTIFS(SWISSW!$I:$I,'MTT DRAW'!$A18,SWISSW!$J:$J,'MTT DRAW'!AI$1,SWISSW!$F:$F,"Draw")+COUNTIFS(SWISSW!$I:$I,'MTT DRAW'!AI$1,SWISSW!$J:$J,'MTT DRAW'!$A18,SWISSW!$F:$F,"Draw")))*IF(ROW()=COLUMN(),0.5,1)</f>
        <v>0</v>
      </c>
      <c r="AJ18" s="11">
        <f ca="1">((COUNTIFS(SWISSW!$I:$I,'MTT DRAW'!$A18,SWISSW!$J:$J,'MTT DRAW'!AJ$1,SWISSW!$F:$F,"Draw")+COUNTIFS(SWISSW!$I:$I,'MTT DRAW'!AJ$1,SWISSW!$J:$J,'MTT DRAW'!$A18,SWISSW!$F:$F,"Draw")))*IF(ROW()=COLUMN(),0.5,1)</f>
        <v>0</v>
      </c>
      <c r="AK18" s="11">
        <f ca="1">((COUNTIFS(SWISSW!$I:$I,'MTT DRAW'!$A18,SWISSW!$J:$J,'MTT DRAW'!AK$1,SWISSW!$F:$F,"Draw")+COUNTIFS(SWISSW!$I:$I,'MTT DRAW'!AK$1,SWISSW!$J:$J,'MTT DRAW'!$A18,SWISSW!$F:$F,"Draw")))*IF(ROW()=COLUMN(),0.5,1)</f>
        <v>0</v>
      </c>
      <c r="AL18" s="11">
        <f ca="1">((COUNTIFS(SWISSW!$I:$I,'MTT DRAW'!$A18,SWISSW!$J:$J,'MTT DRAW'!AL$1,SWISSW!$F:$F,"Draw")+COUNTIFS(SWISSW!$I:$I,'MTT DRAW'!AL$1,SWISSW!$J:$J,'MTT DRAW'!$A18,SWISSW!$F:$F,"Draw")))*IF(ROW()=COLUMN(),0.5,1)</f>
        <v>0</v>
      </c>
      <c r="AM18" s="11">
        <f ca="1">((COUNTIFS(SWISSW!$I:$I,'MTT DRAW'!$A18,SWISSW!$J:$J,'MTT DRAW'!AM$1,SWISSW!$F:$F,"Draw")+COUNTIFS(SWISSW!$I:$I,'MTT DRAW'!AM$1,SWISSW!$J:$J,'MTT DRAW'!$A18,SWISSW!$F:$F,"Draw")))*IF(ROW()=COLUMN(),0.5,1)</f>
        <v>0</v>
      </c>
      <c r="AN18" s="11">
        <f ca="1">((COUNTIFS(SWISSW!$I:$I,'MTT DRAW'!$A18,SWISSW!$J:$J,'MTT DRAW'!AN$1,SWISSW!$F:$F,"Draw")+COUNTIFS(SWISSW!$I:$I,'MTT DRAW'!AN$1,SWISSW!$J:$J,'MTT DRAW'!$A18,SWISSW!$F:$F,"Draw")))*IF(ROW()=COLUMN(),0.5,1)</f>
        <v>0</v>
      </c>
      <c r="AO18" s="11">
        <f ca="1">((COUNTIFS(SWISSW!$I:$I,'MTT DRAW'!$A18,SWISSW!$J:$J,'MTT DRAW'!AO$1,SWISSW!$F:$F,"Draw")+COUNTIFS(SWISSW!$I:$I,'MTT DRAW'!AO$1,SWISSW!$J:$J,'MTT DRAW'!$A18,SWISSW!$F:$F,"Draw")))*IF(ROW()=COLUMN(),0.5,1)</f>
        <v>0</v>
      </c>
      <c r="AP18" s="11">
        <f ca="1">((COUNTIFS(SWISSW!$I:$I,'MTT DRAW'!$A18,SWISSW!$J:$J,'MTT DRAW'!AP$1,SWISSW!$F:$F,"Draw")+COUNTIFS(SWISSW!$I:$I,'MTT DRAW'!AP$1,SWISSW!$J:$J,'MTT DRAW'!$A18,SWISSW!$F:$F,"Draw")))*IF(ROW()=COLUMN(),0.5,1)</f>
        <v>0</v>
      </c>
      <c r="AQ18" s="11">
        <f ca="1">((COUNTIFS(SWISSW!$I:$I,'MTT DRAW'!$A18,SWISSW!$J:$J,'MTT DRAW'!AQ$1,SWISSW!$F:$F,"Draw")+COUNTIFS(SWISSW!$I:$I,'MTT DRAW'!AQ$1,SWISSW!$J:$J,'MTT DRAW'!$A18,SWISSW!$F:$F,"Draw")))*IF(ROW()=COLUMN(),0.5,1)</f>
        <v>0</v>
      </c>
      <c r="AR18" s="11">
        <f ca="1">((COUNTIFS(SWISSW!$I:$I,'MTT DRAW'!$A18,SWISSW!$J:$J,'MTT DRAW'!AR$1,SWISSW!$F:$F,"Draw")+COUNTIFS(SWISSW!$I:$I,'MTT DRAW'!AR$1,SWISSW!$J:$J,'MTT DRAW'!$A18,SWISSW!$F:$F,"Draw")))*IF(ROW()=COLUMN(),0.5,1)</f>
        <v>0</v>
      </c>
      <c r="AS18" s="11">
        <f ca="1">((COUNTIFS(SWISSW!$I:$I,'MTT DRAW'!$A18,SWISSW!$J:$J,'MTT DRAW'!AS$1,SWISSW!$F:$F,"Draw")+COUNTIFS(SWISSW!$I:$I,'MTT DRAW'!AS$1,SWISSW!$J:$J,'MTT DRAW'!$A18,SWISSW!$F:$F,"Draw")))*IF(ROW()=COLUMN(),0.5,1)</f>
        <v>0</v>
      </c>
      <c r="AT18" s="11">
        <f ca="1">((COUNTIFS(SWISSW!$I:$I,'MTT DRAW'!$A18,SWISSW!$J:$J,'MTT DRAW'!AT$1,SWISSW!$F:$F,"Draw")+COUNTIFS(SWISSW!$I:$I,'MTT DRAW'!AT$1,SWISSW!$J:$J,'MTT DRAW'!$A18,SWISSW!$F:$F,"Draw")))*IF(ROW()=COLUMN(),0.5,1)</f>
        <v>0</v>
      </c>
      <c r="AU18" s="11">
        <f ca="1">((COUNTIFS(SWISSW!$I:$I,'MTT DRAW'!$A18,SWISSW!$J:$J,'MTT DRAW'!AU$1,SWISSW!$F:$F,"Draw")+COUNTIFS(SWISSW!$I:$I,'MTT DRAW'!AU$1,SWISSW!$J:$J,'MTT DRAW'!$A18,SWISSW!$F:$F,"Draw")))*IF(ROW()=COLUMN(),0.5,1)</f>
        <v>0</v>
      </c>
      <c r="AV18" s="11">
        <f ca="1">((COUNTIFS(SWISSW!$I:$I,'MTT DRAW'!$A18,SWISSW!$J:$J,'MTT DRAW'!AV$1,SWISSW!$F:$F,"Draw")+COUNTIFS(SWISSW!$I:$I,'MTT DRAW'!AV$1,SWISSW!$J:$J,'MTT DRAW'!$A18,SWISSW!$F:$F,"Draw")))*IF(ROW()=COLUMN(),0.5,1)</f>
        <v>0</v>
      </c>
      <c r="AW18" s="11">
        <f ca="1">((COUNTIFS(SWISSW!$I:$I,'MTT DRAW'!$A18,SWISSW!$J:$J,'MTT DRAW'!AW$1,SWISSW!$F:$F,"Draw")+COUNTIFS(SWISSW!$I:$I,'MTT DRAW'!AW$1,SWISSW!$J:$J,'MTT DRAW'!$A18,SWISSW!$F:$F,"Draw")))*IF(ROW()=COLUMN(),0.5,1)</f>
        <v>0</v>
      </c>
      <c r="AX18" s="11">
        <f ca="1">((COUNTIFS(SWISSW!$I:$I,'MTT DRAW'!$A18,SWISSW!$J:$J,'MTT DRAW'!AX$1,SWISSW!$F:$F,"Draw")+COUNTIFS(SWISSW!$I:$I,'MTT DRAW'!AX$1,SWISSW!$J:$J,'MTT DRAW'!$A18,SWISSW!$F:$F,"Draw")))*IF(ROW()=COLUMN(),0.5,1)</f>
        <v>0</v>
      </c>
      <c r="AY18" s="11">
        <f ca="1">((COUNTIFS(SWISSW!$I:$I,'MTT DRAW'!$A18,SWISSW!$J:$J,'MTT DRAW'!AY$1,SWISSW!$F:$F,"Draw")+COUNTIFS(SWISSW!$I:$I,'MTT DRAW'!AY$1,SWISSW!$J:$J,'MTT DRAW'!$A18,SWISSW!$F:$F,"Draw")))*IF(ROW()=COLUMN(),0.5,1)</f>
        <v>0</v>
      </c>
      <c r="AZ18" s="11">
        <f ca="1">((COUNTIFS(SWISSW!$I:$I,'MTT DRAW'!$A18,SWISSW!$J:$J,'MTT DRAW'!AZ$1,SWISSW!$F:$F,"Draw")+COUNTIFS(SWISSW!$I:$I,'MTT DRAW'!AZ$1,SWISSW!$J:$J,'MTT DRAW'!$A18,SWISSW!$F:$F,"Draw")))*IF(ROW()=COLUMN(),0.5,1)</f>
        <v>0</v>
      </c>
      <c r="BA18" s="11">
        <f ca="1">((COUNTIFS(SWISSW!$I:$I,'MTT DRAW'!$A18,SWISSW!$J:$J,'MTT DRAW'!BA$1,SWISSW!$F:$F,"Draw")+COUNTIFS(SWISSW!$I:$I,'MTT DRAW'!BA$1,SWISSW!$J:$J,'MTT DRAW'!$A18,SWISSW!$F:$F,"Draw")))*IF(ROW()=COLUMN(),0.5,1)</f>
        <v>0</v>
      </c>
      <c r="BB18" s="11">
        <f ca="1">((COUNTIFS(SWISSW!$I:$I,'MTT DRAW'!$A18,SWISSW!$J:$J,'MTT DRAW'!BB$1,SWISSW!$F:$F,"Draw")+COUNTIFS(SWISSW!$I:$I,'MTT DRAW'!BB$1,SWISSW!$J:$J,'MTT DRAW'!$A18,SWISSW!$F:$F,"Draw")))*IF(ROW()=COLUMN(),0.5,1)</f>
        <v>0</v>
      </c>
      <c r="BC18" s="11">
        <f ca="1">((COUNTIFS(SWISSW!$I:$I,'MTT DRAW'!$A18,SWISSW!$J:$J,'MTT DRAW'!BC$1,SWISSW!$F:$F,"Draw")+COUNTIFS(SWISSW!$I:$I,'MTT DRAW'!BC$1,SWISSW!$J:$J,'MTT DRAW'!$A18,SWISSW!$F:$F,"Draw")))*IF(ROW()=COLUMN(),0.5,1)</f>
        <v>0</v>
      </c>
      <c r="BD18" s="11">
        <f ca="1">((COUNTIFS(SWISSW!$I:$I,'MTT DRAW'!$A18,SWISSW!$J:$J,'MTT DRAW'!BD$1,SWISSW!$F:$F,"Draw")+COUNTIFS(SWISSW!$I:$I,'MTT DRAW'!BD$1,SWISSW!$J:$J,'MTT DRAW'!$A18,SWISSW!$F:$F,"Draw")))*IF(ROW()=COLUMN(),0.5,1)</f>
        <v>0</v>
      </c>
      <c r="BE18" s="11">
        <f ca="1">((COUNTIFS(SWISSW!$I:$I,'MTT DRAW'!$A18,SWISSW!$J:$J,'MTT DRAW'!BE$1,SWISSW!$F:$F,"Draw")+COUNTIFS(SWISSW!$I:$I,'MTT DRAW'!BE$1,SWISSW!$J:$J,'MTT DRAW'!$A18,SWISSW!$F:$F,"Draw")))*IF(ROW()=COLUMN(),0.5,1)</f>
        <v>0</v>
      </c>
      <c r="BF18" s="11">
        <f ca="1">((COUNTIFS(SWISSW!$I:$I,'MTT DRAW'!$A18,SWISSW!$J:$J,'MTT DRAW'!BF$1,SWISSW!$F:$F,"Draw")+COUNTIFS(SWISSW!$I:$I,'MTT DRAW'!BF$1,SWISSW!$J:$J,'MTT DRAW'!$A18,SWISSW!$F:$F,"Draw")))*IF(ROW()=COLUMN(),0.5,1)</f>
        <v>0</v>
      </c>
      <c r="BG18" s="11">
        <f ca="1">((COUNTIFS(SWISSW!$I:$I,'MTT DRAW'!$A18,SWISSW!$J:$J,'MTT DRAW'!BG$1,SWISSW!$F:$F,"Draw")+COUNTIFS(SWISSW!$I:$I,'MTT DRAW'!BG$1,SWISSW!$J:$J,'MTT DRAW'!$A18,SWISSW!$F:$F,"Draw")))*IF(ROW()=COLUMN(),0.5,1)</f>
        <v>0</v>
      </c>
      <c r="BH18" s="11">
        <f ca="1">((COUNTIFS(SWISSW!$I:$I,'MTT DRAW'!$A18,SWISSW!$J:$J,'MTT DRAW'!BH$1,SWISSW!$F:$F,"Draw")+COUNTIFS(SWISSW!$I:$I,'MTT DRAW'!BH$1,SWISSW!$J:$J,'MTT DRAW'!$A18,SWISSW!$F:$F,"Draw")))*IF(ROW()=COLUMN(),0.5,1)</f>
        <v>0</v>
      </c>
      <c r="BI18" s="11">
        <f ca="1">((COUNTIFS(SWISSW!$I:$I,'MTT DRAW'!$A18,SWISSW!$J:$J,'MTT DRAW'!BI$1,SWISSW!$F:$F,"Draw")+COUNTIFS(SWISSW!$I:$I,'MTT DRAW'!BI$1,SWISSW!$J:$J,'MTT DRAW'!$A18,SWISSW!$F:$F,"Draw")))*IF(ROW()=COLUMN(),0.5,1)</f>
        <v>0</v>
      </c>
      <c r="BJ18" s="11">
        <f ca="1">((COUNTIFS(SWISSW!$I:$I,'MTT DRAW'!$A18,SWISSW!$J:$J,'MTT DRAW'!BJ$1,SWISSW!$F:$F,"Draw")+COUNTIFS(SWISSW!$I:$I,'MTT DRAW'!BJ$1,SWISSW!$J:$J,'MTT DRAW'!$A18,SWISSW!$F:$F,"Draw")))*IF(ROW()=COLUMN(),0.5,1)</f>
        <v>0</v>
      </c>
      <c r="BK18" s="11">
        <f ca="1">((COUNTIFS(SWISSW!$I:$I,'MTT DRAW'!$A18,SWISSW!$J:$J,'MTT DRAW'!BK$1,SWISSW!$F:$F,"Draw")+COUNTIFS(SWISSW!$I:$I,'MTT DRAW'!BK$1,SWISSW!$J:$J,'MTT DRAW'!$A18,SWISSW!$F:$F,"Draw")))*IF(ROW()=COLUMN(),0.5,1)</f>
        <v>0</v>
      </c>
      <c r="BL18" s="11">
        <f ca="1">((COUNTIFS(SWISSW!$I:$I,'MTT DRAW'!$A18,SWISSW!$J:$J,'MTT DRAW'!BL$1,SWISSW!$F:$F,"Draw")+COUNTIFS(SWISSW!$I:$I,'MTT DRAW'!BL$1,SWISSW!$J:$J,'MTT DRAW'!$A18,SWISSW!$F:$F,"Draw")))*IF(ROW()=COLUMN(),0.5,1)</f>
        <v>0</v>
      </c>
      <c r="BM18" s="11" t="str">
        <f ca="1">MATCHUP!BM18</f>
        <v>-</v>
      </c>
      <c r="BN18" s="11" t="str">
        <f ca="1">MATCHUP!BN18</f>
        <v>-</v>
      </c>
      <c r="BO18" s="11" t="str">
        <f ca="1">MATCHUP!BO18</f>
        <v>-</v>
      </c>
      <c r="BP18" s="11" t="str">
        <f ca="1">MATCHUP!BP18</f>
        <v>-</v>
      </c>
      <c r="BQ18" s="11" t="str">
        <f ca="1">MATCHUP!BQ18</f>
        <v>-</v>
      </c>
      <c r="BR18" s="11" t="str">
        <f ca="1">MATCHUP!BR18</f>
        <v>-</v>
      </c>
      <c r="BS18" s="11" t="str">
        <f ca="1">MATCHUP!BS18</f>
        <v>-</v>
      </c>
      <c r="BT18" s="11" t="str">
        <f ca="1">MATCHUP!BT18</f>
        <v>-</v>
      </c>
      <c r="BU18" s="11" t="str">
        <f ca="1">MATCHUP!BU18</f>
        <v>-</v>
      </c>
      <c r="BV18" s="11" t="str">
        <f ca="1">MATCHUP!BV18</f>
        <v>-</v>
      </c>
      <c r="BW18" s="11" t="str">
        <f ca="1">MATCHUP!BW18</f>
        <v>-</v>
      </c>
      <c r="BX18" s="11" t="str">
        <f ca="1">MATCHUP!BX18</f>
        <v>-</v>
      </c>
      <c r="BY18" s="11" t="str">
        <f ca="1">MATCHUP!BY18</f>
        <v>-</v>
      </c>
      <c r="BZ18" s="11" t="str">
        <f ca="1">MATCHUP!BZ18</f>
        <v>-</v>
      </c>
      <c r="CA18" s="11" t="str">
        <f ca="1">MATCHUP!CA18</f>
        <v>-</v>
      </c>
      <c r="CB18" s="11" t="str">
        <f ca="1">MATCHUP!CB18</f>
        <v>-</v>
      </c>
      <c r="CC18" s="11" t="str">
        <f ca="1">MATCHUP!CC18</f>
        <v>-</v>
      </c>
      <c r="CD18" s="11" t="str">
        <f ca="1">MATCHUP!CD18</f>
        <v>-</v>
      </c>
      <c r="CE18" s="11" t="str">
        <f ca="1">MATCHUP!CE18</f>
        <v>-</v>
      </c>
      <c r="CF18" s="11" t="str">
        <f ca="1">MATCHUP!CF18</f>
        <v>-</v>
      </c>
      <c r="CG18" s="11" t="str">
        <f ca="1">MATCHUP!CG18</f>
        <v>-</v>
      </c>
      <c r="CH18" s="11" t="str">
        <f ca="1">MATCHUP!CH18</f>
        <v>-</v>
      </c>
      <c r="CI18" s="11" t="str">
        <f ca="1">MATCHUP!CI18</f>
        <v>-</v>
      </c>
      <c r="CJ18" s="11" t="str">
        <f ca="1">MATCHUP!CJ18</f>
        <v>-</v>
      </c>
      <c r="CK18" s="11" t="str">
        <f ca="1">MATCHUP!CK18</f>
        <v>-</v>
      </c>
      <c r="CL18" s="11" t="str">
        <f ca="1">MATCHUP!CL18</f>
        <v>-</v>
      </c>
      <c r="CM18" s="11" t="str">
        <f ca="1">MATCHUP!CM18</f>
        <v>-</v>
      </c>
      <c r="CN18" s="11" t="str">
        <f ca="1">MATCHUP!CN18</f>
        <v>-</v>
      </c>
      <c r="CO18" s="11" t="str">
        <f ca="1">MATCHUP!CO18</f>
        <v>-</v>
      </c>
      <c r="CP18" s="11" t="str">
        <f ca="1">MATCHUP!CP18</f>
        <v>-</v>
      </c>
      <c r="CQ18" s="11" t="str">
        <f ca="1">MATCHUP!CQ18</f>
        <v>-</v>
      </c>
      <c r="CR18" s="11" t="str">
        <f ca="1">MATCHUP!CR18</f>
        <v>-</v>
      </c>
      <c r="CS18" s="11" t="str">
        <f ca="1">MATCHUP!CS18</f>
        <v>-</v>
      </c>
      <c r="CT18" s="11" t="str">
        <f ca="1">MATCHUP!CT18</f>
        <v>-</v>
      </c>
      <c r="CU18" s="11" t="str">
        <f ca="1">MATCHUP!CU18</f>
        <v>-</v>
      </c>
      <c r="CV18" s="11" t="str">
        <f ca="1">MATCHUP!CV18</f>
        <v>-</v>
      </c>
    </row>
    <row r="19" spans="1:100" ht="55" customHeight="1" x14ac:dyDescent="0.3">
      <c r="A19" s="3" t="str">
        <f ca="1">MATCHUP!A19</f>
        <v>Dredge</v>
      </c>
      <c r="B19" s="11">
        <f ca="1">((COUNTIFS(SWISSW!$I:$I,'MTT DRAW'!$A19,SWISSW!$J:$J,'MTT DRAW'!B$1,SWISSW!$F:$F,"Draw")+COUNTIFS(SWISSW!$I:$I,'MTT DRAW'!B$1,SWISSW!$J:$J,'MTT DRAW'!$A19,SWISSW!$F:$F,"Draw")))*IF(ROW()=COLUMN(),0.5,1)</f>
        <v>2</v>
      </c>
      <c r="C19" s="11">
        <f ca="1">((COUNTIFS(SWISSW!$I:$I,'MTT DRAW'!$A19,SWISSW!$J:$J,'MTT DRAW'!C$1,SWISSW!$F:$F,"Draw")+COUNTIFS(SWISSW!$I:$I,'MTT DRAW'!C$1,SWISSW!$J:$J,'MTT DRAW'!$A19,SWISSW!$F:$F,"Draw")))*IF(ROW()=COLUMN(),0.5,1)</f>
        <v>0</v>
      </c>
      <c r="D19" s="11">
        <f ca="1">((COUNTIFS(SWISSW!$I:$I,'MTT DRAW'!$A19,SWISSW!$J:$J,'MTT DRAW'!D$1,SWISSW!$F:$F,"Draw")+COUNTIFS(SWISSW!$I:$I,'MTT DRAW'!D$1,SWISSW!$J:$J,'MTT DRAW'!$A19,SWISSW!$F:$F,"Draw")))*IF(ROW()=COLUMN(),0.5,1)</f>
        <v>0</v>
      </c>
      <c r="E19" s="11">
        <f ca="1">((COUNTIFS(SWISSW!$I:$I,'MTT DRAW'!$A19,SWISSW!$J:$J,'MTT DRAW'!E$1,SWISSW!$F:$F,"Draw")+COUNTIFS(SWISSW!$I:$I,'MTT DRAW'!E$1,SWISSW!$J:$J,'MTT DRAW'!$A19,SWISSW!$F:$F,"Draw")))*IF(ROW()=COLUMN(),0.5,1)</f>
        <v>0</v>
      </c>
      <c r="F19" s="11">
        <f ca="1">((COUNTIFS(SWISSW!$I:$I,'MTT DRAW'!$A19,SWISSW!$J:$J,'MTT DRAW'!F$1,SWISSW!$F:$F,"Draw")+COUNTIFS(SWISSW!$I:$I,'MTT DRAW'!F$1,SWISSW!$J:$J,'MTT DRAW'!$A19,SWISSW!$F:$F,"Draw")))*IF(ROW()=COLUMN(),0.5,1)</f>
        <v>0</v>
      </c>
      <c r="G19" s="11">
        <f ca="1">((COUNTIFS(SWISSW!$I:$I,'MTT DRAW'!$A19,SWISSW!$J:$J,'MTT DRAW'!G$1,SWISSW!$F:$F,"Draw")+COUNTIFS(SWISSW!$I:$I,'MTT DRAW'!G$1,SWISSW!$J:$J,'MTT DRAW'!$A19,SWISSW!$F:$F,"Draw")))*IF(ROW()=COLUMN(),0.5,1)</f>
        <v>0</v>
      </c>
      <c r="H19" s="11">
        <f ca="1">((COUNTIFS(SWISSW!$I:$I,'MTT DRAW'!$A19,SWISSW!$J:$J,'MTT DRAW'!H$1,SWISSW!$F:$F,"Draw")+COUNTIFS(SWISSW!$I:$I,'MTT DRAW'!H$1,SWISSW!$J:$J,'MTT DRAW'!$A19,SWISSW!$F:$F,"Draw")))*IF(ROW()=COLUMN(),0.5,1)</f>
        <v>0</v>
      </c>
      <c r="I19" s="11">
        <f ca="1">((COUNTIFS(SWISSW!$I:$I,'MTT DRAW'!$A19,SWISSW!$J:$J,'MTT DRAW'!I$1,SWISSW!$F:$F,"Draw")+COUNTIFS(SWISSW!$I:$I,'MTT DRAW'!I$1,SWISSW!$J:$J,'MTT DRAW'!$A19,SWISSW!$F:$F,"Draw")))*IF(ROW()=COLUMN(),0.5,1)</f>
        <v>0</v>
      </c>
      <c r="J19" s="11">
        <f ca="1">((COUNTIFS(SWISSW!$I:$I,'MTT DRAW'!$A19,SWISSW!$J:$J,'MTT DRAW'!J$1,SWISSW!$F:$F,"Draw")+COUNTIFS(SWISSW!$I:$I,'MTT DRAW'!J$1,SWISSW!$J:$J,'MTT DRAW'!$A19,SWISSW!$F:$F,"Draw")))*IF(ROW()=COLUMN(),0.5,1)</f>
        <v>0</v>
      </c>
      <c r="K19" s="11">
        <f ca="1">((COUNTIFS(SWISSW!$I:$I,'MTT DRAW'!$A19,SWISSW!$J:$J,'MTT DRAW'!K$1,SWISSW!$F:$F,"Draw")+COUNTIFS(SWISSW!$I:$I,'MTT DRAW'!K$1,SWISSW!$J:$J,'MTT DRAW'!$A19,SWISSW!$F:$F,"Draw")))*IF(ROW()=COLUMN(),0.5,1)</f>
        <v>0</v>
      </c>
      <c r="L19" s="11">
        <f ca="1">((COUNTIFS(SWISSW!$I:$I,'MTT DRAW'!$A19,SWISSW!$J:$J,'MTT DRAW'!L$1,SWISSW!$F:$F,"Draw")+COUNTIFS(SWISSW!$I:$I,'MTT DRAW'!L$1,SWISSW!$J:$J,'MTT DRAW'!$A19,SWISSW!$F:$F,"Draw")))*IF(ROW()=COLUMN(),0.5,1)</f>
        <v>0</v>
      </c>
      <c r="M19" s="11">
        <f ca="1">((COUNTIFS(SWISSW!$I:$I,'MTT DRAW'!$A19,SWISSW!$J:$J,'MTT DRAW'!M$1,SWISSW!$F:$F,"Draw")+COUNTIFS(SWISSW!$I:$I,'MTT DRAW'!M$1,SWISSW!$J:$J,'MTT DRAW'!$A19,SWISSW!$F:$F,"Draw")))*IF(ROW()=COLUMN(),0.5,1)</f>
        <v>0</v>
      </c>
      <c r="N19" s="11">
        <f ca="1">((COUNTIFS(SWISSW!$I:$I,'MTT DRAW'!$A19,SWISSW!$J:$J,'MTT DRAW'!N$1,SWISSW!$F:$F,"Draw")+COUNTIFS(SWISSW!$I:$I,'MTT DRAW'!N$1,SWISSW!$J:$J,'MTT DRAW'!$A19,SWISSW!$F:$F,"Draw")))*IF(ROW()=COLUMN(),0.5,1)</f>
        <v>0</v>
      </c>
      <c r="O19" s="11">
        <f ca="1">((COUNTIFS(SWISSW!$I:$I,'MTT DRAW'!$A19,SWISSW!$J:$J,'MTT DRAW'!O$1,SWISSW!$F:$F,"Draw")+COUNTIFS(SWISSW!$I:$I,'MTT DRAW'!O$1,SWISSW!$J:$J,'MTT DRAW'!$A19,SWISSW!$F:$F,"Draw")))*IF(ROW()=COLUMN(),0.5,1)</f>
        <v>0</v>
      </c>
      <c r="P19" s="11">
        <f ca="1">((COUNTIFS(SWISSW!$I:$I,'MTT DRAW'!$A19,SWISSW!$J:$J,'MTT DRAW'!P$1,SWISSW!$F:$F,"Draw")+COUNTIFS(SWISSW!$I:$I,'MTT DRAW'!P$1,SWISSW!$J:$J,'MTT DRAW'!$A19,SWISSW!$F:$F,"Draw")))*IF(ROW()=COLUMN(),0.5,1)</f>
        <v>1</v>
      </c>
      <c r="Q19" s="11">
        <f ca="1">((COUNTIFS(SWISSW!$I:$I,'MTT DRAW'!$A19,SWISSW!$J:$J,'MTT DRAW'!Q$1,SWISSW!$F:$F,"Draw")+COUNTIFS(SWISSW!$I:$I,'MTT DRAW'!Q$1,SWISSW!$J:$J,'MTT DRAW'!$A19,SWISSW!$F:$F,"Draw")))*IF(ROW()=COLUMN(),0.5,1)</f>
        <v>0</v>
      </c>
      <c r="R19" s="11">
        <f ca="1">((COUNTIFS(SWISSW!$I:$I,'MTT DRAW'!$A19,SWISSW!$J:$J,'MTT DRAW'!R$1,SWISSW!$F:$F,"Draw")+COUNTIFS(SWISSW!$I:$I,'MTT DRAW'!R$1,SWISSW!$J:$J,'MTT DRAW'!$A19,SWISSW!$F:$F,"Draw")))*IF(ROW()=COLUMN(),0.5,1)</f>
        <v>0</v>
      </c>
      <c r="S19" s="11">
        <f ca="1">((COUNTIFS(SWISSW!$I:$I,'MTT DRAW'!$A19,SWISSW!$J:$J,'MTT DRAW'!S$1,SWISSW!$F:$F,"Draw")+COUNTIFS(SWISSW!$I:$I,'MTT DRAW'!S$1,SWISSW!$J:$J,'MTT DRAW'!$A19,SWISSW!$F:$F,"Draw")))*IF(ROW()=COLUMN(),0.5,1)</f>
        <v>0</v>
      </c>
      <c r="T19" s="11">
        <f ca="1">((COUNTIFS(SWISSW!$I:$I,'MTT DRAW'!$A19,SWISSW!$J:$J,'MTT DRAW'!T$1,SWISSW!$F:$F,"Draw")+COUNTIFS(SWISSW!$I:$I,'MTT DRAW'!T$1,SWISSW!$J:$J,'MTT DRAW'!$A19,SWISSW!$F:$F,"Draw")))*IF(ROW()=COLUMN(),0.5,1)</f>
        <v>0</v>
      </c>
      <c r="U19" s="11">
        <f ca="1">((COUNTIFS(SWISSW!$I:$I,'MTT DRAW'!$A19,SWISSW!$J:$J,'MTT DRAW'!U$1,SWISSW!$F:$F,"Draw")+COUNTIFS(SWISSW!$I:$I,'MTT DRAW'!U$1,SWISSW!$J:$J,'MTT DRAW'!$A19,SWISSW!$F:$F,"Draw")))*IF(ROW()=COLUMN(),0.5,1)</f>
        <v>0</v>
      </c>
      <c r="V19" s="11">
        <f ca="1">((COUNTIFS(SWISSW!$I:$I,'MTT DRAW'!$A19,SWISSW!$J:$J,'MTT DRAW'!V$1,SWISSW!$F:$F,"Draw")+COUNTIFS(SWISSW!$I:$I,'MTT DRAW'!V$1,SWISSW!$J:$J,'MTT DRAW'!$A19,SWISSW!$F:$F,"Draw")))*IF(ROW()=COLUMN(),0.5,1)</f>
        <v>2</v>
      </c>
      <c r="W19" s="11">
        <f ca="1">((COUNTIFS(SWISSW!$I:$I,'MTT DRAW'!$A19,SWISSW!$J:$J,'MTT DRAW'!W$1,SWISSW!$F:$F,"Draw")+COUNTIFS(SWISSW!$I:$I,'MTT DRAW'!W$1,SWISSW!$J:$J,'MTT DRAW'!$A19,SWISSW!$F:$F,"Draw")))*IF(ROW()=COLUMN(),0.5,1)</f>
        <v>0</v>
      </c>
      <c r="X19" s="11">
        <f ca="1">((COUNTIFS(SWISSW!$I:$I,'MTT DRAW'!$A19,SWISSW!$J:$J,'MTT DRAW'!X$1,SWISSW!$F:$F,"Draw")+COUNTIFS(SWISSW!$I:$I,'MTT DRAW'!X$1,SWISSW!$J:$J,'MTT DRAW'!$A19,SWISSW!$F:$F,"Draw")))*IF(ROW()=COLUMN(),0.5,1)</f>
        <v>0</v>
      </c>
      <c r="Y19" s="11">
        <f ca="1">((COUNTIFS(SWISSW!$I:$I,'MTT DRAW'!$A19,SWISSW!$J:$J,'MTT DRAW'!Y$1,SWISSW!$F:$F,"Draw")+COUNTIFS(SWISSW!$I:$I,'MTT DRAW'!Y$1,SWISSW!$J:$J,'MTT DRAW'!$A19,SWISSW!$F:$F,"Draw")))*IF(ROW()=COLUMN(),0.5,1)</f>
        <v>0</v>
      </c>
      <c r="Z19" s="11">
        <f ca="1">((COUNTIFS(SWISSW!$I:$I,'MTT DRAW'!$A19,SWISSW!$J:$J,'MTT DRAW'!Z$1,SWISSW!$F:$F,"Draw")+COUNTIFS(SWISSW!$I:$I,'MTT DRAW'!Z$1,SWISSW!$J:$J,'MTT DRAW'!$A19,SWISSW!$F:$F,"Draw")))*IF(ROW()=COLUMN(),0.5,1)</f>
        <v>0</v>
      </c>
      <c r="AA19" s="11">
        <f ca="1">((COUNTIFS(SWISSW!$I:$I,'MTT DRAW'!$A19,SWISSW!$J:$J,'MTT DRAW'!AA$1,SWISSW!$F:$F,"Draw")+COUNTIFS(SWISSW!$I:$I,'MTT DRAW'!AA$1,SWISSW!$J:$J,'MTT DRAW'!$A19,SWISSW!$F:$F,"Draw")))*IF(ROW()=COLUMN(),0.5,1)</f>
        <v>0</v>
      </c>
      <c r="AB19" s="11">
        <f ca="1">((COUNTIFS(SWISSW!$I:$I,'MTT DRAW'!$A19,SWISSW!$J:$J,'MTT DRAW'!AB$1,SWISSW!$F:$F,"Draw")+COUNTIFS(SWISSW!$I:$I,'MTT DRAW'!AB$1,SWISSW!$J:$J,'MTT DRAW'!$A19,SWISSW!$F:$F,"Draw")))*IF(ROW()=COLUMN(),0.5,1)</f>
        <v>1</v>
      </c>
      <c r="AC19" s="11">
        <f ca="1">((COUNTIFS(SWISSW!$I:$I,'MTT DRAW'!$A19,SWISSW!$J:$J,'MTT DRAW'!AC$1,SWISSW!$F:$F,"Draw")+COUNTIFS(SWISSW!$I:$I,'MTT DRAW'!AC$1,SWISSW!$J:$J,'MTT DRAW'!$A19,SWISSW!$F:$F,"Draw")))*IF(ROW()=COLUMN(),0.5,1)</f>
        <v>0</v>
      </c>
      <c r="AD19" s="11">
        <f ca="1">((COUNTIFS(SWISSW!$I:$I,'MTT DRAW'!$A19,SWISSW!$J:$J,'MTT DRAW'!AD$1,SWISSW!$F:$F,"Draw")+COUNTIFS(SWISSW!$I:$I,'MTT DRAW'!AD$1,SWISSW!$J:$J,'MTT DRAW'!$A19,SWISSW!$F:$F,"Draw")))*IF(ROW()=COLUMN(),0.5,1)</f>
        <v>0</v>
      </c>
      <c r="AE19" s="11">
        <f ca="1">((COUNTIFS(SWISSW!$I:$I,'MTT DRAW'!$A19,SWISSW!$J:$J,'MTT DRAW'!AE$1,SWISSW!$F:$F,"Draw")+COUNTIFS(SWISSW!$I:$I,'MTT DRAW'!AE$1,SWISSW!$J:$J,'MTT DRAW'!$A19,SWISSW!$F:$F,"Draw")))*IF(ROW()=COLUMN(),0.5,1)</f>
        <v>0</v>
      </c>
      <c r="AF19" s="11">
        <f ca="1">((COUNTIFS(SWISSW!$I:$I,'MTT DRAW'!$A19,SWISSW!$J:$J,'MTT DRAW'!AF$1,SWISSW!$F:$F,"Draw")+COUNTIFS(SWISSW!$I:$I,'MTT DRAW'!AF$1,SWISSW!$J:$J,'MTT DRAW'!$A19,SWISSW!$F:$F,"Draw")))*IF(ROW()=COLUMN(),0.5,1)</f>
        <v>0</v>
      </c>
      <c r="AG19" s="11">
        <f ca="1">((COUNTIFS(SWISSW!$I:$I,'MTT DRAW'!$A19,SWISSW!$J:$J,'MTT DRAW'!AG$1,SWISSW!$F:$F,"Draw")+COUNTIFS(SWISSW!$I:$I,'MTT DRAW'!AG$1,SWISSW!$J:$J,'MTT DRAW'!$A19,SWISSW!$F:$F,"Draw")))*IF(ROW()=COLUMN(),0.5,1)</f>
        <v>0</v>
      </c>
      <c r="AH19" s="11">
        <f ca="1">((COUNTIFS(SWISSW!$I:$I,'MTT DRAW'!$A19,SWISSW!$J:$J,'MTT DRAW'!AH$1,SWISSW!$F:$F,"Draw")+COUNTIFS(SWISSW!$I:$I,'MTT DRAW'!AH$1,SWISSW!$J:$J,'MTT DRAW'!$A19,SWISSW!$F:$F,"Draw")))*IF(ROW()=COLUMN(),0.5,1)</f>
        <v>0</v>
      </c>
      <c r="AI19" s="11">
        <f ca="1">((COUNTIFS(SWISSW!$I:$I,'MTT DRAW'!$A19,SWISSW!$J:$J,'MTT DRAW'!AI$1,SWISSW!$F:$F,"Draw")+COUNTIFS(SWISSW!$I:$I,'MTT DRAW'!AI$1,SWISSW!$J:$J,'MTT DRAW'!$A19,SWISSW!$F:$F,"Draw")))*IF(ROW()=COLUMN(),0.5,1)</f>
        <v>0</v>
      </c>
      <c r="AJ19" s="11">
        <f ca="1">((COUNTIFS(SWISSW!$I:$I,'MTT DRAW'!$A19,SWISSW!$J:$J,'MTT DRAW'!AJ$1,SWISSW!$F:$F,"Draw")+COUNTIFS(SWISSW!$I:$I,'MTT DRAW'!AJ$1,SWISSW!$J:$J,'MTT DRAW'!$A19,SWISSW!$F:$F,"Draw")))*IF(ROW()=COLUMN(),0.5,1)</f>
        <v>0</v>
      </c>
      <c r="AK19" s="11">
        <f ca="1">((COUNTIFS(SWISSW!$I:$I,'MTT DRAW'!$A19,SWISSW!$J:$J,'MTT DRAW'!AK$1,SWISSW!$F:$F,"Draw")+COUNTIFS(SWISSW!$I:$I,'MTT DRAW'!AK$1,SWISSW!$J:$J,'MTT DRAW'!$A19,SWISSW!$F:$F,"Draw")))*IF(ROW()=COLUMN(),0.5,1)</f>
        <v>0</v>
      </c>
      <c r="AL19" s="11">
        <f ca="1">((COUNTIFS(SWISSW!$I:$I,'MTT DRAW'!$A19,SWISSW!$J:$J,'MTT DRAW'!AL$1,SWISSW!$F:$F,"Draw")+COUNTIFS(SWISSW!$I:$I,'MTT DRAW'!AL$1,SWISSW!$J:$J,'MTT DRAW'!$A19,SWISSW!$F:$F,"Draw")))*IF(ROW()=COLUMN(),0.5,1)</f>
        <v>0</v>
      </c>
      <c r="AM19" s="11">
        <f ca="1">((COUNTIFS(SWISSW!$I:$I,'MTT DRAW'!$A19,SWISSW!$J:$J,'MTT DRAW'!AM$1,SWISSW!$F:$F,"Draw")+COUNTIFS(SWISSW!$I:$I,'MTT DRAW'!AM$1,SWISSW!$J:$J,'MTT DRAW'!$A19,SWISSW!$F:$F,"Draw")))*IF(ROW()=COLUMN(),0.5,1)</f>
        <v>0</v>
      </c>
      <c r="AN19" s="11">
        <f ca="1">((COUNTIFS(SWISSW!$I:$I,'MTT DRAW'!$A19,SWISSW!$J:$J,'MTT DRAW'!AN$1,SWISSW!$F:$F,"Draw")+COUNTIFS(SWISSW!$I:$I,'MTT DRAW'!AN$1,SWISSW!$J:$J,'MTT DRAW'!$A19,SWISSW!$F:$F,"Draw")))*IF(ROW()=COLUMN(),0.5,1)</f>
        <v>0</v>
      </c>
      <c r="AO19" s="11">
        <f ca="1">((COUNTIFS(SWISSW!$I:$I,'MTT DRAW'!$A19,SWISSW!$J:$J,'MTT DRAW'!AO$1,SWISSW!$F:$F,"Draw")+COUNTIFS(SWISSW!$I:$I,'MTT DRAW'!AO$1,SWISSW!$J:$J,'MTT DRAW'!$A19,SWISSW!$F:$F,"Draw")))*IF(ROW()=COLUMN(),0.5,1)</f>
        <v>0</v>
      </c>
      <c r="AP19" s="11">
        <f ca="1">((COUNTIFS(SWISSW!$I:$I,'MTT DRAW'!$A19,SWISSW!$J:$J,'MTT DRAW'!AP$1,SWISSW!$F:$F,"Draw")+COUNTIFS(SWISSW!$I:$I,'MTT DRAW'!AP$1,SWISSW!$J:$J,'MTT DRAW'!$A19,SWISSW!$F:$F,"Draw")))*IF(ROW()=COLUMN(),0.5,1)</f>
        <v>0</v>
      </c>
      <c r="AQ19" s="11">
        <f ca="1">((COUNTIFS(SWISSW!$I:$I,'MTT DRAW'!$A19,SWISSW!$J:$J,'MTT DRAW'!AQ$1,SWISSW!$F:$F,"Draw")+COUNTIFS(SWISSW!$I:$I,'MTT DRAW'!AQ$1,SWISSW!$J:$J,'MTT DRAW'!$A19,SWISSW!$F:$F,"Draw")))*IF(ROW()=COLUMN(),0.5,1)</f>
        <v>0</v>
      </c>
      <c r="AR19" s="11">
        <f ca="1">((COUNTIFS(SWISSW!$I:$I,'MTT DRAW'!$A19,SWISSW!$J:$J,'MTT DRAW'!AR$1,SWISSW!$F:$F,"Draw")+COUNTIFS(SWISSW!$I:$I,'MTT DRAW'!AR$1,SWISSW!$J:$J,'MTT DRAW'!$A19,SWISSW!$F:$F,"Draw")))*IF(ROW()=COLUMN(),0.5,1)</f>
        <v>0</v>
      </c>
      <c r="AS19" s="11">
        <f ca="1">((COUNTIFS(SWISSW!$I:$I,'MTT DRAW'!$A19,SWISSW!$J:$J,'MTT DRAW'!AS$1,SWISSW!$F:$F,"Draw")+COUNTIFS(SWISSW!$I:$I,'MTT DRAW'!AS$1,SWISSW!$J:$J,'MTT DRAW'!$A19,SWISSW!$F:$F,"Draw")))*IF(ROW()=COLUMN(),0.5,1)</f>
        <v>0</v>
      </c>
      <c r="AT19" s="11">
        <f ca="1">((COUNTIFS(SWISSW!$I:$I,'MTT DRAW'!$A19,SWISSW!$J:$J,'MTT DRAW'!AT$1,SWISSW!$F:$F,"Draw")+COUNTIFS(SWISSW!$I:$I,'MTT DRAW'!AT$1,SWISSW!$J:$J,'MTT DRAW'!$A19,SWISSW!$F:$F,"Draw")))*IF(ROW()=COLUMN(),0.5,1)</f>
        <v>0</v>
      </c>
      <c r="AU19" s="11">
        <f ca="1">((COUNTIFS(SWISSW!$I:$I,'MTT DRAW'!$A19,SWISSW!$J:$J,'MTT DRAW'!AU$1,SWISSW!$F:$F,"Draw")+COUNTIFS(SWISSW!$I:$I,'MTT DRAW'!AU$1,SWISSW!$J:$J,'MTT DRAW'!$A19,SWISSW!$F:$F,"Draw")))*IF(ROW()=COLUMN(),0.5,1)</f>
        <v>0</v>
      </c>
      <c r="AV19" s="11">
        <f ca="1">((COUNTIFS(SWISSW!$I:$I,'MTT DRAW'!$A19,SWISSW!$J:$J,'MTT DRAW'!AV$1,SWISSW!$F:$F,"Draw")+COUNTIFS(SWISSW!$I:$I,'MTT DRAW'!AV$1,SWISSW!$J:$J,'MTT DRAW'!$A19,SWISSW!$F:$F,"Draw")))*IF(ROW()=COLUMN(),0.5,1)</f>
        <v>0</v>
      </c>
      <c r="AW19" s="11">
        <f ca="1">((COUNTIFS(SWISSW!$I:$I,'MTT DRAW'!$A19,SWISSW!$J:$J,'MTT DRAW'!AW$1,SWISSW!$F:$F,"Draw")+COUNTIFS(SWISSW!$I:$I,'MTT DRAW'!AW$1,SWISSW!$J:$J,'MTT DRAW'!$A19,SWISSW!$F:$F,"Draw")))*IF(ROW()=COLUMN(),0.5,1)</f>
        <v>0</v>
      </c>
      <c r="AX19" s="11">
        <f ca="1">((COUNTIFS(SWISSW!$I:$I,'MTT DRAW'!$A19,SWISSW!$J:$J,'MTT DRAW'!AX$1,SWISSW!$F:$F,"Draw")+COUNTIFS(SWISSW!$I:$I,'MTT DRAW'!AX$1,SWISSW!$J:$J,'MTT DRAW'!$A19,SWISSW!$F:$F,"Draw")))*IF(ROW()=COLUMN(),0.5,1)</f>
        <v>0</v>
      </c>
      <c r="AY19" s="11">
        <f ca="1">((COUNTIFS(SWISSW!$I:$I,'MTT DRAW'!$A19,SWISSW!$J:$J,'MTT DRAW'!AY$1,SWISSW!$F:$F,"Draw")+COUNTIFS(SWISSW!$I:$I,'MTT DRAW'!AY$1,SWISSW!$J:$J,'MTT DRAW'!$A19,SWISSW!$F:$F,"Draw")))*IF(ROW()=COLUMN(),0.5,1)</f>
        <v>0</v>
      </c>
      <c r="AZ19" s="11">
        <f ca="1">((COUNTIFS(SWISSW!$I:$I,'MTT DRAW'!$A19,SWISSW!$J:$J,'MTT DRAW'!AZ$1,SWISSW!$F:$F,"Draw")+COUNTIFS(SWISSW!$I:$I,'MTT DRAW'!AZ$1,SWISSW!$J:$J,'MTT DRAW'!$A19,SWISSW!$F:$F,"Draw")))*IF(ROW()=COLUMN(),0.5,1)</f>
        <v>0</v>
      </c>
      <c r="BA19" s="11">
        <f ca="1">((COUNTIFS(SWISSW!$I:$I,'MTT DRAW'!$A19,SWISSW!$J:$J,'MTT DRAW'!BA$1,SWISSW!$F:$F,"Draw")+COUNTIFS(SWISSW!$I:$I,'MTT DRAW'!BA$1,SWISSW!$J:$J,'MTT DRAW'!$A19,SWISSW!$F:$F,"Draw")))*IF(ROW()=COLUMN(),0.5,1)</f>
        <v>0</v>
      </c>
      <c r="BB19" s="11">
        <f ca="1">((COUNTIFS(SWISSW!$I:$I,'MTT DRAW'!$A19,SWISSW!$J:$J,'MTT DRAW'!BB$1,SWISSW!$F:$F,"Draw")+COUNTIFS(SWISSW!$I:$I,'MTT DRAW'!BB$1,SWISSW!$J:$J,'MTT DRAW'!$A19,SWISSW!$F:$F,"Draw")))*IF(ROW()=COLUMN(),0.5,1)</f>
        <v>0</v>
      </c>
      <c r="BC19" s="11">
        <f ca="1">((COUNTIFS(SWISSW!$I:$I,'MTT DRAW'!$A19,SWISSW!$J:$J,'MTT DRAW'!BC$1,SWISSW!$F:$F,"Draw")+COUNTIFS(SWISSW!$I:$I,'MTT DRAW'!BC$1,SWISSW!$J:$J,'MTT DRAW'!$A19,SWISSW!$F:$F,"Draw")))*IF(ROW()=COLUMN(),0.5,1)</f>
        <v>0</v>
      </c>
      <c r="BD19" s="11">
        <f ca="1">((COUNTIFS(SWISSW!$I:$I,'MTT DRAW'!$A19,SWISSW!$J:$J,'MTT DRAW'!BD$1,SWISSW!$F:$F,"Draw")+COUNTIFS(SWISSW!$I:$I,'MTT DRAW'!BD$1,SWISSW!$J:$J,'MTT DRAW'!$A19,SWISSW!$F:$F,"Draw")))*IF(ROW()=COLUMN(),0.5,1)</f>
        <v>0</v>
      </c>
      <c r="BE19" s="11">
        <f ca="1">((COUNTIFS(SWISSW!$I:$I,'MTT DRAW'!$A19,SWISSW!$J:$J,'MTT DRAW'!BE$1,SWISSW!$F:$F,"Draw")+COUNTIFS(SWISSW!$I:$I,'MTT DRAW'!BE$1,SWISSW!$J:$J,'MTT DRAW'!$A19,SWISSW!$F:$F,"Draw")))*IF(ROW()=COLUMN(),0.5,1)</f>
        <v>0</v>
      </c>
      <c r="BF19" s="11">
        <f ca="1">((COUNTIFS(SWISSW!$I:$I,'MTT DRAW'!$A19,SWISSW!$J:$J,'MTT DRAW'!BF$1,SWISSW!$F:$F,"Draw")+COUNTIFS(SWISSW!$I:$I,'MTT DRAW'!BF$1,SWISSW!$J:$J,'MTT DRAW'!$A19,SWISSW!$F:$F,"Draw")))*IF(ROW()=COLUMN(),0.5,1)</f>
        <v>0</v>
      </c>
      <c r="BG19" s="11">
        <f ca="1">((COUNTIFS(SWISSW!$I:$I,'MTT DRAW'!$A19,SWISSW!$J:$J,'MTT DRAW'!BG$1,SWISSW!$F:$F,"Draw")+COUNTIFS(SWISSW!$I:$I,'MTT DRAW'!BG$1,SWISSW!$J:$J,'MTT DRAW'!$A19,SWISSW!$F:$F,"Draw")))*IF(ROW()=COLUMN(),0.5,1)</f>
        <v>0</v>
      </c>
      <c r="BH19" s="11">
        <f ca="1">((COUNTIFS(SWISSW!$I:$I,'MTT DRAW'!$A19,SWISSW!$J:$J,'MTT DRAW'!BH$1,SWISSW!$F:$F,"Draw")+COUNTIFS(SWISSW!$I:$I,'MTT DRAW'!BH$1,SWISSW!$J:$J,'MTT DRAW'!$A19,SWISSW!$F:$F,"Draw")))*IF(ROW()=COLUMN(),0.5,1)</f>
        <v>1</v>
      </c>
      <c r="BI19" s="11">
        <f ca="1">((COUNTIFS(SWISSW!$I:$I,'MTT DRAW'!$A19,SWISSW!$J:$J,'MTT DRAW'!BI$1,SWISSW!$F:$F,"Draw")+COUNTIFS(SWISSW!$I:$I,'MTT DRAW'!BI$1,SWISSW!$J:$J,'MTT DRAW'!$A19,SWISSW!$F:$F,"Draw")))*IF(ROW()=COLUMN(),0.5,1)</f>
        <v>0</v>
      </c>
      <c r="BJ19" s="11">
        <f ca="1">((COUNTIFS(SWISSW!$I:$I,'MTT DRAW'!$A19,SWISSW!$J:$J,'MTT DRAW'!BJ$1,SWISSW!$F:$F,"Draw")+COUNTIFS(SWISSW!$I:$I,'MTT DRAW'!BJ$1,SWISSW!$J:$J,'MTT DRAW'!$A19,SWISSW!$F:$F,"Draw")))*IF(ROW()=COLUMN(),0.5,1)</f>
        <v>0</v>
      </c>
      <c r="BK19" s="11">
        <f ca="1">((COUNTIFS(SWISSW!$I:$I,'MTT DRAW'!$A19,SWISSW!$J:$J,'MTT DRAW'!BK$1,SWISSW!$F:$F,"Draw")+COUNTIFS(SWISSW!$I:$I,'MTT DRAW'!BK$1,SWISSW!$J:$J,'MTT DRAW'!$A19,SWISSW!$F:$F,"Draw")))*IF(ROW()=COLUMN(),0.5,1)</f>
        <v>0</v>
      </c>
      <c r="BL19" s="11">
        <f ca="1">((COUNTIFS(SWISSW!$I:$I,'MTT DRAW'!$A19,SWISSW!$J:$J,'MTT DRAW'!BL$1,SWISSW!$F:$F,"Draw")+COUNTIFS(SWISSW!$I:$I,'MTT DRAW'!BL$1,SWISSW!$J:$J,'MTT DRAW'!$A19,SWISSW!$F:$F,"Draw")))*IF(ROW()=COLUMN(),0.5,1)</f>
        <v>0</v>
      </c>
      <c r="BM19" s="11">
        <f ca="1">MATCHUP!BM19</f>
        <v>1</v>
      </c>
      <c r="BN19" s="11" t="str">
        <f ca="1">MATCHUP!BN19</f>
        <v>-</v>
      </c>
      <c r="BO19" s="11" t="str">
        <f ca="1">MATCHUP!BO19</f>
        <v>-</v>
      </c>
      <c r="BP19" s="11" t="str">
        <f ca="1">MATCHUP!BP19</f>
        <v>-</v>
      </c>
      <c r="BQ19" s="11" t="str">
        <f ca="1">MATCHUP!BQ19</f>
        <v>-</v>
      </c>
      <c r="BR19" s="11" t="str">
        <f ca="1">MATCHUP!BR19</f>
        <v>-</v>
      </c>
      <c r="BS19" s="11" t="str">
        <f ca="1">MATCHUP!BS19</f>
        <v>-</v>
      </c>
      <c r="BT19" s="11" t="str">
        <f ca="1">MATCHUP!BT19</f>
        <v>-</v>
      </c>
      <c r="BU19" s="11" t="str">
        <f ca="1">MATCHUP!BU19</f>
        <v>-</v>
      </c>
      <c r="BV19" s="11" t="str">
        <f ca="1">MATCHUP!BV19</f>
        <v>-</v>
      </c>
      <c r="BW19" s="11" t="str">
        <f ca="1">MATCHUP!BW19</f>
        <v>-</v>
      </c>
      <c r="BX19" s="11" t="str">
        <f ca="1">MATCHUP!BX19</f>
        <v>-</v>
      </c>
      <c r="BY19" s="11" t="str">
        <f ca="1">MATCHUP!BY19</f>
        <v>-</v>
      </c>
      <c r="BZ19" s="11" t="str">
        <f ca="1">MATCHUP!BZ19</f>
        <v>-</v>
      </c>
      <c r="CA19" s="11" t="str">
        <f ca="1">MATCHUP!CA19</f>
        <v>-</v>
      </c>
      <c r="CB19" s="11" t="str">
        <f ca="1">MATCHUP!CB19</f>
        <v>-</v>
      </c>
      <c r="CC19" s="11" t="str">
        <f ca="1">MATCHUP!CC19</f>
        <v>-</v>
      </c>
      <c r="CD19" s="11" t="str">
        <f ca="1">MATCHUP!CD19</f>
        <v>-</v>
      </c>
      <c r="CE19" s="11" t="str">
        <f ca="1">MATCHUP!CE19</f>
        <v>-</v>
      </c>
      <c r="CF19" s="11" t="str">
        <f ca="1">MATCHUP!CF19</f>
        <v>-</v>
      </c>
      <c r="CG19" s="11" t="str">
        <f ca="1">MATCHUP!CG19</f>
        <v>-</v>
      </c>
      <c r="CH19" s="11" t="str">
        <f ca="1">MATCHUP!CH19</f>
        <v>-</v>
      </c>
      <c r="CI19" s="11" t="str">
        <f ca="1">MATCHUP!CI19</f>
        <v>-</v>
      </c>
      <c r="CJ19" s="11" t="str">
        <f ca="1">MATCHUP!CJ19</f>
        <v>-</v>
      </c>
      <c r="CK19" s="11" t="str">
        <f ca="1">MATCHUP!CK19</f>
        <v>-</v>
      </c>
      <c r="CL19" s="11" t="str">
        <f ca="1">MATCHUP!CL19</f>
        <v>-</v>
      </c>
      <c r="CM19" s="11" t="str">
        <f ca="1">MATCHUP!CM19</f>
        <v>-</v>
      </c>
      <c r="CN19" s="11" t="str">
        <f ca="1">MATCHUP!CN19</f>
        <v>-</v>
      </c>
      <c r="CO19" s="11" t="str">
        <f ca="1">MATCHUP!CO19</f>
        <v>-</v>
      </c>
      <c r="CP19" s="11" t="str">
        <f ca="1">MATCHUP!CP19</f>
        <v>-</v>
      </c>
      <c r="CQ19" s="11" t="str">
        <f ca="1">MATCHUP!CQ19</f>
        <v>-</v>
      </c>
      <c r="CR19" s="11" t="str">
        <f ca="1">MATCHUP!CR19</f>
        <v>-</v>
      </c>
      <c r="CS19" s="11" t="str">
        <f ca="1">MATCHUP!CS19</f>
        <v>-</v>
      </c>
      <c r="CT19" s="11" t="str">
        <f ca="1">MATCHUP!CT19</f>
        <v>-</v>
      </c>
      <c r="CU19" s="11" t="str">
        <f ca="1">MATCHUP!CU19</f>
        <v>-</v>
      </c>
      <c r="CV19" s="11" t="str">
        <f ca="1">MATCHUP!CV19</f>
        <v>-</v>
      </c>
    </row>
    <row r="20" spans="1:100" ht="55" customHeight="1" x14ac:dyDescent="0.3">
      <c r="A20" s="3" t="str">
        <f ca="1">MATCHUP!A20</f>
        <v>Flicker Tron</v>
      </c>
      <c r="B20" s="11">
        <f ca="1">((COUNTIFS(SWISSW!$I:$I,'MTT DRAW'!$A20,SWISSW!$J:$J,'MTT DRAW'!B$1,SWISSW!$F:$F,"Draw")+COUNTIFS(SWISSW!$I:$I,'MTT DRAW'!B$1,SWISSW!$J:$J,'MTT DRAW'!$A20,SWISSW!$F:$F,"Draw")))*IF(ROW()=COLUMN(),0.5,1)</f>
        <v>3</v>
      </c>
      <c r="C20" s="11">
        <f ca="1">((COUNTIFS(SWISSW!$I:$I,'MTT DRAW'!$A20,SWISSW!$J:$J,'MTT DRAW'!C$1,SWISSW!$F:$F,"Draw")+COUNTIFS(SWISSW!$I:$I,'MTT DRAW'!C$1,SWISSW!$J:$J,'MTT DRAW'!$A20,SWISSW!$F:$F,"Draw")))*IF(ROW()=COLUMN(),0.5,1)</f>
        <v>1</v>
      </c>
      <c r="D20" s="11">
        <f ca="1">((COUNTIFS(SWISSW!$I:$I,'MTT DRAW'!$A20,SWISSW!$J:$J,'MTT DRAW'!D$1,SWISSW!$F:$F,"Draw")+COUNTIFS(SWISSW!$I:$I,'MTT DRAW'!D$1,SWISSW!$J:$J,'MTT DRAW'!$A20,SWISSW!$F:$F,"Draw")))*IF(ROW()=COLUMN(),0.5,1)</f>
        <v>0</v>
      </c>
      <c r="E20" s="11">
        <f ca="1">((COUNTIFS(SWISSW!$I:$I,'MTT DRAW'!$A20,SWISSW!$J:$J,'MTT DRAW'!E$1,SWISSW!$F:$F,"Draw")+COUNTIFS(SWISSW!$I:$I,'MTT DRAW'!E$1,SWISSW!$J:$J,'MTT DRAW'!$A20,SWISSW!$F:$F,"Draw")))*IF(ROW()=COLUMN(),0.5,1)</f>
        <v>1</v>
      </c>
      <c r="F20" s="11">
        <f ca="1">((COUNTIFS(SWISSW!$I:$I,'MTT DRAW'!$A20,SWISSW!$J:$J,'MTT DRAW'!F$1,SWISSW!$F:$F,"Draw")+COUNTIFS(SWISSW!$I:$I,'MTT DRAW'!F$1,SWISSW!$J:$J,'MTT DRAW'!$A20,SWISSW!$F:$F,"Draw")))*IF(ROW()=COLUMN(),0.5,1)</f>
        <v>0</v>
      </c>
      <c r="G20" s="11">
        <f ca="1">((COUNTIFS(SWISSW!$I:$I,'MTT DRAW'!$A20,SWISSW!$J:$J,'MTT DRAW'!G$1,SWISSW!$F:$F,"Draw")+COUNTIFS(SWISSW!$I:$I,'MTT DRAW'!G$1,SWISSW!$J:$J,'MTT DRAW'!$A20,SWISSW!$F:$F,"Draw")))*IF(ROW()=COLUMN(),0.5,1)</f>
        <v>0</v>
      </c>
      <c r="H20" s="11">
        <f ca="1">((COUNTIFS(SWISSW!$I:$I,'MTT DRAW'!$A20,SWISSW!$J:$J,'MTT DRAW'!H$1,SWISSW!$F:$F,"Draw")+COUNTIFS(SWISSW!$I:$I,'MTT DRAW'!H$1,SWISSW!$J:$J,'MTT DRAW'!$A20,SWISSW!$F:$F,"Draw")))*IF(ROW()=COLUMN(),0.5,1)</f>
        <v>0</v>
      </c>
      <c r="I20" s="11">
        <f ca="1">((COUNTIFS(SWISSW!$I:$I,'MTT DRAW'!$A20,SWISSW!$J:$J,'MTT DRAW'!I$1,SWISSW!$F:$F,"Draw")+COUNTIFS(SWISSW!$I:$I,'MTT DRAW'!I$1,SWISSW!$J:$J,'MTT DRAW'!$A20,SWISSW!$F:$F,"Draw")))*IF(ROW()=COLUMN(),0.5,1)</f>
        <v>0</v>
      </c>
      <c r="J20" s="11">
        <f ca="1">((COUNTIFS(SWISSW!$I:$I,'MTT DRAW'!$A20,SWISSW!$J:$J,'MTT DRAW'!J$1,SWISSW!$F:$F,"Draw")+COUNTIFS(SWISSW!$I:$I,'MTT DRAW'!J$1,SWISSW!$J:$J,'MTT DRAW'!$A20,SWISSW!$F:$F,"Draw")))*IF(ROW()=COLUMN(),0.5,1)</f>
        <v>0</v>
      </c>
      <c r="K20" s="11">
        <f ca="1">((COUNTIFS(SWISSW!$I:$I,'MTT DRAW'!$A20,SWISSW!$J:$J,'MTT DRAW'!K$1,SWISSW!$F:$F,"Draw")+COUNTIFS(SWISSW!$I:$I,'MTT DRAW'!K$1,SWISSW!$J:$J,'MTT DRAW'!$A20,SWISSW!$F:$F,"Draw")))*IF(ROW()=COLUMN(),0.5,1)</f>
        <v>0</v>
      </c>
      <c r="L20" s="11">
        <f ca="1">((COUNTIFS(SWISSW!$I:$I,'MTT DRAW'!$A20,SWISSW!$J:$J,'MTT DRAW'!L$1,SWISSW!$F:$F,"Draw")+COUNTIFS(SWISSW!$I:$I,'MTT DRAW'!L$1,SWISSW!$J:$J,'MTT DRAW'!$A20,SWISSW!$F:$F,"Draw")))*IF(ROW()=COLUMN(),0.5,1)</f>
        <v>1</v>
      </c>
      <c r="M20" s="11">
        <f ca="1">((COUNTIFS(SWISSW!$I:$I,'MTT DRAW'!$A20,SWISSW!$J:$J,'MTT DRAW'!M$1,SWISSW!$F:$F,"Draw")+COUNTIFS(SWISSW!$I:$I,'MTT DRAW'!M$1,SWISSW!$J:$J,'MTT DRAW'!$A20,SWISSW!$F:$F,"Draw")))*IF(ROW()=COLUMN(),0.5,1)</f>
        <v>0</v>
      </c>
      <c r="N20" s="11">
        <f ca="1">((COUNTIFS(SWISSW!$I:$I,'MTT DRAW'!$A20,SWISSW!$J:$J,'MTT DRAW'!N$1,SWISSW!$F:$F,"Draw")+COUNTIFS(SWISSW!$I:$I,'MTT DRAW'!N$1,SWISSW!$J:$J,'MTT DRAW'!$A20,SWISSW!$F:$F,"Draw")))*IF(ROW()=COLUMN(),0.5,1)</f>
        <v>0</v>
      </c>
      <c r="O20" s="11">
        <f ca="1">((COUNTIFS(SWISSW!$I:$I,'MTT DRAW'!$A20,SWISSW!$J:$J,'MTT DRAW'!O$1,SWISSW!$F:$F,"Draw")+COUNTIFS(SWISSW!$I:$I,'MTT DRAW'!O$1,SWISSW!$J:$J,'MTT DRAW'!$A20,SWISSW!$F:$F,"Draw")))*IF(ROW()=COLUMN(),0.5,1)</f>
        <v>0</v>
      </c>
      <c r="P20" s="11">
        <f ca="1">((COUNTIFS(SWISSW!$I:$I,'MTT DRAW'!$A20,SWISSW!$J:$J,'MTT DRAW'!P$1,SWISSW!$F:$F,"Draw")+COUNTIFS(SWISSW!$I:$I,'MTT DRAW'!P$1,SWISSW!$J:$J,'MTT DRAW'!$A20,SWISSW!$F:$F,"Draw")))*IF(ROW()=COLUMN(),0.5,1)</f>
        <v>0</v>
      </c>
      <c r="Q20" s="11">
        <f ca="1">((COUNTIFS(SWISSW!$I:$I,'MTT DRAW'!$A20,SWISSW!$J:$J,'MTT DRAW'!Q$1,SWISSW!$F:$F,"Draw")+COUNTIFS(SWISSW!$I:$I,'MTT DRAW'!Q$1,SWISSW!$J:$J,'MTT DRAW'!$A20,SWISSW!$F:$F,"Draw")))*IF(ROW()=COLUMN(),0.5,1)</f>
        <v>0</v>
      </c>
      <c r="R20" s="11">
        <f ca="1">((COUNTIFS(SWISSW!$I:$I,'MTT DRAW'!$A20,SWISSW!$J:$J,'MTT DRAW'!R$1,SWISSW!$F:$F,"Draw")+COUNTIFS(SWISSW!$I:$I,'MTT DRAW'!R$1,SWISSW!$J:$J,'MTT DRAW'!$A20,SWISSW!$F:$F,"Draw")))*IF(ROW()=COLUMN(),0.5,1)</f>
        <v>0</v>
      </c>
      <c r="S20" s="11">
        <f ca="1">((COUNTIFS(SWISSW!$I:$I,'MTT DRAW'!$A20,SWISSW!$J:$J,'MTT DRAW'!S$1,SWISSW!$F:$F,"Draw")+COUNTIFS(SWISSW!$I:$I,'MTT DRAW'!S$1,SWISSW!$J:$J,'MTT DRAW'!$A20,SWISSW!$F:$F,"Draw")))*IF(ROW()=COLUMN(),0.5,1)</f>
        <v>0</v>
      </c>
      <c r="T20" s="11">
        <f ca="1">((COUNTIFS(SWISSW!$I:$I,'MTT DRAW'!$A20,SWISSW!$J:$J,'MTT DRAW'!T$1,SWISSW!$F:$F,"Draw")+COUNTIFS(SWISSW!$I:$I,'MTT DRAW'!T$1,SWISSW!$J:$J,'MTT DRAW'!$A20,SWISSW!$F:$F,"Draw")))*IF(ROW()=COLUMN(),0.5,1)</f>
        <v>0</v>
      </c>
      <c r="U20" s="11">
        <f ca="1">((COUNTIFS(SWISSW!$I:$I,'MTT DRAW'!$A20,SWISSW!$J:$J,'MTT DRAW'!U$1,SWISSW!$F:$F,"Draw")+COUNTIFS(SWISSW!$I:$I,'MTT DRAW'!U$1,SWISSW!$J:$J,'MTT DRAW'!$A20,SWISSW!$F:$F,"Draw")))*IF(ROW()=COLUMN(),0.5,1)</f>
        <v>0</v>
      </c>
      <c r="V20" s="11">
        <f ca="1">((COUNTIFS(SWISSW!$I:$I,'MTT DRAW'!$A20,SWISSW!$J:$J,'MTT DRAW'!V$1,SWISSW!$F:$F,"Draw")+COUNTIFS(SWISSW!$I:$I,'MTT DRAW'!V$1,SWISSW!$J:$J,'MTT DRAW'!$A20,SWISSW!$F:$F,"Draw")))*IF(ROW()=COLUMN(),0.5,1)</f>
        <v>0</v>
      </c>
      <c r="W20" s="11">
        <f ca="1">((COUNTIFS(SWISSW!$I:$I,'MTT DRAW'!$A20,SWISSW!$J:$J,'MTT DRAW'!W$1,SWISSW!$F:$F,"Draw")+COUNTIFS(SWISSW!$I:$I,'MTT DRAW'!W$1,SWISSW!$J:$J,'MTT DRAW'!$A20,SWISSW!$F:$F,"Draw")))*IF(ROW()=COLUMN(),0.5,1)</f>
        <v>0</v>
      </c>
      <c r="X20" s="11">
        <f ca="1">((COUNTIFS(SWISSW!$I:$I,'MTT DRAW'!$A20,SWISSW!$J:$J,'MTT DRAW'!X$1,SWISSW!$F:$F,"Draw")+COUNTIFS(SWISSW!$I:$I,'MTT DRAW'!X$1,SWISSW!$J:$J,'MTT DRAW'!$A20,SWISSW!$F:$F,"Draw")))*IF(ROW()=COLUMN(),0.5,1)</f>
        <v>0</v>
      </c>
      <c r="Y20" s="11">
        <f ca="1">((COUNTIFS(SWISSW!$I:$I,'MTT DRAW'!$A20,SWISSW!$J:$J,'MTT DRAW'!Y$1,SWISSW!$F:$F,"Draw")+COUNTIFS(SWISSW!$I:$I,'MTT DRAW'!Y$1,SWISSW!$J:$J,'MTT DRAW'!$A20,SWISSW!$F:$F,"Draw")))*IF(ROW()=COLUMN(),0.5,1)</f>
        <v>0</v>
      </c>
      <c r="Z20" s="11">
        <f ca="1">((COUNTIFS(SWISSW!$I:$I,'MTT DRAW'!$A20,SWISSW!$J:$J,'MTT DRAW'!Z$1,SWISSW!$F:$F,"Draw")+COUNTIFS(SWISSW!$I:$I,'MTT DRAW'!Z$1,SWISSW!$J:$J,'MTT DRAW'!$A20,SWISSW!$F:$F,"Draw")))*IF(ROW()=COLUMN(),0.5,1)</f>
        <v>0</v>
      </c>
      <c r="AA20" s="11">
        <f ca="1">((COUNTIFS(SWISSW!$I:$I,'MTT DRAW'!$A20,SWISSW!$J:$J,'MTT DRAW'!AA$1,SWISSW!$F:$F,"Draw")+COUNTIFS(SWISSW!$I:$I,'MTT DRAW'!AA$1,SWISSW!$J:$J,'MTT DRAW'!$A20,SWISSW!$F:$F,"Draw")))*IF(ROW()=COLUMN(),0.5,1)</f>
        <v>0</v>
      </c>
      <c r="AB20" s="11">
        <f ca="1">((COUNTIFS(SWISSW!$I:$I,'MTT DRAW'!$A20,SWISSW!$J:$J,'MTT DRAW'!AB$1,SWISSW!$F:$F,"Draw")+COUNTIFS(SWISSW!$I:$I,'MTT DRAW'!AB$1,SWISSW!$J:$J,'MTT DRAW'!$A20,SWISSW!$F:$F,"Draw")))*IF(ROW()=COLUMN(),0.5,1)</f>
        <v>0</v>
      </c>
      <c r="AC20" s="11">
        <f ca="1">((COUNTIFS(SWISSW!$I:$I,'MTT DRAW'!$A20,SWISSW!$J:$J,'MTT DRAW'!AC$1,SWISSW!$F:$F,"Draw")+COUNTIFS(SWISSW!$I:$I,'MTT DRAW'!AC$1,SWISSW!$J:$J,'MTT DRAW'!$A20,SWISSW!$F:$F,"Draw")))*IF(ROW()=COLUMN(),0.5,1)</f>
        <v>1</v>
      </c>
      <c r="AD20" s="11">
        <f ca="1">((COUNTIFS(SWISSW!$I:$I,'MTT DRAW'!$A20,SWISSW!$J:$J,'MTT DRAW'!AD$1,SWISSW!$F:$F,"Draw")+COUNTIFS(SWISSW!$I:$I,'MTT DRAW'!AD$1,SWISSW!$J:$J,'MTT DRAW'!$A20,SWISSW!$F:$F,"Draw")))*IF(ROW()=COLUMN(),0.5,1)</f>
        <v>0</v>
      </c>
      <c r="AE20" s="11">
        <f ca="1">((COUNTIFS(SWISSW!$I:$I,'MTT DRAW'!$A20,SWISSW!$J:$J,'MTT DRAW'!AE$1,SWISSW!$F:$F,"Draw")+COUNTIFS(SWISSW!$I:$I,'MTT DRAW'!AE$1,SWISSW!$J:$J,'MTT DRAW'!$A20,SWISSW!$F:$F,"Draw")))*IF(ROW()=COLUMN(),0.5,1)</f>
        <v>0</v>
      </c>
      <c r="AF20" s="11">
        <f ca="1">((COUNTIFS(SWISSW!$I:$I,'MTT DRAW'!$A20,SWISSW!$J:$J,'MTT DRAW'!AF$1,SWISSW!$F:$F,"Draw")+COUNTIFS(SWISSW!$I:$I,'MTT DRAW'!AF$1,SWISSW!$J:$J,'MTT DRAW'!$A20,SWISSW!$F:$F,"Draw")))*IF(ROW()=COLUMN(),0.5,1)</f>
        <v>0</v>
      </c>
      <c r="AG20" s="11">
        <f ca="1">((COUNTIFS(SWISSW!$I:$I,'MTT DRAW'!$A20,SWISSW!$J:$J,'MTT DRAW'!AG$1,SWISSW!$F:$F,"Draw")+COUNTIFS(SWISSW!$I:$I,'MTT DRAW'!AG$1,SWISSW!$J:$J,'MTT DRAW'!$A20,SWISSW!$F:$F,"Draw")))*IF(ROW()=COLUMN(),0.5,1)</f>
        <v>0</v>
      </c>
      <c r="AH20" s="11">
        <f ca="1">((COUNTIFS(SWISSW!$I:$I,'MTT DRAW'!$A20,SWISSW!$J:$J,'MTT DRAW'!AH$1,SWISSW!$F:$F,"Draw")+COUNTIFS(SWISSW!$I:$I,'MTT DRAW'!AH$1,SWISSW!$J:$J,'MTT DRAW'!$A20,SWISSW!$F:$F,"Draw")))*IF(ROW()=COLUMN(),0.5,1)</f>
        <v>0</v>
      </c>
      <c r="AI20" s="11">
        <f ca="1">((COUNTIFS(SWISSW!$I:$I,'MTT DRAW'!$A20,SWISSW!$J:$J,'MTT DRAW'!AI$1,SWISSW!$F:$F,"Draw")+COUNTIFS(SWISSW!$I:$I,'MTT DRAW'!AI$1,SWISSW!$J:$J,'MTT DRAW'!$A20,SWISSW!$F:$F,"Draw")))*IF(ROW()=COLUMN(),0.5,1)</f>
        <v>0</v>
      </c>
      <c r="AJ20" s="11">
        <f ca="1">((COUNTIFS(SWISSW!$I:$I,'MTT DRAW'!$A20,SWISSW!$J:$J,'MTT DRAW'!AJ$1,SWISSW!$F:$F,"Draw")+COUNTIFS(SWISSW!$I:$I,'MTT DRAW'!AJ$1,SWISSW!$J:$J,'MTT DRAW'!$A20,SWISSW!$F:$F,"Draw")))*IF(ROW()=COLUMN(),0.5,1)</f>
        <v>0</v>
      </c>
      <c r="AK20" s="11">
        <f ca="1">((COUNTIFS(SWISSW!$I:$I,'MTT DRAW'!$A20,SWISSW!$J:$J,'MTT DRAW'!AK$1,SWISSW!$F:$F,"Draw")+COUNTIFS(SWISSW!$I:$I,'MTT DRAW'!AK$1,SWISSW!$J:$J,'MTT DRAW'!$A20,SWISSW!$F:$F,"Draw")))*IF(ROW()=COLUMN(),0.5,1)</f>
        <v>0</v>
      </c>
      <c r="AL20" s="11">
        <f ca="1">((COUNTIFS(SWISSW!$I:$I,'MTT DRAW'!$A20,SWISSW!$J:$J,'MTT DRAW'!AL$1,SWISSW!$F:$F,"Draw")+COUNTIFS(SWISSW!$I:$I,'MTT DRAW'!AL$1,SWISSW!$J:$J,'MTT DRAW'!$A20,SWISSW!$F:$F,"Draw")))*IF(ROW()=COLUMN(),0.5,1)</f>
        <v>0</v>
      </c>
      <c r="AM20" s="11">
        <f ca="1">((COUNTIFS(SWISSW!$I:$I,'MTT DRAW'!$A20,SWISSW!$J:$J,'MTT DRAW'!AM$1,SWISSW!$F:$F,"Draw")+COUNTIFS(SWISSW!$I:$I,'MTT DRAW'!AM$1,SWISSW!$J:$J,'MTT DRAW'!$A20,SWISSW!$F:$F,"Draw")))*IF(ROW()=COLUMN(),0.5,1)</f>
        <v>0</v>
      </c>
      <c r="AN20" s="11">
        <f ca="1">((COUNTIFS(SWISSW!$I:$I,'MTT DRAW'!$A20,SWISSW!$J:$J,'MTT DRAW'!AN$1,SWISSW!$F:$F,"Draw")+COUNTIFS(SWISSW!$I:$I,'MTT DRAW'!AN$1,SWISSW!$J:$J,'MTT DRAW'!$A20,SWISSW!$F:$F,"Draw")))*IF(ROW()=COLUMN(),0.5,1)</f>
        <v>0</v>
      </c>
      <c r="AO20" s="11">
        <f ca="1">((COUNTIFS(SWISSW!$I:$I,'MTT DRAW'!$A20,SWISSW!$J:$J,'MTT DRAW'!AO$1,SWISSW!$F:$F,"Draw")+COUNTIFS(SWISSW!$I:$I,'MTT DRAW'!AO$1,SWISSW!$J:$J,'MTT DRAW'!$A20,SWISSW!$F:$F,"Draw")))*IF(ROW()=COLUMN(),0.5,1)</f>
        <v>0</v>
      </c>
      <c r="AP20" s="11">
        <f ca="1">((COUNTIFS(SWISSW!$I:$I,'MTT DRAW'!$A20,SWISSW!$J:$J,'MTT DRAW'!AP$1,SWISSW!$F:$F,"Draw")+COUNTIFS(SWISSW!$I:$I,'MTT DRAW'!AP$1,SWISSW!$J:$J,'MTT DRAW'!$A20,SWISSW!$F:$F,"Draw")))*IF(ROW()=COLUMN(),0.5,1)</f>
        <v>0</v>
      </c>
      <c r="AQ20" s="11">
        <f ca="1">((COUNTIFS(SWISSW!$I:$I,'MTT DRAW'!$A20,SWISSW!$J:$J,'MTT DRAW'!AQ$1,SWISSW!$F:$F,"Draw")+COUNTIFS(SWISSW!$I:$I,'MTT DRAW'!AQ$1,SWISSW!$J:$J,'MTT DRAW'!$A20,SWISSW!$F:$F,"Draw")))*IF(ROW()=COLUMN(),0.5,1)</f>
        <v>0</v>
      </c>
      <c r="AR20" s="11">
        <f ca="1">((COUNTIFS(SWISSW!$I:$I,'MTT DRAW'!$A20,SWISSW!$J:$J,'MTT DRAW'!AR$1,SWISSW!$F:$F,"Draw")+COUNTIFS(SWISSW!$I:$I,'MTT DRAW'!AR$1,SWISSW!$J:$J,'MTT DRAW'!$A20,SWISSW!$F:$F,"Draw")))*IF(ROW()=COLUMN(),0.5,1)</f>
        <v>0</v>
      </c>
      <c r="AS20" s="11">
        <f ca="1">((COUNTIFS(SWISSW!$I:$I,'MTT DRAW'!$A20,SWISSW!$J:$J,'MTT DRAW'!AS$1,SWISSW!$F:$F,"Draw")+COUNTIFS(SWISSW!$I:$I,'MTT DRAW'!AS$1,SWISSW!$J:$J,'MTT DRAW'!$A20,SWISSW!$F:$F,"Draw")))*IF(ROW()=COLUMN(),0.5,1)</f>
        <v>0</v>
      </c>
      <c r="AT20" s="11">
        <f ca="1">((COUNTIFS(SWISSW!$I:$I,'MTT DRAW'!$A20,SWISSW!$J:$J,'MTT DRAW'!AT$1,SWISSW!$F:$F,"Draw")+COUNTIFS(SWISSW!$I:$I,'MTT DRAW'!AT$1,SWISSW!$J:$J,'MTT DRAW'!$A20,SWISSW!$F:$F,"Draw")))*IF(ROW()=COLUMN(),0.5,1)</f>
        <v>0</v>
      </c>
      <c r="AU20" s="11">
        <f ca="1">((COUNTIFS(SWISSW!$I:$I,'MTT DRAW'!$A20,SWISSW!$J:$J,'MTT DRAW'!AU$1,SWISSW!$F:$F,"Draw")+COUNTIFS(SWISSW!$I:$I,'MTT DRAW'!AU$1,SWISSW!$J:$J,'MTT DRAW'!$A20,SWISSW!$F:$F,"Draw")))*IF(ROW()=COLUMN(),0.5,1)</f>
        <v>0</v>
      </c>
      <c r="AV20" s="11">
        <f ca="1">((COUNTIFS(SWISSW!$I:$I,'MTT DRAW'!$A20,SWISSW!$J:$J,'MTT DRAW'!AV$1,SWISSW!$F:$F,"Draw")+COUNTIFS(SWISSW!$I:$I,'MTT DRAW'!AV$1,SWISSW!$J:$J,'MTT DRAW'!$A20,SWISSW!$F:$F,"Draw")))*IF(ROW()=COLUMN(),0.5,1)</f>
        <v>0</v>
      </c>
      <c r="AW20" s="11">
        <f ca="1">((COUNTIFS(SWISSW!$I:$I,'MTT DRAW'!$A20,SWISSW!$J:$J,'MTT DRAW'!AW$1,SWISSW!$F:$F,"Draw")+COUNTIFS(SWISSW!$I:$I,'MTT DRAW'!AW$1,SWISSW!$J:$J,'MTT DRAW'!$A20,SWISSW!$F:$F,"Draw")))*IF(ROW()=COLUMN(),0.5,1)</f>
        <v>0</v>
      </c>
      <c r="AX20" s="11">
        <f ca="1">((COUNTIFS(SWISSW!$I:$I,'MTT DRAW'!$A20,SWISSW!$J:$J,'MTT DRAW'!AX$1,SWISSW!$F:$F,"Draw")+COUNTIFS(SWISSW!$I:$I,'MTT DRAW'!AX$1,SWISSW!$J:$J,'MTT DRAW'!$A20,SWISSW!$F:$F,"Draw")))*IF(ROW()=COLUMN(),0.5,1)</f>
        <v>0</v>
      </c>
      <c r="AY20" s="11">
        <f ca="1">((COUNTIFS(SWISSW!$I:$I,'MTT DRAW'!$A20,SWISSW!$J:$J,'MTT DRAW'!AY$1,SWISSW!$F:$F,"Draw")+COUNTIFS(SWISSW!$I:$I,'MTT DRAW'!AY$1,SWISSW!$J:$J,'MTT DRAW'!$A20,SWISSW!$F:$F,"Draw")))*IF(ROW()=COLUMN(),0.5,1)</f>
        <v>0</v>
      </c>
      <c r="AZ20" s="11">
        <f ca="1">((COUNTIFS(SWISSW!$I:$I,'MTT DRAW'!$A20,SWISSW!$J:$J,'MTT DRAW'!AZ$1,SWISSW!$F:$F,"Draw")+COUNTIFS(SWISSW!$I:$I,'MTT DRAW'!AZ$1,SWISSW!$J:$J,'MTT DRAW'!$A20,SWISSW!$F:$F,"Draw")))*IF(ROW()=COLUMN(),0.5,1)</f>
        <v>0</v>
      </c>
      <c r="BA20" s="11">
        <f ca="1">((COUNTIFS(SWISSW!$I:$I,'MTT DRAW'!$A20,SWISSW!$J:$J,'MTT DRAW'!BA$1,SWISSW!$F:$F,"Draw")+COUNTIFS(SWISSW!$I:$I,'MTT DRAW'!BA$1,SWISSW!$J:$J,'MTT DRAW'!$A20,SWISSW!$F:$F,"Draw")))*IF(ROW()=COLUMN(),0.5,1)</f>
        <v>0</v>
      </c>
      <c r="BB20" s="11">
        <f ca="1">((COUNTIFS(SWISSW!$I:$I,'MTT DRAW'!$A20,SWISSW!$J:$J,'MTT DRAW'!BB$1,SWISSW!$F:$F,"Draw")+COUNTIFS(SWISSW!$I:$I,'MTT DRAW'!BB$1,SWISSW!$J:$J,'MTT DRAW'!$A20,SWISSW!$F:$F,"Draw")))*IF(ROW()=COLUMN(),0.5,1)</f>
        <v>0</v>
      </c>
      <c r="BC20" s="11">
        <f ca="1">((COUNTIFS(SWISSW!$I:$I,'MTT DRAW'!$A20,SWISSW!$J:$J,'MTT DRAW'!BC$1,SWISSW!$F:$F,"Draw")+COUNTIFS(SWISSW!$I:$I,'MTT DRAW'!BC$1,SWISSW!$J:$J,'MTT DRAW'!$A20,SWISSW!$F:$F,"Draw")))*IF(ROW()=COLUMN(),0.5,1)</f>
        <v>0</v>
      </c>
      <c r="BD20" s="11">
        <f ca="1">((COUNTIFS(SWISSW!$I:$I,'MTT DRAW'!$A20,SWISSW!$J:$J,'MTT DRAW'!BD$1,SWISSW!$F:$F,"Draw")+COUNTIFS(SWISSW!$I:$I,'MTT DRAW'!BD$1,SWISSW!$J:$J,'MTT DRAW'!$A20,SWISSW!$F:$F,"Draw")))*IF(ROW()=COLUMN(),0.5,1)</f>
        <v>0</v>
      </c>
      <c r="BE20" s="11">
        <f ca="1">((COUNTIFS(SWISSW!$I:$I,'MTT DRAW'!$A20,SWISSW!$J:$J,'MTT DRAW'!BE$1,SWISSW!$F:$F,"Draw")+COUNTIFS(SWISSW!$I:$I,'MTT DRAW'!BE$1,SWISSW!$J:$J,'MTT DRAW'!$A20,SWISSW!$F:$F,"Draw")))*IF(ROW()=COLUMN(),0.5,1)</f>
        <v>0</v>
      </c>
      <c r="BF20" s="11">
        <f ca="1">((COUNTIFS(SWISSW!$I:$I,'MTT DRAW'!$A20,SWISSW!$J:$J,'MTT DRAW'!BF$1,SWISSW!$F:$F,"Draw")+COUNTIFS(SWISSW!$I:$I,'MTT DRAW'!BF$1,SWISSW!$J:$J,'MTT DRAW'!$A20,SWISSW!$F:$F,"Draw")))*IF(ROW()=COLUMN(),0.5,1)</f>
        <v>0</v>
      </c>
      <c r="BG20" s="11">
        <f ca="1">((COUNTIFS(SWISSW!$I:$I,'MTT DRAW'!$A20,SWISSW!$J:$J,'MTT DRAW'!BG$1,SWISSW!$F:$F,"Draw")+COUNTIFS(SWISSW!$I:$I,'MTT DRAW'!BG$1,SWISSW!$J:$J,'MTT DRAW'!$A20,SWISSW!$F:$F,"Draw")))*IF(ROW()=COLUMN(),0.5,1)</f>
        <v>0</v>
      </c>
      <c r="BH20" s="11">
        <f ca="1">((COUNTIFS(SWISSW!$I:$I,'MTT DRAW'!$A20,SWISSW!$J:$J,'MTT DRAW'!BH$1,SWISSW!$F:$F,"Draw")+COUNTIFS(SWISSW!$I:$I,'MTT DRAW'!BH$1,SWISSW!$J:$J,'MTT DRAW'!$A20,SWISSW!$F:$F,"Draw")))*IF(ROW()=COLUMN(),0.5,1)</f>
        <v>0</v>
      </c>
      <c r="BI20" s="11">
        <f ca="1">((COUNTIFS(SWISSW!$I:$I,'MTT DRAW'!$A20,SWISSW!$J:$J,'MTT DRAW'!BI$1,SWISSW!$F:$F,"Draw")+COUNTIFS(SWISSW!$I:$I,'MTT DRAW'!BI$1,SWISSW!$J:$J,'MTT DRAW'!$A20,SWISSW!$F:$F,"Draw")))*IF(ROW()=COLUMN(),0.5,1)</f>
        <v>0</v>
      </c>
      <c r="BJ20" s="11">
        <f ca="1">((COUNTIFS(SWISSW!$I:$I,'MTT DRAW'!$A20,SWISSW!$J:$J,'MTT DRAW'!BJ$1,SWISSW!$F:$F,"Draw")+COUNTIFS(SWISSW!$I:$I,'MTT DRAW'!BJ$1,SWISSW!$J:$J,'MTT DRAW'!$A20,SWISSW!$F:$F,"Draw")))*IF(ROW()=COLUMN(),0.5,1)</f>
        <v>0</v>
      </c>
      <c r="BK20" s="11">
        <f ca="1">((COUNTIFS(SWISSW!$I:$I,'MTT DRAW'!$A20,SWISSW!$J:$J,'MTT DRAW'!BK$1,SWISSW!$F:$F,"Draw")+COUNTIFS(SWISSW!$I:$I,'MTT DRAW'!BK$1,SWISSW!$J:$J,'MTT DRAW'!$A20,SWISSW!$F:$F,"Draw")))*IF(ROW()=COLUMN(),0.5,1)</f>
        <v>0</v>
      </c>
      <c r="BL20" s="11">
        <f ca="1">((COUNTIFS(SWISSW!$I:$I,'MTT DRAW'!$A20,SWISSW!$J:$J,'MTT DRAW'!BL$1,SWISSW!$F:$F,"Draw")+COUNTIFS(SWISSW!$I:$I,'MTT DRAW'!BL$1,SWISSW!$J:$J,'MTT DRAW'!$A20,SWISSW!$F:$F,"Draw")))*IF(ROW()=COLUMN(),0.5,1)</f>
        <v>0</v>
      </c>
      <c r="BM20" s="11" t="str">
        <f ca="1">MATCHUP!BM20</f>
        <v>-</v>
      </c>
      <c r="BN20" s="11" t="str">
        <f ca="1">MATCHUP!BN20</f>
        <v>-</v>
      </c>
      <c r="BO20" s="11" t="str">
        <f ca="1">MATCHUP!BO20</f>
        <v>-</v>
      </c>
      <c r="BP20" s="11" t="str">
        <f ca="1">MATCHUP!BP20</f>
        <v>-</v>
      </c>
      <c r="BQ20" s="11" t="str">
        <f ca="1">MATCHUP!BQ20</f>
        <v>-</v>
      </c>
      <c r="BR20" s="11" t="str">
        <f ca="1">MATCHUP!BR20</f>
        <v>-</v>
      </c>
      <c r="BS20" s="11" t="str">
        <f ca="1">MATCHUP!BS20</f>
        <v>-</v>
      </c>
      <c r="BT20" s="11" t="str">
        <f ca="1">MATCHUP!BT20</f>
        <v>-</v>
      </c>
      <c r="BU20" s="11" t="str">
        <f ca="1">MATCHUP!BU20</f>
        <v>-</v>
      </c>
      <c r="BV20" s="11" t="str">
        <f ca="1">MATCHUP!BV20</f>
        <v>-</v>
      </c>
      <c r="BW20" s="11" t="str">
        <f ca="1">MATCHUP!BW20</f>
        <v>-</v>
      </c>
      <c r="BX20" s="11" t="str">
        <f ca="1">MATCHUP!BX20</f>
        <v>-</v>
      </c>
      <c r="BY20" s="11" t="str">
        <f ca="1">MATCHUP!BY20</f>
        <v>-</v>
      </c>
      <c r="BZ20" s="11" t="str">
        <f ca="1">MATCHUP!BZ20</f>
        <v>-</v>
      </c>
      <c r="CA20" s="11" t="str">
        <f ca="1">MATCHUP!CA20</f>
        <v>-</v>
      </c>
      <c r="CB20" s="11" t="str">
        <f ca="1">MATCHUP!CB20</f>
        <v>-</v>
      </c>
      <c r="CC20" s="11" t="str">
        <f ca="1">MATCHUP!CC20</f>
        <v>-</v>
      </c>
      <c r="CD20" s="11" t="str">
        <f ca="1">MATCHUP!CD20</f>
        <v>-</v>
      </c>
      <c r="CE20" s="11" t="str">
        <f ca="1">MATCHUP!CE20</f>
        <v>-</v>
      </c>
      <c r="CF20" s="11" t="str">
        <f ca="1">MATCHUP!CF20</f>
        <v>-</v>
      </c>
      <c r="CG20" s="11" t="str">
        <f ca="1">MATCHUP!CG20</f>
        <v>-</v>
      </c>
      <c r="CH20" s="11" t="str">
        <f ca="1">MATCHUP!CH20</f>
        <v>-</v>
      </c>
      <c r="CI20" s="11" t="str">
        <f ca="1">MATCHUP!CI20</f>
        <v>-</v>
      </c>
      <c r="CJ20" s="11" t="str">
        <f ca="1">MATCHUP!CJ20</f>
        <v>-</v>
      </c>
      <c r="CK20" s="11" t="str">
        <f ca="1">MATCHUP!CK20</f>
        <v>-</v>
      </c>
      <c r="CL20" s="11" t="str">
        <f ca="1">MATCHUP!CL20</f>
        <v>-</v>
      </c>
      <c r="CM20" s="11" t="str">
        <f ca="1">MATCHUP!CM20</f>
        <v>-</v>
      </c>
      <c r="CN20" s="11" t="str">
        <f ca="1">MATCHUP!CN20</f>
        <v>-</v>
      </c>
      <c r="CO20" s="11" t="str">
        <f ca="1">MATCHUP!CO20</f>
        <v>-</v>
      </c>
      <c r="CP20" s="11" t="str">
        <f ca="1">MATCHUP!CP20</f>
        <v>-</v>
      </c>
      <c r="CQ20" s="11" t="str">
        <f ca="1">MATCHUP!CQ20</f>
        <v>-</v>
      </c>
      <c r="CR20" s="11" t="str">
        <f ca="1">MATCHUP!CR20</f>
        <v>-</v>
      </c>
      <c r="CS20" s="11" t="str">
        <f ca="1">MATCHUP!CS20</f>
        <v>-</v>
      </c>
      <c r="CT20" s="11" t="str">
        <f ca="1">MATCHUP!CT20</f>
        <v>-</v>
      </c>
      <c r="CU20" s="11" t="str">
        <f ca="1">MATCHUP!CU20</f>
        <v>-</v>
      </c>
      <c r="CV20" s="11" t="str">
        <f ca="1">MATCHUP!CV20</f>
        <v>-</v>
      </c>
    </row>
    <row r="21" spans="1:100" ht="55" customHeight="1" x14ac:dyDescent="0.3">
      <c r="A21" s="3" t="str">
        <f ca="1">MATCHUP!A21</f>
        <v>Izzet Terror</v>
      </c>
      <c r="B21" s="11">
        <f ca="1">((COUNTIFS(SWISSW!$I:$I,'MTT DRAW'!$A21,SWISSW!$J:$J,'MTT DRAW'!B$1,SWISSW!$F:$F,"Draw")+COUNTIFS(SWISSW!$I:$I,'MTT DRAW'!B$1,SWISSW!$J:$J,'MTT DRAW'!$A21,SWISSW!$F:$F,"Draw")))*IF(ROW()=COLUMN(),0.5,1)</f>
        <v>2</v>
      </c>
      <c r="C21" s="11">
        <f ca="1">((COUNTIFS(SWISSW!$I:$I,'MTT DRAW'!$A21,SWISSW!$J:$J,'MTT DRAW'!C$1,SWISSW!$F:$F,"Draw")+COUNTIFS(SWISSW!$I:$I,'MTT DRAW'!C$1,SWISSW!$J:$J,'MTT DRAW'!$A21,SWISSW!$F:$F,"Draw")))*IF(ROW()=COLUMN(),0.5,1)</f>
        <v>0</v>
      </c>
      <c r="D21" s="11">
        <f ca="1">((COUNTIFS(SWISSW!$I:$I,'MTT DRAW'!$A21,SWISSW!$J:$J,'MTT DRAW'!D$1,SWISSW!$F:$F,"Draw")+COUNTIFS(SWISSW!$I:$I,'MTT DRAW'!D$1,SWISSW!$J:$J,'MTT DRAW'!$A21,SWISSW!$F:$F,"Draw")))*IF(ROW()=COLUMN(),0.5,1)</f>
        <v>1</v>
      </c>
      <c r="E21" s="11">
        <f ca="1">((COUNTIFS(SWISSW!$I:$I,'MTT DRAW'!$A21,SWISSW!$J:$J,'MTT DRAW'!E$1,SWISSW!$F:$F,"Draw")+COUNTIFS(SWISSW!$I:$I,'MTT DRAW'!E$1,SWISSW!$J:$J,'MTT DRAW'!$A21,SWISSW!$F:$F,"Draw")))*IF(ROW()=COLUMN(),0.5,1)</f>
        <v>0</v>
      </c>
      <c r="F21" s="11">
        <f ca="1">((COUNTIFS(SWISSW!$I:$I,'MTT DRAW'!$A21,SWISSW!$J:$J,'MTT DRAW'!F$1,SWISSW!$F:$F,"Draw")+COUNTIFS(SWISSW!$I:$I,'MTT DRAW'!F$1,SWISSW!$J:$J,'MTT DRAW'!$A21,SWISSW!$F:$F,"Draw")))*IF(ROW()=COLUMN(),0.5,1)</f>
        <v>0</v>
      </c>
      <c r="G21" s="11">
        <f ca="1">((COUNTIFS(SWISSW!$I:$I,'MTT DRAW'!$A21,SWISSW!$J:$J,'MTT DRAW'!G$1,SWISSW!$F:$F,"Draw")+COUNTIFS(SWISSW!$I:$I,'MTT DRAW'!G$1,SWISSW!$J:$J,'MTT DRAW'!$A21,SWISSW!$F:$F,"Draw")))*IF(ROW()=COLUMN(),0.5,1)</f>
        <v>0</v>
      </c>
      <c r="H21" s="11">
        <f ca="1">((COUNTIFS(SWISSW!$I:$I,'MTT DRAW'!$A21,SWISSW!$J:$J,'MTT DRAW'!H$1,SWISSW!$F:$F,"Draw")+COUNTIFS(SWISSW!$I:$I,'MTT DRAW'!H$1,SWISSW!$J:$J,'MTT DRAW'!$A21,SWISSW!$F:$F,"Draw")))*IF(ROW()=COLUMN(),0.5,1)</f>
        <v>0</v>
      </c>
      <c r="I21" s="11">
        <f ca="1">((COUNTIFS(SWISSW!$I:$I,'MTT DRAW'!$A21,SWISSW!$J:$J,'MTT DRAW'!I$1,SWISSW!$F:$F,"Draw")+COUNTIFS(SWISSW!$I:$I,'MTT DRAW'!I$1,SWISSW!$J:$J,'MTT DRAW'!$A21,SWISSW!$F:$F,"Draw")))*IF(ROW()=COLUMN(),0.5,1)</f>
        <v>0</v>
      </c>
      <c r="J21" s="11">
        <f ca="1">((COUNTIFS(SWISSW!$I:$I,'MTT DRAW'!$A21,SWISSW!$J:$J,'MTT DRAW'!J$1,SWISSW!$F:$F,"Draw")+COUNTIFS(SWISSW!$I:$I,'MTT DRAW'!J$1,SWISSW!$J:$J,'MTT DRAW'!$A21,SWISSW!$F:$F,"Draw")))*IF(ROW()=COLUMN(),0.5,1)</f>
        <v>0</v>
      </c>
      <c r="K21" s="11">
        <f ca="1">((COUNTIFS(SWISSW!$I:$I,'MTT DRAW'!$A21,SWISSW!$J:$J,'MTT DRAW'!K$1,SWISSW!$F:$F,"Draw")+COUNTIFS(SWISSW!$I:$I,'MTT DRAW'!K$1,SWISSW!$J:$J,'MTT DRAW'!$A21,SWISSW!$F:$F,"Draw")))*IF(ROW()=COLUMN(),0.5,1)</f>
        <v>0</v>
      </c>
      <c r="L21" s="11">
        <f ca="1">((COUNTIFS(SWISSW!$I:$I,'MTT DRAW'!$A21,SWISSW!$J:$J,'MTT DRAW'!L$1,SWISSW!$F:$F,"Draw")+COUNTIFS(SWISSW!$I:$I,'MTT DRAW'!L$1,SWISSW!$J:$J,'MTT DRAW'!$A21,SWISSW!$F:$F,"Draw")))*IF(ROW()=COLUMN(),0.5,1)</f>
        <v>0</v>
      </c>
      <c r="M21" s="11">
        <f ca="1">((COUNTIFS(SWISSW!$I:$I,'MTT DRAW'!$A21,SWISSW!$J:$J,'MTT DRAW'!M$1,SWISSW!$F:$F,"Draw")+COUNTIFS(SWISSW!$I:$I,'MTT DRAW'!M$1,SWISSW!$J:$J,'MTT DRAW'!$A21,SWISSW!$F:$F,"Draw")))*IF(ROW()=COLUMN(),0.5,1)</f>
        <v>0</v>
      </c>
      <c r="N21" s="11">
        <f ca="1">((COUNTIFS(SWISSW!$I:$I,'MTT DRAW'!$A21,SWISSW!$J:$J,'MTT DRAW'!N$1,SWISSW!$F:$F,"Draw")+COUNTIFS(SWISSW!$I:$I,'MTT DRAW'!N$1,SWISSW!$J:$J,'MTT DRAW'!$A21,SWISSW!$F:$F,"Draw")))*IF(ROW()=COLUMN(),0.5,1)</f>
        <v>0</v>
      </c>
      <c r="O21" s="11">
        <f ca="1">((COUNTIFS(SWISSW!$I:$I,'MTT DRAW'!$A21,SWISSW!$J:$J,'MTT DRAW'!O$1,SWISSW!$F:$F,"Draw")+COUNTIFS(SWISSW!$I:$I,'MTT DRAW'!O$1,SWISSW!$J:$J,'MTT DRAW'!$A21,SWISSW!$F:$F,"Draw")))*IF(ROW()=COLUMN(),0.5,1)</f>
        <v>0</v>
      </c>
      <c r="P21" s="11">
        <f ca="1">((COUNTIFS(SWISSW!$I:$I,'MTT DRAW'!$A21,SWISSW!$J:$J,'MTT DRAW'!P$1,SWISSW!$F:$F,"Draw")+COUNTIFS(SWISSW!$I:$I,'MTT DRAW'!P$1,SWISSW!$J:$J,'MTT DRAW'!$A21,SWISSW!$F:$F,"Draw")))*IF(ROW()=COLUMN(),0.5,1)</f>
        <v>1</v>
      </c>
      <c r="Q21" s="11">
        <f ca="1">((COUNTIFS(SWISSW!$I:$I,'MTT DRAW'!$A21,SWISSW!$J:$J,'MTT DRAW'!Q$1,SWISSW!$F:$F,"Draw")+COUNTIFS(SWISSW!$I:$I,'MTT DRAW'!Q$1,SWISSW!$J:$J,'MTT DRAW'!$A21,SWISSW!$F:$F,"Draw")))*IF(ROW()=COLUMN(),0.5,1)</f>
        <v>0</v>
      </c>
      <c r="R21" s="11">
        <f ca="1">((COUNTIFS(SWISSW!$I:$I,'MTT DRAW'!$A21,SWISSW!$J:$J,'MTT DRAW'!R$1,SWISSW!$F:$F,"Draw")+COUNTIFS(SWISSW!$I:$I,'MTT DRAW'!R$1,SWISSW!$J:$J,'MTT DRAW'!$A21,SWISSW!$F:$F,"Draw")))*IF(ROW()=COLUMN(),0.5,1)</f>
        <v>0</v>
      </c>
      <c r="S21" s="11">
        <f ca="1">((COUNTIFS(SWISSW!$I:$I,'MTT DRAW'!$A21,SWISSW!$J:$J,'MTT DRAW'!S$1,SWISSW!$F:$F,"Draw")+COUNTIFS(SWISSW!$I:$I,'MTT DRAW'!S$1,SWISSW!$J:$J,'MTT DRAW'!$A21,SWISSW!$F:$F,"Draw")))*IF(ROW()=COLUMN(),0.5,1)</f>
        <v>0</v>
      </c>
      <c r="T21" s="11">
        <f ca="1">((COUNTIFS(SWISSW!$I:$I,'MTT DRAW'!$A21,SWISSW!$J:$J,'MTT DRAW'!T$1,SWISSW!$F:$F,"Draw")+COUNTIFS(SWISSW!$I:$I,'MTT DRAW'!T$1,SWISSW!$J:$J,'MTT DRAW'!$A21,SWISSW!$F:$F,"Draw")))*IF(ROW()=COLUMN(),0.5,1)</f>
        <v>0</v>
      </c>
      <c r="U21" s="11">
        <f ca="1">((COUNTIFS(SWISSW!$I:$I,'MTT DRAW'!$A21,SWISSW!$J:$J,'MTT DRAW'!U$1,SWISSW!$F:$F,"Draw")+COUNTIFS(SWISSW!$I:$I,'MTT DRAW'!U$1,SWISSW!$J:$J,'MTT DRAW'!$A21,SWISSW!$F:$F,"Draw")))*IF(ROW()=COLUMN(),0.5,1)</f>
        <v>0</v>
      </c>
      <c r="V21" s="11">
        <f ca="1">((COUNTIFS(SWISSW!$I:$I,'MTT DRAW'!$A21,SWISSW!$J:$J,'MTT DRAW'!V$1,SWISSW!$F:$F,"Draw")+COUNTIFS(SWISSW!$I:$I,'MTT DRAW'!V$1,SWISSW!$J:$J,'MTT DRAW'!$A21,SWISSW!$F:$F,"Draw")))*IF(ROW()=COLUMN(),0.5,1)</f>
        <v>0</v>
      </c>
      <c r="W21" s="11">
        <f ca="1">((COUNTIFS(SWISSW!$I:$I,'MTT DRAW'!$A21,SWISSW!$J:$J,'MTT DRAW'!W$1,SWISSW!$F:$F,"Draw")+COUNTIFS(SWISSW!$I:$I,'MTT DRAW'!W$1,SWISSW!$J:$J,'MTT DRAW'!$A21,SWISSW!$F:$F,"Draw")))*IF(ROW()=COLUMN(),0.5,1)</f>
        <v>0</v>
      </c>
      <c r="X21" s="11">
        <f ca="1">((COUNTIFS(SWISSW!$I:$I,'MTT DRAW'!$A21,SWISSW!$J:$J,'MTT DRAW'!X$1,SWISSW!$F:$F,"Draw")+COUNTIFS(SWISSW!$I:$I,'MTT DRAW'!X$1,SWISSW!$J:$J,'MTT DRAW'!$A21,SWISSW!$F:$F,"Draw")))*IF(ROW()=COLUMN(),0.5,1)</f>
        <v>0</v>
      </c>
      <c r="Y21" s="11">
        <f ca="1">((COUNTIFS(SWISSW!$I:$I,'MTT DRAW'!$A21,SWISSW!$J:$J,'MTT DRAW'!Y$1,SWISSW!$F:$F,"Draw")+COUNTIFS(SWISSW!$I:$I,'MTT DRAW'!Y$1,SWISSW!$J:$J,'MTT DRAW'!$A21,SWISSW!$F:$F,"Draw")))*IF(ROW()=COLUMN(),0.5,1)</f>
        <v>0</v>
      </c>
      <c r="Z21" s="11">
        <f ca="1">((COUNTIFS(SWISSW!$I:$I,'MTT DRAW'!$A21,SWISSW!$J:$J,'MTT DRAW'!Z$1,SWISSW!$F:$F,"Draw")+COUNTIFS(SWISSW!$I:$I,'MTT DRAW'!Z$1,SWISSW!$J:$J,'MTT DRAW'!$A21,SWISSW!$F:$F,"Draw")))*IF(ROW()=COLUMN(),0.5,1)</f>
        <v>0</v>
      </c>
      <c r="AA21" s="11">
        <f ca="1">((COUNTIFS(SWISSW!$I:$I,'MTT DRAW'!$A21,SWISSW!$J:$J,'MTT DRAW'!AA$1,SWISSW!$F:$F,"Draw")+COUNTIFS(SWISSW!$I:$I,'MTT DRAW'!AA$1,SWISSW!$J:$J,'MTT DRAW'!$A21,SWISSW!$F:$F,"Draw")))*IF(ROW()=COLUMN(),0.5,1)</f>
        <v>0</v>
      </c>
      <c r="AB21" s="11">
        <f ca="1">((COUNTIFS(SWISSW!$I:$I,'MTT DRAW'!$A21,SWISSW!$J:$J,'MTT DRAW'!AB$1,SWISSW!$F:$F,"Draw")+COUNTIFS(SWISSW!$I:$I,'MTT DRAW'!AB$1,SWISSW!$J:$J,'MTT DRAW'!$A21,SWISSW!$F:$F,"Draw")))*IF(ROW()=COLUMN(),0.5,1)</f>
        <v>0</v>
      </c>
      <c r="AC21" s="11">
        <f ca="1">((COUNTIFS(SWISSW!$I:$I,'MTT DRAW'!$A21,SWISSW!$J:$J,'MTT DRAW'!AC$1,SWISSW!$F:$F,"Draw")+COUNTIFS(SWISSW!$I:$I,'MTT DRAW'!AC$1,SWISSW!$J:$J,'MTT DRAW'!$A21,SWISSW!$F:$F,"Draw")))*IF(ROW()=COLUMN(),0.5,1)</f>
        <v>0</v>
      </c>
      <c r="AD21" s="11">
        <f ca="1">((COUNTIFS(SWISSW!$I:$I,'MTT DRAW'!$A21,SWISSW!$J:$J,'MTT DRAW'!AD$1,SWISSW!$F:$F,"Draw")+COUNTIFS(SWISSW!$I:$I,'MTT DRAW'!AD$1,SWISSW!$J:$J,'MTT DRAW'!$A21,SWISSW!$F:$F,"Draw")))*IF(ROW()=COLUMN(),0.5,1)</f>
        <v>0</v>
      </c>
      <c r="AE21" s="11">
        <f ca="1">((COUNTIFS(SWISSW!$I:$I,'MTT DRAW'!$A21,SWISSW!$J:$J,'MTT DRAW'!AE$1,SWISSW!$F:$F,"Draw")+COUNTIFS(SWISSW!$I:$I,'MTT DRAW'!AE$1,SWISSW!$J:$J,'MTT DRAW'!$A21,SWISSW!$F:$F,"Draw")))*IF(ROW()=COLUMN(),0.5,1)</f>
        <v>0</v>
      </c>
      <c r="AF21" s="11">
        <f ca="1">((COUNTIFS(SWISSW!$I:$I,'MTT DRAW'!$A21,SWISSW!$J:$J,'MTT DRAW'!AF$1,SWISSW!$F:$F,"Draw")+COUNTIFS(SWISSW!$I:$I,'MTT DRAW'!AF$1,SWISSW!$J:$J,'MTT DRAW'!$A21,SWISSW!$F:$F,"Draw")))*IF(ROW()=COLUMN(),0.5,1)</f>
        <v>0</v>
      </c>
      <c r="AG21" s="11">
        <f ca="1">((COUNTIFS(SWISSW!$I:$I,'MTT DRAW'!$A21,SWISSW!$J:$J,'MTT DRAW'!AG$1,SWISSW!$F:$F,"Draw")+COUNTIFS(SWISSW!$I:$I,'MTT DRAW'!AG$1,SWISSW!$J:$J,'MTT DRAW'!$A21,SWISSW!$F:$F,"Draw")))*IF(ROW()=COLUMN(),0.5,1)</f>
        <v>0</v>
      </c>
      <c r="AH21" s="11">
        <f ca="1">((COUNTIFS(SWISSW!$I:$I,'MTT DRAW'!$A21,SWISSW!$J:$J,'MTT DRAW'!AH$1,SWISSW!$F:$F,"Draw")+COUNTIFS(SWISSW!$I:$I,'MTT DRAW'!AH$1,SWISSW!$J:$J,'MTT DRAW'!$A21,SWISSW!$F:$F,"Draw")))*IF(ROW()=COLUMN(),0.5,1)</f>
        <v>0</v>
      </c>
      <c r="AI21" s="11">
        <f ca="1">((COUNTIFS(SWISSW!$I:$I,'MTT DRAW'!$A21,SWISSW!$J:$J,'MTT DRAW'!AI$1,SWISSW!$F:$F,"Draw")+COUNTIFS(SWISSW!$I:$I,'MTT DRAW'!AI$1,SWISSW!$J:$J,'MTT DRAW'!$A21,SWISSW!$F:$F,"Draw")))*IF(ROW()=COLUMN(),0.5,1)</f>
        <v>0</v>
      </c>
      <c r="AJ21" s="11">
        <f ca="1">((COUNTIFS(SWISSW!$I:$I,'MTT DRAW'!$A21,SWISSW!$J:$J,'MTT DRAW'!AJ$1,SWISSW!$F:$F,"Draw")+COUNTIFS(SWISSW!$I:$I,'MTT DRAW'!AJ$1,SWISSW!$J:$J,'MTT DRAW'!$A21,SWISSW!$F:$F,"Draw")))*IF(ROW()=COLUMN(),0.5,1)</f>
        <v>0</v>
      </c>
      <c r="AK21" s="11">
        <f ca="1">((COUNTIFS(SWISSW!$I:$I,'MTT DRAW'!$A21,SWISSW!$J:$J,'MTT DRAW'!AK$1,SWISSW!$F:$F,"Draw")+COUNTIFS(SWISSW!$I:$I,'MTT DRAW'!AK$1,SWISSW!$J:$J,'MTT DRAW'!$A21,SWISSW!$F:$F,"Draw")))*IF(ROW()=COLUMN(),0.5,1)</f>
        <v>0</v>
      </c>
      <c r="AL21" s="11">
        <f ca="1">((COUNTIFS(SWISSW!$I:$I,'MTT DRAW'!$A21,SWISSW!$J:$J,'MTT DRAW'!AL$1,SWISSW!$F:$F,"Draw")+COUNTIFS(SWISSW!$I:$I,'MTT DRAW'!AL$1,SWISSW!$J:$J,'MTT DRAW'!$A21,SWISSW!$F:$F,"Draw")))*IF(ROW()=COLUMN(),0.5,1)</f>
        <v>0</v>
      </c>
      <c r="AM21" s="11">
        <f ca="1">((COUNTIFS(SWISSW!$I:$I,'MTT DRAW'!$A21,SWISSW!$J:$J,'MTT DRAW'!AM$1,SWISSW!$F:$F,"Draw")+COUNTIFS(SWISSW!$I:$I,'MTT DRAW'!AM$1,SWISSW!$J:$J,'MTT DRAW'!$A21,SWISSW!$F:$F,"Draw")))*IF(ROW()=COLUMN(),0.5,1)</f>
        <v>0</v>
      </c>
      <c r="AN21" s="11">
        <f ca="1">((COUNTIFS(SWISSW!$I:$I,'MTT DRAW'!$A21,SWISSW!$J:$J,'MTT DRAW'!AN$1,SWISSW!$F:$F,"Draw")+COUNTIFS(SWISSW!$I:$I,'MTT DRAW'!AN$1,SWISSW!$J:$J,'MTT DRAW'!$A21,SWISSW!$F:$F,"Draw")))*IF(ROW()=COLUMN(),0.5,1)</f>
        <v>0</v>
      </c>
      <c r="AO21" s="11">
        <f ca="1">((COUNTIFS(SWISSW!$I:$I,'MTT DRAW'!$A21,SWISSW!$J:$J,'MTT DRAW'!AO$1,SWISSW!$F:$F,"Draw")+COUNTIFS(SWISSW!$I:$I,'MTT DRAW'!AO$1,SWISSW!$J:$J,'MTT DRAW'!$A21,SWISSW!$F:$F,"Draw")))*IF(ROW()=COLUMN(),0.5,1)</f>
        <v>0</v>
      </c>
      <c r="AP21" s="11">
        <f ca="1">((COUNTIFS(SWISSW!$I:$I,'MTT DRAW'!$A21,SWISSW!$J:$J,'MTT DRAW'!AP$1,SWISSW!$F:$F,"Draw")+COUNTIFS(SWISSW!$I:$I,'MTT DRAW'!AP$1,SWISSW!$J:$J,'MTT DRAW'!$A21,SWISSW!$F:$F,"Draw")))*IF(ROW()=COLUMN(),0.5,1)</f>
        <v>0</v>
      </c>
      <c r="AQ21" s="11">
        <f ca="1">((COUNTIFS(SWISSW!$I:$I,'MTT DRAW'!$A21,SWISSW!$J:$J,'MTT DRAW'!AQ$1,SWISSW!$F:$F,"Draw")+COUNTIFS(SWISSW!$I:$I,'MTT DRAW'!AQ$1,SWISSW!$J:$J,'MTT DRAW'!$A21,SWISSW!$F:$F,"Draw")))*IF(ROW()=COLUMN(),0.5,1)</f>
        <v>0</v>
      </c>
      <c r="AR21" s="11">
        <f ca="1">((COUNTIFS(SWISSW!$I:$I,'MTT DRAW'!$A21,SWISSW!$J:$J,'MTT DRAW'!AR$1,SWISSW!$F:$F,"Draw")+COUNTIFS(SWISSW!$I:$I,'MTT DRAW'!AR$1,SWISSW!$J:$J,'MTT DRAW'!$A21,SWISSW!$F:$F,"Draw")))*IF(ROW()=COLUMN(),0.5,1)</f>
        <v>0</v>
      </c>
      <c r="AS21" s="11">
        <f ca="1">((COUNTIFS(SWISSW!$I:$I,'MTT DRAW'!$A21,SWISSW!$J:$J,'MTT DRAW'!AS$1,SWISSW!$F:$F,"Draw")+COUNTIFS(SWISSW!$I:$I,'MTT DRAW'!AS$1,SWISSW!$J:$J,'MTT DRAW'!$A21,SWISSW!$F:$F,"Draw")))*IF(ROW()=COLUMN(),0.5,1)</f>
        <v>0</v>
      </c>
      <c r="AT21" s="11">
        <f ca="1">((COUNTIFS(SWISSW!$I:$I,'MTT DRAW'!$A21,SWISSW!$J:$J,'MTT DRAW'!AT$1,SWISSW!$F:$F,"Draw")+COUNTIFS(SWISSW!$I:$I,'MTT DRAW'!AT$1,SWISSW!$J:$J,'MTT DRAW'!$A21,SWISSW!$F:$F,"Draw")))*IF(ROW()=COLUMN(),0.5,1)</f>
        <v>0</v>
      </c>
      <c r="AU21" s="11">
        <f ca="1">((COUNTIFS(SWISSW!$I:$I,'MTT DRAW'!$A21,SWISSW!$J:$J,'MTT DRAW'!AU$1,SWISSW!$F:$F,"Draw")+COUNTIFS(SWISSW!$I:$I,'MTT DRAW'!AU$1,SWISSW!$J:$J,'MTT DRAW'!$A21,SWISSW!$F:$F,"Draw")))*IF(ROW()=COLUMN(),0.5,1)</f>
        <v>0</v>
      </c>
      <c r="AV21" s="11">
        <f ca="1">((COUNTIFS(SWISSW!$I:$I,'MTT DRAW'!$A21,SWISSW!$J:$J,'MTT DRAW'!AV$1,SWISSW!$F:$F,"Draw")+COUNTIFS(SWISSW!$I:$I,'MTT DRAW'!AV$1,SWISSW!$J:$J,'MTT DRAW'!$A21,SWISSW!$F:$F,"Draw")))*IF(ROW()=COLUMN(),0.5,1)</f>
        <v>0</v>
      </c>
      <c r="AW21" s="11">
        <f ca="1">((COUNTIFS(SWISSW!$I:$I,'MTT DRAW'!$A21,SWISSW!$J:$J,'MTT DRAW'!AW$1,SWISSW!$F:$F,"Draw")+COUNTIFS(SWISSW!$I:$I,'MTT DRAW'!AW$1,SWISSW!$J:$J,'MTT DRAW'!$A21,SWISSW!$F:$F,"Draw")))*IF(ROW()=COLUMN(),0.5,1)</f>
        <v>0</v>
      </c>
      <c r="AX21" s="11">
        <f ca="1">((COUNTIFS(SWISSW!$I:$I,'MTT DRAW'!$A21,SWISSW!$J:$J,'MTT DRAW'!AX$1,SWISSW!$F:$F,"Draw")+COUNTIFS(SWISSW!$I:$I,'MTT DRAW'!AX$1,SWISSW!$J:$J,'MTT DRAW'!$A21,SWISSW!$F:$F,"Draw")))*IF(ROW()=COLUMN(),0.5,1)</f>
        <v>0</v>
      </c>
      <c r="AY21" s="11">
        <f ca="1">((COUNTIFS(SWISSW!$I:$I,'MTT DRAW'!$A21,SWISSW!$J:$J,'MTT DRAW'!AY$1,SWISSW!$F:$F,"Draw")+COUNTIFS(SWISSW!$I:$I,'MTT DRAW'!AY$1,SWISSW!$J:$J,'MTT DRAW'!$A21,SWISSW!$F:$F,"Draw")))*IF(ROW()=COLUMN(),0.5,1)</f>
        <v>0</v>
      </c>
      <c r="AZ21" s="11">
        <f ca="1">((COUNTIFS(SWISSW!$I:$I,'MTT DRAW'!$A21,SWISSW!$J:$J,'MTT DRAW'!AZ$1,SWISSW!$F:$F,"Draw")+COUNTIFS(SWISSW!$I:$I,'MTT DRAW'!AZ$1,SWISSW!$J:$J,'MTT DRAW'!$A21,SWISSW!$F:$F,"Draw")))*IF(ROW()=COLUMN(),0.5,1)</f>
        <v>0</v>
      </c>
      <c r="BA21" s="11">
        <f ca="1">((COUNTIFS(SWISSW!$I:$I,'MTT DRAW'!$A21,SWISSW!$J:$J,'MTT DRAW'!BA$1,SWISSW!$F:$F,"Draw")+COUNTIFS(SWISSW!$I:$I,'MTT DRAW'!BA$1,SWISSW!$J:$J,'MTT DRAW'!$A21,SWISSW!$F:$F,"Draw")))*IF(ROW()=COLUMN(),0.5,1)</f>
        <v>0</v>
      </c>
      <c r="BB21" s="11">
        <f ca="1">((COUNTIFS(SWISSW!$I:$I,'MTT DRAW'!$A21,SWISSW!$J:$J,'MTT DRAW'!BB$1,SWISSW!$F:$F,"Draw")+COUNTIFS(SWISSW!$I:$I,'MTT DRAW'!BB$1,SWISSW!$J:$J,'MTT DRAW'!$A21,SWISSW!$F:$F,"Draw")))*IF(ROW()=COLUMN(),0.5,1)</f>
        <v>0</v>
      </c>
      <c r="BC21" s="11">
        <f ca="1">((COUNTIFS(SWISSW!$I:$I,'MTT DRAW'!$A21,SWISSW!$J:$J,'MTT DRAW'!BC$1,SWISSW!$F:$F,"Draw")+COUNTIFS(SWISSW!$I:$I,'MTT DRAW'!BC$1,SWISSW!$J:$J,'MTT DRAW'!$A21,SWISSW!$F:$F,"Draw")))*IF(ROW()=COLUMN(),0.5,1)</f>
        <v>0</v>
      </c>
      <c r="BD21" s="11">
        <f ca="1">((COUNTIFS(SWISSW!$I:$I,'MTT DRAW'!$A21,SWISSW!$J:$J,'MTT DRAW'!BD$1,SWISSW!$F:$F,"Draw")+COUNTIFS(SWISSW!$I:$I,'MTT DRAW'!BD$1,SWISSW!$J:$J,'MTT DRAW'!$A21,SWISSW!$F:$F,"Draw")))*IF(ROW()=COLUMN(),0.5,1)</f>
        <v>0</v>
      </c>
      <c r="BE21" s="11">
        <f ca="1">((COUNTIFS(SWISSW!$I:$I,'MTT DRAW'!$A21,SWISSW!$J:$J,'MTT DRAW'!BE$1,SWISSW!$F:$F,"Draw")+COUNTIFS(SWISSW!$I:$I,'MTT DRAW'!BE$1,SWISSW!$J:$J,'MTT DRAW'!$A21,SWISSW!$F:$F,"Draw")))*IF(ROW()=COLUMN(),0.5,1)</f>
        <v>0</v>
      </c>
      <c r="BF21" s="11">
        <f ca="1">((COUNTIFS(SWISSW!$I:$I,'MTT DRAW'!$A21,SWISSW!$J:$J,'MTT DRAW'!BF$1,SWISSW!$F:$F,"Draw")+COUNTIFS(SWISSW!$I:$I,'MTT DRAW'!BF$1,SWISSW!$J:$J,'MTT DRAW'!$A21,SWISSW!$F:$F,"Draw")))*IF(ROW()=COLUMN(),0.5,1)</f>
        <v>0</v>
      </c>
      <c r="BG21" s="11">
        <f ca="1">((COUNTIFS(SWISSW!$I:$I,'MTT DRAW'!$A21,SWISSW!$J:$J,'MTT DRAW'!BG$1,SWISSW!$F:$F,"Draw")+COUNTIFS(SWISSW!$I:$I,'MTT DRAW'!BG$1,SWISSW!$J:$J,'MTT DRAW'!$A21,SWISSW!$F:$F,"Draw")))*IF(ROW()=COLUMN(),0.5,1)</f>
        <v>0</v>
      </c>
      <c r="BH21" s="11">
        <f ca="1">((COUNTIFS(SWISSW!$I:$I,'MTT DRAW'!$A21,SWISSW!$J:$J,'MTT DRAW'!BH$1,SWISSW!$F:$F,"Draw")+COUNTIFS(SWISSW!$I:$I,'MTT DRAW'!BH$1,SWISSW!$J:$J,'MTT DRAW'!$A21,SWISSW!$F:$F,"Draw")))*IF(ROW()=COLUMN(),0.5,1)</f>
        <v>0</v>
      </c>
      <c r="BI21" s="11">
        <f ca="1">((COUNTIFS(SWISSW!$I:$I,'MTT DRAW'!$A21,SWISSW!$J:$J,'MTT DRAW'!BI$1,SWISSW!$F:$F,"Draw")+COUNTIFS(SWISSW!$I:$I,'MTT DRAW'!BI$1,SWISSW!$J:$J,'MTT DRAW'!$A21,SWISSW!$F:$F,"Draw")))*IF(ROW()=COLUMN(),0.5,1)</f>
        <v>0</v>
      </c>
      <c r="BJ21" s="11">
        <f ca="1">((COUNTIFS(SWISSW!$I:$I,'MTT DRAW'!$A21,SWISSW!$J:$J,'MTT DRAW'!BJ$1,SWISSW!$F:$F,"Draw")+COUNTIFS(SWISSW!$I:$I,'MTT DRAW'!BJ$1,SWISSW!$J:$J,'MTT DRAW'!$A21,SWISSW!$F:$F,"Draw")))*IF(ROW()=COLUMN(),0.5,1)</f>
        <v>0</v>
      </c>
      <c r="BK21" s="11">
        <f ca="1">((COUNTIFS(SWISSW!$I:$I,'MTT DRAW'!$A21,SWISSW!$J:$J,'MTT DRAW'!BK$1,SWISSW!$F:$F,"Draw")+COUNTIFS(SWISSW!$I:$I,'MTT DRAW'!BK$1,SWISSW!$J:$J,'MTT DRAW'!$A21,SWISSW!$F:$F,"Draw")))*IF(ROW()=COLUMN(),0.5,1)</f>
        <v>0</v>
      </c>
      <c r="BL21" s="11">
        <f ca="1">((COUNTIFS(SWISSW!$I:$I,'MTT DRAW'!$A21,SWISSW!$J:$J,'MTT DRAW'!BL$1,SWISSW!$F:$F,"Draw")+COUNTIFS(SWISSW!$I:$I,'MTT DRAW'!BL$1,SWISSW!$J:$J,'MTT DRAW'!$A21,SWISSW!$F:$F,"Draw")))*IF(ROW()=COLUMN(),0.5,1)</f>
        <v>0</v>
      </c>
      <c r="BM21" s="11" t="str">
        <f ca="1">MATCHUP!BM21</f>
        <v>-</v>
      </c>
      <c r="BN21" s="11" t="str">
        <f ca="1">MATCHUP!BN21</f>
        <v>-</v>
      </c>
      <c r="BO21" s="11" t="str">
        <f ca="1">MATCHUP!BO21</f>
        <v>-</v>
      </c>
      <c r="BP21" s="11" t="str">
        <f ca="1">MATCHUP!BP21</f>
        <v>-</v>
      </c>
      <c r="BQ21" s="11" t="str">
        <f ca="1">MATCHUP!BQ21</f>
        <v>-</v>
      </c>
      <c r="BR21" s="11" t="str">
        <f ca="1">MATCHUP!BR21</f>
        <v>-</v>
      </c>
      <c r="BS21" s="11" t="str">
        <f ca="1">MATCHUP!BS21</f>
        <v>-</v>
      </c>
      <c r="BT21" s="11" t="str">
        <f ca="1">MATCHUP!BT21</f>
        <v>-</v>
      </c>
      <c r="BU21" s="11" t="str">
        <f ca="1">MATCHUP!BU21</f>
        <v>-</v>
      </c>
      <c r="BV21" s="11" t="str">
        <f ca="1">MATCHUP!BV21</f>
        <v>-</v>
      </c>
      <c r="BW21" s="11" t="str">
        <f ca="1">MATCHUP!BW21</f>
        <v>-</v>
      </c>
      <c r="BX21" s="11" t="str">
        <f ca="1">MATCHUP!BX21</f>
        <v>-</v>
      </c>
      <c r="BY21" s="11" t="str">
        <f ca="1">MATCHUP!BY21</f>
        <v>-</v>
      </c>
      <c r="BZ21" s="11" t="str">
        <f ca="1">MATCHUP!BZ21</f>
        <v>-</v>
      </c>
      <c r="CA21" s="11" t="str">
        <f ca="1">MATCHUP!CA21</f>
        <v>-</v>
      </c>
      <c r="CB21" s="11" t="str">
        <f ca="1">MATCHUP!CB21</f>
        <v>-</v>
      </c>
      <c r="CC21" s="11" t="str">
        <f ca="1">MATCHUP!CC21</f>
        <v>-</v>
      </c>
      <c r="CD21" s="11" t="str">
        <f ca="1">MATCHUP!CD21</f>
        <v>-</v>
      </c>
      <c r="CE21" s="11" t="str">
        <f ca="1">MATCHUP!CE21</f>
        <v>-</v>
      </c>
      <c r="CF21" s="11" t="str">
        <f ca="1">MATCHUP!CF21</f>
        <v>-</v>
      </c>
      <c r="CG21" s="11" t="str">
        <f ca="1">MATCHUP!CG21</f>
        <v>-</v>
      </c>
      <c r="CH21" s="11" t="str">
        <f ca="1">MATCHUP!CH21</f>
        <v>-</v>
      </c>
      <c r="CI21" s="11" t="str">
        <f ca="1">MATCHUP!CI21</f>
        <v>-</v>
      </c>
      <c r="CJ21" s="11" t="str">
        <f ca="1">MATCHUP!CJ21</f>
        <v>-</v>
      </c>
      <c r="CK21" s="11" t="str">
        <f ca="1">MATCHUP!CK21</f>
        <v>-</v>
      </c>
      <c r="CL21" s="11" t="str">
        <f ca="1">MATCHUP!CL21</f>
        <v>-</v>
      </c>
      <c r="CM21" s="11" t="str">
        <f ca="1">MATCHUP!CM21</f>
        <v>-</v>
      </c>
      <c r="CN21" s="11" t="str">
        <f ca="1">MATCHUP!CN21</f>
        <v>-</v>
      </c>
      <c r="CO21" s="11" t="str">
        <f ca="1">MATCHUP!CO21</f>
        <v>-</v>
      </c>
      <c r="CP21" s="11" t="str">
        <f ca="1">MATCHUP!CP21</f>
        <v>-</v>
      </c>
      <c r="CQ21" s="11" t="str">
        <f ca="1">MATCHUP!CQ21</f>
        <v>-</v>
      </c>
      <c r="CR21" s="11" t="str">
        <f ca="1">MATCHUP!CR21</f>
        <v>-</v>
      </c>
      <c r="CS21" s="11" t="str">
        <f ca="1">MATCHUP!CS21</f>
        <v>-</v>
      </c>
      <c r="CT21" s="11" t="str">
        <f ca="1">MATCHUP!CT21</f>
        <v>-</v>
      </c>
      <c r="CU21" s="11" t="str">
        <f ca="1">MATCHUP!CU21</f>
        <v>-</v>
      </c>
      <c r="CV21" s="11" t="str">
        <f ca="1">MATCHUP!CV21</f>
        <v>-</v>
      </c>
    </row>
    <row r="22" spans="1:100" ht="55" customHeight="1" x14ac:dyDescent="0.3">
      <c r="A22" s="3" t="str">
        <f ca="1">MATCHUP!A22</f>
        <v>Boros Synth</v>
      </c>
      <c r="B22" s="11">
        <f ca="1">((COUNTIFS(SWISSW!$I:$I,'MTT DRAW'!$A22,SWISSW!$J:$J,'MTT DRAW'!B$1,SWISSW!$F:$F,"Draw")+COUNTIFS(SWISSW!$I:$I,'MTT DRAW'!B$1,SWISSW!$J:$J,'MTT DRAW'!$A22,SWISSW!$F:$F,"Draw")))*IF(ROW()=COLUMN(),0.5,1)</f>
        <v>1</v>
      </c>
      <c r="C22" s="11">
        <f ca="1">((COUNTIFS(SWISSW!$I:$I,'MTT DRAW'!$A22,SWISSW!$J:$J,'MTT DRAW'!C$1,SWISSW!$F:$F,"Draw")+COUNTIFS(SWISSW!$I:$I,'MTT DRAW'!C$1,SWISSW!$J:$J,'MTT DRAW'!$A22,SWISSW!$F:$F,"Draw")))*IF(ROW()=COLUMN(),0.5,1)</f>
        <v>0</v>
      </c>
      <c r="D22" s="11">
        <f ca="1">((COUNTIFS(SWISSW!$I:$I,'MTT DRAW'!$A22,SWISSW!$J:$J,'MTT DRAW'!D$1,SWISSW!$F:$F,"Draw")+COUNTIFS(SWISSW!$I:$I,'MTT DRAW'!D$1,SWISSW!$J:$J,'MTT DRAW'!$A22,SWISSW!$F:$F,"Draw")))*IF(ROW()=COLUMN(),0.5,1)</f>
        <v>0</v>
      </c>
      <c r="E22" s="11">
        <f ca="1">((COUNTIFS(SWISSW!$I:$I,'MTT DRAW'!$A22,SWISSW!$J:$J,'MTT DRAW'!E$1,SWISSW!$F:$F,"Draw")+COUNTIFS(SWISSW!$I:$I,'MTT DRAW'!E$1,SWISSW!$J:$J,'MTT DRAW'!$A22,SWISSW!$F:$F,"Draw")))*IF(ROW()=COLUMN(),0.5,1)</f>
        <v>0</v>
      </c>
      <c r="F22" s="11">
        <f ca="1">((COUNTIFS(SWISSW!$I:$I,'MTT DRAW'!$A22,SWISSW!$J:$J,'MTT DRAW'!F$1,SWISSW!$F:$F,"Draw")+COUNTIFS(SWISSW!$I:$I,'MTT DRAW'!F$1,SWISSW!$J:$J,'MTT DRAW'!$A22,SWISSW!$F:$F,"Draw")))*IF(ROW()=COLUMN(),0.5,1)</f>
        <v>0</v>
      </c>
      <c r="G22" s="11">
        <f ca="1">((COUNTIFS(SWISSW!$I:$I,'MTT DRAW'!$A22,SWISSW!$J:$J,'MTT DRAW'!G$1,SWISSW!$F:$F,"Draw")+COUNTIFS(SWISSW!$I:$I,'MTT DRAW'!G$1,SWISSW!$J:$J,'MTT DRAW'!$A22,SWISSW!$F:$F,"Draw")))*IF(ROW()=COLUMN(),0.5,1)</f>
        <v>0</v>
      </c>
      <c r="H22" s="11">
        <f ca="1">((COUNTIFS(SWISSW!$I:$I,'MTT DRAW'!$A22,SWISSW!$J:$J,'MTT DRAW'!H$1,SWISSW!$F:$F,"Draw")+COUNTIFS(SWISSW!$I:$I,'MTT DRAW'!H$1,SWISSW!$J:$J,'MTT DRAW'!$A22,SWISSW!$F:$F,"Draw")))*IF(ROW()=COLUMN(),0.5,1)</f>
        <v>0</v>
      </c>
      <c r="I22" s="11">
        <f ca="1">((COUNTIFS(SWISSW!$I:$I,'MTT DRAW'!$A22,SWISSW!$J:$J,'MTT DRAW'!I$1,SWISSW!$F:$F,"Draw")+COUNTIFS(SWISSW!$I:$I,'MTT DRAW'!I$1,SWISSW!$J:$J,'MTT DRAW'!$A22,SWISSW!$F:$F,"Draw")))*IF(ROW()=COLUMN(),0.5,1)</f>
        <v>1</v>
      </c>
      <c r="J22" s="11">
        <f ca="1">((COUNTIFS(SWISSW!$I:$I,'MTT DRAW'!$A22,SWISSW!$J:$J,'MTT DRAW'!J$1,SWISSW!$F:$F,"Draw")+COUNTIFS(SWISSW!$I:$I,'MTT DRAW'!J$1,SWISSW!$J:$J,'MTT DRAW'!$A22,SWISSW!$F:$F,"Draw")))*IF(ROW()=COLUMN(),0.5,1)</f>
        <v>0</v>
      </c>
      <c r="K22" s="11">
        <f ca="1">((COUNTIFS(SWISSW!$I:$I,'MTT DRAW'!$A22,SWISSW!$J:$J,'MTT DRAW'!K$1,SWISSW!$F:$F,"Draw")+COUNTIFS(SWISSW!$I:$I,'MTT DRAW'!K$1,SWISSW!$J:$J,'MTT DRAW'!$A22,SWISSW!$F:$F,"Draw")))*IF(ROW()=COLUMN(),0.5,1)</f>
        <v>0</v>
      </c>
      <c r="L22" s="11">
        <f ca="1">((COUNTIFS(SWISSW!$I:$I,'MTT DRAW'!$A22,SWISSW!$J:$J,'MTT DRAW'!L$1,SWISSW!$F:$F,"Draw")+COUNTIFS(SWISSW!$I:$I,'MTT DRAW'!L$1,SWISSW!$J:$J,'MTT DRAW'!$A22,SWISSW!$F:$F,"Draw")))*IF(ROW()=COLUMN(),0.5,1)</f>
        <v>0</v>
      </c>
      <c r="M22" s="11">
        <f ca="1">((COUNTIFS(SWISSW!$I:$I,'MTT DRAW'!$A22,SWISSW!$J:$J,'MTT DRAW'!M$1,SWISSW!$F:$F,"Draw")+COUNTIFS(SWISSW!$I:$I,'MTT DRAW'!M$1,SWISSW!$J:$J,'MTT DRAW'!$A22,SWISSW!$F:$F,"Draw")))*IF(ROW()=COLUMN(),0.5,1)</f>
        <v>0</v>
      </c>
      <c r="N22" s="11">
        <f ca="1">((COUNTIFS(SWISSW!$I:$I,'MTT DRAW'!$A22,SWISSW!$J:$J,'MTT DRAW'!N$1,SWISSW!$F:$F,"Draw")+COUNTIFS(SWISSW!$I:$I,'MTT DRAW'!N$1,SWISSW!$J:$J,'MTT DRAW'!$A22,SWISSW!$F:$F,"Draw")))*IF(ROW()=COLUMN(),0.5,1)</f>
        <v>0</v>
      </c>
      <c r="O22" s="11">
        <f ca="1">((COUNTIFS(SWISSW!$I:$I,'MTT DRAW'!$A22,SWISSW!$J:$J,'MTT DRAW'!O$1,SWISSW!$F:$F,"Draw")+COUNTIFS(SWISSW!$I:$I,'MTT DRAW'!O$1,SWISSW!$J:$J,'MTT DRAW'!$A22,SWISSW!$F:$F,"Draw")))*IF(ROW()=COLUMN(),0.5,1)</f>
        <v>0</v>
      </c>
      <c r="P22" s="11">
        <f ca="1">((COUNTIFS(SWISSW!$I:$I,'MTT DRAW'!$A22,SWISSW!$J:$J,'MTT DRAW'!P$1,SWISSW!$F:$F,"Draw")+COUNTIFS(SWISSW!$I:$I,'MTT DRAW'!P$1,SWISSW!$J:$J,'MTT DRAW'!$A22,SWISSW!$F:$F,"Draw")))*IF(ROW()=COLUMN(),0.5,1)</f>
        <v>0</v>
      </c>
      <c r="Q22" s="11">
        <f ca="1">((COUNTIFS(SWISSW!$I:$I,'MTT DRAW'!$A22,SWISSW!$J:$J,'MTT DRAW'!Q$1,SWISSW!$F:$F,"Draw")+COUNTIFS(SWISSW!$I:$I,'MTT DRAW'!Q$1,SWISSW!$J:$J,'MTT DRAW'!$A22,SWISSW!$F:$F,"Draw")))*IF(ROW()=COLUMN(),0.5,1)</f>
        <v>0</v>
      </c>
      <c r="R22" s="11">
        <f ca="1">((COUNTIFS(SWISSW!$I:$I,'MTT DRAW'!$A22,SWISSW!$J:$J,'MTT DRAW'!R$1,SWISSW!$F:$F,"Draw")+COUNTIFS(SWISSW!$I:$I,'MTT DRAW'!R$1,SWISSW!$J:$J,'MTT DRAW'!$A22,SWISSW!$F:$F,"Draw")))*IF(ROW()=COLUMN(),0.5,1)</f>
        <v>0</v>
      </c>
      <c r="S22" s="11">
        <f ca="1">((COUNTIFS(SWISSW!$I:$I,'MTT DRAW'!$A22,SWISSW!$J:$J,'MTT DRAW'!S$1,SWISSW!$F:$F,"Draw")+COUNTIFS(SWISSW!$I:$I,'MTT DRAW'!S$1,SWISSW!$J:$J,'MTT DRAW'!$A22,SWISSW!$F:$F,"Draw")))*IF(ROW()=COLUMN(),0.5,1)</f>
        <v>2</v>
      </c>
      <c r="T22" s="11">
        <f ca="1">((COUNTIFS(SWISSW!$I:$I,'MTT DRAW'!$A22,SWISSW!$J:$J,'MTT DRAW'!T$1,SWISSW!$F:$F,"Draw")+COUNTIFS(SWISSW!$I:$I,'MTT DRAW'!T$1,SWISSW!$J:$J,'MTT DRAW'!$A22,SWISSW!$F:$F,"Draw")))*IF(ROW()=COLUMN(),0.5,1)</f>
        <v>0</v>
      </c>
      <c r="U22" s="11">
        <f ca="1">((COUNTIFS(SWISSW!$I:$I,'MTT DRAW'!$A22,SWISSW!$J:$J,'MTT DRAW'!U$1,SWISSW!$F:$F,"Draw")+COUNTIFS(SWISSW!$I:$I,'MTT DRAW'!U$1,SWISSW!$J:$J,'MTT DRAW'!$A22,SWISSW!$F:$F,"Draw")))*IF(ROW()=COLUMN(),0.5,1)</f>
        <v>0</v>
      </c>
      <c r="V22" s="11">
        <f ca="1">((COUNTIFS(SWISSW!$I:$I,'MTT DRAW'!$A22,SWISSW!$J:$J,'MTT DRAW'!V$1,SWISSW!$F:$F,"Draw")+COUNTIFS(SWISSW!$I:$I,'MTT DRAW'!V$1,SWISSW!$J:$J,'MTT DRAW'!$A22,SWISSW!$F:$F,"Draw")))*IF(ROW()=COLUMN(),0.5,1)</f>
        <v>0</v>
      </c>
      <c r="W22" s="11">
        <f ca="1">((COUNTIFS(SWISSW!$I:$I,'MTT DRAW'!$A22,SWISSW!$J:$J,'MTT DRAW'!W$1,SWISSW!$F:$F,"Draw")+COUNTIFS(SWISSW!$I:$I,'MTT DRAW'!W$1,SWISSW!$J:$J,'MTT DRAW'!$A22,SWISSW!$F:$F,"Draw")))*IF(ROW()=COLUMN(),0.5,1)</f>
        <v>0</v>
      </c>
      <c r="X22" s="11">
        <f ca="1">((COUNTIFS(SWISSW!$I:$I,'MTT DRAW'!$A22,SWISSW!$J:$J,'MTT DRAW'!X$1,SWISSW!$F:$F,"Draw")+COUNTIFS(SWISSW!$I:$I,'MTT DRAW'!X$1,SWISSW!$J:$J,'MTT DRAW'!$A22,SWISSW!$F:$F,"Draw")))*IF(ROW()=COLUMN(),0.5,1)</f>
        <v>1</v>
      </c>
      <c r="Y22" s="11">
        <f ca="1">((COUNTIFS(SWISSW!$I:$I,'MTT DRAW'!$A22,SWISSW!$J:$J,'MTT DRAW'!Y$1,SWISSW!$F:$F,"Draw")+COUNTIFS(SWISSW!$I:$I,'MTT DRAW'!Y$1,SWISSW!$J:$J,'MTT DRAW'!$A22,SWISSW!$F:$F,"Draw")))*IF(ROW()=COLUMN(),0.5,1)</f>
        <v>0</v>
      </c>
      <c r="Z22" s="11">
        <f ca="1">((COUNTIFS(SWISSW!$I:$I,'MTT DRAW'!$A22,SWISSW!$J:$J,'MTT DRAW'!Z$1,SWISSW!$F:$F,"Draw")+COUNTIFS(SWISSW!$I:$I,'MTT DRAW'!Z$1,SWISSW!$J:$J,'MTT DRAW'!$A22,SWISSW!$F:$F,"Draw")))*IF(ROW()=COLUMN(),0.5,1)</f>
        <v>0</v>
      </c>
      <c r="AA22" s="11">
        <f ca="1">((COUNTIFS(SWISSW!$I:$I,'MTT DRAW'!$A22,SWISSW!$J:$J,'MTT DRAW'!AA$1,SWISSW!$F:$F,"Draw")+COUNTIFS(SWISSW!$I:$I,'MTT DRAW'!AA$1,SWISSW!$J:$J,'MTT DRAW'!$A22,SWISSW!$F:$F,"Draw")))*IF(ROW()=COLUMN(),0.5,1)</f>
        <v>0</v>
      </c>
      <c r="AB22" s="11">
        <f ca="1">((COUNTIFS(SWISSW!$I:$I,'MTT DRAW'!$A22,SWISSW!$J:$J,'MTT DRAW'!AB$1,SWISSW!$F:$F,"Draw")+COUNTIFS(SWISSW!$I:$I,'MTT DRAW'!AB$1,SWISSW!$J:$J,'MTT DRAW'!$A22,SWISSW!$F:$F,"Draw")))*IF(ROW()=COLUMN(),0.5,1)</f>
        <v>0</v>
      </c>
      <c r="AC22" s="11">
        <f ca="1">((COUNTIFS(SWISSW!$I:$I,'MTT DRAW'!$A22,SWISSW!$J:$J,'MTT DRAW'!AC$1,SWISSW!$F:$F,"Draw")+COUNTIFS(SWISSW!$I:$I,'MTT DRAW'!AC$1,SWISSW!$J:$J,'MTT DRAW'!$A22,SWISSW!$F:$F,"Draw")))*IF(ROW()=COLUMN(),0.5,1)</f>
        <v>0</v>
      </c>
      <c r="AD22" s="11">
        <f ca="1">((COUNTIFS(SWISSW!$I:$I,'MTT DRAW'!$A22,SWISSW!$J:$J,'MTT DRAW'!AD$1,SWISSW!$F:$F,"Draw")+COUNTIFS(SWISSW!$I:$I,'MTT DRAW'!AD$1,SWISSW!$J:$J,'MTT DRAW'!$A22,SWISSW!$F:$F,"Draw")))*IF(ROW()=COLUMN(),0.5,1)</f>
        <v>0</v>
      </c>
      <c r="AE22" s="11">
        <f ca="1">((COUNTIFS(SWISSW!$I:$I,'MTT DRAW'!$A22,SWISSW!$J:$J,'MTT DRAW'!AE$1,SWISSW!$F:$F,"Draw")+COUNTIFS(SWISSW!$I:$I,'MTT DRAW'!AE$1,SWISSW!$J:$J,'MTT DRAW'!$A22,SWISSW!$F:$F,"Draw")))*IF(ROW()=COLUMN(),0.5,1)</f>
        <v>0</v>
      </c>
      <c r="AF22" s="11">
        <f ca="1">((COUNTIFS(SWISSW!$I:$I,'MTT DRAW'!$A22,SWISSW!$J:$J,'MTT DRAW'!AF$1,SWISSW!$F:$F,"Draw")+COUNTIFS(SWISSW!$I:$I,'MTT DRAW'!AF$1,SWISSW!$J:$J,'MTT DRAW'!$A22,SWISSW!$F:$F,"Draw")))*IF(ROW()=COLUMN(),0.5,1)</f>
        <v>0</v>
      </c>
      <c r="AG22" s="11">
        <f ca="1">((COUNTIFS(SWISSW!$I:$I,'MTT DRAW'!$A22,SWISSW!$J:$J,'MTT DRAW'!AG$1,SWISSW!$F:$F,"Draw")+COUNTIFS(SWISSW!$I:$I,'MTT DRAW'!AG$1,SWISSW!$J:$J,'MTT DRAW'!$A22,SWISSW!$F:$F,"Draw")))*IF(ROW()=COLUMN(),0.5,1)</f>
        <v>0</v>
      </c>
      <c r="AH22" s="11">
        <f ca="1">((COUNTIFS(SWISSW!$I:$I,'MTT DRAW'!$A22,SWISSW!$J:$J,'MTT DRAW'!AH$1,SWISSW!$F:$F,"Draw")+COUNTIFS(SWISSW!$I:$I,'MTT DRAW'!AH$1,SWISSW!$J:$J,'MTT DRAW'!$A22,SWISSW!$F:$F,"Draw")))*IF(ROW()=COLUMN(),0.5,1)</f>
        <v>0</v>
      </c>
      <c r="AI22" s="11">
        <f ca="1">((COUNTIFS(SWISSW!$I:$I,'MTT DRAW'!$A22,SWISSW!$J:$J,'MTT DRAW'!AI$1,SWISSW!$F:$F,"Draw")+COUNTIFS(SWISSW!$I:$I,'MTT DRAW'!AI$1,SWISSW!$J:$J,'MTT DRAW'!$A22,SWISSW!$F:$F,"Draw")))*IF(ROW()=COLUMN(),0.5,1)</f>
        <v>0</v>
      </c>
      <c r="AJ22" s="11">
        <f ca="1">((COUNTIFS(SWISSW!$I:$I,'MTT DRAW'!$A22,SWISSW!$J:$J,'MTT DRAW'!AJ$1,SWISSW!$F:$F,"Draw")+COUNTIFS(SWISSW!$I:$I,'MTT DRAW'!AJ$1,SWISSW!$J:$J,'MTT DRAW'!$A22,SWISSW!$F:$F,"Draw")))*IF(ROW()=COLUMN(),0.5,1)</f>
        <v>0</v>
      </c>
      <c r="AK22" s="11">
        <f ca="1">((COUNTIFS(SWISSW!$I:$I,'MTT DRAW'!$A22,SWISSW!$J:$J,'MTT DRAW'!AK$1,SWISSW!$F:$F,"Draw")+COUNTIFS(SWISSW!$I:$I,'MTT DRAW'!AK$1,SWISSW!$J:$J,'MTT DRAW'!$A22,SWISSW!$F:$F,"Draw")))*IF(ROW()=COLUMN(),0.5,1)</f>
        <v>0</v>
      </c>
      <c r="AL22" s="11">
        <f ca="1">((COUNTIFS(SWISSW!$I:$I,'MTT DRAW'!$A22,SWISSW!$J:$J,'MTT DRAW'!AL$1,SWISSW!$F:$F,"Draw")+COUNTIFS(SWISSW!$I:$I,'MTT DRAW'!AL$1,SWISSW!$J:$J,'MTT DRAW'!$A22,SWISSW!$F:$F,"Draw")))*IF(ROW()=COLUMN(),0.5,1)</f>
        <v>0</v>
      </c>
      <c r="AM22" s="11">
        <f ca="1">((COUNTIFS(SWISSW!$I:$I,'MTT DRAW'!$A22,SWISSW!$J:$J,'MTT DRAW'!AM$1,SWISSW!$F:$F,"Draw")+COUNTIFS(SWISSW!$I:$I,'MTT DRAW'!AM$1,SWISSW!$J:$J,'MTT DRAW'!$A22,SWISSW!$F:$F,"Draw")))*IF(ROW()=COLUMN(),0.5,1)</f>
        <v>0</v>
      </c>
      <c r="AN22" s="11">
        <f ca="1">((COUNTIFS(SWISSW!$I:$I,'MTT DRAW'!$A22,SWISSW!$J:$J,'MTT DRAW'!AN$1,SWISSW!$F:$F,"Draw")+COUNTIFS(SWISSW!$I:$I,'MTT DRAW'!AN$1,SWISSW!$J:$J,'MTT DRAW'!$A22,SWISSW!$F:$F,"Draw")))*IF(ROW()=COLUMN(),0.5,1)</f>
        <v>0</v>
      </c>
      <c r="AO22" s="11">
        <f ca="1">((COUNTIFS(SWISSW!$I:$I,'MTT DRAW'!$A22,SWISSW!$J:$J,'MTT DRAW'!AO$1,SWISSW!$F:$F,"Draw")+COUNTIFS(SWISSW!$I:$I,'MTT DRAW'!AO$1,SWISSW!$J:$J,'MTT DRAW'!$A22,SWISSW!$F:$F,"Draw")))*IF(ROW()=COLUMN(),0.5,1)</f>
        <v>0</v>
      </c>
      <c r="AP22" s="11">
        <f ca="1">((COUNTIFS(SWISSW!$I:$I,'MTT DRAW'!$A22,SWISSW!$J:$J,'MTT DRAW'!AP$1,SWISSW!$F:$F,"Draw")+COUNTIFS(SWISSW!$I:$I,'MTT DRAW'!AP$1,SWISSW!$J:$J,'MTT DRAW'!$A22,SWISSW!$F:$F,"Draw")))*IF(ROW()=COLUMN(),0.5,1)</f>
        <v>0</v>
      </c>
      <c r="AQ22" s="11">
        <f ca="1">((COUNTIFS(SWISSW!$I:$I,'MTT DRAW'!$A22,SWISSW!$J:$J,'MTT DRAW'!AQ$1,SWISSW!$F:$F,"Draw")+COUNTIFS(SWISSW!$I:$I,'MTT DRAW'!AQ$1,SWISSW!$J:$J,'MTT DRAW'!$A22,SWISSW!$F:$F,"Draw")))*IF(ROW()=COLUMN(),0.5,1)</f>
        <v>0</v>
      </c>
      <c r="AR22" s="11">
        <f ca="1">((COUNTIFS(SWISSW!$I:$I,'MTT DRAW'!$A22,SWISSW!$J:$J,'MTT DRAW'!AR$1,SWISSW!$F:$F,"Draw")+COUNTIFS(SWISSW!$I:$I,'MTT DRAW'!AR$1,SWISSW!$J:$J,'MTT DRAW'!$A22,SWISSW!$F:$F,"Draw")))*IF(ROW()=COLUMN(),0.5,1)</f>
        <v>0</v>
      </c>
      <c r="AS22" s="11">
        <f ca="1">((COUNTIFS(SWISSW!$I:$I,'MTT DRAW'!$A22,SWISSW!$J:$J,'MTT DRAW'!AS$1,SWISSW!$F:$F,"Draw")+COUNTIFS(SWISSW!$I:$I,'MTT DRAW'!AS$1,SWISSW!$J:$J,'MTT DRAW'!$A22,SWISSW!$F:$F,"Draw")))*IF(ROW()=COLUMN(),0.5,1)</f>
        <v>0</v>
      </c>
      <c r="AT22" s="11">
        <f ca="1">((COUNTIFS(SWISSW!$I:$I,'MTT DRAW'!$A22,SWISSW!$J:$J,'MTT DRAW'!AT$1,SWISSW!$F:$F,"Draw")+COUNTIFS(SWISSW!$I:$I,'MTT DRAW'!AT$1,SWISSW!$J:$J,'MTT DRAW'!$A22,SWISSW!$F:$F,"Draw")))*IF(ROW()=COLUMN(),0.5,1)</f>
        <v>0</v>
      </c>
      <c r="AU22" s="11">
        <f ca="1">((COUNTIFS(SWISSW!$I:$I,'MTT DRAW'!$A22,SWISSW!$J:$J,'MTT DRAW'!AU$1,SWISSW!$F:$F,"Draw")+COUNTIFS(SWISSW!$I:$I,'MTT DRAW'!AU$1,SWISSW!$J:$J,'MTT DRAW'!$A22,SWISSW!$F:$F,"Draw")))*IF(ROW()=COLUMN(),0.5,1)</f>
        <v>0</v>
      </c>
      <c r="AV22" s="11">
        <f ca="1">((COUNTIFS(SWISSW!$I:$I,'MTT DRAW'!$A22,SWISSW!$J:$J,'MTT DRAW'!AV$1,SWISSW!$F:$F,"Draw")+COUNTIFS(SWISSW!$I:$I,'MTT DRAW'!AV$1,SWISSW!$J:$J,'MTT DRAW'!$A22,SWISSW!$F:$F,"Draw")))*IF(ROW()=COLUMN(),0.5,1)</f>
        <v>0</v>
      </c>
      <c r="AW22" s="11">
        <f ca="1">((COUNTIFS(SWISSW!$I:$I,'MTT DRAW'!$A22,SWISSW!$J:$J,'MTT DRAW'!AW$1,SWISSW!$F:$F,"Draw")+COUNTIFS(SWISSW!$I:$I,'MTT DRAW'!AW$1,SWISSW!$J:$J,'MTT DRAW'!$A22,SWISSW!$F:$F,"Draw")))*IF(ROW()=COLUMN(),0.5,1)</f>
        <v>0</v>
      </c>
      <c r="AX22" s="11">
        <f ca="1">((COUNTIFS(SWISSW!$I:$I,'MTT DRAW'!$A22,SWISSW!$J:$J,'MTT DRAW'!AX$1,SWISSW!$F:$F,"Draw")+COUNTIFS(SWISSW!$I:$I,'MTT DRAW'!AX$1,SWISSW!$J:$J,'MTT DRAW'!$A22,SWISSW!$F:$F,"Draw")))*IF(ROW()=COLUMN(),0.5,1)</f>
        <v>0</v>
      </c>
      <c r="AY22" s="11">
        <f ca="1">((COUNTIFS(SWISSW!$I:$I,'MTT DRAW'!$A22,SWISSW!$J:$J,'MTT DRAW'!AY$1,SWISSW!$F:$F,"Draw")+COUNTIFS(SWISSW!$I:$I,'MTT DRAW'!AY$1,SWISSW!$J:$J,'MTT DRAW'!$A22,SWISSW!$F:$F,"Draw")))*IF(ROW()=COLUMN(),0.5,1)</f>
        <v>0</v>
      </c>
      <c r="AZ22" s="11">
        <f ca="1">((COUNTIFS(SWISSW!$I:$I,'MTT DRAW'!$A22,SWISSW!$J:$J,'MTT DRAW'!AZ$1,SWISSW!$F:$F,"Draw")+COUNTIFS(SWISSW!$I:$I,'MTT DRAW'!AZ$1,SWISSW!$J:$J,'MTT DRAW'!$A22,SWISSW!$F:$F,"Draw")))*IF(ROW()=COLUMN(),0.5,1)</f>
        <v>0</v>
      </c>
      <c r="BA22" s="11">
        <f ca="1">((COUNTIFS(SWISSW!$I:$I,'MTT DRAW'!$A22,SWISSW!$J:$J,'MTT DRAW'!BA$1,SWISSW!$F:$F,"Draw")+COUNTIFS(SWISSW!$I:$I,'MTT DRAW'!BA$1,SWISSW!$J:$J,'MTT DRAW'!$A22,SWISSW!$F:$F,"Draw")))*IF(ROW()=COLUMN(),0.5,1)</f>
        <v>0</v>
      </c>
      <c r="BB22" s="11">
        <f ca="1">((COUNTIFS(SWISSW!$I:$I,'MTT DRAW'!$A22,SWISSW!$J:$J,'MTT DRAW'!BB$1,SWISSW!$F:$F,"Draw")+COUNTIFS(SWISSW!$I:$I,'MTT DRAW'!BB$1,SWISSW!$J:$J,'MTT DRAW'!$A22,SWISSW!$F:$F,"Draw")))*IF(ROW()=COLUMN(),0.5,1)</f>
        <v>0</v>
      </c>
      <c r="BC22" s="11">
        <f ca="1">((COUNTIFS(SWISSW!$I:$I,'MTT DRAW'!$A22,SWISSW!$J:$J,'MTT DRAW'!BC$1,SWISSW!$F:$F,"Draw")+COUNTIFS(SWISSW!$I:$I,'MTT DRAW'!BC$1,SWISSW!$J:$J,'MTT DRAW'!$A22,SWISSW!$F:$F,"Draw")))*IF(ROW()=COLUMN(),0.5,1)</f>
        <v>0</v>
      </c>
      <c r="BD22" s="11">
        <f ca="1">((COUNTIFS(SWISSW!$I:$I,'MTT DRAW'!$A22,SWISSW!$J:$J,'MTT DRAW'!BD$1,SWISSW!$F:$F,"Draw")+COUNTIFS(SWISSW!$I:$I,'MTT DRAW'!BD$1,SWISSW!$J:$J,'MTT DRAW'!$A22,SWISSW!$F:$F,"Draw")))*IF(ROW()=COLUMN(),0.5,1)</f>
        <v>0</v>
      </c>
      <c r="BE22" s="11">
        <f ca="1">((COUNTIFS(SWISSW!$I:$I,'MTT DRAW'!$A22,SWISSW!$J:$J,'MTT DRAW'!BE$1,SWISSW!$F:$F,"Draw")+COUNTIFS(SWISSW!$I:$I,'MTT DRAW'!BE$1,SWISSW!$J:$J,'MTT DRAW'!$A22,SWISSW!$F:$F,"Draw")))*IF(ROW()=COLUMN(),0.5,1)</f>
        <v>0</v>
      </c>
      <c r="BF22" s="11">
        <f ca="1">((COUNTIFS(SWISSW!$I:$I,'MTT DRAW'!$A22,SWISSW!$J:$J,'MTT DRAW'!BF$1,SWISSW!$F:$F,"Draw")+COUNTIFS(SWISSW!$I:$I,'MTT DRAW'!BF$1,SWISSW!$J:$J,'MTT DRAW'!$A22,SWISSW!$F:$F,"Draw")))*IF(ROW()=COLUMN(),0.5,1)</f>
        <v>0</v>
      </c>
      <c r="BG22" s="11">
        <f ca="1">((COUNTIFS(SWISSW!$I:$I,'MTT DRAW'!$A22,SWISSW!$J:$J,'MTT DRAW'!BG$1,SWISSW!$F:$F,"Draw")+COUNTIFS(SWISSW!$I:$I,'MTT DRAW'!BG$1,SWISSW!$J:$J,'MTT DRAW'!$A22,SWISSW!$F:$F,"Draw")))*IF(ROW()=COLUMN(),0.5,1)</f>
        <v>0</v>
      </c>
      <c r="BH22" s="11">
        <f ca="1">((COUNTIFS(SWISSW!$I:$I,'MTT DRAW'!$A22,SWISSW!$J:$J,'MTT DRAW'!BH$1,SWISSW!$F:$F,"Draw")+COUNTIFS(SWISSW!$I:$I,'MTT DRAW'!BH$1,SWISSW!$J:$J,'MTT DRAW'!$A22,SWISSW!$F:$F,"Draw")))*IF(ROW()=COLUMN(),0.5,1)</f>
        <v>0</v>
      </c>
      <c r="BI22" s="11">
        <f ca="1">((COUNTIFS(SWISSW!$I:$I,'MTT DRAW'!$A22,SWISSW!$J:$J,'MTT DRAW'!BI$1,SWISSW!$F:$F,"Draw")+COUNTIFS(SWISSW!$I:$I,'MTT DRAW'!BI$1,SWISSW!$J:$J,'MTT DRAW'!$A22,SWISSW!$F:$F,"Draw")))*IF(ROW()=COLUMN(),0.5,1)</f>
        <v>0</v>
      </c>
      <c r="BJ22" s="11">
        <f ca="1">((COUNTIFS(SWISSW!$I:$I,'MTT DRAW'!$A22,SWISSW!$J:$J,'MTT DRAW'!BJ$1,SWISSW!$F:$F,"Draw")+COUNTIFS(SWISSW!$I:$I,'MTT DRAW'!BJ$1,SWISSW!$J:$J,'MTT DRAW'!$A22,SWISSW!$F:$F,"Draw")))*IF(ROW()=COLUMN(),0.5,1)</f>
        <v>0</v>
      </c>
      <c r="BK22" s="11">
        <f ca="1">((COUNTIFS(SWISSW!$I:$I,'MTT DRAW'!$A22,SWISSW!$J:$J,'MTT DRAW'!BK$1,SWISSW!$F:$F,"Draw")+COUNTIFS(SWISSW!$I:$I,'MTT DRAW'!BK$1,SWISSW!$J:$J,'MTT DRAW'!$A22,SWISSW!$F:$F,"Draw")))*IF(ROW()=COLUMN(),0.5,1)</f>
        <v>0</v>
      </c>
      <c r="BL22" s="11">
        <f ca="1">((COUNTIFS(SWISSW!$I:$I,'MTT DRAW'!$A22,SWISSW!$J:$J,'MTT DRAW'!BL$1,SWISSW!$F:$F,"Draw")+COUNTIFS(SWISSW!$I:$I,'MTT DRAW'!BL$1,SWISSW!$J:$J,'MTT DRAW'!$A22,SWISSW!$F:$F,"Draw")))*IF(ROW()=COLUMN(),0.5,1)</f>
        <v>0</v>
      </c>
      <c r="BM22" s="11" t="str">
        <f ca="1">MATCHUP!BM22</f>
        <v>-</v>
      </c>
      <c r="BN22" s="11" t="str">
        <f ca="1">MATCHUP!BN22</f>
        <v>-</v>
      </c>
      <c r="BO22" s="11" t="str">
        <f ca="1">MATCHUP!BO22</f>
        <v>-</v>
      </c>
      <c r="BP22" s="11" t="str">
        <f ca="1">MATCHUP!BP22</f>
        <v>-</v>
      </c>
      <c r="BQ22" s="11" t="str">
        <f ca="1">MATCHUP!BQ22</f>
        <v>-</v>
      </c>
      <c r="BR22" s="11" t="str">
        <f ca="1">MATCHUP!BR22</f>
        <v>-</v>
      </c>
      <c r="BS22" s="11" t="str">
        <f ca="1">MATCHUP!BS22</f>
        <v>-</v>
      </c>
      <c r="BT22" s="11" t="str">
        <f ca="1">MATCHUP!BT22</f>
        <v>-</v>
      </c>
      <c r="BU22" s="11" t="str">
        <f ca="1">MATCHUP!BU22</f>
        <v>-</v>
      </c>
      <c r="BV22" s="11" t="str">
        <f ca="1">MATCHUP!BV22</f>
        <v>-</v>
      </c>
      <c r="BW22" s="11" t="str">
        <f ca="1">MATCHUP!BW22</f>
        <v>-</v>
      </c>
      <c r="BX22" s="11" t="str">
        <f ca="1">MATCHUP!BX22</f>
        <v>-</v>
      </c>
      <c r="BY22" s="11" t="str">
        <f ca="1">MATCHUP!BY22</f>
        <v>-</v>
      </c>
      <c r="BZ22" s="11" t="str">
        <f ca="1">MATCHUP!BZ22</f>
        <v>-</v>
      </c>
      <c r="CA22" s="11" t="str">
        <f ca="1">MATCHUP!CA22</f>
        <v>-</v>
      </c>
      <c r="CB22" s="11" t="str">
        <f ca="1">MATCHUP!CB22</f>
        <v>-</v>
      </c>
      <c r="CC22" s="11" t="str">
        <f ca="1">MATCHUP!CC22</f>
        <v>-</v>
      </c>
      <c r="CD22" s="11" t="str">
        <f ca="1">MATCHUP!CD22</f>
        <v>-</v>
      </c>
      <c r="CE22" s="11" t="str">
        <f ca="1">MATCHUP!CE22</f>
        <v>-</v>
      </c>
      <c r="CF22" s="11" t="str">
        <f ca="1">MATCHUP!CF22</f>
        <v>-</v>
      </c>
      <c r="CG22" s="11" t="str">
        <f ca="1">MATCHUP!CG22</f>
        <v>-</v>
      </c>
      <c r="CH22" s="11" t="str">
        <f ca="1">MATCHUP!CH22</f>
        <v>-</v>
      </c>
      <c r="CI22" s="11" t="str">
        <f ca="1">MATCHUP!CI22</f>
        <v>-</v>
      </c>
      <c r="CJ22" s="11" t="str">
        <f ca="1">MATCHUP!CJ22</f>
        <v>-</v>
      </c>
      <c r="CK22" s="11" t="str">
        <f ca="1">MATCHUP!CK22</f>
        <v>-</v>
      </c>
      <c r="CL22" s="11" t="str">
        <f ca="1">MATCHUP!CL22</f>
        <v>-</v>
      </c>
      <c r="CM22" s="11" t="str">
        <f ca="1">MATCHUP!CM22</f>
        <v>-</v>
      </c>
      <c r="CN22" s="11" t="str">
        <f ca="1">MATCHUP!CN22</f>
        <v>-</v>
      </c>
      <c r="CO22" s="11" t="str">
        <f ca="1">MATCHUP!CO22</f>
        <v>-</v>
      </c>
      <c r="CP22" s="11" t="str">
        <f ca="1">MATCHUP!CP22</f>
        <v>-</v>
      </c>
      <c r="CQ22" s="11" t="str">
        <f ca="1">MATCHUP!CQ22</f>
        <v>-</v>
      </c>
      <c r="CR22" s="11" t="str">
        <f ca="1">MATCHUP!CR22</f>
        <v>-</v>
      </c>
      <c r="CS22" s="11" t="str">
        <f ca="1">MATCHUP!CS22</f>
        <v>-</v>
      </c>
      <c r="CT22" s="11" t="str">
        <f ca="1">MATCHUP!CT22</f>
        <v>-</v>
      </c>
      <c r="CU22" s="11" t="str">
        <f ca="1">MATCHUP!CU22</f>
        <v>-</v>
      </c>
      <c r="CV22" s="11" t="str">
        <f ca="1">MATCHUP!CV22</f>
        <v>-</v>
      </c>
    </row>
    <row r="23" spans="1:100" ht="55" customHeight="1" x14ac:dyDescent="0.3">
      <c r="A23" s="3" t="str">
        <f ca="1">MATCHUP!A23</f>
        <v>Bogles</v>
      </c>
      <c r="B23" s="11">
        <f ca="1">((COUNTIFS(SWISSW!$I:$I,'MTT DRAW'!$A23,SWISSW!$J:$J,'MTT DRAW'!B$1,SWISSW!$F:$F,"Draw")+COUNTIFS(SWISSW!$I:$I,'MTT DRAW'!B$1,SWISSW!$J:$J,'MTT DRAW'!$A23,SWISSW!$F:$F,"Draw")))*IF(ROW()=COLUMN(),0.5,1)</f>
        <v>0</v>
      </c>
      <c r="C23" s="11">
        <f ca="1">((COUNTIFS(SWISSW!$I:$I,'MTT DRAW'!$A23,SWISSW!$J:$J,'MTT DRAW'!C$1,SWISSW!$F:$F,"Draw")+COUNTIFS(SWISSW!$I:$I,'MTT DRAW'!C$1,SWISSW!$J:$J,'MTT DRAW'!$A23,SWISSW!$F:$F,"Draw")))*IF(ROW()=COLUMN(),0.5,1)</f>
        <v>0</v>
      </c>
      <c r="D23" s="11">
        <f ca="1">((COUNTIFS(SWISSW!$I:$I,'MTT DRAW'!$A23,SWISSW!$J:$J,'MTT DRAW'!D$1,SWISSW!$F:$F,"Draw")+COUNTIFS(SWISSW!$I:$I,'MTT DRAW'!D$1,SWISSW!$J:$J,'MTT DRAW'!$A23,SWISSW!$F:$F,"Draw")))*IF(ROW()=COLUMN(),0.5,1)</f>
        <v>0</v>
      </c>
      <c r="E23" s="11">
        <f ca="1">((COUNTIFS(SWISSW!$I:$I,'MTT DRAW'!$A23,SWISSW!$J:$J,'MTT DRAW'!E$1,SWISSW!$F:$F,"Draw")+COUNTIFS(SWISSW!$I:$I,'MTT DRAW'!E$1,SWISSW!$J:$J,'MTT DRAW'!$A23,SWISSW!$F:$F,"Draw")))*IF(ROW()=COLUMN(),0.5,1)</f>
        <v>0</v>
      </c>
      <c r="F23" s="11">
        <f ca="1">((COUNTIFS(SWISSW!$I:$I,'MTT DRAW'!$A23,SWISSW!$J:$J,'MTT DRAW'!F$1,SWISSW!$F:$F,"Draw")+COUNTIFS(SWISSW!$I:$I,'MTT DRAW'!F$1,SWISSW!$J:$J,'MTT DRAW'!$A23,SWISSW!$F:$F,"Draw")))*IF(ROW()=COLUMN(),0.5,1)</f>
        <v>0</v>
      </c>
      <c r="G23" s="11">
        <f ca="1">((COUNTIFS(SWISSW!$I:$I,'MTT DRAW'!$A23,SWISSW!$J:$J,'MTT DRAW'!G$1,SWISSW!$F:$F,"Draw")+COUNTIFS(SWISSW!$I:$I,'MTT DRAW'!G$1,SWISSW!$J:$J,'MTT DRAW'!$A23,SWISSW!$F:$F,"Draw")))*IF(ROW()=COLUMN(),0.5,1)</f>
        <v>0</v>
      </c>
      <c r="H23" s="11">
        <f ca="1">((COUNTIFS(SWISSW!$I:$I,'MTT DRAW'!$A23,SWISSW!$J:$J,'MTT DRAW'!H$1,SWISSW!$F:$F,"Draw")+COUNTIFS(SWISSW!$I:$I,'MTT DRAW'!H$1,SWISSW!$J:$J,'MTT DRAW'!$A23,SWISSW!$F:$F,"Draw")))*IF(ROW()=COLUMN(),0.5,1)</f>
        <v>0</v>
      </c>
      <c r="I23" s="11">
        <f ca="1">((COUNTIFS(SWISSW!$I:$I,'MTT DRAW'!$A23,SWISSW!$J:$J,'MTT DRAW'!I$1,SWISSW!$F:$F,"Draw")+COUNTIFS(SWISSW!$I:$I,'MTT DRAW'!I$1,SWISSW!$J:$J,'MTT DRAW'!$A23,SWISSW!$F:$F,"Draw")))*IF(ROW()=COLUMN(),0.5,1)</f>
        <v>1</v>
      </c>
      <c r="J23" s="11">
        <f ca="1">((COUNTIFS(SWISSW!$I:$I,'MTT DRAW'!$A23,SWISSW!$J:$J,'MTT DRAW'!J$1,SWISSW!$F:$F,"Draw")+COUNTIFS(SWISSW!$I:$I,'MTT DRAW'!J$1,SWISSW!$J:$J,'MTT DRAW'!$A23,SWISSW!$F:$F,"Draw")))*IF(ROW()=COLUMN(),0.5,1)</f>
        <v>0</v>
      </c>
      <c r="K23" s="11">
        <f ca="1">((COUNTIFS(SWISSW!$I:$I,'MTT DRAW'!$A23,SWISSW!$J:$J,'MTT DRAW'!K$1,SWISSW!$F:$F,"Draw")+COUNTIFS(SWISSW!$I:$I,'MTT DRAW'!K$1,SWISSW!$J:$J,'MTT DRAW'!$A23,SWISSW!$F:$F,"Draw")))*IF(ROW()=COLUMN(),0.5,1)</f>
        <v>0</v>
      </c>
      <c r="L23" s="11">
        <f ca="1">((COUNTIFS(SWISSW!$I:$I,'MTT DRAW'!$A23,SWISSW!$J:$J,'MTT DRAW'!L$1,SWISSW!$F:$F,"Draw")+COUNTIFS(SWISSW!$I:$I,'MTT DRAW'!L$1,SWISSW!$J:$J,'MTT DRAW'!$A23,SWISSW!$F:$F,"Draw")))*IF(ROW()=COLUMN(),0.5,1)</f>
        <v>0</v>
      </c>
      <c r="M23" s="11">
        <f ca="1">((COUNTIFS(SWISSW!$I:$I,'MTT DRAW'!$A23,SWISSW!$J:$J,'MTT DRAW'!M$1,SWISSW!$F:$F,"Draw")+COUNTIFS(SWISSW!$I:$I,'MTT DRAW'!M$1,SWISSW!$J:$J,'MTT DRAW'!$A23,SWISSW!$F:$F,"Draw")))*IF(ROW()=COLUMN(),0.5,1)</f>
        <v>0</v>
      </c>
      <c r="N23" s="11">
        <f ca="1">((COUNTIFS(SWISSW!$I:$I,'MTT DRAW'!$A23,SWISSW!$J:$J,'MTT DRAW'!N$1,SWISSW!$F:$F,"Draw")+COUNTIFS(SWISSW!$I:$I,'MTT DRAW'!N$1,SWISSW!$J:$J,'MTT DRAW'!$A23,SWISSW!$F:$F,"Draw")))*IF(ROW()=COLUMN(),0.5,1)</f>
        <v>0</v>
      </c>
      <c r="O23" s="11">
        <f ca="1">((COUNTIFS(SWISSW!$I:$I,'MTT DRAW'!$A23,SWISSW!$J:$J,'MTT DRAW'!O$1,SWISSW!$F:$F,"Draw")+COUNTIFS(SWISSW!$I:$I,'MTT DRAW'!O$1,SWISSW!$J:$J,'MTT DRAW'!$A23,SWISSW!$F:$F,"Draw")))*IF(ROW()=COLUMN(),0.5,1)</f>
        <v>0</v>
      </c>
      <c r="P23" s="11">
        <f ca="1">((COUNTIFS(SWISSW!$I:$I,'MTT DRAW'!$A23,SWISSW!$J:$J,'MTT DRAW'!P$1,SWISSW!$F:$F,"Draw")+COUNTIFS(SWISSW!$I:$I,'MTT DRAW'!P$1,SWISSW!$J:$J,'MTT DRAW'!$A23,SWISSW!$F:$F,"Draw")))*IF(ROW()=COLUMN(),0.5,1)</f>
        <v>0</v>
      </c>
      <c r="Q23" s="11">
        <f ca="1">((COUNTIFS(SWISSW!$I:$I,'MTT DRAW'!$A23,SWISSW!$J:$J,'MTT DRAW'!Q$1,SWISSW!$F:$F,"Draw")+COUNTIFS(SWISSW!$I:$I,'MTT DRAW'!Q$1,SWISSW!$J:$J,'MTT DRAW'!$A23,SWISSW!$F:$F,"Draw")))*IF(ROW()=COLUMN(),0.5,1)</f>
        <v>0</v>
      </c>
      <c r="R23" s="11">
        <f ca="1">((COUNTIFS(SWISSW!$I:$I,'MTT DRAW'!$A23,SWISSW!$J:$J,'MTT DRAW'!R$1,SWISSW!$F:$F,"Draw")+COUNTIFS(SWISSW!$I:$I,'MTT DRAW'!R$1,SWISSW!$J:$J,'MTT DRAW'!$A23,SWISSW!$F:$F,"Draw")))*IF(ROW()=COLUMN(),0.5,1)</f>
        <v>1</v>
      </c>
      <c r="S23" s="11">
        <f ca="1">((COUNTIFS(SWISSW!$I:$I,'MTT DRAW'!$A23,SWISSW!$J:$J,'MTT DRAW'!S$1,SWISSW!$F:$F,"Draw")+COUNTIFS(SWISSW!$I:$I,'MTT DRAW'!S$1,SWISSW!$J:$J,'MTT DRAW'!$A23,SWISSW!$F:$F,"Draw")))*IF(ROW()=COLUMN(),0.5,1)</f>
        <v>0</v>
      </c>
      <c r="T23" s="11">
        <f ca="1">((COUNTIFS(SWISSW!$I:$I,'MTT DRAW'!$A23,SWISSW!$J:$J,'MTT DRAW'!T$1,SWISSW!$F:$F,"Draw")+COUNTIFS(SWISSW!$I:$I,'MTT DRAW'!T$1,SWISSW!$J:$J,'MTT DRAW'!$A23,SWISSW!$F:$F,"Draw")))*IF(ROW()=COLUMN(),0.5,1)</f>
        <v>0</v>
      </c>
      <c r="U23" s="11">
        <f ca="1">((COUNTIFS(SWISSW!$I:$I,'MTT DRAW'!$A23,SWISSW!$J:$J,'MTT DRAW'!U$1,SWISSW!$F:$F,"Draw")+COUNTIFS(SWISSW!$I:$I,'MTT DRAW'!U$1,SWISSW!$J:$J,'MTT DRAW'!$A23,SWISSW!$F:$F,"Draw")))*IF(ROW()=COLUMN(),0.5,1)</f>
        <v>0</v>
      </c>
      <c r="V23" s="11">
        <f ca="1">((COUNTIFS(SWISSW!$I:$I,'MTT DRAW'!$A23,SWISSW!$J:$J,'MTT DRAW'!V$1,SWISSW!$F:$F,"Draw")+COUNTIFS(SWISSW!$I:$I,'MTT DRAW'!V$1,SWISSW!$J:$J,'MTT DRAW'!$A23,SWISSW!$F:$F,"Draw")))*IF(ROW()=COLUMN(),0.5,1)</f>
        <v>0</v>
      </c>
      <c r="W23" s="11">
        <f ca="1">((COUNTIFS(SWISSW!$I:$I,'MTT DRAW'!$A23,SWISSW!$J:$J,'MTT DRAW'!W$1,SWISSW!$F:$F,"Draw")+COUNTIFS(SWISSW!$I:$I,'MTT DRAW'!W$1,SWISSW!$J:$J,'MTT DRAW'!$A23,SWISSW!$F:$F,"Draw")))*IF(ROW()=COLUMN(),0.5,1)</f>
        <v>0</v>
      </c>
      <c r="X23" s="11">
        <f ca="1">((COUNTIFS(SWISSW!$I:$I,'MTT DRAW'!$A23,SWISSW!$J:$J,'MTT DRAW'!X$1,SWISSW!$F:$F,"Draw")+COUNTIFS(SWISSW!$I:$I,'MTT DRAW'!X$1,SWISSW!$J:$J,'MTT DRAW'!$A23,SWISSW!$F:$F,"Draw")))*IF(ROW()=COLUMN(),0.5,1)</f>
        <v>0</v>
      </c>
      <c r="Y23" s="11">
        <f ca="1">((COUNTIFS(SWISSW!$I:$I,'MTT DRAW'!$A23,SWISSW!$J:$J,'MTT DRAW'!Y$1,SWISSW!$F:$F,"Draw")+COUNTIFS(SWISSW!$I:$I,'MTT DRAW'!Y$1,SWISSW!$J:$J,'MTT DRAW'!$A23,SWISSW!$F:$F,"Draw")))*IF(ROW()=COLUMN(),0.5,1)</f>
        <v>0</v>
      </c>
      <c r="Z23" s="11">
        <f ca="1">((COUNTIFS(SWISSW!$I:$I,'MTT DRAW'!$A23,SWISSW!$J:$J,'MTT DRAW'!Z$1,SWISSW!$F:$F,"Draw")+COUNTIFS(SWISSW!$I:$I,'MTT DRAW'!Z$1,SWISSW!$J:$J,'MTT DRAW'!$A23,SWISSW!$F:$F,"Draw")))*IF(ROW()=COLUMN(),0.5,1)</f>
        <v>0</v>
      </c>
      <c r="AA23" s="11">
        <f ca="1">((COUNTIFS(SWISSW!$I:$I,'MTT DRAW'!$A23,SWISSW!$J:$J,'MTT DRAW'!AA$1,SWISSW!$F:$F,"Draw")+COUNTIFS(SWISSW!$I:$I,'MTT DRAW'!AA$1,SWISSW!$J:$J,'MTT DRAW'!$A23,SWISSW!$F:$F,"Draw")))*IF(ROW()=COLUMN(),0.5,1)</f>
        <v>0</v>
      </c>
      <c r="AB23" s="11">
        <f ca="1">((COUNTIFS(SWISSW!$I:$I,'MTT DRAW'!$A23,SWISSW!$J:$J,'MTT DRAW'!AB$1,SWISSW!$F:$F,"Draw")+COUNTIFS(SWISSW!$I:$I,'MTT DRAW'!AB$1,SWISSW!$J:$J,'MTT DRAW'!$A23,SWISSW!$F:$F,"Draw")))*IF(ROW()=COLUMN(),0.5,1)</f>
        <v>0</v>
      </c>
      <c r="AC23" s="11">
        <f ca="1">((COUNTIFS(SWISSW!$I:$I,'MTT DRAW'!$A23,SWISSW!$J:$J,'MTT DRAW'!AC$1,SWISSW!$F:$F,"Draw")+COUNTIFS(SWISSW!$I:$I,'MTT DRAW'!AC$1,SWISSW!$J:$J,'MTT DRAW'!$A23,SWISSW!$F:$F,"Draw")))*IF(ROW()=COLUMN(),0.5,1)</f>
        <v>0</v>
      </c>
      <c r="AD23" s="11">
        <f ca="1">((COUNTIFS(SWISSW!$I:$I,'MTT DRAW'!$A23,SWISSW!$J:$J,'MTT DRAW'!AD$1,SWISSW!$F:$F,"Draw")+COUNTIFS(SWISSW!$I:$I,'MTT DRAW'!AD$1,SWISSW!$J:$J,'MTT DRAW'!$A23,SWISSW!$F:$F,"Draw")))*IF(ROW()=COLUMN(),0.5,1)</f>
        <v>0</v>
      </c>
      <c r="AE23" s="11">
        <f ca="1">((COUNTIFS(SWISSW!$I:$I,'MTT DRAW'!$A23,SWISSW!$J:$J,'MTT DRAW'!AE$1,SWISSW!$F:$F,"Draw")+COUNTIFS(SWISSW!$I:$I,'MTT DRAW'!AE$1,SWISSW!$J:$J,'MTT DRAW'!$A23,SWISSW!$F:$F,"Draw")))*IF(ROW()=COLUMN(),0.5,1)</f>
        <v>0</v>
      </c>
      <c r="AF23" s="11">
        <f ca="1">((COUNTIFS(SWISSW!$I:$I,'MTT DRAW'!$A23,SWISSW!$J:$J,'MTT DRAW'!AF$1,SWISSW!$F:$F,"Draw")+COUNTIFS(SWISSW!$I:$I,'MTT DRAW'!AF$1,SWISSW!$J:$J,'MTT DRAW'!$A23,SWISSW!$F:$F,"Draw")))*IF(ROW()=COLUMN(),0.5,1)</f>
        <v>0</v>
      </c>
      <c r="AG23" s="11">
        <f ca="1">((COUNTIFS(SWISSW!$I:$I,'MTT DRAW'!$A23,SWISSW!$J:$J,'MTT DRAW'!AG$1,SWISSW!$F:$F,"Draw")+COUNTIFS(SWISSW!$I:$I,'MTT DRAW'!AG$1,SWISSW!$J:$J,'MTT DRAW'!$A23,SWISSW!$F:$F,"Draw")))*IF(ROW()=COLUMN(),0.5,1)</f>
        <v>0</v>
      </c>
      <c r="AH23" s="11">
        <f ca="1">((COUNTIFS(SWISSW!$I:$I,'MTT DRAW'!$A23,SWISSW!$J:$J,'MTT DRAW'!AH$1,SWISSW!$F:$F,"Draw")+COUNTIFS(SWISSW!$I:$I,'MTT DRAW'!AH$1,SWISSW!$J:$J,'MTT DRAW'!$A23,SWISSW!$F:$F,"Draw")))*IF(ROW()=COLUMN(),0.5,1)</f>
        <v>0</v>
      </c>
      <c r="AI23" s="11">
        <f ca="1">((COUNTIFS(SWISSW!$I:$I,'MTT DRAW'!$A23,SWISSW!$J:$J,'MTT DRAW'!AI$1,SWISSW!$F:$F,"Draw")+COUNTIFS(SWISSW!$I:$I,'MTT DRAW'!AI$1,SWISSW!$J:$J,'MTT DRAW'!$A23,SWISSW!$F:$F,"Draw")))*IF(ROW()=COLUMN(),0.5,1)</f>
        <v>0</v>
      </c>
      <c r="AJ23" s="11">
        <f ca="1">((COUNTIFS(SWISSW!$I:$I,'MTT DRAW'!$A23,SWISSW!$J:$J,'MTT DRAW'!AJ$1,SWISSW!$F:$F,"Draw")+COUNTIFS(SWISSW!$I:$I,'MTT DRAW'!AJ$1,SWISSW!$J:$J,'MTT DRAW'!$A23,SWISSW!$F:$F,"Draw")))*IF(ROW()=COLUMN(),0.5,1)</f>
        <v>0</v>
      </c>
      <c r="AK23" s="11">
        <f ca="1">((COUNTIFS(SWISSW!$I:$I,'MTT DRAW'!$A23,SWISSW!$J:$J,'MTT DRAW'!AK$1,SWISSW!$F:$F,"Draw")+COUNTIFS(SWISSW!$I:$I,'MTT DRAW'!AK$1,SWISSW!$J:$J,'MTT DRAW'!$A23,SWISSW!$F:$F,"Draw")))*IF(ROW()=COLUMN(),0.5,1)</f>
        <v>0</v>
      </c>
      <c r="AL23" s="11">
        <f ca="1">((COUNTIFS(SWISSW!$I:$I,'MTT DRAW'!$A23,SWISSW!$J:$J,'MTT DRAW'!AL$1,SWISSW!$F:$F,"Draw")+COUNTIFS(SWISSW!$I:$I,'MTT DRAW'!AL$1,SWISSW!$J:$J,'MTT DRAW'!$A23,SWISSW!$F:$F,"Draw")))*IF(ROW()=COLUMN(),0.5,1)</f>
        <v>0</v>
      </c>
      <c r="AM23" s="11">
        <f ca="1">((COUNTIFS(SWISSW!$I:$I,'MTT DRAW'!$A23,SWISSW!$J:$J,'MTT DRAW'!AM$1,SWISSW!$F:$F,"Draw")+COUNTIFS(SWISSW!$I:$I,'MTT DRAW'!AM$1,SWISSW!$J:$J,'MTT DRAW'!$A23,SWISSW!$F:$F,"Draw")))*IF(ROW()=COLUMN(),0.5,1)</f>
        <v>0</v>
      </c>
      <c r="AN23" s="11">
        <f ca="1">((COUNTIFS(SWISSW!$I:$I,'MTT DRAW'!$A23,SWISSW!$J:$J,'MTT DRAW'!AN$1,SWISSW!$F:$F,"Draw")+COUNTIFS(SWISSW!$I:$I,'MTT DRAW'!AN$1,SWISSW!$J:$J,'MTT DRAW'!$A23,SWISSW!$F:$F,"Draw")))*IF(ROW()=COLUMN(),0.5,1)</f>
        <v>0</v>
      </c>
      <c r="AO23" s="11">
        <f ca="1">((COUNTIFS(SWISSW!$I:$I,'MTT DRAW'!$A23,SWISSW!$J:$J,'MTT DRAW'!AO$1,SWISSW!$F:$F,"Draw")+COUNTIFS(SWISSW!$I:$I,'MTT DRAW'!AO$1,SWISSW!$J:$J,'MTT DRAW'!$A23,SWISSW!$F:$F,"Draw")))*IF(ROW()=COLUMN(),0.5,1)</f>
        <v>0</v>
      </c>
      <c r="AP23" s="11">
        <f ca="1">((COUNTIFS(SWISSW!$I:$I,'MTT DRAW'!$A23,SWISSW!$J:$J,'MTT DRAW'!AP$1,SWISSW!$F:$F,"Draw")+COUNTIFS(SWISSW!$I:$I,'MTT DRAW'!AP$1,SWISSW!$J:$J,'MTT DRAW'!$A23,SWISSW!$F:$F,"Draw")))*IF(ROW()=COLUMN(),0.5,1)</f>
        <v>0</v>
      </c>
      <c r="AQ23" s="11">
        <f ca="1">((COUNTIFS(SWISSW!$I:$I,'MTT DRAW'!$A23,SWISSW!$J:$J,'MTT DRAW'!AQ$1,SWISSW!$F:$F,"Draw")+COUNTIFS(SWISSW!$I:$I,'MTT DRAW'!AQ$1,SWISSW!$J:$J,'MTT DRAW'!$A23,SWISSW!$F:$F,"Draw")))*IF(ROW()=COLUMN(),0.5,1)</f>
        <v>0</v>
      </c>
      <c r="AR23" s="11">
        <f ca="1">((COUNTIFS(SWISSW!$I:$I,'MTT DRAW'!$A23,SWISSW!$J:$J,'MTT DRAW'!AR$1,SWISSW!$F:$F,"Draw")+COUNTIFS(SWISSW!$I:$I,'MTT DRAW'!AR$1,SWISSW!$J:$J,'MTT DRAW'!$A23,SWISSW!$F:$F,"Draw")))*IF(ROW()=COLUMN(),0.5,1)</f>
        <v>0</v>
      </c>
      <c r="AS23" s="11">
        <f ca="1">((COUNTIFS(SWISSW!$I:$I,'MTT DRAW'!$A23,SWISSW!$J:$J,'MTT DRAW'!AS$1,SWISSW!$F:$F,"Draw")+COUNTIFS(SWISSW!$I:$I,'MTT DRAW'!AS$1,SWISSW!$J:$J,'MTT DRAW'!$A23,SWISSW!$F:$F,"Draw")))*IF(ROW()=COLUMN(),0.5,1)</f>
        <v>0</v>
      </c>
      <c r="AT23" s="11">
        <f ca="1">((COUNTIFS(SWISSW!$I:$I,'MTT DRAW'!$A23,SWISSW!$J:$J,'MTT DRAW'!AT$1,SWISSW!$F:$F,"Draw")+COUNTIFS(SWISSW!$I:$I,'MTT DRAW'!AT$1,SWISSW!$J:$J,'MTT DRAW'!$A23,SWISSW!$F:$F,"Draw")))*IF(ROW()=COLUMN(),0.5,1)</f>
        <v>0</v>
      </c>
      <c r="AU23" s="11">
        <f ca="1">((COUNTIFS(SWISSW!$I:$I,'MTT DRAW'!$A23,SWISSW!$J:$J,'MTT DRAW'!AU$1,SWISSW!$F:$F,"Draw")+COUNTIFS(SWISSW!$I:$I,'MTT DRAW'!AU$1,SWISSW!$J:$J,'MTT DRAW'!$A23,SWISSW!$F:$F,"Draw")))*IF(ROW()=COLUMN(),0.5,1)</f>
        <v>0</v>
      </c>
      <c r="AV23" s="11">
        <f ca="1">((COUNTIFS(SWISSW!$I:$I,'MTT DRAW'!$A23,SWISSW!$J:$J,'MTT DRAW'!AV$1,SWISSW!$F:$F,"Draw")+COUNTIFS(SWISSW!$I:$I,'MTT DRAW'!AV$1,SWISSW!$J:$J,'MTT DRAW'!$A23,SWISSW!$F:$F,"Draw")))*IF(ROW()=COLUMN(),0.5,1)</f>
        <v>0</v>
      </c>
      <c r="AW23" s="11">
        <f ca="1">((COUNTIFS(SWISSW!$I:$I,'MTT DRAW'!$A23,SWISSW!$J:$J,'MTT DRAW'!AW$1,SWISSW!$F:$F,"Draw")+COUNTIFS(SWISSW!$I:$I,'MTT DRAW'!AW$1,SWISSW!$J:$J,'MTT DRAW'!$A23,SWISSW!$F:$F,"Draw")))*IF(ROW()=COLUMN(),0.5,1)</f>
        <v>0</v>
      </c>
      <c r="AX23" s="11">
        <f ca="1">((COUNTIFS(SWISSW!$I:$I,'MTT DRAW'!$A23,SWISSW!$J:$J,'MTT DRAW'!AX$1,SWISSW!$F:$F,"Draw")+COUNTIFS(SWISSW!$I:$I,'MTT DRAW'!AX$1,SWISSW!$J:$J,'MTT DRAW'!$A23,SWISSW!$F:$F,"Draw")))*IF(ROW()=COLUMN(),0.5,1)</f>
        <v>0</v>
      </c>
      <c r="AY23" s="11">
        <f ca="1">((COUNTIFS(SWISSW!$I:$I,'MTT DRAW'!$A23,SWISSW!$J:$J,'MTT DRAW'!AY$1,SWISSW!$F:$F,"Draw")+COUNTIFS(SWISSW!$I:$I,'MTT DRAW'!AY$1,SWISSW!$J:$J,'MTT DRAW'!$A23,SWISSW!$F:$F,"Draw")))*IF(ROW()=COLUMN(),0.5,1)</f>
        <v>0</v>
      </c>
      <c r="AZ23" s="11">
        <f ca="1">((COUNTIFS(SWISSW!$I:$I,'MTT DRAW'!$A23,SWISSW!$J:$J,'MTT DRAW'!AZ$1,SWISSW!$F:$F,"Draw")+COUNTIFS(SWISSW!$I:$I,'MTT DRAW'!AZ$1,SWISSW!$J:$J,'MTT DRAW'!$A23,SWISSW!$F:$F,"Draw")))*IF(ROW()=COLUMN(),0.5,1)</f>
        <v>0</v>
      </c>
      <c r="BA23" s="11">
        <f ca="1">((COUNTIFS(SWISSW!$I:$I,'MTT DRAW'!$A23,SWISSW!$J:$J,'MTT DRAW'!BA$1,SWISSW!$F:$F,"Draw")+COUNTIFS(SWISSW!$I:$I,'MTT DRAW'!BA$1,SWISSW!$J:$J,'MTT DRAW'!$A23,SWISSW!$F:$F,"Draw")))*IF(ROW()=COLUMN(),0.5,1)</f>
        <v>0</v>
      </c>
      <c r="BB23" s="11">
        <f ca="1">((COUNTIFS(SWISSW!$I:$I,'MTT DRAW'!$A23,SWISSW!$J:$J,'MTT DRAW'!BB$1,SWISSW!$F:$F,"Draw")+COUNTIFS(SWISSW!$I:$I,'MTT DRAW'!BB$1,SWISSW!$J:$J,'MTT DRAW'!$A23,SWISSW!$F:$F,"Draw")))*IF(ROW()=COLUMN(),0.5,1)</f>
        <v>0</v>
      </c>
      <c r="BC23" s="11">
        <f ca="1">((COUNTIFS(SWISSW!$I:$I,'MTT DRAW'!$A23,SWISSW!$J:$J,'MTT DRAW'!BC$1,SWISSW!$F:$F,"Draw")+COUNTIFS(SWISSW!$I:$I,'MTT DRAW'!BC$1,SWISSW!$J:$J,'MTT DRAW'!$A23,SWISSW!$F:$F,"Draw")))*IF(ROW()=COLUMN(),0.5,1)</f>
        <v>0</v>
      </c>
      <c r="BD23" s="11">
        <f ca="1">((COUNTIFS(SWISSW!$I:$I,'MTT DRAW'!$A23,SWISSW!$J:$J,'MTT DRAW'!BD$1,SWISSW!$F:$F,"Draw")+COUNTIFS(SWISSW!$I:$I,'MTT DRAW'!BD$1,SWISSW!$J:$J,'MTT DRAW'!$A23,SWISSW!$F:$F,"Draw")))*IF(ROW()=COLUMN(),0.5,1)</f>
        <v>0</v>
      </c>
      <c r="BE23" s="11">
        <f ca="1">((COUNTIFS(SWISSW!$I:$I,'MTT DRAW'!$A23,SWISSW!$J:$J,'MTT DRAW'!BE$1,SWISSW!$F:$F,"Draw")+COUNTIFS(SWISSW!$I:$I,'MTT DRAW'!BE$1,SWISSW!$J:$J,'MTT DRAW'!$A23,SWISSW!$F:$F,"Draw")))*IF(ROW()=COLUMN(),0.5,1)</f>
        <v>0</v>
      </c>
      <c r="BF23" s="11">
        <f ca="1">((COUNTIFS(SWISSW!$I:$I,'MTT DRAW'!$A23,SWISSW!$J:$J,'MTT DRAW'!BF$1,SWISSW!$F:$F,"Draw")+COUNTIFS(SWISSW!$I:$I,'MTT DRAW'!BF$1,SWISSW!$J:$J,'MTT DRAW'!$A23,SWISSW!$F:$F,"Draw")))*IF(ROW()=COLUMN(),0.5,1)</f>
        <v>0</v>
      </c>
      <c r="BG23" s="11">
        <f ca="1">((COUNTIFS(SWISSW!$I:$I,'MTT DRAW'!$A23,SWISSW!$J:$J,'MTT DRAW'!BG$1,SWISSW!$F:$F,"Draw")+COUNTIFS(SWISSW!$I:$I,'MTT DRAW'!BG$1,SWISSW!$J:$J,'MTT DRAW'!$A23,SWISSW!$F:$F,"Draw")))*IF(ROW()=COLUMN(),0.5,1)</f>
        <v>0</v>
      </c>
      <c r="BH23" s="11">
        <f ca="1">((COUNTIFS(SWISSW!$I:$I,'MTT DRAW'!$A23,SWISSW!$J:$J,'MTT DRAW'!BH$1,SWISSW!$F:$F,"Draw")+COUNTIFS(SWISSW!$I:$I,'MTT DRAW'!BH$1,SWISSW!$J:$J,'MTT DRAW'!$A23,SWISSW!$F:$F,"Draw")))*IF(ROW()=COLUMN(),0.5,1)</f>
        <v>0</v>
      </c>
      <c r="BI23" s="11">
        <f ca="1">((COUNTIFS(SWISSW!$I:$I,'MTT DRAW'!$A23,SWISSW!$J:$J,'MTT DRAW'!BI$1,SWISSW!$F:$F,"Draw")+COUNTIFS(SWISSW!$I:$I,'MTT DRAW'!BI$1,SWISSW!$J:$J,'MTT DRAW'!$A23,SWISSW!$F:$F,"Draw")))*IF(ROW()=COLUMN(),0.5,1)</f>
        <v>0</v>
      </c>
      <c r="BJ23" s="11">
        <f ca="1">((COUNTIFS(SWISSW!$I:$I,'MTT DRAW'!$A23,SWISSW!$J:$J,'MTT DRAW'!BJ$1,SWISSW!$F:$F,"Draw")+COUNTIFS(SWISSW!$I:$I,'MTT DRAW'!BJ$1,SWISSW!$J:$J,'MTT DRAW'!$A23,SWISSW!$F:$F,"Draw")))*IF(ROW()=COLUMN(),0.5,1)</f>
        <v>0</v>
      </c>
      <c r="BK23" s="11">
        <f ca="1">((COUNTIFS(SWISSW!$I:$I,'MTT DRAW'!$A23,SWISSW!$J:$J,'MTT DRAW'!BK$1,SWISSW!$F:$F,"Draw")+COUNTIFS(SWISSW!$I:$I,'MTT DRAW'!BK$1,SWISSW!$J:$J,'MTT DRAW'!$A23,SWISSW!$F:$F,"Draw")))*IF(ROW()=COLUMN(),0.5,1)</f>
        <v>0</v>
      </c>
      <c r="BL23" s="11">
        <f ca="1">((COUNTIFS(SWISSW!$I:$I,'MTT DRAW'!$A23,SWISSW!$J:$J,'MTT DRAW'!BL$1,SWISSW!$F:$F,"Draw")+COUNTIFS(SWISSW!$I:$I,'MTT DRAW'!BL$1,SWISSW!$J:$J,'MTT DRAW'!$A23,SWISSW!$F:$F,"Draw")))*IF(ROW()=COLUMN(),0.5,1)</f>
        <v>0</v>
      </c>
      <c r="BM23" s="11" t="str">
        <f ca="1">MATCHUP!BM23</f>
        <v>-</v>
      </c>
      <c r="BN23" s="11" t="str">
        <f ca="1">MATCHUP!BN23</f>
        <v>-</v>
      </c>
      <c r="BO23" s="11" t="str">
        <f ca="1">MATCHUP!BO23</f>
        <v>-</v>
      </c>
      <c r="BP23" s="11" t="str">
        <f ca="1">MATCHUP!BP23</f>
        <v>-</v>
      </c>
      <c r="BQ23" s="11" t="str">
        <f ca="1">MATCHUP!BQ23</f>
        <v>-</v>
      </c>
      <c r="BR23" s="11" t="str">
        <f ca="1">MATCHUP!BR23</f>
        <v>-</v>
      </c>
      <c r="BS23" s="11" t="str">
        <f ca="1">MATCHUP!BS23</f>
        <v>-</v>
      </c>
      <c r="BT23" s="11" t="str">
        <f ca="1">MATCHUP!BT23</f>
        <v>-</v>
      </c>
      <c r="BU23" s="11" t="str">
        <f ca="1">MATCHUP!BU23</f>
        <v>-</v>
      </c>
      <c r="BV23" s="11" t="str">
        <f ca="1">MATCHUP!BV23</f>
        <v>-</v>
      </c>
      <c r="BW23" s="11" t="str">
        <f ca="1">MATCHUP!BW23</f>
        <v>-</v>
      </c>
      <c r="BX23" s="11" t="str">
        <f ca="1">MATCHUP!BX23</f>
        <v>-</v>
      </c>
      <c r="BY23" s="11" t="str">
        <f ca="1">MATCHUP!BY23</f>
        <v>-</v>
      </c>
      <c r="BZ23" s="11" t="str">
        <f ca="1">MATCHUP!BZ23</f>
        <v>-</v>
      </c>
      <c r="CA23" s="11" t="str">
        <f ca="1">MATCHUP!CA23</f>
        <v>-</v>
      </c>
      <c r="CB23" s="11" t="str">
        <f ca="1">MATCHUP!CB23</f>
        <v>-</v>
      </c>
      <c r="CC23" s="11" t="str">
        <f ca="1">MATCHUP!CC23</f>
        <v>-</v>
      </c>
      <c r="CD23" s="11" t="str">
        <f ca="1">MATCHUP!CD23</f>
        <v>-</v>
      </c>
      <c r="CE23" s="11" t="str">
        <f ca="1">MATCHUP!CE23</f>
        <v>-</v>
      </c>
      <c r="CF23" s="11" t="str">
        <f ca="1">MATCHUP!CF23</f>
        <v>-</v>
      </c>
      <c r="CG23" s="11" t="str">
        <f ca="1">MATCHUP!CG23</f>
        <v>-</v>
      </c>
      <c r="CH23" s="11" t="str">
        <f ca="1">MATCHUP!CH23</f>
        <v>-</v>
      </c>
      <c r="CI23" s="11" t="str">
        <f ca="1">MATCHUP!CI23</f>
        <v>-</v>
      </c>
      <c r="CJ23" s="11" t="str">
        <f ca="1">MATCHUP!CJ23</f>
        <v>-</v>
      </c>
      <c r="CK23" s="11" t="str">
        <f ca="1">MATCHUP!CK23</f>
        <v>-</v>
      </c>
      <c r="CL23" s="11" t="str">
        <f ca="1">MATCHUP!CL23</f>
        <v>-</v>
      </c>
      <c r="CM23" s="11" t="str">
        <f ca="1">MATCHUP!CM23</f>
        <v>-</v>
      </c>
      <c r="CN23" s="11" t="str">
        <f ca="1">MATCHUP!CN23</f>
        <v>-</v>
      </c>
      <c r="CO23" s="11" t="str">
        <f ca="1">MATCHUP!CO23</f>
        <v>-</v>
      </c>
      <c r="CP23" s="11" t="str">
        <f ca="1">MATCHUP!CP23</f>
        <v>-</v>
      </c>
      <c r="CQ23" s="11" t="str">
        <f ca="1">MATCHUP!CQ23</f>
        <v>-</v>
      </c>
      <c r="CR23" s="11" t="str">
        <f ca="1">MATCHUP!CR23</f>
        <v>-</v>
      </c>
      <c r="CS23" s="11" t="str">
        <f ca="1">MATCHUP!CS23</f>
        <v>-</v>
      </c>
      <c r="CT23" s="11" t="str">
        <f ca="1">MATCHUP!CT23</f>
        <v>-</v>
      </c>
      <c r="CU23" s="11" t="str">
        <f ca="1">MATCHUP!CU23</f>
        <v>-</v>
      </c>
      <c r="CV23" s="11" t="str">
        <f ca="1">MATCHUP!CV23</f>
        <v>-</v>
      </c>
    </row>
    <row r="24" spans="1:100" ht="55" customHeight="1" x14ac:dyDescent="0.3">
      <c r="A24" s="3" t="str">
        <f ca="1">MATCHUP!A24</f>
        <v>Walls</v>
      </c>
      <c r="B24" s="11">
        <f ca="1">((COUNTIFS(SWISSW!$I:$I,'MTT DRAW'!$A24,SWISSW!$J:$J,'MTT DRAW'!B$1,SWISSW!$F:$F,"Draw")+COUNTIFS(SWISSW!$I:$I,'MTT DRAW'!B$1,SWISSW!$J:$J,'MTT DRAW'!$A24,SWISSW!$F:$F,"Draw")))*IF(ROW()=COLUMN(),0.5,1)</f>
        <v>1</v>
      </c>
      <c r="C24" s="11">
        <f ca="1">((COUNTIFS(SWISSW!$I:$I,'MTT DRAW'!$A24,SWISSW!$J:$J,'MTT DRAW'!C$1,SWISSW!$F:$F,"Draw")+COUNTIFS(SWISSW!$I:$I,'MTT DRAW'!C$1,SWISSW!$J:$J,'MTT DRAW'!$A24,SWISSW!$F:$F,"Draw")))*IF(ROW()=COLUMN(),0.5,1)</f>
        <v>0</v>
      </c>
      <c r="D24" s="11">
        <f ca="1">((COUNTIFS(SWISSW!$I:$I,'MTT DRAW'!$A24,SWISSW!$J:$J,'MTT DRAW'!D$1,SWISSW!$F:$F,"Draw")+COUNTIFS(SWISSW!$I:$I,'MTT DRAW'!D$1,SWISSW!$J:$J,'MTT DRAW'!$A24,SWISSW!$F:$F,"Draw")))*IF(ROW()=COLUMN(),0.5,1)</f>
        <v>0</v>
      </c>
      <c r="E24" s="11">
        <f ca="1">((COUNTIFS(SWISSW!$I:$I,'MTT DRAW'!$A24,SWISSW!$J:$J,'MTT DRAW'!E$1,SWISSW!$F:$F,"Draw")+COUNTIFS(SWISSW!$I:$I,'MTT DRAW'!E$1,SWISSW!$J:$J,'MTT DRAW'!$A24,SWISSW!$F:$F,"Draw")))*IF(ROW()=COLUMN(),0.5,1)</f>
        <v>0</v>
      </c>
      <c r="F24" s="11">
        <f ca="1">((COUNTIFS(SWISSW!$I:$I,'MTT DRAW'!$A24,SWISSW!$J:$J,'MTT DRAW'!F$1,SWISSW!$F:$F,"Draw")+COUNTIFS(SWISSW!$I:$I,'MTT DRAW'!F$1,SWISSW!$J:$J,'MTT DRAW'!$A24,SWISSW!$F:$F,"Draw")))*IF(ROW()=COLUMN(),0.5,1)</f>
        <v>0</v>
      </c>
      <c r="G24" s="11">
        <f ca="1">((COUNTIFS(SWISSW!$I:$I,'MTT DRAW'!$A24,SWISSW!$J:$J,'MTT DRAW'!G$1,SWISSW!$F:$F,"Draw")+COUNTIFS(SWISSW!$I:$I,'MTT DRAW'!G$1,SWISSW!$J:$J,'MTT DRAW'!$A24,SWISSW!$F:$F,"Draw")))*IF(ROW()=COLUMN(),0.5,1)</f>
        <v>0</v>
      </c>
      <c r="H24" s="11">
        <f ca="1">((COUNTIFS(SWISSW!$I:$I,'MTT DRAW'!$A24,SWISSW!$J:$J,'MTT DRAW'!H$1,SWISSW!$F:$F,"Draw")+COUNTIFS(SWISSW!$I:$I,'MTT DRAW'!H$1,SWISSW!$J:$J,'MTT DRAW'!$A24,SWISSW!$F:$F,"Draw")))*IF(ROW()=COLUMN(),0.5,1)</f>
        <v>0</v>
      </c>
      <c r="I24" s="11">
        <f ca="1">((COUNTIFS(SWISSW!$I:$I,'MTT DRAW'!$A24,SWISSW!$J:$J,'MTT DRAW'!I$1,SWISSW!$F:$F,"Draw")+COUNTIFS(SWISSW!$I:$I,'MTT DRAW'!I$1,SWISSW!$J:$J,'MTT DRAW'!$A24,SWISSW!$F:$F,"Draw")))*IF(ROW()=COLUMN(),0.5,1)</f>
        <v>0</v>
      </c>
      <c r="J24" s="11">
        <f ca="1">((COUNTIFS(SWISSW!$I:$I,'MTT DRAW'!$A24,SWISSW!$J:$J,'MTT DRAW'!J$1,SWISSW!$F:$F,"Draw")+COUNTIFS(SWISSW!$I:$I,'MTT DRAW'!J$1,SWISSW!$J:$J,'MTT DRAW'!$A24,SWISSW!$F:$F,"Draw")))*IF(ROW()=COLUMN(),0.5,1)</f>
        <v>0</v>
      </c>
      <c r="K24" s="11">
        <f ca="1">((COUNTIFS(SWISSW!$I:$I,'MTT DRAW'!$A24,SWISSW!$J:$J,'MTT DRAW'!K$1,SWISSW!$F:$F,"Draw")+COUNTIFS(SWISSW!$I:$I,'MTT DRAW'!K$1,SWISSW!$J:$J,'MTT DRAW'!$A24,SWISSW!$F:$F,"Draw")))*IF(ROW()=COLUMN(),0.5,1)</f>
        <v>0</v>
      </c>
      <c r="L24" s="11">
        <f ca="1">((COUNTIFS(SWISSW!$I:$I,'MTT DRAW'!$A24,SWISSW!$J:$J,'MTT DRAW'!L$1,SWISSW!$F:$F,"Draw")+COUNTIFS(SWISSW!$I:$I,'MTT DRAW'!L$1,SWISSW!$J:$J,'MTT DRAW'!$A24,SWISSW!$F:$F,"Draw")))*IF(ROW()=COLUMN(),0.5,1)</f>
        <v>0</v>
      </c>
      <c r="M24" s="11">
        <f ca="1">((COUNTIFS(SWISSW!$I:$I,'MTT DRAW'!$A24,SWISSW!$J:$J,'MTT DRAW'!M$1,SWISSW!$F:$F,"Draw")+COUNTIFS(SWISSW!$I:$I,'MTT DRAW'!M$1,SWISSW!$J:$J,'MTT DRAW'!$A24,SWISSW!$F:$F,"Draw")))*IF(ROW()=COLUMN(),0.5,1)</f>
        <v>0</v>
      </c>
      <c r="N24" s="11">
        <f ca="1">((COUNTIFS(SWISSW!$I:$I,'MTT DRAW'!$A24,SWISSW!$J:$J,'MTT DRAW'!N$1,SWISSW!$F:$F,"Draw")+COUNTIFS(SWISSW!$I:$I,'MTT DRAW'!N$1,SWISSW!$J:$J,'MTT DRAW'!$A24,SWISSW!$F:$F,"Draw")))*IF(ROW()=COLUMN(),0.5,1)</f>
        <v>0</v>
      </c>
      <c r="O24" s="11">
        <f ca="1">((COUNTIFS(SWISSW!$I:$I,'MTT DRAW'!$A24,SWISSW!$J:$J,'MTT DRAW'!O$1,SWISSW!$F:$F,"Draw")+COUNTIFS(SWISSW!$I:$I,'MTT DRAW'!O$1,SWISSW!$J:$J,'MTT DRAW'!$A24,SWISSW!$F:$F,"Draw")))*IF(ROW()=COLUMN(),0.5,1)</f>
        <v>0</v>
      </c>
      <c r="P24" s="11">
        <f ca="1">((COUNTIFS(SWISSW!$I:$I,'MTT DRAW'!$A24,SWISSW!$J:$J,'MTT DRAW'!P$1,SWISSW!$F:$F,"Draw")+COUNTIFS(SWISSW!$I:$I,'MTT DRAW'!P$1,SWISSW!$J:$J,'MTT DRAW'!$A24,SWISSW!$F:$F,"Draw")))*IF(ROW()=COLUMN(),0.5,1)</f>
        <v>0</v>
      </c>
      <c r="Q24" s="11">
        <f ca="1">((COUNTIFS(SWISSW!$I:$I,'MTT DRAW'!$A24,SWISSW!$J:$J,'MTT DRAW'!Q$1,SWISSW!$F:$F,"Draw")+COUNTIFS(SWISSW!$I:$I,'MTT DRAW'!Q$1,SWISSW!$J:$J,'MTT DRAW'!$A24,SWISSW!$F:$F,"Draw")))*IF(ROW()=COLUMN(),0.5,1)</f>
        <v>0</v>
      </c>
      <c r="R24" s="11">
        <f ca="1">((COUNTIFS(SWISSW!$I:$I,'MTT DRAW'!$A24,SWISSW!$J:$J,'MTT DRAW'!R$1,SWISSW!$F:$F,"Draw")+COUNTIFS(SWISSW!$I:$I,'MTT DRAW'!R$1,SWISSW!$J:$J,'MTT DRAW'!$A24,SWISSW!$F:$F,"Draw")))*IF(ROW()=COLUMN(),0.5,1)</f>
        <v>0</v>
      </c>
      <c r="S24" s="11">
        <f ca="1">((COUNTIFS(SWISSW!$I:$I,'MTT DRAW'!$A24,SWISSW!$J:$J,'MTT DRAW'!S$1,SWISSW!$F:$F,"Draw")+COUNTIFS(SWISSW!$I:$I,'MTT DRAW'!S$1,SWISSW!$J:$J,'MTT DRAW'!$A24,SWISSW!$F:$F,"Draw")))*IF(ROW()=COLUMN(),0.5,1)</f>
        <v>0</v>
      </c>
      <c r="T24" s="11">
        <f ca="1">((COUNTIFS(SWISSW!$I:$I,'MTT DRAW'!$A24,SWISSW!$J:$J,'MTT DRAW'!T$1,SWISSW!$F:$F,"Draw")+COUNTIFS(SWISSW!$I:$I,'MTT DRAW'!T$1,SWISSW!$J:$J,'MTT DRAW'!$A24,SWISSW!$F:$F,"Draw")))*IF(ROW()=COLUMN(),0.5,1)</f>
        <v>0</v>
      </c>
      <c r="U24" s="11">
        <f ca="1">((COUNTIFS(SWISSW!$I:$I,'MTT DRAW'!$A24,SWISSW!$J:$J,'MTT DRAW'!U$1,SWISSW!$F:$F,"Draw")+COUNTIFS(SWISSW!$I:$I,'MTT DRAW'!U$1,SWISSW!$J:$J,'MTT DRAW'!$A24,SWISSW!$F:$F,"Draw")))*IF(ROW()=COLUMN(),0.5,1)</f>
        <v>0</v>
      </c>
      <c r="V24" s="11">
        <f ca="1">((COUNTIFS(SWISSW!$I:$I,'MTT DRAW'!$A24,SWISSW!$J:$J,'MTT DRAW'!V$1,SWISSW!$F:$F,"Draw")+COUNTIFS(SWISSW!$I:$I,'MTT DRAW'!V$1,SWISSW!$J:$J,'MTT DRAW'!$A24,SWISSW!$F:$F,"Draw")))*IF(ROW()=COLUMN(),0.5,1)</f>
        <v>1</v>
      </c>
      <c r="W24" s="11">
        <f ca="1">((COUNTIFS(SWISSW!$I:$I,'MTT DRAW'!$A24,SWISSW!$J:$J,'MTT DRAW'!W$1,SWISSW!$F:$F,"Draw")+COUNTIFS(SWISSW!$I:$I,'MTT DRAW'!W$1,SWISSW!$J:$J,'MTT DRAW'!$A24,SWISSW!$F:$F,"Draw")))*IF(ROW()=COLUMN(),0.5,1)</f>
        <v>0</v>
      </c>
      <c r="X24" s="11">
        <f ca="1">((COUNTIFS(SWISSW!$I:$I,'MTT DRAW'!$A24,SWISSW!$J:$J,'MTT DRAW'!X$1,SWISSW!$F:$F,"Draw")+COUNTIFS(SWISSW!$I:$I,'MTT DRAW'!X$1,SWISSW!$J:$J,'MTT DRAW'!$A24,SWISSW!$F:$F,"Draw")))*IF(ROW()=COLUMN(),0.5,1)</f>
        <v>0</v>
      </c>
      <c r="Y24" s="11">
        <f ca="1">((COUNTIFS(SWISSW!$I:$I,'MTT DRAW'!$A24,SWISSW!$J:$J,'MTT DRAW'!Y$1,SWISSW!$F:$F,"Draw")+COUNTIFS(SWISSW!$I:$I,'MTT DRAW'!Y$1,SWISSW!$J:$J,'MTT DRAW'!$A24,SWISSW!$F:$F,"Draw")))*IF(ROW()=COLUMN(),0.5,1)</f>
        <v>0</v>
      </c>
      <c r="Z24" s="11">
        <f ca="1">((COUNTIFS(SWISSW!$I:$I,'MTT DRAW'!$A24,SWISSW!$J:$J,'MTT DRAW'!Z$1,SWISSW!$F:$F,"Draw")+COUNTIFS(SWISSW!$I:$I,'MTT DRAW'!Z$1,SWISSW!$J:$J,'MTT DRAW'!$A24,SWISSW!$F:$F,"Draw")))*IF(ROW()=COLUMN(),0.5,1)</f>
        <v>0</v>
      </c>
      <c r="AA24" s="11">
        <f ca="1">((COUNTIFS(SWISSW!$I:$I,'MTT DRAW'!$A24,SWISSW!$J:$J,'MTT DRAW'!AA$1,SWISSW!$F:$F,"Draw")+COUNTIFS(SWISSW!$I:$I,'MTT DRAW'!AA$1,SWISSW!$J:$J,'MTT DRAW'!$A24,SWISSW!$F:$F,"Draw")))*IF(ROW()=COLUMN(),0.5,1)</f>
        <v>0</v>
      </c>
      <c r="AB24" s="11">
        <f ca="1">((COUNTIFS(SWISSW!$I:$I,'MTT DRAW'!$A24,SWISSW!$J:$J,'MTT DRAW'!AB$1,SWISSW!$F:$F,"Draw")+COUNTIFS(SWISSW!$I:$I,'MTT DRAW'!AB$1,SWISSW!$J:$J,'MTT DRAW'!$A24,SWISSW!$F:$F,"Draw")))*IF(ROW()=COLUMN(),0.5,1)</f>
        <v>0</v>
      </c>
      <c r="AC24" s="11">
        <f ca="1">((COUNTIFS(SWISSW!$I:$I,'MTT DRAW'!$A24,SWISSW!$J:$J,'MTT DRAW'!AC$1,SWISSW!$F:$F,"Draw")+COUNTIFS(SWISSW!$I:$I,'MTT DRAW'!AC$1,SWISSW!$J:$J,'MTT DRAW'!$A24,SWISSW!$F:$F,"Draw")))*IF(ROW()=COLUMN(),0.5,1)</f>
        <v>0</v>
      </c>
      <c r="AD24" s="11">
        <f ca="1">((COUNTIFS(SWISSW!$I:$I,'MTT DRAW'!$A24,SWISSW!$J:$J,'MTT DRAW'!AD$1,SWISSW!$F:$F,"Draw")+COUNTIFS(SWISSW!$I:$I,'MTT DRAW'!AD$1,SWISSW!$J:$J,'MTT DRAW'!$A24,SWISSW!$F:$F,"Draw")))*IF(ROW()=COLUMN(),0.5,1)</f>
        <v>0</v>
      </c>
      <c r="AE24" s="11">
        <f ca="1">((COUNTIFS(SWISSW!$I:$I,'MTT DRAW'!$A24,SWISSW!$J:$J,'MTT DRAW'!AE$1,SWISSW!$F:$F,"Draw")+COUNTIFS(SWISSW!$I:$I,'MTT DRAW'!AE$1,SWISSW!$J:$J,'MTT DRAW'!$A24,SWISSW!$F:$F,"Draw")))*IF(ROW()=COLUMN(),0.5,1)</f>
        <v>0</v>
      </c>
      <c r="AF24" s="11">
        <f ca="1">((COUNTIFS(SWISSW!$I:$I,'MTT DRAW'!$A24,SWISSW!$J:$J,'MTT DRAW'!AF$1,SWISSW!$F:$F,"Draw")+COUNTIFS(SWISSW!$I:$I,'MTT DRAW'!AF$1,SWISSW!$J:$J,'MTT DRAW'!$A24,SWISSW!$F:$F,"Draw")))*IF(ROW()=COLUMN(),0.5,1)</f>
        <v>0</v>
      </c>
      <c r="AG24" s="11">
        <f ca="1">((COUNTIFS(SWISSW!$I:$I,'MTT DRAW'!$A24,SWISSW!$J:$J,'MTT DRAW'!AG$1,SWISSW!$F:$F,"Draw")+COUNTIFS(SWISSW!$I:$I,'MTT DRAW'!AG$1,SWISSW!$J:$J,'MTT DRAW'!$A24,SWISSW!$F:$F,"Draw")))*IF(ROW()=COLUMN(),0.5,1)</f>
        <v>0</v>
      </c>
      <c r="AH24" s="11">
        <f ca="1">((COUNTIFS(SWISSW!$I:$I,'MTT DRAW'!$A24,SWISSW!$J:$J,'MTT DRAW'!AH$1,SWISSW!$F:$F,"Draw")+COUNTIFS(SWISSW!$I:$I,'MTT DRAW'!AH$1,SWISSW!$J:$J,'MTT DRAW'!$A24,SWISSW!$F:$F,"Draw")))*IF(ROW()=COLUMN(),0.5,1)</f>
        <v>0</v>
      </c>
      <c r="AI24" s="11">
        <f ca="1">((COUNTIFS(SWISSW!$I:$I,'MTT DRAW'!$A24,SWISSW!$J:$J,'MTT DRAW'!AI$1,SWISSW!$F:$F,"Draw")+COUNTIFS(SWISSW!$I:$I,'MTT DRAW'!AI$1,SWISSW!$J:$J,'MTT DRAW'!$A24,SWISSW!$F:$F,"Draw")))*IF(ROW()=COLUMN(),0.5,1)</f>
        <v>0</v>
      </c>
      <c r="AJ24" s="11">
        <f ca="1">((COUNTIFS(SWISSW!$I:$I,'MTT DRAW'!$A24,SWISSW!$J:$J,'MTT DRAW'!AJ$1,SWISSW!$F:$F,"Draw")+COUNTIFS(SWISSW!$I:$I,'MTT DRAW'!AJ$1,SWISSW!$J:$J,'MTT DRAW'!$A24,SWISSW!$F:$F,"Draw")))*IF(ROW()=COLUMN(),0.5,1)</f>
        <v>0</v>
      </c>
      <c r="AK24" s="11">
        <f ca="1">((COUNTIFS(SWISSW!$I:$I,'MTT DRAW'!$A24,SWISSW!$J:$J,'MTT DRAW'!AK$1,SWISSW!$F:$F,"Draw")+COUNTIFS(SWISSW!$I:$I,'MTT DRAW'!AK$1,SWISSW!$J:$J,'MTT DRAW'!$A24,SWISSW!$F:$F,"Draw")))*IF(ROW()=COLUMN(),0.5,1)</f>
        <v>0</v>
      </c>
      <c r="AL24" s="11">
        <f ca="1">((COUNTIFS(SWISSW!$I:$I,'MTT DRAW'!$A24,SWISSW!$J:$J,'MTT DRAW'!AL$1,SWISSW!$F:$F,"Draw")+COUNTIFS(SWISSW!$I:$I,'MTT DRAW'!AL$1,SWISSW!$J:$J,'MTT DRAW'!$A24,SWISSW!$F:$F,"Draw")))*IF(ROW()=COLUMN(),0.5,1)</f>
        <v>0</v>
      </c>
      <c r="AM24" s="11">
        <f ca="1">((COUNTIFS(SWISSW!$I:$I,'MTT DRAW'!$A24,SWISSW!$J:$J,'MTT DRAW'!AM$1,SWISSW!$F:$F,"Draw")+COUNTIFS(SWISSW!$I:$I,'MTT DRAW'!AM$1,SWISSW!$J:$J,'MTT DRAW'!$A24,SWISSW!$F:$F,"Draw")))*IF(ROW()=COLUMN(),0.5,1)</f>
        <v>0</v>
      </c>
      <c r="AN24" s="11">
        <f ca="1">((COUNTIFS(SWISSW!$I:$I,'MTT DRAW'!$A24,SWISSW!$J:$J,'MTT DRAW'!AN$1,SWISSW!$F:$F,"Draw")+COUNTIFS(SWISSW!$I:$I,'MTT DRAW'!AN$1,SWISSW!$J:$J,'MTT DRAW'!$A24,SWISSW!$F:$F,"Draw")))*IF(ROW()=COLUMN(),0.5,1)</f>
        <v>0</v>
      </c>
      <c r="AO24" s="11">
        <f ca="1">((COUNTIFS(SWISSW!$I:$I,'MTT DRAW'!$A24,SWISSW!$J:$J,'MTT DRAW'!AO$1,SWISSW!$F:$F,"Draw")+COUNTIFS(SWISSW!$I:$I,'MTT DRAW'!AO$1,SWISSW!$J:$J,'MTT DRAW'!$A24,SWISSW!$F:$F,"Draw")))*IF(ROW()=COLUMN(),0.5,1)</f>
        <v>0</v>
      </c>
      <c r="AP24" s="11">
        <f ca="1">((COUNTIFS(SWISSW!$I:$I,'MTT DRAW'!$A24,SWISSW!$J:$J,'MTT DRAW'!AP$1,SWISSW!$F:$F,"Draw")+COUNTIFS(SWISSW!$I:$I,'MTT DRAW'!AP$1,SWISSW!$J:$J,'MTT DRAW'!$A24,SWISSW!$F:$F,"Draw")))*IF(ROW()=COLUMN(),0.5,1)</f>
        <v>0</v>
      </c>
      <c r="AQ24" s="11">
        <f ca="1">((COUNTIFS(SWISSW!$I:$I,'MTT DRAW'!$A24,SWISSW!$J:$J,'MTT DRAW'!AQ$1,SWISSW!$F:$F,"Draw")+COUNTIFS(SWISSW!$I:$I,'MTT DRAW'!AQ$1,SWISSW!$J:$J,'MTT DRAW'!$A24,SWISSW!$F:$F,"Draw")))*IF(ROW()=COLUMN(),0.5,1)</f>
        <v>0</v>
      </c>
      <c r="AR24" s="11">
        <f ca="1">((COUNTIFS(SWISSW!$I:$I,'MTT DRAW'!$A24,SWISSW!$J:$J,'MTT DRAW'!AR$1,SWISSW!$F:$F,"Draw")+COUNTIFS(SWISSW!$I:$I,'MTT DRAW'!AR$1,SWISSW!$J:$J,'MTT DRAW'!$A24,SWISSW!$F:$F,"Draw")))*IF(ROW()=COLUMN(),0.5,1)</f>
        <v>0</v>
      </c>
      <c r="AS24" s="11">
        <f ca="1">((COUNTIFS(SWISSW!$I:$I,'MTT DRAW'!$A24,SWISSW!$J:$J,'MTT DRAW'!AS$1,SWISSW!$F:$F,"Draw")+COUNTIFS(SWISSW!$I:$I,'MTT DRAW'!AS$1,SWISSW!$J:$J,'MTT DRAW'!$A24,SWISSW!$F:$F,"Draw")))*IF(ROW()=COLUMN(),0.5,1)</f>
        <v>0</v>
      </c>
      <c r="AT24" s="11">
        <f ca="1">((COUNTIFS(SWISSW!$I:$I,'MTT DRAW'!$A24,SWISSW!$J:$J,'MTT DRAW'!AT$1,SWISSW!$F:$F,"Draw")+COUNTIFS(SWISSW!$I:$I,'MTT DRAW'!AT$1,SWISSW!$J:$J,'MTT DRAW'!$A24,SWISSW!$F:$F,"Draw")))*IF(ROW()=COLUMN(),0.5,1)</f>
        <v>0</v>
      </c>
      <c r="AU24" s="11">
        <f ca="1">((COUNTIFS(SWISSW!$I:$I,'MTT DRAW'!$A24,SWISSW!$J:$J,'MTT DRAW'!AU$1,SWISSW!$F:$F,"Draw")+COUNTIFS(SWISSW!$I:$I,'MTT DRAW'!AU$1,SWISSW!$J:$J,'MTT DRAW'!$A24,SWISSW!$F:$F,"Draw")))*IF(ROW()=COLUMN(),0.5,1)</f>
        <v>0</v>
      </c>
      <c r="AV24" s="11">
        <f ca="1">((COUNTIFS(SWISSW!$I:$I,'MTT DRAW'!$A24,SWISSW!$J:$J,'MTT DRAW'!AV$1,SWISSW!$F:$F,"Draw")+COUNTIFS(SWISSW!$I:$I,'MTT DRAW'!AV$1,SWISSW!$J:$J,'MTT DRAW'!$A24,SWISSW!$F:$F,"Draw")))*IF(ROW()=COLUMN(),0.5,1)</f>
        <v>0</v>
      </c>
      <c r="AW24" s="11">
        <f ca="1">((COUNTIFS(SWISSW!$I:$I,'MTT DRAW'!$A24,SWISSW!$J:$J,'MTT DRAW'!AW$1,SWISSW!$F:$F,"Draw")+COUNTIFS(SWISSW!$I:$I,'MTT DRAW'!AW$1,SWISSW!$J:$J,'MTT DRAW'!$A24,SWISSW!$F:$F,"Draw")))*IF(ROW()=COLUMN(),0.5,1)</f>
        <v>0</v>
      </c>
      <c r="AX24" s="11">
        <f ca="1">((COUNTIFS(SWISSW!$I:$I,'MTT DRAW'!$A24,SWISSW!$J:$J,'MTT DRAW'!AX$1,SWISSW!$F:$F,"Draw")+COUNTIFS(SWISSW!$I:$I,'MTT DRAW'!AX$1,SWISSW!$J:$J,'MTT DRAW'!$A24,SWISSW!$F:$F,"Draw")))*IF(ROW()=COLUMN(),0.5,1)</f>
        <v>0</v>
      </c>
      <c r="AY24" s="11">
        <f ca="1">((COUNTIFS(SWISSW!$I:$I,'MTT DRAW'!$A24,SWISSW!$J:$J,'MTT DRAW'!AY$1,SWISSW!$F:$F,"Draw")+COUNTIFS(SWISSW!$I:$I,'MTT DRAW'!AY$1,SWISSW!$J:$J,'MTT DRAW'!$A24,SWISSW!$F:$F,"Draw")))*IF(ROW()=COLUMN(),0.5,1)</f>
        <v>0</v>
      </c>
      <c r="AZ24" s="11">
        <f ca="1">((COUNTIFS(SWISSW!$I:$I,'MTT DRAW'!$A24,SWISSW!$J:$J,'MTT DRAW'!AZ$1,SWISSW!$F:$F,"Draw")+COUNTIFS(SWISSW!$I:$I,'MTT DRAW'!AZ$1,SWISSW!$J:$J,'MTT DRAW'!$A24,SWISSW!$F:$F,"Draw")))*IF(ROW()=COLUMN(),0.5,1)</f>
        <v>0</v>
      </c>
      <c r="BA24" s="11">
        <f ca="1">((COUNTIFS(SWISSW!$I:$I,'MTT DRAW'!$A24,SWISSW!$J:$J,'MTT DRAW'!BA$1,SWISSW!$F:$F,"Draw")+COUNTIFS(SWISSW!$I:$I,'MTT DRAW'!BA$1,SWISSW!$J:$J,'MTT DRAW'!$A24,SWISSW!$F:$F,"Draw")))*IF(ROW()=COLUMN(),0.5,1)</f>
        <v>0</v>
      </c>
      <c r="BB24" s="11">
        <f ca="1">((COUNTIFS(SWISSW!$I:$I,'MTT DRAW'!$A24,SWISSW!$J:$J,'MTT DRAW'!BB$1,SWISSW!$F:$F,"Draw")+COUNTIFS(SWISSW!$I:$I,'MTT DRAW'!BB$1,SWISSW!$J:$J,'MTT DRAW'!$A24,SWISSW!$F:$F,"Draw")))*IF(ROW()=COLUMN(),0.5,1)</f>
        <v>0</v>
      </c>
      <c r="BC24" s="11">
        <f ca="1">((COUNTIFS(SWISSW!$I:$I,'MTT DRAW'!$A24,SWISSW!$J:$J,'MTT DRAW'!BC$1,SWISSW!$F:$F,"Draw")+COUNTIFS(SWISSW!$I:$I,'MTT DRAW'!BC$1,SWISSW!$J:$J,'MTT DRAW'!$A24,SWISSW!$F:$F,"Draw")))*IF(ROW()=COLUMN(),0.5,1)</f>
        <v>0</v>
      </c>
      <c r="BD24" s="11">
        <f ca="1">((COUNTIFS(SWISSW!$I:$I,'MTT DRAW'!$A24,SWISSW!$J:$J,'MTT DRAW'!BD$1,SWISSW!$F:$F,"Draw")+COUNTIFS(SWISSW!$I:$I,'MTT DRAW'!BD$1,SWISSW!$J:$J,'MTT DRAW'!$A24,SWISSW!$F:$F,"Draw")))*IF(ROW()=COLUMN(),0.5,1)</f>
        <v>0</v>
      </c>
      <c r="BE24" s="11">
        <f ca="1">((COUNTIFS(SWISSW!$I:$I,'MTT DRAW'!$A24,SWISSW!$J:$J,'MTT DRAW'!BE$1,SWISSW!$F:$F,"Draw")+COUNTIFS(SWISSW!$I:$I,'MTT DRAW'!BE$1,SWISSW!$J:$J,'MTT DRAW'!$A24,SWISSW!$F:$F,"Draw")))*IF(ROW()=COLUMN(),0.5,1)</f>
        <v>0</v>
      </c>
      <c r="BF24" s="11">
        <f ca="1">((COUNTIFS(SWISSW!$I:$I,'MTT DRAW'!$A24,SWISSW!$J:$J,'MTT DRAW'!BF$1,SWISSW!$F:$F,"Draw")+COUNTIFS(SWISSW!$I:$I,'MTT DRAW'!BF$1,SWISSW!$J:$J,'MTT DRAW'!$A24,SWISSW!$F:$F,"Draw")))*IF(ROW()=COLUMN(),0.5,1)</f>
        <v>0</v>
      </c>
      <c r="BG24" s="11">
        <f ca="1">((COUNTIFS(SWISSW!$I:$I,'MTT DRAW'!$A24,SWISSW!$J:$J,'MTT DRAW'!BG$1,SWISSW!$F:$F,"Draw")+COUNTIFS(SWISSW!$I:$I,'MTT DRAW'!BG$1,SWISSW!$J:$J,'MTT DRAW'!$A24,SWISSW!$F:$F,"Draw")))*IF(ROW()=COLUMN(),0.5,1)</f>
        <v>0</v>
      </c>
      <c r="BH24" s="11">
        <f ca="1">((COUNTIFS(SWISSW!$I:$I,'MTT DRAW'!$A24,SWISSW!$J:$J,'MTT DRAW'!BH$1,SWISSW!$F:$F,"Draw")+COUNTIFS(SWISSW!$I:$I,'MTT DRAW'!BH$1,SWISSW!$J:$J,'MTT DRAW'!$A24,SWISSW!$F:$F,"Draw")))*IF(ROW()=COLUMN(),0.5,1)</f>
        <v>0</v>
      </c>
      <c r="BI24" s="11">
        <f ca="1">((COUNTIFS(SWISSW!$I:$I,'MTT DRAW'!$A24,SWISSW!$J:$J,'MTT DRAW'!BI$1,SWISSW!$F:$F,"Draw")+COUNTIFS(SWISSW!$I:$I,'MTT DRAW'!BI$1,SWISSW!$J:$J,'MTT DRAW'!$A24,SWISSW!$F:$F,"Draw")))*IF(ROW()=COLUMN(),0.5,1)</f>
        <v>0</v>
      </c>
      <c r="BJ24" s="11">
        <f ca="1">((COUNTIFS(SWISSW!$I:$I,'MTT DRAW'!$A24,SWISSW!$J:$J,'MTT DRAW'!BJ$1,SWISSW!$F:$F,"Draw")+COUNTIFS(SWISSW!$I:$I,'MTT DRAW'!BJ$1,SWISSW!$J:$J,'MTT DRAW'!$A24,SWISSW!$F:$F,"Draw")))*IF(ROW()=COLUMN(),0.5,1)</f>
        <v>0</v>
      </c>
      <c r="BK24" s="11">
        <f ca="1">((COUNTIFS(SWISSW!$I:$I,'MTT DRAW'!$A24,SWISSW!$J:$J,'MTT DRAW'!BK$1,SWISSW!$F:$F,"Draw")+COUNTIFS(SWISSW!$I:$I,'MTT DRAW'!BK$1,SWISSW!$J:$J,'MTT DRAW'!$A24,SWISSW!$F:$F,"Draw")))*IF(ROW()=COLUMN(),0.5,1)</f>
        <v>0</v>
      </c>
      <c r="BL24" s="11">
        <f ca="1">((COUNTIFS(SWISSW!$I:$I,'MTT DRAW'!$A24,SWISSW!$J:$J,'MTT DRAW'!BL$1,SWISSW!$F:$F,"Draw")+COUNTIFS(SWISSW!$I:$I,'MTT DRAW'!BL$1,SWISSW!$J:$J,'MTT DRAW'!$A24,SWISSW!$F:$F,"Draw")))*IF(ROW()=COLUMN(),0.5,1)</f>
        <v>0</v>
      </c>
      <c r="BM24" s="11" t="str">
        <f ca="1">MATCHUP!BM24</f>
        <v>-</v>
      </c>
      <c r="BN24" s="11" t="str">
        <f ca="1">MATCHUP!BN24</f>
        <v>-</v>
      </c>
      <c r="BO24" s="11" t="str">
        <f ca="1">MATCHUP!BO24</f>
        <v>-</v>
      </c>
      <c r="BP24" s="11" t="str">
        <f ca="1">MATCHUP!BP24</f>
        <v>-</v>
      </c>
      <c r="BQ24" s="11" t="str">
        <f ca="1">MATCHUP!BQ24</f>
        <v>-</v>
      </c>
      <c r="BR24" s="11" t="str">
        <f ca="1">MATCHUP!BR24</f>
        <v>-</v>
      </c>
      <c r="BS24" s="11" t="str">
        <f ca="1">MATCHUP!BS24</f>
        <v>-</v>
      </c>
      <c r="BT24" s="11" t="str">
        <f ca="1">MATCHUP!BT24</f>
        <v>-</v>
      </c>
      <c r="BU24" s="11" t="str">
        <f ca="1">MATCHUP!BU24</f>
        <v>-</v>
      </c>
      <c r="BV24" s="11" t="str">
        <f ca="1">MATCHUP!BV24</f>
        <v>-</v>
      </c>
      <c r="BW24" s="11" t="str">
        <f ca="1">MATCHUP!BW24</f>
        <v>-</v>
      </c>
      <c r="BX24" s="11" t="str">
        <f ca="1">MATCHUP!BX24</f>
        <v>-</v>
      </c>
      <c r="BY24" s="11" t="str">
        <f ca="1">MATCHUP!BY24</f>
        <v>-</v>
      </c>
      <c r="BZ24" s="11" t="str">
        <f ca="1">MATCHUP!BZ24</f>
        <v>-</v>
      </c>
      <c r="CA24" s="11" t="str">
        <f ca="1">MATCHUP!CA24</f>
        <v>-</v>
      </c>
      <c r="CB24" s="11" t="str">
        <f ca="1">MATCHUP!CB24</f>
        <v>-</v>
      </c>
      <c r="CC24" s="11" t="str">
        <f ca="1">MATCHUP!CC24</f>
        <v>-</v>
      </c>
      <c r="CD24" s="11" t="str">
        <f ca="1">MATCHUP!CD24</f>
        <v>-</v>
      </c>
      <c r="CE24" s="11" t="str">
        <f ca="1">MATCHUP!CE24</f>
        <v>-</v>
      </c>
      <c r="CF24" s="11" t="str">
        <f ca="1">MATCHUP!CF24</f>
        <v>-</v>
      </c>
      <c r="CG24" s="11" t="str">
        <f ca="1">MATCHUP!CG24</f>
        <v>-</v>
      </c>
      <c r="CH24" s="11" t="str">
        <f ca="1">MATCHUP!CH24</f>
        <v>-</v>
      </c>
      <c r="CI24" s="11" t="str">
        <f ca="1">MATCHUP!CI24</f>
        <v>-</v>
      </c>
      <c r="CJ24" s="11" t="str">
        <f ca="1">MATCHUP!CJ24</f>
        <v>-</v>
      </c>
      <c r="CK24" s="11" t="str">
        <f ca="1">MATCHUP!CK24</f>
        <v>-</v>
      </c>
      <c r="CL24" s="11" t="str">
        <f ca="1">MATCHUP!CL24</f>
        <v>-</v>
      </c>
      <c r="CM24" s="11" t="str">
        <f ca="1">MATCHUP!CM24</f>
        <v>-</v>
      </c>
      <c r="CN24" s="11" t="str">
        <f ca="1">MATCHUP!CN24</f>
        <v>-</v>
      </c>
      <c r="CO24" s="11" t="str">
        <f ca="1">MATCHUP!CO24</f>
        <v>-</v>
      </c>
      <c r="CP24" s="11" t="str">
        <f ca="1">MATCHUP!CP24</f>
        <v>-</v>
      </c>
      <c r="CQ24" s="11" t="str">
        <f ca="1">MATCHUP!CQ24</f>
        <v>-</v>
      </c>
      <c r="CR24" s="11" t="str">
        <f ca="1">MATCHUP!CR24</f>
        <v>-</v>
      </c>
      <c r="CS24" s="11" t="str">
        <f ca="1">MATCHUP!CS24</f>
        <v>-</v>
      </c>
      <c r="CT24" s="11" t="str">
        <f ca="1">MATCHUP!CT24</f>
        <v>-</v>
      </c>
      <c r="CU24" s="11" t="str">
        <f ca="1">MATCHUP!CU24</f>
        <v>-</v>
      </c>
      <c r="CV24" s="11" t="str">
        <f ca="1">MATCHUP!CV24</f>
        <v>-</v>
      </c>
    </row>
    <row r="25" spans="1:100" ht="55" customHeight="1" x14ac:dyDescent="0.3">
      <c r="A25" s="3" t="str">
        <f ca="1">MATCHUP!A25</f>
        <v>Mardu Synth</v>
      </c>
      <c r="B25" s="11">
        <f ca="1">((COUNTIFS(SWISSW!$I:$I,'MTT DRAW'!$A25,SWISSW!$J:$J,'MTT DRAW'!B$1,SWISSW!$F:$F,"Draw")+COUNTIFS(SWISSW!$I:$I,'MTT DRAW'!B$1,SWISSW!$J:$J,'MTT DRAW'!$A25,SWISSW!$F:$F,"Draw")))*IF(ROW()=COLUMN(),0.5,1)</f>
        <v>0</v>
      </c>
      <c r="C25" s="11">
        <f ca="1">((COUNTIFS(SWISSW!$I:$I,'MTT DRAW'!$A25,SWISSW!$J:$J,'MTT DRAW'!C$1,SWISSW!$F:$F,"Draw")+COUNTIFS(SWISSW!$I:$I,'MTT DRAW'!C$1,SWISSW!$J:$J,'MTT DRAW'!$A25,SWISSW!$F:$F,"Draw")))*IF(ROW()=COLUMN(),0.5,1)</f>
        <v>0</v>
      </c>
      <c r="D25" s="11">
        <f ca="1">((COUNTIFS(SWISSW!$I:$I,'MTT DRAW'!$A25,SWISSW!$J:$J,'MTT DRAW'!D$1,SWISSW!$F:$F,"Draw")+COUNTIFS(SWISSW!$I:$I,'MTT DRAW'!D$1,SWISSW!$J:$J,'MTT DRAW'!$A25,SWISSW!$F:$F,"Draw")))*IF(ROW()=COLUMN(),0.5,1)</f>
        <v>0</v>
      </c>
      <c r="E25" s="11">
        <f ca="1">((COUNTIFS(SWISSW!$I:$I,'MTT DRAW'!$A25,SWISSW!$J:$J,'MTT DRAW'!E$1,SWISSW!$F:$F,"Draw")+COUNTIFS(SWISSW!$I:$I,'MTT DRAW'!E$1,SWISSW!$J:$J,'MTT DRAW'!$A25,SWISSW!$F:$F,"Draw")))*IF(ROW()=COLUMN(),0.5,1)</f>
        <v>0</v>
      </c>
      <c r="F25" s="11">
        <f ca="1">((COUNTIFS(SWISSW!$I:$I,'MTT DRAW'!$A25,SWISSW!$J:$J,'MTT DRAW'!F$1,SWISSW!$F:$F,"Draw")+COUNTIFS(SWISSW!$I:$I,'MTT DRAW'!F$1,SWISSW!$J:$J,'MTT DRAW'!$A25,SWISSW!$F:$F,"Draw")))*IF(ROW()=COLUMN(),0.5,1)</f>
        <v>1</v>
      </c>
      <c r="G25" s="11">
        <f ca="1">((COUNTIFS(SWISSW!$I:$I,'MTT DRAW'!$A25,SWISSW!$J:$J,'MTT DRAW'!G$1,SWISSW!$F:$F,"Draw")+COUNTIFS(SWISSW!$I:$I,'MTT DRAW'!G$1,SWISSW!$J:$J,'MTT DRAW'!$A25,SWISSW!$F:$F,"Draw")))*IF(ROW()=COLUMN(),0.5,1)</f>
        <v>1</v>
      </c>
      <c r="H25" s="11">
        <f ca="1">((COUNTIFS(SWISSW!$I:$I,'MTT DRAW'!$A25,SWISSW!$J:$J,'MTT DRAW'!H$1,SWISSW!$F:$F,"Draw")+COUNTIFS(SWISSW!$I:$I,'MTT DRAW'!H$1,SWISSW!$J:$J,'MTT DRAW'!$A25,SWISSW!$F:$F,"Draw")))*IF(ROW()=COLUMN(),0.5,1)</f>
        <v>0</v>
      </c>
      <c r="I25" s="11">
        <f ca="1">((COUNTIFS(SWISSW!$I:$I,'MTT DRAW'!$A25,SWISSW!$J:$J,'MTT DRAW'!I$1,SWISSW!$F:$F,"Draw")+COUNTIFS(SWISSW!$I:$I,'MTT DRAW'!I$1,SWISSW!$J:$J,'MTT DRAW'!$A25,SWISSW!$F:$F,"Draw")))*IF(ROW()=COLUMN(),0.5,1)</f>
        <v>0</v>
      </c>
      <c r="J25" s="11">
        <f ca="1">((COUNTIFS(SWISSW!$I:$I,'MTT DRAW'!$A25,SWISSW!$J:$J,'MTT DRAW'!J$1,SWISSW!$F:$F,"Draw")+COUNTIFS(SWISSW!$I:$I,'MTT DRAW'!J$1,SWISSW!$J:$J,'MTT DRAW'!$A25,SWISSW!$F:$F,"Draw")))*IF(ROW()=COLUMN(),0.5,1)</f>
        <v>0</v>
      </c>
      <c r="K25" s="11">
        <f ca="1">((COUNTIFS(SWISSW!$I:$I,'MTT DRAW'!$A25,SWISSW!$J:$J,'MTT DRAW'!K$1,SWISSW!$F:$F,"Draw")+COUNTIFS(SWISSW!$I:$I,'MTT DRAW'!K$1,SWISSW!$J:$J,'MTT DRAW'!$A25,SWISSW!$F:$F,"Draw")))*IF(ROW()=COLUMN(),0.5,1)</f>
        <v>0</v>
      </c>
      <c r="L25" s="11">
        <f ca="1">((COUNTIFS(SWISSW!$I:$I,'MTT DRAW'!$A25,SWISSW!$J:$J,'MTT DRAW'!L$1,SWISSW!$F:$F,"Draw")+COUNTIFS(SWISSW!$I:$I,'MTT DRAW'!L$1,SWISSW!$J:$J,'MTT DRAW'!$A25,SWISSW!$F:$F,"Draw")))*IF(ROW()=COLUMN(),0.5,1)</f>
        <v>0</v>
      </c>
      <c r="M25" s="11">
        <f ca="1">((COUNTIFS(SWISSW!$I:$I,'MTT DRAW'!$A25,SWISSW!$J:$J,'MTT DRAW'!M$1,SWISSW!$F:$F,"Draw")+COUNTIFS(SWISSW!$I:$I,'MTT DRAW'!M$1,SWISSW!$J:$J,'MTT DRAW'!$A25,SWISSW!$F:$F,"Draw")))*IF(ROW()=COLUMN(),0.5,1)</f>
        <v>0</v>
      </c>
      <c r="N25" s="11">
        <f ca="1">((COUNTIFS(SWISSW!$I:$I,'MTT DRAW'!$A25,SWISSW!$J:$J,'MTT DRAW'!N$1,SWISSW!$F:$F,"Draw")+COUNTIFS(SWISSW!$I:$I,'MTT DRAW'!N$1,SWISSW!$J:$J,'MTT DRAW'!$A25,SWISSW!$F:$F,"Draw")))*IF(ROW()=COLUMN(),0.5,1)</f>
        <v>0</v>
      </c>
      <c r="O25" s="11">
        <f ca="1">((COUNTIFS(SWISSW!$I:$I,'MTT DRAW'!$A25,SWISSW!$J:$J,'MTT DRAW'!O$1,SWISSW!$F:$F,"Draw")+COUNTIFS(SWISSW!$I:$I,'MTT DRAW'!O$1,SWISSW!$J:$J,'MTT DRAW'!$A25,SWISSW!$F:$F,"Draw")))*IF(ROW()=COLUMN(),0.5,1)</f>
        <v>1</v>
      </c>
      <c r="P25" s="11">
        <f ca="1">((COUNTIFS(SWISSW!$I:$I,'MTT DRAW'!$A25,SWISSW!$J:$J,'MTT DRAW'!P$1,SWISSW!$F:$F,"Draw")+COUNTIFS(SWISSW!$I:$I,'MTT DRAW'!P$1,SWISSW!$J:$J,'MTT DRAW'!$A25,SWISSW!$F:$F,"Draw")))*IF(ROW()=COLUMN(),0.5,1)</f>
        <v>0</v>
      </c>
      <c r="Q25" s="11">
        <f ca="1">((COUNTIFS(SWISSW!$I:$I,'MTT DRAW'!$A25,SWISSW!$J:$J,'MTT DRAW'!Q$1,SWISSW!$F:$F,"Draw")+COUNTIFS(SWISSW!$I:$I,'MTT DRAW'!Q$1,SWISSW!$J:$J,'MTT DRAW'!$A25,SWISSW!$F:$F,"Draw")))*IF(ROW()=COLUMN(),0.5,1)</f>
        <v>0</v>
      </c>
      <c r="R25" s="11">
        <f ca="1">((COUNTIFS(SWISSW!$I:$I,'MTT DRAW'!$A25,SWISSW!$J:$J,'MTT DRAW'!R$1,SWISSW!$F:$F,"Draw")+COUNTIFS(SWISSW!$I:$I,'MTT DRAW'!R$1,SWISSW!$J:$J,'MTT DRAW'!$A25,SWISSW!$F:$F,"Draw")))*IF(ROW()=COLUMN(),0.5,1)</f>
        <v>0</v>
      </c>
      <c r="S25" s="11">
        <f ca="1">((COUNTIFS(SWISSW!$I:$I,'MTT DRAW'!$A25,SWISSW!$J:$J,'MTT DRAW'!S$1,SWISSW!$F:$F,"Draw")+COUNTIFS(SWISSW!$I:$I,'MTT DRAW'!S$1,SWISSW!$J:$J,'MTT DRAW'!$A25,SWISSW!$F:$F,"Draw")))*IF(ROW()=COLUMN(),0.5,1)</f>
        <v>0</v>
      </c>
      <c r="T25" s="11">
        <f ca="1">((COUNTIFS(SWISSW!$I:$I,'MTT DRAW'!$A25,SWISSW!$J:$J,'MTT DRAW'!T$1,SWISSW!$F:$F,"Draw")+COUNTIFS(SWISSW!$I:$I,'MTT DRAW'!T$1,SWISSW!$J:$J,'MTT DRAW'!$A25,SWISSW!$F:$F,"Draw")))*IF(ROW()=COLUMN(),0.5,1)</f>
        <v>0</v>
      </c>
      <c r="U25" s="11">
        <f ca="1">((COUNTIFS(SWISSW!$I:$I,'MTT DRAW'!$A25,SWISSW!$J:$J,'MTT DRAW'!U$1,SWISSW!$F:$F,"Draw")+COUNTIFS(SWISSW!$I:$I,'MTT DRAW'!U$1,SWISSW!$J:$J,'MTT DRAW'!$A25,SWISSW!$F:$F,"Draw")))*IF(ROW()=COLUMN(),0.5,1)</f>
        <v>0</v>
      </c>
      <c r="V25" s="11">
        <f ca="1">((COUNTIFS(SWISSW!$I:$I,'MTT DRAW'!$A25,SWISSW!$J:$J,'MTT DRAW'!V$1,SWISSW!$F:$F,"Draw")+COUNTIFS(SWISSW!$I:$I,'MTT DRAW'!V$1,SWISSW!$J:$J,'MTT DRAW'!$A25,SWISSW!$F:$F,"Draw")))*IF(ROW()=COLUMN(),0.5,1)</f>
        <v>0</v>
      </c>
      <c r="W25" s="11">
        <f ca="1">((COUNTIFS(SWISSW!$I:$I,'MTT DRAW'!$A25,SWISSW!$J:$J,'MTT DRAW'!W$1,SWISSW!$F:$F,"Draw")+COUNTIFS(SWISSW!$I:$I,'MTT DRAW'!W$1,SWISSW!$J:$J,'MTT DRAW'!$A25,SWISSW!$F:$F,"Draw")))*IF(ROW()=COLUMN(),0.5,1)</f>
        <v>0</v>
      </c>
      <c r="X25" s="11">
        <f ca="1">((COUNTIFS(SWISSW!$I:$I,'MTT DRAW'!$A25,SWISSW!$J:$J,'MTT DRAW'!X$1,SWISSW!$F:$F,"Draw")+COUNTIFS(SWISSW!$I:$I,'MTT DRAW'!X$1,SWISSW!$J:$J,'MTT DRAW'!$A25,SWISSW!$F:$F,"Draw")))*IF(ROW()=COLUMN(),0.5,1)</f>
        <v>0</v>
      </c>
      <c r="Y25" s="11">
        <f ca="1">((COUNTIFS(SWISSW!$I:$I,'MTT DRAW'!$A25,SWISSW!$J:$J,'MTT DRAW'!Y$1,SWISSW!$F:$F,"Draw")+COUNTIFS(SWISSW!$I:$I,'MTT DRAW'!Y$1,SWISSW!$J:$J,'MTT DRAW'!$A25,SWISSW!$F:$F,"Draw")))*IF(ROW()=COLUMN(),0.5,1)</f>
        <v>0</v>
      </c>
      <c r="Z25" s="11">
        <f ca="1">((COUNTIFS(SWISSW!$I:$I,'MTT DRAW'!$A25,SWISSW!$J:$J,'MTT DRAW'!Z$1,SWISSW!$F:$F,"Draw")+COUNTIFS(SWISSW!$I:$I,'MTT DRAW'!Z$1,SWISSW!$J:$J,'MTT DRAW'!$A25,SWISSW!$F:$F,"Draw")))*IF(ROW()=COLUMN(),0.5,1)</f>
        <v>0</v>
      </c>
      <c r="AA25" s="11">
        <f ca="1">((COUNTIFS(SWISSW!$I:$I,'MTT DRAW'!$A25,SWISSW!$J:$J,'MTT DRAW'!AA$1,SWISSW!$F:$F,"Draw")+COUNTIFS(SWISSW!$I:$I,'MTT DRAW'!AA$1,SWISSW!$J:$J,'MTT DRAW'!$A25,SWISSW!$F:$F,"Draw")))*IF(ROW()=COLUMN(),0.5,1)</f>
        <v>0</v>
      </c>
      <c r="AB25" s="11">
        <f ca="1">((COUNTIFS(SWISSW!$I:$I,'MTT DRAW'!$A25,SWISSW!$J:$J,'MTT DRAW'!AB$1,SWISSW!$F:$F,"Draw")+COUNTIFS(SWISSW!$I:$I,'MTT DRAW'!AB$1,SWISSW!$J:$J,'MTT DRAW'!$A25,SWISSW!$F:$F,"Draw")))*IF(ROW()=COLUMN(),0.5,1)</f>
        <v>0</v>
      </c>
      <c r="AC25" s="11">
        <f ca="1">((COUNTIFS(SWISSW!$I:$I,'MTT DRAW'!$A25,SWISSW!$J:$J,'MTT DRAW'!AC$1,SWISSW!$F:$F,"Draw")+COUNTIFS(SWISSW!$I:$I,'MTT DRAW'!AC$1,SWISSW!$J:$J,'MTT DRAW'!$A25,SWISSW!$F:$F,"Draw")))*IF(ROW()=COLUMN(),0.5,1)</f>
        <v>0</v>
      </c>
      <c r="AD25" s="11">
        <f ca="1">((COUNTIFS(SWISSW!$I:$I,'MTT DRAW'!$A25,SWISSW!$J:$J,'MTT DRAW'!AD$1,SWISSW!$F:$F,"Draw")+COUNTIFS(SWISSW!$I:$I,'MTT DRAW'!AD$1,SWISSW!$J:$J,'MTT DRAW'!$A25,SWISSW!$F:$F,"Draw")))*IF(ROW()=COLUMN(),0.5,1)</f>
        <v>0</v>
      </c>
      <c r="AE25" s="11">
        <f ca="1">((COUNTIFS(SWISSW!$I:$I,'MTT DRAW'!$A25,SWISSW!$J:$J,'MTT DRAW'!AE$1,SWISSW!$F:$F,"Draw")+COUNTIFS(SWISSW!$I:$I,'MTT DRAW'!AE$1,SWISSW!$J:$J,'MTT DRAW'!$A25,SWISSW!$F:$F,"Draw")))*IF(ROW()=COLUMN(),0.5,1)</f>
        <v>0</v>
      </c>
      <c r="AF25" s="11">
        <f ca="1">((COUNTIFS(SWISSW!$I:$I,'MTT DRAW'!$A25,SWISSW!$J:$J,'MTT DRAW'!AF$1,SWISSW!$F:$F,"Draw")+COUNTIFS(SWISSW!$I:$I,'MTT DRAW'!AF$1,SWISSW!$J:$J,'MTT DRAW'!$A25,SWISSW!$F:$F,"Draw")))*IF(ROW()=COLUMN(),0.5,1)</f>
        <v>0</v>
      </c>
      <c r="AG25" s="11">
        <f ca="1">((COUNTIFS(SWISSW!$I:$I,'MTT DRAW'!$A25,SWISSW!$J:$J,'MTT DRAW'!AG$1,SWISSW!$F:$F,"Draw")+COUNTIFS(SWISSW!$I:$I,'MTT DRAW'!AG$1,SWISSW!$J:$J,'MTT DRAW'!$A25,SWISSW!$F:$F,"Draw")))*IF(ROW()=COLUMN(),0.5,1)</f>
        <v>0</v>
      </c>
      <c r="AH25" s="11">
        <f ca="1">((COUNTIFS(SWISSW!$I:$I,'MTT DRAW'!$A25,SWISSW!$J:$J,'MTT DRAW'!AH$1,SWISSW!$F:$F,"Draw")+COUNTIFS(SWISSW!$I:$I,'MTT DRAW'!AH$1,SWISSW!$J:$J,'MTT DRAW'!$A25,SWISSW!$F:$F,"Draw")))*IF(ROW()=COLUMN(),0.5,1)</f>
        <v>0</v>
      </c>
      <c r="AI25" s="11">
        <f ca="1">((COUNTIFS(SWISSW!$I:$I,'MTT DRAW'!$A25,SWISSW!$J:$J,'MTT DRAW'!AI$1,SWISSW!$F:$F,"Draw")+COUNTIFS(SWISSW!$I:$I,'MTT DRAW'!AI$1,SWISSW!$J:$J,'MTT DRAW'!$A25,SWISSW!$F:$F,"Draw")))*IF(ROW()=COLUMN(),0.5,1)</f>
        <v>0</v>
      </c>
      <c r="AJ25" s="11">
        <f ca="1">((COUNTIFS(SWISSW!$I:$I,'MTT DRAW'!$A25,SWISSW!$J:$J,'MTT DRAW'!AJ$1,SWISSW!$F:$F,"Draw")+COUNTIFS(SWISSW!$I:$I,'MTT DRAW'!AJ$1,SWISSW!$J:$J,'MTT DRAW'!$A25,SWISSW!$F:$F,"Draw")))*IF(ROW()=COLUMN(),0.5,1)</f>
        <v>0</v>
      </c>
      <c r="AK25" s="11">
        <f ca="1">((COUNTIFS(SWISSW!$I:$I,'MTT DRAW'!$A25,SWISSW!$J:$J,'MTT DRAW'!AK$1,SWISSW!$F:$F,"Draw")+COUNTIFS(SWISSW!$I:$I,'MTT DRAW'!AK$1,SWISSW!$J:$J,'MTT DRAW'!$A25,SWISSW!$F:$F,"Draw")))*IF(ROW()=COLUMN(),0.5,1)</f>
        <v>0</v>
      </c>
      <c r="AL25" s="11">
        <f ca="1">((COUNTIFS(SWISSW!$I:$I,'MTT DRAW'!$A25,SWISSW!$J:$J,'MTT DRAW'!AL$1,SWISSW!$F:$F,"Draw")+COUNTIFS(SWISSW!$I:$I,'MTT DRAW'!AL$1,SWISSW!$J:$J,'MTT DRAW'!$A25,SWISSW!$F:$F,"Draw")))*IF(ROW()=COLUMN(),0.5,1)</f>
        <v>0</v>
      </c>
      <c r="AM25" s="11">
        <f ca="1">((COUNTIFS(SWISSW!$I:$I,'MTT DRAW'!$A25,SWISSW!$J:$J,'MTT DRAW'!AM$1,SWISSW!$F:$F,"Draw")+COUNTIFS(SWISSW!$I:$I,'MTT DRAW'!AM$1,SWISSW!$J:$J,'MTT DRAW'!$A25,SWISSW!$F:$F,"Draw")))*IF(ROW()=COLUMN(),0.5,1)</f>
        <v>0</v>
      </c>
      <c r="AN25" s="11">
        <f ca="1">((COUNTIFS(SWISSW!$I:$I,'MTT DRAW'!$A25,SWISSW!$J:$J,'MTT DRAW'!AN$1,SWISSW!$F:$F,"Draw")+COUNTIFS(SWISSW!$I:$I,'MTT DRAW'!AN$1,SWISSW!$J:$J,'MTT DRAW'!$A25,SWISSW!$F:$F,"Draw")))*IF(ROW()=COLUMN(),0.5,1)</f>
        <v>0</v>
      </c>
      <c r="AO25" s="11">
        <f ca="1">((COUNTIFS(SWISSW!$I:$I,'MTT DRAW'!$A25,SWISSW!$J:$J,'MTT DRAW'!AO$1,SWISSW!$F:$F,"Draw")+COUNTIFS(SWISSW!$I:$I,'MTT DRAW'!AO$1,SWISSW!$J:$J,'MTT DRAW'!$A25,SWISSW!$F:$F,"Draw")))*IF(ROW()=COLUMN(),0.5,1)</f>
        <v>0</v>
      </c>
      <c r="AP25" s="11">
        <f ca="1">((COUNTIFS(SWISSW!$I:$I,'MTT DRAW'!$A25,SWISSW!$J:$J,'MTT DRAW'!AP$1,SWISSW!$F:$F,"Draw")+COUNTIFS(SWISSW!$I:$I,'MTT DRAW'!AP$1,SWISSW!$J:$J,'MTT DRAW'!$A25,SWISSW!$F:$F,"Draw")))*IF(ROW()=COLUMN(),0.5,1)</f>
        <v>0</v>
      </c>
      <c r="AQ25" s="11">
        <f ca="1">((COUNTIFS(SWISSW!$I:$I,'MTT DRAW'!$A25,SWISSW!$J:$J,'MTT DRAW'!AQ$1,SWISSW!$F:$F,"Draw")+COUNTIFS(SWISSW!$I:$I,'MTT DRAW'!AQ$1,SWISSW!$J:$J,'MTT DRAW'!$A25,SWISSW!$F:$F,"Draw")))*IF(ROW()=COLUMN(),0.5,1)</f>
        <v>0</v>
      </c>
      <c r="AR25" s="11">
        <f ca="1">((COUNTIFS(SWISSW!$I:$I,'MTT DRAW'!$A25,SWISSW!$J:$J,'MTT DRAW'!AR$1,SWISSW!$F:$F,"Draw")+COUNTIFS(SWISSW!$I:$I,'MTT DRAW'!AR$1,SWISSW!$J:$J,'MTT DRAW'!$A25,SWISSW!$F:$F,"Draw")))*IF(ROW()=COLUMN(),0.5,1)</f>
        <v>0</v>
      </c>
      <c r="AS25" s="11">
        <f ca="1">((COUNTIFS(SWISSW!$I:$I,'MTT DRAW'!$A25,SWISSW!$J:$J,'MTT DRAW'!AS$1,SWISSW!$F:$F,"Draw")+COUNTIFS(SWISSW!$I:$I,'MTT DRAW'!AS$1,SWISSW!$J:$J,'MTT DRAW'!$A25,SWISSW!$F:$F,"Draw")))*IF(ROW()=COLUMN(),0.5,1)</f>
        <v>0</v>
      </c>
      <c r="AT25" s="11">
        <f ca="1">((COUNTIFS(SWISSW!$I:$I,'MTT DRAW'!$A25,SWISSW!$J:$J,'MTT DRAW'!AT$1,SWISSW!$F:$F,"Draw")+COUNTIFS(SWISSW!$I:$I,'MTT DRAW'!AT$1,SWISSW!$J:$J,'MTT DRAW'!$A25,SWISSW!$F:$F,"Draw")))*IF(ROW()=COLUMN(),0.5,1)</f>
        <v>0</v>
      </c>
      <c r="AU25" s="11">
        <f ca="1">((COUNTIFS(SWISSW!$I:$I,'MTT DRAW'!$A25,SWISSW!$J:$J,'MTT DRAW'!AU$1,SWISSW!$F:$F,"Draw")+COUNTIFS(SWISSW!$I:$I,'MTT DRAW'!AU$1,SWISSW!$J:$J,'MTT DRAW'!$A25,SWISSW!$F:$F,"Draw")))*IF(ROW()=COLUMN(),0.5,1)</f>
        <v>0</v>
      </c>
      <c r="AV25" s="11">
        <f ca="1">((COUNTIFS(SWISSW!$I:$I,'MTT DRAW'!$A25,SWISSW!$J:$J,'MTT DRAW'!AV$1,SWISSW!$F:$F,"Draw")+COUNTIFS(SWISSW!$I:$I,'MTT DRAW'!AV$1,SWISSW!$J:$J,'MTT DRAW'!$A25,SWISSW!$F:$F,"Draw")))*IF(ROW()=COLUMN(),0.5,1)</f>
        <v>0</v>
      </c>
      <c r="AW25" s="11">
        <f ca="1">((COUNTIFS(SWISSW!$I:$I,'MTT DRAW'!$A25,SWISSW!$J:$J,'MTT DRAW'!AW$1,SWISSW!$F:$F,"Draw")+COUNTIFS(SWISSW!$I:$I,'MTT DRAW'!AW$1,SWISSW!$J:$J,'MTT DRAW'!$A25,SWISSW!$F:$F,"Draw")))*IF(ROW()=COLUMN(),0.5,1)</f>
        <v>0</v>
      </c>
      <c r="AX25" s="11">
        <f ca="1">((COUNTIFS(SWISSW!$I:$I,'MTT DRAW'!$A25,SWISSW!$J:$J,'MTT DRAW'!AX$1,SWISSW!$F:$F,"Draw")+COUNTIFS(SWISSW!$I:$I,'MTT DRAW'!AX$1,SWISSW!$J:$J,'MTT DRAW'!$A25,SWISSW!$F:$F,"Draw")))*IF(ROW()=COLUMN(),0.5,1)</f>
        <v>0</v>
      </c>
      <c r="AY25" s="11">
        <f ca="1">((COUNTIFS(SWISSW!$I:$I,'MTT DRAW'!$A25,SWISSW!$J:$J,'MTT DRAW'!AY$1,SWISSW!$F:$F,"Draw")+COUNTIFS(SWISSW!$I:$I,'MTT DRAW'!AY$1,SWISSW!$J:$J,'MTT DRAW'!$A25,SWISSW!$F:$F,"Draw")))*IF(ROW()=COLUMN(),0.5,1)</f>
        <v>0</v>
      </c>
      <c r="AZ25" s="11">
        <f ca="1">((COUNTIFS(SWISSW!$I:$I,'MTT DRAW'!$A25,SWISSW!$J:$J,'MTT DRAW'!AZ$1,SWISSW!$F:$F,"Draw")+COUNTIFS(SWISSW!$I:$I,'MTT DRAW'!AZ$1,SWISSW!$J:$J,'MTT DRAW'!$A25,SWISSW!$F:$F,"Draw")))*IF(ROW()=COLUMN(),0.5,1)</f>
        <v>0</v>
      </c>
      <c r="BA25" s="11">
        <f ca="1">((COUNTIFS(SWISSW!$I:$I,'MTT DRAW'!$A25,SWISSW!$J:$J,'MTT DRAW'!BA$1,SWISSW!$F:$F,"Draw")+COUNTIFS(SWISSW!$I:$I,'MTT DRAW'!BA$1,SWISSW!$J:$J,'MTT DRAW'!$A25,SWISSW!$F:$F,"Draw")))*IF(ROW()=COLUMN(),0.5,1)</f>
        <v>0</v>
      </c>
      <c r="BB25" s="11">
        <f ca="1">((COUNTIFS(SWISSW!$I:$I,'MTT DRAW'!$A25,SWISSW!$J:$J,'MTT DRAW'!BB$1,SWISSW!$F:$F,"Draw")+COUNTIFS(SWISSW!$I:$I,'MTT DRAW'!BB$1,SWISSW!$J:$J,'MTT DRAW'!$A25,SWISSW!$F:$F,"Draw")))*IF(ROW()=COLUMN(),0.5,1)</f>
        <v>0</v>
      </c>
      <c r="BC25" s="11">
        <f ca="1">((COUNTIFS(SWISSW!$I:$I,'MTT DRAW'!$A25,SWISSW!$J:$J,'MTT DRAW'!BC$1,SWISSW!$F:$F,"Draw")+COUNTIFS(SWISSW!$I:$I,'MTT DRAW'!BC$1,SWISSW!$J:$J,'MTT DRAW'!$A25,SWISSW!$F:$F,"Draw")))*IF(ROW()=COLUMN(),0.5,1)</f>
        <v>0</v>
      </c>
      <c r="BD25" s="11">
        <f ca="1">((COUNTIFS(SWISSW!$I:$I,'MTT DRAW'!$A25,SWISSW!$J:$J,'MTT DRAW'!BD$1,SWISSW!$F:$F,"Draw")+COUNTIFS(SWISSW!$I:$I,'MTT DRAW'!BD$1,SWISSW!$J:$J,'MTT DRAW'!$A25,SWISSW!$F:$F,"Draw")))*IF(ROW()=COLUMN(),0.5,1)</f>
        <v>0</v>
      </c>
      <c r="BE25" s="11">
        <f ca="1">((COUNTIFS(SWISSW!$I:$I,'MTT DRAW'!$A25,SWISSW!$J:$J,'MTT DRAW'!BE$1,SWISSW!$F:$F,"Draw")+COUNTIFS(SWISSW!$I:$I,'MTT DRAW'!BE$1,SWISSW!$J:$J,'MTT DRAW'!$A25,SWISSW!$F:$F,"Draw")))*IF(ROW()=COLUMN(),0.5,1)</f>
        <v>0</v>
      </c>
      <c r="BF25" s="11">
        <f ca="1">((COUNTIFS(SWISSW!$I:$I,'MTT DRAW'!$A25,SWISSW!$J:$J,'MTT DRAW'!BF$1,SWISSW!$F:$F,"Draw")+COUNTIFS(SWISSW!$I:$I,'MTT DRAW'!BF$1,SWISSW!$J:$J,'MTT DRAW'!$A25,SWISSW!$F:$F,"Draw")))*IF(ROW()=COLUMN(),0.5,1)</f>
        <v>0</v>
      </c>
      <c r="BG25" s="11">
        <f ca="1">((COUNTIFS(SWISSW!$I:$I,'MTT DRAW'!$A25,SWISSW!$J:$J,'MTT DRAW'!BG$1,SWISSW!$F:$F,"Draw")+COUNTIFS(SWISSW!$I:$I,'MTT DRAW'!BG$1,SWISSW!$J:$J,'MTT DRAW'!$A25,SWISSW!$F:$F,"Draw")))*IF(ROW()=COLUMN(),0.5,1)</f>
        <v>0</v>
      </c>
      <c r="BH25" s="11">
        <f ca="1">((COUNTIFS(SWISSW!$I:$I,'MTT DRAW'!$A25,SWISSW!$J:$J,'MTT DRAW'!BH$1,SWISSW!$F:$F,"Draw")+COUNTIFS(SWISSW!$I:$I,'MTT DRAW'!BH$1,SWISSW!$J:$J,'MTT DRAW'!$A25,SWISSW!$F:$F,"Draw")))*IF(ROW()=COLUMN(),0.5,1)</f>
        <v>0</v>
      </c>
      <c r="BI25" s="11">
        <f ca="1">((COUNTIFS(SWISSW!$I:$I,'MTT DRAW'!$A25,SWISSW!$J:$J,'MTT DRAW'!BI$1,SWISSW!$F:$F,"Draw")+COUNTIFS(SWISSW!$I:$I,'MTT DRAW'!BI$1,SWISSW!$J:$J,'MTT DRAW'!$A25,SWISSW!$F:$F,"Draw")))*IF(ROW()=COLUMN(),0.5,1)</f>
        <v>0</v>
      </c>
      <c r="BJ25" s="11">
        <f ca="1">((COUNTIFS(SWISSW!$I:$I,'MTT DRAW'!$A25,SWISSW!$J:$J,'MTT DRAW'!BJ$1,SWISSW!$F:$F,"Draw")+COUNTIFS(SWISSW!$I:$I,'MTT DRAW'!BJ$1,SWISSW!$J:$J,'MTT DRAW'!$A25,SWISSW!$F:$F,"Draw")))*IF(ROW()=COLUMN(),0.5,1)</f>
        <v>0</v>
      </c>
      <c r="BK25" s="11">
        <f ca="1">((COUNTIFS(SWISSW!$I:$I,'MTT DRAW'!$A25,SWISSW!$J:$J,'MTT DRAW'!BK$1,SWISSW!$F:$F,"Draw")+COUNTIFS(SWISSW!$I:$I,'MTT DRAW'!BK$1,SWISSW!$J:$J,'MTT DRAW'!$A25,SWISSW!$F:$F,"Draw")))*IF(ROW()=COLUMN(),0.5,1)</f>
        <v>0</v>
      </c>
      <c r="BL25" s="11">
        <f ca="1">((COUNTIFS(SWISSW!$I:$I,'MTT DRAW'!$A25,SWISSW!$J:$J,'MTT DRAW'!BL$1,SWISSW!$F:$F,"Draw")+COUNTIFS(SWISSW!$I:$I,'MTT DRAW'!BL$1,SWISSW!$J:$J,'MTT DRAW'!$A25,SWISSW!$F:$F,"Draw")))*IF(ROW()=COLUMN(),0.5,1)</f>
        <v>0</v>
      </c>
      <c r="BM25" s="11" t="str">
        <f ca="1">MATCHUP!BM25</f>
        <v>-</v>
      </c>
      <c r="BN25" s="11" t="str">
        <f ca="1">MATCHUP!BN25</f>
        <v>-</v>
      </c>
      <c r="BO25" s="11" t="str">
        <f ca="1">MATCHUP!BO25</f>
        <v>-</v>
      </c>
      <c r="BP25" s="11" t="str">
        <f ca="1">MATCHUP!BP25</f>
        <v>-</v>
      </c>
      <c r="BQ25" s="11" t="str">
        <f ca="1">MATCHUP!BQ25</f>
        <v>-</v>
      </c>
      <c r="BR25" s="11" t="str">
        <f ca="1">MATCHUP!BR25</f>
        <v>-</v>
      </c>
      <c r="BS25" s="11" t="str">
        <f ca="1">MATCHUP!BS25</f>
        <v>-</v>
      </c>
      <c r="BT25" s="11" t="str">
        <f ca="1">MATCHUP!BT25</f>
        <v>-</v>
      </c>
      <c r="BU25" s="11" t="str">
        <f ca="1">MATCHUP!BU25</f>
        <v>-</v>
      </c>
      <c r="BV25" s="11" t="str">
        <f ca="1">MATCHUP!BV25</f>
        <v>-</v>
      </c>
      <c r="BW25" s="11" t="str">
        <f ca="1">MATCHUP!BW25</f>
        <v>-</v>
      </c>
      <c r="BX25" s="11" t="str">
        <f ca="1">MATCHUP!BX25</f>
        <v>-</v>
      </c>
      <c r="BY25" s="11" t="str">
        <f ca="1">MATCHUP!BY25</f>
        <v>-</v>
      </c>
      <c r="BZ25" s="11" t="str">
        <f ca="1">MATCHUP!BZ25</f>
        <v>-</v>
      </c>
      <c r="CA25" s="11" t="str">
        <f ca="1">MATCHUP!CA25</f>
        <v>-</v>
      </c>
      <c r="CB25" s="11" t="str">
        <f ca="1">MATCHUP!CB25</f>
        <v>-</v>
      </c>
      <c r="CC25" s="11" t="str">
        <f ca="1">MATCHUP!CC25</f>
        <v>-</v>
      </c>
      <c r="CD25" s="11" t="str">
        <f ca="1">MATCHUP!CD25</f>
        <v>-</v>
      </c>
      <c r="CE25" s="11" t="str">
        <f ca="1">MATCHUP!CE25</f>
        <v>-</v>
      </c>
      <c r="CF25" s="11" t="str">
        <f ca="1">MATCHUP!CF25</f>
        <v>-</v>
      </c>
      <c r="CG25" s="11" t="str">
        <f ca="1">MATCHUP!CG25</f>
        <v>-</v>
      </c>
      <c r="CH25" s="11" t="str">
        <f ca="1">MATCHUP!CH25</f>
        <v>-</v>
      </c>
      <c r="CI25" s="11" t="str">
        <f ca="1">MATCHUP!CI25</f>
        <v>-</v>
      </c>
      <c r="CJ25" s="11" t="str">
        <f ca="1">MATCHUP!CJ25</f>
        <v>-</v>
      </c>
      <c r="CK25" s="11" t="str">
        <f ca="1">MATCHUP!CK25</f>
        <v>-</v>
      </c>
      <c r="CL25" s="11" t="str">
        <f ca="1">MATCHUP!CL25</f>
        <v>-</v>
      </c>
      <c r="CM25" s="11" t="str">
        <f ca="1">MATCHUP!CM25</f>
        <v>-</v>
      </c>
      <c r="CN25" s="11" t="str">
        <f ca="1">MATCHUP!CN25</f>
        <v>-</v>
      </c>
      <c r="CO25" s="11" t="str">
        <f ca="1">MATCHUP!CO25</f>
        <v>-</v>
      </c>
      <c r="CP25" s="11" t="str">
        <f ca="1">MATCHUP!CP25</f>
        <v>-</v>
      </c>
      <c r="CQ25" s="11" t="str">
        <f ca="1">MATCHUP!CQ25</f>
        <v>-</v>
      </c>
      <c r="CR25" s="11" t="str">
        <f ca="1">MATCHUP!CR25</f>
        <v>-</v>
      </c>
      <c r="CS25" s="11" t="str">
        <f ca="1">MATCHUP!CS25</f>
        <v>-</v>
      </c>
      <c r="CT25" s="11" t="str">
        <f ca="1">MATCHUP!CT25</f>
        <v>-</v>
      </c>
      <c r="CU25" s="11" t="str">
        <f ca="1">MATCHUP!CU25</f>
        <v>-</v>
      </c>
      <c r="CV25" s="11" t="str">
        <f ca="1">MATCHUP!CV25</f>
        <v>-</v>
      </c>
    </row>
    <row r="26" spans="1:100" ht="55" customHeight="1" x14ac:dyDescent="0.3">
      <c r="A26" s="3" t="str">
        <f ca="1">MATCHUP!A26</f>
        <v>Fangren Tron</v>
      </c>
      <c r="B26" s="11">
        <f ca="1">((COUNTIFS(SWISSW!$I:$I,'MTT DRAW'!$A26,SWISSW!$J:$J,'MTT DRAW'!B$1,SWISSW!$F:$F,"Draw")+COUNTIFS(SWISSW!$I:$I,'MTT DRAW'!B$1,SWISSW!$J:$J,'MTT DRAW'!$A26,SWISSW!$F:$F,"Draw")))*IF(ROW()=COLUMN(),0.5,1)</f>
        <v>0</v>
      </c>
      <c r="C26" s="11">
        <f ca="1">((COUNTIFS(SWISSW!$I:$I,'MTT DRAW'!$A26,SWISSW!$J:$J,'MTT DRAW'!C$1,SWISSW!$F:$F,"Draw")+COUNTIFS(SWISSW!$I:$I,'MTT DRAW'!C$1,SWISSW!$J:$J,'MTT DRAW'!$A26,SWISSW!$F:$F,"Draw")))*IF(ROW()=COLUMN(),0.5,1)</f>
        <v>0</v>
      </c>
      <c r="D26" s="11">
        <f ca="1">((COUNTIFS(SWISSW!$I:$I,'MTT DRAW'!$A26,SWISSW!$J:$J,'MTT DRAW'!D$1,SWISSW!$F:$F,"Draw")+COUNTIFS(SWISSW!$I:$I,'MTT DRAW'!D$1,SWISSW!$J:$J,'MTT DRAW'!$A26,SWISSW!$F:$F,"Draw")))*IF(ROW()=COLUMN(),0.5,1)</f>
        <v>0</v>
      </c>
      <c r="E26" s="11">
        <f ca="1">((COUNTIFS(SWISSW!$I:$I,'MTT DRAW'!$A26,SWISSW!$J:$J,'MTT DRAW'!E$1,SWISSW!$F:$F,"Draw")+COUNTIFS(SWISSW!$I:$I,'MTT DRAW'!E$1,SWISSW!$J:$J,'MTT DRAW'!$A26,SWISSW!$F:$F,"Draw")))*IF(ROW()=COLUMN(),0.5,1)</f>
        <v>0</v>
      </c>
      <c r="F26" s="11">
        <f ca="1">((COUNTIFS(SWISSW!$I:$I,'MTT DRAW'!$A26,SWISSW!$J:$J,'MTT DRAW'!F$1,SWISSW!$F:$F,"Draw")+COUNTIFS(SWISSW!$I:$I,'MTT DRAW'!F$1,SWISSW!$J:$J,'MTT DRAW'!$A26,SWISSW!$F:$F,"Draw")))*IF(ROW()=COLUMN(),0.5,1)</f>
        <v>0</v>
      </c>
      <c r="G26" s="11">
        <f ca="1">((COUNTIFS(SWISSW!$I:$I,'MTT DRAW'!$A26,SWISSW!$J:$J,'MTT DRAW'!G$1,SWISSW!$F:$F,"Draw")+COUNTIFS(SWISSW!$I:$I,'MTT DRAW'!G$1,SWISSW!$J:$J,'MTT DRAW'!$A26,SWISSW!$F:$F,"Draw")))*IF(ROW()=COLUMN(),0.5,1)</f>
        <v>0</v>
      </c>
      <c r="H26" s="11">
        <f ca="1">((COUNTIFS(SWISSW!$I:$I,'MTT DRAW'!$A26,SWISSW!$J:$J,'MTT DRAW'!H$1,SWISSW!$F:$F,"Draw")+COUNTIFS(SWISSW!$I:$I,'MTT DRAW'!H$1,SWISSW!$J:$J,'MTT DRAW'!$A26,SWISSW!$F:$F,"Draw")))*IF(ROW()=COLUMN(),0.5,1)</f>
        <v>0</v>
      </c>
      <c r="I26" s="11">
        <f ca="1">((COUNTIFS(SWISSW!$I:$I,'MTT DRAW'!$A26,SWISSW!$J:$J,'MTT DRAW'!I$1,SWISSW!$F:$F,"Draw")+COUNTIFS(SWISSW!$I:$I,'MTT DRAW'!I$1,SWISSW!$J:$J,'MTT DRAW'!$A26,SWISSW!$F:$F,"Draw")))*IF(ROW()=COLUMN(),0.5,1)</f>
        <v>0</v>
      </c>
      <c r="J26" s="11">
        <f ca="1">((COUNTIFS(SWISSW!$I:$I,'MTT DRAW'!$A26,SWISSW!$J:$J,'MTT DRAW'!J$1,SWISSW!$F:$F,"Draw")+COUNTIFS(SWISSW!$I:$I,'MTT DRAW'!J$1,SWISSW!$J:$J,'MTT DRAW'!$A26,SWISSW!$F:$F,"Draw")))*IF(ROW()=COLUMN(),0.5,1)</f>
        <v>0</v>
      </c>
      <c r="K26" s="11">
        <f ca="1">((COUNTIFS(SWISSW!$I:$I,'MTT DRAW'!$A26,SWISSW!$J:$J,'MTT DRAW'!K$1,SWISSW!$F:$F,"Draw")+COUNTIFS(SWISSW!$I:$I,'MTT DRAW'!K$1,SWISSW!$J:$J,'MTT DRAW'!$A26,SWISSW!$F:$F,"Draw")))*IF(ROW()=COLUMN(),0.5,1)</f>
        <v>0</v>
      </c>
      <c r="L26" s="11">
        <f ca="1">((COUNTIFS(SWISSW!$I:$I,'MTT DRAW'!$A26,SWISSW!$J:$J,'MTT DRAW'!L$1,SWISSW!$F:$F,"Draw")+COUNTIFS(SWISSW!$I:$I,'MTT DRAW'!L$1,SWISSW!$J:$J,'MTT DRAW'!$A26,SWISSW!$F:$F,"Draw")))*IF(ROW()=COLUMN(),0.5,1)</f>
        <v>0</v>
      </c>
      <c r="M26" s="11">
        <f ca="1">((COUNTIFS(SWISSW!$I:$I,'MTT DRAW'!$A26,SWISSW!$J:$J,'MTT DRAW'!M$1,SWISSW!$F:$F,"Draw")+COUNTIFS(SWISSW!$I:$I,'MTT DRAW'!M$1,SWISSW!$J:$J,'MTT DRAW'!$A26,SWISSW!$F:$F,"Draw")))*IF(ROW()=COLUMN(),0.5,1)</f>
        <v>0</v>
      </c>
      <c r="N26" s="11">
        <f ca="1">((COUNTIFS(SWISSW!$I:$I,'MTT DRAW'!$A26,SWISSW!$J:$J,'MTT DRAW'!N$1,SWISSW!$F:$F,"Draw")+COUNTIFS(SWISSW!$I:$I,'MTT DRAW'!N$1,SWISSW!$J:$J,'MTT DRAW'!$A26,SWISSW!$F:$F,"Draw")))*IF(ROW()=COLUMN(),0.5,1)</f>
        <v>0</v>
      </c>
      <c r="O26" s="11">
        <f ca="1">((COUNTIFS(SWISSW!$I:$I,'MTT DRAW'!$A26,SWISSW!$J:$J,'MTT DRAW'!O$1,SWISSW!$F:$F,"Draw")+COUNTIFS(SWISSW!$I:$I,'MTT DRAW'!O$1,SWISSW!$J:$J,'MTT DRAW'!$A26,SWISSW!$F:$F,"Draw")))*IF(ROW()=COLUMN(),0.5,1)</f>
        <v>0</v>
      </c>
      <c r="P26" s="11">
        <f ca="1">((COUNTIFS(SWISSW!$I:$I,'MTT DRAW'!$A26,SWISSW!$J:$J,'MTT DRAW'!P$1,SWISSW!$F:$F,"Draw")+COUNTIFS(SWISSW!$I:$I,'MTT DRAW'!P$1,SWISSW!$J:$J,'MTT DRAW'!$A26,SWISSW!$F:$F,"Draw")))*IF(ROW()=COLUMN(),0.5,1)</f>
        <v>0</v>
      </c>
      <c r="Q26" s="11">
        <f ca="1">((COUNTIFS(SWISSW!$I:$I,'MTT DRAW'!$A26,SWISSW!$J:$J,'MTT DRAW'!Q$1,SWISSW!$F:$F,"Draw")+COUNTIFS(SWISSW!$I:$I,'MTT DRAW'!Q$1,SWISSW!$J:$J,'MTT DRAW'!$A26,SWISSW!$F:$F,"Draw")))*IF(ROW()=COLUMN(),0.5,1)</f>
        <v>0</v>
      </c>
      <c r="R26" s="11">
        <f ca="1">((COUNTIFS(SWISSW!$I:$I,'MTT DRAW'!$A26,SWISSW!$J:$J,'MTT DRAW'!R$1,SWISSW!$F:$F,"Draw")+COUNTIFS(SWISSW!$I:$I,'MTT DRAW'!R$1,SWISSW!$J:$J,'MTT DRAW'!$A26,SWISSW!$F:$F,"Draw")))*IF(ROW()=COLUMN(),0.5,1)</f>
        <v>0</v>
      </c>
      <c r="S26" s="11">
        <f ca="1">((COUNTIFS(SWISSW!$I:$I,'MTT DRAW'!$A26,SWISSW!$J:$J,'MTT DRAW'!S$1,SWISSW!$F:$F,"Draw")+COUNTIFS(SWISSW!$I:$I,'MTT DRAW'!S$1,SWISSW!$J:$J,'MTT DRAW'!$A26,SWISSW!$F:$F,"Draw")))*IF(ROW()=COLUMN(),0.5,1)</f>
        <v>0</v>
      </c>
      <c r="T26" s="11">
        <f ca="1">((COUNTIFS(SWISSW!$I:$I,'MTT DRAW'!$A26,SWISSW!$J:$J,'MTT DRAW'!T$1,SWISSW!$F:$F,"Draw")+COUNTIFS(SWISSW!$I:$I,'MTT DRAW'!T$1,SWISSW!$J:$J,'MTT DRAW'!$A26,SWISSW!$F:$F,"Draw")))*IF(ROW()=COLUMN(),0.5,1)</f>
        <v>0</v>
      </c>
      <c r="U26" s="11">
        <f ca="1">((COUNTIFS(SWISSW!$I:$I,'MTT DRAW'!$A26,SWISSW!$J:$J,'MTT DRAW'!U$1,SWISSW!$F:$F,"Draw")+COUNTIFS(SWISSW!$I:$I,'MTT DRAW'!U$1,SWISSW!$J:$J,'MTT DRAW'!$A26,SWISSW!$F:$F,"Draw")))*IF(ROW()=COLUMN(),0.5,1)</f>
        <v>0</v>
      </c>
      <c r="V26" s="11">
        <f ca="1">((COUNTIFS(SWISSW!$I:$I,'MTT DRAW'!$A26,SWISSW!$J:$J,'MTT DRAW'!V$1,SWISSW!$F:$F,"Draw")+COUNTIFS(SWISSW!$I:$I,'MTT DRAW'!V$1,SWISSW!$J:$J,'MTT DRAW'!$A26,SWISSW!$F:$F,"Draw")))*IF(ROW()=COLUMN(),0.5,1)</f>
        <v>0</v>
      </c>
      <c r="W26" s="11">
        <f ca="1">((COUNTIFS(SWISSW!$I:$I,'MTT DRAW'!$A26,SWISSW!$J:$J,'MTT DRAW'!W$1,SWISSW!$F:$F,"Draw")+COUNTIFS(SWISSW!$I:$I,'MTT DRAW'!W$1,SWISSW!$J:$J,'MTT DRAW'!$A26,SWISSW!$F:$F,"Draw")))*IF(ROW()=COLUMN(),0.5,1)</f>
        <v>0</v>
      </c>
      <c r="X26" s="11">
        <f ca="1">((COUNTIFS(SWISSW!$I:$I,'MTT DRAW'!$A26,SWISSW!$J:$J,'MTT DRAW'!X$1,SWISSW!$F:$F,"Draw")+COUNTIFS(SWISSW!$I:$I,'MTT DRAW'!X$1,SWISSW!$J:$J,'MTT DRAW'!$A26,SWISSW!$F:$F,"Draw")))*IF(ROW()=COLUMN(),0.5,1)</f>
        <v>0</v>
      </c>
      <c r="Y26" s="11">
        <f ca="1">((COUNTIFS(SWISSW!$I:$I,'MTT DRAW'!$A26,SWISSW!$J:$J,'MTT DRAW'!Y$1,SWISSW!$F:$F,"Draw")+COUNTIFS(SWISSW!$I:$I,'MTT DRAW'!Y$1,SWISSW!$J:$J,'MTT DRAW'!$A26,SWISSW!$F:$F,"Draw")))*IF(ROW()=COLUMN(),0.5,1)</f>
        <v>0</v>
      </c>
      <c r="Z26" s="11">
        <f ca="1">((COUNTIFS(SWISSW!$I:$I,'MTT DRAW'!$A26,SWISSW!$J:$J,'MTT DRAW'!Z$1,SWISSW!$F:$F,"Draw")+COUNTIFS(SWISSW!$I:$I,'MTT DRAW'!Z$1,SWISSW!$J:$J,'MTT DRAW'!$A26,SWISSW!$F:$F,"Draw")))*IF(ROW()=COLUMN(),0.5,1)</f>
        <v>0</v>
      </c>
      <c r="AA26" s="11">
        <f ca="1">((COUNTIFS(SWISSW!$I:$I,'MTT DRAW'!$A26,SWISSW!$J:$J,'MTT DRAW'!AA$1,SWISSW!$F:$F,"Draw")+COUNTIFS(SWISSW!$I:$I,'MTT DRAW'!AA$1,SWISSW!$J:$J,'MTT DRAW'!$A26,SWISSW!$F:$F,"Draw")))*IF(ROW()=COLUMN(),0.5,1)</f>
        <v>0</v>
      </c>
      <c r="AB26" s="11">
        <f ca="1">((COUNTIFS(SWISSW!$I:$I,'MTT DRAW'!$A26,SWISSW!$J:$J,'MTT DRAW'!AB$1,SWISSW!$F:$F,"Draw")+COUNTIFS(SWISSW!$I:$I,'MTT DRAW'!AB$1,SWISSW!$J:$J,'MTT DRAW'!$A26,SWISSW!$F:$F,"Draw")))*IF(ROW()=COLUMN(),0.5,1)</f>
        <v>0</v>
      </c>
      <c r="AC26" s="11">
        <f ca="1">((COUNTIFS(SWISSW!$I:$I,'MTT DRAW'!$A26,SWISSW!$J:$J,'MTT DRAW'!AC$1,SWISSW!$F:$F,"Draw")+COUNTIFS(SWISSW!$I:$I,'MTT DRAW'!AC$1,SWISSW!$J:$J,'MTT DRAW'!$A26,SWISSW!$F:$F,"Draw")))*IF(ROW()=COLUMN(),0.5,1)</f>
        <v>0</v>
      </c>
      <c r="AD26" s="11">
        <f ca="1">((COUNTIFS(SWISSW!$I:$I,'MTT DRAW'!$A26,SWISSW!$J:$J,'MTT DRAW'!AD$1,SWISSW!$F:$F,"Draw")+COUNTIFS(SWISSW!$I:$I,'MTT DRAW'!AD$1,SWISSW!$J:$J,'MTT DRAW'!$A26,SWISSW!$F:$F,"Draw")))*IF(ROW()=COLUMN(),0.5,1)</f>
        <v>1</v>
      </c>
      <c r="AE26" s="11">
        <f ca="1">((COUNTIFS(SWISSW!$I:$I,'MTT DRAW'!$A26,SWISSW!$J:$J,'MTT DRAW'!AE$1,SWISSW!$F:$F,"Draw")+COUNTIFS(SWISSW!$I:$I,'MTT DRAW'!AE$1,SWISSW!$J:$J,'MTT DRAW'!$A26,SWISSW!$F:$F,"Draw")))*IF(ROW()=COLUMN(),0.5,1)</f>
        <v>0</v>
      </c>
      <c r="AF26" s="11">
        <f ca="1">((COUNTIFS(SWISSW!$I:$I,'MTT DRAW'!$A26,SWISSW!$J:$J,'MTT DRAW'!AF$1,SWISSW!$F:$F,"Draw")+COUNTIFS(SWISSW!$I:$I,'MTT DRAW'!AF$1,SWISSW!$J:$J,'MTT DRAW'!$A26,SWISSW!$F:$F,"Draw")))*IF(ROW()=COLUMN(),0.5,1)</f>
        <v>0</v>
      </c>
      <c r="AG26" s="11">
        <f ca="1">((COUNTIFS(SWISSW!$I:$I,'MTT DRAW'!$A26,SWISSW!$J:$J,'MTT DRAW'!AG$1,SWISSW!$F:$F,"Draw")+COUNTIFS(SWISSW!$I:$I,'MTT DRAW'!AG$1,SWISSW!$J:$J,'MTT DRAW'!$A26,SWISSW!$F:$F,"Draw")))*IF(ROW()=COLUMN(),0.5,1)</f>
        <v>0</v>
      </c>
      <c r="AH26" s="11">
        <f ca="1">((COUNTIFS(SWISSW!$I:$I,'MTT DRAW'!$A26,SWISSW!$J:$J,'MTT DRAW'!AH$1,SWISSW!$F:$F,"Draw")+COUNTIFS(SWISSW!$I:$I,'MTT DRAW'!AH$1,SWISSW!$J:$J,'MTT DRAW'!$A26,SWISSW!$F:$F,"Draw")))*IF(ROW()=COLUMN(),0.5,1)</f>
        <v>0</v>
      </c>
      <c r="AI26" s="11">
        <f ca="1">((COUNTIFS(SWISSW!$I:$I,'MTT DRAW'!$A26,SWISSW!$J:$J,'MTT DRAW'!AI$1,SWISSW!$F:$F,"Draw")+COUNTIFS(SWISSW!$I:$I,'MTT DRAW'!AI$1,SWISSW!$J:$J,'MTT DRAW'!$A26,SWISSW!$F:$F,"Draw")))*IF(ROW()=COLUMN(),0.5,1)</f>
        <v>0</v>
      </c>
      <c r="AJ26" s="11">
        <f ca="1">((COUNTIFS(SWISSW!$I:$I,'MTT DRAW'!$A26,SWISSW!$J:$J,'MTT DRAW'!AJ$1,SWISSW!$F:$F,"Draw")+COUNTIFS(SWISSW!$I:$I,'MTT DRAW'!AJ$1,SWISSW!$J:$J,'MTT DRAW'!$A26,SWISSW!$F:$F,"Draw")))*IF(ROW()=COLUMN(),0.5,1)</f>
        <v>0</v>
      </c>
      <c r="AK26" s="11">
        <f ca="1">((COUNTIFS(SWISSW!$I:$I,'MTT DRAW'!$A26,SWISSW!$J:$J,'MTT DRAW'!AK$1,SWISSW!$F:$F,"Draw")+COUNTIFS(SWISSW!$I:$I,'MTT DRAW'!AK$1,SWISSW!$J:$J,'MTT DRAW'!$A26,SWISSW!$F:$F,"Draw")))*IF(ROW()=COLUMN(),0.5,1)</f>
        <v>0</v>
      </c>
      <c r="AL26" s="11">
        <f ca="1">((COUNTIFS(SWISSW!$I:$I,'MTT DRAW'!$A26,SWISSW!$J:$J,'MTT DRAW'!AL$1,SWISSW!$F:$F,"Draw")+COUNTIFS(SWISSW!$I:$I,'MTT DRAW'!AL$1,SWISSW!$J:$J,'MTT DRAW'!$A26,SWISSW!$F:$F,"Draw")))*IF(ROW()=COLUMN(),0.5,1)</f>
        <v>0</v>
      </c>
      <c r="AM26" s="11">
        <f ca="1">((COUNTIFS(SWISSW!$I:$I,'MTT DRAW'!$A26,SWISSW!$J:$J,'MTT DRAW'!AM$1,SWISSW!$F:$F,"Draw")+COUNTIFS(SWISSW!$I:$I,'MTT DRAW'!AM$1,SWISSW!$J:$J,'MTT DRAW'!$A26,SWISSW!$F:$F,"Draw")))*IF(ROW()=COLUMN(),0.5,1)</f>
        <v>0</v>
      </c>
      <c r="AN26" s="11">
        <f ca="1">((COUNTIFS(SWISSW!$I:$I,'MTT DRAW'!$A26,SWISSW!$J:$J,'MTT DRAW'!AN$1,SWISSW!$F:$F,"Draw")+COUNTIFS(SWISSW!$I:$I,'MTT DRAW'!AN$1,SWISSW!$J:$J,'MTT DRAW'!$A26,SWISSW!$F:$F,"Draw")))*IF(ROW()=COLUMN(),0.5,1)</f>
        <v>0</v>
      </c>
      <c r="AO26" s="11">
        <f ca="1">((COUNTIFS(SWISSW!$I:$I,'MTT DRAW'!$A26,SWISSW!$J:$J,'MTT DRAW'!AO$1,SWISSW!$F:$F,"Draw")+COUNTIFS(SWISSW!$I:$I,'MTT DRAW'!AO$1,SWISSW!$J:$J,'MTT DRAW'!$A26,SWISSW!$F:$F,"Draw")))*IF(ROW()=COLUMN(),0.5,1)</f>
        <v>0</v>
      </c>
      <c r="AP26" s="11">
        <f ca="1">((COUNTIFS(SWISSW!$I:$I,'MTT DRAW'!$A26,SWISSW!$J:$J,'MTT DRAW'!AP$1,SWISSW!$F:$F,"Draw")+COUNTIFS(SWISSW!$I:$I,'MTT DRAW'!AP$1,SWISSW!$J:$J,'MTT DRAW'!$A26,SWISSW!$F:$F,"Draw")))*IF(ROW()=COLUMN(),0.5,1)</f>
        <v>0</v>
      </c>
      <c r="AQ26" s="11">
        <f ca="1">((COUNTIFS(SWISSW!$I:$I,'MTT DRAW'!$A26,SWISSW!$J:$J,'MTT DRAW'!AQ$1,SWISSW!$F:$F,"Draw")+COUNTIFS(SWISSW!$I:$I,'MTT DRAW'!AQ$1,SWISSW!$J:$J,'MTT DRAW'!$A26,SWISSW!$F:$F,"Draw")))*IF(ROW()=COLUMN(),0.5,1)</f>
        <v>0</v>
      </c>
      <c r="AR26" s="11">
        <f ca="1">((COUNTIFS(SWISSW!$I:$I,'MTT DRAW'!$A26,SWISSW!$J:$J,'MTT DRAW'!AR$1,SWISSW!$F:$F,"Draw")+COUNTIFS(SWISSW!$I:$I,'MTT DRAW'!AR$1,SWISSW!$J:$J,'MTT DRAW'!$A26,SWISSW!$F:$F,"Draw")))*IF(ROW()=COLUMN(),0.5,1)</f>
        <v>0</v>
      </c>
      <c r="AS26" s="11">
        <f ca="1">((COUNTIFS(SWISSW!$I:$I,'MTT DRAW'!$A26,SWISSW!$J:$J,'MTT DRAW'!AS$1,SWISSW!$F:$F,"Draw")+COUNTIFS(SWISSW!$I:$I,'MTT DRAW'!AS$1,SWISSW!$J:$J,'MTT DRAW'!$A26,SWISSW!$F:$F,"Draw")))*IF(ROW()=COLUMN(),0.5,1)</f>
        <v>0</v>
      </c>
      <c r="AT26" s="11">
        <f ca="1">((COUNTIFS(SWISSW!$I:$I,'MTT DRAW'!$A26,SWISSW!$J:$J,'MTT DRAW'!AT$1,SWISSW!$F:$F,"Draw")+COUNTIFS(SWISSW!$I:$I,'MTT DRAW'!AT$1,SWISSW!$J:$J,'MTT DRAW'!$A26,SWISSW!$F:$F,"Draw")))*IF(ROW()=COLUMN(),0.5,1)</f>
        <v>0</v>
      </c>
      <c r="AU26" s="11">
        <f ca="1">((COUNTIFS(SWISSW!$I:$I,'MTT DRAW'!$A26,SWISSW!$J:$J,'MTT DRAW'!AU$1,SWISSW!$F:$F,"Draw")+COUNTIFS(SWISSW!$I:$I,'MTT DRAW'!AU$1,SWISSW!$J:$J,'MTT DRAW'!$A26,SWISSW!$F:$F,"Draw")))*IF(ROW()=COLUMN(),0.5,1)</f>
        <v>0</v>
      </c>
      <c r="AV26" s="11">
        <f ca="1">((COUNTIFS(SWISSW!$I:$I,'MTT DRAW'!$A26,SWISSW!$J:$J,'MTT DRAW'!AV$1,SWISSW!$F:$F,"Draw")+COUNTIFS(SWISSW!$I:$I,'MTT DRAW'!AV$1,SWISSW!$J:$J,'MTT DRAW'!$A26,SWISSW!$F:$F,"Draw")))*IF(ROW()=COLUMN(),0.5,1)</f>
        <v>0</v>
      </c>
      <c r="AW26" s="11">
        <f ca="1">((COUNTIFS(SWISSW!$I:$I,'MTT DRAW'!$A26,SWISSW!$J:$J,'MTT DRAW'!AW$1,SWISSW!$F:$F,"Draw")+COUNTIFS(SWISSW!$I:$I,'MTT DRAW'!AW$1,SWISSW!$J:$J,'MTT DRAW'!$A26,SWISSW!$F:$F,"Draw")))*IF(ROW()=COLUMN(),0.5,1)</f>
        <v>0</v>
      </c>
      <c r="AX26" s="11">
        <f ca="1">((COUNTIFS(SWISSW!$I:$I,'MTT DRAW'!$A26,SWISSW!$J:$J,'MTT DRAW'!AX$1,SWISSW!$F:$F,"Draw")+COUNTIFS(SWISSW!$I:$I,'MTT DRAW'!AX$1,SWISSW!$J:$J,'MTT DRAW'!$A26,SWISSW!$F:$F,"Draw")))*IF(ROW()=COLUMN(),0.5,1)</f>
        <v>0</v>
      </c>
      <c r="AY26" s="11">
        <f ca="1">((COUNTIFS(SWISSW!$I:$I,'MTT DRAW'!$A26,SWISSW!$J:$J,'MTT DRAW'!AY$1,SWISSW!$F:$F,"Draw")+COUNTIFS(SWISSW!$I:$I,'MTT DRAW'!AY$1,SWISSW!$J:$J,'MTT DRAW'!$A26,SWISSW!$F:$F,"Draw")))*IF(ROW()=COLUMN(),0.5,1)</f>
        <v>0</v>
      </c>
      <c r="AZ26" s="11">
        <f ca="1">((COUNTIFS(SWISSW!$I:$I,'MTT DRAW'!$A26,SWISSW!$J:$J,'MTT DRAW'!AZ$1,SWISSW!$F:$F,"Draw")+COUNTIFS(SWISSW!$I:$I,'MTT DRAW'!AZ$1,SWISSW!$J:$J,'MTT DRAW'!$A26,SWISSW!$F:$F,"Draw")))*IF(ROW()=COLUMN(),0.5,1)</f>
        <v>0</v>
      </c>
      <c r="BA26" s="11">
        <f ca="1">((COUNTIFS(SWISSW!$I:$I,'MTT DRAW'!$A26,SWISSW!$J:$J,'MTT DRAW'!BA$1,SWISSW!$F:$F,"Draw")+COUNTIFS(SWISSW!$I:$I,'MTT DRAW'!BA$1,SWISSW!$J:$J,'MTT DRAW'!$A26,SWISSW!$F:$F,"Draw")))*IF(ROW()=COLUMN(),0.5,1)</f>
        <v>0</v>
      </c>
      <c r="BB26" s="11">
        <f ca="1">((COUNTIFS(SWISSW!$I:$I,'MTT DRAW'!$A26,SWISSW!$J:$J,'MTT DRAW'!BB$1,SWISSW!$F:$F,"Draw")+COUNTIFS(SWISSW!$I:$I,'MTT DRAW'!BB$1,SWISSW!$J:$J,'MTT DRAW'!$A26,SWISSW!$F:$F,"Draw")))*IF(ROW()=COLUMN(),0.5,1)</f>
        <v>0</v>
      </c>
      <c r="BC26" s="11">
        <f ca="1">((COUNTIFS(SWISSW!$I:$I,'MTT DRAW'!$A26,SWISSW!$J:$J,'MTT DRAW'!BC$1,SWISSW!$F:$F,"Draw")+COUNTIFS(SWISSW!$I:$I,'MTT DRAW'!BC$1,SWISSW!$J:$J,'MTT DRAW'!$A26,SWISSW!$F:$F,"Draw")))*IF(ROW()=COLUMN(),0.5,1)</f>
        <v>0</v>
      </c>
      <c r="BD26" s="11">
        <f ca="1">((COUNTIFS(SWISSW!$I:$I,'MTT DRAW'!$A26,SWISSW!$J:$J,'MTT DRAW'!BD$1,SWISSW!$F:$F,"Draw")+COUNTIFS(SWISSW!$I:$I,'MTT DRAW'!BD$1,SWISSW!$J:$J,'MTT DRAW'!$A26,SWISSW!$F:$F,"Draw")))*IF(ROW()=COLUMN(),0.5,1)</f>
        <v>0</v>
      </c>
      <c r="BE26" s="11">
        <f ca="1">((COUNTIFS(SWISSW!$I:$I,'MTT DRAW'!$A26,SWISSW!$J:$J,'MTT DRAW'!BE$1,SWISSW!$F:$F,"Draw")+COUNTIFS(SWISSW!$I:$I,'MTT DRAW'!BE$1,SWISSW!$J:$J,'MTT DRAW'!$A26,SWISSW!$F:$F,"Draw")))*IF(ROW()=COLUMN(),0.5,1)</f>
        <v>0</v>
      </c>
      <c r="BF26" s="11">
        <f ca="1">((COUNTIFS(SWISSW!$I:$I,'MTT DRAW'!$A26,SWISSW!$J:$J,'MTT DRAW'!BF$1,SWISSW!$F:$F,"Draw")+COUNTIFS(SWISSW!$I:$I,'MTT DRAW'!BF$1,SWISSW!$J:$J,'MTT DRAW'!$A26,SWISSW!$F:$F,"Draw")))*IF(ROW()=COLUMN(),0.5,1)</f>
        <v>0</v>
      </c>
      <c r="BG26" s="11">
        <f ca="1">((COUNTIFS(SWISSW!$I:$I,'MTT DRAW'!$A26,SWISSW!$J:$J,'MTT DRAW'!BG$1,SWISSW!$F:$F,"Draw")+COUNTIFS(SWISSW!$I:$I,'MTT DRAW'!BG$1,SWISSW!$J:$J,'MTT DRAW'!$A26,SWISSW!$F:$F,"Draw")))*IF(ROW()=COLUMN(),0.5,1)</f>
        <v>0</v>
      </c>
      <c r="BH26" s="11">
        <f ca="1">((COUNTIFS(SWISSW!$I:$I,'MTT DRAW'!$A26,SWISSW!$J:$J,'MTT DRAW'!BH$1,SWISSW!$F:$F,"Draw")+COUNTIFS(SWISSW!$I:$I,'MTT DRAW'!BH$1,SWISSW!$J:$J,'MTT DRAW'!$A26,SWISSW!$F:$F,"Draw")))*IF(ROW()=COLUMN(),0.5,1)</f>
        <v>0</v>
      </c>
      <c r="BI26" s="11">
        <f ca="1">((COUNTIFS(SWISSW!$I:$I,'MTT DRAW'!$A26,SWISSW!$J:$J,'MTT DRAW'!BI$1,SWISSW!$F:$F,"Draw")+COUNTIFS(SWISSW!$I:$I,'MTT DRAW'!BI$1,SWISSW!$J:$J,'MTT DRAW'!$A26,SWISSW!$F:$F,"Draw")))*IF(ROW()=COLUMN(),0.5,1)</f>
        <v>0</v>
      </c>
      <c r="BJ26" s="11">
        <f ca="1">((COUNTIFS(SWISSW!$I:$I,'MTT DRAW'!$A26,SWISSW!$J:$J,'MTT DRAW'!BJ$1,SWISSW!$F:$F,"Draw")+COUNTIFS(SWISSW!$I:$I,'MTT DRAW'!BJ$1,SWISSW!$J:$J,'MTT DRAW'!$A26,SWISSW!$F:$F,"Draw")))*IF(ROW()=COLUMN(),0.5,1)</f>
        <v>0</v>
      </c>
      <c r="BK26" s="11">
        <f ca="1">((COUNTIFS(SWISSW!$I:$I,'MTT DRAW'!$A26,SWISSW!$J:$J,'MTT DRAW'!BK$1,SWISSW!$F:$F,"Draw")+COUNTIFS(SWISSW!$I:$I,'MTT DRAW'!BK$1,SWISSW!$J:$J,'MTT DRAW'!$A26,SWISSW!$F:$F,"Draw")))*IF(ROW()=COLUMN(),0.5,1)</f>
        <v>0</v>
      </c>
      <c r="BL26" s="11">
        <f ca="1">((COUNTIFS(SWISSW!$I:$I,'MTT DRAW'!$A26,SWISSW!$J:$J,'MTT DRAW'!BL$1,SWISSW!$F:$F,"Draw")+COUNTIFS(SWISSW!$I:$I,'MTT DRAW'!BL$1,SWISSW!$J:$J,'MTT DRAW'!$A26,SWISSW!$F:$F,"Draw")))*IF(ROW()=COLUMN(),0.5,1)</f>
        <v>0</v>
      </c>
      <c r="BM26" s="11" t="str">
        <f ca="1">MATCHUP!BM26</f>
        <v>-</v>
      </c>
      <c r="BN26" s="11" t="str">
        <f ca="1">MATCHUP!BN26</f>
        <v>-</v>
      </c>
      <c r="BO26" s="11" t="str">
        <f ca="1">MATCHUP!BO26</f>
        <v>-</v>
      </c>
      <c r="BP26" s="11" t="str">
        <f ca="1">MATCHUP!BP26</f>
        <v>-</v>
      </c>
      <c r="BQ26" s="11" t="str">
        <f ca="1">MATCHUP!BQ26</f>
        <v>-</v>
      </c>
      <c r="BR26" s="11" t="str">
        <f ca="1">MATCHUP!BR26</f>
        <v>-</v>
      </c>
      <c r="BS26" s="11" t="str">
        <f ca="1">MATCHUP!BS26</f>
        <v>-</v>
      </c>
      <c r="BT26" s="11" t="str">
        <f ca="1">MATCHUP!BT26</f>
        <v>-</v>
      </c>
      <c r="BU26" s="11" t="str">
        <f ca="1">MATCHUP!BU26</f>
        <v>-</v>
      </c>
      <c r="BV26" s="11" t="str">
        <f ca="1">MATCHUP!BV26</f>
        <v>-</v>
      </c>
      <c r="BW26" s="11" t="str">
        <f ca="1">MATCHUP!BW26</f>
        <v>-</v>
      </c>
      <c r="BX26" s="11" t="str">
        <f ca="1">MATCHUP!BX26</f>
        <v>-</v>
      </c>
      <c r="BY26" s="11" t="str">
        <f ca="1">MATCHUP!BY26</f>
        <v>-</v>
      </c>
      <c r="BZ26" s="11" t="str">
        <f ca="1">MATCHUP!BZ26</f>
        <v>-</v>
      </c>
      <c r="CA26" s="11" t="str">
        <f ca="1">MATCHUP!CA26</f>
        <v>-</v>
      </c>
      <c r="CB26" s="11" t="str">
        <f ca="1">MATCHUP!CB26</f>
        <v>-</v>
      </c>
      <c r="CC26" s="11" t="str">
        <f ca="1">MATCHUP!CC26</f>
        <v>-</v>
      </c>
      <c r="CD26" s="11" t="str">
        <f ca="1">MATCHUP!CD26</f>
        <v>-</v>
      </c>
      <c r="CE26" s="11" t="str">
        <f ca="1">MATCHUP!CE26</f>
        <v>-</v>
      </c>
      <c r="CF26" s="11" t="str">
        <f ca="1">MATCHUP!CF26</f>
        <v>-</v>
      </c>
      <c r="CG26" s="11" t="str">
        <f ca="1">MATCHUP!CG26</f>
        <v>-</v>
      </c>
      <c r="CH26" s="11" t="str">
        <f ca="1">MATCHUP!CH26</f>
        <v>-</v>
      </c>
      <c r="CI26" s="11" t="str">
        <f ca="1">MATCHUP!CI26</f>
        <v>-</v>
      </c>
      <c r="CJ26" s="11" t="str">
        <f ca="1">MATCHUP!CJ26</f>
        <v>-</v>
      </c>
      <c r="CK26" s="11" t="str">
        <f ca="1">MATCHUP!CK26</f>
        <v>-</v>
      </c>
      <c r="CL26" s="11" t="str">
        <f ca="1">MATCHUP!CL26</f>
        <v>-</v>
      </c>
      <c r="CM26" s="11" t="str">
        <f ca="1">MATCHUP!CM26</f>
        <v>-</v>
      </c>
      <c r="CN26" s="11" t="str">
        <f ca="1">MATCHUP!CN26</f>
        <v>-</v>
      </c>
      <c r="CO26" s="11" t="str">
        <f ca="1">MATCHUP!CO26</f>
        <v>-</v>
      </c>
      <c r="CP26" s="11" t="str">
        <f ca="1">MATCHUP!CP26</f>
        <v>-</v>
      </c>
      <c r="CQ26" s="11" t="str">
        <f ca="1">MATCHUP!CQ26</f>
        <v>-</v>
      </c>
      <c r="CR26" s="11" t="str">
        <f ca="1">MATCHUP!CR26</f>
        <v>-</v>
      </c>
      <c r="CS26" s="11" t="str">
        <f ca="1">MATCHUP!CS26</f>
        <v>-</v>
      </c>
      <c r="CT26" s="11" t="str">
        <f ca="1">MATCHUP!CT26</f>
        <v>-</v>
      </c>
      <c r="CU26" s="11" t="str">
        <f ca="1">MATCHUP!CU26</f>
        <v>-</v>
      </c>
      <c r="CV26" s="11" t="str">
        <f ca="1">MATCHUP!CV26</f>
        <v>-</v>
      </c>
    </row>
    <row r="27" spans="1:100" ht="55" customHeight="1" x14ac:dyDescent="0.3">
      <c r="A27" s="3" t="str">
        <f ca="1">MATCHUP!A27</f>
        <v>Gruul Ponza</v>
      </c>
      <c r="B27" s="11">
        <f ca="1">((COUNTIFS(SWISSW!$I:$I,'MTT DRAW'!$A27,SWISSW!$J:$J,'MTT DRAW'!B$1,SWISSW!$F:$F,"Draw")+COUNTIFS(SWISSW!$I:$I,'MTT DRAW'!B$1,SWISSW!$J:$J,'MTT DRAW'!$A27,SWISSW!$F:$F,"Draw")))*IF(ROW()=COLUMN(),0.5,1)</f>
        <v>0</v>
      </c>
      <c r="C27" s="11">
        <f ca="1">((COUNTIFS(SWISSW!$I:$I,'MTT DRAW'!$A27,SWISSW!$J:$J,'MTT DRAW'!C$1,SWISSW!$F:$F,"Draw")+COUNTIFS(SWISSW!$I:$I,'MTT DRAW'!C$1,SWISSW!$J:$J,'MTT DRAW'!$A27,SWISSW!$F:$F,"Draw")))*IF(ROW()=COLUMN(),0.5,1)</f>
        <v>0</v>
      </c>
      <c r="D27" s="11">
        <f ca="1">((COUNTIFS(SWISSW!$I:$I,'MTT DRAW'!$A27,SWISSW!$J:$J,'MTT DRAW'!D$1,SWISSW!$F:$F,"Draw")+COUNTIFS(SWISSW!$I:$I,'MTT DRAW'!D$1,SWISSW!$J:$J,'MTT DRAW'!$A27,SWISSW!$F:$F,"Draw")))*IF(ROW()=COLUMN(),0.5,1)</f>
        <v>0</v>
      </c>
      <c r="E27" s="11">
        <f ca="1">((COUNTIFS(SWISSW!$I:$I,'MTT DRAW'!$A27,SWISSW!$J:$J,'MTT DRAW'!E$1,SWISSW!$F:$F,"Draw")+COUNTIFS(SWISSW!$I:$I,'MTT DRAW'!E$1,SWISSW!$J:$J,'MTT DRAW'!$A27,SWISSW!$F:$F,"Draw")))*IF(ROW()=COLUMN(),0.5,1)</f>
        <v>0</v>
      </c>
      <c r="F27" s="11">
        <f ca="1">((COUNTIFS(SWISSW!$I:$I,'MTT DRAW'!$A27,SWISSW!$J:$J,'MTT DRAW'!F$1,SWISSW!$F:$F,"Draw")+COUNTIFS(SWISSW!$I:$I,'MTT DRAW'!F$1,SWISSW!$J:$J,'MTT DRAW'!$A27,SWISSW!$F:$F,"Draw")))*IF(ROW()=COLUMN(),0.5,1)</f>
        <v>0</v>
      </c>
      <c r="G27" s="11">
        <f ca="1">((COUNTIFS(SWISSW!$I:$I,'MTT DRAW'!$A27,SWISSW!$J:$J,'MTT DRAW'!G$1,SWISSW!$F:$F,"Draw")+COUNTIFS(SWISSW!$I:$I,'MTT DRAW'!G$1,SWISSW!$J:$J,'MTT DRAW'!$A27,SWISSW!$F:$F,"Draw")))*IF(ROW()=COLUMN(),0.5,1)</f>
        <v>1</v>
      </c>
      <c r="H27" s="11">
        <f ca="1">((COUNTIFS(SWISSW!$I:$I,'MTT DRAW'!$A27,SWISSW!$J:$J,'MTT DRAW'!H$1,SWISSW!$F:$F,"Draw")+COUNTIFS(SWISSW!$I:$I,'MTT DRAW'!H$1,SWISSW!$J:$J,'MTT DRAW'!$A27,SWISSW!$F:$F,"Draw")))*IF(ROW()=COLUMN(),0.5,1)</f>
        <v>0</v>
      </c>
      <c r="I27" s="11">
        <f ca="1">((COUNTIFS(SWISSW!$I:$I,'MTT DRAW'!$A27,SWISSW!$J:$J,'MTT DRAW'!I$1,SWISSW!$F:$F,"Draw")+COUNTIFS(SWISSW!$I:$I,'MTT DRAW'!I$1,SWISSW!$J:$J,'MTT DRAW'!$A27,SWISSW!$F:$F,"Draw")))*IF(ROW()=COLUMN(),0.5,1)</f>
        <v>0</v>
      </c>
      <c r="J27" s="11">
        <f ca="1">((COUNTIFS(SWISSW!$I:$I,'MTT DRAW'!$A27,SWISSW!$J:$J,'MTT DRAW'!J$1,SWISSW!$F:$F,"Draw")+COUNTIFS(SWISSW!$I:$I,'MTT DRAW'!J$1,SWISSW!$J:$J,'MTT DRAW'!$A27,SWISSW!$F:$F,"Draw")))*IF(ROW()=COLUMN(),0.5,1)</f>
        <v>0</v>
      </c>
      <c r="K27" s="11">
        <f ca="1">((COUNTIFS(SWISSW!$I:$I,'MTT DRAW'!$A27,SWISSW!$J:$J,'MTT DRAW'!K$1,SWISSW!$F:$F,"Draw")+COUNTIFS(SWISSW!$I:$I,'MTT DRAW'!K$1,SWISSW!$J:$J,'MTT DRAW'!$A27,SWISSW!$F:$F,"Draw")))*IF(ROW()=COLUMN(),0.5,1)</f>
        <v>0</v>
      </c>
      <c r="L27" s="11">
        <f ca="1">((COUNTIFS(SWISSW!$I:$I,'MTT DRAW'!$A27,SWISSW!$J:$J,'MTT DRAW'!L$1,SWISSW!$F:$F,"Draw")+COUNTIFS(SWISSW!$I:$I,'MTT DRAW'!L$1,SWISSW!$J:$J,'MTT DRAW'!$A27,SWISSW!$F:$F,"Draw")))*IF(ROW()=COLUMN(),0.5,1)</f>
        <v>0</v>
      </c>
      <c r="M27" s="11">
        <f ca="1">((COUNTIFS(SWISSW!$I:$I,'MTT DRAW'!$A27,SWISSW!$J:$J,'MTT DRAW'!M$1,SWISSW!$F:$F,"Draw")+COUNTIFS(SWISSW!$I:$I,'MTT DRAW'!M$1,SWISSW!$J:$J,'MTT DRAW'!$A27,SWISSW!$F:$F,"Draw")))*IF(ROW()=COLUMN(),0.5,1)</f>
        <v>0</v>
      </c>
      <c r="N27" s="11">
        <f ca="1">((COUNTIFS(SWISSW!$I:$I,'MTT DRAW'!$A27,SWISSW!$J:$J,'MTT DRAW'!N$1,SWISSW!$F:$F,"Draw")+COUNTIFS(SWISSW!$I:$I,'MTT DRAW'!N$1,SWISSW!$J:$J,'MTT DRAW'!$A27,SWISSW!$F:$F,"Draw")))*IF(ROW()=COLUMN(),0.5,1)</f>
        <v>0</v>
      </c>
      <c r="O27" s="11">
        <f ca="1">((COUNTIFS(SWISSW!$I:$I,'MTT DRAW'!$A27,SWISSW!$J:$J,'MTT DRAW'!O$1,SWISSW!$F:$F,"Draw")+COUNTIFS(SWISSW!$I:$I,'MTT DRAW'!O$1,SWISSW!$J:$J,'MTT DRAW'!$A27,SWISSW!$F:$F,"Draw")))*IF(ROW()=COLUMN(),0.5,1)</f>
        <v>0</v>
      </c>
      <c r="P27" s="11">
        <f ca="1">((COUNTIFS(SWISSW!$I:$I,'MTT DRAW'!$A27,SWISSW!$J:$J,'MTT DRAW'!P$1,SWISSW!$F:$F,"Draw")+COUNTIFS(SWISSW!$I:$I,'MTT DRAW'!P$1,SWISSW!$J:$J,'MTT DRAW'!$A27,SWISSW!$F:$F,"Draw")))*IF(ROW()=COLUMN(),0.5,1)</f>
        <v>0</v>
      </c>
      <c r="Q27" s="11">
        <f ca="1">((COUNTIFS(SWISSW!$I:$I,'MTT DRAW'!$A27,SWISSW!$J:$J,'MTT DRAW'!Q$1,SWISSW!$F:$F,"Draw")+COUNTIFS(SWISSW!$I:$I,'MTT DRAW'!Q$1,SWISSW!$J:$J,'MTT DRAW'!$A27,SWISSW!$F:$F,"Draw")))*IF(ROW()=COLUMN(),0.5,1)</f>
        <v>0</v>
      </c>
      <c r="R27" s="11">
        <f ca="1">((COUNTIFS(SWISSW!$I:$I,'MTT DRAW'!$A27,SWISSW!$J:$J,'MTT DRAW'!R$1,SWISSW!$F:$F,"Draw")+COUNTIFS(SWISSW!$I:$I,'MTT DRAW'!R$1,SWISSW!$J:$J,'MTT DRAW'!$A27,SWISSW!$F:$F,"Draw")))*IF(ROW()=COLUMN(),0.5,1)</f>
        <v>0</v>
      </c>
      <c r="S27" s="11">
        <f ca="1">((COUNTIFS(SWISSW!$I:$I,'MTT DRAW'!$A27,SWISSW!$J:$J,'MTT DRAW'!S$1,SWISSW!$F:$F,"Draw")+COUNTIFS(SWISSW!$I:$I,'MTT DRAW'!S$1,SWISSW!$J:$J,'MTT DRAW'!$A27,SWISSW!$F:$F,"Draw")))*IF(ROW()=COLUMN(),0.5,1)</f>
        <v>0</v>
      </c>
      <c r="T27" s="11">
        <f ca="1">((COUNTIFS(SWISSW!$I:$I,'MTT DRAW'!$A27,SWISSW!$J:$J,'MTT DRAW'!T$1,SWISSW!$F:$F,"Draw")+COUNTIFS(SWISSW!$I:$I,'MTT DRAW'!T$1,SWISSW!$J:$J,'MTT DRAW'!$A27,SWISSW!$F:$F,"Draw")))*IF(ROW()=COLUMN(),0.5,1)</f>
        <v>0</v>
      </c>
      <c r="U27" s="11">
        <f ca="1">((COUNTIFS(SWISSW!$I:$I,'MTT DRAW'!$A27,SWISSW!$J:$J,'MTT DRAW'!U$1,SWISSW!$F:$F,"Draw")+COUNTIFS(SWISSW!$I:$I,'MTT DRAW'!U$1,SWISSW!$J:$J,'MTT DRAW'!$A27,SWISSW!$F:$F,"Draw")))*IF(ROW()=COLUMN(),0.5,1)</f>
        <v>0</v>
      </c>
      <c r="V27" s="11">
        <f ca="1">((COUNTIFS(SWISSW!$I:$I,'MTT DRAW'!$A27,SWISSW!$J:$J,'MTT DRAW'!V$1,SWISSW!$F:$F,"Draw")+COUNTIFS(SWISSW!$I:$I,'MTT DRAW'!V$1,SWISSW!$J:$J,'MTT DRAW'!$A27,SWISSW!$F:$F,"Draw")))*IF(ROW()=COLUMN(),0.5,1)</f>
        <v>0</v>
      </c>
      <c r="W27" s="11">
        <f ca="1">((COUNTIFS(SWISSW!$I:$I,'MTT DRAW'!$A27,SWISSW!$J:$J,'MTT DRAW'!W$1,SWISSW!$F:$F,"Draw")+COUNTIFS(SWISSW!$I:$I,'MTT DRAW'!W$1,SWISSW!$J:$J,'MTT DRAW'!$A27,SWISSW!$F:$F,"Draw")))*IF(ROW()=COLUMN(),0.5,1)</f>
        <v>0</v>
      </c>
      <c r="X27" s="11">
        <f ca="1">((COUNTIFS(SWISSW!$I:$I,'MTT DRAW'!$A27,SWISSW!$J:$J,'MTT DRAW'!X$1,SWISSW!$F:$F,"Draw")+COUNTIFS(SWISSW!$I:$I,'MTT DRAW'!X$1,SWISSW!$J:$J,'MTT DRAW'!$A27,SWISSW!$F:$F,"Draw")))*IF(ROW()=COLUMN(),0.5,1)</f>
        <v>0</v>
      </c>
      <c r="Y27" s="11">
        <f ca="1">((COUNTIFS(SWISSW!$I:$I,'MTT DRAW'!$A27,SWISSW!$J:$J,'MTT DRAW'!Y$1,SWISSW!$F:$F,"Draw")+COUNTIFS(SWISSW!$I:$I,'MTT DRAW'!Y$1,SWISSW!$J:$J,'MTT DRAW'!$A27,SWISSW!$F:$F,"Draw")))*IF(ROW()=COLUMN(),0.5,1)</f>
        <v>0</v>
      </c>
      <c r="Z27" s="11">
        <f ca="1">((COUNTIFS(SWISSW!$I:$I,'MTT DRAW'!$A27,SWISSW!$J:$J,'MTT DRAW'!Z$1,SWISSW!$F:$F,"Draw")+COUNTIFS(SWISSW!$I:$I,'MTT DRAW'!Z$1,SWISSW!$J:$J,'MTT DRAW'!$A27,SWISSW!$F:$F,"Draw")))*IF(ROW()=COLUMN(),0.5,1)</f>
        <v>0</v>
      </c>
      <c r="AA27" s="11">
        <f ca="1">((COUNTIFS(SWISSW!$I:$I,'MTT DRAW'!$A27,SWISSW!$J:$J,'MTT DRAW'!AA$1,SWISSW!$F:$F,"Draw")+COUNTIFS(SWISSW!$I:$I,'MTT DRAW'!AA$1,SWISSW!$J:$J,'MTT DRAW'!$A27,SWISSW!$F:$F,"Draw")))*IF(ROW()=COLUMN(),0.5,1)</f>
        <v>0</v>
      </c>
      <c r="AB27" s="11">
        <f ca="1">((COUNTIFS(SWISSW!$I:$I,'MTT DRAW'!$A27,SWISSW!$J:$J,'MTT DRAW'!AB$1,SWISSW!$F:$F,"Draw")+COUNTIFS(SWISSW!$I:$I,'MTT DRAW'!AB$1,SWISSW!$J:$J,'MTT DRAW'!$A27,SWISSW!$F:$F,"Draw")))*IF(ROW()=COLUMN(),0.5,1)</f>
        <v>0</v>
      </c>
      <c r="AC27" s="11">
        <f ca="1">((COUNTIFS(SWISSW!$I:$I,'MTT DRAW'!$A27,SWISSW!$J:$J,'MTT DRAW'!AC$1,SWISSW!$F:$F,"Draw")+COUNTIFS(SWISSW!$I:$I,'MTT DRAW'!AC$1,SWISSW!$J:$J,'MTT DRAW'!$A27,SWISSW!$F:$F,"Draw")))*IF(ROW()=COLUMN(),0.5,1)</f>
        <v>0</v>
      </c>
      <c r="AD27" s="11">
        <f ca="1">((COUNTIFS(SWISSW!$I:$I,'MTT DRAW'!$A27,SWISSW!$J:$J,'MTT DRAW'!AD$1,SWISSW!$F:$F,"Draw")+COUNTIFS(SWISSW!$I:$I,'MTT DRAW'!AD$1,SWISSW!$J:$J,'MTT DRAW'!$A27,SWISSW!$F:$F,"Draw")))*IF(ROW()=COLUMN(),0.5,1)</f>
        <v>0</v>
      </c>
      <c r="AE27" s="11">
        <f ca="1">((COUNTIFS(SWISSW!$I:$I,'MTT DRAW'!$A27,SWISSW!$J:$J,'MTT DRAW'!AE$1,SWISSW!$F:$F,"Draw")+COUNTIFS(SWISSW!$I:$I,'MTT DRAW'!AE$1,SWISSW!$J:$J,'MTT DRAW'!$A27,SWISSW!$F:$F,"Draw")))*IF(ROW()=COLUMN(),0.5,1)</f>
        <v>0</v>
      </c>
      <c r="AF27" s="11">
        <f ca="1">((COUNTIFS(SWISSW!$I:$I,'MTT DRAW'!$A27,SWISSW!$J:$J,'MTT DRAW'!AF$1,SWISSW!$F:$F,"Draw")+COUNTIFS(SWISSW!$I:$I,'MTT DRAW'!AF$1,SWISSW!$J:$J,'MTT DRAW'!$A27,SWISSW!$F:$F,"Draw")))*IF(ROW()=COLUMN(),0.5,1)</f>
        <v>0</v>
      </c>
      <c r="AG27" s="11">
        <f ca="1">((COUNTIFS(SWISSW!$I:$I,'MTT DRAW'!$A27,SWISSW!$J:$J,'MTT DRAW'!AG$1,SWISSW!$F:$F,"Draw")+COUNTIFS(SWISSW!$I:$I,'MTT DRAW'!AG$1,SWISSW!$J:$J,'MTT DRAW'!$A27,SWISSW!$F:$F,"Draw")))*IF(ROW()=COLUMN(),0.5,1)</f>
        <v>0</v>
      </c>
      <c r="AH27" s="11">
        <f ca="1">((COUNTIFS(SWISSW!$I:$I,'MTT DRAW'!$A27,SWISSW!$J:$J,'MTT DRAW'!AH$1,SWISSW!$F:$F,"Draw")+COUNTIFS(SWISSW!$I:$I,'MTT DRAW'!AH$1,SWISSW!$J:$J,'MTT DRAW'!$A27,SWISSW!$F:$F,"Draw")))*IF(ROW()=COLUMN(),0.5,1)</f>
        <v>0</v>
      </c>
      <c r="AI27" s="11">
        <f ca="1">((COUNTIFS(SWISSW!$I:$I,'MTT DRAW'!$A27,SWISSW!$J:$J,'MTT DRAW'!AI$1,SWISSW!$F:$F,"Draw")+COUNTIFS(SWISSW!$I:$I,'MTT DRAW'!AI$1,SWISSW!$J:$J,'MTT DRAW'!$A27,SWISSW!$F:$F,"Draw")))*IF(ROW()=COLUMN(),0.5,1)</f>
        <v>0</v>
      </c>
      <c r="AJ27" s="11">
        <f ca="1">((COUNTIFS(SWISSW!$I:$I,'MTT DRAW'!$A27,SWISSW!$J:$J,'MTT DRAW'!AJ$1,SWISSW!$F:$F,"Draw")+COUNTIFS(SWISSW!$I:$I,'MTT DRAW'!AJ$1,SWISSW!$J:$J,'MTT DRAW'!$A27,SWISSW!$F:$F,"Draw")))*IF(ROW()=COLUMN(),0.5,1)</f>
        <v>0</v>
      </c>
      <c r="AK27" s="11">
        <f ca="1">((COUNTIFS(SWISSW!$I:$I,'MTT DRAW'!$A27,SWISSW!$J:$J,'MTT DRAW'!AK$1,SWISSW!$F:$F,"Draw")+COUNTIFS(SWISSW!$I:$I,'MTT DRAW'!AK$1,SWISSW!$J:$J,'MTT DRAW'!$A27,SWISSW!$F:$F,"Draw")))*IF(ROW()=COLUMN(),0.5,1)</f>
        <v>0</v>
      </c>
      <c r="AL27" s="11">
        <f ca="1">((COUNTIFS(SWISSW!$I:$I,'MTT DRAW'!$A27,SWISSW!$J:$J,'MTT DRAW'!AL$1,SWISSW!$F:$F,"Draw")+COUNTIFS(SWISSW!$I:$I,'MTT DRAW'!AL$1,SWISSW!$J:$J,'MTT DRAW'!$A27,SWISSW!$F:$F,"Draw")))*IF(ROW()=COLUMN(),0.5,1)</f>
        <v>0</v>
      </c>
      <c r="AM27" s="11">
        <f ca="1">((COUNTIFS(SWISSW!$I:$I,'MTT DRAW'!$A27,SWISSW!$J:$J,'MTT DRAW'!AM$1,SWISSW!$F:$F,"Draw")+COUNTIFS(SWISSW!$I:$I,'MTT DRAW'!AM$1,SWISSW!$J:$J,'MTT DRAW'!$A27,SWISSW!$F:$F,"Draw")))*IF(ROW()=COLUMN(),0.5,1)</f>
        <v>0</v>
      </c>
      <c r="AN27" s="11">
        <f ca="1">((COUNTIFS(SWISSW!$I:$I,'MTT DRAW'!$A27,SWISSW!$J:$J,'MTT DRAW'!AN$1,SWISSW!$F:$F,"Draw")+COUNTIFS(SWISSW!$I:$I,'MTT DRAW'!AN$1,SWISSW!$J:$J,'MTT DRAW'!$A27,SWISSW!$F:$F,"Draw")))*IF(ROW()=COLUMN(),0.5,1)</f>
        <v>0</v>
      </c>
      <c r="AO27" s="11">
        <f ca="1">((COUNTIFS(SWISSW!$I:$I,'MTT DRAW'!$A27,SWISSW!$J:$J,'MTT DRAW'!AO$1,SWISSW!$F:$F,"Draw")+COUNTIFS(SWISSW!$I:$I,'MTT DRAW'!AO$1,SWISSW!$J:$J,'MTT DRAW'!$A27,SWISSW!$F:$F,"Draw")))*IF(ROW()=COLUMN(),0.5,1)</f>
        <v>0</v>
      </c>
      <c r="AP27" s="11">
        <f ca="1">((COUNTIFS(SWISSW!$I:$I,'MTT DRAW'!$A27,SWISSW!$J:$J,'MTT DRAW'!AP$1,SWISSW!$F:$F,"Draw")+COUNTIFS(SWISSW!$I:$I,'MTT DRAW'!AP$1,SWISSW!$J:$J,'MTT DRAW'!$A27,SWISSW!$F:$F,"Draw")))*IF(ROW()=COLUMN(),0.5,1)</f>
        <v>0</v>
      </c>
      <c r="AQ27" s="11">
        <f ca="1">((COUNTIFS(SWISSW!$I:$I,'MTT DRAW'!$A27,SWISSW!$J:$J,'MTT DRAW'!AQ$1,SWISSW!$F:$F,"Draw")+COUNTIFS(SWISSW!$I:$I,'MTT DRAW'!AQ$1,SWISSW!$J:$J,'MTT DRAW'!$A27,SWISSW!$F:$F,"Draw")))*IF(ROW()=COLUMN(),0.5,1)</f>
        <v>0</v>
      </c>
      <c r="AR27" s="11">
        <f ca="1">((COUNTIFS(SWISSW!$I:$I,'MTT DRAW'!$A27,SWISSW!$J:$J,'MTT DRAW'!AR$1,SWISSW!$F:$F,"Draw")+COUNTIFS(SWISSW!$I:$I,'MTT DRAW'!AR$1,SWISSW!$J:$J,'MTT DRAW'!$A27,SWISSW!$F:$F,"Draw")))*IF(ROW()=COLUMN(),0.5,1)</f>
        <v>0</v>
      </c>
      <c r="AS27" s="11">
        <f ca="1">((COUNTIFS(SWISSW!$I:$I,'MTT DRAW'!$A27,SWISSW!$J:$J,'MTT DRAW'!AS$1,SWISSW!$F:$F,"Draw")+COUNTIFS(SWISSW!$I:$I,'MTT DRAW'!AS$1,SWISSW!$J:$J,'MTT DRAW'!$A27,SWISSW!$F:$F,"Draw")))*IF(ROW()=COLUMN(),0.5,1)</f>
        <v>0</v>
      </c>
      <c r="AT27" s="11">
        <f ca="1">((COUNTIFS(SWISSW!$I:$I,'MTT DRAW'!$A27,SWISSW!$J:$J,'MTT DRAW'!AT$1,SWISSW!$F:$F,"Draw")+COUNTIFS(SWISSW!$I:$I,'MTT DRAW'!AT$1,SWISSW!$J:$J,'MTT DRAW'!$A27,SWISSW!$F:$F,"Draw")))*IF(ROW()=COLUMN(),0.5,1)</f>
        <v>0</v>
      </c>
      <c r="AU27" s="11">
        <f ca="1">((COUNTIFS(SWISSW!$I:$I,'MTT DRAW'!$A27,SWISSW!$J:$J,'MTT DRAW'!AU$1,SWISSW!$F:$F,"Draw")+COUNTIFS(SWISSW!$I:$I,'MTT DRAW'!AU$1,SWISSW!$J:$J,'MTT DRAW'!$A27,SWISSW!$F:$F,"Draw")))*IF(ROW()=COLUMN(),0.5,1)</f>
        <v>0</v>
      </c>
      <c r="AV27" s="11">
        <f ca="1">((COUNTIFS(SWISSW!$I:$I,'MTT DRAW'!$A27,SWISSW!$J:$J,'MTT DRAW'!AV$1,SWISSW!$F:$F,"Draw")+COUNTIFS(SWISSW!$I:$I,'MTT DRAW'!AV$1,SWISSW!$J:$J,'MTT DRAW'!$A27,SWISSW!$F:$F,"Draw")))*IF(ROW()=COLUMN(),0.5,1)</f>
        <v>0</v>
      </c>
      <c r="AW27" s="11">
        <f ca="1">((COUNTIFS(SWISSW!$I:$I,'MTT DRAW'!$A27,SWISSW!$J:$J,'MTT DRAW'!AW$1,SWISSW!$F:$F,"Draw")+COUNTIFS(SWISSW!$I:$I,'MTT DRAW'!AW$1,SWISSW!$J:$J,'MTT DRAW'!$A27,SWISSW!$F:$F,"Draw")))*IF(ROW()=COLUMN(),0.5,1)</f>
        <v>0</v>
      </c>
      <c r="AX27" s="11">
        <f ca="1">((COUNTIFS(SWISSW!$I:$I,'MTT DRAW'!$A27,SWISSW!$J:$J,'MTT DRAW'!AX$1,SWISSW!$F:$F,"Draw")+COUNTIFS(SWISSW!$I:$I,'MTT DRAW'!AX$1,SWISSW!$J:$J,'MTT DRAW'!$A27,SWISSW!$F:$F,"Draw")))*IF(ROW()=COLUMN(),0.5,1)</f>
        <v>0</v>
      </c>
      <c r="AY27" s="11">
        <f ca="1">((COUNTIFS(SWISSW!$I:$I,'MTT DRAW'!$A27,SWISSW!$J:$J,'MTT DRAW'!AY$1,SWISSW!$F:$F,"Draw")+COUNTIFS(SWISSW!$I:$I,'MTT DRAW'!AY$1,SWISSW!$J:$J,'MTT DRAW'!$A27,SWISSW!$F:$F,"Draw")))*IF(ROW()=COLUMN(),0.5,1)</f>
        <v>0</v>
      </c>
      <c r="AZ27" s="11">
        <f ca="1">((COUNTIFS(SWISSW!$I:$I,'MTT DRAW'!$A27,SWISSW!$J:$J,'MTT DRAW'!AZ$1,SWISSW!$F:$F,"Draw")+COUNTIFS(SWISSW!$I:$I,'MTT DRAW'!AZ$1,SWISSW!$J:$J,'MTT DRAW'!$A27,SWISSW!$F:$F,"Draw")))*IF(ROW()=COLUMN(),0.5,1)</f>
        <v>0</v>
      </c>
      <c r="BA27" s="11">
        <f ca="1">((COUNTIFS(SWISSW!$I:$I,'MTT DRAW'!$A27,SWISSW!$J:$J,'MTT DRAW'!BA$1,SWISSW!$F:$F,"Draw")+COUNTIFS(SWISSW!$I:$I,'MTT DRAW'!BA$1,SWISSW!$J:$J,'MTT DRAW'!$A27,SWISSW!$F:$F,"Draw")))*IF(ROW()=COLUMN(),0.5,1)</f>
        <v>0</v>
      </c>
      <c r="BB27" s="11">
        <f ca="1">((COUNTIFS(SWISSW!$I:$I,'MTT DRAW'!$A27,SWISSW!$J:$J,'MTT DRAW'!BB$1,SWISSW!$F:$F,"Draw")+COUNTIFS(SWISSW!$I:$I,'MTT DRAW'!BB$1,SWISSW!$J:$J,'MTT DRAW'!$A27,SWISSW!$F:$F,"Draw")))*IF(ROW()=COLUMN(),0.5,1)</f>
        <v>0</v>
      </c>
      <c r="BC27" s="11">
        <f ca="1">((COUNTIFS(SWISSW!$I:$I,'MTT DRAW'!$A27,SWISSW!$J:$J,'MTT DRAW'!BC$1,SWISSW!$F:$F,"Draw")+COUNTIFS(SWISSW!$I:$I,'MTT DRAW'!BC$1,SWISSW!$J:$J,'MTT DRAW'!$A27,SWISSW!$F:$F,"Draw")))*IF(ROW()=COLUMN(),0.5,1)</f>
        <v>0</v>
      </c>
      <c r="BD27" s="11">
        <f ca="1">((COUNTIFS(SWISSW!$I:$I,'MTT DRAW'!$A27,SWISSW!$J:$J,'MTT DRAW'!BD$1,SWISSW!$F:$F,"Draw")+COUNTIFS(SWISSW!$I:$I,'MTT DRAW'!BD$1,SWISSW!$J:$J,'MTT DRAW'!$A27,SWISSW!$F:$F,"Draw")))*IF(ROW()=COLUMN(),0.5,1)</f>
        <v>0</v>
      </c>
      <c r="BE27" s="11">
        <f ca="1">((COUNTIFS(SWISSW!$I:$I,'MTT DRAW'!$A27,SWISSW!$J:$J,'MTT DRAW'!BE$1,SWISSW!$F:$F,"Draw")+COUNTIFS(SWISSW!$I:$I,'MTT DRAW'!BE$1,SWISSW!$J:$J,'MTT DRAW'!$A27,SWISSW!$F:$F,"Draw")))*IF(ROW()=COLUMN(),0.5,1)</f>
        <v>0</v>
      </c>
      <c r="BF27" s="11">
        <f ca="1">((COUNTIFS(SWISSW!$I:$I,'MTT DRAW'!$A27,SWISSW!$J:$J,'MTT DRAW'!BF$1,SWISSW!$F:$F,"Draw")+COUNTIFS(SWISSW!$I:$I,'MTT DRAW'!BF$1,SWISSW!$J:$J,'MTT DRAW'!$A27,SWISSW!$F:$F,"Draw")))*IF(ROW()=COLUMN(),0.5,1)</f>
        <v>0</v>
      </c>
      <c r="BG27" s="11">
        <f ca="1">((COUNTIFS(SWISSW!$I:$I,'MTT DRAW'!$A27,SWISSW!$J:$J,'MTT DRAW'!BG$1,SWISSW!$F:$F,"Draw")+COUNTIFS(SWISSW!$I:$I,'MTT DRAW'!BG$1,SWISSW!$J:$J,'MTT DRAW'!$A27,SWISSW!$F:$F,"Draw")))*IF(ROW()=COLUMN(),0.5,1)</f>
        <v>0</v>
      </c>
      <c r="BH27" s="11">
        <f ca="1">((COUNTIFS(SWISSW!$I:$I,'MTT DRAW'!$A27,SWISSW!$J:$J,'MTT DRAW'!BH$1,SWISSW!$F:$F,"Draw")+COUNTIFS(SWISSW!$I:$I,'MTT DRAW'!BH$1,SWISSW!$J:$J,'MTT DRAW'!$A27,SWISSW!$F:$F,"Draw")))*IF(ROW()=COLUMN(),0.5,1)</f>
        <v>0</v>
      </c>
      <c r="BI27" s="11">
        <f ca="1">((COUNTIFS(SWISSW!$I:$I,'MTT DRAW'!$A27,SWISSW!$J:$J,'MTT DRAW'!BI$1,SWISSW!$F:$F,"Draw")+COUNTIFS(SWISSW!$I:$I,'MTT DRAW'!BI$1,SWISSW!$J:$J,'MTT DRAW'!$A27,SWISSW!$F:$F,"Draw")))*IF(ROW()=COLUMN(),0.5,1)</f>
        <v>0</v>
      </c>
      <c r="BJ27" s="11">
        <f ca="1">((COUNTIFS(SWISSW!$I:$I,'MTT DRAW'!$A27,SWISSW!$J:$J,'MTT DRAW'!BJ$1,SWISSW!$F:$F,"Draw")+COUNTIFS(SWISSW!$I:$I,'MTT DRAW'!BJ$1,SWISSW!$J:$J,'MTT DRAW'!$A27,SWISSW!$F:$F,"Draw")))*IF(ROW()=COLUMN(),0.5,1)</f>
        <v>0</v>
      </c>
      <c r="BK27" s="11">
        <f ca="1">((COUNTIFS(SWISSW!$I:$I,'MTT DRAW'!$A27,SWISSW!$J:$J,'MTT DRAW'!BK$1,SWISSW!$F:$F,"Draw")+COUNTIFS(SWISSW!$I:$I,'MTT DRAW'!BK$1,SWISSW!$J:$J,'MTT DRAW'!$A27,SWISSW!$F:$F,"Draw")))*IF(ROW()=COLUMN(),0.5,1)</f>
        <v>0</v>
      </c>
      <c r="BL27" s="11">
        <f ca="1">((COUNTIFS(SWISSW!$I:$I,'MTT DRAW'!$A27,SWISSW!$J:$J,'MTT DRAW'!BL$1,SWISSW!$F:$F,"Draw")+COUNTIFS(SWISSW!$I:$I,'MTT DRAW'!BL$1,SWISSW!$J:$J,'MTT DRAW'!$A27,SWISSW!$F:$F,"Draw")))*IF(ROW()=COLUMN(),0.5,1)</f>
        <v>0</v>
      </c>
      <c r="BM27" s="11" t="str">
        <f ca="1">MATCHUP!BM27</f>
        <v>-</v>
      </c>
      <c r="BN27" s="11" t="str">
        <f ca="1">MATCHUP!BN27</f>
        <v>-</v>
      </c>
      <c r="BO27" s="11" t="str">
        <f ca="1">MATCHUP!BO27</f>
        <v>-</v>
      </c>
      <c r="BP27" s="11" t="str">
        <f ca="1">MATCHUP!BP27</f>
        <v>-</v>
      </c>
      <c r="BQ27" s="11" t="str">
        <f ca="1">MATCHUP!BQ27</f>
        <v>-</v>
      </c>
      <c r="BR27" s="11" t="str">
        <f ca="1">MATCHUP!BR27</f>
        <v>-</v>
      </c>
      <c r="BS27" s="11" t="str">
        <f ca="1">MATCHUP!BS27</f>
        <v>-</v>
      </c>
      <c r="BT27" s="11" t="str">
        <f ca="1">MATCHUP!BT27</f>
        <v>-</v>
      </c>
      <c r="BU27" s="11" t="str">
        <f ca="1">MATCHUP!BU27</f>
        <v>-</v>
      </c>
      <c r="BV27" s="11" t="str">
        <f ca="1">MATCHUP!BV27</f>
        <v>-</v>
      </c>
      <c r="BW27" s="11" t="str">
        <f ca="1">MATCHUP!BW27</f>
        <v>-</v>
      </c>
      <c r="BX27" s="11" t="str">
        <f ca="1">MATCHUP!BX27</f>
        <v>-</v>
      </c>
      <c r="BY27" s="11" t="str">
        <f ca="1">MATCHUP!BY27</f>
        <v>-</v>
      </c>
      <c r="BZ27" s="11" t="str">
        <f ca="1">MATCHUP!BZ27</f>
        <v>-</v>
      </c>
      <c r="CA27" s="11" t="str">
        <f ca="1">MATCHUP!CA27</f>
        <v>-</v>
      </c>
      <c r="CB27" s="11" t="str">
        <f ca="1">MATCHUP!CB27</f>
        <v>-</v>
      </c>
      <c r="CC27" s="11" t="str">
        <f ca="1">MATCHUP!CC27</f>
        <v>-</v>
      </c>
      <c r="CD27" s="11" t="str">
        <f ca="1">MATCHUP!CD27</f>
        <v>-</v>
      </c>
      <c r="CE27" s="11" t="str">
        <f ca="1">MATCHUP!CE27</f>
        <v>-</v>
      </c>
      <c r="CF27" s="11" t="str">
        <f ca="1">MATCHUP!CF27</f>
        <v>-</v>
      </c>
      <c r="CG27" s="11" t="str">
        <f ca="1">MATCHUP!CG27</f>
        <v>-</v>
      </c>
      <c r="CH27" s="11" t="str">
        <f ca="1">MATCHUP!CH27</f>
        <v>-</v>
      </c>
      <c r="CI27" s="11" t="str">
        <f ca="1">MATCHUP!CI27</f>
        <v>-</v>
      </c>
      <c r="CJ27" s="11" t="str">
        <f ca="1">MATCHUP!CJ27</f>
        <v>-</v>
      </c>
      <c r="CK27" s="11" t="str">
        <f ca="1">MATCHUP!CK27</f>
        <v>-</v>
      </c>
      <c r="CL27" s="11" t="str">
        <f ca="1">MATCHUP!CL27</f>
        <v>-</v>
      </c>
      <c r="CM27" s="11" t="str">
        <f ca="1">MATCHUP!CM27</f>
        <v>-</v>
      </c>
      <c r="CN27" s="11" t="str">
        <f ca="1">MATCHUP!CN27</f>
        <v>-</v>
      </c>
      <c r="CO27" s="11" t="str">
        <f ca="1">MATCHUP!CO27</f>
        <v>-</v>
      </c>
      <c r="CP27" s="11" t="str">
        <f ca="1">MATCHUP!CP27</f>
        <v>-</v>
      </c>
      <c r="CQ27" s="11" t="str">
        <f ca="1">MATCHUP!CQ27</f>
        <v>-</v>
      </c>
      <c r="CR27" s="11" t="str">
        <f ca="1">MATCHUP!CR27</f>
        <v>-</v>
      </c>
      <c r="CS27" s="11" t="str">
        <f ca="1">MATCHUP!CS27</f>
        <v>-</v>
      </c>
      <c r="CT27" s="11" t="str">
        <f ca="1">MATCHUP!CT27</f>
        <v>-</v>
      </c>
      <c r="CU27" s="11" t="str">
        <f ca="1">MATCHUP!CU27</f>
        <v>-</v>
      </c>
      <c r="CV27" s="11" t="str">
        <f ca="1">MATCHUP!CV27</f>
        <v>-</v>
      </c>
    </row>
    <row r="28" spans="1:100" ht="55" customHeight="1" x14ac:dyDescent="0.3">
      <c r="A28" s="3" t="str">
        <f ca="1">MATCHUP!A28</f>
        <v>Dimir Snacker</v>
      </c>
      <c r="B28" s="11">
        <f ca="1">((COUNTIFS(SWISSW!$I:$I,'MTT DRAW'!$A28,SWISSW!$J:$J,'MTT DRAW'!B$1,SWISSW!$F:$F,"Draw")+COUNTIFS(SWISSW!$I:$I,'MTT DRAW'!B$1,SWISSW!$J:$J,'MTT DRAW'!$A28,SWISSW!$F:$F,"Draw")))*IF(ROW()=COLUMN(),0.5,1)</f>
        <v>0</v>
      </c>
      <c r="C28" s="11">
        <f ca="1">((COUNTIFS(SWISSW!$I:$I,'MTT DRAW'!$A28,SWISSW!$J:$J,'MTT DRAW'!C$1,SWISSW!$F:$F,"Draw")+COUNTIFS(SWISSW!$I:$I,'MTT DRAW'!C$1,SWISSW!$J:$J,'MTT DRAW'!$A28,SWISSW!$F:$F,"Draw")))*IF(ROW()=COLUMN(),0.5,1)</f>
        <v>0</v>
      </c>
      <c r="D28" s="11">
        <f ca="1">((COUNTIFS(SWISSW!$I:$I,'MTT DRAW'!$A28,SWISSW!$J:$J,'MTT DRAW'!D$1,SWISSW!$F:$F,"Draw")+COUNTIFS(SWISSW!$I:$I,'MTT DRAW'!D$1,SWISSW!$J:$J,'MTT DRAW'!$A28,SWISSW!$F:$F,"Draw")))*IF(ROW()=COLUMN(),0.5,1)</f>
        <v>0</v>
      </c>
      <c r="E28" s="11">
        <f ca="1">((COUNTIFS(SWISSW!$I:$I,'MTT DRAW'!$A28,SWISSW!$J:$J,'MTT DRAW'!E$1,SWISSW!$F:$F,"Draw")+COUNTIFS(SWISSW!$I:$I,'MTT DRAW'!E$1,SWISSW!$J:$J,'MTT DRAW'!$A28,SWISSW!$F:$F,"Draw")))*IF(ROW()=COLUMN(),0.5,1)</f>
        <v>0</v>
      </c>
      <c r="F28" s="11">
        <f ca="1">((COUNTIFS(SWISSW!$I:$I,'MTT DRAW'!$A28,SWISSW!$J:$J,'MTT DRAW'!F$1,SWISSW!$F:$F,"Draw")+COUNTIFS(SWISSW!$I:$I,'MTT DRAW'!F$1,SWISSW!$J:$J,'MTT DRAW'!$A28,SWISSW!$F:$F,"Draw")))*IF(ROW()=COLUMN(),0.5,1)</f>
        <v>0</v>
      </c>
      <c r="G28" s="11">
        <f ca="1">((COUNTIFS(SWISSW!$I:$I,'MTT DRAW'!$A28,SWISSW!$J:$J,'MTT DRAW'!G$1,SWISSW!$F:$F,"Draw")+COUNTIFS(SWISSW!$I:$I,'MTT DRAW'!G$1,SWISSW!$J:$J,'MTT DRAW'!$A28,SWISSW!$F:$F,"Draw")))*IF(ROW()=COLUMN(),0.5,1)</f>
        <v>0</v>
      </c>
      <c r="H28" s="11">
        <f ca="1">((COUNTIFS(SWISSW!$I:$I,'MTT DRAW'!$A28,SWISSW!$J:$J,'MTT DRAW'!H$1,SWISSW!$F:$F,"Draw")+COUNTIFS(SWISSW!$I:$I,'MTT DRAW'!H$1,SWISSW!$J:$J,'MTT DRAW'!$A28,SWISSW!$F:$F,"Draw")))*IF(ROW()=COLUMN(),0.5,1)</f>
        <v>0</v>
      </c>
      <c r="I28" s="11">
        <f ca="1">((COUNTIFS(SWISSW!$I:$I,'MTT DRAW'!$A28,SWISSW!$J:$J,'MTT DRAW'!I$1,SWISSW!$F:$F,"Draw")+COUNTIFS(SWISSW!$I:$I,'MTT DRAW'!I$1,SWISSW!$J:$J,'MTT DRAW'!$A28,SWISSW!$F:$F,"Draw")))*IF(ROW()=COLUMN(),0.5,1)</f>
        <v>0</v>
      </c>
      <c r="J28" s="11">
        <f ca="1">((COUNTIFS(SWISSW!$I:$I,'MTT DRAW'!$A28,SWISSW!$J:$J,'MTT DRAW'!J$1,SWISSW!$F:$F,"Draw")+COUNTIFS(SWISSW!$I:$I,'MTT DRAW'!J$1,SWISSW!$J:$J,'MTT DRAW'!$A28,SWISSW!$F:$F,"Draw")))*IF(ROW()=COLUMN(),0.5,1)</f>
        <v>0</v>
      </c>
      <c r="K28" s="11">
        <f ca="1">((COUNTIFS(SWISSW!$I:$I,'MTT DRAW'!$A28,SWISSW!$J:$J,'MTT DRAW'!K$1,SWISSW!$F:$F,"Draw")+COUNTIFS(SWISSW!$I:$I,'MTT DRAW'!K$1,SWISSW!$J:$J,'MTT DRAW'!$A28,SWISSW!$F:$F,"Draw")))*IF(ROW()=COLUMN(),0.5,1)</f>
        <v>1</v>
      </c>
      <c r="L28" s="11">
        <f ca="1">((COUNTIFS(SWISSW!$I:$I,'MTT DRAW'!$A28,SWISSW!$J:$J,'MTT DRAW'!L$1,SWISSW!$F:$F,"Draw")+COUNTIFS(SWISSW!$I:$I,'MTT DRAW'!L$1,SWISSW!$J:$J,'MTT DRAW'!$A28,SWISSW!$F:$F,"Draw")))*IF(ROW()=COLUMN(),0.5,1)</f>
        <v>0</v>
      </c>
      <c r="M28" s="11">
        <f ca="1">((COUNTIFS(SWISSW!$I:$I,'MTT DRAW'!$A28,SWISSW!$J:$J,'MTT DRAW'!M$1,SWISSW!$F:$F,"Draw")+COUNTIFS(SWISSW!$I:$I,'MTT DRAW'!M$1,SWISSW!$J:$J,'MTT DRAW'!$A28,SWISSW!$F:$F,"Draw")))*IF(ROW()=COLUMN(),0.5,1)</f>
        <v>0</v>
      </c>
      <c r="N28" s="11">
        <f ca="1">((COUNTIFS(SWISSW!$I:$I,'MTT DRAW'!$A28,SWISSW!$J:$J,'MTT DRAW'!N$1,SWISSW!$F:$F,"Draw")+COUNTIFS(SWISSW!$I:$I,'MTT DRAW'!N$1,SWISSW!$J:$J,'MTT DRAW'!$A28,SWISSW!$F:$F,"Draw")))*IF(ROW()=COLUMN(),0.5,1)</f>
        <v>0</v>
      </c>
      <c r="O28" s="11">
        <f ca="1">((COUNTIFS(SWISSW!$I:$I,'MTT DRAW'!$A28,SWISSW!$J:$J,'MTT DRAW'!O$1,SWISSW!$F:$F,"Draw")+COUNTIFS(SWISSW!$I:$I,'MTT DRAW'!O$1,SWISSW!$J:$J,'MTT DRAW'!$A28,SWISSW!$F:$F,"Draw")))*IF(ROW()=COLUMN(),0.5,1)</f>
        <v>0</v>
      </c>
      <c r="P28" s="11">
        <f ca="1">((COUNTIFS(SWISSW!$I:$I,'MTT DRAW'!$A28,SWISSW!$J:$J,'MTT DRAW'!P$1,SWISSW!$F:$F,"Draw")+COUNTIFS(SWISSW!$I:$I,'MTT DRAW'!P$1,SWISSW!$J:$J,'MTT DRAW'!$A28,SWISSW!$F:$F,"Draw")))*IF(ROW()=COLUMN(),0.5,1)</f>
        <v>0</v>
      </c>
      <c r="Q28" s="11">
        <f ca="1">((COUNTIFS(SWISSW!$I:$I,'MTT DRAW'!$A28,SWISSW!$J:$J,'MTT DRAW'!Q$1,SWISSW!$F:$F,"Draw")+COUNTIFS(SWISSW!$I:$I,'MTT DRAW'!Q$1,SWISSW!$J:$J,'MTT DRAW'!$A28,SWISSW!$F:$F,"Draw")))*IF(ROW()=COLUMN(),0.5,1)</f>
        <v>0</v>
      </c>
      <c r="R28" s="11">
        <f ca="1">((COUNTIFS(SWISSW!$I:$I,'MTT DRAW'!$A28,SWISSW!$J:$J,'MTT DRAW'!R$1,SWISSW!$F:$F,"Draw")+COUNTIFS(SWISSW!$I:$I,'MTT DRAW'!R$1,SWISSW!$J:$J,'MTT DRAW'!$A28,SWISSW!$F:$F,"Draw")))*IF(ROW()=COLUMN(),0.5,1)</f>
        <v>0</v>
      </c>
      <c r="S28" s="11">
        <f ca="1">((COUNTIFS(SWISSW!$I:$I,'MTT DRAW'!$A28,SWISSW!$J:$J,'MTT DRAW'!S$1,SWISSW!$F:$F,"Draw")+COUNTIFS(SWISSW!$I:$I,'MTT DRAW'!S$1,SWISSW!$J:$J,'MTT DRAW'!$A28,SWISSW!$F:$F,"Draw")))*IF(ROW()=COLUMN(),0.5,1)</f>
        <v>1</v>
      </c>
      <c r="T28" s="11">
        <f ca="1">((COUNTIFS(SWISSW!$I:$I,'MTT DRAW'!$A28,SWISSW!$J:$J,'MTT DRAW'!T$1,SWISSW!$F:$F,"Draw")+COUNTIFS(SWISSW!$I:$I,'MTT DRAW'!T$1,SWISSW!$J:$J,'MTT DRAW'!$A28,SWISSW!$F:$F,"Draw")))*IF(ROW()=COLUMN(),0.5,1)</f>
        <v>0</v>
      </c>
      <c r="U28" s="11">
        <f ca="1">((COUNTIFS(SWISSW!$I:$I,'MTT DRAW'!$A28,SWISSW!$J:$J,'MTT DRAW'!U$1,SWISSW!$F:$F,"Draw")+COUNTIFS(SWISSW!$I:$I,'MTT DRAW'!U$1,SWISSW!$J:$J,'MTT DRAW'!$A28,SWISSW!$F:$F,"Draw")))*IF(ROW()=COLUMN(),0.5,1)</f>
        <v>0</v>
      </c>
      <c r="V28" s="11">
        <f ca="1">((COUNTIFS(SWISSW!$I:$I,'MTT DRAW'!$A28,SWISSW!$J:$J,'MTT DRAW'!V$1,SWISSW!$F:$F,"Draw")+COUNTIFS(SWISSW!$I:$I,'MTT DRAW'!V$1,SWISSW!$J:$J,'MTT DRAW'!$A28,SWISSW!$F:$F,"Draw")))*IF(ROW()=COLUMN(),0.5,1)</f>
        <v>0</v>
      </c>
      <c r="W28" s="11">
        <f ca="1">((COUNTIFS(SWISSW!$I:$I,'MTT DRAW'!$A28,SWISSW!$J:$J,'MTT DRAW'!W$1,SWISSW!$F:$F,"Draw")+COUNTIFS(SWISSW!$I:$I,'MTT DRAW'!W$1,SWISSW!$J:$J,'MTT DRAW'!$A28,SWISSW!$F:$F,"Draw")))*IF(ROW()=COLUMN(),0.5,1)</f>
        <v>0</v>
      </c>
      <c r="X28" s="11">
        <f ca="1">((COUNTIFS(SWISSW!$I:$I,'MTT DRAW'!$A28,SWISSW!$J:$J,'MTT DRAW'!X$1,SWISSW!$F:$F,"Draw")+COUNTIFS(SWISSW!$I:$I,'MTT DRAW'!X$1,SWISSW!$J:$J,'MTT DRAW'!$A28,SWISSW!$F:$F,"Draw")))*IF(ROW()=COLUMN(),0.5,1)</f>
        <v>0</v>
      </c>
      <c r="Y28" s="11">
        <f ca="1">((COUNTIFS(SWISSW!$I:$I,'MTT DRAW'!$A28,SWISSW!$J:$J,'MTT DRAW'!Y$1,SWISSW!$F:$F,"Draw")+COUNTIFS(SWISSW!$I:$I,'MTT DRAW'!Y$1,SWISSW!$J:$J,'MTT DRAW'!$A28,SWISSW!$F:$F,"Draw")))*IF(ROW()=COLUMN(),0.5,1)</f>
        <v>0</v>
      </c>
      <c r="Z28" s="11">
        <f ca="1">((COUNTIFS(SWISSW!$I:$I,'MTT DRAW'!$A28,SWISSW!$J:$J,'MTT DRAW'!Z$1,SWISSW!$F:$F,"Draw")+COUNTIFS(SWISSW!$I:$I,'MTT DRAW'!Z$1,SWISSW!$J:$J,'MTT DRAW'!$A28,SWISSW!$F:$F,"Draw")))*IF(ROW()=COLUMN(),0.5,1)</f>
        <v>0</v>
      </c>
      <c r="AA28" s="11">
        <f ca="1">((COUNTIFS(SWISSW!$I:$I,'MTT DRAW'!$A28,SWISSW!$J:$J,'MTT DRAW'!AA$1,SWISSW!$F:$F,"Draw")+COUNTIFS(SWISSW!$I:$I,'MTT DRAW'!AA$1,SWISSW!$J:$J,'MTT DRAW'!$A28,SWISSW!$F:$F,"Draw")))*IF(ROW()=COLUMN(),0.5,1)</f>
        <v>0</v>
      </c>
      <c r="AB28" s="11">
        <f ca="1">((COUNTIFS(SWISSW!$I:$I,'MTT DRAW'!$A28,SWISSW!$J:$J,'MTT DRAW'!AB$1,SWISSW!$F:$F,"Draw")+COUNTIFS(SWISSW!$I:$I,'MTT DRAW'!AB$1,SWISSW!$J:$J,'MTT DRAW'!$A28,SWISSW!$F:$F,"Draw")))*IF(ROW()=COLUMN(),0.5,1)</f>
        <v>0</v>
      </c>
      <c r="AC28" s="11">
        <f ca="1">((COUNTIFS(SWISSW!$I:$I,'MTT DRAW'!$A28,SWISSW!$J:$J,'MTT DRAW'!AC$1,SWISSW!$F:$F,"Draw")+COUNTIFS(SWISSW!$I:$I,'MTT DRAW'!AC$1,SWISSW!$J:$J,'MTT DRAW'!$A28,SWISSW!$F:$F,"Draw")))*IF(ROW()=COLUMN(),0.5,1)</f>
        <v>0</v>
      </c>
      <c r="AD28" s="11">
        <f ca="1">((COUNTIFS(SWISSW!$I:$I,'MTT DRAW'!$A28,SWISSW!$J:$J,'MTT DRAW'!AD$1,SWISSW!$F:$F,"Draw")+COUNTIFS(SWISSW!$I:$I,'MTT DRAW'!AD$1,SWISSW!$J:$J,'MTT DRAW'!$A28,SWISSW!$F:$F,"Draw")))*IF(ROW()=COLUMN(),0.5,1)</f>
        <v>0</v>
      </c>
      <c r="AE28" s="11">
        <f ca="1">((COUNTIFS(SWISSW!$I:$I,'MTT DRAW'!$A28,SWISSW!$J:$J,'MTT DRAW'!AE$1,SWISSW!$F:$F,"Draw")+COUNTIFS(SWISSW!$I:$I,'MTT DRAW'!AE$1,SWISSW!$J:$J,'MTT DRAW'!$A28,SWISSW!$F:$F,"Draw")))*IF(ROW()=COLUMN(),0.5,1)</f>
        <v>0</v>
      </c>
      <c r="AF28" s="11">
        <f ca="1">((COUNTIFS(SWISSW!$I:$I,'MTT DRAW'!$A28,SWISSW!$J:$J,'MTT DRAW'!AF$1,SWISSW!$F:$F,"Draw")+COUNTIFS(SWISSW!$I:$I,'MTT DRAW'!AF$1,SWISSW!$J:$J,'MTT DRAW'!$A28,SWISSW!$F:$F,"Draw")))*IF(ROW()=COLUMN(),0.5,1)</f>
        <v>0</v>
      </c>
      <c r="AG28" s="11">
        <f ca="1">((COUNTIFS(SWISSW!$I:$I,'MTT DRAW'!$A28,SWISSW!$J:$J,'MTT DRAW'!AG$1,SWISSW!$F:$F,"Draw")+COUNTIFS(SWISSW!$I:$I,'MTT DRAW'!AG$1,SWISSW!$J:$J,'MTT DRAW'!$A28,SWISSW!$F:$F,"Draw")))*IF(ROW()=COLUMN(),0.5,1)</f>
        <v>0</v>
      </c>
      <c r="AH28" s="11">
        <f ca="1">((COUNTIFS(SWISSW!$I:$I,'MTT DRAW'!$A28,SWISSW!$J:$J,'MTT DRAW'!AH$1,SWISSW!$F:$F,"Draw")+COUNTIFS(SWISSW!$I:$I,'MTT DRAW'!AH$1,SWISSW!$J:$J,'MTT DRAW'!$A28,SWISSW!$F:$F,"Draw")))*IF(ROW()=COLUMN(),0.5,1)</f>
        <v>0</v>
      </c>
      <c r="AI28" s="11">
        <f ca="1">((COUNTIFS(SWISSW!$I:$I,'MTT DRAW'!$A28,SWISSW!$J:$J,'MTT DRAW'!AI$1,SWISSW!$F:$F,"Draw")+COUNTIFS(SWISSW!$I:$I,'MTT DRAW'!AI$1,SWISSW!$J:$J,'MTT DRAW'!$A28,SWISSW!$F:$F,"Draw")))*IF(ROW()=COLUMN(),0.5,1)</f>
        <v>0</v>
      </c>
      <c r="AJ28" s="11">
        <f ca="1">((COUNTIFS(SWISSW!$I:$I,'MTT DRAW'!$A28,SWISSW!$J:$J,'MTT DRAW'!AJ$1,SWISSW!$F:$F,"Draw")+COUNTIFS(SWISSW!$I:$I,'MTT DRAW'!AJ$1,SWISSW!$J:$J,'MTT DRAW'!$A28,SWISSW!$F:$F,"Draw")))*IF(ROW()=COLUMN(),0.5,1)</f>
        <v>0</v>
      </c>
      <c r="AK28" s="11">
        <f ca="1">((COUNTIFS(SWISSW!$I:$I,'MTT DRAW'!$A28,SWISSW!$J:$J,'MTT DRAW'!AK$1,SWISSW!$F:$F,"Draw")+COUNTIFS(SWISSW!$I:$I,'MTT DRAW'!AK$1,SWISSW!$J:$J,'MTT DRAW'!$A28,SWISSW!$F:$F,"Draw")))*IF(ROW()=COLUMN(),0.5,1)</f>
        <v>0</v>
      </c>
      <c r="AL28" s="11">
        <f ca="1">((COUNTIFS(SWISSW!$I:$I,'MTT DRAW'!$A28,SWISSW!$J:$J,'MTT DRAW'!AL$1,SWISSW!$F:$F,"Draw")+COUNTIFS(SWISSW!$I:$I,'MTT DRAW'!AL$1,SWISSW!$J:$J,'MTT DRAW'!$A28,SWISSW!$F:$F,"Draw")))*IF(ROW()=COLUMN(),0.5,1)</f>
        <v>0</v>
      </c>
      <c r="AM28" s="11">
        <f ca="1">((COUNTIFS(SWISSW!$I:$I,'MTT DRAW'!$A28,SWISSW!$J:$J,'MTT DRAW'!AM$1,SWISSW!$F:$F,"Draw")+COUNTIFS(SWISSW!$I:$I,'MTT DRAW'!AM$1,SWISSW!$J:$J,'MTT DRAW'!$A28,SWISSW!$F:$F,"Draw")))*IF(ROW()=COLUMN(),0.5,1)</f>
        <v>0</v>
      </c>
      <c r="AN28" s="11">
        <f ca="1">((COUNTIFS(SWISSW!$I:$I,'MTT DRAW'!$A28,SWISSW!$J:$J,'MTT DRAW'!AN$1,SWISSW!$F:$F,"Draw")+COUNTIFS(SWISSW!$I:$I,'MTT DRAW'!AN$1,SWISSW!$J:$J,'MTT DRAW'!$A28,SWISSW!$F:$F,"Draw")))*IF(ROW()=COLUMN(),0.5,1)</f>
        <v>0</v>
      </c>
      <c r="AO28" s="11">
        <f ca="1">((COUNTIFS(SWISSW!$I:$I,'MTT DRAW'!$A28,SWISSW!$J:$J,'MTT DRAW'!AO$1,SWISSW!$F:$F,"Draw")+COUNTIFS(SWISSW!$I:$I,'MTT DRAW'!AO$1,SWISSW!$J:$J,'MTT DRAW'!$A28,SWISSW!$F:$F,"Draw")))*IF(ROW()=COLUMN(),0.5,1)</f>
        <v>0</v>
      </c>
      <c r="AP28" s="11">
        <f ca="1">((COUNTIFS(SWISSW!$I:$I,'MTT DRAW'!$A28,SWISSW!$J:$J,'MTT DRAW'!AP$1,SWISSW!$F:$F,"Draw")+COUNTIFS(SWISSW!$I:$I,'MTT DRAW'!AP$1,SWISSW!$J:$J,'MTT DRAW'!$A28,SWISSW!$F:$F,"Draw")))*IF(ROW()=COLUMN(),0.5,1)</f>
        <v>0</v>
      </c>
      <c r="AQ28" s="11">
        <f ca="1">((COUNTIFS(SWISSW!$I:$I,'MTT DRAW'!$A28,SWISSW!$J:$J,'MTT DRAW'!AQ$1,SWISSW!$F:$F,"Draw")+COUNTIFS(SWISSW!$I:$I,'MTT DRAW'!AQ$1,SWISSW!$J:$J,'MTT DRAW'!$A28,SWISSW!$F:$F,"Draw")))*IF(ROW()=COLUMN(),0.5,1)</f>
        <v>0</v>
      </c>
      <c r="AR28" s="11">
        <f ca="1">((COUNTIFS(SWISSW!$I:$I,'MTT DRAW'!$A28,SWISSW!$J:$J,'MTT DRAW'!AR$1,SWISSW!$F:$F,"Draw")+COUNTIFS(SWISSW!$I:$I,'MTT DRAW'!AR$1,SWISSW!$J:$J,'MTT DRAW'!$A28,SWISSW!$F:$F,"Draw")))*IF(ROW()=COLUMN(),0.5,1)</f>
        <v>0</v>
      </c>
      <c r="AS28" s="11">
        <f ca="1">((COUNTIFS(SWISSW!$I:$I,'MTT DRAW'!$A28,SWISSW!$J:$J,'MTT DRAW'!AS$1,SWISSW!$F:$F,"Draw")+COUNTIFS(SWISSW!$I:$I,'MTT DRAW'!AS$1,SWISSW!$J:$J,'MTT DRAW'!$A28,SWISSW!$F:$F,"Draw")))*IF(ROW()=COLUMN(),0.5,1)</f>
        <v>0</v>
      </c>
      <c r="AT28" s="11">
        <f ca="1">((COUNTIFS(SWISSW!$I:$I,'MTT DRAW'!$A28,SWISSW!$J:$J,'MTT DRAW'!AT$1,SWISSW!$F:$F,"Draw")+COUNTIFS(SWISSW!$I:$I,'MTT DRAW'!AT$1,SWISSW!$J:$J,'MTT DRAW'!$A28,SWISSW!$F:$F,"Draw")))*IF(ROW()=COLUMN(),0.5,1)</f>
        <v>0</v>
      </c>
      <c r="AU28" s="11">
        <f ca="1">((COUNTIFS(SWISSW!$I:$I,'MTT DRAW'!$A28,SWISSW!$J:$J,'MTT DRAW'!AU$1,SWISSW!$F:$F,"Draw")+COUNTIFS(SWISSW!$I:$I,'MTT DRAW'!AU$1,SWISSW!$J:$J,'MTT DRAW'!$A28,SWISSW!$F:$F,"Draw")))*IF(ROW()=COLUMN(),0.5,1)</f>
        <v>0</v>
      </c>
      <c r="AV28" s="11">
        <f ca="1">((COUNTIFS(SWISSW!$I:$I,'MTT DRAW'!$A28,SWISSW!$J:$J,'MTT DRAW'!AV$1,SWISSW!$F:$F,"Draw")+COUNTIFS(SWISSW!$I:$I,'MTT DRAW'!AV$1,SWISSW!$J:$J,'MTT DRAW'!$A28,SWISSW!$F:$F,"Draw")))*IF(ROW()=COLUMN(),0.5,1)</f>
        <v>0</v>
      </c>
      <c r="AW28" s="11">
        <f ca="1">((COUNTIFS(SWISSW!$I:$I,'MTT DRAW'!$A28,SWISSW!$J:$J,'MTT DRAW'!AW$1,SWISSW!$F:$F,"Draw")+COUNTIFS(SWISSW!$I:$I,'MTT DRAW'!AW$1,SWISSW!$J:$J,'MTT DRAW'!$A28,SWISSW!$F:$F,"Draw")))*IF(ROW()=COLUMN(),0.5,1)</f>
        <v>0</v>
      </c>
      <c r="AX28" s="11">
        <f ca="1">((COUNTIFS(SWISSW!$I:$I,'MTT DRAW'!$A28,SWISSW!$J:$J,'MTT DRAW'!AX$1,SWISSW!$F:$F,"Draw")+COUNTIFS(SWISSW!$I:$I,'MTT DRAW'!AX$1,SWISSW!$J:$J,'MTT DRAW'!$A28,SWISSW!$F:$F,"Draw")))*IF(ROW()=COLUMN(),0.5,1)</f>
        <v>0</v>
      </c>
      <c r="AY28" s="11">
        <f ca="1">((COUNTIFS(SWISSW!$I:$I,'MTT DRAW'!$A28,SWISSW!$J:$J,'MTT DRAW'!AY$1,SWISSW!$F:$F,"Draw")+COUNTIFS(SWISSW!$I:$I,'MTT DRAW'!AY$1,SWISSW!$J:$J,'MTT DRAW'!$A28,SWISSW!$F:$F,"Draw")))*IF(ROW()=COLUMN(),0.5,1)</f>
        <v>0</v>
      </c>
      <c r="AZ28" s="11">
        <f ca="1">((COUNTIFS(SWISSW!$I:$I,'MTT DRAW'!$A28,SWISSW!$J:$J,'MTT DRAW'!AZ$1,SWISSW!$F:$F,"Draw")+COUNTIFS(SWISSW!$I:$I,'MTT DRAW'!AZ$1,SWISSW!$J:$J,'MTT DRAW'!$A28,SWISSW!$F:$F,"Draw")))*IF(ROW()=COLUMN(),0.5,1)</f>
        <v>0</v>
      </c>
      <c r="BA28" s="11">
        <f ca="1">((COUNTIFS(SWISSW!$I:$I,'MTT DRAW'!$A28,SWISSW!$J:$J,'MTT DRAW'!BA$1,SWISSW!$F:$F,"Draw")+COUNTIFS(SWISSW!$I:$I,'MTT DRAW'!BA$1,SWISSW!$J:$J,'MTT DRAW'!$A28,SWISSW!$F:$F,"Draw")))*IF(ROW()=COLUMN(),0.5,1)</f>
        <v>0</v>
      </c>
      <c r="BB28" s="11">
        <f ca="1">((COUNTIFS(SWISSW!$I:$I,'MTT DRAW'!$A28,SWISSW!$J:$J,'MTT DRAW'!BB$1,SWISSW!$F:$F,"Draw")+COUNTIFS(SWISSW!$I:$I,'MTT DRAW'!BB$1,SWISSW!$J:$J,'MTT DRAW'!$A28,SWISSW!$F:$F,"Draw")))*IF(ROW()=COLUMN(),0.5,1)</f>
        <v>0</v>
      </c>
      <c r="BC28" s="11">
        <f ca="1">((COUNTIFS(SWISSW!$I:$I,'MTT DRAW'!$A28,SWISSW!$J:$J,'MTT DRAW'!BC$1,SWISSW!$F:$F,"Draw")+COUNTIFS(SWISSW!$I:$I,'MTT DRAW'!BC$1,SWISSW!$J:$J,'MTT DRAW'!$A28,SWISSW!$F:$F,"Draw")))*IF(ROW()=COLUMN(),0.5,1)</f>
        <v>0</v>
      </c>
      <c r="BD28" s="11">
        <f ca="1">((COUNTIFS(SWISSW!$I:$I,'MTT DRAW'!$A28,SWISSW!$J:$J,'MTT DRAW'!BD$1,SWISSW!$F:$F,"Draw")+COUNTIFS(SWISSW!$I:$I,'MTT DRAW'!BD$1,SWISSW!$J:$J,'MTT DRAW'!$A28,SWISSW!$F:$F,"Draw")))*IF(ROW()=COLUMN(),0.5,1)</f>
        <v>0</v>
      </c>
      <c r="BE28" s="11">
        <f ca="1">((COUNTIFS(SWISSW!$I:$I,'MTT DRAW'!$A28,SWISSW!$J:$J,'MTT DRAW'!BE$1,SWISSW!$F:$F,"Draw")+COUNTIFS(SWISSW!$I:$I,'MTT DRAW'!BE$1,SWISSW!$J:$J,'MTT DRAW'!$A28,SWISSW!$F:$F,"Draw")))*IF(ROW()=COLUMN(),0.5,1)</f>
        <v>0</v>
      </c>
      <c r="BF28" s="11">
        <f ca="1">((COUNTIFS(SWISSW!$I:$I,'MTT DRAW'!$A28,SWISSW!$J:$J,'MTT DRAW'!BF$1,SWISSW!$F:$F,"Draw")+COUNTIFS(SWISSW!$I:$I,'MTT DRAW'!BF$1,SWISSW!$J:$J,'MTT DRAW'!$A28,SWISSW!$F:$F,"Draw")))*IF(ROW()=COLUMN(),0.5,1)</f>
        <v>0</v>
      </c>
      <c r="BG28" s="11">
        <f ca="1">((COUNTIFS(SWISSW!$I:$I,'MTT DRAW'!$A28,SWISSW!$J:$J,'MTT DRAW'!BG$1,SWISSW!$F:$F,"Draw")+COUNTIFS(SWISSW!$I:$I,'MTT DRAW'!BG$1,SWISSW!$J:$J,'MTT DRAW'!$A28,SWISSW!$F:$F,"Draw")))*IF(ROW()=COLUMN(),0.5,1)</f>
        <v>0</v>
      </c>
      <c r="BH28" s="11">
        <f ca="1">((COUNTIFS(SWISSW!$I:$I,'MTT DRAW'!$A28,SWISSW!$J:$J,'MTT DRAW'!BH$1,SWISSW!$F:$F,"Draw")+COUNTIFS(SWISSW!$I:$I,'MTT DRAW'!BH$1,SWISSW!$J:$J,'MTT DRAW'!$A28,SWISSW!$F:$F,"Draw")))*IF(ROW()=COLUMN(),0.5,1)</f>
        <v>0</v>
      </c>
      <c r="BI28" s="11">
        <f ca="1">((COUNTIFS(SWISSW!$I:$I,'MTT DRAW'!$A28,SWISSW!$J:$J,'MTT DRAW'!BI$1,SWISSW!$F:$F,"Draw")+COUNTIFS(SWISSW!$I:$I,'MTT DRAW'!BI$1,SWISSW!$J:$J,'MTT DRAW'!$A28,SWISSW!$F:$F,"Draw")))*IF(ROW()=COLUMN(),0.5,1)</f>
        <v>0</v>
      </c>
      <c r="BJ28" s="11">
        <f ca="1">((COUNTIFS(SWISSW!$I:$I,'MTT DRAW'!$A28,SWISSW!$J:$J,'MTT DRAW'!BJ$1,SWISSW!$F:$F,"Draw")+COUNTIFS(SWISSW!$I:$I,'MTT DRAW'!BJ$1,SWISSW!$J:$J,'MTT DRAW'!$A28,SWISSW!$F:$F,"Draw")))*IF(ROW()=COLUMN(),0.5,1)</f>
        <v>0</v>
      </c>
      <c r="BK28" s="11">
        <f ca="1">((COUNTIFS(SWISSW!$I:$I,'MTT DRAW'!$A28,SWISSW!$J:$J,'MTT DRAW'!BK$1,SWISSW!$F:$F,"Draw")+COUNTIFS(SWISSW!$I:$I,'MTT DRAW'!BK$1,SWISSW!$J:$J,'MTT DRAW'!$A28,SWISSW!$F:$F,"Draw")))*IF(ROW()=COLUMN(),0.5,1)</f>
        <v>0</v>
      </c>
      <c r="BL28" s="11">
        <f ca="1">((COUNTIFS(SWISSW!$I:$I,'MTT DRAW'!$A28,SWISSW!$J:$J,'MTT DRAW'!BL$1,SWISSW!$F:$F,"Draw")+COUNTIFS(SWISSW!$I:$I,'MTT DRAW'!BL$1,SWISSW!$J:$J,'MTT DRAW'!$A28,SWISSW!$F:$F,"Draw")))*IF(ROW()=COLUMN(),0.5,1)</f>
        <v>0</v>
      </c>
      <c r="BM28" s="11" t="str">
        <f ca="1">MATCHUP!BM28</f>
        <v>-</v>
      </c>
      <c r="BN28" s="11" t="str">
        <f ca="1">MATCHUP!BN28</f>
        <v>-</v>
      </c>
      <c r="BO28" s="11" t="str">
        <f ca="1">MATCHUP!BO28</f>
        <v>-</v>
      </c>
      <c r="BP28" s="11" t="str">
        <f ca="1">MATCHUP!BP28</f>
        <v>-</v>
      </c>
      <c r="BQ28" s="11" t="str">
        <f ca="1">MATCHUP!BQ28</f>
        <v>-</v>
      </c>
      <c r="BR28" s="11" t="str">
        <f ca="1">MATCHUP!BR28</f>
        <v>-</v>
      </c>
      <c r="BS28" s="11" t="str">
        <f ca="1">MATCHUP!BS28</f>
        <v>-</v>
      </c>
      <c r="BT28" s="11" t="str">
        <f ca="1">MATCHUP!BT28</f>
        <v>-</v>
      </c>
      <c r="BU28" s="11" t="str">
        <f ca="1">MATCHUP!BU28</f>
        <v>-</v>
      </c>
      <c r="BV28" s="11" t="str">
        <f ca="1">MATCHUP!BV28</f>
        <v>-</v>
      </c>
      <c r="BW28" s="11" t="str">
        <f ca="1">MATCHUP!BW28</f>
        <v>-</v>
      </c>
      <c r="BX28" s="11" t="str">
        <f ca="1">MATCHUP!BX28</f>
        <v>-</v>
      </c>
      <c r="BY28" s="11" t="str">
        <f ca="1">MATCHUP!BY28</f>
        <v>-</v>
      </c>
      <c r="BZ28" s="11" t="str">
        <f ca="1">MATCHUP!BZ28</f>
        <v>-</v>
      </c>
      <c r="CA28" s="11" t="str">
        <f ca="1">MATCHUP!CA28</f>
        <v>-</v>
      </c>
      <c r="CB28" s="11" t="str">
        <f ca="1">MATCHUP!CB28</f>
        <v>-</v>
      </c>
      <c r="CC28" s="11" t="str">
        <f ca="1">MATCHUP!CC28</f>
        <v>-</v>
      </c>
      <c r="CD28" s="11" t="str">
        <f ca="1">MATCHUP!CD28</f>
        <v>-</v>
      </c>
      <c r="CE28" s="11" t="str">
        <f ca="1">MATCHUP!CE28</f>
        <v>-</v>
      </c>
      <c r="CF28" s="11" t="str">
        <f ca="1">MATCHUP!CF28</f>
        <v>-</v>
      </c>
      <c r="CG28" s="11" t="str">
        <f ca="1">MATCHUP!CG28</f>
        <v>-</v>
      </c>
      <c r="CH28" s="11" t="str">
        <f ca="1">MATCHUP!CH28</f>
        <v>-</v>
      </c>
      <c r="CI28" s="11" t="str">
        <f ca="1">MATCHUP!CI28</f>
        <v>-</v>
      </c>
      <c r="CJ28" s="11" t="str">
        <f ca="1">MATCHUP!CJ28</f>
        <v>-</v>
      </c>
      <c r="CK28" s="11" t="str">
        <f ca="1">MATCHUP!CK28</f>
        <v>-</v>
      </c>
      <c r="CL28" s="11" t="str">
        <f ca="1">MATCHUP!CL28</f>
        <v>-</v>
      </c>
      <c r="CM28" s="11" t="str">
        <f ca="1">MATCHUP!CM28</f>
        <v>-</v>
      </c>
      <c r="CN28" s="11" t="str">
        <f ca="1">MATCHUP!CN28</f>
        <v>-</v>
      </c>
      <c r="CO28" s="11" t="str">
        <f ca="1">MATCHUP!CO28</f>
        <v>-</v>
      </c>
      <c r="CP28" s="11" t="str">
        <f ca="1">MATCHUP!CP28</f>
        <v>-</v>
      </c>
      <c r="CQ28" s="11" t="str">
        <f ca="1">MATCHUP!CQ28</f>
        <v>-</v>
      </c>
      <c r="CR28" s="11" t="str">
        <f ca="1">MATCHUP!CR28</f>
        <v>-</v>
      </c>
      <c r="CS28" s="11" t="str">
        <f ca="1">MATCHUP!CS28</f>
        <v>-</v>
      </c>
      <c r="CT28" s="11" t="str">
        <f ca="1">MATCHUP!CT28</f>
        <v>-</v>
      </c>
      <c r="CU28" s="11" t="str">
        <f ca="1">MATCHUP!CU28</f>
        <v>-</v>
      </c>
      <c r="CV28" s="11" t="str">
        <f ca="1">MATCHUP!CV28</f>
        <v>-</v>
      </c>
    </row>
    <row r="29" spans="1:100" ht="55" customHeight="1" x14ac:dyDescent="0.3">
      <c r="A29" s="3" t="str">
        <f ca="1">MATCHUP!A29</f>
        <v>Caw Gate</v>
      </c>
      <c r="B29" s="11">
        <f ca="1">((COUNTIFS(SWISSW!$I:$I,'MTT DRAW'!$A29,SWISSW!$J:$J,'MTT DRAW'!B$1,SWISSW!$F:$F,"Draw")+COUNTIFS(SWISSW!$I:$I,'MTT DRAW'!B$1,SWISSW!$J:$J,'MTT DRAW'!$A29,SWISSW!$F:$F,"Draw")))*IF(ROW()=COLUMN(),0.5,1)</f>
        <v>2</v>
      </c>
      <c r="C29" s="11">
        <f ca="1">((COUNTIFS(SWISSW!$I:$I,'MTT DRAW'!$A29,SWISSW!$J:$J,'MTT DRAW'!C$1,SWISSW!$F:$F,"Draw")+COUNTIFS(SWISSW!$I:$I,'MTT DRAW'!C$1,SWISSW!$J:$J,'MTT DRAW'!$A29,SWISSW!$F:$F,"Draw")))*IF(ROW()=COLUMN(),0.5,1)</f>
        <v>0</v>
      </c>
      <c r="D29" s="11">
        <f ca="1">((COUNTIFS(SWISSW!$I:$I,'MTT DRAW'!$A29,SWISSW!$J:$J,'MTT DRAW'!D$1,SWISSW!$F:$F,"Draw")+COUNTIFS(SWISSW!$I:$I,'MTT DRAW'!D$1,SWISSW!$J:$J,'MTT DRAW'!$A29,SWISSW!$F:$F,"Draw")))*IF(ROW()=COLUMN(),0.5,1)</f>
        <v>0</v>
      </c>
      <c r="E29" s="11">
        <f ca="1">((COUNTIFS(SWISSW!$I:$I,'MTT DRAW'!$A29,SWISSW!$J:$J,'MTT DRAW'!E$1,SWISSW!$F:$F,"Draw")+COUNTIFS(SWISSW!$I:$I,'MTT DRAW'!E$1,SWISSW!$J:$J,'MTT DRAW'!$A29,SWISSW!$F:$F,"Draw")))*IF(ROW()=COLUMN(),0.5,1)</f>
        <v>0</v>
      </c>
      <c r="F29" s="11">
        <f ca="1">((COUNTIFS(SWISSW!$I:$I,'MTT DRAW'!$A29,SWISSW!$J:$J,'MTT DRAW'!F$1,SWISSW!$F:$F,"Draw")+COUNTIFS(SWISSW!$I:$I,'MTT DRAW'!F$1,SWISSW!$J:$J,'MTT DRAW'!$A29,SWISSW!$F:$F,"Draw")))*IF(ROW()=COLUMN(),0.5,1)</f>
        <v>0</v>
      </c>
      <c r="G29" s="11">
        <f ca="1">((COUNTIFS(SWISSW!$I:$I,'MTT DRAW'!$A29,SWISSW!$J:$J,'MTT DRAW'!G$1,SWISSW!$F:$F,"Draw")+COUNTIFS(SWISSW!$I:$I,'MTT DRAW'!G$1,SWISSW!$J:$J,'MTT DRAW'!$A29,SWISSW!$F:$F,"Draw")))*IF(ROW()=COLUMN(),0.5,1)</f>
        <v>0</v>
      </c>
      <c r="H29" s="11">
        <f ca="1">((COUNTIFS(SWISSW!$I:$I,'MTT DRAW'!$A29,SWISSW!$J:$J,'MTT DRAW'!H$1,SWISSW!$F:$F,"Draw")+COUNTIFS(SWISSW!$I:$I,'MTT DRAW'!H$1,SWISSW!$J:$J,'MTT DRAW'!$A29,SWISSW!$F:$F,"Draw")))*IF(ROW()=COLUMN(),0.5,1)</f>
        <v>0</v>
      </c>
      <c r="I29" s="11">
        <f ca="1">((COUNTIFS(SWISSW!$I:$I,'MTT DRAW'!$A29,SWISSW!$J:$J,'MTT DRAW'!I$1,SWISSW!$F:$F,"Draw")+COUNTIFS(SWISSW!$I:$I,'MTT DRAW'!I$1,SWISSW!$J:$J,'MTT DRAW'!$A29,SWISSW!$F:$F,"Draw")))*IF(ROW()=COLUMN(),0.5,1)</f>
        <v>0</v>
      </c>
      <c r="J29" s="11">
        <f ca="1">((COUNTIFS(SWISSW!$I:$I,'MTT DRAW'!$A29,SWISSW!$J:$J,'MTT DRAW'!J$1,SWISSW!$F:$F,"Draw")+COUNTIFS(SWISSW!$I:$I,'MTT DRAW'!J$1,SWISSW!$J:$J,'MTT DRAW'!$A29,SWISSW!$F:$F,"Draw")))*IF(ROW()=COLUMN(),0.5,1)</f>
        <v>0</v>
      </c>
      <c r="K29" s="11">
        <f ca="1">((COUNTIFS(SWISSW!$I:$I,'MTT DRAW'!$A29,SWISSW!$J:$J,'MTT DRAW'!K$1,SWISSW!$F:$F,"Draw")+COUNTIFS(SWISSW!$I:$I,'MTT DRAW'!K$1,SWISSW!$J:$J,'MTT DRAW'!$A29,SWISSW!$F:$F,"Draw")))*IF(ROW()=COLUMN(),0.5,1)</f>
        <v>0</v>
      </c>
      <c r="L29" s="11">
        <f ca="1">((COUNTIFS(SWISSW!$I:$I,'MTT DRAW'!$A29,SWISSW!$J:$J,'MTT DRAW'!L$1,SWISSW!$F:$F,"Draw")+COUNTIFS(SWISSW!$I:$I,'MTT DRAW'!L$1,SWISSW!$J:$J,'MTT DRAW'!$A29,SWISSW!$F:$F,"Draw")))*IF(ROW()=COLUMN(),0.5,1)</f>
        <v>0</v>
      </c>
      <c r="M29" s="11">
        <f ca="1">((COUNTIFS(SWISSW!$I:$I,'MTT DRAW'!$A29,SWISSW!$J:$J,'MTT DRAW'!M$1,SWISSW!$F:$F,"Draw")+COUNTIFS(SWISSW!$I:$I,'MTT DRAW'!M$1,SWISSW!$J:$J,'MTT DRAW'!$A29,SWISSW!$F:$F,"Draw")))*IF(ROW()=COLUMN(),0.5,1)</f>
        <v>0</v>
      </c>
      <c r="N29" s="11">
        <f ca="1">((COUNTIFS(SWISSW!$I:$I,'MTT DRAW'!$A29,SWISSW!$J:$J,'MTT DRAW'!N$1,SWISSW!$F:$F,"Draw")+COUNTIFS(SWISSW!$I:$I,'MTT DRAW'!N$1,SWISSW!$J:$J,'MTT DRAW'!$A29,SWISSW!$F:$F,"Draw")))*IF(ROW()=COLUMN(),0.5,1)</f>
        <v>0</v>
      </c>
      <c r="O29" s="11">
        <f ca="1">((COUNTIFS(SWISSW!$I:$I,'MTT DRAW'!$A29,SWISSW!$J:$J,'MTT DRAW'!O$1,SWISSW!$F:$F,"Draw")+COUNTIFS(SWISSW!$I:$I,'MTT DRAW'!O$1,SWISSW!$J:$J,'MTT DRAW'!$A29,SWISSW!$F:$F,"Draw")))*IF(ROW()=COLUMN(),0.5,1)</f>
        <v>0</v>
      </c>
      <c r="P29" s="11">
        <f ca="1">((COUNTIFS(SWISSW!$I:$I,'MTT DRAW'!$A29,SWISSW!$J:$J,'MTT DRAW'!P$1,SWISSW!$F:$F,"Draw")+COUNTIFS(SWISSW!$I:$I,'MTT DRAW'!P$1,SWISSW!$J:$J,'MTT DRAW'!$A29,SWISSW!$F:$F,"Draw")))*IF(ROW()=COLUMN(),0.5,1)</f>
        <v>1</v>
      </c>
      <c r="Q29" s="11">
        <f ca="1">((COUNTIFS(SWISSW!$I:$I,'MTT DRAW'!$A29,SWISSW!$J:$J,'MTT DRAW'!Q$1,SWISSW!$F:$F,"Draw")+COUNTIFS(SWISSW!$I:$I,'MTT DRAW'!Q$1,SWISSW!$J:$J,'MTT DRAW'!$A29,SWISSW!$F:$F,"Draw")))*IF(ROW()=COLUMN(),0.5,1)</f>
        <v>0</v>
      </c>
      <c r="R29" s="11">
        <f ca="1">((COUNTIFS(SWISSW!$I:$I,'MTT DRAW'!$A29,SWISSW!$J:$J,'MTT DRAW'!R$1,SWISSW!$F:$F,"Draw")+COUNTIFS(SWISSW!$I:$I,'MTT DRAW'!R$1,SWISSW!$J:$J,'MTT DRAW'!$A29,SWISSW!$F:$F,"Draw")))*IF(ROW()=COLUMN(),0.5,1)</f>
        <v>0</v>
      </c>
      <c r="S29" s="11">
        <f ca="1">((COUNTIFS(SWISSW!$I:$I,'MTT DRAW'!$A29,SWISSW!$J:$J,'MTT DRAW'!S$1,SWISSW!$F:$F,"Draw")+COUNTIFS(SWISSW!$I:$I,'MTT DRAW'!S$1,SWISSW!$J:$J,'MTT DRAW'!$A29,SWISSW!$F:$F,"Draw")))*IF(ROW()=COLUMN(),0.5,1)</f>
        <v>0</v>
      </c>
      <c r="T29" s="11">
        <f ca="1">((COUNTIFS(SWISSW!$I:$I,'MTT DRAW'!$A29,SWISSW!$J:$J,'MTT DRAW'!T$1,SWISSW!$F:$F,"Draw")+COUNTIFS(SWISSW!$I:$I,'MTT DRAW'!T$1,SWISSW!$J:$J,'MTT DRAW'!$A29,SWISSW!$F:$F,"Draw")))*IF(ROW()=COLUMN(),0.5,1)</f>
        <v>1</v>
      </c>
      <c r="U29" s="11">
        <f ca="1">((COUNTIFS(SWISSW!$I:$I,'MTT DRAW'!$A29,SWISSW!$J:$J,'MTT DRAW'!U$1,SWISSW!$F:$F,"Draw")+COUNTIFS(SWISSW!$I:$I,'MTT DRAW'!U$1,SWISSW!$J:$J,'MTT DRAW'!$A29,SWISSW!$F:$F,"Draw")))*IF(ROW()=COLUMN(),0.5,1)</f>
        <v>0</v>
      </c>
      <c r="V29" s="11">
        <f ca="1">((COUNTIFS(SWISSW!$I:$I,'MTT DRAW'!$A29,SWISSW!$J:$J,'MTT DRAW'!V$1,SWISSW!$F:$F,"Draw")+COUNTIFS(SWISSW!$I:$I,'MTT DRAW'!V$1,SWISSW!$J:$J,'MTT DRAW'!$A29,SWISSW!$F:$F,"Draw")))*IF(ROW()=COLUMN(),0.5,1)</f>
        <v>0</v>
      </c>
      <c r="W29" s="11">
        <f ca="1">((COUNTIFS(SWISSW!$I:$I,'MTT DRAW'!$A29,SWISSW!$J:$J,'MTT DRAW'!W$1,SWISSW!$F:$F,"Draw")+COUNTIFS(SWISSW!$I:$I,'MTT DRAW'!W$1,SWISSW!$J:$J,'MTT DRAW'!$A29,SWISSW!$F:$F,"Draw")))*IF(ROW()=COLUMN(),0.5,1)</f>
        <v>0</v>
      </c>
      <c r="X29" s="11">
        <f ca="1">((COUNTIFS(SWISSW!$I:$I,'MTT DRAW'!$A29,SWISSW!$J:$J,'MTT DRAW'!X$1,SWISSW!$F:$F,"Draw")+COUNTIFS(SWISSW!$I:$I,'MTT DRAW'!X$1,SWISSW!$J:$J,'MTT DRAW'!$A29,SWISSW!$F:$F,"Draw")))*IF(ROW()=COLUMN(),0.5,1)</f>
        <v>0</v>
      </c>
      <c r="Y29" s="11">
        <f ca="1">((COUNTIFS(SWISSW!$I:$I,'MTT DRAW'!$A29,SWISSW!$J:$J,'MTT DRAW'!Y$1,SWISSW!$F:$F,"Draw")+COUNTIFS(SWISSW!$I:$I,'MTT DRAW'!Y$1,SWISSW!$J:$J,'MTT DRAW'!$A29,SWISSW!$F:$F,"Draw")))*IF(ROW()=COLUMN(),0.5,1)</f>
        <v>0</v>
      </c>
      <c r="Z29" s="11">
        <f ca="1">((COUNTIFS(SWISSW!$I:$I,'MTT DRAW'!$A29,SWISSW!$J:$J,'MTT DRAW'!Z$1,SWISSW!$F:$F,"Draw")+COUNTIFS(SWISSW!$I:$I,'MTT DRAW'!Z$1,SWISSW!$J:$J,'MTT DRAW'!$A29,SWISSW!$F:$F,"Draw")))*IF(ROW()=COLUMN(),0.5,1)</f>
        <v>0</v>
      </c>
      <c r="AA29" s="11">
        <f ca="1">((COUNTIFS(SWISSW!$I:$I,'MTT DRAW'!$A29,SWISSW!$J:$J,'MTT DRAW'!AA$1,SWISSW!$F:$F,"Draw")+COUNTIFS(SWISSW!$I:$I,'MTT DRAW'!AA$1,SWISSW!$J:$J,'MTT DRAW'!$A29,SWISSW!$F:$F,"Draw")))*IF(ROW()=COLUMN(),0.5,1)</f>
        <v>0</v>
      </c>
      <c r="AB29" s="11">
        <f ca="1">((COUNTIFS(SWISSW!$I:$I,'MTT DRAW'!$A29,SWISSW!$J:$J,'MTT DRAW'!AB$1,SWISSW!$F:$F,"Draw")+COUNTIFS(SWISSW!$I:$I,'MTT DRAW'!AB$1,SWISSW!$J:$J,'MTT DRAW'!$A29,SWISSW!$F:$F,"Draw")))*IF(ROW()=COLUMN(),0.5,1)</f>
        <v>0</v>
      </c>
      <c r="AC29" s="11">
        <f ca="1">((COUNTIFS(SWISSW!$I:$I,'MTT DRAW'!$A29,SWISSW!$J:$J,'MTT DRAW'!AC$1,SWISSW!$F:$F,"Draw")+COUNTIFS(SWISSW!$I:$I,'MTT DRAW'!AC$1,SWISSW!$J:$J,'MTT DRAW'!$A29,SWISSW!$F:$F,"Draw")))*IF(ROW()=COLUMN(),0.5,1)</f>
        <v>0</v>
      </c>
      <c r="AD29" s="11">
        <f ca="1">((COUNTIFS(SWISSW!$I:$I,'MTT DRAW'!$A29,SWISSW!$J:$J,'MTT DRAW'!AD$1,SWISSW!$F:$F,"Draw")+COUNTIFS(SWISSW!$I:$I,'MTT DRAW'!AD$1,SWISSW!$J:$J,'MTT DRAW'!$A29,SWISSW!$F:$F,"Draw")))*IF(ROW()=COLUMN(),0.5,1)</f>
        <v>0</v>
      </c>
      <c r="AE29" s="11">
        <f ca="1">((COUNTIFS(SWISSW!$I:$I,'MTT DRAW'!$A29,SWISSW!$J:$J,'MTT DRAW'!AE$1,SWISSW!$F:$F,"Draw")+COUNTIFS(SWISSW!$I:$I,'MTT DRAW'!AE$1,SWISSW!$J:$J,'MTT DRAW'!$A29,SWISSW!$F:$F,"Draw")))*IF(ROW()=COLUMN(),0.5,1)</f>
        <v>0</v>
      </c>
      <c r="AF29" s="11">
        <f ca="1">((COUNTIFS(SWISSW!$I:$I,'MTT DRAW'!$A29,SWISSW!$J:$J,'MTT DRAW'!AF$1,SWISSW!$F:$F,"Draw")+COUNTIFS(SWISSW!$I:$I,'MTT DRAW'!AF$1,SWISSW!$J:$J,'MTT DRAW'!$A29,SWISSW!$F:$F,"Draw")))*IF(ROW()=COLUMN(),0.5,1)</f>
        <v>0</v>
      </c>
      <c r="AG29" s="11">
        <f ca="1">((COUNTIFS(SWISSW!$I:$I,'MTT DRAW'!$A29,SWISSW!$J:$J,'MTT DRAW'!AG$1,SWISSW!$F:$F,"Draw")+COUNTIFS(SWISSW!$I:$I,'MTT DRAW'!AG$1,SWISSW!$J:$J,'MTT DRAW'!$A29,SWISSW!$F:$F,"Draw")))*IF(ROW()=COLUMN(),0.5,1)</f>
        <v>0</v>
      </c>
      <c r="AH29" s="11">
        <f ca="1">((COUNTIFS(SWISSW!$I:$I,'MTT DRAW'!$A29,SWISSW!$J:$J,'MTT DRAW'!AH$1,SWISSW!$F:$F,"Draw")+COUNTIFS(SWISSW!$I:$I,'MTT DRAW'!AH$1,SWISSW!$J:$J,'MTT DRAW'!$A29,SWISSW!$F:$F,"Draw")))*IF(ROW()=COLUMN(),0.5,1)</f>
        <v>0</v>
      </c>
      <c r="AI29" s="11">
        <f ca="1">((COUNTIFS(SWISSW!$I:$I,'MTT DRAW'!$A29,SWISSW!$J:$J,'MTT DRAW'!AI$1,SWISSW!$F:$F,"Draw")+COUNTIFS(SWISSW!$I:$I,'MTT DRAW'!AI$1,SWISSW!$J:$J,'MTT DRAW'!$A29,SWISSW!$F:$F,"Draw")))*IF(ROW()=COLUMN(),0.5,1)</f>
        <v>0</v>
      </c>
      <c r="AJ29" s="11">
        <f ca="1">((COUNTIFS(SWISSW!$I:$I,'MTT DRAW'!$A29,SWISSW!$J:$J,'MTT DRAW'!AJ$1,SWISSW!$F:$F,"Draw")+COUNTIFS(SWISSW!$I:$I,'MTT DRAW'!AJ$1,SWISSW!$J:$J,'MTT DRAW'!$A29,SWISSW!$F:$F,"Draw")))*IF(ROW()=COLUMN(),0.5,1)</f>
        <v>0</v>
      </c>
      <c r="AK29" s="11">
        <f ca="1">((COUNTIFS(SWISSW!$I:$I,'MTT DRAW'!$A29,SWISSW!$J:$J,'MTT DRAW'!AK$1,SWISSW!$F:$F,"Draw")+COUNTIFS(SWISSW!$I:$I,'MTT DRAW'!AK$1,SWISSW!$J:$J,'MTT DRAW'!$A29,SWISSW!$F:$F,"Draw")))*IF(ROW()=COLUMN(),0.5,1)</f>
        <v>0</v>
      </c>
      <c r="AL29" s="11">
        <f ca="1">((COUNTIFS(SWISSW!$I:$I,'MTT DRAW'!$A29,SWISSW!$J:$J,'MTT DRAW'!AL$1,SWISSW!$F:$F,"Draw")+COUNTIFS(SWISSW!$I:$I,'MTT DRAW'!AL$1,SWISSW!$J:$J,'MTT DRAW'!$A29,SWISSW!$F:$F,"Draw")))*IF(ROW()=COLUMN(),0.5,1)</f>
        <v>0</v>
      </c>
      <c r="AM29" s="11">
        <f ca="1">((COUNTIFS(SWISSW!$I:$I,'MTT DRAW'!$A29,SWISSW!$J:$J,'MTT DRAW'!AM$1,SWISSW!$F:$F,"Draw")+COUNTIFS(SWISSW!$I:$I,'MTT DRAW'!AM$1,SWISSW!$J:$J,'MTT DRAW'!$A29,SWISSW!$F:$F,"Draw")))*IF(ROW()=COLUMN(),0.5,1)</f>
        <v>0</v>
      </c>
      <c r="AN29" s="11">
        <f ca="1">((COUNTIFS(SWISSW!$I:$I,'MTT DRAW'!$A29,SWISSW!$J:$J,'MTT DRAW'!AN$1,SWISSW!$F:$F,"Draw")+COUNTIFS(SWISSW!$I:$I,'MTT DRAW'!AN$1,SWISSW!$J:$J,'MTT DRAW'!$A29,SWISSW!$F:$F,"Draw")))*IF(ROW()=COLUMN(),0.5,1)</f>
        <v>0</v>
      </c>
      <c r="AO29" s="11">
        <f ca="1">((COUNTIFS(SWISSW!$I:$I,'MTT DRAW'!$A29,SWISSW!$J:$J,'MTT DRAW'!AO$1,SWISSW!$F:$F,"Draw")+COUNTIFS(SWISSW!$I:$I,'MTT DRAW'!AO$1,SWISSW!$J:$J,'MTT DRAW'!$A29,SWISSW!$F:$F,"Draw")))*IF(ROW()=COLUMN(),0.5,1)</f>
        <v>0</v>
      </c>
      <c r="AP29" s="11">
        <f ca="1">((COUNTIFS(SWISSW!$I:$I,'MTT DRAW'!$A29,SWISSW!$J:$J,'MTT DRAW'!AP$1,SWISSW!$F:$F,"Draw")+COUNTIFS(SWISSW!$I:$I,'MTT DRAW'!AP$1,SWISSW!$J:$J,'MTT DRAW'!$A29,SWISSW!$F:$F,"Draw")))*IF(ROW()=COLUMN(),0.5,1)</f>
        <v>0</v>
      </c>
      <c r="AQ29" s="11">
        <f ca="1">((COUNTIFS(SWISSW!$I:$I,'MTT DRAW'!$A29,SWISSW!$J:$J,'MTT DRAW'!AQ$1,SWISSW!$F:$F,"Draw")+COUNTIFS(SWISSW!$I:$I,'MTT DRAW'!AQ$1,SWISSW!$J:$J,'MTT DRAW'!$A29,SWISSW!$F:$F,"Draw")))*IF(ROW()=COLUMN(),0.5,1)</f>
        <v>1</v>
      </c>
      <c r="AR29" s="11">
        <f ca="1">((COUNTIFS(SWISSW!$I:$I,'MTT DRAW'!$A29,SWISSW!$J:$J,'MTT DRAW'!AR$1,SWISSW!$F:$F,"Draw")+COUNTIFS(SWISSW!$I:$I,'MTT DRAW'!AR$1,SWISSW!$J:$J,'MTT DRAW'!$A29,SWISSW!$F:$F,"Draw")))*IF(ROW()=COLUMN(),0.5,1)</f>
        <v>0</v>
      </c>
      <c r="AS29" s="11">
        <f ca="1">((COUNTIFS(SWISSW!$I:$I,'MTT DRAW'!$A29,SWISSW!$J:$J,'MTT DRAW'!AS$1,SWISSW!$F:$F,"Draw")+COUNTIFS(SWISSW!$I:$I,'MTT DRAW'!AS$1,SWISSW!$J:$J,'MTT DRAW'!$A29,SWISSW!$F:$F,"Draw")))*IF(ROW()=COLUMN(),0.5,1)</f>
        <v>0</v>
      </c>
      <c r="AT29" s="11">
        <f ca="1">((COUNTIFS(SWISSW!$I:$I,'MTT DRAW'!$A29,SWISSW!$J:$J,'MTT DRAW'!AT$1,SWISSW!$F:$F,"Draw")+COUNTIFS(SWISSW!$I:$I,'MTT DRAW'!AT$1,SWISSW!$J:$J,'MTT DRAW'!$A29,SWISSW!$F:$F,"Draw")))*IF(ROW()=COLUMN(),0.5,1)</f>
        <v>0</v>
      </c>
      <c r="AU29" s="11">
        <f ca="1">((COUNTIFS(SWISSW!$I:$I,'MTT DRAW'!$A29,SWISSW!$J:$J,'MTT DRAW'!AU$1,SWISSW!$F:$F,"Draw")+COUNTIFS(SWISSW!$I:$I,'MTT DRAW'!AU$1,SWISSW!$J:$J,'MTT DRAW'!$A29,SWISSW!$F:$F,"Draw")))*IF(ROW()=COLUMN(),0.5,1)</f>
        <v>0</v>
      </c>
      <c r="AV29" s="11">
        <f ca="1">((COUNTIFS(SWISSW!$I:$I,'MTT DRAW'!$A29,SWISSW!$J:$J,'MTT DRAW'!AV$1,SWISSW!$F:$F,"Draw")+COUNTIFS(SWISSW!$I:$I,'MTT DRAW'!AV$1,SWISSW!$J:$J,'MTT DRAW'!$A29,SWISSW!$F:$F,"Draw")))*IF(ROW()=COLUMN(),0.5,1)</f>
        <v>0</v>
      </c>
      <c r="AW29" s="11">
        <f ca="1">((COUNTIFS(SWISSW!$I:$I,'MTT DRAW'!$A29,SWISSW!$J:$J,'MTT DRAW'!AW$1,SWISSW!$F:$F,"Draw")+COUNTIFS(SWISSW!$I:$I,'MTT DRAW'!AW$1,SWISSW!$J:$J,'MTT DRAW'!$A29,SWISSW!$F:$F,"Draw")))*IF(ROW()=COLUMN(),0.5,1)</f>
        <v>0</v>
      </c>
      <c r="AX29" s="11">
        <f ca="1">((COUNTIFS(SWISSW!$I:$I,'MTT DRAW'!$A29,SWISSW!$J:$J,'MTT DRAW'!AX$1,SWISSW!$F:$F,"Draw")+COUNTIFS(SWISSW!$I:$I,'MTT DRAW'!AX$1,SWISSW!$J:$J,'MTT DRAW'!$A29,SWISSW!$F:$F,"Draw")))*IF(ROW()=COLUMN(),0.5,1)</f>
        <v>0</v>
      </c>
      <c r="AY29" s="11">
        <f ca="1">((COUNTIFS(SWISSW!$I:$I,'MTT DRAW'!$A29,SWISSW!$J:$J,'MTT DRAW'!AY$1,SWISSW!$F:$F,"Draw")+COUNTIFS(SWISSW!$I:$I,'MTT DRAW'!AY$1,SWISSW!$J:$J,'MTT DRAW'!$A29,SWISSW!$F:$F,"Draw")))*IF(ROW()=COLUMN(),0.5,1)</f>
        <v>0</v>
      </c>
      <c r="AZ29" s="11">
        <f ca="1">((COUNTIFS(SWISSW!$I:$I,'MTT DRAW'!$A29,SWISSW!$J:$J,'MTT DRAW'!AZ$1,SWISSW!$F:$F,"Draw")+COUNTIFS(SWISSW!$I:$I,'MTT DRAW'!AZ$1,SWISSW!$J:$J,'MTT DRAW'!$A29,SWISSW!$F:$F,"Draw")))*IF(ROW()=COLUMN(),0.5,1)</f>
        <v>0</v>
      </c>
      <c r="BA29" s="11">
        <f ca="1">((COUNTIFS(SWISSW!$I:$I,'MTT DRAW'!$A29,SWISSW!$J:$J,'MTT DRAW'!BA$1,SWISSW!$F:$F,"Draw")+COUNTIFS(SWISSW!$I:$I,'MTT DRAW'!BA$1,SWISSW!$J:$J,'MTT DRAW'!$A29,SWISSW!$F:$F,"Draw")))*IF(ROW()=COLUMN(),0.5,1)</f>
        <v>0</v>
      </c>
      <c r="BB29" s="11">
        <f ca="1">((COUNTIFS(SWISSW!$I:$I,'MTT DRAW'!$A29,SWISSW!$J:$J,'MTT DRAW'!BB$1,SWISSW!$F:$F,"Draw")+COUNTIFS(SWISSW!$I:$I,'MTT DRAW'!BB$1,SWISSW!$J:$J,'MTT DRAW'!$A29,SWISSW!$F:$F,"Draw")))*IF(ROW()=COLUMN(),0.5,1)</f>
        <v>0</v>
      </c>
      <c r="BC29" s="11">
        <f ca="1">((COUNTIFS(SWISSW!$I:$I,'MTT DRAW'!$A29,SWISSW!$J:$J,'MTT DRAW'!BC$1,SWISSW!$F:$F,"Draw")+COUNTIFS(SWISSW!$I:$I,'MTT DRAW'!BC$1,SWISSW!$J:$J,'MTT DRAW'!$A29,SWISSW!$F:$F,"Draw")))*IF(ROW()=COLUMN(),0.5,1)</f>
        <v>0</v>
      </c>
      <c r="BD29" s="11">
        <f ca="1">((COUNTIFS(SWISSW!$I:$I,'MTT DRAW'!$A29,SWISSW!$J:$J,'MTT DRAW'!BD$1,SWISSW!$F:$F,"Draw")+COUNTIFS(SWISSW!$I:$I,'MTT DRAW'!BD$1,SWISSW!$J:$J,'MTT DRAW'!$A29,SWISSW!$F:$F,"Draw")))*IF(ROW()=COLUMN(),0.5,1)</f>
        <v>0</v>
      </c>
      <c r="BE29" s="11">
        <f ca="1">((COUNTIFS(SWISSW!$I:$I,'MTT DRAW'!$A29,SWISSW!$J:$J,'MTT DRAW'!BE$1,SWISSW!$F:$F,"Draw")+COUNTIFS(SWISSW!$I:$I,'MTT DRAW'!BE$1,SWISSW!$J:$J,'MTT DRAW'!$A29,SWISSW!$F:$F,"Draw")))*IF(ROW()=COLUMN(),0.5,1)</f>
        <v>0</v>
      </c>
      <c r="BF29" s="11">
        <f ca="1">((COUNTIFS(SWISSW!$I:$I,'MTT DRAW'!$A29,SWISSW!$J:$J,'MTT DRAW'!BF$1,SWISSW!$F:$F,"Draw")+COUNTIFS(SWISSW!$I:$I,'MTT DRAW'!BF$1,SWISSW!$J:$J,'MTT DRAW'!$A29,SWISSW!$F:$F,"Draw")))*IF(ROW()=COLUMN(),0.5,1)</f>
        <v>0</v>
      </c>
      <c r="BG29" s="11">
        <f ca="1">((COUNTIFS(SWISSW!$I:$I,'MTT DRAW'!$A29,SWISSW!$J:$J,'MTT DRAW'!BG$1,SWISSW!$F:$F,"Draw")+COUNTIFS(SWISSW!$I:$I,'MTT DRAW'!BG$1,SWISSW!$J:$J,'MTT DRAW'!$A29,SWISSW!$F:$F,"Draw")))*IF(ROW()=COLUMN(),0.5,1)</f>
        <v>0</v>
      </c>
      <c r="BH29" s="11">
        <f ca="1">((COUNTIFS(SWISSW!$I:$I,'MTT DRAW'!$A29,SWISSW!$J:$J,'MTT DRAW'!BH$1,SWISSW!$F:$F,"Draw")+COUNTIFS(SWISSW!$I:$I,'MTT DRAW'!BH$1,SWISSW!$J:$J,'MTT DRAW'!$A29,SWISSW!$F:$F,"Draw")))*IF(ROW()=COLUMN(),0.5,1)</f>
        <v>0</v>
      </c>
      <c r="BI29" s="11">
        <f ca="1">((COUNTIFS(SWISSW!$I:$I,'MTT DRAW'!$A29,SWISSW!$J:$J,'MTT DRAW'!BI$1,SWISSW!$F:$F,"Draw")+COUNTIFS(SWISSW!$I:$I,'MTT DRAW'!BI$1,SWISSW!$J:$J,'MTT DRAW'!$A29,SWISSW!$F:$F,"Draw")))*IF(ROW()=COLUMN(),0.5,1)</f>
        <v>0</v>
      </c>
      <c r="BJ29" s="11">
        <f ca="1">((COUNTIFS(SWISSW!$I:$I,'MTT DRAW'!$A29,SWISSW!$J:$J,'MTT DRAW'!BJ$1,SWISSW!$F:$F,"Draw")+COUNTIFS(SWISSW!$I:$I,'MTT DRAW'!BJ$1,SWISSW!$J:$J,'MTT DRAW'!$A29,SWISSW!$F:$F,"Draw")))*IF(ROW()=COLUMN(),0.5,1)</f>
        <v>0</v>
      </c>
      <c r="BK29" s="11">
        <f ca="1">((COUNTIFS(SWISSW!$I:$I,'MTT DRAW'!$A29,SWISSW!$J:$J,'MTT DRAW'!BK$1,SWISSW!$F:$F,"Draw")+COUNTIFS(SWISSW!$I:$I,'MTT DRAW'!BK$1,SWISSW!$J:$J,'MTT DRAW'!$A29,SWISSW!$F:$F,"Draw")))*IF(ROW()=COLUMN(),0.5,1)</f>
        <v>0</v>
      </c>
      <c r="BL29" s="11">
        <f ca="1">((COUNTIFS(SWISSW!$I:$I,'MTT DRAW'!$A29,SWISSW!$J:$J,'MTT DRAW'!BL$1,SWISSW!$F:$F,"Draw")+COUNTIFS(SWISSW!$I:$I,'MTT DRAW'!BL$1,SWISSW!$J:$J,'MTT DRAW'!$A29,SWISSW!$F:$F,"Draw")))*IF(ROW()=COLUMN(),0.5,1)</f>
        <v>0</v>
      </c>
      <c r="BM29" s="11" t="str">
        <f ca="1">MATCHUP!BM29</f>
        <v>-</v>
      </c>
      <c r="BN29" s="11" t="str">
        <f ca="1">MATCHUP!BN29</f>
        <v>-</v>
      </c>
      <c r="BO29" s="11" t="str">
        <f ca="1">MATCHUP!BO29</f>
        <v>-</v>
      </c>
      <c r="BP29" s="11" t="str">
        <f ca="1">MATCHUP!BP29</f>
        <v>-</v>
      </c>
      <c r="BQ29" s="11" t="str">
        <f ca="1">MATCHUP!BQ29</f>
        <v>-</v>
      </c>
      <c r="BR29" s="11" t="str">
        <f ca="1">MATCHUP!BR29</f>
        <v>-</v>
      </c>
      <c r="BS29" s="11" t="str">
        <f ca="1">MATCHUP!BS29</f>
        <v>-</v>
      </c>
      <c r="BT29" s="11" t="str">
        <f ca="1">MATCHUP!BT29</f>
        <v>-</v>
      </c>
      <c r="BU29" s="11" t="str">
        <f ca="1">MATCHUP!BU29</f>
        <v>-</v>
      </c>
      <c r="BV29" s="11" t="str">
        <f ca="1">MATCHUP!BV29</f>
        <v>-</v>
      </c>
      <c r="BW29" s="11" t="str">
        <f ca="1">MATCHUP!BW29</f>
        <v>-</v>
      </c>
      <c r="BX29" s="11" t="str">
        <f ca="1">MATCHUP!BX29</f>
        <v>-</v>
      </c>
      <c r="BY29" s="11" t="str">
        <f ca="1">MATCHUP!BY29</f>
        <v>-</v>
      </c>
      <c r="BZ29" s="11" t="str">
        <f ca="1">MATCHUP!BZ29</f>
        <v>-</v>
      </c>
      <c r="CA29" s="11" t="str">
        <f ca="1">MATCHUP!CA29</f>
        <v>-</v>
      </c>
      <c r="CB29" s="11" t="str">
        <f ca="1">MATCHUP!CB29</f>
        <v>-</v>
      </c>
      <c r="CC29" s="11" t="str">
        <f ca="1">MATCHUP!CC29</f>
        <v>-</v>
      </c>
      <c r="CD29" s="11" t="str">
        <f ca="1">MATCHUP!CD29</f>
        <v>-</v>
      </c>
      <c r="CE29" s="11" t="str">
        <f ca="1">MATCHUP!CE29</f>
        <v>-</v>
      </c>
      <c r="CF29" s="11" t="str">
        <f ca="1">MATCHUP!CF29</f>
        <v>-</v>
      </c>
      <c r="CG29" s="11" t="str">
        <f ca="1">MATCHUP!CG29</f>
        <v>-</v>
      </c>
      <c r="CH29" s="11" t="str">
        <f ca="1">MATCHUP!CH29</f>
        <v>-</v>
      </c>
      <c r="CI29" s="11" t="str">
        <f ca="1">MATCHUP!CI29</f>
        <v>-</v>
      </c>
      <c r="CJ29" s="11" t="str">
        <f ca="1">MATCHUP!CJ29</f>
        <v>-</v>
      </c>
      <c r="CK29" s="11" t="str">
        <f ca="1">MATCHUP!CK29</f>
        <v>-</v>
      </c>
      <c r="CL29" s="11" t="str">
        <f ca="1">MATCHUP!CL29</f>
        <v>-</v>
      </c>
      <c r="CM29" s="11" t="str">
        <f ca="1">MATCHUP!CM29</f>
        <v>-</v>
      </c>
      <c r="CN29" s="11" t="str">
        <f ca="1">MATCHUP!CN29</f>
        <v>-</v>
      </c>
      <c r="CO29" s="11" t="str">
        <f ca="1">MATCHUP!CO29</f>
        <v>-</v>
      </c>
      <c r="CP29" s="11" t="str">
        <f ca="1">MATCHUP!CP29</f>
        <v>-</v>
      </c>
      <c r="CQ29" s="11" t="str">
        <f ca="1">MATCHUP!CQ29</f>
        <v>-</v>
      </c>
      <c r="CR29" s="11" t="str">
        <f ca="1">MATCHUP!CR29</f>
        <v>-</v>
      </c>
      <c r="CS29" s="11" t="str">
        <f ca="1">MATCHUP!CS29</f>
        <v>-</v>
      </c>
      <c r="CT29" s="11" t="str">
        <f ca="1">MATCHUP!CT29</f>
        <v>-</v>
      </c>
      <c r="CU29" s="11" t="str">
        <f ca="1">MATCHUP!CU29</f>
        <v>-</v>
      </c>
      <c r="CV29" s="11" t="str">
        <f ca="1">MATCHUP!CV29</f>
        <v>-</v>
      </c>
    </row>
    <row r="30" spans="1:100" ht="55" customHeight="1" x14ac:dyDescent="0.3">
      <c r="A30" s="3" t="str">
        <f ca="1">MATCHUP!A30</f>
        <v>Monsters Tron</v>
      </c>
      <c r="B30" s="11">
        <f ca="1">((COUNTIFS(SWISSW!$I:$I,'MTT DRAW'!$A30,SWISSW!$J:$J,'MTT DRAW'!B$1,SWISSW!$F:$F,"Draw")+COUNTIFS(SWISSW!$I:$I,'MTT DRAW'!B$1,SWISSW!$J:$J,'MTT DRAW'!$A30,SWISSW!$F:$F,"Draw")))*IF(ROW()=COLUMN(),0.5,1)</f>
        <v>0</v>
      </c>
      <c r="C30" s="11">
        <f ca="1">((COUNTIFS(SWISSW!$I:$I,'MTT DRAW'!$A30,SWISSW!$J:$J,'MTT DRAW'!C$1,SWISSW!$F:$F,"Draw")+COUNTIFS(SWISSW!$I:$I,'MTT DRAW'!C$1,SWISSW!$J:$J,'MTT DRAW'!$A30,SWISSW!$F:$F,"Draw")))*IF(ROW()=COLUMN(),0.5,1)</f>
        <v>0</v>
      </c>
      <c r="D30" s="11">
        <f ca="1">((COUNTIFS(SWISSW!$I:$I,'MTT DRAW'!$A30,SWISSW!$J:$J,'MTT DRAW'!D$1,SWISSW!$F:$F,"Draw")+COUNTIFS(SWISSW!$I:$I,'MTT DRAW'!D$1,SWISSW!$J:$J,'MTT DRAW'!$A30,SWISSW!$F:$F,"Draw")))*IF(ROW()=COLUMN(),0.5,1)</f>
        <v>0</v>
      </c>
      <c r="E30" s="11">
        <f ca="1">((COUNTIFS(SWISSW!$I:$I,'MTT DRAW'!$A30,SWISSW!$J:$J,'MTT DRAW'!E$1,SWISSW!$F:$F,"Draw")+COUNTIFS(SWISSW!$I:$I,'MTT DRAW'!E$1,SWISSW!$J:$J,'MTT DRAW'!$A30,SWISSW!$F:$F,"Draw")))*IF(ROW()=COLUMN(),0.5,1)</f>
        <v>0</v>
      </c>
      <c r="F30" s="11">
        <f ca="1">((COUNTIFS(SWISSW!$I:$I,'MTT DRAW'!$A30,SWISSW!$J:$J,'MTT DRAW'!F$1,SWISSW!$F:$F,"Draw")+COUNTIFS(SWISSW!$I:$I,'MTT DRAW'!F$1,SWISSW!$J:$J,'MTT DRAW'!$A30,SWISSW!$F:$F,"Draw")))*IF(ROW()=COLUMN(),0.5,1)</f>
        <v>0</v>
      </c>
      <c r="G30" s="11">
        <f ca="1">((COUNTIFS(SWISSW!$I:$I,'MTT DRAW'!$A30,SWISSW!$J:$J,'MTT DRAW'!G$1,SWISSW!$F:$F,"Draw")+COUNTIFS(SWISSW!$I:$I,'MTT DRAW'!G$1,SWISSW!$J:$J,'MTT DRAW'!$A30,SWISSW!$F:$F,"Draw")))*IF(ROW()=COLUMN(),0.5,1)</f>
        <v>0</v>
      </c>
      <c r="H30" s="11">
        <f ca="1">((COUNTIFS(SWISSW!$I:$I,'MTT DRAW'!$A30,SWISSW!$J:$J,'MTT DRAW'!H$1,SWISSW!$F:$F,"Draw")+COUNTIFS(SWISSW!$I:$I,'MTT DRAW'!H$1,SWISSW!$J:$J,'MTT DRAW'!$A30,SWISSW!$F:$F,"Draw")))*IF(ROW()=COLUMN(),0.5,1)</f>
        <v>0</v>
      </c>
      <c r="I30" s="11">
        <f ca="1">((COUNTIFS(SWISSW!$I:$I,'MTT DRAW'!$A30,SWISSW!$J:$J,'MTT DRAW'!I$1,SWISSW!$F:$F,"Draw")+COUNTIFS(SWISSW!$I:$I,'MTT DRAW'!I$1,SWISSW!$J:$J,'MTT DRAW'!$A30,SWISSW!$F:$F,"Draw")))*IF(ROW()=COLUMN(),0.5,1)</f>
        <v>0</v>
      </c>
      <c r="J30" s="11">
        <f ca="1">((COUNTIFS(SWISSW!$I:$I,'MTT DRAW'!$A30,SWISSW!$J:$J,'MTT DRAW'!J$1,SWISSW!$F:$F,"Draw")+COUNTIFS(SWISSW!$I:$I,'MTT DRAW'!J$1,SWISSW!$J:$J,'MTT DRAW'!$A30,SWISSW!$F:$F,"Draw")))*IF(ROW()=COLUMN(),0.5,1)</f>
        <v>0</v>
      </c>
      <c r="K30" s="11">
        <f ca="1">((COUNTIFS(SWISSW!$I:$I,'MTT DRAW'!$A30,SWISSW!$J:$J,'MTT DRAW'!K$1,SWISSW!$F:$F,"Draw")+COUNTIFS(SWISSW!$I:$I,'MTT DRAW'!K$1,SWISSW!$J:$J,'MTT DRAW'!$A30,SWISSW!$F:$F,"Draw")))*IF(ROW()=COLUMN(),0.5,1)</f>
        <v>0</v>
      </c>
      <c r="L30" s="11">
        <f ca="1">((COUNTIFS(SWISSW!$I:$I,'MTT DRAW'!$A30,SWISSW!$J:$J,'MTT DRAW'!L$1,SWISSW!$F:$F,"Draw")+COUNTIFS(SWISSW!$I:$I,'MTT DRAW'!L$1,SWISSW!$J:$J,'MTT DRAW'!$A30,SWISSW!$F:$F,"Draw")))*IF(ROW()=COLUMN(),0.5,1)</f>
        <v>0</v>
      </c>
      <c r="M30" s="11">
        <f ca="1">((COUNTIFS(SWISSW!$I:$I,'MTT DRAW'!$A30,SWISSW!$J:$J,'MTT DRAW'!M$1,SWISSW!$F:$F,"Draw")+COUNTIFS(SWISSW!$I:$I,'MTT DRAW'!M$1,SWISSW!$J:$J,'MTT DRAW'!$A30,SWISSW!$F:$F,"Draw")))*IF(ROW()=COLUMN(),0.5,1)</f>
        <v>0</v>
      </c>
      <c r="N30" s="11">
        <f ca="1">((COUNTIFS(SWISSW!$I:$I,'MTT DRAW'!$A30,SWISSW!$J:$J,'MTT DRAW'!N$1,SWISSW!$F:$F,"Draw")+COUNTIFS(SWISSW!$I:$I,'MTT DRAW'!N$1,SWISSW!$J:$J,'MTT DRAW'!$A30,SWISSW!$F:$F,"Draw")))*IF(ROW()=COLUMN(),0.5,1)</f>
        <v>0</v>
      </c>
      <c r="O30" s="11">
        <f ca="1">((COUNTIFS(SWISSW!$I:$I,'MTT DRAW'!$A30,SWISSW!$J:$J,'MTT DRAW'!O$1,SWISSW!$F:$F,"Draw")+COUNTIFS(SWISSW!$I:$I,'MTT DRAW'!O$1,SWISSW!$J:$J,'MTT DRAW'!$A30,SWISSW!$F:$F,"Draw")))*IF(ROW()=COLUMN(),0.5,1)</f>
        <v>0</v>
      </c>
      <c r="P30" s="11">
        <f ca="1">((COUNTIFS(SWISSW!$I:$I,'MTT DRAW'!$A30,SWISSW!$J:$J,'MTT DRAW'!P$1,SWISSW!$F:$F,"Draw")+COUNTIFS(SWISSW!$I:$I,'MTT DRAW'!P$1,SWISSW!$J:$J,'MTT DRAW'!$A30,SWISSW!$F:$F,"Draw")))*IF(ROW()=COLUMN(),0.5,1)</f>
        <v>0</v>
      </c>
      <c r="Q30" s="11">
        <f ca="1">((COUNTIFS(SWISSW!$I:$I,'MTT DRAW'!$A30,SWISSW!$J:$J,'MTT DRAW'!Q$1,SWISSW!$F:$F,"Draw")+COUNTIFS(SWISSW!$I:$I,'MTT DRAW'!Q$1,SWISSW!$J:$J,'MTT DRAW'!$A30,SWISSW!$F:$F,"Draw")))*IF(ROW()=COLUMN(),0.5,1)</f>
        <v>0</v>
      </c>
      <c r="R30" s="11">
        <f ca="1">((COUNTIFS(SWISSW!$I:$I,'MTT DRAW'!$A30,SWISSW!$J:$J,'MTT DRAW'!R$1,SWISSW!$F:$F,"Draw")+COUNTIFS(SWISSW!$I:$I,'MTT DRAW'!R$1,SWISSW!$J:$J,'MTT DRAW'!$A30,SWISSW!$F:$F,"Draw")))*IF(ROW()=COLUMN(),0.5,1)</f>
        <v>0</v>
      </c>
      <c r="S30" s="11">
        <f ca="1">((COUNTIFS(SWISSW!$I:$I,'MTT DRAW'!$A30,SWISSW!$J:$J,'MTT DRAW'!S$1,SWISSW!$F:$F,"Draw")+COUNTIFS(SWISSW!$I:$I,'MTT DRAW'!S$1,SWISSW!$J:$J,'MTT DRAW'!$A30,SWISSW!$F:$F,"Draw")))*IF(ROW()=COLUMN(),0.5,1)</f>
        <v>0</v>
      </c>
      <c r="T30" s="11">
        <f ca="1">((COUNTIFS(SWISSW!$I:$I,'MTT DRAW'!$A30,SWISSW!$J:$J,'MTT DRAW'!T$1,SWISSW!$F:$F,"Draw")+COUNTIFS(SWISSW!$I:$I,'MTT DRAW'!T$1,SWISSW!$J:$J,'MTT DRAW'!$A30,SWISSW!$F:$F,"Draw")))*IF(ROW()=COLUMN(),0.5,1)</f>
        <v>0</v>
      </c>
      <c r="U30" s="11">
        <f ca="1">((COUNTIFS(SWISSW!$I:$I,'MTT DRAW'!$A30,SWISSW!$J:$J,'MTT DRAW'!U$1,SWISSW!$F:$F,"Draw")+COUNTIFS(SWISSW!$I:$I,'MTT DRAW'!U$1,SWISSW!$J:$J,'MTT DRAW'!$A30,SWISSW!$F:$F,"Draw")))*IF(ROW()=COLUMN(),0.5,1)</f>
        <v>0</v>
      </c>
      <c r="V30" s="11">
        <f ca="1">((COUNTIFS(SWISSW!$I:$I,'MTT DRAW'!$A30,SWISSW!$J:$J,'MTT DRAW'!V$1,SWISSW!$F:$F,"Draw")+COUNTIFS(SWISSW!$I:$I,'MTT DRAW'!V$1,SWISSW!$J:$J,'MTT DRAW'!$A30,SWISSW!$F:$F,"Draw")))*IF(ROW()=COLUMN(),0.5,1)</f>
        <v>0</v>
      </c>
      <c r="W30" s="11">
        <f ca="1">((COUNTIFS(SWISSW!$I:$I,'MTT DRAW'!$A30,SWISSW!$J:$J,'MTT DRAW'!W$1,SWISSW!$F:$F,"Draw")+COUNTIFS(SWISSW!$I:$I,'MTT DRAW'!W$1,SWISSW!$J:$J,'MTT DRAW'!$A30,SWISSW!$F:$F,"Draw")))*IF(ROW()=COLUMN(),0.5,1)</f>
        <v>0</v>
      </c>
      <c r="X30" s="11">
        <f ca="1">((COUNTIFS(SWISSW!$I:$I,'MTT DRAW'!$A30,SWISSW!$J:$J,'MTT DRAW'!X$1,SWISSW!$F:$F,"Draw")+COUNTIFS(SWISSW!$I:$I,'MTT DRAW'!X$1,SWISSW!$J:$J,'MTT DRAW'!$A30,SWISSW!$F:$F,"Draw")))*IF(ROW()=COLUMN(),0.5,1)</f>
        <v>0</v>
      </c>
      <c r="Y30" s="11">
        <f ca="1">((COUNTIFS(SWISSW!$I:$I,'MTT DRAW'!$A30,SWISSW!$J:$J,'MTT DRAW'!Y$1,SWISSW!$F:$F,"Draw")+COUNTIFS(SWISSW!$I:$I,'MTT DRAW'!Y$1,SWISSW!$J:$J,'MTT DRAW'!$A30,SWISSW!$F:$F,"Draw")))*IF(ROW()=COLUMN(),0.5,1)</f>
        <v>0</v>
      </c>
      <c r="Z30" s="11">
        <f ca="1">((COUNTIFS(SWISSW!$I:$I,'MTT DRAW'!$A30,SWISSW!$J:$J,'MTT DRAW'!Z$1,SWISSW!$F:$F,"Draw")+COUNTIFS(SWISSW!$I:$I,'MTT DRAW'!Z$1,SWISSW!$J:$J,'MTT DRAW'!$A30,SWISSW!$F:$F,"Draw")))*IF(ROW()=COLUMN(),0.5,1)</f>
        <v>1</v>
      </c>
      <c r="AA30" s="11">
        <f ca="1">((COUNTIFS(SWISSW!$I:$I,'MTT DRAW'!$A30,SWISSW!$J:$J,'MTT DRAW'!AA$1,SWISSW!$F:$F,"Draw")+COUNTIFS(SWISSW!$I:$I,'MTT DRAW'!AA$1,SWISSW!$J:$J,'MTT DRAW'!$A30,SWISSW!$F:$F,"Draw")))*IF(ROW()=COLUMN(),0.5,1)</f>
        <v>0</v>
      </c>
      <c r="AB30" s="11">
        <f ca="1">((COUNTIFS(SWISSW!$I:$I,'MTT DRAW'!$A30,SWISSW!$J:$J,'MTT DRAW'!AB$1,SWISSW!$F:$F,"Draw")+COUNTIFS(SWISSW!$I:$I,'MTT DRAW'!AB$1,SWISSW!$J:$J,'MTT DRAW'!$A30,SWISSW!$F:$F,"Draw")))*IF(ROW()=COLUMN(),0.5,1)</f>
        <v>0</v>
      </c>
      <c r="AC30" s="11">
        <f ca="1">((COUNTIFS(SWISSW!$I:$I,'MTT DRAW'!$A30,SWISSW!$J:$J,'MTT DRAW'!AC$1,SWISSW!$F:$F,"Draw")+COUNTIFS(SWISSW!$I:$I,'MTT DRAW'!AC$1,SWISSW!$J:$J,'MTT DRAW'!$A30,SWISSW!$F:$F,"Draw")))*IF(ROW()=COLUMN(),0.5,1)</f>
        <v>0</v>
      </c>
      <c r="AD30" s="11">
        <f ca="1">((COUNTIFS(SWISSW!$I:$I,'MTT DRAW'!$A30,SWISSW!$J:$J,'MTT DRAW'!AD$1,SWISSW!$F:$F,"Draw")+COUNTIFS(SWISSW!$I:$I,'MTT DRAW'!AD$1,SWISSW!$J:$J,'MTT DRAW'!$A30,SWISSW!$F:$F,"Draw")))*IF(ROW()=COLUMN(),0.5,1)</f>
        <v>0</v>
      </c>
      <c r="AE30" s="11">
        <f ca="1">((COUNTIFS(SWISSW!$I:$I,'MTT DRAW'!$A30,SWISSW!$J:$J,'MTT DRAW'!AE$1,SWISSW!$F:$F,"Draw")+COUNTIFS(SWISSW!$I:$I,'MTT DRAW'!AE$1,SWISSW!$J:$J,'MTT DRAW'!$A30,SWISSW!$F:$F,"Draw")))*IF(ROW()=COLUMN(),0.5,1)</f>
        <v>0</v>
      </c>
      <c r="AF30" s="11">
        <f ca="1">((COUNTIFS(SWISSW!$I:$I,'MTT DRAW'!$A30,SWISSW!$J:$J,'MTT DRAW'!AF$1,SWISSW!$F:$F,"Draw")+COUNTIFS(SWISSW!$I:$I,'MTT DRAW'!AF$1,SWISSW!$J:$J,'MTT DRAW'!$A30,SWISSW!$F:$F,"Draw")))*IF(ROW()=COLUMN(),0.5,1)</f>
        <v>0</v>
      </c>
      <c r="AG30" s="11">
        <f ca="1">((COUNTIFS(SWISSW!$I:$I,'MTT DRAW'!$A30,SWISSW!$J:$J,'MTT DRAW'!AG$1,SWISSW!$F:$F,"Draw")+COUNTIFS(SWISSW!$I:$I,'MTT DRAW'!AG$1,SWISSW!$J:$J,'MTT DRAW'!$A30,SWISSW!$F:$F,"Draw")))*IF(ROW()=COLUMN(),0.5,1)</f>
        <v>0</v>
      </c>
      <c r="AH30" s="11">
        <f ca="1">((COUNTIFS(SWISSW!$I:$I,'MTT DRAW'!$A30,SWISSW!$J:$J,'MTT DRAW'!AH$1,SWISSW!$F:$F,"Draw")+COUNTIFS(SWISSW!$I:$I,'MTT DRAW'!AH$1,SWISSW!$J:$J,'MTT DRAW'!$A30,SWISSW!$F:$F,"Draw")))*IF(ROW()=COLUMN(),0.5,1)</f>
        <v>0</v>
      </c>
      <c r="AI30" s="11">
        <f ca="1">((COUNTIFS(SWISSW!$I:$I,'MTT DRAW'!$A30,SWISSW!$J:$J,'MTT DRAW'!AI$1,SWISSW!$F:$F,"Draw")+COUNTIFS(SWISSW!$I:$I,'MTT DRAW'!AI$1,SWISSW!$J:$J,'MTT DRAW'!$A30,SWISSW!$F:$F,"Draw")))*IF(ROW()=COLUMN(),0.5,1)</f>
        <v>0</v>
      </c>
      <c r="AJ30" s="11">
        <f ca="1">((COUNTIFS(SWISSW!$I:$I,'MTT DRAW'!$A30,SWISSW!$J:$J,'MTT DRAW'!AJ$1,SWISSW!$F:$F,"Draw")+COUNTIFS(SWISSW!$I:$I,'MTT DRAW'!AJ$1,SWISSW!$J:$J,'MTT DRAW'!$A30,SWISSW!$F:$F,"Draw")))*IF(ROW()=COLUMN(),0.5,1)</f>
        <v>0</v>
      </c>
      <c r="AK30" s="11">
        <f ca="1">((COUNTIFS(SWISSW!$I:$I,'MTT DRAW'!$A30,SWISSW!$J:$J,'MTT DRAW'!AK$1,SWISSW!$F:$F,"Draw")+COUNTIFS(SWISSW!$I:$I,'MTT DRAW'!AK$1,SWISSW!$J:$J,'MTT DRAW'!$A30,SWISSW!$F:$F,"Draw")))*IF(ROW()=COLUMN(),0.5,1)</f>
        <v>0</v>
      </c>
      <c r="AL30" s="11">
        <f ca="1">((COUNTIFS(SWISSW!$I:$I,'MTT DRAW'!$A30,SWISSW!$J:$J,'MTT DRAW'!AL$1,SWISSW!$F:$F,"Draw")+COUNTIFS(SWISSW!$I:$I,'MTT DRAW'!AL$1,SWISSW!$J:$J,'MTT DRAW'!$A30,SWISSW!$F:$F,"Draw")))*IF(ROW()=COLUMN(),0.5,1)</f>
        <v>0</v>
      </c>
      <c r="AM30" s="11">
        <f ca="1">((COUNTIFS(SWISSW!$I:$I,'MTT DRAW'!$A30,SWISSW!$J:$J,'MTT DRAW'!AM$1,SWISSW!$F:$F,"Draw")+COUNTIFS(SWISSW!$I:$I,'MTT DRAW'!AM$1,SWISSW!$J:$J,'MTT DRAW'!$A30,SWISSW!$F:$F,"Draw")))*IF(ROW()=COLUMN(),0.5,1)</f>
        <v>0</v>
      </c>
      <c r="AN30" s="11">
        <f ca="1">((COUNTIFS(SWISSW!$I:$I,'MTT DRAW'!$A30,SWISSW!$J:$J,'MTT DRAW'!AN$1,SWISSW!$F:$F,"Draw")+COUNTIFS(SWISSW!$I:$I,'MTT DRAW'!AN$1,SWISSW!$J:$J,'MTT DRAW'!$A30,SWISSW!$F:$F,"Draw")))*IF(ROW()=COLUMN(),0.5,1)</f>
        <v>0</v>
      </c>
      <c r="AO30" s="11">
        <f ca="1">((COUNTIFS(SWISSW!$I:$I,'MTT DRAW'!$A30,SWISSW!$J:$J,'MTT DRAW'!AO$1,SWISSW!$F:$F,"Draw")+COUNTIFS(SWISSW!$I:$I,'MTT DRAW'!AO$1,SWISSW!$J:$J,'MTT DRAW'!$A30,SWISSW!$F:$F,"Draw")))*IF(ROW()=COLUMN(),0.5,1)</f>
        <v>0</v>
      </c>
      <c r="AP30" s="11">
        <f ca="1">((COUNTIFS(SWISSW!$I:$I,'MTT DRAW'!$A30,SWISSW!$J:$J,'MTT DRAW'!AP$1,SWISSW!$F:$F,"Draw")+COUNTIFS(SWISSW!$I:$I,'MTT DRAW'!AP$1,SWISSW!$J:$J,'MTT DRAW'!$A30,SWISSW!$F:$F,"Draw")))*IF(ROW()=COLUMN(),0.5,1)</f>
        <v>0</v>
      </c>
      <c r="AQ30" s="11">
        <f ca="1">((COUNTIFS(SWISSW!$I:$I,'MTT DRAW'!$A30,SWISSW!$J:$J,'MTT DRAW'!AQ$1,SWISSW!$F:$F,"Draw")+COUNTIFS(SWISSW!$I:$I,'MTT DRAW'!AQ$1,SWISSW!$J:$J,'MTT DRAW'!$A30,SWISSW!$F:$F,"Draw")))*IF(ROW()=COLUMN(),0.5,1)</f>
        <v>0</v>
      </c>
      <c r="AR30" s="11">
        <f ca="1">((COUNTIFS(SWISSW!$I:$I,'MTT DRAW'!$A30,SWISSW!$J:$J,'MTT DRAW'!AR$1,SWISSW!$F:$F,"Draw")+COUNTIFS(SWISSW!$I:$I,'MTT DRAW'!AR$1,SWISSW!$J:$J,'MTT DRAW'!$A30,SWISSW!$F:$F,"Draw")))*IF(ROW()=COLUMN(),0.5,1)</f>
        <v>0</v>
      </c>
      <c r="AS30" s="11">
        <f ca="1">((COUNTIFS(SWISSW!$I:$I,'MTT DRAW'!$A30,SWISSW!$J:$J,'MTT DRAW'!AS$1,SWISSW!$F:$F,"Draw")+COUNTIFS(SWISSW!$I:$I,'MTT DRAW'!AS$1,SWISSW!$J:$J,'MTT DRAW'!$A30,SWISSW!$F:$F,"Draw")))*IF(ROW()=COLUMN(),0.5,1)</f>
        <v>0</v>
      </c>
      <c r="AT30" s="11">
        <f ca="1">((COUNTIFS(SWISSW!$I:$I,'MTT DRAW'!$A30,SWISSW!$J:$J,'MTT DRAW'!AT$1,SWISSW!$F:$F,"Draw")+COUNTIFS(SWISSW!$I:$I,'MTT DRAW'!AT$1,SWISSW!$J:$J,'MTT DRAW'!$A30,SWISSW!$F:$F,"Draw")))*IF(ROW()=COLUMN(),0.5,1)</f>
        <v>0</v>
      </c>
      <c r="AU30" s="11">
        <f ca="1">((COUNTIFS(SWISSW!$I:$I,'MTT DRAW'!$A30,SWISSW!$J:$J,'MTT DRAW'!AU$1,SWISSW!$F:$F,"Draw")+COUNTIFS(SWISSW!$I:$I,'MTT DRAW'!AU$1,SWISSW!$J:$J,'MTT DRAW'!$A30,SWISSW!$F:$F,"Draw")))*IF(ROW()=COLUMN(),0.5,1)</f>
        <v>0</v>
      </c>
      <c r="AV30" s="11">
        <f ca="1">((COUNTIFS(SWISSW!$I:$I,'MTT DRAW'!$A30,SWISSW!$J:$J,'MTT DRAW'!AV$1,SWISSW!$F:$F,"Draw")+COUNTIFS(SWISSW!$I:$I,'MTT DRAW'!AV$1,SWISSW!$J:$J,'MTT DRAW'!$A30,SWISSW!$F:$F,"Draw")))*IF(ROW()=COLUMN(),0.5,1)</f>
        <v>0</v>
      </c>
      <c r="AW30" s="11">
        <f ca="1">((COUNTIFS(SWISSW!$I:$I,'MTT DRAW'!$A30,SWISSW!$J:$J,'MTT DRAW'!AW$1,SWISSW!$F:$F,"Draw")+COUNTIFS(SWISSW!$I:$I,'MTT DRAW'!AW$1,SWISSW!$J:$J,'MTT DRAW'!$A30,SWISSW!$F:$F,"Draw")))*IF(ROW()=COLUMN(),0.5,1)</f>
        <v>0</v>
      </c>
      <c r="AX30" s="11">
        <f ca="1">((COUNTIFS(SWISSW!$I:$I,'MTT DRAW'!$A30,SWISSW!$J:$J,'MTT DRAW'!AX$1,SWISSW!$F:$F,"Draw")+COUNTIFS(SWISSW!$I:$I,'MTT DRAW'!AX$1,SWISSW!$J:$J,'MTT DRAW'!$A30,SWISSW!$F:$F,"Draw")))*IF(ROW()=COLUMN(),0.5,1)</f>
        <v>0</v>
      </c>
      <c r="AY30" s="11">
        <f ca="1">((COUNTIFS(SWISSW!$I:$I,'MTT DRAW'!$A30,SWISSW!$J:$J,'MTT DRAW'!AY$1,SWISSW!$F:$F,"Draw")+COUNTIFS(SWISSW!$I:$I,'MTT DRAW'!AY$1,SWISSW!$J:$J,'MTT DRAW'!$A30,SWISSW!$F:$F,"Draw")))*IF(ROW()=COLUMN(),0.5,1)</f>
        <v>0</v>
      </c>
      <c r="AZ30" s="11">
        <f ca="1">((COUNTIFS(SWISSW!$I:$I,'MTT DRAW'!$A30,SWISSW!$J:$J,'MTT DRAW'!AZ$1,SWISSW!$F:$F,"Draw")+COUNTIFS(SWISSW!$I:$I,'MTT DRAW'!AZ$1,SWISSW!$J:$J,'MTT DRAW'!$A30,SWISSW!$F:$F,"Draw")))*IF(ROW()=COLUMN(),0.5,1)</f>
        <v>0</v>
      </c>
      <c r="BA30" s="11">
        <f ca="1">((COUNTIFS(SWISSW!$I:$I,'MTT DRAW'!$A30,SWISSW!$J:$J,'MTT DRAW'!BA$1,SWISSW!$F:$F,"Draw")+COUNTIFS(SWISSW!$I:$I,'MTT DRAW'!BA$1,SWISSW!$J:$J,'MTT DRAW'!$A30,SWISSW!$F:$F,"Draw")))*IF(ROW()=COLUMN(),0.5,1)</f>
        <v>0</v>
      </c>
      <c r="BB30" s="11">
        <f ca="1">((COUNTIFS(SWISSW!$I:$I,'MTT DRAW'!$A30,SWISSW!$J:$J,'MTT DRAW'!BB$1,SWISSW!$F:$F,"Draw")+COUNTIFS(SWISSW!$I:$I,'MTT DRAW'!BB$1,SWISSW!$J:$J,'MTT DRAW'!$A30,SWISSW!$F:$F,"Draw")))*IF(ROW()=COLUMN(),0.5,1)</f>
        <v>0</v>
      </c>
      <c r="BC30" s="11">
        <f ca="1">((COUNTIFS(SWISSW!$I:$I,'MTT DRAW'!$A30,SWISSW!$J:$J,'MTT DRAW'!BC$1,SWISSW!$F:$F,"Draw")+COUNTIFS(SWISSW!$I:$I,'MTT DRAW'!BC$1,SWISSW!$J:$J,'MTT DRAW'!$A30,SWISSW!$F:$F,"Draw")))*IF(ROW()=COLUMN(),0.5,1)</f>
        <v>0</v>
      </c>
      <c r="BD30" s="11">
        <f ca="1">((COUNTIFS(SWISSW!$I:$I,'MTT DRAW'!$A30,SWISSW!$J:$J,'MTT DRAW'!BD$1,SWISSW!$F:$F,"Draw")+COUNTIFS(SWISSW!$I:$I,'MTT DRAW'!BD$1,SWISSW!$J:$J,'MTT DRAW'!$A30,SWISSW!$F:$F,"Draw")))*IF(ROW()=COLUMN(),0.5,1)</f>
        <v>0</v>
      </c>
      <c r="BE30" s="11">
        <f ca="1">((COUNTIFS(SWISSW!$I:$I,'MTT DRAW'!$A30,SWISSW!$J:$J,'MTT DRAW'!BE$1,SWISSW!$F:$F,"Draw")+COUNTIFS(SWISSW!$I:$I,'MTT DRAW'!BE$1,SWISSW!$J:$J,'MTT DRAW'!$A30,SWISSW!$F:$F,"Draw")))*IF(ROW()=COLUMN(),0.5,1)</f>
        <v>0</v>
      </c>
      <c r="BF30" s="11">
        <f ca="1">((COUNTIFS(SWISSW!$I:$I,'MTT DRAW'!$A30,SWISSW!$J:$J,'MTT DRAW'!BF$1,SWISSW!$F:$F,"Draw")+COUNTIFS(SWISSW!$I:$I,'MTT DRAW'!BF$1,SWISSW!$J:$J,'MTT DRAW'!$A30,SWISSW!$F:$F,"Draw")))*IF(ROW()=COLUMN(),0.5,1)</f>
        <v>0</v>
      </c>
      <c r="BG30" s="11">
        <f ca="1">((COUNTIFS(SWISSW!$I:$I,'MTT DRAW'!$A30,SWISSW!$J:$J,'MTT DRAW'!BG$1,SWISSW!$F:$F,"Draw")+COUNTIFS(SWISSW!$I:$I,'MTT DRAW'!BG$1,SWISSW!$J:$J,'MTT DRAW'!$A30,SWISSW!$F:$F,"Draw")))*IF(ROW()=COLUMN(),0.5,1)</f>
        <v>0</v>
      </c>
      <c r="BH30" s="11">
        <f ca="1">((COUNTIFS(SWISSW!$I:$I,'MTT DRAW'!$A30,SWISSW!$J:$J,'MTT DRAW'!BH$1,SWISSW!$F:$F,"Draw")+COUNTIFS(SWISSW!$I:$I,'MTT DRAW'!BH$1,SWISSW!$J:$J,'MTT DRAW'!$A30,SWISSW!$F:$F,"Draw")))*IF(ROW()=COLUMN(),0.5,1)</f>
        <v>0</v>
      </c>
      <c r="BI30" s="11">
        <f ca="1">((COUNTIFS(SWISSW!$I:$I,'MTT DRAW'!$A30,SWISSW!$J:$J,'MTT DRAW'!BI$1,SWISSW!$F:$F,"Draw")+COUNTIFS(SWISSW!$I:$I,'MTT DRAW'!BI$1,SWISSW!$J:$J,'MTT DRAW'!$A30,SWISSW!$F:$F,"Draw")))*IF(ROW()=COLUMN(),0.5,1)</f>
        <v>0</v>
      </c>
      <c r="BJ30" s="11">
        <f ca="1">((COUNTIFS(SWISSW!$I:$I,'MTT DRAW'!$A30,SWISSW!$J:$J,'MTT DRAW'!BJ$1,SWISSW!$F:$F,"Draw")+COUNTIFS(SWISSW!$I:$I,'MTT DRAW'!BJ$1,SWISSW!$J:$J,'MTT DRAW'!$A30,SWISSW!$F:$F,"Draw")))*IF(ROW()=COLUMN(),0.5,1)</f>
        <v>0</v>
      </c>
      <c r="BK30" s="11">
        <f ca="1">((COUNTIFS(SWISSW!$I:$I,'MTT DRAW'!$A30,SWISSW!$J:$J,'MTT DRAW'!BK$1,SWISSW!$F:$F,"Draw")+COUNTIFS(SWISSW!$I:$I,'MTT DRAW'!BK$1,SWISSW!$J:$J,'MTT DRAW'!$A30,SWISSW!$F:$F,"Draw")))*IF(ROW()=COLUMN(),0.5,1)</f>
        <v>0</v>
      </c>
      <c r="BL30" s="11">
        <f ca="1">((COUNTIFS(SWISSW!$I:$I,'MTT DRAW'!$A30,SWISSW!$J:$J,'MTT DRAW'!BL$1,SWISSW!$F:$F,"Draw")+COUNTIFS(SWISSW!$I:$I,'MTT DRAW'!BL$1,SWISSW!$J:$J,'MTT DRAW'!$A30,SWISSW!$F:$F,"Draw")))*IF(ROW()=COLUMN(),0.5,1)</f>
        <v>0</v>
      </c>
      <c r="BM30" s="11" t="str">
        <f ca="1">MATCHUP!BM30</f>
        <v>-</v>
      </c>
      <c r="BN30" s="11" t="str">
        <f ca="1">MATCHUP!BN30</f>
        <v>-</v>
      </c>
      <c r="BO30" s="11" t="str">
        <f ca="1">MATCHUP!BO30</f>
        <v>-</v>
      </c>
      <c r="BP30" s="11" t="str">
        <f ca="1">MATCHUP!BP30</f>
        <v>-</v>
      </c>
      <c r="BQ30" s="11" t="str">
        <f ca="1">MATCHUP!BQ30</f>
        <v>-</v>
      </c>
      <c r="BR30" s="11" t="str">
        <f ca="1">MATCHUP!BR30</f>
        <v>-</v>
      </c>
      <c r="BS30" s="11" t="str">
        <f ca="1">MATCHUP!BS30</f>
        <v>-</v>
      </c>
      <c r="BT30" s="11" t="str">
        <f ca="1">MATCHUP!BT30</f>
        <v>-</v>
      </c>
      <c r="BU30" s="11" t="str">
        <f ca="1">MATCHUP!BU30</f>
        <v>-</v>
      </c>
      <c r="BV30" s="11" t="str">
        <f ca="1">MATCHUP!BV30</f>
        <v>-</v>
      </c>
      <c r="BW30" s="11" t="str">
        <f ca="1">MATCHUP!BW30</f>
        <v>-</v>
      </c>
      <c r="BX30" s="11" t="str">
        <f ca="1">MATCHUP!BX30</f>
        <v>-</v>
      </c>
      <c r="BY30" s="11" t="str">
        <f ca="1">MATCHUP!BY30</f>
        <v>-</v>
      </c>
      <c r="BZ30" s="11" t="str">
        <f ca="1">MATCHUP!BZ30</f>
        <v>-</v>
      </c>
      <c r="CA30" s="11" t="str">
        <f ca="1">MATCHUP!CA30</f>
        <v>-</v>
      </c>
      <c r="CB30" s="11" t="str">
        <f ca="1">MATCHUP!CB30</f>
        <v>-</v>
      </c>
      <c r="CC30" s="11" t="str">
        <f ca="1">MATCHUP!CC30</f>
        <v>-</v>
      </c>
      <c r="CD30" s="11" t="str">
        <f ca="1">MATCHUP!CD30</f>
        <v>-</v>
      </c>
      <c r="CE30" s="11" t="str">
        <f ca="1">MATCHUP!CE30</f>
        <v>-</v>
      </c>
      <c r="CF30" s="11" t="str">
        <f ca="1">MATCHUP!CF30</f>
        <v>-</v>
      </c>
      <c r="CG30" s="11" t="str">
        <f ca="1">MATCHUP!CG30</f>
        <v>-</v>
      </c>
      <c r="CH30" s="11" t="str">
        <f ca="1">MATCHUP!CH30</f>
        <v>-</v>
      </c>
      <c r="CI30" s="11" t="str">
        <f ca="1">MATCHUP!CI30</f>
        <v>-</v>
      </c>
      <c r="CJ30" s="11" t="str">
        <f ca="1">MATCHUP!CJ30</f>
        <v>-</v>
      </c>
      <c r="CK30" s="11" t="str">
        <f ca="1">MATCHUP!CK30</f>
        <v>-</v>
      </c>
      <c r="CL30" s="11" t="str">
        <f ca="1">MATCHUP!CL30</f>
        <v>-</v>
      </c>
      <c r="CM30" s="11" t="str">
        <f ca="1">MATCHUP!CM30</f>
        <v>-</v>
      </c>
      <c r="CN30" s="11" t="str">
        <f ca="1">MATCHUP!CN30</f>
        <v>-</v>
      </c>
      <c r="CO30" s="11" t="str">
        <f ca="1">MATCHUP!CO30</f>
        <v>-</v>
      </c>
      <c r="CP30" s="11" t="str">
        <f ca="1">MATCHUP!CP30</f>
        <v>-</v>
      </c>
      <c r="CQ30" s="11" t="str">
        <f ca="1">MATCHUP!CQ30</f>
        <v>-</v>
      </c>
      <c r="CR30" s="11" t="str">
        <f ca="1">MATCHUP!CR30</f>
        <v>-</v>
      </c>
      <c r="CS30" s="11" t="str">
        <f ca="1">MATCHUP!CS30</f>
        <v>-</v>
      </c>
      <c r="CT30" s="11" t="str">
        <f ca="1">MATCHUP!CT30</f>
        <v>-</v>
      </c>
      <c r="CU30" s="11" t="str">
        <f ca="1">MATCHUP!CU30</f>
        <v>-</v>
      </c>
      <c r="CV30" s="11" t="str">
        <f ca="1">MATCHUP!CV30</f>
        <v>-</v>
      </c>
    </row>
    <row r="31" spans="1:100" ht="55" customHeight="1" x14ac:dyDescent="0.3">
      <c r="A31" s="3" t="str">
        <f ca="1">MATCHUP!A31</f>
        <v>Rakdos Midrange</v>
      </c>
      <c r="B31" s="11">
        <f ca="1">((COUNTIFS(SWISSW!$I:$I,'MTT DRAW'!$A31,SWISSW!$J:$J,'MTT DRAW'!B$1,SWISSW!$F:$F,"Draw")+COUNTIFS(SWISSW!$I:$I,'MTT DRAW'!B$1,SWISSW!$J:$J,'MTT DRAW'!$A31,SWISSW!$F:$F,"Draw")))*IF(ROW()=COLUMN(),0.5,1)</f>
        <v>1</v>
      </c>
      <c r="C31" s="11">
        <f ca="1">((COUNTIFS(SWISSW!$I:$I,'MTT DRAW'!$A31,SWISSW!$J:$J,'MTT DRAW'!C$1,SWISSW!$F:$F,"Draw")+COUNTIFS(SWISSW!$I:$I,'MTT DRAW'!C$1,SWISSW!$J:$J,'MTT DRAW'!$A31,SWISSW!$F:$F,"Draw")))*IF(ROW()=COLUMN(),0.5,1)</f>
        <v>0</v>
      </c>
      <c r="D31" s="11">
        <f ca="1">((COUNTIFS(SWISSW!$I:$I,'MTT DRAW'!$A31,SWISSW!$J:$J,'MTT DRAW'!D$1,SWISSW!$F:$F,"Draw")+COUNTIFS(SWISSW!$I:$I,'MTT DRAW'!D$1,SWISSW!$J:$J,'MTT DRAW'!$A31,SWISSW!$F:$F,"Draw")))*IF(ROW()=COLUMN(),0.5,1)</f>
        <v>0</v>
      </c>
      <c r="E31" s="11">
        <f ca="1">((COUNTIFS(SWISSW!$I:$I,'MTT DRAW'!$A31,SWISSW!$J:$J,'MTT DRAW'!E$1,SWISSW!$F:$F,"Draw")+COUNTIFS(SWISSW!$I:$I,'MTT DRAW'!E$1,SWISSW!$J:$J,'MTT DRAW'!$A31,SWISSW!$F:$F,"Draw")))*IF(ROW()=COLUMN(),0.5,1)</f>
        <v>0</v>
      </c>
      <c r="F31" s="11">
        <f ca="1">((COUNTIFS(SWISSW!$I:$I,'MTT DRAW'!$A31,SWISSW!$J:$J,'MTT DRAW'!F$1,SWISSW!$F:$F,"Draw")+COUNTIFS(SWISSW!$I:$I,'MTT DRAW'!F$1,SWISSW!$J:$J,'MTT DRAW'!$A31,SWISSW!$F:$F,"Draw")))*IF(ROW()=COLUMN(),0.5,1)</f>
        <v>0</v>
      </c>
      <c r="G31" s="11">
        <f ca="1">((COUNTIFS(SWISSW!$I:$I,'MTT DRAW'!$A31,SWISSW!$J:$J,'MTT DRAW'!G$1,SWISSW!$F:$F,"Draw")+COUNTIFS(SWISSW!$I:$I,'MTT DRAW'!G$1,SWISSW!$J:$J,'MTT DRAW'!$A31,SWISSW!$F:$F,"Draw")))*IF(ROW()=COLUMN(),0.5,1)</f>
        <v>0</v>
      </c>
      <c r="H31" s="11">
        <f ca="1">((COUNTIFS(SWISSW!$I:$I,'MTT DRAW'!$A31,SWISSW!$J:$J,'MTT DRAW'!H$1,SWISSW!$F:$F,"Draw")+COUNTIFS(SWISSW!$I:$I,'MTT DRAW'!H$1,SWISSW!$J:$J,'MTT DRAW'!$A31,SWISSW!$F:$F,"Draw")))*IF(ROW()=COLUMN(),0.5,1)</f>
        <v>0</v>
      </c>
      <c r="I31" s="11">
        <f ca="1">((COUNTIFS(SWISSW!$I:$I,'MTT DRAW'!$A31,SWISSW!$J:$J,'MTT DRAW'!I$1,SWISSW!$F:$F,"Draw")+COUNTIFS(SWISSW!$I:$I,'MTT DRAW'!I$1,SWISSW!$J:$J,'MTT DRAW'!$A31,SWISSW!$F:$F,"Draw")))*IF(ROW()=COLUMN(),0.5,1)</f>
        <v>0</v>
      </c>
      <c r="J31" s="11">
        <f ca="1">((COUNTIFS(SWISSW!$I:$I,'MTT DRAW'!$A31,SWISSW!$J:$J,'MTT DRAW'!J$1,SWISSW!$F:$F,"Draw")+COUNTIFS(SWISSW!$I:$I,'MTT DRAW'!J$1,SWISSW!$J:$J,'MTT DRAW'!$A31,SWISSW!$F:$F,"Draw")))*IF(ROW()=COLUMN(),0.5,1)</f>
        <v>0</v>
      </c>
      <c r="K31" s="11">
        <f ca="1">((COUNTIFS(SWISSW!$I:$I,'MTT DRAW'!$A31,SWISSW!$J:$J,'MTT DRAW'!K$1,SWISSW!$F:$F,"Draw")+COUNTIFS(SWISSW!$I:$I,'MTT DRAW'!K$1,SWISSW!$J:$J,'MTT DRAW'!$A31,SWISSW!$F:$F,"Draw")))*IF(ROW()=COLUMN(),0.5,1)</f>
        <v>0</v>
      </c>
      <c r="L31" s="11">
        <f ca="1">((COUNTIFS(SWISSW!$I:$I,'MTT DRAW'!$A31,SWISSW!$J:$J,'MTT DRAW'!L$1,SWISSW!$F:$F,"Draw")+COUNTIFS(SWISSW!$I:$I,'MTT DRAW'!L$1,SWISSW!$J:$J,'MTT DRAW'!$A31,SWISSW!$F:$F,"Draw")))*IF(ROW()=COLUMN(),0.5,1)</f>
        <v>0</v>
      </c>
      <c r="M31" s="11">
        <f ca="1">((COUNTIFS(SWISSW!$I:$I,'MTT DRAW'!$A31,SWISSW!$J:$J,'MTT DRAW'!M$1,SWISSW!$F:$F,"Draw")+COUNTIFS(SWISSW!$I:$I,'MTT DRAW'!M$1,SWISSW!$J:$J,'MTT DRAW'!$A31,SWISSW!$F:$F,"Draw")))*IF(ROW()=COLUMN(),0.5,1)</f>
        <v>0</v>
      </c>
      <c r="N31" s="11">
        <f ca="1">((COUNTIFS(SWISSW!$I:$I,'MTT DRAW'!$A31,SWISSW!$J:$J,'MTT DRAW'!N$1,SWISSW!$F:$F,"Draw")+COUNTIFS(SWISSW!$I:$I,'MTT DRAW'!N$1,SWISSW!$J:$J,'MTT DRAW'!$A31,SWISSW!$F:$F,"Draw")))*IF(ROW()=COLUMN(),0.5,1)</f>
        <v>0</v>
      </c>
      <c r="O31" s="11">
        <f ca="1">((COUNTIFS(SWISSW!$I:$I,'MTT DRAW'!$A31,SWISSW!$J:$J,'MTT DRAW'!O$1,SWISSW!$F:$F,"Draw")+COUNTIFS(SWISSW!$I:$I,'MTT DRAW'!O$1,SWISSW!$J:$J,'MTT DRAW'!$A31,SWISSW!$F:$F,"Draw")))*IF(ROW()=COLUMN(),0.5,1)</f>
        <v>0</v>
      </c>
      <c r="P31" s="11">
        <f ca="1">((COUNTIFS(SWISSW!$I:$I,'MTT DRAW'!$A31,SWISSW!$J:$J,'MTT DRAW'!P$1,SWISSW!$F:$F,"Draw")+COUNTIFS(SWISSW!$I:$I,'MTT DRAW'!P$1,SWISSW!$J:$J,'MTT DRAW'!$A31,SWISSW!$F:$F,"Draw")))*IF(ROW()=COLUMN(),0.5,1)</f>
        <v>0</v>
      </c>
      <c r="Q31" s="11">
        <f ca="1">((COUNTIFS(SWISSW!$I:$I,'MTT DRAW'!$A31,SWISSW!$J:$J,'MTT DRAW'!Q$1,SWISSW!$F:$F,"Draw")+COUNTIFS(SWISSW!$I:$I,'MTT DRAW'!Q$1,SWISSW!$J:$J,'MTT DRAW'!$A31,SWISSW!$F:$F,"Draw")))*IF(ROW()=COLUMN(),0.5,1)</f>
        <v>0</v>
      </c>
      <c r="R31" s="11">
        <f ca="1">((COUNTIFS(SWISSW!$I:$I,'MTT DRAW'!$A31,SWISSW!$J:$J,'MTT DRAW'!R$1,SWISSW!$F:$F,"Draw")+COUNTIFS(SWISSW!$I:$I,'MTT DRAW'!R$1,SWISSW!$J:$J,'MTT DRAW'!$A31,SWISSW!$F:$F,"Draw")))*IF(ROW()=COLUMN(),0.5,1)</f>
        <v>1</v>
      </c>
      <c r="S31" s="11">
        <f ca="1">((COUNTIFS(SWISSW!$I:$I,'MTT DRAW'!$A31,SWISSW!$J:$J,'MTT DRAW'!S$1,SWISSW!$F:$F,"Draw")+COUNTIFS(SWISSW!$I:$I,'MTT DRAW'!S$1,SWISSW!$J:$J,'MTT DRAW'!$A31,SWISSW!$F:$F,"Draw")))*IF(ROW()=COLUMN(),0.5,1)</f>
        <v>0</v>
      </c>
      <c r="T31" s="11">
        <f ca="1">((COUNTIFS(SWISSW!$I:$I,'MTT DRAW'!$A31,SWISSW!$J:$J,'MTT DRAW'!T$1,SWISSW!$F:$F,"Draw")+COUNTIFS(SWISSW!$I:$I,'MTT DRAW'!T$1,SWISSW!$J:$J,'MTT DRAW'!$A31,SWISSW!$F:$F,"Draw")))*IF(ROW()=COLUMN(),0.5,1)</f>
        <v>0</v>
      </c>
      <c r="U31" s="11">
        <f ca="1">((COUNTIFS(SWISSW!$I:$I,'MTT DRAW'!$A31,SWISSW!$J:$J,'MTT DRAW'!U$1,SWISSW!$F:$F,"Draw")+COUNTIFS(SWISSW!$I:$I,'MTT DRAW'!U$1,SWISSW!$J:$J,'MTT DRAW'!$A31,SWISSW!$F:$F,"Draw")))*IF(ROW()=COLUMN(),0.5,1)</f>
        <v>0</v>
      </c>
      <c r="V31" s="11">
        <f ca="1">((COUNTIFS(SWISSW!$I:$I,'MTT DRAW'!$A31,SWISSW!$J:$J,'MTT DRAW'!V$1,SWISSW!$F:$F,"Draw")+COUNTIFS(SWISSW!$I:$I,'MTT DRAW'!V$1,SWISSW!$J:$J,'MTT DRAW'!$A31,SWISSW!$F:$F,"Draw")))*IF(ROW()=COLUMN(),0.5,1)</f>
        <v>0</v>
      </c>
      <c r="W31" s="11">
        <f ca="1">((COUNTIFS(SWISSW!$I:$I,'MTT DRAW'!$A31,SWISSW!$J:$J,'MTT DRAW'!W$1,SWISSW!$F:$F,"Draw")+COUNTIFS(SWISSW!$I:$I,'MTT DRAW'!W$1,SWISSW!$J:$J,'MTT DRAW'!$A31,SWISSW!$F:$F,"Draw")))*IF(ROW()=COLUMN(),0.5,1)</f>
        <v>0</v>
      </c>
      <c r="X31" s="11">
        <f ca="1">((COUNTIFS(SWISSW!$I:$I,'MTT DRAW'!$A31,SWISSW!$J:$J,'MTT DRAW'!X$1,SWISSW!$F:$F,"Draw")+COUNTIFS(SWISSW!$I:$I,'MTT DRAW'!X$1,SWISSW!$J:$J,'MTT DRAW'!$A31,SWISSW!$F:$F,"Draw")))*IF(ROW()=COLUMN(),0.5,1)</f>
        <v>0</v>
      </c>
      <c r="Y31" s="11">
        <f ca="1">((COUNTIFS(SWISSW!$I:$I,'MTT DRAW'!$A31,SWISSW!$J:$J,'MTT DRAW'!Y$1,SWISSW!$F:$F,"Draw")+COUNTIFS(SWISSW!$I:$I,'MTT DRAW'!Y$1,SWISSW!$J:$J,'MTT DRAW'!$A31,SWISSW!$F:$F,"Draw")))*IF(ROW()=COLUMN(),0.5,1)</f>
        <v>0</v>
      </c>
      <c r="Z31" s="11">
        <f ca="1">((COUNTIFS(SWISSW!$I:$I,'MTT DRAW'!$A31,SWISSW!$J:$J,'MTT DRAW'!Z$1,SWISSW!$F:$F,"Draw")+COUNTIFS(SWISSW!$I:$I,'MTT DRAW'!Z$1,SWISSW!$J:$J,'MTT DRAW'!$A31,SWISSW!$F:$F,"Draw")))*IF(ROW()=COLUMN(),0.5,1)</f>
        <v>0</v>
      </c>
      <c r="AA31" s="11">
        <f ca="1">((COUNTIFS(SWISSW!$I:$I,'MTT DRAW'!$A31,SWISSW!$J:$J,'MTT DRAW'!AA$1,SWISSW!$F:$F,"Draw")+COUNTIFS(SWISSW!$I:$I,'MTT DRAW'!AA$1,SWISSW!$J:$J,'MTT DRAW'!$A31,SWISSW!$F:$F,"Draw")))*IF(ROW()=COLUMN(),0.5,1)</f>
        <v>0</v>
      </c>
      <c r="AB31" s="11">
        <f ca="1">((COUNTIFS(SWISSW!$I:$I,'MTT DRAW'!$A31,SWISSW!$J:$J,'MTT DRAW'!AB$1,SWISSW!$F:$F,"Draw")+COUNTIFS(SWISSW!$I:$I,'MTT DRAW'!AB$1,SWISSW!$J:$J,'MTT DRAW'!$A31,SWISSW!$F:$F,"Draw")))*IF(ROW()=COLUMN(),0.5,1)</f>
        <v>0</v>
      </c>
      <c r="AC31" s="11">
        <f ca="1">((COUNTIFS(SWISSW!$I:$I,'MTT DRAW'!$A31,SWISSW!$J:$J,'MTT DRAW'!AC$1,SWISSW!$F:$F,"Draw")+COUNTIFS(SWISSW!$I:$I,'MTT DRAW'!AC$1,SWISSW!$J:$J,'MTT DRAW'!$A31,SWISSW!$F:$F,"Draw")))*IF(ROW()=COLUMN(),0.5,1)</f>
        <v>0</v>
      </c>
      <c r="AD31" s="11">
        <f ca="1">((COUNTIFS(SWISSW!$I:$I,'MTT DRAW'!$A31,SWISSW!$J:$J,'MTT DRAW'!AD$1,SWISSW!$F:$F,"Draw")+COUNTIFS(SWISSW!$I:$I,'MTT DRAW'!AD$1,SWISSW!$J:$J,'MTT DRAW'!$A31,SWISSW!$F:$F,"Draw")))*IF(ROW()=COLUMN(),0.5,1)</f>
        <v>0</v>
      </c>
      <c r="AE31" s="11">
        <f ca="1">((COUNTIFS(SWISSW!$I:$I,'MTT DRAW'!$A31,SWISSW!$J:$J,'MTT DRAW'!AE$1,SWISSW!$F:$F,"Draw")+COUNTIFS(SWISSW!$I:$I,'MTT DRAW'!AE$1,SWISSW!$J:$J,'MTT DRAW'!$A31,SWISSW!$F:$F,"Draw")))*IF(ROW()=COLUMN(),0.5,1)</f>
        <v>0</v>
      </c>
      <c r="AF31" s="11">
        <f ca="1">((COUNTIFS(SWISSW!$I:$I,'MTT DRAW'!$A31,SWISSW!$J:$J,'MTT DRAW'!AF$1,SWISSW!$F:$F,"Draw")+COUNTIFS(SWISSW!$I:$I,'MTT DRAW'!AF$1,SWISSW!$J:$J,'MTT DRAW'!$A31,SWISSW!$F:$F,"Draw")))*IF(ROW()=COLUMN(),0.5,1)</f>
        <v>0</v>
      </c>
      <c r="AG31" s="11">
        <f ca="1">((COUNTIFS(SWISSW!$I:$I,'MTT DRAW'!$A31,SWISSW!$J:$J,'MTT DRAW'!AG$1,SWISSW!$F:$F,"Draw")+COUNTIFS(SWISSW!$I:$I,'MTT DRAW'!AG$1,SWISSW!$J:$J,'MTT DRAW'!$A31,SWISSW!$F:$F,"Draw")))*IF(ROW()=COLUMN(),0.5,1)</f>
        <v>0</v>
      </c>
      <c r="AH31" s="11">
        <f ca="1">((COUNTIFS(SWISSW!$I:$I,'MTT DRAW'!$A31,SWISSW!$J:$J,'MTT DRAW'!AH$1,SWISSW!$F:$F,"Draw")+COUNTIFS(SWISSW!$I:$I,'MTT DRAW'!AH$1,SWISSW!$J:$J,'MTT DRAW'!$A31,SWISSW!$F:$F,"Draw")))*IF(ROW()=COLUMN(),0.5,1)</f>
        <v>0</v>
      </c>
      <c r="AI31" s="11">
        <f ca="1">((COUNTIFS(SWISSW!$I:$I,'MTT DRAW'!$A31,SWISSW!$J:$J,'MTT DRAW'!AI$1,SWISSW!$F:$F,"Draw")+COUNTIFS(SWISSW!$I:$I,'MTT DRAW'!AI$1,SWISSW!$J:$J,'MTT DRAW'!$A31,SWISSW!$F:$F,"Draw")))*IF(ROW()=COLUMN(),0.5,1)</f>
        <v>0</v>
      </c>
      <c r="AJ31" s="11">
        <f ca="1">((COUNTIFS(SWISSW!$I:$I,'MTT DRAW'!$A31,SWISSW!$J:$J,'MTT DRAW'!AJ$1,SWISSW!$F:$F,"Draw")+COUNTIFS(SWISSW!$I:$I,'MTT DRAW'!AJ$1,SWISSW!$J:$J,'MTT DRAW'!$A31,SWISSW!$F:$F,"Draw")))*IF(ROW()=COLUMN(),0.5,1)</f>
        <v>0</v>
      </c>
      <c r="AK31" s="11">
        <f ca="1">((COUNTIFS(SWISSW!$I:$I,'MTT DRAW'!$A31,SWISSW!$J:$J,'MTT DRAW'!AK$1,SWISSW!$F:$F,"Draw")+COUNTIFS(SWISSW!$I:$I,'MTT DRAW'!AK$1,SWISSW!$J:$J,'MTT DRAW'!$A31,SWISSW!$F:$F,"Draw")))*IF(ROW()=COLUMN(),0.5,1)</f>
        <v>0</v>
      </c>
      <c r="AL31" s="11">
        <f ca="1">((COUNTIFS(SWISSW!$I:$I,'MTT DRAW'!$A31,SWISSW!$J:$J,'MTT DRAW'!AL$1,SWISSW!$F:$F,"Draw")+COUNTIFS(SWISSW!$I:$I,'MTT DRAW'!AL$1,SWISSW!$J:$J,'MTT DRAW'!$A31,SWISSW!$F:$F,"Draw")))*IF(ROW()=COLUMN(),0.5,1)</f>
        <v>0</v>
      </c>
      <c r="AM31" s="11">
        <f ca="1">((COUNTIFS(SWISSW!$I:$I,'MTT DRAW'!$A31,SWISSW!$J:$J,'MTT DRAW'!AM$1,SWISSW!$F:$F,"Draw")+COUNTIFS(SWISSW!$I:$I,'MTT DRAW'!AM$1,SWISSW!$J:$J,'MTT DRAW'!$A31,SWISSW!$F:$F,"Draw")))*IF(ROW()=COLUMN(),0.5,1)</f>
        <v>0</v>
      </c>
      <c r="AN31" s="11">
        <f ca="1">((COUNTIFS(SWISSW!$I:$I,'MTT DRAW'!$A31,SWISSW!$J:$J,'MTT DRAW'!AN$1,SWISSW!$F:$F,"Draw")+COUNTIFS(SWISSW!$I:$I,'MTT DRAW'!AN$1,SWISSW!$J:$J,'MTT DRAW'!$A31,SWISSW!$F:$F,"Draw")))*IF(ROW()=COLUMN(),0.5,1)</f>
        <v>0</v>
      </c>
      <c r="AO31" s="11">
        <f ca="1">((COUNTIFS(SWISSW!$I:$I,'MTT DRAW'!$A31,SWISSW!$J:$J,'MTT DRAW'!AO$1,SWISSW!$F:$F,"Draw")+COUNTIFS(SWISSW!$I:$I,'MTT DRAW'!AO$1,SWISSW!$J:$J,'MTT DRAW'!$A31,SWISSW!$F:$F,"Draw")))*IF(ROW()=COLUMN(),0.5,1)</f>
        <v>0</v>
      </c>
      <c r="AP31" s="11">
        <f ca="1">((COUNTIFS(SWISSW!$I:$I,'MTT DRAW'!$A31,SWISSW!$J:$J,'MTT DRAW'!AP$1,SWISSW!$F:$F,"Draw")+COUNTIFS(SWISSW!$I:$I,'MTT DRAW'!AP$1,SWISSW!$J:$J,'MTT DRAW'!$A31,SWISSW!$F:$F,"Draw")))*IF(ROW()=COLUMN(),0.5,1)</f>
        <v>0</v>
      </c>
      <c r="AQ31" s="11">
        <f ca="1">((COUNTIFS(SWISSW!$I:$I,'MTT DRAW'!$A31,SWISSW!$J:$J,'MTT DRAW'!AQ$1,SWISSW!$F:$F,"Draw")+COUNTIFS(SWISSW!$I:$I,'MTT DRAW'!AQ$1,SWISSW!$J:$J,'MTT DRAW'!$A31,SWISSW!$F:$F,"Draw")))*IF(ROW()=COLUMN(),0.5,1)</f>
        <v>0</v>
      </c>
      <c r="AR31" s="11">
        <f ca="1">((COUNTIFS(SWISSW!$I:$I,'MTT DRAW'!$A31,SWISSW!$J:$J,'MTT DRAW'!AR$1,SWISSW!$F:$F,"Draw")+COUNTIFS(SWISSW!$I:$I,'MTT DRAW'!AR$1,SWISSW!$J:$J,'MTT DRAW'!$A31,SWISSW!$F:$F,"Draw")))*IF(ROW()=COLUMN(),0.5,1)</f>
        <v>0</v>
      </c>
      <c r="AS31" s="11">
        <f ca="1">((COUNTIFS(SWISSW!$I:$I,'MTT DRAW'!$A31,SWISSW!$J:$J,'MTT DRAW'!AS$1,SWISSW!$F:$F,"Draw")+COUNTIFS(SWISSW!$I:$I,'MTT DRAW'!AS$1,SWISSW!$J:$J,'MTT DRAW'!$A31,SWISSW!$F:$F,"Draw")))*IF(ROW()=COLUMN(),0.5,1)</f>
        <v>0</v>
      </c>
      <c r="AT31" s="11">
        <f ca="1">((COUNTIFS(SWISSW!$I:$I,'MTT DRAW'!$A31,SWISSW!$J:$J,'MTT DRAW'!AT$1,SWISSW!$F:$F,"Draw")+COUNTIFS(SWISSW!$I:$I,'MTT DRAW'!AT$1,SWISSW!$J:$J,'MTT DRAW'!$A31,SWISSW!$F:$F,"Draw")))*IF(ROW()=COLUMN(),0.5,1)</f>
        <v>0</v>
      </c>
      <c r="AU31" s="11">
        <f ca="1">((COUNTIFS(SWISSW!$I:$I,'MTT DRAW'!$A31,SWISSW!$J:$J,'MTT DRAW'!AU$1,SWISSW!$F:$F,"Draw")+COUNTIFS(SWISSW!$I:$I,'MTT DRAW'!AU$1,SWISSW!$J:$J,'MTT DRAW'!$A31,SWISSW!$F:$F,"Draw")))*IF(ROW()=COLUMN(),0.5,1)</f>
        <v>0</v>
      </c>
      <c r="AV31" s="11">
        <f ca="1">((COUNTIFS(SWISSW!$I:$I,'MTT DRAW'!$A31,SWISSW!$J:$J,'MTT DRAW'!AV$1,SWISSW!$F:$F,"Draw")+COUNTIFS(SWISSW!$I:$I,'MTT DRAW'!AV$1,SWISSW!$J:$J,'MTT DRAW'!$A31,SWISSW!$F:$F,"Draw")))*IF(ROW()=COLUMN(),0.5,1)</f>
        <v>0</v>
      </c>
      <c r="AW31" s="11">
        <f ca="1">((COUNTIFS(SWISSW!$I:$I,'MTT DRAW'!$A31,SWISSW!$J:$J,'MTT DRAW'!AW$1,SWISSW!$F:$F,"Draw")+COUNTIFS(SWISSW!$I:$I,'MTT DRAW'!AW$1,SWISSW!$J:$J,'MTT DRAW'!$A31,SWISSW!$F:$F,"Draw")))*IF(ROW()=COLUMN(),0.5,1)</f>
        <v>0</v>
      </c>
      <c r="AX31" s="11">
        <f ca="1">((COUNTIFS(SWISSW!$I:$I,'MTT DRAW'!$A31,SWISSW!$J:$J,'MTT DRAW'!AX$1,SWISSW!$F:$F,"Draw")+COUNTIFS(SWISSW!$I:$I,'MTT DRAW'!AX$1,SWISSW!$J:$J,'MTT DRAW'!$A31,SWISSW!$F:$F,"Draw")))*IF(ROW()=COLUMN(),0.5,1)</f>
        <v>0</v>
      </c>
      <c r="AY31" s="11">
        <f ca="1">((COUNTIFS(SWISSW!$I:$I,'MTT DRAW'!$A31,SWISSW!$J:$J,'MTT DRAW'!AY$1,SWISSW!$F:$F,"Draw")+COUNTIFS(SWISSW!$I:$I,'MTT DRAW'!AY$1,SWISSW!$J:$J,'MTT DRAW'!$A31,SWISSW!$F:$F,"Draw")))*IF(ROW()=COLUMN(),0.5,1)</f>
        <v>0</v>
      </c>
      <c r="AZ31" s="11">
        <f ca="1">((COUNTIFS(SWISSW!$I:$I,'MTT DRAW'!$A31,SWISSW!$J:$J,'MTT DRAW'!AZ$1,SWISSW!$F:$F,"Draw")+COUNTIFS(SWISSW!$I:$I,'MTT DRAW'!AZ$1,SWISSW!$J:$J,'MTT DRAW'!$A31,SWISSW!$F:$F,"Draw")))*IF(ROW()=COLUMN(),0.5,1)</f>
        <v>0</v>
      </c>
      <c r="BA31" s="11">
        <f ca="1">((COUNTIFS(SWISSW!$I:$I,'MTT DRAW'!$A31,SWISSW!$J:$J,'MTT DRAW'!BA$1,SWISSW!$F:$F,"Draw")+COUNTIFS(SWISSW!$I:$I,'MTT DRAW'!BA$1,SWISSW!$J:$J,'MTT DRAW'!$A31,SWISSW!$F:$F,"Draw")))*IF(ROW()=COLUMN(),0.5,1)</f>
        <v>0</v>
      </c>
      <c r="BB31" s="11">
        <f ca="1">((COUNTIFS(SWISSW!$I:$I,'MTT DRAW'!$A31,SWISSW!$J:$J,'MTT DRAW'!BB$1,SWISSW!$F:$F,"Draw")+COUNTIFS(SWISSW!$I:$I,'MTT DRAW'!BB$1,SWISSW!$J:$J,'MTT DRAW'!$A31,SWISSW!$F:$F,"Draw")))*IF(ROW()=COLUMN(),0.5,1)</f>
        <v>0</v>
      </c>
      <c r="BC31" s="11">
        <f ca="1">((COUNTIFS(SWISSW!$I:$I,'MTT DRAW'!$A31,SWISSW!$J:$J,'MTT DRAW'!BC$1,SWISSW!$F:$F,"Draw")+COUNTIFS(SWISSW!$I:$I,'MTT DRAW'!BC$1,SWISSW!$J:$J,'MTT DRAW'!$A31,SWISSW!$F:$F,"Draw")))*IF(ROW()=COLUMN(),0.5,1)</f>
        <v>0</v>
      </c>
      <c r="BD31" s="11">
        <f ca="1">((COUNTIFS(SWISSW!$I:$I,'MTT DRAW'!$A31,SWISSW!$J:$J,'MTT DRAW'!BD$1,SWISSW!$F:$F,"Draw")+COUNTIFS(SWISSW!$I:$I,'MTT DRAW'!BD$1,SWISSW!$J:$J,'MTT DRAW'!$A31,SWISSW!$F:$F,"Draw")))*IF(ROW()=COLUMN(),0.5,1)</f>
        <v>0</v>
      </c>
      <c r="BE31" s="11">
        <f ca="1">((COUNTIFS(SWISSW!$I:$I,'MTT DRAW'!$A31,SWISSW!$J:$J,'MTT DRAW'!BE$1,SWISSW!$F:$F,"Draw")+COUNTIFS(SWISSW!$I:$I,'MTT DRAW'!BE$1,SWISSW!$J:$J,'MTT DRAW'!$A31,SWISSW!$F:$F,"Draw")))*IF(ROW()=COLUMN(),0.5,1)</f>
        <v>0</v>
      </c>
      <c r="BF31" s="11">
        <f ca="1">((COUNTIFS(SWISSW!$I:$I,'MTT DRAW'!$A31,SWISSW!$J:$J,'MTT DRAW'!BF$1,SWISSW!$F:$F,"Draw")+COUNTIFS(SWISSW!$I:$I,'MTT DRAW'!BF$1,SWISSW!$J:$J,'MTT DRAW'!$A31,SWISSW!$F:$F,"Draw")))*IF(ROW()=COLUMN(),0.5,1)</f>
        <v>0</v>
      </c>
      <c r="BG31" s="11">
        <f ca="1">((COUNTIFS(SWISSW!$I:$I,'MTT DRAW'!$A31,SWISSW!$J:$J,'MTT DRAW'!BG$1,SWISSW!$F:$F,"Draw")+COUNTIFS(SWISSW!$I:$I,'MTT DRAW'!BG$1,SWISSW!$J:$J,'MTT DRAW'!$A31,SWISSW!$F:$F,"Draw")))*IF(ROW()=COLUMN(),0.5,1)</f>
        <v>0</v>
      </c>
      <c r="BH31" s="11">
        <f ca="1">((COUNTIFS(SWISSW!$I:$I,'MTT DRAW'!$A31,SWISSW!$J:$J,'MTT DRAW'!BH$1,SWISSW!$F:$F,"Draw")+COUNTIFS(SWISSW!$I:$I,'MTT DRAW'!BH$1,SWISSW!$J:$J,'MTT DRAW'!$A31,SWISSW!$F:$F,"Draw")))*IF(ROW()=COLUMN(),0.5,1)</f>
        <v>0</v>
      </c>
      <c r="BI31" s="11">
        <f ca="1">((COUNTIFS(SWISSW!$I:$I,'MTT DRAW'!$A31,SWISSW!$J:$J,'MTT DRAW'!BI$1,SWISSW!$F:$F,"Draw")+COUNTIFS(SWISSW!$I:$I,'MTT DRAW'!BI$1,SWISSW!$J:$J,'MTT DRAW'!$A31,SWISSW!$F:$F,"Draw")))*IF(ROW()=COLUMN(),0.5,1)</f>
        <v>0</v>
      </c>
      <c r="BJ31" s="11">
        <f ca="1">((COUNTIFS(SWISSW!$I:$I,'MTT DRAW'!$A31,SWISSW!$J:$J,'MTT DRAW'!BJ$1,SWISSW!$F:$F,"Draw")+COUNTIFS(SWISSW!$I:$I,'MTT DRAW'!BJ$1,SWISSW!$J:$J,'MTT DRAW'!$A31,SWISSW!$F:$F,"Draw")))*IF(ROW()=COLUMN(),0.5,1)</f>
        <v>0</v>
      </c>
      <c r="BK31" s="11">
        <f ca="1">((COUNTIFS(SWISSW!$I:$I,'MTT DRAW'!$A31,SWISSW!$J:$J,'MTT DRAW'!BK$1,SWISSW!$F:$F,"Draw")+COUNTIFS(SWISSW!$I:$I,'MTT DRAW'!BK$1,SWISSW!$J:$J,'MTT DRAW'!$A31,SWISSW!$F:$F,"Draw")))*IF(ROW()=COLUMN(),0.5,1)</f>
        <v>0</v>
      </c>
      <c r="BL31" s="11">
        <f ca="1">((COUNTIFS(SWISSW!$I:$I,'MTT DRAW'!$A31,SWISSW!$J:$J,'MTT DRAW'!BL$1,SWISSW!$F:$F,"Draw")+COUNTIFS(SWISSW!$I:$I,'MTT DRAW'!BL$1,SWISSW!$J:$J,'MTT DRAW'!$A31,SWISSW!$F:$F,"Draw")))*IF(ROW()=COLUMN(),0.5,1)</f>
        <v>0</v>
      </c>
      <c r="BM31" s="11" t="str">
        <f ca="1">MATCHUP!BM31</f>
        <v>-</v>
      </c>
      <c r="BN31" s="11" t="str">
        <f ca="1">MATCHUP!BN31</f>
        <v>-</v>
      </c>
      <c r="BO31" s="11" t="str">
        <f ca="1">MATCHUP!BO31</f>
        <v>-</v>
      </c>
      <c r="BP31" s="11" t="str">
        <f ca="1">MATCHUP!BP31</f>
        <v>-</v>
      </c>
      <c r="BQ31" s="11" t="str">
        <f ca="1">MATCHUP!BQ31</f>
        <v>-</v>
      </c>
      <c r="BR31" s="11" t="str">
        <f ca="1">MATCHUP!BR31</f>
        <v>-</v>
      </c>
      <c r="BS31" s="11" t="str">
        <f ca="1">MATCHUP!BS31</f>
        <v>-</v>
      </c>
      <c r="BT31" s="11" t="str">
        <f ca="1">MATCHUP!BT31</f>
        <v>-</v>
      </c>
      <c r="BU31" s="11" t="str">
        <f ca="1">MATCHUP!BU31</f>
        <v>-</v>
      </c>
      <c r="BV31" s="11" t="str">
        <f ca="1">MATCHUP!BV31</f>
        <v>-</v>
      </c>
      <c r="BW31" s="11" t="str">
        <f ca="1">MATCHUP!BW31</f>
        <v>-</v>
      </c>
      <c r="BX31" s="11" t="str">
        <f ca="1">MATCHUP!BX31</f>
        <v>-</v>
      </c>
      <c r="BY31" s="11" t="str">
        <f ca="1">MATCHUP!BY31</f>
        <v>-</v>
      </c>
      <c r="BZ31" s="11" t="str">
        <f ca="1">MATCHUP!BZ31</f>
        <v>-</v>
      </c>
      <c r="CA31" s="11" t="str">
        <f ca="1">MATCHUP!CA31</f>
        <v>-</v>
      </c>
      <c r="CB31" s="11" t="str">
        <f ca="1">MATCHUP!CB31</f>
        <v>-</v>
      </c>
      <c r="CC31" s="11" t="str">
        <f ca="1">MATCHUP!CC31</f>
        <v>-</v>
      </c>
      <c r="CD31" s="11" t="str">
        <f ca="1">MATCHUP!CD31</f>
        <v>-</v>
      </c>
      <c r="CE31" s="11" t="str">
        <f ca="1">MATCHUP!CE31</f>
        <v>-</v>
      </c>
      <c r="CF31" s="11" t="str">
        <f ca="1">MATCHUP!CF31</f>
        <v>-</v>
      </c>
      <c r="CG31" s="11" t="str">
        <f ca="1">MATCHUP!CG31</f>
        <v>-</v>
      </c>
      <c r="CH31" s="11" t="str">
        <f ca="1">MATCHUP!CH31</f>
        <v>-</v>
      </c>
      <c r="CI31" s="11" t="str">
        <f ca="1">MATCHUP!CI31</f>
        <v>-</v>
      </c>
      <c r="CJ31" s="11" t="str">
        <f ca="1">MATCHUP!CJ31</f>
        <v>-</v>
      </c>
      <c r="CK31" s="11" t="str">
        <f ca="1">MATCHUP!CK31</f>
        <v>-</v>
      </c>
      <c r="CL31" s="11" t="str">
        <f ca="1">MATCHUP!CL31</f>
        <v>-</v>
      </c>
      <c r="CM31" s="11" t="str">
        <f ca="1">MATCHUP!CM31</f>
        <v>-</v>
      </c>
      <c r="CN31" s="11" t="str">
        <f ca="1">MATCHUP!CN31</f>
        <v>-</v>
      </c>
      <c r="CO31" s="11" t="str">
        <f ca="1">MATCHUP!CO31</f>
        <v>-</v>
      </c>
      <c r="CP31" s="11" t="str">
        <f ca="1">MATCHUP!CP31</f>
        <v>-</v>
      </c>
      <c r="CQ31" s="11" t="str">
        <f ca="1">MATCHUP!CQ31</f>
        <v>-</v>
      </c>
      <c r="CR31" s="11" t="str">
        <f ca="1">MATCHUP!CR31</f>
        <v>-</v>
      </c>
      <c r="CS31" s="11" t="str">
        <f ca="1">MATCHUP!CS31</f>
        <v>-</v>
      </c>
      <c r="CT31" s="11" t="str">
        <f ca="1">MATCHUP!CT31</f>
        <v>-</v>
      </c>
      <c r="CU31" s="11" t="str">
        <f ca="1">MATCHUP!CU31</f>
        <v>-</v>
      </c>
      <c r="CV31" s="11" t="str">
        <f ca="1">MATCHUP!CV31</f>
        <v>-</v>
      </c>
    </row>
    <row r="32" spans="1:100" ht="55" customHeight="1" x14ac:dyDescent="0.3">
      <c r="A32" s="3" t="str">
        <f ca="1">MATCHUP!A32</f>
        <v>Boros Bully</v>
      </c>
      <c r="B32" s="11">
        <f ca="1">((COUNTIFS(SWISSW!$I:$I,'MTT DRAW'!$A32,SWISSW!$J:$J,'MTT DRAW'!B$1,SWISSW!$F:$F,"Draw")+COUNTIFS(SWISSW!$I:$I,'MTT DRAW'!B$1,SWISSW!$J:$J,'MTT DRAW'!$A32,SWISSW!$F:$F,"Draw")))*IF(ROW()=COLUMN(),0.5,1)</f>
        <v>0</v>
      </c>
      <c r="C32" s="11">
        <f ca="1">((COUNTIFS(SWISSW!$I:$I,'MTT DRAW'!$A32,SWISSW!$J:$J,'MTT DRAW'!C$1,SWISSW!$F:$F,"Draw")+COUNTIFS(SWISSW!$I:$I,'MTT DRAW'!C$1,SWISSW!$J:$J,'MTT DRAW'!$A32,SWISSW!$F:$F,"Draw")))*IF(ROW()=COLUMN(),0.5,1)</f>
        <v>0</v>
      </c>
      <c r="D32" s="11">
        <f ca="1">((COUNTIFS(SWISSW!$I:$I,'MTT DRAW'!$A32,SWISSW!$J:$J,'MTT DRAW'!D$1,SWISSW!$F:$F,"Draw")+COUNTIFS(SWISSW!$I:$I,'MTT DRAW'!D$1,SWISSW!$J:$J,'MTT DRAW'!$A32,SWISSW!$F:$F,"Draw")))*IF(ROW()=COLUMN(),0.5,1)</f>
        <v>0</v>
      </c>
      <c r="E32" s="11">
        <f ca="1">((COUNTIFS(SWISSW!$I:$I,'MTT DRAW'!$A32,SWISSW!$J:$J,'MTT DRAW'!E$1,SWISSW!$F:$F,"Draw")+COUNTIFS(SWISSW!$I:$I,'MTT DRAW'!E$1,SWISSW!$J:$J,'MTT DRAW'!$A32,SWISSW!$F:$F,"Draw")))*IF(ROW()=COLUMN(),0.5,1)</f>
        <v>0</v>
      </c>
      <c r="F32" s="11">
        <f ca="1">((COUNTIFS(SWISSW!$I:$I,'MTT DRAW'!$A32,SWISSW!$J:$J,'MTT DRAW'!F$1,SWISSW!$F:$F,"Draw")+COUNTIFS(SWISSW!$I:$I,'MTT DRAW'!F$1,SWISSW!$J:$J,'MTT DRAW'!$A32,SWISSW!$F:$F,"Draw")))*IF(ROW()=COLUMN(),0.5,1)</f>
        <v>0</v>
      </c>
      <c r="G32" s="11">
        <f ca="1">((COUNTIFS(SWISSW!$I:$I,'MTT DRAW'!$A32,SWISSW!$J:$J,'MTT DRAW'!G$1,SWISSW!$F:$F,"Draw")+COUNTIFS(SWISSW!$I:$I,'MTT DRAW'!G$1,SWISSW!$J:$J,'MTT DRAW'!$A32,SWISSW!$F:$F,"Draw")))*IF(ROW()=COLUMN(),0.5,1)</f>
        <v>0</v>
      </c>
      <c r="H32" s="11">
        <f ca="1">((COUNTIFS(SWISSW!$I:$I,'MTT DRAW'!$A32,SWISSW!$J:$J,'MTT DRAW'!H$1,SWISSW!$F:$F,"Draw")+COUNTIFS(SWISSW!$I:$I,'MTT DRAW'!H$1,SWISSW!$J:$J,'MTT DRAW'!$A32,SWISSW!$F:$F,"Draw")))*IF(ROW()=COLUMN(),0.5,1)</f>
        <v>0</v>
      </c>
      <c r="I32" s="11">
        <f ca="1">((COUNTIFS(SWISSW!$I:$I,'MTT DRAW'!$A32,SWISSW!$J:$J,'MTT DRAW'!I$1,SWISSW!$F:$F,"Draw")+COUNTIFS(SWISSW!$I:$I,'MTT DRAW'!I$1,SWISSW!$J:$J,'MTT DRAW'!$A32,SWISSW!$F:$F,"Draw")))*IF(ROW()=COLUMN(),0.5,1)</f>
        <v>0</v>
      </c>
      <c r="J32" s="11">
        <f ca="1">((COUNTIFS(SWISSW!$I:$I,'MTT DRAW'!$A32,SWISSW!$J:$J,'MTT DRAW'!J$1,SWISSW!$F:$F,"Draw")+COUNTIFS(SWISSW!$I:$I,'MTT DRAW'!J$1,SWISSW!$J:$J,'MTT DRAW'!$A32,SWISSW!$F:$F,"Draw")))*IF(ROW()=COLUMN(),0.5,1)</f>
        <v>0</v>
      </c>
      <c r="K32" s="11">
        <f ca="1">((COUNTIFS(SWISSW!$I:$I,'MTT DRAW'!$A32,SWISSW!$J:$J,'MTT DRAW'!K$1,SWISSW!$F:$F,"Draw")+COUNTIFS(SWISSW!$I:$I,'MTT DRAW'!K$1,SWISSW!$J:$J,'MTT DRAW'!$A32,SWISSW!$F:$F,"Draw")))*IF(ROW()=COLUMN(),0.5,1)</f>
        <v>0</v>
      </c>
      <c r="L32" s="11">
        <f ca="1">((COUNTIFS(SWISSW!$I:$I,'MTT DRAW'!$A32,SWISSW!$J:$J,'MTT DRAW'!L$1,SWISSW!$F:$F,"Draw")+COUNTIFS(SWISSW!$I:$I,'MTT DRAW'!L$1,SWISSW!$J:$J,'MTT DRAW'!$A32,SWISSW!$F:$F,"Draw")))*IF(ROW()=COLUMN(),0.5,1)</f>
        <v>0</v>
      </c>
      <c r="M32" s="11">
        <f ca="1">((COUNTIFS(SWISSW!$I:$I,'MTT DRAW'!$A32,SWISSW!$J:$J,'MTT DRAW'!M$1,SWISSW!$F:$F,"Draw")+COUNTIFS(SWISSW!$I:$I,'MTT DRAW'!M$1,SWISSW!$J:$J,'MTT DRAW'!$A32,SWISSW!$F:$F,"Draw")))*IF(ROW()=COLUMN(),0.5,1)</f>
        <v>0</v>
      </c>
      <c r="N32" s="11">
        <f ca="1">((COUNTIFS(SWISSW!$I:$I,'MTT DRAW'!$A32,SWISSW!$J:$J,'MTT DRAW'!N$1,SWISSW!$F:$F,"Draw")+COUNTIFS(SWISSW!$I:$I,'MTT DRAW'!N$1,SWISSW!$J:$J,'MTT DRAW'!$A32,SWISSW!$F:$F,"Draw")))*IF(ROW()=COLUMN(),0.5,1)</f>
        <v>0</v>
      </c>
      <c r="O32" s="11">
        <f ca="1">((COUNTIFS(SWISSW!$I:$I,'MTT DRAW'!$A32,SWISSW!$J:$J,'MTT DRAW'!O$1,SWISSW!$F:$F,"Draw")+COUNTIFS(SWISSW!$I:$I,'MTT DRAW'!O$1,SWISSW!$J:$J,'MTT DRAW'!$A32,SWISSW!$F:$F,"Draw")))*IF(ROW()=COLUMN(),0.5,1)</f>
        <v>0</v>
      </c>
      <c r="P32" s="11">
        <f ca="1">((COUNTIFS(SWISSW!$I:$I,'MTT DRAW'!$A32,SWISSW!$J:$J,'MTT DRAW'!P$1,SWISSW!$F:$F,"Draw")+COUNTIFS(SWISSW!$I:$I,'MTT DRAW'!P$1,SWISSW!$J:$J,'MTT DRAW'!$A32,SWISSW!$F:$F,"Draw")))*IF(ROW()=COLUMN(),0.5,1)</f>
        <v>0</v>
      </c>
      <c r="Q32" s="11">
        <f ca="1">((COUNTIFS(SWISSW!$I:$I,'MTT DRAW'!$A32,SWISSW!$J:$J,'MTT DRAW'!Q$1,SWISSW!$F:$F,"Draw")+COUNTIFS(SWISSW!$I:$I,'MTT DRAW'!Q$1,SWISSW!$J:$J,'MTT DRAW'!$A32,SWISSW!$F:$F,"Draw")))*IF(ROW()=COLUMN(),0.5,1)</f>
        <v>0</v>
      </c>
      <c r="R32" s="11">
        <f ca="1">((COUNTIFS(SWISSW!$I:$I,'MTT DRAW'!$A32,SWISSW!$J:$J,'MTT DRAW'!R$1,SWISSW!$F:$F,"Draw")+COUNTIFS(SWISSW!$I:$I,'MTT DRAW'!R$1,SWISSW!$J:$J,'MTT DRAW'!$A32,SWISSW!$F:$F,"Draw")))*IF(ROW()=COLUMN(),0.5,1)</f>
        <v>0</v>
      </c>
      <c r="S32" s="11">
        <f ca="1">((COUNTIFS(SWISSW!$I:$I,'MTT DRAW'!$A32,SWISSW!$J:$J,'MTT DRAW'!S$1,SWISSW!$F:$F,"Draw")+COUNTIFS(SWISSW!$I:$I,'MTT DRAW'!S$1,SWISSW!$J:$J,'MTT DRAW'!$A32,SWISSW!$F:$F,"Draw")))*IF(ROW()=COLUMN(),0.5,1)</f>
        <v>0</v>
      </c>
      <c r="T32" s="11">
        <f ca="1">((COUNTIFS(SWISSW!$I:$I,'MTT DRAW'!$A32,SWISSW!$J:$J,'MTT DRAW'!T$1,SWISSW!$F:$F,"Draw")+COUNTIFS(SWISSW!$I:$I,'MTT DRAW'!T$1,SWISSW!$J:$J,'MTT DRAW'!$A32,SWISSW!$F:$F,"Draw")))*IF(ROW()=COLUMN(),0.5,1)</f>
        <v>0</v>
      </c>
      <c r="U32" s="11">
        <f ca="1">((COUNTIFS(SWISSW!$I:$I,'MTT DRAW'!$A32,SWISSW!$J:$J,'MTT DRAW'!U$1,SWISSW!$F:$F,"Draw")+COUNTIFS(SWISSW!$I:$I,'MTT DRAW'!U$1,SWISSW!$J:$J,'MTT DRAW'!$A32,SWISSW!$F:$F,"Draw")))*IF(ROW()=COLUMN(),0.5,1)</f>
        <v>0</v>
      </c>
      <c r="V32" s="11">
        <f ca="1">((COUNTIFS(SWISSW!$I:$I,'MTT DRAW'!$A32,SWISSW!$J:$J,'MTT DRAW'!V$1,SWISSW!$F:$F,"Draw")+COUNTIFS(SWISSW!$I:$I,'MTT DRAW'!V$1,SWISSW!$J:$J,'MTT DRAW'!$A32,SWISSW!$F:$F,"Draw")))*IF(ROW()=COLUMN(),0.5,1)</f>
        <v>0</v>
      </c>
      <c r="W32" s="11">
        <f ca="1">((COUNTIFS(SWISSW!$I:$I,'MTT DRAW'!$A32,SWISSW!$J:$J,'MTT DRAW'!W$1,SWISSW!$F:$F,"Draw")+COUNTIFS(SWISSW!$I:$I,'MTT DRAW'!W$1,SWISSW!$J:$J,'MTT DRAW'!$A32,SWISSW!$F:$F,"Draw")))*IF(ROW()=COLUMN(),0.5,1)</f>
        <v>0</v>
      </c>
      <c r="X32" s="11">
        <f ca="1">((COUNTIFS(SWISSW!$I:$I,'MTT DRAW'!$A32,SWISSW!$J:$J,'MTT DRAW'!X$1,SWISSW!$F:$F,"Draw")+COUNTIFS(SWISSW!$I:$I,'MTT DRAW'!X$1,SWISSW!$J:$J,'MTT DRAW'!$A32,SWISSW!$F:$F,"Draw")))*IF(ROW()=COLUMN(),0.5,1)</f>
        <v>0</v>
      </c>
      <c r="Y32" s="11">
        <f ca="1">((COUNTIFS(SWISSW!$I:$I,'MTT DRAW'!$A32,SWISSW!$J:$J,'MTT DRAW'!Y$1,SWISSW!$F:$F,"Draw")+COUNTIFS(SWISSW!$I:$I,'MTT DRAW'!Y$1,SWISSW!$J:$J,'MTT DRAW'!$A32,SWISSW!$F:$F,"Draw")))*IF(ROW()=COLUMN(),0.5,1)</f>
        <v>0</v>
      </c>
      <c r="Z32" s="11">
        <f ca="1">((COUNTIFS(SWISSW!$I:$I,'MTT DRAW'!$A32,SWISSW!$J:$J,'MTT DRAW'!Z$1,SWISSW!$F:$F,"Draw")+COUNTIFS(SWISSW!$I:$I,'MTT DRAW'!Z$1,SWISSW!$J:$J,'MTT DRAW'!$A32,SWISSW!$F:$F,"Draw")))*IF(ROW()=COLUMN(),0.5,1)</f>
        <v>0</v>
      </c>
      <c r="AA32" s="11">
        <f ca="1">((COUNTIFS(SWISSW!$I:$I,'MTT DRAW'!$A32,SWISSW!$J:$J,'MTT DRAW'!AA$1,SWISSW!$F:$F,"Draw")+COUNTIFS(SWISSW!$I:$I,'MTT DRAW'!AA$1,SWISSW!$J:$J,'MTT DRAW'!$A32,SWISSW!$F:$F,"Draw")))*IF(ROW()=COLUMN(),0.5,1)</f>
        <v>0</v>
      </c>
      <c r="AB32" s="11">
        <f ca="1">((COUNTIFS(SWISSW!$I:$I,'MTT DRAW'!$A32,SWISSW!$J:$J,'MTT DRAW'!AB$1,SWISSW!$F:$F,"Draw")+COUNTIFS(SWISSW!$I:$I,'MTT DRAW'!AB$1,SWISSW!$J:$J,'MTT DRAW'!$A32,SWISSW!$F:$F,"Draw")))*IF(ROW()=COLUMN(),0.5,1)</f>
        <v>0</v>
      </c>
      <c r="AC32" s="11">
        <f ca="1">((COUNTIFS(SWISSW!$I:$I,'MTT DRAW'!$A32,SWISSW!$J:$J,'MTT DRAW'!AC$1,SWISSW!$F:$F,"Draw")+COUNTIFS(SWISSW!$I:$I,'MTT DRAW'!AC$1,SWISSW!$J:$J,'MTT DRAW'!$A32,SWISSW!$F:$F,"Draw")))*IF(ROW()=COLUMN(),0.5,1)</f>
        <v>0</v>
      </c>
      <c r="AD32" s="11">
        <f ca="1">((COUNTIFS(SWISSW!$I:$I,'MTT DRAW'!$A32,SWISSW!$J:$J,'MTT DRAW'!AD$1,SWISSW!$F:$F,"Draw")+COUNTIFS(SWISSW!$I:$I,'MTT DRAW'!AD$1,SWISSW!$J:$J,'MTT DRAW'!$A32,SWISSW!$F:$F,"Draw")))*IF(ROW()=COLUMN(),0.5,1)</f>
        <v>0</v>
      </c>
      <c r="AE32" s="11">
        <f ca="1">((COUNTIFS(SWISSW!$I:$I,'MTT DRAW'!$A32,SWISSW!$J:$J,'MTT DRAW'!AE$1,SWISSW!$F:$F,"Draw")+COUNTIFS(SWISSW!$I:$I,'MTT DRAW'!AE$1,SWISSW!$J:$J,'MTT DRAW'!$A32,SWISSW!$F:$F,"Draw")))*IF(ROW()=COLUMN(),0.5,1)</f>
        <v>0</v>
      </c>
      <c r="AF32" s="11">
        <f ca="1">((COUNTIFS(SWISSW!$I:$I,'MTT DRAW'!$A32,SWISSW!$J:$J,'MTT DRAW'!AF$1,SWISSW!$F:$F,"Draw")+COUNTIFS(SWISSW!$I:$I,'MTT DRAW'!AF$1,SWISSW!$J:$J,'MTT DRAW'!$A32,SWISSW!$F:$F,"Draw")))*IF(ROW()=COLUMN(),0.5,1)</f>
        <v>0</v>
      </c>
      <c r="AG32" s="11">
        <f ca="1">((COUNTIFS(SWISSW!$I:$I,'MTT DRAW'!$A32,SWISSW!$J:$J,'MTT DRAW'!AG$1,SWISSW!$F:$F,"Draw")+COUNTIFS(SWISSW!$I:$I,'MTT DRAW'!AG$1,SWISSW!$J:$J,'MTT DRAW'!$A32,SWISSW!$F:$F,"Draw")))*IF(ROW()=COLUMN(),0.5,1)</f>
        <v>0</v>
      </c>
      <c r="AH32" s="11">
        <f ca="1">((COUNTIFS(SWISSW!$I:$I,'MTT DRAW'!$A32,SWISSW!$J:$J,'MTT DRAW'!AH$1,SWISSW!$F:$F,"Draw")+COUNTIFS(SWISSW!$I:$I,'MTT DRAW'!AH$1,SWISSW!$J:$J,'MTT DRAW'!$A32,SWISSW!$F:$F,"Draw")))*IF(ROW()=COLUMN(),0.5,1)</f>
        <v>0</v>
      </c>
      <c r="AI32" s="11">
        <f ca="1">((COUNTIFS(SWISSW!$I:$I,'MTT DRAW'!$A32,SWISSW!$J:$J,'MTT DRAW'!AI$1,SWISSW!$F:$F,"Draw")+COUNTIFS(SWISSW!$I:$I,'MTT DRAW'!AI$1,SWISSW!$J:$J,'MTT DRAW'!$A32,SWISSW!$F:$F,"Draw")))*IF(ROW()=COLUMN(),0.5,1)</f>
        <v>0</v>
      </c>
      <c r="AJ32" s="11">
        <f ca="1">((COUNTIFS(SWISSW!$I:$I,'MTT DRAW'!$A32,SWISSW!$J:$J,'MTT DRAW'!AJ$1,SWISSW!$F:$F,"Draw")+COUNTIFS(SWISSW!$I:$I,'MTT DRAW'!AJ$1,SWISSW!$J:$J,'MTT DRAW'!$A32,SWISSW!$F:$F,"Draw")))*IF(ROW()=COLUMN(),0.5,1)</f>
        <v>0</v>
      </c>
      <c r="AK32" s="11">
        <f ca="1">((COUNTIFS(SWISSW!$I:$I,'MTT DRAW'!$A32,SWISSW!$J:$J,'MTT DRAW'!AK$1,SWISSW!$F:$F,"Draw")+COUNTIFS(SWISSW!$I:$I,'MTT DRAW'!AK$1,SWISSW!$J:$J,'MTT DRAW'!$A32,SWISSW!$F:$F,"Draw")))*IF(ROW()=COLUMN(),0.5,1)</f>
        <v>0</v>
      </c>
      <c r="AL32" s="11">
        <f ca="1">((COUNTIFS(SWISSW!$I:$I,'MTT DRAW'!$A32,SWISSW!$J:$J,'MTT DRAW'!AL$1,SWISSW!$F:$F,"Draw")+COUNTIFS(SWISSW!$I:$I,'MTT DRAW'!AL$1,SWISSW!$J:$J,'MTT DRAW'!$A32,SWISSW!$F:$F,"Draw")))*IF(ROW()=COLUMN(),0.5,1)</f>
        <v>0</v>
      </c>
      <c r="AM32" s="11">
        <f ca="1">((COUNTIFS(SWISSW!$I:$I,'MTT DRAW'!$A32,SWISSW!$J:$J,'MTT DRAW'!AM$1,SWISSW!$F:$F,"Draw")+COUNTIFS(SWISSW!$I:$I,'MTT DRAW'!AM$1,SWISSW!$J:$J,'MTT DRAW'!$A32,SWISSW!$F:$F,"Draw")))*IF(ROW()=COLUMN(),0.5,1)</f>
        <v>0</v>
      </c>
      <c r="AN32" s="11">
        <f ca="1">((COUNTIFS(SWISSW!$I:$I,'MTT DRAW'!$A32,SWISSW!$J:$J,'MTT DRAW'!AN$1,SWISSW!$F:$F,"Draw")+COUNTIFS(SWISSW!$I:$I,'MTT DRAW'!AN$1,SWISSW!$J:$J,'MTT DRAW'!$A32,SWISSW!$F:$F,"Draw")))*IF(ROW()=COLUMN(),0.5,1)</f>
        <v>0</v>
      </c>
      <c r="AO32" s="11">
        <f ca="1">((COUNTIFS(SWISSW!$I:$I,'MTT DRAW'!$A32,SWISSW!$J:$J,'MTT DRAW'!AO$1,SWISSW!$F:$F,"Draw")+COUNTIFS(SWISSW!$I:$I,'MTT DRAW'!AO$1,SWISSW!$J:$J,'MTT DRAW'!$A32,SWISSW!$F:$F,"Draw")))*IF(ROW()=COLUMN(),0.5,1)</f>
        <v>0</v>
      </c>
      <c r="AP32" s="11">
        <f ca="1">((COUNTIFS(SWISSW!$I:$I,'MTT DRAW'!$A32,SWISSW!$J:$J,'MTT DRAW'!AP$1,SWISSW!$F:$F,"Draw")+COUNTIFS(SWISSW!$I:$I,'MTT DRAW'!AP$1,SWISSW!$J:$J,'MTT DRAW'!$A32,SWISSW!$F:$F,"Draw")))*IF(ROW()=COLUMN(),0.5,1)</f>
        <v>0</v>
      </c>
      <c r="AQ32" s="11">
        <f ca="1">((COUNTIFS(SWISSW!$I:$I,'MTT DRAW'!$A32,SWISSW!$J:$J,'MTT DRAW'!AQ$1,SWISSW!$F:$F,"Draw")+COUNTIFS(SWISSW!$I:$I,'MTT DRAW'!AQ$1,SWISSW!$J:$J,'MTT DRAW'!$A32,SWISSW!$F:$F,"Draw")))*IF(ROW()=COLUMN(),0.5,1)</f>
        <v>0</v>
      </c>
      <c r="AR32" s="11">
        <f ca="1">((COUNTIFS(SWISSW!$I:$I,'MTT DRAW'!$A32,SWISSW!$J:$J,'MTT DRAW'!AR$1,SWISSW!$F:$F,"Draw")+COUNTIFS(SWISSW!$I:$I,'MTT DRAW'!AR$1,SWISSW!$J:$J,'MTT DRAW'!$A32,SWISSW!$F:$F,"Draw")))*IF(ROW()=COLUMN(),0.5,1)</f>
        <v>0</v>
      </c>
      <c r="AS32" s="11">
        <f ca="1">((COUNTIFS(SWISSW!$I:$I,'MTT DRAW'!$A32,SWISSW!$J:$J,'MTT DRAW'!AS$1,SWISSW!$F:$F,"Draw")+COUNTIFS(SWISSW!$I:$I,'MTT DRAW'!AS$1,SWISSW!$J:$J,'MTT DRAW'!$A32,SWISSW!$F:$F,"Draw")))*IF(ROW()=COLUMN(),0.5,1)</f>
        <v>0</v>
      </c>
      <c r="AT32" s="11">
        <f ca="1">((COUNTIFS(SWISSW!$I:$I,'MTT DRAW'!$A32,SWISSW!$J:$J,'MTT DRAW'!AT$1,SWISSW!$F:$F,"Draw")+COUNTIFS(SWISSW!$I:$I,'MTT DRAW'!AT$1,SWISSW!$J:$J,'MTT DRAW'!$A32,SWISSW!$F:$F,"Draw")))*IF(ROW()=COLUMN(),0.5,1)</f>
        <v>0</v>
      </c>
      <c r="AU32" s="11">
        <f ca="1">((COUNTIFS(SWISSW!$I:$I,'MTT DRAW'!$A32,SWISSW!$J:$J,'MTT DRAW'!AU$1,SWISSW!$F:$F,"Draw")+COUNTIFS(SWISSW!$I:$I,'MTT DRAW'!AU$1,SWISSW!$J:$J,'MTT DRAW'!$A32,SWISSW!$F:$F,"Draw")))*IF(ROW()=COLUMN(),0.5,1)</f>
        <v>0</v>
      </c>
      <c r="AV32" s="11">
        <f ca="1">((COUNTIFS(SWISSW!$I:$I,'MTT DRAW'!$A32,SWISSW!$J:$J,'MTT DRAW'!AV$1,SWISSW!$F:$F,"Draw")+COUNTIFS(SWISSW!$I:$I,'MTT DRAW'!AV$1,SWISSW!$J:$J,'MTT DRAW'!$A32,SWISSW!$F:$F,"Draw")))*IF(ROW()=COLUMN(),0.5,1)</f>
        <v>0</v>
      </c>
      <c r="AW32" s="11">
        <f ca="1">((COUNTIFS(SWISSW!$I:$I,'MTT DRAW'!$A32,SWISSW!$J:$J,'MTT DRAW'!AW$1,SWISSW!$F:$F,"Draw")+COUNTIFS(SWISSW!$I:$I,'MTT DRAW'!AW$1,SWISSW!$J:$J,'MTT DRAW'!$A32,SWISSW!$F:$F,"Draw")))*IF(ROW()=COLUMN(),0.5,1)</f>
        <v>0</v>
      </c>
      <c r="AX32" s="11">
        <f ca="1">((COUNTIFS(SWISSW!$I:$I,'MTT DRAW'!$A32,SWISSW!$J:$J,'MTT DRAW'!AX$1,SWISSW!$F:$F,"Draw")+COUNTIFS(SWISSW!$I:$I,'MTT DRAW'!AX$1,SWISSW!$J:$J,'MTT DRAW'!$A32,SWISSW!$F:$F,"Draw")))*IF(ROW()=COLUMN(),0.5,1)</f>
        <v>0</v>
      </c>
      <c r="AY32" s="11">
        <f ca="1">((COUNTIFS(SWISSW!$I:$I,'MTT DRAW'!$A32,SWISSW!$J:$J,'MTT DRAW'!AY$1,SWISSW!$F:$F,"Draw")+COUNTIFS(SWISSW!$I:$I,'MTT DRAW'!AY$1,SWISSW!$J:$J,'MTT DRAW'!$A32,SWISSW!$F:$F,"Draw")))*IF(ROW()=COLUMN(),0.5,1)</f>
        <v>0</v>
      </c>
      <c r="AZ32" s="11">
        <f ca="1">((COUNTIFS(SWISSW!$I:$I,'MTT DRAW'!$A32,SWISSW!$J:$J,'MTT DRAW'!AZ$1,SWISSW!$F:$F,"Draw")+COUNTIFS(SWISSW!$I:$I,'MTT DRAW'!AZ$1,SWISSW!$J:$J,'MTT DRAW'!$A32,SWISSW!$F:$F,"Draw")))*IF(ROW()=COLUMN(),0.5,1)</f>
        <v>0</v>
      </c>
      <c r="BA32" s="11">
        <f ca="1">((COUNTIFS(SWISSW!$I:$I,'MTT DRAW'!$A32,SWISSW!$J:$J,'MTT DRAW'!BA$1,SWISSW!$F:$F,"Draw")+COUNTIFS(SWISSW!$I:$I,'MTT DRAW'!BA$1,SWISSW!$J:$J,'MTT DRAW'!$A32,SWISSW!$F:$F,"Draw")))*IF(ROW()=COLUMN(),0.5,1)</f>
        <v>0</v>
      </c>
      <c r="BB32" s="11">
        <f ca="1">((COUNTIFS(SWISSW!$I:$I,'MTT DRAW'!$A32,SWISSW!$J:$J,'MTT DRAW'!BB$1,SWISSW!$F:$F,"Draw")+COUNTIFS(SWISSW!$I:$I,'MTT DRAW'!BB$1,SWISSW!$J:$J,'MTT DRAW'!$A32,SWISSW!$F:$F,"Draw")))*IF(ROW()=COLUMN(),0.5,1)</f>
        <v>0</v>
      </c>
      <c r="BC32" s="11">
        <f ca="1">((COUNTIFS(SWISSW!$I:$I,'MTT DRAW'!$A32,SWISSW!$J:$J,'MTT DRAW'!BC$1,SWISSW!$F:$F,"Draw")+COUNTIFS(SWISSW!$I:$I,'MTT DRAW'!BC$1,SWISSW!$J:$J,'MTT DRAW'!$A32,SWISSW!$F:$F,"Draw")))*IF(ROW()=COLUMN(),0.5,1)</f>
        <v>0</v>
      </c>
      <c r="BD32" s="11">
        <f ca="1">((COUNTIFS(SWISSW!$I:$I,'MTT DRAW'!$A32,SWISSW!$J:$J,'MTT DRAW'!BD$1,SWISSW!$F:$F,"Draw")+COUNTIFS(SWISSW!$I:$I,'MTT DRAW'!BD$1,SWISSW!$J:$J,'MTT DRAW'!$A32,SWISSW!$F:$F,"Draw")))*IF(ROW()=COLUMN(),0.5,1)</f>
        <v>0</v>
      </c>
      <c r="BE32" s="11">
        <f ca="1">((COUNTIFS(SWISSW!$I:$I,'MTT DRAW'!$A32,SWISSW!$J:$J,'MTT DRAW'!BE$1,SWISSW!$F:$F,"Draw")+COUNTIFS(SWISSW!$I:$I,'MTT DRAW'!BE$1,SWISSW!$J:$J,'MTT DRAW'!$A32,SWISSW!$F:$F,"Draw")))*IF(ROW()=COLUMN(),0.5,1)</f>
        <v>0</v>
      </c>
      <c r="BF32" s="11">
        <f ca="1">((COUNTIFS(SWISSW!$I:$I,'MTT DRAW'!$A32,SWISSW!$J:$J,'MTT DRAW'!BF$1,SWISSW!$F:$F,"Draw")+COUNTIFS(SWISSW!$I:$I,'MTT DRAW'!BF$1,SWISSW!$J:$J,'MTT DRAW'!$A32,SWISSW!$F:$F,"Draw")))*IF(ROW()=COLUMN(),0.5,1)</f>
        <v>0</v>
      </c>
      <c r="BG32" s="11">
        <f ca="1">((COUNTIFS(SWISSW!$I:$I,'MTT DRAW'!$A32,SWISSW!$J:$J,'MTT DRAW'!BG$1,SWISSW!$F:$F,"Draw")+COUNTIFS(SWISSW!$I:$I,'MTT DRAW'!BG$1,SWISSW!$J:$J,'MTT DRAW'!$A32,SWISSW!$F:$F,"Draw")))*IF(ROW()=COLUMN(),0.5,1)</f>
        <v>0</v>
      </c>
      <c r="BH32" s="11">
        <f ca="1">((COUNTIFS(SWISSW!$I:$I,'MTT DRAW'!$A32,SWISSW!$J:$J,'MTT DRAW'!BH$1,SWISSW!$F:$F,"Draw")+COUNTIFS(SWISSW!$I:$I,'MTT DRAW'!BH$1,SWISSW!$J:$J,'MTT DRAW'!$A32,SWISSW!$F:$F,"Draw")))*IF(ROW()=COLUMN(),0.5,1)</f>
        <v>0</v>
      </c>
      <c r="BI32" s="11">
        <f ca="1">((COUNTIFS(SWISSW!$I:$I,'MTT DRAW'!$A32,SWISSW!$J:$J,'MTT DRAW'!BI$1,SWISSW!$F:$F,"Draw")+COUNTIFS(SWISSW!$I:$I,'MTT DRAW'!BI$1,SWISSW!$J:$J,'MTT DRAW'!$A32,SWISSW!$F:$F,"Draw")))*IF(ROW()=COLUMN(),0.5,1)</f>
        <v>0</v>
      </c>
      <c r="BJ32" s="11">
        <f ca="1">((COUNTIFS(SWISSW!$I:$I,'MTT DRAW'!$A32,SWISSW!$J:$J,'MTT DRAW'!BJ$1,SWISSW!$F:$F,"Draw")+COUNTIFS(SWISSW!$I:$I,'MTT DRAW'!BJ$1,SWISSW!$J:$J,'MTT DRAW'!$A32,SWISSW!$F:$F,"Draw")))*IF(ROW()=COLUMN(),0.5,1)</f>
        <v>0</v>
      </c>
      <c r="BK32" s="11">
        <f ca="1">((COUNTIFS(SWISSW!$I:$I,'MTT DRAW'!$A32,SWISSW!$J:$J,'MTT DRAW'!BK$1,SWISSW!$F:$F,"Draw")+COUNTIFS(SWISSW!$I:$I,'MTT DRAW'!BK$1,SWISSW!$J:$J,'MTT DRAW'!$A32,SWISSW!$F:$F,"Draw")))*IF(ROW()=COLUMN(),0.5,1)</f>
        <v>0</v>
      </c>
      <c r="BL32" s="11">
        <f ca="1">((COUNTIFS(SWISSW!$I:$I,'MTT DRAW'!$A32,SWISSW!$J:$J,'MTT DRAW'!BL$1,SWISSW!$F:$F,"Draw")+COUNTIFS(SWISSW!$I:$I,'MTT DRAW'!BL$1,SWISSW!$J:$J,'MTT DRAW'!$A32,SWISSW!$F:$F,"Draw")))*IF(ROW()=COLUMN(),0.5,1)</f>
        <v>0</v>
      </c>
      <c r="BM32" s="11" t="str">
        <f ca="1">MATCHUP!BM32</f>
        <v>-</v>
      </c>
      <c r="BN32" s="11" t="str">
        <f ca="1">MATCHUP!BN32</f>
        <v>-</v>
      </c>
      <c r="BO32" s="11" t="str">
        <f ca="1">MATCHUP!BO32</f>
        <v>-</v>
      </c>
      <c r="BP32" s="11" t="str">
        <f ca="1">MATCHUP!BP32</f>
        <v>-</v>
      </c>
      <c r="BQ32" s="11" t="str">
        <f ca="1">MATCHUP!BQ32</f>
        <v>-</v>
      </c>
      <c r="BR32" s="11" t="str">
        <f ca="1">MATCHUP!BR32</f>
        <v>-</v>
      </c>
      <c r="BS32" s="11" t="str">
        <f ca="1">MATCHUP!BS32</f>
        <v>-</v>
      </c>
      <c r="BT32" s="11" t="str">
        <f ca="1">MATCHUP!BT32</f>
        <v>-</v>
      </c>
      <c r="BU32" s="11" t="str">
        <f ca="1">MATCHUP!BU32</f>
        <v>-</v>
      </c>
      <c r="BV32" s="11" t="str">
        <f ca="1">MATCHUP!BV32</f>
        <v>-</v>
      </c>
      <c r="BW32" s="11" t="str">
        <f ca="1">MATCHUP!BW32</f>
        <v>-</v>
      </c>
      <c r="BX32" s="11" t="str">
        <f ca="1">MATCHUP!BX32</f>
        <v>-</v>
      </c>
      <c r="BY32" s="11" t="str">
        <f ca="1">MATCHUP!BY32</f>
        <v>-</v>
      </c>
      <c r="BZ32" s="11" t="str">
        <f ca="1">MATCHUP!BZ32</f>
        <v>-</v>
      </c>
      <c r="CA32" s="11" t="str">
        <f ca="1">MATCHUP!CA32</f>
        <v>-</v>
      </c>
      <c r="CB32" s="11" t="str">
        <f ca="1">MATCHUP!CB32</f>
        <v>-</v>
      </c>
      <c r="CC32" s="11" t="str">
        <f ca="1">MATCHUP!CC32</f>
        <v>-</v>
      </c>
      <c r="CD32" s="11" t="str">
        <f ca="1">MATCHUP!CD32</f>
        <v>-</v>
      </c>
      <c r="CE32" s="11" t="str">
        <f ca="1">MATCHUP!CE32</f>
        <v>-</v>
      </c>
      <c r="CF32" s="11" t="str">
        <f ca="1">MATCHUP!CF32</f>
        <v>-</v>
      </c>
      <c r="CG32" s="11" t="str">
        <f ca="1">MATCHUP!CG32</f>
        <v>-</v>
      </c>
      <c r="CH32" s="11" t="str">
        <f ca="1">MATCHUP!CH32</f>
        <v>-</v>
      </c>
      <c r="CI32" s="11" t="str">
        <f ca="1">MATCHUP!CI32</f>
        <v>-</v>
      </c>
      <c r="CJ32" s="11" t="str">
        <f ca="1">MATCHUP!CJ32</f>
        <v>-</v>
      </c>
      <c r="CK32" s="11" t="str">
        <f ca="1">MATCHUP!CK32</f>
        <v>-</v>
      </c>
      <c r="CL32" s="11" t="str">
        <f ca="1">MATCHUP!CL32</f>
        <v>-</v>
      </c>
      <c r="CM32" s="11" t="str">
        <f ca="1">MATCHUP!CM32</f>
        <v>-</v>
      </c>
      <c r="CN32" s="11" t="str">
        <f ca="1">MATCHUP!CN32</f>
        <v>-</v>
      </c>
      <c r="CO32" s="11" t="str">
        <f ca="1">MATCHUP!CO32</f>
        <v>-</v>
      </c>
      <c r="CP32" s="11" t="str">
        <f ca="1">MATCHUP!CP32</f>
        <v>-</v>
      </c>
      <c r="CQ32" s="11" t="str">
        <f ca="1">MATCHUP!CQ32</f>
        <v>-</v>
      </c>
      <c r="CR32" s="11" t="str">
        <f ca="1">MATCHUP!CR32</f>
        <v>-</v>
      </c>
      <c r="CS32" s="11" t="str">
        <f ca="1">MATCHUP!CS32</f>
        <v>-</v>
      </c>
      <c r="CT32" s="11" t="str">
        <f ca="1">MATCHUP!CT32</f>
        <v>-</v>
      </c>
      <c r="CU32" s="11" t="str">
        <f ca="1">MATCHUP!CU32</f>
        <v>-</v>
      </c>
      <c r="CV32" s="11" t="str">
        <f ca="1">MATCHUP!CV32</f>
        <v>-</v>
      </c>
    </row>
    <row r="33" spans="1:100" ht="55" customHeight="1" x14ac:dyDescent="0.3">
      <c r="A33" s="3" t="str">
        <f ca="1">MATCHUP!A33</f>
        <v>Mono Black Sacrifice</v>
      </c>
      <c r="B33" s="11">
        <f ca="1">((COUNTIFS(SWISSW!$I:$I,'MTT DRAW'!$A33,SWISSW!$J:$J,'MTT DRAW'!B$1,SWISSW!$F:$F,"Draw")+COUNTIFS(SWISSW!$I:$I,'MTT DRAW'!B$1,SWISSW!$J:$J,'MTT DRAW'!$A33,SWISSW!$F:$F,"Draw")))*IF(ROW()=COLUMN(),0.5,1)</f>
        <v>0</v>
      </c>
      <c r="C33" s="11">
        <f ca="1">((COUNTIFS(SWISSW!$I:$I,'MTT DRAW'!$A33,SWISSW!$J:$J,'MTT DRAW'!C$1,SWISSW!$F:$F,"Draw")+COUNTIFS(SWISSW!$I:$I,'MTT DRAW'!C$1,SWISSW!$J:$J,'MTT DRAW'!$A33,SWISSW!$F:$F,"Draw")))*IF(ROW()=COLUMN(),0.5,1)</f>
        <v>0</v>
      </c>
      <c r="D33" s="11">
        <f ca="1">((COUNTIFS(SWISSW!$I:$I,'MTT DRAW'!$A33,SWISSW!$J:$J,'MTT DRAW'!D$1,SWISSW!$F:$F,"Draw")+COUNTIFS(SWISSW!$I:$I,'MTT DRAW'!D$1,SWISSW!$J:$J,'MTT DRAW'!$A33,SWISSW!$F:$F,"Draw")))*IF(ROW()=COLUMN(),0.5,1)</f>
        <v>0</v>
      </c>
      <c r="E33" s="11">
        <f ca="1">((COUNTIFS(SWISSW!$I:$I,'MTT DRAW'!$A33,SWISSW!$J:$J,'MTT DRAW'!E$1,SWISSW!$F:$F,"Draw")+COUNTIFS(SWISSW!$I:$I,'MTT DRAW'!E$1,SWISSW!$J:$J,'MTT DRAW'!$A33,SWISSW!$F:$F,"Draw")))*IF(ROW()=COLUMN(),0.5,1)</f>
        <v>0</v>
      </c>
      <c r="F33" s="11">
        <f ca="1">((COUNTIFS(SWISSW!$I:$I,'MTT DRAW'!$A33,SWISSW!$J:$J,'MTT DRAW'!F$1,SWISSW!$F:$F,"Draw")+COUNTIFS(SWISSW!$I:$I,'MTT DRAW'!F$1,SWISSW!$J:$J,'MTT DRAW'!$A33,SWISSW!$F:$F,"Draw")))*IF(ROW()=COLUMN(),0.5,1)</f>
        <v>0</v>
      </c>
      <c r="G33" s="11">
        <f ca="1">((COUNTIFS(SWISSW!$I:$I,'MTT DRAW'!$A33,SWISSW!$J:$J,'MTT DRAW'!G$1,SWISSW!$F:$F,"Draw")+COUNTIFS(SWISSW!$I:$I,'MTT DRAW'!G$1,SWISSW!$J:$J,'MTT DRAW'!$A33,SWISSW!$F:$F,"Draw")))*IF(ROW()=COLUMN(),0.5,1)</f>
        <v>0</v>
      </c>
      <c r="H33" s="11">
        <f ca="1">((COUNTIFS(SWISSW!$I:$I,'MTT DRAW'!$A33,SWISSW!$J:$J,'MTT DRAW'!H$1,SWISSW!$F:$F,"Draw")+COUNTIFS(SWISSW!$I:$I,'MTT DRAW'!H$1,SWISSW!$J:$J,'MTT DRAW'!$A33,SWISSW!$F:$F,"Draw")))*IF(ROW()=COLUMN(),0.5,1)</f>
        <v>0</v>
      </c>
      <c r="I33" s="11">
        <f ca="1">((COUNTIFS(SWISSW!$I:$I,'MTT DRAW'!$A33,SWISSW!$J:$J,'MTT DRAW'!I$1,SWISSW!$F:$F,"Draw")+COUNTIFS(SWISSW!$I:$I,'MTT DRAW'!I$1,SWISSW!$J:$J,'MTT DRAW'!$A33,SWISSW!$F:$F,"Draw")))*IF(ROW()=COLUMN(),0.5,1)</f>
        <v>0</v>
      </c>
      <c r="J33" s="11">
        <f ca="1">((COUNTIFS(SWISSW!$I:$I,'MTT DRAW'!$A33,SWISSW!$J:$J,'MTT DRAW'!J$1,SWISSW!$F:$F,"Draw")+COUNTIFS(SWISSW!$I:$I,'MTT DRAW'!J$1,SWISSW!$J:$J,'MTT DRAW'!$A33,SWISSW!$F:$F,"Draw")))*IF(ROW()=COLUMN(),0.5,1)</f>
        <v>0</v>
      </c>
      <c r="K33" s="11">
        <f ca="1">((COUNTIFS(SWISSW!$I:$I,'MTT DRAW'!$A33,SWISSW!$J:$J,'MTT DRAW'!K$1,SWISSW!$F:$F,"Draw")+COUNTIFS(SWISSW!$I:$I,'MTT DRAW'!K$1,SWISSW!$J:$J,'MTT DRAW'!$A33,SWISSW!$F:$F,"Draw")))*IF(ROW()=COLUMN(),0.5,1)</f>
        <v>0</v>
      </c>
      <c r="L33" s="11">
        <f ca="1">((COUNTIFS(SWISSW!$I:$I,'MTT DRAW'!$A33,SWISSW!$J:$J,'MTT DRAW'!L$1,SWISSW!$F:$F,"Draw")+COUNTIFS(SWISSW!$I:$I,'MTT DRAW'!L$1,SWISSW!$J:$J,'MTT DRAW'!$A33,SWISSW!$F:$F,"Draw")))*IF(ROW()=COLUMN(),0.5,1)</f>
        <v>0</v>
      </c>
      <c r="M33" s="11">
        <f ca="1">((COUNTIFS(SWISSW!$I:$I,'MTT DRAW'!$A33,SWISSW!$J:$J,'MTT DRAW'!M$1,SWISSW!$F:$F,"Draw")+COUNTIFS(SWISSW!$I:$I,'MTT DRAW'!M$1,SWISSW!$J:$J,'MTT DRAW'!$A33,SWISSW!$F:$F,"Draw")))*IF(ROW()=COLUMN(),0.5,1)</f>
        <v>1</v>
      </c>
      <c r="N33" s="11">
        <f ca="1">((COUNTIFS(SWISSW!$I:$I,'MTT DRAW'!$A33,SWISSW!$J:$J,'MTT DRAW'!N$1,SWISSW!$F:$F,"Draw")+COUNTIFS(SWISSW!$I:$I,'MTT DRAW'!N$1,SWISSW!$J:$J,'MTT DRAW'!$A33,SWISSW!$F:$F,"Draw")))*IF(ROW()=COLUMN(),0.5,1)</f>
        <v>0</v>
      </c>
      <c r="O33" s="11">
        <f ca="1">((COUNTIFS(SWISSW!$I:$I,'MTT DRAW'!$A33,SWISSW!$J:$J,'MTT DRAW'!O$1,SWISSW!$F:$F,"Draw")+COUNTIFS(SWISSW!$I:$I,'MTT DRAW'!O$1,SWISSW!$J:$J,'MTT DRAW'!$A33,SWISSW!$F:$F,"Draw")))*IF(ROW()=COLUMN(),0.5,1)</f>
        <v>0</v>
      </c>
      <c r="P33" s="11">
        <f ca="1">((COUNTIFS(SWISSW!$I:$I,'MTT DRAW'!$A33,SWISSW!$J:$J,'MTT DRAW'!P$1,SWISSW!$F:$F,"Draw")+COUNTIFS(SWISSW!$I:$I,'MTT DRAW'!P$1,SWISSW!$J:$J,'MTT DRAW'!$A33,SWISSW!$F:$F,"Draw")))*IF(ROW()=COLUMN(),0.5,1)</f>
        <v>0</v>
      </c>
      <c r="Q33" s="11">
        <f ca="1">((COUNTIFS(SWISSW!$I:$I,'MTT DRAW'!$A33,SWISSW!$J:$J,'MTT DRAW'!Q$1,SWISSW!$F:$F,"Draw")+COUNTIFS(SWISSW!$I:$I,'MTT DRAW'!Q$1,SWISSW!$J:$J,'MTT DRAW'!$A33,SWISSW!$F:$F,"Draw")))*IF(ROW()=COLUMN(),0.5,1)</f>
        <v>0</v>
      </c>
      <c r="R33" s="11">
        <f ca="1">((COUNTIFS(SWISSW!$I:$I,'MTT DRAW'!$A33,SWISSW!$J:$J,'MTT DRAW'!R$1,SWISSW!$F:$F,"Draw")+COUNTIFS(SWISSW!$I:$I,'MTT DRAW'!R$1,SWISSW!$J:$J,'MTT DRAW'!$A33,SWISSW!$F:$F,"Draw")))*IF(ROW()=COLUMN(),0.5,1)</f>
        <v>0</v>
      </c>
      <c r="S33" s="11">
        <f ca="1">((COUNTIFS(SWISSW!$I:$I,'MTT DRAW'!$A33,SWISSW!$J:$J,'MTT DRAW'!S$1,SWISSW!$F:$F,"Draw")+COUNTIFS(SWISSW!$I:$I,'MTT DRAW'!S$1,SWISSW!$J:$J,'MTT DRAW'!$A33,SWISSW!$F:$F,"Draw")))*IF(ROW()=COLUMN(),0.5,1)</f>
        <v>0</v>
      </c>
      <c r="T33" s="11">
        <f ca="1">((COUNTIFS(SWISSW!$I:$I,'MTT DRAW'!$A33,SWISSW!$J:$J,'MTT DRAW'!T$1,SWISSW!$F:$F,"Draw")+COUNTIFS(SWISSW!$I:$I,'MTT DRAW'!T$1,SWISSW!$J:$J,'MTT DRAW'!$A33,SWISSW!$F:$F,"Draw")))*IF(ROW()=COLUMN(),0.5,1)</f>
        <v>0</v>
      </c>
      <c r="U33" s="11">
        <f ca="1">((COUNTIFS(SWISSW!$I:$I,'MTT DRAW'!$A33,SWISSW!$J:$J,'MTT DRAW'!U$1,SWISSW!$F:$F,"Draw")+COUNTIFS(SWISSW!$I:$I,'MTT DRAW'!U$1,SWISSW!$J:$J,'MTT DRAW'!$A33,SWISSW!$F:$F,"Draw")))*IF(ROW()=COLUMN(),0.5,1)</f>
        <v>0</v>
      </c>
      <c r="V33" s="11">
        <f ca="1">((COUNTIFS(SWISSW!$I:$I,'MTT DRAW'!$A33,SWISSW!$J:$J,'MTT DRAW'!V$1,SWISSW!$F:$F,"Draw")+COUNTIFS(SWISSW!$I:$I,'MTT DRAW'!V$1,SWISSW!$J:$J,'MTT DRAW'!$A33,SWISSW!$F:$F,"Draw")))*IF(ROW()=COLUMN(),0.5,1)</f>
        <v>0</v>
      </c>
      <c r="W33" s="11">
        <f ca="1">((COUNTIFS(SWISSW!$I:$I,'MTT DRAW'!$A33,SWISSW!$J:$J,'MTT DRAW'!W$1,SWISSW!$F:$F,"Draw")+COUNTIFS(SWISSW!$I:$I,'MTT DRAW'!W$1,SWISSW!$J:$J,'MTT DRAW'!$A33,SWISSW!$F:$F,"Draw")))*IF(ROW()=COLUMN(),0.5,1)</f>
        <v>0</v>
      </c>
      <c r="X33" s="11">
        <f ca="1">((COUNTIFS(SWISSW!$I:$I,'MTT DRAW'!$A33,SWISSW!$J:$J,'MTT DRAW'!X$1,SWISSW!$F:$F,"Draw")+COUNTIFS(SWISSW!$I:$I,'MTT DRAW'!X$1,SWISSW!$J:$J,'MTT DRAW'!$A33,SWISSW!$F:$F,"Draw")))*IF(ROW()=COLUMN(),0.5,1)</f>
        <v>0</v>
      </c>
      <c r="Y33" s="11">
        <f ca="1">((COUNTIFS(SWISSW!$I:$I,'MTT DRAW'!$A33,SWISSW!$J:$J,'MTT DRAW'!Y$1,SWISSW!$F:$F,"Draw")+COUNTIFS(SWISSW!$I:$I,'MTT DRAW'!Y$1,SWISSW!$J:$J,'MTT DRAW'!$A33,SWISSW!$F:$F,"Draw")))*IF(ROW()=COLUMN(),0.5,1)</f>
        <v>0</v>
      </c>
      <c r="Z33" s="11">
        <f ca="1">((COUNTIFS(SWISSW!$I:$I,'MTT DRAW'!$A33,SWISSW!$J:$J,'MTT DRAW'!Z$1,SWISSW!$F:$F,"Draw")+COUNTIFS(SWISSW!$I:$I,'MTT DRAW'!Z$1,SWISSW!$J:$J,'MTT DRAW'!$A33,SWISSW!$F:$F,"Draw")))*IF(ROW()=COLUMN(),0.5,1)</f>
        <v>0</v>
      </c>
      <c r="AA33" s="11">
        <f ca="1">((COUNTIFS(SWISSW!$I:$I,'MTT DRAW'!$A33,SWISSW!$J:$J,'MTT DRAW'!AA$1,SWISSW!$F:$F,"Draw")+COUNTIFS(SWISSW!$I:$I,'MTT DRAW'!AA$1,SWISSW!$J:$J,'MTT DRAW'!$A33,SWISSW!$F:$F,"Draw")))*IF(ROW()=COLUMN(),0.5,1)</f>
        <v>0</v>
      </c>
      <c r="AB33" s="11">
        <f ca="1">((COUNTIFS(SWISSW!$I:$I,'MTT DRAW'!$A33,SWISSW!$J:$J,'MTT DRAW'!AB$1,SWISSW!$F:$F,"Draw")+COUNTIFS(SWISSW!$I:$I,'MTT DRAW'!AB$1,SWISSW!$J:$J,'MTT DRAW'!$A33,SWISSW!$F:$F,"Draw")))*IF(ROW()=COLUMN(),0.5,1)</f>
        <v>0</v>
      </c>
      <c r="AC33" s="11">
        <f ca="1">((COUNTIFS(SWISSW!$I:$I,'MTT DRAW'!$A33,SWISSW!$J:$J,'MTT DRAW'!AC$1,SWISSW!$F:$F,"Draw")+COUNTIFS(SWISSW!$I:$I,'MTT DRAW'!AC$1,SWISSW!$J:$J,'MTT DRAW'!$A33,SWISSW!$F:$F,"Draw")))*IF(ROW()=COLUMN(),0.5,1)</f>
        <v>0</v>
      </c>
      <c r="AD33" s="11">
        <f ca="1">((COUNTIFS(SWISSW!$I:$I,'MTT DRAW'!$A33,SWISSW!$J:$J,'MTT DRAW'!AD$1,SWISSW!$F:$F,"Draw")+COUNTIFS(SWISSW!$I:$I,'MTT DRAW'!AD$1,SWISSW!$J:$J,'MTT DRAW'!$A33,SWISSW!$F:$F,"Draw")))*IF(ROW()=COLUMN(),0.5,1)</f>
        <v>0</v>
      </c>
      <c r="AE33" s="11">
        <f ca="1">((COUNTIFS(SWISSW!$I:$I,'MTT DRAW'!$A33,SWISSW!$J:$J,'MTT DRAW'!AE$1,SWISSW!$F:$F,"Draw")+COUNTIFS(SWISSW!$I:$I,'MTT DRAW'!AE$1,SWISSW!$J:$J,'MTT DRAW'!$A33,SWISSW!$F:$F,"Draw")))*IF(ROW()=COLUMN(),0.5,1)</f>
        <v>0</v>
      </c>
      <c r="AF33" s="11">
        <f ca="1">((COUNTIFS(SWISSW!$I:$I,'MTT DRAW'!$A33,SWISSW!$J:$J,'MTT DRAW'!AF$1,SWISSW!$F:$F,"Draw")+COUNTIFS(SWISSW!$I:$I,'MTT DRAW'!AF$1,SWISSW!$J:$J,'MTT DRAW'!$A33,SWISSW!$F:$F,"Draw")))*IF(ROW()=COLUMN(),0.5,1)</f>
        <v>0</v>
      </c>
      <c r="AG33" s="11">
        <f ca="1">((COUNTIFS(SWISSW!$I:$I,'MTT DRAW'!$A33,SWISSW!$J:$J,'MTT DRAW'!AG$1,SWISSW!$F:$F,"Draw")+COUNTIFS(SWISSW!$I:$I,'MTT DRAW'!AG$1,SWISSW!$J:$J,'MTT DRAW'!$A33,SWISSW!$F:$F,"Draw")))*IF(ROW()=COLUMN(),0.5,1)</f>
        <v>0</v>
      </c>
      <c r="AH33" s="11">
        <f ca="1">((COUNTIFS(SWISSW!$I:$I,'MTT DRAW'!$A33,SWISSW!$J:$J,'MTT DRAW'!AH$1,SWISSW!$F:$F,"Draw")+COUNTIFS(SWISSW!$I:$I,'MTT DRAW'!AH$1,SWISSW!$J:$J,'MTT DRAW'!$A33,SWISSW!$F:$F,"Draw")))*IF(ROW()=COLUMN(),0.5,1)</f>
        <v>0</v>
      </c>
      <c r="AI33" s="11">
        <f ca="1">((COUNTIFS(SWISSW!$I:$I,'MTT DRAW'!$A33,SWISSW!$J:$J,'MTT DRAW'!AI$1,SWISSW!$F:$F,"Draw")+COUNTIFS(SWISSW!$I:$I,'MTT DRAW'!AI$1,SWISSW!$J:$J,'MTT DRAW'!$A33,SWISSW!$F:$F,"Draw")))*IF(ROW()=COLUMN(),0.5,1)</f>
        <v>0</v>
      </c>
      <c r="AJ33" s="11">
        <f ca="1">((COUNTIFS(SWISSW!$I:$I,'MTT DRAW'!$A33,SWISSW!$J:$J,'MTT DRAW'!AJ$1,SWISSW!$F:$F,"Draw")+COUNTIFS(SWISSW!$I:$I,'MTT DRAW'!AJ$1,SWISSW!$J:$J,'MTT DRAW'!$A33,SWISSW!$F:$F,"Draw")))*IF(ROW()=COLUMN(),0.5,1)</f>
        <v>0</v>
      </c>
      <c r="AK33" s="11">
        <f ca="1">((COUNTIFS(SWISSW!$I:$I,'MTT DRAW'!$A33,SWISSW!$J:$J,'MTT DRAW'!AK$1,SWISSW!$F:$F,"Draw")+COUNTIFS(SWISSW!$I:$I,'MTT DRAW'!AK$1,SWISSW!$J:$J,'MTT DRAW'!$A33,SWISSW!$F:$F,"Draw")))*IF(ROW()=COLUMN(),0.5,1)</f>
        <v>0</v>
      </c>
      <c r="AL33" s="11">
        <f ca="1">((COUNTIFS(SWISSW!$I:$I,'MTT DRAW'!$A33,SWISSW!$J:$J,'MTT DRAW'!AL$1,SWISSW!$F:$F,"Draw")+COUNTIFS(SWISSW!$I:$I,'MTT DRAW'!AL$1,SWISSW!$J:$J,'MTT DRAW'!$A33,SWISSW!$F:$F,"Draw")))*IF(ROW()=COLUMN(),0.5,1)</f>
        <v>0</v>
      </c>
      <c r="AM33" s="11">
        <f ca="1">((COUNTIFS(SWISSW!$I:$I,'MTT DRAW'!$A33,SWISSW!$J:$J,'MTT DRAW'!AM$1,SWISSW!$F:$F,"Draw")+COUNTIFS(SWISSW!$I:$I,'MTT DRAW'!AM$1,SWISSW!$J:$J,'MTT DRAW'!$A33,SWISSW!$F:$F,"Draw")))*IF(ROW()=COLUMN(),0.5,1)</f>
        <v>0</v>
      </c>
      <c r="AN33" s="11">
        <f ca="1">((COUNTIFS(SWISSW!$I:$I,'MTT DRAW'!$A33,SWISSW!$J:$J,'MTT DRAW'!AN$1,SWISSW!$F:$F,"Draw")+COUNTIFS(SWISSW!$I:$I,'MTT DRAW'!AN$1,SWISSW!$J:$J,'MTT DRAW'!$A33,SWISSW!$F:$F,"Draw")))*IF(ROW()=COLUMN(),0.5,1)</f>
        <v>0</v>
      </c>
      <c r="AO33" s="11">
        <f ca="1">((COUNTIFS(SWISSW!$I:$I,'MTT DRAW'!$A33,SWISSW!$J:$J,'MTT DRAW'!AO$1,SWISSW!$F:$F,"Draw")+COUNTIFS(SWISSW!$I:$I,'MTT DRAW'!AO$1,SWISSW!$J:$J,'MTT DRAW'!$A33,SWISSW!$F:$F,"Draw")))*IF(ROW()=COLUMN(),0.5,1)</f>
        <v>0</v>
      </c>
      <c r="AP33" s="11">
        <f ca="1">((COUNTIFS(SWISSW!$I:$I,'MTT DRAW'!$A33,SWISSW!$J:$J,'MTT DRAW'!AP$1,SWISSW!$F:$F,"Draw")+COUNTIFS(SWISSW!$I:$I,'MTT DRAW'!AP$1,SWISSW!$J:$J,'MTT DRAW'!$A33,SWISSW!$F:$F,"Draw")))*IF(ROW()=COLUMN(),0.5,1)</f>
        <v>0</v>
      </c>
      <c r="AQ33" s="11">
        <f ca="1">((COUNTIFS(SWISSW!$I:$I,'MTT DRAW'!$A33,SWISSW!$J:$J,'MTT DRAW'!AQ$1,SWISSW!$F:$F,"Draw")+COUNTIFS(SWISSW!$I:$I,'MTT DRAW'!AQ$1,SWISSW!$J:$J,'MTT DRAW'!$A33,SWISSW!$F:$F,"Draw")))*IF(ROW()=COLUMN(),0.5,1)</f>
        <v>0</v>
      </c>
      <c r="AR33" s="11">
        <f ca="1">((COUNTIFS(SWISSW!$I:$I,'MTT DRAW'!$A33,SWISSW!$J:$J,'MTT DRAW'!AR$1,SWISSW!$F:$F,"Draw")+COUNTIFS(SWISSW!$I:$I,'MTT DRAW'!AR$1,SWISSW!$J:$J,'MTT DRAW'!$A33,SWISSW!$F:$F,"Draw")))*IF(ROW()=COLUMN(),0.5,1)</f>
        <v>0</v>
      </c>
      <c r="AS33" s="11">
        <f ca="1">((COUNTIFS(SWISSW!$I:$I,'MTT DRAW'!$A33,SWISSW!$J:$J,'MTT DRAW'!AS$1,SWISSW!$F:$F,"Draw")+COUNTIFS(SWISSW!$I:$I,'MTT DRAW'!AS$1,SWISSW!$J:$J,'MTT DRAW'!$A33,SWISSW!$F:$F,"Draw")))*IF(ROW()=COLUMN(),0.5,1)</f>
        <v>0</v>
      </c>
      <c r="AT33" s="11">
        <f ca="1">((COUNTIFS(SWISSW!$I:$I,'MTT DRAW'!$A33,SWISSW!$J:$J,'MTT DRAW'!AT$1,SWISSW!$F:$F,"Draw")+COUNTIFS(SWISSW!$I:$I,'MTT DRAW'!AT$1,SWISSW!$J:$J,'MTT DRAW'!$A33,SWISSW!$F:$F,"Draw")))*IF(ROW()=COLUMN(),0.5,1)</f>
        <v>0</v>
      </c>
      <c r="AU33" s="11">
        <f ca="1">((COUNTIFS(SWISSW!$I:$I,'MTT DRAW'!$A33,SWISSW!$J:$J,'MTT DRAW'!AU$1,SWISSW!$F:$F,"Draw")+COUNTIFS(SWISSW!$I:$I,'MTT DRAW'!AU$1,SWISSW!$J:$J,'MTT DRAW'!$A33,SWISSW!$F:$F,"Draw")))*IF(ROW()=COLUMN(),0.5,1)</f>
        <v>0</v>
      </c>
      <c r="AV33" s="11">
        <f ca="1">((COUNTIFS(SWISSW!$I:$I,'MTT DRAW'!$A33,SWISSW!$J:$J,'MTT DRAW'!AV$1,SWISSW!$F:$F,"Draw")+COUNTIFS(SWISSW!$I:$I,'MTT DRAW'!AV$1,SWISSW!$J:$J,'MTT DRAW'!$A33,SWISSW!$F:$F,"Draw")))*IF(ROW()=COLUMN(),0.5,1)</f>
        <v>0</v>
      </c>
      <c r="AW33" s="11">
        <f ca="1">((COUNTIFS(SWISSW!$I:$I,'MTT DRAW'!$A33,SWISSW!$J:$J,'MTT DRAW'!AW$1,SWISSW!$F:$F,"Draw")+COUNTIFS(SWISSW!$I:$I,'MTT DRAW'!AW$1,SWISSW!$J:$J,'MTT DRAW'!$A33,SWISSW!$F:$F,"Draw")))*IF(ROW()=COLUMN(),0.5,1)</f>
        <v>0</v>
      </c>
      <c r="AX33" s="11">
        <f ca="1">((COUNTIFS(SWISSW!$I:$I,'MTT DRAW'!$A33,SWISSW!$J:$J,'MTT DRAW'!AX$1,SWISSW!$F:$F,"Draw")+COUNTIFS(SWISSW!$I:$I,'MTT DRAW'!AX$1,SWISSW!$J:$J,'MTT DRAW'!$A33,SWISSW!$F:$F,"Draw")))*IF(ROW()=COLUMN(),0.5,1)</f>
        <v>0</v>
      </c>
      <c r="AY33" s="11">
        <f ca="1">((COUNTIFS(SWISSW!$I:$I,'MTT DRAW'!$A33,SWISSW!$J:$J,'MTT DRAW'!AY$1,SWISSW!$F:$F,"Draw")+COUNTIFS(SWISSW!$I:$I,'MTT DRAW'!AY$1,SWISSW!$J:$J,'MTT DRAW'!$A33,SWISSW!$F:$F,"Draw")))*IF(ROW()=COLUMN(),0.5,1)</f>
        <v>0</v>
      </c>
      <c r="AZ33" s="11">
        <f ca="1">((COUNTIFS(SWISSW!$I:$I,'MTT DRAW'!$A33,SWISSW!$J:$J,'MTT DRAW'!AZ$1,SWISSW!$F:$F,"Draw")+COUNTIFS(SWISSW!$I:$I,'MTT DRAW'!AZ$1,SWISSW!$J:$J,'MTT DRAW'!$A33,SWISSW!$F:$F,"Draw")))*IF(ROW()=COLUMN(),0.5,1)</f>
        <v>0</v>
      </c>
      <c r="BA33" s="11">
        <f ca="1">((COUNTIFS(SWISSW!$I:$I,'MTT DRAW'!$A33,SWISSW!$J:$J,'MTT DRAW'!BA$1,SWISSW!$F:$F,"Draw")+COUNTIFS(SWISSW!$I:$I,'MTT DRAW'!BA$1,SWISSW!$J:$J,'MTT DRAW'!$A33,SWISSW!$F:$F,"Draw")))*IF(ROW()=COLUMN(),0.5,1)</f>
        <v>0</v>
      </c>
      <c r="BB33" s="11">
        <f ca="1">((COUNTIFS(SWISSW!$I:$I,'MTT DRAW'!$A33,SWISSW!$J:$J,'MTT DRAW'!BB$1,SWISSW!$F:$F,"Draw")+COUNTIFS(SWISSW!$I:$I,'MTT DRAW'!BB$1,SWISSW!$J:$J,'MTT DRAW'!$A33,SWISSW!$F:$F,"Draw")))*IF(ROW()=COLUMN(),0.5,1)</f>
        <v>0</v>
      </c>
      <c r="BC33" s="11">
        <f ca="1">((COUNTIFS(SWISSW!$I:$I,'MTT DRAW'!$A33,SWISSW!$J:$J,'MTT DRAW'!BC$1,SWISSW!$F:$F,"Draw")+COUNTIFS(SWISSW!$I:$I,'MTT DRAW'!BC$1,SWISSW!$J:$J,'MTT DRAW'!$A33,SWISSW!$F:$F,"Draw")))*IF(ROW()=COLUMN(),0.5,1)</f>
        <v>0</v>
      </c>
      <c r="BD33" s="11">
        <f ca="1">((COUNTIFS(SWISSW!$I:$I,'MTT DRAW'!$A33,SWISSW!$J:$J,'MTT DRAW'!BD$1,SWISSW!$F:$F,"Draw")+COUNTIFS(SWISSW!$I:$I,'MTT DRAW'!BD$1,SWISSW!$J:$J,'MTT DRAW'!$A33,SWISSW!$F:$F,"Draw")))*IF(ROW()=COLUMN(),0.5,1)</f>
        <v>0</v>
      </c>
      <c r="BE33" s="11">
        <f ca="1">((COUNTIFS(SWISSW!$I:$I,'MTT DRAW'!$A33,SWISSW!$J:$J,'MTT DRAW'!BE$1,SWISSW!$F:$F,"Draw")+COUNTIFS(SWISSW!$I:$I,'MTT DRAW'!BE$1,SWISSW!$J:$J,'MTT DRAW'!$A33,SWISSW!$F:$F,"Draw")))*IF(ROW()=COLUMN(),0.5,1)</f>
        <v>0</v>
      </c>
      <c r="BF33" s="11">
        <f ca="1">((COUNTIFS(SWISSW!$I:$I,'MTT DRAW'!$A33,SWISSW!$J:$J,'MTT DRAW'!BF$1,SWISSW!$F:$F,"Draw")+COUNTIFS(SWISSW!$I:$I,'MTT DRAW'!BF$1,SWISSW!$J:$J,'MTT DRAW'!$A33,SWISSW!$F:$F,"Draw")))*IF(ROW()=COLUMN(),0.5,1)</f>
        <v>0</v>
      </c>
      <c r="BG33" s="11">
        <f ca="1">((COUNTIFS(SWISSW!$I:$I,'MTT DRAW'!$A33,SWISSW!$J:$J,'MTT DRAW'!BG$1,SWISSW!$F:$F,"Draw")+COUNTIFS(SWISSW!$I:$I,'MTT DRAW'!BG$1,SWISSW!$J:$J,'MTT DRAW'!$A33,SWISSW!$F:$F,"Draw")))*IF(ROW()=COLUMN(),0.5,1)</f>
        <v>0</v>
      </c>
      <c r="BH33" s="11">
        <f ca="1">((COUNTIFS(SWISSW!$I:$I,'MTT DRAW'!$A33,SWISSW!$J:$J,'MTT DRAW'!BH$1,SWISSW!$F:$F,"Draw")+COUNTIFS(SWISSW!$I:$I,'MTT DRAW'!BH$1,SWISSW!$J:$J,'MTT DRAW'!$A33,SWISSW!$F:$F,"Draw")))*IF(ROW()=COLUMN(),0.5,1)</f>
        <v>0</v>
      </c>
      <c r="BI33" s="11">
        <f ca="1">((COUNTIFS(SWISSW!$I:$I,'MTT DRAW'!$A33,SWISSW!$J:$J,'MTT DRAW'!BI$1,SWISSW!$F:$F,"Draw")+COUNTIFS(SWISSW!$I:$I,'MTT DRAW'!BI$1,SWISSW!$J:$J,'MTT DRAW'!$A33,SWISSW!$F:$F,"Draw")))*IF(ROW()=COLUMN(),0.5,1)</f>
        <v>0</v>
      </c>
      <c r="BJ33" s="11">
        <f ca="1">((COUNTIFS(SWISSW!$I:$I,'MTT DRAW'!$A33,SWISSW!$J:$J,'MTT DRAW'!BJ$1,SWISSW!$F:$F,"Draw")+COUNTIFS(SWISSW!$I:$I,'MTT DRAW'!BJ$1,SWISSW!$J:$J,'MTT DRAW'!$A33,SWISSW!$F:$F,"Draw")))*IF(ROW()=COLUMN(),0.5,1)</f>
        <v>0</v>
      </c>
      <c r="BK33" s="11">
        <f ca="1">((COUNTIFS(SWISSW!$I:$I,'MTT DRAW'!$A33,SWISSW!$J:$J,'MTT DRAW'!BK$1,SWISSW!$F:$F,"Draw")+COUNTIFS(SWISSW!$I:$I,'MTT DRAW'!BK$1,SWISSW!$J:$J,'MTT DRAW'!$A33,SWISSW!$F:$F,"Draw")))*IF(ROW()=COLUMN(),0.5,1)</f>
        <v>0</v>
      </c>
      <c r="BL33" s="11">
        <f ca="1">((COUNTIFS(SWISSW!$I:$I,'MTT DRAW'!$A33,SWISSW!$J:$J,'MTT DRAW'!BL$1,SWISSW!$F:$F,"Draw")+COUNTIFS(SWISSW!$I:$I,'MTT DRAW'!BL$1,SWISSW!$J:$J,'MTT DRAW'!$A33,SWISSW!$F:$F,"Draw")))*IF(ROW()=COLUMN(),0.5,1)</f>
        <v>0</v>
      </c>
      <c r="BM33" s="11" t="str">
        <f ca="1">MATCHUP!BM33</f>
        <v>-</v>
      </c>
      <c r="BN33" s="11" t="str">
        <f ca="1">MATCHUP!BN33</f>
        <v>-</v>
      </c>
      <c r="BO33" s="11" t="str">
        <f ca="1">MATCHUP!BO33</f>
        <v>-</v>
      </c>
      <c r="BP33" s="11" t="str">
        <f ca="1">MATCHUP!BP33</f>
        <v>-</v>
      </c>
      <c r="BQ33" s="11" t="str">
        <f ca="1">MATCHUP!BQ33</f>
        <v>-</v>
      </c>
      <c r="BR33" s="11" t="str">
        <f ca="1">MATCHUP!BR33</f>
        <v>-</v>
      </c>
      <c r="BS33" s="11" t="str">
        <f ca="1">MATCHUP!BS33</f>
        <v>-</v>
      </c>
      <c r="BT33" s="11" t="str">
        <f ca="1">MATCHUP!BT33</f>
        <v>-</v>
      </c>
      <c r="BU33" s="11" t="str">
        <f ca="1">MATCHUP!BU33</f>
        <v>-</v>
      </c>
      <c r="BV33" s="11" t="str">
        <f ca="1">MATCHUP!BV33</f>
        <v>-</v>
      </c>
      <c r="BW33" s="11" t="str">
        <f ca="1">MATCHUP!BW33</f>
        <v>-</v>
      </c>
      <c r="BX33" s="11" t="str">
        <f ca="1">MATCHUP!BX33</f>
        <v>-</v>
      </c>
      <c r="BY33" s="11" t="str">
        <f ca="1">MATCHUP!BY33</f>
        <v>-</v>
      </c>
      <c r="BZ33" s="11" t="str">
        <f ca="1">MATCHUP!BZ33</f>
        <v>-</v>
      </c>
      <c r="CA33" s="11" t="str">
        <f ca="1">MATCHUP!CA33</f>
        <v>-</v>
      </c>
      <c r="CB33" s="11" t="str">
        <f ca="1">MATCHUP!CB33</f>
        <v>-</v>
      </c>
      <c r="CC33" s="11" t="str">
        <f ca="1">MATCHUP!CC33</f>
        <v>-</v>
      </c>
      <c r="CD33" s="11" t="str">
        <f ca="1">MATCHUP!CD33</f>
        <v>-</v>
      </c>
      <c r="CE33" s="11" t="str">
        <f ca="1">MATCHUP!CE33</f>
        <v>-</v>
      </c>
      <c r="CF33" s="11" t="str">
        <f ca="1">MATCHUP!CF33</f>
        <v>-</v>
      </c>
      <c r="CG33" s="11" t="str">
        <f ca="1">MATCHUP!CG33</f>
        <v>-</v>
      </c>
      <c r="CH33" s="11" t="str">
        <f ca="1">MATCHUP!CH33</f>
        <v>-</v>
      </c>
      <c r="CI33" s="11" t="str">
        <f ca="1">MATCHUP!CI33</f>
        <v>-</v>
      </c>
      <c r="CJ33" s="11" t="str">
        <f ca="1">MATCHUP!CJ33</f>
        <v>-</v>
      </c>
      <c r="CK33" s="11" t="str">
        <f ca="1">MATCHUP!CK33</f>
        <v>-</v>
      </c>
      <c r="CL33" s="11" t="str">
        <f ca="1">MATCHUP!CL33</f>
        <v>-</v>
      </c>
      <c r="CM33" s="11" t="str">
        <f ca="1">MATCHUP!CM33</f>
        <v>-</v>
      </c>
      <c r="CN33" s="11" t="str">
        <f ca="1">MATCHUP!CN33</f>
        <v>-</v>
      </c>
      <c r="CO33" s="11" t="str">
        <f ca="1">MATCHUP!CO33</f>
        <v>-</v>
      </c>
      <c r="CP33" s="11" t="str">
        <f ca="1">MATCHUP!CP33</f>
        <v>-</v>
      </c>
      <c r="CQ33" s="11" t="str">
        <f ca="1">MATCHUP!CQ33</f>
        <v>-</v>
      </c>
      <c r="CR33" s="11" t="str">
        <f ca="1">MATCHUP!CR33</f>
        <v>-</v>
      </c>
      <c r="CS33" s="11" t="str">
        <f ca="1">MATCHUP!CS33</f>
        <v>-</v>
      </c>
      <c r="CT33" s="11" t="str">
        <f ca="1">MATCHUP!CT33</f>
        <v>-</v>
      </c>
      <c r="CU33" s="11" t="str">
        <f ca="1">MATCHUP!CU33</f>
        <v>-</v>
      </c>
      <c r="CV33" s="11" t="str">
        <f ca="1">MATCHUP!CV33</f>
        <v>-</v>
      </c>
    </row>
    <row r="34" spans="1:100" ht="55" customHeight="1" x14ac:dyDescent="0.3">
      <c r="A34" s="3" t="str">
        <f ca="1">MATCHUP!A34</f>
        <v>Orzhov Blade</v>
      </c>
      <c r="B34" s="11">
        <f ca="1">((COUNTIFS(SWISSW!$I:$I,'MTT DRAW'!$A34,SWISSW!$J:$J,'MTT DRAW'!B$1,SWISSW!$F:$F,"Draw")+COUNTIFS(SWISSW!$I:$I,'MTT DRAW'!B$1,SWISSW!$J:$J,'MTT DRAW'!$A34,SWISSW!$F:$F,"Draw")))*IF(ROW()=COLUMN(),0.5,1)</f>
        <v>0</v>
      </c>
      <c r="C34" s="11">
        <f ca="1">((COUNTIFS(SWISSW!$I:$I,'MTT DRAW'!$A34,SWISSW!$J:$J,'MTT DRAW'!C$1,SWISSW!$F:$F,"Draw")+COUNTIFS(SWISSW!$I:$I,'MTT DRAW'!C$1,SWISSW!$J:$J,'MTT DRAW'!$A34,SWISSW!$F:$F,"Draw")))*IF(ROW()=COLUMN(),0.5,1)</f>
        <v>0</v>
      </c>
      <c r="D34" s="11">
        <f ca="1">((COUNTIFS(SWISSW!$I:$I,'MTT DRAW'!$A34,SWISSW!$J:$J,'MTT DRAW'!D$1,SWISSW!$F:$F,"Draw")+COUNTIFS(SWISSW!$I:$I,'MTT DRAW'!D$1,SWISSW!$J:$J,'MTT DRAW'!$A34,SWISSW!$F:$F,"Draw")))*IF(ROW()=COLUMN(),0.5,1)</f>
        <v>0</v>
      </c>
      <c r="E34" s="11">
        <f ca="1">((COUNTIFS(SWISSW!$I:$I,'MTT DRAW'!$A34,SWISSW!$J:$J,'MTT DRAW'!E$1,SWISSW!$F:$F,"Draw")+COUNTIFS(SWISSW!$I:$I,'MTT DRAW'!E$1,SWISSW!$J:$J,'MTT DRAW'!$A34,SWISSW!$F:$F,"Draw")))*IF(ROW()=COLUMN(),0.5,1)</f>
        <v>1</v>
      </c>
      <c r="F34" s="11">
        <f ca="1">((COUNTIFS(SWISSW!$I:$I,'MTT DRAW'!$A34,SWISSW!$J:$J,'MTT DRAW'!F$1,SWISSW!$F:$F,"Draw")+COUNTIFS(SWISSW!$I:$I,'MTT DRAW'!F$1,SWISSW!$J:$J,'MTT DRAW'!$A34,SWISSW!$F:$F,"Draw")))*IF(ROW()=COLUMN(),0.5,1)</f>
        <v>0</v>
      </c>
      <c r="G34" s="11">
        <f ca="1">((COUNTIFS(SWISSW!$I:$I,'MTT DRAW'!$A34,SWISSW!$J:$J,'MTT DRAW'!G$1,SWISSW!$F:$F,"Draw")+COUNTIFS(SWISSW!$I:$I,'MTT DRAW'!G$1,SWISSW!$J:$J,'MTT DRAW'!$A34,SWISSW!$F:$F,"Draw")))*IF(ROW()=COLUMN(),0.5,1)</f>
        <v>0</v>
      </c>
      <c r="H34" s="11">
        <f ca="1">((COUNTIFS(SWISSW!$I:$I,'MTT DRAW'!$A34,SWISSW!$J:$J,'MTT DRAW'!H$1,SWISSW!$F:$F,"Draw")+COUNTIFS(SWISSW!$I:$I,'MTT DRAW'!H$1,SWISSW!$J:$J,'MTT DRAW'!$A34,SWISSW!$F:$F,"Draw")))*IF(ROW()=COLUMN(),0.5,1)</f>
        <v>0</v>
      </c>
      <c r="I34" s="11">
        <f ca="1">((COUNTIFS(SWISSW!$I:$I,'MTT DRAW'!$A34,SWISSW!$J:$J,'MTT DRAW'!I$1,SWISSW!$F:$F,"Draw")+COUNTIFS(SWISSW!$I:$I,'MTT DRAW'!I$1,SWISSW!$J:$J,'MTT DRAW'!$A34,SWISSW!$F:$F,"Draw")))*IF(ROW()=COLUMN(),0.5,1)</f>
        <v>1</v>
      </c>
      <c r="J34" s="11">
        <f ca="1">((COUNTIFS(SWISSW!$I:$I,'MTT DRAW'!$A34,SWISSW!$J:$J,'MTT DRAW'!J$1,SWISSW!$F:$F,"Draw")+COUNTIFS(SWISSW!$I:$I,'MTT DRAW'!J$1,SWISSW!$J:$J,'MTT DRAW'!$A34,SWISSW!$F:$F,"Draw")))*IF(ROW()=COLUMN(),0.5,1)</f>
        <v>0</v>
      </c>
      <c r="K34" s="11">
        <f ca="1">((COUNTIFS(SWISSW!$I:$I,'MTT DRAW'!$A34,SWISSW!$J:$J,'MTT DRAW'!K$1,SWISSW!$F:$F,"Draw")+COUNTIFS(SWISSW!$I:$I,'MTT DRAW'!K$1,SWISSW!$J:$J,'MTT DRAW'!$A34,SWISSW!$F:$F,"Draw")))*IF(ROW()=COLUMN(),0.5,1)</f>
        <v>1</v>
      </c>
      <c r="L34" s="11">
        <f ca="1">((COUNTIFS(SWISSW!$I:$I,'MTT DRAW'!$A34,SWISSW!$J:$J,'MTT DRAW'!L$1,SWISSW!$F:$F,"Draw")+COUNTIFS(SWISSW!$I:$I,'MTT DRAW'!L$1,SWISSW!$J:$J,'MTT DRAW'!$A34,SWISSW!$F:$F,"Draw")))*IF(ROW()=COLUMN(),0.5,1)</f>
        <v>0</v>
      </c>
      <c r="M34" s="11">
        <f ca="1">((COUNTIFS(SWISSW!$I:$I,'MTT DRAW'!$A34,SWISSW!$J:$J,'MTT DRAW'!M$1,SWISSW!$F:$F,"Draw")+COUNTIFS(SWISSW!$I:$I,'MTT DRAW'!M$1,SWISSW!$J:$J,'MTT DRAW'!$A34,SWISSW!$F:$F,"Draw")))*IF(ROW()=COLUMN(),0.5,1)</f>
        <v>0</v>
      </c>
      <c r="N34" s="11">
        <f ca="1">((COUNTIFS(SWISSW!$I:$I,'MTT DRAW'!$A34,SWISSW!$J:$J,'MTT DRAW'!N$1,SWISSW!$F:$F,"Draw")+COUNTIFS(SWISSW!$I:$I,'MTT DRAW'!N$1,SWISSW!$J:$J,'MTT DRAW'!$A34,SWISSW!$F:$F,"Draw")))*IF(ROW()=COLUMN(),0.5,1)</f>
        <v>0</v>
      </c>
      <c r="O34" s="11">
        <f ca="1">((COUNTIFS(SWISSW!$I:$I,'MTT DRAW'!$A34,SWISSW!$J:$J,'MTT DRAW'!O$1,SWISSW!$F:$F,"Draw")+COUNTIFS(SWISSW!$I:$I,'MTT DRAW'!O$1,SWISSW!$J:$J,'MTT DRAW'!$A34,SWISSW!$F:$F,"Draw")))*IF(ROW()=COLUMN(),0.5,1)</f>
        <v>0</v>
      </c>
      <c r="P34" s="11">
        <f ca="1">((COUNTIFS(SWISSW!$I:$I,'MTT DRAW'!$A34,SWISSW!$J:$J,'MTT DRAW'!P$1,SWISSW!$F:$F,"Draw")+COUNTIFS(SWISSW!$I:$I,'MTT DRAW'!P$1,SWISSW!$J:$J,'MTT DRAW'!$A34,SWISSW!$F:$F,"Draw")))*IF(ROW()=COLUMN(),0.5,1)</f>
        <v>0</v>
      </c>
      <c r="Q34" s="11">
        <f ca="1">((COUNTIFS(SWISSW!$I:$I,'MTT DRAW'!$A34,SWISSW!$J:$J,'MTT DRAW'!Q$1,SWISSW!$F:$F,"Draw")+COUNTIFS(SWISSW!$I:$I,'MTT DRAW'!Q$1,SWISSW!$J:$J,'MTT DRAW'!$A34,SWISSW!$F:$F,"Draw")))*IF(ROW()=COLUMN(),0.5,1)</f>
        <v>0</v>
      </c>
      <c r="R34" s="11">
        <f ca="1">((COUNTIFS(SWISSW!$I:$I,'MTT DRAW'!$A34,SWISSW!$J:$J,'MTT DRAW'!R$1,SWISSW!$F:$F,"Draw")+COUNTIFS(SWISSW!$I:$I,'MTT DRAW'!R$1,SWISSW!$J:$J,'MTT DRAW'!$A34,SWISSW!$F:$F,"Draw")))*IF(ROW()=COLUMN(),0.5,1)</f>
        <v>0</v>
      </c>
      <c r="S34" s="11">
        <f ca="1">((COUNTIFS(SWISSW!$I:$I,'MTT DRAW'!$A34,SWISSW!$J:$J,'MTT DRAW'!S$1,SWISSW!$F:$F,"Draw")+COUNTIFS(SWISSW!$I:$I,'MTT DRAW'!S$1,SWISSW!$J:$J,'MTT DRAW'!$A34,SWISSW!$F:$F,"Draw")))*IF(ROW()=COLUMN(),0.5,1)</f>
        <v>0</v>
      </c>
      <c r="T34" s="11">
        <f ca="1">((COUNTIFS(SWISSW!$I:$I,'MTT DRAW'!$A34,SWISSW!$J:$J,'MTT DRAW'!T$1,SWISSW!$F:$F,"Draw")+COUNTIFS(SWISSW!$I:$I,'MTT DRAW'!T$1,SWISSW!$J:$J,'MTT DRAW'!$A34,SWISSW!$F:$F,"Draw")))*IF(ROW()=COLUMN(),0.5,1)</f>
        <v>0</v>
      </c>
      <c r="U34" s="11">
        <f ca="1">((COUNTIFS(SWISSW!$I:$I,'MTT DRAW'!$A34,SWISSW!$J:$J,'MTT DRAW'!U$1,SWISSW!$F:$F,"Draw")+COUNTIFS(SWISSW!$I:$I,'MTT DRAW'!U$1,SWISSW!$J:$J,'MTT DRAW'!$A34,SWISSW!$F:$F,"Draw")))*IF(ROW()=COLUMN(),0.5,1)</f>
        <v>0</v>
      </c>
      <c r="V34" s="11">
        <f ca="1">((COUNTIFS(SWISSW!$I:$I,'MTT DRAW'!$A34,SWISSW!$J:$J,'MTT DRAW'!V$1,SWISSW!$F:$F,"Draw")+COUNTIFS(SWISSW!$I:$I,'MTT DRAW'!V$1,SWISSW!$J:$J,'MTT DRAW'!$A34,SWISSW!$F:$F,"Draw")))*IF(ROW()=COLUMN(),0.5,1)</f>
        <v>0</v>
      </c>
      <c r="W34" s="11">
        <f ca="1">((COUNTIFS(SWISSW!$I:$I,'MTT DRAW'!$A34,SWISSW!$J:$J,'MTT DRAW'!W$1,SWISSW!$F:$F,"Draw")+COUNTIFS(SWISSW!$I:$I,'MTT DRAW'!W$1,SWISSW!$J:$J,'MTT DRAW'!$A34,SWISSW!$F:$F,"Draw")))*IF(ROW()=COLUMN(),0.5,1)</f>
        <v>0</v>
      </c>
      <c r="X34" s="11">
        <f ca="1">((COUNTIFS(SWISSW!$I:$I,'MTT DRAW'!$A34,SWISSW!$J:$J,'MTT DRAW'!X$1,SWISSW!$F:$F,"Draw")+COUNTIFS(SWISSW!$I:$I,'MTT DRAW'!X$1,SWISSW!$J:$J,'MTT DRAW'!$A34,SWISSW!$F:$F,"Draw")))*IF(ROW()=COLUMN(),0.5,1)</f>
        <v>0</v>
      </c>
      <c r="Y34" s="11">
        <f ca="1">((COUNTIFS(SWISSW!$I:$I,'MTT DRAW'!$A34,SWISSW!$J:$J,'MTT DRAW'!Y$1,SWISSW!$F:$F,"Draw")+COUNTIFS(SWISSW!$I:$I,'MTT DRAW'!Y$1,SWISSW!$J:$J,'MTT DRAW'!$A34,SWISSW!$F:$F,"Draw")))*IF(ROW()=COLUMN(),0.5,1)</f>
        <v>0</v>
      </c>
      <c r="Z34" s="11">
        <f ca="1">((COUNTIFS(SWISSW!$I:$I,'MTT DRAW'!$A34,SWISSW!$J:$J,'MTT DRAW'!Z$1,SWISSW!$F:$F,"Draw")+COUNTIFS(SWISSW!$I:$I,'MTT DRAW'!Z$1,SWISSW!$J:$J,'MTT DRAW'!$A34,SWISSW!$F:$F,"Draw")))*IF(ROW()=COLUMN(),0.5,1)</f>
        <v>0</v>
      </c>
      <c r="AA34" s="11">
        <f ca="1">((COUNTIFS(SWISSW!$I:$I,'MTT DRAW'!$A34,SWISSW!$J:$J,'MTT DRAW'!AA$1,SWISSW!$F:$F,"Draw")+COUNTIFS(SWISSW!$I:$I,'MTT DRAW'!AA$1,SWISSW!$J:$J,'MTT DRAW'!$A34,SWISSW!$F:$F,"Draw")))*IF(ROW()=COLUMN(),0.5,1)</f>
        <v>0</v>
      </c>
      <c r="AB34" s="11">
        <f ca="1">((COUNTIFS(SWISSW!$I:$I,'MTT DRAW'!$A34,SWISSW!$J:$J,'MTT DRAW'!AB$1,SWISSW!$F:$F,"Draw")+COUNTIFS(SWISSW!$I:$I,'MTT DRAW'!AB$1,SWISSW!$J:$J,'MTT DRAW'!$A34,SWISSW!$F:$F,"Draw")))*IF(ROW()=COLUMN(),0.5,1)</f>
        <v>0</v>
      </c>
      <c r="AC34" s="11">
        <f ca="1">((COUNTIFS(SWISSW!$I:$I,'MTT DRAW'!$A34,SWISSW!$J:$J,'MTT DRAW'!AC$1,SWISSW!$F:$F,"Draw")+COUNTIFS(SWISSW!$I:$I,'MTT DRAW'!AC$1,SWISSW!$J:$J,'MTT DRAW'!$A34,SWISSW!$F:$F,"Draw")))*IF(ROW()=COLUMN(),0.5,1)</f>
        <v>0</v>
      </c>
      <c r="AD34" s="11">
        <f ca="1">((COUNTIFS(SWISSW!$I:$I,'MTT DRAW'!$A34,SWISSW!$J:$J,'MTT DRAW'!AD$1,SWISSW!$F:$F,"Draw")+COUNTIFS(SWISSW!$I:$I,'MTT DRAW'!AD$1,SWISSW!$J:$J,'MTT DRAW'!$A34,SWISSW!$F:$F,"Draw")))*IF(ROW()=COLUMN(),0.5,1)</f>
        <v>0</v>
      </c>
      <c r="AE34" s="11">
        <f ca="1">((COUNTIFS(SWISSW!$I:$I,'MTT DRAW'!$A34,SWISSW!$J:$J,'MTT DRAW'!AE$1,SWISSW!$F:$F,"Draw")+COUNTIFS(SWISSW!$I:$I,'MTT DRAW'!AE$1,SWISSW!$J:$J,'MTT DRAW'!$A34,SWISSW!$F:$F,"Draw")))*IF(ROW()=COLUMN(),0.5,1)</f>
        <v>0</v>
      </c>
      <c r="AF34" s="11">
        <f ca="1">((COUNTIFS(SWISSW!$I:$I,'MTT DRAW'!$A34,SWISSW!$J:$J,'MTT DRAW'!AF$1,SWISSW!$F:$F,"Draw")+COUNTIFS(SWISSW!$I:$I,'MTT DRAW'!AF$1,SWISSW!$J:$J,'MTT DRAW'!$A34,SWISSW!$F:$F,"Draw")))*IF(ROW()=COLUMN(),0.5,1)</f>
        <v>0</v>
      </c>
      <c r="AG34" s="11">
        <f ca="1">((COUNTIFS(SWISSW!$I:$I,'MTT DRAW'!$A34,SWISSW!$J:$J,'MTT DRAW'!AG$1,SWISSW!$F:$F,"Draw")+COUNTIFS(SWISSW!$I:$I,'MTT DRAW'!AG$1,SWISSW!$J:$J,'MTT DRAW'!$A34,SWISSW!$F:$F,"Draw")))*IF(ROW()=COLUMN(),0.5,1)</f>
        <v>0</v>
      </c>
      <c r="AH34" s="11">
        <f ca="1">((COUNTIFS(SWISSW!$I:$I,'MTT DRAW'!$A34,SWISSW!$J:$J,'MTT DRAW'!AH$1,SWISSW!$F:$F,"Draw")+COUNTIFS(SWISSW!$I:$I,'MTT DRAW'!AH$1,SWISSW!$J:$J,'MTT DRAW'!$A34,SWISSW!$F:$F,"Draw")))*IF(ROW()=COLUMN(),0.5,1)</f>
        <v>0</v>
      </c>
      <c r="AI34" s="11">
        <f ca="1">((COUNTIFS(SWISSW!$I:$I,'MTT DRAW'!$A34,SWISSW!$J:$J,'MTT DRAW'!AI$1,SWISSW!$F:$F,"Draw")+COUNTIFS(SWISSW!$I:$I,'MTT DRAW'!AI$1,SWISSW!$J:$J,'MTT DRAW'!$A34,SWISSW!$F:$F,"Draw")))*IF(ROW()=COLUMN(),0.5,1)</f>
        <v>0</v>
      </c>
      <c r="AJ34" s="11">
        <f ca="1">((COUNTIFS(SWISSW!$I:$I,'MTT DRAW'!$A34,SWISSW!$J:$J,'MTT DRAW'!AJ$1,SWISSW!$F:$F,"Draw")+COUNTIFS(SWISSW!$I:$I,'MTT DRAW'!AJ$1,SWISSW!$J:$J,'MTT DRAW'!$A34,SWISSW!$F:$F,"Draw")))*IF(ROW()=COLUMN(),0.5,1)</f>
        <v>0</v>
      </c>
      <c r="AK34" s="11">
        <f ca="1">((COUNTIFS(SWISSW!$I:$I,'MTT DRAW'!$A34,SWISSW!$J:$J,'MTT DRAW'!AK$1,SWISSW!$F:$F,"Draw")+COUNTIFS(SWISSW!$I:$I,'MTT DRAW'!AK$1,SWISSW!$J:$J,'MTT DRAW'!$A34,SWISSW!$F:$F,"Draw")))*IF(ROW()=COLUMN(),0.5,1)</f>
        <v>0</v>
      </c>
      <c r="AL34" s="11">
        <f ca="1">((COUNTIFS(SWISSW!$I:$I,'MTT DRAW'!$A34,SWISSW!$J:$J,'MTT DRAW'!AL$1,SWISSW!$F:$F,"Draw")+COUNTIFS(SWISSW!$I:$I,'MTT DRAW'!AL$1,SWISSW!$J:$J,'MTT DRAW'!$A34,SWISSW!$F:$F,"Draw")))*IF(ROW()=COLUMN(),0.5,1)</f>
        <v>0</v>
      </c>
      <c r="AM34" s="11">
        <f ca="1">((COUNTIFS(SWISSW!$I:$I,'MTT DRAW'!$A34,SWISSW!$J:$J,'MTT DRAW'!AM$1,SWISSW!$F:$F,"Draw")+COUNTIFS(SWISSW!$I:$I,'MTT DRAW'!AM$1,SWISSW!$J:$J,'MTT DRAW'!$A34,SWISSW!$F:$F,"Draw")))*IF(ROW()=COLUMN(),0.5,1)</f>
        <v>0</v>
      </c>
      <c r="AN34" s="11">
        <f ca="1">((COUNTIFS(SWISSW!$I:$I,'MTT DRAW'!$A34,SWISSW!$J:$J,'MTT DRAW'!AN$1,SWISSW!$F:$F,"Draw")+COUNTIFS(SWISSW!$I:$I,'MTT DRAW'!AN$1,SWISSW!$J:$J,'MTT DRAW'!$A34,SWISSW!$F:$F,"Draw")))*IF(ROW()=COLUMN(),0.5,1)</f>
        <v>0</v>
      </c>
      <c r="AO34" s="11">
        <f ca="1">((COUNTIFS(SWISSW!$I:$I,'MTT DRAW'!$A34,SWISSW!$J:$J,'MTT DRAW'!AO$1,SWISSW!$F:$F,"Draw")+COUNTIFS(SWISSW!$I:$I,'MTT DRAW'!AO$1,SWISSW!$J:$J,'MTT DRAW'!$A34,SWISSW!$F:$F,"Draw")))*IF(ROW()=COLUMN(),0.5,1)</f>
        <v>0</v>
      </c>
      <c r="AP34" s="11">
        <f ca="1">((COUNTIFS(SWISSW!$I:$I,'MTT DRAW'!$A34,SWISSW!$J:$J,'MTT DRAW'!AP$1,SWISSW!$F:$F,"Draw")+COUNTIFS(SWISSW!$I:$I,'MTT DRAW'!AP$1,SWISSW!$J:$J,'MTT DRAW'!$A34,SWISSW!$F:$F,"Draw")))*IF(ROW()=COLUMN(),0.5,1)</f>
        <v>0</v>
      </c>
      <c r="AQ34" s="11">
        <f ca="1">((COUNTIFS(SWISSW!$I:$I,'MTT DRAW'!$A34,SWISSW!$J:$J,'MTT DRAW'!AQ$1,SWISSW!$F:$F,"Draw")+COUNTIFS(SWISSW!$I:$I,'MTT DRAW'!AQ$1,SWISSW!$J:$J,'MTT DRAW'!$A34,SWISSW!$F:$F,"Draw")))*IF(ROW()=COLUMN(),0.5,1)</f>
        <v>0</v>
      </c>
      <c r="AR34" s="11">
        <f ca="1">((COUNTIFS(SWISSW!$I:$I,'MTT DRAW'!$A34,SWISSW!$J:$J,'MTT DRAW'!AR$1,SWISSW!$F:$F,"Draw")+COUNTIFS(SWISSW!$I:$I,'MTT DRAW'!AR$1,SWISSW!$J:$J,'MTT DRAW'!$A34,SWISSW!$F:$F,"Draw")))*IF(ROW()=COLUMN(),0.5,1)</f>
        <v>0</v>
      </c>
      <c r="AS34" s="11">
        <f ca="1">((COUNTIFS(SWISSW!$I:$I,'MTT DRAW'!$A34,SWISSW!$J:$J,'MTT DRAW'!AS$1,SWISSW!$F:$F,"Draw")+COUNTIFS(SWISSW!$I:$I,'MTT DRAW'!AS$1,SWISSW!$J:$J,'MTT DRAW'!$A34,SWISSW!$F:$F,"Draw")))*IF(ROW()=COLUMN(),0.5,1)</f>
        <v>0</v>
      </c>
      <c r="AT34" s="11">
        <f ca="1">((COUNTIFS(SWISSW!$I:$I,'MTT DRAW'!$A34,SWISSW!$J:$J,'MTT DRAW'!AT$1,SWISSW!$F:$F,"Draw")+COUNTIFS(SWISSW!$I:$I,'MTT DRAW'!AT$1,SWISSW!$J:$J,'MTT DRAW'!$A34,SWISSW!$F:$F,"Draw")))*IF(ROW()=COLUMN(),0.5,1)</f>
        <v>0</v>
      </c>
      <c r="AU34" s="11">
        <f ca="1">((COUNTIFS(SWISSW!$I:$I,'MTT DRAW'!$A34,SWISSW!$J:$J,'MTT DRAW'!AU$1,SWISSW!$F:$F,"Draw")+COUNTIFS(SWISSW!$I:$I,'MTT DRAW'!AU$1,SWISSW!$J:$J,'MTT DRAW'!$A34,SWISSW!$F:$F,"Draw")))*IF(ROW()=COLUMN(),0.5,1)</f>
        <v>0</v>
      </c>
      <c r="AV34" s="11">
        <f ca="1">((COUNTIFS(SWISSW!$I:$I,'MTT DRAW'!$A34,SWISSW!$J:$J,'MTT DRAW'!AV$1,SWISSW!$F:$F,"Draw")+COUNTIFS(SWISSW!$I:$I,'MTT DRAW'!AV$1,SWISSW!$J:$J,'MTT DRAW'!$A34,SWISSW!$F:$F,"Draw")))*IF(ROW()=COLUMN(),0.5,1)</f>
        <v>0</v>
      </c>
      <c r="AW34" s="11">
        <f ca="1">((COUNTIFS(SWISSW!$I:$I,'MTT DRAW'!$A34,SWISSW!$J:$J,'MTT DRAW'!AW$1,SWISSW!$F:$F,"Draw")+COUNTIFS(SWISSW!$I:$I,'MTT DRAW'!AW$1,SWISSW!$J:$J,'MTT DRAW'!$A34,SWISSW!$F:$F,"Draw")))*IF(ROW()=COLUMN(),0.5,1)</f>
        <v>0</v>
      </c>
      <c r="AX34" s="11">
        <f ca="1">((COUNTIFS(SWISSW!$I:$I,'MTT DRAW'!$A34,SWISSW!$J:$J,'MTT DRAW'!AX$1,SWISSW!$F:$F,"Draw")+COUNTIFS(SWISSW!$I:$I,'MTT DRAW'!AX$1,SWISSW!$J:$J,'MTT DRAW'!$A34,SWISSW!$F:$F,"Draw")))*IF(ROW()=COLUMN(),0.5,1)</f>
        <v>0</v>
      </c>
      <c r="AY34" s="11">
        <f ca="1">((COUNTIFS(SWISSW!$I:$I,'MTT DRAW'!$A34,SWISSW!$J:$J,'MTT DRAW'!AY$1,SWISSW!$F:$F,"Draw")+COUNTIFS(SWISSW!$I:$I,'MTT DRAW'!AY$1,SWISSW!$J:$J,'MTT DRAW'!$A34,SWISSW!$F:$F,"Draw")))*IF(ROW()=COLUMN(),0.5,1)</f>
        <v>0</v>
      </c>
      <c r="AZ34" s="11">
        <f ca="1">((COUNTIFS(SWISSW!$I:$I,'MTT DRAW'!$A34,SWISSW!$J:$J,'MTT DRAW'!AZ$1,SWISSW!$F:$F,"Draw")+COUNTIFS(SWISSW!$I:$I,'MTT DRAW'!AZ$1,SWISSW!$J:$J,'MTT DRAW'!$A34,SWISSW!$F:$F,"Draw")))*IF(ROW()=COLUMN(),0.5,1)</f>
        <v>0</v>
      </c>
      <c r="BA34" s="11">
        <f ca="1">((COUNTIFS(SWISSW!$I:$I,'MTT DRAW'!$A34,SWISSW!$J:$J,'MTT DRAW'!BA$1,SWISSW!$F:$F,"Draw")+COUNTIFS(SWISSW!$I:$I,'MTT DRAW'!BA$1,SWISSW!$J:$J,'MTT DRAW'!$A34,SWISSW!$F:$F,"Draw")))*IF(ROW()=COLUMN(),0.5,1)</f>
        <v>0</v>
      </c>
      <c r="BB34" s="11">
        <f ca="1">((COUNTIFS(SWISSW!$I:$I,'MTT DRAW'!$A34,SWISSW!$J:$J,'MTT DRAW'!BB$1,SWISSW!$F:$F,"Draw")+COUNTIFS(SWISSW!$I:$I,'MTT DRAW'!BB$1,SWISSW!$J:$J,'MTT DRAW'!$A34,SWISSW!$F:$F,"Draw")))*IF(ROW()=COLUMN(),0.5,1)</f>
        <v>0</v>
      </c>
      <c r="BC34" s="11">
        <f ca="1">((COUNTIFS(SWISSW!$I:$I,'MTT DRAW'!$A34,SWISSW!$J:$J,'MTT DRAW'!BC$1,SWISSW!$F:$F,"Draw")+COUNTIFS(SWISSW!$I:$I,'MTT DRAW'!BC$1,SWISSW!$J:$J,'MTT DRAW'!$A34,SWISSW!$F:$F,"Draw")))*IF(ROW()=COLUMN(),0.5,1)</f>
        <v>0</v>
      </c>
      <c r="BD34" s="11">
        <f ca="1">((COUNTIFS(SWISSW!$I:$I,'MTT DRAW'!$A34,SWISSW!$J:$J,'MTT DRAW'!BD$1,SWISSW!$F:$F,"Draw")+COUNTIFS(SWISSW!$I:$I,'MTT DRAW'!BD$1,SWISSW!$J:$J,'MTT DRAW'!$A34,SWISSW!$F:$F,"Draw")))*IF(ROW()=COLUMN(),0.5,1)</f>
        <v>0</v>
      </c>
      <c r="BE34" s="11">
        <f ca="1">((COUNTIFS(SWISSW!$I:$I,'MTT DRAW'!$A34,SWISSW!$J:$J,'MTT DRAW'!BE$1,SWISSW!$F:$F,"Draw")+COUNTIFS(SWISSW!$I:$I,'MTT DRAW'!BE$1,SWISSW!$J:$J,'MTT DRAW'!$A34,SWISSW!$F:$F,"Draw")))*IF(ROW()=COLUMN(),0.5,1)</f>
        <v>0</v>
      </c>
      <c r="BF34" s="11">
        <f ca="1">((COUNTIFS(SWISSW!$I:$I,'MTT DRAW'!$A34,SWISSW!$J:$J,'MTT DRAW'!BF$1,SWISSW!$F:$F,"Draw")+COUNTIFS(SWISSW!$I:$I,'MTT DRAW'!BF$1,SWISSW!$J:$J,'MTT DRAW'!$A34,SWISSW!$F:$F,"Draw")))*IF(ROW()=COLUMN(),0.5,1)</f>
        <v>0</v>
      </c>
      <c r="BG34" s="11">
        <f ca="1">((COUNTIFS(SWISSW!$I:$I,'MTT DRAW'!$A34,SWISSW!$J:$J,'MTT DRAW'!BG$1,SWISSW!$F:$F,"Draw")+COUNTIFS(SWISSW!$I:$I,'MTT DRAW'!BG$1,SWISSW!$J:$J,'MTT DRAW'!$A34,SWISSW!$F:$F,"Draw")))*IF(ROW()=COLUMN(),0.5,1)</f>
        <v>0</v>
      </c>
      <c r="BH34" s="11">
        <f ca="1">((COUNTIFS(SWISSW!$I:$I,'MTT DRAW'!$A34,SWISSW!$J:$J,'MTT DRAW'!BH$1,SWISSW!$F:$F,"Draw")+COUNTIFS(SWISSW!$I:$I,'MTT DRAW'!BH$1,SWISSW!$J:$J,'MTT DRAW'!$A34,SWISSW!$F:$F,"Draw")))*IF(ROW()=COLUMN(),0.5,1)</f>
        <v>0</v>
      </c>
      <c r="BI34" s="11">
        <f ca="1">((COUNTIFS(SWISSW!$I:$I,'MTT DRAW'!$A34,SWISSW!$J:$J,'MTT DRAW'!BI$1,SWISSW!$F:$F,"Draw")+COUNTIFS(SWISSW!$I:$I,'MTT DRAW'!BI$1,SWISSW!$J:$J,'MTT DRAW'!$A34,SWISSW!$F:$F,"Draw")))*IF(ROW()=COLUMN(),0.5,1)</f>
        <v>0</v>
      </c>
      <c r="BJ34" s="11">
        <f ca="1">((COUNTIFS(SWISSW!$I:$I,'MTT DRAW'!$A34,SWISSW!$J:$J,'MTT DRAW'!BJ$1,SWISSW!$F:$F,"Draw")+COUNTIFS(SWISSW!$I:$I,'MTT DRAW'!BJ$1,SWISSW!$J:$J,'MTT DRAW'!$A34,SWISSW!$F:$F,"Draw")))*IF(ROW()=COLUMN(),0.5,1)</f>
        <v>0</v>
      </c>
      <c r="BK34" s="11">
        <f ca="1">((COUNTIFS(SWISSW!$I:$I,'MTT DRAW'!$A34,SWISSW!$J:$J,'MTT DRAW'!BK$1,SWISSW!$F:$F,"Draw")+COUNTIFS(SWISSW!$I:$I,'MTT DRAW'!BK$1,SWISSW!$J:$J,'MTT DRAW'!$A34,SWISSW!$F:$F,"Draw")))*IF(ROW()=COLUMN(),0.5,1)</f>
        <v>0</v>
      </c>
      <c r="BL34" s="11">
        <f ca="1">((COUNTIFS(SWISSW!$I:$I,'MTT DRAW'!$A34,SWISSW!$J:$J,'MTT DRAW'!BL$1,SWISSW!$F:$F,"Draw")+COUNTIFS(SWISSW!$I:$I,'MTT DRAW'!BL$1,SWISSW!$J:$J,'MTT DRAW'!$A34,SWISSW!$F:$F,"Draw")))*IF(ROW()=COLUMN(),0.5,1)</f>
        <v>0</v>
      </c>
      <c r="BM34" s="11" t="str">
        <f ca="1">MATCHUP!BM34</f>
        <v>-</v>
      </c>
      <c r="BN34" s="11" t="str">
        <f ca="1">MATCHUP!BN34</f>
        <v>-</v>
      </c>
      <c r="BO34" s="11" t="str">
        <f ca="1">MATCHUP!BO34</f>
        <v>-</v>
      </c>
      <c r="BP34" s="11" t="str">
        <f ca="1">MATCHUP!BP34</f>
        <v>-</v>
      </c>
      <c r="BQ34" s="11" t="str">
        <f ca="1">MATCHUP!BQ34</f>
        <v>-</v>
      </c>
      <c r="BR34" s="11" t="str">
        <f ca="1">MATCHUP!BR34</f>
        <v>-</v>
      </c>
      <c r="BS34" s="11" t="str">
        <f ca="1">MATCHUP!BS34</f>
        <v>-</v>
      </c>
      <c r="BT34" s="11" t="str">
        <f ca="1">MATCHUP!BT34</f>
        <v>-</v>
      </c>
      <c r="BU34" s="11" t="str">
        <f ca="1">MATCHUP!BU34</f>
        <v>-</v>
      </c>
      <c r="BV34" s="11" t="str">
        <f ca="1">MATCHUP!BV34</f>
        <v>-</v>
      </c>
      <c r="BW34" s="11" t="str">
        <f ca="1">MATCHUP!BW34</f>
        <v>-</v>
      </c>
      <c r="BX34" s="11" t="str">
        <f ca="1">MATCHUP!BX34</f>
        <v>-</v>
      </c>
      <c r="BY34" s="11" t="str">
        <f ca="1">MATCHUP!BY34</f>
        <v>-</v>
      </c>
      <c r="BZ34" s="11" t="str">
        <f ca="1">MATCHUP!BZ34</f>
        <v>-</v>
      </c>
      <c r="CA34" s="11" t="str">
        <f ca="1">MATCHUP!CA34</f>
        <v>-</v>
      </c>
      <c r="CB34" s="11" t="str">
        <f ca="1">MATCHUP!CB34</f>
        <v>-</v>
      </c>
      <c r="CC34" s="11" t="str">
        <f ca="1">MATCHUP!CC34</f>
        <v>-</v>
      </c>
      <c r="CD34" s="11" t="str">
        <f ca="1">MATCHUP!CD34</f>
        <v>-</v>
      </c>
      <c r="CE34" s="11" t="str">
        <f ca="1">MATCHUP!CE34</f>
        <v>-</v>
      </c>
      <c r="CF34" s="11" t="str">
        <f ca="1">MATCHUP!CF34</f>
        <v>-</v>
      </c>
      <c r="CG34" s="11" t="str">
        <f ca="1">MATCHUP!CG34</f>
        <v>-</v>
      </c>
      <c r="CH34" s="11" t="str">
        <f ca="1">MATCHUP!CH34</f>
        <v>-</v>
      </c>
      <c r="CI34" s="11" t="str">
        <f ca="1">MATCHUP!CI34</f>
        <v>-</v>
      </c>
      <c r="CJ34" s="11" t="str">
        <f ca="1">MATCHUP!CJ34</f>
        <v>-</v>
      </c>
      <c r="CK34" s="11" t="str">
        <f ca="1">MATCHUP!CK34</f>
        <v>-</v>
      </c>
      <c r="CL34" s="11" t="str">
        <f ca="1">MATCHUP!CL34</f>
        <v>-</v>
      </c>
      <c r="CM34" s="11" t="str">
        <f ca="1">MATCHUP!CM34</f>
        <v>-</v>
      </c>
      <c r="CN34" s="11" t="str">
        <f ca="1">MATCHUP!CN34</f>
        <v>-</v>
      </c>
      <c r="CO34" s="11" t="str">
        <f ca="1">MATCHUP!CO34</f>
        <v>-</v>
      </c>
      <c r="CP34" s="11" t="str">
        <f ca="1">MATCHUP!CP34</f>
        <v>-</v>
      </c>
      <c r="CQ34" s="11" t="str">
        <f ca="1">MATCHUP!CQ34</f>
        <v>-</v>
      </c>
      <c r="CR34" s="11" t="str">
        <f ca="1">MATCHUP!CR34</f>
        <v>-</v>
      </c>
      <c r="CS34" s="11" t="str">
        <f ca="1">MATCHUP!CS34</f>
        <v>-</v>
      </c>
      <c r="CT34" s="11" t="str">
        <f ca="1">MATCHUP!CT34</f>
        <v>-</v>
      </c>
      <c r="CU34" s="11" t="str">
        <f ca="1">MATCHUP!CU34</f>
        <v>-</v>
      </c>
      <c r="CV34" s="11" t="str">
        <f ca="1">MATCHUP!CV34</f>
        <v>-</v>
      </c>
    </row>
    <row r="35" spans="1:100" ht="55" customHeight="1" x14ac:dyDescent="0.3">
      <c r="A35" s="3" t="str">
        <f ca="1">MATCHUP!A35</f>
        <v>Pili-Pala Combo</v>
      </c>
      <c r="B35" s="11">
        <f ca="1">((COUNTIFS(SWISSW!$I:$I,'MTT DRAW'!$A35,SWISSW!$J:$J,'MTT DRAW'!B$1,SWISSW!$F:$F,"Draw")+COUNTIFS(SWISSW!$I:$I,'MTT DRAW'!B$1,SWISSW!$J:$J,'MTT DRAW'!$A35,SWISSW!$F:$F,"Draw")))*IF(ROW()=COLUMN(),0.5,1)</f>
        <v>0</v>
      </c>
      <c r="C35" s="11">
        <f ca="1">((COUNTIFS(SWISSW!$I:$I,'MTT DRAW'!$A35,SWISSW!$J:$J,'MTT DRAW'!C$1,SWISSW!$F:$F,"Draw")+COUNTIFS(SWISSW!$I:$I,'MTT DRAW'!C$1,SWISSW!$J:$J,'MTT DRAW'!$A35,SWISSW!$F:$F,"Draw")))*IF(ROW()=COLUMN(),0.5,1)</f>
        <v>0</v>
      </c>
      <c r="D35" s="11">
        <f ca="1">((COUNTIFS(SWISSW!$I:$I,'MTT DRAW'!$A35,SWISSW!$J:$J,'MTT DRAW'!D$1,SWISSW!$F:$F,"Draw")+COUNTIFS(SWISSW!$I:$I,'MTT DRAW'!D$1,SWISSW!$J:$J,'MTT DRAW'!$A35,SWISSW!$F:$F,"Draw")))*IF(ROW()=COLUMN(),0.5,1)</f>
        <v>0</v>
      </c>
      <c r="E35" s="11">
        <f ca="1">((COUNTIFS(SWISSW!$I:$I,'MTT DRAW'!$A35,SWISSW!$J:$J,'MTT DRAW'!E$1,SWISSW!$F:$F,"Draw")+COUNTIFS(SWISSW!$I:$I,'MTT DRAW'!E$1,SWISSW!$J:$J,'MTT DRAW'!$A35,SWISSW!$F:$F,"Draw")))*IF(ROW()=COLUMN(),0.5,1)</f>
        <v>0</v>
      </c>
      <c r="F35" s="11">
        <f ca="1">((COUNTIFS(SWISSW!$I:$I,'MTT DRAW'!$A35,SWISSW!$J:$J,'MTT DRAW'!F$1,SWISSW!$F:$F,"Draw")+COUNTIFS(SWISSW!$I:$I,'MTT DRAW'!F$1,SWISSW!$J:$J,'MTT DRAW'!$A35,SWISSW!$F:$F,"Draw")))*IF(ROW()=COLUMN(),0.5,1)</f>
        <v>1</v>
      </c>
      <c r="G35" s="11">
        <f ca="1">((COUNTIFS(SWISSW!$I:$I,'MTT DRAW'!$A35,SWISSW!$J:$J,'MTT DRAW'!G$1,SWISSW!$F:$F,"Draw")+COUNTIFS(SWISSW!$I:$I,'MTT DRAW'!G$1,SWISSW!$J:$J,'MTT DRAW'!$A35,SWISSW!$F:$F,"Draw")))*IF(ROW()=COLUMN(),0.5,1)</f>
        <v>0</v>
      </c>
      <c r="H35" s="11">
        <f ca="1">((COUNTIFS(SWISSW!$I:$I,'MTT DRAW'!$A35,SWISSW!$J:$J,'MTT DRAW'!H$1,SWISSW!$F:$F,"Draw")+COUNTIFS(SWISSW!$I:$I,'MTT DRAW'!H$1,SWISSW!$J:$J,'MTT DRAW'!$A35,SWISSW!$F:$F,"Draw")))*IF(ROW()=COLUMN(),0.5,1)</f>
        <v>0</v>
      </c>
      <c r="I35" s="11">
        <f ca="1">((COUNTIFS(SWISSW!$I:$I,'MTT DRAW'!$A35,SWISSW!$J:$J,'MTT DRAW'!I$1,SWISSW!$F:$F,"Draw")+COUNTIFS(SWISSW!$I:$I,'MTT DRAW'!I$1,SWISSW!$J:$J,'MTT DRAW'!$A35,SWISSW!$F:$F,"Draw")))*IF(ROW()=COLUMN(),0.5,1)</f>
        <v>0</v>
      </c>
      <c r="J35" s="11">
        <f ca="1">((COUNTIFS(SWISSW!$I:$I,'MTT DRAW'!$A35,SWISSW!$J:$J,'MTT DRAW'!J$1,SWISSW!$F:$F,"Draw")+COUNTIFS(SWISSW!$I:$I,'MTT DRAW'!J$1,SWISSW!$J:$J,'MTT DRAW'!$A35,SWISSW!$F:$F,"Draw")))*IF(ROW()=COLUMN(),0.5,1)</f>
        <v>0</v>
      </c>
      <c r="K35" s="11">
        <f ca="1">((COUNTIFS(SWISSW!$I:$I,'MTT DRAW'!$A35,SWISSW!$J:$J,'MTT DRAW'!K$1,SWISSW!$F:$F,"Draw")+COUNTIFS(SWISSW!$I:$I,'MTT DRAW'!K$1,SWISSW!$J:$J,'MTT DRAW'!$A35,SWISSW!$F:$F,"Draw")))*IF(ROW()=COLUMN(),0.5,1)</f>
        <v>0</v>
      </c>
      <c r="L35" s="11">
        <f ca="1">((COUNTIFS(SWISSW!$I:$I,'MTT DRAW'!$A35,SWISSW!$J:$J,'MTT DRAW'!L$1,SWISSW!$F:$F,"Draw")+COUNTIFS(SWISSW!$I:$I,'MTT DRAW'!L$1,SWISSW!$J:$J,'MTT DRAW'!$A35,SWISSW!$F:$F,"Draw")))*IF(ROW()=COLUMN(),0.5,1)</f>
        <v>0</v>
      </c>
      <c r="M35" s="11">
        <f ca="1">((COUNTIFS(SWISSW!$I:$I,'MTT DRAW'!$A35,SWISSW!$J:$J,'MTT DRAW'!M$1,SWISSW!$F:$F,"Draw")+COUNTIFS(SWISSW!$I:$I,'MTT DRAW'!M$1,SWISSW!$J:$J,'MTT DRAW'!$A35,SWISSW!$F:$F,"Draw")))*IF(ROW()=COLUMN(),0.5,1)</f>
        <v>0</v>
      </c>
      <c r="N35" s="11">
        <f ca="1">((COUNTIFS(SWISSW!$I:$I,'MTT DRAW'!$A35,SWISSW!$J:$J,'MTT DRAW'!N$1,SWISSW!$F:$F,"Draw")+COUNTIFS(SWISSW!$I:$I,'MTT DRAW'!N$1,SWISSW!$J:$J,'MTT DRAW'!$A35,SWISSW!$F:$F,"Draw")))*IF(ROW()=COLUMN(),0.5,1)</f>
        <v>0</v>
      </c>
      <c r="O35" s="11">
        <f ca="1">((COUNTIFS(SWISSW!$I:$I,'MTT DRAW'!$A35,SWISSW!$J:$J,'MTT DRAW'!O$1,SWISSW!$F:$F,"Draw")+COUNTIFS(SWISSW!$I:$I,'MTT DRAW'!O$1,SWISSW!$J:$J,'MTT DRAW'!$A35,SWISSW!$F:$F,"Draw")))*IF(ROW()=COLUMN(),0.5,1)</f>
        <v>0</v>
      </c>
      <c r="P35" s="11">
        <f ca="1">((COUNTIFS(SWISSW!$I:$I,'MTT DRAW'!$A35,SWISSW!$J:$J,'MTT DRAW'!P$1,SWISSW!$F:$F,"Draw")+COUNTIFS(SWISSW!$I:$I,'MTT DRAW'!P$1,SWISSW!$J:$J,'MTT DRAW'!$A35,SWISSW!$F:$F,"Draw")))*IF(ROW()=COLUMN(),0.5,1)</f>
        <v>0</v>
      </c>
      <c r="Q35" s="11">
        <f ca="1">((COUNTIFS(SWISSW!$I:$I,'MTT DRAW'!$A35,SWISSW!$J:$J,'MTT DRAW'!Q$1,SWISSW!$F:$F,"Draw")+COUNTIFS(SWISSW!$I:$I,'MTT DRAW'!Q$1,SWISSW!$J:$J,'MTT DRAW'!$A35,SWISSW!$F:$F,"Draw")))*IF(ROW()=COLUMN(),0.5,1)</f>
        <v>0</v>
      </c>
      <c r="R35" s="11">
        <f ca="1">((COUNTIFS(SWISSW!$I:$I,'MTT DRAW'!$A35,SWISSW!$J:$J,'MTT DRAW'!R$1,SWISSW!$F:$F,"Draw")+COUNTIFS(SWISSW!$I:$I,'MTT DRAW'!R$1,SWISSW!$J:$J,'MTT DRAW'!$A35,SWISSW!$F:$F,"Draw")))*IF(ROW()=COLUMN(),0.5,1)</f>
        <v>0</v>
      </c>
      <c r="S35" s="11">
        <f ca="1">((COUNTIFS(SWISSW!$I:$I,'MTT DRAW'!$A35,SWISSW!$J:$J,'MTT DRAW'!S$1,SWISSW!$F:$F,"Draw")+COUNTIFS(SWISSW!$I:$I,'MTT DRAW'!S$1,SWISSW!$J:$J,'MTT DRAW'!$A35,SWISSW!$F:$F,"Draw")))*IF(ROW()=COLUMN(),0.5,1)</f>
        <v>0</v>
      </c>
      <c r="T35" s="11">
        <f ca="1">((COUNTIFS(SWISSW!$I:$I,'MTT DRAW'!$A35,SWISSW!$J:$J,'MTT DRAW'!T$1,SWISSW!$F:$F,"Draw")+COUNTIFS(SWISSW!$I:$I,'MTT DRAW'!T$1,SWISSW!$J:$J,'MTT DRAW'!$A35,SWISSW!$F:$F,"Draw")))*IF(ROW()=COLUMN(),0.5,1)</f>
        <v>0</v>
      </c>
      <c r="U35" s="11">
        <f ca="1">((COUNTIFS(SWISSW!$I:$I,'MTT DRAW'!$A35,SWISSW!$J:$J,'MTT DRAW'!U$1,SWISSW!$F:$F,"Draw")+COUNTIFS(SWISSW!$I:$I,'MTT DRAW'!U$1,SWISSW!$J:$J,'MTT DRAW'!$A35,SWISSW!$F:$F,"Draw")))*IF(ROW()=COLUMN(),0.5,1)</f>
        <v>0</v>
      </c>
      <c r="V35" s="11">
        <f ca="1">((COUNTIFS(SWISSW!$I:$I,'MTT DRAW'!$A35,SWISSW!$J:$J,'MTT DRAW'!V$1,SWISSW!$F:$F,"Draw")+COUNTIFS(SWISSW!$I:$I,'MTT DRAW'!V$1,SWISSW!$J:$J,'MTT DRAW'!$A35,SWISSW!$F:$F,"Draw")))*IF(ROW()=COLUMN(),0.5,1)</f>
        <v>0</v>
      </c>
      <c r="W35" s="11">
        <f ca="1">((COUNTIFS(SWISSW!$I:$I,'MTT DRAW'!$A35,SWISSW!$J:$J,'MTT DRAW'!W$1,SWISSW!$F:$F,"Draw")+COUNTIFS(SWISSW!$I:$I,'MTT DRAW'!W$1,SWISSW!$J:$J,'MTT DRAW'!$A35,SWISSW!$F:$F,"Draw")))*IF(ROW()=COLUMN(),0.5,1)</f>
        <v>0</v>
      </c>
      <c r="X35" s="11">
        <f ca="1">((COUNTIFS(SWISSW!$I:$I,'MTT DRAW'!$A35,SWISSW!$J:$J,'MTT DRAW'!X$1,SWISSW!$F:$F,"Draw")+COUNTIFS(SWISSW!$I:$I,'MTT DRAW'!X$1,SWISSW!$J:$J,'MTT DRAW'!$A35,SWISSW!$F:$F,"Draw")))*IF(ROW()=COLUMN(),0.5,1)</f>
        <v>0</v>
      </c>
      <c r="Y35" s="11">
        <f ca="1">((COUNTIFS(SWISSW!$I:$I,'MTT DRAW'!$A35,SWISSW!$J:$J,'MTT DRAW'!Y$1,SWISSW!$F:$F,"Draw")+COUNTIFS(SWISSW!$I:$I,'MTT DRAW'!Y$1,SWISSW!$J:$J,'MTT DRAW'!$A35,SWISSW!$F:$F,"Draw")))*IF(ROW()=COLUMN(),0.5,1)</f>
        <v>0</v>
      </c>
      <c r="Z35" s="11">
        <f ca="1">((COUNTIFS(SWISSW!$I:$I,'MTT DRAW'!$A35,SWISSW!$J:$J,'MTT DRAW'!Z$1,SWISSW!$F:$F,"Draw")+COUNTIFS(SWISSW!$I:$I,'MTT DRAW'!Z$1,SWISSW!$J:$J,'MTT DRAW'!$A35,SWISSW!$F:$F,"Draw")))*IF(ROW()=COLUMN(),0.5,1)</f>
        <v>0</v>
      </c>
      <c r="AA35" s="11">
        <f ca="1">((COUNTIFS(SWISSW!$I:$I,'MTT DRAW'!$A35,SWISSW!$J:$J,'MTT DRAW'!AA$1,SWISSW!$F:$F,"Draw")+COUNTIFS(SWISSW!$I:$I,'MTT DRAW'!AA$1,SWISSW!$J:$J,'MTT DRAW'!$A35,SWISSW!$F:$F,"Draw")))*IF(ROW()=COLUMN(),0.5,1)</f>
        <v>0</v>
      </c>
      <c r="AB35" s="11">
        <f ca="1">((COUNTIFS(SWISSW!$I:$I,'MTT DRAW'!$A35,SWISSW!$J:$J,'MTT DRAW'!AB$1,SWISSW!$F:$F,"Draw")+COUNTIFS(SWISSW!$I:$I,'MTT DRAW'!AB$1,SWISSW!$J:$J,'MTT DRAW'!$A35,SWISSW!$F:$F,"Draw")))*IF(ROW()=COLUMN(),0.5,1)</f>
        <v>0</v>
      </c>
      <c r="AC35" s="11">
        <f ca="1">((COUNTIFS(SWISSW!$I:$I,'MTT DRAW'!$A35,SWISSW!$J:$J,'MTT DRAW'!AC$1,SWISSW!$F:$F,"Draw")+COUNTIFS(SWISSW!$I:$I,'MTT DRAW'!AC$1,SWISSW!$J:$J,'MTT DRAW'!$A35,SWISSW!$F:$F,"Draw")))*IF(ROW()=COLUMN(),0.5,1)</f>
        <v>0</v>
      </c>
      <c r="AD35" s="11">
        <f ca="1">((COUNTIFS(SWISSW!$I:$I,'MTT DRAW'!$A35,SWISSW!$J:$J,'MTT DRAW'!AD$1,SWISSW!$F:$F,"Draw")+COUNTIFS(SWISSW!$I:$I,'MTT DRAW'!AD$1,SWISSW!$J:$J,'MTT DRAW'!$A35,SWISSW!$F:$F,"Draw")))*IF(ROW()=COLUMN(),0.5,1)</f>
        <v>0</v>
      </c>
      <c r="AE35" s="11">
        <f ca="1">((COUNTIFS(SWISSW!$I:$I,'MTT DRAW'!$A35,SWISSW!$J:$J,'MTT DRAW'!AE$1,SWISSW!$F:$F,"Draw")+COUNTIFS(SWISSW!$I:$I,'MTT DRAW'!AE$1,SWISSW!$J:$J,'MTT DRAW'!$A35,SWISSW!$F:$F,"Draw")))*IF(ROW()=COLUMN(),0.5,1)</f>
        <v>0</v>
      </c>
      <c r="AF35" s="11">
        <f ca="1">((COUNTIFS(SWISSW!$I:$I,'MTT DRAW'!$A35,SWISSW!$J:$J,'MTT DRAW'!AF$1,SWISSW!$F:$F,"Draw")+COUNTIFS(SWISSW!$I:$I,'MTT DRAW'!AF$1,SWISSW!$J:$J,'MTT DRAW'!$A35,SWISSW!$F:$F,"Draw")))*IF(ROW()=COLUMN(),0.5,1)</f>
        <v>0</v>
      </c>
      <c r="AG35" s="11">
        <f ca="1">((COUNTIFS(SWISSW!$I:$I,'MTT DRAW'!$A35,SWISSW!$J:$J,'MTT DRAW'!AG$1,SWISSW!$F:$F,"Draw")+COUNTIFS(SWISSW!$I:$I,'MTT DRAW'!AG$1,SWISSW!$J:$J,'MTT DRAW'!$A35,SWISSW!$F:$F,"Draw")))*IF(ROW()=COLUMN(),0.5,1)</f>
        <v>0</v>
      </c>
      <c r="AH35" s="11">
        <f ca="1">((COUNTIFS(SWISSW!$I:$I,'MTT DRAW'!$A35,SWISSW!$J:$J,'MTT DRAW'!AH$1,SWISSW!$F:$F,"Draw")+COUNTIFS(SWISSW!$I:$I,'MTT DRAW'!AH$1,SWISSW!$J:$J,'MTT DRAW'!$A35,SWISSW!$F:$F,"Draw")))*IF(ROW()=COLUMN(),0.5,1)</f>
        <v>0</v>
      </c>
      <c r="AI35" s="11">
        <f ca="1">((COUNTIFS(SWISSW!$I:$I,'MTT DRAW'!$A35,SWISSW!$J:$J,'MTT DRAW'!AI$1,SWISSW!$F:$F,"Draw")+COUNTIFS(SWISSW!$I:$I,'MTT DRAW'!AI$1,SWISSW!$J:$J,'MTT DRAW'!$A35,SWISSW!$F:$F,"Draw")))*IF(ROW()=COLUMN(),0.5,1)</f>
        <v>0</v>
      </c>
      <c r="AJ35" s="11">
        <f ca="1">((COUNTIFS(SWISSW!$I:$I,'MTT DRAW'!$A35,SWISSW!$J:$J,'MTT DRAW'!AJ$1,SWISSW!$F:$F,"Draw")+COUNTIFS(SWISSW!$I:$I,'MTT DRAW'!AJ$1,SWISSW!$J:$J,'MTT DRAW'!$A35,SWISSW!$F:$F,"Draw")))*IF(ROW()=COLUMN(),0.5,1)</f>
        <v>0</v>
      </c>
      <c r="AK35" s="11">
        <f ca="1">((COUNTIFS(SWISSW!$I:$I,'MTT DRAW'!$A35,SWISSW!$J:$J,'MTT DRAW'!AK$1,SWISSW!$F:$F,"Draw")+COUNTIFS(SWISSW!$I:$I,'MTT DRAW'!AK$1,SWISSW!$J:$J,'MTT DRAW'!$A35,SWISSW!$F:$F,"Draw")))*IF(ROW()=COLUMN(),0.5,1)</f>
        <v>0</v>
      </c>
      <c r="AL35" s="11">
        <f ca="1">((COUNTIFS(SWISSW!$I:$I,'MTT DRAW'!$A35,SWISSW!$J:$J,'MTT DRAW'!AL$1,SWISSW!$F:$F,"Draw")+COUNTIFS(SWISSW!$I:$I,'MTT DRAW'!AL$1,SWISSW!$J:$J,'MTT DRAW'!$A35,SWISSW!$F:$F,"Draw")))*IF(ROW()=COLUMN(),0.5,1)</f>
        <v>0</v>
      </c>
      <c r="AM35" s="11">
        <f ca="1">((COUNTIFS(SWISSW!$I:$I,'MTT DRAW'!$A35,SWISSW!$J:$J,'MTT DRAW'!AM$1,SWISSW!$F:$F,"Draw")+COUNTIFS(SWISSW!$I:$I,'MTT DRAW'!AM$1,SWISSW!$J:$J,'MTT DRAW'!$A35,SWISSW!$F:$F,"Draw")))*IF(ROW()=COLUMN(),0.5,1)</f>
        <v>0</v>
      </c>
      <c r="AN35" s="11">
        <f ca="1">((COUNTIFS(SWISSW!$I:$I,'MTT DRAW'!$A35,SWISSW!$J:$J,'MTT DRAW'!AN$1,SWISSW!$F:$F,"Draw")+COUNTIFS(SWISSW!$I:$I,'MTT DRAW'!AN$1,SWISSW!$J:$J,'MTT DRAW'!$A35,SWISSW!$F:$F,"Draw")))*IF(ROW()=COLUMN(),0.5,1)</f>
        <v>0</v>
      </c>
      <c r="AO35" s="11">
        <f ca="1">((COUNTIFS(SWISSW!$I:$I,'MTT DRAW'!$A35,SWISSW!$J:$J,'MTT DRAW'!AO$1,SWISSW!$F:$F,"Draw")+COUNTIFS(SWISSW!$I:$I,'MTT DRAW'!AO$1,SWISSW!$J:$J,'MTT DRAW'!$A35,SWISSW!$F:$F,"Draw")))*IF(ROW()=COLUMN(),0.5,1)</f>
        <v>0</v>
      </c>
      <c r="AP35" s="11">
        <f ca="1">((COUNTIFS(SWISSW!$I:$I,'MTT DRAW'!$A35,SWISSW!$J:$J,'MTT DRAW'!AP$1,SWISSW!$F:$F,"Draw")+COUNTIFS(SWISSW!$I:$I,'MTT DRAW'!AP$1,SWISSW!$J:$J,'MTT DRAW'!$A35,SWISSW!$F:$F,"Draw")))*IF(ROW()=COLUMN(),0.5,1)</f>
        <v>0</v>
      </c>
      <c r="AQ35" s="11">
        <f ca="1">((COUNTIFS(SWISSW!$I:$I,'MTT DRAW'!$A35,SWISSW!$J:$J,'MTT DRAW'!AQ$1,SWISSW!$F:$F,"Draw")+COUNTIFS(SWISSW!$I:$I,'MTT DRAW'!AQ$1,SWISSW!$J:$J,'MTT DRAW'!$A35,SWISSW!$F:$F,"Draw")))*IF(ROW()=COLUMN(),0.5,1)</f>
        <v>0</v>
      </c>
      <c r="AR35" s="11">
        <f ca="1">((COUNTIFS(SWISSW!$I:$I,'MTT DRAW'!$A35,SWISSW!$J:$J,'MTT DRAW'!AR$1,SWISSW!$F:$F,"Draw")+COUNTIFS(SWISSW!$I:$I,'MTT DRAW'!AR$1,SWISSW!$J:$J,'MTT DRAW'!$A35,SWISSW!$F:$F,"Draw")))*IF(ROW()=COLUMN(),0.5,1)</f>
        <v>0</v>
      </c>
      <c r="AS35" s="11">
        <f ca="1">((COUNTIFS(SWISSW!$I:$I,'MTT DRAW'!$A35,SWISSW!$J:$J,'MTT DRAW'!AS$1,SWISSW!$F:$F,"Draw")+COUNTIFS(SWISSW!$I:$I,'MTT DRAW'!AS$1,SWISSW!$J:$J,'MTT DRAW'!$A35,SWISSW!$F:$F,"Draw")))*IF(ROW()=COLUMN(),0.5,1)</f>
        <v>0</v>
      </c>
      <c r="AT35" s="11">
        <f ca="1">((COUNTIFS(SWISSW!$I:$I,'MTT DRAW'!$A35,SWISSW!$J:$J,'MTT DRAW'!AT$1,SWISSW!$F:$F,"Draw")+COUNTIFS(SWISSW!$I:$I,'MTT DRAW'!AT$1,SWISSW!$J:$J,'MTT DRAW'!$A35,SWISSW!$F:$F,"Draw")))*IF(ROW()=COLUMN(),0.5,1)</f>
        <v>0</v>
      </c>
      <c r="AU35" s="11">
        <f ca="1">((COUNTIFS(SWISSW!$I:$I,'MTT DRAW'!$A35,SWISSW!$J:$J,'MTT DRAW'!AU$1,SWISSW!$F:$F,"Draw")+COUNTIFS(SWISSW!$I:$I,'MTT DRAW'!AU$1,SWISSW!$J:$J,'MTT DRAW'!$A35,SWISSW!$F:$F,"Draw")))*IF(ROW()=COLUMN(),0.5,1)</f>
        <v>0</v>
      </c>
      <c r="AV35" s="11">
        <f ca="1">((COUNTIFS(SWISSW!$I:$I,'MTT DRAW'!$A35,SWISSW!$J:$J,'MTT DRAW'!AV$1,SWISSW!$F:$F,"Draw")+COUNTIFS(SWISSW!$I:$I,'MTT DRAW'!AV$1,SWISSW!$J:$J,'MTT DRAW'!$A35,SWISSW!$F:$F,"Draw")))*IF(ROW()=COLUMN(),0.5,1)</f>
        <v>0</v>
      </c>
      <c r="AW35" s="11">
        <f ca="1">((COUNTIFS(SWISSW!$I:$I,'MTT DRAW'!$A35,SWISSW!$J:$J,'MTT DRAW'!AW$1,SWISSW!$F:$F,"Draw")+COUNTIFS(SWISSW!$I:$I,'MTT DRAW'!AW$1,SWISSW!$J:$J,'MTT DRAW'!$A35,SWISSW!$F:$F,"Draw")))*IF(ROW()=COLUMN(),0.5,1)</f>
        <v>0</v>
      </c>
      <c r="AX35" s="11">
        <f ca="1">((COUNTIFS(SWISSW!$I:$I,'MTT DRAW'!$A35,SWISSW!$J:$J,'MTT DRAW'!AX$1,SWISSW!$F:$F,"Draw")+COUNTIFS(SWISSW!$I:$I,'MTT DRAW'!AX$1,SWISSW!$J:$J,'MTT DRAW'!$A35,SWISSW!$F:$F,"Draw")))*IF(ROW()=COLUMN(),0.5,1)</f>
        <v>0</v>
      </c>
      <c r="AY35" s="11">
        <f ca="1">((COUNTIFS(SWISSW!$I:$I,'MTT DRAW'!$A35,SWISSW!$J:$J,'MTT DRAW'!AY$1,SWISSW!$F:$F,"Draw")+COUNTIFS(SWISSW!$I:$I,'MTT DRAW'!AY$1,SWISSW!$J:$J,'MTT DRAW'!$A35,SWISSW!$F:$F,"Draw")))*IF(ROW()=COLUMN(),0.5,1)</f>
        <v>0</v>
      </c>
      <c r="AZ35" s="11">
        <f ca="1">((COUNTIFS(SWISSW!$I:$I,'MTT DRAW'!$A35,SWISSW!$J:$J,'MTT DRAW'!AZ$1,SWISSW!$F:$F,"Draw")+COUNTIFS(SWISSW!$I:$I,'MTT DRAW'!AZ$1,SWISSW!$J:$J,'MTT DRAW'!$A35,SWISSW!$F:$F,"Draw")))*IF(ROW()=COLUMN(),0.5,1)</f>
        <v>0</v>
      </c>
      <c r="BA35" s="11">
        <f ca="1">((COUNTIFS(SWISSW!$I:$I,'MTT DRAW'!$A35,SWISSW!$J:$J,'MTT DRAW'!BA$1,SWISSW!$F:$F,"Draw")+COUNTIFS(SWISSW!$I:$I,'MTT DRAW'!BA$1,SWISSW!$J:$J,'MTT DRAW'!$A35,SWISSW!$F:$F,"Draw")))*IF(ROW()=COLUMN(),0.5,1)</f>
        <v>0</v>
      </c>
      <c r="BB35" s="11">
        <f ca="1">((COUNTIFS(SWISSW!$I:$I,'MTT DRAW'!$A35,SWISSW!$J:$J,'MTT DRAW'!BB$1,SWISSW!$F:$F,"Draw")+COUNTIFS(SWISSW!$I:$I,'MTT DRAW'!BB$1,SWISSW!$J:$J,'MTT DRAW'!$A35,SWISSW!$F:$F,"Draw")))*IF(ROW()=COLUMN(),0.5,1)</f>
        <v>0</v>
      </c>
      <c r="BC35" s="11">
        <f ca="1">((COUNTIFS(SWISSW!$I:$I,'MTT DRAW'!$A35,SWISSW!$J:$J,'MTT DRAW'!BC$1,SWISSW!$F:$F,"Draw")+COUNTIFS(SWISSW!$I:$I,'MTT DRAW'!BC$1,SWISSW!$J:$J,'MTT DRAW'!$A35,SWISSW!$F:$F,"Draw")))*IF(ROW()=COLUMN(),0.5,1)</f>
        <v>0</v>
      </c>
      <c r="BD35" s="11">
        <f ca="1">((COUNTIFS(SWISSW!$I:$I,'MTT DRAW'!$A35,SWISSW!$J:$J,'MTT DRAW'!BD$1,SWISSW!$F:$F,"Draw")+COUNTIFS(SWISSW!$I:$I,'MTT DRAW'!BD$1,SWISSW!$J:$J,'MTT DRAW'!$A35,SWISSW!$F:$F,"Draw")))*IF(ROW()=COLUMN(),0.5,1)</f>
        <v>0</v>
      </c>
      <c r="BE35" s="11">
        <f ca="1">((COUNTIFS(SWISSW!$I:$I,'MTT DRAW'!$A35,SWISSW!$J:$J,'MTT DRAW'!BE$1,SWISSW!$F:$F,"Draw")+COUNTIFS(SWISSW!$I:$I,'MTT DRAW'!BE$1,SWISSW!$J:$J,'MTT DRAW'!$A35,SWISSW!$F:$F,"Draw")))*IF(ROW()=COLUMN(),0.5,1)</f>
        <v>0</v>
      </c>
      <c r="BF35" s="11">
        <f ca="1">((COUNTIFS(SWISSW!$I:$I,'MTT DRAW'!$A35,SWISSW!$J:$J,'MTT DRAW'!BF$1,SWISSW!$F:$F,"Draw")+COUNTIFS(SWISSW!$I:$I,'MTT DRAW'!BF$1,SWISSW!$J:$J,'MTT DRAW'!$A35,SWISSW!$F:$F,"Draw")))*IF(ROW()=COLUMN(),0.5,1)</f>
        <v>0</v>
      </c>
      <c r="BG35" s="11">
        <f ca="1">((COUNTIFS(SWISSW!$I:$I,'MTT DRAW'!$A35,SWISSW!$J:$J,'MTT DRAW'!BG$1,SWISSW!$F:$F,"Draw")+COUNTIFS(SWISSW!$I:$I,'MTT DRAW'!BG$1,SWISSW!$J:$J,'MTT DRAW'!$A35,SWISSW!$F:$F,"Draw")))*IF(ROW()=COLUMN(),0.5,1)</f>
        <v>0</v>
      </c>
      <c r="BH35" s="11">
        <f ca="1">((COUNTIFS(SWISSW!$I:$I,'MTT DRAW'!$A35,SWISSW!$J:$J,'MTT DRAW'!BH$1,SWISSW!$F:$F,"Draw")+COUNTIFS(SWISSW!$I:$I,'MTT DRAW'!BH$1,SWISSW!$J:$J,'MTT DRAW'!$A35,SWISSW!$F:$F,"Draw")))*IF(ROW()=COLUMN(),0.5,1)</f>
        <v>0</v>
      </c>
      <c r="BI35" s="11">
        <f ca="1">((COUNTIFS(SWISSW!$I:$I,'MTT DRAW'!$A35,SWISSW!$J:$J,'MTT DRAW'!BI$1,SWISSW!$F:$F,"Draw")+COUNTIFS(SWISSW!$I:$I,'MTT DRAW'!BI$1,SWISSW!$J:$J,'MTT DRAW'!$A35,SWISSW!$F:$F,"Draw")))*IF(ROW()=COLUMN(),0.5,1)</f>
        <v>0</v>
      </c>
      <c r="BJ35" s="11">
        <f ca="1">((COUNTIFS(SWISSW!$I:$I,'MTT DRAW'!$A35,SWISSW!$J:$J,'MTT DRAW'!BJ$1,SWISSW!$F:$F,"Draw")+COUNTIFS(SWISSW!$I:$I,'MTT DRAW'!BJ$1,SWISSW!$J:$J,'MTT DRAW'!$A35,SWISSW!$F:$F,"Draw")))*IF(ROW()=COLUMN(),0.5,1)</f>
        <v>0</v>
      </c>
      <c r="BK35" s="11">
        <f ca="1">((COUNTIFS(SWISSW!$I:$I,'MTT DRAW'!$A35,SWISSW!$J:$J,'MTT DRAW'!BK$1,SWISSW!$F:$F,"Draw")+COUNTIFS(SWISSW!$I:$I,'MTT DRAW'!BK$1,SWISSW!$J:$J,'MTT DRAW'!$A35,SWISSW!$F:$F,"Draw")))*IF(ROW()=COLUMN(),0.5,1)</f>
        <v>0</v>
      </c>
      <c r="BL35" s="11">
        <f ca="1">((COUNTIFS(SWISSW!$I:$I,'MTT DRAW'!$A35,SWISSW!$J:$J,'MTT DRAW'!BL$1,SWISSW!$F:$F,"Draw")+COUNTIFS(SWISSW!$I:$I,'MTT DRAW'!BL$1,SWISSW!$J:$J,'MTT DRAW'!$A35,SWISSW!$F:$F,"Draw")))*IF(ROW()=COLUMN(),0.5,1)</f>
        <v>0</v>
      </c>
      <c r="BM35" s="11" t="str">
        <f ca="1">MATCHUP!BM35</f>
        <v>-</v>
      </c>
      <c r="BN35" s="11" t="str">
        <f ca="1">MATCHUP!BN35</f>
        <v>-</v>
      </c>
      <c r="BO35" s="11" t="str">
        <f ca="1">MATCHUP!BO35</f>
        <v>-</v>
      </c>
      <c r="BP35" s="11" t="str">
        <f ca="1">MATCHUP!BP35</f>
        <v>-</v>
      </c>
      <c r="BQ35" s="11" t="str">
        <f ca="1">MATCHUP!BQ35</f>
        <v>-</v>
      </c>
      <c r="BR35" s="11" t="str">
        <f ca="1">MATCHUP!BR35</f>
        <v>-</v>
      </c>
      <c r="BS35" s="11" t="str">
        <f ca="1">MATCHUP!BS35</f>
        <v>-</v>
      </c>
      <c r="BT35" s="11" t="str">
        <f ca="1">MATCHUP!BT35</f>
        <v>-</v>
      </c>
      <c r="BU35" s="11" t="str">
        <f ca="1">MATCHUP!BU35</f>
        <v>-</v>
      </c>
      <c r="BV35" s="11" t="str">
        <f ca="1">MATCHUP!BV35</f>
        <v>-</v>
      </c>
      <c r="BW35" s="11" t="str">
        <f ca="1">MATCHUP!BW35</f>
        <v>-</v>
      </c>
      <c r="BX35" s="11" t="str">
        <f ca="1">MATCHUP!BX35</f>
        <v>-</v>
      </c>
      <c r="BY35" s="11" t="str">
        <f ca="1">MATCHUP!BY35</f>
        <v>-</v>
      </c>
      <c r="BZ35" s="11" t="str">
        <f ca="1">MATCHUP!BZ35</f>
        <v>-</v>
      </c>
      <c r="CA35" s="11" t="str">
        <f ca="1">MATCHUP!CA35</f>
        <v>-</v>
      </c>
      <c r="CB35" s="11" t="str">
        <f ca="1">MATCHUP!CB35</f>
        <v>-</v>
      </c>
      <c r="CC35" s="11" t="str">
        <f ca="1">MATCHUP!CC35</f>
        <v>-</v>
      </c>
      <c r="CD35" s="11" t="str">
        <f ca="1">MATCHUP!CD35</f>
        <v>-</v>
      </c>
      <c r="CE35" s="11" t="str">
        <f ca="1">MATCHUP!CE35</f>
        <v>-</v>
      </c>
      <c r="CF35" s="11" t="str">
        <f ca="1">MATCHUP!CF35</f>
        <v>-</v>
      </c>
      <c r="CG35" s="11" t="str">
        <f ca="1">MATCHUP!CG35</f>
        <v>-</v>
      </c>
      <c r="CH35" s="11" t="str">
        <f ca="1">MATCHUP!CH35</f>
        <v>-</v>
      </c>
      <c r="CI35" s="11" t="str">
        <f ca="1">MATCHUP!CI35</f>
        <v>-</v>
      </c>
      <c r="CJ35" s="11" t="str">
        <f ca="1">MATCHUP!CJ35</f>
        <v>-</v>
      </c>
      <c r="CK35" s="11" t="str">
        <f ca="1">MATCHUP!CK35</f>
        <v>-</v>
      </c>
      <c r="CL35" s="11" t="str">
        <f ca="1">MATCHUP!CL35</f>
        <v>-</v>
      </c>
      <c r="CM35" s="11" t="str">
        <f ca="1">MATCHUP!CM35</f>
        <v>-</v>
      </c>
      <c r="CN35" s="11" t="str">
        <f ca="1">MATCHUP!CN35</f>
        <v>-</v>
      </c>
      <c r="CO35" s="11" t="str">
        <f ca="1">MATCHUP!CO35</f>
        <v>-</v>
      </c>
      <c r="CP35" s="11" t="str">
        <f ca="1">MATCHUP!CP35</f>
        <v>-</v>
      </c>
      <c r="CQ35" s="11" t="str">
        <f ca="1">MATCHUP!CQ35</f>
        <v>-</v>
      </c>
      <c r="CR35" s="11" t="str">
        <f ca="1">MATCHUP!CR35</f>
        <v>-</v>
      </c>
      <c r="CS35" s="11" t="str">
        <f ca="1">MATCHUP!CS35</f>
        <v>-</v>
      </c>
      <c r="CT35" s="11" t="str">
        <f ca="1">MATCHUP!CT35</f>
        <v>-</v>
      </c>
      <c r="CU35" s="11" t="str">
        <f ca="1">MATCHUP!CU35</f>
        <v>-</v>
      </c>
      <c r="CV35" s="11" t="str">
        <f ca="1">MATCHUP!CV35</f>
        <v>-</v>
      </c>
    </row>
    <row r="36" spans="1:100" ht="55" customHeight="1" x14ac:dyDescent="0.3">
      <c r="A36" s="3" t="str">
        <f ca="1">MATCHUP!A36</f>
        <v>Turbo Exhume</v>
      </c>
      <c r="B36" s="11">
        <f ca="1">((COUNTIFS(SWISSW!$I:$I,'MTT DRAW'!$A36,SWISSW!$J:$J,'MTT DRAW'!B$1,SWISSW!$F:$F,"Draw")+COUNTIFS(SWISSW!$I:$I,'MTT DRAW'!B$1,SWISSW!$J:$J,'MTT DRAW'!$A36,SWISSW!$F:$F,"Draw")))*IF(ROW()=COLUMN(),0.5,1)</f>
        <v>0</v>
      </c>
      <c r="C36" s="11">
        <f ca="1">((COUNTIFS(SWISSW!$I:$I,'MTT DRAW'!$A36,SWISSW!$J:$J,'MTT DRAW'!C$1,SWISSW!$F:$F,"Draw")+COUNTIFS(SWISSW!$I:$I,'MTT DRAW'!C$1,SWISSW!$J:$J,'MTT DRAW'!$A36,SWISSW!$F:$F,"Draw")))*IF(ROW()=COLUMN(),0.5,1)</f>
        <v>0</v>
      </c>
      <c r="D36" s="11">
        <f ca="1">((COUNTIFS(SWISSW!$I:$I,'MTT DRAW'!$A36,SWISSW!$J:$J,'MTT DRAW'!D$1,SWISSW!$F:$F,"Draw")+COUNTIFS(SWISSW!$I:$I,'MTT DRAW'!D$1,SWISSW!$J:$J,'MTT DRAW'!$A36,SWISSW!$F:$F,"Draw")))*IF(ROW()=COLUMN(),0.5,1)</f>
        <v>0</v>
      </c>
      <c r="E36" s="11">
        <f ca="1">((COUNTIFS(SWISSW!$I:$I,'MTT DRAW'!$A36,SWISSW!$J:$J,'MTT DRAW'!E$1,SWISSW!$F:$F,"Draw")+COUNTIFS(SWISSW!$I:$I,'MTT DRAW'!E$1,SWISSW!$J:$J,'MTT DRAW'!$A36,SWISSW!$F:$F,"Draw")))*IF(ROW()=COLUMN(),0.5,1)</f>
        <v>0</v>
      </c>
      <c r="F36" s="11">
        <f ca="1">((COUNTIFS(SWISSW!$I:$I,'MTT DRAW'!$A36,SWISSW!$J:$J,'MTT DRAW'!F$1,SWISSW!$F:$F,"Draw")+COUNTIFS(SWISSW!$I:$I,'MTT DRAW'!F$1,SWISSW!$J:$J,'MTT DRAW'!$A36,SWISSW!$F:$F,"Draw")))*IF(ROW()=COLUMN(),0.5,1)</f>
        <v>0</v>
      </c>
      <c r="G36" s="11">
        <f ca="1">((COUNTIFS(SWISSW!$I:$I,'MTT DRAW'!$A36,SWISSW!$J:$J,'MTT DRAW'!G$1,SWISSW!$F:$F,"Draw")+COUNTIFS(SWISSW!$I:$I,'MTT DRAW'!G$1,SWISSW!$J:$J,'MTT DRAW'!$A36,SWISSW!$F:$F,"Draw")))*IF(ROW()=COLUMN(),0.5,1)</f>
        <v>0</v>
      </c>
      <c r="H36" s="11">
        <f ca="1">((COUNTIFS(SWISSW!$I:$I,'MTT DRAW'!$A36,SWISSW!$J:$J,'MTT DRAW'!H$1,SWISSW!$F:$F,"Draw")+COUNTIFS(SWISSW!$I:$I,'MTT DRAW'!H$1,SWISSW!$J:$J,'MTT DRAW'!$A36,SWISSW!$F:$F,"Draw")))*IF(ROW()=COLUMN(),0.5,1)</f>
        <v>0</v>
      </c>
      <c r="I36" s="11">
        <f ca="1">((COUNTIFS(SWISSW!$I:$I,'MTT DRAW'!$A36,SWISSW!$J:$J,'MTT DRAW'!I$1,SWISSW!$F:$F,"Draw")+COUNTIFS(SWISSW!$I:$I,'MTT DRAW'!I$1,SWISSW!$J:$J,'MTT DRAW'!$A36,SWISSW!$F:$F,"Draw")))*IF(ROW()=COLUMN(),0.5,1)</f>
        <v>0</v>
      </c>
      <c r="J36" s="11">
        <f ca="1">((COUNTIFS(SWISSW!$I:$I,'MTT DRAW'!$A36,SWISSW!$J:$J,'MTT DRAW'!J$1,SWISSW!$F:$F,"Draw")+COUNTIFS(SWISSW!$I:$I,'MTT DRAW'!J$1,SWISSW!$J:$J,'MTT DRAW'!$A36,SWISSW!$F:$F,"Draw")))*IF(ROW()=COLUMN(),0.5,1)</f>
        <v>0</v>
      </c>
      <c r="K36" s="11">
        <f ca="1">((COUNTIFS(SWISSW!$I:$I,'MTT DRAW'!$A36,SWISSW!$J:$J,'MTT DRAW'!K$1,SWISSW!$F:$F,"Draw")+COUNTIFS(SWISSW!$I:$I,'MTT DRAW'!K$1,SWISSW!$J:$J,'MTT DRAW'!$A36,SWISSW!$F:$F,"Draw")))*IF(ROW()=COLUMN(),0.5,1)</f>
        <v>0</v>
      </c>
      <c r="L36" s="11">
        <f ca="1">((COUNTIFS(SWISSW!$I:$I,'MTT DRAW'!$A36,SWISSW!$J:$J,'MTT DRAW'!L$1,SWISSW!$F:$F,"Draw")+COUNTIFS(SWISSW!$I:$I,'MTT DRAW'!L$1,SWISSW!$J:$J,'MTT DRAW'!$A36,SWISSW!$F:$F,"Draw")))*IF(ROW()=COLUMN(),0.5,1)</f>
        <v>0</v>
      </c>
      <c r="M36" s="11">
        <f ca="1">((COUNTIFS(SWISSW!$I:$I,'MTT DRAW'!$A36,SWISSW!$J:$J,'MTT DRAW'!M$1,SWISSW!$F:$F,"Draw")+COUNTIFS(SWISSW!$I:$I,'MTT DRAW'!M$1,SWISSW!$J:$J,'MTT DRAW'!$A36,SWISSW!$F:$F,"Draw")))*IF(ROW()=COLUMN(),0.5,1)</f>
        <v>0</v>
      </c>
      <c r="N36" s="11">
        <f ca="1">((COUNTIFS(SWISSW!$I:$I,'MTT DRAW'!$A36,SWISSW!$J:$J,'MTT DRAW'!N$1,SWISSW!$F:$F,"Draw")+COUNTIFS(SWISSW!$I:$I,'MTT DRAW'!N$1,SWISSW!$J:$J,'MTT DRAW'!$A36,SWISSW!$F:$F,"Draw")))*IF(ROW()=COLUMN(),0.5,1)</f>
        <v>0</v>
      </c>
      <c r="O36" s="11">
        <f ca="1">((COUNTIFS(SWISSW!$I:$I,'MTT DRAW'!$A36,SWISSW!$J:$J,'MTT DRAW'!O$1,SWISSW!$F:$F,"Draw")+COUNTIFS(SWISSW!$I:$I,'MTT DRAW'!O$1,SWISSW!$J:$J,'MTT DRAW'!$A36,SWISSW!$F:$F,"Draw")))*IF(ROW()=COLUMN(),0.5,1)</f>
        <v>0</v>
      </c>
      <c r="P36" s="11">
        <f ca="1">((COUNTIFS(SWISSW!$I:$I,'MTT DRAW'!$A36,SWISSW!$J:$J,'MTT DRAW'!P$1,SWISSW!$F:$F,"Draw")+COUNTIFS(SWISSW!$I:$I,'MTT DRAW'!P$1,SWISSW!$J:$J,'MTT DRAW'!$A36,SWISSW!$F:$F,"Draw")))*IF(ROW()=COLUMN(),0.5,1)</f>
        <v>0</v>
      </c>
      <c r="Q36" s="11">
        <f ca="1">((COUNTIFS(SWISSW!$I:$I,'MTT DRAW'!$A36,SWISSW!$J:$J,'MTT DRAW'!Q$1,SWISSW!$F:$F,"Draw")+COUNTIFS(SWISSW!$I:$I,'MTT DRAW'!Q$1,SWISSW!$J:$J,'MTT DRAW'!$A36,SWISSW!$F:$F,"Draw")))*IF(ROW()=COLUMN(),0.5,1)</f>
        <v>0</v>
      </c>
      <c r="R36" s="11">
        <f ca="1">((COUNTIFS(SWISSW!$I:$I,'MTT DRAW'!$A36,SWISSW!$J:$J,'MTT DRAW'!R$1,SWISSW!$F:$F,"Draw")+COUNTIFS(SWISSW!$I:$I,'MTT DRAW'!R$1,SWISSW!$J:$J,'MTT DRAW'!$A36,SWISSW!$F:$F,"Draw")))*IF(ROW()=COLUMN(),0.5,1)</f>
        <v>0</v>
      </c>
      <c r="S36" s="11">
        <f ca="1">((COUNTIFS(SWISSW!$I:$I,'MTT DRAW'!$A36,SWISSW!$J:$J,'MTT DRAW'!S$1,SWISSW!$F:$F,"Draw")+COUNTIFS(SWISSW!$I:$I,'MTT DRAW'!S$1,SWISSW!$J:$J,'MTT DRAW'!$A36,SWISSW!$F:$F,"Draw")))*IF(ROW()=COLUMN(),0.5,1)</f>
        <v>0</v>
      </c>
      <c r="T36" s="11">
        <f ca="1">((COUNTIFS(SWISSW!$I:$I,'MTT DRAW'!$A36,SWISSW!$J:$J,'MTT DRAW'!T$1,SWISSW!$F:$F,"Draw")+COUNTIFS(SWISSW!$I:$I,'MTT DRAW'!T$1,SWISSW!$J:$J,'MTT DRAW'!$A36,SWISSW!$F:$F,"Draw")))*IF(ROW()=COLUMN(),0.5,1)</f>
        <v>0</v>
      </c>
      <c r="U36" s="11">
        <f ca="1">((COUNTIFS(SWISSW!$I:$I,'MTT DRAW'!$A36,SWISSW!$J:$J,'MTT DRAW'!U$1,SWISSW!$F:$F,"Draw")+COUNTIFS(SWISSW!$I:$I,'MTT DRAW'!U$1,SWISSW!$J:$J,'MTT DRAW'!$A36,SWISSW!$F:$F,"Draw")))*IF(ROW()=COLUMN(),0.5,1)</f>
        <v>0</v>
      </c>
      <c r="V36" s="11">
        <f ca="1">((COUNTIFS(SWISSW!$I:$I,'MTT DRAW'!$A36,SWISSW!$J:$J,'MTT DRAW'!V$1,SWISSW!$F:$F,"Draw")+COUNTIFS(SWISSW!$I:$I,'MTT DRAW'!V$1,SWISSW!$J:$J,'MTT DRAW'!$A36,SWISSW!$F:$F,"Draw")))*IF(ROW()=COLUMN(),0.5,1)</f>
        <v>0</v>
      </c>
      <c r="W36" s="11">
        <f ca="1">((COUNTIFS(SWISSW!$I:$I,'MTT DRAW'!$A36,SWISSW!$J:$J,'MTT DRAW'!W$1,SWISSW!$F:$F,"Draw")+COUNTIFS(SWISSW!$I:$I,'MTT DRAW'!W$1,SWISSW!$J:$J,'MTT DRAW'!$A36,SWISSW!$F:$F,"Draw")))*IF(ROW()=COLUMN(),0.5,1)</f>
        <v>0</v>
      </c>
      <c r="X36" s="11">
        <f ca="1">((COUNTIFS(SWISSW!$I:$I,'MTT DRAW'!$A36,SWISSW!$J:$J,'MTT DRAW'!X$1,SWISSW!$F:$F,"Draw")+COUNTIFS(SWISSW!$I:$I,'MTT DRAW'!X$1,SWISSW!$J:$J,'MTT DRAW'!$A36,SWISSW!$F:$F,"Draw")))*IF(ROW()=COLUMN(),0.5,1)</f>
        <v>0</v>
      </c>
      <c r="Y36" s="11">
        <f ca="1">((COUNTIFS(SWISSW!$I:$I,'MTT DRAW'!$A36,SWISSW!$J:$J,'MTT DRAW'!Y$1,SWISSW!$F:$F,"Draw")+COUNTIFS(SWISSW!$I:$I,'MTT DRAW'!Y$1,SWISSW!$J:$J,'MTT DRAW'!$A36,SWISSW!$F:$F,"Draw")))*IF(ROW()=COLUMN(),0.5,1)</f>
        <v>0</v>
      </c>
      <c r="Z36" s="11">
        <f ca="1">((COUNTIFS(SWISSW!$I:$I,'MTT DRAW'!$A36,SWISSW!$J:$J,'MTT DRAW'!Z$1,SWISSW!$F:$F,"Draw")+COUNTIFS(SWISSW!$I:$I,'MTT DRAW'!Z$1,SWISSW!$J:$J,'MTT DRAW'!$A36,SWISSW!$F:$F,"Draw")))*IF(ROW()=COLUMN(),0.5,1)</f>
        <v>0</v>
      </c>
      <c r="AA36" s="11">
        <f ca="1">((COUNTIFS(SWISSW!$I:$I,'MTT DRAW'!$A36,SWISSW!$J:$J,'MTT DRAW'!AA$1,SWISSW!$F:$F,"Draw")+COUNTIFS(SWISSW!$I:$I,'MTT DRAW'!AA$1,SWISSW!$J:$J,'MTT DRAW'!$A36,SWISSW!$F:$F,"Draw")))*IF(ROW()=COLUMN(),0.5,1)</f>
        <v>0</v>
      </c>
      <c r="AB36" s="11">
        <f ca="1">((COUNTIFS(SWISSW!$I:$I,'MTT DRAW'!$A36,SWISSW!$J:$J,'MTT DRAW'!AB$1,SWISSW!$F:$F,"Draw")+COUNTIFS(SWISSW!$I:$I,'MTT DRAW'!AB$1,SWISSW!$J:$J,'MTT DRAW'!$A36,SWISSW!$F:$F,"Draw")))*IF(ROW()=COLUMN(),0.5,1)</f>
        <v>0</v>
      </c>
      <c r="AC36" s="11">
        <f ca="1">((COUNTIFS(SWISSW!$I:$I,'MTT DRAW'!$A36,SWISSW!$J:$J,'MTT DRAW'!AC$1,SWISSW!$F:$F,"Draw")+COUNTIFS(SWISSW!$I:$I,'MTT DRAW'!AC$1,SWISSW!$J:$J,'MTT DRAW'!$A36,SWISSW!$F:$F,"Draw")))*IF(ROW()=COLUMN(),0.5,1)</f>
        <v>0</v>
      </c>
      <c r="AD36" s="11">
        <f ca="1">((COUNTIFS(SWISSW!$I:$I,'MTT DRAW'!$A36,SWISSW!$J:$J,'MTT DRAW'!AD$1,SWISSW!$F:$F,"Draw")+COUNTIFS(SWISSW!$I:$I,'MTT DRAW'!AD$1,SWISSW!$J:$J,'MTT DRAW'!$A36,SWISSW!$F:$F,"Draw")))*IF(ROW()=COLUMN(),0.5,1)</f>
        <v>0</v>
      </c>
      <c r="AE36" s="11">
        <f ca="1">((COUNTIFS(SWISSW!$I:$I,'MTT DRAW'!$A36,SWISSW!$J:$J,'MTT DRAW'!AE$1,SWISSW!$F:$F,"Draw")+COUNTIFS(SWISSW!$I:$I,'MTT DRAW'!AE$1,SWISSW!$J:$J,'MTT DRAW'!$A36,SWISSW!$F:$F,"Draw")))*IF(ROW()=COLUMN(),0.5,1)</f>
        <v>0</v>
      </c>
      <c r="AF36" s="11">
        <f ca="1">((COUNTIFS(SWISSW!$I:$I,'MTT DRAW'!$A36,SWISSW!$J:$J,'MTT DRAW'!AF$1,SWISSW!$F:$F,"Draw")+COUNTIFS(SWISSW!$I:$I,'MTT DRAW'!AF$1,SWISSW!$J:$J,'MTT DRAW'!$A36,SWISSW!$F:$F,"Draw")))*IF(ROW()=COLUMN(),0.5,1)</f>
        <v>0</v>
      </c>
      <c r="AG36" s="11">
        <f ca="1">((COUNTIFS(SWISSW!$I:$I,'MTT DRAW'!$A36,SWISSW!$J:$J,'MTT DRAW'!AG$1,SWISSW!$F:$F,"Draw")+COUNTIFS(SWISSW!$I:$I,'MTT DRAW'!AG$1,SWISSW!$J:$J,'MTT DRAW'!$A36,SWISSW!$F:$F,"Draw")))*IF(ROW()=COLUMN(),0.5,1)</f>
        <v>0</v>
      </c>
      <c r="AH36" s="11">
        <f ca="1">((COUNTIFS(SWISSW!$I:$I,'MTT DRAW'!$A36,SWISSW!$J:$J,'MTT DRAW'!AH$1,SWISSW!$F:$F,"Draw")+COUNTIFS(SWISSW!$I:$I,'MTT DRAW'!AH$1,SWISSW!$J:$J,'MTT DRAW'!$A36,SWISSW!$F:$F,"Draw")))*IF(ROW()=COLUMN(),0.5,1)</f>
        <v>0</v>
      </c>
      <c r="AI36" s="11">
        <f ca="1">((COUNTIFS(SWISSW!$I:$I,'MTT DRAW'!$A36,SWISSW!$J:$J,'MTT DRAW'!AI$1,SWISSW!$F:$F,"Draw")+COUNTIFS(SWISSW!$I:$I,'MTT DRAW'!AI$1,SWISSW!$J:$J,'MTT DRAW'!$A36,SWISSW!$F:$F,"Draw")))*IF(ROW()=COLUMN(),0.5,1)</f>
        <v>0</v>
      </c>
      <c r="AJ36" s="11">
        <f ca="1">((COUNTIFS(SWISSW!$I:$I,'MTT DRAW'!$A36,SWISSW!$J:$J,'MTT DRAW'!AJ$1,SWISSW!$F:$F,"Draw")+COUNTIFS(SWISSW!$I:$I,'MTT DRAW'!AJ$1,SWISSW!$J:$J,'MTT DRAW'!$A36,SWISSW!$F:$F,"Draw")))*IF(ROW()=COLUMN(),0.5,1)</f>
        <v>0</v>
      </c>
      <c r="AK36" s="11">
        <f ca="1">((COUNTIFS(SWISSW!$I:$I,'MTT DRAW'!$A36,SWISSW!$J:$J,'MTT DRAW'!AK$1,SWISSW!$F:$F,"Draw")+COUNTIFS(SWISSW!$I:$I,'MTT DRAW'!AK$1,SWISSW!$J:$J,'MTT DRAW'!$A36,SWISSW!$F:$F,"Draw")))*IF(ROW()=COLUMN(),0.5,1)</f>
        <v>0</v>
      </c>
      <c r="AL36" s="11">
        <f ca="1">((COUNTIFS(SWISSW!$I:$I,'MTT DRAW'!$A36,SWISSW!$J:$J,'MTT DRAW'!AL$1,SWISSW!$F:$F,"Draw")+COUNTIFS(SWISSW!$I:$I,'MTT DRAW'!AL$1,SWISSW!$J:$J,'MTT DRAW'!$A36,SWISSW!$F:$F,"Draw")))*IF(ROW()=COLUMN(),0.5,1)</f>
        <v>0</v>
      </c>
      <c r="AM36" s="11">
        <f ca="1">((COUNTIFS(SWISSW!$I:$I,'MTT DRAW'!$A36,SWISSW!$J:$J,'MTT DRAW'!AM$1,SWISSW!$F:$F,"Draw")+COUNTIFS(SWISSW!$I:$I,'MTT DRAW'!AM$1,SWISSW!$J:$J,'MTT DRAW'!$A36,SWISSW!$F:$F,"Draw")))*IF(ROW()=COLUMN(),0.5,1)</f>
        <v>0</v>
      </c>
      <c r="AN36" s="11">
        <f ca="1">((COUNTIFS(SWISSW!$I:$I,'MTT DRAW'!$A36,SWISSW!$J:$J,'MTT DRAW'!AN$1,SWISSW!$F:$F,"Draw")+COUNTIFS(SWISSW!$I:$I,'MTT DRAW'!AN$1,SWISSW!$J:$J,'MTT DRAW'!$A36,SWISSW!$F:$F,"Draw")))*IF(ROW()=COLUMN(),0.5,1)</f>
        <v>0</v>
      </c>
      <c r="AO36" s="11">
        <f ca="1">((COUNTIFS(SWISSW!$I:$I,'MTT DRAW'!$A36,SWISSW!$J:$J,'MTT DRAW'!AO$1,SWISSW!$F:$F,"Draw")+COUNTIFS(SWISSW!$I:$I,'MTT DRAW'!AO$1,SWISSW!$J:$J,'MTT DRAW'!$A36,SWISSW!$F:$F,"Draw")))*IF(ROW()=COLUMN(),0.5,1)</f>
        <v>0</v>
      </c>
      <c r="AP36" s="11">
        <f ca="1">((COUNTIFS(SWISSW!$I:$I,'MTT DRAW'!$A36,SWISSW!$J:$J,'MTT DRAW'!AP$1,SWISSW!$F:$F,"Draw")+COUNTIFS(SWISSW!$I:$I,'MTT DRAW'!AP$1,SWISSW!$J:$J,'MTT DRAW'!$A36,SWISSW!$F:$F,"Draw")))*IF(ROW()=COLUMN(),0.5,1)</f>
        <v>0</v>
      </c>
      <c r="AQ36" s="11">
        <f ca="1">((COUNTIFS(SWISSW!$I:$I,'MTT DRAW'!$A36,SWISSW!$J:$J,'MTT DRAW'!AQ$1,SWISSW!$F:$F,"Draw")+COUNTIFS(SWISSW!$I:$I,'MTT DRAW'!AQ$1,SWISSW!$J:$J,'MTT DRAW'!$A36,SWISSW!$F:$F,"Draw")))*IF(ROW()=COLUMN(),0.5,1)</f>
        <v>0</v>
      </c>
      <c r="AR36" s="11">
        <f ca="1">((COUNTIFS(SWISSW!$I:$I,'MTT DRAW'!$A36,SWISSW!$J:$J,'MTT DRAW'!AR$1,SWISSW!$F:$F,"Draw")+COUNTIFS(SWISSW!$I:$I,'MTT DRAW'!AR$1,SWISSW!$J:$J,'MTT DRAW'!$A36,SWISSW!$F:$F,"Draw")))*IF(ROW()=COLUMN(),0.5,1)</f>
        <v>0</v>
      </c>
      <c r="AS36" s="11">
        <f ca="1">((COUNTIFS(SWISSW!$I:$I,'MTT DRAW'!$A36,SWISSW!$J:$J,'MTT DRAW'!AS$1,SWISSW!$F:$F,"Draw")+COUNTIFS(SWISSW!$I:$I,'MTT DRAW'!AS$1,SWISSW!$J:$J,'MTT DRAW'!$A36,SWISSW!$F:$F,"Draw")))*IF(ROW()=COLUMN(),0.5,1)</f>
        <v>0</v>
      </c>
      <c r="AT36" s="11">
        <f ca="1">((COUNTIFS(SWISSW!$I:$I,'MTT DRAW'!$A36,SWISSW!$J:$J,'MTT DRAW'!AT$1,SWISSW!$F:$F,"Draw")+COUNTIFS(SWISSW!$I:$I,'MTT DRAW'!AT$1,SWISSW!$J:$J,'MTT DRAW'!$A36,SWISSW!$F:$F,"Draw")))*IF(ROW()=COLUMN(),0.5,1)</f>
        <v>0</v>
      </c>
      <c r="AU36" s="11">
        <f ca="1">((COUNTIFS(SWISSW!$I:$I,'MTT DRAW'!$A36,SWISSW!$J:$J,'MTT DRAW'!AU$1,SWISSW!$F:$F,"Draw")+COUNTIFS(SWISSW!$I:$I,'MTT DRAW'!AU$1,SWISSW!$J:$J,'MTT DRAW'!$A36,SWISSW!$F:$F,"Draw")))*IF(ROW()=COLUMN(),0.5,1)</f>
        <v>0</v>
      </c>
      <c r="AV36" s="11">
        <f ca="1">((COUNTIFS(SWISSW!$I:$I,'MTT DRAW'!$A36,SWISSW!$J:$J,'MTT DRAW'!AV$1,SWISSW!$F:$F,"Draw")+COUNTIFS(SWISSW!$I:$I,'MTT DRAW'!AV$1,SWISSW!$J:$J,'MTT DRAW'!$A36,SWISSW!$F:$F,"Draw")))*IF(ROW()=COLUMN(),0.5,1)</f>
        <v>0</v>
      </c>
      <c r="AW36" s="11">
        <f ca="1">((COUNTIFS(SWISSW!$I:$I,'MTT DRAW'!$A36,SWISSW!$J:$J,'MTT DRAW'!AW$1,SWISSW!$F:$F,"Draw")+COUNTIFS(SWISSW!$I:$I,'MTT DRAW'!AW$1,SWISSW!$J:$J,'MTT DRAW'!$A36,SWISSW!$F:$F,"Draw")))*IF(ROW()=COLUMN(),0.5,1)</f>
        <v>0</v>
      </c>
      <c r="AX36" s="11">
        <f ca="1">((COUNTIFS(SWISSW!$I:$I,'MTT DRAW'!$A36,SWISSW!$J:$J,'MTT DRAW'!AX$1,SWISSW!$F:$F,"Draw")+COUNTIFS(SWISSW!$I:$I,'MTT DRAW'!AX$1,SWISSW!$J:$J,'MTT DRAW'!$A36,SWISSW!$F:$F,"Draw")))*IF(ROW()=COLUMN(),0.5,1)</f>
        <v>0</v>
      </c>
      <c r="AY36" s="11">
        <f ca="1">((COUNTIFS(SWISSW!$I:$I,'MTT DRAW'!$A36,SWISSW!$J:$J,'MTT DRAW'!AY$1,SWISSW!$F:$F,"Draw")+COUNTIFS(SWISSW!$I:$I,'MTT DRAW'!AY$1,SWISSW!$J:$J,'MTT DRAW'!$A36,SWISSW!$F:$F,"Draw")))*IF(ROW()=COLUMN(),0.5,1)</f>
        <v>0</v>
      </c>
      <c r="AZ36" s="11">
        <f ca="1">((COUNTIFS(SWISSW!$I:$I,'MTT DRAW'!$A36,SWISSW!$J:$J,'MTT DRAW'!AZ$1,SWISSW!$F:$F,"Draw")+COUNTIFS(SWISSW!$I:$I,'MTT DRAW'!AZ$1,SWISSW!$J:$J,'MTT DRAW'!$A36,SWISSW!$F:$F,"Draw")))*IF(ROW()=COLUMN(),0.5,1)</f>
        <v>0</v>
      </c>
      <c r="BA36" s="11">
        <f ca="1">((COUNTIFS(SWISSW!$I:$I,'MTT DRAW'!$A36,SWISSW!$J:$J,'MTT DRAW'!BA$1,SWISSW!$F:$F,"Draw")+COUNTIFS(SWISSW!$I:$I,'MTT DRAW'!BA$1,SWISSW!$J:$J,'MTT DRAW'!$A36,SWISSW!$F:$F,"Draw")))*IF(ROW()=COLUMN(),0.5,1)</f>
        <v>0</v>
      </c>
      <c r="BB36" s="11">
        <f ca="1">((COUNTIFS(SWISSW!$I:$I,'MTT DRAW'!$A36,SWISSW!$J:$J,'MTT DRAW'!BB$1,SWISSW!$F:$F,"Draw")+COUNTIFS(SWISSW!$I:$I,'MTT DRAW'!BB$1,SWISSW!$J:$J,'MTT DRAW'!$A36,SWISSW!$F:$F,"Draw")))*IF(ROW()=COLUMN(),0.5,1)</f>
        <v>0</v>
      </c>
      <c r="BC36" s="11">
        <f ca="1">((COUNTIFS(SWISSW!$I:$I,'MTT DRAW'!$A36,SWISSW!$J:$J,'MTT DRAW'!BC$1,SWISSW!$F:$F,"Draw")+COUNTIFS(SWISSW!$I:$I,'MTT DRAW'!BC$1,SWISSW!$J:$J,'MTT DRAW'!$A36,SWISSW!$F:$F,"Draw")))*IF(ROW()=COLUMN(),0.5,1)</f>
        <v>0</v>
      </c>
      <c r="BD36" s="11">
        <f ca="1">((COUNTIFS(SWISSW!$I:$I,'MTT DRAW'!$A36,SWISSW!$J:$J,'MTT DRAW'!BD$1,SWISSW!$F:$F,"Draw")+COUNTIFS(SWISSW!$I:$I,'MTT DRAW'!BD$1,SWISSW!$J:$J,'MTT DRAW'!$A36,SWISSW!$F:$F,"Draw")))*IF(ROW()=COLUMN(),0.5,1)</f>
        <v>0</v>
      </c>
      <c r="BE36" s="11">
        <f ca="1">((COUNTIFS(SWISSW!$I:$I,'MTT DRAW'!$A36,SWISSW!$J:$J,'MTT DRAW'!BE$1,SWISSW!$F:$F,"Draw")+COUNTIFS(SWISSW!$I:$I,'MTT DRAW'!BE$1,SWISSW!$J:$J,'MTT DRAW'!$A36,SWISSW!$F:$F,"Draw")))*IF(ROW()=COLUMN(),0.5,1)</f>
        <v>0</v>
      </c>
      <c r="BF36" s="11">
        <f ca="1">((COUNTIFS(SWISSW!$I:$I,'MTT DRAW'!$A36,SWISSW!$J:$J,'MTT DRAW'!BF$1,SWISSW!$F:$F,"Draw")+COUNTIFS(SWISSW!$I:$I,'MTT DRAW'!BF$1,SWISSW!$J:$J,'MTT DRAW'!$A36,SWISSW!$F:$F,"Draw")))*IF(ROW()=COLUMN(),0.5,1)</f>
        <v>0</v>
      </c>
      <c r="BG36" s="11">
        <f ca="1">((COUNTIFS(SWISSW!$I:$I,'MTT DRAW'!$A36,SWISSW!$J:$J,'MTT DRAW'!BG$1,SWISSW!$F:$F,"Draw")+COUNTIFS(SWISSW!$I:$I,'MTT DRAW'!BG$1,SWISSW!$J:$J,'MTT DRAW'!$A36,SWISSW!$F:$F,"Draw")))*IF(ROW()=COLUMN(),0.5,1)</f>
        <v>0</v>
      </c>
      <c r="BH36" s="11">
        <f ca="1">((COUNTIFS(SWISSW!$I:$I,'MTT DRAW'!$A36,SWISSW!$J:$J,'MTT DRAW'!BH$1,SWISSW!$F:$F,"Draw")+COUNTIFS(SWISSW!$I:$I,'MTT DRAW'!BH$1,SWISSW!$J:$J,'MTT DRAW'!$A36,SWISSW!$F:$F,"Draw")))*IF(ROW()=COLUMN(),0.5,1)</f>
        <v>0</v>
      </c>
      <c r="BI36" s="11">
        <f ca="1">((COUNTIFS(SWISSW!$I:$I,'MTT DRAW'!$A36,SWISSW!$J:$J,'MTT DRAW'!BI$1,SWISSW!$F:$F,"Draw")+COUNTIFS(SWISSW!$I:$I,'MTT DRAW'!BI$1,SWISSW!$J:$J,'MTT DRAW'!$A36,SWISSW!$F:$F,"Draw")))*IF(ROW()=COLUMN(),0.5,1)</f>
        <v>0</v>
      </c>
      <c r="BJ36" s="11">
        <f ca="1">((COUNTIFS(SWISSW!$I:$I,'MTT DRAW'!$A36,SWISSW!$J:$J,'MTT DRAW'!BJ$1,SWISSW!$F:$F,"Draw")+COUNTIFS(SWISSW!$I:$I,'MTT DRAW'!BJ$1,SWISSW!$J:$J,'MTT DRAW'!$A36,SWISSW!$F:$F,"Draw")))*IF(ROW()=COLUMN(),0.5,1)</f>
        <v>0</v>
      </c>
      <c r="BK36" s="11">
        <f ca="1">((COUNTIFS(SWISSW!$I:$I,'MTT DRAW'!$A36,SWISSW!$J:$J,'MTT DRAW'!BK$1,SWISSW!$F:$F,"Draw")+COUNTIFS(SWISSW!$I:$I,'MTT DRAW'!BK$1,SWISSW!$J:$J,'MTT DRAW'!$A36,SWISSW!$F:$F,"Draw")))*IF(ROW()=COLUMN(),0.5,1)</f>
        <v>0</v>
      </c>
      <c r="BL36" s="11">
        <f ca="1">((COUNTIFS(SWISSW!$I:$I,'MTT DRAW'!$A36,SWISSW!$J:$J,'MTT DRAW'!BL$1,SWISSW!$F:$F,"Draw")+COUNTIFS(SWISSW!$I:$I,'MTT DRAW'!BL$1,SWISSW!$J:$J,'MTT DRAW'!$A36,SWISSW!$F:$F,"Draw")))*IF(ROW()=COLUMN(),0.5,1)</f>
        <v>0</v>
      </c>
      <c r="BM36" s="11" t="str">
        <f ca="1">MATCHUP!BM36</f>
        <v>-</v>
      </c>
      <c r="BN36" s="11" t="str">
        <f ca="1">MATCHUP!BN36</f>
        <v>-</v>
      </c>
      <c r="BO36" s="11" t="str">
        <f ca="1">MATCHUP!BO36</f>
        <v>-</v>
      </c>
      <c r="BP36" s="11" t="str">
        <f ca="1">MATCHUP!BP36</f>
        <v>-</v>
      </c>
      <c r="BQ36" s="11" t="str">
        <f ca="1">MATCHUP!BQ36</f>
        <v>-</v>
      </c>
      <c r="BR36" s="11" t="str">
        <f ca="1">MATCHUP!BR36</f>
        <v>-</v>
      </c>
      <c r="BS36" s="11" t="str">
        <f ca="1">MATCHUP!BS36</f>
        <v>-</v>
      </c>
      <c r="BT36" s="11" t="str">
        <f ca="1">MATCHUP!BT36</f>
        <v>-</v>
      </c>
      <c r="BU36" s="11" t="str">
        <f ca="1">MATCHUP!BU36</f>
        <v>-</v>
      </c>
      <c r="BV36" s="11" t="str">
        <f ca="1">MATCHUP!BV36</f>
        <v>-</v>
      </c>
      <c r="BW36" s="11" t="str">
        <f ca="1">MATCHUP!BW36</f>
        <v>-</v>
      </c>
      <c r="BX36" s="11" t="str">
        <f ca="1">MATCHUP!BX36</f>
        <v>-</v>
      </c>
      <c r="BY36" s="11" t="str">
        <f ca="1">MATCHUP!BY36</f>
        <v>-</v>
      </c>
      <c r="BZ36" s="11" t="str">
        <f ca="1">MATCHUP!BZ36</f>
        <v>-</v>
      </c>
      <c r="CA36" s="11" t="str">
        <f ca="1">MATCHUP!CA36</f>
        <v>-</v>
      </c>
      <c r="CB36" s="11" t="str">
        <f ca="1">MATCHUP!CB36</f>
        <v>-</v>
      </c>
      <c r="CC36" s="11" t="str">
        <f ca="1">MATCHUP!CC36</f>
        <v>-</v>
      </c>
      <c r="CD36" s="11" t="str">
        <f ca="1">MATCHUP!CD36</f>
        <v>-</v>
      </c>
      <c r="CE36" s="11" t="str">
        <f ca="1">MATCHUP!CE36</f>
        <v>-</v>
      </c>
      <c r="CF36" s="11" t="str">
        <f ca="1">MATCHUP!CF36</f>
        <v>-</v>
      </c>
      <c r="CG36" s="11" t="str">
        <f ca="1">MATCHUP!CG36</f>
        <v>-</v>
      </c>
      <c r="CH36" s="11" t="str">
        <f ca="1">MATCHUP!CH36</f>
        <v>-</v>
      </c>
      <c r="CI36" s="11" t="str">
        <f ca="1">MATCHUP!CI36</f>
        <v>-</v>
      </c>
      <c r="CJ36" s="11" t="str">
        <f ca="1">MATCHUP!CJ36</f>
        <v>-</v>
      </c>
      <c r="CK36" s="11" t="str">
        <f ca="1">MATCHUP!CK36</f>
        <v>-</v>
      </c>
      <c r="CL36" s="11" t="str">
        <f ca="1">MATCHUP!CL36</f>
        <v>-</v>
      </c>
      <c r="CM36" s="11" t="str">
        <f ca="1">MATCHUP!CM36</f>
        <v>-</v>
      </c>
      <c r="CN36" s="11" t="str">
        <f ca="1">MATCHUP!CN36</f>
        <v>-</v>
      </c>
      <c r="CO36" s="11" t="str">
        <f ca="1">MATCHUP!CO36</f>
        <v>-</v>
      </c>
      <c r="CP36" s="11" t="str">
        <f ca="1">MATCHUP!CP36</f>
        <v>-</v>
      </c>
      <c r="CQ36" s="11" t="str">
        <f ca="1">MATCHUP!CQ36</f>
        <v>-</v>
      </c>
      <c r="CR36" s="11" t="str">
        <f ca="1">MATCHUP!CR36</f>
        <v>-</v>
      </c>
      <c r="CS36" s="11" t="str">
        <f ca="1">MATCHUP!CS36</f>
        <v>-</v>
      </c>
      <c r="CT36" s="11" t="str">
        <f ca="1">MATCHUP!CT36</f>
        <v>-</v>
      </c>
      <c r="CU36" s="11" t="str">
        <f ca="1">MATCHUP!CU36</f>
        <v>-</v>
      </c>
      <c r="CV36" s="11" t="str">
        <f ca="1">MATCHUP!CV36</f>
        <v>-</v>
      </c>
    </row>
    <row r="37" spans="1:100" ht="55" customHeight="1" x14ac:dyDescent="0.3">
      <c r="A37" s="3" t="str">
        <f ca="1">MATCHUP!A37</f>
        <v>Mono Black Midrange</v>
      </c>
      <c r="B37" s="11">
        <f ca="1">((COUNTIFS(SWISSW!$I:$I,'MTT DRAW'!$A37,SWISSW!$J:$J,'MTT DRAW'!B$1,SWISSW!$F:$F,"Draw")+COUNTIFS(SWISSW!$I:$I,'MTT DRAW'!B$1,SWISSW!$J:$J,'MTT DRAW'!$A37,SWISSW!$F:$F,"Draw")))*IF(ROW()=COLUMN(),0.5,1)</f>
        <v>1</v>
      </c>
      <c r="C37" s="11">
        <f ca="1">((COUNTIFS(SWISSW!$I:$I,'MTT DRAW'!$A37,SWISSW!$J:$J,'MTT DRAW'!C$1,SWISSW!$F:$F,"Draw")+COUNTIFS(SWISSW!$I:$I,'MTT DRAW'!C$1,SWISSW!$J:$J,'MTT DRAW'!$A37,SWISSW!$F:$F,"Draw")))*IF(ROW()=COLUMN(),0.5,1)</f>
        <v>0</v>
      </c>
      <c r="D37" s="11">
        <f ca="1">((COUNTIFS(SWISSW!$I:$I,'MTT DRAW'!$A37,SWISSW!$J:$J,'MTT DRAW'!D$1,SWISSW!$F:$F,"Draw")+COUNTIFS(SWISSW!$I:$I,'MTT DRAW'!D$1,SWISSW!$J:$J,'MTT DRAW'!$A37,SWISSW!$F:$F,"Draw")))*IF(ROW()=COLUMN(),0.5,1)</f>
        <v>0</v>
      </c>
      <c r="E37" s="11">
        <f ca="1">((COUNTIFS(SWISSW!$I:$I,'MTT DRAW'!$A37,SWISSW!$J:$J,'MTT DRAW'!E$1,SWISSW!$F:$F,"Draw")+COUNTIFS(SWISSW!$I:$I,'MTT DRAW'!E$1,SWISSW!$J:$J,'MTT DRAW'!$A37,SWISSW!$F:$F,"Draw")))*IF(ROW()=COLUMN(),0.5,1)</f>
        <v>0</v>
      </c>
      <c r="F37" s="11">
        <f ca="1">((COUNTIFS(SWISSW!$I:$I,'MTT DRAW'!$A37,SWISSW!$J:$J,'MTT DRAW'!F$1,SWISSW!$F:$F,"Draw")+COUNTIFS(SWISSW!$I:$I,'MTT DRAW'!F$1,SWISSW!$J:$J,'MTT DRAW'!$A37,SWISSW!$F:$F,"Draw")))*IF(ROW()=COLUMN(),0.5,1)</f>
        <v>0</v>
      </c>
      <c r="G37" s="11">
        <f ca="1">((COUNTIFS(SWISSW!$I:$I,'MTT DRAW'!$A37,SWISSW!$J:$J,'MTT DRAW'!G$1,SWISSW!$F:$F,"Draw")+COUNTIFS(SWISSW!$I:$I,'MTT DRAW'!G$1,SWISSW!$J:$J,'MTT DRAW'!$A37,SWISSW!$F:$F,"Draw")))*IF(ROW()=COLUMN(),0.5,1)</f>
        <v>0</v>
      </c>
      <c r="H37" s="11">
        <f ca="1">((COUNTIFS(SWISSW!$I:$I,'MTT DRAW'!$A37,SWISSW!$J:$J,'MTT DRAW'!H$1,SWISSW!$F:$F,"Draw")+COUNTIFS(SWISSW!$I:$I,'MTT DRAW'!H$1,SWISSW!$J:$J,'MTT DRAW'!$A37,SWISSW!$F:$F,"Draw")))*IF(ROW()=COLUMN(),0.5,1)</f>
        <v>1</v>
      </c>
      <c r="I37" s="11">
        <f ca="1">((COUNTIFS(SWISSW!$I:$I,'MTT DRAW'!$A37,SWISSW!$J:$J,'MTT DRAW'!I$1,SWISSW!$F:$F,"Draw")+COUNTIFS(SWISSW!$I:$I,'MTT DRAW'!I$1,SWISSW!$J:$J,'MTT DRAW'!$A37,SWISSW!$F:$F,"Draw")))*IF(ROW()=COLUMN(),0.5,1)</f>
        <v>0</v>
      </c>
      <c r="J37" s="11">
        <f ca="1">((COUNTIFS(SWISSW!$I:$I,'MTT DRAW'!$A37,SWISSW!$J:$J,'MTT DRAW'!J$1,SWISSW!$F:$F,"Draw")+COUNTIFS(SWISSW!$I:$I,'MTT DRAW'!J$1,SWISSW!$J:$J,'MTT DRAW'!$A37,SWISSW!$F:$F,"Draw")))*IF(ROW()=COLUMN(),0.5,1)</f>
        <v>0</v>
      </c>
      <c r="K37" s="11">
        <f ca="1">((COUNTIFS(SWISSW!$I:$I,'MTT DRAW'!$A37,SWISSW!$J:$J,'MTT DRAW'!K$1,SWISSW!$F:$F,"Draw")+COUNTIFS(SWISSW!$I:$I,'MTT DRAW'!K$1,SWISSW!$J:$J,'MTT DRAW'!$A37,SWISSW!$F:$F,"Draw")))*IF(ROW()=COLUMN(),0.5,1)</f>
        <v>0</v>
      </c>
      <c r="L37" s="11">
        <f ca="1">((COUNTIFS(SWISSW!$I:$I,'MTT DRAW'!$A37,SWISSW!$J:$J,'MTT DRAW'!L$1,SWISSW!$F:$F,"Draw")+COUNTIFS(SWISSW!$I:$I,'MTT DRAW'!L$1,SWISSW!$J:$J,'MTT DRAW'!$A37,SWISSW!$F:$F,"Draw")))*IF(ROW()=COLUMN(),0.5,1)</f>
        <v>0</v>
      </c>
      <c r="M37" s="11">
        <f ca="1">((COUNTIFS(SWISSW!$I:$I,'MTT DRAW'!$A37,SWISSW!$J:$J,'MTT DRAW'!M$1,SWISSW!$F:$F,"Draw")+COUNTIFS(SWISSW!$I:$I,'MTT DRAW'!M$1,SWISSW!$J:$J,'MTT DRAW'!$A37,SWISSW!$F:$F,"Draw")))*IF(ROW()=COLUMN(),0.5,1)</f>
        <v>0</v>
      </c>
      <c r="N37" s="11">
        <f ca="1">((COUNTIFS(SWISSW!$I:$I,'MTT DRAW'!$A37,SWISSW!$J:$J,'MTT DRAW'!N$1,SWISSW!$F:$F,"Draw")+COUNTIFS(SWISSW!$I:$I,'MTT DRAW'!N$1,SWISSW!$J:$J,'MTT DRAW'!$A37,SWISSW!$F:$F,"Draw")))*IF(ROW()=COLUMN(),0.5,1)</f>
        <v>1</v>
      </c>
      <c r="O37" s="11">
        <f ca="1">((COUNTIFS(SWISSW!$I:$I,'MTT DRAW'!$A37,SWISSW!$J:$J,'MTT DRAW'!O$1,SWISSW!$F:$F,"Draw")+COUNTIFS(SWISSW!$I:$I,'MTT DRAW'!O$1,SWISSW!$J:$J,'MTT DRAW'!$A37,SWISSW!$F:$F,"Draw")))*IF(ROW()=COLUMN(),0.5,1)</f>
        <v>0</v>
      </c>
      <c r="P37" s="11">
        <f ca="1">((COUNTIFS(SWISSW!$I:$I,'MTT DRAW'!$A37,SWISSW!$J:$J,'MTT DRAW'!P$1,SWISSW!$F:$F,"Draw")+COUNTIFS(SWISSW!$I:$I,'MTT DRAW'!P$1,SWISSW!$J:$J,'MTT DRAW'!$A37,SWISSW!$F:$F,"Draw")))*IF(ROW()=COLUMN(),0.5,1)</f>
        <v>0</v>
      </c>
      <c r="Q37" s="11">
        <f ca="1">((COUNTIFS(SWISSW!$I:$I,'MTT DRAW'!$A37,SWISSW!$J:$J,'MTT DRAW'!Q$1,SWISSW!$F:$F,"Draw")+COUNTIFS(SWISSW!$I:$I,'MTT DRAW'!Q$1,SWISSW!$J:$J,'MTT DRAW'!$A37,SWISSW!$F:$F,"Draw")))*IF(ROW()=COLUMN(),0.5,1)</f>
        <v>0</v>
      </c>
      <c r="R37" s="11">
        <f ca="1">((COUNTIFS(SWISSW!$I:$I,'MTT DRAW'!$A37,SWISSW!$J:$J,'MTT DRAW'!R$1,SWISSW!$F:$F,"Draw")+COUNTIFS(SWISSW!$I:$I,'MTT DRAW'!R$1,SWISSW!$J:$J,'MTT DRAW'!$A37,SWISSW!$F:$F,"Draw")))*IF(ROW()=COLUMN(),0.5,1)</f>
        <v>0</v>
      </c>
      <c r="S37" s="11">
        <f ca="1">((COUNTIFS(SWISSW!$I:$I,'MTT DRAW'!$A37,SWISSW!$J:$J,'MTT DRAW'!S$1,SWISSW!$F:$F,"Draw")+COUNTIFS(SWISSW!$I:$I,'MTT DRAW'!S$1,SWISSW!$J:$J,'MTT DRAW'!$A37,SWISSW!$F:$F,"Draw")))*IF(ROW()=COLUMN(),0.5,1)</f>
        <v>0</v>
      </c>
      <c r="T37" s="11">
        <f ca="1">((COUNTIFS(SWISSW!$I:$I,'MTT DRAW'!$A37,SWISSW!$J:$J,'MTT DRAW'!T$1,SWISSW!$F:$F,"Draw")+COUNTIFS(SWISSW!$I:$I,'MTT DRAW'!T$1,SWISSW!$J:$J,'MTT DRAW'!$A37,SWISSW!$F:$F,"Draw")))*IF(ROW()=COLUMN(),0.5,1)</f>
        <v>0</v>
      </c>
      <c r="U37" s="11">
        <f ca="1">((COUNTIFS(SWISSW!$I:$I,'MTT DRAW'!$A37,SWISSW!$J:$J,'MTT DRAW'!U$1,SWISSW!$F:$F,"Draw")+COUNTIFS(SWISSW!$I:$I,'MTT DRAW'!U$1,SWISSW!$J:$J,'MTT DRAW'!$A37,SWISSW!$F:$F,"Draw")))*IF(ROW()=COLUMN(),0.5,1)</f>
        <v>0</v>
      </c>
      <c r="V37" s="11">
        <f ca="1">((COUNTIFS(SWISSW!$I:$I,'MTT DRAW'!$A37,SWISSW!$J:$J,'MTT DRAW'!V$1,SWISSW!$F:$F,"Draw")+COUNTIFS(SWISSW!$I:$I,'MTT DRAW'!V$1,SWISSW!$J:$J,'MTT DRAW'!$A37,SWISSW!$F:$F,"Draw")))*IF(ROW()=COLUMN(),0.5,1)</f>
        <v>0</v>
      </c>
      <c r="W37" s="11">
        <f ca="1">((COUNTIFS(SWISSW!$I:$I,'MTT DRAW'!$A37,SWISSW!$J:$J,'MTT DRAW'!W$1,SWISSW!$F:$F,"Draw")+COUNTIFS(SWISSW!$I:$I,'MTT DRAW'!W$1,SWISSW!$J:$J,'MTT DRAW'!$A37,SWISSW!$F:$F,"Draw")))*IF(ROW()=COLUMN(),0.5,1)</f>
        <v>0</v>
      </c>
      <c r="X37" s="11">
        <f ca="1">((COUNTIFS(SWISSW!$I:$I,'MTT DRAW'!$A37,SWISSW!$J:$J,'MTT DRAW'!X$1,SWISSW!$F:$F,"Draw")+COUNTIFS(SWISSW!$I:$I,'MTT DRAW'!X$1,SWISSW!$J:$J,'MTT DRAW'!$A37,SWISSW!$F:$F,"Draw")))*IF(ROW()=COLUMN(),0.5,1)</f>
        <v>0</v>
      </c>
      <c r="Y37" s="11">
        <f ca="1">((COUNTIFS(SWISSW!$I:$I,'MTT DRAW'!$A37,SWISSW!$J:$J,'MTT DRAW'!Y$1,SWISSW!$F:$F,"Draw")+COUNTIFS(SWISSW!$I:$I,'MTT DRAW'!Y$1,SWISSW!$J:$J,'MTT DRAW'!$A37,SWISSW!$F:$F,"Draw")))*IF(ROW()=COLUMN(),0.5,1)</f>
        <v>0</v>
      </c>
      <c r="Z37" s="11">
        <f ca="1">((COUNTIFS(SWISSW!$I:$I,'MTT DRAW'!$A37,SWISSW!$J:$J,'MTT DRAW'!Z$1,SWISSW!$F:$F,"Draw")+COUNTIFS(SWISSW!$I:$I,'MTT DRAW'!Z$1,SWISSW!$J:$J,'MTT DRAW'!$A37,SWISSW!$F:$F,"Draw")))*IF(ROW()=COLUMN(),0.5,1)</f>
        <v>0</v>
      </c>
      <c r="AA37" s="11">
        <f ca="1">((COUNTIFS(SWISSW!$I:$I,'MTT DRAW'!$A37,SWISSW!$J:$J,'MTT DRAW'!AA$1,SWISSW!$F:$F,"Draw")+COUNTIFS(SWISSW!$I:$I,'MTT DRAW'!AA$1,SWISSW!$J:$J,'MTT DRAW'!$A37,SWISSW!$F:$F,"Draw")))*IF(ROW()=COLUMN(),0.5,1)</f>
        <v>0</v>
      </c>
      <c r="AB37" s="11">
        <f ca="1">((COUNTIFS(SWISSW!$I:$I,'MTT DRAW'!$A37,SWISSW!$J:$J,'MTT DRAW'!AB$1,SWISSW!$F:$F,"Draw")+COUNTIFS(SWISSW!$I:$I,'MTT DRAW'!AB$1,SWISSW!$J:$J,'MTT DRAW'!$A37,SWISSW!$F:$F,"Draw")))*IF(ROW()=COLUMN(),0.5,1)</f>
        <v>0</v>
      </c>
      <c r="AC37" s="11">
        <f ca="1">((COUNTIFS(SWISSW!$I:$I,'MTT DRAW'!$A37,SWISSW!$J:$J,'MTT DRAW'!AC$1,SWISSW!$F:$F,"Draw")+COUNTIFS(SWISSW!$I:$I,'MTT DRAW'!AC$1,SWISSW!$J:$J,'MTT DRAW'!$A37,SWISSW!$F:$F,"Draw")))*IF(ROW()=COLUMN(),0.5,1)</f>
        <v>0</v>
      </c>
      <c r="AD37" s="11">
        <f ca="1">((COUNTIFS(SWISSW!$I:$I,'MTT DRAW'!$A37,SWISSW!$J:$J,'MTT DRAW'!AD$1,SWISSW!$F:$F,"Draw")+COUNTIFS(SWISSW!$I:$I,'MTT DRAW'!AD$1,SWISSW!$J:$J,'MTT DRAW'!$A37,SWISSW!$F:$F,"Draw")))*IF(ROW()=COLUMN(),0.5,1)</f>
        <v>0</v>
      </c>
      <c r="AE37" s="11">
        <f ca="1">((COUNTIFS(SWISSW!$I:$I,'MTT DRAW'!$A37,SWISSW!$J:$J,'MTT DRAW'!AE$1,SWISSW!$F:$F,"Draw")+COUNTIFS(SWISSW!$I:$I,'MTT DRAW'!AE$1,SWISSW!$J:$J,'MTT DRAW'!$A37,SWISSW!$F:$F,"Draw")))*IF(ROW()=COLUMN(),0.5,1)</f>
        <v>0</v>
      </c>
      <c r="AF37" s="11">
        <f ca="1">((COUNTIFS(SWISSW!$I:$I,'MTT DRAW'!$A37,SWISSW!$J:$J,'MTT DRAW'!AF$1,SWISSW!$F:$F,"Draw")+COUNTIFS(SWISSW!$I:$I,'MTT DRAW'!AF$1,SWISSW!$J:$J,'MTT DRAW'!$A37,SWISSW!$F:$F,"Draw")))*IF(ROW()=COLUMN(),0.5,1)</f>
        <v>0</v>
      </c>
      <c r="AG37" s="11">
        <f ca="1">((COUNTIFS(SWISSW!$I:$I,'MTT DRAW'!$A37,SWISSW!$J:$J,'MTT DRAW'!AG$1,SWISSW!$F:$F,"Draw")+COUNTIFS(SWISSW!$I:$I,'MTT DRAW'!AG$1,SWISSW!$J:$J,'MTT DRAW'!$A37,SWISSW!$F:$F,"Draw")))*IF(ROW()=COLUMN(),0.5,1)</f>
        <v>0</v>
      </c>
      <c r="AH37" s="11">
        <f ca="1">((COUNTIFS(SWISSW!$I:$I,'MTT DRAW'!$A37,SWISSW!$J:$J,'MTT DRAW'!AH$1,SWISSW!$F:$F,"Draw")+COUNTIFS(SWISSW!$I:$I,'MTT DRAW'!AH$1,SWISSW!$J:$J,'MTT DRAW'!$A37,SWISSW!$F:$F,"Draw")))*IF(ROW()=COLUMN(),0.5,1)</f>
        <v>0</v>
      </c>
      <c r="AI37" s="11">
        <f ca="1">((COUNTIFS(SWISSW!$I:$I,'MTT DRAW'!$A37,SWISSW!$J:$J,'MTT DRAW'!AI$1,SWISSW!$F:$F,"Draw")+COUNTIFS(SWISSW!$I:$I,'MTT DRAW'!AI$1,SWISSW!$J:$J,'MTT DRAW'!$A37,SWISSW!$F:$F,"Draw")))*IF(ROW()=COLUMN(),0.5,1)</f>
        <v>0</v>
      </c>
      <c r="AJ37" s="11">
        <f ca="1">((COUNTIFS(SWISSW!$I:$I,'MTT DRAW'!$A37,SWISSW!$J:$J,'MTT DRAW'!AJ$1,SWISSW!$F:$F,"Draw")+COUNTIFS(SWISSW!$I:$I,'MTT DRAW'!AJ$1,SWISSW!$J:$J,'MTT DRAW'!$A37,SWISSW!$F:$F,"Draw")))*IF(ROW()=COLUMN(),0.5,1)</f>
        <v>0</v>
      </c>
      <c r="AK37" s="11">
        <f ca="1">((COUNTIFS(SWISSW!$I:$I,'MTT DRAW'!$A37,SWISSW!$J:$J,'MTT DRAW'!AK$1,SWISSW!$F:$F,"Draw")+COUNTIFS(SWISSW!$I:$I,'MTT DRAW'!AK$1,SWISSW!$J:$J,'MTT DRAW'!$A37,SWISSW!$F:$F,"Draw")))*IF(ROW()=COLUMN(),0.5,1)</f>
        <v>0</v>
      </c>
      <c r="AL37" s="11">
        <f ca="1">((COUNTIFS(SWISSW!$I:$I,'MTT DRAW'!$A37,SWISSW!$J:$J,'MTT DRAW'!AL$1,SWISSW!$F:$F,"Draw")+COUNTIFS(SWISSW!$I:$I,'MTT DRAW'!AL$1,SWISSW!$J:$J,'MTT DRAW'!$A37,SWISSW!$F:$F,"Draw")))*IF(ROW()=COLUMN(),0.5,1)</f>
        <v>0</v>
      </c>
      <c r="AM37" s="11">
        <f ca="1">((COUNTIFS(SWISSW!$I:$I,'MTT DRAW'!$A37,SWISSW!$J:$J,'MTT DRAW'!AM$1,SWISSW!$F:$F,"Draw")+COUNTIFS(SWISSW!$I:$I,'MTT DRAW'!AM$1,SWISSW!$J:$J,'MTT DRAW'!$A37,SWISSW!$F:$F,"Draw")))*IF(ROW()=COLUMN(),0.5,1)</f>
        <v>0</v>
      </c>
      <c r="AN37" s="11">
        <f ca="1">((COUNTIFS(SWISSW!$I:$I,'MTT DRAW'!$A37,SWISSW!$J:$J,'MTT DRAW'!AN$1,SWISSW!$F:$F,"Draw")+COUNTIFS(SWISSW!$I:$I,'MTT DRAW'!AN$1,SWISSW!$J:$J,'MTT DRAW'!$A37,SWISSW!$F:$F,"Draw")))*IF(ROW()=COLUMN(),0.5,1)</f>
        <v>0</v>
      </c>
      <c r="AO37" s="11">
        <f ca="1">((COUNTIFS(SWISSW!$I:$I,'MTT DRAW'!$A37,SWISSW!$J:$J,'MTT DRAW'!AO$1,SWISSW!$F:$F,"Draw")+COUNTIFS(SWISSW!$I:$I,'MTT DRAW'!AO$1,SWISSW!$J:$J,'MTT DRAW'!$A37,SWISSW!$F:$F,"Draw")))*IF(ROW()=COLUMN(),0.5,1)</f>
        <v>0</v>
      </c>
      <c r="AP37" s="11">
        <f ca="1">((COUNTIFS(SWISSW!$I:$I,'MTT DRAW'!$A37,SWISSW!$J:$J,'MTT DRAW'!AP$1,SWISSW!$F:$F,"Draw")+COUNTIFS(SWISSW!$I:$I,'MTT DRAW'!AP$1,SWISSW!$J:$J,'MTT DRAW'!$A37,SWISSW!$F:$F,"Draw")))*IF(ROW()=COLUMN(),0.5,1)</f>
        <v>0</v>
      </c>
      <c r="AQ37" s="11">
        <f ca="1">((COUNTIFS(SWISSW!$I:$I,'MTT DRAW'!$A37,SWISSW!$J:$J,'MTT DRAW'!AQ$1,SWISSW!$F:$F,"Draw")+COUNTIFS(SWISSW!$I:$I,'MTT DRAW'!AQ$1,SWISSW!$J:$J,'MTT DRAW'!$A37,SWISSW!$F:$F,"Draw")))*IF(ROW()=COLUMN(),0.5,1)</f>
        <v>0</v>
      </c>
      <c r="AR37" s="11">
        <f ca="1">((COUNTIFS(SWISSW!$I:$I,'MTT DRAW'!$A37,SWISSW!$J:$J,'MTT DRAW'!AR$1,SWISSW!$F:$F,"Draw")+COUNTIFS(SWISSW!$I:$I,'MTT DRAW'!AR$1,SWISSW!$J:$J,'MTT DRAW'!$A37,SWISSW!$F:$F,"Draw")))*IF(ROW()=COLUMN(),0.5,1)</f>
        <v>0</v>
      </c>
      <c r="AS37" s="11">
        <f ca="1">((COUNTIFS(SWISSW!$I:$I,'MTT DRAW'!$A37,SWISSW!$J:$J,'MTT DRAW'!AS$1,SWISSW!$F:$F,"Draw")+COUNTIFS(SWISSW!$I:$I,'MTT DRAW'!AS$1,SWISSW!$J:$J,'MTT DRAW'!$A37,SWISSW!$F:$F,"Draw")))*IF(ROW()=COLUMN(),0.5,1)</f>
        <v>0</v>
      </c>
      <c r="AT37" s="11">
        <f ca="1">((COUNTIFS(SWISSW!$I:$I,'MTT DRAW'!$A37,SWISSW!$J:$J,'MTT DRAW'!AT$1,SWISSW!$F:$F,"Draw")+COUNTIFS(SWISSW!$I:$I,'MTT DRAW'!AT$1,SWISSW!$J:$J,'MTT DRAW'!$A37,SWISSW!$F:$F,"Draw")))*IF(ROW()=COLUMN(),0.5,1)</f>
        <v>0</v>
      </c>
      <c r="AU37" s="11">
        <f ca="1">((COUNTIFS(SWISSW!$I:$I,'MTT DRAW'!$A37,SWISSW!$J:$J,'MTT DRAW'!AU$1,SWISSW!$F:$F,"Draw")+COUNTIFS(SWISSW!$I:$I,'MTT DRAW'!AU$1,SWISSW!$J:$J,'MTT DRAW'!$A37,SWISSW!$F:$F,"Draw")))*IF(ROW()=COLUMN(),0.5,1)</f>
        <v>0</v>
      </c>
      <c r="AV37" s="11">
        <f ca="1">((COUNTIFS(SWISSW!$I:$I,'MTT DRAW'!$A37,SWISSW!$J:$J,'MTT DRAW'!AV$1,SWISSW!$F:$F,"Draw")+COUNTIFS(SWISSW!$I:$I,'MTT DRAW'!AV$1,SWISSW!$J:$J,'MTT DRAW'!$A37,SWISSW!$F:$F,"Draw")))*IF(ROW()=COLUMN(),0.5,1)</f>
        <v>0</v>
      </c>
      <c r="AW37" s="11">
        <f ca="1">((COUNTIFS(SWISSW!$I:$I,'MTT DRAW'!$A37,SWISSW!$J:$J,'MTT DRAW'!AW$1,SWISSW!$F:$F,"Draw")+COUNTIFS(SWISSW!$I:$I,'MTT DRAW'!AW$1,SWISSW!$J:$J,'MTT DRAW'!$A37,SWISSW!$F:$F,"Draw")))*IF(ROW()=COLUMN(),0.5,1)</f>
        <v>0</v>
      </c>
      <c r="AX37" s="11">
        <f ca="1">((COUNTIFS(SWISSW!$I:$I,'MTT DRAW'!$A37,SWISSW!$J:$J,'MTT DRAW'!AX$1,SWISSW!$F:$F,"Draw")+COUNTIFS(SWISSW!$I:$I,'MTT DRAW'!AX$1,SWISSW!$J:$J,'MTT DRAW'!$A37,SWISSW!$F:$F,"Draw")))*IF(ROW()=COLUMN(),0.5,1)</f>
        <v>0</v>
      </c>
      <c r="AY37" s="11">
        <f ca="1">((COUNTIFS(SWISSW!$I:$I,'MTT DRAW'!$A37,SWISSW!$J:$J,'MTT DRAW'!AY$1,SWISSW!$F:$F,"Draw")+COUNTIFS(SWISSW!$I:$I,'MTT DRAW'!AY$1,SWISSW!$J:$J,'MTT DRAW'!$A37,SWISSW!$F:$F,"Draw")))*IF(ROW()=COLUMN(),0.5,1)</f>
        <v>0</v>
      </c>
      <c r="AZ37" s="11">
        <f ca="1">((COUNTIFS(SWISSW!$I:$I,'MTT DRAW'!$A37,SWISSW!$J:$J,'MTT DRAW'!AZ$1,SWISSW!$F:$F,"Draw")+COUNTIFS(SWISSW!$I:$I,'MTT DRAW'!AZ$1,SWISSW!$J:$J,'MTT DRAW'!$A37,SWISSW!$F:$F,"Draw")))*IF(ROW()=COLUMN(),0.5,1)</f>
        <v>0</v>
      </c>
      <c r="BA37" s="11">
        <f ca="1">((COUNTIFS(SWISSW!$I:$I,'MTT DRAW'!$A37,SWISSW!$J:$J,'MTT DRAW'!BA$1,SWISSW!$F:$F,"Draw")+COUNTIFS(SWISSW!$I:$I,'MTT DRAW'!BA$1,SWISSW!$J:$J,'MTT DRAW'!$A37,SWISSW!$F:$F,"Draw")))*IF(ROW()=COLUMN(),0.5,1)</f>
        <v>0</v>
      </c>
      <c r="BB37" s="11">
        <f ca="1">((COUNTIFS(SWISSW!$I:$I,'MTT DRAW'!$A37,SWISSW!$J:$J,'MTT DRAW'!BB$1,SWISSW!$F:$F,"Draw")+COUNTIFS(SWISSW!$I:$I,'MTT DRAW'!BB$1,SWISSW!$J:$J,'MTT DRAW'!$A37,SWISSW!$F:$F,"Draw")))*IF(ROW()=COLUMN(),0.5,1)</f>
        <v>0</v>
      </c>
      <c r="BC37" s="11">
        <f ca="1">((COUNTIFS(SWISSW!$I:$I,'MTT DRAW'!$A37,SWISSW!$J:$J,'MTT DRAW'!BC$1,SWISSW!$F:$F,"Draw")+COUNTIFS(SWISSW!$I:$I,'MTT DRAW'!BC$1,SWISSW!$J:$J,'MTT DRAW'!$A37,SWISSW!$F:$F,"Draw")))*IF(ROW()=COLUMN(),0.5,1)</f>
        <v>0</v>
      </c>
      <c r="BD37" s="11">
        <f ca="1">((COUNTIFS(SWISSW!$I:$I,'MTT DRAW'!$A37,SWISSW!$J:$J,'MTT DRAW'!BD$1,SWISSW!$F:$F,"Draw")+COUNTIFS(SWISSW!$I:$I,'MTT DRAW'!BD$1,SWISSW!$J:$J,'MTT DRAW'!$A37,SWISSW!$F:$F,"Draw")))*IF(ROW()=COLUMN(),0.5,1)</f>
        <v>0</v>
      </c>
      <c r="BE37" s="11">
        <f ca="1">((COUNTIFS(SWISSW!$I:$I,'MTT DRAW'!$A37,SWISSW!$J:$J,'MTT DRAW'!BE$1,SWISSW!$F:$F,"Draw")+COUNTIFS(SWISSW!$I:$I,'MTT DRAW'!BE$1,SWISSW!$J:$J,'MTT DRAW'!$A37,SWISSW!$F:$F,"Draw")))*IF(ROW()=COLUMN(),0.5,1)</f>
        <v>0</v>
      </c>
      <c r="BF37" s="11">
        <f ca="1">((COUNTIFS(SWISSW!$I:$I,'MTT DRAW'!$A37,SWISSW!$J:$J,'MTT DRAW'!BF$1,SWISSW!$F:$F,"Draw")+COUNTIFS(SWISSW!$I:$I,'MTT DRAW'!BF$1,SWISSW!$J:$J,'MTT DRAW'!$A37,SWISSW!$F:$F,"Draw")))*IF(ROW()=COLUMN(),0.5,1)</f>
        <v>0</v>
      </c>
      <c r="BG37" s="11">
        <f ca="1">((COUNTIFS(SWISSW!$I:$I,'MTT DRAW'!$A37,SWISSW!$J:$J,'MTT DRAW'!BG$1,SWISSW!$F:$F,"Draw")+COUNTIFS(SWISSW!$I:$I,'MTT DRAW'!BG$1,SWISSW!$J:$J,'MTT DRAW'!$A37,SWISSW!$F:$F,"Draw")))*IF(ROW()=COLUMN(),0.5,1)</f>
        <v>0</v>
      </c>
      <c r="BH37" s="11">
        <f ca="1">((COUNTIFS(SWISSW!$I:$I,'MTT DRAW'!$A37,SWISSW!$J:$J,'MTT DRAW'!BH$1,SWISSW!$F:$F,"Draw")+COUNTIFS(SWISSW!$I:$I,'MTT DRAW'!BH$1,SWISSW!$J:$J,'MTT DRAW'!$A37,SWISSW!$F:$F,"Draw")))*IF(ROW()=COLUMN(),0.5,1)</f>
        <v>0</v>
      </c>
      <c r="BI37" s="11">
        <f ca="1">((COUNTIFS(SWISSW!$I:$I,'MTT DRAW'!$A37,SWISSW!$J:$J,'MTT DRAW'!BI$1,SWISSW!$F:$F,"Draw")+COUNTIFS(SWISSW!$I:$I,'MTT DRAW'!BI$1,SWISSW!$J:$J,'MTT DRAW'!$A37,SWISSW!$F:$F,"Draw")))*IF(ROW()=COLUMN(),0.5,1)</f>
        <v>0</v>
      </c>
      <c r="BJ37" s="11">
        <f ca="1">((COUNTIFS(SWISSW!$I:$I,'MTT DRAW'!$A37,SWISSW!$J:$J,'MTT DRAW'!BJ$1,SWISSW!$F:$F,"Draw")+COUNTIFS(SWISSW!$I:$I,'MTT DRAW'!BJ$1,SWISSW!$J:$J,'MTT DRAW'!$A37,SWISSW!$F:$F,"Draw")))*IF(ROW()=COLUMN(),0.5,1)</f>
        <v>0</v>
      </c>
      <c r="BK37" s="11">
        <f ca="1">((COUNTIFS(SWISSW!$I:$I,'MTT DRAW'!$A37,SWISSW!$J:$J,'MTT DRAW'!BK$1,SWISSW!$F:$F,"Draw")+COUNTIFS(SWISSW!$I:$I,'MTT DRAW'!BK$1,SWISSW!$J:$J,'MTT DRAW'!$A37,SWISSW!$F:$F,"Draw")))*IF(ROW()=COLUMN(),0.5,1)</f>
        <v>0</v>
      </c>
      <c r="BL37" s="11">
        <f ca="1">((COUNTIFS(SWISSW!$I:$I,'MTT DRAW'!$A37,SWISSW!$J:$J,'MTT DRAW'!BL$1,SWISSW!$F:$F,"Draw")+COUNTIFS(SWISSW!$I:$I,'MTT DRAW'!BL$1,SWISSW!$J:$J,'MTT DRAW'!$A37,SWISSW!$F:$F,"Draw")))*IF(ROW()=COLUMN(),0.5,1)</f>
        <v>0</v>
      </c>
      <c r="BM37" s="11" t="str">
        <f ca="1">MATCHUP!BM37</f>
        <v>-</v>
      </c>
      <c r="BN37" s="11" t="str">
        <f ca="1">MATCHUP!BN37</f>
        <v>-</v>
      </c>
      <c r="BO37" s="11" t="str">
        <f ca="1">MATCHUP!BO37</f>
        <v>-</v>
      </c>
      <c r="BP37" s="11" t="str">
        <f ca="1">MATCHUP!BP37</f>
        <v>-</v>
      </c>
      <c r="BQ37" s="11" t="str">
        <f ca="1">MATCHUP!BQ37</f>
        <v>-</v>
      </c>
      <c r="BR37" s="11" t="str">
        <f ca="1">MATCHUP!BR37</f>
        <v>-</v>
      </c>
      <c r="BS37" s="11" t="str">
        <f ca="1">MATCHUP!BS37</f>
        <v>-</v>
      </c>
      <c r="BT37" s="11" t="str">
        <f ca="1">MATCHUP!BT37</f>
        <v>-</v>
      </c>
      <c r="BU37" s="11" t="str">
        <f ca="1">MATCHUP!BU37</f>
        <v>-</v>
      </c>
      <c r="BV37" s="11" t="str">
        <f ca="1">MATCHUP!BV37</f>
        <v>-</v>
      </c>
      <c r="BW37" s="11" t="str">
        <f ca="1">MATCHUP!BW37</f>
        <v>-</v>
      </c>
      <c r="BX37" s="11" t="str">
        <f ca="1">MATCHUP!BX37</f>
        <v>-</v>
      </c>
      <c r="BY37" s="11" t="str">
        <f ca="1">MATCHUP!BY37</f>
        <v>-</v>
      </c>
      <c r="BZ37" s="11" t="str">
        <f ca="1">MATCHUP!BZ37</f>
        <v>-</v>
      </c>
      <c r="CA37" s="11" t="str">
        <f ca="1">MATCHUP!CA37</f>
        <v>-</v>
      </c>
      <c r="CB37" s="11" t="str">
        <f ca="1">MATCHUP!CB37</f>
        <v>-</v>
      </c>
      <c r="CC37" s="11" t="str">
        <f ca="1">MATCHUP!CC37</f>
        <v>-</v>
      </c>
      <c r="CD37" s="11" t="str">
        <f ca="1">MATCHUP!CD37</f>
        <v>-</v>
      </c>
      <c r="CE37" s="11" t="str">
        <f ca="1">MATCHUP!CE37</f>
        <v>-</v>
      </c>
      <c r="CF37" s="11" t="str">
        <f ca="1">MATCHUP!CF37</f>
        <v>-</v>
      </c>
      <c r="CG37" s="11" t="str">
        <f ca="1">MATCHUP!CG37</f>
        <v>-</v>
      </c>
      <c r="CH37" s="11" t="str">
        <f ca="1">MATCHUP!CH37</f>
        <v>-</v>
      </c>
      <c r="CI37" s="11" t="str">
        <f ca="1">MATCHUP!CI37</f>
        <v>-</v>
      </c>
      <c r="CJ37" s="11" t="str">
        <f ca="1">MATCHUP!CJ37</f>
        <v>-</v>
      </c>
      <c r="CK37" s="11" t="str">
        <f ca="1">MATCHUP!CK37</f>
        <v>-</v>
      </c>
      <c r="CL37" s="11" t="str">
        <f ca="1">MATCHUP!CL37</f>
        <v>-</v>
      </c>
      <c r="CM37" s="11" t="str">
        <f ca="1">MATCHUP!CM37</f>
        <v>-</v>
      </c>
      <c r="CN37" s="11" t="str">
        <f ca="1">MATCHUP!CN37</f>
        <v>-</v>
      </c>
      <c r="CO37" s="11" t="str">
        <f ca="1">MATCHUP!CO37</f>
        <v>-</v>
      </c>
      <c r="CP37" s="11" t="str">
        <f ca="1">MATCHUP!CP37</f>
        <v>-</v>
      </c>
      <c r="CQ37" s="11" t="str">
        <f ca="1">MATCHUP!CQ37</f>
        <v>-</v>
      </c>
      <c r="CR37" s="11" t="str">
        <f ca="1">MATCHUP!CR37</f>
        <v>-</v>
      </c>
      <c r="CS37" s="11" t="str">
        <f ca="1">MATCHUP!CS37</f>
        <v>-</v>
      </c>
      <c r="CT37" s="11" t="str">
        <f ca="1">MATCHUP!CT37</f>
        <v>-</v>
      </c>
      <c r="CU37" s="11" t="str">
        <f ca="1">MATCHUP!CU37</f>
        <v>-</v>
      </c>
      <c r="CV37" s="11" t="str">
        <f ca="1">MATCHUP!CV37</f>
        <v>-</v>
      </c>
    </row>
    <row r="38" spans="1:100" ht="55" customHeight="1" x14ac:dyDescent="0.3">
      <c r="A38" s="3" t="str">
        <f ca="1">MATCHUP!A38</f>
        <v>Mono Black Rod</v>
      </c>
      <c r="B38" s="11">
        <f ca="1">((COUNTIFS(SWISSW!$I:$I,'MTT DRAW'!$A38,SWISSW!$J:$J,'MTT DRAW'!B$1,SWISSW!$F:$F,"Draw")+COUNTIFS(SWISSW!$I:$I,'MTT DRAW'!B$1,SWISSW!$J:$J,'MTT DRAW'!$A38,SWISSW!$F:$F,"Draw")))*IF(ROW()=COLUMN(),0.5,1)</f>
        <v>2</v>
      </c>
      <c r="C38" s="11">
        <f ca="1">((COUNTIFS(SWISSW!$I:$I,'MTT DRAW'!$A38,SWISSW!$J:$J,'MTT DRAW'!C$1,SWISSW!$F:$F,"Draw")+COUNTIFS(SWISSW!$I:$I,'MTT DRAW'!C$1,SWISSW!$J:$J,'MTT DRAW'!$A38,SWISSW!$F:$F,"Draw")))*IF(ROW()=COLUMN(),0.5,1)</f>
        <v>1</v>
      </c>
      <c r="D38" s="11">
        <f ca="1">((COUNTIFS(SWISSW!$I:$I,'MTT DRAW'!$A38,SWISSW!$J:$J,'MTT DRAW'!D$1,SWISSW!$F:$F,"Draw")+COUNTIFS(SWISSW!$I:$I,'MTT DRAW'!D$1,SWISSW!$J:$J,'MTT DRAW'!$A38,SWISSW!$F:$F,"Draw")))*IF(ROW()=COLUMN(),0.5,1)</f>
        <v>0</v>
      </c>
      <c r="E38" s="11">
        <f ca="1">((COUNTIFS(SWISSW!$I:$I,'MTT DRAW'!$A38,SWISSW!$J:$J,'MTT DRAW'!E$1,SWISSW!$F:$F,"Draw")+COUNTIFS(SWISSW!$I:$I,'MTT DRAW'!E$1,SWISSW!$J:$J,'MTT DRAW'!$A38,SWISSW!$F:$F,"Draw")))*IF(ROW()=COLUMN(),0.5,1)</f>
        <v>0</v>
      </c>
      <c r="F38" s="11">
        <f ca="1">((COUNTIFS(SWISSW!$I:$I,'MTT DRAW'!$A38,SWISSW!$J:$J,'MTT DRAW'!F$1,SWISSW!$F:$F,"Draw")+COUNTIFS(SWISSW!$I:$I,'MTT DRAW'!F$1,SWISSW!$J:$J,'MTT DRAW'!$A38,SWISSW!$F:$F,"Draw")))*IF(ROW()=COLUMN(),0.5,1)</f>
        <v>0</v>
      </c>
      <c r="G38" s="11">
        <f ca="1">((COUNTIFS(SWISSW!$I:$I,'MTT DRAW'!$A38,SWISSW!$J:$J,'MTT DRAW'!G$1,SWISSW!$F:$F,"Draw")+COUNTIFS(SWISSW!$I:$I,'MTT DRAW'!G$1,SWISSW!$J:$J,'MTT DRAW'!$A38,SWISSW!$F:$F,"Draw")))*IF(ROW()=COLUMN(),0.5,1)</f>
        <v>0</v>
      </c>
      <c r="H38" s="11">
        <f ca="1">((COUNTIFS(SWISSW!$I:$I,'MTT DRAW'!$A38,SWISSW!$J:$J,'MTT DRAW'!H$1,SWISSW!$F:$F,"Draw")+COUNTIFS(SWISSW!$I:$I,'MTT DRAW'!H$1,SWISSW!$J:$J,'MTT DRAW'!$A38,SWISSW!$F:$F,"Draw")))*IF(ROW()=COLUMN(),0.5,1)</f>
        <v>0</v>
      </c>
      <c r="I38" s="11">
        <f ca="1">((COUNTIFS(SWISSW!$I:$I,'MTT DRAW'!$A38,SWISSW!$J:$J,'MTT DRAW'!I$1,SWISSW!$F:$F,"Draw")+COUNTIFS(SWISSW!$I:$I,'MTT DRAW'!I$1,SWISSW!$J:$J,'MTT DRAW'!$A38,SWISSW!$F:$F,"Draw")))*IF(ROW()=COLUMN(),0.5,1)</f>
        <v>0</v>
      </c>
      <c r="J38" s="11">
        <f ca="1">((COUNTIFS(SWISSW!$I:$I,'MTT DRAW'!$A38,SWISSW!$J:$J,'MTT DRAW'!J$1,SWISSW!$F:$F,"Draw")+COUNTIFS(SWISSW!$I:$I,'MTT DRAW'!J$1,SWISSW!$J:$J,'MTT DRAW'!$A38,SWISSW!$F:$F,"Draw")))*IF(ROW()=COLUMN(),0.5,1)</f>
        <v>0</v>
      </c>
      <c r="K38" s="11">
        <f ca="1">((COUNTIFS(SWISSW!$I:$I,'MTT DRAW'!$A38,SWISSW!$J:$J,'MTT DRAW'!K$1,SWISSW!$F:$F,"Draw")+COUNTIFS(SWISSW!$I:$I,'MTT DRAW'!K$1,SWISSW!$J:$J,'MTT DRAW'!$A38,SWISSW!$F:$F,"Draw")))*IF(ROW()=COLUMN(),0.5,1)</f>
        <v>0</v>
      </c>
      <c r="L38" s="11">
        <f ca="1">((COUNTIFS(SWISSW!$I:$I,'MTT DRAW'!$A38,SWISSW!$J:$J,'MTT DRAW'!L$1,SWISSW!$F:$F,"Draw")+COUNTIFS(SWISSW!$I:$I,'MTT DRAW'!L$1,SWISSW!$J:$J,'MTT DRAW'!$A38,SWISSW!$F:$F,"Draw")))*IF(ROW()=COLUMN(),0.5,1)</f>
        <v>0</v>
      </c>
      <c r="M38" s="11">
        <f ca="1">((COUNTIFS(SWISSW!$I:$I,'MTT DRAW'!$A38,SWISSW!$J:$J,'MTT DRAW'!M$1,SWISSW!$F:$F,"Draw")+COUNTIFS(SWISSW!$I:$I,'MTT DRAW'!M$1,SWISSW!$J:$J,'MTT DRAW'!$A38,SWISSW!$F:$F,"Draw")))*IF(ROW()=COLUMN(),0.5,1)</f>
        <v>0</v>
      </c>
      <c r="N38" s="11">
        <f ca="1">((COUNTIFS(SWISSW!$I:$I,'MTT DRAW'!$A38,SWISSW!$J:$J,'MTT DRAW'!N$1,SWISSW!$F:$F,"Draw")+COUNTIFS(SWISSW!$I:$I,'MTT DRAW'!N$1,SWISSW!$J:$J,'MTT DRAW'!$A38,SWISSW!$F:$F,"Draw")))*IF(ROW()=COLUMN(),0.5,1)</f>
        <v>0</v>
      </c>
      <c r="O38" s="11">
        <f ca="1">((COUNTIFS(SWISSW!$I:$I,'MTT DRAW'!$A38,SWISSW!$J:$J,'MTT DRAW'!O$1,SWISSW!$F:$F,"Draw")+COUNTIFS(SWISSW!$I:$I,'MTT DRAW'!O$1,SWISSW!$J:$J,'MTT DRAW'!$A38,SWISSW!$F:$F,"Draw")))*IF(ROW()=COLUMN(),0.5,1)</f>
        <v>0</v>
      </c>
      <c r="P38" s="11">
        <f ca="1">((COUNTIFS(SWISSW!$I:$I,'MTT DRAW'!$A38,SWISSW!$J:$J,'MTT DRAW'!P$1,SWISSW!$F:$F,"Draw")+COUNTIFS(SWISSW!$I:$I,'MTT DRAW'!P$1,SWISSW!$J:$J,'MTT DRAW'!$A38,SWISSW!$F:$F,"Draw")))*IF(ROW()=COLUMN(),0.5,1)</f>
        <v>0</v>
      </c>
      <c r="Q38" s="11">
        <f ca="1">((COUNTIFS(SWISSW!$I:$I,'MTT DRAW'!$A38,SWISSW!$J:$J,'MTT DRAW'!Q$1,SWISSW!$F:$F,"Draw")+COUNTIFS(SWISSW!$I:$I,'MTT DRAW'!Q$1,SWISSW!$J:$J,'MTT DRAW'!$A38,SWISSW!$F:$F,"Draw")))*IF(ROW()=COLUMN(),0.5,1)</f>
        <v>0</v>
      </c>
      <c r="R38" s="11">
        <f ca="1">((COUNTIFS(SWISSW!$I:$I,'MTT DRAW'!$A38,SWISSW!$J:$J,'MTT DRAW'!R$1,SWISSW!$F:$F,"Draw")+COUNTIFS(SWISSW!$I:$I,'MTT DRAW'!R$1,SWISSW!$J:$J,'MTT DRAW'!$A38,SWISSW!$F:$F,"Draw")))*IF(ROW()=COLUMN(),0.5,1)</f>
        <v>0</v>
      </c>
      <c r="S38" s="11">
        <f ca="1">((COUNTIFS(SWISSW!$I:$I,'MTT DRAW'!$A38,SWISSW!$J:$J,'MTT DRAW'!S$1,SWISSW!$F:$F,"Draw")+COUNTIFS(SWISSW!$I:$I,'MTT DRAW'!S$1,SWISSW!$J:$J,'MTT DRAW'!$A38,SWISSW!$F:$F,"Draw")))*IF(ROW()=COLUMN(),0.5,1)</f>
        <v>0</v>
      </c>
      <c r="T38" s="11">
        <f ca="1">((COUNTIFS(SWISSW!$I:$I,'MTT DRAW'!$A38,SWISSW!$J:$J,'MTT DRAW'!T$1,SWISSW!$F:$F,"Draw")+COUNTIFS(SWISSW!$I:$I,'MTT DRAW'!T$1,SWISSW!$J:$J,'MTT DRAW'!$A38,SWISSW!$F:$F,"Draw")))*IF(ROW()=COLUMN(),0.5,1)</f>
        <v>0</v>
      </c>
      <c r="U38" s="11">
        <f ca="1">((COUNTIFS(SWISSW!$I:$I,'MTT DRAW'!$A38,SWISSW!$J:$J,'MTT DRAW'!U$1,SWISSW!$F:$F,"Draw")+COUNTIFS(SWISSW!$I:$I,'MTT DRAW'!U$1,SWISSW!$J:$J,'MTT DRAW'!$A38,SWISSW!$F:$F,"Draw")))*IF(ROW()=COLUMN(),0.5,1)</f>
        <v>0</v>
      </c>
      <c r="V38" s="11">
        <f ca="1">((COUNTIFS(SWISSW!$I:$I,'MTT DRAW'!$A38,SWISSW!$J:$J,'MTT DRAW'!V$1,SWISSW!$F:$F,"Draw")+COUNTIFS(SWISSW!$I:$I,'MTT DRAW'!V$1,SWISSW!$J:$J,'MTT DRAW'!$A38,SWISSW!$F:$F,"Draw")))*IF(ROW()=COLUMN(),0.5,1)</f>
        <v>0</v>
      </c>
      <c r="W38" s="11">
        <f ca="1">((COUNTIFS(SWISSW!$I:$I,'MTT DRAW'!$A38,SWISSW!$J:$J,'MTT DRAW'!W$1,SWISSW!$F:$F,"Draw")+COUNTIFS(SWISSW!$I:$I,'MTT DRAW'!W$1,SWISSW!$J:$J,'MTT DRAW'!$A38,SWISSW!$F:$F,"Draw")))*IF(ROW()=COLUMN(),0.5,1)</f>
        <v>0</v>
      </c>
      <c r="X38" s="11">
        <f ca="1">((COUNTIFS(SWISSW!$I:$I,'MTT DRAW'!$A38,SWISSW!$J:$J,'MTT DRAW'!X$1,SWISSW!$F:$F,"Draw")+COUNTIFS(SWISSW!$I:$I,'MTT DRAW'!X$1,SWISSW!$J:$J,'MTT DRAW'!$A38,SWISSW!$F:$F,"Draw")))*IF(ROW()=COLUMN(),0.5,1)</f>
        <v>0</v>
      </c>
      <c r="Y38" s="11">
        <f ca="1">((COUNTIFS(SWISSW!$I:$I,'MTT DRAW'!$A38,SWISSW!$J:$J,'MTT DRAW'!Y$1,SWISSW!$F:$F,"Draw")+COUNTIFS(SWISSW!$I:$I,'MTT DRAW'!Y$1,SWISSW!$J:$J,'MTT DRAW'!$A38,SWISSW!$F:$F,"Draw")))*IF(ROW()=COLUMN(),0.5,1)</f>
        <v>0</v>
      </c>
      <c r="Z38" s="11">
        <f ca="1">((COUNTIFS(SWISSW!$I:$I,'MTT DRAW'!$A38,SWISSW!$J:$J,'MTT DRAW'!Z$1,SWISSW!$F:$F,"Draw")+COUNTIFS(SWISSW!$I:$I,'MTT DRAW'!Z$1,SWISSW!$J:$J,'MTT DRAW'!$A38,SWISSW!$F:$F,"Draw")))*IF(ROW()=COLUMN(),0.5,1)</f>
        <v>0</v>
      </c>
      <c r="AA38" s="11">
        <f ca="1">((COUNTIFS(SWISSW!$I:$I,'MTT DRAW'!$A38,SWISSW!$J:$J,'MTT DRAW'!AA$1,SWISSW!$F:$F,"Draw")+COUNTIFS(SWISSW!$I:$I,'MTT DRAW'!AA$1,SWISSW!$J:$J,'MTT DRAW'!$A38,SWISSW!$F:$F,"Draw")))*IF(ROW()=COLUMN(),0.5,1)</f>
        <v>0</v>
      </c>
      <c r="AB38" s="11">
        <f ca="1">((COUNTIFS(SWISSW!$I:$I,'MTT DRAW'!$A38,SWISSW!$J:$J,'MTT DRAW'!AB$1,SWISSW!$F:$F,"Draw")+COUNTIFS(SWISSW!$I:$I,'MTT DRAW'!AB$1,SWISSW!$J:$J,'MTT DRAW'!$A38,SWISSW!$F:$F,"Draw")))*IF(ROW()=COLUMN(),0.5,1)</f>
        <v>0</v>
      </c>
      <c r="AC38" s="11">
        <f ca="1">((COUNTIFS(SWISSW!$I:$I,'MTT DRAW'!$A38,SWISSW!$J:$J,'MTT DRAW'!AC$1,SWISSW!$F:$F,"Draw")+COUNTIFS(SWISSW!$I:$I,'MTT DRAW'!AC$1,SWISSW!$J:$J,'MTT DRAW'!$A38,SWISSW!$F:$F,"Draw")))*IF(ROW()=COLUMN(),0.5,1)</f>
        <v>0</v>
      </c>
      <c r="AD38" s="11">
        <f ca="1">((COUNTIFS(SWISSW!$I:$I,'MTT DRAW'!$A38,SWISSW!$J:$J,'MTT DRAW'!AD$1,SWISSW!$F:$F,"Draw")+COUNTIFS(SWISSW!$I:$I,'MTT DRAW'!AD$1,SWISSW!$J:$J,'MTT DRAW'!$A38,SWISSW!$F:$F,"Draw")))*IF(ROW()=COLUMN(),0.5,1)</f>
        <v>0</v>
      </c>
      <c r="AE38" s="11">
        <f ca="1">((COUNTIFS(SWISSW!$I:$I,'MTT DRAW'!$A38,SWISSW!$J:$J,'MTT DRAW'!AE$1,SWISSW!$F:$F,"Draw")+COUNTIFS(SWISSW!$I:$I,'MTT DRAW'!AE$1,SWISSW!$J:$J,'MTT DRAW'!$A38,SWISSW!$F:$F,"Draw")))*IF(ROW()=COLUMN(),0.5,1)</f>
        <v>0</v>
      </c>
      <c r="AF38" s="11">
        <f ca="1">((COUNTIFS(SWISSW!$I:$I,'MTT DRAW'!$A38,SWISSW!$J:$J,'MTT DRAW'!AF$1,SWISSW!$F:$F,"Draw")+COUNTIFS(SWISSW!$I:$I,'MTT DRAW'!AF$1,SWISSW!$J:$J,'MTT DRAW'!$A38,SWISSW!$F:$F,"Draw")))*IF(ROW()=COLUMN(),0.5,1)</f>
        <v>0</v>
      </c>
      <c r="AG38" s="11">
        <f ca="1">((COUNTIFS(SWISSW!$I:$I,'MTT DRAW'!$A38,SWISSW!$J:$J,'MTT DRAW'!AG$1,SWISSW!$F:$F,"Draw")+COUNTIFS(SWISSW!$I:$I,'MTT DRAW'!AG$1,SWISSW!$J:$J,'MTT DRAW'!$A38,SWISSW!$F:$F,"Draw")))*IF(ROW()=COLUMN(),0.5,1)</f>
        <v>0</v>
      </c>
      <c r="AH38" s="11">
        <f ca="1">((COUNTIFS(SWISSW!$I:$I,'MTT DRAW'!$A38,SWISSW!$J:$J,'MTT DRAW'!AH$1,SWISSW!$F:$F,"Draw")+COUNTIFS(SWISSW!$I:$I,'MTT DRAW'!AH$1,SWISSW!$J:$J,'MTT DRAW'!$A38,SWISSW!$F:$F,"Draw")))*IF(ROW()=COLUMN(),0.5,1)</f>
        <v>0</v>
      </c>
      <c r="AI38" s="11">
        <f ca="1">((COUNTIFS(SWISSW!$I:$I,'MTT DRAW'!$A38,SWISSW!$J:$J,'MTT DRAW'!AI$1,SWISSW!$F:$F,"Draw")+COUNTIFS(SWISSW!$I:$I,'MTT DRAW'!AI$1,SWISSW!$J:$J,'MTT DRAW'!$A38,SWISSW!$F:$F,"Draw")))*IF(ROW()=COLUMN(),0.5,1)</f>
        <v>0</v>
      </c>
      <c r="AJ38" s="11">
        <f ca="1">((COUNTIFS(SWISSW!$I:$I,'MTT DRAW'!$A38,SWISSW!$J:$J,'MTT DRAW'!AJ$1,SWISSW!$F:$F,"Draw")+COUNTIFS(SWISSW!$I:$I,'MTT DRAW'!AJ$1,SWISSW!$J:$J,'MTT DRAW'!$A38,SWISSW!$F:$F,"Draw")))*IF(ROW()=COLUMN(),0.5,1)</f>
        <v>0</v>
      </c>
      <c r="AK38" s="11">
        <f ca="1">((COUNTIFS(SWISSW!$I:$I,'MTT DRAW'!$A38,SWISSW!$J:$J,'MTT DRAW'!AK$1,SWISSW!$F:$F,"Draw")+COUNTIFS(SWISSW!$I:$I,'MTT DRAW'!AK$1,SWISSW!$J:$J,'MTT DRAW'!$A38,SWISSW!$F:$F,"Draw")))*IF(ROW()=COLUMN(),0.5,1)</f>
        <v>0</v>
      </c>
      <c r="AL38" s="11">
        <f ca="1">((COUNTIFS(SWISSW!$I:$I,'MTT DRAW'!$A38,SWISSW!$J:$J,'MTT DRAW'!AL$1,SWISSW!$F:$F,"Draw")+COUNTIFS(SWISSW!$I:$I,'MTT DRAW'!AL$1,SWISSW!$J:$J,'MTT DRAW'!$A38,SWISSW!$F:$F,"Draw")))*IF(ROW()=COLUMN(),0.5,1)</f>
        <v>0</v>
      </c>
      <c r="AM38" s="11">
        <f ca="1">((COUNTIFS(SWISSW!$I:$I,'MTT DRAW'!$A38,SWISSW!$J:$J,'MTT DRAW'!AM$1,SWISSW!$F:$F,"Draw")+COUNTIFS(SWISSW!$I:$I,'MTT DRAW'!AM$1,SWISSW!$J:$J,'MTT DRAW'!$A38,SWISSW!$F:$F,"Draw")))*IF(ROW()=COLUMN(),0.5,1)</f>
        <v>0</v>
      </c>
      <c r="AN38" s="11">
        <f ca="1">((COUNTIFS(SWISSW!$I:$I,'MTT DRAW'!$A38,SWISSW!$J:$J,'MTT DRAW'!AN$1,SWISSW!$F:$F,"Draw")+COUNTIFS(SWISSW!$I:$I,'MTT DRAW'!AN$1,SWISSW!$J:$J,'MTT DRAW'!$A38,SWISSW!$F:$F,"Draw")))*IF(ROW()=COLUMN(),0.5,1)</f>
        <v>0</v>
      </c>
      <c r="AO38" s="11">
        <f ca="1">((COUNTIFS(SWISSW!$I:$I,'MTT DRAW'!$A38,SWISSW!$J:$J,'MTT DRAW'!AO$1,SWISSW!$F:$F,"Draw")+COUNTIFS(SWISSW!$I:$I,'MTT DRAW'!AO$1,SWISSW!$J:$J,'MTT DRAW'!$A38,SWISSW!$F:$F,"Draw")))*IF(ROW()=COLUMN(),0.5,1)</f>
        <v>0</v>
      </c>
      <c r="AP38" s="11">
        <f ca="1">((COUNTIFS(SWISSW!$I:$I,'MTT DRAW'!$A38,SWISSW!$J:$J,'MTT DRAW'!AP$1,SWISSW!$F:$F,"Draw")+COUNTIFS(SWISSW!$I:$I,'MTT DRAW'!AP$1,SWISSW!$J:$J,'MTT DRAW'!$A38,SWISSW!$F:$F,"Draw")))*IF(ROW()=COLUMN(),0.5,1)</f>
        <v>0</v>
      </c>
      <c r="AQ38" s="11">
        <f ca="1">((COUNTIFS(SWISSW!$I:$I,'MTT DRAW'!$A38,SWISSW!$J:$J,'MTT DRAW'!AQ$1,SWISSW!$F:$F,"Draw")+COUNTIFS(SWISSW!$I:$I,'MTT DRAW'!AQ$1,SWISSW!$J:$J,'MTT DRAW'!$A38,SWISSW!$F:$F,"Draw")))*IF(ROW()=COLUMN(),0.5,1)</f>
        <v>0</v>
      </c>
      <c r="AR38" s="11">
        <f ca="1">((COUNTIFS(SWISSW!$I:$I,'MTT DRAW'!$A38,SWISSW!$J:$J,'MTT DRAW'!AR$1,SWISSW!$F:$F,"Draw")+COUNTIFS(SWISSW!$I:$I,'MTT DRAW'!AR$1,SWISSW!$J:$J,'MTT DRAW'!$A38,SWISSW!$F:$F,"Draw")))*IF(ROW()=COLUMN(),0.5,1)</f>
        <v>0</v>
      </c>
      <c r="AS38" s="11">
        <f ca="1">((COUNTIFS(SWISSW!$I:$I,'MTT DRAW'!$A38,SWISSW!$J:$J,'MTT DRAW'!AS$1,SWISSW!$F:$F,"Draw")+COUNTIFS(SWISSW!$I:$I,'MTT DRAW'!AS$1,SWISSW!$J:$J,'MTT DRAW'!$A38,SWISSW!$F:$F,"Draw")))*IF(ROW()=COLUMN(),0.5,1)</f>
        <v>0</v>
      </c>
      <c r="AT38" s="11">
        <f ca="1">((COUNTIFS(SWISSW!$I:$I,'MTT DRAW'!$A38,SWISSW!$J:$J,'MTT DRAW'!AT$1,SWISSW!$F:$F,"Draw")+COUNTIFS(SWISSW!$I:$I,'MTT DRAW'!AT$1,SWISSW!$J:$J,'MTT DRAW'!$A38,SWISSW!$F:$F,"Draw")))*IF(ROW()=COLUMN(),0.5,1)</f>
        <v>0</v>
      </c>
      <c r="AU38" s="11">
        <f ca="1">((COUNTIFS(SWISSW!$I:$I,'MTT DRAW'!$A38,SWISSW!$J:$J,'MTT DRAW'!AU$1,SWISSW!$F:$F,"Draw")+COUNTIFS(SWISSW!$I:$I,'MTT DRAW'!AU$1,SWISSW!$J:$J,'MTT DRAW'!$A38,SWISSW!$F:$F,"Draw")))*IF(ROW()=COLUMN(),0.5,1)</f>
        <v>0</v>
      </c>
      <c r="AV38" s="11">
        <f ca="1">((COUNTIFS(SWISSW!$I:$I,'MTT DRAW'!$A38,SWISSW!$J:$J,'MTT DRAW'!AV$1,SWISSW!$F:$F,"Draw")+COUNTIFS(SWISSW!$I:$I,'MTT DRAW'!AV$1,SWISSW!$J:$J,'MTT DRAW'!$A38,SWISSW!$F:$F,"Draw")))*IF(ROW()=COLUMN(),0.5,1)</f>
        <v>0</v>
      </c>
      <c r="AW38" s="11">
        <f ca="1">((COUNTIFS(SWISSW!$I:$I,'MTT DRAW'!$A38,SWISSW!$J:$J,'MTT DRAW'!AW$1,SWISSW!$F:$F,"Draw")+COUNTIFS(SWISSW!$I:$I,'MTT DRAW'!AW$1,SWISSW!$J:$J,'MTT DRAW'!$A38,SWISSW!$F:$F,"Draw")))*IF(ROW()=COLUMN(),0.5,1)</f>
        <v>0</v>
      </c>
      <c r="AX38" s="11">
        <f ca="1">((COUNTIFS(SWISSW!$I:$I,'MTT DRAW'!$A38,SWISSW!$J:$J,'MTT DRAW'!AX$1,SWISSW!$F:$F,"Draw")+COUNTIFS(SWISSW!$I:$I,'MTT DRAW'!AX$1,SWISSW!$J:$J,'MTT DRAW'!$A38,SWISSW!$F:$F,"Draw")))*IF(ROW()=COLUMN(),0.5,1)</f>
        <v>0</v>
      </c>
      <c r="AY38" s="11">
        <f ca="1">((COUNTIFS(SWISSW!$I:$I,'MTT DRAW'!$A38,SWISSW!$J:$J,'MTT DRAW'!AY$1,SWISSW!$F:$F,"Draw")+COUNTIFS(SWISSW!$I:$I,'MTT DRAW'!AY$1,SWISSW!$J:$J,'MTT DRAW'!$A38,SWISSW!$F:$F,"Draw")))*IF(ROW()=COLUMN(),0.5,1)</f>
        <v>0</v>
      </c>
      <c r="AZ38" s="11">
        <f ca="1">((COUNTIFS(SWISSW!$I:$I,'MTT DRAW'!$A38,SWISSW!$J:$J,'MTT DRAW'!AZ$1,SWISSW!$F:$F,"Draw")+COUNTIFS(SWISSW!$I:$I,'MTT DRAW'!AZ$1,SWISSW!$J:$J,'MTT DRAW'!$A38,SWISSW!$F:$F,"Draw")))*IF(ROW()=COLUMN(),0.5,1)</f>
        <v>0</v>
      </c>
      <c r="BA38" s="11">
        <f ca="1">((COUNTIFS(SWISSW!$I:$I,'MTT DRAW'!$A38,SWISSW!$J:$J,'MTT DRAW'!BA$1,SWISSW!$F:$F,"Draw")+COUNTIFS(SWISSW!$I:$I,'MTT DRAW'!BA$1,SWISSW!$J:$J,'MTT DRAW'!$A38,SWISSW!$F:$F,"Draw")))*IF(ROW()=COLUMN(),0.5,1)</f>
        <v>0</v>
      </c>
      <c r="BB38" s="11">
        <f ca="1">((COUNTIFS(SWISSW!$I:$I,'MTT DRAW'!$A38,SWISSW!$J:$J,'MTT DRAW'!BB$1,SWISSW!$F:$F,"Draw")+COUNTIFS(SWISSW!$I:$I,'MTT DRAW'!BB$1,SWISSW!$J:$J,'MTT DRAW'!$A38,SWISSW!$F:$F,"Draw")))*IF(ROW()=COLUMN(),0.5,1)</f>
        <v>0</v>
      </c>
      <c r="BC38" s="11">
        <f ca="1">((COUNTIFS(SWISSW!$I:$I,'MTT DRAW'!$A38,SWISSW!$J:$J,'MTT DRAW'!BC$1,SWISSW!$F:$F,"Draw")+COUNTIFS(SWISSW!$I:$I,'MTT DRAW'!BC$1,SWISSW!$J:$J,'MTT DRAW'!$A38,SWISSW!$F:$F,"Draw")))*IF(ROW()=COLUMN(),0.5,1)</f>
        <v>0</v>
      </c>
      <c r="BD38" s="11">
        <f ca="1">((COUNTIFS(SWISSW!$I:$I,'MTT DRAW'!$A38,SWISSW!$J:$J,'MTT DRAW'!BD$1,SWISSW!$F:$F,"Draw")+COUNTIFS(SWISSW!$I:$I,'MTT DRAW'!BD$1,SWISSW!$J:$J,'MTT DRAW'!$A38,SWISSW!$F:$F,"Draw")))*IF(ROW()=COLUMN(),0.5,1)</f>
        <v>0</v>
      </c>
      <c r="BE38" s="11">
        <f ca="1">((COUNTIFS(SWISSW!$I:$I,'MTT DRAW'!$A38,SWISSW!$J:$J,'MTT DRAW'!BE$1,SWISSW!$F:$F,"Draw")+COUNTIFS(SWISSW!$I:$I,'MTT DRAW'!BE$1,SWISSW!$J:$J,'MTT DRAW'!$A38,SWISSW!$F:$F,"Draw")))*IF(ROW()=COLUMN(),0.5,1)</f>
        <v>0</v>
      </c>
      <c r="BF38" s="11">
        <f ca="1">((COUNTIFS(SWISSW!$I:$I,'MTT DRAW'!$A38,SWISSW!$J:$J,'MTT DRAW'!BF$1,SWISSW!$F:$F,"Draw")+COUNTIFS(SWISSW!$I:$I,'MTT DRAW'!BF$1,SWISSW!$J:$J,'MTT DRAW'!$A38,SWISSW!$F:$F,"Draw")))*IF(ROW()=COLUMN(),0.5,1)</f>
        <v>0</v>
      </c>
      <c r="BG38" s="11">
        <f ca="1">((COUNTIFS(SWISSW!$I:$I,'MTT DRAW'!$A38,SWISSW!$J:$J,'MTT DRAW'!BG$1,SWISSW!$F:$F,"Draw")+COUNTIFS(SWISSW!$I:$I,'MTT DRAW'!BG$1,SWISSW!$J:$J,'MTT DRAW'!$A38,SWISSW!$F:$F,"Draw")))*IF(ROW()=COLUMN(),0.5,1)</f>
        <v>0</v>
      </c>
      <c r="BH38" s="11">
        <f ca="1">((COUNTIFS(SWISSW!$I:$I,'MTT DRAW'!$A38,SWISSW!$J:$J,'MTT DRAW'!BH$1,SWISSW!$F:$F,"Draw")+COUNTIFS(SWISSW!$I:$I,'MTT DRAW'!BH$1,SWISSW!$J:$J,'MTT DRAW'!$A38,SWISSW!$F:$F,"Draw")))*IF(ROW()=COLUMN(),0.5,1)</f>
        <v>0</v>
      </c>
      <c r="BI38" s="11">
        <f ca="1">((COUNTIFS(SWISSW!$I:$I,'MTT DRAW'!$A38,SWISSW!$J:$J,'MTT DRAW'!BI$1,SWISSW!$F:$F,"Draw")+COUNTIFS(SWISSW!$I:$I,'MTT DRAW'!BI$1,SWISSW!$J:$J,'MTT DRAW'!$A38,SWISSW!$F:$F,"Draw")))*IF(ROW()=COLUMN(),0.5,1)</f>
        <v>0</v>
      </c>
      <c r="BJ38" s="11">
        <f ca="1">((COUNTIFS(SWISSW!$I:$I,'MTT DRAW'!$A38,SWISSW!$J:$J,'MTT DRAW'!BJ$1,SWISSW!$F:$F,"Draw")+COUNTIFS(SWISSW!$I:$I,'MTT DRAW'!BJ$1,SWISSW!$J:$J,'MTT DRAW'!$A38,SWISSW!$F:$F,"Draw")))*IF(ROW()=COLUMN(),0.5,1)</f>
        <v>0</v>
      </c>
      <c r="BK38" s="11">
        <f ca="1">((COUNTIFS(SWISSW!$I:$I,'MTT DRAW'!$A38,SWISSW!$J:$J,'MTT DRAW'!BK$1,SWISSW!$F:$F,"Draw")+COUNTIFS(SWISSW!$I:$I,'MTT DRAW'!BK$1,SWISSW!$J:$J,'MTT DRAW'!$A38,SWISSW!$F:$F,"Draw")))*IF(ROW()=COLUMN(),0.5,1)</f>
        <v>0</v>
      </c>
      <c r="BL38" s="11">
        <f ca="1">((COUNTIFS(SWISSW!$I:$I,'MTT DRAW'!$A38,SWISSW!$J:$J,'MTT DRAW'!BL$1,SWISSW!$F:$F,"Draw")+COUNTIFS(SWISSW!$I:$I,'MTT DRAW'!BL$1,SWISSW!$J:$J,'MTT DRAW'!$A38,SWISSW!$F:$F,"Draw")))*IF(ROW()=COLUMN(),0.5,1)</f>
        <v>0</v>
      </c>
      <c r="BM38" s="11" t="str">
        <f ca="1">MATCHUP!BM38</f>
        <v>-</v>
      </c>
      <c r="BN38" s="11" t="str">
        <f ca="1">MATCHUP!BN38</f>
        <v>-</v>
      </c>
      <c r="BO38" s="11" t="str">
        <f ca="1">MATCHUP!BO38</f>
        <v>-</v>
      </c>
      <c r="BP38" s="11" t="str">
        <f ca="1">MATCHUP!BP38</f>
        <v>-</v>
      </c>
      <c r="BQ38" s="11" t="str">
        <f ca="1">MATCHUP!BQ38</f>
        <v>-</v>
      </c>
      <c r="BR38" s="11" t="str">
        <f ca="1">MATCHUP!BR38</f>
        <v>-</v>
      </c>
      <c r="BS38" s="11" t="str">
        <f ca="1">MATCHUP!BS38</f>
        <v>-</v>
      </c>
      <c r="BT38" s="11" t="str">
        <f ca="1">MATCHUP!BT38</f>
        <v>-</v>
      </c>
      <c r="BU38" s="11" t="str">
        <f ca="1">MATCHUP!BU38</f>
        <v>-</v>
      </c>
      <c r="BV38" s="11" t="str">
        <f ca="1">MATCHUP!BV38</f>
        <v>-</v>
      </c>
      <c r="BW38" s="11" t="str">
        <f ca="1">MATCHUP!BW38</f>
        <v>-</v>
      </c>
      <c r="BX38" s="11" t="str">
        <f ca="1">MATCHUP!BX38</f>
        <v>-</v>
      </c>
      <c r="BY38" s="11" t="str">
        <f ca="1">MATCHUP!BY38</f>
        <v>-</v>
      </c>
      <c r="BZ38" s="11" t="str">
        <f ca="1">MATCHUP!BZ38</f>
        <v>-</v>
      </c>
      <c r="CA38" s="11" t="str">
        <f ca="1">MATCHUP!CA38</f>
        <v>-</v>
      </c>
      <c r="CB38" s="11" t="str">
        <f ca="1">MATCHUP!CB38</f>
        <v>-</v>
      </c>
      <c r="CC38" s="11" t="str">
        <f ca="1">MATCHUP!CC38</f>
        <v>-</v>
      </c>
      <c r="CD38" s="11" t="str">
        <f ca="1">MATCHUP!CD38</f>
        <v>-</v>
      </c>
      <c r="CE38" s="11" t="str">
        <f ca="1">MATCHUP!CE38</f>
        <v>-</v>
      </c>
      <c r="CF38" s="11" t="str">
        <f ca="1">MATCHUP!CF38</f>
        <v>-</v>
      </c>
      <c r="CG38" s="11" t="str">
        <f ca="1">MATCHUP!CG38</f>
        <v>-</v>
      </c>
      <c r="CH38" s="11" t="str">
        <f ca="1">MATCHUP!CH38</f>
        <v>-</v>
      </c>
      <c r="CI38" s="11" t="str">
        <f ca="1">MATCHUP!CI38</f>
        <v>-</v>
      </c>
      <c r="CJ38" s="11" t="str">
        <f ca="1">MATCHUP!CJ38</f>
        <v>-</v>
      </c>
      <c r="CK38" s="11" t="str">
        <f ca="1">MATCHUP!CK38</f>
        <v>-</v>
      </c>
      <c r="CL38" s="11" t="str">
        <f ca="1">MATCHUP!CL38</f>
        <v>-</v>
      </c>
      <c r="CM38" s="11" t="str">
        <f ca="1">MATCHUP!CM38</f>
        <v>-</v>
      </c>
      <c r="CN38" s="11" t="str">
        <f ca="1">MATCHUP!CN38</f>
        <v>-</v>
      </c>
      <c r="CO38" s="11" t="str">
        <f ca="1">MATCHUP!CO38</f>
        <v>-</v>
      </c>
      <c r="CP38" s="11" t="str">
        <f ca="1">MATCHUP!CP38</f>
        <v>-</v>
      </c>
      <c r="CQ38" s="11" t="str">
        <f ca="1">MATCHUP!CQ38</f>
        <v>-</v>
      </c>
      <c r="CR38" s="11" t="str">
        <f ca="1">MATCHUP!CR38</f>
        <v>-</v>
      </c>
      <c r="CS38" s="11" t="str">
        <f ca="1">MATCHUP!CS38</f>
        <v>-</v>
      </c>
      <c r="CT38" s="11" t="str">
        <f ca="1">MATCHUP!CT38</f>
        <v>-</v>
      </c>
      <c r="CU38" s="11" t="str">
        <f ca="1">MATCHUP!CU38</f>
        <v>-</v>
      </c>
      <c r="CV38" s="11" t="str">
        <f ca="1">MATCHUP!CV38</f>
        <v>-</v>
      </c>
    </row>
    <row r="39" spans="1:100" ht="55" customHeight="1" x14ac:dyDescent="0.3">
      <c r="A39" s="3" t="str">
        <f ca="1">MATCHUP!A39</f>
        <v>Mono Red Dredge</v>
      </c>
      <c r="B39" s="11">
        <f ca="1">((COUNTIFS(SWISSW!$I:$I,'MTT DRAW'!$A39,SWISSW!$J:$J,'MTT DRAW'!B$1,SWISSW!$F:$F,"Draw")+COUNTIFS(SWISSW!$I:$I,'MTT DRAW'!B$1,SWISSW!$J:$J,'MTT DRAW'!$A39,SWISSW!$F:$F,"Draw")))*IF(ROW()=COLUMN(),0.5,1)</f>
        <v>0</v>
      </c>
      <c r="C39" s="11">
        <f ca="1">((COUNTIFS(SWISSW!$I:$I,'MTT DRAW'!$A39,SWISSW!$J:$J,'MTT DRAW'!C$1,SWISSW!$F:$F,"Draw")+COUNTIFS(SWISSW!$I:$I,'MTT DRAW'!C$1,SWISSW!$J:$J,'MTT DRAW'!$A39,SWISSW!$F:$F,"Draw")))*IF(ROW()=COLUMN(),0.5,1)</f>
        <v>0</v>
      </c>
      <c r="D39" s="11">
        <f ca="1">((COUNTIFS(SWISSW!$I:$I,'MTT DRAW'!$A39,SWISSW!$J:$J,'MTT DRAW'!D$1,SWISSW!$F:$F,"Draw")+COUNTIFS(SWISSW!$I:$I,'MTT DRAW'!D$1,SWISSW!$J:$J,'MTT DRAW'!$A39,SWISSW!$F:$F,"Draw")))*IF(ROW()=COLUMN(),0.5,1)</f>
        <v>0</v>
      </c>
      <c r="E39" s="11">
        <f ca="1">((COUNTIFS(SWISSW!$I:$I,'MTT DRAW'!$A39,SWISSW!$J:$J,'MTT DRAW'!E$1,SWISSW!$F:$F,"Draw")+COUNTIFS(SWISSW!$I:$I,'MTT DRAW'!E$1,SWISSW!$J:$J,'MTT DRAW'!$A39,SWISSW!$F:$F,"Draw")))*IF(ROW()=COLUMN(),0.5,1)</f>
        <v>0</v>
      </c>
      <c r="F39" s="11">
        <f ca="1">((COUNTIFS(SWISSW!$I:$I,'MTT DRAW'!$A39,SWISSW!$J:$J,'MTT DRAW'!F$1,SWISSW!$F:$F,"Draw")+COUNTIFS(SWISSW!$I:$I,'MTT DRAW'!F$1,SWISSW!$J:$J,'MTT DRAW'!$A39,SWISSW!$F:$F,"Draw")))*IF(ROW()=COLUMN(),0.5,1)</f>
        <v>0</v>
      </c>
      <c r="G39" s="11">
        <f ca="1">((COUNTIFS(SWISSW!$I:$I,'MTT DRAW'!$A39,SWISSW!$J:$J,'MTT DRAW'!G$1,SWISSW!$F:$F,"Draw")+COUNTIFS(SWISSW!$I:$I,'MTT DRAW'!G$1,SWISSW!$J:$J,'MTT DRAW'!$A39,SWISSW!$F:$F,"Draw")))*IF(ROW()=COLUMN(),0.5,1)</f>
        <v>0</v>
      </c>
      <c r="H39" s="11">
        <f ca="1">((COUNTIFS(SWISSW!$I:$I,'MTT DRAW'!$A39,SWISSW!$J:$J,'MTT DRAW'!H$1,SWISSW!$F:$F,"Draw")+COUNTIFS(SWISSW!$I:$I,'MTT DRAW'!H$1,SWISSW!$J:$J,'MTT DRAW'!$A39,SWISSW!$F:$F,"Draw")))*IF(ROW()=COLUMN(),0.5,1)</f>
        <v>0</v>
      </c>
      <c r="I39" s="11">
        <f ca="1">((COUNTIFS(SWISSW!$I:$I,'MTT DRAW'!$A39,SWISSW!$J:$J,'MTT DRAW'!I$1,SWISSW!$F:$F,"Draw")+COUNTIFS(SWISSW!$I:$I,'MTT DRAW'!I$1,SWISSW!$J:$J,'MTT DRAW'!$A39,SWISSW!$F:$F,"Draw")))*IF(ROW()=COLUMN(),0.5,1)</f>
        <v>0</v>
      </c>
      <c r="J39" s="11">
        <f ca="1">((COUNTIFS(SWISSW!$I:$I,'MTT DRAW'!$A39,SWISSW!$J:$J,'MTT DRAW'!J$1,SWISSW!$F:$F,"Draw")+COUNTIFS(SWISSW!$I:$I,'MTT DRAW'!J$1,SWISSW!$J:$J,'MTT DRAW'!$A39,SWISSW!$F:$F,"Draw")))*IF(ROW()=COLUMN(),0.5,1)</f>
        <v>0</v>
      </c>
      <c r="K39" s="11">
        <f ca="1">((COUNTIFS(SWISSW!$I:$I,'MTT DRAW'!$A39,SWISSW!$J:$J,'MTT DRAW'!K$1,SWISSW!$F:$F,"Draw")+COUNTIFS(SWISSW!$I:$I,'MTT DRAW'!K$1,SWISSW!$J:$J,'MTT DRAW'!$A39,SWISSW!$F:$F,"Draw")))*IF(ROW()=COLUMN(),0.5,1)</f>
        <v>0</v>
      </c>
      <c r="L39" s="11">
        <f ca="1">((COUNTIFS(SWISSW!$I:$I,'MTT DRAW'!$A39,SWISSW!$J:$J,'MTT DRAW'!L$1,SWISSW!$F:$F,"Draw")+COUNTIFS(SWISSW!$I:$I,'MTT DRAW'!L$1,SWISSW!$J:$J,'MTT DRAW'!$A39,SWISSW!$F:$F,"Draw")))*IF(ROW()=COLUMN(),0.5,1)</f>
        <v>1</v>
      </c>
      <c r="M39" s="11">
        <f ca="1">((COUNTIFS(SWISSW!$I:$I,'MTT DRAW'!$A39,SWISSW!$J:$J,'MTT DRAW'!M$1,SWISSW!$F:$F,"Draw")+COUNTIFS(SWISSW!$I:$I,'MTT DRAW'!M$1,SWISSW!$J:$J,'MTT DRAW'!$A39,SWISSW!$F:$F,"Draw")))*IF(ROW()=COLUMN(),0.5,1)</f>
        <v>0</v>
      </c>
      <c r="N39" s="11">
        <f ca="1">((COUNTIFS(SWISSW!$I:$I,'MTT DRAW'!$A39,SWISSW!$J:$J,'MTT DRAW'!N$1,SWISSW!$F:$F,"Draw")+COUNTIFS(SWISSW!$I:$I,'MTT DRAW'!N$1,SWISSW!$J:$J,'MTT DRAW'!$A39,SWISSW!$F:$F,"Draw")))*IF(ROW()=COLUMN(),0.5,1)</f>
        <v>0</v>
      </c>
      <c r="O39" s="11">
        <f ca="1">((COUNTIFS(SWISSW!$I:$I,'MTT DRAW'!$A39,SWISSW!$J:$J,'MTT DRAW'!O$1,SWISSW!$F:$F,"Draw")+COUNTIFS(SWISSW!$I:$I,'MTT DRAW'!O$1,SWISSW!$J:$J,'MTT DRAW'!$A39,SWISSW!$F:$F,"Draw")))*IF(ROW()=COLUMN(),0.5,1)</f>
        <v>0</v>
      </c>
      <c r="P39" s="11">
        <f ca="1">((COUNTIFS(SWISSW!$I:$I,'MTT DRAW'!$A39,SWISSW!$J:$J,'MTT DRAW'!P$1,SWISSW!$F:$F,"Draw")+COUNTIFS(SWISSW!$I:$I,'MTT DRAW'!P$1,SWISSW!$J:$J,'MTT DRAW'!$A39,SWISSW!$F:$F,"Draw")))*IF(ROW()=COLUMN(),0.5,1)</f>
        <v>0</v>
      </c>
      <c r="Q39" s="11">
        <f ca="1">((COUNTIFS(SWISSW!$I:$I,'MTT DRAW'!$A39,SWISSW!$J:$J,'MTT DRAW'!Q$1,SWISSW!$F:$F,"Draw")+COUNTIFS(SWISSW!$I:$I,'MTT DRAW'!Q$1,SWISSW!$J:$J,'MTT DRAW'!$A39,SWISSW!$F:$F,"Draw")))*IF(ROW()=COLUMN(),0.5,1)</f>
        <v>0</v>
      </c>
      <c r="R39" s="11">
        <f ca="1">((COUNTIFS(SWISSW!$I:$I,'MTT DRAW'!$A39,SWISSW!$J:$J,'MTT DRAW'!R$1,SWISSW!$F:$F,"Draw")+COUNTIFS(SWISSW!$I:$I,'MTT DRAW'!R$1,SWISSW!$J:$J,'MTT DRAW'!$A39,SWISSW!$F:$F,"Draw")))*IF(ROW()=COLUMN(),0.5,1)</f>
        <v>0</v>
      </c>
      <c r="S39" s="11">
        <f ca="1">((COUNTIFS(SWISSW!$I:$I,'MTT DRAW'!$A39,SWISSW!$J:$J,'MTT DRAW'!S$1,SWISSW!$F:$F,"Draw")+COUNTIFS(SWISSW!$I:$I,'MTT DRAW'!S$1,SWISSW!$J:$J,'MTT DRAW'!$A39,SWISSW!$F:$F,"Draw")))*IF(ROW()=COLUMN(),0.5,1)</f>
        <v>0</v>
      </c>
      <c r="T39" s="11">
        <f ca="1">((COUNTIFS(SWISSW!$I:$I,'MTT DRAW'!$A39,SWISSW!$J:$J,'MTT DRAW'!T$1,SWISSW!$F:$F,"Draw")+COUNTIFS(SWISSW!$I:$I,'MTT DRAW'!T$1,SWISSW!$J:$J,'MTT DRAW'!$A39,SWISSW!$F:$F,"Draw")))*IF(ROW()=COLUMN(),0.5,1)</f>
        <v>0</v>
      </c>
      <c r="U39" s="11">
        <f ca="1">((COUNTIFS(SWISSW!$I:$I,'MTT DRAW'!$A39,SWISSW!$J:$J,'MTT DRAW'!U$1,SWISSW!$F:$F,"Draw")+COUNTIFS(SWISSW!$I:$I,'MTT DRAW'!U$1,SWISSW!$J:$J,'MTT DRAW'!$A39,SWISSW!$F:$F,"Draw")))*IF(ROW()=COLUMN(),0.5,1)</f>
        <v>0</v>
      </c>
      <c r="V39" s="11">
        <f ca="1">((COUNTIFS(SWISSW!$I:$I,'MTT DRAW'!$A39,SWISSW!$J:$J,'MTT DRAW'!V$1,SWISSW!$F:$F,"Draw")+COUNTIFS(SWISSW!$I:$I,'MTT DRAW'!V$1,SWISSW!$J:$J,'MTT DRAW'!$A39,SWISSW!$F:$F,"Draw")))*IF(ROW()=COLUMN(),0.5,1)</f>
        <v>0</v>
      </c>
      <c r="W39" s="11">
        <f ca="1">((COUNTIFS(SWISSW!$I:$I,'MTT DRAW'!$A39,SWISSW!$J:$J,'MTT DRAW'!W$1,SWISSW!$F:$F,"Draw")+COUNTIFS(SWISSW!$I:$I,'MTT DRAW'!W$1,SWISSW!$J:$J,'MTT DRAW'!$A39,SWISSW!$F:$F,"Draw")))*IF(ROW()=COLUMN(),0.5,1)</f>
        <v>0</v>
      </c>
      <c r="X39" s="11">
        <f ca="1">((COUNTIFS(SWISSW!$I:$I,'MTT DRAW'!$A39,SWISSW!$J:$J,'MTT DRAW'!X$1,SWISSW!$F:$F,"Draw")+COUNTIFS(SWISSW!$I:$I,'MTT DRAW'!X$1,SWISSW!$J:$J,'MTT DRAW'!$A39,SWISSW!$F:$F,"Draw")))*IF(ROW()=COLUMN(),0.5,1)</f>
        <v>0</v>
      </c>
      <c r="Y39" s="11">
        <f ca="1">((COUNTIFS(SWISSW!$I:$I,'MTT DRAW'!$A39,SWISSW!$J:$J,'MTT DRAW'!Y$1,SWISSW!$F:$F,"Draw")+COUNTIFS(SWISSW!$I:$I,'MTT DRAW'!Y$1,SWISSW!$J:$J,'MTT DRAW'!$A39,SWISSW!$F:$F,"Draw")))*IF(ROW()=COLUMN(),0.5,1)</f>
        <v>0</v>
      </c>
      <c r="Z39" s="11">
        <f ca="1">((COUNTIFS(SWISSW!$I:$I,'MTT DRAW'!$A39,SWISSW!$J:$J,'MTT DRAW'!Z$1,SWISSW!$F:$F,"Draw")+COUNTIFS(SWISSW!$I:$I,'MTT DRAW'!Z$1,SWISSW!$J:$J,'MTT DRAW'!$A39,SWISSW!$F:$F,"Draw")))*IF(ROW()=COLUMN(),0.5,1)</f>
        <v>0</v>
      </c>
      <c r="AA39" s="11">
        <f ca="1">((COUNTIFS(SWISSW!$I:$I,'MTT DRAW'!$A39,SWISSW!$J:$J,'MTT DRAW'!AA$1,SWISSW!$F:$F,"Draw")+COUNTIFS(SWISSW!$I:$I,'MTT DRAW'!AA$1,SWISSW!$J:$J,'MTT DRAW'!$A39,SWISSW!$F:$F,"Draw")))*IF(ROW()=COLUMN(),0.5,1)</f>
        <v>0</v>
      </c>
      <c r="AB39" s="11">
        <f ca="1">((COUNTIFS(SWISSW!$I:$I,'MTT DRAW'!$A39,SWISSW!$J:$J,'MTT DRAW'!AB$1,SWISSW!$F:$F,"Draw")+COUNTIFS(SWISSW!$I:$I,'MTT DRAW'!AB$1,SWISSW!$J:$J,'MTT DRAW'!$A39,SWISSW!$F:$F,"Draw")))*IF(ROW()=COLUMN(),0.5,1)</f>
        <v>0</v>
      </c>
      <c r="AC39" s="11">
        <f ca="1">((COUNTIFS(SWISSW!$I:$I,'MTT DRAW'!$A39,SWISSW!$J:$J,'MTT DRAW'!AC$1,SWISSW!$F:$F,"Draw")+COUNTIFS(SWISSW!$I:$I,'MTT DRAW'!AC$1,SWISSW!$J:$J,'MTT DRAW'!$A39,SWISSW!$F:$F,"Draw")))*IF(ROW()=COLUMN(),0.5,1)</f>
        <v>0</v>
      </c>
      <c r="AD39" s="11">
        <f ca="1">((COUNTIFS(SWISSW!$I:$I,'MTT DRAW'!$A39,SWISSW!$J:$J,'MTT DRAW'!AD$1,SWISSW!$F:$F,"Draw")+COUNTIFS(SWISSW!$I:$I,'MTT DRAW'!AD$1,SWISSW!$J:$J,'MTT DRAW'!$A39,SWISSW!$F:$F,"Draw")))*IF(ROW()=COLUMN(),0.5,1)</f>
        <v>0</v>
      </c>
      <c r="AE39" s="11">
        <f ca="1">((COUNTIFS(SWISSW!$I:$I,'MTT DRAW'!$A39,SWISSW!$J:$J,'MTT DRAW'!AE$1,SWISSW!$F:$F,"Draw")+COUNTIFS(SWISSW!$I:$I,'MTT DRAW'!AE$1,SWISSW!$J:$J,'MTT DRAW'!$A39,SWISSW!$F:$F,"Draw")))*IF(ROW()=COLUMN(),0.5,1)</f>
        <v>0</v>
      </c>
      <c r="AF39" s="11">
        <f ca="1">((COUNTIFS(SWISSW!$I:$I,'MTT DRAW'!$A39,SWISSW!$J:$J,'MTT DRAW'!AF$1,SWISSW!$F:$F,"Draw")+COUNTIFS(SWISSW!$I:$I,'MTT DRAW'!AF$1,SWISSW!$J:$J,'MTT DRAW'!$A39,SWISSW!$F:$F,"Draw")))*IF(ROW()=COLUMN(),0.5,1)</f>
        <v>0</v>
      </c>
      <c r="AG39" s="11">
        <f ca="1">((COUNTIFS(SWISSW!$I:$I,'MTT DRAW'!$A39,SWISSW!$J:$J,'MTT DRAW'!AG$1,SWISSW!$F:$F,"Draw")+COUNTIFS(SWISSW!$I:$I,'MTT DRAW'!AG$1,SWISSW!$J:$J,'MTT DRAW'!$A39,SWISSW!$F:$F,"Draw")))*IF(ROW()=COLUMN(),0.5,1)</f>
        <v>0</v>
      </c>
      <c r="AH39" s="11">
        <f ca="1">((COUNTIFS(SWISSW!$I:$I,'MTT DRAW'!$A39,SWISSW!$J:$J,'MTT DRAW'!AH$1,SWISSW!$F:$F,"Draw")+COUNTIFS(SWISSW!$I:$I,'MTT DRAW'!AH$1,SWISSW!$J:$J,'MTT DRAW'!$A39,SWISSW!$F:$F,"Draw")))*IF(ROW()=COLUMN(),0.5,1)</f>
        <v>0</v>
      </c>
      <c r="AI39" s="11">
        <f ca="1">((COUNTIFS(SWISSW!$I:$I,'MTT DRAW'!$A39,SWISSW!$J:$J,'MTT DRAW'!AI$1,SWISSW!$F:$F,"Draw")+COUNTIFS(SWISSW!$I:$I,'MTT DRAW'!AI$1,SWISSW!$J:$J,'MTT DRAW'!$A39,SWISSW!$F:$F,"Draw")))*IF(ROW()=COLUMN(),0.5,1)</f>
        <v>0</v>
      </c>
      <c r="AJ39" s="11">
        <f ca="1">((COUNTIFS(SWISSW!$I:$I,'MTT DRAW'!$A39,SWISSW!$J:$J,'MTT DRAW'!AJ$1,SWISSW!$F:$F,"Draw")+COUNTIFS(SWISSW!$I:$I,'MTT DRAW'!AJ$1,SWISSW!$J:$J,'MTT DRAW'!$A39,SWISSW!$F:$F,"Draw")))*IF(ROW()=COLUMN(),0.5,1)</f>
        <v>0</v>
      </c>
      <c r="AK39" s="11">
        <f ca="1">((COUNTIFS(SWISSW!$I:$I,'MTT DRAW'!$A39,SWISSW!$J:$J,'MTT DRAW'!AK$1,SWISSW!$F:$F,"Draw")+COUNTIFS(SWISSW!$I:$I,'MTT DRAW'!AK$1,SWISSW!$J:$J,'MTT DRAW'!$A39,SWISSW!$F:$F,"Draw")))*IF(ROW()=COLUMN(),0.5,1)</f>
        <v>0</v>
      </c>
      <c r="AL39" s="11">
        <f ca="1">((COUNTIFS(SWISSW!$I:$I,'MTT DRAW'!$A39,SWISSW!$J:$J,'MTT DRAW'!AL$1,SWISSW!$F:$F,"Draw")+COUNTIFS(SWISSW!$I:$I,'MTT DRAW'!AL$1,SWISSW!$J:$J,'MTT DRAW'!$A39,SWISSW!$F:$F,"Draw")))*IF(ROW()=COLUMN(),0.5,1)</f>
        <v>0</v>
      </c>
      <c r="AM39" s="11">
        <f ca="1">((COUNTIFS(SWISSW!$I:$I,'MTT DRAW'!$A39,SWISSW!$J:$J,'MTT DRAW'!AM$1,SWISSW!$F:$F,"Draw")+COUNTIFS(SWISSW!$I:$I,'MTT DRAW'!AM$1,SWISSW!$J:$J,'MTT DRAW'!$A39,SWISSW!$F:$F,"Draw")))*IF(ROW()=COLUMN(),0.5,1)</f>
        <v>0</v>
      </c>
      <c r="AN39" s="11">
        <f ca="1">((COUNTIFS(SWISSW!$I:$I,'MTT DRAW'!$A39,SWISSW!$J:$J,'MTT DRAW'!AN$1,SWISSW!$F:$F,"Draw")+COUNTIFS(SWISSW!$I:$I,'MTT DRAW'!AN$1,SWISSW!$J:$J,'MTT DRAW'!$A39,SWISSW!$F:$F,"Draw")))*IF(ROW()=COLUMN(),0.5,1)</f>
        <v>0</v>
      </c>
      <c r="AO39" s="11">
        <f ca="1">((COUNTIFS(SWISSW!$I:$I,'MTT DRAW'!$A39,SWISSW!$J:$J,'MTT DRAW'!AO$1,SWISSW!$F:$F,"Draw")+COUNTIFS(SWISSW!$I:$I,'MTT DRAW'!AO$1,SWISSW!$J:$J,'MTT DRAW'!$A39,SWISSW!$F:$F,"Draw")))*IF(ROW()=COLUMN(),0.5,1)</f>
        <v>0</v>
      </c>
      <c r="AP39" s="11">
        <f ca="1">((COUNTIFS(SWISSW!$I:$I,'MTT DRAW'!$A39,SWISSW!$J:$J,'MTT DRAW'!AP$1,SWISSW!$F:$F,"Draw")+COUNTIFS(SWISSW!$I:$I,'MTT DRAW'!AP$1,SWISSW!$J:$J,'MTT DRAW'!$A39,SWISSW!$F:$F,"Draw")))*IF(ROW()=COLUMN(),0.5,1)</f>
        <v>0</v>
      </c>
      <c r="AQ39" s="11">
        <f ca="1">((COUNTIFS(SWISSW!$I:$I,'MTT DRAW'!$A39,SWISSW!$J:$J,'MTT DRAW'!AQ$1,SWISSW!$F:$F,"Draw")+COUNTIFS(SWISSW!$I:$I,'MTT DRAW'!AQ$1,SWISSW!$J:$J,'MTT DRAW'!$A39,SWISSW!$F:$F,"Draw")))*IF(ROW()=COLUMN(),0.5,1)</f>
        <v>0</v>
      </c>
      <c r="AR39" s="11">
        <f ca="1">((COUNTIFS(SWISSW!$I:$I,'MTT DRAW'!$A39,SWISSW!$J:$J,'MTT DRAW'!AR$1,SWISSW!$F:$F,"Draw")+COUNTIFS(SWISSW!$I:$I,'MTT DRAW'!AR$1,SWISSW!$J:$J,'MTT DRAW'!$A39,SWISSW!$F:$F,"Draw")))*IF(ROW()=COLUMN(),0.5,1)</f>
        <v>0</v>
      </c>
      <c r="AS39" s="11">
        <f ca="1">((COUNTIFS(SWISSW!$I:$I,'MTT DRAW'!$A39,SWISSW!$J:$J,'MTT DRAW'!AS$1,SWISSW!$F:$F,"Draw")+COUNTIFS(SWISSW!$I:$I,'MTT DRAW'!AS$1,SWISSW!$J:$J,'MTT DRAW'!$A39,SWISSW!$F:$F,"Draw")))*IF(ROW()=COLUMN(),0.5,1)</f>
        <v>0</v>
      </c>
      <c r="AT39" s="11">
        <f ca="1">((COUNTIFS(SWISSW!$I:$I,'MTT DRAW'!$A39,SWISSW!$J:$J,'MTT DRAW'!AT$1,SWISSW!$F:$F,"Draw")+COUNTIFS(SWISSW!$I:$I,'MTT DRAW'!AT$1,SWISSW!$J:$J,'MTT DRAW'!$A39,SWISSW!$F:$F,"Draw")))*IF(ROW()=COLUMN(),0.5,1)</f>
        <v>0</v>
      </c>
      <c r="AU39" s="11">
        <f ca="1">((COUNTIFS(SWISSW!$I:$I,'MTT DRAW'!$A39,SWISSW!$J:$J,'MTT DRAW'!AU$1,SWISSW!$F:$F,"Draw")+COUNTIFS(SWISSW!$I:$I,'MTT DRAW'!AU$1,SWISSW!$J:$J,'MTT DRAW'!$A39,SWISSW!$F:$F,"Draw")))*IF(ROW()=COLUMN(),0.5,1)</f>
        <v>0</v>
      </c>
      <c r="AV39" s="11">
        <f ca="1">((COUNTIFS(SWISSW!$I:$I,'MTT DRAW'!$A39,SWISSW!$J:$J,'MTT DRAW'!AV$1,SWISSW!$F:$F,"Draw")+COUNTIFS(SWISSW!$I:$I,'MTT DRAW'!AV$1,SWISSW!$J:$J,'MTT DRAW'!$A39,SWISSW!$F:$F,"Draw")))*IF(ROW()=COLUMN(),0.5,1)</f>
        <v>0</v>
      </c>
      <c r="AW39" s="11">
        <f ca="1">((COUNTIFS(SWISSW!$I:$I,'MTT DRAW'!$A39,SWISSW!$J:$J,'MTT DRAW'!AW$1,SWISSW!$F:$F,"Draw")+COUNTIFS(SWISSW!$I:$I,'MTT DRAW'!AW$1,SWISSW!$J:$J,'MTT DRAW'!$A39,SWISSW!$F:$F,"Draw")))*IF(ROW()=COLUMN(),0.5,1)</f>
        <v>0</v>
      </c>
      <c r="AX39" s="11">
        <f ca="1">((COUNTIFS(SWISSW!$I:$I,'MTT DRAW'!$A39,SWISSW!$J:$J,'MTT DRAW'!AX$1,SWISSW!$F:$F,"Draw")+COUNTIFS(SWISSW!$I:$I,'MTT DRAW'!AX$1,SWISSW!$J:$J,'MTT DRAW'!$A39,SWISSW!$F:$F,"Draw")))*IF(ROW()=COLUMN(),0.5,1)</f>
        <v>0</v>
      </c>
      <c r="AY39" s="11">
        <f ca="1">((COUNTIFS(SWISSW!$I:$I,'MTT DRAW'!$A39,SWISSW!$J:$J,'MTT DRAW'!AY$1,SWISSW!$F:$F,"Draw")+COUNTIFS(SWISSW!$I:$I,'MTT DRAW'!AY$1,SWISSW!$J:$J,'MTT DRAW'!$A39,SWISSW!$F:$F,"Draw")))*IF(ROW()=COLUMN(),0.5,1)</f>
        <v>0</v>
      </c>
      <c r="AZ39" s="11">
        <f ca="1">((COUNTIFS(SWISSW!$I:$I,'MTT DRAW'!$A39,SWISSW!$J:$J,'MTT DRAW'!AZ$1,SWISSW!$F:$F,"Draw")+COUNTIFS(SWISSW!$I:$I,'MTT DRAW'!AZ$1,SWISSW!$J:$J,'MTT DRAW'!$A39,SWISSW!$F:$F,"Draw")))*IF(ROW()=COLUMN(),0.5,1)</f>
        <v>0</v>
      </c>
      <c r="BA39" s="11">
        <f ca="1">((COUNTIFS(SWISSW!$I:$I,'MTT DRAW'!$A39,SWISSW!$J:$J,'MTT DRAW'!BA$1,SWISSW!$F:$F,"Draw")+COUNTIFS(SWISSW!$I:$I,'MTT DRAW'!BA$1,SWISSW!$J:$J,'MTT DRAW'!$A39,SWISSW!$F:$F,"Draw")))*IF(ROW()=COLUMN(),0.5,1)</f>
        <v>0</v>
      </c>
      <c r="BB39" s="11">
        <f ca="1">((COUNTIFS(SWISSW!$I:$I,'MTT DRAW'!$A39,SWISSW!$J:$J,'MTT DRAW'!BB$1,SWISSW!$F:$F,"Draw")+COUNTIFS(SWISSW!$I:$I,'MTT DRAW'!BB$1,SWISSW!$J:$J,'MTT DRAW'!$A39,SWISSW!$F:$F,"Draw")))*IF(ROW()=COLUMN(),0.5,1)</f>
        <v>0</v>
      </c>
      <c r="BC39" s="11">
        <f ca="1">((COUNTIFS(SWISSW!$I:$I,'MTT DRAW'!$A39,SWISSW!$J:$J,'MTT DRAW'!BC$1,SWISSW!$F:$F,"Draw")+COUNTIFS(SWISSW!$I:$I,'MTT DRAW'!BC$1,SWISSW!$J:$J,'MTT DRAW'!$A39,SWISSW!$F:$F,"Draw")))*IF(ROW()=COLUMN(),0.5,1)</f>
        <v>0</v>
      </c>
      <c r="BD39" s="11">
        <f ca="1">((COUNTIFS(SWISSW!$I:$I,'MTT DRAW'!$A39,SWISSW!$J:$J,'MTT DRAW'!BD$1,SWISSW!$F:$F,"Draw")+COUNTIFS(SWISSW!$I:$I,'MTT DRAW'!BD$1,SWISSW!$J:$J,'MTT DRAW'!$A39,SWISSW!$F:$F,"Draw")))*IF(ROW()=COLUMN(),0.5,1)</f>
        <v>0</v>
      </c>
      <c r="BE39" s="11">
        <f ca="1">((COUNTIFS(SWISSW!$I:$I,'MTT DRAW'!$A39,SWISSW!$J:$J,'MTT DRAW'!BE$1,SWISSW!$F:$F,"Draw")+COUNTIFS(SWISSW!$I:$I,'MTT DRAW'!BE$1,SWISSW!$J:$J,'MTT DRAW'!$A39,SWISSW!$F:$F,"Draw")))*IF(ROW()=COLUMN(),0.5,1)</f>
        <v>0</v>
      </c>
      <c r="BF39" s="11">
        <f ca="1">((COUNTIFS(SWISSW!$I:$I,'MTT DRAW'!$A39,SWISSW!$J:$J,'MTT DRAW'!BF$1,SWISSW!$F:$F,"Draw")+COUNTIFS(SWISSW!$I:$I,'MTT DRAW'!BF$1,SWISSW!$J:$J,'MTT DRAW'!$A39,SWISSW!$F:$F,"Draw")))*IF(ROW()=COLUMN(),0.5,1)</f>
        <v>0</v>
      </c>
      <c r="BG39" s="11">
        <f ca="1">((COUNTIFS(SWISSW!$I:$I,'MTT DRAW'!$A39,SWISSW!$J:$J,'MTT DRAW'!BG$1,SWISSW!$F:$F,"Draw")+COUNTIFS(SWISSW!$I:$I,'MTT DRAW'!BG$1,SWISSW!$J:$J,'MTT DRAW'!$A39,SWISSW!$F:$F,"Draw")))*IF(ROW()=COLUMN(),0.5,1)</f>
        <v>0</v>
      </c>
      <c r="BH39" s="11">
        <f ca="1">((COUNTIFS(SWISSW!$I:$I,'MTT DRAW'!$A39,SWISSW!$J:$J,'MTT DRAW'!BH$1,SWISSW!$F:$F,"Draw")+COUNTIFS(SWISSW!$I:$I,'MTT DRAW'!BH$1,SWISSW!$J:$J,'MTT DRAW'!$A39,SWISSW!$F:$F,"Draw")))*IF(ROW()=COLUMN(),0.5,1)</f>
        <v>0</v>
      </c>
      <c r="BI39" s="11">
        <f ca="1">((COUNTIFS(SWISSW!$I:$I,'MTT DRAW'!$A39,SWISSW!$J:$J,'MTT DRAW'!BI$1,SWISSW!$F:$F,"Draw")+COUNTIFS(SWISSW!$I:$I,'MTT DRAW'!BI$1,SWISSW!$J:$J,'MTT DRAW'!$A39,SWISSW!$F:$F,"Draw")))*IF(ROW()=COLUMN(),0.5,1)</f>
        <v>0</v>
      </c>
      <c r="BJ39" s="11">
        <f ca="1">((COUNTIFS(SWISSW!$I:$I,'MTT DRAW'!$A39,SWISSW!$J:$J,'MTT DRAW'!BJ$1,SWISSW!$F:$F,"Draw")+COUNTIFS(SWISSW!$I:$I,'MTT DRAW'!BJ$1,SWISSW!$J:$J,'MTT DRAW'!$A39,SWISSW!$F:$F,"Draw")))*IF(ROW()=COLUMN(),0.5,1)</f>
        <v>0</v>
      </c>
      <c r="BK39" s="11">
        <f ca="1">((COUNTIFS(SWISSW!$I:$I,'MTT DRAW'!$A39,SWISSW!$J:$J,'MTT DRAW'!BK$1,SWISSW!$F:$F,"Draw")+COUNTIFS(SWISSW!$I:$I,'MTT DRAW'!BK$1,SWISSW!$J:$J,'MTT DRAW'!$A39,SWISSW!$F:$F,"Draw")))*IF(ROW()=COLUMN(),0.5,1)</f>
        <v>0</v>
      </c>
      <c r="BL39" s="11">
        <f ca="1">((COUNTIFS(SWISSW!$I:$I,'MTT DRAW'!$A39,SWISSW!$J:$J,'MTT DRAW'!BL$1,SWISSW!$F:$F,"Draw")+COUNTIFS(SWISSW!$I:$I,'MTT DRAW'!BL$1,SWISSW!$J:$J,'MTT DRAW'!$A39,SWISSW!$F:$F,"Draw")))*IF(ROW()=COLUMN(),0.5,1)</f>
        <v>0</v>
      </c>
      <c r="BM39" s="11" t="str">
        <f ca="1">MATCHUP!BM39</f>
        <v>-</v>
      </c>
      <c r="BN39" s="11" t="str">
        <f ca="1">MATCHUP!BN39</f>
        <v>-</v>
      </c>
      <c r="BO39" s="11" t="str">
        <f ca="1">MATCHUP!BO39</f>
        <v>-</v>
      </c>
      <c r="BP39" s="11" t="str">
        <f ca="1">MATCHUP!BP39</f>
        <v>-</v>
      </c>
      <c r="BQ39" s="11" t="str">
        <f ca="1">MATCHUP!BQ39</f>
        <v>-</v>
      </c>
      <c r="BR39" s="11" t="str">
        <f ca="1">MATCHUP!BR39</f>
        <v>-</v>
      </c>
      <c r="BS39" s="11" t="str">
        <f ca="1">MATCHUP!BS39</f>
        <v>-</v>
      </c>
      <c r="BT39" s="11" t="str">
        <f ca="1">MATCHUP!BT39</f>
        <v>-</v>
      </c>
      <c r="BU39" s="11" t="str">
        <f ca="1">MATCHUP!BU39</f>
        <v>-</v>
      </c>
      <c r="BV39" s="11" t="str">
        <f ca="1">MATCHUP!BV39</f>
        <v>-</v>
      </c>
      <c r="BW39" s="11" t="str">
        <f ca="1">MATCHUP!BW39</f>
        <v>-</v>
      </c>
      <c r="BX39" s="11" t="str">
        <f ca="1">MATCHUP!BX39</f>
        <v>-</v>
      </c>
      <c r="BY39" s="11" t="str">
        <f ca="1">MATCHUP!BY39</f>
        <v>-</v>
      </c>
      <c r="BZ39" s="11" t="str">
        <f ca="1">MATCHUP!BZ39</f>
        <v>-</v>
      </c>
      <c r="CA39" s="11" t="str">
        <f ca="1">MATCHUP!CA39</f>
        <v>-</v>
      </c>
      <c r="CB39" s="11" t="str">
        <f ca="1">MATCHUP!CB39</f>
        <v>-</v>
      </c>
      <c r="CC39" s="11" t="str">
        <f ca="1">MATCHUP!CC39</f>
        <v>-</v>
      </c>
      <c r="CD39" s="11" t="str">
        <f ca="1">MATCHUP!CD39</f>
        <v>-</v>
      </c>
      <c r="CE39" s="11" t="str">
        <f ca="1">MATCHUP!CE39</f>
        <v>-</v>
      </c>
      <c r="CF39" s="11" t="str">
        <f ca="1">MATCHUP!CF39</f>
        <v>-</v>
      </c>
      <c r="CG39" s="11" t="str">
        <f ca="1">MATCHUP!CG39</f>
        <v>-</v>
      </c>
      <c r="CH39" s="11" t="str">
        <f ca="1">MATCHUP!CH39</f>
        <v>-</v>
      </c>
      <c r="CI39" s="11" t="str">
        <f ca="1">MATCHUP!CI39</f>
        <v>-</v>
      </c>
      <c r="CJ39" s="11" t="str">
        <f ca="1">MATCHUP!CJ39</f>
        <v>-</v>
      </c>
      <c r="CK39" s="11" t="str">
        <f ca="1">MATCHUP!CK39</f>
        <v>-</v>
      </c>
      <c r="CL39" s="11" t="str">
        <f ca="1">MATCHUP!CL39</f>
        <v>-</v>
      </c>
      <c r="CM39" s="11" t="str">
        <f ca="1">MATCHUP!CM39</f>
        <v>-</v>
      </c>
      <c r="CN39" s="11" t="str">
        <f ca="1">MATCHUP!CN39</f>
        <v>-</v>
      </c>
      <c r="CO39" s="11" t="str">
        <f ca="1">MATCHUP!CO39</f>
        <v>-</v>
      </c>
      <c r="CP39" s="11" t="str">
        <f ca="1">MATCHUP!CP39</f>
        <v>-</v>
      </c>
      <c r="CQ39" s="11" t="str">
        <f ca="1">MATCHUP!CQ39</f>
        <v>-</v>
      </c>
      <c r="CR39" s="11" t="str">
        <f ca="1">MATCHUP!CR39</f>
        <v>-</v>
      </c>
      <c r="CS39" s="11" t="str">
        <f ca="1">MATCHUP!CS39</f>
        <v>-</v>
      </c>
      <c r="CT39" s="11" t="str">
        <f ca="1">MATCHUP!CT39</f>
        <v>-</v>
      </c>
      <c r="CU39" s="11" t="str">
        <f ca="1">MATCHUP!CU39</f>
        <v>-</v>
      </c>
      <c r="CV39" s="11" t="str">
        <f ca="1">MATCHUP!CV39</f>
        <v>-</v>
      </c>
    </row>
    <row r="40" spans="1:100" ht="55" customHeight="1" x14ac:dyDescent="0.3">
      <c r="A40" s="3" t="str">
        <f ca="1">MATCHUP!A40</f>
        <v>Mono White Heroic</v>
      </c>
      <c r="B40" s="11">
        <f ca="1">((COUNTIFS(SWISSW!$I:$I,'MTT DRAW'!$A40,SWISSW!$J:$J,'MTT DRAW'!B$1,SWISSW!$F:$F,"Draw")+COUNTIFS(SWISSW!$I:$I,'MTT DRAW'!B$1,SWISSW!$J:$J,'MTT DRAW'!$A40,SWISSW!$F:$F,"Draw")))*IF(ROW()=COLUMN(),0.5,1)</f>
        <v>0</v>
      </c>
      <c r="C40" s="11">
        <f ca="1">((COUNTIFS(SWISSW!$I:$I,'MTT DRAW'!$A40,SWISSW!$J:$J,'MTT DRAW'!C$1,SWISSW!$F:$F,"Draw")+COUNTIFS(SWISSW!$I:$I,'MTT DRAW'!C$1,SWISSW!$J:$J,'MTT DRAW'!$A40,SWISSW!$F:$F,"Draw")))*IF(ROW()=COLUMN(),0.5,1)</f>
        <v>0</v>
      </c>
      <c r="D40" s="11">
        <f ca="1">((COUNTIFS(SWISSW!$I:$I,'MTT DRAW'!$A40,SWISSW!$J:$J,'MTT DRAW'!D$1,SWISSW!$F:$F,"Draw")+COUNTIFS(SWISSW!$I:$I,'MTT DRAW'!D$1,SWISSW!$J:$J,'MTT DRAW'!$A40,SWISSW!$F:$F,"Draw")))*IF(ROW()=COLUMN(),0.5,1)</f>
        <v>0</v>
      </c>
      <c r="E40" s="11">
        <f ca="1">((COUNTIFS(SWISSW!$I:$I,'MTT DRAW'!$A40,SWISSW!$J:$J,'MTT DRAW'!E$1,SWISSW!$F:$F,"Draw")+COUNTIFS(SWISSW!$I:$I,'MTT DRAW'!E$1,SWISSW!$J:$J,'MTT DRAW'!$A40,SWISSW!$F:$F,"Draw")))*IF(ROW()=COLUMN(),0.5,1)</f>
        <v>0</v>
      </c>
      <c r="F40" s="11">
        <f ca="1">((COUNTIFS(SWISSW!$I:$I,'MTT DRAW'!$A40,SWISSW!$J:$J,'MTT DRAW'!F$1,SWISSW!$F:$F,"Draw")+COUNTIFS(SWISSW!$I:$I,'MTT DRAW'!F$1,SWISSW!$J:$J,'MTT DRAW'!$A40,SWISSW!$F:$F,"Draw")))*IF(ROW()=COLUMN(),0.5,1)</f>
        <v>0</v>
      </c>
      <c r="G40" s="11">
        <f ca="1">((COUNTIFS(SWISSW!$I:$I,'MTT DRAW'!$A40,SWISSW!$J:$J,'MTT DRAW'!G$1,SWISSW!$F:$F,"Draw")+COUNTIFS(SWISSW!$I:$I,'MTT DRAW'!G$1,SWISSW!$J:$J,'MTT DRAW'!$A40,SWISSW!$F:$F,"Draw")))*IF(ROW()=COLUMN(),0.5,1)</f>
        <v>0</v>
      </c>
      <c r="H40" s="11">
        <f ca="1">((COUNTIFS(SWISSW!$I:$I,'MTT DRAW'!$A40,SWISSW!$J:$J,'MTT DRAW'!H$1,SWISSW!$F:$F,"Draw")+COUNTIFS(SWISSW!$I:$I,'MTT DRAW'!H$1,SWISSW!$J:$J,'MTT DRAW'!$A40,SWISSW!$F:$F,"Draw")))*IF(ROW()=COLUMN(),0.5,1)</f>
        <v>0</v>
      </c>
      <c r="I40" s="11">
        <f ca="1">((COUNTIFS(SWISSW!$I:$I,'MTT DRAW'!$A40,SWISSW!$J:$J,'MTT DRAW'!I$1,SWISSW!$F:$F,"Draw")+COUNTIFS(SWISSW!$I:$I,'MTT DRAW'!I$1,SWISSW!$J:$J,'MTT DRAW'!$A40,SWISSW!$F:$F,"Draw")))*IF(ROW()=COLUMN(),0.5,1)</f>
        <v>0</v>
      </c>
      <c r="J40" s="11">
        <f ca="1">((COUNTIFS(SWISSW!$I:$I,'MTT DRAW'!$A40,SWISSW!$J:$J,'MTT DRAW'!J$1,SWISSW!$F:$F,"Draw")+COUNTIFS(SWISSW!$I:$I,'MTT DRAW'!J$1,SWISSW!$J:$J,'MTT DRAW'!$A40,SWISSW!$F:$F,"Draw")))*IF(ROW()=COLUMN(),0.5,1)</f>
        <v>0</v>
      </c>
      <c r="K40" s="11">
        <f ca="1">((COUNTIFS(SWISSW!$I:$I,'MTT DRAW'!$A40,SWISSW!$J:$J,'MTT DRAW'!K$1,SWISSW!$F:$F,"Draw")+COUNTIFS(SWISSW!$I:$I,'MTT DRAW'!K$1,SWISSW!$J:$J,'MTT DRAW'!$A40,SWISSW!$F:$F,"Draw")))*IF(ROW()=COLUMN(),0.5,1)</f>
        <v>0</v>
      </c>
      <c r="L40" s="11">
        <f ca="1">((COUNTIFS(SWISSW!$I:$I,'MTT DRAW'!$A40,SWISSW!$J:$J,'MTT DRAW'!L$1,SWISSW!$F:$F,"Draw")+COUNTIFS(SWISSW!$I:$I,'MTT DRAW'!L$1,SWISSW!$J:$J,'MTT DRAW'!$A40,SWISSW!$F:$F,"Draw")))*IF(ROW()=COLUMN(),0.5,1)</f>
        <v>0</v>
      </c>
      <c r="M40" s="11">
        <f ca="1">((COUNTIFS(SWISSW!$I:$I,'MTT DRAW'!$A40,SWISSW!$J:$J,'MTT DRAW'!M$1,SWISSW!$F:$F,"Draw")+COUNTIFS(SWISSW!$I:$I,'MTT DRAW'!M$1,SWISSW!$J:$J,'MTT DRAW'!$A40,SWISSW!$F:$F,"Draw")))*IF(ROW()=COLUMN(),0.5,1)</f>
        <v>0</v>
      </c>
      <c r="N40" s="11">
        <f ca="1">((COUNTIFS(SWISSW!$I:$I,'MTT DRAW'!$A40,SWISSW!$J:$J,'MTT DRAW'!N$1,SWISSW!$F:$F,"Draw")+COUNTIFS(SWISSW!$I:$I,'MTT DRAW'!N$1,SWISSW!$J:$J,'MTT DRAW'!$A40,SWISSW!$F:$F,"Draw")))*IF(ROW()=COLUMN(),0.5,1)</f>
        <v>0</v>
      </c>
      <c r="O40" s="11">
        <f ca="1">((COUNTIFS(SWISSW!$I:$I,'MTT DRAW'!$A40,SWISSW!$J:$J,'MTT DRAW'!O$1,SWISSW!$F:$F,"Draw")+COUNTIFS(SWISSW!$I:$I,'MTT DRAW'!O$1,SWISSW!$J:$J,'MTT DRAW'!$A40,SWISSW!$F:$F,"Draw")))*IF(ROW()=COLUMN(),0.5,1)</f>
        <v>0</v>
      </c>
      <c r="P40" s="11">
        <f ca="1">((COUNTIFS(SWISSW!$I:$I,'MTT DRAW'!$A40,SWISSW!$J:$J,'MTT DRAW'!P$1,SWISSW!$F:$F,"Draw")+COUNTIFS(SWISSW!$I:$I,'MTT DRAW'!P$1,SWISSW!$J:$J,'MTT DRAW'!$A40,SWISSW!$F:$F,"Draw")))*IF(ROW()=COLUMN(),0.5,1)</f>
        <v>0</v>
      </c>
      <c r="Q40" s="11">
        <f ca="1">((COUNTIFS(SWISSW!$I:$I,'MTT DRAW'!$A40,SWISSW!$J:$J,'MTT DRAW'!Q$1,SWISSW!$F:$F,"Draw")+COUNTIFS(SWISSW!$I:$I,'MTT DRAW'!Q$1,SWISSW!$J:$J,'MTT DRAW'!$A40,SWISSW!$F:$F,"Draw")))*IF(ROW()=COLUMN(),0.5,1)</f>
        <v>0</v>
      </c>
      <c r="R40" s="11">
        <f ca="1">((COUNTIFS(SWISSW!$I:$I,'MTT DRAW'!$A40,SWISSW!$J:$J,'MTT DRAW'!R$1,SWISSW!$F:$F,"Draw")+COUNTIFS(SWISSW!$I:$I,'MTT DRAW'!R$1,SWISSW!$J:$J,'MTT DRAW'!$A40,SWISSW!$F:$F,"Draw")))*IF(ROW()=COLUMN(),0.5,1)</f>
        <v>0</v>
      </c>
      <c r="S40" s="11">
        <f ca="1">((COUNTIFS(SWISSW!$I:$I,'MTT DRAW'!$A40,SWISSW!$J:$J,'MTT DRAW'!S$1,SWISSW!$F:$F,"Draw")+COUNTIFS(SWISSW!$I:$I,'MTT DRAW'!S$1,SWISSW!$J:$J,'MTT DRAW'!$A40,SWISSW!$F:$F,"Draw")))*IF(ROW()=COLUMN(),0.5,1)</f>
        <v>0</v>
      </c>
      <c r="T40" s="11">
        <f ca="1">((COUNTIFS(SWISSW!$I:$I,'MTT DRAW'!$A40,SWISSW!$J:$J,'MTT DRAW'!T$1,SWISSW!$F:$F,"Draw")+COUNTIFS(SWISSW!$I:$I,'MTT DRAW'!T$1,SWISSW!$J:$J,'MTT DRAW'!$A40,SWISSW!$F:$F,"Draw")))*IF(ROW()=COLUMN(),0.5,1)</f>
        <v>0</v>
      </c>
      <c r="U40" s="11">
        <f ca="1">((COUNTIFS(SWISSW!$I:$I,'MTT DRAW'!$A40,SWISSW!$J:$J,'MTT DRAW'!U$1,SWISSW!$F:$F,"Draw")+COUNTIFS(SWISSW!$I:$I,'MTT DRAW'!U$1,SWISSW!$J:$J,'MTT DRAW'!$A40,SWISSW!$F:$F,"Draw")))*IF(ROW()=COLUMN(),0.5,1)</f>
        <v>0</v>
      </c>
      <c r="V40" s="11">
        <f ca="1">((COUNTIFS(SWISSW!$I:$I,'MTT DRAW'!$A40,SWISSW!$J:$J,'MTT DRAW'!V$1,SWISSW!$F:$F,"Draw")+COUNTIFS(SWISSW!$I:$I,'MTT DRAW'!V$1,SWISSW!$J:$J,'MTT DRAW'!$A40,SWISSW!$F:$F,"Draw")))*IF(ROW()=COLUMN(),0.5,1)</f>
        <v>0</v>
      </c>
      <c r="W40" s="11">
        <f ca="1">((COUNTIFS(SWISSW!$I:$I,'MTT DRAW'!$A40,SWISSW!$J:$J,'MTT DRAW'!W$1,SWISSW!$F:$F,"Draw")+COUNTIFS(SWISSW!$I:$I,'MTT DRAW'!W$1,SWISSW!$J:$J,'MTT DRAW'!$A40,SWISSW!$F:$F,"Draw")))*IF(ROW()=COLUMN(),0.5,1)</f>
        <v>0</v>
      </c>
      <c r="X40" s="11">
        <f ca="1">((COUNTIFS(SWISSW!$I:$I,'MTT DRAW'!$A40,SWISSW!$J:$J,'MTT DRAW'!X$1,SWISSW!$F:$F,"Draw")+COUNTIFS(SWISSW!$I:$I,'MTT DRAW'!X$1,SWISSW!$J:$J,'MTT DRAW'!$A40,SWISSW!$F:$F,"Draw")))*IF(ROW()=COLUMN(),0.5,1)</f>
        <v>0</v>
      </c>
      <c r="Y40" s="11">
        <f ca="1">((COUNTIFS(SWISSW!$I:$I,'MTT DRAW'!$A40,SWISSW!$J:$J,'MTT DRAW'!Y$1,SWISSW!$F:$F,"Draw")+COUNTIFS(SWISSW!$I:$I,'MTT DRAW'!Y$1,SWISSW!$J:$J,'MTT DRAW'!$A40,SWISSW!$F:$F,"Draw")))*IF(ROW()=COLUMN(),0.5,1)</f>
        <v>0</v>
      </c>
      <c r="Z40" s="11">
        <f ca="1">((COUNTIFS(SWISSW!$I:$I,'MTT DRAW'!$A40,SWISSW!$J:$J,'MTT DRAW'!Z$1,SWISSW!$F:$F,"Draw")+COUNTIFS(SWISSW!$I:$I,'MTT DRAW'!Z$1,SWISSW!$J:$J,'MTT DRAW'!$A40,SWISSW!$F:$F,"Draw")))*IF(ROW()=COLUMN(),0.5,1)</f>
        <v>0</v>
      </c>
      <c r="AA40" s="11">
        <f ca="1">((COUNTIFS(SWISSW!$I:$I,'MTT DRAW'!$A40,SWISSW!$J:$J,'MTT DRAW'!AA$1,SWISSW!$F:$F,"Draw")+COUNTIFS(SWISSW!$I:$I,'MTT DRAW'!AA$1,SWISSW!$J:$J,'MTT DRAW'!$A40,SWISSW!$F:$F,"Draw")))*IF(ROW()=COLUMN(),0.5,1)</f>
        <v>0</v>
      </c>
      <c r="AB40" s="11">
        <f ca="1">((COUNTIFS(SWISSW!$I:$I,'MTT DRAW'!$A40,SWISSW!$J:$J,'MTT DRAW'!AB$1,SWISSW!$F:$F,"Draw")+COUNTIFS(SWISSW!$I:$I,'MTT DRAW'!AB$1,SWISSW!$J:$J,'MTT DRAW'!$A40,SWISSW!$F:$F,"Draw")))*IF(ROW()=COLUMN(),0.5,1)</f>
        <v>0</v>
      </c>
      <c r="AC40" s="11">
        <f ca="1">((COUNTIFS(SWISSW!$I:$I,'MTT DRAW'!$A40,SWISSW!$J:$J,'MTT DRAW'!AC$1,SWISSW!$F:$F,"Draw")+COUNTIFS(SWISSW!$I:$I,'MTT DRAW'!AC$1,SWISSW!$J:$J,'MTT DRAW'!$A40,SWISSW!$F:$F,"Draw")))*IF(ROW()=COLUMN(),0.5,1)</f>
        <v>0</v>
      </c>
      <c r="AD40" s="11">
        <f ca="1">((COUNTIFS(SWISSW!$I:$I,'MTT DRAW'!$A40,SWISSW!$J:$J,'MTT DRAW'!AD$1,SWISSW!$F:$F,"Draw")+COUNTIFS(SWISSW!$I:$I,'MTT DRAW'!AD$1,SWISSW!$J:$J,'MTT DRAW'!$A40,SWISSW!$F:$F,"Draw")))*IF(ROW()=COLUMN(),0.5,1)</f>
        <v>0</v>
      </c>
      <c r="AE40" s="11">
        <f ca="1">((COUNTIFS(SWISSW!$I:$I,'MTT DRAW'!$A40,SWISSW!$J:$J,'MTT DRAW'!AE$1,SWISSW!$F:$F,"Draw")+COUNTIFS(SWISSW!$I:$I,'MTT DRAW'!AE$1,SWISSW!$J:$J,'MTT DRAW'!$A40,SWISSW!$F:$F,"Draw")))*IF(ROW()=COLUMN(),0.5,1)</f>
        <v>0</v>
      </c>
      <c r="AF40" s="11">
        <f ca="1">((COUNTIFS(SWISSW!$I:$I,'MTT DRAW'!$A40,SWISSW!$J:$J,'MTT DRAW'!AF$1,SWISSW!$F:$F,"Draw")+COUNTIFS(SWISSW!$I:$I,'MTT DRAW'!AF$1,SWISSW!$J:$J,'MTT DRAW'!$A40,SWISSW!$F:$F,"Draw")))*IF(ROW()=COLUMN(),0.5,1)</f>
        <v>0</v>
      </c>
      <c r="AG40" s="11">
        <f ca="1">((COUNTIFS(SWISSW!$I:$I,'MTT DRAW'!$A40,SWISSW!$J:$J,'MTT DRAW'!AG$1,SWISSW!$F:$F,"Draw")+COUNTIFS(SWISSW!$I:$I,'MTT DRAW'!AG$1,SWISSW!$J:$J,'MTT DRAW'!$A40,SWISSW!$F:$F,"Draw")))*IF(ROW()=COLUMN(),0.5,1)</f>
        <v>0</v>
      </c>
      <c r="AH40" s="11">
        <f ca="1">((COUNTIFS(SWISSW!$I:$I,'MTT DRAW'!$A40,SWISSW!$J:$J,'MTT DRAW'!AH$1,SWISSW!$F:$F,"Draw")+COUNTIFS(SWISSW!$I:$I,'MTT DRAW'!AH$1,SWISSW!$J:$J,'MTT DRAW'!$A40,SWISSW!$F:$F,"Draw")))*IF(ROW()=COLUMN(),0.5,1)</f>
        <v>0</v>
      </c>
      <c r="AI40" s="11">
        <f ca="1">((COUNTIFS(SWISSW!$I:$I,'MTT DRAW'!$A40,SWISSW!$J:$J,'MTT DRAW'!AI$1,SWISSW!$F:$F,"Draw")+COUNTIFS(SWISSW!$I:$I,'MTT DRAW'!AI$1,SWISSW!$J:$J,'MTT DRAW'!$A40,SWISSW!$F:$F,"Draw")))*IF(ROW()=COLUMN(),0.5,1)</f>
        <v>0</v>
      </c>
      <c r="AJ40" s="11">
        <f ca="1">((COUNTIFS(SWISSW!$I:$I,'MTT DRAW'!$A40,SWISSW!$J:$J,'MTT DRAW'!AJ$1,SWISSW!$F:$F,"Draw")+COUNTIFS(SWISSW!$I:$I,'MTT DRAW'!AJ$1,SWISSW!$J:$J,'MTT DRAW'!$A40,SWISSW!$F:$F,"Draw")))*IF(ROW()=COLUMN(),0.5,1)</f>
        <v>0</v>
      </c>
      <c r="AK40" s="11">
        <f ca="1">((COUNTIFS(SWISSW!$I:$I,'MTT DRAW'!$A40,SWISSW!$J:$J,'MTT DRAW'!AK$1,SWISSW!$F:$F,"Draw")+COUNTIFS(SWISSW!$I:$I,'MTT DRAW'!AK$1,SWISSW!$J:$J,'MTT DRAW'!$A40,SWISSW!$F:$F,"Draw")))*IF(ROW()=COLUMN(),0.5,1)</f>
        <v>0</v>
      </c>
      <c r="AL40" s="11">
        <f ca="1">((COUNTIFS(SWISSW!$I:$I,'MTT DRAW'!$A40,SWISSW!$J:$J,'MTT DRAW'!AL$1,SWISSW!$F:$F,"Draw")+COUNTIFS(SWISSW!$I:$I,'MTT DRAW'!AL$1,SWISSW!$J:$J,'MTT DRAW'!$A40,SWISSW!$F:$F,"Draw")))*IF(ROW()=COLUMN(),0.5,1)</f>
        <v>0</v>
      </c>
      <c r="AM40" s="11">
        <f ca="1">((COUNTIFS(SWISSW!$I:$I,'MTT DRAW'!$A40,SWISSW!$J:$J,'MTT DRAW'!AM$1,SWISSW!$F:$F,"Draw")+COUNTIFS(SWISSW!$I:$I,'MTT DRAW'!AM$1,SWISSW!$J:$J,'MTT DRAW'!$A40,SWISSW!$F:$F,"Draw")))*IF(ROW()=COLUMN(),0.5,1)</f>
        <v>0</v>
      </c>
      <c r="AN40" s="11">
        <f ca="1">((COUNTIFS(SWISSW!$I:$I,'MTT DRAW'!$A40,SWISSW!$J:$J,'MTT DRAW'!AN$1,SWISSW!$F:$F,"Draw")+COUNTIFS(SWISSW!$I:$I,'MTT DRAW'!AN$1,SWISSW!$J:$J,'MTT DRAW'!$A40,SWISSW!$F:$F,"Draw")))*IF(ROW()=COLUMN(),0.5,1)</f>
        <v>0</v>
      </c>
      <c r="AO40" s="11">
        <f ca="1">((COUNTIFS(SWISSW!$I:$I,'MTT DRAW'!$A40,SWISSW!$J:$J,'MTT DRAW'!AO$1,SWISSW!$F:$F,"Draw")+COUNTIFS(SWISSW!$I:$I,'MTT DRAW'!AO$1,SWISSW!$J:$J,'MTT DRAW'!$A40,SWISSW!$F:$F,"Draw")))*IF(ROW()=COLUMN(),0.5,1)</f>
        <v>0</v>
      </c>
      <c r="AP40" s="11">
        <f ca="1">((COUNTIFS(SWISSW!$I:$I,'MTT DRAW'!$A40,SWISSW!$J:$J,'MTT DRAW'!AP$1,SWISSW!$F:$F,"Draw")+COUNTIFS(SWISSW!$I:$I,'MTT DRAW'!AP$1,SWISSW!$J:$J,'MTT DRAW'!$A40,SWISSW!$F:$F,"Draw")))*IF(ROW()=COLUMN(),0.5,1)</f>
        <v>0</v>
      </c>
      <c r="AQ40" s="11">
        <f ca="1">((COUNTIFS(SWISSW!$I:$I,'MTT DRAW'!$A40,SWISSW!$J:$J,'MTT DRAW'!AQ$1,SWISSW!$F:$F,"Draw")+COUNTIFS(SWISSW!$I:$I,'MTT DRAW'!AQ$1,SWISSW!$J:$J,'MTT DRAW'!$A40,SWISSW!$F:$F,"Draw")))*IF(ROW()=COLUMN(),0.5,1)</f>
        <v>0</v>
      </c>
      <c r="AR40" s="11">
        <f ca="1">((COUNTIFS(SWISSW!$I:$I,'MTT DRAW'!$A40,SWISSW!$J:$J,'MTT DRAW'!AR$1,SWISSW!$F:$F,"Draw")+COUNTIFS(SWISSW!$I:$I,'MTT DRAW'!AR$1,SWISSW!$J:$J,'MTT DRAW'!$A40,SWISSW!$F:$F,"Draw")))*IF(ROW()=COLUMN(),0.5,1)</f>
        <v>0</v>
      </c>
      <c r="AS40" s="11">
        <f ca="1">((COUNTIFS(SWISSW!$I:$I,'MTT DRAW'!$A40,SWISSW!$J:$J,'MTT DRAW'!AS$1,SWISSW!$F:$F,"Draw")+COUNTIFS(SWISSW!$I:$I,'MTT DRAW'!AS$1,SWISSW!$J:$J,'MTT DRAW'!$A40,SWISSW!$F:$F,"Draw")))*IF(ROW()=COLUMN(),0.5,1)</f>
        <v>0</v>
      </c>
      <c r="AT40" s="11">
        <f ca="1">((COUNTIFS(SWISSW!$I:$I,'MTT DRAW'!$A40,SWISSW!$J:$J,'MTT DRAW'!AT$1,SWISSW!$F:$F,"Draw")+COUNTIFS(SWISSW!$I:$I,'MTT DRAW'!AT$1,SWISSW!$J:$J,'MTT DRAW'!$A40,SWISSW!$F:$F,"Draw")))*IF(ROW()=COLUMN(),0.5,1)</f>
        <v>0</v>
      </c>
      <c r="AU40" s="11">
        <f ca="1">((COUNTIFS(SWISSW!$I:$I,'MTT DRAW'!$A40,SWISSW!$J:$J,'MTT DRAW'!AU$1,SWISSW!$F:$F,"Draw")+COUNTIFS(SWISSW!$I:$I,'MTT DRAW'!AU$1,SWISSW!$J:$J,'MTT DRAW'!$A40,SWISSW!$F:$F,"Draw")))*IF(ROW()=COLUMN(),0.5,1)</f>
        <v>0</v>
      </c>
      <c r="AV40" s="11">
        <f ca="1">((COUNTIFS(SWISSW!$I:$I,'MTT DRAW'!$A40,SWISSW!$J:$J,'MTT DRAW'!AV$1,SWISSW!$F:$F,"Draw")+COUNTIFS(SWISSW!$I:$I,'MTT DRAW'!AV$1,SWISSW!$J:$J,'MTT DRAW'!$A40,SWISSW!$F:$F,"Draw")))*IF(ROW()=COLUMN(),0.5,1)</f>
        <v>0</v>
      </c>
      <c r="AW40" s="11">
        <f ca="1">((COUNTIFS(SWISSW!$I:$I,'MTT DRAW'!$A40,SWISSW!$J:$J,'MTT DRAW'!AW$1,SWISSW!$F:$F,"Draw")+COUNTIFS(SWISSW!$I:$I,'MTT DRAW'!AW$1,SWISSW!$J:$J,'MTT DRAW'!$A40,SWISSW!$F:$F,"Draw")))*IF(ROW()=COLUMN(),0.5,1)</f>
        <v>0</v>
      </c>
      <c r="AX40" s="11">
        <f ca="1">((COUNTIFS(SWISSW!$I:$I,'MTT DRAW'!$A40,SWISSW!$J:$J,'MTT DRAW'!AX$1,SWISSW!$F:$F,"Draw")+COUNTIFS(SWISSW!$I:$I,'MTT DRAW'!AX$1,SWISSW!$J:$J,'MTT DRAW'!$A40,SWISSW!$F:$F,"Draw")))*IF(ROW()=COLUMN(),0.5,1)</f>
        <v>0</v>
      </c>
      <c r="AY40" s="11">
        <f ca="1">((COUNTIFS(SWISSW!$I:$I,'MTT DRAW'!$A40,SWISSW!$J:$J,'MTT DRAW'!AY$1,SWISSW!$F:$F,"Draw")+COUNTIFS(SWISSW!$I:$I,'MTT DRAW'!AY$1,SWISSW!$J:$J,'MTT DRAW'!$A40,SWISSW!$F:$F,"Draw")))*IF(ROW()=COLUMN(),0.5,1)</f>
        <v>0</v>
      </c>
      <c r="AZ40" s="11">
        <f ca="1">((COUNTIFS(SWISSW!$I:$I,'MTT DRAW'!$A40,SWISSW!$J:$J,'MTT DRAW'!AZ$1,SWISSW!$F:$F,"Draw")+COUNTIFS(SWISSW!$I:$I,'MTT DRAW'!AZ$1,SWISSW!$J:$J,'MTT DRAW'!$A40,SWISSW!$F:$F,"Draw")))*IF(ROW()=COLUMN(),0.5,1)</f>
        <v>0</v>
      </c>
      <c r="BA40" s="11">
        <f ca="1">((COUNTIFS(SWISSW!$I:$I,'MTT DRAW'!$A40,SWISSW!$J:$J,'MTT DRAW'!BA$1,SWISSW!$F:$F,"Draw")+COUNTIFS(SWISSW!$I:$I,'MTT DRAW'!BA$1,SWISSW!$J:$J,'MTT DRAW'!$A40,SWISSW!$F:$F,"Draw")))*IF(ROW()=COLUMN(),0.5,1)</f>
        <v>0</v>
      </c>
      <c r="BB40" s="11">
        <f ca="1">((COUNTIFS(SWISSW!$I:$I,'MTT DRAW'!$A40,SWISSW!$J:$J,'MTT DRAW'!BB$1,SWISSW!$F:$F,"Draw")+COUNTIFS(SWISSW!$I:$I,'MTT DRAW'!BB$1,SWISSW!$J:$J,'MTT DRAW'!$A40,SWISSW!$F:$F,"Draw")))*IF(ROW()=COLUMN(),0.5,1)</f>
        <v>0</v>
      </c>
      <c r="BC40" s="11">
        <f ca="1">((COUNTIFS(SWISSW!$I:$I,'MTT DRAW'!$A40,SWISSW!$J:$J,'MTT DRAW'!BC$1,SWISSW!$F:$F,"Draw")+COUNTIFS(SWISSW!$I:$I,'MTT DRAW'!BC$1,SWISSW!$J:$J,'MTT DRAW'!$A40,SWISSW!$F:$F,"Draw")))*IF(ROW()=COLUMN(),0.5,1)</f>
        <v>0</v>
      </c>
      <c r="BD40" s="11">
        <f ca="1">((COUNTIFS(SWISSW!$I:$I,'MTT DRAW'!$A40,SWISSW!$J:$J,'MTT DRAW'!BD$1,SWISSW!$F:$F,"Draw")+COUNTIFS(SWISSW!$I:$I,'MTT DRAW'!BD$1,SWISSW!$J:$J,'MTT DRAW'!$A40,SWISSW!$F:$F,"Draw")))*IF(ROW()=COLUMN(),0.5,1)</f>
        <v>0</v>
      </c>
      <c r="BE40" s="11">
        <f ca="1">((COUNTIFS(SWISSW!$I:$I,'MTT DRAW'!$A40,SWISSW!$J:$J,'MTT DRAW'!BE$1,SWISSW!$F:$F,"Draw")+COUNTIFS(SWISSW!$I:$I,'MTT DRAW'!BE$1,SWISSW!$J:$J,'MTT DRAW'!$A40,SWISSW!$F:$F,"Draw")))*IF(ROW()=COLUMN(),0.5,1)</f>
        <v>0</v>
      </c>
      <c r="BF40" s="11">
        <f ca="1">((COUNTIFS(SWISSW!$I:$I,'MTT DRAW'!$A40,SWISSW!$J:$J,'MTT DRAW'!BF$1,SWISSW!$F:$F,"Draw")+COUNTIFS(SWISSW!$I:$I,'MTT DRAW'!BF$1,SWISSW!$J:$J,'MTT DRAW'!$A40,SWISSW!$F:$F,"Draw")))*IF(ROW()=COLUMN(),0.5,1)</f>
        <v>0</v>
      </c>
      <c r="BG40" s="11">
        <f ca="1">((COUNTIFS(SWISSW!$I:$I,'MTT DRAW'!$A40,SWISSW!$J:$J,'MTT DRAW'!BG$1,SWISSW!$F:$F,"Draw")+COUNTIFS(SWISSW!$I:$I,'MTT DRAW'!BG$1,SWISSW!$J:$J,'MTT DRAW'!$A40,SWISSW!$F:$F,"Draw")))*IF(ROW()=COLUMN(),0.5,1)</f>
        <v>0</v>
      </c>
      <c r="BH40" s="11">
        <f ca="1">((COUNTIFS(SWISSW!$I:$I,'MTT DRAW'!$A40,SWISSW!$J:$J,'MTT DRAW'!BH$1,SWISSW!$F:$F,"Draw")+COUNTIFS(SWISSW!$I:$I,'MTT DRAW'!BH$1,SWISSW!$J:$J,'MTT DRAW'!$A40,SWISSW!$F:$F,"Draw")))*IF(ROW()=COLUMN(),0.5,1)</f>
        <v>0</v>
      </c>
      <c r="BI40" s="11">
        <f ca="1">((COUNTIFS(SWISSW!$I:$I,'MTT DRAW'!$A40,SWISSW!$J:$J,'MTT DRAW'!BI$1,SWISSW!$F:$F,"Draw")+COUNTIFS(SWISSW!$I:$I,'MTT DRAW'!BI$1,SWISSW!$J:$J,'MTT DRAW'!$A40,SWISSW!$F:$F,"Draw")))*IF(ROW()=COLUMN(),0.5,1)</f>
        <v>0</v>
      </c>
      <c r="BJ40" s="11">
        <f ca="1">((COUNTIFS(SWISSW!$I:$I,'MTT DRAW'!$A40,SWISSW!$J:$J,'MTT DRAW'!BJ$1,SWISSW!$F:$F,"Draw")+COUNTIFS(SWISSW!$I:$I,'MTT DRAW'!BJ$1,SWISSW!$J:$J,'MTT DRAW'!$A40,SWISSW!$F:$F,"Draw")))*IF(ROW()=COLUMN(),0.5,1)</f>
        <v>0</v>
      </c>
      <c r="BK40" s="11">
        <f ca="1">((COUNTIFS(SWISSW!$I:$I,'MTT DRAW'!$A40,SWISSW!$J:$J,'MTT DRAW'!BK$1,SWISSW!$F:$F,"Draw")+COUNTIFS(SWISSW!$I:$I,'MTT DRAW'!BK$1,SWISSW!$J:$J,'MTT DRAW'!$A40,SWISSW!$F:$F,"Draw")))*IF(ROW()=COLUMN(),0.5,1)</f>
        <v>0</v>
      </c>
      <c r="BL40" s="11">
        <f ca="1">((COUNTIFS(SWISSW!$I:$I,'MTT DRAW'!$A40,SWISSW!$J:$J,'MTT DRAW'!BL$1,SWISSW!$F:$F,"Draw")+COUNTIFS(SWISSW!$I:$I,'MTT DRAW'!BL$1,SWISSW!$J:$J,'MTT DRAW'!$A40,SWISSW!$F:$F,"Draw")))*IF(ROW()=COLUMN(),0.5,1)</f>
        <v>0</v>
      </c>
      <c r="BM40" s="11" t="str">
        <f ca="1">MATCHUP!BM40</f>
        <v>-</v>
      </c>
      <c r="BN40" s="11" t="str">
        <f ca="1">MATCHUP!BN40</f>
        <v>-</v>
      </c>
      <c r="BO40" s="11" t="str">
        <f ca="1">MATCHUP!BO40</f>
        <v>-</v>
      </c>
      <c r="BP40" s="11" t="str">
        <f ca="1">MATCHUP!BP40</f>
        <v>-</v>
      </c>
      <c r="BQ40" s="11" t="str">
        <f ca="1">MATCHUP!BQ40</f>
        <v>-</v>
      </c>
      <c r="BR40" s="11" t="str">
        <f ca="1">MATCHUP!BR40</f>
        <v>-</v>
      </c>
      <c r="BS40" s="11" t="str">
        <f ca="1">MATCHUP!BS40</f>
        <v>-</v>
      </c>
      <c r="BT40" s="11" t="str">
        <f ca="1">MATCHUP!BT40</f>
        <v>-</v>
      </c>
      <c r="BU40" s="11" t="str">
        <f ca="1">MATCHUP!BU40</f>
        <v>-</v>
      </c>
      <c r="BV40" s="11" t="str">
        <f ca="1">MATCHUP!BV40</f>
        <v>-</v>
      </c>
      <c r="BW40" s="11" t="str">
        <f ca="1">MATCHUP!BW40</f>
        <v>-</v>
      </c>
      <c r="BX40" s="11" t="str">
        <f ca="1">MATCHUP!BX40</f>
        <v>-</v>
      </c>
      <c r="BY40" s="11" t="str">
        <f ca="1">MATCHUP!BY40</f>
        <v>-</v>
      </c>
      <c r="BZ40" s="11" t="str">
        <f ca="1">MATCHUP!BZ40</f>
        <v>-</v>
      </c>
      <c r="CA40" s="11" t="str">
        <f ca="1">MATCHUP!CA40</f>
        <v>-</v>
      </c>
      <c r="CB40" s="11" t="str">
        <f ca="1">MATCHUP!CB40</f>
        <v>-</v>
      </c>
      <c r="CC40" s="11" t="str">
        <f ca="1">MATCHUP!CC40</f>
        <v>-</v>
      </c>
      <c r="CD40" s="11" t="str">
        <f ca="1">MATCHUP!CD40</f>
        <v>-</v>
      </c>
      <c r="CE40" s="11" t="str">
        <f ca="1">MATCHUP!CE40</f>
        <v>-</v>
      </c>
      <c r="CF40" s="11" t="str">
        <f ca="1">MATCHUP!CF40</f>
        <v>-</v>
      </c>
      <c r="CG40" s="11" t="str">
        <f ca="1">MATCHUP!CG40</f>
        <v>-</v>
      </c>
      <c r="CH40" s="11" t="str">
        <f ca="1">MATCHUP!CH40</f>
        <v>-</v>
      </c>
      <c r="CI40" s="11" t="str">
        <f ca="1">MATCHUP!CI40</f>
        <v>-</v>
      </c>
      <c r="CJ40" s="11" t="str">
        <f ca="1">MATCHUP!CJ40</f>
        <v>-</v>
      </c>
      <c r="CK40" s="11" t="str">
        <f ca="1">MATCHUP!CK40</f>
        <v>-</v>
      </c>
      <c r="CL40" s="11" t="str">
        <f ca="1">MATCHUP!CL40</f>
        <v>-</v>
      </c>
      <c r="CM40" s="11" t="str">
        <f ca="1">MATCHUP!CM40</f>
        <v>-</v>
      </c>
      <c r="CN40" s="11" t="str">
        <f ca="1">MATCHUP!CN40</f>
        <v>-</v>
      </c>
      <c r="CO40" s="11" t="str">
        <f ca="1">MATCHUP!CO40</f>
        <v>-</v>
      </c>
      <c r="CP40" s="11" t="str">
        <f ca="1">MATCHUP!CP40</f>
        <v>-</v>
      </c>
      <c r="CQ40" s="11" t="str">
        <f ca="1">MATCHUP!CQ40</f>
        <v>-</v>
      </c>
      <c r="CR40" s="11" t="str">
        <f ca="1">MATCHUP!CR40</f>
        <v>-</v>
      </c>
      <c r="CS40" s="11" t="str">
        <f ca="1">MATCHUP!CS40</f>
        <v>-</v>
      </c>
      <c r="CT40" s="11" t="str">
        <f ca="1">MATCHUP!CT40</f>
        <v>-</v>
      </c>
      <c r="CU40" s="11" t="str">
        <f ca="1">MATCHUP!CU40</f>
        <v>-</v>
      </c>
      <c r="CV40" s="11" t="str">
        <f ca="1">MATCHUP!CV40</f>
        <v>-</v>
      </c>
    </row>
    <row r="41" spans="1:100" ht="55" customHeight="1" x14ac:dyDescent="0.3">
      <c r="A41" s="3" t="str">
        <f ca="1">MATCHUP!A41</f>
        <v>Slivers</v>
      </c>
      <c r="B41" s="11">
        <f ca="1">((COUNTIFS(SWISSW!$I:$I,'MTT DRAW'!$A41,SWISSW!$J:$J,'MTT DRAW'!B$1,SWISSW!$F:$F,"Draw")+COUNTIFS(SWISSW!$I:$I,'MTT DRAW'!B$1,SWISSW!$J:$J,'MTT DRAW'!$A41,SWISSW!$F:$F,"Draw")))*IF(ROW()=COLUMN(),0.5,1)</f>
        <v>0</v>
      </c>
      <c r="C41" s="11">
        <f ca="1">((COUNTIFS(SWISSW!$I:$I,'MTT DRAW'!$A41,SWISSW!$J:$J,'MTT DRAW'!C$1,SWISSW!$F:$F,"Draw")+COUNTIFS(SWISSW!$I:$I,'MTT DRAW'!C$1,SWISSW!$J:$J,'MTT DRAW'!$A41,SWISSW!$F:$F,"Draw")))*IF(ROW()=COLUMN(),0.5,1)</f>
        <v>0</v>
      </c>
      <c r="D41" s="11">
        <f ca="1">((COUNTIFS(SWISSW!$I:$I,'MTT DRAW'!$A41,SWISSW!$J:$J,'MTT DRAW'!D$1,SWISSW!$F:$F,"Draw")+COUNTIFS(SWISSW!$I:$I,'MTT DRAW'!D$1,SWISSW!$J:$J,'MTT DRAW'!$A41,SWISSW!$F:$F,"Draw")))*IF(ROW()=COLUMN(),0.5,1)</f>
        <v>0</v>
      </c>
      <c r="E41" s="11">
        <f ca="1">((COUNTIFS(SWISSW!$I:$I,'MTT DRAW'!$A41,SWISSW!$J:$J,'MTT DRAW'!E$1,SWISSW!$F:$F,"Draw")+COUNTIFS(SWISSW!$I:$I,'MTT DRAW'!E$1,SWISSW!$J:$J,'MTT DRAW'!$A41,SWISSW!$F:$F,"Draw")))*IF(ROW()=COLUMN(),0.5,1)</f>
        <v>0</v>
      </c>
      <c r="F41" s="11">
        <f ca="1">((COUNTIFS(SWISSW!$I:$I,'MTT DRAW'!$A41,SWISSW!$J:$J,'MTT DRAW'!F$1,SWISSW!$F:$F,"Draw")+COUNTIFS(SWISSW!$I:$I,'MTT DRAW'!F$1,SWISSW!$J:$J,'MTT DRAW'!$A41,SWISSW!$F:$F,"Draw")))*IF(ROW()=COLUMN(),0.5,1)</f>
        <v>0</v>
      </c>
      <c r="G41" s="11">
        <f ca="1">((COUNTIFS(SWISSW!$I:$I,'MTT DRAW'!$A41,SWISSW!$J:$J,'MTT DRAW'!G$1,SWISSW!$F:$F,"Draw")+COUNTIFS(SWISSW!$I:$I,'MTT DRAW'!G$1,SWISSW!$J:$J,'MTT DRAW'!$A41,SWISSW!$F:$F,"Draw")))*IF(ROW()=COLUMN(),0.5,1)</f>
        <v>0</v>
      </c>
      <c r="H41" s="11">
        <f ca="1">((COUNTIFS(SWISSW!$I:$I,'MTT DRAW'!$A41,SWISSW!$J:$J,'MTT DRAW'!H$1,SWISSW!$F:$F,"Draw")+COUNTIFS(SWISSW!$I:$I,'MTT DRAW'!H$1,SWISSW!$J:$J,'MTT DRAW'!$A41,SWISSW!$F:$F,"Draw")))*IF(ROW()=COLUMN(),0.5,1)</f>
        <v>0</v>
      </c>
      <c r="I41" s="11">
        <f ca="1">((COUNTIFS(SWISSW!$I:$I,'MTT DRAW'!$A41,SWISSW!$J:$J,'MTT DRAW'!I$1,SWISSW!$F:$F,"Draw")+COUNTIFS(SWISSW!$I:$I,'MTT DRAW'!I$1,SWISSW!$J:$J,'MTT DRAW'!$A41,SWISSW!$F:$F,"Draw")))*IF(ROW()=COLUMN(),0.5,1)</f>
        <v>0</v>
      </c>
      <c r="J41" s="11">
        <f ca="1">((COUNTIFS(SWISSW!$I:$I,'MTT DRAW'!$A41,SWISSW!$J:$J,'MTT DRAW'!J$1,SWISSW!$F:$F,"Draw")+COUNTIFS(SWISSW!$I:$I,'MTT DRAW'!J$1,SWISSW!$J:$J,'MTT DRAW'!$A41,SWISSW!$F:$F,"Draw")))*IF(ROW()=COLUMN(),0.5,1)</f>
        <v>0</v>
      </c>
      <c r="K41" s="11">
        <f ca="1">((COUNTIFS(SWISSW!$I:$I,'MTT DRAW'!$A41,SWISSW!$J:$J,'MTT DRAW'!K$1,SWISSW!$F:$F,"Draw")+COUNTIFS(SWISSW!$I:$I,'MTT DRAW'!K$1,SWISSW!$J:$J,'MTT DRAW'!$A41,SWISSW!$F:$F,"Draw")))*IF(ROW()=COLUMN(),0.5,1)</f>
        <v>0</v>
      </c>
      <c r="L41" s="11">
        <f ca="1">((COUNTIFS(SWISSW!$I:$I,'MTT DRAW'!$A41,SWISSW!$J:$J,'MTT DRAW'!L$1,SWISSW!$F:$F,"Draw")+COUNTIFS(SWISSW!$I:$I,'MTT DRAW'!L$1,SWISSW!$J:$J,'MTT DRAW'!$A41,SWISSW!$F:$F,"Draw")))*IF(ROW()=COLUMN(),0.5,1)</f>
        <v>0</v>
      </c>
      <c r="M41" s="11">
        <f ca="1">((COUNTIFS(SWISSW!$I:$I,'MTT DRAW'!$A41,SWISSW!$J:$J,'MTT DRAW'!M$1,SWISSW!$F:$F,"Draw")+COUNTIFS(SWISSW!$I:$I,'MTT DRAW'!M$1,SWISSW!$J:$J,'MTT DRAW'!$A41,SWISSW!$F:$F,"Draw")))*IF(ROW()=COLUMN(),0.5,1)</f>
        <v>0</v>
      </c>
      <c r="N41" s="11">
        <f ca="1">((COUNTIFS(SWISSW!$I:$I,'MTT DRAW'!$A41,SWISSW!$J:$J,'MTT DRAW'!N$1,SWISSW!$F:$F,"Draw")+COUNTIFS(SWISSW!$I:$I,'MTT DRAW'!N$1,SWISSW!$J:$J,'MTT DRAW'!$A41,SWISSW!$F:$F,"Draw")))*IF(ROW()=COLUMN(),0.5,1)</f>
        <v>0</v>
      </c>
      <c r="O41" s="11">
        <f ca="1">((COUNTIFS(SWISSW!$I:$I,'MTT DRAW'!$A41,SWISSW!$J:$J,'MTT DRAW'!O$1,SWISSW!$F:$F,"Draw")+COUNTIFS(SWISSW!$I:$I,'MTT DRAW'!O$1,SWISSW!$J:$J,'MTT DRAW'!$A41,SWISSW!$F:$F,"Draw")))*IF(ROW()=COLUMN(),0.5,1)</f>
        <v>0</v>
      </c>
      <c r="P41" s="11">
        <f ca="1">((COUNTIFS(SWISSW!$I:$I,'MTT DRAW'!$A41,SWISSW!$J:$J,'MTT DRAW'!P$1,SWISSW!$F:$F,"Draw")+COUNTIFS(SWISSW!$I:$I,'MTT DRAW'!P$1,SWISSW!$J:$J,'MTT DRAW'!$A41,SWISSW!$F:$F,"Draw")))*IF(ROW()=COLUMN(),0.5,1)</f>
        <v>0</v>
      </c>
      <c r="Q41" s="11">
        <f ca="1">((COUNTIFS(SWISSW!$I:$I,'MTT DRAW'!$A41,SWISSW!$J:$J,'MTT DRAW'!Q$1,SWISSW!$F:$F,"Draw")+COUNTIFS(SWISSW!$I:$I,'MTT DRAW'!Q$1,SWISSW!$J:$J,'MTT DRAW'!$A41,SWISSW!$F:$F,"Draw")))*IF(ROW()=COLUMN(),0.5,1)</f>
        <v>0</v>
      </c>
      <c r="R41" s="11">
        <f ca="1">((COUNTIFS(SWISSW!$I:$I,'MTT DRAW'!$A41,SWISSW!$J:$J,'MTT DRAW'!R$1,SWISSW!$F:$F,"Draw")+COUNTIFS(SWISSW!$I:$I,'MTT DRAW'!R$1,SWISSW!$J:$J,'MTT DRAW'!$A41,SWISSW!$F:$F,"Draw")))*IF(ROW()=COLUMN(),0.5,1)</f>
        <v>0</v>
      </c>
      <c r="S41" s="11">
        <f ca="1">((COUNTIFS(SWISSW!$I:$I,'MTT DRAW'!$A41,SWISSW!$J:$J,'MTT DRAW'!S$1,SWISSW!$F:$F,"Draw")+COUNTIFS(SWISSW!$I:$I,'MTT DRAW'!S$1,SWISSW!$J:$J,'MTT DRAW'!$A41,SWISSW!$F:$F,"Draw")))*IF(ROW()=COLUMN(),0.5,1)</f>
        <v>0</v>
      </c>
      <c r="T41" s="11">
        <f ca="1">((COUNTIFS(SWISSW!$I:$I,'MTT DRAW'!$A41,SWISSW!$J:$J,'MTT DRAW'!T$1,SWISSW!$F:$F,"Draw")+COUNTIFS(SWISSW!$I:$I,'MTT DRAW'!T$1,SWISSW!$J:$J,'MTT DRAW'!$A41,SWISSW!$F:$F,"Draw")))*IF(ROW()=COLUMN(),0.5,1)</f>
        <v>0</v>
      </c>
      <c r="U41" s="11">
        <f ca="1">((COUNTIFS(SWISSW!$I:$I,'MTT DRAW'!$A41,SWISSW!$J:$J,'MTT DRAW'!U$1,SWISSW!$F:$F,"Draw")+COUNTIFS(SWISSW!$I:$I,'MTT DRAW'!U$1,SWISSW!$J:$J,'MTT DRAW'!$A41,SWISSW!$F:$F,"Draw")))*IF(ROW()=COLUMN(),0.5,1)</f>
        <v>0</v>
      </c>
      <c r="V41" s="11">
        <f ca="1">((COUNTIFS(SWISSW!$I:$I,'MTT DRAW'!$A41,SWISSW!$J:$J,'MTT DRAW'!V$1,SWISSW!$F:$F,"Draw")+COUNTIFS(SWISSW!$I:$I,'MTT DRAW'!V$1,SWISSW!$J:$J,'MTT DRAW'!$A41,SWISSW!$F:$F,"Draw")))*IF(ROW()=COLUMN(),0.5,1)</f>
        <v>0</v>
      </c>
      <c r="W41" s="11">
        <f ca="1">((COUNTIFS(SWISSW!$I:$I,'MTT DRAW'!$A41,SWISSW!$J:$J,'MTT DRAW'!W$1,SWISSW!$F:$F,"Draw")+COUNTIFS(SWISSW!$I:$I,'MTT DRAW'!W$1,SWISSW!$J:$J,'MTT DRAW'!$A41,SWISSW!$F:$F,"Draw")))*IF(ROW()=COLUMN(),0.5,1)</f>
        <v>0</v>
      </c>
      <c r="X41" s="11">
        <f ca="1">((COUNTIFS(SWISSW!$I:$I,'MTT DRAW'!$A41,SWISSW!$J:$J,'MTT DRAW'!X$1,SWISSW!$F:$F,"Draw")+COUNTIFS(SWISSW!$I:$I,'MTT DRAW'!X$1,SWISSW!$J:$J,'MTT DRAW'!$A41,SWISSW!$F:$F,"Draw")))*IF(ROW()=COLUMN(),0.5,1)</f>
        <v>0</v>
      </c>
      <c r="Y41" s="11">
        <f ca="1">((COUNTIFS(SWISSW!$I:$I,'MTT DRAW'!$A41,SWISSW!$J:$J,'MTT DRAW'!Y$1,SWISSW!$F:$F,"Draw")+COUNTIFS(SWISSW!$I:$I,'MTT DRAW'!Y$1,SWISSW!$J:$J,'MTT DRAW'!$A41,SWISSW!$F:$F,"Draw")))*IF(ROW()=COLUMN(),0.5,1)</f>
        <v>0</v>
      </c>
      <c r="Z41" s="11">
        <f ca="1">((COUNTIFS(SWISSW!$I:$I,'MTT DRAW'!$A41,SWISSW!$J:$J,'MTT DRAW'!Z$1,SWISSW!$F:$F,"Draw")+COUNTIFS(SWISSW!$I:$I,'MTT DRAW'!Z$1,SWISSW!$J:$J,'MTT DRAW'!$A41,SWISSW!$F:$F,"Draw")))*IF(ROW()=COLUMN(),0.5,1)</f>
        <v>0</v>
      </c>
      <c r="AA41" s="11">
        <f ca="1">((COUNTIFS(SWISSW!$I:$I,'MTT DRAW'!$A41,SWISSW!$J:$J,'MTT DRAW'!AA$1,SWISSW!$F:$F,"Draw")+COUNTIFS(SWISSW!$I:$I,'MTT DRAW'!AA$1,SWISSW!$J:$J,'MTT DRAW'!$A41,SWISSW!$F:$F,"Draw")))*IF(ROW()=COLUMN(),0.5,1)</f>
        <v>0</v>
      </c>
      <c r="AB41" s="11">
        <f ca="1">((COUNTIFS(SWISSW!$I:$I,'MTT DRAW'!$A41,SWISSW!$J:$J,'MTT DRAW'!AB$1,SWISSW!$F:$F,"Draw")+COUNTIFS(SWISSW!$I:$I,'MTT DRAW'!AB$1,SWISSW!$J:$J,'MTT DRAW'!$A41,SWISSW!$F:$F,"Draw")))*IF(ROW()=COLUMN(),0.5,1)</f>
        <v>0</v>
      </c>
      <c r="AC41" s="11">
        <f ca="1">((COUNTIFS(SWISSW!$I:$I,'MTT DRAW'!$A41,SWISSW!$J:$J,'MTT DRAW'!AC$1,SWISSW!$F:$F,"Draw")+COUNTIFS(SWISSW!$I:$I,'MTT DRAW'!AC$1,SWISSW!$J:$J,'MTT DRAW'!$A41,SWISSW!$F:$F,"Draw")))*IF(ROW()=COLUMN(),0.5,1)</f>
        <v>0</v>
      </c>
      <c r="AD41" s="11">
        <f ca="1">((COUNTIFS(SWISSW!$I:$I,'MTT DRAW'!$A41,SWISSW!$J:$J,'MTT DRAW'!AD$1,SWISSW!$F:$F,"Draw")+COUNTIFS(SWISSW!$I:$I,'MTT DRAW'!AD$1,SWISSW!$J:$J,'MTT DRAW'!$A41,SWISSW!$F:$F,"Draw")))*IF(ROW()=COLUMN(),0.5,1)</f>
        <v>0</v>
      </c>
      <c r="AE41" s="11">
        <f ca="1">((COUNTIFS(SWISSW!$I:$I,'MTT DRAW'!$A41,SWISSW!$J:$J,'MTT DRAW'!AE$1,SWISSW!$F:$F,"Draw")+COUNTIFS(SWISSW!$I:$I,'MTT DRAW'!AE$1,SWISSW!$J:$J,'MTT DRAW'!$A41,SWISSW!$F:$F,"Draw")))*IF(ROW()=COLUMN(),0.5,1)</f>
        <v>0</v>
      </c>
      <c r="AF41" s="11">
        <f ca="1">((COUNTIFS(SWISSW!$I:$I,'MTT DRAW'!$A41,SWISSW!$J:$J,'MTT DRAW'!AF$1,SWISSW!$F:$F,"Draw")+COUNTIFS(SWISSW!$I:$I,'MTT DRAW'!AF$1,SWISSW!$J:$J,'MTT DRAW'!$A41,SWISSW!$F:$F,"Draw")))*IF(ROW()=COLUMN(),0.5,1)</f>
        <v>0</v>
      </c>
      <c r="AG41" s="11">
        <f ca="1">((COUNTIFS(SWISSW!$I:$I,'MTT DRAW'!$A41,SWISSW!$J:$J,'MTT DRAW'!AG$1,SWISSW!$F:$F,"Draw")+COUNTIFS(SWISSW!$I:$I,'MTT DRAW'!AG$1,SWISSW!$J:$J,'MTT DRAW'!$A41,SWISSW!$F:$F,"Draw")))*IF(ROW()=COLUMN(),0.5,1)</f>
        <v>0</v>
      </c>
      <c r="AH41" s="11">
        <f ca="1">((COUNTIFS(SWISSW!$I:$I,'MTT DRAW'!$A41,SWISSW!$J:$J,'MTT DRAW'!AH$1,SWISSW!$F:$F,"Draw")+COUNTIFS(SWISSW!$I:$I,'MTT DRAW'!AH$1,SWISSW!$J:$J,'MTT DRAW'!$A41,SWISSW!$F:$F,"Draw")))*IF(ROW()=COLUMN(),0.5,1)</f>
        <v>0</v>
      </c>
      <c r="AI41" s="11">
        <f ca="1">((COUNTIFS(SWISSW!$I:$I,'MTT DRAW'!$A41,SWISSW!$J:$J,'MTT DRAW'!AI$1,SWISSW!$F:$F,"Draw")+COUNTIFS(SWISSW!$I:$I,'MTT DRAW'!AI$1,SWISSW!$J:$J,'MTT DRAW'!$A41,SWISSW!$F:$F,"Draw")))*IF(ROW()=COLUMN(),0.5,1)</f>
        <v>0</v>
      </c>
      <c r="AJ41" s="11">
        <f ca="1">((COUNTIFS(SWISSW!$I:$I,'MTT DRAW'!$A41,SWISSW!$J:$J,'MTT DRAW'!AJ$1,SWISSW!$F:$F,"Draw")+COUNTIFS(SWISSW!$I:$I,'MTT DRAW'!AJ$1,SWISSW!$J:$J,'MTT DRAW'!$A41,SWISSW!$F:$F,"Draw")))*IF(ROW()=COLUMN(),0.5,1)</f>
        <v>0</v>
      </c>
      <c r="AK41" s="11">
        <f ca="1">((COUNTIFS(SWISSW!$I:$I,'MTT DRAW'!$A41,SWISSW!$J:$J,'MTT DRAW'!AK$1,SWISSW!$F:$F,"Draw")+COUNTIFS(SWISSW!$I:$I,'MTT DRAW'!AK$1,SWISSW!$J:$J,'MTT DRAW'!$A41,SWISSW!$F:$F,"Draw")))*IF(ROW()=COLUMN(),0.5,1)</f>
        <v>0</v>
      </c>
      <c r="AL41" s="11">
        <f ca="1">((COUNTIFS(SWISSW!$I:$I,'MTT DRAW'!$A41,SWISSW!$J:$J,'MTT DRAW'!AL$1,SWISSW!$F:$F,"Draw")+COUNTIFS(SWISSW!$I:$I,'MTT DRAW'!AL$1,SWISSW!$J:$J,'MTT DRAW'!$A41,SWISSW!$F:$F,"Draw")))*IF(ROW()=COLUMN(),0.5,1)</f>
        <v>0</v>
      </c>
      <c r="AM41" s="11">
        <f ca="1">((COUNTIFS(SWISSW!$I:$I,'MTT DRAW'!$A41,SWISSW!$J:$J,'MTT DRAW'!AM$1,SWISSW!$F:$F,"Draw")+COUNTIFS(SWISSW!$I:$I,'MTT DRAW'!AM$1,SWISSW!$J:$J,'MTT DRAW'!$A41,SWISSW!$F:$F,"Draw")))*IF(ROW()=COLUMN(),0.5,1)</f>
        <v>0</v>
      </c>
      <c r="AN41" s="11">
        <f ca="1">((COUNTIFS(SWISSW!$I:$I,'MTT DRAW'!$A41,SWISSW!$J:$J,'MTT DRAW'!AN$1,SWISSW!$F:$F,"Draw")+COUNTIFS(SWISSW!$I:$I,'MTT DRAW'!AN$1,SWISSW!$J:$J,'MTT DRAW'!$A41,SWISSW!$F:$F,"Draw")))*IF(ROW()=COLUMN(),0.5,1)</f>
        <v>0</v>
      </c>
      <c r="AO41" s="11">
        <f ca="1">((COUNTIFS(SWISSW!$I:$I,'MTT DRAW'!$A41,SWISSW!$J:$J,'MTT DRAW'!AO$1,SWISSW!$F:$F,"Draw")+COUNTIFS(SWISSW!$I:$I,'MTT DRAW'!AO$1,SWISSW!$J:$J,'MTT DRAW'!$A41,SWISSW!$F:$F,"Draw")))*IF(ROW()=COLUMN(),0.5,1)</f>
        <v>0</v>
      </c>
      <c r="AP41" s="11">
        <f ca="1">((COUNTIFS(SWISSW!$I:$I,'MTT DRAW'!$A41,SWISSW!$J:$J,'MTT DRAW'!AP$1,SWISSW!$F:$F,"Draw")+COUNTIFS(SWISSW!$I:$I,'MTT DRAW'!AP$1,SWISSW!$J:$J,'MTT DRAW'!$A41,SWISSW!$F:$F,"Draw")))*IF(ROW()=COLUMN(),0.5,1)</f>
        <v>0</v>
      </c>
      <c r="AQ41" s="11">
        <f ca="1">((COUNTIFS(SWISSW!$I:$I,'MTT DRAW'!$A41,SWISSW!$J:$J,'MTT DRAW'!AQ$1,SWISSW!$F:$F,"Draw")+COUNTIFS(SWISSW!$I:$I,'MTT DRAW'!AQ$1,SWISSW!$J:$J,'MTT DRAW'!$A41,SWISSW!$F:$F,"Draw")))*IF(ROW()=COLUMN(),0.5,1)</f>
        <v>0</v>
      </c>
      <c r="AR41" s="11">
        <f ca="1">((COUNTIFS(SWISSW!$I:$I,'MTT DRAW'!$A41,SWISSW!$J:$J,'MTT DRAW'!AR$1,SWISSW!$F:$F,"Draw")+COUNTIFS(SWISSW!$I:$I,'MTT DRAW'!AR$1,SWISSW!$J:$J,'MTT DRAW'!$A41,SWISSW!$F:$F,"Draw")))*IF(ROW()=COLUMN(),0.5,1)</f>
        <v>0</v>
      </c>
      <c r="AS41" s="11">
        <f ca="1">((COUNTIFS(SWISSW!$I:$I,'MTT DRAW'!$A41,SWISSW!$J:$J,'MTT DRAW'!AS$1,SWISSW!$F:$F,"Draw")+COUNTIFS(SWISSW!$I:$I,'MTT DRAW'!AS$1,SWISSW!$J:$J,'MTT DRAW'!$A41,SWISSW!$F:$F,"Draw")))*IF(ROW()=COLUMN(),0.5,1)</f>
        <v>0</v>
      </c>
      <c r="AT41" s="11">
        <f ca="1">((COUNTIFS(SWISSW!$I:$I,'MTT DRAW'!$A41,SWISSW!$J:$J,'MTT DRAW'!AT$1,SWISSW!$F:$F,"Draw")+COUNTIFS(SWISSW!$I:$I,'MTT DRAW'!AT$1,SWISSW!$J:$J,'MTT DRAW'!$A41,SWISSW!$F:$F,"Draw")))*IF(ROW()=COLUMN(),0.5,1)</f>
        <v>0</v>
      </c>
      <c r="AU41" s="11">
        <f ca="1">((COUNTIFS(SWISSW!$I:$I,'MTT DRAW'!$A41,SWISSW!$J:$J,'MTT DRAW'!AU$1,SWISSW!$F:$F,"Draw")+COUNTIFS(SWISSW!$I:$I,'MTT DRAW'!AU$1,SWISSW!$J:$J,'MTT DRAW'!$A41,SWISSW!$F:$F,"Draw")))*IF(ROW()=COLUMN(),0.5,1)</f>
        <v>0</v>
      </c>
      <c r="AV41" s="11">
        <f ca="1">((COUNTIFS(SWISSW!$I:$I,'MTT DRAW'!$A41,SWISSW!$J:$J,'MTT DRAW'!AV$1,SWISSW!$F:$F,"Draw")+COUNTIFS(SWISSW!$I:$I,'MTT DRAW'!AV$1,SWISSW!$J:$J,'MTT DRAW'!$A41,SWISSW!$F:$F,"Draw")))*IF(ROW()=COLUMN(),0.5,1)</f>
        <v>0</v>
      </c>
      <c r="AW41" s="11">
        <f ca="1">((COUNTIFS(SWISSW!$I:$I,'MTT DRAW'!$A41,SWISSW!$J:$J,'MTT DRAW'!AW$1,SWISSW!$F:$F,"Draw")+COUNTIFS(SWISSW!$I:$I,'MTT DRAW'!AW$1,SWISSW!$J:$J,'MTT DRAW'!$A41,SWISSW!$F:$F,"Draw")))*IF(ROW()=COLUMN(),0.5,1)</f>
        <v>0</v>
      </c>
      <c r="AX41" s="11">
        <f ca="1">((COUNTIFS(SWISSW!$I:$I,'MTT DRAW'!$A41,SWISSW!$J:$J,'MTT DRAW'!AX$1,SWISSW!$F:$F,"Draw")+COUNTIFS(SWISSW!$I:$I,'MTT DRAW'!AX$1,SWISSW!$J:$J,'MTT DRAW'!$A41,SWISSW!$F:$F,"Draw")))*IF(ROW()=COLUMN(),0.5,1)</f>
        <v>0</v>
      </c>
      <c r="AY41" s="11">
        <f ca="1">((COUNTIFS(SWISSW!$I:$I,'MTT DRAW'!$A41,SWISSW!$J:$J,'MTT DRAW'!AY$1,SWISSW!$F:$F,"Draw")+COUNTIFS(SWISSW!$I:$I,'MTT DRAW'!AY$1,SWISSW!$J:$J,'MTT DRAW'!$A41,SWISSW!$F:$F,"Draw")))*IF(ROW()=COLUMN(),0.5,1)</f>
        <v>0</v>
      </c>
      <c r="AZ41" s="11">
        <f ca="1">((COUNTIFS(SWISSW!$I:$I,'MTT DRAW'!$A41,SWISSW!$J:$J,'MTT DRAW'!AZ$1,SWISSW!$F:$F,"Draw")+COUNTIFS(SWISSW!$I:$I,'MTT DRAW'!AZ$1,SWISSW!$J:$J,'MTT DRAW'!$A41,SWISSW!$F:$F,"Draw")))*IF(ROW()=COLUMN(),0.5,1)</f>
        <v>0</v>
      </c>
      <c r="BA41" s="11">
        <f ca="1">((COUNTIFS(SWISSW!$I:$I,'MTT DRAW'!$A41,SWISSW!$J:$J,'MTT DRAW'!BA$1,SWISSW!$F:$F,"Draw")+COUNTIFS(SWISSW!$I:$I,'MTT DRAW'!BA$1,SWISSW!$J:$J,'MTT DRAW'!$A41,SWISSW!$F:$F,"Draw")))*IF(ROW()=COLUMN(),0.5,1)</f>
        <v>0</v>
      </c>
      <c r="BB41" s="11">
        <f ca="1">((COUNTIFS(SWISSW!$I:$I,'MTT DRAW'!$A41,SWISSW!$J:$J,'MTT DRAW'!BB$1,SWISSW!$F:$F,"Draw")+COUNTIFS(SWISSW!$I:$I,'MTT DRAW'!BB$1,SWISSW!$J:$J,'MTT DRAW'!$A41,SWISSW!$F:$F,"Draw")))*IF(ROW()=COLUMN(),0.5,1)</f>
        <v>0</v>
      </c>
      <c r="BC41" s="11">
        <f ca="1">((COUNTIFS(SWISSW!$I:$I,'MTT DRAW'!$A41,SWISSW!$J:$J,'MTT DRAW'!BC$1,SWISSW!$F:$F,"Draw")+COUNTIFS(SWISSW!$I:$I,'MTT DRAW'!BC$1,SWISSW!$J:$J,'MTT DRAW'!$A41,SWISSW!$F:$F,"Draw")))*IF(ROW()=COLUMN(),0.5,1)</f>
        <v>0</v>
      </c>
      <c r="BD41" s="11">
        <f ca="1">((COUNTIFS(SWISSW!$I:$I,'MTT DRAW'!$A41,SWISSW!$J:$J,'MTT DRAW'!BD$1,SWISSW!$F:$F,"Draw")+COUNTIFS(SWISSW!$I:$I,'MTT DRAW'!BD$1,SWISSW!$J:$J,'MTT DRAW'!$A41,SWISSW!$F:$F,"Draw")))*IF(ROW()=COLUMN(),0.5,1)</f>
        <v>0</v>
      </c>
      <c r="BE41" s="11">
        <f ca="1">((COUNTIFS(SWISSW!$I:$I,'MTT DRAW'!$A41,SWISSW!$J:$J,'MTT DRAW'!BE$1,SWISSW!$F:$F,"Draw")+COUNTIFS(SWISSW!$I:$I,'MTT DRAW'!BE$1,SWISSW!$J:$J,'MTT DRAW'!$A41,SWISSW!$F:$F,"Draw")))*IF(ROW()=COLUMN(),0.5,1)</f>
        <v>0</v>
      </c>
      <c r="BF41" s="11">
        <f ca="1">((COUNTIFS(SWISSW!$I:$I,'MTT DRAW'!$A41,SWISSW!$J:$J,'MTT DRAW'!BF$1,SWISSW!$F:$F,"Draw")+COUNTIFS(SWISSW!$I:$I,'MTT DRAW'!BF$1,SWISSW!$J:$J,'MTT DRAW'!$A41,SWISSW!$F:$F,"Draw")))*IF(ROW()=COLUMN(),0.5,1)</f>
        <v>0</v>
      </c>
      <c r="BG41" s="11">
        <f ca="1">((COUNTIFS(SWISSW!$I:$I,'MTT DRAW'!$A41,SWISSW!$J:$J,'MTT DRAW'!BG$1,SWISSW!$F:$F,"Draw")+COUNTIFS(SWISSW!$I:$I,'MTT DRAW'!BG$1,SWISSW!$J:$J,'MTT DRAW'!$A41,SWISSW!$F:$F,"Draw")))*IF(ROW()=COLUMN(),0.5,1)</f>
        <v>0</v>
      </c>
      <c r="BH41" s="11">
        <f ca="1">((COUNTIFS(SWISSW!$I:$I,'MTT DRAW'!$A41,SWISSW!$J:$J,'MTT DRAW'!BH$1,SWISSW!$F:$F,"Draw")+COUNTIFS(SWISSW!$I:$I,'MTT DRAW'!BH$1,SWISSW!$J:$J,'MTT DRAW'!$A41,SWISSW!$F:$F,"Draw")))*IF(ROW()=COLUMN(),0.5,1)</f>
        <v>0</v>
      </c>
      <c r="BI41" s="11">
        <f ca="1">((COUNTIFS(SWISSW!$I:$I,'MTT DRAW'!$A41,SWISSW!$J:$J,'MTT DRAW'!BI$1,SWISSW!$F:$F,"Draw")+COUNTIFS(SWISSW!$I:$I,'MTT DRAW'!BI$1,SWISSW!$J:$J,'MTT DRAW'!$A41,SWISSW!$F:$F,"Draw")))*IF(ROW()=COLUMN(),0.5,1)</f>
        <v>0</v>
      </c>
      <c r="BJ41" s="11">
        <f ca="1">((COUNTIFS(SWISSW!$I:$I,'MTT DRAW'!$A41,SWISSW!$J:$J,'MTT DRAW'!BJ$1,SWISSW!$F:$F,"Draw")+COUNTIFS(SWISSW!$I:$I,'MTT DRAW'!BJ$1,SWISSW!$J:$J,'MTT DRAW'!$A41,SWISSW!$F:$F,"Draw")))*IF(ROW()=COLUMN(),0.5,1)</f>
        <v>0</v>
      </c>
      <c r="BK41" s="11">
        <f ca="1">((COUNTIFS(SWISSW!$I:$I,'MTT DRAW'!$A41,SWISSW!$J:$J,'MTT DRAW'!BK$1,SWISSW!$F:$F,"Draw")+COUNTIFS(SWISSW!$I:$I,'MTT DRAW'!BK$1,SWISSW!$J:$J,'MTT DRAW'!$A41,SWISSW!$F:$F,"Draw")))*IF(ROW()=COLUMN(),0.5,1)</f>
        <v>0</v>
      </c>
      <c r="BL41" s="11">
        <f ca="1">((COUNTIFS(SWISSW!$I:$I,'MTT DRAW'!$A41,SWISSW!$J:$J,'MTT DRAW'!BL$1,SWISSW!$F:$F,"Draw")+COUNTIFS(SWISSW!$I:$I,'MTT DRAW'!BL$1,SWISSW!$J:$J,'MTT DRAW'!$A41,SWISSW!$F:$F,"Draw")))*IF(ROW()=COLUMN(),0.5,1)</f>
        <v>0</v>
      </c>
      <c r="BM41" s="11" t="str">
        <f ca="1">MATCHUP!BM41</f>
        <v>-</v>
      </c>
      <c r="BN41" s="11" t="str">
        <f ca="1">MATCHUP!BN41</f>
        <v>-</v>
      </c>
      <c r="BO41" s="11" t="str">
        <f ca="1">MATCHUP!BO41</f>
        <v>-</v>
      </c>
      <c r="BP41" s="11" t="str">
        <f ca="1">MATCHUP!BP41</f>
        <v>-</v>
      </c>
      <c r="BQ41" s="11" t="str">
        <f ca="1">MATCHUP!BQ41</f>
        <v>-</v>
      </c>
      <c r="BR41" s="11" t="str">
        <f ca="1">MATCHUP!BR41</f>
        <v>-</v>
      </c>
      <c r="BS41" s="11" t="str">
        <f ca="1">MATCHUP!BS41</f>
        <v>-</v>
      </c>
      <c r="BT41" s="11" t="str">
        <f ca="1">MATCHUP!BT41</f>
        <v>-</v>
      </c>
      <c r="BU41" s="11" t="str">
        <f ca="1">MATCHUP!BU41</f>
        <v>-</v>
      </c>
      <c r="BV41" s="11" t="str">
        <f ca="1">MATCHUP!BV41</f>
        <v>-</v>
      </c>
      <c r="BW41" s="11" t="str">
        <f ca="1">MATCHUP!BW41</f>
        <v>-</v>
      </c>
      <c r="BX41" s="11" t="str">
        <f ca="1">MATCHUP!BX41</f>
        <v>-</v>
      </c>
      <c r="BY41" s="11" t="str">
        <f ca="1">MATCHUP!BY41</f>
        <v>-</v>
      </c>
      <c r="BZ41" s="11" t="str">
        <f ca="1">MATCHUP!BZ41</f>
        <v>-</v>
      </c>
      <c r="CA41" s="11" t="str">
        <f ca="1">MATCHUP!CA41</f>
        <v>-</v>
      </c>
      <c r="CB41" s="11" t="str">
        <f ca="1">MATCHUP!CB41</f>
        <v>-</v>
      </c>
      <c r="CC41" s="11" t="str">
        <f ca="1">MATCHUP!CC41</f>
        <v>-</v>
      </c>
      <c r="CD41" s="11" t="str">
        <f ca="1">MATCHUP!CD41</f>
        <v>-</v>
      </c>
      <c r="CE41" s="11" t="str">
        <f ca="1">MATCHUP!CE41</f>
        <v>-</v>
      </c>
      <c r="CF41" s="11" t="str">
        <f ca="1">MATCHUP!CF41</f>
        <v>-</v>
      </c>
      <c r="CG41" s="11" t="str">
        <f ca="1">MATCHUP!CG41</f>
        <v>-</v>
      </c>
      <c r="CH41" s="11" t="str">
        <f ca="1">MATCHUP!CH41</f>
        <v>-</v>
      </c>
      <c r="CI41" s="11" t="str">
        <f ca="1">MATCHUP!CI41</f>
        <v>-</v>
      </c>
      <c r="CJ41" s="11" t="str">
        <f ca="1">MATCHUP!CJ41</f>
        <v>-</v>
      </c>
      <c r="CK41" s="11" t="str">
        <f ca="1">MATCHUP!CK41</f>
        <v>-</v>
      </c>
      <c r="CL41" s="11" t="str">
        <f ca="1">MATCHUP!CL41</f>
        <v>-</v>
      </c>
      <c r="CM41" s="11" t="str">
        <f ca="1">MATCHUP!CM41</f>
        <v>-</v>
      </c>
      <c r="CN41" s="11" t="str">
        <f ca="1">MATCHUP!CN41</f>
        <v>-</v>
      </c>
      <c r="CO41" s="11" t="str">
        <f ca="1">MATCHUP!CO41</f>
        <v>-</v>
      </c>
      <c r="CP41" s="11" t="str">
        <f ca="1">MATCHUP!CP41</f>
        <v>-</v>
      </c>
      <c r="CQ41" s="11" t="str">
        <f ca="1">MATCHUP!CQ41</f>
        <v>-</v>
      </c>
      <c r="CR41" s="11" t="str">
        <f ca="1">MATCHUP!CR41</f>
        <v>-</v>
      </c>
      <c r="CS41" s="11" t="str">
        <f ca="1">MATCHUP!CS41</f>
        <v>-</v>
      </c>
      <c r="CT41" s="11" t="str">
        <f ca="1">MATCHUP!CT41</f>
        <v>-</v>
      </c>
      <c r="CU41" s="11" t="str">
        <f ca="1">MATCHUP!CU41</f>
        <v>-</v>
      </c>
      <c r="CV41" s="11" t="str">
        <f ca="1">MATCHUP!CV41</f>
        <v>-</v>
      </c>
    </row>
    <row r="42" spans="1:100" ht="55" customHeight="1" x14ac:dyDescent="0.3">
      <c r="A42" s="3" t="str">
        <f ca="1">MATCHUP!A42</f>
        <v>Dimir Faeries</v>
      </c>
      <c r="B42" s="11">
        <f ca="1">((COUNTIFS(SWISSW!$I:$I,'MTT DRAW'!$A42,SWISSW!$J:$J,'MTT DRAW'!B$1,SWISSW!$F:$F,"Draw")+COUNTIFS(SWISSW!$I:$I,'MTT DRAW'!B$1,SWISSW!$J:$J,'MTT DRAW'!$A42,SWISSW!$F:$F,"Draw")))*IF(ROW()=COLUMN(),0.5,1)</f>
        <v>0</v>
      </c>
      <c r="C42" s="11">
        <f ca="1">((COUNTIFS(SWISSW!$I:$I,'MTT DRAW'!$A42,SWISSW!$J:$J,'MTT DRAW'!C$1,SWISSW!$F:$F,"Draw")+COUNTIFS(SWISSW!$I:$I,'MTT DRAW'!C$1,SWISSW!$J:$J,'MTT DRAW'!$A42,SWISSW!$F:$F,"Draw")))*IF(ROW()=COLUMN(),0.5,1)</f>
        <v>0</v>
      </c>
      <c r="D42" s="11">
        <f ca="1">((COUNTIFS(SWISSW!$I:$I,'MTT DRAW'!$A42,SWISSW!$J:$J,'MTT DRAW'!D$1,SWISSW!$F:$F,"Draw")+COUNTIFS(SWISSW!$I:$I,'MTT DRAW'!D$1,SWISSW!$J:$J,'MTT DRAW'!$A42,SWISSW!$F:$F,"Draw")))*IF(ROW()=COLUMN(),0.5,1)</f>
        <v>0</v>
      </c>
      <c r="E42" s="11">
        <f ca="1">((COUNTIFS(SWISSW!$I:$I,'MTT DRAW'!$A42,SWISSW!$J:$J,'MTT DRAW'!E$1,SWISSW!$F:$F,"Draw")+COUNTIFS(SWISSW!$I:$I,'MTT DRAW'!E$1,SWISSW!$J:$J,'MTT DRAW'!$A42,SWISSW!$F:$F,"Draw")))*IF(ROW()=COLUMN(),0.5,1)</f>
        <v>0</v>
      </c>
      <c r="F42" s="11">
        <f ca="1">((COUNTIFS(SWISSW!$I:$I,'MTT DRAW'!$A42,SWISSW!$J:$J,'MTT DRAW'!F$1,SWISSW!$F:$F,"Draw")+COUNTIFS(SWISSW!$I:$I,'MTT DRAW'!F$1,SWISSW!$J:$J,'MTT DRAW'!$A42,SWISSW!$F:$F,"Draw")))*IF(ROW()=COLUMN(),0.5,1)</f>
        <v>0</v>
      </c>
      <c r="G42" s="11">
        <f ca="1">((COUNTIFS(SWISSW!$I:$I,'MTT DRAW'!$A42,SWISSW!$J:$J,'MTT DRAW'!G$1,SWISSW!$F:$F,"Draw")+COUNTIFS(SWISSW!$I:$I,'MTT DRAW'!G$1,SWISSW!$J:$J,'MTT DRAW'!$A42,SWISSW!$F:$F,"Draw")))*IF(ROW()=COLUMN(),0.5,1)</f>
        <v>0</v>
      </c>
      <c r="H42" s="11">
        <f ca="1">((COUNTIFS(SWISSW!$I:$I,'MTT DRAW'!$A42,SWISSW!$J:$J,'MTT DRAW'!H$1,SWISSW!$F:$F,"Draw")+COUNTIFS(SWISSW!$I:$I,'MTT DRAW'!H$1,SWISSW!$J:$J,'MTT DRAW'!$A42,SWISSW!$F:$F,"Draw")))*IF(ROW()=COLUMN(),0.5,1)</f>
        <v>0</v>
      </c>
      <c r="I42" s="11">
        <f ca="1">((COUNTIFS(SWISSW!$I:$I,'MTT DRAW'!$A42,SWISSW!$J:$J,'MTT DRAW'!I$1,SWISSW!$F:$F,"Draw")+COUNTIFS(SWISSW!$I:$I,'MTT DRAW'!I$1,SWISSW!$J:$J,'MTT DRAW'!$A42,SWISSW!$F:$F,"Draw")))*IF(ROW()=COLUMN(),0.5,1)</f>
        <v>0</v>
      </c>
      <c r="J42" s="11">
        <f ca="1">((COUNTIFS(SWISSW!$I:$I,'MTT DRAW'!$A42,SWISSW!$J:$J,'MTT DRAW'!J$1,SWISSW!$F:$F,"Draw")+COUNTIFS(SWISSW!$I:$I,'MTT DRAW'!J$1,SWISSW!$J:$J,'MTT DRAW'!$A42,SWISSW!$F:$F,"Draw")))*IF(ROW()=COLUMN(),0.5,1)</f>
        <v>0</v>
      </c>
      <c r="K42" s="11">
        <f ca="1">((COUNTIFS(SWISSW!$I:$I,'MTT DRAW'!$A42,SWISSW!$J:$J,'MTT DRAW'!K$1,SWISSW!$F:$F,"Draw")+COUNTIFS(SWISSW!$I:$I,'MTT DRAW'!K$1,SWISSW!$J:$J,'MTT DRAW'!$A42,SWISSW!$F:$F,"Draw")))*IF(ROW()=COLUMN(),0.5,1)</f>
        <v>0</v>
      </c>
      <c r="L42" s="11">
        <f ca="1">((COUNTIFS(SWISSW!$I:$I,'MTT DRAW'!$A42,SWISSW!$J:$J,'MTT DRAW'!L$1,SWISSW!$F:$F,"Draw")+COUNTIFS(SWISSW!$I:$I,'MTT DRAW'!L$1,SWISSW!$J:$J,'MTT DRAW'!$A42,SWISSW!$F:$F,"Draw")))*IF(ROW()=COLUMN(),0.5,1)</f>
        <v>0</v>
      </c>
      <c r="M42" s="11">
        <f ca="1">((COUNTIFS(SWISSW!$I:$I,'MTT DRAW'!$A42,SWISSW!$J:$J,'MTT DRAW'!M$1,SWISSW!$F:$F,"Draw")+COUNTIFS(SWISSW!$I:$I,'MTT DRAW'!M$1,SWISSW!$J:$J,'MTT DRAW'!$A42,SWISSW!$F:$F,"Draw")))*IF(ROW()=COLUMN(),0.5,1)</f>
        <v>0</v>
      </c>
      <c r="N42" s="11">
        <f ca="1">((COUNTIFS(SWISSW!$I:$I,'MTT DRAW'!$A42,SWISSW!$J:$J,'MTT DRAW'!N$1,SWISSW!$F:$F,"Draw")+COUNTIFS(SWISSW!$I:$I,'MTT DRAW'!N$1,SWISSW!$J:$J,'MTT DRAW'!$A42,SWISSW!$F:$F,"Draw")))*IF(ROW()=COLUMN(),0.5,1)</f>
        <v>0</v>
      </c>
      <c r="O42" s="11">
        <f ca="1">((COUNTIFS(SWISSW!$I:$I,'MTT DRAW'!$A42,SWISSW!$J:$J,'MTT DRAW'!O$1,SWISSW!$F:$F,"Draw")+COUNTIFS(SWISSW!$I:$I,'MTT DRAW'!O$1,SWISSW!$J:$J,'MTT DRAW'!$A42,SWISSW!$F:$F,"Draw")))*IF(ROW()=COLUMN(),0.5,1)</f>
        <v>0</v>
      </c>
      <c r="P42" s="11">
        <f ca="1">((COUNTIFS(SWISSW!$I:$I,'MTT DRAW'!$A42,SWISSW!$J:$J,'MTT DRAW'!P$1,SWISSW!$F:$F,"Draw")+COUNTIFS(SWISSW!$I:$I,'MTT DRAW'!P$1,SWISSW!$J:$J,'MTT DRAW'!$A42,SWISSW!$F:$F,"Draw")))*IF(ROW()=COLUMN(),0.5,1)</f>
        <v>0</v>
      </c>
      <c r="Q42" s="11">
        <f ca="1">((COUNTIFS(SWISSW!$I:$I,'MTT DRAW'!$A42,SWISSW!$J:$J,'MTT DRAW'!Q$1,SWISSW!$F:$F,"Draw")+COUNTIFS(SWISSW!$I:$I,'MTT DRAW'!Q$1,SWISSW!$J:$J,'MTT DRAW'!$A42,SWISSW!$F:$F,"Draw")))*IF(ROW()=COLUMN(),0.5,1)</f>
        <v>0</v>
      </c>
      <c r="R42" s="11">
        <f ca="1">((COUNTIFS(SWISSW!$I:$I,'MTT DRAW'!$A42,SWISSW!$J:$J,'MTT DRAW'!R$1,SWISSW!$F:$F,"Draw")+COUNTIFS(SWISSW!$I:$I,'MTT DRAW'!R$1,SWISSW!$J:$J,'MTT DRAW'!$A42,SWISSW!$F:$F,"Draw")))*IF(ROW()=COLUMN(),0.5,1)</f>
        <v>0</v>
      </c>
      <c r="S42" s="11">
        <f ca="1">((COUNTIFS(SWISSW!$I:$I,'MTT DRAW'!$A42,SWISSW!$J:$J,'MTT DRAW'!S$1,SWISSW!$F:$F,"Draw")+COUNTIFS(SWISSW!$I:$I,'MTT DRAW'!S$1,SWISSW!$J:$J,'MTT DRAW'!$A42,SWISSW!$F:$F,"Draw")))*IF(ROW()=COLUMN(),0.5,1)</f>
        <v>0</v>
      </c>
      <c r="T42" s="11">
        <f ca="1">((COUNTIFS(SWISSW!$I:$I,'MTT DRAW'!$A42,SWISSW!$J:$J,'MTT DRAW'!T$1,SWISSW!$F:$F,"Draw")+COUNTIFS(SWISSW!$I:$I,'MTT DRAW'!T$1,SWISSW!$J:$J,'MTT DRAW'!$A42,SWISSW!$F:$F,"Draw")))*IF(ROW()=COLUMN(),0.5,1)</f>
        <v>0</v>
      </c>
      <c r="U42" s="11">
        <f ca="1">((COUNTIFS(SWISSW!$I:$I,'MTT DRAW'!$A42,SWISSW!$J:$J,'MTT DRAW'!U$1,SWISSW!$F:$F,"Draw")+COUNTIFS(SWISSW!$I:$I,'MTT DRAW'!U$1,SWISSW!$J:$J,'MTT DRAW'!$A42,SWISSW!$F:$F,"Draw")))*IF(ROW()=COLUMN(),0.5,1)</f>
        <v>0</v>
      </c>
      <c r="V42" s="11">
        <f ca="1">((COUNTIFS(SWISSW!$I:$I,'MTT DRAW'!$A42,SWISSW!$J:$J,'MTT DRAW'!V$1,SWISSW!$F:$F,"Draw")+COUNTIFS(SWISSW!$I:$I,'MTT DRAW'!V$1,SWISSW!$J:$J,'MTT DRAW'!$A42,SWISSW!$F:$F,"Draw")))*IF(ROW()=COLUMN(),0.5,1)</f>
        <v>0</v>
      </c>
      <c r="W42" s="11">
        <f ca="1">((COUNTIFS(SWISSW!$I:$I,'MTT DRAW'!$A42,SWISSW!$J:$J,'MTT DRAW'!W$1,SWISSW!$F:$F,"Draw")+COUNTIFS(SWISSW!$I:$I,'MTT DRAW'!W$1,SWISSW!$J:$J,'MTT DRAW'!$A42,SWISSW!$F:$F,"Draw")))*IF(ROW()=COLUMN(),0.5,1)</f>
        <v>0</v>
      </c>
      <c r="X42" s="11">
        <f ca="1">((COUNTIFS(SWISSW!$I:$I,'MTT DRAW'!$A42,SWISSW!$J:$J,'MTT DRAW'!X$1,SWISSW!$F:$F,"Draw")+COUNTIFS(SWISSW!$I:$I,'MTT DRAW'!X$1,SWISSW!$J:$J,'MTT DRAW'!$A42,SWISSW!$F:$F,"Draw")))*IF(ROW()=COLUMN(),0.5,1)</f>
        <v>0</v>
      </c>
      <c r="Y42" s="11">
        <f ca="1">((COUNTIFS(SWISSW!$I:$I,'MTT DRAW'!$A42,SWISSW!$J:$J,'MTT DRAW'!Y$1,SWISSW!$F:$F,"Draw")+COUNTIFS(SWISSW!$I:$I,'MTT DRAW'!Y$1,SWISSW!$J:$J,'MTT DRAW'!$A42,SWISSW!$F:$F,"Draw")))*IF(ROW()=COLUMN(),0.5,1)</f>
        <v>0</v>
      </c>
      <c r="Z42" s="11">
        <f ca="1">((COUNTIFS(SWISSW!$I:$I,'MTT DRAW'!$A42,SWISSW!$J:$J,'MTT DRAW'!Z$1,SWISSW!$F:$F,"Draw")+COUNTIFS(SWISSW!$I:$I,'MTT DRAW'!Z$1,SWISSW!$J:$J,'MTT DRAW'!$A42,SWISSW!$F:$F,"Draw")))*IF(ROW()=COLUMN(),0.5,1)</f>
        <v>0</v>
      </c>
      <c r="AA42" s="11">
        <f ca="1">((COUNTIFS(SWISSW!$I:$I,'MTT DRAW'!$A42,SWISSW!$J:$J,'MTT DRAW'!AA$1,SWISSW!$F:$F,"Draw")+COUNTIFS(SWISSW!$I:$I,'MTT DRAW'!AA$1,SWISSW!$J:$J,'MTT DRAW'!$A42,SWISSW!$F:$F,"Draw")))*IF(ROW()=COLUMN(),0.5,1)</f>
        <v>0</v>
      </c>
      <c r="AB42" s="11">
        <f ca="1">((COUNTIFS(SWISSW!$I:$I,'MTT DRAW'!$A42,SWISSW!$J:$J,'MTT DRAW'!AB$1,SWISSW!$F:$F,"Draw")+COUNTIFS(SWISSW!$I:$I,'MTT DRAW'!AB$1,SWISSW!$J:$J,'MTT DRAW'!$A42,SWISSW!$F:$F,"Draw")))*IF(ROW()=COLUMN(),0.5,1)</f>
        <v>0</v>
      </c>
      <c r="AC42" s="11">
        <f ca="1">((COUNTIFS(SWISSW!$I:$I,'MTT DRAW'!$A42,SWISSW!$J:$J,'MTT DRAW'!AC$1,SWISSW!$F:$F,"Draw")+COUNTIFS(SWISSW!$I:$I,'MTT DRAW'!AC$1,SWISSW!$J:$J,'MTT DRAW'!$A42,SWISSW!$F:$F,"Draw")))*IF(ROW()=COLUMN(),0.5,1)</f>
        <v>0</v>
      </c>
      <c r="AD42" s="11">
        <f ca="1">((COUNTIFS(SWISSW!$I:$I,'MTT DRAW'!$A42,SWISSW!$J:$J,'MTT DRAW'!AD$1,SWISSW!$F:$F,"Draw")+COUNTIFS(SWISSW!$I:$I,'MTT DRAW'!AD$1,SWISSW!$J:$J,'MTT DRAW'!$A42,SWISSW!$F:$F,"Draw")))*IF(ROW()=COLUMN(),0.5,1)</f>
        <v>0</v>
      </c>
      <c r="AE42" s="11">
        <f ca="1">((COUNTIFS(SWISSW!$I:$I,'MTT DRAW'!$A42,SWISSW!$J:$J,'MTT DRAW'!AE$1,SWISSW!$F:$F,"Draw")+COUNTIFS(SWISSW!$I:$I,'MTT DRAW'!AE$1,SWISSW!$J:$J,'MTT DRAW'!$A42,SWISSW!$F:$F,"Draw")))*IF(ROW()=COLUMN(),0.5,1)</f>
        <v>0</v>
      </c>
      <c r="AF42" s="11">
        <f ca="1">((COUNTIFS(SWISSW!$I:$I,'MTT DRAW'!$A42,SWISSW!$J:$J,'MTT DRAW'!AF$1,SWISSW!$F:$F,"Draw")+COUNTIFS(SWISSW!$I:$I,'MTT DRAW'!AF$1,SWISSW!$J:$J,'MTT DRAW'!$A42,SWISSW!$F:$F,"Draw")))*IF(ROW()=COLUMN(),0.5,1)</f>
        <v>0</v>
      </c>
      <c r="AG42" s="11">
        <f ca="1">((COUNTIFS(SWISSW!$I:$I,'MTT DRAW'!$A42,SWISSW!$J:$J,'MTT DRAW'!AG$1,SWISSW!$F:$F,"Draw")+COUNTIFS(SWISSW!$I:$I,'MTT DRAW'!AG$1,SWISSW!$J:$J,'MTT DRAW'!$A42,SWISSW!$F:$F,"Draw")))*IF(ROW()=COLUMN(),0.5,1)</f>
        <v>0</v>
      </c>
      <c r="AH42" s="11">
        <f ca="1">((COUNTIFS(SWISSW!$I:$I,'MTT DRAW'!$A42,SWISSW!$J:$J,'MTT DRAW'!AH$1,SWISSW!$F:$F,"Draw")+COUNTIFS(SWISSW!$I:$I,'MTT DRAW'!AH$1,SWISSW!$J:$J,'MTT DRAW'!$A42,SWISSW!$F:$F,"Draw")))*IF(ROW()=COLUMN(),0.5,1)</f>
        <v>0</v>
      </c>
      <c r="AI42" s="11">
        <f ca="1">((COUNTIFS(SWISSW!$I:$I,'MTT DRAW'!$A42,SWISSW!$J:$J,'MTT DRAW'!AI$1,SWISSW!$F:$F,"Draw")+COUNTIFS(SWISSW!$I:$I,'MTT DRAW'!AI$1,SWISSW!$J:$J,'MTT DRAW'!$A42,SWISSW!$F:$F,"Draw")))*IF(ROW()=COLUMN(),0.5,1)</f>
        <v>0</v>
      </c>
      <c r="AJ42" s="11">
        <f ca="1">((COUNTIFS(SWISSW!$I:$I,'MTT DRAW'!$A42,SWISSW!$J:$J,'MTT DRAW'!AJ$1,SWISSW!$F:$F,"Draw")+COUNTIFS(SWISSW!$I:$I,'MTT DRAW'!AJ$1,SWISSW!$J:$J,'MTT DRAW'!$A42,SWISSW!$F:$F,"Draw")))*IF(ROW()=COLUMN(),0.5,1)</f>
        <v>0</v>
      </c>
      <c r="AK42" s="11">
        <f ca="1">((COUNTIFS(SWISSW!$I:$I,'MTT DRAW'!$A42,SWISSW!$J:$J,'MTT DRAW'!AK$1,SWISSW!$F:$F,"Draw")+COUNTIFS(SWISSW!$I:$I,'MTT DRAW'!AK$1,SWISSW!$J:$J,'MTT DRAW'!$A42,SWISSW!$F:$F,"Draw")))*IF(ROW()=COLUMN(),0.5,1)</f>
        <v>0</v>
      </c>
      <c r="AL42" s="11">
        <f ca="1">((COUNTIFS(SWISSW!$I:$I,'MTT DRAW'!$A42,SWISSW!$J:$J,'MTT DRAW'!AL$1,SWISSW!$F:$F,"Draw")+COUNTIFS(SWISSW!$I:$I,'MTT DRAW'!AL$1,SWISSW!$J:$J,'MTT DRAW'!$A42,SWISSW!$F:$F,"Draw")))*IF(ROW()=COLUMN(),0.5,1)</f>
        <v>0</v>
      </c>
      <c r="AM42" s="11">
        <f ca="1">((COUNTIFS(SWISSW!$I:$I,'MTT DRAW'!$A42,SWISSW!$J:$J,'MTT DRAW'!AM$1,SWISSW!$F:$F,"Draw")+COUNTIFS(SWISSW!$I:$I,'MTT DRAW'!AM$1,SWISSW!$J:$J,'MTT DRAW'!$A42,SWISSW!$F:$F,"Draw")))*IF(ROW()=COLUMN(),0.5,1)</f>
        <v>0</v>
      </c>
      <c r="AN42" s="11">
        <f ca="1">((COUNTIFS(SWISSW!$I:$I,'MTT DRAW'!$A42,SWISSW!$J:$J,'MTT DRAW'!AN$1,SWISSW!$F:$F,"Draw")+COUNTIFS(SWISSW!$I:$I,'MTT DRAW'!AN$1,SWISSW!$J:$J,'MTT DRAW'!$A42,SWISSW!$F:$F,"Draw")))*IF(ROW()=COLUMN(),0.5,1)</f>
        <v>0</v>
      </c>
      <c r="AO42" s="11">
        <f ca="1">((COUNTIFS(SWISSW!$I:$I,'MTT DRAW'!$A42,SWISSW!$J:$J,'MTT DRAW'!AO$1,SWISSW!$F:$F,"Draw")+COUNTIFS(SWISSW!$I:$I,'MTT DRAW'!AO$1,SWISSW!$J:$J,'MTT DRAW'!$A42,SWISSW!$F:$F,"Draw")))*IF(ROW()=COLUMN(),0.5,1)</f>
        <v>0</v>
      </c>
      <c r="AP42" s="11">
        <f ca="1">((COUNTIFS(SWISSW!$I:$I,'MTT DRAW'!$A42,SWISSW!$J:$J,'MTT DRAW'!AP$1,SWISSW!$F:$F,"Draw")+COUNTIFS(SWISSW!$I:$I,'MTT DRAW'!AP$1,SWISSW!$J:$J,'MTT DRAW'!$A42,SWISSW!$F:$F,"Draw")))*IF(ROW()=COLUMN(),0.5,1)</f>
        <v>0</v>
      </c>
      <c r="AQ42" s="11">
        <f ca="1">((COUNTIFS(SWISSW!$I:$I,'MTT DRAW'!$A42,SWISSW!$J:$J,'MTT DRAW'!AQ$1,SWISSW!$F:$F,"Draw")+COUNTIFS(SWISSW!$I:$I,'MTT DRAW'!AQ$1,SWISSW!$J:$J,'MTT DRAW'!$A42,SWISSW!$F:$F,"Draw")))*IF(ROW()=COLUMN(),0.5,1)</f>
        <v>0</v>
      </c>
      <c r="AR42" s="11">
        <f ca="1">((COUNTIFS(SWISSW!$I:$I,'MTT DRAW'!$A42,SWISSW!$J:$J,'MTT DRAW'!AR$1,SWISSW!$F:$F,"Draw")+COUNTIFS(SWISSW!$I:$I,'MTT DRAW'!AR$1,SWISSW!$J:$J,'MTT DRAW'!$A42,SWISSW!$F:$F,"Draw")))*IF(ROW()=COLUMN(),0.5,1)</f>
        <v>0</v>
      </c>
      <c r="AS42" s="11">
        <f ca="1">((COUNTIFS(SWISSW!$I:$I,'MTT DRAW'!$A42,SWISSW!$J:$J,'MTT DRAW'!AS$1,SWISSW!$F:$F,"Draw")+COUNTIFS(SWISSW!$I:$I,'MTT DRAW'!AS$1,SWISSW!$J:$J,'MTT DRAW'!$A42,SWISSW!$F:$F,"Draw")))*IF(ROW()=COLUMN(),0.5,1)</f>
        <v>0</v>
      </c>
      <c r="AT42" s="11">
        <f ca="1">((COUNTIFS(SWISSW!$I:$I,'MTT DRAW'!$A42,SWISSW!$J:$J,'MTT DRAW'!AT$1,SWISSW!$F:$F,"Draw")+COUNTIFS(SWISSW!$I:$I,'MTT DRAW'!AT$1,SWISSW!$J:$J,'MTT DRAW'!$A42,SWISSW!$F:$F,"Draw")))*IF(ROW()=COLUMN(),0.5,1)</f>
        <v>0</v>
      </c>
      <c r="AU42" s="11">
        <f ca="1">((COUNTIFS(SWISSW!$I:$I,'MTT DRAW'!$A42,SWISSW!$J:$J,'MTT DRAW'!AU$1,SWISSW!$F:$F,"Draw")+COUNTIFS(SWISSW!$I:$I,'MTT DRAW'!AU$1,SWISSW!$J:$J,'MTT DRAW'!$A42,SWISSW!$F:$F,"Draw")))*IF(ROW()=COLUMN(),0.5,1)</f>
        <v>0</v>
      </c>
      <c r="AV42" s="11">
        <f ca="1">((COUNTIFS(SWISSW!$I:$I,'MTT DRAW'!$A42,SWISSW!$J:$J,'MTT DRAW'!AV$1,SWISSW!$F:$F,"Draw")+COUNTIFS(SWISSW!$I:$I,'MTT DRAW'!AV$1,SWISSW!$J:$J,'MTT DRAW'!$A42,SWISSW!$F:$F,"Draw")))*IF(ROW()=COLUMN(),0.5,1)</f>
        <v>0</v>
      </c>
      <c r="AW42" s="11">
        <f ca="1">((COUNTIFS(SWISSW!$I:$I,'MTT DRAW'!$A42,SWISSW!$J:$J,'MTT DRAW'!AW$1,SWISSW!$F:$F,"Draw")+COUNTIFS(SWISSW!$I:$I,'MTT DRAW'!AW$1,SWISSW!$J:$J,'MTT DRAW'!$A42,SWISSW!$F:$F,"Draw")))*IF(ROW()=COLUMN(),0.5,1)</f>
        <v>0</v>
      </c>
      <c r="AX42" s="11">
        <f ca="1">((COUNTIFS(SWISSW!$I:$I,'MTT DRAW'!$A42,SWISSW!$J:$J,'MTT DRAW'!AX$1,SWISSW!$F:$F,"Draw")+COUNTIFS(SWISSW!$I:$I,'MTT DRAW'!AX$1,SWISSW!$J:$J,'MTT DRAW'!$A42,SWISSW!$F:$F,"Draw")))*IF(ROW()=COLUMN(),0.5,1)</f>
        <v>0</v>
      </c>
      <c r="AY42" s="11">
        <f ca="1">((COUNTIFS(SWISSW!$I:$I,'MTT DRAW'!$A42,SWISSW!$J:$J,'MTT DRAW'!AY$1,SWISSW!$F:$F,"Draw")+COUNTIFS(SWISSW!$I:$I,'MTT DRAW'!AY$1,SWISSW!$J:$J,'MTT DRAW'!$A42,SWISSW!$F:$F,"Draw")))*IF(ROW()=COLUMN(),0.5,1)</f>
        <v>0</v>
      </c>
      <c r="AZ42" s="11">
        <f ca="1">((COUNTIFS(SWISSW!$I:$I,'MTT DRAW'!$A42,SWISSW!$J:$J,'MTT DRAW'!AZ$1,SWISSW!$F:$F,"Draw")+COUNTIFS(SWISSW!$I:$I,'MTT DRAW'!AZ$1,SWISSW!$J:$J,'MTT DRAW'!$A42,SWISSW!$F:$F,"Draw")))*IF(ROW()=COLUMN(),0.5,1)</f>
        <v>0</v>
      </c>
      <c r="BA42" s="11">
        <f ca="1">((COUNTIFS(SWISSW!$I:$I,'MTT DRAW'!$A42,SWISSW!$J:$J,'MTT DRAW'!BA$1,SWISSW!$F:$F,"Draw")+COUNTIFS(SWISSW!$I:$I,'MTT DRAW'!BA$1,SWISSW!$J:$J,'MTT DRAW'!$A42,SWISSW!$F:$F,"Draw")))*IF(ROW()=COLUMN(),0.5,1)</f>
        <v>0</v>
      </c>
      <c r="BB42" s="11">
        <f ca="1">((COUNTIFS(SWISSW!$I:$I,'MTT DRAW'!$A42,SWISSW!$J:$J,'MTT DRAW'!BB$1,SWISSW!$F:$F,"Draw")+COUNTIFS(SWISSW!$I:$I,'MTT DRAW'!BB$1,SWISSW!$J:$J,'MTT DRAW'!$A42,SWISSW!$F:$F,"Draw")))*IF(ROW()=COLUMN(),0.5,1)</f>
        <v>0</v>
      </c>
      <c r="BC42" s="11">
        <f ca="1">((COUNTIFS(SWISSW!$I:$I,'MTT DRAW'!$A42,SWISSW!$J:$J,'MTT DRAW'!BC$1,SWISSW!$F:$F,"Draw")+COUNTIFS(SWISSW!$I:$I,'MTT DRAW'!BC$1,SWISSW!$J:$J,'MTT DRAW'!$A42,SWISSW!$F:$F,"Draw")))*IF(ROW()=COLUMN(),0.5,1)</f>
        <v>0</v>
      </c>
      <c r="BD42" s="11">
        <f ca="1">((COUNTIFS(SWISSW!$I:$I,'MTT DRAW'!$A42,SWISSW!$J:$J,'MTT DRAW'!BD$1,SWISSW!$F:$F,"Draw")+COUNTIFS(SWISSW!$I:$I,'MTT DRAW'!BD$1,SWISSW!$J:$J,'MTT DRAW'!$A42,SWISSW!$F:$F,"Draw")))*IF(ROW()=COLUMN(),0.5,1)</f>
        <v>0</v>
      </c>
      <c r="BE42" s="11">
        <f ca="1">((COUNTIFS(SWISSW!$I:$I,'MTT DRAW'!$A42,SWISSW!$J:$J,'MTT DRAW'!BE$1,SWISSW!$F:$F,"Draw")+COUNTIFS(SWISSW!$I:$I,'MTT DRAW'!BE$1,SWISSW!$J:$J,'MTT DRAW'!$A42,SWISSW!$F:$F,"Draw")))*IF(ROW()=COLUMN(),0.5,1)</f>
        <v>0</v>
      </c>
      <c r="BF42" s="11">
        <f ca="1">((COUNTIFS(SWISSW!$I:$I,'MTT DRAW'!$A42,SWISSW!$J:$J,'MTT DRAW'!BF$1,SWISSW!$F:$F,"Draw")+COUNTIFS(SWISSW!$I:$I,'MTT DRAW'!BF$1,SWISSW!$J:$J,'MTT DRAW'!$A42,SWISSW!$F:$F,"Draw")))*IF(ROW()=COLUMN(),0.5,1)</f>
        <v>0</v>
      </c>
      <c r="BG42" s="11">
        <f ca="1">((COUNTIFS(SWISSW!$I:$I,'MTT DRAW'!$A42,SWISSW!$J:$J,'MTT DRAW'!BG$1,SWISSW!$F:$F,"Draw")+COUNTIFS(SWISSW!$I:$I,'MTT DRAW'!BG$1,SWISSW!$J:$J,'MTT DRAW'!$A42,SWISSW!$F:$F,"Draw")))*IF(ROW()=COLUMN(),0.5,1)</f>
        <v>0</v>
      </c>
      <c r="BH42" s="11">
        <f ca="1">((COUNTIFS(SWISSW!$I:$I,'MTT DRAW'!$A42,SWISSW!$J:$J,'MTT DRAW'!BH$1,SWISSW!$F:$F,"Draw")+COUNTIFS(SWISSW!$I:$I,'MTT DRAW'!BH$1,SWISSW!$J:$J,'MTT DRAW'!$A42,SWISSW!$F:$F,"Draw")))*IF(ROW()=COLUMN(),0.5,1)</f>
        <v>0</v>
      </c>
      <c r="BI42" s="11">
        <f ca="1">((COUNTIFS(SWISSW!$I:$I,'MTT DRAW'!$A42,SWISSW!$J:$J,'MTT DRAW'!BI$1,SWISSW!$F:$F,"Draw")+COUNTIFS(SWISSW!$I:$I,'MTT DRAW'!BI$1,SWISSW!$J:$J,'MTT DRAW'!$A42,SWISSW!$F:$F,"Draw")))*IF(ROW()=COLUMN(),0.5,1)</f>
        <v>0</v>
      </c>
      <c r="BJ42" s="11">
        <f ca="1">((COUNTIFS(SWISSW!$I:$I,'MTT DRAW'!$A42,SWISSW!$J:$J,'MTT DRAW'!BJ$1,SWISSW!$F:$F,"Draw")+COUNTIFS(SWISSW!$I:$I,'MTT DRAW'!BJ$1,SWISSW!$J:$J,'MTT DRAW'!$A42,SWISSW!$F:$F,"Draw")))*IF(ROW()=COLUMN(),0.5,1)</f>
        <v>0</v>
      </c>
      <c r="BK42" s="11">
        <f ca="1">((COUNTIFS(SWISSW!$I:$I,'MTT DRAW'!$A42,SWISSW!$J:$J,'MTT DRAW'!BK$1,SWISSW!$F:$F,"Draw")+COUNTIFS(SWISSW!$I:$I,'MTT DRAW'!BK$1,SWISSW!$J:$J,'MTT DRAW'!$A42,SWISSW!$F:$F,"Draw")))*IF(ROW()=COLUMN(),0.5,1)</f>
        <v>0</v>
      </c>
      <c r="BL42" s="11">
        <f ca="1">((COUNTIFS(SWISSW!$I:$I,'MTT DRAW'!$A42,SWISSW!$J:$J,'MTT DRAW'!BL$1,SWISSW!$F:$F,"Draw")+COUNTIFS(SWISSW!$I:$I,'MTT DRAW'!BL$1,SWISSW!$J:$J,'MTT DRAW'!$A42,SWISSW!$F:$F,"Draw")))*IF(ROW()=COLUMN(),0.5,1)</f>
        <v>0</v>
      </c>
      <c r="BM42" s="11" t="str">
        <f ca="1">MATCHUP!BM42</f>
        <v>-</v>
      </c>
      <c r="BN42" s="11" t="str">
        <f ca="1">MATCHUP!BN42</f>
        <v>-</v>
      </c>
      <c r="BO42" s="11" t="str">
        <f ca="1">MATCHUP!BO42</f>
        <v>-</v>
      </c>
      <c r="BP42" s="11" t="str">
        <f ca="1">MATCHUP!BP42</f>
        <v>-</v>
      </c>
      <c r="BQ42" s="11" t="str">
        <f ca="1">MATCHUP!BQ42</f>
        <v>-</v>
      </c>
      <c r="BR42" s="11" t="str">
        <f ca="1">MATCHUP!BR42</f>
        <v>-</v>
      </c>
      <c r="BS42" s="11" t="str">
        <f ca="1">MATCHUP!BS42</f>
        <v>-</v>
      </c>
      <c r="BT42" s="11" t="str">
        <f ca="1">MATCHUP!BT42</f>
        <v>-</v>
      </c>
      <c r="BU42" s="11" t="str">
        <f ca="1">MATCHUP!BU42</f>
        <v>-</v>
      </c>
      <c r="BV42" s="11" t="str">
        <f ca="1">MATCHUP!BV42</f>
        <v>-</v>
      </c>
      <c r="BW42" s="11" t="str">
        <f ca="1">MATCHUP!BW42</f>
        <v>-</v>
      </c>
      <c r="BX42" s="11" t="str">
        <f ca="1">MATCHUP!BX42</f>
        <v>-</v>
      </c>
      <c r="BY42" s="11" t="str">
        <f ca="1">MATCHUP!BY42</f>
        <v>-</v>
      </c>
      <c r="BZ42" s="11" t="str">
        <f ca="1">MATCHUP!BZ42</f>
        <v>-</v>
      </c>
      <c r="CA42" s="11" t="str">
        <f ca="1">MATCHUP!CA42</f>
        <v>-</v>
      </c>
      <c r="CB42" s="11" t="str">
        <f ca="1">MATCHUP!CB42</f>
        <v>-</v>
      </c>
      <c r="CC42" s="11" t="str">
        <f ca="1">MATCHUP!CC42</f>
        <v>-</v>
      </c>
      <c r="CD42" s="11" t="str">
        <f ca="1">MATCHUP!CD42</f>
        <v>-</v>
      </c>
      <c r="CE42" s="11" t="str">
        <f ca="1">MATCHUP!CE42</f>
        <v>-</v>
      </c>
      <c r="CF42" s="11" t="str">
        <f ca="1">MATCHUP!CF42</f>
        <v>-</v>
      </c>
      <c r="CG42" s="11" t="str">
        <f ca="1">MATCHUP!CG42</f>
        <v>-</v>
      </c>
      <c r="CH42" s="11" t="str">
        <f ca="1">MATCHUP!CH42</f>
        <v>-</v>
      </c>
      <c r="CI42" s="11" t="str">
        <f ca="1">MATCHUP!CI42</f>
        <v>-</v>
      </c>
      <c r="CJ42" s="11" t="str">
        <f ca="1">MATCHUP!CJ42</f>
        <v>-</v>
      </c>
      <c r="CK42" s="11" t="str">
        <f ca="1">MATCHUP!CK42</f>
        <v>-</v>
      </c>
      <c r="CL42" s="11" t="str">
        <f ca="1">MATCHUP!CL42</f>
        <v>-</v>
      </c>
      <c r="CM42" s="11" t="str">
        <f ca="1">MATCHUP!CM42</f>
        <v>-</v>
      </c>
      <c r="CN42" s="11" t="str">
        <f ca="1">MATCHUP!CN42</f>
        <v>-</v>
      </c>
      <c r="CO42" s="11" t="str">
        <f ca="1">MATCHUP!CO42</f>
        <v>-</v>
      </c>
      <c r="CP42" s="11" t="str">
        <f ca="1">MATCHUP!CP42</f>
        <v>-</v>
      </c>
      <c r="CQ42" s="11" t="str">
        <f ca="1">MATCHUP!CQ42</f>
        <v>-</v>
      </c>
      <c r="CR42" s="11" t="str">
        <f ca="1">MATCHUP!CR42</f>
        <v>-</v>
      </c>
      <c r="CS42" s="11" t="str">
        <f ca="1">MATCHUP!CS42</f>
        <v>-</v>
      </c>
      <c r="CT42" s="11" t="str">
        <f ca="1">MATCHUP!CT42</f>
        <v>-</v>
      </c>
      <c r="CU42" s="11" t="str">
        <f ca="1">MATCHUP!CU42</f>
        <v>-</v>
      </c>
      <c r="CV42" s="11" t="str">
        <f ca="1">MATCHUP!CV42</f>
        <v>-</v>
      </c>
    </row>
    <row r="43" spans="1:100" ht="55" customHeight="1" x14ac:dyDescent="0.3">
      <c r="A43" s="3" t="str">
        <f ca="1">MATCHUP!A43</f>
        <v>Dimir Control</v>
      </c>
      <c r="B43" s="11">
        <f ca="1">((COUNTIFS(SWISSW!$I:$I,'MTT DRAW'!$A43,SWISSW!$J:$J,'MTT DRAW'!B$1,SWISSW!$F:$F,"Draw")+COUNTIFS(SWISSW!$I:$I,'MTT DRAW'!B$1,SWISSW!$J:$J,'MTT DRAW'!$A43,SWISSW!$F:$F,"Draw")))*IF(ROW()=COLUMN(),0.5,1)</f>
        <v>0</v>
      </c>
      <c r="C43" s="11">
        <f ca="1">((COUNTIFS(SWISSW!$I:$I,'MTT DRAW'!$A43,SWISSW!$J:$J,'MTT DRAW'!C$1,SWISSW!$F:$F,"Draw")+COUNTIFS(SWISSW!$I:$I,'MTT DRAW'!C$1,SWISSW!$J:$J,'MTT DRAW'!$A43,SWISSW!$F:$F,"Draw")))*IF(ROW()=COLUMN(),0.5,1)</f>
        <v>0</v>
      </c>
      <c r="D43" s="11">
        <f ca="1">((COUNTIFS(SWISSW!$I:$I,'MTT DRAW'!$A43,SWISSW!$J:$J,'MTT DRAW'!D$1,SWISSW!$F:$F,"Draw")+COUNTIFS(SWISSW!$I:$I,'MTT DRAW'!D$1,SWISSW!$J:$J,'MTT DRAW'!$A43,SWISSW!$F:$F,"Draw")))*IF(ROW()=COLUMN(),0.5,1)</f>
        <v>0</v>
      </c>
      <c r="E43" s="11">
        <f ca="1">((COUNTIFS(SWISSW!$I:$I,'MTT DRAW'!$A43,SWISSW!$J:$J,'MTT DRAW'!E$1,SWISSW!$F:$F,"Draw")+COUNTIFS(SWISSW!$I:$I,'MTT DRAW'!E$1,SWISSW!$J:$J,'MTT DRAW'!$A43,SWISSW!$F:$F,"Draw")))*IF(ROW()=COLUMN(),0.5,1)</f>
        <v>0</v>
      </c>
      <c r="F43" s="11">
        <f ca="1">((COUNTIFS(SWISSW!$I:$I,'MTT DRAW'!$A43,SWISSW!$J:$J,'MTT DRAW'!F$1,SWISSW!$F:$F,"Draw")+COUNTIFS(SWISSW!$I:$I,'MTT DRAW'!F$1,SWISSW!$J:$J,'MTT DRAW'!$A43,SWISSW!$F:$F,"Draw")))*IF(ROW()=COLUMN(),0.5,1)</f>
        <v>0</v>
      </c>
      <c r="G43" s="11">
        <f ca="1">((COUNTIFS(SWISSW!$I:$I,'MTT DRAW'!$A43,SWISSW!$J:$J,'MTT DRAW'!G$1,SWISSW!$F:$F,"Draw")+COUNTIFS(SWISSW!$I:$I,'MTT DRAW'!G$1,SWISSW!$J:$J,'MTT DRAW'!$A43,SWISSW!$F:$F,"Draw")))*IF(ROW()=COLUMN(),0.5,1)</f>
        <v>0</v>
      </c>
      <c r="H43" s="11">
        <f ca="1">((COUNTIFS(SWISSW!$I:$I,'MTT DRAW'!$A43,SWISSW!$J:$J,'MTT DRAW'!H$1,SWISSW!$F:$F,"Draw")+COUNTIFS(SWISSW!$I:$I,'MTT DRAW'!H$1,SWISSW!$J:$J,'MTT DRAW'!$A43,SWISSW!$F:$F,"Draw")))*IF(ROW()=COLUMN(),0.5,1)</f>
        <v>0</v>
      </c>
      <c r="I43" s="11">
        <f ca="1">((COUNTIFS(SWISSW!$I:$I,'MTT DRAW'!$A43,SWISSW!$J:$J,'MTT DRAW'!I$1,SWISSW!$F:$F,"Draw")+COUNTIFS(SWISSW!$I:$I,'MTT DRAW'!I$1,SWISSW!$J:$J,'MTT DRAW'!$A43,SWISSW!$F:$F,"Draw")))*IF(ROW()=COLUMN(),0.5,1)</f>
        <v>0</v>
      </c>
      <c r="J43" s="11">
        <f ca="1">((COUNTIFS(SWISSW!$I:$I,'MTT DRAW'!$A43,SWISSW!$J:$J,'MTT DRAW'!J$1,SWISSW!$F:$F,"Draw")+COUNTIFS(SWISSW!$I:$I,'MTT DRAW'!J$1,SWISSW!$J:$J,'MTT DRAW'!$A43,SWISSW!$F:$F,"Draw")))*IF(ROW()=COLUMN(),0.5,1)</f>
        <v>0</v>
      </c>
      <c r="K43" s="11">
        <f ca="1">((COUNTIFS(SWISSW!$I:$I,'MTT DRAW'!$A43,SWISSW!$J:$J,'MTT DRAW'!K$1,SWISSW!$F:$F,"Draw")+COUNTIFS(SWISSW!$I:$I,'MTT DRAW'!K$1,SWISSW!$J:$J,'MTT DRAW'!$A43,SWISSW!$F:$F,"Draw")))*IF(ROW()=COLUMN(),0.5,1)</f>
        <v>0</v>
      </c>
      <c r="L43" s="11">
        <f ca="1">((COUNTIFS(SWISSW!$I:$I,'MTT DRAW'!$A43,SWISSW!$J:$J,'MTT DRAW'!L$1,SWISSW!$F:$F,"Draw")+COUNTIFS(SWISSW!$I:$I,'MTT DRAW'!L$1,SWISSW!$J:$J,'MTT DRAW'!$A43,SWISSW!$F:$F,"Draw")))*IF(ROW()=COLUMN(),0.5,1)</f>
        <v>0</v>
      </c>
      <c r="M43" s="11">
        <f ca="1">((COUNTIFS(SWISSW!$I:$I,'MTT DRAW'!$A43,SWISSW!$J:$J,'MTT DRAW'!M$1,SWISSW!$F:$F,"Draw")+COUNTIFS(SWISSW!$I:$I,'MTT DRAW'!M$1,SWISSW!$J:$J,'MTT DRAW'!$A43,SWISSW!$F:$F,"Draw")))*IF(ROW()=COLUMN(),0.5,1)</f>
        <v>0</v>
      </c>
      <c r="N43" s="11">
        <f ca="1">((COUNTIFS(SWISSW!$I:$I,'MTT DRAW'!$A43,SWISSW!$J:$J,'MTT DRAW'!N$1,SWISSW!$F:$F,"Draw")+COUNTIFS(SWISSW!$I:$I,'MTT DRAW'!N$1,SWISSW!$J:$J,'MTT DRAW'!$A43,SWISSW!$F:$F,"Draw")))*IF(ROW()=COLUMN(),0.5,1)</f>
        <v>0</v>
      </c>
      <c r="O43" s="11">
        <f ca="1">((COUNTIFS(SWISSW!$I:$I,'MTT DRAW'!$A43,SWISSW!$J:$J,'MTT DRAW'!O$1,SWISSW!$F:$F,"Draw")+COUNTIFS(SWISSW!$I:$I,'MTT DRAW'!O$1,SWISSW!$J:$J,'MTT DRAW'!$A43,SWISSW!$F:$F,"Draw")))*IF(ROW()=COLUMN(),0.5,1)</f>
        <v>0</v>
      </c>
      <c r="P43" s="11">
        <f ca="1">((COUNTIFS(SWISSW!$I:$I,'MTT DRAW'!$A43,SWISSW!$J:$J,'MTT DRAW'!P$1,SWISSW!$F:$F,"Draw")+COUNTIFS(SWISSW!$I:$I,'MTT DRAW'!P$1,SWISSW!$J:$J,'MTT DRAW'!$A43,SWISSW!$F:$F,"Draw")))*IF(ROW()=COLUMN(),0.5,1)</f>
        <v>0</v>
      </c>
      <c r="Q43" s="11">
        <f ca="1">((COUNTIFS(SWISSW!$I:$I,'MTT DRAW'!$A43,SWISSW!$J:$J,'MTT DRAW'!Q$1,SWISSW!$F:$F,"Draw")+COUNTIFS(SWISSW!$I:$I,'MTT DRAW'!Q$1,SWISSW!$J:$J,'MTT DRAW'!$A43,SWISSW!$F:$F,"Draw")))*IF(ROW()=COLUMN(),0.5,1)</f>
        <v>0</v>
      </c>
      <c r="R43" s="11">
        <f ca="1">((COUNTIFS(SWISSW!$I:$I,'MTT DRAW'!$A43,SWISSW!$J:$J,'MTT DRAW'!R$1,SWISSW!$F:$F,"Draw")+COUNTIFS(SWISSW!$I:$I,'MTT DRAW'!R$1,SWISSW!$J:$J,'MTT DRAW'!$A43,SWISSW!$F:$F,"Draw")))*IF(ROW()=COLUMN(),0.5,1)</f>
        <v>0</v>
      </c>
      <c r="S43" s="11">
        <f ca="1">((COUNTIFS(SWISSW!$I:$I,'MTT DRAW'!$A43,SWISSW!$J:$J,'MTT DRAW'!S$1,SWISSW!$F:$F,"Draw")+COUNTIFS(SWISSW!$I:$I,'MTT DRAW'!S$1,SWISSW!$J:$J,'MTT DRAW'!$A43,SWISSW!$F:$F,"Draw")))*IF(ROW()=COLUMN(),0.5,1)</f>
        <v>0</v>
      </c>
      <c r="T43" s="11">
        <f ca="1">((COUNTIFS(SWISSW!$I:$I,'MTT DRAW'!$A43,SWISSW!$J:$J,'MTT DRAW'!T$1,SWISSW!$F:$F,"Draw")+COUNTIFS(SWISSW!$I:$I,'MTT DRAW'!T$1,SWISSW!$J:$J,'MTT DRAW'!$A43,SWISSW!$F:$F,"Draw")))*IF(ROW()=COLUMN(),0.5,1)</f>
        <v>0</v>
      </c>
      <c r="U43" s="11">
        <f ca="1">((COUNTIFS(SWISSW!$I:$I,'MTT DRAW'!$A43,SWISSW!$J:$J,'MTT DRAW'!U$1,SWISSW!$F:$F,"Draw")+COUNTIFS(SWISSW!$I:$I,'MTT DRAW'!U$1,SWISSW!$J:$J,'MTT DRAW'!$A43,SWISSW!$F:$F,"Draw")))*IF(ROW()=COLUMN(),0.5,1)</f>
        <v>0</v>
      </c>
      <c r="V43" s="11">
        <f ca="1">((COUNTIFS(SWISSW!$I:$I,'MTT DRAW'!$A43,SWISSW!$J:$J,'MTT DRAW'!V$1,SWISSW!$F:$F,"Draw")+COUNTIFS(SWISSW!$I:$I,'MTT DRAW'!V$1,SWISSW!$J:$J,'MTT DRAW'!$A43,SWISSW!$F:$F,"Draw")))*IF(ROW()=COLUMN(),0.5,1)</f>
        <v>0</v>
      </c>
      <c r="W43" s="11">
        <f ca="1">((COUNTIFS(SWISSW!$I:$I,'MTT DRAW'!$A43,SWISSW!$J:$J,'MTT DRAW'!W$1,SWISSW!$F:$F,"Draw")+COUNTIFS(SWISSW!$I:$I,'MTT DRAW'!W$1,SWISSW!$J:$J,'MTT DRAW'!$A43,SWISSW!$F:$F,"Draw")))*IF(ROW()=COLUMN(),0.5,1)</f>
        <v>0</v>
      </c>
      <c r="X43" s="11">
        <f ca="1">((COUNTIFS(SWISSW!$I:$I,'MTT DRAW'!$A43,SWISSW!$J:$J,'MTT DRAW'!X$1,SWISSW!$F:$F,"Draw")+COUNTIFS(SWISSW!$I:$I,'MTT DRAW'!X$1,SWISSW!$J:$J,'MTT DRAW'!$A43,SWISSW!$F:$F,"Draw")))*IF(ROW()=COLUMN(),0.5,1)</f>
        <v>0</v>
      </c>
      <c r="Y43" s="11">
        <f ca="1">((COUNTIFS(SWISSW!$I:$I,'MTT DRAW'!$A43,SWISSW!$J:$J,'MTT DRAW'!Y$1,SWISSW!$F:$F,"Draw")+COUNTIFS(SWISSW!$I:$I,'MTT DRAW'!Y$1,SWISSW!$J:$J,'MTT DRAW'!$A43,SWISSW!$F:$F,"Draw")))*IF(ROW()=COLUMN(),0.5,1)</f>
        <v>0</v>
      </c>
      <c r="Z43" s="11">
        <f ca="1">((COUNTIFS(SWISSW!$I:$I,'MTT DRAW'!$A43,SWISSW!$J:$J,'MTT DRAW'!Z$1,SWISSW!$F:$F,"Draw")+COUNTIFS(SWISSW!$I:$I,'MTT DRAW'!Z$1,SWISSW!$J:$J,'MTT DRAW'!$A43,SWISSW!$F:$F,"Draw")))*IF(ROW()=COLUMN(),0.5,1)</f>
        <v>0</v>
      </c>
      <c r="AA43" s="11">
        <f ca="1">((COUNTIFS(SWISSW!$I:$I,'MTT DRAW'!$A43,SWISSW!$J:$J,'MTT DRAW'!AA$1,SWISSW!$F:$F,"Draw")+COUNTIFS(SWISSW!$I:$I,'MTT DRAW'!AA$1,SWISSW!$J:$J,'MTT DRAW'!$A43,SWISSW!$F:$F,"Draw")))*IF(ROW()=COLUMN(),0.5,1)</f>
        <v>0</v>
      </c>
      <c r="AB43" s="11">
        <f ca="1">((COUNTIFS(SWISSW!$I:$I,'MTT DRAW'!$A43,SWISSW!$J:$J,'MTT DRAW'!AB$1,SWISSW!$F:$F,"Draw")+COUNTIFS(SWISSW!$I:$I,'MTT DRAW'!AB$1,SWISSW!$J:$J,'MTT DRAW'!$A43,SWISSW!$F:$F,"Draw")))*IF(ROW()=COLUMN(),0.5,1)</f>
        <v>0</v>
      </c>
      <c r="AC43" s="11">
        <f ca="1">((COUNTIFS(SWISSW!$I:$I,'MTT DRAW'!$A43,SWISSW!$J:$J,'MTT DRAW'!AC$1,SWISSW!$F:$F,"Draw")+COUNTIFS(SWISSW!$I:$I,'MTT DRAW'!AC$1,SWISSW!$J:$J,'MTT DRAW'!$A43,SWISSW!$F:$F,"Draw")))*IF(ROW()=COLUMN(),0.5,1)</f>
        <v>1</v>
      </c>
      <c r="AD43" s="11">
        <f ca="1">((COUNTIFS(SWISSW!$I:$I,'MTT DRAW'!$A43,SWISSW!$J:$J,'MTT DRAW'!AD$1,SWISSW!$F:$F,"Draw")+COUNTIFS(SWISSW!$I:$I,'MTT DRAW'!AD$1,SWISSW!$J:$J,'MTT DRAW'!$A43,SWISSW!$F:$F,"Draw")))*IF(ROW()=COLUMN(),0.5,1)</f>
        <v>0</v>
      </c>
      <c r="AE43" s="11">
        <f ca="1">((COUNTIFS(SWISSW!$I:$I,'MTT DRAW'!$A43,SWISSW!$J:$J,'MTT DRAW'!AE$1,SWISSW!$F:$F,"Draw")+COUNTIFS(SWISSW!$I:$I,'MTT DRAW'!AE$1,SWISSW!$J:$J,'MTT DRAW'!$A43,SWISSW!$F:$F,"Draw")))*IF(ROW()=COLUMN(),0.5,1)</f>
        <v>0</v>
      </c>
      <c r="AF43" s="11">
        <f ca="1">((COUNTIFS(SWISSW!$I:$I,'MTT DRAW'!$A43,SWISSW!$J:$J,'MTT DRAW'!AF$1,SWISSW!$F:$F,"Draw")+COUNTIFS(SWISSW!$I:$I,'MTT DRAW'!AF$1,SWISSW!$J:$J,'MTT DRAW'!$A43,SWISSW!$F:$F,"Draw")))*IF(ROW()=COLUMN(),0.5,1)</f>
        <v>0</v>
      </c>
      <c r="AG43" s="11">
        <f ca="1">((COUNTIFS(SWISSW!$I:$I,'MTT DRAW'!$A43,SWISSW!$J:$J,'MTT DRAW'!AG$1,SWISSW!$F:$F,"Draw")+COUNTIFS(SWISSW!$I:$I,'MTT DRAW'!AG$1,SWISSW!$J:$J,'MTT DRAW'!$A43,SWISSW!$F:$F,"Draw")))*IF(ROW()=COLUMN(),0.5,1)</f>
        <v>0</v>
      </c>
      <c r="AH43" s="11">
        <f ca="1">((COUNTIFS(SWISSW!$I:$I,'MTT DRAW'!$A43,SWISSW!$J:$J,'MTT DRAW'!AH$1,SWISSW!$F:$F,"Draw")+COUNTIFS(SWISSW!$I:$I,'MTT DRAW'!AH$1,SWISSW!$J:$J,'MTT DRAW'!$A43,SWISSW!$F:$F,"Draw")))*IF(ROW()=COLUMN(),0.5,1)</f>
        <v>0</v>
      </c>
      <c r="AI43" s="11">
        <f ca="1">((COUNTIFS(SWISSW!$I:$I,'MTT DRAW'!$A43,SWISSW!$J:$J,'MTT DRAW'!AI$1,SWISSW!$F:$F,"Draw")+COUNTIFS(SWISSW!$I:$I,'MTT DRAW'!AI$1,SWISSW!$J:$J,'MTT DRAW'!$A43,SWISSW!$F:$F,"Draw")))*IF(ROW()=COLUMN(),0.5,1)</f>
        <v>0</v>
      </c>
      <c r="AJ43" s="11">
        <f ca="1">((COUNTIFS(SWISSW!$I:$I,'MTT DRAW'!$A43,SWISSW!$J:$J,'MTT DRAW'!AJ$1,SWISSW!$F:$F,"Draw")+COUNTIFS(SWISSW!$I:$I,'MTT DRAW'!AJ$1,SWISSW!$J:$J,'MTT DRAW'!$A43,SWISSW!$F:$F,"Draw")))*IF(ROW()=COLUMN(),0.5,1)</f>
        <v>0</v>
      </c>
      <c r="AK43" s="11">
        <f ca="1">((COUNTIFS(SWISSW!$I:$I,'MTT DRAW'!$A43,SWISSW!$J:$J,'MTT DRAW'!AK$1,SWISSW!$F:$F,"Draw")+COUNTIFS(SWISSW!$I:$I,'MTT DRAW'!AK$1,SWISSW!$J:$J,'MTT DRAW'!$A43,SWISSW!$F:$F,"Draw")))*IF(ROW()=COLUMN(),0.5,1)</f>
        <v>0</v>
      </c>
      <c r="AL43" s="11">
        <f ca="1">((COUNTIFS(SWISSW!$I:$I,'MTT DRAW'!$A43,SWISSW!$J:$J,'MTT DRAW'!AL$1,SWISSW!$F:$F,"Draw")+COUNTIFS(SWISSW!$I:$I,'MTT DRAW'!AL$1,SWISSW!$J:$J,'MTT DRAW'!$A43,SWISSW!$F:$F,"Draw")))*IF(ROW()=COLUMN(),0.5,1)</f>
        <v>0</v>
      </c>
      <c r="AM43" s="11">
        <f ca="1">((COUNTIFS(SWISSW!$I:$I,'MTT DRAW'!$A43,SWISSW!$J:$J,'MTT DRAW'!AM$1,SWISSW!$F:$F,"Draw")+COUNTIFS(SWISSW!$I:$I,'MTT DRAW'!AM$1,SWISSW!$J:$J,'MTT DRAW'!$A43,SWISSW!$F:$F,"Draw")))*IF(ROW()=COLUMN(),0.5,1)</f>
        <v>0</v>
      </c>
      <c r="AN43" s="11">
        <f ca="1">((COUNTIFS(SWISSW!$I:$I,'MTT DRAW'!$A43,SWISSW!$J:$J,'MTT DRAW'!AN$1,SWISSW!$F:$F,"Draw")+COUNTIFS(SWISSW!$I:$I,'MTT DRAW'!AN$1,SWISSW!$J:$J,'MTT DRAW'!$A43,SWISSW!$F:$F,"Draw")))*IF(ROW()=COLUMN(),0.5,1)</f>
        <v>0</v>
      </c>
      <c r="AO43" s="11">
        <f ca="1">((COUNTIFS(SWISSW!$I:$I,'MTT DRAW'!$A43,SWISSW!$J:$J,'MTT DRAW'!AO$1,SWISSW!$F:$F,"Draw")+COUNTIFS(SWISSW!$I:$I,'MTT DRAW'!AO$1,SWISSW!$J:$J,'MTT DRAW'!$A43,SWISSW!$F:$F,"Draw")))*IF(ROW()=COLUMN(),0.5,1)</f>
        <v>0</v>
      </c>
      <c r="AP43" s="11">
        <f ca="1">((COUNTIFS(SWISSW!$I:$I,'MTT DRAW'!$A43,SWISSW!$J:$J,'MTT DRAW'!AP$1,SWISSW!$F:$F,"Draw")+COUNTIFS(SWISSW!$I:$I,'MTT DRAW'!AP$1,SWISSW!$J:$J,'MTT DRAW'!$A43,SWISSW!$F:$F,"Draw")))*IF(ROW()=COLUMN(),0.5,1)</f>
        <v>0</v>
      </c>
      <c r="AQ43" s="11">
        <f ca="1">((COUNTIFS(SWISSW!$I:$I,'MTT DRAW'!$A43,SWISSW!$J:$J,'MTT DRAW'!AQ$1,SWISSW!$F:$F,"Draw")+COUNTIFS(SWISSW!$I:$I,'MTT DRAW'!AQ$1,SWISSW!$J:$J,'MTT DRAW'!$A43,SWISSW!$F:$F,"Draw")))*IF(ROW()=COLUMN(),0.5,1)</f>
        <v>0</v>
      </c>
      <c r="AR43" s="11">
        <f ca="1">((COUNTIFS(SWISSW!$I:$I,'MTT DRAW'!$A43,SWISSW!$J:$J,'MTT DRAW'!AR$1,SWISSW!$F:$F,"Draw")+COUNTIFS(SWISSW!$I:$I,'MTT DRAW'!AR$1,SWISSW!$J:$J,'MTT DRAW'!$A43,SWISSW!$F:$F,"Draw")))*IF(ROW()=COLUMN(),0.5,1)</f>
        <v>0</v>
      </c>
      <c r="AS43" s="11">
        <f ca="1">((COUNTIFS(SWISSW!$I:$I,'MTT DRAW'!$A43,SWISSW!$J:$J,'MTT DRAW'!AS$1,SWISSW!$F:$F,"Draw")+COUNTIFS(SWISSW!$I:$I,'MTT DRAW'!AS$1,SWISSW!$J:$J,'MTT DRAW'!$A43,SWISSW!$F:$F,"Draw")))*IF(ROW()=COLUMN(),0.5,1)</f>
        <v>0</v>
      </c>
      <c r="AT43" s="11">
        <f ca="1">((COUNTIFS(SWISSW!$I:$I,'MTT DRAW'!$A43,SWISSW!$J:$J,'MTT DRAW'!AT$1,SWISSW!$F:$F,"Draw")+COUNTIFS(SWISSW!$I:$I,'MTT DRAW'!AT$1,SWISSW!$J:$J,'MTT DRAW'!$A43,SWISSW!$F:$F,"Draw")))*IF(ROW()=COLUMN(),0.5,1)</f>
        <v>0</v>
      </c>
      <c r="AU43" s="11">
        <f ca="1">((COUNTIFS(SWISSW!$I:$I,'MTT DRAW'!$A43,SWISSW!$J:$J,'MTT DRAW'!AU$1,SWISSW!$F:$F,"Draw")+COUNTIFS(SWISSW!$I:$I,'MTT DRAW'!AU$1,SWISSW!$J:$J,'MTT DRAW'!$A43,SWISSW!$F:$F,"Draw")))*IF(ROW()=COLUMN(),0.5,1)</f>
        <v>0</v>
      </c>
      <c r="AV43" s="11">
        <f ca="1">((COUNTIFS(SWISSW!$I:$I,'MTT DRAW'!$A43,SWISSW!$J:$J,'MTT DRAW'!AV$1,SWISSW!$F:$F,"Draw")+COUNTIFS(SWISSW!$I:$I,'MTT DRAW'!AV$1,SWISSW!$J:$J,'MTT DRAW'!$A43,SWISSW!$F:$F,"Draw")))*IF(ROW()=COLUMN(),0.5,1)</f>
        <v>0</v>
      </c>
      <c r="AW43" s="11">
        <f ca="1">((COUNTIFS(SWISSW!$I:$I,'MTT DRAW'!$A43,SWISSW!$J:$J,'MTT DRAW'!AW$1,SWISSW!$F:$F,"Draw")+COUNTIFS(SWISSW!$I:$I,'MTT DRAW'!AW$1,SWISSW!$J:$J,'MTT DRAW'!$A43,SWISSW!$F:$F,"Draw")))*IF(ROW()=COLUMN(),0.5,1)</f>
        <v>0</v>
      </c>
      <c r="AX43" s="11">
        <f ca="1">((COUNTIFS(SWISSW!$I:$I,'MTT DRAW'!$A43,SWISSW!$J:$J,'MTT DRAW'!AX$1,SWISSW!$F:$F,"Draw")+COUNTIFS(SWISSW!$I:$I,'MTT DRAW'!AX$1,SWISSW!$J:$J,'MTT DRAW'!$A43,SWISSW!$F:$F,"Draw")))*IF(ROW()=COLUMN(),0.5,1)</f>
        <v>0</v>
      </c>
      <c r="AY43" s="11">
        <f ca="1">((COUNTIFS(SWISSW!$I:$I,'MTT DRAW'!$A43,SWISSW!$J:$J,'MTT DRAW'!AY$1,SWISSW!$F:$F,"Draw")+COUNTIFS(SWISSW!$I:$I,'MTT DRAW'!AY$1,SWISSW!$J:$J,'MTT DRAW'!$A43,SWISSW!$F:$F,"Draw")))*IF(ROW()=COLUMN(),0.5,1)</f>
        <v>0</v>
      </c>
      <c r="AZ43" s="11">
        <f ca="1">((COUNTIFS(SWISSW!$I:$I,'MTT DRAW'!$A43,SWISSW!$J:$J,'MTT DRAW'!AZ$1,SWISSW!$F:$F,"Draw")+COUNTIFS(SWISSW!$I:$I,'MTT DRAW'!AZ$1,SWISSW!$J:$J,'MTT DRAW'!$A43,SWISSW!$F:$F,"Draw")))*IF(ROW()=COLUMN(),0.5,1)</f>
        <v>0</v>
      </c>
      <c r="BA43" s="11">
        <f ca="1">((COUNTIFS(SWISSW!$I:$I,'MTT DRAW'!$A43,SWISSW!$J:$J,'MTT DRAW'!BA$1,SWISSW!$F:$F,"Draw")+COUNTIFS(SWISSW!$I:$I,'MTT DRAW'!BA$1,SWISSW!$J:$J,'MTT DRAW'!$A43,SWISSW!$F:$F,"Draw")))*IF(ROW()=COLUMN(),0.5,1)</f>
        <v>0</v>
      </c>
      <c r="BB43" s="11">
        <f ca="1">((COUNTIFS(SWISSW!$I:$I,'MTT DRAW'!$A43,SWISSW!$J:$J,'MTT DRAW'!BB$1,SWISSW!$F:$F,"Draw")+COUNTIFS(SWISSW!$I:$I,'MTT DRAW'!BB$1,SWISSW!$J:$J,'MTT DRAW'!$A43,SWISSW!$F:$F,"Draw")))*IF(ROW()=COLUMN(),0.5,1)</f>
        <v>0</v>
      </c>
      <c r="BC43" s="11">
        <f ca="1">((COUNTIFS(SWISSW!$I:$I,'MTT DRAW'!$A43,SWISSW!$J:$J,'MTT DRAW'!BC$1,SWISSW!$F:$F,"Draw")+COUNTIFS(SWISSW!$I:$I,'MTT DRAW'!BC$1,SWISSW!$J:$J,'MTT DRAW'!$A43,SWISSW!$F:$F,"Draw")))*IF(ROW()=COLUMN(),0.5,1)</f>
        <v>0</v>
      </c>
      <c r="BD43" s="11">
        <f ca="1">((COUNTIFS(SWISSW!$I:$I,'MTT DRAW'!$A43,SWISSW!$J:$J,'MTT DRAW'!BD$1,SWISSW!$F:$F,"Draw")+COUNTIFS(SWISSW!$I:$I,'MTT DRAW'!BD$1,SWISSW!$J:$J,'MTT DRAW'!$A43,SWISSW!$F:$F,"Draw")))*IF(ROW()=COLUMN(),0.5,1)</f>
        <v>0</v>
      </c>
      <c r="BE43" s="11">
        <f ca="1">((COUNTIFS(SWISSW!$I:$I,'MTT DRAW'!$A43,SWISSW!$J:$J,'MTT DRAW'!BE$1,SWISSW!$F:$F,"Draw")+COUNTIFS(SWISSW!$I:$I,'MTT DRAW'!BE$1,SWISSW!$J:$J,'MTT DRAW'!$A43,SWISSW!$F:$F,"Draw")))*IF(ROW()=COLUMN(),0.5,1)</f>
        <v>0</v>
      </c>
      <c r="BF43" s="11">
        <f ca="1">((COUNTIFS(SWISSW!$I:$I,'MTT DRAW'!$A43,SWISSW!$J:$J,'MTT DRAW'!BF$1,SWISSW!$F:$F,"Draw")+COUNTIFS(SWISSW!$I:$I,'MTT DRAW'!BF$1,SWISSW!$J:$J,'MTT DRAW'!$A43,SWISSW!$F:$F,"Draw")))*IF(ROW()=COLUMN(),0.5,1)</f>
        <v>0</v>
      </c>
      <c r="BG43" s="11">
        <f ca="1">((COUNTIFS(SWISSW!$I:$I,'MTT DRAW'!$A43,SWISSW!$J:$J,'MTT DRAW'!BG$1,SWISSW!$F:$F,"Draw")+COUNTIFS(SWISSW!$I:$I,'MTT DRAW'!BG$1,SWISSW!$J:$J,'MTT DRAW'!$A43,SWISSW!$F:$F,"Draw")))*IF(ROW()=COLUMN(),0.5,1)</f>
        <v>0</v>
      </c>
      <c r="BH43" s="11">
        <f ca="1">((COUNTIFS(SWISSW!$I:$I,'MTT DRAW'!$A43,SWISSW!$J:$J,'MTT DRAW'!BH$1,SWISSW!$F:$F,"Draw")+COUNTIFS(SWISSW!$I:$I,'MTT DRAW'!BH$1,SWISSW!$J:$J,'MTT DRAW'!$A43,SWISSW!$F:$F,"Draw")))*IF(ROW()=COLUMN(),0.5,1)</f>
        <v>0</v>
      </c>
      <c r="BI43" s="11">
        <f ca="1">((COUNTIFS(SWISSW!$I:$I,'MTT DRAW'!$A43,SWISSW!$J:$J,'MTT DRAW'!BI$1,SWISSW!$F:$F,"Draw")+COUNTIFS(SWISSW!$I:$I,'MTT DRAW'!BI$1,SWISSW!$J:$J,'MTT DRAW'!$A43,SWISSW!$F:$F,"Draw")))*IF(ROW()=COLUMN(),0.5,1)</f>
        <v>0</v>
      </c>
      <c r="BJ43" s="11">
        <f ca="1">((COUNTIFS(SWISSW!$I:$I,'MTT DRAW'!$A43,SWISSW!$J:$J,'MTT DRAW'!BJ$1,SWISSW!$F:$F,"Draw")+COUNTIFS(SWISSW!$I:$I,'MTT DRAW'!BJ$1,SWISSW!$J:$J,'MTT DRAW'!$A43,SWISSW!$F:$F,"Draw")))*IF(ROW()=COLUMN(),0.5,1)</f>
        <v>0</v>
      </c>
      <c r="BK43" s="11">
        <f ca="1">((COUNTIFS(SWISSW!$I:$I,'MTT DRAW'!$A43,SWISSW!$J:$J,'MTT DRAW'!BK$1,SWISSW!$F:$F,"Draw")+COUNTIFS(SWISSW!$I:$I,'MTT DRAW'!BK$1,SWISSW!$J:$J,'MTT DRAW'!$A43,SWISSW!$F:$F,"Draw")))*IF(ROW()=COLUMN(),0.5,1)</f>
        <v>0</v>
      </c>
      <c r="BL43" s="11">
        <f ca="1">((COUNTIFS(SWISSW!$I:$I,'MTT DRAW'!$A43,SWISSW!$J:$J,'MTT DRAW'!BL$1,SWISSW!$F:$F,"Draw")+COUNTIFS(SWISSW!$I:$I,'MTT DRAW'!BL$1,SWISSW!$J:$J,'MTT DRAW'!$A43,SWISSW!$F:$F,"Draw")))*IF(ROW()=COLUMN(),0.5,1)</f>
        <v>0</v>
      </c>
      <c r="BM43" s="11" t="str">
        <f ca="1">MATCHUP!BM43</f>
        <v>-</v>
      </c>
      <c r="BN43" s="11" t="str">
        <f ca="1">MATCHUP!BN43</f>
        <v>-</v>
      </c>
      <c r="BO43" s="11" t="str">
        <f ca="1">MATCHUP!BO43</f>
        <v>-</v>
      </c>
      <c r="BP43" s="11" t="str">
        <f ca="1">MATCHUP!BP43</f>
        <v>-</v>
      </c>
      <c r="BQ43" s="11" t="str">
        <f ca="1">MATCHUP!BQ43</f>
        <v>-</v>
      </c>
      <c r="BR43" s="11" t="str">
        <f ca="1">MATCHUP!BR43</f>
        <v>-</v>
      </c>
      <c r="BS43" s="11" t="str">
        <f ca="1">MATCHUP!BS43</f>
        <v>-</v>
      </c>
      <c r="BT43" s="11" t="str">
        <f ca="1">MATCHUP!BT43</f>
        <v>-</v>
      </c>
      <c r="BU43" s="11" t="str">
        <f ca="1">MATCHUP!BU43</f>
        <v>-</v>
      </c>
      <c r="BV43" s="11" t="str">
        <f ca="1">MATCHUP!BV43</f>
        <v>-</v>
      </c>
      <c r="BW43" s="11" t="str">
        <f ca="1">MATCHUP!BW43</f>
        <v>-</v>
      </c>
      <c r="BX43" s="11" t="str">
        <f ca="1">MATCHUP!BX43</f>
        <v>-</v>
      </c>
      <c r="BY43" s="11" t="str">
        <f ca="1">MATCHUP!BY43</f>
        <v>-</v>
      </c>
      <c r="BZ43" s="11" t="str">
        <f ca="1">MATCHUP!BZ43</f>
        <v>-</v>
      </c>
      <c r="CA43" s="11" t="str">
        <f ca="1">MATCHUP!CA43</f>
        <v>-</v>
      </c>
      <c r="CB43" s="11" t="str">
        <f ca="1">MATCHUP!CB43</f>
        <v>-</v>
      </c>
      <c r="CC43" s="11" t="str">
        <f ca="1">MATCHUP!CC43</f>
        <v>-</v>
      </c>
      <c r="CD43" s="11" t="str">
        <f ca="1">MATCHUP!CD43</f>
        <v>-</v>
      </c>
      <c r="CE43" s="11" t="str">
        <f ca="1">MATCHUP!CE43</f>
        <v>-</v>
      </c>
      <c r="CF43" s="11" t="str">
        <f ca="1">MATCHUP!CF43</f>
        <v>-</v>
      </c>
      <c r="CG43" s="11" t="str">
        <f ca="1">MATCHUP!CG43</f>
        <v>-</v>
      </c>
      <c r="CH43" s="11" t="str">
        <f ca="1">MATCHUP!CH43</f>
        <v>-</v>
      </c>
      <c r="CI43" s="11" t="str">
        <f ca="1">MATCHUP!CI43</f>
        <v>-</v>
      </c>
      <c r="CJ43" s="11" t="str">
        <f ca="1">MATCHUP!CJ43</f>
        <v>-</v>
      </c>
      <c r="CK43" s="11" t="str">
        <f ca="1">MATCHUP!CK43</f>
        <v>-</v>
      </c>
      <c r="CL43" s="11" t="str">
        <f ca="1">MATCHUP!CL43</f>
        <v>-</v>
      </c>
      <c r="CM43" s="11" t="str">
        <f ca="1">MATCHUP!CM43</f>
        <v>-</v>
      </c>
      <c r="CN43" s="11" t="str">
        <f ca="1">MATCHUP!CN43</f>
        <v>-</v>
      </c>
      <c r="CO43" s="11" t="str">
        <f ca="1">MATCHUP!CO43</f>
        <v>-</v>
      </c>
      <c r="CP43" s="11" t="str">
        <f ca="1">MATCHUP!CP43</f>
        <v>-</v>
      </c>
      <c r="CQ43" s="11" t="str">
        <f ca="1">MATCHUP!CQ43</f>
        <v>-</v>
      </c>
      <c r="CR43" s="11" t="str">
        <f ca="1">MATCHUP!CR43</f>
        <v>-</v>
      </c>
      <c r="CS43" s="11" t="str">
        <f ca="1">MATCHUP!CS43</f>
        <v>-</v>
      </c>
      <c r="CT43" s="11" t="str">
        <f ca="1">MATCHUP!CT43</f>
        <v>-</v>
      </c>
      <c r="CU43" s="11" t="str">
        <f ca="1">MATCHUP!CU43</f>
        <v>-</v>
      </c>
      <c r="CV43" s="11" t="str">
        <f ca="1">MATCHUP!CV43</f>
        <v>-</v>
      </c>
    </row>
    <row r="44" spans="1:100" ht="55" customHeight="1" x14ac:dyDescent="0.3">
      <c r="A44" s="3" t="str">
        <f ca="1">MATCHUP!A44</f>
        <v>Golgari Fog</v>
      </c>
      <c r="B44" s="11">
        <f ca="1">((COUNTIFS(SWISSW!$I:$I,'MTT DRAW'!$A44,SWISSW!$J:$J,'MTT DRAW'!B$1,SWISSW!$F:$F,"Draw")+COUNTIFS(SWISSW!$I:$I,'MTT DRAW'!B$1,SWISSW!$J:$J,'MTT DRAW'!$A44,SWISSW!$F:$F,"Draw")))*IF(ROW()=COLUMN(),0.5,1)</f>
        <v>2</v>
      </c>
      <c r="C44" s="11">
        <f ca="1">((COUNTIFS(SWISSW!$I:$I,'MTT DRAW'!$A44,SWISSW!$J:$J,'MTT DRAW'!C$1,SWISSW!$F:$F,"Draw")+COUNTIFS(SWISSW!$I:$I,'MTT DRAW'!C$1,SWISSW!$J:$J,'MTT DRAW'!$A44,SWISSW!$F:$F,"Draw")))*IF(ROW()=COLUMN(),0.5,1)</f>
        <v>0</v>
      </c>
      <c r="D44" s="11">
        <f ca="1">((COUNTIFS(SWISSW!$I:$I,'MTT DRAW'!$A44,SWISSW!$J:$J,'MTT DRAW'!D$1,SWISSW!$F:$F,"Draw")+COUNTIFS(SWISSW!$I:$I,'MTT DRAW'!D$1,SWISSW!$J:$J,'MTT DRAW'!$A44,SWISSW!$F:$F,"Draw")))*IF(ROW()=COLUMN(),0.5,1)</f>
        <v>0</v>
      </c>
      <c r="E44" s="11">
        <f ca="1">((COUNTIFS(SWISSW!$I:$I,'MTT DRAW'!$A44,SWISSW!$J:$J,'MTT DRAW'!E$1,SWISSW!$F:$F,"Draw")+COUNTIFS(SWISSW!$I:$I,'MTT DRAW'!E$1,SWISSW!$J:$J,'MTT DRAW'!$A44,SWISSW!$F:$F,"Draw")))*IF(ROW()=COLUMN(),0.5,1)</f>
        <v>0</v>
      </c>
      <c r="F44" s="11">
        <f ca="1">((COUNTIFS(SWISSW!$I:$I,'MTT DRAW'!$A44,SWISSW!$J:$J,'MTT DRAW'!F$1,SWISSW!$F:$F,"Draw")+COUNTIFS(SWISSW!$I:$I,'MTT DRAW'!F$1,SWISSW!$J:$J,'MTT DRAW'!$A44,SWISSW!$F:$F,"Draw")))*IF(ROW()=COLUMN(),0.5,1)</f>
        <v>0</v>
      </c>
      <c r="G44" s="11">
        <f ca="1">((COUNTIFS(SWISSW!$I:$I,'MTT DRAW'!$A44,SWISSW!$J:$J,'MTT DRAW'!G$1,SWISSW!$F:$F,"Draw")+COUNTIFS(SWISSW!$I:$I,'MTT DRAW'!G$1,SWISSW!$J:$J,'MTT DRAW'!$A44,SWISSW!$F:$F,"Draw")))*IF(ROW()=COLUMN(),0.5,1)</f>
        <v>0</v>
      </c>
      <c r="H44" s="11">
        <f ca="1">((COUNTIFS(SWISSW!$I:$I,'MTT DRAW'!$A44,SWISSW!$J:$J,'MTT DRAW'!H$1,SWISSW!$F:$F,"Draw")+COUNTIFS(SWISSW!$I:$I,'MTT DRAW'!H$1,SWISSW!$J:$J,'MTT DRAW'!$A44,SWISSW!$F:$F,"Draw")))*IF(ROW()=COLUMN(),0.5,1)</f>
        <v>0</v>
      </c>
      <c r="I44" s="11">
        <f ca="1">((COUNTIFS(SWISSW!$I:$I,'MTT DRAW'!$A44,SWISSW!$J:$J,'MTT DRAW'!I$1,SWISSW!$F:$F,"Draw")+COUNTIFS(SWISSW!$I:$I,'MTT DRAW'!I$1,SWISSW!$J:$J,'MTT DRAW'!$A44,SWISSW!$F:$F,"Draw")))*IF(ROW()=COLUMN(),0.5,1)</f>
        <v>0</v>
      </c>
      <c r="J44" s="11">
        <f ca="1">((COUNTIFS(SWISSW!$I:$I,'MTT DRAW'!$A44,SWISSW!$J:$J,'MTT DRAW'!J$1,SWISSW!$F:$F,"Draw")+COUNTIFS(SWISSW!$I:$I,'MTT DRAW'!J$1,SWISSW!$J:$J,'MTT DRAW'!$A44,SWISSW!$F:$F,"Draw")))*IF(ROW()=COLUMN(),0.5,1)</f>
        <v>0</v>
      </c>
      <c r="K44" s="11">
        <f ca="1">((COUNTIFS(SWISSW!$I:$I,'MTT DRAW'!$A44,SWISSW!$J:$J,'MTT DRAW'!K$1,SWISSW!$F:$F,"Draw")+COUNTIFS(SWISSW!$I:$I,'MTT DRAW'!K$1,SWISSW!$J:$J,'MTT DRAW'!$A44,SWISSW!$F:$F,"Draw")))*IF(ROW()=COLUMN(),0.5,1)</f>
        <v>0</v>
      </c>
      <c r="L44" s="11">
        <f ca="1">((COUNTIFS(SWISSW!$I:$I,'MTT DRAW'!$A44,SWISSW!$J:$J,'MTT DRAW'!L$1,SWISSW!$F:$F,"Draw")+COUNTIFS(SWISSW!$I:$I,'MTT DRAW'!L$1,SWISSW!$J:$J,'MTT DRAW'!$A44,SWISSW!$F:$F,"Draw")))*IF(ROW()=COLUMN(),0.5,1)</f>
        <v>0</v>
      </c>
      <c r="M44" s="11">
        <f ca="1">((COUNTIFS(SWISSW!$I:$I,'MTT DRAW'!$A44,SWISSW!$J:$J,'MTT DRAW'!M$1,SWISSW!$F:$F,"Draw")+COUNTIFS(SWISSW!$I:$I,'MTT DRAW'!M$1,SWISSW!$J:$J,'MTT DRAW'!$A44,SWISSW!$F:$F,"Draw")))*IF(ROW()=COLUMN(),0.5,1)</f>
        <v>0</v>
      </c>
      <c r="N44" s="11">
        <f ca="1">((COUNTIFS(SWISSW!$I:$I,'MTT DRAW'!$A44,SWISSW!$J:$J,'MTT DRAW'!N$1,SWISSW!$F:$F,"Draw")+COUNTIFS(SWISSW!$I:$I,'MTT DRAW'!N$1,SWISSW!$J:$J,'MTT DRAW'!$A44,SWISSW!$F:$F,"Draw")))*IF(ROW()=COLUMN(),0.5,1)</f>
        <v>0</v>
      </c>
      <c r="O44" s="11">
        <f ca="1">((COUNTIFS(SWISSW!$I:$I,'MTT DRAW'!$A44,SWISSW!$J:$J,'MTT DRAW'!O$1,SWISSW!$F:$F,"Draw")+COUNTIFS(SWISSW!$I:$I,'MTT DRAW'!O$1,SWISSW!$J:$J,'MTT DRAW'!$A44,SWISSW!$F:$F,"Draw")))*IF(ROW()=COLUMN(),0.5,1)</f>
        <v>0</v>
      </c>
      <c r="P44" s="11">
        <f ca="1">((COUNTIFS(SWISSW!$I:$I,'MTT DRAW'!$A44,SWISSW!$J:$J,'MTT DRAW'!P$1,SWISSW!$F:$F,"Draw")+COUNTIFS(SWISSW!$I:$I,'MTT DRAW'!P$1,SWISSW!$J:$J,'MTT DRAW'!$A44,SWISSW!$F:$F,"Draw")))*IF(ROW()=COLUMN(),0.5,1)</f>
        <v>0</v>
      </c>
      <c r="Q44" s="11">
        <f ca="1">((COUNTIFS(SWISSW!$I:$I,'MTT DRAW'!$A44,SWISSW!$J:$J,'MTT DRAW'!Q$1,SWISSW!$F:$F,"Draw")+COUNTIFS(SWISSW!$I:$I,'MTT DRAW'!Q$1,SWISSW!$J:$J,'MTT DRAW'!$A44,SWISSW!$F:$F,"Draw")))*IF(ROW()=COLUMN(),0.5,1)</f>
        <v>0</v>
      </c>
      <c r="R44" s="11">
        <f ca="1">((COUNTIFS(SWISSW!$I:$I,'MTT DRAW'!$A44,SWISSW!$J:$J,'MTT DRAW'!R$1,SWISSW!$F:$F,"Draw")+COUNTIFS(SWISSW!$I:$I,'MTT DRAW'!R$1,SWISSW!$J:$J,'MTT DRAW'!$A44,SWISSW!$F:$F,"Draw")))*IF(ROW()=COLUMN(),0.5,1)</f>
        <v>0</v>
      </c>
      <c r="S44" s="11">
        <f ca="1">((COUNTIFS(SWISSW!$I:$I,'MTT DRAW'!$A44,SWISSW!$J:$J,'MTT DRAW'!S$1,SWISSW!$F:$F,"Draw")+COUNTIFS(SWISSW!$I:$I,'MTT DRAW'!S$1,SWISSW!$J:$J,'MTT DRAW'!$A44,SWISSW!$F:$F,"Draw")))*IF(ROW()=COLUMN(),0.5,1)</f>
        <v>0</v>
      </c>
      <c r="T44" s="11">
        <f ca="1">((COUNTIFS(SWISSW!$I:$I,'MTT DRAW'!$A44,SWISSW!$J:$J,'MTT DRAW'!T$1,SWISSW!$F:$F,"Draw")+COUNTIFS(SWISSW!$I:$I,'MTT DRAW'!T$1,SWISSW!$J:$J,'MTT DRAW'!$A44,SWISSW!$F:$F,"Draw")))*IF(ROW()=COLUMN(),0.5,1)</f>
        <v>0</v>
      </c>
      <c r="U44" s="11">
        <f ca="1">((COUNTIFS(SWISSW!$I:$I,'MTT DRAW'!$A44,SWISSW!$J:$J,'MTT DRAW'!U$1,SWISSW!$F:$F,"Draw")+COUNTIFS(SWISSW!$I:$I,'MTT DRAW'!U$1,SWISSW!$J:$J,'MTT DRAW'!$A44,SWISSW!$F:$F,"Draw")))*IF(ROW()=COLUMN(),0.5,1)</f>
        <v>0</v>
      </c>
      <c r="V44" s="11">
        <f ca="1">((COUNTIFS(SWISSW!$I:$I,'MTT DRAW'!$A44,SWISSW!$J:$J,'MTT DRAW'!V$1,SWISSW!$F:$F,"Draw")+COUNTIFS(SWISSW!$I:$I,'MTT DRAW'!V$1,SWISSW!$J:$J,'MTT DRAW'!$A44,SWISSW!$F:$F,"Draw")))*IF(ROW()=COLUMN(),0.5,1)</f>
        <v>0</v>
      </c>
      <c r="W44" s="11">
        <f ca="1">((COUNTIFS(SWISSW!$I:$I,'MTT DRAW'!$A44,SWISSW!$J:$J,'MTT DRAW'!W$1,SWISSW!$F:$F,"Draw")+COUNTIFS(SWISSW!$I:$I,'MTT DRAW'!W$1,SWISSW!$J:$J,'MTT DRAW'!$A44,SWISSW!$F:$F,"Draw")))*IF(ROW()=COLUMN(),0.5,1)</f>
        <v>0</v>
      </c>
      <c r="X44" s="11">
        <f ca="1">((COUNTIFS(SWISSW!$I:$I,'MTT DRAW'!$A44,SWISSW!$J:$J,'MTT DRAW'!X$1,SWISSW!$F:$F,"Draw")+COUNTIFS(SWISSW!$I:$I,'MTT DRAW'!X$1,SWISSW!$J:$J,'MTT DRAW'!$A44,SWISSW!$F:$F,"Draw")))*IF(ROW()=COLUMN(),0.5,1)</f>
        <v>0</v>
      </c>
      <c r="Y44" s="11">
        <f ca="1">((COUNTIFS(SWISSW!$I:$I,'MTT DRAW'!$A44,SWISSW!$J:$J,'MTT DRAW'!Y$1,SWISSW!$F:$F,"Draw")+COUNTIFS(SWISSW!$I:$I,'MTT DRAW'!Y$1,SWISSW!$J:$J,'MTT DRAW'!$A44,SWISSW!$F:$F,"Draw")))*IF(ROW()=COLUMN(),0.5,1)</f>
        <v>0</v>
      </c>
      <c r="Z44" s="11">
        <f ca="1">((COUNTIFS(SWISSW!$I:$I,'MTT DRAW'!$A44,SWISSW!$J:$J,'MTT DRAW'!Z$1,SWISSW!$F:$F,"Draw")+COUNTIFS(SWISSW!$I:$I,'MTT DRAW'!Z$1,SWISSW!$J:$J,'MTT DRAW'!$A44,SWISSW!$F:$F,"Draw")))*IF(ROW()=COLUMN(),0.5,1)</f>
        <v>0</v>
      </c>
      <c r="AA44" s="11">
        <f ca="1">((COUNTIFS(SWISSW!$I:$I,'MTT DRAW'!$A44,SWISSW!$J:$J,'MTT DRAW'!AA$1,SWISSW!$F:$F,"Draw")+COUNTIFS(SWISSW!$I:$I,'MTT DRAW'!AA$1,SWISSW!$J:$J,'MTT DRAW'!$A44,SWISSW!$F:$F,"Draw")))*IF(ROW()=COLUMN(),0.5,1)</f>
        <v>0</v>
      </c>
      <c r="AB44" s="11">
        <f ca="1">((COUNTIFS(SWISSW!$I:$I,'MTT DRAW'!$A44,SWISSW!$J:$J,'MTT DRAW'!AB$1,SWISSW!$F:$F,"Draw")+COUNTIFS(SWISSW!$I:$I,'MTT DRAW'!AB$1,SWISSW!$J:$J,'MTT DRAW'!$A44,SWISSW!$F:$F,"Draw")))*IF(ROW()=COLUMN(),0.5,1)</f>
        <v>0</v>
      </c>
      <c r="AC44" s="11">
        <f ca="1">((COUNTIFS(SWISSW!$I:$I,'MTT DRAW'!$A44,SWISSW!$J:$J,'MTT DRAW'!AC$1,SWISSW!$F:$F,"Draw")+COUNTIFS(SWISSW!$I:$I,'MTT DRAW'!AC$1,SWISSW!$J:$J,'MTT DRAW'!$A44,SWISSW!$F:$F,"Draw")))*IF(ROW()=COLUMN(),0.5,1)</f>
        <v>0</v>
      </c>
      <c r="AD44" s="11">
        <f ca="1">((COUNTIFS(SWISSW!$I:$I,'MTT DRAW'!$A44,SWISSW!$J:$J,'MTT DRAW'!AD$1,SWISSW!$F:$F,"Draw")+COUNTIFS(SWISSW!$I:$I,'MTT DRAW'!AD$1,SWISSW!$J:$J,'MTT DRAW'!$A44,SWISSW!$F:$F,"Draw")))*IF(ROW()=COLUMN(),0.5,1)</f>
        <v>0</v>
      </c>
      <c r="AE44" s="11">
        <f ca="1">((COUNTIFS(SWISSW!$I:$I,'MTT DRAW'!$A44,SWISSW!$J:$J,'MTT DRAW'!AE$1,SWISSW!$F:$F,"Draw")+COUNTIFS(SWISSW!$I:$I,'MTT DRAW'!AE$1,SWISSW!$J:$J,'MTT DRAW'!$A44,SWISSW!$F:$F,"Draw")))*IF(ROW()=COLUMN(),0.5,1)</f>
        <v>0</v>
      </c>
      <c r="AF44" s="11">
        <f ca="1">((COUNTIFS(SWISSW!$I:$I,'MTT DRAW'!$A44,SWISSW!$J:$J,'MTT DRAW'!AF$1,SWISSW!$F:$F,"Draw")+COUNTIFS(SWISSW!$I:$I,'MTT DRAW'!AF$1,SWISSW!$J:$J,'MTT DRAW'!$A44,SWISSW!$F:$F,"Draw")))*IF(ROW()=COLUMN(),0.5,1)</f>
        <v>0</v>
      </c>
      <c r="AG44" s="11">
        <f ca="1">((COUNTIFS(SWISSW!$I:$I,'MTT DRAW'!$A44,SWISSW!$J:$J,'MTT DRAW'!AG$1,SWISSW!$F:$F,"Draw")+COUNTIFS(SWISSW!$I:$I,'MTT DRAW'!AG$1,SWISSW!$J:$J,'MTT DRAW'!$A44,SWISSW!$F:$F,"Draw")))*IF(ROW()=COLUMN(),0.5,1)</f>
        <v>0</v>
      </c>
      <c r="AH44" s="11">
        <f ca="1">((COUNTIFS(SWISSW!$I:$I,'MTT DRAW'!$A44,SWISSW!$J:$J,'MTT DRAW'!AH$1,SWISSW!$F:$F,"Draw")+COUNTIFS(SWISSW!$I:$I,'MTT DRAW'!AH$1,SWISSW!$J:$J,'MTT DRAW'!$A44,SWISSW!$F:$F,"Draw")))*IF(ROW()=COLUMN(),0.5,1)</f>
        <v>0</v>
      </c>
      <c r="AI44" s="11">
        <f ca="1">((COUNTIFS(SWISSW!$I:$I,'MTT DRAW'!$A44,SWISSW!$J:$J,'MTT DRAW'!AI$1,SWISSW!$F:$F,"Draw")+COUNTIFS(SWISSW!$I:$I,'MTT DRAW'!AI$1,SWISSW!$J:$J,'MTT DRAW'!$A44,SWISSW!$F:$F,"Draw")))*IF(ROW()=COLUMN(),0.5,1)</f>
        <v>0</v>
      </c>
      <c r="AJ44" s="11">
        <f ca="1">((COUNTIFS(SWISSW!$I:$I,'MTT DRAW'!$A44,SWISSW!$J:$J,'MTT DRAW'!AJ$1,SWISSW!$F:$F,"Draw")+COUNTIFS(SWISSW!$I:$I,'MTT DRAW'!AJ$1,SWISSW!$J:$J,'MTT DRAW'!$A44,SWISSW!$F:$F,"Draw")))*IF(ROW()=COLUMN(),0.5,1)</f>
        <v>0</v>
      </c>
      <c r="AK44" s="11">
        <f ca="1">((COUNTIFS(SWISSW!$I:$I,'MTT DRAW'!$A44,SWISSW!$J:$J,'MTT DRAW'!AK$1,SWISSW!$F:$F,"Draw")+COUNTIFS(SWISSW!$I:$I,'MTT DRAW'!AK$1,SWISSW!$J:$J,'MTT DRAW'!$A44,SWISSW!$F:$F,"Draw")))*IF(ROW()=COLUMN(),0.5,1)</f>
        <v>0</v>
      </c>
      <c r="AL44" s="11">
        <f ca="1">((COUNTIFS(SWISSW!$I:$I,'MTT DRAW'!$A44,SWISSW!$J:$J,'MTT DRAW'!AL$1,SWISSW!$F:$F,"Draw")+COUNTIFS(SWISSW!$I:$I,'MTT DRAW'!AL$1,SWISSW!$J:$J,'MTT DRAW'!$A44,SWISSW!$F:$F,"Draw")))*IF(ROW()=COLUMN(),0.5,1)</f>
        <v>0</v>
      </c>
      <c r="AM44" s="11">
        <f ca="1">((COUNTIFS(SWISSW!$I:$I,'MTT DRAW'!$A44,SWISSW!$J:$J,'MTT DRAW'!AM$1,SWISSW!$F:$F,"Draw")+COUNTIFS(SWISSW!$I:$I,'MTT DRAW'!AM$1,SWISSW!$J:$J,'MTT DRAW'!$A44,SWISSW!$F:$F,"Draw")))*IF(ROW()=COLUMN(),0.5,1)</f>
        <v>0</v>
      </c>
      <c r="AN44" s="11">
        <f ca="1">((COUNTIFS(SWISSW!$I:$I,'MTT DRAW'!$A44,SWISSW!$J:$J,'MTT DRAW'!AN$1,SWISSW!$F:$F,"Draw")+COUNTIFS(SWISSW!$I:$I,'MTT DRAW'!AN$1,SWISSW!$J:$J,'MTT DRAW'!$A44,SWISSW!$F:$F,"Draw")))*IF(ROW()=COLUMN(),0.5,1)</f>
        <v>0</v>
      </c>
      <c r="AO44" s="11">
        <f ca="1">((COUNTIFS(SWISSW!$I:$I,'MTT DRAW'!$A44,SWISSW!$J:$J,'MTT DRAW'!AO$1,SWISSW!$F:$F,"Draw")+COUNTIFS(SWISSW!$I:$I,'MTT DRAW'!AO$1,SWISSW!$J:$J,'MTT DRAW'!$A44,SWISSW!$F:$F,"Draw")))*IF(ROW()=COLUMN(),0.5,1)</f>
        <v>0</v>
      </c>
      <c r="AP44" s="11">
        <f ca="1">((COUNTIFS(SWISSW!$I:$I,'MTT DRAW'!$A44,SWISSW!$J:$J,'MTT DRAW'!AP$1,SWISSW!$F:$F,"Draw")+COUNTIFS(SWISSW!$I:$I,'MTT DRAW'!AP$1,SWISSW!$J:$J,'MTT DRAW'!$A44,SWISSW!$F:$F,"Draw")))*IF(ROW()=COLUMN(),0.5,1)</f>
        <v>0</v>
      </c>
      <c r="AQ44" s="11">
        <f ca="1">((COUNTIFS(SWISSW!$I:$I,'MTT DRAW'!$A44,SWISSW!$J:$J,'MTT DRAW'!AQ$1,SWISSW!$F:$F,"Draw")+COUNTIFS(SWISSW!$I:$I,'MTT DRAW'!AQ$1,SWISSW!$J:$J,'MTT DRAW'!$A44,SWISSW!$F:$F,"Draw")))*IF(ROW()=COLUMN(),0.5,1)</f>
        <v>0</v>
      </c>
      <c r="AR44" s="11">
        <f ca="1">((COUNTIFS(SWISSW!$I:$I,'MTT DRAW'!$A44,SWISSW!$J:$J,'MTT DRAW'!AR$1,SWISSW!$F:$F,"Draw")+COUNTIFS(SWISSW!$I:$I,'MTT DRAW'!AR$1,SWISSW!$J:$J,'MTT DRAW'!$A44,SWISSW!$F:$F,"Draw")))*IF(ROW()=COLUMN(),0.5,1)</f>
        <v>0</v>
      </c>
      <c r="AS44" s="11">
        <f ca="1">((COUNTIFS(SWISSW!$I:$I,'MTT DRAW'!$A44,SWISSW!$J:$J,'MTT DRAW'!AS$1,SWISSW!$F:$F,"Draw")+COUNTIFS(SWISSW!$I:$I,'MTT DRAW'!AS$1,SWISSW!$J:$J,'MTT DRAW'!$A44,SWISSW!$F:$F,"Draw")))*IF(ROW()=COLUMN(),0.5,1)</f>
        <v>0</v>
      </c>
      <c r="AT44" s="11">
        <f ca="1">((COUNTIFS(SWISSW!$I:$I,'MTT DRAW'!$A44,SWISSW!$J:$J,'MTT DRAW'!AT$1,SWISSW!$F:$F,"Draw")+COUNTIFS(SWISSW!$I:$I,'MTT DRAW'!AT$1,SWISSW!$J:$J,'MTT DRAW'!$A44,SWISSW!$F:$F,"Draw")))*IF(ROW()=COLUMN(),0.5,1)</f>
        <v>0</v>
      </c>
      <c r="AU44" s="11">
        <f ca="1">((COUNTIFS(SWISSW!$I:$I,'MTT DRAW'!$A44,SWISSW!$J:$J,'MTT DRAW'!AU$1,SWISSW!$F:$F,"Draw")+COUNTIFS(SWISSW!$I:$I,'MTT DRAW'!AU$1,SWISSW!$J:$J,'MTT DRAW'!$A44,SWISSW!$F:$F,"Draw")))*IF(ROW()=COLUMN(),0.5,1)</f>
        <v>0</v>
      </c>
      <c r="AV44" s="11">
        <f ca="1">((COUNTIFS(SWISSW!$I:$I,'MTT DRAW'!$A44,SWISSW!$J:$J,'MTT DRAW'!AV$1,SWISSW!$F:$F,"Draw")+COUNTIFS(SWISSW!$I:$I,'MTT DRAW'!AV$1,SWISSW!$J:$J,'MTT DRAW'!$A44,SWISSW!$F:$F,"Draw")))*IF(ROW()=COLUMN(),0.5,1)</f>
        <v>0</v>
      </c>
      <c r="AW44" s="11">
        <f ca="1">((COUNTIFS(SWISSW!$I:$I,'MTT DRAW'!$A44,SWISSW!$J:$J,'MTT DRAW'!AW$1,SWISSW!$F:$F,"Draw")+COUNTIFS(SWISSW!$I:$I,'MTT DRAW'!AW$1,SWISSW!$J:$J,'MTT DRAW'!$A44,SWISSW!$F:$F,"Draw")))*IF(ROW()=COLUMN(),0.5,1)</f>
        <v>0</v>
      </c>
      <c r="AX44" s="11">
        <f ca="1">((COUNTIFS(SWISSW!$I:$I,'MTT DRAW'!$A44,SWISSW!$J:$J,'MTT DRAW'!AX$1,SWISSW!$F:$F,"Draw")+COUNTIFS(SWISSW!$I:$I,'MTT DRAW'!AX$1,SWISSW!$J:$J,'MTT DRAW'!$A44,SWISSW!$F:$F,"Draw")))*IF(ROW()=COLUMN(),0.5,1)</f>
        <v>0</v>
      </c>
      <c r="AY44" s="11">
        <f ca="1">((COUNTIFS(SWISSW!$I:$I,'MTT DRAW'!$A44,SWISSW!$J:$J,'MTT DRAW'!AY$1,SWISSW!$F:$F,"Draw")+COUNTIFS(SWISSW!$I:$I,'MTT DRAW'!AY$1,SWISSW!$J:$J,'MTT DRAW'!$A44,SWISSW!$F:$F,"Draw")))*IF(ROW()=COLUMN(),0.5,1)</f>
        <v>0</v>
      </c>
      <c r="AZ44" s="11">
        <f ca="1">((COUNTIFS(SWISSW!$I:$I,'MTT DRAW'!$A44,SWISSW!$J:$J,'MTT DRAW'!AZ$1,SWISSW!$F:$F,"Draw")+COUNTIFS(SWISSW!$I:$I,'MTT DRAW'!AZ$1,SWISSW!$J:$J,'MTT DRAW'!$A44,SWISSW!$F:$F,"Draw")))*IF(ROW()=COLUMN(),0.5,1)</f>
        <v>0</v>
      </c>
      <c r="BA44" s="11">
        <f ca="1">((COUNTIFS(SWISSW!$I:$I,'MTT DRAW'!$A44,SWISSW!$J:$J,'MTT DRAW'!BA$1,SWISSW!$F:$F,"Draw")+COUNTIFS(SWISSW!$I:$I,'MTT DRAW'!BA$1,SWISSW!$J:$J,'MTT DRAW'!$A44,SWISSW!$F:$F,"Draw")))*IF(ROW()=COLUMN(),0.5,1)</f>
        <v>0</v>
      </c>
      <c r="BB44" s="11">
        <f ca="1">((COUNTIFS(SWISSW!$I:$I,'MTT DRAW'!$A44,SWISSW!$J:$J,'MTT DRAW'!BB$1,SWISSW!$F:$F,"Draw")+COUNTIFS(SWISSW!$I:$I,'MTT DRAW'!BB$1,SWISSW!$J:$J,'MTT DRAW'!$A44,SWISSW!$F:$F,"Draw")))*IF(ROW()=COLUMN(),0.5,1)</f>
        <v>0</v>
      </c>
      <c r="BC44" s="11">
        <f ca="1">((COUNTIFS(SWISSW!$I:$I,'MTT DRAW'!$A44,SWISSW!$J:$J,'MTT DRAW'!BC$1,SWISSW!$F:$F,"Draw")+COUNTIFS(SWISSW!$I:$I,'MTT DRAW'!BC$1,SWISSW!$J:$J,'MTT DRAW'!$A44,SWISSW!$F:$F,"Draw")))*IF(ROW()=COLUMN(),0.5,1)</f>
        <v>0</v>
      </c>
      <c r="BD44" s="11">
        <f ca="1">((COUNTIFS(SWISSW!$I:$I,'MTT DRAW'!$A44,SWISSW!$J:$J,'MTT DRAW'!BD$1,SWISSW!$F:$F,"Draw")+COUNTIFS(SWISSW!$I:$I,'MTT DRAW'!BD$1,SWISSW!$J:$J,'MTT DRAW'!$A44,SWISSW!$F:$F,"Draw")))*IF(ROW()=COLUMN(),0.5,1)</f>
        <v>0</v>
      </c>
      <c r="BE44" s="11">
        <f ca="1">((COUNTIFS(SWISSW!$I:$I,'MTT DRAW'!$A44,SWISSW!$J:$J,'MTT DRAW'!BE$1,SWISSW!$F:$F,"Draw")+COUNTIFS(SWISSW!$I:$I,'MTT DRAW'!BE$1,SWISSW!$J:$J,'MTT DRAW'!$A44,SWISSW!$F:$F,"Draw")))*IF(ROW()=COLUMN(),0.5,1)</f>
        <v>0</v>
      </c>
      <c r="BF44" s="11">
        <f ca="1">((COUNTIFS(SWISSW!$I:$I,'MTT DRAW'!$A44,SWISSW!$J:$J,'MTT DRAW'!BF$1,SWISSW!$F:$F,"Draw")+COUNTIFS(SWISSW!$I:$I,'MTT DRAW'!BF$1,SWISSW!$J:$J,'MTT DRAW'!$A44,SWISSW!$F:$F,"Draw")))*IF(ROW()=COLUMN(),0.5,1)</f>
        <v>0</v>
      </c>
      <c r="BG44" s="11">
        <f ca="1">((COUNTIFS(SWISSW!$I:$I,'MTT DRAW'!$A44,SWISSW!$J:$J,'MTT DRAW'!BG$1,SWISSW!$F:$F,"Draw")+COUNTIFS(SWISSW!$I:$I,'MTT DRAW'!BG$1,SWISSW!$J:$J,'MTT DRAW'!$A44,SWISSW!$F:$F,"Draw")))*IF(ROW()=COLUMN(),0.5,1)</f>
        <v>0</v>
      </c>
      <c r="BH44" s="11">
        <f ca="1">((COUNTIFS(SWISSW!$I:$I,'MTT DRAW'!$A44,SWISSW!$J:$J,'MTT DRAW'!BH$1,SWISSW!$F:$F,"Draw")+COUNTIFS(SWISSW!$I:$I,'MTT DRAW'!BH$1,SWISSW!$J:$J,'MTT DRAW'!$A44,SWISSW!$F:$F,"Draw")))*IF(ROW()=COLUMN(),0.5,1)</f>
        <v>0</v>
      </c>
      <c r="BI44" s="11">
        <f ca="1">((COUNTIFS(SWISSW!$I:$I,'MTT DRAW'!$A44,SWISSW!$J:$J,'MTT DRAW'!BI$1,SWISSW!$F:$F,"Draw")+COUNTIFS(SWISSW!$I:$I,'MTT DRAW'!BI$1,SWISSW!$J:$J,'MTT DRAW'!$A44,SWISSW!$F:$F,"Draw")))*IF(ROW()=COLUMN(),0.5,1)</f>
        <v>0</v>
      </c>
      <c r="BJ44" s="11">
        <f ca="1">((COUNTIFS(SWISSW!$I:$I,'MTT DRAW'!$A44,SWISSW!$J:$J,'MTT DRAW'!BJ$1,SWISSW!$F:$F,"Draw")+COUNTIFS(SWISSW!$I:$I,'MTT DRAW'!BJ$1,SWISSW!$J:$J,'MTT DRAW'!$A44,SWISSW!$F:$F,"Draw")))*IF(ROW()=COLUMN(),0.5,1)</f>
        <v>0</v>
      </c>
      <c r="BK44" s="11">
        <f ca="1">((COUNTIFS(SWISSW!$I:$I,'MTT DRAW'!$A44,SWISSW!$J:$J,'MTT DRAW'!BK$1,SWISSW!$F:$F,"Draw")+COUNTIFS(SWISSW!$I:$I,'MTT DRAW'!BK$1,SWISSW!$J:$J,'MTT DRAW'!$A44,SWISSW!$F:$F,"Draw")))*IF(ROW()=COLUMN(),0.5,1)</f>
        <v>0</v>
      </c>
      <c r="BL44" s="11">
        <f ca="1">((COUNTIFS(SWISSW!$I:$I,'MTT DRAW'!$A44,SWISSW!$J:$J,'MTT DRAW'!BL$1,SWISSW!$F:$F,"Draw")+COUNTIFS(SWISSW!$I:$I,'MTT DRAW'!BL$1,SWISSW!$J:$J,'MTT DRAW'!$A44,SWISSW!$F:$F,"Draw")))*IF(ROW()=COLUMN(),0.5,1)</f>
        <v>0</v>
      </c>
      <c r="BM44" s="11" t="str">
        <f ca="1">MATCHUP!BM44</f>
        <v>-</v>
      </c>
      <c r="BN44" s="11" t="str">
        <f ca="1">MATCHUP!BN44</f>
        <v>-</v>
      </c>
      <c r="BO44" s="11" t="str">
        <f ca="1">MATCHUP!BO44</f>
        <v>-</v>
      </c>
      <c r="BP44" s="11" t="str">
        <f ca="1">MATCHUP!BP44</f>
        <v>-</v>
      </c>
      <c r="BQ44" s="11" t="str">
        <f ca="1">MATCHUP!BQ44</f>
        <v>-</v>
      </c>
      <c r="BR44" s="11" t="str">
        <f ca="1">MATCHUP!BR44</f>
        <v>-</v>
      </c>
      <c r="BS44" s="11" t="str">
        <f ca="1">MATCHUP!BS44</f>
        <v>-</v>
      </c>
      <c r="BT44" s="11" t="str">
        <f ca="1">MATCHUP!BT44</f>
        <v>-</v>
      </c>
      <c r="BU44" s="11" t="str">
        <f ca="1">MATCHUP!BU44</f>
        <v>-</v>
      </c>
      <c r="BV44" s="11" t="str">
        <f ca="1">MATCHUP!BV44</f>
        <v>-</v>
      </c>
      <c r="BW44" s="11" t="str">
        <f ca="1">MATCHUP!BW44</f>
        <v>-</v>
      </c>
      <c r="BX44" s="11" t="str">
        <f ca="1">MATCHUP!BX44</f>
        <v>-</v>
      </c>
      <c r="BY44" s="11" t="str">
        <f ca="1">MATCHUP!BY44</f>
        <v>-</v>
      </c>
      <c r="BZ44" s="11" t="str">
        <f ca="1">MATCHUP!BZ44</f>
        <v>-</v>
      </c>
      <c r="CA44" s="11" t="str">
        <f ca="1">MATCHUP!CA44</f>
        <v>-</v>
      </c>
      <c r="CB44" s="11" t="str">
        <f ca="1">MATCHUP!CB44</f>
        <v>-</v>
      </c>
      <c r="CC44" s="11" t="str">
        <f ca="1">MATCHUP!CC44</f>
        <v>-</v>
      </c>
      <c r="CD44" s="11" t="str">
        <f ca="1">MATCHUP!CD44</f>
        <v>-</v>
      </c>
      <c r="CE44" s="11" t="str">
        <f ca="1">MATCHUP!CE44</f>
        <v>-</v>
      </c>
      <c r="CF44" s="11" t="str">
        <f ca="1">MATCHUP!CF44</f>
        <v>-</v>
      </c>
      <c r="CG44" s="11" t="str">
        <f ca="1">MATCHUP!CG44</f>
        <v>-</v>
      </c>
      <c r="CH44" s="11" t="str">
        <f ca="1">MATCHUP!CH44</f>
        <v>-</v>
      </c>
      <c r="CI44" s="11" t="str">
        <f ca="1">MATCHUP!CI44</f>
        <v>-</v>
      </c>
      <c r="CJ44" s="11" t="str">
        <f ca="1">MATCHUP!CJ44</f>
        <v>-</v>
      </c>
      <c r="CK44" s="11" t="str">
        <f ca="1">MATCHUP!CK44</f>
        <v>-</v>
      </c>
      <c r="CL44" s="11" t="str">
        <f ca="1">MATCHUP!CL44</f>
        <v>-</v>
      </c>
      <c r="CM44" s="11" t="str">
        <f ca="1">MATCHUP!CM44</f>
        <v>-</v>
      </c>
      <c r="CN44" s="11" t="str">
        <f ca="1">MATCHUP!CN44</f>
        <v>-</v>
      </c>
      <c r="CO44" s="11" t="str">
        <f ca="1">MATCHUP!CO44</f>
        <v>-</v>
      </c>
      <c r="CP44" s="11" t="str">
        <f ca="1">MATCHUP!CP44</f>
        <v>-</v>
      </c>
      <c r="CQ44" s="11" t="str">
        <f ca="1">MATCHUP!CQ44</f>
        <v>-</v>
      </c>
      <c r="CR44" s="11" t="str">
        <f ca="1">MATCHUP!CR44</f>
        <v>-</v>
      </c>
      <c r="CS44" s="11" t="str">
        <f ca="1">MATCHUP!CS44</f>
        <v>-</v>
      </c>
      <c r="CT44" s="11" t="str">
        <f ca="1">MATCHUP!CT44</f>
        <v>-</v>
      </c>
      <c r="CU44" s="11" t="str">
        <f ca="1">MATCHUP!CU44</f>
        <v>-</v>
      </c>
      <c r="CV44" s="11" t="str">
        <f ca="1">MATCHUP!CV44</f>
        <v>-</v>
      </c>
    </row>
    <row r="45" spans="1:100" ht="55" customHeight="1" x14ac:dyDescent="0.3">
      <c r="A45" s="3" t="str">
        <f ca="1">MATCHUP!A45</f>
        <v>Infect</v>
      </c>
      <c r="B45" s="11">
        <f ca="1">((COUNTIFS(SWISSW!$I:$I,'MTT DRAW'!$A45,SWISSW!$J:$J,'MTT DRAW'!B$1,SWISSW!$F:$F,"Draw")+COUNTIFS(SWISSW!$I:$I,'MTT DRAW'!B$1,SWISSW!$J:$J,'MTT DRAW'!$A45,SWISSW!$F:$F,"Draw")))*IF(ROW()=COLUMN(),0.5,1)</f>
        <v>0</v>
      </c>
      <c r="C45" s="11">
        <f ca="1">((COUNTIFS(SWISSW!$I:$I,'MTT DRAW'!$A45,SWISSW!$J:$J,'MTT DRAW'!C$1,SWISSW!$F:$F,"Draw")+COUNTIFS(SWISSW!$I:$I,'MTT DRAW'!C$1,SWISSW!$J:$J,'MTT DRAW'!$A45,SWISSW!$F:$F,"Draw")))*IF(ROW()=COLUMN(),0.5,1)</f>
        <v>0</v>
      </c>
      <c r="D45" s="11">
        <f ca="1">((COUNTIFS(SWISSW!$I:$I,'MTT DRAW'!$A45,SWISSW!$J:$J,'MTT DRAW'!D$1,SWISSW!$F:$F,"Draw")+COUNTIFS(SWISSW!$I:$I,'MTT DRAW'!D$1,SWISSW!$J:$J,'MTT DRAW'!$A45,SWISSW!$F:$F,"Draw")))*IF(ROW()=COLUMN(),0.5,1)</f>
        <v>0</v>
      </c>
      <c r="E45" s="11">
        <f ca="1">((COUNTIFS(SWISSW!$I:$I,'MTT DRAW'!$A45,SWISSW!$J:$J,'MTT DRAW'!E$1,SWISSW!$F:$F,"Draw")+COUNTIFS(SWISSW!$I:$I,'MTT DRAW'!E$1,SWISSW!$J:$J,'MTT DRAW'!$A45,SWISSW!$F:$F,"Draw")))*IF(ROW()=COLUMN(),0.5,1)</f>
        <v>0</v>
      </c>
      <c r="F45" s="11">
        <f ca="1">((COUNTIFS(SWISSW!$I:$I,'MTT DRAW'!$A45,SWISSW!$J:$J,'MTT DRAW'!F$1,SWISSW!$F:$F,"Draw")+COUNTIFS(SWISSW!$I:$I,'MTT DRAW'!F$1,SWISSW!$J:$J,'MTT DRAW'!$A45,SWISSW!$F:$F,"Draw")))*IF(ROW()=COLUMN(),0.5,1)</f>
        <v>0</v>
      </c>
      <c r="G45" s="11">
        <f ca="1">((COUNTIFS(SWISSW!$I:$I,'MTT DRAW'!$A45,SWISSW!$J:$J,'MTT DRAW'!G$1,SWISSW!$F:$F,"Draw")+COUNTIFS(SWISSW!$I:$I,'MTT DRAW'!G$1,SWISSW!$J:$J,'MTT DRAW'!$A45,SWISSW!$F:$F,"Draw")))*IF(ROW()=COLUMN(),0.5,1)</f>
        <v>0</v>
      </c>
      <c r="H45" s="11">
        <f ca="1">((COUNTIFS(SWISSW!$I:$I,'MTT DRAW'!$A45,SWISSW!$J:$J,'MTT DRAW'!H$1,SWISSW!$F:$F,"Draw")+COUNTIFS(SWISSW!$I:$I,'MTT DRAW'!H$1,SWISSW!$J:$J,'MTT DRAW'!$A45,SWISSW!$F:$F,"Draw")))*IF(ROW()=COLUMN(),0.5,1)</f>
        <v>0</v>
      </c>
      <c r="I45" s="11">
        <f ca="1">((COUNTIFS(SWISSW!$I:$I,'MTT DRAW'!$A45,SWISSW!$J:$J,'MTT DRAW'!I$1,SWISSW!$F:$F,"Draw")+COUNTIFS(SWISSW!$I:$I,'MTT DRAW'!I$1,SWISSW!$J:$J,'MTT DRAW'!$A45,SWISSW!$F:$F,"Draw")))*IF(ROW()=COLUMN(),0.5,1)</f>
        <v>0</v>
      </c>
      <c r="J45" s="11">
        <f ca="1">((COUNTIFS(SWISSW!$I:$I,'MTT DRAW'!$A45,SWISSW!$J:$J,'MTT DRAW'!J$1,SWISSW!$F:$F,"Draw")+COUNTIFS(SWISSW!$I:$I,'MTT DRAW'!J$1,SWISSW!$J:$J,'MTT DRAW'!$A45,SWISSW!$F:$F,"Draw")))*IF(ROW()=COLUMN(),0.5,1)</f>
        <v>0</v>
      </c>
      <c r="K45" s="11">
        <f ca="1">((COUNTIFS(SWISSW!$I:$I,'MTT DRAW'!$A45,SWISSW!$J:$J,'MTT DRAW'!K$1,SWISSW!$F:$F,"Draw")+COUNTIFS(SWISSW!$I:$I,'MTT DRAW'!K$1,SWISSW!$J:$J,'MTT DRAW'!$A45,SWISSW!$F:$F,"Draw")))*IF(ROW()=COLUMN(),0.5,1)</f>
        <v>0</v>
      </c>
      <c r="L45" s="11">
        <f ca="1">((COUNTIFS(SWISSW!$I:$I,'MTT DRAW'!$A45,SWISSW!$J:$J,'MTT DRAW'!L$1,SWISSW!$F:$F,"Draw")+COUNTIFS(SWISSW!$I:$I,'MTT DRAW'!L$1,SWISSW!$J:$J,'MTT DRAW'!$A45,SWISSW!$F:$F,"Draw")))*IF(ROW()=COLUMN(),0.5,1)</f>
        <v>0</v>
      </c>
      <c r="M45" s="11">
        <f ca="1">((COUNTIFS(SWISSW!$I:$I,'MTT DRAW'!$A45,SWISSW!$J:$J,'MTT DRAW'!M$1,SWISSW!$F:$F,"Draw")+COUNTIFS(SWISSW!$I:$I,'MTT DRAW'!M$1,SWISSW!$J:$J,'MTT DRAW'!$A45,SWISSW!$F:$F,"Draw")))*IF(ROW()=COLUMN(),0.5,1)</f>
        <v>0</v>
      </c>
      <c r="N45" s="11">
        <f ca="1">((COUNTIFS(SWISSW!$I:$I,'MTT DRAW'!$A45,SWISSW!$J:$J,'MTT DRAW'!N$1,SWISSW!$F:$F,"Draw")+COUNTIFS(SWISSW!$I:$I,'MTT DRAW'!N$1,SWISSW!$J:$J,'MTT DRAW'!$A45,SWISSW!$F:$F,"Draw")))*IF(ROW()=COLUMN(),0.5,1)</f>
        <v>0</v>
      </c>
      <c r="O45" s="11">
        <f ca="1">((COUNTIFS(SWISSW!$I:$I,'MTT DRAW'!$A45,SWISSW!$J:$J,'MTT DRAW'!O$1,SWISSW!$F:$F,"Draw")+COUNTIFS(SWISSW!$I:$I,'MTT DRAW'!O$1,SWISSW!$J:$J,'MTT DRAW'!$A45,SWISSW!$F:$F,"Draw")))*IF(ROW()=COLUMN(),0.5,1)</f>
        <v>0</v>
      </c>
      <c r="P45" s="11">
        <f ca="1">((COUNTIFS(SWISSW!$I:$I,'MTT DRAW'!$A45,SWISSW!$J:$J,'MTT DRAW'!P$1,SWISSW!$F:$F,"Draw")+COUNTIFS(SWISSW!$I:$I,'MTT DRAW'!P$1,SWISSW!$J:$J,'MTT DRAW'!$A45,SWISSW!$F:$F,"Draw")))*IF(ROW()=COLUMN(),0.5,1)</f>
        <v>0</v>
      </c>
      <c r="Q45" s="11">
        <f ca="1">((COUNTIFS(SWISSW!$I:$I,'MTT DRAW'!$A45,SWISSW!$J:$J,'MTT DRAW'!Q$1,SWISSW!$F:$F,"Draw")+COUNTIFS(SWISSW!$I:$I,'MTT DRAW'!Q$1,SWISSW!$J:$J,'MTT DRAW'!$A45,SWISSW!$F:$F,"Draw")))*IF(ROW()=COLUMN(),0.5,1)</f>
        <v>0</v>
      </c>
      <c r="R45" s="11">
        <f ca="1">((COUNTIFS(SWISSW!$I:$I,'MTT DRAW'!$A45,SWISSW!$J:$J,'MTT DRAW'!R$1,SWISSW!$F:$F,"Draw")+COUNTIFS(SWISSW!$I:$I,'MTT DRAW'!R$1,SWISSW!$J:$J,'MTT DRAW'!$A45,SWISSW!$F:$F,"Draw")))*IF(ROW()=COLUMN(),0.5,1)</f>
        <v>0</v>
      </c>
      <c r="S45" s="11">
        <f ca="1">((COUNTIFS(SWISSW!$I:$I,'MTT DRAW'!$A45,SWISSW!$J:$J,'MTT DRAW'!S$1,SWISSW!$F:$F,"Draw")+COUNTIFS(SWISSW!$I:$I,'MTT DRAW'!S$1,SWISSW!$J:$J,'MTT DRAW'!$A45,SWISSW!$F:$F,"Draw")))*IF(ROW()=COLUMN(),0.5,1)</f>
        <v>0</v>
      </c>
      <c r="T45" s="11">
        <f ca="1">((COUNTIFS(SWISSW!$I:$I,'MTT DRAW'!$A45,SWISSW!$J:$J,'MTT DRAW'!T$1,SWISSW!$F:$F,"Draw")+COUNTIFS(SWISSW!$I:$I,'MTT DRAW'!T$1,SWISSW!$J:$J,'MTT DRAW'!$A45,SWISSW!$F:$F,"Draw")))*IF(ROW()=COLUMN(),0.5,1)</f>
        <v>0</v>
      </c>
      <c r="U45" s="11">
        <f ca="1">((COUNTIFS(SWISSW!$I:$I,'MTT DRAW'!$A45,SWISSW!$J:$J,'MTT DRAW'!U$1,SWISSW!$F:$F,"Draw")+COUNTIFS(SWISSW!$I:$I,'MTT DRAW'!U$1,SWISSW!$J:$J,'MTT DRAW'!$A45,SWISSW!$F:$F,"Draw")))*IF(ROW()=COLUMN(),0.5,1)</f>
        <v>0</v>
      </c>
      <c r="V45" s="11">
        <f ca="1">((COUNTIFS(SWISSW!$I:$I,'MTT DRAW'!$A45,SWISSW!$J:$J,'MTT DRAW'!V$1,SWISSW!$F:$F,"Draw")+COUNTIFS(SWISSW!$I:$I,'MTT DRAW'!V$1,SWISSW!$J:$J,'MTT DRAW'!$A45,SWISSW!$F:$F,"Draw")))*IF(ROW()=COLUMN(),0.5,1)</f>
        <v>0</v>
      </c>
      <c r="W45" s="11">
        <f ca="1">((COUNTIFS(SWISSW!$I:$I,'MTT DRAW'!$A45,SWISSW!$J:$J,'MTT DRAW'!W$1,SWISSW!$F:$F,"Draw")+COUNTIFS(SWISSW!$I:$I,'MTT DRAW'!W$1,SWISSW!$J:$J,'MTT DRAW'!$A45,SWISSW!$F:$F,"Draw")))*IF(ROW()=COLUMN(),0.5,1)</f>
        <v>0</v>
      </c>
      <c r="X45" s="11">
        <f ca="1">((COUNTIFS(SWISSW!$I:$I,'MTT DRAW'!$A45,SWISSW!$J:$J,'MTT DRAW'!X$1,SWISSW!$F:$F,"Draw")+COUNTIFS(SWISSW!$I:$I,'MTT DRAW'!X$1,SWISSW!$J:$J,'MTT DRAW'!$A45,SWISSW!$F:$F,"Draw")))*IF(ROW()=COLUMN(),0.5,1)</f>
        <v>0</v>
      </c>
      <c r="Y45" s="11">
        <f ca="1">((COUNTIFS(SWISSW!$I:$I,'MTT DRAW'!$A45,SWISSW!$J:$J,'MTT DRAW'!Y$1,SWISSW!$F:$F,"Draw")+COUNTIFS(SWISSW!$I:$I,'MTT DRAW'!Y$1,SWISSW!$J:$J,'MTT DRAW'!$A45,SWISSW!$F:$F,"Draw")))*IF(ROW()=COLUMN(),0.5,1)</f>
        <v>0</v>
      </c>
      <c r="Z45" s="11">
        <f ca="1">((COUNTIFS(SWISSW!$I:$I,'MTT DRAW'!$A45,SWISSW!$J:$J,'MTT DRAW'!Z$1,SWISSW!$F:$F,"Draw")+COUNTIFS(SWISSW!$I:$I,'MTT DRAW'!Z$1,SWISSW!$J:$J,'MTT DRAW'!$A45,SWISSW!$F:$F,"Draw")))*IF(ROW()=COLUMN(),0.5,1)</f>
        <v>0</v>
      </c>
      <c r="AA45" s="11">
        <f ca="1">((COUNTIFS(SWISSW!$I:$I,'MTT DRAW'!$A45,SWISSW!$J:$J,'MTT DRAW'!AA$1,SWISSW!$F:$F,"Draw")+COUNTIFS(SWISSW!$I:$I,'MTT DRAW'!AA$1,SWISSW!$J:$J,'MTT DRAW'!$A45,SWISSW!$F:$F,"Draw")))*IF(ROW()=COLUMN(),0.5,1)</f>
        <v>0</v>
      </c>
      <c r="AB45" s="11">
        <f ca="1">((COUNTIFS(SWISSW!$I:$I,'MTT DRAW'!$A45,SWISSW!$J:$J,'MTT DRAW'!AB$1,SWISSW!$F:$F,"Draw")+COUNTIFS(SWISSW!$I:$I,'MTT DRAW'!AB$1,SWISSW!$J:$J,'MTT DRAW'!$A45,SWISSW!$F:$F,"Draw")))*IF(ROW()=COLUMN(),0.5,1)</f>
        <v>0</v>
      </c>
      <c r="AC45" s="11">
        <f ca="1">((COUNTIFS(SWISSW!$I:$I,'MTT DRAW'!$A45,SWISSW!$J:$J,'MTT DRAW'!AC$1,SWISSW!$F:$F,"Draw")+COUNTIFS(SWISSW!$I:$I,'MTT DRAW'!AC$1,SWISSW!$J:$J,'MTT DRAW'!$A45,SWISSW!$F:$F,"Draw")))*IF(ROW()=COLUMN(),0.5,1)</f>
        <v>0</v>
      </c>
      <c r="AD45" s="11">
        <f ca="1">((COUNTIFS(SWISSW!$I:$I,'MTT DRAW'!$A45,SWISSW!$J:$J,'MTT DRAW'!AD$1,SWISSW!$F:$F,"Draw")+COUNTIFS(SWISSW!$I:$I,'MTT DRAW'!AD$1,SWISSW!$J:$J,'MTT DRAW'!$A45,SWISSW!$F:$F,"Draw")))*IF(ROW()=COLUMN(),0.5,1)</f>
        <v>0</v>
      </c>
      <c r="AE45" s="11">
        <f ca="1">((COUNTIFS(SWISSW!$I:$I,'MTT DRAW'!$A45,SWISSW!$J:$J,'MTT DRAW'!AE$1,SWISSW!$F:$F,"Draw")+COUNTIFS(SWISSW!$I:$I,'MTT DRAW'!AE$1,SWISSW!$J:$J,'MTT DRAW'!$A45,SWISSW!$F:$F,"Draw")))*IF(ROW()=COLUMN(),0.5,1)</f>
        <v>0</v>
      </c>
      <c r="AF45" s="11">
        <f ca="1">((COUNTIFS(SWISSW!$I:$I,'MTT DRAW'!$A45,SWISSW!$J:$J,'MTT DRAW'!AF$1,SWISSW!$F:$F,"Draw")+COUNTIFS(SWISSW!$I:$I,'MTT DRAW'!AF$1,SWISSW!$J:$J,'MTT DRAW'!$A45,SWISSW!$F:$F,"Draw")))*IF(ROW()=COLUMN(),0.5,1)</f>
        <v>0</v>
      </c>
      <c r="AG45" s="11">
        <f ca="1">((COUNTIFS(SWISSW!$I:$I,'MTT DRAW'!$A45,SWISSW!$J:$J,'MTT DRAW'!AG$1,SWISSW!$F:$F,"Draw")+COUNTIFS(SWISSW!$I:$I,'MTT DRAW'!AG$1,SWISSW!$J:$J,'MTT DRAW'!$A45,SWISSW!$F:$F,"Draw")))*IF(ROW()=COLUMN(),0.5,1)</f>
        <v>0</v>
      </c>
      <c r="AH45" s="11">
        <f ca="1">((COUNTIFS(SWISSW!$I:$I,'MTT DRAW'!$A45,SWISSW!$J:$J,'MTT DRAW'!AH$1,SWISSW!$F:$F,"Draw")+COUNTIFS(SWISSW!$I:$I,'MTT DRAW'!AH$1,SWISSW!$J:$J,'MTT DRAW'!$A45,SWISSW!$F:$F,"Draw")))*IF(ROW()=COLUMN(),0.5,1)</f>
        <v>0</v>
      </c>
      <c r="AI45" s="11">
        <f ca="1">((COUNTIFS(SWISSW!$I:$I,'MTT DRAW'!$A45,SWISSW!$J:$J,'MTT DRAW'!AI$1,SWISSW!$F:$F,"Draw")+COUNTIFS(SWISSW!$I:$I,'MTT DRAW'!AI$1,SWISSW!$J:$J,'MTT DRAW'!$A45,SWISSW!$F:$F,"Draw")))*IF(ROW()=COLUMN(),0.5,1)</f>
        <v>0</v>
      </c>
      <c r="AJ45" s="11">
        <f ca="1">((COUNTIFS(SWISSW!$I:$I,'MTT DRAW'!$A45,SWISSW!$J:$J,'MTT DRAW'!AJ$1,SWISSW!$F:$F,"Draw")+COUNTIFS(SWISSW!$I:$I,'MTT DRAW'!AJ$1,SWISSW!$J:$J,'MTT DRAW'!$A45,SWISSW!$F:$F,"Draw")))*IF(ROW()=COLUMN(),0.5,1)</f>
        <v>0</v>
      </c>
      <c r="AK45" s="11">
        <f ca="1">((COUNTIFS(SWISSW!$I:$I,'MTT DRAW'!$A45,SWISSW!$J:$J,'MTT DRAW'!AK$1,SWISSW!$F:$F,"Draw")+COUNTIFS(SWISSW!$I:$I,'MTT DRAW'!AK$1,SWISSW!$J:$J,'MTT DRAW'!$A45,SWISSW!$F:$F,"Draw")))*IF(ROW()=COLUMN(),0.5,1)</f>
        <v>0</v>
      </c>
      <c r="AL45" s="11">
        <f ca="1">((COUNTIFS(SWISSW!$I:$I,'MTT DRAW'!$A45,SWISSW!$J:$J,'MTT DRAW'!AL$1,SWISSW!$F:$F,"Draw")+COUNTIFS(SWISSW!$I:$I,'MTT DRAW'!AL$1,SWISSW!$J:$J,'MTT DRAW'!$A45,SWISSW!$F:$F,"Draw")))*IF(ROW()=COLUMN(),0.5,1)</f>
        <v>0</v>
      </c>
      <c r="AM45" s="11">
        <f ca="1">((COUNTIFS(SWISSW!$I:$I,'MTT DRAW'!$A45,SWISSW!$J:$J,'MTT DRAW'!AM$1,SWISSW!$F:$F,"Draw")+COUNTIFS(SWISSW!$I:$I,'MTT DRAW'!AM$1,SWISSW!$J:$J,'MTT DRAW'!$A45,SWISSW!$F:$F,"Draw")))*IF(ROW()=COLUMN(),0.5,1)</f>
        <v>0</v>
      </c>
      <c r="AN45" s="11">
        <f ca="1">((COUNTIFS(SWISSW!$I:$I,'MTT DRAW'!$A45,SWISSW!$J:$J,'MTT DRAW'!AN$1,SWISSW!$F:$F,"Draw")+COUNTIFS(SWISSW!$I:$I,'MTT DRAW'!AN$1,SWISSW!$J:$J,'MTT DRAW'!$A45,SWISSW!$F:$F,"Draw")))*IF(ROW()=COLUMN(),0.5,1)</f>
        <v>0</v>
      </c>
      <c r="AO45" s="11">
        <f ca="1">((COUNTIFS(SWISSW!$I:$I,'MTT DRAW'!$A45,SWISSW!$J:$J,'MTT DRAW'!AO$1,SWISSW!$F:$F,"Draw")+COUNTIFS(SWISSW!$I:$I,'MTT DRAW'!AO$1,SWISSW!$J:$J,'MTT DRAW'!$A45,SWISSW!$F:$F,"Draw")))*IF(ROW()=COLUMN(),0.5,1)</f>
        <v>0</v>
      </c>
      <c r="AP45" s="11">
        <f ca="1">((COUNTIFS(SWISSW!$I:$I,'MTT DRAW'!$A45,SWISSW!$J:$J,'MTT DRAW'!AP$1,SWISSW!$F:$F,"Draw")+COUNTIFS(SWISSW!$I:$I,'MTT DRAW'!AP$1,SWISSW!$J:$J,'MTT DRAW'!$A45,SWISSW!$F:$F,"Draw")))*IF(ROW()=COLUMN(),0.5,1)</f>
        <v>0</v>
      </c>
      <c r="AQ45" s="11">
        <f ca="1">((COUNTIFS(SWISSW!$I:$I,'MTT DRAW'!$A45,SWISSW!$J:$J,'MTT DRAW'!AQ$1,SWISSW!$F:$F,"Draw")+COUNTIFS(SWISSW!$I:$I,'MTT DRAW'!AQ$1,SWISSW!$J:$J,'MTT DRAW'!$A45,SWISSW!$F:$F,"Draw")))*IF(ROW()=COLUMN(),0.5,1)</f>
        <v>0</v>
      </c>
      <c r="AR45" s="11">
        <f ca="1">((COUNTIFS(SWISSW!$I:$I,'MTT DRAW'!$A45,SWISSW!$J:$J,'MTT DRAW'!AR$1,SWISSW!$F:$F,"Draw")+COUNTIFS(SWISSW!$I:$I,'MTT DRAW'!AR$1,SWISSW!$J:$J,'MTT DRAW'!$A45,SWISSW!$F:$F,"Draw")))*IF(ROW()=COLUMN(),0.5,1)</f>
        <v>0</v>
      </c>
      <c r="AS45" s="11">
        <f ca="1">((COUNTIFS(SWISSW!$I:$I,'MTT DRAW'!$A45,SWISSW!$J:$J,'MTT DRAW'!AS$1,SWISSW!$F:$F,"Draw")+COUNTIFS(SWISSW!$I:$I,'MTT DRAW'!AS$1,SWISSW!$J:$J,'MTT DRAW'!$A45,SWISSW!$F:$F,"Draw")))*IF(ROW()=COLUMN(),0.5,1)</f>
        <v>0</v>
      </c>
      <c r="AT45" s="11">
        <f ca="1">((COUNTIFS(SWISSW!$I:$I,'MTT DRAW'!$A45,SWISSW!$J:$J,'MTT DRAW'!AT$1,SWISSW!$F:$F,"Draw")+COUNTIFS(SWISSW!$I:$I,'MTT DRAW'!AT$1,SWISSW!$J:$J,'MTT DRAW'!$A45,SWISSW!$F:$F,"Draw")))*IF(ROW()=COLUMN(),0.5,1)</f>
        <v>0</v>
      </c>
      <c r="AU45" s="11">
        <f ca="1">((COUNTIFS(SWISSW!$I:$I,'MTT DRAW'!$A45,SWISSW!$J:$J,'MTT DRAW'!AU$1,SWISSW!$F:$F,"Draw")+COUNTIFS(SWISSW!$I:$I,'MTT DRAW'!AU$1,SWISSW!$J:$J,'MTT DRAW'!$A45,SWISSW!$F:$F,"Draw")))*IF(ROW()=COLUMN(),0.5,1)</f>
        <v>0</v>
      </c>
      <c r="AV45" s="11">
        <f ca="1">((COUNTIFS(SWISSW!$I:$I,'MTT DRAW'!$A45,SWISSW!$J:$J,'MTT DRAW'!AV$1,SWISSW!$F:$F,"Draw")+COUNTIFS(SWISSW!$I:$I,'MTT DRAW'!AV$1,SWISSW!$J:$J,'MTT DRAW'!$A45,SWISSW!$F:$F,"Draw")))*IF(ROW()=COLUMN(),0.5,1)</f>
        <v>0</v>
      </c>
      <c r="AW45" s="11">
        <f ca="1">((COUNTIFS(SWISSW!$I:$I,'MTT DRAW'!$A45,SWISSW!$J:$J,'MTT DRAW'!AW$1,SWISSW!$F:$F,"Draw")+COUNTIFS(SWISSW!$I:$I,'MTT DRAW'!AW$1,SWISSW!$J:$J,'MTT DRAW'!$A45,SWISSW!$F:$F,"Draw")))*IF(ROW()=COLUMN(),0.5,1)</f>
        <v>0</v>
      </c>
      <c r="AX45" s="11">
        <f ca="1">((COUNTIFS(SWISSW!$I:$I,'MTT DRAW'!$A45,SWISSW!$J:$J,'MTT DRAW'!AX$1,SWISSW!$F:$F,"Draw")+COUNTIFS(SWISSW!$I:$I,'MTT DRAW'!AX$1,SWISSW!$J:$J,'MTT DRAW'!$A45,SWISSW!$F:$F,"Draw")))*IF(ROW()=COLUMN(),0.5,1)</f>
        <v>0</v>
      </c>
      <c r="AY45" s="11">
        <f ca="1">((COUNTIFS(SWISSW!$I:$I,'MTT DRAW'!$A45,SWISSW!$J:$J,'MTT DRAW'!AY$1,SWISSW!$F:$F,"Draw")+COUNTIFS(SWISSW!$I:$I,'MTT DRAW'!AY$1,SWISSW!$J:$J,'MTT DRAW'!$A45,SWISSW!$F:$F,"Draw")))*IF(ROW()=COLUMN(),0.5,1)</f>
        <v>0</v>
      </c>
      <c r="AZ45" s="11">
        <f ca="1">((COUNTIFS(SWISSW!$I:$I,'MTT DRAW'!$A45,SWISSW!$J:$J,'MTT DRAW'!AZ$1,SWISSW!$F:$F,"Draw")+COUNTIFS(SWISSW!$I:$I,'MTT DRAW'!AZ$1,SWISSW!$J:$J,'MTT DRAW'!$A45,SWISSW!$F:$F,"Draw")))*IF(ROW()=COLUMN(),0.5,1)</f>
        <v>0</v>
      </c>
      <c r="BA45" s="11">
        <f ca="1">((COUNTIFS(SWISSW!$I:$I,'MTT DRAW'!$A45,SWISSW!$J:$J,'MTT DRAW'!BA$1,SWISSW!$F:$F,"Draw")+COUNTIFS(SWISSW!$I:$I,'MTT DRAW'!BA$1,SWISSW!$J:$J,'MTT DRAW'!$A45,SWISSW!$F:$F,"Draw")))*IF(ROW()=COLUMN(),0.5,1)</f>
        <v>0</v>
      </c>
      <c r="BB45" s="11">
        <f ca="1">((COUNTIFS(SWISSW!$I:$I,'MTT DRAW'!$A45,SWISSW!$J:$J,'MTT DRAW'!BB$1,SWISSW!$F:$F,"Draw")+COUNTIFS(SWISSW!$I:$I,'MTT DRAW'!BB$1,SWISSW!$J:$J,'MTT DRAW'!$A45,SWISSW!$F:$F,"Draw")))*IF(ROW()=COLUMN(),0.5,1)</f>
        <v>0</v>
      </c>
      <c r="BC45" s="11">
        <f ca="1">((COUNTIFS(SWISSW!$I:$I,'MTT DRAW'!$A45,SWISSW!$J:$J,'MTT DRAW'!BC$1,SWISSW!$F:$F,"Draw")+COUNTIFS(SWISSW!$I:$I,'MTT DRAW'!BC$1,SWISSW!$J:$J,'MTT DRAW'!$A45,SWISSW!$F:$F,"Draw")))*IF(ROW()=COLUMN(),0.5,1)</f>
        <v>0</v>
      </c>
      <c r="BD45" s="11">
        <f ca="1">((COUNTIFS(SWISSW!$I:$I,'MTT DRAW'!$A45,SWISSW!$J:$J,'MTT DRAW'!BD$1,SWISSW!$F:$F,"Draw")+COUNTIFS(SWISSW!$I:$I,'MTT DRAW'!BD$1,SWISSW!$J:$J,'MTT DRAW'!$A45,SWISSW!$F:$F,"Draw")))*IF(ROW()=COLUMN(),0.5,1)</f>
        <v>0</v>
      </c>
      <c r="BE45" s="11">
        <f ca="1">((COUNTIFS(SWISSW!$I:$I,'MTT DRAW'!$A45,SWISSW!$J:$J,'MTT DRAW'!BE$1,SWISSW!$F:$F,"Draw")+COUNTIFS(SWISSW!$I:$I,'MTT DRAW'!BE$1,SWISSW!$J:$J,'MTT DRAW'!$A45,SWISSW!$F:$F,"Draw")))*IF(ROW()=COLUMN(),0.5,1)</f>
        <v>0</v>
      </c>
      <c r="BF45" s="11">
        <f ca="1">((COUNTIFS(SWISSW!$I:$I,'MTT DRAW'!$A45,SWISSW!$J:$J,'MTT DRAW'!BF$1,SWISSW!$F:$F,"Draw")+COUNTIFS(SWISSW!$I:$I,'MTT DRAW'!BF$1,SWISSW!$J:$J,'MTT DRAW'!$A45,SWISSW!$F:$F,"Draw")))*IF(ROW()=COLUMN(),0.5,1)</f>
        <v>0</v>
      </c>
      <c r="BG45" s="11">
        <f ca="1">((COUNTIFS(SWISSW!$I:$I,'MTT DRAW'!$A45,SWISSW!$J:$J,'MTT DRAW'!BG$1,SWISSW!$F:$F,"Draw")+COUNTIFS(SWISSW!$I:$I,'MTT DRAW'!BG$1,SWISSW!$J:$J,'MTT DRAW'!$A45,SWISSW!$F:$F,"Draw")))*IF(ROW()=COLUMN(),0.5,1)</f>
        <v>0</v>
      </c>
      <c r="BH45" s="11">
        <f ca="1">((COUNTIFS(SWISSW!$I:$I,'MTT DRAW'!$A45,SWISSW!$J:$J,'MTT DRAW'!BH$1,SWISSW!$F:$F,"Draw")+COUNTIFS(SWISSW!$I:$I,'MTT DRAW'!BH$1,SWISSW!$J:$J,'MTT DRAW'!$A45,SWISSW!$F:$F,"Draw")))*IF(ROW()=COLUMN(),0.5,1)</f>
        <v>0</v>
      </c>
      <c r="BI45" s="11">
        <f ca="1">((COUNTIFS(SWISSW!$I:$I,'MTT DRAW'!$A45,SWISSW!$J:$J,'MTT DRAW'!BI$1,SWISSW!$F:$F,"Draw")+COUNTIFS(SWISSW!$I:$I,'MTT DRAW'!BI$1,SWISSW!$J:$J,'MTT DRAW'!$A45,SWISSW!$F:$F,"Draw")))*IF(ROW()=COLUMN(),0.5,1)</f>
        <v>0</v>
      </c>
      <c r="BJ45" s="11">
        <f ca="1">((COUNTIFS(SWISSW!$I:$I,'MTT DRAW'!$A45,SWISSW!$J:$J,'MTT DRAW'!BJ$1,SWISSW!$F:$F,"Draw")+COUNTIFS(SWISSW!$I:$I,'MTT DRAW'!BJ$1,SWISSW!$J:$J,'MTT DRAW'!$A45,SWISSW!$F:$F,"Draw")))*IF(ROW()=COLUMN(),0.5,1)</f>
        <v>0</v>
      </c>
      <c r="BK45" s="11">
        <f ca="1">((COUNTIFS(SWISSW!$I:$I,'MTT DRAW'!$A45,SWISSW!$J:$J,'MTT DRAW'!BK$1,SWISSW!$F:$F,"Draw")+COUNTIFS(SWISSW!$I:$I,'MTT DRAW'!BK$1,SWISSW!$J:$J,'MTT DRAW'!$A45,SWISSW!$F:$F,"Draw")))*IF(ROW()=COLUMN(),0.5,1)</f>
        <v>0</v>
      </c>
      <c r="BL45" s="11">
        <f ca="1">((COUNTIFS(SWISSW!$I:$I,'MTT DRAW'!$A45,SWISSW!$J:$J,'MTT DRAW'!BL$1,SWISSW!$F:$F,"Draw")+COUNTIFS(SWISSW!$I:$I,'MTT DRAW'!BL$1,SWISSW!$J:$J,'MTT DRAW'!$A45,SWISSW!$F:$F,"Draw")))*IF(ROW()=COLUMN(),0.5,1)</f>
        <v>0</v>
      </c>
      <c r="BM45" s="11" t="str">
        <f ca="1">MATCHUP!BM45</f>
        <v>-</v>
      </c>
      <c r="BN45" s="11" t="str">
        <f ca="1">MATCHUP!BN45</f>
        <v>-</v>
      </c>
      <c r="BO45" s="11" t="str">
        <f ca="1">MATCHUP!BO45</f>
        <v>-</v>
      </c>
      <c r="BP45" s="11" t="str">
        <f ca="1">MATCHUP!BP45</f>
        <v>-</v>
      </c>
      <c r="BQ45" s="11" t="str">
        <f ca="1">MATCHUP!BQ45</f>
        <v>-</v>
      </c>
      <c r="BR45" s="11" t="str">
        <f ca="1">MATCHUP!BR45</f>
        <v>-</v>
      </c>
      <c r="BS45" s="11" t="str">
        <f ca="1">MATCHUP!BS45</f>
        <v>-</v>
      </c>
      <c r="BT45" s="11" t="str">
        <f ca="1">MATCHUP!BT45</f>
        <v>-</v>
      </c>
      <c r="BU45" s="11" t="str">
        <f ca="1">MATCHUP!BU45</f>
        <v>-</v>
      </c>
      <c r="BV45" s="11" t="str">
        <f ca="1">MATCHUP!BV45</f>
        <v>-</v>
      </c>
      <c r="BW45" s="11" t="str">
        <f ca="1">MATCHUP!BW45</f>
        <v>-</v>
      </c>
      <c r="BX45" s="11" t="str">
        <f ca="1">MATCHUP!BX45</f>
        <v>-</v>
      </c>
      <c r="BY45" s="11" t="str">
        <f ca="1">MATCHUP!BY45</f>
        <v>-</v>
      </c>
      <c r="BZ45" s="11" t="str">
        <f ca="1">MATCHUP!BZ45</f>
        <v>-</v>
      </c>
      <c r="CA45" s="11" t="str">
        <f ca="1">MATCHUP!CA45</f>
        <v>-</v>
      </c>
      <c r="CB45" s="11" t="str">
        <f ca="1">MATCHUP!CB45</f>
        <v>-</v>
      </c>
      <c r="CC45" s="11" t="str">
        <f ca="1">MATCHUP!CC45</f>
        <v>-</v>
      </c>
      <c r="CD45" s="11" t="str">
        <f ca="1">MATCHUP!CD45</f>
        <v>-</v>
      </c>
      <c r="CE45" s="11" t="str">
        <f ca="1">MATCHUP!CE45</f>
        <v>-</v>
      </c>
      <c r="CF45" s="11" t="str">
        <f ca="1">MATCHUP!CF45</f>
        <v>-</v>
      </c>
      <c r="CG45" s="11" t="str">
        <f ca="1">MATCHUP!CG45</f>
        <v>-</v>
      </c>
      <c r="CH45" s="11" t="str">
        <f ca="1">MATCHUP!CH45</f>
        <v>-</v>
      </c>
      <c r="CI45" s="11" t="str">
        <f ca="1">MATCHUP!CI45</f>
        <v>-</v>
      </c>
      <c r="CJ45" s="11" t="str">
        <f ca="1">MATCHUP!CJ45</f>
        <v>-</v>
      </c>
      <c r="CK45" s="11" t="str">
        <f ca="1">MATCHUP!CK45</f>
        <v>-</v>
      </c>
      <c r="CL45" s="11" t="str">
        <f ca="1">MATCHUP!CL45</f>
        <v>-</v>
      </c>
      <c r="CM45" s="11" t="str">
        <f ca="1">MATCHUP!CM45</f>
        <v>-</v>
      </c>
      <c r="CN45" s="11" t="str">
        <f ca="1">MATCHUP!CN45</f>
        <v>-</v>
      </c>
      <c r="CO45" s="11" t="str">
        <f ca="1">MATCHUP!CO45</f>
        <v>-</v>
      </c>
      <c r="CP45" s="11" t="str">
        <f ca="1">MATCHUP!CP45</f>
        <v>-</v>
      </c>
      <c r="CQ45" s="11" t="str">
        <f ca="1">MATCHUP!CQ45</f>
        <v>-</v>
      </c>
      <c r="CR45" s="11" t="str">
        <f ca="1">MATCHUP!CR45</f>
        <v>-</v>
      </c>
      <c r="CS45" s="11" t="str">
        <f ca="1">MATCHUP!CS45</f>
        <v>-</v>
      </c>
      <c r="CT45" s="11" t="str">
        <f ca="1">MATCHUP!CT45</f>
        <v>-</v>
      </c>
      <c r="CU45" s="11" t="str">
        <f ca="1">MATCHUP!CU45</f>
        <v>-</v>
      </c>
      <c r="CV45" s="11" t="str">
        <f ca="1">MATCHUP!CV45</f>
        <v>-</v>
      </c>
    </row>
    <row r="46" spans="1:100" ht="55" customHeight="1" x14ac:dyDescent="0.3">
      <c r="A46" s="3" t="str">
        <f ca="1">MATCHUP!A46</f>
        <v>Izzet Blitz</v>
      </c>
      <c r="B46" s="11">
        <f ca="1">((COUNTIFS(SWISSW!$I:$I,'MTT DRAW'!$A46,SWISSW!$J:$J,'MTT DRAW'!B$1,SWISSW!$F:$F,"Draw")+COUNTIFS(SWISSW!$I:$I,'MTT DRAW'!B$1,SWISSW!$J:$J,'MTT DRAW'!$A46,SWISSW!$F:$F,"Draw")))*IF(ROW()=COLUMN(),0.5,1)</f>
        <v>1</v>
      </c>
      <c r="C46" s="11">
        <f ca="1">((COUNTIFS(SWISSW!$I:$I,'MTT DRAW'!$A46,SWISSW!$J:$J,'MTT DRAW'!C$1,SWISSW!$F:$F,"Draw")+COUNTIFS(SWISSW!$I:$I,'MTT DRAW'!C$1,SWISSW!$J:$J,'MTT DRAW'!$A46,SWISSW!$F:$F,"Draw")))*IF(ROW()=COLUMN(),0.5,1)</f>
        <v>0</v>
      </c>
      <c r="D46" s="11">
        <f ca="1">((COUNTIFS(SWISSW!$I:$I,'MTT DRAW'!$A46,SWISSW!$J:$J,'MTT DRAW'!D$1,SWISSW!$F:$F,"Draw")+COUNTIFS(SWISSW!$I:$I,'MTT DRAW'!D$1,SWISSW!$J:$J,'MTT DRAW'!$A46,SWISSW!$F:$F,"Draw")))*IF(ROW()=COLUMN(),0.5,1)</f>
        <v>0</v>
      </c>
      <c r="E46" s="11">
        <f ca="1">((COUNTIFS(SWISSW!$I:$I,'MTT DRAW'!$A46,SWISSW!$J:$J,'MTT DRAW'!E$1,SWISSW!$F:$F,"Draw")+COUNTIFS(SWISSW!$I:$I,'MTT DRAW'!E$1,SWISSW!$J:$J,'MTT DRAW'!$A46,SWISSW!$F:$F,"Draw")))*IF(ROW()=COLUMN(),0.5,1)</f>
        <v>0</v>
      </c>
      <c r="F46" s="11">
        <f ca="1">((COUNTIFS(SWISSW!$I:$I,'MTT DRAW'!$A46,SWISSW!$J:$J,'MTT DRAW'!F$1,SWISSW!$F:$F,"Draw")+COUNTIFS(SWISSW!$I:$I,'MTT DRAW'!F$1,SWISSW!$J:$J,'MTT DRAW'!$A46,SWISSW!$F:$F,"Draw")))*IF(ROW()=COLUMN(),0.5,1)</f>
        <v>0</v>
      </c>
      <c r="G46" s="11">
        <f ca="1">((COUNTIFS(SWISSW!$I:$I,'MTT DRAW'!$A46,SWISSW!$J:$J,'MTT DRAW'!G$1,SWISSW!$F:$F,"Draw")+COUNTIFS(SWISSW!$I:$I,'MTT DRAW'!G$1,SWISSW!$J:$J,'MTT DRAW'!$A46,SWISSW!$F:$F,"Draw")))*IF(ROW()=COLUMN(),0.5,1)</f>
        <v>0</v>
      </c>
      <c r="H46" s="11">
        <f ca="1">((COUNTIFS(SWISSW!$I:$I,'MTT DRAW'!$A46,SWISSW!$J:$J,'MTT DRAW'!H$1,SWISSW!$F:$F,"Draw")+COUNTIFS(SWISSW!$I:$I,'MTT DRAW'!H$1,SWISSW!$J:$J,'MTT DRAW'!$A46,SWISSW!$F:$F,"Draw")))*IF(ROW()=COLUMN(),0.5,1)</f>
        <v>0</v>
      </c>
      <c r="I46" s="11">
        <f ca="1">((COUNTIFS(SWISSW!$I:$I,'MTT DRAW'!$A46,SWISSW!$J:$J,'MTT DRAW'!I$1,SWISSW!$F:$F,"Draw")+COUNTIFS(SWISSW!$I:$I,'MTT DRAW'!I$1,SWISSW!$J:$J,'MTT DRAW'!$A46,SWISSW!$F:$F,"Draw")))*IF(ROW()=COLUMN(),0.5,1)</f>
        <v>0</v>
      </c>
      <c r="J46" s="11">
        <f ca="1">((COUNTIFS(SWISSW!$I:$I,'MTT DRAW'!$A46,SWISSW!$J:$J,'MTT DRAW'!J$1,SWISSW!$F:$F,"Draw")+COUNTIFS(SWISSW!$I:$I,'MTT DRAW'!J$1,SWISSW!$J:$J,'MTT DRAW'!$A46,SWISSW!$F:$F,"Draw")))*IF(ROW()=COLUMN(),0.5,1)</f>
        <v>0</v>
      </c>
      <c r="K46" s="11">
        <f ca="1">((COUNTIFS(SWISSW!$I:$I,'MTT DRAW'!$A46,SWISSW!$J:$J,'MTT DRAW'!K$1,SWISSW!$F:$F,"Draw")+COUNTIFS(SWISSW!$I:$I,'MTT DRAW'!K$1,SWISSW!$J:$J,'MTT DRAW'!$A46,SWISSW!$F:$F,"Draw")))*IF(ROW()=COLUMN(),0.5,1)</f>
        <v>0</v>
      </c>
      <c r="L46" s="11">
        <f ca="1">((COUNTIFS(SWISSW!$I:$I,'MTT DRAW'!$A46,SWISSW!$J:$J,'MTT DRAW'!L$1,SWISSW!$F:$F,"Draw")+COUNTIFS(SWISSW!$I:$I,'MTT DRAW'!L$1,SWISSW!$J:$J,'MTT DRAW'!$A46,SWISSW!$F:$F,"Draw")))*IF(ROW()=COLUMN(),0.5,1)</f>
        <v>0</v>
      </c>
      <c r="M46" s="11">
        <f ca="1">((COUNTIFS(SWISSW!$I:$I,'MTT DRAW'!$A46,SWISSW!$J:$J,'MTT DRAW'!M$1,SWISSW!$F:$F,"Draw")+COUNTIFS(SWISSW!$I:$I,'MTT DRAW'!M$1,SWISSW!$J:$J,'MTT DRAW'!$A46,SWISSW!$F:$F,"Draw")))*IF(ROW()=COLUMN(),0.5,1)</f>
        <v>0</v>
      </c>
      <c r="N46" s="11">
        <f ca="1">((COUNTIFS(SWISSW!$I:$I,'MTT DRAW'!$A46,SWISSW!$J:$J,'MTT DRAW'!N$1,SWISSW!$F:$F,"Draw")+COUNTIFS(SWISSW!$I:$I,'MTT DRAW'!N$1,SWISSW!$J:$J,'MTT DRAW'!$A46,SWISSW!$F:$F,"Draw")))*IF(ROW()=COLUMN(),0.5,1)</f>
        <v>0</v>
      </c>
      <c r="O46" s="11">
        <f ca="1">((COUNTIFS(SWISSW!$I:$I,'MTT DRAW'!$A46,SWISSW!$J:$J,'MTT DRAW'!O$1,SWISSW!$F:$F,"Draw")+COUNTIFS(SWISSW!$I:$I,'MTT DRAW'!O$1,SWISSW!$J:$J,'MTT DRAW'!$A46,SWISSW!$F:$F,"Draw")))*IF(ROW()=COLUMN(),0.5,1)</f>
        <v>0</v>
      </c>
      <c r="P46" s="11">
        <f ca="1">((COUNTIFS(SWISSW!$I:$I,'MTT DRAW'!$A46,SWISSW!$J:$J,'MTT DRAW'!P$1,SWISSW!$F:$F,"Draw")+COUNTIFS(SWISSW!$I:$I,'MTT DRAW'!P$1,SWISSW!$J:$J,'MTT DRAW'!$A46,SWISSW!$F:$F,"Draw")))*IF(ROW()=COLUMN(),0.5,1)</f>
        <v>0</v>
      </c>
      <c r="Q46" s="11">
        <f ca="1">((COUNTIFS(SWISSW!$I:$I,'MTT DRAW'!$A46,SWISSW!$J:$J,'MTT DRAW'!Q$1,SWISSW!$F:$F,"Draw")+COUNTIFS(SWISSW!$I:$I,'MTT DRAW'!Q$1,SWISSW!$J:$J,'MTT DRAW'!$A46,SWISSW!$F:$F,"Draw")))*IF(ROW()=COLUMN(),0.5,1)</f>
        <v>0</v>
      </c>
      <c r="R46" s="11">
        <f ca="1">((COUNTIFS(SWISSW!$I:$I,'MTT DRAW'!$A46,SWISSW!$J:$J,'MTT DRAW'!R$1,SWISSW!$F:$F,"Draw")+COUNTIFS(SWISSW!$I:$I,'MTT DRAW'!R$1,SWISSW!$J:$J,'MTT DRAW'!$A46,SWISSW!$F:$F,"Draw")))*IF(ROW()=COLUMN(),0.5,1)</f>
        <v>0</v>
      </c>
      <c r="S46" s="11">
        <f ca="1">((COUNTIFS(SWISSW!$I:$I,'MTT DRAW'!$A46,SWISSW!$J:$J,'MTT DRAW'!S$1,SWISSW!$F:$F,"Draw")+COUNTIFS(SWISSW!$I:$I,'MTT DRAW'!S$1,SWISSW!$J:$J,'MTT DRAW'!$A46,SWISSW!$F:$F,"Draw")))*IF(ROW()=COLUMN(),0.5,1)</f>
        <v>0</v>
      </c>
      <c r="T46" s="11">
        <f ca="1">((COUNTIFS(SWISSW!$I:$I,'MTT DRAW'!$A46,SWISSW!$J:$J,'MTT DRAW'!T$1,SWISSW!$F:$F,"Draw")+COUNTIFS(SWISSW!$I:$I,'MTT DRAW'!T$1,SWISSW!$J:$J,'MTT DRAW'!$A46,SWISSW!$F:$F,"Draw")))*IF(ROW()=COLUMN(),0.5,1)</f>
        <v>0</v>
      </c>
      <c r="U46" s="11">
        <f ca="1">((COUNTIFS(SWISSW!$I:$I,'MTT DRAW'!$A46,SWISSW!$J:$J,'MTT DRAW'!U$1,SWISSW!$F:$F,"Draw")+COUNTIFS(SWISSW!$I:$I,'MTT DRAW'!U$1,SWISSW!$J:$J,'MTT DRAW'!$A46,SWISSW!$F:$F,"Draw")))*IF(ROW()=COLUMN(),0.5,1)</f>
        <v>0</v>
      </c>
      <c r="V46" s="11">
        <f ca="1">((COUNTIFS(SWISSW!$I:$I,'MTT DRAW'!$A46,SWISSW!$J:$J,'MTT DRAW'!V$1,SWISSW!$F:$F,"Draw")+COUNTIFS(SWISSW!$I:$I,'MTT DRAW'!V$1,SWISSW!$J:$J,'MTT DRAW'!$A46,SWISSW!$F:$F,"Draw")))*IF(ROW()=COLUMN(),0.5,1)</f>
        <v>0</v>
      </c>
      <c r="W46" s="11">
        <f ca="1">((COUNTIFS(SWISSW!$I:$I,'MTT DRAW'!$A46,SWISSW!$J:$J,'MTT DRAW'!W$1,SWISSW!$F:$F,"Draw")+COUNTIFS(SWISSW!$I:$I,'MTT DRAW'!W$1,SWISSW!$J:$J,'MTT DRAW'!$A46,SWISSW!$F:$F,"Draw")))*IF(ROW()=COLUMN(),0.5,1)</f>
        <v>0</v>
      </c>
      <c r="X46" s="11">
        <f ca="1">((COUNTIFS(SWISSW!$I:$I,'MTT DRAW'!$A46,SWISSW!$J:$J,'MTT DRAW'!X$1,SWISSW!$F:$F,"Draw")+COUNTIFS(SWISSW!$I:$I,'MTT DRAW'!X$1,SWISSW!$J:$J,'MTT DRAW'!$A46,SWISSW!$F:$F,"Draw")))*IF(ROW()=COLUMN(),0.5,1)</f>
        <v>0</v>
      </c>
      <c r="Y46" s="11">
        <f ca="1">((COUNTIFS(SWISSW!$I:$I,'MTT DRAW'!$A46,SWISSW!$J:$J,'MTT DRAW'!Y$1,SWISSW!$F:$F,"Draw")+COUNTIFS(SWISSW!$I:$I,'MTT DRAW'!Y$1,SWISSW!$J:$J,'MTT DRAW'!$A46,SWISSW!$F:$F,"Draw")))*IF(ROW()=COLUMN(),0.5,1)</f>
        <v>0</v>
      </c>
      <c r="Z46" s="11">
        <f ca="1">((COUNTIFS(SWISSW!$I:$I,'MTT DRAW'!$A46,SWISSW!$J:$J,'MTT DRAW'!Z$1,SWISSW!$F:$F,"Draw")+COUNTIFS(SWISSW!$I:$I,'MTT DRAW'!Z$1,SWISSW!$J:$J,'MTT DRAW'!$A46,SWISSW!$F:$F,"Draw")))*IF(ROW()=COLUMN(),0.5,1)</f>
        <v>0</v>
      </c>
      <c r="AA46" s="11">
        <f ca="1">((COUNTIFS(SWISSW!$I:$I,'MTT DRAW'!$A46,SWISSW!$J:$J,'MTT DRAW'!AA$1,SWISSW!$F:$F,"Draw")+COUNTIFS(SWISSW!$I:$I,'MTT DRAW'!AA$1,SWISSW!$J:$J,'MTT DRAW'!$A46,SWISSW!$F:$F,"Draw")))*IF(ROW()=COLUMN(),0.5,1)</f>
        <v>0</v>
      </c>
      <c r="AB46" s="11">
        <f ca="1">((COUNTIFS(SWISSW!$I:$I,'MTT DRAW'!$A46,SWISSW!$J:$J,'MTT DRAW'!AB$1,SWISSW!$F:$F,"Draw")+COUNTIFS(SWISSW!$I:$I,'MTT DRAW'!AB$1,SWISSW!$J:$J,'MTT DRAW'!$A46,SWISSW!$F:$F,"Draw")))*IF(ROW()=COLUMN(),0.5,1)</f>
        <v>0</v>
      </c>
      <c r="AC46" s="11">
        <f ca="1">((COUNTIFS(SWISSW!$I:$I,'MTT DRAW'!$A46,SWISSW!$J:$J,'MTT DRAW'!AC$1,SWISSW!$F:$F,"Draw")+COUNTIFS(SWISSW!$I:$I,'MTT DRAW'!AC$1,SWISSW!$J:$J,'MTT DRAW'!$A46,SWISSW!$F:$F,"Draw")))*IF(ROW()=COLUMN(),0.5,1)</f>
        <v>0</v>
      </c>
      <c r="AD46" s="11">
        <f ca="1">((COUNTIFS(SWISSW!$I:$I,'MTT DRAW'!$A46,SWISSW!$J:$J,'MTT DRAW'!AD$1,SWISSW!$F:$F,"Draw")+COUNTIFS(SWISSW!$I:$I,'MTT DRAW'!AD$1,SWISSW!$J:$J,'MTT DRAW'!$A46,SWISSW!$F:$F,"Draw")))*IF(ROW()=COLUMN(),0.5,1)</f>
        <v>0</v>
      </c>
      <c r="AE46" s="11">
        <f ca="1">((COUNTIFS(SWISSW!$I:$I,'MTT DRAW'!$A46,SWISSW!$J:$J,'MTT DRAW'!AE$1,SWISSW!$F:$F,"Draw")+COUNTIFS(SWISSW!$I:$I,'MTT DRAW'!AE$1,SWISSW!$J:$J,'MTT DRAW'!$A46,SWISSW!$F:$F,"Draw")))*IF(ROW()=COLUMN(),0.5,1)</f>
        <v>0</v>
      </c>
      <c r="AF46" s="11">
        <f ca="1">((COUNTIFS(SWISSW!$I:$I,'MTT DRAW'!$A46,SWISSW!$J:$J,'MTT DRAW'!AF$1,SWISSW!$F:$F,"Draw")+COUNTIFS(SWISSW!$I:$I,'MTT DRAW'!AF$1,SWISSW!$J:$J,'MTT DRAW'!$A46,SWISSW!$F:$F,"Draw")))*IF(ROW()=COLUMN(),0.5,1)</f>
        <v>0</v>
      </c>
      <c r="AG46" s="11">
        <f ca="1">((COUNTIFS(SWISSW!$I:$I,'MTT DRAW'!$A46,SWISSW!$J:$J,'MTT DRAW'!AG$1,SWISSW!$F:$F,"Draw")+COUNTIFS(SWISSW!$I:$I,'MTT DRAW'!AG$1,SWISSW!$J:$J,'MTT DRAW'!$A46,SWISSW!$F:$F,"Draw")))*IF(ROW()=COLUMN(),0.5,1)</f>
        <v>0</v>
      </c>
      <c r="AH46" s="11">
        <f ca="1">((COUNTIFS(SWISSW!$I:$I,'MTT DRAW'!$A46,SWISSW!$J:$J,'MTT DRAW'!AH$1,SWISSW!$F:$F,"Draw")+COUNTIFS(SWISSW!$I:$I,'MTT DRAW'!AH$1,SWISSW!$J:$J,'MTT DRAW'!$A46,SWISSW!$F:$F,"Draw")))*IF(ROW()=COLUMN(),0.5,1)</f>
        <v>0</v>
      </c>
      <c r="AI46" s="11">
        <f ca="1">((COUNTIFS(SWISSW!$I:$I,'MTT DRAW'!$A46,SWISSW!$J:$J,'MTT DRAW'!AI$1,SWISSW!$F:$F,"Draw")+COUNTIFS(SWISSW!$I:$I,'MTT DRAW'!AI$1,SWISSW!$J:$J,'MTT DRAW'!$A46,SWISSW!$F:$F,"Draw")))*IF(ROW()=COLUMN(),0.5,1)</f>
        <v>0</v>
      </c>
      <c r="AJ46" s="11">
        <f ca="1">((COUNTIFS(SWISSW!$I:$I,'MTT DRAW'!$A46,SWISSW!$J:$J,'MTT DRAW'!AJ$1,SWISSW!$F:$F,"Draw")+COUNTIFS(SWISSW!$I:$I,'MTT DRAW'!AJ$1,SWISSW!$J:$J,'MTT DRAW'!$A46,SWISSW!$F:$F,"Draw")))*IF(ROW()=COLUMN(),0.5,1)</f>
        <v>0</v>
      </c>
      <c r="AK46" s="11">
        <f ca="1">((COUNTIFS(SWISSW!$I:$I,'MTT DRAW'!$A46,SWISSW!$J:$J,'MTT DRAW'!AK$1,SWISSW!$F:$F,"Draw")+COUNTIFS(SWISSW!$I:$I,'MTT DRAW'!AK$1,SWISSW!$J:$J,'MTT DRAW'!$A46,SWISSW!$F:$F,"Draw")))*IF(ROW()=COLUMN(),0.5,1)</f>
        <v>0</v>
      </c>
      <c r="AL46" s="11">
        <f ca="1">((COUNTIFS(SWISSW!$I:$I,'MTT DRAW'!$A46,SWISSW!$J:$J,'MTT DRAW'!AL$1,SWISSW!$F:$F,"Draw")+COUNTIFS(SWISSW!$I:$I,'MTT DRAW'!AL$1,SWISSW!$J:$J,'MTT DRAW'!$A46,SWISSW!$F:$F,"Draw")))*IF(ROW()=COLUMN(),0.5,1)</f>
        <v>0</v>
      </c>
      <c r="AM46" s="11">
        <f ca="1">((COUNTIFS(SWISSW!$I:$I,'MTT DRAW'!$A46,SWISSW!$J:$J,'MTT DRAW'!AM$1,SWISSW!$F:$F,"Draw")+COUNTIFS(SWISSW!$I:$I,'MTT DRAW'!AM$1,SWISSW!$J:$J,'MTT DRAW'!$A46,SWISSW!$F:$F,"Draw")))*IF(ROW()=COLUMN(),0.5,1)</f>
        <v>0</v>
      </c>
      <c r="AN46" s="11">
        <f ca="1">((COUNTIFS(SWISSW!$I:$I,'MTT DRAW'!$A46,SWISSW!$J:$J,'MTT DRAW'!AN$1,SWISSW!$F:$F,"Draw")+COUNTIFS(SWISSW!$I:$I,'MTT DRAW'!AN$1,SWISSW!$J:$J,'MTT DRAW'!$A46,SWISSW!$F:$F,"Draw")))*IF(ROW()=COLUMN(),0.5,1)</f>
        <v>0</v>
      </c>
      <c r="AO46" s="11">
        <f ca="1">((COUNTIFS(SWISSW!$I:$I,'MTT DRAW'!$A46,SWISSW!$J:$J,'MTT DRAW'!AO$1,SWISSW!$F:$F,"Draw")+COUNTIFS(SWISSW!$I:$I,'MTT DRAW'!AO$1,SWISSW!$J:$J,'MTT DRAW'!$A46,SWISSW!$F:$F,"Draw")))*IF(ROW()=COLUMN(),0.5,1)</f>
        <v>0</v>
      </c>
      <c r="AP46" s="11">
        <f ca="1">((COUNTIFS(SWISSW!$I:$I,'MTT DRAW'!$A46,SWISSW!$J:$J,'MTT DRAW'!AP$1,SWISSW!$F:$F,"Draw")+COUNTIFS(SWISSW!$I:$I,'MTT DRAW'!AP$1,SWISSW!$J:$J,'MTT DRAW'!$A46,SWISSW!$F:$F,"Draw")))*IF(ROW()=COLUMN(),0.5,1)</f>
        <v>0</v>
      </c>
      <c r="AQ46" s="11">
        <f ca="1">((COUNTIFS(SWISSW!$I:$I,'MTT DRAW'!$A46,SWISSW!$J:$J,'MTT DRAW'!AQ$1,SWISSW!$F:$F,"Draw")+COUNTIFS(SWISSW!$I:$I,'MTT DRAW'!AQ$1,SWISSW!$J:$J,'MTT DRAW'!$A46,SWISSW!$F:$F,"Draw")))*IF(ROW()=COLUMN(),0.5,1)</f>
        <v>0</v>
      </c>
      <c r="AR46" s="11">
        <f ca="1">((COUNTIFS(SWISSW!$I:$I,'MTT DRAW'!$A46,SWISSW!$J:$J,'MTT DRAW'!AR$1,SWISSW!$F:$F,"Draw")+COUNTIFS(SWISSW!$I:$I,'MTT DRAW'!AR$1,SWISSW!$J:$J,'MTT DRAW'!$A46,SWISSW!$F:$F,"Draw")))*IF(ROW()=COLUMN(),0.5,1)</f>
        <v>0</v>
      </c>
      <c r="AS46" s="11">
        <f ca="1">((COUNTIFS(SWISSW!$I:$I,'MTT DRAW'!$A46,SWISSW!$J:$J,'MTT DRAW'!AS$1,SWISSW!$F:$F,"Draw")+COUNTIFS(SWISSW!$I:$I,'MTT DRAW'!AS$1,SWISSW!$J:$J,'MTT DRAW'!$A46,SWISSW!$F:$F,"Draw")))*IF(ROW()=COLUMN(),0.5,1)</f>
        <v>0</v>
      </c>
      <c r="AT46" s="11">
        <f ca="1">((COUNTIFS(SWISSW!$I:$I,'MTT DRAW'!$A46,SWISSW!$J:$J,'MTT DRAW'!AT$1,SWISSW!$F:$F,"Draw")+COUNTIFS(SWISSW!$I:$I,'MTT DRAW'!AT$1,SWISSW!$J:$J,'MTT DRAW'!$A46,SWISSW!$F:$F,"Draw")))*IF(ROW()=COLUMN(),0.5,1)</f>
        <v>0</v>
      </c>
      <c r="AU46" s="11">
        <f ca="1">((COUNTIFS(SWISSW!$I:$I,'MTT DRAW'!$A46,SWISSW!$J:$J,'MTT DRAW'!AU$1,SWISSW!$F:$F,"Draw")+COUNTIFS(SWISSW!$I:$I,'MTT DRAW'!AU$1,SWISSW!$J:$J,'MTT DRAW'!$A46,SWISSW!$F:$F,"Draw")))*IF(ROW()=COLUMN(),0.5,1)</f>
        <v>0</v>
      </c>
      <c r="AV46" s="11">
        <f ca="1">((COUNTIFS(SWISSW!$I:$I,'MTT DRAW'!$A46,SWISSW!$J:$J,'MTT DRAW'!AV$1,SWISSW!$F:$F,"Draw")+COUNTIFS(SWISSW!$I:$I,'MTT DRAW'!AV$1,SWISSW!$J:$J,'MTT DRAW'!$A46,SWISSW!$F:$F,"Draw")))*IF(ROW()=COLUMN(),0.5,1)</f>
        <v>0</v>
      </c>
      <c r="AW46" s="11">
        <f ca="1">((COUNTIFS(SWISSW!$I:$I,'MTT DRAW'!$A46,SWISSW!$J:$J,'MTT DRAW'!AW$1,SWISSW!$F:$F,"Draw")+COUNTIFS(SWISSW!$I:$I,'MTT DRAW'!AW$1,SWISSW!$J:$J,'MTT DRAW'!$A46,SWISSW!$F:$F,"Draw")))*IF(ROW()=COLUMN(),0.5,1)</f>
        <v>0</v>
      </c>
      <c r="AX46" s="11">
        <f ca="1">((COUNTIFS(SWISSW!$I:$I,'MTT DRAW'!$A46,SWISSW!$J:$J,'MTT DRAW'!AX$1,SWISSW!$F:$F,"Draw")+COUNTIFS(SWISSW!$I:$I,'MTT DRAW'!AX$1,SWISSW!$J:$J,'MTT DRAW'!$A46,SWISSW!$F:$F,"Draw")))*IF(ROW()=COLUMN(),0.5,1)</f>
        <v>0</v>
      </c>
      <c r="AY46" s="11">
        <f ca="1">((COUNTIFS(SWISSW!$I:$I,'MTT DRAW'!$A46,SWISSW!$J:$J,'MTT DRAW'!AY$1,SWISSW!$F:$F,"Draw")+COUNTIFS(SWISSW!$I:$I,'MTT DRAW'!AY$1,SWISSW!$J:$J,'MTT DRAW'!$A46,SWISSW!$F:$F,"Draw")))*IF(ROW()=COLUMN(),0.5,1)</f>
        <v>0</v>
      </c>
      <c r="AZ46" s="11">
        <f ca="1">((COUNTIFS(SWISSW!$I:$I,'MTT DRAW'!$A46,SWISSW!$J:$J,'MTT DRAW'!AZ$1,SWISSW!$F:$F,"Draw")+COUNTIFS(SWISSW!$I:$I,'MTT DRAW'!AZ$1,SWISSW!$J:$J,'MTT DRAW'!$A46,SWISSW!$F:$F,"Draw")))*IF(ROW()=COLUMN(),0.5,1)</f>
        <v>0</v>
      </c>
      <c r="BA46" s="11">
        <f ca="1">((COUNTIFS(SWISSW!$I:$I,'MTT DRAW'!$A46,SWISSW!$J:$J,'MTT DRAW'!BA$1,SWISSW!$F:$F,"Draw")+COUNTIFS(SWISSW!$I:$I,'MTT DRAW'!BA$1,SWISSW!$J:$J,'MTT DRAW'!$A46,SWISSW!$F:$F,"Draw")))*IF(ROW()=COLUMN(),0.5,1)</f>
        <v>0</v>
      </c>
      <c r="BB46" s="11">
        <f ca="1">((COUNTIFS(SWISSW!$I:$I,'MTT DRAW'!$A46,SWISSW!$J:$J,'MTT DRAW'!BB$1,SWISSW!$F:$F,"Draw")+COUNTIFS(SWISSW!$I:$I,'MTT DRAW'!BB$1,SWISSW!$J:$J,'MTT DRAW'!$A46,SWISSW!$F:$F,"Draw")))*IF(ROW()=COLUMN(),0.5,1)</f>
        <v>0</v>
      </c>
      <c r="BC46" s="11">
        <f ca="1">((COUNTIFS(SWISSW!$I:$I,'MTT DRAW'!$A46,SWISSW!$J:$J,'MTT DRAW'!BC$1,SWISSW!$F:$F,"Draw")+COUNTIFS(SWISSW!$I:$I,'MTT DRAW'!BC$1,SWISSW!$J:$J,'MTT DRAW'!$A46,SWISSW!$F:$F,"Draw")))*IF(ROW()=COLUMN(),0.5,1)</f>
        <v>0</v>
      </c>
      <c r="BD46" s="11">
        <f ca="1">((COUNTIFS(SWISSW!$I:$I,'MTT DRAW'!$A46,SWISSW!$J:$J,'MTT DRAW'!BD$1,SWISSW!$F:$F,"Draw")+COUNTIFS(SWISSW!$I:$I,'MTT DRAW'!BD$1,SWISSW!$J:$J,'MTT DRAW'!$A46,SWISSW!$F:$F,"Draw")))*IF(ROW()=COLUMN(),0.5,1)</f>
        <v>0</v>
      </c>
      <c r="BE46" s="11">
        <f ca="1">((COUNTIFS(SWISSW!$I:$I,'MTT DRAW'!$A46,SWISSW!$J:$J,'MTT DRAW'!BE$1,SWISSW!$F:$F,"Draw")+COUNTIFS(SWISSW!$I:$I,'MTT DRAW'!BE$1,SWISSW!$J:$J,'MTT DRAW'!$A46,SWISSW!$F:$F,"Draw")))*IF(ROW()=COLUMN(),0.5,1)</f>
        <v>0</v>
      </c>
      <c r="BF46" s="11">
        <f ca="1">((COUNTIFS(SWISSW!$I:$I,'MTT DRAW'!$A46,SWISSW!$J:$J,'MTT DRAW'!BF$1,SWISSW!$F:$F,"Draw")+COUNTIFS(SWISSW!$I:$I,'MTT DRAW'!BF$1,SWISSW!$J:$J,'MTT DRAW'!$A46,SWISSW!$F:$F,"Draw")))*IF(ROW()=COLUMN(),0.5,1)</f>
        <v>0</v>
      </c>
      <c r="BG46" s="11">
        <f ca="1">((COUNTIFS(SWISSW!$I:$I,'MTT DRAW'!$A46,SWISSW!$J:$J,'MTT DRAW'!BG$1,SWISSW!$F:$F,"Draw")+COUNTIFS(SWISSW!$I:$I,'MTT DRAW'!BG$1,SWISSW!$J:$J,'MTT DRAW'!$A46,SWISSW!$F:$F,"Draw")))*IF(ROW()=COLUMN(),0.5,1)</f>
        <v>0</v>
      </c>
      <c r="BH46" s="11">
        <f ca="1">((COUNTIFS(SWISSW!$I:$I,'MTT DRAW'!$A46,SWISSW!$J:$J,'MTT DRAW'!BH$1,SWISSW!$F:$F,"Draw")+COUNTIFS(SWISSW!$I:$I,'MTT DRAW'!BH$1,SWISSW!$J:$J,'MTT DRAW'!$A46,SWISSW!$F:$F,"Draw")))*IF(ROW()=COLUMN(),0.5,1)</f>
        <v>0</v>
      </c>
      <c r="BI46" s="11">
        <f ca="1">((COUNTIFS(SWISSW!$I:$I,'MTT DRAW'!$A46,SWISSW!$J:$J,'MTT DRAW'!BI$1,SWISSW!$F:$F,"Draw")+COUNTIFS(SWISSW!$I:$I,'MTT DRAW'!BI$1,SWISSW!$J:$J,'MTT DRAW'!$A46,SWISSW!$F:$F,"Draw")))*IF(ROW()=COLUMN(),0.5,1)</f>
        <v>0</v>
      </c>
      <c r="BJ46" s="11">
        <f ca="1">((COUNTIFS(SWISSW!$I:$I,'MTT DRAW'!$A46,SWISSW!$J:$J,'MTT DRAW'!BJ$1,SWISSW!$F:$F,"Draw")+COUNTIFS(SWISSW!$I:$I,'MTT DRAW'!BJ$1,SWISSW!$J:$J,'MTT DRAW'!$A46,SWISSW!$F:$F,"Draw")))*IF(ROW()=COLUMN(),0.5,1)</f>
        <v>0</v>
      </c>
      <c r="BK46" s="11">
        <f ca="1">((COUNTIFS(SWISSW!$I:$I,'MTT DRAW'!$A46,SWISSW!$J:$J,'MTT DRAW'!BK$1,SWISSW!$F:$F,"Draw")+COUNTIFS(SWISSW!$I:$I,'MTT DRAW'!BK$1,SWISSW!$J:$J,'MTT DRAW'!$A46,SWISSW!$F:$F,"Draw")))*IF(ROW()=COLUMN(),0.5,1)</f>
        <v>0</v>
      </c>
      <c r="BL46" s="11">
        <f ca="1">((COUNTIFS(SWISSW!$I:$I,'MTT DRAW'!$A46,SWISSW!$J:$J,'MTT DRAW'!BL$1,SWISSW!$F:$F,"Draw")+COUNTIFS(SWISSW!$I:$I,'MTT DRAW'!BL$1,SWISSW!$J:$J,'MTT DRAW'!$A46,SWISSW!$F:$F,"Draw")))*IF(ROW()=COLUMN(),0.5,1)</f>
        <v>0</v>
      </c>
      <c r="BM46" s="11" t="str">
        <f ca="1">MATCHUP!BM46</f>
        <v>-</v>
      </c>
      <c r="BN46" s="11" t="str">
        <f ca="1">MATCHUP!BN46</f>
        <v>-</v>
      </c>
      <c r="BO46" s="11" t="str">
        <f ca="1">MATCHUP!BO46</f>
        <v>-</v>
      </c>
      <c r="BP46" s="11" t="str">
        <f ca="1">MATCHUP!BP46</f>
        <v>-</v>
      </c>
      <c r="BQ46" s="11" t="str">
        <f ca="1">MATCHUP!BQ46</f>
        <v>-</v>
      </c>
      <c r="BR46" s="11" t="str">
        <f ca="1">MATCHUP!BR46</f>
        <v>-</v>
      </c>
      <c r="BS46" s="11" t="str">
        <f ca="1">MATCHUP!BS46</f>
        <v>-</v>
      </c>
      <c r="BT46" s="11" t="str">
        <f ca="1">MATCHUP!BT46</f>
        <v>-</v>
      </c>
      <c r="BU46" s="11" t="str">
        <f ca="1">MATCHUP!BU46</f>
        <v>-</v>
      </c>
      <c r="BV46" s="11" t="str">
        <f ca="1">MATCHUP!BV46</f>
        <v>-</v>
      </c>
      <c r="BW46" s="11" t="str">
        <f ca="1">MATCHUP!BW46</f>
        <v>-</v>
      </c>
      <c r="BX46" s="11" t="str">
        <f ca="1">MATCHUP!BX46</f>
        <v>-</v>
      </c>
      <c r="BY46" s="11" t="str">
        <f ca="1">MATCHUP!BY46</f>
        <v>-</v>
      </c>
      <c r="BZ46" s="11" t="str">
        <f ca="1">MATCHUP!BZ46</f>
        <v>-</v>
      </c>
      <c r="CA46" s="11" t="str">
        <f ca="1">MATCHUP!CA46</f>
        <v>-</v>
      </c>
      <c r="CB46" s="11" t="str">
        <f ca="1">MATCHUP!CB46</f>
        <v>-</v>
      </c>
      <c r="CC46" s="11" t="str">
        <f ca="1">MATCHUP!CC46</f>
        <v>-</v>
      </c>
      <c r="CD46" s="11" t="str">
        <f ca="1">MATCHUP!CD46</f>
        <v>-</v>
      </c>
      <c r="CE46" s="11" t="str">
        <f ca="1">MATCHUP!CE46</f>
        <v>-</v>
      </c>
      <c r="CF46" s="11" t="str">
        <f ca="1">MATCHUP!CF46</f>
        <v>-</v>
      </c>
      <c r="CG46" s="11" t="str">
        <f ca="1">MATCHUP!CG46</f>
        <v>-</v>
      </c>
      <c r="CH46" s="11" t="str">
        <f ca="1">MATCHUP!CH46</f>
        <v>-</v>
      </c>
      <c r="CI46" s="11" t="str">
        <f ca="1">MATCHUP!CI46</f>
        <v>-</v>
      </c>
      <c r="CJ46" s="11" t="str">
        <f ca="1">MATCHUP!CJ46</f>
        <v>-</v>
      </c>
      <c r="CK46" s="11" t="str">
        <f ca="1">MATCHUP!CK46</f>
        <v>-</v>
      </c>
      <c r="CL46" s="11" t="str">
        <f ca="1">MATCHUP!CL46</f>
        <v>-</v>
      </c>
      <c r="CM46" s="11" t="str">
        <f ca="1">MATCHUP!CM46</f>
        <v>-</v>
      </c>
      <c r="CN46" s="11" t="str">
        <f ca="1">MATCHUP!CN46</f>
        <v>-</v>
      </c>
      <c r="CO46" s="11" t="str">
        <f ca="1">MATCHUP!CO46</f>
        <v>-</v>
      </c>
      <c r="CP46" s="11" t="str">
        <f ca="1">MATCHUP!CP46</f>
        <v>-</v>
      </c>
      <c r="CQ46" s="11" t="str">
        <f ca="1">MATCHUP!CQ46</f>
        <v>-</v>
      </c>
      <c r="CR46" s="11" t="str">
        <f ca="1">MATCHUP!CR46</f>
        <v>-</v>
      </c>
      <c r="CS46" s="11" t="str">
        <f ca="1">MATCHUP!CS46</f>
        <v>-</v>
      </c>
      <c r="CT46" s="11" t="str">
        <f ca="1">MATCHUP!CT46</f>
        <v>-</v>
      </c>
      <c r="CU46" s="11" t="str">
        <f ca="1">MATCHUP!CU46</f>
        <v>-</v>
      </c>
      <c r="CV46" s="11" t="str">
        <f ca="1">MATCHUP!CV46</f>
        <v>-</v>
      </c>
    </row>
    <row r="47" spans="1:100" ht="55" customHeight="1" x14ac:dyDescent="0.3">
      <c r="A47" s="3" t="str">
        <f ca="1">MATCHUP!A47</f>
        <v>Mono Red Blitz</v>
      </c>
      <c r="B47" s="11">
        <f ca="1">((COUNTIFS(SWISSW!$I:$I,'MTT DRAW'!$A47,SWISSW!$J:$J,'MTT DRAW'!B$1,SWISSW!$F:$F,"Draw")+COUNTIFS(SWISSW!$I:$I,'MTT DRAW'!B$1,SWISSW!$J:$J,'MTT DRAW'!$A47,SWISSW!$F:$F,"Draw")))*IF(ROW()=COLUMN(),0.5,1)</f>
        <v>0</v>
      </c>
      <c r="C47" s="11">
        <f ca="1">((COUNTIFS(SWISSW!$I:$I,'MTT DRAW'!$A47,SWISSW!$J:$J,'MTT DRAW'!C$1,SWISSW!$F:$F,"Draw")+COUNTIFS(SWISSW!$I:$I,'MTT DRAW'!C$1,SWISSW!$J:$J,'MTT DRAW'!$A47,SWISSW!$F:$F,"Draw")))*IF(ROW()=COLUMN(),0.5,1)</f>
        <v>0</v>
      </c>
      <c r="D47" s="11">
        <f ca="1">((COUNTIFS(SWISSW!$I:$I,'MTT DRAW'!$A47,SWISSW!$J:$J,'MTT DRAW'!D$1,SWISSW!$F:$F,"Draw")+COUNTIFS(SWISSW!$I:$I,'MTT DRAW'!D$1,SWISSW!$J:$J,'MTT DRAW'!$A47,SWISSW!$F:$F,"Draw")))*IF(ROW()=COLUMN(),0.5,1)</f>
        <v>0</v>
      </c>
      <c r="E47" s="11">
        <f ca="1">((COUNTIFS(SWISSW!$I:$I,'MTT DRAW'!$A47,SWISSW!$J:$J,'MTT DRAW'!E$1,SWISSW!$F:$F,"Draw")+COUNTIFS(SWISSW!$I:$I,'MTT DRAW'!E$1,SWISSW!$J:$J,'MTT DRAW'!$A47,SWISSW!$F:$F,"Draw")))*IF(ROW()=COLUMN(),0.5,1)</f>
        <v>0</v>
      </c>
      <c r="F47" s="11">
        <f ca="1">((COUNTIFS(SWISSW!$I:$I,'MTT DRAW'!$A47,SWISSW!$J:$J,'MTT DRAW'!F$1,SWISSW!$F:$F,"Draw")+COUNTIFS(SWISSW!$I:$I,'MTT DRAW'!F$1,SWISSW!$J:$J,'MTT DRAW'!$A47,SWISSW!$F:$F,"Draw")))*IF(ROW()=COLUMN(),0.5,1)</f>
        <v>0</v>
      </c>
      <c r="G47" s="11">
        <f ca="1">((COUNTIFS(SWISSW!$I:$I,'MTT DRAW'!$A47,SWISSW!$J:$J,'MTT DRAW'!G$1,SWISSW!$F:$F,"Draw")+COUNTIFS(SWISSW!$I:$I,'MTT DRAW'!G$1,SWISSW!$J:$J,'MTT DRAW'!$A47,SWISSW!$F:$F,"Draw")))*IF(ROW()=COLUMN(),0.5,1)</f>
        <v>0</v>
      </c>
      <c r="H47" s="11">
        <f ca="1">((COUNTIFS(SWISSW!$I:$I,'MTT DRAW'!$A47,SWISSW!$J:$J,'MTT DRAW'!H$1,SWISSW!$F:$F,"Draw")+COUNTIFS(SWISSW!$I:$I,'MTT DRAW'!H$1,SWISSW!$J:$J,'MTT DRAW'!$A47,SWISSW!$F:$F,"Draw")))*IF(ROW()=COLUMN(),0.5,1)</f>
        <v>0</v>
      </c>
      <c r="I47" s="11">
        <f ca="1">((COUNTIFS(SWISSW!$I:$I,'MTT DRAW'!$A47,SWISSW!$J:$J,'MTT DRAW'!I$1,SWISSW!$F:$F,"Draw")+COUNTIFS(SWISSW!$I:$I,'MTT DRAW'!I$1,SWISSW!$J:$J,'MTT DRAW'!$A47,SWISSW!$F:$F,"Draw")))*IF(ROW()=COLUMN(),0.5,1)</f>
        <v>0</v>
      </c>
      <c r="J47" s="11">
        <f ca="1">((COUNTIFS(SWISSW!$I:$I,'MTT DRAW'!$A47,SWISSW!$J:$J,'MTT DRAW'!J$1,SWISSW!$F:$F,"Draw")+COUNTIFS(SWISSW!$I:$I,'MTT DRAW'!J$1,SWISSW!$J:$J,'MTT DRAW'!$A47,SWISSW!$F:$F,"Draw")))*IF(ROW()=COLUMN(),0.5,1)</f>
        <v>0</v>
      </c>
      <c r="K47" s="11">
        <f ca="1">((COUNTIFS(SWISSW!$I:$I,'MTT DRAW'!$A47,SWISSW!$J:$J,'MTT DRAW'!K$1,SWISSW!$F:$F,"Draw")+COUNTIFS(SWISSW!$I:$I,'MTT DRAW'!K$1,SWISSW!$J:$J,'MTT DRAW'!$A47,SWISSW!$F:$F,"Draw")))*IF(ROW()=COLUMN(),0.5,1)</f>
        <v>0</v>
      </c>
      <c r="L47" s="11">
        <f ca="1">((COUNTIFS(SWISSW!$I:$I,'MTT DRAW'!$A47,SWISSW!$J:$J,'MTT DRAW'!L$1,SWISSW!$F:$F,"Draw")+COUNTIFS(SWISSW!$I:$I,'MTT DRAW'!L$1,SWISSW!$J:$J,'MTT DRAW'!$A47,SWISSW!$F:$F,"Draw")))*IF(ROW()=COLUMN(),0.5,1)</f>
        <v>0</v>
      </c>
      <c r="M47" s="11">
        <f ca="1">((COUNTIFS(SWISSW!$I:$I,'MTT DRAW'!$A47,SWISSW!$J:$J,'MTT DRAW'!M$1,SWISSW!$F:$F,"Draw")+COUNTIFS(SWISSW!$I:$I,'MTT DRAW'!M$1,SWISSW!$J:$J,'MTT DRAW'!$A47,SWISSW!$F:$F,"Draw")))*IF(ROW()=COLUMN(),0.5,1)</f>
        <v>0</v>
      </c>
      <c r="N47" s="11">
        <f ca="1">((COUNTIFS(SWISSW!$I:$I,'MTT DRAW'!$A47,SWISSW!$J:$J,'MTT DRAW'!N$1,SWISSW!$F:$F,"Draw")+COUNTIFS(SWISSW!$I:$I,'MTT DRAW'!N$1,SWISSW!$J:$J,'MTT DRAW'!$A47,SWISSW!$F:$F,"Draw")))*IF(ROW()=COLUMN(),0.5,1)</f>
        <v>0</v>
      </c>
      <c r="O47" s="11">
        <f ca="1">((COUNTIFS(SWISSW!$I:$I,'MTT DRAW'!$A47,SWISSW!$J:$J,'MTT DRAW'!O$1,SWISSW!$F:$F,"Draw")+COUNTIFS(SWISSW!$I:$I,'MTT DRAW'!O$1,SWISSW!$J:$J,'MTT DRAW'!$A47,SWISSW!$F:$F,"Draw")))*IF(ROW()=COLUMN(),0.5,1)</f>
        <v>0</v>
      </c>
      <c r="P47" s="11">
        <f ca="1">((COUNTIFS(SWISSW!$I:$I,'MTT DRAW'!$A47,SWISSW!$J:$J,'MTT DRAW'!P$1,SWISSW!$F:$F,"Draw")+COUNTIFS(SWISSW!$I:$I,'MTT DRAW'!P$1,SWISSW!$J:$J,'MTT DRAW'!$A47,SWISSW!$F:$F,"Draw")))*IF(ROW()=COLUMN(),0.5,1)</f>
        <v>0</v>
      </c>
      <c r="Q47" s="11">
        <f ca="1">((COUNTIFS(SWISSW!$I:$I,'MTT DRAW'!$A47,SWISSW!$J:$J,'MTT DRAW'!Q$1,SWISSW!$F:$F,"Draw")+COUNTIFS(SWISSW!$I:$I,'MTT DRAW'!Q$1,SWISSW!$J:$J,'MTT DRAW'!$A47,SWISSW!$F:$F,"Draw")))*IF(ROW()=COLUMN(),0.5,1)</f>
        <v>0</v>
      </c>
      <c r="R47" s="11">
        <f ca="1">((COUNTIFS(SWISSW!$I:$I,'MTT DRAW'!$A47,SWISSW!$J:$J,'MTT DRAW'!R$1,SWISSW!$F:$F,"Draw")+COUNTIFS(SWISSW!$I:$I,'MTT DRAW'!R$1,SWISSW!$J:$J,'MTT DRAW'!$A47,SWISSW!$F:$F,"Draw")))*IF(ROW()=COLUMN(),0.5,1)</f>
        <v>0</v>
      </c>
      <c r="S47" s="11">
        <f ca="1">((COUNTIFS(SWISSW!$I:$I,'MTT DRAW'!$A47,SWISSW!$J:$J,'MTT DRAW'!S$1,SWISSW!$F:$F,"Draw")+COUNTIFS(SWISSW!$I:$I,'MTT DRAW'!S$1,SWISSW!$J:$J,'MTT DRAW'!$A47,SWISSW!$F:$F,"Draw")))*IF(ROW()=COLUMN(),0.5,1)</f>
        <v>0</v>
      </c>
      <c r="T47" s="11">
        <f ca="1">((COUNTIFS(SWISSW!$I:$I,'MTT DRAW'!$A47,SWISSW!$J:$J,'MTT DRAW'!T$1,SWISSW!$F:$F,"Draw")+COUNTIFS(SWISSW!$I:$I,'MTT DRAW'!T$1,SWISSW!$J:$J,'MTT DRAW'!$A47,SWISSW!$F:$F,"Draw")))*IF(ROW()=COLUMN(),0.5,1)</f>
        <v>0</v>
      </c>
      <c r="U47" s="11">
        <f ca="1">((COUNTIFS(SWISSW!$I:$I,'MTT DRAW'!$A47,SWISSW!$J:$J,'MTT DRAW'!U$1,SWISSW!$F:$F,"Draw")+COUNTIFS(SWISSW!$I:$I,'MTT DRAW'!U$1,SWISSW!$J:$J,'MTT DRAW'!$A47,SWISSW!$F:$F,"Draw")))*IF(ROW()=COLUMN(),0.5,1)</f>
        <v>0</v>
      </c>
      <c r="V47" s="11">
        <f ca="1">((COUNTIFS(SWISSW!$I:$I,'MTT DRAW'!$A47,SWISSW!$J:$J,'MTT DRAW'!V$1,SWISSW!$F:$F,"Draw")+COUNTIFS(SWISSW!$I:$I,'MTT DRAW'!V$1,SWISSW!$J:$J,'MTT DRAW'!$A47,SWISSW!$F:$F,"Draw")))*IF(ROW()=COLUMN(),0.5,1)</f>
        <v>0</v>
      </c>
      <c r="W47" s="11">
        <f ca="1">((COUNTIFS(SWISSW!$I:$I,'MTT DRAW'!$A47,SWISSW!$J:$J,'MTT DRAW'!W$1,SWISSW!$F:$F,"Draw")+COUNTIFS(SWISSW!$I:$I,'MTT DRAW'!W$1,SWISSW!$J:$J,'MTT DRAW'!$A47,SWISSW!$F:$F,"Draw")))*IF(ROW()=COLUMN(),0.5,1)</f>
        <v>0</v>
      </c>
      <c r="X47" s="11">
        <f ca="1">((COUNTIFS(SWISSW!$I:$I,'MTT DRAW'!$A47,SWISSW!$J:$J,'MTT DRAW'!X$1,SWISSW!$F:$F,"Draw")+COUNTIFS(SWISSW!$I:$I,'MTT DRAW'!X$1,SWISSW!$J:$J,'MTT DRAW'!$A47,SWISSW!$F:$F,"Draw")))*IF(ROW()=COLUMN(),0.5,1)</f>
        <v>0</v>
      </c>
      <c r="Y47" s="11">
        <f ca="1">((COUNTIFS(SWISSW!$I:$I,'MTT DRAW'!$A47,SWISSW!$J:$J,'MTT DRAW'!Y$1,SWISSW!$F:$F,"Draw")+COUNTIFS(SWISSW!$I:$I,'MTT DRAW'!Y$1,SWISSW!$J:$J,'MTT DRAW'!$A47,SWISSW!$F:$F,"Draw")))*IF(ROW()=COLUMN(),0.5,1)</f>
        <v>0</v>
      </c>
      <c r="Z47" s="11">
        <f ca="1">((COUNTIFS(SWISSW!$I:$I,'MTT DRAW'!$A47,SWISSW!$J:$J,'MTT DRAW'!Z$1,SWISSW!$F:$F,"Draw")+COUNTIFS(SWISSW!$I:$I,'MTT DRAW'!Z$1,SWISSW!$J:$J,'MTT DRAW'!$A47,SWISSW!$F:$F,"Draw")))*IF(ROW()=COLUMN(),0.5,1)</f>
        <v>0</v>
      </c>
      <c r="AA47" s="11">
        <f ca="1">((COUNTIFS(SWISSW!$I:$I,'MTT DRAW'!$A47,SWISSW!$J:$J,'MTT DRAW'!AA$1,SWISSW!$F:$F,"Draw")+COUNTIFS(SWISSW!$I:$I,'MTT DRAW'!AA$1,SWISSW!$J:$J,'MTT DRAW'!$A47,SWISSW!$F:$F,"Draw")))*IF(ROW()=COLUMN(),0.5,1)</f>
        <v>0</v>
      </c>
      <c r="AB47" s="11">
        <f ca="1">((COUNTIFS(SWISSW!$I:$I,'MTT DRAW'!$A47,SWISSW!$J:$J,'MTT DRAW'!AB$1,SWISSW!$F:$F,"Draw")+COUNTIFS(SWISSW!$I:$I,'MTT DRAW'!AB$1,SWISSW!$J:$J,'MTT DRAW'!$A47,SWISSW!$F:$F,"Draw")))*IF(ROW()=COLUMN(),0.5,1)</f>
        <v>0</v>
      </c>
      <c r="AC47" s="11">
        <f ca="1">((COUNTIFS(SWISSW!$I:$I,'MTT DRAW'!$A47,SWISSW!$J:$J,'MTT DRAW'!AC$1,SWISSW!$F:$F,"Draw")+COUNTIFS(SWISSW!$I:$I,'MTT DRAW'!AC$1,SWISSW!$J:$J,'MTT DRAW'!$A47,SWISSW!$F:$F,"Draw")))*IF(ROW()=COLUMN(),0.5,1)</f>
        <v>0</v>
      </c>
      <c r="AD47" s="11">
        <f ca="1">((COUNTIFS(SWISSW!$I:$I,'MTT DRAW'!$A47,SWISSW!$J:$J,'MTT DRAW'!AD$1,SWISSW!$F:$F,"Draw")+COUNTIFS(SWISSW!$I:$I,'MTT DRAW'!AD$1,SWISSW!$J:$J,'MTT DRAW'!$A47,SWISSW!$F:$F,"Draw")))*IF(ROW()=COLUMN(),0.5,1)</f>
        <v>0</v>
      </c>
      <c r="AE47" s="11">
        <f ca="1">((COUNTIFS(SWISSW!$I:$I,'MTT DRAW'!$A47,SWISSW!$J:$J,'MTT DRAW'!AE$1,SWISSW!$F:$F,"Draw")+COUNTIFS(SWISSW!$I:$I,'MTT DRAW'!AE$1,SWISSW!$J:$J,'MTT DRAW'!$A47,SWISSW!$F:$F,"Draw")))*IF(ROW()=COLUMN(),0.5,1)</f>
        <v>0</v>
      </c>
      <c r="AF47" s="11">
        <f ca="1">((COUNTIFS(SWISSW!$I:$I,'MTT DRAW'!$A47,SWISSW!$J:$J,'MTT DRAW'!AF$1,SWISSW!$F:$F,"Draw")+COUNTIFS(SWISSW!$I:$I,'MTT DRAW'!AF$1,SWISSW!$J:$J,'MTT DRAW'!$A47,SWISSW!$F:$F,"Draw")))*IF(ROW()=COLUMN(),0.5,1)</f>
        <v>0</v>
      </c>
      <c r="AG47" s="11">
        <f ca="1">((COUNTIFS(SWISSW!$I:$I,'MTT DRAW'!$A47,SWISSW!$J:$J,'MTT DRAW'!AG$1,SWISSW!$F:$F,"Draw")+COUNTIFS(SWISSW!$I:$I,'MTT DRAW'!AG$1,SWISSW!$J:$J,'MTT DRAW'!$A47,SWISSW!$F:$F,"Draw")))*IF(ROW()=COLUMN(),0.5,1)</f>
        <v>0</v>
      </c>
      <c r="AH47" s="11">
        <f ca="1">((COUNTIFS(SWISSW!$I:$I,'MTT DRAW'!$A47,SWISSW!$J:$J,'MTT DRAW'!AH$1,SWISSW!$F:$F,"Draw")+COUNTIFS(SWISSW!$I:$I,'MTT DRAW'!AH$1,SWISSW!$J:$J,'MTT DRAW'!$A47,SWISSW!$F:$F,"Draw")))*IF(ROW()=COLUMN(),0.5,1)</f>
        <v>0</v>
      </c>
      <c r="AI47" s="11">
        <f ca="1">((COUNTIFS(SWISSW!$I:$I,'MTT DRAW'!$A47,SWISSW!$J:$J,'MTT DRAW'!AI$1,SWISSW!$F:$F,"Draw")+COUNTIFS(SWISSW!$I:$I,'MTT DRAW'!AI$1,SWISSW!$J:$J,'MTT DRAW'!$A47,SWISSW!$F:$F,"Draw")))*IF(ROW()=COLUMN(),0.5,1)</f>
        <v>0</v>
      </c>
      <c r="AJ47" s="11">
        <f ca="1">((COUNTIFS(SWISSW!$I:$I,'MTT DRAW'!$A47,SWISSW!$J:$J,'MTT DRAW'!AJ$1,SWISSW!$F:$F,"Draw")+COUNTIFS(SWISSW!$I:$I,'MTT DRAW'!AJ$1,SWISSW!$J:$J,'MTT DRAW'!$A47,SWISSW!$F:$F,"Draw")))*IF(ROW()=COLUMN(),0.5,1)</f>
        <v>0</v>
      </c>
      <c r="AK47" s="11">
        <f ca="1">((COUNTIFS(SWISSW!$I:$I,'MTT DRAW'!$A47,SWISSW!$J:$J,'MTT DRAW'!AK$1,SWISSW!$F:$F,"Draw")+COUNTIFS(SWISSW!$I:$I,'MTT DRAW'!AK$1,SWISSW!$J:$J,'MTT DRAW'!$A47,SWISSW!$F:$F,"Draw")))*IF(ROW()=COLUMN(),0.5,1)</f>
        <v>0</v>
      </c>
      <c r="AL47" s="11">
        <f ca="1">((COUNTIFS(SWISSW!$I:$I,'MTT DRAW'!$A47,SWISSW!$J:$J,'MTT DRAW'!AL$1,SWISSW!$F:$F,"Draw")+COUNTIFS(SWISSW!$I:$I,'MTT DRAW'!AL$1,SWISSW!$J:$J,'MTT DRAW'!$A47,SWISSW!$F:$F,"Draw")))*IF(ROW()=COLUMN(),0.5,1)</f>
        <v>0</v>
      </c>
      <c r="AM47" s="11">
        <f ca="1">((COUNTIFS(SWISSW!$I:$I,'MTT DRAW'!$A47,SWISSW!$J:$J,'MTT DRAW'!AM$1,SWISSW!$F:$F,"Draw")+COUNTIFS(SWISSW!$I:$I,'MTT DRAW'!AM$1,SWISSW!$J:$J,'MTT DRAW'!$A47,SWISSW!$F:$F,"Draw")))*IF(ROW()=COLUMN(),0.5,1)</f>
        <v>0</v>
      </c>
      <c r="AN47" s="11">
        <f ca="1">((COUNTIFS(SWISSW!$I:$I,'MTT DRAW'!$A47,SWISSW!$J:$J,'MTT DRAW'!AN$1,SWISSW!$F:$F,"Draw")+COUNTIFS(SWISSW!$I:$I,'MTT DRAW'!AN$1,SWISSW!$J:$J,'MTT DRAW'!$A47,SWISSW!$F:$F,"Draw")))*IF(ROW()=COLUMN(),0.5,1)</f>
        <v>0</v>
      </c>
      <c r="AO47" s="11">
        <f ca="1">((COUNTIFS(SWISSW!$I:$I,'MTT DRAW'!$A47,SWISSW!$J:$J,'MTT DRAW'!AO$1,SWISSW!$F:$F,"Draw")+COUNTIFS(SWISSW!$I:$I,'MTT DRAW'!AO$1,SWISSW!$J:$J,'MTT DRAW'!$A47,SWISSW!$F:$F,"Draw")))*IF(ROW()=COLUMN(),0.5,1)</f>
        <v>0</v>
      </c>
      <c r="AP47" s="11">
        <f ca="1">((COUNTIFS(SWISSW!$I:$I,'MTT DRAW'!$A47,SWISSW!$J:$J,'MTT DRAW'!AP$1,SWISSW!$F:$F,"Draw")+COUNTIFS(SWISSW!$I:$I,'MTT DRAW'!AP$1,SWISSW!$J:$J,'MTT DRAW'!$A47,SWISSW!$F:$F,"Draw")))*IF(ROW()=COLUMN(),0.5,1)</f>
        <v>0</v>
      </c>
      <c r="AQ47" s="11">
        <f ca="1">((COUNTIFS(SWISSW!$I:$I,'MTT DRAW'!$A47,SWISSW!$J:$J,'MTT DRAW'!AQ$1,SWISSW!$F:$F,"Draw")+COUNTIFS(SWISSW!$I:$I,'MTT DRAW'!AQ$1,SWISSW!$J:$J,'MTT DRAW'!$A47,SWISSW!$F:$F,"Draw")))*IF(ROW()=COLUMN(),0.5,1)</f>
        <v>0</v>
      </c>
      <c r="AR47" s="11">
        <f ca="1">((COUNTIFS(SWISSW!$I:$I,'MTT DRAW'!$A47,SWISSW!$J:$J,'MTT DRAW'!AR$1,SWISSW!$F:$F,"Draw")+COUNTIFS(SWISSW!$I:$I,'MTT DRAW'!AR$1,SWISSW!$J:$J,'MTT DRAW'!$A47,SWISSW!$F:$F,"Draw")))*IF(ROW()=COLUMN(),0.5,1)</f>
        <v>0</v>
      </c>
      <c r="AS47" s="11">
        <f ca="1">((COUNTIFS(SWISSW!$I:$I,'MTT DRAW'!$A47,SWISSW!$J:$J,'MTT DRAW'!AS$1,SWISSW!$F:$F,"Draw")+COUNTIFS(SWISSW!$I:$I,'MTT DRAW'!AS$1,SWISSW!$J:$J,'MTT DRAW'!$A47,SWISSW!$F:$F,"Draw")))*IF(ROW()=COLUMN(),0.5,1)</f>
        <v>0</v>
      </c>
      <c r="AT47" s="11">
        <f ca="1">((COUNTIFS(SWISSW!$I:$I,'MTT DRAW'!$A47,SWISSW!$J:$J,'MTT DRAW'!AT$1,SWISSW!$F:$F,"Draw")+COUNTIFS(SWISSW!$I:$I,'MTT DRAW'!AT$1,SWISSW!$J:$J,'MTT DRAW'!$A47,SWISSW!$F:$F,"Draw")))*IF(ROW()=COLUMN(),0.5,1)</f>
        <v>0</v>
      </c>
      <c r="AU47" s="11">
        <f ca="1">((COUNTIFS(SWISSW!$I:$I,'MTT DRAW'!$A47,SWISSW!$J:$J,'MTT DRAW'!AU$1,SWISSW!$F:$F,"Draw")+COUNTIFS(SWISSW!$I:$I,'MTT DRAW'!AU$1,SWISSW!$J:$J,'MTT DRAW'!$A47,SWISSW!$F:$F,"Draw")))*IF(ROW()=COLUMN(),0.5,1)</f>
        <v>0</v>
      </c>
      <c r="AV47" s="11">
        <f ca="1">((COUNTIFS(SWISSW!$I:$I,'MTT DRAW'!$A47,SWISSW!$J:$J,'MTT DRAW'!AV$1,SWISSW!$F:$F,"Draw")+COUNTIFS(SWISSW!$I:$I,'MTT DRAW'!AV$1,SWISSW!$J:$J,'MTT DRAW'!$A47,SWISSW!$F:$F,"Draw")))*IF(ROW()=COLUMN(),0.5,1)</f>
        <v>0</v>
      </c>
      <c r="AW47" s="11">
        <f ca="1">((COUNTIFS(SWISSW!$I:$I,'MTT DRAW'!$A47,SWISSW!$J:$J,'MTT DRAW'!AW$1,SWISSW!$F:$F,"Draw")+COUNTIFS(SWISSW!$I:$I,'MTT DRAW'!AW$1,SWISSW!$J:$J,'MTT DRAW'!$A47,SWISSW!$F:$F,"Draw")))*IF(ROW()=COLUMN(),0.5,1)</f>
        <v>0</v>
      </c>
      <c r="AX47" s="11">
        <f ca="1">((COUNTIFS(SWISSW!$I:$I,'MTT DRAW'!$A47,SWISSW!$J:$J,'MTT DRAW'!AX$1,SWISSW!$F:$F,"Draw")+COUNTIFS(SWISSW!$I:$I,'MTT DRAW'!AX$1,SWISSW!$J:$J,'MTT DRAW'!$A47,SWISSW!$F:$F,"Draw")))*IF(ROW()=COLUMN(),0.5,1)</f>
        <v>0</v>
      </c>
      <c r="AY47" s="11">
        <f ca="1">((COUNTIFS(SWISSW!$I:$I,'MTT DRAW'!$A47,SWISSW!$J:$J,'MTT DRAW'!AY$1,SWISSW!$F:$F,"Draw")+COUNTIFS(SWISSW!$I:$I,'MTT DRAW'!AY$1,SWISSW!$J:$J,'MTT DRAW'!$A47,SWISSW!$F:$F,"Draw")))*IF(ROW()=COLUMN(),0.5,1)</f>
        <v>0</v>
      </c>
      <c r="AZ47" s="11">
        <f ca="1">((COUNTIFS(SWISSW!$I:$I,'MTT DRAW'!$A47,SWISSW!$J:$J,'MTT DRAW'!AZ$1,SWISSW!$F:$F,"Draw")+COUNTIFS(SWISSW!$I:$I,'MTT DRAW'!AZ$1,SWISSW!$J:$J,'MTT DRAW'!$A47,SWISSW!$F:$F,"Draw")))*IF(ROW()=COLUMN(),0.5,1)</f>
        <v>0</v>
      </c>
      <c r="BA47" s="11">
        <f ca="1">((COUNTIFS(SWISSW!$I:$I,'MTT DRAW'!$A47,SWISSW!$J:$J,'MTT DRAW'!BA$1,SWISSW!$F:$F,"Draw")+COUNTIFS(SWISSW!$I:$I,'MTT DRAW'!BA$1,SWISSW!$J:$J,'MTT DRAW'!$A47,SWISSW!$F:$F,"Draw")))*IF(ROW()=COLUMN(),0.5,1)</f>
        <v>0</v>
      </c>
      <c r="BB47" s="11">
        <f ca="1">((COUNTIFS(SWISSW!$I:$I,'MTT DRAW'!$A47,SWISSW!$J:$J,'MTT DRAW'!BB$1,SWISSW!$F:$F,"Draw")+COUNTIFS(SWISSW!$I:$I,'MTT DRAW'!BB$1,SWISSW!$J:$J,'MTT DRAW'!$A47,SWISSW!$F:$F,"Draw")))*IF(ROW()=COLUMN(),0.5,1)</f>
        <v>0</v>
      </c>
      <c r="BC47" s="11">
        <f ca="1">((COUNTIFS(SWISSW!$I:$I,'MTT DRAW'!$A47,SWISSW!$J:$J,'MTT DRAW'!BC$1,SWISSW!$F:$F,"Draw")+COUNTIFS(SWISSW!$I:$I,'MTT DRAW'!BC$1,SWISSW!$J:$J,'MTT DRAW'!$A47,SWISSW!$F:$F,"Draw")))*IF(ROW()=COLUMN(),0.5,1)</f>
        <v>0</v>
      </c>
      <c r="BD47" s="11">
        <f ca="1">((COUNTIFS(SWISSW!$I:$I,'MTT DRAW'!$A47,SWISSW!$J:$J,'MTT DRAW'!BD$1,SWISSW!$F:$F,"Draw")+COUNTIFS(SWISSW!$I:$I,'MTT DRAW'!BD$1,SWISSW!$J:$J,'MTT DRAW'!$A47,SWISSW!$F:$F,"Draw")))*IF(ROW()=COLUMN(),0.5,1)</f>
        <v>0</v>
      </c>
      <c r="BE47" s="11">
        <f ca="1">((COUNTIFS(SWISSW!$I:$I,'MTT DRAW'!$A47,SWISSW!$J:$J,'MTT DRAW'!BE$1,SWISSW!$F:$F,"Draw")+COUNTIFS(SWISSW!$I:$I,'MTT DRAW'!BE$1,SWISSW!$J:$J,'MTT DRAW'!$A47,SWISSW!$F:$F,"Draw")))*IF(ROW()=COLUMN(),0.5,1)</f>
        <v>0</v>
      </c>
      <c r="BF47" s="11">
        <f ca="1">((COUNTIFS(SWISSW!$I:$I,'MTT DRAW'!$A47,SWISSW!$J:$J,'MTT DRAW'!BF$1,SWISSW!$F:$F,"Draw")+COUNTIFS(SWISSW!$I:$I,'MTT DRAW'!BF$1,SWISSW!$J:$J,'MTT DRAW'!$A47,SWISSW!$F:$F,"Draw")))*IF(ROW()=COLUMN(),0.5,1)</f>
        <v>0</v>
      </c>
      <c r="BG47" s="11">
        <f ca="1">((COUNTIFS(SWISSW!$I:$I,'MTT DRAW'!$A47,SWISSW!$J:$J,'MTT DRAW'!BG$1,SWISSW!$F:$F,"Draw")+COUNTIFS(SWISSW!$I:$I,'MTT DRAW'!BG$1,SWISSW!$J:$J,'MTT DRAW'!$A47,SWISSW!$F:$F,"Draw")))*IF(ROW()=COLUMN(),0.5,1)</f>
        <v>0</v>
      </c>
      <c r="BH47" s="11">
        <f ca="1">((COUNTIFS(SWISSW!$I:$I,'MTT DRAW'!$A47,SWISSW!$J:$J,'MTT DRAW'!BH$1,SWISSW!$F:$F,"Draw")+COUNTIFS(SWISSW!$I:$I,'MTT DRAW'!BH$1,SWISSW!$J:$J,'MTT DRAW'!$A47,SWISSW!$F:$F,"Draw")))*IF(ROW()=COLUMN(),0.5,1)</f>
        <v>0</v>
      </c>
      <c r="BI47" s="11">
        <f ca="1">((COUNTIFS(SWISSW!$I:$I,'MTT DRAW'!$A47,SWISSW!$J:$J,'MTT DRAW'!BI$1,SWISSW!$F:$F,"Draw")+COUNTIFS(SWISSW!$I:$I,'MTT DRAW'!BI$1,SWISSW!$J:$J,'MTT DRAW'!$A47,SWISSW!$F:$F,"Draw")))*IF(ROW()=COLUMN(),0.5,1)</f>
        <v>0</v>
      </c>
      <c r="BJ47" s="11">
        <f ca="1">((COUNTIFS(SWISSW!$I:$I,'MTT DRAW'!$A47,SWISSW!$J:$J,'MTT DRAW'!BJ$1,SWISSW!$F:$F,"Draw")+COUNTIFS(SWISSW!$I:$I,'MTT DRAW'!BJ$1,SWISSW!$J:$J,'MTT DRAW'!$A47,SWISSW!$F:$F,"Draw")))*IF(ROW()=COLUMN(),0.5,1)</f>
        <v>0</v>
      </c>
      <c r="BK47" s="11">
        <f ca="1">((COUNTIFS(SWISSW!$I:$I,'MTT DRAW'!$A47,SWISSW!$J:$J,'MTT DRAW'!BK$1,SWISSW!$F:$F,"Draw")+COUNTIFS(SWISSW!$I:$I,'MTT DRAW'!BK$1,SWISSW!$J:$J,'MTT DRAW'!$A47,SWISSW!$F:$F,"Draw")))*IF(ROW()=COLUMN(),0.5,1)</f>
        <v>0</v>
      </c>
      <c r="BL47" s="11">
        <f ca="1">((COUNTIFS(SWISSW!$I:$I,'MTT DRAW'!$A47,SWISSW!$J:$J,'MTT DRAW'!BL$1,SWISSW!$F:$F,"Draw")+COUNTIFS(SWISSW!$I:$I,'MTT DRAW'!BL$1,SWISSW!$J:$J,'MTT DRAW'!$A47,SWISSW!$F:$F,"Draw")))*IF(ROW()=COLUMN(),0.5,1)</f>
        <v>0</v>
      </c>
      <c r="BM47" s="11" t="str">
        <f ca="1">MATCHUP!BM47</f>
        <v>-</v>
      </c>
      <c r="BN47" s="11" t="str">
        <f ca="1">MATCHUP!BN47</f>
        <v>-</v>
      </c>
      <c r="BO47" s="11" t="str">
        <f ca="1">MATCHUP!BO47</f>
        <v>-</v>
      </c>
      <c r="BP47" s="11" t="str">
        <f ca="1">MATCHUP!BP47</f>
        <v>-</v>
      </c>
      <c r="BQ47" s="11" t="str">
        <f ca="1">MATCHUP!BQ47</f>
        <v>-</v>
      </c>
      <c r="BR47" s="11" t="str">
        <f ca="1">MATCHUP!BR47</f>
        <v>-</v>
      </c>
      <c r="BS47" s="11" t="str">
        <f ca="1">MATCHUP!BS47</f>
        <v>-</v>
      </c>
      <c r="BT47" s="11" t="str">
        <f ca="1">MATCHUP!BT47</f>
        <v>-</v>
      </c>
      <c r="BU47" s="11" t="str">
        <f ca="1">MATCHUP!BU47</f>
        <v>-</v>
      </c>
      <c r="BV47" s="11" t="str">
        <f ca="1">MATCHUP!BV47</f>
        <v>-</v>
      </c>
      <c r="BW47" s="11" t="str">
        <f ca="1">MATCHUP!BW47</f>
        <v>-</v>
      </c>
      <c r="BX47" s="11" t="str">
        <f ca="1">MATCHUP!BX47</f>
        <v>-</v>
      </c>
      <c r="BY47" s="11" t="str">
        <f ca="1">MATCHUP!BY47</f>
        <v>-</v>
      </c>
      <c r="BZ47" s="11" t="str">
        <f ca="1">MATCHUP!BZ47</f>
        <v>-</v>
      </c>
      <c r="CA47" s="11" t="str">
        <f ca="1">MATCHUP!CA47</f>
        <v>-</v>
      </c>
      <c r="CB47" s="11" t="str">
        <f ca="1">MATCHUP!CB47</f>
        <v>-</v>
      </c>
      <c r="CC47" s="11" t="str">
        <f ca="1">MATCHUP!CC47</f>
        <v>-</v>
      </c>
      <c r="CD47" s="11" t="str">
        <f ca="1">MATCHUP!CD47</f>
        <v>-</v>
      </c>
      <c r="CE47" s="11" t="str">
        <f ca="1">MATCHUP!CE47</f>
        <v>-</v>
      </c>
      <c r="CF47" s="11" t="str">
        <f ca="1">MATCHUP!CF47</f>
        <v>-</v>
      </c>
      <c r="CG47" s="11" t="str">
        <f ca="1">MATCHUP!CG47</f>
        <v>-</v>
      </c>
      <c r="CH47" s="11" t="str">
        <f ca="1">MATCHUP!CH47</f>
        <v>-</v>
      </c>
      <c r="CI47" s="11" t="str">
        <f ca="1">MATCHUP!CI47</f>
        <v>-</v>
      </c>
      <c r="CJ47" s="11" t="str">
        <f ca="1">MATCHUP!CJ47</f>
        <v>-</v>
      </c>
      <c r="CK47" s="11" t="str">
        <f ca="1">MATCHUP!CK47</f>
        <v>-</v>
      </c>
      <c r="CL47" s="11" t="str">
        <f ca="1">MATCHUP!CL47</f>
        <v>-</v>
      </c>
      <c r="CM47" s="11" t="str">
        <f ca="1">MATCHUP!CM47</f>
        <v>-</v>
      </c>
      <c r="CN47" s="11" t="str">
        <f ca="1">MATCHUP!CN47</f>
        <v>-</v>
      </c>
      <c r="CO47" s="11" t="str">
        <f ca="1">MATCHUP!CO47</f>
        <v>-</v>
      </c>
      <c r="CP47" s="11" t="str">
        <f ca="1">MATCHUP!CP47</f>
        <v>-</v>
      </c>
      <c r="CQ47" s="11" t="str">
        <f ca="1">MATCHUP!CQ47</f>
        <v>-</v>
      </c>
      <c r="CR47" s="11" t="str">
        <f ca="1">MATCHUP!CR47</f>
        <v>-</v>
      </c>
      <c r="CS47" s="11" t="str">
        <f ca="1">MATCHUP!CS47</f>
        <v>-</v>
      </c>
      <c r="CT47" s="11" t="str">
        <f ca="1">MATCHUP!CT47</f>
        <v>-</v>
      </c>
      <c r="CU47" s="11" t="str">
        <f ca="1">MATCHUP!CU47</f>
        <v>-</v>
      </c>
      <c r="CV47" s="11" t="str">
        <f ca="1">MATCHUP!CV47</f>
        <v>-</v>
      </c>
    </row>
    <row r="48" spans="1:100" ht="55" customHeight="1" x14ac:dyDescent="0.3">
      <c r="A48" s="3" t="str">
        <f ca="1">MATCHUP!A48</f>
        <v>Poison Storm</v>
      </c>
      <c r="B48" s="11">
        <f ca="1">((COUNTIFS(SWISSW!$I:$I,'MTT DRAW'!$A48,SWISSW!$J:$J,'MTT DRAW'!B$1,SWISSW!$F:$F,"Draw")+COUNTIFS(SWISSW!$I:$I,'MTT DRAW'!B$1,SWISSW!$J:$J,'MTT DRAW'!$A48,SWISSW!$F:$F,"Draw")))*IF(ROW()=COLUMN(),0.5,1)</f>
        <v>0</v>
      </c>
      <c r="C48" s="11">
        <f ca="1">((COUNTIFS(SWISSW!$I:$I,'MTT DRAW'!$A48,SWISSW!$J:$J,'MTT DRAW'!C$1,SWISSW!$F:$F,"Draw")+COUNTIFS(SWISSW!$I:$I,'MTT DRAW'!C$1,SWISSW!$J:$J,'MTT DRAW'!$A48,SWISSW!$F:$F,"Draw")))*IF(ROW()=COLUMN(),0.5,1)</f>
        <v>0</v>
      </c>
      <c r="D48" s="11">
        <f ca="1">((COUNTIFS(SWISSW!$I:$I,'MTT DRAW'!$A48,SWISSW!$J:$J,'MTT DRAW'!D$1,SWISSW!$F:$F,"Draw")+COUNTIFS(SWISSW!$I:$I,'MTT DRAW'!D$1,SWISSW!$J:$J,'MTT DRAW'!$A48,SWISSW!$F:$F,"Draw")))*IF(ROW()=COLUMN(),0.5,1)</f>
        <v>0</v>
      </c>
      <c r="E48" s="11">
        <f ca="1">((COUNTIFS(SWISSW!$I:$I,'MTT DRAW'!$A48,SWISSW!$J:$J,'MTT DRAW'!E$1,SWISSW!$F:$F,"Draw")+COUNTIFS(SWISSW!$I:$I,'MTT DRAW'!E$1,SWISSW!$J:$J,'MTT DRAW'!$A48,SWISSW!$F:$F,"Draw")))*IF(ROW()=COLUMN(),0.5,1)</f>
        <v>0</v>
      </c>
      <c r="F48" s="11">
        <f ca="1">((COUNTIFS(SWISSW!$I:$I,'MTT DRAW'!$A48,SWISSW!$J:$J,'MTT DRAW'!F$1,SWISSW!$F:$F,"Draw")+COUNTIFS(SWISSW!$I:$I,'MTT DRAW'!F$1,SWISSW!$J:$J,'MTT DRAW'!$A48,SWISSW!$F:$F,"Draw")))*IF(ROW()=COLUMN(),0.5,1)</f>
        <v>0</v>
      </c>
      <c r="G48" s="11">
        <f ca="1">((COUNTIFS(SWISSW!$I:$I,'MTT DRAW'!$A48,SWISSW!$J:$J,'MTT DRAW'!G$1,SWISSW!$F:$F,"Draw")+COUNTIFS(SWISSW!$I:$I,'MTT DRAW'!G$1,SWISSW!$J:$J,'MTT DRAW'!$A48,SWISSW!$F:$F,"Draw")))*IF(ROW()=COLUMN(),0.5,1)</f>
        <v>0</v>
      </c>
      <c r="H48" s="11">
        <f ca="1">((COUNTIFS(SWISSW!$I:$I,'MTT DRAW'!$A48,SWISSW!$J:$J,'MTT DRAW'!H$1,SWISSW!$F:$F,"Draw")+COUNTIFS(SWISSW!$I:$I,'MTT DRAW'!H$1,SWISSW!$J:$J,'MTT DRAW'!$A48,SWISSW!$F:$F,"Draw")))*IF(ROW()=COLUMN(),0.5,1)</f>
        <v>0</v>
      </c>
      <c r="I48" s="11">
        <f ca="1">((COUNTIFS(SWISSW!$I:$I,'MTT DRAW'!$A48,SWISSW!$J:$J,'MTT DRAW'!I$1,SWISSW!$F:$F,"Draw")+COUNTIFS(SWISSW!$I:$I,'MTT DRAW'!I$1,SWISSW!$J:$J,'MTT DRAW'!$A48,SWISSW!$F:$F,"Draw")))*IF(ROW()=COLUMN(),0.5,1)</f>
        <v>0</v>
      </c>
      <c r="J48" s="11">
        <f ca="1">((COUNTIFS(SWISSW!$I:$I,'MTT DRAW'!$A48,SWISSW!$J:$J,'MTT DRAW'!J$1,SWISSW!$F:$F,"Draw")+COUNTIFS(SWISSW!$I:$I,'MTT DRAW'!J$1,SWISSW!$J:$J,'MTT DRAW'!$A48,SWISSW!$F:$F,"Draw")))*IF(ROW()=COLUMN(),0.5,1)</f>
        <v>0</v>
      </c>
      <c r="K48" s="11">
        <f ca="1">((COUNTIFS(SWISSW!$I:$I,'MTT DRAW'!$A48,SWISSW!$J:$J,'MTT DRAW'!K$1,SWISSW!$F:$F,"Draw")+COUNTIFS(SWISSW!$I:$I,'MTT DRAW'!K$1,SWISSW!$J:$J,'MTT DRAW'!$A48,SWISSW!$F:$F,"Draw")))*IF(ROW()=COLUMN(),0.5,1)</f>
        <v>0</v>
      </c>
      <c r="L48" s="11">
        <f ca="1">((COUNTIFS(SWISSW!$I:$I,'MTT DRAW'!$A48,SWISSW!$J:$J,'MTT DRAW'!L$1,SWISSW!$F:$F,"Draw")+COUNTIFS(SWISSW!$I:$I,'MTT DRAW'!L$1,SWISSW!$J:$J,'MTT DRAW'!$A48,SWISSW!$F:$F,"Draw")))*IF(ROW()=COLUMN(),0.5,1)</f>
        <v>0</v>
      </c>
      <c r="M48" s="11">
        <f ca="1">((COUNTIFS(SWISSW!$I:$I,'MTT DRAW'!$A48,SWISSW!$J:$J,'MTT DRAW'!M$1,SWISSW!$F:$F,"Draw")+COUNTIFS(SWISSW!$I:$I,'MTT DRAW'!M$1,SWISSW!$J:$J,'MTT DRAW'!$A48,SWISSW!$F:$F,"Draw")))*IF(ROW()=COLUMN(),0.5,1)</f>
        <v>0</v>
      </c>
      <c r="N48" s="11">
        <f ca="1">((COUNTIFS(SWISSW!$I:$I,'MTT DRAW'!$A48,SWISSW!$J:$J,'MTT DRAW'!N$1,SWISSW!$F:$F,"Draw")+COUNTIFS(SWISSW!$I:$I,'MTT DRAW'!N$1,SWISSW!$J:$J,'MTT DRAW'!$A48,SWISSW!$F:$F,"Draw")))*IF(ROW()=COLUMN(),0.5,1)</f>
        <v>0</v>
      </c>
      <c r="O48" s="11">
        <f ca="1">((COUNTIFS(SWISSW!$I:$I,'MTT DRAW'!$A48,SWISSW!$J:$J,'MTT DRAW'!O$1,SWISSW!$F:$F,"Draw")+COUNTIFS(SWISSW!$I:$I,'MTT DRAW'!O$1,SWISSW!$J:$J,'MTT DRAW'!$A48,SWISSW!$F:$F,"Draw")))*IF(ROW()=COLUMN(),0.5,1)</f>
        <v>0</v>
      </c>
      <c r="P48" s="11">
        <f ca="1">((COUNTIFS(SWISSW!$I:$I,'MTT DRAW'!$A48,SWISSW!$J:$J,'MTT DRAW'!P$1,SWISSW!$F:$F,"Draw")+COUNTIFS(SWISSW!$I:$I,'MTT DRAW'!P$1,SWISSW!$J:$J,'MTT DRAW'!$A48,SWISSW!$F:$F,"Draw")))*IF(ROW()=COLUMN(),0.5,1)</f>
        <v>0</v>
      </c>
      <c r="Q48" s="11">
        <f ca="1">((COUNTIFS(SWISSW!$I:$I,'MTT DRAW'!$A48,SWISSW!$J:$J,'MTT DRAW'!Q$1,SWISSW!$F:$F,"Draw")+COUNTIFS(SWISSW!$I:$I,'MTT DRAW'!Q$1,SWISSW!$J:$J,'MTT DRAW'!$A48,SWISSW!$F:$F,"Draw")))*IF(ROW()=COLUMN(),0.5,1)</f>
        <v>0</v>
      </c>
      <c r="R48" s="11">
        <f ca="1">((COUNTIFS(SWISSW!$I:$I,'MTT DRAW'!$A48,SWISSW!$J:$J,'MTT DRAW'!R$1,SWISSW!$F:$F,"Draw")+COUNTIFS(SWISSW!$I:$I,'MTT DRAW'!R$1,SWISSW!$J:$J,'MTT DRAW'!$A48,SWISSW!$F:$F,"Draw")))*IF(ROW()=COLUMN(),0.5,1)</f>
        <v>0</v>
      </c>
      <c r="S48" s="11">
        <f ca="1">((COUNTIFS(SWISSW!$I:$I,'MTT DRAW'!$A48,SWISSW!$J:$J,'MTT DRAW'!S$1,SWISSW!$F:$F,"Draw")+COUNTIFS(SWISSW!$I:$I,'MTT DRAW'!S$1,SWISSW!$J:$J,'MTT DRAW'!$A48,SWISSW!$F:$F,"Draw")))*IF(ROW()=COLUMN(),0.5,1)</f>
        <v>0</v>
      </c>
      <c r="T48" s="11">
        <f ca="1">((COUNTIFS(SWISSW!$I:$I,'MTT DRAW'!$A48,SWISSW!$J:$J,'MTT DRAW'!T$1,SWISSW!$F:$F,"Draw")+COUNTIFS(SWISSW!$I:$I,'MTT DRAW'!T$1,SWISSW!$J:$J,'MTT DRAW'!$A48,SWISSW!$F:$F,"Draw")))*IF(ROW()=COLUMN(),0.5,1)</f>
        <v>0</v>
      </c>
      <c r="U48" s="11">
        <f ca="1">((COUNTIFS(SWISSW!$I:$I,'MTT DRAW'!$A48,SWISSW!$J:$J,'MTT DRAW'!U$1,SWISSW!$F:$F,"Draw")+COUNTIFS(SWISSW!$I:$I,'MTT DRAW'!U$1,SWISSW!$J:$J,'MTT DRAW'!$A48,SWISSW!$F:$F,"Draw")))*IF(ROW()=COLUMN(),0.5,1)</f>
        <v>0</v>
      </c>
      <c r="V48" s="11">
        <f ca="1">((COUNTIFS(SWISSW!$I:$I,'MTT DRAW'!$A48,SWISSW!$J:$J,'MTT DRAW'!V$1,SWISSW!$F:$F,"Draw")+COUNTIFS(SWISSW!$I:$I,'MTT DRAW'!V$1,SWISSW!$J:$J,'MTT DRAW'!$A48,SWISSW!$F:$F,"Draw")))*IF(ROW()=COLUMN(),0.5,1)</f>
        <v>0</v>
      </c>
      <c r="W48" s="11">
        <f ca="1">((COUNTIFS(SWISSW!$I:$I,'MTT DRAW'!$A48,SWISSW!$J:$J,'MTT DRAW'!W$1,SWISSW!$F:$F,"Draw")+COUNTIFS(SWISSW!$I:$I,'MTT DRAW'!W$1,SWISSW!$J:$J,'MTT DRAW'!$A48,SWISSW!$F:$F,"Draw")))*IF(ROW()=COLUMN(),0.5,1)</f>
        <v>0</v>
      </c>
      <c r="X48" s="11">
        <f ca="1">((COUNTIFS(SWISSW!$I:$I,'MTT DRAW'!$A48,SWISSW!$J:$J,'MTT DRAW'!X$1,SWISSW!$F:$F,"Draw")+COUNTIFS(SWISSW!$I:$I,'MTT DRAW'!X$1,SWISSW!$J:$J,'MTT DRAW'!$A48,SWISSW!$F:$F,"Draw")))*IF(ROW()=COLUMN(),0.5,1)</f>
        <v>0</v>
      </c>
      <c r="Y48" s="11">
        <f ca="1">((COUNTIFS(SWISSW!$I:$I,'MTT DRAW'!$A48,SWISSW!$J:$J,'MTT DRAW'!Y$1,SWISSW!$F:$F,"Draw")+COUNTIFS(SWISSW!$I:$I,'MTT DRAW'!Y$1,SWISSW!$J:$J,'MTT DRAW'!$A48,SWISSW!$F:$F,"Draw")))*IF(ROW()=COLUMN(),0.5,1)</f>
        <v>0</v>
      </c>
      <c r="Z48" s="11">
        <f ca="1">((COUNTIFS(SWISSW!$I:$I,'MTT DRAW'!$A48,SWISSW!$J:$J,'MTT DRAW'!Z$1,SWISSW!$F:$F,"Draw")+COUNTIFS(SWISSW!$I:$I,'MTT DRAW'!Z$1,SWISSW!$J:$J,'MTT DRAW'!$A48,SWISSW!$F:$F,"Draw")))*IF(ROW()=COLUMN(),0.5,1)</f>
        <v>0</v>
      </c>
      <c r="AA48" s="11">
        <f ca="1">((COUNTIFS(SWISSW!$I:$I,'MTT DRAW'!$A48,SWISSW!$J:$J,'MTT DRAW'!AA$1,SWISSW!$F:$F,"Draw")+COUNTIFS(SWISSW!$I:$I,'MTT DRAW'!AA$1,SWISSW!$J:$J,'MTT DRAW'!$A48,SWISSW!$F:$F,"Draw")))*IF(ROW()=COLUMN(),0.5,1)</f>
        <v>0</v>
      </c>
      <c r="AB48" s="11">
        <f ca="1">((COUNTIFS(SWISSW!$I:$I,'MTT DRAW'!$A48,SWISSW!$J:$J,'MTT DRAW'!AB$1,SWISSW!$F:$F,"Draw")+COUNTIFS(SWISSW!$I:$I,'MTT DRAW'!AB$1,SWISSW!$J:$J,'MTT DRAW'!$A48,SWISSW!$F:$F,"Draw")))*IF(ROW()=COLUMN(),0.5,1)</f>
        <v>0</v>
      </c>
      <c r="AC48" s="11">
        <f ca="1">((COUNTIFS(SWISSW!$I:$I,'MTT DRAW'!$A48,SWISSW!$J:$J,'MTT DRAW'!AC$1,SWISSW!$F:$F,"Draw")+COUNTIFS(SWISSW!$I:$I,'MTT DRAW'!AC$1,SWISSW!$J:$J,'MTT DRAW'!$A48,SWISSW!$F:$F,"Draw")))*IF(ROW()=COLUMN(),0.5,1)</f>
        <v>0</v>
      </c>
      <c r="AD48" s="11">
        <f ca="1">((COUNTIFS(SWISSW!$I:$I,'MTT DRAW'!$A48,SWISSW!$J:$J,'MTT DRAW'!AD$1,SWISSW!$F:$F,"Draw")+COUNTIFS(SWISSW!$I:$I,'MTT DRAW'!AD$1,SWISSW!$J:$J,'MTT DRAW'!$A48,SWISSW!$F:$F,"Draw")))*IF(ROW()=COLUMN(),0.5,1)</f>
        <v>0</v>
      </c>
      <c r="AE48" s="11">
        <f ca="1">((COUNTIFS(SWISSW!$I:$I,'MTT DRAW'!$A48,SWISSW!$J:$J,'MTT DRAW'!AE$1,SWISSW!$F:$F,"Draw")+COUNTIFS(SWISSW!$I:$I,'MTT DRAW'!AE$1,SWISSW!$J:$J,'MTT DRAW'!$A48,SWISSW!$F:$F,"Draw")))*IF(ROW()=COLUMN(),0.5,1)</f>
        <v>0</v>
      </c>
      <c r="AF48" s="11">
        <f ca="1">((COUNTIFS(SWISSW!$I:$I,'MTT DRAW'!$A48,SWISSW!$J:$J,'MTT DRAW'!AF$1,SWISSW!$F:$F,"Draw")+COUNTIFS(SWISSW!$I:$I,'MTT DRAW'!AF$1,SWISSW!$J:$J,'MTT DRAW'!$A48,SWISSW!$F:$F,"Draw")))*IF(ROW()=COLUMN(),0.5,1)</f>
        <v>0</v>
      </c>
      <c r="AG48" s="11">
        <f ca="1">((COUNTIFS(SWISSW!$I:$I,'MTT DRAW'!$A48,SWISSW!$J:$J,'MTT DRAW'!AG$1,SWISSW!$F:$F,"Draw")+COUNTIFS(SWISSW!$I:$I,'MTT DRAW'!AG$1,SWISSW!$J:$J,'MTT DRAW'!$A48,SWISSW!$F:$F,"Draw")))*IF(ROW()=COLUMN(),0.5,1)</f>
        <v>0</v>
      </c>
      <c r="AH48" s="11">
        <f ca="1">((COUNTIFS(SWISSW!$I:$I,'MTT DRAW'!$A48,SWISSW!$J:$J,'MTT DRAW'!AH$1,SWISSW!$F:$F,"Draw")+COUNTIFS(SWISSW!$I:$I,'MTT DRAW'!AH$1,SWISSW!$J:$J,'MTT DRAW'!$A48,SWISSW!$F:$F,"Draw")))*IF(ROW()=COLUMN(),0.5,1)</f>
        <v>0</v>
      </c>
      <c r="AI48" s="11">
        <f ca="1">((COUNTIFS(SWISSW!$I:$I,'MTT DRAW'!$A48,SWISSW!$J:$J,'MTT DRAW'!AI$1,SWISSW!$F:$F,"Draw")+COUNTIFS(SWISSW!$I:$I,'MTT DRAW'!AI$1,SWISSW!$J:$J,'MTT DRAW'!$A48,SWISSW!$F:$F,"Draw")))*IF(ROW()=COLUMN(),0.5,1)</f>
        <v>0</v>
      </c>
      <c r="AJ48" s="11">
        <f ca="1">((COUNTIFS(SWISSW!$I:$I,'MTT DRAW'!$A48,SWISSW!$J:$J,'MTT DRAW'!AJ$1,SWISSW!$F:$F,"Draw")+COUNTIFS(SWISSW!$I:$I,'MTT DRAW'!AJ$1,SWISSW!$J:$J,'MTT DRAW'!$A48,SWISSW!$F:$F,"Draw")))*IF(ROW()=COLUMN(),0.5,1)</f>
        <v>0</v>
      </c>
      <c r="AK48" s="11">
        <f ca="1">((COUNTIFS(SWISSW!$I:$I,'MTT DRAW'!$A48,SWISSW!$J:$J,'MTT DRAW'!AK$1,SWISSW!$F:$F,"Draw")+COUNTIFS(SWISSW!$I:$I,'MTT DRAW'!AK$1,SWISSW!$J:$J,'MTT DRAW'!$A48,SWISSW!$F:$F,"Draw")))*IF(ROW()=COLUMN(),0.5,1)</f>
        <v>0</v>
      </c>
      <c r="AL48" s="11">
        <f ca="1">((COUNTIFS(SWISSW!$I:$I,'MTT DRAW'!$A48,SWISSW!$J:$J,'MTT DRAW'!AL$1,SWISSW!$F:$F,"Draw")+COUNTIFS(SWISSW!$I:$I,'MTT DRAW'!AL$1,SWISSW!$J:$J,'MTT DRAW'!$A48,SWISSW!$F:$F,"Draw")))*IF(ROW()=COLUMN(),0.5,1)</f>
        <v>0</v>
      </c>
      <c r="AM48" s="11">
        <f ca="1">((COUNTIFS(SWISSW!$I:$I,'MTT DRAW'!$A48,SWISSW!$J:$J,'MTT DRAW'!AM$1,SWISSW!$F:$F,"Draw")+COUNTIFS(SWISSW!$I:$I,'MTT DRAW'!AM$1,SWISSW!$J:$J,'MTT DRAW'!$A48,SWISSW!$F:$F,"Draw")))*IF(ROW()=COLUMN(),0.5,1)</f>
        <v>0</v>
      </c>
      <c r="AN48" s="11">
        <f ca="1">((COUNTIFS(SWISSW!$I:$I,'MTT DRAW'!$A48,SWISSW!$J:$J,'MTT DRAW'!AN$1,SWISSW!$F:$F,"Draw")+COUNTIFS(SWISSW!$I:$I,'MTT DRAW'!AN$1,SWISSW!$J:$J,'MTT DRAW'!$A48,SWISSW!$F:$F,"Draw")))*IF(ROW()=COLUMN(),0.5,1)</f>
        <v>0</v>
      </c>
      <c r="AO48" s="11">
        <f ca="1">((COUNTIFS(SWISSW!$I:$I,'MTT DRAW'!$A48,SWISSW!$J:$J,'MTT DRAW'!AO$1,SWISSW!$F:$F,"Draw")+COUNTIFS(SWISSW!$I:$I,'MTT DRAW'!AO$1,SWISSW!$J:$J,'MTT DRAW'!$A48,SWISSW!$F:$F,"Draw")))*IF(ROW()=COLUMN(),0.5,1)</f>
        <v>0</v>
      </c>
      <c r="AP48" s="11">
        <f ca="1">((COUNTIFS(SWISSW!$I:$I,'MTT DRAW'!$A48,SWISSW!$J:$J,'MTT DRAW'!AP$1,SWISSW!$F:$F,"Draw")+COUNTIFS(SWISSW!$I:$I,'MTT DRAW'!AP$1,SWISSW!$J:$J,'MTT DRAW'!$A48,SWISSW!$F:$F,"Draw")))*IF(ROW()=COLUMN(),0.5,1)</f>
        <v>0</v>
      </c>
      <c r="AQ48" s="11">
        <f ca="1">((COUNTIFS(SWISSW!$I:$I,'MTT DRAW'!$A48,SWISSW!$J:$J,'MTT DRAW'!AQ$1,SWISSW!$F:$F,"Draw")+COUNTIFS(SWISSW!$I:$I,'MTT DRAW'!AQ$1,SWISSW!$J:$J,'MTT DRAW'!$A48,SWISSW!$F:$F,"Draw")))*IF(ROW()=COLUMN(),0.5,1)</f>
        <v>0</v>
      </c>
      <c r="AR48" s="11">
        <f ca="1">((COUNTIFS(SWISSW!$I:$I,'MTT DRAW'!$A48,SWISSW!$J:$J,'MTT DRAW'!AR$1,SWISSW!$F:$F,"Draw")+COUNTIFS(SWISSW!$I:$I,'MTT DRAW'!AR$1,SWISSW!$J:$J,'MTT DRAW'!$A48,SWISSW!$F:$F,"Draw")))*IF(ROW()=COLUMN(),0.5,1)</f>
        <v>0</v>
      </c>
      <c r="AS48" s="11">
        <f ca="1">((COUNTIFS(SWISSW!$I:$I,'MTT DRAW'!$A48,SWISSW!$J:$J,'MTT DRAW'!AS$1,SWISSW!$F:$F,"Draw")+COUNTIFS(SWISSW!$I:$I,'MTT DRAW'!AS$1,SWISSW!$J:$J,'MTT DRAW'!$A48,SWISSW!$F:$F,"Draw")))*IF(ROW()=COLUMN(),0.5,1)</f>
        <v>0</v>
      </c>
      <c r="AT48" s="11">
        <f ca="1">((COUNTIFS(SWISSW!$I:$I,'MTT DRAW'!$A48,SWISSW!$J:$J,'MTT DRAW'!AT$1,SWISSW!$F:$F,"Draw")+COUNTIFS(SWISSW!$I:$I,'MTT DRAW'!AT$1,SWISSW!$J:$J,'MTT DRAW'!$A48,SWISSW!$F:$F,"Draw")))*IF(ROW()=COLUMN(),0.5,1)</f>
        <v>0</v>
      </c>
      <c r="AU48" s="11">
        <f ca="1">((COUNTIFS(SWISSW!$I:$I,'MTT DRAW'!$A48,SWISSW!$J:$J,'MTT DRAW'!AU$1,SWISSW!$F:$F,"Draw")+COUNTIFS(SWISSW!$I:$I,'MTT DRAW'!AU$1,SWISSW!$J:$J,'MTT DRAW'!$A48,SWISSW!$F:$F,"Draw")))*IF(ROW()=COLUMN(),0.5,1)</f>
        <v>0</v>
      </c>
      <c r="AV48" s="11">
        <f ca="1">((COUNTIFS(SWISSW!$I:$I,'MTT DRAW'!$A48,SWISSW!$J:$J,'MTT DRAW'!AV$1,SWISSW!$F:$F,"Draw")+COUNTIFS(SWISSW!$I:$I,'MTT DRAW'!AV$1,SWISSW!$J:$J,'MTT DRAW'!$A48,SWISSW!$F:$F,"Draw")))*IF(ROW()=COLUMN(),0.5,1)</f>
        <v>0</v>
      </c>
      <c r="AW48" s="11">
        <f ca="1">((COUNTIFS(SWISSW!$I:$I,'MTT DRAW'!$A48,SWISSW!$J:$J,'MTT DRAW'!AW$1,SWISSW!$F:$F,"Draw")+COUNTIFS(SWISSW!$I:$I,'MTT DRAW'!AW$1,SWISSW!$J:$J,'MTT DRAW'!$A48,SWISSW!$F:$F,"Draw")))*IF(ROW()=COLUMN(),0.5,1)</f>
        <v>0</v>
      </c>
      <c r="AX48" s="11">
        <f ca="1">((COUNTIFS(SWISSW!$I:$I,'MTT DRAW'!$A48,SWISSW!$J:$J,'MTT DRAW'!AX$1,SWISSW!$F:$F,"Draw")+COUNTIFS(SWISSW!$I:$I,'MTT DRAW'!AX$1,SWISSW!$J:$J,'MTT DRAW'!$A48,SWISSW!$F:$F,"Draw")))*IF(ROW()=COLUMN(),0.5,1)</f>
        <v>0</v>
      </c>
      <c r="AY48" s="11">
        <f ca="1">((COUNTIFS(SWISSW!$I:$I,'MTT DRAW'!$A48,SWISSW!$J:$J,'MTT DRAW'!AY$1,SWISSW!$F:$F,"Draw")+COUNTIFS(SWISSW!$I:$I,'MTT DRAW'!AY$1,SWISSW!$J:$J,'MTT DRAW'!$A48,SWISSW!$F:$F,"Draw")))*IF(ROW()=COLUMN(),0.5,1)</f>
        <v>0</v>
      </c>
      <c r="AZ48" s="11">
        <f ca="1">((COUNTIFS(SWISSW!$I:$I,'MTT DRAW'!$A48,SWISSW!$J:$J,'MTT DRAW'!AZ$1,SWISSW!$F:$F,"Draw")+COUNTIFS(SWISSW!$I:$I,'MTT DRAW'!AZ$1,SWISSW!$J:$J,'MTT DRAW'!$A48,SWISSW!$F:$F,"Draw")))*IF(ROW()=COLUMN(),0.5,1)</f>
        <v>0</v>
      </c>
      <c r="BA48" s="11">
        <f ca="1">((COUNTIFS(SWISSW!$I:$I,'MTT DRAW'!$A48,SWISSW!$J:$J,'MTT DRAW'!BA$1,SWISSW!$F:$F,"Draw")+COUNTIFS(SWISSW!$I:$I,'MTT DRAW'!BA$1,SWISSW!$J:$J,'MTT DRAW'!$A48,SWISSW!$F:$F,"Draw")))*IF(ROW()=COLUMN(),0.5,1)</f>
        <v>0</v>
      </c>
      <c r="BB48" s="11">
        <f ca="1">((COUNTIFS(SWISSW!$I:$I,'MTT DRAW'!$A48,SWISSW!$J:$J,'MTT DRAW'!BB$1,SWISSW!$F:$F,"Draw")+COUNTIFS(SWISSW!$I:$I,'MTT DRAW'!BB$1,SWISSW!$J:$J,'MTT DRAW'!$A48,SWISSW!$F:$F,"Draw")))*IF(ROW()=COLUMN(),0.5,1)</f>
        <v>0</v>
      </c>
      <c r="BC48" s="11">
        <f ca="1">((COUNTIFS(SWISSW!$I:$I,'MTT DRAW'!$A48,SWISSW!$J:$J,'MTT DRAW'!BC$1,SWISSW!$F:$F,"Draw")+COUNTIFS(SWISSW!$I:$I,'MTT DRAW'!BC$1,SWISSW!$J:$J,'MTT DRAW'!$A48,SWISSW!$F:$F,"Draw")))*IF(ROW()=COLUMN(),0.5,1)</f>
        <v>0</v>
      </c>
      <c r="BD48" s="11">
        <f ca="1">((COUNTIFS(SWISSW!$I:$I,'MTT DRAW'!$A48,SWISSW!$J:$J,'MTT DRAW'!BD$1,SWISSW!$F:$F,"Draw")+COUNTIFS(SWISSW!$I:$I,'MTT DRAW'!BD$1,SWISSW!$J:$J,'MTT DRAW'!$A48,SWISSW!$F:$F,"Draw")))*IF(ROW()=COLUMN(),0.5,1)</f>
        <v>0</v>
      </c>
      <c r="BE48" s="11">
        <f ca="1">((COUNTIFS(SWISSW!$I:$I,'MTT DRAW'!$A48,SWISSW!$J:$J,'MTT DRAW'!BE$1,SWISSW!$F:$F,"Draw")+COUNTIFS(SWISSW!$I:$I,'MTT DRAW'!BE$1,SWISSW!$J:$J,'MTT DRAW'!$A48,SWISSW!$F:$F,"Draw")))*IF(ROW()=COLUMN(),0.5,1)</f>
        <v>0</v>
      </c>
      <c r="BF48" s="11">
        <f ca="1">((COUNTIFS(SWISSW!$I:$I,'MTT DRAW'!$A48,SWISSW!$J:$J,'MTT DRAW'!BF$1,SWISSW!$F:$F,"Draw")+COUNTIFS(SWISSW!$I:$I,'MTT DRAW'!BF$1,SWISSW!$J:$J,'MTT DRAW'!$A48,SWISSW!$F:$F,"Draw")))*IF(ROW()=COLUMN(),0.5,1)</f>
        <v>0</v>
      </c>
      <c r="BG48" s="11">
        <f ca="1">((COUNTIFS(SWISSW!$I:$I,'MTT DRAW'!$A48,SWISSW!$J:$J,'MTT DRAW'!BG$1,SWISSW!$F:$F,"Draw")+COUNTIFS(SWISSW!$I:$I,'MTT DRAW'!BG$1,SWISSW!$J:$J,'MTT DRAW'!$A48,SWISSW!$F:$F,"Draw")))*IF(ROW()=COLUMN(),0.5,1)</f>
        <v>0</v>
      </c>
      <c r="BH48" s="11">
        <f ca="1">((COUNTIFS(SWISSW!$I:$I,'MTT DRAW'!$A48,SWISSW!$J:$J,'MTT DRAW'!BH$1,SWISSW!$F:$F,"Draw")+COUNTIFS(SWISSW!$I:$I,'MTT DRAW'!BH$1,SWISSW!$J:$J,'MTT DRAW'!$A48,SWISSW!$F:$F,"Draw")))*IF(ROW()=COLUMN(),0.5,1)</f>
        <v>0</v>
      </c>
      <c r="BI48" s="11">
        <f ca="1">((COUNTIFS(SWISSW!$I:$I,'MTT DRAW'!$A48,SWISSW!$J:$J,'MTT DRAW'!BI$1,SWISSW!$F:$F,"Draw")+COUNTIFS(SWISSW!$I:$I,'MTT DRAW'!BI$1,SWISSW!$J:$J,'MTT DRAW'!$A48,SWISSW!$F:$F,"Draw")))*IF(ROW()=COLUMN(),0.5,1)</f>
        <v>0</v>
      </c>
      <c r="BJ48" s="11">
        <f ca="1">((COUNTIFS(SWISSW!$I:$I,'MTT DRAW'!$A48,SWISSW!$J:$J,'MTT DRAW'!BJ$1,SWISSW!$F:$F,"Draw")+COUNTIFS(SWISSW!$I:$I,'MTT DRAW'!BJ$1,SWISSW!$J:$J,'MTT DRAW'!$A48,SWISSW!$F:$F,"Draw")))*IF(ROW()=COLUMN(),0.5,1)</f>
        <v>0</v>
      </c>
      <c r="BK48" s="11">
        <f ca="1">((COUNTIFS(SWISSW!$I:$I,'MTT DRAW'!$A48,SWISSW!$J:$J,'MTT DRAW'!BK$1,SWISSW!$F:$F,"Draw")+COUNTIFS(SWISSW!$I:$I,'MTT DRAW'!BK$1,SWISSW!$J:$J,'MTT DRAW'!$A48,SWISSW!$F:$F,"Draw")))*IF(ROW()=COLUMN(),0.5,1)</f>
        <v>0</v>
      </c>
      <c r="BL48" s="11">
        <f ca="1">((COUNTIFS(SWISSW!$I:$I,'MTT DRAW'!$A48,SWISSW!$J:$J,'MTT DRAW'!BL$1,SWISSW!$F:$F,"Draw")+COUNTIFS(SWISSW!$I:$I,'MTT DRAW'!BL$1,SWISSW!$J:$J,'MTT DRAW'!$A48,SWISSW!$F:$F,"Draw")))*IF(ROW()=COLUMN(),0.5,1)</f>
        <v>0</v>
      </c>
      <c r="BM48" s="11" t="str">
        <f ca="1">MATCHUP!BM48</f>
        <v>-</v>
      </c>
      <c r="BN48" s="11" t="str">
        <f ca="1">MATCHUP!BN48</f>
        <v>-</v>
      </c>
      <c r="BO48" s="11" t="str">
        <f ca="1">MATCHUP!BO48</f>
        <v>-</v>
      </c>
      <c r="BP48" s="11" t="str">
        <f ca="1">MATCHUP!BP48</f>
        <v>-</v>
      </c>
      <c r="BQ48" s="11" t="str">
        <f ca="1">MATCHUP!BQ48</f>
        <v>-</v>
      </c>
      <c r="BR48" s="11" t="str">
        <f ca="1">MATCHUP!BR48</f>
        <v>-</v>
      </c>
      <c r="BS48" s="11" t="str">
        <f ca="1">MATCHUP!BS48</f>
        <v>-</v>
      </c>
      <c r="BT48" s="11" t="str">
        <f ca="1">MATCHUP!BT48</f>
        <v>-</v>
      </c>
      <c r="BU48" s="11" t="str">
        <f ca="1">MATCHUP!BU48</f>
        <v>-</v>
      </c>
      <c r="BV48" s="11" t="str">
        <f ca="1">MATCHUP!BV48</f>
        <v>-</v>
      </c>
      <c r="BW48" s="11" t="str">
        <f ca="1">MATCHUP!BW48</f>
        <v>-</v>
      </c>
      <c r="BX48" s="11" t="str">
        <f ca="1">MATCHUP!BX48</f>
        <v>-</v>
      </c>
      <c r="BY48" s="11" t="str">
        <f ca="1">MATCHUP!BY48</f>
        <v>-</v>
      </c>
      <c r="BZ48" s="11" t="str">
        <f ca="1">MATCHUP!BZ48</f>
        <v>-</v>
      </c>
      <c r="CA48" s="11" t="str">
        <f ca="1">MATCHUP!CA48</f>
        <v>-</v>
      </c>
      <c r="CB48" s="11" t="str">
        <f ca="1">MATCHUP!CB48</f>
        <v>-</v>
      </c>
      <c r="CC48" s="11" t="str">
        <f ca="1">MATCHUP!CC48</f>
        <v>-</v>
      </c>
      <c r="CD48" s="11" t="str">
        <f ca="1">MATCHUP!CD48</f>
        <v>-</v>
      </c>
      <c r="CE48" s="11" t="str">
        <f ca="1">MATCHUP!CE48</f>
        <v>-</v>
      </c>
      <c r="CF48" s="11" t="str">
        <f ca="1">MATCHUP!CF48</f>
        <v>-</v>
      </c>
      <c r="CG48" s="11" t="str">
        <f ca="1">MATCHUP!CG48</f>
        <v>-</v>
      </c>
      <c r="CH48" s="11" t="str">
        <f ca="1">MATCHUP!CH48</f>
        <v>-</v>
      </c>
      <c r="CI48" s="11" t="str">
        <f ca="1">MATCHUP!CI48</f>
        <v>-</v>
      </c>
      <c r="CJ48" s="11" t="str">
        <f ca="1">MATCHUP!CJ48</f>
        <v>-</v>
      </c>
      <c r="CK48" s="11" t="str">
        <f ca="1">MATCHUP!CK48</f>
        <v>-</v>
      </c>
      <c r="CL48" s="11" t="str">
        <f ca="1">MATCHUP!CL48</f>
        <v>-</v>
      </c>
      <c r="CM48" s="11" t="str">
        <f ca="1">MATCHUP!CM48</f>
        <v>-</v>
      </c>
      <c r="CN48" s="11" t="str">
        <f ca="1">MATCHUP!CN48</f>
        <v>-</v>
      </c>
      <c r="CO48" s="11" t="str">
        <f ca="1">MATCHUP!CO48</f>
        <v>-</v>
      </c>
      <c r="CP48" s="11" t="str">
        <f ca="1">MATCHUP!CP48</f>
        <v>-</v>
      </c>
      <c r="CQ48" s="11" t="str">
        <f ca="1">MATCHUP!CQ48</f>
        <v>-</v>
      </c>
      <c r="CR48" s="11" t="str">
        <f ca="1">MATCHUP!CR48</f>
        <v>-</v>
      </c>
      <c r="CS48" s="11" t="str">
        <f ca="1">MATCHUP!CS48</f>
        <v>-</v>
      </c>
      <c r="CT48" s="11" t="str">
        <f ca="1">MATCHUP!CT48</f>
        <v>-</v>
      </c>
      <c r="CU48" s="11" t="str">
        <f ca="1">MATCHUP!CU48</f>
        <v>-</v>
      </c>
      <c r="CV48" s="11" t="str">
        <f ca="1">MATCHUP!CV48</f>
        <v>-</v>
      </c>
    </row>
    <row r="49" spans="1:100" ht="55" customHeight="1" x14ac:dyDescent="0.3">
      <c r="A49" s="3" t="str">
        <f ca="1">MATCHUP!A49</f>
        <v>Simic Fog</v>
      </c>
      <c r="B49" s="11">
        <f ca="1">((COUNTIFS(SWISSW!$I:$I,'MTT DRAW'!$A49,SWISSW!$J:$J,'MTT DRAW'!B$1,SWISSW!$F:$F,"Draw")+COUNTIFS(SWISSW!$I:$I,'MTT DRAW'!B$1,SWISSW!$J:$J,'MTT DRAW'!$A49,SWISSW!$F:$F,"Draw")))*IF(ROW()=COLUMN(),0.5,1)</f>
        <v>0</v>
      </c>
      <c r="C49" s="11">
        <f ca="1">((COUNTIFS(SWISSW!$I:$I,'MTT DRAW'!$A49,SWISSW!$J:$J,'MTT DRAW'!C$1,SWISSW!$F:$F,"Draw")+COUNTIFS(SWISSW!$I:$I,'MTT DRAW'!C$1,SWISSW!$J:$J,'MTT DRAW'!$A49,SWISSW!$F:$F,"Draw")))*IF(ROW()=COLUMN(),0.5,1)</f>
        <v>0</v>
      </c>
      <c r="D49" s="11">
        <f ca="1">((COUNTIFS(SWISSW!$I:$I,'MTT DRAW'!$A49,SWISSW!$J:$J,'MTT DRAW'!D$1,SWISSW!$F:$F,"Draw")+COUNTIFS(SWISSW!$I:$I,'MTT DRAW'!D$1,SWISSW!$J:$J,'MTT DRAW'!$A49,SWISSW!$F:$F,"Draw")))*IF(ROW()=COLUMN(),0.5,1)</f>
        <v>0</v>
      </c>
      <c r="E49" s="11">
        <f ca="1">((COUNTIFS(SWISSW!$I:$I,'MTT DRAW'!$A49,SWISSW!$J:$J,'MTT DRAW'!E$1,SWISSW!$F:$F,"Draw")+COUNTIFS(SWISSW!$I:$I,'MTT DRAW'!E$1,SWISSW!$J:$J,'MTT DRAW'!$A49,SWISSW!$F:$F,"Draw")))*IF(ROW()=COLUMN(),0.5,1)</f>
        <v>0</v>
      </c>
      <c r="F49" s="11">
        <f ca="1">((COUNTIFS(SWISSW!$I:$I,'MTT DRAW'!$A49,SWISSW!$J:$J,'MTT DRAW'!F$1,SWISSW!$F:$F,"Draw")+COUNTIFS(SWISSW!$I:$I,'MTT DRAW'!F$1,SWISSW!$J:$J,'MTT DRAW'!$A49,SWISSW!$F:$F,"Draw")))*IF(ROW()=COLUMN(),0.5,1)</f>
        <v>0</v>
      </c>
      <c r="G49" s="11">
        <f ca="1">((COUNTIFS(SWISSW!$I:$I,'MTT DRAW'!$A49,SWISSW!$J:$J,'MTT DRAW'!G$1,SWISSW!$F:$F,"Draw")+COUNTIFS(SWISSW!$I:$I,'MTT DRAW'!G$1,SWISSW!$J:$J,'MTT DRAW'!$A49,SWISSW!$F:$F,"Draw")))*IF(ROW()=COLUMN(),0.5,1)</f>
        <v>0</v>
      </c>
      <c r="H49" s="11">
        <f ca="1">((COUNTIFS(SWISSW!$I:$I,'MTT DRAW'!$A49,SWISSW!$J:$J,'MTT DRAW'!H$1,SWISSW!$F:$F,"Draw")+COUNTIFS(SWISSW!$I:$I,'MTT DRAW'!H$1,SWISSW!$J:$J,'MTT DRAW'!$A49,SWISSW!$F:$F,"Draw")))*IF(ROW()=COLUMN(),0.5,1)</f>
        <v>0</v>
      </c>
      <c r="I49" s="11">
        <f ca="1">((COUNTIFS(SWISSW!$I:$I,'MTT DRAW'!$A49,SWISSW!$J:$J,'MTT DRAW'!I$1,SWISSW!$F:$F,"Draw")+COUNTIFS(SWISSW!$I:$I,'MTT DRAW'!I$1,SWISSW!$J:$J,'MTT DRAW'!$A49,SWISSW!$F:$F,"Draw")))*IF(ROW()=COLUMN(),0.5,1)</f>
        <v>0</v>
      </c>
      <c r="J49" s="11">
        <f ca="1">((COUNTIFS(SWISSW!$I:$I,'MTT DRAW'!$A49,SWISSW!$J:$J,'MTT DRAW'!J$1,SWISSW!$F:$F,"Draw")+COUNTIFS(SWISSW!$I:$I,'MTT DRAW'!J$1,SWISSW!$J:$J,'MTT DRAW'!$A49,SWISSW!$F:$F,"Draw")))*IF(ROW()=COLUMN(),0.5,1)</f>
        <v>0</v>
      </c>
      <c r="K49" s="11">
        <f ca="1">((COUNTIFS(SWISSW!$I:$I,'MTT DRAW'!$A49,SWISSW!$J:$J,'MTT DRAW'!K$1,SWISSW!$F:$F,"Draw")+COUNTIFS(SWISSW!$I:$I,'MTT DRAW'!K$1,SWISSW!$J:$J,'MTT DRAW'!$A49,SWISSW!$F:$F,"Draw")))*IF(ROW()=COLUMN(),0.5,1)</f>
        <v>0</v>
      </c>
      <c r="L49" s="11">
        <f ca="1">((COUNTIFS(SWISSW!$I:$I,'MTT DRAW'!$A49,SWISSW!$J:$J,'MTT DRAW'!L$1,SWISSW!$F:$F,"Draw")+COUNTIFS(SWISSW!$I:$I,'MTT DRAW'!L$1,SWISSW!$J:$J,'MTT DRAW'!$A49,SWISSW!$F:$F,"Draw")))*IF(ROW()=COLUMN(),0.5,1)</f>
        <v>0</v>
      </c>
      <c r="M49" s="11">
        <f ca="1">((COUNTIFS(SWISSW!$I:$I,'MTT DRAW'!$A49,SWISSW!$J:$J,'MTT DRAW'!M$1,SWISSW!$F:$F,"Draw")+COUNTIFS(SWISSW!$I:$I,'MTT DRAW'!M$1,SWISSW!$J:$J,'MTT DRAW'!$A49,SWISSW!$F:$F,"Draw")))*IF(ROW()=COLUMN(),0.5,1)</f>
        <v>0</v>
      </c>
      <c r="N49" s="11">
        <f ca="1">((COUNTIFS(SWISSW!$I:$I,'MTT DRAW'!$A49,SWISSW!$J:$J,'MTT DRAW'!N$1,SWISSW!$F:$F,"Draw")+COUNTIFS(SWISSW!$I:$I,'MTT DRAW'!N$1,SWISSW!$J:$J,'MTT DRAW'!$A49,SWISSW!$F:$F,"Draw")))*IF(ROW()=COLUMN(),0.5,1)</f>
        <v>0</v>
      </c>
      <c r="O49" s="11">
        <f ca="1">((COUNTIFS(SWISSW!$I:$I,'MTT DRAW'!$A49,SWISSW!$J:$J,'MTT DRAW'!O$1,SWISSW!$F:$F,"Draw")+COUNTIFS(SWISSW!$I:$I,'MTT DRAW'!O$1,SWISSW!$J:$J,'MTT DRAW'!$A49,SWISSW!$F:$F,"Draw")))*IF(ROW()=COLUMN(),0.5,1)</f>
        <v>0</v>
      </c>
      <c r="P49" s="11">
        <f ca="1">((COUNTIFS(SWISSW!$I:$I,'MTT DRAW'!$A49,SWISSW!$J:$J,'MTT DRAW'!P$1,SWISSW!$F:$F,"Draw")+COUNTIFS(SWISSW!$I:$I,'MTT DRAW'!P$1,SWISSW!$J:$J,'MTT DRAW'!$A49,SWISSW!$F:$F,"Draw")))*IF(ROW()=COLUMN(),0.5,1)</f>
        <v>0</v>
      </c>
      <c r="Q49" s="11">
        <f ca="1">((COUNTIFS(SWISSW!$I:$I,'MTT DRAW'!$A49,SWISSW!$J:$J,'MTT DRAW'!Q$1,SWISSW!$F:$F,"Draw")+COUNTIFS(SWISSW!$I:$I,'MTT DRAW'!Q$1,SWISSW!$J:$J,'MTT DRAW'!$A49,SWISSW!$F:$F,"Draw")))*IF(ROW()=COLUMN(),0.5,1)</f>
        <v>0</v>
      </c>
      <c r="R49" s="11">
        <f ca="1">((COUNTIFS(SWISSW!$I:$I,'MTT DRAW'!$A49,SWISSW!$J:$J,'MTT DRAW'!R$1,SWISSW!$F:$F,"Draw")+COUNTIFS(SWISSW!$I:$I,'MTT DRAW'!R$1,SWISSW!$J:$J,'MTT DRAW'!$A49,SWISSW!$F:$F,"Draw")))*IF(ROW()=COLUMN(),0.5,1)</f>
        <v>0</v>
      </c>
      <c r="S49" s="11">
        <f ca="1">((COUNTIFS(SWISSW!$I:$I,'MTT DRAW'!$A49,SWISSW!$J:$J,'MTT DRAW'!S$1,SWISSW!$F:$F,"Draw")+COUNTIFS(SWISSW!$I:$I,'MTT DRAW'!S$1,SWISSW!$J:$J,'MTT DRAW'!$A49,SWISSW!$F:$F,"Draw")))*IF(ROW()=COLUMN(),0.5,1)</f>
        <v>0</v>
      </c>
      <c r="T49" s="11">
        <f ca="1">((COUNTIFS(SWISSW!$I:$I,'MTT DRAW'!$A49,SWISSW!$J:$J,'MTT DRAW'!T$1,SWISSW!$F:$F,"Draw")+COUNTIFS(SWISSW!$I:$I,'MTT DRAW'!T$1,SWISSW!$J:$J,'MTT DRAW'!$A49,SWISSW!$F:$F,"Draw")))*IF(ROW()=COLUMN(),0.5,1)</f>
        <v>0</v>
      </c>
      <c r="U49" s="11">
        <f ca="1">((COUNTIFS(SWISSW!$I:$I,'MTT DRAW'!$A49,SWISSW!$J:$J,'MTT DRAW'!U$1,SWISSW!$F:$F,"Draw")+COUNTIFS(SWISSW!$I:$I,'MTT DRAW'!U$1,SWISSW!$J:$J,'MTT DRAW'!$A49,SWISSW!$F:$F,"Draw")))*IF(ROW()=COLUMN(),0.5,1)</f>
        <v>0</v>
      </c>
      <c r="V49" s="11">
        <f ca="1">((COUNTIFS(SWISSW!$I:$I,'MTT DRAW'!$A49,SWISSW!$J:$J,'MTT DRAW'!V$1,SWISSW!$F:$F,"Draw")+COUNTIFS(SWISSW!$I:$I,'MTT DRAW'!V$1,SWISSW!$J:$J,'MTT DRAW'!$A49,SWISSW!$F:$F,"Draw")))*IF(ROW()=COLUMN(),0.5,1)</f>
        <v>0</v>
      </c>
      <c r="W49" s="11">
        <f ca="1">((COUNTIFS(SWISSW!$I:$I,'MTT DRAW'!$A49,SWISSW!$J:$J,'MTT DRAW'!W$1,SWISSW!$F:$F,"Draw")+COUNTIFS(SWISSW!$I:$I,'MTT DRAW'!W$1,SWISSW!$J:$J,'MTT DRAW'!$A49,SWISSW!$F:$F,"Draw")))*IF(ROW()=COLUMN(),0.5,1)</f>
        <v>0</v>
      </c>
      <c r="X49" s="11">
        <f ca="1">((COUNTIFS(SWISSW!$I:$I,'MTT DRAW'!$A49,SWISSW!$J:$J,'MTT DRAW'!X$1,SWISSW!$F:$F,"Draw")+COUNTIFS(SWISSW!$I:$I,'MTT DRAW'!X$1,SWISSW!$J:$J,'MTT DRAW'!$A49,SWISSW!$F:$F,"Draw")))*IF(ROW()=COLUMN(),0.5,1)</f>
        <v>0</v>
      </c>
      <c r="Y49" s="11">
        <f ca="1">((COUNTIFS(SWISSW!$I:$I,'MTT DRAW'!$A49,SWISSW!$J:$J,'MTT DRAW'!Y$1,SWISSW!$F:$F,"Draw")+COUNTIFS(SWISSW!$I:$I,'MTT DRAW'!Y$1,SWISSW!$J:$J,'MTT DRAW'!$A49,SWISSW!$F:$F,"Draw")))*IF(ROW()=COLUMN(),0.5,1)</f>
        <v>0</v>
      </c>
      <c r="Z49" s="11">
        <f ca="1">((COUNTIFS(SWISSW!$I:$I,'MTT DRAW'!$A49,SWISSW!$J:$J,'MTT DRAW'!Z$1,SWISSW!$F:$F,"Draw")+COUNTIFS(SWISSW!$I:$I,'MTT DRAW'!Z$1,SWISSW!$J:$J,'MTT DRAW'!$A49,SWISSW!$F:$F,"Draw")))*IF(ROW()=COLUMN(),0.5,1)</f>
        <v>0</v>
      </c>
      <c r="AA49" s="11">
        <f ca="1">((COUNTIFS(SWISSW!$I:$I,'MTT DRAW'!$A49,SWISSW!$J:$J,'MTT DRAW'!AA$1,SWISSW!$F:$F,"Draw")+COUNTIFS(SWISSW!$I:$I,'MTT DRAW'!AA$1,SWISSW!$J:$J,'MTT DRAW'!$A49,SWISSW!$F:$F,"Draw")))*IF(ROW()=COLUMN(),0.5,1)</f>
        <v>0</v>
      </c>
      <c r="AB49" s="11">
        <f ca="1">((COUNTIFS(SWISSW!$I:$I,'MTT DRAW'!$A49,SWISSW!$J:$J,'MTT DRAW'!AB$1,SWISSW!$F:$F,"Draw")+COUNTIFS(SWISSW!$I:$I,'MTT DRAW'!AB$1,SWISSW!$J:$J,'MTT DRAW'!$A49,SWISSW!$F:$F,"Draw")))*IF(ROW()=COLUMN(),0.5,1)</f>
        <v>0</v>
      </c>
      <c r="AC49" s="11">
        <f ca="1">((COUNTIFS(SWISSW!$I:$I,'MTT DRAW'!$A49,SWISSW!$J:$J,'MTT DRAW'!AC$1,SWISSW!$F:$F,"Draw")+COUNTIFS(SWISSW!$I:$I,'MTT DRAW'!AC$1,SWISSW!$J:$J,'MTT DRAW'!$A49,SWISSW!$F:$F,"Draw")))*IF(ROW()=COLUMN(),0.5,1)</f>
        <v>0</v>
      </c>
      <c r="AD49" s="11">
        <f ca="1">((COUNTIFS(SWISSW!$I:$I,'MTT DRAW'!$A49,SWISSW!$J:$J,'MTT DRAW'!AD$1,SWISSW!$F:$F,"Draw")+COUNTIFS(SWISSW!$I:$I,'MTT DRAW'!AD$1,SWISSW!$J:$J,'MTT DRAW'!$A49,SWISSW!$F:$F,"Draw")))*IF(ROW()=COLUMN(),0.5,1)</f>
        <v>0</v>
      </c>
      <c r="AE49" s="11">
        <f ca="1">((COUNTIFS(SWISSW!$I:$I,'MTT DRAW'!$A49,SWISSW!$J:$J,'MTT DRAW'!AE$1,SWISSW!$F:$F,"Draw")+COUNTIFS(SWISSW!$I:$I,'MTT DRAW'!AE$1,SWISSW!$J:$J,'MTT DRAW'!$A49,SWISSW!$F:$F,"Draw")))*IF(ROW()=COLUMN(),0.5,1)</f>
        <v>0</v>
      </c>
      <c r="AF49" s="11">
        <f ca="1">((COUNTIFS(SWISSW!$I:$I,'MTT DRAW'!$A49,SWISSW!$J:$J,'MTT DRAW'!AF$1,SWISSW!$F:$F,"Draw")+COUNTIFS(SWISSW!$I:$I,'MTT DRAW'!AF$1,SWISSW!$J:$J,'MTT DRAW'!$A49,SWISSW!$F:$F,"Draw")))*IF(ROW()=COLUMN(),0.5,1)</f>
        <v>0</v>
      </c>
      <c r="AG49" s="11">
        <f ca="1">((COUNTIFS(SWISSW!$I:$I,'MTT DRAW'!$A49,SWISSW!$J:$J,'MTT DRAW'!AG$1,SWISSW!$F:$F,"Draw")+COUNTIFS(SWISSW!$I:$I,'MTT DRAW'!AG$1,SWISSW!$J:$J,'MTT DRAW'!$A49,SWISSW!$F:$F,"Draw")))*IF(ROW()=COLUMN(),0.5,1)</f>
        <v>0</v>
      </c>
      <c r="AH49" s="11">
        <f ca="1">((COUNTIFS(SWISSW!$I:$I,'MTT DRAW'!$A49,SWISSW!$J:$J,'MTT DRAW'!AH$1,SWISSW!$F:$F,"Draw")+COUNTIFS(SWISSW!$I:$I,'MTT DRAW'!AH$1,SWISSW!$J:$J,'MTT DRAW'!$A49,SWISSW!$F:$F,"Draw")))*IF(ROW()=COLUMN(),0.5,1)</f>
        <v>0</v>
      </c>
      <c r="AI49" s="11">
        <f ca="1">((COUNTIFS(SWISSW!$I:$I,'MTT DRAW'!$A49,SWISSW!$J:$J,'MTT DRAW'!AI$1,SWISSW!$F:$F,"Draw")+COUNTIFS(SWISSW!$I:$I,'MTT DRAW'!AI$1,SWISSW!$J:$J,'MTT DRAW'!$A49,SWISSW!$F:$F,"Draw")))*IF(ROW()=COLUMN(),0.5,1)</f>
        <v>0</v>
      </c>
      <c r="AJ49" s="11">
        <f ca="1">((COUNTIFS(SWISSW!$I:$I,'MTT DRAW'!$A49,SWISSW!$J:$J,'MTT DRAW'!AJ$1,SWISSW!$F:$F,"Draw")+COUNTIFS(SWISSW!$I:$I,'MTT DRAW'!AJ$1,SWISSW!$J:$J,'MTT DRAW'!$A49,SWISSW!$F:$F,"Draw")))*IF(ROW()=COLUMN(),0.5,1)</f>
        <v>0</v>
      </c>
      <c r="AK49" s="11">
        <f ca="1">((COUNTIFS(SWISSW!$I:$I,'MTT DRAW'!$A49,SWISSW!$J:$J,'MTT DRAW'!AK$1,SWISSW!$F:$F,"Draw")+COUNTIFS(SWISSW!$I:$I,'MTT DRAW'!AK$1,SWISSW!$J:$J,'MTT DRAW'!$A49,SWISSW!$F:$F,"Draw")))*IF(ROW()=COLUMN(),0.5,1)</f>
        <v>0</v>
      </c>
      <c r="AL49" s="11">
        <f ca="1">((COUNTIFS(SWISSW!$I:$I,'MTT DRAW'!$A49,SWISSW!$J:$J,'MTT DRAW'!AL$1,SWISSW!$F:$F,"Draw")+COUNTIFS(SWISSW!$I:$I,'MTT DRAW'!AL$1,SWISSW!$J:$J,'MTT DRAW'!$A49,SWISSW!$F:$F,"Draw")))*IF(ROW()=COLUMN(),0.5,1)</f>
        <v>0</v>
      </c>
      <c r="AM49" s="11">
        <f ca="1">((COUNTIFS(SWISSW!$I:$I,'MTT DRAW'!$A49,SWISSW!$J:$J,'MTT DRAW'!AM$1,SWISSW!$F:$F,"Draw")+COUNTIFS(SWISSW!$I:$I,'MTT DRAW'!AM$1,SWISSW!$J:$J,'MTT DRAW'!$A49,SWISSW!$F:$F,"Draw")))*IF(ROW()=COLUMN(),0.5,1)</f>
        <v>0</v>
      </c>
      <c r="AN49" s="11">
        <f ca="1">((COUNTIFS(SWISSW!$I:$I,'MTT DRAW'!$A49,SWISSW!$J:$J,'MTT DRAW'!AN$1,SWISSW!$F:$F,"Draw")+COUNTIFS(SWISSW!$I:$I,'MTT DRAW'!AN$1,SWISSW!$J:$J,'MTT DRAW'!$A49,SWISSW!$F:$F,"Draw")))*IF(ROW()=COLUMN(),0.5,1)</f>
        <v>0</v>
      </c>
      <c r="AO49" s="11">
        <f ca="1">((COUNTIFS(SWISSW!$I:$I,'MTT DRAW'!$A49,SWISSW!$J:$J,'MTT DRAW'!AO$1,SWISSW!$F:$F,"Draw")+COUNTIFS(SWISSW!$I:$I,'MTT DRAW'!AO$1,SWISSW!$J:$J,'MTT DRAW'!$A49,SWISSW!$F:$F,"Draw")))*IF(ROW()=COLUMN(),0.5,1)</f>
        <v>0</v>
      </c>
      <c r="AP49" s="11">
        <f ca="1">((COUNTIFS(SWISSW!$I:$I,'MTT DRAW'!$A49,SWISSW!$J:$J,'MTT DRAW'!AP$1,SWISSW!$F:$F,"Draw")+COUNTIFS(SWISSW!$I:$I,'MTT DRAW'!AP$1,SWISSW!$J:$J,'MTT DRAW'!$A49,SWISSW!$F:$F,"Draw")))*IF(ROW()=COLUMN(),0.5,1)</f>
        <v>0</v>
      </c>
      <c r="AQ49" s="11">
        <f ca="1">((COUNTIFS(SWISSW!$I:$I,'MTT DRAW'!$A49,SWISSW!$J:$J,'MTT DRAW'!AQ$1,SWISSW!$F:$F,"Draw")+COUNTIFS(SWISSW!$I:$I,'MTT DRAW'!AQ$1,SWISSW!$J:$J,'MTT DRAW'!$A49,SWISSW!$F:$F,"Draw")))*IF(ROW()=COLUMN(),0.5,1)</f>
        <v>0</v>
      </c>
      <c r="AR49" s="11">
        <f ca="1">((COUNTIFS(SWISSW!$I:$I,'MTT DRAW'!$A49,SWISSW!$J:$J,'MTT DRAW'!AR$1,SWISSW!$F:$F,"Draw")+COUNTIFS(SWISSW!$I:$I,'MTT DRAW'!AR$1,SWISSW!$J:$J,'MTT DRAW'!$A49,SWISSW!$F:$F,"Draw")))*IF(ROW()=COLUMN(),0.5,1)</f>
        <v>0</v>
      </c>
      <c r="AS49" s="11">
        <f ca="1">((COUNTIFS(SWISSW!$I:$I,'MTT DRAW'!$A49,SWISSW!$J:$J,'MTT DRAW'!AS$1,SWISSW!$F:$F,"Draw")+COUNTIFS(SWISSW!$I:$I,'MTT DRAW'!AS$1,SWISSW!$J:$J,'MTT DRAW'!$A49,SWISSW!$F:$F,"Draw")))*IF(ROW()=COLUMN(),0.5,1)</f>
        <v>0</v>
      </c>
      <c r="AT49" s="11">
        <f ca="1">((COUNTIFS(SWISSW!$I:$I,'MTT DRAW'!$A49,SWISSW!$J:$J,'MTT DRAW'!AT$1,SWISSW!$F:$F,"Draw")+COUNTIFS(SWISSW!$I:$I,'MTT DRAW'!AT$1,SWISSW!$J:$J,'MTT DRAW'!$A49,SWISSW!$F:$F,"Draw")))*IF(ROW()=COLUMN(),0.5,1)</f>
        <v>0</v>
      </c>
      <c r="AU49" s="11">
        <f ca="1">((COUNTIFS(SWISSW!$I:$I,'MTT DRAW'!$A49,SWISSW!$J:$J,'MTT DRAW'!AU$1,SWISSW!$F:$F,"Draw")+COUNTIFS(SWISSW!$I:$I,'MTT DRAW'!AU$1,SWISSW!$J:$J,'MTT DRAW'!$A49,SWISSW!$F:$F,"Draw")))*IF(ROW()=COLUMN(),0.5,1)</f>
        <v>0</v>
      </c>
      <c r="AV49" s="11">
        <f ca="1">((COUNTIFS(SWISSW!$I:$I,'MTT DRAW'!$A49,SWISSW!$J:$J,'MTT DRAW'!AV$1,SWISSW!$F:$F,"Draw")+COUNTIFS(SWISSW!$I:$I,'MTT DRAW'!AV$1,SWISSW!$J:$J,'MTT DRAW'!$A49,SWISSW!$F:$F,"Draw")))*IF(ROW()=COLUMN(),0.5,1)</f>
        <v>0</v>
      </c>
      <c r="AW49" s="11">
        <f ca="1">((COUNTIFS(SWISSW!$I:$I,'MTT DRAW'!$A49,SWISSW!$J:$J,'MTT DRAW'!AW$1,SWISSW!$F:$F,"Draw")+COUNTIFS(SWISSW!$I:$I,'MTT DRAW'!AW$1,SWISSW!$J:$J,'MTT DRAW'!$A49,SWISSW!$F:$F,"Draw")))*IF(ROW()=COLUMN(),0.5,1)</f>
        <v>0</v>
      </c>
      <c r="AX49" s="11">
        <f ca="1">((COUNTIFS(SWISSW!$I:$I,'MTT DRAW'!$A49,SWISSW!$J:$J,'MTT DRAW'!AX$1,SWISSW!$F:$F,"Draw")+COUNTIFS(SWISSW!$I:$I,'MTT DRAW'!AX$1,SWISSW!$J:$J,'MTT DRAW'!$A49,SWISSW!$F:$F,"Draw")))*IF(ROW()=COLUMN(),0.5,1)</f>
        <v>0</v>
      </c>
      <c r="AY49" s="11">
        <f ca="1">((COUNTIFS(SWISSW!$I:$I,'MTT DRAW'!$A49,SWISSW!$J:$J,'MTT DRAW'!AY$1,SWISSW!$F:$F,"Draw")+COUNTIFS(SWISSW!$I:$I,'MTT DRAW'!AY$1,SWISSW!$J:$J,'MTT DRAW'!$A49,SWISSW!$F:$F,"Draw")))*IF(ROW()=COLUMN(),0.5,1)</f>
        <v>0</v>
      </c>
      <c r="AZ49" s="11">
        <f ca="1">((COUNTIFS(SWISSW!$I:$I,'MTT DRAW'!$A49,SWISSW!$J:$J,'MTT DRAW'!AZ$1,SWISSW!$F:$F,"Draw")+COUNTIFS(SWISSW!$I:$I,'MTT DRAW'!AZ$1,SWISSW!$J:$J,'MTT DRAW'!$A49,SWISSW!$F:$F,"Draw")))*IF(ROW()=COLUMN(),0.5,1)</f>
        <v>0</v>
      </c>
      <c r="BA49" s="11">
        <f ca="1">((COUNTIFS(SWISSW!$I:$I,'MTT DRAW'!$A49,SWISSW!$J:$J,'MTT DRAW'!BA$1,SWISSW!$F:$F,"Draw")+COUNTIFS(SWISSW!$I:$I,'MTT DRAW'!BA$1,SWISSW!$J:$J,'MTT DRAW'!$A49,SWISSW!$F:$F,"Draw")))*IF(ROW()=COLUMN(),0.5,1)</f>
        <v>0</v>
      </c>
      <c r="BB49" s="11">
        <f ca="1">((COUNTIFS(SWISSW!$I:$I,'MTT DRAW'!$A49,SWISSW!$J:$J,'MTT DRAW'!BB$1,SWISSW!$F:$F,"Draw")+COUNTIFS(SWISSW!$I:$I,'MTT DRAW'!BB$1,SWISSW!$J:$J,'MTT DRAW'!$A49,SWISSW!$F:$F,"Draw")))*IF(ROW()=COLUMN(),0.5,1)</f>
        <v>0</v>
      </c>
      <c r="BC49" s="11">
        <f ca="1">((COUNTIFS(SWISSW!$I:$I,'MTT DRAW'!$A49,SWISSW!$J:$J,'MTT DRAW'!BC$1,SWISSW!$F:$F,"Draw")+COUNTIFS(SWISSW!$I:$I,'MTT DRAW'!BC$1,SWISSW!$J:$J,'MTT DRAW'!$A49,SWISSW!$F:$F,"Draw")))*IF(ROW()=COLUMN(),0.5,1)</f>
        <v>0</v>
      </c>
      <c r="BD49" s="11">
        <f ca="1">((COUNTIFS(SWISSW!$I:$I,'MTT DRAW'!$A49,SWISSW!$J:$J,'MTT DRAW'!BD$1,SWISSW!$F:$F,"Draw")+COUNTIFS(SWISSW!$I:$I,'MTT DRAW'!BD$1,SWISSW!$J:$J,'MTT DRAW'!$A49,SWISSW!$F:$F,"Draw")))*IF(ROW()=COLUMN(),0.5,1)</f>
        <v>0</v>
      </c>
      <c r="BE49" s="11">
        <f ca="1">((COUNTIFS(SWISSW!$I:$I,'MTT DRAW'!$A49,SWISSW!$J:$J,'MTT DRAW'!BE$1,SWISSW!$F:$F,"Draw")+COUNTIFS(SWISSW!$I:$I,'MTT DRAW'!BE$1,SWISSW!$J:$J,'MTT DRAW'!$A49,SWISSW!$F:$F,"Draw")))*IF(ROW()=COLUMN(),0.5,1)</f>
        <v>0</v>
      </c>
      <c r="BF49" s="11">
        <f ca="1">((COUNTIFS(SWISSW!$I:$I,'MTT DRAW'!$A49,SWISSW!$J:$J,'MTT DRAW'!BF$1,SWISSW!$F:$F,"Draw")+COUNTIFS(SWISSW!$I:$I,'MTT DRAW'!BF$1,SWISSW!$J:$J,'MTT DRAW'!$A49,SWISSW!$F:$F,"Draw")))*IF(ROW()=COLUMN(),0.5,1)</f>
        <v>0</v>
      </c>
      <c r="BG49" s="11">
        <f ca="1">((COUNTIFS(SWISSW!$I:$I,'MTT DRAW'!$A49,SWISSW!$J:$J,'MTT DRAW'!BG$1,SWISSW!$F:$F,"Draw")+COUNTIFS(SWISSW!$I:$I,'MTT DRAW'!BG$1,SWISSW!$J:$J,'MTT DRAW'!$A49,SWISSW!$F:$F,"Draw")))*IF(ROW()=COLUMN(),0.5,1)</f>
        <v>0</v>
      </c>
      <c r="BH49" s="11">
        <f ca="1">((COUNTIFS(SWISSW!$I:$I,'MTT DRAW'!$A49,SWISSW!$J:$J,'MTT DRAW'!BH$1,SWISSW!$F:$F,"Draw")+COUNTIFS(SWISSW!$I:$I,'MTT DRAW'!BH$1,SWISSW!$J:$J,'MTT DRAW'!$A49,SWISSW!$F:$F,"Draw")))*IF(ROW()=COLUMN(),0.5,1)</f>
        <v>0</v>
      </c>
      <c r="BI49" s="11">
        <f ca="1">((COUNTIFS(SWISSW!$I:$I,'MTT DRAW'!$A49,SWISSW!$J:$J,'MTT DRAW'!BI$1,SWISSW!$F:$F,"Draw")+COUNTIFS(SWISSW!$I:$I,'MTT DRAW'!BI$1,SWISSW!$J:$J,'MTT DRAW'!$A49,SWISSW!$F:$F,"Draw")))*IF(ROW()=COLUMN(),0.5,1)</f>
        <v>0</v>
      </c>
      <c r="BJ49" s="11">
        <f ca="1">((COUNTIFS(SWISSW!$I:$I,'MTT DRAW'!$A49,SWISSW!$J:$J,'MTT DRAW'!BJ$1,SWISSW!$F:$F,"Draw")+COUNTIFS(SWISSW!$I:$I,'MTT DRAW'!BJ$1,SWISSW!$J:$J,'MTT DRAW'!$A49,SWISSW!$F:$F,"Draw")))*IF(ROW()=COLUMN(),0.5,1)</f>
        <v>0</v>
      </c>
      <c r="BK49" s="11">
        <f ca="1">((COUNTIFS(SWISSW!$I:$I,'MTT DRAW'!$A49,SWISSW!$J:$J,'MTT DRAW'!BK$1,SWISSW!$F:$F,"Draw")+COUNTIFS(SWISSW!$I:$I,'MTT DRAW'!BK$1,SWISSW!$J:$J,'MTT DRAW'!$A49,SWISSW!$F:$F,"Draw")))*IF(ROW()=COLUMN(),0.5,1)</f>
        <v>0</v>
      </c>
      <c r="BL49" s="11">
        <f ca="1">((COUNTIFS(SWISSW!$I:$I,'MTT DRAW'!$A49,SWISSW!$J:$J,'MTT DRAW'!BL$1,SWISSW!$F:$F,"Draw")+COUNTIFS(SWISSW!$I:$I,'MTT DRAW'!BL$1,SWISSW!$J:$J,'MTT DRAW'!$A49,SWISSW!$F:$F,"Draw")))*IF(ROW()=COLUMN(),0.5,1)</f>
        <v>0</v>
      </c>
      <c r="BM49" s="11" t="str">
        <f ca="1">MATCHUP!BM49</f>
        <v>-</v>
      </c>
      <c r="BN49" s="11" t="str">
        <f ca="1">MATCHUP!BN49</f>
        <v>-</v>
      </c>
      <c r="BO49" s="11" t="str">
        <f ca="1">MATCHUP!BO49</f>
        <v>-</v>
      </c>
      <c r="BP49" s="11" t="str">
        <f ca="1">MATCHUP!BP49</f>
        <v>-</v>
      </c>
      <c r="BQ49" s="11" t="str">
        <f ca="1">MATCHUP!BQ49</f>
        <v>-</v>
      </c>
      <c r="BR49" s="11" t="str">
        <f ca="1">MATCHUP!BR49</f>
        <v>-</v>
      </c>
      <c r="BS49" s="11" t="str">
        <f ca="1">MATCHUP!BS49</f>
        <v>-</v>
      </c>
      <c r="BT49" s="11" t="str">
        <f ca="1">MATCHUP!BT49</f>
        <v>-</v>
      </c>
      <c r="BU49" s="11" t="str">
        <f ca="1">MATCHUP!BU49</f>
        <v>-</v>
      </c>
      <c r="BV49" s="11" t="str">
        <f ca="1">MATCHUP!BV49</f>
        <v>-</v>
      </c>
      <c r="BW49" s="11" t="str">
        <f ca="1">MATCHUP!BW49</f>
        <v>-</v>
      </c>
      <c r="BX49" s="11" t="str">
        <f ca="1">MATCHUP!BX49</f>
        <v>-</v>
      </c>
      <c r="BY49" s="11" t="str">
        <f ca="1">MATCHUP!BY49</f>
        <v>-</v>
      </c>
      <c r="BZ49" s="11" t="str">
        <f ca="1">MATCHUP!BZ49</f>
        <v>-</v>
      </c>
      <c r="CA49" s="11" t="str">
        <f ca="1">MATCHUP!CA49</f>
        <v>-</v>
      </c>
      <c r="CB49" s="11" t="str">
        <f ca="1">MATCHUP!CB49</f>
        <v>-</v>
      </c>
      <c r="CC49" s="11" t="str">
        <f ca="1">MATCHUP!CC49</f>
        <v>-</v>
      </c>
      <c r="CD49" s="11" t="str">
        <f ca="1">MATCHUP!CD49</f>
        <v>-</v>
      </c>
      <c r="CE49" s="11" t="str">
        <f ca="1">MATCHUP!CE49</f>
        <v>-</v>
      </c>
      <c r="CF49" s="11" t="str">
        <f ca="1">MATCHUP!CF49</f>
        <v>-</v>
      </c>
      <c r="CG49" s="11" t="str">
        <f ca="1">MATCHUP!CG49</f>
        <v>-</v>
      </c>
      <c r="CH49" s="11" t="str">
        <f ca="1">MATCHUP!CH49</f>
        <v>-</v>
      </c>
      <c r="CI49" s="11" t="str">
        <f ca="1">MATCHUP!CI49</f>
        <v>-</v>
      </c>
      <c r="CJ49" s="11" t="str">
        <f ca="1">MATCHUP!CJ49</f>
        <v>-</v>
      </c>
      <c r="CK49" s="11" t="str">
        <f ca="1">MATCHUP!CK49</f>
        <v>-</v>
      </c>
      <c r="CL49" s="11" t="str">
        <f ca="1">MATCHUP!CL49</f>
        <v>-</v>
      </c>
      <c r="CM49" s="11" t="str">
        <f ca="1">MATCHUP!CM49</f>
        <v>-</v>
      </c>
      <c r="CN49" s="11" t="str">
        <f ca="1">MATCHUP!CN49</f>
        <v>-</v>
      </c>
      <c r="CO49" s="11" t="str">
        <f ca="1">MATCHUP!CO49</f>
        <v>-</v>
      </c>
      <c r="CP49" s="11" t="str">
        <f ca="1">MATCHUP!CP49</f>
        <v>-</v>
      </c>
      <c r="CQ49" s="11" t="str">
        <f ca="1">MATCHUP!CQ49</f>
        <v>-</v>
      </c>
      <c r="CR49" s="11" t="str">
        <f ca="1">MATCHUP!CR49</f>
        <v>-</v>
      </c>
      <c r="CS49" s="11" t="str">
        <f ca="1">MATCHUP!CS49</f>
        <v>-</v>
      </c>
      <c r="CT49" s="11" t="str">
        <f ca="1">MATCHUP!CT49</f>
        <v>-</v>
      </c>
      <c r="CU49" s="11" t="str">
        <f ca="1">MATCHUP!CU49</f>
        <v>-</v>
      </c>
      <c r="CV49" s="11" t="str">
        <f ca="1">MATCHUP!CV49</f>
        <v>-</v>
      </c>
    </row>
    <row r="50" spans="1:100" ht="55" customHeight="1" x14ac:dyDescent="0.3">
      <c r="A50" s="3" t="str">
        <f ca="1">MATCHUP!A50</f>
        <v>Cyclestorm</v>
      </c>
      <c r="B50" s="11">
        <f ca="1">((COUNTIFS(SWISSW!$I:$I,'MTT DRAW'!$A50,SWISSW!$J:$J,'MTT DRAW'!B$1,SWISSW!$F:$F,"Draw")+COUNTIFS(SWISSW!$I:$I,'MTT DRAW'!B$1,SWISSW!$J:$J,'MTT DRAW'!$A50,SWISSW!$F:$F,"Draw")))*IF(ROW()=COLUMN(),0.5,1)</f>
        <v>0</v>
      </c>
      <c r="C50" s="11">
        <f ca="1">((COUNTIFS(SWISSW!$I:$I,'MTT DRAW'!$A50,SWISSW!$J:$J,'MTT DRAW'!C$1,SWISSW!$F:$F,"Draw")+COUNTIFS(SWISSW!$I:$I,'MTT DRAW'!C$1,SWISSW!$J:$J,'MTT DRAW'!$A50,SWISSW!$F:$F,"Draw")))*IF(ROW()=COLUMN(),0.5,1)</f>
        <v>0</v>
      </c>
      <c r="D50" s="11">
        <f ca="1">((COUNTIFS(SWISSW!$I:$I,'MTT DRAW'!$A50,SWISSW!$J:$J,'MTT DRAW'!D$1,SWISSW!$F:$F,"Draw")+COUNTIFS(SWISSW!$I:$I,'MTT DRAW'!D$1,SWISSW!$J:$J,'MTT DRAW'!$A50,SWISSW!$F:$F,"Draw")))*IF(ROW()=COLUMN(),0.5,1)</f>
        <v>0</v>
      </c>
      <c r="E50" s="11">
        <f ca="1">((COUNTIFS(SWISSW!$I:$I,'MTT DRAW'!$A50,SWISSW!$J:$J,'MTT DRAW'!E$1,SWISSW!$F:$F,"Draw")+COUNTIFS(SWISSW!$I:$I,'MTT DRAW'!E$1,SWISSW!$J:$J,'MTT DRAW'!$A50,SWISSW!$F:$F,"Draw")))*IF(ROW()=COLUMN(),0.5,1)</f>
        <v>0</v>
      </c>
      <c r="F50" s="11">
        <f ca="1">((COUNTIFS(SWISSW!$I:$I,'MTT DRAW'!$A50,SWISSW!$J:$J,'MTT DRAW'!F$1,SWISSW!$F:$F,"Draw")+COUNTIFS(SWISSW!$I:$I,'MTT DRAW'!F$1,SWISSW!$J:$J,'MTT DRAW'!$A50,SWISSW!$F:$F,"Draw")))*IF(ROW()=COLUMN(),0.5,1)</f>
        <v>0</v>
      </c>
      <c r="G50" s="11">
        <f ca="1">((COUNTIFS(SWISSW!$I:$I,'MTT DRAW'!$A50,SWISSW!$J:$J,'MTT DRAW'!G$1,SWISSW!$F:$F,"Draw")+COUNTIFS(SWISSW!$I:$I,'MTT DRAW'!G$1,SWISSW!$J:$J,'MTT DRAW'!$A50,SWISSW!$F:$F,"Draw")))*IF(ROW()=COLUMN(),0.5,1)</f>
        <v>0</v>
      </c>
      <c r="H50" s="11">
        <f ca="1">((COUNTIFS(SWISSW!$I:$I,'MTT DRAW'!$A50,SWISSW!$J:$J,'MTT DRAW'!H$1,SWISSW!$F:$F,"Draw")+COUNTIFS(SWISSW!$I:$I,'MTT DRAW'!H$1,SWISSW!$J:$J,'MTT DRAW'!$A50,SWISSW!$F:$F,"Draw")))*IF(ROW()=COLUMN(),0.5,1)</f>
        <v>0</v>
      </c>
      <c r="I50" s="11">
        <f ca="1">((COUNTIFS(SWISSW!$I:$I,'MTT DRAW'!$A50,SWISSW!$J:$J,'MTT DRAW'!I$1,SWISSW!$F:$F,"Draw")+COUNTIFS(SWISSW!$I:$I,'MTT DRAW'!I$1,SWISSW!$J:$J,'MTT DRAW'!$A50,SWISSW!$F:$F,"Draw")))*IF(ROW()=COLUMN(),0.5,1)</f>
        <v>0</v>
      </c>
      <c r="J50" s="11">
        <f ca="1">((COUNTIFS(SWISSW!$I:$I,'MTT DRAW'!$A50,SWISSW!$J:$J,'MTT DRAW'!J$1,SWISSW!$F:$F,"Draw")+COUNTIFS(SWISSW!$I:$I,'MTT DRAW'!J$1,SWISSW!$J:$J,'MTT DRAW'!$A50,SWISSW!$F:$F,"Draw")))*IF(ROW()=COLUMN(),0.5,1)</f>
        <v>0</v>
      </c>
      <c r="K50" s="11">
        <f ca="1">((COUNTIFS(SWISSW!$I:$I,'MTT DRAW'!$A50,SWISSW!$J:$J,'MTT DRAW'!K$1,SWISSW!$F:$F,"Draw")+COUNTIFS(SWISSW!$I:$I,'MTT DRAW'!K$1,SWISSW!$J:$J,'MTT DRAW'!$A50,SWISSW!$F:$F,"Draw")))*IF(ROW()=COLUMN(),0.5,1)</f>
        <v>0</v>
      </c>
      <c r="L50" s="11">
        <f ca="1">((COUNTIFS(SWISSW!$I:$I,'MTT DRAW'!$A50,SWISSW!$J:$J,'MTT DRAW'!L$1,SWISSW!$F:$F,"Draw")+COUNTIFS(SWISSW!$I:$I,'MTT DRAW'!L$1,SWISSW!$J:$J,'MTT DRAW'!$A50,SWISSW!$F:$F,"Draw")))*IF(ROW()=COLUMN(),0.5,1)</f>
        <v>0</v>
      </c>
      <c r="M50" s="11">
        <f ca="1">((COUNTIFS(SWISSW!$I:$I,'MTT DRAW'!$A50,SWISSW!$J:$J,'MTT DRAW'!M$1,SWISSW!$F:$F,"Draw")+COUNTIFS(SWISSW!$I:$I,'MTT DRAW'!M$1,SWISSW!$J:$J,'MTT DRAW'!$A50,SWISSW!$F:$F,"Draw")))*IF(ROW()=COLUMN(),0.5,1)</f>
        <v>0</v>
      </c>
      <c r="N50" s="11">
        <f ca="1">((COUNTIFS(SWISSW!$I:$I,'MTT DRAW'!$A50,SWISSW!$J:$J,'MTT DRAW'!N$1,SWISSW!$F:$F,"Draw")+COUNTIFS(SWISSW!$I:$I,'MTT DRAW'!N$1,SWISSW!$J:$J,'MTT DRAW'!$A50,SWISSW!$F:$F,"Draw")))*IF(ROW()=COLUMN(),0.5,1)</f>
        <v>0</v>
      </c>
      <c r="O50" s="11">
        <f ca="1">((COUNTIFS(SWISSW!$I:$I,'MTT DRAW'!$A50,SWISSW!$J:$J,'MTT DRAW'!O$1,SWISSW!$F:$F,"Draw")+COUNTIFS(SWISSW!$I:$I,'MTT DRAW'!O$1,SWISSW!$J:$J,'MTT DRAW'!$A50,SWISSW!$F:$F,"Draw")))*IF(ROW()=COLUMN(),0.5,1)</f>
        <v>0</v>
      </c>
      <c r="P50" s="11">
        <f ca="1">((COUNTIFS(SWISSW!$I:$I,'MTT DRAW'!$A50,SWISSW!$J:$J,'MTT DRAW'!P$1,SWISSW!$F:$F,"Draw")+COUNTIFS(SWISSW!$I:$I,'MTT DRAW'!P$1,SWISSW!$J:$J,'MTT DRAW'!$A50,SWISSW!$F:$F,"Draw")))*IF(ROW()=COLUMN(),0.5,1)</f>
        <v>0</v>
      </c>
      <c r="Q50" s="11">
        <f ca="1">((COUNTIFS(SWISSW!$I:$I,'MTT DRAW'!$A50,SWISSW!$J:$J,'MTT DRAW'!Q$1,SWISSW!$F:$F,"Draw")+COUNTIFS(SWISSW!$I:$I,'MTT DRAW'!Q$1,SWISSW!$J:$J,'MTT DRAW'!$A50,SWISSW!$F:$F,"Draw")))*IF(ROW()=COLUMN(),0.5,1)</f>
        <v>0</v>
      </c>
      <c r="R50" s="11">
        <f ca="1">((COUNTIFS(SWISSW!$I:$I,'MTT DRAW'!$A50,SWISSW!$J:$J,'MTT DRAW'!R$1,SWISSW!$F:$F,"Draw")+COUNTIFS(SWISSW!$I:$I,'MTT DRAW'!R$1,SWISSW!$J:$J,'MTT DRAW'!$A50,SWISSW!$F:$F,"Draw")))*IF(ROW()=COLUMN(),0.5,1)</f>
        <v>0</v>
      </c>
      <c r="S50" s="11">
        <f ca="1">((COUNTIFS(SWISSW!$I:$I,'MTT DRAW'!$A50,SWISSW!$J:$J,'MTT DRAW'!S$1,SWISSW!$F:$F,"Draw")+COUNTIFS(SWISSW!$I:$I,'MTT DRAW'!S$1,SWISSW!$J:$J,'MTT DRAW'!$A50,SWISSW!$F:$F,"Draw")))*IF(ROW()=COLUMN(),0.5,1)</f>
        <v>0</v>
      </c>
      <c r="T50" s="11">
        <f ca="1">((COUNTIFS(SWISSW!$I:$I,'MTT DRAW'!$A50,SWISSW!$J:$J,'MTT DRAW'!T$1,SWISSW!$F:$F,"Draw")+COUNTIFS(SWISSW!$I:$I,'MTT DRAW'!T$1,SWISSW!$J:$J,'MTT DRAW'!$A50,SWISSW!$F:$F,"Draw")))*IF(ROW()=COLUMN(),0.5,1)</f>
        <v>0</v>
      </c>
      <c r="U50" s="11">
        <f ca="1">((COUNTIFS(SWISSW!$I:$I,'MTT DRAW'!$A50,SWISSW!$J:$J,'MTT DRAW'!U$1,SWISSW!$F:$F,"Draw")+COUNTIFS(SWISSW!$I:$I,'MTT DRAW'!U$1,SWISSW!$J:$J,'MTT DRAW'!$A50,SWISSW!$F:$F,"Draw")))*IF(ROW()=COLUMN(),0.5,1)</f>
        <v>0</v>
      </c>
      <c r="V50" s="11">
        <f ca="1">((COUNTIFS(SWISSW!$I:$I,'MTT DRAW'!$A50,SWISSW!$J:$J,'MTT DRAW'!V$1,SWISSW!$F:$F,"Draw")+COUNTIFS(SWISSW!$I:$I,'MTT DRAW'!V$1,SWISSW!$J:$J,'MTT DRAW'!$A50,SWISSW!$F:$F,"Draw")))*IF(ROW()=COLUMN(),0.5,1)</f>
        <v>0</v>
      </c>
      <c r="W50" s="11">
        <f ca="1">((COUNTIFS(SWISSW!$I:$I,'MTT DRAW'!$A50,SWISSW!$J:$J,'MTT DRAW'!W$1,SWISSW!$F:$F,"Draw")+COUNTIFS(SWISSW!$I:$I,'MTT DRAW'!W$1,SWISSW!$J:$J,'MTT DRAW'!$A50,SWISSW!$F:$F,"Draw")))*IF(ROW()=COLUMN(),0.5,1)</f>
        <v>0</v>
      </c>
      <c r="X50" s="11">
        <f ca="1">((COUNTIFS(SWISSW!$I:$I,'MTT DRAW'!$A50,SWISSW!$J:$J,'MTT DRAW'!X$1,SWISSW!$F:$F,"Draw")+COUNTIFS(SWISSW!$I:$I,'MTT DRAW'!X$1,SWISSW!$J:$J,'MTT DRAW'!$A50,SWISSW!$F:$F,"Draw")))*IF(ROW()=COLUMN(),0.5,1)</f>
        <v>0</v>
      </c>
      <c r="Y50" s="11">
        <f ca="1">((COUNTIFS(SWISSW!$I:$I,'MTT DRAW'!$A50,SWISSW!$J:$J,'MTT DRAW'!Y$1,SWISSW!$F:$F,"Draw")+COUNTIFS(SWISSW!$I:$I,'MTT DRAW'!Y$1,SWISSW!$J:$J,'MTT DRAW'!$A50,SWISSW!$F:$F,"Draw")))*IF(ROW()=COLUMN(),0.5,1)</f>
        <v>0</v>
      </c>
      <c r="Z50" s="11">
        <f ca="1">((COUNTIFS(SWISSW!$I:$I,'MTT DRAW'!$A50,SWISSW!$J:$J,'MTT DRAW'!Z$1,SWISSW!$F:$F,"Draw")+COUNTIFS(SWISSW!$I:$I,'MTT DRAW'!Z$1,SWISSW!$J:$J,'MTT DRAW'!$A50,SWISSW!$F:$F,"Draw")))*IF(ROW()=COLUMN(),0.5,1)</f>
        <v>0</v>
      </c>
      <c r="AA50" s="11">
        <f ca="1">((COUNTIFS(SWISSW!$I:$I,'MTT DRAW'!$A50,SWISSW!$J:$J,'MTT DRAW'!AA$1,SWISSW!$F:$F,"Draw")+COUNTIFS(SWISSW!$I:$I,'MTT DRAW'!AA$1,SWISSW!$J:$J,'MTT DRAW'!$A50,SWISSW!$F:$F,"Draw")))*IF(ROW()=COLUMN(),0.5,1)</f>
        <v>0</v>
      </c>
      <c r="AB50" s="11">
        <f ca="1">((COUNTIFS(SWISSW!$I:$I,'MTT DRAW'!$A50,SWISSW!$J:$J,'MTT DRAW'!AB$1,SWISSW!$F:$F,"Draw")+COUNTIFS(SWISSW!$I:$I,'MTT DRAW'!AB$1,SWISSW!$J:$J,'MTT DRAW'!$A50,SWISSW!$F:$F,"Draw")))*IF(ROW()=COLUMN(),0.5,1)</f>
        <v>0</v>
      </c>
      <c r="AC50" s="11">
        <f ca="1">((COUNTIFS(SWISSW!$I:$I,'MTT DRAW'!$A50,SWISSW!$J:$J,'MTT DRAW'!AC$1,SWISSW!$F:$F,"Draw")+COUNTIFS(SWISSW!$I:$I,'MTT DRAW'!AC$1,SWISSW!$J:$J,'MTT DRAW'!$A50,SWISSW!$F:$F,"Draw")))*IF(ROW()=COLUMN(),0.5,1)</f>
        <v>0</v>
      </c>
      <c r="AD50" s="11">
        <f ca="1">((COUNTIFS(SWISSW!$I:$I,'MTT DRAW'!$A50,SWISSW!$J:$J,'MTT DRAW'!AD$1,SWISSW!$F:$F,"Draw")+COUNTIFS(SWISSW!$I:$I,'MTT DRAW'!AD$1,SWISSW!$J:$J,'MTT DRAW'!$A50,SWISSW!$F:$F,"Draw")))*IF(ROW()=COLUMN(),0.5,1)</f>
        <v>0</v>
      </c>
      <c r="AE50" s="11">
        <f ca="1">((COUNTIFS(SWISSW!$I:$I,'MTT DRAW'!$A50,SWISSW!$J:$J,'MTT DRAW'!AE$1,SWISSW!$F:$F,"Draw")+COUNTIFS(SWISSW!$I:$I,'MTT DRAW'!AE$1,SWISSW!$J:$J,'MTT DRAW'!$A50,SWISSW!$F:$F,"Draw")))*IF(ROW()=COLUMN(),0.5,1)</f>
        <v>0</v>
      </c>
      <c r="AF50" s="11">
        <f ca="1">((COUNTIFS(SWISSW!$I:$I,'MTT DRAW'!$A50,SWISSW!$J:$J,'MTT DRAW'!AF$1,SWISSW!$F:$F,"Draw")+COUNTIFS(SWISSW!$I:$I,'MTT DRAW'!AF$1,SWISSW!$J:$J,'MTT DRAW'!$A50,SWISSW!$F:$F,"Draw")))*IF(ROW()=COLUMN(),0.5,1)</f>
        <v>0</v>
      </c>
      <c r="AG50" s="11">
        <f ca="1">((COUNTIFS(SWISSW!$I:$I,'MTT DRAW'!$A50,SWISSW!$J:$J,'MTT DRAW'!AG$1,SWISSW!$F:$F,"Draw")+COUNTIFS(SWISSW!$I:$I,'MTT DRAW'!AG$1,SWISSW!$J:$J,'MTT DRAW'!$A50,SWISSW!$F:$F,"Draw")))*IF(ROW()=COLUMN(),0.5,1)</f>
        <v>0</v>
      </c>
      <c r="AH50" s="11">
        <f ca="1">((COUNTIFS(SWISSW!$I:$I,'MTT DRAW'!$A50,SWISSW!$J:$J,'MTT DRAW'!AH$1,SWISSW!$F:$F,"Draw")+COUNTIFS(SWISSW!$I:$I,'MTT DRAW'!AH$1,SWISSW!$J:$J,'MTT DRAW'!$A50,SWISSW!$F:$F,"Draw")))*IF(ROW()=COLUMN(),0.5,1)</f>
        <v>0</v>
      </c>
      <c r="AI50" s="11">
        <f ca="1">((COUNTIFS(SWISSW!$I:$I,'MTT DRAW'!$A50,SWISSW!$J:$J,'MTT DRAW'!AI$1,SWISSW!$F:$F,"Draw")+COUNTIFS(SWISSW!$I:$I,'MTT DRAW'!AI$1,SWISSW!$J:$J,'MTT DRAW'!$A50,SWISSW!$F:$F,"Draw")))*IF(ROW()=COLUMN(),0.5,1)</f>
        <v>0</v>
      </c>
      <c r="AJ50" s="11">
        <f ca="1">((COUNTIFS(SWISSW!$I:$I,'MTT DRAW'!$A50,SWISSW!$J:$J,'MTT DRAW'!AJ$1,SWISSW!$F:$F,"Draw")+COUNTIFS(SWISSW!$I:$I,'MTT DRAW'!AJ$1,SWISSW!$J:$J,'MTT DRAW'!$A50,SWISSW!$F:$F,"Draw")))*IF(ROW()=COLUMN(),0.5,1)</f>
        <v>0</v>
      </c>
      <c r="AK50" s="11">
        <f ca="1">((COUNTIFS(SWISSW!$I:$I,'MTT DRAW'!$A50,SWISSW!$J:$J,'MTT DRAW'!AK$1,SWISSW!$F:$F,"Draw")+COUNTIFS(SWISSW!$I:$I,'MTT DRAW'!AK$1,SWISSW!$J:$J,'MTT DRAW'!$A50,SWISSW!$F:$F,"Draw")))*IF(ROW()=COLUMN(),0.5,1)</f>
        <v>0</v>
      </c>
      <c r="AL50" s="11">
        <f ca="1">((COUNTIFS(SWISSW!$I:$I,'MTT DRAW'!$A50,SWISSW!$J:$J,'MTT DRAW'!AL$1,SWISSW!$F:$F,"Draw")+COUNTIFS(SWISSW!$I:$I,'MTT DRAW'!AL$1,SWISSW!$J:$J,'MTT DRAW'!$A50,SWISSW!$F:$F,"Draw")))*IF(ROW()=COLUMN(),0.5,1)</f>
        <v>0</v>
      </c>
      <c r="AM50" s="11">
        <f ca="1">((COUNTIFS(SWISSW!$I:$I,'MTT DRAW'!$A50,SWISSW!$J:$J,'MTT DRAW'!AM$1,SWISSW!$F:$F,"Draw")+COUNTIFS(SWISSW!$I:$I,'MTT DRAW'!AM$1,SWISSW!$J:$J,'MTT DRAW'!$A50,SWISSW!$F:$F,"Draw")))*IF(ROW()=COLUMN(),0.5,1)</f>
        <v>0</v>
      </c>
      <c r="AN50" s="11">
        <f ca="1">((COUNTIFS(SWISSW!$I:$I,'MTT DRAW'!$A50,SWISSW!$J:$J,'MTT DRAW'!AN$1,SWISSW!$F:$F,"Draw")+COUNTIFS(SWISSW!$I:$I,'MTT DRAW'!AN$1,SWISSW!$J:$J,'MTT DRAW'!$A50,SWISSW!$F:$F,"Draw")))*IF(ROW()=COLUMN(),0.5,1)</f>
        <v>0</v>
      </c>
      <c r="AO50" s="11">
        <f ca="1">((COUNTIFS(SWISSW!$I:$I,'MTT DRAW'!$A50,SWISSW!$J:$J,'MTT DRAW'!AO$1,SWISSW!$F:$F,"Draw")+COUNTIFS(SWISSW!$I:$I,'MTT DRAW'!AO$1,SWISSW!$J:$J,'MTT DRAW'!$A50,SWISSW!$F:$F,"Draw")))*IF(ROW()=COLUMN(),0.5,1)</f>
        <v>0</v>
      </c>
      <c r="AP50" s="11">
        <f ca="1">((COUNTIFS(SWISSW!$I:$I,'MTT DRAW'!$A50,SWISSW!$J:$J,'MTT DRAW'!AP$1,SWISSW!$F:$F,"Draw")+COUNTIFS(SWISSW!$I:$I,'MTT DRAW'!AP$1,SWISSW!$J:$J,'MTT DRAW'!$A50,SWISSW!$F:$F,"Draw")))*IF(ROW()=COLUMN(),0.5,1)</f>
        <v>0</v>
      </c>
      <c r="AQ50" s="11">
        <f ca="1">((COUNTIFS(SWISSW!$I:$I,'MTT DRAW'!$A50,SWISSW!$J:$J,'MTT DRAW'!AQ$1,SWISSW!$F:$F,"Draw")+COUNTIFS(SWISSW!$I:$I,'MTT DRAW'!AQ$1,SWISSW!$J:$J,'MTT DRAW'!$A50,SWISSW!$F:$F,"Draw")))*IF(ROW()=COLUMN(),0.5,1)</f>
        <v>0</v>
      </c>
      <c r="AR50" s="11">
        <f ca="1">((COUNTIFS(SWISSW!$I:$I,'MTT DRAW'!$A50,SWISSW!$J:$J,'MTT DRAW'!AR$1,SWISSW!$F:$F,"Draw")+COUNTIFS(SWISSW!$I:$I,'MTT DRAW'!AR$1,SWISSW!$J:$J,'MTT DRAW'!$A50,SWISSW!$F:$F,"Draw")))*IF(ROW()=COLUMN(),0.5,1)</f>
        <v>0</v>
      </c>
      <c r="AS50" s="11">
        <f ca="1">((COUNTIFS(SWISSW!$I:$I,'MTT DRAW'!$A50,SWISSW!$J:$J,'MTT DRAW'!AS$1,SWISSW!$F:$F,"Draw")+COUNTIFS(SWISSW!$I:$I,'MTT DRAW'!AS$1,SWISSW!$J:$J,'MTT DRAW'!$A50,SWISSW!$F:$F,"Draw")))*IF(ROW()=COLUMN(),0.5,1)</f>
        <v>0</v>
      </c>
      <c r="AT50" s="11">
        <f ca="1">((COUNTIFS(SWISSW!$I:$I,'MTT DRAW'!$A50,SWISSW!$J:$J,'MTT DRAW'!AT$1,SWISSW!$F:$F,"Draw")+COUNTIFS(SWISSW!$I:$I,'MTT DRAW'!AT$1,SWISSW!$J:$J,'MTT DRAW'!$A50,SWISSW!$F:$F,"Draw")))*IF(ROW()=COLUMN(),0.5,1)</f>
        <v>0</v>
      </c>
      <c r="AU50" s="11">
        <f ca="1">((COUNTIFS(SWISSW!$I:$I,'MTT DRAW'!$A50,SWISSW!$J:$J,'MTT DRAW'!AU$1,SWISSW!$F:$F,"Draw")+COUNTIFS(SWISSW!$I:$I,'MTT DRAW'!AU$1,SWISSW!$J:$J,'MTT DRAW'!$A50,SWISSW!$F:$F,"Draw")))*IF(ROW()=COLUMN(),0.5,1)</f>
        <v>0</v>
      </c>
      <c r="AV50" s="11">
        <f ca="1">((COUNTIFS(SWISSW!$I:$I,'MTT DRAW'!$A50,SWISSW!$J:$J,'MTT DRAW'!AV$1,SWISSW!$F:$F,"Draw")+COUNTIFS(SWISSW!$I:$I,'MTT DRAW'!AV$1,SWISSW!$J:$J,'MTT DRAW'!$A50,SWISSW!$F:$F,"Draw")))*IF(ROW()=COLUMN(),0.5,1)</f>
        <v>0</v>
      </c>
      <c r="AW50" s="11">
        <f ca="1">((COUNTIFS(SWISSW!$I:$I,'MTT DRAW'!$A50,SWISSW!$J:$J,'MTT DRAW'!AW$1,SWISSW!$F:$F,"Draw")+COUNTIFS(SWISSW!$I:$I,'MTT DRAW'!AW$1,SWISSW!$J:$J,'MTT DRAW'!$A50,SWISSW!$F:$F,"Draw")))*IF(ROW()=COLUMN(),0.5,1)</f>
        <v>0</v>
      </c>
      <c r="AX50" s="11">
        <f ca="1">((COUNTIFS(SWISSW!$I:$I,'MTT DRAW'!$A50,SWISSW!$J:$J,'MTT DRAW'!AX$1,SWISSW!$F:$F,"Draw")+COUNTIFS(SWISSW!$I:$I,'MTT DRAW'!AX$1,SWISSW!$J:$J,'MTT DRAW'!$A50,SWISSW!$F:$F,"Draw")))*IF(ROW()=COLUMN(),0.5,1)</f>
        <v>0</v>
      </c>
      <c r="AY50" s="11">
        <f ca="1">((COUNTIFS(SWISSW!$I:$I,'MTT DRAW'!$A50,SWISSW!$J:$J,'MTT DRAW'!AY$1,SWISSW!$F:$F,"Draw")+COUNTIFS(SWISSW!$I:$I,'MTT DRAW'!AY$1,SWISSW!$J:$J,'MTT DRAW'!$A50,SWISSW!$F:$F,"Draw")))*IF(ROW()=COLUMN(),0.5,1)</f>
        <v>0</v>
      </c>
      <c r="AZ50" s="11">
        <f ca="1">((COUNTIFS(SWISSW!$I:$I,'MTT DRAW'!$A50,SWISSW!$J:$J,'MTT DRAW'!AZ$1,SWISSW!$F:$F,"Draw")+COUNTIFS(SWISSW!$I:$I,'MTT DRAW'!AZ$1,SWISSW!$J:$J,'MTT DRAW'!$A50,SWISSW!$F:$F,"Draw")))*IF(ROW()=COLUMN(),0.5,1)</f>
        <v>0</v>
      </c>
      <c r="BA50" s="11">
        <f ca="1">((COUNTIFS(SWISSW!$I:$I,'MTT DRAW'!$A50,SWISSW!$J:$J,'MTT DRAW'!BA$1,SWISSW!$F:$F,"Draw")+COUNTIFS(SWISSW!$I:$I,'MTT DRAW'!BA$1,SWISSW!$J:$J,'MTT DRAW'!$A50,SWISSW!$F:$F,"Draw")))*IF(ROW()=COLUMN(),0.5,1)</f>
        <v>0</v>
      </c>
      <c r="BB50" s="11">
        <f ca="1">((COUNTIFS(SWISSW!$I:$I,'MTT DRAW'!$A50,SWISSW!$J:$J,'MTT DRAW'!BB$1,SWISSW!$F:$F,"Draw")+COUNTIFS(SWISSW!$I:$I,'MTT DRAW'!BB$1,SWISSW!$J:$J,'MTT DRAW'!$A50,SWISSW!$F:$F,"Draw")))*IF(ROW()=COLUMN(),0.5,1)</f>
        <v>0</v>
      </c>
      <c r="BC50" s="11">
        <f ca="1">((COUNTIFS(SWISSW!$I:$I,'MTT DRAW'!$A50,SWISSW!$J:$J,'MTT DRAW'!BC$1,SWISSW!$F:$F,"Draw")+COUNTIFS(SWISSW!$I:$I,'MTT DRAW'!BC$1,SWISSW!$J:$J,'MTT DRAW'!$A50,SWISSW!$F:$F,"Draw")))*IF(ROW()=COLUMN(),0.5,1)</f>
        <v>0</v>
      </c>
      <c r="BD50" s="11">
        <f ca="1">((COUNTIFS(SWISSW!$I:$I,'MTT DRAW'!$A50,SWISSW!$J:$J,'MTT DRAW'!BD$1,SWISSW!$F:$F,"Draw")+COUNTIFS(SWISSW!$I:$I,'MTT DRAW'!BD$1,SWISSW!$J:$J,'MTT DRAW'!$A50,SWISSW!$F:$F,"Draw")))*IF(ROW()=COLUMN(),0.5,1)</f>
        <v>0</v>
      </c>
      <c r="BE50" s="11">
        <f ca="1">((COUNTIFS(SWISSW!$I:$I,'MTT DRAW'!$A50,SWISSW!$J:$J,'MTT DRAW'!BE$1,SWISSW!$F:$F,"Draw")+COUNTIFS(SWISSW!$I:$I,'MTT DRAW'!BE$1,SWISSW!$J:$J,'MTT DRAW'!$A50,SWISSW!$F:$F,"Draw")))*IF(ROW()=COLUMN(),0.5,1)</f>
        <v>0</v>
      </c>
      <c r="BF50" s="11">
        <f ca="1">((COUNTIFS(SWISSW!$I:$I,'MTT DRAW'!$A50,SWISSW!$J:$J,'MTT DRAW'!BF$1,SWISSW!$F:$F,"Draw")+COUNTIFS(SWISSW!$I:$I,'MTT DRAW'!BF$1,SWISSW!$J:$J,'MTT DRAW'!$A50,SWISSW!$F:$F,"Draw")))*IF(ROW()=COLUMN(),0.5,1)</f>
        <v>0</v>
      </c>
      <c r="BG50" s="11">
        <f ca="1">((COUNTIFS(SWISSW!$I:$I,'MTT DRAW'!$A50,SWISSW!$J:$J,'MTT DRAW'!BG$1,SWISSW!$F:$F,"Draw")+COUNTIFS(SWISSW!$I:$I,'MTT DRAW'!BG$1,SWISSW!$J:$J,'MTT DRAW'!$A50,SWISSW!$F:$F,"Draw")))*IF(ROW()=COLUMN(),0.5,1)</f>
        <v>0</v>
      </c>
      <c r="BH50" s="11">
        <f ca="1">((COUNTIFS(SWISSW!$I:$I,'MTT DRAW'!$A50,SWISSW!$J:$J,'MTT DRAW'!BH$1,SWISSW!$F:$F,"Draw")+COUNTIFS(SWISSW!$I:$I,'MTT DRAW'!BH$1,SWISSW!$J:$J,'MTT DRAW'!$A50,SWISSW!$F:$F,"Draw")))*IF(ROW()=COLUMN(),0.5,1)</f>
        <v>0</v>
      </c>
      <c r="BI50" s="11">
        <f ca="1">((COUNTIFS(SWISSW!$I:$I,'MTT DRAW'!$A50,SWISSW!$J:$J,'MTT DRAW'!BI$1,SWISSW!$F:$F,"Draw")+COUNTIFS(SWISSW!$I:$I,'MTT DRAW'!BI$1,SWISSW!$J:$J,'MTT DRAW'!$A50,SWISSW!$F:$F,"Draw")))*IF(ROW()=COLUMN(),0.5,1)</f>
        <v>0</v>
      </c>
      <c r="BJ50" s="11">
        <f ca="1">((COUNTIFS(SWISSW!$I:$I,'MTT DRAW'!$A50,SWISSW!$J:$J,'MTT DRAW'!BJ$1,SWISSW!$F:$F,"Draw")+COUNTIFS(SWISSW!$I:$I,'MTT DRAW'!BJ$1,SWISSW!$J:$J,'MTT DRAW'!$A50,SWISSW!$F:$F,"Draw")))*IF(ROW()=COLUMN(),0.5,1)</f>
        <v>0</v>
      </c>
      <c r="BK50" s="11">
        <f ca="1">((COUNTIFS(SWISSW!$I:$I,'MTT DRAW'!$A50,SWISSW!$J:$J,'MTT DRAW'!BK$1,SWISSW!$F:$F,"Draw")+COUNTIFS(SWISSW!$I:$I,'MTT DRAW'!BK$1,SWISSW!$J:$J,'MTT DRAW'!$A50,SWISSW!$F:$F,"Draw")))*IF(ROW()=COLUMN(),0.5,1)</f>
        <v>0</v>
      </c>
      <c r="BL50" s="11">
        <f ca="1">((COUNTIFS(SWISSW!$I:$I,'MTT DRAW'!$A50,SWISSW!$J:$J,'MTT DRAW'!BL$1,SWISSW!$F:$F,"Draw")+COUNTIFS(SWISSW!$I:$I,'MTT DRAW'!BL$1,SWISSW!$J:$J,'MTT DRAW'!$A50,SWISSW!$F:$F,"Draw")))*IF(ROW()=COLUMN(),0.5,1)</f>
        <v>0</v>
      </c>
      <c r="BM50" s="11" t="str">
        <f ca="1">MATCHUP!BM50</f>
        <v>-</v>
      </c>
      <c r="BN50" s="11" t="str">
        <f ca="1">MATCHUP!BN50</f>
        <v>-</v>
      </c>
      <c r="BO50" s="11" t="str">
        <f ca="1">MATCHUP!BO50</f>
        <v>-</v>
      </c>
      <c r="BP50" s="11" t="str">
        <f ca="1">MATCHUP!BP50</f>
        <v>-</v>
      </c>
      <c r="BQ50" s="11" t="str">
        <f ca="1">MATCHUP!BQ50</f>
        <v>-</v>
      </c>
      <c r="BR50" s="11" t="str">
        <f ca="1">MATCHUP!BR50</f>
        <v>-</v>
      </c>
      <c r="BS50" s="11" t="str">
        <f ca="1">MATCHUP!BS50</f>
        <v>-</v>
      </c>
      <c r="BT50" s="11" t="str">
        <f ca="1">MATCHUP!BT50</f>
        <v>-</v>
      </c>
      <c r="BU50" s="11" t="str">
        <f ca="1">MATCHUP!BU50</f>
        <v>-</v>
      </c>
      <c r="BV50" s="11" t="str">
        <f ca="1">MATCHUP!BV50</f>
        <v>-</v>
      </c>
      <c r="BW50" s="11" t="str">
        <f ca="1">MATCHUP!BW50</f>
        <v>-</v>
      </c>
      <c r="BX50" s="11" t="str">
        <f ca="1">MATCHUP!BX50</f>
        <v>-</v>
      </c>
      <c r="BY50" s="11" t="str">
        <f ca="1">MATCHUP!BY50</f>
        <v>-</v>
      </c>
      <c r="BZ50" s="11" t="str">
        <f ca="1">MATCHUP!BZ50</f>
        <v>-</v>
      </c>
      <c r="CA50" s="11" t="str">
        <f ca="1">MATCHUP!CA50</f>
        <v>-</v>
      </c>
      <c r="CB50" s="11" t="str">
        <f ca="1">MATCHUP!CB50</f>
        <v>-</v>
      </c>
      <c r="CC50" s="11" t="str">
        <f ca="1">MATCHUP!CC50</f>
        <v>-</v>
      </c>
      <c r="CD50" s="11" t="str">
        <f ca="1">MATCHUP!CD50</f>
        <v>-</v>
      </c>
      <c r="CE50" s="11" t="str">
        <f ca="1">MATCHUP!CE50</f>
        <v>-</v>
      </c>
      <c r="CF50" s="11" t="str">
        <f ca="1">MATCHUP!CF50</f>
        <v>-</v>
      </c>
      <c r="CG50" s="11" t="str">
        <f ca="1">MATCHUP!CG50</f>
        <v>-</v>
      </c>
      <c r="CH50" s="11" t="str">
        <f ca="1">MATCHUP!CH50</f>
        <v>-</v>
      </c>
      <c r="CI50" s="11" t="str">
        <f ca="1">MATCHUP!CI50</f>
        <v>-</v>
      </c>
      <c r="CJ50" s="11" t="str">
        <f ca="1">MATCHUP!CJ50</f>
        <v>-</v>
      </c>
      <c r="CK50" s="11" t="str">
        <f ca="1">MATCHUP!CK50</f>
        <v>-</v>
      </c>
      <c r="CL50" s="11" t="str">
        <f ca="1">MATCHUP!CL50</f>
        <v>-</v>
      </c>
      <c r="CM50" s="11" t="str">
        <f ca="1">MATCHUP!CM50</f>
        <v>-</v>
      </c>
      <c r="CN50" s="11" t="str">
        <f ca="1">MATCHUP!CN50</f>
        <v>-</v>
      </c>
      <c r="CO50" s="11" t="str">
        <f ca="1">MATCHUP!CO50</f>
        <v>-</v>
      </c>
      <c r="CP50" s="11" t="str">
        <f ca="1">MATCHUP!CP50</f>
        <v>-</v>
      </c>
      <c r="CQ50" s="11" t="str">
        <f ca="1">MATCHUP!CQ50</f>
        <v>-</v>
      </c>
      <c r="CR50" s="11" t="str">
        <f ca="1">MATCHUP!CR50</f>
        <v>-</v>
      </c>
      <c r="CS50" s="11" t="str">
        <f ca="1">MATCHUP!CS50</f>
        <v>-</v>
      </c>
      <c r="CT50" s="11" t="str">
        <f ca="1">MATCHUP!CT50</f>
        <v>-</v>
      </c>
      <c r="CU50" s="11" t="str">
        <f ca="1">MATCHUP!CU50</f>
        <v>-</v>
      </c>
      <c r="CV50" s="11" t="str">
        <f ca="1">MATCHUP!CV50</f>
        <v>-</v>
      </c>
    </row>
    <row r="51" spans="1:100" ht="55" customHeight="1" x14ac:dyDescent="0.3">
      <c r="A51" s="3" t="str">
        <f ca="1">MATCHUP!A51</f>
        <v>Whale Combo</v>
      </c>
      <c r="B51" s="11">
        <f ca="1">((COUNTIFS(SWISSW!$I:$I,'MTT DRAW'!$A51,SWISSW!$J:$J,'MTT DRAW'!B$1,SWISSW!$F:$F,"Draw")+COUNTIFS(SWISSW!$I:$I,'MTT DRAW'!B$1,SWISSW!$J:$J,'MTT DRAW'!$A51,SWISSW!$F:$F,"Draw")))*IF(ROW()=COLUMN(),0.5,1)</f>
        <v>0</v>
      </c>
      <c r="C51" s="11">
        <f ca="1">((COUNTIFS(SWISSW!$I:$I,'MTT DRAW'!$A51,SWISSW!$J:$J,'MTT DRAW'!C$1,SWISSW!$F:$F,"Draw")+COUNTIFS(SWISSW!$I:$I,'MTT DRAW'!C$1,SWISSW!$J:$J,'MTT DRAW'!$A51,SWISSW!$F:$F,"Draw")))*IF(ROW()=COLUMN(),0.5,1)</f>
        <v>0</v>
      </c>
      <c r="D51" s="11">
        <f ca="1">((COUNTIFS(SWISSW!$I:$I,'MTT DRAW'!$A51,SWISSW!$J:$J,'MTT DRAW'!D$1,SWISSW!$F:$F,"Draw")+COUNTIFS(SWISSW!$I:$I,'MTT DRAW'!D$1,SWISSW!$J:$J,'MTT DRAW'!$A51,SWISSW!$F:$F,"Draw")))*IF(ROW()=COLUMN(),0.5,1)</f>
        <v>0</v>
      </c>
      <c r="E51" s="11">
        <f ca="1">((COUNTIFS(SWISSW!$I:$I,'MTT DRAW'!$A51,SWISSW!$J:$J,'MTT DRAW'!E$1,SWISSW!$F:$F,"Draw")+COUNTIFS(SWISSW!$I:$I,'MTT DRAW'!E$1,SWISSW!$J:$J,'MTT DRAW'!$A51,SWISSW!$F:$F,"Draw")))*IF(ROW()=COLUMN(),0.5,1)</f>
        <v>0</v>
      </c>
      <c r="F51" s="11">
        <f ca="1">((COUNTIFS(SWISSW!$I:$I,'MTT DRAW'!$A51,SWISSW!$J:$J,'MTT DRAW'!F$1,SWISSW!$F:$F,"Draw")+COUNTIFS(SWISSW!$I:$I,'MTT DRAW'!F$1,SWISSW!$J:$J,'MTT DRAW'!$A51,SWISSW!$F:$F,"Draw")))*IF(ROW()=COLUMN(),0.5,1)</f>
        <v>0</v>
      </c>
      <c r="G51" s="11">
        <f ca="1">((COUNTIFS(SWISSW!$I:$I,'MTT DRAW'!$A51,SWISSW!$J:$J,'MTT DRAW'!G$1,SWISSW!$F:$F,"Draw")+COUNTIFS(SWISSW!$I:$I,'MTT DRAW'!G$1,SWISSW!$J:$J,'MTT DRAW'!$A51,SWISSW!$F:$F,"Draw")))*IF(ROW()=COLUMN(),0.5,1)</f>
        <v>0</v>
      </c>
      <c r="H51" s="11">
        <f ca="1">((COUNTIFS(SWISSW!$I:$I,'MTT DRAW'!$A51,SWISSW!$J:$J,'MTT DRAW'!H$1,SWISSW!$F:$F,"Draw")+COUNTIFS(SWISSW!$I:$I,'MTT DRAW'!H$1,SWISSW!$J:$J,'MTT DRAW'!$A51,SWISSW!$F:$F,"Draw")))*IF(ROW()=COLUMN(),0.5,1)</f>
        <v>0</v>
      </c>
      <c r="I51" s="11">
        <f ca="1">((COUNTIFS(SWISSW!$I:$I,'MTT DRAW'!$A51,SWISSW!$J:$J,'MTT DRAW'!I$1,SWISSW!$F:$F,"Draw")+COUNTIFS(SWISSW!$I:$I,'MTT DRAW'!I$1,SWISSW!$J:$J,'MTT DRAW'!$A51,SWISSW!$F:$F,"Draw")))*IF(ROW()=COLUMN(),0.5,1)</f>
        <v>0</v>
      </c>
      <c r="J51" s="11">
        <f ca="1">((COUNTIFS(SWISSW!$I:$I,'MTT DRAW'!$A51,SWISSW!$J:$J,'MTT DRAW'!J$1,SWISSW!$F:$F,"Draw")+COUNTIFS(SWISSW!$I:$I,'MTT DRAW'!J$1,SWISSW!$J:$J,'MTT DRAW'!$A51,SWISSW!$F:$F,"Draw")))*IF(ROW()=COLUMN(),0.5,1)</f>
        <v>0</v>
      </c>
      <c r="K51" s="11">
        <f ca="1">((COUNTIFS(SWISSW!$I:$I,'MTT DRAW'!$A51,SWISSW!$J:$J,'MTT DRAW'!K$1,SWISSW!$F:$F,"Draw")+COUNTIFS(SWISSW!$I:$I,'MTT DRAW'!K$1,SWISSW!$J:$J,'MTT DRAW'!$A51,SWISSW!$F:$F,"Draw")))*IF(ROW()=COLUMN(),0.5,1)</f>
        <v>0</v>
      </c>
      <c r="L51" s="11">
        <f ca="1">((COUNTIFS(SWISSW!$I:$I,'MTT DRAW'!$A51,SWISSW!$J:$J,'MTT DRAW'!L$1,SWISSW!$F:$F,"Draw")+COUNTIFS(SWISSW!$I:$I,'MTT DRAW'!L$1,SWISSW!$J:$J,'MTT DRAW'!$A51,SWISSW!$F:$F,"Draw")))*IF(ROW()=COLUMN(),0.5,1)</f>
        <v>0</v>
      </c>
      <c r="M51" s="11">
        <f ca="1">((COUNTIFS(SWISSW!$I:$I,'MTT DRAW'!$A51,SWISSW!$J:$J,'MTT DRAW'!M$1,SWISSW!$F:$F,"Draw")+COUNTIFS(SWISSW!$I:$I,'MTT DRAW'!M$1,SWISSW!$J:$J,'MTT DRAW'!$A51,SWISSW!$F:$F,"Draw")))*IF(ROW()=COLUMN(),0.5,1)</f>
        <v>0</v>
      </c>
      <c r="N51" s="11">
        <f ca="1">((COUNTIFS(SWISSW!$I:$I,'MTT DRAW'!$A51,SWISSW!$J:$J,'MTT DRAW'!N$1,SWISSW!$F:$F,"Draw")+COUNTIFS(SWISSW!$I:$I,'MTT DRAW'!N$1,SWISSW!$J:$J,'MTT DRAW'!$A51,SWISSW!$F:$F,"Draw")))*IF(ROW()=COLUMN(),0.5,1)</f>
        <v>0</v>
      </c>
      <c r="O51" s="11">
        <f ca="1">((COUNTIFS(SWISSW!$I:$I,'MTT DRAW'!$A51,SWISSW!$J:$J,'MTT DRAW'!O$1,SWISSW!$F:$F,"Draw")+COUNTIFS(SWISSW!$I:$I,'MTT DRAW'!O$1,SWISSW!$J:$J,'MTT DRAW'!$A51,SWISSW!$F:$F,"Draw")))*IF(ROW()=COLUMN(),0.5,1)</f>
        <v>0</v>
      </c>
      <c r="P51" s="11">
        <f ca="1">((COUNTIFS(SWISSW!$I:$I,'MTT DRAW'!$A51,SWISSW!$J:$J,'MTT DRAW'!P$1,SWISSW!$F:$F,"Draw")+COUNTIFS(SWISSW!$I:$I,'MTT DRAW'!P$1,SWISSW!$J:$J,'MTT DRAW'!$A51,SWISSW!$F:$F,"Draw")))*IF(ROW()=COLUMN(),0.5,1)</f>
        <v>0</v>
      </c>
      <c r="Q51" s="11">
        <f ca="1">((COUNTIFS(SWISSW!$I:$I,'MTT DRAW'!$A51,SWISSW!$J:$J,'MTT DRAW'!Q$1,SWISSW!$F:$F,"Draw")+COUNTIFS(SWISSW!$I:$I,'MTT DRAW'!Q$1,SWISSW!$J:$J,'MTT DRAW'!$A51,SWISSW!$F:$F,"Draw")))*IF(ROW()=COLUMN(),0.5,1)</f>
        <v>0</v>
      </c>
      <c r="R51" s="11">
        <f ca="1">((COUNTIFS(SWISSW!$I:$I,'MTT DRAW'!$A51,SWISSW!$J:$J,'MTT DRAW'!R$1,SWISSW!$F:$F,"Draw")+COUNTIFS(SWISSW!$I:$I,'MTT DRAW'!R$1,SWISSW!$J:$J,'MTT DRAW'!$A51,SWISSW!$F:$F,"Draw")))*IF(ROW()=COLUMN(),0.5,1)</f>
        <v>0</v>
      </c>
      <c r="S51" s="11">
        <f ca="1">((COUNTIFS(SWISSW!$I:$I,'MTT DRAW'!$A51,SWISSW!$J:$J,'MTT DRAW'!S$1,SWISSW!$F:$F,"Draw")+COUNTIFS(SWISSW!$I:$I,'MTT DRAW'!S$1,SWISSW!$J:$J,'MTT DRAW'!$A51,SWISSW!$F:$F,"Draw")))*IF(ROW()=COLUMN(),0.5,1)</f>
        <v>0</v>
      </c>
      <c r="T51" s="11">
        <f ca="1">((COUNTIFS(SWISSW!$I:$I,'MTT DRAW'!$A51,SWISSW!$J:$J,'MTT DRAW'!T$1,SWISSW!$F:$F,"Draw")+COUNTIFS(SWISSW!$I:$I,'MTT DRAW'!T$1,SWISSW!$J:$J,'MTT DRAW'!$A51,SWISSW!$F:$F,"Draw")))*IF(ROW()=COLUMN(),0.5,1)</f>
        <v>0</v>
      </c>
      <c r="U51" s="11">
        <f ca="1">((COUNTIFS(SWISSW!$I:$I,'MTT DRAW'!$A51,SWISSW!$J:$J,'MTT DRAW'!U$1,SWISSW!$F:$F,"Draw")+COUNTIFS(SWISSW!$I:$I,'MTT DRAW'!U$1,SWISSW!$J:$J,'MTT DRAW'!$A51,SWISSW!$F:$F,"Draw")))*IF(ROW()=COLUMN(),0.5,1)</f>
        <v>0</v>
      </c>
      <c r="V51" s="11">
        <f ca="1">((COUNTIFS(SWISSW!$I:$I,'MTT DRAW'!$A51,SWISSW!$J:$J,'MTT DRAW'!V$1,SWISSW!$F:$F,"Draw")+COUNTIFS(SWISSW!$I:$I,'MTT DRAW'!V$1,SWISSW!$J:$J,'MTT DRAW'!$A51,SWISSW!$F:$F,"Draw")))*IF(ROW()=COLUMN(),0.5,1)</f>
        <v>0</v>
      </c>
      <c r="W51" s="11">
        <f ca="1">((COUNTIFS(SWISSW!$I:$I,'MTT DRAW'!$A51,SWISSW!$J:$J,'MTT DRAW'!W$1,SWISSW!$F:$F,"Draw")+COUNTIFS(SWISSW!$I:$I,'MTT DRAW'!W$1,SWISSW!$J:$J,'MTT DRAW'!$A51,SWISSW!$F:$F,"Draw")))*IF(ROW()=COLUMN(),0.5,1)</f>
        <v>0</v>
      </c>
      <c r="X51" s="11">
        <f ca="1">((COUNTIFS(SWISSW!$I:$I,'MTT DRAW'!$A51,SWISSW!$J:$J,'MTT DRAW'!X$1,SWISSW!$F:$F,"Draw")+COUNTIFS(SWISSW!$I:$I,'MTT DRAW'!X$1,SWISSW!$J:$J,'MTT DRAW'!$A51,SWISSW!$F:$F,"Draw")))*IF(ROW()=COLUMN(),0.5,1)</f>
        <v>0</v>
      </c>
      <c r="Y51" s="11">
        <f ca="1">((COUNTIFS(SWISSW!$I:$I,'MTT DRAW'!$A51,SWISSW!$J:$J,'MTT DRAW'!Y$1,SWISSW!$F:$F,"Draw")+COUNTIFS(SWISSW!$I:$I,'MTT DRAW'!Y$1,SWISSW!$J:$J,'MTT DRAW'!$A51,SWISSW!$F:$F,"Draw")))*IF(ROW()=COLUMN(),0.5,1)</f>
        <v>0</v>
      </c>
      <c r="Z51" s="11">
        <f ca="1">((COUNTIFS(SWISSW!$I:$I,'MTT DRAW'!$A51,SWISSW!$J:$J,'MTT DRAW'!Z$1,SWISSW!$F:$F,"Draw")+COUNTIFS(SWISSW!$I:$I,'MTT DRAW'!Z$1,SWISSW!$J:$J,'MTT DRAW'!$A51,SWISSW!$F:$F,"Draw")))*IF(ROW()=COLUMN(),0.5,1)</f>
        <v>0</v>
      </c>
      <c r="AA51" s="11">
        <f ca="1">((COUNTIFS(SWISSW!$I:$I,'MTT DRAW'!$A51,SWISSW!$J:$J,'MTT DRAW'!AA$1,SWISSW!$F:$F,"Draw")+COUNTIFS(SWISSW!$I:$I,'MTT DRAW'!AA$1,SWISSW!$J:$J,'MTT DRAW'!$A51,SWISSW!$F:$F,"Draw")))*IF(ROW()=COLUMN(),0.5,1)</f>
        <v>0</v>
      </c>
      <c r="AB51" s="11">
        <f ca="1">((COUNTIFS(SWISSW!$I:$I,'MTT DRAW'!$A51,SWISSW!$J:$J,'MTT DRAW'!AB$1,SWISSW!$F:$F,"Draw")+COUNTIFS(SWISSW!$I:$I,'MTT DRAW'!AB$1,SWISSW!$J:$J,'MTT DRAW'!$A51,SWISSW!$F:$F,"Draw")))*IF(ROW()=COLUMN(),0.5,1)</f>
        <v>0</v>
      </c>
      <c r="AC51" s="11">
        <f ca="1">((COUNTIFS(SWISSW!$I:$I,'MTT DRAW'!$A51,SWISSW!$J:$J,'MTT DRAW'!AC$1,SWISSW!$F:$F,"Draw")+COUNTIFS(SWISSW!$I:$I,'MTT DRAW'!AC$1,SWISSW!$J:$J,'MTT DRAW'!$A51,SWISSW!$F:$F,"Draw")))*IF(ROW()=COLUMN(),0.5,1)</f>
        <v>0</v>
      </c>
      <c r="AD51" s="11">
        <f ca="1">((COUNTIFS(SWISSW!$I:$I,'MTT DRAW'!$A51,SWISSW!$J:$J,'MTT DRAW'!AD$1,SWISSW!$F:$F,"Draw")+COUNTIFS(SWISSW!$I:$I,'MTT DRAW'!AD$1,SWISSW!$J:$J,'MTT DRAW'!$A51,SWISSW!$F:$F,"Draw")))*IF(ROW()=COLUMN(),0.5,1)</f>
        <v>0</v>
      </c>
      <c r="AE51" s="11">
        <f ca="1">((COUNTIFS(SWISSW!$I:$I,'MTT DRAW'!$A51,SWISSW!$J:$J,'MTT DRAW'!AE$1,SWISSW!$F:$F,"Draw")+COUNTIFS(SWISSW!$I:$I,'MTT DRAW'!AE$1,SWISSW!$J:$J,'MTT DRAW'!$A51,SWISSW!$F:$F,"Draw")))*IF(ROW()=COLUMN(),0.5,1)</f>
        <v>0</v>
      </c>
      <c r="AF51" s="11">
        <f ca="1">((COUNTIFS(SWISSW!$I:$I,'MTT DRAW'!$A51,SWISSW!$J:$J,'MTT DRAW'!AF$1,SWISSW!$F:$F,"Draw")+COUNTIFS(SWISSW!$I:$I,'MTT DRAW'!AF$1,SWISSW!$J:$J,'MTT DRAW'!$A51,SWISSW!$F:$F,"Draw")))*IF(ROW()=COLUMN(),0.5,1)</f>
        <v>0</v>
      </c>
      <c r="AG51" s="11">
        <f ca="1">((COUNTIFS(SWISSW!$I:$I,'MTT DRAW'!$A51,SWISSW!$J:$J,'MTT DRAW'!AG$1,SWISSW!$F:$F,"Draw")+COUNTIFS(SWISSW!$I:$I,'MTT DRAW'!AG$1,SWISSW!$J:$J,'MTT DRAW'!$A51,SWISSW!$F:$F,"Draw")))*IF(ROW()=COLUMN(),0.5,1)</f>
        <v>0</v>
      </c>
      <c r="AH51" s="11">
        <f ca="1">((COUNTIFS(SWISSW!$I:$I,'MTT DRAW'!$A51,SWISSW!$J:$J,'MTT DRAW'!AH$1,SWISSW!$F:$F,"Draw")+COUNTIFS(SWISSW!$I:$I,'MTT DRAW'!AH$1,SWISSW!$J:$J,'MTT DRAW'!$A51,SWISSW!$F:$F,"Draw")))*IF(ROW()=COLUMN(),0.5,1)</f>
        <v>0</v>
      </c>
      <c r="AI51" s="11">
        <f ca="1">((COUNTIFS(SWISSW!$I:$I,'MTT DRAW'!$A51,SWISSW!$J:$J,'MTT DRAW'!AI$1,SWISSW!$F:$F,"Draw")+COUNTIFS(SWISSW!$I:$I,'MTT DRAW'!AI$1,SWISSW!$J:$J,'MTT DRAW'!$A51,SWISSW!$F:$F,"Draw")))*IF(ROW()=COLUMN(),0.5,1)</f>
        <v>0</v>
      </c>
      <c r="AJ51" s="11">
        <f ca="1">((COUNTIFS(SWISSW!$I:$I,'MTT DRAW'!$A51,SWISSW!$J:$J,'MTT DRAW'!AJ$1,SWISSW!$F:$F,"Draw")+COUNTIFS(SWISSW!$I:$I,'MTT DRAW'!AJ$1,SWISSW!$J:$J,'MTT DRAW'!$A51,SWISSW!$F:$F,"Draw")))*IF(ROW()=COLUMN(),0.5,1)</f>
        <v>0</v>
      </c>
      <c r="AK51" s="11">
        <f ca="1">((COUNTIFS(SWISSW!$I:$I,'MTT DRAW'!$A51,SWISSW!$J:$J,'MTT DRAW'!AK$1,SWISSW!$F:$F,"Draw")+COUNTIFS(SWISSW!$I:$I,'MTT DRAW'!AK$1,SWISSW!$J:$J,'MTT DRAW'!$A51,SWISSW!$F:$F,"Draw")))*IF(ROW()=COLUMN(),0.5,1)</f>
        <v>0</v>
      </c>
      <c r="AL51" s="11">
        <f ca="1">((COUNTIFS(SWISSW!$I:$I,'MTT DRAW'!$A51,SWISSW!$J:$J,'MTT DRAW'!AL$1,SWISSW!$F:$F,"Draw")+COUNTIFS(SWISSW!$I:$I,'MTT DRAW'!AL$1,SWISSW!$J:$J,'MTT DRAW'!$A51,SWISSW!$F:$F,"Draw")))*IF(ROW()=COLUMN(),0.5,1)</f>
        <v>0</v>
      </c>
      <c r="AM51" s="11">
        <f ca="1">((COUNTIFS(SWISSW!$I:$I,'MTT DRAW'!$A51,SWISSW!$J:$J,'MTT DRAW'!AM$1,SWISSW!$F:$F,"Draw")+COUNTIFS(SWISSW!$I:$I,'MTT DRAW'!AM$1,SWISSW!$J:$J,'MTT DRAW'!$A51,SWISSW!$F:$F,"Draw")))*IF(ROW()=COLUMN(),0.5,1)</f>
        <v>0</v>
      </c>
      <c r="AN51" s="11">
        <f ca="1">((COUNTIFS(SWISSW!$I:$I,'MTT DRAW'!$A51,SWISSW!$J:$J,'MTT DRAW'!AN$1,SWISSW!$F:$F,"Draw")+COUNTIFS(SWISSW!$I:$I,'MTT DRAW'!AN$1,SWISSW!$J:$J,'MTT DRAW'!$A51,SWISSW!$F:$F,"Draw")))*IF(ROW()=COLUMN(),0.5,1)</f>
        <v>0</v>
      </c>
      <c r="AO51" s="11">
        <f ca="1">((COUNTIFS(SWISSW!$I:$I,'MTT DRAW'!$A51,SWISSW!$J:$J,'MTT DRAW'!AO$1,SWISSW!$F:$F,"Draw")+COUNTIFS(SWISSW!$I:$I,'MTT DRAW'!AO$1,SWISSW!$J:$J,'MTT DRAW'!$A51,SWISSW!$F:$F,"Draw")))*IF(ROW()=COLUMN(),0.5,1)</f>
        <v>0</v>
      </c>
      <c r="AP51" s="11">
        <f ca="1">((COUNTIFS(SWISSW!$I:$I,'MTT DRAW'!$A51,SWISSW!$J:$J,'MTT DRAW'!AP$1,SWISSW!$F:$F,"Draw")+COUNTIFS(SWISSW!$I:$I,'MTT DRAW'!AP$1,SWISSW!$J:$J,'MTT DRAW'!$A51,SWISSW!$F:$F,"Draw")))*IF(ROW()=COLUMN(),0.5,1)</f>
        <v>0</v>
      </c>
      <c r="AQ51" s="11">
        <f ca="1">((COUNTIFS(SWISSW!$I:$I,'MTT DRAW'!$A51,SWISSW!$J:$J,'MTT DRAW'!AQ$1,SWISSW!$F:$F,"Draw")+COUNTIFS(SWISSW!$I:$I,'MTT DRAW'!AQ$1,SWISSW!$J:$J,'MTT DRAW'!$A51,SWISSW!$F:$F,"Draw")))*IF(ROW()=COLUMN(),0.5,1)</f>
        <v>0</v>
      </c>
      <c r="AR51" s="11">
        <f ca="1">((COUNTIFS(SWISSW!$I:$I,'MTT DRAW'!$A51,SWISSW!$J:$J,'MTT DRAW'!AR$1,SWISSW!$F:$F,"Draw")+COUNTIFS(SWISSW!$I:$I,'MTT DRAW'!AR$1,SWISSW!$J:$J,'MTT DRAW'!$A51,SWISSW!$F:$F,"Draw")))*IF(ROW()=COLUMN(),0.5,1)</f>
        <v>0</v>
      </c>
      <c r="AS51" s="11">
        <f ca="1">((COUNTIFS(SWISSW!$I:$I,'MTT DRAW'!$A51,SWISSW!$J:$J,'MTT DRAW'!AS$1,SWISSW!$F:$F,"Draw")+COUNTIFS(SWISSW!$I:$I,'MTT DRAW'!AS$1,SWISSW!$J:$J,'MTT DRAW'!$A51,SWISSW!$F:$F,"Draw")))*IF(ROW()=COLUMN(),0.5,1)</f>
        <v>0</v>
      </c>
      <c r="AT51" s="11">
        <f ca="1">((COUNTIFS(SWISSW!$I:$I,'MTT DRAW'!$A51,SWISSW!$J:$J,'MTT DRAW'!AT$1,SWISSW!$F:$F,"Draw")+COUNTIFS(SWISSW!$I:$I,'MTT DRAW'!AT$1,SWISSW!$J:$J,'MTT DRAW'!$A51,SWISSW!$F:$F,"Draw")))*IF(ROW()=COLUMN(),0.5,1)</f>
        <v>0</v>
      </c>
      <c r="AU51" s="11">
        <f ca="1">((COUNTIFS(SWISSW!$I:$I,'MTT DRAW'!$A51,SWISSW!$J:$J,'MTT DRAW'!AU$1,SWISSW!$F:$F,"Draw")+COUNTIFS(SWISSW!$I:$I,'MTT DRAW'!AU$1,SWISSW!$J:$J,'MTT DRAW'!$A51,SWISSW!$F:$F,"Draw")))*IF(ROW()=COLUMN(),0.5,1)</f>
        <v>0</v>
      </c>
      <c r="AV51" s="11">
        <f ca="1">((COUNTIFS(SWISSW!$I:$I,'MTT DRAW'!$A51,SWISSW!$J:$J,'MTT DRAW'!AV$1,SWISSW!$F:$F,"Draw")+COUNTIFS(SWISSW!$I:$I,'MTT DRAW'!AV$1,SWISSW!$J:$J,'MTT DRAW'!$A51,SWISSW!$F:$F,"Draw")))*IF(ROW()=COLUMN(),0.5,1)</f>
        <v>0</v>
      </c>
      <c r="AW51" s="11">
        <f ca="1">((COUNTIFS(SWISSW!$I:$I,'MTT DRAW'!$A51,SWISSW!$J:$J,'MTT DRAW'!AW$1,SWISSW!$F:$F,"Draw")+COUNTIFS(SWISSW!$I:$I,'MTT DRAW'!AW$1,SWISSW!$J:$J,'MTT DRAW'!$A51,SWISSW!$F:$F,"Draw")))*IF(ROW()=COLUMN(),0.5,1)</f>
        <v>0</v>
      </c>
      <c r="AX51" s="11">
        <f ca="1">((COUNTIFS(SWISSW!$I:$I,'MTT DRAW'!$A51,SWISSW!$J:$J,'MTT DRAW'!AX$1,SWISSW!$F:$F,"Draw")+COUNTIFS(SWISSW!$I:$I,'MTT DRAW'!AX$1,SWISSW!$J:$J,'MTT DRAW'!$A51,SWISSW!$F:$F,"Draw")))*IF(ROW()=COLUMN(),0.5,1)</f>
        <v>0</v>
      </c>
      <c r="AY51" s="11">
        <f ca="1">((COUNTIFS(SWISSW!$I:$I,'MTT DRAW'!$A51,SWISSW!$J:$J,'MTT DRAW'!AY$1,SWISSW!$F:$F,"Draw")+COUNTIFS(SWISSW!$I:$I,'MTT DRAW'!AY$1,SWISSW!$J:$J,'MTT DRAW'!$A51,SWISSW!$F:$F,"Draw")))*IF(ROW()=COLUMN(),0.5,1)</f>
        <v>0</v>
      </c>
      <c r="AZ51" s="11">
        <f ca="1">((COUNTIFS(SWISSW!$I:$I,'MTT DRAW'!$A51,SWISSW!$J:$J,'MTT DRAW'!AZ$1,SWISSW!$F:$F,"Draw")+COUNTIFS(SWISSW!$I:$I,'MTT DRAW'!AZ$1,SWISSW!$J:$J,'MTT DRAW'!$A51,SWISSW!$F:$F,"Draw")))*IF(ROW()=COLUMN(),0.5,1)</f>
        <v>0</v>
      </c>
      <c r="BA51" s="11">
        <f ca="1">((COUNTIFS(SWISSW!$I:$I,'MTT DRAW'!$A51,SWISSW!$J:$J,'MTT DRAW'!BA$1,SWISSW!$F:$F,"Draw")+COUNTIFS(SWISSW!$I:$I,'MTT DRAW'!BA$1,SWISSW!$J:$J,'MTT DRAW'!$A51,SWISSW!$F:$F,"Draw")))*IF(ROW()=COLUMN(),0.5,1)</f>
        <v>0</v>
      </c>
      <c r="BB51" s="11">
        <f ca="1">((COUNTIFS(SWISSW!$I:$I,'MTT DRAW'!$A51,SWISSW!$J:$J,'MTT DRAW'!BB$1,SWISSW!$F:$F,"Draw")+COUNTIFS(SWISSW!$I:$I,'MTT DRAW'!BB$1,SWISSW!$J:$J,'MTT DRAW'!$A51,SWISSW!$F:$F,"Draw")))*IF(ROW()=COLUMN(),0.5,1)</f>
        <v>0</v>
      </c>
      <c r="BC51" s="11">
        <f ca="1">((COUNTIFS(SWISSW!$I:$I,'MTT DRAW'!$A51,SWISSW!$J:$J,'MTT DRAW'!BC$1,SWISSW!$F:$F,"Draw")+COUNTIFS(SWISSW!$I:$I,'MTT DRAW'!BC$1,SWISSW!$J:$J,'MTT DRAW'!$A51,SWISSW!$F:$F,"Draw")))*IF(ROW()=COLUMN(),0.5,1)</f>
        <v>0</v>
      </c>
      <c r="BD51" s="11">
        <f ca="1">((COUNTIFS(SWISSW!$I:$I,'MTT DRAW'!$A51,SWISSW!$J:$J,'MTT DRAW'!BD$1,SWISSW!$F:$F,"Draw")+COUNTIFS(SWISSW!$I:$I,'MTT DRAW'!BD$1,SWISSW!$J:$J,'MTT DRAW'!$A51,SWISSW!$F:$F,"Draw")))*IF(ROW()=COLUMN(),0.5,1)</f>
        <v>0</v>
      </c>
      <c r="BE51" s="11">
        <f ca="1">((COUNTIFS(SWISSW!$I:$I,'MTT DRAW'!$A51,SWISSW!$J:$J,'MTT DRAW'!BE$1,SWISSW!$F:$F,"Draw")+COUNTIFS(SWISSW!$I:$I,'MTT DRAW'!BE$1,SWISSW!$J:$J,'MTT DRAW'!$A51,SWISSW!$F:$F,"Draw")))*IF(ROW()=COLUMN(),0.5,1)</f>
        <v>0</v>
      </c>
      <c r="BF51" s="11">
        <f ca="1">((COUNTIFS(SWISSW!$I:$I,'MTT DRAW'!$A51,SWISSW!$J:$J,'MTT DRAW'!BF$1,SWISSW!$F:$F,"Draw")+COUNTIFS(SWISSW!$I:$I,'MTT DRAW'!BF$1,SWISSW!$J:$J,'MTT DRAW'!$A51,SWISSW!$F:$F,"Draw")))*IF(ROW()=COLUMN(),0.5,1)</f>
        <v>0</v>
      </c>
      <c r="BG51" s="11">
        <f ca="1">((COUNTIFS(SWISSW!$I:$I,'MTT DRAW'!$A51,SWISSW!$J:$J,'MTT DRAW'!BG$1,SWISSW!$F:$F,"Draw")+COUNTIFS(SWISSW!$I:$I,'MTT DRAW'!BG$1,SWISSW!$J:$J,'MTT DRAW'!$A51,SWISSW!$F:$F,"Draw")))*IF(ROW()=COLUMN(),0.5,1)</f>
        <v>0</v>
      </c>
      <c r="BH51" s="11">
        <f ca="1">((COUNTIFS(SWISSW!$I:$I,'MTT DRAW'!$A51,SWISSW!$J:$J,'MTT DRAW'!BH$1,SWISSW!$F:$F,"Draw")+COUNTIFS(SWISSW!$I:$I,'MTT DRAW'!BH$1,SWISSW!$J:$J,'MTT DRAW'!$A51,SWISSW!$F:$F,"Draw")))*IF(ROW()=COLUMN(),0.5,1)</f>
        <v>0</v>
      </c>
      <c r="BI51" s="11">
        <f ca="1">((COUNTIFS(SWISSW!$I:$I,'MTT DRAW'!$A51,SWISSW!$J:$J,'MTT DRAW'!BI$1,SWISSW!$F:$F,"Draw")+COUNTIFS(SWISSW!$I:$I,'MTT DRAW'!BI$1,SWISSW!$J:$J,'MTT DRAW'!$A51,SWISSW!$F:$F,"Draw")))*IF(ROW()=COLUMN(),0.5,1)</f>
        <v>0</v>
      </c>
      <c r="BJ51" s="11">
        <f ca="1">((COUNTIFS(SWISSW!$I:$I,'MTT DRAW'!$A51,SWISSW!$J:$J,'MTT DRAW'!BJ$1,SWISSW!$F:$F,"Draw")+COUNTIFS(SWISSW!$I:$I,'MTT DRAW'!BJ$1,SWISSW!$J:$J,'MTT DRAW'!$A51,SWISSW!$F:$F,"Draw")))*IF(ROW()=COLUMN(),0.5,1)</f>
        <v>0</v>
      </c>
      <c r="BK51" s="11">
        <f ca="1">((COUNTIFS(SWISSW!$I:$I,'MTT DRAW'!$A51,SWISSW!$J:$J,'MTT DRAW'!BK$1,SWISSW!$F:$F,"Draw")+COUNTIFS(SWISSW!$I:$I,'MTT DRAW'!BK$1,SWISSW!$J:$J,'MTT DRAW'!$A51,SWISSW!$F:$F,"Draw")))*IF(ROW()=COLUMN(),0.5,1)</f>
        <v>0</v>
      </c>
      <c r="BL51" s="11">
        <f ca="1">((COUNTIFS(SWISSW!$I:$I,'MTT DRAW'!$A51,SWISSW!$J:$J,'MTT DRAW'!BL$1,SWISSW!$F:$F,"Draw")+COUNTIFS(SWISSW!$I:$I,'MTT DRAW'!BL$1,SWISSW!$J:$J,'MTT DRAW'!$A51,SWISSW!$F:$F,"Draw")))*IF(ROW()=COLUMN(),0.5,1)</f>
        <v>0</v>
      </c>
      <c r="BM51" s="11" t="str">
        <f ca="1">MATCHUP!BM51</f>
        <v>-</v>
      </c>
      <c r="BN51" s="11" t="str">
        <f ca="1">MATCHUP!BN51</f>
        <v>-</v>
      </c>
      <c r="BO51" s="11" t="str">
        <f ca="1">MATCHUP!BO51</f>
        <v>-</v>
      </c>
      <c r="BP51" s="11" t="str">
        <f ca="1">MATCHUP!BP51</f>
        <v>-</v>
      </c>
      <c r="BQ51" s="11" t="str">
        <f ca="1">MATCHUP!BQ51</f>
        <v>-</v>
      </c>
      <c r="BR51" s="11" t="str">
        <f ca="1">MATCHUP!BR51</f>
        <v>-</v>
      </c>
      <c r="BS51" s="11" t="str">
        <f ca="1">MATCHUP!BS51</f>
        <v>-</v>
      </c>
      <c r="BT51" s="11" t="str">
        <f ca="1">MATCHUP!BT51</f>
        <v>-</v>
      </c>
      <c r="BU51" s="11" t="str">
        <f ca="1">MATCHUP!BU51</f>
        <v>-</v>
      </c>
      <c r="BV51" s="11" t="str">
        <f ca="1">MATCHUP!BV51</f>
        <v>-</v>
      </c>
      <c r="BW51" s="11" t="str">
        <f ca="1">MATCHUP!BW51</f>
        <v>-</v>
      </c>
      <c r="BX51" s="11" t="str">
        <f ca="1">MATCHUP!BX51</f>
        <v>-</v>
      </c>
      <c r="BY51" s="11" t="str">
        <f ca="1">MATCHUP!BY51</f>
        <v>-</v>
      </c>
      <c r="BZ51" s="11" t="str">
        <f ca="1">MATCHUP!BZ51</f>
        <v>-</v>
      </c>
      <c r="CA51" s="11" t="str">
        <f ca="1">MATCHUP!CA51</f>
        <v>-</v>
      </c>
      <c r="CB51" s="11" t="str">
        <f ca="1">MATCHUP!CB51</f>
        <v>-</v>
      </c>
      <c r="CC51" s="11" t="str">
        <f ca="1">MATCHUP!CC51</f>
        <v>-</v>
      </c>
      <c r="CD51" s="11" t="str">
        <f ca="1">MATCHUP!CD51</f>
        <v>-</v>
      </c>
      <c r="CE51" s="11" t="str">
        <f ca="1">MATCHUP!CE51</f>
        <v>-</v>
      </c>
      <c r="CF51" s="11" t="str">
        <f ca="1">MATCHUP!CF51</f>
        <v>-</v>
      </c>
      <c r="CG51" s="11" t="str">
        <f ca="1">MATCHUP!CG51</f>
        <v>-</v>
      </c>
      <c r="CH51" s="11" t="str">
        <f ca="1">MATCHUP!CH51</f>
        <v>-</v>
      </c>
      <c r="CI51" s="11" t="str">
        <f ca="1">MATCHUP!CI51</f>
        <v>-</v>
      </c>
      <c r="CJ51" s="11" t="str">
        <f ca="1">MATCHUP!CJ51</f>
        <v>-</v>
      </c>
      <c r="CK51" s="11" t="str">
        <f ca="1">MATCHUP!CK51</f>
        <v>-</v>
      </c>
      <c r="CL51" s="11" t="str">
        <f ca="1">MATCHUP!CL51</f>
        <v>-</v>
      </c>
      <c r="CM51" s="11" t="str">
        <f ca="1">MATCHUP!CM51</f>
        <v>-</v>
      </c>
      <c r="CN51" s="11" t="str">
        <f ca="1">MATCHUP!CN51</f>
        <v>-</v>
      </c>
      <c r="CO51" s="11" t="str">
        <f ca="1">MATCHUP!CO51</f>
        <v>-</v>
      </c>
      <c r="CP51" s="11" t="str">
        <f ca="1">MATCHUP!CP51</f>
        <v>-</v>
      </c>
      <c r="CQ51" s="11" t="str">
        <f ca="1">MATCHUP!CQ51</f>
        <v>-</v>
      </c>
      <c r="CR51" s="11" t="str">
        <f ca="1">MATCHUP!CR51</f>
        <v>-</v>
      </c>
      <c r="CS51" s="11" t="str">
        <f ca="1">MATCHUP!CS51</f>
        <v>-</v>
      </c>
      <c r="CT51" s="11" t="str">
        <f ca="1">MATCHUP!CT51</f>
        <v>-</v>
      </c>
      <c r="CU51" s="11" t="str">
        <f ca="1">MATCHUP!CU51</f>
        <v>-</v>
      </c>
      <c r="CV51" s="11" t="str">
        <f ca="1">MATCHUP!CV51</f>
        <v>-</v>
      </c>
    </row>
    <row r="52" spans="1:100" ht="55" customHeight="1" x14ac:dyDescent="0.3">
      <c r="A52" s="3" t="str">
        <f ca="1">MATCHUP!A52</f>
        <v>Tron (Other)</v>
      </c>
      <c r="B52" s="11">
        <f ca="1">((COUNTIFS(SWISSW!$I:$I,'MTT DRAW'!$A52,SWISSW!$J:$J,'MTT DRAW'!B$1,SWISSW!$F:$F,"Draw")+COUNTIFS(SWISSW!$I:$I,'MTT DRAW'!B$1,SWISSW!$J:$J,'MTT DRAW'!$A52,SWISSW!$F:$F,"Draw")))*IF(ROW()=COLUMN(),0.5,1)</f>
        <v>0</v>
      </c>
      <c r="C52" s="11">
        <f ca="1">((COUNTIFS(SWISSW!$I:$I,'MTT DRAW'!$A52,SWISSW!$J:$J,'MTT DRAW'!C$1,SWISSW!$F:$F,"Draw")+COUNTIFS(SWISSW!$I:$I,'MTT DRAW'!C$1,SWISSW!$J:$J,'MTT DRAW'!$A52,SWISSW!$F:$F,"Draw")))*IF(ROW()=COLUMN(),0.5,1)</f>
        <v>0</v>
      </c>
      <c r="D52" s="11">
        <f ca="1">((COUNTIFS(SWISSW!$I:$I,'MTT DRAW'!$A52,SWISSW!$J:$J,'MTT DRAW'!D$1,SWISSW!$F:$F,"Draw")+COUNTIFS(SWISSW!$I:$I,'MTT DRAW'!D$1,SWISSW!$J:$J,'MTT DRAW'!$A52,SWISSW!$F:$F,"Draw")))*IF(ROW()=COLUMN(),0.5,1)</f>
        <v>0</v>
      </c>
      <c r="E52" s="11">
        <f ca="1">((COUNTIFS(SWISSW!$I:$I,'MTT DRAW'!$A52,SWISSW!$J:$J,'MTT DRAW'!E$1,SWISSW!$F:$F,"Draw")+COUNTIFS(SWISSW!$I:$I,'MTT DRAW'!E$1,SWISSW!$J:$J,'MTT DRAW'!$A52,SWISSW!$F:$F,"Draw")))*IF(ROW()=COLUMN(),0.5,1)</f>
        <v>0</v>
      </c>
      <c r="F52" s="11">
        <f ca="1">((COUNTIFS(SWISSW!$I:$I,'MTT DRAW'!$A52,SWISSW!$J:$J,'MTT DRAW'!F$1,SWISSW!$F:$F,"Draw")+COUNTIFS(SWISSW!$I:$I,'MTT DRAW'!F$1,SWISSW!$J:$J,'MTT DRAW'!$A52,SWISSW!$F:$F,"Draw")))*IF(ROW()=COLUMN(),0.5,1)</f>
        <v>0</v>
      </c>
      <c r="G52" s="11">
        <f ca="1">((COUNTIFS(SWISSW!$I:$I,'MTT DRAW'!$A52,SWISSW!$J:$J,'MTT DRAW'!G$1,SWISSW!$F:$F,"Draw")+COUNTIFS(SWISSW!$I:$I,'MTT DRAW'!G$1,SWISSW!$J:$J,'MTT DRAW'!$A52,SWISSW!$F:$F,"Draw")))*IF(ROW()=COLUMN(),0.5,1)</f>
        <v>0</v>
      </c>
      <c r="H52" s="11">
        <f ca="1">((COUNTIFS(SWISSW!$I:$I,'MTT DRAW'!$A52,SWISSW!$J:$J,'MTT DRAW'!H$1,SWISSW!$F:$F,"Draw")+COUNTIFS(SWISSW!$I:$I,'MTT DRAW'!H$1,SWISSW!$J:$J,'MTT DRAW'!$A52,SWISSW!$F:$F,"Draw")))*IF(ROW()=COLUMN(),0.5,1)</f>
        <v>0</v>
      </c>
      <c r="I52" s="11">
        <f ca="1">((COUNTIFS(SWISSW!$I:$I,'MTT DRAW'!$A52,SWISSW!$J:$J,'MTT DRAW'!I$1,SWISSW!$F:$F,"Draw")+COUNTIFS(SWISSW!$I:$I,'MTT DRAW'!I$1,SWISSW!$J:$J,'MTT DRAW'!$A52,SWISSW!$F:$F,"Draw")))*IF(ROW()=COLUMN(),0.5,1)</f>
        <v>0</v>
      </c>
      <c r="J52" s="11">
        <f ca="1">((COUNTIFS(SWISSW!$I:$I,'MTT DRAW'!$A52,SWISSW!$J:$J,'MTT DRAW'!J$1,SWISSW!$F:$F,"Draw")+COUNTIFS(SWISSW!$I:$I,'MTT DRAW'!J$1,SWISSW!$J:$J,'MTT DRAW'!$A52,SWISSW!$F:$F,"Draw")))*IF(ROW()=COLUMN(),0.5,1)</f>
        <v>0</v>
      </c>
      <c r="K52" s="11">
        <f ca="1">((COUNTIFS(SWISSW!$I:$I,'MTT DRAW'!$A52,SWISSW!$J:$J,'MTT DRAW'!K$1,SWISSW!$F:$F,"Draw")+COUNTIFS(SWISSW!$I:$I,'MTT DRAW'!K$1,SWISSW!$J:$J,'MTT DRAW'!$A52,SWISSW!$F:$F,"Draw")))*IF(ROW()=COLUMN(),0.5,1)</f>
        <v>0</v>
      </c>
      <c r="L52" s="11">
        <f ca="1">((COUNTIFS(SWISSW!$I:$I,'MTT DRAW'!$A52,SWISSW!$J:$J,'MTT DRAW'!L$1,SWISSW!$F:$F,"Draw")+COUNTIFS(SWISSW!$I:$I,'MTT DRAW'!L$1,SWISSW!$J:$J,'MTT DRAW'!$A52,SWISSW!$F:$F,"Draw")))*IF(ROW()=COLUMN(),0.5,1)</f>
        <v>0</v>
      </c>
      <c r="M52" s="11">
        <f ca="1">((COUNTIFS(SWISSW!$I:$I,'MTT DRAW'!$A52,SWISSW!$J:$J,'MTT DRAW'!M$1,SWISSW!$F:$F,"Draw")+COUNTIFS(SWISSW!$I:$I,'MTT DRAW'!M$1,SWISSW!$J:$J,'MTT DRAW'!$A52,SWISSW!$F:$F,"Draw")))*IF(ROW()=COLUMN(),0.5,1)</f>
        <v>0</v>
      </c>
      <c r="N52" s="11">
        <f ca="1">((COUNTIFS(SWISSW!$I:$I,'MTT DRAW'!$A52,SWISSW!$J:$J,'MTT DRAW'!N$1,SWISSW!$F:$F,"Draw")+COUNTIFS(SWISSW!$I:$I,'MTT DRAW'!N$1,SWISSW!$J:$J,'MTT DRAW'!$A52,SWISSW!$F:$F,"Draw")))*IF(ROW()=COLUMN(),0.5,1)</f>
        <v>0</v>
      </c>
      <c r="O52" s="11">
        <f ca="1">((COUNTIFS(SWISSW!$I:$I,'MTT DRAW'!$A52,SWISSW!$J:$J,'MTT DRAW'!O$1,SWISSW!$F:$F,"Draw")+COUNTIFS(SWISSW!$I:$I,'MTT DRAW'!O$1,SWISSW!$J:$J,'MTT DRAW'!$A52,SWISSW!$F:$F,"Draw")))*IF(ROW()=COLUMN(),0.5,1)</f>
        <v>0</v>
      </c>
      <c r="P52" s="11">
        <f ca="1">((COUNTIFS(SWISSW!$I:$I,'MTT DRAW'!$A52,SWISSW!$J:$J,'MTT DRAW'!P$1,SWISSW!$F:$F,"Draw")+COUNTIFS(SWISSW!$I:$I,'MTT DRAW'!P$1,SWISSW!$J:$J,'MTT DRAW'!$A52,SWISSW!$F:$F,"Draw")))*IF(ROW()=COLUMN(),0.5,1)</f>
        <v>0</v>
      </c>
      <c r="Q52" s="11">
        <f ca="1">((COUNTIFS(SWISSW!$I:$I,'MTT DRAW'!$A52,SWISSW!$J:$J,'MTT DRAW'!Q$1,SWISSW!$F:$F,"Draw")+COUNTIFS(SWISSW!$I:$I,'MTT DRAW'!Q$1,SWISSW!$J:$J,'MTT DRAW'!$A52,SWISSW!$F:$F,"Draw")))*IF(ROW()=COLUMN(),0.5,1)</f>
        <v>0</v>
      </c>
      <c r="R52" s="11">
        <f ca="1">((COUNTIFS(SWISSW!$I:$I,'MTT DRAW'!$A52,SWISSW!$J:$J,'MTT DRAW'!R$1,SWISSW!$F:$F,"Draw")+COUNTIFS(SWISSW!$I:$I,'MTT DRAW'!R$1,SWISSW!$J:$J,'MTT DRAW'!$A52,SWISSW!$F:$F,"Draw")))*IF(ROW()=COLUMN(),0.5,1)</f>
        <v>0</v>
      </c>
      <c r="S52" s="11">
        <f ca="1">((COUNTIFS(SWISSW!$I:$I,'MTT DRAW'!$A52,SWISSW!$J:$J,'MTT DRAW'!S$1,SWISSW!$F:$F,"Draw")+COUNTIFS(SWISSW!$I:$I,'MTT DRAW'!S$1,SWISSW!$J:$J,'MTT DRAW'!$A52,SWISSW!$F:$F,"Draw")))*IF(ROW()=COLUMN(),0.5,1)</f>
        <v>0</v>
      </c>
      <c r="T52" s="11">
        <f ca="1">((COUNTIFS(SWISSW!$I:$I,'MTT DRAW'!$A52,SWISSW!$J:$J,'MTT DRAW'!T$1,SWISSW!$F:$F,"Draw")+COUNTIFS(SWISSW!$I:$I,'MTT DRAW'!T$1,SWISSW!$J:$J,'MTT DRAW'!$A52,SWISSW!$F:$F,"Draw")))*IF(ROW()=COLUMN(),0.5,1)</f>
        <v>0</v>
      </c>
      <c r="U52" s="11">
        <f ca="1">((COUNTIFS(SWISSW!$I:$I,'MTT DRAW'!$A52,SWISSW!$J:$J,'MTT DRAW'!U$1,SWISSW!$F:$F,"Draw")+COUNTIFS(SWISSW!$I:$I,'MTT DRAW'!U$1,SWISSW!$J:$J,'MTT DRAW'!$A52,SWISSW!$F:$F,"Draw")))*IF(ROW()=COLUMN(),0.5,1)</f>
        <v>0</v>
      </c>
      <c r="V52" s="11">
        <f ca="1">((COUNTIFS(SWISSW!$I:$I,'MTT DRAW'!$A52,SWISSW!$J:$J,'MTT DRAW'!V$1,SWISSW!$F:$F,"Draw")+COUNTIFS(SWISSW!$I:$I,'MTT DRAW'!V$1,SWISSW!$J:$J,'MTT DRAW'!$A52,SWISSW!$F:$F,"Draw")))*IF(ROW()=COLUMN(),0.5,1)</f>
        <v>0</v>
      </c>
      <c r="W52" s="11">
        <f ca="1">((COUNTIFS(SWISSW!$I:$I,'MTT DRAW'!$A52,SWISSW!$J:$J,'MTT DRAW'!W$1,SWISSW!$F:$F,"Draw")+COUNTIFS(SWISSW!$I:$I,'MTT DRAW'!W$1,SWISSW!$J:$J,'MTT DRAW'!$A52,SWISSW!$F:$F,"Draw")))*IF(ROW()=COLUMN(),0.5,1)</f>
        <v>0</v>
      </c>
      <c r="X52" s="11">
        <f ca="1">((COUNTIFS(SWISSW!$I:$I,'MTT DRAW'!$A52,SWISSW!$J:$J,'MTT DRAW'!X$1,SWISSW!$F:$F,"Draw")+COUNTIFS(SWISSW!$I:$I,'MTT DRAW'!X$1,SWISSW!$J:$J,'MTT DRAW'!$A52,SWISSW!$F:$F,"Draw")))*IF(ROW()=COLUMN(),0.5,1)</f>
        <v>0</v>
      </c>
      <c r="Y52" s="11">
        <f ca="1">((COUNTIFS(SWISSW!$I:$I,'MTT DRAW'!$A52,SWISSW!$J:$J,'MTT DRAW'!Y$1,SWISSW!$F:$F,"Draw")+COUNTIFS(SWISSW!$I:$I,'MTT DRAW'!Y$1,SWISSW!$J:$J,'MTT DRAW'!$A52,SWISSW!$F:$F,"Draw")))*IF(ROW()=COLUMN(),0.5,1)</f>
        <v>0</v>
      </c>
      <c r="Z52" s="11">
        <f ca="1">((COUNTIFS(SWISSW!$I:$I,'MTT DRAW'!$A52,SWISSW!$J:$J,'MTT DRAW'!Z$1,SWISSW!$F:$F,"Draw")+COUNTIFS(SWISSW!$I:$I,'MTT DRAW'!Z$1,SWISSW!$J:$J,'MTT DRAW'!$A52,SWISSW!$F:$F,"Draw")))*IF(ROW()=COLUMN(),0.5,1)</f>
        <v>0</v>
      </c>
      <c r="AA52" s="11">
        <f ca="1">((COUNTIFS(SWISSW!$I:$I,'MTT DRAW'!$A52,SWISSW!$J:$J,'MTT DRAW'!AA$1,SWISSW!$F:$F,"Draw")+COUNTIFS(SWISSW!$I:$I,'MTT DRAW'!AA$1,SWISSW!$J:$J,'MTT DRAW'!$A52,SWISSW!$F:$F,"Draw")))*IF(ROW()=COLUMN(),0.5,1)</f>
        <v>0</v>
      </c>
      <c r="AB52" s="11">
        <f ca="1">((COUNTIFS(SWISSW!$I:$I,'MTT DRAW'!$A52,SWISSW!$J:$J,'MTT DRAW'!AB$1,SWISSW!$F:$F,"Draw")+COUNTIFS(SWISSW!$I:$I,'MTT DRAW'!AB$1,SWISSW!$J:$J,'MTT DRAW'!$A52,SWISSW!$F:$F,"Draw")))*IF(ROW()=COLUMN(),0.5,1)</f>
        <v>0</v>
      </c>
      <c r="AC52" s="11">
        <f ca="1">((COUNTIFS(SWISSW!$I:$I,'MTT DRAW'!$A52,SWISSW!$J:$J,'MTT DRAW'!AC$1,SWISSW!$F:$F,"Draw")+COUNTIFS(SWISSW!$I:$I,'MTT DRAW'!AC$1,SWISSW!$J:$J,'MTT DRAW'!$A52,SWISSW!$F:$F,"Draw")))*IF(ROW()=COLUMN(),0.5,1)</f>
        <v>0</v>
      </c>
      <c r="AD52" s="11">
        <f ca="1">((COUNTIFS(SWISSW!$I:$I,'MTT DRAW'!$A52,SWISSW!$J:$J,'MTT DRAW'!AD$1,SWISSW!$F:$F,"Draw")+COUNTIFS(SWISSW!$I:$I,'MTT DRAW'!AD$1,SWISSW!$J:$J,'MTT DRAW'!$A52,SWISSW!$F:$F,"Draw")))*IF(ROW()=COLUMN(),0.5,1)</f>
        <v>0</v>
      </c>
      <c r="AE52" s="11">
        <f ca="1">((COUNTIFS(SWISSW!$I:$I,'MTT DRAW'!$A52,SWISSW!$J:$J,'MTT DRAW'!AE$1,SWISSW!$F:$F,"Draw")+COUNTIFS(SWISSW!$I:$I,'MTT DRAW'!AE$1,SWISSW!$J:$J,'MTT DRAW'!$A52,SWISSW!$F:$F,"Draw")))*IF(ROW()=COLUMN(),0.5,1)</f>
        <v>0</v>
      </c>
      <c r="AF52" s="11">
        <f ca="1">((COUNTIFS(SWISSW!$I:$I,'MTT DRAW'!$A52,SWISSW!$J:$J,'MTT DRAW'!AF$1,SWISSW!$F:$F,"Draw")+COUNTIFS(SWISSW!$I:$I,'MTT DRAW'!AF$1,SWISSW!$J:$J,'MTT DRAW'!$A52,SWISSW!$F:$F,"Draw")))*IF(ROW()=COLUMN(),0.5,1)</f>
        <v>0</v>
      </c>
      <c r="AG52" s="11">
        <f ca="1">((COUNTIFS(SWISSW!$I:$I,'MTT DRAW'!$A52,SWISSW!$J:$J,'MTT DRAW'!AG$1,SWISSW!$F:$F,"Draw")+COUNTIFS(SWISSW!$I:$I,'MTT DRAW'!AG$1,SWISSW!$J:$J,'MTT DRAW'!$A52,SWISSW!$F:$F,"Draw")))*IF(ROW()=COLUMN(),0.5,1)</f>
        <v>0</v>
      </c>
      <c r="AH52" s="11">
        <f ca="1">((COUNTIFS(SWISSW!$I:$I,'MTT DRAW'!$A52,SWISSW!$J:$J,'MTT DRAW'!AH$1,SWISSW!$F:$F,"Draw")+COUNTIFS(SWISSW!$I:$I,'MTT DRAW'!AH$1,SWISSW!$J:$J,'MTT DRAW'!$A52,SWISSW!$F:$F,"Draw")))*IF(ROW()=COLUMN(),0.5,1)</f>
        <v>0</v>
      </c>
      <c r="AI52" s="11">
        <f ca="1">((COUNTIFS(SWISSW!$I:$I,'MTT DRAW'!$A52,SWISSW!$J:$J,'MTT DRAW'!AI$1,SWISSW!$F:$F,"Draw")+COUNTIFS(SWISSW!$I:$I,'MTT DRAW'!AI$1,SWISSW!$J:$J,'MTT DRAW'!$A52,SWISSW!$F:$F,"Draw")))*IF(ROW()=COLUMN(),0.5,1)</f>
        <v>0</v>
      </c>
      <c r="AJ52" s="11">
        <f ca="1">((COUNTIFS(SWISSW!$I:$I,'MTT DRAW'!$A52,SWISSW!$J:$J,'MTT DRAW'!AJ$1,SWISSW!$F:$F,"Draw")+COUNTIFS(SWISSW!$I:$I,'MTT DRAW'!AJ$1,SWISSW!$J:$J,'MTT DRAW'!$A52,SWISSW!$F:$F,"Draw")))*IF(ROW()=COLUMN(),0.5,1)</f>
        <v>0</v>
      </c>
      <c r="AK52" s="11">
        <f ca="1">((COUNTIFS(SWISSW!$I:$I,'MTT DRAW'!$A52,SWISSW!$J:$J,'MTT DRAW'!AK$1,SWISSW!$F:$F,"Draw")+COUNTIFS(SWISSW!$I:$I,'MTT DRAW'!AK$1,SWISSW!$J:$J,'MTT DRAW'!$A52,SWISSW!$F:$F,"Draw")))*IF(ROW()=COLUMN(),0.5,1)</f>
        <v>0</v>
      </c>
      <c r="AL52" s="11">
        <f ca="1">((COUNTIFS(SWISSW!$I:$I,'MTT DRAW'!$A52,SWISSW!$J:$J,'MTT DRAW'!AL$1,SWISSW!$F:$F,"Draw")+COUNTIFS(SWISSW!$I:$I,'MTT DRAW'!AL$1,SWISSW!$J:$J,'MTT DRAW'!$A52,SWISSW!$F:$F,"Draw")))*IF(ROW()=COLUMN(),0.5,1)</f>
        <v>0</v>
      </c>
      <c r="AM52" s="11">
        <f ca="1">((COUNTIFS(SWISSW!$I:$I,'MTT DRAW'!$A52,SWISSW!$J:$J,'MTT DRAW'!AM$1,SWISSW!$F:$F,"Draw")+COUNTIFS(SWISSW!$I:$I,'MTT DRAW'!AM$1,SWISSW!$J:$J,'MTT DRAW'!$A52,SWISSW!$F:$F,"Draw")))*IF(ROW()=COLUMN(),0.5,1)</f>
        <v>0</v>
      </c>
      <c r="AN52" s="11">
        <f ca="1">((COUNTIFS(SWISSW!$I:$I,'MTT DRAW'!$A52,SWISSW!$J:$J,'MTT DRAW'!AN$1,SWISSW!$F:$F,"Draw")+COUNTIFS(SWISSW!$I:$I,'MTT DRAW'!AN$1,SWISSW!$J:$J,'MTT DRAW'!$A52,SWISSW!$F:$F,"Draw")))*IF(ROW()=COLUMN(),0.5,1)</f>
        <v>0</v>
      </c>
      <c r="AO52" s="11">
        <f ca="1">((COUNTIFS(SWISSW!$I:$I,'MTT DRAW'!$A52,SWISSW!$J:$J,'MTT DRAW'!AO$1,SWISSW!$F:$F,"Draw")+COUNTIFS(SWISSW!$I:$I,'MTT DRAW'!AO$1,SWISSW!$J:$J,'MTT DRAW'!$A52,SWISSW!$F:$F,"Draw")))*IF(ROW()=COLUMN(),0.5,1)</f>
        <v>0</v>
      </c>
      <c r="AP52" s="11">
        <f ca="1">((COUNTIFS(SWISSW!$I:$I,'MTT DRAW'!$A52,SWISSW!$J:$J,'MTT DRAW'!AP$1,SWISSW!$F:$F,"Draw")+COUNTIFS(SWISSW!$I:$I,'MTT DRAW'!AP$1,SWISSW!$J:$J,'MTT DRAW'!$A52,SWISSW!$F:$F,"Draw")))*IF(ROW()=COLUMN(),0.5,1)</f>
        <v>0</v>
      </c>
      <c r="AQ52" s="11">
        <f ca="1">((COUNTIFS(SWISSW!$I:$I,'MTT DRAW'!$A52,SWISSW!$J:$J,'MTT DRAW'!AQ$1,SWISSW!$F:$F,"Draw")+COUNTIFS(SWISSW!$I:$I,'MTT DRAW'!AQ$1,SWISSW!$J:$J,'MTT DRAW'!$A52,SWISSW!$F:$F,"Draw")))*IF(ROW()=COLUMN(),0.5,1)</f>
        <v>0</v>
      </c>
      <c r="AR52" s="11">
        <f ca="1">((COUNTIFS(SWISSW!$I:$I,'MTT DRAW'!$A52,SWISSW!$J:$J,'MTT DRAW'!AR$1,SWISSW!$F:$F,"Draw")+COUNTIFS(SWISSW!$I:$I,'MTT DRAW'!AR$1,SWISSW!$J:$J,'MTT DRAW'!$A52,SWISSW!$F:$F,"Draw")))*IF(ROW()=COLUMN(),0.5,1)</f>
        <v>0</v>
      </c>
      <c r="AS52" s="11">
        <f ca="1">((COUNTIFS(SWISSW!$I:$I,'MTT DRAW'!$A52,SWISSW!$J:$J,'MTT DRAW'!AS$1,SWISSW!$F:$F,"Draw")+COUNTIFS(SWISSW!$I:$I,'MTT DRAW'!AS$1,SWISSW!$J:$J,'MTT DRAW'!$A52,SWISSW!$F:$F,"Draw")))*IF(ROW()=COLUMN(),0.5,1)</f>
        <v>0</v>
      </c>
      <c r="AT52" s="11">
        <f ca="1">((COUNTIFS(SWISSW!$I:$I,'MTT DRAW'!$A52,SWISSW!$J:$J,'MTT DRAW'!AT$1,SWISSW!$F:$F,"Draw")+COUNTIFS(SWISSW!$I:$I,'MTT DRAW'!AT$1,SWISSW!$J:$J,'MTT DRAW'!$A52,SWISSW!$F:$F,"Draw")))*IF(ROW()=COLUMN(),0.5,1)</f>
        <v>0</v>
      </c>
      <c r="AU52" s="11">
        <f ca="1">((COUNTIFS(SWISSW!$I:$I,'MTT DRAW'!$A52,SWISSW!$J:$J,'MTT DRAW'!AU$1,SWISSW!$F:$F,"Draw")+COUNTIFS(SWISSW!$I:$I,'MTT DRAW'!AU$1,SWISSW!$J:$J,'MTT DRAW'!$A52,SWISSW!$F:$F,"Draw")))*IF(ROW()=COLUMN(),0.5,1)</f>
        <v>0</v>
      </c>
      <c r="AV52" s="11">
        <f ca="1">((COUNTIFS(SWISSW!$I:$I,'MTT DRAW'!$A52,SWISSW!$J:$J,'MTT DRAW'!AV$1,SWISSW!$F:$F,"Draw")+COUNTIFS(SWISSW!$I:$I,'MTT DRAW'!AV$1,SWISSW!$J:$J,'MTT DRAW'!$A52,SWISSW!$F:$F,"Draw")))*IF(ROW()=COLUMN(),0.5,1)</f>
        <v>0</v>
      </c>
      <c r="AW52" s="11">
        <f ca="1">((COUNTIFS(SWISSW!$I:$I,'MTT DRAW'!$A52,SWISSW!$J:$J,'MTT DRAW'!AW$1,SWISSW!$F:$F,"Draw")+COUNTIFS(SWISSW!$I:$I,'MTT DRAW'!AW$1,SWISSW!$J:$J,'MTT DRAW'!$A52,SWISSW!$F:$F,"Draw")))*IF(ROW()=COLUMN(),0.5,1)</f>
        <v>0</v>
      </c>
      <c r="AX52" s="11">
        <f ca="1">((COUNTIFS(SWISSW!$I:$I,'MTT DRAW'!$A52,SWISSW!$J:$J,'MTT DRAW'!AX$1,SWISSW!$F:$F,"Draw")+COUNTIFS(SWISSW!$I:$I,'MTT DRAW'!AX$1,SWISSW!$J:$J,'MTT DRAW'!$A52,SWISSW!$F:$F,"Draw")))*IF(ROW()=COLUMN(),0.5,1)</f>
        <v>0</v>
      </c>
      <c r="AY52" s="11">
        <f ca="1">((COUNTIFS(SWISSW!$I:$I,'MTT DRAW'!$A52,SWISSW!$J:$J,'MTT DRAW'!AY$1,SWISSW!$F:$F,"Draw")+COUNTIFS(SWISSW!$I:$I,'MTT DRAW'!AY$1,SWISSW!$J:$J,'MTT DRAW'!$A52,SWISSW!$F:$F,"Draw")))*IF(ROW()=COLUMN(),0.5,1)</f>
        <v>0</v>
      </c>
      <c r="AZ52" s="11">
        <f ca="1">((COUNTIFS(SWISSW!$I:$I,'MTT DRAW'!$A52,SWISSW!$J:$J,'MTT DRAW'!AZ$1,SWISSW!$F:$F,"Draw")+COUNTIFS(SWISSW!$I:$I,'MTT DRAW'!AZ$1,SWISSW!$J:$J,'MTT DRAW'!$A52,SWISSW!$F:$F,"Draw")))*IF(ROW()=COLUMN(),0.5,1)</f>
        <v>0</v>
      </c>
      <c r="BA52" s="11">
        <f ca="1">((COUNTIFS(SWISSW!$I:$I,'MTT DRAW'!$A52,SWISSW!$J:$J,'MTT DRAW'!BA$1,SWISSW!$F:$F,"Draw")+COUNTIFS(SWISSW!$I:$I,'MTT DRAW'!BA$1,SWISSW!$J:$J,'MTT DRAW'!$A52,SWISSW!$F:$F,"Draw")))*IF(ROW()=COLUMN(),0.5,1)</f>
        <v>0</v>
      </c>
      <c r="BB52" s="11">
        <f ca="1">((COUNTIFS(SWISSW!$I:$I,'MTT DRAW'!$A52,SWISSW!$J:$J,'MTT DRAW'!BB$1,SWISSW!$F:$F,"Draw")+COUNTIFS(SWISSW!$I:$I,'MTT DRAW'!BB$1,SWISSW!$J:$J,'MTT DRAW'!$A52,SWISSW!$F:$F,"Draw")))*IF(ROW()=COLUMN(),0.5,1)</f>
        <v>0</v>
      </c>
      <c r="BC52" s="11">
        <f ca="1">((COUNTIFS(SWISSW!$I:$I,'MTT DRAW'!$A52,SWISSW!$J:$J,'MTT DRAW'!BC$1,SWISSW!$F:$F,"Draw")+COUNTIFS(SWISSW!$I:$I,'MTT DRAW'!BC$1,SWISSW!$J:$J,'MTT DRAW'!$A52,SWISSW!$F:$F,"Draw")))*IF(ROW()=COLUMN(),0.5,1)</f>
        <v>0</v>
      </c>
      <c r="BD52" s="11">
        <f ca="1">((COUNTIFS(SWISSW!$I:$I,'MTT DRAW'!$A52,SWISSW!$J:$J,'MTT DRAW'!BD$1,SWISSW!$F:$F,"Draw")+COUNTIFS(SWISSW!$I:$I,'MTT DRAW'!BD$1,SWISSW!$J:$J,'MTT DRAW'!$A52,SWISSW!$F:$F,"Draw")))*IF(ROW()=COLUMN(),0.5,1)</f>
        <v>0</v>
      </c>
      <c r="BE52" s="11">
        <f ca="1">((COUNTIFS(SWISSW!$I:$I,'MTT DRAW'!$A52,SWISSW!$J:$J,'MTT DRAW'!BE$1,SWISSW!$F:$F,"Draw")+COUNTIFS(SWISSW!$I:$I,'MTT DRAW'!BE$1,SWISSW!$J:$J,'MTT DRAW'!$A52,SWISSW!$F:$F,"Draw")))*IF(ROW()=COLUMN(),0.5,1)</f>
        <v>0</v>
      </c>
      <c r="BF52" s="11">
        <f ca="1">((COUNTIFS(SWISSW!$I:$I,'MTT DRAW'!$A52,SWISSW!$J:$J,'MTT DRAW'!BF$1,SWISSW!$F:$F,"Draw")+COUNTIFS(SWISSW!$I:$I,'MTT DRAW'!BF$1,SWISSW!$J:$J,'MTT DRAW'!$A52,SWISSW!$F:$F,"Draw")))*IF(ROW()=COLUMN(),0.5,1)</f>
        <v>0</v>
      </c>
      <c r="BG52" s="11">
        <f ca="1">((COUNTIFS(SWISSW!$I:$I,'MTT DRAW'!$A52,SWISSW!$J:$J,'MTT DRAW'!BG$1,SWISSW!$F:$F,"Draw")+COUNTIFS(SWISSW!$I:$I,'MTT DRAW'!BG$1,SWISSW!$J:$J,'MTT DRAW'!$A52,SWISSW!$F:$F,"Draw")))*IF(ROW()=COLUMN(),0.5,1)</f>
        <v>0</v>
      </c>
      <c r="BH52" s="11">
        <f ca="1">((COUNTIFS(SWISSW!$I:$I,'MTT DRAW'!$A52,SWISSW!$J:$J,'MTT DRAW'!BH$1,SWISSW!$F:$F,"Draw")+COUNTIFS(SWISSW!$I:$I,'MTT DRAW'!BH$1,SWISSW!$J:$J,'MTT DRAW'!$A52,SWISSW!$F:$F,"Draw")))*IF(ROW()=COLUMN(),0.5,1)</f>
        <v>0</v>
      </c>
      <c r="BI52" s="11">
        <f ca="1">((COUNTIFS(SWISSW!$I:$I,'MTT DRAW'!$A52,SWISSW!$J:$J,'MTT DRAW'!BI$1,SWISSW!$F:$F,"Draw")+COUNTIFS(SWISSW!$I:$I,'MTT DRAW'!BI$1,SWISSW!$J:$J,'MTT DRAW'!$A52,SWISSW!$F:$F,"Draw")))*IF(ROW()=COLUMN(),0.5,1)</f>
        <v>0</v>
      </c>
      <c r="BJ52" s="11">
        <f ca="1">((COUNTIFS(SWISSW!$I:$I,'MTT DRAW'!$A52,SWISSW!$J:$J,'MTT DRAW'!BJ$1,SWISSW!$F:$F,"Draw")+COUNTIFS(SWISSW!$I:$I,'MTT DRAW'!BJ$1,SWISSW!$J:$J,'MTT DRAW'!$A52,SWISSW!$F:$F,"Draw")))*IF(ROW()=COLUMN(),0.5,1)</f>
        <v>0</v>
      </c>
      <c r="BK52" s="11">
        <f ca="1">((COUNTIFS(SWISSW!$I:$I,'MTT DRAW'!$A52,SWISSW!$J:$J,'MTT DRAW'!BK$1,SWISSW!$F:$F,"Draw")+COUNTIFS(SWISSW!$I:$I,'MTT DRAW'!BK$1,SWISSW!$J:$J,'MTT DRAW'!$A52,SWISSW!$F:$F,"Draw")))*IF(ROW()=COLUMN(),0.5,1)</f>
        <v>0</v>
      </c>
      <c r="BL52" s="11">
        <f ca="1">((COUNTIFS(SWISSW!$I:$I,'MTT DRAW'!$A52,SWISSW!$J:$J,'MTT DRAW'!BL$1,SWISSW!$F:$F,"Draw")+COUNTIFS(SWISSW!$I:$I,'MTT DRAW'!BL$1,SWISSW!$J:$J,'MTT DRAW'!$A52,SWISSW!$F:$F,"Draw")))*IF(ROW()=COLUMN(),0.5,1)</f>
        <v>0</v>
      </c>
      <c r="BM52" s="11" t="str">
        <f ca="1">MATCHUP!BM52</f>
        <v>-</v>
      </c>
      <c r="BN52" s="11" t="str">
        <f ca="1">MATCHUP!BN52</f>
        <v>-</v>
      </c>
      <c r="BO52" s="11" t="str">
        <f ca="1">MATCHUP!BO52</f>
        <v>-</v>
      </c>
      <c r="BP52" s="11" t="str">
        <f ca="1">MATCHUP!BP52</f>
        <v>-</v>
      </c>
      <c r="BQ52" s="11" t="str">
        <f ca="1">MATCHUP!BQ52</f>
        <v>-</v>
      </c>
      <c r="BR52" s="11" t="str">
        <f ca="1">MATCHUP!BR52</f>
        <v>-</v>
      </c>
      <c r="BS52" s="11" t="str">
        <f ca="1">MATCHUP!BS52</f>
        <v>-</v>
      </c>
      <c r="BT52" s="11" t="str">
        <f ca="1">MATCHUP!BT52</f>
        <v>-</v>
      </c>
      <c r="BU52" s="11" t="str">
        <f ca="1">MATCHUP!BU52</f>
        <v>-</v>
      </c>
      <c r="BV52" s="11" t="str">
        <f ca="1">MATCHUP!BV52</f>
        <v>-</v>
      </c>
      <c r="BW52" s="11" t="str">
        <f ca="1">MATCHUP!BW52</f>
        <v>-</v>
      </c>
      <c r="BX52" s="11" t="str">
        <f ca="1">MATCHUP!BX52</f>
        <v>-</v>
      </c>
      <c r="BY52" s="11" t="str">
        <f ca="1">MATCHUP!BY52</f>
        <v>-</v>
      </c>
      <c r="BZ52" s="11" t="str">
        <f ca="1">MATCHUP!BZ52</f>
        <v>-</v>
      </c>
      <c r="CA52" s="11" t="str">
        <f ca="1">MATCHUP!CA52</f>
        <v>-</v>
      </c>
      <c r="CB52" s="11" t="str">
        <f ca="1">MATCHUP!CB52</f>
        <v>-</v>
      </c>
      <c r="CC52" s="11" t="str">
        <f ca="1">MATCHUP!CC52</f>
        <v>-</v>
      </c>
      <c r="CD52" s="11" t="str">
        <f ca="1">MATCHUP!CD52</f>
        <v>-</v>
      </c>
      <c r="CE52" s="11" t="str">
        <f ca="1">MATCHUP!CE52</f>
        <v>-</v>
      </c>
      <c r="CF52" s="11" t="str">
        <f ca="1">MATCHUP!CF52</f>
        <v>-</v>
      </c>
      <c r="CG52" s="11" t="str">
        <f ca="1">MATCHUP!CG52</f>
        <v>-</v>
      </c>
      <c r="CH52" s="11" t="str">
        <f ca="1">MATCHUP!CH52</f>
        <v>-</v>
      </c>
      <c r="CI52" s="11" t="str">
        <f ca="1">MATCHUP!CI52</f>
        <v>-</v>
      </c>
      <c r="CJ52" s="11" t="str">
        <f ca="1">MATCHUP!CJ52</f>
        <v>-</v>
      </c>
      <c r="CK52" s="11" t="str">
        <f ca="1">MATCHUP!CK52</f>
        <v>-</v>
      </c>
      <c r="CL52" s="11" t="str">
        <f ca="1">MATCHUP!CL52</f>
        <v>-</v>
      </c>
      <c r="CM52" s="11" t="str">
        <f ca="1">MATCHUP!CM52</f>
        <v>-</v>
      </c>
      <c r="CN52" s="11" t="str">
        <f ca="1">MATCHUP!CN52</f>
        <v>-</v>
      </c>
      <c r="CO52" s="11" t="str">
        <f ca="1">MATCHUP!CO52</f>
        <v>-</v>
      </c>
      <c r="CP52" s="11" t="str">
        <f ca="1">MATCHUP!CP52</f>
        <v>-</v>
      </c>
      <c r="CQ52" s="11" t="str">
        <f ca="1">MATCHUP!CQ52</f>
        <v>-</v>
      </c>
      <c r="CR52" s="11" t="str">
        <f ca="1">MATCHUP!CR52</f>
        <v>-</v>
      </c>
      <c r="CS52" s="11" t="str">
        <f ca="1">MATCHUP!CS52</f>
        <v>-</v>
      </c>
      <c r="CT52" s="11" t="str">
        <f ca="1">MATCHUP!CT52</f>
        <v>-</v>
      </c>
      <c r="CU52" s="11" t="str">
        <f ca="1">MATCHUP!CU52</f>
        <v>-</v>
      </c>
      <c r="CV52" s="11" t="str">
        <f ca="1">MATCHUP!CV52</f>
        <v>-</v>
      </c>
    </row>
    <row r="53" spans="1:100" ht="55" customHeight="1" x14ac:dyDescent="0.3">
      <c r="A53" s="3" t="str">
        <f ca="1">MATCHUP!A53</f>
        <v>Dimir Affinity</v>
      </c>
      <c r="B53" s="11">
        <f ca="1">((COUNTIFS(SWISSW!$I:$I,'MTT DRAW'!$A53,SWISSW!$J:$J,'MTT DRAW'!B$1,SWISSW!$F:$F,"Draw")+COUNTIFS(SWISSW!$I:$I,'MTT DRAW'!B$1,SWISSW!$J:$J,'MTT DRAW'!$A53,SWISSW!$F:$F,"Draw")))*IF(ROW()=COLUMN(),0.5,1)</f>
        <v>0</v>
      </c>
      <c r="C53" s="11">
        <f ca="1">((COUNTIFS(SWISSW!$I:$I,'MTT DRAW'!$A53,SWISSW!$J:$J,'MTT DRAW'!C$1,SWISSW!$F:$F,"Draw")+COUNTIFS(SWISSW!$I:$I,'MTT DRAW'!C$1,SWISSW!$J:$J,'MTT DRAW'!$A53,SWISSW!$F:$F,"Draw")))*IF(ROW()=COLUMN(),0.5,1)</f>
        <v>0</v>
      </c>
      <c r="D53" s="11">
        <f ca="1">((COUNTIFS(SWISSW!$I:$I,'MTT DRAW'!$A53,SWISSW!$J:$J,'MTT DRAW'!D$1,SWISSW!$F:$F,"Draw")+COUNTIFS(SWISSW!$I:$I,'MTT DRAW'!D$1,SWISSW!$J:$J,'MTT DRAW'!$A53,SWISSW!$F:$F,"Draw")))*IF(ROW()=COLUMN(),0.5,1)</f>
        <v>0</v>
      </c>
      <c r="E53" s="11">
        <f ca="1">((COUNTIFS(SWISSW!$I:$I,'MTT DRAW'!$A53,SWISSW!$J:$J,'MTT DRAW'!E$1,SWISSW!$F:$F,"Draw")+COUNTIFS(SWISSW!$I:$I,'MTT DRAW'!E$1,SWISSW!$J:$J,'MTT DRAW'!$A53,SWISSW!$F:$F,"Draw")))*IF(ROW()=COLUMN(),0.5,1)</f>
        <v>0</v>
      </c>
      <c r="F53" s="11">
        <f ca="1">((COUNTIFS(SWISSW!$I:$I,'MTT DRAW'!$A53,SWISSW!$J:$J,'MTT DRAW'!F$1,SWISSW!$F:$F,"Draw")+COUNTIFS(SWISSW!$I:$I,'MTT DRAW'!F$1,SWISSW!$J:$J,'MTT DRAW'!$A53,SWISSW!$F:$F,"Draw")))*IF(ROW()=COLUMN(),0.5,1)</f>
        <v>0</v>
      </c>
      <c r="G53" s="11">
        <f ca="1">((COUNTIFS(SWISSW!$I:$I,'MTT DRAW'!$A53,SWISSW!$J:$J,'MTT DRAW'!G$1,SWISSW!$F:$F,"Draw")+COUNTIFS(SWISSW!$I:$I,'MTT DRAW'!G$1,SWISSW!$J:$J,'MTT DRAW'!$A53,SWISSW!$F:$F,"Draw")))*IF(ROW()=COLUMN(),0.5,1)</f>
        <v>0</v>
      </c>
      <c r="H53" s="11">
        <f ca="1">((COUNTIFS(SWISSW!$I:$I,'MTT DRAW'!$A53,SWISSW!$J:$J,'MTT DRAW'!H$1,SWISSW!$F:$F,"Draw")+COUNTIFS(SWISSW!$I:$I,'MTT DRAW'!H$1,SWISSW!$J:$J,'MTT DRAW'!$A53,SWISSW!$F:$F,"Draw")))*IF(ROW()=COLUMN(),0.5,1)</f>
        <v>0</v>
      </c>
      <c r="I53" s="11">
        <f ca="1">((COUNTIFS(SWISSW!$I:$I,'MTT DRAW'!$A53,SWISSW!$J:$J,'MTT DRAW'!I$1,SWISSW!$F:$F,"Draw")+COUNTIFS(SWISSW!$I:$I,'MTT DRAW'!I$1,SWISSW!$J:$J,'MTT DRAW'!$A53,SWISSW!$F:$F,"Draw")))*IF(ROW()=COLUMN(),0.5,1)</f>
        <v>0</v>
      </c>
      <c r="J53" s="11">
        <f ca="1">((COUNTIFS(SWISSW!$I:$I,'MTT DRAW'!$A53,SWISSW!$J:$J,'MTT DRAW'!J$1,SWISSW!$F:$F,"Draw")+COUNTIFS(SWISSW!$I:$I,'MTT DRAW'!J$1,SWISSW!$J:$J,'MTT DRAW'!$A53,SWISSW!$F:$F,"Draw")))*IF(ROW()=COLUMN(),0.5,1)</f>
        <v>0</v>
      </c>
      <c r="K53" s="11">
        <f ca="1">((COUNTIFS(SWISSW!$I:$I,'MTT DRAW'!$A53,SWISSW!$J:$J,'MTT DRAW'!K$1,SWISSW!$F:$F,"Draw")+COUNTIFS(SWISSW!$I:$I,'MTT DRAW'!K$1,SWISSW!$J:$J,'MTT DRAW'!$A53,SWISSW!$F:$F,"Draw")))*IF(ROW()=COLUMN(),0.5,1)</f>
        <v>0</v>
      </c>
      <c r="L53" s="11">
        <f ca="1">((COUNTIFS(SWISSW!$I:$I,'MTT DRAW'!$A53,SWISSW!$J:$J,'MTT DRAW'!L$1,SWISSW!$F:$F,"Draw")+COUNTIFS(SWISSW!$I:$I,'MTT DRAW'!L$1,SWISSW!$J:$J,'MTT DRAW'!$A53,SWISSW!$F:$F,"Draw")))*IF(ROW()=COLUMN(),0.5,1)</f>
        <v>0</v>
      </c>
      <c r="M53" s="11">
        <f ca="1">((COUNTIFS(SWISSW!$I:$I,'MTT DRAW'!$A53,SWISSW!$J:$J,'MTT DRAW'!M$1,SWISSW!$F:$F,"Draw")+COUNTIFS(SWISSW!$I:$I,'MTT DRAW'!M$1,SWISSW!$J:$J,'MTT DRAW'!$A53,SWISSW!$F:$F,"Draw")))*IF(ROW()=COLUMN(),0.5,1)</f>
        <v>0</v>
      </c>
      <c r="N53" s="11">
        <f ca="1">((COUNTIFS(SWISSW!$I:$I,'MTT DRAW'!$A53,SWISSW!$J:$J,'MTT DRAW'!N$1,SWISSW!$F:$F,"Draw")+COUNTIFS(SWISSW!$I:$I,'MTT DRAW'!N$1,SWISSW!$J:$J,'MTT DRAW'!$A53,SWISSW!$F:$F,"Draw")))*IF(ROW()=COLUMN(),0.5,1)</f>
        <v>0</v>
      </c>
      <c r="O53" s="11">
        <f ca="1">((COUNTIFS(SWISSW!$I:$I,'MTT DRAW'!$A53,SWISSW!$J:$J,'MTT DRAW'!O$1,SWISSW!$F:$F,"Draw")+COUNTIFS(SWISSW!$I:$I,'MTT DRAW'!O$1,SWISSW!$J:$J,'MTT DRAW'!$A53,SWISSW!$F:$F,"Draw")))*IF(ROW()=COLUMN(),0.5,1)</f>
        <v>1</v>
      </c>
      <c r="P53" s="11">
        <f ca="1">((COUNTIFS(SWISSW!$I:$I,'MTT DRAW'!$A53,SWISSW!$J:$J,'MTT DRAW'!P$1,SWISSW!$F:$F,"Draw")+COUNTIFS(SWISSW!$I:$I,'MTT DRAW'!P$1,SWISSW!$J:$J,'MTT DRAW'!$A53,SWISSW!$F:$F,"Draw")))*IF(ROW()=COLUMN(),0.5,1)</f>
        <v>0</v>
      </c>
      <c r="Q53" s="11">
        <f ca="1">((COUNTIFS(SWISSW!$I:$I,'MTT DRAW'!$A53,SWISSW!$J:$J,'MTT DRAW'!Q$1,SWISSW!$F:$F,"Draw")+COUNTIFS(SWISSW!$I:$I,'MTT DRAW'!Q$1,SWISSW!$J:$J,'MTT DRAW'!$A53,SWISSW!$F:$F,"Draw")))*IF(ROW()=COLUMN(),0.5,1)</f>
        <v>0</v>
      </c>
      <c r="R53" s="11">
        <f ca="1">((COUNTIFS(SWISSW!$I:$I,'MTT DRAW'!$A53,SWISSW!$J:$J,'MTT DRAW'!R$1,SWISSW!$F:$F,"Draw")+COUNTIFS(SWISSW!$I:$I,'MTT DRAW'!R$1,SWISSW!$J:$J,'MTT DRAW'!$A53,SWISSW!$F:$F,"Draw")))*IF(ROW()=COLUMN(),0.5,1)</f>
        <v>0</v>
      </c>
      <c r="S53" s="11">
        <f ca="1">((COUNTIFS(SWISSW!$I:$I,'MTT DRAW'!$A53,SWISSW!$J:$J,'MTT DRAW'!S$1,SWISSW!$F:$F,"Draw")+COUNTIFS(SWISSW!$I:$I,'MTT DRAW'!S$1,SWISSW!$J:$J,'MTT DRAW'!$A53,SWISSW!$F:$F,"Draw")))*IF(ROW()=COLUMN(),0.5,1)</f>
        <v>0</v>
      </c>
      <c r="T53" s="11">
        <f ca="1">((COUNTIFS(SWISSW!$I:$I,'MTT DRAW'!$A53,SWISSW!$J:$J,'MTT DRAW'!T$1,SWISSW!$F:$F,"Draw")+COUNTIFS(SWISSW!$I:$I,'MTT DRAW'!T$1,SWISSW!$J:$J,'MTT DRAW'!$A53,SWISSW!$F:$F,"Draw")))*IF(ROW()=COLUMN(),0.5,1)</f>
        <v>0</v>
      </c>
      <c r="U53" s="11">
        <f ca="1">((COUNTIFS(SWISSW!$I:$I,'MTT DRAW'!$A53,SWISSW!$J:$J,'MTT DRAW'!U$1,SWISSW!$F:$F,"Draw")+COUNTIFS(SWISSW!$I:$I,'MTT DRAW'!U$1,SWISSW!$J:$J,'MTT DRAW'!$A53,SWISSW!$F:$F,"Draw")))*IF(ROW()=COLUMN(),0.5,1)</f>
        <v>0</v>
      </c>
      <c r="V53" s="11">
        <f ca="1">((COUNTIFS(SWISSW!$I:$I,'MTT DRAW'!$A53,SWISSW!$J:$J,'MTT DRAW'!V$1,SWISSW!$F:$F,"Draw")+COUNTIFS(SWISSW!$I:$I,'MTT DRAW'!V$1,SWISSW!$J:$J,'MTT DRAW'!$A53,SWISSW!$F:$F,"Draw")))*IF(ROW()=COLUMN(),0.5,1)</f>
        <v>0</v>
      </c>
      <c r="W53" s="11">
        <f ca="1">((COUNTIFS(SWISSW!$I:$I,'MTT DRAW'!$A53,SWISSW!$J:$J,'MTT DRAW'!W$1,SWISSW!$F:$F,"Draw")+COUNTIFS(SWISSW!$I:$I,'MTT DRAW'!W$1,SWISSW!$J:$J,'MTT DRAW'!$A53,SWISSW!$F:$F,"Draw")))*IF(ROW()=COLUMN(),0.5,1)</f>
        <v>0</v>
      </c>
      <c r="X53" s="11">
        <f ca="1">((COUNTIFS(SWISSW!$I:$I,'MTT DRAW'!$A53,SWISSW!$J:$J,'MTT DRAW'!X$1,SWISSW!$F:$F,"Draw")+COUNTIFS(SWISSW!$I:$I,'MTT DRAW'!X$1,SWISSW!$J:$J,'MTT DRAW'!$A53,SWISSW!$F:$F,"Draw")))*IF(ROW()=COLUMN(),0.5,1)</f>
        <v>0</v>
      </c>
      <c r="Y53" s="11">
        <f ca="1">((COUNTIFS(SWISSW!$I:$I,'MTT DRAW'!$A53,SWISSW!$J:$J,'MTT DRAW'!Y$1,SWISSW!$F:$F,"Draw")+COUNTIFS(SWISSW!$I:$I,'MTT DRAW'!Y$1,SWISSW!$J:$J,'MTT DRAW'!$A53,SWISSW!$F:$F,"Draw")))*IF(ROW()=COLUMN(),0.5,1)</f>
        <v>0</v>
      </c>
      <c r="Z53" s="11">
        <f ca="1">((COUNTIFS(SWISSW!$I:$I,'MTT DRAW'!$A53,SWISSW!$J:$J,'MTT DRAW'!Z$1,SWISSW!$F:$F,"Draw")+COUNTIFS(SWISSW!$I:$I,'MTT DRAW'!Z$1,SWISSW!$J:$J,'MTT DRAW'!$A53,SWISSW!$F:$F,"Draw")))*IF(ROW()=COLUMN(),0.5,1)</f>
        <v>0</v>
      </c>
      <c r="AA53" s="11">
        <f ca="1">((COUNTIFS(SWISSW!$I:$I,'MTT DRAW'!$A53,SWISSW!$J:$J,'MTT DRAW'!AA$1,SWISSW!$F:$F,"Draw")+COUNTIFS(SWISSW!$I:$I,'MTT DRAW'!AA$1,SWISSW!$J:$J,'MTT DRAW'!$A53,SWISSW!$F:$F,"Draw")))*IF(ROW()=COLUMN(),0.5,1)</f>
        <v>0</v>
      </c>
      <c r="AB53" s="11">
        <f ca="1">((COUNTIFS(SWISSW!$I:$I,'MTT DRAW'!$A53,SWISSW!$J:$J,'MTT DRAW'!AB$1,SWISSW!$F:$F,"Draw")+COUNTIFS(SWISSW!$I:$I,'MTT DRAW'!AB$1,SWISSW!$J:$J,'MTT DRAW'!$A53,SWISSW!$F:$F,"Draw")))*IF(ROW()=COLUMN(),0.5,1)</f>
        <v>0</v>
      </c>
      <c r="AC53" s="11">
        <f ca="1">((COUNTIFS(SWISSW!$I:$I,'MTT DRAW'!$A53,SWISSW!$J:$J,'MTT DRAW'!AC$1,SWISSW!$F:$F,"Draw")+COUNTIFS(SWISSW!$I:$I,'MTT DRAW'!AC$1,SWISSW!$J:$J,'MTT DRAW'!$A53,SWISSW!$F:$F,"Draw")))*IF(ROW()=COLUMN(),0.5,1)</f>
        <v>0</v>
      </c>
      <c r="AD53" s="11">
        <f ca="1">((COUNTIFS(SWISSW!$I:$I,'MTT DRAW'!$A53,SWISSW!$J:$J,'MTT DRAW'!AD$1,SWISSW!$F:$F,"Draw")+COUNTIFS(SWISSW!$I:$I,'MTT DRAW'!AD$1,SWISSW!$J:$J,'MTT DRAW'!$A53,SWISSW!$F:$F,"Draw")))*IF(ROW()=COLUMN(),0.5,1)</f>
        <v>0</v>
      </c>
      <c r="AE53" s="11">
        <f ca="1">((COUNTIFS(SWISSW!$I:$I,'MTT DRAW'!$A53,SWISSW!$J:$J,'MTT DRAW'!AE$1,SWISSW!$F:$F,"Draw")+COUNTIFS(SWISSW!$I:$I,'MTT DRAW'!AE$1,SWISSW!$J:$J,'MTT DRAW'!$A53,SWISSW!$F:$F,"Draw")))*IF(ROW()=COLUMN(),0.5,1)</f>
        <v>0</v>
      </c>
      <c r="AF53" s="11">
        <f ca="1">((COUNTIFS(SWISSW!$I:$I,'MTT DRAW'!$A53,SWISSW!$J:$J,'MTT DRAW'!AF$1,SWISSW!$F:$F,"Draw")+COUNTIFS(SWISSW!$I:$I,'MTT DRAW'!AF$1,SWISSW!$J:$J,'MTT DRAW'!$A53,SWISSW!$F:$F,"Draw")))*IF(ROW()=COLUMN(),0.5,1)</f>
        <v>0</v>
      </c>
      <c r="AG53" s="11">
        <f ca="1">((COUNTIFS(SWISSW!$I:$I,'MTT DRAW'!$A53,SWISSW!$J:$J,'MTT DRAW'!AG$1,SWISSW!$F:$F,"Draw")+COUNTIFS(SWISSW!$I:$I,'MTT DRAW'!AG$1,SWISSW!$J:$J,'MTT DRAW'!$A53,SWISSW!$F:$F,"Draw")))*IF(ROW()=COLUMN(),0.5,1)</f>
        <v>0</v>
      </c>
      <c r="AH53" s="11">
        <f ca="1">((COUNTIFS(SWISSW!$I:$I,'MTT DRAW'!$A53,SWISSW!$J:$J,'MTT DRAW'!AH$1,SWISSW!$F:$F,"Draw")+COUNTIFS(SWISSW!$I:$I,'MTT DRAW'!AH$1,SWISSW!$J:$J,'MTT DRAW'!$A53,SWISSW!$F:$F,"Draw")))*IF(ROW()=COLUMN(),0.5,1)</f>
        <v>0</v>
      </c>
      <c r="AI53" s="11">
        <f ca="1">((COUNTIFS(SWISSW!$I:$I,'MTT DRAW'!$A53,SWISSW!$J:$J,'MTT DRAW'!AI$1,SWISSW!$F:$F,"Draw")+COUNTIFS(SWISSW!$I:$I,'MTT DRAW'!AI$1,SWISSW!$J:$J,'MTT DRAW'!$A53,SWISSW!$F:$F,"Draw")))*IF(ROW()=COLUMN(),0.5,1)</f>
        <v>0</v>
      </c>
      <c r="AJ53" s="11">
        <f ca="1">((COUNTIFS(SWISSW!$I:$I,'MTT DRAW'!$A53,SWISSW!$J:$J,'MTT DRAW'!AJ$1,SWISSW!$F:$F,"Draw")+COUNTIFS(SWISSW!$I:$I,'MTT DRAW'!AJ$1,SWISSW!$J:$J,'MTT DRAW'!$A53,SWISSW!$F:$F,"Draw")))*IF(ROW()=COLUMN(),0.5,1)</f>
        <v>0</v>
      </c>
      <c r="AK53" s="11">
        <f ca="1">((COUNTIFS(SWISSW!$I:$I,'MTT DRAW'!$A53,SWISSW!$J:$J,'MTT DRAW'!AK$1,SWISSW!$F:$F,"Draw")+COUNTIFS(SWISSW!$I:$I,'MTT DRAW'!AK$1,SWISSW!$J:$J,'MTT DRAW'!$A53,SWISSW!$F:$F,"Draw")))*IF(ROW()=COLUMN(),0.5,1)</f>
        <v>0</v>
      </c>
      <c r="AL53" s="11">
        <f ca="1">((COUNTIFS(SWISSW!$I:$I,'MTT DRAW'!$A53,SWISSW!$J:$J,'MTT DRAW'!AL$1,SWISSW!$F:$F,"Draw")+COUNTIFS(SWISSW!$I:$I,'MTT DRAW'!AL$1,SWISSW!$J:$J,'MTT DRAW'!$A53,SWISSW!$F:$F,"Draw")))*IF(ROW()=COLUMN(),0.5,1)</f>
        <v>0</v>
      </c>
      <c r="AM53" s="11">
        <f ca="1">((COUNTIFS(SWISSW!$I:$I,'MTT DRAW'!$A53,SWISSW!$J:$J,'MTT DRAW'!AM$1,SWISSW!$F:$F,"Draw")+COUNTIFS(SWISSW!$I:$I,'MTT DRAW'!AM$1,SWISSW!$J:$J,'MTT DRAW'!$A53,SWISSW!$F:$F,"Draw")))*IF(ROW()=COLUMN(),0.5,1)</f>
        <v>0</v>
      </c>
      <c r="AN53" s="11">
        <f ca="1">((COUNTIFS(SWISSW!$I:$I,'MTT DRAW'!$A53,SWISSW!$J:$J,'MTT DRAW'!AN$1,SWISSW!$F:$F,"Draw")+COUNTIFS(SWISSW!$I:$I,'MTT DRAW'!AN$1,SWISSW!$J:$J,'MTT DRAW'!$A53,SWISSW!$F:$F,"Draw")))*IF(ROW()=COLUMN(),0.5,1)</f>
        <v>0</v>
      </c>
      <c r="AO53" s="11">
        <f ca="1">((COUNTIFS(SWISSW!$I:$I,'MTT DRAW'!$A53,SWISSW!$J:$J,'MTT DRAW'!AO$1,SWISSW!$F:$F,"Draw")+COUNTIFS(SWISSW!$I:$I,'MTT DRAW'!AO$1,SWISSW!$J:$J,'MTT DRAW'!$A53,SWISSW!$F:$F,"Draw")))*IF(ROW()=COLUMN(),0.5,1)</f>
        <v>0</v>
      </c>
      <c r="AP53" s="11">
        <f ca="1">((COUNTIFS(SWISSW!$I:$I,'MTT DRAW'!$A53,SWISSW!$J:$J,'MTT DRAW'!AP$1,SWISSW!$F:$F,"Draw")+COUNTIFS(SWISSW!$I:$I,'MTT DRAW'!AP$1,SWISSW!$J:$J,'MTT DRAW'!$A53,SWISSW!$F:$F,"Draw")))*IF(ROW()=COLUMN(),0.5,1)</f>
        <v>0</v>
      </c>
      <c r="AQ53" s="11">
        <f ca="1">((COUNTIFS(SWISSW!$I:$I,'MTT DRAW'!$A53,SWISSW!$J:$J,'MTT DRAW'!AQ$1,SWISSW!$F:$F,"Draw")+COUNTIFS(SWISSW!$I:$I,'MTT DRAW'!AQ$1,SWISSW!$J:$J,'MTT DRAW'!$A53,SWISSW!$F:$F,"Draw")))*IF(ROW()=COLUMN(),0.5,1)</f>
        <v>0</v>
      </c>
      <c r="AR53" s="11">
        <f ca="1">((COUNTIFS(SWISSW!$I:$I,'MTT DRAW'!$A53,SWISSW!$J:$J,'MTT DRAW'!AR$1,SWISSW!$F:$F,"Draw")+COUNTIFS(SWISSW!$I:$I,'MTT DRAW'!AR$1,SWISSW!$J:$J,'MTT DRAW'!$A53,SWISSW!$F:$F,"Draw")))*IF(ROW()=COLUMN(),0.5,1)</f>
        <v>0</v>
      </c>
      <c r="AS53" s="11">
        <f ca="1">((COUNTIFS(SWISSW!$I:$I,'MTT DRAW'!$A53,SWISSW!$J:$J,'MTT DRAW'!AS$1,SWISSW!$F:$F,"Draw")+COUNTIFS(SWISSW!$I:$I,'MTT DRAW'!AS$1,SWISSW!$J:$J,'MTT DRAW'!$A53,SWISSW!$F:$F,"Draw")))*IF(ROW()=COLUMN(),0.5,1)</f>
        <v>0</v>
      </c>
      <c r="AT53" s="11">
        <f ca="1">((COUNTIFS(SWISSW!$I:$I,'MTT DRAW'!$A53,SWISSW!$J:$J,'MTT DRAW'!AT$1,SWISSW!$F:$F,"Draw")+COUNTIFS(SWISSW!$I:$I,'MTT DRAW'!AT$1,SWISSW!$J:$J,'MTT DRAW'!$A53,SWISSW!$F:$F,"Draw")))*IF(ROW()=COLUMN(),0.5,1)</f>
        <v>0</v>
      </c>
      <c r="AU53" s="11">
        <f ca="1">((COUNTIFS(SWISSW!$I:$I,'MTT DRAW'!$A53,SWISSW!$J:$J,'MTT DRAW'!AU$1,SWISSW!$F:$F,"Draw")+COUNTIFS(SWISSW!$I:$I,'MTT DRAW'!AU$1,SWISSW!$J:$J,'MTT DRAW'!$A53,SWISSW!$F:$F,"Draw")))*IF(ROW()=COLUMN(),0.5,1)</f>
        <v>0</v>
      </c>
      <c r="AV53" s="11">
        <f ca="1">((COUNTIFS(SWISSW!$I:$I,'MTT DRAW'!$A53,SWISSW!$J:$J,'MTT DRAW'!AV$1,SWISSW!$F:$F,"Draw")+COUNTIFS(SWISSW!$I:$I,'MTT DRAW'!AV$1,SWISSW!$J:$J,'MTT DRAW'!$A53,SWISSW!$F:$F,"Draw")))*IF(ROW()=COLUMN(),0.5,1)</f>
        <v>0</v>
      </c>
      <c r="AW53" s="11">
        <f ca="1">((COUNTIFS(SWISSW!$I:$I,'MTT DRAW'!$A53,SWISSW!$J:$J,'MTT DRAW'!AW$1,SWISSW!$F:$F,"Draw")+COUNTIFS(SWISSW!$I:$I,'MTT DRAW'!AW$1,SWISSW!$J:$J,'MTT DRAW'!$A53,SWISSW!$F:$F,"Draw")))*IF(ROW()=COLUMN(),0.5,1)</f>
        <v>0</v>
      </c>
      <c r="AX53" s="11">
        <f ca="1">((COUNTIFS(SWISSW!$I:$I,'MTT DRAW'!$A53,SWISSW!$J:$J,'MTT DRAW'!AX$1,SWISSW!$F:$F,"Draw")+COUNTIFS(SWISSW!$I:$I,'MTT DRAW'!AX$1,SWISSW!$J:$J,'MTT DRAW'!$A53,SWISSW!$F:$F,"Draw")))*IF(ROW()=COLUMN(),0.5,1)</f>
        <v>0</v>
      </c>
      <c r="AY53" s="11">
        <f ca="1">((COUNTIFS(SWISSW!$I:$I,'MTT DRAW'!$A53,SWISSW!$J:$J,'MTT DRAW'!AY$1,SWISSW!$F:$F,"Draw")+COUNTIFS(SWISSW!$I:$I,'MTT DRAW'!AY$1,SWISSW!$J:$J,'MTT DRAW'!$A53,SWISSW!$F:$F,"Draw")))*IF(ROW()=COLUMN(),0.5,1)</f>
        <v>0</v>
      </c>
      <c r="AZ53" s="11">
        <f ca="1">((COUNTIFS(SWISSW!$I:$I,'MTT DRAW'!$A53,SWISSW!$J:$J,'MTT DRAW'!AZ$1,SWISSW!$F:$F,"Draw")+COUNTIFS(SWISSW!$I:$I,'MTT DRAW'!AZ$1,SWISSW!$J:$J,'MTT DRAW'!$A53,SWISSW!$F:$F,"Draw")))*IF(ROW()=COLUMN(),0.5,1)</f>
        <v>0</v>
      </c>
      <c r="BA53" s="11">
        <f ca="1">((COUNTIFS(SWISSW!$I:$I,'MTT DRAW'!$A53,SWISSW!$J:$J,'MTT DRAW'!BA$1,SWISSW!$F:$F,"Draw")+COUNTIFS(SWISSW!$I:$I,'MTT DRAW'!BA$1,SWISSW!$J:$J,'MTT DRAW'!$A53,SWISSW!$F:$F,"Draw")))*IF(ROW()=COLUMN(),0.5,1)</f>
        <v>0</v>
      </c>
      <c r="BB53" s="11">
        <f ca="1">((COUNTIFS(SWISSW!$I:$I,'MTT DRAW'!$A53,SWISSW!$J:$J,'MTT DRAW'!BB$1,SWISSW!$F:$F,"Draw")+COUNTIFS(SWISSW!$I:$I,'MTT DRAW'!BB$1,SWISSW!$J:$J,'MTT DRAW'!$A53,SWISSW!$F:$F,"Draw")))*IF(ROW()=COLUMN(),0.5,1)</f>
        <v>0</v>
      </c>
      <c r="BC53" s="11">
        <f ca="1">((COUNTIFS(SWISSW!$I:$I,'MTT DRAW'!$A53,SWISSW!$J:$J,'MTT DRAW'!BC$1,SWISSW!$F:$F,"Draw")+COUNTIFS(SWISSW!$I:$I,'MTT DRAW'!BC$1,SWISSW!$J:$J,'MTT DRAW'!$A53,SWISSW!$F:$F,"Draw")))*IF(ROW()=COLUMN(),0.5,1)</f>
        <v>0</v>
      </c>
      <c r="BD53" s="11">
        <f ca="1">((COUNTIFS(SWISSW!$I:$I,'MTT DRAW'!$A53,SWISSW!$J:$J,'MTT DRAW'!BD$1,SWISSW!$F:$F,"Draw")+COUNTIFS(SWISSW!$I:$I,'MTT DRAW'!BD$1,SWISSW!$J:$J,'MTT DRAW'!$A53,SWISSW!$F:$F,"Draw")))*IF(ROW()=COLUMN(),0.5,1)</f>
        <v>0</v>
      </c>
      <c r="BE53" s="11">
        <f ca="1">((COUNTIFS(SWISSW!$I:$I,'MTT DRAW'!$A53,SWISSW!$J:$J,'MTT DRAW'!BE$1,SWISSW!$F:$F,"Draw")+COUNTIFS(SWISSW!$I:$I,'MTT DRAW'!BE$1,SWISSW!$J:$J,'MTT DRAW'!$A53,SWISSW!$F:$F,"Draw")))*IF(ROW()=COLUMN(),0.5,1)</f>
        <v>0</v>
      </c>
      <c r="BF53" s="11">
        <f ca="1">((COUNTIFS(SWISSW!$I:$I,'MTT DRAW'!$A53,SWISSW!$J:$J,'MTT DRAW'!BF$1,SWISSW!$F:$F,"Draw")+COUNTIFS(SWISSW!$I:$I,'MTT DRAW'!BF$1,SWISSW!$J:$J,'MTT DRAW'!$A53,SWISSW!$F:$F,"Draw")))*IF(ROW()=COLUMN(),0.5,1)</f>
        <v>0</v>
      </c>
      <c r="BG53" s="11">
        <f ca="1">((COUNTIFS(SWISSW!$I:$I,'MTT DRAW'!$A53,SWISSW!$J:$J,'MTT DRAW'!BG$1,SWISSW!$F:$F,"Draw")+COUNTIFS(SWISSW!$I:$I,'MTT DRAW'!BG$1,SWISSW!$J:$J,'MTT DRAW'!$A53,SWISSW!$F:$F,"Draw")))*IF(ROW()=COLUMN(),0.5,1)</f>
        <v>0</v>
      </c>
      <c r="BH53" s="11">
        <f ca="1">((COUNTIFS(SWISSW!$I:$I,'MTT DRAW'!$A53,SWISSW!$J:$J,'MTT DRAW'!BH$1,SWISSW!$F:$F,"Draw")+COUNTIFS(SWISSW!$I:$I,'MTT DRAW'!BH$1,SWISSW!$J:$J,'MTT DRAW'!$A53,SWISSW!$F:$F,"Draw")))*IF(ROW()=COLUMN(),0.5,1)</f>
        <v>0</v>
      </c>
      <c r="BI53" s="11">
        <f ca="1">((COUNTIFS(SWISSW!$I:$I,'MTT DRAW'!$A53,SWISSW!$J:$J,'MTT DRAW'!BI$1,SWISSW!$F:$F,"Draw")+COUNTIFS(SWISSW!$I:$I,'MTT DRAW'!BI$1,SWISSW!$J:$J,'MTT DRAW'!$A53,SWISSW!$F:$F,"Draw")))*IF(ROW()=COLUMN(),0.5,1)</f>
        <v>0</v>
      </c>
      <c r="BJ53" s="11">
        <f ca="1">((COUNTIFS(SWISSW!$I:$I,'MTT DRAW'!$A53,SWISSW!$J:$J,'MTT DRAW'!BJ$1,SWISSW!$F:$F,"Draw")+COUNTIFS(SWISSW!$I:$I,'MTT DRAW'!BJ$1,SWISSW!$J:$J,'MTT DRAW'!$A53,SWISSW!$F:$F,"Draw")))*IF(ROW()=COLUMN(),0.5,1)</f>
        <v>0</v>
      </c>
      <c r="BK53" s="11">
        <f ca="1">((COUNTIFS(SWISSW!$I:$I,'MTT DRAW'!$A53,SWISSW!$J:$J,'MTT DRAW'!BK$1,SWISSW!$F:$F,"Draw")+COUNTIFS(SWISSW!$I:$I,'MTT DRAW'!BK$1,SWISSW!$J:$J,'MTT DRAW'!$A53,SWISSW!$F:$F,"Draw")))*IF(ROW()=COLUMN(),0.5,1)</f>
        <v>0</v>
      </c>
      <c r="BL53" s="11">
        <f ca="1">((COUNTIFS(SWISSW!$I:$I,'MTT DRAW'!$A53,SWISSW!$J:$J,'MTT DRAW'!BL$1,SWISSW!$F:$F,"Draw")+COUNTIFS(SWISSW!$I:$I,'MTT DRAW'!BL$1,SWISSW!$J:$J,'MTT DRAW'!$A53,SWISSW!$F:$F,"Draw")))*IF(ROW()=COLUMN(),0.5,1)</f>
        <v>0</v>
      </c>
      <c r="BM53" s="11" t="str">
        <f ca="1">MATCHUP!BM53</f>
        <v>-</v>
      </c>
      <c r="BN53" s="11" t="str">
        <f ca="1">MATCHUP!BN53</f>
        <v>-</v>
      </c>
      <c r="BO53" s="11" t="str">
        <f ca="1">MATCHUP!BO53</f>
        <v>-</v>
      </c>
      <c r="BP53" s="11" t="str">
        <f ca="1">MATCHUP!BP53</f>
        <v>-</v>
      </c>
      <c r="BQ53" s="11" t="str">
        <f ca="1">MATCHUP!BQ53</f>
        <v>-</v>
      </c>
      <c r="BR53" s="11" t="str">
        <f ca="1">MATCHUP!BR53</f>
        <v>-</v>
      </c>
      <c r="BS53" s="11" t="str">
        <f ca="1">MATCHUP!BS53</f>
        <v>-</v>
      </c>
      <c r="BT53" s="11" t="str">
        <f ca="1">MATCHUP!BT53</f>
        <v>-</v>
      </c>
      <c r="BU53" s="11" t="str">
        <f ca="1">MATCHUP!BU53</f>
        <v>-</v>
      </c>
      <c r="BV53" s="11" t="str">
        <f ca="1">MATCHUP!BV53</f>
        <v>-</v>
      </c>
      <c r="BW53" s="11" t="str">
        <f ca="1">MATCHUP!BW53</f>
        <v>-</v>
      </c>
      <c r="BX53" s="11" t="str">
        <f ca="1">MATCHUP!BX53</f>
        <v>-</v>
      </c>
      <c r="BY53" s="11" t="str">
        <f ca="1">MATCHUP!BY53</f>
        <v>-</v>
      </c>
      <c r="BZ53" s="11" t="str">
        <f ca="1">MATCHUP!BZ53</f>
        <v>-</v>
      </c>
      <c r="CA53" s="11" t="str">
        <f ca="1">MATCHUP!CA53</f>
        <v>-</v>
      </c>
      <c r="CB53" s="11" t="str">
        <f ca="1">MATCHUP!CB53</f>
        <v>-</v>
      </c>
      <c r="CC53" s="11" t="str">
        <f ca="1">MATCHUP!CC53</f>
        <v>-</v>
      </c>
      <c r="CD53" s="11" t="str">
        <f ca="1">MATCHUP!CD53</f>
        <v>-</v>
      </c>
      <c r="CE53" s="11" t="str">
        <f ca="1">MATCHUP!CE53</f>
        <v>-</v>
      </c>
      <c r="CF53" s="11" t="str">
        <f ca="1">MATCHUP!CF53</f>
        <v>-</v>
      </c>
      <c r="CG53" s="11" t="str">
        <f ca="1">MATCHUP!CG53</f>
        <v>-</v>
      </c>
      <c r="CH53" s="11" t="str">
        <f ca="1">MATCHUP!CH53</f>
        <v>-</v>
      </c>
      <c r="CI53" s="11" t="str">
        <f ca="1">MATCHUP!CI53</f>
        <v>-</v>
      </c>
      <c r="CJ53" s="11" t="str">
        <f ca="1">MATCHUP!CJ53</f>
        <v>-</v>
      </c>
      <c r="CK53" s="11" t="str">
        <f ca="1">MATCHUP!CK53</f>
        <v>-</v>
      </c>
      <c r="CL53" s="11" t="str">
        <f ca="1">MATCHUP!CL53</f>
        <v>-</v>
      </c>
      <c r="CM53" s="11" t="str">
        <f ca="1">MATCHUP!CM53</f>
        <v>-</v>
      </c>
      <c r="CN53" s="11" t="str">
        <f ca="1">MATCHUP!CN53</f>
        <v>-</v>
      </c>
      <c r="CO53" s="11" t="str">
        <f ca="1">MATCHUP!CO53</f>
        <v>-</v>
      </c>
      <c r="CP53" s="11" t="str">
        <f ca="1">MATCHUP!CP53</f>
        <v>-</v>
      </c>
      <c r="CQ53" s="11" t="str">
        <f ca="1">MATCHUP!CQ53</f>
        <v>-</v>
      </c>
      <c r="CR53" s="11" t="str">
        <f ca="1">MATCHUP!CR53</f>
        <v>-</v>
      </c>
      <c r="CS53" s="11" t="str">
        <f ca="1">MATCHUP!CS53</f>
        <v>-</v>
      </c>
      <c r="CT53" s="11" t="str">
        <f ca="1">MATCHUP!CT53</f>
        <v>-</v>
      </c>
      <c r="CU53" s="11" t="str">
        <f ca="1">MATCHUP!CU53</f>
        <v>-</v>
      </c>
      <c r="CV53" s="11" t="str">
        <f ca="1">MATCHUP!CV53</f>
        <v>-</v>
      </c>
    </row>
    <row r="54" spans="1:100" ht="55" customHeight="1" x14ac:dyDescent="0.3">
      <c r="A54" s="3" t="str">
        <f ca="1">MATCHUP!A54</f>
        <v>Mono Red Old Style</v>
      </c>
      <c r="B54" s="11">
        <f ca="1">((COUNTIFS(SWISSW!$I:$I,'MTT DRAW'!$A54,SWISSW!$J:$J,'MTT DRAW'!B$1,SWISSW!$F:$F,"Draw")+COUNTIFS(SWISSW!$I:$I,'MTT DRAW'!B$1,SWISSW!$J:$J,'MTT DRAW'!$A54,SWISSW!$F:$F,"Draw")))*IF(ROW()=COLUMN(),0.5,1)</f>
        <v>0</v>
      </c>
      <c r="C54" s="11">
        <f ca="1">((COUNTIFS(SWISSW!$I:$I,'MTT DRAW'!$A54,SWISSW!$J:$J,'MTT DRAW'!C$1,SWISSW!$F:$F,"Draw")+COUNTIFS(SWISSW!$I:$I,'MTT DRAW'!C$1,SWISSW!$J:$J,'MTT DRAW'!$A54,SWISSW!$F:$F,"Draw")))*IF(ROW()=COLUMN(),0.5,1)</f>
        <v>0</v>
      </c>
      <c r="D54" s="11">
        <f ca="1">((COUNTIFS(SWISSW!$I:$I,'MTT DRAW'!$A54,SWISSW!$J:$J,'MTT DRAW'!D$1,SWISSW!$F:$F,"Draw")+COUNTIFS(SWISSW!$I:$I,'MTT DRAW'!D$1,SWISSW!$J:$J,'MTT DRAW'!$A54,SWISSW!$F:$F,"Draw")))*IF(ROW()=COLUMN(),0.5,1)</f>
        <v>0</v>
      </c>
      <c r="E54" s="11">
        <f ca="1">((COUNTIFS(SWISSW!$I:$I,'MTT DRAW'!$A54,SWISSW!$J:$J,'MTT DRAW'!E$1,SWISSW!$F:$F,"Draw")+COUNTIFS(SWISSW!$I:$I,'MTT DRAW'!E$1,SWISSW!$J:$J,'MTT DRAW'!$A54,SWISSW!$F:$F,"Draw")))*IF(ROW()=COLUMN(),0.5,1)</f>
        <v>0</v>
      </c>
      <c r="F54" s="11">
        <f ca="1">((COUNTIFS(SWISSW!$I:$I,'MTT DRAW'!$A54,SWISSW!$J:$J,'MTT DRAW'!F$1,SWISSW!$F:$F,"Draw")+COUNTIFS(SWISSW!$I:$I,'MTT DRAW'!F$1,SWISSW!$J:$J,'MTT DRAW'!$A54,SWISSW!$F:$F,"Draw")))*IF(ROW()=COLUMN(),0.5,1)</f>
        <v>0</v>
      </c>
      <c r="G54" s="11">
        <f ca="1">((COUNTIFS(SWISSW!$I:$I,'MTT DRAW'!$A54,SWISSW!$J:$J,'MTT DRAW'!G$1,SWISSW!$F:$F,"Draw")+COUNTIFS(SWISSW!$I:$I,'MTT DRAW'!G$1,SWISSW!$J:$J,'MTT DRAW'!$A54,SWISSW!$F:$F,"Draw")))*IF(ROW()=COLUMN(),0.5,1)</f>
        <v>0</v>
      </c>
      <c r="H54" s="11">
        <f ca="1">((COUNTIFS(SWISSW!$I:$I,'MTT DRAW'!$A54,SWISSW!$J:$J,'MTT DRAW'!H$1,SWISSW!$F:$F,"Draw")+COUNTIFS(SWISSW!$I:$I,'MTT DRAW'!H$1,SWISSW!$J:$J,'MTT DRAW'!$A54,SWISSW!$F:$F,"Draw")))*IF(ROW()=COLUMN(),0.5,1)</f>
        <v>0</v>
      </c>
      <c r="I54" s="11">
        <f ca="1">((COUNTIFS(SWISSW!$I:$I,'MTT DRAW'!$A54,SWISSW!$J:$J,'MTT DRAW'!I$1,SWISSW!$F:$F,"Draw")+COUNTIFS(SWISSW!$I:$I,'MTT DRAW'!I$1,SWISSW!$J:$J,'MTT DRAW'!$A54,SWISSW!$F:$F,"Draw")))*IF(ROW()=COLUMN(),0.5,1)</f>
        <v>0</v>
      </c>
      <c r="J54" s="11">
        <f ca="1">((COUNTIFS(SWISSW!$I:$I,'MTT DRAW'!$A54,SWISSW!$J:$J,'MTT DRAW'!J$1,SWISSW!$F:$F,"Draw")+COUNTIFS(SWISSW!$I:$I,'MTT DRAW'!J$1,SWISSW!$J:$J,'MTT DRAW'!$A54,SWISSW!$F:$F,"Draw")))*IF(ROW()=COLUMN(),0.5,1)</f>
        <v>0</v>
      </c>
      <c r="K54" s="11">
        <f ca="1">((COUNTIFS(SWISSW!$I:$I,'MTT DRAW'!$A54,SWISSW!$J:$J,'MTT DRAW'!K$1,SWISSW!$F:$F,"Draw")+COUNTIFS(SWISSW!$I:$I,'MTT DRAW'!K$1,SWISSW!$J:$J,'MTT DRAW'!$A54,SWISSW!$F:$F,"Draw")))*IF(ROW()=COLUMN(),0.5,1)</f>
        <v>0</v>
      </c>
      <c r="L54" s="11">
        <f ca="1">((COUNTIFS(SWISSW!$I:$I,'MTT DRAW'!$A54,SWISSW!$J:$J,'MTT DRAW'!L$1,SWISSW!$F:$F,"Draw")+COUNTIFS(SWISSW!$I:$I,'MTT DRAW'!L$1,SWISSW!$J:$J,'MTT DRAW'!$A54,SWISSW!$F:$F,"Draw")))*IF(ROW()=COLUMN(),0.5,1)</f>
        <v>0</v>
      </c>
      <c r="M54" s="11">
        <f ca="1">((COUNTIFS(SWISSW!$I:$I,'MTT DRAW'!$A54,SWISSW!$J:$J,'MTT DRAW'!M$1,SWISSW!$F:$F,"Draw")+COUNTIFS(SWISSW!$I:$I,'MTT DRAW'!M$1,SWISSW!$J:$J,'MTT DRAW'!$A54,SWISSW!$F:$F,"Draw")))*IF(ROW()=COLUMN(),0.5,1)</f>
        <v>0</v>
      </c>
      <c r="N54" s="11">
        <f ca="1">((COUNTIFS(SWISSW!$I:$I,'MTT DRAW'!$A54,SWISSW!$J:$J,'MTT DRAW'!N$1,SWISSW!$F:$F,"Draw")+COUNTIFS(SWISSW!$I:$I,'MTT DRAW'!N$1,SWISSW!$J:$J,'MTT DRAW'!$A54,SWISSW!$F:$F,"Draw")))*IF(ROW()=COLUMN(),0.5,1)</f>
        <v>0</v>
      </c>
      <c r="O54" s="11">
        <f ca="1">((COUNTIFS(SWISSW!$I:$I,'MTT DRAW'!$A54,SWISSW!$J:$J,'MTT DRAW'!O$1,SWISSW!$F:$F,"Draw")+COUNTIFS(SWISSW!$I:$I,'MTT DRAW'!O$1,SWISSW!$J:$J,'MTT DRAW'!$A54,SWISSW!$F:$F,"Draw")))*IF(ROW()=COLUMN(),0.5,1)</f>
        <v>0</v>
      </c>
      <c r="P54" s="11">
        <f ca="1">((COUNTIFS(SWISSW!$I:$I,'MTT DRAW'!$A54,SWISSW!$J:$J,'MTT DRAW'!P$1,SWISSW!$F:$F,"Draw")+COUNTIFS(SWISSW!$I:$I,'MTT DRAW'!P$1,SWISSW!$J:$J,'MTT DRAW'!$A54,SWISSW!$F:$F,"Draw")))*IF(ROW()=COLUMN(),0.5,1)</f>
        <v>0</v>
      </c>
      <c r="Q54" s="11">
        <f ca="1">((COUNTIFS(SWISSW!$I:$I,'MTT DRAW'!$A54,SWISSW!$J:$J,'MTT DRAW'!Q$1,SWISSW!$F:$F,"Draw")+COUNTIFS(SWISSW!$I:$I,'MTT DRAW'!Q$1,SWISSW!$J:$J,'MTT DRAW'!$A54,SWISSW!$F:$F,"Draw")))*IF(ROW()=COLUMN(),0.5,1)</f>
        <v>0</v>
      </c>
      <c r="R54" s="11">
        <f ca="1">((COUNTIFS(SWISSW!$I:$I,'MTT DRAW'!$A54,SWISSW!$J:$J,'MTT DRAW'!R$1,SWISSW!$F:$F,"Draw")+COUNTIFS(SWISSW!$I:$I,'MTT DRAW'!R$1,SWISSW!$J:$J,'MTT DRAW'!$A54,SWISSW!$F:$F,"Draw")))*IF(ROW()=COLUMN(),0.5,1)</f>
        <v>0</v>
      </c>
      <c r="S54" s="11">
        <f ca="1">((COUNTIFS(SWISSW!$I:$I,'MTT DRAW'!$A54,SWISSW!$J:$J,'MTT DRAW'!S$1,SWISSW!$F:$F,"Draw")+COUNTIFS(SWISSW!$I:$I,'MTT DRAW'!S$1,SWISSW!$J:$J,'MTT DRAW'!$A54,SWISSW!$F:$F,"Draw")))*IF(ROW()=COLUMN(),0.5,1)</f>
        <v>0</v>
      </c>
      <c r="T54" s="11">
        <f ca="1">((COUNTIFS(SWISSW!$I:$I,'MTT DRAW'!$A54,SWISSW!$J:$J,'MTT DRAW'!T$1,SWISSW!$F:$F,"Draw")+COUNTIFS(SWISSW!$I:$I,'MTT DRAW'!T$1,SWISSW!$J:$J,'MTT DRAW'!$A54,SWISSW!$F:$F,"Draw")))*IF(ROW()=COLUMN(),0.5,1)</f>
        <v>0</v>
      </c>
      <c r="U54" s="11">
        <f ca="1">((COUNTIFS(SWISSW!$I:$I,'MTT DRAW'!$A54,SWISSW!$J:$J,'MTT DRAW'!U$1,SWISSW!$F:$F,"Draw")+COUNTIFS(SWISSW!$I:$I,'MTT DRAW'!U$1,SWISSW!$J:$J,'MTT DRAW'!$A54,SWISSW!$F:$F,"Draw")))*IF(ROW()=COLUMN(),0.5,1)</f>
        <v>0</v>
      </c>
      <c r="V54" s="11">
        <f ca="1">((COUNTIFS(SWISSW!$I:$I,'MTT DRAW'!$A54,SWISSW!$J:$J,'MTT DRAW'!V$1,SWISSW!$F:$F,"Draw")+COUNTIFS(SWISSW!$I:$I,'MTT DRAW'!V$1,SWISSW!$J:$J,'MTT DRAW'!$A54,SWISSW!$F:$F,"Draw")))*IF(ROW()=COLUMN(),0.5,1)</f>
        <v>0</v>
      </c>
      <c r="W54" s="11">
        <f ca="1">((COUNTIFS(SWISSW!$I:$I,'MTT DRAW'!$A54,SWISSW!$J:$J,'MTT DRAW'!W$1,SWISSW!$F:$F,"Draw")+COUNTIFS(SWISSW!$I:$I,'MTT DRAW'!W$1,SWISSW!$J:$J,'MTT DRAW'!$A54,SWISSW!$F:$F,"Draw")))*IF(ROW()=COLUMN(),0.5,1)</f>
        <v>0</v>
      </c>
      <c r="X54" s="11">
        <f ca="1">((COUNTIFS(SWISSW!$I:$I,'MTT DRAW'!$A54,SWISSW!$J:$J,'MTT DRAW'!X$1,SWISSW!$F:$F,"Draw")+COUNTIFS(SWISSW!$I:$I,'MTT DRAW'!X$1,SWISSW!$J:$J,'MTT DRAW'!$A54,SWISSW!$F:$F,"Draw")))*IF(ROW()=COLUMN(),0.5,1)</f>
        <v>0</v>
      </c>
      <c r="Y54" s="11">
        <f ca="1">((COUNTIFS(SWISSW!$I:$I,'MTT DRAW'!$A54,SWISSW!$J:$J,'MTT DRAW'!Y$1,SWISSW!$F:$F,"Draw")+COUNTIFS(SWISSW!$I:$I,'MTT DRAW'!Y$1,SWISSW!$J:$J,'MTT DRAW'!$A54,SWISSW!$F:$F,"Draw")))*IF(ROW()=COLUMN(),0.5,1)</f>
        <v>0</v>
      </c>
      <c r="Z54" s="11">
        <f ca="1">((COUNTIFS(SWISSW!$I:$I,'MTT DRAW'!$A54,SWISSW!$J:$J,'MTT DRAW'!Z$1,SWISSW!$F:$F,"Draw")+COUNTIFS(SWISSW!$I:$I,'MTT DRAW'!Z$1,SWISSW!$J:$J,'MTT DRAW'!$A54,SWISSW!$F:$F,"Draw")))*IF(ROW()=COLUMN(),0.5,1)</f>
        <v>0</v>
      </c>
      <c r="AA54" s="11">
        <f ca="1">((COUNTIFS(SWISSW!$I:$I,'MTT DRAW'!$A54,SWISSW!$J:$J,'MTT DRAW'!AA$1,SWISSW!$F:$F,"Draw")+COUNTIFS(SWISSW!$I:$I,'MTT DRAW'!AA$1,SWISSW!$J:$J,'MTT DRAW'!$A54,SWISSW!$F:$F,"Draw")))*IF(ROW()=COLUMN(),0.5,1)</f>
        <v>0</v>
      </c>
      <c r="AB54" s="11">
        <f ca="1">((COUNTIFS(SWISSW!$I:$I,'MTT DRAW'!$A54,SWISSW!$J:$J,'MTT DRAW'!AB$1,SWISSW!$F:$F,"Draw")+COUNTIFS(SWISSW!$I:$I,'MTT DRAW'!AB$1,SWISSW!$J:$J,'MTT DRAW'!$A54,SWISSW!$F:$F,"Draw")))*IF(ROW()=COLUMN(),0.5,1)</f>
        <v>0</v>
      </c>
      <c r="AC54" s="11">
        <f ca="1">((COUNTIFS(SWISSW!$I:$I,'MTT DRAW'!$A54,SWISSW!$J:$J,'MTT DRAW'!AC$1,SWISSW!$F:$F,"Draw")+COUNTIFS(SWISSW!$I:$I,'MTT DRAW'!AC$1,SWISSW!$J:$J,'MTT DRAW'!$A54,SWISSW!$F:$F,"Draw")))*IF(ROW()=COLUMN(),0.5,1)</f>
        <v>0</v>
      </c>
      <c r="AD54" s="11">
        <f ca="1">((COUNTIFS(SWISSW!$I:$I,'MTT DRAW'!$A54,SWISSW!$J:$J,'MTT DRAW'!AD$1,SWISSW!$F:$F,"Draw")+COUNTIFS(SWISSW!$I:$I,'MTT DRAW'!AD$1,SWISSW!$J:$J,'MTT DRAW'!$A54,SWISSW!$F:$F,"Draw")))*IF(ROW()=COLUMN(),0.5,1)</f>
        <v>0</v>
      </c>
      <c r="AE54" s="11">
        <f ca="1">((COUNTIFS(SWISSW!$I:$I,'MTT DRAW'!$A54,SWISSW!$J:$J,'MTT DRAW'!AE$1,SWISSW!$F:$F,"Draw")+COUNTIFS(SWISSW!$I:$I,'MTT DRAW'!AE$1,SWISSW!$J:$J,'MTT DRAW'!$A54,SWISSW!$F:$F,"Draw")))*IF(ROW()=COLUMN(),0.5,1)</f>
        <v>0</v>
      </c>
      <c r="AF54" s="11">
        <f ca="1">((COUNTIFS(SWISSW!$I:$I,'MTT DRAW'!$A54,SWISSW!$J:$J,'MTT DRAW'!AF$1,SWISSW!$F:$F,"Draw")+COUNTIFS(SWISSW!$I:$I,'MTT DRAW'!AF$1,SWISSW!$J:$J,'MTT DRAW'!$A54,SWISSW!$F:$F,"Draw")))*IF(ROW()=COLUMN(),0.5,1)</f>
        <v>0</v>
      </c>
      <c r="AG54" s="11">
        <f ca="1">((COUNTIFS(SWISSW!$I:$I,'MTT DRAW'!$A54,SWISSW!$J:$J,'MTT DRAW'!AG$1,SWISSW!$F:$F,"Draw")+COUNTIFS(SWISSW!$I:$I,'MTT DRAW'!AG$1,SWISSW!$J:$J,'MTT DRAW'!$A54,SWISSW!$F:$F,"Draw")))*IF(ROW()=COLUMN(),0.5,1)</f>
        <v>0</v>
      </c>
      <c r="AH54" s="11">
        <f ca="1">((COUNTIFS(SWISSW!$I:$I,'MTT DRAW'!$A54,SWISSW!$J:$J,'MTT DRAW'!AH$1,SWISSW!$F:$F,"Draw")+COUNTIFS(SWISSW!$I:$I,'MTT DRAW'!AH$1,SWISSW!$J:$J,'MTT DRAW'!$A54,SWISSW!$F:$F,"Draw")))*IF(ROW()=COLUMN(),0.5,1)</f>
        <v>0</v>
      </c>
      <c r="AI54" s="11">
        <f ca="1">((COUNTIFS(SWISSW!$I:$I,'MTT DRAW'!$A54,SWISSW!$J:$J,'MTT DRAW'!AI$1,SWISSW!$F:$F,"Draw")+COUNTIFS(SWISSW!$I:$I,'MTT DRAW'!AI$1,SWISSW!$J:$J,'MTT DRAW'!$A54,SWISSW!$F:$F,"Draw")))*IF(ROW()=COLUMN(),0.5,1)</f>
        <v>0</v>
      </c>
      <c r="AJ54" s="11">
        <f ca="1">((COUNTIFS(SWISSW!$I:$I,'MTT DRAW'!$A54,SWISSW!$J:$J,'MTT DRAW'!AJ$1,SWISSW!$F:$F,"Draw")+COUNTIFS(SWISSW!$I:$I,'MTT DRAW'!AJ$1,SWISSW!$J:$J,'MTT DRAW'!$A54,SWISSW!$F:$F,"Draw")))*IF(ROW()=COLUMN(),0.5,1)</f>
        <v>0</v>
      </c>
      <c r="AK54" s="11">
        <f ca="1">((COUNTIFS(SWISSW!$I:$I,'MTT DRAW'!$A54,SWISSW!$J:$J,'MTT DRAW'!AK$1,SWISSW!$F:$F,"Draw")+COUNTIFS(SWISSW!$I:$I,'MTT DRAW'!AK$1,SWISSW!$J:$J,'MTT DRAW'!$A54,SWISSW!$F:$F,"Draw")))*IF(ROW()=COLUMN(),0.5,1)</f>
        <v>0</v>
      </c>
      <c r="AL54" s="11">
        <f ca="1">((COUNTIFS(SWISSW!$I:$I,'MTT DRAW'!$A54,SWISSW!$J:$J,'MTT DRAW'!AL$1,SWISSW!$F:$F,"Draw")+COUNTIFS(SWISSW!$I:$I,'MTT DRAW'!AL$1,SWISSW!$J:$J,'MTT DRAW'!$A54,SWISSW!$F:$F,"Draw")))*IF(ROW()=COLUMN(),0.5,1)</f>
        <v>0</v>
      </c>
      <c r="AM54" s="11">
        <f ca="1">((COUNTIFS(SWISSW!$I:$I,'MTT DRAW'!$A54,SWISSW!$J:$J,'MTT DRAW'!AM$1,SWISSW!$F:$F,"Draw")+COUNTIFS(SWISSW!$I:$I,'MTT DRAW'!AM$1,SWISSW!$J:$J,'MTT DRAW'!$A54,SWISSW!$F:$F,"Draw")))*IF(ROW()=COLUMN(),0.5,1)</f>
        <v>0</v>
      </c>
      <c r="AN54" s="11">
        <f ca="1">((COUNTIFS(SWISSW!$I:$I,'MTT DRAW'!$A54,SWISSW!$J:$J,'MTT DRAW'!AN$1,SWISSW!$F:$F,"Draw")+COUNTIFS(SWISSW!$I:$I,'MTT DRAW'!AN$1,SWISSW!$J:$J,'MTT DRAW'!$A54,SWISSW!$F:$F,"Draw")))*IF(ROW()=COLUMN(),0.5,1)</f>
        <v>0</v>
      </c>
      <c r="AO54" s="11">
        <f ca="1">((COUNTIFS(SWISSW!$I:$I,'MTT DRAW'!$A54,SWISSW!$J:$J,'MTT DRAW'!AO$1,SWISSW!$F:$F,"Draw")+COUNTIFS(SWISSW!$I:$I,'MTT DRAW'!AO$1,SWISSW!$J:$J,'MTT DRAW'!$A54,SWISSW!$F:$F,"Draw")))*IF(ROW()=COLUMN(),0.5,1)</f>
        <v>0</v>
      </c>
      <c r="AP54" s="11">
        <f ca="1">((COUNTIFS(SWISSW!$I:$I,'MTT DRAW'!$A54,SWISSW!$J:$J,'MTT DRAW'!AP$1,SWISSW!$F:$F,"Draw")+COUNTIFS(SWISSW!$I:$I,'MTT DRAW'!AP$1,SWISSW!$J:$J,'MTT DRAW'!$A54,SWISSW!$F:$F,"Draw")))*IF(ROW()=COLUMN(),0.5,1)</f>
        <v>0</v>
      </c>
      <c r="AQ54" s="11">
        <f ca="1">((COUNTIFS(SWISSW!$I:$I,'MTT DRAW'!$A54,SWISSW!$J:$J,'MTT DRAW'!AQ$1,SWISSW!$F:$F,"Draw")+COUNTIFS(SWISSW!$I:$I,'MTT DRAW'!AQ$1,SWISSW!$J:$J,'MTT DRAW'!$A54,SWISSW!$F:$F,"Draw")))*IF(ROW()=COLUMN(),0.5,1)</f>
        <v>0</v>
      </c>
      <c r="AR54" s="11">
        <f ca="1">((COUNTIFS(SWISSW!$I:$I,'MTT DRAW'!$A54,SWISSW!$J:$J,'MTT DRAW'!AR$1,SWISSW!$F:$F,"Draw")+COUNTIFS(SWISSW!$I:$I,'MTT DRAW'!AR$1,SWISSW!$J:$J,'MTT DRAW'!$A54,SWISSW!$F:$F,"Draw")))*IF(ROW()=COLUMN(),0.5,1)</f>
        <v>0</v>
      </c>
      <c r="AS54" s="11">
        <f ca="1">((COUNTIFS(SWISSW!$I:$I,'MTT DRAW'!$A54,SWISSW!$J:$J,'MTT DRAW'!AS$1,SWISSW!$F:$F,"Draw")+COUNTIFS(SWISSW!$I:$I,'MTT DRAW'!AS$1,SWISSW!$J:$J,'MTT DRAW'!$A54,SWISSW!$F:$F,"Draw")))*IF(ROW()=COLUMN(),0.5,1)</f>
        <v>0</v>
      </c>
      <c r="AT54" s="11">
        <f ca="1">((COUNTIFS(SWISSW!$I:$I,'MTT DRAW'!$A54,SWISSW!$J:$J,'MTT DRAW'!AT$1,SWISSW!$F:$F,"Draw")+COUNTIFS(SWISSW!$I:$I,'MTT DRAW'!AT$1,SWISSW!$J:$J,'MTT DRAW'!$A54,SWISSW!$F:$F,"Draw")))*IF(ROW()=COLUMN(),0.5,1)</f>
        <v>0</v>
      </c>
      <c r="AU54" s="11">
        <f ca="1">((COUNTIFS(SWISSW!$I:$I,'MTT DRAW'!$A54,SWISSW!$J:$J,'MTT DRAW'!AU$1,SWISSW!$F:$F,"Draw")+COUNTIFS(SWISSW!$I:$I,'MTT DRAW'!AU$1,SWISSW!$J:$J,'MTT DRAW'!$A54,SWISSW!$F:$F,"Draw")))*IF(ROW()=COLUMN(),0.5,1)</f>
        <v>0</v>
      </c>
      <c r="AV54" s="11">
        <f ca="1">((COUNTIFS(SWISSW!$I:$I,'MTT DRAW'!$A54,SWISSW!$J:$J,'MTT DRAW'!AV$1,SWISSW!$F:$F,"Draw")+COUNTIFS(SWISSW!$I:$I,'MTT DRAW'!AV$1,SWISSW!$J:$J,'MTT DRAW'!$A54,SWISSW!$F:$F,"Draw")))*IF(ROW()=COLUMN(),0.5,1)</f>
        <v>0</v>
      </c>
      <c r="AW54" s="11">
        <f ca="1">((COUNTIFS(SWISSW!$I:$I,'MTT DRAW'!$A54,SWISSW!$J:$J,'MTT DRAW'!AW$1,SWISSW!$F:$F,"Draw")+COUNTIFS(SWISSW!$I:$I,'MTT DRAW'!AW$1,SWISSW!$J:$J,'MTT DRAW'!$A54,SWISSW!$F:$F,"Draw")))*IF(ROW()=COLUMN(),0.5,1)</f>
        <v>0</v>
      </c>
      <c r="AX54" s="11">
        <f ca="1">((COUNTIFS(SWISSW!$I:$I,'MTT DRAW'!$A54,SWISSW!$J:$J,'MTT DRAW'!AX$1,SWISSW!$F:$F,"Draw")+COUNTIFS(SWISSW!$I:$I,'MTT DRAW'!AX$1,SWISSW!$J:$J,'MTT DRAW'!$A54,SWISSW!$F:$F,"Draw")))*IF(ROW()=COLUMN(),0.5,1)</f>
        <v>0</v>
      </c>
      <c r="AY54" s="11">
        <f ca="1">((COUNTIFS(SWISSW!$I:$I,'MTT DRAW'!$A54,SWISSW!$J:$J,'MTT DRAW'!AY$1,SWISSW!$F:$F,"Draw")+COUNTIFS(SWISSW!$I:$I,'MTT DRAW'!AY$1,SWISSW!$J:$J,'MTT DRAW'!$A54,SWISSW!$F:$F,"Draw")))*IF(ROW()=COLUMN(),0.5,1)</f>
        <v>0</v>
      </c>
      <c r="AZ54" s="11">
        <f ca="1">((COUNTIFS(SWISSW!$I:$I,'MTT DRAW'!$A54,SWISSW!$J:$J,'MTT DRAW'!AZ$1,SWISSW!$F:$F,"Draw")+COUNTIFS(SWISSW!$I:$I,'MTT DRAW'!AZ$1,SWISSW!$J:$J,'MTT DRAW'!$A54,SWISSW!$F:$F,"Draw")))*IF(ROW()=COLUMN(),0.5,1)</f>
        <v>0</v>
      </c>
      <c r="BA54" s="11">
        <f ca="1">((COUNTIFS(SWISSW!$I:$I,'MTT DRAW'!$A54,SWISSW!$J:$J,'MTT DRAW'!BA$1,SWISSW!$F:$F,"Draw")+COUNTIFS(SWISSW!$I:$I,'MTT DRAW'!BA$1,SWISSW!$J:$J,'MTT DRAW'!$A54,SWISSW!$F:$F,"Draw")))*IF(ROW()=COLUMN(),0.5,1)</f>
        <v>0</v>
      </c>
      <c r="BB54" s="11">
        <f ca="1">((COUNTIFS(SWISSW!$I:$I,'MTT DRAW'!$A54,SWISSW!$J:$J,'MTT DRAW'!BB$1,SWISSW!$F:$F,"Draw")+COUNTIFS(SWISSW!$I:$I,'MTT DRAW'!BB$1,SWISSW!$J:$J,'MTT DRAW'!$A54,SWISSW!$F:$F,"Draw")))*IF(ROW()=COLUMN(),0.5,1)</f>
        <v>0</v>
      </c>
      <c r="BC54" s="11">
        <f ca="1">((COUNTIFS(SWISSW!$I:$I,'MTT DRAW'!$A54,SWISSW!$J:$J,'MTT DRAW'!BC$1,SWISSW!$F:$F,"Draw")+COUNTIFS(SWISSW!$I:$I,'MTT DRAW'!BC$1,SWISSW!$J:$J,'MTT DRAW'!$A54,SWISSW!$F:$F,"Draw")))*IF(ROW()=COLUMN(),0.5,1)</f>
        <v>0</v>
      </c>
      <c r="BD54" s="11">
        <f ca="1">((COUNTIFS(SWISSW!$I:$I,'MTT DRAW'!$A54,SWISSW!$J:$J,'MTT DRAW'!BD$1,SWISSW!$F:$F,"Draw")+COUNTIFS(SWISSW!$I:$I,'MTT DRAW'!BD$1,SWISSW!$J:$J,'MTT DRAW'!$A54,SWISSW!$F:$F,"Draw")))*IF(ROW()=COLUMN(),0.5,1)</f>
        <v>0</v>
      </c>
      <c r="BE54" s="11">
        <f ca="1">((COUNTIFS(SWISSW!$I:$I,'MTT DRAW'!$A54,SWISSW!$J:$J,'MTT DRAW'!BE$1,SWISSW!$F:$F,"Draw")+COUNTIFS(SWISSW!$I:$I,'MTT DRAW'!BE$1,SWISSW!$J:$J,'MTT DRAW'!$A54,SWISSW!$F:$F,"Draw")))*IF(ROW()=COLUMN(),0.5,1)</f>
        <v>0</v>
      </c>
      <c r="BF54" s="11">
        <f ca="1">((COUNTIFS(SWISSW!$I:$I,'MTT DRAW'!$A54,SWISSW!$J:$J,'MTT DRAW'!BF$1,SWISSW!$F:$F,"Draw")+COUNTIFS(SWISSW!$I:$I,'MTT DRAW'!BF$1,SWISSW!$J:$J,'MTT DRAW'!$A54,SWISSW!$F:$F,"Draw")))*IF(ROW()=COLUMN(),0.5,1)</f>
        <v>0</v>
      </c>
      <c r="BG54" s="11">
        <f ca="1">((COUNTIFS(SWISSW!$I:$I,'MTT DRAW'!$A54,SWISSW!$J:$J,'MTT DRAW'!BG$1,SWISSW!$F:$F,"Draw")+COUNTIFS(SWISSW!$I:$I,'MTT DRAW'!BG$1,SWISSW!$J:$J,'MTT DRAW'!$A54,SWISSW!$F:$F,"Draw")))*IF(ROW()=COLUMN(),0.5,1)</f>
        <v>0</v>
      </c>
      <c r="BH54" s="11">
        <f ca="1">((COUNTIFS(SWISSW!$I:$I,'MTT DRAW'!$A54,SWISSW!$J:$J,'MTT DRAW'!BH$1,SWISSW!$F:$F,"Draw")+COUNTIFS(SWISSW!$I:$I,'MTT DRAW'!BH$1,SWISSW!$J:$J,'MTT DRAW'!$A54,SWISSW!$F:$F,"Draw")))*IF(ROW()=COLUMN(),0.5,1)</f>
        <v>0</v>
      </c>
      <c r="BI54" s="11">
        <f ca="1">((COUNTIFS(SWISSW!$I:$I,'MTT DRAW'!$A54,SWISSW!$J:$J,'MTT DRAW'!BI$1,SWISSW!$F:$F,"Draw")+COUNTIFS(SWISSW!$I:$I,'MTT DRAW'!BI$1,SWISSW!$J:$J,'MTT DRAW'!$A54,SWISSW!$F:$F,"Draw")))*IF(ROW()=COLUMN(),0.5,1)</f>
        <v>0</v>
      </c>
      <c r="BJ54" s="11">
        <f ca="1">((COUNTIFS(SWISSW!$I:$I,'MTT DRAW'!$A54,SWISSW!$J:$J,'MTT DRAW'!BJ$1,SWISSW!$F:$F,"Draw")+COUNTIFS(SWISSW!$I:$I,'MTT DRAW'!BJ$1,SWISSW!$J:$J,'MTT DRAW'!$A54,SWISSW!$F:$F,"Draw")))*IF(ROW()=COLUMN(),0.5,1)</f>
        <v>0</v>
      </c>
      <c r="BK54" s="11">
        <f ca="1">((COUNTIFS(SWISSW!$I:$I,'MTT DRAW'!$A54,SWISSW!$J:$J,'MTT DRAW'!BK$1,SWISSW!$F:$F,"Draw")+COUNTIFS(SWISSW!$I:$I,'MTT DRAW'!BK$1,SWISSW!$J:$J,'MTT DRAW'!$A54,SWISSW!$F:$F,"Draw")))*IF(ROW()=COLUMN(),0.5,1)</f>
        <v>0</v>
      </c>
      <c r="BL54" s="11">
        <f ca="1">((COUNTIFS(SWISSW!$I:$I,'MTT DRAW'!$A54,SWISSW!$J:$J,'MTT DRAW'!BL$1,SWISSW!$F:$F,"Draw")+COUNTIFS(SWISSW!$I:$I,'MTT DRAW'!BL$1,SWISSW!$J:$J,'MTT DRAW'!$A54,SWISSW!$F:$F,"Draw")))*IF(ROW()=COLUMN(),0.5,1)</f>
        <v>0</v>
      </c>
      <c r="BM54" s="11" t="str">
        <f ca="1">MATCHUP!BM54</f>
        <v>-</v>
      </c>
      <c r="BN54" s="11" t="str">
        <f ca="1">MATCHUP!BN54</f>
        <v>-</v>
      </c>
      <c r="BO54" s="11" t="str">
        <f ca="1">MATCHUP!BO54</f>
        <v>-</v>
      </c>
      <c r="BP54" s="11" t="str">
        <f ca="1">MATCHUP!BP54</f>
        <v>-</v>
      </c>
      <c r="BQ54" s="11" t="str">
        <f ca="1">MATCHUP!BQ54</f>
        <v>-</v>
      </c>
      <c r="BR54" s="11" t="str">
        <f ca="1">MATCHUP!BR54</f>
        <v>-</v>
      </c>
      <c r="BS54" s="11" t="str">
        <f ca="1">MATCHUP!BS54</f>
        <v>-</v>
      </c>
      <c r="BT54" s="11" t="str">
        <f ca="1">MATCHUP!BT54</f>
        <v>-</v>
      </c>
      <c r="BU54" s="11" t="str">
        <f ca="1">MATCHUP!BU54</f>
        <v>-</v>
      </c>
      <c r="BV54" s="11" t="str">
        <f ca="1">MATCHUP!BV54</f>
        <v>-</v>
      </c>
      <c r="BW54" s="11" t="str">
        <f ca="1">MATCHUP!BW54</f>
        <v>-</v>
      </c>
      <c r="BX54" s="11" t="str">
        <f ca="1">MATCHUP!BX54</f>
        <v>-</v>
      </c>
      <c r="BY54" s="11" t="str">
        <f ca="1">MATCHUP!BY54</f>
        <v>-</v>
      </c>
      <c r="BZ54" s="11" t="str">
        <f ca="1">MATCHUP!BZ54</f>
        <v>-</v>
      </c>
      <c r="CA54" s="11" t="str">
        <f ca="1">MATCHUP!CA54</f>
        <v>-</v>
      </c>
      <c r="CB54" s="11" t="str">
        <f ca="1">MATCHUP!CB54</f>
        <v>-</v>
      </c>
      <c r="CC54" s="11" t="str">
        <f ca="1">MATCHUP!CC54</f>
        <v>-</v>
      </c>
      <c r="CD54" s="11" t="str">
        <f ca="1">MATCHUP!CD54</f>
        <v>-</v>
      </c>
      <c r="CE54" s="11" t="str">
        <f ca="1">MATCHUP!CE54</f>
        <v>-</v>
      </c>
      <c r="CF54" s="11" t="str">
        <f ca="1">MATCHUP!CF54</f>
        <v>-</v>
      </c>
      <c r="CG54" s="11" t="str">
        <f ca="1">MATCHUP!CG54</f>
        <v>-</v>
      </c>
      <c r="CH54" s="11" t="str">
        <f ca="1">MATCHUP!CH54</f>
        <v>-</v>
      </c>
      <c r="CI54" s="11" t="str">
        <f ca="1">MATCHUP!CI54</f>
        <v>-</v>
      </c>
      <c r="CJ54" s="11" t="str">
        <f ca="1">MATCHUP!CJ54</f>
        <v>-</v>
      </c>
      <c r="CK54" s="11" t="str">
        <f ca="1">MATCHUP!CK54</f>
        <v>-</v>
      </c>
      <c r="CL54" s="11" t="str">
        <f ca="1">MATCHUP!CL54</f>
        <v>-</v>
      </c>
      <c r="CM54" s="11" t="str">
        <f ca="1">MATCHUP!CM54</f>
        <v>-</v>
      </c>
      <c r="CN54" s="11" t="str">
        <f ca="1">MATCHUP!CN54</f>
        <v>-</v>
      </c>
      <c r="CO54" s="11" t="str">
        <f ca="1">MATCHUP!CO54</f>
        <v>-</v>
      </c>
      <c r="CP54" s="11" t="str">
        <f ca="1">MATCHUP!CP54</f>
        <v>-</v>
      </c>
      <c r="CQ54" s="11" t="str">
        <f ca="1">MATCHUP!CQ54</f>
        <v>-</v>
      </c>
      <c r="CR54" s="11" t="str">
        <f ca="1">MATCHUP!CR54</f>
        <v>-</v>
      </c>
      <c r="CS54" s="11" t="str">
        <f ca="1">MATCHUP!CS54</f>
        <v>-</v>
      </c>
      <c r="CT54" s="11" t="str">
        <f ca="1">MATCHUP!CT54</f>
        <v>-</v>
      </c>
      <c r="CU54" s="11" t="str">
        <f ca="1">MATCHUP!CU54</f>
        <v>-</v>
      </c>
      <c r="CV54" s="11" t="str">
        <f ca="1">MATCHUP!CV54</f>
        <v>-</v>
      </c>
    </row>
    <row r="55" spans="1:100" ht="55" customHeight="1" x14ac:dyDescent="0.3">
      <c r="A55" s="3" t="str">
        <f ca="1">MATCHUP!A55</f>
        <v>Goblin Combo</v>
      </c>
      <c r="B55" s="11">
        <f ca="1">((COUNTIFS(SWISSW!$I:$I,'MTT DRAW'!$A55,SWISSW!$J:$J,'MTT DRAW'!B$1,SWISSW!$F:$F,"Draw")+COUNTIFS(SWISSW!$I:$I,'MTT DRAW'!B$1,SWISSW!$J:$J,'MTT DRAW'!$A55,SWISSW!$F:$F,"Draw")))*IF(ROW()=COLUMN(),0.5,1)</f>
        <v>0</v>
      </c>
      <c r="C55" s="11">
        <f ca="1">((COUNTIFS(SWISSW!$I:$I,'MTT DRAW'!$A55,SWISSW!$J:$J,'MTT DRAW'!C$1,SWISSW!$F:$F,"Draw")+COUNTIFS(SWISSW!$I:$I,'MTT DRAW'!C$1,SWISSW!$J:$J,'MTT DRAW'!$A55,SWISSW!$F:$F,"Draw")))*IF(ROW()=COLUMN(),0.5,1)</f>
        <v>0</v>
      </c>
      <c r="D55" s="11">
        <f ca="1">((COUNTIFS(SWISSW!$I:$I,'MTT DRAW'!$A55,SWISSW!$J:$J,'MTT DRAW'!D$1,SWISSW!$F:$F,"Draw")+COUNTIFS(SWISSW!$I:$I,'MTT DRAW'!D$1,SWISSW!$J:$J,'MTT DRAW'!$A55,SWISSW!$F:$F,"Draw")))*IF(ROW()=COLUMN(),0.5,1)</f>
        <v>0</v>
      </c>
      <c r="E55" s="11">
        <f ca="1">((COUNTIFS(SWISSW!$I:$I,'MTT DRAW'!$A55,SWISSW!$J:$J,'MTT DRAW'!E$1,SWISSW!$F:$F,"Draw")+COUNTIFS(SWISSW!$I:$I,'MTT DRAW'!E$1,SWISSW!$J:$J,'MTT DRAW'!$A55,SWISSW!$F:$F,"Draw")))*IF(ROW()=COLUMN(),0.5,1)</f>
        <v>0</v>
      </c>
      <c r="F55" s="11">
        <f ca="1">((COUNTIFS(SWISSW!$I:$I,'MTT DRAW'!$A55,SWISSW!$J:$J,'MTT DRAW'!F$1,SWISSW!$F:$F,"Draw")+COUNTIFS(SWISSW!$I:$I,'MTT DRAW'!F$1,SWISSW!$J:$J,'MTT DRAW'!$A55,SWISSW!$F:$F,"Draw")))*IF(ROW()=COLUMN(),0.5,1)</f>
        <v>0</v>
      </c>
      <c r="G55" s="11">
        <f ca="1">((COUNTIFS(SWISSW!$I:$I,'MTT DRAW'!$A55,SWISSW!$J:$J,'MTT DRAW'!G$1,SWISSW!$F:$F,"Draw")+COUNTIFS(SWISSW!$I:$I,'MTT DRAW'!G$1,SWISSW!$J:$J,'MTT DRAW'!$A55,SWISSW!$F:$F,"Draw")))*IF(ROW()=COLUMN(),0.5,1)</f>
        <v>0</v>
      </c>
      <c r="H55" s="11">
        <f ca="1">((COUNTIFS(SWISSW!$I:$I,'MTT DRAW'!$A55,SWISSW!$J:$J,'MTT DRAW'!H$1,SWISSW!$F:$F,"Draw")+COUNTIFS(SWISSW!$I:$I,'MTT DRAW'!H$1,SWISSW!$J:$J,'MTT DRAW'!$A55,SWISSW!$F:$F,"Draw")))*IF(ROW()=COLUMN(),0.5,1)</f>
        <v>0</v>
      </c>
      <c r="I55" s="11">
        <f ca="1">((COUNTIFS(SWISSW!$I:$I,'MTT DRAW'!$A55,SWISSW!$J:$J,'MTT DRAW'!I$1,SWISSW!$F:$F,"Draw")+COUNTIFS(SWISSW!$I:$I,'MTT DRAW'!I$1,SWISSW!$J:$J,'MTT DRAW'!$A55,SWISSW!$F:$F,"Draw")))*IF(ROW()=COLUMN(),0.5,1)</f>
        <v>0</v>
      </c>
      <c r="J55" s="11">
        <f ca="1">((COUNTIFS(SWISSW!$I:$I,'MTT DRAW'!$A55,SWISSW!$J:$J,'MTT DRAW'!J$1,SWISSW!$F:$F,"Draw")+COUNTIFS(SWISSW!$I:$I,'MTT DRAW'!J$1,SWISSW!$J:$J,'MTT DRAW'!$A55,SWISSW!$F:$F,"Draw")))*IF(ROW()=COLUMN(),0.5,1)</f>
        <v>0</v>
      </c>
      <c r="K55" s="11">
        <f ca="1">((COUNTIFS(SWISSW!$I:$I,'MTT DRAW'!$A55,SWISSW!$J:$J,'MTT DRAW'!K$1,SWISSW!$F:$F,"Draw")+COUNTIFS(SWISSW!$I:$I,'MTT DRAW'!K$1,SWISSW!$J:$J,'MTT DRAW'!$A55,SWISSW!$F:$F,"Draw")))*IF(ROW()=COLUMN(),0.5,1)</f>
        <v>0</v>
      </c>
      <c r="L55" s="11">
        <f ca="1">((COUNTIFS(SWISSW!$I:$I,'MTT DRAW'!$A55,SWISSW!$J:$J,'MTT DRAW'!L$1,SWISSW!$F:$F,"Draw")+COUNTIFS(SWISSW!$I:$I,'MTT DRAW'!L$1,SWISSW!$J:$J,'MTT DRAW'!$A55,SWISSW!$F:$F,"Draw")))*IF(ROW()=COLUMN(),0.5,1)</f>
        <v>0</v>
      </c>
      <c r="M55" s="11">
        <f ca="1">((COUNTIFS(SWISSW!$I:$I,'MTT DRAW'!$A55,SWISSW!$J:$J,'MTT DRAW'!M$1,SWISSW!$F:$F,"Draw")+COUNTIFS(SWISSW!$I:$I,'MTT DRAW'!M$1,SWISSW!$J:$J,'MTT DRAW'!$A55,SWISSW!$F:$F,"Draw")))*IF(ROW()=COLUMN(),0.5,1)</f>
        <v>0</v>
      </c>
      <c r="N55" s="11">
        <f ca="1">((COUNTIFS(SWISSW!$I:$I,'MTT DRAW'!$A55,SWISSW!$J:$J,'MTT DRAW'!N$1,SWISSW!$F:$F,"Draw")+COUNTIFS(SWISSW!$I:$I,'MTT DRAW'!N$1,SWISSW!$J:$J,'MTT DRAW'!$A55,SWISSW!$F:$F,"Draw")))*IF(ROW()=COLUMN(),0.5,1)</f>
        <v>0</v>
      </c>
      <c r="O55" s="11">
        <f ca="1">((COUNTIFS(SWISSW!$I:$I,'MTT DRAW'!$A55,SWISSW!$J:$J,'MTT DRAW'!O$1,SWISSW!$F:$F,"Draw")+COUNTIFS(SWISSW!$I:$I,'MTT DRAW'!O$1,SWISSW!$J:$J,'MTT DRAW'!$A55,SWISSW!$F:$F,"Draw")))*IF(ROW()=COLUMN(),0.5,1)</f>
        <v>0</v>
      </c>
      <c r="P55" s="11">
        <f ca="1">((COUNTIFS(SWISSW!$I:$I,'MTT DRAW'!$A55,SWISSW!$J:$J,'MTT DRAW'!P$1,SWISSW!$F:$F,"Draw")+COUNTIFS(SWISSW!$I:$I,'MTT DRAW'!P$1,SWISSW!$J:$J,'MTT DRAW'!$A55,SWISSW!$F:$F,"Draw")))*IF(ROW()=COLUMN(),0.5,1)</f>
        <v>0</v>
      </c>
      <c r="Q55" s="11">
        <f ca="1">((COUNTIFS(SWISSW!$I:$I,'MTT DRAW'!$A55,SWISSW!$J:$J,'MTT DRAW'!Q$1,SWISSW!$F:$F,"Draw")+COUNTIFS(SWISSW!$I:$I,'MTT DRAW'!Q$1,SWISSW!$J:$J,'MTT DRAW'!$A55,SWISSW!$F:$F,"Draw")))*IF(ROW()=COLUMN(),0.5,1)</f>
        <v>0</v>
      </c>
      <c r="R55" s="11">
        <f ca="1">((COUNTIFS(SWISSW!$I:$I,'MTT DRAW'!$A55,SWISSW!$J:$J,'MTT DRAW'!R$1,SWISSW!$F:$F,"Draw")+COUNTIFS(SWISSW!$I:$I,'MTT DRAW'!R$1,SWISSW!$J:$J,'MTT DRAW'!$A55,SWISSW!$F:$F,"Draw")))*IF(ROW()=COLUMN(),0.5,1)</f>
        <v>0</v>
      </c>
      <c r="S55" s="11">
        <f ca="1">((COUNTIFS(SWISSW!$I:$I,'MTT DRAW'!$A55,SWISSW!$J:$J,'MTT DRAW'!S$1,SWISSW!$F:$F,"Draw")+COUNTIFS(SWISSW!$I:$I,'MTT DRAW'!S$1,SWISSW!$J:$J,'MTT DRAW'!$A55,SWISSW!$F:$F,"Draw")))*IF(ROW()=COLUMN(),0.5,1)</f>
        <v>0</v>
      </c>
      <c r="T55" s="11">
        <f ca="1">((COUNTIFS(SWISSW!$I:$I,'MTT DRAW'!$A55,SWISSW!$J:$J,'MTT DRAW'!T$1,SWISSW!$F:$F,"Draw")+COUNTIFS(SWISSW!$I:$I,'MTT DRAW'!T$1,SWISSW!$J:$J,'MTT DRAW'!$A55,SWISSW!$F:$F,"Draw")))*IF(ROW()=COLUMN(),0.5,1)</f>
        <v>0</v>
      </c>
      <c r="U55" s="11">
        <f ca="1">((COUNTIFS(SWISSW!$I:$I,'MTT DRAW'!$A55,SWISSW!$J:$J,'MTT DRAW'!U$1,SWISSW!$F:$F,"Draw")+COUNTIFS(SWISSW!$I:$I,'MTT DRAW'!U$1,SWISSW!$J:$J,'MTT DRAW'!$A55,SWISSW!$F:$F,"Draw")))*IF(ROW()=COLUMN(),0.5,1)</f>
        <v>0</v>
      </c>
      <c r="V55" s="11">
        <f ca="1">((COUNTIFS(SWISSW!$I:$I,'MTT DRAW'!$A55,SWISSW!$J:$J,'MTT DRAW'!V$1,SWISSW!$F:$F,"Draw")+COUNTIFS(SWISSW!$I:$I,'MTT DRAW'!V$1,SWISSW!$J:$J,'MTT DRAW'!$A55,SWISSW!$F:$F,"Draw")))*IF(ROW()=COLUMN(),0.5,1)</f>
        <v>0</v>
      </c>
      <c r="W55" s="11">
        <f ca="1">((COUNTIFS(SWISSW!$I:$I,'MTT DRAW'!$A55,SWISSW!$J:$J,'MTT DRAW'!W$1,SWISSW!$F:$F,"Draw")+COUNTIFS(SWISSW!$I:$I,'MTT DRAW'!W$1,SWISSW!$J:$J,'MTT DRAW'!$A55,SWISSW!$F:$F,"Draw")))*IF(ROW()=COLUMN(),0.5,1)</f>
        <v>0</v>
      </c>
      <c r="X55" s="11">
        <f ca="1">((COUNTIFS(SWISSW!$I:$I,'MTT DRAW'!$A55,SWISSW!$J:$J,'MTT DRAW'!X$1,SWISSW!$F:$F,"Draw")+COUNTIFS(SWISSW!$I:$I,'MTT DRAW'!X$1,SWISSW!$J:$J,'MTT DRAW'!$A55,SWISSW!$F:$F,"Draw")))*IF(ROW()=COLUMN(),0.5,1)</f>
        <v>0</v>
      </c>
      <c r="Y55" s="11">
        <f ca="1">((COUNTIFS(SWISSW!$I:$I,'MTT DRAW'!$A55,SWISSW!$J:$J,'MTT DRAW'!Y$1,SWISSW!$F:$F,"Draw")+COUNTIFS(SWISSW!$I:$I,'MTT DRAW'!Y$1,SWISSW!$J:$J,'MTT DRAW'!$A55,SWISSW!$F:$F,"Draw")))*IF(ROW()=COLUMN(),0.5,1)</f>
        <v>0</v>
      </c>
      <c r="Z55" s="11">
        <f ca="1">((COUNTIFS(SWISSW!$I:$I,'MTT DRAW'!$A55,SWISSW!$J:$J,'MTT DRAW'!Z$1,SWISSW!$F:$F,"Draw")+COUNTIFS(SWISSW!$I:$I,'MTT DRAW'!Z$1,SWISSW!$J:$J,'MTT DRAW'!$A55,SWISSW!$F:$F,"Draw")))*IF(ROW()=COLUMN(),0.5,1)</f>
        <v>0</v>
      </c>
      <c r="AA55" s="11">
        <f ca="1">((COUNTIFS(SWISSW!$I:$I,'MTT DRAW'!$A55,SWISSW!$J:$J,'MTT DRAW'!AA$1,SWISSW!$F:$F,"Draw")+COUNTIFS(SWISSW!$I:$I,'MTT DRAW'!AA$1,SWISSW!$J:$J,'MTT DRAW'!$A55,SWISSW!$F:$F,"Draw")))*IF(ROW()=COLUMN(),0.5,1)</f>
        <v>0</v>
      </c>
      <c r="AB55" s="11">
        <f ca="1">((COUNTIFS(SWISSW!$I:$I,'MTT DRAW'!$A55,SWISSW!$J:$J,'MTT DRAW'!AB$1,SWISSW!$F:$F,"Draw")+COUNTIFS(SWISSW!$I:$I,'MTT DRAW'!AB$1,SWISSW!$J:$J,'MTT DRAW'!$A55,SWISSW!$F:$F,"Draw")))*IF(ROW()=COLUMN(),0.5,1)</f>
        <v>0</v>
      </c>
      <c r="AC55" s="11">
        <f ca="1">((COUNTIFS(SWISSW!$I:$I,'MTT DRAW'!$A55,SWISSW!$J:$J,'MTT DRAW'!AC$1,SWISSW!$F:$F,"Draw")+COUNTIFS(SWISSW!$I:$I,'MTT DRAW'!AC$1,SWISSW!$J:$J,'MTT DRAW'!$A55,SWISSW!$F:$F,"Draw")))*IF(ROW()=COLUMN(),0.5,1)</f>
        <v>0</v>
      </c>
      <c r="AD55" s="11">
        <f ca="1">((COUNTIFS(SWISSW!$I:$I,'MTT DRAW'!$A55,SWISSW!$J:$J,'MTT DRAW'!AD$1,SWISSW!$F:$F,"Draw")+COUNTIFS(SWISSW!$I:$I,'MTT DRAW'!AD$1,SWISSW!$J:$J,'MTT DRAW'!$A55,SWISSW!$F:$F,"Draw")))*IF(ROW()=COLUMN(),0.5,1)</f>
        <v>0</v>
      </c>
      <c r="AE55" s="11">
        <f ca="1">((COUNTIFS(SWISSW!$I:$I,'MTT DRAW'!$A55,SWISSW!$J:$J,'MTT DRAW'!AE$1,SWISSW!$F:$F,"Draw")+COUNTIFS(SWISSW!$I:$I,'MTT DRAW'!AE$1,SWISSW!$J:$J,'MTT DRAW'!$A55,SWISSW!$F:$F,"Draw")))*IF(ROW()=COLUMN(),0.5,1)</f>
        <v>0</v>
      </c>
      <c r="AF55" s="11">
        <f ca="1">((COUNTIFS(SWISSW!$I:$I,'MTT DRAW'!$A55,SWISSW!$J:$J,'MTT DRAW'!AF$1,SWISSW!$F:$F,"Draw")+COUNTIFS(SWISSW!$I:$I,'MTT DRAW'!AF$1,SWISSW!$J:$J,'MTT DRAW'!$A55,SWISSW!$F:$F,"Draw")))*IF(ROW()=COLUMN(),0.5,1)</f>
        <v>0</v>
      </c>
      <c r="AG55" s="11">
        <f ca="1">((COUNTIFS(SWISSW!$I:$I,'MTT DRAW'!$A55,SWISSW!$J:$J,'MTT DRAW'!AG$1,SWISSW!$F:$F,"Draw")+COUNTIFS(SWISSW!$I:$I,'MTT DRAW'!AG$1,SWISSW!$J:$J,'MTT DRAW'!$A55,SWISSW!$F:$F,"Draw")))*IF(ROW()=COLUMN(),0.5,1)</f>
        <v>0</v>
      </c>
      <c r="AH55" s="11">
        <f ca="1">((COUNTIFS(SWISSW!$I:$I,'MTT DRAW'!$A55,SWISSW!$J:$J,'MTT DRAW'!AH$1,SWISSW!$F:$F,"Draw")+COUNTIFS(SWISSW!$I:$I,'MTT DRAW'!AH$1,SWISSW!$J:$J,'MTT DRAW'!$A55,SWISSW!$F:$F,"Draw")))*IF(ROW()=COLUMN(),0.5,1)</f>
        <v>0</v>
      </c>
      <c r="AI55" s="11">
        <f ca="1">((COUNTIFS(SWISSW!$I:$I,'MTT DRAW'!$A55,SWISSW!$J:$J,'MTT DRAW'!AI$1,SWISSW!$F:$F,"Draw")+COUNTIFS(SWISSW!$I:$I,'MTT DRAW'!AI$1,SWISSW!$J:$J,'MTT DRAW'!$A55,SWISSW!$F:$F,"Draw")))*IF(ROW()=COLUMN(),0.5,1)</f>
        <v>0</v>
      </c>
      <c r="AJ55" s="11">
        <f ca="1">((COUNTIFS(SWISSW!$I:$I,'MTT DRAW'!$A55,SWISSW!$J:$J,'MTT DRAW'!AJ$1,SWISSW!$F:$F,"Draw")+COUNTIFS(SWISSW!$I:$I,'MTT DRAW'!AJ$1,SWISSW!$J:$J,'MTT DRAW'!$A55,SWISSW!$F:$F,"Draw")))*IF(ROW()=COLUMN(),0.5,1)</f>
        <v>0</v>
      </c>
      <c r="AK55" s="11">
        <f ca="1">((COUNTIFS(SWISSW!$I:$I,'MTT DRAW'!$A55,SWISSW!$J:$J,'MTT DRAW'!AK$1,SWISSW!$F:$F,"Draw")+COUNTIFS(SWISSW!$I:$I,'MTT DRAW'!AK$1,SWISSW!$J:$J,'MTT DRAW'!$A55,SWISSW!$F:$F,"Draw")))*IF(ROW()=COLUMN(),0.5,1)</f>
        <v>0</v>
      </c>
      <c r="AL55" s="11">
        <f ca="1">((COUNTIFS(SWISSW!$I:$I,'MTT DRAW'!$A55,SWISSW!$J:$J,'MTT DRAW'!AL$1,SWISSW!$F:$F,"Draw")+COUNTIFS(SWISSW!$I:$I,'MTT DRAW'!AL$1,SWISSW!$J:$J,'MTT DRAW'!$A55,SWISSW!$F:$F,"Draw")))*IF(ROW()=COLUMN(),0.5,1)</f>
        <v>0</v>
      </c>
      <c r="AM55" s="11">
        <f ca="1">((COUNTIFS(SWISSW!$I:$I,'MTT DRAW'!$A55,SWISSW!$J:$J,'MTT DRAW'!AM$1,SWISSW!$F:$F,"Draw")+COUNTIFS(SWISSW!$I:$I,'MTT DRAW'!AM$1,SWISSW!$J:$J,'MTT DRAW'!$A55,SWISSW!$F:$F,"Draw")))*IF(ROW()=COLUMN(),0.5,1)</f>
        <v>0</v>
      </c>
      <c r="AN55" s="11">
        <f ca="1">((COUNTIFS(SWISSW!$I:$I,'MTT DRAW'!$A55,SWISSW!$J:$J,'MTT DRAW'!AN$1,SWISSW!$F:$F,"Draw")+COUNTIFS(SWISSW!$I:$I,'MTT DRAW'!AN$1,SWISSW!$J:$J,'MTT DRAW'!$A55,SWISSW!$F:$F,"Draw")))*IF(ROW()=COLUMN(),0.5,1)</f>
        <v>0</v>
      </c>
      <c r="AO55" s="11">
        <f ca="1">((COUNTIFS(SWISSW!$I:$I,'MTT DRAW'!$A55,SWISSW!$J:$J,'MTT DRAW'!AO$1,SWISSW!$F:$F,"Draw")+COUNTIFS(SWISSW!$I:$I,'MTT DRAW'!AO$1,SWISSW!$J:$J,'MTT DRAW'!$A55,SWISSW!$F:$F,"Draw")))*IF(ROW()=COLUMN(),0.5,1)</f>
        <v>0</v>
      </c>
      <c r="AP55" s="11">
        <f ca="1">((COUNTIFS(SWISSW!$I:$I,'MTT DRAW'!$A55,SWISSW!$J:$J,'MTT DRAW'!AP$1,SWISSW!$F:$F,"Draw")+COUNTIFS(SWISSW!$I:$I,'MTT DRAW'!AP$1,SWISSW!$J:$J,'MTT DRAW'!$A55,SWISSW!$F:$F,"Draw")))*IF(ROW()=COLUMN(),0.5,1)</f>
        <v>0</v>
      </c>
      <c r="AQ55" s="11">
        <f ca="1">((COUNTIFS(SWISSW!$I:$I,'MTT DRAW'!$A55,SWISSW!$J:$J,'MTT DRAW'!AQ$1,SWISSW!$F:$F,"Draw")+COUNTIFS(SWISSW!$I:$I,'MTT DRAW'!AQ$1,SWISSW!$J:$J,'MTT DRAW'!$A55,SWISSW!$F:$F,"Draw")))*IF(ROW()=COLUMN(),0.5,1)</f>
        <v>0</v>
      </c>
      <c r="AR55" s="11">
        <f ca="1">((COUNTIFS(SWISSW!$I:$I,'MTT DRAW'!$A55,SWISSW!$J:$J,'MTT DRAW'!AR$1,SWISSW!$F:$F,"Draw")+COUNTIFS(SWISSW!$I:$I,'MTT DRAW'!AR$1,SWISSW!$J:$J,'MTT DRAW'!$A55,SWISSW!$F:$F,"Draw")))*IF(ROW()=COLUMN(),0.5,1)</f>
        <v>0</v>
      </c>
      <c r="AS55" s="11">
        <f ca="1">((COUNTIFS(SWISSW!$I:$I,'MTT DRAW'!$A55,SWISSW!$J:$J,'MTT DRAW'!AS$1,SWISSW!$F:$F,"Draw")+COUNTIFS(SWISSW!$I:$I,'MTT DRAW'!AS$1,SWISSW!$J:$J,'MTT DRAW'!$A55,SWISSW!$F:$F,"Draw")))*IF(ROW()=COLUMN(),0.5,1)</f>
        <v>0</v>
      </c>
      <c r="AT55" s="11">
        <f ca="1">((COUNTIFS(SWISSW!$I:$I,'MTT DRAW'!$A55,SWISSW!$J:$J,'MTT DRAW'!AT$1,SWISSW!$F:$F,"Draw")+COUNTIFS(SWISSW!$I:$I,'MTT DRAW'!AT$1,SWISSW!$J:$J,'MTT DRAW'!$A55,SWISSW!$F:$F,"Draw")))*IF(ROW()=COLUMN(),0.5,1)</f>
        <v>0</v>
      </c>
      <c r="AU55" s="11">
        <f ca="1">((COUNTIFS(SWISSW!$I:$I,'MTT DRAW'!$A55,SWISSW!$J:$J,'MTT DRAW'!AU$1,SWISSW!$F:$F,"Draw")+COUNTIFS(SWISSW!$I:$I,'MTT DRAW'!AU$1,SWISSW!$J:$J,'MTT DRAW'!$A55,SWISSW!$F:$F,"Draw")))*IF(ROW()=COLUMN(),0.5,1)</f>
        <v>0</v>
      </c>
      <c r="AV55" s="11">
        <f ca="1">((COUNTIFS(SWISSW!$I:$I,'MTT DRAW'!$A55,SWISSW!$J:$J,'MTT DRAW'!AV$1,SWISSW!$F:$F,"Draw")+COUNTIFS(SWISSW!$I:$I,'MTT DRAW'!AV$1,SWISSW!$J:$J,'MTT DRAW'!$A55,SWISSW!$F:$F,"Draw")))*IF(ROW()=COLUMN(),0.5,1)</f>
        <v>0</v>
      </c>
      <c r="AW55" s="11">
        <f ca="1">((COUNTIFS(SWISSW!$I:$I,'MTT DRAW'!$A55,SWISSW!$J:$J,'MTT DRAW'!AW$1,SWISSW!$F:$F,"Draw")+COUNTIFS(SWISSW!$I:$I,'MTT DRAW'!AW$1,SWISSW!$J:$J,'MTT DRAW'!$A55,SWISSW!$F:$F,"Draw")))*IF(ROW()=COLUMN(),0.5,1)</f>
        <v>0</v>
      </c>
      <c r="AX55" s="11">
        <f ca="1">((COUNTIFS(SWISSW!$I:$I,'MTT DRAW'!$A55,SWISSW!$J:$J,'MTT DRAW'!AX$1,SWISSW!$F:$F,"Draw")+COUNTIFS(SWISSW!$I:$I,'MTT DRAW'!AX$1,SWISSW!$J:$J,'MTT DRAW'!$A55,SWISSW!$F:$F,"Draw")))*IF(ROW()=COLUMN(),0.5,1)</f>
        <v>0</v>
      </c>
      <c r="AY55" s="11">
        <f ca="1">((COUNTIFS(SWISSW!$I:$I,'MTT DRAW'!$A55,SWISSW!$J:$J,'MTT DRAW'!AY$1,SWISSW!$F:$F,"Draw")+COUNTIFS(SWISSW!$I:$I,'MTT DRAW'!AY$1,SWISSW!$J:$J,'MTT DRAW'!$A55,SWISSW!$F:$F,"Draw")))*IF(ROW()=COLUMN(),0.5,1)</f>
        <v>0</v>
      </c>
      <c r="AZ55" s="11">
        <f ca="1">((COUNTIFS(SWISSW!$I:$I,'MTT DRAW'!$A55,SWISSW!$J:$J,'MTT DRAW'!AZ$1,SWISSW!$F:$F,"Draw")+COUNTIFS(SWISSW!$I:$I,'MTT DRAW'!AZ$1,SWISSW!$J:$J,'MTT DRAW'!$A55,SWISSW!$F:$F,"Draw")))*IF(ROW()=COLUMN(),0.5,1)</f>
        <v>0</v>
      </c>
      <c r="BA55" s="11">
        <f ca="1">((COUNTIFS(SWISSW!$I:$I,'MTT DRAW'!$A55,SWISSW!$J:$J,'MTT DRAW'!BA$1,SWISSW!$F:$F,"Draw")+COUNTIFS(SWISSW!$I:$I,'MTT DRAW'!BA$1,SWISSW!$J:$J,'MTT DRAW'!$A55,SWISSW!$F:$F,"Draw")))*IF(ROW()=COLUMN(),0.5,1)</f>
        <v>0</v>
      </c>
      <c r="BB55" s="11">
        <f ca="1">((COUNTIFS(SWISSW!$I:$I,'MTT DRAW'!$A55,SWISSW!$J:$J,'MTT DRAW'!BB$1,SWISSW!$F:$F,"Draw")+COUNTIFS(SWISSW!$I:$I,'MTT DRAW'!BB$1,SWISSW!$J:$J,'MTT DRAW'!$A55,SWISSW!$F:$F,"Draw")))*IF(ROW()=COLUMN(),0.5,1)</f>
        <v>0</v>
      </c>
      <c r="BC55" s="11">
        <f ca="1">((COUNTIFS(SWISSW!$I:$I,'MTT DRAW'!$A55,SWISSW!$J:$J,'MTT DRAW'!BC$1,SWISSW!$F:$F,"Draw")+COUNTIFS(SWISSW!$I:$I,'MTT DRAW'!BC$1,SWISSW!$J:$J,'MTT DRAW'!$A55,SWISSW!$F:$F,"Draw")))*IF(ROW()=COLUMN(),0.5,1)</f>
        <v>0</v>
      </c>
      <c r="BD55" s="11">
        <f ca="1">((COUNTIFS(SWISSW!$I:$I,'MTT DRAW'!$A55,SWISSW!$J:$J,'MTT DRAW'!BD$1,SWISSW!$F:$F,"Draw")+COUNTIFS(SWISSW!$I:$I,'MTT DRAW'!BD$1,SWISSW!$J:$J,'MTT DRAW'!$A55,SWISSW!$F:$F,"Draw")))*IF(ROW()=COLUMN(),0.5,1)</f>
        <v>0</v>
      </c>
      <c r="BE55" s="11">
        <f ca="1">((COUNTIFS(SWISSW!$I:$I,'MTT DRAW'!$A55,SWISSW!$J:$J,'MTT DRAW'!BE$1,SWISSW!$F:$F,"Draw")+COUNTIFS(SWISSW!$I:$I,'MTT DRAW'!BE$1,SWISSW!$J:$J,'MTT DRAW'!$A55,SWISSW!$F:$F,"Draw")))*IF(ROW()=COLUMN(),0.5,1)</f>
        <v>0</v>
      </c>
      <c r="BF55" s="11">
        <f ca="1">((COUNTIFS(SWISSW!$I:$I,'MTT DRAW'!$A55,SWISSW!$J:$J,'MTT DRAW'!BF$1,SWISSW!$F:$F,"Draw")+COUNTIFS(SWISSW!$I:$I,'MTT DRAW'!BF$1,SWISSW!$J:$J,'MTT DRAW'!$A55,SWISSW!$F:$F,"Draw")))*IF(ROW()=COLUMN(),0.5,1)</f>
        <v>0</v>
      </c>
      <c r="BG55" s="11">
        <f ca="1">((COUNTIFS(SWISSW!$I:$I,'MTT DRAW'!$A55,SWISSW!$J:$J,'MTT DRAW'!BG$1,SWISSW!$F:$F,"Draw")+COUNTIFS(SWISSW!$I:$I,'MTT DRAW'!BG$1,SWISSW!$J:$J,'MTT DRAW'!$A55,SWISSW!$F:$F,"Draw")))*IF(ROW()=COLUMN(),0.5,1)</f>
        <v>0</v>
      </c>
      <c r="BH55" s="11">
        <f ca="1">((COUNTIFS(SWISSW!$I:$I,'MTT DRAW'!$A55,SWISSW!$J:$J,'MTT DRAW'!BH$1,SWISSW!$F:$F,"Draw")+COUNTIFS(SWISSW!$I:$I,'MTT DRAW'!BH$1,SWISSW!$J:$J,'MTT DRAW'!$A55,SWISSW!$F:$F,"Draw")))*IF(ROW()=COLUMN(),0.5,1)</f>
        <v>0</v>
      </c>
      <c r="BI55" s="11">
        <f ca="1">((COUNTIFS(SWISSW!$I:$I,'MTT DRAW'!$A55,SWISSW!$J:$J,'MTT DRAW'!BI$1,SWISSW!$F:$F,"Draw")+COUNTIFS(SWISSW!$I:$I,'MTT DRAW'!BI$1,SWISSW!$J:$J,'MTT DRAW'!$A55,SWISSW!$F:$F,"Draw")))*IF(ROW()=COLUMN(),0.5,1)</f>
        <v>0</v>
      </c>
      <c r="BJ55" s="11">
        <f ca="1">((COUNTIFS(SWISSW!$I:$I,'MTT DRAW'!$A55,SWISSW!$J:$J,'MTT DRAW'!BJ$1,SWISSW!$F:$F,"Draw")+COUNTIFS(SWISSW!$I:$I,'MTT DRAW'!BJ$1,SWISSW!$J:$J,'MTT DRAW'!$A55,SWISSW!$F:$F,"Draw")))*IF(ROW()=COLUMN(),0.5,1)</f>
        <v>0</v>
      </c>
      <c r="BK55" s="11">
        <f ca="1">((COUNTIFS(SWISSW!$I:$I,'MTT DRAW'!$A55,SWISSW!$J:$J,'MTT DRAW'!BK$1,SWISSW!$F:$F,"Draw")+COUNTIFS(SWISSW!$I:$I,'MTT DRAW'!BK$1,SWISSW!$J:$J,'MTT DRAW'!$A55,SWISSW!$F:$F,"Draw")))*IF(ROW()=COLUMN(),0.5,1)</f>
        <v>0</v>
      </c>
      <c r="BL55" s="11">
        <f ca="1">((COUNTIFS(SWISSW!$I:$I,'MTT DRAW'!$A55,SWISSW!$J:$J,'MTT DRAW'!BL$1,SWISSW!$F:$F,"Draw")+COUNTIFS(SWISSW!$I:$I,'MTT DRAW'!BL$1,SWISSW!$J:$J,'MTT DRAW'!$A55,SWISSW!$F:$F,"Draw")))*IF(ROW()=COLUMN(),0.5,1)</f>
        <v>0</v>
      </c>
      <c r="BM55" s="11" t="str">
        <f ca="1">MATCHUP!BM55</f>
        <v>-</v>
      </c>
      <c r="BN55" s="11" t="str">
        <f ca="1">MATCHUP!BN55</f>
        <v>-</v>
      </c>
      <c r="BO55" s="11" t="str">
        <f ca="1">MATCHUP!BO55</f>
        <v>-</v>
      </c>
      <c r="BP55" s="11" t="str">
        <f ca="1">MATCHUP!BP55</f>
        <v>-</v>
      </c>
      <c r="BQ55" s="11" t="str">
        <f ca="1">MATCHUP!BQ55</f>
        <v>-</v>
      </c>
      <c r="BR55" s="11" t="str">
        <f ca="1">MATCHUP!BR55</f>
        <v>-</v>
      </c>
      <c r="BS55" s="11" t="str">
        <f ca="1">MATCHUP!BS55</f>
        <v>-</v>
      </c>
      <c r="BT55" s="11" t="str">
        <f ca="1">MATCHUP!BT55</f>
        <v>-</v>
      </c>
      <c r="BU55" s="11" t="str">
        <f ca="1">MATCHUP!BU55</f>
        <v>-</v>
      </c>
      <c r="BV55" s="11" t="str">
        <f ca="1">MATCHUP!BV55</f>
        <v>-</v>
      </c>
      <c r="BW55" s="11" t="str">
        <f ca="1">MATCHUP!BW55</f>
        <v>-</v>
      </c>
      <c r="BX55" s="11" t="str">
        <f ca="1">MATCHUP!BX55</f>
        <v>-</v>
      </c>
      <c r="BY55" s="11" t="str">
        <f ca="1">MATCHUP!BY55</f>
        <v>-</v>
      </c>
      <c r="BZ55" s="11" t="str">
        <f ca="1">MATCHUP!BZ55</f>
        <v>-</v>
      </c>
      <c r="CA55" s="11" t="str">
        <f ca="1">MATCHUP!CA55</f>
        <v>-</v>
      </c>
      <c r="CB55" s="11" t="str">
        <f ca="1">MATCHUP!CB55</f>
        <v>-</v>
      </c>
      <c r="CC55" s="11" t="str">
        <f ca="1">MATCHUP!CC55</f>
        <v>-</v>
      </c>
      <c r="CD55" s="11" t="str">
        <f ca="1">MATCHUP!CD55</f>
        <v>-</v>
      </c>
      <c r="CE55" s="11" t="str">
        <f ca="1">MATCHUP!CE55</f>
        <v>-</v>
      </c>
      <c r="CF55" s="11" t="str">
        <f ca="1">MATCHUP!CF55</f>
        <v>-</v>
      </c>
      <c r="CG55" s="11" t="str">
        <f ca="1">MATCHUP!CG55</f>
        <v>-</v>
      </c>
      <c r="CH55" s="11" t="str">
        <f ca="1">MATCHUP!CH55</f>
        <v>-</v>
      </c>
      <c r="CI55" s="11" t="str">
        <f ca="1">MATCHUP!CI55</f>
        <v>-</v>
      </c>
      <c r="CJ55" s="11" t="str">
        <f ca="1">MATCHUP!CJ55</f>
        <v>-</v>
      </c>
      <c r="CK55" s="11" t="str">
        <f ca="1">MATCHUP!CK55</f>
        <v>-</v>
      </c>
      <c r="CL55" s="11" t="str">
        <f ca="1">MATCHUP!CL55</f>
        <v>-</v>
      </c>
      <c r="CM55" s="11" t="str">
        <f ca="1">MATCHUP!CM55</f>
        <v>-</v>
      </c>
      <c r="CN55" s="11" t="str">
        <f ca="1">MATCHUP!CN55</f>
        <v>-</v>
      </c>
      <c r="CO55" s="11" t="str">
        <f ca="1">MATCHUP!CO55</f>
        <v>-</v>
      </c>
      <c r="CP55" s="11" t="str">
        <f ca="1">MATCHUP!CP55</f>
        <v>-</v>
      </c>
      <c r="CQ55" s="11" t="str">
        <f ca="1">MATCHUP!CQ55</f>
        <v>-</v>
      </c>
      <c r="CR55" s="11" t="str">
        <f ca="1">MATCHUP!CR55</f>
        <v>-</v>
      </c>
      <c r="CS55" s="11" t="str">
        <f ca="1">MATCHUP!CS55</f>
        <v>-</v>
      </c>
      <c r="CT55" s="11" t="str">
        <f ca="1">MATCHUP!CT55</f>
        <v>-</v>
      </c>
      <c r="CU55" s="11" t="str">
        <f ca="1">MATCHUP!CU55</f>
        <v>-</v>
      </c>
      <c r="CV55" s="11" t="str">
        <f ca="1">MATCHUP!CV55</f>
        <v>-</v>
      </c>
    </row>
    <row r="56" spans="1:100" ht="55" customHeight="1" x14ac:dyDescent="0.3">
      <c r="A56" s="3" t="str">
        <f ca="1">MATCHUP!A56</f>
        <v>Izzet Faeries</v>
      </c>
      <c r="B56" s="11">
        <f ca="1">((COUNTIFS(SWISSW!$I:$I,'MTT DRAW'!$A56,SWISSW!$J:$J,'MTT DRAW'!B$1,SWISSW!$F:$F,"Draw")+COUNTIFS(SWISSW!$I:$I,'MTT DRAW'!B$1,SWISSW!$J:$J,'MTT DRAW'!$A56,SWISSW!$F:$F,"Draw")))*IF(ROW()=COLUMN(),0.5,1)</f>
        <v>0</v>
      </c>
      <c r="C56" s="11">
        <f ca="1">((COUNTIFS(SWISSW!$I:$I,'MTT DRAW'!$A56,SWISSW!$J:$J,'MTT DRAW'!C$1,SWISSW!$F:$F,"Draw")+COUNTIFS(SWISSW!$I:$I,'MTT DRAW'!C$1,SWISSW!$J:$J,'MTT DRAW'!$A56,SWISSW!$F:$F,"Draw")))*IF(ROW()=COLUMN(),0.5,1)</f>
        <v>0</v>
      </c>
      <c r="D56" s="11">
        <f ca="1">((COUNTIFS(SWISSW!$I:$I,'MTT DRAW'!$A56,SWISSW!$J:$J,'MTT DRAW'!D$1,SWISSW!$F:$F,"Draw")+COUNTIFS(SWISSW!$I:$I,'MTT DRAW'!D$1,SWISSW!$J:$J,'MTT DRAW'!$A56,SWISSW!$F:$F,"Draw")))*IF(ROW()=COLUMN(),0.5,1)</f>
        <v>0</v>
      </c>
      <c r="E56" s="11">
        <f ca="1">((COUNTIFS(SWISSW!$I:$I,'MTT DRAW'!$A56,SWISSW!$J:$J,'MTT DRAW'!E$1,SWISSW!$F:$F,"Draw")+COUNTIFS(SWISSW!$I:$I,'MTT DRAW'!E$1,SWISSW!$J:$J,'MTT DRAW'!$A56,SWISSW!$F:$F,"Draw")))*IF(ROW()=COLUMN(),0.5,1)</f>
        <v>0</v>
      </c>
      <c r="F56" s="11">
        <f ca="1">((COUNTIFS(SWISSW!$I:$I,'MTT DRAW'!$A56,SWISSW!$J:$J,'MTT DRAW'!F$1,SWISSW!$F:$F,"Draw")+COUNTIFS(SWISSW!$I:$I,'MTT DRAW'!F$1,SWISSW!$J:$J,'MTT DRAW'!$A56,SWISSW!$F:$F,"Draw")))*IF(ROW()=COLUMN(),0.5,1)</f>
        <v>0</v>
      </c>
      <c r="G56" s="11">
        <f ca="1">((COUNTIFS(SWISSW!$I:$I,'MTT DRAW'!$A56,SWISSW!$J:$J,'MTT DRAW'!G$1,SWISSW!$F:$F,"Draw")+COUNTIFS(SWISSW!$I:$I,'MTT DRAW'!G$1,SWISSW!$J:$J,'MTT DRAW'!$A56,SWISSW!$F:$F,"Draw")))*IF(ROW()=COLUMN(),0.5,1)</f>
        <v>0</v>
      </c>
      <c r="H56" s="11">
        <f ca="1">((COUNTIFS(SWISSW!$I:$I,'MTT DRAW'!$A56,SWISSW!$J:$J,'MTT DRAW'!H$1,SWISSW!$F:$F,"Draw")+COUNTIFS(SWISSW!$I:$I,'MTT DRAW'!H$1,SWISSW!$J:$J,'MTT DRAW'!$A56,SWISSW!$F:$F,"Draw")))*IF(ROW()=COLUMN(),0.5,1)</f>
        <v>0</v>
      </c>
      <c r="I56" s="11">
        <f ca="1">((COUNTIFS(SWISSW!$I:$I,'MTT DRAW'!$A56,SWISSW!$J:$J,'MTT DRAW'!I$1,SWISSW!$F:$F,"Draw")+COUNTIFS(SWISSW!$I:$I,'MTT DRAW'!I$1,SWISSW!$J:$J,'MTT DRAW'!$A56,SWISSW!$F:$F,"Draw")))*IF(ROW()=COLUMN(),0.5,1)</f>
        <v>0</v>
      </c>
      <c r="J56" s="11">
        <f ca="1">((COUNTIFS(SWISSW!$I:$I,'MTT DRAW'!$A56,SWISSW!$J:$J,'MTT DRAW'!J$1,SWISSW!$F:$F,"Draw")+COUNTIFS(SWISSW!$I:$I,'MTT DRAW'!J$1,SWISSW!$J:$J,'MTT DRAW'!$A56,SWISSW!$F:$F,"Draw")))*IF(ROW()=COLUMN(),0.5,1)</f>
        <v>0</v>
      </c>
      <c r="K56" s="11">
        <f ca="1">((COUNTIFS(SWISSW!$I:$I,'MTT DRAW'!$A56,SWISSW!$J:$J,'MTT DRAW'!K$1,SWISSW!$F:$F,"Draw")+COUNTIFS(SWISSW!$I:$I,'MTT DRAW'!K$1,SWISSW!$J:$J,'MTT DRAW'!$A56,SWISSW!$F:$F,"Draw")))*IF(ROW()=COLUMN(),0.5,1)</f>
        <v>0</v>
      </c>
      <c r="L56" s="11">
        <f ca="1">((COUNTIFS(SWISSW!$I:$I,'MTT DRAW'!$A56,SWISSW!$J:$J,'MTT DRAW'!L$1,SWISSW!$F:$F,"Draw")+COUNTIFS(SWISSW!$I:$I,'MTT DRAW'!L$1,SWISSW!$J:$J,'MTT DRAW'!$A56,SWISSW!$F:$F,"Draw")))*IF(ROW()=COLUMN(),0.5,1)</f>
        <v>0</v>
      </c>
      <c r="M56" s="11">
        <f ca="1">((COUNTIFS(SWISSW!$I:$I,'MTT DRAW'!$A56,SWISSW!$J:$J,'MTT DRAW'!M$1,SWISSW!$F:$F,"Draw")+COUNTIFS(SWISSW!$I:$I,'MTT DRAW'!M$1,SWISSW!$J:$J,'MTT DRAW'!$A56,SWISSW!$F:$F,"Draw")))*IF(ROW()=COLUMN(),0.5,1)</f>
        <v>0</v>
      </c>
      <c r="N56" s="11">
        <f ca="1">((COUNTIFS(SWISSW!$I:$I,'MTT DRAW'!$A56,SWISSW!$J:$J,'MTT DRAW'!N$1,SWISSW!$F:$F,"Draw")+COUNTIFS(SWISSW!$I:$I,'MTT DRAW'!N$1,SWISSW!$J:$J,'MTT DRAW'!$A56,SWISSW!$F:$F,"Draw")))*IF(ROW()=COLUMN(),0.5,1)</f>
        <v>0</v>
      </c>
      <c r="O56" s="11">
        <f ca="1">((COUNTIFS(SWISSW!$I:$I,'MTT DRAW'!$A56,SWISSW!$J:$J,'MTT DRAW'!O$1,SWISSW!$F:$F,"Draw")+COUNTIFS(SWISSW!$I:$I,'MTT DRAW'!O$1,SWISSW!$J:$J,'MTT DRAW'!$A56,SWISSW!$F:$F,"Draw")))*IF(ROW()=COLUMN(),0.5,1)</f>
        <v>0</v>
      </c>
      <c r="P56" s="11">
        <f ca="1">((COUNTIFS(SWISSW!$I:$I,'MTT DRAW'!$A56,SWISSW!$J:$J,'MTT DRAW'!P$1,SWISSW!$F:$F,"Draw")+COUNTIFS(SWISSW!$I:$I,'MTT DRAW'!P$1,SWISSW!$J:$J,'MTT DRAW'!$A56,SWISSW!$F:$F,"Draw")))*IF(ROW()=COLUMN(),0.5,1)</f>
        <v>0</v>
      </c>
      <c r="Q56" s="11">
        <f ca="1">((COUNTIFS(SWISSW!$I:$I,'MTT DRAW'!$A56,SWISSW!$J:$J,'MTT DRAW'!Q$1,SWISSW!$F:$F,"Draw")+COUNTIFS(SWISSW!$I:$I,'MTT DRAW'!Q$1,SWISSW!$J:$J,'MTT DRAW'!$A56,SWISSW!$F:$F,"Draw")))*IF(ROW()=COLUMN(),0.5,1)</f>
        <v>0</v>
      </c>
      <c r="R56" s="11">
        <f ca="1">((COUNTIFS(SWISSW!$I:$I,'MTT DRAW'!$A56,SWISSW!$J:$J,'MTT DRAW'!R$1,SWISSW!$F:$F,"Draw")+COUNTIFS(SWISSW!$I:$I,'MTT DRAW'!R$1,SWISSW!$J:$J,'MTT DRAW'!$A56,SWISSW!$F:$F,"Draw")))*IF(ROW()=COLUMN(),0.5,1)</f>
        <v>0</v>
      </c>
      <c r="S56" s="11">
        <f ca="1">((COUNTIFS(SWISSW!$I:$I,'MTT DRAW'!$A56,SWISSW!$J:$J,'MTT DRAW'!S$1,SWISSW!$F:$F,"Draw")+COUNTIFS(SWISSW!$I:$I,'MTT DRAW'!S$1,SWISSW!$J:$J,'MTT DRAW'!$A56,SWISSW!$F:$F,"Draw")))*IF(ROW()=COLUMN(),0.5,1)</f>
        <v>0</v>
      </c>
      <c r="T56" s="11">
        <f ca="1">((COUNTIFS(SWISSW!$I:$I,'MTT DRAW'!$A56,SWISSW!$J:$J,'MTT DRAW'!T$1,SWISSW!$F:$F,"Draw")+COUNTIFS(SWISSW!$I:$I,'MTT DRAW'!T$1,SWISSW!$J:$J,'MTT DRAW'!$A56,SWISSW!$F:$F,"Draw")))*IF(ROW()=COLUMN(),0.5,1)</f>
        <v>0</v>
      </c>
      <c r="U56" s="11">
        <f ca="1">((COUNTIFS(SWISSW!$I:$I,'MTT DRAW'!$A56,SWISSW!$J:$J,'MTT DRAW'!U$1,SWISSW!$F:$F,"Draw")+COUNTIFS(SWISSW!$I:$I,'MTT DRAW'!U$1,SWISSW!$J:$J,'MTT DRAW'!$A56,SWISSW!$F:$F,"Draw")))*IF(ROW()=COLUMN(),0.5,1)</f>
        <v>0</v>
      </c>
      <c r="V56" s="11">
        <f ca="1">((COUNTIFS(SWISSW!$I:$I,'MTT DRAW'!$A56,SWISSW!$J:$J,'MTT DRAW'!V$1,SWISSW!$F:$F,"Draw")+COUNTIFS(SWISSW!$I:$I,'MTT DRAW'!V$1,SWISSW!$J:$J,'MTT DRAW'!$A56,SWISSW!$F:$F,"Draw")))*IF(ROW()=COLUMN(),0.5,1)</f>
        <v>0</v>
      </c>
      <c r="W56" s="11">
        <f ca="1">((COUNTIFS(SWISSW!$I:$I,'MTT DRAW'!$A56,SWISSW!$J:$J,'MTT DRAW'!W$1,SWISSW!$F:$F,"Draw")+COUNTIFS(SWISSW!$I:$I,'MTT DRAW'!W$1,SWISSW!$J:$J,'MTT DRAW'!$A56,SWISSW!$F:$F,"Draw")))*IF(ROW()=COLUMN(),0.5,1)</f>
        <v>0</v>
      </c>
      <c r="X56" s="11">
        <f ca="1">((COUNTIFS(SWISSW!$I:$I,'MTT DRAW'!$A56,SWISSW!$J:$J,'MTT DRAW'!X$1,SWISSW!$F:$F,"Draw")+COUNTIFS(SWISSW!$I:$I,'MTT DRAW'!X$1,SWISSW!$J:$J,'MTT DRAW'!$A56,SWISSW!$F:$F,"Draw")))*IF(ROW()=COLUMN(),0.5,1)</f>
        <v>0</v>
      </c>
      <c r="Y56" s="11">
        <f ca="1">((COUNTIFS(SWISSW!$I:$I,'MTT DRAW'!$A56,SWISSW!$J:$J,'MTT DRAW'!Y$1,SWISSW!$F:$F,"Draw")+COUNTIFS(SWISSW!$I:$I,'MTT DRAW'!Y$1,SWISSW!$J:$J,'MTT DRAW'!$A56,SWISSW!$F:$F,"Draw")))*IF(ROW()=COLUMN(),0.5,1)</f>
        <v>0</v>
      </c>
      <c r="Z56" s="11">
        <f ca="1">((COUNTIFS(SWISSW!$I:$I,'MTT DRAW'!$A56,SWISSW!$J:$J,'MTT DRAW'!Z$1,SWISSW!$F:$F,"Draw")+COUNTIFS(SWISSW!$I:$I,'MTT DRAW'!Z$1,SWISSW!$J:$J,'MTT DRAW'!$A56,SWISSW!$F:$F,"Draw")))*IF(ROW()=COLUMN(),0.5,1)</f>
        <v>0</v>
      </c>
      <c r="AA56" s="11">
        <f ca="1">((COUNTIFS(SWISSW!$I:$I,'MTT DRAW'!$A56,SWISSW!$J:$J,'MTT DRAW'!AA$1,SWISSW!$F:$F,"Draw")+COUNTIFS(SWISSW!$I:$I,'MTT DRAW'!AA$1,SWISSW!$J:$J,'MTT DRAW'!$A56,SWISSW!$F:$F,"Draw")))*IF(ROW()=COLUMN(),0.5,1)</f>
        <v>0</v>
      </c>
      <c r="AB56" s="11">
        <f ca="1">((COUNTIFS(SWISSW!$I:$I,'MTT DRAW'!$A56,SWISSW!$J:$J,'MTT DRAW'!AB$1,SWISSW!$F:$F,"Draw")+COUNTIFS(SWISSW!$I:$I,'MTT DRAW'!AB$1,SWISSW!$J:$J,'MTT DRAW'!$A56,SWISSW!$F:$F,"Draw")))*IF(ROW()=COLUMN(),0.5,1)</f>
        <v>0</v>
      </c>
      <c r="AC56" s="11">
        <f ca="1">((COUNTIFS(SWISSW!$I:$I,'MTT DRAW'!$A56,SWISSW!$J:$J,'MTT DRAW'!AC$1,SWISSW!$F:$F,"Draw")+COUNTIFS(SWISSW!$I:$I,'MTT DRAW'!AC$1,SWISSW!$J:$J,'MTT DRAW'!$A56,SWISSW!$F:$F,"Draw")))*IF(ROW()=COLUMN(),0.5,1)</f>
        <v>0</v>
      </c>
      <c r="AD56" s="11">
        <f ca="1">((COUNTIFS(SWISSW!$I:$I,'MTT DRAW'!$A56,SWISSW!$J:$J,'MTT DRAW'!AD$1,SWISSW!$F:$F,"Draw")+COUNTIFS(SWISSW!$I:$I,'MTT DRAW'!AD$1,SWISSW!$J:$J,'MTT DRAW'!$A56,SWISSW!$F:$F,"Draw")))*IF(ROW()=COLUMN(),0.5,1)</f>
        <v>0</v>
      </c>
      <c r="AE56" s="11">
        <f ca="1">((COUNTIFS(SWISSW!$I:$I,'MTT DRAW'!$A56,SWISSW!$J:$J,'MTT DRAW'!AE$1,SWISSW!$F:$F,"Draw")+COUNTIFS(SWISSW!$I:$I,'MTT DRAW'!AE$1,SWISSW!$J:$J,'MTT DRAW'!$A56,SWISSW!$F:$F,"Draw")))*IF(ROW()=COLUMN(),0.5,1)</f>
        <v>0</v>
      </c>
      <c r="AF56" s="11">
        <f ca="1">((COUNTIFS(SWISSW!$I:$I,'MTT DRAW'!$A56,SWISSW!$J:$J,'MTT DRAW'!AF$1,SWISSW!$F:$F,"Draw")+COUNTIFS(SWISSW!$I:$I,'MTT DRAW'!AF$1,SWISSW!$J:$J,'MTT DRAW'!$A56,SWISSW!$F:$F,"Draw")))*IF(ROW()=COLUMN(),0.5,1)</f>
        <v>0</v>
      </c>
      <c r="AG56" s="11">
        <f ca="1">((COUNTIFS(SWISSW!$I:$I,'MTT DRAW'!$A56,SWISSW!$J:$J,'MTT DRAW'!AG$1,SWISSW!$F:$F,"Draw")+COUNTIFS(SWISSW!$I:$I,'MTT DRAW'!AG$1,SWISSW!$J:$J,'MTT DRAW'!$A56,SWISSW!$F:$F,"Draw")))*IF(ROW()=COLUMN(),0.5,1)</f>
        <v>0</v>
      </c>
      <c r="AH56" s="11">
        <f ca="1">((COUNTIFS(SWISSW!$I:$I,'MTT DRAW'!$A56,SWISSW!$J:$J,'MTT DRAW'!AH$1,SWISSW!$F:$F,"Draw")+COUNTIFS(SWISSW!$I:$I,'MTT DRAW'!AH$1,SWISSW!$J:$J,'MTT DRAW'!$A56,SWISSW!$F:$F,"Draw")))*IF(ROW()=COLUMN(),0.5,1)</f>
        <v>0</v>
      </c>
      <c r="AI56" s="11">
        <f ca="1">((COUNTIFS(SWISSW!$I:$I,'MTT DRAW'!$A56,SWISSW!$J:$J,'MTT DRAW'!AI$1,SWISSW!$F:$F,"Draw")+COUNTIFS(SWISSW!$I:$I,'MTT DRAW'!AI$1,SWISSW!$J:$J,'MTT DRAW'!$A56,SWISSW!$F:$F,"Draw")))*IF(ROW()=COLUMN(),0.5,1)</f>
        <v>0</v>
      </c>
      <c r="AJ56" s="11">
        <f ca="1">((COUNTIFS(SWISSW!$I:$I,'MTT DRAW'!$A56,SWISSW!$J:$J,'MTT DRAW'!AJ$1,SWISSW!$F:$F,"Draw")+COUNTIFS(SWISSW!$I:$I,'MTT DRAW'!AJ$1,SWISSW!$J:$J,'MTT DRAW'!$A56,SWISSW!$F:$F,"Draw")))*IF(ROW()=COLUMN(),0.5,1)</f>
        <v>0</v>
      </c>
      <c r="AK56" s="11">
        <f ca="1">((COUNTIFS(SWISSW!$I:$I,'MTT DRAW'!$A56,SWISSW!$J:$J,'MTT DRAW'!AK$1,SWISSW!$F:$F,"Draw")+COUNTIFS(SWISSW!$I:$I,'MTT DRAW'!AK$1,SWISSW!$J:$J,'MTT DRAW'!$A56,SWISSW!$F:$F,"Draw")))*IF(ROW()=COLUMN(),0.5,1)</f>
        <v>0</v>
      </c>
      <c r="AL56" s="11">
        <f ca="1">((COUNTIFS(SWISSW!$I:$I,'MTT DRAW'!$A56,SWISSW!$J:$J,'MTT DRAW'!AL$1,SWISSW!$F:$F,"Draw")+COUNTIFS(SWISSW!$I:$I,'MTT DRAW'!AL$1,SWISSW!$J:$J,'MTT DRAW'!$A56,SWISSW!$F:$F,"Draw")))*IF(ROW()=COLUMN(),0.5,1)</f>
        <v>0</v>
      </c>
      <c r="AM56" s="11">
        <f ca="1">((COUNTIFS(SWISSW!$I:$I,'MTT DRAW'!$A56,SWISSW!$J:$J,'MTT DRAW'!AM$1,SWISSW!$F:$F,"Draw")+COUNTIFS(SWISSW!$I:$I,'MTT DRAW'!AM$1,SWISSW!$J:$J,'MTT DRAW'!$A56,SWISSW!$F:$F,"Draw")))*IF(ROW()=COLUMN(),0.5,1)</f>
        <v>0</v>
      </c>
      <c r="AN56" s="11">
        <f ca="1">((COUNTIFS(SWISSW!$I:$I,'MTT DRAW'!$A56,SWISSW!$J:$J,'MTT DRAW'!AN$1,SWISSW!$F:$F,"Draw")+COUNTIFS(SWISSW!$I:$I,'MTT DRAW'!AN$1,SWISSW!$J:$J,'MTT DRAW'!$A56,SWISSW!$F:$F,"Draw")))*IF(ROW()=COLUMN(),0.5,1)</f>
        <v>0</v>
      </c>
      <c r="AO56" s="11">
        <f ca="1">((COUNTIFS(SWISSW!$I:$I,'MTT DRAW'!$A56,SWISSW!$J:$J,'MTT DRAW'!AO$1,SWISSW!$F:$F,"Draw")+COUNTIFS(SWISSW!$I:$I,'MTT DRAW'!AO$1,SWISSW!$J:$J,'MTT DRAW'!$A56,SWISSW!$F:$F,"Draw")))*IF(ROW()=COLUMN(),0.5,1)</f>
        <v>0</v>
      </c>
      <c r="AP56" s="11">
        <f ca="1">((COUNTIFS(SWISSW!$I:$I,'MTT DRAW'!$A56,SWISSW!$J:$J,'MTT DRAW'!AP$1,SWISSW!$F:$F,"Draw")+COUNTIFS(SWISSW!$I:$I,'MTT DRAW'!AP$1,SWISSW!$J:$J,'MTT DRAW'!$A56,SWISSW!$F:$F,"Draw")))*IF(ROW()=COLUMN(),0.5,1)</f>
        <v>0</v>
      </c>
      <c r="AQ56" s="11">
        <f ca="1">((COUNTIFS(SWISSW!$I:$I,'MTT DRAW'!$A56,SWISSW!$J:$J,'MTT DRAW'!AQ$1,SWISSW!$F:$F,"Draw")+COUNTIFS(SWISSW!$I:$I,'MTT DRAW'!AQ$1,SWISSW!$J:$J,'MTT DRAW'!$A56,SWISSW!$F:$F,"Draw")))*IF(ROW()=COLUMN(),0.5,1)</f>
        <v>0</v>
      </c>
      <c r="AR56" s="11">
        <f ca="1">((COUNTIFS(SWISSW!$I:$I,'MTT DRAW'!$A56,SWISSW!$J:$J,'MTT DRAW'!AR$1,SWISSW!$F:$F,"Draw")+COUNTIFS(SWISSW!$I:$I,'MTT DRAW'!AR$1,SWISSW!$J:$J,'MTT DRAW'!$A56,SWISSW!$F:$F,"Draw")))*IF(ROW()=COLUMN(),0.5,1)</f>
        <v>0</v>
      </c>
      <c r="AS56" s="11">
        <f ca="1">((COUNTIFS(SWISSW!$I:$I,'MTT DRAW'!$A56,SWISSW!$J:$J,'MTT DRAW'!AS$1,SWISSW!$F:$F,"Draw")+COUNTIFS(SWISSW!$I:$I,'MTT DRAW'!AS$1,SWISSW!$J:$J,'MTT DRAW'!$A56,SWISSW!$F:$F,"Draw")))*IF(ROW()=COLUMN(),0.5,1)</f>
        <v>0</v>
      </c>
      <c r="AT56" s="11">
        <f ca="1">((COUNTIFS(SWISSW!$I:$I,'MTT DRAW'!$A56,SWISSW!$J:$J,'MTT DRAW'!AT$1,SWISSW!$F:$F,"Draw")+COUNTIFS(SWISSW!$I:$I,'MTT DRAW'!AT$1,SWISSW!$J:$J,'MTT DRAW'!$A56,SWISSW!$F:$F,"Draw")))*IF(ROW()=COLUMN(),0.5,1)</f>
        <v>0</v>
      </c>
      <c r="AU56" s="11">
        <f ca="1">((COUNTIFS(SWISSW!$I:$I,'MTT DRAW'!$A56,SWISSW!$J:$J,'MTT DRAW'!AU$1,SWISSW!$F:$F,"Draw")+COUNTIFS(SWISSW!$I:$I,'MTT DRAW'!AU$1,SWISSW!$J:$J,'MTT DRAW'!$A56,SWISSW!$F:$F,"Draw")))*IF(ROW()=COLUMN(),0.5,1)</f>
        <v>0</v>
      </c>
      <c r="AV56" s="11">
        <f ca="1">((COUNTIFS(SWISSW!$I:$I,'MTT DRAW'!$A56,SWISSW!$J:$J,'MTT DRAW'!AV$1,SWISSW!$F:$F,"Draw")+COUNTIFS(SWISSW!$I:$I,'MTT DRAW'!AV$1,SWISSW!$J:$J,'MTT DRAW'!$A56,SWISSW!$F:$F,"Draw")))*IF(ROW()=COLUMN(),0.5,1)</f>
        <v>0</v>
      </c>
      <c r="AW56" s="11">
        <f ca="1">((COUNTIFS(SWISSW!$I:$I,'MTT DRAW'!$A56,SWISSW!$J:$J,'MTT DRAW'!AW$1,SWISSW!$F:$F,"Draw")+COUNTIFS(SWISSW!$I:$I,'MTT DRAW'!AW$1,SWISSW!$J:$J,'MTT DRAW'!$A56,SWISSW!$F:$F,"Draw")))*IF(ROW()=COLUMN(),0.5,1)</f>
        <v>0</v>
      </c>
      <c r="AX56" s="11">
        <f ca="1">((COUNTIFS(SWISSW!$I:$I,'MTT DRAW'!$A56,SWISSW!$J:$J,'MTT DRAW'!AX$1,SWISSW!$F:$F,"Draw")+COUNTIFS(SWISSW!$I:$I,'MTT DRAW'!AX$1,SWISSW!$J:$J,'MTT DRAW'!$A56,SWISSW!$F:$F,"Draw")))*IF(ROW()=COLUMN(),0.5,1)</f>
        <v>0</v>
      </c>
      <c r="AY56" s="11">
        <f ca="1">((COUNTIFS(SWISSW!$I:$I,'MTT DRAW'!$A56,SWISSW!$J:$J,'MTT DRAW'!AY$1,SWISSW!$F:$F,"Draw")+COUNTIFS(SWISSW!$I:$I,'MTT DRAW'!AY$1,SWISSW!$J:$J,'MTT DRAW'!$A56,SWISSW!$F:$F,"Draw")))*IF(ROW()=COLUMN(),0.5,1)</f>
        <v>0</v>
      </c>
      <c r="AZ56" s="11">
        <f ca="1">((COUNTIFS(SWISSW!$I:$I,'MTT DRAW'!$A56,SWISSW!$J:$J,'MTT DRAW'!AZ$1,SWISSW!$F:$F,"Draw")+COUNTIFS(SWISSW!$I:$I,'MTT DRAW'!AZ$1,SWISSW!$J:$J,'MTT DRAW'!$A56,SWISSW!$F:$F,"Draw")))*IF(ROW()=COLUMN(),0.5,1)</f>
        <v>0</v>
      </c>
      <c r="BA56" s="11">
        <f ca="1">((COUNTIFS(SWISSW!$I:$I,'MTT DRAW'!$A56,SWISSW!$J:$J,'MTT DRAW'!BA$1,SWISSW!$F:$F,"Draw")+COUNTIFS(SWISSW!$I:$I,'MTT DRAW'!BA$1,SWISSW!$J:$J,'MTT DRAW'!$A56,SWISSW!$F:$F,"Draw")))*IF(ROW()=COLUMN(),0.5,1)</f>
        <v>0</v>
      </c>
      <c r="BB56" s="11">
        <f ca="1">((COUNTIFS(SWISSW!$I:$I,'MTT DRAW'!$A56,SWISSW!$J:$J,'MTT DRAW'!BB$1,SWISSW!$F:$F,"Draw")+COUNTIFS(SWISSW!$I:$I,'MTT DRAW'!BB$1,SWISSW!$J:$J,'MTT DRAW'!$A56,SWISSW!$F:$F,"Draw")))*IF(ROW()=COLUMN(),0.5,1)</f>
        <v>0</v>
      </c>
      <c r="BC56" s="11">
        <f ca="1">((COUNTIFS(SWISSW!$I:$I,'MTT DRAW'!$A56,SWISSW!$J:$J,'MTT DRAW'!BC$1,SWISSW!$F:$F,"Draw")+COUNTIFS(SWISSW!$I:$I,'MTT DRAW'!BC$1,SWISSW!$J:$J,'MTT DRAW'!$A56,SWISSW!$F:$F,"Draw")))*IF(ROW()=COLUMN(),0.5,1)</f>
        <v>0</v>
      </c>
      <c r="BD56" s="11">
        <f ca="1">((COUNTIFS(SWISSW!$I:$I,'MTT DRAW'!$A56,SWISSW!$J:$J,'MTT DRAW'!BD$1,SWISSW!$F:$F,"Draw")+COUNTIFS(SWISSW!$I:$I,'MTT DRAW'!BD$1,SWISSW!$J:$J,'MTT DRAW'!$A56,SWISSW!$F:$F,"Draw")))*IF(ROW()=COLUMN(),0.5,1)</f>
        <v>0</v>
      </c>
      <c r="BE56" s="11">
        <f ca="1">((COUNTIFS(SWISSW!$I:$I,'MTT DRAW'!$A56,SWISSW!$J:$J,'MTT DRAW'!BE$1,SWISSW!$F:$F,"Draw")+COUNTIFS(SWISSW!$I:$I,'MTT DRAW'!BE$1,SWISSW!$J:$J,'MTT DRAW'!$A56,SWISSW!$F:$F,"Draw")))*IF(ROW()=COLUMN(),0.5,1)</f>
        <v>0</v>
      </c>
      <c r="BF56" s="11">
        <f ca="1">((COUNTIFS(SWISSW!$I:$I,'MTT DRAW'!$A56,SWISSW!$J:$J,'MTT DRAW'!BF$1,SWISSW!$F:$F,"Draw")+COUNTIFS(SWISSW!$I:$I,'MTT DRAW'!BF$1,SWISSW!$J:$J,'MTT DRAW'!$A56,SWISSW!$F:$F,"Draw")))*IF(ROW()=COLUMN(),0.5,1)</f>
        <v>0</v>
      </c>
      <c r="BG56" s="11">
        <f ca="1">((COUNTIFS(SWISSW!$I:$I,'MTT DRAW'!$A56,SWISSW!$J:$J,'MTT DRAW'!BG$1,SWISSW!$F:$F,"Draw")+COUNTIFS(SWISSW!$I:$I,'MTT DRAW'!BG$1,SWISSW!$J:$J,'MTT DRAW'!$A56,SWISSW!$F:$F,"Draw")))*IF(ROW()=COLUMN(),0.5,1)</f>
        <v>0</v>
      </c>
      <c r="BH56" s="11">
        <f ca="1">((COUNTIFS(SWISSW!$I:$I,'MTT DRAW'!$A56,SWISSW!$J:$J,'MTT DRAW'!BH$1,SWISSW!$F:$F,"Draw")+COUNTIFS(SWISSW!$I:$I,'MTT DRAW'!BH$1,SWISSW!$J:$J,'MTT DRAW'!$A56,SWISSW!$F:$F,"Draw")))*IF(ROW()=COLUMN(),0.5,1)</f>
        <v>0</v>
      </c>
      <c r="BI56" s="11">
        <f ca="1">((COUNTIFS(SWISSW!$I:$I,'MTT DRAW'!$A56,SWISSW!$J:$J,'MTT DRAW'!BI$1,SWISSW!$F:$F,"Draw")+COUNTIFS(SWISSW!$I:$I,'MTT DRAW'!BI$1,SWISSW!$J:$J,'MTT DRAW'!$A56,SWISSW!$F:$F,"Draw")))*IF(ROW()=COLUMN(),0.5,1)</f>
        <v>0</v>
      </c>
      <c r="BJ56" s="11">
        <f ca="1">((COUNTIFS(SWISSW!$I:$I,'MTT DRAW'!$A56,SWISSW!$J:$J,'MTT DRAW'!BJ$1,SWISSW!$F:$F,"Draw")+COUNTIFS(SWISSW!$I:$I,'MTT DRAW'!BJ$1,SWISSW!$J:$J,'MTT DRAW'!$A56,SWISSW!$F:$F,"Draw")))*IF(ROW()=COLUMN(),0.5,1)</f>
        <v>0</v>
      </c>
      <c r="BK56" s="11">
        <f ca="1">((COUNTIFS(SWISSW!$I:$I,'MTT DRAW'!$A56,SWISSW!$J:$J,'MTT DRAW'!BK$1,SWISSW!$F:$F,"Draw")+COUNTIFS(SWISSW!$I:$I,'MTT DRAW'!BK$1,SWISSW!$J:$J,'MTT DRAW'!$A56,SWISSW!$F:$F,"Draw")))*IF(ROW()=COLUMN(),0.5,1)</f>
        <v>0</v>
      </c>
      <c r="BL56" s="11">
        <f ca="1">((COUNTIFS(SWISSW!$I:$I,'MTT DRAW'!$A56,SWISSW!$J:$J,'MTT DRAW'!BL$1,SWISSW!$F:$F,"Draw")+COUNTIFS(SWISSW!$I:$I,'MTT DRAW'!BL$1,SWISSW!$J:$J,'MTT DRAW'!$A56,SWISSW!$F:$F,"Draw")))*IF(ROW()=COLUMN(),0.5,1)</f>
        <v>0</v>
      </c>
      <c r="BM56" s="11" t="str">
        <f ca="1">MATCHUP!BM56</f>
        <v>-</v>
      </c>
      <c r="BN56" s="11" t="str">
        <f ca="1">MATCHUP!BN56</f>
        <v>-</v>
      </c>
      <c r="BO56" s="11" t="str">
        <f ca="1">MATCHUP!BO56</f>
        <v>-</v>
      </c>
      <c r="BP56" s="11" t="str">
        <f ca="1">MATCHUP!BP56</f>
        <v>-</v>
      </c>
      <c r="BQ56" s="11" t="str">
        <f ca="1">MATCHUP!BQ56</f>
        <v>-</v>
      </c>
      <c r="BR56" s="11" t="str">
        <f ca="1">MATCHUP!BR56</f>
        <v>-</v>
      </c>
      <c r="BS56" s="11" t="str">
        <f ca="1">MATCHUP!BS56</f>
        <v>-</v>
      </c>
      <c r="BT56" s="11" t="str">
        <f ca="1">MATCHUP!BT56</f>
        <v>-</v>
      </c>
      <c r="BU56" s="11" t="str">
        <f ca="1">MATCHUP!BU56</f>
        <v>-</v>
      </c>
      <c r="BV56" s="11" t="str">
        <f ca="1">MATCHUP!BV56</f>
        <v>-</v>
      </c>
      <c r="BW56" s="11" t="str">
        <f ca="1">MATCHUP!BW56</f>
        <v>-</v>
      </c>
      <c r="BX56" s="11" t="str">
        <f ca="1">MATCHUP!BX56</f>
        <v>-</v>
      </c>
      <c r="BY56" s="11" t="str">
        <f ca="1">MATCHUP!BY56</f>
        <v>-</v>
      </c>
      <c r="BZ56" s="11" t="str">
        <f ca="1">MATCHUP!BZ56</f>
        <v>-</v>
      </c>
      <c r="CA56" s="11" t="str">
        <f ca="1">MATCHUP!CA56</f>
        <v>-</v>
      </c>
      <c r="CB56" s="11" t="str">
        <f ca="1">MATCHUP!CB56</f>
        <v>-</v>
      </c>
      <c r="CC56" s="11" t="str">
        <f ca="1">MATCHUP!CC56</f>
        <v>-</v>
      </c>
      <c r="CD56" s="11" t="str">
        <f ca="1">MATCHUP!CD56</f>
        <v>-</v>
      </c>
      <c r="CE56" s="11" t="str">
        <f ca="1">MATCHUP!CE56</f>
        <v>-</v>
      </c>
      <c r="CF56" s="11" t="str">
        <f ca="1">MATCHUP!CF56</f>
        <v>-</v>
      </c>
      <c r="CG56" s="11" t="str">
        <f ca="1">MATCHUP!CG56</f>
        <v>-</v>
      </c>
      <c r="CH56" s="11" t="str">
        <f ca="1">MATCHUP!CH56</f>
        <v>-</v>
      </c>
      <c r="CI56" s="11" t="str">
        <f ca="1">MATCHUP!CI56</f>
        <v>-</v>
      </c>
      <c r="CJ56" s="11" t="str">
        <f ca="1">MATCHUP!CJ56</f>
        <v>-</v>
      </c>
      <c r="CK56" s="11" t="str">
        <f ca="1">MATCHUP!CK56</f>
        <v>-</v>
      </c>
      <c r="CL56" s="11" t="str">
        <f ca="1">MATCHUP!CL56</f>
        <v>-</v>
      </c>
      <c r="CM56" s="11" t="str">
        <f ca="1">MATCHUP!CM56</f>
        <v>-</v>
      </c>
      <c r="CN56" s="11" t="str">
        <f ca="1">MATCHUP!CN56</f>
        <v>-</v>
      </c>
      <c r="CO56" s="11" t="str">
        <f ca="1">MATCHUP!CO56</f>
        <v>-</v>
      </c>
      <c r="CP56" s="11" t="str">
        <f ca="1">MATCHUP!CP56</f>
        <v>-</v>
      </c>
      <c r="CQ56" s="11" t="str">
        <f ca="1">MATCHUP!CQ56</f>
        <v>-</v>
      </c>
      <c r="CR56" s="11" t="str">
        <f ca="1">MATCHUP!CR56</f>
        <v>-</v>
      </c>
      <c r="CS56" s="11" t="str">
        <f ca="1">MATCHUP!CS56</f>
        <v>-</v>
      </c>
      <c r="CT56" s="11" t="str">
        <f ca="1">MATCHUP!CT56</f>
        <v>-</v>
      </c>
      <c r="CU56" s="11" t="str">
        <f ca="1">MATCHUP!CU56</f>
        <v>-</v>
      </c>
      <c r="CV56" s="11" t="str">
        <f ca="1">MATCHUP!CV56</f>
        <v>-</v>
      </c>
    </row>
    <row r="57" spans="1:100" ht="55" customHeight="1" x14ac:dyDescent="0.3">
      <c r="A57" s="3" t="str">
        <f ca="1">MATCHUP!A57</f>
        <v>Mardu Ephemerate</v>
      </c>
      <c r="B57" s="11">
        <f ca="1">((COUNTIFS(SWISSW!$I:$I,'MTT DRAW'!$A57,SWISSW!$J:$J,'MTT DRAW'!B$1,SWISSW!$F:$F,"Draw")+COUNTIFS(SWISSW!$I:$I,'MTT DRAW'!B$1,SWISSW!$J:$J,'MTT DRAW'!$A57,SWISSW!$F:$F,"Draw")))*IF(ROW()=COLUMN(),0.5,1)</f>
        <v>0</v>
      </c>
      <c r="C57" s="11">
        <f ca="1">((COUNTIFS(SWISSW!$I:$I,'MTT DRAW'!$A57,SWISSW!$J:$J,'MTT DRAW'!C$1,SWISSW!$F:$F,"Draw")+COUNTIFS(SWISSW!$I:$I,'MTT DRAW'!C$1,SWISSW!$J:$J,'MTT DRAW'!$A57,SWISSW!$F:$F,"Draw")))*IF(ROW()=COLUMN(),0.5,1)</f>
        <v>0</v>
      </c>
      <c r="D57" s="11">
        <f ca="1">((COUNTIFS(SWISSW!$I:$I,'MTT DRAW'!$A57,SWISSW!$J:$J,'MTT DRAW'!D$1,SWISSW!$F:$F,"Draw")+COUNTIFS(SWISSW!$I:$I,'MTT DRAW'!D$1,SWISSW!$J:$J,'MTT DRAW'!$A57,SWISSW!$F:$F,"Draw")))*IF(ROW()=COLUMN(),0.5,1)</f>
        <v>0</v>
      </c>
      <c r="E57" s="11">
        <f ca="1">((COUNTIFS(SWISSW!$I:$I,'MTT DRAW'!$A57,SWISSW!$J:$J,'MTT DRAW'!E$1,SWISSW!$F:$F,"Draw")+COUNTIFS(SWISSW!$I:$I,'MTT DRAW'!E$1,SWISSW!$J:$J,'MTT DRAW'!$A57,SWISSW!$F:$F,"Draw")))*IF(ROW()=COLUMN(),0.5,1)</f>
        <v>0</v>
      </c>
      <c r="F57" s="11">
        <f ca="1">((COUNTIFS(SWISSW!$I:$I,'MTT DRAW'!$A57,SWISSW!$J:$J,'MTT DRAW'!F$1,SWISSW!$F:$F,"Draw")+COUNTIFS(SWISSW!$I:$I,'MTT DRAW'!F$1,SWISSW!$J:$J,'MTT DRAW'!$A57,SWISSW!$F:$F,"Draw")))*IF(ROW()=COLUMN(),0.5,1)</f>
        <v>0</v>
      </c>
      <c r="G57" s="11">
        <f ca="1">((COUNTIFS(SWISSW!$I:$I,'MTT DRAW'!$A57,SWISSW!$J:$J,'MTT DRAW'!G$1,SWISSW!$F:$F,"Draw")+COUNTIFS(SWISSW!$I:$I,'MTT DRAW'!G$1,SWISSW!$J:$J,'MTT DRAW'!$A57,SWISSW!$F:$F,"Draw")))*IF(ROW()=COLUMN(),0.5,1)</f>
        <v>0</v>
      </c>
      <c r="H57" s="11">
        <f ca="1">((COUNTIFS(SWISSW!$I:$I,'MTT DRAW'!$A57,SWISSW!$J:$J,'MTT DRAW'!H$1,SWISSW!$F:$F,"Draw")+COUNTIFS(SWISSW!$I:$I,'MTT DRAW'!H$1,SWISSW!$J:$J,'MTT DRAW'!$A57,SWISSW!$F:$F,"Draw")))*IF(ROW()=COLUMN(),0.5,1)</f>
        <v>0</v>
      </c>
      <c r="I57" s="11">
        <f ca="1">((COUNTIFS(SWISSW!$I:$I,'MTT DRAW'!$A57,SWISSW!$J:$J,'MTT DRAW'!I$1,SWISSW!$F:$F,"Draw")+COUNTIFS(SWISSW!$I:$I,'MTT DRAW'!I$1,SWISSW!$J:$J,'MTT DRAW'!$A57,SWISSW!$F:$F,"Draw")))*IF(ROW()=COLUMN(),0.5,1)</f>
        <v>0</v>
      </c>
      <c r="J57" s="11">
        <f ca="1">((COUNTIFS(SWISSW!$I:$I,'MTT DRAW'!$A57,SWISSW!$J:$J,'MTT DRAW'!J$1,SWISSW!$F:$F,"Draw")+COUNTIFS(SWISSW!$I:$I,'MTT DRAW'!J$1,SWISSW!$J:$J,'MTT DRAW'!$A57,SWISSW!$F:$F,"Draw")))*IF(ROW()=COLUMN(),0.5,1)</f>
        <v>0</v>
      </c>
      <c r="K57" s="11">
        <f ca="1">((COUNTIFS(SWISSW!$I:$I,'MTT DRAW'!$A57,SWISSW!$J:$J,'MTT DRAW'!K$1,SWISSW!$F:$F,"Draw")+COUNTIFS(SWISSW!$I:$I,'MTT DRAW'!K$1,SWISSW!$J:$J,'MTT DRAW'!$A57,SWISSW!$F:$F,"Draw")))*IF(ROW()=COLUMN(),0.5,1)</f>
        <v>0</v>
      </c>
      <c r="L57" s="11">
        <f ca="1">((COUNTIFS(SWISSW!$I:$I,'MTT DRAW'!$A57,SWISSW!$J:$J,'MTT DRAW'!L$1,SWISSW!$F:$F,"Draw")+COUNTIFS(SWISSW!$I:$I,'MTT DRAW'!L$1,SWISSW!$J:$J,'MTT DRAW'!$A57,SWISSW!$F:$F,"Draw")))*IF(ROW()=COLUMN(),0.5,1)</f>
        <v>0</v>
      </c>
      <c r="M57" s="11">
        <f ca="1">((COUNTIFS(SWISSW!$I:$I,'MTT DRAW'!$A57,SWISSW!$J:$J,'MTT DRAW'!M$1,SWISSW!$F:$F,"Draw")+COUNTIFS(SWISSW!$I:$I,'MTT DRAW'!M$1,SWISSW!$J:$J,'MTT DRAW'!$A57,SWISSW!$F:$F,"Draw")))*IF(ROW()=COLUMN(),0.5,1)</f>
        <v>0</v>
      </c>
      <c r="N57" s="11">
        <f ca="1">((COUNTIFS(SWISSW!$I:$I,'MTT DRAW'!$A57,SWISSW!$J:$J,'MTT DRAW'!N$1,SWISSW!$F:$F,"Draw")+COUNTIFS(SWISSW!$I:$I,'MTT DRAW'!N$1,SWISSW!$J:$J,'MTT DRAW'!$A57,SWISSW!$F:$F,"Draw")))*IF(ROW()=COLUMN(),0.5,1)</f>
        <v>0</v>
      </c>
      <c r="O57" s="11">
        <f ca="1">((COUNTIFS(SWISSW!$I:$I,'MTT DRAW'!$A57,SWISSW!$J:$J,'MTT DRAW'!O$1,SWISSW!$F:$F,"Draw")+COUNTIFS(SWISSW!$I:$I,'MTT DRAW'!O$1,SWISSW!$J:$J,'MTT DRAW'!$A57,SWISSW!$F:$F,"Draw")))*IF(ROW()=COLUMN(),0.5,1)</f>
        <v>0</v>
      </c>
      <c r="P57" s="11">
        <f ca="1">((COUNTIFS(SWISSW!$I:$I,'MTT DRAW'!$A57,SWISSW!$J:$J,'MTT DRAW'!P$1,SWISSW!$F:$F,"Draw")+COUNTIFS(SWISSW!$I:$I,'MTT DRAW'!P$1,SWISSW!$J:$J,'MTT DRAW'!$A57,SWISSW!$F:$F,"Draw")))*IF(ROW()=COLUMN(),0.5,1)</f>
        <v>0</v>
      </c>
      <c r="Q57" s="11">
        <f ca="1">((COUNTIFS(SWISSW!$I:$I,'MTT DRAW'!$A57,SWISSW!$J:$J,'MTT DRAW'!Q$1,SWISSW!$F:$F,"Draw")+COUNTIFS(SWISSW!$I:$I,'MTT DRAW'!Q$1,SWISSW!$J:$J,'MTT DRAW'!$A57,SWISSW!$F:$F,"Draw")))*IF(ROW()=COLUMN(),0.5,1)</f>
        <v>0</v>
      </c>
      <c r="R57" s="11">
        <f ca="1">((COUNTIFS(SWISSW!$I:$I,'MTT DRAW'!$A57,SWISSW!$J:$J,'MTT DRAW'!R$1,SWISSW!$F:$F,"Draw")+COUNTIFS(SWISSW!$I:$I,'MTT DRAW'!R$1,SWISSW!$J:$J,'MTT DRAW'!$A57,SWISSW!$F:$F,"Draw")))*IF(ROW()=COLUMN(),0.5,1)</f>
        <v>0</v>
      </c>
      <c r="S57" s="11">
        <f ca="1">((COUNTIFS(SWISSW!$I:$I,'MTT DRAW'!$A57,SWISSW!$J:$J,'MTT DRAW'!S$1,SWISSW!$F:$F,"Draw")+COUNTIFS(SWISSW!$I:$I,'MTT DRAW'!S$1,SWISSW!$J:$J,'MTT DRAW'!$A57,SWISSW!$F:$F,"Draw")))*IF(ROW()=COLUMN(),0.5,1)</f>
        <v>0</v>
      </c>
      <c r="T57" s="11">
        <f ca="1">((COUNTIFS(SWISSW!$I:$I,'MTT DRAW'!$A57,SWISSW!$J:$J,'MTT DRAW'!T$1,SWISSW!$F:$F,"Draw")+COUNTIFS(SWISSW!$I:$I,'MTT DRAW'!T$1,SWISSW!$J:$J,'MTT DRAW'!$A57,SWISSW!$F:$F,"Draw")))*IF(ROW()=COLUMN(),0.5,1)</f>
        <v>0</v>
      </c>
      <c r="U57" s="11">
        <f ca="1">((COUNTIFS(SWISSW!$I:$I,'MTT DRAW'!$A57,SWISSW!$J:$J,'MTT DRAW'!U$1,SWISSW!$F:$F,"Draw")+COUNTIFS(SWISSW!$I:$I,'MTT DRAW'!U$1,SWISSW!$J:$J,'MTT DRAW'!$A57,SWISSW!$F:$F,"Draw")))*IF(ROW()=COLUMN(),0.5,1)</f>
        <v>0</v>
      </c>
      <c r="V57" s="11">
        <f ca="1">((COUNTIFS(SWISSW!$I:$I,'MTT DRAW'!$A57,SWISSW!$J:$J,'MTT DRAW'!V$1,SWISSW!$F:$F,"Draw")+COUNTIFS(SWISSW!$I:$I,'MTT DRAW'!V$1,SWISSW!$J:$J,'MTT DRAW'!$A57,SWISSW!$F:$F,"Draw")))*IF(ROW()=COLUMN(),0.5,1)</f>
        <v>0</v>
      </c>
      <c r="W57" s="11">
        <f ca="1">((COUNTIFS(SWISSW!$I:$I,'MTT DRAW'!$A57,SWISSW!$J:$J,'MTT DRAW'!W$1,SWISSW!$F:$F,"Draw")+COUNTIFS(SWISSW!$I:$I,'MTT DRAW'!W$1,SWISSW!$J:$J,'MTT DRAW'!$A57,SWISSW!$F:$F,"Draw")))*IF(ROW()=COLUMN(),0.5,1)</f>
        <v>0</v>
      </c>
      <c r="X57" s="11">
        <f ca="1">((COUNTIFS(SWISSW!$I:$I,'MTT DRAW'!$A57,SWISSW!$J:$J,'MTT DRAW'!X$1,SWISSW!$F:$F,"Draw")+COUNTIFS(SWISSW!$I:$I,'MTT DRAW'!X$1,SWISSW!$J:$J,'MTT DRAW'!$A57,SWISSW!$F:$F,"Draw")))*IF(ROW()=COLUMN(),0.5,1)</f>
        <v>0</v>
      </c>
      <c r="Y57" s="11">
        <f ca="1">((COUNTIFS(SWISSW!$I:$I,'MTT DRAW'!$A57,SWISSW!$J:$J,'MTT DRAW'!Y$1,SWISSW!$F:$F,"Draw")+COUNTIFS(SWISSW!$I:$I,'MTT DRAW'!Y$1,SWISSW!$J:$J,'MTT DRAW'!$A57,SWISSW!$F:$F,"Draw")))*IF(ROW()=COLUMN(),0.5,1)</f>
        <v>0</v>
      </c>
      <c r="Z57" s="11">
        <f ca="1">((COUNTIFS(SWISSW!$I:$I,'MTT DRAW'!$A57,SWISSW!$J:$J,'MTT DRAW'!Z$1,SWISSW!$F:$F,"Draw")+COUNTIFS(SWISSW!$I:$I,'MTT DRAW'!Z$1,SWISSW!$J:$J,'MTT DRAW'!$A57,SWISSW!$F:$F,"Draw")))*IF(ROW()=COLUMN(),0.5,1)</f>
        <v>0</v>
      </c>
      <c r="AA57" s="11">
        <f ca="1">((COUNTIFS(SWISSW!$I:$I,'MTT DRAW'!$A57,SWISSW!$J:$J,'MTT DRAW'!AA$1,SWISSW!$F:$F,"Draw")+COUNTIFS(SWISSW!$I:$I,'MTT DRAW'!AA$1,SWISSW!$J:$J,'MTT DRAW'!$A57,SWISSW!$F:$F,"Draw")))*IF(ROW()=COLUMN(),0.5,1)</f>
        <v>0</v>
      </c>
      <c r="AB57" s="11">
        <f ca="1">((COUNTIFS(SWISSW!$I:$I,'MTT DRAW'!$A57,SWISSW!$J:$J,'MTT DRAW'!AB$1,SWISSW!$F:$F,"Draw")+COUNTIFS(SWISSW!$I:$I,'MTT DRAW'!AB$1,SWISSW!$J:$J,'MTT DRAW'!$A57,SWISSW!$F:$F,"Draw")))*IF(ROW()=COLUMN(),0.5,1)</f>
        <v>0</v>
      </c>
      <c r="AC57" s="11">
        <f ca="1">((COUNTIFS(SWISSW!$I:$I,'MTT DRAW'!$A57,SWISSW!$J:$J,'MTT DRAW'!AC$1,SWISSW!$F:$F,"Draw")+COUNTIFS(SWISSW!$I:$I,'MTT DRAW'!AC$1,SWISSW!$J:$J,'MTT DRAW'!$A57,SWISSW!$F:$F,"Draw")))*IF(ROW()=COLUMN(),0.5,1)</f>
        <v>0</v>
      </c>
      <c r="AD57" s="11">
        <f ca="1">((COUNTIFS(SWISSW!$I:$I,'MTT DRAW'!$A57,SWISSW!$J:$J,'MTT DRAW'!AD$1,SWISSW!$F:$F,"Draw")+COUNTIFS(SWISSW!$I:$I,'MTT DRAW'!AD$1,SWISSW!$J:$J,'MTT DRAW'!$A57,SWISSW!$F:$F,"Draw")))*IF(ROW()=COLUMN(),0.5,1)</f>
        <v>0</v>
      </c>
      <c r="AE57" s="11">
        <f ca="1">((COUNTIFS(SWISSW!$I:$I,'MTT DRAW'!$A57,SWISSW!$J:$J,'MTT DRAW'!AE$1,SWISSW!$F:$F,"Draw")+COUNTIFS(SWISSW!$I:$I,'MTT DRAW'!AE$1,SWISSW!$J:$J,'MTT DRAW'!$A57,SWISSW!$F:$F,"Draw")))*IF(ROW()=COLUMN(),0.5,1)</f>
        <v>0</v>
      </c>
      <c r="AF57" s="11">
        <f ca="1">((COUNTIFS(SWISSW!$I:$I,'MTT DRAW'!$A57,SWISSW!$J:$J,'MTT DRAW'!AF$1,SWISSW!$F:$F,"Draw")+COUNTIFS(SWISSW!$I:$I,'MTT DRAW'!AF$1,SWISSW!$J:$J,'MTT DRAW'!$A57,SWISSW!$F:$F,"Draw")))*IF(ROW()=COLUMN(),0.5,1)</f>
        <v>0</v>
      </c>
      <c r="AG57" s="11">
        <f ca="1">((COUNTIFS(SWISSW!$I:$I,'MTT DRAW'!$A57,SWISSW!$J:$J,'MTT DRAW'!AG$1,SWISSW!$F:$F,"Draw")+COUNTIFS(SWISSW!$I:$I,'MTT DRAW'!AG$1,SWISSW!$J:$J,'MTT DRAW'!$A57,SWISSW!$F:$F,"Draw")))*IF(ROW()=COLUMN(),0.5,1)</f>
        <v>0</v>
      </c>
      <c r="AH57" s="11">
        <f ca="1">((COUNTIFS(SWISSW!$I:$I,'MTT DRAW'!$A57,SWISSW!$J:$J,'MTT DRAW'!AH$1,SWISSW!$F:$F,"Draw")+COUNTIFS(SWISSW!$I:$I,'MTT DRAW'!AH$1,SWISSW!$J:$J,'MTT DRAW'!$A57,SWISSW!$F:$F,"Draw")))*IF(ROW()=COLUMN(),0.5,1)</f>
        <v>0</v>
      </c>
      <c r="AI57" s="11">
        <f ca="1">((COUNTIFS(SWISSW!$I:$I,'MTT DRAW'!$A57,SWISSW!$J:$J,'MTT DRAW'!AI$1,SWISSW!$F:$F,"Draw")+COUNTIFS(SWISSW!$I:$I,'MTT DRAW'!AI$1,SWISSW!$J:$J,'MTT DRAW'!$A57,SWISSW!$F:$F,"Draw")))*IF(ROW()=COLUMN(),0.5,1)</f>
        <v>0</v>
      </c>
      <c r="AJ57" s="11">
        <f ca="1">((COUNTIFS(SWISSW!$I:$I,'MTT DRAW'!$A57,SWISSW!$J:$J,'MTT DRAW'!AJ$1,SWISSW!$F:$F,"Draw")+COUNTIFS(SWISSW!$I:$I,'MTT DRAW'!AJ$1,SWISSW!$J:$J,'MTT DRAW'!$A57,SWISSW!$F:$F,"Draw")))*IF(ROW()=COLUMN(),0.5,1)</f>
        <v>0</v>
      </c>
      <c r="AK57" s="11">
        <f ca="1">((COUNTIFS(SWISSW!$I:$I,'MTT DRAW'!$A57,SWISSW!$J:$J,'MTT DRAW'!AK$1,SWISSW!$F:$F,"Draw")+COUNTIFS(SWISSW!$I:$I,'MTT DRAW'!AK$1,SWISSW!$J:$J,'MTT DRAW'!$A57,SWISSW!$F:$F,"Draw")))*IF(ROW()=COLUMN(),0.5,1)</f>
        <v>0</v>
      </c>
      <c r="AL57" s="11">
        <f ca="1">((COUNTIFS(SWISSW!$I:$I,'MTT DRAW'!$A57,SWISSW!$J:$J,'MTT DRAW'!AL$1,SWISSW!$F:$F,"Draw")+COUNTIFS(SWISSW!$I:$I,'MTT DRAW'!AL$1,SWISSW!$J:$J,'MTT DRAW'!$A57,SWISSW!$F:$F,"Draw")))*IF(ROW()=COLUMN(),0.5,1)</f>
        <v>0</v>
      </c>
      <c r="AM57" s="11">
        <f ca="1">((COUNTIFS(SWISSW!$I:$I,'MTT DRAW'!$A57,SWISSW!$J:$J,'MTT DRAW'!AM$1,SWISSW!$F:$F,"Draw")+COUNTIFS(SWISSW!$I:$I,'MTT DRAW'!AM$1,SWISSW!$J:$J,'MTT DRAW'!$A57,SWISSW!$F:$F,"Draw")))*IF(ROW()=COLUMN(),0.5,1)</f>
        <v>0</v>
      </c>
      <c r="AN57" s="11">
        <f ca="1">((COUNTIFS(SWISSW!$I:$I,'MTT DRAW'!$A57,SWISSW!$J:$J,'MTT DRAW'!AN$1,SWISSW!$F:$F,"Draw")+COUNTIFS(SWISSW!$I:$I,'MTT DRAW'!AN$1,SWISSW!$J:$J,'MTT DRAW'!$A57,SWISSW!$F:$F,"Draw")))*IF(ROW()=COLUMN(),0.5,1)</f>
        <v>0</v>
      </c>
      <c r="AO57" s="11">
        <f ca="1">((COUNTIFS(SWISSW!$I:$I,'MTT DRAW'!$A57,SWISSW!$J:$J,'MTT DRAW'!AO$1,SWISSW!$F:$F,"Draw")+COUNTIFS(SWISSW!$I:$I,'MTT DRAW'!AO$1,SWISSW!$J:$J,'MTT DRAW'!$A57,SWISSW!$F:$F,"Draw")))*IF(ROW()=COLUMN(),0.5,1)</f>
        <v>0</v>
      </c>
      <c r="AP57" s="11">
        <f ca="1">((COUNTIFS(SWISSW!$I:$I,'MTT DRAW'!$A57,SWISSW!$J:$J,'MTT DRAW'!AP$1,SWISSW!$F:$F,"Draw")+COUNTIFS(SWISSW!$I:$I,'MTT DRAW'!AP$1,SWISSW!$J:$J,'MTT DRAW'!$A57,SWISSW!$F:$F,"Draw")))*IF(ROW()=COLUMN(),0.5,1)</f>
        <v>0</v>
      </c>
      <c r="AQ57" s="11">
        <f ca="1">((COUNTIFS(SWISSW!$I:$I,'MTT DRAW'!$A57,SWISSW!$J:$J,'MTT DRAW'!AQ$1,SWISSW!$F:$F,"Draw")+COUNTIFS(SWISSW!$I:$I,'MTT DRAW'!AQ$1,SWISSW!$J:$J,'MTT DRAW'!$A57,SWISSW!$F:$F,"Draw")))*IF(ROW()=COLUMN(),0.5,1)</f>
        <v>0</v>
      </c>
      <c r="AR57" s="11">
        <f ca="1">((COUNTIFS(SWISSW!$I:$I,'MTT DRAW'!$A57,SWISSW!$J:$J,'MTT DRAW'!AR$1,SWISSW!$F:$F,"Draw")+COUNTIFS(SWISSW!$I:$I,'MTT DRAW'!AR$1,SWISSW!$J:$J,'MTT DRAW'!$A57,SWISSW!$F:$F,"Draw")))*IF(ROW()=COLUMN(),0.5,1)</f>
        <v>0</v>
      </c>
      <c r="AS57" s="11">
        <f ca="1">((COUNTIFS(SWISSW!$I:$I,'MTT DRAW'!$A57,SWISSW!$J:$J,'MTT DRAW'!AS$1,SWISSW!$F:$F,"Draw")+COUNTIFS(SWISSW!$I:$I,'MTT DRAW'!AS$1,SWISSW!$J:$J,'MTT DRAW'!$A57,SWISSW!$F:$F,"Draw")))*IF(ROW()=COLUMN(),0.5,1)</f>
        <v>0</v>
      </c>
      <c r="AT57" s="11">
        <f ca="1">((COUNTIFS(SWISSW!$I:$I,'MTT DRAW'!$A57,SWISSW!$J:$J,'MTT DRAW'!AT$1,SWISSW!$F:$F,"Draw")+COUNTIFS(SWISSW!$I:$I,'MTT DRAW'!AT$1,SWISSW!$J:$J,'MTT DRAW'!$A57,SWISSW!$F:$F,"Draw")))*IF(ROW()=COLUMN(),0.5,1)</f>
        <v>0</v>
      </c>
      <c r="AU57" s="11">
        <f ca="1">((COUNTIFS(SWISSW!$I:$I,'MTT DRAW'!$A57,SWISSW!$J:$J,'MTT DRAW'!AU$1,SWISSW!$F:$F,"Draw")+COUNTIFS(SWISSW!$I:$I,'MTT DRAW'!AU$1,SWISSW!$J:$J,'MTT DRAW'!$A57,SWISSW!$F:$F,"Draw")))*IF(ROW()=COLUMN(),0.5,1)</f>
        <v>0</v>
      </c>
      <c r="AV57" s="11">
        <f ca="1">((COUNTIFS(SWISSW!$I:$I,'MTT DRAW'!$A57,SWISSW!$J:$J,'MTT DRAW'!AV$1,SWISSW!$F:$F,"Draw")+COUNTIFS(SWISSW!$I:$I,'MTT DRAW'!AV$1,SWISSW!$J:$J,'MTT DRAW'!$A57,SWISSW!$F:$F,"Draw")))*IF(ROW()=COLUMN(),0.5,1)</f>
        <v>0</v>
      </c>
      <c r="AW57" s="11">
        <f ca="1">((COUNTIFS(SWISSW!$I:$I,'MTT DRAW'!$A57,SWISSW!$J:$J,'MTT DRAW'!AW$1,SWISSW!$F:$F,"Draw")+COUNTIFS(SWISSW!$I:$I,'MTT DRAW'!AW$1,SWISSW!$J:$J,'MTT DRAW'!$A57,SWISSW!$F:$F,"Draw")))*IF(ROW()=COLUMN(),0.5,1)</f>
        <v>0</v>
      </c>
      <c r="AX57" s="11">
        <f ca="1">((COUNTIFS(SWISSW!$I:$I,'MTT DRAW'!$A57,SWISSW!$J:$J,'MTT DRAW'!AX$1,SWISSW!$F:$F,"Draw")+COUNTIFS(SWISSW!$I:$I,'MTT DRAW'!AX$1,SWISSW!$J:$J,'MTT DRAW'!$A57,SWISSW!$F:$F,"Draw")))*IF(ROW()=COLUMN(),0.5,1)</f>
        <v>0</v>
      </c>
      <c r="AY57" s="11">
        <f ca="1">((COUNTIFS(SWISSW!$I:$I,'MTT DRAW'!$A57,SWISSW!$J:$J,'MTT DRAW'!AY$1,SWISSW!$F:$F,"Draw")+COUNTIFS(SWISSW!$I:$I,'MTT DRAW'!AY$1,SWISSW!$J:$J,'MTT DRAW'!$A57,SWISSW!$F:$F,"Draw")))*IF(ROW()=COLUMN(),0.5,1)</f>
        <v>0</v>
      </c>
      <c r="AZ57" s="11">
        <f ca="1">((COUNTIFS(SWISSW!$I:$I,'MTT DRAW'!$A57,SWISSW!$J:$J,'MTT DRAW'!AZ$1,SWISSW!$F:$F,"Draw")+COUNTIFS(SWISSW!$I:$I,'MTT DRAW'!AZ$1,SWISSW!$J:$J,'MTT DRAW'!$A57,SWISSW!$F:$F,"Draw")))*IF(ROW()=COLUMN(),0.5,1)</f>
        <v>0</v>
      </c>
      <c r="BA57" s="11">
        <f ca="1">((COUNTIFS(SWISSW!$I:$I,'MTT DRAW'!$A57,SWISSW!$J:$J,'MTT DRAW'!BA$1,SWISSW!$F:$F,"Draw")+COUNTIFS(SWISSW!$I:$I,'MTT DRAW'!BA$1,SWISSW!$J:$J,'MTT DRAW'!$A57,SWISSW!$F:$F,"Draw")))*IF(ROW()=COLUMN(),0.5,1)</f>
        <v>0</v>
      </c>
      <c r="BB57" s="11">
        <f ca="1">((COUNTIFS(SWISSW!$I:$I,'MTT DRAW'!$A57,SWISSW!$J:$J,'MTT DRAW'!BB$1,SWISSW!$F:$F,"Draw")+COUNTIFS(SWISSW!$I:$I,'MTT DRAW'!BB$1,SWISSW!$J:$J,'MTT DRAW'!$A57,SWISSW!$F:$F,"Draw")))*IF(ROW()=COLUMN(),0.5,1)</f>
        <v>0</v>
      </c>
      <c r="BC57" s="11">
        <f ca="1">((COUNTIFS(SWISSW!$I:$I,'MTT DRAW'!$A57,SWISSW!$J:$J,'MTT DRAW'!BC$1,SWISSW!$F:$F,"Draw")+COUNTIFS(SWISSW!$I:$I,'MTT DRAW'!BC$1,SWISSW!$J:$J,'MTT DRAW'!$A57,SWISSW!$F:$F,"Draw")))*IF(ROW()=COLUMN(),0.5,1)</f>
        <v>0</v>
      </c>
      <c r="BD57" s="11">
        <f ca="1">((COUNTIFS(SWISSW!$I:$I,'MTT DRAW'!$A57,SWISSW!$J:$J,'MTT DRAW'!BD$1,SWISSW!$F:$F,"Draw")+COUNTIFS(SWISSW!$I:$I,'MTT DRAW'!BD$1,SWISSW!$J:$J,'MTT DRAW'!$A57,SWISSW!$F:$F,"Draw")))*IF(ROW()=COLUMN(),0.5,1)</f>
        <v>0</v>
      </c>
      <c r="BE57" s="11">
        <f ca="1">((COUNTIFS(SWISSW!$I:$I,'MTT DRAW'!$A57,SWISSW!$J:$J,'MTT DRAW'!BE$1,SWISSW!$F:$F,"Draw")+COUNTIFS(SWISSW!$I:$I,'MTT DRAW'!BE$1,SWISSW!$J:$J,'MTT DRAW'!$A57,SWISSW!$F:$F,"Draw")))*IF(ROW()=COLUMN(),0.5,1)</f>
        <v>0</v>
      </c>
      <c r="BF57" s="11">
        <f ca="1">((COUNTIFS(SWISSW!$I:$I,'MTT DRAW'!$A57,SWISSW!$J:$J,'MTT DRAW'!BF$1,SWISSW!$F:$F,"Draw")+COUNTIFS(SWISSW!$I:$I,'MTT DRAW'!BF$1,SWISSW!$J:$J,'MTT DRAW'!$A57,SWISSW!$F:$F,"Draw")))*IF(ROW()=COLUMN(),0.5,1)</f>
        <v>0</v>
      </c>
      <c r="BG57" s="11">
        <f ca="1">((COUNTIFS(SWISSW!$I:$I,'MTT DRAW'!$A57,SWISSW!$J:$J,'MTT DRAW'!BG$1,SWISSW!$F:$F,"Draw")+COUNTIFS(SWISSW!$I:$I,'MTT DRAW'!BG$1,SWISSW!$J:$J,'MTT DRAW'!$A57,SWISSW!$F:$F,"Draw")))*IF(ROW()=COLUMN(),0.5,1)</f>
        <v>0</v>
      </c>
      <c r="BH57" s="11">
        <f ca="1">((COUNTIFS(SWISSW!$I:$I,'MTT DRAW'!$A57,SWISSW!$J:$J,'MTT DRAW'!BH$1,SWISSW!$F:$F,"Draw")+COUNTIFS(SWISSW!$I:$I,'MTT DRAW'!BH$1,SWISSW!$J:$J,'MTT DRAW'!$A57,SWISSW!$F:$F,"Draw")))*IF(ROW()=COLUMN(),0.5,1)</f>
        <v>0</v>
      </c>
      <c r="BI57" s="11">
        <f ca="1">((COUNTIFS(SWISSW!$I:$I,'MTT DRAW'!$A57,SWISSW!$J:$J,'MTT DRAW'!BI$1,SWISSW!$F:$F,"Draw")+COUNTIFS(SWISSW!$I:$I,'MTT DRAW'!BI$1,SWISSW!$J:$J,'MTT DRAW'!$A57,SWISSW!$F:$F,"Draw")))*IF(ROW()=COLUMN(),0.5,1)</f>
        <v>0</v>
      </c>
      <c r="BJ57" s="11">
        <f ca="1">((COUNTIFS(SWISSW!$I:$I,'MTT DRAW'!$A57,SWISSW!$J:$J,'MTT DRAW'!BJ$1,SWISSW!$F:$F,"Draw")+COUNTIFS(SWISSW!$I:$I,'MTT DRAW'!BJ$1,SWISSW!$J:$J,'MTT DRAW'!$A57,SWISSW!$F:$F,"Draw")))*IF(ROW()=COLUMN(),0.5,1)</f>
        <v>0</v>
      </c>
      <c r="BK57" s="11">
        <f ca="1">((COUNTIFS(SWISSW!$I:$I,'MTT DRAW'!$A57,SWISSW!$J:$J,'MTT DRAW'!BK$1,SWISSW!$F:$F,"Draw")+COUNTIFS(SWISSW!$I:$I,'MTT DRAW'!BK$1,SWISSW!$J:$J,'MTT DRAW'!$A57,SWISSW!$F:$F,"Draw")))*IF(ROW()=COLUMN(),0.5,1)</f>
        <v>0</v>
      </c>
      <c r="BL57" s="11">
        <f ca="1">((COUNTIFS(SWISSW!$I:$I,'MTT DRAW'!$A57,SWISSW!$J:$J,'MTT DRAW'!BL$1,SWISSW!$F:$F,"Draw")+COUNTIFS(SWISSW!$I:$I,'MTT DRAW'!BL$1,SWISSW!$J:$J,'MTT DRAW'!$A57,SWISSW!$F:$F,"Draw")))*IF(ROW()=COLUMN(),0.5,1)</f>
        <v>0</v>
      </c>
      <c r="BM57" s="11" t="str">
        <f ca="1">MATCHUP!BM57</f>
        <v>-</v>
      </c>
      <c r="BN57" s="11" t="str">
        <f ca="1">MATCHUP!BN57</f>
        <v>-</v>
      </c>
      <c r="BO57" s="11" t="str">
        <f ca="1">MATCHUP!BO57</f>
        <v>-</v>
      </c>
      <c r="BP57" s="11" t="str">
        <f ca="1">MATCHUP!BP57</f>
        <v>-</v>
      </c>
      <c r="BQ57" s="11" t="str">
        <f ca="1">MATCHUP!BQ57</f>
        <v>-</v>
      </c>
      <c r="BR57" s="11" t="str">
        <f ca="1">MATCHUP!BR57</f>
        <v>-</v>
      </c>
      <c r="BS57" s="11" t="str">
        <f ca="1">MATCHUP!BS57</f>
        <v>-</v>
      </c>
      <c r="BT57" s="11" t="str">
        <f ca="1">MATCHUP!BT57</f>
        <v>-</v>
      </c>
      <c r="BU57" s="11" t="str">
        <f ca="1">MATCHUP!BU57</f>
        <v>-</v>
      </c>
      <c r="BV57" s="11" t="str">
        <f ca="1">MATCHUP!BV57</f>
        <v>-</v>
      </c>
      <c r="BW57" s="11" t="str">
        <f ca="1">MATCHUP!BW57</f>
        <v>-</v>
      </c>
      <c r="BX57" s="11" t="str">
        <f ca="1">MATCHUP!BX57</f>
        <v>-</v>
      </c>
      <c r="BY57" s="11" t="str">
        <f ca="1">MATCHUP!BY57</f>
        <v>-</v>
      </c>
      <c r="BZ57" s="11" t="str">
        <f ca="1">MATCHUP!BZ57</f>
        <v>-</v>
      </c>
      <c r="CA57" s="11" t="str">
        <f ca="1">MATCHUP!CA57</f>
        <v>-</v>
      </c>
      <c r="CB57" s="11" t="str">
        <f ca="1">MATCHUP!CB57</f>
        <v>-</v>
      </c>
      <c r="CC57" s="11" t="str">
        <f ca="1">MATCHUP!CC57</f>
        <v>-</v>
      </c>
      <c r="CD57" s="11" t="str">
        <f ca="1">MATCHUP!CD57</f>
        <v>-</v>
      </c>
      <c r="CE57" s="11" t="str">
        <f ca="1">MATCHUP!CE57</f>
        <v>-</v>
      </c>
      <c r="CF57" s="11" t="str">
        <f ca="1">MATCHUP!CF57</f>
        <v>-</v>
      </c>
      <c r="CG57" s="11" t="str">
        <f ca="1">MATCHUP!CG57</f>
        <v>-</v>
      </c>
      <c r="CH57" s="11" t="str">
        <f ca="1">MATCHUP!CH57</f>
        <v>-</v>
      </c>
      <c r="CI57" s="11" t="str">
        <f ca="1">MATCHUP!CI57</f>
        <v>-</v>
      </c>
      <c r="CJ57" s="11" t="str">
        <f ca="1">MATCHUP!CJ57</f>
        <v>-</v>
      </c>
      <c r="CK57" s="11" t="str">
        <f ca="1">MATCHUP!CK57</f>
        <v>-</v>
      </c>
      <c r="CL57" s="11" t="str">
        <f ca="1">MATCHUP!CL57</f>
        <v>-</v>
      </c>
      <c r="CM57" s="11" t="str">
        <f ca="1">MATCHUP!CM57</f>
        <v>-</v>
      </c>
      <c r="CN57" s="11" t="str">
        <f ca="1">MATCHUP!CN57</f>
        <v>-</v>
      </c>
      <c r="CO57" s="11" t="str">
        <f ca="1">MATCHUP!CO57</f>
        <v>-</v>
      </c>
      <c r="CP57" s="11" t="str">
        <f ca="1">MATCHUP!CP57</f>
        <v>-</v>
      </c>
      <c r="CQ57" s="11" t="str">
        <f ca="1">MATCHUP!CQ57</f>
        <v>-</v>
      </c>
      <c r="CR57" s="11" t="str">
        <f ca="1">MATCHUP!CR57</f>
        <v>-</v>
      </c>
      <c r="CS57" s="11" t="str">
        <f ca="1">MATCHUP!CS57</f>
        <v>-</v>
      </c>
      <c r="CT57" s="11" t="str">
        <f ca="1">MATCHUP!CT57</f>
        <v>-</v>
      </c>
      <c r="CU57" s="11" t="str">
        <f ca="1">MATCHUP!CU57</f>
        <v>-</v>
      </c>
      <c r="CV57" s="11" t="str">
        <f ca="1">MATCHUP!CV57</f>
        <v>-</v>
      </c>
    </row>
    <row r="58" spans="1:100" ht="55" customHeight="1" x14ac:dyDescent="0.3">
      <c r="A58" s="3" t="str">
        <f ca="1">MATCHUP!A58</f>
        <v>Mono Black Burn</v>
      </c>
      <c r="B58" s="11">
        <f ca="1">((COUNTIFS(SWISSW!$I:$I,'MTT DRAW'!$A58,SWISSW!$J:$J,'MTT DRAW'!B$1,SWISSW!$F:$F,"Draw")+COUNTIFS(SWISSW!$I:$I,'MTT DRAW'!B$1,SWISSW!$J:$J,'MTT DRAW'!$A58,SWISSW!$F:$F,"Draw")))*IF(ROW()=COLUMN(),0.5,1)</f>
        <v>0</v>
      </c>
      <c r="C58" s="11">
        <f ca="1">((COUNTIFS(SWISSW!$I:$I,'MTT DRAW'!$A58,SWISSW!$J:$J,'MTT DRAW'!C$1,SWISSW!$F:$F,"Draw")+COUNTIFS(SWISSW!$I:$I,'MTT DRAW'!C$1,SWISSW!$J:$J,'MTT DRAW'!$A58,SWISSW!$F:$F,"Draw")))*IF(ROW()=COLUMN(),0.5,1)</f>
        <v>0</v>
      </c>
      <c r="D58" s="11">
        <f ca="1">((COUNTIFS(SWISSW!$I:$I,'MTT DRAW'!$A58,SWISSW!$J:$J,'MTT DRAW'!D$1,SWISSW!$F:$F,"Draw")+COUNTIFS(SWISSW!$I:$I,'MTT DRAW'!D$1,SWISSW!$J:$J,'MTT DRAW'!$A58,SWISSW!$F:$F,"Draw")))*IF(ROW()=COLUMN(),0.5,1)</f>
        <v>0</v>
      </c>
      <c r="E58" s="11">
        <f ca="1">((COUNTIFS(SWISSW!$I:$I,'MTT DRAW'!$A58,SWISSW!$J:$J,'MTT DRAW'!E$1,SWISSW!$F:$F,"Draw")+COUNTIFS(SWISSW!$I:$I,'MTT DRAW'!E$1,SWISSW!$J:$J,'MTT DRAW'!$A58,SWISSW!$F:$F,"Draw")))*IF(ROW()=COLUMN(),0.5,1)</f>
        <v>0</v>
      </c>
      <c r="F58" s="11">
        <f ca="1">((COUNTIFS(SWISSW!$I:$I,'MTT DRAW'!$A58,SWISSW!$J:$J,'MTT DRAW'!F$1,SWISSW!$F:$F,"Draw")+COUNTIFS(SWISSW!$I:$I,'MTT DRAW'!F$1,SWISSW!$J:$J,'MTT DRAW'!$A58,SWISSW!$F:$F,"Draw")))*IF(ROW()=COLUMN(),0.5,1)</f>
        <v>0</v>
      </c>
      <c r="G58" s="11">
        <f ca="1">((COUNTIFS(SWISSW!$I:$I,'MTT DRAW'!$A58,SWISSW!$J:$J,'MTT DRAW'!G$1,SWISSW!$F:$F,"Draw")+COUNTIFS(SWISSW!$I:$I,'MTT DRAW'!G$1,SWISSW!$J:$J,'MTT DRAW'!$A58,SWISSW!$F:$F,"Draw")))*IF(ROW()=COLUMN(),0.5,1)</f>
        <v>0</v>
      </c>
      <c r="H58" s="11">
        <f ca="1">((COUNTIFS(SWISSW!$I:$I,'MTT DRAW'!$A58,SWISSW!$J:$J,'MTT DRAW'!H$1,SWISSW!$F:$F,"Draw")+COUNTIFS(SWISSW!$I:$I,'MTT DRAW'!H$1,SWISSW!$J:$J,'MTT DRAW'!$A58,SWISSW!$F:$F,"Draw")))*IF(ROW()=COLUMN(),0.5,1)</f>
        <v>0</v>
      </c>
      <c r="I58" s="11">
        <f ca="1">((COUNTIFS(SWISSW!$I:$I,'MTT DRAW'!$A58,SWISSW!$J:$J,'MTT DRAW'!I$1,SWISSW!$F:$F,"Draw")+COUNTIFS(SWISSW!$I:$I,'MTT DRAW'!I$1,SWISSW!$J:$J,'MTT DRAW'!$A58,SWISSW!$F:$F,"Draw")))*IF(ROW()=COLUMN(),0.5,1)</f>
        <v>0</v>
      </c>
      <c r="J58" s="11">
        <f ca="1">((COUNTIFS(SWISSW!$I:$I,'MTT DRAW'!$A58,SWISSW!$J:$J,'MTT DRAW'!J$1,SWISSW!$F:$F,"Draw")+COUNTIFS(SWISSW!$I:$I,'MTT DRAW'!J$1,SWISSW!$J:$J,'MTT DRAW'!$A58,SWISSW!$F:$F,"Draw")))*IF(ROW()=COLUMN(),0.5,1)</f>
        <v>0</v>
      </c>
      <c r="K58" s="11">
        <f ca="1">((COUNTIFS(SWISSW!$I:$I,'MTT DRAW'!$A58,SWISSW!$J:$J,'MTT DRAW'!K$1,SWISSW!$F:$F,"Draw")+COUNTIFS(SWISSW!$I:$I,'MTT DRAW'!K$1,SWISSW!$J:$J,'MTT DRAW'!$A58,SWISSW!$F:$F,"Draw")))*IF(ROW()=COLUMN(),0.5,1)</f>
        <v>0</v>
      </c>
      <c r="L58" s="11">
        <f ca="1">((COUNTIFS(SWISSW!$I:$I,'MTT DRAW'!$A58,SWISSW!$J:$J,'MTT DRAW'!L$1,SWISSW!$F:$F,"Draw")+COUNTIFS(SWISSW!$I:$I,'MTT DRAW'!L$1,SWISSW!$J:$J,'MTT DRAW'!$A58,SWISSW!$F:$F,"Draw")))*IF(ROW()=COLUMN(),0.5,1)</f>
        <v>0</v>
      </c>
      <c r="M58" s="11">
        <f ca="1">((COUNTIFS(SWISSW!$I:$I,'MTT DRAW'!$A58,SWISSW!$J:$J,'MTT DRAW'!M$1,SWISSW!$F:$F,"Draw")+COUNTIFS(SWISSW!$I:$I,'MTT DRAW'!M$1,SWISSW!$J:$J,'MTT DRAW'!$A58,SWISSW!$F:$F,"Draw")))*IF(ROW()=COLUMN(),0.5,1)</f>
        <v>0</v>
      </c>
      <c r="N58" s="11">
        <f ca="1">((COUNTIFS(SWISSW!$I:$I,'MTT DRAW'!$A58,SWISSW!$J:$J,'MTT DRAW'!N$1,SWISSW!$F:$F,"Draw")+COUNTIFS(SWISSW!$I:$I,'MTT DRAW'!N$1,SWISSW!$J:$J,'MTT DRAW'!$A58,SWISSW!$F:$F,"Draw")))*IF(ROW()=COLUMN(),0.5,1)</f>
        <v>0</v>
      </c>
      <c r="O58" s="11">
        <f ca="1">((COUNTIFS(SWISSW!$I:$I,'MTT DRAW'!$A58,SWISSW!$J:$J,'MTT DRAW'!O$1,SWISSW!$F:$F,"Draw")+COUNTIFS(SWISSW!$I:$I,'MTT DRAW'!O$1,SWISSW!$J:$J,'MTT DRAW'!$A58,SWISSW!$F:$F,"Draw")))*IF(ROW()=COLUMN(),0.5,1)</f>
        <v>0</v>
      </c>
      <c r="P58" s="11">
        <f ca="1">((COUNTIFS(SWISSW!$I:$I,'MTT DRAW'!$A58,SWISSW!$J:$J,'MTT DRAW'!P$1,SWISSW!$F:$F,"Draw")+COUNTIFS(SWISSW!$I:$I,'MTT DRAW'!P$1,SWISSW!$J:$J,'MTT DRAW'!$A58,SWISSW!$F:$F,"Draw")))*IF(ROW()=COLUMN(),0.5,1)</f>
        <v>0</v>
      </c>
      <c r="Q58" s="11">
        <f ca="1">((COUNTIFS(SWISSW!$I:$I,'MTT DRAW'!$A58,SWISSW!$J:$J,'MTT DRAW'!Q$1,SWISSW!$F:$F,"Draw")+COUNTIFS(SWISSW!$I:$I,'MTT DRAW'!Q$1,SWISSW!$J:$J,'MTT DRAW'!$A58,SWISSW!$F:$F,"Draw")))*IF(ROW()=COLUMN(),0.5,1)</f>
        <v>0</v>
      </c>
      <c r="R58" s="11">
        <f ca="1">((COUNTIFS(SWISSW!$I:$I,'MTT DRAW'!$A58,SWISSW!$J:$J,'MTT DRAW'!R$1,SWISSW!$F:$F,"Draw")+COUNTIFS(SWISSW!$I:$I,'MTT DRAW'!R$1,SWISSW!$J:$J,'MTT DRAW'!$A58,SWISSW!$F:$F,"Draw")))*IF(ROW()=COLUMN(),0.5,1)</f>
        <v>0</v>
      </c>
      <c r="S58" s="11">
        <f ca="1">((COUNTIFS(SWISSW!$I:$I,'MTT DRAW'!$A58,SWISSW!$J:$J,'MTT DRAW'!S$1,SWISSW!$F:$F,"Draw")+COUNTIFS(SWISSW!$I:$I,'MTT DRAW'!S$1,SWISSW!$J:$J,'MTT DRAW'!$A58,SWISSW!$F:$F,"Draw")))*IF(ROW()=COLUMN(),0.5,1)</f>
        <v>0</v>
      </c>
      <c r="T58" s="11">
        <f ca="1">((COUNTIFS(SWISSW!$I:$I,'MTT DRAW'!$A58,SWISSW!$J:$J,'MTT DRAW'!T$1,SWISSW!$F:$F,"Draw")+COUNTIFS(SWISSW!$I:$I,'MTT DRAW'!T$1,SWISSW!$J:$J,'MTT DRAW'!$A58,SWISSW!$F:$F,"Draw")))*IF(ROW()=COLUMN(),0.5,1)</f>
        <v>0</v>
      </c>
      <c r="U58" s="11">
        <f ca="1">((COUNTIFS(SWISSW!$I:$I,'MTT DRAW'!$A58,SWISSW!$J:$J,'MTT DRAW'!U$1,SWISSW!$F:$F,"Draw")+COUNTIFS(SWISSW!$I:$I,'MTT DRAW'!U$1,SWISSW!$J:$J,'MTT DRAW'!$A58,SWISSW!$F:$F,"Draw")))*IF(ROW()=COLUMN(),0.5,1)</f>
        <v>0</v>
      </c>
      <c r="V58" s="11">
        <f ca="1">((COUNTIFS(SWISSW!$I:$I,'MTT DRAW'!$A58,SWISSW!$J:$J,'MTT DRAW'!V$1,SWISSW!$F:$F,"Draw")+COUNTIFS(SWISSW!$I:$I,'MTT DRAW'!V$1,SWISSW!$J:$J,'MTT DRAW'!$A58,SWISSW!$F:$F,"Draw")))*IF(ROW()=COLUMN(),0.5,1)</f>
        <v>0</v>
      </c>
      <c r="W58" s="11">
        <f ca="1">((COUNTIFS(SWISSW!$I:$I,'MTT DRAW'!$A58,SWISSW!$J:$J,'MTT DRAW'!W$1,SWISSW!$F:$F,"Draw")+COUNTIFS(SWISSW!$I:$I,'MTT DRAW'!W$1,SWISSW!$J:$J,'MTT DRAW'!$A58,SWISSW!$F:$F,"Draw")))*IF(ROW()=COLUMN(),0.5,1)</f>
        <v>0</v>
      </c>
      <c r="X58" s="11">
        <f ca="1">((COUNTIFS(SWISSW!$I:$I,'MTT DRAW'!$A58,SWISSW!$J:$J,'MTT DRAW'!X$1,SWISSW!$F:$F,"Draw")+COUNTIFS(SWISSW!$I:$I,'MTT DRAW'!X$1,SWISSW!$J:$J,'MTT DRAW'!$A58,SWISSW!$F:$F,"Draw")))*IF(ROW()=COLUMN(),0.5,1)</f>
        <v>0</v>
      </c>
      <c r="Y58" s="11">
        <f ca="1">((COUNTIFS(SWISSW!$I:$I,'MTT DRAW'!$A58,SWISSW!$J:$J,'MTT DRAW'!Y$1,SWISSW!$F:$F,"Draw")+COUNTIFS(SWISSW!$I:$I,'MTT DRAW'!Y$1,SWISSW!$J:$J,'MTT DRAW'!$A58,SWISSW!$F:$F,"Draw")))*IF(ROW()=COLUMN(),0.5,1)</f>
        <v>0</v>
      </c>
      <c r="Z58" s="11">
        <f ca="1">((COUNTIFS(SWISSW!$I:$I,'MTT DRAW'!$A58,SWISSW!$J:$J,'MTT DRAW'!Z$1,SWISSW!$F:$F,"Draw")+COUNTIFS(SWISSW!$I:$I,'MTT DRAW'!Z$1,SWISSW!$J:$J,'MTT DRAW'!$A58,SWISSW!$F:$F,"Draw")))*IF(ROW()=COLUMN(),0.5,1)</f>
        <v>0</v>
      </c>
      <c r="AA58" s="11">
        <f ca="1">((COUNTIFS(SWISSW!$I:$I,'MTT DRAW'!$A58,SWISSW!$J:$J,'MTT DRAW'!AA$1,SWISSW!$F:$F,"Draw")+COUNTIFS(SWISSW!$I:$I,'MTT DRAW'!AA$1,SWISSW!$J:$J,'MTT DRAW'!$A58,SWISSW!$F:$F,"Draw")))*IF(ROW()=COLUMN(),0.5,1)</f>
        <v>0</v>
      </c>
      <c r="AB58" s="11">
        <f ca="1">((COUNTIFS(SWISSW!$I:$I,'MTT DRAW'!$A58,SWISSW!$J:$J,'MTT DRAW'!AB$1,SWISSW!$F:$F,"Draw")+COUNTIFS(SWISSW!$I:$I,'MTT DRAW'!AB$1,SWISSW!$J:$J,'MTT DRAW'!$A58,SWISSW!$F:$F,"Draw")))*IF(ROW()=COLUMN(),0.5,1)</f>
        <v>0</v>
      </c>
      <c r="AC58" s="11">
        <f ca="1">((COUNTIFS(SWISSW!$I:$I,'MTT DRAW'!$A58,SWISSW!$J:$J,'MTT DRAW'!AC$1,SWISSW!$F:$F,"Draw")+COUNTIFS(SWISSW!$I:$I,'MTT DRAW'!AC$1,SWISSW!$J:$J,'MTT DRAW'!$A58,SWISSW!$F:$F,"Draw")))*IF(ROW()=COLUMN(),0.5,1)</f>
        <v>0</v>
      </c>
      <c r="AD58" s="11">
        <f ca="1">((COUNTIFS(SWISSW!$I:$I,'MTT DRAW'!$A58,SWISSW!$J:$J,'MTT DRAW'!AD$1,SWISSW!$F:$F,"Draw")+COUNTIFS(SWISSW!$I:$I,'MTT DRAW'!AD$1,SWISSW!$J:$J,'MTT DRAW'!$A58,SWISSW!$F:$F,"Draw")))*IF(ROW()=COLUMN(),0.5,1)</f>
        <v>0</v>
      </c>
      <c r="AE58" s="11">
        <f ca="1">((COUNTIFS(SWISSW!$I:$I,'MTT DRAW'!$A58,SWISSW!$J:$J,'MTT DRAW'!AE$1,SWISSW!$F:$F,"Draw")+COUNTIFS(SWISSW!$I:$I,'MTT DRAW'!AE$1,SWISSW!$J:$J,'MTT DRAW'!$A58,SWISSW!$F:$F,"Draw")))*IF(ROW()=COLUMN(),0.5,1)</f>
        <v>0</v>
      </c>
      <c r="AF58" s="11">
        <f ca="1">((COUNTIFS(SWISSW!$I:$I,'MTT DRAW'!$A58,SWISSW!$J:$J,'MTT DRAW'!AF$1,SWISSW!$F:$F,"Draw")+COUNTIFS(SWISSW!$I:$I,'MTT DRAW'!AF$1,SWISSW!$J:$J,'MTT DRAW'!$A58,SWISSW!$F:$F,"Draw")))*IF(ROW()=COLUMN(),0.5,1)</f>
        <v>0</v>
      </c>
      <c r="AG58" s="11">
        <f ca="1">((COUNTIFS(SWISSW!$I:$I,'MTT DRAW'!$A58,SWISSW!$J:$J,'MTT DRAW'!AG$1,SWISSW!$F:$F,"Draw")+COUNTIFS(SWISSW!$I:$I,'MTT DRAW'!AG$1,SWISSW!$J:$J,'MTT DRAW'!$A58,SWISSW!$F:$F,"Draw")))*IF(ROW()=COLUMN(),0.5,1)</f>
        <v>0</v>
      </c>
      <c r="AH58" s="11">
        <f ca="1">((COUNTIFS(SWISSW!$I:$I,'MTT DRAW'!$A58,SWISSW!$J:$J,'MTT DRAW'!AH$1,SWISSW!$F:$F,"Draw")+COUNTIFS(SWISSW!$I:$I,'MTT DRAW'!AH$1,SWISSW!$J:$J,'MTT DRAW'!$A58,SWISSW!$F:$F,"Draw")))*IF(ROW()=COLUMN(),0.5,1)</f>
        <v>0</v>
      </c>
      <c r="AI58" s="11">
        <f ca="1">((COUNTIFS(SWISSW!$I:$I,'MTT DRAW'!$A58,SWISSW!$J:$J,'MTT DRAW'!AI$1,SWISSW!$F:$F,"Draw")+COUNTIFS(SWISSW!$I:$I,'MTT DRAW'!AI$1,SWISSW!$J:$J,'MTT DRAW'!$A58,SWISSW!$F:$F,"Draw")))*IF(ROW()=COLUMN(),0.5,1)</f>
        <v>0</v>
      </c>
      <c r="AJ58" s="11">
        <f ca="1">((COUNTIFS(SWISSW!$I:$I,'MTT DRAW'!$A58,SWISSW!$J:$J,'MTT DRAW'!AJ$1,SWISSW!$F:$F,"Draw")+COUNTIFS(SWISSW!$I:$I,'MTT DRAW'!AJ$1,SWISSW!$J:$J,'MTT DRAW'!$A58,SWISSW!$F:$F,"Draw")))*IF(ROW()=COLUMN(),0.5,1)</f>
        <v>0</v>
      </c>
      <c r="AK58" s="11">
        <f ca="1">((COUNTIFS(SWISSW!$I:$I,'MTT DRAW'!$A58,SWISSW!$J:$J,'MTT DRAW'!AK$1,SWISSW!$F:$F,"Draw")+COUNTIFS(SWISSW!$I:$I,'MTT DRAW'!AK$1,SWISSW!$J:$J,'MTT DRAW'!$A58,SWISSW!$F:$F,"Draw")))*IF(ROW()=COLUMN(),0.5,1)</f>
        <v>0</v>
      </c>
      <c r="AL58" s="11">
        <f ca="1">((COUNTIFS(SWISSW!$I:$I,'MTT DRAW'!$A58,SWISSW!$J:$J,'MTT DRAW'!AL$1,SWISSW!$F:$F,"Draw")+COUNTIFS(SWISSW!$I:$I,'MTT DRAW'!AL$1,SWISSW!$J:$J,'MTT DRAW'!$A58,SWISSW!$F:$F,"Draw")))*IF(ROW()=COLUMN(),0.5,1)</f>
        <v>0</v>
      </c>
      <c r="AM58" s="11">
        <f ca="1">((COUNTIFS(SWISSW!$I:$I,'MTT DRAW'!$A58,SWISSW!$J:$J,'MTT DRAW'!AM$1,SWISSW!$F:$F,"Draw")+COUNTIFS(SWISSW!$I:$I,'MTT DRAW'!AM$1,SWISSW!$J:$J,'MTT DRAW'!$A58,SWISSW!$F:$F,"Draw")))*IF(ROW()=COLUMN(),0.5,1)</f>
        <v>0</v>
      </c>
      <c r="AN58" s="11">
        <f ca="1">((COUNTIFS(SWISSW!$I:$I,'MTT DRAW'!$A58,SWISSW!$J:$J,'MTT DRAW'!AN$1,SWISSW!$F:$F,"Draw")+COUNTIFS(SWISSW!$I:$I,'MTT DRAW'!AN$1,SWISSW!$J:$J,'MTT DRAW'!$A58,SWISSW!$F:$F,"Draw")))*IF(ROW()=COLUMN(),0.5,1)</f>
        <v>0</v>
      </c>
      <c r="AO58" s="11">
        <f ca="1">((COUNTIFS(SWISSW!$I:$I,'MTT DRAW'!$A58,SWISSW!$J:$J,'MTT DRAW'!AO$1,SWISSW!$F:$F,"Draw")+COUNTIFS(SWISSW!$I:$I,'MTT DRAW'!AO$1,SWISSW!$J:$J,'MTT DRAW'!$A58,SWISSW!$F:$F,"Draw")))*IF(ROW()=COLUMN(),0.5,1)</f>
        <v>0</v>
      </c>
      <c r="AP58" s="11">
        <f ca="1">((COUNTIFS(SWISSW!$I:$I,'MTT DRAW'!$A58,SWISSW!$J:$J,'MTT DRAW'!AP$1,SWISSW!$F:$F,"Draw")+COUNTIFS(SWISSW!$I:$I,'MTT DRAW'!AP$1,SWISSW!$J:$J,'MTT DRAW'!$A58,SWISSW!$F:$F,"Draw")))*IF(ROW()=COLUMN(),0.5,1)</f>
        <v>0</v>
      </c>
      <c r="AQ58" s="11">
        <f ca="1">((COUNTIFS(SWISSW!$I:$I,'MTT DRAW'!$A58,SWISSW!$J:$J,'MTT DRAW'!AQ$1,SWISSW!$F:$F,"Draw")+COUNTIFS(SWISSW!$I:$I,'MTT DRAW'!AQ$1,SWISSW!$J:$J,'MTT DRAW'!$A58,SWISSW!$F:$F,"Draw")))*IF(ROW()=COLUMN(),0.5,1)</f>
        <v>0</v>
      </c>
      <c r="AR58" s="11">
        <f ca="1">((COUNTIFS(SWISSW!$I:$I,'MTT DRAW'!$A58,SWISSW!$J:$J,'MTT DRAW'!AR$1,SWISSW!$F:$F,"Draw")+COUNTIFS(SWISSW!$I:$I,'MTT DRAW'!AR$1,SWISSW!$J:$J,'MTT DRAW'!$A58,SWISSW!$F:$F,"Draw")))*IF(ROW()=COLUMN(),0.5,1)</f>
        <v>0</v>
      </c>
      <c r="AS58" s="11">
        <f ca="1">((COUNTIFS(SWISSW!$I:$I,'MTT DRAW'!$A58,SWISSW!$J:$J,'MTT DRAW'!AS$1,SWISSW!$F:$F,"Draw")+COUNTIFS(SWISSW!$I:$I,'MTT DRAW'!AS$1,SWISSW!$J:$J,'MTT DRAW'!$A58,SWISSW!$F:$F,"Draw")))*IF(ROW()=COLUMN(),0.5,1)</f>
        <v>0</v>
      </c>
      <c r="AT58" s="11">
        <f ca="1">((COUNTIFS(SWISSW!$I:$I,'MTT DRAW'!$A58,SWISSW!$J:$J,'MTT DRAW'!AT$1,SWISSW!$F:$F,"Draw")+COUNTIFS(SWISSW!$I:$I,'MTT DRAW'!AT$1,SWISSW!$J:$J,'MTT DRAW'!$A58,SWISSW!$F:$F,"Draw")))*IF(ROW()=COLUMN(),0.5,1)</f>
        <v>0</v>
      </c>
      <c r="AU58" s="11">
        <f ca="1">((COUNTIFS(SWISSW!$I:$I,'MTT DRAW'!$A58,SWISSW!$J:$J,'MTT DRAW'!AU$1,SWISSW!$F:$F,"Draw")+COUNTIFS(SWISSW!$I:$I,'MTT DRAW'!AU$1,SWISSW!$J:$J,'MTT DRAW'!$A58,SWISSW!$F:$F,"Draw")))*IF(ROW()=COLUMN(),0.5,1)</f>
        <v>0</v>
      </c>
      <c r="AV58" s="11">
        <f ca="1">((COUNTIFS(SWISSW!$I:$I,'MTT DRAW'!$A58,SWISSW!$J:$J,'MTT DRAW'!AV$1,SWISSW!$F:$F,"Draw")+COUNTIFS(SWISSW!$I:$I,'MTT DRAW'!AV$1,SWISSW!$J:$J,'MTT DRAW'!$A58,SWISSW!$F:$F,"Draw")))*IF(ROW()=COLUMN(),0.5,1)</f>
        <v>0</v>
      </c>
      <c r="AW58" s="11">
        <f ca="1">((COUNTIFS(SWISSW!$I:$I,'MTT DRAW'!$A58,SWISSW!$J:$J,'MTT DRAW'!AW$1,SWISSW!$F:$F,"Draw")+COUNTIFS(SWISSW!$I:$I,'MTT DRAW'!AW$1,SWISSW!$J:$J,'MTT DRAW'!$A58,SWISSW!$F:$F,"Draw")))*IF(ROW()=COLUMN(),0.5,1)</f>
        <v>0</v>
      </c>
      <c r="AX58" s="11">
        <f ca="1">((COUNTIFS(SWISSW!$I:$I,'MTT DRAW'!$A58,SWISSW!$J:$J,'MTT DRAW'!AX$1,SWISSW!$F:$F,"Draw")+COUNTIFS(SWISSW!$I:$I,'MTT DRAW'!AX$1,SWISSW!$J:$J,'MTT DRAW'!$A58,SWISSW!$F:$F,"Draw")))*IF(ROW()=COLUMN(),0.5,1)</f>
        <v>0</v>
      </c>
      <c r="AY58" s="11">
        <f ca="1">((COUNTIFS(SWISSW!$I:$I,'MTT DRAW'!$A58,SWISSW!$J:$J,'MTT DRAW'!AY$1,SWISSW!$F:$F,"Draw")+COUNTIFS(SWISSW!$I:$I,'MTT DRAW'!AY$1,SWISSW!$J:$J,'MTT DRAW'!$A58,SWISSW!$F:$F,"Draw")))*IF(ROW()=COLUMN(),0.5,1)</f>
        <v>0</v>
      </c>
      <c r="AZ58" s="11">
        <f ca="1">((COUNTIFS(SWISSW!$I:$I,'MTT DRAW'!$A58,SWISSW!$J:$J,'MTT DRAW'!AZ$1,SWISSW!$F:$F,"Draw")+COUNTIFS(SWISSW!$I:$I,'MTT DRAW'!AZ$1,SWISSW!$J:$J,'MTT DRAW'!$A58,SWISSW!$F:$F,"Draw")))*IF(ROW()=COLUMN(),0.5,1)</f>
        <v>0</v>
      </c>
      <c r="BA58" s="11">
        <f ca="1">((COUNTIFS(SWISSW!$I:$I,'MTT DRAW'!$A58,SWISSW!$J:$J,'MTT DRAW'!BA$1,SWISSW!$F:$F,"Draw")+COUNTIFS(SWISSW!$I:$I,'MTT DRAW'!BA$1,SWISSW!$J:$J,'MTT DRAW'!$A58,SWISSW!$F:$F,"Draw")))*IF(ROW()=COLUMN(),0.5,1)</f>
        <v>0</v>
      </c>
      <c r="BB58" s="11">
        <f ca="1">((COUNTIFS(SWISSW!$I:$I,'MTT DRAW'!$A58,SWISSW!$J:$J,'MTT DRAW'!BB$1,SWISSW!$F:$F,"Draw")+COUNTIFS(SWISSW!$I:$I,'MTT DRAW'!BB$1,SWISSW!$J:$J,'MTT DRAW'!$A58,SWISSW!$F:$F,"Draw")))*IF(ROW()=COLUMN(),0.5,1)</f>
        <v>0</v>
      </c>
      <c r="BC58" s="11">
        <f ca="1">((COUNTIFS(SWISSW!$I:$I,'MTT DRAW'!$A58,SWISSW!$J:$J,'MTT DRAW'!BC$1,SWISSW!$F:$F,"Draw")+COUNTIFS(SWISSW!$I:$I,'MTT DRAW'!BC$1,SWISSW!$J:$J,'MTT DRAW'!$A58,SWISSW!$F:$F,"Draw")))*IF(ROW()=COLUMN(),0.5,1)</f>
        <v>0</v>
      </c>
      <c r="BD58" s="11">
        <f ca="1">((COUNTIFS(SWISSW!$I:$I,'MTT DRAW'!$A58,SWISSW!$J:$J,'MTT DRAW'!BD$1,SWISSW!$F:$F,"Draw")+COUNTIFS(SWISSW!$I:$I,'MTT DRAW'!BD$1,SWISSW!$J:$J,'MTT DRAW'!$A58,SWISSW!$F:$F,"Draw")))*IF(ROW()=COLUMN(),0.5,1)</f>
        <v>0</v>
      </c>
      <c r="BE58" s="11">
        <f ca="1">((COUNTIFS(SWISSW!$I:$I,'MTT DRAW'!$A58,SWISSW!$J:$J,'MTT DRAW'!BE$1,SWISSW!$F:$F,"Draw")+COUNTIFS(SWISSW!$I:$I,'MTT DRAW'!BE$1,SWISSW!$J:$J,'MTT DRAW'!$A58,SWISSW!$F:$F,"Draw")))*IF(ROW()=COLUMN(),0.5,1)</f>
        <v>0</v>
      </c>
      <c r="BF58" s="11">
        <f ca="1">((COUNTIFS(SWISSW!$I:$I,'MTT DRAW'!$A58,SWISSW!$J:$J,'MTT DRAW'!BF$1,SWISSW!$F:$F,"Draw")+COUNTIFS(SWISSW!$I:$I,'MTT DRAW'!BF$1,SWISSW!$J:$J,'MTT DRAW'!$A58,SWISSW!$F:$F,"Draw")))*IF(ROW()=COLUMN(),0.5,1)</f>
        <v>0</v>
      </c>
      <c r="BG58" s="11">
        <f ca="1">((COUNTIFS(SWISSW!$I:$I,'MTT DRAW'!$A58,SWISSW!$J:$J,'MTT DRAW'!BG$1,SWISSW!$F:$F,"Draw")+COUNTIFS(SWISSW!$I:$I,'MTT DRAW'!BG$1,SWISSW!$J:$J,'MTT DRAW'!$A58,SWISSW!$F:$F,"Draw")))*IF(ROW()=COLUMN(),0.5,1)</f>
        <v>0</v>
      </c>
      <c r="BH58" s="11">
        <f ca="1">((COUNTIFS(SWISSW!$I:$I,'MTT DRAW'!$A58,SWISSW!$J:$J,'MTT DRAW'!BH$1,SWISSW!$F:$F,"Draw")+COUNTIFS(SWISSW!$I:$I,'MTT DRAW'!BH$1,SWISSW!$J:$J,'MTT DRAW'!$A58,SWISSW!$F:$F,"Draw")))*IF(ROW()=COLUMN(),0.5,1)</f>
        <v>0</v>
      </c>
      <c r="BI58" s="11">
        <f ca="1">((COUNTIFS(SWISSW!$I:$I,'MTT DRAW'!$A58,SWISSW!$J:$J,'MTT DRAW'!BI$1,SWISSW!$F:$F,"Draw")+COUNTIFS(SWISSW!$I:$I,'MTT DRAW'!BI$1,SWISSW!$J:$J,'MTT DRAW'!$A58,SWISSW!$F:$F,"Draw")))*IF(ROW()=COLUMN(),0.5,1)</f>
        <v>0</v>
      </c>
      <c r="BJ58" s="11">
        <f ca="1">((COUNTIFS(SWISSW!$I:$I,'MTT DRAW'!$A58,SWISSW!$J:$J,'MTT DRAW'!BJ$1,SWISSW!$F:$F,"Draw")+COUNTIFS(SWISSW!$I:$I,'MTT DRAW'!BJ$1,SWISSW!$J:$J,'MTT DRAW'!$A58,SWISSW!$F:$F,"Draw")))*IF(ROW()=COLUMN(),0.5,1)</f>
        <v>0</v>
      </c>
      <c r="BK58" s="11">
        <f ca="1">((COUNTIFS(SWISSW!$I:$I,'MTT DRAW'!$A58,SWISSW!$J:$J,'MTT DRAW'!BK$1,SWISSW!$F:$F,"Draw")+COUNTIFS(SWISSW!$I:$I,'MTT DRAW'!BK$1,SWISSW!$J:$J,'MTT DRAW'!$A58,SWISSW!$F:$F,"Draw")))*IF(ROW()=COLUMN(),0.5,1)</f>
        <v>0</v>
      </c>
      <c r="BL58" s="11">
        <f ca="1">((COUNTIFS(SWISSW!$I:$I,'MTT DRAW'!$A58,SWISSW!$J:$J,'MTT DRAW'!BL$1,SWISSW!$F:$F,"Draw")+COUNTIFS(SWISSW!$I:$I,'MTT DRAW'!BL$1,SWISSW!$J:$J,'MTT DRAW'!$A58,SWISSW!$F:$F,"Draw")))*IF(ROW()=COLUMN(),0.5,1)</f>
        <v>0</v>
      </c>
      <c r="BM58" s="11" t="str">
        <f ca="1">MATCHUP!BM58</f>
        <v>-</v>
      </c>
      <c r="BN58" s="11" t="str">
        <f ca="1">MATCHUP!BN58</f>
        <v>-</v>
      </c>
      <c r="BO58" s="11" t="str">
        <f ca="1">MATCHUP!BO58</f>
        <v>-</v>
      </c>
      <c r="BP58" s="11" t="str">
        <f ca="1">MATCHUP!BP58</f>
        <v>-</v>
      </c>
      <c r="BQ58" s="11" t="str">
        <f ca="1">MATCHUP!BQ58</f>
        <v>-</v>
      </c>
      <c r="BR58" s="11" t="str">
        <f ca="1">MATCHUP!BR58</f>
        <v>-</v>
      </c>
      <c r="BS58" s="11" t="str">
        <f ca="1">MATCHUP!BS58</f>
        <v>-</v>
      </c>
      <c r="BT58" s="11" t="str">
        <f ca="1">MATCHUP!BT58</f>
        <v>-</v>
      </c>
      <c r="BU58" s="11" t="str">
        <f ca="1">MATCHUP!BU58</f>
        <v>-</v>
      </c>
      <c r="BV58" s="11" t="str">
        <f ca="1">MATCHUP!BV58</f>
        <v>-</v>
      </c>
      <c r="BW58" s="11" t="str">
        <f ca="1">MATCHUP!BW58</f>
        <v>-</v>
      </c>
      <c r="BX58" s="11" t="str">
        <f ca="1">MATCHUP!BX58</f>
        <v>-</v>
      </c>
      <c r="BY58" s="11" t="str">
        <f ca="1">MATCHUP!BY58</f>
        <v>-</v>
      </c>
      <c r="BZ58" s="11" t="str">
        <f ca="1">MATCHUP!BZ58</f>
        <v>-</v>
      </c>
      <c r="CA58" s="11" t="str">
        <f ca="1">MATCHUP!CA58</f>
        <v>-</v>
      </c>
      <c r="CB58" s="11" t="str">
        <f ca="1">MATCHUP!CB58</f>
        <v>-</v>
      </c>
      <c r="CC58" s="11" t="str">
        <f ca="1">MATCHUP!CC58</f>
        <v>-</v>
      </c>
      <c r="CD58" s="11" t="str">
        <f ca="1">MATCHUP!CD58</f>
        <v>-</v>
      </c>
      <c r="CE58" s="11" t="str">
        <f ca="1">MATCHUP!CE58</f>
        <v>-</v>
      </c>
      <c r="CF58" s="11" t="str">
        <f ca="1">MATCHUP!CF58</f>
        <v>-</v>
      </c>
      <c r="CG58" s="11" t="str">
        <f ca="1">MATCHUP!CG58</f>
        <v>-</v>
      </c>
      <c r="CH58" s="11" t="str">
        <f ca="1">MATCHUP!CH58</f>
        <v>-</v>
      </c>
      <c r="CI58" s="11" t="str">
        <f ca="1">MATCHUP!CI58</f>
        <v>-</v>
      </c>
      <c r="CJ58" s="11" t="str">
        <f ca="1">MATCHUP!CJ58</f>
        <v>-</v>
      </c>
      <c r="CK58" s="11" t="str">
        <f ca="1">MATCHUP!CK58</f>
        <v>-</v>
      </c>
      <c r="CL58" s="11" t="str">
        <f ca="1">MATCHUP!CL58</f>
        <v>-</v>
      </c>
      <c r="CM58" s="11" t="str">
        <f ca="1">MATCHUP!CM58</f>
        <v>-</v>
      </c>
      <c r="CN58" s="11" t="str">
        <f ca="1">MATCHUP!CN58</f>
        <v>-</v>
      </c>
      <c r="CO58" s="11" t="str">
        <f ca="1">MATCHUP!CO58</f>
        <v>-</v>
      </c>
      <c r="CP58" s="11" t="str">
        <f ca="1">MATCHUP!CP58</f>
        <v>-</v>
      </c>
      <c r="CQ58" s="11" t="str">
        <f ca="1">MATCHUP!CQ58</f>
        <v>-</v>
      </c>
      <c r="CR58" s="11" t="str">
        <f ca="1">MATCHUP!CR58</f>
        <v>-</v>
      </c>
      <c r="CS58" s="11" t="str">
        <f ca="1">MATCHUP!CS58</f>
        <v>-</v>
      </c>
      <c r="CT58" s="11" t="str">
        <f ca="1">MATCHUP!CT58</f>
        <v>-</v>
      </c>
      <c r="CU58" s="11" t="str">
        <f ca="1">MATCHUP!CU58</f>
        <v>-</v>
      </c>
      <c r="CV58" s="11" t="str">
        <f ca="1">MATCHUP!CV58</f>
        <v>-</v>
      </c>
    </row>
    <row r="59" spans="1:100" ht="55" customHeight="1" x14ac:dyDescent="0.3">
      <c r="A59" s="3" t="str">
        <f ca="1">MATCHUP!A59</f>
        <v>Mono Black Devotion</v>
      </c>
      <c r="B59" s="11">
        <f ca="1">((COUNTIFS(SWISSW!$I:$I,'MTT DRAW'!$A59,SWISSW!$J:$J,'MTT DRAW'!B$1,SWISSW!$F:$F,"Draw")+COUNTIFS(SWISSW!$I:$I,'MTT DRAW'!B$1,SWISSW!$J:$J,'MTT DRAW'!$A59,SWISSW!$F:$F,"Draw")))*IF(ROW()=COLUMN(),0.5,1)</f>
        <v>0</v>
      </c>
      <c r="C59" s="11">
        <f ca="1">((COUNTIFS(SWISSW!$I:$I,'MTT DRAW'!$A59,SWISSW!$J:$J,'MTT DRAW'!C$1,SWISSW!$F:$F,"Draw")+COUNTIFS(SWISSW!$I:$I,'MTT DRAW'!C$1,SWISSW!$J:$J,'MTT DRAW'!$A59,SWISSW!$F:$F,"Draw")))*IF(ROW()=COLUMN(),0.5,1)</f>
        <v>0</v>
      </c>
      <c r="D59" s="11">
        <f ca="1">((COUNTIFS(SWISSW!$I:$I,'MTT DRAW'!$A59,SWISSW!$J:$J,'MTT DRAW'!D$1,SWISSW!$F:$F,"Draw")+COUNTIFS(SWISSW!$I:$I,'MTT DRAW'!D$1,SWISSW!$J:$J,'MTT DRAW'!$A59,SWISSW!$F:$F,"Draw")))*IF(ROW()=COLUMN(),0.5,1)</f>
        <v>0</v>
      </c>
      <c r="E59" s="11">
        <f ca="1">((COUNTIFS(SWISSW!$I:$I,'MTT DRAW'!$A59,SWISSW!$J:$J,'MTT DRAW'!E$1,SWISSW!$F:$F,"Draw")+COUNTIFS(SWISSW!$I:$I,'MTT DRAW'!E$1,SWISSW!$J:$J,'MTT DRAW'!$A59,SWISSW!$F:$F,"Draw")))*IF(ROW()=COLUMN(),0.5,1)</f>
        <v>0</v>
      </c>
      <c r="F59" s="11">
        <f ca="1">((COUNTIFS(SWISSW!$I:$I,'MTT DRAW'!$A59,SWISSW!$J:$J,'MTT DRAW'!F$1,SWISSW!$F:$F,"Draw")+COUNTIFS(SWISSW!$I:$I,'MTT DRAW'!F$1,SWISSW!$J:$J,'MTT DRAW'!$A59,SWISSW!$F:$F,"Draw")))*IF(ROW()=COLUMN(),0.5,1)</f>
        <v>0</v>
      </c>
      <c r="G59" s="11">
        <f ca="1">((COUNTIFS(SWISSW!$I:$I,'MTT DRAW'!$A59,SWISSW!$J:$J,'MTT DRAW'!G$1,SWISSW!$F:$F,"Draw")+COUNTIFS(SWISSW!$I:$I,'MTT DRAW'!G$1,SWISSW!$J:$J,'MTT DRAW'!$A59,SWISSW!$F:$F,"Draw")))*IF(ROW()=COLUMN(),0.5,1)</f>
        <v>0</v>
      </c>
      <c r="H59" s="11">
        <f ca="1">((COUNTIFS(SWISSW!$I:$I,'MTT DRAW'!$A59,SWISSW!$J:$J,'MTT DRAW'!H$1,SWISSW!$F:$F,"Draw")+COUNTIFS(SWISSW!$I:$I,'MTT DRAW'!H$1,SWISSW!$J:$J,'MTT DRAW'!$A59,SWISSW!$F:$F,"Draw")))*IF(ROW()=COLUMN(),0.5,1)</f>
        <v>0</v>
      </c>
      <c r="I59" s="11">
        <f ca="1">((COUNTIFS(SWISSW!$I:$I,'MTT DRAW'!$A59,SWISSW!$J:$J,'MTT DRAW'!I$1,SWISSW!$F:$F,"Draw")+COUNTIFS(SWISSW!$I:$I,'MTT DRAW'!I$1,SWISSW!$J:$J,'MTT DRAW'!$A59,SWISSW!$F:$F,"Draw")))*IF(ROW()=COLUMN(),0.5,1)</f>
        <v>0</v>
      </c>
      <c r="J59" s="11">
        <f ca="1">((COUNTIFS(SWISSW!$I:$I,'MTT DRAW'!$A59,SWISSW!$J:$J,'MTT DRAW'!J$1,SWISSW!$F:$F,"Draw")+COUNTIFS(SWISSW!$I:$I,'MTT DRAW'!J$1,SWISSW!$J:$J,'MTT DRAW'!$A59,SWISSW!$F:$F,"Draw")))*IF(ROW()=COLUMN(),0.5,1)</f>
        <v>0</v>
      </c>
      <c r="K59" s="11">
        <f ca="1">((COUNTIFS(SWISSW!$I:$I,'MTT DRAW'!$A59,SWISSW!$J:$J,'MTT DRAW'!K$1,SWISSW!$F:$F,"Draw")+COUNTIFS(SWISSW!$I:$I,'MTT DRAW'!K$1,SWISSW!$J:$J,'MTT DRAW'!$A59,SWISSW!$F:$F,"Draw")))*IF(ROW()=COLUMN(),0.5,1)</f>
        <v>0</v>
      </c>
      <c r="L59" s="11">
        <f ca="1">((COUNTIFS(SWISSW!$I:$I,'MTT DRAW'!$A59,SWISSW!$J:$J,'MTT DRAW'!L$1,SWISSW!$F:$F,"Draw")+COUNTIFS(SWISSW!$I:$I,'MTT DRAW'!L$1,SWISSW!$J:$J,'MTT DRAW'!$A59,SWISSW!$F:$F,"Draw")))*IF(ROW()=COLUMN(),0.5,1)</f>
        <v>0</v>
      </c>
      <c r="M59" s="11">
        <f ca="1">((COUNTIFS(SWISSW!$I:$I,'MTT DRAW'!$A59,SWISSW!$J:$J,'MTT DRAW'!M$1,SWISSW!$F:$F,"Draw")+COUNTIFS(SWISSW!$I:$I,'MTT DRAW'!M$1,SWISSW!$J:$J,'MTT DRAW'!$A59,SWISSW!$F:$F,"Draw")))*IF(ROW()=COLUMN(),0.5,1)</f>
        <v>0</v>
      </c>
      <c r="N59" s="11">
        <f ca="1">((COUNTIFS(SWISSW!$I:$I,'MTT DRAW'!$A59,SWISSW!$J:$J,'MTT DRAW'!N$1,SWISSW!$F:$F,"Draw")+COUNTIFS(SWISSW!$I:$I,'MTT DRAW'!N$1,SWISSW!$J:$J,'MTT DRAW'!$A59,SWISSW!$F:$F,"Draw")))*IF(ROW()=COLUMN(),0.5,1)</f>
        <v>0</v>
      </c>
      <c r="O59" s="11">
        <f ca="1">((COUNTIFS(SWISSW!$I:$I,'MTT DRAW'!$A59,SWISSW!$J:$J,'MTT DRAW'!O$1,SWISSW!$F:$F,"Draw")+COUNTIFS(SWISSW!$I:$I,'MTT DRAW'!O$1,SWISSW!$J:$J,'MTT DRAW'!$A59,SWISSW!$F:$F,"Draw")))*IF(ROW()=COLUMN(),0.5,1)</f>
        <v>0</v>
      </c>
      <c r="P59" s="11">
        <f ca="1">((COUNTIFS(SWISSW!$I:$I,'MTT DRAW'!$A59,SWISSW!$J:$J,'MTT DRAW'!P$1,SWISSW!$F:$F,"Draw")+COUNTIFS(SWISSW!$I:$I,'MTT DRAW'!P$1,SWISSW!$J:$J,'MTT DRAW'!$A59,SWISSW!$F:$F,"Draw")))*IF(ROW()=COLUMN(),0.5,1)</f>
        <v>0</v>
      </c>
      <c r="Q59" s="11">
        <f ca="1">((COUNTIFS(SWISSW!$I:$I,'MTT DRAW'!$A59,SWISSW!$J:$J,'MTT DRAW'!Q$1,SWISSW!$F:$F,"Draw")+COUNTIFS(SWISSW!$I:$I,'MTT DRAW'!Q$1,SWISSW!$J:$J,'MTT DRAW'!$A59,SWISSW!$F:$F,"Draw")))*IF(ROW()=COLUMN(),0.5,1)</f>
        <v>0</v>
      </c>
      <c r="R59" s="11">
        <f ca="1">((COUNTIFS(SWISSW!$I:$I,'MTT DRAW'!$A59,SWISSW!$J:$J,'MTT DRAW'!R$1,SWISSW!$F:$F,"Draw")+COUNTIFS(SWISSW!$I:$I,'MTT DRAW'!R$1,SWISSW!$J:$J,'MTT DRAW'!$A59,SWISSW!$F:$F,"Draw")))*IF(ROW()=COLUMN(),0.5,1)</f>
        <v>0</v>
      </c>
      <c r="S59" s="11">
        <f ca="1">((COUNTIFS(SWISSW!$I:$I,'MTT DRAW'!$A59,SWISSW!$J:$J,'MTT DRAW'!S$1,SWISSW!$F:$F,"Draw")+COUNTIFS(SWISSW!$I:$I,'MTT DRAW'!S$1,SWISSW!$J:$J,'MTT DRAW'!$A59,SWISSW!$F:$F,"Draw")))*IF(ROW()=COLUMN(),0.5,1)</f>
        <v>0</v>
      </c>
      <c r="T59" s="11">
        <f ca="1">((COUNTIFS(SWISSW!$I:$I,'MTT DRAW'!$A59,SWISSW!$J:$J,'MTT DRAW'!T$1,SWISSW!$F:$F,"Draw")+COUNTIFS(SWISSW!$I:$I,'MTT DRAW'!T$1,SWISSW!$J:$J,'MTT DRAW'!$A59,SWISSW!$F:$F,"Draw")))*IF(ROW()=COLUMN(),0.5,1)</f>
        <v>0</v>
      </c>
      <c r="U59" s="11">
        <f ca="1">((COUNTIFS(SWISSW!$I:$I,'MTT DRAW'!$A59,SWISSW!$J:$J,'MTT DRAW'!U$1,SWISSW!$F:$F,"Draw")+COUNTIFS(SWISSW!$I:$I,'MTT DRAW'!U$1,SWISSW!$J:$J,'MTT DRAW'!$A59,SWISSW!$F:$F,"Draw")))*IF(ROW()=COLUMN(),0.5,1)</f>
        <v>0</v>
      </c>
      <c r="V59" s="11">
        <f ca="1">((COUNTIFS(SWISSW!$I:$I,'MTT DRAW'!$A59,SWISSW!$J:$J,'MTT DRAW'!V$1,SWISSW!$F:$F,"Draw")+COUNTIFS(SWISSW!$I:$I,'MTT DRAW'!V$1,SWISSW!$J:$J,'MTT DRAW'!$A59,SWISSW!$F:$F,"Draw")))*IF(ROW()=COLUMN(),0.5,1)</f>
        <v>0</v>
      </c>
      <c r="W59" s="11">
        <f ca="1">((COUNTIFS(SWISSW!$I:$I,'MTT DRAW'!$A59,SWISSW!$J:$J,'MTT DRAW'!W$1,SWISSW!$F:$F,"Draw")+COUNTIFS(SWISSW!$I:$I,'MTT DRAW'!W$1,SWISSW!$J:$J,'MTT DRAW'!$A59,SWISSW!$F:$F,"Draw")))*IF(ROW()=COLUMN(),0.5,1)</f>
        <v>0</v>
      </c>
      <c r="X59" s="11">
        <f ca="1">((COUNTIFS(SWISSW!$I:$I,'MTT DRAW'!$A59,SWISSW!$J:$J,'MTT DRAW'!X$1,SWISSW!$F:$F,"Draw")+COUNTIFS(SWISSW!$I:$I,'MTT DRAW'!X$1,SWISSW!$J:$J,'MTT DRAW'!$A59,SWISSW!$F:$F,"Draw")))*IF(ROW()=COLUMN(),0.5,1)</f>
        <v>0</v>
      </c>
      <c r="Y59" s="11">
        <f ca="1">((COUNTIFS(SWISSW!$I:$I,'MTT DRAW'!$A59,SWISSW!$J:$J,'MTT DRAW'!Y$1,SWISSW!$F:$F,"Draw")+COUNTIFS(SWISSW!$I:$I,'MTT DRAW'!Y$1,SWISSW!$J:$J,'MTT DRAW'!$A59,SWISSW!$F:$F,"Draw")))*IF(ROW()=COLUMN(),0.5,1)</f>
        <v>0</v>
      </c>
      <c r="Z59" s="11">
        <f ca="1">((COUNTIFS(SWISSW!$I:$I,'MTT DRAW'!$A59,SWISSW!$J:$J,'MTT DRAW'!Z$1,SWISSW!$F:$F,"Draw")+COUNTIFS(SWISSW!$I:$I,'MTT DRAW'!Z$1,SWISSW!$J:$J,'MTT DRAW'!$A59,SWISSW!$F:$F,"Draw")))*IF(ROW()=COLUMN(),0.5,1)</f>
        <v>0</v>
      </c>
      <c r="AA59" s="11">
        <f ca="1">((COUNTIFS(SWISSW!$I:$I,'MTT DRAW'!$A59,SWISSW!$J:$J,'MTT DRAW'!AA$1,SWISSW!$F:$F,"Draw")+COUNTIFS(SWISSW!$I:$I,'MTT DRAW'!AA$1,SWISSW!$J:$J,'MTT DRAW'!$A59,SWISSW!$F:$F,"Draw")))*IF(ROW()=COLUMN(),0.5,1)</f>
        <v>0</v>
      </c>
      <c r="AB59" s="11">
        <f ca="1">((COUNTIFS(SWISSW!$I:$I,'MTT DRAW'!$A59,SWISSW!$J:$J,'MTT DRAW'!AB$1,SWISSW!$F:$F,"Draw")+COUNTIFS(SWISSW!$I:$I,'MTT DRAW'!AB$1,SWISSW!$J:$J,'MTT DRAW'!$A59,SWISSW!$F:$F,"Draw")))*IF(ROW()=COLUMN(),0.5,1)</f>
        <v>0</v>
      </c>
      <c r="AC59" s="11">
        <f ca="1">((COUNTIFS(SWISSW!$I:$I,'MTT DRAW'!$A59,SWISSW!$J:$J,'MTT DRAW'!AC$1,SWISSW!$F:$F,"Draw")+COUNTIFS(SWISSW!$I:$I,'MTT DRAW'!AC$1,SWISSW!$J:$J,'MTT DRAW'!$A59,SWISSW!$F:$F,"Draw")))*IF(ROW()=COLUMN(),0.5,1)</f>
        <v>0</v>
      </c>
      <c r="AD59" s="11">
        <f ca="1">((COUNTIFS(SWISSW!$I:$I,'MTT DRAW'!$A59,SWISSW!$J:$J,'MTT DRAW'!AD$1,SWISSW!$F:$F,"Draw")+COUNTIFS(SWISSW!$I:$I,'MTT DRAW'!AD$1,SWISSW!$J:$J,'MTT DRAW'!$A59,SWISSW!$F:$F,"Draw")))*IF(ROW()=COLUMN(),0.5,1)</f>
        <v>0</v>
      </c>
      <c r="AE59" s="11">
        <f ca="1">((COUNTIFS(SWISSW!$I:$I,'MTT DRAW'!$A59,SWISSW!$J:$J,'MTT DRAW'!AE$1,SWISSW!$F:$F,"Draw")+COUNTIFS(SWISSW!$I:$I,'MTT DRAW'!AE$1,SWISSW!$J:$J,'MTT DRAW'!$A59,SWISSW!$F:$F,"Draw")))*IF(ROW()=COLUMN(),0.5,1)</f>
        <v>0</v>
      </c>
      <c r="AF59" s="11">
        <f ca="1">((COUNTIFS(SWISSW!$I:$I,'MTT DRAW'!$A59,SWISSW!$J:$J,'MTT DRAW'!AF$1,SWISSW!$F:$F,"Draw")+COUNTIFS(SWISSW!$I:$I,'MTT DRAW'!AF$1,SWISSW!$J:$J,'MTT DRAW'!$A59,SWISSW!$F:$F,"Draw")))*IF(ROW()=COLUMN(),0.5,1)</f>
        <v>0</v>
      </c>
      <c r="AG59" s="11">
        <f ca="1">((COUNTIFS(SWISSW!$I:$I,'MTT DRAW'!$A59,SWISSW!$J:$J,'MTT DRAW'!AG$1,SWISSW!$F:$F,"Draw")+COUNTIFS(SWISSW!$I:$I,'MTT DRAW'!AG$1,SWISSW!$J:$J,'MTT DRAW'!$A59,SWISSW!$F:$F,"Draw")))*IF(ROW()=COLUMN(),0.5,1)</f>
        <v>0</v>
      </c>
      <c r="AH59" s="11">
        <f ca="1">((COUNTIFS(SWISSW!$I:$I,'MTT DRAW'!$A59,SWISSW!$J:$J,'MTT DRAW'!AH$1,SWISSW!$F:$F,"Draw")+COUNTIFS(SWISSW!$I:$I,'MTT DRAW'!AH$1,SWISSW!$J:$J,'MTT DRAW'!$A59,SWISSW!$F:$F,"Draw")))*IF(ROW()=COLUMN(),0.5,1)</f>
        <v>0</v>
      </c>
      <c r="AI59" s="11">
        <f ca="1">((COUNTIFS(SWISSW!$I:$I,'MTT DRAW'!$A59,SWISSW!$J:$J,'MTT DRAW'!AI$1,SWISSW!$F:$F,"Draw")+COUNTIFS(SWISSW!$I:$I,'MTT DRAW'!AI$1,SWISSW!$J:$J,'MTT DRAW'!$A59,SWISSW!$F:$F,"Draw")))*IF(ROW()=COLUMN(),0.5,1)</f>
        <v>0</v>
      </c>
      <c r="AJ59" s="11">
        <f ca="1">((COUNTIFS(SWISSW!$I:$I,'MTT DRAW'!$A59,SWISSW!$J:$J,'MTT DRAW'!AJ$1,SWISSW!$F:$F,"Draw")+COUNTIFS(SWISSW!$I:$I,'MTT DRAW'!AJ$1,SWISSW!$J:$J,'MTT DRAW'!$A59,SWISSW!$F:$F,"Draw")))*IF(ROW()=COLUMN(),0.5,1)</f>
        <v>0</v>
      </c>
      <c r="AK59" s="11">
        <f ca="1">((COUNTIFS(SWISSW!$I:$I,'MTT DRAW'!$A59,SWISSW!$J:$J,'MTT DRAW'!AK$1,SWISSW!$F:$F,"Draw")+COUNTIFS(SWISSW!$I:$I,'MTT DRAW'!AK$1,SWISSW!$J:$J,'MTT DRAW'!$A59,SWISSW!$F:$F,"Draw")))*IF(ROW()=COLUMN(),0.5,1)</f>
        <v>0</v>
      </c>
      <c r="AL59" s="11">
        <f ca="1">((COUNTIFS(SWISSW!$I:$I,'MTT DRAW'!$A59,SWISSW!$J:$J,'MTT DRAW'!AL$1,SWISSW!$F:$F,"Draw")+COUNTIFS(SWISSW!$I:$I,'MTT DRAW'!AL$1,SWISSW!$J:$J,'MTT DRAW'!$A59,SWISSW!$F:$F,"Draw")))*IF(ROW()=COLUMN(),0.5,1)</f>
        <v>0</v>
      </c>
      <c r="AM59" s="11">
        <f ca="1">((COUNTIFS(SWISSW!$I:$I,'MTT DRAW'!$A59,SWISSW!$J:$J,'MTT DRAW'!AM$1,SWISSW!$F:$F,"Draw")+COUNTIFS(SWISSW!$I:$I,'MTT DRAW'!AM$1,SWISSW!$J:$J,'MTT DRAW'!$A59,SWISSW!$F:$F,"Draw")))*IF(ROW()=COLUMN(),0.5,1)</f>
        <v>0</v>
      </c>
      <c r="AN59" s="11">
        <f ca="1">((COUNTIFS(SWISSW!$I:$I,'MTT DRAW'!$A59,SWISSW!$J:$J,'MTT DRAW'!AN$1,SWISSW!$F:$F,"Draw")+COUNTIFS(SWISSW!$I:$I,'MTT DRAW'!AN$1,SWISSW!$J:$J,'MTT DRAW'!$A59,SWISSW!$F:$F,"Draw")))*IF(ROW()=COLUMN(),0.5,1)</f>
        <v>0</v>
      </c>
      <c r="AO59" s="11">
        <f ca="1">((COUNTIFS(SWISSW!$I:$I,'MTT DRAW'!$A59,SWISSW!$J:$J,'MTT DRAW'!AO$1,SWISSW!$F:$F,"Draw")+COUNTIFS(SWISSW!$I:$I,'MTT DRAW'!AO$1,SWISSW!$J:$J,'MTT DRAW'!$A59,SWISSW!$F:$F,"Draw")))*IF(ROW()=COLUMN(),0.5,1)</f>
        <v>0</v>
      </c>
      <c r="AP59" s="11">
        <f ca="1">((COUNTIFS(SWISSW!$I:$I,'MTT DRAW'!$A59,SWISSW!$J:$J,'MTT DRAW'!AP$1,SWISSW!$F:$F,"Draw")+COUNTIFS(SWISSW!$I:$I,'MTT DRAW'!AP$1,SWISSW!$J:$J,'MTT DRAW'!$A59,SWISSW!$F:$F,"Draw")))*IF(ROW()=COLUMN(),0.5,1)</f>
        <v>0</v>
      </c>
      <c r="AQ59" s="11">
        <f ca="1">((COUNTIFS(SWISSW!$I:$I,'MTT DRAW'!$A59,SWISSW!$J:$J,'MTT DRAW'!AQ$1,SWISSW!$F:$F,"Draw")+COUNTIFS(SWISSW!$I:$I,'MTT DRAW'!AQ$1,SWISSW!$J:$J,'MTT DRAW'!$A59,SWISSW!$F:$F,"Draw")))*IF(ROW()=COLUMN(),0.5,1)</f>
        <v>0</v>
      </c>
      <c r="AR59" s="11">
        <f ca="1">((COUNTIFS(SWISSW!$I:$I,'MTT DRAW'!$A59,SWISSW!$J:$J,'MTT DRAW'!AR$1,SWISSW!$F:$F,"Draw")+COUNTIFS(SWISSW!$I:$I,'MTT DRAW'!AR$1,SWISSW!$J:$J,'MTT DRAW'!$A59,SWISSW!$F:$F,"Draw")))*IF(ROW()=COLUMN(),0.5,1)</f>
        <v>0</v>
      </c>
      <c r="AS59" s="11">
        <f ca="1">((COUNTIFS(SWISSW!$I:$I,'MTT DRAW'!$A59,SWISSW!$J:$J,'MTT DRAW'!AS$1,SWISSW!$F:$F,"Draw")+COUNTIFS(SWISSW!$I:$I,'MTT DRAW'!AS$1,SWISSW!$J:$J,'MTT DRAW'!$A59,SWISSW!$F:$F,"Draw")))*IF(ROW()=COLUMN(),0.5,1)</f>
        <v>0</v>
      </c>
      <c r="AT59" s="11">
        <f ca="1">((COUNTIFS(SWISSW!$I:$I,'MTT DRAW'!$A59,SWISSW!$J:$J,'MTT DRAW'!AT$1,SWISSW!$F:$F,"Draw")+COUNTIFS(SWISSW!$I:$I,'MTT DRAW'!AT$1,SWISSW!$J:$J,'MTT DRAW'!$A59,SWISSW!$F:$F,"Draw")))*IF(ROW()=COLUMN(),0.5,1)</f>
        <v>0</v>
      </c>
      <c r="AU59" s="11">
        <f ca="1">((COUNTIFS(SWISSW!$I:$I,'MTT DRAW'!$A59,SWISSW!$J:$J,'MTT DRAW'!AU$1,SWISSW!$F:$F,"Draw")+COUNTIFS(SWISSW!$I:$I,'MTT DRAW'!AU$1,SWISSW!$J:$J,'MTT DRAW'!$A59,SWISSW!$F:$F,"Draw")))*IF(ROW()=COLUMN(),0.5,1)</f>
        <v>0</v>
      </c>
      <c r="AV59" s="11">
        <f ca="1">((COUNTIFS(SWISSW!$I:$I,'MTT DRAW'!$A59,SWISSW!$J:$J,'MTT DRAW'!AV$1,SWISSW!$F:$F,"Draw")+COUNTIFS(SWISSW!$I:$I,'MTT DRAW'!AV$1,SWISSW!$J:$J,'MTT DRAW'!$A59,SWISSW!$F:$F,"Draw")))*IF(ROW()=COLUMN(),0.5,1)</f>
        <v>0</v>
      </c>
      <c r="AW59" s="11">
        <f ca="1">((COUNTIFS(SWISSW!$I:$I,'MTT DRAW'!$A59,SWISSW!$J:$J,'MTT DRAW'!AW$1,SWISSW!$F:$F,"Draw")+COUNTIFS(SWISSW!$I:$I,'MTT DRAW'!AW$1,SWISSW!$J:$J,'MTT DRAW'!$A59,SWISSW!$F:$F,"Draw")))*IF(ROW()=COLUMN(),0.5,1)</f>
        <v>0</v>
      </c>
      <c r="AX59" s="11">
        <f ca="1">((COUNTIFS(SWISSW!$I:$I,'MTT DRAW'!$A59,SWISSW!$J:$J,'MTT DRAW'!AX$1,SWISSW!$F:$F,"Draw")+COUNTIFS(SWISSW!$I:$I,'MTT DRAW'!AX$1,SWISSW!$J:$J,'MTT DRAW'!$A59,SWISSW!$F:$F,"Draw")))*IF(ROW()=COLUMN(),0.5,1)</f>
        <v>0</v>
      </c>
      <c r="AY59" s="11">
        <f ca="1">((COUNTIFS(SWISSW!$I:$I,'MTT DRAW'!$A59,SWISSW!$J:$J,'MTT DRAW'!AY$1,SWISSW!$F:$F,"Draw")+COUNTIFS(SWISSW!$I:$I,'MTT DRAW'!AY$1,SWISSW!$J:$J,'MTT DRAW'!$A59,SWISSW!$F:$F,"Draw")))*IF(ROW()=COLUMN(),0.5,1)</f>
        <v>0</v>
      </c>
      <c r="AZ59" s="11">
        <f ca="1">((COUNTIFS(SWISSW!$I:$I,'MTT DRAW'!$A59,SWISSW!$J:$J,'MTT DRAW'!AZ$1,SWISSW!$F:$F,"Draw")+COUNTIFS(SWISSW!$I:$I,'MTT DRAW'!AZ$1,SWISSW!$J:$J,'MTT DRAW'!$A59,SWISSW!$F:$F,"Draw")))*IF(ROW()=COLUMN(),0.5,1)</f>
        <v>0</v>
      </c>
      <c r="BA59" s="11">
        <f ca="1">((COUNTIFS(SWISSW!$I:$I,'MTT DRAW'!$A59,SWISSW!$J:$J,'MTT DRAW'!BA$1,SWISSW!$F:$F,"Draw")+COUNTIFS(SWISSW!$I:$I,'MTT DRAW'!BA$1,SWISSW!$J:$J,'MTT DRAW'!$A59,SWISSW!$F:$F,"Draw")))*IF(ROW()=COLUMN(),0.5,1)</f>
        <v>0</v>
      </c>
      <c r="BB59" s="11">
        <f ca="1">((COUNTIFS(SWISSW!$I:$I,'MTT DRAW'!$A59,SWISSW!$J:$J,'MTT DRAW'!BB$1,SWISSW!$F:$F,"Draw")+COUNTIFS(SWISSW!$I:$I,'MTT DRAW'!BB$1,SWISSW!$J:$J,'MTT DRAW'!$A59,SWISSW!$F:$F,"Draw")))*IF(ROW()=COLUMN(),0.5,1)</f>
        <v>0</v>
      </c>
      <c r="BC59" s="11">
        <f ca="1">((COUNTIFS(SWISSW!$I:$I,'MTT DRAW'!$A59,SWISSW!$J:$J,'MTT DRAW'!BC$1,SWISSW!$F:$F,"Draw")+COUNTIFS(SWISSW!$I:$I,'MTT DRAW'!BC$1,SWISSW!$J:$J,'MTT DRAW'!$A59,SWISSW!$F:$F,"Draw")))*IF(ROW()=COLUMN(),0.5,1)</f>
        <v>0</v>
      </c>
      <c r="BD59" s="11">
        <f ca="1">((COUNTIFS(SWISSW!$I:$I,'MTT DRAW'!$A59,SWISSW!$J:$J,'MTT DRAW'!BD$1,SWISSW!$F:$F,"Draw")+COUNTIFS(SWISSW!$I:$I,'MTT DRAW'!BD$1,SWISSW!$J:$J,'MTT DRAW'!$A59,SWISSW!$F:$F,"Draw")))*IF(ROW()=COLUMN(),0.5,1)</f>
        <v>0</v>
      </c>
      <c r="BE59" s="11">
        <f ca="1">((COUNTIFS(SWISSW!$I:$I,'MTT DRAW'!$A59,SWISSW!$J:$J,'MTT DRAW'!BE$1,SWISSW!$F:$F,"Draw")+COUNTIFS(SWISSW!$I:$I,'MTT DRAW'!BE$1,SWISSW!$J:$J,'MTT DRAW'!$A59,SWISSW!$F:$F,"Draw")))*IF(ROW()=COLUMN(),0.5,1)</f>
        <v>0</v>
      </c>
      <c r="BF59" s="11">
        <f ca="1">((COUNTIFS(SWISSW!$I:$I,'MTT DRAW'!$A59,SWISSW!$J:$J,'MTT DRAW'!BF$1,SWISSW!$F:$F,"Draw")+COUNTIFS(SWISSW!$I:$I,'MTT DRAW'!BF$1,SWISSW!$J:$J,'MTT DRAW'!$A59,SWISSW!$F:$F,"Draw")))*IF(ROW()=COLUMN(),0.5,1)</f>
        <v>0</v>
      </c>
      <c r="BG59" s="11">
        <f ca="1">((COUNTIFS(SWISSW!$I:$I,'MTT DRAW'!$A59,SWISSW!$J:$J,'MTT DRAW'!BG$1,SWISSW!$F:$F,"Draw")+COUNTIFS(SWISSW!$I:$I,'MTT DRAW'!BG$1,SWISSW!$J:$J,'MTT DRAW'!$A59,SWISSW!$F:$F,"Draw")))*IF(ROW()=COLUMN(),0.5,1)</f>
        <v>0</v>
      </c>
      <c r="BH59" s="11">
        <f ca="1">((COUNTIFS(SWISSW!$I:$I,'MTT DRAW'!$A59,SWISSW!$J:$J,'MTT DRAW'!BH$1,SWISSW!$F:$F,"Draw")+COUNTIFS(SWISSW!$I:$I,'MTT DRAW'!BH$1,SWISSW!$J:$J,'MTT DRAW'!$A59,SWISSW!$F:$F,"Draw")))*IF(ROW()=COLUMN(),0.5,1)</f>
        <v>0</v>
      </c>
      <c r="BI59" s="11">
        <f ca="1">((COUNTIFS(SWISSW!$I:$I,'MTT DRAW'!$A59,SWISSW!$J:$J,'MTT DRAW'!BI$1,SWISSW!$F:$F,"Draw")+COUNTIFS(SWISSW!$I:$I,'MTT DRAW'!BI$1,SWISSW!$J:$J,'MTT DRAW'!$A59,SWISSW!$F:$F,"Draw")))*IF(ROW()=COLUMN(),0.5,1)</f>
        <v>0</v>
      </c>
      <c r="BJ59" s="11">
        <f ca="1">((COUNTIFS(SWISSW!$I:$I,'MTT DRAW'!$A59,SWISSW!$J:$J,'MTT DRAW'!BJ$1,SWISSW!$F:$F,"Draw")+COUNTIFS(SWISSW!$I:$I,'MTT DRAW'!BJ$1,SWISSW!$J:$J,'MTT DRAW'!$A59,SWISSW!$F:$F,"Draw")))*IF(ROW()=COLUMN(),0.5,1)</f>
        <v>0</v>
      </c>
      <c r="BK59" s="11">
        <f ca="1">((COUNTIFS(SWISSW!$I:$I,'MTT DRAW'!$A59,SWISSW!$J:$J,'MTT DRAW'!BK$1,SWISSW!$F:$F,"Draw")+COUNTIFS(SWISSW!$I:$I,'MTT DRAW'!BK$1,SWISSW!$J:$J,'MTT DRAW'!$A59,SWISSW!$F:$F,"Draw")))*IF(ROW()=COLUMN(),0.5,1)</f>
        <v>0</v>
      </c>
      <c r="BL59" s="11">
        <f ca="1">((COUNTIFS(SWISSW!$I:$I,'MTT DRAW'!$A59,SWISSW!$J:$J,'MTT DRAW'!BL$1,SWISSW!$F:$F,"Draw")+COUNTIFS(SWISSW!$I:$I,'MTT DRAW'!BL$1,SWISSW!$J:$J,'MTT DRAW'!$A59,SWISSW!$F:$F,"Draw")))*IF(ROW()=COLUMN(),0.5,1)</f>
        <v>0</v>
      </c>
      <c r="BM59" s="11" t="str">
        <f ca="1">MATCHUP!BM59</f>
        <v>-</v>
      </c>
      <c r="BN59" s="11" t="str">
        <f ca="1">MATCHUP!BN59</f>
        <v>-</v>
      </c>
      <c r="BO59" s="11" t="str">
        <f ca="1">MATCHUP!BO59</f>
        <v>-</v>
      </c>
      <c r="BP59" s="11" t="str">
        <f ca="1">MATCHUP!BP59</f>
        <v>-</v>
      </c>
      <c r="BQ59" s="11" t="str">
        <f ca="1">MATCHUP!BQ59</f>
        <v>-</v>
      </c>
      <c r="BR59" s="11" t="str">
        <f ca="1">MATCHUP!BR59</f>
        <v>-</v>
      </c>
      <c r="BS59" s="11" t="str">
        <f ca="1">MATCHUP!BS59</f>
        <v>-</v>
      </c>
      <c r="BT59" s="11" t="str">
        <f ca="1">MATCHUP!BT59</f>
        <v>-</v>
      </c>
      <c r="BU59" s="11" t="str">
        <f ca="1">MATCHUP!BU59</f>
        <v>-</v>
      </c>
      <c r="BV59" s="11" t="str">
        <f ca="1">MATCHUP!BV59</f>
        <v>-</v>
      </c>
      <c r="BW59" s="11" t="str">
        <f ca="1">MATCHUP!BW59</f>
        <v>-</v>
      </c>
      <c r="BX59" s="11" t="str">
        <f ca="1">MATCHUP!BX59</f>
        <v>-</v>
      </c>
      <c r="BY59" s="11" t="str">
        <f ca="1">MATCHUP!BY59</f>
        <v>-</v>
      </c>
      <c r="BZ59" s="11" t="str">
        <f ca="1">MATCHUP!BZ59</f>
        <v>-</v>
      </c>
      <c r="CA59" s="11" t="str">
        <f ca="1">MATCHUP!CA59</f>
        <v>-</v>
      </c>
      <c r="CB59" s="11" t="str">
        <f ca="1">MATCHUP!CB59</f>
        <v>-</v>
      </c>
      <c r="CC59" s="11" t="str">
        <f ca="1">MATCHUP!CC59</f>
        <v>-</v>
      </c>
      <c r="CD59" s="11" t="str">
        <f ca="1">MATCHUP!CD59</f>
        <v>-</v>
      </c>
      <c r="CE59" s="11" t="str">
        <f ca="1">MATCHUP!CE59</f>
        <v>-</v>
      </c>
      <c r="CF59" s="11" t="str">
        <f ca="1">MATCHUP!CF59</f>
        <v>-</v>
      </c>
      <c r="CG59" s="11" t="str">
        <f ca="1">MATCHUP!CG59</f>
        <v>-</v>
      </c>
      <c r="CH59" s="11" t="str">
        <f ca="1">MATCHUP!CH59</f>
        <v>-</v>
      </c>
      <c r="CI59" s="11" t="str">
        <f ca="1">MATCHUP!CI59</f>
        <v>-</v>
      </c>
      <c r="CJ59" s="11" t="str">
        <f ca="1">MATCHUP!CJ59</f>
        <v>-</v>
      </c>
      <c r="CK59" s="11" t="str">
        <f ca="1">MATCHUP!CK59</f>
        <v>-</v>
      </c>
      <c r="CL59" s="11" t="str">
        <f ca="1">MATCHUP!CL59</f>
        <v>-</v>
      </c>
      <c r="CM59" s="11" t="str">
        <f ca="1">MATCHUP!CM59</f>
        <v>-</v>
      </c>
      <c r="CN59" s="11" t="str">
        <f ca="1">MATCHUP!CN59</f>
        <v>-</v>
      </c>
      <c r="CO59" s="11" t="str">
        <f ca="1">MATCHUP!CO59</f>
        <v>-</v>
      </c>
      <c r="CP59" s="11" t="str">
        <f ca="1">MATCHUP!CP59</f>
        <v>-</v>
      </c>
      <c r="CQ59" s="11" t="str">
        <f ca="1">MATCHUP!CQ59</f>
        <v>-</v>
      </c>
      <c r="CR59" s="11" t="str">
        <f ca="1">MATCHUP!CR59</f>
        <v>-</v>
      </c>
      <c r="CS59" s="11" t="str">
        <f ca="1">MATCHUP!CS59</f>
        <v>-</v>
      </c>
      <c r="CT59" s="11" t="str">
        <f ca="1">MATCHUP!CT59</f>
        <v>-</v>
      </c>
      <c r="CU59" s="11" t="str">
        <f ca="1">MATCHUP!CU59</f>
        <v>-</v>
      </c>
      <c r="CV59" s="11" t="str">
        <f ca="1">MATCHUP!CV59</f>
        <v>-</v>
      </c>
    </row>
    <row r="60" spans="1:100" ht="55" customHeight="1" x14ac:dyDescent="0.3">
      <c r="A60" s="3" t="str">
        <f ca="1">MATCHUP!A60</f>
        <v>Orzhov Breathless</v>
      </c>
      <c r="B60" s="11">
        <f ca="1">((COUNTIFS(SWISSW!$I:$I,'MTT DRAW'!$A60,SWISSW!$J:$J,'MTT DRAW'!B$1,SWISSW!$F:$F,"Draw")+COUNTIFS(SWISSW!$I:$I,'MTT DRAW'!B$1,SWISSW!$J:$J,'MTT DRAW'!$A60,SWISSW!$F:$F,"Draw")))*IF(ROW()=COLUMN(),0.5,1)</f>
        <v>0</v>
      </c>
      <c r="C60" s="11">
        <f ca="1">((COUNTIFS(SWISSW!$I:$I,'MTT DRAW'!$A60,SWISSW!$J:$J,'MTT DRAW'!C$1,SWISSW!$F:$F,"Draw")+COUNTIFS(SWISSW!$I:$I,'MTT DRAW'!C$1,SWISSW!$J:$J,'MTT DRAW'!$A60,SWISSW!$F:$F,"Draw")))*IF(ROW()=COLUMN(),0.5,1)</f>
        <v>0</v>
      </c>
      <c r="D60" s="11">
        <f ca="1">((COUNTIFS(SWISSW!$I:$I,'MTT DRAW'!$A60,SWISSW!$J:$J,'MTT DRAW'!D$1,SWISSW!$F:$F,"Draw")+COUNTIFS(SWISSW!$I:$I,'MTT DRAW'!D$1,SWISSW!$J:$J,'MTT DRAW'!$A60,SWISSW!$F:$F,"Draw")))*IF(ROW()=COLUMN(),0.5,1)</f>
        <v>0</v>
      </c>
      <c r="E60" s="11">
        <f ca="1">((COUNTIFS(SWISSW!$I:$I,'MTT DRAW'!$A60,SWISSW!$J:$J,'MTT DRAW'!E$1,SWISSW!$F:$F,"Draw")+COUNTIFS(SWISSW!$I:$I,'MTT DRAW'!E$1,SWISSW!$J:$J,'MTT DRAW'!$A60,SWISSW!$F:$F,"Draw")))*IF(ROW()=COLUMN(),0.5,1)</f>
        <v>0</v>
      </c>
      <c r="F60" s="11">
        <f ca="1">((COUNTIFS(SWISSW!$I:$I,'MTT DRAW'!$A60,SWISSW!$J:$J,'MTT DRAW'!F$1,SWISSW!$F:$F,"Draw")+COUNTIFS(SWISSW!$I:$I,'MTT DRAW'!F$1,SWISSW!$J:$J,'MTT DRAW'!$A60,SWISSW!$F:$F,"Draw")))*IF(ROW()=COLUMN(),0.5,1)</f>
        <v>0</v>
      </c>
      <c r="G60" s="11">
        <f ca="1">((COUNTIFS(SWISSW!$I:$I,'MTT DRAW'!$A60,SWISSW!$J:$J,'MTT DRAW'!G$1,SWISSW!$F:$F,"Draw")+COUNTIFS(SWISSW!$I:$I,'MTT DRAW'!G$1,SWISSW!$J:$J,'MTT DRAW'!$A60,SWISSW!$F:$F,"Draw")))*IF(ROW()=COLUMN(),0.5,1)</f>
        <v>0</v>
      </c>
      <c r="H60" s="11">
        <f ca="1">((COUNTIFS(SWISSW!$I:$I,'MTT DRAW'!$A60,SWISSW!$J:$J,'MTT DRAW'!H$1,SWISSW!$F:$F,"Draw")+COUNTIFS(SWISSW!$I:$I,'MTT DRAW'!H$1,SWISSW!$J:$J,'MTT DRAW'!$A60,SWISSW!$F:$F,"Draw")))*IF(ROW()=COLUMN(),0.5,1)</f>
        <v>0</v>
      </c>
      <c r="I60" s="11">
        <f ca="1">((COUNTIFS(SWISSW!$I:$I,'MTT DRAW'!$A60,SWISSW!$J:$J,'MTT DRAW'!I$1,SWISSW!$F:$F,"Draw")+COUNTIFS(SWISSW!$I:$I,'MTT DRAW'!I$1,SWISSW!$J:$J,'MTT DRAW'!$A60,SWISSW!$F:$F,"Draw")))*IF(ROW()=COLUMN(),0.5,1)</f>
        <v>0</v>
      </c>
      <c r="J60" s="11">
        <f ca="1">((COUNTIFS(SWISSW!$I:$I,'MTT DRAW'!$A60,SWISSW!$J:$J,'MTT DRAW'!J$1,SWISSW!$F:$F,"Draw")+COUNTIFS(SWISSW!$I:$I,'MTT DRAW'!J$1,SWISSW!$J:$J,'MTT DRAW'!$A60,SWISSW!$F:$F,"Draw")))*IF(ROW()=COLUMN(),0.5,1)</f>
        <v>0</v>
      </c>
      <c r="K60" s="11">
        <f ca="1">((COUNTIFS(SWISSW!$I:$I,'MTT DRAW'!$A60,SWISSW!$J:$J,'MTT DRAW'!K$1,SWISSW!$F:$F,"Draw")+COUNTIFS(SWISSW!$I:$I,'MTT DRAW'!K$1,SWISSW!$J:$J,'MTT DRAW'!$A60,SWISSW!$F:$F,"Draw")))*IF(ROW()=COLUMN(),0.5,1)</f>
        <v>0</v>
      </c>
      <c r="L60" s="11">
        <f ca="1">((COUNTIFS(SWISSW!$I:$I,'MTT DRAW'!$A60,SWISSW!$J:$J,'MTT DRAW'!L$1,SWISSW!$F:$F,"Draw")+COUNTIFS(SWISSW!$I:$I,'MTT DRAW'!L$1,SWISSW!$J:$J,'MTT DRAW'!$A60,SWISSW!$F:$F,"Draw")))*IF(ROW()=COLUMN(),0.5,1)</f>
        <v>0</v>
      </c>
      <c r="M60" s="11">
        <f ca="1">((COUNTIFS(SWISSW!$I:$I,'MTT DRAW'!$A60,SWISSW!$J:$J,'MTT DRAW'!M$1,SWISSW!$F:$F,"Draw")+COUNTIFS(SWISSW!$I:$I,'MTT DRAW'!M$1,SWISSW!$J:$J,'MTT DRAW'!$A60,SWISSW!$F:$F,"Draw")))*IF(ROW()=COLUMN(),0.5,1)</f>
        <v>0</v>
      </c>
      <c r="N60" s="11">
        <f ca="1">((COUNTIFS(SWISSW!$I:$I,'MTT DRAW'!$A60,SWISSW!$J:$J,'MTT DRAW'!N$1,SWISSW!$F:$F,"Draw")+COUNTIFS(SWISSW!$I:$I,'MTT DRAW'!N$1,SWISSW!$J:$J,'MTT DRAW'!$A60,SWISSW!$F:$F,"Draw")))*IF(ROW()=COLUMN(),0.5,1)</f>
        <v>0</v>
      </c>
      <c r="O60" s="11">
        <f ca="1">((COUNTIFS(SWISSW!$I:$I,'MTT DRAW'!$A60,SWISSW!$J:$J,'MTT DRAW'!O$1,SWISSW!$F:$F,"Draw")+COUNTIFS(SWISSW!$I:$I,'MTT DRAW'!O$1,SWISSW!$J:$J,'MTT DRAW'!$A60,SWISSW!$F:$F,"Draw")))*IF(ROW()=COLUMN(),0.5,1)</f>
        <v>0</v>
      </c>
      <c r="P60" s="11">
        <f ca="1">((COUNTIFS(SWISSW!$I:$I,'MTT DRAW'!$A60,SWISSW!$J:$J,'MTT DRAW'!P$1,SWISSW!$F:$F,"Draw")+COUNTIFS(SWISSW!$I:$I,'MTT DRAW'!P$1,SWISSW!$J:$J,'MTT DRAW'!$A60,SWISSW!$F:$F,"Draw")))*IF(ROW()=COLUMN(),0.5,1)</f>
        <v>0</v>
      </c>
      <c r="Q60" s="11">
        <f ca="1">((COUNTIFS(SWISSW!$I:$I,'MTT DRAW'!$A60,SWISSW!$J:$J,'MTT DRAW'!Q$1,SWISSW!$F:$F,"Draw")+COUNTIFS(SWISSW!$I:$I,'MTT DRAW'!Q$1,SWISSW!$J:$J,'MTT DRAW'!$A60,SWISSW!$F:$F,"Draw")))*IF(ROW()=COLUMN(),0.5,1)</f>
        <v>0</v>
      </c>
      <c r="R60" s="11">
        <f ca="1">((COUNTIFS(SWISSW!$I:$I,'MTT DRAW'!$A60,SWISSW!$J:$J,'MTT DRAW'!R$1,SWISSW!$F:$F,"Draw")+COUNTIFS(SWISSW!$I:$I,'MTT DRAW'!R$1,SWISSW!$J:$J,'MTT DRAW'!$A60,SWISSW!$F:$F,"Draw")))*IF(ROW()=COLUMN(),0.5,1)</f>
        <v>0</v>
      </c>
      <c r="S60" s="11">
        <f ca="1">((COUNTIFS(SWISSW!$I:$I,'MTT DRAW'!$A60,SWISSW!$J:$J,'MTT DRAW'!S$1,SWISSW!$F:$F,"Draw")+COUNTIFS(SWISSW!$I:$I,'MTT DRAW'!S$1,SWISSW!$J:$J,'MTT DRAW'!$A60,SWISSW!$F:$F,"Draw")))*IF(ROW()=COLUMN(),0.5,1)</f>
        <v>1</v>
      </c>
      <c r="T60" s="11">
        <f ca="1">((COUNTIFS(SWISSW!$I:$I,'MTT DRAW'!$A60,SWISSW!$J:$J,'MTT DRAW'!T$1,SWISSW!$F:$F,"Draw")+COUNTIFS(SWISSW!$I:$I,'MTT DRAW'!T$1,SWISSW!$J:$J,'MTT DRAW'!$A60,SWISSW!$F:$F,"Draw")))*IF(ROW()=COLUMN(),0.5,1)</f>
        <v>0</v>
      </c>
      <c r="U60" s="11">
        <f ca="1">((COUNTIFS(SWISSW!$I:$I,'MTT DRAW'!$A60,SWISSW!$J:$J,'MTT DRAW'!U$1,SWISSW!$F:$F,"Draw")+COUNTIFS(SWISSW!$I:$I,'MTT DRAW'!U$1,SWISSW!$J:$J,'MTT DRAW'!$A60,SWISSW!$F:$F,"Draw")))*IF(ROW()=COLUMN(),0.5,1)</f>
        <v>0</v>
      </c>
      <c r="V60" s="11">
        <f ca="1">((COUNTIFS(SWISSW!$I:$I,'MTT DRAW'!$A60,SWISSW!$J:$J,'MTT DRAW'!V$1,SWISSW!$F:$F,"Draw")+COUNTIFS(SWISSW!$I:$I,'MTT DRAW'!V$1,SWISSW!$J:$J,'MTT DRAW'!$A60,SWISSW!$F:$F,"Draw")))*IF(ROW()=COLUMN(),0.5,1)</f>
        <v>0</v>
      </c>
      <c r="W60" s="11">
        <f ca="1">((COUNTIFS(SWISSW!$I:$I,'MTT DRAW'!$A60,SWISSW!$J:$J,'MTT DRAW'!W$1,SWISSW!$F:$F,"Draw")+COUNTIFS(SWISSW!$I:$I,'MTT DRAW'!W$1,SWISSW!$J:$J,'MTT DRAW'!$A60,SWISSW!$F:$F,"Draw")))*IF(ROW()=COLUMN(),0.5,1)</f>
        <v>0</v>
      </c>
      <c r="X60" s="11">
        <f ca="1">((COUNTIFS(SWISSW!$I:$I,'MTT DRAW'!$A60,SWISSW!$J:$J,'MTT DRAW'!X$1,SWISSW!$F:$F,"Draw")+COUNTIFS(SWISSW!$I:$I,'MTT DRAW'!X$1,SWISSW!$J:$J,'MTT DRAW'!$A60,SWISSW!$F:$F,"Draw")))*IF(ROW()=COLUMN(),0.5,1)</f>
        <v>0</v>
      </c>
      <c r="Y60" s="11">
        <f ca="1">((COUNTIFS(SWISSW!$I:$I,'MTT DRAW'!$A60,SWISSW!$J:$J,'MTT DRAW'!Y$1,SWISSW!$F:$F,"Draw")+COUNTIFS(SWISSW!$I:$I,'MTT DRAW'!Y$1,SWISSW!$J:$J,'MTT DRAW'!$A60,SWISSW!$F:$F,"Draw")))*IF(ROW()=COLUMN(),0.5,1)</f>
        <v>0</v>
      </c>
      <c r="Z60" s="11">
        <f ca="1">((COUNTIFS(SWISSW!$I:$I,'MTT DRAW'!$A60,SWISSW!$J:$J,'MTT DRAW'!Z$1,SWISSW!$F:$F,"Draw")+COUNTIFS(SWISSW!$I:$I,'MTT DRAW'!Z$1,SWISSW!$J:$J,'MTT DRAW'!$A60,SWISSW!$F:$F,"Draw")))*IF(ROW()=COLUMN(),0.5,1)</f>
        <v>0</v>
      </c>
      <c r="AA60" s="11">
        <f ca="1">((COUNTIFS(SWISSW!$I:$I,'MTT DRAW'!$A60,SWISSW!$J:$J,'MTT DRAW'!AA$1,SWISSW!$F:$F,"Draw")+COUNTIFS(SWISSW!$I:$I,'MTT DRAW'!AA$1,SWISSW!$J:$J,'MTT DRAW'!$A60,SWISSW!$F:$F,"Draw")))*IF(ROW()=COLUMN(),0.5,1)</f>
        <v>0</v>
      </c>
      <c r="AB60" s="11">
        <f ca="1">((COUNTIFS(SWISSW!$I:$I,'MTT DRAW'!$A60,SWISSW!$J:$J,'MTT DRAW'!AB$1,SWISSW!$F:$F,"Draw")+COUNTIFS(SWISSW!$I:$I,'MTT DRAW'!AB$1,SWISSW!$J:$J,'MTT DRAW'!$A60,SWISSW!$F:$F,"Draw")))*IF(ROW()=COLUMN(),0.5,1)</f>
        <v>0</v>
      </c>
      <c r="AC60" s="11">
        <f ca="1">((COUNTIFS(SWISSW!$I:$I,'MTT DRAW'!$A60,SWISSW!$J:$J,'MTT DRAW'!AC$1,SWISSW!$F:$F,"Draw")+COUNTIFS(SWISSW!$I:$I,'MTT DRAW'!AC$1,SWISSW!$J:$J,'MTT DRAW'!$A60,SWISSW!$F:$F,"Draw")))*IF(ROW()=COLUMN(),0.5,1)</f>
        <v>0</v>
      </c>
      <c r="AD60" s="11">
        <f ca="1">((COUNTIFS(SWISSW!$I:$I,'MTT DRAW'!$A60,SWISSW!$J:$J,'MTT DRAW'!AD$1,SWISSW!$F:$F,"Draw")+COUNTIFS(SWISSW!$I:$I,'MTT DRAW'!AD$1,SWISSW!$J:$J,'MTT DRAW'!$A60,SWISSW!$F:$F,"Draw")))*IF(ROW()=COLUMN(),0.5,1)</f>
        <v>0</v>
      </c>
      <c r="AE60" s="11">
        <f ca="1">((COUNTIFS(SWISSW!$I:$I,'MTT DRAW'!$A60,SWISSW!$J:$J,'MTT DRAW'!AE$1,SWISSW!$F:$F,"Draw")+COUNTIFS(SWISSW!$I:$I,'MTT DRAW'!AE$1,SWISSW!$J:$J,'MTT DRAW'!$A60,SWISSW!$F:$F,"Draw")))*IF(ROW()=COLUMN(),0.5,1)</f>
        <v>0</v>
      </c>
      <c r="AF60" s="11">
        <f ca="1">((COUNTIFS(SWISSW!$I:$I,'MTT DRAW'!$A60,SWISSW!$J:$J,'MTT DRAW'!AF$1,SWISSW!$F:$F,"Draw")+COUNTIFS(SWISSW!$I:$I,'MTT DRAW'!AF$1,SWISSW!$J:$J,'MTT DRAW'!$A60,SWISSW!$F:$F,"Draw")))*IF(ROW()=COLUMN(),0.5,1)</f>
        <v>0</v>
      </c>
      <c r="AG60" s="11">
        <f ca="1">((COUNTIFS(SWISSW!$I:$I,'MTT DRAW'!$A60,SWISSW!$J:$J,'MTT DRAW'!AG$1,SWISSW!$F:$F,"Draw")+COUNTIFS(SWISSW!$I:$I,'MTT DRAW'!AG$1,SWISSW!$J:$J,'MTT DRAW'!$A60,SWISSW!$F:$F,"Draw")))*IF(ROW()=COLUMN(),0.5,1)</f>
        <v>0</v>
      </c>
      <c r="AH60" s="11">
        <f ca="1">((COUNTIFS(SWISSW!$I:$I,'MTT DRAW'!$A60,SWISSW!$J:$J,'MTT DRAW'!AH$1,SWISSW!$F:$F,"Draw")+COUNTIFS(SWISSW!$I:$I,'MTT DRAW'!AH$1,SWISSW!$J:$J,'MTT DRAW'!$A60,SWISSW!$F:$F,"Draw")))*IF(ROW()=COLUMN(),0.5,1)</f>
        <v>0</v>
      </c>
      <c r="AI60" s="11">
        <f ca="1">((COUNTIFS(SWISSW!$I:$I,'MTT DRAW'!$A60,SWISSW!$J:$J,'MTT DRAW'!AI$1,SWISSW!$F:$F,"Draw")+COUNTIFS(SWISSW!$I:$I,'MTT DRAW'!AI$1,SWISSW!$J:$J,'MTT DRAW'!$A60,SWISSW!$F:$F,"Draw")))*IF(ROW()=COLUMN(),0.5,1)</f>
        <v>0</v>
      </c>
      <c r="AJ60" s="11">
        <f ca="1">((COUNTIFS(SWISSW!$I:$I,'MTT DRAW'!$A60,SWISSW!$J:$J,'MTT DRAW'!AJ$1,SWISSW!$F:$F,"Draw")+COUNTIFS(SWISSW!$I:$I,'MTT DRAW'!AJ$1,SWISSW!$J:$J,'MTT DRAW'!$A60,SWISSW!$F:$F,"Draw")))*IF(ROW()=COLUMN(),0.5,1)</f>
        <v>0</v>
      </c>
      <c r="AK60" s="11">
        <f ca="1">((COUNTIFS(SWISSW!$I:$I,'MTT DRAW'!$A60,SWISSW!$J:$J,'MTT DRAW'!AK$1,SWISSW!$F:$F,"Draw")+COUNTIFS(SWISSW!$I:$I,'MTT DRAW'!AK$1,SWISSW!$J:$J,'MTT DRAW'!$A60,SWISSW!$F:$F,"Draw")))*IF(ROW()=COLUMN(),0.5,1)</f>
        <v>0</v>
      </c>
      <c r="AL60" s="11">
        <f ca="1">((COUNTIFS(SWISSW!$I:$I,'MTT DRAW'!$A60,SWISSW!$J:$J,'MTT DRAW'!AL$1,SWISSW!$F:$F,"Draw")+COUNTIFS(SWISSW!$I:$I,'MTT DRAW'!AL$1,SWISSW!$J:$J,'MTT DRAW'!$A60,SWISSW!$F:$F,"Draw")))*IF(ROW()=COLUMN(),0.5,1)</f>
        <v>0</v>
      </c>
      <c r="AM60" s="11">
        <f ca="1">((COUNTIFS(SWISSW!$I:$I,'MTT DRAW'!$A60,SWISSW!$J:$J,'MTT DRAW'!AM$1,SWISSW!$F:$F,"Draw")+COUNTIFS(SWISSW!$I:$I,'MTT DRAW'!AM$1,SWISSW!$J:$J,'MTT DRAW'!$A60,SWISSW!$F:$F,"Draw")))*IF(ROW()=COLUMN(),0.5,1)</f>
        <v>0</v>
      </c>
      <c r="AN60" s="11">
        <f ca="1">((COUNTIFS(SWISSW!$I:$I,'MTT DRAW'!$A60,SWISSW!$J:$J,'MTT DRAW'!AN$1,SWISSW!$F:$F,"Draw")+COUNTIFS(SWISSW!$I:$I,'MTT DRAW'!AN$1,SWISSW!$J:$J,'MTT DRAW'!$A60,SWISSW!$F:$F,"Draw")))*IF(ROW()=COLUMN(),0.5,1)</f>
        <v>0</v>
      </c>
      <c r="AO60" s="11">
        <f ca="1">((COUNTIFS(SWISSW!$I:$I,'MTT DRAW'!$A60,SWISSW!$J:$J,'MTT DRAW'!AO$1,SWISSW!$F:$F,"Draw")+COUNTIFS(SWISSW!$I:$I,'MTT DRAW'!AO$1,SWISSW!$J:$J,'MTT DRAW'!$A60,SWISSW!$F:$F,"Draw")))*IF(ROW()=COLUMN(),0.5,1)</f>
        <v>0</v>
      </c>
      <c r="AP60" s="11">
        <f ca="1">((COUNTIFS(SWISSW!$I:$I,'MTT DRAW'!$A60,SWISSW!$J:$J,'MTT DRAW'!AP$1,SWISSW!$F:$F,"Draw")+COUNTIFS(SWISSW!$I:$I,'MTT DRAW'!AP$1,SWISSW!$J:$J,'MTT DRAW'!$A60,SWISSW!$F:$F,"Draw")))*IF(ROW()=COLUMN(),0.5,1)</f>
        <v>0</v>
      </c>
      <c r="AQ60" s="11">
        <f ca="1">((COUNTIFS(SWISSW!$I:$I,'MTT DRAW'!$A60,SWISSW!$J:$J,'MTT DRAW'!AQ$1,SWISSW!$F:$F,"Draw")+COUNTIFS(SWISSW!$I:$I,'MTT DRAW'!AQ$1,SWISSW!$J:$J,'MTT DRAW'!$A60,SWISSW!$F:$F,"Draw")))*IF(ROW()=COLUMN(),0.5,1)</f>
        <v>0</v>
      </c>
      <c r="AR60" s="11">
        <f ca="1">((COUNTIFS(SWISSW!$I:$I,'MTT DRAW'!$A60,SWISSW!$J:$J,'MTT DRAW'!AR$1,SWISSW!$F:$F,"Draw")+COUNTIFS(SWISSW!$I:$I,'MTT DRAW'!AR$1,SWISSW!$J:$J,'MTT DRAW'!$A60,SWISSW!$F:$F,"Draw")))*IF(ROW()=COLUMN(),0.5,1)</f>
        <v>0</v>
      </c>
      <c r="AS60" s="11">
        <f ca="1">((COUNTIFS(SWISSW!$I:$I,'MTT DRAW'!$A60,SWISSW!$J:$J,'MTT DRAW'!AS$1,SWISSW!$F:$F,"Draw")+COUNTIFS(SWISSW!$I:$I,'MTT DRAW'!AS$1,SWISSW!$J:$J,'MTT DRAW'!$A60,SWISSW!$F:$F,"Draw")))*IF(ROW()=COLUMN(),0.5,1)</f>
        <v>0</v>
      </c>
      <c r="AT60" s="11">
        <f ca="1">((COUNTIFS(SWISSW!$I:$I,'MTT DRAW'!$A60,SWISSW!$J:$J,'MTT DRAW'!AT$1,SWISSW!$F:$F,"Draw")+COUNTIFS(SWISSW!$I:$I,'MTT DRAW'!AT$1,SWISSW!$J:$J,'MTT DRAW'!$A60,SWISSW!$F:$F,"Draw")))*IF(ROW()=COLUMN(),0.5,1)</f>
        <v>0</v>
      </c>
      <c r="AU60" s="11">
        <f ca="1">((COUNTIFS(SWISSW!$I:$I,'MTT DRAW'!$A60,SWISSW!$J:$J,'MTT DRAW'!AU$1,SWISSW!$F:$F,"Draw")+COUNTIFS(SWISSW!$I:$I,'MTT DRAW'!AU$1,SWISSW!$J:$J,'MTT DRAW'!$A60,SWISSW!$F:$F,"Draw")))*IF(ROW()=COLUMN(),0.5,1)</f>
        <v>0</v>
      </c>
      <c r="AV60" s="11">
        <f ca="1">((COUNTIFS(SWISSW!$I:$I,'MTT DRAW'!$A60,SWISSW!$J:$J,'MTT DRAW'!AV$1,SWISSW!$F:$F,"Draw")+COUNTIFS(SWISSW!$I:$I,'MTT DRAW'!AV$1,SWISSW!$J:$J,'MTT DRAW'!$A60,SWISSW!$F:$F,"Draw")))*IF(ROW()=COLUMN(),0.5,1)</f>
        <v>0</v>
      </c>
      <c r="AW60" s="11">
        <f ca="1">((COUNTIFS(SWISSW!$I:$I,'MTT DRAW'!$A60,SWISSW!$J:$J,'MTT DRAW'!AW$1,SWISSW!$F:$F,"Draw")+COUNTIFS(SWISSW!$I:$I,'MTT DRAW'!AW$1,SWISSW!$J:$J,'MTT DRAW'!$A60,SWISSW!$F:$F,"Draw")))*IF(ROW()=COLUMN(),0.5,1)</f>
        <v>0</v>
      </c>
      <c r="AX60" s="11">
        <f ca="1">((COUNTIFS(SWISSW!$I:$I,'MTT DRAW'!$A60,SWISSW!$J:$J,'MTT DRAW'!AX$1,SWISSW!$F:$F,"Draw")+COUNTIFS(SWISSW!$I:$I,'MTT DRAW'!AX$1,SWISSW!$J:$J,'MTT DRAW'!$A60,SWISSW!$F:$F,"Draw")))*IF(ROW()=COLUMN(),0.5,1)</f>
        <v>0</v>
      </c>
      <c r="AY60" s="11">
        <f ca="1">((COUNTIFS(SWISSW!$I:$I,'MTT DRAW'!$A60,SWISSW!$J:$J,'MTT DRAW'!AY$1,SWISSW!$F:$F,"Draw")+COUNTIFS(SWISSW!$I:$I,'MTT DRAW'!AY$1,SWISSW!$J:$J,'MTT DRAW'!$A60,SWISSW!$F:$F,"Draw")))*IF(ROW()=COLUMN(),0.5,1)</f>
        <v>0</v>
      </c>
      <c r="AZ60" s="11">
        <f ca="1">((COUNTIFS(SWISSW!$I:$I,'MTT DRAW'!$A60,SWISSW!$J:$J,'MTT DRAW'!AZ$1,SWISSW!$F:$F,"Draw")+COUNTIFS(SWISSW!$I:$I,'MTT DRAW'!AZ$1,SWISSW!$J:$J,'MTT DRAW'!$A60,SWISSW!$F:$F,"Draw")))*IF(ROW()=COLUMN(),0.5,1)</f>
        <v>0</v>
      </c>
      <c r="BA60" s="11">
        <f ca="1">((COUNTIFS(SWISSW!$I:$I,'MTT DRAW'!$A60,SWISSW!$J:$J,'MTT DRAW'!BA$1,SWISSW!$F:$F,"Draw")+COUNTIFS(SWISSW!$I:$I,'MTT DRAW'!BA$1,SWISSW!$J:$J,'MTT DRAW'!$A60,SWISSW!$F:$F,"Draw")))*IF(ROW()=COLUMN(),0.5,1)</f>
        <v>0</v>
      </c>
      <c r="BB60" s="11">
        <f ca="1">((COUNTIFS(SWISSW!$I:$I,'MTT DRAW'!$A60,SWISSW!$J:$J,'MTT DRAW'!BB$1,SWISSW!$F:$F,"Draw")+COUNTIFS(SWISSW!$I:$I,'MTT DRAW'!BB$1,SWISSW!$J:$J,'MTT DRAW'!$A60,SWISSW!$F:$F,"Draw")))*IF(ROW()=COLUMN(),0.5,1)</f>
        <v>0</v>
      </c>
      <c r="BC60" s="11">
        <f ca="1">((COUNTIFS(SWISSW!$I:$I,'MTT DRAW'!$A60,SWISSW!$J:$J,'MTT DRAW'!BC$1,SWISSW!$F:$F,"Draw")+COUNTIFS(SWISSW!$I:$I,'MTT DRAW'!BC$1,SWISSW!$J:$J,'MTT DRAW'!$A60,SWISSW!$F:$F,"Draw")))*IF(ROW()=COLUMN(),0.5,1)</f>
        <v>0</v>
      </c>
      <c r="BD60" s="11">
        <f ca="1">((COUNTIFS(SWISSW!$I:$I,'MTT DRAW'!$A60,SWISSW!$J:$J,'MTT DRAW'!BD$1,SWISSW!$F:$F,"Draw")+COUNTIFS(SWISSW!$I:$I,'MTT DRAW'!BD$1,SWISSW!$J:$J,'MTT DRAW'!$A60,SWISSW!$F:$F,"Draw")))*IF(ROW()=COLUMN(),0.5,1)</f>
        <v>0</v>
      </c>
      <c r="BE60" s="11">
        <f ca="1">((COUNTIFS(SWISSW!$I:$I,'MTT DRAW'!$A60,SWISSW!$J:$J,'MTT DRAW'!BE$1,SWISSW!$F:$F,"Draw")+COUNTIFS(SWISSW!$I:$I,'MTT DRAW'!BE$1,SWISSW!$J:$J,'MTT DRAW'!$A60,SWISSW!$F:$F,"Draw")))*IF(ROW()=COLUMN(),0.5,1)</f>
        <v>0</v>
      </c>
      <c r="BF60" s="11">
        <f ca="1">((COUNTIFS(SWISSW!$I:$I,'MTT DRAW'!$A60,SWISSW!$J:$J,'MTT DRAW'!BF$1,SWISSW!$F:$F,"Draw")+COUNTIFS(SWISSW!$I:$I,'MTT DRAW'!BF$1,SWISSW!$J:$J,'MTT DRAW'!$A60,SWISSW!$F:$F,"Draw")))*IF(ROW()=COLUMN(),0.5,1)</f>
        <v>0</v>
      </c>
      <c r="BG60" s="11">
        <f ca="1">((COUNTIFS(SWISSW!$I:$I,'MTT DRAW'!$A60,SWISSW!$J:$J,'MTT DRAW'!BG$1,SWISSW!$F:$F,"Draw")+COUNTIFS(SWISSW!$I:$I,'MTT DRAW'!BG$1,SWISSW!$J:$J,'MTT DRAW'!$A60,SWISSW!$F:$F,"Draw")))*IF(ROW()=COLUMN(),0.5,1)</f>
        <v>0</v>
      </c>
      <c r="BH60" s="11">
        <f ca="1">((COUNTIFS(SWISSW!$I:$I,'MTT DRAW'!$A60,SWISSW!$J:$J,'MTT DRAW'!BH$1,SWISSW!$F:$F,"Draw")+COUNTIFS(SWISSW!$I:$I,'MTT DRAW'!BH$1,SWISSW!$J:$J,'MTT DRAW'!$A60,SWISSW!$F:$F,"Draw")))*IF(ROW()=COLUMN(),0.5,1)</f>
        <v>0</v>
      </c>
      <c r="BI60" s="11">
        <f ca="1">((COUNTIFS(SWISSW!$I:$I,'MTT DRAW'!$A60,SWISSW!$J:$J,'MTT DRAW'!BI$1,SWISSW!$F:$F,"Draw")+COUNTIFS(SWISSW!$I:$I,'MTT DRAW'!BI$1,SWISSW!$J:$J,'MTT DRAW'!$A60,SWISSW!$F:$F,"Draw")))*IF(ROW()=COLUMN(),0.5,1)</f>
        <v>0</v>
      </c>
      <c r="BJ60" s="11">
        <f ca="1">((COUNTIFS(SWISSW!$I:$I,'MTT DRAW'!$A60,SWISSW!$J:$J,'MTT DRAW'!BJ$1,SWISSW!$F:$F,"Draw")+COUNTIFS(SWISSW!$I:$I,'MTT DRAW'!BJ$1,SWISSW!$J:$J,'MTT DRAW'!$A60,SWISSW!$F:$F,"Draw")))*IF(ROW()=COLUMN(),0.5,1)</f>
        <v>0</v>
      </c>
      <c r="BK60" s="11">
        <f ca="1">((COUNTIFS(SWISSW!$I:$I,'MTT DRAW'!$A60,SWISSW!$J:$J,'MTT DRAW'!BK$1,SWISSW!$F:$F,"Draw")+COUNTIFS(SWISSW!$I:$I,'MTT DRAW'!BK$1,SWISSW!$J:$J,'MTT DRAW'!$A60,SWISSW!$F:$F,"Draw")))*IF(ROW()=COLUMN(),0.5,1)</f>
        <v>0</v>
      </c>
      <c r="BL60" s="11">
        <f ca="1">((COUNTIFS(SWISSW!$I:$I,'MTT DRAW'!$A60,SWISSW!$J:$J,'MTT DRAW'!BL$1,SWISSW!$F:$F,"Draw")+COUNTIFS(SWISSW!$I:$I,'MTT DRAW'!BL$1,SWISSW!$J:$J,'MTT DRAW'!$A60,SWISSW!$F:$F,"Draw")))*IF(ROW()=COLUMN(),0.5,1)</f>
        <v>0</v>
      </c>
      <c r="BM60" s="11" t="str">
        <f ca="1">MATCHUP!BM60</f>
        <v>-</v>
      </c>
      <c r="BN60" s="11" t="str">
        <f ca="1">MATCHUP!BN60</f>
        <v>-</v>
      </c>
      <c r="BO60" s="11" t="str">
        <f ca="1">MATCHUP!BO60</f>
        <v>-</v>
      </c>
      <c r="BP60" s="11" t="str">
        <f ca="1">MATCHUP!BP60</f>
        <v>-</v>
      </c>
      <c r="BQ60" s="11" t="str">
        <f ca="1">MATCHUP!BQ60</f>
        <v>-</v>
      </c>
      <c r="BR60" s="11" t="str">
        <f ca="1">MATCHUP!BR60</f>
        <v>-</v>
      </c>
      <c r="BS60" s="11" t="str">
        <f ca="1">MATCHUP!BS60</f>
        <v>-</v>
      </c>
      <c r="BT60" s="11" t="str">
        <f ca="1">MATCHUP!BT60</f>
        <v>-</v>
      </c>
      <c r="BU60" s="11" t="str">
        <f ca="1">MATCHUP!BU60</f>
        <v>-</v>
      </c>
      <c r="BV60" s="11" t="str">
        <f ca="1">MATCHUP!BV60</f>
        <v>-</v>
      </c>
      <c r="BW60" s="11" t="str">
        <f ca="1">MATCHUP!BW60</f>
        <v>-</v>
      </c>
      <c r="BX60" s="11" t="str">
        <f ca="1">MATCHUP!BX60</f>
        <v>-</v>
      </c>
      <c r="BY60" s="11" t="str">
        <f ca="1">MATCHUP!BY60</f>
        <v>-</v>
      </c>
      <c r="BZ60" s="11" t="str">
        <f ca="1">MATCHUP!BZ60</f>
        <v>-</v>
      </c>
      <c r="CA60" s="11" t="str">
        <f ca="1">MATCHUP!CA60</f>
        <v>-</v>
      </c>
      <c r="CB60" s="11" t="str">
        <f ca="1">MATCHUP!CB60</f>
        <v>-</v>
      </c>
      <c r="CC60" s="11" t="str">
        <f ca="1">MATCHUP!CC60</f>
        <v>-</v>
      </c>
      <c r="CD60" s="11" t="str">
        <f ca="1">MATCHUP!CD60</f>
        <v>-</v>
      </c>
      <c r="CE60" s="11" t="str">
        <f ca="1">MATCHUP!CE60</f>
        <v>-</v>
      </c>
      <c r="CF60" s="11" t="str">
        <f ca="1">MATCHUP!CF60</f>
        <v>-</v>
      </c>
      <c r="CG60" s="11" t="str">
        <f ca="1">MATCHUP!CG60</f>
        <v>-</v>
      </c>
      <c r="CH60" s="11" t="str">
        <f ca="1">MATCHUP!CH60</f>
        <v>-</v>
      </c>
      <c r="CI60" s="11" t="str">
        <f ca="1">MATCHUP!CI60</f>
        <v>-</v>
      </c>
      <c r="CJ60" s="11" t="str">
        <f ca="1">MATCHUP!CJ60</f>
        <v>-</v>
      </c>
      <c r="CK60" s="11" t="str">
        <f ca="1">MATCHUP!CK60</f>
        <v>-</v>
      </c>
      <c r="CL60" s="11" t="str">
        <f ca="1">MATCHUP!CL60</f>
        <v>-</v>
      </c>
      <c r="CM60" s="11" t="str">
        <f ca="1">MATCHUP!CM60</f>
        <v>-</v>
      </c>
      <c r="CN60" s="11" t="str">
        <f ca="1">MATCHUP!CN60</f>
        <v>-</v>
      </c>
      <c r="CO60" s="11" t="str">
        <f ca="1">MATCHUP!CO60</f>
        <v>-</v>
      </c>
      <c r="CP60" s="11" t="str">
        <f ca="1">MATCHUP!CP60</f>
        <v>-</v>
      </c>
      <c r="CQ60" s="11" t="str">
        <f ca="1">MATCHUP!CQ60</f>
        <v>-</v>
      </c>
      <c r="CR60" s="11" t="str">
        <f ca="1">MATCHUP!CR60</f>
        <v>-</v>
      </c>
      <c r="CS60" s="11" t="str">
        <f ca="1">MATCHUP!CS60</f>
        <v>-</v>
      </c>
      <c r="CT60" s="11" t="str">
        <f ca="1">MATCHUP!CT60</f>
        <v>-</v>
      </c>
      <c r="CU60" s="11" t="str">
        <f ca="1">MATCHUP!CU60</f>
        <v>-</v>
      </c>
      <c r="CV60" s="11" t="str">
        <f ca="1">MATCHUP!CV60</f>
        <v>-</v>
      </c>
    </row>
    <row r="61" spans="1:100" ht="55" customHeight="1" x14ac:dyDescent="0.3">
      <c r="A61" s="3" t="str">
        <f ca="1">MATCHUP!A61</f>
        <v>Orzhov Ephemerate</v>
      </c>
      <c r="B61" s="11">
        <f ca="1">((COUNTIFS(SWISSW!$I:$I,'MTT DRAW'!$A61,SWISSW!$J:$J,'MTT DRAW'!B$1,SWISSW!$F:$F,"Draw")+COUNTIFS(SWISSW!$I:$I,'MTT DRAW'!B$1,SWISSW!$J:$J,'MTT DRAW'!$A61,SWISSW!$F:$F,"Draw")))*IF(ROW()=COLUMN(),0.5,1)</f>
        <v>0</v>
      </c>
      <c r="C61" s="11">
        <f ca="1">((COUNTIFS(SWISSW!$I:$I,'MTT DRAW'!$A61,SWISSW!$J:$J,'MTT DRAW'!C$1,SWISSW!$F:$F,"Draw")+COUNTIFS(SWISSW!$I:$I,'MTT DRAW'!C$1,SWISSW!$J:$J,'MTT DRAW'!$A61,SWISSW!$F:$F,"Draw")))*IF(ROW()=COLUMN(),0.5,1)</f>
        <v>0</v>
      </c>
      <c r="D61" s="11">
        <f ca="1">((COUNTIFS(SWISSW!$I:$I,'MTT DRAW'!$A61,SWISSW!$J:$J,'MTT DRAW'!D$1,SWISSW!$F:$F,"Draw")+COUNTIFS(SWISSW!$I:$I,'MTT DRAW'!D$1,SWISSW!$J:$J,'MTT DRAW'!$A61,SWISSW!$F:$F,"Draw")))*IF(ROW()=COLUMN(),0.5,1)</f>
        <v>0</v>
      </c>
      <c r="E61" s="11">
        <f ca="1">((COUNTIFS(SWISSW!$I:$I,'MTT DRAW'!$A61,SWISSW!$J:$J,'MTT DRAW'!E$1,SWISSW!$F:$F,"Draw")+COUNTIFS(SWISSW!$I:$I,'MTT DRAW'!E$1,SWISSW!$J:$J,'MTT DRAW'!$A61,SWISSW!$F:$F,"Draw")))*IF(ROW()=COLUMN(),0.5,1)</f>
        <v>0</v>
      </c>
      <c r="F61" s="11">
        <f ca="1">((COUNTIFS(SWISSW!$I:$I,'MTT DRAW'!$A61,SWISSW!$J:$J,'MTT DRAW'!F$1,SWISSW!$F:$F,"Draw")+COUNTIFS(SWISSW!$I:$I,'MTT DRAW'!F$1,SWISSW!$J:$J,'MTT DRAW'!$A61,SWISSW!$F:$F,"Draw")))*IF(ROW()=COLUMN(),0.5,1)</f>
        <v>0</v>
      </c>
      <c r="G61" s="11">
        <f ca="1">((COUNTIFS(SWISSW!$I:$I,'MTT DRAW'!$A61,SWISSW!$J:$J,'MTT DRAW'!G$1,SWISSW!$F:$F,"Draw")+COUNTIFS(SWISSW!$I:$I,'MTT DRAW'!G$1,SWISSW!$J:$J,'MTT DRAW'!$A61,SWISSW!$F:$F,"Draw")))*IF(ROW()=COLUMN(),0.5,1)</f>
        <v>0</v>
      </c>
      <c r="H61" s="11">
        <f ca="1">((COUNTIFS(SWISSW!$I:$I,'MTT DRAW'!$A61,SWISSW!$J:$J,'MTT DRAW'!H$1,SWISSW!$F:$F,"Draw")+COUNTIFS(SWISSW!$I:$I,'MTT DRAW'!H$1,SWISSW!$J:$J,'MTT DRAW'!$A61,SWISSW!$F:$F,"Draw")))*IF(ROW()=COLUMN(),0.5,1)</f>
        <v>0</v>
      </c>
      <c r="I61" s="11">
        <f ca="1">((COUNTIFS(SWISSW!$I:$I,'MTT DRAW'!$A61,SWISSW!$J:$J,'MTT DRAW'!I$1,SWISSW!$F:$F,"Draw")+COUNTIFS(SWISSW!$I:$I,'MTT DRAW'!I$1,SWISSW!$J:$J,'MTT DRAW'!$A61,SWISSW!$F:$F,"Draw")))*IF(ROW()=COLUMN(),0.5,1)</f>
        <v>0</v>
      </c>
      <c r="J61" s="11">
        <f ca="1">((COUNTIFS(SWISSW!$I:$I,'MTT DRAW'!$A61,SWISSW!$J:$J,'MTT DRAW'!J$1,SWISSW!$F:$F,"Draw")+COUNTIFS(SWISSW!$I:$I,'MTT DRAW'!J$1,SWISSW!$J:$J,'MTT DRAW'!$A61,SWISSW!$F:$F,"Draw")))*IF(ROW()=COLUMN(),0.5,1)</f>
        <v>0</v>
      </c>
      <c r="K61" s="11">
        <f ca="1">((COUNTIFS(SWISSW!$I:$I,'MTT DRAW'!$A61,SWISSW!$J:$J,'MTT DRAW'!K$1,SWISSW!$F:$F,"Draw")+COUNTIFS(SWISSW!$I:$I,'MTT DRAW'!K$1,SWISSW!$J:$J,'MTT DRAW'!$A61,SWISSW!$F:$F,"Draw")))*IF(ROW()=COLUMN(),0.5,1)</f>
        <v>0</v>
      </c>
      <c r="L61" s="11">
        <f ca="1">((COUNTIFS(SWISSW!$I:$I,'MTT DRAW'!$A61,SWISSW!$J:$J,'MTT DRAW'!L$1,SWISSW!$F:$F,"Draw")+COUNTIFS(SWISSW!$I:$I,'MTT DRAW'!L$1,SWISSW!$J:$J,'MTT DRAW'!$A61,SWISSW!$F:$F,"Draw")))*IF(ROW()=COLUMN(),0.5,1)</f>
        <v>0</v>
      </c>
      <c r="M61" s="11">
        <f ca="1">((COUNTIFS(SWISSW!$I:$I,'MTT DRAW'!$A61,SWISSW!$J:$J,'MTT DRAW'!M$1,SWISSW!$F:$F,"Draw")+COUNTIFS(SWISSW!$I:$I,'MTT DRAW'!M$1,SWISSW!$J:$J,'MTT DRAW'!$A61,SWISSW!$F:$F,"Draw")))*IF(ROW()=COLUMN(),0.5,1)</f>
        <v>0</v>
      </c>
      <c r="N61" s="11">
        <f ca="1">((COUNTIFS(SWISSW!$I:$I,'MTT DRAW'!$A61,SWISSW!$J:$J,'MTT DRAW'!N$1,SWISSW!$F:$F,"Draw")+COUNTIFS(SWISSW!$I:$I,'MTT DRAW'!N$1,SWISSW!$J:$J,'MTT DRAW'!$A61,SWISSW!$F:$F,"Draw")))*IF(ROW()=COLUMN(),0.5,1)</f>
        <v>0</v>
      </c>
      <c r="O61" s="11">
        <f ca="1">((COUNTIFS(SWISSW!$I:$I,'MTT DRAW'!$A61,SWISSW!$J:$J,'MTT DRAW'!O$1,SWISSW!$F:$F,"Draw")+COUNTIFS(SWISSW!$I:$I,'MTT DRAW'!O$1,SWISSW!$J:$J,'MTT DRAW'!$A61,SWISSW!$F:$F,"Draw")))*IF(ROW()=COLUMN(),0.5,1)</f>
        <v>0</v>
      </c>
      <c r="P61" s="11">
        <f ca="1">((COUNTIFS(SWISSW!$I:$I,'MTT DRAW'!$A61,SWISSW!$J:$J,'MTT DRAW'!P$1,SWISSW!$F:$F,"Draw")+COUNTIFS(SWISSW!$I:$I,'MTT DRAW'!P$1,SWISSW!$J:$J,'MTT DRAW'!$A61,SWISSW!$F:$F,"Draw")))*IF(ROW()=COLUMN(),0.5,1)</f>
        <v>0</v>
      </c>
      <c r="Q61" s="11">
        <f ca="1">((COUNTIFS(SWISSW!$I:$I,'MTT DRAW'!$A61,SWISSW!$J:$J,'MTT DRAW'!Q$1,SWISSW!$F:$F,"Draw")+COUNTIFS(SWISSW!$I:$I,'MTT DRAW'!Q$1,SWISSW!$J:$J,'MTT DRAW'!$A61,SWISSW!$F:$F,"Draw")))*IF(ROW()=COLUMN(),0.5,1)</f>
        <v>0</v>
      </c>
      <c r="R61" s="11">
        <f ca="1">((COUNTIFS(SWISSW!$I:$I,'MTT DRAW'!$A61,SWISSW!$J:$J,'MTT DRAW'!R$1,SWISSW!$F:$F,"Draw")+COUNTIFS(SWISSW!$I:$I,'MTT DRAW'!R$1,SWISSW!$J:$J,'MTT DRAW'!$A61,SWISSW!$F:$F,"Draw")))*IF(ROW()=COLUMN(),0.5,1)</f>
        <v>0</v>
      </c>
      <c r="S61" s="11">
        <f ca="1">((COUNTIFS(SWISSW!$I:$I,'MTT DRAW'!$A61,SWISSW!$J:$J,'MTT DRAW'!S$1,SWISSW!$F:$F,"Draw")+COUNTIFS(SWISSW!$I:$I,'MTT DRAW'!S$1,SWISSW!$J:$J,'MTT DRAW'!$A61,SWISSW!$F:$F,"Draw")))*IF(ROW()=COLUMN(),0.5,1)</f>
        <v>0</v>
      </c>
      <c r="T61" s="11">
        <f ca="1">((COUNTIFS(SWISSW!$I:$I,'MTT DRAW'!$A61,SWISSW!$J:$J,'MTT DRAW'!T$1,SWISSW!$F:$F,"Draw")+COUNTIFS(SWISSW!$I:$I,'MTT DRAW'!T$1,SWISSW!$J:$J,'MTT DRAW'!$A61,SWISSW!$F:$F,"Draw")))*IF(ROW()=COLUMN(),0.5,1)</f>
        <v>0</v>
      </c>
      <c r="U61" s="11">
        <f ca="1">((COUNTIFS(SWISSW!$I:$I,'MTT DRAW'!$A61,SWISSW!$J:$J,'MTT DRAW'!U$1,SWISSW!$F:$F,"Draw")+COUNTIFS(SWISSW!$I:$I,'MTT DRAW'!U$1,SWISSW!$J:$J,'MTT DRAW'!$A61,SWISSW!$F:$F,"Draw")))*IF(ROW()=COLUMN(),0.5,1)</f>
        <v>0</v>
      </c>
      <c r="V61" s="11">
        <f ca="1">((COUNTIFS(SWISSW!$I:$I,'MTT DRAW'!$A61,SWISSW!$J:$J,'MTT DRAW'!V$1,SWISSW!$F:$F,"Draw")+COUNTIFS(SWISSW!$I:$I,'MTT DRAW'!V$1,SWISSW!$J:$J,'MTT DRAW'!$A61,SWISSW!$F:$F,"Draw")))*IF(ROW()=COLUMN(),0.5,1)</f>
        <v>0</v>
      </c>
      <c r="W61" s="11">
        <f ca="1">((COUNTIFS(SWISSW!$I:$I,'MTT DRAW'!$A61,SWISSW!$J:$J,'MTT DRAW'!W$1,SWISSW!$F:$F,"Draw")+COUNTIFS(SWISSW!$I:$I,'MTT DRAW'!W$1,SWISSW!$J:$J,'MTT DRAW'!$A61,SWISSW!$F:$F,"Draw")))*IF(ROW()=COLUMN(),0.5,1)</f>
        <v>0</v>
      </c>
      <c r="X61" s="11">
        <f ca="1">((COUNTIFS(SWISSW!$I:$I,'MTT DRAW'!$A61,SWISSW!$J:$J,'MTT DRAW'!X$1,SWISSW!$F:$F,"Draw")+COUNTIFS(SWISSW!$I:$I,'MTT DRAW'!X$1,SWISSW!$J:$J,'MTT DRAW'!$A61,SWISSW!$F:$F,"Draw")))*IF(ROW()=COLUMN(),0.5,1)</f>
        <v>0</v>
      </c>
      <c r="Y61" s="11">
        <f ca="1">((COUNTIFS(SWISSW!$I:$I,'MTT DRAW'!$A61,SWISSW!$J:$J,'MTT DRAW'!Y$1,SWISSW!$F:$F,"Draw")+COUNTIFS(SWISSW!$I:$I,'MTT DRAW'!Y$1,SWISSW!$J:$J,'MTT DRAW'!$A61,SWISSW!$F:$F,"Draw")))*IF(ROW()=COLUMN(),0.5,1)</f>
        <v>0</v>
      </c>
      <c r="Z61" s="11">
        <f ca="1">((COUNTIFS(SWISSW!$I:$I,'MTT DRAW'!$A61,SWISSW!$J:$J,'MTT DRAW'!Z$1,SWISSW!$F:$F,"Draw")+COUNTIFS(SWISSW!$I:$I,'MTT DRAW'!Z$1,SWISSW!$J:$J,'MTT DRAW'!$A61,SWISSW!$F:$F,"Draw")))*IF(ROW()=COLUMN(),0.5,1)</f>
        <v>0</v>
      </c>
      <c r="AA61" s="11">
        <f ca="1">((COUNTIFS(SWISSW!$I:$I,'MTT DRAW'!$A61,SWISSW!$J:$J,'MTT DRAW'!AA$1,SWISSW!$F:$F,"Draw")+COUNTIFS(SWISSW!$I:$I,'MTT DRAW'!AA$1,SWISSW!$J:$J,'MTT DRAW'!$A61,SWISSW!$F:$F,"Draw")))*IF(ROW()=COLUMN(),0.5,1)</f>
        <v>0</v>
      </c>
      <c r="AB61" s="11">
        <f ca="1">((COUNTIFS(SWISSW!$I:$I,'MTT DRAW'!$A61,SWISSW!$J:$J,'MTT DRAW'!AB$1,SWISSW!$F:$F,"Draw")+COUNTIFS(SWISSW!$I:$I,'MTT DRAW'!AB$1,SWISSW!$J:$J,'MTT DRAW'!$A61,SWISSW!$F:$F,"Draw")))*IF(ROW()=COLUMN(),0.5,1)</f>
        <v>0</v>
      </c>
      <c r="AC61" s="11">
        <f ca="1">((COUNTIFS(SWISSW!$I:$I,'MTT DRAW'!$A61,SWISSW!$J:$J,'MTT DRAW'!AC$1,SWISSW!$F:$F,"Draw")+COUNTIFS(SWISSW!$I:$I,'MTT DRAW'!AC$1,SWISSW!$J:$J,'MTT DRAW'!$A61,SWISSW!$F:$F,"Draw")))*IF(ROW()=COLUMN(),0.5,1)</f>
        <v>0</v>
      </c>
      <c r="AD61" s="11">
        <f ca="1">((COUNTIFS(SWISSW!$I:$I,'MTT DRAW'!$A61,SWISSW!$J:$J,'MTT DRAW'!AD$1,SWISSW!$F:$F,"Draw")+COUNTIFS(SWISSW!$I:$I,'MTT DRAW'!AD$1,SWISSW!$J:$J,'MTT DRAW'!$A61,SWISSW!$F:$F,"Draw")))*IF(ROW()=COLUMN(),0.5,1)</f>
        <v>0</v>
      </c>
      <c r="AE61" s="11">
        <f ca="1">((COUNTIFS(SWISSW!$I:$I,'MTT DRAW'!$A61,SWISSW!$J:$J,'MTT DRAW'!AE$1,SWISSW!$F:$F,"Draw")+COUNTIFS(SWISSW!$I:$I,'MTT DRAW'!AE$1,SWISSW!$J:$J,'MTT DRAW'!$A61,SWISSW!$F:$F,"Draw")))*IF(ROW()=COLUMN(),0.5,1)</f>
        <v>0</v>
      </c>
      <c r="AF61" s="11">
        <f ca="1">((COUNTIFS(SWISSW!$I:$I,'MTT DRAW'!$A61,SWISSW!$J:$J,'MTT DRAW'!AF$1,SWISSW!$F:$F,"Draw")+COUNTIFS(SWISSW!$I:$I,'MTT DRAW'!AF$1,SWISSW!$J:$J,'MTT DRAW'!$A61,SWISSW!$F:$F,"Draw")))*IF(ROW()=COLUMN(),0.5,1)</f>
        <v>0</v>
      </c>
      <c r="AG61" s="11">
        <f ca="1">((COUNTIFS(SWISSW!$I:$I,'MTT DRAW'!$A61,SWISSW!$J:$J,'MTT DRAW'!AG$1,SWISSW!$F:$F,"Draw")+COUNTIFS(SWISSW!$I:$I,'MTT DRAW'!AG$1,SWISSW!$J:$J,'MTT DRAW'!$A61,SWISSW!$F:$F,"Draw")))*IF(ROW()=COLUMN(),0.5,1)</f>
        <v>0</v>
      </c>
      <c r="AH61" s="11">
        <f ca="1">((COUNTIFS(SWISSW!$I:$I,'MTT DRAW'!$A61,SWISSW!$J:$J,'MTT DRAW'!AH$1,SWISSW!$F:$F,"Draw")+COUNTIFS(SWISSW!$I:$I,'MTT DRAW'!AH$1,SWISSW!$J:$J,'MTT DRAW'!$A61,SWISSW!$F:$F,"Draw")))*IF(ROW()=COLUMN(),0.5,1)</f>
        <v>0</v>
      </c>
      <c r="AI61" s="11">
        <f ca="1">((COUNTIFS(SWISSW!$I:$I,'MTT DRAW'!$A61,SWISSW!$J:$J,'MTT DRAW'!AI$1,SWISSW!$F:$F,"Draw")+COUNTIFS(SWISSW!$I:$I,'MTT DRAW'!AI$1,SWISSW!$J:$J,'MTT DRAW'!$A61,SWISSW!$F:$F,"Draw")))*IF(ROW()=COLUMN(),0.5,1)</f>
        <v>0</v>
      </c>
      <c r="AJ61" s="11">
        <f ca="1">((COUNTIFS(SWISSW!$I:$I,'MTT DRAW'!$A61,SWISSW!$J:$J,'MTT DRAW'!AJ$1,SWISSW!$F:$F,"Draw")+COUNTIFS(SWISSW!$I:$I,'MTT DRAW'!AJ$1,SWISSW!$J:$J,'MTT DRAW'!$A61,SWISSW!$F:$F,"Draw")))*IF(ROW()=COLUMN(),0.5,1)</f>
        <v>0</v>
      </c>
      <c r="AK61" s="11">
        <f ca="1">((COUNTIFS(SWISSW!$I:$I,'MTT DRAW'!$A61,SWISSW!$J:$J,'MTT DRAW'!AK$1,SWISSW!$F:$F,"Draw")+COUNTIFS(SWISSW!$I:$I,'MTT DRAW'!AK$1,SWISSW!$J:$J,'MTT DRAW'!$A61,SWISSW!$F:$F,"Draw")))*IF(ROW()=COLUMN(),0.5,1)</f>
        <v>0</v>
      </c>
      <c r="AL61" s="11">
        <f ca="1">((COUNTIFS(SWISSW!$I:$I,'MTT DRAW'!$A61,SWISSW!$J:$J,'MTT DRAW'!AL$1,SWISSW!$F:$F,"Draw")+COUNTIFS(SWISSW!$I:$I,'MTT DRAW'!AL$1,SWISSW!$J:$J,'MTT DRAW'!$A61,SWISSW!$F:$F,"Draw")))*IF(ROW()=COLUMN(),0.5,1)</f>
        <v>0</v>
      </c>
      <c r="AM61" s="11">
        <f ca="1">((COUNTIFS(SWISSW!$I:$I,'MTT DRAW'!$A61,SWISSW!$J:$J,'MTT DRAW'!AM$1,SWISSW!$F:$F,"Draw")+COUNTIFS(SWISSW!$I:$I,'MTT DRAW'!AM$1,SWISSW!$J:$J,'MTT DRAW'!$A61,SWISSW!$F:$F,"Draw")))*IF(ROW()=COLUMN(),0.5,1)</f>
        <v>0</v>
      </c>
      <c r="AN61" s="11">
        <f ca="1">((COUNTIFS(SWISSW!$I:$I,'MTT DRAW'!$A61,SWISSW!$J:$J,'MTT DRAW'!AN$1,SWISSW!$F:$F,"Draw")+COUNTIFS(SWISSW!$I:$I,'MTT DRAW'!AN$1,SWISSW!$J:$J,'MTT DRAW'!$A61,SWISSW!$F:$F,"Draw")))*IF(ROW()=COLUMN(),0.5,1)</f>
        <v>0</v>
      </c>
      <c r="AO61" s="11">
        <f ca="1">((COUNTIFS(SWISSW!$I:$I,'MTT DRAW'!$A61,SWISSW!$J:$J,'MTT DRAW'!AO$1,SWISSW!$F:$F,"Draw")+COUNTIFS(SWISSW!$I:$I,'MTT DRAW'!AO$1,SWISSW!$J:$J,'MTT DRAW'!$A61,SWISSW!$F:$F,"Draw")))*IF(ROW()=COLUMN(),0.5,1)</f>
        <v>0</v>
      </c>
      <c r="AP61" s="11">
        <f ca="1">((COUNTIFS(SWISSW!$I:$I,'MTT DRAW'!$A61,SWISSW!$J:$J,'MTT DRAW'!AP$1,SWISSW!$F:$F,"Draw")+COUNTIFS(SWISSW!$I:$I,'MTT DRAW'!AP$1,SWISSW!$J:$J,'MTT DRAW'!$A61,SWISSW!$F:$F,"Draw")))*IF(ROW()=COLUMN(),0.5,1)</f>
        <v>0</v>
      </c>
      <c r="AQ61" s="11">
        <f ca="1">((COUNTIFS(SWISSW!$I:$I,'MTT DRAW'!$A61,SWISSW!$J:$J,'MTT DRAW'!AQ$1,SWISSW!$F:$F,"Draw")+COUNTIFS(SWISSW!$I:$I,'MTT DRAW'!AQ$1,SWISSW!$J:$J,'MTT DRAW'!$A61,SWISSW!$F:$F,"Draw")))*IF(ROW()=COLUMN(),0.5,1)</f>
        <v>0</v>
      </c>
      <c r="AR61" s="11">
        <f ca="1">((COUNTIFS(SWISSW!$I:$I,'MTT DRAW'!$A61,SWISSW!$J:$J,'MTT DRAW'!AR$1,SWISSW!$F:$F,"Draw")+COUNTIFS(SWISSW!$I:$I,'MTT DRAW'!AR$1,SWISSW!$J:$J,'MTT DRAW'!$A61,SWISSW!$F:$F,"Draw")))*IF(ROW()=COLUMN(),0.5,1)</f>
        <v>0</v>
      </c>
      <c r="AS61" s="11">
        <f ca="1">((COUNTIFS(SWISSW!$I:$I,'MTT DRAW'!$A61,SWISSW!$J:$J,'MTT DRAW'!AS$1,SWISSW!$F:$F,"Draw")+COUNTIFS(SWISSW!$I:$I,'MTT DRAW'!AS$1,SWISSW!$J:$J,'MTT DRAW'!$A61,SWISSW!$F:$F,"Draw")))*IF(ROW()=COLUMN(),0.5,1)</f>
        <v>0</v>
      </c>
      <c r="AT61" s="11">
        <f ca="1">((COUNTIFS(SWISSW!$I:$I,'MTT DRAW'!$A61,SWISSW!$J:$J,'MTT DRAW'!AT$1,SWISSW!$F:$F,"Draw")+COUNTIFS(SWISSW!$I:$I,'MTT DRAW'!AT$1,SWISSW!$J:$J,'MTT DRAW'!$A61,SWISSW!$F:$F,"Draw")))*IF(ROW()=COLUMN(),0.5,1)</f>
        <v>0</v>
      </c>
      <c r="AU61" s="11">
        <f ca="1">((COUNTIFS(SWISSW!$I:$I,'MTT DRAW'!$A61,SWISSW!$J:$J,'MTT DRAW'!AU$1,SWISSW!$F:$F,"Draw")+COUNTIFS(SWISSW!$I:$I,'MTT DRAW'!AU$1,SWISSW!$J:$J,'MTT DRAW'!$A61,SWISSW!$F:$F,"Draw")))*IF(ROW()=COLUMN(),0.5,1)</f>
        <v>0</v>
      </c>
      <c r="AV61" s="11">
        <f ca="1">((COUNTIFS(SWISSW!$I:$I,'MTT DRAW'!$A61,SWISSW!$J:$J,'MTT DRAW'!AV$1,SWISSW!$F:$F,"Draw")+COUNTIFS(SWISSW!$I:$I,'MTT DRAW'!AV$1,SWISSW!$J:$J,'MTT DRAW'!$A61,SWISSW!$F:$F,"Draw")))*IF(ROW()=COLUMN(),0.5,1)</f>
        <v>0</v>
      </c>
      <c r="AW61" s="11">
        <f ca="1">((COUNTIFS(SWISSW!$I:$I,'MTT DRAW'!$A61,SWISSW!$J:$J,'MTT DRAW'!AW$1,SWISSW!$F:$F,"Draw")+COUNTIFS(SWISSW!$I:$I,'MTT DRAW'!AW$1,SWISSW!$J:$J,'MTT DRAW'!$A61,SWISSW!$F:$F,"Draw")))*IF(ROW()=COLUMN(),0.5,1)</f>
        <v>0</v>
      </c>
      <c r="AX61" s="11">
        <f ca="1">((COUNTIFS(SWISSW!$I:$I,'MTT DRAW'!$A61,SWISSW!$J:$J,'MTT DRAW'!AX$1,SWISSW!$F:$F,"Draw")+COUNTIFS(SWISSW!$I:$I,'MTT DRAW'!AX$1,SWISSW!$J:$J,'MTT DRAW'!$A61,SWISSW!$F:$F,"Draw")))*IF(ROW()=COLUMN(),0.5,1)</f>
        <v>0</v>
      </c>
      <c r="AY61" s="11">
        <f ca="1">((COUNTIFS(SWISSW!$I:$I,'MTT DRAW'!$A61,SWISSW!$J:$J,'MTT DRAW'!AY$1,SWISSW!$F:$F,"Draw")+COUNTIFS(SWISSW!$I:$I,'MTT DRAW'!AY$1,SWISSW!$J:$J,'MTT DRAW'!$A61,SWISSW!$F:$F,"Draw")))*IF(ROW()=COLUMN(),0.5,1)</f>
        <v>0</v>
      </c>
      <c r="AZ61" s="11">
        <f ca="1">((COUNTIFS(SWISSW!$I:$I,'MTT DRAW'!$A61,SWISSW!$J:$J,'MTT DRAW'!AZ$1,SWISSW!$F:$F,"Draw")+COUNTIFS(SWISSW!$I:$I,'MTT DRAW'!AZ$1,SWISSW!$J:$J,'MTT DRAW'!$A61,SWISSW!$F:$F,"Draw")))*IF(ROW()=COLUMN(),0.5,1)</f>
        <v>0</v>
      </c>
      <c r="BA61" s="11">
        <f ca="1">((COUNTIFS(SWISSW!$I:$I,'MTT DRAW'!$A61,SWISSW!$J:$J,'MTT DRAW'!BA$1,SWISSW!$F:$F,"Draw")+COUNTIFS(SWISSW!$I:$I,'MTT DRAW'!BA$1,SWISSW!$J:$J,'MTT DRAW'!$A61,SWISSW!$F:$F,"Draw")))*IF(ROW()=COLUMN(),0.5,1)</f>
        <v>0</v>
      </c>
      <c r="BB61" s="11">
        <f ca="1">((COUNTIFS(SWISSW!$I:$I,'MTT DRAW'!$A61,SWISSW!$J:$J,'MTT DRAW'!BB$1,SWISSW!$F:$F,"Draw")+COUNTIFS(SWISSW!$I:$I,'MTT DRAW'!BB$1,SWISSW!$J:$J,'MTT DRAW'!$A61,SWISSW!$F:$F,"Draw")))*IF(ROW()=COLUMN(),0.5,1)</f>
        <v>0</v>
      </c>
      <c r="BC61" s="11">
        <f ca="1">((COUNTIFS(SWISSW!$I:$I,'MTT DRAW'!$A61,SWISSW!$J:$J,'MTT DRAW'!BC$1,SWISSW!$F:$F,"Draw")+COUNTIFS(SWISSW!$I:$I,'MTT DRAW'!BC$1,SWISSW!$J:$J,'MTT DRAW'!$A61,SWISSW!$F:$F,"Draw")))*IF(ROW()=COLUMN(),0.5,1)</f>
        <v>0</v>
      </c>
      <c r="BD61" s="11">
        <f ca="1">((COUNTIFS(SWISSW!$I:$I,'MTT DRAW'!$A61,SWISSW!$J:$J,'MTT DRAW'!BD$1,SWISSW!$F:$F,"Draw")+COUNTIFS(SWISSW!$I:$I,'MTT DRAW'!BD$1,SWISSW!$J:$J,'MTT DRAW'!$A61,SWISSW!$F:$F,"Draw")))*IF(ROW()=COLUMN(),0.5,1)</f>
        <v>0</v>
      </c>
      <c r="BE61" s="11">
        <f ca="1">((COUNTIFS(SWISSW!$I:$I,'MTT DRAW'!$A61,SWISSW!$J:$J,'MTT DRAW'!BE$1,SWISSW!$F:$F,"Draw")+COUNTIFS(SWISSW!$I:$I,'MTT DRAW'!BE$1,SWISSW!$J:$J,'MTT DRAW'!$A61,SWISSW!$F:$F,"Draw")))*IF(ROW()=COLUMN(),0.5,1)</f>
        <v>0</v>
      </c>
      <c r="BF61" s="11">
        <f ca="1">((COUNTIFS(SWISSW!$I:$I,'MTT DRAW'!$A61,SWISSW!$J:$J,'MTT DRAW'!BF$1,SWISSW!$F:$F,"Draw")+COUNTIFS(SWISSW!$I:$I,'MTT DRAW'!BF$1,SWISSW!$J:$J,'MTT DRAW'!$A61,SWISSW!$F:$F,"Draw")))*IF(ROW()=COLUMN(),0.5,1)</f>
        <v>0</v>
      </c>
      <c r="BG61" s="11">
        <f ca="1">((COUNTIFS(SWISSW!$I:$I,'MTT DRAW'!$A61,SWISSW!$J:$J,'MTT DRAW'!BG$1,SWISSW!$F:$F,"Draw")+COUNTIFS(SWISSW!$I:$I,'MTT DRAW'!BG$1,SWISSW!$J:$J,'MTT DRAW'!$A61,SWISSW!$F:$F,"Draw")))*IF(ROW()=COLUMN(),0.5,1)</f>
        <v>0</v>
      </c>
      <c r="BH61" s="11">
        <f ca="1">((COUNTIFS(SWISSW!$I:$I,'MTT DRAW'!$A61,SWISSW!$J:$J,'MTT DRAW'!BH$1,SWISSW!$F:$F,"Draw")+COUNTIFS(SWISSW!$I:$I,'MTT DRAW'!BH$1,SWISSW!$J:$J,'MTT DRAW'!$A61,SWISSW!$F:$F,"Draw")))*IF(ROW()=COLUMN(),0.5,1)</f>
        <v>0</v>
      </c>
      <c r="BI61" s="11">
        <f ca="1">((COUNTIFS(SWISSW!$I:$I,'MTT DRAW'!$A61,SWISSW!$J:$J,'MTT DRAW'!BI$1,SWISSW!$F:$F,"Draw")+COUNTIFS(SWISSW!$I:$I,'MTT DRAW'!BI$1,SWISSW!$J:$J,'MTT DRAW'!$A61,SWISSW!$F:$F,"Draw")))*IF(ROW()=COLUMN(),0.5,1)</f>
        <v>0</v>
      </c>
      <c r="BJ61" s="11">
        <f ca="1">((COUNTIFS(SWISSW!$I:$I,'MTT DRAW'!$A61,SWISSW!$J:$J,'MTT DRAW'!BJ$1,SWISSW!$F:$F,"Draw")+COUNTIFS(SWISSW!$I:$I,'MTT DRAW'!BJ$1,SWISSW!$J:$J,'MTT DRAW'!$A61,SWISSW!$F:$F,"Draw")))*IF(ROW()=COLUMN(),0.5,1)</f>
        <v>0</v>
      </c>
      <c r="BK61" s="11">
        <f ca="1">((COUNTIFS(SWISSW!$I:$I,'MTT DRAW'!$A61,SWISSW!$J:$J,'MTT DRAW'!BK$1,SWISSW!$F:$F,"Draw")+COUNTIFS(SWISSW!$I:$I,'MTT DRAW'!BK$1,SWISSW!$J:$J,'MTT DRAW'!$A61,SWISSW!$F:$F,"Draw")))*IF(ROW()=COLUMN(),0.5,1)</f>
        <v>0</v>
      </c>
      <c r="BL61" s="11">
        <f ca="1">((COUNTIFS(SWISSW!$I:$I,'MTT DRAW'!$A61,SWISSW!$J:$J,'MTT DRAW'!BL$1,SWISSW!$F:$F,"Draw")+COUNTIFS(SWISSW!$I:$I,'MTT DRAW'!BL$1,SWISSW!$J:$J,'MTT DRAW'!$A61,SWISSW!$F:$F,"Draw")))*IF(ROW()=COLUMN(),0.5,1)</f>
        <v>0</v>
      </c>
      <c r="BM61" s="11" t="str">
        <f ca="1">MATCHUP!BM61</f>
        <v>-</v>
      </c>
      <c r="BN61" s="11" t="str">
        <f ca="1">MATCHUP!BN61</f>
        <v>-</v>
      </c>
      <c r="BO61" s="11" t="str">
        <f ca="1">MATCHUP!BO61</f>
        <v>-</v>
      </c>
      <c r="BP61" s="11" t="str">
        <f ca="1">MATCHUP!BP61</f>
        <v>-</v>
      </c>
      <c r="BQ61" s="11" t="str">
        <f ca="1">MATCHUP!BQ61</f>
        <v>-</v>
      </c>
      <c r="BR61" s="11" t="str">
        <f ca="1">MATCHUP!BR61</f>
        <v>-</v>
      </c>
      <c r="BS61" s="11" t="str">
        <f ca="1">MATCHUP!BS61</f>
        <v>-</v>
      </c>
      <c r="BT61" s="11" t="str">
        <f ca="1">MATCHUP!BT61</f>
        <v>-</v>
      </c>
      <c r="BU61" s="11" t="str">
        <f ca="1">MATCHUP!BU61</f>
        <v>-</v>
      </c>
      <c r="BV61" s="11" t="str">
        <f ca="1">MATCHUP!BV61</f>
        <v>-</v>
      </c>
      <c r="BW61" s="11" t="str">
        <f ca="1">MATCHUP!BW61</f>
        <v>-</v>
      </c>
      <c r="BX61" s="11" t="str">
        <f ca="1">MATCHUP!BX61</f>
        <v>-</v>
      </c>
      <c r="BY61" s="11" t="str">
        <f ca="1">MATCHUP!BY61</f>
        <v>-</v>
      </c>
      <c r="BZ61" s="11" t="str">
        <f ca="1">MATCHUP!BZ61</f>
        <v>-</v>
      </c>
      <c r="CA61" s="11" t="str">
        <f ca="1">MATCHUP!CA61</f>
        <v>-</v>
      </c>
      <c r="CB61" s="11" t="str">
        <f ca="1">MATCHUP!CB61</f>
        <v>-</v>
      </c>
      <c r="CC61" s="11" t="str">
        <f ca="1">MATCHUP!CC61</f>
        <v>-</v>
      </c>
      <c r="CD61" s="11" t="str">
        <f ca="1">MATCHUP!CD61</f>
        <v>-</v>
      </c>
      <c r="CE61" s="11" t="str">
        <f ca="1">MATCHUP!CE61</f>
        <v>-</v>
      </c>
      <c r="CF61" s="11" t="str">
        <f ca="1">MATCHUP!CF61</f>
        <v>-</v>
      </c>
      <c r="CG61" s="11" t="str">
        <f ca="1">MATCHUP!CG61</f>
        <v>-</v>
      </c>
      <c r="CH61" s="11" t="str">
        <f ca="1">MATCHUP!CH61</f>
        <v>-</v>
      </c>
      <c r="CI61" s="11" t="str">
        <f ca="1">MATCHUP!CI61</f>
        <v>-</v>
      </c>
      <c r="CJ61" s="11" t="str">
        <f ca="1">MATCHUP!CJ61</f>
        <v>-</v>
      </c>
      <c r="CK61" s="11" t="str">
        <f ca="1">MATCHUP!CK61</f>
        <v>-</v>
      </c>
      <c r="CL61" s="11" t="str">
        <f ca="1">MATCHUP!CL61</f>
        <v>-</v>
      </c>
      <c r="CM61" s="11" t="str">
        <f ca="1">MATCHUP!CM61</f>
        <v>-</v>
      </c>
      <c r="CN61" s="11" t="str">
        <f ca="1">MATCHUP!CN61</f>
        <v>-</v>
      </c>
      <c r="CO61" s="11" t="str">
        <f ca="1">MATCHUP!CO61</f>
        <v>-</v>
      </c>
      <c r="CP61" s="11" t="str">
        <f ca="1">MATCHUP!CP61</f>
        <v>-</v>
      </c>
      <c r="CQ61" s="11" t="str">
        <f ca="1">MATCHUP!CQ61</f>
        <v>-</v>
      </c>
      <c r="CR61" s="11" t="str">
        <f ca="1">MATCHUP!CR61</f>
        <v>-</v>
      </c>
      <c r="CS61" s="11" t="str">
        <f ca="1">MATCHUP!CS61</f>
        <v>-</v>
      </c>
      <c r="CT61" s="11" t="str">
        <f ca="1">MATCHUP!CT61</f>
        <v>-</v>
      </c>
      <c r="CU61" s="11" t="str">
        <f ca="1">MATCHUP!CU61</f>
        <v>-</v>
      </c>
      <c r="CV61" s="11" t="str">
        <f ca="1">MATCHUP!CV61</f>
        <v>-</v>
      </c>
    </row>
    <row r="62" spans="1:100" ht="55" customHeight="1" x14ac:dyDescent="0.3">
      <c r="A62" s="3" t="str">
        <f ca="1">MATCHUP!A62</f>
        <v>Grixis Familiars</v>
      </c>
      <c r="B62" s="11">
        <f ca="1">((COUNTIFS(SWISSW!$I:$I,'MTT DRAW'!$A62,SWISSW!$J:$J,'MTT DRAW'!B$1,SWISSW!$F:$F,"Draw")+COUNTIFS(SWISSW!$I:$I,'MTT DRAW'!B$1,SWISSW!$J:$J,'MTT DRAW'!$A62,SWISSW!$F:$F,"Draw")))*IF(ROW()=COLUMN(),0.5,1)</f>
        <v>1</v>
      </c>
      <c r="C62" s="11">
        <f ca="1">((COUNTIFS(SWISSW!$I:$I,'MTT DRAW'!$A62,SWISSW!$J:$J,'MTT DRAW'!C$1,SWISSW!$F:$F,"Draw")+COUNTIFS(SWISSW!$I:$I,'MTT DRAW'!C$1,SWISSW!$J:$J,'MTT DRAW'!$A62,SWISSW!$F:$F,"Draw")))*IF(ROW()=COLUMN(),0.5,1)</f>
        <v>0</v>
      </c>
      <c r="D62" s="11">
        <f ca="1">((COUNTIFS(SWISSW!$I:$I,'MTT DRAW'!$A62,SWISSW!$J:$J,'MTT DRAW'!D$1,SWISSW!$F:$F,"Draw")+COUNTIFS(SWISSW!$I:$I,'MTT DRAW'!D$1,SWISSW!$J:$J,'MTT DRAW'!$A62,SWISSW!$F:$F,"Draw")))*IF(ROW()=COLUMN(),0.5,1)</f>
        <v>0</v>
      </c>
      <c r="E62" s="11">
        <f ca="1">((COUNTIFS(SWISSW!$I:$I,'MTT DRAW'!$A62,SWISSW!$J:$J,'MTT DRAW'!E$1,SWISSW!$F:$F,"Draw")+COUNTIFS(SWISSW!$I:$I,'MTT DRAW'!E$1,SWISSW!$J:$J,'MTT DRAW'!$A62,SWISSW!$F:$F,"Draw")))*IF(ROW()=COLUMN(),0.5,1)</f>
        <v>0</v>
      </c>
      <c r="F62" s="11">
        <f ca="1">((COUNTIFS(SWISSW!$I:$I,'MTT DRAW'!$A62,SWISSW!$J:$J,'MTT DRAW'!F$1,SWISSW!$F:$F,"Draw")+COUNTIFS(SWISSW!$I:$I,'MTT DRAW'!F$1,SWISSW!$J:$J,'MTT DRAW'!$A62,SWISSW!$F:$F,"Draw")))*IF(ROW()=COLUMN(),0.5,1)</f>
        <v>0</v>
      </c>
      <c r="G62" s="11">
        <f ca="1">((COUNTIFS(SWISSW!$I:$I,'MTT DRAW'!$A62,SWISSW!$J:$J,'MTT DRAW'!G$1,SWISSW!$F:$F,"Draw")+COUNTIFS(SWISSW!$I:$I,'MTT DRAW'!G$1,SWISSW!$J:$J,'MTT DRAW'!$A62,SWISSW!$F:$F,"Draw")))*IF(ROW()=COLUMN(),0.5,1)</f>
        <v>0</v>
      </c>
      <c r="H62" s="11">
        <f ca="1">((COUNTIFS(SWISSW!$I:$I,'MTT DRAW'!$A62,SWISSW!$J:$J,'MTT DRAW'!H$1,SWISSW!$F:$F,"Draw")+COUNTIFS(SWISSW!$I:$I,'MTT DRAW'!H$1,SWISSW!$J:$J,'MTT DRAW'!$A62,SWISSW!$F:$F,"Draw")))*IF(ROW()=COLUMN(),0.5,1)</f>
        <v>0</v>
      </c>
      <c r="I62" s="11">
        <f ca="1">((COUNTIFS(SWISSW!$I:$I,'MTT DRAW'!$A62,SWISSW!$J:$J,'MTT DRAW'!I$1,SWISSW!$F:$F,"Draw")+COUNTIFS(SWISSW!$I:$I,'MTT DRAW'!I$1,SWISSW!$J:$J,'MTT DRAW'!$A62,SWISSW!$F:$F,"Draw")))*IF(ROW()=COLUMN(),0.5,1)</f>
        <v>1</v>
      </c>
      <c r="J62" s="11">
        <f ca="1">((COUNTIFS(SWISSW!$I:$I,'MTT DRAW'!$A62,SWISSW!$J:$J,'MTT DRAW'!J$1,SWISSW!$F:$F,"Draw")+COUNTIFS(SWISSW!$I:$I,'MTT DRAW'!J$1,SWISSW!$J:$J,'MTT DRAW'!$A62,SWISSW!$F:$F,"Draw")))*IF(ROW()=COLUMN(),0.5,1)</f>
        <v>0</v>
      </c>
      <c r="K62" s="11">
        <f ca="1">((COUNTIFS(SWISSW!$I:$I,'MTT DRAW'!$A62,SWISSW!$J:$J,'MTT DRAW'!K$1,SWISSW!$F:$F,"Draw")+COUNTIFS(SWISSW!$I:$I,'MTT DRAW'!K$1,SWISSW!$J:$J,'MTT DRAW'!$A62,SWISSW!$F:$F,"Draw")))*IF(ROW()=COLUMN(),0.5,1)</f>
        <v>0</v>
      </c>
      <c r="L62" s="11">
        <f ca="1">((COUNTIFS(SWISSW!$I:$I,'MTT DRAW'!$A62,SWISSW!$J:$J,'MTT DRAW'!L$1,SWISSW!$F:$F,"Draw")+COUNTIFS(SWISSW!$I:$I,'MTT DRAW'!L$1,SWISSW!$J:$J,'MTT DRAW'!$A62,SWISSW!$F:$F,"Draw")))*IF(ROW()=COLUMN(),0.5,1)</f>
        <v>0</v>
      </c>
      <c r="M62" s="11">
        <f ca="1">((COUNTIFS(SWISSW!$I:$I,'MTT DRAW'!$A62,SWISSW!$J:$J,'MTT DRAW'!M$1,SWISSW!$F:$F,"Draw")+COUNTIFS(SWISSW!$I:$I,'MTT DRAW'!M$1,SWISSW!$J:$J,'MTT DRAW'!$A62,SWISSW!$F:$F,"Draw")))*IF(ROW()=COLUMN(),0.5,1)</f>
        <v>0</v>
      </c>
      <c r="N62" s="11">
        <f ca="1">((COUNTIFS(SWISSW!$I:$I,'MTT DRAW'!$A62,SWISSW!$J:$J,'MTT DRAW'!N$1,SWISSW!$F:$F,"Draw")+COUNTIFS(SWISSW!$I:$I,'MTT DRAW'!N$1,SWISSW!$J:$J,'MTT DRAW'!$A62,SWISSW!$F:$F,"Draw")))*IF(ROW()=COLUMN(),0.5,1)</f>
        <v>0</v>
      </c>
      <c r="O62" s="11">
        <f ca="1">((COUNTIFS(SWISSW!$I:$I,'MTT DRAW'!$A62,SWISSW!$J:$J,'MTT DRAW'!O$1,SWISSW!$F:$F,"Draw")+COUNTIFS(SWISSW!$I:$I,'MTT DRAW'!O$1,SWISSW!$J:$J,'MTT DRAW'!$A62,SWISSW!$F:$F,"Draw")))*IF(ROW()=COLUMN(),0.5,1)</f>
        <v>0</v>
      </c>
      <c r="P62" s="11">
        <f ca="1">((COUNTIFS(SWISSW!$I:$I,'MTT DRAW'!$A62,SWISSW!$J:$J,'MTT DRAW'!P$1,SWISSW!$F:$F,"Draw")+COUNTIFS(SWISSW!$I:$I,'MTT DRAW'!P$1,SWISSW!$J:$J,'MTT DRAW'!$A62,SWISSW!$F:$F,"Draw")))*IF(ROW()=COLUMN(),0.5,1)</f>
        <v>0</v>
      </c>
      <c r="Q62" s="11">
        <f ca="1">((COUNTIFS(SWISSW!$I:$I,'MTT DRAW'!$A62,SWISSW!$J:$J,'MTT DRAW'!Q$1,SWISSW!$F:$F,"Draw")+COUNTIFS(SWISSW!$I:$I,'MTT DRAW'!Q$1,SWISSW!$J:$J,'MTT DRAW'!$A62,SWISSW!$F:$F,"Draw")))*IF(ROW()=COLUMN(),0.5,1)</f>
        <v>0</v>
      </c>
      <c r="R62" s="11">
        <f ca="1">((COUNTIFS(SWISSW!$I:$I,'MTT DRAW'!$A62,SWISSW!$J:$J,'MTT DRAW'!R$1,SWISSW!$F:$F,"Draw")+COUNTIFS(SWISSW!$I:$I,'MTT DRAW'!R$1,SWISSW!$J:$J,'MTT DRAW'!$A62,SWISSW!$F:$F,"Draw")))*IF(ROW()=COLUMN(),0.5,1)</f>
        <v>0</v>
      </c>
      <c r="S62" s="11">
        <f ca="1">((COUNTIFS(SWISSW!$I:$I,'MTT DRAW'!$A62,SWISSW!$J:$J,'MTT DRAW'!S$1,SWISSW!$F:$F,"Draw")+COUNTIFS(SWISSW!$I:$I,'MTT DRAW'!S$1,SWISSW!$J:$J,'MTT DRAW'!$A62,SWISSW!$F:$F,"Draw")))*IF(ROW()=COLUMN(),0.5,1)</f>
        <v>0</v>
      </c>
      <c r="T62" s="11">
        <f ca="1">((COUNTIFS(SWISSW!$I:$I,'MTT DRAW'!$A62,SWISSW!$J:$J,'MTT DRAW'!T$1,SWISSW!$F:$F,"Draw")+COUNTIFS(SWISSW!$I:$I,'MTT DRAW'!T$1,SWISSW!$J:$J,'MTT DRAW'!$A62,SWISSW!$F:$F,"Draw")))*IF(ROW()=COLUMN(),0.5,1)</f>
        <v>0</v>
      </c>
      <c r="U62" s="11">
        <f ca="1">((COUNTIFS(SWISSW!$I:$I,'MTT DRAW'!$A62,SWISSW!$J:$J,'MTT DRAW'!U$1,SWISSW!$F:$F,"Draw")+COUNTIFS(SWISSW!$I:$I,'MTT DRAW'!U$1,SWISSW!$J:$J,'MTT DRAW'!$A62,SWISSW!$F:$F,"Draw")))*IF(ROW()=COLUMN(),0.5,1)</f>
        <v>0</v>
      </c>
      <c r="V62" s="11">
        <f ca="1">((COUNTIFS(SWISSW!$I:$I,'MTT DRAW'!$A62,SWISSW!$J:$J,'MTT DRAW'!V$1,SWISSW!$F:$F,"Draw")+COUNTIFS(SWISSW!$I:$I,'MTT DRAW'!V$1,SWISSW!$J:$J,'MTT DRAW'!$A62,SWISSW!$F:$F,"Draw")))*IF(ROW()=COLUMN(),0.5,1)</f>
        <v>0</v>
      </c>
      <c r="W62" s="11">
        <f ca="1">((COUNTIFS(SWISSW!$I:$I,'MTT DRAW'!$A62,SWISSW!$J:$J,'MTT DRAW'!W$1,SWISSW!$F:$F,"Draw")+COUNTIFS(SWISSW!$I:$I,'MTT DRAW'!W$1,SWISSW!$J:$J,'MTT DRAW'!$A62,SWISSW!$F:$F,"Draw")))*IF(ROW()=COLUMN(),0.5,1)</f>
        <v>0</v>
      </c>
      <c r="X62" s="11">
        <f ca="1">((COUNTIFS(SWISSW!$I:$I,'MTT DRAW'!$A62,SWISSW!$J:$J,'MTT DRAW'!X$1,SWISSW!$F:$F,"Draw")+COUNTIFS(SWISSW!$I:$I,'MTT DRAW'!X$1,SWISSW!$J:$J,'MTT DRAW'!$A62,SWISSW!$F:$F,"Draw")))*IF(ROW()=COLUMN(),0.5,1)</f>
        <v>0</v>
      </c>
      <c r="Y62" s="11">
        <f ca="1">((COUNTIFS(SWISSW!$I:$I,'MTT DRAW'!$A62,SWISSW!$J:$J,'MTT DRAW'!Y$1,SWISSW!$F:$F,"Draw")+COUNTIFS(SWISSW!$I:$I,'MTT DRAW'!Y$1,SWISSW!$J:$J,'MTT DRAW'!$A62,SWISSW!$F:$F,"Draw")))*IF(ROW()=COLUMN(),0.5,1)</f>
        <v>0</v>
      </c>
      <c r="Z62" s="11">
        <f ca="1">((COUNTIFS(SWISSW!$I:$I,'MTT DRAW'!$A62,SWISSW!$J:$J,'MTT DRAW'!Z$1,SWISSW!$F:$F,"Draw")+COUNTIFS(SWISSW!$I:$I,'MTT DRAW'!Z$1,SWISSW!$J:$J,'MTT DRAW'!$A62,SWISSW!$F:$F,"Draw")))*IF(ROW()=COLUMN(),0.5,1)</f>
        <v>0</v>
      </c>
      <c r="AA62" s="11">
        <f ca="1">((COUNTIFS(SWISSW!$I:$I,'MTT DRAW'!$A62,SWISSW!$J:$J,'MTT DRAW'!AA$1,SWISSW!$F:$F,"Draw")+COUNTIFS(SWISSW!$I:$I,'MTT DRAW'!AA$1,SWISSW!$J:$J,'MTT DRAW'!$A62,SWISSW!$F:$F,"Draw")))*IF(ROW()=COLUMN(),0.5,1)</f>
        <v>0</v>
      </c>
      <c r="AB62" s="11">
        <f ca="1">((COUNTIFS(SWISSW!$I:$I,'MTT DRAW'!$A62,SWISSW!$J:$J,'MTT DRAW'!AB$1,SWISSW!$F:$F,"Draw")+COUNTIFS(SWISSW!$I:$I,'MTT DRAW'!AB$1,SWISSW!$J:$J,'MTT DRAW'!$A62,SWISSW!$F:$F,"Draw")))*IF(ROW()=COLUMN(),0.5,1)</f>
        <v>0</v>
      </c>
      <c r="AC62" s="11">
        <f ca="1">((COUNTIFS(SWISSW!$I:$I,'MTT DRAW'!$A62,SWISSW!$J:$J,'MTT DRAW'!AC$1,SWISSW!$F:$F,"Draw")+COUNTIFS(SWISSW!$I:$I,'MTT DRAW'!AC$1,SWISSW!$J:$J,'MTT DRAW'!$A62,SWISSW!$F:$F,"Draw")))*IF(ROW()=COLUMN(),0.5,1)</f>
        <v>0</v>
      </c>
      <c r="AD62" s="11">
        <f ca="1">((COUNTIFS(SWISSW!$I:$I,'MTT DRAW'!$A62,SWISSW!$J:$J,'MTT DRAW'!AD$1,SWISSW!$F:$F,"Draw")+COUNTIFS(SWISSW!$I:$I,'MTT DRAW'!AD$1,SWISSW!$J:$J,'MTT DRAW'!$A62,SWISSW!$F:$F,"Draw")))*IF(ROW()=COLUMN(),0.5,1)</f>
        <v>0</v>
      </c>
      <c r="AE62" s="11">
        <f ca="1">((COUNTIFS(SWISSW!$I:$I,'MTT DRAW'!$A62,SWISSW!$J:$J,'MTT DRAW'!AE$1,SWISSW!$F:$F,"Draw")+COUNTIFS(SWISSW!$I:$I,'MTT DRAW'!AE$1,SWISSW!$J:$J,'MTT DRAW'!$A62,SWISSW!$F:$F,"Draw")))*IF(ROW()=COLUMN(),0.5,1)</f>
        <v>0</v>
      </c>
      <c r="AF62" s="11">
        <f ca="1">((COUNTIFS(SWISSW!$I:$I,'MTT DRAW'!$A62,SWISSW!$J:$J,'MTT DRAW'!AF$1,SWISSW!$F:$F,"Draw")+COUNTIFS(SWISSW!$I:$I,'MTT DRAW'!AF$1,SWISSW!$J:$J,'MTT DRAW'!$A62,SWISSW!$F:$F,"Draw")))*IF(ROW()=COLUMN(),0.5,1)</f>
        <v>0</v>
      </c>
      <c r="AG62" s="11">
        <f ca="1">((COUNTIFS(SWISSW!$I:$I,'MTT DRAW'!$A62,SWISSW!$J:$J,'MTT DRAW'!AG$1,SWISSW!$F:$F,"Draw")+COUNTIFS(SWISSW!$I:$I,'MTT DRAW'!AG$1,SWISSW!$J:$J,'MTT DRAW'!$A62,SWISSW!$F:$F,"Draw")))*IF(ROW()=COLUMN(),0.5,1)</f>
        <v>0</v>
      </c>
      <c r="AH62" s="11">
        <f ca="1">((COUNTIFS(SWISSW!$I:$I,'MTT DRAW'!$A62,SWISSW!$J:$J,'MTT DRAW'!AH$1,SWISSW!$F:$F,"Draw")+COUNTIFS(SWISSW!$I:$I,'MTT DRAW'!AH$1,SWISSW!$J:$J,'MTT DRAW'!$A62,SWISSW!$F:$F,"Draw")))*IF(ROW()=COLUMN(),0.5,1)</f>
        <v>0</v>
      </c>
      <c r="AI62" s="11">
        <f ca="1">((COUNTIFS(SWISSW!$I:$I,'MTT DRAW'!$A62,SWISSW!$J:$J,'MTT DRAW'!AI$1,SWISSW!$F:$F,"Draw")+COUNTIFS(SWISSW!$I:$I,'MTT DRAW'!AI$1,SWISSW!$J:$J,'MTT DRAW'!$A62,SWISSW!$F:$F,"Draw")))*IF(ROW()=COLUMN(),0.5,1)</f>
        <v>0</v>
      </c>
      <c r="AJ62" s="11">
        <f ca="1">((COUNTIFS(SWISSW!$I:$I,'MTT DRAW'!$A62,SWISSW!$J:$J,'MTT DRAW'!AJ$1,SWISSW!$F:$F,"Draw")+COUNTIFS(SWISSW!$I:$I,'MTT DRAW'!AJ$1,SWISSW!$J:$J,'MTT DRAW'!$A62,SWISSW!$F:$F,"Draw")))*IF(ROW()=COLUMN(),0.5,1)</f>
        <v>0</v>
      </c>
      <c r="AK62" s="11">
        <f ca="1">((COUNTIFS(SWISSW!$I:$I,'MTT DRAW'!$A62,SWISSW!$J:$J,'MTT DRAW'!AK$1,SWISSW!$F:$F,"Draw")+COUNTIFS(SWISSW!$I:$I,'MTT DRAW'!AK$1,SWISSW!$J:$J,'MTT DRAW'!$A62,SWISSW!$F:$F,"Draw")))*IF(ROW()=COLUMN(),0.5,1)</f>
        <v>0</v>
      </c>
      <c r="AL62" s="11">
        <f ca="1">((COUNTIFS(SWISSW!$I:$I,'MTT DRAW'!$A62,SWISSW!$J:$J,'MTT DRAW'!AL$1,SWISSW!$F:$F,"Draw")+COUNTIFS(SWISSW!$I:$I,'MTT DRAW'!AL$1,SWISSW!$J:$J,'MTT DRAW'!$A62,SWISSW!$F:$F,"Draw")))*IF(ROW()=COLUMN(),0.5,1)</f>
        <v>0</v>
      </c>
      <c r="AM62" s="11">
        <f ca="1">((COUNTIFS(SWISSW!$I:$I,'MTT DRAW'!$A62,SWISSW!$J:$J,'MTT DRAW'!AM$1,SWISSW!$F:$F,"Draw")+COUNTIFS(SWISSW!$I:$I,'MTT DRAW'!AM$1,SWISSW!$J:$J,'MTT DRAW'!$A62,SWISSW!$F:$F,"Draw")))*IF(ROW()=COLUMN(),0.5,1)</f>
        <v>0</v>
      </c>
      <c r="AN62" s="11">
        <f ca="1">((COUNTIFS(SWISSW!$I:$I,'MTT DRAW'!$A62,SWISSW!$J:$J,'MTT DRAW'!AN$1,SWISSW!$F:$F,"Draw")+COUNTIFS(SWISSW!$I:$I,'MTT DRAW'!AN$1,SWISSW!$J:$J,'MTT DRAW'!$A62,SWISSW!$F:$F,"Draw")))*IF(ROW()=COLUMN(),0.5,1)</f>
        <v>0</v>
      </c>
      <c r="AO62" s="11">
        <f ca="1">((COUNTIFS(SWISSW!$I:$I,'MTT DRAW'!$A62,SWISSW!$J:$J,'MTT DRAW'!AO$1,SWISSW!$F:$F,"Draw")+COUNTIFS(SWISSW!$I:$I,'MTT DRAW'!AO$1,SWISSW!$J:$J,'MTT DRAW'!$A62,SWISSW!$F:$F,"Draw")))*IF(ROW()=COLUMN(),0.5,1)</f>
        <v>0</v>
      </c>
      <c r="AP62" s="11">
        <f ca="1">((COUNTIFS(SWISSW!$I:$I,'MTT DRAW'!$A62,SWISSW!$J:$J,'MTT DRAW'!AP$1,SWISSW!$F:$F,"Draw")+COUNTIFS(SWISSW!$I:$I,'MTT DRAW'!AP$1,SWISSW!$J:$J,'MTT DRAW'!$A62,SWISSW!$F:$F,"Draw")))*IF(ROW()=COLUMN(),0.5,1)</f>
        <v>0</v>
      </c>
      <c r="AQ62" s="11">
        <f ca="1">((COUNTIFS(SWISSW!$I:$I,'MTT DRAW'!$A62,SWISSW!$J:$J,'MTT DRAW'!AQ$1,SWISSW!$F:$F,"Draw")+COUNTIFS(SWISSW!$I:$I,'MTT DRAW'!AQ$1,SWISSW!$J:$J,'MTT DRAW'!$A62,SWISSW!$F:$F,"Draw")))*IF(ROW()=COLUMN(),0.5,1)</f>
        <v>0</v>
      </c>
      <c r="AR62" s="11">
        <f ca="1">((COUNTIFS(SWISSW!$I:$I,'MTT DRAW'!$A62,SWISSW!$J:$J,'MTT DRAW'!AR$1,SWISSW!$F:$F,"Draw")+COUNTIFS(SWISSW!$I:$I,'MTT DRAW'!AR$1,SWISSW!$J:$J,'MTT DRAW'!$A62,SWISSW!$F:$F,"Draw")))*IF(ROW()=COLUMN(),0.5,1)</f>
        <v>0</v>
      </c>
      <c r="AS62" s="11">
        <f ca="1">((COUNTIFS(SWISSW!$I:$I,'MTT DRAW'!$A62,SWISSW!$J:$J,'MTT DRAW'!AS$1,SWISSW!$F:$F,"Draw")+COUNTIFS(SWISSW!$I:$I,'MTT DRAW'!AS$1,SWISSW!$J:$J,'MTT DRAW'!$A62,SWISSW!$F:$F,"Draw")))*IF(ROW()=COLUMN(),0.5,1)</f>
        <v>0</v>
      </c>
      <c r="AT62" s="11">
        <f ca="1">((COUNTIFS(SWISSW!$I:$I,'MTT DRAW'!$A62,SWISSW!$J:$J,'MTT DRAW'!AT$1,SWISSW!$F:$F,"Draw")+COUNTIFS(SWISSW!$I:$I,'MTT DRAW'!AT$1,SWISSW!$J:$J,'MTT DRAW'!$A62,SWISSW!$F:$F,"Draw")))*IF(ROW()=COLUMN(),0.5,1)</f>
        <v>0</v>
      </c>
      <c r="AU62" s="11">
        <f ca="1">((COUNTIFS(SWISSW!$I:$I,'MTT DRAW'!$A62,SWISSW!$J:$J,'MTT DRAW'!AU$1,SWISSW!$F:$F,"Draw")+COUNTIFS(SWISSW!$I:$I,'MTT DRAW'!AU$1,SWISSW!$J:$J,'MTT DRAW'!$A62,SWISSW!$F:$F,"Draw")))*IF(ROW()=COLUMN(),0.5,1)</f>
        <v>0</v>
      </c>
      <c r="AV62" s="11">
        <f ca="1">((COUNTIFS(SWISSW!$I:$I,'MTT DRAW'!$A62,SWISSW!$J:$J,'MTT DRAW'!AV$1,SWISSW!$F:$F,"Draw")+COUNTIFS(SWISSW!$I:$I,'MTT DRAW'!AV$1,SWISSW!$J:$J,'MTT DRAW'!$A62,SWISSW!$F:$F,"Draw")))*IF(ROW()=COLUMN(),0.5,1)</f>
        <v>0</v>
      </c>
      <c r="AW62" s="11">
        <f ca="1">((COUNTIFS(SWISSW!$I:$I,'MTT DRAW'!$A62,SWISSW!$J:$J,'MTT DRAW'!AW$1,SWISSW!$F:$F,"Draw")+COUNTIFS(SWISSW!$I:$I,'MTT DRAW'!AW$1,SWISSW!$J:$J,'MTT DRAW'!$A62,SWISSW!$F:$F,"Draw")))*IF(ROW()=COLUMN(),0.5,1)</f>
        <v>0</v>
      </c>
      <c r="AX62" s="11">
        <f ca="1">((COUNTIFS(SWISSW!$I:$I,'MTT DRAW'!$A62,SWISSW!$J:$J,'MTT DRAW'!AX$1,SWISSW!$F:$F,"Draw")+COUNTIFS(SWISSW!$I:$I,'MTT DRAW'!AX$1,SWISSW!$J:$J,'MTT DRAW'!$A62,SWISSW!$F:$F,"Draw")))*IF(ROW()=COLUMN(),0.5,1)</f>
        <v>0</v>
      </c>
      <c r="AY62" s="11">
        <f ca="1">((COUNTIFS(SWISSW!$I:$I,'MTT DRAW'!$A62,SWISSW!$J:$J,'MTT DRAW'!AY$1,SWISSW!$F:$F,"Draw")+COUNTIFS(SWISSW!$I:$I,'MTT DRAW'!AY$1,SWISSW!$J:$J,'MTT DRAW'!$A62,SWISSW!$F:$F,"Draw")))*IF(ROW()=COLUMN(),0.5,1)</f>
        <v>0</v>
      </c>
      <c r="AZ62" s="11">
        <f ca="1">((COUNTIFS(SWISSW!$I:$I,'MTT DRAW'!$A62,SWISSW!$J:$J,'MTT DRAW'!AZ$1,SWISSW!$F:$F,"Draw")+COUNTIFS(SWISSW!$I:$I,'MTT DRAW'!AZ$1,SWISSW!$J:$J,'MTT DRAW'!$A62,SWISSW!$F:$F,"Draw")))*IF(ROW()=COLUMN(),0.5,1)</f>
        <v>0</v>
      </c>
      <c r="BA62" s="11">
        <f ca="1">((COUNTIFS(SWISSW!$I:$I,'MTT DRAW'!$A62,SWISSW!$J:$J,'MTT DRAW'!BA$1,SWISSW!$F:$F,"Draw")+COUNTIFS(SWISSW!$I:$I,'MTT DRAW'!BA$1,SWISSW!$J:$J,'MTT DRAW'!$A62,SWISSW!$F:$F,"Draw")))*IF(ROW()=COLUMN(),0.5,1)</f>
        <v>0</v>
      </c>
      <c r="BB62" s="11">
        <f ca="1">((COUNTIFS(SWISSW!$I:$I,'MTT DRAW'!$A62,SWISSW!$J:$J,'MTT DRAW'!BB$1,SWISSW!$F:$F,"Draw")+COUNTIFS(SWISSW!$I:$I,'MTT DRAW'!BB$1,SWISSW!$J:$J,'MTT DRAW'!$A62,SWISSW!$F:$F,"Draw")))*IF(ROW()=COLUMN(),0.5,1)</f>
        <v>0</v>
      </c>
      <c r="BC62" s="11">
        <f ca="1">((COUNTIFS(SWISSW!$I:$I,'MTT DRAW'!$A62,SWISSW!$J:$J,'MTT DRAW'!BC$1,SWISSW!$F:$F,"Draw")+COUNTIFS(SWISSW!$I:$I,'MTT DRAW'!BC$1,SWISSW!$J:$J,'MTT DRAW'!$A62,SWISSW!$F:$F,"Draw")))*IF(ROW()=COLUMN(),0.5,1)</f>
        <v>0</v>
      </c>
      <c r="BD62" s="11">
        <f ca="1">((COUNTIFS(SWISSW!$I:$I,'MTT DRAW'!$A62,SWISSW!$J:$J,'MTT DRAW'!BD$1,SWISSW!$F:$F,"Draw")+COUNTIFS(SWISSW!$I:$I,'MTT DRAW'!BD$1,SWISSW!$J:$J,'MTT DRAW'!$A62,SWISSW!$F:$F,"Draw")))*IF(ROW()=COLUMN(),0.5,1)</f>
        <v>0</v>
      </c>
      <c r="BE62" s="11">
        <f ca="1">((COUNTIFS(SWISSW!$I:$I,'MTT DRAW'!$A62,SWISSW!$J:$J,'MTT DRAW'!BE$1,SWISSW!$F:$F,"Draw")+COUNTIFS(SWISSW!$I:$I,'MTT DRAW'!BE$1,SWISSW!$J:$J,'MTT DRAW'!$A62,SWISSW!$F:$F,"Draw")))*IF(ROW()=COLUMN(),0.5,1)</f>
        <v>0</v>
      </c>
      <c r="BF62" s="11">
        <f ca="1">((COUNTIFS(SWISSW!$I:$I,'MTT DRAW'!$A62,SWISSW!$J:$J,'MTT DRAW'!BF$1,SWISSW!$F:$F,"Draw")+COUNTIFS(SWISSW!$I:$I,'MTT DRAW'!BF$1,SWISSW!$J:$J,'MTT DRAW'!$A62,SWISSW!$F:$F,"Draw")))*IF(ROW()=COLUMN(),0.5,1)</f>
        <v>0</v>
      </c>
      <c r="BG62" s="11">
        <f ca="1">((COUNTIFS(SWISSW!$I:$I,'MTT DRAW'!$A62,SWISSW!$J:$J,'MTT DRAW'!BG$1,SWISSW!$F:$F,"Draw")+COUNTIFS(SWISSW!$I:$I,'MTT DRAW'!BG$1,SWISSW!$J:$J,'MTT DRAW'!$A62,SWISSW!$F:$F,"Draw")))*IF(ROW()=COLUMN(),0.5,1)</f>
        <v>0</v>
      </c>
      <c r="BH62" s="11">
        <f ca="1">((COUNTIFS(SWISSW!$I:$I,'MTT DRAW'!$A62,SWISSW!$J:$J,'MTT DRAW'!BH$1,SWISSW!$F:$F,"Draw")+COUNTIFS(SWISSW!$I:$I,'MTT DRAW'!BH$1,SWISSW!$J:$J,'MTT DRAW'!$A62,SWISSW!$F:$F,"Draw")))*IF(ROW()=COLUMN(),0.5,1)</f>
        <v>0</v>
      </c>
      <c r="BI62" s="11">
        <f ca="1">((COUNTIFS(SWISSW!$I:$I,'MTT DRAW'!$A62,SWISSW!$J:$J,'MTT DRAW'!BI$1,SWISSW!$F:$F,"Draw")+COUNTIFS(SWISSW!$I:$I,'MTT DRAW'!BI$1,SWISSW!$J:$J,'MTT DRAW'!$A62,SWISSW!$F:$F,"Draw")))*IF(ROW()=COLUMN(),0.5,1)</f>
        <v>0</v>
      </c>
      <c r="BJ62" s="11">
        <f ca="1">((COUNTIFS(SWISSW!$I:$I,'MTT DRAW'!$A62,SWISSW!$J:$J,'MTT DRAW'!BJ$1,SWISSW!$F:$F,"Draw")+COUNTIFS(SWISSW!$I:$I,'MTT DRAW'!BJ$1,SWISSW!$J:$J,'MTT DRAW'!$A62,SWISSW!$F:$F,"Draw")))*IF(ROW()=COLUMN(),0.5,1)</f>
        <v>0</v>
      </c>
      <c r="BK62" s="11">
        <f ca="1">((COUNTIFS(SWISSW!$I:$I,'MTT DRAW'!$A62,SWISSW!$J:$J,'MTT DRAW'!BK$1,SWISSW!$F:$F,"Draw")+COUNTIFS(SWISSW!$I:$I,'MTT DRAW'!BK$1,SWISSW!$J:$J,'MTT DRAW'!$A62,SWISSW!$F:$F,"Draw")))*IF(ROW()=COLUMN(),0.5,1)</f>
        <v>0</v>
      </c>
      <c r="BL62" s="11">
        <f ca="1">((COUNTIFS(SWISSW!$I:$I,'MTT DRAW'!$A62,SWISSW!$J:$J,'MTT DRAW'!BL$1,SWISSW!$F:$F,"Draw")+COUNTIFS(SWISSW!$I:$I,'MTT DRAW'!BL$1,SWISSW!$J:$J,'MTT DRAW'!$A62,SWISSW!$F:$F,"Draw")))*IF(ROW()=COLUMN(),0.5,1)</f>
        <v>0</v>
      </c>
      <c r="BM62" s="11" t="str">
        <f ca="1">MATCHUP!BM62</f>
        <v>-</v>
      </c>
      <c r="BN62" s="11" t="str">
        <f ca="1">MATCHUP!BN62</f>
        <v>-</v>
      </c>
      <c r="BO62" s="11" t="str">
        <f ca="1">MATCHUP!BO62</f>
        <v>-</v>
      </c>
      <c r="BP62" s="11" t="str">
        <f ca="1">MATCHUP!BP62</f>
        <v>-</v>
      </c>
      <c r="BQ62" s="11" t="str">
        <f ca="1">MATCHUP!BQ62</f>
        <v>-</v>
      </c>
      <c r="BR62" s="11" t="str">
        <f ca="1">MATCHUP!BR62</f>
        <v>-</v>
      </c>
      <c r="BS62" s="11" t="str">
        <f ca="1">MATCHUP!BS62</f>
        <v>-</v>
      </c>
      <c r="BT62" s="11" t="str">
        <f ca="1">MATCHUP!BT62</f>
        <v>-</v>
      </c>
      <c r="BU62" s="11" t="str">
        <f ca="1">MATCHUP!BU62</f>
        <v>-</v>
      </c>
      <c r="BV62" s="11" t="str">
        <f ca="1">MATCHUP!BV62</f>
        <v>-</v>
      </c>
      <c r="BW62" s="11" t="str">
        <f ca="1">MATCHUP!BW62</f>
        <v>-</v>
      </c>
      <c r="BX62" s="11" t="str">
        <f ca="1">MATCHUP!BX62</f>
        <v>-</v>
      </c>
      <c r="BY62" s="11" t="str">
        <f ca="1">MATCHUP!BY62</f>
        <v>-</v>
      </c>
      <c r="BZ62" s="11" t="str">
        <f ca="1">MATCHUP!BZ62</f>
        <v>-</v>
      </c>
      <c r="CA62" s="11" t="str">
        <f ca="1">MATCHUP!CA62</f>
        <v>-</v>
      </c>
      <c r="CB62" s="11" t="str">
        <f ca="1">MATCHUP!CB62</f>
        <v>-</v>
      </c>
      <c r="CC62" s="11" t="str">
        <f ca="1">MATCHUP!CC62</f>
        <v>-</v>
      </c>
      <c r="CD62" s="11" t="str">
        <f ca="1">MATCHUP!CD62</f>
        <v>-</v>
      </c>
      <c r="CE62" s="11" t="str">
        <f ca="1">MATCHUP!CE62</f>
        <v>-</v>
      </c>
      <c r="CF62" s="11" t="str">
        <f ca="1">MATCHUP!CF62</f>
        <v>-</v>
      </c>
      <c r="CG62" s="11" t="str">
        <f ca="1">MATCHUP!CG62</f>
        <v>-</v>
      </c>
      <c r="CH62" s="11" t="str">
        <f ca="1">MATCHUP!CH62</f>
        <v>-</v>
      </c>
      <c r="CI62" s="11" t="str">
        <f ca="1">MATCHUP!CI62</f>
        <v>-</v>
      </c>
      <c r="CJ62" s="11" t="str">
        <f ca="1">MATCHUP!CJ62</f>
        <v>-</v>
      </c>
      <c r="CK62" s="11" t="str">
        <f ca="1">MATCHUP!CK62</f>
        <v>-</v>
      </c>
      <c r="CL62" s="11" t="str">
        <f ca="1">MATCHUP!CL62</f>
        <v>-</v>
      </c>
      <c r="CM62" s="11" t="str">
        <f ca="1">MATCHUP!CM62</f>
        <v>-</v>
      </c>
      <c r="CN62" s="11" t="str">
        <f ca="1">MATCHUP!CN62</f>
        <v>-</v>
      </c>
      <c r="CO62" s="11" t="str">
        <f ca="1">MATCHUP!CO62</f>
        <v>-</v>
      </c>
      <c r="CP62" s="11" t="str">
        <f ca="1">MATCHUP!CP62</f>
        <v>-</v>
      </c>
      <c r="CQ62" s="11" t="str">
        <f ca="1">MATCHUP!CQ62</f>
        <v>-</v>
      </c>
      <c r="CR62" s="11" t="str">
        <f ca="1">MATCHUP!CR62</f>
        <v>-</v>
      </c>
      <c r="CS62" s="11" t="str">
        <f ca="1">MATCHUP!CS62</f>
        <v>-</v>
      </c>
      <c r="CT62" s="11" t="str">
        <f ca="1">MATCHUP!CT62</f>
        <v>-</v>
      </c>
      <c r="CU62" s="11" t="str">
        <f ca="1">MATCHUP!CU62</f>
        <v>-</v>
      </c>
      <c r="CV62" s="11" t="str">
        <f ca="1">MATCHUP!CV62</f>
        <v>-</v>
      </c>
    </row>
    <row r="63" spans="1:100" ht="55" customHeight="1" x14ac:dyDescent="0.3">
      <c r="A63" s="3" t="str">
        <f ca="1">MATCHUP!A63</f>
        <v>Temur Things</v>
      </c>
      <c r="B63" s="11">
        <f ca="1">((COUNTIFS(SWISSW!$I:$I,'MTT DRAW'!$A63,SWISSW!$J:$J,'MTT DRAW'!B$1,SWISSW!$F:$F,"Draw")+COUNTIFS(SWISSW!$I:$I,'MTT DRAW'!B$1,SWISSW!$J:$J,'MTT DRAW'!$A63,SWISSW!$F:$F,"Draw")))*IF(ROW()=COLUMN(),0.5,1)</f>
        <v>0</v>
      </c>
      <c r="C63" s="11">
        <f ca="1">((COUNTIFS(SWISSW!$I:$I,'MTT DRAW'!$A63,SWISSW!$J:$J,'MTT DRAW'!C$1,SWISSW!$F:$F,"Draw")+COUNTIFS(SWISSW!$I:$I,'MTT DRAW'!C$1,SWISSW!$J:$J,'MTT DRAW'!$A63,SWISSW!$F:$F,"Draw")))*IF(ROW()=COLUMN(),0.5,1)</f>
        <v>0</v>
      </c>
      <c r="D63" s="11">
        <f ca="1">((COUNTIFS(SWISSW!$I:$I,'MTT DRAW'!$A63,SWISSW!$J:$J,'MTT DRAW'!D$1,SWISSW!$F:$F,"Draw")+COUNTIFS(SWISSW!$I:$I,'MTT DRAW'!D$1,SWISSW!$J:$J,'MTT DRAW'!$A63,SWISSW!$F:$F,"Draw")))*IF(ROW()=COLUMN(),0.5,1)</f>
        <v>0</v>
      </c>
      <c r="E63" s="11">
        <f ca="1">((COUNTIFS(SWISSW!$I:$I,'MTT DRAW'!$A63,SWISSW!$J:$J,'MTT DRAW'!E$1,SWISSW!$F:$F,"Draw")+COUNTIFS(SWISSW!$I:$I,'MTT DRAW'!E$1,SWISSW!$J:$J,'MTT DRAW'!$A63,SWISSW!$F:$F,"Draw")))*IF(ROW()=COLUMN(),0.5,1)</f>
        <v>0</v>
      </c>
      <c r="F63" s="11">
        <f ca="1">((COUNTIFS(SWISSW!$I:$I,'MTT DRAW'!$A63,SWISSW!$J:$J,'MTT DRAW'!F$1,SWISSW!$F:$F,"Draw")+COUNTIFS(SWISSW!$I:$I,'MTT DRAW'!F$1,SWISSW!$J:$J,'MTT DRAW'!$A63,SWISSW!$F:$F,"Draw")))*IF(ROW()=COLUMN(),0.5,1)</f>
        <v>0</v>
      </c>
      <c r="G63" s="11">
        <f ca="1">((COUNTIFS(SWISSW!$I:$I,'MTT DRAW'!$A63,SWISSW!$J:$J,'MTT DRAW'!G$1,SWISSW!$F:$F,"Draw")+COUNTIFS(SWISSW!$I:$I,'MTT DRAW'!G$1,SWISSW!$J:$J,'MTT DRAW'!$A63,SWISSW!$F:$F,"Draw")))*IF(ROW()=COLUMN(),0.5,1)</f>
        <v>0</v>
      </c>
      <c r="H63" s="11">
        <f ca="1">((COUNTIFS(SWISSW!$I:$I,'MTT DRAW'!$A63,SWISSW!$J:$J,'MTT DRAW'!H$1,SWISSW!$F:$F,"Draw")+COUNTIFS(SWISSW!$I:$I,'MTT DRAW'!H$1,SWISSW!$J:$J,'MTT DRAW'!$A63,SWISSW!$F:$F,"Draw")))*IF(ROW()=COLUMN(),0.5,1)</f>
        <v>0</v>
      </c>
      <c r="I63" s="11">
        <f ca="1">((COUNTIFS(SWISSW!$I:$I,'MTT DRAW'!$A63,SWISSW!$J:$J,'MTT DRAW'!I$1,SWISSW!$F:$F,"Draw")+COUNTIFS(SWISSW!$I:$I,'MTT DRAW'!I$1,SWISSW!$J:$J,'MTT DRAW'!$A63,SWISSW!$F:$F,"Draw")))*IF(ROW()=COLUMN(),0.5,1)</f>
        <v>0</v>
      </c>
      <c r="J63" s="11">
        <f ca="1">((COUNTIFS(SWISSW!$I:$I,'MTT DRAW'!$A63,SWISSW!$J:$J,'MTT DRAW'!J$1,SWISSW!$F:$F,"Draw")+COUNTIFS(SWISSW!$I:$I,'MTT DRAW'!J$1,SWISSW!$J:$J,'MTT DRAW'!$A63,SWISSW!$F:$F,"Draw")))*IF(ROW()=COLUMN(),0.5,1)</f>
        <v>0</v>
      </c>
      <c r="K63" s="11">
        <f ca="1">((COUNTIFS(SWISSW!$I:$I,'MTT DRAW'!$A63,SWISSW!$J:$J,'MTT DRAW'!K$1,SWISSW!$F:$F,"Draw")+COUNTIFS(SWISSW!$I:$I,'MTT DRAW'!K$1,SWISSW!$J:$J,'MTT DRAW'!$A63,SWISSW!$F:$F,"Draw")))*IF(ROW()=COLUMN(),0.5,1)</f>
        <v>0</v>
      </c>
      <c r="L63" s="11">
        <f ca="1">((COUNTIFS(SWISSW!$I:$I,'MTT DRAW'!$A63,SWISSW!$J:$J,'MTT DRAW'!L$1,SWISSW!$F:$F,"Draw")+COUNTIFS(SWISSW!$I:$I,'MTT DRAW'!L$1,SWISSW!$J:$J,'MTT DRAW'!$A63,SWISSW!$F:$F,"Draw")))*IF(ROW()=COLUMN(),0.5,1)</f>
        <v>0</v>
      </c>
      <c r="M63" s="11">
        <f ca="1">((COUNTIFS(SWISSW!$I:$I,'MTT DRAW'!$A63,SWISSW!$J:$J,'MTT DRAW'!M$1,SWISSW!$F:$F,"Draw")+COUNTIFS(SWISSW!$I:$I,'MTT DRAW'!M$1,SWISSW!$J:$J,'MTT DRAW'!$A63,SWISSW!$F:$F,"Draw")))*IF(ROW()=COLUMN(),0.5,1)</f>
        <v>0</v>
      </c>
      <c r="N63" s="11">
        <f ca="1">((COUNTIFS(SWISSW!$I:$I,'MTT DRAW'!$A63,SWISSW!$J:$J,'MTT DRAW'!N$1,SWISSW!$F:$F,"Draw")+COUNTIFS(SWISSW!$I:$I,'MTT DRAW'!N$1,SWISSW!$J:$J,'MTT DRAW'!$A63,SWISSW!$F:$F,"Draw")))*IF(ROW()=COLUMN(),0.5,1)</f>
        <v>0</v>
      </c>
      <c r="O63" s="11">
        <f ca="1">((COUNTIFS(SWISSW!$I:$I,'MTT DRAW'!$A63,SWISSW!$J:$J,'MTT DRAW'!O$1,SWISSW!$F:$F,"Draw")+COUNTIFS(SWISSW!$I:$I,'MTT DRAW'!O$1,SWISSW!$J:$J,'MTT DRAW'!$A63,SWISSW!$F:$F,"Draw")))*IF(ROW()=COLUMN(),0.5,1)</f>
        <v>0</v>
      </c>
      <c r="P63" s="11">
        <f ca="1">((COUNTIFS(SWISSW!$I:$I,'MTT DRAW'!$A63,SWISSW!$J:$J,'MTT DRAW'!P$1,SWISSW!$F:$F,"Draw")+COUNTIFS(SWISSW!$I:$I,'MTT DRAW'!P$1,SWISSW!$J:$J,'MTT DRAW'!$A63,SWISSW!$F:$F,"Draw")))*IF(ROW()=COLUMN(),0.5,1)</f>
        <v>0</v>
      </c>
      <c r="Q63" s="11">
        <f ca="1">((COUNTIFS(SWISSW!$I:$I,'MTT DRAW'!$A63,SWISSW!$J:$J,'MTT DRAW'!Q$1,SWISSW!$F:$F,"Draw")+COUNTIFS(SWISSW!$I:$I,'MTT DRAW'!Q$1,SWISSW!$J:$J,'MTT DRAW'!$A63,SWISSW!$F:$F,"Draw")))*IF(ROW()=COLUMN(),0.5,1)</f>
        <v>0</v>
      </c>
      <c r="R63" s="11">
        <f ca="1">((COUNTIFS(SWISSW!$I:$I,'MTT DRAW'!$A63,SWISSW!$J:$J,'MTT DRAW'!R$1,SWISSW!$F:$F,"Draw")+COUNTIFS(SWISSW!$I:$I,'MTT DRAW'!R$1,SWISSW!$J:$J,'MTT DRAW'!$A63,SWISSW!$F:$F,"Draw")))*IF(ROW()=COLUMN(),0.5,1)</f>
        <v>0</v>
      </c>
      <c r="S63" s="11">
        <f ca="1">((COUNTIFS(SWISSW!$I:$I,'MTT DRAW'!$A63,SWISSW!$J:$J,'MTT DRAW'!S$1,SWISSW!$F:$F,"Draw")+COUNTIFS(SWISSW!$I:$I,'MTT DRAW'!S$1,SWISSW!$J:$J,'MTT DRAW'!$A63,SWISSW!$F:$F,"Draw")))*IF(ROW()=COLUMN(),0.5,1)</f>
        <v>0</v>
      </c>
      <c r="T63" s="11">
        <f ca="1">((COUNTIFS(SWISSW!$I:$I,'MTT DRAW'!$A63,SWISSW!$J:$J,'MTT DRAW'!T$1,SWISSW!$F:$F,"Draw")+COUNTIFS(SWISSW!$I:$I,'MTT DRAW'!T$1,SWISSW!$J:$J,'MTT DRAW'!$A63,SWISSW!$F:$F,"Draw")))*IF(ROW()=COLUMN(),0.5,1)</f>
        <v>0</v>
      </c>
      <c r="U63" s="11">
        <f ca="1">((COUNTIFS(SWISSW!$I:$I,'MTT DRAW'!$A63,SWISSW!$J:$J,'MTT DRAW'!U$1,SWISSW!$F:$F,"Draw")+COUNTIFS(SWISSW!$I:$I,'MTT DRAW'!U$1,SWISSW!$J:$J,'MTT DRAW'!$A63,SWISSW!$F:$F,"Draw")))*IF(ROW()=COLUMN(),0.5,1)</f>
        <v>0</v>
      </c>
      <c r="V63" s="11">
        <f ca="1">((COUNTIFS(SWISSW!$I:$I,'MTT DRAW'!$A63,SWISSW!$J:$J,'MTT DRAW'!V$1,SWISSW!$F:$F,"Draw")+COUNTIFS(SWISSW!$I:$I,'MTT DRAW'!V$1,SWISSW!$J:$J,'MTT DRAW'!$A63,SWISSW!$F:$F,"Draw")))*IF(ROW()=COLUMN(),0.5,1)</f>
        <v>0</v>
      </c>
      <c r="W63" s="11">
        <f ca="1">((COUNTIFS(SWISSW!$I:$I,'MTT DRAW'!$A63,SWISSW!$J:$J,'MTT DRAW'!W$1,SWISSW!$F:$F,"Draw")+COUNTIFS(SWISSW!$I:$I,'MTT DRAW'!W$1,SWISSW!$J:$J,'MTT DRAW'!$A63,SWISSW!$F:$F,"Draw")))*IF(ROW()=COLUMN(),0.5,1)</f>
        <v>0</v>
      </c>
      <c r="X63" s="11">
        <f ca="1">((COUNTIFS(SWISSW!$I:$I,'MTT DRAW'!$A63,SWISSW!$J:$J,'MTT DRAW'!X$1,SWISSW!$F:$F,"Draw")+COUNTIFS(SWISSW!$I:$I,'MTT DRAW'!X$1,SWISSW!$J:$J,'MTT DRAW'!$A63,SWISSW!$F:$F,"Draw")))*IF(ROW()=COLUMN(),0.5,1)</f>
        <v>0</v>
      </c>
      <c r="Y63" s="11">
        <f ca="1">((COUNTIFS(SWISSW!$I:$I,'MTT DRAW'!$A63,SWISSW!$J:$J,'MTT DRAW'!Y$1,SWISSW!$F:$F,"Draw")+COUNTIFS(SWISSW!$I:$I,'MTT DRAW'!Y$1,SWISSW!$J:$J,'MTT DRAW'!$A63,SWISSW!$F:$F,"Draw")))*IF(ROW()=COLUMN(),0.5,1)</f>
        <v>0</v>
      </c>
      <c r="Z63" s="11">
        <f ca="1">((COUNTIFS(SWISSW!$I:$I,'MTT DRAW'!$A63,SWISSW!$J:$J,'MTT DRAW'!Z$1,SWISSW!$F:$F,"Draw")+COUNTIFS(SWISSW!$I:$I,'MTT DRAW'!Z$1,SWISSW!$J:$J,'MTT DRAW'!$A63,SWISSW!$F:$F,"Draw")))*IF(ROW()=COLUMN(),0.5,1)</f>
        <v>0</v>
      </c>
      <c r="AA63" s="11">
        <f ca="1">((COUNTIFS(SWISSW!$I:$I,'MTT DRAW'!$A63,SWISSW!$J:$J,'MTT DRAW'!AA$1,SWISSW!$F:$F,"Draw")+COUNTIFS(SWISSW!$I:$I,'MTT DRAW'!AA$1,SWISSW!$J:$J,'MTT DRAW'!$A63,SWISSW!$F:$F,"Draw")))*IF(ROW()=COLUMN(),0.5,1)</f>
        <v>0</v>
      </c>
      <c r="AB63" s="11">
        <f ca="1">((COUNTIFS(SWISSW!$I:$I,'MTT DRAW'!$A63,SWISSW!$J:$J,'MTT DRAW'!AB$1,SWISSW!$F:$F,"Draw")+COUNTIFS(SWISSW!$I:$I,'MTT DRAW'!AB$1,SWISSW!$J:$J,'MTT DRAW'!$A63,SWISSW!$F:$F,"Draw")))*IF(ROW()=COLUMN(),0.5,1)</f>
        <v>0</v>
      </c>
      <c r="AC63" s="11">
        <f ca="1">((COUNTIFS(SWISSW!$I:$I,'MTT DRAW'!$A63,SWISSW!$J:$J,'MTT DRAW'!AC$1,SWISSW!$F:$F,"Draw")+COUNTIFS(SWISSW!$I:$I,'MTT DRAW'!AC$1,SWISSW!$J:$J,'MTT DRAW'!$A63,SWISSW!$F:$F,"Draw")))*IF(ROW()=COLUMN(),0.5,1)</f>
        <v>0</v>
      </c>
      <c r="AD63" s="11">
        <f ca="1">((COUNTIFS(SWISSW!$I:$I,'MTT DRAW'!$A63,SWISSW!$J:$J,'MTT DRAW'!AD$1,SWISSW!$F:$F,"Draw")+COUNTIFS(SWISSW!$I:$I,'MTT DRAW'!AD$1,SWISSW!$J:$J,'MTT DRAW'!$A63,SWISSW!$F:$F,"Draw")))*IF(ROW()=COLUMN(),0.5,1)</f>
        <v>0</v>
      </c>
      <c r="AE63" s="11">
        <f ca="1">((COUNTIFS(SWISSW!$I:$I,'MTT DRAW'!$A63,SWISSW!$J:$J,'MTT DRAW'!AE$1,SWISSW!$F:$F,"Draw")+COUNTIFS(SWISSW!$I:$I,'MTT DRAW'!AE$1,SWISSW!$J:$J,'MTT DRAW'!$A63,SWISSW!$F:$F,"Draw")))*IF(ROW()=COLUMN(),0.5,1)</f>
        <v>0</v>
      </c>
      <c r="AF63" s="11">
        <f ca="1">((COUNTIFS(SWISSW!$I:$I,'MTT DRAW'!$A63,SWISSW!$J:$J,'MTT DRAW'!AF$1,SWISSW!$F:$F,"Draw")+COUNTIFS(SWISSW!$I:$I,'MTT DRAW'!AF$1,SWISSW!$J:$J,'MTT DRAW'!$A63,SWISSW!$F:$F,"Draw")))*IF(ROW()=COLUMN(),0.5,1)</f>
        <v>0</v>
      </c>
      <c r="AG63" s="11">
        <f ca="1">((COUNTIFS(SWISSW!$I:$I,'MTT DRAW'!$A63,SWISSW!$J:$J,'MTT DRAW'!AG$1,SWISSW!$F:$F,"Draw")+COUNTIFS(SWISSW!$I:$I,'MTT DRAW'!AG$1,SWISSW!$J:$J,'MTT DRAW'!$A63,SWISSW!$F:$F,"Draw")))*IF(ROW()=COLUMN(),0.5,1)</f>
        <v>0</v>
      </c>
      <c r="AH63" s="11">
        <f ca="1">((COUNTIFS(SWISSW!$I:$I,'MTT DRAW'!$A63,SWISSW!$J:$J,'MTT DRAW'!AH$1,SWISSW!$F:$F,"Draw")+COUNTIFS(SWISSW!$I:$I,'MTT DRAW'!AH$1,SWISSW!$J:$J,'MTT DRAW'!$A63,SWISSW!$F:$F,"Draw")))*IF(ROW()=COLUMN(),0.5,1)</f>
        <v>0</v>
      </c>
      <c r="AI63" s="11">
        <f ca="1">((COUNTIFS(SWISSW!$I:$I,'MTT DRAW'!$A63,SWISSW!$J:$J,'MTT DRAW'!AI$1,SWISSW!$F:$F,"Draw")+COUNTIFS(SWISSW!$I:$I,'MTT DRAW'!AI$1,SWISSW!$J:$J,'MTT DRAW'!$A63,SWISSW!$F:$F,"Draw")))*IF(ROW()=COLUMN(),0.5,1)</f>
        <v>0</v>
      </c>
      <c r="AJ63" s="11">
        <f ca="1">((COUNTIFS(SWISSW!$I:$I,'MTT DRAW'!$A63,SWISSW!$J:$J,'MTT DRAW'!AJ$1,SWISSW!$F:$F,"Draw")+COUNTIFS(SWISSW!$I:$I,'MTT DRAW'!AJ$1,SWISSW!$J:$J,'MTT DRAW'!$A63,SWISSW!$F:$F,"Draw")))*IF(ROW()=COLUMN(),0.5,1)</f>
        <v>0</v>
      </c>
      <c r="AK63" s="11">
        <f ca="1">((COUNTIFS(SWISSW!$I:$I,'MTT DRAW'!$A63,SWISSW!$J:$J,'MTT DRAW'!AK$1,SWISSW!$F:$F,"Draw")+COUNTIFS(SWISSW!$I:$I,'MTT DRAW'!AK$1,SWISSW!$J:$J,'MTT DRAW'!$A63,SWISSW!$F:$F,"Draw")))*IF(ROW()=COLUMN(),0.5,1)</f>
        <v>0</v>
      </c>
      <c r="AL63" s="11">
        <f ca="1">((COUNTIFS(SWISSW!$I:$I,'MTT DRAW'!$A63,SWISSW!$J:$J,'MTT DRAW'!AL$1,SWISSW!$F:$F,"Draw")+COUNTIFS(SWISSW!$I:$I,'MTT DRAW'!AL$1,SWISSW!$J:$J,'MTT DRAW'!$A63,SWISSW!$F:$F,"Draw")))*IF(ROW()=COLUMN(),0.5,1)</f>
        <v>0</v>
      </c>
      <c r="AM63" s="11">
        <f ca="1">((COUNTIFS(SWISSW!$I:$I,'MTT DRAW'!$A63,SWISSW!$J:$J,'MTT DRAW'!AM$1,SWISSW!$F:$F,"Draw")+COUNTIFS(SWISSW!$I:$I,'MTT DRAW'!AM$1,SWISSW!$J:$J,'MTT DRAW'!$A63,SWISSW!$F:$F,"Draw")))*IF(ROW()=COLUMN(),0.5,1)</f>
        <v>0</v>
      </c>
      <c r="AN63" s="11">
        <f ca="1">((COUNTIFS(SWISSW!$I:$I,'MTT DRAW'!$A63,SWISSW!$J:$J,'MTT DRAW'!AN$1,SWISSW!$F:$F,"Draw")+COUNTIFS(SWISSW!$I:$I,'MTT DRAW'!AN$1,SWISSW!$J:$J,'MTT DRAW'!$A63,SWISSW!$F:$F,"Draw")))*IF(ROW()=COLUMN(),0.5,1)</f>
        <v>0</v>
      </c>
      <c r="AO63" s="11">
        <f ca="1">((COUNTIFS(SWISSW!$I:$I,'MTT DRAW'!$A63,SWISSW!$J:$J,'MTT DRAW'!AO$1,SWISSW!$F:$F,"Draw")+COUNTIFS(SWISSW!$I:$I,'MTT DRAW'!AO$1,SWISSW!$J:$J,'MTT DRAW'!$A63,SWISSW!$F:$F,"Draw")))*IF(ROW()=COLUMN(),0.5,1)</f>
        <v>0</v>
      </c>
      <c r="AP63" s="11">
        <f ca="1">((COUNTIFS(SWISSW!$I:$I,'MTT DRAW'!$A63,SWISSW!$J:$J,'MTT DRAW'!AP$1,SWISSW!$F:$F,"Draw")+COUNTIFS(SWISSW!$I:$I,'MTT DRAW'!AP$1,SWISSW!$J:$J,'MTT DRAW'!$A63,SWISSW!$F:$F,"Draw")))*IF(ROW()=COLUMN(),0.5,1)</f>
        <v>0</v>
      </c>
      <c r="AQ63" s="11">
        <f ca="1">((COUNTIFS(SWISSW!$I:$I,'MTT DRAW'!$A63,SWISSW!$J:$J,'MTT DRAW'!AQ$1,SWISSW!$F:$F,"Draw")+COUNTIFS(SWISSW!$I:$I,'MTT DRAW'!AQ$1,SWISSW!$J:$J,'MTT DRAW'!$A63,SWISSW!$F:$F,"Draw")))*IF(ROW()=COLUMN(),0.5,1)</f>
        <v>0</v>
      </c>
      <c r="AR63" s="11">
        <f ca="1">((COUNTIFS(SWISSW!$I:$I,'MTT DRAW'!$A63,SWISSW!$J:$J,'MTT DRAW'!AR$1,SWISSW!$F:$F,"Draw")+COUNTIFS(SWISSW!$I:$I,'MTT DRAW'!AR$1,SWISSW!$J:$J,'MTT DRAW'!$A63,SWISSW!$F:$F,"Draw")))*IF(ROW()=COLUMN(),0.5,1)</f>
        <v>0</v>
      </c>
      <c r="AS63" s="11">
        <f ca="1">((COUNTIFS(SWISSW!$I:$I,'MTT DRAW'!$A63,SWISSW!$J:$J,'MTT DRAW'!AS$1,SWISSW!$F:$F,"Draw")+COUNTIFS(SWISSW!$I:$I,'MTT DRAW'!AS$1,SWISSW!$J:$J,'MTT DRAW'!$A63,SWISSW!$F:$F,"Draw")))*IF(ROW()=COLUMN(),0.5,1)</f>
        <v>0</v>
      </c>
      <c r="AT63" s="11">
        <f ca="1">((COUNTIFS(SWISSW!$I:$I,'MTT DRAW'!$A63,SWISSW!$J:$J,'MTT DRAW'!AT$1,SWISSW!$F:$F,"Draw")+COUNTIFS(SWISSW!$I:$I,'MTT DRAW'!AT$1,SWISSW!$J:$J,'MTT DRAW'!$A63,SWISSW!$F:$F,"Draw")))*IF(ROW()=COLUMN(),0.5,1)</f>
        <v>0</v>
      </c>
      <c r="AU63" s="11">
        <f ca="1">((COUNTIFS(SWISSW!$I:$I,'MTT DRAW'!$A63,SWISSW!$J:$J,'MTT DRAW'!AU$1,SWISSW!$F:$F,"Draw")+COUNTIFS(SWISSW!$I:$I,'MTT DRAW'!AU$1,SWISSW!$J:$J,'MTT DRAW'!$A63,SWISSW!$F:$F,"Draw")))*IF(ROW()=COLUMN(),0.5,1)</f>
        <v>0</v>
      </c>
      <c r="AV63" s="11">
        <f ca="1">((COUNTIFS(SWISSW!$I:$I,'MTT DRAW'!$A63,SWISSW!$J:$J,'MTT DRAW'!AV$1,SWISSW!$F:$F,"Draw")+COUNTIFS(SWISSW!$I:$I,'MTT DRAW'!AV$1,SWISSW!$J:$J,'MTT DRAW'!$A63,SWISSW!$F:$F,"Draw")))*IF(ROW()=COLUMN(),0.5,1)</f>
        <v>0</v>
      </c>
      <c r="AW63" s="11">
        <f ca="1">((COUNTIFS(SWISSW!$I:$I,'MTT DRAW'!$A63,SWISSW!$J:$J,'MTT DRAW'!AW$1,SWISSW!$F:$F,"Draw")+COUNTIFS(SWISSW!$I:$I,'MTT DRAW'!AW$1,SWISSW!$J:$J,'MTT DRAW'!$A63,SWISSW!$F:$F,"Draw")))*IF(ROW()=COLUMN(),0.5,1)</f>
        <v>0</v>
      </c>
      <c r="AX63" s="11">
        <f ca="1">((COUNTIFS(SWISSW!$I:$I,'MTT DRAW'!$A63,SWISSW!$J:$J,'MTT DRAW'!AX$1,SWISSW!$F:$F,"Draw")+COUNTIFS(SWISSW!$I:$I,'MTT DRAW'!AX$1,SWISSW!$J:$J,'MTT DRAW'!$A63,SWISSW!$F:$F,"Draw")))*IF(ROW()=COLUMN(),0.5,1)</f>
        <v>0</v>
      </c>
      <c r="AY63" s="11">
        <f ca="1">((COUNTIFS(SWISSW!$I:$I,'MTT DRAW'!$A63,SWISSW!$J:$J,'MTT DRAW'!AY$1,SWISSW!$F:$F,"Draw")+COUNTIFS(SWISSW!$I:$I,'MTT DRAW'!AY$1,SWISSW!$J:$J,'MTT DRAW'!$A63,SWISSW!$F:$F,"Draw")))*IF(ROW()=COLUMN(),0.5,1)</f>
        <v>0</v>
      </c>
      <c r="AZ63" s="11">
        <f ca="1">((COUNTIFS(SWISSW!$I:$I,'MTT DRAW'!$A63,SWISSW!$J:$J,'MTT DRAW'!AZ$1,SWISSW!$F:$F,"Draw")+COUNTIFS(SWISSW!$I:$I,'MTT DRAW'!AZ$1,SWISSW!$J:$J,'MTT DRAW'!$A63,SWISSW!$F:$F,"Draw")))*IF(ROW()=COLUMN(),0.5,1)</f>
        <v>0</v>
      </c>
      <c r="BA63" s="11">
        <f ca="1">((COUNTIFS(SWISSW!$I:$I,'MTT DRAW'!$A63,SWISSW!$J:$J,'MTT DRAW'!BA$1,SWISSW!$F:$F,"Draw")+COUNTIFS(SWISSW!$I:$I,'MTT DRAW'!BA$1,SWISSW!$J:$J,'MTT DRAW'!$A63,SWISSW!$F:$F,"Draw")))*IF(ROW()=COLUMN(),0.5,1)</f>
        <v>0</v>
      </c>
      <c r="BB63" s="11">
        <f ca="1">((COUNTIFS(SWISSW!$I:$I,'MTT DRAW'!$A63,SWISSW!$J:$J,'MTT DRAW'!BB$1,SWISSW!$F:$F,"Draw")+COUNTIFS(SWISSW!$I:$I,'MTT DRAW'!BB$1,SWISSW!$J:$J,'MTT DRAW'!$A63,SWISSW!$F:$F,"Draw")))*IF(ROW()=COLUMN(),0.5,1)</f>
        <v>0</v>
      </c>
      <c r="BC63" s="11">
        <f ca="1">((COUNTIFS(SWISSW!$I:$I,'MTT DRAW'!$A63,SWISSW!$J:$J,'MTT DRAW'!BC$1,SWISSW!$F:$F,"Draw")+COUNTIFS(SWISSW!$I:$I,'MTT DRAW'!BC$1,SWISSW!$J:$J,'MTT DRAW'!$A63,SWISSW!$F:$F,"Draw")))*IF(ROW()=COLUMN(),0.5,1)</f>
        <v>0</v>
      </c>
      <c r="BD63" s="11">
        <f ca="1">((COUNTIFS(SWISSW!$I:$I,'MTT DRAW'!$A63,SWISSW!$J:$J,'MTT DRAW'!BD$1,SWISSW!$F:$F,"Draw")+COUNTIFS(SWISSW!$I:$I,'MTT DRAW'!BD$1,SWISSW!$J:$J,'MTT DRAW'!$A63,SWISSW!$F:$F,"Draw")))*IF(ROW()=COLUMN(),0.5,1)</f>
        <v>0</v>
      </c>
      <c r="BE63" s="11">
        <f ca="1">((COUNTIFS(SWISSW!$I:$I,'MTT DRAW'!$A63,SWISSW!$J:$J,'MTT DRAW'!BE$1,SWISSW!$F:$F,"Draw")+COUNTIFS(SWISSW!$I:$I,'MTT DRAW'!BE$1,SWISSW!$J:$J,'MTT DRAW'!$A63,SWISSW!$F:$F,"Draw")))*IF(ROW()=COLUMN(),0.5,1)</f>
        <v>0</v>
      </c>
      <c r="BF63" s="11">
        <f ca="1">((COUNTIFS(SWISSW!$I:$I,'MTT DRAW'!$A63,SWISSW!$J:$J,'MTT DRAW'!BF$1,SWISSW!$F:$F,"Draw")+COUNTIFS(SWISSW!$I:$I,'MTT DRAW'!BF$1,SWISSW!$J:$J,'MTT DRAW'!$A63,SWISSW!$F:$F,"Draw")))*IF(ROW()=COLUMN(),0.5,1)</f>
        <v>0</v>
      </c>
      <c r="BG63" s="11">
        <f ca="1">((COUNTIFS(SWISSW!$I:$I,'MTT DRAW'!$A63,SWISSW!$J:$J,'MTT DRAW'!BG$1,SWISSW!$F:$F,"Draw")+COUNTIFS(SWISSW!$I:$I,'MTT DRAW'!BG$1,SWISSW!$J:$J,'MTT DRAW'!$A63,SWISSW!$F:$F,"Draw")))*IF(ROW()=COLUMN(),0.5,1)</f>
        <v>0</v>
      </c>
      <c r="BH63" s="11">
        <f ca="1">((COUNTIFS(SWISSW!$I:$I,'MTT DRAW'!$A63,SWISSW!$J:$J,'MTT DRAW'!BH$1,SWISSW!$F:$F,"Draw")+COUNTIFS(SWISSW!$I:$I,'MTT DRAW'!BH$1,SWISSW!$J:$J,'MTT DRAW'!$A63,SWISSW!$F:$F,"Draw")))*IF(ROW()=COLUMN(),0.5,1)</f>
        <v>0</v>
      </c>
      <c r="BI63" s="11">
        <f ca="1">((COUNTIFS(SWISSW!$I:$I,'MTT DRAW'!$A63,SWISSW!$J:$J,'MTT DRAW'!BI$1,SWISSW!$F:$F,"Draw")+COUNTIFS(SWISSW!$I:$I,'MTT DRAW'!BI$1,SWISSW!$J:$J,'MTT DRAW'!$A63,SWISSW!$F:$F,"Draw")))*IF(ROW()=COLUMN(),0.5,1)</f>
        <v>0</v>
      </c>
      <c r="BJ63" s="11">
        <f ca="1">((COUNTIFS(SWISSW!$I:$I,'MTT DRAW'!$A63,SWISSW!$J:$J,'MTT DRAW'!BJ$1,SWISSW!$F:$F,"Draw")+COUNTIFS(SWISSW!$I:$I,'MTT DRAW'!BJ$1,SWISSW!$J:$J,'MTT DRAW'!$A63,SWISSW!$F:$F,"Draw")))*IF(ROW()=COLUMN(),0.5,1)</f>
        <v>0</v>
      </c>
      <c r="BK63" s="11">
        <f ca="1">((COUNTIFS(SWISSW!$I:$I,'MTT DRAW'!$A63,SWISSW!$J:$J,'MTT DRAW'!BK$1,SWISSW!$F:$F,"Draw")+COUNTIFS(SWISSW!$I:$I,'MTT DRAW'!BK$1,SWISSW!$J:$J,'MTT DRAW'!$A63,SWISSW!$F:$F,"Draw")))*IF(ROW()=COLUMN(),0.5,1)</f>
        <v>0</v>
      </c>
      <c r="BL63" s="11">
        <f ca="1">((COUNTIFS(SWISSW!$I:$I,'MTT DRAW'!$A63,SWISSW!$J:$J,'MTT DRAW'!BL$1,SWISSW!$F:$F,"Draw")+COUNTIFS(SWISSW!$I:$I,'MTT DRAW'!BL$1,SWISSW!$J:$J,'MTT DRAW'!$A63,SWISSW!$F:$F,"Draw")))*IF(ROW()=COLUMN(),0.5,1)</f>
        <v>0</v>
      </c>
      <c r="BM63" s="11" t="str">
        <f ca="1">MATCHUP!BM63</f>
        <v>-</v>
      </c>
      <c r="BN63" s="11" t="str">
        <f ca="1">MATCHUP!BN63</f>
        <v>-</v>
      </c>
      <c r="BO63" s="11" t="str">
        <f ca="1">MATCHUP!BO63</f>
        <v>-</v>
      </c>
      <c r="BP63" s="11" t="str">
        <f ca="1">MATCHUP!BP63</f>
        <v>-</v>
      </c>
      <c r="BQ63" s="11" t="str">
        <f ca="1">MATCHUP!BQ63</f>
        <v>-</v>
      </c>
      <c r="BR63" s="11" t="str">
        <f ca="1">MATCHUP!BR63</f>
        <v>-</v>
      </c>
      <c r="BS63" s="11" t="str">
        <f ca="1">MATCHUP!BS63</f>
        <v>-</v>
      </c>
      <c r="BT63" s="11" t="str">
        <f ca="1">MATCHUP!BT63</f>
        <v>-</v>
      </c>
      <c r="BU63" s="11" t="str">
        <f ca="1">MATCHUP!BU63</f>
        <v>-</v>
      </c>
      <c r="BV63" s="11" t="str">
        <f ca="1">MATCHUP!BV63</f>
        <v>-</v>
      </c>
      <c r="BW63" s="11" t="str">
        <f ca="1">MATCHUP!BW63</f>
        <v>-</v>
      </c>
      <c r="BX63" s="11" t="str">
        <f ca="1">MATCHUP!BX63</f>
        <v>-</v>
      </c>
      <c r="BY63" s="11" t="str">
        <f ca="1">MATCHUP!BY63</f>
        <v>-</v>
      </c>
      <c r="BZ63" s="11" t="str">
        <f ca="1">MATCHUP!BZ63</f>
        <v>-</v>
      </c>
      <c r="CA63" s="11" t="str">
        <f ca="1">MATCHUP!CA63</f>
        <v>-</v>
      </c>
      <c r="CB63" s="11" t="str">
        <f ca="1">MATCHUP!CB63</f>
        <v>-</v>
      </c>
      <c r="CC63" s="11" t="str">
        <f ca="1">MATCHUP!CC63</f>
        <v>-</v>
      </c>
      <c r="CD63" s="11" t="str">
        <f ca="1">MATCHUP!CD63</f>
        <v>-</v>
      </c>
      <c r="CE63" s="11" t="str">
        <f ca="1">MATCHUP!CE63</f>
        <v>-</v>
      </c>
      <c r="CF63" s="11" t="str">
        <f ca="1">MATCHUP!CF63</f>
        <v>-</v>
      </c>
      <c r="CG63" s="11" t="str">
        <f ca="1">MATCHUP!CG63</f>
        <v>-</v>
      </c>
      <c r="CH63" s="11" t="str">
        <f ca="1">MATCHUP!CH63</f>
        <v>-</v>
      </c>
      <c r="CI63" s="11" t="str">
        <f ca="1">MATCHUP!CI63</f>
        <v>-</v>
      </c>
      <c r="CJ63" s="11" t="str">
        <f ca="1">MATCHUP!CJ63</f>
        <v>-</v>
      </c>
      <c r="CK63" s="11" t="str">
        <f ca="1">MATCHUP!CK63</f>
        <v>-</v>
      </c>
      <c r="CL63" s="11" t="str">
        <f ca="1">MATCHUP!CL63</f>
        <v>-</v>
      </c>
      <c r="CM63" s="11" t="str">
        <f ca="1">MATCHUP!CM63</f>
        <v>-</v>
      </c>
      <c r="CN63" s="11" t="str">
        <f ca="1">MATCHUP!CN63</f>
        <v>-</v>
      </c>
      <c r="CO63" s="11" t="str">
        <f ca="1">MATCHUP!CO63</f>
        <v>-</v>
      </c>
      <c r="CP63" s="11" t="str">
        <f ca="1">MATCHUP!CP63</f>
        <v>-</v>
      </c>
      <c r="CQ63" s="11" t="str">
        <f ca="1">MATCHUP!CQ63</f>
        <v>-</v>
      </c>
      <c r="CR63" s="11" t="str">
        <f ca="1">MATCHUP!CR63</f>
        <v>-</v>
      </c>
      <c r="CS63" s="11" t="str">
        <f ca="1">MATCHUP!CS63</f>
        <v>-</v>
      </c>
      <c r="CT63" s="11" t="str">
        <f ca="1">MATCHUP!CT63</f>
        <v>-</v>
      </c>
      <c r="CU63" s="11" t="str">
        <f ca="1">MATCHUP!CU63</f>
        <v>-</v>
      </c>
      <c r="CV63" s="11" t="str">
        <f ca="1">MATCHUP!CV63</f>
        <v>-</v>
      </c>
    </row>
    <row r="64" spans="1:100" ht="55" customHeight="1" x14ac:dyDescent="0.3">
      <c r="A64" s="3" t="str">
        <f ca="1">MATCHUP!A64</f>
        <v>Esper Ephemerate</v>
      </c>
      <c r="B64" s="11">
        <f ca="1">((COUNTIFS(SWISSW!$I:$I,'MTT DRAW'!$A64,SWISSW!$J:$J,'MTT DRAW'!B$1,SWISSW!$F:$F,"Draw")+COUNTIFS(SWISSW!$I:$I,'MTT DRAW'!B$1,SWISSW!$J:$J,'MTT DRAW'!$A64,SWISSW!$F:$F,"Draw")))*IF(ROW()=COLUMN(),0.5,1)</f>
        <v>0</v>
      </c>
      <c r="C64" s="11">
        <f ca="1">((COUNTIFS(SWISSW!$I:$I,'MTT DRAW'!$A64,SWISSW!$J:$J,'MTT DRAW'!C$1,SWISSW!$F:$F,"Draw")+COUNTIFS(SWISSW!$I:$I,'MTT DRAW'!C$1,SWISSW!$J:$J,'MTT DRAW'!$A64,SWISSW!$F:$F,"Draw")))*IF(ROW()=COLUMN(),0.5,1)</f>
        <v>0</v>
      </c>
      <c r="D64" s="11">
        <f ca="1">((COUNTIFS(SWISSW!$I:$I,'MTT DRAW'!$A64,SWISSW!$J:$J,'MTT DRAW'!D$1,SWISSW!$F:$F,"Draw")+COUNTIFS(SWISSW!$I:$I,'MTT DRAW'!D$1,SWISSW!$J:$J,'MTT DRAW'!$A64,SWISSW!$F:$F,"Draw")))*IF(ROW()=COLUMN(),0.5,1)</f>
        <v>0</v>
      </c>
      <c r="E64" s="11">
        <f ca="1">((COUNTIFS(SWISSW!$I:$I,'MTT DRAW'!$A64,SWISSW!$J:$J,'MTT DRAW'!E$1,SWISSW!$F:$F,"Draw")+COUNTIFS(SWISSW!$I:$I,'MTT DRAW'!E$1,SWISSW!$J:$J,'MTT DRAW'!$A64,SWISSW!$F:$F,"Draw")))*IF(ROW()=COLUMN(),0.5,1)</f>
        <v>0</v>
      </c>
      <c r="F64" s="11">
        <f ca="1">((COUNTIFS(SWISSW!$I:$I,'MTT DRAW'!$A64,SWISSW!$J:$J,'MTT DRAW'!F$1,SWISSW!$F:$F,"Draw")+COUNTIFS(SWISSW!$I:$I,'MTT DRAW'!F$1,SWISSW!$J:$J,'MTT DRAW'!$A64,SWISSW!$F:$F,"Draw")))*IF(ROW()=COLUMN(),0.5,1)</f>
        <v>0</v>
      </c>
      <c r="G64" s="11">
        <f ca="1">((COUNTIFS(SWISSW!$I:$I,'MTT DRAW'!$A64,SWISSW!$J:$J,'MTT DRAW'!G$1,SWISSW!$F:$F,"Draw")+COUNTIFS(SWISSW!$I:$I,'MTT DRAW'!G$1,SWISSW!$J:$J,'MTT DRAW'!$A64,SWISSW!$F:$F,"Draw")))*IF(ROW()=COLUMN(),0.5,1)</f>
        <v>0</v>
      </c>
      <c r="H64" s="11">
        <f ca="1">((COUNTIFS(SWISSW!$I:$I,'MTT DRAW'!$A64,SWISSW!$J:$J,'MTT DRAW'!H$1,SWISSW!$F:$F,"Draw")+COUNTIFS(SWISSW!$I:$I,'MTT DRAW'!H$1,SWISSW!$J:$J,'MTT DRAW'!$A64,SWISSW!$F:$F,"Draw")))*IF(ROW()=COLUMN(),0.5,1)</f>
        <v>0</v>
      </c>
      <c r="I64" s="11">
        <f ca="1">((COUNTIFS(SWISSW!$I:$I,'MTT DRAW'!$A64,SWISSW!$J:$J,'MTT DRAW'!I$1,SWISSW!$F:$F,"Draw")+COUNTIFS(SWISSW!$I:$I,'MTT DRAW'!I$1,SWISSW!$J:$J,'MTT DRAW'!$A64,SWISSW!$F:$F,"Draw")))*IF(ROW()=COLUMN(),0.5,1)</f>
        <v>0</v>
      </c>
      <c r="J64" s="11">
        <f ca="1">((COUNTIFS(SWISSW!$I:$I,'MTT DRAW'!$A64,SWISSW!$J:$J,'MTT DRAW'!J$1,SWISSW!$F:$F,"Draw")+COUNTIFS(SWISSW!$I:$I,'MTT DRAW'!J$1,SWISSW!$J:$J,'MTT DRAW'!$A64,SWISSW!$F:$F,"Draw")))*IF(ROW()=COLUMN(),0.5,1)</f>
        <v>0</v>
      </c>
      <c r="K64" s="11">
        <f ca="1">((COUNTIFS(SWISSW!$I:$I,'MTT DRAW'!$A64,SWISSW!$J:$J,'MTT DRAW'!K$1,SWISSW!$F:$F,"Draw")+COUNTIFS(SWISSW!$I:$I,'MTT DRAW'!K$1,SWISSW!$J:$J,'MTT DRAW'!$A64,SWISSW!$F:$F,"Draw")))*IF(ROW()=COLUMN(),0.5,1)</f>
        <v>0</v>
      </c>
      <c r="L64" s="11">
        <f ca="1">((COUNTIFS(SWISSW!$I:$I,'MTT DRAW'!$A64,SWISSW!$J:$J,'MTT DRAW'!L$1,SWISSW!$F:$F,"Draw")+COUNTIFS(SWISSW!$I:$I,'MTT DRAW'!L$1,SWISSW!$J:$J,'MTT DRAW'!$A64,SWISSW!$F:$F,"Draw")))*IF(ROW()=COLUMN(),0.5,1)</f>
        <v>0</v>
      </c>
      <c r="M64" s="11">
        <f ca="1">((COUNTIFS(SWISSW!$I:$I,'MTT DRAW'!$A64,SWISSW!$J:$J,'MTT DRAW'!M$1,SWISSW!$F:$F,"Draw")+COUNTIFS(SWISSW!$I:$I,'MTT DRAW'!M$1,SWISSW!$J:$J,'MTT DRAW'!$A64,SWISSW!$F:$F,"Draw")))*IF(ROW()=COLUMN(),0.5,1)</f>
        <v>0</v>
      </c>
      <c r="N64" s="11">
        <f ca="1">((COUNTIFS(SWISSW!$I:$I,'MTT DRAW'!$A64,SWISSW!$J:$J,'MTT DRAW'!N$1,SWISSW!$F:$F,"Draw")+COUNTIFS(SWISSW!$I:$I,'MTT DRAW'!N$1,SWISSW!$J:$J,'MTT DRAW'!$A64,SWISSW!$F:$F,"Draw")))*IF(ROW()=COLUMN(),0.5,1)</f>
        <v>0</v>
      </c>
      <c r="O64" s="11">
        <f ca="1">((COUNTIFS(SWISSW!$I:$I,'MTT DRAW'!$A64,SWISSW!$J:$J,'MTT DRAW'!O$1,SWISSW!$F:$F,"Draw")+COUNTIFS(SWISSW!$I:$I,'MTT DRAW'!O$1,SWISSW!$J:$J,'MTT DRAW'!$A64,SWISSW!$F:$F,"Draw")))*IF(ROW()=COLUMN(),0.5,1)</f>
        <v>0</v>
      </c>
      <c r="P64" s="11">
        <f ca="1">((COUNTIFS(SWISSW!$I:$I,'MTT DRAW'!$A64,SWISSW!$J:$J,'MTT DRAW'!P$1,SWISSW!$F:$F,"Draw")+COUNTIFS(SWISSW!$I:$I,'MTT DRAW'!P$1,SWISSW!$J:$J,'MTT DRAW'!$A64,SWISSW!$F:$F,"Draw")))*IF(ROW()=COLUMN(),0.5,1)</f>
        <v>0</v>
      </c>
      <c r="Q64" s="11">
        <f ca="1">((COUNTIFS(SWISSW!$I:$I,'MTT DRAW'!$A64,SWISSW!$J:$J,'MTT DRAW'!Q$1,SWISSW!$F:$F,"Draw")+COUNTIFS(SWISSW!$I:$I,'MTT DRAW'!Q$1,SWISSW!$J:$J,'MTT DRAW'!$A64,SWISSW!$F:$F,"Draw")))*IF(ROW()=COLUMN(),0.5,1)</f>
        <v>0</v>
      </c>
      <c r="R64" s="11">
        <f ca="1">((COUNTIFS(SWISSW!$I:$I,'MTT DRAW'!$A64,SWISSW!$J:$J,'MTT DRAW'!R$1,SWISSW!$F:$F,"Draw")+COUNTIFS(SWISSW!$I:$I,'MTT DRAW'!R$1,SWISSW!$J:$J,'MTT DRAW'!$A64,SWISSW!$F:$F,"Draw")))*IF(ROW()=COLUMN(),0.5,1)</f>
        <v>0</v>
      </c>
      <c r="S64" s="11">
        <f ca="1">((COUNTIFS(SWISSW!$I:$I,'MTT DRAW'!$A64,SWISSW!$J:$J,'MTT DRAW'!S$1,SWISSW!$F:$F,"Draw")+COUNTIFS(SWISSW!$I:$I,'MTT DRAW'!S$1,SWISSW!$J:$J,'MTT DRAW'!$A64,SWISSW!$F:$F,"Draw")))*IF(ROW()=COLUMN(),0.5,1)</f>
        <v>0</v>
      </c>
      <c r="T64" s="11">
        <f ca="1">((COUNTIFS(SWISSW!$I:$I,'MTT DRAW'!$A64,SWISSW!$J:$J,'MTT DRAW'!T$1,SWISSW!$F:$F,"Draw")+COUNTIFS(SWISSW!$I:$I,'MTT DRAW'!T$1,SWISSW!$J:$J,'MTT DRAW'!$A64,SWISSW!$F:$F,"Draw")))*IF(ROW()=COLUMN(),0.5,1)</f>
        <v>0</v>
      </c>
      <c r="U64" s="11">
        <f ca="1">((COUNTIFS(SWISSW!$I:$I,'MTT DRAW'!$A64,SWISSW!$J:$J,'MTT DRAW'!U$1,SWISSW!$F:$F,"Draw")+COUNTIFS(SWISSW!$I:$I,'MTT DRAW'!U$1,SWISSW!$J:$J,'MTT DRAW'!$A64,SWISSW!$F:$F,"Draw")))*IF(ROW()=COLUMN(),0.5,1)</f>
        <v>0</v>
      </c>
      <c r="V64" s="11">
        <f ca="1">((COUNTIFS(SWISSW!$I:$I,'MTT DRAW'!$A64,SWISSW!$J:$J,'MTT DRAW'!V$1,SWISSW!$F:$F,"Draw")+COUNTIFS(SWISSW!$I:$I,'MTT DRAW'!V$1,SWISSW!$J:$J,'MTT DRAW'!$A64,SWISSW!$F:$F,"Draw")))*IF(ROW()=COLUMN(),0.5,1)</f>
        <v>0</v>
      </c>
      <c r="W64" s="11">
        <f ca="1">((COUNTIFS(SWISSW!$I:$I,'MTT DRAW'!$A64,SWISSW!$J:$J,'MTT DRAW'!W$1,SWISSW!$F:$F,"Draw")+COUNTIFS(SWISSW!$I:$I,'MTT DRAW'!W$1,SWISSW!$J:$J,'MTT DRAW'!$A64,SWISSW!$F:$F,"Draw")))*IF(ROW()=COLUMN(),0.5,1)</f>
        <v>0</v>
      </c>
      <c r="X64" s="11">
        <f ca="1">((COUNTIFS(SWISSW!$I:$I,'MTT DRAW'!$A64,SWISSW!$J:$J,'MTT DRAW'!X$1,SWISSW!$F:$F,"Draw")+COUNTIFS(SWISSW!$I:$I,'MTT DRAW'!X$1,SWISSW!$J:$J,'MTT DRAW'!$A64,SWISSW!$F:$F,"Draw")))*IF(ROW()=COLUMN(),0.5,1)</f>
        <v>0</v>
      </c>
      <c r="Y64" s="11">
        <f ca="1">((COUNTIFS(SWISSW!$I:$I,'MTT DRAW'!$A64,SWISSW!$J:$J,'MTT DRAW'!Y$1,SWISSW!$F:$F,"Draw")+COUNTIFS(SWISSW!$I:$I,'MTT DRAW'!Y$1,SWISSW!$J:$J,'MTT DRAW'!$A64,SWISSW!$F:$F,"Draw")))*IF(ROW()=COLUMN(),0.5,1)</f>
        <v>0</v>
      </c>
      <c r="Z64" s="11">
        <f ca="1">((COUNTIFS(SWISSW!$I:$I,'MTT DRAW'!$A64,SWISSW!$J:$J,'MTT DRAW'!Z$1,SWISSW!$F:$F,"Draw")+COUNTIFS(SWISSW!$I:$I,'MTT DRAW'!Z$1,SWISSW!$J:$J,'MTT DRAW'!$A64,SWISSW!$F:$F,"Draw")))*IF(ROW()=COLUMN(),0.5,1)</f>
        <v>0</v>
      </c>
      <c r="AA64" s="11">
        <f ca="1">((COUNTIFS(SWISSW!$I:$I,'MTT DRAW'!$A64,SWISSW!$J:$J,'MTT DRAW'!AA$1,SWISSW!$F:$F,"Draw")+COUNTIFS(SWISSW!$I:$I,'MTT DRAW'!AA$1,SWISSW!$J:$J,'MTT DRAW'!$A64,SWISSW!$F:$F,"Draw")))*IF(ROW()=COLUMN(),0.5,1)</f>
        <v>0</v>
      </c>
      <c r="AB64" s="11">
        <f ca="1">((COUNTIFS(SWISSW!$I:$I,'MTT DRAW'!$A64,SWISSW!$J:$J,'MTT DRAW'!AB$1,SWISSW!$F:$F,"Draw")+COUNTIFS(SWISSW!$I:$I,'MTT DRAW'!AB$1,SWISSW!$J:$J,'MTT DRAW'!$A64,SWISSW!$F:$F,"Draw")))*IF(ROW()=COLUMN(),0.5,1)</f>
        <v>0</v>
      </c>
      <c r="AC64" s="11">
        <f ca="1">((COUNTIFS(SWISSW!$I:$I,'MTT DRAW'!$A64,SWISSW!$J:$J,'MTT DRAW'!AC$1,SWISSW!$F:$F,"Draw")+COUNTIFS(SWISSW!$I:$I,'MTT DRAW'!AC$1,SWISSW!$J:$J,'MTT DRAW'!$A64,SWISSW!$F:$F,"Draw")))*IF(ROW()=COLUMN(),0.5,1)</f>
        <v>0</v>
      </c>
      <c r="AD64" s="11">
        <f ca="1">((COUNTIFS(SWISSW!$I:$I,'MTT DRAW'!$A64,SWISSW!$J:$J,'MTT DRAW'!AD$1,SWISSW!$F:$F,"Draw")+COUNTIFS(SWISSW!$I:$I,'MTT DRAW'!AD$1,SWISSW!$J:$J,'MTT DRAW'!$A64,SWISSW!$F:$F,"Draw")))*IF(ROW()=COLUMN(),0.5,1)</f>
        <v>0</v>
      </c>
      <c r="AE64" s="11">
        <f ca="1">((COUNTIFS(SWISSW!$I:$I,'MTT DRAW'!$A64,SWISSW!$J:$J,'MTT DRAW'!AE$1,SWISSW!$F:$F,"Draw")+COUNTIFS(SWISSW!$I:$I,'MTT DRAW'!AE$1,SWISSW!$J:$J,'MTT DRAW'!$A64,SWISSW!$F:$F,"Draw")))*IF(ROW()=COLUMN(),0.5,1)</f>
        <v>0</v>
      </c>
      <c r="AF64" s="11">
        <f ca="1">((COUNTIFS(SWISSW!$I:$I,'MTT DRAW'!$A64,SWISSW!$J:$J,'MTT DRAW'!AF$1,SWISSW!$F:$F,"Draw")+COUNTIFS(SWISSW!$I:$I,'MTT DRAW'!AF$1,SWISSW!$J:$J,'MTT DRAW'!$A64,SWISSW!$F:$F,"Draw")))*IF(ROW()=COLUMN(),0.5,1)</f>
        <v>0</v>
      </c>
      <c r="AG64" s="11">
        <f ca="1">((COUNTIFS(SWISSW!$I:$I,'MTT DRAW'!$A64,SWISSW!$J:$J,'MTT DRAW'!AG$1,SWISSW!$F:$F,"Draw")+COUNTIFS(SWISSW!$I:$I,'MTT DRAW'!AG$1,SWISSW!$J:$J,'MTT DRAW'!$A64,SWISSW!$F:$F,"Draw")))*IF(ROW()=COLUMN(),0.5,1)</f>
        <v>0</v>
      </c>
      <c r="AH64" s="11">
        <f ca="1">((COUNTIFS(SWISSW!$I:$I,'MTT DRAW'!$A64,SWISSW!$J:$J,'MTT DRAW'!AH$1,SWISSW!$F:$F,"Draw")+COUNTIFS(SWISSW!$I:$I,'MTT DRAW'!AH$1,SWISSW!$J:$J,'MTT DRAW'!$A64,SWISSW!$F:$F,"Draw")))*IF(ROW()=COLUMN(),0.5,1)</f>
        <v>0</v>
      </c>
      <c r="AI64" s="11">
        <f ca="1">((COUNTIFS(SWISSW!$I:$I,'MTT DRAW'!$A64,SWISSW!$J:$J,'MTT DRAW'!AI$1,SWISSW!$F:$F,"Draw")+COUNTIFS(SWISSW!$I:$I,'MTT DRAW'!AI$1,SWISSW!$J:$J,'MTT DRAW'!$A64,SWISSW!$F:$F,"Draw")))*IF(ROW()=COLUMN(),0.5,1)</f>
        <v>0</v>
      </c>
      <c r="AJ64" s="11">
        <f ca="1">((COUNTIFS(SWISSW!$I:$I,'MTT DRAW'!$A64,SWISSW!$J:$J,'MTT DRAW'!AJ$1,SWISSW!$F:$F,"Draw")+COUNTIFS(SWISSW!$I:$I,'MTT DRAW'!AJ$1,SWISSW!$J:$J,'MTT DRAW'!$A64,SWISSW!$F:$F,"Draw")))*IF(ROW()=COLUMN(),0.5,1)</f>
        <v>0</v>
      </c>
      <c r="AK64" s="11">
        <f ca="1">((COUNTIFS(SWISSW!$I:$I,'MTT DRAW'!$A64,SWISSW!$J:$J,'MTT DRAW'!AK$1,SWISSW!$F:$F,"Draw")+COUNTIFS(SWISSW!$I:$I,'MTT DRAW'!AK$1,SWISSW!$J:$J,'MTT DRAW'!$A64,SWISSW!$F:$F,"Draw")))*IF(ROW()=COLUMN(),0.5,1)</f>
        <v>0</v>
      </c>
      <c r="AL64" s="11">
        <f ca="1">((COUNTIFS(SWISSW!$I:$I,'MTT DRAW'!$A64,SWISSW!$J:$J,'MTT DRAW'!AL$1,SWISSW!$F:$F,"Draw")+COUNTIFS(SWISSW!$I:$I,'MTT DRAW'!AL$1,SWISSW!$J:$J,'MTT DRAW'!$A64,SWISSW!$F:$F,"Draw")))*IF(ROW()=COLUMN(),0.5,1)</f>
        <v>0</v>
      </c>
      <c r="AM64" s="11">
        <f ca="1">((COUNTIFS(SWISSW!$I:$I,'MTT DRAW'!$A64,SWISSW!$J:$J,'MTT DRAW'!AM$1,SWISSW!$F:$F,"Draw")+COUNTIFS(SWISSW!$I:$I,'MTT DRAW'!AM$1,SWISSW!$J:$J,'MTT DRAW'!$A64,SWISSW!$F:$F,"Draw")))*IF(ROW()=COLUMN(),0.5,1)</f>
        <v>0</v>
      </c>
      <c r="AN64" s="11">
        <f ca="1">((COUNTIFS(SWISSW!$I:$I,'MTT DRAW'!$A64,SWISSW!$J:$J,'MTT DRAW'!AN$1,SWISSW!$F:$F,"Draw")+COUNTIFS(SWISSW!$I:$I,'MTT DRAW'!AN$1,SWISSW!$J:$J,'MTT DRAW'!$A64,SWISSW!$F:$F,"Draw")))*IF(ROW()=COLUMN(),0.5,1)</f>
        <v>0</v>
      </c>
      <c r="AO64" s="11">
        <f ca="1">((COUNTIFS(SWISSW!$I:$I,'MTT DRAW'!$A64,SWISSW!$J:$J,'MTT DRAW'!AO$1,SWISSW!$F:$F,"Draw")+COUNTIFS(SWISSW!$I:$I,'MTT DRAW'!AO$1,SWISSW!$J:$J,'MTT DRAW'!$A64,SWISSW!$F:$F,"Draw")))*IF(ROW()=COLUMN(),0.5,1)</f>
        <v>0</v>
      </c>
      <c r="AP64" s="11">
        <f ca="1">((COUNTIFS(SWISSW!$I:$I,'MTT DRAW'!$A64,SWISSW!$J:$J,'MTT DRAW'!AP$1,SWISSW!$F:$F,"Draw")+COUNTIFS(SWISSW!$I:$I,'MTT DRAW'!AP$1,SWISSW!$J:$J,'MTT DRAW'!$A64,SWISSW!$F:$F,"Draw")))*IF(ROW()=COLUMN(),0.5,1)</f>
        <v>0</v>
      </c>
      <c r="AQ64" s="11">
        <f ca="1">((COUNTIFS(SWISSW!$I:$I,'MTT DRAW'!$A64,SWISSW!$J:$J,'MTT DRAW'!AQ$1,SWISSW!$F:$F,"Draw")+COUNTIFS(SWISSW!$I:$I,'MTT DRAW'!AQ$1,SWISSW!$J:$J,'MTT DRAW'!$A64,SWISSW!$F:$F,"Draw")))*IF(ROW()=COLUMN(),0.5,1)</f>
        <v>0</v>
      </c>
      <c r="AR64" s="11">
        <f ca="1">((COUNTIFS(SWISSW!$I:$I,'MTT DRAW'!$A64,SWISSW!$J:$J,'MTT DRAW'!AR$1,SWISSW!$F:$F,"Draw")+COUNTIFS(SWISSW!$I:$I,'MTT DRAW'!AR$1,SWISSW!$J:$J,'MTT DRAW'!$A64,SWISSW!$F:$F,"Draw")))*IF(ROW()=COLUMN(),0.5,1)</f>
        <v>0</v>
      </c>
      <c r="AS64" s="11">
        <f ca="1">((COUNTIFS(SWISSW!$I:$I,'MTT DRAW'!$A64,SWISSW!$J:$J,'MTT DRAW'!AS$1,SWISSW!$F:$F,"Draw")+COUNTIFS(SWISSW!$I:$I,'MTT DRAW'!AS$1,SWISSW!$J:$J,'MTT DRAW'!$A64,SWISSW!$F:$F,"Draw")))*IF(ROW()=COLUMN(),0.5,1)</f>
        <v>0</v>
      </c>
      <c r="AT64" s="11">
        <f ca="1">((COUNTIFS(SWISSW!$I:$I,'MTT DRAW'!$A64,SWISSW!$J:$J,'MTT DRAW'!AT$1,SWISSW!$F:$F,"Draw")+COUNTIFS(SWISSW!$I:$I,'MTT DRAW'!AT$1,SWISSW!$J:$J,'MTT DRAW'!$A64,SWISSW!$F:$F,"Draw")))*IF(ROW()=COLUMN(),0.5,1)</f>
        <v>0</v>
      </c>
      <c r="AU64" s="11">
        <f ca="1">((COUNTIFS(SWISSW!$I:$I,'MTT DRAW'!$A64,SWISSW!$J:$J,'MTT DRAW'!AU$1,SWISSW!$F:$F,"Draw")+COUNTIFS(SWISSW!$I:$I,'MTT DRAW'!AU$1,SWISSW!$J:$J,'MTT DRAW'!$A64,SWISSW!$F:$F,"Draw")))*IF(ROW()=COLUMN(),0.5,1)</f>
        <v>0</v>
      </c>
      <c r="AV64" s="11">
        <f ca="1">((COUNTIFS(SWISSW!$I:$I,'MTT DRAW'!$A64,SWISSW!$J:$J,'MTT DRAW'!AV$1,SWISSW!$F:$F,"Draw")+COUNTIFS(SWISSW!$I:$I,'MTT DRAW'!AV$1,SWISSW!$J:$J,'MTT DRAW'!$A64,SWISSW!$F:$F,"Draw")))*IF(ROW()=COLUMN(),0.5,1)</f>
        <v>0</v>
      </c>
      <c r="AW64" s="11">
        <f ca="1">((COUNTIFS(SWISSW!$I:$I,'MTT DRAW'!$A64,SWISSW!$J:$J,'MTT DRAW'!AW$1,SWISSW!$F:$F,"Draw")+COUNTIFS(SWISSW!$I:$I,'MTT DRAW'!AW$1,SWISSW!$J:$J,'MTT DRAW'!$A64,SWISSW!$F:$F,"Draw")))*IF(ROW()=COLUMN(),0.5,1)</f>
        <v>0</v>
      </c>
      <c r="AX64" s="11">
        <f ca="1">((COUNTIFS(SWISSW!$I:$I,'MTT DRAW'!$A64,SWISSW!$J:$J,'MTT DRAW'!AX$1,SWISSW!$F:$F,"Draw")+COUNTIFS(SWISSW!$I:$I,'MTT DRAW'!AX$1,SWISSW!$J:$J,'MTT DRAW'!$A64,SWISSW!$F:$F,"Draw")))*IF(ROW()=COLUMN(),0.5,1)</f>
        <v>0</v>
      </c>
      <c r="AY64" s="11">
        <f ca="1">((COUNTIFS(SWISSW!$I:$I,'MTT DRAW'!$A64,SWISSW!$J:$J,'MTT DRAW'!AY$1,SWISSW!$F:$F,"Draw")+COUNTIFS(SWISSW!$I:$I,'MTT DRAW'!AY$1,SWISSW!$J:$J,'MTT DRAW'!$A64,SWISSW!$F:$F,"Draw")))*IF(ROW()=COLUMN(),0.5,1)</f>
        <v>0</v>
      </c>
      <c r="AZ64" s="11">
        <f ca="1">((COUNTIFS(SWISSW!$I:$I,'MTT DRAW'!$A64,SWISSW!$J:$J,'MTT DRAW'!AZ$1,SWISSW!$F:$F,"Draw")+COUNTIFS(SWISSW!$I:$I,'MTT DRAW'!AZ$1,SWISSW!$J:$J,'MTT DRAW'!$A64,SWISSW!$F:$F,"Draw")))*IF(ROW()=COLUMN(),0.5,1)</f>
        <v>0</v>
      </c>
      <c r="BA64" s="11">
        <f ca="1">((COUNTIFS(SWISSW!$I:$I,'MTT DRAW'!$A64,SWISSW!$J:$J,'MTT DRAW'!BA$1,SWISSW!$F:$F,"Draw")+COUNTIFS(SWISSW!$I:$I,'MTT DRAW'!BA$1,SWISSW!$J:$J,'MTT DRAW'!$A64,SWISSW!$F:$F,"Draw")))*IF(ROW()=COLUMN(),0.5,1)</f>
        <v>0</v>
      </c>
      <c r="BB64" s="11">
        <f ca="1">((COUNTIFS(SWISSW!$I:$I,'MTT DRAW'!$A64,SWISSW!$J:$J,'MTT DRAW'!BB$1,SWISSW!$F:$F,"Draw")+COUNTIFS(SWISSW!$I:$I,'MTT DRAW'!BB$1,SWISSW!$J:$J,'MTT DRAW'!$A64,SWISSW!$F:$F,"Draw")))*IF(ROW()=COLUMN(),0.5,1)</f>
        <v>0</v>
      </c>
      <c r="BC64" s="11">
        <f ca="1">((COUNTIFS(SWISSW!$I:$I,'MTT DRAW'!$A64,SWISSW!$J:$J,'MTT DRAW'!BC$1,SWISSW!$F:$F,"Draw")+COUNTIFS(SWISSW!$I:$I,'MTT DRAW'!BC$1,SWISSW!$J:$J,'MTT DRAW'!$A64,SWISSW!$F:$F,"Draw")))*IF(ROW()=COLUMN(),0.5,1)</f>
        <v>0</v>
      </c>
      <c r="BD64" s="11">
        <f ca="1">((COUNTIFS(SWISSW!$I:$I,'MTT DRAW'!$A64,SWISSW!$J:$J,'MTT DRAW'!BD$1,SWISSW!$F:$F,"Draw")+COUNTIFS(SWISSW!$I:$I,'MTT DRAW'!BD$1,SWISSW!$J:$J,'MTT DRAW'!$A64,SWISSW!$F:$F,"Draw")))*IF(ROW()=COLUMN(),0.5,1)</f>
        <v>0</v>
      </c>
      <c r="BE64" s="11">
        <f ca="1">((COUNTIFS(SWISSW!$I:$I,'MTT DRAW'!$A64,SWISSW!$J:$J,'MTT DRAW'!BE$1,SWISSW!$F:$F,"Draw")+COUNTIFS(SWISSW!$I:$I,'MTT DRAW'!BE$1,SWISSW!$J:$J,'MTT DRAW'!$A64,SWISSW!$F:$F,"Draw")))*IF(ROW()=COLUMN(),0.5,1)</f>
        <v>0</v>
      </c>
      <c r="BF64" s="11">
        <f ca="1">((COUNTIFS(SWISSW!$I:$I,'MTT DRAW'!$A64,SWISSW!$J:$J,'MTT DRAW'!BF$1,SWISSW!$F:$F,"Draw")+COUNTIFS(SWISSW!$I:$I,'MTT DRAW'!BF$1,SWISSW!$J:$J,'MTT DRAW'!$A64,SWISSW!$F:$F,"Draw")))*IF(ROW()=COLUMN(),0.5,1)</f>
        <v>0</v>
      </c>
      <c r="BG64" s="11">
        <f ca="1">((COUNTIFS(SWISSW!$I:$I,'MTT DRAW'!$A64,SWISSW!$J:$J,'MTT DRAW'!BG$1,SWISSW!$F:$F,"Draw")+COUNTIFS(SWISSW!$I:$I,'MTT DRAW'!BG$1,SWISSW!$J:$J,'MTT DRAW'!$A64,SWISSW!$F:$F,"Draw")))*IF(ROW()=COLUMN(),0.5,1)</f>
        <v>0</v>
      </c>
      <c r="BH64" s="11">
        <f ca="1">((COUNTIFS(SWISSW!$I:$I,'MTT DRAW'!$A64,SWISSW!$J:$J,'MTT DRAW'!BH$1,SWISSW!$F:$F,"Draw")+COUNTIFS(SWISSW!$I:$I,'MTT DRAW'!BH$1,SWISSW!$J:$J,'MTT DRAW'!$A64,SWISSW!$F:$F,"Draw")))*IF(ROW()=COLUMN(),0.5,1)</f>
        <v>0</v>
      </c>
      <c r="BI64" s="11">
        <f ca="1">((COUNTIFS(SWISSW!$I:$I,'MTT DRAW'!$A64,SWISSW!$J:$J,'MTT DRAW'!BI$1,SWISSW!$F:$F,"Draw")+COUNTIFS(SWISSW!$I:$I,'MTT DRAW'!BI$1,SWISSW!$J:$J,'MTT DRAW'!$A64,SWISSW!$F:$F,"Draw")))*IF(ROW()=COLUMN(),0.5,1)</f>
        <v>0</v>
      </c>
      <c r="BJ64" s="11">
        <f ca="1">((COUNTIFS(SWISSW!$I:$I,'MTT DRAW'!$A64,SWISSW!$J:$J,'MTT DRAW'!BJ$1,SWISSW!$F:$F,"Draw")+COUNTIFS(SWISSW!$I:$I,'MTT DRAW'!BJ$1,SWISSW!$J:$J,'MTT DRAW'!$A64,SWISSW!$F:$F,"Draw")))*IF(ROW()=COLUMN(),0.5,1)</f>
        <v>0</v>
      </c>
      <c r="BK64" s="11">
        <f ca="1">((COUNTIFS(SWISSW!$I:$I,'MTT DRAW'!$A64,SWISSW!$J:$J,'MTT DRAW'!BK$1,SWISSW!$F:$F,"Draw")+COUNTIFS(SWISSW!$I:$I,'MTT DRAW'!BK$1,SWISSW!$J:$J,'MTT DRAW'!$A64,SWISSW!$F:$F,"Draw")))*IF(ROW()=COLUMN(),0.5,1)</f>
        <v>0</v>
      </c>
      <c r="BL64" s="11">
        <f ca="1">((COUNTIFS(SWISSW!$I:$I,'MTT DRAW'!$A64,SWISSW!$J:$J,'MTT DRAW'!BL$1,SWISSW!$F:$F,"Draw")+COUNTIFS(SWISSW!$I:$I,'MTT DRAW'!BL$1,SWISSW!$J:$J,'MTT DRAW'!$A64,SWISSW!$F:$F,"Draw")))*IF(ROW()=COLUMN(),0.5,1)</f>
        <v>0</v>
      </c>
      <c r="BM64" s="11" t="str">
        <f ca="1">MATCHUP!BM64</f>
        <v>-</v>
      </c>
      <c r="BN64" s="11" t="str">
        <f ca="1">MATCHUP!BN64</f>
        <v>-</v>
      </c>
      <c r="BO64" s="11" t="str">
        <f ca="1">MATCHUP!BO64</f>
        <v>-</v>
      </c>
      <c r="BP64" s="11" t="str">
        <f ca="1">MATCHUP!BP64</f>
        <v>-</v>
      </c>
      <c r="BQ64" s="11" t="str">
        <f ca="1">MATCHUP!BQ64</f>
        <v>-</v>
      </c>
      <c r="BR64" s="11" t="str">
        <f ca="1">MATCHUP!BR64</f>
        <v>-</v>
      </c>
      <c r="BS64" s="11" t="str">
        <f ca="1">MATCHUP!BS64</f>
        <v>-</v>
      </c>
      <c r="BT64" s="11" t="str">
        <f ca="1">MATCHUP!BT64</f>
        <v>-</v>
      </c>
      <c r="BU64" s="11" t="str">
        <f ca="1">MATCHUP!BU64</f>
        <v>-</v>
      </c>
      <c r="BV64" s="11" t="str">
        <f ca="1">MATCHUP!BV64</f>
        <v>-</v>
      </c>
      <c r="BW64" s="11" t="str">
        <f ca="1">MATCHUP!BW64</f>
        <v>-</v>
      </c>
      <c r="BX64" s="11" t="str">
        <f ca="1">MATCHUP!BX64</f>
        <v>-</v>
      </c>
      <c r="BY64" s="11" t="str">
        <f ca="1">MATCHUP!BY64</f>
        <v>-</v>
      </c>
      <c r="BZ64" s="11" t="str">
        <f ca="1">MATCHUP!BZ64</f>
        <v>-</v>
      </c>
      <c r="CA64" s="11" t="str">
        <f ca="1">MATCHUP!CA64</f>
        <v>-</v>
      </c>
      <c r="CB64" s="11" t="str">
        <f ca="1">MATCHUP!CB64</f>
        <v>-</v>
      </c>
      <c r="CC64" s="11" t="str">
        <f ca="1">MATCHUP!CC64</f>
        <v>-</v>
      </c>
      <c r="CD64" s="11" t="str">
        <f ca="1">MATCHUP!CD64</f>
        <v>-</v>
      </c>
      <c r="CE64" s="11" t="str">
        <f ca="1">MATCHUP!CE64</f>
        <v>-</v>
      </c>
      <c r="CF64" s="11" t="str">
        <f ca="1">MATCHUP!CF64</f>
        <v>-</v>
      </c>
      <c r="CG64" s="11" t="str">
        <f ca="1">MATCHUP!CG64</f>
        <v>-</v>
      </c>
      <c r="CH64" s="11" t="str">
        <f ca="1">MATCHUP!CH64</f>
        <v>-</v>
      </c>
      <c r="CI64" s="11" t="str">
        <f ca="1">MATCHUP!CI64</f>
        <v>-</v>
      </c>
      <c r="CJ64" s="11" t="str">
        <f ca="1">MATCHUP!CJ64</f>
        <v>-</v>
      </c>
      <c r="CK64" s="11" t="str">
        <f ca="1">MATCHUP!CK64</f>
        <v>-</v>
      </c>
      <c r="CL64" s="11" t="str">
        <f ca="1">MATCHUP!CL64</f>
        <v>-</v>
      </c>
      <c r="CM64" s="11" t="str">
        <f ca="1">MATCHUP!CM64</f>
        <v>-</v>
      </c>
      <c r="CN64" s="11" t="str">
        <f ca="1">MATCHUP!CN64</f>
        <v>-</v>
      </c>
      <c r="CO64" s="11" t="str">
        <f ca="1">MATCHUP!CO64</f>
        <v>-</v>
      </c>
      <c r="CP64" s="11" t="str">
        <f ca="1">MATCHUP!CP64</f>
        <v>-</v>
      </c>
      <c r="CQ64" s="11" t="str">
        <f ca="1">MATCHUP!CQ64</f>
        <v>-</v>
      </c>
      <c r="CR64" s="11" t="str">
        <f ca="1">MATCHUP!CR64</f>
        <v>-</v>
      </c>
      <c r="CS64" s="11" t="str">
        <f ca="1">MATCHUP!CS64</f>
        <v>-</v>
      </c>
      <c r="CT64" s="11" t="str">
        <f ca="1">MATCHUP!CT64</f>
        <v>-</v>
      </c>
      <c r="CU64" s="11" t="str">
        <f ca="1">MATCHUP!CU64</f>
        <v>-</v>
      </c>
      <c r="CV64" s="11" t="str">
        <f ca="1">MATCHUP!CV64</f>
        <v>-</v>
      </c>
    </row>
    <row r="65" spans="1:100" ht="55" customHeight="1" x14ac:dyDescent="0.3">
      <c r="A65" s="3" t="str">
        <f ca="1">MATCHUP!A65</f>
        <v>Tokens</v>
      </c>
      <c r="B65" s="11">
        <f ca="1">((COUNTIFS(SWISSW!$I:$I,'MTT DRAW'!$A65,SWISSW!$J:$J,'MTT DRAW'!B$1,SWISSW!$F:$F,"Draw")+COUNTIFS(SWISSW!$I:$I,'MTT DRAW'!B$1,SWISSW!$J:$J,'MTT DRAW'!$A65,SWISSW!$F:$F,"Draw")))*IF(ROW()=COLUMN(),0.5,1)</f>
        <v>0</v>
      </c>
      <c r="C65" s="11">
        <f ca="1">((COUNTIFS(SWISSW!$I:$I,'MTT DRAW'!$A65,SWISSW!$J:$J,'MTT DRAW'!C$1,SWISSW!$F:$F,"Draw")+COUNTIFS(SWISSW!$I:$I,'MTT DRAW'!C$1,SWISSW!$J:$J,'MTT DRAW'!$A65,SWISSW!$F:$F,"Draw")))*IF(ROW()=COLUMN(),0.5,1)</f>
        <v>0</v>
      </c>
      <c r="D65" s="11">
        <f ca="1">((COUNTIFS(SWISSW!$I:$I,'MTT DRAW'!$A65,SWISSW!$J:$J,'MTT DRAW'!D$1,SWISSW!$F:$F,"Draw")+COUNTIFS(SWISSW!$I:$I,'MTT DRAW'!D$1,SWISSW!$J:$J,'MTT DRAW'!$A65,SWISSW!$F:$F,"Draw")))*IF(ROW()=COLUMN(),0.5,1)</f>
        <v>0</v>
      </c>
      <c r="E65" s="11">
        <f ca="1">((COUNTIFS(SWISSW!$I:$I,'MTT DRAW'!$A65,SWISSW!$J:$J,'MTT DRAW'!E$1,SWISSW!$F:$F,"Draw")+COUNTIFS(SWISSW!$I:$I,'MTT DRAW'!E$1,SWISSW!$J:$J,'MTT DRAW'!$A65,SWISSW!$F:$F,"Draw")))*IF(ROW()=COLUMN(),0.5,1)</f>
        <v>0</v>
      </c>
      <c r="F65" s="11">
        <f ca="1">((COUNTIFS(SWISSW!$I:$I,'MTT DRAW'!$A65,SWISSW!$J:$J,'MTT DRAW'!F$1,SWISSW!$F:$F,"Draw")+COUNTIFS(SWISSW!$I:$I,'MTT DRAW'!F$1,SWISSW!$J:$J,'MTT DRAW'!$A65,SWISSW!$F:$F,"Draw")))*IF(ROW()=COLUMN(),0.5,1)</f>
        <v>0</v>
      </c>
      <c r="G65" s="11">
        <f ca="1">((COUNTIFS(SWISSW!$I:$I,'MTT DRAW'!$A65,SWISSW!$J:$J,'MTT DRAW'!G$1,SWISSW!$F:$F,"Draw")+COUNTIFS(SWISSW!$I:$I,'MTT DRAW'!G$1,SWISSW!$J:$J,'MTT DRAW'!$A65,SWISSW!$F:$F,"Draw")))*IF(ROW()=COLUMN(),0.5,1)</f>
        <v>0</v>
      </c>
      <c r="H65" s="11">
        <f ca="1">((COUNTIFS(SWISSW!$I:$I,'MTT DRAW'!$A65,SWISSW!$J:$J,'MTT DRAW'!H$1,SWISSW!$F:$F,"Draw")+COUNTIFS(SWISSW!$I:$I,'MTT DRAW'!H$1,SWISSW!$J:$J,'MTT DRAW'!$A65,SWISSW!$F:$F,"Draw")))*IF(ROW()=COLUMN(),0.5,1)</f>
        <v>0</v>
      </c>
      <c r="I65" s="11">
        <f ca="1">((COUNTIFS(SWISSW!$I:$I,'MTT DRAW'!$A65,SWISSW!$J:$J,'MTT DRAW'!I$1,SWISSW!$F:$F,"Draw")+COUNTIFS(SWISSW!$I:$I,'MTT DRAW'!I$1,SWISSW!$J:$J,'MTT DRAW'!$A65,SWISSW!$F:$F,"Draw")))*IF(ROW()=COLUMN(),0.5,1)</f>
        <v>0</v>
      </c>
      <c r="J65" s="11">
        <f ca="1">((COUNTIFS(SWISSW!$I:$I,'MTT DRAW'!$A65,SWISSW!$J:$J,'MTT DRAW'!J$1,SWISSW!$F:$F,"Draw")+COUNTIFS(SWISSW!$I:$I,'MTT DRAW'!J$1,SWISSW!$J:$J,'MTT DRAW'!$A65,SWISSW!$F:$F,"Draw")))*IF(ROW()=COLUMN(),0.5,1)</f>
        <v>0</v>
      </c>
      <c r="K65" s="11">
        <f ca="1">((COUNTIFS(SWISSW!$I:$I,'MTT DRAW'!$A65,SWISSW!$J:$J,'MTT DRAW'!K$1,SWISSW!$F:$F,"Draw")+COUNTIFS(SWISSW!$I:$I,'MTT DRAW'!K$1,SWISSW!$J:$J,'MTT DRAW'!$A65,SWISSW!$F:$F,"Draw")))*IF(ROW()=COLUMN(),0.5,1)</f>
        <v>0</v>
      </c>
      <c r="L65" s="11">
        <f ca="1">((COUNTIFS(SWISSW!$I:$I,'MTT DRAW'!$A65,SWISSW!$J:$J,'MTT DRAW'!L$1,SWISSW!$F:$F,"Draw")+COUNTIFS(SWISSW!$I:$I,'MTT DRAW'!L$1,SWISSW!$J:$J,'MTT DRAW'!$A65,SWISSW!$F:$F,"Draw")))*IF(ROW()=COLUMN(),0.5,1)</f>
        <v>0</v>
      </c>
      <c r="M65" s="11">
        <f ca="1">((COUNTIFS(SWISSW!$I:$I,'MTT DRAW'!$A65,SWISSW!$J:$J,'MTT DRAW'!M$1,SWISSW!$F:$F,"Draw")+COUNTIFS(SWISSW!$I:$I,'MTT DRAW'!M$1,SWISSW!$J:$J,'MTT DRAW'!$A65,SWISSW!$F:$F,"Draw")))*IF(ROW()=COLUMN(),0.5,1)</f>
        <v>0</v>
      </c>
      <c r="N65" s="11">
        <f ca="1">((COUNTIFS(SWISSW!$I:$I,'MTT DRAW'!$A65,SWISSW!$J:$J,'MTT DRAW'!N$1,SWISSW!$F:$F,"Draw")+COUNTIFS(SWISSW!$I:$I,'MTT DRAW'!N$1,SWISSW!$J:$J,'MTT DRAW'!$A65,SWISSW!$F:$F,"Draw")))*IF(ROW()=COLUMN(),0.5,1)</f>
        <v>0</v>
      </c>
      <c r="O65" s="11">
        <f ca="1">((COUNTIFS(SWISSW!$I:$I,'MTT DRAW'!$A65,SWISSW!$J:$J,'MTT DRAW'!O$1,SWISSW!$F:$F,"Draw")+COUNTIFS(SWISSW!$I:$I,'MTT DRAW'!O$1,SWISSW!$J:$J,'MTT DRAW'!$A65,SWISSW!$F:$F,"Draw")))*IF(ROW()=COLUMN(),0.5,1)</f>
        <v>0</v>
      </c>
      <c r="P65" s="11">
        <f ca="1">((COUNTIFS(SWISSW!$I:$I,'MTT DRAW'!$A65,SWISSW!$J:$J,'MTT DRAW'!P$1,SWISSW!$F:$F,"Draw")+COUNTIFS(SWISSW!$I:$I,'MTT DRAW'!P$1,SWISSW!$J:$J,'MTT DRAW'!$A65,SWISSW!$F:$F,"Draw")))*IF(ROW()=COLUMN(),0.5,1)</f>
        <v>0</v>
      </c>
      <c r="Q65" s="11">
        <f ca="1">((COUNTIFS(SWISSW!$I:$I,'MTT DRAW'!$A65,SWISSW!$J:$J,'MTT DRAW'!Q$1,SWISSW!$F:$F,"Draw")+COUNTIFS(SWISSW!$I:$I,'MTT DRAW'!Q$1,SWISSW!$J:$J,'MTT DRAW'!$A65,SWISSW!$F:$F,"Draw")))*IF(ROW()=COLUMN(),0.5,1)</f>
        <v>0</v>
      </c>
      <c r="R65" s="11">
        <f ca="1">((COUNTIFS(SWISSW!$I:$I,'MTT DRAW'!$A65,SWISSW!$J:$J,'MTT DRAW'!R$1,SWISSW!$F:$F,"Draw")+COUNTIFS(SWISSW!$I:$I,'MTT DRAW'!R$1,SWISSW!$J:$J,'MTT DRAW'!$A65,SWISSW!$F:$F,"Draw")))*IF(ROW()=COLUMN(),0.5,1)</f>
        <v>0</v>
      </c>
      <c r="S65" s="11">
        <f ca="1">((COUNTIFS(SWISSW!$I:$I,'MTT DRAW'!$A65,SWISSW!$J:$J,'MTT DRAW'!S$1,SWISSW!$F:$F,"Draw")+COUNTIFS(SWISSW!$I:$I,'MTT DRAW'!S$1,SWISSW!$J:$J,'MTT DRAW'!$A65,SWISSW!$F:$F,"Draw")))*IF(ROW()=COLUMN(),0.5,1)</f>
        <v>0</v>
      </c>
      <c r="T65" s="11">
        <f ca="1">((COUNTIFS(SWISSW!$I:$I,'MTT DRAW'!$A65,SWISSW!$J:$J,'MTT DRAW'!T$1,SWISSW!$F:$F,"Draw")+COUNTIFS(SWISSW!$I:$I,'MTT DRAW'!T$1,SWISSW!$J:$J,'MTT DRAW'!$A65,SWISSW!$F:$F,"Draw")))*IF(ROW()=COLUMN(),0.5,1)</f>
        <v>0</v>
      </c>
      <c r="U65" s="11">
        <f ca="1">((COUNTIFS(SWISSW!$I:$I,'MTT DRAW'!$A65,SWISSW!$J:$J,'MTT DRAW'!U$1,SWISSW!$F:$F,"Draw")+COUNTIFS(SWISSW!$I:$I,'MTT DRAW'!U$1,SWISSW!$J:$J,'MTT DRAW'!$A65,SWISSW!$F:$F,"Draw")))*IF(ROW()=COLUMN(),0.5,1)</f>
        <v>0</v>
      </c>
      <c r="V65" s="11">
        <f ca="1">((COUNTIFS(SWISSW!$I:$I,'MTT DRAW'!$A65,SWISSW!$J:$J,'MTT DRAW'!V$1,SWISSW!$F:$F,"Draw")+COUNTIFS(SWISSW!$I:$I,'MTT DRAW'!V$1,SWISSW!$J:$J,'MTT DRAW'!$A65,SWISSW!$F:$F,"Draw")))*IF(ROW()=COLUMN(),0.5,1)</f>
        <v>0</v>
      </c>
      <c r="W65" s="11">
        <f ca="1">((COUNTIFS(SWISSW!$I:$I,'MTT DRAW'!$A65,SWISSW!$J:$J,'MTT DRAW'!W$1,SWISSW!$F:$F,"Draw")+COUNTIFS(SWISSW!$I:$I,'MTT DRAW'!W$1,SWISSW!$J:$J,'MTT DRAW'!$A65,SWISSW!$F:$F,"Draw")))*IF(ROW()=COLUMN(),0.5,1)</f>
        <v>0</v>
      </c>
      <c r="X65" s="11">
        <f ca="1">((COUNTIFS(SWISSW!$I:$I,'MTT DRAW'!$A65,SWISSW!$J:$J,'MTT DRAW'!X$1,SWISSW!$F:$F,"Draw")+COUNTIFS(SWISSW!$I:$I,'MTT DRAW'!X$1,SWISSW!$J:$J,'MTT DRAW'!$A65,SWISSW!$F:$F,"Draw")))*IF(ROW()=COLUMN(),0.5,1)</f>
        <v>0</v>
      </c>
      <c r="Y65" s="11">
        <f ca="1">((COUNTIFS(SWISSW!$I:$I,'MTT DRAW'!$A65,SWISSW!$J:$J,'MTT DRAW'!Y$1,SWISSW!$F:$F,"Draw")+COUNTIFS(SWISSW!$I:$I,'MTT DRAW'!Y$1,SWISSW!$J:$J,'MTT DRAW'!$A65,SWISSW!$F:$F,"Draw")))*IF(ROW()=COLUMN(),0.5,1)</f>
        <v>0</v>
      </c>
      <c r="Z65" s="11">
        <f ca="1">((COUNTIFS(SWISSW!$I:$I,'MTT DRAW'!$A65,SWISSW!$J:$J,'MTT DRAW'!Z$1,SWISSW!$F:$F,"Draw")+COUNTIFS(SWISSW!$I:$I,'MTT DRAW'!Z$1,SWISSW!$J:$J,'MTT DRAW'!$A65,SWISSW!$F:$F,"Draw")))*IF(ROW()=COLUMN(),0.5,1)</f>
        <v>0</v>
      </c>
      <c r="AA65" s="11">
        <f ca="1">((COUNTIFS(SWISSW!$I:$I,'MTT DRAW'!$A65,SWISSW!$J:$J,'MTT DRAW'!AA$1,SWISSW!$F:$F,"Draw")+COUNTIFS(SWISSW!$I:$I,'MTT DRAW'!AA$1,SWISSW!$J:$J,'MTT DRAW'!$A65,SWISSW!$F:$F,"Draw")))*IF(ROW()=COLUMN(),0.5,1)</f>
        <v>0</v>
      </c>
      <c r="AB65" s="11">
        <f ca="1">((COUNTIFS(SWISSW!$I:$I,'MTT DRAW'!$A65,SWISSW!$J:$J,'MTT DRAW'!AB$1,SWISSW!$F:$F,"Draw")+COUNTIFS(SWISSW!$I:$I,'MTT DRAW'!AB$1,SWISSW!$J:$J,'MTT DRAW'!$A65,SWISSW!$F:$F,"Draw")))*IF(ROW()=COLUMN(),0.5,1)</f>
        <v>0</v>
      </c>
      <c r="AC65" s="11">
        <f ca="1">((COUNTIFS(SWISSW!$I:$I,'MTT DRAW'!$A65,SWISSW!$J:$J,'MTT DRAW'!AC$1,SWISSW!$F:$F,"Draw")+COUNTIFS(SWISSW!$I:$I,'MTT DRAW'!AC$1,SWISSW!$J:$J,'MTT DRAW'!$A65,SWISSW!$F:$F,"Draw")))*IF(ROW()=COLUMN(),0.5,1)</f>
        <v>0</v>
      </c>
      <c r="AD65" s="11">
        <f ca="1">((COUNTIFS(SWISSW!$I:$I,'MTT DRAW'!$A65,SWISSW!$J:$J,'MTT DRAW'!AD$1,SWISSW!$F:$F,"Draw")+COUNTIFS(SWISSW!$I:$I,'MTT DRAW'!AD$1,SWISSW!$J:$J,'MTT DRAW'!$A65,SWISSW!$F:$F,"Draw")))*IF(ROW()=COLUMN(),0.5,1)</f>
        <v>0</v>
      </c>
      <c r="AE65" s="11">
        <f ca="1">((COUNTIFS(SWISSW!$I:$I,'MTT DRAW'!$A65,SWISSW!$J:$J,'MTT DRAW'!AE$1,SWISSW!$F:$F,"Draw")+COUNTIFS(SWISSW!$I:$I,'MTT DRAW'!AE$1,SWISSW!$J:$J,'MTT DRAW'!$A65,SWISSW!$F:$F,"Draw")))*IF(ROW()=COLUMN(),0.5,1)</f>
        <v>0</v>
      </c>
      <c r="AF65" s="11">
        <f ca="1">((COUNTIFS(SWISSW!$I:$I,'MTT DRAW'!$A65,SWISSW!$J:$J,'MTT DRAW'!AF$1,SWISSW!$F:$F,"Draw")+COUNTIFS(SWISSW!$I:$I,'MTT DRAW'!AF$1,SWISSW!$J:$J,'MTT DRAW'!$A65,SWISSW!$F:$F,"Draw")))*IF(ROW()=COLUMN(),0.5,1)</f>
        <v>0</v>
      </c>
      <c r="AG65" s="11">
        <f ca="1">((COUNTIFS(SWISSW!$I:$I,'MTT DRAW'!$A65,SWISSW!$J:$J,'MTT DRAW'!AG$1,SWISSW!$F:$F,"Draw")+COUNTIFS(SWISSW!$I:$I,'MTT DRAW'!AG$1,SWISSW!$J:$J,'MTT DRAW'!$A65,SWISSW!$F:$F,"Draw")))*IF(ROW()=COLUMN(),0.5,1)</f>
        <v>0</v>
      </c>
      <c r="AH65" s="11">
        <f ca="1">((COUNTIFS(SWISSW!$I:$I,'MTT DRAW'!$A65,SWISSW!$J:$J,'MTT DRAW'!AH$1,SWISSW!$F:$F,"Draw")+COUNTIFS(SWISSW!$I:$I,'MTT DRAW'!AH$1,SWISSW!$J:$J,'MTT DRAW'!$A65,SWISSW!$F:$F,"Draw")))*IF(ROW()=COLUMN(),0.5,1)</f>
        <v>0</v>
      </c>
      <c r="AI65" s="11">
        <f ca="1">((COUNTIFS(SWISSW!$I:$I,'MTT DRAW'!$A65,SWISSW!$J:$J,'MTT DRAW'!AI$1,SWISSW!$F:$F,"Draw")+COUNTIFS(SWISSW!$I:$I,'MTT DRAW'!AI$1,SWISSW!$J:$J,'MTT DRAW'!$A65,SWISSW!$F:$F,"Draw")))*IF(ROW()=COLUMN(),0.5,1)</f>
        <v>0</v>
      </c>
      <c r="AJ65" s="11">
        <f ca="1">((COUNTIFS(SWISSW!$I:$I,'MTT DRAW'!$A65,SWISSW!$J:$J,'MTT DRAW'!AJ$1,SWISSW!$F:$F,"Draw")+COUNTIFS(SWISSW!$I:$I,'MTT DRAW'!AJ$1,SWISSW!$J:$J,'MTT DRAW'!$A65,SWISSW!$F:$F,"Draw")))*IF(ROW()=COLUMN(),0.5,1)</f>
        <v>0</v>
      </c>
      <c r="AK65" s="11">
        <f ca="1">((COUNTIFS(SWISSW!$I:$I,'MTT DRAW'!$A65,SWISSW!$J:$J,'MTT DRAW'!AK$1,SWISSW!$F:$F,"Draw")+COUNTIFS(SWISSW!$I:$I,'MTT DRAW'!AK$1,SWISSW!$J:$J,'MTT DRAW'!$A65,SWISSW!$F:$F,"Draw")))*IF(ROW()=COLUMN(),0.5,1)</f>
        <v>0</v>
      </c>
      <c r="AL65" s="11">
        <f ca="1">((COUNTIFS(SWISSW!$I:$I,'MTT DRAW'!$A65,SWISSW!$J:$J,'MTT DRAW'!AL$1,SWISSW!$F:$F,"Draw")+COUNTIFS(SWISSW!$I:$I,'MTT DRAW'!AL$1,SWISSW!$J:$J,'MTT DRAW'!$A65,SWISSW!$F:$F,"Draw")))*IF(ROW()=COLUMN(),0.5,1)</f>
        <v>0</v>
      </c>
      <c r="AM65" s="11">
        <f ca="1">((COUNTIFS(SWISSW!$I:$I,'MTT DRAW'!$A65,SWISSW!$J:$J,'MTT DRAW'!AM$1,SWISSW!$F:$F,"Draw")+COUNTIFS(SWISSW!$I:$I,'MTT DRAW'!AM$1,SWISSW!$J:$J,'MTT DRAW'!$A65,SWISSW!$F:$F,"Draw")))*IF(ROW()=COLUMN(),0.5,1)</f>
        <v>0</v>
      </c>
      <c r="AN65" s="11">
        <f ca="1">((COUNTIFS(SWISSW!$I:$I,'MTT DRAW'!$A65,SWISSW!$J:$J,'MTT DRAW'!AN$1,SWISSW!$F:$F,"Draw")+COUNTIFS(SWISSW!$I:$I,'MTT DRAW'!AN$1,SWISSW!$J:$J,'MTT DRAW'!$A65,SWISSW!$F:$F,"Draw")))*IF(ROW()=COLUMN(),0.5,1)</f>
        <v>0</v>
      </c>
      <c r="AO65" s="11">
        <f ca="1">((COUNTIFS(SWISSW!$I:$I,'MTT DRAW'!$A65,SWISSW!$J:$J,'MTT DRAW'!AO$1,SWISSW!$F:$F,"Draw")+COUNTIFS(SWISSW!$I:$I,'MTT DRAW'!AO$1,SWISSW!$J:$J,'MTT DRAW'!$A65,SWISSW!$F:$F,"Draw")))*IF(ROW()=COLUMN(),0.5,1)</f>
        <v>0</v>
      </c>
      <c r="AP65" s="11">
        <f ca="1">((COUNTIFS(SWISSW!$I:$I,'MTT DRAW'!$A65,SWISSW!$J:$J,'MTT DRAW'!AP$1,SWISSW!$F:$F,"Draw")+COUNTIFS(SWISSW!$I:$I,'MTT DRAW'!AP$1,SWISSW!$J:$J,'MTT DRAW'!$A65,SWISSW!$F:$F,"Draw")))*IF(ROW()=COLUMN(),0.5,1)</f>
        <v>0</v>
      </c>
      <c r="AQ65" s="11">
        <f ca="1">((COUNTIFS(SWISSW!$I:$I,'MTT DRAW'!$A65,SWISSW!$J:$J,'MTT DRAW'!AQ$1,SWISSW!$F:$F,"Draw")+COUNTIFS(SWISSW!$I:$I,'MTT DRAW'!AQ$1,SWISSW!$J:$J,'MTT DRAW'!$A65,SWISSW!$F:$F,"Draw")))*IF(ROW()=COLUMN(),0.5,1)</f>
        <v>0</v>
      </c>
      <c r="AR65" s="11">
        <f ca="1">((COUNTIFS(SWISSW!$I:$I,'MTT DRAW'!$A65,SWISSW!$J:$J,'MTT DRAW'!AR$1,SWISSW!$F:$F,"Draw")+COUNTIFS(SWISSW!$I:$I,'MTT DRAW'!AR$1,SWISSW!$J:$J,'MTT DRAW'!$A65,SWISSW!$F:$F,"Draw")))*IF(ROW()=COLUMN(),0.5,1)</f>
        <v>0</v>
      </c>
      <c r="AS65" s="11">
        <f ca="1">((COUNTIFS(SWISSW!$I:$I,'MTT DRAW'!$A65,SWISSW!$J:$J,'MTT DRAW'!AS$1,SWISSW!$F:$F,"Draw")+COUNTIFS(SWISSW!$I:$I,'MTT DRAW'!AS$1,SWISSW!$J:$J,'MTT DRAW'!$A65,SWISSW!$F:$F,"Draw")))*IF(ROW()=COLUMN(),0.5,1)</f>
        <v>0</v>
      </c>
      <c r="AT65" s="11">
        <f ca="1">((COUNTIFS(SWISSW!$I:$I,'MTT DRAW'!$A65,SWISSW!$J:$J,'MTT DRAW'!AT$1,SWISSW!$F:$F,"Draw")+COUNTIFS(SWISSW!$I:$I,'MTT DRAW'!AT$1,SWISSW!$J:$J,'MTT DRAW'!$A65,SWISSW!$F:$F,"Draw")))*IF(ROW()=COLUMN(),0.5,1)</f>
        <v>0</v>
      </c>
      <c r="AU65" s="11">
        <f ca="1">((COUNTIFS(SWISSW!$I:$I,'MTT DRAW'!$A65,SWISSW!$J:$J,'MTT DRAW'!AU$1,SWISSW!$F:$F,"Draw")+COUNTIFS(SWISSW!$I:$I,'MTT DRAW'!AU$1,SWISSW!$J:$J,'MTT DRAW'!$A65,SWISSW!$F:$F,"Draw")))*IF(ROW()=COLUMN(),0.5,1)</f>
        <v>0</v>
      </c>
      <c r="AV65" s="11">
        <f ca="1">((COUNTIFS(SWISSW!$I:$I,'MTT DRAW'!$A65,SWISSW!$J:$J,'MTT DRAW'!AV$1,SWISSW!$F:$F,"Draw")+COUNTIFS(SWISSW!$I:$I,'MTT DRAW'!AV$1,SWISSW!$J:$J,'MTT DRAW'!$A65,SWISSW!$F:$F,"Draw")))*IF(ROW()=COLUMN(),0.5,1)</f>
        <v>0</v>
      </c>
      <c r="AW65" s="11">
        <f ca="1">((COUNTIFS(SWISSW!$I:$I,'MTT DRAW'!$A65,SWISSW!$J:$J,'MTT DRAW'!AW$1,SWISSW!$F:$F,"Draw")+COUNTIFS(SWISSW!$I:$I,'MTT DRAW'!AW$1,SWISSW!$J:$J,'MTT DRAW'!$A65,SWISSW!$F:$F,"Draw")))*IF(ROW()=COLUMN(),0.5,1)</f>
        <v>0</v>
      </c>
      <c r="AX65" s="11">
        <f ca="1">((COUNTIFS(SWISSW!$I:$I,'MTT DRAW'!$A65,SWISSW!$J:$J,'MTT DRAW'!AX$1,SWISSW!$F:$F,"Draw")+COUNTIFS(SWISSW!$I:$I,'MTT DRAW'!AX$1,SWISSW!$J:$J,'MTT DRAW'!$A65,SWISSW!$F:$F,"Draw")))*IF(ROW()=COLUMN(),0.5,1)</f>
        <v>0</v>
      </c>
      <c r="AY65" s="11">
        <f ca="1">((COUNTIFS(SWISSW!$I:$I,'MTT DRAW'!$A65,SWISSW!$J:$J,'MTT DRAW'!AY$1,SWISSW!$F:$F,"Draw")+COUNTIFS(SWISSW!$I:$I,'MTT DRAW'!AY$1,SWISSW!$J:$J,'MTT DRAW'!$A65,SWISSW!$F:$F,"Draw")))*IF(ROW()=COLUMN(),0.5,1)</f>
        <v>0</v>
      </c>
      <c r="AZ65" s="11">
        <f ca="1">((COUNTIFS(SWISSW!$I:$I,'MTT DRAW'!$A65,SWISSW!$J:$J,'MTT DRAW'!AZ$1,SWISSW!$F:$F,"Draw")+COUNTIFS(SWISSW!$I:$I,'MTT DRAW'!AZ$1,SWISSW!$J:$J,'MTT DRAW'!$A65,SWISSW!$F:$F,"Draw")))*IF(ROW()=COLUMN(),0.5,1)</f>
        <v>0</v>
      </c>
      <c r="BA65" s="11">
        <f ca="1">((COUNTIFS(SWISSW!$I:$I,'MTT DRAW'!$A65,SWISSW!$J:$J,'MTT DRAW'!BA$1,SWISSW!$F:$F,"Draw")+COUNTIFS(SWISSW!$I:$I,'MTT DRAW'!BA$1,SWISSW!$J:$J,'MTT DRAW'!$A65,SWISSW!$F:$F,"Draw")))*IF(ROW()=COLUMN(),0.5,1)</f>
        <v>0</v>
      </c>
      <c r="BB65" s="11">
        <f ca="1">((COUNTIFS(SWISSW!$I:$I,'MTT DRAW'!$A65,SWISSW!$J:$J,'MTT DRAW'!BB$1,SWISSW!$F:$F,"Draw")+COUNTIFS(SWISSW!$I:$I,'MTT DRAW'!BB$1,SWISSW!$J:$J,'MTT DRAW'!$A65,SWISSW!$F:$F,"Draw")))*IF(ROW()=COLUMN(),0.5,1)</f>
        <v>0</v>
      </c>
      <c r="BC65" s="11">
        <f ca="1">((COUNTIFS(SWISSW!$I:$I,'MTT DRAW'!$A65,SWISSW!$J:$J,'MTT DRAW'!BC$1,SWISSW!$F:$F,"Draw")+COUNTIFS(SWISSW!$I:$I,'MTT DRAW'!BC$1,SWISSW!$J:$J,'MTT DRAW'!$A65,SWISSW!$F:$F,"Draw")))*IF(ROW()=COLUMN(),0.5,1)</f>
        <v>0</v>
      </c>
      <c r="BD65" s="11">
        <f ca="1">((COUNTIFS(SWISSW!$I:$I,'MTT DRAW'!$A65,SWISSW!$J:$J,'MTT DRAW'!BD$1,SWISSW!$F:$F,"Draw")+COUNTIFS(SWISSW!$I:$I,'MTT DRAW'!BD$1,SWISSW!$J:$J,'MTT DRAW'!$A65,SWISSW!$F:$F,"Draw")))*IF(ROW()=COLUMN(),0.5,1)</f>
        <v>0</v>
      </c>
      <c r="BE65" s="11">
        <f ca="1">((COUNTIFS(SWISSW!$I:$I,'MTT DRAW'!$A65,SWISSW!$J:$J,'MTT DRAW'!BE$1,SWISSW!$F:$F,"Draw")+COUNTIFS(SWISSW!$I:$I,'MTT DRAW'!BE$1,SWISSW!$J:$J,'MTT DRAW'!$A65,SWISSW!$F:$F,"Draw")))*IF(ROW()=COLUMN(),0.5,1)</f>
        <v>0</v>
      </c>
      <c r="BF65" s="11">
        <f ca="1">((COUNTIFS(SWISSW!$I:$I,'MTT DRAW'!$A65,SWISSW!$J:$J,'MTT DRAW'!BF$1,SWISSW!$F:$F,"Draw")+COUNTIFS(SWISSW!$I:$I,'MTT DRAW'!BF$1,SWISSW!$J:$J,'MTT DRAW'!$A65,SWISSW!$F:$F,"Draw")))*IF(ROW()=COLUMN(),0.5,1)</f>
        <v>0</v>
      </c>
      <c r="BG65" s="11">
        <f ca="1">((COUNTIFS(SWISSW!$I:$I,'MTT DRAW'!$A65,SWISSW!$J:$J,'MTT DRAW'!BG$1,SWISSW!$F:$F,"Draw")+COUNTIFS(SWISSW!$I:$I,'MTT DRAW'!BG$1,SWISSW!$J:$J,'MTT DRAW'!$A65,SWISSW!$F:$F,"Draw")))*IF(ROW()=COLUMN(),0.5,1)</f>
        <v>0</v>
      </c>
      <c r="BH65" s="11">
        <f ca="1">((COUNTIFS(SWISSW!$I:$I,'MTT DRAW'!$A65,SWISSW!$J:$J,'MTT DRAW'!BH$1,SWISSW!$F:$F,"Draw")+COUNTIFS(SWISSW!$I:$I,'MTT DRAW'!BH$1,SWISSW!$J:$J,'MTT DRAW'!$A65,SWISSW!$F:$F,"Draw")))*IF(ROW()=COLUMN(),0.5,1)</f>
        <v>0</v>
      </c>
      <c r="BI65" s="11">
        <f ca="1">((COUNTIFS(SWISSW!$I:$I,'MTT DRAW'!$A65,SWISSW!$J:$J,'MTT DRAW'!BI$1,SWISSW!$F:$F,"Draw")+COUNTIFS(SWISSW!$I:$I,'MTT DRAW'!BI$1,SWISSW!$J:$J,'MTT DRAW'!$A65,SWISSW!$F:$F,"Draw")))*IF(ROW()=COLUMN(),0.5,1)</f>
        <v>0</v>
      </c>
      <c r="BJ65" s="11">
        <f ca="1">((COUNTIFS(SWISSW!$I:$I,'MTT DRAW'!$A65,SWISSW!$J:$J,'MTT DRAW'!BJ$1,SWISSW!$F:$F,"Draw")+COUNTIFS(SWISSW!$I:$I,'MTT DRAW'!BJ$1,SWISSW!$J:$J,'MTT DRAW'!$A65,SWISSW!$F:$F,"Draw")))*IF(ROW()=COLUMN(),0.5,1)</f>
        <v>0</v>
      </c>
      <c r="BK65" s="11">
        <f ca="1">((COUNTIFS(SWISSW!$I:$I,'MTT DRAW'!$A65,SWISSW!$J:$J,'MTT DRAW'!BK$1,SWISSW!$F:$F,"Draw")+COUNTIFS(SWISSW!$I:$I,'MTT DRAW'!BK$1,SWISSW!$J:$J,'MTT DRAW'!$A65,SWISSW!$F:$F,"Draw")))*IF(ROW()=COLUMN(),0.5,1)</f>
        <v>0</v>
      </c>
      <c r="BL65" s="11">
        <f ca="1">((COUNTIFS(SWISSW!$I:$I,'MTT DRAW'!$A65,SWISSW!$J:$J,'MTT DRAW'!BL$1,SWISSW!$F:$F,"Draw")+COUNTIFS(SWISSW!$I:$I,'MTT DRAW'!BL$1,SWISSW!$J:$J,'MTT DRAW'!$A65,SWISSW!$F:$F,"Draw")))*IF(ROW()=COLUMN(),0.5,1)</f>
        <v>0</v>
      </c>
      <c r="BM65" s="11" t="str">
        <f ca="1">MATCHUP!BM65</f>
        <v>-</v>
      </c>
      <c r="BN65" s="11" t="str">
        <f ca="1">MATCHUP!BN65</f>
        <v>-</v>
      </c>
      <c r="BO65" s="11" t="str">
        <f ca="1">MATCHUP!BO65</f>
        <v>-</v>
      </c>
      <c r="BP65" s="11" t="str">
        <f ca="1">MATCHUP!BP65</f>
        <v>-</v>
      </c>
      <c r="BQ65" s="11" t="str">
        <f ca="1">MATCHUP!BQ65</f>
        <v>-</v>
      </c>
      <c r="BR65" s="11" t="str">
        <f ca="1">MATCHUP!BR65</f>
        <v>-</v>
      </c>
      <c r="BS65" s="11" t="str">
        <f ca="1">MATCHUP!BS65</f>
        <v>-</v>
      </c>
      <c r="BT65" s="11" t="str">
        <f ca="1">MATCHUP!BT65</f>
        <v>-</v>
      </c>
      <c r="BU65" s="11" t="str">
        <f ca="1">MATCHUP!BU65</f>
        <v>-</v>
      </c>
      <c r="BV65" s="11" t="str">
        <f ca="1">MATCHUP!BV65</f>
        <v>-</v>
      </c>
      <c r="BW65" s="11" t="str">
        <f ca="1">MATCHUP!BW65</f>
        <v>-</v>
      </c>
      <c r="BX65" s="11" t="str">
        <f ca="1">MATCHUP!BX65</f>
        <v>-</v>
      </c>
      <c r="BY65" s="11" t="str">
        <f ca="1">MATCHUP!BY65</f>
        <v>-</v>
      </c>
      <c r="BZ65" s="11" t="str">
        <f ca="1">MATCHUP!BZ65</f>
        <v>-</v>
      </c>
      <c r="CA65" s="11" t="str">
        <f ca="1">MATCHUP!CA65</f>
        <v>-</v>
      </c>
      <c r="CB65" s="11" t="str">
        <f ca="1">MATCHUP!CB65</f>
        <v>-</v>
      </c>
      <c r="CC65" s="11" t="str">
        <f ca="1">MATCHUP!CC65</f>
        <v>-</v>
      </c>
      <c r="CD65" s="11" t="str">
        <f ca="1">MATCHUP!CD65</f>
        <v>-</v>
      </c>
      <c r="CE65" s="11" t="str">
        <f ca="1">MATCHUP!CE65</f>
        <v>-</v>
      </c>
      <c r="CF65" s="11" t="str">
        <f ca="1">MATCHUP!CF65</f>
        <v>-</v>
      </c>
      <c r="CG65" s="11" t="str">
        <f ca="1">MATCHUP!CG65</f>
        <v>-</v>
      </c>
      <c r="CH65" s="11" t="str">
        <f ca="1">MATCHUP!CH65</f>
        <v>-</v>
      </c>
      <c r="CI65" s="11" t="str">
        <f ca="1">MATCHUP!CI65</f>
        <v>-</v>
      </c>
      <c r="CJ65" s="11" t="str">
        <f ca="1">MATCHUP!CJ65</f>
        <v>-</v>
      </c>
      <c r="CK65" s="11" t="str">
        <f ca="1">MATCHUP!CK65</f>
        <v>-</v>
      </c>
      <c r="CL65" s="11" t="str">
        <f ca="1">MATCHUP!CL65</f>
        <v>-</v>
      </c>
      <c r="CM65" s="11" t="str">
        <f ca="1">MATCHUP!CM65</f>
        <v>-</v>
      </c>
      <c r="CN65" s="11" t="str">
        <f ca="1">MATCHUP!CN65</f>
        <v>-</v>
      </c>
      <c r="CO65" s="11" t="str">
        <f ca="1">MATCHUP!CO65</f>
        <v>-</v>
      </c>
      <c r="CP65" s="11" t="str">
        <f ca="1">MATCHUP!CP65</f>
        <v>-</v>
      </c>
      <c r="CQ65" s="11" t="str">
        <f ca="1">MATCHUP!CQ65</f>
        <v>-</v>
      </c>
      <c r="CR65" s="11" t="str">
        <f ca="1">MATCHUP!CR65</f>
        <v>-</v>
      </c>
      <c r="CS65" s="11" t="str">
        <f ca="1">MATCHUP!CS65</f>
        <v>-</v>
      </c>
      <c r="CT65" s="11" t="str">
        <f ca="1">MATCHUP!CT65</f>
        <v>-</v>
      </c>
      <c r="CU65" s="11" t="str">
        <f ca="1">MATCHUP!CU65</f>
        <v>-</v>
      </c>
      <c r="CV65" s="11" t="str">
        <f ca="1">MATCHUP!CV65</f>
        <v>-</v>
      </c>
    </row>
    <row r="66" spans="1:100" ht="55" customHeight="1" x14ac:dyDescent="0.3">
      <c r="A66" s="3">
        <f ca="1">MATCHUP!A66</f>
        <v>0</v>
      </c>
      <c r="B66" s="11">
        <f ca="1">((COUNTIFS(SWISSW!$I:$I,'MTT DRAW'!$A66,SWISSW!$J:$J,'MTT DRAW'!B$1,SWISSW!$F:$F,"Draw")+COUNTIFS(SWISSW!$I:$I,'MTT DRAW'!B$1,SWISSW!$J:$J,'MTT DRAW'!$A66,SWISSW!$F:$F,"Draw")))*IF(ROW()=COLUMN(),0.5,1)</f>
        <v>0</v>
      </c>
      <c r="C66" s="11">
        <f ca="1">((COUNTIFS(SWISSW!$I:$I,'MTT DRAW'!$A66,SWISSW!$J:$J,'MTT DRAW'!C$1,SWISSW!$F:$F,"Draw")+COUNTIFS(SWISSW!$I:$I,'MTT DRAW'!C$1,SWISSW!$J:$J,'MTT DRAW'!$A66,SWISSW!$F:$F,"Draw")))*IF(ROW()=COLUMN(),0.5,1)</f>
        <v>0</v>
      </c>
      <c r="D66" s="11">
        <f ca="1">((COUNTIFS(SWISSW!$I:$I,'MTT DRAW'!$A66,SWISSW!$J:$J,'MTT DRAW'!D$1,SWISSW!$F:$F,"Draw")+COUNTIFS(SWISSW!$I:$I,'MTT DRAW'!D$1,SWISSW!$J:$J,'MTT DRAW'!$A66,SWISSW!$F:$F,"Draw")))*IF(ROW()=COLUMN(),0.5,1)</f>
        <v>0</v>
      </c>
      <c r="E66" s="11">
        <f ca="1">((COUNTIFS(SWISSW!$I:$I,'MTT DRAW'!$A66,SWISSW!$J:$J,'MTT DRAW'!E$1,SWISSW!$F:$F,"Draw")+COUNTIFS(SWISSW!$I:$I,'MTT DRAW'!E$1,SWISSW!$J:$J,'MTT DRAW'!$A66,SWISSW!$F:$F,"Draw")))*IF(ROW()=COLUMN(),0.5,1)</f>
        <v>0</v>
      </c>
      <c r="F66" s="11">
        <f ca="1">((COUNTIFS(SWISSW!$I:$I,'MTT DRAW'!$A66,SWISSW!$J:$J,'MTT DRAW'!F$1,SWISSW!$F:$F,"Draw")+COUNTIFS(SWISSW!$I:$I,'MTT DRAW'!F$1,SWISSW!$J:$J,'MTT DRAW'!$A66,SWISSW!$F:$F,"Draw")))*IF(ROW()=COLUMN(),0.5,1)</f>
        <v>0</v>
      </c>
      <c r="G66" s="11">
        <f ca="1">((COUNTIFS(SWISSW!$I:$I,'MTT DRAW'!$A66,SWISSW!$J:$J,'MTT DRAW'!G$1,SWISSW!$F:$F,"Draw")+COUNTIFS(SWISSW!$I:$I,'MTT DRAW'!G$1,SWISSW!$J:$J,'MTT DRAW'!$A66,SWISSW!$F:$F,"Draw")))*IF(ROW()=COLUMN(),0.5,1)</f>
        <v>0</v>
      </c>
      <c r="H66" s="11">
        <f ca="1">((COUNTIFS(SWISSW!$I:$I,'MTT DRAW'!$A66,SWISSW!$J:$J,'MTT DRAW'!H$1,SWISSW!$F:$F,"Draw")+COUNTIFS(SWISSW!$I:$I,'MTT DRAW'!H$1,SWISSW!$J:$J,'MTT DRAW'!$A66,SWISSW!$F:$F,"Draw")))*IF(ROW()=COLUMN(),0.5,1)</f>
        <v>0</v>
      </c>
      <c r="I66" s="11">
        <f ca="1">((COUNTIFS(SWISSW!$I:$I,'MTT DRAW'!$A66,SWISSW!$J:$J,'MTT DRAW'!I$1,SWISSW!$F:$F,"Draw")+COUNTIFS(SWISSW!$I:$I,'MTT DRAW'!I$1,SWISSW!$J:$J,'MTT DRAW'!$A66,SWISSW!$F:$F,"Draw")))*IF(ROW()=COLUMN(),0.5,1)</f>
        <v>0</v>
      </c>
      <c r="J66" s="11">
        <f ca="1">((COUNTIFS(SWISSW!$I:$I,'MTT DRAW'!$A66,SWISSW!$J:$J,'MTT DRAW'!J$1,SWISSW!$F:$F,"Draw")+COUNTIFS(SWISSW!$I:$I,'MTT DRAW'!J$1,SWISSW!$J:$J,'MTT DRAW'!$A66,SWISSW!$F:$F,"Draw")))*IF(ROW()=COLUMN(),0.5,1)</f>
        <v>0</v>
      </c>
      <c r="K66" s="11">
        <f ca="1">((COUNTIFS(SWISSW!$I:$I,'MTT DRAW'!$A66,SWISSW!$J:$J,'MTT DRAW'!K$1,SWISSW!$F:$F,"Draw")+COUNTIFS(SWISSW!$I:$I,'MTT DRAW'!K$1,SWISSW!$J:$J,'MTT DRAW'!$A66,SWISSW!$F:$F,"Draw")))*IF(ROW()=COLUMN(),0.5,1)</f>
        <v>0</v>
      </c>
      <c r="L66" s="11">
        <f ca="1">((COUNTIFS(SWISSW!$I:$I,'MTT DRAW'!$A66,SWISSW!$J:$J,'MTT DRAW'!L$1,SWISSW!$F:$F,"Draw")+COUNTIFS(SWISSW!$I:$I,'MTT DRAW'!L$1,SWISSW!$J:$J,'MTT DRAW'!$A66,SWISSW!$F:$F,"Draw")))*IF(ROW()=COLUMN(),0.5,1)</f>
        <v>0</v>
      </c>
      <c r="M66" s="11">
        <f ca="1">((COUNTIFS(SWISSW!$I:$I,'MTT DRAW'!$A66,SWISSW!$J:$J,'MTT DRAW'!M$1,SWISSW!$F:$F,"Draw")+COUNTIFS(SWISSW!$I:$I,'MTT DRAW'!M$1,SWISSW!$J:$J,'MTT DRAW'!$A66,SWISSW!$F:$F,"Draw")))*IF(ROW()=COLUMN(),0.5,1)</f>
        <v>0</v>
      </c>
      <c r="N66" s="11">
        <f ca="1">((COUNTIFS(SWISSW!$I:$I,'MTT DRAW'!$A66,SWISSW!$J:$J,'MTT DRAW'!N$1,SWISSW!$F:$F,"Draw")+COUNTIFS(SWISSW!$I:$I,'MTT DRAW'!N$1,SWISSW!$J:$J,'MTT DRAW'!$A66,SWISSW!$F:$F,"Draw")))*IF(ROW()=COLUMN(),0.5,1)</f>
        <v>0</v>
      </c>
      <c r="O66" s="11">
        <f ca="1">((COUNTIFS(SWISSW!$I:$I,'MTT DRAW'!$A66,SWISSW!$J:$J,'MTT DRAW'!O$1,SWISSW!$F:$F,"Draw")+COUNTIFS(SWISSW!$I:$I,'MTT DRAW'!O$1,SWISSW!$J:$J,'MTT DRAW'!$A66,SWISSW!$F:$F,"Draw")))*IF(ROW()=COLUMN(),0.5,1)</f>
        <v>0</v>
      </c>
      <c r="P66" s="11">
        <f ca="1">((COUNTIFS(SWISSW!$I:$I,'MTT DRAW'!$A66,SWISSW!$J:$J,'MTT DRAW'!P$1,SWISSW!$F:$F,"Draw")+COUNTIFS(SWISSW!$I:$I,'MTT DRAW'!P$1,SWISSW!$J:$J,'MTT DRAW'!$A66,SWISSW!$F:$F,"Draw")))*IF(ROW()=COLUMN(),0.5,1)</f>
        <v>0</v>
      </c>
      <c r="Q66" s="11">
        <f ca="1">((COUNTIFS(SWISSW!$I:$I,'MTT DRAW'!$A66,SWISSW!$J:$J,'MTT DRAW'!Q$1,SWISSW!$F:$F,"Draw")+COUNTIFS(SWISSW!$I:$I,'MTT DRAW'!Q$1,SWISSW!$J:$J,'MTT DRAW'!$A66,SWISSW!$F:$F,"Draw")))*IF(ROW()=COLUMN(),0.5,1)</f>
        <v>0</v>
      </c>
      <c r="R66" s="11">
        <f ca="1">((COUNTIFS(SWISSW!$I:$I,'MTT DRAW'!$A66,SWISSW!$J:$J,'MTT DRAW'!R$1,SWISSW!$F:$F,"Draw")+COUNTIFS(SWISSW!$I:$I,'MTT DRAW'!R$1,SWISSW!$J:$J,'MTT DRAW'!$A66,SWISSW!$F:$F,"Draw")))*IF(ROW()=COLUMN(),0.5,1)</f>
        <v>0</v>
      </c>
      <c r="S66" s="11">
        <f ca="1">((COUNTIFS(SWISSW!$I:$I,'MTT DRAW'!$A66,SWISSW!$J:$J,'MTT DRAW'!S$1,SWISSW!$F:$F,"Draw")+COUNTIFS(SWISSW!$I:$I,'MTT DRAW'!S$1,SWISSW!$J:$J,'MTT DRAW'!$A66,SWISSW!$F:$F,"Draw")))*IF(ROW()=COLUMN(),0.5,1)</f>
        <v>0</v>
      </c>
      <c r="T66" s="11">
        <f ca="1">((COUNTIFS(SWISSW!$I:$I,'MTT DRAW'!$A66,SWISSW!$J:$J,'MTT DRAW'!T$1,SWISSW!$F:$F,"Draw")+COUNTIFS(SWISSW!$I:$I,'MTT DRAW'!T$1,SWISSW!$J:$J,'MTT DRAW'!$A66,SWISSW!$F:$F,"Draw")))*IF(ROW()=COLUMN(),0.5,1)</f>
        <v>0</v>
      </c>
      <c r="U66" s="11">
        <f ca="1">((COUNTIFS(SWISSW!$I:$I,'MTT DRAW'!$A66,SWISSW!$J:$J,'MTT DRAW'!U$1,SWISSW!$F:$F,"Draw")+COUNTIFS(SWISSW!$I:$I,'MTT DRAW'!U$1,SWISSW!$J:$J,'MTT DRAW'!$A66,SWISSW!$F:$F,"Draw")))*IF(ROW()=COLUMN(),0.5,1)</f>
        <v>0</v>
      </c>
      <c r="V66" s="11">
        <f ca="1">((COUNTIFS(SWISSW!$I:$I,'MTT DRAW'!$A66,SWISSW!$J:$J,'MTT DRAW'!V$1,SWISSW!$F:$F,"Draw")+COUNTIFS(SWISSW!$I:$I,'MTT DRAW'!V$1,SWISSW!$J:$J,'MTT DRAW'!$A66,SWISSW!$F:$F,"Draw")))*IF(ROW()=COLUMN(),0.5,1)</f>
        <v>0</v>
      </c>
      <c r="W66" s="11">
        <f ca="1">((COUNTIFS(SWISSW!$I:$I,'MTT DRAW'!$A66,SWISSW!$J:$J,'MTT DRAW'!W$1,SWISSW!$F:$F,"Draw")+COUNTIFS(SWISSW!$I:$I,'MTT DRAW'!W$1,SWISSW!$J:$J,'MTT DRAW'!$A66,SWISSW!$F:$F,"Draw")))*IF(ROW()=COLUMN(),0.5,1)</f>
        <v>0</v>
      </c>
      <c r="X66" s="11">
        <f ca="1">((COUNTIFS(SWISSW!$I:$I,'MTT DRAW'!$A66,SWISSW!$J:$J,'MTT DRAW'!X$1,SWISSW!$F:$F,"Draw")+COUNTIFS(SWISSW!$I:$I,'MTT DRAW'!X$1,SWISSW!$J:$J,'MTT DRAW'!$A66,SWISSW!$F:$F,"Draw")))*IF(ROW()=COLUMN(),0.5,1)</f>
        <v>0</v>
      </c>
      <c r="Y66" s="11">
        <f ca="1">((COUNTIFS(SWISSW!$I:$I,'MTT DRAW'!$A66,SWISSW!$J:$J,'MTT DRAW'!Y$1,SWISSW!$F:$F,"Draw")+COUNTIFS(SWISSW!$I:$I,'MTT DRAW'!Y$1,SWISSW!$J:$J,'MTT DRAW'!$A66,SWISSW!$F:$F,"Draw")))*IF(ROW()=COLUMN(),0.5,1)</f>
        <v>0</v>
      </c>
      <c r="Z66" s="11">
        <f ca="1">((COUNTIFS(SWISSW!$I:$I,'MTT DRAW'!$A66,SWISSW!$J:$J,'MTT DRAW'!Z$1,SWISSW!$F:$F,"Draw")+COUNTIFS(SWISSW!$I:$I,'MTT DRAW'!Z$1,SWISSW!$J:$J,'MTT DRAW'!$A66,SWISSW!$F:$F,"Draw")))*IF(ROW()=COLUMN(),0.5,1)</f>
        <v>0</v>
      </c>
      <c r="AA66" s="11">
        <f ca="1">((COUNTIFS(SWISSW!$I:$I,'MTT DRAW'!$A66,SWISSW!$J:$J,'MTT DRAW'!AA$1,SWISSW!$F:$F,"Draw")+COUNTIFS(SWISSW!$I:$I,'MTT DRAW'!AA$1,SWISSW!$J:$J,'MTT DRAW'!$A66,SWISSW!$F:$F,"Draw")))*IF(ROW()=COLUMN(),0.5,1)</f>
        <v>0</v>
      </c>
      <c r="AB66" s="11">
        <f ca="1">((COUNTIFS(SWISSW!$I:$I,'MTT DRAW'!$A66,SWISSW!$J:$J,'MTT DRAW'!AB$1,SWISSW!$F:$F,"Draw")+COUNTIFS(SWISSW!$I:$I,'MTT DRAW'!AB$1,SWISSW!$J:$J,'MTT DRAW'!$A66,SWISSW!$F:$F,"Draw")))*IF(ROW()=COLUMN(),0.5,1)</f>
        <v>0</v>
      </c>
      <c r="AC66" s="11">
        <f ca="1">((COUNTIFS(SWISSW!$I:$I,'MTT DRAW'!$A66,SWISSW!$J:$J,'MTT DRAW'!AC$1,SWISSW!$F:$F,"Draw")+COUNTIFS(SWISSW!$I:$I,'MTT DRAW'!AC$1,SWISSW!$J:$J,'MTT DRAW'!$A66,SWISSW!$F:$F,"Draw")))*IF(ROW()=COLUMN(),0.5,1)</f>
        <v>0</v>
      </c>
      <c r="AD66" s="11">
        <f ca="1">((COUNTIFS(SWISSW!$I:$I,'MTT DRAW'!$A66,SWISSW!$J:$J,'MTT DRAW'!AD$1,SWISSW!$F:$F,"Draw")+COUNTIFS(SWISSW!$I:$I,'MTT DRAW'!AD$1,SWISSW!$J:$J,'MTT DRAW'!$A66,SWISSW!$F:$F,"Draw")))*IF(ROW()=COLUMN(),0.5,1)</f>
        <v>0</v>
      </c>
      <c r="AE66" s="11">
        <f ca="1">((COUNTIFS(SWISSW!$I:$I,'MTT DRAW'!$A66,SWISSW!$J:$J,'MTT DRAW'!AE$1,SWISSW!$F:$F,"Draw")+COUNTIFS(SWISSW!$I:$I,'MTT DRAW'!AE$1,SWISSW!$J:$J,'MTT DRAW'!$A66,SWISSW!$F:$F,"Draw")))*IF(ROW()=COLUMN(),0.5,1)</f>
        <v>0</v>
      </c>
      <c r="AF66" s="11">
        <f ca="1">((COUNTIFS(SWISSW!$I:$I,'MTT DRAW'!$A66,SWISSW!$J:$J,'MTT DRAW'!AF$1,SWISSW!$F:$F,"Draw")+COUNTIFS(SWISSW!$I:$I,'MTT DRAW'!AF$1,SWISSW!$J:$J,'MTT DRAW'!$A66,SWISSW!$F:$F,"Draw")))*IF(ROW()=COLUMN(),0.5,1)</f>
        <v>0</v>
      </c>
      <c r="AG66" s="11">
        <f ca="1">((COUNTIFS(SWISSW!$I:$I,'MTT DRAW'!$A66,SWISSW!$J:$J,'MTT DRAW'!AG$1,SWISSW!$F:$F,"Draw")+COUNTIFS(SWISSW!$I:$I,'MTT DRAW'!AG$1,SWISSW!$J:$J,'MTT DRAW'!$A66,SWISSW!$F:$F,"Draw")))*IF(ROW()=COLUMN(),0.5,1)</f>
        <v>0</v>
      </c>
      <c r="AH66" s="11">
        <f ca="1">((COUNTIFS(SWISSW!$I:$I,'MTT DRAW'!$A66,SWISSW!$J:$J,'MTT DRAW'!AH$1,SWISSW!$F:$F,"Draw")+COUNTIFS(SWISSW!$I:$I,'MTT DRAW'!AH$1,SWISSW!$J:$J,'MTT DRAW'!$A66,SWISSW!$F:$F,"Draw")))*IF(ROW()=COLUMN(),0.5,1)</f>
        <v>0</v>
      </c>
      <c r="AI66" s="11">
        <f ca="1">((COUNTIFS(SWISSW!$I:$I,'MTT DRAW'!$A66,SWISSW!$J:$J,'MTT DRAW'!AI$1,SWISSW!$F:$F,"Draw")+COUNTIFS(SWISSW!$I:$I,'MTT DRAW'!AI$1,SWISSW!$J:$J,'MTT DRAW'!$A66,SWISSW!$F:$F,"Draw")))*IF(ROW()=COLUMN(),0.5,1)</f>
        <v>0</v>
      </c>
      <c r="AJ66" s="11">
        <f ca="1">((COUNTIFS(SWISSW!$I:$I,'MTT DRAW'!$A66,SWISSW!$J:$J,'MTT DRAW'!AJ$1,SWISSW!$F:$F,"Draw")+COUNTIFS(SWISSW!$I:$I,'MTT DRAW'!AJ$1,SWISSW!$J:$J,'MTT DRAW'!$A66,SWISSW!$F:$F,"Draw")))*IF(ROW()=COLUMN(),0.5,1)</f>
        <v>0</v>
      </c>
      <c r="AK66" s="11">
        <f ca="1">((COUNTIFS(SWISSW!$I:$I,'MTT DRAW'!$A66,SWISSW!$J:$J,'MTT DRAW'!AK$1,SWISSW!$F:$F,"Draw")+COUNTIFS(SWISSW!$I:$I,'MTT DRAW'!AK$1,SWISSW!$J:$J,'MTT DRAW'!$A66,SWISSW!$F:$F,"Draw")))*IF(ROW()=COLUMN(),0.5,1)</f>
        <v>0</v>
      </c>
      <c r="AL66" s="11">
        <f ca="1">((COUNTIFS(SWISSW!$I:$I,'MTT DRAW'!$A66,SWISSW!$J:$J,'MTT DRAW'!AL$1,SWISSW!$F:$F,"Draw")+COUNTIFS(SWISSW!$I:$I,'MTT DRAW'!AL$1,SWISSW!$J:$J,'MTT DRAW'!$A66,SWISSW!$F:$F,"Draw")))*IF(ROW()=COLUMN(),0.5,1)</f>
        <v>0</v>
      </c>
      <c r="AM66" s="11">
        <f ca="1">((COUNTIFS(SWISSW!$I:$I,'MTT DRAW'!$A66,SWISSW!$J:$J,'MTT DRAW'!AM$1,SWISSW!$F:$F,"Draw")+COUNTIFS(SWISSW!$I:$I,'MTT DRAW'!AM$1,SWISSW!$J:$J,'MTT DRAW'!$A66,SWISSW!$F:$F,"Draw")))*IF(ROW()=COLUMN(),0.5,1)</f>
        <v>0</v>
      </c>
      <c r="AN66" s="11">
        <f ca="1">((COUNTIFS(SWISSW!$I:$I,'MTT DRAW'!$A66,SWISSW!$J:$J,'MTT DRAW'!AN$1,SWISSW!$F:$F,"Draw")+COUNTIFS(SWISSW!$I:$I,'MTT DRAW'!AN$1,SWISSW!$J:$J,'MTT DRAW'!$A66,SWISSW!$F:$F,"Draw")))*IF(ROW()=COLUMN(),0.5,1)</f>
        <v>0</v>
      </c>
      <c r="AO66" s="11">
        <f ca="1">((COUNTIFS(SWISSW!$I:$I,'MTT DRAW'!$A66,SWISSW!$J:$J,'MTT DRAW'!AO$1,SWISSW!$F:$F,"Draw")+COUNTIFS(SWISSW!$I:$I,'MTT DRAW'!AO$1,SWISSW!$J:$J,'MTT DRAW'!$A66,SWISSW!$F:$F,"Draw")))*IF(ROW()=COLUMN(),0.5,1)</f>
        <v>0</v>
      </c>
      <c r="AP66" s="11">
        <f ca="1">((COUNTIFS(SWISSW!$I:$I,'MTT DRAW'!$A66,SWISSW!$J:$J,'MTT DRAW'!AP$1,SWISSW!$F:$F,"Draw")+COUNTIFS(SWISSW!$I:$I,'MTT DRAW'!AP$1,SWISSW!$J:$J,'MTT DRAW'!$A66,SWISSW!$F:$F,"Draw")))*IF(ROW()=COLUMN(),0.5,1)</f>
        <v>0</v>
      </c>
      <c r="AQ66" s="11">
        <f ca="1">((COUNTIFS(SWISSW!$I:$I,'MTT DRAW'!$A66,SWISSW!$J:$J,'MTT DRAW'!AQ$1,SWISSW!$F:$F,"Draw")+COUNTIFS(SWISSW!$I:$I,'MTT DRAW'!AQ$1,SWISSW!$J:$J,'MTT DRAW'!$A66,SWISSW!$F:$F,"Draw")))*IF(ROW()=COLUMN(),0.5,1)</f>
        <v>0</v>
      </c>
      <c r="AR66" s="11">
        <f ca="1">((COUNTIFS(SWISSW!$I:$I,'MTT DRAW'!$A66,SWISSW!$J:$J,'MTT DRAW'!AR$1,SWISSW!$F:$F,"Draw")+COUNTIFS(SWISSW!$I:$I,'MTT DRAW'!AR$1,SWISSW!$J:$J,'MTT DRAW'!$A66,SWISSW!$F:$F,"Draw")))*IF(ROW()=COLUMN(),0.5,1)</f>
        <v>0</v>
      </c>
      <c r="AS66" s="11">
        <f ca="1">((COUNTIFS(SWISSW!$I:$I,'MTT DRAW'!$A66,SWISSW!$J:$J,'MTT DRAW'!AS$1,SWISSW!$F:$F,"Draw")+COUNTIFS(SWISSW!$I:$I,'MTT DRAW'!AS$1,SWISSW!$J:$J,'MTT DRAW'!$A66,SWISSW!$F:$F,"Draw")))*IF(ROW()=COLUMN(),0.5,1)</f>
        <v>0</v>
      </c>
      <c r="AT66" s="11">
        <f ca="1">((COUNTIFS(SWISSW!$I:$I,'MTT DRAW'!$A66,SWISSW!$J:$J,'MTT DRAW'!AT$1,SWISSW!$F:$F,"Draw")+COUNTIFS(SWISSW!$I:$I,'MTT DRAW'!AT$1,SWISSW!$J:$J,'MTT DRAW'!$A66,SWISSW!$F:$F,"Draw")))*IF(ROW()=COLUMN(),0.5,1)</f>
        <v>0</v>
      </c>
      <c r="AU66" s="11">
        <f ca="1">((COUNTIFS(SWISSW!$I:$I,'MTT DRAW'!$A66,SWISSW!$J:$J,'MTT DRAW'!AU$1,SWISSW!$F:$F,"Draw")+COUNTIFS(SWISSW!$I:$I,'MTT DRAW'!AU$1,SWISSW!$J:$J,'MTT DRAW'!$A66,SWISSW!$F:$F,"Draw")))*IF(ROW()=COLUMN(),0.5,1)</f>
        <v>0</v>
      </c>
      <c r="AV66" s="11">
        <f ca="1">((COUNTIFS(SWISSW!$I:$I,'MTT DRAW'!$A66,SWISSW!$J:$J,'MTT DRAW'!AV$1,SWISSW!$F:$F,"Draw")+COUNTIFS(SWISSW!$I:$I,'MTT DRAW'!AV$1,SWISSW!$J:$J,'MTT DRAW'!$A66,SWISSW!$F:$F,"Draw")))*IF(ROW()=COLUMN(),0.5,1)</f>
        <v>0</v>
      </c>
      <c r="AW66" s="11">
        <f ca="1">((COUNTIFS(SWISSW!$I:$I,'MTT DRAW'!$A66,SWISSW!$J:$J,'MTT DRAW'!AW$1,SWISSW!$F:$F,"Draw")+COUNTIFS(SWISSW!$I:$I,'MTT DRAW'!AW$1,SWISSW!$J:$J,'MTT DRAW'!$A66,SWISSW!$F:$F,"Draw")))*IF(ROW()=COLUMN(),0.5,1)</f>
        <v>0</v>
      </c>
      <c r="AX66" s="11">
        <f ca="1">((COUNTIFS(SWISSW!$I:$I,'MTT DRAW'!$A66,SWISSW!$J:$J,'MTT DRAW'!AX$1,SWISSW!$F:$F,"Draw")+COUNTIFS(SWISSW!$I:$I,'MTT DRAW'!AX$1,SWISSW!$J:$J,'MTT DRAW'!$A66,SWISSW!$F:$F,"Draw")))*IF(ROW()=COLUMN(),0.5,1)</f>
        <v>0</v>
      </c>
      <c r="AY66" s="11">
        <f ca="1">((COUNTIFS(SWISSW!$I:$I,'MTT DRAW'!$A66,SWISSW!$J:$J,'MTT DRAW'!AY$1,SWISSW!$F:$F,"Draw")+COUNTIFS(SWISSW!$I:$I,'MTT DRAW'!AY$1,SWISSW!$J:$J,'MTT DRAW'!$A66,SWISSW!$F:$F,"Draw")))*IF(ROW()=COLUMN(),0.5,1)</f>
        <v>0</v>
      </c>
      <c r="AZ66" s="11">
        <f ca="1">((COUNTIFS(SWISSW!$I:$I,'MTT DRAW'!$A66,SWISSW!$J:$J,'MTT DRAW'!AZ$1,SWISSW!$F:$F,"Draw")+COUNTIFS(SWISSW!$I:$I,'MTT DRAW'!AZ$1,SWISSW!$J:$J,'MTT DRAW'!$A66,SWISSW!$F:$F,"Draw")))*IF(ROW()=COLUMN(),0.5,1)</f>
        <v>0</v>
      </c>
      <c r="BA66" s="11">
        <f ca="1">((COUNTIFS(SWISSW!$I:$I,'MTT DRAW'!$A66,SWISSW!$J:$J,'MTT DRAW'!BA$1,SWISSW!$F:$F,"Draw")+COUNTIFS(SWISSW!$I:$I,'MTT DRAW'!BA$1,SWISSW!$J:$J,'MTT DRAW'!$A66,SWISSW!$F:$F,"Draw")))*IF(ROW()=COLUMN(),0.5,1)</f>
        <v>0</v>
      </c>
      <c r="BB66" s="11">
        <f ca="1">((COUNTIFS(SWISSW!$I:$I,'MTT DRAW'!$A66,SWISSW!$J:$J,'MTT DRAW'!BB$1,SWISSW!$F:$F,"Draw")+COUNTIFS(SWISSW!$I:$I,'MTT DRAW'!BB$1,SWISSW!$J:$J,'MTT DRAW'!$A66,SWISSW!$F:$F,"Draw")))*IF(ROW()=COLUMN(),0.5,1)</f>
        <v>0</v>
      </c>
      <c r="BC66" s="11">
        <f ca="1">((COUNTIFS(SWISSW!$I:$I,'MTT DRAW'!$A66,SWISSW!$J:$J,'MTT DRAW'!BC$1,SWISSW!$F:$F,"Draw")+COUNTIFS(SWISSW!$I:$I,'MTT DRAW'!BC$1,SWISSW!$J:$J,'MTT DRAW'!$A66,SWISSW!$F:$F,"Draw")))*IF(ROW()=COLUMN(),0.5,1)</f>
        <v>0</v>
      </c>
      <c r="BD66" s="11">
        <f ca="1">((COUNTIFS(SWISSW!$I:$I,'MTT DRAW'!$A66,SWISSW!$J:$J,'MTT DRAW'!BD$1,SWISSW!$F:$F,"Draw")+COUNTIFS(SWISSW!$I:$I,'MTT DRAW'!BD$1,SWISSW!$J:$J,'MTT DRAW'!$A66,SWISSW!$F:$F,"Draw")))*IF(ROW()=COLUMN(),0.5,1)</f>
        <v>0</v>
      </c>
      <c r="BE66" s="11">
        <f ca="1">((COUNTIFS(SWISSW!$I:$I,'MTT DRAW'!$A66,SWISSW!$J:$J,'MTT DRAW'!BE$1,SWISSW!$F:$F,"Draw")+COUNTIFS(SWISSW!$I:$I,'MTT DRAW'!BE$1,SWISSW!$J:$J,'MTT DRAW'!$A66,SWISSW!$F:$F,"Draw")))*IF(ROW()=COLUMN(),0.5,1)</f>
        <v>0</v>
      </c>
      <c r="BF66" s="11">
        <f ca="1">((COUNTIFS(SWISSW!$I:$I,'MTT DRAW'!$A66,SWISSW!$J:$J,'MTT DRAW'!BF$1,SWISSW!$F:$F,"Draw")+COUNTIFS(SWISSW!$I:$I,'MTT DRAW'!BF$1,SWISSW!$J:$J,'MTT DRAW'!$A66,SWISSW!$F:$F,"Draw")))*IF(ROW()=COLUMN(),0.5,1)</f>
        <v>0</v>
      </c>
      <c r="BG66" s="11">
        <f ca="1">((COUNTIFS(SWISSW!$I:$I,'MTT DRAW'!$A66,SWISSW!$J:$J,'MTT DRAW'!BG$1,SWISSW!$F:$F,"Draw")+COUNTIFS(SWISSW!$I:$I,'MTT DRAW'!BG$1,SWISSW!$J:$J,'MTT DRAW'!$A66,SWISSW!$F:$F,"Draw")))*IF(ROW()=COLUMN(),0.5,1)</f>
        <v>0</v>
      </c>
      <c r="BH66" s="11">
        <f ca="1">((COUNTIFS(SWISSW!$I:$I,'MTT DRAW'!$A66,SWISSW!$J:$J,'MTT DRAW'!BH$1,SWISSW!$F:$F,"Draw")+COUNTIFS(SWISSW!$I:$I,'MTT DRAW'!BH$1,SWISSW!$J:$J,'MTT DRAW'!$A66,SWISSW!$F:$F,"Draw")))*IF(ROW()=COLUMN(),0.5,1)</f>
        <v>0</v>
      </c>
      <c r="BI66" s="11">
        <f ca="1">((COUNTIFS(SWISSW!$I:$I,'MTT DRAW'!$A66,SWISSW!$J:$J,'MTT DRAW'!BI$1,SWISSW!$F:$F,"Draw")+COUNTIFS(SWISSW!$I:$I,'MTT DRAW'!BI$1,SWISSW!$J:$J,'MTT DRAW'!$A66,SWISSW!$F:$F,"Draw")))*IF(ROW()=COLUMN(),0.5,1)</f>
        <v>0</v>
      </c>
      <c r="BJ66" s="11">
        <f ca="1">((COUNTIFS(SWISSW!$I:$I,'MTT DRAW'!$A66,SWISSW!$J:$J,'MTT DRAW'!BJ$1,SWISSW!$F:$F,"Draw")+COUNTIFS(SWISSW!$I:$I,'MTT DRAW'!BJ$1,SWISSW!$J:$J,'MTT DRAW'!$A66,SWISSW!$F:$F,"Draw")))*IF(ROW()=COLUMN(),0.5,1)</f>
        <v>0</v>
      </c>
      <c r="BK66" s="11">
        <f ca="1">((COUNTIFS(SWISSW!$I:$I,'MTT DRAW'!$A66,SWISSW!$J:$J,'MTT DRAW'!BK$1,SWISSW!$F:$F,"Draw")+COUNTIFS(SWISSW!$I:$I,'MTT DRAW'!BK$1,SWISSW!$J:$J,'MTT DRAW'!$A66,SWISSW!$F:$F,"Draw")))*IF(ROW()=COLUMN(),0.5,1)</f>
        <v>0</v>
      </c>
      <c r="BL66" s="11">
        <f ca="1">((COUNTIFS(SWISSW!$I:$I,'MTT DRAW'!$A66,SWISSW!$J:$J,'MTT DRAW'!BL$1,SWISSW!$F:$F,"Draw")+COUNTIFS(SWISSW!$I:$I,'MTT DRAW'!BL$1,SWISSW!$J:$J,'MTT DRAW'!$A66,SWISSW!$F:$F,"Draw")))*IF(ROW()=COLUMN(),0.5,1)</f>
        <v>0</v>
      </c>
      <c r="BM66" s="11" t="str">
        <f ca="1">MATCHUP!BM66</f>
        <v>-</v>
      </c>
      <c r="BN66" s="11" t="str">
        <f ca="1">MATCHUP!BN66</f>
        <v>-</v>
      </c>
      <c r="BO66" s="11" t="str">
        <f ca="1">MATCHUP!BO66</f>
        <v>-</v>
      </c>
      <c r="BP66" s="11" t="str">
        <f ca="1">MATCHUP!BP66</f>
        <v>-</v>
      </c>
      <c r="BQ66" s="11" t="str">
        <f ca="1">MATCHUP!BQ66</f>
        <v>-</v>
      </c>
      <c r="BR66" s="11" t="str">
        <f ca="1">MATCHUP!BR66</f>
        <v>-</v>
      </c>
      <c r="BS66" s="11" t="str">
        <f ca="1">MATCHUP!BS66</f>
        <v>-</v>
      </c>
      <c r="BT66" s="11" t="str">
        <f ca="1">MATCHUP!BT66</f>
        <v>-</v>
      </c>
      <c r="BU66" s="11" t="str">
        <f ca="1">MATCHUP!BU66</f>
        <v>-</v>
      </c>
      <c r="BV66" s="11" t="str">
        <f ca="1">MATCHUP!BV66</f>
        <v>-</v>
      </c>
      <c r="BW66" s="11" t="str">
        <f ca="1">MATCHUP!BW66</f>
        <v>-</v>
      </c>
      <c r="BX66" s="11" t="str">
        <f ca="1">MATCHUP!BX66</f>
        <v>-</v>
      </c>
      <c r="BY66" s="11" t="str">
        <f ca="1">MATCHUP!BY66</f>
        <v>-</v>
      </c>
      <c r="BZ66" s="11" t="str">
        <f ca="1">MATCHUP!BZ66</f>
        <v>-</v>
      </c>
      <c r="CA66" s="11" t="str">
        <f ca="1">MATCHUP!CA66</f>
        <v>-</v>
      </c>
      <c r="CB66" s="11" t="str">
        <f ca="1">MATCHUP!CB66</f>
        <v>-</v>
      </c>
      <c r="CC66" s="11" t="str">
        <f ca="1">MATCHUP!CC66</f>
        <v>-</v>
      </c>
      <c r="CD66" s="11" t="str">
        <f ca="1">MATCHUP!CD66</f>
        <v>-</v>
      </c>
      <c r="CE66" s="11" t="str">
        <f ca="1">MATCHUP!CE66</f>
        <v>-</v>
      </c>
      <c r="CF66" s="11" t="str">
        <f ca="1">MATCHUP!CF66</f>
        <v>-</v>
      </c>
      <c r="CG66" s="11" t="str">
        <f ca="1">MATCHUP!CG66</f>
        <v>-</v>
      </c>
      <c r="CH66" s="11" t="str">
        <f ca="1">MATCHUP!CH66</f>
        <v>-</v>
      </c>
      <c r="CI66" s="11" t="str">
        <f ca="1">MATCHUP!CI66</f>
        <v>-</v>
      </c>
      <c r="CJ66" s="11" t="str">
        <f ca="1">MATCHUP!CJ66</f>
        <v>-</v>
      </c>
      <c r="CK66" s="11" t="str">
        <f ca="1">MATCHUP!CK66</f>
        <v>-</v>
      </c>
      <c r="CL66" s="11" t="str">
        <f ca="1">MATCHUP!CL66</f>
        <v>-</v>
      </c>
      <c r="CM66" s="11" t="str">
        <f ca="1">MATCHUP!CM66</f>
        <v>-</v>
      </c>
      <c r="CN66" s="11" t="str">
        <f ca="1">MATCHUP!CN66</f>
        <v>-</v>
      </c>
      <c r="CO66" s="11" t="str">
        <f ca="1">MATCHUP!CO66</f>
        <v>-</v>
      </c>
      <c r="CP66" s="11" t="str">
        <f ca="1">MATCHUP!CP66</f>
        <v>-</v>
      </c>
      <c r="CQ66" s="11" t="str">
        <f ca="1">MATCHUP!CQ66</f>
        <v>-</v>
      </c>
      <c r="CR66" s="11" t="str">
        <f ca="1">MATCHUP!CR66</f>
        <v>-</v>
      </c>
      <c r="CS66" s="11" t="str">
        <f ca="1">MATCHUP!CS66</f>
        <v>-</v>
      </c>
      <c r="CT66" s="11" t="str">
        <f ca="1">MATCHUP!CT66</f>
        <v>-</v>
      </c>
      <c r="CU66" s="11" t="str">
        <f ca="1">MATCHUP!CU66</f>
        <v>-</v>
      </c>
      <c r="CV66" s="11" t="str">
        <f ca="1">MATCHUP!CV66</f>
        <v>-</v>
      </c>
    </row>
    <row r="67" spans="1:100" ht="55" customHeight="1" x14ac:dyDescent="0.3">
      <c r="A67" s="3">
        <f ca="1">MATCHUP!A67</f>
        <v>0</v>
      </c>
      <c r="B67" s="11">
        <f ca="1">((COUNTIFS(SWISSW!$I:$I,'MTT DRAW'!$A67,SWISSW!$J:$J,'MTT DRAW'!B$1,SWISSW!$F:$F,"Draw")+COUNTIFS(SWISSW!$I:$I,'MTT DRAW'!B$1,SWISSW!$J:$J,'MTT DRAW'!$A67,SWISSW!$F:$F,"Draw")))*IF(ROW()=COLUMN(),0.5,1)</f>
        <v>0</v>
      </c>
      <c r="C67" s="11">
        <f ca="1">((COUNTIFS(SWISSW!$I:$I,'MTT DRAW'!$A67,SWISSW!$J:$J,'MTT DRAW'!C$1,SWISSW!$F:$F,"Draw")+COUNTIFS(SWISSW!$I:$I,'MTT DRAW'!C$1,SWISSW!$J:$J,'MTT DRAW'!$A67,SWISSW!$F:$F,"Draw")))*IF(ROW()=COLUMN(),0.5,1)</f>
        <v>0</v>
      </c>
      <c r="D67" s="11">
        <f ca="1">((COUNTIFS(SWISSW!$I:$I,'MTT DRAW'!$A67,SWISSW!$J:$J,'MTT DRAW'!D$1,SWISSW!$F:$F,"Draw")+COUNTIFS(SWISSW!$I:$I,'MTT DRAW'!D$1,SWISSW!$J:$J,'MTT DRAW'!$A67,SWISSW!$F:$F,"Draw")))*IF(ROW()=COLUMN(),0.5,1)</f>
        <v>0</v>
      </c>
      <c r="E67" s="11">
        <f ca="1">((COUNTIFS(SWISSW!$I:$I,'MTT DRAW'!$A67,SWISSW!$J:$J,'MTT DRAW'!E$1,SWISSW!$F:$F,"Draw")+COUNTIFS(SWISSW!$I:$I,'MTT DRAW'!E$1,SWISSW!$J:$J,'MTT DRAW'!$A67,SWISSW!$F:$F,"Draw")))*IF(ROW()=COLUMN(),0.5,1)</f>
        <v>0</v>
      </c>
      <c r="F67" s="11">
        <f ca="1">((COUNTIFS(SWISSW!$I:$I,'MTT DRAW'!$A67,SWISSW!$J:$J,'MTT DRAW'!F$1,SWISSW!$F:$F,"Draw")+COUNTIFS(SWISSW!$I:$I,'MTT DRAW'!F$1,SWISSW!$J:$J,'MTT DRAW'!$A67,SWISSW!$F:$F,"Draw")))*IF(ROW()=COLUMN(),0.5,1)</f>
        <v>0</v>
      </c>
      <c r="G67" s="11">
        <f ca="1">((COUNTIFS(SWISSW!$I:$I,'MTT DRAW'!$A67,SWISSW!$J:$J,'MTT DRAW'!G$1,SWISSW!$F:$F,"Draw")+COUNTIFS(SWISSW!$I:$I,'MTT DRAW'!G$1,SWISSW!$J:$J,'MTT DRAW'!$A67,SWISSW!$F:$F,"Draw")))*IF(ROW()=COLUMN(),0.5,1)</f>
        <v>0</v>
      </c>
      <c r="H67" s="11">
        <f ca="1">((COUNTIFS(SWISSW!$I:$I,'MTT DRAW'!$A67,SWISSW!$J:$J,'MTT DRAW'!H$1,SWISSW!$F:$F,"Draw")+COUNTIFS(SWISSW!$I:$I,'MTT DRAW'!H$1,SWISSW!$J:$J,'MTT DRAW'!$A67,SWISSW!$F:$F,"Draw")))*IF(ROW()=COLUMN(),0.5,1)</f>
        <v>0</v>
      </c>
      <c r="I67" s="11">
        <f ca="1">((COUNTIFS(SWISSW!$I:$I,'MTT DRAW'!$A67,SWISSW!$J:$J,'MTT DRAW'!I$1,SWISSW!$F:$F,"Draw")+COUNTIFS(SWISSW!$I:$I,'MTT DRAW'!I$1,SWISSW!$J:$J,'MTT DRAW'!$A67,SWISSW!$F:$F,"Draw")))*IF(ROW()=COLUMN(),0.5,1)</f>
        <v>0</v>
      </c>
      <c r="J67" s="11">
        <f ca="1">((COUNTIFS(SWISSW!$I:$I,'MTT DRAW'!$A67,SWISSW!$J:$J,'MTT DRAW'!J$1,SWISSW!$F:$F,"Draw")+COUNTIFS(SWISSW!$I:$I,'MTT DRAW'!J$1,SWISSW!$J:$J,'MTT DRAW'!$A67,SWISSW!$F:$F,"Draw")))*IF(ROW()=COLUMN(),0.5,1)</f>
        <v>0</v>
      </c>
      <c r="K67" s="11">
        <f ca="1">((COUNTIFS(SWISSW!$I:$I,'MTT DRAW'!$A67,SWISSW!$J:$J,'MTT DRAW'!K$1,SWISSW!$F:$F,"Draw")+COUNTIFS(SWISSW!$I:$I,'MTT DRAW'!K$1,SWISSW!$J:$J,'MTT DRAW'!$A67,SWISSW!$F:$F,"Draw")))*IF(ROW()=COLUMN(),0.5,1)</f>
        <v>0</v>
      </c>
      <c r="L67" s="11">
        <f ca="1">((COUNTIFS(SWISSW!$I:$I,'MTT DRAW'!$A67,SWISSW!$J:$J,'MTT DRAW'!L$1,SWISSW!$F:$F,"Draw")+COUNTIFS(SWISSW!$I:$I,'MTT DRAW'!L$1,SWISSW!$J:$J,'MTT DRAW'!$A67,SWISSW!$F:$F,"Draw")))*IF(ROW()=COLUMN(),0.5,1)</f>
        <v>0</v>
      </c>
      <c r="M67" s="11">
        <f ca="1">((COUNTIFS(SWISSW!$I:$I,'MTT DRAW'!$A67,SWISSW!$J:$J,'MTT DRAW'!M$1,SWISSW!$F:$F,"Draw")+COUNTIFS(SWISSW!$I:$I,'MTT DRAW'!M$1,SWISSW!$J:$J,'MTT DRAW'!$A67,SWISSW!$F:$F,"Draw")))*IF(ROW()=COLUMN(),0.5,1)</f>
        <v>0</v>
      </c>
      <c r="N67" s="11">
        <f ca="1">((COUNTIFS(SWISSW!$I:$I,'MTT DRAW'!$A67,SWISSW!$J:$J,'MTT DRAW'!N$1,SWISSW!$F:$F,"Draw")+COUNTIFS(SWISSW!$I:$I,'MTT DRAW'!N$1,SWISSW!$J:$J,'MTT DRAW'!$A67,SWISSW!$F:$F,"Draw")))*IF(ROW()=COLUMN(),0.5,1)</f>
        <v>0</v>
      </c>
      <c r="O67" s="11">
        <f ca="1">((COUNTIFS(SWISSW!$I:$I,'MTT DRAW'!$A67,SWISSW!$J:$J,'MTT DRAW'!O$1,SWISSW!$F:$F,"Draw")+COUNTIFS(SWISSW!$I:$I,'MTT DRAW'!O$1,SWISSW!$J:$J,'MTT DRAW'!$A67,SWISSW!$F:$F,"Draw")))*IF(ROW()=COLUMN(),0.5,1)</f>
        <v>0</v>
      </c>
      <c r="P67" s="11">
        <f ca="1">((COUNTIFS(SWISSW!$I:$I,'MTT DRAW'!$A67,SWISSW!$J:$J,'MTT DRAW'!P$1,SWISSW!$F:$F,"Draw")+COUNTIFS(SWISSW!$I:$I,'MTT DRAW'!P$1,SWISSW!$J:$J,'MTT DRAW'!$A67,SWISSW!$F:$F,"Draw")))*IF(ROW()=COLUMN(),0.5,1)</f>
        <v>0</v>
      </c>
      <c r="Q67" s="11">
        <f ca="1">((COUNTIFS(SWISSW!$I:$I,'MTT DRAW'!$A67,SWISSW!$J:$J,'MTT DRAW'!Q$1,SWISSW!$F:$F,"Draw")+COUNTIFS(SWISSW!$I:$I,'MTT DRAW'!Q$1,SWISSW!$J:$J,'MTT DRAW'!$A67,SWISSW!$F:$F,"Draw")))*IF(ROW()=COLUMN(),0.5,1)</f>
        <v>0</v>
      </c>
      <c r="R67" s="11">
        <f ca="1">((COUNTIFS(SWISSW!$I:$I,'MTT DRAW'!$A67,SWISSW!$J:$J,'MTT DRAW'!R$1,SWISSW!$F:$F,"Draw")+COUNTIFS(SWISSW!$I:$I,'MTT DRAW'!R$1,SWISSW!$J:$J,'MTT DRAW'!$A67,SWISSW!$F:$F,"Draw")))*IF(ROW()=COLUMN(),0.5,1)</f>
        <v>0</v>
      </c>
      <c r="S67" s="11">
        <f ca="1">((COUNTIFS(SWISSW!$I:$I,'MTT DRAW'!$A67,SWISSW!$J:$J,'MTT DRAW'!S$1,SWISSW!$F:$F,"Draw")+COUNTIFS(SWISSW!$I:$I,'MTT DRAW'!S$1,SWISSW!$J:$J,'MTT DRAW'!$A67,SWISSW!$F:$F,"Draw")))*IF(ROW()=COLUMN(),0.5,1)</f>
        <v>0</v>
      </c>
      <c r="T67" s="11">
        <f ca="1">((COUNTIFS(SWISSW!$I:$I,'MTT DRAW'!$A67,SWISSW!$J:$J,'MTT DRAW'!T$1,SWISSW!$F:$F,"Draw")+COUNTIFS(SWISSW!$I:$I,'MTT DRAW'!T$1,SWISSW!$J:$J,'MTT DRAW'!$A67,SWISSW!$F:$F,"Draw")))*IF(ROW()=COLUMN(),0.5,1)</f>
        <v>0</v>
      </c>
      <c r="U67" s="11">
        <f ca="1">((COUNTIFS(SWISSW!$I:$I,'MTT DRAW'!$A67,SWISSW!$J:$J,'MTT DRAW'!U$1,SWISSW!$F:$F,"Draw")+COUNTIFS(SWISSW!$I:$I,'MTT DRAW'!U$1,SWISSW!$J:$J,'MTT DRAW'!$A67,SWISSW!$F:$F,"Draw")))*IF(ROW()=COLUMN(),0.5,1)</f>
        <v>0</v>
      </c>
      <c r="V67" s="11">
        <f ca="1">((COUNTIFS(SWISSW!$I:$I,'MTT DRAW'!$A67,SWISSW!$J:$J,'MTT DRAW'!V$1,SWISSW!$F:$F,"Draw")+COUNTIFS(SWISSW!$I:$I,'MTT DRAW'!V$1,SWISSW!$J:$J,'MTT DRAW'!$A67,SWISSW!$F:$F,"Draw")))*IF(ROW()=COLUMN(),0.5,1)</f>
        <v>0</v>
      </c>
      <c r="W67" s="11">
        <f ca="1">((COUNTIFS(SWISSW!$I:$I,'MTT DRAW'!$A67,SWISSW!$J:$J,'MTT DRAW'!W$1,SWISSW!$F:$F,"Draw")+COUNTIFS(SWISSW!$I:$I,'MTT DRAW'!W$1,SWISSW!$J:$J,'MTT DRAW'!$A67,SWISSW!$F:$F,"Draw")))*IF(ROW()=COLUMN(),0.5,1)</f>
        <v>0</v>
      </c>
      <c r="X67" s="11">
        <f ca="1">((COUNTIFS(SWISSW!$I:$I,'MTT DRAW'!$A67,SWISSW!$J:$J,'MTT DRAW'!X$1,SWISSW!$F:$F,"Draw")+COUNTIFS(SWISSW!$I:$I,'MTT DRAW'!X$1,SWISSW!$J:$J,'MTT DRAW'!$A67,SWISSW!$F:$F,"Draw")))*IF(ROW()=COLUMN(),0.5,1)</f>
        <v>0</v>
      </c>
      <c r="Y67" s="11">
        <f ca="1">((COUNTIFS(SWISSW!$I:$I,'MTT DRAW'!$A67,SWISSW!$J:$J,'MTT DRAW'!Y$1,SWISSW!$F:$F,"Draw")+COUNTIFS(SWISSW!$I:$I,'MTT DRAW'!Y$1,SWISSW!$J:$J,'MTT DRAW'!$A67,SWISSW!$F:$F,"Draw")))*IF(ROW()=COLUMN(),0.5,1)</f>
        <v>0</v>
      </c>
      <c r="Z67" s="11">
        <f ca="1">((COUNTIFS(SWISSW!$I:$I,'MTT DRAW'!$A67,SWISSW!$J:$J,'MTT DRAW'!Z$1,SWISSW!$F:$F,"Draw")+COUNTIFS(SWISSW!$I:$I,'MTT DRAW'!Z$1,SWISSW!$J:$J,'MTT DRAW'!$A67,SWISSW!$F:$F,"Draw")))*IF(ROW()=COLUMN(),0.5,1)</f>
        <v>0</v>
      </c>
      <c r="AA67" s="11">
        <f ca="1">((COUNTIFS(SWISSW!$I:$I,'MTT DRAW'!$A67,SWISSW!$J:$J,'MTT DRAW'!AA$1,SWISSW!$F:$F,"Draw")+COUNTIFS(SWISSW!$I:$I,'MTT DRAW'!AA$1,SWISSW!$J:$J,'MTT DRAW'!$A67,SWISSW!$F:$F,"Draw")))*IF(ROW()=COLUMN(),0.5,1)</f>
        <v>0</v>
      </c>
      <c r="AB67" s="11">
        <f ca="1">((COUNTIFS(SWISSW!$I:$I,'MTT DRAW'!$A67,SWISSW!$J:$J,'MTT DRAW'!AB$1,SWISSW!$F:$F,"Draw")+COUNTIFS(SWISSW!$I:$I,'MTT DRAW'!AB$1,SWISSW!$J:$J,'MTT DRAW'!$A67,SWISSW!$F:$F,"Draw")))*IF(ROW()=COLUMN(),0.5,1)</f>
        <v>0</v>
      </c>
      <c r="AC67" s="11">
        <f ca="1">((COUNTIFS(SWISSW!$I:$I,'MTT DRAW'!$A67,SWISSW!$J:$J,'MTT DRAW'!AC$1,SWISSW!$F:$F,"Draw")+COUNTIFS(SWISSW!$I:$I,'MTT DRAW'!AC$1,SWISSW!$J:$J,'MTT DRAW'!$A67,SWISSW!$F:$F,"Draw")))*IF(ROW()=COLUMN(),0.5,1)</f>
        <v>0</v>
      </c>
      <c r="AD67" s="11">
        <f ca="1">((COUNTIFS(SWISSW!$I:$I,'MTT DRAW'!$A67,SWISSW!$J:$J,'MTT DRAW'!AD$1,SWISSW!$F:$F,"Draw")+COUNTIFS(SWISSW!$I:$I,'MTT DRAW'!AD$1,SWISSW!$J:$J,'MTT DRAW'!$A67,SWISSW!$F:$F,"Draw")))*IF(ROW()=COLUMN(),0.5,1)</f>
        <v>0</v>
      </c>
      <c r="AE67" s="11">
        <f ca="1">((COUNTIFS(SWISSW!$I:$I,'MTT DRAW'!$A67,SWISSW!$J:$J,'MTT DRAW'!AE$1,SWISSW!$F:$F,"Draw")+COUNTIFS(SWISSW!$I:$I,'MTT DRAW'!AE$1,SWISSW!$J:$J,'MTT DRAW'!$A67,SWISSW!$F:$F,"Draw")))*IF(ROW()=COLUMN(),0.5,1)</f>
        <v>0</v>
      </c>
      <c r="AF67" s="11">
        <f ca="1">((COUNTIFS(SWISSW!$I:$I,'MTT DRAW'!$A67,SWISSW!$J:$J,'MTT DRAW'!AF$1,SWISSW!$F:$F,"Draw")+COUNTIFS(SWISSW!$I:$I,'MTT DRAW'!AF$1,SWISSW!$J:$J,'MTT DRAW'!$A67,SWISSW!$F:$F,"Draw")))*IF(ROW()=COLUMN(),0.5,1)</f>
        <v>0</v>
      </c>
      <c r="AG67" s="11">
        <f ca="1">((COUNTIFS(SWISSW!$I:$I,'MTT DRAW'!$A67,SWISSW!$J:$J,'MTT DRAW'!AG$1,SWISSW!$F:$F,"Draw")+COUNTIFS(SWISSW!$I:$I,'MTT DRAW'!AG$1,SWISSW!$J:$J,'MTT DRAW'!$A67,SWISSW!$F:$F,"Draw")))*IF(ROW()=COLUMN(),0.5,1)</f>
        <v>0</v>
      </c>
      <c r="AH67" s="11">
        <f ca="1">((COUNTIFS(SWISSW!$I:$I,'MTT DRAW'!$A67,SWISSW!$J:$J,'MTT DRAW'!AH$1,SWISSW!$F:$F,"Draw")+COUNTIFS(SWISSW!$I:$I,'MTT DRAW'!AH$1,SWISSW!$J:$J,'MTT DRAW'!$A67,SWISSW!$F:$F,"Draw")))*IF(ROW()=COLUMN(),0.5,1)</f>
        <v>0</v>
      </c>
      <c r="AI67" s="11">
        <f ca="1">((COUNTIFS(SWISSW!$I:$I,'MTT DRAW'!$A67,SWISSW!$J:$J,'MTT DRAW'!AI$1,SWISSW!$F:$F,"Draw")+COUNTIFS(SWISSW!$I:$I,'MTT DRAW'!AI$1,SWISSW!$J:$J,'MTT DRAW'!$A67,SWISSW!$F:$F,"Draw")))*IF(ROW()=COLUMN(),0.5,1)</f>
        <v>0</v>
      </c>
      <c r="AJ67" s="11">
        <f ca="1">((COUNTIFS(SWISSW!$I:$I,'MTT DRAW'!$A67,SWISSW!$J:$J,'MTT DRAW'!AJ$1,SWISSW!$F:$F,"Draw")+COUNTIFS(SWISSW!$I:$I,'MTT DRAW'!AJ$1,SWISSW!$J:$J,'MTT DRAW'!$A67,SWISSW!$F:$F,"Draw")))*IF(ROW()=COLUMN(),0.5,1)</f>
        <v>0</v>
      </c>
      <c r="AK67" s="11">
        <f ca="1">((COUNTIFS(SWISSW!$I:$I,'MTT DRAW'!$A67,SWISSW!$J:$J,'MTT DRAW'!AK$1,SWISSW!$F:$F,"Draw")+COUNTIFS(SWISSW!$I:$I,'MTT DRAW'!AK$1,SWISSW!$J:$J,'MTT DRAW'!$A67,SWISSW!$F:$F,"Draw")))*IF(ROW()=COLUMN(),0.5,1)</f>
        <v>0</v>
      </c>
      <c r="AL67" s="11">
        <f ca="1">((COUNTIFS(SWISSW!$I:$I,'MTT DRAW'!$A67,SWISSW!$J:$J,'MTT DRAW'!AL$1,SWISSW!$F:$F,"Draw")+COUNTIFS(SWISSW!$I:$I,'MTT DRAW'!AL$1,SWISSW!$J:$J,'MTT DRAW'!$A67,SWISSW!$F:$F,"Draw")))*IF(ROW()=COLUMN(),0.5,1)</f>
        <v>0</v>
      </c>
      <c r="AM67" s="11">
        <f ca="1">((COUNTIFS(SWISSW!$I:$I,'MTT DRAW'!$A67,SWISSW!$J:$J,'MTT DRAW'!AM$1,SWISSW!$F:$F,"Draw")+COUNTIFS(SWISSW!$I:$I,'MTT DRAW'!AM$1,SWISSW!$J:$J,'MTT DRAW'!$A67,SWISSW!$F:$F,"Draw")))*IF(ROW()=COLUMN(),0.5,1)</f>
        <v>0</v>
      </c>
      <c r="AN67" s="11">
        <f ca="1">((COUNTIFS(SWISSW!$I:$I,'MTT DRAW'!$A67,SWISSW!$J:$J,'MTT DRAW'!AN$1,SWISSW!$F:$F,"Draw")+COUNTIFS(SWISSW!$I:$I,'MTT DRAW'!AN$1,SWISSW!$J:$J,'MTT DRAW'!$A67,SWISSW!$F:$F,"Draw")))*IF(ROW()=COLUMN(),0.5,1)</f>
        <v>0</v>
      </c>
      <c r="AO67" s="11">
        <f ca="1">((COUNTIFS(SWISSW!$I:$I,'MTT DRAW'!$A67,SWISSW!$J:$J,'MTT DRAW'!AO$1,SWISSW!$F:$F,"Draw")+COUNTIFS(SWISSW!$I:$I,'MTT DRAW'!AO$1,SWISSW!$J:$J,'MTT DRAW'!$A67,SWISSW!$F:$F,"Draw")))*IF(ROW()=COLUMN(),0.5,1)</f>
        <v>0</v>
      </c>
      <c r="AP67" s="11">
        <f ca="1">((COUNTIFS(SWISSW!$I:$I,'MTT DRAW'!$A67,SWISSW!$J:$J,'MTT DRAW'!AP$1,SWISSW!$F:$F,"Draw")+COUNTIFS(SWISSW!$I:$I,'MTT DRAW'!AP$1,SWISSW!$J:$J,'MTT DRAW'!$A67,SWISSW!$F:$F,"Draw")))*IF(ROW()=COLUMN(),0.5,1)</f>
        <v>0</v>
      </c>
      <c r="AQ67" s="11">
        <f ca="1">((COUNTIFS(SWISSW!$I:$I,'MTT DRAW'!$A67,SWISSW!$J:$J,'MTT DRAW'!AQ$1,SWISSW!$F:$F,"Draw")+COUNTIFS(SWISSW!$I:$I,'MTT DRAW'!AQ$1,SWISSW!$J:$J,'MTT DRAW'!$A67,SWISSW!$F:$F,"Draw")))*IF(ROW()=COLUMN(),0.5,1)</f>
        <v>0</v>
      </c>
      <c r="AR67" s="11">
        <f ca="1">((COUNTIFS(SWISSW!$I:$I,'MTT DRAW'!$A67,SWISSW!$J:$J,'MTT DRAW'!AR$1,SWISSW!$F:$F,"Draw")+COUNTIFS(SWISSW!$I:$I,'MTT DRAW'!AR$1,SWISSW!$J:$J,'MTT DRAW'!$A67,SWISSW!$F:$F,"Draw")))*IF(ROW()=COLUMN(),0.5,1)</f>
        <v>0</v>
      </c>
      <c r="AS67" s="11">
        <f ca="1">((COUNTIFS(SWISSW!$I:$I,'MTT DRAW'!$A67,SWISSW!$J:$J,'MTT DRAW'!AS$1,SWISSW!$F:$F,"Draw")+COUNTIFS(SWISSW!$I:$I,'MTT DRAW'!AS$1,SWISSW!$J:$J,'MTT DRAW'!$A67,SWISSW!$F:$F,"Draw")))*IF(ROW()=COLUMN(),0.5,1)</f>
        <v>0</v>
      </c>
      <c r="AT67" s="11">
        <f ca="1">((COUNTIFS(SWISSW!$I:$I,'MTT DRAW'!$A67,SWISSW!$J:$J,'MTT DRAW'!AT$1,SWISSW!$F:$F,"Draw")+COUNTIFS(SWISSW!$I:$I,'MTT DRAW'!AT$1,SWISSW!$J:$J,'MTT DRAW'!$A67,SWISSW!$F:$F,"Draw")))*IF(ROW()=COLUMN(),0.5,1)</f>
        <v>0</v>
      </c>
      <c r="AU67" s="11">
        <f ca="1">((COUNTIFS(SWISSW!$I:$I,'MTT DRAW'!$A67,SWISSW!$J:$J,'MTT DRAW'!AU$1,SWISSW!$F:$F,"Draw")+COUNTIFS(SWISSW!$I:$I,'MTT DRAW'!AU$1,SWISSW!$J:$J,'MTT DRAW'!$A67,SWISSW!$F:$F,"Draw")))*IF(ROW()=COLUMN(),0.5,1)</f>
        <v>0</v>
      </c>
      <c r="AV67" s="11">
        <f ca="1">((COUNTIFS(SWISSW!$I:$I,'MTT DRAW'!$A67,SWISSW!$J:$J,'MTT DRAW'!AV$1,SWISSW!$F:$F,"Draw")+COUNTIFS(SWISSW!$I:$I,'MTT DRAW'!AV$1,SWISSW!$J:$J,'MTT DRAW'!$A67,SWISSW!$F:$F,"Draw")))*IF(ROW()=COLUMN(),0.5,1)</f>
        <v>0</v>
      </c>
      <c r="AW67" s="11">
        <f ca="1">((COUNTIFS(SWISSW!$I:$I,'MTT DRAW'!$A67,SWISSW!$J:$J,'MTT DRAW'!AW$1,SWISSW!$F:$F,"Draw")+COUNTIFS(SWISSW!$I:$I,'MTT DRAW'!AW$1,SWISSW!$J:$J,'MTT DRAW'!$A67,SWISSW!$F:$F,"Draw")))*IF(ROW()=COLUMN(),0.5,1)</f>
        <v>0</v>
      </c>
      <c r="AX67" s="11">
        <f ca="1">((COUNTIFS(SWISSW!$I:$I,'MTT DRAW'!$A67,SWISSW!$J:$J,'MTT DRAW'!AX$1,SWISSW!$F:$F,"Draw")+COUNTIFS(SWISSW!$I:$I,'MTT DRAW'!AX$1,SWISSW!$J:$J,'MTT DRAW'!$A67,SWISSW!$F:$F,"Draw")))*IF(ROW()=COLUMN(),0.5,1)</f>
        <v>0</v>
      </c>
      <c r="AY67" s="11">
        <f ca="1">((COUNTIFS(SWISSW!$I:$I,'MTT DRAW'!$A67,SWISSW!$J:$J,'MTT DRAW'!AY$1,SWISSW!$F:$F,"Draw")+COUNTIFS(SWISSW!$I:$I,'MTT DRAW'!AY$1,SWISSW!$J:$J,'MTT DRAW'!$A67,SWISSW!$F:$F,"Draw")))*IF(ROW()=COLUMN(),0.5,1)</f>
        <v>0</v>
      </c>
      <c r="AZ67" s="11">
        <f ca="1">((COUNTIFS(SWISSW!$I:$I,'MTT DRAW'!$A67,SWISSW!$J:$J,'MTT DRAW'!AZ$1,SWISSW!$F:$F,"Draw")+COUNTIFS(SWISSW!$I:$I,'MTT DRAW'!AZ$1,SWISSW!$J:$J,'MTT DRAW'!$A67,SWISSW!$F:$F,"Draw")))*IF(ROW()=COLUMN(),0.5,1)</f>
        <v>0</v>
      </c>
      <c r="BA67" s="11">
        <f ca="1">((COUNTIFS(SWISSW!$I:$I,'MTT DRAW'!$A67,SWISSW!$J:$J,'MTT DRAW'!BA$1,SWISSW!$F:$F,"Draw")+COUNTIFS(SWISSW!$I:$I,'MTT DRAW'!BA$1,SWISSW!$J:$J,'MTT DRAW'!$A67,SWISSW!$F:$F,"Draw")))*IF(ROW()=COLUMN(),0.5,1)</f>
        <v>0</v>
      </c>
      <c r="BB67" s="11">
        <f ca="1">((COUNTIFS(SWISSW!$I:$I,'MTT DRAW'!$A67,SWISSW!$J:$J,'MTT DRAW'!BB$1,SWISSW!$F:$F,"Draw")+COUNTIFS(SWISSW!$I:$I,'MTT DRAW'!BB$1,SWISSW!$J:$J,'MTT DRAW'!$A67,SWISSW!$F:$F,"Draw")))*IF(ROW()=COLUMN(),0.5,1)</f>
        <v>0</v>
      </c>
      <c r="BC67" s="11">
        <f ca="1">((COUNTIFS(SWISSW!$I:$I,'MTT DRAW'!$A67,SWISSW!$J:$J,'MTT DRAW'!BC$1,SWISSW!$F:$F,"Draw")+COUNTIFS(SWISSW!$I:$I,'MTT DRAW'!BC$1,SWISSW!$J:$J,'MTT DRAW'!$A67,SWISSW!$F:$F,"Draw")))*IF(ROW()=COLUMN(),0.5,1)</f>
        <v>0</v>
      </c>
      <c r="BD67" s="11">
        <f ca="1">((COUNTIFS(SWISSW!$I:$I,'MTT DRAW'!$A67,SWISSW!$J:$J,'MTT DRAW'!BD$1,SWISSW!$F:$F,"Draw")+COUNTIFS(SWISSW!$I:$I,'MTT DRAW'!BD$1,SWISSW!$J:$J,'MTT DRAW'!$A67,SWISSW!$F:$F,"Draw")))*IF(ROW()=COLUMN(),0.5,1)</f>
        <v>0</v>
      </c>
      <c r="BE67" s="11">
        <f ca="1">((COUNTIFS(SWISSW!$I:$I,'MTT DRAW'!$A67,SWISSW!$J:$J,'MTT DRAW'!BE$1,SWISSW!$F:$F,"Draw")+COUNTIFS(SWISSW!$I:$I,'MTT DRAW'!BE$1,SWISSW!$J:$J,'MTT DRAW'!$A67,SWISSW!$F:$F,"Draw")))*IF(ROW()=COLUMN(),0.5,1)</f>
        <v>0</v>
      </c>
      <c r="BF67" s="11">
        <f ca="1">((COUNTIFS(SWISSW!$I:$I,'MTT DRAW'!$A67,SWISSW!$J:$J,'MTT DRAW'!BF$1,SWISSW!$F:$F,"Draw")+COUNTIFS(SWISSW!$I:$I,'MTT DRAW'!BF$1,SWISSW!$J:$J,'MTT DRAW'!$A67,SWISSW!$F:$F,"Draw")))*IF(ROW()=COLUMN(),0.5,1)</f>
        <v>0</v>
      </c>
      <c r="BG67" s="11">
        <f ca="1">((COUNTIFS(SWISSW!$I:$I,'MTT DRAW'!$A67,SWISSW!$J:$J,'MTT DRAW'!BG$1,SWISSW!$F:$F,"Draw")+COUNTIFS(SWISSW!$I:$I,'MTT DRAW'!BG$1,SWISSW!$J:$J,'MTT DRAW'!$A67,SWISSW!$F:$F,"Draw")))*IF(ROW()=COLUMN(),0.5,1)</f>
        <v>0</v>
      </c>
      <c r="BH67" s="11">
        <f ca="1">((COUNTIFS(SWISSW!$I:$I,'MTT DRAW'!$A67,SWISSW!$J:$J,'MTT DRAW'!BH$1,SWISSW!$F:$F,"Draw")+COUNTIFS(SWISSW!$I:$I,'MTT DRAW'!BH$1,SWISSW!$J:$J,'MTT DRAW'!$A67,SWISSW!$F:$F,"Draw")))*IF(ROW()=COLUMN(),0.5,1)</f>
        <v>0</v>
      </c>
      <c r="BI67" s="11">
        <f ca="1">((COUNTIFS(SWISSW!$I:$I,'MTT DRAW'!$A67,SWISSW!$J:$J,'MTT DRAW'!BI$1,SWISSW!$F:$F,"Draw")+COUNTIFS(SWISSW!$I:$I,'MTT DRAW'!BI$1,SWISSW!$J:$J,'MTT DRAW'!$A67,SWISSW!$F:$F,"Draw")))*IF(ROW()=COLUMN(),0.5,1)</f>
        <v>0</v>
      </c>
      <c r="BJ67" s="11">
        <f ca="1">((COUNTIFS(SWISSW!$I:$I,'MTT DRAW'!$A67,SWISSW!$J:$J,'MTT DRAW'!BJ$1,SWISSW!$F:$F,"Draw")+COUNTIFS(SWISSW!$I:$I,'MTT DRAW'!BJ$1,SWISSW!$J:$J,'MTT DRAW'!$A67,SWISSW!$F:$F,"Draw")))*IF(ROW()=COLUMN(),0.5,1)</f>
        <v>0</v>
      </c>
      <c r="BK67" s="11">
        <f ca="1">((COUNTIFS(SWISSW!$I:$I,'MTT DRAW'!$A67,SWISSW!$J:$J,'MTT DRAW'!BK$1,SWISSW!$F:$F,"Draw")+COUNTIFS(SWISSW!$I:$I,'MTT DRAW'!BK$1,SWISSW!$J:$J,'MTT DRAW'!$A67,SWISSW!$F:$F,"Draw")))*IF(ROW()=COLUMN(),0.5,1)</f>
        <v>0</v>
      </c>
      <c r="BL67" s="11">
        <f ca="1">((COUNTIFS(SWISSW!$I:$I,'MTT DRAW'!$A67,SWISSW!$J:$J,'MTT DRAW'!BL$1,SWISSW!$F:$F,"Draw")+COUNTIFS(SWISSW!$I:$I,'MTT DRAW'!BL$1,SWISSW!$J:$J,'MTT DRAW'!$A67,SWISSW!$F:$F,"Draw")))*IF(ROW()=COLUMN(),0.5,1)</f>
        <v>0</v>
      </c>
      <c r="BM67" s="11" t="str">
        <f ca="1">MATCHUP!BM67</f>
        <v>-</v>
      </c>
      <c r="BN67" s="11" t="str">
        <f ca="1">MATCHUP!BN67</f>
        <v>-</v>
      </c>
      <c r="BO67" s="11" t="str">
        <f ca="1">MATCHUP!BO67</f>
        <v>-</v>
      </c>
      <c r="BP67" s="11" t="str">
        <f ca="1">MATCHUP!BP67</f>
        <v>-</v>
      </c>
      <c r="BQ67" s="11" t="str">
        <f ca="1">MATCHUP!BQ67</f>
        <v>-</v>
      </c>
      <c r="BR67" s="11" t="str">
        <f ca="1">MATCHUP!BR67</f>
        <v>-</v>
      </c>
      <c r="BS67" s="11" t="str">
        <f ca="1">MATCHUP!BS67</f>
        <v>-</v>
      </c>
      <c r="BT67" s="11" t="str">
        <f ca="1">MATCHUP!BT67</f>
        <v>-</v>
      </c>
      <c r="BU67" s="11" t="str">
        <f ca="1">MATCHUP!BU67</f>
        <v>-</v>
      </c>
      <c r="BV67" s="11" t="str">
        <f ca="1">MATCHUP!BV67</f>
        <v>-</v>
      </c>
      <c r="BW67" s="11" t="str">
        <f ca="1">MATCHUP!BW67</f>
        <v>-</v>
      </c>
      <c r="BX67" s="11" t="str">
        <f ca="1">MATCHUP!BX67</f>
        <v>-</v>
      </c>
      <c r="BY67" s="11" t="str">
        <f ca="1">MATCHUP!BY67</f>
        <v>-</v>
      </c>
      <c r="BZ67" s="11" t="str">
        <f ca="1">MATCHUP!BZ67</f>
        <v>-</v>
      </c>
      <c r="CA67" s="11" t="str">
        <f ca="1">MATCHUP!CA67</f>
        <v>-</v>
      </c>
      <c r="CB67" s="11" t="str">
        <f ca="1">MATCHUP!CB67</f>
        <v>-</v>
      </c>
      <c r="CC67" s="11" t="str">
        <f ca="1">MATCHUP!CC67</f>
        <v>-</v>
      </c>
      <c r="CD67" s="11" t="str">
        <f ca="1">MATCHUP!CD67</f>
        <v>-</v>
      </c>
      <c r="CE67" s="11" t="str">
        <f ca="1">MATCHUP!CE67</f>
        <v>-</v>
      </c>
      <c r="CF67" s="11" t="str">
        <f ca="1">MATCHUP!CF67</f>
        <v>-</v>
      </c>
      <c r="CG67" s="11" t="str">
        <f ca="1">MATCHUP!CG67</f>
        <v>-</v>
      </c>
      <c r="CH67" s="11" t="str">
        <f ca="1">MATCHUP!CH67</f>
        <v>-</v>
      </c>
      <c r="CI67" s="11" t="str">
        <f ca="1">MATCHUP!CI67</f>
        <v>-</v>
      </c>
      <c r="CJ67" s="11" t="str">
        <f ca="1">MATCHUP!CJ67</f>
        <v>-</v>
      </c>
      <c r="CK67" s="11" t="str">
        <f ca="1">MATCHUP!CK67</f>
        <v>-</v>
      </c>
      <c r="CL67" s="11" t="str">
        <f ca="1">MATCHUP!CL67</f>
        <v>-</v>
      </c>
      <c r="CM67" s="11" t="str">
        <f ca="1">MATCHUP!CM67</f>
        <v>-</v>
      </c>
      <c r="CN67" s="11" t="str">
        <f ca="1">MATCHUP!CN67</f>
        <v>-</v>
      </c>
      <c r="CO67" s="11" t="str">
        <f ca="1">MATCHUP!CO67</f>
        <v>-</v>
      </c>
      <c r="CP67" s="11" t="str">
        <f ca="1">MATCHUP!CP67</f>
        <v>-</v>
      </c>
      <c r="CQ67" s="11" t="str">
        <f ca="1">MATCHUP!CQ67</f>
        <v>-</v>
      </c>
      <c r="CR67" s="11" t="str">
        <f ca="1">MATCHUP!CR67</f>
        <v>-</v>
      </c>
      <c r="CS67" s="11" t="str">
        <f ca="1">MATCHUP!CS67</f>
        <v>-</v>
      </c>
      <c r="CT67" s="11" t="str">
        <f ca="1">MATCHUP!CT67</f>
        <v>-</v>
      </c>
      <c r="CU67" s="11" t="str">
        <f ca="1">MATCHUP!CU67</f>
        <v>-</v>
      </c>
      <c r="CV67" s="11" t="str">
        <f ca="1">MATCHUP!CV67</f>
        <v>-</v>
      </c>
    </row>
    <row r="68" spans="1:100" ht="55" customHeight="1" x14ac:dyDescent="0.3">
      <c r="A68" s="3">
        <f ca="1">MATCHUP!A68</f>
        <v>0</v>
      </c>
      <c r="B68" s="11">
        <f ca="1">((COUNTIFS(SWISSW!$I:$I,'MTT DRAW'!$A68,SWISSW!$J:$J,'MTT DRAW'!B$1,SWISSW!$F:$F,"Draw")+COUNTIFS(SWISSW!$I:$I,'MTT DRAW'!B$1,SWISSW!$J:$J,'MTT DRAW'!$A68,SWISSW!$F:$F,"Draw")))*IF(ROW()=COLUMN(),0.5,1)</f>
        <v>0</v>
      </c>
      <c r="C68" s="11">
        <f ca="1">((COUNTIFS(SWISSW!$I:$I,'MTT DRAW'!$A68,SWISSW!$J:$J,'MTT DRAW'!C$1,SWISSW!$F:$F,"Draw")+COUNTIFS(SWISSW!$I:$I,'MTT DRAW'!C$1,SWISSW!$J:$J,'MTT DRAW'!$A68,SWISSW!$F:$F,"Draw")))*IF(ROW()=COLUMN(),0.5,1)</f>
        <v>0</v>
      </c>
      <c r="D68" s="11">
        <f ca="1">((COUNTIFS(SWISSW!$I:$I,'MTT DRAW'!$A68,SWISSW!$J:$J,'MTT DRAW'!D$1,SWISSW!$F:$F,"Draw")+COUNTIFS(SWISSW!$I:$I,'MTT DRAW'!D$1,SWISSW!$J:$J,'MTT DRAW'!$A68,SWISSW!$F:$F,"Draw")))*IF(ROW()=COLUMN(),0.5,1)</f>
        <v>0</v>
      </c>
      <c r="E68" s="11">
        <f ca="1">((COUNTIFS(SWISSW!$I:$I,'MTT DRAW'!$A68,SWISSW!$J:$J,'MTT DRAW'!E$1,SWISSW!$F:$F,"Draw")+COUNTIFS(SWISSW!$I:$I,'MTT DRAW'!E$1,SWISSW!$J:$J,'MTT DRAW'!$A68,SWISSW!$F:$F,"Draw")))*IF(ROW()=COLUMN(),0.5,1)</f>
        <v>0</v>
      </c>
      <c r="F68" s="11">
        <f ca="1">((COUNTIFS(SWISSW!$I:$I,'MTT DRAW'!$A68,SWISSW!$J:$J,'MTT DRAW'!F$1,SWISSW!$F:$F,"Draw")+COUNTIFS(SWISSW!$I:$I,'MTT DRAW'!F$1,SWISSW!$J:$J,'MTT DRAW'!$A68,SWISSW!$F:$F,"Draw")))*IF(ROW()=COLUMN(),0.5,1)</f>
        <v>0</v>
      </c>
      <c r="G68" s="11">
        <f ca="1">((COUNTIFS(SWISSW!$I:$I,'MTT DRAW'!$A68,SWISSW!$J:$J,'MTT DRAW'!G$1,SWISSW!$F:$F,"Draw")+COUNTIFS(SWISSW!$I:$I,'MTT DRAW'!G$1,SWISSW!$J:$J,'MTT DRAW'!$A68,SWISSW!$F:$F,"Draw")))*IF(ROW()=COLUMN(),0.5,1)</f>
        <v>0</v>
      </c>
      <c r="H68" s="11">
        <f ca="1">((COUNTIFS(SWISSW!$I:$I,'MTT DRAW'!$A68,SWISSW!$J:$J,'MTT DRAW'!H$1,SWISSW!$F:$F,"Draw")+COUNTIFS(SWISSW!$I:$I,'MTT DRAW'!H$1,SWISSW!$J:$J,'MTT DRAW'!$A68,SWISSW!$F:$F,"Draw")))*IF(ROW()=COLUMN(),0.5,1)</f>
        <v>0</v>
      </c>
      <c r="I68" s="11">
        <f ca="1">((COUNTIFS(SWISSW!$I:$I,'MTT DRAW'!$A68,SWISSW!$J:$J,'MTT DRAW'!I$1,SWISSW!$F:$F,"Draw")+COUNTIFS(SWISSW!$I:$I,'MTT DRAW'!I$1,SWISSW!$J:$J,'MTT DRAW'!$A68,SWISSW!$F:$F,"Draw")))*IF(ROW()=COLUMN(),0.5,1)</f>
        <v>0</v>
      </c>
      <c r="J68" s="11">
        <f ca="1">((COUNTIFS(SWISSW!$I:$I,'MTT DRAW'!$A68,SWISSW!$J:$J,'MTT DRAW'!J$1,SWISSW!$F:$F,"Draw")+COUNTIFS(SWISSW!$I:$I,'MTT DRAW'!J$1,SWISSW!$J:$J,'MTT DRAW'!$A68,SWISSW!$F:$F,"Draw")))*IF(ROW()=COLUMN(),0.5,1)</f>
        <v>0</v>
      </c>
      <c r="K68" s="11">
        <f ca="1">((COUNTIFS(SWISSW!$I:$I,'MTT DRAW'!$A68,SWISSW!$J:$J,'MTT DRAW'!K$1,SWISSW!$F:$F,"Draw")+COUNTIFS(SWISSW!$I:$I,'MTT DRAW'!K$1,SWISSW!$J:$J,'MTT DRAW'!$A68,SWISSW!$F:$F,"Draw")))*IF(ROW()=COLUMN(),0.5,1)</f>
        <v>0</v>
      </c>
      <c r="L68" s="11">
        <f ca="1">((COUNTIFS(SWISSW!$I:$I,'MTT DRAW'!$A68,SWISSW!$J:$J,'MTT DRAW'!L$1,SWISSW!$F:$F,"Draw")+COUNTIFS(SWISSW!$I:$I,'MTT DRAW'!L$1,SWISSW!$J:$J,'MTT DRAW'!$A68,SWISSW!$F:$F,"Draw")))*IF(ROW()=COLUMN(),0.5,1)</f>
        <v>0</v>
      </c>
      <c r="M68" s="11">
        <f ca="1">((COUNTIFS(SWISSW!$I:$I,'MTT DRAW'!$A68,SWISSW!$J:$J,'MTT DRAW'!M$1,SWISSW!$F:$F,"Draw")+COUNTIFS(SWISSW!$I:$I,'MTT DRAW'!M$1,SWISSW!$J:$J,'MTT DRAW'!$A68,SWISSW!$F:$F,"Draw")))*IF(ROW()=COLUMN(),0.5,1)</f>
        <v>0</v>
      </c>
      <c r="N68" s="11">
        <f ca="1">((COUNTIFS(SWISSW!$I:$I,'MTT DRAW'!$A68,SWISSW!$J:$J,'MTT DRAW'!N$1,SWISSW!$F:$F,"Draw")+COUNTIFS(SWISSW!$I:$I,'MTT DRAW'!N$1,SWISSW!$J:$J,'MTT DRAW'!$A68,SWISSW!$F:$F,"Draw")))*IF(ROW()=COLUMN(),0.5,1)</f>
        <v>0</v>
      </c>
      <c r="O68" s="11">
        <f ca="1">((COUNTIFS(SWISSW!$I:$I,'MTT DRAW'!$A68,SWISSW!$J:$J,'MTT DRAW'!O$1,SWISSW!$F:$F,"Draw")+COUNTIFS(SWISSW!$I:$I,'MTT DRAW'!O$1,SWISSW!$J:$J,'MTT DRAW'!$A68,SWISSW!$F:$F,"Draw")))*IF(ROW()=COLUMN(),0.5,1)</f>
        <v>0</v>
      </c>
      <c r="P68" s="11">
        <f ca="1">((COUNTIFS(SWISSW!$I:$I,'MTT DRAW'!$A68,SWISSW!$J:$J,'MTT DRAW'!P$1,SWISSW!$F:$F,"Draw")+COUNTIFS(SWISSW!$I:$I,'MTT DRAW'!P$1,SWISSW!$J:$J,'MTT DRAW'!$A68,SWISSW!$F:$F,"Draw")))*IF(ROW()=COLUMN(),0.5,1)</f>
        <v>0</v>
      </c>
      <c r="Q68" s="11">
        <f ca="1">((COUNTIFS(SWISSW!$I:$I,'MTT DRAW'!$A68,SWISSW!$J:$J,'MTT DRAW'!Q$1,SWISSW!$F:$F,"Draw")+COUNTIFS(SWISSW!$I:$I,'MTT DRAW'!Q$1,SWISSW!$J:$J,'MTT DRAW'!$A68,SWISSW!$F:$F,"Draw")))*IF(ROW()=COLUMN(),0.5,1)</f>
        <v>0</v>
      </c>
      <c r="R68" s="11">
        <f ca="1">((COUNTIFS(SWISSW!$I:$I,'MTT DRAW'!$A68,SWISSW!$J:$J,'MTT DRAW'!R$1,SWISSW!$F:$F,"Draw")+COUNTIFS(SWISSW!$I:$I,'MTT DRAW'!R$1,SWISSW!$J:$J,'MTT DRAW'!$A68,SWISSW!$F:$F,"Draw")))*IF(ROW()=COLUMN(),0.5,1)</f>
        <v>0</v>
      </c>
      <c r="S68" s="11">
        <f ca="1">((COUNTIFS(SWISSW!$I:$I,'MTT DRAW'!$A68,SWISSW!$J:$J,'MTT DRAW'!S$1,SWISSW!$F:$F,"Draw")+COUNTIFS(SWISSW!$I:$I,'MTT DRAW'!S$1,SWISSW!$J:$J,'MTT DRAW'!$A68,SWISSW!$F:$F,"Draw")))*IF(ROW()=COLUMN(),0.5,1)</f>
        <v>0</v>
      </c>
      <c r="T68" s="11">
        <f ca="1">((COUNTIFS(SWISSW!$I:$I,'MTT DRAW'!$A68,SWISSW!$J:$J,'MTT DRAW'!T$1,SWISSW!$F:$F,"Draw")+COUNTIFS(SWISSW!$I:$I,'MTT DRAW'!T$1,SWISSW!$J:$J,'MTT DRAW'!$A68,SWISSW!$F:$F,"Draw")))*IF(ROW()=COLUMN(),0.5,1)</f>
        <v>0</v>
      </c>
      <c r="U68" s="11">
        <f ca="1">((COUNTIFS(SWISSW!$I:$I,'MTT DRAW'!$A68,SWISSW!$J:$J,'MTT DRAW'!U$1,SWISSW!$F:$F,"Draw")+COUNTIFS(SWISSW!$I:$I,'MTT DRAW'!U$1,SWISSW!$J:$J,'MTT DRAW'!$A68,SWISSW!$F:$F,"Draw")))*IF(ROW()=COLUMN(),0.5,1)</f>
        <v>0</v>
      </c>
      <c r="V68" s="11">
        <f ca="1">((COUNTIFS(SWISSW!$I:$I,'MTT DRAW'!$A68,SWISSW!$J:$J,'MTT DRAW'!V$1,SWISSW!$F:$F,"Draw")+COUNTIFS(SWISSW!$I:$I,'MTT DRAW'!V$1,SWISSW!$J:$J,'MTT DRAW'!$A68,SWISSW!$F:$F,"Draw")))*IF(ROW()=COLUMN(),0.5,1)</f>
        <v>0</v>
      </c>
      <c r="W68" s="11">
        <f ca="1">((COUNTIFS(SWISSW!$I:$I,'MTT DRAW'!$A68,SWISSW!$J:$J,'MTT DRAW'!W$1,SWISSW!$F:$F,"Draw")+COUNTIFS(SWISSW!$I:$I,'MTT DRAW'!W$1,SWISSW!$J:$J,'MTT DRAW'!$A68,SWISSW!$F:$F,"Draw")))*IF(ROW()=COLUMN(),0.5,1)</f>
        <v>0</v>
      </c>
      <c r="X68" s="11">
        <f ca="1">((COUNTIFS(SWISSW!$I:$I,'MTT DRAW'!$A68,SWISSW!$J:$J,'MTT DRAW'!X$1,SWISSW!$F:$F,"Draw")+COUNTIFS(SWISSW!$I:$I,'MTT DRAW'!X$1,SWISSW!$J:$J,'MTT DRAW'!$A68,SWISSW!$F:$F,"Draw")))*IF(ROW()=COLUMN(),0.5,1)</f>
        <v>0</v>
      </c>
      <c r="Y68" s="11">
        <f ca="1">((COUNTIFS(SWISSW!$I:$I,'MTT DRAW'!$A68,SWISSW!$J:$J,'MTT DRAW'!Y$1,SWISSW!$F:$F,"Draw")+COUNTIFS(SWISSW!$I:$I,'MTT DRAW'!Y$1,SWISSW!$J:$J,'MTT DRAW'!$A68,SWISSW!$F:$F,"Draw")))*IF(ROW()=COLUMN(),0.5,1)</f>
        <v>0</v>
      </c>
      <c r="Z68" s="11">
        <f ca="1">((COUNTIFS(SWISSW!$I:$I,'MTT DRAW'!$A68,SWISSW!$J:$J,'MTT DRAW'!Z$1,SWISSW!$F:$F,"Draw")+COUNTIFS(SWISSW!$I:$I,'MTT DRAW'!Z$1,SWISSW!$J:$J,'MTT DRAW'!$A68,SWISSW!$F:$F,"Draw")))*IF(ROW()=COLUMN(),0.5,1)</f>
        <v>0</v>
      </c>
      <c r="AA68" s="11">
        <f ca="1">((COUNTIFS(SWISSW!$I:$I,'MTT DRAW'!$A68,SWISSW!$J:$J,'MTT DRAW'!AA$1,SWISSW!$F:$F,"Draw")+COUNTIFS(SWISSW!$I:$I,'MTT DRAW'!AA$1,SWISSW!$J:$J,'MTT DRAW'!$A68,SWISSW!$F:$F,"Draw")))*IF(ROW()=COLUMN(),0.5,1)</f>
        <v>0</v>
      </c>
      <c r="AB68" s="11">
        <f ca="1">((COUNTIFS(SWISSW!$I:$I,'MTT DRAW'!$A68,SWISSW!$J:$J,'MTT DRAW'!AB$1,SWISSW!$F:$F,"Draw")+COUNTIFS(SWISSW!$I:$I,'MTT DRAW'!AB$1,SWISSW!$J:$J,'MTT DRAW'!$A68,SWISSW!$F:$F,"Draw")))*IF(ROW()=COLUMN(),0.5,1)</f>
        <v>0</v>
      </c>
      <c r="AC68" s="11">
        <f ca="1">((COUNTIFS(SWISSW!$I:$I,'MTT DRAW'!$A68,SWISSW!$J:$J,'MTT DRAW'!AC$1,SWISSW!$F:$F,"Draw")+COUNTIFS(SWISSW!$I:$I,'MTT DRAW'!AC$1,SWISSW!$J:$J,'MTT DRAW'!$A68,SWISSW!$F:$F,"Draw")))*IF(ROW()=COLUMN(),0.5,1)</f>
        <v>0</v>
      </c>
      <c r="AD68" s="11">
        <f ca="1">((COUNTIFS(SWISSW!$I:$I,'MTT DRAW'!$A68,SWISSW!$J:$J,'MTT DRAW'!AD$1,SWISSW!$F:$F,"Draw")+COUNTIFS(SWISSW!$I:$I,'MTT DRAW'!AD$1,SWISSW!$J:$J,'MTT DRAW'!$A68,SWISSW!$F:$F,"Draw")))*IF(ROW()=COLUMN(),0.5,1)</f>
        <v>0</v>
      </c>
      <c r="AE68" s="11">
        <f ca="1">((COUNTIFS(SWISSW!$I:$I,'MTT DRAW'!$A68,SWISSW!$J:$J,'MTT DRAW'!AE$1,SWISSW!$F:$F,"Draw")+COUNTIFS(SWISSW!$I:$I,'MTT DRAW'!AE$1,SWISSW!$J:$J,'MTT DRAW'!$A68,SWISSW!$F:$F,"Draw")))*IF(ROW()=COLUMN(),0.5,1)</f>
        <v>0</v>
      </c>
      <c r="AF68" s="11">
        <f ca="1">((COUNTIFS(SWISSW!$I:$I,'MTT DRAW'!$A68,SWISSW!$J:$J,'MTT DRAW'!AF$1,SWISSW!$F:$F,"Draw")+COUNTIFS(SWISSW!$I:$I,'MTT DRAW'!AF$1,SWISSW!$J:$J,'MTT DRAW'!$A68,SWISSW!$F:$F,"Draw")))*IF(ROW()=COLUMN(),0.5,1)</f>
        <v>0</v>
      </c>
      <c r="AG68" s="11">
        <f ca="1">((COUNTIFS(SWISSW!$I:$I,'MTT DRAW'!$A68,SWISSW!$J:$J,'MTT DRAW'!AG$1,SWISSW!$F:$F,"Draw")+COUNTIFS(SWISSW!$I:$I,'MTT DRAW'!AG$1,SWISSW!$J:$J,'MTT DRAW'!$A68,SWISSW!$F:$F,"Draw")))*IF(ROW()=COLUMN(),0.5,1)</f>
        <v>0</v>
      </c>
      <c r="AH68" s="11">
        <f ca="1">((COUNTIFS(SWISSW!$I:$I,'MTT DRAW'!$A68,SWISSW!$J:$J,'MTT DRAW'!AH$1,SWISSW!$F:$F,"Draw")+COUNTIFS(SWISSW!$I:$I,'MTT DRAW'!AH$1,SWISSW!$J:$J,'MTT DRAW'!$A68,SWISSW!$F:$F,"Draw")))*IF(ROW()=COLUMN(),0.5,1)</f>
        <v>0</v>
      </c>
      <c r="AI68" s="11">
        <f ca="1">((COUNTIFS(SWISSW!$I:$I,'MTT DRAW'!$A68,SWISSW!$J:$J,'MTT DRAW'!AI$1,SWISSW!$F:$F,"Draw")+COUNTIFS(SWISSW!$I:$I,'MTT DRAW'!AI$1,SWISSW!$J:$J,'MTT DRAW'!$A68,SWISSW!$F:$F,"Draw")))*IF(ROW()=COLUMN(),0.5,1)</f>
        <v>0</v>
      </c>
      <c r="AJ68" s="11">
        <f ca="1">((COUNTIFS(SWISSW!$I:$I,'MTT DRAW'!$A68,SWISSW!$J:$J,'MTT DRAW'!AJ$1,SWISSW!$F:$F,"Draw")+COUNTIFS(SWISSW!$I:$I,'MTT DRAW'!AJ$1,SWISSW!$J:$J,'MTT DRAW'!$A68,SWISSW!$F:$F,"Draw")))*IF(ROW()=COLUMN(),0.5,1)</f>
        <v>0</v>
      </c>
      <c r="AK68" s="11">
        <f ca="1">((COUNTIFS(SWISSW!$I:$I,'MTT DRAW'!$A68,SWISSW!$J:$J,'MTT DRAW'!AK$1,SWISSW!$F:$F,"Draw")+COUNTIFS(SWISSW!$I:$I,'MTT DRAW'!AK$1,SWISSW!$J:$J,'MTT DRAW'!$A68,SWISSW!$F:$F,"Draw")))*IF(ROW()=COLUMN(),0.5,1)</f>
        <v>0</v>
      </c>
      <c r="AL68" s="11">
        <f ca="1">((COUNTIFS(SWISSW!$I:$I,'MTT DRAW'!$A68,SWISSW!$J:$J,'MTT DRAW'!AL$1,SWISSW!$F:$F,"Draw")+COUNTIFS(SWISSW!$I:$I,'MTT DRAW'!AL$1,SWISSW!$J:$J,'MTT DRAW'!$A68,SWISSW!$F:$F,"Draw")))*IF(ROW()=COLUMN(),0.5,1)</f>
        <v>0</v>
      </c>
      <c r="AM68" s="11">
        <f ca="1">((COUNTIFS(SWISSW!$I:$I,'MTT DRAW'!$A68,SWISSW!$J:$J,'MTT DRAW'!AM$1,SWISSW!$F:$F,"Draw")+COUNTIFS(SWISSW!$I:$I,'MTT DRAW'!AM$1,SWISSW!$J:$J,'MTT DRAW'!$A68,SWISSW!$F:$F,"Draw")))*IF(ROW()=COLUMN(),0.5,1)</f>
        <v>0</v>
      </c>
      <c r="AN68" s="11">
        <f ca="1">((COUNTIFS(SWISSW!$I:$I,'MTT DRAW'!$A68,SWISSW!$J:$J,'MTT DRAW'!AN$1,SWISSW!$F:$F,"Draw")+COUNTIFS(SWISSW!$I:$I,'MTT DRAW'!AN$1,SWISSW!$J:$J,'MTT DRAW'!$A68,SWISSW!$F:$F,"Draw")))*IF(ROW()=COLUMN(),0.5,1)</f>
        <v>0</v>
      </c>
      <c r="AO68" s="11">
        <f ca="1">((COUNTIFS(SWISSW!$I:$I,'MTT DRAW'!$A68,SWISSW!$J:$J,'MTT DRAW'!AO$1,SWISSW!$F:$F,"Draw")+COUNTIFS(SWISSW!$I:$I,'MTT DRAW'!AO$1,SWISSW!$J:$J,'MTT DRAW'!$A68,SWISSW!$F:$F,"Draw")))*IF(ROW()=COLUMN(),0.5,1)</f>
        <v>0</v>
      </c>
      <c r="AP68" s="11">
        <f ca="1">((COUNTIFS(SWISSW!$I:$I,'MTT DRAW'!$A68,SWISSW!$J:$J,'MTT DRAW'!AP$1,SWISSW!$F:$F,"Draw")+COUNTIFS(SWISSW!$I:$I,'MTT DRAW'!AP$1,SWISSW!$J:$J,'MTT DRAW'!$A68,SWISSW!$F:$F,"Draw")))*IF(ROW()=COLUMN(),0.5,1)</f>
        <v>0</v>
      </c>
      <c r="AQ68" s="11">
        <f ca="1">((COUNTIFS(SWISSW!$I:$I,'MTT DRAW'!$A68,SWISSW!$J:$J,'MTT DRAW'!AQ$1,SWISSW!$F:$F,"Draw")+COUNTIFS(SWISSW!$I:$I,'MTT DRAW'!AQ$1,SWISSW!$J:$J,'MTT DRAW'!$A68,SWISSW!$F:$F,"Draw")))*IF(ROW()=COLUMN(),0.5,1)</f>
        <v>0</v>
      </c>
      <c r="AR68" s="11">
        <f ca="1">((COUNTIFS(SWISSW!$I:$I,'MTT DRAW'!$A68,SWISSW!$J:$J,'MTT DRAW'!AR$1,SWISSW!$F:$F,"Draw")+COUNTIFS(SWISSW!$I:$I,'MTT DRAW'!AR$1,SWISSW!$J:$J,'MTT DRAW'!$A68,SWISSW!$F:$F,"Draw")))*IF(ROW()=COLUMN(),0.5,1)</f>
        <v>0</v>
      </c>
      <c r="AS68" s="11">
        <f ca="1">((COUNTIFS(SWISSW!$I:$I,'MTT DRAW'!$A68,SWISSW!$J:$J,'MTT DRAW'!AS$1,SWISSW!$F:$F,"Draw")+COUNTIFS(SWISSW!$I:$I,'MTT DRAW'!AS$1,SWISSW!$J:$J,'MTT DRAW'!$A68,SWISSW!$F:$F,"Draw")))*IF(ROW()=COLUMN(),0.5,1)</f>
        <v>0</v>
      </c>
      <c r="AT68" s="11">
        <f ca="1">((COUNTIFS(SWISSW!$I:$I,'MTT DRAW'!$A68,SWISSW!$J:$J,'MTT DRAW'!AT$1,SWISSW!$F:$F,"Draw")+COUNTIFS(SWISSW!$I:$I,'MTT DRAW'!AT$1,SWISSW!$J:$J,'MTT DRAW'!$A68,SWISSW!$F:$F,"Draw")))*IF(ROW()=COLUMN(),0.5,1)</f>
        <v>0</v>
      </c>
      <c r="AU68" s="11">
        <f ca="1">((COUNTIFS(SWISSW!$I:$I,'MTT DRAW'!$A68,SWISSW!$J:$J,'MTT DRAW'!AU$1,SWISSW!$F:$F,"Draw")+COUNTIFS(SWISSW!$I:$I,'MTT DRAW'!AU$1,SWISSW!$J:$J,'MTT DRAW'!$A68,SWISSW!$F:$F,"Draw")))*IF(ROW()=COLUMN(),0.5,1)</f>
        <v>0</v>
      </c>
      <c r="AV68" s="11">
        <f ca="1">((COUNTIFS(SWISSW!$I:$I,'MTT DRAW'!$A68,SWISSW!$J:$J,'MTT DRAW'!AV$1,SWISSW!$F:$F,"Draw")+COUNTIFS(SWISSW!$I:$I,'MTT DRAW'!AV$1,SWISSW!$J:$J,'MTT DRAW'!$A68,SWISSW!$F:$F,"Draw")))*IF(ROW()=COLUMN(),0.5,1)</f>
        <v>0</v>
      </c>
      <c r="AW68" s="11">
        <f ca="1">((COUNTIFS(SWISSW!$I:$I,'MTT DRAW'!$A68,SWISSW!$J:$J,'MTT DRAW'!AW$1,SWISSW!$F:$F,"Draw")+COUNTIFS(SWISSW!$I:$I,'MTT DRAW'!AW$1,SWISSW!$J:$J,'MTT DRAW'!$A68,SWISSW!$F:$F,"Draw")))*IF(ROW()=COLUMN(),0.5,1)</f>
        <v>0</v>
      </c>
      <c r="AX68" s="11">
        <f ca="1">((COUNTIFS(SWISSW!$I:$I,'MTT DRAW'!$A68,SWISSW!$J:$J,'MTT DRAW'!AX$1,SWISSW!$F:$F,"Draw")+COUNTIFS(SWISSW!$I:$I,'MTT DRAW'!AX$1,SWISSW!$J:$J,'MTT DRAW'!$A68,SWISSW!$F:$F,"Draw")))*IF(ROW()=COLUMN(),0.5,1)</f>
        <v>0</v>
      </c>
      <c r="AY68" s="11">
        <f ca="1">((COUNTIFS(SWISSW!$I:$I,'MTT DRAW'!$A68,SWISSW!$J:$J,'MTT DRAW'!AY$1,SWISSW!$F:$F,"Draw")+COUNTIFS(SWISSW!$I:$I,'MTT DRAW'!AY$1,SWISSW!$J:$J,'MTT DRAW'!$A68,SWISSW!$F:$F,"Draw")))*IF(ROW()=COLUMN(),0.5,1)</f>
        <v>0</v>
      </c>
      <c r="AZ68" s="11">
        <f ca="1">((COUNTIFS(SWISSW!$I:$I,'MTT DRAW'!$A68,SWISSW!$J:$J,'MTT DRAW'!AZ$1,SWISSW!$F:$F,"Draw")+COUNTIFS(SWISSW!$I:$I,'MTT DRAW'!AZ$1,SWISSW!$J:$J,'MTT DRAW'!$A68,SWISSW!$F:$F,"Draw")))*IF(ROW()=COLUMN(),0.5,1)</f>
        <v>0</v>
      </c>
      <c r="BA68" s="11">
        <f ca="1">((COUNTIFS(SWISSW!$I:$I,'MTT DRAW'!$A68,SWISSW!$J:$J,'MTT DRAW'!BA$1,SWISSW!$F:$F,"Draw")+COUNTIFS(SWISSW!$I:$I,'MTT DRAW'!BA$1,SWISSW!$J:$J,'MTT DRAW'!$A68,SWISSW!$F:$F,"Draw")))*IF(ROW()=COLUMN(),0.5,1)</f>
        <v>0</v>
      </c>
      <c r="BB68" s="11">
        <f ca="1">((COUNTIFS(SWISSW!$I:$I,'MTT DRAW'!$A68,SWISSW!$J:$J,'MTT DRAW'!BB$1,SWISSW!$F:$F,"Draw")+COUNTIFS(SWISSW!$I:$I,'MTT DRAW'!BB$1,SWISSW!$J:$J,'MTT DRAW'!$A68,SWISSW!$F:$F,"Draw")))*IF(ROW()=COLUMN(),0.5,1)</f>
        <v>0</v>
      </c>
      <c r="BC68" s="11">
        <f ca="1">((COUNTIFS(SWISSW!$I:$I,'MTT DRAW'!$A68,SWISSW!$J:$J,'MTT DRAW'!BC$1,SWISSW!$F:$F,"Draw")+COUNTIFS(SWISSW!$I:$I,'MTT DRAW'!BC$1,SWISSW!$J:$J,'MTT DRAW'!$A68,SWISSW!$F:$F,"Draw")))*IF(ROW()=COLUMN(),0.5,1)</f>
        <v>0</v>
      </c>
      <c r="BD68" s="11">
        <f ca="1">((COUNTIFS(SWISSW!$I:$I,'MTT DRAW'!$A68,SWISSW!$J:$J,'MTT DRAW'!BD$1,SWISSW!$F:$F,"Draw")+COUNTIFS(SWISSW!$I:$I,'MTT DRAW'!BD$1,SWISSW!$J:$J,'MTT DRAW'!$A68,SWISSW!$F:$F,"Draw")))*IF(ROW()=COLUMN(),0.5,1)</f>
        <v>0</v>
      </c>
      <c r="BE68" s="11">
        <f ca="1">((COUNTIFS(SWISSW!$I:$I,'MTT DRAW'!$A68,SWISSW!$J:$J,'MTT DRAW'!BE$1,SWISSW!$F:$F,"Draw")+COUNTIFS(SWISSW!$I:$I,'MTT DRAW'!BE$1,SWISSW!$J:$J,'MTT DRAW'!$A68,SWISSW!$F:$F,"Draw")))*IF(ROW()=COLUMN(),0.5,1)</f>
        <v>0</v>
      </c>
      <c r="BF68" s="11">
        <f ca="1">((COUNTIFS(SWISSW!$I:$I,'MTT DRAW'!$A68,SWISSW!$J:$J,'MTT DRAW'!BF$1,SWISSW!$F:$F,"Draw")+COUNTIFS(SWISSW!$I:$I,'MTT DRAW'!BF$1,SWISSW!$J:$J,'MTT DRAW'!$A68,SWISSW!$F:$F,"Draw")))*IF(ROW()=COLUMN(),0.5,1)</f>
        <v>0</v>
      </c>
      <c r="BG68" s="11">
        <f ca="1">((COUNTIFS(SWISSW!$I:$I,'MTT DRAW'!$A68,SWISSW!$J:$J,'MTT DRAW'!BG$1,SWISSW!$F:$F,"Draw")+COUNTIFS(SWISSW!$I:$I,'MTT DRAW'!BG$1,SWISSW!$J:$J,'MTT DRAW'!$A68,SWISSW!$F:$F,"Draw")))*IF(ROW()=COLUMN(),0.5,1)</f>
        <v>0</v>
      </c>
      <c r="BH68" s="11">
        <f ca="1">((COUNTIFS(SWISSW!$I:$I,'MTT DRAW'!$A68,SWISSW!$J:$J,'MTT DRAW'!BH$1,SWISSW!$F:$F,"Draw")+COUNTIFS(SWISSW!$I:$I,'MTT DRAW'!BH$1,SWISSW!$J:$J,'MTT DRAW'!$A68,SWISSW!$F:$F,"Draw")))*IF(ROW()=COLUMN(),0.5,1)</f>
        <v>0</v>
      </c>
      <c r="BI68" s="11">
        <f ca="1">((COUNTIFS(SWISSW!$I:$I,'MTT DRAW'!$A68,SWISSW!$J:$J,'MTT DRAW'!BI$1,SWISSW!$F:$F,"Draw")+COUNTIFS(SWISSW!$I:$I,'MTT DRAW'!BI$1,SWISSW!$J:$J,'MTT DRAW'!$A68,SWISSW!$F:$F,"Draw")))*IF(ROW()=COLUMN(),0.5,1)</f>
        <v>0</v>
      </c>
      <c r="BJ68" s="11">
        <f ca="1">((COUNTIFS(SWISSW!$I:$I,'MTT DRAW'!$A68,SWISSW!$J:$J,'MTT DRAW'!BJ$1,SWISSW!$F:$F,"Draw")+COUNTIFS(SWISSW!$I:$I,'MTT DRAW'!BJ$1,SWISSW!$J:$J,'MTT DRAW'!$A68,SWISSW!$F:$F,"Draw")))*IF(ROW()=COLUMN(),0.5,1)</f>
        <v>0</v>
      </c>
      <c r="BK68" s="11">
        <f ca="1">((COUNTIFS(SWISSW!$I:$I,'MTT DRAW'!$A68,SWISSW!$J:$J,'MTT DRAW'!BK$1,SWISSW!$F:$F,"Draw")+COUNTIFS(SWISSW!$I:$I,'MTT DRAW'!BK$1,SWISSW!$J:$J,'MTT DRAW'!$A68,SWISSW!$F:$F,"Draw")))*IF(ROW()=COLUMN(),0.5,1)</f>
        <v>0</v>
      </c>
      <c r="BL68" s="11">
        <f ca="1">((COUNTIFS(SWISSW!$I:$I,'MTT DRAW'!$A68,SWISSW!$J:$J,'MTT DRAW'!BL$1,SWISSW!$F:$F,"Draw")+COUNTIFS(SWISSW!$I:$I,'MTT DRAW'!BL$1,SWISSW!$J:$J,'MTT DRAW'!$A68,SWISSW!$F:$F,"Draw")))*IF(ROW()=COLUMN(),0.5,1)</f>
        <v>0</v>
      </c>
      <c r="BM68" s="11" t="str">
        <f ca="1">MATCHUP!BM68</f>
        <v>-</v>
      </c>
      <c r="BN68" s="11" t="str">
        <f ca="1">MATCHUP!BN68</f>
        <v>-</v>
      </c>
      <c r="BO68" s="11" t="str">
        <f ca="1">MATCHUP!BO68</f>
        <v>-</v>
      </c>
      <c r="BP68" s="11" t="str">
        <f ca="1">MATCHUP!BP68</f>
        <v>-</v>
      </c>
      <c r="BQ68" s="11" t="str">
        <f ca="1">MATCHUP!BQ68</f>
        <v>-</v>
      </c>
      <c r="BR68" s="11" t="str">
        <f ca="1">MATCHUP!BR68</f>
        <v>-</v>
      </c>
      <c r="BS68" s="11" t="str">
        <f ca="1">MATCHUP!BS68</f>
        <v>-</v>
      </c>
      <c r="BT68" s="11" t="str">
        <f ca="1">MATCHUP!BT68</f>
        <v>-</v>
      </c>
      <c r="BU68" s="11" t="str">
        <f ca="1">MATCHUP!BU68</f>
        <v>-</v>
      </c>
      <c r="BV68" s="11" t="str">
        <f ca="1">MATCHUP!BV68</f>
        <v>-</v>
      </c>
      <c r="BW68" s="11" t="str">
        <f ca="1">MATCHUP!BW68</f>
        <v>-</v>
      </c>
      <c r="BX68" s="11" t="str">
        <f ca="1">MATCHUP!BX68</f>
        <v>-</v>
      </c>
      <c r="BY68" s="11" t="str">
        <f ca="1">MATCHUP!BY68</f>
        <v>-</v>
      </c>
      <c r="BZ68" s="11" t="str">
        <f ca="1">MATCHUP!BZ68</f>
        <v>-</v>
      </c>
      <c r="CA68" s="11" t="str">
        <f ca="1">MATCHUP!CA68</f>
        <v>-</v>
      </c>
      <c r="CB68" s="11" t="str">
        <f ca="1">MATCHUP!CB68</f>
        <v>-</v>
      </c>
      <c r="CC68" s="11" t="str">
        <f ca="1">MATCHUP!CC68</f>
        <v>-</v>
      </c>
      <c r="CD68" s="11" t="str">
        <f ca="1">MATCHUP!CD68</f>
        <v>-</v>
      </c>
      <c r="CE68" s="11" t="str">
        <f ca="1">MATCHUP!CE68</f>
        <v>-</v>
      </c>
      <c r="CF68" s="11" t="str">
        <f ca="1">MATCHUP!CF68</f>
        <v>-</v>
      </c>
      <c r="CG68" s="11" t="str">
        <f ca="1">MATCHUP!CG68</f>
        <v>-</v>
      </c>
      <c r="CH68" s="11" t="str">
        <f ca="1">MATCHUP!CH68</f>
        <v>-</v>
      </c>
      <c r="CI68" s="11" t="str">
        <f ca="1">MATCHUP!CI68</f>
        <v>-</v>
      </c>
      <c r="CJ68" s="11" t="str">
        <f ca="1">MATCHUP!CJ68</f>
        <v>-</v>
      </c>
      <c r="CK68" s="11" t="str">
        <f ca="1">MATCHUP!CK68</f>
        <v>-</v>
      </c>
      <c r="CL68" s="11" t="str">
        <f ca="1">MATCHUP!CL68</f>
        <v>-</v>
      </c>
      <c r="CM68" s="11" t="str">
        <f ca="1">MATCHUP!CM68</f>
        <v>-</v>
      </c>
      <c r="CN68" s="11" t="str">
        <f ca="1">MATCHUP!CN68</f>
        <v>-</v>
      </c>
      <c r="CO68" s="11" t="str">
        <f ca="1">MATCHUP!CO68</f>
        <v>-</v>
      </c>
      <c r="CP68" s="11" t="str">
        <f ca="1">MATCHUP!CP68</f>
        <v>-</v>
      </c>
      <c r="CQ68" s="11" t="str">
        <f ca="1">MATCHUP!CQ68</f>
        <v>-</v>
      </c>
      <c r="CR68" s="11" t="str">
        <f ca="1">MATCHUP!CR68</f>
        <v>-</v>
      </c>
      <c r="CS68" s="11" t="str">
        <f ca="1">MATCHUP!CS68</f>
        <v>-</v>
      </c>
      <c r="CT68" s="11" t="str">
        <f ca="1">MATCHUP!CT68</f>
        <v>-</v>
      </c>
      <c r="CU68" s="11" t="str">
        <f ca="1">MATCHUP!CU68</f>
        <v>-</v>
      </c>
      <c r="CV68" s="11" t="str">
        <f ca="1">MATCHUP!CV68</f>
        <v>-</v>
      </c>
    </row>
    <row r="69" spans="1:100" ht="55" customHeight="1" x14ac:dyDescent="0.3">
      <c r="A69" s="3">
        <f ca="1">MATCHUP!A69</f>
        <v>0</v>
      </c>
      <c r="B69" s="11">
        <f ca="1">((COUNTIFS(SWISSW!$I:$I,'MTT DRAW'!$A69,SWISSW!$J:$J,'MTT DRAW'!B$1,SWISSW!$F:$F,"Draw")+COUNTIFS(SWISSW!$I:$I,'MTT DRAW'!B$1,SWISSW!$J:$J,'MTT DRAW'!$A69,SWISSW!$F:$F,"Draw")))*IF(ROW()=COLUMN(),0.5,1)</f>
        <v>0</v>
      </c>
      <c r="C69" s="11">
        <f ca="1">((COUNTIFS(SWISSW!$I:$I,'MTT DRAW'!$A69,SWISSW!$J:$J,'MTT DRAW'!C$1,SWISSW!$F:$F,"Draw")+COUNTIFS(SWISSW!$I:$I,'MTT DRAW'!C$1,SWISSW!$J:$J,'MTT DRAW'!$A69,SWISSW!$F:$F,"Draw")))*IF(ROW()=COLUMN(),0.5,1)</f>
        <v>0</v>
      </c>
      <c r="D69" s="11">
        <f ca="1">((COUNTIFS(SWISSW!$I:$I,'MTT DRAW'!$A69,SWISSW!$J:$J,'MTT DRAW'!D$1,SWISSW!$F:$F,"Draw")+COUNTIFS(SWISSW!$I:$I,'MTT DRAW'!D$1,SWISSW!$J:$J,'MTT DRAW'!$A69,SWISSW!$F:$F,"Draw")))*IF(ROW()=COLUMN(),0.5,1)</f>
        <v>0</v>
      </c>
      <c r="E69" s="11">
        <f ca="1">((COUNTIFS(SWISSW!$I:$I,'MTT DRAW'!$A69,SWISSW!$J:$J,'MTT DRAW'!E$1,SWISSW!$F:$F,"Draw")+COUNTIFS(SWISSW!$I:$I,'MTT DRAW'!E$1,SWISSW!$J:$J,'MTT DRAW'!$A69,SWISSW!$F:$F,"Draw")))*IF(ROW()=COLUMN(),0.5,1)</f>
        <v>0</v>
      </c>
      <c r="F69" s="11">
        <f ca="1">((COUNTIFS(SWISSW!$I:$I,'MTT DRAW'!$A69,SWISSW!$J:$J,'MTT DRAW'!F$1,SWISSW!$F:$F,"Draw")+COUNTIFS(SWISSW!$I:$I,'MTT DRAW'!F$1,SWISSW!$J:$J,'MTT DRAW'!$A69,SWISSW!$F:$F,"Draw")))*IF(ROW()=COLUMN(),0.5,1)</f>
        <v>0</v>
      </c>
      <c r="G69" s="11">
        <f ca="1">((COUNTIFS(SWISSW!$I:$I,'MTT DRAW'!$A69,SWISSW!$J:$J,'MTT DRAW'!G$1,SWISSW!$F:$F,"Draw")+COUNTIFS(SWISSW!$I:$I,'MTT DRAW'!G$1,SWISSW!$J:$J,'MTT DRAW'!$A69,SWISSW!$F:$F,"Draw")))*IF(ROW()=COLUMN(),0.5,1)</f>
        <v>0</v>
      </c>
      <c r="H69" s="11">
        <f ca="1">((COUNTIFS(SWISSW!$I:$I,'MTT DRAW'!$A69,SWISSW!$J:$J,'MTT DRAW'!H$1,SWISSW!$F:$F,"Draw")+COUNTIFS(SWISSW!$I:$I,'MTT DRAW'!H$1,SWISSW!$J:$J,'MTT DRAW'!$A69,SWISSW!$F:$F,"Draw")))*IF(ROW()=COLUMN(),0.5,1)</f>
        <v>0</v>
      </c>
      <c r="I69" s="11">
        <f ca="1">((COUNTIFS(SWISSW!$I:$I,'MTT DRAW'!$A69,SWISSW!$J:$J,'MTT DRAW'!I$1,SWISSW!$F:$F,"Draw")+COUNTIFS(SWISSW!$I:$I,'MTT DRAW'!I$1,SWISSW!$J:$J,'MTT DRAW'!$A69,SWISSW!$F:$F,"Draw")))*IF(ROW()=COLUMN(),0.5,1)</f>
        <v>0</v>
      </c>
      <c r="J69" s="11">
        <f ca="1">((COUNTIFS(SWISSW!$I:$I,'MTT DRAW'!$A69,SWISSW!$J:$J,'MTT DRAW'!J$1,SWISSW!$F:$F,"Draw")+COUNTIFS(SWISSW!$I:$I,'MTT DRAW'!J$1,SWISSW!$J:$J,'MTT DRAW'!$A69,SWISSW!$F:$F,"Draw")))*IF(ROW()=COLUMN(),0.5,1)</f>
        <v>0</v>
      </c>
      <c r="K69" s="11">
        <f ca="1">((COUNTIFS(SWISSW!$I:$I,'MTT DRAW'!$A69,SWISSW!$J:$J,'MTT DRAW'!K$1,SWISSW!$F:$F,"Draw")+COUNTIFS(SWISSW!$I:$I,'MTT DRAW'!K$1,SWISSW!$J:$J,'MTT DRAW'!$A69,SWISSW!$F:$F,"Draw")))*IF(ROW()=COLUMN(),0.5,1)</f>
        <v>0</v>
      </c>
      <c r="L69" s="11">
        <f ca="1">((COUNTIFS(SWISSW!$I:$I,'MTT DRAW'!$A69,SWISSW!$J:$J,'MTT DRAW'!L$1,SWISSW!$F:$F,"Draw")+COUNTIFS(SWISSW!$I:$I,'MTT DRAW'!L$1,SWISSW!$J:$J,'MTT DRAW'!$A69,SWISSW!$F:$F,"Draw")))*IF(ROW()=COLUMN(),0.5,1)</f>
        <v>0</v>
      </c>
      <c r="M69" s="11">
        <f ca="1">((COUNTIFS(SWISSW!$I:$I,'MTT DRAW'!$A69,SWISSW!$J:$J,'MTT DRAW'!M$1,SWISSW!$F:$F,"Draw")+COUNTIFS(SWISSW!$I:$I,'MTT DRAW'!M$1,SWISSW!$J:$J,'MTT DRAW'!$A69,SWISSW!$F:$F,"Draw")))*IF(ROW()=COLUMN(),0.5,1)</f>
        <v>0</v>
      </c>
      <c r="N69" s="11">
        <f ca="1">((COUNTIFS(SWISSW!$I:$I,'MTT DRAW'!$A69,SWISSW!$J:$J,'MTT DRAW'!N$1,SWISSW!$F:$F,"Draw")+COUNTIFS(SWISSW!$I:$I,'MTT DRAW'!N$1,SWISSW!$J:$J,'MTT DRAW'!$A69,SWISSW!$F:$F,"Draw")))*IF(ROW()=COLUMN(),0.5,1)</f>
        <v>0</v>
      </c>
      <c r="O69" s="11">
        <f ca="1">((COUNTIFS(SWISSW!$I:$I,'MTT DRAW'!$A69,SWISSW!$J:$J,'MTT DRAW'!O$1,SWISSW!$F:$F,"Draw")+COUNTIFS(SWISSW!$I:$I,'MTT DRAW'!O$1,SWISSW!$J:$J,'MTT DRAW'!$A69,SWISSW!$F:$F,"Draw")))*IF(ROW()=COLUMN(),0.5,1)</f>
        <v>0</v>
      </c>
      <c r="P69" s="11">
        <f ca="1">((COUNTIFS(SWISSW!$I:$I,'MTT DRAW'!$A69,SWISSW!$J:$J,'MTT DRAW'!P$1,SWISSW!$F:$F,"Draw")+COUNTIFS(SWISSW!$I:$I,'MTT DRAW'!P$1,SWISSW!$J:$J,'MTT DRAW'!$A69,SWISSW!$F:$F,"Draw")))*IF(ROW()=COLUMN(),0.5,1)</f>
        <v>0</v>
      </c>
      <c r="Q69" s="11">
        <f ca="1">((COUNTIFS(SWISSW!$I:$I,'MTT DRAW'!$A69,SWISSW!$J:$J,'MTT DRAW'!Q$1,SWISSW!$F:$F,"Draw")+COUNTIFS(SWISSW!$I:$I,'MTT DRAW'!Q$1,SWISSW!$J:$J,'MTT DRAW'!$A69,SWISSW!$F:$F,"Draw")))*IF(ROW()=COLUMN(),0.5,1)</f>
        <v>0</v>
      </c>
      <c r="R69" s="11">
        <f ca="1">((COUNTIFS(SWISSW!$I:$I,'MTT DRAW'!$A69,SWISSW!$J:$J,'MTT DRAW'!R$1,SWISSW!$F:$F,"Draw")+COUNTIFS(SWISSW!$I:$I,'MTT DRAW'!R$1,SWISSW!$J:$J,'MTT DRAW'!$A69,SWISSW!$F:$F,"Draw")))*IF(ROW()=COLUMN(),0.5,1)</f>
        <v>0</v>
      </c>
      <c r="S69" s="11">
        <f ca="1">((COUNTIFS(SWISSW!$I:$I,'MTT DRAW'!$A69,SWISSW!$J:$J,'MTT DRAW'!S$1,SWISSW!$F:$F,"Draw")+COUNTIFS(SWISSW!$I:$I,'MTT DRAW'!S$1,SWISSW!$J:$J,'MTT DRAW'!$A69,SWISSW!$F:$F,"Draw")))*IF(ROW()=COLUMN(),0.5,1)</f>
        <v>0</v>
      </c>
      <c r="T69" s="11">
        <f ca="1">((COUNTIFS(SWISSW!$I:$I,'MTT DRAW'!$A69,SWISSW!$J:$J,'MTT DRAW'!T$1,SWISSW!$F:$F,"Draw")+COUNTIFS(SWISSW!$I:$I,'MTT DRAW'!T$1,SWISSW!$J:$J,'MTT DRAW'!$A69,SWISSW!$F:$F,"Draw")))*IF(ROW()=COLUMN(),0.5,1)</f>
        <v>0</v>
      </c>
      <c r="U69" s="11">
        <f ca="1">((COUNTIFS(SWISSW!$I:$I,'MTT DRAW'!$A69,SWISSW!$J:$J,'MTT DRAW'!U$1,SWISSW!$F:$F,"Draw")+COUNTIFS(SWISSW!$I:$I,'MTT DRAW'!U$1,SWISSW!$J:$J,'MTT DRAW'!$A69,SWISSW!$F:$F,"Draw")))*IF(ROW()=COLUMN(),0.5,1)</f>
        <v>0</v>
      </c>
      <c r="V69" s="11">
        <f ca="1">((COUNTIFS(SWISSW!$I:$I,'MTT DRAW'!$A69,SWISSW!$J:$J,'MTT DRAW'!V$1,SWISSW!$F:$F,"Draw")+COUNTIFS(SWISSW!$I:$I,'MTT DRAW'!V$1,SWISSW!$J:$J,'MTT DRAW'!$A69,SWISSW!$F:$F,"Draw")))*IF(ROW()=COLUMN(),0.5,1)</f>
        <v>0</v>
      </c>
      <c r="W69" s="11">
        <f ca="1">((COUNTIFS(SWISSW!$I:$I,'MTT DRAW'!$A69,SWISSW!$J:$J,'MTT DRAW'!W$1,SWISSW!$F:$F,"Draw")+COUNTIFS(SWISSW!$I:$I,'MTT DRAW'!W$1,SWISSW!$J:$J,'MTT DRAW'!$A69,SWISSW!$F:$F,"Draw")))*IF(ROW()=COLUMN(),0.5,1)</f>
        <v>0</v>
      </c>
      <c r="X69" s="11">
        <f ca="1">((COUNTIFS(SWISSW!$I:$I,'MTT DRAW'!$A69,SWISSW!$J:$J,'MTT DRAW'!X$1,SWISSW!$F:$F,"Draw")+COUNTIFS(SWISSW!$I:$I,'MTT DRAW'!X$1,SWISSW!$J:$J,'MTT DRAW'!$A69,SWISSW!$F:$F,"Draw")))*IF(ROW()=COLUMN(),0.5,1)</f>
        <v>0</v>
      </c>
      <c r="Y69" s="11">
        <f ca="1">((COUNTIFS(SWISSW!$I:$I,'MTT DRAW'!$A69,SWISSW!$J:$J,'MTT DRAW'!Y$1,SWISSW!$F:$F,"Draw")+COUNTIFS(SWISSW!$I:$I,'MTT DRAW'!Y$1,SWISSW!$J:$J,'MTT DRAW'!$A69,SWISSW!$F:$F,"Draw")))*IF(ROW()=COLUMN(),0.5,1)</f>
        <v>0</v>
      </c>
      <c r="Z69" s="11">
        <f ca="1">((COUNTIFS(SWISSW!$I:$I,'MTT DRAW'!$A69,SWISSW!$J:$J,'MTT DRAW'!Z$1,SWISSW!$F:$F,"Draw")+COUNTIFS(SWISSW!$I:$I,'MTT DRAW'!Z$1,SWISSW!$J:$J,'MTT DRAW'!$A69,SWISSW!$F:$F,"Draw")))*IF(ROW()=COLUMN(),0.5,1)</f>
        <v>0</v>
      </c>
      <c r="AA69" s="11">
        <f ca="1">((COUNTIFS(SWISSW!$I:$I,'MTT DRAW'!$A69,SWISSW!$J:$J,'MTT DRAW'!AA$1,SWISSW!$F:$F,"Draw")+COUNTIFS(SWISSW!$I:$I,'MTT DRAW'!AA$1,SWISSW!$J:$J,'MTT DRAW'!$A69,SWISSW!$F:$F,"Draw")))*IF(ROW()=COLUMN(),0.5,1)</f>
        <v>0</v>
      </c>
      <c r="AB69" s="11">
        <f ca="1">((COUNTIFS(SWISSW!$I:$I,'MTT DRAW'!$A69,SWISSW!$J:$J,'MTT DRAW'!AB$1,SWISSW!$F:$F,"Draw")+COUNTIFS(SWISSW!$I:$I,'MTT DRAW'!AB$1,SWISSW!$J:$J,'MTT DRAW'!$A69,SWISSW!$F:$F,"Draw")))*IF(ROW()=COLUMN(),0.5,1)</f>
        <v>0</v>
      </c>
      <c r="AC69" s="11">
        <f ca="1">((COUNTIFS(SWISSW!$I:$I,'MTT DRAW'!$A69,SWISSW!$J:$J,'MTT DRAW'!AC$1,SWISSW!$F:$F,"Draw")+COUNTIFS(SWISSW!$I:$I,'MTT DRAW'!AC$1,SWISSW!$J:$J,'MTT DRAW'!$A69,SWISSW!$F:$F,"Draw")))*IF(ROW()=COLUMN(),0.5,1)</f>
        <v>0</v>
      </c>
      <c r="AD69" s="11">
        <f ca="1">((COUNTIFS(SWISSW!$I:$I,'MTT DRAW'!$A69,SWISSW!$J:$J,'MTT DRAW'!AD$1,SWISSW!$F:$F,"Draw")+COUNTIFS(SWISSW!$I:$I,'MTT DRAW'!AD$1,SWISSW!$J:$J,'MTT DRAW'!$A69,SWISSW!$F:$F,"Draw")))*IF(ROW()=COLUMN(),0.5,1)</f>
        <v>0</v>
      </c>
      <c r="AE69" s="11">
        <f ca="1">((COUNTIFS(SWISSW!$I:$I,'MTT DRAW'!$A69,SWISSW!$J:$J,'MTT DRAW'!AE$1,SWISSW!$F:$F,"Draw")+COUNTIFS(SWISSW!$I:$I,'MTT DRAW'!AE$1,SWISSW!$J:$J,'MTT DRAW'!$A69,SWISSW!$F:$F,"Draw")))*IF(ROW()=COLUMN(),0.5,1)</f>
        <v>0</v>
      </c>
      <c r="AF69" s="11">
        <f ca="1">((COUNTIFS(SWISSW!$I:$I,'MTT DRAW'!$A69,SWISSW!$J:$J,'MTT DRAW'!AF$1,SWISSW!$F:$F,"Draw")+COUNTIFS(SWISSW!$I:$I,'MTT DRAW'!AF$1,SWISSW!$J:$J,'MTT DRAW'!$A69,SWISSW!$F:$F,"Draw")))*IF(ROW()=COLUMN(),0.5,1)</f>
        <v>0</v>
      </c>
      <c r="AG69" s="11">
        <f ca="1">((COUNTIFS(SWISSW!$I:$I,'MTT DRAW'!$A69,SWISSW!$J:$J,'MTT DRAW'!AG$1,SWISSW!$F:$F,"Draw")+COUNTIFS(SWISSW!$I:$I,'MTT DRAW'!AG$1,SWISSW!$J:$J,'MTT DRAW'!$A69,SWISSW!$F:$F,"Draw")))*IF(ROW()=COLUMN(),0.5,1)</f>
        <v>0</v>
      </c>
      <c r="AH69" s="11">
        <f ca="1">((COUNTIFS(SWISSW!$I:$I,'MTT DRAW'!$A69,SWISSW!$J:$J,'MTT DRAW'!AH$1,SWISSW!$F:$F,"Draw")+COUNTIFS(SWISSW!$I:$I,'MTT DRAW'!AH$1,SWISSW!$J:$J,'MTT DRAW'!$A69,SWISSW!$F:$F,"Draw")))*IF(ROW()=COLUMN(),0.5,1)</f>
        <v>0</v>
      </c>
      <c r="AI69" s="11">
        <f ca="1">((COUNTIFS(SWISSW!$I:$I,'MTT DRAW'!$A69,SWISSW!$J:$J,'MTT DRAW'!AI$1,SWISSW!$F:$F,"Draw")+COUNTIFS(SWISSW!$I:$I,'MTT DRAW'!AI$1,SWISSW!$J:$J,'MTT DRAW'!$A69,SWISSW!$F:$F,"Draw")))*IF(ROW()=COLUMN(),0.5,1)</f>
        <v>0</v>
      </c>
      <c r="AJ69" s="11">
        <f ca="1">((COUNTIFS(SWISSW!$I:$I,'MTT DRAW'!$A69,SWISSW!$J:$J,'MTT DRAW'!AJ$1,SWISSW!$F:$F,"Draw")+COUNTIFS(SWISSW!$I:$I,'MTT DRAW'!AJ$1,SWISSW!$J:$J,'MTT DRAW'!$A69,SWISSW!$F:$F,"Draw")))*IF(ROW()=COLUMN(),0.5,1)</f>
        <v>0</v>
      </c>
      <c r="AK69" s="11">
        <f ca="1">((COUNTIFS(SWISSW!$I:$I,'MTT DRAW'!$A69,SWISSW!$J:$J,'MTT DRAW'!AK$1,SWISSW!$F:$F,"Draw")+COUNTIFS(SWISSW!$I:$I,'MTT DRAW'!AK$1,SWISSW!$J:$J,'MTT DRAW'!$A69,SWISSW!$F:$F,"Draw")))*IF(ROW()=COLUMN(),0.5,1)</f>
        <v>0</v>
      </c>
      <c r="AL69" s="11">
        <f ca="1">((COUNTIFS(SWISSW!$I:$I,'MTT DRAW'!$A69,SWISSW!$J:$J,'MTT DRAW'!AL$1,SWISSW!$F:$F,"Draw")+COUNTIFS(SWISSW!$I:$I,'MTT DRAW'!AL$1,SWISSW!$J:$J,'MTT DRAW'!$A69,SWISSW!$F:$F,"Draw")))*IF(ROW()=COLUMN(),0.5,1)</f>
        <v>0</v>
      </c>
      <c r="AM69" s="11">
        <f ca="1">((COUNTIFS(SWISSW!$I:$I,'MTT DRAW'!$A69,SWISSW!$J:$J,'MTT DRAW'!AM$1,SWISSW!$F:$F,"Draw")+COUNTIFS(SWISSW!$I:$I,'MTT DRAW'!AM$1,SWISSW!$J:$J,'MTT DRAW'!$A69,SWISSW!$F:$F,"Draw")))*IF(ROW()=COLUMN(),0.5,1)</f>
        <v>0</v>
      </c>
      <c r="AN69" s="11">
        <f ca="1">((COUNTIFS(SWISSW!$I:$I,'MTT DRAW'!$A69,SWISSW!$J:$J,'MTT DRAW'!AN$1,SWISSW!$F:$F,"Draw")+COUNTIFS(SWISSW!$I:$I,'MTT DRAW'!AN$1,SWISSW!$J:$J,'MTT DRAW'!$A69,SWISSW!$F:$F,"Draw")))*IF(ROW()=COLUMN(),0.5,1)</f>
        <v>0</v>
      </c>
      <c r="AO69" s="11">
        <f ca="1">((COUNTIFS(SWISSW!$I:$I,'MTT DRAW'!$A69,SWISSW!$J:$J,'MTT DRAW'!AO$1,SWISSW!$F:$F,"Draw")+COUNTIFS(SWISSW!$I:$I,'MTT DRAW'!AO$1,SWISSW!$J:$J,'MTT DRAW'!$A69,SWISSW!$F:$F,"Draw")))*IF(ROW()=COLUMN(),0.5,1)</f>
        <v>0</v>
      </c>
      <c r="AP69" s="11">
        <f ca="1">((COUNTIFS(SWISSW!$I:$I,'MTT DRAW'!$A69,SWISSW!$J:$J,'MTT DRAW'!AP$1,SWISSW!$F:$F,"Draw")+COUNTIFS(SWISSW!$I:$I,'MTT DRAW'!AP$1,SWISSW!$J:$J,'MTT DRAW'!$A69,SWISSW!$F:$F,"Draw")))*IF(ROW()=COLUMN(),0.5,1)</f>
        <v>0</v>
      </c>
      <c r="AQ69" s="11">
        <f ca="1">((COUNTIFS(SWISSW!$I:$I,'MTT DRAW'!$A69,SWISSW!$J:$J,'MTT DRAW'!AQ$1,SWISSW!$F:$F,"Draw")+COUNTIFS(SWISSW!$I:$I,'MTT DRAW'!AQ$1,SWISSW!$J:$J,'MTT DRAW'!$A69,SWISSW!$F:$F,"Draw")))*IF(ROW()=COLUMN(),0.5,1)</f>
        <v>0</v>
      </c>
      <c r="AR69" s="11">
        <f ca="1">((COUNTIFS(SWISSW!$I:$I,'MTT DRAW'!$A69,SWISSW!$J:$J,'MTT DRAW'!AR$1,SWISSW!$F:$F,"Draw")+COUNTIFS(SWISSW!$I:$I,'MTT DRAW'!AR$1,SWISSW!$J:$J,'MTT DRAW'!$A69,SWISSW!$F:$F,"Draw")))*IF(ROW()=COLUMN(),0.5,1)</f>
        <v>0</v>
      </c>
      <c r="AS69" s="11">
        <f ca="1">((COUNTIFS(SWISSW!$I:$I,'MTT DRAW'!$A69,SWISSW!$J:$J,'MTT DRAW'!AS$1,SWISSW!$F:$F,"Draw")+COUNTIFS(SWISSW!$I:$I,'MTT DRAW'!AS$1,SWISSW!$J:$J,'MTT DRAW'!$A69,SWISSW!$F:$F,"Draw")))*IF(ROW()=COLUMN(),0.5,1)</f>
        <v>0</v>
      </c>
      <c r="AT69" s="11">
        <f ca="1">((COUNTIFS(SWISSW!$I:$I,'MTT DRAW'!$A69,SWISSW!$J:$J,'MTT DRAW'!AT$1,SWISSW!$F:$F,"Draw")+COUNTIFS(SWISSW!$I:$I,'MTT DRAW'!AT$1,SWISSW!$J:$J,'MTT DRAW'!$A69,SWISSW!$F:$F,"Draw")))*IF(ROW()=COLUMN(),0.5,1)</f>
        <v>0</v>
      </c>
      <c r="AU69" s="11">
        <f ca="1">((COUNTIFS(SWISSW!$I:$I,'MTT DRAW'!$A69,SWISSW!$J:$J,'MTT DRAW'!AU$1,SWISSW!$F:$F,"Draw")+COUNTIFS(SWISSW!$I:$I,'MTT DRAW'!AU$1,SWISSW!$J:$J,'MTT DRAW'!$A69,SWISSW!$F:$F,"Draw")))*IF(ROW()=COLUMN(),0.5,1)</f>
        <v>0</v>
      </c>
      <c r="AV69" s="11">
        <f ca="1">((COUNTIFS(SWISSW!$I:$I,'MTT DRAW'!$A69,SWISSW!$J:$J,'MTT DRAW'!AV$1,SWISSW!$F:$F,"Draw")+COUNTIFS(SWISSW!$I:$I,'MTT DRAW'!AV$1,SWISSW!$J:$J,'MTT DRAW'!$A69,SWISSW!$F:$F,"Draw")))*IF(ROW()=COLUMN(),0.5,1)</f>
        <v>0</v>
      </c>
      <c r="AW69" s="11">
        <f ca="1">((COUNTIFS(SWISSW!$I:$I,'MTT DRAW'!$A69,SWISSW!$J:$J,'MTT DRAW'!AW$1,SWISSW!$F:$F,"Draw")+COUNTIFS(SWISSW!$I:$I,'MTT DRAW'!AW$1,SWISSW!$J:$J,'MTT DRAW'!$A69,SWISSW!$F:$F,"Draw")))*IF(ROW()=COLUMN(),0.5,1)</f>
        <v>0</v>
      </c>
      <c r="AX69" s="11">
        <f ca="1">((COUNTIFS(SWISSW!$I:$I,'MTT DRAW'!$A69,SWISSW!$J:$J,'MTT DRAW'!AX$1,SWISSW!$F:$F,"Draw")+COUNTIFS(SWISSW!$I:$I,'MTT DRAW'!AX$1,SWISSW!$J:$J,'MTT DRAW'!$A69,SWISSW!$F:$F,"Draw")))*IF(ROW()=COLUMN(),0.5,1)</f>
        <v>0</v>
      </c>
      <c r="AY69" s="11">
        <f ca="1">((COUNTIFS(SWISSW!$I:$I,'MTT DRAW'!$A69,SWISSW!$J:$J,'MTT DRAW'!AY$1,SWISSW!$F:$F,"Draw")+COUNTIFS(SWISSW!$I:$I,'MTT DRAW'!AY$1,SWISSW!$J:$J,'MTT DRAW'!$A69,SWISSW!$F:$F,"Draw")))*IF(ROW()=COLUMN(),0.5,1)</f>
        <v>0</v>
      </c>
      <c r="AZ69" s="11">
        <f ca="1">((COUNTIFS(SWISSW!$I:$I,'MTT DRAW'!$A69,SWISSW!$J:$J,'MTT DRAW'!AZ$1,SWISSW!$F:$F,"Draw")+COUNTIFS(SWISSW!$I:$I,'MTT DRAW'!AZ$1,SWISSW!$J:$J,'MTT DRAW'!$A69,SWISSW!$F:$F,"Draw")))*IF(ROW()=COLUMN(),0.5,1)</f>
        <v>0</v>
      </c>
      <c r="BA69" s="11">
        <f ca="1">((COUNTIFS(SWISSW!$I:$I,'MTT DRAW'!$A69,SWISSW!$J:$J,'MTT DRAW'!BA$1,SWISSW!$F:$F,"Draw")+COUNTIFS(SWISSW!$I:$I,'MTT DRAW'!BA$1,SWISSW!$J:$J,'MTT DRAW'!$A69,SWISSW!$F:$F,"Draw")))*IF(ROW()=COLUMN(),0.5,1)</f>
        <v>0</v>
      </c>
      <c r="BB69" s="11">
        <f ca="1">((COUNTIFS(SWISSW!$I:$I,'MTT DRAW'!$A69,SWISSW!$J:$J,'MTT DRAW'!BB$1,SWISSW!$F:$F,"Draw")+COUNTIFS(SWISSW!$I:$I,'MTT DRAW'!BB$1,SWISSW!$J:$J,'MTT DRAW'!$A69,SWISSW!$F:$F,"Draw")))*IF(ROW()=COLUMN(),0.5,1)</f>
        <v>0</v>
      </c>
      <c r="BC69" s="11">
        <f ca="1">((COUNTIFS(SWISSW!$I:$I,'MTT DRAW'!$A69,SWISSW!$J:$J,'MTT DRAW'!BC$1,SWISSW!$F:$F,"Draw")+COUNTIFS(SWISSW!$I:$I,'MTT DRAW'!BC$1,SWISSW!$J:$J,'MTT DRAW'!$A69,SWISSW!$F:$F,"Draw")))*IF(ROW()=COLUMN(),0.5,1)</f>
        <v>0</v>
      </c>
      <c r="BD69" s="11">
        <f ca="1">((COUNTIFS(SWISSW!$I:$I,'MTT DRAW'!$A69,SWISSW!$J:$J,'MTT DRAW'!BD$1,SWISSW!$F:$F,"Draw")+COUNTIFS(SWISSW!$I:$I,'MTT DRAW'!BD$1,SWISSW!$J:$J,'MTT DRAW'!$A69,SWISSW!$F:$F,"Draw")))*IF(ROW()=COLUMN(),0.5,1)</f>
        <v>0</v>
      </c>
      <c r="BE69" s="11">
        <f ca="1">((COUNTIFS(SWISSW!$I:$I,'MTT DRAW'!$A69,SWISSW!$J:$J,'MTT DRAW'!BE$1,SWISSW!$F:$F,"Draw")+COUNTIFS(SWISSW!$I:$I,'MTT DRAW'!BE$1,SWISSW!$J:$J,'MTT DRAW'!$A69,SWISSW!$F:$F,"Draw")))*IF(ROW()=COLUMN(),0.5,1)</f>
        <v>0</v>
      </c>
      <c r="BF69" s="11">
        <f ca="1">((COUNTIFS(SWISSW!$I:$I,'MTT DRAW'!$A69,SWISSW!$J:$J,'MTT DRAW'!BF$1,SWISSW!$F:$F,"Draw")+COUNTIFS(SWISSW!$I:$I,'MTT DRAW'!BF$1,SWISSW!$J:$J,'MTT DRAW'!$A69,SWISSW!$F:$F,"Draw")))*IF(ROW()=COLUMN(),0.5,1)</f>
        <v>0</v>
      </c>
      <c r="BG69" s="11">
        <f ca="1">((COUNTIFS(SWISSW!$I:$I,'MTT DRAW'!$A69,SWISSW!$J:$J,'MTT DRAW'!BG$1,SWISSW!$F:$F,"Draw")+COUNTIFS(SWISSW!$I:$I,'MTT DRAW'!BG$1,SWISSW!$J:$J,'MTT DRAW'!$A69,SWISSW!$F:$F,"Draw")))*IF(ROW()=COLUMN(),0.5,1)</f>
        <v>0</v>
      </c>
      <c r="BH69" s="11">
        <f ca="1">((COUNTIFS(SWISSW!$I:$I,'MTT DRAW'!$A69,SWISSW!$J:$J,'MTT DRAW'!BH$1,SWISSW!$F:$F,"Draw")+COUNTIFS(SWISSW!$I:$I,'MTT DRAW'!BH$1,SWISSW!$J:$J,'MTT DRAW'!$A69,SWISSW!$F:$F,"Draw")))*IF(ROW()=COLUMN(),0.5,1)</f>
        <v>0</v>
      </c>
      <c r="BI69" s="11">
        <f ca="1">((COUNTIFS(SWISSW!$I:$I,'MTT DRAW'!$A69,SWISSW!$J:$J,'MTT DRAW'!BI$1,SWISSW!$F:$F,"Draw")+COUNTIFS(SWISSW!$I:$I,'MTT DRAW'!BI$1,SWISSW!$J:$J,'MTT DRAW'!$A69,SWISSW!$F:$F,"Draw")))*IF(ROW()=COLUMN(),0.5,1)</f>
        <v>0</v>
      </c>
      <c r="BJ69" s="11">
        <f ca="1">((COUNTIFS(SWISSW!$I:$I,'MTT DRAW'!$A69,SWISSW!$J:$J,'MTT DRAW'!BJ$1,SWISSW!$F:$F,"Draw")+COUNTIFS(SWISSW!$I:$I,'MTT DRAW'!BJ$1,SWISSW!$J:$J,'MTT DRAW'!$A69,SWISSW!$F:$F,"Draw")))*IF(ROW()=COLUMN(),0.5,1)</f>
        <v>0</v>
      </c>
      <c r="BK69" s="11">
        <f ca="1">((COUNTIFS(SWISSW!$I:$I,'MTT DRAW'!$A69,SWISSW!$J:$J,'MTT DRAW'!BK$1,SWISSW!$F:$F,"Draw")+COUNTIFS(SWISSW!$I:$I,'MTT DRAW'!BK$1,SWISSW!$J:$J,'MTT DRAW'!$A69,SWISSW!$F:$F,"Draw")))*IF(ROW()=COLUMN(),0.5,1)</f>
        <v>0</v>
      </c>
      <c r="BL69" s="11">
        <f ca="1">((COUNTIFS(SWISSW!$I:$I,'MTT DRAW'!$A69,SWISSW!$J:$J,'MTT DRAW'!BL$1,SWISSW!$F:$F,"Draw")+COUNTIFS(SWISSW!$I:$I,'MTT DRAW'!BL$1,SWISSW!$J:$J,'MTT DRAW'!$A69,SWISSW!$F:$F,"Draw")))*IF(ROW()=COLUMN(),0.5,1)</f>
        <v>0</v>
      </c>
      <c r="BM69" s="11" t="str">
        <f ca="1">MATCHUP!BM69</f>
        <v>-</v>
      </c>
      <c r="BN69" s="11" t="str">
        <f ca="1">MATCHUP!BN69</f>
        <v>-</v>
      </c>
      <c r="BO69" s="11" t="str">
        <f ca="1">MATCHUP!BO69</f>
        <v>-</v>
      </c>
      <c r="BP69" s="11" t="str">
        <f ca="1">MATCHUP!BP69</f>
        <v>-</v>
      </c>
      <c r="BQ69" s="11" t="str">
        <f ca="1">MATCHUP!BQ69</f>
        <v>-</v>
      </c>
      <c r="BR69" s="11" t="str">
        <f ca="1">MATCHUP!BR69</f>
        <v>-</v>
      </c>
      <c r="BS69" s="11" t="str">
        <f ca="1">MATCHUP!BS69</f>
        <v>-</v>
      </c>
      <c r="BT69" s="11" t="str">
        <f ca="1">MATCHUP!BT69</f>
        <v>-</v>
      </c>
      <c r="BU69" s="11" t="str">
        <f ca="1">MATCHUP!BU69</f>
        <v>-</v>
      </c>
      <c r="BV69" s="11" t="str">
        <f ca="1">MATCHUP!BV69</f>
        <v>-</v>
      </c>
      <c r="BW69" s="11" t="str">
        <f ca="1">MATCHUP!BW69</f>
        <v>-</v>
      </c>
      <c r="BX69" s="11" t="str">
        <f ca="1">MATCHUP!BX69</f>
        <v>-</v>
      </c>
      <c r="BY69" s="11" t="str">
        <f ca="1">MATCHUP!BY69</f>
        <v>-</v>
      </c>
      <c r="BZ69" s="11" t="str">
        <f ca="1">MATCHUP!BZ69</f>
        <v>-</v>
      </c>
      <c r="CA69" s="11" t="str">
        <f ca="1">MATCHUP!CA69</f>
        <v>-</v>
      </c>
      <c r="CB69" s="11" t="str">
        <f ca="1">MATCHUP!CB69</f>
        <v>-</v>
      </c>
      <c r="CC69" s="11" t="str">
        <f ca="1">MATCHUP!CC69</f>
        <v>-</v>
      </c>
      <c r="CD69" s="11" t="str">
        <f ca="1">MATCHUP!CD69</f>
        <v>-</v>
      </c>
      <c r="CE69" s="11" t="str">
        <f ca="1">MATCHUP!CE69</f>
        <v>-</v>
      </c>
      <c r="CF69" s="11" t="str">
        <f ca="1">MATCHUP!CF69</f>
        <v>-</v>
      </c>
      <c r="CG69" s="11" t="str">
        <f ca="1">MATCHUP!CG69</f>
        <v>-</v>
      </c>
      <c r="CH69" s="11" t="str">
        <f ca="1">MATCHUP!CH69</f>
        <v>-</v>
      </c>
      <c r="CI69" s="11" t="str">
        <f ca="1">MATCHUP!CI69</f>
        <v>-</v>
      </c>
      <c r="CJ69" s="11" t="str">
        <f ca="1">MATCHUP!CJ69</f>
        <v>-</v>
      </c>
      <c r="CK69" s="11" t="str">
        <f ca="1">MATCHUP!CK69</f>
        <v>-</v>
      </c>
      <c r="CL69" s="11" t="str">
        <f ca="1">MATCHUP!CL69</f>
        <v>-</v>
      </c>
      <c r="CM69" s="11" t="str">
        <f ca="1">MATCHUP!CM69</f>
        <v>-</v>
      </c>
      <c r="CN69" s="11" t="str">
        <f ca="1">MATCHUP!CN69</f>
        <v>-</v>
      </c>
      <c r="CO69" s="11" t="str">
        <f ca="1">MATCHUP!CO69</f>
        <v>-</v>
      </c>
      <c r="CP69" s="11" t="str">
        <f ca="1">MATCHUP!CP69</f>
        <v>-</v>
      </c>
      <c r="CQ69" s="11" t="str">
        <f ca="1">MATCHUP!CQ69</f>
        <v>-</v>
      </c>
      <c r="CR69" s="11" t="str">
        <f ca="1">MATCHUP!CR69</f>
        <v>-</v>
      </c>
      <c r="CS69" s="11" t="str">
        <f ca="1">MATCHUP!CS69</f>
        <v>-</v>
      </c>
      <c r="CT69" s="11" t="str">
        <f ca="1">MATCHUP!CT69</f>
        <v>-</v>
      </c>
      <c r="CU69" s="11" t="str">
        <f ca="1">MATCHUP!CU69</f>
        <v>-</v>
      </c>
      <c r="CV69" s="11" t="str">
        <f ca="1">MATCHUP!CV69</f>
        <v>-</v>
      </c>
    </row>
    <row r="70" spans="1:100" ht="55" customHeight="1" x14ac:dyDescent="0.3">
      <c r="A70" s="3">
        <f ca="1">MATCHUP!A70</f>
        <v>0</v>
      </c>
      <c r="B70" s="11">
        <f ca="1">((COUNTIFS(SWISSW!$I:$I,'MTT DRAW'!$A70,SWISSW!$J:$J,'MTT DRAW'!B$1,SWISSW!$F:$F,"Draw")+COUNTIFS(SWISSW!$I:$I,'MTT DRAW'!B$1,SWISSW!$J:$J,'MTT DRAW'!$A70,SWISSW!$F:$F,"Draw")))*IF(ROW()=COLUMN(),0.5,1)</f>
        <v>0</v>
      </c>
      <c r="C70" s="11">
        <f ca="1">((COUNTIFS(SWISSW!$I:$I,'MTT DRAW'!$A70,SWISSW!$J:$J,'MTT DRAW'!C$1,SWISSW!$F:$F,"Draw")+COUNTIFS(SWISSW!$I:$I,'MTT DRAW'!C$1,SWISSW!$J:$J,'MTT DRAW'!$A70,SWISSW!$F:$F,"Draw")))*IF(ROW()=COLUMN(),0.5,1)</f>
        <v>0</v>
      </c>
      <c r="D70" s="11">
        <f ca="1">((COUNTIFS(SWISSW!$I:$I,'MTT DRAW'!$A70,SWISSW!$J:$J,'MTT DRAW'!D$1,SWISSW!$F:$F,"Draw")+COUNTIFS(SWISSW!$I:$I,'MTT DRAW'!D$1,SWISSW!$J:$J,'MTT DRAW'!$A70,SWISSW!$F:$F,"Draw")))*IF(ROW()=COLUMN(),0.5,1)</f>
        <v>0</v>
      </c>
      <c r="E70" s="11">
        <f ca="1">((COUNTIFS(SWISSW!$I:$I,'MTT DRAW'!$A70,SWISSW!$J:$J,'MTT DRAW'!E$1,SWISSW!$F:$F,"Draw")+COUNTIFS(SWISSW!$I:$I,'MTT DRAW'!E$1,SWISSW!$J:$J,'MTT DRAW'!$A70,SWISSW!$F:$F,"Draw")))*IF(ROW()=COLUMN(),0.5,1)</f>
        <v>0</v>
      </c>
      <c r="F70" s="11">
        <f ca="1">((COUNTIFS(SWISSW!$I:$I,'MTT DRAW'!$A70,SWISSW!$J:$J,'MTT DRAW'!F$1,SWISSW!$F:$F,"Draw")+COUNTIFS(SWISSW!$I:$I,'MTT DRAW'!F$1,SWISSW!$J:$J,'MTT DRAW'!$A70,SWISSW!$F:$F,"Draw")))*IF(ROW()=COLUMN(),0.5,1)</f>
        <v>0</v>
      </c>
      <c r="G70" s="11">
        <f ca="1">((COUNTIFS(SWISSW!$I:$I,'MTT DRAW'!$A70,SWISSW!$J:$J,'MTT DRAW'!G$1,SWISSW!$F:$F,"Draw")+COUNTIFS(SWISSW!$I:$I,'MTT DRAW'!G$1,SWISSW!$J:$J,'MTT DRAW'!$A70,SWISSW!$F:$F,"Draw")))*IF(ROW()=COLUMN(),0.5,1)</f>
        <v>0</v>
      </c>
      <c r="H70" s="11">
        <f ca="1">((COUNTIFS(SWISSW!$I:$I,'MTT DRAW'!$A70,SWISSW!$J:$J,'MTT DRAW'!H$1,SWISSW!$F:$F,"Draw")+COUNTIFS(SWISSW!$I:$I,'MTT DRAW'!H$1,SWISSW!$J:$J,'MTT DRAW'!$A70,SWISSW!$F:$F,"Draw")))*IF(ROW()=COLUMN(),0.5,1)</f>
        <v>0</v>
      </c>
      <c r="I70" s="11">
        <f ca="1">((COUNTIFS(SWISSW!$I:$I,'MTT DRAW'!$A70,SWISSW!$J:$J,'MTT DRAW'!I$1,SWISSW!$F:$F,"Draw")+COUNTIFS(SWISSW!$I:$I,'MTT DRAW'!I$1,SWISSW!$J:$J,'MTT DRAW'!$A70,SWISSW!$F:$F,"Draw")))*IF(ROW()=COLUMN(),0.5,1)</f>
        <v>0</v>
      </c>
      <c r="J70" s="11">
        <f ca="1">((COUNTIFS(SWISSW!$I:$I,'MTT DRAW'!$A70,SWISSW!$J:$J,'MTT DRAW'!J$1,SWISSW!$F:$F,"Draw")+COUNTIFS(SWISSW!$I:$I,'MTT DRAW'!J$1,SWISSW!$J:$J,'MTT DRAW'!$A70,SWISSW!$F:$F,"Draw")))*IF(ROW()=COLUMN(),0.5,1)</f>
        <v>0</v>
      </c>
      <c r="K70" s="11">
        <f ca="1">((COUNTIFS(SWISSW!$I:$I,'MTT DRAW'!$A70,SWISSW!$J:$J,'MTT DRAW'!K$1,SWISSW!$F:$F,"Draw")+COUNTIFS(SWISSW!$I:$I,'MTT DRAW'!K$1,SWISSW!$J:$J,'MTT DRAW'!$A70,SWISSW!$F:$F,"Draw")))*IF(ROW()=COLUMN(),0.5,1)</f>
        <v>0</v>
      </c>
      <c r="L70" s="11">
        <f ca="1">((COUNTIFS(SWISSW!$I:$I,'MTT DRAW'!$A70,SWISSW!$J:$J,'MTT DRAW'!L$1,SWISSW!$F:$F,"Draw")+COUNTIFS(SWISSW!$I:$I,'MTT DRAW'!L$1,SWISSW!$J:$J,'MTT DRAW'!$A70,SWISSW!$F:$F,"Draw")))*IF(ROW()=COLUMN(),0.5,1)</f>
        <v>0</v>
      </c>
      <c r="M70" s="11">
        <f ca="1">((COUNTIFS(SWISSW!$I:$I,'MTT DRAW'!$A70,SWISSW!$J:$J,'MTT DRAW'!M$1,SWISSW!$F:$F,"Draw")+COUNTIFS(SWISSW!$I:$I,'MTT DRAW'!M$1,SWISSW!$J:$J,'MTT DRAW'!$A70,SWISSW!$F:$F,"Draw")))*IF(ROW()=COLUMN(),0.5,1)</f>
        <v>0</v>
      </c>
      <c r="N70" s="11">
        <f ca="1">((COUNTIFS(SWISSW!$I:$I,'MTT DRAW'!$A70,SWISSW!$J:$J,'MTT DRAW'!N$1,SWISSW!$F:$F,"Draw")+COUNTIFS(SWISSW!$I:$I,'MTT DRAW'!N$1,SWISSW!$J:$J,'MTT DRAW'!$A70,SWISSW!$F:$F,"Draw")))*IF(ROW()=COLUMN(),0.5,1)</f>
        <v>0</v>
      </c>
      <c r="O70" s="11">
        <f ca="1">((COUNTIFS(SWISSW!$I:$I,'MTT DRAW'!$A70,SWISSW!$J:$J,'MTT DRAW'!O$1,SWISSW!$F:$F,"Draw")+COUNTIFS(SWISSW!$I:$I,'MTT DRAW'!O$1,SWISSW!$J:$J,'MTT DRAW'!$A70,SWISSW!$F:$F,"Draw")))*IF(ROW()=COLUMN(),0.5,1)</f>
        <v>0</v>
      </c>
      <c r="P70" s="11">
        <f ca="1">((COUNTIFS(SWISSW!$I:$I,'MTT DRAW'!$A70,SWISSW!$J:$J,'MTT DRAW'!P$1,SWISSW!$F:$F,"Draw")+COUNTIFS(SWISSW!$I:$I,'MTT DRAW'!P$1,SWISSW!$J:$J,'MTT DRAW'!$A70,SWISSW!$F:$F,"Draw")))*IF(ROW()=COLUMN(),0.5,1)</f>
        <v>0</v>
      </c>
      <c r="Q70" s="11">
        <f ca="1">((COUNTIFS(SWISSW!$I:$I,'MTT DRAW'!$A70,SWISSW!$J:$J,'MTT DRAW'!Q$1,SWISSW!$F:$F,"Draw")+COUNTIFS(SWISSW!$I:$I,'MTT DRAW'!Q$1,SWISSW!$J:$J,'MTT DRAW'!$A70,SWISSW!$F:$F,"Draw")))*IF(ROW()=COLUMN(),0.5,1)</f>
        <v>0</v>
      </c>
      <c r="R70" s="11">
        <f ca="1">((COUNTIFS(SWISSW!$I:$I,'MTT DRAW'!$A70,SWISSW!$J:$J,'MTT DRAW'!R$1,SWISSW!$F:$F,"Draw")+COUNTIFS(SWISSW!$I:$I,'MTT DRAW'!R$1,SWISSW!$J:$J,'MTT DRAW'!$A70,SWISSW!$F:$F,"Draw")))*IF(ROW()=COLUMN(),0.5,1)</f>
        <v>0</v>
      </c>
      <c r="S70" s="11">
        <f ca="1">((COUNTIFS(SWISSW!$I:$I,'MTT DRAW'!$A70,SWISSW!$J:$J,'MTT DRAW'!S$1,SWISSW!$F:$F,"Draw")+COUNTIFS(SWISSW!$I:$I,'MTT DRAW'!S$1,SWISSW!$J:$J,'MTT DRAW'!$A70,SWISSW!$F:$F,"Draw")))*IF(ROW()=COLUMN(),0.5,1)</f>
        <v>0</v>
      </c>
      <c r="T70" s="11">
        <f ca="1">((COUNTIFS(SWISSW!$I:$I,'MTT DRAW'!$A70,SWISSW!$J:$J,'MTT DRAW'!T$1,SWISSW!$F:$F,"Draw")+COUNTIFS(SWISSW!$I:$I,'MTT DRAW'!T$1,SWISSW!$J:$J,'MTT DRAW'!$A70,SWISSW!$F:$F,"Draw")))*IF(ROW()=COLUMN(),0.5,1)</f>
        <v>0</v>
      </c>
      <c r="U70" s="11">
        <f ca="1">((COUNTIFS(SWISSW!$I:$I,'MTT DRAW'!$A70,SWISSW!$J:$J,'MTT DRAW'!U$1,SWISSW!$F:$F,"Draw")+COUNTIFS(SWISSW!$I:$I,'MTT DRAW'!U$1,SWISSW!$J:$J,'MTT DRAW'!$A70,SWISSW!$F:$F,"Draw")))*IF(ROW()=COLUMN(),0.5,1)</f>
        <v>0</v>
      </c>
      <c r="V70" s="11">
        <f ca="1">((COUNTIFS(SWISSW!$I:$I,'MTT DRAW'!$A70,SWISSW!$J:$J,'MTT DRAW'!V$1,SWISSW!$F:$F,"Draw")+COUNTIFS(SWISSW!$I:$I,'MTT DRAW'!V$1,SWISSW!$J:$J,'MTT DRAW'!$A70,SWISSW!$F:$F,"Draw")))*IF(ROW()=COLUMN(),0.5,1)</f>
        <v>0</v>
      </c>
      <c r="W70" s="11">
        <f ca="1">((COUNTIFS(SWISSW!$I:$I,'MTT DRAW'!$A70,SWISSW!$J:$J,'MTT DRAW'!W$1,SWISSW!$F:$F,"Draw")+COUNTIFS(SWISSW!$I:$I,'MTT DRAW'!W$1,SWISSW!$J:$J,'MTT DRAW'!$A70,SWISSW!$F:$F,"Draw")))*IF(ROW()=COLUMN(),0.5,1)</f>
        <v>0</v>
      </c>
      <c r="X70" s="11">
        <f ca="1">((COUNTIFS(SWISSW!$I:$I,'MTT DRAW'!$A70,SWISSW!$J:$J,'MTT DRAW'!X$1,SWISSW!$F:$F,"Draw")+COUNTIFS(SWISSW!$I:$I,'MTT DRAW'!X$1,SWISSW!$J:$J,'MTT DRAW'!$A70,SWISSW!$F:$F,"Draw")))*IF(ROW()=COLUMN(),0.5,1)</f>
        <v>0</v>
      </c>
      <c r="Y70" s="11">
        <f ca="1">((COUNTIFS(SWISSW!$I:$I,'MTT DRAW'!$A70,SWISSW!$J:$J,'MTT DRAW'!Y$1,SWISSW!$F:$F,"Draw")+COUNTIFS(SWISSW!$I:$I,'MTT DRAW'!Y$1,SWISSW!$J:$J,'MTT DRAW'!$A70,SWISSW!$F:$F,"Draw")))*IF(ROW()=COLUMN(),0.5,1)</f>
        <v>0</v>
      </c>
      <c r="Z70" s="11">
        <f ca="1">((COUNTIFS(SWISSW!$I:$I,'MTT DRAW'!$A70,SWISSW!$J:$J,'MTT DRAW'!Z$1,SWISSW!$F:$F,"Draw")+COUNTIFS(SWISSW!$I:$I,'MTT DRAW'!Z$1,SWISSW!$J:$J,'MTT DRAW'!$A70,SWISSW!$F:$F,"Draw")))*IF(ROW()=COLUMN(),0.5,1)</f>
        <v>0</v>
      </c>
      <c r="AA70" s="11">
        <f ca="1">((COUNTIFS(SWISSW!$I:$I,'MTT DRAW'!$A70,SWISSW!$J:$J,'MTT DRAW'!AA$1,SWISSW!$F:$F,"Draw")+COUNTIFS(SWISSW!$I:$I,'MTT DRAW'!AA$1,SWISSW!$J:$J,'MTT DRAW'!$A70,SWISSW!$F:$F,"Draw")))*IF(ROW()=COLUMN(),0.5,1)</f>
        <v>0</v>
      </c>
      <c r="AB70" s="11">
        <f ca="1">((COUNTIFS(SWISSW!$I:$I,'MTT DRAW'!$A70,SWISSW!$J:$J,'MTT DRAW'!AB$1,SWISSW!$F:$F,"Draw")+COUNTIFS(SWISSW!$I:$I,'MTT DRAW'!AB$1,SWISSW!$J:$J,'MTT DRAW'!$A70,SWISSW!$F:$F,"Draw")))*IF(ROW()=COLUMN(),0.5,1)</f>
        <v>0</v>
      </c>
      <c r="AC70" s="11">
        <f ca="1">((COUNTIFS(SWISSW!$I:$I,'MTT DRAW'!$A70,SWISSW!$J:$J,'MTT DRAW'!AC$1,SWISSW!$F:$F,"Draw")+COUNTIFS(SWISSW!$I:$I,'MTT DRAW'!AC$1,SWISSW!$J:$J,'MTT DRAW'!$A70,SWISSW!$F:$F,"Draw")))*IF(ROW()=COLUMN(),0.5,1)</f>
        <v>0</v>
      </c>
      <c r="AD70" s="11">
        <f ca="1">((COUNTIFS(SWISSW!$I:$I,'MTT DRAW'!$A70,SWISSW!$J:$J,'MTT DRAW'!AD$1,SWISSW!$F:$F,"Draw")+COUNTIFS(SWISSW!$I:$I,'MTT DRAW'!AD$1,SWISSW!$J:$J,'MTT DRAW'!$A70,SWISSW!$F:$F,"Draw")))*IF(ROW()=COLUMN(),0.5,1)</f>
        <v>0</v>
      </c>
      <c r="AE70" s="11">
        <f ca="1">((COUNTIFS(SWISSW!$I:$I,'MTT DRAW'!$A70,SWISSW!$J:$J,'MTT DRAW'!AE$1,SWISSW!$F:$F,"Draw")+COUNTIFS(SWISSW!$I:$I,'MTT DRAW'!AE$1,SWISSW!$J:$J,'MTT DRAW'!$A70,SWISSW!$F:$F,"Draw")))*IF(ROW()=COLUMN(),0.5,1)</f>
        <v>0</v>
      </c>
      <c r="AF70" s="11">
        <f ca="1">((COUNTIFS(SWISSW!$I:$I,'MTT DRAW'!$A70,SWISSW!$J:$J,'MTT DRAW'!AF$1,SWISSW!$F:$F,"Draw")+COUNTIFS(SWISSW!$I:$I,'MTT DRAW'!AF$1,SWISSW!$J:$J,'MTT DRAW'!$A70,SWISSW!$F:$F,"Draw")))*IF(ROW()=COLUMN(),0.5,1)</f>
        <v>0</v>
      </c>
      <c r="AG70" s="11">
        <f ca="1">((COUNTIFS(SWISSW!$I:$I,'MTT DRAW'!$A70,SWISSW!$J:$J,'MTT DRAW'!AG$1,SWISSW!$F:$F,"Draw")+COUNTIFS(SWISSW!$I:$I,'MTT DRAW'!AG$1,SWISSW!$J:$J,'MTT DRAW'!$A70,SWISSW!$F:$F,"Draw")))*IF(ROW()=COLUMN(),0.5,1)</f>
        <v>0</v>
      </c>
      <c r="AH70" s="11">
        <f ca="1">((COUNTIFS(SWISSW!$I:$I,'MTT DRAW'!$A70,SWISSW!$J:$J,'MTT DRAW'!AH$1,SWISSW!$F:$F,"Draw")+COUNTIFS(SWISSW!$I:$I,'MTT DRAW'!AH$1,SWISSW!$J:$J,'MTT DRAW'!$A70,SWISSW!$F:$F,"Draw")))*IF(ROW()=COLUMN(),0.5,1)</f>
        <v>0</v>
      </c>
      <c r="AI70" s="11">
        <f ca="1">((COUNTIFS(SWISSW!$I:$I,'MTT DRAW'!$A70,SWISSW!$J:$J,'MTT DRAW'!AI$1,SWISSW!$F:$F,"Draw")+COUNTIFS(SWISSW!$I:$I,'MTT DRAW'!AI$1,SWISSW!$J:$J,'MTT DRAW'!$A70,SWISSW!$F:$F,"Draw")))*IF(ROW()=COLUMN(),0.5,1)</f>
        <v>0</v>
      </c>
      <c r="AJ70" s="11">
        <f ca="1">((COUNTIFS(SWISSW!$I:$I,'MTT DRAW'!$A70,SWISSW!$J:$J,'MTT DRAW'!AJ$1,SWISSW!$F:$F,"Draw")+COUNTIFS(SWISSW!$I:$I,'MTT DRAW'!AJ$1,SWISSW!$J:$J,'MTT DRAW'!$A70,SWISSW!$F:$F,"Draw")))*IF(ROW()=COLUMN(),0.5,1)</f>
        <v>0</v>
      </c>
      <c r="AK70" s="11">
        <f ca="1">((COUNTIFS(SWISSW!$I:$I,'MTT DRAW'!$A70,SWISSW!$J:$J,'MTT DRAW'!AK$1,SWISSW!$F:$F,"Draw")+COUNTIFS(SWISSW!$I:$I,'MTT DRAW'!AK$1,SWISSW!$J:$J,'MTT DRAW'!$A70,SWISSW!$F:$F,"Draw")))*IF(ROW()=COLUMN(),0.5,1)</f>
        <v>0</v>
      </c>
      <c r="AL70" s="11">
        <f ca="1">((COUNTIFS(SWISSW!$I:$I,'MTT DRAW'!$A70,SWISSW!$J:$J,'MTT DRAW'!AL$1,SWISSW!$F:$F,"Draw")+COUNTIFS(SWISSW!$I:$I,'MTT DRAW'!AL$1,SWISSW!$J:$J,'MTT DRAW'!$A70,SWISSW!$F:$F,"Draw")))*IF(ROW()=COLUMN(),0.5,1)</f>
        <v>0</v>
      </c>
      <c r="AM70" s="11">
        <f ca="1">((COUNTIFS(SWISSW!$I:$I,'MTT DRAW'!$A70,SWISSW!$J:$J,'MTT DRAW'!AM$1,SWISSW!$F:$F,"Draw")+COUNTIFS(SWISSW!$I:$I,'MTT DRAW'!AM$1,SWISSW!$J:$J,'MTT DRAW'!$A70,SWISSW!$F:$F,"Draw")))*IF(ROW()=COLUMN(),0.5,1)</f>
        <v>0</v>
      </c>
      <c r="AN70" s="11">
        <f ca="1">((COUNTIFS(SWISSW!$I:$I,'MTT DRAW'!$A70,SWISSW!$J:$J,'MTT DRAW'!AN$1,SWISSW!$F:$F,"Draw")+COUNTIFS(SWISSW!$I:$I,'MTT DRAW'!AN$1,SWISSW!$J:$J,'MTT DRAW'!$A70,SWISSW!$F:$F,"Draw")))*IF(ROW()=COLUMN(),0.5,1)</f>
        <v>0</v>
      </c>
      <c r="AO70" s="11">
        <f ca="1">((COUNTIFS(SWISSW!$I:$I,'MTT DRAW'!$A70,SWISSW!$J:$J,'MTT DRAW'!AO$1,SWISSW!$F:$F,"Draw")+COUNTIFS(SWISSW!$I:$I,'MTT DRAW'!AO$1,SWISSW!$J:$J,'MTT DRAW'!$A70,SWISSW!$F:$F,"Draw")))*IF(ROW()=COLUMN(),0.5,1)</f>
        <v>0</v>
      </c>
      <c r="AP70" s="11">
        <f ca="1">((COUNTIFS(SWISSW!$I:$I,'MTT DRAW'!$A70,SWISSW!$J:$J,'MTT DRAW'!AP$1,SWISSW!$F:$F,"Draw")+COUNTIFS(SWISSW!$I:$I,'MTT DRAW'!AP$1,SWISSW!$J:$J,'MTT DRAW'!$A70,SWISSW!$F:$F,"Draw")))*IF(ROW()=COLUMN(),0.5,1)</f>
        <v>0</v>
      </c>
      <c r="AQ70" s="11">
        <f ca="1">((COUNTIFS(SWISSW!$I:$I,'MTT DRAW'!$A70,SWISSW!$J:$J,'MTT DRAW'!AQ$1,SWISSW!$F:$F,"Draw")+COUNTIFS(SWISSW!$I:$I,'MTT DRAW'!AQ$1,SWISSW!$J:$J,'MTT DRAW'!$A70,SWISSW!$F:$F,"Draw")))*IF(ROW()=COLUMN(),0.5,1)</f>
        <v>0</v>
      </c>
      <c r="AR70" s="11">
        <f ca="1">((COUNTIFS(SWISSW!$I:$I,'MTT DRAW'!$A70,SWISSW!$J:$J,'MTT DRAW'!AR$1,SWISSW!$F:$F,"Draw")+COUNTIFS(SWISSW!$I:$I,'MTT DRAW'!AR$1,SWISSW!$J:$J,'MTT DRAW'!$A70,SWISSW!$F:$F,"Draw")))*IF(ROW()=COLUMN(),0.5,1)</f>
        <v>0</v>
      </c>
      <c r="AS70" s="11">
        <f ca="1">((COUNTIFS(SWISSW!$I:$I,'MTT DRAW'!$A70,SWISSW!$J:$J,'MTT DRAW'!AS$1,SWISSW!$F:$F,"Draw")+COUNTIFS(SWISSW!$I:$I,'MTT DRAW'!AS$1,SWISSW!$J:$J,'MTT DRAW'!$A70,SWISSW!$F:$F,"Draw")))*IF(ROW()=COLUMN(),0.5,1)</f>
        <v>0</v>
      </c>
      <c r="AT70" s="11">
        <f ca="1">((COUNTIFS(SWISSW!$I:$I,'MTT DRAW'!$A70,SWISSW!$J:$J,'MTT DRAW'!AT$1,SWISSW!$F:$F,"Draw")+COUNTIFS(SWISSW!$I:$I,'MTT DRAW'!AT$1,SWISSW!$J:$J,'MTT DRAW'!$A70,SWISSW!$F:$F,"Draw")))*IF(ROW()=COLUMN(),0.5,1)</f>
        <v>0</v>
      </c>
      <c r="AU70" s="11">
        <f ca="1">((COUNTIFS(SWISSW!$I:$I,'MTT DRAW'!$A70,SWISSW!$J:$J,'MTT DRAW'!AU$1,SWISSW!$F:$F,"Draw")+COUNTIFS(SWISSW!$I:$I,'MTT DRAW'!AU$1,SWISSW!$J:$J,'MTT DRAW'!$A70,SWISSW!$F:$F,"Draw")))*IF(ROW()=COLUMN(),0.5,1)</f>
        <v>0</v>
      </c>
      <c r="AV70" s="11">
        <f ca="1">((COUNTIFS(SWISSW!$I:$I,'MTT DRAW'!$A70,SWISSW!$J:$J,'MTT DRAW'!AV$1,SWISSW!$F:$F,"Draw")+COUNTIFS(SWISSW!$I:$I,'MTT DRAW'!AV$1,SWISSW!$J:$J,'MTT DRAW'!$A70,SWISSW!$F:$F,"Draw")))*IF(ROW()=COLUMN(),0.5,1)</f>
        <v>0</v>
      </c>
      <c r="AW70" s="11">
        <f ca="1">((COUNTIFS(SWISSW!$I:$I,'MTT DRAW'!$A70,SWISSW!$J:$J,'MTT DRAW'!AW$1,SWISSW!$F:$F,"Draw")+COUNTIFS(SWISSW!$I:$I,'MTT DRAW'!AW$1,SWISSW!$J:$J,'MTT DRAW'!$A70,SWISSW!$F:$F,"Draw")))*IF(ROW()=COLUMN(),0.5,1)</f>
        <v>0</v>
      </c>
      <c r="AX70" s="11">
        <f ca="1">((COUNTIFS(SWISSW!$I:$I,'MTT DRAW'!$A70,SWISSW!$J:$J,'MTT DRAW'!AX$1,SWISSW!$F:$F,"Draw")+COUNTIFS(SWISSW!$I:$I,'MTT DRAW'!AX$1,SWISSW!$J:$J,'MTT DRAW'!$A70,SWISSW!$F:$F,"Draw")))*IF(ROW()=COLUMN(),0.5,1)</f>
        <v>0</v>
      </c>
      <c r="AY70" s="11">
        <f ca="1">((COUNTIFS(SWISSW!$I:$I,'MTT DRAW'!$A70,SWISSW!$J:$J,'MTT DRAW'!AY$1,SWISSW!$F:$F,"Draw")+COUNTIFS(SWISSW!$I:$I,'MTT DRAW'!AY$1,SWISSW!$J:$J,'MTT DRAW'!$A70,SWISSW!$F:$F,"Draw")))*IF(ROW()=COLUMN(),0.5,1)</f>
        <v>0</v>
      </c>
      <c r="AZ70" s="11">
        <f ca="1">((COUNTIFS(SWISSW!$I:$I,'MTT DRAW'!$A70,SWISSW!$J:$J,'MTT DRAW'!AZ$1,SWISSW!$F:$F,"Draw")+COUNTIFS(SWISSW!$I:$I,'MTT DRAW'!AZ$1,SWISSW!$J:$J,'MTT DRAW'!$A70,SWISSW!$F:$F,"Draw")))*IF(ROW()=COLUMN(),0.5,1)</f>
        <v>0</v>
      </c>
      <c r="BA70" s="11">
        <f ca="1">((COUNTIFS(SWISSW!$I:$I,'MTT DRAW'!$A70,SWISSW!$J:$J,'MTT DRAW'!BA$1,SWISSW!$F:$F,"Draw")+COUNTIFS(SWISSW!$I:$I,'MTT DRAW'!BA$1,SWISSW!$J:$J,'MTT DRAW'!$A70,SWISSW!$F:$F,"Draw")))*IF(ROW()=COLUMN(),0.5,1)</f>
        <v>0</v>
      </c>
      <c r="BB70" s="11">
        <f ca="1">((COUNTIFS(SWISSW!$I:$I,'MTT DRAW'!$A70,SWISSW!$J:$J,'MTT DRAW'!BB$1,SWISSW!$F:$F,"Draw")+COUNTIFS(SWISSW!$I:$I,'MTT DRAW'!BB$1,SWISSW!$J:$J,'MTT DRAW'!$A70,SWISSW!$F:$F,"Draw")))*IF(ROW()=COLUMN(),0.5,1)</f>
        <v>0</v>
      </c>
      <c r="BC70" s="11">
        <f ca="1">((COUNTIFS(SWISSW!$I:$I,'MTT DRAW'!$A70,SWISSW!$J:$J,'MTT DRAW'!BC$1,SWISSW!$F:$F,"Draw")+COUNTIFS(SWISSW!$I:$I,'MTT DRAW'!BC$1,SWISSW!$J:$J,'MTT DRAW'!$A70,SWISSW!$F:$F,"Draw")))*IF(ROW()=COLUMN(),0.5,1)</f>
        <v>0</v>
      </c>
      <c r="BD70" s="11">
        <f ca="1">((COUNTIFS(SWISSW!$I:$I,'MTT DRAW'!$A70,SWISSW!$J:$J,'MTT DRAW'!BD$1,SWISSW!$F:$F,"Draw")+COUNTIFS(SWISSW!$I:$I,'MTT DRAW'!BD$1,SWISSW!$J:$J,'MTT DRAW'!$A70,SWISSW!$F:$F,"Draw")))*IF(ROW()=COLUMN(),0.5,1)</f>
        <v>0</v>
      </c>
      <c r="BE70" s="11">
        <f ca="1">((COUNTIFS(SWISSW!$I:$I,'MTT DRAW'!$A70,SWISSW!$J:$J,'MTT DRAW'!BE$1,SWISSW!$F:$F,"Draw")+COUNTIFS(SWISSW!$I:$I,'MTT DRAW'!BE$1,SWISSW!$J:$J,'MTT DRAW'!$A70,SWISSW!$F:$F,"Draw")))*IF(ROW()=COLUMN(),0.5,1)</f>
        <v>0</v>
      </c>
      <c r="BF70" s="11">
        <f ca="1">((COUNTIFS(SWISSW!$I:$I,'MTT DRAW'!$A70,SWISSW!$J:$J,'MTT DRAW'!BF$1,SWISSW!$F:$F,"Draw")+COUNTIFS(SWISSW!$I:$I,'MTT DRAW'!BF$1,SWISSW!$J:$J,'MTT DRAW'!$A70,SWISSW!$F:$F,"Draw")))*IF(ROW()=COLUMN(),0.5,1)</f>
        <v>0</v>
      </c>
      <c r="BG70" s="11">
        <f ca="1">((COUNTIFS(SWISSW!$I:$I,'MTT DRAW'!$A70,SWISSW!$J:$J,'MTT DRAW'!BG$1,SWISSW!$F:$F,"Draw")+COUNTIFS(SWISSW!$I:$I,'MTT DRAW'!BG$1,SWISSW!$J:$J,'MTT DRAW'!$A70,SWISSW!$F:$F,"Draw")))*IF(ROW()=COLUMN(),0.5,1)</f>
        <v>0</v>
      </c>
      <c r="BH70" s="11">
        <f ca="1">((COUNTIFS(SWISSW!$I:$I,'MTT DRAW'!$A70,SWISSW!$J:$J,'MTT DRAW'!BH$1,SWISSW!$F:$F,"Draw")+COUNTIFS(SWISSW!$I:$I,'MTT DRAW'!BH$1,SWISSW!$J:$J,'MTT DRAW'!$A70,SWISSW!$F:$F,"Draw")))*IF(ROW()=COLUMN(),0.5,1)</f>
        <v>0</v>
      </c>
      <c r="BI70" s="11">
        <f ca="1">((COUNTIFS(SWISSW!$I:$I,'MTT DRAW'!$A70,SWISSW!$J:$J,'MTT DRAW'!BI$1,SWISSW!$F:$F,"Draw")+COUNTIFS(SWISSW!$I:$I,'MTT DRAW'!BI$1,SWISSW!$J:$J,'MTT DRAW'!$A70,SWISSW!$F:$F,"Draw")))*IF(ROW()=COLUMN(),0.5,1)</f>
        <v>0</v>
      </c>
      <c r="BJ70" s="11">
        <f ca="1">((COUNTIFS(SWISSW!$I:$I,'MTT DRAW'!$A70,SWISSW!$J:$J,'MTT DRAW'!BJ$1,SWISSW!$F:$F,"Draw")+COUNTIFS(SWISSW!$I:$I,'MTT DRAW'!BJ$1,SWISSW!$J:$J,'MTT DRAW'!$A70,SWISSW!$F:$F,"Draw")))*IF(ROW()=COLUMN(),0.5,1)</f>
        <v>0</v>
      </c>
      <c r="BK70" s="11">
        <f ca="1">((COUNTIFS(SWISSW!$I:$I,'MTT DRAW'!$A70,SWISSW!$J:$J,'MTT DRAW'!BK$1,SWISSW!$F:$F,"Draw")+COUNTIFS(SWISSW!$I:$I,'MTT DRAW'!BK$1,SWISSW!$J:$J,'MTT DRAW'!$A70,SWISSW!$F:$F,"Draw")))*IF(ROW()=COLUMN(),0.5,1)</f>
        <v>0</v>
      </c>
      <c r="BL70" s="11">
        <f ca="1">((COUNTIFS(SWISSW!$I:$I,'MTT DRAW'!$A70,SWISSW!$J:$J,'MTT DRAW'!BL$1,SWISSW!$F:$F,"Draw")+COUNTIFS(SWISSW!$I:$I,'MTT DRAW'!BL$1,SWISSW!$J:$J,'MTT DRAW'!$A70,SWISSW!$F:$F,"Draw")))*IF(ROW()=COLUMN(),0.5,1)</f>
        <v>0</v>
      </c>
      <c r="BM70" s="11" t="str">
        <f ca="1">MATCHUP!BM70</f>
        <v>-</v>
      </c>
      <c r="BN70" s="11" t="str">
        <f ca="1">MATCHUP!BN70</f>
        <v>-</v>
      </c>
      <c r="BO70" s="11" t="str">
        <f ca="1">MATCHUP!BO70</f>
        <v>-</v>
      </c>
      <c r="BP70" s="11" t="str">
        <f ca="1">MATCHUP!BP70</f>
        <v>-</v>
      </c>
      <c r="BQ70" s="11" t="str">
        <f ca="1">MATCHUP!BQ70</f>
        <v>-</v>
      </c>
      <c r="BR70" s="11" t="str">
        <f ca="1">MATCHUP!BR70</f>
        <v>-</v>
      </c>
      <c r="BS70" s="11" t="str">
        <f ca="1">MATCHUP!BS70</f>
        <v>-</v>
      </c>
      <c r="BT70" s="11" t="str">
        <f ca="1">MATCHUP!BT70</f>
        <v>-</v>
      </c>
      <c r="BU70" s="11" t="str">
        <f ca="1">MATCHUP!BU70</f>
        <v>-</v>
      </c>
      <c r="BV70" s="11" t="str">
        <f ca="1">MATCHUP!BV70</f>
        <v>-</v>
      </c>
      <c r="BW70" s="11" t="str">
        <f ca="1">MATCHUP!BW70</f>
        <v>-</v>
      </c>
      <c r="BX70" s="11" t="str">
        <f ca="1">MATCHUP!BX70</f>
        <v>-</v>
      </c>
      <c r="BY70" s="11" t="str">
        <f ca="1">MATCHUP!BY70</f>
        <v>-</v>
      </c>
      <c r="BZ70" s="11" t="str">
        <f ca="1">MATCHUP!BZ70</f>
        <v>-</v>
      </c>
      <c r="CA70" s="11" t="str">
        <f ca="1">MATCHUP!CA70</f>
        <v>-</v>
      </c>
      <c r="CB70" s="11" t="str">
        <f ca="1">MATCHUP!CB70</f>
        <v>-</v>
      </c>
      <c r="CC70" s="11" t="str">
        <f ca="1">MATCHUP!CC70</f>
        <v>-</v>
      </c>
      <c r="CD70" s="11" t="str">
        <f ca="1">MATCHUP!CD70</f>
        <v>-</v>
      </c>
      <c r="CE70" s="11" t="str">
        <f ca="1">MATCHUP!CE70</f>
        <v>-</v>
      </c>
      <c r="CF70" s="11" t="str">
        <f ca="1">MATCHUP!CF70</f>
        <v>-</v>
      </c>
      <c r="CG70" s="11" t="str">
        <f ca="1">MATCHUP!CG70</f>
        <v>-</v>
      </c>
      <c r="CH70" s="11" t="str">
        <f ca="1">MATCHUP!CH70</f>
        <v>-</v>
      </c>
      <c r="CI70" s="11" t="str">
        <f ca="1">MATCHUP!CI70</f>
        <v>-</v>
      </c>
      <c r="CJ70" s="11" t="str">
        <f ca="1">MATCHUP!CJ70</f>
        <v>-</v>
      </c>
      <c r="CK70" s="11" t="str">
        <f ca="1">MATCHUP!CK70</f>
        <v>-</v>
      </c>
      <c r="CL70" s="11" t="str">
        <f ca="1">MATCHUP!CL70</f>
        <v>-</v>
      </c>
      <c r="CM70" s="11" t="str">
        <f ca="1">MATCHUP!CM70</f>
        <v>-</v>
      </c>
      <c r="CN70" s="11" t="str">
        <f ca="1">MATCHUP!CN70</f>
        <v>-</v>
      </c>
      <c r="CO70" s="11" t="str">
        <f ca="1">MATCHUP!CO70</f>
        <v>-</v>
      </c>
      <c r="CP70" s="11" t="str">
        <f ca="1">MATCHUP!CP70</f>
        <v>-</v>
      </c>
      <c r="CQ70" s="11" t="str">
        <f ca="1">MATCHUP!CQ70</f>
        <v>-</v>
      </c>
      <c r="CR70" s="11" t="str">
        <f ca="1">MATCHUP!CR70</f>
        <v>-</v>
      </c>
      <c r="CS70" s="11" t="str">
        <f ca="1">MATCHUP!CS70</f>
        <v>-</v>
      </c>
      <c r="CT70" s="11" t="str">
        <f ca="1">MATCHUP!CT70</f>
        <v>-</v>
      </c>
      <c r="CU70" s="11" t="str">
        <f ca="1">MATCHUP!CU70</f>
        <v>-</v>
      </c>
      <c r="CV70" s="11" t="str">
        <f ca="1">MATCHUP!CV70</f>
        <v>-</v>
      </c>
    </row>
    <row r="71" spans="1:100" ht="55" customHeight="1" x14ac:dyDescent="0.3">
      <c r="A71" s="3">
        <f ca="1">MATCHUP!A71</f>
        <v>0</v>
      </c>
      <c r="B71" s="11">
        <f ca="1">((COUNTIFS(SWISSW!$I:$I,'MTT DRAW'!$A71,SWISSW!$J:$J,'MTT DRAW'!B$1,SWISSW!$F:$F,"Draw")+COUNTIFS(SWISSW!$I:$I,'MTT DRAW'!B$1,SWISSW!$J:$J,'MTT DRAW'!$A71,SWISSW!$F:$F,"Draw")))*IF(ROW()=COLUMN(),0.5,1)</f>
        <v>0</v>
      </c>
      <c r="C71" s="11">
        <f ca="1">((COUNTIFS(SWISSW!$I:$I,'MTT DRAW'!$A71,SWISSW!$J:$J,'MTT DRAW'!C$1,SWISSW!$F:$F,"Draw")+COUNTIFS(SWISSW!$I:$I,'MTT DRAW'!C$1,SWISSW!$J:$J,'MTT DRAW'!$A71,SWISSW!$F:$F,"Draw")))*IF(ROW()=COLUMN(),0.5,1)</f>
        <v>0</v>
      </c>
      <c r="D71" s="11">
        <f ca="1">((COUNTIFS(SWISSW!$I:$I,'MTT DRAW'!$A71,SWISSW!$J:$J,'MTT DRAW'!D$1,SWISSW!$F:$F,"Draw")+COUNTIFS(SWISSW!$I:$I,'MTT DRAW'!D$1,SWISSW!$J:$J,'MTT DRAW'!$A71,SWISSW!$F:$F,"Draw")))*IF(ROW()=COLUMN(),0.5,1)</f>
        <v>0</v>
      </c>
      <c r="E71" s="11">
        <f ca="1">((COUNTIFS(SWISSW!$I:$I,'MTT DRAW'!$A71,SWISSW!$J:$J,'MTT DRAW'!E$1,SWISSW!$F:$F,"Draw")+COUNTIFS(SWISSW!$I:$I,'MTT DRAW'!E$1,SWISSW!$J:$J,'MTT DRAW'!$A71,SWISSW!$F:$F,"Draw")))*IF(ROW()=COLUMN(),0.5,1)</f>
        <v>0</v>
      </c>
      <c r="F71" s="11">
        <f ca="1">((COUNTIFS(SWISSW!$I:$I,'MTT DRAW'!$A71,SWISSW!$J:$J,'MTT DRAW'!F$1,SWISSW!$F:$F,"Draw")+COUNTIFS(SWISSW!$I:$I,'MTT DRAW'!F$1,SWISSW!$J:$J,'MTT DRAW'!$A71,SWISSW!$F:$F,"Draw")))*IF(ROW()=COLUMN(),0.5,1)</f>
        <v>0</v>
      </c>
      <c r="G71" s="11">
        <f ca="1">((COUNTIFS(SWISSW!$I:$I,'MTT DRAW'!$A71,SWISSW!$J:$J,'MTT DRAW'!G$1,SWISSW!$F:$F,"Draw")+COUNTIFS(SWISSW!$I:$I,'MTT DRAW'!G$1,SWISSW!$J:$J,'MTT DRAW'!$A71,SWISSW!$F:$F,"Draw")))*IF(ROW()=COLUMN(),0.5,1)</f>
        <v>0</v>
      </c>
      <c r="H71" s="11">
        <f ca="1">((COUNTIFS(SWISSW!$I:$I,'MTT DRAW'!$A71,SWISSW!$J:$J,'MTT DRAW'!H$1,SWISSW!$F:$F,"Draw")+COUNTIFS(SWISSW!$I:$I,'MTT DRAW'!H$1,SWISSW!$J:$J,'MTT DRAW'!$A71,SWISSW!$F:$F,"Draw")))*IF(ROW()=COLUMN(),0.5,1)</f>
        <v>0</v>
      </c>
      <c r="I71" s="11">
        <f ca="1">((COUNTIFS(SWISSW!$I:$I,'MTT DRAW'!$A71,SWISSW!$J:$J,'MTT DRAW'!I$1,SWISSW!$F:$F,"Draw")+COUNTIFS(SWISSW!$I:$I,'MTT DRAW'!I$1,SWISSW!$J:$J,'MTT DRAW'!$A71,SWISSW!$F:$F,"Draw")))*IF(ROW()=COLUMN(),0.5,1)</f>
        <v>0</v>
      </c>
      <c r="J71" s="11">
        <f ca="1">((COUNTIFS(SWISSW!$I:$I,'MTT DRAW'!$A71,SWISSW!$J:$J,'MTT DRAW'!J$1,SWISSW!$F:$F,"Draw")+COUNTIFS(SWISSW!$I:$I,'MTT DRAW'!J$1,SWISSW!$J:$J,'MTT DRAW'!$A71,SWISSW!$F:$F,"Draw")))*IF(ROW()=COLUMN(),0.5,1)</f>
        <v>0</v>
      </c>
      <c r="K71" s="11">
        <f ca="1">((COUNTIFS(SWISSW!$I:$I,'MTT DRAW'!$A71,SWISSW!$J:$J,'MTT DRAW'!K$1,SWISSW!$F:$F,"Draw")+COUNTIFS(SWISSW!$I:$I,'MTT DRAW'!K$1,SWISSW!$J:$J,'MTT DRAW'!$A71,SWISSW!$F:$F,"Draw")))*IF(ROW()=COLUMN(),0.5,1)</f>
        <v>0</v>
      </c>
      <c r="L71" s="11">
        <f ca="1">((COUNTIFS(SWISSW!$I:$I,'MTT DRAW'!$A71,SWISSW!$J:$J,'MTT DRAW'!L$1,SWISSW!$F:$F,"Draw")+COUNTIFS(SWISSW!$I:$I,'MTT DRAW'!L$1,SWISSW!$J:$J,'MTT DRAW'!$A71,SWISSW!$F:$F,"Draw")))*IF(ROW()=COLUMN(),0.5,1)</f>
        <v>0</v>
      </c>
      <c r="M71" s="11">
        <f ca="1">((COUNTIFS(SWISSW!$I:$I,'MTT DRAW'!$A71,SWISSW!$J:$J,'MTT DRAW'!M$1,SWISSW!$F:$F,"Draw")+COUNTIFS(SWISSW!$I:$I,'MTT DRAW'!M$1,SWISSW!$J:$J,'MTT DRAW'!$A71,SWISSW!$F:$F,"Draw")))*IF(ROW()=COLUMN(),0.5,1)</f>
        <v>0</v>
      </c>
      <c r="N71" s="11">
        <f ca="1">((COUNTIFS(SWISSW!$I:$I,'MTT DRAW'!$A71,SWISSW!$J:$J,'MTT DRAW'!N$1,SWISSW!$F:$F,"Draw")+COUNTIFS(SWISSW!$I:$I,'MTT DRAW'!N$1,SWISSW!$J:$J,'MTT DRAW'!$A71,SWISSW!$F:$F,"Draw")))*IF(ROW()=COLUMN(),0.5,1)</f>
        <v>0</v>
      </c>
      <c r="O71" s="11">
        <f ca="1">((COUNTIFS(SWISSW!$I:$I,'MTT DRAW'!$A71,SWISSW!$J:$J,'MTT DRAW'!O$1,SWISSW!$F:$F,"Draw")+COUNTIFS(SWISSW!$I:$I,'MTT DRAW'!O$1,SWISSW!$J:$J,'MTT DRAW'!$A71,SWISSW!$F:$F,"Draw")))*IF(ROW()=COLUMN(),0.5,1)</f>
        <v>0</v>
      </c>
      <c r="P71" s="11">
        <f ca="1">((COUNTIFS(SWISSW!$I:$I,'MTT DRAW'!$A71,SWISSW!$J:$J,'MTT DRAW'!P$1,SWISSW!$F:$F,"Draw")+COUNTIFS(SWISSW!$I:$I,'MTT DRAW'!P$1,SWISSW!$J:$J,'MTT DRAW'!$A71,SWISSW!$F:$F,"Draw")))*IF(ROW()=COLUMN(),0.5,1)</f>
        <v>0</v>
      </c>
      <c r="Q71" s="11">
        <f ca="1">((COUNTIFS(SWISSW!$I:$I,'MTT DRAW'!$A71,SWISSW!$J:$J,'MTT DRAW'!Q$1,SWISSW!$F:$F,"Draw")+COUNTIFS(SWISSW!$I:$I,'MTT DRAW'!Q$1,SWISSW!$J:$J,'MTT DRAW'!$A71,SWISSW!$F:$F,"Draw")))*IF(ROW()=COLUMN(),0.5,1)</f>
        <v>0</v>
      </c>
      <c r="R71" s="11">
        <f ca="1">((COUNTIFS(SWISSW!$I:$I,'MTT DRAW'!$A71,SWISSW!$J:$J,'MTT DRAW'!R$1,SWISSW!$F:$F,"Draw")+COUNTIFS(SWISSW!$I:$I,'MTT DRAW'!R$1,SWISSW!$J:$J,'MTT DRAW'!$A71,SWISSW!$F:$F,"Draw")))*IF(ROW()=COLUMN(),0.5,1)</f>
        <v>0</v>
      </c>
      <c r="S71" s="11">
        <f ca="1">((COUNTIFS(SWISSW!$I:$I,'MTT DRAW'!$A71,SWISSW!$J:$J,'MTT DRAW'!S$1,SWISSW!$F:$F,"Draw")+COUNTIFS(SWISSW!$I:$I,'MTT DRAW'!S$1,SWISSW!$J:$J,'MTT DRAW'!$A71,SWISSW!$F:$F,"Draw")))*IF(ROW()=COLUMN(),0.5,1)</f>
        <v>0</v>
      </c>
      <c r="T71" s="11">
        <f ca="1">((COUNTIFS(SWISSW!$I:$I,'MTT DRAW'!$A71,SWISSW!$J:$J,'MTT DRAW'!T$1,SWISSW!$F:$F,"Draw")+COUNTIFS(SWISSW!$I:$I,'MTT DRAW'!T$1,SWISSW!$J:$J,'MTT DRAW'!$A71,SWISSW!$F:$F,"Draw")))*IF(ROW()=COLUMN(),0.5,1)</f>
        <v>0</v>
      </c>
      <c r="U71" s="11">
        <f ca="1">((COUNTIFS(SWISSW!$I:$I,'MTT DRAW'!$A71,SWISSW!$J:$J,'MTT DRAW'!U$1,SWISSW!$F:$F,"Draw")+COUNTIFS(SWISSW!$I:$I,'MTT DRAW'!U$1,SWISSW!$J:$J,'MTT DRAW'!$A71,SWISSW!$F:$F,"Draw")))*IF(ROW()=COLUMN(),0.5,1)</f>
        <v>0</v>
      </c>
      <c r="V71" s="11">
        <f ca="1">((COUNTIFS(SWISSW!$I:$I,'MTT DRAW'!$A71,SWISSW!$J:$J,'MTT DRAW'!V$1,SWISSW!$F:$F,"Draw")+COUNTIFS(SWISSW!$I:$I,'MTT DRAW'!V$1,SWISSW!$J:$J,'MTT DRAW'!$A71,SWISSW!$F:$F,"Draw")))*IF(ROW()=COLUMN(),0.5,1)</f>
        <v>0</v>
      </c>
      <c r="W71" s="11">
        <f ca="1">((COUNTIFS(SWISSW!$I:$I,'MTT DRAW'!$A71,SWISSW!$J:$J,'MTT DRAW'!W$1,SWISSW!$F:$F,"Draw")+COUNTIFS(SWISSW!$I:$I,'MTT DRAW'!W$1,SWISSW!$J:$J,'MTT DRAW'!$A71,SWISSW!$F:$F,"Draw")))*IF(ROW()=COLUMN(),0.5,1)</f>
        <v>0</v>
      </c>
      <c r="X71" s="11">
        <f ca="1">((COUNTIFS(SWISSW!$I:$I,'MTT DRAW'!$A71,SWISSW!$J:$J,'MTT DRAW'!X$1,SWISSW!$F:$F,"Draw")+COUNTIFS(SWISSW!$I:$I,'MTT DRAW'!X$1,SWISSW!$J:$J,'MTT DRAW'!$A71,SWISSW!$F:$F,"Draw")))*IF(ROW()=COLUMN(),0.5,1)</f>
        <v>0</v>
      </c>
      <c r="Y71" s="11">
        <f ca="1">((COUNTIFS(SWISSW!$I:$I,'MTT DRAW'!$A71,SWISSW!$J:$J,'MTT DRAW'!Y$1,SWISSW!$F:$F,"Draw")+COUNTIFS(SWISSW!$I:$I,'MTT DRAW'!Y$1,SWISSW!$J:$J,'MTT DRAW'!$A71,SWISSW!$F:$F,"Draw")))*IF(ROW()=COLUMN(),0.5,1)</f>
        <v>0</v>
      </c>
      <c r="Z71" s="11">
        <f ca="1">((COUNTIFS(SWISSW!$I:$I,'MTT DRAW'!$A71,SWISSW!$J:$J,'MTT DRAW'!Z$1,SWISSW!$F:$F,"Draw")+COUNTIFS(SWISSW!$I:$I,'MTT DRAW'!Z$1,SWISSW!$J:$J,'MTT DRAW'!$A71,SWISSW!$F:$F,"Draw")))*IF(ROW()=COLUMN(),0.5,1)</f>
        <v>0</v>
      </c>
      <c r="AA71" s="11">
        <f ca="1">((COUNTIFS(SWISSW!$I:$I,'MTT DRAW'!$A71,SWISSW!$J:$J,'MTT DRAW'!AA$1,SWISSW!$F:$F,"Draw")+COUNTIFS(SWISSW!$I:$I,'MTT DRAW'!AA$1,SWISSW!$J:$J,'MTT DRAW'!$A71,SWISSW!$F:$F,"Draw")))*IF(ROW()=COLUMN(),0.5,1)</f>
        <v>0</v>
      </c>
      <c r="AB71" s="11">
        <f ca="1">((COUNTIFS(SWISSW!$I:$I,'MTT DRAW'!$A71,SWISSW!$J:$J,'MTT DRAW'!AB$1,SWISSW!$F:$F,"Draw")+COUNTIFS(SWISSW!$I:$I,'MTT DRAW'!AB$1,SWISSW!$J:$J,'MTT DRAW'!$A71,SWISSW!$F:$F,"Draw")))*IF(ROW()=COLUMN(),0.5,1)</f>
        <v>0</v>
      </c>
      <c r="AC71" s="11">
        <f ca="1">((COUNTIFS(SWISSW!$I:$I,'MTT DRAW'!$A71,SWISSW!$J:$J,'MTT DRAW'!AC$1,SWISSW!$F:$F,"Draw")+COUNTIFS(SWISSW!$I:$I,'MTT DRAW'!AC$1,SWISSW!$J:$J,'MTT DRAW'!$A71,SWISSW!$F:$F,"Draw")))*IF(ROW()=COLUMN(),0.5,1)</f>
        <v>0</v>
      </c>
      <c r="AD71" s="11">
        <f ca="1">((COUNTIFS(SWISSW!$I:$I,'MTT DRAW'!$A71,SWISSW!$J:$J,'MTT DRAW'!AD$1,SWISSW!$F:$F,"Draw")+COUNTIFS(SWISSW!$I:$I,'MTT DRAW'!AD$1,SWISSW!$J:$J,'MTT DRAW'!$A71,SWISSW!$F:$F,"Draw")))*IF(ROW()=COLUMN(),0.5,1)</f>
        <v>0</v>
      </c>
      <c r="AE71" s="11">
        <f ca="1">((COUNTIFS(SWISSW!$I:$I,'MTT DRAW'!$A71,SWISSW!$J:$J,'MTT DRAW'!AE$1,SWISSW!$F:$F,"Draw")+COUNTIFS(SWISSW!$I:$I,'MTT DRAW'!AE$1,SWISSW!$J:$J,'MTT DRAW'!$A71,SWISSW!$F:$F,"Draw")))*IF(ROW()=COLUMN(),0.5,1)</f>
        <v>0</v>
      </c>
      <c r="AF71" s="11">
        <f ca="1">((COUNTIFS(SWISSW!$I:$I,'MTT DRAW'!$A71,SWISSW!$J:$J,'MTT DRAW'!AF$1,SWISSW!$F:$F,"Draw")+COUNTIFS(SWISSW!$I:$I,'MTT DRAW'!AF$1,SWISSW!$J:$J,'MTT DRAW'!$A71,SWISSW!$F:$F,"Draw")))*IF(ROW()=COLUMN(),0.5,1)</f>
        <v>0</v>
      </c>
      <c r="AG71" s="11">
        <f ca="1">((COUNTIFS(SWISSW!$I:$I,'MTT DRAW'!$A71,SWISSW!$J:$J,'MTT DRAW'!AG$1,SWISSW!$F:$F,"Draw")+COUNTIFS(SWISSW!$I:$I,'MTT DRAW'!AG$1,SWISSW!$J:$J,'MTT DRAW'!$A71,SWISSW!$F:$F,"Draw")))*IF(ROW()=COLUMN(),0.5,1)</f>
        <v>0</v>
      </c>
      <c r="AH71" s="11">
        <f ca="1">((COUNTIFS(SWISSW!$I:$I,'MTT DRAW'!$A71,SWISSW!$J:$J,'MTT DRAW'!AH$1,SWISSW!$F:$F,"Draw")+COUNTIFS(SWISSW!$I:$I,'MTT DRAW'!AH$1,SWISSW!$J:$J,'MTT DRAW'!$A71,SWISSW!$F:$F,"Draw")))*IF(ROW()=COLUMN(),0.5,1)</f>
        <v>0</v>
      </c>
      <c r="AI71" s="11">
        <f ca="1">((COUNTIFS(SWISSW!$I:$I,'MTT DRAW'!$A71,SWISSW!$J:$J,'MTT DRAW'!AI$1,SWISSW!$F:$F,"Draw")+COUNTIFS(SWISSW!$I:$I,'MTT DRAW'!AI$1,SWISSW!$J:$J,'MTT DRAW'!$A71,SWISSW!$F:$F,"Draw")))*IF(ROW()=COLUMN(),0.5,1)</f>
        <v>0</v>
      </c>
      <c r="AJ71" s="11">
        <f ca="1">((COUNTIFS(SWISSW!$I:$I,'MTT DRAW'!$A71,SWISSW!$J:$J,'MTT DRAW'!AJ$1,SWISSW!$F:$F,"Draw")+COUNTIFS(SWISSW!$I:$I,'MTT DRAW'!AJ$1,SWISSW!$J:$J,'MTT DRAW'!$A71,SWISSW!$F:$F,"Draw")))*IF(ROW()=COLUMN(),0.5,1)</f>
        <v>0</v>
      </c>
      <c r="AK71" s="11">
        <f ca="1">((COUNTIFS(SWISSW!$I:$I,'MTT DRAW'!$A71,SWISSW!$J:$J,'MTT DRAW'!AK$1,SWISSW!$F:$F,"Draw")+COUNTIFS(SWISSW!$I:$I,'MTT DRAW'!AK$1,SWISSW!$J:$J,'MTT DRAW'!$A71,SWISSW!$F:$F,"Draw")))*IF(ROW()=COLUMN(),0.5,1)</f>
        <v>0</v>
      </c>
      <c r="AL71" s="11">
        <f ca="1">((COUNTIFS(SWISSW!$I:$I,'MTT DRAW'!$A71,SWISSW!$J:$J,'MTT DRAW'!AL$1,SWISSW!$F:$F,"Draw")+COUNTIFS(SWISSW!$I:$I,'MTT DRAW'!AL$1,SWISSW!$J:$J,'MTT DRAW'!$A71,SWISSW!$F:$F,"Draw")))*IF(ROW()=COLUMN(),0.5,1)</f>
        <v>0</v>
      </c>
      <c r="AM71" s="11">
        <f ca="1">((COUNTIFS(SWISSW!$I:$I,'MTT DRAW'!$A71,SWISSW!$J:$J,'MTT DRAW'!AM$1,SWISSW!$F:$F,"Draw")+COUNTIFS(SWISSW!$I:$I,'MTT DRAW'!AM$1,SWISSW!$J:$J,'MTT DRAW'!$A71,SWISSW!$F:$F,"Draw")))*IF(ROW()=COLUMN(),0.5,1)</f>
        <v>0</v>
      </c>
      <c r="AN71" s="11">
        <f ca="1">((COUNTIFS(SWISSW!$I:$I,'MTT DRAW'!$A71,SWISSW!$J:$J,'MTT DRAW'!AN$1,SWISSW!$F:$F,"Draw")+COUNTIFS(SWISSW!$I:$I,'MTT DRAW'!AN$1,SWISSW!$J:$J,'MTT DRAW'!$A71,SWISSW!$F:$F,"Draw")))*IF(ROW()=COLUMN(),0.5,1)</f>
        <v>0</v>
      </c>
      <c r="AO71" s="11">
        <f ca="1">((COUNTIFS(SWISSW!$I:$I,'MTT DRAW'!$A71,SWISSW!$J:$J,'MTT DRAW'!AO$1,SWISSW!$F:$F,"Draw")+COUNTIFS(SWISSW!$I:$I,'MTT DRAW'!AO$1,SWISSW!$J:$J,'MTT DRAW'!$A71,SWISSW!$F:$F,"Draw")))*IF(ROW()=COLUMN(),0.5,1)</f>
        <v>0</v>
      </c>
      <c r="AP71" s="11">
        <f ca="1">((COUNTIFS(SWISSW!$I:$I,'MTT DRAW'!$A71,SWISSW!$J:$J,'MTT DRAW'!AP$1,SWISSW!$F:$F,"Draw")+COUNTIFS(SWISSW!$I:$I,'MTT DRAW'!AP$1,SWISSW!$J:$J,'MTT DRAW'!$A71,SWISSW!$F:$F,"Draw")))*IF(ROW()=COLUMN(),0.5,1)</f>
        <v>0</v>
      </c>
      <c r="AQ71" s="11">
        <f ca="1">((COUNTIFS(SWISSW!$I:$I,'MTT DRAW'!$A71,SWISSW!$J:$J,'MTT DRAW'!AQ$1,SWISSW!$F:$F,"Draw")+COUNTIFS(SWISSW!$I:$I,'MTT DRAW'!AQ$1,SWISSW!$J:$J,'MTT DRAW'!$A71,SWISSW!$F:$F,"Draw")))*IF(ROW()=COLUMN(),0.5,1)</f>
        <v>0</v>
      </c>
      <c r="AR71" s="11">
        <f ca="1">((COUNTIFS(SWISSW!$I:$I,'MTT DRAW'!$A71,SWISSW!$J:$J,'MTT DRAW'!AR$1,SWISSW!$F:$F,"Draw")+COUNTIFS(SWISSW!$I:$I,'MTT DRAW'!AR$1,SWISSW!$J:$J,'MTT DRAW'!$A71,SWISSW!$F:$F,"Draw")))*IF(ROW()=COLUMN(),0.5,1)</f>
        <v>0</v>
      </c>
      <c r="AS71" s="11">
        <f ca="1">((COUNTIFS(SWISSW!$I:$I,'MTT DRAW'!$A71,SWISSW!$J:$J,'MTT DRAW'!AS$1,SWISSW!$F:$F,"Draw")+COUNTIFS(SWISSW!$I:$I,'MTT DRAW'!AS$1,SWISSW!$J:$J,'MTT DRAW'!$A71,SWISSW!$F:$F,"Draw")))*IF(ROW()=COLUMN(),0.5,1)</f>
        <v>0</v>
      </c>
      <c r="AT71" s="11">
        <f ca="1">((COUNTIFS(SWISSW!$I:$I,'MTT DRAW'!$A71,SWISSW!$J:$J,'MTT DRAW'!AT$1,SWISSW!$F:$F,"Draw")+COUNTIFS(SWISSW!$I:$I,'MTT DRAW'!AT$1,SWISSW!$J:$J,'MTT DRAW'!$A71,SWISSW!$F:$F,"Draw")))*IF(ROW()=COLUMN(),0.5,1)</f>
        <v>0</v>
      </c>
      <c r="AU71" s="11">
        <f ca="1">((COUNTIFS(SWISSW!$I:$I,'MTT DRAW'!$A71,SWISSW!$J:$J,'MTT DRAW'!AU$1,SWISSW!$F:$F,"Draw")+COUNTIFS(SWISSW!$I:$I,'MTT DRAW'!AU$1,SWISSW!$J:$J,'MTT DRAW'!$A71,SWISSW!$F:$F,"Draw")))*IF(ROW()=COLUMN(),0.5,1)</f>
        <v>0</v>
      </c>
      <c r="AV71" s="11">
        <f ca="1">((COUNTIFS(SWISSW!$I:$I,'MTT DRAW'!$A71,SWISSW!$J:$J,'MTT DRAW'!AV$1,SWISSW!$F:$F,"Draw")+COUNTIFS(SWISSW!$I:$I,'MTT DRAW'!AV$1,SWISSW!$J:$J,'MTT DRAW'!$A71,SWISSW!$F:$F,"Draw")))*IF(ROW()=COLUMN(),0.5,1)</f>
        <v>0</v>
      </c>
      <c r="AW71" s="11">
        <f ca="1">((COUNTIFS(SWISSW!$I:$I,'MTT DRAW'!$A71,SWISSW!$J:$J,'MTT DRAW'!AW$1,SWISSW!$F:$F,"Draw")+COUNTIFS(SWISSW!$I:$I,'MTT DRAW'!AW$1,SWISSW!$J:$J,'MTT DRAW'!$A71,SWISSW!$F:$F,"Draw")))*IF(ROW()=COLUMN(),0.5,1)</f>
        <v>0</v>
      </c>
      <c r="AX71" s="11">
        <f ca="1">((COUNTIFS(SWISSW!$I:$I,'MTT DRAW'!$A71,SWISSW!$J:$J,'MTT DRAW'!AX$1,SWISSW!$F:$F,"Draw")+COUNTIFS(SWISSW!$I:$I,'MTT DRAW'!AX$1,SWISSW!$J:$J,'MTT DRAW'!$A71,SWISSW!$F:$F,"Draw")))*IF(ROW()=COLUMN(),0.5,1)</f>
        <v>0</v>
      </c>
      <c r="AY71" s="11">
        <f ca="1">((COUNTIFS(SWISSW!$I:$I,'MTT DRAW'!$A71,SWISSW!$J:$J,'MTT DRAW'!AY$1,SWISSW!$F:$F,"Draw")+COUNTIFS(SWISSW!$I:$I,'MTT DRAW'!AY$1,SWISSW!$J:$J,'MTT DRAW'!$A71,SWISSW!$F:$F,"Draw")))*IF(ROW()=COLUMN(),0.5,1)</f>
        <v>0</v>
      </c>
      <c r="AZ71" s="11">
        <f ca="1">((COUNTIFS(SWISSW!$I:$I,'MTT DRAW'!$A71,SWISSW!$J:$J,'MTT DRAW'!AZ$1,SWISSW!$F:$F,"Draw")+COUNTIFS(SWISSW!$I:$I,'MTT DRAW'!AZ$1,SWISSW!$J:$J,'MTT DRAW'!$A71,SWISSW!$F:$F,"Draw")))*IF(ROW()=COLUMN(),0.5,1)</f>
        <v>0</v>
      </c>
      <c r="BA71" s="11">
        <f ca="1">((COUNTIFS(SWISSW!$I:$I,'MTT DRAW'!$A71,SWISSW!$J:$J,'MTT DRAW'!BA$1,SWISSW!$F:$F,"Draw")+COUNTIFS(SWISSW!$I:$I,'MTT DRAW'!BA$1,SWISSW!$J:$J,'MTT DRAW'!$A71,SWISSW!$F:$F,"Draw")))*IF(ROW()=COLUMN(),0.5,1)</f>
        <v>0</v>
      </c>
      <c r="BB71" s="11">
        <f ca="1">((COUNTIFS(SWISSW!$I:$I,'MTT DRAW'!$A71,SWISSW!$J:$J,'MTT DRAW'!BB$1,SWISSW!$F:$F,"Draw")+COUNTIFS(SWISSW!$I:$I,'MTT DRAW'!BB$1,SWISSW!$J:$J,'MTT DRAW'!$A71,SWISSW!$F:$F,"Draw")))*IF(ROW()=COLUMN(),0.5,1)</f>
        <v>0</v>
      </c>
      <c r="BC71" s="11">
        <f ca="1">((COUNTIFS(SWISSW!$I:$I,'MTT DRAW'!$A71,SWISSW!$J:$J,'MTT DRAW'!BC$1,SWISSW!$F:$F,"Draw")+COUNTIFS(SWISSW!$I:$I,'MTT DRAW'!BC$1,SWISSW!$J:$J,'MTT DRAW'!$A71,SWISSW!$F:$F,"Draw")))*IF(ROW()=COLUMN(),0.5,1)</f>
        <v>0</v>
      </c>
      <c r="BD71" s="11">
        <f ca="1">((COUNTIFS(SWISSW!$I:$I,'MTT DRAW'!$A71,SWISSW!$J:$J,'MTT DRAW'!BD$1,SWISSW!$F:$F,"Draw")+COUNTIFS(SWISSW!$I:$I,'MTT DRAW'!BD$1,SWISSW!$J:$J,'MTT DRAW'!$A71,SWISSW!$F:$F,"Draw")))*IF(ROW()=COLUMN(),0.5,1)</f>
        <v>0</v>
      </c>
      <c r="BE71" s="11">
        <f ca="1">((COUNTIFS(SWISSW!$I:$I,'MTT DRAW'!$A71,SWISSW!$J:$J,'MTT DRAW'!BE$1,SWISSW!$F:$F,"Draw")+COUNTIFS(SWISSW!$I:$I,'MTT DRAW'!BE$1,SWISSW!$J:$J,'MTT DRAW'!$A71,SWISSW!$F:$F,"Draw")))*IF(ROW()=COLUMN(),0.5,1)</f>
        <v>0</v>
      </c>
      <c r="BF71" s="11">
        <f ca="1">((COUNTIFS(SWISSW!$I:$I,'MTT DRAW'!$A71,SWISSW!$J:$J,'MTT DRAW'!BF$1,SWISSW!$F:$F,"Draw")+COUNTIFS(SWISSW!$I:$I,'MTT DRAW'!BF$1,SWISSW!$J:$J,'MTT DRAW'!$A71,SWISSW!$F:$F,"Draw")))*IF(ROW()=COLUMN(),0.5,1)</f>
        <v>0</v>
      </c>
      <c r="BG71" s="11">
        <f ca="1">((COUNTIFS(SWISSW!$I:$I,'MTT DRAW'!$A71,SWISSW!$J:$J,'MTT DRAW'!BG$1,SWISSW!$F:$F,"Draw")+COUNTIFS(SWISSW!$I:$I,'MTT DRAW'!BG$1,SWISSW!$J:$J,'MTT DRAW'!$A71,SWISSW!$F:$F,"Draw")))*IF(ROW()=COLUMN(),0.5,1)</f>
        <v>0</v>
      </c>
      <c r="BH71" s="11">
        <f ca="1">((COUNTIFS(SWISSW!$I:$I,'MTT DRAW'!$A71,SWISSW!$J:$J,'MTT DRAW'!BH$1,SWISSW!$F:$F,"Draw")+COUNTIFS(SWISSW!$I:$I,'MTT DRAW'!BH$1,SWISSW!$J:$J,'MTT DRAW'!$A71,SWISSW!$F:$F,"Draw")))*IF(ROW()=COLUMN(),0.5,1)</f>
        <v>0</v>
      </c>
      <c r="BI71" s="11">
        <f ca="1">((COUNTIFS(SWISSW!$I:$I,'MTT DRAW'!$A71,SWISSW!$J:$J,'MTT DRAW'!BI$1,SWISSW!$F:$F,"Draw")+COUNTIFS(SWISSW!$I:$I,'MTT DRAW'!BI$1,SWISSW!$J:$J,'MTT DRAW'!$A71,SWISSW!$F:$F,"Draw")))*IF(ROW()=COLUMN(),0.5,1)</f>
        <v>0</v>
      </c>
      <c r="BJ71" s="11">
        <f ca="1">((COUNTIFS(SWISSW!$I:$I,'MTT DRAW'!$A71,SWISSW!$J:$J,'MTT DRAW'!BJ$1,SWISSW!$F:$F,"Draw")+COUNTIFS(SWISSW!$I:$I,'MTT DRAW'!BJ$1,SWISSW!$J:$J,'MTT DRAW'!$A71,SWISSW!$F:$F,"Draw")))*IF(ROW()=COLUMN(),0.5,1)</f>
        <v>0</v>
      </c>
      <c r="BK71" s="11">
        <f ca="1">((COUNTIFS(SWISSW!$I:$I,'MTT DRAW'!$A71,SWISSW!$J:$J,'MTT DRAW'!BK$1,SWISSW!$F:$F,"Draw")+COUNTIFS(SWISSW!$I:$I,'MTT DRAW'!BK$1,SWISSW!$J:$J,'MTT DRAW'!$A71,SWISSW!$F:$F,"Draw")))*IF(ROW()=COLUMN(),0.5,1)</f>
        <v>0</v>
      </c>
      <c r="BL71" s="11">
        <f ca="1">((COUNTIFS(SWISSW!$I:$I,'MTT DRAW'!$A71,SWISSW!$J:$J,'MTT DRAW'!BL$1,SWISSW!$F:$F,"Draw")+COUNTIFS(SWISSW!$I:$I,'MTT DRAW'!BL$1,SWISSW!$J:$J,'MTT DRAW'!$A71,SWISSW!$F:$F,"Draw")))*IF(ROW()=COLUMN(),0.5,1)</f>
        <v>0</v>
      </c>
      <c r="BM71" s="11" t="str">
        <f ca="1">MATCHUP!BM71</f>
        <v>-</v>
      </c>
      <c r="BN71" s="11" t="str">
        <f ca="1">MATCHUP!BN71</f>
        <v>-</v>
      </c>
      <c r="BO71" s="11" t="str">
        <f ca="1">MATCHUP!BO71</f>
        <v>-</v>
      </c>
      <c r="BP71" s="11" t="str">
        <f ca="1">MATCHUP!BP71</f>
        <v>-</v>
      </c>
      <c r="BQ71" s="11" t="str">
        <f ca="1">MATCHUP!BQ71</f>
        <v>-</v>
      </c>
      <c r="BR71" s="11" t="str">
        <f ca="1">MATCHUP!BR71</f>
        <v>-</v>
      </c>
      <c r="BS71" s="11" t="str">
        <f ca="1">MATCHUP!BS71</f>
        <v>-</v>
      </c>
      <c r="BT71" s="11" t="str">
        <f ca="1">MATCHUP!BT71</f>
        <v>-</v>
      </c>
      <c r="BU71" s="11" t="str">
        <f ca="1">MATCHUP!BU71</f>
        <v>-</v>
      </c>
      <c r="BV71" s="11" t="str">
        <f ca="1">MATCHUP!BV71</f>
        <v>-</v>
      </c>
      <c r="BW71" s="11" t="str">
        <f ca="1">MATCHUP!BW71</f>
        <v>-</v>
      </c>
      <c r="BX71" s="11" t="str">
        <f ca="1">MATCHUP!BX71</f>
        <v>-</v>
      </c>
      <c r="BY71" s="11" t="str">
        <f ca="1">MATCHUP!BY71</f>
        <v>-</v>
      </c>
      <c r="BZ71" s="11" t="str">
        <f ca="1">MATCHUP!BZ71</f>
        <v>-</v>
      </c>
      <c r="CA71" s="11" t="str">
        <f ca="1">MATCHUP!CA71</f>
        <v>-</v>
      </c>
      <c r="CB71" s="11" t="str">
        <f ca="1">MATCHUP!CB71</f>
        <v>-</v>
      </c>
      <c r="CC71" s="11" t="str">
        <f ca="1">MATCHUP!CC71</f>
        <v>-</v>
      </c>
      <c r="CD71" s="11" t="str">
        <f ca="1">MATCHUP!CD71</f>
        <v>-</v>
      </c>
      <c r="CE71" s="11" t="str">
        <f ca="1">MATCHUP!CE71</f>
        <v>-</v>
      </c>
      <c r="CF71" s="11" t="str">
        <f ca="1">MATCHUP!CF71</f>
        <v>-</v>
      </c>
      <c r="CG71" s="11" t="str">
        <f ca="1">MATCHUP!CG71</f>
        <v>-</v>
      </c>
      <c r="CH71" s="11" t="str">
        <f ca="1">MATCHUP!CH71</f>
        <v>-</v>
      </c>
      <c r="CI71" s="11" t="str">
        <f ca="1">MATCHUP!CI71</f>
        <v>-</v>
      </c>
      <c r="CJ71" s="11" t="str">
        <f ca="1">MATCHUP!CJ71</f>
        <v>-</v>
      </c>
      <c r="CK71" s="11" t="str">
        <f ca="1">MATCHUP!CK71</f>
        <v>-</v>
      </c>
      <c r="CL71" s="11" t="str">
        <f ca="1">MATCHUP!CL71</f>
        <v>-</v>
      </c>
      <c r="CM71" s="11" t="str">
        <f ca="1">MATCHUP!CM71</f>
        <v>-</v>
      </c>
      <c r="CN71" s="11" t="str">
        <f ca="1">MATCHUP!CN71</f>
        <v>-</v>
      </c>
      <c r="CO71" s="11" t="str">
        <f ca="1">MATCHUP!CO71</f>
        <v>-</v>
      </c>
      <c r="CP71" s="11" t="str">
        <f ca="1">MATCHUP!CP71</f>
        <v>-</v>
      </c>
      <c r="CQ71" s="11" t="str">
        <f ca="1">MATCHUP!CQ71</f>
        <v>-</v>
      </c>
      <c r="CR71" s="11" t="str">
        <f ca="1">MATCHUP!CR71</f>
        <v>-</v>
      </c>
      <c r="CS71" s="11" t="str">
        <f ca="1">MATCHUP!CS71</f>
        <v>-</v>
      </c>
      <c r="CT71" s="11" t="str">
        <f ca="1">MATCHUP!CT71</f>
        <v>-</v>
      </c>
      <c r="CU71" s="11" t="str">
        <f ca="1">MATCHUP!CU71</f>
        <v>-</v>
      </c>
      <c r="CV71" s="11" t="str">
        <f ca="1">MATCHUP!CV71</f>
        <v>-</v>
      </c>
    </row>
    <row r="72" spans="1:100" ht="55" customHeight="1" x14ac:dyDescent="0.3">
      <c r="A72" s="3">
        <f ca="1">MATCHUP!A72</f>
        <v>0</v>
      </c>
      <c r="B72" s="11">
        <f ca="1">((COUNTIFS(SWISSW!$I:$I,'MTT DRAW'!$A72,SWISSW!$J:$J,'MTT DRAW'!B$1,SWISSW!$F:$F,"Draw")+COUNTIFS(SWISSW!$I:$I,'MTT DRAW'!B$1,SWISSW!$J:$J,'MTT DRAW'!$A72,SWISSW!$F:$F,"Draw")))*IF(ROW()=COLUMN(),0.5,1)</f>
        <v>0</v>
      </c>
      <c r="C72" s="11">
        <f ca="1">((COUNTIFS(SWISSW!$I:$I,'MTT DRAW'!$A72,SWISSW!$J:$J,'MTT DRAW'!C$1,SWISSW!$F:$F,"Draw")+COUNTIFS(SWISSW!$I:$I,'MTT DRAW'!C$1,SWISSW!$J:$J,'MTT DRAW'!$A72,SWISSW!$F:$F,"Draw")))*IF(ROW()=COLUMN(),0.5,1)</f>
        <v>0</v>
      </c>
      <c r="D72" s="11">
        <f ca="1">((COUNTIFS(SWISSW!$I:$I,'MTT DRAW'!$A72,SWISSW!$J:$J,'MTT DRAW'!D$1,SWISSW!$F:$F,"Draw")+COUNTIFS(SWISSW!$I:$I,'MTT DRAW'!D$1,SWISSW!$J:$J,'MTT DRAW'!$A72,SWISSW!$F:$F,"Draw")))*IF(ROW()=COLUMN(),0.5,1)</f>
        <v>0</v>
      </c>
      <c r="E72" s="11">
        <f ca="1">((COUNTIFS(SWISSW!$I:$I,'MTT DRAW'!$A72,SWISSW!$J:$J,'MTT DRAW'!E$1,SWISSW!$F:$F,"Draw")+COUNTIFS(SWISSW!$I:$I,'MTT DRAW'!E$1,SWISSW!$J:$J,'MTT DRAW'!$A72,SWISSW!$F:$F,"Draw")))*IF(ROW()=COLUMN(),0.5,1)</f>
        <v>0</v>
      </c>
      <c r="F72" s="11">
        <f ca="1">((COUNTIFS(SWISSW!$I:$I,'MTT DRAW'!$A72,SWISSW!$J:$J,'MTT DRAW'!F$1,SWISSW!$F:$F,"Draw")+COUNTIFS(SWISSW!$I:$I,'MTT DRAW'!F$1,SWISSW!$J:$J,'MTT DRAW'!$A72,SWISSW!$F:$F,"Draw")))*IF(ROW()=COLUMN(),0.5,1)</f>
        <v>0</v>
      </c>
      <c r="G72" s="11">
        <f ca="1">((COUNTIFS(SWISSW!$I:$I,'MTT DRAW'!$A72,SWISSW!$J:$J,'MTT DRAW'!G$1,SWISSW!$F:$F,"Draw")+COUNTIFS(SWISSW!$I:$I,'MTT DRAW'!G$1,SWISSW!$J:$J,'MTT DRAW'!$A72,SWISSW!$F:$F,"Draw")))*IF(ROW()=COLUMN(),0.5,1)</f>
        <v>0</v>
      </c>
      <c r="H72" s="11">
        <f ca="1">((COUNTIFS(SWISSW!$I:$I,'MTT DRAW'!$A72,SWISSW!$J:$J,'MTT DRAW'!H$1,SWISSW!$F:$F,"Draw")+COUNTIFS(SWISSW!$I:$I,'MTT DRAW'!H$1,SWISSW!$J:$J,'MTT DRAW'!$A72,SWISSW!$F:$F,"Draw")))*IF(ROW()=COLUMN(),0.5,1)</f>
        <v>0</v>
      </c>
      <c r="I72" s="11">
        <f ca="1">((COUNTIFS(SWISSW!$I:$I,'MTT DRAW'!$A72,SWISSW!$J:$J,'MTT DRAW'!I$1,SWISSW!$F:$F,"Draw")+COUNTIFS(SWISSW!$I:$I,'MTT DRAW'!I$1,SWISSW!$J:$J,'MTT DRAW'!$A72,SWISSW!$F:$F,"Draw")))*IF(ROW()=COLUMN(),0.5,1)</f>
        <v>0</v>
      </c>
      <c r="J72" s="11">
        <f ca="1">((COUNTIFS(SWISSW!$I:$I,'MTT DRAW'!$A72,SWISSW!$J:$J,'MTT DRAW'!J$1,SWISSW!$F:$F,"Draw")+COUNTIFS(SWISSW!$I:$I,'MTT DRAW'!J$1,SWISSW!$J:$J,'MTT DRAW'!$A72,SWISSW!$F:$F,"Draw")))*IF(ROW()=COLUMN(),0.5,1)</f>
        <v>0</v>
      </c>
      <c r="K72" s="11">
        <f ca="1">((COUNTIFS(SWISSW!$I:$I,'MTT DRAW'!$A72,SWISSW!$J:$J,'MTT DRAW'!K$1,SWISSW!$F:$F,"Draw")+COUNTIFS(SWISSW!$I:$I,'MTT DRAW'!K$1,SWISSW!$J:$J,'MTT DRAW'!$A72,SWISSW!$F:$F,"Draw")))*IF(ROW()=COLUMN(),0.5,1)</f>
        <v>0</v>
      </c>
      <c r="L72" s="11">
        <f ca="1">((COUNTIFS(SWISSW!$I:$I,'MTT DRAW'!$A72,SWISSW!$J:$J,'MTT DRAW'!L$1,SWISSW!$F:$F,"Draw")+COUNTIFS(SWISSW!$I:$I,'MTT DRAW'!L$1,SWISSW!$J:$J,'MTT DRAW'!$A72,SWISSW!$F:$F,"Draw")))*IF(ROW()=COLUMN(),0.5,1)</f>
        <v>0</v>
      </c>
      <c r="M72" s="11">
        <f ca="1">((COUNTIFS(SWISSW!$I:$I,'MTT DRAW'!$A72,SWISSW!$J:$J,'MTT DRAW'!M$1,SWISSW!$F:$F,"Draw")+COUNTIFS(SWISSW!$I:$I,'MTT DRAW'!M$1,SWISSW!$J:$J,'MTT DRAW'!$A72,SWISSW!$F:$F,"Draw")))*IF(ROW()=COLUMN(),0.5,1)</f>
        <v>0</v>
      </c>
      <c r="N72" s="11">
        <f ca="1">((COUNTIFS(SWISSW!$I:$I,'MTT DRAW'!$A72,SWISSW!$J:$J,'MTT DRAW'!N$1,SWISSW!$F:$F,"Draw")+COUNTIFS(SWISSW!$I:$I,'MTT DRAW'!N$1,SWISSW!$J:$J,'MTT DRAW'!$A72,SWISSW!$F:$F,"Draw")))*IF(ROW()=COLUMN(),0.5,1)</f>
        <v>0</v>
      </c>
      <c r="O72" s="11">
        <f ca="1">((COUNTIFS(SWISSW!$I:$I,'MTT DRAW'!$A72,SWISSW!$J:$J,'MTT DRAW'!O$1,SWISSW!$F:$F,"Draw")+COUNTIFS(SWISSW!$I:$I,'MTT DRAW'!O$1,SWISSW!$J:$J,'MTT DRAW'!$A72,SWISSW!$F:$F,"Draw")))*IF(ROW()=COLUMN(),0.5,1)</f>
        <v>0</v>
      </c>
      <c r="P72" s="11">
        <f ca="1">((COUNTIFS(SWISSW!$I:$I,'MTT DRAW'!$A72,SWISSW!$J:$J,'MTT DRAW'!P$1,SWISSW!$F:$F,"Draw")+COUNTIFS(SWISSW!$I:$I,'MTT DRAW'!P$1,SWISSW!$J:$J,'MTT DRAW'!$A72,SWISSW!$F:$F,"Draw")))*IF(ROW()=COLUMN(),0.5,1)</f>
        <v>0</v>
      </c>
      <c r="Q72" s="11">
        <f ca="1">((COUNTIFS(SWISSW!$I:$I,'MTT DRAW'!$A72,SWISSW!$J:$J,'MTT DRAW'!Q$1,SWISSW!$F:$F,"Draw")+COUNTIFS(SWISSW!$I:$I,'MTT DRAW'!Q$1,SWISSW!$J:$J,'MTT DRAW'!$A72,SWISSW!$F:$F,"Draw")))*IF(ROW()=COLUMN(),0.5,1)</f>
        <v>0</v>
      </c>
      <c r="R72" s="11">
        <f ca="1">((COUNTIFS(SWISSW!$I:$I,'MTT DRAW'!$A72,SWISSW!$J:$J,'MTT DRAW'!R$1,SWISSW!$F:$F,"Draw")+COUNTIFS(SWISSW!$I:$I,'MTT DRAW'!R$1,SWISSW!$J:$J,'MTT DRAW'!$A72,SWISSW!$F:$F,"Draw")))*IF(ROW()=COLUMN(),0.5,1)</f>
        <v>0</v>
      </c>
      <c r="S72" s="11">
        <f ca="1">((COUNTIFS(SWISSW!$I:$I,'MTT DRAW'!$A72,SWISSW!$J:$J,'MTT DRAW'!S$1,SWISSW!$F:$F,"Draw")+COUNTIFS(SWISSW!$I:$I,'MTT DRAW'!S$1,SWISSW!$J:$J,'MTT DRAW'!$A72,SWISSW!$F:$F,"Draw")))*IF(ROW()=COLUMN(),0.5,1)</f>
        <v>0</v>
      </c>
      <c r="T72" s="11">
        <f ca="1">((COUNTIFS(SWISSW!$I:$I,'MTT DRAW'!$A72,SWISSW!$J:$J,'MTT DRAW'!T$1,SWISSW!$F:$F,"Draw")+COUNTIFS(SWISSW!$I:$I,'MTT DRAW'!T$1,SWISSW!$J:$J,'MTT DRAW'!$A72,SWISSW!$F:$F,"Draw")))*IF(ROW()=COLUMN(),0.5,1)</f>
        <v>0</v>
      </c>
      <c r="U72" s="11">
        <f ca="1">((COUNTIFS(SWISSW!$I:$I,'MTT DRAW'!$A72,SWISSW!$J:$J,'MTT DRAW'!U$1,SWISSW!$F:$F,"Draw")+COUNTIFS(SWISSW!$I:$I,'MTT DRAW'!U$1,SWISSW!$J:$J,'MTT DRAW'!$A72,SWISSW!$F:$F,"Draw")))*IF(ROW()=COLUMN(),0.5,1)</f>
        <v>0</v>
      </c>
      <c r="V72" s="11">
        <f ca="1">((COUNTIFS(SWISSW!$I:$I,'MTT DRAW'!$A72,SWISSW!$J:$J,'MTT DRAW'!V$1,SWISSW!$F:$F,"Draw")+COUNTIFS(SWISSW!$I:$I,'MTT DRAW'!V$1,SWISSW!$J:$J,'MTT DRAW'!$A72,SWISSW!$F:$F,"Draw")))*IF(ROW()=COLUMN(),0.5,1)</f>
        <v>0</v>
      </c>
      <c r="W72" s="11">
        <f ca="1">((COUNTIFS(SWISSW!$I:$I,'MTT DRAW'!$A72,SWISSW!$J:$J,'MTT DRAW'!W$1,SWISSW!$F:$F,"Draw")+COUNTIFS(SWISSW!$I:$I,'MTT DRAW'!W$1,SWISSW!$J:$J,'MTT DRAW'!$A72,SWISSW!$F:$F,"Draw")))*IF(ROW()=COLUMN(),0.5,1)</f>
        <v>0</v>
      </c>
      <c r="X72" s="11">
        <f ca="1">((COUNTIFS(SWISSW!$I:$I,'MTT DRAW'!$A72,SWISSW!$J:$J,'MTT DRAW'!X$1,SWISSW!$F:$F,"Draw")+COUNTIFS(SWISSW!$I:$I,'MTT DRAW'!X$1,SWISSW!$J:$J,'MTT DRAW'!$A72,SWISSW!$F:$F,"Draw")))*IF(ROW()=COLUMN(),0.5,1)</f>
        <v>0</v>
      </c>
      <c r="Y72" s="11">
        <f ca="1">((COUNTIFS(SWISSW!$I:$I,'MTT DRAW'!$A72,SWISSW!$J:$J,'MTT DRAW'!Y$1,SWISSW!$F:$F,"Draw")+COUNTIFS(SWISSW!$I:$I,'MTT DRAW'!Y$1,SWISSW!$J:$J,'MTT DRAW'!$A72,SWISSW!$F:$F,"Draw")))*IF(ROW()=COLUMN(),0.5,1)</f>
        <v>0</v>
      </c>
      <c r="Z72" s="11">
        <f ca="1">((COUNTIFS(SWISSW!$I:$I,'MTT DRAW'!$A72,SWISSW!$J:$J,'MTT DRAW'!Z$1,SWISSW!$F:$F,"Draw")+COUNTIFS(SWISSW!$I:$I,'MTT DRAW'!Z$1,SWISSW!$J:$J,'MTT DRAW'!$A72,SWISSW!$F:$F,"Draw")))*IF(ROW()=COLUMN(),0.5,1)</f>
        <v>0</v>
      </c>
      <c r="AA72" s="11">
        <f ca="1">((COUNTIFS(SWISSW!$I:$I,'MTT DRAW'!$A72,SWISSW!$J:$J,'MTT DRAW'!AA$1,SWISSW!$F:$F,"Draw")+COUNTIFS(SWISSW!$I:$I,'MTT DRAW'!AA$1,SWISSW!$J:$J,'MTT DRAW'!$A72,SWISSW!$F:$F,"Draw")))*IF(ROW()=COLUMN(),0.5,1)</f>
        <v>0</v>
      </c>
      <c r="AB72" s="11">
        <f ca="1">((COUNTIFS(SWISSW!$I:$I,'MTT DRAW'!$A72,SWISSW!$J:$J,'MTT DRAW'!AB$1,SWISSW!$F:$F,"Draw")+COUNTIFS(SWISSW!$I:$I,'MTT DRAW'!AB$1,SWISSW!$J:$J,'MTT DRAW'!$A72,SWISSW!$F:$F,"Draw")))*IF(ROW()=COLUMN(),0.5,1)</f>
        <v>0</v>
      </c>
      <c r="AC72" s="11">
        <f ca="1">((COUNTIFS(SWISSW!$I:$I,'MTT DRAW'!$A72,SWISSW!$J:$J,'MTT DRAW'!AC$1,SWISSW!$F:$F,"Draw")+COUNTIFS(SWISSW!$I:$I,'MTT DRAW'!AC$1,SWISSW!$J:$J,'MTT DRAW'!$A72,SWISSW!$F:$F,"Draw")))*IF(ROW()=COLUMN(),0.5,1)</f>
        <v>0</v>
      </c>
      <c r="AD72" s="11">
        <f ca="1">((COUNTIFS(SWISSW!$I:$I,'MTT DRAW'!$A72,SWISSW!$J:$J,'MTT DRAW'!AD$1,SWISSW!$F:$F,"Draw")+COUNTIFS(SWISSW!$I:$I,'MTT DRAW'!AD$1,SWISSW!$J:$J,'MTT DRAW'!$A72,SWISSW!$F:$F,"Draw")))*IF(ROW()=COLUMN(),0.5,1)</f>
        <v>0</v>
      </c>
      <c r="AE72" s="11">
        <f ca="1">((COUNTIFS(SWISSW!$I:$I,'MTT DRAW'!$A72,SWISSW!$J:$J,'MTT DRAW'!AE$1,SWISSW!$F:$F,"Draw")+COUNTIFS(SWISSW!$I:$I,'MTT DRAW'!AE$1,SWISSW!$J:$J,'MTT DRAW'!$A72,SWISSW!$F:$F,"Draw")))*IF(ROW()=COLUMN(),0.5,1)</f>
        <v>0</v>
      </c>
      <c r="AF72" s="11">
        <f ca="1">((COUNTIFS(SWISSW!$I:$I,'MTT DRAW'!$A72,SWISSW!$J:$J,'MTT DRAW'!AF$1,SWISSW!$F:$F,"Draw")+COUNTIFS(SWISSW!$I:$I,'MTT DRAW'!AF$1,SWISSW!$J:$J,'MTT DRAW'!$A72,SWISSW!$F:$F,"Draw")))*IF(ROW()=COLUMN(),0.5,1)</f>
        <v>0</v>
      </c>
      <c r="AG72" s="11">
        <f ca="1">((COUNTIFS(SWISSW!$I:$I,'MTT DRAW'!$A72,SWISSW!$J:$J,'MTT DRAW'!AG$1,SWISSW!$F:$F,"Draw")+COUNTIFS(SWISSW!$I:$I,'MTT DRAW'!AG$1,SWISSW!$J:$J,'MTT DRAW'!$A72,SWISSW!$F:$F,"Draw")))*IF(ROW()=COLUMN(),0.5,1)</f>
        <v>0</v>
      </c>
      <c r="AH72" s="11">
        <f ca="1">((COUNTIFS(SWISSW!$I:$I,'MTT DRAW'!$A72,SWISSW!$J:$J,'MTT DRAW'!AH$1,SWISSW!$F:$F,"Draw")+COUNTIFS(SWISSW!$I:$I,'MTT DRAW'!AH$1,SWISSW!$J:$J,'MTT DRAW'!$A72,SWISSW!$F:$F,"Draw")))*IF(ROW()=COLUMN(),0.5,1)</f>
        <v>0</v>
      </c>
      <c r="AI72" s="11">
        <f ca="1">((COUNTIFS(SWISSW!$I:$I,'MTT DRAW'!$A72,SWISSW!$J:$J,'MTT DRAW'!AI$1,SWISSW!$F:$F,"Draw")+COUNTIFS(SWISSW!$I:$I,'MTT DRAW'!AI$1,SWISSW!$J:$J,'MTT DRAW'!$A72,SWISSW!$F:$F,"Draw")))*IF(ROW()=COLUMN(),0.5,1)</f>
        <v>0</v>
      </c>
      <c r="AJ72" s="11">
        <f ca="1">((COUNTIFS(SWISSW!$I:$I,'MTT DRAW'!$A72,SWISSW!$J:$J,'MTT DRAW'!AJ$1,SWISSW!$F:$F,"Draw")+COUNTIFS(SWISSW!$I:$I,'MTT DRAW'!AJ$1,SWISSW!$J:$J,'MTT DRAW'!$A72,SWISSW!$F:$F,"Draw")))*IF(ROW()=COLUMN(),0.5,1)</f>
        <v>0</v>
      </c>
      <c r="AK72" s="11">
        <f ca="1">((COUNTIFS(SWISSW!$I:$I,'MTT DRAW'!$A72,SWISSW!$J:$J,'MTT DRAW'!AK$1,SWISSW!$F:$F,"Draw")+COUNTIFS(SWISSW!$I:$I,'MTT DRAW'!AK$1,SWISSW!$J:$J,'MTT DRAW'!$A72,SWISSW!$F:$F,"Draw")))*IF(ROW()=COLUMN(),0.5,1)</f>
        <v>0</v>
      </c>
      <c r="AL72" s="11">
        <f ca="1">((COUNTIFS(SWISSW!$I:$I,'MTT DRAW'!$A72,SWISSW!$J:$J,'MTT DRAW'!AL$1,SWISSW!$F:$F,"Draw")+COUNTIFS(SWISSW!$I:$I,'MTT DRAW'!AL$1,SWISSW!$J:$J,'MTT DRAW'!$A72,SWISSW!$F:$F,"Draw")))*IF(ROW()=COLUMN(),0.5,1)</f>
        <v>0</v>
      </c>
      <c r="AM72" s="11">
        <f ca="1">((COUNTIFS(SWISSW!$I:$I,'MTT DRAW'!$A72,SWISSW!$J:$J,'MTT DRAW'!AM$1,SWISSW!$F:$F,"Draw")+COUNTIFS(SWISSW!$I:$I,'MTT DRAW'!AM$1,SWISSW!$J:$J,'MTT DRAW'!$A72,SWISSW!$F:$F,"Draw")))*IF(ROW()=COLUMN(),0.5,1)</f>
        <v>0</v>
      </c>
      <c r="AN72" s="11">
        <f ca="1">((COUNTIFS(SWISSW!$I:$I,'MTT DRAW'!$A72,SWISSW!$J:$J,'MTT DRAW'!AN$1,SWISSW!$F:$F,"Draw")+COUNTIFS(SWISSW!$I:$I,'MTT DRAW'!AN$1,SWISSW!$J:$J,'MTT DRAW'!$A72,SWISSW!$F:$F,"Draw")))*IF(ROW()=COLUMN(),0.5,1)</f>
        <v>0</v>
      </c>
      <c r="AO72" s="11">
        <f ca="1">((COUNTIFS(SWISSW!$I:$I,'MTT DRAW'!$A72,SWISSW!$J:$J,'MTT DRAW'!AO$1,SWISSW!$F:$F,"Draw")+COUNTIFS(SWISSW!$I:$I,'MTT DRAW'!AO$1,SWISSW!$J:$J,'MTT DRAW'!$A72,SWISSW!$F:$F,"Draw")))*IF(ROW()=COLUMN(),0.5,1)</f>
        <v>0</v>
      </c>
      <c r="AP72" s="11">
        <f ca="1">((COUNTIFS(SWISSW!$I:$I,'MTT DRAW'!$A72,SWISSW!$J:$J,'MTT DRAW'!AP$1,SWISSW!$F:$F,"Draw")+COUNTIFS(SWISSW!$I:$I,'MTT DRAW'!AP$1,SWISSW!$J:$J,'MTT DRAW'!$A72,SWISSW!$F:$F,"Draw")))*IF(ROW()=COLUMN(),0.5,1)</f>
        <v>0</v>
      </c>
      <c r="AQ72" s="11">
        <f ca="1">((COUNTIFS(SWISSW!$I:$I,'MTT DRAW'!$A72,SWISSW!$J:$J,'MTT DRAW'!AQ$1,SWISSW!$F:$F,"Draw")+COUNTIFS(SWISSW!$I:$I,'MTT DRAW'!AQ$1,SWISSW!$J:$J,'MTT DRAW'!$A72,SWISSW!$F:$F,"Draw")))*IF(ROW()=COLUMN(),0.5,1)</f>
        <v>0</v>
      </c>
      <c r="AR72" s="11">
        <f ca="1">((COUNTIFS(SWISSW!$I:$I,'MTT DRAW'!$A72,SWISSW!$J:$J,'MTT DRAW'!AR$1,SWISSW!$F:$F,"Draw")+COUNTIFS(SWISSW!$I:$I,'MTT DRAW'!AR$1,SWISSW!$J:$J,'MTT DRAW'!$A72,SWISSW!$F:$F,"Draw")))*IF(ROW()=COLUMN(),0.5,1)</f>
        <v>0</v>
      </c>
      <c r="AS72" s="11">
        <f ca="1">((COUNTIFS(SWISSW!$I:$I,'MTT DRAW'!$A72,SWISSW!$J:$J,'MTT DRAW'!AS$1,SWISSW!$F:$F,"Draw")+COUNTIFS(SWISSW!$I:$I,'MTT DRAW'!AS$1,SWISSW!$J:$J,'MTT DRAW'!$A72,SWISSW!$F:$F,"Draw")))*IF(ROW()=COLUMN(),0.5,1)</f>
        <v>0</v>
      </c>
      <c r="AT72" s="11">
        <f ca="1">((COUNTIFS(SWISSW!$I:$I,'MTT DRAW'!$A72,SWISSW!$J:$J,'MTT DRAW'!AT$1,SWISSW!$F:$F,"Draw")+COUNTIFS(SWISSW!$I:$I,'MTT DRAW'!AT$1,SWISSW!$J:$J,'MTT DRAW'!$A72,SWISSW!$F:$F,"Draw")))*IF(ROW()=COLUMN(),0.5,1)</f>
        <v>0</v>
      </c>
      <c r="AU72" s="11">
        <f ca="1">((COUNTIFS(SWISSW!$I:$I,'MTT DRAW'!$A72,SWISSW!$J:$J,'MTT DRAW'!AU$1,SWISSW!$F:$F,"Draw")+COUNTIFS(SWISSW!$I:$I,'MTT DRAW'!AU$1,SWISSW!$J:$J,'MTT DRAW'!$A72,SWISSW!$F:$F,"Draw")))*IF(ROW()=COLUMN(),0.5,1)</f>
        <v>0</v>
      </c>
      <c r="AV72" s="11">
        <f ca="1">((COUNTIFS(SWISSW!$I:$I,'MTT DRAW'!$A72,SWISSW!$J:$J,'MTT DRAW'!AV$1,SWISSW!$F:$F,"Draw")+COUNTIFS(SWISSW!$I:$I,'MTT DRAW'!AV$1,SWISSW!$J:$J,'MTT DRAW'!$A72,SWISSW!$F:$F,"Draw")))*IF(ROW()=COLUMN(),0.5,1)</f>
        <v>0</v>
      </c>
      <c r="AW72" s="11">
        <f ca="1">((COUNTIFS(SWISSW!$I:$I,'MTT DRAW'!$A72,SWISSW!$J:$J,'MTT DRAW'!AW$1,SWISSW!$F:$F,"Draw")+COUNTIFS(SWISSW!$I:$I,'MTT DRAW'!AW$1,SWISSW!$J:$J,'MTT DRAW'!$A72,SWISSW!$F:$F,"Draw")))*IF(ROW()=COLUMN(),0.5,1)</f>
        <v>0</v>
      </c>
      <c r="AX72" s="11">
        <f ca="1">((COUNTIFS(SWISSW!$I:$I,'MTT DRAW'!$A72,SWISSW!$J:$J,'MTT DRAW'!AX$1,SWISSW!$F:$F,"Draw")+COUNTIFS(SWISSW!$I:$I,'MTT DRAW'!AX$1,SWISSW!$J:$J,'MTT DRAW'!$A72,SWISSW!$F:$F,"Draw")))*IF(ROW()=COLUMN(),0.5,1)</f>
        <v>0</v>
      </c>
      <c r="AY72" s="11">
        <f ca="1">((COUNTIFS(SWISSW!$I:$I,'MTT DRAW'!$A72,SWISSW!$J:$J,'MTT DRAW'!AY$1,SWISSW!$F:$F,"Draw")+COUNTIFS(SWISSW!$I:$I,'MTT DRAW'!AY$1,SWISSW!$J:$J,'MTT DRAW'!$A72,SWISSW!$F:$F,"Draw")))*IF(ROW()=COLUMN(),0.5,1)</f>
        <v>0</v>
      </c>
      <c r="AZ72" s="11">
        <f ca="1">((COUNTIFS(SWISSW!$I:$I,'MTT DRAW'!$A72,SWISSW!$J:$J,'MTT DRAW'!AZ$1,SWISSW!$F:$F,"Draw")+COUNTIFS(SWISSW!$I:$I,'MTT DRAW'!AZ$1,SWISSW!$J:$J,'MTT DRAW'!$A72,SWISSW!$F:$F,"Draw")))*IF(ROW()=COLUMN(),0.5,1)</f>
        <v>0</v>
      </c>
      <c r="BA72" s="11">
        <f ca="1">((COUNTIFS(SWISSW!$I:$I,'MTT DRAW'!$A72,SWISSW!$J:$J,'MTT DRAW'!BA$1,SWISSW!$F:$F,"Draw")+COUNTIFS(SWISSW!$I:$I,'MTT DRAW'!BA$1,SWISSW!$J:$J,'MTT DRAW'!$A72,SWISSW!$F:$F,"Draw")))*IF(ROW()=COLUMN(),0.5,1)</f>
        <v>0</v>
      </c>
      <c r="BB72" s="11">
        <f ca="1">((COUNTIFS(SWISSW!$I:$I,'MTT DRAW'!$A72,SWISSW!$J:$J,'MTT DRAW'!BB$1,SWISSW!$F:$F,"Draw")+COUNTIFS(SWISSW!$I:$I,'MTT DRAW'!BB$1,SWISSW!$J:$J,'MTT DRAW'!$A72,SWISSW!$F:$F,"Draw")))*IF(ROW()=COLUMN(),0.5,1)</f>
        <v>0</v>
      </c>
      <c r="BC72" s="11">
        <f ca="1">((COUNTIFS(SWISSW!$I:$I,'MTT DRAW'!$A72,SWISSW!$J:$J,'MTT DRAW'!BC$1,SWISSW!$F:$F,"Draw")+COUNTIFS(SWISSW!$I:$I,'MTT DRAW'!BC$1,SWISSW!$J:$J,'MTT DRAW'!$A72,SWISSW!$F:$F,"Draw")))*IF(ROW()=COLUMN(),0.5,1)</f>
        <v>0</v>
      </c>
      <c r="BD72" s="11">
        <f ca="1">((COUNTIFS(SWISSW!$I:$I,'MTT DRAW'!$A72,SWISSW!$J:$J,'MTT DRAW'!BD$1,SWISSW!$F:$F,"Draw")+COUNTIFS(SWISSW!$I:$I,'MTT DRAW'!BD$1,SWISSW!$J:$J,'MTT DRAW'!$A72,SWISSW!$F:$F,"Draw")))*IF(ROW()=COLUMN(),0.5,1)</f>
        <v>0</v>
      </c>
      <c r="BE72" s="11">
        <f ca="1">((COUNTIFS(SWISSW!$I:$I,'MTT DRAW'!$A72,SWISSW!$J:$J,'MTT DRAW'!BE$1,SWISSW!$F:$F,"Draw")+COUNTIFS(SWISSW!$I:$I,'MTT DRAW'!BE$1,SWISSW!$J:$J,'MTT DRAW'!$A72,SWISSW!$F:$F,"Draw")))*IF(ROW()=COLUMN(),0.5,1)</f>
        <v>0</v>
      </c>
      <c r="BF72" s="11">
        <f ca="1">((COUNTIFS(SWISSW!$I:$I,'MTT DRAW'!$A72,SWISSW!$J:$J,'MTT DRAW'!BF$1,SWISSW!$F:$F,"Draw")+COUNTIFS(SWISSW!$I:$I,'MTT DRAW'!BF$1,SWISSW!$J:$J,'MTT DRAW'!$A72,SWISSW!$F:$F,"Draw")))*IF(ROW()=COLUMN(),0.5,1)</f>
        <v>0</v>
      </c>
      <c r="BG72" s="11">
        <f ca="1">((COUNTIFS(SWISSW!$I:$I,'MTT DRAW'!$A72,SWISSW!$J:$J,'MTT DRAW'!BG$1,SWISSW!$F:$F,"Draw")+COUNTIFS(SWISSW!$I:$I,'MTT DRAW'!BG$1,SWISSW!$J:$J,'MTT DRAW'!$A72,SWISSW!$F:$F,"Draw")))*IF(ROW()=COLUMN(),0.5,1)</f>
        <v>0</v>
      </c>
      <c r="BH72" s="11">
        <f ca="1">((COUNTIFS(SWISSW!$I:$I,'MTT DRAW'!$A72,SWISSW!$J:$J,'MTT DRAW'!BH$1,SWISSW!$F:$F,"Draw")+COUNTIFS(SWISSW!$I:$I,'MTT DRAW'!BH$1,SWISSW!$J:$J,'MTT DRAW'!$A72,SWISSW!$F:$F,"Draw")))*IF(ROW()=COLUMN(),0.5,1)</f>
        <v>0</v>
      </c>
      <c r="BI72" s="11">
        <f ca="1">((COUNTIFS(SWISSW!$I:$I,'MTT DRAW'!$A72,SWISSW!$J:$J,'MTT DRAW'!BI$1,SWISSW!$F:$F,"Draw")+COUNTIFS(SWISSW!$I:$I,'MTT DRAW'!BI$1,SWISSW!$J:$J,'MTT DRAW'!$A72,SWISSW!$F:$F,"Draw")))*IF(ROW()=COLUMN(),0.5,1)</f>
        <v>0</v>
      </c>
      <c r="BJ72" s="11">
        <f ca="1">((COUNTIFS(SWISSW!$I:$I,'MTT DRAW'!$A72,SWISSW!$J:$J,'MTT DRAW'!BJ$1,SWISSW!$F:$F,"Draw")+COUNTIFS(SWISSW!$I:$I,'MTT DRAW'!BJ$1,SWISSW!$J:$J,'MTT DRAW'!$A72,SWISSW!$F:$F,"Draw")))*IF(ROW()=COLUMN(),0.5,1)</f>
        <v>0</v>
      </c>
      <c r="BK72" s="11">
        <f ca="1">((COUNTIFS(SWISSW!$I:$I,'MTT DRAW'!$A72,SWISSW!$J:$J,'MTT DRAW'!BK$1,SWISSW!$F:$F,"Draw")+COUNTIFS(SWISSW!$I:$I,'MTT DRAW'!BK$1,SWISSW!$J:$J,'MTT DRAW'!$A72,SWISSW!$F:$F,"Draw")))*IF(ROW()=COLUMN(),0.5,1)</f>
        <v>0</v>
      </c>
      <c r="BL72" s="11">
        <f ca="1">((COUNTIFS(SWISSW!$I:$I,'MTT DRAW'!$A72,SWISSW!$J:$J,'MTT DRAW'!BL$1,SWISSW!$F:$F,"Draw")+COUNTIFS(SWISSW!$I:$I,'MTT DRAW'!BL$1,SWISSW!$J:$J,'MTT DRAW'!$A72,SWISSW!$F:$F,"Draw")))*IF(ROW()=COLUMN(),0.5,1)</f>
        <v>0</v>
      </c>
      <c r="BM72" s="11" t="str">
        <f ca="1">MATCHUP!BM72</f>
        <v>-</v>
      </c>
      <c r="BN72" s="11" t="str">
        <f ca="1">MATCHUP!BN72</f>
        <v>-</v>
      </c>
      <c r="BO72" s="11" t="str">
        <f ca="1">MATCHUP!BO72</f>
        <v>-</v>
      </c>
      <c r="BP72" s="11" t="str">
        <f ca="1">MATCHUP!BP72</f>
        <v>-</v>
      </c>
      <c r="BQ72" s="11" t="str">
        <f ca="1">MATCHUP!BQ72</f>
        <v>-</v>
      </c>
      <c r="BR72" s="11" t="str">
        <f ca="1">MATCHUP!BR72</f>
        <v>-</v>
      </c>
      <c r="BS72" s="11" t="str">
        <f ca="1">MATCHUP!BS72</f>
        <v>-</v>
      </c>
      <c r="BT72" s="11" t="str">
        <f ca="1">MATCHUP!BT72</f>
        <v>-</v>
      </c>
      <c r="BU72" s="11" t="str">
        <f ca="1">MATCHUP!BU72</f>
        <v>-</v>
      </c>
      <c r="BV72" s="11" t="str">
        <f ca="1">MATCHUP!BV72</f>
        <v>-</v>
      </c>
      <c r="BW72" s="11" t="str">
        <f ca="1">MATCHUP!BW72</f>
        <v>-</v>
      </c>
      <c r="BX72" s="11" t="str">
        <f ca="1">MATCHUP!BX72</f>
        <v>-</v>
      </c>
      <c r="BY72" s="11" t="str">
        <f ca="1">MATCHUP!BY72</f>
        <v>-</v>
      </c>
      <c r="BZ72" s="11" t="str">
        <f ca="1">MATCHUP!BZ72</f>
        <v>-</v>
      </c>
      <c r="CA72" s="11" t="str">
        <f ca="1">MATCHUP!CA72</f>
        <v>-</v>
      </c>
      <c r="CB72" s="11" t="str">
        <f ca="1">MATCHUP!CB72</f>
        <v>-</v>
      </c>
      <c r="CC72" s="11" t="str">
        <f ca="1">MATCHUP!CC72</f>
        <v>-</v>
      </c>
      <c r="CD72" s="11" t="str">
        <f ca="1">MATCHUP!CD72</f>
        <v>-</v>
      </c>
      <c r="CE72" s="11" t="str">
        <f ca="1">MATCHUP!CE72</f>
        <v>-</v>
      </c>
      <c r="CF72" s="11" t="str">
        <f ca="1">MATCHUP!CF72</f>
        <v>-</v>
      </c>
      <c r="CG72" s="11" t="str">
        <f ca="1">MATCHUP!CG72</f>
        <v>-</v>
      </c>
      <c r="CH72" s="11" t="str">
        <f ca="1">MATCHUP!CH72</f>
        <v>-</v>
      </c>
      <c r="CI72" s="11" t="str">
        <f ca="1">MATCHUP!CI72</f>
        <v>-</v>
      </c>
      <c r="CJ72" s="11" t="str">
        <f ca="1">MATCHUP!CJ72</f>
        <v>-</v>
      </c>
      <c r="CK72" s="11" t="str">
        <f ca="1">MATCHUP!CK72</f>
        <v>-</v>
      </c>
      <c r="CL72" s="11" t="str">
        <f ca="1">MATCHUP!CL72</f>
        <v>-</v>
      </c>
      <c r="CM72" s="11" t="str">
        <f ca="1">MATCHUP!CM72</f>
        <v>-</v>
      </c>
      <c r="CN72" s="11" t="str">
        <f ca="1">MATCHUP!CN72</f>
        <v>-</v>
      </c>
      <c r="CO72" s="11" t="str">
        <f ca="1">MATCHUP!CO72</f>
        <v>-</v>
      </c>
      <c r="CP72" s="11" t="str">
        <f ca="1">MATCHUP!CP72</f>
        <v>-</v>
      </c>
      <c r="CQ72" s="11" t="str">
        <f ca="1">MATCHUP!CQ72</f>
        <v>-</v>
      </c>
      <c r="CR72" s="11" t="str">
        <f ca="1">MATCHUP!CR72</f>
        <v>-</v>
      </c>
      <c r="CS72" s="11" t="str">
        <f ca="1">MATCHUP!CS72</f>
        <v>-</v>
      </c>
      <c r="CT72" s="11" t="str">
        <f ca="1">MATCHUP!CT72</f>
        <v>-</v>
      </c>
      <c r="CU72" s="11" t="str">
        <f ca="1">MATCHUP!CU72</f>
        <v>-</v>
      </c>
      <c r="CV72" s="11" t="str">
        <f ca="1">MATCHUP!CV72</f>
        <v>-</v>
      </c>
    </row>
    <row r="73" spans="1:100" ht="55" customHeight="1" x14ac:dyDescent="0.3">
      <c r="A73" s="3">
        <f ca="1">MATCHUP!A73</f>
        <v>0</v>
      </c>
      <c r="B73" s="11">
        <f ca="1">((COUNTIFS(SWISSW!$I:$I,'MTT DRAW'!$A73,SWISSW!$J:$J,'MTT DRAW'!B$1,SWISSW!$F:$F,"Draw")+COUNTIFS(SWISSW!$I:$I,'MTT DRAW'!B$1,SWISSW!$J:$J,'MTT DRAW'!$A73,SWISSW!$F:$F,"Draw")))*IF(ROW()=COLUMN(),0.5,1)</f>
        <v>0</v>
      </c>
      <c r="C73" s="11">
        <f ca="1">((COUNTIFS(SWISSW!$I:$I,'MTT DRAW'!$A73,SWISSW!$J:$J,'MTT DRAW'!C$1,SWISSW!$F:$F,"Draw")+COUNTIFS(SWISSW!$I:$I,'MTT DRAW'!C$1,SWISSW!$J:$J,'MTT DRAW'!$A73,SWISSW!$F:$F,"Draw")))*IF(ROW()=COLUMN(),0.5,1)</f>
        <v>0</v>
      </c>
      <c r="D73" s="11">
        <f ca="1">((COUNTIFS(SWISSW!$I:$I,'MTT DRAW'!$A73,SWISSW!$J:$J,'MTT DRAW'!D$1,SWISSW!$F:$F,"Draw")+COUNTIFS(SWISSW!$I:$I,'MTT DRAW'!D$1,SWISSW!$J:$J,'MTT DRAW'!$A73,SWISSW!$F:$F,"Draw")))*IF(ROW()=COLUMN(),0.5,1)</f>
        <v>0</v>
      </c>
      <c r="E73" s="11">
        <f ca="1">((COUNTIFS(SWISSW!$I:$I,'MTT DRAW'!$A73,SWISSW!$J:$J,'MTT DRAW'!E$1,SWISSW!$F:$F,"Draw")+COUNTIFS(SWISSW!$I:$I,'MTT DRAW'!E$1,SWISSW!$J:$J,'MTT DRAW'!$A73,SWISSW!$F:$F,"Draw")))*IF(ROW()=COLUMN(),0.5,1)</f>
        <v>0</v>
      </c>
      <c r="F73" s="11">
        <f ca="1">((COUNTIFS(SWISSW!$I:$I,'MTT DRAW'!$A73,SWISSW!$J:$J,'MTT DRAW'!F$1,SWISSW!$F:$F,"Draw")+COUNTIFS(SWISSW!$I:$I,'MTT DRAW'!F$1,SWISSW!$J:$J,'MTT DRAW'!$A73,SWISSW!$F:$F,"Draw")))*IF(ROW()=COLUMN(),0.5,1)</f>
        <v>0</v>
      </c>
      <c r="G73" s="11">
        <f ca="1">((COUNTIFS(SWISSW!$I:$I,'MTT DRAW'!$A73,SWISSW!$J:$J,'MTT DRAW'!G$1,SWISSW!$F:$F,"Draw")+COUNTIFS(SWISSW!$I:$I,'MTT DRAW'!G$1,SWISSW!$J:$J,'MTT DRAW'!$A73,SWISSW!$F:$F,"Draw")))*IF(ROW()=COLUMN(),0.5,1)</f>
        <v>0</v>
      </c>
      <c r="H73" s="11">
        <f ca="1">((COUNTIFS(SWISSW!$I:$I,'MTT DRAW'!$A73,SWISSW!$J:$J,'MTT DRAW'!H$1,SWISSW!$F:$F,"Draw")+COUNTIFS(SWISSW!$I:$I,'MTT DRAW'!H$1,SWISSW!$J:$J,'MTT DRAW'!$A73,SWISSW!$F:$F,"Draw")))*IF(ROW()=COLUMN(),0.5,1)</f>
        <v>0</v>
      </c>
      <c r="I73" s="11">
        <f ca="1">((COUNTIFS(SWISSW!$I:$I,'MTT DRAW'!$A73,SWISSW!$J:$J,'MTT DRAW'!I$1,SWISSW!$F:$F,"Draw")+COUNTIFS(SWISSW!$I:$I,'MTT DRAW'!I$1,SWISSW!$J:$J,'MTT DRAW'!$A73,SWISSW!$F:$F,"Draw")))*IF(ROW()=COLUMN(),0.5,1)</f>
        <v>0</v>
      </c>
      <c r="J73" s="11">
        <f ca="1">((COUNTIFS(SWISSW!$I:$I,'MTT DRAW'!$A73,SWISSW!$J:$J,'MTT DRAW'!J$1,SWISSW!$F:$F,"Draw")+COUNTIFS(SWISSW!$I:$I,'MTT DRAW'!J$1,SWISSW!$J:$J,'MTT DRAW'!$A73,SWISSW!$F:$F,"Draw")))*IF(ROW()=COLUMN(),0.5,1)</f>
        <v>0</v>
      </c>
      <c r="K73" s="11">
        <f ca="1">((COUNTIFS(SWISSW!$I:$I,'MTT DRAW'!$A73,SWISSW!$J:$J,'MTT DRAW'!K$1,SWISSW!$F:$F,"Draw")+COUNTIFS(SWISSW!$I:$I,'MTT DRAW'!K$1,SWISSW!$J:$J,'MTT DRAW'!$A73,SWISSW!$F:$F,"Draw")))*IF(ROW()=COLUMN(),0.5,1)</f>
        <v>0</v>
      </c>
      <c r="L73" s="11">
        <f ca="1">((COUNTIFS(SWISSW!$I:$I,'MTT DRAW'!$A73,SWISSW!$J:$J,'MTT DRAW'!L$1,SWISSW!$F:$F,"Draw")+COUNTIFS(SWISSW!$I:$I,'MTT DRAW'!L$1,SWISSW!$J:$J,'MTT DRAW'!$A73,SWISSW!$F:$F,"Draw")))*IF(ROW()=COLUMN(),0.5,1)</f>
        <v>0</v>
      </c>
      <c r="M73" s="11">
        <f ca="1">((COUNTIFS(SWISSW!$I:$I,'MTT DRAW'!$A73,SWISSW!$J:$J,'MTT DRAW'!M$1,SWISSW!$F:$F,"Draw")+COUNTIFS(SWISSW!$I:$I,'MTT DRAW'!M$1,SWISSW!$J:$J,'MTT DRAW'!$A73,SWISSW!$F:$F,"Draw")))*IF(ROW()=COLUMN(),0.5,1)</f>
        <v>0</v>
      </c>
      <c r="N73" s="11">
        <f ca="1">((COUNTIFS(SWISSW!$I:$I,'MTT DRAW'!$A73,SWISSW!$J:$J,'MTT DRAW'!N$1,SWISSW!$F:$F,"Draw")+COUNTIFS(SWISSW!$I:$I,'MTT DRAW'!N$1,SWISSW!$J:$J,'MTT DRAW'!$A73,SWISSW!$F:$F,"Draw")))*IF(ROW()=COLUMN(),0.5,1)</f>
        <v>0</v>
      </c>
      <c r="O73" s="11">
        <f ca="1">((COUNTIFS(SWISSW!$I:$I,'MTT DRAW'!$A73,SWISSW!$J:$J,'MTT DRAW'!O$1,SWISSW!$F:$F,"Draw")+COUNTIFS(SWISSW!$I:$I,'MTT DRAW'!O$1,SWISSW!$J:$J,'MTT DRAW'!$A73,SWISSW!$F:$F,"Draw")))*IF(ROW()=COLUMN(),0.5,1)</f>
        <v>0</v>
      </c>
      <c r="P73" s="11">
        <f ca="1">((COUNTIFS(SWISSW!$I:$I,'MTT DRAW'!$A73,SWISSW!$J:$J,'MTT DRAW'!P$1,SWISSW!$F:$F,"Draw")+COUNTIFS(SWISSW!$I:$I,'MTT DRAW'!P$1,SWISSW!$J:$J,'MTT DRAW'!$A73,SWISSW!$F:$F,"Draw")))*IF(ROW()=COLUMN(),0.5,1)</f>
        <v>0</v>
      </c>
      <c r="Q73" s="11">
        <f ca="1">((COUNTIFS(SWISSW!$I:$I,'MTT DRAW'!$A73,SWISSW!$J:$J,'MTT DRAW'!Q$1,SWISSW!$F:$F,"Draw")+COUNTIFS(SWISSW!$I:$I,'MTT DRAW'!Q$1,SWISSW!$J:$J,'MTT DRAW'!$A73,SWISSW!$F:$F,"Draw")))*IF(ROW()=COLUMN(),0.5,1)</f>
        <v>0</v>
      </c>
      <c r="R73" s="11">
        <f ca="1">((COUNTIFS(SWISSW!$I:$I,'MTT DRAW'!$A73,SWISSW!$J:$J,'MTT DRAW'!R$1,SWISSW!$F:$F,"Draw")+COUNTIFS(SWISSW!$I:$I,'MTT DRAW'!R$1,SWISSW!$J:$J,'MTT DRAW'!$A73,SWISSW!$F:$F,"Draw")))*IF(ROW()=COLUMN(),0.5,1)</f>
        <v>0</v>
      </c>
      <c r="S73" s="11">
        <f ca="1">((COUNTIFS(SWISSW!$I:$I,'MTT DRAW'!$A73,SWISSW!$J:$J,'MTT DRAW'!S$1,SWISSW!$F:$F,"Draw")+COUNTIFS(SWISSW!$I:$I,'MTT DRAW'!S$1,SWISSW!$J:$J,'MTT DRAW'!$A73,SWISSW!$F:$F,"Draw")))*IF(ROW()=COLUMN(),0.5,1)</f>
        <v>0</v>
      </c>
      <c r="T73" s="11">
        <f ca="1">((COUNTIFS(SWISSW!$I:$I,'MTT DRAW'!$A73,SWISSW!$J:$J,'MTT DRAW'!T$1,SWISSW!$F:$F,"Draw")+COUNTIFS(SWISSW!$I:$I,'MTT DRAW'!T$1,SWISSW!$J:$J,'MTT DRAW'!$A73,SWISSW!$F:$F,"Draw")))*IF(ROW()=COLUMN(),0.5,1)</f>
        <v>0</v>
      </c>
      <c r="U73" s="11">
        <f ca="1">((COUNTIFS(SWISSW!$I:$I,'MTT DRAW'!$A73,SWISSW!$J:$J,'MTT DRAW'!U$1,SWISSW!$F:$F,"Draw")+COUNTIFS(SWISSW!$I:$I,'MTT DRAW'!U$1,SWISSW!$J:$J,'MTT DRAW'!$A73,SWISSW!$F:$F,"Draw")))*IF(ROW()=COLUMN(),0.5,1)</f>
        <v>0</v>
      </c>
      <c r="V73" s="11">
        <f ca="1">((COUNTIFS(SWISSW!$I:$I,'MTT DRAW'!$A73,SWISSW!$J:$J,'MTT DRAW'!V$1,SWISSW!$F:$F,"Draw")+COUNTIFS(SWISSW!$I:$I,'MTT DRAW'!V$1,SWISSW!$J:$J,'MTT DRAW'!$A73,SWISSW!$F:$F,"Draw")))*IF(ROW()=COLUMN(),0.5,1)</f>
        <v>0</v>
      </c>
      <c r="W73" s="11">
        <f ca="1">((COUNTIFS(SWISSW!$I:$I,'MTT DRAW'!$A73,SWISSW!$J:$J,'MTT DRAW'!W$1,SWISSW!$F:$F,"Draw")+COUNTIFS(SWISSW!$I:$I,'MTT DRAW'!W$1,SWISSW!$J:$J,'MTT DRAW'!$A73,SWISSW!$F:$F,"Draw")))*IF(ROW()=COLUMN(),0.5,1)</f>
        <v>0</v>
      </c>
      <c r="X73" s="11">
        <f ca="1">((COUNTIFS(SWISSW!$I:$I,'MTT DRAW'!$A73,SWISSW!$J:$J,'MTT DRAW'!X$1,SWISSW!$F:$F,"Draw")+COUNTIFS(SWISSW!$I:$I,'MTT DRAW'!X$1,SWISSW!$J:$J,'MTT DRAW'!$A73,SWISSW!$F:$F,"Draw")))*IF(ROW()=COLUMN(),0.5,1)</f>
        <v>0</v>
      </c>
      <c r="Y73" s="11">
        <f ca="1">((COUNTIFS(SWISSW!$I:$I,'MTT DRAW'!$A73,SWISSW!$J:$J,'MTT DRAW'!Y$1,SWISSW!$F:$F,"Draw")+COUNTIFS(SWISSW!$I:$I,'MTT DRAW'!Y$1,SWISSW!$J:$J,'MTT DRAW'!$A73,SWISSW!$F:$F,"Draw")))*IF(ROW()=COLUMN(),0.5,1)</f>
        <v>0</v>
      </c>
      <c r="Z73" s="11">
        <f ca="1">((COUNTIFS(SWISSW!$I:$I,'MTT DRAW'!$A73,SWISSW!$J:$J,'MTT DRAW'!Z$1,SWISSW!$F:$F,"Draw")+COUNTIFS(SWISSW!$I:$I,'MTT DRAW'!Z$1,SWISSW!$J:$J,'MTT DRAW'!$A73,SWISSW!$F:$F,"Draw")))*IF(ROW()=COLUMN(),0.5,1)</f>
        <v>0</v>
      </c>
      <c r="AA73" s="11">
        <f ca="1">((COUNTIFS(SWISSW!$I:$I,'MTT DRAW'!$A73,SWISSW!$J:$J,'MTT DRAW'!AA$1,SWISSW!$F:$F,"Draw")+COUNTIFS(SWISSW!$I:$I,'MTT DRAW'!AA$1,SWISSW!$J:$J,'MTT DRAW'!$A73,SWISSW!$F:$F,"Draw")))*IF(ROW()=COLUMN(),0.5,1)</f>
        <v>0</v>
      </c>
      <c r="AB73" s="11">
        <f ca="1">((COUNTIFS(SWISSW!$I:$I,'MTT DRAW'!$A73,SWISSW!$J:$J,'MTT DRAW'!AB$1,SWISSW!$F:$F,"Draw")+COUNTIFS(SWISSW!$I:$I,'MTT DRAW'!AB$1,SWISSW!$J:$J,'MTT DRAW'!$A73,SWISSW!$F:$F,"Draw")))*IF(ROW()=COLUMN(),0.5,1)</f>
        <v>0</v>
      </c>
      <c r="AC73" s="11">
        <f ca="1">((COUNTIFS(SWISSW!$I:$I,'MTT DRAW'!$A73,SWISSW!$J:$J,'MTT DRAW'!AC$1,SWISSW!$F:$F,"Draw")+COUNTIFS(SWISSW!$I:$I,'MTT DRAW'!AC$1,SWISSW!$J:$J,'MTT DRAW'!$A73,SWISSW!$F:$F,"Draw")))*IF(ROW()=COLUMN(),0.5,1)</f>
        <v>0</v>
      </c>
      <c r="AD73" s="11">
        <f ca="1">((COUNTIFS(SWISSW!$I:$I,'MTT DRAW'!$A73,SWISSW!$J:$J,'MTT DRAW'!AD$1,SWISSW!$F:$F,"Draw")+COUNTIFS(SWISSW!$I:$I,'MTT DRAW'!AD$1,SWISSW!$J:$J,'MTT DRAW'!$A73,SWISSW!$F:$F,"Draw")))*IF(ROW()=COLUMN(),0.5,1)</f>
        <v>0</v>
      </c>
      <c r="AE73" s="11">
        <f ca="1">((COUNTIFS(SWISSW!$I:$I,'MTT DRAW'!$A73,SWISSW!$J:$J,'MTT DRAW'!AE$1,SWISSW!$F:$F,"Draw")+COUNTIFS(SWISSW!$I:$I,'MTT DRAW'!AE$1,SWISSW!$J:$J,'MTT DRAW'!$A73,SWISSW!$F:$F,"Draw")))*IF(ROW()=COLUMN(),0.5,1)</f>
        <v>0</v>
      </c>
      <c r="AF73" s="11">
        <f ca="1">((COUNTIFS(SWISSW!$I:$I,'MTT DRAW'!$A73,SWISSW!$J:$J,'MTT DRAW'!AF$1,SWISSW!$F:$F,"Draw")+COUNTIFS(SWISSW!$I:$I,'MTT DRAW'!AF$1,SWISSW!$J:$J,'MTT DRAW'!$A73,SWISSW!$F:$F,"Draw")))*IF(ROW()=COLUMN(),0.5,1)</f>
        <v>0</v>
      </c>
      <c r="AG73" s="11">
        <f ca="1">((COUNTIFS(SWISSW!$I:$I,'MTT DRAW'!$A73,SWISSW!$J:$J,'MTT DRAW'!AG$1,SWISSW!$F:$F,"Draw")+COUNTIFS(SWISSW!$I:$I,'MTT DRAW'!AG$1,SWISSW!$J:$J,'MTT DRAW'!$A73,SWISSW!$F:$F,"Draw")))*IF(ROW()=COLUMN(),0.5,1)</f>
        <v>0</v>
      </c>
      <c r="AH73" s="11">
        <f ca="1">((COUNTIFS(SWISSW!$I:$I,'MTT DRAW'!$A73,SWISSW!$J:$J,'MTT DRAW'!AH$1,SWISSW!$F:$F,"Draw")+COUNTIFS(SWISSW!$I:$I,'MTT DRAW'!AH$1,SWISSW!$J:$J,'MTT DRAW'!$A73,SWISSW!$F:$F,"Draw")))*IF(ROW()=COLUMN(),0.5,1)</f>
        <v>0</v>
      </c>
      <c r="AI73" s="11">
        <f ca="1">((COUNTIFS(SWISSW!$I:$I,'MTT DRAW'!$A73,SWISSW!$J:$J,'MTT DRAW'!AI$1,SWISSW!$F:$F,"Draw")+COUNTIFS(SWISSW!$I:$I,'MTT DRAW'!AI$1,SWISSW!$J:$J,'MTT DRAW'!$A73,SWISSW!$F:$F,"Draw")))*IF(ROW()=COLUMN(),0.5,1)</f>
        <v>0</v>
      </c>
      <c r="AJ73" s="11">
        <f ca="1">((COUNTIFS(SWISSW!$I:$I,'MTT DRAW'!$A73,SWISSW!$J:$J,'MTT DRAW'!AJ$1,SWISSW!$F:$F,"Draw")+COUNTIFS(SWISSW!$I:$I,'MTT DRAW'!AJ$1,SWISSW!$J:$J,'MTT DRAW'!$A73,SWISSW!$F:$F,"Draw")))*IF(ROW()=COLUMN(),0.5,1)</f>
        <v>0</v>
      </c>
      <c r="AK73" s="11">
        <f ca="1">((COUNTIFS(SWISSW!$I:$I,'MTT DRAW'!$A73,SWISSW!$J:$J,'MTT DRAW'!AK$1,SWISSW!$F:$F,"Draw")+COUNTIFS(SWISSW!$I:$I,'MTT DRAW'!AK$1,SWISSW!$J:$J,'MTT DRAW'!$A73,SWISSW!$F:$F,"Draw")))*IF(ROW()=COLUMN(),0.5,1)</f>
        <v>0</v>
      </c>
      <c r="AL73" s="11">
        <f ca="1">((COUNTIFS(SWISSW!$I:$I,'MTT DRAW'!$A73,SWISSW!$J:$J,'MTT DRAW'!AL$1,SWISSW!$F:$F,"Draw")+COUNTIFS(SWISSW!$I:$I,'MTT DRAW'!AL$1,SWISSW!$J:$J,'MTT DRAW'!$A73,SWISSW!$F:$F,"Draw")))*IF(ROW()=COLUMN(),0.5,1)</f>
        <v>0</v>
      </c>
      <c r="AM73" s="11">
        <f ca="1">((COUNTIFS(SWISSW!$I:$I,'MTT DRAW'!$A73,SWISSW!$J:$J,'MTT DRAW'!AM$1,SWISSW!$F:$F,"Draw")+COUNTIFS(SWISSW!$I:$I,'MTT DRAW'!AM$1,SWISSW!$J:$J,'MTT DRAW'!$A73,SWISSW!$F:$F,"Draw")))*IF(ROW()=COLUMN(),0.5,1)</f>
        <v>0</v>
      </c>
      <c r="AN73" s="11">
        <f ca="1">((COUNTIFS(SWISSW!$I:$I,'MTT DRAW'!$A73,SWISSW!$J:$J,'MTT DRAW'!AN$1,SWISSW!$F:$F,"Draw")+COUNTIFS(SWISSW!$I:$I,'MTT DRAW'!AN$1,SWISSW!$J:$J,'MTT DRAW'!$A73,SWISSW!$F:$F,"Draw")))*IF(ROW()=COLUMN(),0.5,1)</f>
        <v>0</v>
      </c>
      <c r="AO73" s="11">
        <f ca="1">((COUNTIFS(SWISSW!$I:$I,'MTT DRAW'!$A73,SWISSW!$J:$J,'MTT DRAW'!AO$1,SWISSW!$F:$F,"Draw")+COUNTIFS(SWISSW!$I:$I,'MTT DRAW'!AO$1,SWISSW!$J:$J,'MTT DRAW'!$A73,SWISSW!$F:$F,"Draw")))*IF(ROW()=COLUMN(),0.5,1)</f>
        <v>0</v>
      </c>
      <c r="AP73" s="11">
        <f ca="1">((COUNTIFS(SWISSW!$I:$I,'MTT DRAW'!$A73,SWISSW!$J:$J,'MTT DRAW'!AP$1,SWISSW!$F:$F,"Draw")+COUNTIFS(SWISSW!$I:$I,'MTT DRAW'!AP$1,SWISSW!$J:$J,'MTT DRAW'!$A73,SWISSW!$F:$F,"Draw")))*IF(ROW()=COLUMN(),0.5,1)</f>
        <v>0</v>
      </c>
      <c r="AQ73" s="11">
        <f ca="1">((COUNTIFS(SWISSW!$I:$I,'MTT DRAW'!$A73,SWISSW!$J:$J,'MTT DRAW'!AQ$1,SWISSW!$F:$F,"Draw")+COUNTIFS(SWISSW!$I:$I,'MTT DRAW'!AQ$1,SWISSW!$J:$J,'MTT DRAW'!$A73,SWISSW!$F:$F,"Draw")))*IF(ROW()=COLUMN(),0.5,1)</f>
        <v>0</v>
      </c>
      <c r="AR73" s="11">
        <f ca="1">((COUNTIFS(SWISSW!$I:$I,'MTT DRAW'!$A73,SWISSW!$J:$J,'MTT DRAW'!AR$1,SWISSW!$F:$F,"Draw")+COUNTIFS(SWISSW!$I:$I,'MTT DRAW'!AR$1,SWISSW!$J:$J,'MTT DRAW'!$A73,SWISSW!$F:$F,"Draw")))*IF(ROW()=COLUMN(),0.5,1)</f>
        <v>0</v>
      </c>
      <c r="AS73" s="11">
        <f ca="1">((COUNTIFS(SWISSW!$I:$I,'MTT DRAW'!$A73,SWISSW!$J:$J,'MTT DRAW'!AS$1,SWISSW!$F:$F,"Draw")+COUNTIFS(SWISSW!$I:$I,'MTT DRAW'!AS$1,SWISSW!$J:$J,'MTT DRAW'!$A73,SWISSW!$F:$F,"Draw")))*IF(ROW()=COLUMN(),0.5,1)</f>
        <v>0</v>
      </c>
      <c r="AT73" s="11">
        <f ca="1">((COUNTIFS(SWISSW!$I:$I,'MTT DRAW'!$A73,SWISSW!$J:$J,'MTT DRAW'!AT$1,SWISSW!$F:$F,"Draw")+COUNTIFS(SWISSW!$I:$I,'MTT DRAW'!AT$1,SWISSW!$J:$J,'MTT DRAW'!$A73,SWISSW!$F:$F,"Draw")))*IF(ROW()=COLUMN(),0.5,1)</f>
        <v>0</v>
      </c>
      <c r="AU73" s="11">
        <f ca="1">((COUNTIFS(SWISSW!$I:$I,'MTT DRAW'!$A73,SWISSW!$J:$J,'MTT DRAW'!AU$1,SWISSW!$F:$F,"Draw")+COUNTIFS(SWISSW!$I:$I,'MTT DRAW'!AU$1,SWISSW!$J:$J,'MTT DRAW'!$A73,SWISSW!$F:$F,"Draw")))*IF(ROW()=COLUMN(),0.5,1)</f>
        <v>0</v>
      </c>
      <c r="AV73" s="11">
        <f ca="1">((COUNTIFS(SWISSW!$I:$I,'MTT DRAW'!$A73,SWISSW!$J:$J,'MTT DRAW'!AV$1,SWISSW!$F:$F,"Draw")+COUNTIFS(SWISSW!$I:$I,'MTT DRAW'!AV$1,SWISSW!$J:$J,'MTT DRAW'!$A73,SWISSW!$F:$F,"Draw")))*IF(ROW()=COLUMN(),0.5,1)</f>
        <v>0</v>
      </c>
      <c r="AW73" s="11">
        <f ca="1">((COUNTIFS(SWISSW!$I:$I,'MTT DRAW'!$A73,SWISSW!$J:$J,'MTT DRAW'!AW$1,SWISSW!$F:$F,"Draw")+COUNTIFS(SWISSW!$I:$I,'MTT DRAW'!AW$1,SWISSW!$J:$J,'MTT DRAW'!$A73,SWISSW!$F:$F,"Draw")))*IF(ROW()=COLUMN(),0.5,1)</f>
        <v>0</v>
      </c>
      <c r="AX73" s="11">
        <f ca="1">((COUNTIFS(SWISSW!$I:$I,'MTT DRAW'!$A73,SWISSW!$J:$J,'MTT DRAW'!AX$1,SWISSW!$F:$F,"Draw")+COUNTIFS(SWISSW!$I:$I,'MTT DRAW'!AX$1,SWISSW!$J:$J,'MTT DRAW'!$A73,SWISSW!$F:$F,"Draw")))*IF(ROW()=COLUMN(),0.5,1)</f>
        <v>0</v>
      </c>
      <c r="AY73" s="11">
        <f ca="1">((COUNTIFS(SWISSW!$I:$I,'MTT DRAW'!$A73,SWISSW!$J:$J,'MTT DRAW'!AY$1,SWISSW!$F:$F,"Draw")+COUNTIFS(SWISSW!$I:$I,'MTT DRAW'!AY$1,SWISSW!$J:$J,'MTT DRAW'!$A73,SWISSW!$F:$F,"Draw")))*IF(ROW()=COLUMN(),0.5,1)</f>
        <v>0</v>
      </c>
      <c r="AZ73" s="11">
        <f ca="1">((COUNTIFS(SWISSW!$I:$I,'MTT DRAW'!$A73,SWISSW!$J:$J,'MTT DRAW'!AZ$1,SWISSW!$F:$F,"Draw")+COUNTIFS(SWISSW!$I:$I,'MTT DRAW'!AZ$1,SWISSW!$J:$J,'MTT DRAW'!$A73,SWISSW!$F:$F,"Draw")))*IF(ROW()=COLUMN(),0.5,1)</f>
        <v>0</v>
      </c>
      <c r="BA73" s="11">
        <f ca="1">((COUNTIFS(SWISSW!$I:$I,'MTT DRAW'!$A73,SWISSW!$J:$J,'MTT DRAW'!BA$1,SWISSW!$F:$F,"Draw")+COUNTIFS(SWISSW!$I:$I,'MTT DRAW'!BA$1,SWISSW!$J:$J,'MTT DRAW'!$A73,SWISSW!$F:$F,"Draw")))*IF(ROW()=COLUMN(),0.5,1)</f>
        <v>0</v>
      </c>
      <c r="BB73" s="11">
        <f ca="1">((COUNTIFS(SWISSW!$I:$I,'MTT DRAW'!$A73,SWISSW!$J:$J,'MTT DRAW'!BB$1,SWISSW!$F:$F,"Draw")+COUNTIFS(SWISSW!$I:$I,'MTT DRAW'!BB$1,SWISSW!$J:$J,'MTT DRAW'!$A73,SWISSW!$F:$F,"Draw")))*IF(ROW()=COLUMN(),0.5,1)</f>
        <v>0</v>
      </c>
      <c r="BC73" s="11">
        <f ca="1">((COUNTIFS(SWISSW!$I:$I,'MTT DRAW'!$A73,SWISSW!$J:$J,'MTT DRAW'!BC$1,SWISSW!$F:$F,"Draw")+COUNTIFS(SWISSW!$I:$I,'MTT DRAW'!BC$1,SWISSW!$J:$J,'MTT DRAW'!$A73,SWISSW!$F:$F,"Draw")))*IF(ROW()=COLUMN(),0.5,1)</f>
        <v>0</v>
      </c>
      <c r="BD73" s="11">
        <f ca="1">((COUNTIFS(SWISSW!$I:$I,'MTT DRAW'!$A73,SWISSW!$J:$J,'MTT DRAW'!BD$1,SWISSW!$F:$F,"Draw")+COUNTIFS(SWISSW!$I:$I,'MTT DRAW'!BD$1,SWISSW!$J:$J,'MTT DRAW'!$A73,SWISSW!$F:$F,"Draw")))*IF(ROW()=COLUMN(),0.5,1)</f>
        <v>0</v>
      </c>
      <c r="BE73" s="11">
        <f ca="1">((COUNTIFS(SWISSW!$I:$I,'MTT DRAW'!$A73,SWISSW!$J:$J,'MTT DRAW'!BE$1,SWISSW!$F:$F,"Draw")+COUNTIFS(SWISSW!$I:$I,'MTT DRAW'!BE$1,SWISSW!$J:$J,'MTT DRAW'!$A73,SWISSW!$F:$F,"Draw")))*IF(ROW()=COLUMN(),0.5,1)</f>
        <v>0</v>
      </c>
      <c r="BF73" s="11">
        <f ca="1">((COUNTIFS(SWISSW!$I:$I,'MTT DRAW'!$A73,SWISSW!$J:$J,'MTT DRAW'!BF$1,SWISSW!$F:$F,"Draw")+COUNTIFS(SWISSW!$I:$I,'MTT DRAW'!BF$1,SWISSW!$J:$J,'MTT DRAW'!$A73,SWISSW!$F:$F,"Draw")))*IF(ROW()=COLUMN(),0.5,1)</f>
        <v>0</v>
      </c>
      <c r="BG73" s="11">
        <f ca="1">((COUNTIFS(SWISSW!$I:$I,'MTT DRAW'!$A73,SWISSW!$J:$J,'MTT DRAW'!BG$1,SWISSW!$F:$F,"Draw")+COUNTIFS(SWISSW!$I:$I,'MTT DRAW'!BG$1,SWISSW!$J:$J,'MTT DRAW'!$A73,SWISSW!$F:$F,"Draw")))*IF(ROW()=COLUMN(),0.5,1)</f>
        <v>0</v>
      </c>
      <c r="BH73" s="11">
        <f ca="1">((COUNTIFS(SWISSW!$I:$I,'MTT DRAW'!$A73,SWISSW!$J:$J,'MTT DRAW'!BH$1,SWISSW!$F:$F,"Draw")+COUNTIFS(SWISSW!$I:$I,'MTT DRAW'!BH$1,SWISSW!$J:$J,'MTT DRAW'!$A73,SWISSW!$F:$F,"Draw")))*IF(ROW()=COLUMN(),0.5,1)</f>
        <v>0</v>
      </c>
      <c r="BI73" s="11">
        <f ca="1">((COUNTIFS(SWISSW!$I:$I,'MTT DRAW'!$A73,SWISSW!$J:$J,'MTT DRAW'!BI$1,SWISSW!$F:$F,"Draw")+COUNTIFS(SWISSW!$I:$I,'MTT DRAW'!BI$1,SWISSW!$J:$J,'MTT DRAW'!$A73,SWISSW!$F:$F,"Draw")))*IF(ROW()=COLUMN(),0.5,1)</f>
        <v>0</v>
      </c>
      <c r="BJ73" s="11">
        <f ca="1">((COUNTIFS(SWISSW!$I:$I,'MTT DRAW'!$A73,SWISSW!$J:$J,'MTT DRAW'!BJ$1,SWISSW!$F:$F,"Draw")+COUNTIFS(SWISSW!$I:$I,'MTT DRAW'!BJ$1,SWISSW!$J:$J,'MTT DRAW'!$A73,SWISSW!$F:$F,"Draw")))*IF(ROW()=COLUMN(),0.5,1)</f>
        <v>0</v>
      </c>
      <c r="BK73" s="11">
        <f ca="1">((COUNTIFS(SWISSW!$I:$I,'MTT DRAW'!$A73,SWISSW!$J:$J,'MTT DRAW'!BK$1,SWISSW!$F:$F,"Draw")+COUNTIFS(SWISSW!$I:$I,'MTT DRAW'!BK$1,SWISSW!$J:$J,'MTT DRAW'!$A73,SWISSW!$F:$F,"Draw")))*IF(ROW()=COLUMN(),0.5,1)</f>
        <v>0</v>
      </c>
      <c r="BL73" s="11">
        <f ca="1">((COUNTIFS(SWISSW!$I:$I,'MTT DRAW'!$A73,SWISSW!$J:$J,'MTT DRAW'!BL$1,SWISSW!$F:$F,"Draw")+COUNTIFS(SWISSW!$I:$I,'MTT DRAW'!BL$1,SWISSW!$J:$J,'MTT DRAW'!$A73,SWISSW!$F:$F,"Draw")))*IF(ROW()=COLUMN(),0.5,1)</f>
        <v>0</v>
      </c>
      <c r="BM73" s="11" t="str">
        <f ca="1">MATCHUP!BM73</f>
        <v>-</v>
      </c>
      <c r="BN73" s="11" t="str">
        <f ca="1">MATCHUP!BN73</f>
        <v>-</v>
      </c>
      <c r="BO73" s="11" t="str">
        <f ca="1">MATCHUP!BO73</f>
        <v>-</v>
      </c>
      <c r="BP73" s="11" t="str">
        <f ca="1">MATCHUP!BP73</f>
        <v>-</v>
      </c>
      <c r="BQ73" s="11" t="str">
        <f ca="1">MATCHUP!BQ73</f>
        <v>-</v>
      </c>
      <c r="BR73" s="11" t="str">
        <f ca="1">MATCHUP!BR73</f>
        <v>-</v>
      </c>
      <c r="BS73" s="11" t="str">
        <f ca="1">MATCHUP!BS73</f>
        <v>-</v>
      </c>
      <c r="BT73" s="11" t="str">
        <f ca="1">MATCHUP!BT73</f>
        <v>-</v>
      </c>
      <c r="BU73" s="11" t="str">
        <f ca="1">MATCHUP!BU73</f>
        <v>-</v>
      </c>
      <c r="BV73" s="11" t="str">
        <f ca="1">MATCHUP!BV73</f>
        <v>-</v>
      </c>
      <c r="BW73" s="11" t="str">
        <f ca="1">MATCHUP!BW73</f>
        <v>-</v>
      </c>
      <c r="BX73" s="11" t="str">
        <f ca="1">MATCHUP!BX73</f>
        <v>-</v>
      </c>
      <c r="BY73" s="11" t="str">
        <f ca="1">MATCHUP!BY73</f>
        <v>-</v>
      </c>
      <c r="BZ73" s="11" t="str">
        <f ca="1">MATCHUP!BZ73</f>
        <v>-</v>
      </c>
      <c r="CA73" s="11" t="str">
        <f ca="1">MATCHUP!CA73</f>
        <v>-</v>
      </c>
      <c r="CB73" s="11" t="str">
        <f ca="1">MATCHUP!CB73</f>
        <v>-</v>
      </c>
      <c r="CC73" s="11" t="str">
        <f ca="1">MATCHUP!CC73</f>
        <v>-</v>
      </c>
      <c r="CD73" s="11" t="str">
        <f ca="1">MATCHUP!CD73</f>
        <v>-</v>
      </c>
      <c r="CE73" s="11" t="str">
        <f ca="1">MATCHUP!CE73</f>
        <v>-</v>
      </c>
      <c r="CF73" s="11" t="str">
        <f ca="1">MATCHUP!CF73</f>
        <v>-</v>
      </c>
      <c r="CG73" s="11" t="str">
        <f ca="1">MATCHUP!CG73</f>
        <v>-</v>
      </c>
      <c r="CH73" s="11" t="str">
        <f ca="1">MATCHUP!CH73</f>
        <v>-</v>
      </c>
      <c r="CI73" s="11" t="str">
        <f ca="1">MATCHUP!CI73</f>
        <v>-</v>
      </c>
      <c r="CJ73" s="11" t="str">
        <f ca="1">MATCHUP!CJ73</f>
        <v>-</v>
      </c>
      <c r="CK73" s="11" t="str">
        <f ca="1">MATCHUP!CK73</f>
        <v>-</v>
      </c>
      <c r="CL73" s="11" t="str">
        <f ca="1">MATCHUP!CL73</f>
        <v>-</v>
      </c>
      <c r="CM73" s="11" t="str">
        <f ca="1">MATCHUP!CM73</f>
        <v>-</v>
      </c>
      <c r="CN73" s="11" t="str">
        <f ca="1">MATCHUP!CN73</f>
        <v>-</v>
      </c>
      <c r="CO73" s="11" t="str">
        <f ca="1">MATCHUP!CO73</f>
        <v>-</v>
      </c>
      <c r="CP73" s="11" t="str">
        <f ca="1">MATCHUP!CP73</f>
        <v>-</v>
      </c>
      <c r="CQ73" s="11" t="str">
        <f ca="1">MATCHUP!CQ73</f>
        <v>-</v>
      </c>
      <c r="CR73" s="11" t="str">
        <f ca="1">MATCHUP!CR73</f>
        <v>-</v>
      </c>
      <c r="CS73" s="11" t="str">
        <f ca="1">MATCHUP!CS73</f>
        <v>-</v>
      </c>
      <c r="CT73" s="11" t="str">
        <f ca="1">MATCHUP!CT73</f>
        <v>-</v>
      </c>
      <c r="CU73" s="11" t="str">
        <f ca="1">MATCHUP!CU73</f>
        <v>-</v>
      </c>
      <c r="CV73" s="11" t="str">
        <f ca="1">MATCHUP!CV73</f>
        <v>-</v>
      </c>
    </row>
    <row r="74" spans="1:100" ht="55" customHeight="1" x14ac:dyDescent="0.3">
      <c r="A74" s="3">
        <f ca="1">MATCHUP!A74</f>
        <v>0</v>
      </c>
      <c r="B74" s="11">
        <f ca="1">((COUNTIFS(SWISSW!$I:$I,'MTT DRAW'!$A74,SWISSW!$J:$J,'MTT DRAW'!B$1,SWISSW!$F:$F,"Draw")+COUNTIFS(SWISSW!$I:$I,'MTT DRAW'!B$1,SWISSW!$J:$J,'MTT DRAW'!$A74,SWISSW!$F:$F,"Draw")))*IF(ROW()=COLUMN(),0.5,1)</f>
        <v>0</v>
      </c>
      <c r="C74" s="11">
        <f ca="1">((COUNTIFS(SWISSW!$I:$I,'MTT DRAW'!$A74,SWISSW!$J:$J,'MTT DRAW'!C$1,SWISSW!$F:$F,"Draw")+COUNTIFS(SWISSW!$I:$I,'MTT DRAW'!C$1,SWISSW!$J:$J,'MTT DRAW'!$A74,SWISSW!$F:$F,"Draw")))*IF(ROW()=COLUMN(),0.5,1)</f>
        <v>0</v>
      </c>
      <c r="D74" s="11">
        <f ca="1">((COUNTIFS(SWISSW!$I:$I,'MTT DRAW'!$A74,SWISSW!$J:$J,'MTT DRAW'!D$1,SWISSW!$F:$F,"Draw")+COUNTIFS(SWISSW!$I:$I,'MTT DRAW'!D$1,SWISSW!$J:$J,'MTT DRAW'!$A74,SWISSW!$F:$F,"Draw")))*IF(ROW()=COLUMN(),0.5,1)</f>
        <v>0</v>
      </c>
      <c r="E74" s="11">
        <f ca="1">((COUNTIFS(SWISSW!$I:$I,'MTT DRAW'!$A74,SWISSW!$J:$J,'MTT DRAW'!E$1,SWISSW!$F:$F,"Draw")+COUNTIFS(SWISSW!$I:$I,'MTT DRAW'!E$1,SWISSW!$J:$J,'MTT DRAW'!$A74,SWISSW!$F:$F,"Draw")))*IF(ROW()=COLUMN(),0.5,1)</f>
        <v>0</v>
      </c>
      <c r="F74" s="11">
        <f ca="1">((COUNTIFS(SWISSW!$I:$I,'MTT DRAW'!$A74,SWISSW!$J:$J,'MTT DRAW'!F$1,SWISSW!$F:$F,"Draw")+COUNTIFS(SWISSW!$I:$I,'MTT DRAW'!F$1,SWISSW!$J:$J,'MTT DRAW'!$A74,SWISSW!$F:$F,"Draw")))*IF(ROW()=COLUMN(),0.5,1)</f>
        <v>0</v>
      </c>
      <c r="G74" s="11">
        <f ca="1">((COUNTIFS(SWISSW!$I:$I,'MTT DRAW'!$A74,SWISSW!$J:$J,'MTT DRAW'!G$1,SWISSW!$F:$F,"Draw")+COUNTIFS(SWISSW!$I:$I,'MTT DRAW'!G$1,SWISSW!$J:$J,'MTT DRAW'!$A74,SWISSW!$F:$F,"Draw")))*IF(ROW()=COLUMN(),0.5,1)</f>
        <v>0</v>
      </c>
      <c r="H74" s="11">
        <f ca="1">((COUNTIFS(SWISSW!$I:$I,'MTT DRAW'!$A74,SWISSW!$J:$J,'MTT DRAW'!H$1,SWISSW!$F:$F,"Draw")+COUNTIFS(SWISSW!$I:$I,'MTT DRAW'!H$1,SWISSW!$J:$J,'MTT DRAW'!$A74,SWISSW!$F:$F,"Draw")))*IF(ROW()=COLUMN(),0.5,1)</f>
        <v>0</v>
      </c>
      <c r="I74" s="11">
        <f ca="1">((COUNTIFS(SWISSW!$I:$I,'MTT DRAW'!$A74,SWISSW!$J:$J,'MTT DRAW'!I$1,SWISSW!$F:$F,"Draw")+COUNTIFS(SWISSW!$I:$I,'MTT DRAW'!I$1,SWISSW!$J:$J,'MTT DRAW'!$A74,SWISSW!$F:$F,"Draw")))*IF(ROW()=COLUMN(),0.5,1)</f>
        <v>0</v>
      </c>
      <c r="J74" s="11">
        <f ca="1">((COUNTIFS(SWISSW!$I:$I,'MTT DRAW'!$A74,SWISSW!$J:$J,'MTT DRAW'!J$1,SWISSW!$F:$F,"Draw")+COUNTIFS(SWISSW!$I:$I,'MTT DRAW'!J$1,SWISSW!$J:$J,'MTT DRAW'!$A74,SWISSW!$F:$F,"Draw")))*IF(ROW()=COLUMN(),0.5,1)</f>
        <v>0</v>
      </c>
      <c r="K74" s="11">
        <f ca="1">((COUNTIFS(SWISSW!$I:$I,'MTT DRAW'!$A74,SWISSW!$J:$J,'MTT DRAW'!K$1,SWISSW!$F:$F,"Draw")+COUNTIFS(SWISSW!$I:$I,'MTT DRAW'!K$1,SWISSW!$J:$J,'MTT DRAW'!$A74,SWISSW!$F:$F,"Draw")))*IF(ROW()=COLUMN(),0.5,1)</f>
        <v>0</v>
      </c>
      <c r="L74" s="11">
        <f ca="1">((COUNTIFS(SWISSW!$I:$I,'MTT DRAW'!$A74,SWISSW!$J:$J,'MTT DRAW'!L$1,SWISSW!$F:$F,"Draw")+COUNTIFS(SWISSW!$I:$I,'MTT DRAW'!L$1,SWISSW!$J:$J,'MTT DRAW'!$A74,SWISSW!$F:$F,"Draw")))*IF(ROW()=COLUMN(),0.5,1)</f>
        <v>0</v>
      </c>
      <c r="M74" s="11">
        <f ca="1">((COUNTIFS(SWISSW!$I:$I,'MTT DRAW'!$A74,SWISSW!$J:$J,'MTT DRAW'!M$1,SWISSW!$F:$F,"Draw")+COUNTIFS(SWISSW!$I:$I,'MTT DRAW'!M$1,SWISSW!$J:$J,'MTT DRAW'!$A74,SWISSW!$F:$F,"Draw")))*IF(ROW()=COLUMN(),0.5,1)</f>
        <v>0</v>
      </c>
      <c r="N74" s="11">
        <f ca="1">((COUNTIFS(SWISSW!$I:$I,'MTT DRAW'!$A74,SWISSW!$J:$J,'MTT DRAW'!N$1,SWISSW!$F:$F,"Draw")+COUNTIFS(SWISSW!$I:$I,'MTT DRAW'!N$1,SWISSW!$J:$J,'MTT DRAW'!$A74,SWISSW!$F:$F,"Draw")))*IF(ROW()=COLUMN(),0.5,1)</f>
        <v>0</v>
      </c>
      <c r="O74" s="11">
        <f ca="1">((COUNTIFS(SWISSW!$I:$I,'MTT DRAW'!$A74,SWISSW!$J:$J,'MTT DRAW'!O$1,SWISSW!$F:$F,"Draw")+COUNTIFS(SWISSW!$I:$I,'MTT DRAW'!O$1,SWISSW!$J:$J,'MTT DRAW'!$A74,SWISSW!$F:$F,"Draw")))*IF(ROW()=COLUMN(),0.5,1)</f>
        <v>0</v>
      </c>
      <c r="P74" s="11">
        <f ca="1">((COUNTIFS(SWISSW!$I:$I,'MTT DRAW'!$A74,SWISSW!$J:$J,'MTT DRAW'!P$1,SWISSW!$F:$F,"Draw")+COUNTIFS(SWISSW!$I:$I,'MTT DRAW'!P$1,SWISSW!$J:$J,'MTT DRAW'!$A74,SWISSW!$F:$F,"Draw")))*IF(ROW()=COLUMN(),0.5,1)</f>
        <v>0</v>
      </c>
      <c r="Q74" s="11">
        <f ca="1">((COUNTIFS(SWISSW!$I:$I,'MTT DRAW'!$A74,SWISSW!$J:$J,'MTT DRAW'!Q$1,SWISSW!$F:$F,"Draw")+COUNTIFS(SWISSW!$I:$I,'MTT DRAW'!Q$1,SWISSW!$J:$J,'MTT DRAW'!$A74,SWISSW!$F:$F,"Draw")))*IF(ROW()=COLUMN(),0.5,1)</f>
        <v>0</v>
      </c>
      <c r="R74" s="11">
        <f ca="1">((COUNTIFS(SWISSW!$I:$I,'MTT DRAW'!$A74,SWISSW!$J:$J,'MTT DRAW'!R$1,SWISSW!$F:$F,"Draw")+COUNTIFS(SWISSW!$I:$I,'MTT DRAW'!R$1,SWISSW!$J:$J,'MTT DRAW'!$A74,SWISSW!$F:$F,"Draw")))*IF(ROW()=COLUMN(),0.5,1)</f>
        <v>0</v>
      </c>
      <c r="S74" s="11">
        <f ca="1">((COUNTIFS(SWISSW!$I:$I,'MTT DRAW'!$A74,SWISSW!$J:$J,'MTT DRAW'!S$1,SWISSW!$F:$F,"Draw")+COUNTIFS(SWISSW!$I:$I,'MTT DRAW'!S$1,SWISSW!$J:$J,'MTT DRAW'!$A74,SWISSW!$F:$F,"Draw")))*IF(ROW()=COLUMN(),0.5,1)</f>
        <v>0</v>
      </c>
      <c r="T74" s="11">
        <f ca="1">((COUNTIFS(SWISSW!$I:$I,'MTT DRAW'!$A74,SWISSW!$J:$J,'MTT DRAW'!T$1,SWISSW!$F:$F,"Draw")+COUNTIFS(SWISSW!$I:$I,'MTT DRAW'!T$1,SWISSW!$J:$J,'MTT DRAW'!$A74,SWISSW!$F:$F,"Draw")))*IF(ROW()=COLUMN(),0.5,1)</f>
        <v>0</v>
      </c>
      <c r="U74" s="11">
        <f ca="1">((COUNTIFS(SWISSW!$I:$I,'MTT DRAW'!$A74,SWISSW!$J:$J,'MTT DRAW'!U$1,SWISSW!$F:$F,"Draw")+COUNTIFS(SWISSW!$I:$I,'MTT DRAW'!U$1,SWISSW!$J:$J,'MTT DRAW'!$A74,SWISSW!$F:$F,"Draw")))*IF(ROW()=COLUMN(),0.5,1)</f>
        <v>0</v>
      </c>
      <c r="V74" s="11">
        <f ca="1">((COUNTIFS(SWISSW!$I:$I,'MTT DRAW'!$A74,SWISSW!$J:$J,'MTT DRAW'!V$1,SWISSW!$F:$F,"Draw")+COUNTIFS(SWISSW!$I:$I,'MTT DRAW'!V$1,SWISSW!$J:$J,'MTT DRAW'!$A74,SWISSW!$F:$F,"Draw")))*IF(ROW()=COLUMN(),0.5,1)</f>
        <v>0</v>
      </c>
      <c r="W74" s="11">
        <f ca="1">((COUNTIFS(SWISSW!$I:$I,'MTT DRAW'!$A74,SWISSW!$J:$J,'MTT DRAW'!W$1,SWISSW!$F:$F,"Draw")+COUNTIFS(SWISSW!$I:$I,'MTT DRAW'!W$1,SWISSW!$J:$J,'MTT DRAW'!$A74,SWISSW!$F:$F,"Draw")))*IF(ROW()=COLUMN(),0.5,1)</f>
        <v>0</v>
      </c>
      <c r="X74" s="11">
        <f ca="1">((COUNTIFS(SWISSW!$I:$I,'MTT DRAW'!$A74,SWISSW!$J:$J,'MTT DRAW'!X$1,SWISSW!$F:$F,"Draw")+COUNTIFS(SWISSW!$I:$I,'MTT DRAW'!X$1,SWISSW!$J:$J,'MTT DRAW'!$A74,SWISSW!$F:$F,"Draw")))*IF(ROW()=COLUMN(),0.5,1)</f>
        <v>0</v>
      </c>
      <c r="Y74" s="11">
        <f ca="1">((COUNTIFS(SWISSW!$I:$I,'MTT DRAW'!$A74,SWISSW!$J:$J,'MTT DRAW'!Y$1,SWISSW!$F:$F,"Draw")+COUNTIFS(SWISSW!$I:$I,'MTT DRAW'!Y$1,SWISSW!$J:$J,'MTT DRAW'!$A74,SWISSW!$F:$F,"Draw")))*IF(ROW()=COLUMN(),0.5,1)</f>
        <v>0</v>
      </c>
      <c r="Z74" s="11">
        <f ca="1">((COUNTIFS(SWISSW!$I:$I,'MTT DRAW'!$A74,SWISSW!$J:$J,'MTT DRAW'!Z$1,SWISSW!$F:$F,"Draw")+COUNTIFS(SWISSW!$I:$I,'MTT DRAW'!Z$1,SWISSW!$J:$J,'MTT DRAW'!$A74,SWISSW!$F:$F,"Draw")))*IF(ROW()=COLUMN(),0.5,1)</f>
        <v>0</v>
      </c>
      <c r="AA74" s="11">
        <f ca="1">((COUNTIFS(SWISSW!$I:$I,'MTT DRAW'!$A74,SWISSW!$J:$J,'MTT DRAW'!AA$1,SWISSW!$F:$F,"Draw")+COUNTIFS(SWISSW!$I:$I,'MTT DRAW'!AA$1,SWISSW!$J:$J,'MTT DRAW'!$A74,SWISSW!$F:$F,"Draw")))*IF(ROW()=COLUMN(),0.5,1)</f>
        <v>0</v>
      </c>
      <c r="AB74" s="11">
        <f ca="1">((COUNTIFS(SWISSW!$I:$I,'MTT DRAW'!$A74,SWISSW!$J:$J,'MTT DRAW'!AB$1,SWISSW!$F:$F,"Draw")+COUNTIFS(SWISSW!$I:$I,'MTT DRAW'!AB$1,SWISSW!$J:$J,'MTT DRAW'!$A74,SWISSW!$F:$F,"Draw")))*IF(ROW()=COLUMN(),0.5,1)</f>
        <v>0</v>
      </c>
      <c r="AC74" s="11">
        <f ca="1">((COUNTIFS(SWISSW!$I:$I,'MTT DRAW'!$A74,SWISSW!$J:$J,'MTT DRAW'!AC$1,SWISSW!$F:$F,"Draw")+COUNTIFS(SWISSW!$I:$I,'MTT DRAW'!AC$1,SWISSW!$J:$J,'MTT DRAW'!$A74,SWISSW!$F:$F,"Draw")))*IF(ROW()=COLUMN(),0.5,1)</f>
        <v>0</v>
      </c>
      <c r="AD74" s="11">
        <f ca="1">((COUNTIFS(SWISSW!$I:$I,'MTT DRAW'!$A74,SWISSW!$J:$J,'MTT DRAW'!AD$1,SWISSW!$F:$F,"Draw")+COUNTIFS(SWISSW!$I:$I,'MTT DRAW'!AD$1,SWISSW!$J:$J,'MTT DRAW'!$A74,SWISSW!$F:$F,"Draw")))*IF(ROW()=COLUMN(),0.5,1)</f>
        <v>0</v>
      </c>
      <c r="AE74" s="11">
        <f ca="1">((COUNTIFS(SWISSW!$I:$I,'MTT DRAW'!$A74,SWISSW!$J:$J,'MTT DRAW'!AE$1,SWISSW!$F:$F,"Draw")+COUNTIFS(SWISSW!$I:$I,'MTT DRAW'!AE$1,SWISSW!$J:$J,'MTT DRAW'!$A74,SWISSW!$F:$F,"Draw")))*IF(ROW()=COLUMN(),0.5,1)</f>
        <v>0</v>
      </c>
      <c r="AF74" s="11">
        <f ca="1">((COUNTIFS(SWISSW!$I:$I,'MTT DRAW'!$A74,SWISSW!$J:$J,'MTT DRAW'!AF$1,SWISSW!$F:$F,"Draw")+COUNTIFS(SWISSW!$I:$I,'MTT DRAW'!AF$1,SWISSW!$J:$J,'MTT DRAW'!$A74,SWISSW!$F:$F,"Draw")))*IF(ROW()=COLUMN(),0.5,1)</f>
        <v>0</v>
      </c>
      <c r="AG74" s="11">
        <f ca="1">((COUNTIFS(SWISSW!$I:$I,'MTT DRAW'!$A74,SWISSW!$J:$J,'MTT DRAW'!AG$1,SWISSW!$F:$F,"Draw")+COUNTIFS(SWISSW!$I:$I,'MTT DRAW'!AG$1,SWISSW!$J:$J,'MTT DRAW'!$A74,SWISSW!$F:$F,"Draw")))*IF(ROW()=COLUMN(),0.5,1)</f>
        <v>0</v>
      </c>
      <c r="AH74" s="11">
        <f ca="1">((COUNTIFS(SWISSW!$I:$I,'MTT DRAW'!$A74,SWISSW!$J:$J,'MTT DRAW'!AH$1,SWISSW!$F:$F,"Draw")+COUNTIFS(SWISSW!$I:$I,'MTT DRAW'!AH$1,SWISSW!$J:$J,'MTT DRAW'!$A74,SWISSW!$F:$F,"Draw")))*IF(ROW()=COLUMN(),0.5,1)</f>
        <v>0</v>
      </c>
      <c r="AI74" s="11">
        <f ca="1">((COUNTIFS(SWISSW!$I:$I,'MTT DRAW'!$A74,SWISSW!$J:$J,'MTT DRAW'!AI$1,SWISSW!$F:$F,"Draw")+COUNTIFS(SWISSW!$I:$I,'MTT DRAW'!AI$1,SWISSW!$J:$J,'MTT DRAW'!$A74,SWISSW!$F:$F,"Draw")))*IF(ROW()=COLUMN(),0.5,1)</f>
        <v>0</v>
      </c>
      <c r="AJ74" s="11">
        <f ca="1">((COUNTIFS(SWISSW!$I:$I,'MTT DRAW'!$A74,SWISSW!$J:$J,'MTT DRAW'!AJ$1,SWISSW!$F:$F,"Draw")+COUNTIFS(SWISSW!$I:$I,'MTT DRAW'!AJ$1,SWISSW!$J:$J,'MTT DRAW'!$A74,SWISSW!$F:$F,"Draw")))*IF(ROW()=COLUMN(),0.5,1)</f>
        <v>0</v>
      </c>
      <c r="AK74" s="11">
        <f ca="1">((COUNTIFS(SWISSW!$I:$I,'MTT DRAW'!$A74,SWISSW!$J:$J,'MTT DRAW'!AK$1,SWISSW!$F:$F,"Draw")+COUNTIFS(SWISSW!$I:$I,'MTT DRAW'!AK$1,SWISSW!$J:$J,'MTT DRAW'!$A74,SWISSW!$F:$F,"Draw")))*IF(ROW()=COLUMN(),0.5,1)</f>
        <v>0</v>
      </c>
      <c r="AL74" s="11">
        <f ca="1">((COUNTIFS(SWISSW!$I:$I,'MTT DRAW'!$A74,SWISSW!$J:$J,'MTT DRAW'!AL$1,SWISSW!$F:$F,"Draw")+COUNTIFS(SWISSW!$I:$I,'MTT DRAW'!AL$1,SWISSW!$J:$J,'MTT DRAW'!$A74,SWISSW!$F:$F,"Draw")))*IF(ROW()=COLUMN(),0.5,1)</f>
        <v>0</v>
      </c>
      <c r="AM74" s="11">
        <f ca="1">((COUNTIFS(SWISSW!$I:$I,'MTT DRAW'!$A74,SWISSW!$J:$J,'MTT DRAW'!AM$1,SWISSW!$F:$F,"Draw")+COUNTIFS(SWISSW!$I:$I,'MTT DRAW'!AM$1,SWISSW!$J:$J,'MTT DRAW'!$A74,SWISSW!$F:$F,"Draw")))*IF(ROW()=COLUMN(),0.5,1)</f>
        <v>0</v>
      </c>
      <c r="AN74" s="11">
        <f ca="1">((COUNTIFS(SWISSW!$I:$I,'MTT DRAW'!$A74,SWISSW!$J:$J,'MTT DRAW'!AN$1,SWISSW!$F:$F,"Draw")+COUNTIFS(SWISSW!$I:$I,'MTT DRAW'!AN$1,SWISSW!$J:$J,'MTT DRAW'!$A74,SWISSW!$F:$F,"Draw")))*IF(ROW()=COLUMN(),0.5,1)</f>
        <v>0</v>
      </c>
      <c r="AO74" s="11">
        <f ca="1">((COUNTIFS(SWISSW!$I:$I,'MTT DRAW'!$A74,SWISSW!$J:$J,'MTT DRAW'!AO$1,SWISSW!$F:$F,"Draw")+COUNTIFS(SWISSW!$I:$I,'MTT DRAW'!AO$1,SWISSW!$J:$J,'MTT DRAW'!$A74,SWISSW!$F:$F,"Draw")))*IF(ROW()=COLUMN(),0.5,1)</f>
        <v>0</v>
      </c>
      <c r="AP74" s="11">
        <f ca="1">((COUNTIFS(SWISSW!$I:$I,'MTT DRAW'!$A74,SWISSW!$J:$J,'MTT DRAW'!AP$1,SWISSW!$F:$F,"Draw")+COUNTIFS(SWISSW!$I:$I,'MTT DRAW'!AP$1,SWISSW!$J:$J,'MTT DRAW'!$A74,SWISSW!$F:$F,"Draw")))*IF(ROW()=COLUMN(),0.5,1)</f>
        <v>0</v>
      </c>
      <c r="AQ74" s="11">
        <f ca="1">((COUNTIFS(SWISSW!$I:$I,'MTT DRAW'!$A74,SWISSW!$J:$J,'MTT DRAW'!AQ$1,SWISSW!$F:$F,"Draw")+COUNTIFS(SWISSW!$I:$I,'MTT DRAW'!AQ$1,SWISSW!$J:$J,'MTT DRAW'!$A74,SWISSW!$F:$F,"Draw")))*IF(ROW()=COLUMN(),0.5,1)</f>
        <v>0</v>
      </c>
      <c r="AR74" s="11">
        <f ca="1">((COUNTIFS(SWISSW!$I:$I,'MTT DRAW'!$A74,SWISSW!$J:$J,'MTT DRAW'!AR$1,SWISSW!$F:$F,"Draw")+COUNTIFS(SWISSW!$I:$I,'MTT DRAW'!AR$1,SWISSW!$J:$J,'MTT DRAW'!$A74,SWISSW!$F:$F,"Draw")))*IF(ROW()=COLUMN(),0.5,1)</f>
        <v>0</v>
      </c>
      <c r="AS74" s="11">
        <f ca="1">((COUNTIFS(SWISSW!$I:$I,'MTT DRAW'!$A74,SWISSW!$J:$J,'MTT DRAW'!AS$1,SWISSW!$F:$F,"Draw")+COUNTIFS(SWISSW!$I:$I,'MTT DRAW'!AS$1,SWISSW!$J:$J,'MTT DRAW'!$A74,SWISSW!$F:$F,"Draw")))*IF(ROW()=COLUMN(),0.5,1)</f>
        <v>0</v>
      </c>
      <c r="AT74" s="11">
        <f ca="1">((COUNTIFS(SWISSW!$I:$I,'MTT DRAW'!$A74,SWISSW!$J:$J,'MTT DRAW'!AT$1,SWISSW!$F:$F,"Draw")+COUNTIFS(SWISSW!$I:$I,'MTT DRAW'!AT$1,SWISSW!$J:$J,'MTT DRAW'!$A74,SWISSW!$F:$F,"Draw")))*IF(ROW()=COLUMN(),0.5,1)</f>
        <v>0</v>
      </c>
      <c r="AU74" s="11">
        <f ca="1">((COUNTIFS(SWISSW!$I:$I,'MTT DRAW'!$A74,SWISSW!$J:$J,'MTT DRAW'!AU$1,SWISSW!$F:$F,"Draw")+COUNTIFS(SWISSW!$I:$I,'MTT DRAW'!AU$1,SWISSW!$J:$J,'MTT DRAW'!$A74,SWISSW!$F:$F,"Draw")))*IF(ROW()=COLUMN(),0.5,1)</f>
        <v>0</v>
      </c>
      <c r="AV74" s="11">
        <f ca="1">((COUNTIFS(SWISSW!$I:$I,'MTT DRAW'!$A74,SWISSW!$J:$J,'MTT DRAW'!AV$1,SWISSW!$F:$F,"Draw")+COUNTIFS(SWISSW!$I:$I,'MTT DRAW'!AV$1,SWISSW!$J:$J,'MTT DRAW'!$A74,SWISSW!$F:$F,"Draw")))*IF(ROW()=COLUMN(),0.5,1)</f>
        <v>0</v>
      </c>
      <c r="AW74" s="11">
        <f ca="1">((COUNTIFS(SWISSW!$I:$I,'MTT DRAW'!$A74,SWISSW!$J:$J,'MTT DRAW'!AW$1,SWISSW!$F:$F,"Draw")+COUNTIFS(SWISSW!$I:$I,'MTT DRAW'!AW$1,SWISSW!$J:$J,'MTT DRAW'!$A74,SWISSW!$F:$F,"Draw")))*IF(ROW()=COLUMN(),0.5,1)</f>
        <v>0</v>
      </c>
      <c r="AX74" s="11">
        <f ca="1">((COUNTIFS(SWISSW!$I:$I,'MTT DRAW'!$A74,SWISSW!$J:$J,'MTT DRAW'!AX$1,SWISSW!$F:$F,"Draw")+COUNTIFS(SWISSW!$I:$I,'MTT DRAW'!AX$1,SWISSW!$J:$J,'MTT DRAW'!$A74,SWISSW!$F:$F,"Draw")))*IF(ROW()=COLUMN(),0.5,1)</f>
        <v>0</v>
      </c>
      <c r="AY74" s="11">
        <f ca="1">((COUNTIFS(SWISSW!$I:$I,'MTT DRAW'!$A74,SWISSW!$J:$J,'MTT DRAW'!AY$1,SWISSW!$F:$F,"Draw")+COUNTIFS(SWISSW!$I:$I,'MTT DRAW'!AY$1,SWISSW!$J:$J,'MTT DRAW'!$A74,SWISSW!$F:$F,"Draw")))*IF(ROW()=COLUMN(),0.5,1)</f>
        <v>0</v>
      </c>
      <c r="AZ74" s="11">
        <f ca="1">((COUNTIFS(SWISSW!$I:$I,'MTT DRAW'!$A74,SWISSW!$J:$J,'MTT DRAW'!AZ$1,SWISSW!$F:$F,"Draw")+COUNTIFS(SWISSW!$I:$I,'MTT DRAW'!AZ$1,SWISSW!$J:$J,'MTT DRAW'!$A74,SWISSW!$F:$F,"Draw")))*IF(ROW()=COLUMN(),0.5,1)</f>
        <v>0</v>
      </c>
      <c r="BA74" s="11">
        <f ca="1">((COUNTIFS(SWISSW!$I:$I,'MTT DRAW'!$A74,SWISSW!$J:$J,'MTT DRAW'!BA$1,SWISSW!$F:$F,"Draw")+COUNTIFS(SWISSW!$I:$I,'MTT DRAW'!BA$1,SWISSW!$J:$J,'MTT DRAW'!$A74,SWISSW!$F:$F,"Draw")))*IF(ROW()=COLUMN(),0.5,1)</f>
        <v>0</v>
      </c>
      <c r="BB74" s="11">
        <f ca="1">((COUNTIFS(SWISSW!$I:$I,'MTT DRAW'!$A74,SWISSW!$J:$J,'MTT DRAW'!BB$1,SWISSW!$F:$F,"Draw")+COUNTIFS(SWISSW!$I:$I,'MTT DRAW'!BB$1,SWISSW!$J:$J,'MTT DRAW'!$A74,SWISSW!$F:$F,"Draw")))*IF(ROW()=COLUMN(),0.5,1)</f>
        <v>0</v>
      </c>
      <c r="BC74" s="11">
        <f ca="1">((COUNTIFS(SWISSW!$I:$I,'MTT DRAW'!$A74,SWISSW!$J:$J,'MTT DRAW'!BC$1,SWISSW!$F:$F,"Draw")+COUNTIFS(SWISSW!$I:$I,'MTT DRAW'!BC$1,SWISSW!$J:$J,'MTT DRAW'!$A74,SWISSW!$F:$F,"Draw")))*IF(ROW()=COLUMN(),0.5,1)</f>
        <v>0</v>
      </c>
      <c r="BD74" s="11">
        <f ca="1">((COUNTIFS(SWISSW!$I:$I,'MTT DRAW'!$A74,SWISSW!$J:$J,'MTT DRAW'!BD$1,SWISSW!$F:$F,"Draw")+COUNTIFS(SWISSW!$I:$I,'MTT DRAW'!BD$1,SWISSW!$J:$J,'MTT DRAW'!$A74,SWISSW!$F:$F,"Draw")))*IF(ROW()=COLUMN(),0.5,1)</f>
        <v>0</v>
      </c>
      <c r="BE74" s="11">
        <f ca="1">((COUNTIFS(SWISSW!$I:$I,'MTT DRAW'!$A74,SWISSW!$J:$J,'MTT DRAW'!BE$1,SWISSW!$F:$F,"Draw")+COUNTIFS(SWISSW!$I:$I,'MTT DRAW'!BE$1,SWISSW!$J:$J,'MTT DRAW'!$A74,SWISSW!$F:$F,"Draw")))*IF(ROW()=COLUMN(),0.5,1)</f>
        <v>0</v>
      </c>
      <c r="BF74" s="11">
        <f ca="1">((COUNTIFS(SWISSW!$I:$I,'MTT DRAW'!$A74,SWISSW!$J:$J,'MTT DRAW'!BF$1,SWISSW!$F:$F,"Draw")+COUNTIFS(SWISSW!$I:$I,'MTT DRAW'!BF$1,SWISSW!$J:$J,'MTT DRAW'!$A74,SWISSW!$F:$F,"Draw")))*IF(ROW()=COLUMN(),0.5,1)</f>
        <v>0</v>
      </c>
      <c r="BG74" s="11">
        <f ca="1">((COUNTIFS(SWISSW!$I:$I,'MTT DRAW'!$A74,SWISSW!$J:$J,'MTT DRAW'!BG$1,SWISSW!$F:$F,"Draw")+COUNTIFS(SWISSW!$I:$I,'MTT DRAW'!BG$1,SWISSW!$J:$J,'MTT DRAW'!$A74,SWISSW!$F:$F,"Draw")))*IF(ROW()=COLUMN(),0.5,1)</f>
        <v>0</v>
      </c>
      <c r="BH74" s="11">
        <f ca="1">((COUNTIFS(SWISSW!$I:$I,'MTT DRAW'!$A74,SWISSW!$J:$J,'MTT DRAW'!BH$1,SWISSW!$F:$F,"Draw")+COUNTIFS(SWISSW!$I:$I,'MTT DRAW'!BH$1,SWISSW!$J:$J,'MTT DRAW'!$A74,SWISSW!$F:$F,"Draw")))*IF(ROW()=COLUMN(),0.5,1)</f>
        <v>0</v>
      </c>
      <c r="BI74" s="11">
        <f ca="1">((COUNTIFS(SWISSW!$I:$I,'MTT DRAW'!$A74,SWISSW!$J:$J,'MTT DRAW'!BI$1,SWISSW!$F:$F,"Draw")+COUNTIFS(SWISSW!$I:$I,'MTT DRAW'!BI$1,SWISSW!$J:$J,'MTT DRAW'!$A74,SWISSW!$F:$F,"Draw")))*IF(ROW()=COLUMN(),0.5,1)</f>
        <v>0</v>
      </c>
      <c r="BJ74" s="11">
        <f ca="1">((COUNTIFS(SWISSW!$I:$I,'MTT DRAW'!$A74,SWISSW!$J:$J,'MTT DRAW'!BJ$1,SWISSW!$F:$F,"Draw")+COUNTIFS(SWISSW!$I:$I,'MTT DRAW'!BJ$1,SWISSW!$J:$J,'MTT DRAW'!$A74,SWISSW!$F:$F,"Draw")))*IF(ROW()=COLUMN(),0.5,1)</f>
        <v>0</v>
      </c>
      <c r="BK74" s="11">
        <f ca="1">((COUNTIFS(SWISSW!$I:$I,'MTT DRAW'!$A74,SWISSW!$J:$J,'MTT DRAW'!BK$1,SWISSW!$F:$F,"Draw")+COUNTIFS(SWISSW!$I:$I,'MTT DRAW'!BK$1,SWISSW!$J:$J,'MTT DRAW'!$A74,SWISSW!$F:$F,"Draw")))*IF(ROW()=COLUMN(),0.5,1)</f>
        <v>0</v>
      </c>
      <c r="BL74" s="11">
        <f ca="1">((COUNTIFS(SWISSW!$I:$I,'MTT DRAW'!$A74,SWISSW!$J:$J,'MTT DRAW'!BL$1,SWISSW!$F:$F,"Draw")+COUNTIFS(SWISSW!$I:$I,'MTT DRAW'!BL$1,SWISSW!$J:$J,'MTT DRAW'!$A74,SWISSW!$F:$F,"Draw")))*IF(ROW()=COLUMN(),0.5,1)</f>
        <v>0</v>
      </c>
      <c r="BM74" s="11" t="str">
        <f ca="1">MATCHUP!BM74</f>
        <v>-</v>
      </c>
      <c r="BN74" s="11" t="str">
        <f ca="1">MATCHUP!BN74</f>
        <v>-</v>
      </c>
      <c r="BO74" s="11" t="str">
        <f ca="1">MATCHUP!BO74</f>
        <v>-</v>
      </c>
      <c r="BP74" s="11" t="str">
        <f ca="1">MATCHUP!BP74</f>
        <v>-</v>
      </c>
      <c r="BQ74" s="11" t="str">
        <f ca="1">MATCHUP!BQ74</f>
        <v>-</v>
      </c>
      <c r="BR74" s="11" t="str">
        <f ca="1">MATCHUP!BR74</f>
        <v>-</v>
      </c>
      <c r="BS74" s="11" t="str">
        <f ca="1">MATCHUP!BS74</f>
        <v>-</v>
      </c>
      <c r="BT74" s="11" t="str">
        <f ca="1">MATCHUP!BT74</f>
        <v>-</v>
      </c>
      <c r="BU74" s="11" t="str">
        <f ca="1">MATCHUP!BU74</f>
        <v>-</v>
      </c>
      <c r="BV74" s="11" t="str">
        <f ca="1">MATCHUP!BV74</f>
        <v>-</v>
      </c>
      <c r="BW74" s="11" t="str">
        <f ca="1">MATCHUP!BW74</f>
        <v>-</v>
      </c>
      <c r="BX74" s="11" t="str">
        <f ca="1">MATCHUP!BX74</f>
        <v>-</v>
      </c>
      <c r="BY74" s="11" t="str">
        <f ca="1">MATCHUP!BY74</f>
        <v>-</v>
      </c>
      <c r="BZ74" s="11" t="str">
        <f ca="1">MATCHUP!BZ74</f>
        <v>-</v>
      </c>
      <c r="CA74" s="11" t="str">
        <f ca="1">MATCHUP!CA74</f>
        <v>-</v>
      </c>
      <c r="CB74" s="11" t="str">
        <f ca="1">MATCHUP!CB74</f>
        <v>-</v>
      </c>
      <c r="CC74" s="11" t="str">
        <f ca="1">MATCHUP!CC74</f>
        <v>-</v>
      </c>
      <c r="CD74" s="11" t="str">
        <f ca="1">MATCHUP!CD74</f>
        <v>-</v>
      </c>
      <c r="CE74" s="11" t="str">
        <f ca="1">MATCHUP!CE74</f>
        <v>-</v>
      </c>
      <c r="CF74" s="11" t="str">
        <f ca="1">MATCHUP!CF74</f>
        <v>-</v>
      </c>
      <c r="CG74" s="11" t="str">
        <f ca="1">MATCHUP!CG74</f>
        <v>-</v>
      </c>
      <c r="CH74" s="11" t="str">
        <f ca="1">MATCHUP!CH74</f>
        <v>-</v>
      </c>
      <c r="CI74" s="11" t="str">
        <f ca="1">MATCHUP!CI74</f>
        <v>-</v>
      </c>
      <c r="CJ74" s="11" t="str">
        <f ca="1">MATCHUP!CJ74</f>
        <v>-</v>
      </c>
      <c r="CK74" s="11" t="str">
        <f ca="1">MATCHUP!CK74</f>
        <v>-</v>
      </c>
      <c r="CL74" s="11" t="str">
        <f ca="1">MATCHUP!CL74</f>
        <v>-</v>
      </c>
      <c r="CM74" s="11" t="str">
        <f ca="1">MATCHUP!CM74</f>
        <v>-</v>
      </c>
      <c r="CN74" s="11" t="str">
        <f ca="1">MATCHUP!CN74</f>
        <v>-</v>
      </c>
      <c r="CO74" s="11" t="str">
        <f ca="1">MATCHUP!CO74</f>
        <v>-</v>
      </c>
      <c r="CP74" s="11" t="str">
        <f ca="1">MATCHUP!CP74</f>
        <v>-</v>
      </c>
      <c r="CQ74" s="11" t="str">
        <f ca="1">MATCHUP!CQ74</f>
        <v>-</v>
      </c>
      <c r="CR74" s="11" t="str">
        <f ca="1">MATCHUP!CR74</f>
        <v>-</v>
      </c>
      <c r="CS74" s="11" t="str">
        <f ca="1">MATCHUP!CS74</f>
        <v>-</v>
      </c>
      <c r="CT74" s="11" t="str">
        <f ca="1">MATCHUP!CT74</f>
        <v>-</v>
      </c>
      <c r="CU74" s="11" t="str">
        <f ca="1">MATCHUP!CU74</f>
        <v>-</v>
      </c>
      <c r="CV74" s="11" t="str">
        <f ca="1">MATCHUP!CV74</f>
        <v>-</v>
      </c>
    </row>
    <row r="75" spans="1:100" ht="55" customHeight="1" x14ac:dyDescent="0.3">
      <c r="A75" s="3">
        <f ca="1">MATCHUP!A75</f>
        <v>0</v>
      </c>
      <c r="B75" s="11">
        <f ca="1">((COUNTIFS(SWISSW!$I:$I,'MTT DRAW'!$A75,SWISSW!$J:$J,'MTT DRAW'!B$1,SWISSW!$F:$F,"Draw")+COUNTIFS(SWISSW!$I:$I,'MTT DRAW'!B$1,SWISSW!$J:$J,'MTT DRAW'!$A75,SWISSW!$F:$F,"Draw")))*IF(ROW()=COLUMN(),0.5,1)</f>
        <v>0</v>
      </c>
      <c r="C75" s="11">
        <f ca="1">((COUNTIFS(SWISSW!$I:$I,'MTT DRAW'!$A75,SWISSW!$J:$J,'MTT DRAW'!C$1,SWISSW!$F:$F,"Draw")+COUNTIFS(SWISSW!$I:$I,'MTT DRAW'!C$1,SWISSW!$J:$J,'MTT DRAW'!$A75,SWISSW!$F:$F,"Draw")))*IF(ROW()=COLUMN(),0.5,1)</f>
        <v>0</v>
      </c>
      <c r="D75" s="11">
        <f ca="1">((COUNTIFS(SWISSW!$I:$I,'MTT DRAW'!$A75,SWISSW!$J:$J,'MTT DRAW'!D$1,SWISSW!$F:$F,"Draw")+COUNTIFS(SWISSW!$I:$I,'MTT DRAW'!D$1,SWISSW!$J:$J,'MTT DRAW'!$A75,SWISSW!$F:$F,"Draw")))*IF(ROW()=COLUMN(),0.5,1)</f>
        <v>0</v>
      </c>
      <c r="E75" s="11">
        <f ca="1">((COUNTIFS(SWISSW!$I:$I,'MTT DRAW'!$A75,SWISSW!$J:$J,'MTT DRAW'!E$1,SWISSW!$F:$F,"Draw")+COUNTIFS(SWISSW!$I:$I,'MTT DRAW'!E$1,SWISSW!$J:$J,'MTT DRAW'!$A75,SWISSW!$F:$F,"Draw")))*IF(ROW()=COLUMN(),0.5,1)</f>
        <v>0</v>
      </c>
      <c r="F75" s="11">
        <f ca="1">((COUNTIFS(SWISSW!$I:$I,'MTT DRAW'!$A75,SWISSW!$J:$J,'MTT DRAW'!F$1,SWISSW!$F:$F,"Draw")+COUNTIFS(SWISSW!$I:$I,'MTT DRAW'!F$1,SWISSW!$J:$J,'MTT DRAW'!$A75,SWISSW!$F:$F,"Draw")))*IF(ROW()=COLUMN(),0.5,1)</f>
        <v>0</v>
      </c>
      <c r="G75" s="11">
        <f ca="1">((COUNTIFS(SWISSW!$I:$I,'MTT DRAW'!$A75,SWISSW!$J:$J,'MTT DRAW'!G$1,SWISSW!$F:$F,"Draw")+COUNTIFS(SWISSW!$I:$I,'MTT DRAW'!G$1,SWISSW!$J:$J,'MTT DRAW'!$A75,SWISSW!$F:$F,"Draw")))*IF(ROW()=COLUMN(),0.5,1)</f>
        <v>0</v>
      </c>
      <c r="H75" s="11">
        <f ca="1">((COUNTIFS(SWISSW!$I:$I,'MTT DRAW'!$A75,SWISSW!$J:$J,'MTT DRAW'!H$1,SWISSW!$F:$F,"Draw")+COUNTIFS(SWISSW!$I:$I,'MTT DRAW'!H$1,SWISSW!$J:$J,'MTT DRAW'!$A75,SWISSW!$F:$F,"Draw")))*IF(ROW()=COLUMN(),0.5,1)</f>
        <v>0</v>
      </c>
      <c r="I75" s="11">
        <f ca="1">((COUNTIFS(SWISSW!$I:$I,'MTT DRAW'!$A75,SWISSW!$J:$J,'MTT DRAW'!I$1,SWISSW!$F:$F,"Draw")+COUNTIFS(SWISSW!$I:$I,'MTT DRAW'!I$1,SWISSW!$J:$J,'MTT DRAW'!$A75,SWISSW!$F:$F,"Draw")))*IF(ROW()=COLUMN(),0.5,1)</f>
        <v>0</v>
      </c>
      <c r="J75" s="11">
        <f ca="1">((COUNTIFS(SWISSW!$I:$I,'MTT DRAW'!$A75,SWISSW!$J:$J,'MTT DRAW'!J$1,SWISSW!$F:$F,"Draw")+COUNTIFS(SWISSW!$I:$I,'MTT DRAW'!J$1,SWISSW!$J:$J,'MTT DRAW'!$A75,SWISSW!$F:$F,"Draw")))*IF(ROW()=COLUMN(),0.5,1)</f>
        <v>0</v>
      </c>
      <c r="K75" s="11">
        <f ca="1">((COUNTIFS(SWISSW!$I:$I,'MTT DRAW'!$A75,SWISSW!$J:$J,'MTT DRAW'!K$1,SWISSW!$F:$F,"Draw")+COUNTIFS(SWISSW!$I:$I,'MTT DRAW'!K$1,SWISSW!$J:$J,'MTT DRAW'!$A75,SWISSW!$F:$F,"Draw")))*IF(ROW()=COLUMN(),0.5,1)</f>
        <v>0</v>
      </c>
      <c r="L75" s="11">
        <f ca="1">((COUNTIFS(SWISSW!$I:$I,'MTT DRAW'!$A75,SWISSW!$J:$J,'MTT DRAW'!L$1,SWISSW!$F:$F,"Draw")+COUNTIFS(SWISSW!$I:$I,'MTT DRAW'!L$1,SWISSW!$J:$J,'MTT DRAW'!$A75,SWISSW!$F:$F,"Draw")))*IF(ROW()=COLUMN(),0.5,1)</f>
        <v>0</v>
      </c>
      <c r="M75" s="11">
        <f ca="1">((COUNTIFS(SWISSW!$I:$I,'MTT DRAW'!$A75,SWISSW!$J:$J,'MTT DRAW'!M$1,SWISSW!$F:$F,"Draw")+COUNTIFS(SWISSW!$I:$I,'MTT DRAW'!M$1,SWISSW!$J:$J,'MTT DRAW'!$A75,SWISSW!$F:$F,"Draw")))*IF(ROW()=COLUMN(),0.5,1)</f>
        <v>0</v>
      </c>
      <c r="N75" s="11">
        <f ca="1">((COUNTIFS(SWISSW!$I:$I,'MTT DRAW'!$A75,SWISSW!$J:$J,'MTT DRAW'!N$1,SWISSW!$F:$F,"Draw")+COUNTIFS(SWISSW!$I:$I,'MTT DRAW'!N$1,SWISSW!$J:$J,'MTT DRAW'!$A75,SWISSW!$F:$F,"Draw")))*IF(ROW()=COLUMN(),0.5,1)</f>
        <v>0</v>
      </c>
      <c r="O75" s="11">
        <f ca="1">((COUNTIFS(SWISSW!$I:$I,'MTT DRAW'!$A75,SWISSW!$J:$J,'MTT DRAW'!O$1,SWISSW!$F:$F,"Draw")+COUNTIFS(SWISSW!$I:$I,'MTT DRAW'!O$1,SWISSW!$J:$J,'MTT DRAW'!$A75,SWISSW!$F:$F,"Draw")))*IF(ROW()=COLUMN(),0.5,1)</f>
        <v>0</v>
      </c>
      <c r="P75" s="11">
        <f ca="1">((COUNTIFS(SWISSW!$I:$I,'MTT DRAW'!$A75,SWISSW!$J:$J,'MTT DRAW'!P$1,SWISSW!$F:$F,"Draw")+COUNTIFS(SWISSW!$I:$I,'MTT DRAW'!P$1,SWISSW!$J:$J,'MTT DRAW'!$A75,SWISSW!$F:$F,"Draw")))*IF(ROW()=COLUMN(),0.5,1)</f>
        <v>0</v>
      </c>
      <c r="Q75" s="11">
        <f ca="1">((COUNTIFS(SWISSW!$I:$I,'MTT DRAW'!$A75,SWISSW!$J:$J,'MTT DRAW'!Q$1,SWISSW!$F:$F,"Draw")+COUNTIFS(SWISSW!$I:$I,'MTT DRAW'!Q$1,SWISSW!$J:$J,'MTT DRAW'!$A75,SWISSW!$F:$F,"Draw")))*IF(ROW()=COLUMN(),0.5,1)</f>
        <v>0</v>
      </c>
      <c r="R75" s="11">
        <f ca="1">((COUNTIFS(SWISSW!$I:$I,'MTT DRAW'!$A75,SWISSW!$J:$J,'MTT DRAW'!R$1,SWISSW!$F:$F,"Draw")+COUNTIFS(SWISSW!$I:$I,'MTT DRAW'!R$1,SWISSW!$J:$J,'MTT DRAW'!$A75,SWISSW!$F:$F,"Draw")))*IF(ROW()=COLUMN(),0.5,1)</f>
        <v>0</v>
      </c>
      <c r="S75" s="11">
        <f ca="1">((COUNTIFS(SWISSW!$I:$I,'MTT DRAW'!$A75,SWISSW!$J:$J,'MTT DRAW'!S$1,SWISSW!$F:$F,"Draw")+COUNTIFS(SWISSW!$I:$I,'MTT DRAW'!S$1,SWISSW!$J:$J,'MTT DRAW'!$A75,SWISSW!$F:$F,"Draw")))*IF(ROW()=COLUMN(),0.5,1)</f>
        <v>0</v>
      </c>
      <c r="T75" s="11">
        <f ca="1">((COUNTIFS(SWISSW!$I:$I,'MTT DRAW'!$A75,SWISSW!$J:$J,'MTT DRAW'!T$1,SWISSW!$F:$F,"Draw")+COUNTIFS(SWISSW!$I:$I,'MTT DRAW'!T$1,SWISSW!$J:$J,'MTT DRAW'!$A75,SWISSW!$F:$F,"Draw")))*IF(ROW()=COLUMN(),0.5,1)</f>
        <v>0</v>
      </c>
      <c r="U75" s="11">
        <f ca="1">((COUNTIFS(SWISSW!$I:$I,'MTT DRAW'!$A75,SWISSW!$J:$J,'MTT DRAW'!U$1,SWISSW!$F:$F,"Draw")+COUNTIFS(SWISSW!$I:$I,'MTT DRAW'!U$1,SWISSW!$J:$J,'MTT DRAW'!$A75,SWISSW!$F:$F,"Draw")))*IF(ROW()=COLUMN(),0.5,1)</f>
        <v>0</v>
      </c>
      <c r="V75" s="11">
        <f ca="1">((COUNTIFS(SWISSW!$I:$I,'MTT DRAW'!$A75,SWISSW!$J:$J,'MTT DRAW'!V$1,SWISSW!$F:$F,"Draw")+COUNTIFS(SWISSW!$I:$I,'MTT DRAW'!V$1,SWISSW!$J:$J,'MTT DRAW'!$A75,SWISSW!$F:$F,"Draw")))*IF(ROW()=COLUMN(),0.5,1)</f>
        <v>0</v>
      </c>
      <c r="W75" s="11">
        <f ca="1">((COUNTIFS(SWISSW!$I:$I,'MTT DRAW'!$A75,SWISSW!$J:$J,'MTT DRAW'!W$1,SWISSW!$F:$F,"Draw")+COUNTIFS(SWISSW!$I:$I,'MTT DRAW'!W$1,SWISSW!$J:$J,'MTT DRAW'!$A75,SWISSW!$F:$F,"Draw")))*IF(ROW()=COLUMN(),0.5,1)</f>
        <v>0</v>
      </c>
      <c r="X75" s="11">
        <f ca="1">((COUNTIFS(SWISSW!$I:$I,'MTT DRAW'!$A75,SWISSW!$J:$J,'MTT DRAW'!X$1,SWISSW!$F:$F,"Draw")+COUNTIFS(SWISSW!$I:$I,'MTT DRAW'!X$1,SWISSW!$J:$J,'MTT DRAW'!$A75,SWISSW!$F:$F,"Draw")))*IF(ROW()=COLUMN(),0.5,1)</f>
        <v>0</v>
      </c>
      <c r="Y75" s="11">
        <f ca="1">((COUNTIFS(SWISSW!$I:$I,'MTT DRAW'!$A75,SWISSW!$J:$J,'MTT DRAW'!Y$1,SWISSW!$F:$F,"Draw")+COUNTIFS(SWISSW!$I:$I,'MTT DRAW'!Y$1,SWISSW!$J:$J,'MTT DRAW'!$A75,SWISSW!$F:$F,"Draw")))*IF(ROW()=COLUMN(),0.5,1)</f>
        <v>0</v>
      </c>
      <c r="Z75" s="11">
        <f ca="1">((COUNTIFS(SWISSW!$I:$I,'MTT DRAW'!$A75,SWISSW!$J:$J,'MTT DRAW'!Z$1,SWISSW!$F:$F,"Draw")+COUNTIFS(SWISSW!$I:$I,'MTT DRAW'!Z$1,SWISSW!$J:$J,'MTT DRAW'!$A75,SWISSW!$F:$F,"Draw")))*IF(ROW()=COLUMN(),0.5,1)</f>
        <v>0</v>
      </c>
      <c r="AA75" s="11">
        <f ca="1">((COUNTIFS(SWISSW!$I:$I,'MTT DRAW'!$A75,SWISSW!$J:$J,'MTT DRAW'!AA$1,SWISSW!$F:$F,"Draw")+COUNTIFS(SWISSW!$I:$I,'MTT DRAW'!AA$1,SWISSW!$J:$J,'MTT DRAW'!$A75,SWISSW!$F:$F,"Draw")))*IF(ROW()=COLUMN(),0.5,1)</f>
        <v>0</v>
      </c>
      <c r="AB75" s="11">
        <f ca="1">((COUNTIFS(SWISSW!$I:$I,'MTT DRAW'!$A75,SWISSW!$J:$J,'MTT DRAW'!AB$1,SWISSW!$F:$F,"Draw")+COUNTIFS(SWISSW!$I:$I,'MTT DRAW'!AB$1,SWISSW!$J:$J,'MTT DRAW'!$A75,SWISSW!$F:$F,"Draw")))*IF(ROW()=COLUMN(),0.5,1)</f>
        <v>0</v>
      </c>
      <c r="AC75" s="11">
        <f ca="1">((COUNTIFS(SWISSW!$I:$I,'MTT DRAW'!$A75,SWISSW!$J:$J,'MTT DRAW'!AC$1,SWISSW!$F:$F,"Draw")+COUNTIFS(SWISSW!$I:$I,'MTT DRAW'!AC$1,SWISSW!$J:$J,'MTT DRAW'!$A75,SWISSW!$F:$F,"Draw")))*IF(ROW()=COLUMN(),0.5,1)</f>
        <v>0</v>
      </c>
      <c r="AD75" s="11">
        <f ca="1">((COUNTIFS(SWISSW!$I:$I,'MTT DRAW'!$A75,SWISSW!$J:$J,'MTT DRAW'!AD$1,SWISSW!$F:$F,"Draw")+COUNTIFS(SWISSW!$I:$I,'MTT DRAW'!AD$1,SWISSW!$J:$J,'MTT DRAW'!$A75,SWISSW!$F:$F,"Draw")))*IF(ROW()=COLUMN(),0.5,1)</f>
        <v>0</v>
      </c>
      <c r="AE75" s="11">
        <f ca="1">((COUNTIFS(SWISSW!$I:$I,'MTT DRAW'!$A75,SWISSW!$J:$J,'MTT DRAW'!AE$1,SWISSW!$F:$F,"Draw")+COUNTIFS(SWISSW!$I:$I,'MTT DRAW'!AE$1,SWISSW!$J:$J,'MTT DRAW'!$A75,SWISSW!$F:$F,"Draw")))*IF(ROW()=COLUMN(),0.5,1)</f>
        <v>0</v>
      </c>
      <c r="AF75" s="11">
        <f ca="1">((COUNTIFS(SWISSW!$I:$I,'MTT DRAW'!$A75,SWISSW!$J:$J,'MTT DRAW'!AF$1,SWISSW!$F:$F,"Draw")+COUNTIFS(SWISSW!$I:$I,'MTT DRAW'!AF$1,SWISSW!$J:$J,'MTT DRAW'!$A75,SWISSW!$F:$F,"Draw")))*IF(ROW()=COLUMN(),0.5,1)</f>
        <v>0</v>
      </c>
      <c r="AG75" s="11">
        <f ca="1">((COUNTIFS(SWISSW!$I:$I,'MTT DRAW'!$A75,SWISSW!$J:$J,'MTT DRAW'!AG$1,SWISSW!$F:$F,"Draw")+COUNTIFS(SWISSW!$I:$I,'MTT DRAW'!AG$1,SWISSW!$J:$J,'MTT DRAW'!$A75,SWISSW!$F:$F,"Draw")))*IF(ROW()=COLUMN(),0.5,1)</f>
        <v>0</v>
      </c>
      <c r="AH75" s="11">
        <f ca="1">((COUNTIFS(SWISSW!$I:$I,'MTT DRAW'!$A75,SWISSW!$J:$J,'MTT DRAW'!AH$1,SWISSW!$F:$F,"Draw")+COUNTIFS(SWISSW!$I:$I,'MTT DRAW'!AH$1,SWISSW!$J:$J,'MTT DRAW'!$A75,SWISSW!$F:$F,"Draw")))*IF(ROW()=COLUMN(),0.5,1)</f>
        <v>0</v>
      </c>
      <c r="AI75" s="11">
        <f ca="1">((COUNTIFS(SWISSW!$I:$I,'MTT DRAW'!$A75,SWISSW!$J:$J,'MTT DRAW'!AI$1,SWISSW!$F:$F,"Draw")+COUNTIFS(SWISSW!$I:$I,'MTT DRAW'!AI$1,SWISSW!$J:$J,'MTT DRAW'!$A75,SWISSW!$F:$F,"Draw")))*IF(ROW()=COLUMN(),0.5,1)</f>
        <v>0</v>
      </c>
      <c r="AJ75" s="11">
        <f ca="1">((COUNTIFS(SWISSW!$I:$I,'MTT DRAW'!$A75,SWISSW!$J:$J,'MTT DRAW'!AJ$1,SWISSW!$F:$F,"Draw")+COUNTIFS(SWISSW!$I:$I,'MTT DRAW'!AJ$1,SWISSW!$J:$J,'MTT DRAW'!$A75,SWISSW!$F:$F,"Draw")))*IF(ROW()=COLUMN(),0.5,1)</f>
        <v>0</v>
      </c>
      <c r="AK75" s="11">
        <f ca="1">((COUNTIFS(SWISSW!$I:$I,'MTT DRAW'!$A75,SWISSW!$J:$J,'MTT DRAW'!AK$1,SWISSW!$F:$F,"Draw")+COUNTIFS(SWISSW!$I:$I,'MTT DRAW'!AK$1,SWISSW!$J:$J,'MTT DRAW'!$A75,SWISSW!$F:$F,"Draw")))*IF(ROW()=COLUMN(),0.5,1)</f>
        <v>0</v>
      </c>
      <c r="AL75" s="11">
        <f ca="1">((COUNTIFS(SWISSW!$I:$I,'MTT DRAW'!$A75,SWISSW!$J:$J,'MTT DRAW'!AL$1,SWISSW!$F:$F,"Draw")+COUNTIFS(SWISSW!$I:$I,'MTT DRAW'!AL$1,SWISSW!$J:$J,'MTT DRAW'!$A75,SWISSW!$F:$F,"Draw")))*IF(ROW()=COLUMN(),0.5,1)</f>
        <v>0</v>
      </c>
      <c r="AM75" s="11">
        <f ca="1">((COUNTIFS(SWISSW!$I:$I,'MTT DRAW'!$A75,SWISSW!$J:$J,'MTT DRAW'!AM$1,SWISSW!$F:$F,"Draw")+COUNTIFS(SWISSW!$I:$I,'MTT DRAW'!AM$1,SWISSW!$J:$J,'MTT DRAW'!$A75,SWISSW!$F:$F,"Draw")))*IF(ROW()=COLUMN(),0.5,1)</f>
        <v>0</v>
      </c>
      <c r="AN75" s="11">
        <f ca="1">((COUNTIFS(SWISSW!$I:$I,'MTT DRAW'!$A75,SWISSW!$J:$J,'MTT DRAW'!AN$1,SWISSW!$F:$F,"Draw")+COUNTIFS(SWISSW!$I:$I,'MTT DRAW'!AN$1,SWISSW!$J:$J,'MTT DRAW'!$A75,SWISSW!$F:$F,"Draw")))*IF(ROW()=COLUMN(),0.5,1)</f>
        <v>0</v>
      </c>
      <c r="AO75" s="11">
        <f ca="1">((COUNTIFS(SWISSW!$I:$I,'MTT DRAW'!$A75,SWISSW!$J:$J,'MTT DRAW'!AO$1,SWISSW!$F:$F,"Draw")+COUNTIFS(SWISSW!$I:$I,'MTT DRAW'!AO$1,SWISSW!$J:$J,'MTT DRAW'!$A75,SWISSW!$F:$F,"Draw")))*IF(ROW()=COLUMN(),0.5,1)</f>
        <v>0</v>
      </c>
      <c r="AP75" s="11">
        <f ca="1">((COUNTIFS(SWISSW!$I:$I,'MTT DRAW'!$A75,SWISSW!$J:$J,'MTT DRAW'!AP$1,SWISSW!$F:$F,"Draw")+COUNTIFS(SWISSW!$I:$I,'MTT DRAW'!AP$1,SWISSW!$J:$J,'MTT DRAW'!$A75,SWISSW!$F:$F,"Draw")))*IF(ROW()=COLUMN(),0.5,1)</f>
        <v>0</v>
      </c>
      <c r="AQ75" s="11">
        <f ca="1">((COUNTIFS(SWISSW!$I:$I,'MTT DRAW'!$A75,SWISSW!$J:$J,'MTT DRAW'!AQ$1,SWISSW!$F:$F,"Draw")+COUNTIFS(SWISSW!$I:$I,'MTT DRAW'!AQ$1,SWISSW!$J:$J,'MTT DRAW'!$A75,SWISSW!$F:$F,"Draw")))*IF(ROW()=COLUMN(),0.5,1)</f>
        <v>0</v>
      </c>
      <c r="AR75" s="11">
        <f ca="1">((COUNTIFS(SWISSW!$I:$I,'MTT DRAW'!$A75,SWISSW!$J:$J,'MTT DRAW'!AR$1,SWISSW!$F:$F,"Draw")+COUNTIFS(SWISSW!$I:$I,'MTT DRAW'!AR$1,SWISSW!$J:$J,'MTT DRAW'!$A75,SWISSW!$F:$F,"Draw")))*IF(ROW()=COLUMN(),0.5,1)</f>
        <v>0</v>
      </c>
      <c r="AS75" s="11">
        <f ca="1">((COUNTIFS(SWISSW!$I:$I,'MTT DRAW'!$A75,SWISSW!$J:$J,'MTT DRAW'!AS$1,SWISSW!$F:$F,"Draw")+COUNTIFS(SWISSW!$I:$I,'MTT DRAW'!AS$1,SWISSW!$J:$J,'MTT DRAW'!$A75,SWISSW!$F:$F,"Draw")))*IF(ROW()=COLUMN(),0.5,1)</f>
        <v>0</v>
      </c>
      <c r="AT75" s="11">
        <f ca="1">((COUNTIFS(SWISSW!$I:$I,'MTT DRAW'!$A75,SWISSW!$J:$J,'MTT DRAW'!AT$1,SWISSW!$F:$F,"Draw")+COUNTIFS(SWISSW!$I:$I,'MTT DRAW'!AT$1,SWISSW!$J:$J,'MTT DRAW'!$A75,SWISSW!$F:$F,"Draw")))*IF(ROW()=COLUMN(),0.5,1)</f>
        <v>0</v>
      </c>
      <c r="AU75" s="11">
        <f ca="1">((COUNTIFS(SWISSW!$I:$I,'MTT DRAW'!$A75,SWISSW!$J:$J,'MTT DRAW'!AU$1,SWISSW!$F:$F,"Draw")+COUNTIFS(SWISSW!$I:$I,'MTT DRAW'!AU$1,SWISSW!$J:$J,'MTT DRAW'!$A75,SWISSW!$F:$F,"Draw")))*IF(ROW()=COLUMN(),0.5,1)</f>
        <v>0</v>
      </c>
      <c r="AV75" s="11">
        <f ca="1">((COUNTIFS(SWISSW!$I:$I,'MTT DRAW'!$A75,SWISSW!$J:$J,'MTT DRAW'!AV$1,SWISSW!$F:$F,"Draw")+COUNTIFS(SWISSW!$I:$I,'MTT DRAW'!AV$1,SWISSW!$J:$J,'MTT DRAW'!$A75,SWISSW!$F:$F,"Draw")))*IF(ROW()=COLUMN(),0.5,1)</f>
        <v>0</v>
      </c>
      <c r="AW75" s="11">
        <f ca="1">((COUNTIFS(SWISSW!$I:$I,'MTT DRAW'!$A75,SWISSW!$J:$J,'MTT DRAW'!AW$1,SWISSW!$F:$F,"Draw")+COUNTIFS(SWISSW!$I:$I,'MTT DRAW'!AW$1,SWISSW!$J:$J,'MTT DRAW'!$A75,SWISSW!$F:$F,"Draw")))*IF(ROW()=COLUMN(),0.5,1)</f>
        <v>0</v>
      </c>
      <c r="AX75" s="11">
        <f ca="1">((COUNTIFS(SWISSW!$I:$I,'MTT DRAW'!$A75,SWISSW!$J:$J,'MTT DRAW'!AX$1,SWISSW!$F:$F,"Draw")+COUNTIFS(SWISSW!$I:$I,'MTT DRAW'!AX$1,SWISSW!$J:$J,'MTT DRAW'!$A75,SWISSW!$F:$F,"Draw")))*IF(ROW()=COLUMN(),0.5,1)</f>
        <v>0</v>
      </c>
      <c r="AY75" s="11">
        <f ca="1">((COUNTIFS(SWISSW!$I:$I,'MTT DRAW'!$A75,SWISSW!$J:$J,'MTT DRAW'!AY$1,SWISSW!$F:$F,"Draw")+COUNTIFS(SWISSW!$I:$I,'MTT DRAW'!AY$1,SWISSW!$J:$J,'MTT DRAW'!$A75,SWISSW!$F:$F,"Draw")))*IF(ROW()=COLUMN(),0.5,1)</f>
        <v>0</v>
      </c>
      <c r="AZ75" s="11">
        <f ca="1">((COUNTIFS(SWISSW!$I:$I,'MTT DRAW'!$A75,SWISSW!$J:$J,'MTT DRAW'!AZ$1,SWISSW!$F:$F,"Draw")+COUNTIFS(SWISSW!$I:$I,'MTT DRAW'!AZ$1,SWISSW!$J:$J,'MTT DRAW'!$A75,SWISSW!$F:$F,"Draw")))*IF(ROW()=COLUMN(),0.5,1)</f>
        <v>0</v>
      </c>
      <c r="BA75" s="11">
        <f ca="1">((COUNTIFS(SWISSW!$I:$I,'MTT DRAW'!$A75,SWISSW!$J:$J,'MTT DRAW'!BA$1,SWISSW!$F:$F,"Draw")+COUNTIFS(SWISSW!$I:$I,'MTT DRAW'!BA$1,SWISSW!$J:$J,'MTT DRAW'!$A75,SWISSW!$F:$F,"Draw")))*IF(ROW()=COLUMN(),0.5,1)</f>
        <v>0</v>
      </c>
      <c r="BB75" s="11">
        <f ca="1">((COUNTIFS(SWISSW!$I:$I,'MTT DRAW'!$A75,SWISSW!$J:$J,'MTT DRAW'!BB$1,SWISSW!$F:$F,"Draw")+COUNTIFS(SWISSW!$I:$I,'MTT DRAW'!BB$1,SWISSW!$J:$J,'MTT DRAW'!$A75,SWISSW!$F:$F,"Draw")))*IF(ROW()=COLUMN(),0.5,1)</f>
        <v>0</v>
      </c>
      <c r="BC75" s="11">
        <f ca="1">((COUNTIFS(SWISSW!$I:$I,'MTT DRAW'!$A75,SWISSW!$J:$J,'MTT DRAW'!BC$1,SWISSW!$F:$F,"Draw")+COUNTIFS(SWISSW!$I:$I,'MTT DRAW'!BC$1,SWISSW!$J:$J,'MTT DRAW'!$A75,SWISSW!$F:$F,"Draw")))*IF(ROW()=COLUMN(),0.5,1)</f>
        <v>0</v>
      </c>
      <c r="BD75" s="11">
        <f ca="1">((COUNTIFS(SWISSW!$I:$I,'MTT DRAW'!$A75,SWISSW!$J:$J,'MTT DRAW'!BD$1,SWISSW!$F:$F,"Draw")+COUNTIFS(SWISSW!$I:$I,'MTT DRAW'!BD$1,SWISSW!$J:$J,'MTT DRAW'!$A75,SWISSW!$F:$F,"Draw")))*IF(ROW()=COLUMN(),0.5,1)</f>
        <v>0</v>
      </c>
      <c r="BE75" s="11">
        <f ca="1">((COUNTIFS(SWISSW!$I:$I,'MTT DRAW'!$A75,SWISSW!$J:$J,'MTT DRAW'!BE$1,SWISSW!$F:$F,"Draw")+COUNTIFS(SWISSW!$I:$I,'MTT DRAW'!BE$1,SWISSW!$J:$J,'MTT DRAW'!$A75,SWISSW!$F:$F,"Draw")))*IF(ROW()=COLUMN(),0.5,1)</f>
        <v>0</v>
      </c>
      <c r="BF75" s="11">
        <f ca="1">((COUNTIFS(SWISSW!$I:$I,'MTT DRAW'!$A75,SWISSW!$J:$J,'MTT DRAW'!BF$1,SWISSW!$F:$F,"Draw")+COUNTIFS(SWISSW!$I:$I,'MTT DRAW'!BF$1,SWISSW!$J:$J,'MTT DRAW'!$A75,SWISSW!$F:$F,"Draw")))*IF(ROW()=COLUMN(),0.5,1)</f>
        <v>0</v>
      </c>
      <c r="BG75" s="11">
        <f ca="1">((COUNTIFS(SWISSW!$I:$I,'MTT DRAW'!$A75,SWISSW!$J:$J,'MTT DRAW'!BG$1,SWISSW!$F:$F,"Draw")+COUNTIFS(SWISSW!$I:$I,'MTT DRAW'!BG$1,SWISSW!$J:$J,'MTT DRAW'!$A75,SWISSW!$F:$F,"Draw")))*IF(ROW()=COLUMN(),0.5,1)</f>
        <v>0</v>
      </c>
      <c r="BH75" s="11">
        <f ca="1">((COUNTIFS(SWISSW!$I:$I,'MTT DRAW'!$A75,SWISSW!$J:$J,'MTT DRAW'!BH$1,SWISSW!$F:$F,"Draw")+COUNTIFS(SWISSW!$I:$I,'MTT DRAW'!BH$1,SWISSW!$J:$J,'MTT DRAW'!$A75,SWISSW!$F:$F,"Draw")))*IF(ROW()=COLUMN(),0.5,1)</f>
        <v>0</v>
      </c>
      <c r="BI75" s="11">
        <f ca="1">((COUNTIFS(SWISSW!$I:$I,'MTT DRAW'!$A75,SWISSW!$J:$J,'MTT DRAW'!BI$1,SWISSW!$F:$F,"Draw")+COUNTIFS(SWISSW!$I:$I,'MTT DRAW'!BI$1,SWISSW!$J:$J,'MTT DRAW'!$A75,SWISSW!$F:$F,"Draw")))*IF(ROW()=COLUMN(),0.5,1)</f>
        <v>0</v>
      </c>
      <c r="BJ75" s="11">
        <f ca="1">((COUNTIFS(SWISSW!$I:$I,'MTT DRAW'!$A75,SWISSW!$J:$J,'MTT DRAW'!BJ$1,SWISSW!$F:$F,"Draw")+COUNTIFS(SWISSW!$I:$I,'MTT DRAW'!BJ$1,SWISSW!$J:$J,'MTT DRAW'!$A75,SWISSW!$F:$F,"Draw")))*IF(ROW()=COLUMN(),0.5,1)</f>
        <v>0</v>
      </c>
      <c r="BK75" s="11">
        <f ca="1">((COUNTIFS(SWISSW!$I:$I,'MTT DRAW'!$A75,SWISSW!$J:$J,'MTT DRAW'!BK$1,SWISSW!$F:$F,"Draw")+COUNTIFS(SWISSW!$I:$I,'MTT DRAW'!BK$1,SWISSW!$J:$J,'MTT DRAW'!$A75,SWISSW!$F:$F,"Draw")))*IF(ROW()=COLUMN(),0.5,1)</f>
        <v>0</v>
      </c>
      <c r="BL75" s="11">
        <f ca="1">((COUNTIFS(SWISSW!$I:$I,'MTT DRAW'!$A75,SWISSW!$J:$J,'MTT DRAW'!BL$1,SWISSW!$F:$F,"Draw")+COUNTIFS(SWISSW!$I:$I,'MTT DRAW'!BL$1,SWISSW!$J:$J,'MTT DRAW'!$A75,SWISSW!$F:$F,"Draw")))*IF(ROW()=COLUMN(),0.5,1)</f>
        <v>0</v>
      </c>
      <c r="BM75" s="11" t="str">
        <f ca="1">MATCHUP!BM75</f>
        <v>-</v>
      </c>
      <c r="BN75" s="11" t="str">
        <f ca="1">MATCHUP!BN75</f>
        <v>-</v>
      </c>
      <c r="BO75" s="11" t="str">
        <f ca="1">MATCHUP!BO75</f>
        <v>-</v>
      </c>
      <c r="BP75" s="11" t="str">
        <f ca="1">MATCHUP!BP75</f>
        <v>-</v>
      </c>
      <c r="BQ75" s="11" t="str">
        <f ca="1">MATCHUP!BQ75</f>
        <v>-</v>
      </c>
      <c r="BR75" s="11" t="str">
        <f ca="1">MATCHUP!BR75</f>
        <v>-</v>
      </c>
      <c r="BS75" s="11" t="str">
        <f ca="1">MATCHUP!BS75</f>
        <v>-</v>
      </c>
      <c r="BT75" s="11" t="str">
        <f ca="1">MATCHUP!BT75</f>
        <v>-</v>
      </c>
      <c r="BU75" s="11" t="str">
        <f ca="1">MATCHUP!BU75</f>
        <v>-</v>
      </c>
      <c r="BV75" s="11" t="str">
        <f ca="1">MATCHUP!BV75</f>
        <v>-</v>
      </c>
      <c r="BW75" s="11" t="str">
        <f ca="1">MATCHUP!BW75</f>
        <v>-</v>
      </c>
      <c r="BX75" s="11" t="str">
        <f ca="1">MATCHUP!BX75</f>
        <v>-</v>
      </c>
      <c r="BY75" s="11" t="str">
        <f ca="1">MATCHUP!BY75</f>
        <v>-</v>
      </c>
      <c r="BZ75" s="11" t="str">
        <f ca="1">MATCHUP!BZ75</f>
        <v>-</v>
      </c>
      <c r="CA75" s="11" t="str">
        <f ca="1">MATCHUP!CA75</f>
        <v>-</v>
      </c>
      <c r="CB75" s="11" t="str">
        <f ca="1">MATCHUP!CB75</f>
        <v>-</v>
      </c>
      <c r="CC75" s="11" t="str">
        <f ca="1">MATCHUP!CC75</f>
        <v>-</v>
      </c>
      <c r="CD75" s="11" t="str">
        <f ca="1">MATCHUP!CD75</f>
        <v>-</v>
      </c>
      <c r="CE75" s="11" t="str">
        <f ca="1">MATCHUP!CE75</f>
        <v>-</v>
      </c>
      <c r="CF75" s="11" t="str">
        <f ca="1">MATCHUP!CF75</f>
        <v>-</v>
      </c>
      <c r="CG75" s="11" t="str">
        <f ca="1">MATCHUP!CG75</f>
        <v>-</v>
      </c>
      <c r="CH75" s="11" t="str">
        <f ca="1">MATCHUP!CH75</f>
        <v>-</v>
      </c>
      <c r="CI75" s="11" t="str">
        <f ca="1">MATCHUP!CI75</f>
        <v>-</v>
      </c>
      <c r="CJ75" s="11" t="str">
        <f ca="1">MATCHUP!CJ75</f>
        <v>-</v>
      </c>
      <c r="CK75" s="11" t="str">
        <f ca="1">MATCHUP!CK75</f>
        <v>-</v>
      </c>
      <c r="CL75" s="11" t="str">
        <f ca="1">MATCHUP!CL75</f>
        <v>-</v>
      </c>
      <c r="CM75" s="11" t="str">
        <f ca="1">MATCHUP!CM75</f>
        <v>-</v>
      </c>
      <c r="CN75" s="11" t="str">
        <f ca="1">MATCHUP!CN75</f>
        <v>-</v>
      </c>
      <c r="CO75" s="11" t="str">
        <f ca="1">MATCHUP!CO75</f>
        <v>-</v>
      </c>
      <c r="CP75" s="11" t="str">
        <f ca="1">MATCHUP!CP75</f>
        <v>-</v>
      </c>
      <c r="CQ75" s="11" t="str">
        <f ca="1">MATCHUP!CQ75</f>
        <v>-</v>
      </c>
      <c r="CR75" s="11" t="str">
        <f ca="1">MATCHUP!CR75</f>
        <v>-</v>
      </c>
      <c r="CS75" s="11" t="str">
        <f ca="1">MATCHUP!CS75</f>
        <v>-</v>
      </c>
      <c r="CT75" s="11" t="str">
        <f ca="1">MATCHUP!CT75</f>
        <v>-</v>
      </c>
      <c r="CU75" s="11" t="str">
        <f ca="1">MATCHUP!CU75</f>
        <v>-</v>
      </c>
      <c r="CV75" s="11" t="str">
        <f ca="1">MATCHUP!CV75</f>
        <v>-</v>
      </c>
    </row>
    <row r="76" spans="1:100" ht="55" customHeight="1" x14ac:dyDescent="0.3">
      <c r="A76" s="3">
        <f ca="1">MATCHUP!A76</f>
        <v>0</v>
      </c>
      <c r="B76" s="11">
        <f ca="1">((COUNTIFS(SWISSW!$I:$I,'MTT DRAW'!$A76,SWISSW!$J:$J,'MTT DRAW'!B$1,SWISSW!$F:$F,"Draw")+COUNTIFS(SWISSW!$I:$I,'MTT DRAW'!B$1,SWISSW!$J:$J,'MTT DRAW'!$A76,SWISSW!$F:$F,"Draw")))*IF(ROW()=COLUMN(),0.5,1)</f>
        <v>0</v>
      </c>
      <c r="C76" s="11">
        <f ca="1">((COUNTIFS(SWISSW!$I:$I,'MTT DRAW'!$A76,SWISSW!$J:$J,'MTT DRAW'!C$1,SWISSW!$F:$F,"Draw")+COUNTIFS(SWISSW!$I:$I,'MTT DRAW'!C$1,SWISSW!$J:$J,'MTT DRAW'!$A76,SWISSW!$F:$F,"Draw")))*IF(ROW()=COLUMN(),0.5,1)</f>
        <v>0</v>
      </c>
      <c r="D76" s="11">
        <f ca="1">((COUNTIFS(SWISSW!$I:$I,'MTT DRAW'!$A76,SWISSW!$J:$J,'MTT DRAW'!D$1,SWISSW!$F:$F,"Draw")+COUNTIFS(SWISSW!$I:$I,'MTT DRAW'!D$1,SWISSW!$J:$J,'MTT DRAW'!$A76,SWISSW!$F:$F,"Draw")))*IF(ROW()=COLUMN(),0.5,1)</f>
        <v>0</v>
      </c>
      <c r="E76" s="11">
        <f ca="1">((COUNTIFS(SWISSW!$I:$I,'MTT DRAW'!$A76,SWISSW!$J:$J,'MTT DRAW'!E$1,SWISSW!$F:$F,"Draw")+COUNTIFS(SWISSW!$I:$I,'MTT DRAW'!E$1,SWISSW!$J:$J,'MTT DRAW'!$A76,SWISSW!$F:$F,"Draw")))*IF(ROW()=COLUMN(),0.5,1)</f>
        <v>0</v>
      </c>
      <c r="F76" s="11">
        <f ca="1">((COUNTIFS(SWISSW!$I:$I,'MTT DRAW'!$A76,SWISSW!$J:$J,'MTT DRAW'!F$1,SWISSW!$F:$F,"Draw")+COUNTIFS(SWISSW!$I:$I,'MTT DRAW'!F$1,SWISSW!$J:$J,'MTT DRAW'!$A76,SWISSW!$F:$F,"Draw")))*IF(ROW()=COLUMN(),0.5,1)</f>
        <v>0</v>
      </c>
      <c r="G76" s="11">
        <f ca="1">((COUNTIFS(SWISSW!$I:$I,'MTT DRAW'!$A76,SWISSW!$J:$J,'MTT DRAW'!G$1,SWISSW!$F:$F,"Draw")+COUNTIFS(SWISSW!$I:$I,'MTT DRAW'!G$1,SWISSW!$J:$J,'MTT DRAW'!$A76,SWISSW!$F:$F,"Draw")))*IF(ROW()=COLUMN(),0.5,1)</f>
        <v>0</v>
      </c>
      <c r="H76" s="11">
        <f ca="1">((COUNTIFS(SWISSW!$I:$I,'MTT DRAW'!$A76,SWISSW!$J:$J,'MTT DRAW'!H$1,SWISSW!$F:$F,"Draw")+COUNTIFS(SWISSW!$I:$I,'MTT DRAW'!H$1,SWISSW!$J:$J,'MTT DRAW'!$A76,SWISSW!$F:$F,"Draw")))*IF(ROW()=COLUMN(),0.5,1)</f>
        <v>0</v>
      </c>
      <c r="I76" s="11">
        <f ca="1">((COUNTIFS(SWISSW!$I:$I,'MTT DRAW'!$A76,SWISSW!$J:$J,'MTT DRAW'!I$1,SWISSW!$F:$F,"Draw")+COUNTIFS(SWISSW!$I:$I,'MTT DRAW'!I$1,SWISSW!$J:$J,'MTT DRAW'!$A76,SWISSW!$F:$F,"Draw")))*IF(ROW()=COLUMN(),0.5,1)</f>
        <v>0</v>
      </c>
      <c r="J76" s="11">
        <f ca="1">((COUNTIFS(SWISSW!$I:$I,'MTT DRAW'!$A76,SWISSW!$J:$J,'MTT DRAW'!J$1,SWISSW!$F:$F,"Draw")+COUNTIFS(SWISSW!$I:$I,'MTT DRAW'!J$1,SWISSW!$J:$J,'MTT DRAW'!$A76,SWISSW!$F:$F,"Draw")))*IF(ROW()=COLUMN(),0.5,1)</f>
        <v>0</v>
      </c>
      <c r="K76" s="11">
        <f ca="1">((COUNTIFS(SWISSW!$I:$I,'MTT DRAW'!$A76,SWISSW!$J:$J,'MTT DRAW'!K$1,SWISSW!$F:$F,"Draw")+COUNTIFS(SWISSW!$I:$I,'MTT DRAW'!K$1,SWISSW!$J:$J,'MTT DRAW'!$A76,SWISSW!$F:$F,"Draw")))*IF(ROW()=COLUMN(),0.5,1)</f>
        <v>0</v>
      </c>
      <c r="L76" s="11">
        <f ca="1">((COUNTIFS(SWISSW!$I:$I,'MTT DRAW'!$A76,SWISSW!$J:$J,'MTT DRAW'!L$1,SWISSW!$F:$F,"Draw")+COUNTIFS(SWISSW!$I:$I,'MTT DRAW'!L$1,SWISSW!$J:$J,'MTT DRAW'!$A76,SWISSW!$F:$F,"Draw")))*IF(ROW()=COLUMN(),0.5,1)</f>
        <v>0</v>
      </c>
      <c r="M76" s="11">
        <f ca="1">((COUNTIFS(SWISSW!$I:$I,'MTT DRAW'!$A76,SWISSW!$J:$J,'MTT DRAW'!M$1,SWISSW!$F:$F,"Draw")+COUNTIFS(SWISSW!$I:$I,'MTT DRAW'!M$1,SWISSW!$J:$J,'MTT DRAW'!$A76,SWISSW!$F:$F,"Draw")))*IF(ROW()=COLUMN(),0.5,1)</f>
        <v>0</v>
      </c>
      <c r="N76" s="11">
        <f ca="1">((COUNTIFS(SWISSW!$I:$I,'MTT DRAW'!$A76,SWISSW!$J:$J,'MTT DRAW'!N$1,SWISSW!$F:$F,"Draw")+COUNTIFS(SWISSW!$I:$I,'MTT DRAW'!N$1,SWISSW!$J:$J,'MTT DRAW'!$A76,SWISSW!$F:$F,"Draw")))*IF(ROW()=COLUMN(),0.5,1)</f>
        <v>0</v>
      </c>
      <c r="O76" s="11">
        <f ca="1">((COUNTIFS(SWISSW!$I:$I,'MTT DRAW'!$A76,SWISSW!$J:$J,'MTT DRAW'!O$1,SWISSW!$F:$F,"Draw")+COUNTIFS(SWISSW!$I:$I,'MTT DRAW'!O$1,SWISSW!$J:$J,'MTT DRAW'!$A76,SWISSW!$F:$F,"Draw")))*IF(ROW()=COLUMN(),0.5,1)</f>
        <v>0</v>
      </c>
      <c r="P76" s="11">
        <f ca="1">((COUNTIFS(SWISSW!$I:$I,'MTT DRAW'!$A76,SWISSW!$J:$J,'MTT DRAW'!P$1,SWISSW!$F:$F,"Draw")+COUNTIFS(SWISSW!$I:$I,'MTT DRAW'!P$1,SWISSW!$J:$J,'MTT DRAW'!$A76,SWISSW!$F:$F,"Draw")))*IF(ROW()=COLUMN(),0.5,1)</f>
        <v>0</v>
      </c>
      <c r="Q76" s="11">
        <f ca="1">((COUNTIFS(SWISSW!$I:$I,'MTT DRAW'!$A76,SWISSW!$J:$J,'MTT DRAW'!Q$1,SWISSW!$F:$F,"Draw")+COUNTIFS(SWISSW!$I:$I,'MTT DRAW'!Q$1,SWISSW!$J:$J,'MTT DRAW'!$A76,SWISSW!$F:$F,"Draw")))*IF(ROW()=COLUMN(),0.5,1)</f>
        <v>0</v>
      </c>
      <c r="R76" s="11">
        <f ca="1">((COUNTIFS(SWISSW!$I:$I,'MTT DRAW'!$A76,SWISSW!$J:$J,'MTT DRAW'!R$1,SWISSW!$F:$F,"Draw")+COUNTIFS(SWISSW!$I:$I,'MTT DRAW'!R$1,SWISSW!$J:$J,'MTT DRAW'!$A76,SWISSW!$F:$F,"Draw")))*IF(ROW()=COLUMN(),0.5,1)</f>
        <v>0</v>
      </c>
      <c r="S76" s="11">
        <f ca="1">((COUNTIFS(SWISSW!$I:$I,'MTT DRAW'!$A76,SWISSW!$J:$J,'MTT DRAW'!S$1,SWISSW!$F:$F,"Draw")+COUNTIFS(SWISSW!$I:$I,'MTT DRAW'!S$1,SWISSW!$J:$J,'MTT DRAW'!$A76,SWISSW!$F:$F,"Draw")))*IF(ROW()=COLUMN(),0.5,1)</f>
        <v>0</v>
      </c>
      <c r="T76" s="11">
        <f ca="1">((COUNTIFS(SWISSW!$I:$I,'MTT DRAW'!$A76,SWISSW!$J:$J,'MTT DRAW'!T$1,SWISSW!$F:$F,"Draw")+COUNTIFS(SWISSW!$I:$I,'MTT DRAW'!T$1,SWISSW!$J:$J,'MTT DRAW'!$A76,SWISSW!$F:$F,"Draw")))*IF(ROW()=COLUMN(),0.5,1)</f>
        <v>0</v>
      </c>
      <c r="U76" s="11">
        <f ca="1">((COUNTIFS(SWISSW!$I:$I,'MTT DRAW'!$A76,SWISSW!$J:$J,'MTT DRAW'!U$1,SWISSW!$F:$F,"Draw")+COUNTIFS(SWISSW!$I:$I,'MTT DRAW'!U$1,SWISSW!$J:$J,'MTT DRAW'!$A76,SWISSW!$F:$F,"Draw")))*IF(ROW()=COLUMN(),0.5,1)</f>
        <v>0</v>
      </c>
      <c r="V76" s="11">
        <f ca="1">((COUNTIFS(SWISSW!$I:$I,'MTT DRAW'!$A76,SWISSW!$J:$J,'MTT DRAW'!V$1,SWISSW!$F:$F,"Draw")+COUNTIFS(SWISSW!$I:$I,'MTT DRAW'!V$1,SWISSW!$J:$J,'MTT DRAW'!$A76,SWISSW!$F:$F,"Draw")))*IF(ROW()=COLUMN(),0.5,1)</f>
        <v>0</v>
      </c>
      <c r="W76" s="11">
        <f ca="1">((COUNTIFS(SWISSW!$I:$I,'MTT DRAW'!$A76,SWISSW!$J:$J,'MTT DRAW'!W$1,SWISSW!$F:$F,"Draw")+COUNTIFS(SWISSW!$I:$I,'MTT DRAW'!W$1,SWISSW!$J:$J,'MTT DRAW'!$A76,SWISSW!$F:$F,"Draw")))*IF(ROW()=COLUMN(),0.5,1)</f>
        <v>0</v>
      </c>
      <c r="X76" s="11">
        <f ca="1">((COUNTIFS(SWISSW!$I:$I,'MTT DRAW'!$A76,SWISSW!$J:$J,'MTT DRAW'!X$1,SWISSW!$F:$F,"Draw")+COUNTIFS(SWISSW!$I:$I,'MTT DRAW'!X$1,SWISSW!$J:$J,'MTT DRAW'!$A76,SWISSW!$F:$F,"Draw")))*IF(ROW()=COLUMN(),0.5,1)</f>
        <v>0</v>
      </c>
      <c r="Y76" s="11">
        <f ca="1">((COUNTIFS(SWISSW!$I:$I,'MTT DRAW'!$A76,SWISSW!$J:$J,'MTT DRAW'!Y$1,SWISSW!$F:$F,"Draw")+COUNTIFS(SWISSW!$I:$I,'MTT DRAW'!Y$1,SWISSW!$J:$J,'MTT DRAW'!$A76,SWISSW!$F:$F,"Draw")))*IF(ROW()=COLUMN(),0.5,1)</f>
        <v>0</v>
      </c>
      <c r="Z76" s="11">
        <f ca="1">((COUNTIFS(SWISSW!$I:$I,'MTT DRAW'!$A76,SWISSW!$J:$J,'MTT DRAW'!Z$1,SWISSW!$F:$F,"Draw")+COUNTIFS(SWISSW!$I:$I,'MTT DRAW'!Z$1,SWISSW!$J:$J,'MTT DRAW'!$A76,SWISSW!$F:$F,"Draw")))*IF(ROW()=COLUMN(),0.5,1)</f>
        <v>0</v>
      </c>
      <c r="AA76" s="11">
        <f ca="1">((COUNTIFS(SWISSW!$I:$I,'MTT DRAW'!$A76,SWISSW!$J:$J,'MTT DRAW'!AA$1,SWISSW!$F:$F,"Draw")+COUNTIFS(SWISSW!$I:$I,'MTT DRAW'!AA$1,SWISSW!$J:$J,'MTT DRAW'!$A76,SWISSW!$F:$F,"Draw")))*IF(ROW()=COLUMN(),0.5,1)</f>
        <v>0</v>
      </c>
      <c r="AB76" s="11">
        <f ca="1">((COUNTIFS(SWISSW!$I:$I,'MTT DRAW'!$A76,SWISSW!$J:$J,'MTT DRAW'!AB$1,SWISSW!$F:$F,"Draw")+COUNTIFS(SWISSW!$I:$I,'MTT DRAW'!AB$1,SWISSW!$J:$J,'MTT DRAW'!$A76,SWISSW!$F:$F,"Draw")))*IF(ROW()=COLUMN(),0.5,1)</f>
        <v>0</v>
      </c>
      <c r="AC76" s="11">
        <f ca="1">((COUNTIFS(SWISSW!$I:$I,'MTT DRAW'!$A76,SWISSW!$J:$J,'MTT DRAW'!AC$1,SWISSW!$F:$F,"Draw")+COUNTIFS(SWISSW!$I:$I,'MTT DRAW'!AC$1,SWISSW!$J:$J,'MTT DRAW'!$A76,SWISSW!$F:$F,"Draw")))*IF(ROW()=COLUMN(),0.5,1)</f>
        <v>0</v>
      </c>
      <c r="AD76" s="11">
        <f ca="1">((COUNTIFS(SWISSW!$I:$I,'MTT DRAW'!$A76,SWISSW!$J:$J,'MTT DRAW'!AD$1,SWISSW!$F:$F,"Draw")+COUNTIFS(SWISSW!$I:$I,'MTT DRAW'!AD$1,SWISSW!$J:$J,'MTT DRAW'!$A76,SWISSW!$F:$F,"Draw")))*IF(ROW()=COLUMN(),0.5,1)</f>
        <v>0</v>
      </c>
      <c r="AE76" s="11">
        <f ca="1">((COUNTIFS(SWISSW!$I:$I,'MTT DRAW'!$A76,SWISSW!$J:$J,'MTT DRAW'!AE$1,SWISSW!$F:$F,"Draw")+COUNTIFS(SWISSW!$I:$I,'MTT DRAW'!AE$1,SWISSW!$J:$J,'MTT DRAW'!$A76,SWISSW!$F:$F,"Draw")))*IF(ROW()=COLUMN(),0.5,1)</f>
        <v>0</v>
      </c>
      <c r="AF76" s="11">
        <f ca="1">((COUNTIFS(SWISSW!$I:$I,'MTT DRAW'!$A76,SWISSW!$J:$J,'MTT DRAW'!AF$1,SWISSW!$F:$F,"Draw")+COUNTIFS(SWISSW!$I:$I,'MTT DRAW'!AF$1,SWISSW!$J:$J,'MTT DRAW'!$A76,SWISSW!$F:$F,"Draw")))*IF(ROW()=COLUMN(),0.5,1)</f>
        <v>0</v>
      </c>
      <c r="AG76" s="11">
        <f ca="1">((COUNTIFS(SWISSW!$I:$I,'MTT DRAW'!$A76,SWISSW!$J:$J,'MTT DRAW'!AG$1,SWISSW!$F:$F,"Draw")+COUNTIFS(SWISSW!$I:$I,'MTT DRAW'!AG$1,SWISSW!$J:$J,'MTT DRAW'!$A76,SWISSW!$F:$F,"Draw")))*IF(ROW()=COLUMN(),0.5,1)</f>
        <v>0</v>
      </c>
      <c r="AH76" s="11">
        <f ca="1">((COUNTIFS(SWISSW!$I:$I,'MTT DRAW'!$A76,SWISSW!$J:$J,'MTT DRAW'!AH$1,SWISSW!$F:$F,"Draw")+COUNTIFS(SWISSW!$I:$I,'MTT DRAW'!AH$1,SWISSW!$J:$J,'MTT DRAW'!$A76,SWISSW!$F:$F,"Draw")))*IF(ROW()=COLUMN(),0.5,1)</f>
        <v>0</v>
      </c>
      <c r="AI76" s="11">
        <f ca="1">((COUNTIFS(SWISSW!$I:$I,'MTT DRAW'!$A76,SWISSW!$J:$J,'MTT DRAW'!AI$1,SWISSW!$F:$F,"Draw")+COUNTIFS(SWISSW!$I:$I,'MTT DRAW'!AI$1,SWISSW!$J:$J,'MTT DRAW'!$A76,SWISSW!$F:$F,"Draw")))*IF(ROW()=COLUMN(),0.5,1)</f>
        <v>0</v>
      </c>
      <c r="AJ76" s="11">
        <f ca="1">((COUNTIFS(SWISSW!$I:$I,'MTT DRAW'!$A76,SWISSW!$J:$J,'MTT DRAW'!AJ$1,SWISSW!$F:$F,"Draw")+COUNTIFS(SWISSW!$I:$I,'MTT DRAW'!AJ$1,SWISSW!$J:$J,'MTT DRAW'!$A76,SWISSW!$F:$F,"Draw")))*IF(ROW()=COLUMN(),0.5,1)</f>
        <v>0</v>
      </c>
      <c r="AK76" s="11">
        <f ca="1">((COUNTIFS(SWISSW!$I:$I,'MTT DRAW'!$A76,SWISSW!$J:$J,'MTT DRAW'!AK$1,SWISSW!$F:$F,"Draw")+COUNTIFS(SWISSW!$I:$I,'MTT DRAW'!AK$1,SWISSW!$J:$J,'MTT DRAW'!$A76,SWISSW!$F:$F,"Draw")))*IF(ROW()=COLUMN(),0.5,1)</f>
        <v>0</v>
      </c>
      <c r="AL76" s="11">
        <f ca="1">((COUNTIFS(SWISSW!$I:$I,'MTT DRAW'!$A76,SWISSW!$J:$J,'MTT DRAW'!AL$1,SWISSW!$F:$F,"Draw")+COUNTIFS(SWISSW!$I:$I,'MTT DRAW'!AL$1,SWISSW!$J:$J,'MTT DRAW'!$A76,SWISSW!$F:$F,"Draw")))*IF(ROW()=COLUMN(),0.5,1)</f>
        <v>0</v>
      </c>
      <c r="AM76" s="11">
        <f ca="1">((COUNTIFS(SWISSW!$I:$I,'MTT DRAW'!$A76,SWISSW!$J:$J,'MTT DRAW'!AM$1,SWISSW!$F:$F,"Draw")+COUNTIFS(SWISSW!$I:$I,'MTT DRAW'!AM$1,SWISSW!$J:$J,'MTT DRAW'!$A76,SWISSW!$F:$F,"Draw")))*IF(ROW()=COLUMN(),0.5,1)</f>
        <v>0</v>
      </c>
      <c r="AN76" s="11">
        <f ca="1">((COUNTIFS(SWISSW!$I:$I,'MTT DRAW'!$A76,SWISSW!$J:$J,'MTT DRAW'!AN$1,SWISSW!$F:$F,"Draw")+COUNTIFS(SWISSW!$I:$I,'MTT DRAW'!AN$1,SWISSW!$J:$J,'MTT DRAW'!$A76,SWISSW!$F:$F,"Draw")))*IF(ROW()=COLUMN(),0.5,1)</f>
        <v>0</v>
      </c>
      <c r="AO76" s="11">
        <f ca="1">((COUNTIFS(SWISSW!$I:$I,'MTT DRAW'!$A76,SWISSW!$J:$J,'MTT DRAW'!AO$1,SWISSW!$F:$F,"Draw")+COUNTIFS(SWISSW!$I:$I,'MTT DRAW'!AO$1,SWISSW!$J:$J,'MTT DRAW'!$A76,SWISSW!$F:$F,"Draw")))*IF(ROW()=COLUMN(),0.5,1)</f>
        <v>0</v>
      </c>
      <c r="AP76" s="11">
        <f ca="1">((COUNTIFS(SWISSW!$I:$I,'MTT DRAW'!$A76,SWISSW!$J:$J,'MTT DRAW'!AP$1,SWISSW!$F:$F,"Draw")+COUNTIFS(SWISSW!$I:$I,'MTT DRAW'!AP$1,SWISSW!$J:$J,'MTT DRAW'!$A76,SWISSW!$F:$F,"Draw")))*IF(ROW()=COLUMN(),0.5,1)</f>
        <v>0</v>
      </c>
      <c r="AQ76" s="11">
        <f ca="1">((COUNTIFS(SWISSW!$I:$I,'MTT DRAW'!$A76,SWISSW!$J:$J,'MTT DRAW'!AQ$1,SWISSW!$F:$F,"Draw")+COUNTIFS(SWISSW!$I:$I,'MTT DRAW'!AQ$1,SWISSW!$J:$J,'MTT DRAW'!$A76,SWISSW!$F:$F,"Draw")))*IF(ROW()=COLUMN(),0.5,1)</f>
        <v>0</v>
      </c>
      <c r="AR76" s="11">
        <f ca="1">((COUNTIFS(SWISSW!$I:$I,'MTT DRAW'!$A76,SWISSW!$J:$J,'MTT DRAW'!AR$1,SWISSW!$F:$F,"Draw")+COUNTIFS(SWISSW!$I:$I,'MTT DRAW'!AR$1,SWISSW!$J:$J,'MTT DRAW'!$A76,SWISSW!$F:$F,"Draw")))*IF(ROW()=COLUMN(),0.5,1)</f>
        <v>0</v>
      </c>
      <c r="AS76" s="11">
        <f ca="1">((COUNTIFS(SWISSW!$I:$I,'MTT DRAW'!$A76,SWISSW!$J:$J,'MTT DRAW'!AS$1,SWISSW!$F:$F,"Draw")+COUNTIFS(SWISSW!$I:$I,'MTT DRAW'!AS$1,SWISSW!$J:$J,'MTT DRAW'!$A76,SWISSW!$F:$F,"Draw")))*IF(ROW()=COLUMN(),0.5,1)</f>
        <v>0</v>
      </c>
      <c r="AT76" s="11">
        <f ca="1">((COUNTIFS(SWISSW!$I:$I,'MTT DRAW'!$A76,SWISSW!$J:$J,'MTT DRAW'!AT$1,SWISSW!$F:$F,"Draw")+COUNTIFS(SWISSW!$I:$I,'MTT DRAW'!AT$1,SWISSW!$J:$J,'MTT DRAW'!$A76,SWISSW!$F:$F,"Draw")))*IF(ROW()=COLUMN(),0.5,1)</f>
        <v>0</v>
      </c>
      <c r="AU76" s="11">
        <f ca="1">((COUNTIFS(SWISSW!$I:$I,'MTT DRAW'!$A76,SWISSW!$J:$J,'MTT DRAW'!AU$1,SWISSW!$F:$F,"Draw")+COUNTIFS(SWISSW!$I:$I,'MTT DRAW'!AU$1,SWISSW!$J:$J,'MTT DRAW'!$A76,SWISSW!$F:$F,"Draw")))*IF(ROW()=COLUMN(),0.5,1)</f>
        <v>0</v>
      </c>
      <c r="AV76" s="11">
        <f ca="1">((COUNTIFS(SWISSW!$I:$I,'MTT DRAW'!$A76,SWISSW!$J:$J,'MTT DRAW'!AV$1,SWISSW!$F:$F,"Draw")+COUNTIFS(SWISSW!$I:$I,'MTT DRAW'!AV$1,SWISSW!$J:$J,'MTT DRAW'!$A76,SWISSW!$F:$F,"Draw")))*IF(ROW()=COLUMN(),0.5,1)</f>
        <v>0</v>
      </c>
      <c r="AW76" s="11">
        <f ca="1">((COUNTIFS(SWISSW!$I:$I,'MTT DRAW'!$A76,SWISSW!$J:$J,'MTT DRAW'!AW$1,SWISSW!$F:$F,"Draw")+COUNTIFS(SWISSW!$I:$I,'MTT DRAW'!AW$1,SWISSW!$J:$J,'MTT DRAW'!$A76,SWISSW!$F:$F,"Draw")))*IF(ROW()=COLUMN(),0.5,1)</f>
        <v>0</v>
      </c>
      <c r="AX76" s="11">
        <f ca="1">((COUNTIFS(SWISSW!$I:$I,'MTT DRAW'!$A76,SWISSW!$J:$J,'MTT DRAW'!AX$1,SWISSW!$F:$F,"Draw")+COUNTIFS(SWISSW!$I:$I,'MTT DRAW'!AX$1,SWISSW!$J:$J,'MTT DRAW'!$A76,SWISSW!$F:$F,"Draw")))*IF(ROW()=COLUMN(),0.5,1)</f>
        <v>0</v>
      </c>
      <c r="AY76" s="11">
        <f ca="1">((COUNTIFS(SWISSW!$I:$I,'MTT DRAW'!$A76,SWISSW!$J:$J,'MTT DRAW'!AY$1,SWISSW!$F:$F,"Draw")+COUNTIFS(SWISSW!$I:$I,'MTT DRAW'!AY$1,SWISSW!$J:$J,'MTT DRAW'!$A76,SWISSW!$F:$F,"Draw")))*IF(ROW()=COLUMN(),0.5,1)</f>
        <v>0</v>
      </c>
      <c r="AZ76" s="11">
        <f ca="1">((COUNTIFS(SWISSW!$I:$I,'MTT DRAW'!$A76,SWISSW!$J:$J,'MTT DRAW'!AZ$1,SWISSW!$F:$F,"Draw")+COUNTIFS(SWISSW!$I:$I,'MTT DRAW'!AZ$1,SWISSW!$J:$J,'MTT DRAW'!$A76,SWISSW!$F:$F,"Draw")))*IF(ROW()=COLUMN(),0.5,1)</f>
        <v>0</v>
      </c>
      <c r="BA76" s="11">
        <f ca="1">((COUNTIFS(SWISSW!$I:$I,'MTT DRAW'!$A76,SWISSW!$J:$J,'MTT DRAW'!BA$1,SWISSW!$F:$F,"Draw")+COUNTIFS(SWISSW!$I:$I,'MTT DRAW'!BA$1,SWISSW!$J:$J,'MTT DRAW'!$A76,SWISSW!$F:$F,"Draw")))*IF(ROW()=COLUMN(),0.5,1)</f>
        <v>0</v>
      </c>
      <c r="BB76" s="11">
        <f ca="1">((COUNTIFS(SWISSW!$I:$I,'MTT DRAW'!$A76,SWISSW!$J:$J,'MTT DRAW'!BB$1,SWISSW!$F:$F,"Draw")+COUNTIFS(SWISSW!$I:$I,'MTT DRAW'!BB$1,SWISSW!$J:$J,'MTT DRAW'!$A76,SWISSW!$F:$F,"Draw")))*IF(ROW()=COLUMN(),0.5,1)</f>
        <v>0</v>
      </c>
      <c r="BC76" s="11">
        <f ca="1">((COUNTIFS(SWISSW!$I:$I,'MTT DRAW'!$A76,SWISSW!$J:$J,'MTT DRAW'!BC$1,SWISSW!$F:$F,"Draw")+COUNTIFS(SWISSW!$I:$I,'MTT DRAW'!BC$1,SWISSW!$J:$J,'MTT DRAW'!$A76,SWISSW!$F:$F,"Draw")))*IF(ROW()=COLUMN(),0.5,1)</f>
        <v>0</v>
      </c>
      <c r="BD76" s="11">
        <f ca="1">((COUNTIFS(SWISSW!$I:$I,'MTT DRAW'!$A76,SWISSW!$J:$J,'MTT DRAW'!BD$1,SWISSW!$F:$F,"Draw")+COUNTIFS(SWISSW!$I:$I,'MTT DRAW'!BD$1,SWISSW!$J:$J,'MTT DRAW'!$A76,SWISSW!$F:$F,"Draw")))*IF(ROW()=COLUMN(),0.5,1)</f>
        <v>0</v>
      </c>
      <c r="BE76" s="11">
        <f ca="1">((COUNTIFS(SWISSW!$I:$I,'MTT DRAW'!$A76,SWISSW!$J:$J,'MTT DRAW'!BE$1,SWISSW!$F:$F,"Draw")+COUNTIFS(SWISSW!$I:$I,'MTT DRAW'!BE$1,SWISSW!$J:$J,'MTT DRAW'!$A76,SWISSW!$F:$F,"Draw")))*IF(ROW()=COLUMN(),0.5,1)</f>
        <v>0</v>
      </c>
      <c r="BF76" s="11">
        <f ca="1">((COUNTIFS(SWISSW!$I:$I,'MTT DRAW'!$A76,SWISSW!$J:$J,'MTT DRAW'!BF$1,SWISSW!$F:$F,"Draw")+COUNTIFS(SWISSW!$I:$I,'MTT DRAW'!BF$1,SWISSW!$J:$J,'MTT DRAW'!$A76,SWISSW!$F:$F,"Draw")))*IF(ROW()=COLUMN(),0.5,1)</f>
        <v>0</v>
      </c>
      <c r="BG76" s="11">
        <f ca="1">((COUNTIFS(SWISSW!$I:$I,'MTT DRAW'!$A76,SWISSW!$J:$J,'MTT DRAW'!BG$1,SWISSW!$F:$F,"Draw")+COUNTIFS(SWISSW!$I:$I,'MTT DRAW'!BG$1,SWISSW!$J:$J,'MTT DRAW'!$A76,SWISSW!$F:$F,"Draw")))*IF(ROW()=COLUMN(),0.5,1)</f>
        <v>0</v>
      </c>
      <c r="BH76" s="11">
        <f ca="1">((COUNTIFS(SWISSW!$I:$I,'MTT DRAW'!$A76,SWISSW!$J:$J,'MTT DRAW'!BH$1,SWISSW!$F:$F,"Draw")+COUNTIFS(SWISSW!$I:$I,'MTT DRAW'!BH$1,SWISSW!$J:$J,'MTT DRAW'!$A76,SWISSW!$F:$F,"Draw")))*IF(ROW()=COLUMN(),0.5,1)</f>
        <v>0</v>
      </c>
      <c r="BI76" s="11">
        <f ca="1">((COUNTIFS(SWISSW!$I:$I,'MTT DRAW'!$A76,SWISSW!$J:$J,'MTT DRAW'!BI$1,SWISSW!$F:$F,"Draw")+COUNTIFS(SWISSW!$I:$I,'MTT DRAW'!BI$1,SWISSW!$J:$J,'MTT DRAW'!$A76,SWISSW!$F:$F,"Draw")))*IF(ROW()=COLUMN(),0.5,1)</f>
        <v>0</v>
      </c>
      <c r="BJ76" s="11">
        <f ca="1">((COUNTIFS(SWISSW!$I:$I,'MTT DRAW'!$A76,SWISSW!$J:$J,'MTT DRAW'!BJ$1,SWISSW!$F:$F,"Draw")+COUNTIFS(SWISSW!$I:$I,'MTT DRAW'!BJ$1,SWISSW!$J:$J,'MTT DRAW'!$A76,SWISSW!$F:$F,"Draw")))*IF(ROW()=COLUMN(),0.5,1)</f>
        <v>0</v>
      </c>
      <c r="BK76" s="11">
        <f ca="1">((COUNTIFS(SWISSW!$I:$I,'MTT DRAW'!$A76,SWISSW!$J:$J,'MTT DRAW'!BK$1,SWISSW!$F:$F,"Draw")+COUNTIFS(SWISSW!$I:$I,'MTT DRAW'!BK$1,SWISSW!$J:$J,'MTT DRAW'!$A76,SWISSW!$F:$F,"Draw")))*IF(ROW()=COLUMN(),0.5,1)</f>
        <v>0</v>
      </c>
      <c r="BL76" s="11">
        <f ca="1">((COUNTIFS(SWISSW!$I:$I,'MTT DRAW'!$A76,SWISSW!$J:$J,'MTT DRAW'!BL$1,SWISSW!$F:$F,"Draw")+COUNTIFS(SWISSW!$I:$I,'MTT DRAW'!BL$1,SWISSW!$J:$J,'MTT DRAW'!$A76,SWISSW!$F:$F,"Draw")))*IF(ROW()=COLUMN(),0.5,1)</f>
        <v>0</v>
      </c>
      <c r="BM76" s="11" t="str">
        <f ca="1">MATCHUP!BM76</f>
        <v>-</v>
      </c>
      <c r="BN76" s="11" t="str">
        <f ca="1">MATCHUP!BN76</f>
        <v>-</v>
      </c>
      <c r="BO76" s="11" t="str">
        <f ca="1">MATCHUP!BO76</f>
        <v>-</v>
      </c>
      <c r="BP76" s="11" t="str">
        <f ca="1">MATCHUP!BP76</f>
        <v>-</v>
      </c>
      <c r="BQ76" s="11" t="str">
        <f ca="1">MATCHUP!BQ76</f>
        <v>-</v>
      </c>
      <c r="BR76" s="11" t="str">
        <f ca="1">MATCHUP!BR76</f>
        <v>-</v>
      </c>
      <c r="BS76" s="11" t="str">
        <f ca="1">MATCHUP!BS76</f>
        <v>-</v>
      </c>
      <c r="BT76" s="11" t="str">
        <f ca="1">MATCHUP!BT76</f>
        <v>-</v>
      </c>
      <c r="BU76" s="11" t="str">
        <f ca="1">MATCHUP!BU76</f>
        <v>-</v>
      </c>
      <c r="BV76" s="11" t="str">
        <f ca="1">MATCHUP!BV76</f>
        <v>-</v>
      </c>
      <c r="BW76" s="11" t="str">
        <f ca="1">MATCHUP!BW76</f>
        <v>-</v>
      </c>
      <c r="BX76" s="11" t="str">
        <f ca="1">MATCHUP!BX76</f>
        <v>-</v>
      </c>
      <c r="BY76" s="11" t="str">
        <f ca="1">MATCHUP!BY76</f>
        <v>-</v>
      </c>
      <c r="BZ76" s="11" t="str">
        <f ca="1">MATCHUP!BZ76</f>
        <v>-</v>
      </c>
      <c r="CA76" s="11" t="str">
        <f ca="1">MATCHUP!CA76</f>
        <v>-</v>
      </c>
      <c r="CB76" s="11" t="str">
        <f ca="1">MATCHUP!CB76</f>
        <v>-</v>
      </c>
      <c r="CC76" s="11" t="str">
        <f ca="1">MATCHUP!CC76</f>
        <v>-</v>
      </c>
      <c r="CD76" s="11" t="str">
        <f ca="1">MATCHUP!CD76</f>
        <v>-</v>
      </c>
      <c r="CE76" s="11" t="str">
        <f ca="1">MATCHUP!CE76</f>
        <v>-</v>
      </c>
      <c r="CF76" s="11" t="str">
        <f ca="1">MATCHUP!CF76</f>
        <v>-</v>
      </c>
      <c r="CG76" s="11" t="str">
        <f ca="1">MATCHUP!CG76</f>
        <v>-</v>
      </c>
      <c r="CH76" s="11" t="str">
        <f ca="1">MATCHUP!CH76</f>
        <v>-</v>
      </c>
      <c r="CI76" s="11" t="str">
        <f ca="1">MATCHUP!CI76</f>
        <v>-</v>
      </c>
      <c r="CJ76" s="11" t="str">
        <f ca="1">MATCHUP!CJ76</f>
        <v>-</v>
      </c>
      <c r="CK76" s="11" t="str">
        <f ca="1">MATCHUP!CK76</f>
        <v>-</v>
      </c>
      <c r="CL76" s="11" t="str">
        <f ca="1">MATCHUP!CL76</f>
        <v>-</v>
      </c>
      <c r="CM76" s="11" t="str">
        <f ca="1">MATCHUP!CM76</f>
        <v>-</v>
      </c>
      <c r="CN76" s="11" t="str">
        <f ca="1">MATCHUP!CN76</f>
        <v>-</v>
      </c>
      <c r="CO76" s="11" t="str">
        <f ca="1">MATCHUP!CO76</f>
        <v>-</v>
      </c>
      <c r="CP76" s="11" t="str">
        <f ca="1">MATCHUP!CP76</f>
        <v>-</v>
      </c>
      <c r="CQ76" s="11" t="str">
        <f ca="1">MATCHUP!CQ76</f>
        <v>-</v>
      </c>
      <c r="CR76" s="11" t="str">
        <f ca="1">MATCHUP!CR76</f>
        <v>-</v>
      </c>
      <c r="CS76" s="11" t="str">
        <f ca="1">MATCHUP!CS76</f>
        <v>-</v>
      </c>
      <c r="CT76" s="11" t="str">
        <f ca="1">MATCHUP!CT76</f>
        <v>-</v>
      </c>
      <c r="CU76" s="11" t="str">
        <f ca="1">MATCHUP!CU76</f>
        <v>-</v>
      </c>
      <c r="CV76" s="11" t="str">
        <f ca="1">MATCHUP!CV76</f>
        <v>-</v>
      </c>
    </row>
    <row r="77" spans="1:100" ht="55" customHeight="1" x14ac:dyDescent="0.3">
      <c r="A77" s="3">
        <f ca="1">MATCHUP!A77</f>
        <v>0</v>
      </c>
      <c r="B77" s="11">
        <f ca="1">((COUNTIFS(SWISSW!$I:$I,'MTT DRAW'!$A77,SWISSW!$J:$J,'MTT DRAW'!B$1,SWISSW!$F:$F,"Draw")+COUNTIFS(SWISSW!$I:$I,'MTT DRAW'!B$1,SWISSW!$J:$J,'MTT DRAW'!$A77,SWISSW!$F:$F,"Draw")))*IF(ROW()=COLUMN(),0.5,1)</f>
        <v>0</v>
      </c>
      <c r="C77" s="11">
        <f ca="1">((COUNTIFS(SWISSW!$I:$I,'MTT DRAW'!$A77,SWISSW!$J:$J,'MTT DRAW'!C$1,SWISSW!$F:$F,"Draw")+COUNTIFS(SWISSW!$I:$I,'MTT DRAW'!C$1,SWISSW!$J:$J,'MTT DRAW'!$A77,SWISSW!$F:$F,"Draw")))*IF(ROW()=COLUMN(),0.5,1)</f>
        <v>0</v>
      </c>
      <c r="D77" s="11">
        <f ca="1">((COUNTIFS(SWISSW!$I:$I,'MTT DRAW'!$A77,SWISSW!$J:$J,'MTT DRAW'!D$1,SWISSW!$F:$F,"Draw")+COUNTIFS(SWISSW!$I:$I,'MTT DRAW'!D$1,SWISSW!$J:$J,'MTT DRAW'!$A77,SWISSW!$F:$F,"Draw")))*IF(ROW()=COLUMN(),0.5,1)</f>
        <v>0</v>
      </c>
      <c r="E77" s="11">
        <f ca="1">((COUNTIFS(SWISSW!$I:$I,'MTT DRAW'!$A77,SWISSW!$J:$J,'MTT DRAW'!E$1,SWISSW!$F:$F,"Draw")+COUNTIFS(SWISSW!$I:$I,'MTT DRAW'!E$1,SWISSW!$J:$J,'MTT DRAW'!$A77,SWISSW!$F:$F,"Draw")))*IF(ROW()=COLUMN(),0.5,1)</f>
        <v>0</v>
      </c>
      <c r="F77" s="11">
        <f ca="1">((COUNTIFS(SWISSW!$I:$I,'MTT DRAW'!$A77,SWISSW!$J:$J,'MTT DRAW'!F$1,SWISSW!$F:$F,"Draw")+COUNTIFS(SWISSW!$I:$I,'MTT DRAW'!F$1,SWISSW!$J:$J,'MTT DRAW'!$A77,SWISSW!$F:$F,"Draw")))*IF(ROW()=COLUMN(),0.5,1)</f>
        <v>0</v>
      </c>
      <c r="G77" s="11">
        <f ca="1">((COUNTIFS(SWISSW!$I:$I,'MTT DRAW'!$A77,SWISSW!$J:$J,'MTT DRAW'!G$1,SWISSW!$F:$F,"Draw")+COUNTIFS(SWISSW!$I:$I,'MTT DRAW'!G$1,SWISSW!$J:$J,'MTT DRAW'!$A77,SWISSW!$F:$F,"Draw")))*IF(ROW()=COLUMN(),0.5,1)</f>
        <v>0</v>
      </c>
      <c r="H77" s="11">
        <f ca="1">((COUNTIFS(SWISSW!$I:$I,'MTT DRAW'!$A77,SWISSW!$J:$J,'MTT DRAW'!H$1,SWISSW!$F:$F,"Draw")+COUNTIFS(SWISSW!$I:$I,'MTT DRAW'!H$1,SWISSW!$J:$J,'MTT DRAW'!$A77,SWISSW!$F:$F,"Draw")))*IF(ROW()=COLUMN(),0.5,1)</f>
        <v>0</v>
      </c>
      <c r="I77" s="11">
        <f ca="1">((COUNTIFS(SWISSW!$I:$I,'MTT DRAW'!$A77,SWISSW!$J:$J,'MTT DRAW'!I$1,SWISSW!$F:$F,"Draw")+COUNTIFS(SWISSW!$I:$I,'MTT DRAW'!I$1,SWISSW!$J:$J,'MTT DRAW'!$A77,SWISSW!$F:$F,"Draw")))*IF(ROW()=COLUMN(),0.5,1)</f>
        <v>0</v>
      </c>
      <c r="J77" s="11">
        <f ca="1">((COUNTIFS(SWISSW!$I:$I,'MTT DRAW'!$A77,SWISSW!$J:$J,'MTT DRAW'!J$1,SWISSW!$F:$F,"Draw")+COUNTIFS(SWISSW!$I:$I,'MTT DRAW'!J$1,SWISSW!$J:$J,'MTT DRAW'!$A77,SWISSW!$F:$F,"Draw")))*IF(ROW()=COLUMN(),0.5,1)</f>
        <v>0</v>
      </c>
      <c r="K77" s="11">
        <f ca="1">((COUNTIFS(SWISSW!$I:$I,'MTT DRAW'!$A77,SWISSW!$J:$J,'MTT DRAW'!K$1,SWISSW!$F:$F,"Draw")+COUNTIFS(SWISSW!$I:$I,'MTT DRAW'!K$1,SWISSW!$J:$J,'MTT DRAW'!$A77,SWISSW!$F:$F,"Draw")))*IF(ROW()=COLUMN(),0.5,1)</f>
        <v>0</v>
      </c>
      <c r="L77" s="11">
        <f ca="1">((COUNTIFS(SWISSW!$I:$I,'MTT DRAW'!$A77,SWISSW!$J:$J,'MTT DRAW'!L$1,SWISSW!$F:$F,"Draw")+COUNTIFS(SWISSW!$I:$I,'MTT DRAW'!L$1,SWISSW!$J:$J,'MTT DRAW'!$A77,SWISSW!$F:$F,"Draw")))*IF(ROW()=COLUMN(),0.5,1)</f>
        <v>0</v>
      </c>
      <c r="M77" s="11">
        <f ca="1">((COUNTIFS(SWISSW!$I:$I,'MTT DRAW'!$A77,SWISSW!$J:$J,'MTT DRAW'!M$1,SWISSW!$F:$F,"Draw")+COUNTIFS(SWISSW!$I:$I,'MTT DRAW'!M$1,SWISSW!$J:$J,'MTT DRAW'!$A77,SWISSW!$F:$F,"Draw")))*IF(ROW()=COLUMN(),0.5,1)</f>
        <v>0</v>
      </c>
      <c r="N77" s="11">
        <f ca="1">((COUNTIFS(SWISSW!$I:$I,'MTT DRAW'!$A77,SWISSW!$J:$J,'MTT DRAW'!N$1,SWISSW!$F:$F,"Draw")+COUNTIFS(SWISSW!$I:$I,'MTT DRAW'!N$1,SWISSW!$J:$J,'MTT DRAW'!$A77,SWISSW!$F:$F,"Draw")))*IF(ROW()=COLUMN(),0.5,1)</f>
        <v>0</v>
      </c>
      <c r="O77" s="11">
        <f ca="1">((COUNTIFS(SWISSW!$I:$I,'MTT DRAW'!$A77,SWISSW!$J:$J,'MTT DRAW'!O$1,SWISSW!$F:$F,"Draw")+COUNTIFS(SWISSW!$I:$I,'MTT DRAW'!O$1,SWISSW!$J:$J,'MTT DRAW'!$A77,SWISSW!$F:$F,"Draw")))*IF(ROW()=COLUMN(),0.5,1)</f>
        <v>0</v>
      </c>
      <c r="P77" s="11">
        <f ca="1">((COUNTIFS(SWISSW!$I:$I,'MTT DRAW'!$A77,SWISSW!$J:$J,'MTT DRAW'!P$1,SWISSW!$F:$F,"Draw")+COUNTIFS(SWISSW!$I:$I,'MTT DRAW'!P$1,SWISSW!$J:$J,'MTT DRAW'!$A77,SWISSW!$F:$F,"Draw")))*IF(ROW()=COLUMN(),0.5,1)</f>
        <v>0</v>
      </c>
      <c r="Q77" s="11">
        <f ca="1">((COUNTIFS(SWISSW!$I:$I,'MTT DRAW'!$A77,SWISSW!$J:$J,'MTT DRAW'!Q$1,SWISSW!$F:$F,"Draw")+COUNTIFS(SWISSW!$I:$I,'MTT DRAW'!Q$1,SWISSW!$J:$J,'MTT DRAW'!$A77,SWISSW!$F:$F,"Draw")))*IF(ROW()=COLUMN(),0.5,1)</f>
        <v>0</v>
      </c>
      <c r="R77" s="11">
        <f ca="1">((COUNTIFS(SWISSW!$I:$I,'MTT DRAW'!$A77,SWISSW!$J:$J,'MTT DRAW'!R$1,SWISSW!$F:$F,"Draw")+COUNTIFS(SWISSW!$I:$I,'MTT DRAW'!R$1,SWISSW!$J:$J,'MTT DRAW'!$A77,SWISSW!$F:$F,"Draw")))*IF(ROW()=COLUMN(),0.5,1)</f>
        <v>0</v>
      </c>
      <c r="S77" s="11">
        <f ca="1">((COUNTIFS(SWISSW!$I:$I,'MTT DRAW'!$A77,SWISSW!$J:$J,'MTT DRAW'!S$1,SWISSW!$F:$F,"Draw")+COUNTIFS(SWISSW!$I:$I,'MTT DRAW'!S$1,SWISSW!$J:$J,'MTT DRAW'!$A77,SWISSW!$F:$F,"Draw")))*IF(ROW()=COLUMN(),0.5,1)</f>
        <v>0</v>
      </c>
      <c r="T77" s="11">
        <f ca="1">((COUNTIFS(SWISSW!$I:$I,'MTT DRAW'!$A77,SWISSW!$J:$J,'MTT DRAW'!T$1,SWISSW!$F:$F,"Draw")+COUNTIFS(SWISSW!$I:$I,'MTT DRAW'!T$1,SWISSW!$J:$J,'MTT DRAW'!$A77,SWISSW!$F:$F,"Draw")))*IF(ROW()=COLUMN(),0.5,1)</f>
        <v>0</v>
      </c>
      <c r="U77" s="11">
        <f ca="1">((COUNTIFS(SWISSW!$I:$I,'MTT DRAW'!$A77,SWISSW!$J:$J,'MTT DRAW'!U$1,SWISSW!$F:$F,"Draw")+COUNTIFS(SWISSW!$I:$I,'MTT DRAW'!U$1,SWISSW!$J:$J,'MTT DRAW'!$A77,SWISSW!$F:$F,"Draw")))*IF(ROW()=COLUMN(),0.5,1)</f>
        <v>0</v>
      </c>
      <c r="V77" s="11">
        <f ca="1">((COUNTIFS(SWISSW!$I:$I,'MTT DRAW'!$A77,SWISSW!$J:$J,'MTT DRAW'!V$1,SWISSW!$F:$F,"Draw")+COUNTIFS(SWISSW!$I:$I,'MTT DRAW'!V$1,SWISSW!$J:$J,'MTT DRAW'!$A77,SWISSW!$F:$F,"Draw")))*IF(ROW()=COLUMN(),0.5,1)</f>
        <v>0</v>
      </c>
      <c r="W77" s="11">
        <f ca="1">((COUNTIFS(SWISSW!$I:$I,'MTT DRAW'!$A77,SWISSW!$J:$J,'MTT DRAW'!W$1,SWISSW!$F:$F,"Draw")+COUNTIFS(SWISSW!$I:$I,'MTT DRAW'!W$1,SWISSW!$J:$J,'MTT DRAW'!$A77,SWISSW!$F:$F,"Draw")))*IF(ROW()=COLUMN(),0.5,1)</f>
        <v>0</v>
      </c>
      <c r="X77" s="11">
        <f ca="1">((COUNTIFS(SWISSW!$I:$I,'MTT DRAW'!$A77,SWISSW!$J:$J,'MTT DRAW'!X$1,SWISSW!$F:$F,"Draw")+COUNTIFS(SWISSW!$I:$I,'MTT DRAW'!X$1,SWISSW!$J:$J,'MTT DRAW'!$A77,SWISSW!$F:$F,"Draw")))*IF(ROW()=COLUMN(),0.5,1)</f>
        <v>0</v>
      </c>
      <c r="Y77" s="11">
        <f ca="1">((COUNTIFS(SWISSW!$I:$I,'MTT DRAW'!$A77,SWISSW!$J:$J,'MTT DRAW'!Y$1,SWISSW!$F:$F,"Draw")+COUNTIFS(SWISSW!$I:$I,'MTT DRAW'!Y$1,SWISSW!$J:$J,'MTT DRAW'!$A77,SWISSW!$F:$F,"Draw")))*IF(ROW()=COLUMN(),0.5,1)</f>
        <v>0</v>
      </c>
      <c r="Z77" s="11">
        <f ca="1">((COUNTIFS(SWISSW!$I:$I,'MTT DRAW'!$A77,SWISSW!$J:$J,'MTT DRAW'!Z$1,SWISSW!$F:$F,"Draw")+COUNTIFS(SWISSW!$I:$I,'MTT DRAW'!Z$1,SWISSW!$J:$J,'MTT DRAW'!$A77,SWISSW!$F:$F,"Draw")))*IF(ROW()=COLUMN(),0.5,1)</f>
        <v>0</v>
      </c>
      <c r="AA77" s="11">
        <f ca="1">((COUNTIFS(SWISSW!$I:$I,'MTT DRAW'!$A77,SWISSW!$J:$J,'MTT DRAW'!AA$1,SWISSW!$F:$F,"Draw")+COUNTIFS(SWISSW!$I:$I,'MTT DRAW'!AA$1,SWISSW!$J:$J,'MTT DRAW'!$A77,SWISSW!$F:$F,"Draw")))*IF(ROW()=COLUMN(),0.5,1)</f>
        <v>0</v>
      </c>
      <c r="AB77" s="11">
        <f ca="1">((COUNTIFS(SWISSW!$I:$I,'MTT DRAW'!$A77,SWISSW!$J:$J,'MTT DRAW'!AB$1,SWISSW!$F:$F,"Draw")+COUNTIFS(SWISSW!$I:$I,'MTT DRAW'!AB$1,SWISSW!$J:$J,'MTT DRAW'!$A77,SWISSW!$F:$F,"Draw")))*IF(ROW()=COLUMN(),0.5,1)</f>
        <v>0</v>
      </c>
      <c r="AC77" s="11">
        <f ca="1">((COUNTIFS(SWISSW!$I:$I,'MTT DRAW'!$A77,SWISSW!$J:$J,'MTT DRAW'!AC$1,SWISSW!$F:$F,"Draw")+COUNTIFS(SWISSW!$I:$I,'MTT DRAW'!AC$1,SWISSW!$J:$J,'MTT DRAW'!$A77,SWISSW!$F:$F,"Draw")))*IF(ROW()=COLUMN(),0.5,1)</f>
        <v>0</v>
      </c>
      <c r="AD77" s="11">
        <f ca="1">((COUNTIFS(SWISSW!$I:$I,'MTT DRAW'!$A77,SWISSW!$J:$J,'MTT DRAW'!AD$1,SWISSW!$F:$F,"Draw")+COUNTIFS(SWISSW!$I:$I,'MTT DRAW'!AD$1,SWISSW!$J:$J,'MTT DRAW'!$A77,SWISSW!$F:$F,"Draw")))*IF(ROW()=COLUMN(),0.5,1)</f>
        <v>0</v>
      </c>
      <c r="AE77" s="11">
        <f ca="1">((COUNTIFS(SWISSW!$I:$I,'MTT DRAW'!$A77,SWISSW!$J:$J,'MTT DRAW'!AE$1,SWISSW!$F:$F,"Draw")+COUNTIFS(SWISSW!$I:$I,'MTT DRAW'!AE$1,SWISSW!$J:$J,'MTT DRAW'!$A77,SWISSW!$F:$F,"Draw")))*IF(ROW()=COLUMN(),0.5,1)</f>
        <v>0</v>
      </c>
      <c r="AF77" s="11">
        <f ca="1">((COUNTIFS(SWISSW!$I:$I,'MTT DRAW'!$A77,SWISSW!$J:$J,'MTT DRAW'!AF$1,SWISSW!$F:$F,"Draw")+COUNTIFS(SWISSW!$I:$I,'MTT DRAW'!AF$1,SWISSW!$J:$J,'MTT DRAW'!$A77,SWISSW!$F:$F,"Draw")))*IF(ROW()=COLUMN(),0.5,1)</f>
        <v>0</v>
      </c>
      <c r="AG77" s="11">
        <f ca="1">((COUNTIFS(SWISSW!$I:$I,'MTT DRAW'!$A77,SWISSW!$J:$J,'MTT DRAW'!AG$1,SWISSW!$F:$F,"Draw")+COUNTIFS(SWISSW!$I:$I,'MTT DRAW'!AG$1,SWISSW!$J:$J,'MTT DRAW'!$A77,SWISSW!$F:$F,"Draw")))*IF(ROW()=COLUMN(),0.5,1)</f>
        <v>0</v>
      </c>
      <c r="AH77" s="11">
        <f ca="1">((COUNTIFS(SWISSW!$I:$I,'MTT DRAW'!$A77,SWISSW!$J:$J,'MTT DRAW'!AH$1,SWISSW!$F:$F,"Draw")+COUNTIFS(SWISSW!$I:$I,'MTT DRAW'!AH$1,SWISSW!$J:$J,'MTT DRAW'!$A77,SWISSW!$F:$F,"Draw")))*IF(ROW()=COLUMN(),0.5,1)</f>
        <v>0</v>
      </c>
      <c r="AI77" s="11">
        <f ca="1">((COUNTIFS(SWISSW!$I:$I,'MTT DRAW'!$A77,SWISSW!$J:$J,'MTT DRAW'!AI$1,SWISSW!$F:$F,"Draw")+COUNTIFS(SWISSW!$I:$I,'MTT DRAW'!AI$1,SWISSW!$J:$J,'MTT DRAW'!$A77,SWISSW!$F:$F,"Draw")))*IF(ROW()=COLUMN(),0.5,1)</f>
        <v>0</v>
      </c>
      <c r="AJ77" s="11">
        <f ca="1">((COUNTIFS(SWISSW!$I:$I,'MTT DRAW'!$A77,SWISSW!$J:$J,'MTT DRAW'!AJ$1,SWISSW!$F:$F,"Draw")+COUNTIFS(SWISSW!$I:$I,'MTT DRAW'!AJ$1,SWISSW!$J:$J,'MTT DRAW'!$A77,SWISSW!$F:$F,"Draw")))*IF(ROW()=COLUMN(),0.5,1)</f>
        <v>0</v>
      </c>
      <c r="AK77" s="11">
        <f ca="1">((COUNTIFS(SWISSW!$I:$I,'MTT DRAW'!$A77,SWISSW!$J:$J,'MTT DRAW'!AK$1,SWISSW!$F:$F,"Draw")+COUNTIFS(SWISSW!$I:$I,'MTT DRAW'!AK$1,SWISSW!$J:$J,'MTT DRAW'!$A77,SWISSW!$F:$F,"Draw")))*IF(ROW()=COLUMN(),0.5,1)</f>
        <v>0</v>
      </c>
      <c r="AL77" s="11">
        <f ca="1">((COUNTIFS(SWISSW!$I:$I,'MTT DRAW'!$A77,SWISSW!$J:$J,'MTT DRAW'!AL$1,SWISSW!$F:$F,"Draw")+COUNTIFS(SWISSW!$I:$I,'MTT DRAW'!AL$1,SWISSW!$J:$J,'MTT DRAW'!$A77,SWISSW!$F:$F,"Draw")))*IF(ROW()=COLUMN(),0.5,1)</f>
        <v>0</v>
      </c>
      <c r="AM77" s="11">
        <f ca="1">((COUNTIFS(SWISSW!$I:$I,'MTT DRAW'!$A77,SWISSW!$J:$J,'MTT DRAW'!AM$1,SWISSW!$F:$F,"Draw")+COUNTIFS(SWISSW!$I:$I,'MTT DRAW'!AM$1,SWISSW!$J:$J,'MTT DRAW'!$A77,SWISSW!$F:$F,"Draw")))*IF(ROW()=COLUMN(),0.5,1)</f>
        <v>0</v>
      </c>
      <c r="AN77" s="11">
        <f ca="1">((COUNTIFS(SWISSW!$I:$I,'MTT DRAW'!$A77,SWISSW!$J:$J,'MTT DRAW'!AN$1,SWISSW!$F:$F,"Draw")+COUNTIFS(SWISSW!$I:$I,'MTT DRAW'!AN$1,SWISSW!$J:$J,'MTT DRAW'!$A77,SWISSW!$F:$F,"Draw")))*IF(ROW()=COLUMN(),0.5,1)</f>
        <v>0</v>
      </c>
      <c r="AO77" s="11">
        <f ca="1">((COUNTIFS(SWISSW!$I:$I,'MTT DRAW'!$A77,SWISSW!$J:$J,'MTT DRAW'!AO$1,SWISSW!$F:$F,"Draw")+COUNTIFS(SWISSW!$I:$I,'MTT DRAW'!AO$1,SWISSW!$J:$J,'MTT DRAW'!$A77,SWISSW!$F:$F,"Draw")))*IF(ROW()=COLUMN(),0.5,1)</f>
        <v>0</v>
      </c>
      <c r="AP77" s="11">
        <f ca="1">((COUNTIFS(SWISSW!$I:$I,'MTT DRAW'!$A77,SWISSW!$J:$J,'MTT DRAW'!AP$1,SWISSW!$F:$F,"Draw")+COUNTIFS(SWISSW!$I:$I,'MTT DRAW'!AP$1,SWISSW!$J:$J,'MTT DRAW'!$A77,SWISSW!$F:$F,"Draw")))*IF(ROW()=COLUMN(),0.5,1)</f>
        <v>0</v>
      </c>
      <c r="AQ77" s="11">
        <f ca="1">((COUNTIFS(SWISSW!$I:$I,'MTT DRAW'!$A77,SWISSW!$J:$J,'MTT DRAW'!AQ$1,SWISSW!$F:$F,"Draw")+COUNTIFS(SWISSW!$I:$I,'MTT DRAW'!AQ$1,SWISSW!$J:$J,'MTT DRAW'!$A77,SWISSW!$F:$F,"Draw")))*IF(ROW()=COLUMN(),0.5,1)</f>
        <v>0</v>
      </c>
      <c r="AR77" s="11">
        <f ca="1">((COUNTIFS(SWISSW!$I:$I,'MTT DRAW'!$A77,SWISSW!$J:$J,'MTT DRAW'!AR$1,SWISSW!$F:$F,"Draw")+COUNTIFS(SWISSW!$I:$I,'MTT DRAW'!AR$1,SWISSW!$J:$J,'MTT DRAW'!$A77,SWISSW!$F:$F,"Draw")))*IF(ROW()=COLUMN(),0.5,1)</f>
        <v>0</v>
      </c>
      <c r="AS77" s="11">
        <f ca="1">((COUNTIFS(SWISSW!$I:$I,'MTT DRAW'!$A77,SWISSW!$J:$J,'MTT DRAW'!AS$1,SWISSW!$F:$F,"Draw")+COUNTIFS(SWISSW!$I:$I,'MTT DRAW'!AS$1,SWISSW!$J:$J,'MTT DRAW'!$A77,SWISSW!$F:$F,"Draw")))*IF(ROW()=COLUMN(),0.5,1)</f>
        <v>0</v>
      </c>
      <c r="AT77" s="11">
        <f ca="1">((COUNTIFS(SWISSW!$I:$I,'MTT DRAW'!$A77,SWISSW!$J:$J,'MTT DRAW'!AT$1,SWISSW!$F:$F,"Draw")+COUNTIFS(SWISSW!$I:$I,'MTT DRAW'!AT$1,SWISSW!$J:$J,'MTT DRAW'!$A77,SWISSW!$F:$F,"Draw")))*IF(ROW()=COLUMN(),0.5,1)</f>
        <v>0</v>
      </c>
      <c r="AU77" s="11">
        <f ca="1">((COUNTIFS(SWISSW!$I:$I,'MTT DRAW'!$A77,SWISSW!$J:$J,'MTT DRAW'!AU$1,SWISSW!$F:$F,"Draw")+COUNTIFS(SWISSW!$I:$I,'MTT DRAW'!AU$1,SWISSW!$J:$J,'MTT DRAW'!$A77,SWISSW!$F:$F,"Draw")))*IF(ROW()=COLUMN(),0.5,1)</f>
        <v>0</v>
      </c>
      <c r="AV77" s="11">
        <f ca="1">((COUNTIFS(SWISSW!$I:$I,'MTT DRAW'!$A77,SWISSW!$J:$J,'MTT DRAW'!AV$1,SWISSW!$F:$F,"Draw")+COUNTIFS(SWISSW!$I:$I,'MTT DRAW'!AV$1,SWISSW!$J:$J,'MTT DRAW'!$A77,SWISSW!$F:$F,"Draw")))*IF(ROW()=COLUMN(),0.5,1)</f>
        <v>0</v>
      </c>
      <c r="AW77" s="11">
        <f ca="1">((COUNTIFS(SWISSW!$I:$I,'MTT DRAW'!$A77,SWISSW!$J:$J,'MTT DRAW'!AW$1,SWISSW!$F:$F,"Draw")+COUNTIFS(SWISSW!$I:$I,'MTT DRAW'!AW$1,SWISSW!$J:$J,'MTT DRAW'!$A77,SWISSW!$F:$F,"Draw")))*IF(ROW()=COLUMN(),0.5,1)</f>
        <v>0</v>
      </c>
      <c r="AX77" s="11">
        <f ca="1">((COUNTIFS(SWISSW!$I:$I,'MTT DRAW'!$A77,SWISSW!$J:$J,'MTT DRAW'!AX$1,SWISSW!$F:$F,"Draw")+COUNTIFS(SWISSW!$I:$I,'MTT DRAW'!AX$1,SWISSW!$J:$J,'MTT DRAW'!$A77,SWISSW!$F:$F,"Draw")))*IF(ROW()=COLUMN(),0.5,1)</f>
        <v>0</v>
      </c>
      <c r="AY77" s="11">
        <f ca="1">((COUNTIFS(SWISSW!$I:$I,'MTT DRAW'!$A77,SWISSW!$J:$J,'MTT DRAW'!AY$1,SWISSW!$F:$F,"Draw")+COUNTIFS(SWISSW!$I:$I,'MTT DRAW'!AY$1,SWISSW!$J:$J,'MTT DRAW'!$A77,SWISSW!$F:$F,"Draw")))*IF(ROW()=COLUMN(),0.5,1)</f>
        <v>0</v>
      </c>
      <c r="AZ77" s="11">
        <f ca="1">((COUNTIFS(SWISSW!$I:$I,'MTT DRAW'!$A77,SWISSW!$J:$J,'MTT DRAW'!AZ$1,SWISSW!$F:$F,"Draw")+COUNTIFS(SWISSW!$I:$I,'MTT DRAW'!AZ$1,SWISSW!$J:$J,'MTT DRAW'!$A77,SWISSW!$F:$F,"Draw")))*IF(ROW()=COLUMN(),0.5,1)</f>
        <v>0</v>
      </c>
      <c r="BA77" s="11">
        <f ca="1">((COUNTIFS(SWISSW!$I:$I,'MTT DRAW'!$A77,SWISSW!$J:$J,'MTT DRAW'!BA$1,SWISSW!$F:$F,"Draw")+COUNTIFS(SWISSW!$I:$I,'MTT DRAW'!BA$1,SWISSW!$J:$J,'MTT DRAW'!$A77,SWISSW!$F:$F,"Draw")))*IF(ROW()=COLUMN(),0.5,1)</f>
        <v>0</v>
      </c>
      <c r="BB77" s="11">
        <f ca="1">((COUNTIFS(SWISSW!$I:$I,'MTT DRAW'!$A77,SWISSW!$J:$J,'MTT DRAW'!BB$1,SWISSW!$F:$F,"Draw")+COUNTIFS(SWISSW!$I:$I,'MTT DRAW'!BB$1,SWISSW!$J:$J,'MTT DRAW'!$A77,SWISSW!$F:$F,"Draw")))*IF(ROW()=COLUMN(),0.5,1)</f>
        <v>0</v>
      </c>
      <c r="BC77" s="11">
        <f ca="1">((COUNTIFS(SWISSW!$I:$I,'MTT DRAW'!$A77,SWISSW!$J:$J,'MTT DRAW'!BC$1,SWISSW!$F:$F,"Draw")+COUNTIFS(SWISSW!$I:$I,'MTT DRAW'!BC$1,SWISSW!$J:$J,'MTT DRAW'!$A77,SWISSW!$F:$F,"Draw")))*IF(ROW()=COLUMN(),0.5,1)</f>
        <v>0</v>
      </c>
      <c r="BD77" s="11">
        <f ca="1">((COUNTIFS(SWISSW!$I:$I,'MTT DRAW'!$A77,SWISSW!$J:$J,'MTT DRAW'!BD$1,SWISSW!$F:$F,"Draw")+COUNTIFS(SWISSW!$I:$I,'MTT DRAW'!BD$1,SWISSW!$J:$J,'MTT DRAW'!$A77,SWISSW!$F:$F,"Draw")))*IF(ROW()=COLUMN(),0.5,1)</f>
        <v>0</v>
      </c>
      <c r="BE77" s="11">
        <f ca="1">((COUNTIFS(SWISSW!$I:$I,'MTT DRAW'!$A77,SWISSW!$J:$J,'MTT DRAW'!BE$1,SWISSW!$F:$F,"Draw")+COUNTIFS(SWISSW!$I:$I,'MTT DRAW'!BE$1,SWISSW!$J:$J,'MTT DRAW'!$A77,SWISSW!$F:$F,"Draw")))*IF(ROW()=COLUMN(),0.5,1)</f>
        <v>0</v>
      </c>
      <c r="BF77" s="11">
        <f ca="1">((COUNTIFS(SWISSW!$I:$I,'MTT DRAW'!$A77,SWISSW!$J:$J,'MTT DRAW'!BF$1,SWISSW!$F:$F,"Draw")+COUNTIFS(SWISSW!$I:$I,'MTT DRAW'!BF$1,SWISSW!$J:$J,'MTT DRAW'!$A77,SWISSW!$F:$F,"Draw")))*IF(ROW()=COLUMN(),0.5,1)</f>
        <v>0</v>
      </c>
      <c r="BG77" s="11">
        <f ca="1">((COUNTIFS(SWISSW!$I:$I,'MTT DRAW'!$A77,SWISSW!$J:$J,'MTT DRAW'!BG$1,SWISSW!$F:$F,"Draw")+COUNTIFS(SWISSW!$I:$I,'MTT DRAW'!BG$1,SWISSW!$J:$J,'MTT DRAW'!$A77,SWISSW!$F:$F,"Draw")))*IF(ROW()=COLUMN(),0.5,1)</f>
        <v>0</v>
      </c>
      <c r="BH77" s="11">
        <f ca="1">((COUNTIFS(SWISSW!$I:$I,'MTT DRAW'!$A77,SWISSW!$J:$J,'MTT DRAW'!BH$1,SWISSW!$F:$F,"Draw")+COUNTIFS(SWISSW!$I:$I,'MTT DRAW'!BH$1,SWISSW!$J:$J,'MTT DRAW'!$A77,SWISSW!$F:$F,"Draw")))*IF(ROW()=COLUMN(),0.5,1)</f>
        <v>0</v>
      </c>
      <c r="BI77" s="11">
        <f ca="1">((COUNTIFS(SWISSW!$I:$I,'MTT DRAW'!$A77,SWISSW!$J:$J,'MTT DRAW'!BI$1,SWISSW!$F:$F,"Draw")+COUNTIFS(SWISSW!$I:$I,'MTT DRAW'!BI$1,SWISSW!$J:$J,'MTT DRAW'!$A77,SWISSW!$F:$F,"Draw")))*IF(ROW()=COLUMN(),0.5,1)</f>
        <v>0</v>
      </c>
      <c r="BJ77" s="11">
        <f ca="1">((COUNTIFS(SWISSW!$I:$I,'MTT DRAW'!$A77,SWISSW!$J:$J,'MTT DRAW'!BJ$1,SWISSW!$F:$F,"Draw")+COUNTIFS(SWISSW!$I:$I,'MTT DRAW'!BJ$1,SWISSW!$J:$J,'MTT DRAW'!$A77,SWISSW!$F:$F,"Draw")))*IF(ROW()=COLUMN(),0.5,1)</f>
        <v>0</v>
      </c>
      <c r="BK77" s="11">
        <f ca="1">((COUNTIFS(SWISSW!$I:$I,'MTT DRAW'!$A77,SWISSW!$J:$J,'MTT DRAW'!BK$1,SWISSW!$F:$F,"Draw")+COUNTIFS(SWISSW!$I:$I,'MTT DRAW'!BK$1,SWISSW!$J:$J,'MTT DRAW'!$A77,SWISSW!$F:$F,"Draw")))*IF(ROW()=COLUMN(),0.5,1)</f>
        <v>0</v>
      </c>
      <c r="BL77" s="11">
        <f ca="1">((COUNTIFS(SWISSW!$I:$I,'MTT DRAW'!$A77,SWISSW!$J:$J,'MTT DRAW'!BL$1,SWISSW!$F:$F,"Draw")+COUNTIFS(SWISSW!$I:$I,'MTT DRAW'!BL$1,SWISSW!$J:$J,'MTT DRAW'!$A77,SWISSW!$F:$F,"Draw")))*IF(ROW()=COLUMN(),0.5,1)</f>
        <v>0</v>
      </c>
      <c r="BM77" s="11" t="str">
        <f ca="1">MATCHUP!BM77</f>
        <v>-</v>
      </c>
      <c r="BN77" s="11" t="str">
        <f ca="1">MATCHUP!BN77</f>
        <v>-</v>
      </c>
      <c r="BO77" s="11" t="str">
        <f ca="1">MATCHUP!BO77</f>
        <v>-</v>
      </c>
      <c r="BP77" s="11" t="str">
        <f ca="1">MATCHUP!BP77</f>
        <v>-</v>
      </c>
      <c r="BQ77" s="11" t="str">
        <f ca="1">MATCHUP!BQ77</f>
        <v>-</v>
      </c>
      <c r="BR77" s="11" t="str">
        <f ca="1">MATCHUP!BR77</f>
        <v>-</v>
      </c>
      <c r="BS77" s="11" t="str">
        <f ca="1">MATCHUP!BS77</f>
        <v>-</v>
      </c>
      <c r="BT77" s="11" t="str">
        <f ca="1">MATCHUP!BT77</f>
        <v>-</v>
      </c>
      <c r="BU77" s="11" t="str">
        <f ca="1">MATCHUP!BU77</f>
        <v>-</v>
      </c>
      <c r="BV77" s="11" t="str">
        <f ca="1">MATCHUP!BV77</f>
        <v>-</v>
      </c>
      <c r="BW77" s="11" t="str">
        <f ca="1">MATCHUP!BW77</f>
        <v>-</v>
      </c>
      <c r="BX77" s="11" t="str">
        <f ca="1">MATCHUP!BX77</f>
        <v>-</v>
      </c>
      <c r="BY77" s="11" t="str">
        <f ca="1">MATCHUP!BY77</f>
        <v>-</v>
      </c>
      <c r="BZ77" s="11" t="str">
        <f ca="1">MATCHUP!BZ77</f>
        <v>-</v>
      </c>
      <c r="CA77" s="11" t="str">
        <f ca="1">MATCHUP!CA77</f>
        <v>-</v>
      </c>
      <c r="CB77" s="11" t="str">
        <f ca="1">MATCHUP!CB77</f>
        <v>-</v>
      </c>
      <c r="CC77" s="11" t="str">
        <f ca="1">MATCHUP!CC77</f>
        <v>-</v>
      </c>
      <c r="CD77" s="11" t="str">
        <f ca="1">MATCHUP!CD77</f>
        <v>-</v>
      </c>
      <c r="CE77" s="11" t="str">
        <f ca="1">MATCHUP!CE77</f>
        <v>-</v>
      </c>
      <c r="CF77" s="11" t="str">
        <f ca="1">MATCHUP!CF77</f>
        <v>-</v>
      </c>
      <c r="CG77" s="11" t="str">
        <f ca="1">MATCHUP!CG77</f>
        <v>-</v>
      </c>
      <c r="CH77" s="11" t="str">
        <f ca="1">MATCHUP!CH77</f>
        <v>-</v>
      </c>
      <c r="CI77" s="11" t="str">
        <f ca="1">MATCHUP!CI77</f>
        <v>-</v>
      </c>
      <c r="CJ77" s="11" t="str">
        <f ca="1">MATCHUP!CJ77</f>
        <v>-</v>
      </c>
      <c r="CK77" s="11" t="str">
        <f ca="1">MATCHUP!CK77</f>
        <v>-</v>
      </c>
      <c r="CL77" s="11" t="str">
        <f ca="1">MATCHUP!CL77</f>
        <v>-</v>
      </c>
      <c r="CM77" s="11" t="str">
        <f ca="1">MATCHUP!CM77</f>
        <v>-</v>
      </c>
      <c r="CN77" s="11" t="str">
        <f ca="1">MATCHUP!CN77</f>
        <v>-</v>
      </c>
      <c r="CO77" s="11" t="str">
        <f ca="1">MATCHUP!CO77</f>
        <v>-</v>
      </c>
      <c r="CP77" s="11" t="str">
        <f ca="1">MATCHUP!CP77</f>
        <v>-</v>
      </c>
      <c r="CQ77" s="11" t="str">
        <f ca="1">MATCHUP!CQ77</f>
        <v>-</v>
      </c>
      <c r="CR77" s="11" t="str">
        <f ca="1">MATCHUP!CR77</f>
        <v>-</v>
      </c>
      <c r="CS77" s="11" t="str">
        <f ca="1">MATCHUP!CS77</f>
        <v>-</v>
      </c>
      <c r="CT77" s="11" t="str">
        <f ca="1">MATCHUP!CT77</f>
        <v>-</v>
      </c>
      <c r="CU77" s="11" t="str">
        <f ca="1">MATCHUP!CU77</f>
        <v>-</v>
      </c>
      <c r="CV77" s="11" t="str">
        <f ca="1">MATCHUP!CV77</f>
        <v>-</v>
      </c>
    </row>
    <row r="78" spans="1:100" ht="55" customHeight="1" x14ac:dyDescent="0.3">
      <c r="A78" s="3">
        <f ca="1">MATCHUP!A78</f>
        <v>0</v>
      </c>
      <c r="B78" s="11">
        <f ca="1">((COUNTIFS(SWISSW!$I:$I,'MTT DRAW'!$A78,SWISSW!$J:$J,'MTT DRAW'!B$1,SWISSW!$F:$F,"Draw")+COUNTIFS(SWISSW!$I:$I,'MTT DRAW'!B$1,SWISSW!$J:$J,'MTT DRAW'!$A78,SWISSW!$F:$F,"Draw")))*IF(ROW()=COLUMN(),0.5,1)</f>
        <v>0</v>
      </c>
      <c r="C78" s="11">
        <f ca="1">((COUNTIFS(SWISSW!$I:$I,'MTT DRAW'!$A78,SWISSW!$J:$J,'MTT DRAW'!C$1,SWISSW!$F:$F,"Draw")+COUNTIFS(SWISSW!$I:$I,'MTT DRAW'!C$1,SWISSW!$J:$J,'MTT DRAW'!$A78,SWISSW!$F:$F,"Draw")))*IF(ROW()=COLUMN(),0.5,1)</f>
        <v>0</v>
      </c>
      <c r="D78" s="11">
        <f ca="1">((COUNTIFS(SWISSW!$I:$I,'MTT DRAW'!$A78,SWISSW!$J:$J,'MTT DRAW'!D$1,SWISSW!$F:$F,"Draw")+COUNTIFS(SWISSW!$I:$I,'MTT DRAW'!D$1,SWISSW!$J:$J,'MTT DRAW'!$A78,SWISSW!$F:$F,"Draw")))*IF(ROW()=COLUMN(),0.5,1)</f>
        <v>0</v>
      </c>
      <c r="E78" s="11">
        <f ca="1">((COUNTIFS(SWISSW!$I:$I,'MTT DRAW'!$A78,SWISSW!$J:$J,'MTT DRAW'!E$1,SWISSW!$F:$F,"Draw")+COUNTIFS(SWISSW!$I:$I,'MTT DRAW'!E$1,SWISSW!$J:$J,'MTT DRAW'!$A78,SWISSW!$F:$F,"Draw")))*IF(ROW()=COLUMN(),0.5,1)</f>
        <v>0</v>
      </c>
      <c r="F78" s="11">
        <f ca="1">((COUNTIFS(SWISSW!$I:$I,'MTT DRAW'!$A78,SWISSW!$J:$J,'MTT DRAW'!F$1,SWISSW!$F:$F,"Draw")+COUNTIFS(SWISSW!$I:$I,'MTT DRAW'!F$1,SWISSW!$J:$J,'MTT DRAW'!$A78,SWISSW!$F:$F,"Draw")))*IF(ROW()=COLUMN(),0.5,1)</f>
        <v>0</v>
      </c>
      <c r="G78" s="11">
        <f ca="1">((COUNTIFS(SWISSW!$I:$I,'MTT DRAW'!$A78,SWISSW!$J:$J,'MTT DRAW'!G$1,SWISSW!$F:$F,"Draw")+COUNTIFS(SWISSW!$I:$I,'MTT DRAW'!G$1,SWISSW!$J:$J,'MTT DRAW'!$A78,SWISSW!$F:$F,"Draw")))*IF(ROW()=COLUMN(),0.5,1)</f>
        <v>0</v>
      </c>
      <c r="H78" s="11">
        <f ca="1">((COUNTIFS(SWISSW!$I:$I,'MTT DRAW'!$A78,SWISSW!$J:$J,'MTT DRAW'!H$1,SWISSW!$F:$F,"Draw")+COUNTIFS(SWISSW!$I:$I,'MTT DRAW'!H$1,SWISSW!$J:$J,'MTT DRAW'!$A78,SWISSW!$F:$F,"Draw")))*IF(ROW()=COLUMN(),0.5,1)</f>
        <v>0</v>
      </c>
      <c r="I78" s="11">
        <f ca="1">((COUNTIFS(SWISSW!$I:$I,'MTT DRAW'!$A78,SWISSW!$J:$J,'MTT DRAW'!I$1,SWISSW!$F:$F,"Draw")+COUNTIFS(SWISSW!$I:$I,'MTT DRAW'!I$1,SWISSW!$J:$J,'MTT DRAW'!$A78,SWISSW!$F:$F,"Draw")))*IF(ROW()=COLUMN(),0.5,1)</f>
        <v>0</v>
      </c>
      <c r="J78" s="11">
        <f ca="1">((COUNTIFS(SWISSW!$I:$I,'MTT DRAW'!$A78,SWISSW!$J:$J,'MTT DRAW'!J$1,SWISSW!$F:$F,"Draw")+COUNTIFS(SWISSW!$I:$I,'MTT DRAW'!J$1,SWISSW!$J:$J,'MTT DRAW'!$A78,SWISSW!$F:$F,"Draw")))*IF(ROW()=COLUMN(),0.5,1)</f>
        <v>0</v>
      </c>
      <c r="K78" s="11">
        <f ca="1">((COUNTIFS(SWISSW!$I:$I,'MTT DRAW'!$A78,SWISSW!$J:$J,'MTT DRAW'!K$1,SWISSW!$F:$F,"Draw")+COUNTIFS(SWISSW!$I:$I,'MTT DRAW'!K$1,SWISSW!$J:$J,'MTT DRAW'!$A78,SWISSW!$F:$F,"Draw")))*IF(ROW()=COLUMN(),0.5,1)</f>
        <v>0</v>
      </c>
      <c r="L78" s="11">
        <f ca="1">((COUNTIFS(SWISSW!$I:$I,'MTT DRAW'!$A78,SWISSW!$J:$J,'MTT DRAW'!L$1,SWISSW!$F:$F,"Draw")+COUNTIFS(SWISSW!$I:$I,'MTT DRAW'!L$1,SWISSW!$J:$J,'MTT DRAW'!$A78,SWISSW!$F:$F,"Draw")))*IF(ROW()=COLUMN(),0.5,1)</f>
        <v>0</v>
      </c>
      <c r="M78" s="11">
        <f ca="1">((COUNTIFS(SWISSW!$I:$I,'MTT DRAW'!$A78,SWISSW!$J:$J,'MTT DRAW'!M$1,SWISSW!$F:$F,"Draw")+COUNTIFS(SWISSW!$I:$I,'MTT DRAW'!M$1,SWISSW!$J:$J,'MTT DRAW'!$A78,SWISSW!$F:$F,"Draw")))*IF(ROW()=COLUMN(),0.5,1)</f>
        <v>0</v>
      </c>
      <c r="N78" s="11">
        <f ca="1">((COUNTIFS(SWISSW!$I:$I,'MTT DRAW'!$A78,SWISSW!$J:$J,'MTT DRAW'!N$1,SWISSW!$F:$F,"Draw")+COUNTIFS(SWISSW!$I:$I,'MTT DRAW'!N$1,SWISSW!$J:$J,'MTT DRAW'!$A78,SWISSW!$F:$F,"Draw")))*IF(ROW()=COLUMN(),0.5,1)</f>
        <v>0</v>
      </c>
      <c r="O78" s="11">
        <f ca="1">((COUNTIFS(SWISSW!$I:$I,'MTT DRAW'!$A78,SWISSW!$J:$J,'MTT DRAW'!O$1,SWISSW!$F:$F,"Draw")+COUNTIFS(SWISSW!$I:$I,'MTT DRAW'!O$1,SWISSW!$J:$J,'MTT DRAW'!$A78,SWISSW!$F:$F,"Draw")))*IF(ROW()=COLUMN(),0.5,1)</f>
        <v>0</v>
      </c>
      <c r="P78" s="11">
        <f ca="1">((COUNTIFS(SWISSW!$I:$I,'MTT DRAW'!$A78,SWISSW!$J:$J,'MTT DRAW'!P$1,SWISSW!$F:$F,"Draw")+COUNTIFS(SWISSW!$I:$I,'MTT DRAW'!P$1,SWISSW!$J:$J,'MTT DRAW'!$A78,SWISSW!$F:$F,"Draw")))*IF(ROW()=COLUMN(),0.5,1)</f>
        <v>0</v>
      </c>
      <c r="Q78" s="11">
        <f ca="1">((COUNTIFS(SWISSW!$I:$I,'MTT DRAW'!$A78,SWISSW!$J:$J,'MTT DRAW'!Q$1,SWISSW!$F:$F,"Draw")+COUNTIFS(SWISSW!$I:$I,'MTT DRAW'!Q$1,SWISSW!$J:$J,'MTT DRAW'!$A78,SWISSW!$F:$F,"Draw")))*IF(ROW()=COLUMN(),0.5,1)</f>
        <v>0</v>
      </c>
      <c r="R78" s="11">
        <f ca="1">((COUNTIFS(SWISSW!$I:$I,'MTT DRAW'!$A78,SWISSW!$J:$J,'MTT DRAW'!R$1,SWISSW!$F:$F,"Draw")+COUNTIFS(SWISSW!$I:$I,'MTT DRAW'!R$1,SWISSW!$J:$J,'MTT DRAW'!$A78,SWISSW!$F:$F,"Draw")))*IF(ROW()=COLUMN(),0.5,1)</f>
        <v>0</v>
      </c>
      <c r="S78" s="11">
        <f ca="1">((COUNTIFS(SWISSW!$I:$I,'MTT DRAW'!$A78,SWISSW!$J:$J,'MTT DRAW'!S$1,SWISSW!$F:$F,"Draw")+COUNTIFS(SWISSW!$I:$I,'MTT DRAW'!S$1,SWISSW!$J:$J,'MTT DRAW'!$A78,SWISSW!$F:$F,"Draw")))*IF(ROW()=COLUMN(),0.5,1)</f>
        <v>0</v>
      </c>
      <c r="T78" s="11">
        <f ca="1">((COUNTIFS(SWISSW!$I:$I,'MTT DRAW'!$A78,SWISSW!$J:$J,'MTT DRAW'!T$1,SWISSW!$F:$F,"Draw")+COUNTIFS(SWISSW!$I:$I,'MTT DRAW'!T$1,SWISSW!$J:$J,'MTT DRAW'!$A78,SWISSW!$F:$F,"Draw")))*IF(ROW()=COLUMN(),0.5,1)</f>
        <v>0</v>
      </c>
      <c r="U78" s="11">
        <f ca="1">((COUNTIFS(SWISSW!$I:$I,'MTT DRAW'!$A78,SWISSW!$J:$J,'MTT DRAW'!U$1,SWISSW!$F:$F,"Draw")+COUNTIFS(SWISSW!$I:$I,'MTT DRAW'!U$1,SWISSW!$J:$J,'MTT DRAW'!$A78,SWISSW!$F:$F,"Draw")))*IF(ROW()=COLUMN(),0.5,1)</f>
        <v>0</v>
      </c>
      <c r="V78" s="11">
        <f ca="1">((COUNTIFS(SWISSW!$I:$I,'MTT DRAW'!$A78,SWISSW!$J:$J,'MTT DRAW'!V$1,SWISSW!$F:$F,"Draw")+COUNTIFS(SWISSW!$I:$I,'MTT DRAW'!V$1,SWISSW!$J:$J,'MTT DRAW'!$A78,SWISSW!$F:$F,"Draw")))*IF(ROW()=COLUMN(),0.5,1)</f>
        <v>0</v>
      </c>
      <c r="W78" s="11">
        <f ca="1">((COUNTIFS(SWISSW!$I:$I,'MTT DRAW'!$A78,SWISSW!$J:$J,'MTT DRAW'!W$1,SWISSW!$F:$F,"Draw")+COUNTIFS(SWISSW!$I:$I,'MTT DRAW'!W$1,SWISSW!$J:$J,'MTT DRAW'!$A78,SWISSW!$F:$F,"Draw")))*IF(ROW()=COLUMN(),0.5,1)</f>
        <v>0</v>
      </c>
      <c r="X78" s="11">
        <f ca="1">((COUNTIFS(SWISSW!$I:$I,'MTT DRAW'!$A78,SWISSW!$J:$J,'MTT DRAW'!X$1,SWISSW!$F:$F,"Draw")+COUNTIFS(SWISSW!$I:$I,'MTT DRAW'!X$1,SWISSW!$J:$J,'MTT DRAW'!$A78,SWISSW!$F:$F,"Draw")))*IF(ROW()=COLUMN(),0.5,1)</f>
        <v>0</v>
      </c>
      <c r="Y78" s="11">
        <f ca="1">((COUNTIFS(SWISSW!$I:$I,'MTT DRAW'!$A78,SWISSW!$J:$J,'MTT DRAW'!Y$1,SWISSW!$F:$F,"Draw")+COUNTIFS(SWISSW!$I:$I,'MTT DRAW'!Y$1,SWISSW!$J:$J,'MTT DRAW'!$A78,SWISSW!$F:$F,"Draw")))*IF(ROW()=COLUMN(),0.5,1)</f>
        <v>0</v>
      </c>
      <c r="Z78" s="11">
        <f ca="1">((COUNTIFS(SWISSW!$I:$I,'MTT DRAW'!$A78,SWISSW!$J:$J,'MTT DRAW'!Z$1,SWISSW!$F:$F,"Draw")+COUNTIFS(SWISSW!$I:$I,'MTT DRAW'!Z$1,SWISSW!$J:$J,'MTT DRAW'!$A78,SWISSW!$F:$F,"Draw")))*IF(ROW()=COLUMN(),0.5,1)</f>
        <v>0</v>
      </c>
      <c r="AA78" s="11">
        <f ca="1">((COUNTIFS(SWISSW!$I:$I,'MTT DRAW'!$A78,SWISSW!$J:$J,'MTT DRAW'!AA$1,SWISSW!$F:$F,"Draw")+COUNTIFS(SWISSW!$I:$I,'MTT DRAW'!AA$1,SWISSW!$J:$J,'MTT DRAW'!$A78,SWISSW!$F:$F,"Draw")))*IF(ROW()=COLUMN(),0.5,1)</f>
        <v>0</v>
      </c>
      <c r="AB78" s="11">
        <f ca="1">((COUNTIFS(SWISSW!$I:$I,'MTT DRAW'!$A78,SWISSW!$J:$J,'MTT DRAW'!AB$1,SWISSW!$F:$F,"Draw")+COUNTIFS(SWISSW!$I:$I,'MTT DRAW'!AB$1,SWISSW!$J:$J,'MTT DRAW'!$A78,SWISSW!$F:$F,"Draw")))*IF(ROW()=COLUMN(),0.5,1)</f>
        <v>0</v>
      </c>
      <c r="AC78" s="11">
        <f ca="1">((COUNTIFS(SWISSW!$I:$I,'MTT DRAW'!$A78,SWISSW!$J:$J,'MTT DRAW'!AC$1,SWISSW!$F:$F,"Draw")+COUNTIFS(SWISSW!$I:$I,'MTT DRAW'!AC$1,SWISSW!$J:$J,'MTT DRAW'!$A78,SWISSW!$F:$F,"Draw")))*IF(ROW()=COLUMN(),0.5,1)</f>
        <v>0</v>
      </c>
      <c r="AD78" s="11">
        <f ca="1">((COUNTIFS(SWISSW!$I:$I,'MTT DRAW'!$A78,SWISSW!$J:$J,'MTT DRAW'!AD$1,SWISSW!$F:$F,"Draw")+COUNTIFS(SWISSW!$I:$I,'MTT DRAW'!AD$1,SWISSW!$J:$J,'MTT DRAW'!$A78,SWISSW!$F:$F,"Draw")))*IF(ROW()=COLUMN(),0.5,1)</f>
        <v>0</v>
      </c>
      <c r="AE78" s="11">
        <f ca="1">((COUNTIFS(SWISSW!$I:$I,'MTT DRAW'!$A78,SWISSW!$J:$J,'MTT DRAW'!AE$1,SWISSW!$F:$F,"Draw")+COUNTIFS(SWISSW!$I:$I,'MTT DRAW'!AE$1,SWISSW!$J:$J,'MTT DRAW'!$A78,SWISSW!$F:$F,"Draw")))*IF(ROW()=COLUMN(),0.5,1)</f>
        <v>0</v>
      </c>
      <c r="AF78" s="11">
        <f ca="1">((COUNTIFS(SWISSW!$I:$I,'MTT DRAW'!$A78,SWISSW!$J:$J,'MTT DRAW'!AF$1,SWISSW!$F:$F,"Draw")+COUNTIFS(SWISSW!$I:$I,'MTT DRAW'!AF$1,SWISSW!$J:$J,'MTT DRAW'!$A78,SWISSW!$F:$F,"Draw")))*IF(ROW()=COLUMN(),0.5,1)</f>
        <v>0</v>
      </c>
      <c r="AG78" s="11">
        <f ca="1">((COUNTIFS(SWISSW!$I:$I,'MTT DRAW'!$A78,SWISSW!$J:$J,'MTT DRAW'!AG$1,SWISSW!$F:$F,"Draw")+COUNTIFS(SWISSW!$I:$I,'MTT DRAW'!AG$1,SWISSW!$J:$J,'MTT DRAW'!$A78,SWISSW!$F:$F,"Draw")))*IF(ROW()=COLUMN(),0.5,1)</f>
        <v>0</v>
      </c>
      <c r="AH78" s="11">
        <f ca="1">((COUNTIFS(SWISSW!$I:$I,'MTT DRAW'!$A78,SWISSW!$J:$J,'MTT DRAW'!AH$1,SWISSW!$F:$F,"Draw")+COUNTIFS(SWISSW!$I:$I,'MTT DRAW'!AH$1,SWISSW!$J:$J,'MTT DRAW'!$A78,SWISSW!$F:$F,"Draw")))*IF(ROW()=COLUMN(),0.5,1)</f>
        <v>0</v>
      </c>
      <c r="AI78" s="11">
        <f ca="1">((COUNTIFS(SWISSW!$I:$I,'MTT DRAW'!$A78,SWISSW!$J:$J,'MTT DRAW'!AI$1,SWISSW!$F:$F,"Draw")+COUNTIFS(SWISSW!$I:$I,'MTT DRAW'!AI$1,SWISSW!$J:$J,'MTT DRAW'!$A78,SWISSW!$F:$F,"Draw")))*IF(ROW()=COLUMN(),0.5,1)</f>
        <v>0</v>
      </c>
      <c r="AJ78" s="11">
        <f ca="1">((COUNTIFS(SWISSW!$I:$I,'MTT DRAW'!$A78,SWISSW!$J:$J,'MTT DRAW'!AJ$1,SWISSW!$F:$F,"Draw")+COUNTIFS(SWISSW!$I:$I,'MTT DRAW'!AJ$1,SWISSW!$J:$J,'MTT DRAW'!$A78,SWISSW!$F:$F,"Draw")))*IF(ROW()=COLUMN(),0.5,1)</f>
        <v>0</v>
      </c>
      <c r="AK78" s="11">
        <f ca="1">((COUNTIFS(SWISSW!$I:$I,'MTT DRAW'!$A78,SWISSW!$J:$J,'MTT DRAW'!AK$1,SWISSW!$F:$F,"Draw")+COUNTIFS(SWISSW!$I:$I,'MTT DRAW'!AK$1,SWISSW!$J:$J,'MTT DRAW'!$A78,SWISSW!$F:$F,"Draw")))*IF(ROW()=COLUMN(),0.5,1)</f>
        <v>0</v>
      </c>
      <c r="AL78" s="11">
        <f ca="1">((COUNTIFS(SWISSW!$I:$I,'MTT DRAW'!$A78,SWISSW!$J:$J,'MTT DRAW'!AL$1,SWISSW!$F:$F,"Draw")+COUNTIFS(SWISSW!$I:$I,'MTT DRAW'!AL$1,SWISSW!$J:$J,'MTT DRAW'!$A78,SWISSW!$F:$F,"Draw")))*IF(ROW()=COLUMN(),0.5,1)</f>
        <v>0</v>
      </c>
      <c r="AM78" s="11">
        <f ca="1">((COUNTIFS(SWISSW!$I:$I,'MTT DRAW'!$A78,SWISSW!$J:$J,'MTT DRAW'!AM$1,SWISSW!$F:$F,"Draw")+COUNTIFS(SWISSW!$I:$I,'MTT DRAW'!AM$1,SWISSW!$J:$J,'MTT DRAW'!$A78,SWISSW!$F:$F,"Draw")))*IF(ROW()=COLUMN(),0.5,1)</f>
        <v>0</v>
      </c>
      <c r="AN78" s="11">
        <f ca="1">((COUNTIFS(SWISSW!$I:$I,'MTT DRAW'!$A78,SWISSW!$J:$J,'MTT DRAW'!AN$1,SWISSW!$F:$F,"Draw")+COUNTIFS(SWISSW!$I:$I,'MTT DRAW'!AN$1,SWISSW!$J:$J,'MTT DRAW'!$A78,SWISSW!$F:$F,"Draw")))*IF(ROW()=COLUMN(),0.5,1)</f>
        <v>0</v>
      </c>
      <c r="AO78" s="11">
        <f ca="1">((COUNTIFS(SWISSW!$I:$I,'MTT DRAW'!$A78,SWISSW!$J:$J,'MTT DRAW'!AO$1,SWISSW!$F:$F,"Draw")+COUNTIFS(SWISSW!$I:$I,'MTT DRAW'!AO$1,SWISSW!$J:$J,'MTT DRAW'!$A78,SWISSW!$F:$F,"Draw")))*IF(ROW()=COLUMN(),0.5,1)</f>
        <v>0</v>
      </c>
      <c r="AP78" s="11">
        <f ca="1">((COUNTIFS(SWISSW!$I:$I,'MTT DRAW'!$A78,SWISSW!$J:$J,'MTT DRAW'!AP$1,SWISSW!$F:$F,"Draw")+COUNTIFS(SWISSW!$I:$I,'MTT DRAW'!AP$1,SWISSW!$J:$J,'MTT DRAW'!$A78,SWISSW!$F:$F,"Draw")))*IF(ROW()=COLUMN(),0.5,1)</f>
        <v>0</v>
      </c>
      <c r="AQ78" s="11">
        <f ca="1">((COUNTIFS(SWISSW!$I:$I,'MTT DRAW'!$A78,SWISSW!$J:$J,'MTT DRAW'!AQ$1,SWISSW!$F:$F,"Draw")+COUNTIFS(SWISSW!$I:$I,'MTT DRAW'!AQ$1,SWISSW!$J:$J,'MTT DRAW'!$A78,SWISSW!$F:$F,"Draw")))*IF(ROW()=COLUMN(),0.5,1)</f>
        <v>0</v>
      </c>
      <c r="AR78" s="11">
        <f ca="1">((COUNTIFS(SWISSW!$I:$I,'MTT DRAW'!$A78,SWISSW!$J:$J,'MTT DRAW'!AR$1,SWISSW!$F:$F,"Draw")+COUNTIFS(SWISSW!$I:$I,'MTT DRAW'!AR$1,SWISSW!$J:$J,'MTT DRAW'!$A78,SWISSW!$F:$F,"Draw")))*IF(ROW()=COLUMN(),0.5,1)</f>
        <v>0</v>
      </c>
      <c r="AS78" s="11">
        <f ca="1">((COUNTIFS(SWISSW!$I:$I,'MTT DRAW'!$A78,SWISSW!$J:$J,'MTT DRAW'!AS$1,SWISSW!$F:$F,"Draw")+COUNTIFS(SWISSW!$I:$I,'MTT DRAW'!AS$1,SWISSW!$J:$J,'MTT DRAW'!$A78,SWISSW!$F:$F,"Draw")))*IF(ROW()=COLUMN(),0.5,1)</f>
        <v>0</v>
      </c>
      <c r="AT78" s="11">
        <f ca="1">((COUNTIFS(SWISSW!$I:$I,'MTT DRAW'!$A78,SWISSW!$J:$J,'MTT DRAW'!AT$1,SWISSW!$F:$F,"Draw")+COUNTIFS(SWISSW!$I:$I,'MTT DRAW'!AT$1,SWISSW!$J:$J,'MTT DRAW'!$A78,SWISSW!$F:$F,"Draw")))*IF(ROW()=COLUMN(),0.5,1)</f>
        <v>0</v>
      </c>
      <c r="AU78" s="11">
        <f ca="1">((COUNTIFS(SWISSW!$I:$I,'MTT DRAW'!$A78,SWISSW!$J:$J,'MTT DRAW'!AU$1,SWISSW!$F:$F,"Draw")+COUNTIFS(SWISSW!$I:$I,'MTT DRAW'!AU$1,SWISSW!$J:$J,'MTT DRAW'!$A78,SWISSW!$F:$F,"Draw")))*IF(ROW()=COLUMN(),0.5,1)</f>
        <v>0</v>
      </c>
      <c r="AV78" s="11">
        <f ca="1">((COUNTIFS(SWISSW!$I:$I,'MTT DRAW'!$A78,SWISSW!$J:$J,'MTT DRAW'!AV$1,SWISSW!$F:$F,"Draw")+COUNTIFS(SWISSW!$I:$I,'MTT DRAW'!AV$1,SWISSW!$J:$J,'MTT DRAW'!$A78,SWISSW!$F:$F,"Draw")))*IF(ROW()=COLUMN(),0.5,1)</f>
        <v>0</v>
      </c>
      <c r="AW78" s="11">
        <f ca="1">((COUNTIFS(SWISSW!$I:$I,'MTT DRAW'!$A78,SWISSW!$J:$J,'MTT DRAW'!AW$1,SWISSW!$F:$F,"Draw")+COUNTIFS(SWISSW!$I:$I,'MTT DRAW'!AW$1,SWISSW!$J:$J,'MTT DRAW'!$A78,SWISSW!$F:$F,"Draw")))*IF(ROW()=COLUMN(),0.5,1)</f>
        <v>0</v>
      </c>
      <c r="AX78" s="11">
        <f ca="1">((COUNTIFS(SWISSW!$I:$I,'MTT DRAW'!$A78,SWISSW!$J:$J,'MTT DRAW'!AX$1,SWISSW!$F:$F,"Draw")+COUNTIFS(SWISSW!$I:$I,'MTT DRAW'!AX$1,SWISSW!$J:$J,'MTT DRAW'!$A78,SWISSW!$F:$F,"Draw")))*IF(ROW()=COLUMN(),0.5,1)</f>
        <v>0</v>
      </c>
      <c r="AY78" s="11">
        <f ca="1">((COUNTIFS(SWISSW!$I:$I,'MTT DRAW'!$A78,SWISSW!$J:$J,'MTT DRAW'!AY$1,SWISSW!$F:$F,"Draw")+COUNTIFS(SWISSW!$I:$I,'MTT DRAW'!AY$1,SWISSW!$J:$J,'MTT DRAW'!$A78,SWISSW!$F:$F,"Draw")))*IF(ROW()=COLUMN(),0.5,1)</f>
        <v>0</v>
      </c>
      <c r="AZ78" s="11">
        <f ca="1">((COUNTIFS(SWISSW!$I:$I,'MTT DRAW'!$A78,SWISSW!$J:$J,'MTT DRAW'!AZ$1,SWISSW!$F:$F,"Draw")+COUNTIFS(SWISSW!$I:$I,'MTT DRAW'!AZ$1,SWISSW!$J:$J,'MTT DRAW'!$A78,SWISSW!$F:$F,"Draw")))*IF(ROW()=COLUMN(),0.5,1)</f>
        <v>0</v>
      </c>
      <c r="BA78" s="11">
        <f ca="1">((COUNTIFS(SWISSW!$I:$I,'MTT DRAW'!$A78,SWISSW!$J:$J,'MTT DRAW'!BA$1,SWISSW!$F:$F,"Draw")+COUNTIFS(SWISSW!$I:$I,'MTT DRAW'!BA$1,SWISSW!$J:$J,'MTT DRAW'!$A78,SWISSW!$F:$F,"Draw")))*IF(ROW()=COLUMN(),0.5,1)</f>
        <v>0</v>
      </c>
      <c r="BB78" s="11">
        <f ca="1">((COUNTIFS(SWISSW!$I:$I,'MTT DRAW'!$A78,SWISSW!$J:$J,'MTT DRAW'!BB$1,SWISSW!$F:$F,"Draw")+COUNTIFS(SWISSW!$I:$I,'MTT DRAW'!BB$1,SWISSW!$J:$J,'MTT DRAW'!$A78,SWISSW!$F:$F,"Draw")))*IF(ROW()=COLUMN(),0.5,1)</f>
        <v>0</v>
      </c>
      <c r="BC78" s="11">
        <f ca="1">((COUNTIFS(SWISSW!$I:$I,'MTT DRAW'!$A78,SWISSW!$J:$J,'MTT DRAW'!BC$1,SWISSW!$F:$F,"Draw")+COUNTIFS(SWISSW!$I:$I,'MTT DRAW'!BC$1,SWISSW!$J:$J,'MTT DRAW'!$A78,SWISSW!$F:$F,"Draw")))*IF(ROW()=COLUMN(),0.5,1)</f>
        <v>0</v>
      </c>
      <c r="BD78" s="11">
        <f ca="1">((COUNTIFS(SWISSW!$I:$I,'MTT DRAW'!$A78,SWISSW!$J:$J,'MTT DRAW'!BD$1,SWISSW!$F:$F,"Draw")+COUNTIFS(SWISSW!$I:$I,'MTT DRAW'!BD$1,SWISSW!$J:$J,'MTT DRAW'!$A78,SWISSW!$F:$F,"Draw")))*IF(ROW()=COLUMN(),0.5,1)</f>
        <v>0</v>
      </c>
      <c r="BE78" s="11">
        <f ca="1">((COUNTIFS(SWISSW!$I:$I,'MTT DRAW'!$A78,SWISSW!$J:$J,'MTT DRAW'!BE$1,SWISSW!$F:$F,"Draw")+COUNTIFS(SWISSW!$I:$I,'MTT DRAW'!BE$1,SWISSW!$J:$J,'MTT DRAW'!$A78,SWISSW!$F:$F,"Draw")))*IF(ROW()=COLUMN(),0.5,1)</f>
        <v>0</v>
      </c>
      <c r="BF78" s="11">
        <f ca="1">((COUNTIFS(SWISSW!$I:$I,'MTT DRAW'!$A78,SWISSW!$J:$J,'MTT DRAW'!BF$1,SWISSW!$F:$F,"Draw")+COUNTIFS(SWISSW!$I:$I,'MTT DRAW'!BF$1,SWISSW!$J:$J,'MTT DRAW'!$A78,SWISSW!$F:$F,"Draw")))*IF(ROW()=COLUMN(),0.5,1)</f>
        <v>0</v>
      </c>
      <c r="BG78" s="11">
        <f ca="1">((COUNTIFS(SWISSW!$I:$I,'MTT DRAW'!$A78,SWISSW!$J:$J,'MTT DRAW'!BG$1,SWISSW!$F:$F,"Draw")+COUNTIFS(SWISSW!$I:$I,'MTT DRAW'!BG$1,SWISSW!$J:$J,'MTT DRAW'!$A78,SWISSW!$F:$F,"Draw")))*IF(ROW()=COLUMN(),0.5,1)</f>
        <v>0</v>
      </c>
      <c r="BH78" s="11">
        <f ca="1">((COUNTIFS(SWISSW!$I:$I,'MTT DRAW'!$A78,SWISSW!$J:$J,'MTT DRAW'!BH$1,SWISSW!$F:$F,"Draw")+COUNTIFS(SWISSW!$I:$I,'MTT DRAW'!BH$1,SWISSW!$J:$J,'MTT DRAW'!$A78,SWISSW!$F:$F,"Draw")))*IF(ROW()=COLUMN(),0.5,1)</f>
        <v>0</v>
      </c>
      <c r="BI78" s="11">
        <f ca="1">((COUNTIFS(SWISSW!$I:$I,'MTT DRAW'!$A78,SWISSW!$J:$J,'MTT DRAW'!BI$1,SWISSW!$F:$F,"Draw")+COUNTIFS(SWISSW!$I:$I,'MTT DRAW'!BI$1,SWISSW!$J:$J,'MTT DRAW'!$A78,SWISSW!$F:$F,"Draw")))*IF(ROW()=COLUMN(),0.5,1)</f>
        <v>0</v>
      </c>
      <c r="BJ78" s="11">
        <f ca="1">((COUNTIFS(SWISSW!$I:$I,'MTT DRAW'!$A78,SWISSW!$J:$J,'MTT DRAW'!BJ$1,SWISSW!$F:$F,"Draw")+COUNTIFS(SWISSW!$I:$I,'MTT DRAW'!BJ$1,SWISSW!$J:$J,'MTT DRAW'!$A78,SWISSW!$F:$F,"Draw")))*IF(ROW()=COLUMN(),0.5,1)</f>
        <v>0</v>
      </c>
      <c r="BK78" s="11">
        <f ca="1">((COUNTIFS(SWISSW!$I:$I,'MTT DRAW'!$A78,SWISSW!$J:$J,'MTT DRAW'!BK$1,SWISSW!$F:$F,"Draw")+COUNTIFS(SWISSW!$I:$I,'MTT DRAW'!BK$1,SWISSW!$J:$J,'MTT DRAW'!$A78,SWISSW!$F:$F,"Draw")))*IF(ROW()=COLUMN(),0.5,1)</f>
        <v>0</v>
      </c>
      <c r="BL78" s="11">
        <f ca="1">((COUNTIFS(SWISSW!$I:$I,'MTT DRAW'!$A78,SWISSW!$J:$J,'MTT DRAW'!BL$1,SWISSW!$F:$F,"Draw")+COUNTIFS(SWISSW!$I:$I,'MTT DRAW'!BL$1,SWISSW!$J:$J,'MTT DRAW'!$A78,SWISSW!$F:$F,"Draw")))*IF(ROW()=COLUMN(),0.5,1)</f>
        <v>0</v>
      </c>
      <c r="BM78" s="11" t="str">
        <f ca="1">MATCHUP!BM78</f>
        <v>-</v>
      </c>
      <c r="BN78" s="11" t="str">
        <f ca="1">MATCHUP!BN78</f>
        <v>-</v>
      </c>
      <c r="BO78" s="11" t="str">
        <f ca="1">MATCHUP!BO78</f>
        <v>-</v>
      </c>
      <c r="BP78" s="11" t="str">
        <f ca="1">MATCHUP!BP78</f>
        <v>-</v>
      </c>
      <c r="BQ78" s="11" t="str">
        <f ca="1">MATCHUP!BQ78</f>
        <v>-</v>
      </c>
      <c r="BR78" s="11" t="str">
        <f ca="1">MATCHUP!BR78</f>
        <v>-</v>
      </c>
      <c r="BS78" s="11" t="str">
        <f ca="1">MATCHUP!BS78</f>
        <v>-</v>
      </c>
      <c r="BT78" s="11" t="str">
        <f ca="1">MATCHUP!BT78</f>
        <v>-</v>
      </c>
      <c r="BU78" s="11" t="str">
        <f ca="1">MATCHUP!BU78</f>
        <v>-</v>
      </c>
      <c r="BV78" s="11" t="str">
        <f ca="1">MATCHUP!BV78</f>
        <v>-</v>
      </c>
      <c r="BW78" s="11" t="str">
        <f ca="1">MATCHUP!BW78</f>
        <v>-</v>
      </c>
      <c r="BX78" s="11" t="str">
        <f ca="1">MATCHUP!BX78</f>
        <v>-</v>
      </c>
      <c r="BY78" s="11" t="str">
        <f ca="1">MATCHUP!BY78</f>
        <v>-</v>
      </c>
      <c r="BZ78" s="11" t="str">
        <f ca="1">MATCHUP!BZ78</f>
        <v>-</v>
      </c>
      <c r="CA78" s="11" t="str">
        <f ca="1">MATCHUP!CA78</f>
        <v>-</v>
      </c>
      <c r="CB78" s="11" t="str">
        <f ca="1">MATCHUP!CB78</f>
        <v>-</v>
      </c>
      <c r="CC78" s="11" t="str">
        <f ca="1">MATCHUP!CC78</f>
        <v>-</v>
      </c>
      <c r="CD78" s="11" t="str">
        <f ca="1">MATCHUP!CD78</f>
        <v>-</v>
      </c>
      <c r="CE78" s="11" t="str">
        <f ca="1">MATCHUP!CE78</f>
        <v>-</v>
      </c>
      <c r="CF78" s="11" t="str">
        <f ca="1">MATCHUP!CF78</f>
        <v>-</v>
      </c>
      <c r="CG78" s="11" t="str">
        <f ca="1">MATCHUP!CG78</f>
        <v>-</v>
      </c>
      <c r="CH78" s="11" t="str">
        <f ca="1">MATCHUP!CH78</f>
        <v>-</v>
      </c>
      <c r="CI78" s="11" t="str">
        <f ca="1">MATCHUP!CI78</f>
        <v>-</v>
      </c>
      <c r="CJ78" s="11" t="str">
        <f ca="1">MATCHUP!CJ78</f>
        <v>-</v>
      </c>
      <c r="CK78" s="11" t="str">
        <f ca="1">MATCHUP!CK78</f>
        <v>-</v>
      </c>
      <c r="CL78" s="11" t="str">
        <f ca="1">MATCHUP!CL78</f>
        <v>-</v>
      </c>
      <c r="CM78" s="11" t="str">
        <f ca="1">MATCHUP!CM78</f>
        <v>-</v>
      </c>
      <c r="CN78" s="11" t="str">
        <f ca="1">MATCHUP!CN78</f>
        <v>-</v>
      </c>
      <c r="CO78" s="11" t="str">
        <f ca="1">MATCHUP!CO78</f>
        <v>-</v>
      </c>
      <c r="CP78" s="11" t="str">
        <f ca="1">MATCHUP!CP78</f>
        <v>-</v>
      </c>
      <c r="CQ78" s="11" t="str">
        <f ca="1">MATCHUP!CQ78</f>
        <v>-</v>
      </c>
      <c r="CR78" s="11" t="str">
        <f ca="1">MATCHUP!CR78</f>
        <v>-</v>
      </c>
      <c r="CS78" s="11" t="str">
        <f ca="1">MATCHUP!CS78</f>
        <v>-</v>
      </c>
      <c r="CT78" s="11" t="str">
        <f ca="1">MATCHUP!CT78</f>
        <v>-</v>
      </c>
      <c r="CU78" s="11" t="str">
        <f ca="1">MATCHUP!CU78</f>
        <v>-</v>
      </c>
      <c r="CV78" s="11" t="str">
        <f ca="1">MATCHUP!CV78</f>
        <v>-</v>
      </c>
    </row>
    <row r="79" spans="1:100" ht="55" customHeight="1" x14ac:dyDescent="0.3">
      <c r="A79" s="3">
        <f ca="1">MATCHUP!A79</f>
        <v>0</v>
      </c>
      <c r="B79" s="11">
        <f ca="1">((COUNTIFS(SWISSW!$I:$I,'MTT DRAW'!$A79,SWISSW!$J:$J,'MTT DRAW'!B$1,SWISSW!$F:$F,"Draw")+COUNTIFS(SWISSW!$I:$I,'MTT DRAW'!B$1,SWISSW!$J:$J,'MTT DRAW'!$A79,SWISSW!$F:$F,"Draw")))*IF(ROW()=COLUMN(),0.5,1)</f>
        <v>0</v>
      </c>
      <c r="C79" s="11">
        <f ca="1">((COUNTIFS(SWISSW!$I:$I,'MTT DRAW'!$A79,SWISSW!$J:$J,'MTT DRAW'!C$1,SWISSW!$F:$F,"Draw")+COUNTIFS(SWISSW!$I:$I,'MTT DRAW'!C$1,SWISSW!$J:$J,'MTT DRAW'!$A79,SWISSW!$F:$F,"Draw")))*IF(ROW()=COLUMN(),0.5,1)</f>
        <v>0</v>
      </c>
      <c r="D79" s="11">
        <f ca="1">((COUNTIFS(SWISSW!$I:$I,'MTT DRAW'!$A79,SWISSW!$J:$J,'MTT DRAW'!D$1,SWISSW!$F:$F,"Draw")+COUNTIFS(SWISSW!$I:$I,'MTT DRAW'!D$1,SWISSW!$J:$J,'MTT DRAW'!$A79,SWISSW!$F:$F,"Draw")))*IF(ROW()=COLUMN(),0.5,1)</f>
        <v>0</v>
      </c>
      <c r="E79" s="11">
        <f ca="1">((COUNTIFS(SWISSW!$I:$I,'MTT DRAW'!$A79,SWISSW!$J:$J,'MTT DRAW'!E$1,SWISSW!$F:$F,"Draw")+COUNTIFS(SWISSW!$I:$I,'MTT DRAW'!E$1,SWISSW!$J:$J,'MTT DRAW'!$A79,SWISSW!$F:$F,"Draw")))*IF(ROW()=COLUMN(),0.5,1)</f>
        <v>0</v>
      </c>
      <c r="F79" s="11">
        <f ca="1">((COUNTIFS(SWISSW!$I:$I,'MTT DRAW'!$A79,SWISSW!$J:$J,'MTT DRAW'!F$1,SWISSW!$F:$F,"Draw")+COUNTIFS(SWISSW!$I:$I,'MTT DRAW'!F$1,SWISSW!$J:$J,'MTT DRAW'!$A79,SWISSW!$F:$F,"Draw")))*IF(ROW()=COLUMN(),0.5,1)</f>
        <v>0</v>
      </c>
      <c r="G79" s="11">
        <f ca="1">((COUNTIFS(SWISSW!$I:$I,'MTT DRAW'!$A79,SWISSW!$J:$J,'MTT DRAW'!G$1,SWISSW!$F:$F,"Draw")+COUNTIFS(SWISSW!$I:$I,'MTT DRAW'!G$1,SWISSW!$J:$J,'MTT DRAW'!$A79,SWISSW!$F:$F,"Draw")))*IF(ROW()=COLUMN(),0.5,1)</f>
        <v>0</v>
      </c>
      <c r="H79" s="11">
        <f ca="1">((COUNTIFS(SWISSW!$I:$I,'MTT DRAW'!$A79,SWISSW!$J:$J,'MTT DRAW'!H$1,SWISSW!$F:$F,"Draw")+COUNTIFS(SWISSW!$I:$I,'MTT DRAW'!H$1,SWISSW!$J:$J,'MTT DRAW'!$A79,SWISSW!$F:$F,"Draw")))*IF(ROW()=COLUMN(),0.5,1)</f>
        <v>0</v>
      </c>
      <c r="I79" s="11">
        <f ca="1">((COUNTIFS(SWISSW!$I:$I,'MTT DRAW'!$A79,SWISSW!$J:$J,'MTT DRAW'!I$1,SWISSW!$F:$F,"Draw")+COUNTIFS(SWISSW!$I:$I,'MTT DRAW'!I$1,SWISSW!$J:$J,'MTT DRAW'!$A79,SWISSW!$F:$F,"Draw")))*IF(ROW()=COLUMN(),0.5,1)</f>
        <v>0</v>
      </c>
      <c r="J79" s="11">
        <f ca="1">((COUNTIFS(SWISSW!$I:$I,'MTT DRAW'!$A79,SWISSW!$J:$J,'MTT DRAW'!J$1,SWISSW!$F:$F,"Draw")+COUNTIFS(SWISSW!$I:$I,'MTT DRAW'!J$1,SWISSW!$J:$J,'MTT DRAW'!$A79,SWISSW!$F:$F,"Draw")))*IF(ROW()=COLUMN(),0.5,1)</f>
        <v>0</v>
      </c>
      <c r="K79" s="11">
        <f ca="1">((COUNTIFS(SWISSW!$I:$I,'MTT DRAW'!$A79,SWISSW!$J:$J,'MTT DRAW'!K$1,SWISSW!$F:$F,"Draw")+COUNTIFS(SWISSW!$I:$I,'MTT DRAW'!K$1,SWISSW!$J:$J,'MTT DRAW'!$A79,SWISSW!$F:$F,"Draw")))*IF(ROW()=COLUMN(),0.5,1)</f>
        <v>0</v>
      </c>
      <c r="L79" s="11">
        <f ca="1">((COUNTIFS(SWISSW!$I:$I,'MTT DRAW'!$A79,SWISSW!$J:$J,'MTT DRAW'!L$1,SWISSW!$F:$F,"Draw")+COUNTIFS(SWISSW!$I:$I,'MTT DRAW'!L$1,SWISSW!$J:$J,'MTT DRAW'!$A79,SWISSW!$F:$F,"Draw")))*IF(ROW()=COLUMN(),0.5,1)</f>
        <v>0</v>
      </c>
      <c r="M79" s="11">
        <f ca="1">((COUNTIFS(SWISSW!$I:$I,'MTT DRAW'!$A79,SWISSW!$J:$J,'MTT DRAW'!M$1,SWISSW!$F:$F,"Draw")+COUNTIFS(SWISSW!$I:$I,'MTT DRAW'!M$1,SWISSW!$J:$J,'MTT DRAW'!$A79,SWISSW!$F:$F,"Draw")))*IF(ROW()=COLUMN(),0.5,1)</f>
        <v>0</v>
      </c>
      <c r="N79" s="11">
        <f ca="1">((COUNTIFS(SWISSW!$I:$I,'MTT DRAW'!$A79,SWISSW!$J:$J,'MTT DRAW'!N$1,SWISSW!$F:$F,"Draw")+COUNTIFS(SWISSW!$I:$I,'MTT DRAW'!N$1,SWISSW!$J:$J,'MTT DRAW'!$A79,SWISSW!$F:$F,"Draw")))*IF(ROW()=COLUMN(),0.5,1)</f>
        <v>0</v>
      </c>
      <c r="O79" s="11">
        <f ca="1">((COUNTIFS(SWISSW!$I:$I,'MTT DRAW'!$A79,SWISSW!$J:$J,'MTT DRAW'!O$1,SWISSW!$F:$F,"Draw")+COUNTIFS(SWISSW!$I:$I,'MTT DRAW'!O$1,SWISSW!$J:$J,'MTT DRAW'!$A79,SWISSW!$F:$F,"Draw")))*IF(ROW()=COLUMN(),0.5,1)</f>
        <v>0</v>
      </c>
      <c r="P79" s="11">
        <f ca="1">((COUNTIFS(SWISSW!$I:$I,'MTT DRAW'!$A79,SWISSW!$J:$J,'MTT DRAW'!P$1,SWISSW!$F:$F,"Draw")+COUNTIFS(SWISSW!$I:$I,'MTT DRAW'!P$1,SWISSW!$J:$J,'MTT DRAW'!$A79,SWISSW!$F:$F,"Draw")))*IF(ROW()=COLUMN(),0.5,1)</f>
        <v>0</v>
      </c>
      <c r="Q79" s="11">
        <f ca="1">((COUNTIFS(SWISSW!$I:$I,'MTT DRAW'!$A79,SWISSW!$J:$J,'MTT DRAW'!Q$1,SWISSW!$F:$F,"Draw")+COUNTIFS(SWISSW!$I:$I,'MTT DRAW'!Q$1,SWISSW!$J:$J,'MTT DRAW'!$A79,SWISSW!$F:$F,"Draw")))*IF(ROW()=COLUMN(),0.5,1)</f>
        <v>0</v>
      </c>
      <c r="R79" s="11">
        <f ca="1">((COUNTIFS(SWISSW!$I:$I,'MTT DRAW'!$A79,SWISSW!$J:$J,'MTT DRAW'!R$1,SWISSW!$F:$F,"Draw")+COUNTIFS(SWISSW!$I:$I,'MTT DRAW'!R$1,SWISSW!$J:$J,'MTT DRAW'!$A79,SWISSW!$F:$F,"Draw")))*IF(ROW()=COLUMN(),0.5,1)</f>
        <v>0</v>
      </c>
      <c r="S79" s="11">
        <f ca="1">((COUNTIFS(SWISSW!$I:$I,'MTT DRAW'!$A79,SWISSW!$J:$J,'MTT DRAW'!S$1,SWISSW!$F:$F,"Draw")+COUNTIFS(SWISSW!$I:$I,'MTT DRAW'!S$1,SWISSW!$J:$J,'MTT DRAW'!$A79,SWISSW!$F:$F,"Draw")))*IF(ROW()=COLUMN(),0.5,1)</f>
        <v>0</v>
      </c>
      <c r="T79" s="11">
        <f ca="1">((COUNTIFS(SWISSW!$I:$I,'MTT DRAW'!$A79,SWISSW!$J:$J,'MTT DRAW'!T$1,SWISSW!$F:$F,"Draw")+COUNTIFS(SWISSW!$I:$I,'MTT DRAW'!T$1,SWISSW!$J:$J,'MTT DRAW'!$A79,SWISSW!$F:$F,"Draw")))*IF(ROW()=COLUMN(),0.5,1)</f>
        <v>0</v>
      </c>
      <c r="U79" s="11">
        <f ca="1">((COUNTIFS(SWISSW!$I:$I,'MTT DRAW'!$A79,SWISSW!$J:$J,'MTT DRAW'!U$1,SWISSW!$F:$F,"Draw")+COUNTIFS(SWISSW!$I:$I,'MTT DRAW'!U$1,SWISSW!$J:$J,'MTT DRAW'!$A79,SWISSW!$F:$F,"Draw")))*IF(ROW()=COLUMN(),0.5,1)</f>
        <v>0</v>
      </c>
      <c r="V79" s="11">
        <f ca="1">((COUNTIFS(SWISSW!$I:$I,'MTT DRAW'!$A79,SWISSW!$J:$J,'MTT DRAW'!V$1,SWISSW!$F:$F,"Draw")+COUNTIFS(SWISSW!$I:$I,'MTT DRAW'!V$1,SWISSW!$J:$J,'MTT DRAW'!$A79,SWISSW!$F:$F,"Draw")))*IF(ROW()=COLUMN(),0.5,1)</f>
        <v>0</v>
      </c>
      <c r="W79" s="11">
        <f ca="1">((COUNTIFS(SWISSW!$I:$I,'MTT DRAW'!$A79,SWISSW!$J:$J,'MTT DRAW'!W$1,SWISSW!$F:$F,"Draw")+COUNTIFS(SWISSW!$I:$I,'MTT DRAW'!W$1,SWISSW!$J:$J,'MTT DRAW'!$A79,SWISSW!$F:$F,"Draw")))*IF(ROW()=COLUMN(),0.5,1)</f>
        <v>0</v>
      </c>
      <c r="X79" s="11">
        <f ca="1">((COUNTIFS(SWISSW!$I:$I,'MTT DRAW'!$A79,SWISSW!$J:$J,'MTT DRAW'!X$1,SWISSW!$F:$F,"Draw")+COUNTIFS(SWISSW!$I:$I,'MTT DRAW'!X$1,SWISSW!$J:$J,'MTT DRAW'!$A79,SWISSW!$F:$F,"Draw")))*IF(ROW()=COLUMN(),0.5,1)</f>
        <v>0</v>
      </c>
      <c r="Y79" s="11">
        <f ca="1">((COUNTIFS(SWISSW!$I:$I,'MTT DRAW'!$A79,SWISSW!$J:$J,'MTT DRAW'!Y$1,SWISSW!$F:$F,"Draw")+COUNTIFS(SWISSW!$I:$I,'MTT DRAW'!Y$1,SWISSW!$J:$J,'MTT DRAW'!$A79,SWISSW!$F:$F,"Draw")))*IF(ROW()=COLUMN(),0.5,1)</f>
        <v>0</v>
      </c>
      <c r="Z79" s="11">
        <f ca="1">((COUNTIFS(SWISSW!$I:$I,'MTT DRAW'!$A79,SWISSW!$J:$J,'MTT DRAW'!Z$1,SWISSW!$F:$F,"Draw")+COUNTIFS(SWISSW!$I:$I,'MTT DRAW'!Z$1,SWISSW!$J:$J,'MTT DRAW'!$A79,SWISSW!$F:$F,"Draw")))*IF(ROW()=COLUMN(),0.5,1)</f>
        <v>0</v>
      </c>
      <c r="AA79" s="11">
        <f ca="1">((COUNTIFS(SWISSW!$I:$I,'MTT DRAW'!$A79,SWISSW!$J:$J,'MTT DRAW'!AA$1,SWISSW!$F:$F,"Draw")+COUNTIFS(SWISSW!$I:$I,'MTT DRAW'!AA$1,SWISSW!$J:$J,'MTT DRAW'!$A79,SWISSW!$F:$F,"Draw")))*IF(ROW()=COLUMN(),0.5,1)</f>
        <v>0</v>
      </c>
      <c r="AB79" s="11">
        <f ca="1">((COUNTIFS(SWISSW!$I:$I,'MTT DRAW'!$A79,SWISSW!$J:$J,'MTT DRAW'!AB$1,SWISSW!$F:$F,"Draw")+COUNTIFS(SWISSW!$I:$I,'MTT DRAW'!AB$1,SWISSW!$J:$J,'MTT DRAW'!$A79,SWISSW!$F:$F,"Draw")))*IF(ROW()=COLUMN(),0.5,1)</f>
        <v>0</v>
      </c>
      <c r="AC79" s="11">
        <f ca="1">((COUNTIFS(SWISSW!$I:$I,'MTT DRAW'!$A79,SWISSW!$J:$J,'MTT DRAW'!AC$1,SWISSW!$F:$F,"Draw")+COUNTIFS(SWISSW!$I:$I,'MTT DRAW'!AC$1,SWISSW!$J:$J,'MTT DRAW'!$A79,SWISSW!$F:$F,"Draw")))*IF(ROW()=COLUMN(),0.5,1)</f>
        <v>0</v>
      </c>
      <c r="AD79" s="11">
        <f ca="1">((COUNTIFS(SWISSW!$I:$I,'MTT DRAW'!$A79,SWISSW!$J:$J,'MTT DRAW'!AD$1,SWISSW!$F:$F,"Draw")+COUNTIFS(SWISSW!$I:$I,'MTT DRAW'!AD$1,SWISSW!$J:$J,'MTT DRAW'!$A79,SWISSW!$F:$F,"Draw")))*IF(ROW()=COLUMN(),0.5,1)</f>
        <v>0</v>
      </c>
      <c r="AE79" s="11">
        <f ca="1">((COUNTIFS(SWISSW!$I:$I,'MTT DRAW'!$A79,SWISSW!$J:$J,'MTT DRAW'!AE$1,SWISSW!$F:$F,"Draw")+COUNTIFS(SWISSW!$I:$I,'MTT DRAW'!AE$1,SWISSW!$J:$J,'MTT DRAW'!$A79,SWISSW!$F:$F,"Draw")))*IF(ROW()=COLUMN(),0.5,1)</f>
        <v>0</v>
      </c>
      <c r="AF79" s="11">
        <f ca="1">((COUNTIFS(SWISSW!$I:$I,'MTT DRAW'!$A79,SWISSW!$J:$J,'MTT DRAW'!AF$1,SWISSW!$F:$F,"Draw")+COUNTIFS(SWISSW!$I:$I,'MTT DRAW'!AF$1,SWISSW!$J:$J,'MTT DRAW'!$A79,SWISSW!$F:$F,"Draw")))*IF(ROW()=COLUMN(),0.5,1)</f>
        <v>0</v>
      </c>
      <c r="AG79" s="11">
        <f ca="1">((COUNTIFS(SWISSW!$I:$I,'MTT DRAW'!$A79,SWISSW!$J:$J,'MTT DRAW'!AG$1,SWISSW!$F:$F,"Draw")+COUNTIFS(SWISSW!$I:$I,'MTT DRAW'!AG$1,SWISSW!$J:$J,'MTT DRAW'!$A79,SWISSW!$F:$F,"Draw")))*IF(ROW()=COLUMN(),0.5,1)</f>
        <v>0</v>
      </c>
      <c r="AH79" s="11">
        <f ca="1">((COUNTIFS(SWISSW!$I:$I,'MTT DRAW'!$A79,SWISSW!$J:$J,'MTT DRAW'!AH$1,SWISSW!$F:$F,"Draw")+COUNTIFS(SWISSW!$I:$I,'MTT DRAW'!AH$1,SWISSW!$J:$J,'MTT DRAW'!$A79,SWISSW!$F:$F,"Draw")))*IF(ROW()=COLUMN(),0.5,1)</f>
        <v>0</v>
      </c>
      <c r="AI79" s="11">
        <f ca="1">((COUNTIFS(SWISSW!$I:$I,'MTT DRAW'!$A79,SWISSW!$J:$J,'MTT DRAW'!AI$1,SWISSW!$F:$F,"Draw")+COUNTIFS(SWISSW!$I:$I,'MTT DRAW'!AI$1,SWISSW!$J:$J,'MTT DRAW'!$A79,SWISSW!$F:$F,"Draw")))*IF(ROW()=COLUMN(),0.5,1)</f>
        <v>0</v>
      </c>
      <c r="AJ79" s="11">
        <f ca="1">((COUNTIFS(SWISSW!$I:$I,'MTT DRAW'!$A79,SWISSW!$J:$J,'MTT DRAW'!AJ$1,SWISSW!$F:$F,"Draw")+COUNTIFS(SWISSW!$I:$I,'MTT DRAW'!AJ$1,SWISSW!$J:$J,'MTT DRAW'!$A79,SWISSW!$F:$F,"Draw")))*IF(ROW()=COLUMN(),0.5,1)</f>
        <v>0</v>
      </c>
      <c r="AK79" s="11">
        <f ca="1">((COUNTIFS(SWISSW!$I:$I,'MTT DRAW'!$A79,SWISSW!$J:$J,'MTT DRAW'!AK$1,SWISSW!$F:$F,"Draw")+COUNTIFS(SWISSW!$I:$I,'MTT DRAW'!AK$1,SWISSW!$J:$J,'MTT DRAW'!$A79,SWISSW!$F:$F,"Draw")))*IF(ROW()=COLUMN(),0.5,1)</f>
        <v>0</v>
      </c>
      <c r="AL79" s="11">
        <f ca="1">((COUNTIFS(SWISSW!$I:$I,'MTT DRAW'!$A79,SWISSW!$J:$J,'MTT DRAW'!AL$1,SWISSW!$F:$F,"Draw")+COUNTIFS(SWISSW!$I:$I,'MTT DRAW'!AL$1,SWISSW!$J:$J,'MTT DRAW'!$A79,SWISSW!$F:$F,"Draw")))*IF(ROW()=COLUMN(),0.5,1)</f>
        <v>0</v>
      </c>
      <c r="AM79" s="11">
        <f ca="1">((COUNTIFS(SWISSW!$I:$I,'MTT DRAW'!$A79,SWISSW!$J:$J,'MTT DRAW'!AM$1,SWISSW!$F:$F,"Draw")+COUNTIFS(SWISSW!$I:$I,'MTT DRAW'!AM$1,SWISSW!$J:$J,'MTT DRAW'!$A79,SWISSW!$F:$F,"Draw")))*IF(ROW()=COLUMN(),0.5,1)</f>
        <v>0</v>
      </c>
      <c r="AN79" s="11">
        <f ca="1">((COUNTIFS(SWISSW!$I:$I,'MTT DRAW'!$A79,SWISSW!$J:$J,'MTT DRAW'!AN$1,SWISSW!$F:$F,"Draw")+COUNTIFS(SWISSW!$I:$I,'MTT DRAW'!AN$1,SWISSW!$J:$J,'MTT DRAW'!$A79,SWISSW!$F:$F,"Draw")))*IF(ROW()=COLUMN(),0.5,1)</f>
        <v>0</v>
      </c>
      <c r="AO79" s="11">
        <f ca="1">((COUNTIFS(SWISSW!$I:$I,'MTT DRAW'!$A79,SWISSW!$J:$J,'MTT DRAW'!AO$1,SWISSW!$F:$F,"Draw")+COUNTIFS(SWISSW!$I:$I,'MTT DRAW'!AO$1,SWISSW!$J:$J,'MTT DRAW'!$A79,SWISSW!$F:$F,"Draw")))*IF(ROW()=COLUMN(),0.5,1)</f>
        <v>0</v>
      </c>
      <c r="AP79" s="11">
        <f ca="1">((COUNTIFS(SWISSW!$I:$I,'MTT DRAW'!$A79,SWISSW!$J:$J,'MTT DRAW'!AP$1,SWISSW!$F:$F,"Draw")+COUNTIFS(SWISSW!$I:$I,'MTT DRAW'!AP$1,SWISSW!$J:$J,'MTT DRAW'!$A79,SWISSW!$F:$F,"Draw")))*IF(ROW()=COLUMN(),0.5,1)</f>
        <v>0</v>
      </c>
      <c r="AQ79" s="11">
        <f ca="1">((COUNTIFS(SWISSW!$I:$I,'MTT DRAW'!$A79,SWISSW!$J:$J,'MTT DRAW'!AQ$1,SWISSW!$F:$F,"Draw")+COUNTIFS(SWISSW!$I:$I,'MTT DRAW'!AQ$1,SWISSW!$J:$J,'MTT DRAW'!$A79,SWISSW!$F:$F,"Draw")))*IF(ROW()=COLUMN(),0.5,1)</f>
        <v>0</v>
      </c>
      <c r="AR79" s="11">
        <f ca="1">((COUNTIFS(SWISSW!$I:$I,'MTT DRAW'!$A79,SWISSW!$J:$J,'MTT DRAW'!AR$1,SWISSW!$F:$F,"Draw")+COUNTIFS(SWISSW!$I:$I,'MTT DRAW'!AR$1,SWISSW!$J:$J,'MTT DRAW'!$A79,SWISSW!$F:$F,"Draw")))*IF(ROW()=COLUMN(),0.5,1)</f>
        <v>0</v>
      </c>
      <c r="AS79" s="11">
        <f ca="1">((COUNTIFS(SWISSW!$I:$I,'MTT DRAW'!$A79,SWISSW!$J:$J,'MTT DRAW'!AS$1,SWISSW!$F:$F,"Draw")+COUNTIFS(SWISSW!$I:$I,'MTT DRAW'!AS$1,SWISSW!$J:$J,'MTT DRAW'!$A79,SWISSW!$F:$F,"Draw")))*IF(ROW()=COLUMN(),0.5,1)</f>
        <v>0</v>
      </c>
      <c r="AT79" s="11">
        <f ca="1">((COUNTIFS(SWISSW!$I:$I,'MTT DRAW'!$A79,SWISSW!$J:$J,'MTT DRAW'!AT$1,SWISSW!$F:$F,"Draw")+COUNTIFS(SWISSW!$I:$I,'MTT DRAW'!AT$1,SWISSW!$J:$J,'MTT DRAW'!$A79,SWISSW!$F:$F,"Draw")))*IF(ROW()=COLUMN(),0.5,1)</f>
        <v>0</v>
      </c>
      <c r="AU79" s="11">
        <f ca="1">((COUNTIFS(SWISSW!$I:$I,'MTT DRAW'!$A79,SWISSW!$J:$J,'MTT DRAW'!AU$1,SWISSW!$F:$F,"Draw")+COUNTIFS(SWISSW!$I:$I,'MTT DRAW'!AU$1,SWISSW!$J:$J,'MTT DRAW'!$A79,SWISSW!$F:$F,"Draw")))*IF(ROW()=COLUMN(),0.5,1)</f>
        <v>0</v>
      </c>
      <c r="AV79" s="11">
        <f ca="1">((COUNTIFS(SWISSW!$I:$I,'MTT DRAW'!$A79,SWISSW!$J:$J,'MTT DRAW'!AV$1,SWISSW!$F:$F,"Draw")+COUNTIFS(SWISSW!$I:$I,'MTT DRAW'!AV$1,SWISSW!$J:$J,'MTT DRAW'!$A79,SWISSW!$F:$F,"Draw")))*IF(ROW()=COLUMN(),0.5,1)</f>
        <v>0</v>
      </c>
      <c r="AW79" s="11">
        <f ca="1">((COUNTIFS(SWISSW!$I:$I,'MTT DRAW'!$A79,SWISSW!$J:$J,'MTT DRAW'!AW$1,SWISSW!$F:$F,"Draw")+COUNTIFS(SWISSW!$I:$I,'MTT DRAW'!AW$1,SWISSW!$J:$J,'MTT DRAW'!$A79,SWISSW!$F:$F,"Draw")))*IF(ROW()=COLUMN(),0.5,1)</f>
        <v>0</v>
      </c>
      <c r="AX79" s="11">
        <f ca="1">((COUNTIFS(SWISSW!$I:$I,'MTT DRAW'!$A79,SWISSW!$J:$J,'MTT DRAW'!AX$1,SWISSW!$F:$F,"Draw")+COUNTIFS(SWISSW!$I:$I,'MTT DRAW'!AX$1,SWISSW!$J:$J,'MTT DRAW'!$A79,SWISSW!$F:$F,"Draw")))*IF(ROW()=COLUMN(),0.5,1)</f>
        <v>0</v>
      </c>
      <c r="AY79" s="11">
        <f ca="1">((COUNTIFS(SWISSW!$I:$I,'MTT DRAW'!$A79,SWISSW!$J:$J,'MTT DRAW'!AY$1,SWISSW!$F:$F,"Draw")+COUNTIFS(SWISSW!$I:$I,'MTT DRAW'!AY$1,SWISSW!$J:$J,'MTT DRAW'!$A79,SWISSW!$F:$F,"Draw")))*IF(ROW()=COLUMN(),0.5,1)</f>
        <v>0</v>
      </c>
      <c r="AZ79" s="11">
        <f ca="1">((COUNTIFS(SWISSW!$I:$I,'MTT DRAW'!$A79,SWISSW!$J:$J,'MTT DRAW'!AZ$1,SWISSW!$F:$F,"Draw")+COUNTIFS(SWISSW!$I:$I,'MTT DRAW'!AZ$1,SWISSW!$J:$J,'MTT DRAW'!$A79,SWISSW!$F:$F,"Draw")))*IF(ROW()=COLUMN(),0.5,1)</f>
        <v>0</v>
      </c>
      <c r="BA79" s="11">
        <f ca="1">((COUNTIFS(SWISSW!$I:$I,'MTT DRAW'!$A79,SWISSW!$J:$J,'MTT DRAW'!BA$1,SWISSW!$F:$F,"Draw")+COUNTIFS(SWISSW!$I:$I,'MTT DRAW'!BA$1,SWISSW!$J:$J,'MTT DRAW'!$A79,SWISSW!$F:$F,"Draw")))*IF(ROW()=COLUMN(),0.5,1)</f>
        <v>0</v>
      </c>
      <c r="BB79" s="11">
        <f ca="1">((COUNTIFS(SWISSW!$I:$I,'MTT DRAW'!$A79,SWISSW!$J:$J,'MTT DRAW'!BB$1,SWISSW!$F:$F,"Draw")+COUNTIFS(SWISSW!$I:$I,'MTT DRAW'!BB$1,SWISSW!$J:$J,'MTT DRAW'!$A79,SWISSW!$F:$F,"Draw")))*IF(ROW()=COLUMN(),0.5,1)</f>
        <v>0</v>
      </c>
      <c r="BC79" s="11">
        <f ca="1">((COUNTIFS(SWISSW!$I:$I,'MTT DRAW'!$A79,SWISSW!$J:$J,'MTT DRAW'!BC$1,SWISSW!$F:$F,"Draw")+COUNTIFS(SWISSW!$I:$I,'MTT DRAW'!BC$1,SWISSW!$J:$J,'MTT DRAW'!$A79,SWISSW!$F:$F,"Draw")))*IF(ROW()=COLUMN(),0.5,1)</f>
        <v>0</v>
      </c>
      <c r="BD79" s="11">
        <f ca="1">((COUNTIFS(SWISSW!$I:$I,'MTT DRAW'!$A79,SWISSW!$J:$J,'MTT DRAW'!BD$1,SWISSW!$F:$F,"Draw")+COUNTIFS(SWISSW!$I:$I,'MTT DRAW'!BD$1,SWISSW!$J:$J,'MTT DRAW'!$A79,SWISSW!$F:$F,"Draw")))*IF(ROW()=COLUMN(),0.5,1)</f>
        <v>0</v>
      </c>
      <c r="BE79" s="11">
        <f ca="1">((COUNTIFS(SWISSW!$I:$I,'MTT DRAW'!$A79,SWISSW!$J:$J,'MTT DRAW'!BE$1,SWISSW!$F:$F,"Draw")+COUNTIFS(SWISSW!$I:$I,'MTT DRAW'!BE$1,SWISSW!$J:$J,'MTT DRAW'!$A79,SWISSW!$F:$F,"Draw")))*IF(ROW()=COLUMN(),0.5,1)</f>
        <v>0</v>
      </c>
      <c r="BF79" s="11">
        <f ca="1">((COUNTIFS(SWISSW!$I:$I,'MTT DRAW'!$A79,SWISSW!$J:$J,'MTT DRAW'!BF$1,SWISSW!$F:$F,"Draw")+COUNTIFS(SWISSW!$I:$I,'MTT DRAW'!BF$1,SWISSW!$J:$J,'MTT DRAW'!$A79,SWISSW!$F:$F,"Draw")))*IF(ROW()=COLUMN(),0.5,1)</f>
        <v>0</v>
      </c>
      <c r="BG79" s="11">
        <f ca="1">((COUNTIFS(SWISSW!$I:$I,'MTT DRAW'!$A79,SWISSW!$J:$J,'MTT DRAW'!BG$1,SWISSW!$F:$F,"Draw")+COUNTIFS(SWISSW!$I:$I,'MTT DRAW'!BG$1,SWISSW!$J:$J,'MTT DRAW'!$A79,SWISSW!$F:$F,"Draw")))*IF(ROW()=COLUMN(),0.5,1)</f>
        <v>0</v>
      </c>
      <c r="BH79" s="11">
        <f ca="1">((COUNTIFS(SWISSW!$I:$I,'MTT DRAW'!$A79,SWISSW!$J:$J,'MTT DRAW'!BH$1,SWISSW!$F:$F,"Draw")+COUNTIFS(SWISSW!$I:$I,'MTT DRAW'!BH$1,SWISSW!$J:$J,'MTT DRAW'!$A79,SWISSW!$F:$F,"Draw")))*IF(ROW()=COLUMN(),0.5,1)</f>
        <v>0</v>
      </c>
      <c r="BI79" s="11">
        <f ca="1">((COUNTIFS(SWISSW!$I:$I,'MTT DRAW'!$A79,SWISSW!$J:$J,'MTT DRAW'!BI$1,SWISSW!$F:$F,"Draw")+COUNTIFS(SWISSW!$I:$I,'MTT DRAW'!BI$1,SWISSW!$J:$J,'MTT DRAW'!$A79,SWISSW!$F:$F,"Draw")))*IF(ROW()=COLUMN(),0.5,1)</f>
        <v>0</v>
      </c>
      <c r="BJ79" s="11">
        <f ca="1">((COUNTIFS(SWISSW!$I:$I,'MTT DRAW'!$A79,SWISSW!$J:$J,'MTT DRAW'!BJ$1,SWISSW!$F:$F,"Draw")+COUNTIFS(SWISSW!$I:$I,'MTT DRAW'!BJ$1,SWISSW!$J:$J,'MTT DRAW'!$A79,SWISSW!$F:$F,"Draw")))*IF(ROW()=COLUMN(),0.5,1)</f>
        <v>0</v>
      </c>
      <c r="BK79" s="11">
        <f ca="1">((COUNTIFS(SWISSW!$I:$I,'MTT DRAW'!$A79,SWISSW!$J:$J,'MTT DRAW'!BK$1,SWISSW!$F:$F,"Draw")+COUNTIFS(SWISSW!$I:$I,'MTT DRAW'!BK$1,SWISSW!$J:$J,'MTT DRAW'!$A79,SWISSW!$F:$F,"Draw")))*IF(ROW()=COLUMN(),0.5,1)</f>
        <v>0</v>
      </c>
      <c r="BL79" s="11">
        <f ca="1">((COUNTIFS(SWISSW!$I:$I,'MTT DRAW'!$A79,SWISSW!$J:$J,'MTT DRAW'!BL$1,SWISSW!$F:$F,"Draw")+COUNTIFS(SWISSW!$I:$I,'MTT DRAW'!BL$1,SWISSW!$J:$J,'MTT DRAW'!$A79,SWISSW!$F:$F,"Draw")))*IF(ROW()=COLUMN(),0.5,1)</f>
        <v>0</v>
      </c>
      <c r="BM79" s="11" t="str">
        <f ca="1">MATCHUP!BM79</f>
        <v>-</v>
      </c>
      <c r="BN79" s="11" t="str">
        <f ca="1">MATCHUP!BN79</f>
        <v>-</v>
      </c>
      <c r="BO79" s="11" t="str">
        <f ca="1">MATCHUP!BO79</f>
        <v>-</v>
      </c>
      <c r="BP79" s="11" t="str">
        <f ca="1">MATCHUP!BP79</f>
        <v>-</v>
      </c>
      <c r="BQ79" s="11" t="str">
        <f ca="1">MATCHUP!BQ79</f>
        <v>-</v>
      </c>
      <c r="BR79" s="11" t="str">
        <f ca="1">MATCHUP!BR79</f>
        <v>-</v>
      </c>
      <c r="BS79" s="11" t="str">
        <f ca="1">MATCHUP!BS79</f>
        <v>-</v>
      </c>
      <c r="BT79" s="11" t="str">
        <f ca="1">MATCHUP!BT79</f>
        <v>-</v>
      </c>
      <c r="BU79" s="11" t="str">
        <f ca="1">MATCHUP!BU79</f>
        <v>-</v>
      </c>
      <c r="BV79" s="11" t="str">
        <f ca="1">MATCHUP!BV79</f>
        <v>-</v>
      </c>
      <c r="BW79" s="11" t="str">
        <f ca="1">MATCHUP!BW79</f>
        <v>-</v>
      </c>
      <c r="BX79" s="11" t="str">
        <f ca="1">MATCHUP!BX79</f>
        <v>-</v>
      </c>
      <c r="BY79" s="11" t="str">
        <f ca="1">MATCHUP!BY79</f>
        <v>-</v>
      </c>
      <c r="BZ79" s="11" t="str">
        <f ca="1">MATCHUP!BZ79</f>
        <v>-</v>
      </c>
      <c r="CA79" s="11" t="str">
        <f ca="1">MATCHUP!CA79</f>
        <v>-</v>
      </c>
      <c r="CB79" s="11" t="str">
        <f ca="1">MATCHUP!CB79</f>
        <v>-</v>
      </c>
      <c r="CC79" s="11" t="str">
        <f ca="1">MATCHUP!CC79</f>
        <v>-</v>
      </c>
      <c r="CD79" s="11" t="str">
        <f ca="1">MATCHUP!CD79</f>
        <v>-</v>
      </c>
      <c r="CE79" s="11" t="str">
        <f ca="1">MATCHUP!CE79</f>
        <v>-</v>
      </c>
      <c r="CF79" s="11" t="str">
        <f ca="1">MATCHUP!CF79</f>
        <v>-</v>
      </c>
      <c r="CG79" s="11" t="str">
        <f ca="1">MATCHUP!CG79</f>
        <v>-</v>
      </c>
      <c r="CH79" s="11" t="str">
        <f ca="1">MATCHUP!CH79</f>
        <v>-</v>
      </c>
      <c r="CI79" s="11" t="str">
        <f ca="1">MATCHUP!CI79</f>
        <v>-</v>
      </c>
      <c r="CJ79" s="11" t="str">
        <f ca="1">MATCHUP!CJ79</f>
        <v>-</v>
      </c>
      <c r="CK79" s="11" t="str">
        <f ca="1">MATCHUP!CK79</f>
        <v>-</v>
      </c>
      <c r="CL79" s="11" t="str">
        <f ca="1">MATCHUP!CL79</f>
        <v>-</v>
      </c>
      <c r="CM79" s="11" t="str">
        <f ca="1">MATCHUP!CM79</f>
        <v>-</v>
      </c>
      <c r="CN79" s="11" t="str">
        <f ca="1">MATCHUP!CN79</f>
        <v>-</v>
      </c>
      <c r="CO79" s="11" t="str">
        <f ca="1">MATCHUP!CO79</f>
        <v>-</v>
      </c>
      <c r="CP79" s="11" t="str">
        <f ca="1">MATCHUP!CP79</f>
        <v>-</v>
      </c>
      <c r="CQ79" s="11" t="str">
        <f ca="1">MATCHUP!CQ79</f>
        <v>-</v>
      </c>
      <c r="CR79" s="11" t="str">
        <f ca="1">MATCHUP!CR79</f>
        <v>-</v>
      </c>
      <c r="CS79" s="11" t="str">
        <f ca="1">MATCHUP!CS79</f>
        <v>-</v>
      </c>
      <c r="CT79" s="11" t="str">
        <f ca="1">MATCHUP!CT79</f>
        <v>-</v>
      </c>
      <c r="CU79" s="11" t="str">
        <f ca="1">MATCHUP!CU79</f>
        <v>-</v>
      </c>
      <c r="CV79" s="11" t="str">
        <f ca="1">MATCHUP!CV79</f>
        <v>-</v>
      </c>
    </row>
    <row r="80" spans="1:100" ht="55" customHeight="1" x14ac:dyDescent="0.3">
      <c r="A80" s="3">
        <f ca="1">MATCHUP!A80</f>
        <v>0</v>
      </c>
      <c r="B80" s="11">
        <f ca="1">((COUNTIFS(SWISSW!$I:$I,'MTT DRAW'!$A80,SWISSW!$J:$J,'MTT DRAW'!B$1,SWISSW!$F:$F,"Draw")+COUNTIFS(SWISSW!$I:$I,'MTT DRAW'!B$1,SWISSW!$J:$J,'MTT DRAW'!$A80,SWISSW!$F:$F,"Draw")))*IF(ROW()=COLUMN(),0.5,1)</f>
        <v>0</v>
      </c>
      <c r="C80" s="11">
        <f ca="1">((COUNTIFS(SWISSW!$I:$I,'MTT DRAW'!$A80,SWISSW!$J:$J,'MTT DRAW'!C$1,SWISSW!$F:$F,"Draw")+COUNTIFS(SWISSW!$I:$I,'MTT DRAW'!C$1,SWISSW!$J:$J,'MTT DRAW'!$A80,SWISSW!$F:$F,"Draw")))*IF(ROW()=COLUMN(),0.5,1)</f>
        <v>0</v>
      </c>
      <c r="D80" s="11">
        <f ca="1">((COUNTIFS(SWISSW!$I:$I,'MTT DRAW'!$A80,SWISSW!$J:$J,'MTT DRAW'!D$1,SWISSW!$F:$F,"Draw")+COUNTIFS(SWISSW!$I:$I,'MTT DRAW'!D$1,SWISSW!$J:$J,'MTT DRAW'!$A80,SWISSW!$F:$F,"Draw")))*IF(ROW()=COLUMN(),0.5,1)</f>
        <v>0</v>
      </c>
      <c r="E80" s="11">
        <f ca="1">((COUNTIFS(SWISSW!$I:$I,'MTT DRAW'!$A80,SWISSW!$J:$J,'MTT DRAW'!E$1,SWISSW!$F:$F,"Draw")+COUNTIFS(SWISSW!$I:$I,'MTT DRAW'!E$1,SWISSW!$J:$J,'MTT DRAW'!$A80,SWISSW!$F:$F,"Draw")))*IF(ROW()=COLUMN(),0.5,1)</f>
        <v>0</v>
      </c>
      <c r="F80" s="11">
        <f ca="1">((COUNTIFS(SWISSW!$I:$I,'MTT DRAW'!$A80,SWISSW!$J:$J,'MTT DRAW'!F$1,SWISSW!$F:$F,"Draw")+COUNTIFS(SWISSW!$I:$I,'MTT DRAW'!F$1,SWISSW!$J:$J,'MTT DRAW'!$A80,SWISSW!$F:$F,"Draw")))*IF(ROW()=COLUMN(),0.5,1)</f>
        <v>0</v>
      </c>
      <c r="G80" s="11">
        <f ca="1">((COUNTIFS(SWISSW!$I:$I,'MTT DRAW'!$A80,SWISSW!$J:$J,'MTT DRAW'!G$1,SWISSW!$F:$F,"Draw")+COUNTIFS(SWISSW!$I:$I,'MTT DRAW'!G$1,SWISSW!$J:$J,'MTT DRAW'!$A80,SWISSW!$F:$F,"Draw")))*IF(ROW()=COLUMN(),0.5,1)</f>
        <v>0</v>
      </c>
      <c r="H80" s="11">
        <f ca="1">((COUNTIFS(SWISSW!$I:$I,'MTT DRAW'!$A80,SWISSW!$J:$J,'MTT DRAW'!H$1,SWISSW!$F:$F,"Draw")+COUNTIFS(SWISSW!$I:$I,'MTT DRAW'!H$1,SWISSW!$J:$J,'MTT DRAW'!$A80,SWISSW!$F:$F,"Draw")))*IF(ROW()=COLUMN(),0.5,1)</f>
        <v>0</v>
      </c>
      <c r="I80" s="11">
        <f ca="1">((COUNTIFS(SWISSW!$I:$I,'MTT DRAW'!$A80,SWISSW!$J:$J,'MTT DRAW'!I$1,SWISSW!$F:$F,"Draw")+COUNTIFS(SWISSW!$I:$I,'MTT DRAW'!I$1,SWISSW!$J:$J,'MTT DRAW'!$A80,SWISSW!$F:$F,"Draw")))*IF(ROW()=COLUMN(),0.5,1)</f>
        <v>0</v>
      </c>
      <c r="J80" s="11">
        <f ca="1">((COUNTIFS(SWISSW!$I:$I,'MTT DRAW'!$A80,SWISSW!$J:$J,'MTT DRAW'!J$1,SWISSW!$F:$F,"Draw")+COUNTIFS(SWISSW!$I:$I,'MTT DRAW'!J$1,SWISSW!$J:$J,'MTT DRAW'!$A80,SWISSW!$F:$F,"Draw")))*IF(ROW()=COLUMN(),0.5,1)</f>
        <v>0</v>
      </c>
      <c r="K80" s="11">
        <f ca="1">((COUNTIFS(SWISSW!$I:$I,'MTT DRAW'!$A80,SWISSW!$J:$J,'MTT DRAW'!K$1,SWISSW!$F:$F,"Draw")+COUNTIFS(SWISSW!$I:$I,'MTT DRAW'!K$1,SWISSW!$J:$J,'MTT DRAW'!$A80,SWISSW!$F:$F,"Draw")))*IF(ROW()=COLUMN(),0.5,1)</f>
        <v>0</v>
      </c>
      <c r="L80" s="11">
        <f ca="1">((COUNTIFS(SWISSW!$I:$I,'MTT DRAW'!$A80,SWISSW!$J:$J,'MTT DRAW'!L$1,SWISSW!$F:$F,"Draw")+COUNTIFS(SWISSW!$I:$I,'MTT DRAW'!L$1,SWISSW!$J:$J,'MTT DRAW'!$A80,SWISSW!$F:$F,"Draw")))*IF(ROW()=COLUMN(),0.5,1)</f>
        <v>0</v>
      </c>
      <c r="M80" s="11">
        <f ca="1">((COUNTIFS(SWISSW!$I:$I,'MTT DRAW'!$A80,SWISSW!$J:$J,'MTT DRAW'!M$1,SWISSW!$F:$F,"Draw")+COUNTIFS(SWISSW!$I:$I,'MTT DRAW'!M$1,SWISSW!$J:$J,'MTT DRAW'!$A80,SWISSW!$F:$F,"Draw")))*IF(ROW()=COLUMN(),0.5,1)</f>
        <v>0</v>
      </c>
      <c r="N80" s="11">
        <f ca="1">((COUNTIFS(SWISSW!$I:$I,'MTT DRAW'!$A80,SWISSW!$J:$J,'MTT DRAW'!N$1,SWISSW!$F:$F,"Draw")+COUNTIFS(SWISSW!$I:$I,'MTT DRAW'!N$1,SWISSW!$J:$J,'MTT DRAW'!$A80,SWISSW!$F:$F,"Draw")))*IF(ROW()=COLUMN(),0.5,1)</f>
        <v>0</v>
      </c>
      <c r="O80" s="11">
        <f ca="1">((COUNTIFS(SWISSW!$I:$I,'MTT DRAW'!$A80,SWISSW!$J:$J,'MTT DRAW'!O$1,SWISSW!$F:$F,"Draw")+COUNTIFS(SWISSW!$I:$I,'MTT DRAW'!O$1,SWISSW!$J:$J,'MTT DRAW'!$A80,SWISSW!$F:$F,"Draw")))*IF(ROW()=COLUMN(),0.5,1)</f>
        <v>0</v>
      </c>
      <c r="P80" s="11">
        <f ca="1">((COUNTIFS(SWISSW!$I:$I,'MTT DRAW'!$A80,SWISSW!$J:$J,'MTT DRAW'!P$1,SWISSW!$F:$F,"Draw")+COUNTIFS(SWISSW!$I:$I,'MTT DRAW'!P$1,SWISSW!$J:$J,'MTT DRAW'!$A80,SWISSW!$F:$F,"Draw")))*IF(ROW()=COLUMN(),0.5,1)</f>
        <v>0</v>
      </c>
      <c r="Q80" s="11">
        <f ca="1">((COUNTIFS(SWISSW!$I:$I,'MTT DRAW'!$A80,SWISSW!$J:$J,'MTT DRAW'!Q$1,SWISSW!$F:$F,"Draw")+COUNTIFS(SWISSW!$I:$I,'MTT DRAW'!Q$1,SWISSW!$J:$J,'MTT DRAW'!$A80,SWISSW!$F:$F,"Draw")))*IF(ROW()=COLUMN(),0.5,1)</f>
        <v>0</v>
      </c>
      <c r="R80" s="11">
        <f ca="1">((COUNTIFS(SWISSW!$I:$I,'MTT DRAW'!$A80,SWISSW!$J:$J,'MTT DRAW'!R$1,SWISSW!$F:$F,"Draw")+COUNTIFS(SWISSW!$I:$I,'MTT DRAW'!R$1,SWISSW!$J:$J,'MTT DRAW'!$A80,SWISSW!$F:$F,"Draw")))*IF(ROW()=COLUMN(),0.5,1)</f>
        <v>0</v>
      </c>
      <c r="S80" s="11">
        <f ca="1">((COUNTIFS(SWISSW!$I:$I,'MTT DRAW'!$A80,SWISSW!$J:$J,'MTT DRAW'!S$1,SWISSW!$F:$F,"Draw")+COUNTIFS(SWISSW!$I:$I,'MTT DRAW'!S$1,SWISSW!$J:$J,'MTT DRAW'!$A80,SWISSW!$F:$F,"Draw")))*IF(ROW()=COLUMN(),0.5,1)</f>
        <v>0</v>
      </c>
      <c r="T80" s="11">
        <f ca="1">((COUNTIFS(SWISSW!$I:$I,'MTT DRAW'!$A80,SWISSW!$J:$J,'MTT DRAW'!T$1,SWISSW!$F:$F,"Draw")+COUNTIFS(SWISSW!$I:$I,'MTT DRAW'!T$1,SWISSW!$J:$J,'MTT DRAW'!$A80,SWISSW!$F:$F,"Draw")))*IF(ROW()=COLUMN(),0.5,1)</f>
        <v>0</v>
      </c>
      <c r="U80" s="11">
        <f ca="1">((COUNTIFS(SWISSW!$I:$I,'MTT DRAW'!$A80,SWISSW!$J:$J,'MTT DRAW'!U$1,SWISSW!$F:$F,"Draw")+COUNTIFS(SWISSW!$I:$I,'MTT DRAW'!U$1,SWISSW!$J:$J,'MTT DRAW'!$A80,SWISSW!$F:$F,"Draw")))*IF(ROW()=COLUMN(),0.5,1)</f>
        <v>0</v>
      </c>
      <c r="V80" s="11">
        <f ca="1">((COUNTIFS(SWISSW!$I:$I,'MTT DRAW'!$A80,SWISSW!$J:$J,'MTT DRAW'!V$1,SWISSW!$F:$F,"Draw")+COUNTIFS(SWISSW!$I:$I,'MTT DRAW'!V$1,SWISSW!$J:$J,'MTT DRAW'!$A80,SWISSW!$F:$F,"Draw")))*IF(ROW()=COLUMN(),0.5,1)</f>
        <v>0</v>
      </c>
      <c r="W80" s="11">
        <f ca="1">((COUNTIFS(SWISSW!$I:$I,'MTT DRAW'!$A80,SWISSW!$J:$J,'MTT DRAW'!W$1,SWISSW!$F:$F,"Draw")+COUNTIFS(SWISSW!$I:$I,'MTT DRAW'!W$1,SWISSW!$J:$J,'MTT DRAW'!$A80,SWISSW!$F:$F,"Draw")))*IF(ROW()=COLUMN(),0.5,1)</f>
        <v>0</v>
      </c>
      <c r="X80" s="11">
        <f ca="1">((COUNTIFS(SWISSW!$I:$I,'MTT DRAW'!$A80,SWISSW!$J:$J,'MTT DRAW'!X$1,SWISSW!$F:$F,"Draw")+COUNTIFS(SWISSW!$I:$I,'MTT DRAW'!X$1,SWISSW!$J:$J,'MTT DRAW'!$A80,SWISSW!$F:$F,"Draw")))*IF(ROW()=COLUMN(),0.5,1)</f>
        <v>0</v>
      </c>
      <c r="Y80" s="11">
        <f ca="1">((COUNTIFS(SWISSW!$I:$I,'MTT DRAW'!$A80,SWISSW!$J:$J,'MTT DRAW'!Y$1,SWISSW!$F:$F,"Draw")+COUNTIFS(SWISSW!$I:$I,'MTT DRAW'!Y$1,SWISSW!$J:$J,'MTT DRAW'!$A80,SWISSW!$F:$F,"Draw")))*IF(ROW()=COLUMN(),0.5,1)</f>
        <v>0</v>
      </c>
      <c r="Z80" s="11">
        <f ca="1">((COUNTIFS(SWISSW!$I:$I,'MTT DRAW'!$A80,SWISSW!$J:$J,'MTT DRAW'!Z$1,SWISSW!$F:$F,"Draw")+COUNTIFS(SWISSW!$I:$I,'MTT DRAW'!Z$1,SWISSW!$J:$J,'MTT DRAW'!$A80,SWISSW!$F:$F,"Draw")))*IF(ROW()=COLUMN(),0.5,1)</f>
        <v>0</v>
      </c>
      <c r="AA80" s="11">
        <f ca="1">((COUNTIFS(SWISSW!$I:$I,'MTT DRAW'!$A80,SWISSW!$J:$J,'MTT DRAW'!AA$1,SWISSW!$F:$F,"Draw")+COUNTIFS(SWISSW!$I:$I,'MTT DRAW'!AA$1,SWISSW!$J:$J,'MTT DRAW'!$A80,SWISSW!$F:$F,"Draw")))*IF(ROW()=COLUMN(),0.5,1)</f>
        <v>0</v>
      </c>
      <c r="AB80" s="11">
        <f ca="1">((COUNTIFS(SWISSW!$I:$I,'MTT DRAW'!$A80,SWISSW!$J:$J,'MTT DRAW'!AB$1,SWISSW!$F:$F,"Draw")+COUNTIFS(SWISSW!$I:$I,'MTT DRAW'!AB$1,SWISSW!$J:$J,'MTT DRAW'!$A80,SWISSW!$F:$F,"Draw")))*IF(ROW()=COLUMN(),0.5,1)</f>
        <v>0</v>
      </c>
      <c r="AC80" s="11">
        <f ca="1">((COUNTIFS(SWISSW!$I:$I,'MTT DRAW'!$A80,SWISSW!$J:$J,'MTT DRAW'!AC$1,SWISSW!$F:$F,"Draw")+COUNTIFS(SWISSW!$I:$I,'MTT DRAW'!AC$1,SWISSW!$J:$J,'MTT DRAW'!$A80,SWISSW!$F:$F,"Draw")))*IF(ROW()=COLUMN(),0.5,1)</f>
        <v>0</v>
      </c>
      <c r="AD80" s="11">
        <f ca="1">((COUNTIFS(SWISSW!$I:$I,'MTT DRAW'!$A80,SWISSW!$J:$J,'MTT DRAW'!AD$1,SWISSW!$F:$F,"Draw")+COUNTIFS(SWISSW!$I:$I,'MTT DRAW'!AD$1,SWISSW!$J:$J,'MTT DRAW'!$A80,SWISSW!$F:$F,"Draw")))*IF(ROW()=COLUMN(),0.5,1)</f>
        <v>0</v>
      </c>
      <c r="AE80" s="11">
        <f ca="1">((COUNTIFS(SWISSW!$I:$I,'MTT DRAW'!$A80,SWISSW!$J:$J,'MTT DRAW'!AE$1,SWISSW!$F:$F,"Draw")+COUNTIFS(SWISSW!$I:$I,'MTT DRAW'!AE$1,SWISSW!$J:$J,'MTT DRAW'!$A80,SWISSW!$F:$F,"Draw")))*IF(ROW()=COLUMN(),0.5,1)</f>
        <v>0</v>
      </c>
      <c r="AF80" s="11">
        <f ca="1">((COUNTIFS(SWISSW!$I:$I,'MTT DRAW'!$A80,SWISSW!$J:$J,'MTT DRAW'!AF$1,SWISSW!$F:$F,"Draw")+COUNTIFS(SWISSW!$I:$I,'MTT DRAW'!AF$1,SWISSW!$J:$J,'MTT DRAW'!$A80,SWISSW!$F:$F,"Draw")))*IF(ROW()=COLUMN(),0.5,1)</f>
        <v>0</v>
      </c>
      <c r="AG80" s="11">
        <f ca="1">((COUNTIFS(SWISSW!$I:$I,'MTT DRAW'!$A80,SWISSW!$J:$J,'MTT DRAW'!AG$1,SWISSW!$F:$F,"Draw")+COUNTIFS(SWISSW!$I:$I,'MTT DRAW'!AG$1,SWISSW!$J:$J,'MTT DRAW'!$A80,SWISSW!$F:$F,"Draw")))*IF(ROW()=COLUMN(),0.5,1)</f>
        <v>0</v>
      </c>
      <c r="AH80" s="11">
        <f ca="1">((COUNTIFS(SWISSW!$I:$I,'MTT DRAW'!$A80,SWISSW!$J:$J,'MTT DRAW'!AH$1,SWISSW!$F:$F,"Draw")+COUNTIFS(SWISSW!$I:$I,'MTT DRAW'!AH$1,SWISSW!$J:$J,'MTT DRAW'!$A80,SWISSW!$F:$F,"Draw")))*IF(ROW()=COLUMN(),0.5,1)</f>
        <v>0</v>
      </c>
      <c r="AI80" s="11">
        <f ca="1">((COUNTIFS(SWISSW!$I:$I,'MTT DRAW'!$A80,SWISSW!$J:$J,'MTT DRAW'!AI$1,SWISSW!$F:$F,"Draw")+COUNTIFS(SWISSW!$I:$I,'MTT DRAW'!AI$1,SWISSW!$J:$J,'MTT DRAW'!$A80,SWISSW!$F:$F,"Draw")))*IF(ROW()=COLUMN(),0.5,1)</f>
        <v>0</v>
      </c>
      <c r="AJ80" s="11">
        <f ca="1">((COUNTIFS(SWISSW!$I:$I,'MTT DRAW'!$A80,SWISSW!$J:$J,'MTT DRAW'!AJ$1,SWISSW!$F:$F,"Draw")+COUNTIFS(SWISSW!$I:$I,'MTT DRAW'!AJ$1,SWISSW!$J:$J,'MTT DRAW'!$A80,SWISSW!$F:$F,"Draw")))*IF(ROW()=COLUMN(),0.5,1)</f>
        <v>0</v>
      </c>
      <c r="AK80" s="11">
        <f ca="1">((COUNTIFS(SWISSW!$I:$I,'MTT DRAW'!$A80,SWISSW!$J:$J,'MTT DRAW'!AK$1,SWISSW!$F:$F,"Draw")+COUNTIFS(SWISSW!$I:$I,'MTT DRAW'!AK$1,SWISSW!$J:$J,'MTT DRAW'!$A80,SWISSW!$F:$F,"Draw")))*IF(ROW()=COLUMN(),0.5,1)</f>
        <v>0</v>
      </c>
      <c r="AL80" s="11">
        <f ca="1">((COUNTIFS(SWISSW!$I:$I,'MTT DRAW'!$A80,SWISSW!$J:$J,'MTT DRAW'!AL$1,SWISSW!$F:$F,"Draw")+COUNTIFS(SWISSW!$I:$I,'MTT DRAW'!AL$1,SWISSW!$J:$J,'MTT DRAW'!$A80,SWISSW!$F:$F,"Draw")))*IF(ROW()=COLUMN(),0.5,1)</f>
        <v>0</v>
      </c>
      <c r="AM80" s="11">
        <f ca="1">((COUNTIFS(SWISSW!$I:$I,'MTT DRAW'!$A80,SWISSW!$J:$J,'MTT DRAW'!AM$1,SWISSW!$F:$F,"Draw")+COUNTIFS(SWISSW!$I:$I,'MTT DRAW'!AM$1,SWISSW!$J:$J,'MTT DRAW'!$A80,SWISSW!$F:$F,"Draw")))*IF(ROW()=COLUMN(),0.5,1)</f>
        <v>0</v>
      </c>
      <c r="AN80" s="11">
        <f ca="1">((COUNTIFS(SWISSW!$I:$I,'MTT DRAW'!$A80,SWISSW!$J:$J,'MTT DRAW'!AN$1,SWISSW!$F:$F,"Draw")+COUNTIFS(SWISSW!$I:$I,'MTT DRAW'!AN$1,SWISSW!$J:$J,'MTT DRAW'!$A80,SWISSW!$F:$F,"Draw")))*IF(ROW()=COLUMN(),0.5,1)</f>
        <v>0</v>
      </c>
      <c r="AO80" s="11">
        <f ca="1">((COUNTIFS(SWISSW!$I:$I,'MTT DRAW'!$A80,SWISSW!$J:$J,'MTT DRAW'!AO$1,SWISSW!$F:$F,"Draw")+COUNTIFS(SWISSW!$I:$I,'MTT DRAW'!AO$1,SWISSW!$J:$J,'MTT DRAW'!$A80,SWISSW!$F:$F,"Draw")))*IF(ROW()=COLUMN(),0.5,1)</f>
        <v>0</v>
      </c>
      <c r="AP80" s="11">
        <f ca="1">((COUNTIFS(SWISSW!$I:$I,'MTT DRAW'!$A80,SWISSW!$J:$J,'MTT DRAW'!AP$1,SWISSW!$F:$F,"Draw")+COUNTIFS(SWISSW!$I:$I,'MTT DRAW'!AP$1,SWISSW!$J:$J,'MTT DRAW'!$A80,SWISSW!$F:$F,"Draw")))*IF(ROW()=COLUMN(),0.5,1)</f>
        <v>0</v>
      </c>
      <c r="AQ80" s="11">
        <f ca="1">((COUNTIFS(SWISSW!$I:$I,'MTT DRAW'!$A80,SWISSW!$J:$J,'MTT DRAW'!AQ$1,SWISSW!$F:$F,"Draw")+COUNTIFS(SWISSW!$I:$I,'MTT DRAW'!AQ$1,SWISSW!$J:$J,'MTT DRAW'!$A80,SWISSW!$F:$F,"Draw")))*IF(ROW()=COLUMN(),0.5,1)</f>
        <v>0</v>
      </c>
      <c r="AR80" s="11">
        <f ca="1">((COUNTIFS(SWISSW!$I:$I,'MTT DRAW'!$A80,SWISSW!$J:$J,'MTT DRAW'!AR$1,SWISSW!$F:$F,"Draw")+COUNTIFS(SWISSW!$I:$I,'MTT DRAW'!AR$1,SWISSW!$J:$J,'MTT DRAW'!$A80,SWISSW!$F:$F,"Draw")))*IF(ROW()=COLUMN(),0.5,1)</f>
        <v>0</v>
      </c>
      <c r="AS80" s="11">
        <f ca="1">((COUNTIFS(SWISSW!$I:$I,'MTT DRAW'!$A80,SWISSW!$J:$J,'MTT DRAW'!AS$1,SWISSW!$F:$F,"Draw")+COUNTIFS(SWISSW!$I:$I,'MTT DRAW'!AS$1,SWISSW!$J:$J,'MTT DRAW'!$A80,SWISSW!$F:$F,"Draw")))*IF(ROW()=COLUMN(),0.5,1)</f>
        <v>0</v>
      </c>
      <c r="AT80" s="11">
        <f ca="1">((COUNTIFS(SWISSW!$I:$I,'MTT DRAW'!$A80,SWISSW!$J:$J,'MTT DRAW'!AT$1,SWISSW!$F:$F,"Draw")+COUNTIFS(SWISSW!$I:$I,'MTT DRAW'!AT$1,SWISSW!$J:$J,'MTT DRAW'!$A80,SWISSW!$F:$F,"Draw")))*IF(ROW()=COLUMN(),0.5,1)</f>
        <v>0</v>
      </c>
      <c r="AU80" s="11">
        <f ca="1">((COUNTIFS(SWISSW!$I:$I,'MTT DRAW'!$A80,SWISSW!$J:$J,'MTT DRAW'!AU$1,SWISSW!$F:$F,"Draw")+COUNTIFS(SWISSW!$I:$I,'MTT DRAW'!AU$1,SWISSW!$J:$J,'MTT DRAW'!$A80,SWISSW!$F:$F,"Draw")))*IF(ROW()=COLUMN(),0.5,1)</f>
        <v>0</v>
      </c>
      <c r="AV80" s="11">
        <f ca="1">((COUNTIFS(SWISSW!$I:$I,'MTT DRAW'!$A80,SWISSW!$J:$J,'MTT DRAW'!AV$1,SWISSW!$F:$F,"Draw")+COUNTIFS(SWISSW!$I:$I,'MTT DRAW'!AV$1,SWISSW!$J:$J,'MTT DRAW'!$A80,SWISSW!$F:$F,"Draw")))*IF(ROW()=COLUMN(),0.5,1)</f>
        <v>0</v>
      </c>
      <c r="AW80" s="11">
        <f ca="1">((COUNTIFS(SWISSW!$I:$I,'MTT DRAW'!$A80,SWISSW!$J:$J,'MTT DRAW'!AW$1,SWISSW!$F:$F,"Draw")+COUNTIFS(SWISSW!$I:$I,'MTT DRAW'!AW$1,SWISSW!$J:$J,'MTT DRAW'!$A80,SWISSW!$F:$F,"Draw")))*IF(ROW()=COLUMN(),0.5,1)</f>
        <v>0</v>
      </c>
      <c r="AX80" s="11">
        <f ca="1">((COUNTIFS(SWISSW!$I:$I,'MTT DRAW'!$A80,SWISSW!$J:$J,'MTT DRAW'!AX$1,SWISSW!$F:$F,"Draw")+COUNTIFS(SWISSW!$I:$I,'MTT DRAW'!AX$1,SWISSW!$J:$J,'MTT DRAW'!$A80,SWISSW!$F:$F,"Draw")))*IF(ROW()=COLUMN(),0.5,1)</f>
        <v>0</v>
      </c>
      <c r="AY80" s="11">
        <f ca="1">((COUNTIFS(SWISSW!$I:$I,'MTT DRAW'!$A80,SWISSW!$J:$J,'MTT DRAW'!AY$1,SWISSW!$F:$F,"Draw")+COUNTIFS(SWISSW!$I:$I,'MTT DRAW'!AY$1,SWISSW!$J:$J,'MTT DRAW'!$A80,SWISSW!$F:$F,"Draw")))*IF(ROW()=COLUMN(),0.5,1)</f>
        <v>0</v>
      </c>
      <c r="AZ80" s="11">
        <f ca="1">((COUNTIFS(SWISSW!$I:$I,'MTT DRAW'!$A80,SWISSW!$J:$J,'MTT DRAW'!AZ$1,SWISSW!$F:$F,"Draw")+COUNTIFS(SWISSW!$I:$I,'MTT DRAW'!AZ$1,SWISSW!$J:$J,'MTT DRAW'!$A80,SWISSW!$F:$F,"Draw")))*IF(ROW()=COLUMN(),0.5,1)</f>
        <v>0</v>
      </c>
      <c r="BA80" s="11">
        <f ca="1">((COUNTIFS(SWISSW!$I:$I,'MTT DRAW'!$A80,SWISSW!$J:$J,'MTT DRAW'!BA$1,SWISSW!$F:$F,"Draw")+COUNTIFS(SWISSW!$I:$I,'MTT DRAW'!BA$1,SWISSW!$J:$J,'MTT DRAW'!$A80,SWISSW!$F:$F,"Draw")))*IF(ROW()=COLUMN(),0.5,1)</f>
        <v>0</v>
      </c>
      <c r="BB80" s="11">
        <f ca="1">((COUNTIFS(SWISSW!$I:$I,'MTT DRAW'!$A80,SWISSW!$J:$J,'MTT DRAW'!BB$1,SWISSW!$F:$F,"Draw")+COUNTIFS(SWISSW!$I:$I,'MTT DRAW'!BB$1,SWISSW!$J:$J,'MTT DRAW'!$A80,SWISSW!$F:$F,"Draw")))*IF(ROW()=COLUMN(),0.5,1)</f>
        <v>0</v>
      </c>
      <c r="BC80" s="11">
        <f ca="1">((COUNTIFS(SWISSW!$I:$I,'MTT DRAW'!$A80,SWISSW!$J:$J,'MTT DRAW'!BC$1,SWISSW!$F:$F,"Draw")+COUNTIFS(SWISSW!$I:$I,'MTT DRAW'!BC$1,SWISSW!$J:$J,'MTT DRAW'!$A80,SWISSW!$F:$F,"Draw")))*IF(ROW()=COLUMN(),0.5,1)</f>
        <v>0</v>
      </c>
      <c r="BD80" s="11">
        <f ca="1">((COUNTIFS(SWISSW!$I:$I,'MTT DRAW'!$A80,SWISSW!$J:$J,'MTT DRAW'!BD$1,SWISSW!$F:$F,"Draw")+COUNTIFS(SWISSW!$I:$I,'MTT DRAW'!BD$1,SWISSW!$J:$J,'MTT DRAW'!$A80,SWISSW!$F:$F,"Draw")))*IF(ROW()=COLUMN(),0.5,1)</f>
        <v>0</v>
      </c>
      <c r="BE80" s="11">
        <f ca="1">((COUNTIFS(SWISSW!$I:$I,'MTT DRAW'!$A80,SWISSW!$J:$J,'MTT DRAW'!BE$1,SWISSW!$F:$F,"Draw")+COUNTIFS(SWISSW!$I:$I,'MTT DRAW'!BE$1,SWISSW!$J:$J,'MTT DRAW'!$A80,SWISSW!$F:$F,"Draw")))*IF(ROW()=COLUMN(),0.5,1)</f>
        <v>0</v>
      </c>
      <c r="BF80" s="11">
        <f ca="1">((COUNTIFS(SWISSW!$I:$I,'MTT DRAW'!$A80,SWISSW!$J:$J,'MTT DRAW'!BF$1,SWISSW!$F:$F,"Draw")+COUNTIFS(SWISSW!$I:$I,'MTT DRAW'!BF$1,SWISSW!$J:$J,'MTT DRAW'!$A80,SWISSW!$F:$F,"Draw")))*IF(ROW()=COLUMN(),0.5,1)</f>
        <v>0</v>
      </c>
      <c r="BG80" s="11">
        <f ca="1">((COUNTIFS(SWISSW!$I:$I,'MTT DRAW'!$A80,SWISSW!$J:$J,'MTT DRAW'!BG$1,SWISSW!$F:$F,"Draw")+COUNTIFS(SWISSW!$I:$I,'MTT DRAW'!BG$1,SWISSW!$J:$J,'MTT DRAW'!$A80,SWISSW!$F:$F,"Draw")))*IF(ROW()=COLUMN(),0.5,1)</f>
        <v>0</v>
      </c>
      <c r="BH80" s="11">
        <f ca="1">((COUNTIFS(SWISSW!$I:$I,'MTT DRAW'!$A80,SWISSW!$J:$J,'MTT DRAW'!BH$1,SWISSW!$F:$F,"Draw")+COUNTIFS(SWISSW!$I:$I,'MTT DRAW'!BH$1,SWISSW!$J:$J,'MTT DRAW'!$A80,SWISSW!$F:$F,"Draw")))*IF(ROW()=COLUMN(),0.5,1)</f>
        <v>0</v>
      </c>
      <c r="BI80" s="11">
        <f ca="1">((COUNTIFS(SWISSW!$I:$I,'MTT DRAW'!$A80,SWISSW!$J:$J,'MTT DRAW'!BI$1,SWISSW!$F:$F,"Draw")+COUNTIFS(SWISSW!$I:$I,'MTT DRAW'!BI$1,SWISSW!$J:$J,'MTT DRAW'!$A80,SWISSW!$F:$F,"Draw")))*IF(ROW()=COLUMN(),0.5,1)</f>
        <v>0</v>
      </c>
      <c r="BJ80" s="11">
        <f ca="1">((COUNTIFS(SWISSW!$I:$I,'MTT DRAW'!$A80,SWISSW!$J:$J,'MTT DRAW'!BJ$1,SWISSW!$F:$F,"Draw")+COUNTIFS(SWISSW!$I:$I,'MTT DRAW'!BJ$1,SWISSW!$J:$J,'MTT DRAW'!$A80,SWISSW!$F:$F,"Draw")))*IF(ROW()=COLUMN(),0.5,1)</f>
        <v>0</v>
      </c>
      <c r="BK80" s="11">
        <f ca="1">((COUNTIFS(SWISSW!$I:$I,'MTT DRAW'!$A80,SWISSW!$J:$J,'MTT DRAW'!BK$1,SWISSW!$F:$F,"Draw")+COUNTIFS(SWISSW!$I:$I,'MTT DRAW'!BK$1,SWISSW!$J:$J,'MTT DRAW'!$A80,SWISSW!$F:$F,"Draw")))*IF(ROW()=COLUMN(),0.5,1)</f>
        <v>0</v>
      </c>
      <c r="BL80" s="11">
        <f ca="1">((COUNTIFS(SWISSW!$I:$I,'MTT DRAW'!$A80,SWISSW!$J:$J,'MTT DRAW'!BL$1,SWISSW!$F:$F,"Draw")+COUNTIFS(SWISSW!$I:$I,'MTT DRAW'!BL$1,SWISSW!$J:$J,'MTT DRAW'!$A80,SWISSW!$F:$F,"Draw")))*IF(ROW()=COLUMN(),0.5,1)</f>
        <v>0</v>
      </c>
      <c r="BM80" s="11" t="str">
        <f ca="1">MATCHUP!BM80</f>
        <v>-</v>
      </c>
      <c r="BN80" s="11" t="str">
        <f ca="1">MATCHUP!BN80</f>
        <v>-</v>
      </c>
      <c r="BO80" s="11" t="str">
        <f ca="1">MATCHUP!BO80</f>
        <v>-</v>
      </c>
      <c r="BP80" s="11" t="str">
        <f ca="1">MATCHUP!BP80</f>
        <v>-</v>
      </c>
      <c r="BQ80" s="11" t="str">
        <f ca="1">MATCHUP!BQ80</f>
        <v>-</v>
      </c>
      <c r="BR80" s="11" t="str">
        <f ca="1">MATCHUP!BR80</f>
        <v>-</v>
      </c>
      <c r="BS80" s="11" t="str">
        <f ca="1">MATCHUP!BS80</f>
        <v>-</v>
      </c>
      <c r="BT80" s="11" t="str">
        <f ca="1">MATCHUP!BT80</f>
        <v>-</v>
      </c>
      <c r="BU80" s="11" t="str">
        <f ca="1">MATCHUP!BU80</f>
        <v>-</v>
      </c>
      <c r="BV80" s="11" t="str">
        <f ca="1">MATCHUP!BV80</f>
        <v>-</v>
      </c>
      <c r="BW80" s="11" t="str">
        <f ca="1">MATCHUP!BW80</f>
        <v>-</v>
      </c>
      <c r="BX80" s="11" t="str">
        <f ca="1">MATCHUP!BX80</f>
        <v>-</v>
      </c>
      <c r="BY80" s="11" t="str">
        <f ca="1">MATCHUP!BY80</f>
        <v>-</v>
      </c>
      <c r="BZ80" s="11" t="str">
        <f ca="1">MATCHUP!BZ80</f>
        <v>-</v>
      </c>
      <c r="CA80" s="11" t="str">
        <f ca="1">MATCHUP!CA80</f>
        <v>-</v>
      </c>
      <c r="CB80" s="11" t="str">
        <f ca="1">MATCHUP!CB80</f>
        <v>-</v>
      </c>
      <c r="CC80" s="11" t="str">
        <f ca="1">MATCHUP!CC80</f>
        <v>-</v>
      </c>
      <c r="CD80" s="11" t="str">
        <f ca="1">MATCHUP!CD80</f>
        <v>-</v>
      </c>
      <c r="CE80" s="11" t="str">
        <f ca="1">MATCHUP!CE80</f>
        <v>-</v>
      </c>
      <c r="CF80" s="11" t="str">
        <f ca="1">MATCHUP!CF80</f>
        <v>-</v>
      </c>
      <c r="CG80" s="11" t="str">
        <f ca="1">MATCHUP!CG80</f>
        <v>-</v>
      </c>
      <c r="CH80" s="11" t="str">
        <f ca="1">MATCHUP!CH80</f>
        <v>-</v>
      </c>
      <c r="CI80" s="11" t="str">
        <f ca="1">MATCHUP!CI80</f>
        <v>-</v>
      </c>
      <c r="CJ80" s="11" t="str">
        <f ca="1">MATCHUP!CJ80</f>
        <v>-</v>
      </c>
      <c r="CK80" s="11" t="str">
        <f ca="1">MATCHUP!CK80</f>
        <v>-</v>
      </c>
      <c r="CL80" s="11" t="str">
        <f ca="1">MATCHUP!CL80</f>
        <v>-</v>
      </c>
      <c r="CM80" s="11" t="str">
        <f ca="1">MATCHUP!CM80</f>
        <v>-</v>
      </c>
      <c r="CN80" s="11" t="str">
        <f ca="1">MATCHUP!CN80</f>
        <v>-</v>
      </c>
      <c r="CO80" s="11" t="str">
        <f ca="1">MATCHUP!CO80</f>
        <v>-</v>
      </c>
      <c r="CP80" s="11" t="str">
        <f ca="1">MATCHUP!CP80</f>
        <v>-</v>
      </c>
      <c r="CQ80" s="11" t="str">
        <f ca="1">MATCHUP!CQ80</f>
        <v>-</v>
      </c>
      <c r="CR80" s="11" t="str">
        <f ca="1">MATCHUP!CR80</f>
        <v>-</v>
      </c>
      <c r="CS80" s="11" t="str">
        <f ca="1">MATCHUP!CS80</f>
        <v>-</v>
      </c>
      <c r="CT80" s="11" t="str">
        <f ca="1">MATCHUP!CT80</f>
        <v>-</v>
      </c>
      <c r="CU80" s="11" t="str">
        <f ca="1">MATCHUP!CU80</f>
        <v>-</v>
      </c>
      <c r="CV80" s="11" t="str">
        <f ca="1">MATCHUP!CV80</f>
        <v>-</v>
      </c>
    </row>
    <row r="81" spans="1:100" ht="55" customHeight="1" x14ac:dyDescent="0.3">
      <c r="A81" s="3">
        <f ca="1">MATCHUP!A81</f>
        <v>0</v>
      </c>
      <c r="B81" s="11">
        <f ca="1">((COUNTIFS(SWISSW!$I:$I,'MTT DRAW'!$A81,SWISSW!$J:$J,'MTT DRAW'!B$1,SWISSW!$F:$F,"Draw")+COUNTIFS(SWISSW!$I:$I,'MTT DRAW'!B$1,SWISSW!$J:$J,'MTT DRAW'!$A81,SWISSW!$F:$F,"Draw")))*IF(ROW()=COLUMN(),0.5,1)</f>
        <v>0</v>
      </c>
      <c r="C81" s="11">
        <f ca="1">((COUNTIFS(SWISSW!$I:$I,'MTT DRAW'!$A81,SWISSW!$J:$J,'MTT DRAW'!C$1,SWISSW!$F:$F,"Draw")+COUNTIFS(SWISSW!$I:$I,'MTT DRAW'!C$1,SWISSW!$J:$J,'MTT DRAW'!$A81,SWISSW!$F:$F,"Draw")))*IF(ROW()=COLUMN(),0.5,1)</f>
        <v>0</v>
      </c>
      <c r="D81" s="11">
        <f ca="1">((COUNTIFS(SWISSW!$I:$I,'MTT DRAW'!$A81,SWISSW!$J:$J,'MTT DRAW'!D$1,SWISSW!$F:$F,"Draw")+COUNTIFS(SWISSW!$I:$I,'MTT DRAW'!D$1,SWISSW!$J:$J,'MTT DRAW'!$A81,SWISSW!$F:$F,"Draw")))*IF(ROW()=COLUMN(),0.5,1)</f>
        <v>0</v>
      </c>
      <c r="E81" s="11">
        <f ca="1">((COUNTIFS(SWISSW!$I:$I,'MTT DRAW'!$A81,SWISSW!$J:$J,'MTT DRAW'!E$1,SWISSW!$F:$F,"Draw")+COUNTIFS(SWISSW!$I:$I,'MTT DRAW'!E$1,SWISSW!$J:$J,'MTT DRAW'!$A81,SWISSW!$F:$F,"Draw")))*IF(ROW()=COLUMN(),0.5,1)</f>
        <v>0</v>
      </c>
      <c r="F81" s="11">
        <f ca="1">((COUNTIFS(SWISSW!$I:$I,'MTT DRAW'!$A81,SWISSW!$J:$J,'MTT DRAW'!F$1,SWISSW!$F:$F,"Draw")+COUNTIFS(SWISSW!$I:$I,'MTT DRAW'!F$1,SWISSW!$J:$J,'MTT DRAW'!$A81,SWISSW!$F:$F,"Draw")))*IF(ROW()=COLUMN(),0.5,1)</f>
        <v>0</v>
      </c>
      <c r="G81" s="11">
        <f ca="1">((COUNTIFS(SWISSW!$I:$I,'MTT DRAW'!$A81,SWISSW!$J:$J,'MTT DRAW'!G$1,SWISSW!$F:$F,"Draw")+COUNTIFS(SWISSW!$I:$I,'MTT DRAW'!G$1,SWISSW!$J:$J,'MTT DRAW'!$A81,SWISSW!$F:$F,"Draw")))*IF(ROW()=COLUMN(),0.5,1)</f>
        <v>0</v>
      </c>
      <c r="H81" s="11">
        <f ca="1">((COUNTIFS(SWISSW!$I:$I,'MTT DRAW'!$A81,SWISSW!$J:$J,'MTT DRAW'!H$1,SWISSW!$F:$F,"Draw")+COUNTIFS(SWISSW!$I:$I,'MTT DRAW'!H$1,SWISSW!$J:$J,'MTT DRAW'!$A81,SWISSW!$F:$F,"Draw")))*IF(ROW()=COLUMN(),0.5,1)</f>
        <v>0</v>
      </c>
      <c r="I81" s="11">
        <f ca="1">((COUNTIFS(SWISSW!$I:$I,'MTT DRAW'!$A81,SWISSW!$J:$J,'MTT DRAW'!I$1,SWISSW!$F:$F,"Draw")+COUNTIFS(SWISSW!$I:$I,'MTT DRAW'!I$1,SWISSW!$J:$J,'MTT DRAW'!$A81,SWISSW!$F:$F,"Draw")))*IF(ROW()=COLUMN(),0.5,1)</f>
        <v>0</v>
      </c>
      <c r="J81" s="11">
        <f ca="1">((COUNTIFS(SWISSW!$I:$I,'MTT DRAW'!$A81,SWISSW!$J:$J,'MTT DRAW'!J$1,SWISSW!$F:$F,"Draw")+COUNTIFS(SWISSW!$I:$I,'MTT DRAW'!J$1,SWISSW!$J:$J,'MTT DRAW'!$A81,SWISSW!$F:$F,"Draw")))*IF(ROW()=COLUMN(),0.5,1)</f>
        <v>0</v>
      </c>
      <c r="K81" s="11">
        <f ca="1">((COUNTIFS(SWISSW!$I:$I,'MTT DRAW'!$A81,SWISSW!$J:$J,'MTT DRAW'!K$1,SWISSW!$F:$F,"Draw")+COUNTIFS(SWISSW!$I:$I,'MTT DRAW'!K$1,SWISSW!$J:$J,'MTT DRAW'!$A81,SWISSW!$F:$F,"Draw")))*IF(ROW()=COLUMN(),0.5,1)</f>
        <v>0</v>
      </c>
      <c r="L81" s="11">
        <f ca="1">((COUNTIFS(SWISSW!$I:$I,'MTT DRAW'!$A81,SWISSW!$J:$J,'MTT DRAW'!L$1,SWISSW!$F:$F,"Draw")+COUNTIFS(SWISSW!$I:$I,'MTT DRAW'!L$1,SWISSW!$J:$J,'MTT DRAW'!$A81,SWISSW!$F:$F,"Draw")))*IF(ROW()=COLUMN(),0.5,1)</f>
        <v>0</v>
      </c>
      <c r="M81" s="11">
        <f ca="1">((COUNTIFS(SWISSW!$I:$I,'MTT DRAW'!$A81,SWISSW!$J:$J,'MTT DRAW'!M$1,SWISSW!$F:$F,"Draw")+COUNTIFS(SWISSW!$I:$I,'MTT DRAW'!M$1,SWISSW!$J:$J,'MTT DRAW'!$A81,SWISSW!$F:$F,"Draw")))*IF(ROW()=COLUMN(),0.5,1)</f>
        <v>0</v>
      </c>
      <c r="N81" s="11">
        <f ca="1">((COUNTIFS(SWISSW!$I:$I,'MTT DRAW'!$A81,SWISSW!$J:$J,'MTT DRAW'!N$1,SWISSW!$F:$F,"Draw")+COUNTIFS(SWISSW!$I:$I,'MTT DRAW'!N$1,SWISSW!$J:$J,'MTT DRAW'!$A81,SWISSW!$F:$F,"Draw")))*IF(ROW()=COLUMN(),0.5,1)</f>
        <v>0</v>
      </c>
      <c r="O81" s="11">
        <f ca="1">((COUNTIFS(SWISSW!$I:$I,'MTT DRAW'!$A81,SWISSW!$J:$J,'MTT DRAW'!O$1,SWISSW!$F:$F,"Draw")+COUNTIFS(SWISSW!$I:$I,'MTT DRAW'!O$1,SWISSW!$J:$J,'MTT DRAW'!$A81,SWISSW!$F:$F,"Draw")))*IF(ROW()=COLUMN(),0.5,1)</f>
        <v>0</v>
      </c>
      <c r="P81" s="11">
        <f ca="1">((COUNTIFS(SWISSW!$I:$I,'MTT DRAW'!$A81,SWISSW!$J:$J,'MTT DRAW'!P$1,SWISSW!$F:$F,"Draw")+COUNTIFS(SWISSW!$I:$I,'MTT DRAW'!P$1,SWISSW!$J:$J,'MTT DRAW'!$A81,SWISSW!$F:$F,"Draw")))*IF(ROW()=COLUMN(),0.5,1)</f>
        <v>0</v>
      </c>
      <c r="Q81" s="11">
        <f ca="1">((COUNTIFS(SWISSW!$I:$I,'MTT DRAW'!$A81,SWISSW!$J:$J,'MTT DRAW'!Q$1,SWISSW!$F:$F,"Draw")+COUNTIFS(SWISSW!$I:$I,'MTT DRAW'!Q$1,SWISSW!$J:$J,'MTT DRAW'!$A81,SWISSW!$F:$F,"Draw")))*IF(ROW()=COLUMN(),0.5,1)</f>
        <v>0</v>
      </c>
      <c r="R81" s="11">
        <f ca="1">((COUNTIFS(SWISSW!$I:$I,'MTT DRAW'!$A81,SWISSW!$J:$J,'MTT DRAW'!R$1,SWISSW!$F:$F,"Draw")+COUNTIFS(SWISSW!$I:$I,'MTT DRAW'!R$1,SWISSW!$J:$J,'MTT DRAW'!$A81,SWISSW!$F:$F,"Draw")))*IF(ROW()=COLUMN(),0.5,1)</f>
        <v>0</v>
      </c>
      <c r="S81" s="11">
        <f ca="1">((COUNTIFS(SWISSW!$I:$I,'MTT DRAW'!$A81,SWISSW!$J:$J,'MTT DRAW'!S$1,SWISSW!$F:$F,"Draw")+COUNTIFS(SWISSW!$I:$I,'MTT DRAW'!S$1,SWISSW!$J:$J,'MTT DRAW'!$A81,SWISSW!$F:$F,"Draw")))*IF(ROW()=COLUMN(),0.5,1)</f>
        <v>0</v>
      </c>
      <c r="T81" s="11">
        <f ca="1">((COUNTIFS(SWISSW!$I:$I,'MTT DRAW'!$A81,SWISSW!$J:$J,'MTT DRAW'!T$1,SWISSW!$F:$F,"Draw")+COUNTIFS(SWISSW!$I:$I,'MTT DRAW'!T$1,SWISSW!$J:$J,'MTT DRAW'!$A81,SWISSW!$F:$F,"Draw")))*IF(ROW()=COLUMN(),0.5,1)</f>
        <v>0</v>
      </c>
      <c r="U81" s="11">
        <f ca="1">((COUNTIFS(SWISSW!$I:$I,'MTT DRAW'!$A81,SWISSW!$J:$J,'MTT DRAW'!U$1,SWISSW!$F:$F,"Draw")+COUNTIFS(SWISSW!$I:$I,'MTT DRAW'!U$1,SWISSW!$J:$J,'MTT DRAW'!$A81,SWISSW!$F:$F,"Draw")))*IF(ROW()=COLUMN(),0.5,1)</f>
        <v>0</v>
      </c>
      <c r="V81" s="11">
        <f ca="1">((COUNTIFS(SWISSW!$I:$I,'MTT DRAW'!$A81,SWISSW!$J:$J,'MTT DRAW'!V$1,SWISSW!$F:$F,"Draw")+COUNTIFS(SWISSW!$I:$I,'MTT DRAW'!V$1,SWISSW!$J:$J,'MTT DRAW'!$A81,SWISSW!$F:$F,"Draw")))*IF(ROW()=COLUMN(),0.5,1)</f>
        <v>0</v>
      </c>
      <c r="W81" s="11">
        <f ca="1">((COUNTIFS(SWISSW!$I:$I,'MTT DRAW'!$A81,SWISSW!$J:$J,'MTT DRAW'!W$1,SWISSW!$F:$F,"Draw")+COUNTIFS(SWISSW!$I:$I,'MTT DRAW'!W$1,SWISSW!$J:$J,'MTT DRAW'!$A81,SWISSW!$F:$F,"Draw")))*IF(ROW()=COLUMN(),0.5,1)</f>
        <v>0</v>
      </c>
      <c r="X81" s="11">
        <f ca="1">((COUNTIFS(SWISSW!$I:$I,'MTT DRAW'!$A81,SWISSW!$J:$J,'MTT DRAW'!X$1,SWISSW!$F:$F,"Draw")+COUNTIFS(SWISSW!$I:$I,'MTT DRAW'!X$1,SWISSW!$J:$J,'MTT DRAW'!$A81,SWISSW!$F:$F,"Draw")))*IF(ROW()=COLUMN(),0.5,1)</f>
        <v>0</v>
      </c>
      <c r="Y81" s="11">
        <f ca="1">((COUNTIFS(SWISSW!$I:$I,'MTT DRAW'!$A81,SWISSW!$J:$J,'MTT DRAW'!Y$1,SWISSW!$F:$F,"Draw")+COUNTIFS(SWISSW!$I:$I,'MTT DRAW'!Y$1,SWISSW!$J:$J,'MTT DRAW'!$A81,SWISSW!$F:$F,"Draw")))*IF(ROW()=COLUMN(),0.5,1)</f>
        <v>0</v>
      </c>
      <c r="Z81" s="11">
        <f ca="1">((COUNTIFS(SWISSW!$I:$I,'MTT DRAW'!$A81,SWISSW!$J:$J,'MTT DRAW'!Z$1,SWISSW!$F:$F,"Draw")+COUNTIFS(SWISSW!$I:$I,'MTT DRAW'!Z$1,SWISSW!$J:$J,'MTT DRAW'!$A81,SWISSW!$F:$F,"Draw")))*IF(ROW()=COLUMN(),0.5,1)</f>
        <v>0</v>
      </c>
      <c r="AA81" s="11">
        <f ca="1">((COUNTIFS(SWISSW!$I:$I,'MTT DRAW'!$A81,SWISSW!$J:$J,'MTT DRAW'!AA$1,SWISSW!$F:$F,"Draw")+COUNTIFS(SWISSW!$I:$I,'MTT DRAW'!AA$1,SWISSW!$J:$J,'MTT DRAW'!$A81,SWISSW!$F:$F,"Draw")))*IF(ROW()=COLUMN(),0.5,1)</f>
        <v>0</v>
      </c>
      <c r="AB81" s="11">
        <f ca="1">((COUNTIFS(SWISSW!$I:$I,'MTT DRAW'!$A81,SWISSW!$J:$J,'MTT DRAW'!AB$1,SWISSW!$F:$F,"Draw")+COUNTIFS(SWISSW!$I:$I,'MTT DRAW'!AB$1,SWISSW!$J:$J,'MTT DRAW'!$A81,SWISSW!$F:$F,"Draw")))*IF(ROW()=COLUMN(),0.5,1)</f>
        <v>0</v>
      </c>
      <c r="AC81" s="11">
        <f ca="1">((COUNTIFS(SWISSW!$I:$I,'MTT DRAW'!$A81,SWISSW!$J:$J,'MTT DRAW'!AC$1,SWISSW!$F:$F,"Draw")+COUNTIFS(SWISSW!$I:$I,'MTT DRAW'!AC$1,SWISSW!$J:$J,'MTT DRAW'!$A81,SWISSW!$F:$F,"Draw")))*IF(ROW()=COLUMN(),0.5,1)</f>
        <v>0</v>
      </c>
      <c r="AD81" s="11">
        <f ca="1">((COUNTIFS(SWISSW!$I:$I,'MTT DRAW'!$A81,SWISSW!$J:$J,'MTT DRAW'!AD$1,SWISSW!$F:$F,"Draw")+COUNTIFS(SWISSW!$I:$I,'MTT DRAW'!AD$1,SWISSW!$J:$J,'MTT DRAW'!$A81,SWISSW!$F:$F,"Draw")))*IF(ROW()=COLUMN(),0.5,1)</f>
        <v>0</v>
      </c>
      <c r="AE81" s="11">
        <f ca="1">((COUNTIFS(SWISSW!$I:$I,'MTT DRAW'!$A81,SWISSW!$J:$J,'MTT DRAW'!AE$1,SWISSW!$F:$F,"Draw")+COUNTIFS(SWISSW!$I:$I,'MTT DRAW'!AE$1,SWISSW!$J:$J,'MTT DRAW'!$A81,SWISSW!$F:$F,"Draw")))*IF(ROW()=COLUMN(),0.5,1)</f>
        <v>0</v>
      </c>
      <c r="AF81" s="11">
        <f ca="1">((COUNTIFS(SWISSW!$I:$I,'MTT DRAW'!$A81,SWISSW!$J:$J,'MTT DRAW'!AF$1,SWISSW!$F:$F,"Draw")+COUNTIFS(SWISSW!$I:$I,'MTT DRAW'!AF$1,SWISSW!$J:$J,'MTT DRAW'!$A81,SWISSW!$F:$F,"Draw")))*IF(ROW()=COLUMN(),0.5,1)</f>
        <v>0</v>
      </c>
      <c r="AG81" s="11">
        <f ca="1">((COUNTIFS(SWISSW!$I:$I,'MTT DRAW'!$A81,SWISSW!$J:$J,'MTT DRAW'!AG$1,SWISSW!$F:$F,"Draw")+COUNTIFS(SWISSW!$I:$I,'MTT DRAW'!AG$1,SWISSW!$J:$J,'MTT DRAW'!$A81,SWISSW!$F:$F,"Draw")))*IF(ROW()=COLUMN(),0.5,1)</f>
        <v>0</v>
      </c>
      <c r="AH81" s="11">
        <f ca="1">((COUNTIFS(SWISSW!$I:$I,'MTT DRAW'!$A81,SWISSW!$J:$J,'MTT DRAW'!AH$1,SWISSW!$F:$F,"Draw")+COUNTIFS(SWISSW!$I:$I,'MTT DRAW'!AH$1,SWISSW!$J:$J,'MTT DRAW'!$A81,SWISSW!$F:$F,"Draw")))*IF(ROW()=COLUMN(),0.5,1)</f>
        <v>0</v>
      </c>
      <c r="AI81" s="11">
        <f ca="1">((COUNTIFS(SWISSW!$I:$I,'MTT DRAW'!$A81,SWISSW!$J:$J,'MTT DRAW'!AI$1,SWISSW!$F:$F,"Draw")+COUNTIFS(SWISSW!$I:$I,'MTT DRAW'!AI$1,SWISSW!$J:$J,'MTT DRAW'!$A81,SWISSW!$F:$F,"Draw")))*IF(ROW()=COLUMN(),0.5,1)</f>
        <v>0</v>
      </c>
      <c r="AJ81" s="11">
        <f ca="1">((COUNTIFS(SWISSW!$I:$I,'MTT DRAW'!$A81,SWISSW!$J:$J,'MTT DRAW'!AJ$1,SWISSW!$F:$F,"Draw")+COUNTIFS(SWISSW!$I:$I,'MTT DRAW'!AJ$1,SWISSW!$J:$J,'MTT DRAW'!$A81,SWISSW!$F:$F,"Draw")))*IF(ROW()=COLUMN(),0.5,1)</f>
        <v>0</v>
      </c>
      <c r="AK81" s="11">
        <f ca="1">((COUNTIFS(SWISSW!$I:$I,'MTT DRAW'!$A81,SWISSW!$J:$J,'MTT DRAW'!AK$1,SWISSW!$F:$F,"Draw")+COUNTIFS(SWISSW!$I:$I,'MTT DRAW'!AK$1,SWISSW!$J:$J,'MTT DRAW'!$A81,SWISSW!$F:$F,"Draw")))*IF(ROW()=COLUMN(),0.5,1)</f>
        <v>0</v>
      </c>
      <c r="AL81" s="11">
        <f ca="1">((COUNTIFS(SWISSW!$I:$I,'MTT DRAW'!$A81,SWISSW!$J:$J,'MTT DRAW'!AL$1,SWISSW!$F:$F,"Draw")+COUNTIFS(SWISSW!$I:$I,'MTT DRAW'!AL$1,SWISSW!$J:$J,'MTT DRAW'!$A81,SWISSW!$F:$F,"Draw")))*IF(ROW()=COLUMN(),0.5,1)</f>
        <v>0</v>
      </c>
      <c r="AM81" s="11">
        <f ca="1">((COUNTIFS(SWISSW!$I:$I,'MTT DRAW'!$A81,SWISSW!$J:$J,'MTT DRAW'!AM$1,SWISSW!$F:$F,"Draw")+COUNTIFS(SWISSW!$I:$I,'MTT DRAW'!AM$1,SWISSW!$J:$J,'MTT DRAW'!$A81,SWISSW!$F:$F,"Draw")))*IF(ROW()=COLUMN(),0.5,1)</f>
        <v>0</v>
      </c>
      <c r="AN81" s="11">
        <f ca="1">((COUNTIFS(SWISSW!$I:$I,'MTT DRAW'!$A81,SWISSW!$J:$J,'MTT DRAW'!AN$1,SWISSW!$F:$F,"Draw")+COUNTIFS(SWISSW!$I:$I,'MTT DRAW'!AN$1,SWISSW!$J:$J,'MTT DRAW'!$A81,SWISSW!$F:$F,"Draw")))*IF(ROW()=COLUMN(),0.5,1)</f>
        <v>0</v>
      </c>
      <c r="AO81" s="11">
        <f ca="1">((COUNTIFS(SWISSW!$I:$I,'MTT DRAW'!$A81,SWISSW!$J:$J,'MTT DRAW'!AO$1,SWISSW!$F:$F,"Draw")+COUNTIFS(SWISSW!$I:$I,'MTT DRAW'!AO$1,SWISSW!$J:$J,'MTT DRAW'!$A81,SWISSW!$F:$F,"Draw")))*IF(ROW()=COLUMN(),0.5,1)</f>
        <v>0</v>
      </c>
      <c r="AP81" s="11">
        <f ca="1">((COUNTIFS(SWISSW!$I:$I,'MTT DRAW'!$A81,SWISSW!$J:$J,'MTT DRAW'!AP$1,SWISSW!$F:$F,"Draw")+COUNTIFS(SWISSW!$I:$I,'MTT DRAW'!AP$1,SWISSW!$J:$J,'MTT DRAW'!$A81,SWISSW!$F:$F,"Draw")))*IF(ROW()=COLUMN(),0.5,1)</f>
        <v>0</v>
      </c>
      <c r="AQ81" s="11">
        <f ca="1">((COUNTIFS(SWISSW!$I:$I,'MTT DRAW'!$A81,SWISSW!$J:$J,'MTT DRAW'!AQ$1,SWISSW!$F:$F,"Draw")+COUNTIFS(SWISSW!$I:$I,'MTT DRAW'!AQ$1,SWISSW!$J:$J,'MTT DRAW'!$A81,SWISSW!$F:$F,"Draw")))*IF(ROW()=COLUMN(),0.5,1)</f>
        <v>0</v>
      </c>
      <c r="AR81" s="11">
        <f ca="1">((COUNTIFS(SWISSW!$I:$I,'MTT DRAW'!$A81,SWISSW!$J:$J,'MTT DRAW'!AR$1,SWISSW!$F:$F,"Draw")+COUNTIFS(SWISSW!$I:$I,'MTT DRAW'!AR$1,SWISSW!$J:$J,'MTT DRAW'!$A81,SWISSW!$F:$F,"Draw")))*IF(ROW()=COLUMN(),0.5,1)</f>
        <v>0</v>
      </c>
      <c r="AS81" s="11">
        <f ca="1">((COUNTIFS(SWISSW!$I:$I,'MTT DRAW'!$A81,SWISSW!$J:$J,'MTT DRAW'!AS$1,SWISSW!$F:$F,"Draw")+COUNTIFS(SWISSW!$I:$I,'MTT DRAW'!AS$1,SWISSW!$J:$J,'MTT DRAW'!$A81,SWISSW!$F:$F,"Draw")))*IF(ROW()=COLUMN(),0.5,1)</f>
        <v>0</v>
      </c>
      <c r="AT81" s="11">
        <f ca="1">((COUNTIFS(SWISSW!$I:$I,'MTT DRAW'!$A81,SWISSW!$J:$J,'MTT DRAW'!AT$1,SWISSW!$F:$F,"Draw")+COUNTIFS(SWISSW!$I:$I,'MTT DRAW'!AT$1,SWISSW!$J:$J,'MTT DRAW'!$A81,SWISSW!$F:$F,"Draw")))*IF(ROW()=COLUMN(),0.5,1)</f>
        <v>0</v>
      </c>
      <c r="AU81" s="11">
        <f ca="1">((COUNTIFS(SWISSW!$I:$I,'MTT DRAW'!$A81,SWISSW!$J:$J,'MTT DRAW'!AU$1,SWISSW!$F:$F,"Draw")+COUNTIFS(SWISSW!$I:$I,'MTT DRAW'!AU$1,SWISSW!$J:$J,'MTT DRAW'!$A81,SWISSW!$F:$F,"Draw")))*IF(ROW()=COLUMN(),0.5,1)</f>
        <v>0</v>
      </c>
      <c r="AV81" s="11">
        <f ca="1">((COUNTIFS(SWISSW!$I:$I,'MTT DRAW'!$A81,SWISSW!$J:$J,'MTT DRAW'!AV$1,SWISSW!$F:$F,"Draw")+COUNTIFS(SWISSW!$I:$I,'MTT DRAW'!AV$1,SWISSW!$J:$J,'MTT DRAW'!$A81,SWISSW!$F:$F,"Draw")))*IF(ROW()=COLUMN(),0.5,1)</f>
        <v>0</v>
      </c>
      <c r="AW81" s="11">
        <f ca="1">((COUNTIFS(SWISSW!$I:$I,'MTT DRAW'!$A81,SWISSW!$J:$J,'MTT DRAW'!AW$1,SWISSW!$F:$F,"Draw")+COUNTIFS(SWISSW!$I:$I,'MTT DRAW'!AW$1,SWISSW!$J:$J,'MTT DRAW'!$A81,SWISSW!$F:$F,"Draw")))*IF(ROW()=COLUMN(),0.5,1)</f>
        <v>0</v>
      </c>
      <c r="AX81" s="11">
        <f ca="1">((COUNTIFS(SWISSW!$I:$I,'MTT DRAW'!$A81,SWISSW!$J:$J,'MTT DRAW'!AX$1,SWISSW!$F:$F,"Draw")+COUNTIFS(SWISSW!$I:$I,'MTT DRAW'!AX$1,SWISSW!$J:$J,'MTT DRAW'!$A81,SWISSW!$F:$F,"Draw")))*IF(ROW()=COLUMN(),0.5,1)</f>
        <v>0</v>
      </c>
      <c r="AY81" s="11">
        <f ca="1">((COUNTIFS(SWISSW!$I:$I,'MTT DRAW'!$A81,SWISSW!$J:$J,'MTT DRAW'!AY$1,SWISSW!$F:$F,"Draw")+COUNTIFS(SWISSW!$I:$I,'MTT DRAW'!AY$1,SWISSW!$J:$J,'MTT DRAW'!$A81,SWISSW!$F:$F,"Draw")))*IF(ROW()=COLUMN(),0.5,1)</f>
        <v>0</v>
      </c>
      <c r="AZ81" s="11">
        <f ca="1">((COUNTIFS(SWISSW!$I:$I,'MTT DRAW'!$A81,SWISSW!$J:$J,'MTT DRAW'!AZ$1,SWISSW!$F:$F,"Draw")+COUNTIFS(SWISSW!$I:$I,'MTT DRAW'!AZ$1,SWISSW!$J:$J,'MTT DRAW'!$A81,SWISSW!$F:$F,"Draw")))*IF(ROW()=COLUMN(),0.5,1)</f>
        <v>0</v>
      </c>
      <c r="BA81" s="11">
        <f ca="1">((COUNTIFS(SWISSW!$I:$I,'MTT DRAW'!$A81,SWISSW!$J:$J,'MTT DRAW'!BA$1,SWISSW!$F:$F,"Draw")+COUNTIFS(SWISSW!$I:$I,'MTT DRAW'!BA$1,SWISSW!$J:$J,'MTT DRAW'!$A81,SWISSW!$F:$F,"Draw")))*IF(ROW()=COLUMN(),0.5,1)</f>
        <v>0</v>
      </c>
      <c r="BB81" s="11">
        <f ca="1">((COUNTIFS(SWISSW!$I:$I,'MTT DRAW'!$A81,SWISSW!$J:$J,'MTT DRAW'!BB$1,SWISSW!$F:$F,"Draw")+COUNTIFS(SWISSW!$I:$I,'MTT DRAW'!BB$1,SWISSW!$J:$J,'MTT DRAW'!$A81,SWISSW!$F:$F,"Draw")))*IF(ROW()=COLUMN(),0.5,1)</f>
        <v>0</v>
      </c>
      <c r="BC81" s="11">
        <f ca="1">((COUNTIFS(SWISSW!$I:$I,'MTT DRAW'!$A81,SWISSW!$J:$J,'MTT DRAW'!BC$1,SWISSW!$F:$F,"Draw")+COUNTIFS(SWISSW!$I:$I,'MTT DRAW'!BC$1,SWISSW!$J:$J,'MTT DRAW'!$A81,SWISSW!$F:$F,"Draw")))*IF(ROW()=COLUMN(),0.5,1)</f>
        <v>0</v>
      </c>
      <c r="BD81" s="11">
        <f ca="1">((COUNTIFS(SWISSW!$I:$I,'MTT DRAW'!$A81,SWISSW!$J:$J,'MTT DRAW'!BD$1,SWISSW!$F:$F,"Draw")+COUNTIFS(SWISSW!$I:$I,'MTT DRAW'!BD$1,SWISSW!$J:$J,'MTT DRAW'!$A81,SWISSW!$F:$F,"Draw")))*IF(ROW()=COLUMN(),0.5,1)</f>
        <v>0</v>
      </c>
      <c r="BE81" s="11">
        <f ca="1">((COUNTIFS(SWISSW!$I:$I,'MTT DRAW'!$A81,SWISSW!$J:$J,'MTT DRAW'!BE$1,SWISSW!$F:$F,"Draw")+COUNTIFS(SWISSW!$I:$I,'MTT DRAW'!BE$1,SWISSW!$J:$J,'MTT DRAW'!$A81,SWISSW!$F:$F,"Draw")))*IF(ROW()=COLUMN(),0.5,1)</f>
        <v>0</v>
      </c>
      <c r="BF81" s="11">
        <f ca="1">((COUNTIFS(SWISSW!$I:$I,'MTT DRAW'!$A81,SWISSW!$J:$J,'MTT DRAW'!BF$1,SWISSW!$F:$F,"Draw")+COUNTIFS(SWISSW!$I:$I,'MTT DRAW'!BF$1,SWISSW!$J:$J,'MTT DRAW'!$A81,SWISSW!$F:$F,"Draw")))*IF(ROW()=COLUMN(),0.5,1)</f>
        <v>0</v>
      </c>
      <c r="BG81" s="11">
        <f ca="1">((COUNTIFS(SWISSW!$I:$I,'MTT DRAW'!$A81,SWISSW!$J:$J,'MTT DRAW'!BG$1,SWISSW!$F:$F,"Draw")+COUNTIFS(SWISSW!$I:$I,'MTT DRAW'!BG$1,SWISSW!$J:$J,'MTT DRAW'!$A81,SWISSW!$F:$F,"Draw")))*IF(ROW()=COLUMN(),0.5,1)</f>
        <v>0</v>
      </c>
      <c r="BH81" s="11">
        <f ca="1">((COUNTIFS(SWISSW!$I:$I,'MTT DRAW'!$A81,SWISSW!$J:$J,'MTT DRAW'!BH$1,SWISSW!$F:$F,"Draw")+COUNTIFS(SWISSW!$I:$I,'MTT DRAW'!BH$1,SWISSW!$J:$J,'MTT DRAW'!$A81,SWISSW!$F:$F,"Draw")))*IF(ROW()=COLUMN(),0.5,1)</f>
        <v>0</v>
      </c>
      <c r="BI81" s="11">
        <f ca="1">((COUNTIFS(SWISSW!$I:$I,'MTT DRAW'!$A81,SWISSW!$J:$J,'MTT DRAW'!BI$1,SWISSW!$F:$F,"Draw")+COUNTIFS(SWISSW!$I:$I,'MTT DRAW'!BI$1,SWISSW!$J:$J,'MTT DRAW'!$A81,SWISSW!$F:$F,"Draw")))*IF(ROW()=COLUMN(),0.5,1)</f>
        <v>0</v>
      </c>
      <c r="BJ81" s="11">
        <f ca="1">((COUNTIFS(SWISSW!$I:$I,'MTT DRAW'!$A81,SWISSW!$J:$J,'MTT DRAW'!BJ$1,SWISSW!$F:$F,"Draw")+COUNTIFS(SWISSW!$I:$I,'MTT DRAW'!BJ$1,SWISSW!$J:$J,'MTT DRAW'!$A81,SWISSW!$F:$F,"Draw")))*IF(ROW()=COLUMN(),0.5,1)</f>
        <v>0</v>
      </c>
      <c r="BK81" s="11">
        <f ca="1">((COUNTIFS(SWISSW!$I:$I,'MTT DRAW'!$A81,SWISSW!$J:$J,'MTT DRAW'!BK$1,SWISSW!$F:$F,"Draw")+COUNTIFS(SWISSW!$I:$I,'MTT DRAW'!BK$1,SWISSW!$J:$J,'MTT DRAW'!$A81,SWISSW!$F:$F,"Draw")))*IF(ROW()=COLUMN(),0.5,1)</f>
        <v>0</v>
      </c>
      <c r="BL81" s="11">
        <f ca="1">((COUNTIFS(SWISSW!$I:$I,'MTT DRAW'!$A81,SWISSW!$J:$J,'MTT DRAW'!BL$1,SWISSW!$F:$F,"Draw")+COUNTIFS(SWISSW!$I:$I,'MTT DRAW'!BL$1,SWISSW!$J:$J,'MTT DRAW'!$A81,SWISSW!$F:$F,"Draw")))*IF(ROW()=COLUMN(),0.5,1)</f>
        <v>0</v>
      </c>
      <c r="BM81" s="11" t="str">
        <f ca="1">MATCHUP!BM81</f>
        <v>-</v>
      </c>
      <c r="BN81" s="11" t="str">
        <f ca="1">MATCHUP!BN81</f>
        <v>-</v>
      </c>
      <c r="BO81" s="11" t="str">
        <f ca="1">MATCHUP!BO81</f>
        <v>-</v>
      </c>
      <c r="BP81" s="11" t="str">
        <f ca="1">MATCHUP!BP81</f>
        <v>-</v>
      </c>
      <c r="BQ81" s="11" t="str">
        <f ca="1">MATCHUP!BQ81</f>
        <v>-</v>
      </c>
      <c r="BR81" s="11" t="str">
        <f ca="1">MATCHUP!BR81</f>
        <v>-</v>
      </c>
      <c r="BS81" s="11" t="str">
        <f ca="1">MATCHUP!BS81</f>
        <v>-</v>
      </c>
      <c r="BT81" s="11" t="str">
        <f ca="1">MATCHUP!BT81</f>
        <v>-</v>
      </c>
      <c r="BU81" s="11" t="str">
        <f ca="1">MATCHUP!BU81</f>
        <v>-</v>
      </c>
      <c r="BV81" s="11" t="str">
        <f ca="1">MATCHUP!BV81</f>
        <v>-</v>
      </c>
      <c r="BW81" s="11" t="str">
        <f ca="1">MATCHUP!BW81</f>
        <v>-</v>
      </c>
      <c r="BX81" s="11" t="str">
        <f ca="1">MATCHUP!BX81</f>
        <v>-</v>
      </c>
      <c r="BY81" s="11" t="str">
        <f ca="1">MATCHUP!BY81</f>
        <v>-</v>
      </c>
      <c r="BZ81" s="11" t="str">
        <f ca="1">MATCHUP!BZ81</f>
        <v>-</v>
      </c>
      <c r="CA81" s="11" t="str">
        <f ca="1">MATCHUP!CA81</f>
        <v>-</v>
      </c>
      <c r="CB81" s="11" t="str">
        <f ca="1">MATCHUP!CB81</f>
        <v>-</v>
      </c>
      <c r="CC81" s="11" t="str">
        <f ca="1">MATCHUP!CC81</f>
        <v>-</v>
      </c>
      <c r="CD81" s="11" t="str">
        <f ca="1">MATCHUP!CD81</f>
        <v>-</v>
      </c>
      <c r="CE81" s="11" t="str">
        <f ca="1">MATCHUP!CE81</f>
        <v>-</v>
      </c>
      <c r="CF81" s="11" t="str">
        <f ca="1">MATCHUP!CF81</f>
        <v>-</v>
      </c>
      <c r="CG81" s="11" t="str">
        <f ca="1">MATCHUP!CG81</f>
        <v>-</v>
      </c>
      <c r="CH81" s="11" t="str">
        <f ca="1">MATCHUP!CH81</f>
        <v>-</v>
      </c>
      <c r="CI81" s="11" t="str">
        <f ca="1">MATCHUP!CI81</f>
        <v>-</v>
      </c>
      <c r="CJ81" s="11" t="str">
        <f ca="1">MATCHUP!CJ81</f>
        <v>-</v>
      </c>
      <c r="CK81" s="11" t="str">
        <f ca="1">MATCHUP!CK81</f>
        <v>-</v>
      </c>
      <c r="CL81" s="11" t="str">
        <f ca="1">MATCHUP!CL81</f>
        <v>-</v>
      </c>
      <c r="CM81" s="11" t="str">
        <f ca="1">MATCHUP!CM81</f>
        <v>-</v>
      </c>
      <c r="CN81" s="11" t="str">
        <f ca="1">MATCHUP!CN81</f>
        <v>-</v>
      </c>
      <c r="CO81" s="11" t="str">
        <f ca="1">MATCHUP!CO81</f>
        <v>-</v>
      </c>
      <c r="CP81" s="11" t="str">
        <f ca="1">MATCHUP!CP81</f>
        <v>-</v>
      </c>
      <c r="CQ81" s="11" t="str">
        <f ca="1">MATCHUP!CQ81</f>
        <v>-</v>
      </c>
      <c r="CR81" s="11" t="str">
        <f ca="1">MATCHUP!CR81</f>
        <v>-</v>
      </c>
      <c r="CS81" s="11" t="str">
        <f ca="1">MATCHUP!CS81</f>
        <v>-</v>
      </c>
      <c r="CT81" s="11" t="str">
        <f ca="1">MATCHUP!CT81</f>
        <v>-</v>
      </c>
      <c r="CU81" s="11" t="str">
        <f ca="1">MATCHUP!CU81</f>
        <v>-</v>
      </c>
      <c r="CV81" s="11" t="str">
        <f ca="1">MATCHUP!CV81</f>
        <v>-</v>
      </c>
    </row>
    <row r="82" spans="1:100" ht="55" customHeight="1" x14ac:dyDescent="0.3">
      <c r="A82" s="3">
        <f ca="1">MATCHUP!A82</f>
        <v>0</v>
      </c>
      <c r="B82" s="11">
        <f ca="1">((COUNTIFS(SWISSW!$I:$I,'MTT DRAW'!$A82,SWISSW!$J:$J,'MTT DRAW'!B$1,SWISSW!$F:$F,"Draw")+COUNTIFS(SWISSW!$I:$I,'MTT DRAW'!B$1,SWISSW!$J:$J,'MTT DRAW'!$A82,SWISSW!$F:$F,"Draw")))*IF(ROW()=COLUMN(),0.5,1)</f>
        <v>0</v>
      </c>
      <c r="C82" s="11">
        <f ca="1">((COUNTIFS(SWISSW!$I:$I,'MTT DRAW'!$A82,SWISSW!$J:$J,'MTT DRAW'!C$1,SWISSW!$F:$F,"Draw")+COUNTIFS(SWISSW!$I:$I,'MTT DRAW'!C$1,SWISSW!$J:$J,'MTT DRAW'!$A82,SWISSW!$F:$F,"Draw")))*IF(ROW()=COLUMN(),0.5,1)</f>
        <v>0</v>
      </c>
      <c r="D82" s="11">
        <f ca="1">((COUNTIFS(SWISSW!$I:$I,'MTT DRAW'!$A82,SWISSW!$J:$J,'MTT DRAW'!D$1,SWISSW!$F:$F,"Draw")+COUNTIFS(SWISSW!$I:$I,'MTT DRAW'!D$1,SWISSW!$J:$J,'MTT DRAW'!$A82,SWISSW!$F:$F,"Draw")))*IF(ROW()=COLUMN(),0.5,1)</f>
        <v>0</v>
      </c>
      <c r="E82" s="11">
        <f ca="1">((COUNTIFS(SWISSW!$I:$I,'MTT DRAW'!$A82,SWISSW!$J:$J,'MTT DRAW'!E$1,SWISSW!$F:$F,"Draw")+COUNTIFS(SWISSW!$I:$I,'MTT DRAW'!E$1,SWISSW!$J:$J,'MTT DRAW'!$A82,SWISSW!$F:$F,"Draw")))*IF(ROW()=COLUMN(),0.5,1)</f>
        <v>0</v>
      </c>
      <c r="F82" s="11">
        <f ca="1">((COUNTIFS(SWISSW!$I:$I,'MTT DRAW'!$A82,SWISSW!$J:$J,'MTT DRAW'!F$1,SWISSW!$F:$F,"Draw")+COUNTIFS(SWISSW!$I:$I,'MTT DRAW'!F$1,SWISSW!$J:$J,'MTT DRAW'!$A82,SWISSW!$F:$F,"Draw")))*IF(ROW()=COLUMN(),0.5,1)</f>
        <v>0</v>
      </c>
      <c r="G82" s="11">
        <f ca="1">((COUNTIFS(SWISSW!$I:$I,'MTT DRAW'!$A82,SWISSW!$J:$J,'MTT DRAW'!G$1,SWISSW!$F:$F,"Draw")+COUNTIFS(SWISSW!$I:$I,'MTT DRAW'!G$1,SWISSW!$J:$J,'MTT DRAW'!$A82,SWISSW!$F:$F,"Draw")))*IF(ROW()=COLUMN(),0.5,1)</f>
        <v>0</v>
      </c>
      <c r="H82" s="11">
        <f ca="1">((COUNTIFS(SWISSW!$I:$I,'MTT DRAW'!$A82,SWISSW!$J:$J,'MTT DRAW'!H$1,SWISSW!$F:$F,"Draw")+COUNTIFS(SWISSW!$I:$I,'MTT DRAW'!H$1,SWISSW!$J:$J,'MTT DRAW'!$A82,SWISSW!$F:$F,"Draw")))*IF(ROW()=COLUMN(),0.5,1)</f>
        <v>0</v>
      </c>
      <c r="I82" s="11">
        <f ca="1">((COUNTIFS(SWISSW!$I:$I,'MTT DRAW'!$A82,SWISSW!$J:$J,'MTT DRAW'!I$1,SWISSW!$F:$F,"Draw")+COUNTIFS(SWISSW!$I:$I,'MTT DRAW'!I$1,SWISSW!$J:$J,'MTT DRAW'!$A82,SWISSW!$F:$F,"Draw")))*IF(ROW()=COLUMN(),0.5,1)</f>
        <v>0</v>
      </c>
      <c r="J82" s="11">
        <f ca="1">((COUNTIFS(SWISSW!$I:$I,'MTT DRAW'!$A82,SWISSW!$J:$J,'MTT DRAW'!J$1,SWISSW!$F:$F,"Draw")+COUNTIFS(SWISSW!$I:$I,'MTT DRAW'!J$1,SWISSW!$J:$J,'MTT DRAW'!$A82,SWISSW!$F:$F,"Draw")))*IF(ROW()=COLUMN(),0.5,1)</f>
        <v>0</v>
      </c>
      <c r="K82" s="11">
        <f ca="1">((COUNTIFS(SWISSW!$I:$I,'MTT DRAW'!$A82,SWISSW!$J:$J,'MTT DRAW'!K$1,SWISSW!$F:$F,"Draw")+COUNTIFS(SWISSW!$I:$I,'MTT DRAW'!K$1,SWISSW!$J:$J,'MTT DRAW'!$A82,SWISSW!$F:$F,"Draw")))*IF(ROW()=COLUMN(),0.5,1)</f>
        <v>0</v>
      </c>
      <c r="L82" s="11">
        <f ca="1">((COUNTIFS(SWISSW!$I:$I,'MTT DRAW'!$A82,SWISSW!$J:$J,'MTT DRAW'!L$1,SWISSW!$F:$F,"Draw")+COUNTIFS(SWISSW!$I:$I,'MTT DRAW'!L$1,SWISSW!$J:$J,'MTT DRAW'!$A82,SWISSW!$F:$F,"Draw")))*IF(ROW()=COLUMN(),0.5,1)</f>
        <v>0</v>
      </c>
      <c r="M82" s="11">
        <f ca="1">((COUNTIFS(SWISSW!$I:$I,'MTT DRAW'!$A82,SWISSW!$J:$J,'MTT DRAW'!M$1,SWISSW!$F:$F,"Draw")+COUNTIFS(SWISSW!$I:$I,'MTT DRAW'!M$1,SWISSW!$J:$J,'MTT DRAW'!$A82,SWISSW!$F:$F,"Draw")))*IF(ROW()=COLUMN(),0.5,1)</f>
        <v>0</v>
      </c>
      <c r="N82" s="11">
        <f ca="1">((COUNTIFS(SWISSW!$I:$I,'MTT DRAW'!$A82,SWISSW!$J:$J,'MTT DRAW'!N$1,SWISSW!$F:$F,"Draw")+COUNTIFS(SWISSW!$I:$I,'MTT DRAW'!N$1,SWISSW!$J:$J,'MTT DRAW'!$A82,SWISSW!$F:$F,"Draw")))*IF(ROW()=COLUMN(),0.5,1)</f>
        <v>0</v>
      </c>
      <c r="O82" s="11">
        <f ca="1">((COUNTIFS(SWISSW!$I:$I,'MTT DRAW'!$A82,SWISSW!$J:$J,'MTT DRAW'!O$1,SWISSW!$F:$F,"Draw")+COUNTIFS(SWISSW!$I:$I,'MTT DRAW'!O$1,SWISSW!$J:$J,'MTT DRAW'!$A82,SWISSW!$F:$F,"Draw")))*IF(ROW()=COLUMN(),0.5,1)</f>
        <v>0</v>
      </c>
      <c r="P82" s="11">
        <f ca="1">((COUNTIFS(SWISSW!$I:$I,'MTT DRAW'!$A82,SWISSW!$J:$J,'MTT DRAW'!P$1,SWISSW!$F:$F,"Draw")+COUNTIFS(SWISSW!$I:$I,'MTT DRAW'!P$1,SWISSW!$J:$J,'MTT DRAW'!$A82,SWISSW!$F:$F,"Draw")))*IF(ROW()=COLUMN(),0.5,1)</f>
        <v>0</v>
      </c>
      <c r="Q82" s="11">
        <f ca="1">((COUNTIFS(SWISSW!$I:$I,'MTT DRAW'!$A82,SWISSW!$J:$J,'MTT DRAW'!Q$1,SWISSW!$F:$F,"Draw")+COUNTIFS(SWISSW!$I:$I,'MTT DRAW'!Q$1,SWISSW!$J:$J,'MTT DRAW'!$A82,SWISSW!$F:$F,"Draw")))*IF(ROW()=COLUMN(),0.5,1)</f>
        <v>0</v>
      </c>
      <c r="R82" s="11">
        <f ca="1">((COUNTIFS(SWISSW!$I:$I,'MTT DRAW'!$A82,SWISSW!$J:$J,'MTT DRAW'!R$1,SWISSW!$F:$F,"Draw")+COUNTIFS(SWISSW!$I:$I,'MTT DRAW'!R$1,SWISSW!$J:$J,'MTT DRAW'!$A82,SWISSW!$F:$F,"Draw")))*IF(ROW()=COLUMN(),0.5,1)</f>
        <v>0</v>
      </c>
      <c r="S82" s="11">
        <f ca="1">((COUNTIFS(SWISSW!$I:$I,'MTT DRAW'!$A82,SWISSW!$J:$J,'MTT DRAW'!S$1,SWISSW!$F:$F,"Draw")+COUNTIFS(SWISSW!$I:$I,'MTT DRAW'!S$1,SWISSW!$J:$J,'MTT DRAW'!$A82,SWISSW!$F:$F,"Draw")))*IF(ROW()=COLUMN(),0.5,1)</f>
        <v>0</v>
      </c>
      <c r="T82" s="11">
        <f ca="1">((COUNTIFS(SWISSW!$I:$I,'MTT DRAW'!$A82,SWISSW!$J:$J,'MTT DRAW'!T$1,SWISSW!$F:$F,"Draw")+COUNTIFS(SWISSW!$I:$I,'MTT DRAW'!T$1,SWISSW!$J:$J,'MTT DRAW'!$A82,SWISSW!$F:$F,"Draw")))*IF(ROW()=COLUMN(),0.5,1)</f>
        <v>0</v>
      </c>
      <c r="U82" s="11">
        <f ca="1">((COUNTIFS(SWISSW!$I:$I,'MTT DRAW'!$A82,SWISSW!$J:$J,'MTT DRAW'!U$1,SWISSW!$F:$F,"Draw")+COUNTIFS(SWISSW!$I:$I,'MTT DRAW'!U$1,SWISSW!$J:$J,'MTT DRAW'!$A82,SWISSW!$F:$F,"Draw")))*IF(ROW()=COLUMN(),0.5,1)</f>
        <v>0</v>
      </c>
      <c r="V82" s="11">
        <f ca="1">((COUNTIFS(SWISSW!$I:$I,'MTT DRAW'!$A82,SWISSW!$J:$J,'MTT DRAW'!V$1,SWISSW!$F:$F,"Draw")+COUNTIFS(SWISSW!$I:$I,'MTT DRAW'!V$1,SWISSW!$J:$J,'MTT DRAW'!$A82,SWISSW!$F:$F,"Draw")))*IF(ROW()=COLUMN(),0.5,1)</f>
        <v>0</v>
      </c>
      <c r="W82" s="11">
        <f ca="1">((COUNTIFS(SWISSW!$I:$I,'MTT DRAW'!$A82,SWISSW!$J:$J,'MTT DRAW'!W$1,SWISSW!$F:$F,"Draw")+COUNTIFS(SWISSW!$I:$I,'MTT DRAW'!W$1,SWISSW!$J:$J,'MTT DRAW'!$A82,SWISSW!$F:$F,"Draw")))*IF(ROW()=COLUMN(),0.5,1)</f>
        <v>0</v>
      </c>
      <c r="X82" s="11">
        <f ca="1">((COUNTIFS(SWISSW!$I:$I,'MTT DRAW'!$A82,SWISSW!$J:$J,'MTT DRAW'!X$1,SWISSW!$F:$F,"Draw")+COUNTIFS(SWISSW!$I:$I,'MTT DRAW'!X$1,SWISSW!$J:$J,'MTT DRAW'!$A82,SWISSW!$F:$F,"Draw")))*IF(ROW()=COLUMN(),0.5,1)</f>
        <v>0</v>
      </c>
      <c r="Y82" s="11">
        <f ca="1">((COUNTIFS(SWISSW!$I:$I,'MTT DRAW'!$A82,SWISSW!$J:$J,'MTT DRAW'!Y$1,SWISSW!$F:$F,"Draw")+COUNTIFS(SWISSW!$I:$I,'MTT DRAW'!Y$1,SWISSW!$J:$J,'MTT DRAW'!$A82,SWISSW!$F:$F,"Draw")))*IF(ROW()=COLUMN(),0.5,1)</f>
        <v>0</v>
      </c>
      <c r="Z82" s="11">
        <f ca="1">((COUNTIFS(SWISSW!$I:$I,'MTT DRAW'!$A82,SWISSW!$J:$J,'MTT DRAW'!Z$1,SWISSW!$F:$F,"Draw")+COUNTIFS(SWISSW!$I:$I,'MTT DRAW'!Z$1,SWISSW!$J:$J,'MTT DRAW'!$A82,SWISSW!$F:$F,"Draw")))*IF(ROW()=COLUMN(),0.5,1)</f>
        <v>0</v>
      </c>
      <c r="AA82" s="11">
        <f ca="1">((COUNTIFS(SWISSW!$I:$I,'MTT DRAW'!$A82,SWISSW!$J:$J,'MTT DRAW'!AA$1,SWISSW!$F:$F,"Draw")+COUNTIFS(SWISSW!$I:$I,'MTT DRAW'!AA$1,SWISSW!$J:$J,'MTT DRAW'!$A82,SWISSW!$F:$F,"Draw")))*IF(ROW()=COLUMN(),0.5,1)</f>
        <v>0</v>
      </c>
      <c r="AB82" s="11">
        <f ca="1">((COUNTIFS(SWISSW!$I:$I,'MTT DRAW'!$A82,SWISSW!$J:$J,'MTT DRAW'!AB$1,SWISSW!$F:$F,"Draw")+COUNTIFS(SWISSW!$I:$I,'MTT DRAW'!AB$1,SWISSW!$J:$J,'MTT DRAW'!$A82,SWISSW!$F:$F,"Draw")))*IF(ROW()=COLUMN(),0.5,1)</f>
        <v>0</v>
      </c>
      <c r="AC82" s="11">
        <f ca="1">((COUNTIFS(SWISSW!$I:$I,'MTT DRAW'!$A82,SWISSW!$J:$J,'MTT DRAW'!AC$1,SWISSW!$F:$F,"Draw")+COUNTIFS(SWISSW!$I:$I,'MTT DRAW'!AC$1,SWISSW!$J:$J,'MTT DRAW'!$A82,SWISSW!$F:$F,"Draw")))*IF(ROW()=COLUMN(),0.5,1)</f>
        <v>0</v>
      </c>
      <c r="AD82" s="11">
        <f ca="1">((COUNTIFS(SWISSW!$I:$I,'MTT DRAW'!$A82,SWISSW!$J:$J,'MTT DRAW'!AD$1,SWISSW!$F:$F,"Draw")+COUNTIFS(SWISSW!$I:$I,'MTT DRAW'!AD$1,SWISSW!$J:$J,'MTT DRAW'!$A82,SWISSW!$F:$F,"Draw")))*IF(ROW()=COLUMN(),0.5,1)</f>
        <v>0</v>
      </c>
      <c r="AE82" s="11">
        <f ca="1">((COUNTIFS(SWISSW!$I:$I,'MTT DRAW'!$A82,SWISSW!$J:$J,'MTT DRAW'!AE$1,SWISSW!$F:$F,"Draw")+COUNTIFS(SWISSW!$I:$I,'MTT DRAW'!AE$1,SWISSW!$J:$J,'MTT DRAW'!$A82,SWISSW!$F:$F,"Draw")))*IF(ROW()=COLUMN(),0.5,1)</f>
        <v>0</v>
      </c>
      <c r="AF82" s="11">
        <f ca="1">((COUNTIFS(SWISSW!$I:$I,'MTT DRAW'!$A82,SWISSW!$J:$J,'MTT DRAW'!AF$1,SWISSW!$F:$F,"Draw")+COUNTIFS(SWISSW!$I:$I,'MTT DRAW'!AF$1,SWISSW!$J:$J,'MTT DRAW'!$A82,SWISSW!$F:$F,"Draw")))*IF(ROW()=COLUMN(),0.5,1)</f>
        <v>0</v>
      </c>
      <c r="AG82" s="11">
        <f ca="1">((COUNTIFS(SWISSW!$I:$I,'MTT DRAW'!$A82,SWISSW!$J:$J,'MTT DRAW'!AG$1,SWISSW!$F:$F,"Draw")+COUNTIFS(SWISSW!$I:$I,'MTT DRAW'!AG$1,SWISSW!$J:$J,'MTT DRAW'!$A82,SWISSW!$F:$F,"Draw")))*IF(ROW()=COLUMN(),0.5,1)</f>
        <v>0</v>
      </c>
      <c r="AH82" s="11">
        <f ca="1">((COUNTIFS(SWISSW!$I:$I,'MTT DRAW'!$A82,SWISSW!$J:$J,'MTT DRAW'!AH$1,SWISSW!$F:$F,"Draw")+COUNTIFS(SWISSW!$I:$I,'MTT DRAW'!AH$1,SWISSW!$J:$J,'MTT DRAW'!$A82,SWISSW!$F:$F,"Draw")))*IF(ROW()=COLUMN(),0.5,1)</f>
        <v>0</v>
      </c>
      <c r="AI82" s="11">
        <f ca="1">((COUNTIFS(SWISSW!$I:$I,'MTT DRAW'!$A82,SWISSW!$J:$J,'MTT DRAW'!AI$1,SWISSW!$F:$F,"Draw")+COUNTIFS(SWISSW!$I:$I,'MTT DRAW'!AI$1,SWISSW!$J:$J,'MTT DRAW'!$A82,SWISSW!$F:$F,"Draw")))*IF(ROW()=COLUMN(),0.5,1)</f>
        <v>0</v>
      </c>
      <c r="AJ82" s="11">
        <f ca="1">((COUNTIFS(SWISSW!$I:$I,'MTT DRAW'!$A82,SWISSW!$J:$J,'MTT DRAW'!AJ$1,SWISSW!$F:$F,"Draw")+COUNTIFS(SWISSW!$I:$I,'MTT DRAW'!AJ$1,SWISSW!$J:$J,'MTT DRAW'!$A82,SWISSW!$F:$F,"Draw")))*IF(ROW()=COLUMN(),0.5,1)</f>
        <v>0</v>
      </c>
      <c r="AK82" s="11">
        <f ca="1">((COUNTIFS(SWISSW!$I:$I,'MTT DRAW'!$A82,SWISSW!$J:$J,'MTT DRAW'!AK$1,SWISSW!$F:$F,"Draw")+COUNTIFS(SWISSW!$I:$I,'MTT DRAW'!AK$1,SWISSW!$J:$J,'MTT DRAW'!$A82,SWISSW!$F:$F,"Draw")))*IF(ROW()=COLUMN(),0.5,1)</f>
        <v>0</v>
      </c>
      <c r="AL82" s="11">
        <f ca="1">((COUNTIFS(SWISSW!$I:$I,'MTT DRAW'!$A82,SWISSW!$J:$J,'MTT DRAW'!AL$1,SWISSW!$F:$F,"Draw")+COUNTIFS(SWISSW!$I:$I,'MTT DRAW'!AL$1,SWISSW!$J:$J,'MTT DRAW'!$A82,SWISSW!$F:$F,"Draw")))*IF(ROW()=COLUMN(),0.5,1)</f>
        <v>0</v>
      </c>
      <c r="AM82" s="11">
        <f ca="1">((COUNTIFS(SWISSW!$I:$I,'MTT DRAW'!$A82,SWISSW!$J:$J,'MTT DRAW'!AM$1,SWISSW!$F:$F,"Draw")+COUNTIFS(SWISSW!$I:$I,'MTT DRAW'!AM$1,SWISSW!$J:$J,'MTT DRAW'!$A82,SWISSW!$F:$F,"Draw")))*IF(ROW()=COLUMN(),0.5,1)</f>
        <v>0</v>
      </c>
      <c r="AN82" s="11">
        <f ca="1">((COUNTIFS(SWISSW!$I:$I,'MTT DRAW'!$A82,SWISSW!$J:$J,'MTT DRAW'!AN$1,SWISSW!$F:$F,"Draw")+COUNTIFS(SWISSW!$I:$I,'MTT DRAW'!AN$1,SWISSW!$J:$J,'MTT DRAW'!$A82,SWISSW!$F:$F,"Draw")))*IF(ROW()=COLUMN(),0.5,1)</f>
        <v>0</v>
      </c>
      <c r="AO82" s="11">
        <f ca="1">((COUNTIFS(SWISSW!$I:$I,'MTT DRAW'!$A82,SWISSW!$J:$J,'MTT DRAW'!AO$1,SWISSW!$F:$F,"Draw")+COUNTIFS(SWISSW!$I:$I,'MTT DRAW'!AO$1,SWISSW!$J:$J,'MTT DRAW'!$A82,SWISSW!$F:$F,"Draw")))*IF(ROW()=COLUMN(),0.5,1)</f>
        <v>0</v>
      </c>
      <c r="AP82" s="11">
        <f ca="1">((COUNTIFS(SWISSW!$I:$I,'MTT DRAW'!$A82,SWISSW!$J:$J,'MTT DRAW'!AP$1,SWISSW!$F:$F,"Draw")+COUNTIFS(SWISSW!$I:$I,'MTT DRAW'!AP$1,SWISSW!$J:$J,'MTT DRAW'!$A82,SWISSW!$F:$F,"Draw")))*IF(ROW()=COLUMN(),0.5,1)</f>
        <v>0</v>
      </c>
      <c r="AQ82" s="11">
        <f ca="1">((COUNTIFS(SWISSW!$I:$I,'MTT DRAW'!$A82,SWISSW!$J:$J,'MTT DRAW'!AQ$1,SWISSW!$F:$F,"Draw")+COUNTIFS(SWISSW!$I:$I,'MTT DRAW'!AQ$1,SWISSW!$J:$J,'MTT DRAW'!$A82,SWISSW!$F:$F,"Draw")))*IF(ROW()=COLUMN(),0.5,1)</f>
        <v>0</v>
      </c>
      <c r="AR82" s="11">
        <f ca="1">((COUNTIFS(SWISSW!$I:$I,'MTT DRAW'!$A82,SWISSW!$J:$J,'MTT DRAW'!AR$1,SWISSW!$F:$F,"Draw")+COUNTIFS(SWISSW!$I:$I,'MTT DRAW'!AR$1,SWISSW!$J:$J,'MTT DRAW'!$A82,SWISSW!$F:$F,"Draw")))*IF(ROW()=COLUMN(),0.5,1)</f>
        <v>0</v>
      </c>
      <c r="AS82" s="11">
        <f ca="1">((COUNTIFS(SWISSW!$I:$I,'MTT DRAW'!$A82,SWISSW!$J:$J,'MTT DRAW'!AS$1,SWISSW!$F:$F,"Draw")+COUNTIFS(SWISSW!$I:$I,'MTT DRAW'!AS$1,SWISSW!$J:$J,'MTT DRAW'!$A82,SWISSW!$F:$F,"Draw")))*IF(ROW()=COLUMN(),0.5,1)</f>
        <v>0</v>
      </c>
      <c r="AT82" s="11">
        <f ca="1">((COUNTIFS(SWISSW!$I:$I,'MTT DRAW'!$A82,SWISSW!$J:$J,'MTT DRAW'!AT$1,SWISSW!$F:$F,"Draw")+COUNTIFS(SWISSW!$I:$I,'MTT DRAW'!AT$1,SWISSW!$J:$J,'MTT DRAW'!$A82,SWISSW!$F:$F,"Draw")))*IF(ROW()=COLUMN(),0.5,1)</f>
        <v>0</v>
      </c>
      <c r="AU82" s="11">
        <f ca="1">((COUNTIFS(SWISSW!$I:$I,'MTT DRAW'!$A82,SWISSW!$J:$J,'MTT DRAW'!AU$1,SWISSW!$F:$F,"Draw")+COUNTIFS(SWISSW!$I:$I,'MTT DRAW'!AU$1,SWISSW!$J:$J,'MTT DRAW'!$A82,SWISSW!$F:$F,"Draw")))*IF(ROW()=COLUMN(),0.5,1)</f>
        <v>0</v>
      </c>
      <c r="AV82" s="11">
        <f ca="1">((COUNTIFS(SWISSW!$I:$I,'MTT DRAW'!$A82,SWISSW!$J:$J,'MTT DRAW'!AV$1,SWISSW!$F:$F,"Draw")+COUNTIFS(SWISSW!$I:$I,'MTT DRAW'!AV$1,SWISSW!$J:$J,'MTT DRAW'!$A82,SWISSW!$F:$F,"Draw")))*IF(ROW()=COLUMN(),0.5,1)</f>
        <v>0</v>
      </c>
      <c r="AW82" s="11">
        <f ca="1">((COUNTIFS(SWISSW!$I:$I,'MTT DRAW'!$A82,SWISSW!$J:$J,'MTT DRAW'!AW$1,SWISSW!$F:$F,"Draw")+COUNTIFS(SWISSW!$I:$I,'MTT DRAW'!AW$1,SWISSW!$J:$J,'MTT DRAW'!$A82,SWISSW!$F:$F,"Draw")))*IF(ROW()=COLUMN(),0.5,1)</f>
        <v>0</v>
      </c>
      <c r="AX82" s="11">
        <f ca="1">((COUNTIFS(SWISSW!$I:$I,'MTT DRAW'!$A82,SWISSW!$J:$J,'MTT DRAW'!AX$1,SWISSW!$F:$F,"Draw")+COUNTIFS(SWISSW!$I:$I,'MTT DRAW'!AX$1,SWISSW!$J:$J,'MTT DRAW'!$A82,SWISSW!$F:$F,"Draw")))*IF(ROW()=COLUMN(),0.5,1)</f>
        <v>0</v>
      </c>
      <c r="AY82" s="11">
        <f ca="1">((COUNTIFS(SWISSW!$I:$I,'MTT DRAW'!$A82,SWISSW!$J:$J,'MTT DRAW'!AY$1,SWISSW!$F:$F,"Draw")+COUNTIFS(SWISSW!$I:$I,'MTT DRAW'!AY$1,SWISSW!$J:$J,'MTT DRAW'!$A82,SWISSW!$F:$F,"Draw")))*IF(ROW()=COLUMN(),0.5,1)</f>
        <v>0</v>
      </c>
      <c r="AZ82" s="11">
        <f ca="1">((COUNTIFS(SWISSW!$I:$I,'MTT DRAW'!$A82,SWISSW!$J:$J,'MTT DRAW'!AZ$1,SWISSW!$F:$F,"Draw")+COUNTIFS(SWISSW!$I:$I,'MTT DRAW'!AZ$1,SWISSW!$J:$J,'MTT DRAW'!$A82,SWISSW!$F:$F,"Draw")))*IF(ROW()=COLUMN(),0.5,1)</f>
        <v>0</v>
      </c>
      <c r="BA82" s="11">
        <f ca="1">((COUNTIFS(SWISSW!$I:$I,'MTT DRAW'!$A82,SWISSW!$J:$J,'MTT DRAW'!BA$1,SWISSW!$F:$F,"Draw")+COUNTIFS(SWISSW!$I:$I,'MTT DRAW'!BA$1,SWISSW!$J:$J,'MTT DRAW'!$A82,SWISSW!$F:$F,"Draw")))*IF(ROW()=COLUMN(),0.5,1)</f>
        <v>0</v>
      </c>
      <c r="BB82" s="11">
        <f ca="1">((COUNTIFS(SWISSW!$I:$I,'MTT DRAW'!$A82,SWISSW!$J:$J,'MTT DRAW'!BB$1,SWISSW!$F:$F,"Draw")+COUNTIFS(SWISSW!$I:$I,'MTT DRAW'!BB$1,SWISSW!$J:$J,'MTT DRAW'!$A82,SWISSW!$F:$F,"Draw")))*IF(ROW()=COLUMN(),0.5,1)</f>
        <v>0</v>
      </c>
      <c r="BC82" s="11">
        <f ca="1">((COUNTIFS(SWISSW!$I:$I,'MTT DRAW'!$A82,SWISSW!$J:$J,'MTT DRAW'!BC$1,SWISSW!$F:$F,"Draw")+COUNTIFS(SWISSW!$I:$I,'MTT DRAW'!BC$1,SWISSW!$J:$J,'MTT DRAW'!$A82,SWISSW!$F:$F,"Draw")))*IF(ROW()=COLUMN(),0.5,1)</f>
        <v>0</v>
      </c>
      <c r="BD82" s="11">
        <f ca="1">((COUNTIFS(SWISSW!$I:$I,'MTT DRAW'!$A82,SWISSW!$J:$J,'MTT DRAW'!BD$1,SWISSW!$F:$F,"Draw")+COUNTIFS(SWISSW!$I:$I,'MTT DRAW'!BD$1,SWISSW!$J:$J,'MTT DRAW'!$A82,SWISSW!$F:$F,"Draw")))*IF(ROW()=COLUMN(),0.5,1)</f>
        <v>0</v>
      </c>
      <c r="BE82" s="11">
        <f ca="1">((COUNTIFS(SWISSW!$I:$I,'MTT DRAW'!$A82,SWISSW!$J:$J,'MTT DRAW'!BE$1,SWISSW!$F:$F,"Draw")+COUNTIFS(SWISSW!$I:$I,'MTT DRAW'!BE$1,SWISSW!$J:$J,'MTT DRAW'!$A82,SWISSW!$F:$F,"Draw")))*IF(ROW()=COLUMN(),0.5,1)</f>
        <v>0</v>
      </c>
      <c r="BF82" s="11">
        <f ca="1">((COUNTIFS(SWISSW!$I:$I,'MTT DRAW'!$A82,SWISSW!$J:$J,'MTT DRAW'!BF$1,SWISSW!$F:$F,"Draw")+COUNTIFS(SWISSW!$I:$I,'MTT DRAW'!BF$1,SWISSW!$J:$J,'MTT DRAW'!$A82,SWISSW!$F:$F,"Draw")))*IF(ROW()=COLUMN(),0.5,1)</f>
        <v>0</v>
      </c>
      <c r="BG82" s="11">
        <f ca="1">((COUNTIFS(SWISSW!$I:$I,'MTT DRAW'!$A82,SWISSW!$J:$J,'MTT DRAW'!BG$1,SWISSW!$F:$F,"Draw")+COUNTIFS(SWISSW!$I:$I,'MTT DRAW'!BG$1,SWISSW!$J:$J,'MTT DRAW'!$A82,SWISSW!$F:$F,"Draw")))*IF(ROW()=COLUMN(),0.5,1)</f>
        <v>0</v>
      </c>
      <c r="BH82" s="11">
        <f ca="1">((COUNTIFS(SWISSW!$I:$I,'MTT DRAW'!$A82,SWISSW!$J:$J,'MTT DRAW'!BH$1,SWISSW!$F:$F,"Draw")+COUNTIFS(SWISSW!$I:$I,'MTT DRAW'!BH$1,SWISSW!$J:$J,'MTT DRAW'!$A82,SWISSW!$F:$F,"Draw")))*IF(ROW()=COLUMN(),0.5,1)</f>
        <v>0</v>
      </c>
      <c r="BI82" s="11">
        <f ca="1">((COUNTIFS(SWISSW!$I:$I,'MTT DRAW'!$A82,SWISSW!$J:$J,'MTT DRAW'!BI$1,SWISSW!$F:$F,"Draw")+COUNTIFS(SWISSW!$I:$I,'MTT DRAW'!BI$1,SWISSW!$J:$J,'MTT DRAW'!$A82,SWISSW!$F:$F,"Draw")))*IF(ROW()=COLUMN(),0.5,1)</f>
        <v>0</v>
      </c>
      <c r="BJ82" s="11">
        <f ca="1">((COUNTIFS(SWISSW!$I:$I,'MTT DRAW'!$A82,SWISSW!$J:$J,'MTT DRAW'!BJ$1,SWISSW!$F:$F,"Draw")+COUNTIFS(SWISSW!$I:$I,'MTT DRAW'!BJ$1,SWISSW!$J:$J,'MTT DRAW'!$A82,SWISSW!$F:$F,"Draw")))*IF(ROW()=COLUMN(),0.5,1)</f>
        <v>0</v>
      </c>
      <c r="BK82" s="11">
        <f ca="1">((COUNTIFS(SWISSW!$I:$I,'MTT DRAW'!$A82,SWISSW!$J:$J,'MTT DRAW'!BK$1,SWISSW!$F:$F,"Draw")+COUNTIFS(SWISSW!$I:$I,'MTT DRAW'!BK$1,SWISSW!$J:$J,'MTT DRAW'!$A82,SWISSW!$F:$F,"Draw")))*IF(ROW()=COLUMN(),0.5,1)</f>
        <v>0</v>
      </c>
      <c r="BL82" s="11">
        <f ca="1">((COUNTIFS(SWISSW!$I:$I,'MTT DRAW'!$A82,SWISSW!$J:$J,'MTT DRAW'!BL$1,SWISSW!$F:$F,"Draw")+COUNTIFS(SWISSW!$I:$I,'MTT DRAW'!BL$1,SWISSW!$J:$J,'MTT DRAW'!$A82,SWISSW!$F:$F,"Draw")))*IF(ROW()=COLUMN(),0.5,1)</f>
        <v>0</v>
      </c>
      <c r="BM82" s="11" t="str">
        <f ca="1">MATCHUP!BM82</f>
        <v>-</v>
      </c>
      <c r="BN82" s="11" t="str">
        <f ca="1">MATCHUP!BN82</f>
        <v>-</v>
      </c>
      <c r="BO82" s="11" t="str">
        <f ca="1">MATCHUP!BO82</f>
        <v>-</v>
      </c>
      <c r="BP82" s="11" t="str">
        <f ca="1">MATCHUP!BP82</f>
        <v>-</v>
      </c>
      <c r="BQ82" s="11" t="str">
        <f ca="1">MATCHUP!BQ82</f>
        <v>-</v>
      </c>
      <c r="BR82" s="11" t="str">
        <f ca="1">MATCHUP!BR82</f>
        <v>-</v>
      </c>
      <c r="BS82" s="11" t="str">
        <f ca="1">MATCHUP!BS82</f>
        <v>-</v>
      </c>
      <c r="BT82" s="11" t="str">
        <f ca="1">MATCHUP!BT82</f>
        <v>-</v>
      </c>
      <c r="BU82" s="11" t="str">
        <f ca="1">MATCHUP!BU82</f>
        <v>-</v>
      </c>
      <c r="BV82" s="11" t="str">
        <f ca="1">MATCHUP!BV82</f>
        <v>-</v>
      </c>
      <c r="BW82" s="11" t="str">
        <f ca="1">MATCHUP!BW82</f>
        <v>-</v>
      </c>
      <c r="BX82" s="11" t="str">
        <f ca="1">MATCHUP!BX82</f>
        <v>-</v>
      </c>
      <c r="BY82" s="11" t="str">
        <f ca="1">MATCHUP!BY82</f>
        <v>-</v>
      </c>
      <c r="BZ82" s="11" t="str">
        <f ca="1">MATCHUP!BZ82</f>
        <v>-</v>
      </c>
      <c r="CA82" s="11" t="str">
        <f ca="1">MATCHUP!CA82</f>
        <v>-</v>
      </c>
      <c r="CB82" s="11" t="str">
        <f ca="1">MATCHUP!CB82</f>
        <v>-</v>
      </c>
      <c r="CC82" s="11" t="str">
        <f ca="1">MATCHUP!CC82</f>
        <v>-</v>
      </c>
      <c r="CD82" s="11" t="str">
        <f ca="1">MATCHUP!CD82</f>
        <v>-</v>
      </c>
      <c r="CE82" s="11" t="str">
        <f ca="1">MATCHUP!CE82</f>
        <v>-</v>
      </c>
      <c r="CF82" s="11" t="str">
        <f ca="1">MATCHUP!CF82</f>
        <v>-</v>
      </c>
      <c r="CG82" s="11" t="str">
        <f ca="1">MATCHUP!CG82</f>
        <v>-</v>
      </c>
      <c r="CH82" s="11" t="str">
        <f ca="1">MATCHUP!CH82</f>
        <v>-</v>
      </c>
      <c r="CI82" s="11" t="str">
        <f ca="1">MATCHUP!CI82</f>
        <v>-</v>
      </c>
      <c r="CJ82" s="11" t="str">
        <f ca="1">MATCHUP!CJ82</f>
        <v>-</v>
      </c>
      <c r="CK82" s="11" t="str">
        <f ca="1">MATCHUP!CK82</f>
        <v>-</v>
      </c>
      <c r="CL82" s="11" t="str">
        <f ca="1">MATCHUP!CL82</f>
        <v>-</v>
      </c>
      <c r="CM82" s="11" t="str">
        <f ca="1">MATCHUP!CM82</f>
        <v>-</v>
      </c>
      <c r="CN82" s="11" t="str">
        <f ca="1">MATCHUP!CN82</f>
        <v>-</v>
      </c>
      <c r="CO82" s="11" t="str">
        <f ca="1">MATCHUP!CO82</f>
        <v>-</v>
      </c>
      <c r="CP82" s="11" t="str">
        <f ca="1">MATCHUP!CP82</f>
        <v>-</v>
      </c>
      <c r="CQ82" s="11" t="str">
        <f ca="1">MATCHUP!CQ82</f>
        <v>-</v>
      </c>
      <c r="CR82" s="11" t="str">
        <f ca="1">MATCHUP!CR82</f>
        <v>-</v>
      </c>
      <c r="CS82" s="11" t="str">
        <f ca="1">MATCHUP!CS82</f>
        <v>-</v>
      </c>
      <c r="CT82" s="11" t="str">
        <f ca="1">MATCHUP!CT82</f>
        <v>-</v>
      </c>
      <c r="CU82" s="11" t="str">
        <f ca="1">MATCHUP!CU82</f>
        <v>-</v>
      </c>
      <c r="CV82" s="11" t="str">
        <f ca="1">MATCHUP!CV82</f>
        <v>-</v>
      </c>
    </row>
    <row r="83" spans="1:100" ht="55" customHeight="1" x14ac:dyDescent="0.3">
      <c r="A83" s="3">
        <f ca="1">MATCHUP!A83</f>
        <v>0</v>
      </c>
      <c r="B83" s="11">
        <f ca="1">((COUNTIFS(SWISSW!$I:$I,'MTT DRAW'!$A83,SWISSW!$J:$J,'MTT DRAW'!B$1,SWISSW!$F:$F,"Draw")+COUNTIFS(SWISSW!$I:$I,'MTT DRAW'!B$1,SWISSW!$J:$J,'MTT DRAW'!$A83,SWISSW!$F:$F,"Draw")))*IF(ROW()=COLUMN(),0.5,1)</f>
        <v>0</v>
      </c>
      <c r="C83" s="11">
        <f ca="1">((COUNTIFS(SWISSW!$I:$I,'MTT DRAW'!$A83,SWISSW!$J:$J,'MTT DRAW'!C$1,SWISSW!$F:$F,"Draw")+COUNTIFS(SWISSW!$I:$I,'MTT DRAW'!C$1,SWISSW!$J:$J,'MTT DRAW'!$A83,SWISSW!$F:$F,"Draw")))*IF(ROW()=COLUMN(),0.5,1)</f>
        <v>0</v>
      </c>
      <c r="D83" s="11">
        <f ca="1">((COUNTIFS(SWISSW!$I:$I,'MTT DRAW'!$A83,SWISSW!$J:$J,'MTT DRAW'!D$1,SWISSW!$F:$F,"Draw")+COUNTIFS(SWISSW!$I:$I,'MTT DRAW'!D$1,SWISSW!$J:$J,'MTT DRAW'!$A83,SWISSW!$F:$F,"Draw")))*IF(ROW()=COLUMN(),0.5,1)</f>
        <v>0</v>
      </c>
      <c r="E83" s="11">
        <f ca="1">((COUNTIFS(SWISSW!$I:$I,'MTT DRAW'!$A83,SWISSW!$J:$J,'MTT DRAW'!E$1,SWISSW!$F:$F,"Draw")+COUNTIFS(SWISSW!$I:$I,'MTT DRAW'!E$1,SWISSW!$J:$J,'MTT DRAW'!$A83,SWISSW!$F:$F,"Draw")))*IF(ROW()=COLUMN(),0.5,1)</f>
        <v>0</v>
      </c>
      <c r="F83" s="11">
        <f ca="1">((COUNTIFS(SWISSW!$I:$I,'MTT DRAW'!$A83,SWISSW!$J:$J,'MTT DRAW'!F$1,SWISSW!$F:$F,"Draw")+COUNTIFS(SWISSW!$I:$I,'MTT DRAW'!F$1,SWISSW!$J:$J,'MTT DRAW'!$A83,SWISSW!$F:$F,"Draw")))*IF(ROW()=COLUMN(),0.5,1)</f>
        <v>0</v>
      </c>
      <c r="G83" s="11">
        <f ca="1">((COUNTIFS(SWISSW!$I:$I,'MTT DRAW'!$A83,SWISSW!$J:$J,'MTT DRAW'!G$1,SWISSW!$F:$F,"Draw")+COUNTIFS(SWISSW!$I:$I,'MTT DRAW'!G$1,SWISSW!$J:$J,'MTT DRAW'!$A83,SWISSW!$F:$F,"Draw")))*IF(ROW()=COLUMN(),0.5,1)</f>
        <v>0</v>
      </c>
      <c r="H83" s="11">
        <f ca="1">((COUNTIFS(SWISSW!$I:$I,'MTT DRAW'!$A83,SWISSW!$J:$J,'MTT DRAW'!H$1,SWISSW!$F:$F,"Draw")+COUNTIFS(SWISSW!$I:$I,'MTT DRAW'!H$1,SWISSW!$J:$J,'MTT DRAW'!$A83,SWISSW!$F:$F,"Draw")))*IF(ROW()=COLUMN(),0.5,1)</f>
        <v>0</v>
      </c>
      <c r="I83" s="11">
        <f ca="1">((COUNTIFS(SWISSW!$I:$I,'MTT DRAW'!$A83,SWISSW!$J:$J,'MTT DRAW'!I$1,SWISSW!$F:$F,"Draw")+COUNTIFS(SWISSW!$I:$I,'MTT DRAW'!I$1,SWISSW!$J:$J,'MTT DRAW'!$A83,SWISSW!$F:$F,"Draw")))*IF(ROW()=COLUMN(),0.5,1)</f>
        <v>0</v>
      </c>
      <c r="J83" s="11">
        <f ca="1">((COUNTIFS(SWISSW!$I:$I,'MTT DRAW'!$A83,SWISSW!$J:$J,'MTT DRAW'!J$1,SWISSW!$F:$F,"Draw")+COUNTIFS(SWISSW!$I:$I,'MTT DRAW'!J$1,SWISSW!$J:$J,'MTT DRAW'!$A83,SWISSW!$F:$F,"Draw")))*IF(ROW()=COLUMN(),0.5,1)</f>
        <v>0</v>
      </c>
      <c r="K83" s="11">
        <f ca="1">((COUNTIFS(SWISSW!$I:$I,'MTT DRAW'!$A83,SWISSW!$J:$J,'MTT DRAW'!K$1,SWISSW!$F:$F,"Draw")+COUNTIFS(SWISSW!$I:$I,'MTT DRAW'!K$1,SWISSW!$J:$J,'MTT DRAW'!$A83,SWISSW!$F:$F,"Draw")))*IF(ROW()=COLUMN(),0.5,1)</f>
        <v>0</v>
      </c>
      <c r="L83" s="11">
        <f ca="1">((COUNTIFS(SWISSW!$I:$I,'MTT DRAW'!$A83,SWISSW!$J:$J,'MTT DRAW'!L$1,SWISSW!$F:$F,"Draw")+COUNTIFS(SWISSW!$I:$I,'MTT DRAW'!L$1,SWISSW!$J:$J,'MTT DRAW'!$A83,SWISSW!$F:$F,"Draw")))*IF(ROW()=COLUMN(),0.5,1)</f>
        <v>0</v>
      </c>
      <c r="M83" s="11">
        <f ca="1">((COUNTIFS(SWISSW!$I:$I,'MTT DRAW'!$A83,SWISSW!$J:$J,'MTT DRAW'!M$1,SWISSW!$F:$F,"Draw")+COUNTIFS(SWISSW!$I:$I,'MTT DRAW'!M$1,SWISSW!$J:$J,'MTT DRAW'!$A83,SWISSW!$F:$F,"Draw")))*IF(ROW()=COLUMN(),0.5,1)</f>
        <v>0</v>
      </c>
      <c r="N83" s="11">
        <f ca="1">((COUNTIFS(SWISSW!$I:$I,'MTT DRAW'!$A83,SWISSW!$J:$J,'MTT DRAW'!N$1,SWISSW!$F:$F,"Draw")+COUNTIFS(SWISSW!$I:$I,'MTT DRAW'!N$1,SWISSW!$J:$J,'MTT DRAW'!$A83,SWISSW!$F:$F,"Draw")))*IF(ROW()=COLUMN(),0.5,1)</f>
        <v>0</v>
      </c>
      <c r="O83" s="11">
        <f ca="1">((COUNTIFS(SWISSW!$I:$I,'MTT DRAW'!$A83,SWISSW!$J:$J,'MTT DRAW'!O$1,SWISSW!$F:$F,"Draw")+COUNTIFS(SWISSW!$I:$I,'MTT DRAW'!O$1,SWISSW!$J:$J,'MTT DRAW'!$A83,SWISSW!$F:$F,"Draw")))*IF(ROW()=COLUMN(),0.5,1)</f>
        <v>0</v>
      </c>
      <c r="P83" s="11">
        <f ca="1">((COUNTIFS(SWISSW!$I:$I,'MTT DRAW'!$A83,SWISSW!$J:$J,'MTT DRAW'!P$1,SWISSW!$F:$F,"Draw")+COUNTIFS(SWISSW!$I:$I,'MTT DRAW'!P$1,SWISSW!$J:$J,'MTT DRAW'!$A83,SWISSW!$F:$F,"Draw")))*IF(ROW()=COLUMN(),0.5,1)</f>
        <v>0</v>
      </c>
      <c r="Q83" s="11">
        <f ca="1">((COUNTIFS(SWISSW!$I:$I,'MTT DRAW'!$A83,SWISSW!$J:$J,'MTT DRAW'!Q$1,SWISSW!$F:$F,"Draw")+COUNTIFS(SWISSW!$I:$I,'MTT DRAW'!Q$1,SWISSW!$J:$J,'MTT DRAW'!$A83,SWISSW!$F:$F,"Draw")))*IF(ROW()=COLUMN(),0.5,1)</f>
        <v>0</v>
      </c>
      <c r="R83" s="11">
        <f ca="1">((COUNTIFS(SWISSW!$I:$I,'MTT DRAW'!$A83,SWISSW!$J:$J,'MTT DRAW'!R$1,SWISSW!$F:$F,"Draw")+COUNTIFS(SWISSW!$I:$I,'MTT DRAW'!R$1,SWISSW!$J:$J,'MTT DRAW'!$A83,SWISSW!$F:$F,"Draw")))*IF(ROW()=COLUMN(),0.5,1)</f>
        <v>0</v>
      </c>
      <c r="S83" s="11">
        <f ca="1">((COUNTIFS(SWISSW!$I:$I,'MTT DRAW'!$A83,SWISSW!$J:$J,'MTT DRAW'!S$1,SWISSW!$F:$F,"Draw")+COUNTIFS(SWISSW!$I:$I,'MTT DRAW'!S$1,SWISSW!$J:$J,'MTT DRAW'!$A83,SWISSW!$F:$F,"Draw")))*IF(ROW()=COLUMN(),0.5,1)</f>
        <v>0</v>
      </c>
      <c r="T83" s="11">
        <f ca="1">((COUNTIFS(SWISSW!$I:$I,'MTT DRAW'!$A83,SWISSW!$J:$J,'MTT DRAW'!T$1,SWISSW!$F:$F,"Draw")+COUNTIFS(SWISSW!$I:$I,'MTT DRAW'!T$1,SWISSW!$J:$J,'MTT DRAW'!$A83,SWISSW!$F:$F,"Draw")))*IF(ROW()=COLUMN(),0.5,1)</f>
        <v>0</v>
      </c>
      <c r="U83" s="11">
        <f ca="1">((COUNTIFS(SWISSW!$I:$I,'MTT DRAW'!$A83,SWISSW!$J:$J,'MTT DRAW'!U$1,SWISSW!$F:$F,"Draw")+COUNTIFS(SWISSW!$I:$I,'MTT DRAW'!U$1,SWISSW!$J:$J,'MTT DRAW'!$A83,SWISSW!$F:$F,"Draw")))*IF(ROW()=COLUMN(),0.5,1)</f>
        <v>0</v>
      </c>
      <c r="V83" s="11">
        <f ca="1">((COUNTIFS(SWISSW!$I:$I,'MTT DRAW'!$A83,SWISSW!$J:$J,'MTT DRAW'!V$1,SWISSW!$F:$F,"Draw")+COUNTIFS(SWISSW!$I:$I,'MTT DRAW'!V$1,SWISSW!$J:$J,'MTT DRAW'!$A83,SWISSW!$F:$F,"Draw")))*IF(ROW()=COLUMN(),0.5,1)</f>
        <v>0</v>
      </c>
      <c r="W83" s="11">
        <f ca="1">((COUNTIFS(SWISSW!$I:$I,'MTT DRAW'!$A83,SWISSW!$J:$J,'MTT DRAW'!W$1,SWISSW!$F:$F,"Draw")+COUNTIFS(SWISSW!$I:$I,'MTT DRAW'!W$1,SWISSW!$J:$J,'MTT DRAW'!$A83,SWISSW!$F:$F,"Draw")))*IF(ROW()=COLUMN(),0.5,1)</f>
        <v>0</v>
      </c>
      <c r="X83" s="11">
        <f ca="1">((COUNTIFS(SWISSW!$I:$I,'MTT DRAW'!$A83,SWISSW!$J:$J,'MTT DRAW'!X$1,SWISSW!$F:$F,"Draw")+COUNTIFS(SWISSW!$I:$I,'MTT DRAW'!X$1,SWISSW!$J:$J,'MTT DRAW'!$A83,SWISSW!$F:$F,"Draw")))*IF(ROW()=COLUMN(),0.5,1)</f>
        <v>0</v>
      </c>
      <c r="Y83" s="11">
        <f ca="1">((COUNTIFS(SWISSW!$I:$I,'MTT DRAW'!$A83,SWISSW!$J:$J,'MTT DRAW'!Y$1,SWISSW!$F:$F,"Draw")+COUNTIFS(SWISSW!$I:$I,'MTT DRAW'!Y$1,SWISSW!$J:$J,'MTT DRAW'!$A83,SWISSW!$F:$F,"Draw")))*IF(ROW()=COLUMN(),0.5,1)</f>
        <v>0</v>
      </c>
      <c r="Z83" s="11">
        <f ca="1">((COUNTIFS(SWISSW!$I:$I,'MTT DRAW'!$A83,SWISSW!$J:$J,'MTT DRAW'!Z$1,SWISSW!$F:$F,"Draw")+COUNTIFS(SWISSW!$I:$I,'MTT DRAW'!Z$1,SWISSW!$J:$J,'MTT DRAW'!$A83,SWISSW!$F:$F,"Draw")))*IF(ROW()=COLUMN(),0.5,1)</f>
        <v>0</v>
      </c>
      <c r="AA83" s="11">
        <f ca="1">((COUNTIFS(SWISSW!$I:$I,'MTT DRAW'!$A83,SWISSW!$J:$J,'MTT DRAW'!AA$1,SWISSW!$F:$F,"Draw")+COUNTIFS(SWISSW!$I:$I,'MTT DRAW'!AA$1,SWISSW!$J:$J,'MTT DRAW'!$A83,SWISSW!$F:$F,"Draw")))*IF(ROW()=COLUMN(),0.5,1)</f>
        <v>0</v>
      </c>
      <c r="AB83" s="11">
        <f ca="1">((COUNTIFS(SWISSW!$I:$I,'MTT DRAW'!$A83,SWISSW!$J:$J,'MTT DRAW'!AB$1,SWISSW!$F:$F,"Draw")+COUNTIFS(SWISSW!$I:$I,'MTT DRAW'!AB$1,SWISSW!$J:$J,'MTT DRAW'!$A83,SWISSW!$F:$F,"Draw")))*IF(ROW()=COLUMN(),0.5,1)</f>
        <v>0</v>
      </c>
      <c r="AC83" s="11">
        <f ca="1">((COUNTIFS(SWISSW!$I:$I,'MTT DRAW'!$A83,SWISSW!$J:$J,'MTT DRAW'!AC$1,SWISSW!$F:$F,"Draw")+COUNTIFS(SWISSW!$I:$I,'MTT DRAW'!AC$1,SWISSW!$J:$J,'MTT DRAW'!$A83,SWISSW!$F:$F,"Draw")))*IF(ROW()=COLUMN(),0.5,1)</f>
        <v>0</v>
      </c>
      <c r="AD83" s="11">
        <f ca="1">((COUNTIFS(SWISSW!$I:$I,'MTT DRAW'!$A83,SWISSW!$J:$J,'MTT DRAW'!AD$1,SWISSW!$F:$F,"Draw")+COUNTIFS(SWISSW!$I:$I,'MTT DRAW'!AD$1,SWISSW!$J:$J,'MTT DRAW'!$A83,SWISSW!$F:$F,"Draw")))*IF(ROW()=COLUMN(),0.5,1)</f>
        <v>0</v>
      </c>
      <c r="AE83" s="11">
        <f ca="1">((COUNTIFS(SWISSW!$I:$I,'MTT DRAW'!$A83,SWISSW!$J:$J,'MTT DRAW'!AE$1,SWISSW!$F:$F,"Draw")+COUNTIFS(SWISSW!$I:$I,'MTT DRAW'!AE$1,SWISSW!$J:$J,'MTT DRAW'!$A83,SWISSW!$F:$F,"Draw")))*IF(ROW()=COLUMN(),0.5,1)</f>
        <v>0</v>
      </c>
      <c r="AF83" s="11">
        <f ca="1">((COUNTIFS(SWISSW!$I:$I,'MTT DRAW'!$A83,SWISSW!$J:$J,'MTT DRAW'!AF$1,SWISSW!$F:$F,"Draw")+COUNTIFS(SWISSW!$I:$I,'MTT DRAW'!AF$1,SWISSW!$J:$J,'MTT DRAW'!$A83,SWISSW!$F:$F,"Draw")))*IF(ROW()=COLUMN(),0.5,1)</f>
        <v>0</v>
      </c>
      <c r="AG83" s="11">
        <f ca="1">((COUNTIFS(SWISSW!$I:$I,'MTT DRAW'!$A83,SWISSW!$J:$J,'MTT DRAW'!AG$1,SWISSW!$F:$F,"Draw")+COUNTIFS(SWISSW!$I:$I,'MTT DRAW'!AG$1,SWISSW!$J:$J,'MTT DRAW'!$A83,SWISSW!$F:$F,"Draw")))*IF(ROW()=COLUMN(),0.5,1)</f>
        <v>0</v>
      </c>
      <c r="AH83" s="11">
        <f ca="1">((COUNTIFS(SWISSW!$I:$I,'MTT DRAW'!$A83,SWISSW!$J:$J,'MTT DRAW'!AH$1,SWISSW!$F:$F,"Draw")+COUNTIFS(SWISSW!$I:$I,'MTT DRAW'!AH$1,SWISSW!$J:$J,'MTT DRAW'!$A83,SWISSW!$F:$F,"Draw")))*IF(ROW()=COLUMN(),0.5,1)</f>
        <v>0</v>
      </c>
      <c r="AI83" s="11">
        <f ca="1">((COUNTIFS(SWISSW!$I:$I,'MTT DRAW'!$A83,SWISSW!$J:$J,'MTT DRAW'!AI$1,SWISSW!$F:$F,"Draw")+COUNTIFS(SWISSW!$I:$I,'MTT DRAW'!AI$1,SWISSW!$J:$J,'MTT DRAW'!$A83,SWISSW!$F:$F,"Draw")))*IF(ROW()=COLUMN(),0.5,1)</f>
        <v>0</v>
      </c>
      <c r="AJ83" s="11">
        <f ca="1">((COUNTIFS(SWISSW!$I:$I,'MTT DRAW'!$A83,SWISSW!$J:$J,'MTT DRAW'!AJ$1,SWISSW!$F:$F,"Draw")+COUNTIFS(SWISSW!$I:$I,'MTT DRAW'!AJ$1,SWISSW!$J:$J,'MTT DRAW'!$A83,SWISSW!$F:$F,"Draw")))*IF(ROW()=COLUMN(),0.5,1)</f>
        <v>0</v>
      </c>
      <c r="AK83" s="11">
        <f ca="1">((COUNTIFS(SWISSW!$I:$I,'MTT DRAW'!$A83,SWISSW!$J:$J,'MTT DRAW'!AK$1,SWISSW!$F:$F,"Draw")+COUNTIFS(SWISSW!$I:$I,'MTT DRAW'!AK$1,SWISSW!$J:$J,'MTT DRAW'!$A83,SWISSW!$F:$F,"Draw")))*IF(ROW()=COLUMN(),0.5,1)</f>
        <v>0</v>
      </c>
      <c r="AL83" s="11">
        <f ca="1">((COUNTIFS(SWISSW!$I:$I,'MTT DRAW'!$A83,SWISSW!$J:$J,'MTT DRAW'!AL$1,SWISSW!$F:$F,"Draw")+COUNTIFS(SWISSW!$I:$I,'MTT DRAW'!AL$1,SWISSW!$J:$J,'MTT DRAW'!$A83,SWISSW!$F:$F,"Draw")))*IF(ROW()=COLUMN(),0.5,1)</f>
        <v>0</v>
      </c>
      <c r="AM83" s="11">
        <f ca="1">((COUNTIFS(SWISSW!$I:$I,'MTT DRAW'!$A83,SWISSW!$J:$J,'MTT DRAW'!AM$1,SWISSW!$F:$F,"Draw")+COUNTIFS(SWISSW!$I:$I,'MTT DRAW'!AM$1,SWISSW!$J:$J,'MTT DRAW'!$A83,SWISSW!$F:$F,"Draw")))*IF(ROW()=COLUMN(),0.5,1)</f>
        <v>0</v>
      </c>
      <c r="AN83" s="11">
        <f ca="1">((COUNTIFS(SWISSW!$I:$I,'MTT DRAW'!$A83,SWISSW!$J:$J,'MTT DRAW'!AN$1,SWISSW!$F:$F,"Draw")+COUNTIFS(SWISSW!$I:$I,'MTT DRAW'!AN$1,SWISSW!$J:$J,'MTT DRAW'!$A83,SWISSW!$F:$F,"Draw")))*IF(ROW()=COLUMN(),0.5,1)</f>
        <v>0</v>
      </c>
      <c r="AO83" s="11">
        <f ca="1">((COUNTIFS(SWISSW!$I:$I,'MTT DRAW'!$A83,SWISSW!$J:$J,'MTT DRAW'!AO$1,SWISSW!$F:$F,"Draw")+COUNTIFS(SWISSW!$I:$I,'MTT DRAW'!AO$1,SWISSW!$J:$J,'MTT DRAW'!$A83,SWISSW!$F:$F,"Draw")))*IF(ROW()=COLUMN(),0.5,1)</f>
        <v>0</v>
      </c>
      <c r="AP83" s="11">
        <f ca="1">((COUNTIFS(SWISSW!$I:$I,'MTT DRAW'!$A83,SWISSW!$J:$J,'MTT DRAW'!AP$1,SWISSW!$F:$F,"Draw")+COUNTIFS(SWISSW!$I:$I,'MTT DRAW'!AP$1,SWISSW!$J:$J,'MTT DRAW'!$A83,SWISSW!$F:$F,"Draw")))*IF(ROW()=COLUMN(),0.5,1)</f>
        <v>0</v>
      </c>
      <c r="AQ83" s="11">
        <f ca="1">((COUNTIFS(SWISSW!$I:$I,'MTT DRAW'!$A83,SWISSW!$J:$J,'MTT DRAW'!AQ$1,SWISSW!$F:$F,"Draw")+COUNTIFS(SWISSW!$I:$I,'MTT DRAW'!AQ$1,SWISSW!$J:$J,'MTT DRAW'!$A83,SWISSW!$F:$F,"Draw")))*IF(ROW()=COLUMN(),0.5,1)</f>
        <v>0</v>
      </c>
      <c r="AR83" s="11">
        <f ca="1">((COUNTIFS(SWISSW!$I:$I,'MTT DRAW'!$A83,SWISSW!$J:$J,'MTT DRAW'!AR$1,SWISSW!$F:$F,"Draw")+COUNTIFS(SWISSW!$I:$I,'MTT DRAW'!AR$1,SWISSW!$J:$J,'MTT DRAW'!$A83,SWISSW!$F:$F,"Draw")))*IF(ROW()=COLUMN(),0.5,1)</f>
        <v>0</v>
      </c>
      <c r="AS83" s="11">
        <f ca="1">((COUNTIFS(SWISSW!$I:$I,'MTT DRAW'!$A83,SWISSW!$J:$J,'MTT DRAW'!AS$1,SWISSW!$F:$F,"Draw")+COUNTIFS(SWISSW!$I:$I,'MTT DRAW'!AS$1,SWISSW!$J:$J,'MTT DRAW'!$A83,SWISSW!$F:$F,"Draw")))*IF(ROW()=COLUMN(),0.5,1)</f>
        <v>0</v>
      </c>
      <c r="AT83" s="11">
        <f ca="1">((COUNTIFS(SWISSW!$I:$I,'MTT DRAW'!$A83,SWISSW!$J:$J,'MTT DRAW'!AT$1,SWISSW!$F:$F,"Draw")+COUNTIFS(SWISSW!$I:$I,'MTT DRAW'!AT$1,SWISSW!$J:$J,'MTT DRAW'!$A83,SWISSW!$F:$F,"Draw")))*IF(ROW()=COLUMN(),0.5,1)</f>
        <v>0</v>
      </c>
      <c r="AU83" s="11">
        <f ca="1">((COUNTIFS(SWISSW!$I:$I,'MTT DRAW'!$A83,SWISSW!$J:$J,'MTT DRAW'!AU$1,SWISSW!$F:$F,"Draw")+COUNTIFS(SWISSW!$I:$I,'MTT DRAW'!AU$1,SWISSW!$J:$J,'MTT DRAW'!$A83,SWISSW!$F:$F,"Draw")))*IF(ROW()=COLUMN(),0.5,1)</f>
        <v>0</v>
      </c>
      <c r="AV83" s="11">
        <f ca="1">((COUNTIFS(SWISSW!$I:$I,'MTT DRAW'!$A83,SWISSW!$J:$J,'MTT DRAW'!AV$1,SWISSW!$F:$F,"Draw")+COUNTIFS(SWISSW!$I:$I,'MTT DRAW'!AV$1,SWISSW!$J:$J,'MTT DRAW'!$A83,SWISSW!$F:$F,"Draw")))*IF(ROW()=COLUMN(),0.5,1)</f>
        <v>0</v>
      </c>
      <c r="AW83" s="11">
        <f ca="1">((COUNTIFS(SWISSW!$I:$I,'MTT DRAW'!$A83,SWISSW!$J:$J,'MTT DRAW'!AW$1,SWISSW!$F:$F,"Draw")+COUNTIFS(SWISSW!$I:$I,'MTT DRAW'!AW$1,SWISSW!$J:$J,'MTT DRAW'!$A83,SWISSW!$F:$F,"Draw")))*IF(ROW()=COLUMN(),0.5,1)</f>
        <v>0</v>
      </c>
      <c r="AX83" s="11">
        <f ca="1">((COUNTIFS(SWISSW!$I:$I,'MTT DRAW'!$A83,SWISSW!$J:$J,'MTT DRAW'!AX$1,SWISSW!$F:$F,"Draw")+COUNTIFS(SWISSW!$I:$I,'MTT DRAW'!AX$1,SWISSW!$J:$J,'MTT DRAW'!$A83,SWISSW!$F:$F,"Draw")))*IF(ROW()=COLUMN(),0.5,1)</f>
        <v>0</v>
      </c>
      <c r="AY83" s="11">
        <f ca="1">((COUNTIFS(SWISSW!$I:$I,'MTT DRAW'!$A83,SWISSW!$J:$J,'MTT DRAW'!AY$1,SWISSW!$F:$F,"Draw")+COUNTIFS(SWISSW!$I:$I,'MTT DRAW'!AY$1,SWISSW!$J:$J,'MTT DRAW'!$A83,SWISSW!$F:$F,"Draw")))*IF(ROW()=COLUMN(),0.5,1)</f>
        <v>0</v>
      </c>
      <c r="AZ83" s="11">
        <f ca="1">((COUNTIFS(SWISSW!$I:$I,'MTT DRAW'!$A83,SWISSW!$J:$J,'MTT DRAW'!AZ$1,SWISSW!$F:$F,"Draw")+COUNTIFS(SWISSW!$I:$I,'MTT DRAW'!AZ$1,SWISSW!$J:$J,'MTT DRAW'!$A83,SWISSW!$F:$F,"Draw")))*IF(ROW()=COLUMN(),0.5,1)</f>
        <v>0</v>
      </c>
      <c r="BA83" s="11">
        <f ca="1">((COUNTIFS(SWISSW!$I:$I,'MTT DRAW'!$A83,SWISSW!$J:$J,'MTT DRAW'!BA$1,SWISSW!$F:$F,"Draw")+COUNTIFS(SWISSW!$I:$I,'MTT DRAW'!BA$1,SWISSW!$J:$J,'MTT DRAW'!$A83,SWISSW!$F:$F,"Draw")))*IF(ROW()=COLUMN(),0.5,1)</f>
        <v>0</v>
      </c>
      <c r="BB83" s="11">
        <f ca="1">((COUNTIFS(SWISSW!$I:$I,'MTT DRAW'!$A83,SWISSW!$J:$J,'MTT DRAW'!BB$1,SWISSW!$F:$F,"Draw")+COUNTIFS(SWISSW!$I:$I,'MTT DRAW'!BB$1,SWISSW!$J:$J,'MTT DRAW'!$A83,SWISSW!$F:$F,"Draw")))*IF(ROW()=COLUMN(),0.5,1)</f>
        <v>0</v>
      </c>
      <c r="BC83" s="11">
        <f ca="1">((COUNTIFS(SWISSW!$I:$I,'MTT DRAW'!$A83,SWISSW!$J:$J,'MTT DRAW'!BC$1,SWISSW!$F:$F,"Draw")+COUNTIFS(SWISSW!$I:$I,'MTT DRAW'!BC$1,SWISSW!$J:$J,'MTT DRAW'!$A83,SWISSW!$F:$F,"Draw")))*IF(ROW()=COLUMN(),0.5,1)</f>
        <v>0</v>
      </c>
      <c r="BD83" s="11">
        <f ca="1">((COUNTIFS(SWISSW!$I:$I,'MTT DRAW'!$A83,SWISSW!$J:$J,'MTT DRAW'!BD$1,SWISSW!$F:$F,"Draw")+COUNTIFS(SWISSW!$I:$I,'MTT DRAW'!BD$1,SWISSW!$J:$J,'MTT DRAW'!$A83,SWISSW!$F:$F,"Draw")))*IF(ROW()=COLUMN(),0.5,1)</f>
        <v>0</v>
      </c>
      <c r="BE83" s="11">
        <f ca="1">((COUNTIFS(SWISSW!$I:$I,'MTT DRAW'!$A83,SWISSW!$J:$J,'MTT DRAW'!BE$1,SWISSW!$F:$F,"Draw")+COUNTIFS(SWISSW!$I:$I,'MTT DRAW'!BE$1,SWISSW!$J:$J,'MTT DRAW'!$A83,SWISSW!$F:$F,"Draw")))*IF(ROW()=COLUMN(),0.5,1)</f>
        <v>0</v>
      </c>
      <c r="BF83" s="11">
        <f ca="1">((COUNTIFS(SWISSW!$I:$I,'MTT DRAW'!$A83,SWISSW!$J:$J,'MTT DRAW'!BF$1,SWISSW!$F:$F,"Draw")+COUNTIFS(SWISSW!$I:$I,'MTT DRAW'!BF$1,SWISSW!$J:$J,'MTT DRAW'!$A83,SWISSW!$F:$F,"Draw")))*IF(ROW()=COLUMN(),0.5,1)</f>
        <v>0</v>
      </c>
      <c r="BG83" s="11">
        <f ca="1">((COUNTIFS(SWISSW!$I:$I,'MTT DRAW'!$A83,SWISSW!$J:$J,'MTT DRAW'!BG$1,SWISSW!$F:$F,"Draw")+COUNTIFS(SWISSW!$I:$I,'MTT DRAW'!BG$1,SWISSW!$J:$J,'MTT DRAW'!$A83,SWISSW!$F:$F,"Draw")))*IF(ROW()=COLUMN(),0.5,1)</f>
        <v>0</v>
      </c>
      <c r="BH83" s="11">
        <f ca="1">((COUNTIFS(SWISSW!$I:$I,'MTT DRAW'!$A83,SWISSW!$J:$J,'MTT DRAW'!BH$1,SWISSW!$F:$F,"Draw")+COUNTIFS(SWISSW!$I:$I,'MTT DRAW'!BH$1,SWISSW!$J:$J,'MTT DRAW'!$A83,SWISSW!$F:$F,"Draw")))*IF(ROW()=COLUMN(),0.5,1)</f>
        <v>0</v>
      </c>
      <c r="BI83" s="11">
        <f ca="1">((COUNTIFS(SWISSW!$I:$I,'MTT DRAW'!$A83,SWISSW!$J:$J,'MTT DRAW'!BI$1,SWISSW!$F:$F,"Draw")+COUNTIFS(SWISSW!$I:$I,'MTT DRAW'!BI$1,SWISSW!$J:$J,'MTT DRAW'!$A83,SWISSW!$F:$F,"Draw")))*IF(ROW()=COLUMN(),0.5,1)</f>
        <v>0</v>
      </c>
      <c r="BJ83" s="11">
        <f ca="1">((COUNTIFS(SWISSW!$I:$I,'MTT DRAW'!$A83,SWISSW!$J:$J,'MTT DRAW'!BJ$1,SWISSW!$F:$F,"Draw")+COUNTIFS(SWISSW!$I:$I,'MTT DRAW'!BJ$1,SWISSW!$J:$J,'MTT DRAW'!$A83,SWISSW!$F:$F,"Draw")))*IF(ROW()=COLUMN(),0.5,1)</f>
        <v>0</v>
      </c>
      <c r="BK83" s="11">
        <f ca="1">((COUNTIFS(SWISSW!$I:$I,'MTT DRAW'!$A83,SWISSW!$J:$J,'MTT DRAW'!BK$1,SWISSW!$F:$F,"Draw")+COUNTIFS(SWISSW!$I:$I,'MTT DRAW'!BK$1,SWISSW!$J:$J,'MTT DRAW'!$A83,SWISSW!$F:$F,"Draw")))*IF(ROW()=COLUMN(),0.5,1)</f>
        <v>0</v>
      </c>
      <c r="BL83" s="11">
        <f ca="1">((COUNTIFS(SWISSW!$I:$I,'MTT DRAW'!$A83,SWISSW!$J:$J,'MTT DRAW'!BL$1,SWISSW!$F:$F,"Draw")+COUNTIFS(SWISSW!$I:$I,'MTT DRAW'!BL$1,SWISSW!$J:$J,'MTT DRAW'!$A83,SWISSW!$F:$F,"Draw")))*IF(ROW()=COLUMN(),0.5,1)</f>
        <v>0</v>
      </c>
      <c r="BM83" s="11" t="str">
        <f ca="1">MATCHUP!BM83</f>
        <v>-</v>
      </c>
      <c r="BN83" s="11" t="str">
        <f ca="1">MATCHUP!BN83</f>
        <v>-</v>
      </c>
      <c r="BO83" s="11" t="str">
        <f ca="1">MATCHUP!BO83</f>
        <v>-</v>
      </c>
      <c r="BP83" s="11" t="str">
        <f ca="1">MATCHUP!BP83</f>
        <v>-</v>
      </c>
      <c r="BQ83" s="11" t="str">
        <f ca="1">MATCHUP!BQ83</f>
        <v>-</v>
      </c>
      <c r="BR83" s="11" t="str">
        <f ca="1">MATCHUP!BR83</f>
        <v>-</v>
      </c>
      <c r="BS83" s="11" t="str">
        <f ca="1">MATCHUP!BS83</f>
        <v>-</v>
      </c>
      <c r="BT83" s="11" t="str">
        <f ca="1">MATCHUP!BT83</f>
        <v>-</v>
      </c>
      <c r="BU83" s="11" t="str">
        <f ca="1">MATCHUP!BU83</f>
        <v>-</v>
      </c>
      <c r="BV83" s="11" t="str">
        <f ca="1">MATCHUP!BV83</f>
        <v>-</v>
      </c>
      <c r="BW83" s="11" t="str">
        <f ca="1">MATCHUP!BW83</f>
        <v>-</v>
      </c>
      <c r="BX83" s="11" t="str">
        <f ca="1">MATCHUP!BX83</f>
        <v>-</v>
      </c>
      <c r="BY83" s="11" t="str">
        <f ca="1">MATCHUP!BY83</f>
        <v>-</v>
      </c>
      <c r="BZ83" s="11" t="str">
        <f ca="1">MATCHUP!BZ83</f>
        <v>-</v>
      </c>
      <c r="CA83" s="11" t="str">
        <f ca="1">MATCHUP!CA83</f>
        <v>-</v>
      </c>
      <c r="CB83" s="11" t="str">
        <f ca="1">MATCHUP!CB83</f>
        <v>-</v>
      </c>
      <c r="CC83" s="11" t="str">
        <f ca="1">MATCHUP!CC83</f>
        <v>-</v>
      </c>
      <c r="CD83" s="11" t="str">
        <f ca="1">MATCHUP!CD83</f>
        <v>-</v>
      </c>
      <c r="CE83" s="11" t="str">
        <f ca="1">MATCHUP!CE83</f>
        <v>-</v>
      </c>
      <c r="CF83" s="11" t="str">
        <f ca="1">MATCHUP!CF83</f>
        <v>-</v>
      </c>
      <c r="CG83" s="11" t="str">
        <f ca="1">MATCHUP!CG83</f>
        <v>-</v>
      </c>
      <c r="CH83" s="11" t="str">
        <f ca="1">MATCHUP!CH83</f>
        <v>-</v>
      </c>
      <c r="CI83" s="11" t="str">
        <f ca="1">MATCHUP!CI83</f>
        <v>-</v>
      </c>
      <c r="CJ83" s="11" t="str">
        <f ca="1">MATCHUP!CJ83</f>
        <v>-</v>
      </c>
      <c r="CK83" s="11" t="str">
        <f ca="1">MATCHUP!CK83</f>
        <v>-</v>
      </c>
      <c r="CL83" s="11" t="str">
        <f ca="1">MATCHUP!CL83</f>
        <v>-</v>
      </c>
      <c r="CM83" s="11" t="str">
        <f ca="1">MATCHUP!CM83</f>
        <v>-</v>
      </c>
      <c r="CN83" s="11" t="str">
        <f ca="1">MATCHUP!CN83</f>
        <v>-</v>
      </c>
      <c r="CO83" s="11" t="str">
        <f ca="1">MATCHUP!CO83</f>
        <v>-</v>
      </c>
      <c r="CP83" s="11" t="str">
        <f ca="1">MATCHUP!CP83</f>
        <v>-</v>
      </c>
      <c r="CQ83" s="11" t="str">
        <f ca="1">MATCHUP!CQ83</f>
        <v>-</v>
      </c>
      <c r="CR83" s="11" t="str">
        <f ca="1">MATCHUP!CR83</f>
        <v>-</v>
      </c>
      <c r="CS83" s="11" t="str">
        <f ca="1">MATCHUP!CS83</f>
        <v>-</v>
      </c>
      <c r="CT83" s="11" t="str">
        <f ca="1">MATCHUP!CT83</f>
        <v>-</v>
      </c>
      <c r="CU83" s="11" t="str">
        <f ca="1">MATCHUP!CU83</f>
        <v>-</v>
      </c>
      <c r="CV83" s="11" t="str">
        <f ca="1">MATCHUP!CV83</f>
        <v>-</v>
      </c>
    </row>
    <row r="84" spans="1:100" ht="55" customHeight="1" x14ac:dyDescent="0.3">
      <c r="A84" s="3">
        <f ca="1">MATCHUP!A84</f>
        <v>0</v>
      </c>
      <c r="B84" s="11">
        <f ca="1">((COUNTIFS(SWISSW!$I:$I,'MTT DRAW'!$A84,SWISSW!$J:$J,'MTT DRAW'!B$1,SWISSW!$F:$F,"Draw")+COUNTIFS(SWISSW!$I:$I,'MTT DRAW'!B$1,SWISSW!$J:$J,'MTT DRAW'!$A84,SWISSW!$F:$F,"Draw")))*IF(ROW()=COLUMN(),0.5,1)</f>
        <v>0</v>
      </c>
      <c r="C84" s="11">
        <f ca="1">((COUNTIFS(SWISSW!$I:$I,'MTT DRAW'!$A84,SWISSW!$J:$J,'MTT DRAW'!C$1,SWISSW!$F:$F,"Draw")+COUNTIFS(SWISSW!$I:$I,'MTT DRAW'!C$1,SWISSW!$J:$J,'MTT DRAW'!$A84,SWISSW!$F:$F,"Draw")))*IF(ROW()=COLUMN(),0.5,1)</f>
        <v>0</v>
      </c>
      <c r="D84" s="11">
        <f ca="1">((COUNTIFS(SWISSW!$I:$I,'MTT DRAW'!$A84,SWISSW!$J:$J,'MTT DRAW'!D$1,SWISSW!$F:$F,"Draw")+COUNTIFS(SWISSW!$I:$I,'MTT DRAW'!D$1,SWISSW!$J:$J,'MTT DRAW'!$A84,SWISSW!$F:$F,"Draw")))*IF(ROW()=COLUMN(),0.5,1)</f>
        <v>0</v>
      </c>
      <c r="E84" s="11">
        <f ca="1">((COUNTIFS(SWISSW!$I:$I,'MTT DRAW'!$A84,SWISSW!$J:$J,'MTT DRAW'!E$1,SWISSW!$F:$F,"Draw")+COUNTIFS(SWISSW!$I:$I,'MTT DRAW'!E$1,SWISSW!$J:$J,'MTT DRAW'!$A84,SWISSW!$F:$F,"Draw")))*IF(ROW()=COLUMN(),0.5,1)</f>
        <v>0</v>
      </c>
      <c r="F84" s="11">
        <f ca="1">((COUNTIFS(SWISSW!$I:$I,'MTT DRAW'!$A84,SWISSW!$J:$J,'MTT DRAW'!F$1,SWISSW!$F:$F,"Draw")+COUNTIFS(SWISSW!$I:$I,'MTT DRAW'!F$1,SWISSW!$J:$J,'MTT DRAW'!$A84,SWISSW!$F:$F,"Draw")))*IF(ROW()=COLUMN(),0.5,1)</f>
        <v>0</v>
      </c>
      <c r="G84" s="11">
        <f ca="1">((COUNTIFS(SWISSW!$I:$I,'MTT DRAW'!$A84,SWISSW!$J:$J,'MTT DRAW'!G$1,SWISSW!$F:$F,"Draw")+COUNTIFS(SWISSW!$I:$I,'MTT DRAW'!G$1,SWISSW!$J:$J,'MTT DRAW'!$A84,SWISSW!$F:$F,"Draw")))*IF(ROW()=COLUMN(),0.5,1)</f>
        <v>0</v>
      </c>
      <c r="H84" s="11">
        <f ca="1">((COUNTIFS(SWISSW!$I:$I,'MTT DRAW'!$A84,SWISSW!$J:$J,'MTT DRAW'!H$1,SWISSW!$F:$F,"Draw")+COUNTIFS(SWISSW!$I:$I,'MTT DRAW'!H$1,SWISSW!$J:$J,'MTT DRAW'!$A84,SWISSW!$F:$F,"Draw")))*IF(ROW()=COLUMN(),0.5,1)</f>
        <v>0</v>
      </c>
      <c r="I84" s="11">
        <f ca="1">((COUNTIFS(SWISSW!$I:$I,'MTT DRAW'!$A84,SWISSW!$J:$J,'MTT DRAW'!I$1,SWISSW!$F:$F,"Draw")+COUNTIFS(SWISSW!$I:$I,'MTT DRAW'!I$1,SWISSW!$J:$J,'MTT DRAW'!$A84,SWISSW!$F:$F,"Draw")))*IF(ROW()=COLUMN(),0.5,1)</f>
        <v>0</v>
      </c>
      <c r="J84" s="11">
        <f ca="1">((COUNTIFS(SWISSW!$I:$I,'MTT DRAW'!$A84,SWISSW!$J:$J,'MTT DRAW'!J$1,SWISSW!$F:$F,"Draw")+COUNTIFS(SWISSW!$I:$I,'MTT DRAW'!J$1,SWISSW!$J:$J,'MTT DRAW'!$A84,SWISSW!$F:$F,"Draw")))*IF(ROW()=COLUMN(),0.5,1)</f>
        <v>0</v>
      </c>
      <c r="K84" s="11">
        <f ca="1">((COUNTIFS(SWISSW!$I:$I,'MTT DRAW'!$A84,SWISSW!$J:$J,'MTT DRAW'!K$1,SWISSW!$F:$F,"Draw")+COUNTIFS(SWISSW!$I:$I,'MTT DRAW'!K$1,SWISSW!$J:$J,'MTT DRAW'!$A84,SWISSW!$F:$F,"Draw")))*IF(ROW()=COLUMN(),0.5,1)</f>
        <v>0</v>
      </c>
      <c r="L84" s="11">
        <f ca="1">((COUNTIFS(SWISSW!$I:$I,'MTT DRAW'!$A84,SWISSW!$J:$J,'MTT DRAW'!L$1,SWISSW!$F:$F,"Draw")+COUNTIFS(SWISSW!$I:$I,'MTT DRAW'!L$1,SWISSW!$J:$J,'MTT DRAW'!$A84,SWISSW!$F:$F,"Draw")))*IF(ROW()=COLUMN(),0.5,1)</f>
        <v>0</v>
      </c>
      <c r="M84" s="11">
        <f ca="1">((COUNTIFS(SWISSW!$I:$I,'MTT DRAW'!$A84,SWISSW!$J:$J,'MTT DRAW'!M$1,SWISSW!$F:$F,"Draw")+COUNTIFS(SWISSW!$I:$I,'MTT DRAW'!M$1,SWISSW!$J:$J,'MTT DRAW'!$A84,SWISSW!$F:$F,"Draw")))*IF(ROW()=COLUMN(),0.5,1)</f>
        <v>0</v>
      </c>
      <c r="N84" s="11">
        <f ca="1">((COUNTIFS(SWISSW!$I:$I,'MTT DRAW'!$A84,SWISSW!$J:$J,'MTT DRAW'!N$1,SWISSW!$F:$F,"Draw")+COUNTIFS(SWISSW!$I:$I,'MTT DRAW'!N$1,SWISSW!$J:$J,'MTT DRAW'!$A84,SWISSW!$F:$F,"Draw")))*IF(ROW()=COLUMN(),0.5,1)</f>
        <v>0</v>
      </c>
      <c r="O84" s="11">
        <f ca="1">((COUNTIFS(SWISSW!$I:$I,'MTT DRAW'!$A84,SWISSW!$J:$J,'MTT DRAW'!O$1,SWISSW!$F:$F,"Draw")+COUNTIFS(SWISSW!$I:$I,'MTT DRAW'!O$1,SWISSW!$J:$J,'MTT DRAW'!$A84,SWISSW!$F:$F,"Draw")))*IF(ROW()=COLUMN(),0.5,1)</f>
        <v>0</v>
      </c>
      <c r="P84" s="11">
        <f ca="1">((COUNTIFS(SWISSW!$I:$I,'MTT DRAW'!$A84,SWISSW!$J:$J,'MTT DRAW'!P$1,SWISSW!$F:$F,"Draw")+COUNTIFS(SWISSW!$I:$I,'MTT DRAW'!P$1,SWISSW!$J:$J,'MTT DRAW'!$A84,SWISSW!$F:$F,"Draw")))*IF(ROW()=COLUMN(),0.5,1)</f>
        <v>0</v>
      </c>
      <c r="Q84" s="11">
        <f ca="1">((COUNTIFS(SWISSW!$I:$I,'MTT DRAW'!$A84,SWISSW!$J:$J,'MTT DRAW'!Q$1,SWISSW!$F:$F,"Draw")+COUNTIFS(SWISSW!$I:$I,'MTT DRAW'!Q$1,SWISSW!$J:$J,'MTT DRAW'!$A84,SWISSW!$F:$F,"Draw")))*IF(ROW()=COLUMN(),0.5,1)</f>
        <v>0</v>
      </c>
      <c r="R84" s="11">
        <f ca="1">((COUNTIFS(SWISSW!$I:$I,'MTT DRAW'!$A84,SWISSW!$J:$J,'MTT DRAW'!R$1,SWISSW!$F:$F,"Draw")+COUNTIFS(SWISSW!$I:$I,'MTT DRAW'!R$1,SWISSW!$J:$J,'MTT DRAW'!$A84,SWISSW!$F:$F,"Draw")))*IF(ROW()=COLUMN(),0.5,1)</f>
        <v>0</v>
      </c>
      <c r="S84" s="11">
        <f ca="1">((COUNTIFS(SWISSW!$I:$I,'MTT DRAW'!$A84,SWISSW!$J:$J,'MTT DRAW'!S$1,SWISSW!$F:$F,"Draw")+COUNTIFS(SWISSW!$I:$I,'MTT DRAW'!S$1,SWISSW!$J:$J,'MTT DRAW'!$A84,SWISSW!$F:$F,"Draw")))*IF(ROW()=COLUMN(),0.5,1)</f>
        <v>0</v>
      </c>
      <c r="T84" s="11">
        <f ca="1">((COUNTIFS(SWISSW!$I:$I,'MTT DRAW'!$A84,SWISSW!$J:$J,'MTT DRAW'!T$1,SWISSW!$F:$F,"Draw")+COUNTIFS(SWISSW!$I:$I,'MTT DRAW'!T$1,SWISSW!$J:$J,'MTT DRAW'!$A84,SWISSW!$F:$F,"Draw")))*IF(ROW()=COLUMN(),0.5,1)</f>
        <v>0</v>
      </c>
      <c r="U84" s="11">
        <f ca="1">((COUNTIFS(SWISSW!$I:$I,'MTT DRAW'!$A84,SWISSW!$J:$J,'MTT DRAW'!U$1,SWISSW!$F:$F,"Draw")+COUNTIFS(SWISSW!$I:$I,'MTT DRAW'!U$1,SWISSW!$J:$J,'MTT DRAW'!$A84,SWISSW!$F:$F,"Draw")))*IF(ROW()=COLUMN(),0.5,1)</f>
        <v>0</v>
      </c>
      <c r="V84" s="11">
        <f ca="1">((COUNTIFS(SWISSW!$I:$I,'MTT DRAW'!$A84,SWISSW!$J:$J,'MTT DRAW'!V$1,SWISSW!$F:$F,"Draw")+COUNTIFS(SWISSW!$I:$I,'MTT DRAW'!V$1,SWISSW!$J:$J,'MTT DRAW'!$A84,SWISSW!$F:$F,"Draw")))*IF(ROW()=COLUMN(),0.5,1)</f>
        <v>0</v>
      </c>
      <c r="W84" s="11">
        <f ca="1">((COUNTIFS(SWISSW!$I:$I,'MTT DRAW'!$A84,SWISSW!$J:$J,'MTT DRAW'!W$1,SWISSW!$F:$F,"Draw")+COUNTIFS(SWISSW!$I:$I,'MTT DRAW'!W$1,SWISSW!$J:$J,'MTT DRAW'!$A84,SWISSW!$F:$F,"Draw")))*IF(ROW()=COLUMN(),0.5,1)</f>
        <v>0</v>
      </c>
      <c r="X84" s="11">
        <f ca="1">((COUNTIFS(SWISSW!$I:$I,'MTT DRAW'!$A84,SWISSW!$J:$J,'MTT DRAW'!X$1,SWISSW!$F:$F,"Draw")+COUNTIFS(SWISSW!$I:$I,'MTT DRAW'!X$1,SWISSW!$J:$J,'MTT DRAW'!$A84,SWISSW!$F:$F,"Draw")))*IF(ROW()=COLUMN(),0.5,1)</f>
        <v>0</v>
      </c>
      <c r="Y84" s="11">
        <f ca="1">((COUNTIFS(SWISSW!$I:$I,'MTT DRAW'!$A84,SWISSW!$J:$J,'MTT DRAW'!Y$1,SWISSW!$F:$F,"Draw")+COUNTIFS(SWISSW!$I:$I,'MTT DRAW'!Y$1,SWISSW!$J:$J,'MTT DRAW'!$A84,SWISSW!$F:$F,"Draw")))*IF(ROW()=COLUMN(),0.5,1)</f>
        <v>0</v>
      </c>
      <c r="Z84" s="11">
        <f ca="1">((COUNTIFS(SWISSW!$I:$I,'MTT DRAW'!$A84,SWISSW!$J:$J,'MTT DRAW'!Z$1,SWISSW!$F:$F,"Draw")+COUNTIFS(SWISSW!$I:$I,'MTT DRAW'!Z$1,SWISSW!$J:$J,'MTT DRAW'!$A84,SWISSW!$F:$F,"Draw")))*IF(ROW()=COLUMN(),0.5,1)</f>
        <v>0</v>
      </c>
      <c r="AA84" s="11">
        <f ca="1">((COUNTIFS(SWISSW!$I:$I,'MTT DRAW'!$A84,SWISSW!$J:$J,'MTT DRAW'!AA$1,SWISSW!$F:$F,"Draw")+COUNTIFS(SWISSW!$I:$I,'MTT DRAW'!AA$1,SWISSW!$J:$J,'MTT DRAW'!$A84,SWISSW!$F:$F,"Draw")))*IF(ROW()=COLUMN(),0.5,1)</f>
        <v>0</v>
      </c>
      <c r="AB84" s="11">
        <f ca="1">((COUNTIFS(SWISSW!$I:$I,'MTT DRAW'!$A84,SWISSW!$J:$J,'MTT DRAW'!AB$1,SWISSW!$F:$F,"Draw")+COUNTIFS(SWISSW!$I:$I,'MTT DRAW'!AB$1,SWISSW!$J:$J,'MTT DRAW'!$A84,SWISSW!$F:$F,"Draw")))*IF(ROW()=COLUMN(),0.5,1)</f>
        <v>0</v>
      </c>
      <c r="AC84" s="11">
        <f ca="1">((COUNTIFS(SWISSW!$I:$I,'MTT DRAW'!$A84,SWISSW!$J:$J,'MTT DRAW'!AC$1,SWISSW!$F:$F,"Draw")+COUNTIFS(SWISSW!$I:$I,'MTT DRAW'!AC$1,SWISSW!$J:$J,'MTT DRAW'!$A84,SWISSW!$F:$F,"Draw")))*IF(ROW()=COLUMN(),0.5,1)</f>
        <v>0</v>
      </c>
      <c r="AD84" s="11">
        <f ca="1">((COUNTIFS(SWISSW!$I:$I,'MTT DRAW'!$A84,SWISSW!$J:$J,'MTT DRAW'!AD$1,SWISSW!$F:$F,"Draw")+COUNTIFS(SWISSW!$I:$I,'MTT DRAW'!AD$1,SWISSW!$J:$J,'MTT DRAW'!$A84,SWISSW!$F:$F,"Draw")))*IF(ROW()=COLUMN(),0.5,1)</f>
        <v>0</v>
      </c>
      <c r="AE84" s="11">
        <f ca="1">((COUNTIFS(SWISSW!$I:$I,'MTT DRAW'!$A84,SWISSW!$J:$J,'MTT DRAW'!AE$1,SWISSW!$F:$F,"Draw")+COUNTIFS(SWISSW!$I:$I,'MTT DRAW'!AE$1,SWISSW!$J:$J,'MTT DRAW'!$A84,SWISSW!$F:$F,"Draw")))*IF(ROW()=COLUMN(),0.5,1)</f>
        <v>0</v>
      </c>
      <c r="AF84" s="11">
        <f ca="1">((COUNTIFS(SWISSW!$I:$I,'MTT DRAW'!$A84,SWISSW!$J:$J,'MTT DRAW'!AF$1,SWISSW!$F:$F,"Draw")+COUNTIFS(SWISSW!$I:$I,'MTT DRAW'!AF$1,SWISSW!$J:$J,'MTT DRAW'!$A84,SWISSW!$F:$F,"Draw")))*IF(ROW()=COLUMN(),0.5,1)</f>
        <v>0</v>
      </c>
      <c r="AG84" s="11">
        <f ca="1">((COUNTIFS(SWISSW!$I:$I,'MTT DRAW'!$A84,SWISSW!$J:$J,'MTT DRAW'!AG$1,SWISSW!$F:$F,"Draw")+COUNTIFS(SWISSW!$I:$I,'MTT DRAW'!AG$1,SWISSW!$J:$J,'MTT DRAW'!$A84,SWISSW!$F:$F,"Draw")))*IF(ROW()=COLUMN(),0.5,1)</f>
        <v>0</v>
      </c>
      <c r="AH84" s="11">
        <f ca="1">((COUNTIFS(SWISSW!$I:$I,'MTT DRAW'!$A84,SWISSW!$J:$J,'MTT DRAW'!AH$1,SWISSW!$F:$F,"Draw")+COUNTIFS(SWISSW!$I:$I,'MTT DRAW'!AH$1,SWISSW!$J:$J,'MTT DRAW'!$A84,SWISSW!$F:$F,"Draw")))*IF(ROW()=COLUMN(),0.5,1)</f>
        <v>0</v>
      </c>
      <c r="AI84" s="11">
        <f ca="1">((COUNTIFS(SWISSW!$I:$I,'MTT DRAW'!$A84,SWISSW!$J:$J,'MTT DRAW'!AI$1,SWISSW!$F:$F,"Draw")+COUNTIFS(SWISSW!$I:$I,'MTT DRAW'!AI$1,SWISSW!$J:$J,'MTT DRAW'!$A84,SWISSW!$F:$F,"Draw")))*IF(ROW()=COLUMN(),0.5,1)</f>
        <v>0</v>
      </c>
      <c r="AJ84" s="11">
        <f ca="1">((COUNTIFS(SWISSW!$I:$I,'MTT DRAW'!$A84,SWISSW!$J:$J,'MTT DRAW'!AJ$1,SWISSW!$F:$F,"Draw")+COUNTIFS(SWISSW!$I:$I,'MTT DRAW'!AJ$1,SWISSW!$J:$J,'MTT DRAW'!$A84,SWISSW!$F:$F,"Draw")))*IF(ROW()=COLUMN(),0.5,1)</f>
        <v>0</v>
      </c>
      <c r="AK84" s="11">
        <f ca="1">((COUNTIFS(SWISSW!$I:$I,'MTT DRAW'!$A84,SWISSW!$J:$J,'MTT DRAW'!AK$1,SWISSW!$F:$F,"Draw")+COUNTIFS(SWISSW!$I:$I,'MTT DRAW'!AK$1,SWISSW!$J:$J,'MTT DRAW'!$A84,SWISSW!$F:$F,"Draw")))*IF(ROW()=COLUMN(),0.5,1)</f>
        <v>0</v>
      </c>
      <c r="AL84" s="11">
        <f ca="1">((COUNTIFS(SWISSW!$I:$I,'MTT DRAW'!$A84,SWISSW!$J:$J,'MTT DRAW'!AL$1,SWISSW!$F:$F,"Draw")+COUNTIFS(SWISSW!$I:$I,'MTT DRAW'!AL$1,SWISSW!$J:$J,'MTT DRAW'!$A84,SWISSW!$F:$F,"Draw")))*IF(ROW()=COLUMN(),0.5,1)</f>
        <v>0</v>
      </c>
      <c r="AM84" s="11">
        <f ca="1">((COUNTIFS(SWISSW!$I:$I,'MTT DRAW'!$A84,SWISSW!$J:$J,'MTT DRAW'!AM$1,SWISSW!$F:$F,"Draw")+COUNTIFS(SWISSW!$I:$I,'MTT DRAW'!AM$1,SWISSW!$J:$J,'MTT DRAW'!$A84,SWISSW!$F:$F,"Draw")))*IF(ROW()=COLUMN(),0.5,1)</f>
        <v>0</v>
      </c>
      <c r="AN84" s="11">
        <f ca="1">((COUNTIFS(SWISSW!$I:$I,'MTT DRAW'!$A84,SWISSW!$J:$J,'MTT DRAW'!AN$1,SWISSW!$F:$F,"Draw")+COUNTIFS(SWISSW!$I:$I,'MTT DRAW'!AN$1,SWISSW!$J:$J,'MTT DRAW'!$A84,SWISSW!$F:$F,"Draw")))*IF(ROW()=COLUMN(),0.5,1)</f>
        <v>0</v>
      </c>
      <c r="AO84" s="11">
        <f ca="1">((COUNTIFS(SWISSW!$I:$I,'MTT DRAW'!$A84,SWISSW!$J:$J,'MTT DRAW'!AO$1,SWISSW!$F:$F,"Draw")+COUNTIFS(SWISSW!$I:$I,'MTT DRAW'!AO$1,SWISSW!$J:$J,'MTT DRAW'!$A84,SWISSW!$F:$F,"Draw")))*IF(ROW()=COLUMN(),0.5,1)</f>
        <v>0</v>
      </c>
      <c r="AP84" s="11">
        <f ca="1">((COUNTIFS(SWISSW!$I:$I,'MTT DRAW'!$A84,SWISSW!$J:$J,'MTT DRAW'!AP$1,SWISSW!$F:$F,"Draw")+COUNTIFS(SWISSW!$I:$I,'MTT DRAW'!AP$1,SWISSW!$J:$J,'MTT DRAW'!$A84,SWISSW!$F:$F,"Draw")))*IF(ROW()=COLUMN(),0.5,1)</f>
        <v>0</v>
      </c>
      <c r="AQ84" s="11">
        <f ca="1">((COUNTIFS(SWISSW!$I:$I,'MTT DRAW'!$A84,SWISSW!$J:$J,'MTT DRAW'!AQ$1,SWISSW!$F:$F,"Draw")+COUNTIFS(SWISSW!$I:$I,'MTT DRAW'!AQ$1,SWISSW!$J:$J,'MTT DRAW'!$A84,SWISSW!$F:$F,"Draw")))*IF(ROW()=COLUMN(),0.5,1)</f>
        <v>0</v>
      </c>
      <c r="AR84" s="11">
        <f ca="1">((COUNTIFS(SWISSW!$I:$I,'MTT DRAW'!$A84,SWISSW!$J:$J,'MTT DRAW'!AR$1,SWISSW!$F:$F,"Draw")+COUNTIFS(SWISSW!$I:$I,'MTT DRAW'!AR$1,SWISSW!$J:$J,'MTT DRAW'!$A84,SWISSW!$F:$F,"Draw")))*IF(ROW()=COLUMN(),0.5,1)</f>
        <v>0</v>
      </c>
      <c r="AS84" s="11">
        <f ca="1">((COUNTIFS(SWISSW!$I:$I,'MTT DRAW'!$A84,SWISSW!$J:$J,'MTT DRAW'!AS$1,SWISSW!$F:$F,"Draw")+COUNTIFS(SWISSW!$I:$I,'MTT DRAW'!AS$1,SWISSW!$J:$J,'MTT DRAW'!$A84,SWISSW!$F:$F,"Draw")))*IF(ROW()=COLUMN(),0.5,1)</f>
        <v>0</v>
      </c>
      <c r="AT84" s="11">
        <f ca="1">((COUNTIFS(SWISSW!$I:$I,'MTT DRAW'!$A84,SWISSW!$J:$J,'MTT DRAW'!AT$1,SWISSW!$F:$F,"Draw")+COUNTIFS(SWISSW!$I:$I,'MTT DRAW'!AT$1,SWISSW!$J:$J,'MTT DRAW'!$A84,SWISSW!$F:$F,"Draw")))*IF(ROW()=COLUMN(),0.5,1)</f>
        <v>0</v>
      </c>
      <c r="AU84" s="11">
        <f ca="1">((COUNTIFS(SWISSW!$I:$I,'MTT DRAW'!$A84,SWISSW!$J:$J,'MTT DRAW'!AU$1,SWISSW!$F:$F,"Draw")+COUNTIFS(SWISSW!$I:$I,'MTT DRAW'!AU$1,SWISSW!$J:$J,'MTT DRAW'!$A84,SWISSW!$F:$F,"Draw")))*IF(ROW()=COLUMN(),0.5,1)</f>
        <v>0</v>
      </c>
      <c r="AV84" s="11">
        <f ca="1">((COUNTIFS(SWISSW!$I:$I,'MTT DRAW'!$A84,SWISSW!$J:$J,'MTT DRAW'!AV$1,SWISSW!$F:$F,"Draw")+COUNTIFS(SWISSW!$I:$I,'MTT DRAW'!AV$1,SWISSW!$J:$J,'MTT DRAW'!$A84,SWISSW!$F:$F,"Draw")))*IF(ROW()=COLUMN(),0.5,1)</f>
        <v>0</v>
      </c>
      <c r="AW84" s="11">
        <f ca="1">((COUNTIFS(SWISSW!$I:$I,'MTT DRAW'!$A84,SWISSW!$J:$J,'MTT DRAW'!AW$1,SWISSW!$F:$F,"Draw")+COUNTIFS(SWISSW!$I:$I,'MTT DRAW'!AW$1,SWISSW!$J:$J,'MTT DRAW'!$A84,SWISSW!$F:$F,"Draw")))*IF(ROW()=COLUMN(),0.5,1)</f>
        <v>0</v>
      </c>
      <c r="AX84" s="11">
        <f ca="1">((COUNTIFS(SWISSW!$I:$I,'MTT DRAW'!$A84,SWISSW!$J:$J,'MTT DRAW'!AX$1,SWISSW!$F:$F,"Draw")+COUNTIFS(SWISSW!$I:$I,'MTT DRAW'!AX$1,SWISSW!$J:$J,'MTT DRAW'!$A84,SWISSW!$F:$F,"Draw")))*IF(ROW()=COLUMN(),0.5,1)</f>
        <v>0</v>
      </c>
      <c r="AY84" s="11">
        <f ca="1">((COUNTIFS(SWISSW!$I:$I,'MTT DRAW'!$A84,SWISSW!$J:$J,'MTT DRAW'!AY$1,SWISSW!$F:$F,"Draw")+COUNTIFS(SWISSW!$I:$I,'MTT DRAW'!AY$1,SWISSW!$J:$J,'MTT DRAW'!$A84,SWISSW!$F:$F,"Draw")))*IF(ROW()=COLUMN(),0.5,1)</f>
        <v>0</v>
      </c>
      <c r="AZ84" s="11">
        <f ca="1">((COUNTIFS(SWISSW!$I:$I,'MTT DRAW'!$A84,SWISSW!$J:$J,'MTT DRAW'!AZ$1,SWISSW!$F:$F,"Draw")+COUNTIFS(SWISSW!$I:$I,'MTT DRAW'!AZ$1,SWISSW!$J:$J,'MTT DRAW'!$A84,SWISSW!$F:$F,"Draw")))*IF(ROW()=COLUMN(),0.5,1)</f>
        <v>0</v>
      </c>
      <c r="BA84" s="11">
        <f ca="1">((COUNTIFS(SWISSW!$I:$I,'MTT DRAW'!$A84,SWISSW!$J:$J,'MTT DRAW'!BA$1,SWISSW!$F:$F,"Draw")+COUNTIFS(SWISSW!$I:$I,'MTT DRAW'!BA$1,SWISSW!$J:$J,'MTT DRAW'!$A84,SWISSW!$F:$F,"Draw")))*IF(ROW()=COLUMN(),0.5,1)</f>
        <v>0</v>
      </c>
      <c r="BB84" s="11">
        <f ca="1">((COUNTIFS(SWISSW!$I:$I,'MTT DRAW'!$A84,SWISSW!$J:$J,'MTT DRAW'!BB$1,SWISSW!$F:$F,"Draw")+COUNTIFS(SWISSW!$I:$I,'MTT DRAW'!BB$1,SWISSW!$J:$J,'MTT DRAW'!$A84,SWISSW!$F:$F,"Draw")))*IF(ROW()=COLUMN(),0.5,1)</f>
        <v>0</v>
      </c>
      <c r="BC84" s="11">
        <f ca="1">((COUNTIFS(SWISSW!$I:$I,'MTT DRAW'!$A84,SWISSW!$J:$J,'MTT DRAW'!BC$1,SWISSW!$F:$F,"Draw")+COUNTIFS(SWISSW!$I:$I,'MTT DRAW'!BC$1,SWISSW!$J:$J,'MTT DRAW'!$A84,SWISSW!$F:$F,"Draw")))*IF(ROW()=COLUMN(),0.5,1)</f>
        <v>0</v>
      </c>
      <c r="BD84" s="11">
        <f ca="1">((COUNTIFS(SWISSW!$I:$I,'MTT DRAW'!$A84,SWISSW!$J:$J,'MTT DRAW'!BD$1,SWISSW!$F:$F,"Draw")+COUNTIFS(SWISSW!$I:$I,'MTT DRAW'!BD$1,SWISSW!$J:$J,'MTT DRAW'!$A84,SWISSW!$F:$F,"Draw")))*IF(ROW()=COLUMN(),0.5,1)</f>
        <v>0</v>
      </c>
      <c r="BE84" s="11">
        <f ca="1">((COUNTIFS(SWISSW!$I:$I,'MTT DRAW'!$A84,SWISSW!$J:$J,'MTT DRAW'!BE$1,SWISSW!$F:$F,"Draw")+COUNTIFS(SWISSW!$I:$I,'MTT DRAW'!BE$1,SWISSW!$J:$J,'MTT DRAW'!$A84,SWISSW!$F:$F,"Draw")))*IF(ROW()=COLUMN(),0.5,1)</f>
        <v>0</v>
      </c>
      <c r="BF84" s="11">
        <f ca="1">((COUNTIFS(SWISSW!$I:$I,'MTT DRAW'!$A84,SWISSW!$J:$J,'MTT DRAW'!BF$1,SWISSW!$F:$F,"Draw")+COUNTIFS(SWISSW!$I:$I,'MTT DRAW'!BF$1,SWISSW!$J:$J,'MTT DRAW'!$A84,SWISSW!$F:$F,"Draw")))*IF(ROW()=COLUMN(),0.5,1)</f>
        <v>0</v>
      </c>
      <c r="BG84" s="11">
        <f ca="1">((COUNTIFS(SWISSW!$I:$I,'MTT DRAW'!$A84,SWISSW!$J:$J,'MTT DRAW'!BG$1,SWISSW!$F:$F,"Draw")+COUNTIFS(SWISSW!$I:$I,'MTT DRAW'!BG$1,SWISSW!$J:$J,'MTT DRAW'!$A84,SWISSW!$F:$F,"Draw")))*IF(ROW()=COLUMN(),0.5,1)</f>
        <v>0</v>
      </c>
      <c r="BH84" s="11">
        <f ca="1">((COUNTIFS(SWISSW!$I:$I,'MTT DRAW'!$A84,SWISSW!$J:$J,'MTT DRAW'!BH$1,SWISSW!$F:$F,"Draw")+COUNTIFS(SWISSW!$I:$I,'MTT DRAW'!BH$1,SWISSW!$J:$J,'MTT DRAW'!$A84,SWISSW!$F:$F,"Draw")))*IF(ROW()=COLUMN(),0.5,1)</f>
        <v>0</v>
      </c>
      <c r="BI84" s="11">
        <f ca="1">((COUNTIFS(SWISSW!$I:$I,'MTT DRAW'!$A84,SWISSW!$J:$J,'MTT DRAW'!BI$1,SWISSW!$F:$F,"Draw")+COUNTIFS(SWISSW!$I:$I,'MTT DRAW'!BI$1,SWISSW!$J:$J,'MTT DRAW'!$A84,SWISSW!$F:$F,"Draw")))*IF(ROW()=COLUMN(),0.5,1)</f>
        <v>0</v>
      </c>
      <c r="BJ84" s="11">
        <f ca="1">((COUNTIFS(SWISSW!$I:$I,'MTT DRAW'!$A84,SWISSW!$J:$J,'MTT DRAW'!BJ$1,SWISSW!$F:$F,"Draw")+COUNTIFS(SWISSW!$I:$I,'MTT DRAW'!BJ$1,SWISSW!$J:$J,'MTT DRAW'!$A84,SWISSW!$F:$F,"Draw")))*IF(ROW()=COLUMN(),0.5,1)</f>
        <v>0</v>
      </c>
      <c r="BK84" s="11">
        <f ca="1">((COUNTIFS(SWISSW!$I:$I,'MTT DRAW'!$A84,SWISSW!$J:$J,'MTT DRAW'!BK$1,SWISSW!$F:$F,"Draw")+COUNTIFS(SWISSW!$I:$I,'MTT DRAW'!BK$1,SWISSW!$J:$J,'MTT DRAW'!$A84,SWISSW!$F:$F,"Draw")))*IF(ROW()=COLUMN(),0.5,1)</f>
        <v>0</v>
      </c>
      <c r="BL84" s="11">
        <f ca="1">((COUNTIFS(SWISSW!$I:$I,'MTT DRAW'!$A84,SWISSW!$J:$J,'MTT DRAW'!BL$1,SWISSW!$F:$F,"Draw")+COUNTIFS(SWISSW!$I:$I,'MTT DRAW'!BL$1,SWISSW!$J:$J,'MTT DRAW'!$A84,SWISSW!$F:$F,"Draw")))*IF(ROW()=COLUMN(),0.5,1)</f>
        <v>0</v>
      </c>
      <c r="BM84" s="11" t="str">
        <f ca="1">MATCHUP!BM84</f>
        <v>-</v>
      </c>
      <c r="BN84" s="11" t="str">
        <f ca="1">MATCHUP!BN84</f>
        <v>-</v>
      </c>
      <c r="BO84" s="11" t="str">
        <f ca="1">MATCHUP!BO84</f>
        <v>-</v>
      </c>
      <c r="BP84" s="11" t="str">
        <f ca="1">MATCHUP!BP84</f>
        <v>-</v>
      </c>
      <c r="BQ84" s="11" t="str">
        <f ca="1">MATCHUP!BQ84</f>
        <v>-</v>
      </c>
      <c r="BR84" s="11" t="str">
        <f ca="1">MATCHUP!BR84</f>
        <v>-</v>
      </c>
      <c r="BS84" s="11" t="str">
        <f ca="1">MATCHUP!BS84</f>
        <v>-</v>
      </c>
      <c r="BT84" s="11" t="str">
        <f ca="1">MATCHUP!BT84</f>
        <v>-</v>
      </c>
      <c r="BU84" s="11" t="str">
        <f ca="1">MATCHUP!BU84</f>
        <v>-</v>
      </c>
      <c r="BV84" s="11" t="str">
        <f ca="1">MATCHUP!BV84</f>
        <v>-</v>
      </c>
      <c r="BW84" s="11" t="str">
        <f ca="1">MATCHUP!BW84</f>
        <v>-</v>
      </c>
      <c r="BX84" s="11" t="str">
        <f ca="1">MATCHUP!BX84</f>
        <v>-</v>
      </c>
      <c r="BY84" s="11" t="str">
        <f ca="1">MATCHUP!BY84</f>
        <v>-</v>
      </c>
      <c r="BZ84" s="11" t="str">
        <f ca="1">MATCHUP!BZ84</f>
        <v>-</v>
      </c>
      <c r="CA84" s="11" t="str">
        <f ca="1">MATCHUP!CA84</f>
        <v>-</v>
      </c>
      <c r="CB84" s="11" t="str">
        <f ca="1">MATCHUP!CB84</f>
        <v>-</v>
      </c>
      <c r="CC84" s="11" t="str">
        <f ca="1">MATCHUP!CC84</f>
        <v>-</v>
      </c>
      <c r="CD84" s="11" t="str">
        <f ca="1">MATCHUP!CD84</f>
        <v>-</v>
      </c>
      <c r="CE84" s="11" t="str">
        <f ca="1">MATCHUP!CE84</f>
        <v>-</v>
      </c>
      <c r="CF84" s="11" t="str">
        <f ca="1">MATCHUP!CF84</f>
        <v>-</v>
      </c>
      <c r="CG84" s="11" t="str">
        <f ca="1">MATCHUP!CG84</f>
        <v>-</v>
      </c>
      <c r="CH84" s="11" t="str">
        <f ca="1">MATCHUP!CH84</f>
        <v>-</v>
      </c>
      <c r="CI84" s="11" t="str">
        <f ca="1">MATCHUP!CI84</f>
        <v>-</v>
      </c>
      <c r="CJ84" s="11" t="str">
        <f ca="1">MATCHUP!CJ84</f>
        <v>-</v>
      </c>
      <c r="CK84" s="11" t="str">
        <f ca="1">MATCHUP!CK84</f>
        <v>-</v>
      </c>
      <c r="CL84" s="11" t="str">
        <f ca="1">MATCHUP!CL84</f>
        <v>-</v>
      </c>
      <c r="CM84" s="11" t="str">
        <f ca="1">MATCHUP!CM84</f>
        <v>-</v>
      </c>
      <c r="CN84" s="11" t="str">
        <f ca="1">MATCHUP!CN84</f>
        <v>-</v>
      </c>
      <c r="CO84" s="11" t="str">
        <f ca="1">MATCHUP!CO84</f>
        <v>-</v>
      </c>
      <c r="CP84" s="11" t="str">
        <f ca="1">MATCHUP!CP84</f>
        <v>-</v>
      </c>
      <c r="CQ84" s="11" t="str">
        <f ca="1">MATCHUP!CQ84</f>
        <v>-</v>
      </c>
      <c r="CR84" s="11" t="str">
        <f ca="1">MATCHUP!CR84</f>
        <v>-</v>
      </c>
      <c r="CS84" s="11" t="str">
        <f ca="1">MATCHUP!CS84</f>
        <v>-</v>
      </c>
      <c r="CT84" s="11" t="str">
        <f ca="1">MATCHUP!CT84</f>
        <v>-</v>
      </c>
      <c r="CU84" s="11" t="str">
        <f ca="1">MATCHUP!CU84</f>
        <v>-</v>
      </c>
      <c r="CV84" s="11" t="str">
        <f ca="1">MATCHUP!CV84</f>
        <v>-</v>
      </c>
    </row>
    <row r="85" spans="1:100" ht="55" customHeight="1" x14ac:dyDescent="0.3">
      <c r="A85" s="3">
        <f ca="1">MATCHUP!A85</f>
        <v>0</v>
      </c>
      <c r="B85" s="11">
        <f ca="1">((COUNTIFS(SWISSW!$I:$I,'MTT DRAW'!$A85,SWISSW!$J:$J,'MTT DRAW'!B$1,SWISSW!$F:$F,"Draw")+COUNTIFS(SWISSW!$I:$I,'MTT DRAW'!B$1,SWISSW!$J:$J,'MTT DRAW'!$A85,SWISSW!$F:$F,"Draw")))*IF(ROW()=COLUMN(),0.5,1)</f>
        <v>0</v>
      </c>
      <c r="C85" s="11">
        <f ca="1">((COUNTIFS(SWISSW!$I:$I,'MTT DRAW'!$A85,SWISSW!$J:$J,'MTT DRAW'!C$1,SWISSW!$F:$F,"Draw")+COUNTIFS(SWISSW!$I:$I,'MTT DRAW'!C$1,SWISSW!$J:$J,'MTT DRAW'!$A85,SWISSW!$F:$F,"Draw")))*IF(ROW()=COLUMN(),0.5,1)</f>
        <v>0</v>
      </c>
      <c r="D85" s="11">
        <f ca="1">((COUNTIFS(SWISSW!$I:$I,'MTT DRAW'!$A85,SWISSW!$J:$J,'MTT DRAW'!D$1,SWISSW!$F:$F,"Draw")+COUNTIFS(SWISSW!$I:$I,'MTT DRAW'!D$1,SWISSW!$J:$J,'MTT DRAW'!$A85,SWISSW!$F:$F,"Draw")))*IF(ROW()=COLUMN(),0.5,1)</f>
        <v>0</v>
      </c>
      <c r="E85" s="11">
        <f ca="1">((COUNTIFS(SWISSW!$I:$I,'MTT DRAW'!$A85,SWISSW!$J:$J,'MTT DRAW'!E$1,SWISSW!$F:$F,"Draw")+COUNTIFS(SWISSW!$I:$I,'MTT DRAW'!E$1,SWISSW!$J:$J,'MTT DRAW'!$A85,SWISSW!$F:$F,"Draw")))*IF(ROW()=COLUMN(),0.5,1)</f>
        <v>0</v>
      </c>
      <c r="F85" s="11">
        <f ca="1">((COUNTIFS(SWISSW!$I:$I,'MTT DRAW'!$A85,SWISSW!$J:$J,'MTT DRAW'!F$1,SWISSW!$F:$F,"Draw")+COUNTIFS(SWISSW!$I:$I,'MTT DRAW'!F$1,SWISSW!$J:$J,'MTT DRAW'!$A85,SWISSW!$F:$F,"Draw")))*IF(ROW()=COLUMN(),0.5,1)</f>
        <v>0</v>
      </c>
      <c r="G85" s="11">
        <f ca="1">((COUNTIFS(SWISSW!$I:$I,'MTT DRAW'!$A85,SWISSW!$J:$J,'MTT DRAW'!G$1,SWISSW!$F:$F,"Draw")+COUNTIFS(SWISSW!$I:$I,'MTT DRAW'!G$1,SWISSW!$J:$J,'MTT DRAW'!$A85,SWISSW!$F:$F,"Draw")))*IF(ROW()=COLUMN(),0.5,1)</f>
        <v>0</v>
      </c>
      <c r="H85" s="11">
        <f ca="1">((COUNTIFS(SWISSW!$I:$I,'MTT DRAW'!$A85,SWISSW!$J:$J,'MTT DRAW'!H$1,SWISSW!$F:$F,"Draw")+COUNTIFS(SWISSW!$I:$I,'MTT DRAW'!H$1,SWISSW!$J:$J,'MTT DRAW'!$A85,SWISSW!$F:$F,"Draw")))*IF(ROW()=COLUMN(),0.5,1)</f>
        <v>0</v>
      </c>
      <c r="I85" s="11">
        <f ca="1">((COUNTIFS(SWISSW!$I:$I,'MTT DRAW'!$A85,SWISSW!$J:$J,'MTT DRAW'!I$1,SWISSW!$F:$F,"Draw")+COUNTIFS(SWISSW!$I:$I,'MTT DRAW'!I$1,SWISSW!$J:$J,'MTT DRAW'!$A85,SWISSW!$F:$F,"Draw")))*IF(ROW()=COLUMN(),0.5,1)</f>
        <v>0</v>
      </c>
      <c r="J85" s="11">
        <f ca="1">((COUNTIFS(SWISSW!$I:$I,'MTT DRAW'!$A85,SWISSW!$J:$J,'MTT DRAW'!J$1,SWISSW!$F:$F,"Draw")+COUNTIFS(SWISSW!$I:$I,'MTT DRAW'!J$1,SWISSW!$J:$J,'MTT DRAW'!$A85,SWISSW!$F:$F,"Draw")))*IF(ROW()=COLUMN(),0.5,1)</f>
        <v>0</v>
      </c>
      <c r="K85" s="11">
        <f ca="1">((COUNTIFS(SWISSW!$I:$I,'MTT DRAW'!$A85,SWISSW!$J:$J,'MTT DRAW'!K$1,SWISSW!$F:$F,"Draw")+COUNTIFS(SWISSW!$I:$I,'MTT DRAW'!K$1,SWISSW!$J:$J,'MTT DRAW'!$A85,SWISSW!$F:$F,"Draw")))*IF(ROW()=COLUMN(),0.5,1)</f>
        <v>0</v>
      </c>
      <c r="L85" s="11">
        <f ca="1">((COUNTIFS(SWISSW!$I:$I,'MTT DRAW'!$A85,SWISSW!$J:$J,'MTT DRAW'!L$1,SWISSW!$F:$F,"Draw")+COUNTIFS(SWISSW!$I:$I,'MTT DRAW'!L$1,SWISSW!$J:$J,'MTT DRAW'!$A85,SWISSW!$F:$F,"Draw")))*IF(ROW()=COLUMN(),0.5,1)</f>
        <v>0</v>
      </c>
      <c r="M85" s="11">
        <f ca="1">((COUNTIFS(SWISSW!$I:$I,'MTT DRAW'!$A85,SWISSW!$J:$J,'MTT DRAW'!M$1,SWISSW!$F:$F,"Draw")+COUNTIFS(SWISSW!$I:$I,'MTT DRAW'!M$1,SWISSW!$J:$J,'MTT DRAW'!$A85,SWISSW!$F:$F,"Draw")))*IF(ROW()=COLUMN(),0.5,1)</f>
        <v>0</v>
      </c>
      <c r="N85" s="11">
        <f ca="1">((COUNTIFS(SWISSW!$I:$I,'MTT DRAW'!$A85,SWISSW!$J:$J,'MTT DRAW'!N$1,SWISSW!$F:$F,"Draw")+COUNTIFS(SWISSW!$I:$I,'MTT DRAW'!N$1,SWISSW!$J:$J,'MTT DRAW'!$A85,SWISSW!$F:$F,"Draw")))*IF(ROW()=COLUMN(),0.5,1)</f>
        <v>0</v>
      </c>
      <c r="O85" s="11">
        <f ca="1">((COUNTIFS(SWISSW!$I:$I,'MTT DRAW'!$A85,SWISSW!$J:$J,'MTT DRAW'!O$1,SWISSW!$F:$F,"Draw")+COUNTIFS(SWISSW!$I:$I,'MTT DRAW'!O$1,SWISSW!$J:$J,'MTT DRAW'!$A85,SWISSW!$F:$F,"Draw")))*IF(ROW()=COLUMN(),0.5,1)</f>
        <v>0</v>
      </c>
      <c r="P85" s="11">
        <f ca="1">((COUNTIFS(SWISSW!$I:$I,'MTT DRAW'!$A85,SWISSW!$J:$J,'MTT DRAW'!P$1,SWISSW!$F:$F,"Draw")+COUNTIFS(SWISSW!$I:$I,'MTT DRAW'!P$1,SWISSW!$J:$J,'MTT DRAW'!$A85,SWISSW!$F:$F,"Draw")))*IF(ROW()=COLUMN(),0.5,1)</f>
        <v>0</v>
      </c>
      <c r="Q85" s="11">
        <f ca="1">((COUNTIFS(SWISSW!$I:$I,'MTT DRAW'!$A85,SWISSW!$J:$J,'MTT DRAW'!Q$1,SWISSW!$F:$F,"Draw")+COUNTIFS(SWISSW!$I:$I,'MTT DRAW'!Q$1,SWISSW!$J:$J,'MTT DRAW'!$A85,SWISSW!$F:$F,"Draw")))*IF(ROW()=COLUMN(),0.5,1)</f>
        <v>0</v>
      </c>
      <c r="R85" s="11">
        <f ca="1">((COUNTIFS(SWISSW!$I:$I,'MTT DRAW'!$A85,SWISSW!$J:$J,'MTT DRAW'!R$1,SWISSW!$F:$F,"Draw")+COUNTIFS(SWISSW!$I:$I,'MTT DRAW'!R$1,SWISSW!$J:$J,'MTT DRAW'!$A85,SWISSW!$F:$F,"Draw")))*IF(ROW()=COLUMN(),0.5,1)</f>
        <v>0</v>
      </c>
      <c r="S85" s="11">
        <f ca="1">((COUNTIFS(SWISSW!$I:$I,'MTT DRAW'!$A85,SWISSW!$J:$J,'MTT DRAW'!S$1,SWISSW!$F:$F,"Draw")+COUNTIFS(SWISSW!$I:$I,'MTT DRAW'!S$1,SWISSW!$J:$J,'MTT DRAW'!$A85,SWISSW!$F:$F,"Draw")))*IF(ROW()=COLUMN(),0.5,1)</f>
        <v>0</v>
      </c>
      <c r="T85" s="11">
        <f ca="1">((COUNTIFS(SWISSW!$I:$I,'MTT DRAW'!$A85,SWISSW!$J:$J,'MTT DRAW'!T$1,SWISSW!$F:$F,"Draw")+COUNTIFS(SWISSW!$I:$I,'MTT DRAW'!T$1,SWISSW!$J:$J,'MTT DRAW'!$A85,SWISSW!$F:$F,"Draw")))*IF(ROW()=COLUMN(),0.5,1)</f>
        <v>0</v>
      </c>
      <c r="U85" s="11">
        <f ca="1">((COUNTIFS(SWISSW!$I:$I,'MTT DRAW'!$A85,SWISSW!$J:$J,'MTT DRAW'!U$1,SWISSW!$F:$F,"Draw")+COUNTIFS(SWISSW!$I:$I,'MTT DRAW'!U$1,SWISSW!$J:$J,'MTT DRAW'!$A85,SWISSW!$F:$F,"Draw")))*IF(ROW()=COLUMN(),0.5,1)</f>
        <v>0</v>
      </c>
      <c r="V85" s="11">
        <f ca="1">((COUNTIFS(SWISSW!$I:$I,'MTT DRAW'!$A85,SWISSW!$J:$J,'MTT DRAW'!V$1,SWISSW!$F:$F,"Draw")+COUNTIFS(SWISSW!$I:$I,'MTT DRAW'!V$1,SWISSW!$J:$J,'MTT DRAW'!$A85,SWISSW!$F:$F,"Draw")))*IF(ROW()=COLUMN(),0.5,1)</f>
        <v>0</v>
      </c>
      <c r="W85" s="11">
        <f ca="1">((COUNTIFS(SWISSW!$I:$I,'MTT DRAW'!$A85,SWISSW!$J:$J,'MTT DRAW'!W$1,SWISSW!$F:$F,"Draw")+COUNTIFS(SWISSW!$I:$I,'MTT DRAW'!W$1,SWISSW!$J:$J,'MTT DRAW'!$A85,SWISSW!$F:$F,"Draw")))*IF(ROW()=COLUMN(),0.5,1)</f>
        <v>0</v>
      </c>
      <c r="X85" s="11">
        <f ca="1">((COUNTIFS(SWISSW!$I:$I,'MTT DRAW'!$A85,SWISSW!$J:$J,'MTT DRAW'!X$1,SWISSW!$F:$F,"Draw")+COUNTIFS(SWISSW!$I:$I,'MTT DRAW'!X$1,SWISSW!$J:$J,'MTT DRAW'!$A85,SWISSW!$F:$F,"Draw")))*IF(ROW()=COLUMN(),0.5,1)</f>
        <v>0</v>
      </c>
      <c r="Y85" s="11">
        <f ca="1">((COUNTIFS(SWISSW!$I:$I,'MTT DRAW'!$A85,SWISSW!$J:$J,'MTT DRAW'!Y$1,SWISSW!$F:$F,"Draw")+COUNTIFS(SWISSW!$I:$I,'MTT DRAW'!Y$1,SWISSW!$J:$J,'MTT DRAW'!$A85,SWISSW!$F:$F,"Draw")))*IF(ROW()=COLUMN(),0.5,1)</f>
        <v>0</v>
      </c>
      <c r="Z85" s="11">
        <f ca="1">((COUNTIFS(SWISSW!$I:$I,'MTT DRAW'!$A85,SWISSW!$J:$J,'MTT DRAW'!Z$1,SWISSW!$F:$F,"Draw")+COUNTIFS(SWISSW!$I:$I,'MTT DRAW'!Z$1,SWISSW!$J:$J,'MTT DRAW'!$A85,SWISSW!$F:$F,"Draw")))*IF(ROW()=COLUMN(),0.5,1)</f>
        <v>0</v>
      </c>
      <c r="AA85" s="11">
        <f ca="1">((COUNTIFS(SWISSW!$I:$I,'MTT DRAW'!$A85,SWISSW!$J:$J,'MTT DRAW'!AA$1,SWISSW!$F:$F,"Draw")+COUNTIFS(SWISSW!$I:$I,'MTT DRAW'!AA$1,SWISSW!$J:$J,'MTT DRAW'!$A85,SWISSW!$F:$F,"Draw")))*IF(ROW()=COLUMN(),0.5,1)</f>
        <v>0</v>
      </c>
      <c r="AB85" s="11">
        <f ca="1">((COUNTIFS(SWISSW!$I:$I,'MTT DRAW'!$A85,SWISSW!$J:$J,'MTT DRAW'!AB$1,SWISSW!$F:$F,"Draw")+COUNTIFS(SWISSW!$I:$I,'MTT DRAW'!AB$1,SWISSW!$J:$J,'MTT DRAW'!$A85,SWISSW!$F:$F,"Draw")))*IF(ROW()=COLUMN(),0.5,1)</f>
        <v>0</v>
      </c>
      <c r="AC85" s="11">
        <f ca="1">((COUNTIFS(SWISSW!$I:$I,'MTT DRAW'!$A85,SWISSW!$J:$J,'MTT DRAW'!AC$1,SWISSW!$F:$F,"Draw")+COUNTIFS(SWISSW!$I:$I,'MTT DRAW'!AC$1,SWISSW!$J:$J,'MTT DRAW'!$A85,SWISSW!$F:$F,"Draw")))*IF(ROW()=COLUMN(),0.5,1)</f>
        <v>0</v>
      </c>
      <c r="AD85" s="11">
        <f ca="1">((COUNTIFS(SWISSW!$I:$I,'MTT DRAW'!$A85,SWISSW!$J:$J,'MTT DRAW'!AD$1,SWISSW!$F:$F,"Draw")+COUNTIFS(SWISSW!$I:$I,'MTT DRAW'!AD$1,SWISSW!$J:$J,'MTT DRAW'!$A85,SWISSW!$F:$F,"Draw")))*IF(ROW()=COLUMN(),0.5,1)</f>
        <v>0</v>
      </c>
      <c r="AE85" s="11">
        <f ca="1">((COUNTIFS(SWISSW!$I:$I,'MTT DRAW'!$A85,SWISSW!$J:$J,'MTT DRAW'!AE$1,SWISSW!$F:$F,"Draw")+COUNTIFS(SWISSW!$I:$I,'MTT DRAW'!AE$1,SWISSW!$J:$J,'MTT DRAW'!$A85,SWISSW!$F:$F,"Draw")))*IF(ROW()=COLUMN(),0.5,1)</f>
        <v>0</v>
      </c>
      <c r="AF85" s="11">
        <f ca="1">((COUNTIFS(SWISSW!$I:$I,'MTT DRAW'!$A85,SWISSW!$J:$J,'MTT DRAW'!AF$1,SWISSW!$F:$F,"Draw")+COUNTIFS(SWISSW!$I:$I,'MTT DRAW'!AF$1,SWISSW!$J:$J,'MTT DRAW'!$A85,SWISSW!$F:$F,"Draw")))*IF(ROW()=COLUMN(),0.5,1)</f>
        <v>0</v>
      </c>
      <c r="AG85" s="11">
        <f ca="1">((COUNTIFS(SWISSW!$I:$I,'MTT DRAW'!$A85,SWISSW!$J:$J,'MTT DRAW'!AG$1,SWISSW!$F:$F,"Draw")+COUNTIFS(SWISSW!$I:$I,'MTT DRAW'!AG$1,SWISSW!$J:$J,'MTT DRAW'!$A85,SWISSW!$F:$F,"Draw")))*IF(ROW()=COLUMN(),0.5,1)</f>
        <v>0</v>
      </c>
      <c r="AH85" s="11">
        <f ca="1">((COUNTIFS(SWISSW!$I:$I,'MTT DRAW'!$A85,SWISSW!$J:$J,'MTT DRAW'!AH$1,SWISSW!$F:$F,"Draw")+COUNTIFS(SWISSW!$I:$I,'MTT DRAW'!AH$1,SWISSW!$J:$J,'MTT DRAW'!$A85,SWISSW!$F:$F,"Draw")))*IF(ROW()=COLUMN(),0.5,1)</f>
        <v>0</v>
      </c>
      <c r="AI85" s="11">
        <f ca="1">((COUNTIFS(SWISSW!$I:$I,'MTT DRAW'!$A85,SWISSW!$J:$J,'MTT DRAW'!AI$1,SWISSW!$F:$F,"Draw")+COUNTIFS(SWISSW!$I:$I,'MTT DRAW'!AI$1,SWISSW!$J:$J,'MTT DRAW'!$A85,SWISSW!$F:$F,"Draw")))*IF(ROW()=COLUMN(),0.5,1)</f>
        <v>0</v>
      </c>
      <c r="AJ85" s="11">
        <f ca="1">((COUNTIFS(SWISSW!$I:$I,'MTT DRAW'!$A85,SWISSW!$J:$J,'MTT DRAW'!AJ$1,SWISSW!$F:$F,"Draw")+COUNTIFS(SWISSW!$I:$I,'MTT DRAW'!AJ$1,SWISSW!$J:$J,'MTT DRAW'!$A85,SWISSW!$F:$F,"Draw")))*IF(ROW()=COLUMN(),0.5,1)</f>
        <v>0</v>
      </c>
      <c r="AK85" s="11">
        <f ca="1">((COUNTIFS(SWISSW!$I:$I,'MTT DRAW'!$A85,SWISSW!$J:$J,'MTT DRAW'!AK$1,SWISSW!$F:$F,"Draw")+COUNTIFS(SWISSW!$I:$I,'MTT DRAW'!AK$1,SWISSW!$J:$J,'MTT DRAW'!$A85,SWISSW!$F:$F,"Draw")))*IF(ROW()=COLUMN(),0.5,1)</f>
        <v>0</v>
      </c>
      <c r="AL85" s="11">
        <f ca="1">((COUNTIFS(SWISSW!$I:$I,'MTT DRAW'!$A85,SWISSW!$J:$J,'MTT DRAW'!AL$1,SWISSW!$F:$F,"Draw")+COUNTIFS(SWISSW!$I:$I,'MTT DRAW'!AL$1,SWISSW!$J:$J,'MTT DRAW'!$A85,SWISSW!$F:$F,"Draw")))*IF(ROW()=COLUMN(),0.5,1)</f>
        <v>0</v>
      </c>
      <c r="AM85" s="11">
        <f ca="1">((COUNTIFS(SWISSW!$I:$I,'MTT DRAW'!$A85,SWISSW!$J:$J,'MTT DRAW'!AM$1,SWISSW!$F:$F,"Draw")+COUNTIFS(SWISSW!$I:$I,'MTT DRAW'!AM$1,SWISSW!$J:$J,'MTT DRAW'!$A85,SWISSW!$F:$F,"Draw")))*IF(ROW()=COLUMN(),0.5,1)</f>
        <v>0</v>
      </c>
      <c r="AN85" s="11">
        <f ca="1">((COUNTIFS(SWISSW!$I:$I,'MTT DRAW'!$A85,SWISSW!$J:$J,'MTT DRAW'!AN$1,SWISSW!$F:$F,"Draw")+COUNTIFS(SWISSW!$I:$I,'MTT DRAW'!AN$1,SWISSW!$J:$J,'MTT DRAW'!$A85,SWISSW!$F:$F,"Draw")))*IF(ROW()=COLUMN(),0.5,1)</f>
        <v>0</v>
      </c>
      <c r="AO85" s="11">
        <f ca="1">((COUNTIFS(SWISSW!$I:$I,'MTT DRAW'!$A85,SWISSW!$J:$J,'MTT DRAW'!AO$1,SWISSW!$F:$F,"Draw")+COUNTIFS(SWISSW!$I:$I,'MTT DRAW'!AO$1,SWISSW!$J:$J,'MTT DRAW'!$A85,SWISSW!$F:$F,"Draw")))*IF(ROW()=COLUMN(),0.5,1)</f>
        <v>0</v>
      </c>
      <c r="AP85" s="11">
        <f ca="1">((COUNTIFS(SWISSW!$I:$I,'MTT DRAW'!$A85,SWISSW!$J:$J,'MTT DRAW'!AP$1,SWISSW!$F:$F,"Draw")+COUNTIFS(SWISSW!$I:$I,'MTT DRAW'!AP$1,SWISSW!$J:$J,'MTT DRAW'!$A85,SWISSW!$F:$F,"Draw")))*IF(ROW()=COLUMN(),0.5,1)</f>
        <v>0</v>
      </c>
      <c r="AQ85" s="11">
        <f ca="1">((COUNTIFS(SWISSW!$I:$I,'MTT DRAW'!$A85,SWISSW!$J:$J,'MTT DRAW'!AQ$1,SWISSW!$F:$F,"Draw")+COUNTIFS(SWISSW!$I:$I,'MTT DRAW'!AQ$1,SWISSW!$J:$J,'MTT DRAW'!$A85,SWISSW!$F:$F,"Draw")))*IF(ROW()=COLUMN(),0.5,1)</f>
        <v>0</v>
      </c>
      <c r="AR85" s="11">
        <f ca="1">((COUNTIFS(SWISSW!$I:$I,'MTT DRAW'!$A85,SWISSW!$J:$J,'MTT DRAW'!AR$1,SWISSW!$F:$F,"Draw")+COUNTIFS(SWISSW!$I:$I,'MTT DRAW'!AR$1,SWISSW!$J:$J,'MTT DRAW'!$A85,SWISSW!$F:$F,"Draw")))*IF(ROW()=COLUMN(),0.5,1)</f>
        <v>0</v>
      </c>
      <c r="AS85" s="11">
        <f ca="1">((COUNTIFS(SWISSW!$I:$I,'MTT DRAW'!$A85,SWISSW!$J:$J,'MTT DRAW'!AS$1,SWISSW!$F:$F,"Draw")+COUNTIFS(SWISSW!$I:$I,'MTT DRAW'!AS$1,SWISSW!$J:$J,'MTT DRAW'!$A85,SWISSW!$F:$F,"Draw")))*IF(ROW()=COLUMN(),0.5,1)</f>
        <v>0</v>
      </c>
      <c r="AT85" s="11">
        <f ca="1">((COUNTIFS(SWISSW!$I:$I,'MTT DRAW'!$A85,SWISSW!$J:$J,'MTT DRAW'!AT$1,SWISSW!$F:$F,"Draw")+COUNTIFS(SWISSW!$I:$I,'MTT DRAW'!AT$1,SWISSW!$J:$J,'MTT DRAW'!$A85,SWISSW!$F:$F,"Draw")))*IF(ROW()=COLUMN(),0.5,1)</f>
        <v>0</v>
      </c>
      <c r="AU85" s="11">
        <f ca="1">((COUNTIFS(SWISSW!$I:$I,'MTT DRAW'!$A85,SWISSW!$J:$J,'MTT DRAW'!AU$1,SWISSW!$F:$F,"Draw")+COUNTIFS(SWISSW!$I:$I,'MTT DRAW'!AU$1,SWISSW!$J:$J,'MTT DRAW'!$A85,SWISSW!$F:$F,"Draw")))*IF(ROW()=COLUMN(),0.5,1)</f>
        <v>0</v>
      </c>
      <c r="AV85" s="11">
        <f ca="1">((COUNTIFS(SWISSW!$I:$I,'MTT DRAW'!$A85,SWISSW!$J:$J,'MTT DRAW'!AV$1,SWISSW!$F:$F,"Draw")+COUNTIFS(SWISSW!$I:$I,'MTT DRAW'!AV$1,SWISSW!$J:$J,'MTT DRAW'!$A85,SWISSW!$F:$F,"Draw")))*IF(ROW()=COLUMN(),0.5,1)</f>
        <v>0</v>
      </c>
      <c r="AW85" s="11">
        <f ca="1">((COUNTIFS(SWISSW!$I:$I,'MTT DRAW'!$A85,SWISSW!$J:$J,'MTT DRAW'!AW$1,SWISSW!$F:$F,"Draw")+COUNTIFS(SWISSW!$I:$I,'MTT DRAW'!AW$1,SWISSW!$J:$J,'MTT DRAW'!$A85,SWISSW!$F:$F,"Draw")))*IF(ROW()=COLUMN(),0.5,1)</f>
        <v>0</v>
      </c>
      <c r="AX85" s="11">
        <f ca="1">((COUNTIFS(SWISSW!$I:$I,'MTT DRAW'!$A85,SWISSW!$J:$J,'MTT DRAW'!AX$1,SWISSW!$F:$F,"Draw")+COUNTIFS(SWISSW!$I:$I,'MTT DRAW'!AX$1,SWISSW!$J:$J,'MTT DRAW'!$A85,SWISSW!$F:$F,"Draw")))*IF(ROW()=COLUMN(),0.5,1)</f>
        <v>0</v>
      </c>
      <c r="AY85" s="11">
        <f ca="1">((COUNTIFS(SWISSW!$I:$I,'MTT DRAW'!$A85,SWISSW!$J:$J,'MTT DRAW'!AY$1,SWISSW!$F:$F,"Draw")+COUNTIFS(SWISSW!$I:$I,'MTT DRAW'!AY$1,SWISSW!$J:$J,'MTT DRAW'!$A85,SWISSW!$F:$F,"Draw")))*IF(ROW()=COLUMN(),0.5,1)</f>
        <v>0</v>
      </c>
      <c r="AZ85" s="11">
        <f ca="1">((COUNTIFS(SWISSW!$I:$I,'MTT DRAW'!$A85,SWISSW!$J:$J,'MTT DRAW'!AZ$1,SWISSW!$F:$F,"Draw")+COUNTIFS(SWISSW!$I:$I,'MTT DRAW'!AZ$1,SWISSW!$J:$J,'MTT DRAW'!$A85,SWISSW!$F:$F,"Draw")))*IF(ROW()=COLUMN(),0.5,1)</f>
        <v>0</v>
      </c>
      <c r="BA85" s="11">
        <f ca="1">((COUNTIFS(SWISSW!$I:$I,'MTT DRAW'!$A85,SWISSW!$J:$J,'MTT DRAW'!BA$1,SWISSW!$F:$F,"Draw")+COUNTIFS(SWISSW!$I:$I,'MTT DRAW'!BA$1,SWISSW!$J:$J,'MTT DRAW'!$A85,SWISSW!$F:$F,"Draw")))*IF(ROW()=COLUMN(),0.5,1)</f>
        <v>0</v>
      </c>
      <c r="BB85" s="11">
        <f ca="1">((COUNTIFS(SWISSW!$I:$I,'MTT DRAW'!$A85,SWISSW!$J:$J,'MTT DRAW'!BB$1,SWISSW!$F:$F,"Draw")+COUNTIFS(SWISSW!$I:$I,'MTT DRAW'!BB$1,SWISSW!$J:$J,'MTT DRAW'!$A85,SWISSW!$F:$F,"Draw")))*IF(ROW()=COLUMN(),0.5,1)</f>
        <v>0</v>
      </c>
      <c r="BC85" s="11">
        <f ca="1">((COUNTIFS(SWISSW!$I:$I,'MTT DRAW'!$A85,SWISSW!$J:$J,'MTT DRAW'!BC$1,SWISSW!$F:$F,"Draw")+COUNTIFS(SWISSW!$I:$I,'MTT DRAW'!BC$1,SWISSW!$J:$J,'MTT DRAW'!$A85,SWISSW!$F:$F,"Draw")))*IF(ROW()=COLUMN(),0.5,1)</f>
        <v>0</v>
      </c>
      <c r="BD85" s="11">
        <f ca="1">((COUNTIFS(SWISSW!$I:$I,'MTT DRAW'!$A85,SWISSW!$J:$J,'MTT DRAW'!BD$1,SWISSW!$F:$F,"Draw")+COUNTIFS(SWISSW!$I:$I,'MTT DRAW'!BD$1,SWISSW!$J:$J,'MTT DRAW'!$A85,SWISSW!$F:$F,"Draw")))*IF(ROW()=COLUMN(),0.5,1)</f>
        <v>0</v>
      </c>
      <c r="BE85" s="11">
        <f ca="1">((COUNTIFS(SWISSW!$I:$I,'MTT DRAW'!$A85,SWISSW!$J:$J,'MTT DRAW'!BE$1,SWISSW!$F:$F,"Draw")+COUNTIFS(SWISSW!$I:$I,'MTT DRAW'!BE$1,SWISSW!$J:$J,'MTT DRAW'!$A85,SWISSW!$F:$F,"Draw")))*IF(ROW()=COLUMN(),0.5,1)</f>
        <v>0</v>
      </c>
      <c r="BF85" s="11">
        <f ca="1">((COUNTIFS(SWISSW!$I:$I,'MTT DRAW'!$A85,SWISSW!$J:$J,'MTT DRAW'!BF$1,SWISSW!$F:$F,"Draw")+COUNTIFS(SWISSW!$I:$I,'MTT DRAW'!BF$1,SWISSW!$J:$J,'MTT DRAW'!$A85,SWISSW!$F:$F,"Draw")))*IF(ROW()=COLUMN(),0.5,1)</f>
        <v>0</v>
      </c>
      <c r="BG85" s="11">
        <f ca="1">((COUNTIFS(SWISSW!$I:$I,'MTT DRAW'!$A85,SWISSW!$J:$J,'MTT DRAW'!BG$1,SWISSW!$F:$F,"Draw")+COUNTIFS(SWISSW!$I:$I,'MTT DRAW'!BG$1,SWISSW!$J:$J,'MTT DRAW'!$A85,SWISSW!$F:$F,"Draw")))*IF(ROW()=COLUMN(),0.5,1)</f>
        <v>0</v>
      </c>
      <c r="BH85" s="11">
        <f ca="1">((COUNTIFS(SWISSW!$I:$I,'MTT DRAW'!$A85,SWISSW!$J:$J,'MTT DRAW'!BH$1,SWISSW!$F:$F,"Draw")+COUNTIFS(SWISSW!$I:$I,'MTT DRAW'!BH$1,SWISSW!$J:$J,'MTT DRAW'!$A85,SWISSW!$F:$F,"Draw")))*IF(ROW()=COLUMN(),0.5,1)</f>
        <v>0</v>
      </c>
      <c r="BI85" s="11">
        <f ca="1">((COUNTIFS(SWISSW!$I:$I,'MTT DRAW'!$A85,SWISSW!$J:$J,'MTT DRAW'!BI$1,SWISSW!$F:$F,"Draw")+COUNTIFS(SWISSW!$I:$I,'MTT DRAW'!BI$1,SWISSW!$J:$J,'MTT DRAW'!$A85,SWISSW!$F:$F,"Draw")))*IF(ROW()=COLUMN(),0.5,1)</f>
        <v>0</v>
      </c>
      <c r="BJ85" s="11">
        <f ca="1">((COUNTIFS(SWISSW!$I:$I,'MTT DRAW'!$A85,SWISSW!$J:$J,'MTT DRAW'!BJ$1,SWISSW!$F:$F,"Draw")+COUNTIFS(SWISSW!$I:$I,'MTT DRAW'!BJ$1,SWISSW!$J:$J,'MTT DRAW'!$A85,SWISSW!$F:$F,"Draw")))*IF(ROW()=COLUMN(),0.5,1)</f>
        <v>0</v>
      </c>
      <c r="BK85" s="11">
        <f ca="1">((COUNTIFS(SWISSW!$I:$I,'MTT DRAW'!$A85,SWISSW!$J:$J,'MTT DRAW'!BK$1,SWISSW!$F:$F,"Draw")+COUNTIFS(SWISSW!$I:$I,'MTT DRAW'!BK$1,SWISSW!$J:$J,'MTT DRAW'!$A85,SWISSW!$F:$F,"Draw")))*IF(ROW()=COLUMN(),0.5,1)</f>
        <v>0</v>
      </c>
      <c r="BL85" s="11">
        <f ca="1">((COUNTIFS(SWISSW!$I:$I,'MTT DRAW'!$A85,SWISSW!$J:$J,'MTT DRAW'!BL$1,SWISSW!$F:$F,"Draw")+COUNTIFS(SWISSW!$I:$I,'MTT DRAW'!BL$1,SWISSW!$J:$J,'MTT DRAW'!$A85,SWISSW!$F:$F,"Draw")))*IF(ROW()=COLUMN(),0.5,1)</f>
        <v>0</v>
      </c>
      <c r="BM85" s="11" t="str">
        <f ca="1">MATCHUP!BM85</f>
        <v>-</v>
      </c>
      <c r="BN85" s="11" t="str">
        <f ca="1">MATCHUP!BN85</f>
        <v>-</v>
      </c>
      <c r="BO85" s="11" t="str">
        <f ca="1">MATCHUP!BO85</f>
        <v>-</v>
      </c>
      <c r="BP85" s="11" t="str">
        <f ca="1">MATCHUP!BP85</f>
        <v>-</v>
      </c>
      <c r="BQ85" s="11" t="str">
        <f ca="1">MATCHUP!BQ85</f>
        <v>-</v>
      </c>
      <c r="BR85" s="11" t="str">
        <f ca="1">MATCHUP!BR85</f>
        <v>-</v>
      </c>
      <c r="BS85" s="11" t="str">
        <f ca="1">MATCHUP!BS85</f>
        <v>-</v>
      </c>
      <c r="BT85" s="11" t="str">
        <f ca="1">MATCHUP!BT85</f>
        <v>-</v>
      </c>
      <c r="BU85" s="11" t="str">
        <f ca="1">MATCHUP!BU85</f>
        <v>-</v>
      </c>
      <c r="BV85" s="11" t="str">
        <f ca="1">MATCHUP!BV85</f>
        <v>-</v>
      </c>
      <c r="BW85" s="11" t="str">
        <f ca="1">MATCHUP!BW85</f>
        <v>-</v>
      </c>
      <c r="BX85" s="11" t="str">
        <f ca="1">MATCHUP!BX85</f>
        <v>-</v>
      </c>
      <c r="BY85" s="11" t="str">
        <f ca="1">MATCHUP!BY85</f>
        <v>-</v>
      </c>
      <c r="BZ85" s="11" t="str">
        <f ca="1">MATCHUP!BZ85</f>
        <v>-</v>
      </c>
      <c r="CA85" s="11" t="str">
        <f ca="1">MATCHUP!CA85</f>
        <v>-</v>
      </c>
      <c r="CB85" s="11" t="str">
        <f ca="1">MATCHUP!CB85</f>
        <v>-</v>
      </c>
      <c r="CC85" s="11" t="str">
        <f ca="1">MATCHUP!CC85</f>
        <v>-</v>
      </c>
      <c r="CD85" s="11" t="str">
        <f ca="1">MATCHUP!CD85</f>
        <v>-</v>
      </c>
      <c r="CE85" s="11" t="str">
        <f ca="1">MATCHUP!CE85</f>
        <v>-</v>
      </c>
      <c r="CF85" s="11" t="str">
        <f ca="1">MATCHUP!CF85</f>
        <v>-</v>
      </c>
      <c r="CG85" s="11" t="str">
        <f ca="1">MATCHUP!CG85</f>
        <v>-</v>
      </c>
      <c r="CH85" s="11" t="str">
        <f ca="1">MATCHUP!CH85</f>
        <v>-</v>
      </c>
      <c r="CI85" s="11" t="str">
        <f ca="1">MATCHUP!CI85</f>
        <v>-</v>
      </c>
      <c r="CJ85" s="11" t="str">
        <f ca="1">MATCHUP!CJ85</f>
        <v>-</v>
      </c>
      <c r="CK85" s="11" t="str">
        <f ca="1">MATCHUP!CK85</f>
        <v>-</v>
      </c>
      <c r="CL85" s="11" t="str">
        <f ca="1">MATCHUP!CL85</f>
        <v>-</v>
      </c>
      <c r="CM85" s="11" t="str">
        <f ca="1">MATCHUP!CM85</f>
        <v>-</v>
      </c>
      <c r="CN85" s="11" t="str">
        <f ca="1">MATCHUP!CN85</f>
        <v>-</v>
      </c>
      <c r="CO85" s="11" t="str">
        <f ca="1">MATCHUP!CO85</f>
        <v>-</v>
      </c>
      <c r="CP85" s="11" t="str">
        <f ca="1">MATCHUP!CP85</f>
        <v>-</v>
      </c>
      <c r="CQ85" s="11" t="str">
        <f ca="1">MATCHUP!CQ85</f>
        <v>-</v>
      </c>
      <c r="CR85" s="11" t="str">
        <f ca="1">MATCHUP!CR85</f>
        <v>-</v>
      </c>
      <c r="CS85" s="11" t="str">
        <f ca="1">MATCHUP!CS85</f>
        <v>-</v>
      </c>
      <c r="CT85" s="11" t="str">
        <f ca="1">MATCHUP!CT85</f>
        <v>-</v>
      </c>
      <c r="CU85" s="11" t="str">
        <f ca="1">MATCHUP!CU85</f>
        <v>-</v>
      </c>
      <c r="CV85" s="11" t="str">
        <f ca="1">MATCHUP!CV85</f>
        <v>-</v>
      </c>
    </row>
    <row r="86" spans="1:100" ht="55" customHeight="1" x14ac:dyDescent="0.3">
      <c r="A86" s="3">
        <f ca="1">MATCHUP!A86</f>
        <v>0</v>
      </c>
      <c r="B86" s="11">
        <f ca="1">((COUNTIFS(SWISSW!$I:$I,'MTT DRAW'!$A86,SWISSW!$J:$J,'MTT DRAW'!B$1,SWISSW!$F:$F,"Draw")+COUNTIFS(SWISSW!$I:$I,'MTT DRAW'!B$1,SWISSW!$J:$J,'MTT DRAW'!$A86,SWISSW!$F:$F,"Draw")))*IF(ROW()=COLUMN(),0.5,1)</f>
        <v>0</v>
      </c>
      <c r="C86" s="11">
        <f ca="1">((COUNTIFS(SWISSW!$I:$I,'MTT DRAW'!$A86,SWISSW!$J:$J,'MTT DRAW'!C$1,SWISSW!$F:$F,"Draw")+COUNTIFS(SWISSW!$I:$I,'MTT DRAW'!C$1,SWISSW!$J:$J,'MTT DRAW'!$A86,SWISSW!$F:$F,"Draw")))*IF(ROW()=COLUMN(),0.5,1)</f>
        <v>0</v>
      </c>
      <c r="D86" s="11">
        <f ca="1">((COUNTIFS(SWISSW!$I:$I,'MTT DRAW'!$A86,SWISSW!$J:$J,'MTT DRAW'!D$1,SWISSW!$F:$F,"Draw")+COUNTIFS(SWISSW!$I:$I,'MTT DRAW'!D$1,SWISSW!$J:$J,'MTT DRAW'!$A86,SWISSW!$F:$F,"Draw")))*IF(ROW()=COLUMN(),0.5,1)</f>
        <v>0</v>
      </c>
      <c r="E86" s="11">
        <f ca="1">((COUNTIFS(SWISSW!$I:$I,'MTT DRAW'!$A86,SWISSW!$J:$J,'MTT DRAW'!E$1,SWISSW!$F:$F,"Draw")+COUNTIFS(SWISSW!$I:$I,'MTT DRAW'!E$1,SWISSW!$J:$J,'MTT DRAW'!$A86,SWISSW!$F:$F,"Draw")))*IF(ROW()=COLUMN(),0.5,1)</f>
        <v>0</v>
      </c>
      <c r="F86" s="11">
        <f ca="1">((COUNTIFS(SWISSW!$I:$I,'MTT DRAW'!$A86,SWISSW!$J:$J,'MTT DRAW'!F$1,SWISSW!$F:$F,"Draw")+COUNTIFS(SWISSW!$I:$I,'MTT DRAW'!F$1,SWISSW!$J:$J,'MTT DRAW'!$A86,SWISSW!$F:$F,"Draw")))*IF(ROW()=COLUMN(),0.5,1)</f>
        <v>0</v>
      </c>
      <c r="G86" s="11">
        <f ca="1">((COUNTIFS(SWISSW!$I:$I,'MTT DRAW'!$A86,SWISSW!$J:$J,'MTT DRAW'!G$1,SWISSW!$F:$F,"Draw")+COUNTIFS(SWISSW!$I:$I,'MTT DRAW'!G$1,SWISSW!$J:$J,'MTT DRAW'!$A86,SWISSW!$F:$F,"Draw")))*IF(ROW()=COLUMN(),0.5,1)</f>
        <v>0</v>
      </c>
      <c r="H86" s="11">
        <f ca="1">((COUNTIFS(SWISSW!$I:$I,'MTT DRAW'!$A86,SWISSW!$J:$J,'MTT DRAW'!H$1,SWISSW!$F:$F,"Draw")+COUNTIFS(SWISSW!$I:$I,'MTT DRAW'!H$1,SWISSW!$J:$J,'MTT DRAW'!$A86,SWISSW!$F:$F,"Draw")))*IF(ROW()=COLUMN(),0.5,1)</f>
        <v>0</v>
      </c>
      <c r="I86" s="11">
        <f ca="1">((COUNTIFS(SWISSW!$I:$I,'MTT DRAW'!$A86,SWISSW!$J:$J,'MTT DRAW'!I$1,SWISSW!$F:$F,"Draw")+COUNTIFS(SWISSW!$I:$I,'MTT DRAW'!I$1,SWISSW!$J:$J,'MTT DRAW'!$A86,SWISSW!$F:$F,"Draw")))*IF(ROW()=COLUMN(),0.5,1)</f>
        <v>0</v>
      </c>
      <c r="J86" s="11">
        <f ca="1">((COUNTIFS(SWISSW!$I:$I,'MTT DRAW'!$A86,SWISSW!$J:$J,'MTT DRAW'!J$1,SWISSW!$F:$F,"Draw")+COUNTIFS(SWISSW!$I:$I,'MTT DRAW'!J$1,SWISSW!$J:$J,'MTT DRAW'!$A86,SWISSW!$F:$F,"Draw")))*IF(ROW()=COLUMN(),0.5,1)</f>
        <v>0</v>
      </c>
      <c r="K86" s="11">
        <f ca="1">((COUNTIFS(SWISSW!$I:$I,'MTT DRAW'!$A86,SWISSW!$J:$J,'MTT DRAW'!K$1,SWISSW!$F:$F,"Draw")+COUNTIFS(SWISSW!$I:$I,'MTT DRAW'!K$1,SWISSW!$J:$J,'MTT DRAW'!$A86,SWISSW!$F:$F,"Draw")))*IF(ROW()=COLUMN(),0.5,1)</f>
        <v>0</v>
      </c>
      <c r="L86" s="11">
        <f ca="1">((COUNTIFS(SWISSW!$I:$I,'MTT DRAW'!$A86,SWISSW!$J:$J,'MTT DRAW'!L$1,SWISSW!$F:$F,"Draw")+COUNTIFS(SWISSW!$I:$I,'MTT DRAW'!L$1,SWISSW!$J:$J,'MTT DRAW'!$A86,SWISSW!$F:$F,"Draw")))*IF(ROW()=COLUMN(),0.5,1)</f>
        <v>0</v>
      </c>
      <c r="M86" s="11">
        <f ca="1">((COUNTIFS(SWISSW!$I:$I,'MTT DRAW'!$A86,SWISSW!$J:$J,'MTT DRAW'!M$1,SWISSW!$F:$F,"Draw")+COUNTIFS(SWISSW!$I:$I,'MTT DRAW'!M$1,SWISSW!$J:$J,'MTT DRAW'!$A86,SWISSW!$F:$F,"Draw")))*IF(ROW()=COLUMN(),0.5,1)</f>
        <v>0</v>
      </c>
      <c r="N86" s="11">
        <f ca="1">((COUNTIFS(SWISSW!$I:$I,'MTT DRAW'!$A86,SWISSW!$J:$J,'MTT DRAW'!N$1,SWISSW!$F:$F,"Draw")+COUNTIFS(SWISSW!$I:$I,'MTT DRAW'!N$1,SWISSW!$J:$J,'MTT DRAW'!$A86,SWISSW!$F:$F,"Draw")))*IF(ROW()=COLUMN(),0.5,1)</f>
        <v>0</v>
      </c>
      <c r="O86" s="11">
        <f ca="1">((COUNTIFS(SWISSW!$I:$I,'MTT DRAW'!$A86,SWISSW!$J:$J,'MTT DRAW'!O$1,SWISSW!$F:$F,"Draw")+COUNTIFS(SWISSW!$I:$I,'MTT DRAW'!O$1,SWISSW!$J:$J,'MTT DRAW'!$A86,SWISSW!$F:$F,"Draw")))*IF(ROW()=COLUMN(),0.5,1)</f>
        <v>0</v>
      </c>
      <c r="P86" s="11">
        <f ca="1">((COUNTIFS(SWISSW!$I:$I,'MTT DRAW'!$A86,SWISSW!$J:$J,'MTT DRAW'!P$1,SWISSW!$F:$F,"Draw")+COUNTIFS(SWISSW!$I:$I,'MTT DRAW'!P$1,SWISSW!$J:$J,'MTT DRAW'!$A86,SWISSW!$F:$F,"Draw")))*IF(ROW()=COLUMN(),0.5,1)</f>
        <v>0</v>
      </c>
      <c r="Q86" s="11">
        <f ca="1">((COUNTIFS(SWISSW!$I:$I,'MTT DRAW'!$A86,SWISSW!$J:$J,'MTT DRAW'!Q$1,SWISSW!$F:$F,"Draw")+COUNTIFS(SWISSW!$I:$I,'MTT DRAW'!Q$1,SWISSW!$J:$J,'MTT DRAW'!$A86,SWISSW!$F:$F,"Draw")))*IF(ROW()=COLUMN(),0.5,1)</f>
        <v>0</v>
      </c>
      <c r="R86" s="11">
        <f ca="1">((COUNTIFS(SWISSW!$I:$I,'MTT DRAW'!$A86,SWISSW!$J:$J,'MTT DRAW'!R$1,SWISSW!$F:$F,"Draw")+COUNTIFS(SWISSW!$I:$I,'MTT DRAW'!R$1,SWISSW!$J:$J,'MTT DRAW'!$A86,SWISSW!$F:$F,"Draw")))*IF(ROW()=COLUMN(),0.5,1)</f>
        <v>0</v>
      </c>
      <c r="S86" s="11">
        <f ca="1">((COUNTIFS(SWISSW!$I:$I,'MTT DRAW'!$A86,SWISSW!$J:$J,'MTT DRAW'!S$1,SWISSW!$F:$F,"Draw")+COUNTIFS(SWISSW!$I:$I,'MTT DRAW'!S$1,SWISSW!$J:$J,'MTT DRAW'!$A86,SWISSW!$F:$F,"Draw")))*IF(ROW()=COLUMN(),0.5,1)</f>
        <v>0</v>
      </c>
      <c r="T86" s="11">
        <f ca="1">((COUNTIFS(SWISSW!$I:$I,'MTT DRAW'!$A86,SWISSW!$J:$J,'MTT DRAW'!T$1,SWISSW!$F:$F,"Draw")+COUNTIFS(SWISSW!$I:$I,'MTT DRAW'!T$1,SWISSW!$J:$J,'MTT DRAW'!$A86,SWISSW!$F:$F,"Draw")))*IF(ROW()=COLUMN(),0.5,1)</f>
        <v>0</v>
      </c>
      <c r="U86" s="11">
        <f ca="1">((COUNTIFS(SWISSW!$I:$I,'MTT DRAW'!$A86,SWISSW!$J:$J,'MTT DRAW'!U$1,SWISSW!$F:$F,"Draw")+COUNTIFS(SWISSW!$I:$I,'MTT DRAW'!U$1,SWISSW!$J:$J,'MTT DRAW'!$A86,SWISSW!$F:$F,"Draw")))*IF(ROW()=COLUMN(),0.5,1)</f>
        <v>0</v>
      </c>
      <c r="V86" s="11">
        <f ca="1">((COUNTIFS(SWISSW!$I:$I,'MTT DRAW'!$A86,SWISSW!$J:$J,'MTT DRAW'!V$1,SWISSW!$F:$F,"Draw")+COUNTIFS(SWISSW!$I:$I,'MTT DRAW'!V$1,SWISSW!$J:$J,'MTT DRAW'!$A86,SWISSW!$F:$F,"Draw")))*IF(ROW()=COLUMN(),0.5,1)</f>
        <v>0</v>
      </c>
      <c r="W86" s="11">
        <f ca="1">((COUNTIFS(SWISSW!$I:$I,'MTT DRAW'!$A86,SWISSW!$J:$J,'MTT DRAW'!W$1,SWISSW!$F:$F,"Draw")+COUNTIFS(SWISSW!$I:$I,'MTT DRAW'!W$1,SWISSW!$J:$J,'MTT DRAW'!$A86,SWISSW!$F:$F,"Draw")))*IF(ROW()=COLUMN(),0.5,1)</f>
        <v>0</v>
      </c>
      <c r="X86" s="11">
        <f ca="1">((COUNTIFS(SWISSW!$I:$I,'MTT DRAW'!$A86,SWISSW!$J:$J,'MTT DRAW'!X$1,SWISSW!$F:$F,"Draw")+COUNTIFS(SWISSW!$I:$I,'MTT DRAW'!X$1,SWISSW!$J:$J,'MTT DRAW'!$A86,SWISSW!$F:$F,"Draw")))*IF(ROW()=COLUMN(),0.5,1)</f>
        <v>0</v>
      </c>
      <c r="Y86" s="11">
        <f ca="1">((COUNTIFS(SWISSW!$I:$I,'MTT DRAW'!$A86,SWISSW!$J:$J,'MTT DRAW'!Y$1,SWISSW!$F:$F,"Draw")+COUNTIFS(SWISSW!$I:$I,'MTT DRAW'!Y$1,SWISSW!$J:$J,'MTT DRAW'!$A86,SWISSW!$F:$F,"Draw")))*IF(ROW()=COLUMN(),0.5,1)</f>
        <v>0</v>
      </c>
      <c r="Z86" s="11">
        <f ca="1">((COUNTIFS(SWISSW!$I:$I,'MTT DRAW'!$A86,SWISSW!$J:$J,'MTT DRAW'!Z$1,SWISSW!$F:$F,"Draw")+COUNTIFS(SWISSW!$I:$I,'MTT DRAW'!Z$1,SWISSW!$J:$J,'MTT DRAW'!$A86,SWISSW!$F:$F,"Draw")))*IF(ROW()=COLUMN(),0.5,1)</f>
        <v>0</v>
      </c>
      <c r="AA86" s="11">
        <f ca="1">((COUNTIFS(SWISSW!$I:$I,'MTT DRAW'!$A86,SWISSW!$J:$J,'MTT DRAW'!AA$1,SWISSW!$F:$F,"Draw")+COUNTIFS(SWISSW!$I:$I,'MTT DRAW'!AA$1,SWISSW!$J:$J,'MTT DRAW'!$A86,SWISSW!$F:$F,"Draw")))*IF(ROW()=COLUMN(),0.5,1)</f>
        <v>0</v>
      </c>
      <c r="AB86" s="11">
        <f ca="1">((COUNTIFS(SWISSW!$I:$I,'MTT DRAW'!$A86,SWISSW!$J:$J,'MTT DRAW'!AB$1,SWISSW!$F:$F,"Draw")+COUNTIFS(SWISSW!$I:$I,'MTT DRAW'!AB$1,SWISSW!$J:$J,'MTT DRAW'!$A86,SWISSW!$F:$F,"Draw")))*IF(ROW()=COLUMN(),0.5,1)</f>
        <v>0</v>
      </c>
      <c r="AC86" s="11">
        <f ca="1">((COUNTIFS(SWISSW!$I:$I,'MTT DRAW'!$A86,SWISSW!$J:$J,'MTT DRAW'!AC$1,SWISSW!$F:$F,"Draw")+COUNTIFS(SWISSW!$I:$I,'MTT DRAW'!AC$1,SWISSW!$J:$J,'MTT DRAW'!$A86,SWISSW!$F:$F,"Draw")))*IF(ROW()=COLUMN(),0.5,1)</f>
        <v>0</v>
      </c>
      <c r="AD86" s="11">
        <f ca="1">((COUNTIFS(SWISSW!$I:$I,'MTT DRAW'!$A86,SWISSW!$J:$J,'MTT DRAW'!AD$1,SWISSW!$F:$F,"Draw")+COUNTIFS(SWISSW!$I:$I,'MTT DRAW'!AD$1,SWISSW!$J:$J,'MTT DRAW'!$A86,SWISSW!$F:$F,"Draw")))*IF(ROW()=COLUMN(),0.5,1)</f>
        <v>0</v>
      </c>
      <c r="AE86" s="11">
        <f ca="1">((COUNTIFS(SWISSW!$I:$I,'MTT DRAW'!$A86,SWISSW!$J:$J,'MTT DRAW'!AE$1,SWISSW!$F:$F,"Draw")+COUNTIFS(SWISSW!$I:$I,'MTT DRAW'!AE$1,SWISSW!$J:$J,'MTT DRAW'!$A86,SWISSW!$F:$F,"Draw")))*IF(ROW()=COLUMN(),0.5,1)</f>
        <v>0</v>
      </c>
      <c r="AF86" s="11">
        <f ca="1">((COUNTIFS(SWISSW!$I:$I,'MTT DRAW'!$A86,SWISSW!$J:$J,'MTT DRAW'!AF$1,SWISSW!$F:$F,"Draw")+COUNTIFS(SWISSW!$I:$I,'MTT DRAW'!AF$1,SWISSW!$J:$J,'MTT DRAW'!$A86,SWISSW!$F:$F,"Draw")))*IF(ROW()=COLUMN(),0.5,1)</f>
        <v>0</v>
      </c>
      <c r="AG86" s="11">
        <f ca="1">((COUNTIFS(SWISSW!$I:$I,'MTT DRAW'!$A86,SWISSW!$J:$J,'MTT DRAW'!AG$1,SWISSW!$F:$F,"Draw")+COUNTIFS(SWISSW!$I:$I,'MTT DRAW'!AG$1,SWISSW!$J:$J,'MTT DRAW'!$A86,SWISSW!$F:$F,"Draw")))*IF(ROW()=COLUMN(),0.5,1)</f>
        <v>0</v>
      </c>
      <c r="AH86" s="11">
        <f ca="1">((COUNTIFS(SWISSW!$I:$I,'MTT DRAW'!$A86,SWISSW!$J:$J,'MTT DRAW'!AH$1,SWISSW!$F:$F,"Draw")+COUNTIFS(SWISSW!$I:$I,'MTT DRAW'!AH$1,SWISSW!$J:$J,'MTT DRAW'!$A86,SWISSW!$F:$F,"Draw")))*IF(ROW()=COLUMN(),0.5,1)</f>
        <v>0</v>
      </c>
      <c r="AI86" s="11">
        <f ca="1">((COUNTIFS(SWISSW!$I:$I,'MTT DRAW'!$A86,SWISSW!$J:$J,'MTT DRAW'!AI$1,SWISSW!$F:$F,"Draw")+COUNTIFS(SWISSW!$I:$I,'MTT DRAW'!AI$1,SWISSW!$J:$J,'MTT DRAW'!$A86,SWISSW!$F:$F,"Draw")))*IF(ROW()=COLUMN(),0.5,1)</f>
        <v>0</v>
      </c>
      <c r="AJ86" s="11">
        <f ca="1">((COUNTIFS(SWISSW!$I:$I,'MTT DRAW'!$A86,SWISSW!$J:$J,'MTT DRAW'!AJ$1,SWISSW!$F:$F,"Draw")+COUNTIFS(SWISSW!$I:$I,'MTT DRAW'!AJ$1,SWISSW!$J:$J,'MTT DRAW'!$A86,SWISSW!$F:$F,"Draw")))*IF(ROW()=COLUMN(),0.5,1)</f>
        <v>0</v>
      </c>
      <c r="AK86" s="11">
        <f ca="1">((COUNTIFS(SWISSW!$I:$I,'MTT DRAW'!$A86,SWISSW!$J:$J,'MTT DRAW'!AK$1,SWISSW!$F:$F,"Draw")+COUNTIFS(SWISSW!$I:$I,'MTT DRAW'!AK$1,SWISSW!$J:$J,'MTT DRAW'!$A86,SWISSW!$F:$F,"Draw")))*IF(ROW()=COLUMN(),0.5,1)</f>
        <v>0</v>
      </c>
      <c r="AL86" s="11">
        <f ca="1">((COUNTIFS(SWISSW!$I:$I,'MTT DRAW'!$A86,SWISSW!$J:$J,'MTT DRAW'!AL$1,SWISSW!$F:$F,"Draw")+COUNTIFS(SWISSW!$I:$I,'MTT DRAW'!AL$1,SWISSW!$J:$J,'MTT DRAW'!$A86,SWISSW!$F:$F,"Draw")))*IF(ROW()=COLUMN(),0.5,1)</f>
        <v>0</v>
      </c>
      <c r="AM86" s="11">
        <f ca="1">((COUNTIFS(SWISSW!$I:$I,'MTT DRAW'!$A86,SWISSW!$J:$J,'MTT DRAW'!AM$1,SWISSW!$F:$F,"Draw")+COUNTIFS(SWISSW!$I:$I,'MTT DRAW'!AM$1,SWISSW!$J:$J,'MTT DRAW'!$A86,SWISSW!$F:$F,"Draw")))*IF(ROW()=COLUMN(),0.5,1)</f>
        <v>0</v>
      </c>
      <c r="AN86" s="11">
        <f ca="1">((COUNTIFS(SWISSW!$I:$I,'MTT DRAW'!$A86,SWISSW!$J:$J,'MTT DRAW'!AN$1,SWISSW!$F:$F,"Draw")+COUNTIFS(SWISSW!$I:$I,'MTT DRAW'!AN$1,SWISSW!$J:$J,'MTT DRAW'!$A86,SWISSW!$F:$F,"Draw")))*IF(ROW()=COLUMN(),0.5,1)</f>
        <v>0</v>
      </c>
      <c r="AO86" s="11">
        <f ca="1">((COUNTIFS(SWISSW!$I:$I,'MTT DRAW'!$A86,SWISSW!$J:$J,'MTT DRAW'!AO$1,SWISSW!$F:$F,"Draw")+COUNTIFS(SWISSW!$I:$I,'MTT DRAW'!AO$1,SWISSW!$J:$J,'MTT DRAW'!$A86,SWISSW!$F:$F,"Draw")))*IF(ROW()=COLUMN(),0.5,1)</f>
        <v>0</v>
      </c>
      <c r="AP86" s="11">
        <f ca="1">((COUNTIFS(SWISSW!$I:$I,'MTT DRAW'!$A86,SWISSW!$J:$J,'MTT DRAW'!AP$1,SWISSW!$F:$F,"Draw")+COUNTIFS(SWISSW!$I:$I,'MTT DRAW'!AP$1,SWISSW!$J:$J,'MTT DRAW'!$A86,SWISSW!$F:$F,"Draw")))*IF(ROW()=COLUMN(),0.5,1)</f>
        <v>0</v>
      </c>
      <c r="AQ86" s="11">
        <f ca="1">((COUNTIFS(SWISSW!$I:$I,'MTT DRAW'!$A86,SWISSW!$J:$J,'MTT DRAW'!AQ$1,SWISSW!$F:$F,"Draw")+COUNTIFS(SWISSW!$I:$I,'MTT DRAW'!AQ$1,SWISSW!$J:$J,'MTT DRAW'!$A86,SWISSW!$F:$F,"Draw")))*IF(ROW()=COLUMN(),0.5,1)</f>
        <v>0</v>
      </c>
      <c r="AR86" s="11">
        <f ca="1">((COUNTIFS(SWISSW!$I:$I,'MTT DRAW'!$A86,SWISSW!$J:$J,'MTT DRAW'!AR$1,SWISSW!$F:$F,"Draw")+COUNTIFS(SWISSW!$I:$I,'MTT DRAW'!AR$1,SWISSW!$J:$J,'MTT DRAW'!$A86,SWISSW!$F:$F,"Draw")))*IF(ROW()=COLUMN(),0.5,1)</f>
        <v>0</v>
      </c>
      <c r="AS86" s="11">
        <f ca="1">((COUNTIFS(SWISSW!$I:$I,'MTT DRAW'!$A86,SWISSW!$J:$J,'MTT DRAW'!AS$1,SWISSW!$F:$F,"Draw")+COUNTIFS(SWISSW!$I:$I,'MTT DRAW'!AS$1,SWISSW!$J:$J,'MTT DRAW'!$A86,SWISSW!$F:$F,"Draw")))*IF(ROW()=COLUMN(),0.5,1)</f>
        <v>0</v>
      </c>
      <c r="AT86" s="11">
        <f ca="1">((COUNTIFS(SWISSW!$I:$I,'MTT DRAW'!$A86,SWISSW!$J:$J,'MTT DRAW'!AT$1,SWISSW!$F:$F,"Draw")+COUNTIFS(SWISSW!$I:$I,'MTT DRAW'!AT$1,SWISSW!$J:$J,'MTT DRAW'!$A86,SWISSW!$F:$F,"Draw")))*IF(ROW()=COLUMN(),0.5,1)</f>
        <v>0</v>
      </c>
      <c r="AU86" s="11">
        <f ca="1">((COUNTIFS(SWISSW!$I:$I,'MTT DRAW'!$A86,SWISSW!$J:$J,'MTT DRAW'!AU$1,SWISSW!$F:$F,"Draw")+COUNTIFS(SWISSW!$I:$I,'MTT DRAW'!AU$1,SWISSW!$J:$J,'MTT DRAW'!$A86,SWISSW!$F:$F,"Draw")))*IF(ROW()=COLUMN(),0.5,1)</f>
        <v>0</v>
      </c>
      <c r="AV86" s="11">
        <f ca="1">((COUNTIFS(SWISSW!$I:$I,'MTT DRAW'!$A86,SWISSW!$J:$J,'MTT DRAW'!AV$1,SWISSW!$F:$F,"Draw")+COUNTIFS(SWISSW!$I:$I,'MTT DRAW'!AV$1,SWISSW!$J:$J,'MTT DRAW'!$A86,SWISSW!$F:$F,"Draw")))*IF(ROW()=COLUMN(),0.5,1)</f>
        <v>0</v>
      </c>
      <c r="AW86" s="11">
        <f ca="1">((COUNTIFS(SWISSW!$I:$I,'MTT DRAW'!$A86,SWISSW!$J:$J,'MTT DRAW'!AW$1,SWISSW!$F:$F,"Draw")+COUNTIFS(SWISSW!$I:$I,'MTT DRAW'!AW$1,SWISSW!$J:$J,'MTT DRAW'!$A86,SWISSW!$F:$F,"Draw")))*IF(ROW()=COLUMN(),0.5,1)</f>
        <v>0</v>
      </c>
      <c r="AX86" s="11">
        <f ca="1">((COUNTIFS(SWISSW!$I:$I,'MTT DRAW'!$A86,SWISSW!$J:$J,'MTT DRAW'!AX$1,SWISSW!$F:$F,"Draw")+COUNTIFS(SWISSW!$I:$I,'MTT DRAW'!AX$1,SWISSW!$J:$J,'MTT DRAW'!$A86,SWISSW!$F:$F,"Draw")))*IF(ROW()=COLUMN(),0.5,1)</f>
        <v>0</v>
      </c>
      <c r="AY86" s="11">
        <f ca="1">((COUNTIFS(SWISSW!$I:$I,'MTT DRAW'!$A86,SWISSW!$J:$J,'MTT DRAW'!AY$1,SWISSW!$F:$F,"Draw")+COUNTIFS(SWISSW!$I:$I,'MTT DRAW'!AY$1,SWISSW!$J:$J,'MTT DRAW'!$A86,SWISSW!$F:$F,"Draw")))*IF(ROW()=COLUMN(),0.5,1)</f>
        <v>0</v>
      </c>
      <c r="AZ86" s="11">
        <f ca="1">((COUNTIFS(SWISSW!$I:$I,'MTT DRAW'!$A86,SWISSW!$J:$J,'MTT DRAW'!AZ$1,SWISSW!$F:$F,"Draw")+COUNTIFS(SWISSW!$I:$I,'MTT DRAW'!AZ$1,SWISSW!$J:$J,'MTT DRAW'!$A86,SWISSW!$F:$F,"Draw")))*IF(ROW()=COLUMN(),0.5,1)</f>
        <v>0</v>
      </c>
      <c r="BA86" s="11">
        <f ca="1">((COUNTIFS(SWISSW!$I:$I,'MTT DRAW'!$A86,SWISSW!$J:$J,'MTT DRAW'!BA$1,SWISSW!$F:$F,"Draw")+COUNTIFS(SWISSW!$I:$I,'MTT DRAW'!BA$1,SWISSW!$J:$J,'MTT DRAW'!$A86,SWISSW!$F:$F,"Draw")))*IF(ROW()=COLUMN(),0.5,1)</f>
        <v>0</v>
      </c>
      <c r="BB86" s="11">
        <f ca="1">((COUNTIFS(SWISSW!$I:$I,'MTT DRAW'!$A86,SWISSW!$J:$J,'MTT DRAW'!BB$1,SWISSW!$F:$F,"Draw")+COUNTIFS(SWISSW!$I:$I,'MTT DRAW'!BB$1,SWISSW!$J:$J,'MTT DRAW'!$A86,SWISSW!$F:$F,"Draw")))*IF(ROW()=COLUMN(),0.5,1)</f>
        <v>0</v>
      </c>
      <c r="BC86" s="11">
        <f ca="1">((COUNTIFS(SWISSW!$I:$I,'MTT DRAW'!$A86,SWISSW!$J:$J,'MTT DRAW'!BC$1,SWISSW!$F:$F,"Draw")+COUNTIFS(SWISSW!$I:$I,'MTT DRAW'!BC$1,SWISSW!$J:$J,'MTT DRAW'!$A86,SWISSW!$F:$F,"Draw")))*IF(ROW()=COLUMN(),0.5,1)</f>
        <v>0</v>
      </c>
      <c r="BD86" s="11">
        <f ca="1">((COUNTIFS(SWISSW!$I:$I,'MTT DRAW'!$A86,SWISSW!$J:$J,'MTT DRAW'!BD$1,SWISSW!$F:$F,"Draw")+COUNTIFS(SWISSW!$I:$I,'MTT DRAW'!BD$1,SWISSW!$J:$J,'MTT DRAW'!$A86,SWISSW!$F:$F,"Draw")))*IF(ROW()=COLUMN(),0.5,1)</f>
        <v>0</v>
      </c>
      <c r="BE86" s="11">
        <f ca="1">((COUNTIFS(SWISSW!$I:$I,'MTT DRAW'!$A86,SWISSW!$J:$J,'MTT DRAW'!BE$1,SWISSW!$F:$F,"Draw")+COUNTIFS(SWISSW!$I:$I,'MTT DRAW'!BE$1,SWISSW!$J:$J,'MTT DRAW'!$A86,SWISSW!$F:$F,"Draw")))*IF(ROW()=COLUMN(),0.5,1)</f>
        <v>0</v>
      </c>
      <c r="BF86" s="11">
        <f ca="1">((COUNTIFS(SWISSW!$I:$I,'MTT DRAW'!$A86,SWISSW!$J:$J,'MTT DRAW'!BF$1,SWISSW!$F:$F,"Draw")+COUNTIFS(SWISSW!$I:$I,'MTT DRAW'!BF$1,SWISSW!$J:$J,'MTT DRAW'!$A86,SWISSW!$F:$F,"Draw")))*IF(ROW()=COLUMN(),0.5,1)</f>
        <v>0</v>
      </c>
      <c r="BG86" s="11">
        <f ca="1">((COUNTIFS(SWISSW!$I:$I,'MTT DRAW'!$A86,SWISSW!$J:$J,'MTT DRAW'!BG$1,SWISSW!$F:$F,"Draw")+COUNTIFS(SWISSW!$I:$I,'MTT DRAW'!BG$1,SWISSW!$J:$J,'MTT DRAW'!$A86,SWISSW!$F:$F,"Draw")))*IF(ROW()=COLUMN(),0.5,1)</f>
        <v>0</v>
      </c>
      <c r="BH86" s="11">
        <f ca="1">((COUNTIFS(SWISSW!$I:$I,'MTT DRAW'!$A86,SWISSW!$J:$J,'MTT DRAW'!BH$1,SWISSW!$F:$F,"Draw")+COUNTIFS(SWISSW!$I:$I,'MTT DRAW'!BH$1,SWISSW!$J:$J,'MTT DRAW'!$A86,SWISSW!$F:$F,"Draw")))*IF(ROW()=COLUMN(),0.5,1)</f>
        <v>0</v>
      </c>
      <c r="BI86" s="11">
        <f ca="1">((COUNTIFS(SWISSW!$I:$I,'MTT DRAW'!$A86,SWISSW!$J:$J,'MTT DRAW'!BI$1,SWISSW!$F:$F,"Draw")+COUNTIFS(SWISSW!$I:$I,'MTT DRAW'!BI$1,SWISSW!$J:$J,'MTT DRAW'!$A86,SWISSW!$F:$F,"Draw")))*IF(ROW()=COLUMN(),0.5,1)</f>
        <v>0</v>
      </c>
      <c r="BJ86" s="11">
        <f ca="1">((COUNTIFS(SWISSW!$I:$I,'MTT DRAW'!$A86,SWISSW!$J:$J,'MTT DRAW'!BJ$1,SWISSW!$F:$F,"Draw")+COUNTIFS(SWISSW!$I:$I,'MTT DRAW'!BJ$1,SWISSW!$J:$J,'MTT DRAW'!$A86,SWISSW!$F:$F,"Draw")))*IF(ROW()=COLUMN(),0.5,1)</f>
        <v>0</v>
      </c>
      <c r="BK86" s="11">
        <f ca="1">((COUNTIFS(SWISSW!$I:$I,'MTT DRAW'!$A86,SWISSW!$J:$J,'MTT DRAW'!BK$1,SWISSW!$F:$F,"Draw")+COUNTIFS(SWISSW!$I:$I,'MTT DRAW'!BK$1,SWISSW!$J:$J,'MTT DRAW'!$A86,SWISSW!$F:$F,"Draw")))*IF(ROW()=COLUMN(),0.5,1)</f>
        <v>0</v>
      </c>
      <c r="BL86" s="11">
        <f ca="1">((COUNTIFS(SWISSW!$I:$I,'MTT DRAW'!$A86,SWISSW!$J:$J,'MTT DRAW'!BL$1,SWISSW!$F:$F,"Draw")+COUNTIFS(SWISSW!$I:$I,'MTT DRAW'!BL$1,SWISSW!$J:$J,'MTT DRAW'!$A86,SWISSW!$F:$F,"Draw")))*IF(ROW()=COLUMN(),0.5,1)</f>
        <v>0</v>
      </c>
      <c r="BM86" s="11" t="str">
        <f ca="1">MATCHUP!BM86</f>
        <v>-</v>
      </c>
      <c r="BN86" s="11" t="str">
        <f ca="1">MATCHUP!BN86</f>
        <v>-</v>
      </c>
      <c r="BO86" s="11" t="str">
        <f ca="1">MATCHUP!BO86</f>
        <v>-</v>
      </c>
      <c r="BP86" s="11" t="str">
        <f ca="1">MATCHUP!BP86</f>
        <v>-</v>
      </c>
      <c r="BQ86" s="11" t="str">
        <f ca="1">MATCHUP!BQ86</f>
        <v>-</v>
      </c>
      <c r="BR86" s="11" t="str">
        <f ca="1">MATCHUP!BR86</f>
        <v>-</v>
      </c>
      <c r="BS86" s="11" t="str">
        <f ca="1">MATCHUP!BS86</f>
        <v>-</v>
      </c>
      <c r="BT86" s="11" t="str">
        <f ca="1">MATCHUP!BT86</f>
        <v>-</v>
      </c>
      <c r="BU86" s="11" t="str">
        <f ca="1">MATCHUP!BU86</f>
        <v>-</v>
      </c>
      <c r="BV86" s="11" t="str">
        <f ca="1">MATCHUP!BV86</f>
        <v>-</v>
      </c>
      <c r="BW86" s="11" t="str">
        <f ca="1">MATCHUP!BW86</f>
        <v>-</v>
      </c>
      <c r="BX86" s="11" t="str">
        <f ca="1">MATCHUP!BX86</f>
        <v>-</v>
      </c>
      <c r="BY86" s="11" t="str">
        <f ca="1">MATCHUP!BY86</f>
        <v>-</v>
      </c>
      <c r="BZ86" s="11" t="str">
        <f ca="1">MATCHUP!BZ86</f>
        <v>-</v>
      </c>
      <c r="CA86" s="11" t="str">
        <f ca="1">MATCHUP!CA86</f>
        <v>-</v>
      </c>
      <c r="CB86" s="11" t="str">
        <f ca="1">MATCHUP!CB86</f>
        <v>-</v>
      </c>
      <c r="CC86" s="11" t="str">
        <f ca="1">MATCHUP!CC86</f>
        <v>-</v>
      </c>
      <c r="CD86" s="11" t="str">
        <f ca="1">MATCHUP!CD86</f>
        <v>-</v>
      </c>
      <c r="CE86" s="11" t="str">
        <f ca="1">MATCHUP!CE86</f>
        <v>-</v>
      </c>
      <c r="CF86" s="11" t="str">
        <f ca="1">MATCHUP!CF86</f>
        <v>-</v>
      </c>
      <c r="CG86" s="11" t="str">
        <f ca="1">MATCHUP!CG86</f>
        <v>-</v>
      </c>
      <c r="CH86" s="11" t="str">
        <f ca="1">MATCHUP!CH86</f>
        <v>-</v>
      </c>
      <c r="CI86" s="11" t="str">
        <f ca="1">MATCHUP!CI86</f>
        <v>-</v>
      </c>
      <c r="CJ86" s="11" t="str">
        <f ca="1">MATCHUP!CJ86</f>
        <v>-</v>
      </c>
      <c r="CK86" s="11" t="str">
        <f ca="1">MATCHUP!CK86</f>
        <v>-</v>
      </c>
      <c r="CL86" s="11" t="str">
        <f ca="1">MATCHUP!CL86</f>
        <v>-</v>
      </c>
      <c r="CM86" s="11" t="str">
        <f ca="1">MATCHUP!CM86</f>
        <v>-</v>
      </c>
      <c r="CN86" s="11" t="str">
        <f ca="1">MATCHUP!CN86</f>
        <v>-</v>
      </c>
      <c r="CO86" s="11" t="str">
        <f ca="1">MATCHUP!CO86</f>
        <v>-</v>
      </c>
      <c r="CP86" s="11" t="str">
        <f ca="1">MATCHUP!CP86</f>
        <v>-</v>
      </c>
      <c r="CQ86" s="11" t="str">
        <f ca="1">MATCHUP!CQ86</f>
        <v>-</v>
      </c>
      <c r="CR86" s="11" t="str">
        <f ca="1">MATCHUP!CR86</f>
        <v>-</v>
      </c>
      <c r="CS86" s="11" t="str">
        <f ca="1">MATCHUP!CS86</f>
        <v>-</v>
      </c>
      <c r="CT86" s="11" t="str">
        <f ca="1">MATCHUP!CT86</f>
        <v>-</v>
      </c>
      <c r="CU86" s="11" t="str">
        <f ca="1">MATCHUP!CU86</f>
        <v>-</v>
      </c>
      <c r="CV86" s="11" t="str">
        <f ca="1">MATCHUP!CV86</f>
        <v>-</v>
      </c>
    </row>
    <row r="87" spans="1:100" ht="55" customHeight="1" x14ac:dyDescent="0.3">
      <c r="A87" s="3">
        <f ca="1">MATCHUP!A87</f>
        <v>0</v>
      </c>
      <c r="B87" s="11">
        <f ca="1">((COUNTIFS(SWISSW!$I:$I,'MTT DRAW'!$A87,SWISSW!$J:$J,'MTT DRAW'!B$1,SWISSW!$F:$F,"Draw")+COUNTIFS(SWISSW!$I:$I,'MTT DRAW'!B$1,SWISSW!$J:$J,'MTT DRAW'!$A87,SWISSW!$F:$F,"Draw")))*IF(ROW()=COLUMN(),0.5,1)</f>
        <v>0</v>
      </c>
      <c r="C87" s="11">
        <f ca="1">((COUNTIFS(SWISSW!$I:$I,'MTT DRAW'!$A87,SWISSW!$J:$J,'MTT DRAW'!C$1,SWISSW!$F:$F,"Draw")+COUNTIFS(SWISSW!$I:$I,'MTT DRAW'!C$1,SWISSW!$J:$J,'MTT DRAW'!$A87,SWISSW!$F:$F,"Draw")))*IF(ROW()=COLUMN(),0.5,1)</f>
        <v>0</v>
      </c>
      <c r="D87" s="11">
        <f ca="1">((COUNTIFS(SWISSW!$I:$I,'MTT DRAW'!$A87,SWISSW!$J:$J,'MTT DRAW'!D$1,SWISSW!$F:$F,"Draw")+COUNTIFS(SWISSW!$I:$I,'MTT DRAW'!D$1,SWISSW!$J:$J,'MTT DRAW'!$A87,SWISSW!$F:$F,"Draw")))*IF(ROW()=COLUMN(),0.5,1)</f>
        <v>0</v>
      </c>
      <c r="E87" s="11">
        <f ca="1">((COUNTIFS(SWISSW!$I:$I,'MTT DRAW'!$A87,SWISSW!$J:$J,'MTT DRAW'!E$1,SWISSW!$F:$F,"Draw")+COUNTIFS(SWISSW!$I:$I,'MTT DRAW'!E$1,SWISSW!$J:$J,'MTT DRAW'!$A87,SWISSW!$F:$F,"Draw")))*IF(ROW()=COLUMN(),0.5,1)</f>
        <v>0</v>
      </c>
      <c r="F87" s="11">
        <f ca="1">((COUNTIFS(SWISSW!$I:$I,'MTT DRAW'!$A87,SWISSW!$J:$J,'MTT DRAW'!F$1,SWISSW!$F:$F,"Draw")+COUNTIFS(SWISSW!$I:$I,'MTT DRAW'!F$1,SWISSW!$J:$J,'MTT DRAW'!$A87,SWISSW!$F:$F,"Draw")))*IF(ROW()=COLUMN(),0.5,1)</f>
        <v>0</v>
      </c>
      <c r="G87" s="11">
        <f ca="1">((COUNTIFS(SWISSW!$I:$I,'MTT DRAW'!$A87,SWISSW!$J:$J,'MTT DRAW'!G$1,SWISSW!$F:$F,"Draw")+COUNTIFS(SWISSW!$I:$I,'MTT DRAW'!G$1,SWISSW!$J:$J,'MTT DRAW'!$A87,SWISSW!$F:$F,"Draw")))*IF(ROW()=COLUMN(),0.5,1)</f>
        <v>0</v>
      </c>
      <c r="H87" s="11">
        <f ca="1">((COUNTIFS(SWISSW!$I:$I,'MTT DRAW'!$A87,SWISSW!$J:$J,'MTT DRAW'!H$1,SWISSW!$F:$F,"Draw")+COUNTIFS(SWISSW!$I:$I,'MTT DRAW'!H$1,SWISSW!$J:$J,'MTT DRAW'!$A87,SWISSW!$F:$F,"Draw")))*IF(ROW()=COLUMN(),0.5,1)</f>
        <v>0</v>
      </c>
      <c r="I87" s="11">
        <f ca="1">((COUNTIFS(SWISSW!$I:$I,'MTT DRAW'!$A87,SWISSW!$J:$J,'MTT DRAW'!I$1,SWISSW!$F:$F,"Draw")+COUNTIFS(SWISSW!$I:$I,'MTT DRAW'!I$1,SWISSW!$J:$J,'MTT DRAW'!$A87,SWISSW!$F:$F,"Draw")))*IF(ROW()=COLUMN(),0.5,1)</f>
        <v>0</v>
      </c>
      <c r="J87" s="11">
        <f ca="1">((COUNTIFS(SWISSW!$I:$I,'MTT DRAW'!$A87,SWISSW!$J:$J,'MTT DRAW'!J$1,SWISSW!$F:$F,"Draw")+COUNTIFS(SWISSW!$I:$I,'MTT DRAW'!J$1,SWISSW!$J:$J,'MTT DRAW'!$A87,SWISSW!$F:$F,"Draw")))*IF(ROW()=COLUMN(),0.5,1)</f>
        <v>0</v>
      </c>
      <c r="K87" s="11">
        <f ca="1">((COUNTIFS(SWISSW!$I:$I,'MTT DRAW'!$A87,SWISSW!$J:$J,'MTT DRAW'!K$1,SWISSW!$F:$F,"Draw")+COUNTIFS(SWISSW!$I:$I,'MTT DRAW'!K$1,SWISSW!$J:$J,'MTT DRAW'!$A87,SWISSW!$F:$F,"Draw")))*IF(ROW()=COLUMN(),0.5,1)</f>
        <v>0</v>
      </c>
      <c r="L87" s="11">
        <f ca="1">((COUNTIFS(SWISSW!$I:$I,'MTT DRAW'!$A87,SWISSW!$J:$J,'MTT DRAW'!L$1,SWISSW!$F:$F,"Draw")+COUNTIFS(SWISSW!$I:$I,'MTT DRAW'!L$1,SWISSW!$J:$J,'MTT DRAW'!$A87,SWISSW!$F:$F,"Draw")))*IF(ROW()=COLUMN(),0.5,1)</f>
        <v>0</v>
      </c>
      <c r="M87" s="11">
        <f ca="1">((COUNTIFS(SWISSW!$I:$I,'MTT DRAW'!$A87,SWISSW!$J:$J,'MTT DRAW'!M$1,SWISSW!$F:$F,"Draw")+COUNTIFS(SWISSW!$I:$I,'MTT DRAW'!M$1,SWISSW!$J:$J,'MTT DRAW'!$A87,SWISSW!$F:$F,"Draw")))*IF(ROW()=COLUMN(),0.5,1)</f>
        <v>0</v>
      </c>
      <c r="N87" s="11">
        <f ca="1">((COUNTIFS(SWISSW!$I:$I,'MTT DRAW'!$A87,SWISSW!$J:$J,'MTT DRAW'!N$1,SWISSW!$F:$F,"Draw")+COUNTIFS(SWISSW!$I:$I,'MTT DRAW'!N$1,SWISSW!$J:$J,'MTT DRAW'!$A87,SWISSW!$F:$F,"Draw")))*IF(ROW()=COLUMN(),0.5,1)</f>
        <v>0</v>
      </c>
      <c r="O87" s="11">
        <f ca="1">((COUNTIFS(SWISSW!$I:$I,'MTT DRAW'!$A87,SWISSW!$J:$J,'MTT DRAW'!O$1,SWISSW!$F:$F,"Draw")+COUNTIFS(SWISSW!$I:$I,'MTT DRAW'!O$1,SWISSW!$J:$J,'MTT DRAW'!$A87,SWISSW!$F:$F,"Draw")))*IF(ROW()=COLUMN(),0.5,1)</f>
        <v>0</v>
      </c>
      <c r="P87" s="11">
        <f ca="1">((COUNTIFS(SWISSW!$I:$I,'MTT DRAW'!$A87,SWISSW!$J:$J,'MTT DRAW'!P$1,SWISSW!$F:$F,"Draw")+COUNTIFS(SWISSW!$I:$I,'MTT DRAW'!P$1,SWISSW!$J:$J,'MTT DRAW'!$A87,SWISSW!$F:$F,"Draw")))*IF(ROW()=COLUMN(),0.5,1)</f>
        <v>0</v>
      </c>
      <c r="Q87" s="11">
        <f ca="1">((COUNTIFS(SWISSW!$I:$I,'MTT DRAW'!$A87,SWISSW!$J:$J,'MTT DRAW'!Q$1,SWISSW!$F:$F,"Draw")+COUNTIFS(SWISSW!$I:$I,'MTT DRAW'!Q$1,SWISSW!$J:$J,'MTT DRAW'!$A87,SWISSW!$F:$F,"Draw")))*IF(ROW()=COLUMN(),0.5,1)</f>
        <v>0</v>
      </c>
      <c r="R87" s="11">
        <f ca="1">((COUNTIFS(SWISSW!$I:$I,'MTT DRAW'!$A87,SWISSW!$J:$J,'MTT DRAW'!R$1,SWISSW!$F:$F,"Draw")+COUNTIFS(SWISSW!$I:$I,'MTT DRAW'!R$1,SWISSW!$J:$J,'MTT DRAW'!$A87,SWISSW!$F:$F,"Draw")))*IF(ROW()=COLUMN(),0.5,1)</f>
        <v>0</v>
      </c>
      <c r="S87" s="11">
        <f ca="1">((COUNTIFS(SWISSW!$I:$I,'MTT DRAW'!$A87,SWISSW!$J:$J,'MTT DRAW'!S$1,SWISSW!$F:$F,"Draw")+COUNTIFS(SWISSW!$I:$I,'MTT DRAW'!S$1,SWISSW!$J:$J,'MTT DRAW'!$A87,SWISSW!$F:$F,"Draw")))*IF(ROW()=COLUMN(),0.5,1)</f>
        <v>0</v>
      </c>
      <c r="T87" s="11">
        <f ca="1">((COUNTIFS(SWISSW!$I:$I,'MTT DRAW'!$A87,SWISSW!$J:$J,'MTT DRAW'!T$1,SWISSW!$F:$F,"Draw")+COUNTIFS(SWISSW!$I:$I,'MTT DRAW'!T$1,SWISSW!$J:$J,'MTT DRAW'!$A87,SWISSW!$F:$F,"Draw")))*IF(ROW()=COLUMN(),0.5,1)</f>
        <v>0</v>
      </c>
      <c r="U87" s="11">
        <f ca="1">((COUNTIFS(SWISSW!$I:$I,'MTT DRAW'!$A87,SWISSW!$J:$J,'MTT DRAW'!U$1,SWISSW!$F:$F,"Draw")+COUNTIFS(SWISSW!$I:$I,'MTT DRAW'!U$1,SWISSW!$J:$J,'MTT DRAW'!$A87,SWISSW!$F:$F,"Draw")))*IF(ROW()=COLUMN(),0.5,1)</f>
        <v>0</v>
      </c>
      <c r="V87" s="11">
        <f ca="1">((COUNTIFS(SWISSW!$I:$I,'MTT DRAW'!$A87,SWISSW!$J:$J,'MTT DRAW'!V$1,SWISSW!$F:$F,"Draw")+COUNTIFS(SWISSW!$I:$I,'MTT DRAW'!V$1,SWISSW!$J:$J,'MTT DRAW'!$A87,SWISSW!$F:$F,"Draw")))*IF(ROW()=COLUMN(),0.5,1)</f>
        <v>0</v>
      </c>
      <c r="W87" s="11">
        <f ca="1">((COUNTIFS(SWISSW!$I:$I,'MTT DRAW'!$A87,SWISSW!$J:$J,'MTT DRAW'!W$1,SWISSW!$F:$F,"Draw")+COUNTIFS(SWISSW!$I:$I,'MTT DRAW'!W$1,SWISSW!$J:$J,'MTT DRAW'!$A87,SWISSW!$F:$F,"Draw")))*IF(ROW()=COLUMN(),0.5,1)</f>
        <v>0</v>
      </c>
      <c r="X87" s="11">
        <f ca="1">((COUNTIFS(SWISSW!$I:$I,'MTT DRAW'!$A87,SWISSW!$J:$J,'MTT DRAW'!X$1,SWISSW!$F:$F,"Draw")+COUNTIFS(SWISSW!$I:$I,'MTT DRAW'!X$1,SWISSW!$J:$J,'MTT DRAW'!$A87,SWISSW!$F:$F,"Draw")))*IF(ROW()=COLUMN(),0.5,1)</f>
        <v>0</v>
      </c>
      <c r="Y87" s="11">
        <f ca="1">((COUNTIFS(SWISSW!$I:$I,'MTT DRAW'!$A87,SWISSW!$J:$J,'MTT DRAW'!Y$1,SWISSW!$F:$F,"Draw")+COUNTIFS(SWISSW!$I:$I,'MTT DRAW'!Y$1,SWISSW!$J:$J,'MTT DRAW'!$A87,SWISSW!$F:$F,"Draw")))*IF(ROW()=COLUMN(),0.5,1)</f>
        <v>0</v>
      </c>
      <c r="Z87" s="11">
        <f ca="1">((COUNTIFS(SWISSW!$I:$I,'MTT DRAW'!$A87,SWISSW!$J:$J,'MTT DRAW'!Z$1,SWISSW!$F:$F,"Draw")+COUNTIFS(SWISSW!$I:$I,'MTT DRAW'!Z$1,SWISSW!$J:$J,'MTT DRAW'!$A87,SWISSW!$F:$F,"Draw")))*IF(ROW()=COLUMN(),0.5,1)</f>
        <v>0</v>
      </c>
      <c r="AA87" s="11">
        <f ca="1">((COUNTIFS(SWISSW!$I:$I,'MTT DRAW'!$A87,SWISSW!$J:$J,'MTT DRAW'!AA$1,SWISSW!$F:$F,"Draw")+COUNTIFS(SWISSW!$I:$I,'MTT DRAW'!AA$1,SWISSW!$J:$J,'MTT DRAW'!$A87,SWISSW!$F:$F,"Draw")))*IF(ROW()=COLUMN(),0.5,1)</f>
        <v>0</v>
      </c>
      <c r="AB87" s="11">
        <f ca="1">((COUNTIFS(SWISSW!$I:$I,'MTT DRAW'!$A87,SWISSW!$J:$J,'MTT DRAW'!AB$1,SWISSW!$F:$F,"Draw")+COUNTIFS(SWISSW!$I:$I,'MTT DRAW'!AB$1,SWISSW!$J:$J,'MTT DRAW'!$A87,SWISSW!$F:$F,"Draw")))*IF(ROW()=COLUMN(),0.5,1)</f>
        <v>0</v>
      </c>
      <c r="AC87" s="11">
        <f ca="1">((COUNTIFS(SWISSW!$I:$I,'MTT DRAW'!$A87,SWISSW!$J:$J,'MTT DRAW'!AC$1,SWISSW!$F:$F,"Draw")+COUNTIFS(SWISSW!$I:$I,'MTT DRAW'!AC$1,SWISSW!$J:$J,'MTT DRAW'!$A87,SWISSW!$F:$F,"Draw")))*IF(ROW()=COLUMN(),0.5,1)</f>
        <v>0</v>
      </c>
      <c r="AD87" s="11">
        <f ca="1">((COUNTIFS(SWISSW!$I:$I,'MTT DRAW'!$A87,SWISSW!$J:$J,'MTT DRAW'!AD$1,SWISSW!$F:$F,"Draw")+COUNTIFS(SWISSW!$I:$I,'MTT DRAW'!AD$1,SWISSW!$J:$J,'MTT DRAW'!$A87,SWISSW!$F:$F,"Draw")))*IF(ROW()=COLUMN(),0.5,1)</f>
        <v>0</v>
      </c>
      <c r="AE87" s="11">
        <f ca="1">((COUNTIFS(SWISSW!$I:$I,'MTT DRAW'!$A87,SWISSW!$J:$J,'MTT DRAW'!AE$1,SWISSW!$F:$F,"Draw")+COUNTIFS(SWISSW!$I:$I,'MTT DRAW'!AE$1,SWISSW!$J:$J,'MTT DRAW'!$A87,SWISSW!$F:$F,"Draw")))*IF(ROW()=COLUMN(),0.5,1)</f>
        <v>0</v>
      </c>
      <c r="AF87" s="11">
        <f ca="1">((COUNTIFS(SWISSW!$I:$I,'MTT DRAW'!$A87,SWISSW!$J:$J,'MTT DRAW'!AF$1,SWISSW!$F:$F,"Draw")+COUNTIFS(SWISSW!$I:$I,'MTT DRAW'!AF$1,SWISSW!$J:$J,'MTT DRAW'!$A87,SWISSW!$F:$F,"Draw")))*IF(ROW()=COLUMN(),0.5,1)</f>
        <v>0</v>
      </c>
      <c r="AG87" s="11">
        <f ca="1">((COUNTIFS(SWISSW!$I:$I,'MTT DRAW'!$A87,SWISSW!$J:$J,'MTT DRAW'!AG$1,SWISSW!$F:$F,"Draw")+COUNTIFS(SWISSW!$I:$I,'MTT DRAW'!AG$1,SWISSW!$J:$J,'MTT DRAW'!$A87,SWISSW!$F:$F,"Draw")))*IF(ROW()=COLUMN(),0.5,1)</f>
        <v>0</v>
      </c>
      <c r="AH87" s="11">
        <f ca="1">((COUNTIFS(SWISSW!$I:$I,'MTT DRAW'!$A87,SWISSW!$J:$J,'MTT DRAW'!AH$1,SWISSW!$F:$F,"Draw")+COUNTIFS(SWISSW!$I:$I,'MTT DRAW'!AH$1,SWISSW!$J:$J,'MTT DRAW'!$A87,SWISSW!$F:$F,"Draw")))*IF(ROW()=COLUMN(),0.5,1)</f>
        <v>0</v>
      </c>
      <c r="AI87" s="11">
        <f ca="1">((COUNTIFS(SWISSW!$I:$I,'MTT DRAW'!$A87,SWISSW!$J:$J,'MTT DRAW'!AI$1,SWISSW!$F:$F,"Draw")+COUNTIFS(SWISSW!$I:$I,'MTT DRAW'!AI$1,SWISSW!$J:$J,'MTT DRAW'!$A87,SWISSW!$F:$F,"Draw")))*IF(ROW()=COLUMN(),0.5,1)</f>
        <v>0</v>
      </c>
      <c r="AJ87" s="11">
        <f ca="1">((COUNTIFS(SWISSW!$I:$I,'MTT DRAW'!$A87,SWISSW!$J:$J,'MTT DRAW'!AJ$1,SWISSW!$F:$F,"Draw")+COUNTIFS(SWISSW!$I:$I,'MTT DRAW'!AJ$1,SWISSW!$J:$J,'MTT DRAW'!$A87,SWISSW!$F:$F,"Draw")))*IF(ROW()=COLUMN(),0.5,1)</f>
        <v>0</v>
      </c>
      <c r="AK87" s="11">
        <f ca="1">((COUNTIFS(SWISSW!$I:$I,'MTT DRAW'!$A87,SWISSW!$J:$J,'MTT DRAW'!AK$1,SWISSW!$F:$F,"Draw")+COUNTIFS(SWISSW!$I:$I,'MTT DRAW'!AK$1,SWISSW!$J:$J,'MTT DRAW'!$A87,SWISSW!$F:$F,"Draw")))*IF(ROW()=COLUMN(),0.5,1)</f>
        <v>0</v>
      </c>
      <c r="AL87" s="11">
        <f ca="1">((COUNTIFS(SWISSW!$I:$I,'MTT DRAW'!$A87,SWISSW!$J:$J,'MTT DRAW'!AL$1,SWISSW!$F:$F,"Draw")+COUNTIFS(SWISSW!$I:$I,'MTT DRAW'!AL$1,SWISSW!$J:$J,'MTT DRAW'!$A87,SWISSW!$F:$F,"Draw")))*IF(ROW()=COLUMN(),0.5,1)</f>
        <v>0</v>
      </c>
      <c r="AM87" s="11">
        <f ca="1">((COUNTIFS(SWISSW!$I:$I,'MTT DRAW'!$A87,SWISSW!$J:$J,'MTT DRAW'!AM$1,SWISSW!$F:$F,"Draw")+COUNTIFS(SWISSW!$I:$I,'MTT DRAW'!AM$1,SWISSW!$J:$J,'MTT DRAW'!$A87,SWISSW!$F:$F,"Draw")))*IF(ROW()=COLUMN(),0.5,1)</f>
        <v>0</v>
      </c>
      <c r="AN87" s="11">
        <f ca="1">((COUNTIFS(SWISSW!$I:$I,'MTT DRAW'!$A87,SWISSW!$J:$J,'MTT DRAW'!AN$1,SWISSW!$F:$F,"Draw")+COUNTIFS(SWISSW!$I:$I,'MTT DRAW'!AN$1,SWISSW!$J:$J,'MTT DRAW'!$A87,SWISSW!$F:$F,"Draw")))*IF(ROW()=COLUMN(),0.5,1)</f>
        <v>0</v>
      </c>
      <c r="AO87" s="11">
        <f ca="1">((COUNTIFS(SWISSW!$I:$I,'MTT DRAW'!$A87,SWISSW!$J:$J,'MTT DRAW'!AO$1,SWISSW!$F:$F,"Draw")+COUNTIFS(SWISSW!$I:$I,'MTT DRAW'!AO$1,SWISSW!$J:$J,'MTT DRAW'!$A87,SWISSW!$F:$F,"Draw")))*IF(ROW()=COLUMN(),0.5,1)</f>
        <v>0</v>
      </c>
      <c r="AP87" s="11">
        <f ca="1">((COUNTIFS(SWISSW!$I:$I,'MTT DRAW'!$A87,SWISSW!$J:$J,'MTT DRAW'!AP$1,SWISSW!$F:$F,"Draw")+COUNTIFS(SWISSW!$I:$I,'MTT DRAW'!AP$1,SWISSW!$J:$J,'MTT DRAW'!$A87,SWISSW!$F:$F,"Draw")))*IF(ROW()=COLUMN(),0.5,1)</f>
        <v>0</v>
      </c>
      <c r="AQ87" s="11">
        <f ca="1">((COUNTIFS(SWISSW!$I:$I,'MTT DRAW'!$A87,SWISSW!$J:$J,'MTT DRAW'!AQ$1,SWISSW!$F:$F,"Draw")+COUNTIFS(SWISSW!$I:$I,'MTT DRAW'!AQ$1,SWISSW!$J:$J,'MTT DRAW'!$A87,SWISSW!$F:$F,"Draw")))*IF(ROW()=COLUMN(),0.5,1)</f>
        <v>0</v>
      </c>
      <c r="AR87" s="11">
        <f ca="1">((COUNTIFS(SWISSW!$I:$I,'MTT DRAW'!$A87,SWISSW!$J:$J,'MTT DRAW'!AR$1,SWISSW!$F:$F,"Draw")+COUNTIFS(SWISSW!$I:$I,'MTT DRAW'!AR$1,SWISSW!$J:$J,'MTT DRAW'!$A87,SWISSW!$F:$F,"Draw")))*IF(ROW()=COLUMN(),0.5,1)</f>
        <v>0</v>
      </c>
      <c r="AS87" s="11">
        <f ca="1">((COUNTIFS(SWISSW!$I:$I,'MTT DRAW'!$A87,SWISSW!$J:$J,'MTT DRAW'!AS$1,SWISSW!$F:$F,"Draw")+COUNTIFS(SWISSW!$I:$I,'MTT DRAW'!AS$1,SWISSW!$J:$J,'MTT DRAW'!$A87,SWISSW!$F:$F,"Draw")))*IF(ROW()=COLUMN(),0.5,1)</f>
        <v>0</v>
      </c>
      <c r="AT87" s="11">
        <f ca="1">((COUNTIFS(SWISSW!$I:$I,'MTT DRAW'!$A87,SWISSW!$J:$J,'MTT DRAW'!AT$1,SWISSW!$F:$F,"Draw")+COUNTIFS(SWISSW!$I:$I,'MTT DRAW'!AT$1,SWISSW!$J:$J,'MTT DRAW'!$A87,SWISSW!$F:$F,"Draw")))*IF(ROW()=COLUMN(),0.5,1)</f>
        <v>0</v>
      </c>
      <c r="AU87" s="11">
        <f ca="1">((COUNTIFS(SWISSW!$I:$I,'MTT DRAW'!$A87,SWISSW!$J:$J,'MTT DRAW'!AU$1,SWISSW!$F:$F,"Draw")+COUNTIFS(SWISSW!$I:$I,'MTT DRAW'!AU$1,SWISSW!$J:$J,'MTT DRAW'!$A87,SWISSW!$F:$F,"Draw")))*IF(ROW()=COLUMN(),0.5,1)</f>
        <v>0</v>
      </c>
      <c r="AV87" s="11">
        <f ca="1">((COUNTIFS(SWISSW!$I:$I,'MTT DRAW'!$A87,SWISSW!$J:$J,'MTT DRAW'!AV$1,SWISSW!$F:$F,"Draw")+COUNTIFS(SWISSW!$I:$I,'MTT DRAW'!AV$1,SWISSW!$J:$J,'MTT DRAW'!$A87,SWISSW!$F:$F,"Draw")))*IF(ROW()=COLUMN(),0.5,1)</f>
        <v>0</v>
      </c>
      <c r="AW87" s="11">
        <f ca="1">((COUNTIFS(SWISSW!$I:$I,'MTT DRAW'!$A87,SWISSW!$J:$J,'MTT DRAW'!AW$1,SWISSW!$F:$F,"Draw")+COUNTIFS(SWISSW!$I:$I,'MTT DRAW'!AW$1,SWISSW!$J:$J,'MTT DRAW'!$A87,SWISSW!$F:$F,"Draw")))*IF(ROW()=COLUMN(),0.5,1)</f>
        <v>0</v>
      </c>
      <c r="AX87" s="11">
        <f ca="1">((COUNTIFS(SWISSW!$I:$I,'MTT DRAW'!$A87,SWISSW!$J:$J,'MTT DRAW'!AX$1,SWISSW!$F:$F,"Draw")+COUNTIFS(SWISSW!$I:$I,'MTT DRAW'!AX$1,SWISSW!$J:$J,'MTT DRAW'!$A87,SWISSW!$F:$F,"Draw")))*IF(ROW()=COLUMN(),0.5,1)</f>
        <v>0</v>
      </c>
      <c r="AY87" s="11">
        <f ca="1">((COUNTIFS(SWISSW!$I:$I,'MTT DRAW'!$A87,SWISSW!$J:$J,'MTT DRAW'!AY$1,SWISSW!$F:$F,"Draw")+COUNTIFS(SWISSW!$I:$I,'MTT DRAW'!AY$1,SWISSW!$J:$J,'MTT DRAW'!$A87,SWISSW!$F:$F,"Draw")))*IF(ROW()=COLUMN(),0.5,1)</f>
        <v>0</v>
      </c>
      <c r="AZ87" s="11">
        <f ca="1">((COUNTIFS(SWISSW!$I:$I,'MTT DRAW'!$A87,SWISSW!$J:$J,'MTT DRAW'!AZ$1,SWISSW!$F:$F,"Draw")+COUNTIFS(SWISSW!$I:$I,'MTT DRAW'!AZ$1,SWISSW!$J:$J,'MTT DRAW'!$A87,SWISSW!$F:$F,"Draw")))*IF(ROW()=COLUMN(),0.5,1)</f>
        <v>0</v>
      </c>
      <c r="BA87" s="11">
        <f ca="1">((COUNTIFS(SWISSW!$I:$I,'MTT DRAW'!$A87,SWISSW!$J:$J,'MTT DRAW'!BA$1,SWISSW!$F:$F,"Draw")+COUNTIFS(SWISSW!$I:$I,'MTT DRAW'!BA$1,SWISSW!$J:$J,'MTT DRAW'!$A87,SWISSW!$F:$F,"Draw")))*IF(ROW()=COLUMN(),0.5,1)</f>
        <v>0</v>
      </c>
      <c r="BB87" s="11">
        <f ca="1">((COUNTIFS(SWISSW!$I:$I,'MTT DRAW'!$A87,SWISSW!$J:$J,'MTT DRAW'!BB$1,SWISSW!$F:$F,"Draw")+COUNTIFS(SWISSW!$I:$I,'MTT DRAW'!BB$1,SWISSW!$J:$J,'MTT DRAW'!$A87,SWISSW!$F:$F,"Draw")))*IF(ROW()=COLUMN(),0.5,1)</f>
        <v>0</v>
      </c>
      <c r="BC87" s="11">
        <f ca="1">((COUNTIFS(SWISSW!$I:$I,'MTT DRAW'!$A87,SWISSW!$J:$J,'MTT DRAW'!BC$1,SWISSW!$F:$F,"Draw")+COUNTIFS(SWISSW!$I:$I,'MTT DRAW'!BC$1,SWISSW!$J:$J,'MTT DRAW'!$A87,SWISSW!$F:$F,"Draw")))*IF(ROW()=COLUMN(),0.5,1)</f>
        <v>0</v>
      </c>
      <c r="BD87" s="11">
        <f ca="1">((COUNTIFS(SWISSW!$I:$I,'MTT DRAW'!$A87,SWISSW!$J:$J,'MTT DRAW'!BD$1,SWISSW!$F:$F,"Draw")+COUNTIFS(SWISSW!$I:$I,'MTT DRAW'!BD$1,SWISSW!$J:$J,'MTT DRAW'!$A87,SWISSW!$F:$F,"Draw")))*IF(ROW()=COLUMN(),0.5,1)</f>
        <v>0</v>
      </c>
      <c r="BE87" s="11">
        <f ca="1">((COUNTIFS(SWISSW!$I:$I,'MTT DRAW'!$A87,SWISSW!$J:$J,'MTT DRAW'!BE$1,SWISSW!$F:$F,"Draw")+COUNTIFS(SWISSW!$I:$I,'MTT DRAW'!BE$1,SWISSW!$J:$J,'MTT DRAW'!$A87,SWISSW!$F:$F,"Draw")))*IF(ROW()=COLUMN(),0.5,1)</f>
        <v>0</v>
      </c>
      <c r="BF87" s="11">
        <f ca="1">((COUNTIFS(SWISSW!$I:$I,'MTT DRAW'!$A87,SWISSW!$J:$J,'MTT DRAW'!BF$1,SWISSW!$F:$F,"Draw")+COUNTIFS(SWISSW!$I:$I,'MTT DRAW'!BF$1,SWISSW!$J:$J,'MTT DRAW'!$A87,SWISSW!$F:$F,"Draw")))*IF(ROW()=COLUMN(),0.5,1)</f>
        <v>0</v>
      </c>
      <c r="BG87" s="11">
        <f ca="1">((COUNTIFS(SWISSW!$I:$I,'MTT DRAW'!$A87,SWISSW!$J:$J,'MTT DRAW'!BG$1,SWISSW!$F:$F,"Draw")+COUNTIFS(SWISSW!$I:$I,'MTT DRAW'!BG$1,SWISSW!$J:$J,'MTT DRAW'!$A87,SWISSW!$F:$F,"Draw")))*IF(ROW()=COLUMN(),0.5,1)</f>
        <v>0</v>
      </c>
      <c r="BH87" s="11">
        <f ca="1">((COUNTIFS(SWISSW!$I:$I,'MTT DRAW'!$A87,SWISSW!$J:$J,'MTT DRAW'!BH$1,SWISSW!$F:$F,"Draw")+COUNTIFS(SWISSW!$I:$I,'MTT DRAW'!BH$1,SWISSW!$J:$J,'MTT DRAW'!$A87,SWISSW!$F:$F,"Draw")))*IF(ROW()=COLUMN(),0.5,1)</f>
        <v>0</v>
      </c>
      <c r="BI87" s="11">
        <f ca="1">((COUNTIFS(SWISSW!$I:$I,'MTT DRAW'!$A87,SWISSW!$J:$J,'MTT DRAW'!BI$1,SWISSW!$F:$F,"Draw")+COUNTIFS(SWISSW!$I:$I,'MTT DRAW'!BI$1,SWISSW!$J:$J,'MTT DRAW'!$A87,SWISSW!$F:$F,"Draw")))*IF(ROW()=COLUMN(),0.5,1)</f>
        <v>0</v>
      </c>
      <c r="BJ87" s="11">
        <f ca="1">((COUNTIFS(SWISSW!$I:$I,'MTT DRAW'!$A87,SWISSW!$J:$J,'MTT DRAW'!BJ$1,SWISSW!$F:$F,"Draw")+COUNTIFS(SWISSW!$I:$I,'MTT DRAW'!BJ$1,SWISSW!$J:$J,'MTT DRAW'!$A87,SWISSW!$F:$F,"Draw")))*IF(ROW()=COLUMN(),0.5,1)</f>
        <v>0</v>
      </c>
      <c r="BK87" s="11">
        <f ca="1">((COUNTIFS(SWISSW!$I:$I,'MTT DRAW'!$A87,SWISSW!$J:$J,'MTT DRAW'!BK$1,SWISSW!$F:$F,"Draw")+COUNTIFS(SWISSW!$I:$I,'MTT DRAW'!BK$1,SWISSW!$J:$J,'MTT DRAW'!$A87,SWISSW!$F:$F,"Draw")))*IF(ROW()=COLUMN(),0.5,1)</f>
        <v>0</v>
      </c>
      <c r="BL87" s="11">
        <f ca="1">((COUNTIFS(SWISSW!$I:$I,'MTT DRAW'!$A87,SWISSW!$J:$J,'MTT DRAW'!BL$1,SWISSW!$F:$F,"Draw")+COUNTIFS(SWISSW!$I:$I,'MTT DRAW'!BL$1,SWISSW!$J:$J,'MTT DRAW'!$A87,SWISSW!$F:$F,"Draw")))*IF(ROW()=COLUMN(),0.5,1)</f>
        <v>0</v>
      </c>
      <c r="BM87" s="11" t="str">
        <f ca="1">MATCHUP!BM87</f>
        <v>-</v>
      </c>
      <c r="BN87" s="11" t="str">
        <f ca="1">MATCHUP!BN87</f>
        <v>-</v>
      </c>
      <c r="BO87" s="11" t="str">
        <f ca="1">MATCHUP!BO87</f>
        <v>-</v>
      </c>
      <c r="BP87" s="11" t="str">
        <f ca="1">MATCHUP!BP87</f>
        <v>-</v>
      </c>
      <c r="BQ87" s="11" t="str">
        <f ca="1">MATCHUP!BQ87</f>
        <v>-</v>
      </c>
      <c r="BR87" s="11" t="str">
        <f ca="1">MATCHUP!BR87</f>
        <v>-</v>
      </c>
      <c r="BS87" s="11" t="str">
        <f ca="1">MATCHUP!BS87</f>
        <v>-</v>
      </c>
      <c r="BT87" s="11" t="str">
        <f ca="1">MATCHUP!BT87</f>
        <v>-</v>
      </c>
      <c r="BU87" s="11" t="str">
        <f ca="1">MATCHUP!BU87</f>
        <v>-</v>
      </c>
      <c r="BV87" s="11" t="str">
        <f ca="1">MATCHUP!BV87</f>
        <v>-</v>
      </c>
      <c r="BW87" s="11" t="str">
        <f ca="1">MATCHUP!BW87</f>
        <v>-</v>
      </c>
      <c r="BX87" s="11" t="str">
        <f ca="1">MATCHUP!BX87</f>
        <v>-</v>
      </c>
      <c r="BY87" s="11" t="str">
        <f ca="1">MATCHUP!BY87</f>
        <v>-</v>
      </c>
      <c r="BZ87" s="11" t="str">
        <f ca="1">MATCHUP!BZ87</f>
        <v>-</v>
      </c>
      <c r="CA87" s="11" t="str">
        <f ca="1">MATCHUP!CA87</f>
        <v>-</v>
      </c>
      <c r="CB87" s="11" t="str">
        <f ca="1">MATCHUP!CB87</f>
        <v>-</v>
      </c>
      <c r="CC87" s="11" t="str">
        <f ca="1">MATCHUP!CC87</f>
        <v>-</v>
      </c>
      <c r="CD87" s="11" t="str">
        <f ca="1">MATCHUP!CD87</f>
        <v>-</v>
      </c>
      <c r="CE87" s="11" t="str">
        <f ca="1">MATCHUP!CE87</f>
        <v>-</v>
      </c>
      <c r="CF87" s="11" t="str">
        <f ca="1">MATCHUP!CF87</f>
        <v>-</v>
      </c>
      <c r="CG87" s="11" t="str">
        <f ca="1">MATCHUP!CG87</f>
        <v>-</v>
      </c>
      <c r="CH87" s="11" t="str">
        <f ca="1">MATCHUP!CH87</f>
        <v>-</v>
      </c>
      <c r="CI87" s="11" t="str">
        <f ca="1">MATCHUP!CI87</f>
        <v>-</v>
      </c>
      <c r="CJ87" s="11" t="str">
        <f ca="1">MATCHUP!CJ87</f>
        <v>-</v>
      </c>
      <c r="CK87" s="11" t="str">
        <f ca="1">MATCHUP!CK87</f>
        <v>-</v>
      </c>
      <c r="CL87" s="11" t="str">
        <f ca="1">MATCHUP!CL87</f>
        <v>-</v>
      </c>
      <c r="CM87" s="11" t="str">
        <f ca="1">MATCHUP!CM87</f>
        <v>-</v>
      </c>
      <c r="CN87" s="11" t="str">
        <f ca="1">MATCHUP!CN87</f>
        <v>-</v>
      </c>
      <c r="CO87" s="11" t="str">
        <f ca="1">MATCHUP!CO87</f>
        <v>-</v>
      </c>
      <c r="CP87" s="11" t="str">
        <f ca="1">MATCHUP!CP87</f>
        <v>-</v>
      </c>
      <c r="CQ87" s="11" t="str">
        <f ca="1">MATCHUP!CQ87</f>
        <v>-</v>
      </c>
      <c r="CR87" s="11" t="str">
        <f ca="1">MATCHUP!CR87</f>
        <v>-</v>
      </c>
      <c r="CS87" s="11" t="str">
        <f ca="1">MATCHUP!CS87</f>
        <v>-</v>
      </c>
      <c r="CT87" s="11" t="str">
        <f ca="1">MATCHUP!CT87</f>
        <v>-</v>
      </c>
      <c r="CU87" s="11" t="str">
        <f ca="1">MATCHUP!CU87</f>
        <v>-</v>
      </c>
      <c r="CV87" s="11" t="str">
        <f ca="1">MATCHUP!CV87</f>
        <v>-</v>
      </c>
    </row>
    <row r="88" spans="1:100" ht="55" customHeight="1" x14ac:dyDescent="0.3">
      <c r="A88" s="3">
        <f ca="1">MATCHUP!A88</f>
        <v>0</v>
      </c>
      <c r="B88" s="11">
        <f ca="1">((COUNTIFS(SWISSW!$I:$I,'MTT DRAW'!$A88,SWISSW!$J:$J,'MTT DRAW'!B$1,SWISSW!$F:$F,"Draw")+COUNTIFS(SWISSW!$I:$I,'MTT DRAW'!B$1,SWISSW!$J:$J,'MTT DRAW'!$A88,SWISSW!$F:$F,"Draw")))*IF(ROW()=COLUMN(),0.5,1)</f>
        <v>0</v>
      </c>
      <c r="C88" s="11">
        <f ca="1">((COUNTIFS(SWISSW!$I:$I,'MTT DRAW'!$A88,SWISSW!$J:$J,'MTT DRAW'!C$1,SWISSW!$F:$F,"Draw")+COUNTIFS(SWISSW!$I:$I,'MTT DRAW'!C$1,SWISSW!$J:$J,'MTT DRAW'!$A88,SWISSW!$F:$F,"Draw")))*IF(ROW()=COLUMN(),0.5,1)</f>
        <v>0</v>
      </c>
      <c r="D88" s="11">
        <f ca="1">((COUNTIFS(SWISSW!$I:$I,'MTT DRAW'!$A88,SWISSW!$J:$J,'MTT DRAW'!D$1,SWISSW!$F:$F,"Draw")+COUNTIFS(SWISSW!$I:$I,'MTT DRAW'!D$1,SWISSW!$J:$J,'MTT DRAW'!$A88,SWISSW!$F:$F,"Draw")))*IF(ROW()=COLUMN(),0.5,1)</f>
        <v>0</v>
      </c>
      <c r="E88" s="11">
        <f ca="1">((COUNTIFS(SWISSW!$I:$I,'MTT DRAW'!$A88,SWISSW!$J:$J,'MTT DRAW'!E$1,SWISSW!$F:$F,"Draw")+COUNTIFS(SWISSW!$I:$I,'MTT DRAW'!E$1,SWISSW!$J:$J,'MTT DRAW'!$A88,SWISSW!$F:$F,"Draw")))*IF(ROW()=COLUMN(),0.5,1)</f>
        <v>0</v>
      </c>
      <c r="F88" s="11">
        <f ca="1">((COUNTIFS(SWISSW!$I:$I,'MTT DRAW'!$A88,SWISSW!$J:$J,'MTT DRAW'!F$1,SWISSW!$F:$F,"Draw")+COUNTIFS(SWISSW!$I:$I,'MTT DRAW'!F$1,SWISSW!$J:$J,'MTT DRAW'!$A88,SWISSW!$F:$F,"Draw")))*IF(ROW()=COLUMN(),0.5,1)</f>
        <v>0</v>
      </c>
      <c r="G88" s="11">
        <f ca="1">((COUNTIFS(SWISSW!$I:$I,'MTT DRAW'!$A88,SWISSW!$J:$J,'MTT DRAW'!G$1,SWISSW!$F:$F,"Draw")+COUNTIFS(SWISSW!$I:$I,'MTT DRAW'!G$1,SWISSW!$J:$J,'MTT DRAW'!$A88,SWISSW!$F:$F,"Draw")))*IF(ROW()=COLUMN(),0.5,1)</f>
        <v>0</v>
      </c>
      <c r="H88" s="11">
        <f ca="1">((COUNTIFS(SWISSW!$I:$I,'MTT DRAW'!$A88,SWISSW!$J:$J,'MTT DRAW'!H$1,SWISSW!$F:$F,"Draw")+COUNTIFS(SWISSW!$I:$I,'MTT DRAW'!H$1,SWISSW!$J:$J,'MTT DRAW'!$A88,SWISSW!$F:$F,"Draw")))*IF(ROW()=COLUMN(),0.5,1)</f>
        <v>0</v>
      </c>
      <c r="I88" s="11">
        <f ca="1">((COUNTIFS(SWISSW!$I:$I,'MTT DRAW'!$A88,SWISSW!$J:$J,'MTT DRAW'!I$1,SWISSW!$F:$F,"Draw")+COUNTIFS(SWISSW!$I:$I,'MTT DRAW'!I$1,SWISSW!$J:$J,'MTT DRAW'!$A88,SWISSW!$F:$F,"Draw")))*IF(ROW()=COLUMN(),0.5,1)</f>
        <v>0</v>
      </c>
      <c r="J88" s="11">
        <f ca="1">((COUNTIFS(SWISSW!$I:$I,'MTT DRAW'!$A88,SWISSW!$J:$J,'MTT DRAW'!J$1,SWISSW!$F:$F,"Draw")+COUNTIFS(SWISSW!$I:$I,'MTT DRAW'!J$1,SWISSW!$J:$J,'MTT DRAW'!$A88,SWISSW!$F:$F,"Draw")))*IF(ROW()=COLUMN(),0.5,1)</f>
        <v>0</v>
      </c>
      <c r="K88" s="11">
        <f ca="1">((COUNTIFS(SWISSW!$I:$I,'MTT DRAW'!$A88,SWISSW!$J:$J,'MTT DRAW'!K$1,SWISSW!$F:$F,"Draw")+COUNTIFS(SWISSW!$I:$I,'MTT DRAW'!K$1,SWISSW!$J:$J,'MTT DRAW'!$A88,SWISSW!$F:$F,"Draw")))*IF(ROW()=COLUMN(),0.5,1)</f>
        <v>0</v>
      </c>
      <c r="L88" s="11">
        <f ca="1">((COUNTIFS(SWISSW!$I:$I,'MTT DRAW'!$A88,SWISSW!$J:$J,'MTT DRAW'!L$1,SWISSW!$F:$F,"Draw")+COUNTIFS(SWISSW!$I:$I,'MTT DRAW'!L$1,SWISSW!$J:$J,'MTT DRAW'!$A88,SWISSW!$F:$F,"Draw")))*IF(ROW()=COLUMN(),0.5,1)</f>
        <v>0</v>
      </c>
      <c r="M88" s="11">
        <f ca="1">((COUNTIFS(SWISSW!$I:$I,'MTT DRAW'!$A88,SWISSW!$J:$J,'MTT DRAW'!M$1,SWISSW!$F:$F,"Draw")+COUNTIFS(SWISSW!$I:$I,'MTT DRAW'!M$1,SWISSW!$J:$J,'MTT DRAW'!$A88,SWISSW!$F:$F,"Draw")))*IF(ROW()=COLUMN(),0.5,1)</f>
        <v>0</v>
      </c>
      <c r="N88" s="11">
        <f ca="1">((COUNTIFS(SWISSW!$I:$I,'MTT DRAW'!$A88,SWISSW!$J:$J,'MTT DRAW'!N$1,SWISSW!$F:$F,"Draw")+COUNTIFS(SWISSW!$I:$I,'MTT DRAW'!N$1,SWISSW!$J:$J,'MTT DRAW'!$A88,SWISSW!$F:$F,"Draw")))*IF(ROW()=COLUMN(),0.5,1)</f>
        <v>0</v>
      </c>
      <c r="O88" s="11">
        <f ca="1">((COUNTIFS(SWISSW!$I:$I,'MTT DRAW'!$A88,SWISSW!$J:$J,'MTT DRAW'!O$1,SWISSW!$F:$F,"Draw")+COUNTIFS(SWISSW!$I:$I,'MTT DRAW'!O$1,SWISSW!$J:$J,'MTT DRAW'!$A88,SWISSW!$F:$F,"Draw")))*IF(ROW()=COLUMN(),0.5,1)</f>
        <v>0</v>
      </c>
      <c r="P88" s="11">
        <f ca="1">((COUNTIFS(SWISSW!$I:$I,'MTT DRAW'!$A88,SWISSW!$J:$J,'MTT DRAW'!P$1,SWISSW!$F:$F,"Draw")+COUNTIFS(SWISSW!$I:$I,'MTT DRAW'!P$1,SWISSW!$J:$J,'MTT DRAW'!$A88,SWISSW!$F:$F,"Draw")))*IF(ROW()=COLUMN(),0.5,1)</f>
        <v>0</v>
      </c>
      <c r="Q88" s="11">
        <f ca="1">((COUNTIFS(SWISSW!$I:$I,'MTT DRAW'!$A88,SWISSW!$J:$J,'MTT DRAW'!Q$1,SWISSW!$F:$F,"Draw")+COUNTIFS(SWISSW!$I:$I,'MTT DRAW'!Q$1,SWISSW!$J:$J,'MTT DRAW'!$A88,SWISSW!$F:$F,"Draw")))*IF(ROW()=COLUMN(),0.5,1)</f>
        <v>0</v>
      </c>
      <c r="R88" s="11">
        <f ca="1">((COUNTIFS(SWISSW!$I:$I,'MTT DRAW'!$A88,SWISSW!$J:$J,'MTT DRAW'!R$1,SWISSW!$F:$F,"Draw")+COUNTIFS(SWISSW!$I:$I,'MTT DRAW'!R$1,SWISSW!$J:$J,'MTT DRAW'!$A88,SWISSW!$F:$F,"Draw")))*IF(ROW()=COLUMN(),0.5,1)</f>
        <v>0</v>
      </c>
      <c r="S88" s="11">
        <f ca="1">((COUNTIFS(SWISSW!$I:$I,'MTT DRAW'!$A88,SWISSW!$J:$J,'MTT DRAW'!S$1,SWISSW!$F:$F,"Draw")+COUNTIFS(SWISSW!$I:$I,'MTT DRAW'!S$1,SWISSW!$J:$J,'MTT DRAW'!$A88,SWISSW!$F:$F,"Draw")))*IF(ROW()=COLUMN(),0.5,1)</f>
        <v>0</v>
      </c>
      <c r="T88" s="11">
        <f ca="1">((COUNTIFS(SWISSW!$I:$I,'MTT DRAW'!$A88,SWISSW!$J:$J,'MTT DRAW'!T$1,SWISSW!$F:$F,"Draw")+COUNTIFS(SWISSW!$I:$I,'MTT DRAW'!T$1,SWISSW!$J:$J,'MTT DRAW'!$A88,SWISSW!$F:$F,"Draw")))*IF(ROW()=COLUMN(),0.5,1)</f>
        <v>0</v>
      </c>
      <c r="U88" s="11">
        <f ca="1">((COUNTIFS(SWISSW!$I:$I,'MTT DRAW'!$A88,SWISSW!$J:$J,'MTT DRAW'!U$1,SWISSW!$F:$F,"Draw")+COUNTIFS(SWISSW!$I:$I,'MTT DRAW'!U$1,SWISSW!$J:$J,'MTT DRAW'!$A88,SWISSW!$F:$F,"Draw")))*IF(ROW()=COLUMN(),0.5,1)</f>
        <v>0</v>
      </c>
      <c r="V88" s="11">
        <f ca="1">((COUNTIFS(SWISSW!$I:$I,'MTT DRAW'!$A88,SWISSW!$J:$J,'MTT DRAW'!V$1,SWISSW!$F:$F,"Draw")+COUNTIFS(SWISSW!$I:$I,'MTT DRAW'!V$1,SWISSW!$J:$J,'MTT DRAW'!$A88,SWISSW!$F:$F,"Draw")))*IF(ROW()=COLUMN(),0.5,1)</f>
        <v>0</v>
      </c>
      <c r="W88" s="11">
        <f ca="1">((COUNTIFS(SWISSW!$I:$I,'MTT DRAW'!$A88,SWISSW!$J:$J,'MTT DRAW'!W$1,SWISSW!$F:$F,"Draw")+COUNTIFS(SWISSW!$I:$I,'MTT DRAW'!W$1,SWISSW!$J:$J,'MTT DRAW'!$A88,SWISSW!$F:$F,"Draw")))*IF(ROW()=COLUMN(),0.5,1)</f>
        <v>0</v>
      </c>
      <c r="X88" s="11">
        <f ca="1">((COUNTIFS(SWISSW!$I:$I,'MTT DRAW'!$A88,SWISSW!$J:$J,'MTT DRAW'!X$1,SWISSW!$F:$F,"Draw")+COUNTIFS(SWISSW!$I:$I,'MTT DRAW'!X$1,SWISSW!$J:$J,'MTT DRAW'!$A88,SWISSW!$F:$F,"Draw")))*IF(ROW()=COLUMN(),0.5,1)</f>
        <v>0</v>
      </c>
      <c r="Y88" s="11">
        <f ca="1">((COUNTIFS(SWISSW!$I:$I,'MTT DRAW'!$A88,SWISSW!$J:$J,'MTT DRAW'!Y$1,SWISSW!$F:$F,"Draw")+COUNTIFS(SWISSW!$I:$I,'MTT DRAW'!Y$1,SWISSW!$J:$J,'MTT DRAW'!$A88,SWISSW!$F:$F,"Draw")))*IF(ROW()=COLUMN(),0.5,1)</f>
        <v>0</v>
      </c>
      <c r="Z88" s="11">
        <f ca="1">((COUNTIFS(SWISSW!$I:$I,'MTT DRAW'!$A88,SWISSW!$J:$J,'MTT DRAW'!Z$1,SWISSW!$F:$F,"Draw")+COUNTIFS(SWISSW!$I:$I,'MTT DRAW'!Z$1,SWISSW!$J:$J,'MTT DRAW'!$A88,SWISSW!$F:$F,"Draw")))*IF(ROW()=COLUMN(),0.5,1)</f>
        <v>0</v>
      </c>
      <c r="AA88" s="11">
        <f ca="1">((COUNTIFS(SWISSW!$I:$I,'MTT DRAW'!$A88,SWISSW!$J:$J,'MTT DRAW'!AA$1,SWISSW!$F:$F,"Draw")+COUNTIFS(SWISSW!$I:$I,'MTT DRAW'!AA$1,SWISSW!$J:$J,'MTT DRAW'!$A88,SWISSW!$F:$F,"Draw")))*IF(ROW()=COLUMN(),0.5,1)</f>
        <v>0</v>
      </c>
      <c r="AB88" s="11">
        <f ca="1">((COUNTIFS(SWISSW!$I:$I,'MTT DRAW'!$A88,SWISSW!$J:$J,'MTT DRAW'!AB$1,SWISSW!$F:$F,"Draw")+COUNTIFS(SWISSW!$I:$I,'MTT DRAW'!AB$1,SWISSW!$J:$J,'MTT DRAW'!$A88,SWISSW!$F:$F,"Draw")))*IF(ROW()=COLUMN(),0.5,1)</f>
        <v>0</v>
      </c>
      <c r="AC88" s="11">
        <f ca="1">((COUNTIFS(SWISSW!$I:$I,'MTT DRAW'!$A88,SWISSW!$J:$J,'MTT DRAW'!AC$1,SWISSW!$F:$F,"Draw")+COUNTIFS(SWISSW!$I:$I,'MTT DRAW'!AC$1,SWISSW!$J:$J,'MTT DRAW'!$A88,SWISSW!$F:$F,"Draw")))*IF(ROW()=COLUMN(),0.5,1)</f>
        <v>0</v>
      </c>
      <c r="AD88" s="11">
        <f ca="1">((COUNTIFS(SWISSW!$I:$I,'MTT DRAW'!$A88,SWISSW!$J:$J,'MTT DRAW'!AD$1,SWISSW!$F:$F,"Draw")+COUNTIFS(SWISSW!$I:$I,'MTT DRAW'!AD$1,SWISSW!$J:$J,'MTT DRAW'!$A88,SWISSW!$F:$F,"Draw")))*IF(ROW()=COLUMN(),0.5,1)</f>
        <v>0</v>
      </c>
      <c r="AE88" s="11">
        <f ca="1">((COUNTIFS(SWISSW!$I:$I,'MTT DRAW'!$A88,SWISSW!$J:$J,'MTT DRAW'!AE$1,SWISSW!$F:$F,"Draw")+COUNTIFS(SWISSW!$I:$I,'MTT DRAW'!AE$1,SWISSW!$J:$J,'MTT DRAW'!$A88,SWISSW!$F:$F,"Draw")))*IF(ROW()=COLUMN(),0.5,1)</f>
        <v>0</v>
      </c>
      <c r="AF88" s="11">
        <f ca="1">((COUNTIFS(SWISSW!$I:$I,'MTT DRAW'!$A88,SWISSW!$J:$J,'MTT DRAW'!AF$1,SWISSW!$F:$F,"Draw")+COUNTIFS(SWISSW!$I:$I,'MTT DRAW'!AF$1,SWISSW!$J:$J,'MTT DRAW'!$A88,SWISSW!$F:$F,"Draw")))*IF(ROW()=COLUMN(),0.5,1)</f>
        <v>0</v>
      </c>
      <c r="AG88" s="11">
        <f ca="1">((COUNTIFS(SWISSW!$I:$I,'MTT DRAW'!$A88,SWISSW!$J:$J,'MTT DRAW'!AG$1,SWISSW!$F:$F,"Draw")+COUNTIFS(SWISSW!$I:$I,'MTT DRAW'!AG$1,SWISSW!$J:$J,'MTT DRAW'!$A88,SWISSW!$F:$F,"Draw")))*IF(ROW()=COLUMN(),0.5,1)</f>
        <v>0</v>
      </c>
      <c r="AH88" s="11">
        <f ca="1">((COUNTIFS(SWISSW!$I:$I,'MTT DRAW'!$A88,SWISSW!$J:$J,'MTT DRAW'!AH$1,SWISSW!$F:$F,"Draw")+COUNTIFS(SWISSW!$I:$I,'MTT DRAW'!AH$1,SWISSW!$J:$J,'MTT DRAW'!$A88,SWISSW!$F:$F,"Draw")))*IF(ROW()=COLUMN(),0.5,1)</f>
        <v>0</v>
      </c>
      <c r="AI88" s="11">
        <f ca="1">((COUNTIFS(SWISSW!$I:$I,'MTT DRAW'!$A88,SWISSW!$J:$J,'MTT DRAW'!AI$1,SWISSW!$F:$F,"Draw")+COUNTIFS(SWISSW!$I:$I,'MTT DRAW'!AI$1,SWISSW!$J:$J,'MTT DRAW'!$A88,SWISSW!$F:$F,"Draw")))*IF(ROW()=COLUMN(),0.5,1)</f>
        <v>0</v>
      </c>
      <c r="AJ88" s="11">
        <f ca="1">((COUNTIFS(SWISSW!$I:$I,'MTT DRAW'!$A88,SWISSW!$J:$J,'MTT DRAW'!AJ$1,SWISSW!$F:$F,"Draw")+COUNTIFS(SWISSW!$I:$I,'MTT DRAW'!AJ$1,SWISSW!$J:$J,'MTT DRAW'!$A88,SWISSW!$F:$F,"Draw")))*IF(ROW()=COLUMN(),0.5,1)</f>
        <v>0</v>
      </c>
      <c r="AK88" s="11">
        <f ca="1">((COUNTIFS(SWISSW!$I:$I,'MTT DRAW'!$A88,SWISSW!$J:$J,'MTT DRAW'!AK$1,SWISSW!$F:$F,"Draw")+COUNTIFS(SWISSW!$I:$I,'MTT DRAW'!AK$1,SWISSW!$J:$J,'MTT DRAW'!$A88,SWISSW!$F:$F,"Draw")))*IF(ROW()=COLUMN(),0.5,1)</f>
        <v>0</v>
      </c>
      <c r="AL88" s="11">
        <f ca="1">((COUNTIFS(SWISSW!$I:$I,'MTT DRAW'!$A88,SWISSW!$J:$J,'MTT DRAW'!AL$1,SWISSW!$F:$F,"Draw")+COUNTIFS(SWISSW!$I:$I,'MTT DRAW'!AL$1,SWISSW!$J:$J,'MTT DRAW'!$A88,SWISSW!$F:$F,"Draw")))*IF(ROW()=COLUMN(),0.5,1)</f>
        <v>0</v>
      </c>
      <c r="AM88" s="11">
        <f ca="1">((COUNTIFS(SWISSW!$I:$I,'MTT DRAW'!$A88,SWISSW!$J:$J,'MTT DRAW'!AM$1,SWISSW!$F:$F,"Draw")+COUNTIFS(SWISSW!$I:$I,'MTT DRAW'!AM$1,SWISSW!$J:$J,'MTT DRAW'!$A88,SWISSW!$F:$F,"Draw")))*IF(ROW()=COLUMN(),0.5,1)</f>
        <v>0</v>
      </c>
      <c r="AN88" s="11">
        <f ca="1">((COUNTIFS(SWISSW!$I:$I,'MTT DRAW'!$A88,SWISSW!$J:$J,'MTT DRAW'!AN$1,SWISSW!$F:$F,"Draw")+COUNTIFS(SWISSW!$I:$I,'MTT DRAW'!AN$1,SWISSW!$J:$J,'MTT DRAW'!$A88,SWISSW!$F:$F,"Draw")))*IF(ROW()=COLUMN(),0.5,1)</f>
        <v>0</v>
      </c>
      <c r="AO88" s="11">
        <f ca="1">((COUNTIFS(SWISSW!$I:$I,'MTT DRAW'!$A88,SWISSW!$J:$J,'MTT DRAW'!AO$1,SWISSW!$F:$F,"Draw")+COUNTIFS(SWISSW!$I:$I,'MTT DRAW'!AO$1,SWISSW!$J:$J,'MTT DRAW'!$A88,SWISSW!$F:$F,"Draw")))*IF(ROW()=COLUMN(),0.5,1)</f>
        <v>0</v>
      </c>
      <c r="AP88" s="11">
        <f ca="1">((COUNTIFS(SWISSW!$I:$I,'MTT DRAW'!$A88,SWISSW!$J:$J,'MTT DRAW'!AP$1,SWISSW!$F:$F,"Draw")+COUNTIFS(SWISSW!$I:$I,'MTT DRAW'!AP$1,SWISSW!$J:$J,'MTT DRAW'!$A88,SWISSW!$F:$F,"Draw")))*IF(ROW()=COLUMN(),0.5,1)</f>
        <v>0</v>
      </c>
      <c r="AQ88" s="11">
        <f ca="1">((COUNTIFS(SWISSW!$I:$I,'MTT DRAW'!$A88,SWISSW!$J:$J,'MTT DRAW'!AQ$1,SWISSW!$F:$F,"Draw")+COUNTIFS(SWISSW!$I:$I,'MTT DRAW'!AQ$1,SWISSW!$J:$J,'MTT DRAW'!$A88,SWISSW!$F:$F,"Draw")))*IF(ROW()=COLUMN(),0.5,1)</f>
        <v>0</v>
      </c>
      <c r="AR88" s="11">
        <f ca="1">((COUNTIFS(SWISSW!$I:$I,'MTT DRAW'!$A88,SWISSW!$J:$J,'MTT DRAW'!AR$1,SWISSW!$F:$F,"Draw")+COUNTIFS(SWISSW!$I:$I,'MTT DRAW'!AR$1,SWISSW!$J:$J,'MTT DRAW'!$A88,SWISSW!$F:$F,"Draw")))*IF(ROW()=COLUMN(),0.5,1)</f>
        <v>0</v>
      </c>
      <c r="AS88" s="11">
        <f ca="1">((COUNTIFS(SWISSW!$I:$I,'MTT DRAW'!$A88,SWISSW!$J:$J,'MTT DRAW'!AS$1,SWISSW!$F:$F,"Draw")+COUNTIFS(SWISSW!$I:$I,'MTT DRAW'!AS$1,SWISSW!$J:$J,'MTT DRAW'!$A88,SWISSW!$F:$F,"Draw")))*IF(ROW()=COLUMN(),0.5,1)</f>
        <v>0</v>
      </c>
      <c r="AT88" s="11">
        <f ca="1">((COUNTIFS(SWISSW!$I:$I,'MTT DRAW'!$A88,SWISSW!$J:$J,'MTT DRAW'!AT$1,SWISSW!$F:$F,"Draw")+COUNTIFS(SWISSW!$I:$I,'MTT DRAW'!AT$1,SWISSW!$J:$J,'MTT DRAW'!$A88,SWISSW!$F:$F,"Draw")))*IF(ROW()=COLUMN(),0.5,1)</f>
        <v>0</v>
      </c>
      <c r="AU88" s="11">
        <f ca="1">((COUNTIFS(SWISSW!$I:$I,'MTT DRAW'!$A88,SWISSW!$J:$J,'MTT DRAW'!AU$1,SWISSW!$F:$F,"Draw")+COUNTIFS(SWISSW!$I:$I,'MTT DRAW'!AU$1,SWISSW!$J:$J,'MTT DRAW'!$A88,SWISSW!$F:$F,"Draw")))*IF(ROW()=COLUMN(),0.5,1)</f>
        <v>0</v>
      </c>
      <c r="AV88" s="11">
        <f ca="1">((COUNTIFS(SWISSW!$I:$I,'MTT DRAW'!$A88,SWISSW!$J:$J,'MTT DRAW'!AV$1,SWISSW!$F:$F,"Draw")+COUNTIFS(SWISSW!$I:$I,'MTT DRAW'!AV$1,SWISSW!$J:$J,'MTT DRAW'!$A88,SWISSW!$F:$F,"Draw")))*IF(ROW()=COLUMN(),0.5,1)</f>
        <v>0</v>
      </c>
      <c r="AW88" s="11">
        <f ca="1">((COUNTIFS(SWISSW!$I:$I,'MTT DRAW'!$A88,SWISSW!$J:$J,'MTT DRAW'!AW$1,SWISSW!$F:$F,"Draw")+COUNTIFS(SWISSW!$I:$I,'MTT DRAW'!AW$1,SWISSW!$J:$J,'MTT DRAW'!$A88,SWISSW!$F:$F,"Draw")))*IF(ROW()=COLUMN(),0.5,1)</f>
        <v>0</v>
      </c>
      <c r="AX88" s="11">
        <f ca="1">((COUNTIFS(SWISSW!$I:$I,'MTT DRAW'!$A88,SWISSW!$J:$J,'MTT DRAW'!AX$1,SWISSW!$F:$F,"Draw")+COUNTIFS(SWISSW!$I:$I,'MTT DRAW'!AX$1,SWISSW!$J:$J,'MTT DRAW'!$A88,SWISSW!$F:$F,"Draw")))*IF(ROW()=COLUMN(),0.5,1)</f>
        <v>0</v>
      </c>
      <c r="AY88" s="11">
        <f ca="1">((COUNTIFS(SWISSW!$I:$I,'MTT DRAW'!$A88,SWISSW!$J:$J,'MTT DRAW'!AY$1,SWISSW!$F:$F,"Draw")+COUNTIFS(SWISSW!$I:$I,'MTT DRAW'!AY$1,SWISSW!$J:$J,'MTT DRAW'!$A88,SWISSW!$F:$F,"Draw")))*IF(ROW()=COLUMN(),0.5,1)</f>
        <v>0</v>
      </c>
      <c r="AZ88" s="11">
        <f ca="1">((COUNTIFS(SWISSW!$I:$I,'MTT DRAW'!$A88,SWISSW!$J:$J,'MTT DRAW'!AZ$1,SWISSW!$F:$F,"Draw")+COUNTIFS(SWISSW!$I:$I,'MTT DRAW'!AZ$1,SWISSW!$J:$J,'MTT DRAW'!$A88,SWISSW!$F:$F,"Draw")))*IF(ROW()=COLUMN(),0.5,1)</f>
        <v>0</v>
      </c>
      <c r="BA88" s="11">
        <f ca="1">((COUNTIFS(SWISSW!$I:$I,'MTT DRAW'!$A88,SWISSW!$J:$J,'MTT DRAW'!BA$1,SWISSW!$F:$F,"Draw")+COUNTIFS(SWISSW!$I:$I,'MTT DRAW'!BA$1,SWISSW!$J:$J,'MTT DRAW'!$A88,SWISSW!$F:$F,"Draw")))*IF(ROW()=COLUMN(),0.5,1)</f>
        <v>0</v>
      </c>
      <c r="BB88" s="11">
        <f ca="1">((COUNTIFS(SWISSW!$I:$I,'MTT DRAW'!$A88,SWISSW!$J:$J,'MTT DRAW'!BB$1,SWISSW!$F:$F,"Draw")+COUNTIFS(SWISSW!$I:$I,'MTT DRAW'!BB$1,SWISSW!$J:$J,'MTT DRAW'!$A88,SWISSW!$F:$F,"Draw")))*IF(ROW()=COLUMN(),0.5,1)</f>
        <v>0</v>
      </c>
      <c r="BC88" s="11">
        <f ca="1">((COUNTIFS(SWISSW!$I:$I,'MTT DRAW'!$A88,SWISSW!$J:$J,'MTT DRAW'!BC$1,SWISSW!$F:$F,"Draw")+COUNTIFS(SWISSW!$I:$I,'MTT DRAW'!BC$1,SWISSW!$J:$J,'MTT DRAW'!$A88,SWISSW!$F:$F,"Draw")))*IF(ROW()=COLUMN(),0.5,1)</f>
        <v>0</v>
      </c>
      <c r="BD88" s="11">
        <f ca="1">((COUNTIFS(SWISSW!$I:$I,'MTT DRAW'!$A88,SWISSW!$J:$J,'MTT DRAW'!BD$1,SWISSW!$F:$F,"Draw")+COUNTIFS(SWISSW!$I:$I,'MTT DRAW'!BD$1,SWISSW!$J:$J,'MTT DRAW'!$A88,SWISSW!$F:$F,"Draw")))*IF(ROW()=COLUMN(),0.5,1)</f>
        <v>0</v>
      </c>
      <c r="BE88" s="11">
        <f ca="1">((COUNTIFS(SWISSW!$I:$I,'MTT DRAW'!$A88,SWISSW!$J:$J,'MTT DRAW'!BE$1,SWISSW!$F:$F,"Draw")+COUNTIFS(SWISSW!$I:$I,'MTT DRAW'!BE$1,SWISSW!$J:$J,'MTT DRAW'!$A88,SWISSW!$F:$F,"Draw")))*IF(ROW()=COLUMN(),0.5,1)</f>
        <v>0</v>
      </c>
      <c r="BF88" s="11">
        <f ca="1">((COUNTIFS(SWISSW!$I:$I,'MTT DRAW'!$A88,SWISSW!$J:$J,'MTT DRAW'!BF$1,SWISSW!$F:$F,"Draw")+COUNTIFS(SWISSW!$I:$I,'MTT DRAW'!BF$1,SWISSW!$J:$J,'MTT DRAW'!$A88,SWISSW!$F:$F,"Draw")))*IF(ROW()=COLUMN(),0.5,1)</f>
        <v>0</v>
      </c>
      <c r="BG88" s="11">
        <f ca="1">((COUNTIFS(SWISSW!$I:$I,'MTT DRAW'!$A88,SWISSW!$J:$J,'MTT DRAW'!BG$1,SWISSW!$F:$F,"Draw")+COUNTIFS(SWISSW!$I:$I,'MTT DRAW'!BG$1,SWISSW!$J:$J,'MTT DRAW'!$A88,SWISSW!$F:$F,"Draw")))*IF(ROW()=COLUMN(),0.5,1)</f>
        <v>0</v>
      </c>
      <c r="BH88" s="11">
        <f ca="1">((COUNTIFS(SWISSW!$I:$I,'MTT DRAW'!$A88,SWISSW!$J:$J,'MTT DRAW'!BH$1,SWISSW!$F:$F,"Draw")+COUNTIFS(SWISSW!$I:$I,'MTT DRAW'!BH$1,SWISSW!$J:$J,'MTT DRAW'!$A88,SWISSW!$F:$F,"Draw")))*IF(ROW()=COLUMN(),0.5,1)</f>
        <v>0</v>
      </c>
      <c r="BI88" s="11">
        <f ca="1">((COUNTIFS(SWISSW!$I:$I,'MTT DRAW'!$A88,SWISSW!$J:$J,'MTT DRAW'!BI$1,SWISSW!$F:$F,"Draw")+COUNTIFS(SWISSW!$I:$I,'MTT DRAW'!BI$1,SWISSW!$J:$J,'MTT DRAW'!$A88,SWISSW!$F:$F,"Draw")))*IF(ROW()=COLUMN(),0.5,1)</f>
        <v>0</v>
      </c>
      <c r="BJ88" s="11">
        <f ca="1">((COUNTIFS(SWISSW!$I:$I,'MTT DRAW'!$A88,SWISSW!$J:$J,'MTT DRAW'!BJ$1,SWISSW!$F:$F,"Draw")+COUNTIFS(SWISSW!$I:$I,'MTT DRAW'!BJ$1,SWISSW!$J:$J,'MTT DRAW'!$A88,SWISSW!$F:$F,"Draw")))*IF(ROW()=COLUMN(),0.5,1)</f>
        <v>0</v>
      </c>
      <c r="BK88" s="11">
        <f ca="1">((COUNTIFS(SWISSW!$I:$I,'MTT DRAW'!$A88,SWISSW!$J:$J,'MTT DRAW'!BK$1,SWISSW!$F:$F,"Draw")+COUNTIFS(SWISSW!$I:$I,'MTT DRAW'!BK$1,SWISSW!$J:$J,'MTT DRAW'!$A88,SWISSW!$F:$F,"Draw")))*IF(ROW()=COLUMN(),0.5,1)</f>
        <v>0</v>
      </c>
      <c r="BL88" s="11">
        <f ca="1">((COUNTIFS(SWISSW!$I:$I,'MTT DRAW'!$A88,SWISSW!$J:$J,'MTT DRAW'!BL$1,SWISSW!$F:$F,"Draw")+COUNTIFS(SWISSW!$I:$I,'MTT DRAW'!BL$1,SWISSW!$J:$J,'MTT DRAW'!$A88,SWISSW!$F:$F,"Draw")))*IF(ROW()=COLUMN(),0.5,1)</f>
        <v>0</v>
      </c>
      <c r="BM88" s="11" t="str">
        <f ca="1">MATCHUP!BM88</f>
        <v>-</v>
      </c>
      <c r="BN88" s="11" t="str">
        <f ca="1">MATCHUP!BN88</f>
        <v>-</v>
      </c>
      <c r="BO88" s="11" t="str">
        <f ca="1">MATCHUP!BO88</f>
        <v>-</v>
      </c>
      <c r="BP88" s="11" t="str">
        <f ca="1">MATCHUP!BP88</f>
        <v>-</v>
      </c>
      <c r="BQ88" s="11" t="str">
        <f ca="1">MATCHUP!BQ88</f>
        <v>-</v>
      </c>
      <c r="BR88" s="11" t="str">
        <f ca="1">MATCHUP!BR88</f>
        <v>-</v>
      </c>
      <c r="BS88" s="11" t="str">
        <f ca="1">MATCHUP!BS88</f>
        <v>-</v>
      </c>
      <c r="BT88" s="11" t="str">
        <f ca="1">MATCHUP!BT88</f>
        <v>-</v>
      </c>
      <c r="BU88" s="11" t="str">
        <f ca="1">MATCHUP!BU88</f>
        <v>-</v>
      </c>
      <c r="BV88" s="11" t="str">
        <f ca="1">MATCHUP!BV88</f>
        <v>-</v>
      </c>
      <c r="BW88" s="11" t="str">
        <f ca="1">MATCHUP!BW88</f>
        <v>-</v>
      </c>
      <c r="BX88" s="11" t="str">
        <f ca="1">MATCHUP!BX88</f>
        <v>-</v>
      </c>
      <c r="BY88" s="11" t="str">
        <f ca="1">MATCHUP!BY88</f>
        <v>-</v>
      </c>
      <c r="BZ88" s="11" t="str">
        <f ca="1">MATCHUP!BZ88</f>
        <v>-</v>
      </c>
      <c r="CA88" s="11" t="str">
        <f ca="1">MATCHUP!CA88</f>
        <v>-</v>
      </c>
      <c r="CB88" s="11" t="str">
        <f ca="1">MATCHUP!CB88</f>
        <v>-</v>
      </c>
      <c r="CC88" s="11" t="str">
        <f ca="1">MATCHUP!CC88</f>
        <v>-</v>
      </c>
      <c r="CD88" s="11" t="str">
        <f ca="1">MATCHUP!CD88</f>
        <v>-</v>
      </c>
      <c r="CE88" s="11" t="str">
        <f ca="1">MATCHUP!CE88</f>
        <v>-</v>
      </c>
      <c r="CF88" s="11" t="str">
        <f ca="1">MATCHUP!CF88</f>
        <v>-</v>
      </c>
      <c r="CG88" s="11" t="str">
        <f ca="1">MATCHUP!CG88</f>
        <v>-</v>
      </c>
      <c r="CH88" s="11" t="str">
        <f ca="1">MATCHUP!CH88</f>
        <v>-</v>
      </c>
      <c r="CI88" s="11" t="str">
        <f ca="1">MATCHUP!CI88</f>
        <v>-</v>
      </c>
      <c r="CJ88" s="11" t="str">
        <f ca="1">MATCHUP!CJ88</f>
        <v>-</v>
      </c>
      <c r="CK88" s="11" t="str">
        <f ca="1">MATCHUP!CK88</f>
        <v>-</v>
      </c>
      <c r="CL88" s="11" t="str">
        <f ca="1">MATCHUP!CL88</f>
        <v>-</v>
      </c>
      <c r="CM88" s="11" t="str">
        <f ca="1">MATCHUP!CM88</f>
        <v>-</v>
      </c>
      <c r="CN88" s="11" t="str">
        <f ca="1">MATCHUP!CN88</f>
        <v>-</v>
      </c>
      <c r="CO88" s="11" t="str">
        <f ca="1">MATCHUP!CO88</f>
        <v>-</v>
      </c>
      <c r="CP88" s="11" t="str">
        <f ca="1">MATCHUP!CP88</f>
        <v>-</v>
      </c>
      <c r="CQ88" s="11" t="str">
        <f ca="1">MATCHUP!CQ88</f>
        <v>-</v>
      </c>
      <c r="CR88" s="11" t="str">
        <f ca="1">MATCHUP!CR88</f>
        <v>-</v>
      </c>
      <c r="CS88" s="11" t="str">
        <f ca="1">MATCHUP!CS88</f>
        <v>-</v>
      </c>
      <c r="CT88" s="11" t="str">
        <f ca="1">MATCHUP!CT88</f>
        <v>-</v>
      </c>
      <c r="CU88" s="11" t="str">
        <f ca="1">MATCHUP!CU88</f>
        <v>-</v>
      </c>
      <c r="CV88" s="11" t="str">
        <f ca="1">MATCHUP!CV88</f>
        <v>-</v>
      </c>
    </row>
    <row r="89" spans="1:100" ht="55" customHeight="1" x14ac:dyDescent="0.3">
      <c r="A89" s="3">
        <f ca="1">MATCHUP!A89</f>
        <v>0</v>
      </c>
      <c r="B89" s="11">
        <f ca="1">((COUNTIFS(SWISSW!$I:$I,'MTT DRAW'!$A89,SWISSW!$J:$J,'MTT DRAW'!B$1,SWISSW!$F:$F,"Draw")+COUNTIFS(SWISSW!$I:$I,'MTT DRAW'!B$1,SWISSW!$J:$J,'MTT DRAW'!$A89,SWISSW!$F:$F,"Draw")))*IF(ROW()=COLUMN(),0.5,1)</f>
        <v>0</v>
      </c>
      <c r="C89" s="11">
        <f ca="1">((COUNTIFS(SWISSW!$I:$I,'MTT DRAW'!$A89,SWISSW!$J:$J,'MTT DRAW'!C$1,SWISSW!$F:$F,"Draw")+COUNTIFS(SWISSW!$I:$I,'MTT DRAW'!C$1,SWISSW!$J:$J,'MTT DRAW'!$A89,SWISSW!$F:$F,"Draw")))*IF(ROW()=COLUMN(),0.5,1)</f>
        <v>0</v>
      </c>
      <c r="D89" s="11">
        <f ca="1">((COUNTIFS(SWISSW!$I:$I,'MTT DRAW'!$A89,SWISSW!$J:$J,'MTT DRAW'!D$1,SWISSW!$F:$F,"Draw")+COUNTIFS(SWISSW!$I:$I,'MTT DRAW'!D$1,SWISSW!$J:$J,'MTT DRAW'!$A89,SWISSW!$F:$F,"Draw")))*IF(ROW()=COLUMN(),0.5,1)</f>
        <v>0</v>
      </c>
      <c r="E89" s="11">
        <f ca="1">((COUNTIFS(SWISSW!$I:$I,'MTT DRAW'!$A89,SWISSW!$J:$J,'MTT DRAW'!E$1,SWISSW!$F:$F,"Draw")+COUNTIFS(SWISSW!$I:$I,'MTT DRAW'!E$1,SWISSW!$J:$J,'MTT DRAW'!$A89,SWISSW!$F:$F,"Draw")))*IF(ROW()=COLUMN(),0.5,1)</f>
        <v>0</v>
      </c>
      <c r="F89" s="11">
        <f ca="1">((COUNTIFS(SWISSW!$I:$I,'MTT DRAW'!$A89,SWISSW!$J:$J,'MTT DRAW'!F$1,SWISSW!$F:$F,"Draw")+COUNTIFS(SWISSW!$I:$I,'MTT DRAW'!F$1,SWISSW!$J:$J,'MTT DRAW'!$A89,SWISSW!$F:$F,"Draw")))*IF(ROW()=COLUMN(),0.5,1)</f>
        <v>0</v>
      </c>
      <c r="G89" s="11">
        <f ca="1">((COUNTIFS(SWISSW!$I:$I,'MTT DRAW'!$A89,SWISSW!$J:$J,'MTT DRAW'!G$1,SWISSW!$F:$F,"Draw")+COUNTIFS(SWISSW!$I:$I,'MTT DRAW'!G$1,SWISSW!$J:$J,'MTT DRAW'!$A89,SWISSW!$F:$F,"Draw")))*IF(ROW()=COLUMN(),0.5,1)</f>
        <v>0</v>
      </c>
      <c r="H89" s="11">
        <f ca="1">((COUNTIFS(SWISSW!$I:$I,'MTT DRAW'!$A89,SWISSW!$J:$J,'MTT DRAW'!H$1,SWISSW!$F:$F,"Draw")+COUNTIFS(SWISSW!$I:$I,'MTT DRAW'!H$1,SWISSW!$J:$J,'MTT DRAW'!$A89,SWISSW!$F:$F,"Draw")))*IF(ROW()=COLUMN(),0.5,1)</f>
        <v>0</v>
      </c>
      <c r="I89" s="11">
        <f ca="1">((COUNTIFS(SWISSW!$I:$I,'MTT DRAW'!$A89,SWISSW!$J:$J,'MTT DRAW'!I$1,SWISSW!$F:$F,"Draw")+COUNTIFS(SWISSW!$I:$I,'MTT DRAW'!I$1,SWISSW!$J:$J,'MTT DRAW'!$A89,SWISSW!$F:$F,"Draw")))*IF(ROW()=COLUMN(),0.5,1)</f>
        <v>0</v>
      </c>
      <c r="J89" s="11">
        <f ca="1">((COUNTIFS(SWISSW!$I:$I,'MTT DRAW'!$A89,SWISSW!$J:$J,'MTT DRAW'!J$1,SWISSW!$F:$F,"Draw")+COUNTIFS(SWISSW!$I:$I,'MTT DRAW'!J$1,SWISSW!$J:$J,'MTT DRAW'!$A89,SWISSW!$F:$F,"Draw")))*IF(ROW()=COLUMN(),0.5,1)</f>
        <v>0</v>
      </c>
      <c r="K89" s="11">
        <f ca="1">((COUNTIFS(SWISSW!$I:$I,'MTT DRAW'!$A89,SWISSW!$J:$J,'MTT DRAW'!K$1,SWISSW!$F:$F,"Draw")+COUNTIFS(SWISSW!$I:$I,'MTT DRAW'!K$1,SWISSW!$J:$J,'MTT DRAW'!$A89,SWISSW!$F:$F,"Draw")))*IF(ROW()=COLUMN(),0.5,1)</f>
        <v>0</v>
      </c>
      <c r="L89" s="11">
        <f ca="1">((COUNTIFS(SWISSW!$I:$I,'MTT DRAW'!$A89,SWISSW!$J:$J,'MTT DRAW'!L$1,SWISSW!$F:$F,"Draw")+COUNTIFS(SWISSW!$I:$I,'MTT DRAW'!L$1,SWISSW!$J:$J,'MTT DRAW'!$A89,SWISSW!$F:$F,"Draw")))*IF(ROW()=COLUMN(),0.5,1)</f>
        <v>0</v>
      </c>
      <c r="M89" s="11">
        <f ca="1">((COUNTIFS(SWISSW!$I:$I,'MTT DRAW'!$A89,SWISSW!$J:$J,'MTT DRAW'!M$1,SWISSW!$F:$F,"Draw")+COUNTIFS(SWISSW!$I:$I,'MTT DRAW'!M$1,SWISSW!$J:$J,'MTT DRAW'!$A89,SWISSW!$F:$F,"Draw")))*IF(ROW()=COLUMN(),0.5,1)</f>
        <v>0</v>
      </c>
      <c r="N89" s="11">
        <f ca="1">((COUNTIFS(SWISSW!$I:$I,'MTT DRAW'!$A89,SWISSW!$J:$J,'MTT DRAW'!N$1,SWISSW!$F:$F,"Draw")+COUNTIFS(SWISSW!$I:$I,'MTT DRAW'!N$1,SWISSW!$J:$J,'MTT DRAW'!$A89,SWISSW!$F:$F,"Draw")))*IF(ROW()=COLUMN(),0.5,1)</f>
        <v>0</v>
      </c>
      <c r="O89" s="11">
        <f ca="1">((COUNTIFS(SWISSW!$I:$I,'MTT DRAW'!$A89,SWISSW!$J:$J,'MTT DRAW'!O$1,SWISSW!$F:$F,"Draw")+COUNTIFS(SWISSW!$I:$I,'MTT DRAW'!O$1,SWISSW!$J:$J,'MTT DRAW'!$A89,SWISSW!$F:$F,"Draw")))*IF(ROW()=COLUMN(),0.5,1)</f>
        <v>0</v>
      </c>
      <c r="P89" s="11">
        <f ca="1">((COUNTIFS(SWISSW!$I:$I,'MTT DRAW'!$A89,SWISSW!$J:$J,'MTT DRAW'!P$1,SWISSW!$F:$F,"Draw")+COUNTIFS(SWISSW!$I:$I,'MTT DRAW'!P$1,SWISSW!$J:$J,'MTT DRAW'!$A89,SWISSW!$F:$F,"Draw")))*IF(ROW()=COLUMN(),0.5,1)</f>
        <v>0</v>
      </c>
      <c r="Q89" s="11">
        <f ca="1">((COUNTIFS(SWISSW!$I:$I,'MTT DRAW'!$A89,SWISSW!$J:$J,'MTT DRAW'!Q$1,SWISSW!$F:$F,"Draw")+COUNTIFS(SWISSW!$I:$I,'MTT DRAW'!Q$1,SWISSW!$J:$J,'MTT DRAW'!$A89,SWISSW!$F:$F,"Draw")))*IF(ROW()=COLUMN(),0.5,1)</f>
        <v>0</v>
      </c>
      <c r="R89" s="11">
        <f ca="1">((COUNTIFS(SWISSW!$I:$I,'MTT DRAW'!$A89,SWISSW!$J:$J,'MTT DRAW'!R$1,SWISSW!$F:$F,"Draw")+COUNTIFS(SWISSW!$I:$I,'MTT DRAW'!R$1,SWISSW!$J:$J,'MTT DRAW'!$A89,SWISSW!$F:$F,"Draw")))*IF(ROW()=COLUMN(),0.5,1)</f>
        <v>0</v>
      </c>
      <c r="S89" s="11">
        <f ca="1">((COUNTIFS(SWISSW!$I:$I,'MTT DRAW'!$A89,SWISSW!$J:$J,'MTT DRAW'!S$1,SWISSW!$F:$F,"Draw")+COUNTIFS(SWISSW!$I:$I,'MTT DRAW'!S$1,SWISSW!$J:$J,'MTT DRAW'!$A89,SWISSW!$F:$F,"Draw")))*IF(ROW()=COLUMN(),0.5,1)</f>
        <v>0</v>
      </c>
      <c r="T89" s="11">
        <f ca="1">((COUNTIFS(SWISSW!$I:$I,'MTT DRAW'!$A89,SWISSW!$J:$J,'MTT DRAW'!T$1,SWISSW!$F:$F,"Draw")+COUNTIFS(SWISSW!$I:$I,'MTT DRAW'!T$1,SWISSW!$J:$J,'MTT DRAW'!$A89,SWISSW!$F:$F,"Draw")))*IF(ROW()=COLUMN(),0.5,1)</f>
        <v>0</v>
      </c>
      <c r="U89" s="11">
        <f ca="1">((COUNTIFS(SWISSW!$I:$I,'MTT DRAW'!$A89,SWISSW!$J:$J,'MTT DRAW'!U$1,SWISSW!$F:$F,"Draw")+COUNTIFS(SWISSW!$I:$I,'MTT DRAW'!U$1,SWISSW!$J:$J,'MTT DRAW'!$A89,SWISSW!$F:$F,"Draw")))*IF(ROW()=COLUMN(),0.5,1)</f>
        <v>0</v>
      </c>
      <c r="V89" s="11">
        <f ca="1">((COUNTIFS(SWISSW!$I:$I,'MTT DRAW'!$A89,SWISSW!$J:$J,'MTT DRAW'!V$1,SWISSW!$F:$F,"Draw")+COUNTIFS(SWISSW!$I:$I,'MTT DRAW'!V$1,SWISSW!$J:$J,'MTT DRAW'!$A89,SWISSW!$F:$F,"Draw")))*IF(ROW()=COLUMN(),0.5,1)</f>
        <v>0</v>
      </c>
      <c r="W89" s="11">
        <f ca="1">((COUNTIFS(SWISSW!$I:$I,'MTT DRAW'!$A89,SWISSW!$J:$J,'MTT DRAW'!W$1,SWISSW!$F:$F,"Draw")+COUNTIFS(SWISSW!$I:$I,'MTT DRAW'!W$1,SWISSW!$J:$J,'MTT DRAW'!$A89,SWISSW!$F:$F,"Draw")))*IF(ROW()=COLUMN(),0.5,1)</f>
        <v>0</v>
      </c>
      <c r="X89" s="11">
        <f ca="1">((COUNTIFS(SWISSW!$I:$I,'MTT DRAW'!$A89,SWISSW!$J:$J,'MTT DRAW'!X$1,SWISSW!$F:$F,"Draw")+COUNTIFS(SWISSW!$I:$I,'MTT DRAW'!X$1,SWISSW!$J:$J,'MTT DRAW'!$A89,SWISSW!$F:$F,"Draw")))*IF(ROW()=COLUMN(),0.5,1)</f>
        <v>0</v>
      </c>
      <c r="Y89" s="11">
        <f ca="1">((COUNTIFS(SWISSW!$I:$I,'MTT DRAW'!$A89,SWISSW!$J:$J,'MTT DRAW'!Y$1,SWISSW!$F:$F,"Draw")+COUNTIFS(SWISSW!$I:$I,'MTT DRAW'!Y$1,SWISSW!$J:$J,'MTT DRAW'!$A89,SWISSW!$F:$F,"Draw")))*IF(ROW()=COLUMN(),0.5,1)</f>
        <v>0</v>
      </c>
      <c r="Z89" s="11">
        <f ca="1">((COUNTIFS(SWISSW!$I:$I,'MTT DRAW'!$A89,SWISSW!$J:$J,'MTT DRAW'!Z$1,SWISSW!$F:$F,"Draw")+COUNTIFS(SWISSW!$I:$I,'MTT DRAW'!Z$1,SWISSW!$J:$J,'MTT DRAW'!$A89,SWISSW!$F:$F,"Draw")))*IF(ROW()=COLUMN(),0.5,1)</f>
        <v>0</v>
      </c>
      <c r="AA89" s="11">
        <f ca="1">((COUNTIFS(SWISSW!$I:$I,'MTT DRAW'!$A89,SWISSW!$J:$J,'MTT DRAW'!AA$1,SWISSW!$F:$F,"Draw")+COUNTIFS(SWISSW!$I:$I,'MTT DRAW'!AA$1,SWISSW!$J:$J,'MTT DRAW'!$A89,SWISSW!$F:$F,"Draw")))*IF(ROW()=COLUMN(),0.5,1)</f>
        <v>0</v>
      </c>
      <c r="AB89" s="11">
        <f ca="1">((COUNTIFS(SWISSW!$I:$I,'MTT DRAW'!$A89,SWISSW!$J:$J,'MTT DRAW'!AB$1,SWISSW!$F:$F,"Draw")+COUNTIFS(SWISSW!$I:$I,'MTT DRAW'!AB$1,SWISSW!$J:$J,'MTT DRAW'!$A89,SWISSW!$F:$F,"Draw")))*IF(ROW()=COLUMN(),0.5,1)</f>
        <v>0</v>
      </c>
      <c r="AC89" s="11">
        <f ca="1">((COUNTIFS(SWISSW!$I:$I,'MTT DRAW'!$A89,SWISSW!$J:$J,'MTT DRAW'!AC$1,SWISSW!$F:$F,"Draw")+COUNTIFS(SWISSW!$I:$I,'MTT DRAW'!AC$1,SWISSW!$J:$J,'MTT DRAW'!$A89,SWISSW!$F:$F,"Draw")))*IF(ROW()=COLUMN(),0.5,1)</f>
        <v>0</v>
      </c>
      <c r="AD89" s="11">
        <f ca="1">((COUNTIFS(SWISSW!$I:$I,'MTT DRAW'!$A89,SWISSW!$J:$J,'MTT DRAW'!AD$1,SWISSW!$F:$F,"Draw")+COUNTIFS(SWISSW!$I:$I,'MTT DRAW'!AD$1,SWISSW!$J:$J,'MTT DRAW'!$A89,SWISSW!$F:$F,"Draw")))*IF(ROW()=COLUMN(),0.5,1)</f>
        <v>0</v>
      </c>
      <c r="AE89" s="11">
        <f ca="1">((COUNTIFS(SWISSW!$I:$I,'MTT DRAW'!$A89,SWISSW!$J:$J,'MTT DRAW'!AE$1,SWISSW!$F:$F,"Draw")+COUNTIFS(SWISSW!$I:$I,'MTT DRAW'!AE$1,SWISSW!$J:$J,'MTT DRAW'!$A89,SWISSW!$F:$F,"Draw")))*IF(ROW()=COLUMN(),0.5,1)</f>
        <v>0</v>
      </c>
      <c r="AF89" s="11">
        <f ca="1">((COUNTIFS(SWISSW!$I:$I,'MTT DRAW'!$A89,SWISSW!$J:$J,'MTT DRAW'!AF$1,SWISSW!$F:$F,"Draw")+COUNTIFS(SWISSW!$I:$I,'MTT DRAW'!AF$1,SWISSW!$J:$J,'MTT DRAW'!$A89,SWISSW!$F:$F,"Draw")))*IF(ROW()=COLUMN(),0.5,1)</f>
        <v>0</v>
      </c>
      <c r="AG89" s="11">
        <f ca="1">((COUNTIFS(SWISSW!$I:$I,'MTT DRAW'!$A89,SWISSW!$J:$J,'MTT DRAW'!AG$1,SWISSW!$F:$F,"Draw")+COUNTIFS(SWISSW!$I:$I,'MTT DRAW'!AG$1,SWISSW!$J:$J,'MTT DRAW'!$A89,SWISSW!$F:$F,"Draw")))*IF(ROW()=COLUMN(),0.5,1)</f>
        <v>0</v>
      </c>
      <c r="AH89" s="11">
        <f ca="1">((COUNTIFS(SWISSW!$I:$I,'MTT DRAW'!$A89,SWISSW!$J:$J,'MTT DRAW'!AH$1,SWISSW!$F:$F,"Draw")+COUNTIFS(SWISSW!$I:$I,'MTT DRAW'!AH$1,SWISSW!$J:$J,'MTT DRAW'!$A89,SWISSW!$F:$F,"Draw")))*IF(ROW()=COLUMN(),0.5,1)</f>
        <v>0</v>
      </c>
      <c r="AI89" s="11">
        <f ca="1">((COUNTIFS(SWISSW!$I:$I,'MTT DRAW'!$A89,SWISSW!$J:$J,'MTT DRAW'!AI$1,SWISSW!$F:$F,"Draw")+COUNTIFS(SWISSW!$I:$I,'MTT DRAW'!AI$1,SWISSW!$J:$J,'MTT DRAW'!$A89,SWISSW!$F:$F,"Draw")))*IF(ROW()=COLUMN(),0.5,1)</f>
        <v>0</v>
      </c>
      <c r="AJ89" s="11">
        <f ca="1">((COUNTIFS(SWISSW!$I:$I,'MTT DRAW'!$A89,SWISSW!$J:$J,'MTT DRAW'!AJ$1,SWISSW!$F:$F,"Draw")+COUNTIFS(SWISSW!$I:$I,'MTT DRAW'!AJ$1,SWISSW!$J:$J,'MTT DRAW'!$A89,SWISSW!$F:$F,"Draw")))*IF(ROW()=COLUMN(),0.5,1)</f>
        <v>0</v>
      </c>
      <c r="AK89" s="11">
        <f ca="1">((COUNTIFS(SWISSW!$I:$I,'MTT DRAW'!$A89,SWISSW!$J:$J,'MTT DRAW'!AK$1,SWISSW!$F:$F,"Draw")+COUNTIFS(SWISSW!$I:$I,'MTT DRAW'!AK$1,SWISSW!$J:$J,'MTT DRAW'!$A89,SWISSW!$F:$F,"Draw")))*IF(ROW()=COLUMN(),0.5,1)</f>
        <v>0</v>
      </c>
      <c r="AL89" s="11">
        <f ca="1">((COUNTIFS(SWISSW!$I:$I,'MTT DRAW'!$A89,SWISSW!$J:$J,'MTT DRAW'!AL$1,SWISSW!$F:$F,"Draw")+COUNTIFS(SWISSW!$I:$I,'MTT DRAW'!AL$1,SWISSW!$J:$J,'MTT DRAW'!$A89,SWISSW!$F:$F,"Draw")))*IF(ROW()=COLUMN(),0.5,1)</f>
        <v>0</v>
      </c>
      <c r="AM89" s="11">
        <f ca="1">((COUNTIFS(SWISSW!$I:$I,'MTT DRAW'!$A89,SWISSW!$J:$J,'MTT DRAW'!AM$1,SWISSW!$F:$F,"Draw")+COUNTIFS(SWISSW!$I:$I,'MTT DRAW'!AM$1,SWISSW!$J:$J,'MTT DRAW'!$A89,SWISSW!$F:$F,"Draw")))*IF(ROW()=COLUMN(),0.5,1)</f>
        <v>0</v>
      </c>
      <c r="AN89" s="11">
        <f ca="1">((COUNTIFS(SWISSW!$I:$I,'MTT DRAW'!$A89,SWISSW!$J:$J,'MTT DRAW'!AN$1,SWISSW!$F:$F,"Draw")+COUNTIFS(SWISSW!$I:$I,'MTT DRAW'!AN$1,SWISSW!$J:$J,'MTT DRAW'!$A89,SWISSW!$F:$F,"Draw")))*IF(ROW()=COLUMN(),0.5,1)</f>
        <v>0</v>
      </c>
      <c r="AO89" s="11">
        <f ca="1">((COUNTIFS(SWISSW!$I:$I,'MTT DRAW'!$A89,SWISSW!$J:$J,'MTT DRAW'!AO$1,SWISSW!$F:$F,"Draw")+COUNTIFS(SWISSW!$I:$I,'MTT DRAW'!AO$1,SWISSW!$J:$J,'MTT DRAW'!$A89,SWISSW!$F:$F,"Draw")))*IF(ROW()=COLUMN(),0.5,1)</f>
        <v>0</v>
      </c>
      <c r="AP89" s="11">
        <f ca="1">((COUNTIFS(SWISSW!$I:$I,'MTT DRAW'!$A89,SWISSW!$J:$J,'MTT DRAW'!AP$1,SWISSW!$F:$F,"Draw")+COUNTIFS(SWISSW!$I:$I,'MTT DRAW'!AP$1,SWISSW!$J:$J,'MTT DRAW'!$A89,SWISSW!$F:$F,"Draw")))*IF(ROW()=COLUMN(),0.5,1)</f>
        <v>0</v>
      </c>
      <c r="AQ89" s="11">
        <f ca="1">((COUNTIFS(SWISSW!$I:$I,'MTT DRAW'!$A89,SWISSW!$J:$J,'MTT DRAW'!AQ$1,SWISSW!$F:$F,"Draw")+COUNTIFS(SWISSW!$I:$I,'MTT DRAW'!AQ$1,SWISSW!$J:$J,'MTT DRAW'!$A89,SWISSW!$F:$F,"Draw")))*IF(ROW()=COLUMN(),0.5,1)</f>
        <v>0</v>
      </c>
      <c r="AR89" s="11">
        <f ca="1">((COUNTIFS(SWISSW!$I:$I,'MTT DRAW'!$A89,SWISSW!$J:$J,'MTT DRAW'!AR$1,SWISSW!$F:$F,"Draw")+COUNTIFS(SWISSW!$I:$I,'MTT DRAW'!AR$1,SWISSW!$J:$J,'MTT DRAW'!$A89,SWISSW!$F:$F,"Draw")))*IF(ROW()=COLUMN(),0.5,1)</f>
        <v>0</v>
      </c>
      <c r="AS89" s="11">
        <f ca="1">((COUNTIFS(SWISSW!$I:$I,'MTT DRAW'!$A89,SWISSW!$J:$J,'MTT DRAW'!AS$1,SWISSW!$F:$F,"Draw")+COUNTIFS(SWISSW!$I:$I,'MTT DRAW'!AS$1,SWISSW!$J:$J,'MTT DRAW'!$A89,SWISSW!$F:$F,"Draw")))*IF(ROW()=COLUMN(),0.5,1)</f>
        <v>0</v>
      </c>
      <c r="AT89" s="11">
        <f ca="1">((COUNTIFS(SWISSW!$I:$I,'MTT DRAW'!$A89,SWISSW!$J:$J,'MTT DRAW'!AT$1,SWISSW!$F:$F,"Draw")+COUNTIFS(SWISSW!$I:$I,'MTT DRAW'!AT$1,SWISSW!$J:$J,'MTT DRAW'!$A89,SWISSW!$F:$F,"Draw")))*IF(ROW()=COLUMN(),0.5,1)</f>
        <v>0</v>
      </c>
      <c r="AU89" s="11">
        <f ca="1">((COUNTIFS(SWISSW!$I:$I,'MTT DRAW'!$A89,SWISSW!$J:$J,'MTT DRAW'!AU$1,SWISSW!$F:$F,"Draw")+COUNTIFS(SWISSW!$I:$I,'MTT DRAW'!AU$1,SWISSW!$J:$J,'MTT DRAW'!$A89,SWISSW!$F:$F,"Draw")))*IF(ROW()=COLUMN(),0.5,1)</f>
        <v>0</v>
      </c>
      <c r="AV89" s="11">
        <f ca="1">((COUNTIFS(SWISSW!$I:$I,'MTT DRAW'!$A89,SWISSW!$J:$J,'MTT DRAW'!AV$1,SWISSW!$F:$F,"Draw")+COUNTIFS(SWISSW!$I:$I,'MTT DRAW'!AV$1,SWISSW!$J:$J,'MTT DRAW'!$A89,SWISSW!$F:$F,"Draw")))*IF(ROW()=COLUMN(),0.5,1)</f>
        <v>0</v>
      </c>
      <c r="AW89" s="11">
        <f ca="1">((COUNTIFS(SWISSW!$I:$I,'MTT DRAW'!$A89,SWISSW!$J:$J,'MTT DRAW'!AW$1,SWISSW!$F:$F,"Draw")+COUNTIFS(SWISSW!$I:$I,'MTT DRAW'!AW$1,SWISSW!$J:$J,'MTT DRAW'!$A89,SWISSW!$F:$F,"Draw")))*IF(ROW()=COLUMN(),0.5,1)</f>
        <v>0</v>
      </c>
      <c r="AX89" s="11">
        <f ca="1">((COUNTIFS(SWISSW!$I:$I,'MTT DRAW'!$A89,SWISSW!$J:$J,'MTT DRAW'!AX$1,SWISSW!$F:$F,"Draw")+COUNTIFS(SWISSW!$I:$I,'MTT DRAW'!AX$1,SWISSW!$J:$J,'MTT DRAW'!$A89,SWISSW!$F:$F,"Draw")))*IF(ROW()=COLUMN(),0.5,1)</f>
        <v>0</v>
      </c>
      <c r="AY89" s="11">
        <f ca="1">((COUNTIFS(SWISSW!$I:$I,'MTT DRAW'!$A89,SWISSW!$J:$J,'MTT DRAW'!AY$1,SWISSW!$F:$F,"Draw")+COUNTIFS(SWISSW!$I:$I,'MTT DRAW'!AY$1,SWISSW!$J:$J,'MTT DRAW'!$A89,SWISSW!$F:$F,"Draw")))*IF(ROW()=COLUMN(),0.5,1)</f>
        <v>0</v>
      </c>
      <c r="AZ89" s="11">
        <f ca="1">((COUNTIFS(SWISSW!$I:$I,'MTT DRAW'!$A89,SWISSW!$J:$J,'MTT DRAW'!AZ$1,SWISSW!$F:$F,"Draw")+COUNTIFS(SWISSW!$I:$I,'MTT DRAW'!AZ$1,SWISSW!$J:$J,'MTT DRAW'!$A89,SWISSW!$F:$F,"Draw")))*IF(ROW()=COLUMN(),0.5,1)</f>
        <v>0</v>
      </c>
      <c r="BA89" s="11">
        <f ca="1">((COUNTIFS(SWISSW!$I:$I,'MTT DRAW'!$A89,SWISSW!$J:$J,'MTT DRAW'!BA$1,SWISSW!$F:$F,"Draw")+COUNTIFS(SWISSW!$I:$I,'MTT DRAW'!BA$1,SWISSW!$J:$J,'MTT DRAW'!$A89,SWISSW!$F:$F,"Draw")))*IF(ROW()=COLUMN(),0.5,1)</f>
        <v>0</v>
      </c>
      <c r="BB89" s="11">
        <f ca="1">((COUNTIFS(SWISSW!$I:$I,'MTT DRAW'!$A89,SWISSW!$J:$J,'MTT DRAW'!BB$1,SWISSW!$F:$F,"Draw")+COUNTIFS(SWISSW!$I:$I,'MTT DRAW'!BB$1,SWISSW!$J:$J,'MTT DRAW'!$A89,SWISSW!$F:$F,"Draw")))*IF(ROW()=COLUMN(),0.5,1)</f>
        <v>0</v>
      </c>
      <c r="BC89" s="11">
        <f ca="1">((COUNTIFS(SWISSW!$I:$I,'MTT DRAW'!$A89,SWISSW!$J:$J,'MTT DRAW'!BC$1,SWISSW!$F:$F,"Draw")+COUNTIFS(SWISSW!$I:$I,'MTT DRAW'!BC$1,SWISSW!$J:$J,'MTT DRAW'!$A89,SWISSW!$F:$F,"Draw")))*IF(ROW()=COLUMN(),0.5,1)</f>
        <v>0</v>
      </c>
      <c r="BD89" s="11">
        <f ca="1">((COUNTIFS(SWISSW!$I:$I,'MTT DRAW'!$A89,SWISSW!$J:$J,'MTT DRAW'!BD$1,SWISSW!$F:$F,"Draw")+COUNTIFS(SWISSW!$I:$I,'MTT DRAW'!BD$1,SWISSW!$J:$J,'MTT DRAW'!$A89,SWISSW!$F:$F,"Draw")))*IF(ROW()=COLUMN(),0.5,1)</f>
        <v>0</v>
      </c>
      <c r="BE89" s="11">
        <f ca="1">((COUNTIFS(SWISSW!$I:$I,'MTT DRAW'!$A89,SWISSW!$J:$J,'MTT DRAW'!BE$1,SWISSW!$F:$F,"Draw")+COUNTIFS(SWISSW!$I:$I,'MTT DRAW'!BE$1,SWISSW!$J:$J,'MTT DRAW'!$A89,SWISSW!$F:$F,"Draw")))*IF(ROW()=COLUMN(),0.5,1)</f>
        <v>0</v>
      </c>
      <c r="BF89" s="11">
        <f ca="1">((COUNTIFS(SWISSW!$I:$I,'MTT DRAW'!$A89,SWISSW!$J:$J,'MTT DRAW'!BF$1,SWISSW!$F:$F,"Draw")+COUNTIFS(SWISSW!$I:$I,'MTT DRAW'!BF$1,SWISSW!$J:$J,'MTT DRAW'!$A89,SWISSW!$F:$F,"Draw")))*IF(ROW()=COLUMN(),0.5,1)</f>
        <v>0</v>
      </c>
      <c r="BG89" s="11">
        <f ca="1">((COUNTIFS(SWISSW!$I:$I,'MTT DRAW'!$A89,SWISSW!$J:$J,'MTT DRAW'!BG$1,SWISSW!$F:$F,"Draw")+COUNTIFS(SWISSW!$I:$I,'MTT DRAW'!BG$1,SWISSW!$J:$J,'MTT DRAW'!$A89,SWISSW!$F:$F,"Draw")))*IF(ROW()=COLUMN(),0.5,1)</f>
        <v>0</v>
      </c>
      <c r="BH89" s="11">
        <f ca="1">((COUNTIFS(SWISSW!$I:$I,'MTT DRAW'!$A89,SWISSW!$J:$J,'MTT DRAW'!BH$1,SWISSW!$F:$F,"Draw")+COUNTIFS(SWISSW!$I:$I,'MTT DRAW'!BH$1,SWISSW!$J:$J,'MTT DRAW'!$A89,SWISSW!$F:$F,"Draw")))*IF(ROW()=COLUMN(),0.5,1)</f>
        <v>0</v>
      </c>
      <c r="BI89" s="11">
        <f ca="1">((COUNTIFS(SWISSW!$I:$I,'MTT DRAW'!$A89,SWISSW!$J:$J,'MTT DRAW'!BI$1,SWISSW!$F:$F,"Draw")+COUNTIFS(SWISSW!$I:$I,'MTT DRAW'!BI$1,SWISSW!$J:$J,'MTT DRAW'!$A89,SWISSW!$F:$F,"Draw")))*IF(ROW()=COLUMN(),0.5,1)</f>
        <v>0</v>
      </c>
      <c r="BJ89" s="11">
        <f ca="1">((COUNTIFS(SWISSW!$I:$I,'MTT DRAW'!$A89,SWISSW!$J:$J,'MTT DRAW'!BJ$1,SWISSW!$F:$F,"Draw")+COUNTIFS(SWISSW!$I:$I,'MTT DRAW'!BJ$1,SWISSW!$J:$J,'MTT DRAW'!$A89,SWISSW!$F:$F,"Draw")))*IF(ROW()=COLUMN(),0.5,1)</f>
        <v>0</v>
      </c>
      <c r="BK89" s="11">
        <f ca="1">((COUNTIFS(SWISSW!$I:$I,'MTT DRAW'!$A89,SWISSW!$J:$J,'MTT DRAW'!BK$1,SWISSW!$F:$F,"Draw")+COUNTIFS(SWISSW!$I:$I,'MTT DRAW'!BK$1,SWISSW!$J:$J,'MTT DRAW'!$A89,SWISSW!$F:$F,"Draw")))*IF(ROW()=COLUMN(),0.5,1)</f>
        <v>0</v>
      </c>
      <c r="BL89" s="11">
        <f ca="1">((COUNTIFS(SWISSW!$I:$I,'MTT DRAW'!$A89,SWISSW!$J:$J,'MTT DRAW'!BL$1,SWISSW!$F:$F,"Draw")+COUNTIFS(SWISSW!$I:$I,'MTT DRAW'!BL$1,SWISSW!$J:$J,'MTT DRAW'!$A89,SWISSW!$F:$F,"Draw")))*IF(ROW()=COLUMN(),0.5,1)</f>
        <v>0</v>
      </c>
      <c r="BM89" s="11" t="str">
        <f ca="1">MATCHUP!BM89</f>
        <v>-</v>
      </c>
      <c r="BN89" s="11" t="str">
        <f ca="1">MATCHUP!BN89</f>
        <v>-</v>
      </c>
      <c r="BO89" s="11" t="str">
        <f ca="1">MATCHUP!BO89</f>
        <v>-</v>
      </c>
      <c r="BP89" s="11" t="str">
        <f ca="1">MATCHUP!BP89</f>
        <v>-</v>
      </c>
      <c r="BQ89" s="11" t="str">
        <f ca="1">MATCHUP!BQ89</f>
        <v>-</v>
      </c>
      <c r="BR89" s="11" t="str">
        <f ca="1">MATCHUP!BR89</f>
        <v>-</v>
      </c>
      <c r="BS89" s="11" t="str">
        <f ca="1">MATCHUP!BS89</f>
        <v>-</v>
      </c>
      <c r="BT89" s="11" t="str">
        <f ca="1">MATCHUP!BT89</f>
        <v>-</v>
      </c>
      <c r="BU89" s="11" t="str">
        <f ca="1">MATCHUP!BU89</f>
        <v>-</v>
      </c>
      <c r="BV89" s="11" t="str">
        <f ca="1">MATCHUP!BV89</f>
        <v>-</v>
      </c>
      <c r="BW89" s="11" t="str">
        <f ca="1">MATCHUP!BW89</f>
        <v>-</v>
      </c>
      <c r="BX89" s="11" t="str">
        <f ca="1">MATCHUP!BX89</f>
        <v>-</v>
      </c>
      <c r="BY89" s="11" t="str">
        <f ca="1">MATCHUP!BY89</f>
        <v>-</v>
      </c>
      <c r="BZ89" s="11" t="str">
        <f ca="1">MATCHUP!BZ89</f>
        <v>-</v>
      </c>
      <c r="CA89" s="11" t="str">
        <f ca="1">MATCHUP!CA89</f>
        <v>-</v>
      </c>
      <c r="CB89" s="11" t="str">
        <f ca="1">MATCHUP!CB89</f>
        <v>-</v>
      </c>
      <c r="CC89" s="11" t="str">
        <f ca="1">MATCHUP!CC89</f>
        <v>-</v>
      </c>
      <c r="CD89" s="11" t="str">
        <f ca="1">MATCHUP!CD89</f>
        <v>-</v>
      </c>
      <c r="CE89" s="11" t="str">
        <f ca="1">MATCHUP!CE89</f>
        <v>-</v>
      </c>
      <c r="CF89" s="11" t="str">
        <f ca="1">MATCHUP!CF89</f>
        <v>-</v>
      </c>
      <c r="CG89" s="11" t="str">
        <f ca="1">MATCHUP!CG89</f>
        <v>-</v>
      </c>
      <c r="CH89" s="11" t="str">
        <f ca="1">MATCHUP!CH89</f>
        <v>-</v>
      </c>
      <c r="CI89" s="11" t="str">
        <f ca="1">MATCHUP!CI89</f>
        <v>-</v>
      </c>
      <c r="CJ89" s="11" t="str">
        <f ca="1">MATCHUP!CJ89</f>
        <v>-</v>
      </c>
      <c r="CK89" s="11" t="str">
        <f ca="1">MATCHUP!CK89</f>
        <v>-</v>
      </c>
      <c r="CL89" s="11" t="str">
        <f ca="1">MATCHUP!CL89</f>
        <v>-</v>
      </c>
      <c r="CM89" s="11" t="str">
        <f ca="1">MATCHUP!CM89</f>
        <v>-</v>
      </c>
      <c r="CN89" s="11" t="str">
        <f ca="1">MATCHUP!CN89</f>
        <v>-</v>
      </c>
      <c r="CO89" s="11" t="str">
        <f ca="1">MATCHUP!CO89</f>
        <v>-</v>
      </c>
      <c r="CP89" s="11" t="str">
        <f ca="1">MATCHUP!CP89</f>
        <v>-</v>
      </c>
      <c r="CQ89" s="11" t="str">
        <f ca="1">MATCHUP!CQ89</f>
        <v>-</v>
      </c>
      <c r="CR89" s="11" t="str">
        <f ca="1">MATCHUP!CR89</f>
        <v>-</v>
      </c>
      <c r="CS89" s="11" t="str">
        <f ca="1">MATCHUP!CS89</f>
        <v>-</v>
      </c>
      <c r="CT89" s="11" t="str">
        <f ca="1">MATCHUP!CT89</f>
        <v>-</v>
      </c>
      <c r="CU89" s="11" t="str">
        <f ca="1">MATCHUP!CU89</f>
        <v>-</v>
      </c>
      <c r="CV89" s="11" t="str">
        <f ca="1">MATCHUP!CV89</f>
        <v>-</v>
      </c>
    </row>
    <row r="90" spans="1:100" ht="55" customHeight="1" x14ac:dyDescent="0.3">
      <c r="A90" s="3">
        <f ca="1">MATCHUP!A90</f>
        <v>0</v>
      </c>
      <c r="B90" s="11">
        <f ca="1">((COUNTIFS(SWISSW!$I:$I,'MTT DRAW'!$A90,SWISSW!$J:$J,'MTT DRAW'!B$1,SWISSW!$F:$F,"Draw")+COUNTIFS(SWISSW!$I:$I,'MTT DRAW'!B$1,SWISSW!$J:$J,'MTT DRAW'!$A90,SWISSW!$F:$F,"Draw")))*IF(ROW()=COLUMN(),0.5,1)</f>
        <v>0</v>
      </c>
      <c r="C90" s="11">
        <f ca="1">((COUNTIFS(SWISSW!$I:$I,'MTT DRAW'!$A90,SWISSW!$J:$J,'MTT DRAW'!C$1,SWISSW!$F:$F,"Draw")+COUNTIFS(SWISSW!$I:$I,'MTT DRAW'!C$1,SWISSW!$J:$J,'MTT DRAW'!$A90,SWISSW!$F:$F,"Draw")))*IF(ROW()=COLUMN(),0.5,1)</f>
        <v>0</v>
      </c>
      <c r="D90" s="11">
        <f ca="1">((COUNTIFS(SWISSW!$I:$I,'MTT DRAW'!$A90,SWISSW!$J:$J,'MTT DRAW'!D$1,SWISSW!$F:$F,"Draw")+COUNTIFS(SWISSW!$I:$I,'MTT DRAW'!D$1,SWISSW!$J:$J,'MTT DRAW'!$A90,SWISSW!$F:$F,"Draw")))*IF(ROW()=COLUMN(),0.5,1)</f>
        <v>0</v>
      </c>
      <c r="E90" s="11">
        <f ca="1">((COUNTIFS(SWISSW!$I:$I,'MTT DRAW'!$A90,SWISSW!$J:$J,'MTT DRAW'!E$1,SWISSW!$F:$F,"Draw")+COUNTIFS(SWISSW!$I:$I,'MTT DRAW'!E$1,SWISSW!$J:$J,'MTT DRAW'!$A90,SWISSW!$F:$F,"Draw")))*IF(ROW()=COLUMN(),0.5,1)</f>
        <v>0</v>
      </c>
      <c r="F90" s="11">
        <f ca="1">((COUNTIFS(SWISSW!$I:$I,'MTT DRAW'!$A90,SWISSW!$J:$J,'MTT DRAW'!F$1,SWISSW!$F:$F,"Draw")+COUNTIFS(SWISSW!$I:$I,'MTT DRAW'!F$1,SWISSW!$J:$J,'MTT DRAW'!$A90,SWISSW!$F:$F,"Draw")))*IF(ROW()=COLUMN(),0.5,1)</f>
        <v>0</v>
      </c>
      <c r="G90" s="11">
        <f ca="1">((COUNTIFS(SWISSW!$I:$I,'MTT DRAW'!$A90,SWISSW!$J:$J,'MTT DRAW'!G$1,SWISSW!$F:$F,"Draw")+COUNTIFS(SWISSW!$I:$I,'MTT DRAW'!G$1,SWISSW!$J:$J,'MTT DRAW'!$A90,SWISSW!$F:$F,"Draw")))*IF(ROW()=COLUMN(),0.5,1)</f>
        <v>0</v>
      </c>
      <c r="H90" s="11">
        <f ca="1">((COUNTIFS(SWISSW!$I:$I,'MTT DRAW'!$A90,SWISSW!$J:$J,'MTT DRAW'!H$1,SWISSW!$F:$F,"Draw")+COUNTIFS(SWISSW!$I:$I,'MTT DRAW'!H$1,SWISSW!$J:$J,'MTT DRAW'!$A90,SWISSW!$F:$F,"Draw")))*IF(ROW()=COLUMN(),0.5,1)</f>
        <v>0</v>
      </c>
      <c r="I90" s="11">
        <f ca="1">((COUNTIFS(SWISSW!$I:$I,'MTT DRAW'!$A90,SWISSW!$J:$J,'MTT DRAW'!I$1,SWISSW!$F:$F,"Draw")+COUNTIFS(SWISSW!$I:$I,'MTT DRAW'!I$1,SWISSW!$J:$J,'MTT DRAW'!$A90,SWISSW!$F:$F,"Draw")))*IF(ROW()=COLUMN(),0.5,1)</f>
        <v>0</v>
      </c>
      <c r="J90" s="11">
        <f ca="1">((COUNTIFS(SWISSW!$I:$I,'MTT DRAW'!$A90,SWISSW!$J:$J,'MTT DRAW'!J$1,SWISSW!$F:$F,"Draw")+COUNTIFS(SWISSW!$I:$I,'MTT DRAW'!J$1,SWISSW!$J:$J,'MTT DRAW'!$A90,SWISSW!$F:$F,"Draw")))*IF(ROW()=COLUMN(),0.5,1)</f>
        <v>0</v>
      </c>
      <c r="K90" s="11">
        <f ca="1">((COUNTIFS(SWISSW!$I:$I,'MTT DRAW'!$A90,SWISSW!$J:$J,'MTT DRAW'!K$1,SWISSW!$F:$F,"Draw")+COUNTIFS(SWISSW!$I:$I,'MTT DRAW'!K$1,SWISSW!$J:$J,'MTT DRAW'!$A90,SWISSW!$F:$F,"Draw")))*IF(ROW()=COLUMN(),0.5,1)</f>
        <v>0</v>
      </c>
      <c r="L90" s="11">
        <f ca="1">((COUNTIFS(SWISSW!$I:$I,'MTT DRAW'!$A90,SWISSW!$J:$J,'MTT DRAW'!L$1,SWISSW!$F:$F,"Draw")+COUNTIFS(SWISSW!$I:$I,'MTT DRAW'!L$1,SWISSW!$J:$J,'MTT DRAW'!$A90,SWISSW!$F:$F,"Draw")))*IF(ROW()=COLUMN(),0.5,1)</f>
        <v>0</v>
      </c>
      <c r="M90" s="11">
        <f ca="1">((COUNTIFS(SWISSW!$I:$I,'MTT DRAW'!$A90,SWISSW!$J:$J,'MTT DRAW'!M$1,SWISSW!$F:$F,"Draw")+COUNTIFS(SWISSW!$I:$I,'MTT DRAW'!M$1,SWISSW!$J:$J,'MTT DRAW'!$A90,SWISSW!$F:$F,"Draw")))*IF(ROW()=COLUMN(),0.5,1)</f>
        <v>0</v>
      </c>
      <c r="N90" s="11">
        <f ca="1">((COUNTIFS(SWISSW!$I:$I,'MTT DRAW'!$A90,SWISSW!$J:$J,'MTT DRAW'!N$1,SWISSW!$F:$F,"Draw")+COUNTIFS(SWISSW!$I:$I,'MTT DRAW'!N$1,SWISSW!$J:$J,'MTT DRAW'!$A90,SWISSW!$F:$F,"Draw")))*IF(ROW()=COLUMN(),0.5,1)</f>
        <v>0</v>
      </c>
      <c r="O90" s="11">
        <f ca="1">((COUNTIFS(SWISSW!$I:$I,'MTT DRAW'!$A90,SWISSW!$J:$J,'MTT DRAW'!O$1,SWISSW!$F:$F,"Draw")+COUNTIFS(SWISSW!$I:$I,'MTT DRAW'!O$1,SWISSW!$J:$J,'MTT DRAW'!$A90,SWISSW!$F:$F,"Draw")))*IF(ROW()=COLUMN(),0.5,1)</f>
        <v>0</v>
      </c>
      <c r="P90" s="11">
        <f ca="1">((COUNTIFS(SWISSW!$I:$I,'MTT DRAW'!$A90,SWISSW!$J:$J,'MTT DRAW'!P$1,SWISSW!$F:$F,"Draw")+COUNTIFS(SWISSW!$I:$I,'MTT DRAW'!P$1,SWISSW!$J:$J,'MTT DRAW'!$A90,SWISSW!$F:$F,"Draw")))*IF(ROW()=COLUMN(),0.5,1)</f>
        <v>0</v>
      </c>
      <c r="Q90" s="11">
        <f ca="1">((COUNTIFS(SWISSW!$I:$I,'MTT DRAW'!$A90,SWISSW!$J:$J,'MTT DRAW'!Q$1,SWISSW!$F:$F,"Draw")+COUNTIFS(SWISSW!$I:$I,'MTT DRAW'!Q$1,SWISSW!$J:$J,'MTT DRAW'!$A90,SWISSW!$F:$F,"Draw")))*IF(ROW()=COLUMN(),0.5,1)</f>
        <v>0</v>
      </c>
      <c r="R90" s="11">
        <f ca="1">((COUNTIFS(SWISSW!$I:$I,'MTT DRAW'!$A90,SWISSW!$J:$J,'MTT DRAW'!R$1,SWISSW!$F:$F,"Draw")+COUNTIFS(SWISSW!$I:$I,'MTT DRAW'!R$1,SWISSW!$J:$J,'MTT DRAW'!$A90,SWISSW!$F:$F,"Draw")))*IF(ROW()=COLUMN(),0.5,1)</f>
        <v>0</v>
      </c>
      <c r="S90" s="11">
        <f ca="1">((COUNTIFS(SWISSW!$I:$I,'MTT DRAW'!$A90,SWISSW!$J:$J,'MTT DRAW'!S$1,SWISSW!$F:$F,"Draw")+COUNTIFS(SWISSW!$I:$I,'MTT DRAW'!S$1,SWISSW!$J:$J,'MTT DRAW'!$A90,SWISSW!$F:$F,"Draw")))*IF(ROW()=COLUMN(),0.5,1)</f>
        <v>0</v>
      </c>
      <c r="T90" s="11">
        <f ca="1">((COUNTIFS(SWISSW!$I:$I,'MTT DRAW'!$A90,SWISSW!$J:$J,'MTT DRAW'!T$1,SWISSW!$F:$F,"Draw")+COUNTIFS(SWISSW!$I:$I,'MTT DRAW'!T$1,SWISSW!$J:$J,'MTT DRAW'!$A90,SWISSW!$F:$F,"Draw")))*IF(ROW()=COLUMN(),0.5,1)</f>
        <v>0</v>
      </c>
      <c r="U90" s="11">
        <f ca="1">((COUNTIFS(SWISSW!$I:$I,'MTT DRAW'!$A90,SWISSW!$J:$J,'MTT DRAW'!U$1,SWISSW!$F:$F,"Draw")+COUNTIFS(SWISSW!$I:$I,'MTT DRAW'!U$1,SWISSW!$J:$J,'MTT DRAW'!$A90,SWISSW!$F:$F,"Draw")))*IF(ROW()=COLUMN(),0.5,1)</f>
        <v>0</v>
      </c>
      <c r="V90" s="11">
        <f ca="1">((COUNTIFS(SWISSW!$I:$I,'MTT DRAW'!$A90,SWISSW!$J:$J,'MTT DRAW'!V$1,SWISSW!$F:$F,"Draw")+COUNTIFS(SWISSW!$I:$I,'MTT DRAW'!V$1,SWISSW!$J:$J,'MTT DRAW'!$A90,SWISSW!$F:$F,"Draw")))*IF(ROW()=COLUMN(),0.5,1)</f>
        <v>0</v>
      </c>
      <c r="W90" s="11">
        <f ca="1">((COUNTIFS(SWISSW!$I:$I,'MTT DRAW'!$A90,SWISSW!$J:$J,'MTT DRAW'!W$1,SWISSW!$F:$F,"Draw")+COUNTIFS(SWISSW!$I:$I,'MTT DRAW'!W$1,SWISSW!$J:$J,'MTT DRAW'!$A90,SWISSW!$F:$F,"Draw")))*IF(ROW()=COLUMN(),0.5,1)</f>
        <v>0</v>
      </c>
      <c r="X90" s="11">
        <f ca="1">((COUNTIFS(SWISSW!$I:$I,'MTT DRAW'!$A90,SWISSW!$J:$J,'MTT DRAW'!X$1,SWISSW!$F:$F,"Draw")+COUNTIFS(SWISSW!$I:$I,'MTT DRAW'!X$1,SWISSW!$J:$J,'MTT DRAW'!$A90,SWISSW!$F:$F,"Draw")))*IF(ROW()=COLUMN(),0.5,1)</f>
        <v>0</v>
      </c>
      <c r="Y90" s="11">
        <f ca="1">((COUNTIFS(SWISSW!$I:$I,'MTT DRAW'!$A90,SWISSW!$J:$J,'MTT DRAW'!Y$1,SWISSW!$F:$F,"Draw")+COUNTIFS(SWISSW!$I:$I,'MTT DRAW'!Y$1,SWISSW!$J:$J,'MTT DRAW'!$A90,SWISSW!$F:$F,"Draw")))*IF(ROW()=COLUMN(),0.5,1)</f>
        <v>0</v>
      </c>
      <c r="Z90" s="11">
        <f ca="1">((COUNTIFS(SWISSW!$I:$I,'MTT DRAW'!$A90,SWISSW!$J:$J,'MTT DRAW'!Z$1,SWISSW!$F:$F,"Draw")+COUNTIFS(SWISSW!$I:$I,'MTT DRAW'!Z$1,SWISSW!$J:$J,'MTT DRAW'!$A90,SWISSW!$F:$F,"Draw")))*IF(ROW()=COLUMN(),0.5,1)</f>
        <v>0</v>
      </c>
      <c r="AA90" s="11">
        <f ca="1">((COUNTIFS(SWISSW!$I:$I,'MTT DRAW'!$A90,SWISSW!$J:$J,'MTT DRAW'!AA$1,SWISSW!$F:$F,"Draw")+COUNTIFS(SWISSW!$I:$I,'MTT DRAW'!AA$1,SWISSW!$J:$J,'MTT DRAW'!$A90,SWISSW!$F:$F,"Draw")))*IF(ROW()=COLUMN(),0.5,1)</f>
        <v>0</v>
      </c>
      <c r="AB90" s="11">
        <f ca="1">((COUNTIFS(SWISSW!$I:$I,'MTT DRAW'!$A90,SWISSW!$J:$J,'MTT DRAW'!AB$1,SWISSW!$F:$F,"Draw")+COUNTIFS(SWISSW!$I:$I,'MTT DRAW'!AB$1,SWISSW!$J:$J,'MTT DRAW'!$A90,SWISSW!$F:$F,"Draw")))*IF(ROW()=COLUMN(),0.5,1)</f>
        <v>0</v>
      </c>
      <c r="AC90" s="11">
        <f ca="1">((COUNTIFS(SWISSW!$I:$I,'MTT DRAW'!$A90,SWISSW!$J:$J,'MTT DRAW'!AC$1,SWISSW!$F:$F,"Draw")+COUNTIFS(SWISSW!$I:$I,'MTT DRAW'!AC$1,SWISSW!$J:$J,'MTT DRAW'!$A90,SWISSW!$F:$F,"Draw")))*IF(ROW()=COLUMN(),0.5,1)</f>
        <v>0</v>
      </c>
      <c r="AD90" s="11">
        <f ca="1">((COUNTIFS(SWISSW!$I:$I,'MTT DRAW'!$A90,SWISSW!$J:$J,'MTT DRAW'!AD$1,SWISSW!$F:$F,"Draw")+COUNTIFS(SWISSW!$I:$I,'MTT DRAW'!AD$1,SWISSW!$J:$J,'MTT DRAW'!$A90,SWISSW!$F:$F,"Draw")))*IF(ROW()=COLUMN(),0.5,1)</f>
        <v>0</v>
      </c>
      <c r="AE90" s="11">
        <f ca="1">((COUNTIFS(SWISSW!$I:$I,'MTT DRAW'!$A90,SWISSW!$J:$J,'MTT DRAW'!AE$1,SWISSW!$F:$F,"Draw")+COUNTIFS(SWISSW!$I:$I,'MTT DRAW'!AE$1,SWISSW!$J:$J,'MTT DRAW'!$A90,SWISSW!$F:$F,"Draw")))*IF(ROW()=COLUMN(),0.5,1)</f>
        <v>0</v>
      </c>
      <c r="AF90" s="11">
        <f ca="1">((COUNTIFS(SWISSW!$I:$I,'MTT DRAW'!$A90,SWISSW!$J:$J,'MTT DRAW'!AF$1,SWISSW!$F:$F,"Draw")+COUNTIFS(SWISSW!$I:$I,'MTT DRAW'!AF$1,SWISSW!$J:$J,'MTT DRAW'!$A90,SWISSW!$F:$F,"Draw")))*IF(ROW()=COLUMN(),0.5,1)</f>
        <v>0</v>
      </c>
      <c r="AG90" s="11">
        <f ca="1">((COUNTIFS(SWISSW!$I:$I,'MTT DRAW'!$A90,SWISSW!$J:$J,'MTT DRAW'!AG$1,SWISSW!$F:$F,"Draw")+COUNTIFS(SWISSW!$I:$I,'MTT DRAW'!AG$1,SWISSW!$J:$J,'MTT DRAW'!$A90,SWISSW!$F:$F,"Draw")))*IF(ROW()=COLUMN(),0.5,1)</f>
        <v>0</v>
      </c>
      <c r="AH90" s="11">
        <f ca="1">((COUNTIFS(SWISSW!$I:$I,'MTT DRAW'!$A90,SWISSW!$J:$J,'MTT DRAW'!AH$1,SWISSW!$F:$F,"Draw")+COUNTIFS(SWISSW!$I:$I,'MTT DRAW'!AH$1,SWISSW!$J:$J,'MTT DRAW'!$A90,SWISSW!$F:$F,"Draw")))*IF(ROW()=COLUMN(),0.5,1)</f>
        <v>0</v>
      </c>
      <c r="AI90" s="11">
        <f ca="1">((COUNTIFS(SWISSW!$I:$I,'MTT DRAW'!$A90,SWISSW!$J:$J,'MTT DRAW'!AI$1,SWISSW!$F:$F,"Draw")+COUNTIFS(SWISSW!$I:$I,'MTT DRAW'!AI$1,SWISSW!$J:$J,'MTT DRAW'!$A90,SWISSW!$F:$F,"Draw")))*IF(ROW()=COLUMN(),0.5,1)</f>
        <v>0</v>
      </c>
      <c r="AJ90" s="11">
        <f ca="1">((COUNTIFS(SWISSW!$I:$I,'MTT DRAW'!$A90,SWISSW!$J:$J,'MTT DRAW'!AJ$1,SWISSW!$F:$F,"Draw")+COUNTIFS(SWISSW!$I:$I,'MTT DRAW'!AJ$1,SWISSW!$J:$J,'MTT DRAW'!$A90,SWISSW!$F:$F,"Draw")))*IF(ROW()=COLUMN(),0.5,1)</f>
        <v>0</v>
      </c>
      <c r="AK90" s="11">
        <f ca="1">((COUNTIFS(SWISSW!$I:$I,'MTT DRAW'!$A90,SWISSW!$J:$J,'MTT DRAW'!AK$1,SWISSW!$F:$F,"Draw")+COUNTIFS(SWISSW!$I:$I,'MTT DRAW'!AK$1,SWISSW!$J:$J,'MTT DRAW'!$A90,SWISSW!$F:$F,"Draw")))*IF(ROW()=COLUMN(),0.5,1)</f>
        <v>0</v>
      </c>
      <c r="AL90" s="11">
        <f ca="1">((COUNTIFS(SWISSW!$I:$I,'MTT DRAW'!$A90,SWISSW!$J:$J,'MTT DRAW'!AL$1,SWISSW!$F:$F,"Draw")+COUNTIFS(SWISSW!$I:$I,'MTT DRAW'!AL$1,SWISSW!$J:$J,'MTT DRAW'!$A90,SWISSW!$F:$F,"Draw")))*IF(ROW()=COLUMN(),0.5,1)</f>
        <v>0</v>
      </c>
      <c r="AM90" s="11">
        <f ca="1">((COUNTIFS(SWISSW!$I:$I,'MTT DRAW'!$A90,SWISSW!$J:$J,'MTT DRAW'!AM$1,SWISSW!$F:$F,"Draw")+COUNTIFS(SWISSW!$I:$I,'MTT DRAW'!AM$1,SWISSW!$J:$J,'MTT DRAW'!$A90,SWISSW!$F:$F,"Draw")))*IF(ROW()=COLUMN(),0.5,1)</f>
        <v>0</v>
      </c>
      <c r="AN90" s="11">
        <f ca="1">((COUNTIFS(SWISSW!$I:$I,'MTT DRAW'!$A90,SWISSW!$J:$J,'MTT DRAW'!AN$1,SWISSW!$F:$F,"Draw")+COUNTIFS(SWISSW!$I:$I,'MTT DRAW'!AN$1,SWISSW!$J:$J,'MTT DRAW'!$A90,SWISSW!$F:$F,"Draw")))*IF(ROW()=COLUMN(),0.5,1)</f>
        <v>0</v>
      </c>
      <c r="AO90" s="11">
        <f ca="1">((COUNTIFS(SWISSW!$I:$I,'MTT DRAW'!$A90,SWISSW!$J:$J,'MTT DRAW'!AO$1,SWISSW!$F:$F,"Draw")+COUNTIFS(SWISSW!$I:$I,'MTT DRAW'!AO$1,SWISSW!$J:$J,'MTT DRAW'!$A90,SWISSW!$F:$F,"Draw")))*IF(ROW()=COLUMN(),0.5,1)</f>
        <v>0</v>
      </c>
      <c r="AP90" s="11">
        <f ca="1">((COUNTIFS(SWISSW!$I:$I,'MTT DRAW'!$A90,SWISSW!$J:$J,'MTT DRAW'!AP$1,SWISSW!$F:$F,"Draw")+COUNTIFS(SWISSW!$I:$I,'MTT DRAW'!AP$1,SWISSW!$J:$J,'MTT DRAW'!$A90,SWISSW!$F:$F,"Draw")))*IF(ROW()=COLUMN(),0.5,1)</f>
        <v>0</v>
      </c>
      <c r="AQ90" s="11">
        <f ca="1">((COUNTIFS(SWISSW!$I:$I,'MTT DRAW'!$A90,SWISSW!$J:$J,'MTT DRAW'!AQ$1,SWISSW!$F:$F,"Draw")+COUNTIFS(SWISSW!$I:$I,'MTT DRAW'!AQ$1,SWISSW!$J:$J,'MTT DRAW'!$A90,SWISSW!$F:$F,"Draw")))*IF(ROW()=COLUMN(),0.5,1)</f>
        <v>0</v>
      </c>
      <c r="AR90" s="11">
        <f ca="1">((COUNTIFS(SWISSW!$I:$I,'MTT DRAW'!$A90,SWISSW!$J:$J,'MTT DRAW'!AR$1,SWISSW!$F:$F,"Draw")+COUNTIFS(SWISSW!$I:$I,'MTT DRAW'!AR$1,SWISSW!$J:$J,'MTT DRAW'!$A90,SWISSW!$F:$F,"Draw")))*IF(ROW()=COLUMN(),0.5,1)</f>
        <v>0</v>
      </c>
      <c r="AS90" s="11">
        <f ca="1">((COUNTIFS(SWISSW!$I:$I,'MTT DRAW'!$A90,SWISSW!$J:$J,'MTT DRAW'!AS$1,SWISSW!$F:$F,"Draw")+COUNTIFS(SWISSW!$I:$I,'MTT DRAW'!AS$1,SWISSW!$J:$J,'MTT DRAW'!$A90,SWISSW!$F:$F,"Draw")))*IF(ROW()=COLUMN(),0.5,1)</f>
        <v>0</v>
      </c>
      <c r="AT90" s="11">
        <f ca="1">((COUNTIFS(SWISSW!$I:$I,'MTT DRAW'!$A90,SWISSW!$J:$J,'MTT DRAW'!AT$1,SWISSW!$F:$F,"Draw")+COUNTIFS(SWISSW!$I:$I,'MTT DRAW'!AT$1,SWISSW!$J:$J,'MTT DRAW'!$A90,SWISSW!$F:$F,"Draw")))*IF(ROW()=COLUMN(),0.5,1)</f>
        <v>0</v>
      </c>
      <c r="AU90" s="11">
        <f ca="1">((COUNTIFS(SWISSW!$I:$I,'MTT DRAW'!$A90,SWISSW!$J:$J,'MTT DRAW'!AU$1,SWISSW!$F:$F,"Draw")+COUNTIFS(SWISSW!$I:$I,'MTT DRAW'!AU$1,SWISSW!$J:$J,'MTT DRAW'!$A90,SWISSW!$F:$F,"Draw")))*IF(ROW()=COLUMN(),0.5,1)</f>
        <v>0</v>
      </c>
      <c r="AV90" s="11">
        <f ca="1">((COUNTIFS(SWISSW!$I:$I,'MTT DRAW'!$A90,SWISSW!$J:$J,'MTT DRAW'!AV$1,SWISSW!$F:$F,"Draw")+COUNTIFS(SWISSW!$I:$I,'MTT DRAW'!AV$1,SWISSW!$J:$J,'MTT DRAW'!$A90,SWISSW!$F:$F,"Draw")))*IF(ROW()=COLUMN(),0.5,1)</f>
        <v>0</v>
      </c>
      <c r="AW90" s="11">
        <f ca="1">((COUNTIFS(SWISSW!$I:$I,'MTT DRAW'!$A90,SWISSW!$J:$J,'MTT DRAW'!AW$1,SWISSW!$F:$F,"Draw")+COUNTIFS(SWISSW!$I:$I,'MTT DRAW'!AW$1,SWISSW!$J:$J,'MTT DRAW'!$A90,SWISSW!$F:$F,"Draw")))*IF(ROW()=COLUMN(),0.5,1)</f>
        <v>0</v>
      </c>
      <c r="AX90" s="11">
        <f ca="1">((COUNTIFS(SWISSW!$I:$I,'MTT DRAW'!$A90,SWISSW!$J:$J,'MTT DRAW'!AX$1,SWISSW!$F:$F,"Draw")+COUNTIFS(SWISSW!$I:$I,'MTT DRAW'!AX$1,SWISSW!$J:$J,'MTT DRAW'!$A90,SWISSW!$F:$F,"Draw")))*IF(ROW()=COLUMN(),0.5,1)</f>
        <v>0</v>
      </c>
      <c r="AY90" s="11">
        <f ca="1">((COUNTIFS(SWISSW!$I:$I,'MTT DRAW'!$A90,SWISSW!$J:$J,'MTT DRAW'!AY$1,SWISSW!$F:$F,"Draw")+COUNTIFS(SWISSW!$I:$I,'MTT DRAW'!AY$1,SWISSW!$J:$J,'MTT DRAW'!$A90,SWISSW!$F:$F,"Draw")))*IF(ROW()=COLUMN(),0.5,1)</f>
        <v>0</v>
      </c>
      <c r="AZ90" s="11">
        <f ca="1">((COUNTIFS(SWISSW!$I:$I,'MTT DRAW'!$A90,SWISSW!$J:$J,'MTT DRAW'!AZ$1,SWISSW!$F:$F,"Draw")+COUNTIFS(SWISSW!$I:$I,'MTT DRAW'!AZ$1,SWISSW!$J:$J,'MTT DRAW'!$A90,SWISSW!$F:$F,"Draw")))*IF(ROW()=COLUMN(),0.5,1)</f>
        <v>0</v>
      </c>
      <c r="BA90" s="11">
        <f ca="1">((COUNTIFS(SWISSW!$I:$I,'MTT DRAW'!$A90,SWISSW!$J:$J,'MTT DRAW'!BA$1,SWISSW!$F:$F,"Draw")+COUNTIFS(SWISSW!$I:$I,'MTT DRAW'!BA$1,SWISSW!$J:$J,'MTT DRAW'!$A90,SWISSW!$F:$F,"Draw")))*IF(ROW()=COLUMN(),0.5,1)</f>
        <v>0</v>
      </c>
      <c r="BB90" s="11">
        <f ca="1">((COUNTIFS(SWISSW!$I:$I,'MTT DRAW'!$A90,SWISSW!$J:$J,'MTT DRAW'!BB$1,SWISSW!$F:$F,"Draw")+COUNTIFS(SWISSW!$I:$I,'MTT DRAW'!BB$1,SWISSW!$J:$J,'MTT DRAW'!$A90,SWISSW!$F:$F,"Draw")))*IF(ROW()=COLUMN(),0.5,1)</f>
        <v>0</v>
      </c>
      <c r="BC90" s="11">
        <f ca="1">((COUNTIFS(SWISSW!$I:$I,'MTT DRAW'!$A90,SWISSW!$J:$J,'MTT DRAW'!BC$1,SWISSW!$F:$F,"Draw")+COUNTIFS(SWISSW!$I:$I,'MTT DRAW'!BC$1,SWISSW!$J:$J,'MTT DRAW'!$A90,SWISSW!$F:$F,"Draw")))*IF(ROW()=COLUMN(),0.5,1)</f>
        <v>0</v>
      </c>
      <c r="BD90" s="11">
        <f ca="1">((COUNTIFS(SWISSW!$I:$I,'MTT DRAW'!$A90,SWISSW!$J:$J,'MTT DRAW'!BD$1,SWISSW!$F:$F,"Draw")+COUNTIFS(SWISSW!$I:$I,'MTT DRAW'!BD$1,SWISSW!$J:$J,'MTT DRAW'!$A90,SWISSW!$F:$F,"Draw")))*IF(ROW()=COLUMN(),0.5,1)</f>
        <v>0</v>
      </c>
      <c r="BE90" s="11">
        <f ca="1">((COUNTIFS(SWISSW!$I:$I,'MTT DRAW'!$A90,SWISSW!$J:$J,'MTT DRAW'!BE$1,SWISSW!$F:$F,"Draw")+COUNTIFS(SWISSW!$I:$I,'MTT DRAW'!BE$1,SWISSW!$J:$J,'MTT DRAW'!$A90,SWISSW!$F:$F,"Draw")))*IF(ROW()=COLUMN(),0.5,1)</f>
        <v>0</v>
      </c>
      <c r="BF90" s="11">
        <f ca="1">((COUNTIFS(SWISSW!$I:$I,'MTT DRAW'!$A90,SWISSW!$J:$J,'MTT DRAW'!BF$1,SWISSW!$F:$F,"Draw")+COUNTIFS(SWISSW!$I:$I,'MTT DRAW'!BF$1,SWISSW!$J:$J,'MTT DRAW'!$A90,SWISSW!$F:$F,"Draw")))*IF(ROW()=COLUMN(),0.5,1)</f>
        <v>0</v>
      </c>
      <c r="BG90" s="11">
        <f ca="1">((COUNTIFS(SWISSW!$I:$I,'MTT DRAW'!$A90,SWISSW!$J:$J,'MTT DRAW'!BG$1,SWISSW!$F:$F,"Draw")+COUNTIFS(SWISSW!$I:$I,'MTT DRAW'!BG$1,SWISSW!$J:$J,'MTT DRAW'!$A90,SWISSW!$F:$F,"Draw")))*IF(ROW()=COLUMN(),0.5,1)</f>
        <v>0</v>
      </c>
      <c r="BH90" s="11">
        <f ca="1">((COUNTIFS(SWISSW!$I:$I,'MTT DRAW'!$A90,SWISSW!$J:$J,'MTT DRAW'!BH$1,SWISSW!$F:$F,"Draw")+COUNTIFS(SWISSW!$I:$I,'MTT DRAW'!BH$1,SWISSW!$J:$J,'MTT DRAW'!$A90,SWISSW!$F:$F,"Draw")))*IF(ROW()=COLUMN(),0.5,1)</f>
        <v>0</v>
      </c>
      <c r="BI90" s="11">
        <f ca="1">((COUNTIFS(SWISSW!$I:$I,'MTT DRAW'!$A90,SWISSW!$J:$J,'MTT DRAW'!BI$1,SWISSW!$F:$F,"Draw")+COUNTIFS(SWISSW!$I:$I,'MTT DRAW'!BI$1,SWISSW!$J:$J,'MTT DRAW'!$A90,SWISSW!$F:$F,"Draw")))*IF(ROW()=COLUMN(),0.5,1)</f>
        <v>0</v>
      </c>
      <c r="BJ90" s="11">
        <f ca="1">((COUNTIFS(SWISSW!$I:$I,'MTT DRAW'!$A90,SWISSW!$J:$J,'MTT DRAW'!BJ$1,SWISSW!$F:$F,"Draw")+COUNTIFS(SWISSW!$I:$I,'MTT DRAW'!BJ$1,SWISSW!$J:$J,'MTT DRAW'!$A90,SWISSW!$F:$F,"Draw")))*IF(ROW()=COLUMN(),0.5,1)</f>
        <v>0</v>
      </c>
      <c r="BK90" s="11">
        <f ca="1">((COUNTIFS(SWISSW!$I:$I,'MTT DRAW'!$A90,SWISSW!$J:$J,'MTT DRAW'!BK$1,SWISSW!$F:$F,"Draw")+COUNTIFS(SWISSW!$I:$I,'MTT DRAW'!BK$1,SWISSW!$J:$J,'MTT DRAW'!$A90,SWISSW!$F:$F,"Draw")))*IF(ROW()=COLUMN(),0.5,1)</f>
        <v>0</v>
      </c>
      <c r="BL90" s="11">
        <f ca="1">((COUNTIFS(SWISSW!$I:$I,'MTT DRAW'!$A90,SWISSW!$J:$J,'MTT DRAW'!BL$1,SWISSW!$F:$F,"Draw")+COUNTIFS(SWISSW!$I:$I,'MTT DRAW'!BL$1,SWISSW!$J:$J,'MTT DRAW'!$A90,SWISSW!$F:$F,"Draw")))*IF(ROW()=COLUMN(),0.5,1)</f>
        <v>0</v>
      </c>
      <c r="BM90" s="11" t="str">
        <f ca="1">MATCHUP!BM90</f>
        <v>-</v>
      </c>
      <c r="BN90" s="11" t="str">
        <f ca="1">MATCHUP!BN90</f>
        <v>-</v>
      </c>
      <c r="BO90" s="11" t="str">
        <f ca="1">MATCHUP!BO90</f>
        <v>-</v>
      </c>
      <c r="BP90" s="11" t="str">
        <f ca="1">MATCHUP!BP90</f>
        <v>-</v>
      </c>
      <c r="BQ90" s="11" t="str">
        <f ca="1">MATCHUP!BQ90</f>
        <v>-</v>
      </c>
      <c r="BR90" s="11" t="str">
        <f ca="1">MATCHUP!BR90</f>
        <v>-</v>
      </c>
      <c r="BS90" s="11" t="str">
        <f ca="1">MATCHUP!BS90</f>
        <v>-</v>
      </c>
      <c r="BT90" s="11" t="str">
        <f ca="1">MATCHUP!BT90</f>
        <v>-</v>
      </c>
      <c r="BU90" s="11" t="str">
        <f ca="1">MATCHUP!BU90</f>
        <v>-</v>
      </c>
      <c r="BV90" s="11" t="str">
        <f ca="1">MATCHUP!BV90</f>
        <v>-</v>
      </c>
      <c r="BW90" s="11" t="str">
        <f ca="1">MATCHUP!BW90</f>
        <v>-</v>
      </c>
      <c r="BX90" s="11" t="str">
        <f ca="1">MATCHUP!BX90</f>
        <v>-</v>
      </c>
      <c r="BY90" s="11" t="str">
        <f ca="1">MATCHUP!BY90</f>
        <v>-</v>
      </c>
      <c r="BZ90" s="11" t="str">
        <f ca="1">MATCHUP!BZ90</f>
        <v>-</v>
      </c>
      <c r="CA90" s="11" t="str">
        <f ca="1">MATCHUP!CA90</f>
        <v>-</v>
      </c>
      <c r="CB90" s="11" t="str">
        <f ca="1">MATCHUP!CB90</f>
        <v>-</v>
      </c>
      <c r="CC90" s="11" t="str">
        <f ca="1">MATCHUP!CC90</f>
        <v>-</v>
      </c>
      <c r="CD90" s="11" t="str">
        <f ca="1">MATCHUP!CD90</f>
        <v>-</v>
      </c>
      <c r="CE90" s="11" t="str">
        <f ca="1">MATCHUP!CE90</f>
        <v>-</v>
      </c>
      <c r="CF90" s="11" t="str">
        <f ca="1">MATCHUP!CF90</f>
        <v>-</v>
      </c>
      <c r="CG90" s="11" t="str">
        <f ca="1">MATCHUP!CG90</f>
        <v>-</v>
      </c>
      <c r="CH90" s="11" t="str">
        <f ca="1">MATCHUP!CH90</f>
        <v>-</v>
      </c>
      <c r="CI90" s="11" t="str">
        <f ca="1">MATCHUP!CI90</f>
        <v>-</v>
      </c>
      <c r="CJ90" s="11" t="str">
        <f ca="1">MATCHUP!CJ90</f>
        <v>-</v>
      </c>
      <c r="CK90" s="11" t="str">
        <f ca="1">MATCHUP!CK90</f>
        <v>-</v>
      </c>
      <c r="CL90" s="11" t="str">
        <f ca="1">MATCHUP!CL90</f>
        <v>-</v>
      </c>
      <c r="CM90" s="11" t="str">
        <f ca="1">MATCHUP!CM90</f>
        <v>-</v>
      </c>
      <c r="CN90" s="11" t="str">
        <f ca="1">MATCHUP!CN90</f>
        <v>-</v>
      </c>
      <c r="CO90" s="11" t="str">
        <f ca="1">MATCHUP!CO90</f>
        <v>-</v>
      </c>
      <c r="CP90" s="11" t="str">
        <f ca="1">MATCHUP!CP90</f>
        <v>-</v>
      </c>
      <c r="CQ90" s="11" t="str">
        <f ca="1">MATCHUP!CQ90</f>
        <v>-</v>
      </c>
      <c r="CR90" s="11" t="str">
        <f ca="1">MATCHUP!CR90</f>
        <v>-</v>
      </c>
      <c r="CS90" s="11" t="str">
        <f ca="1">MATCHUP!CS90</f>
        <v>-</v>
      </c>
      <c r="CT90" s="11" t="str">
        <f ca="1">MATCHUP!CT90</f>
        <v>-</v>
      </c>
      <c r="CU90" s="11" t="str">
        <f ca="1">MATCHUP!CU90</f>
        <v>-</v>
      </c>
      <c r="CV90" s="11" t="str">
        <f ca="1">MATCHUP!CV90</f>
        <v>-</v>
      </c>
    </row>
    <row r="91" spans="1:100" ht="55" customHeight="1" x14ac:dyDescent="0.3">
      <c r="A91" s="3">
        <f ca="1">MATCHUP!A91</f>
        <v>0</v>
      </c>
      <c r="B91" s="11">
        <f ca="1">((COUNTIFS(SWISSW!$I:$I,'MTT DRAW'!$A91,SWISSW!$J:$J,'MTT DRAW'!B$1,SWISSW!$F:$F,"Draw")+COUNTIFS(SWISSW!$I:$I,'MTT DRAW'!B$1,SWISSW!$J:$J,'MTT DRAW'!$A91,SWISSW!$F:$F,"Draw")))*IF(ROW()=COLUMN(),0.5,1)</f>
        <v>0</v>
      </c>
      <c r="C91" s="11">
        <f ca="1">((COUNTIFS(SWISSW!$I:$I,'MTT DRAW'!$A91,SWISSW!$J:$J,'MTT DRAW'!C$1,SWISSW!$F:$F,"Draw")+COUNTIFS(SWISSW!$I:$I,'MTT DRAW'!C$1,SWISSW!$J:$J,'MTT DRAW'!$A91,SWISSW!$F:$F,"Draw")))*IF(ROW()=COLUMN(),0.5,1)</f>
        <v>0</v>
      </c>
      <c r="D91" s="11">
        <f ca="1">((COUNTIFS(SWISSW!$I:$I,'MTT DRAW'!$A91,SWISSW!$J:$J,'MTT DRAW'!D$1,SWISSW!$F:$F,"Draw")+COUNTIFS(SWISSW!$I:$I,'MTT DRAW'!D$1,SWISSW!$J:$J,'MTT DRAW'!$A91,SWISSW!$F:$F,"Draw")))*IF(ROW()=COLUMN(),0.5,1)</f>
        <v>0</v>
      </c>
      <c r="E91" s="11">
        <f ca="1">((COUNTIFS(SWISSW!$I:$I,'MTT DRAW'!$A91,SWISSW!$J:$J,'MTT DRAW'!E$1,SWISSW!$F:$F,"Draw")+COUNTIFS(SWISSW!$I:$I,'MTT DRAW'!E$1,SWISSW!$J:$J,'MTT DRAW'!$A91,SWISSW!$F:$F,"Draw")))*IF(ROW()=COLUMN(),0.5,1)</f>
        <v>0</v>
      </c>
      <c r="F91" s="11">
        <f ca="1">((COUNTIFS(SWISSW!$I:$I,'MTT DRAW'!$A91,SWISSW!$J:$J,'MTT DRAW'!F$1,SWISSW!$F:$F,"Draw")+COUNTIFS(SWISSW!$I:$I,'MTT DRAW'!F$1,SWISSW!$J:$J,'MTT DRAW'!$A91,SWISSW!$F:$F,"Draw")))*IF(ROW()=COLUMN(),0.5,1)</f>
        <v>0</v>
      </c>
      <c r="G91" s="11">
        <f ca="1">((COUNTIFS(SWISSW!$I:$I,'MTT DRAW'!$A91,SWISSW!$J:$J,'MTT DRAW'!G$1,SWISSW!$F:$F,"Draw")+COUNTIFS(SWISSW!$I:$I,'MTT DRAW'!G$1,SWISSW!$J:$J,'MTT DRAW'!$A91,SWISSW!$F:$F,"Draw")))*IF(ROW()=COLUMN(),0.5,1)</f>
        <v>0</v>
      </c>
      <c r="H91" s="11">
        <f ca="1">((COUNTIFS(SWISSW!$I:$I,'MTT DRAW'!$A91,SWISSW!$J:$J,'MTT DRAW'!H$1,SWISSW!$F:$F,"Draw")+COUNTIFS(SWISSW!$I:$I,'MTT DRAW'!H$1,SWISSW!$J:$J,'MTT DRAW'!$A91,SWISSW!$F:$F,"Draw")))*IF(ROW()=COLUMN(),0.5,1)</f>
        <v>0</v>
      </c>
      <c r="I91" s="11">
        <f ca="1">((COUNTIFS(SWISSW!$I:$I,'MTT DRAW'!$A91,SWISSW!$J:$J,'MTT DRAW'!I$1,SWISSW!$F:$F,"Draw")+COUNTIFS(SWISSW!$I:$I,'MTT DRAW'!I$1,SWISSW!$J:$J,'MTT DRAW'!$A91,SWISSW!$F:$F,"Draw")))*IF(ROW()=COLUMN(),0.5,1)</f>
        <v>0</v>
      </c>
      <c r="J91" s="11">
        <f ca="1">((COUNTIFS(SWISSW!$I:$I,'MTT DRAW'!$A91,SWISSW!$J:$J,'MTT DRAW'!J$1,SWISSW!$F:$F,"Draw")+COUNTIFS(SWISSW!$I:$I,'MTT DRAW'!J$1,SWISSW!$J:$J,'MTT DRAW'!$A91,SWISSW!$F:$F,"Draw")))*IF(ROW()=COLUMN(),0.5,1)</f>
        <v>0</v>
      </c>
      <c r="K91" s="11">
        <f ca="1">((COUNTIFS(SWISSW!$I:$I,'MTT DRAW'!$A91,SWISSW!$J:$J,'MTT DRAW'!K$1,SWISSW!$F:$F,"Draw")+COUNTIFS(SWISSW!$I:$I,'MTT DRAW'!K$1,SWISSW!$J:$J,'MTT DRAW'!$A91,SWISSW!$F:$F,"Draw")))*IF(ROW()=COLUMN(),0.5,1)</f>
        <v>0</v>
      </c>
      <c r="L91" s="11">
        <f ca="1">((COUNTIFS(SWISSW!$I:$I,'MTT DRAW'!$A91,SWISSW!$J:$J,'MTT DRAW'!L$1,SWISSW!$F:$F,"Draw")+COUNTIFS(SWISSW!$I:$I,'MTT DRAW'!L$1,SWISSW!$J:$J,'MTT DRAW'!$A91,SWISSW!$F:$F,"Draw")))*IF(ROW()=COLUMN(),0.5,1)</f>
        <v>0</v>
      </c>
      <c r="M91" s="11">
        <f ca="1">((COUNTIFS(SWISSW!$I:$I,'MTT DRAW'!$A91,SWISSW!$J:$J,'MTT DRAW'!M$1,SWISSW!$F:$F,"Draw")+COUNTIFS(SWISSW!$I:$I,'MTT DRAW'!M$1,SWISSW!$J:$J,'MTT DRAW'!$A91,SWISSW!$F:$F,"Draw")))*IF(ROW()=COLUMN(),0.5,1)</f>
        <v>0</v>
      </c>
      <c r="N91" s="11">
        <f ca="1">((COUNTIFS(SWISSW!$I:$I,'MTT DRAW'!$A91,SWISSW!$J:$J,'MTT DRAW'!N$1,SWISSW!$F:$F,"Draw")+COUNTIFS(SWISSW!$I:$I,'MTT DRAW'!N$1,SWISSW!$J:$J,'MTT DRAW'!$A91,SWISSW!$F:$F,"Draw")))*IF(ROW()=COLUMN(),0.5,1)</f>
        <v>0</v>
      </c>
      <c r="O91" s="11">
        <f ca="1">((COUNTIFS(SWISSW!$I:$I,'MTT DRAW'!$A91,SWISSW!$J:$J,'MTT DRAW'!O$1,SWISSW!$F:$F,"Draw")+COUNTIFS(SWISSW!$I:$I,'MTT DRAW'!O$1,SWISSW!$J:$J,'MTT DRAW'!$A91,SWISSW!$F:$F,"Draw")))*IF(ROW()=COLUMN(),0.5,1)</f>
        <v>0</v>
      </c>
      <c r="P91" s="11">
        <f ca="1">((COUNTIFS(SWISSW!$I:$I,'MTT DRAW'!$A91,SWISSW!$J:$J,'MTT DRAW'!P$1,SWISSW!$F:$F,"Draw")+COUNTIFS(SWISSW!$I:$I,'MTT DRAW'!P$1,SWISSW!$J:$J,'MTT DRAW'!$A91,SWISSW!$F:$F,"Draw")))*IF(ROW()=COLUMN(),0.5,1)</f>
        <v>0</v>
      </c>
      <c r="Q91" s="11">
        <f ca="1">((COUNTIFS(SWISSW!$I:$I,'MTT DRAW'!$A91,SWISSW!$J:$J,'MTT DRAW'!Q$1,SWISSW!$F:$F,"Draw")+COUNTIFS(SWISSW!$I:$I,'MTT DRAW'!Q$1,SWISSW!$J:$J,'MTT DRAW'!$A91,SWISSW!$F:$F,"Draw")))*IF(ROW()=COLUMN(),0.5,1)</f>
        <v>0</v>
      </c>
      <c r="R91" s="11">
        <f ca="1">((COUNTIFS(SWISSW!$I:$I,'MTT DRAW'!$A91,SWISSW!$J:$J,'MTT DRAW'!R$1,SWISSW!$F:$F,"Draw")+COUNTIFS(SWISSW!$I:$I,'MTT DRAW'!R$1,SWISSW!$J:$J,'MTT DRAW'!$A91,SWISSW!$F:$F,"Draw")))*IF(ROW()=COLUMN(),0.5,1)</f>
        <v>0</v>
      </c>
      <c r="S91" s="11">
        <f ca="1">((COUNTIFS(SWISSW!$I:$I,'MTT DRAW'!$A91,SWISSW!$J:$J,'MTT DRAW'!S$1,SWISSW!$F:$F,"Draw")+COUNTIFS(SWISSW!$I:$I,'MTT DRAW'!S$1,SWISSW!$J:$J,'MTT DRAW'!$A91,SWISSW!$F:$F,"Draw")))*IF(ROW()=COLUMN(),0.5,1)</f>
        <v>0</v>
      </c>
      <c r="T91" s="11">
        <f ca="1">((COUNTIFS(SWISSW!$I:$I,'MTT DRAW'!$A91,SWISSW!$J:$J,'MTT DRAW'!T$1,SWISSW!$F:$F,"Draw")+COUNTIFS(SWISSW!$I:$I,'MTT DRAW'!T$1,SWISSW!$J:$J,'MTT DRAW'!$A91,SWISSW!$F:$F,"Draw")))*IF(ROW()=COLUMN(),0.5,1)</f>
        <v>0</v>
      </c>
      <c r="U91" s="11">
        <f ca="1">((COUNTIFS(SWISSW!$I:$I,'MTT DRAW'!$A91,SWISSW!$J:$J,'MTT DRAW'!U$1,SWISSW!$F:$F,"Draw")+COUNTIFS(SWISSW!$I:$I,'MTT DRAW'!U$1,SWISSW!$J:$J,'MTT DRAW'!$A91,SWISSW!$F:$F,"Draw")))*IF(ROW()=COLUMN(),0.5,1)</f>
        <v>0</v>
      </c>
      <c r="V91" s="11">
        <f ca="1">((COUNTIFS(SWISSW!$I:$I,'MTT DRAW'!$A91,SWISSW!$J:$J,'MTT DRAW'!V$1,SWISSW!$F:$F,"Draw")+COUNTIFS(SWISSW!$I:$I,'MTT DRAW'!V$1,SWISSW!$J:$J,'MTT DRAW'!$A91,SWISSW!$F:$F,"Draw")))*IF(ROW()=COLUMN(),0.5,1)</f>
        <v>0</v>
      </c>
      <c r="W91" s="11">
        <f ca="1">((COUNTIFS(SWISSW!$I:$I,'MTT DRAW'!$A91,SWISSW!$J:$J,'MTT DRAW'!W$1,SWISSW!$F:$F,"Draw")+COUNTIFS(SWISSW!$I:$I,'MTT DRAW'!W$1,SWISSW!$J:$J,'MTT DRAW'!$A91,SWISSW!$F:$F,"Draw")))*IF(ROW()=COLUMN(),0.5,1)</f>
        <v>0</v>
      </c>
      <c r="X91" s="11">
        <f ca="1">((COUNTIFS(SWISSW!$I:$I,'MTT DRAW'!$A91,SWISSW!$J:$J,'MTT DRAW'!X$1,SWISSW!$F:$F,"Draw")+COUNTIFS(SWISSW!$I:$I,'MTT DRAW'!X$1,SWISSW!$J:$J,'MTT DRAW'!$A91,SWISSW!$F:$F,"Draw")))*IF(ROW()=COLUMN(),0.5,1)</f>
        <v>0</v>
      </c>
      <c r="Y91" s="11">
        <f ca="1">((COUNTIFS(SWISSW!$I:$I,'MTT DRAW'!$A91,SWISSW!$J:$J,'MTT DRAW'!Y$1,SWISSW!$F:$F,"Draw")+COUNTIFS(SWISSW!$I:$I,'MTT DRAW'!Y$1,SWISSW!$J:$J,'MTT DRAW'!$A91,SWISSW!$F:$F,"Draw")))*IF(ROW()=COLUMN(),0.5,1)</f>
        <v>0</v>
      </c>
      <c r="Z91" s="11">
        <f ca="1">((COUNTIFS(SWISSW!$I:$I,'MTT DRAW'!$A91,SWISSW!$J:$J,'MTT DRAW'!Z$1,SWISSW!$F:$F,"Draw")+COUNTIFS(SWISSW!$I:$I,'MTT DRAW'!Z$1,SWISSW!$J:$J,'MTT DRAW'!$A91,SWISSW!$F:$F,"Draw")))*IF(ROW()=COLUMN(),0.5,1)</f>
        <v>0</v>
      </c>
      <c r="AA91" s="11">
        <f ca="1">((COUNTIFS(SWISSW!$I:$I,'MTT DRAW'!$A91,SWISSW!$J:$J,'MTT DRAW'!AA$1,SWISSW!$F:$F,"Draw")+COUNTIFS(SWISSW!$I:$I,'MTT DRAW'!AA$1,SWISSW!$J:$J,'MTT DRAW'!$A91,SWISSW!$F:$F,"Draw")))*IF(ROW()=COLUMN(),0.5,1)</f>
        <v>0</v>
      </c>
      <c r="AB91" s="11">
        <f ca="1">((COUNTIFS(SWISSW!$I:$I,'MTT DRAW'!$A91,SWISSW!$J:$J,'MTT DRAW'!AB$1,SWISSW!$F:$F,"Draw")+COUNTIFS(SWISSW!$I:$I,'MTT DRAW'!AB$1,SWISSW!$J:$J,'MTT DRAW'!$A91,SWISSW!$F:$F,"Draw")))*IF(ROW()=COLUMN(),0.5,1)</f>
        <v>0</v>
      </c>
      <c r="AC91" s="11">
        <f ca="1">((COUNTIFS(SWISSW!$I:$I,'MTT DRAW'!$A91,SWISSW!$J:$J,'MTT DRAW'!AC$1,SWISSW!$F:$F,"Draw")+COUNTIFS(SWISSW!$I:$I,'MTT DRAW'!AC$1,SWISSW!$J:$J,'MTT DRAW'!$A91,SWISSW!$F:$F,"Draw")))*IF(ROW()=COLUMN(),0.5,1)</f>
        <v>0</v>
      </c>
      <c r="AD91" s="11">
        <f ca="1">((COUNTIFS(SWISSW!$I:$I,'MTT DRAW'!$A91,SWISSW!$J:$J,'MTT DRAW'!AD$1,SWISSW!$F:$F,"Draw")+COUNTIFS(SWISSW!$I:$I,'MTT DRAW'!AD$1,SWISSW!$J:$J,'MTT DRAW'!$A91,SWISSW!$F:$F,"Draw")))*IF(ROW()=COLUMN(),0.5,1)</f>
        <v>0</v>
      </c>
      <c r="AE91" s="11">
        <f ca="1">((COUNTIFS(SWISSW!$I:$I,'MTT DRAW'!$A91,SWISSW!$J:$J,'MTT DRAW'!AE$1,SWISSW!$F:$F,"Draw")+COUNTIFS(SWISSW!$I:$I,'MTT DRAW'!AE$1,SWISSW!$J:$J,'MTT DRAW'!$A91,SWISSW!$F:$F,"Draw")))*IF(ROW()=COLUMN(),0.5,1)</f>
        <v>0</v>
      </c>
      <c r="AF91" s="11">
        <f ca="1">((COUNTIFS(SWISSW!$I:$I,'MTT DRAW'!$A91,SWISSW!$J:$J,'MTT DRAW'!AF$1,SWISSW!$F:$F,"Draw")+COUNTIFS(SWISSW!$I:$I,'MTT DRAW'!AF$1,SWISSW!$J:$J,'MTT DRAW'!$A91,SWISSW!$F:$F,"Draw")))*IF(ROW()=COLUMN(),0.5,1)</f>
        <v>0</v>
      </c>
      <c r="AG91" s="11">
        <f ca="1">((COUNTIFS(SWISSW!$I:$I,'MTT DRAW'!$A91,SWISSW!$J:$J,'MTT DRAW'!AG$1,SWISSW!$F:$F,"Draw")+COUNTIFS(SWISSW!$I:$I,'MTT DRAW'!AG$1,SWISSW!$J:$J,'MTT DRAW'!$A91,SWISSW!$F:$F,"Draw")))*IF(ROW()=COLUMN(),0.5,1)</f>
        <v>0</v>
      </c>
      <c r="AH91" s="11">
        <f ca="1">((COUNTIFS(SWISSW!$I:$I,'MTT DRAW'!$A91,SWISSW!$J:$J,'MTT DRAW'!AH$1,SWISSW!$F:$F,"Draw")+COUNTIFS(SWISSW!$I:$I,'MTT DRAW'!AH$1,SWISSW!$J:$J,'MTT DRAW'!$A91,SWISSW!$F:$F,"Draw")))*IF(ROW()=COLUMN(),0.5,1)</f>
        <v>0</v>
      </c>
      <c r="AI91" s="11">
        <f ca="1">((COUNTIFS(SWISSW!$I:$I,'MTT DRAW'!$A91,SWISSW!$J:$J,'MTT DRAW'!AI$1,SWISSW!$F:$F,"Draw")+COUNTIFS(SWISSW!$I:$I,'MTT DRAW'!AI$1,SWISSW!$J:$J,'MTT DRAW'!$A91,SWISSW!$F:$F,"Draw")))*IF(ROW()=COLUMN(),0.5,1)</f>
        <v>0</v>
      </c>
      <c r="AJ91" s="11">
        <f ca="1">((COUNTIFS(SWISSW!$I:$I,'MTT DRAW'!$A91,SWISSW!$J:$J,'MTT DRAW'!AJ$1,SWISSW!$F:$F,"Draw")+COUNTIFS(SWISSW!$I:$I,'MTT DRAW'!AJ$1,SWISSW!$J:$J,'MTT DRAW'!$A91,SWISSW!$F:$F,"Draw")))*IF(ROW()=COLUMN(),0.5,1)</f>
        <v>0</v>
      </c>
      <c r="AK91" s="11">
        <f ca="1">((COUNTIFS(SWISSW!$I:$I,'MTT DRAW'!$A91,SWISSW!$J:$J,'MTT DRAW'!AK$1,SWISSW!$F:$F,"Draw")+COUNTIFS(SWISSW!$I:$I,'MTT DRAW'!AK$1,SWISSW!$J:$J,'MTT DRAW'!$A91,SWISSW!$F:$F,"Draw")))*IF(ROW()=COLUMN(),0.5,1)</f>
        <v>0</v>
      </c>
      <c r="AL91" s="11">
        <f ca="1">((COUNTIFS(SWISSW!$I:$I,'MTT DRAW'!$A91,SWISSW!$J:$J,'MTT DRAW'!AL$1,SWISSW!$F:$F,"Draw")+COUNTIFS(SWISSW!$I:$I,'MTT DRAW'!AL$1,SWISSW!$J:$J,'MTT DRAW'!$A91,SWISSW!$F:$F,"Draw")))*IF(ROW()=COLUMN(),0.5,1)</f>
        <v>0</v>
      </c>
      <c r="AM91" s="11">
        <f ca="1">((COUNTIFS(SWISSW!$I:$I,'MTT DRAW'!$A91,SWISSW!$J:$J,'MTT DRAW'!AM$1,SWISSW!$F:$F,"Draw")+COUNTIFS(SWISSW!$I:$I,'MTT DRAW'!AM$1,SWISSW!$J:$J,'MTT DRAW'!$A91,SWISSW!$F:$F,"Draw")))*IF(ROW()=COLUMN(),0.5,1)</f>
        <v>0</v>
      </c>
      <c r="AN91" s="11">
        <f ca="1">((COUNTIFS(SWISSW!$I:$I,'MTT DRAW'!$A91,SWISSW!$J:$J,'MTT DRAW'!AN$1,SWISSW!$F:$F,"Draw")+COUNTIFS(SWISSW!$I:$I,'MTT DRAW'!AN$1,SWISSW!$J:$J,'MTT DRAW'!$A91,SWISSW!$F:$F,"Draw")))*IF(ROW()=COLUMN(),0.5,1)</f>
        <v>0</v>
      </c>
      <c r="AO91" s="11">
        <f ca="1">((COUNTIFS(SWISSW!$I:$I,'MTT DRAW'!$A91,SWISSW!$J:$J,'MTT DRAW'!AO$1,SWISSW!$F:$F,"Draw")+COUNTIFS(SWISSW!$I:$I,'MTT DRAW'!AO$1,SWISSW!$J:$J,'MTT DRAW'!$A91,SWISSW!$F:$F,"Draw")))*IF(ROW()=COLUMN(),0.5,1)</f>
        <v>0</v>
      </c>
      <c r="AP91" s="11">
        <f ca="1">((COUNTIFS(SWISSW!$I:$I,'MTT DRAW'!$A91,SWISSW!$J:$J,'MTT DRAW'!AP$1,SWISSW!$F:$F,"Draw")+COUNTIFS(SWISSW!$I:$I,'MTT DRAW'!AP$1,SWISSW!$J:$J,'MTT DRAW'!$A91,SWISSW!$F:$F,"Draw")))*IF(ROW()=COLUMN(),0.5,1)</f>
        <v>0</v>
      </c>
      <c r="AQ91" s="11">
        <f ca="1">((COUNTIFS(SWISSW!$I:$I,'MTT DRAW'!$A91,SWISSW!$J:$J,'MTT DRAW'!AQ$1,SWISSW!$F:$F,"Draw")+COUNTIFS(SWISSW!$I:$I,'MTT DRAW'!AQ$1,SWISSW!$J:$J,'MTT DRAW'!$A91,SWISSW!$F:$F,"Draw")))*IF(ROW()=COLUMN(),0.5,1)</f>
        <v>0</v>
      </c>
      <c r="AR91" s="11">
        <f ca="1">((COUNTIFS(SWISSW!$I:$I,'MTT DRAW'!$A91,SWISSW!$J:$J,'MTT DRAW'!AR$1,SWISSW!$F:$F,"Draw")+COUNTIFS(SWISSW!$I:$I,'MTT DRAW'!AR$1,SWISSW!$J:$J,'MTT DRAW'!$A91,SWISSW!$F:$F,"Draw")))*IF(ROW()=COLUMN(),0.5,1)</f>
        <v>0</v>
      </c>
      <c r="AS91" s="11">
        <f ca="1">((COUNTIFS(SWISSW!$I:$I,'MTT DRAW'!$A91,SWISSW!$J:$J,'MTT DRAW'!AS$1,SWISSW!$F:$F,"Draw")+COUNTIFS(SWISSW!$I:$I,'MTT DRAW'!AS$1,SWISSW!$J:$J,'MTT DRAW'!$A91,SWISSW!$F:$F,"Draw")))*IF(ROW()=COLUMN(),0.5,1)</f>
        <v>0</v>
      </c>
      <c r="AT91" s="11">
        <f ca="1">((COUNTIFS(SWISSW!$I:$I,'MTT DRAW'!$A91,SWISSW!$J:$J,'MTT DRAW'!AT$1,SWISSW!$F:$F,"Draw")+COUNTIFS(SWISSW!$I:$I,'MTT DRAW'!AT$1,SWISSW!$J:$J,'MTT DRAW'!$A91,SWISSW!$F:$F,"Draw")))*IF(ROW()=COLUMN(),0.5,1)</f>
        <v>0</v>
      </c>
      <c r="AU91" s="11">
        <f ca="1">((COUNTIFS(SWISSW!$I:$I,'MTT DRAW'!$A91,SWISSW!$J:$J,'MTT DRAW'!AU$1,SWISSW!$F:$F,"Draw")+COUNTIFS(SWISSW!$I:$I,'MTT DRAW'!AU$1,SWISSW!$J:$J,'MTT DRAW'!$A91,SWISSW!$F:$F,"Draw")))*IF(ROW()=COLUMN(),0.5,1)</f>
        <v>0</v>
      </c>
      <c r="AV91" s="11">
        <f ca="1">((COUNTIFS(SWISSW!$I:$I,'MTT DRAW'!$A91,SWISSW!$J:$J,'MTT DRAW'!AV$1,SWISSW!$F:$F,"Draw")+COUNTIFS(SWISSW!$I:$I,'MTT DRAW'!AV$1,SWISSW!$J:$J,'MTT DRAW'!$A91,SWISSW!$F:$F,"Draw")))*IF(ROW()=COLUMN(),0.5,1)</f>
        <v>0</v>
      </c>
      <c r="AW91" s="11">
        <f ca="1">((COUNTIFS(SWISSW!$I:$I,'MTT DRAW'!$A91,SWISSW!$J:$J,'MTT DRAW'!AW$1,SWISSW!$F:$F,"Draw")+COUNTIFS(SWISSW!$I:$I,'MTT DRAW'!AW$1,SWISSW!$J:$J,'MTT DRAW'!$A91,SWISSW!$F:$F,"Draw")))*IF(ROW()=COLUMN(),0.5,1)</f>
        <v>0</v>
      </c>
      <c r="AX91" s="11">
        <f ca="1">((COUNTIFS(SWISSW!$I:$I,'MTT DRAW'!$A91,SWISSW!$J:$J,'MTT DRAW'!AX$1,SWISSW!$F:$F,"Draw")+COUNTIFS(SWISSW!$I:$I,'MTT DRAW'!AX$1,SWISSW!$J:$J,'MTT DRAW'!$A91,SWISSW!$F:$F,"Draw")))*IF(ROW()=COLUMN(),0.5,1)</f>
        <v>0</v>
      </c>
      <c r="AY91" s="11">
        <f ca="1">((COUNTIFS(SWISSW!$I:$I,'MTT DRAW'!$A91,SWISSW!$J:$J,'MTT DRAW'!AY$1,SWISSW!$F:$F,"Draw")+COUNTIFS(SWISSW!$I:$I,'MTT DRAW'!AY$1,SWISSW!$J:$J,'MTT DRAW'!$A91,SWISSW!$F:$F,"Draw")))*IF(ROW()=COLUMN(),0.5,1)</f>
        <v>0</v>
      </c>
      <c r="AZ91" s="11">
        <f ca="1">((COUNTIFS(SWISSW!$I:$I,'MTT DRAW'!$A91,SWISSW!$J:$J,'MTT DRAW'!AZ$1,SWISSW!$F:$F,"Draw")+COUNTIFS(SWISSW!$I:$I,'MTT DRAW'!AZ$1,SWISSW!$J:$J,'MTT DRAW'!$A91,SWISSW!$F:$F,"Draw")))*IF(ROW()=COLUMN(),0.5,1)</f>
        <v>0</v>
      </c>
      <c r="BA91" s="11">
        <f ca="1">((COUNTIFS(SWISSW!$I:$I,'MTT DRAW'!$A91,SWISSW!$J:$J,'MTT DRAW'!BA$1,SWISSW!$F:$F,"Draw")+COUNTIFS(SWISSW!$I:$I,'MTT DRAW'!BA$1,SWISSW!$J:$J,'MTT DRAW'!$A91,SWISSW!$F:$F,"Draw")))*IF(ROW()=COLUMN(),0.5,1)</f>
        <v>0</v>
      </c>
      <c r="BB91" s="11">
        <f ca="1">((COUNTIFS(SWISSW!$I:$I,'MTT DRAW'!$A91,SWISSW!$J:$J,'MTT DRAW'!BB$1,SWISSW!$F:$F,"Draw")+COUNTIFS(SWISSW!$I:$I,'MTT DRAW'!BB$1,SWISSW!$J:$J,'MTT DRAW'!$A91,SWISSW!$F:$F,"Draw")))*IF(ROW()=COLUMN(),0.5,1)</f>
        <v>0</v>
      </c>
      <c r="BC91" s="11">
        <f ca="1">((COUNTIFS(SWISSW!$I:$I,'MTT DRAW'!$A91,SWISSW!$J:$J,'MTT DRAW'!BC$1,SWISSW!$F:$F,"Draw")+COUNTIFS(SWISSW!$I:$I,'MTT DRAW'!BC$1,SWISSW!$J:$J,'MTT DRAW'!$A91,SWISSW!$F:$F,"Draw")))*IF(ROW()=COLUMN(),0.5,1)</f>
        <v>0</v>
      </c>
      <c r="BD91" s="11">
        <f ca="1">((COUNTIFS(SWISSW!$I:$I,'MTT DRAW'!$A91,SWISSW!$J:$J,'MTT DRAW'!BD$1,SWISSW!$F:$F,"Draw")+COUNTIFS(SWISSW!$I:$I,'MTT DRAW'!BD$1,SWISSW!$J:$J,'MTT DRAW'!$A91,SWISSW!$F:$F,"Draw")))*IF(ROW()=COLUMN(),0.5,1)</f>
        <v>0</v>
      </c>
      <c r="BE91" s="11">
        <f ca="1">((COUNTIFS(SWISSW!$I:$I,'MTT DRAW'!$A91,SWISSW!$J:$J,'MTT DRAW'!BE$1,SWISSW!$F:$F,"Draw")+COUNTIFS(SWISSW!$I:$I,'MTT DRAW'!BE$1,SWISSW!$J:$J,'MTT DRAW'!$A91,SWISSW!$F:$F,"Draw")))*IF(ROW()=COLUMN(),0.5,1)</f>
        <v>0</v>
      </c>
      <c r="BF91" s="11">
        <f ca="1">((COUNTIFS(SWISSW!$I:$I,'MTT DRAW'!$A91,SWISSW!$J:$J,'MTT DRAW'!BF$1,SWISSW!$F:$F,"Draw")+COUNTIFS(SWISSW!$I:$I,'MTT DRAW'!BF$1,SWISSW!$J:$J,'MTT DRAW'!$A91,SWISSW!$F:$F,"Draw")))*IF(ROW()=COLUMN(),0.5,1)</f>
        <v>0</v>
      </c>
      <c r="BG91" s="11">
        <f ca="1">((COUNTIFS(SWISSW!$I:$I,'MTT DRAW'!$A91,SWISSW!$J:$J,'MTT DRAW'!BG$1,SWISSW!$F:$F,"Draw")+COUNTIFS(SWISSW!$I:$I,'MTT DRAW'!BG$1,SWISSW!$J:$J,'MTT DRAW'!$A91,SWISSW!$F:$F,"Draw")))*IF(ROW()=COLUMN(),0.5,1)</f>
        <v>0</v>
      </c>
      <c r="BH91" s="11">
        <f ca="1">((COUNTIFS(SWISSW!$I:$I,'MTT DRAW'!$A91,SWISSW!$J:$J,'MTT DRAW'!BH$1,SWISSW!$F:$F,"Draw")+COUNTIFS(SWISSW!$I:$I,'MTT DRAW'!BH$1,SWISSW!$J:$J,'MTT DRAW'!$A91,SWISSW!$F:$F,"Draw")))*IF(ROW()=COLUMN(),0.5,1)</f>
        <v>0</v>
      </c>
      <c r="BI91" s="11">
        <f ca="1">((COUNTIFS(SWISSW!$I:$I,'MTT DRAW'!$A91,SWISSW!$J:$J,'MTT DRAW'!BI$1,SWISSW!$F:$F,"Draw")+COUNTIFS(SWISSW!$I:$I,'MTT DRAW'!BI$1,SWISSW!$J:$J,'MTT DRAW'!$A91,SWISSW!$F:$F,"Draw")))*IF(ROW()=COLUMN(),0.5,1)</f>
        <v>0</v>
      </c>
      <c r="BJ91" s="11">
        <f ca="1">((COUNTIFS(SWISSW!$I:$I,'MTT DRAW'!$A91,SWISSW!$J:$J,'MTT DRAW'!BJ$1,SWISSW!$F:$F,"Draw")+COUNTIFS(SWISSW!$I:$I,'MTT DRAW'!BJ$1,SWISSW!$J:$J,'MTT DRAW'!$A91,SWISSW!$F:$F,"Draw")))*IF(ROW()=COLUMN(),0.5,1)</f>
        <v>0</v>
      </c>
      <c r="BK91" s="11">
        <f ca="1">((COUNTIFS(SWISSW!$I:$I,'MTT DRAW'!$A91,SWISSW!$J:$J,'MTT DRAW'!BK$1,SWISSW!$F:$F,"Draw")+COUNTIFS(SWISSW!$I:$I,'MTT DRAW'!BK$1,SWISSW!$J:$J,'MTT DRAW'!$A91,SWISSW!$F:$F,"Draw")))*IF(ROW()=COLUMN(),0.5,1)</f>
        <v>0</v>
      </c>
      <c r="BL91" s="11">
        <f ca="1">((COUNTIFS(SWISSW!$I:$I,'MTT DRAW'!$A91,SWISSW!$J:$J,'MTT DRAW'!BL$1,SWISSW!$F:$F,"Draw")+COUNTIFS(SWISSW!$I:$I,'MTT DRAW'!BL$1,SWISSW!$J:$J,'MTT DRAW'!$A91,SWISSW!$F:$F,"Draw")))*IF(ROW()=COLUMN(),0.5,1)</f>
        <v>0</v>
      </c>
      <c r="BM91" s="11" t="str">
        <f ca="1">MATCHUP!BM91</f>
        <v>-</v>
      </c>
      <c r="BN91" s="11" t="str">
        <f ca="1">MATCHUP!BN91</f>
        <v>-</v>
      </c>
      <c r="BO91" s="11" t="str">
        <f ca="1">MATCHUP!BO91</f>
        <v>-</v>
      </c>
      <c r="BP91" s="11" t="str">
        <f ca="1">MATCHUP!BP91</f>
        <v>-</v>
      </c>
      <c r="BQ91" s="11" t="str">
        <f ca="1">MATCHUP!BQ91</f>
        <v>-</v>
      </c>
      <c r="BR91" s="11" t="str">
        <f ca="1">MATCHUP!BR91</f>
        <v>-</v>
      </c>
      <c r="BS91" s="11" t="str">
        <f ca="1">MATCHUP!BS91</f>
        <v>-</v>
      </c>
      <c r="BT91" s="11" t="str">
        <f ca="1">MATCHUP!BT91</f>
        <v>-</v>
      </c>
      <c r="BU91" s="11" t="str">
        <f ca="1">MATCHUP!BU91</f>
        <v>-</v>
      </c>
      <c r="BV91" s="11" t="str">
        <f ca="1">MATCHUP!BV91</f>
        <v>-</v>
      </c>
      <c r="BW91" s="11" t="str">
        <f ca="1">MATCHUP!BW91</f>
        <v>-</v>
      </c>
      <c r="BX91" s="11" t="str">
        <f ca="1">MATCHUP!BX91</f>
        <v>-</v>
      </c>
      <c r="BY91" s="11" t="str">
        <f ca="1">MATCHUP!BY91</f>
        <v>-</v>
      </c>
      <c r="BZ91" s="11" t="str">
        <f ca="1">MATCHUP!BZ91</f>
        <v>-</v>
      </c>
      <c r="CA91" s="11" t="str">
        <f ca="1">MATCHUP!CA91</f>
        <v>-</v>
      </c>
      <c r="CB91" s="11" t="str">
        <f ca="1">MATCHUP!CB91</f>
        <v>-</v>
      </c>
      <c r="CC91" s="11" t="str">
        <f ca="1">MATCHUP!CC91</f>
        <v>-</v>
      </c>
      <c r="CD91" s="11" t="str">
        <f ca="1">MATCHUP!CD91</f>
        <v>-</v>
      </c>
      <c r="CE91" s="11" t="str">
        <f ca="1">MATCHUP!CE91</f>
        <v>-</v>
      </c>
      <c r="CF91" s="11" t="str">
        <f ca="1">MATCHUP!CF91</f>
        <v>-</v>
      </c>
      <c r="CG91" s="11" t="str">
        <f ca="1">MATCHUP!CG91</f>
        <v>-</v>
      </c>
      <c r="CH91" s="11" t="str">
        <f ca="1">MATCHUP!CH91</f>
        <v>-</v>
      </c>
      <c r="CI91" s="11" t="str">
        <f ca="1">MATCHUP!CI91</f>
        <v>-</v>
      </c>
      <c r="CJ91" s="11" t="str">
        <f ca="1">MATCHUP!CJ91</f>
        <v>-</v>
      </c>
      <c r="CK91" s="11" t="str">
        <f ca="1">MATCHUP!CK91</f>
        <v>-</v>
      </c>
      <c r="CL91" s="11" t="str">
        <f ca="1">MATCHUP!CL91</f>
        <v>-</v>
      </c>
      <c r="CM91" s="11" t="str">
        <f ca="1">MATCHUP!CM91</f>
        <v>-</v>
      </c>
      <c r="CN91" s="11" t="str">
        <f ca="1">MATCHUP!CN91</f>
        <v>-</v>
      </c>
      <c r="CO91" s="11" t="str">
        <f ca="1">MATCHUP!CO91</f>
        <v>-</v>
      </c>
      <c r="CP91" s="11" t="str">
        <f ca="1">MATCHUP!CP91</f>
        <v>-</v>
      </c>
      <c r="CQ91" s="11" t="str">
        <f ca="1">MATCHUP!CQ91</f>
        <v>-</v>
      </c>
      <c r="CR91" s="11" t="str">
        <f ca="1">MATCHUP!CR91</f>
        <v>-</v>
      </c>
      <c r="CS91" s="11" t="str">
        <f ca="1">MATCHUP!CS91</f>
        <v>-</v>
      </c>
      <c r="CT91" s="11" t="str">
        <f ca="1">MATCHUP!CT91</f>
        <v>-</v>
      </c>
      <c r="CU91" s="11" t="str">
        <f ca="1">MATCHUP!CU91</f>
        <v>-</v>
      </c>
      <c r="CV91" s="11" t="str">
        <f ca="1">MATCHUP!CV91</f>
        <v>-</v>
      </c>
    </row>
    <row r="92" spans="1:100" ht="55" customHeight="1" x14ac:dyDescent="0.3">
      <c r="A92" s="3">
        <f ca="1">MATCHUP!A92</f>
        <v>0</v>
      </c>
      <c r="B92" s="11">
        <f ca="1">((COUNTIFS(SWISSW!$I:$I,'MTT DRAW'!$A92,SWISSW!$J:$J,'MTT DRAW'!B$1,SWISSW!$F:$F,"Draw")+COUNTIFS(SWISSW!$I:$I,'MTT DRAW'!B$1,SWISSW!$J:$J,'MTT DRAW'!$A92,SWISSW!$F:$F,"Draw")))*IF(ROW()=COLUMN(),0.5,1)</f>
        <v>0</v>
      </c>
      <c r="C92" s="11">
        <f ca="1">((COUNTIFS(SWISSW!$I:$I,'MTT DRAW'!$A92,SWISSW!$J:$J,'MTT DRAW'!C$1,SWISSW!$F:$F,"Draw")+COUNTIFS(SWISSW!$I:$I,'MTT DRAW'!C$1,SWISSW!$J:$J,'MTT DRAW'!$A92,SWISSW!$F:$F,"Draw")))*IF(ROW()=COLUMN(),0.5,1)</f>
        <v>0</v>
      </c>
      <c r="D92" s="11">
        <f ca="1">((COUNTIFS(SWISSW!$I:$I,'MTT DRAW'!$A92,SWISSW!$J:$J,'MTT DRAW'!D$1,SWISSW!$F:$F,"Draw")+COUNTIFS(SWISSW!$I:$I,'MTT DRAW'!D$1,SWISSW!$J:$J,'MTT DRAW'!$A92,SWISSW!$F:$F,"Draw")))*IF(ROW()=COLUMN(),0.5,1)</f>
        <v>0</v>
      </c>
      <c r="E92" s="11">
        <f ca="1">((COUNTIFS(SWISSW!$I:$I,'MTT DRAW'!$A92,SWISSW!$J:$J,'MTT DRAW'!E$1,SWISSW!$F:$F,"Draw")+COUNTIFS(SWISSW!$I:$I,'MTT DRAW'!E$1,SWISSW!$J:$J,'MTT DRAW'!$A92,SWISSW!$F:$F,"Draw")))*IF(ROW()=COLUMN(),0.5,1)</f>
        <v>0</v>
      </c>
      <c r="F92" s="11">
        <f ca="1">((COUNTIFS(SWISSW!$I:$I,'MTT DRAW'!$A92,SWISSW!$J:$J,'MTT DRAW'!F$1,SWISSW!$F:$F,"Draw")+COUNTIFS(SWISSW!$I:$I,'MTT DRAW'!F$1,SWISSW!$J:$J,'MTT DRAW'!$A92,SWISSW!$F:$F,"Draw")))*IF(ROW()=COLUMN(),0.5,1)</f>
        <v>0</v>
      </c>
      <c r="G92" s="11">
        <f ca="1">((COUNTIFS(SWISSW!$I:$I,'MTT DRAW'!$A92,SWISSW!$J:$J,'MTT DRAW'!G$1,SWISSW!$F:$F,"Draw")+COUNTIFS(SWISSW!$I:$I,'MTT DRAW'!G$1,SWISSW!$J:$J,'MTT DRAW'!$A92,SWISSW!$F:$F,"Draw")))*IF(ROW()=COLUMN(),0.5,1)</f>
        <v>0</v>
      </c>
      <c r="H92" s="11">
        <f ca="1">((COUNTIFS(SWISSW!$I:$I,'MTT DRAW'!$A92,SWISSW!$J:$J,'MTT DRAW'!H$1,SWISSW!$F:$F,"Draw")+COUNTIFS(SWISSW!$I:$I,'MTT DRAW'!H$1,SWISSW!$J:$J,'MTT DRAW'!$A92,SWISSW!$F:$F,"Draw")))*IF(ROW()=COLUMN(),0.5,1)</f>
        <v>0</v>
      </c>
      <c r="I92" s="11">
        <f ca="1">((COUNTIFS(SWISSW!$I:$I,'MTT DRAW'!$A92,SWISSW!$J:$J,'MTT DRAW'!I$1,SWISSW!$F:$F,"Draw")+COUNTIFS(SWISSW!$I:$I,'MTT DRAW'!I$1,SWISSW!$J:$J,'MTT DRAW'!$A92,SWISSW!$F:$F,"Draw")))*IF(ROW()=COLUMN(),0.5,1)</f>
        <v>0</v>
      </c>
      <c r="J92" s="11">
        <f ca="1">((COUNTIFS(SWISSW!$I:$I,'MTT DRAW'!$A92,SWISSW!$J:$J,'MTT DRAW'!J$1,SWISSW!$F:$F,"Draw")+COUNTIFS(SWISSW!$I:$I,'MTT DRAW'!J$1,SWISSW!$J:$J,'MTT DRAW'!$A92,SWISSW!$F:$F,"Draw")))*IF(ROW()=COLUMN(),0.5,1)</f>
        <v>0</v>
      </c>
      <c r="K92" s="11">
        <f ca="1">((COUNTIFS(SWISSW!$I:$I,'MTT DRAW'!$A92,SWISSW!$J:$J,'MTT DRAW'!K$1,SWISSW!$F:$F,"Draw")+COUNTIFS(SWISSW!$I:$I,'MTT DRAW'!K$1,SWISSW!$J:$J,'MTT DRAW'!$A92,SWISSW!$F:$F,"Draw")))*IF(ROW()=COLUMN(),0.5,1)</f>
        <v>0</v>
      </c>
      <c r="L92" s="11">
        <f ca="1">((COUNTIFS(SWISSW!$I:$I,'MTT DRAW'!$A92,SWISSW!$J:$J,'MTT DRAW'!L$1,SWISSW!$F:$F,"Draw")+COUNTIFS(SWISSW!$I:$I,'MTT DRAW'!L$1,SWISSW!$J:$J,'MTT DRAW'!$A92,SWISSW!$F:$F,"Draw")))*IF(ROW()=COLUMN(),0.5,1)</f>
        <v>0</v>
      </c>
      <c r="M92" s="11">
        <f ca="1">((COUNTIFS(SWISSW!$I:$I,'MTT DRAW'!$A92,SWISSW!$J:$J,'MTT DRAW'!M$1,SWISSW!$F:$F,"Draw")+COUNTIFS(SWISSW!$I:$I,'MTT DRAW'!M$1,SWISSW!$J:$J,'MTT DRAW'!$A92,SWISSW!$F:$F,"Draw")))*IF(ROW()=COLUMN(),0.5,1)</f>
        <v>0</v>
      </c>
      <c r="N92" s="11">
        <f ca="1">((COUNTIFS(SWISSW!$I:$I,'MTT DRAW'!$A92,SWISSW!$J:$J,'MTT DRAW'!N$1,SWISSW!$F:$F,"Draw")+COUNTIFS(SWISSW!$I:$I,'MTT DRAW'!N$1,SWISSW!$J:$J,'MTT DRAW'!$A92,SWISSW!$F:$F,"Draw")))*IF(ROW()=COLUMN(),0.5,1)</f>
        <v>0</v>
      </c>
      <c r="O92" s="11">
        <f ca="1">((COUNTIFS(SWISSW!$I:$I,'MTT DRAW'!$A92,SWISSW!$J:$J,'MTT DRAW'!O$1,SWISSW!$F:$F,"Draw")+COUNTIFS(SWISSW!$I:$I,'MTT DRAW'!O$1,SWISSW!$J:$J,'MTT DRAW'!$A92,SWISSW!$F:$F,"Draw")))*IF(ROW()=COLUMN(),0.5,1)</f>
        <v>0</v>
      </c>
      <c r="P92" s="11">
        <f ca="1">((COUNTIFS(SWISSW!$I:$I,'MTT DRAW'!$A92,SWISSW!$J:$J,'MTT DRAW'!P$1,SWISSW!$F:$F,"Draw")+COUNTIFS(SWISSW!$I:$I,'MTT DRAW'!P$1,SWISSW!$J:$J,'MTT DRAW'!$A92,SWISSW!$F:$F,"Draw")))*IF(ROW()=COLUMN(),0.5,1)</f>
        <v>0</v>
      </c>
      <c r="Q92" s="11">
        <f ca="1">((COUNTIFS(SWISSW!$I:$I,'MTT DRAW'!$A92,SWISSW!$J:$J,'MTT DRAW'!Q$1,SWISSW!$F:$F,"Draw")+COUNTIFS(SWISSW!$I:$I,'MTT DRAW'!Q$1,SWISSW!$J:$J,'MTT DRAW'!$A92,SWISSW!$F:$F,"Draw")))*IF(ROW()=COLUMN(),0.5,1)</f>
        <v>0</v>
      </c>
      <c r="R92" s="11">
        <f ca="1">((COUNTIFS(SWISSW!$I:$I,'MTT DRAW'!$A92,SWISSW!$J:$J,'MTT DRAW'!R$1,SWISSW!$F:$F,"Draw")+COUNTIFS(SWISSW!$I:$I,'MTT DRAW'!R$1,SWISSW!$J:$J,'MTT DRAW'!$A92,SWISSW!$F:$F,"Draw")))*IF(ROW()=COLUMN(),0.5,1)</f>
        <v>0</v>
      </c>
      <c r="S92" s="11">
        <f ca="1">((COUNTIFS(SWISSW!$I:$I,'MTT DRAW'!$A92,SWISSW!$J:$J,'MTT DRAW'!S$1,SWISSW!$F:$F,"Draw")+COUNTIFS(SWISSW!$I:$I,'MTT DRAW'!S$1,SWISSW!$J:$J,'MTT DRAW'!$A92,SWISSW!$F:$F,"Draw")))*IF(ROW()=COLUMN(),0.5,1)</f>
        <v>0</v>
      </c>
      <c r="T92" s="11">
        <f ca="1">((COUNTIFS(SWISSW!$I:$I,'MTT DRAW'!$A92,SWISSW!$J:$J,'MTT DRAW'!T$1,SWISSW!$F:$F,"Draw")+COUNTIFS(SWISSW!$I:$I,'MTT DRAW'!T$1,SWISSW!$J:$J,'MTT DRAW'!$A92,SWISSW!$F:$F,"Draw")))*IF(ROW()=COLUMN(),0.5,1)</f>
        <v>0</v>
      </c>
      <c r="U92" s="11">
        <f ca="1">((COUNTIFS(SWISSW!$I:$I,'MTT DRAW'!$A92,SWISSW!$J:$J,'MTT DRAW'!U$1,SWISSW!$F:$F,"Draw")+COUNTIFS(SWISSW!$I:$I,'MTT DRAW'!U$1,SWISSW!$J:$J,'MTT DRAW'!$A92,SWISSW!$F:$F,"Draw")))*IF(ROW()=COLUMN(),0.5,1)</f>
        <v>0</v>
      </c>
      <c r="V92" s="11">
        <f ca="1">((COUNTIFS(SWISSW!$I:$I,'MTT DRAW'!$A92,SWISSW!$J:$J,'MTT DRAW'!V$1,SWISSW!$F:$F,"Draw")+COUNTIFS(SWISSW!$I:$I,'MTT DRAW'!V$1,SWISSW!$J:$J,'MTT DRAW'!$A92,SWISSW!$F:$F,"Draw")))*IF(ROW()=COLUMN(),0.5,1)</f>
        <v>0</v>
      </c>
      <c r="W92" s="11">
        <f ca="1">((COUNTIFS(SWISSW!$I:$I,'MTT DRAW'!$A92,SWISSW!$J:$J,'MTT DRAW'!W$1,SWISSW!$F:$F,"Draw")+COUNTIFS(SWISSW!$I:$I,'MTT DRAW'!W$1,SWISSW!$J:$J,'MTT DRAW'!$A92,SWISSW!$F:$F,"Draw")))*IF(ROW()=COLUMN(),0.5,1)</f>
        <v>0</v>
      </c>
      <c r="X92" s="11">
        <f ca="1">((COUNTIFS(SWISSW!$I:$I,'MTT DRAW'!$A92,SWISSW!$J:$J,'MTT DRAW'!X$1,SWISSW!$F:$F,"Draw")+COUNTIFS(SWISSW!$I:$I,'MTT DRAW'!X$1,SWISSW!$J:$J,'MTT DRAW'!$A92,SWISSW!$F:$F,"Draw")))*IF(ROW()=COLUMN(),0.5,1)</f>
        <v>0</v>
      </c>
      <c r="Y92" s="11">
        <f ca="1">((COUNTIFS(SWISSW!$I:$I,'MTT DRAW'!$A92,SWISSW!$J:$J,'MTT DRAW'!Y$1,SWISSW!$F:$F,"Draw")+COUNTIFS(SWISSW!$I:$I,'MTT DRAW'!Y$1,SWISSW!$J:$J,'MTT DRAW'!$A92,SWISSW!$F:$F,"Draw")))*IF(ROW()=COLUMN(),0.5,1)</f>
        <v>0</v>
      </c>
      <c r="Z92" s="11">
        <f ca="1">((COUNTIFS(SWISSW!$I:$I,'MTT DRAW'!$A92,SWISSW!$J:$J,'MTT DRAW'!Z$1,SWISSW!$F:$F,"Draw")+COUNTIFS(SWISSW!$I:$I,'MTT DRAW'!Z$1,SWISSW!$J:$J,'MTT DRAW'!$A92,SWISSW!$F:$F,"Draw")))*IF(ROW()=COLUMN(),0.5,1)</f>
        <v>0</v>
      </c>
      <c r="AA92" s="11">
        <f ca="1">((COUNTIFS(SWISSW!$I:$I,'MTT DRAW'!$A92,SWISSW!$J:$J,'MTT DRAW'!AA$1,SWISSW!$F:$F,"Draw")+COUNTIFS(SWISSW!$I:$I,'MTT DRAW'!AA$1,SWISSW!$J:$J,'MTT DRAW'!$A92,SWISSW!$F:$F,"Draw")))*IF(ROW()=COLUMN(),0.5,1)</f>
        <v>0</v>
      </c>
      <c r="AB92" s="11">
        <f ca="1">((COUNTIFS(SWISSW!$I:$I,'MTT DRAW'!$A92,SWISSW!$J:$J,'MTT DRAW'!AB$1,SWISSW!$F:$F,"Draw")+COUNTIFS(SWISSW!$I:$I,'MTT DRAW'!AB$1,SWISSW!$J:$J,'MTT DRAW'!$A92,SWISSW!$F:$F,"Draw")))*IF(ROW()=COLUMN(),0.5,1)</f>
        <v>0</v>
      </c>
      <c r="AC92" s="11">
        <f ca="1">((COUNTIFS(SWISSW!$I:$I,'MTT DRAW'!$A92,SWISSW!$J:$J,'MTT DRAW'!AC$1,SWISSW!$F:$F,"Draw")+COUNTIFS(SWISSW!$I:$I,'MTT DRAW'!AC$1,SWISSW!$J:$J,'MTT DRAW'!$A92,SWISSW!$F:$F,"Draw")))*IF(ROW()=COLUMN(),0.5,1)</f>
        <v>0</v>
      </c>
      <c r="AD92" s="11">
        <f ca="1">((COUNTIFS(SWISSW!$I:$I,'MTT DRAW'!$A92,SWISSW!$J:$J,'MTT DRAW'!AD$1,SWISSW!$F:$F,"Draw")+COUNTIFS(SWISSW!$I:$I,'MTT DRAW'!AD$1,SWISSW!$J:$J,'MTT DRAW'!$A92,SWISSW!$F:$F,"Draw")))*IF(ROW()=COLUMN(),0.5,1)</f>
        <v>0</v>
      </c>
      <c r="AE92" s="11">
        <f ca="1">((COUNTIFS(SWISSW!$I:$I,'MTT DRAW'!$A92,SWISSW!$J:$J,'MTT DRAW'!AE$1,SWISSW!$F:$F,"Draw")+COUNTIFS(SWISSW!$I:$I,'MTT DRAW'!AE$1,SWISSW!$J:$J,'MTT DRAW'!$A92,SWISSW!$F:$F,"Draw")))*IF(ROW()=COLUMN(),0.5,1)</f>
        <v>0</v>
      </c>
      <c r="AF92" s="11">
        <f ca="1">((COUNTIFS(SWISSW!$I:$I,'MTT DRAW'!$A92,SWISSW!$J:$J,'MTT DRAW'!AF$1,SWISSW!$F:$F,"Draw")+COUNTIFS(SWISSW!$I:$I,'MTT DRAW'!AF$1,SWISSW!$J:$J,'MTT DRAW'!$A92,SWISSW!$F:$F,"Draw")))*IF(ROW()=COLUMN(),0.5,1)</f>
        <v>0</v>
      </c>
      <c r="AG92" s="11">
        <f ca="1">((COUNTIFS(SWISSW!$I:$I,'MTT DRAW'!$A92,SWISSW!$J:$J,'MTT DRAW'!AG$1,SWISSW!$F:$F,"Draw")+COUNTIFS(SWISSW!$I:$I,'MTT DRAW'!AG$1,SWISSW!$J:$J,'MTT DRAW'!$A92,SWISSW!$F:$F,"Draw")))*IF(ROW()=COLUMN(),0.5,1)</f>
        <v>0</v>
      </c>
      <c r="AH92" s="11">
        <f ca="1">((COUNTIFS(SWISSW!$I:$I,'MTT DRAW'!$A92,SWISSW!$J:$J,'MTT DRAW'!AH$1,SWISSW!$F:$F,"Draw")+COUNTIFS(SWISSW!$I:$I,'MTT DRAW'!AH$1,SWISSW!$J:$J,'MTT DRAW'!$A92,SWISSW!$F:$F,"Draw")))*IF(ROW()=COLUMN(),0.5,1)</f>
        <v>0</v>
      </c>
      <c r="AI92" s="11">
        <f ca="1">((COUNTIFS(SWISSW!$I:$I,'MTT DRAW'!$A92,SWISSW!$J:$J,'MTT DRAW'!AI$1,SWISSW!$F:$F,"Draw")+COUNTIFS(SWISSW!$I:$I,'MTT DRAW'!AI$1,SWISSW!$J:$J,'MTT DRAW'!$A92,SWISSW!$F:$F,"Draw")))*IF(ROW()=COLUMN(),0.5,1)</f>
        <v>0</v>
      </c>
      <c r="AJ92" s="11">
        <f ca="1">((COUNTIFS(SWISSW!$I:$I,'MTT DRAW'!$A92,SWISSW!$J:$J,'MTT DRAW'!AJ$1,SWISSW!$F:$F,"Draw")+COUNTIFS(SWISSW!$I:$I,'MTT DRAW'!AJ$1,SWISSW!$J:$J,'MTT DRAW'!$A92,SWISSW!$F:$F,"Draw")))*IF(ROW()=COLUMN(),0.5,1)</f>
        <v>0</v>
      </c>
      <c r="AK92" s="11">
        <f ca="1">((COUNTIFS(SWISSW!$I:$I,'MTT DRAW'!$A92,SWISSW!$J:$J,'MTT DRAW'!AK$1,SWISSW!$F:$F,"Draw")+COUNTIFS(SWISSW!$I:$I,'MTT DRAW'!AK$1,SWISSW!$J:$J,'MTT DRAW'!$A92,SWISSW!$F:$F,"Draw")))*IF(ROW()=COLUMN(),0.5,1)</f>
        <v>0</v>
      </c>
      <c r="AL92" s="11">
        <f ca="1">((COUNTIFS(SWISSW!$I:$I,'MTT DRAW'!$A92,SWISSW!$J:$J,'MTT DRAW'!AL$1,SWISSW!$F:$F,"Draw")+COUNTIFS(SWISSW!$I:$I,'MTT DRAW'!AL$1,SWISSW!$J:$J,'MTT DRAW'!$A92,SWISSW!$F:$F,"Draw")))*IF(ROW()=COLUMN(),0.5,1)</f>
        <v>0</v>
      </c>
      <c r="AM92" s="11">
        <f ca="1">((COUNTIFS(SWISSW!$I:$I,'MTT DRAW'!$A92,SWISSW!$J:$J,'MTT DRAW'!AM$1,SWISSW!$F:$F,"Draw")+COUNTIFS(SWISSW!$I:$I,'MTT DRAW'!AM$1,SWISSW!$J:$J,'MTT DRAW'!$A92,SWISSW!$F:$F,"Draw")))*IF(ROW()=COLUMN(),0.5,1)</f>
        <v>0</v>
      </c>
      <c r="AN92" s="11">
        <f ca="1">((COUNTIFS(SWISSW!$I:$I,'MTT DRAW'!$A92,SWISSW!$J:$J,'MTT DRAW'!AN$1,SWISSW!$F:$F,"Draw")+COUNTIFS(SWISSW!$I:$I,'MTT DRAW'!AN$1,SWISSW!$J:$J,'MTT DRAW'!$A92,SWISSW!$F:$F,"Draw")))*IF(ROW()=COLUMN(),0.5,1)</f>
        <v>0</v>
      </c>
      <c r="AO92" s="11">
        <f ca="1">((COUNTIFS(SWISSW!$I:$I,'MTT DRAW'!$A92,SWISSW!$J:$J,'MTT DRAW'!AO$1,SWISSW!$F:$F,"Draw")+COUNTIFS(SWISSW!$I:$I,'MTT DRAW'!AO$1,SWISSW!$J:$J,'MTT DRAW'!$A92,SWISSW!$F:$F,"Draw")))*IF(ROW()=COLUMN(),0.5,1)</f>
        <v>0</v>
      </c>
      <c r="AP92" s="11">
        <f ca="1">((COUNTIFS(SWISSW!$I:$I,'MTT DRAW'!$A92,SWISSW!$J:$J,'MTT DRAW'!AP$1,SWISSW!$F:$F,"Draw")+COUNTIFS(SWISSW!$I:$I,'MTT DRAW'!AP$1,SWISSW!$J:$J,'MTT DRAW'!$A92,SWISSW!$F:$F,"Draw")))*IF(ROW()=COLUMN(),0.5,1)</f>
        <v>0</v>
      </c>
      <c r="AQ92" s="11">
        <f ca="1">((COUNTIFS(SWISSW!$I:$I,'MTT DRAW'!$A92,SWISSW!$J:$J,'MTT DRAW'!AQ$1,SWISSW!$F:$F,"Draw")+COUNTIFS(SWISSW!$I:$I,'MTT DRAW'!AQ$1,SWISSW!$J:$J,'MTT DRAW'!$A92,SWISSW!$F:$F,"Draw")))*IF(ROW()=COLUMN(),0.5,1)</f>
        <v>0</v>
      </c>
      <c r="AR92" s="11">
        <f ca="1">((COUNTIFS(SWISSW!$I:$I,'MTT DRAW'!$A92,SWISSW!$J:$J,'MTT DRAW'!AR$1,SWISSW!$F:$F,"Draw")+COUNTIFS(SWISSW!$I:$I,'MTT DRAW'!AR$1,SWISSW!$J:$J,'MTT DRAW'!$A92,SWISSW!$F:$F,"Draw")))*IF(ROW()=COLUMN(),0.5,1)</f>
        <v>0</v>
      </c>
      <c r="AS92" s="11">
        <f ca="1">((COUNTIFS(SWISSW!$I:$I,'MTT DRAW'!$A92,SWISSW!$J:$J,'MTT DRAW'!AS$1,SWISSW!$F:$F,"Draw")+COUNTIFS(SWISSW!$I:$I,'MTT DRAW'!AS$1,SWISSW!$J:$J,'MTT DRAW'!$A92,SWISSW!$F:$F,"Draw")))*IF(ROW()=COLUMN(),0.5,1)</f>
        <v>0</v>
      </c>
      <c r="AT92" s="11">
        <f ca="1">((COUNTIFS(SWISSW!$I:$I,'MTT DRAW'!$A92,SWISSW!$J:$J,'MTT DRAW'!AT$1,SWISSW!$F:$F,"Draw")+COUNTIFS(SWISSW!$I:$I,'MTT DRAW'!AT$1,SWISSW!$J:$J,'MTT DRAW'!$A92,SWISSW!$F:$F,"Draw")))*IF(ROW()=COLUMN(),0.5,1)</f>
        <v>0</v>
      </c>
      <c r="AU92" s="11">
        <f ca="1">((COUNTIFS(SWISSW!$I:$I,'MTT DRAW'!$A92,SWISSW!$J:$J,'MTT DRAW'!AU$1,SWISSW!$F:$F,"Draw")+COUNTIFS(SWISSW!$I:$I,'MTT DRAW'!AU$1,SWISSW!$J:$J,'MTT DRAW'!$A92,SWISSW!$F:$F,"Draw")))*IF(ROW()=COLUMN(),0.5,1)</f>
        <v>0</v>
      </c>
      <c r="AV92" s="11">
        <f ca="1">((COUNTIFS(SWISSW!$I:$I,'MTT DRAW'!$A92,SWISSW!$J:$J,'MTT DRAW'!AV$1,SWISSW!$F:$F,"Draw")+COUNTIFS(SWISSW!$I:$I,'MTT DRAW'!AV$1,SWISSW!$J:$J,'MTT DRAW'!$A92,SWISSW!$F:$F,"Draw")))*IF(ROW()=COLUMN(),0.5,1)</f>
        <v>0</v>
      </c>
      <c r="AW92" s="11">
        <f ca="1">((COUNTIFS(SWISSW!$I:$I,'MTT DRAW'!$A92,SWISSW!$J:$J,'MTT DRAW'!AW$1,SWISSW!$F:$F,"Draw")+COUNTIFS(SWISSW!$I:$I,'MTT DRAW'!AW$1,SWISSW!$J:$J,'MTT DRAW'!$A92,SWISSW!$F:$F,"Draw")))*IF(ROW()=COLUMN(),0.5,1)</f>
        <v>0</v>
      </c>
      <c r="AX92" s="11">
        <f ca="1">((COUNTIFS(SWISSW!$I:$I,'MTT DRAW'!$A92,SWISSW!$J:$J,'MTT DRAW'!AX$1,SWISSW!$F:$F,"Draw")+COUNTIFS(SWISSW!$I:$I,'MTT DRAW'!AX$1,SWISSW!$J:$J,'MTT DRAW'!$A92,SWISSW!$F:$F,"Draw")))*IF(ROW()=COLUMN(),0.5,1)</f>
        <v>0</v>
      </c>
      <c r="AY92" s="11">
        <f ca="1">((COUNTIFS(SWISSW!$I:$I,'MTT DRAW'!$A92,SWISSW!$J:$J,'MTT DRAW'!AY$1,SWISSW!$F:$F,"Draw")+COUNTIFS(SWISSW!$I:$I,'MTT DRAW'!AY$1,SWISSW!$J:$J,'MTT DRAW'!$A92,SWISSW!$F:$F,"Draw")))*IF(ROW()=COLUMN(),0.5,1)</f>
        <v>0</v>
      </c>
      <c r="AZ92" s="11">
        <f ca="1">((COUNTIFS(SWISSW!$I:$I,'MTT DRAW'!$A92,SWISSW!$J:$J,'MTT DRAW'!AZ$1,SWISSW!$F:$F,"Draw")+COUNTIFS(SWISSW!$I:$I,'MTT DRAW'!AZ$1,SWISSW!$J:$J,'MTT DRAW'!$A92,SWISSW!$F:$F,"Draw")))*IF(ROW()=COLUMN(),0.5,1)</f>
        <v>0</v>
      </c>
      <c r="BA92" s="11">
        <f ca="1">((COUNTIFS(SWISSW!$I:$I,'MTT DRAW'!$A92,SWISSW!$J:$J,'MTT DRAW'!BA$1,SWISSW!$F:$F,"Draw")+COUNTIFS(SWISSW!$I:$I,'MTT DRAW'!BA$1,SWISSW!$J:$J,'MTT DRAW'!$A92,SWISSW!$F:$F,"Draw")))*IF(ROW()=COLUMN(),0.5,1)</f>
        <v>0</v>
      </c>
      <c r="BB92" s="11">
        <f ca="1">((COUNTIFS(SWISSW!$I:$I,'MTT DRAW'!$A92,SWISSW!$J:$J,'MTT DRAW'!BB$1,SWISSW!$F:$F,"Draw")+COUNTIFS(SWISSW!$I:$I,'MTT DRAW'!BB$1,SWISSW!$J:$J,'MTT DRAW'!$A92,SWISSW!$F:$F,"Draw")))*IF(ROW()=COLUMN(),0.5,1)</f>
        <v>0</v>
      </c>
      <c r="BC92" s="11">
        <f ca="1">((COUNTIFS(SWISSW!$I:$I,'MTT DRAW'!$A92,SWISSW!$J:$J,'MTT DRAW'!BC$1,SWISSW!$F:$F,"Draw")+COUNTIFS(SWISSW!$I:$I,'MTT DRAW'!BC$1,SWISSW!$J:$J,'MTT DRAW'!$A92,SWISSW!$F:$F,"Draw")))*IF(ROW()=COLUMN(),0.5,1)</f>
        <v>0</v>
      </c>
      <c r="BD92" s="11">
        <f ca="1">((COUNTIFS(SWISSW!$I:$I,'MTT DRAW'!$A92,SWISSW!$J:$J,'MTT DRAW'!BD$1,SWISSW!$F:$F,"Draw")+COUNTIFS(SWISSW!$I:$I,'MTT DRAW'!BD$1,SWISSW!$J:$J,'MTT DRAW'!$A92,SWISSW!$F:$F,"Draw")))*IF(ROW()=COLUMN(),0.5,1)</f>
        <v>0</v>
      </c>
      <c r="BE92" s="11">
        <f ca="1">((COUNTIFS(SWISSW!$I:$I,'MTT DRAW'!$A92,SWISSW!$J:$J,'MTT DRAW'!BE$1,SWISSW!$F:$F,"Draw")+COUNTIFS(SWISSW!$I:$I,'MTT DRAW'!BE$1,SWISSW!$J:$J,'MTT DRAW'!$A92,SWISSW!$F:$F,"Draw")))*IF(ROW()=COLUMN(),0.5,1)</f>
        <v>0</v>
      </c>
      <c r="BF92" s="11">
        <f ca="1">((COUNTIFS(SWISSW!$I:$I,'MTT DRAW'!$A92,SWISSW!$J:$J,'MTT DRAW'!BF$1,SWISSW!$F:$F,"Draw")+COUNTIFS(SWISSW!$I:$I,'MTT DRAW'!BF$1,SWISSW!$J:$J,'MTT DRAW'!$A92,SWISSW!$F:$F,"Draw")))*IF(ROW()=COLUMN(),0.5,1)</f>
        <v>0</v>
      </c>
      <c r="BG92" s="11">
        <f ca="1">((COUNTIFS(SWISSW!$I:$I,'MTT DRAW'!$A92,SWISSW!$J:$J,'MTT DRAW'!BG$1,SWISSW!$F:$F,"Draw")+COUNTIFS(SWISSW!$I:$I,'MTT DRAW'!BG$1,SWISSW!$J:$J,'MTT DRAW'!$A92,SWISSW!$F:$F,"Draw")))*IF(ROW()=COLUMN(),0.5,1)</f>
        <v>0</v>
      </c>
      <c r="BH92" s="11">
        <f ca="1">((COUNTIFS(SWISSW!$I:$I,'MTT DRAW'!$A92,SWISSW!$J:$J,'MTT DRAW'!BH$1,SWISSW!$F:$F,"Draw")+COUNTIFS(SWISSW!$I:$I,'MTT DRAW'!BH$1,SWISSW!$J:$J,'MTT DRAW'!$A92,SWISSW!$F:$F,"Draw")))*IF(ROW()=COLUMN(),0.5,1)</f>
        <v>0</v>
      </c>
      <c r="BI92" s="11">
        <f ca="1">((COUNTIFS(SWISSW!$I:$I,'MTT DRAW'!$A92,SWISSW!$J:$J,'MTT DRAW'!BI$1,SWISSW!$F:$F,"Draw")+COUNTIFS(SWISSW!$I:$I,'MTT DRAW'!BI$1,SWISSW!$J:$J,'MTT DRAW'!$A92,SWISSW!$F:$F,"Draw")))*IF(ROW()=COLUMN(),0.5,1)</f>
        <v>0</v>
      </c>
      <c r="BJ92" s="11">
        <f ca="1">((COUNTIFS(SWISSW!$I:$I,'MTT DRAW'!$A92,SWISSW!$J:$J,'MTT DRAW'!BJ$1,SWISSW!$F:$F,"Draw")+COUNTIFS(SWISSW!$I:$I,'MTT DRAW'!BJ$1,SWISSW!$J:$J,'MTT DRAW'!$A92,SWISSW!$F:$F,"Draw")))*IF(ROW()=COLUMN(),0.5,1)</f>
        <v>0</v>
      </c>
      <c r="BK92" s="11">
        <f ca="1">((COUNTIFS(SWISSW!$I:$I,'MTT DRAW'!$A92,SWISSW!$J:$J,'MTT DRAW'!BK$1,SWISSW!$F:$F,"Draw")+COUNTIFS(SWISSW!$I:$I,'MTT DRAW'!BK$1,SWISSW!$J:$J,'MTT DRAW'!$A92,SWISSW!$F:$F,"Draw")))*IF(ROW()=COLUMN(),0.5,1)</f>
        <v>0</v>
      </c>
      <c r="BL92" s="11">
        <f ca="1">((COUNTIFS(SWISSW!$I:$I,'MTT DRAW'!$A92,SWISSW!$J:$J,'MTT DRAW'!BL$1,SWISSW!$F:$F,"Draw")+COUNTIFS(SWISSW!$I:$I,'MTT DRAW'!BL$1,SWISSW!$J:$J,'MTT DRAW'!$A92,SWISSW!$F:$F,"Draw")))*IF(ROW()=COLUMN(),0.5,1)</f>
        <v>0</v>
      </c>
      <c r="BM92" s="11" t="str">
        <f ca="1">MATCHUP!BM92</f>
        <v>-</v>
      </c>
      <c r="BN92" s="11" t="str">
        <f ca="1">MATCHUP!BN92</f>
        <v>-</v>
      </c>
      <c r="BO92" s="11" t="str">
        <f ca="1">MATCHUP!BO92</f>
        <v>-</v>
      </c>
      <c r="BP92" s="11" t="str">
        <f ca="1">MATCHUP!BP92</f>
        <v>-</v>
      </c>
      <c r="BQ92" s="11" t="str">
        <f ca="1">MATCHUP!BQ92</f>
        <v>-</v>
      </c>
      <c r="BR92" s="11" t="str">
        <f ca="1">MATCHUP!BR92</f>
        <v>-</v>
      </c>
      <c r="BS92" s="11" t="str">
        <f ca="1">MATCHUP!BS92</f>
        <v>-</v>
      </c>
      <c r="BT92" s="11" t="str">
        <f ca="1">MATCHUP!BT92</f>
        <v>-</v>
      </c>
      <c r="BU92" s="11" t="str">
        <f ca="1">MATCHUP!BU92</f>
        <v>-</v>
      </c>
      <c r="BV92" s="11" t="str">
        <f ca="1">MATCHUP!BV92</f>
        <v>-</v>
      </c>
      <c r="BW92" s="11" t="str">
        <f ca="1">MATCHUP!BW92</f>
        <v>-</v>
      </c>
      <c r="BX92" s="11" t="str">
        <f ca="1">MATCHUP!BX92</f>
        <v>-</v>
      </c>
      <c r="BY92" s="11" t="str">
        <f ca="1">MATCHUP!BY92</f>
        <v>-</v>
      </c>
      <c r="BZ92" s="11" t="str">
        <f ca="1">MATCHUP!BZ92</f>
        <v>-</v>
      </c>
      <c r="CA92" s="11" t="str">
        <f ca="1">MATCHUP!CA92</f>
        <v>-</v>
      </c>
      <c r="CB92" s="11" t="str">
        <f ca="1">MATCHUP!CB92</f>
        <v>-</v>
      </c>
      <c r="CC92" s="11" t="str">
        <f ca="1">MATCHUP!CC92</f>
        <v>-</v>
      </c>
      <c r="CD92" s="11" t="str">
        <f ca="1">MATCHUP!CD92</f>
        <v>-</v>
      </c>
      <c r="CE92" s="11" t="str">
        <f ca="1">MATCHUP!CE92</f>
        <v>-</v>
      </c>
      <c r="CF92" s="11" t="str">
        <f ca="1">MATCHUP!CF92</f>
        <v>-</v>
      </c>
      <c r="CG92" s="11" t="str">
        <f ca="1">MATCHUP!CG92</f>
        <v>-</v>
      </c>
      <c r="CH92" s="11" t="str">
        <f ca="1">MATCHUP!CH92</f>
        <v>-</v>
      </c>
      <c r="CI92" s="11" t="str">
        <f ca="1">MATCHUP!CI92</f>
        <v>-</v>
      </c>
      <c r="CJ92" s="11" t="str">
        <f ca="1">MATCHUP!CJ92</f>
        <v>-</v>
      </c>
      <c r="CK92" s="11" t="str">
        <f ca="1">MATCHUP!CK92</f>
        <v>-</v>
      </c>
      <c r="CL92" s="11" t="str">
        <f ca="1">MATCHUP!CL92</f>
        <v>-</v>
      </c>
      <c r="CM92" s="11" t="str">
        <f ca="1">MATCHUP!CM92</f>
        <v>-</v>
      </c>
      <c r="CN92" s="11" t="str">
        <f ca="1">MATCHUP!CN92</f>
        <v>-</v>
      </c>
      <c r="CO92" s="11" t="str">
        <f ca="1">MATCHUP!CO92</f>
        <v>-</v>
      </c>
      <c r="CP92" s="11" t="str">
        <f ca="1">MATCHUP!CP92</f>
        <v>-</v>
      </c>
      <c r="CQ92" s="11" t="str">
        <f ca="1">MATCHUP!CQ92</f>
        <v>-</v>
      </c>
      <c r="CR92" s="11" t="str">
        <f ca="1">MATCHUP!CR92</f>
        <v>-</v>
      </c>
      <c r="CS92" s="11" t="str">
        <f ca="1">MATCHUP!CS92</f>
        <v>-</v>
      </c>
      <c r="CT92" s="11" t="str">
        <f ca="1">MATCHUP!CT92</f>
        <v>-</v>
      </c>
      <c r="CU92" s="11" t="str">
        <f ca="1">MATCHUP!CU92</f>
        <v>-</v>
      </c>
      <c r="CV92" s="11" t="str">
        <f ca="1">MATCHUP!CV92</f>
        <v>-</v>
      </c>
    </row>
    <row r="93" spans="1:100" ht="55" customHeight="1" x14ac:dyDescent="0.3">
      <c r="A93" s="3">
        <f ca="1">MATCHUP!A93</f>
        <v>0</v>
      </c>
      <c r="B93" s="11">
        <f ca="1">((COUNTIFS(SWISSW!$I:$I,'MTT DRAW'!$A93,SWISSW!$J:$J,'MTT DRAW'!B$1,SWISSW!$F:$F,"Draw")+COUNTIFS(SWISSW!$I:$I,'MTT DRAW'!B$1,SWISSW!$J:$J,'MTT DRAW'!$A93,SWISSW!$F:$F,"Draw")))*IF(ROW()=COLUMN(),0.5,1)</f>
        <v>0</v>
      </c>
      <c r="C93" s="11">
        <f ca="1">((COUNTIFS(SWISSW!$I:$I,'MTT DRAW'!$A93,SWISSW!$J:$J,'MTT DRAW'!C$1,SWISSW!$F:$F,"Draw")+COUNTIFS(SWISSW!$I:$I,'MTT DRAW'!C$1,SWISSW!$J:$J,'MTT DRAW'!$A93,SWISSW!$F:$F,"Draw")))*IF(ROW()=COLUMN(),0.5,1)</f>
        <v>0</v>
      </c>
      <c r="D93" s="11">
        <f ca="1">((COUNTIFS(SWISSW!$I:$I,'MTT DRAW'!$A93,SWISSW!$J:$J,'MTT DRAW'!D$1,SWISSW!$F:$F,"Draw")+COUNTIFS(SWISSW!$I:$I,'MTT DRAW'!D$1,SWISSW!$J:$J,'MTT DRAW'!$A93,SWISSW!$F:$F,"Draw")))*IF(ROW()=COLUMN(),0.5,1)</f>
        <v>0</v>
      </c>
      <c r="E93" s="11">
        <f ca="1">((COUNTIFS(SWISSW!$I:$I,'MTT DRAW'!$A93,SWISSW!$J:$J,'MTT DRAW'!E$1,SWISSW!$F:$F,"Draw")+COUNTIFS(SWISSW!$I:$I,'MTT DRAW'!E$1,SWISSW!$J:$J,'MTT DRAW'!$A93,SWISSW!$F:$F,"Draw")))*IF(ROW()=COLUMN(),0.5,1)</f>
        <v>0</v>
      </c>
      <c r="F93" s="11">
        <f ca="1">((COUNTIFS(SWISSW!$I:$I,'MTT DRAW'!$A93,SWISSW!$J:$J,'MTT DRAW'!F$1,SWISSW!$F:$F,"Draw")+COUNTIFS(SWISSW!$I:$I,'MTT DRAW'!F$1,SWISSW!$J:$J,'MTT DRAW'!$A93,SWISSW!$F:$F,"Draw")))*IF(ROW()=COLUMN(),0.5,1)</f>
        <v>0</v>
      </c>
      <c r="G93" s="11">
        <f ca="1">((COUNTIFS(SWISSW!$I:$I,'MTT DRAW'!$A93,SWISSW!$J:$J,'MTT DRAW'!G$1,SWISSW!$F:$F,"Draw")+COUNTIFS(SWISSW!$I:$I,'MTT DRAW'!G$1,SWISSW!$J:$J,'MTT DRAW'!$A93,SWISSW!$F:$F,"Draw")))*IF(ROW()=COLUMN(),0.5,1)</f>
        <v>0</v>
      </c>
      <c r="H93" s="11">
        <f ca="1">((COUNTIFS(SWISSW!$I:$I,'MTT DRAW'!$A93,SWISSW!$J:$J,'MTT DRAW'!H$1,SWISSW!$F:$F,"Draw")+COUNTIFS(SWISSW!$I:$I,'MTT DRAW'!H$1,SWISSW!$J:$J,'MTT DRAW'!$A93,SWISSW!$F:$F,"Draw")))*IF(ROW()=COLUMN(),0.5,1)</f>
        <v>0</v>
      </c>
      <c r="I93" s="11">
        <f ca="1">((COUNTIFS(SWISSW!$I:$I,'MTT DRAW'!$A93,SWISSW!$J:$J,'MTT DRAW'!I$1,SWISSW!$F:$F,"Draw")+COUNTIFS(SWISSW!$I:$I,'MTT DRAW'!I$1,SWISSW!$J:$J,'MTT DRAW'!$A93,SWISSW!$F:$F,"Draw")))*IF(ROW()=COLUMN(),0.5,1)</f>
        <v>0</v>
      </c>
      <c r="J93" s="11">
        <f ca="1">((COUNTIFS(SWISSW!$I:$I,'MTT DRAW'!$A93,SWISSW!$J:$J,'MTT DRAW'!J$1,SWISSW!$F:$F,"Draw")+COUNTIFS(SWISSW!$I:$I,'MTT DRAW'!J$1,SWISSW!$J:$J,'MTT DRAW'!$A93,SWISSW!$F:$F,"Draw")))*IF(ROW()=COLUMN(),0.5,1)</f>
        <v>0</v>
      </c>
      <c r="K93" s="11">
        <f ca="1">((COUNTIFS(SWISSW!$I:$I,'MTT DRAW'!$A93,SWISSW!$J:$J,'MTT DRAW'!K$1,SWISSW!$F:$F,"Draw")+COUNTIFS(SWISSW!$I:$I,'MTT DRAW'!K$1,SWISSW!$J:$J,'MTT DRAW'!$A93,SWISSW!$F:$F,"Draw")))*IF(ROW()=COLUMN(),0.5,1)</f>
        <v>0</v>
      </c>
      <c r="L93" s="11">
        <f ca="1">((COUNTIFS(SWISSW!$I:$I,'MTT DRAW'!$A93,SWISSW!$J:$J,'MTT DRAW'!L$1,SWISSW!$F:$F,"Draw")+COUNTIFS(SWISSW!$I:$I,'MTT DRAW'!L$1,SWISSW!$J:$J,'MTT DRAW'!$A93,SWISSW!$F:$F,"Draw")))*IF(ROW()=COLUMN(),0.5,1)</f>
        <v>0</v>
      </c>
      <c r="M93" s="11">
        <f ca="1">((COUNTIFS(SWISSW!$I:$I,'MTT DRAW'!$A93,SWISSW!$J:$J,'MTT DRAW'!M$1,SWISSW!$F:$F,"Draw")+COUNTIFS(SWISSW!$I:$I,'MTT DRAW'!M$1,SWISSW!$J:$J,'MTT DRAW'!$A93,SWISSW!$F:$F,"Draw")))*IF(ROW()=COLUMN(),0.5,1)</f>
        <v>0</v>
      </c>
      <c r="N93" s="11">
        <f ca="1">((COUNTIFS(SWISSW!$I:$I,'MTT DRAW'!$A93,SWISSW!$J:$J,'MTT DRAW'!N$1,SWISSW!$F:$F,"Draw")+COUNTIFS(SWISSW!$I:$I,'MTT DRAW'!N$1,SWISSW!$J:$J,'MTT DRAW'!$A93,SWISSW!$F:$F,"Draw")))*IF(ROW()=COLUMN(),0.5,1)</f>
        <v>0</v>
      </c>
      <c r="O93" s="11">
        <f ca="1">((COUNTIFS(SWISSW!$I:$I,'MTT DRAW'!$A93,SWISSW!$J:$J,'MTT DRAW'!O$1,SWISSW!$F:$F,"Draw")+COUNTIFS(SWISSW!$I:$I,'MTT DRAW'!O$1,SWISSW!$J:$J,'MTT DRAW'!$A93,SWISSW!$F:$F,"Draw")))*IF(ROW()=COLUMN(),0.5,1)</f>
        <v>0</v>
      </c>
      <c r="P93" s="11">
        <f ca="1">((COUNTIFS(SWISSW!$I:$I,'MTT DRAW'!$A93,SWISSW!$J:$J,'MTT DRAW'!P$1,SWISSW!$F:$F,"Draw")+COUNTIFS(SWISSW!$I:$I,'MTT DRAW'!P$1,SWISSW!$J:$J,'MTT DRAW'!$A93,SWISSW!$F:$F,"Draw")))*IF(ROW()=COLUMN(),0.5,1)</f>
        <v>0</v>
      </c>
      <c r="Q93" s="11">
        <f ca="1">((COUNTIFS(SWISSW!$I:$I,'MTT DRAW'!$A93,SWISSW!$J:$J,'MTT DRAW'!Q$1,SWISSW!$F:$F,"Draw")+COUNTIFS(SWISSW!$I:$I,'MTT DRAW'!Q$1,SWISSW!$J:$J,'MTT DRAW'!$A93,SWISSW!$F:$F,"Draw")))*IF(ROW()=COLUMN(),0.5,1)</f>
        <v>0</v>
      </c>
      <c r="R93" s="11">
        <f ca="1">((COUNTIFS(SWISSW!$I:$I,'MTT DRAW'!$A93,SWISSW!$J:$J,'MTT DRAW'!R$1,SWISSW!$F:$F,"Draw")+COUNTIFS(SWISSW!$I:$I,'MTT DRAW'!R$1,SWISSW!$J:$J,'MTT DRAW'!$A93,SWISSW!$F:$F,"Draw")))*IF(ROW()=COLUMN(),0.5,1)</f>
        <v>0</v>
      </c>
      <c r="S93" s="11">
        <f ca="1">((COUNTIFS(SWISSW!$I:$I,'MTT DRAW'!$A93,SWISSW!$J:$J,'MTT DRAW'!S$1,SWISSW!$F:$F,"Draw")+COUNTIFS(SWISSW!$I:$I,'MTT DRAW'!S$1,SWISSW!$J:$J,'MTT DRAW'!$A93,SWISSW!$F:$F,"Draw")))*IF(ROW()=COLUMN(),0.5,1)</f>
        <v>0</v>
      </c>
      <c r="T93" s="11">
        <f ca="1">((COUNTIFS(SWISSW!$I:$I,'MTT DRAW'!$A93,SWISSW!$J:$J,'MTT DRAW'!T$1,SWISSW!$F:$F,"Draw")+COUNTIFS(SWISSW!$I:$I,'MTT DRAW'!T$1,SWISSW!$J:$J,'MTT DRAW'!$A93,SWISSW!$F:$F,"Draw")))*IF(ROW()=COLUMN(),0.5,1)</f>
        <v>0</v>
      </c>
      <c r="U93" s="11">
        <f ca="1">((COUNTIFS(SWISSW!$I:$I,'MTT DRAW'!$A93,SWISSW!$J:$J,'MTT DRAW'!U$1,SWISSW!$F:$F,"Draw")+COUNTIFS(SWISSW!$I:$I,'MTT DRAW'!U$1,SWISSW!$J:$J,'MTT DRAW'!$A93,SWISSW!$F:$F,"Draw")))*IF(ROW()=COLUMN(),0.5,1)</f>
        <v>0</v>
      </c>
      <c r="V93" s="11">
        <f ca="1">((COUNTIFS(SWISSW!$I:$I,'MTT DRAW'!$A93,SWISSW!$J:$J,'MTT DRAW'!V$1,SWISSW!$F:$F,"Draw")+COUNTIFS(SWISSW!$I:$I,'MTT DRAW'!V$1,SWISSW!$J:$J,'MTT DRAW'!$A93,SWISSW!$F:$F,"Draw")))*IF(ROW()=COLUMN(),0.5,1)</f>
        <v>0</v>
      </c>
      <c r="W93" s="11">
        <f ca="1">((COUNTIFS(SWISSW!$I:$I,'MTT DRAW'!$A93,SWISSW!$J:$J,'MTT DRAW'!W$1,SWISSW!$F:$F,"Draw")+COUNTIFS(SWISSW!$I:$I,'MTT DRAW'!W$1,SWISSW!$J:$J,'MTT DRAW'!$A93,SWISSW!$F:$F,"Draw")))*IF(ROW()=COLUMN(),0.5,1)</f>
        <v>0</v>
      </c>
      <c r="X93" s="11">
        <f ca="1">((COUNTIFS(SWISSW!$I:$I,'MTT DRAW'!$A93,SWISSW!$J:$J,'MTT DRAW'!X$1,SWISSW!$F:$F,"Draw")+COUNTIFS(SWISSW!$I:$I,'MTT DRAW'!X$1,SWISSW!$J:$J,'MTT DRAW'!$A93,SWISSW!$F:$F,"Draw")))*IF(ROW()=COLUMN(),0.5,1)</f>
        <v>0</v>
      </c>
      <c r="Y93" s="11">
        <f ca="1">((COUNTIFS(SWISSW!$I:$I,'MTT DRAW'!$A93,SWISSW!$J:$J,'MTT DRAW'!Y$1,SWISSW!$F:$F,"Draw")+COUNTIFS(SWISSW!$I:$I,'MTT DRAW'!Y$1,SWISSW!$J:$J,'MTT DRAW'!$A93,SWISSW!$F:$F,"Draw")))*IF(ROW()=COLUMN(),0.5,1)</f>
        <v>0</v>
      </c>
      <c r="Z93" s="11">
        <f ca="1">((COUNTIFS(SWISSW!$I:$I,'MTT DRAW'!$A93,SWISSW!$J:$J,'MTT DRAW'!Z$1,SWISSW!$F:$F,"Draw")+COUNTIFS(SWISSW!$I:$I,'MTT DRAW'!Z$1,SWISSW!$J:$J,'MTT DRAW'!$A93,SWISSW!$F:$F,"Draw")))*IF(ROW()=COLUMN(),0.5,1)</f>
        <v>0</v>
      </c>
      <c r="AA93" s="11">
        <f ca="1">((COUNTIFS(SWISSW!$I:$I,'MTT DRAW'!$A93,SWISSW!$J:$J,'MTT DRAW'!AA$1,SWISSW!$F:$F,"Draw")+COUNTIFS(SWISSW!$I:$I,'MTT DRAW'!AA$1,SWISSW!$J:$J,'MTT DRAW'!$A93,SWISSW!$F:$F,"Draw")))*IF(ROW()=COLUMN(),0.5,1)</f>
        <v>0</v>
      </c>
      <c r="AB93" s="11">
        <f ca="1">((COUNTIFS(SWISSW!$I:$I,'MTT DRAW'!$A93,SWISSW!$J:$J,'MTT DRAW'!AB$1,SWISSW!$F:$F,"Draw")+COUNTIFS(SWISSW!$I:$I,'MTT DRAW'!AB$1,SWISSW!$J:$J,'MTT DRAW'!$A93,SWISSW!$F:$F,"Draw")))*IF(ROW()=COLUMN(),0.5,1)</f>
        <v>0</v>
      </c>
      <c r="AC93" s="11">
        <f ca="1">((COUNTIFS(SWISSW!$I:$I,'MTT DRAW'!$A93,SWISSW!$J:$J,'MTT DRAW'!AC$1,SWISSW!$F:$F,"Draw")+COUNTIFS(SWISSW!$I:$I,'MTT DRAW'!AC$1,SWISSW!$J:$J,'MTT DRAW'!$A93,SWISSW!$F:$F,"Draw")))*IF(ROW()=COLUMN(),0.5,1)</f>
        <v>0</v>
      </c>
      <c r="AD93" s="11">
        <f ca="1">((COUNTIFS(SWISSW!$I:$I,'MTT DRAW'!$A93,SWISSW!$J:$J,'MTT DRAW'!AD$1,SWISSW!$F:$F,"Draw")+COUNTIFS(SWISSW!$I:$I,'MTT DRAW'!AD$1,SWISSW!$J:$J,'MTT DRAW'!$A93,SWISSW!$F:$F,"Draw")))*IF(ROW()=COLUMN(),0.5,1)</f>
        <v>0</v>
      </c>
      <c r="AE93" s="11">
        <f ca="1">((COUNTIFS(SWISSW!$I:$I,'MTT DRAW'!$A93,SWISSW!$J:$J,'MTT DRAW'!AE$1,SWISSW!$F:$F,"Draw")+COUNTIFS(SWISSW!$I:$I,'MTT DRAW'!AE$1,SWISSW!$J:$J,'MTT DRAW'!$A93,SWISSW!$F:$F,"Draw")))*IF(ROW()=COLUMN(),0.5,1)</f>
        <v>0</v>
      </c>
      <c r="AF93" s="11">
        <f ca="1">((COUNTIFS(SWISSW!$I:$I,'MTT DRAW'!$A93,SWISSW!$J:$J,'MTT DRAW'!AF$1,SWISSW!$F:$F,"Draw")+COUNTIFS(SWISSW!$I:$I,'MTT DRAW'!AF$1,SWISSW!$J:$J,'MTT DRAW'!$A93,SWISSW!$F:$F,"Draw")))*IF(ROW()=COLUMN(),0.5,1)</f>
        <v>0</v>
      </c>
      <c r="AG93" s="11">
        <f ca="1">((COUNTIFS(SWISSW!$I:$I,'MTT DRAW'!$A93,SWISSW!$J:$J,'MTT DRAW'!AG$1,SWISSW!$F:$F,"Draw")+COUNTIFS(SWISSW!$I:$I,'MTT DRAW'!AG$1,SWISSW!$J:$J,'MTT DRAW'!$A93,SWISSW!$F:$F,"Draw")))*IF(ROW()=COLUMN(),0.5,1)</f>
        <v>0</v>
      </c>
      <c r="AH93" s="11">
        <f ca="1">((COUNTIFS(SWISSW!$I:$I,'MTT DRAW'!$A93,SWISSW!$J:$J,'MTT DRAW'!AH$1,SWISSW!$F:$F,"Draw")+COUNTIFS(SWISSW!$I:$I,'MTT DRAW'!AH$1,SWISSW!$J:$J,'MTT DRAW'!$A93,SWISSW!$F:$F,"Draw")))*IF(ROW()=COLUMN(),0.5,1)</f>
        <v>0</v>
      </c>
      <c r="AI93" s="11">
        <f ca="1">((COUNTIFS(SWISSW!$I:$I,'MTT DRAW'!$A93,SWISSW!$J:$J,'MTT DRAW'!AI$1,SWISSW!$F:$F,"Draw")+COUNTIFS(SWISSW!$I:$I,'MTT DRAW'!AI$1,SWISSW!$J:$J,'MTT DRAW'!$A93,SWISSW!$F:$F,"Draw")))*IF(ROW()=COLUMN(),0.5,1)</f>
        <v>0</v>
      </c>
      <c r="AJ93" s="11">
        <f ca="1">((COUNTIFS(SWISSW!$I:$I,'MTT DRAW'!$A93,SWISSW!$J:$J,'MTT DRAW'!AJ$1,SWISSW!$F:$F,"Draw")+COUNTIFS(SWISSW!$I:$I,'MTT DRAW'!AJ$1,SWISSW!$J:$J,'MTT DRAW'!$A93,SWISSW!$F:$F,"Draw")))*IF(ROW()=COLUMN(),0.5,1)</f>
        <v>0</v>
      </c>
      <c r="AK93" s="11">
        <f ca="1">((COUNTIFS(SWISSW!$I:$I,'MTT DRAW'!$A93,SWISSW!$J:$J,'MTT DRAW'!AK$1,SWISSW!$F:$F,"Draw")+COUNTIFS(SWISSW!$I:$I,'MTT DRAW'!AK$1,SWISSW!$J:$J,'MTT DRAW'!$A93,SWISSW!$F:$F,"Draw")))*IF(ROW()=COLUMN(),0.5,1)</f>
        <v>0</v>
      </c>
      <c r="AL93" s="11">
        <f ca="1">((COUNTIFS(SWISSW!$I:$I,'MTT DRAW'!$A93,SWISSW!$J:$J,'MTT DRAW'!AL$1,SWISSW!$F:$F,"Draw")+COUNTIFS(SWISSW!$I:$I,'MTT DRAW'!AL$1,SWISSW!$J:$J,'MTT DRAW'!$A93,SWISSW!$F:$F,"Draw")))*IF(ROW()=COLUMN(),0.5,1)</f>
        <v>0</v>
      </c>
      <c r="AM93" s="11">
        <f ca="1">((COUNTIFS(SWISSW!$I:$I,'MTT DRAW'!$A93,SWISSW!$J:$J,'MTT DRAW'!AM$1,SWISSW!$F:$F,"Draw")+COUNTIFS(SWISSW!$I:$I,'MTT DRAW'!AM$1,SWISSW!$J:$J,'MTT DRAW'!$A93,SWISSW!$F:$F,"Draw")))*IF(ROW()=COLUMN(),0.5,1)</f>
        <v>0</v>
      </c>
      <c r="AN93" s="11">
        <f ca="1">((COUNTIFS(SWISSW!$I:$I,'MTT DRAW'!$A93,SWISSW!$J:$J,'MTT DRAW'!AN$1,SWISSW!$F:$F,"Draw")+COUNTIFS(SWISSW!$I:$I,'MTT DRAW'!AN$1,SWISSW!$J:$J,'MTT DRAW'!$A93,SWISSW!$F:$F,"Draw")))*IF(ROW()=COLUMN(),0.5,1)</f>
        <v>0</v>
      </c>
      <c r="AO93" s="11">
        <f ca="1">((COUNTIFS(SWISSW!$I:$I,'MTT DRAW'!$A93,SWISSW!$J:$J,'MTT DRAW'!AO$1,SWISSW!$F:$F,"Draw")+COUNTIFS(SWISSW!$I:$I,'MTT DRAW'!AO$1,SWISSW!$J:$J,'MTT DRAW'!$A93,SWISSW!$F:$F,"Draw")))*IF(ROW()=COLUMN(),0.5,1)</f>
        <v>0</v>
      </c>
      <c r="AP93" s="11">
        <f ca="1">((COUNTIFS(SWISSW!$I:$I,'MTT DRAW'!$A93,SWISSW!$J:$J,'MTT DRAW'!AP$1,SWISSW!$F:$F,"Draw")+COUNTIFS(SWISSW!$I:$I,'MTT DRAW'!AP$1,SWISSW!$J:$J,'MTT DRAW'!$A93,SWISSW!$F:$F,"Draw")))*IF(ROW()=COLUMN(),0.5,1)</f>
        <v>0</v>
      </c>
      <c r="AQ93" s="11">
        <f ca="1">((COUNTIFS(SWISSW!$I:$I,'MTT DRAW'!$A93,SWISSW!$J:$J,'MTT DRAW'!AQ$1,SWISSW!$F:$F,"Draw")+COUNTIFS(SWISSW!$I:$I,'MTT DRAW'!AQ$1,SWISSW!$J:$J,'MTT DRAW'!$A93,SWISSW!$F:$F,"Draw")))*IF(ROW()=COLUMN(),0.5,1)</f>
        <v>0</v>
      </c>
      <c r="AR93" s="11">
        <f ca="1">((COUNTIFS(SWISSW!$I:$I,'MTT DRAW'!$A93,SWISSW!$J:$J,'MTT DRAW'!AR$1,SWISSW!$F:$F,"Draw")+COUNTIFS(SWISSW!$I:$I,'MTT DRAW'!AR$1,SWISSW!$J:$J,'MTT DRAW'!$A93,SWISSW!$F:$F,"Draw")))*IF(ROW()=COLUMN(),0.5,1)</f>
        <v>0</v>
      </c>
      <c r="AS93" s="11">
        <f ca="1">((COUNTIFS(SWISSW!$I:$I,'MTT DRAW'!$A93,SWISSW!$J:$J,'MTT DRAW'!AS$1,SWISSW!$F:$F,"Draw")+COUNTIFS(SWISSW!$I:$I,'MTT DRAW'!AS$1,SWISSW!$J:$J,'MTT DRAW'!$A93,SWISSW!$F:$F,"Draw")))*IF(ROW()=COLUMN(),0.5,1)</f>
        <v>0</v>
      </c>
      <c r="AT93" s="11">
        <f ca="1">((COUNTIFS(SWISSW!$I:$I,'MTT DRAW'!$A93,SWISSW!$J:$J,'MTT DRAW'!AT$1,SWISSW!$F:$F,"Draw")+COUNTIFS(SWISSW!$I:$I,'MTT DRAW'!AT$1,SWISSW!$J:$J,'MTT DRAW'!$A93,SWISSW!$F:$F,"Draw")))*IF(ROW()=COLUMN(),0.5,1)</f>
        <v>0</v>
      </c>
      <c r="AU93" s="11">
        <f ca="1">((COUNTIFS(SWISSW!$I:$I,'MTT DRAW'!$A93,SWISSW!$J:$J,'MTT DRAW'!AU$1,SWISSW!$F:$F,"Draw")+COUNTIFS(SWISSW!$I:$I,'MTT DRAW'!AU$1,SWISSW!$J:$J,'MTT DRAW'!$A93,SWISSW!$F:$F,"Draw")))*IF(ROW()=COLUMN(),0.5,1)</f>
        <v>0</v>
      </c>
      <c r="AV93" s="11">
        <f ca="1">((COUNTIFS(SWISSW!$I:$I,'MTT DRAW'!$A93,SWISSW!$J:$J,'MTT DRAW'!AV$1,SWISSW!$F:$F,"Draw")+COUNTIFS(SWISSW!$I:$I,'MTT DRAW'!AV$1,SWISSW!$J:$J,'MTT DRAW'!$A93,SWISSW!$F:$F,"Draw")))*IF(ROW()=COLUMN(),0.5,1)</f>
        <v>0</v>
      </c>
      <c r="AW93" s="11">
        <f ca="1">((COUNTIFS(SWISSW!$I:$I,'MTT DRAW'!$A93,SWISSW!$J:$J,'MTT DRAW'!AW$1,SWISSW!$F:$F,"Draw")+COUNTIFS(SWISSW!$I:$I,'MTT DRAW'!AW$1,SWISSW!$J:$J,'MTT DRAW'!$A93,SWISSW!$F:$F,"Draw")))*IF(ROW()=COLUMN(),0.5,1)</f>
        <v>0</v>
      </c>
      <c r="AX93" s="11">
        <f ca="1">((COUNTIFS(SWISSW!$I:$I,'MTT DRAW'!$A93,SWISSW!$J:$J,'MTT DRAW'!AX$1,SWISSW!$F:$F,"Draw")+COUNTIFS(SWISSW!$I:$I,'MTT DRAW'!AX$1,SWISSW!$J:$J,'MTT DRAW'!$A93,SWISSW!$F:$F,"Draw")))*IF(ROW()=COLUMN(),0.5,1)</f>
        <v>0</v>
      </c>
      <c r="AY93" s="11">
        <f ca="1">((COUNTIFS(SWISSW!$I:$I,'MTT DRAW'!$A93,SWISSW!$J:$J,'MTT DRAW'!AY$1,SWISSW!$F:$F,"Draw")+COUNTIFS(SWISSW!$I:$I,'MTT DRAW'!AY$1,SWISSW!$J:$J,'MTT DRAW'!$A93,SWISSW!$F:$F,"Draw")))*IF(ROW()=COLUMN(),0.5,1)</f>
        <v>0</v>
      </c>
      <c r="AZ93" s="11">
        <f ca="1">((COUNTIFS(SWISSW!$I:$I,'MTT DRAW'!$A93,SWISSW!$J:$J,'MTT DRAW'!AZ$1,SWISSW!$F:$F,"Draw")+COUNTIFS(SWISSW!$I:$I,'MTT DRAW'!AZ$1,SWISSW!$J:$J,'MTT DRAW'!$A93,SWISSW!$F:$F,"Draw")))*IF(ROW()=COLUMN(),0.5,1)</f>
        <v>0</v>
      </c>
      <c r="BA93" s="11">
        <f ca="1">((COUNTIFS(SWISSW!$I:$I,'MTT DRAW'!$A93,SWISSW!$J:$J,'MTT DRAW'!BA$1,SWISSW!$F:$F,"Draw")+COUNTIFS(SWISSW!$I:$I,'MTT DRAW'!BA$1,SWISSW!$J:$J,'MTT DRAW'!$A93,SWISSW!$F:$F,"Draw")))*IF(ROW()=COLUMN(),0.5,1)</f>
        <v>0</v>
      </c>
      <c r="BB93" s="11">
        <f ca="1">((COUNTIFS(SWISSW!$I:$I,'MTT DRAW'!$A93,SWISSW!$J:$J,'MTT DRAW'!BB$1,SWISSW!$F:$F,"Draw")+COUNTIFS(SWISSW!$I:$I,'MTT DRAW'!BB$1,SWISSW!$J:$J,'MTT DRAW'!$A93,SWISSW!$F:$F,"Draw")))*IF(ROW()=COLUMN(),0.5,1)</f>
        <v>0</v>
      </c>
      <c r="BC93" s="11">
        <f ca="1">((COUNTIFS(SWISSW!$I:$I,'MTT DRAW'!$A93,SWISSW!$J:$J,'MTT DRAW'!BC$1,SWISSW!$F:$F,"Draw")+COUNTIFS(SWISSW!$I:$I,'MTT DRAW'!BC$1,SWISSW!$J:$J,'MTT DRAW'!$A93,SWISSW!$F:$F,"Draw")))*IF(ROW()=COLUMN(),0.5,1)</f>
        <v>0</v>
      </c>
      <c r="BD93" s="11">
        <f ca="1">((COUNTIFS(SWISSW!$I:$I,'MTT DRAW'!$A93,SWISSW!$J:$J,'MTT DRAW'!BD$1,SWISSW!$F:$F,"Draw")+COUNTIFS(SWISSW!$I:$I,'MTT DRAW'!BD$1,SWISSW!$J:$J,'MTT DRAW'!$A93,SWISSW!$F:$F,"Draw")))*IF(ROW()=COLUMN(),0.5,1)</f>
        <v>0</v>
      </c>
      <c r="BE93" s="11">
        <f ca="1">((COUNTIFS(SWISSW!$I:$I,'MTT DRAW'!$A93,SWISSW!$J:$J,'MTT DRAW'!BE$1,SWISSW!$F:$F,"Draw")+COUNTIFS(SWISSW!$I:$I,'MTT DRAW'!BE$1,SWISSW!$J:$J,'MTT DRAW'!$A93,SWISSW!$F:$F,"Draw")))*IF(ROW()=COLUMN(),0.5,1)</f>
        <v>0</v>
      </c>
      <c r="BF93" s="11">
        <f ca="1">((COUNTIFS(SWISSW!$I:$I,'MTT DRAW'!$A93,SWISSW!$J:$J,'MTT DRAW'!BF$1,SWISSW!$F:$F,"Draw")+COUNTIFS(SWISSW!$I:$I,'MTT DRAW'!BF$1,SWISSW!$J:$J,'MTT DRAW'!$A93,SWISSW!$F:$F,"Draw")))*IF(ROW()=COLUMN(),0.5,1)</f>
        <v>0</v>
      </c>
      <c r="BG93" s="11">
        <f ca="1">((COUNTIFS(SWISSW!$I:$I,'MTT DRAW'!$A93,SWISSW!$J:$J,'MTT DRAW'!BG$1,SWISSW!$F:$F,"Draw")+COUNTIFS(SWISSW!$I:$I,'MTT DRAW'!BG$1,SWISSW!$J:$J,'MTT DRAW'!$A93,SWISSW!$F:$F,"Draw")))*IF(ROW()=COLUMN(),0.5,1)</f>
        <v>0</v>
      </c>
      <c r="BH93" s="11">
        <f ca="1">((COUNTIFS(SWISSW!$I:$I,'MTT DRAW'!$A93,SWISSW!$J:$J,'MTT DRAW'!BH$1,SWISSW!$F:$F,"Draw")+COUNTIFS(SWISSW!$I:$I,'MTT DRAW'!BH$1,SWISSW!$J:$J,'MTT DRAW'!$A93,SWISSW!$F:$F,"Draw")))*IF(ROW()=COLUMN(),0.5,1)</f>
        <v>0</v>
      </c>
      <c r="BI93" s="11">
        <f ca="1">((COUNTIFS(SWISSW!$I:$I,'MTT DRAW'!$A93,SWISSW!$J:$J,'MTT DRAW'!BI$1,SWISSW!$F:$F,"Draw")+COUNTIFS(SWISSW!$I:$I,'MTT DRAW'!BI$1,SWISSW!$J:$J,'MTT DRAW'!$A93,SWISSW!$F:$F,"Draw")))*IF(ROW()=COLUMN(),0.5,1)</f>
        <v>0</v>
      </c>
      <c r="BJ93" s="11">
        <f ca="1">((COUNTIFS(SWISSW!$I:$I,'MTT DRAW'!$A93,SWISSW!$J:$J,'MTT DRAW'!BJ$1,SWISSW!$F:$F,"Draw")+COUNTIFS(SWISSW!$I:$I,'MTT DRAW'!BJ$1,SWISSW!$J:$J,'MTT DRAW'!$A93,SWISSW!$F:$F,"Draw")))*IF(ROW()=COLUMN(),0.5,1)</f>
        <v>0</v>
      </c>
      <c r="BK93" s="11">
        <f ca="1">((COUNTIFS(SWISSW!$I:$I,'MTT DRAW'!$A93,SWISSW!$J:$J,'MTT DRAW'!BK$1,SWISSW!$F:$F,"Draw")+COUNTIFS(SWISSW!$I:$I,'MTT DRAW'!BK$1,SWISSW!$J:$J,'MTT DRAW'!$A93,SWISSW!$F:$F,"Draw")))*IF(ROW()=COLUMN(),0.5,1)</f>
        <v>0</v>
      </c>
      <c r="BL93" s="11">
        <f ca="1">((COUNTIFS(SWISSW!$I:$I,'MTT DRAW'!$A93,SWISSW!$J:$J,'MTT DRAW'!BL$1,SWISSW!$F:$F,"Draw")+COUNTIFS(SWISSW!$I:$I,'MTT DRAW'!BL$1,SWISSW!$J:$J,'MTT DRAW'!$A93,SWISSW!$F:$F,"Draw")))*IF(ROW()=COLUMN(),0.5,1)</f>
        <v>0</v>
      </c>
      <c r="BM93" s="11" t="str">
        <f ca="1">MATCHUP!BM93</f>
        <v>-</v>
      </c>
      <c r="BN93" s="11" t="str">
        <f ca="1">MATCHUP!BN93</f>
        <v>-</v>
      </c>
      <c r="BO93" s="11" t="str">
        <f ca="1">MATCHUP!BO93</f>
        <v>-</v>
      </c>
      <c r="BP93" s="11" t="str">
        <f ca="1">MATCHUP!BP93</f>
        <v>-</v>
      </c>
      <c r="BQ93" s="11" t="str">
        <f ca="1">MATCHUP!BQ93</f>
        <v>-</v>
      </c>
      <c r="BR93" s="11" t="str">
        <f ca="1">MATCHUP!BR93</f>
        <v>-</v>
      </c>
      <c r="BS93" s="11" t="str">
        <f ca="1">MATCHUP!BS93</f>
        <v>-</v>
      </c>
      <c r="BT93" s="11" t="str">
        <f ca="1">MATCHUP!BT93</f>
        <v>-</v>
      </c>
      <c r="BU93" s="11" t="str">
        <f ca="1">MATCHUP!BU93</f>
        <v>-</v>
      </c>
      <c r="BV93" s="11" t="str">
        <f ca="1">MATCHUP!BV93</f>
        <v>-</v>
      </c>
      <c r="BW93" s="11" t="str">
        <f ca="1">MATCHUP!BW93</f>
        <v>-</v>
      </c>
      <c r="BX93" s="11" t="str">
        <f ca="1">MATCHUP!BX93</f>
        <v>-</v>
      </c>
      <c r="BY93" s="11" t="str">
        <f ca="1">MATCHUP!BY93</f>
        <v>-</v>
      </c>
      <c r="BZ93" s="11" t="str">
        <f ca="1">MATCHUP!BZ93</f>
        <v>-</v>
      </c>
      <c r="CA93" s="11" t="str">
        <f ca="1">MATCHUP!CA93</f>
        <v>-</v>
      </c>
      <c r="CB93" s="11" t="str">
        <f ca="1">MATCHUP!CB93</f>
        <v>-</v>
      </c>
      <c r="CC93" s="11" t="str">
        <f ca="1">MATCHUP!CC93</f>
        <v>-</v>
      </c>
      <c r="CD93" s="11" t="str">
        <f ca="1">MATCHUP!CD93</f>
        <v>-</v>
      </c>
      <c r="CE93" s="11" t="str">
        <f ca="1">MATCHUP!CE93</f>
        <v>-</v>
      </c>
      <c r="CF93" s="11" t="str">
        <f ca="1">MATCHUP!CF93</f>
        <v>-</v>
      </c>
      <c r="CG93" s="11" t="str">
        <f ca="1">MATCHUP!CG93</f>
        <v>-</v>
      </c>
      <c r="CH93" s="11" t="str">
        <f ca="1">MATCHUP!CH93</f>
        <v>-</v>
      </c>
      <c r="CI93" s="11" t="str">
        <f ca="1">MATCHUP!CI93</f>
        <v>-</v>
      </c>
      <c r="CJ93" s="11" t="str">
        <f ca="1">MATCHUP!CJ93</f>
        <v>-</v>
      </c>
      <c r="CK93" s="11" t="str">
        <f ca="1">MATCHUP!CK93</f>
        <v>-</v>
      </c>
      <c r="CL93" s="11" t="str">
        <f ca="1">MATCHUP!CL93</f>
        <v>-</v>
      </c>
      <c r="CM93" s="11" t="str">
        <f ca="1">MATCHUP!CM93</f>
        <v>-</v>
      </c>
      <c r="CN93" s="11" t="str">
        <f ca="1">MATCHUP!CN93</f>
        <v>-</v>
      </c>
      <c r="CO93" s="11" t="str">
        <f ca="1">MATCHUP!CO93</f>
        <v>-</v>
      </c>
      <c r="CP93" s="11" t="str">
        <f ca="1">MATCHUP!CP93</f>
        <v>-</v>
      </c>
      <c r="CQ93" s="11" t="str">
        <f ca="1">MATCHUP!CQ93</f>
        <v>-</v>
      </c>
      <c r="CR93" s="11" t="str">
        <f ca="1">MATCHUP!CR93</f>
        <v>-</v>
      </c>
      <c r="CS93" s="11" t="str">
        <f ca="1">MATCHUP!CS93</f>
        <v>-</v>
      </c>
      <c r="CT93" s="11" t="str">
        <f ca="1">MATCHUP!CT93</f>
        <v>-</v>
      </c>
      <c r="CU93" s="11" t="str">
        <f ca="1">MATCHUP!CU93</f>
        <v>-</v>
      </c>
      <c r="CV93" s="11" t="str">
        <f ca="1">MATCHUP!CV93</f>
        <v>-</v>
      </c>
    </row>
    <row r="94" spans="1:100" ht="55" customHeight="1" x14ac:dyDescent="0.3">
      <c r="A94" s="3">
        <f ca="1">MATCHUP!A94</f>
        <v>0</v>
      </c>
      <c r="B94" s="11">
        <f ca="1">((COUNTIFS(SWISSW!$I:$I,'MTT DRAW'!$A94,SWISSW!$J:$J,'MTT DRAW'!B$1,SWISSW!$F:$F,"Draw")+COUNTIFS(SWISSW!$I:$I,'MTT DRAW'!B$1,SWISSW!$J:$J,'MTT DRAW'!$A94,SWISSW!$F:$F,"Draw")))*IF(ROW()=COLUMN(),0.5,1)</f>
        <v>0</v>
      </c>
      <c r="C94" s="11">
        <f ca="1">((COUNTIFS(SWISSW!$I:$I,'MTT DRAW'!$A94,SWISSW!$J:$J,'MTT DRAW'!C$1,SWISSW!$F:$F,"Draw")+COUNTIFS(SWISSW!$I:$I,'MTT DRAW'!C$1,SWISSW!$J:$J,'MTT DRAW'!$A94,SWISSW!$F:$F,"Draw")))*IF(ROW()=COLUMN(),0.5,1)</f>
        <v>0</v>
      </c>
      <c r="D94" s="11">
        <f ca="1">((COUNTIFS(SWISSW!$I:$I,'MTT DRAW'!$A94,SWISSW!$J:$J,'MTT DRAW'!D$1,SWISSW!$F:$F,"Draw")+COUNTIFS(SWISSW!$I:$I,'MTT DRAW'!D$1,SWISSW!$J:$J,'MTT DRAW'!$A94,SWISSW!$F:$F,"Draw")))*IF(ROW()=COLUMN(),0.5,1)</f>
        <v>0</v>
      </c>
      <c r="E94" s="11">
        <f ca="1">((COUNTIFS(SWISSW!$I:$I,'MTT DRAW'!$A94,SWISSW!$J:$J,'MTT DRAW'!E$1,SWISSW!$F:$F,"Draw")+COUNTIFS(SWISSW!$I:$I,'MTT DRAW'!E$1,SWISSW!$J:$J,'MTT DRAW'!$A94,SWISSW!$F:$F,"Draw")))*IF(ROW()=COLUMN(),0.5,1)</f>
        <v>0</v>
      </c>
      <c r="F94" s="11">
        <f ca="1">((COUNTIFS(SWISSW!$I:$I,'MTT DRAW'!$A94,SWISSW!$J:$J,'MTT DRAW'!F$1,SWISSW!$F:$F,"Draw")+COUNTIFS(SWISSW!$I:$I,'MTT DRAW'!F$1,SWISSW!$J:$J,'MTT DRAW'!$A94,SWISSW!$F:$F,"Draw")))*IF(ROW()=COLUMN(),0.5,1)</f>
        <v>0</v>
      </c>
      <c r="G94" s="11">
        <f ca="1">((COUNTIFS(SWISSW!$I:$I,'MTT DRAW'!$A94,SWISSW!$J:$J,'MTT DRAW'!G$1,SWISSW!$F:$F,"Draw")+COUNTIFS(SWISSW!$I:$I,'MTT DRAW'!G$1,SWISSW!$J:$J,'MTT DRAW'!$A94,SWISSW!$F:$F,"Draw")))*IF(ROW()=COLUMN(),0.5,1)</f>
        <v>0</v>
      </c>
      <c r="H94" s="11">
        <f ca="1">((COUNTIFS(SWISSW!$I:$I,'MTT DRAW'!$A94,SWISSW!$J:$J,'MTT DRAW'!H$1,SWISSW!$F:$F,"Draw")+COUNTIFS(SWISSW!$I:$I,'MTT DRAW'!H$1,SWISSW!$J:$J,'MTT DRAW'!$A94,SWISSW!$F:$F,"Draw")))*IF(ROW()=COLUMN(),0.5,1)</f>
        <v>0</v>
      </c>
      <c r="I94" s="11">
        <f ca="1">((COUNTIFS(SWISSW!$I:$I,'MTT DRAW'!$A94,SWISSW!$J:$J,'MTT DRAW'!I$1,SWISSW!$F:$F,"Draw")+COUNTIFS(SWISSW!$I:$I,'MTT DRAW'!I$1,SWISSW!$J:$J,'MTT DRAW'!$A94,SWISSW!$F:$F,"Draw")))*IF(ROW()=COLUMN(),0.5,1)</f>
        <v>0</v>
      </c>
      <c r="J94" s="11">
        <f ca="1">((COUNTIFS(SWISSW!$I:$I,'MTT DRAW'!$A94,SWISSW!$J:$J,'MTT DRAW'!J$1,SWISSW!$F:$F,"Draw")+COUNTIFS(SWISSW!$I:$I,'MTT DRAW'!J$1,SWISSW!$J:$J,'MTT DRAW'!$A94,SWISSW!$F:$F,"Draw")))*IF(ROW()=COLUMN(),0.5,1)</f>
        <v>0</v>
      </c>
      <c r="K94" s="11">
        <f ca="1">((COUNTIFS(SWISSW!$I:$I,'MTT DRAW'!$A94,SWISSW!$J:$J,'MTT DRAW'!K$1,SWISSW!$F:$F,"Draw")+COUNTIFS(SWISSW!$I:$I,'MTT DRAW'!K$1,SWISSW!$J:$J,'MTT DRAW'!$A94,SWISSW!$F:$F,"Draw")))*IF(ROW()=COLUMN(),0.5,1)</f>
        <v>0</v>
      </c>
      <c r="L94" s="11">
        <f ca="1">((COUNTIFS(SWISSW!$I:$I,'MTT DRAW'!$A94,SWISSW!$J:$J,'MTT DRAW'!L$1,SWISSW!$F:$F,"Draw")+COUNTIFS(SWISSW!$I:$I,'MTT DRAW'!L$1,SWISSW!$J:$J,'MTT DRAW'!$A94,SWISSW!$F:$F,"Draw")))*IF(ROW()=COLUMN(),0.5,1)</f>
        <v>0</v>
      </c>
      <c r="M94" s="11">
        <f ca="1">((COUNTIFS(SWISSW!$I:$I,'MTT DRAW'!$A94,SWISSW!$J:$J,'MTT DRAW'!M$1,SWISSW!$F:$F,"Draw")+COUNTIFS(SWISSW!$I:$I,'MTT DRAW'!M$1,SWISSW!$J:$J,'MTT DRAW'!$A94,SWISSW!$F:$F,"Draw")))*IF(ROW()=COLUMN(),0.5,1)</f>
        <v>0</v>
      </c>
      <c r="N94" s="11">
        <f ca="1">((COUNTIFS(SWISSW!$I:$I,'MTT DRAW'!$A94,SWISSW!$J:$J,'MTT DRAW'!N$1,SWISSW!$F:$F,"Draw")+COUNTIFS(SWISSW!$I:$I,'MTT DRAW'!N$1,SWISSW!$J:$J,'MTT DRAW'!$A94,SWISSW!$F:$F,"Draw")))*IF(ROW()=COLUMN(),0.5,1)</f>
        <v>0</v>
      </c>
      <c r="O94" s="11">
        <f ca="1">((COUNTIFS(SWISSW!$I:$I,'MTT DRAW'!$A94,SWISSW!$J:$J,'MTT DRAW'!O$1,SWISSW!$F:$F,"Draw")+COUNTIFS(SWISSW!$I:$I,'MTT DRAW'!O$1,SWISSW!$J:$J,'MTT DRAW'!$A94,SWISSW!$F:$F,"Draw")))*IF(ROW()=COLUMN(),0.5,1)</f>
        <v>0</v>
      </c>
      <c r="P94" s="11">
        <f ca="1">((COUNTIFS(SWISSW!$I:$I,'MTT DRAW'!$A94,SWISSW!$J:$J,'MTT DRAW'!P$1,SWISSW!$F:$F,"Draw")+COUNTIFS(SWISSW!$I:$I,'MTT DRAW'!P$1,SWISSW!$J:$J,'MTT DRAW'!$A94,SWISSW!$F:$F,"Draw")))*IF(ROW()=COLUMN(),0.5,1)</f>
        <v>0</v>
      </c>
      <c r="Q94" s="11">
        <f ca="1">((COUNTIFS(SWISSW!$I:$I,'MTT DRAW'!$A94,SWISSW!$J:$J,'MTT DRAW'!Q$1,SWISSW!$F:$F,"Draw")+COUNTIFS(SWISSW!$I:$I,'MTT DRAW'!Q$1,SWISSW!$J:$J,'MTT DRAW'!$A94,SWISSW!$F:$F,"Draw")))*IF(ROW()=COLUMN(),0.5,1)</f>
        <v>0</v>
      </c>
      <c r="R94" s="11">
        <f ca="1">((COUNTIFS(SWISSW!$I:$I,'MTT DRAW'!$A94,SWISSW!$J:$J,'MTT DRAW'!R$1,SWISSW!$F:$F,"Draw")+COUNTIFS(SWISSW!$I:$I,'MTT DRAW'!R$1,SWISSW!$J:$J,'MTT DRAW'!$A94,SWISSW!$F:$F,"Draw")))*IF(ROW()=COLUMN(),0.5,1)</f>
        <v>0</v>
      </c>
      <c r="S94" s="11">
        <f ca="1">((COUNTIFS(SWISSW!$I:$I,'MTT DRAW'!$A94,SWISSW!$J:$J,'MTT DRAW'!S$1,SWISSW!$F:$F,"Draw")+COUNTIFS(SWISSW!$I:$I,'MTT DRAW'!S$1,SWISSW!$J:$J,'MTT DRAW'!$A94,SWISSW!$F:$F,"Draw")))*IF(ROW()=COLUMN(),0.5,1)</f>
        <v>0</v>
      </c>
      <c r="T94" s="11">
        <f ca="1">((COUNTIFS(SWISSW!$I:$I,'MTT DRAW'!$A94,SWISSW!$J:$J,'MTT DRAW'!T$1,SWISSW!$F:$F,"Draw")+COUNTIFS(SWISSW!$I:$I,'MTT DRAW'!T$1,SWISSW!$J:$J,'MTT DRAW'!$A94,SWISSW!$F:$F,"Draw")))*IF(ROW()=COLUMN(),0.5,1)</f>
        <v>0</v>
      </c>
      <c r="U94" s="11">
        <f ca="1">((COUNTIFS(SWISSW!$I:$I,'MTT DRAW'!$A94,SWISSW!$J:$J,'MTT DRAW'!U$1,SWISSW!$F:$F,"Draw")+COUNTIFS(SWISSW!$I:$I,'MTT DRAW'!U$1,SWISSW!$J:$J,'MTT DRAW'!$A94,SWISSW!$F:$F,"Draw")))*IF(ROW()=COLUMN(),0.5,1)</f>
        <v>0</v>
      </c>
      <c r="V94" s="11">
        <f ca="1">((COUNTIFS(SWISSW!$I:$I,'MTT DRAW'!$A94,SWISSW!$J:$J,'MTT DRAW'!V$1,SWISSW!$F:$F,"Draw")+COUNTIFS(SWISSW!$I:$I,'MTT DRAW'!V$1,SWISSW!$J:$J,'MTT DRAW'!$A94,SWISSW!$F:$F,"Draw")))*IF(ROW()=COLUMN(),0.5,1)</f>
        <v>0</v>
      </c>
      <c r="W94" s="11">
        <f ca="1">((COUNTIFS(SWISSW!$I:$I,'MTT DRAW'!$A94,SWISSW!$J:$J,'MTT DRAW'!W$1,SWISSW!$F:$F,"Draw")+COUNTIFS(SWISSW!$I:$I,'MTT DRAW'!W$1,SWISSW!$J:$J,'MTT DRAW'!$A94,SWISSW!$F:$F,"Draw")))*IF(ROW()=COLUMN(),0.5,1)</f>
        <v>0</v>
      </c>
      <c r="X94" s="11">
        <f ca="1">((COUNTIFS(SWISSW!$I:$I,'MTT DRAW'!$A94,SWISSW!$J:$J,'MTT DRAW'!X$1,SWISSW!$F:$F,"Draw")+COUNTIFS(SWISSW!$I:$I,'MTT DRAW'!X$1,SWISSW!$J:$J,'MTT DRAW'!$A94,SWISSW!$F:$F,"Draw")))*IF(ROW()=COLUMN(),0.5,1)</f>
        <v>0</v>
      </c>
      <c r="Y94" s="11">
        <f ca="1">((COUNTIFS(SWISSW!$I:$I,'MTT DRAW'!$A94,SWISSW!$J:$J,'MTT DRAW'!Y$1,SWISSW!$F:$F,"Draw")+COUNTIFS(SWISSW!$I:$I,'MTT DRAW'!Y$1,SWISSW!$J:$J,'MTT DRAW'!$A94,SWISSW!$F:$F,"Draw")))*IF(ROW()=COLUMN(),0.5,1)</f>
        <v>0</v>
      </c>
      <c r="Z94" s="11">
        <f ca="1">((COUNTIFS(SWISSW!$I:$I,'MTT DRAW'!$A94,SWISSW!$J:$J,'MTT DRAW'!Z$1,SWISSW!$F:$F,"Draw")+COUNTIFS(SWISSW!$I:$I,'MTT DRAW'!Z$1,SWISSW!$J:$J,'MTT DRAW'!$A94,SWISSW!$F:$F,"Draw")))*IF(ROW()=COLUMN(),0.5,1)</f>
        <v>0</v>
      </c>
      <c r="AA94" s="11">
        <f ca="1">((COUNTIFS(SWISSW!$I:$I,'MTT DRAW'!$A94,SWISSW!$J:$J,'MTT DRAW'!AA$1,SWISSW!$F:$F,"Draw")+COUNTIFS(SWISSW!$I:$I,'MTT DRAW'!AA$1,SWISSW!$J:$J,'MTT DRAW'!$A94,SWISSW!$F:$F,"Draw")))*IF(ROW()=COLUMN(),0.5,1)</f>
        <v>0</v>
      </c>
      <c r="AB94" s="11">
        <f ca="1">((COUNTIFS(SWISSW!$I:$I,'MTT DRAW'!$A94,SWISSW!$J:$J,'MTT DRAW'!AB$1,SWISSW!$F:$F,"Draw")+COUNTIFS(SWISSW!$I:$I,'MTT DRAW'!AB$1,SWISSW!$J:$J,'MTT DRAW'!$A94,SWISSW!$F:$F,"Draw")))*IF(ROW()=COLUMN(),0.5,1)</f>
        <v>0</v>
      </c>
      <c r="AC94" s="11">
        <f ca="1">((COUNTIFS(SWISSW!$I:$I,'MTT DRAW'!$A94,SWISSW!$J:$J,'MTT DRAW'!AC$1,SWISSW!$F:$F,"Draw")+COUNTIFS(SWISSW!$I:$I,'MTT DRAW'!AC$1,SWISSW!$J:$J,'MTT DRAW'!$A94,SWISSW!$F:$F,"Draw")))*IF(ROW()=COLUMN(),0.5,1)</f>
        <v>0</v>
      </c>
      <c r="AD94" s="11">
        <f ca="1">((COUNTIFS(SWISSW!$I:$I,'MTT DRAW'!$A94,SWISSW!$J:$J,'MTT DRAW'!AD$1,SWISSW!$F:$F,"Draw")+COUNTIFS(SWISSW!$I:$I,'MTT DRAW'!AD$1,SWISSW!$J:$J,'MTT DRAW'!$A94,SWISSW!$F:$F,"Draw")))*IF(ROW()=COLUMN(),0.5,1)</f>
        <v>0</v>
      </c>
      <c r="AE94" s="11">
        <f ca="1">((COUNTIFS(SWISSW!$I:$I,'MTT DRAW'!$A94,SWISSW!$J:$J,'MTT DRAW'!AE$1,SWISSW!$F:$F,"Draw")+COUNTIFS(SWISSW!$I:$I,'MTT DRAW'!AE$1,SWISSW!$J:$J,'MTT DRAW'!$A94,SWISSW!$F:$F,"Draw")))*IF(ROW()=COLUMN(),0.5,1)</f>
        <v>0</v>
      </c>
      <c r="AF94" s="11">
        <f ca="1">((COUNTIFS(SWISSW!$I:$I,'MTT DRAW'!$A94,SWISSW!$J:$J,'MTT DRAW'!AF$1,SWISSW!$F:$F,"Draw")+COUNTIFS(SWISSW!$I:$I,'MTT DRAW'!AF$1,SWISSW!$J:$J,'MTT DRAW'!$A94,SWISSW!$F:$F,"Draw")))*IF(ROW()=COLUMN(),0.5,1)</f>
        <v>0</v>
      </c>
      <c r="AG94" s="11">
        <f ca="1">((COUNTIFS(SWISSW!$I:$I,'MTT DRAW'!$A94,SWISSW!$J:$J,'MTT DRAW'!AG$1,SWISSW!$F:$F,"Draw")+COUNTIFS(SWISSW!$I:$I,'MTT DRAW'!AG$1,SWISSW!$J:$J,'MTT DRAW'!$A94,SWISSW!$F:$F,"Draw")))*IF(ROW()=COLUMN(),0.5,1)</f>
        <v>0</v>
      </c>
      <c r="AH94" s="11">
        <f ca="1">((COUNTIFS(SWISSW!$I:$I,'MTT DRAW'!$A94,SWISSW!$J:$J,'MTT DRAW'!AH$1,SWISSW!$F:$F,"Draw")+COUNTIFS(SWISSW!$I:$I,'MTT DRAW'!AH$1,SWISSW!$J:$J,'MTT DRAW'!$A94,SWISSW!$F:$F,"Draw")))*IF(ROW()=COLUMN(),0.5,1)</f>
        <v>0</v>
      </c>
      <c r="AI94" s="11">
        <f ca="1">((COUNTIFS(SWISSW!$I:$I,'MTT DRAW'!$A94,SWISSW!$J:$J,'MTT DRAW'!AI$1,SWISSW!$F:$F,"Draw")+COUNTIFS(SWISSW!$I:$I,'MTT DRAW'!AI$1,SWISSW!$J:$J,'MTT DRAW'!$A94,SWISSW!$F:$F,"Draw")))*IF(ROW()=COLUMN(),0.5,1)</f>
        <v>0</v>
      </c>
      <c r="AJ94" s="11">
        <f ca="1">((COUNTIFS(SWISSW!$I:$I,'MTT DRAW'!$A94,SWISSW!$J:$J,'MTT DRAW'!AJ$1,SWISSW!$F:$F,"Draw")+COUNTIFS(SWISSW!$I:$I,'MTT DRAW'!AJ$1,SWISSW!$J:$J,'MTT DRAW'!$A94,SWISSW!$F:$F,"Draw")))*IF(ROW()=COLUMN(),0.5,1)</f>
        <v>0</v>
      </c>
      <c r="AK94" s="11">
        <f ca="1">((COUNTIFS(SWISSW!$I:$I,'MTT DRAW'!$A94,SWISSW!$J:$J,'MTT DRAW'!AK$1,SWISSW!$F:$F,"Draw")+COUNTIFS(SWISSW!$I:$I,'MTT DRAW'!AK$1,SWISSW!$J:$J,'MTT DRAW'!$A94,SWISSW!$F:$F,"Draw")))*IF(ROW()=COLUMN(),0.5,1)</f>
        <v>0</v>
      </c>
      <c r="AL94" s="11">
        <f ca="1">((COUNTIFS(SWISSW!$I:$I,'MTT DRAW'!$A94,SWISSW!$J:$J,'MTT DRAW'!AL$1,SWISSW!$F:$F,"Draw")+COUNTIFS(SWISSW!$I:$I,'MTT DRAW'!AL$1,SWISSW!$J:$J,'MTT DRAW'!$A94,SWISSW!$F:$F,"Draw")))*IF(ROW()=COLUMN(),0.5,1)</f>
        <v>0</v>
      </c>
      <c r="AM94" s="11">
        <f ca="1">((COUNTIFS(SWISSW!$I:$I,'MTT DRAW'!$A94,SWISSW!$J:$J,'MTT DRAW'!AM$1,SWISSW!$F:$F,"Draw")+COUNTIFS(SWISSW!$I:$I,'MTT DRAW'!AM$1,SWISSW!$J:$J,'MTT DRAW'!$A94,SWISSW!$F:$F,"Draw")))*IF(ROW()=COLUMN(),0.5,1)</f>
        <v>0</v>
      </c>
      <c r="AN94" s="11">
        <f ca="1">((COUNTIFS(SWISSW!$I:$I,'MTT DRAW'!$A94,SWISSW!$J:$J,'MTT DRAW'!AN$1,SWISSW!$F:$F,"Draw")+COUNTIFS(SWISSW!$I:$I,'MTT DRAW'!AN$1,SWISSW!$J:$J,'MTT DRAW'!$A94,SWISSW!$F:$F,"Draw")))*IF(ROW()=COLUMN(),0.5,1)</f>
        <v>0</v>
      </c>
      <c r="AO94" s="11">
        <f ca="1">((COUNTIFS(SWISSW!$I:$I,'MTT DRAW'!$A94,SWISSW!$J:$J,'MTT DRAW'!AO$1,SWISSW!$F:$F,"Draw")+COUNTIFS(SWISSW!$I:$I,'MTT DRAW'!AO$1,SWISSW!$J:$J,'MTT DRAW'!$A94,SWISSW!$F:$F,"Draw")))*IF(ROW()=COLUMN(),0.5,1)</f>
        <v>0</v>
      </c>
      <c r="AP94" s="11">
        <f ca="1">((COUNTIFS(SWISSW!$I:$I,'MTT DRAW'!$A94,SWISSW!$J:$J,'MTT DRAW'!AP$1,SWISSW!$F:$F,"Draw")+COUNTIFS(SWISSW!$I:$I,'MTT DRAW'!AP$1,SWISSW!$J:$J,'MTT DRAW'!$A94,SWISSW!$F:$F,"Draw")))*IF(ROW()=COLUMN(),0.5,1)</f>
        <v>0</v>
      </c>
      <c r="AQ94" s="11">
        <f ca="1">((COUNTIFS(SWISSW!$I:$I,'MTT DRAW'!$A94,SWISSW!$J:$J,'MTT DRAW'!AQ$1,SWISSW!$F:$F,"Draw")+COUNTIFS(SWISSW!$I:$I,'MTT DRAW'!AQ$1,SWISSW!$J:$J,'MTT DRAW'!$A94,SWISSW!$F:$F,"Draw")))*IF(ROW()=COLUMN(),0.5,1)</f>
        <v>0</v>
      </c>
      <c r="AR94" s="11">
        <f ca="1">((COUNTIFS(SWISSW!$I:$I,'MTT DRAW'!$A94,SWISSW!$J:$J,'MTT DRAW'!AR$1,SWISSW!$F:$F,"Draw")+COUNTIFS(SWISSW!$I:$I,'MTT DRAW'!AR$1,SWISSW!$J:$J,'MTT DRAW'!$A94,SWISSW!$F:$F,"Draw")))*IF(ROW()=COLUMN(),0.5,1)</f>
        <v>0</v>
      </c>
      <c r="AS94" s="11">
        <f ca="1">((COUNTIFS(SWISSW!$I:$I,'MTT DRAW'!$A94,SWISSW!$J:$J,'MTT DRAW'!AS$1,SWISSW!$F:$F,"Draw")+COUNTIFS(SWISSW!$I:$I,'MTT DRAW'!AS$1,SWISSW!$J:$J,'MTT DRAW'!$A94,SWISSW!$F:$F,"Draw")))*IF(ROW()=COLUMN(),0.5,1)</f>
        <v>0</v>
      </c>
      <c r="AT94" s="11">
        <f ca="1">((COUNTIFS(SWISSW!$I:$I,'MTT DRAW'!$A94,SWISSW!$J:$J,'MTT DRAW'!AT$1,SWISSW!$F:$F,"Draw")+COUNTIFS(SWISSW!$I:$I,'MTT DRAW'!AT$1,SWISSW!$J:$J,'MTT DRAW'!$A94,SWISSW!$F:$F,"Draw")))*IF(ROW()=COLUMN(),0.5,1)</f>
        <v>0</v>
      </c>
      <c r="AU94" s="11">
        <f ca="1">((COUNTIFS(SWISSW!$I:$I,'MTT DRAW'!$A94,SWISSW!$J:$J,'MTT DRAW'!AU$1,SWISSW!$F:$F,"Draw")+COUNTIFS(SWISSW!$I:$I,'MTT DRAW'!AU$1,SWISSW!$J:$J,'MTT DRAW'!$A94,SWISSW!$F:$F,"Draw")))*IF(ROW()=COLUMN(),0.5,1)</f>
        <v>0</v>
      </c>
      <c r="AV94" s="11">
        <f ca="1">((COUNTIFS(SWISSW!$I:$I,'MTT DRAW'!$A94,SWISSW!$J:$J,'MTT DRAW'!AV$1,SWISSW!$F:$F,"Draw")+COUNTIFS(SWISSW!$I:$I,'MTT DRAW'!AV$1,SWISSW!$J:$J,'MTT DRAW'!$A94,SWISSW!$F:$F,"Draw")))*IF(ROW()=COLUMN(),0.5,1)</f>
        <v>0</v>
      </c>
      <c r="AW94" s="11">
        <f ca="1">((COUNTIFS(SWISSW!$I:$I,'MTT DRAW'!$A94,SWISSW!$J:$J,'MTT DRAW'!AW$1,SWISSW!$F:$F,"Draw")+COUNTIFS(SWISSW!$I:$I,'MTT DRAW'!AW$1,SWISSW!$J:$J,'MTT DRAW'!$A94,SWISSW!$F:$F,"Draw")))*IF(ROW()=COLUMN(),0.5,1)</f>
        <v>0</v>
      </c>
      <c r="AX94" s="11">
        <f ca="1">((COUNTIFS(SWISSW!$I:$I,'MTT DRAW'!$A94,SWISSW!$J:$J,'MTT DRAW'!AX$1,SWISSW!$F:$F,"Draw")+COUNTIFS(SWISSW!$I:$I,'MTT DRAW'!AX$1,SWISSW!$J:$J,'MTT DRAW'!$A94,SWISSW!$F:$F,"Draw")))*IF(ROW()=COLUMN(),0.5,1)</f>
        <v>0</v>
      </c>
      <c r="AY94" s="11">
        <f ca="1">((COUNTIFS(SWISSW!$I:$I,'MTT DRAW'!$A94,SWISSW!$J:$J,'MTT DRAW'!AY$1,SWISSW!$F:$F,"Draw")+COUNTIFS(SWISSW!$I:$I,'MTT DRAW'!AY$1,SWISSW!$J:$J,'MTT DRAW'!$A94,SWISSW!$F:$F,"Draw")))*IF(ROW()=COLUMN(),0.5,1)</f>
        <v>0</v>
      </c>
      <c r="AZ94" s="11">
        <f ca="1">((COUNTIFS(SWISSW!$I:$I,'MTT DRAW'!$A94,SWISSW!$J:$J,'MTT DRAW'!AZ$1,SWISSW!$F:$F,"Draw")+COUNTIFS(SWISSW!$I:$I,'MTT DRAW'!AZ$1,SWISSW!$J:$J,'MTT DRAW'!$A94,SWISSW!$F:$F,"Draw")))*IF(ROW()=COLUMN(),0.5,1)</f>
        <v>0</v>
      </c>
      <c r="BA94" s="11">
        <f ca="1">((COUNTIFS(SWISSW!$I:$I,'MTT DRAW'!$A94,SWISSW!$J:$J,'MTT DRAW'!BA$1,SWISSW!$F:$F,"Draw")+COUNTIFS(SWISSW!$I:$I,'MTT DRAW'!BA$1,SWISSW!$J:$J,'MTT DRAW'!$A94,SWISSW!$F:$F,"Draw")))*IF(ROW()=COLUMN(),0.5,1)</f>
        <v>0</v>
      </c>
      <c r="BB94" s="11">
        <f ca="1">((COUNTIFS(SWISSW!$I:$I,'MTT DRAW'!$A94,SWISSW!$J:$J,'MTT DRAW'!BB$1,SWISSW!$F:$F,"Draw")+COUNTIFS(SWISSW!$I:$I,'MTT DRAW'!BB$1,SWISSW!$J:$J,'MTT DRAW'!$A94,SWISSW!$F:$F,"Draw")))*IF(ROW()=COLUMN(),0.5,1)</f>
        <v>0</v>
      </c>
      <c r="BC94" s="11">
        <f ca="1">((COUNTIFS(SWISSW!$I:$I,'MTT DRAW'!$A94,SWISSW!$J:$J,'MTT DRAW'!BC$1,SWISSW!$F:$F,"Draw")+COUNTIFS(SWISSW!$I:$I,'MTT DRAW'!BC$1,SWISSW!$J:$J,'MTT DRAW'!$A94,SWISSW!$F:$F,"Draw")))*IF(ROW()=COLUMN(),0.5,1)</f>
        <v>0</v>
      </c>
      <c r="BD94" s="11">
        <f ca="1">((COUNTIFS(SWISSW!$I:$I,'MTT DRAW'!$A94,SWISSW!$J:$J,'MTT DRAW'!BD$1,SWISSW!$F:$F,"Draw")+COUNTIFS(SWISSW!$I:$I,'MTT DRAW'!BD$1,SWISSW!$J:$J,'MTT DRAW'!$A94,SWISSW!$F:$F,"Draw")))*IF(ROW()=COLUMN(),0.5,1)</f>
        <v>0</v>
      </c>
      <c r="BE94" s="11">
        <f ca="1">((COUNTIFS(SWISSW!$I:$I,'MTT DRAW'!$A94,SWISSW!$J:$J,'MTT DRAW'!BE$1,SWISSW!$F:$F,"Draw")+COUNTIFS(SWISSW!$I:$I,'MTT DRAW'!BE$1,SWISSW!$J:$J,'MTT DRAW'!$A94,SWISSW!$F:$F,"Draw")))*IF(ROW()=COLUMN(),0.5,1)</f>
        <v>0</v>
      </c>
      <c r="BF94" s="11">
        <f ca="1">((COUNTIFS(SWISSW!$I:$I,'MTT DRAW'!$A94,SWISSW!$J:$J,'MTT DRAW'!BF$1,SWISSW!$F:$F,"Draw")+COUNTIFS(SWISSW!$I:$I,'MTT DRAW'!BF$1,SWISSW!$J:$J,'MTT DRAW'!$A94,SWISSW!$F:$F,"Draw")))*IF(ROW()=COLUMN(),0.5,1)</f>
        <v>0</v>
      </c>
      <c r="BG94" s="11">
        <f ca="1">((COUNTIFS(SWISSW!$I:$I,'MTT DRAW'!$A94,SWISSW!$J:$J,'MTT DRAW'!BG$1,SWISSW!$F:$F,"Draw")+COUNTIFS(SWISSW!$I:$I,'MTT DRAW'!BG$1,SWISSW!$J:$J,'MTT DRAW'!$A94,SWISSW!$F:$F,"Draw")))*IF(ROW()=COLUMN(),0.5,1)</f>
        <v>0</v>
      </c>
      <c r="BH94" s="11">
        <f ca="1">((COUNTIFS(SWISSW!$I:$I,'MTT DRAW'!$A94,SWISSW!$J:$J,'MTT DRAW'!BH$1,SWISSW!$F:$F,"Draw")+COUNTIFS(SWISSW!$I:$I,'MTT DRAW'!BH$1,SWISSW!$J:$J,'MTT DRAW'!$A94,SWISSW!$F:$F,"Draw")))*IF(ROW()=COLUMN(),0.5,1)</f>
        <v>0</v>
      </c>
      <c r="BI94" s="11">
        <f ca="1">((COUNTIFS(SWISSW!$I:$I,'MTT DRAW'!$A94,SWISSW!$J:$J,'MTT DRAW'!BI$1,SWISSW!$F:$F,"Draw")+COUNTIFS(SWISSW!$I:$I,'MTT DRAW'!BI$1,SWISSW!$J:$J,'MTT DRAW'!$A94,SWISSW!$F:$F,"Draw")))*IF(ROW()=COLUMN(),0.5,1)</f>
        <v>0</v>
      </c>
      <c r="BJ94" s="11">
        <f ca="1">((COUNTIFS(SWISSW!$I:$I,'MTT DRAW'!$A94,SWISSW!$J:$J,'MTT DRAW'!BJ$1,SWISSW!$F:$F,"Draw")+COUNTIFS(SWISSW!$I:$I,'MTT DRAW'!BJ$1,SWISSW!$J:$J,'MTT DRAW'!$A94,SWISSW!$F:$F,"Draw")))*IF(ROW()=COLUMN(),0.5,1)</f>
        <v>0</v>
      </c>
      <c r="BK94" s="11">
        <f ca="1">((COUNTIFS(SWISSW!$I:$I,'MTT DRAW'!$A94,SWISSW!$J:$J,'MTT DRAW'!BK$1,SWISSW!$F:$F,"Draw")+COUNTIFS(SWISSW!$I:$I,'MTT DRAW'!BK$1,SWISSW!$J:$J,'MTT DRAW'!$A94,SWISSW!$F:$F,"Draw")))*IF(ROW()=COLUMN(),0.5,1)</f>
        <v>0</v>
      </c>
      <c r="BL94" s="11">
        <f ca="1">((COUNTIFS(SWISSW!$I:$I,'MTT DRAW'!$A94,SWISSW!$J:$J,'MTT DRAW'!BL$1,SWISSW!$F:$F,"Draw")+COUNTIFS(SWISSW!$I:$I,'MTT DRAW'!BL$1,SWISSW!$J:$J,'MTT DRAW'!$A94,SWISSW!$F:$F,"Draw")))*IF(ROW()=COLUMN(),0.5,1)</f>
        <v>0</v>
      </c>
      <c r="BM94" s="11" t="str">
        <f ca="1">MATCHUP!BM94</f>
        <v>-</v>
      </c>
      <c r="BN94" s="11" t="str">
        <f ca="1">MATCHUP!BN94</f>
        <v>-</v>
      </c>
      <c r="BO94" s="11" t="str">
        <f ca="1">MATCHUP!BO94</f>
        <v>-</v>
      </c>
      <c r="BP94" s="11" t="str">
        <f ca="1">MATCHUP!BP94</f>
        <v>-</v>
      </c>
      <c r="BQ94" s="11" t="str">
        <f ca="1">MATCHUP!BQ94</f>
        <v>-</v>
      </c>
      <c r="BR94" s="11" t="str">
        <f ca="1">MATCHUP!BR94</f>
        <v>-</v>
      </c>
      <c r="BS94" s="11" t="str">
        <f ca="1">MATCHUP!BS94</f>
        <v>-</v>
      </c>
      <c r="BT94" s="11" t="str">
        <f ca="1">MATCHUP!BT94</f>
        <v>-</v>
      </c>
      <c r="BU94" s="11" t="str">
        <f ca="1">MATCHUP!BU94</f>
        <v>-</v>
      </c>
      <c r="BV94" s="11" t="str">
        <f ca="1">MATCHUP!BV94</f>
        <v>-</v>
      </c>
      <c r="BW94" s="11" t="str">
        <f ca="1">MATCHUP!BW94</f>
        <v>-</v>
      </c>
      <c r="BX94" s="11" t="str">
        <f ca="1">MATCHUP!BX94</f>
        <v>-</v>
      </c>
      <c r="BY94" s="11" t="str">
        <f ca="1">MATCHUP!BY94</f>
        <v>-</v>
      </c>
      <c r="BZ94" s="11" t="str">
        <f ca="1">MATCHUP!BZ94</f>
        <v>-</v>
      </c>
      <c r="CA94" s="11" t="str">
        <f ca="1">MATCHUP!CA94</f>
        <v>-</v>
      </c>
      <c r="CB94" s="11" t="str">
        <f ca="1">MATCHUP!CB94</f>
        <v>-</v>
      </c>
      <c r="CC94" s="11" t="str">
        <f ca="1">MATCHUP!CC94</f>
        <v>-</v>
      </c>
      <c r="CD94" s="11" t="str">
        <f ca="1">MATCHUP!CD94</f>
        <v>-</v>
      </c>
      <c r="CE94" s="11" t="str">
        <f ca="1">MATCHUP!CE94</f>
        <v>-</v>
      </c>
      <c r="CF94" s="11" t="str">
        <f ca="1">MATCHUP!CF94</f>
        <v>-</v>
      </c>
      <c r="CG94" s="11" t="str">
        <f ca="1">MATCHUP!CG94</f>
        <v>-</v>
      </c>
      <c r="CH94" s="11" t="str">
        <f ca="1">MATCHUP!CH94</f>
        <v>-</v>
      </c>
      <c r="CI94" s="11" t="str">
        <f ca="1">MATCHUP!CI94</f>
        <v>-</v>
      </c>
      <c r="CJ94" s="11" t="str">
        <f ca="1">MATCHUP!CJ94</f>
        <v>-</v>
      </c>
      <c r="CK94" s="11" t="str">
        <f ca="1">MATCHUP!CK94</f>
        <v>-</v>
      </c>
      <c r="CL94" s="11" t="str">
        <f ca="1">MATCHUP!CL94</f>
        <v>-</v>
      </c>
      <c r="CM94" s="11" t="str">
        <f ca="1">MATCHUP!CM94</f>
        <v>-</v>
      </c>
      <c r="CN94" s="11" t="str">
        <f ca="1">MATCHUP!CN94</f>
        <v>-</v>
      </c>
      <c r="CO94" s="11" t="str">
        <f ca="1">MATCHUP!CO94</f>
        <v>-</v>
      </c>
      <c r="CP94" s="11" t="str">
        <f ca="1">MATCHUP!CP94</f>
        <v>-</v>
      </c>
      <c r="CQ94" s="11" t="str">
        <f ca="1">MATCHUP!CQ94</f>
        <v>-</v>
      </c>
      <c r="CR94" s="11" t="str">
        <f ca="1">MATCHUP!CR94</f>
        <v>-</v>
      </c>
      <c r="CS94" s="11" t="str">
        <f ca="1">MATCHUP!CS94</f>
        <v>-</v>
      </c>
      <c r="CT94" s="11" t="str">
        <f ca="1">MATCHUP!CT94</f>
        <v>-</v>
      </c>
      <c r="CU94" s="11" t="str">
        <f ca="1">MATCHUP!CU94</f>
        <v>-</v>
      </c>
      <c r="CV94" s="11" t="str">
        <f ca="1">MATCHUP!CV94</f>
        <v>-</v>
      </c>
    </row>
    <row r="95" spans="1:100" ht="55" customHeight="1" x14ac:dyDescent="0.3">
      <c r="A95" s="3">
        <f ca="1">MATCHUP!A95</f>
        <v>0</v>
      </c>
      <c r="B95" s="11">
        <f ca="1">((COUNTIFS(SWISSW!$I:$I,'MTT DRAW'!$A95,SWISSW!$J:$J,'MTT DRAW'!B$1,SWISSW!$F:$F,"Draw")+COUNTIFS(SWISSW!$I:$I,'MTT DRAW'!B$1,SWISSW!$J:$J,'MTT DRAW'!$A95,SWISSW!$F:$F,"Draw")))*IF(ROW()=COLUMN(),0.5,1)</f>
        <v>0</v>
      </c>
      <c r="C95" s="11">
        <f ca="1">((COUNTIFS(SWISSW!$I:$I,'MTT DRAW'!$A95,SWISSW!$J:$J,'MTT DRAW'!C$1,SWISSW!$F:$F,"Draw")+COUNTIFS(SWISSW!$I:$I,'MTT DRAW'!C$1,SWISSW!$J:$J,'MTT DRAW'!$A95,SWISSW!$F:$F,"Draw")))*IF(ROW()=COLUMN(),0.5,1)</f>
        <v>0</v>
      </c>
      <c r="D95" s="11">
        <f ca="1">((COUNTIFS(SWISSW!$I:$I,'MTT DRAW'!$A95,SWISSW!$J:$J,'MTT DRAW'!D$1,SWISSW!$F:$F,"Draw")+COUNTIFS(SWISSW!$I:$I,'MTT DRAW'!D$1,SWISSW!$J:$J,'MTT DRAW'!$A95,SWISSW!$F:$F,"Draw")))*IF(ROW()=COLUMN(),0.5,1)</f>
        <v>0</v>
      </c>
      <c r="E95" s="11">
        <f ca="1">((COUNTIFS(SWISSW!$I:$I,'MTT DRAW'!$A95,SWISSW!$J:$J,'MTT DRAW'!E$1,SWISSW!$F:$F,"Draw")+COUNTIFS(SWISSW!$I:$I,'MTT DRAW'!E$1,SWISSW!$J:$J,'MTT DRAW'!$A95,SWISSW!$F:$F,"Draw")))*IF(ROW()=COLUMN(),0.5,1)</f>
        <v>0</v>
      </c>
      <c r="F95" s="11">
        <f ca="1">((COUNTIFS(SWISSW!$I:$I,'MTT DRAW'!$A95,SWISSW!$J:$J,'MTT DRAW'!F$1,SWISSW!$F:$F,"Draw")+COUNTIFS(SWISSW!$I:$I,'MTT DRAW'!F$1,SWISSW!$J:$J,'MTT DRAW'!$A95,SWISSW!$F:$F,"Draw")))*IF(ROW()=COLUMN(),0.5,1)</f>
        <v>0</v>
      </c>
      <c r="G95" s="11">
        <f ca="1">((COUNTIFS(SWISSW!$I:$I,'MTT DRAW'!$A95,SWISSW!$J:$J,'MTT DRAW'!G$1,SWISSW!$F:$F,"Draw")+COUNTIFS(SWISSW!$I:$I,'MTT DRAW'!G$1,SWISSW!$J:$J,'MTT DRAW'!$A95,SWISSW!$F:$F,"Draw")))*IF(ROW()=COLUMN(),0.5,1)</f>
        <v>0</v>
      </c>
      <c r="H95" s="11">
        <f ca="1">((COUNTIFS(SWISSW!$I:$I,'MTT DRAW'!$A95,SWISSW!$J:$J,'MTT DRAW'!H$1,SWISSW!$F:$F,"Draw")+COUNTIFS(SWISSW!$I:$I,'MTT DRAW'!H$1,SWISSW!$J:$J,'MTT DRAW'!$A95,SWISSW!$F:$F,"Draw")))*IF(ROW()=COLUMN(),0.5,1)</f>
        <v>0</v>
      </c>
      <c r="I95" s="11">
        <f ca="1">((COUNTIFS(SWISSW!$I:$I,'MTT DRAW'!$A95,SWISSW!$J:$J,'MTT DRAW'!I$1,SWISSW!$F:$F,"Draw")+COUNTIFS(SWISSW!$I:$I,'MTT DRAW'!I$1,SWISSW!$J:$J,'MTT DRAW'!$A95,SWISSW!$F:$F,"Draw")))*IF(ROW()=COLUMN(),0.5,1)</f>
        <v>0</v>
      </c>
      <c r="J95" s="11">
        <f ca="1">((COUNTIFS(SWISSW!$I:$I,'MTT DRAW'!$A95,SWISSW!$J:$J,'MTT DRAW'!J$1,SWISSW!$F:$F,"Draw")+COUNTIFS(SWISSW!$I:$I,'MTT DRAW'!J$1,SWISSW!$J:$J,'MTT DRAW'!$A95,SWISSW!$F:$F,"Draw")))*IF(ROW()=COLUMN(),0.5,1)</f>
        <v>0</v>
      </c>
      <c r="K95" s="11">
        <f ca="1">((COUNTIFS(SWISSW!$I:$I,'MTT DRAW'!$A95,SWISSW!$J:$J,'MTT DRAW'!K$1,SWISSW!$F:$F,"Draw")+COUNTIFS(SWISSW!$I:$I,'MTT DRAW'!K$1,SWISSW!$J:$J,'MTT DRAW'!$A95,SWISSW!$F:$F,"Draw")))*IF(ROW()=COLUMN(),0.5,1)</f>
        <v>0</v>
      </c>
      <c r="L95" s="11">
        <f ca="1">((COUNTIFS(SWISSW!$I:$I,'MTT DRAW'!$A95,SWISSW!$J:$J,'MTT DRAW'!L$1,SWISSW!$F:$F,"Draw")+COUNTIFS(SWISSW!$I:$I,'MTT DRAW'!L$1,SWISSW!$J:$J,'MTT DRAW'!$A95,SWISSW!$F:$F,"Draw")))*IF(ROW()=COLUMN(),0.5,1)</f>
        <v>0</v>
      </c>
      <c r="M95" s="11">
        <f ca="1">((COUNTIFS(SWISSW!$I:$I,'MTT DRAW'!$A95,SWISSW!$J:$J,'MTT DRAW'!M$1,SWISSW!$F:$F,"Draw")+COUNTIFS(SWISSW!$I:$I,'MTT DRAW'!M$1,SWISSW!$J:$J,'MTT DRAW'!$A95,SWISSW!$F:$F,"Draw")))*IF(ROW()=COLUMN(),0.5,1)</f>
        <v>0</v>
      </c>
      <c r="N95" s="11">
        <f ca="1">((COUNTIFS(SWISSW!$I:$I,'MTT DRAW'!$A95,SWISSW!$J:$J,'MTT DRAW'!N$1,SWISSW!$F:$F,"Draw")+COUNTIFS(SWISSW!$I:$I,'MTT DRAW'!N$1,SWISSW!$J:$J,'MTT DRAW'!$A95,SWISSW!$F:$F,"Draw")))*IF(ROW()=COLUMN(),0.5,1)</f>
        <v>0</v>
      </c>
      <c r="O95" s="11">
        <f ca="1">((COUNTIFS(SWISSW!$I:$I,'MTT DRAW'!$A95,SWISSW!$J:$J,'MTT DRAW'!O$1,SWISSW!$F:$F,"Draw")+COUNTIFS(SWISSW!$I:$I,'MTT DRAW'!O$1,SWISSW!$J:$J,'MTT DRAW'!$A95,SWISSW!$F:$F,"Draw")))*IF(ROW()=COLUMN(),0.5,1)</f>
        <v>0</v>
      </c>
      <c r="P95" s="11">
        <f ca="1">((COUNTIFS(SWISSW!$I:$I,'MTT DRAW'!$A95,SWISSW!$J:$J,'MTT DRAW'!P$1,SWISSW!$F:$F,"Draw")+COUNTIFS(SWISSW!$I:$I,'MTT DRAW'!P$1,SWISSW!$J:$J,'MTT DRAW'!$A95,SWISSW!$F:$F,"Draw")))*IF(ROW()=COLUMN(),0.5,1)</f>
        <v>0</v>
      </c>
      <c r="Q95" s="11">
        <f ca="1">((COUNTIFS(SWISSW!$I:$I,'MTT DRAW'!$A95,SWISSW!$J:$J,'MTT DRAW'!Q$1,SWISSW!$F:$F,"Draw")+COUNTIFS(SWISSW!$I:$I,'MTT DRAW'!Q$1,SWISSW!$J:$J,'MTT DRAW'!$A95,SWISSW!$F:$F,"Draw")))*IF(ROW()=COLUMN(),0.5,1)</f>
        <v>0</v>
      </c>
      <c r="R95" s="11">
        <f ca="1">((COUNTIFS(SWISSW!$I:$I,'MTT DRAW'!$A95,SWISSW!$J:$J,'MTT DRAW'!R$1,SWISSW!$F:$F,"Draw")+COUNTIFS(SWISSW!$I:$I,'MTT DRAW'!R$1,SWISSW!$J:$J,'MTT DRAW'!$A95,SWISSW!$F:$F,"Draw")))*IF(ROW()=COLUMN(),0.5,1)</f>
        <v>0</v>
      </c>
      <c r="S95" s="11">
        <f ca="1">((COUNTIFS(SWISSW!$I:$I,'MTT DRAW'!$A95,SWISSW!$J:$J,'MTT DRAW'!S$1,SWISSW!$F:$F,"Draw")+COUNTIFS(SWISSW!$I:$I,'MTT DRAW'!S$1,SWISSW!$J:$J,'MTT DRAW'!$A95,SWISSW!$F:$F,"Draw")))*IF(ROW()=COLUMN(),0.5,1)</f>
        <v>0</v>
      </c>
      <c r="T95" s="11">
        <f ca="1">((COUNTIFS(SWISSW!$I:$I,'MTT DRAW'!$A95,SWISSW!$J:$J,'MTT DRAW'!T$1,SWISSW!$F:$F,"Draw")+COUNTIFS(SWISSW!$I:$I,'MTT DRAW'!T$1,SWISSW!$J:$J,'MTT DRAW'!$A95,SWISSW!$F:$F,"Draw")))*IF(ROW()=COLUMN(),0.5,1)</f>
        <v>0</v>
      </c>
      <c r="U95" s="11">
        <f ca="1">((COUNTIFS(SWISSW!$I:$I,'MTT DRAW'!$A95,SWISSW!$J:$J,'MTT DRAW'!U$1,SWISSW!$F:$F,"Draw")+COUNTIFS(SWISSW!$I:$I,'MTT DRAW'!U$1,SWISSW!$J:$J,'MTT DRAW'!$A95,SWISSW!$F:$F,"Draw")))*IF(ROW()=COLUMN(),0.5,1)</f>
        <v>0</v>
      </c>
      <c r="V95" s="11">
        <f ca="1">((COUNTIFS(SWISSW!$I:$I,'MTT DRAW'!$A95,SWISSW!$J:$J,'MTT DRAW'!V$1,SWISSW!$F:$F,"Draw")+COUNTIFS(SWISSW!$I:$I,'MTT DRAW'!V$1,SWISSW!$J:$J,'MTT DRAW'!$A95,SWISSW!$F:$F,"Draw")))*IF(ROW()=COLUMN(),0.5,1)</f>
        <v>0</v>
      </c>
      <c r="W95" s="11">
        <f ca="1">((COUNTIFS(SWISSW!$I:$I,'MTT DRAW'!$A95,SWISSW!$J:$J,'MTT DRAW'!W$1,SWISSW!$F:$F,"Draw")+COUNTIFS(SWISSW!$I:$I,'MTT DRAW'!W$1,SWISSW!$J:$J,'MTT DRAW'!$A95,SWISSW!$F:$F,"Draw")))*IF(ROW()=COLUMN(),0.5,1)</f>
        <v>0</v>
      </c>
      <c r="X95" s="11">
        <f ca="1">((COUNTIFS(SWISSW!$I:$I,'MTT DRAW'!$A95,SWISSW!$J:$J,'MTT DRAW'!X$1,SWISSW!$F:$F,"Draw")+COUNTIFS(SWISSW!$I:$I,'MTT DRAW'!X$1,SWISSW!$J:$J,'MTT DRAW'!$A95,SWISSW!$F:$F,"Draw")))*IF(ROW()=COLUMN(),0.5,1)</f>
        <v>0</v>
      </c>
      <c r="Y95" s="11">
        <f ca="1">((COUNTIFS(SWISSW!$I:$I,'MTT DRAW'!$A95,SWISSW!$J:$J,'MTT DRAW'!Y$1,SWISSW!$F:$F,"Draw")+COUNTIFS(SWISSW!$I:$I,'MTT DRAW'!Y$1,SWISSW!$J:$J,'MTT DRAW'!$A95,SWISSW!$F:$F,"Draw")))*IF(ROW()=COLUMN(),0.5,1)</f>
        <v>0</v>
      </c>
      <c r="Z95" s="11">
        <f ca="1">((COUNTIFS(SWISSW!$I:$I,'MTT DRAW'!$A95,SWISSW!$J:$J,'MTT DRAW'!Z$1,SWISSW!$F:$F,"Draw")+COUNTIFS(SWISSW!$I:$I,'MTT DRAW'!Z$1,SWISSW!$J:$J,'MTT DRAW'!$A95,SWISSW!$F:$F,"Draw")))*IF(ROW()=COLUMN(),0.5,1)</f>
        <v>0</v>
      </c>
      <c r="AA95" s="11">
        <f ca="1">((COUNTIFS(SWISSW!$I:$I,'MTT DRAW'!$A95,SWISSW!$J:$J,'MTT DRAW'!AA$1,SWISSW!$F:$F,"Draw")+COUNTIFS(SWISSW!$I:$I,'MTT DRAW'!AA$1,SWISSW!$J:$J,'MTT DRAW'!$A95,SWISSW!$F:$F,"Draw")))*IF(ROW()=COLUMN(),0.5,1)</f>
        <v>0</v>
      </c>
      <c r="AB95" s="11">
        <f ca="1">((COUNTIFS(SWISSW!$I:$I,'MTT DRAW'!$A95,SWISSW!$J:$J,'MTT DRAW'!AB$1,SWISSW!$F:$F,"Draw")+COUNTIFS(SWISSW!$I:$I,'MTT DRAW'!AB$1,SWISSW!$J:$J,'MTT DRAW'!$A95,SWISSW!$F:$F,"Draw")))*IF(ROW()=COLUMN(),0.5,1)</f>
        <v>0</v>
      </c>
      <c r="AC95" s="11">
        <f ca="1">((COUNTIFS(SWISSW!$I:$I,'MTT DRAW'!$A95,SWISSW!$J:$J,'MTT DRAW'!AC$1,SWISSW!$F:$F,"Draw")+COUNTIFS(SWISSW!$I:$I,'MTT DRAW'!AC$1,SWISSW!$J:$J,'MTT DRAW'!$A95,SWISSW!$F:$F,"Draw")))*IF(ROW()=COLUMN(),0.5,1)</f>
        <v>0</v>
      </c>
      <c r="AD95" s="11">
        <f ca="1">((COUNTIFS(SWISSW!$I:$I,'MTT DRAW'!$A95,SWISSW!$J:$J,'MTT DRAW'!AD$1,SWISSW!$F:$F,"Draw")+COUNTIFS(SWISSW!$I:$I,'MTT DRAW'!AD$1,SWISSW!$J:$J,'MTT DRAW'!$A95,SWISSW!$F:$F,"Draw")))*IF(ROW()=COLUMN(),0.5,1)</f>
        <v>0</v>
      </c>
      <c r="AE95" s="11">
        <f ca="1">((COUNTIFS(SWISSW!$I:$I,'MTT DRAW'!$A95,SWISSW!$J:$J,'MTT DRAW'!AE$1,SWISSW!$F:$F,"Draw")+COUNTIFS(SWISSW!$I:$I,'MTT DRAW'!AE$1,SWISSW!$J:$J,'MTT DRAW'!$A95,SWISSW!$F:$F,"Draw")))*IF(ROW()=COLUMN(),0.5,1)</f>
        <v>0</v>
      </c>
      <c r="AF95" s="11">
        <f ca="1">((COUNTIFS(SWISSW!$I:$I,'MTT DRAW'!$A95,SWISSW!$J:$J,'MTT DRAW'!AF$1,SWISSW!$F:$F,"Draw")+COUNTIFS(SWISSW!$I:$I,'MTT DRAW'!AF$1,SWISSW!$J:$J,'MTT DRAW'!$A95,SWISSW!$F:$F,"Draw")))*IF(ROW()=COLUMN(),0.5,1)</f>
        <v>0</v>
      </c>
      <c r="AG95" s="11">
        <f ca="1">((COUNTIFS(SWISSW!$I:$I,'MTT DRAW'!$A95,SWISSW!$J:$J,'MTT DRAW'!AG$1,SWISSW!$F:$F,"Draw")+COUNTIFS(SWISSW!$I:$I,'MTT DRAW'!AG$1,SWISSW!$J:$J,'MTT DRAW'!$A95,SWISSW!$F:$F,"Draw")))*IF(ROW()=COLUMN(),0.5,1)</f>
        <v>0</v>
      </c>
      <c r="AH95" s="11">
        <f ca="1">((COUNTIFS(SWISSW!$I:$I,'MTT DRAW'!$A95,SWISSW!$J:$J,'MTT DRAW'!AH$1,SWISSW!$F:$F,"Draw")+COUNTIFS(SWISSW!$I:$I,'MTT DRAW'!AH$1,SWISSW!$J:$J,'MTT DRAW'!$A95,SWISSW!$F:$F,"Draw")))*IF(ROW()=COLUMN(),0.5,1)</f>
        <v>0</v>
      </c>
      <c r="AI95" s="11">
        <f ca="1">((COUNTIFS(SWISSW!$I:$I,'MTT DRAW'!$A95,SWISSW!$J:$J,'MTT DRAW'!AI$1,SWISSW!$F:$F,"Draw")+COUNTIFS(SWISSW!$I:$I,'MTT DRAW'!AI$1,SWISSW!$J:$J,'MTT DRAW'!$A95,SWISSW!$F:$F,"Draw")))*IF(ROW()=COLUMN(),0.5,1)</f>
        <v>0</v>
      </c>
      <c r="AJ95" s="11">
        <f ca="1">((COUNTIFS(SWISSW!$I:$I,'MTT DRAW'!$A95,SWISSW!$J:$J,'MTT DRAW'!AJ$1,SWISSW!$F:$F,"Draw")+COUNTIFS(SWISSW!$I:$I,'MTT DRAW'!AJ$1,SWISSW!$J:$J,'MTT DRAW'!$A95,SWISSW!$F:$F,"Draw")))*IF(ROW()=COLUMN(),0.5,1)</f>
        <v>0</v>
      </c>
      <c r="AK95" s="11">
        <f ca="1">((COUNTIFS(SWISSW!$I:$I,'MTT DRAW'!$A95,SWISSW!$J:$J,'MTT DRAW'!AK$1,SWISSW!$F:$F,"Draw")+COUNTIFS(SWISSW!$I:$I,'MTT DRAW'!AK$1,SWISSW!$J:$J,'MTT DRAW'!$A95,SWISSW!$F:$F,"Draw")))*IF(ROW()=COLUMN(),0.5,1)</f>
        <v>0</v>
      </c>
      <c r="AL95" s="11">
        <f ca="1">((COUNTIFS(SWISSW!$I:$I,'MTT DRAW'!$A95,SWISSW!$J:$J,'MTT DRAW'!AL$1,SWISSW!$F:$F,"Draw")+COUNTIFS(SWISSW!$I:$I,'MTT DRAW'!AL$1,SWISSW!$J:$J,'MTT DRAW'!$A95,SWISSW!$F:$F,"Draw")))*IF(ROW()=COLUMN(),0.5,1)</f>
        <v>0</v>
      </c>
      <c r="AM95" s="11">
        <f ca="1">((COUNTIFS(SWISSW!$I:$I,'MTT DRAW'!$A95,SWISSW!$J:$J,'MTT DRAW'!AM$1,SWISSW!$F:$F,"Draw")+COUNTIFS(SWISSW!$I:$I,'MTT DRAW'!AM$1,SWISSW!$J:$J,'MTT DRAW'!$A95,SWISSW!$F:$F,"Draw")))*IF(ROW()=COLUMN(),0.5,1)</f>
        <v>0</v>
      </c>
      <c r="AN95" s="11">
        <f ca="1">((COUNTIFS(SWISSW!$I:$I,'MTT DRAW'!$A95,SWISSW!$J:$J,'MTT DRAW'!AN$1,SWISSW!$F:$F,"Draw")+COUNTIFS(SWISSW!$I:$I,'MTT DRAW'!AN$1,SWISSW!$J:$J,'MTT DRAW'!$A95,SWISSW!$F:$F,"Draw")))*IF(ROW()=COLUMN(),0.5,1)</f>
        <v>0</v>
      </c>
      <c r="AO95" s="11">
        <f ca="1">((COUNTIFS(SWISSW!$I:$I,'MTT DRAW'!$A95,SWISSW!$J:$J,'MTT DRAW'!AO$1,SWISSW!$F:$F,"Draw")+COUNTIFS(SWISSW!$I:$I,'MTT DRAW'!AO$1,SWISSW!$J:$J,'MTT DRAW'!$A95,SWISSW!$F:$F,"Draw")))*IF(ROW()=COLUMN(),0.5,1)</f>
        <v>0</v>
      </c>
      <c r="AP95" s="11">
        <f ca="1">((COUNTIFS(SWISSW!$I:$I,'MTT DRAW'!$A95,SWISSW!$J:$J,'MTT DRAW'!AP$1,SWISSW!$F:$F,"Draw")+COUNTIFS(SWISSW!$I:$I,'MTT DRAW'!AP$1,SWISSW!$J:$J,'MTT DRAW'!$A95,SWISSW!$F:$F,"Draw")))*IF(ROW()=COLUMN(),0.5,1)</f>
        <v>0</v>
      </c>
      <c r="AQ95" s="11">
        <f ca="1">((COUNTIFS(SWISSW!$I:$I,'MTT DRAW'!$A95,SWISSW!$J:$J,'MTT DRAW'!AQ$1,SWISSW!$F:$F,"Draw")+COUNTIFS(SWISSW!$I:$I,'MTT DRAW'!AQ$1,SWISSW!$J:$J,'MTT DRAW'!$A95,SWISSW!$F:$F,"Draw")))*IF(ROW()=COLUMN(),0.5,1)</f>
        <v>0</v>
      </c>
      <c r="AR95" s="11">
        <f ca="1">((COUNTIFS(SWISSW!$I:$I,'MTT DRAW'!$A95,SWISSW!$J:$J,'MTT DRAW'!AR$1,SWISSW!$F:$F,"Draw")+COUNTIFS(SWISSW!$I:$I,'MTT DRAW'!AR$1,SWISSW!$J:$J,'MTT DRAW'!$A95,SWISSW!$F:$F,"Draw")))*IF(ROW()=COLUMN(),0.5,1)</f>
        <v>0</v>
      </c>
      <c r="AS95" s="11">
        <f ca="1">((COUNTIFS(SWISSW!$I:$I,'MTT DRAW'!$A95,SWISSW!$J:$J,'MTT DRAW'!AS$1,SWISSW!$F:$F,"Draw")+COUNTIFS(SWISSW!$I:$I,'MTT DRAW'!AS$1,SWISSW!$J:$J,'MTT DRAW'!$A95,SWISSW!$F:$F,"Draw")))*IF(ROW()=COLUMN(),0.5,1)</f>
        <v>0</v>
      </c>
      <c r="AT95" s="11">
        <f ca="1">((COUNTIFS(SWISSW!$I:$I,'MTT DRAW'!$A95,SWISSW!$J:$J,'MTT DRAW'!AT$1,SWISSW!$F:$F,"Draw")+COUNTIFS(SWISSW!$I:$I,'MTT DRAW'!AT$1,SWISSW!$J:$J,'MTT DRAW'!$A95,SWISSW!$F:$F,"Draw")))*IF(ROW()=COLUMN(),0.5,1)</f>
        <v>0</v>
      </c>
      <c r="AU95" s="11">
        <f ca="1">((COUNTIFS(SWISSW!$I:$I,'MTT DRAW'!$A95,SWISSW!$J:$J,'MTT DRAW'!AU$1,SWISSW!$F:$F,"Draw")+COUNTIFS(SWISSW!$I:$I,'MTT DRAW'!AU$1,SWISSW!$J:$J,'MTT DRAW'!$A95,SWISSW!$F:$F,"Draw")))*IF(ROW()=COLUMN(),0.5,1)</f>
        <v>0</v>
      </c>
      <c r="AV95" s="11">
        <f ca="1">((COUNTIFS(SWISSW!$I:$I,'MTT DRAW'!$A95,SWISSW!$J:$J,'MTT DRAW'!AV$1,SWISSW!$F:$F,"Draw")+COUNTIFS(SWISSW!$I:$I,'MTT DRAW'!AV$1,SWISSW!$J:$J,'MTT DRAW'!$A95,SWISSW!$F:$F,"Draw")))*IF(ROW()=COLUMN(),0.5,1)</f>
        <v>0</v>
      </c>
      <c r="AW95" s="11">
        <f ca="1">((COUNTIFS(SWISSW!$I:$I,'MTT DRAW'!$A95,SWISSW!$J:$J,'MTT DRAW'!AW$1,SWISSW!$F:$F,"Draw")+COUNTIFS(SWISSW!$I:$I,'MTT DRAW'!AW$1,SWISSW!$J:$J,'MTT DRAW'!$A95,SWISSW!$F:$F,"Draw")))*IF(ROW()=COLUMN(),0.5,1)</f>
        <v>0</v>
      </c>
      <c r="AX95" s="11">
        <f ca="1">((COUNTIFS(SWISSW!$I:$I,'MTT DRAW'!$A95,SWISSW!$J:$J,'MTT DRAW'!AX$1,SWISSW!$F:$F,"Draw")+COUNTIFS(SWISSW!$I:$I,'MTT DRAW'!AX$1,SWISSW!$J:$J,'MTT DRAW'!$A95,SWISSW!$F:$F,"Draw")))*IF(ROW()=COLUMN(),0.5,1)</f>
        <v>0</v>
      </c>
      <c r="AY95" s="11">
        <f ca="1">((COUNTIFS(SWISSW!$I:$I,'MTT DRAW'!$A95,SWISSW!$J:$J,'MTT DRAW'!AY$1,SWISSW!$F:$F,"Draw")+COUNTIFS(SWISSW!$I:$I,'MTT DRAW'!AY$1,SWISSW!$J:$J,'MTT DRAW'!$A95,SWISSW!$F:$F,"Draw")))*IF(ROW()=COLUMN(),0.5,1)</f>
        <v>0</v>
      </c>
      <c r="AZ95" s="11">
        <f ca="1">((COUNTIFS(SWISSW!$I:$I,'MTT DRAW'!$A95,SWISSW!$J:$J,'MTT DRAW'!AZ$1,SWISSW!$F:$F,"Draw")+COUNTIFS(SWISSW!$I:$I,'MTT DRAW'!AZ$1,SWISSW!$J:$J,'MTT DRAW'!$A95,SWISSW!$F:$F,"Draw")))*IF(ROW()=COLUMN(),0.5,1)</f>
        <v>0</v>
      </c>
      <c r="BA95" s="11">
        <f ca="1">((COUNTIFS(SWISSW!$I:$I,'MTT DRAW'!$A95,SWISSW!$J:$J,'MTT DRAW'!BA$1,SWISSW!$F:$F,"Draw")+COUNTIFS(SWISSW!$I:$I,'MTT DRAW'!BA$1,SWISSW!$J:$J,'MTT DRAW'!$A95,SWISSW!$F:$F,"Draw")))*IF(ROW()=COLUMN(),0.5,1)</f>
        <v>0</v>
      </c>
      <c r="BB95" s="11">
        <f ca="1">((COUNTIFS(SWISSW!$I:$I,'MTT DRAW'!$A95,SWISSW!$J:$J,'MTT DRAW'!BB$1,SWISSW!$F:$F,"Draw")+COUNTIFS(SWISSW!$I:$I,'MTT DRAW'!BB$1,SWISSW!$J:$J,'MTT DRAW'!$A95,SWISSW!$F:$F,"Draw")))*IF(ROW()=COLUMN(),0.5,1)</f>
        <v>0</v>
      </c>
      <c r="BC95" s="11">
        <f ca="1">((COUNTIFS(SWISSW!$I:$I,'MTT DRAW'!$A95,SWISSW!$J:$J,'MTT DRAW'!BC$1,SWISSW!$F:$F,"Draw")+COUNTIFS(SWISSW!$I:$I,'MTT DRAW'!BC$1,SWISSW!$J:$J,'MTT DRAW'!$A95,SWISSW!$F:$F,"Draw")))*IF(ROW()=COLUMN(),0.5,1)</f>
        <v>0</v>
      </c>
      <c r="BD95" s="11">
        <f ca="1">((COUNTIFS(SWISSW!$I:$I,'MTT DRAW'!$A95,SWISSW!$J:$J,'MTT DRAW'!BD$1,SWISSW!$F:$F,"Draw")+COUNTIFS(SWISSW!$I:$I,'MTT DRAW'!BD$1,SWISSW!$J:$J,'MTT DRAW'!$A95,SWISSW!$F:$F,"Draw")))*IF(ROW()=COLUMN(),0.5,1)</f>
        <v>0</v>
      </c>
      <c r="BE95" s="11">
        <f ca="1">((COUNTIFS(SWISSW!$I:$I,'MTT DRAW'!$A95,SWISSW!$J:$J,'MTT DRAW'!BE$1,SWISSW!$F:$F,"Draw")+COUNTIFS(SWISSW!$I:$I,'MTT DRAW'!BE$1,SWISSW!$J:$J,'MTT DRAW'!$A95,SWISSW!$F:$F,"Draw")))*IF(ROW()=COLUMN(),0.5,1)</f>
        <v>0</v>
      </c>
      <c r="BF95" s="11">
        <f ca="1">((COUNTIFS(SWISSW!$I:$I,'MTT DRAW'!$A95,SWISSW!$J:$J,'MTT DRAW'!BF$1,SWISSW!$F:$F,"Draw")+COUNTIFS(SWISSW!$I:$I,'MTT DRAW'!BF$1,SWISSW!$J:$J,'MTT DRAW'!$A95,SWISSW!$F:$F,"Draw")))*IF(ROW()=COLUMN(),0.5,1)</f>
        <v>0</v>
      </c>
      <c r="BG95" s="11">
        <f ca="1">((COUNTIFS(SWISSW!$I:$I,'MTT DRAW'!$A95,SWISSW!$J:$J,'MTT DRAW'!BG$1,SWISSW!$F:$F,"Draw")+COUNTIFS(SWISSW!$I:$I,'MTT DRAW'!BG$1,SWISSW!$J:$J,'MTT DRAW'!$A95,SWISSW!$F:$F,"Draw")))*IF(ROW()=COLUMN(),0.5,1)</f>
        <v>0</v>
      </c>
      <c r="BH95" s="11">
        <f ca="1">((COUNTIFS(SWISSW!$I:$I,'MTT DRAW'!$A95,SWISSW!$J:$J,'MTT DRAW'!BH$1,SWISSW!$F:$F,"Draw")+COUNTIFS(SWISSW!$I:$I,'MTT DRAW'!BH$1,SWISSW!$J:$J,'MTT DRAW'!$A95,SWISSW!$F:$F,"Draw")))*IF(ROW()=COLUMN(),0.5,1)</f>
        <v>0</v>
      </c>
      <c r="BI95" s="11">
        <f ca="1">((COUNTIFS(SWISSW!$I:$I,'MTT DRAW'!$A95,SWISSW!$J:$J,'MTT DRAW'!BI$1,SWISSW!$F:$F,"Draw")+COUNTIFS(SWISSW!$I:$I,'MTT DRAW'!BI$1,SWISSW!$J:$J,'MTT DRAW'!$A95,SWISSW!$F:$F,"Draw")))*IF(ROW()=COLUMN(),0.5,1)</f>
        <v>0</v>
      </c>
      <c r="BJ95" s="11">
        <f ca="1">((COUNTIFS(SWISSW!$I:$I,'MTT DRAW'!$A95,SWISSW!$J:$J,'MTT DRAW'!BJ$1,SWISSW!$F:$F,"Draw")+COUNTIFS(SWISSW!$I:$I,'MTT DRAW'!BJ$1,SWISSW!$J:$J,'MTT DRAW'!$A95,SWISSW!$F:$F,"Draw")))*IF(ROW()=COLUMN(),0.5,1)</f>
        <v>0</v>
      </c>
      <c r="BK95" s="11">
        <f ca="1">((COUNTIFS(SWISSW!$I:$I,'MTT DRAW'!$A95,SWISSW!$J:$J,'MTT DRAW'!BK$1,SWISSW!$F:$F,"Draw")+COUNTIFS(SWISSW!$I:$I,'MTT DRAW'!BK$1,SWISSW!$J:$J,'MTT DRAW'!$A95,SWISSW!$F:$F,"Draw")))*IF(ROW()=COLUMN(),0.5,1)</f>
        <v>0</v>
      </c>
      <c r="BL95" s="11">
        <f ca="1">((COUNTIFS(SWISSW!$I:$I,'MTT DRAW'!$A95,SWISSW!$J:$J,'MTT DRAW'!BL$1,SWISSW!$F:$F,"Draw")+COUNTIFS(SWISSW!$I:$I,'MTT DRAW'!BL$1,SWISSW!$J:$J,'MTT DRAW'!$A95,SWISSW!$F:$F,"Draw")))*IF(ROW()=COLUMN(),0.5,1)</f>
        <v>0</v>
      </c>
      <c r="BM95" s="11" t="str">
        <f ca="1">MATCHUP!BM95</f>
        <v>-</v>
      </c>
      <c r="BN95" s="11" t="str">
        <f ca="1">MATCHUP!BN95</f>
        <v>-</v>
      </c>
      <c r="BO95" s="11" t="str">
        <f ca="1">MATCHUP!BO95</f>
        <v>-</v>
      </c>
      <c r="BP95" s="11" t="str">
        <f ca="1">MATCHUP!BP95</f>
        <v>-</v>
      </c>
      <c r="BQ95" s="11" t="str">
        <f ca="1">MATCHUP!BQ95</f>
        <v>-</v>
      </c>
      <c r="BR95" s="11" t="str">
        <f ca="1">MATCHUP!BR95</f>
        <v>-</v>
      </c>
      <c r="BS95" s="11" t="str">
        <f ca="1">MATCHUP!BS95</f>
        <v>-</v>
      </c>
      <c r="BT95" s="11" t="str">
        <f ca="1">MATCHUP!BT95</f>
        <v>-</v>
      </c>
      <c r="BU95" s="11" t="str">
        <f ca="1">MATCHUP!BU95</f>
        <v>-</v>
      </c>
      <c r="BV95" s="11" t="str">
        <f ca="1">MATCHUP!BV95</f>
        <v>-</v>
      </c>
      <c r="BW95" s="11" t="str">
        <f ca="1">MATCHUP!BW95</f>
        <v>-</v>
      </c>
      <c r="BX95" s="11" t="str">
        <f ca="1">MATCHUP!BX95</f>
        <v>-</v>
      </c>
      <c r="BY95" s="11" t="str">
        <f ca="1">MATCHUP!BY95</f>
        <v>-</v>
      </c>
      <c r="BZ95" s="11" t="str">
        <f ca="1">MATCHUP!BZ95</f>
        <v>-</v>
      </c>
      <c r="CA95" s="11" t="str">
        <f ca="1">MATCHUP!CA95</f>
        <v>-</v>
      </c>
      <c r="CB95" s="11" t="str">
        <f ca="1">MATCHUP!CB95</f>
        <v>-</v>
      </c>
      <c r="CC95" s="11" t="str">
        <f ca="1">MATCHUP!CC95</f>
        <v>-</v>
      </c>
      <c r="CD95" s="11" t="str">
        <f ca="1">MATCHUP!CD95</f>
        <v>-</v>
      </c>
      <c r="CE95" s="11" t="str">
        <f ca="1">MATCHUP!CE95</f>
        <v>-</v>
      </c>
      <c r="CF95" s="11" t="str">
        <f ca="1">MATCHUP!CF95</f>
        <v>-</v>
      </c>
      <c r="CG95" s="11" t="str">
        <f ca="1">MATCHUP!CG95</f>
        <v>-</v>
      </c>
      <c r="CH95" s="11" t="str">
        <f ca="1">MATCHUP!CH95</f>
        <v>-</v>
      </c>
      <c r="CI95" s="11" t="str">
        <f ca="1">MATCHUP!CI95</f>
        <v>-</v>
      </c>
      <c r="CJ95" s="11" t="str">
        <f ca="1">MATCHUP!CJ95</f>
        <v>-</v>
      </c>
      <c r="CK95" s="11" t="str">
        <f ca="1">MATCHUP!CK95</f>
        <v>-</v>
      </c>
      <c r="CL95" s="11" t="str">
        <f ca="1">MATCHUP!CL95</f>
        <v>-</v>
      </c>
      <c r="CM95" s="11" t="str">
        <f ca="1">MATCHUP!CM95</f>
        <v>-</v>
      </c>
      <c r="CN95" s="11" t="str">
        <f ca="1">MATCHUP!CN95</f>
        <v>-</v>
      </c>
      <c r="CO95" s="11" t="str">
        <f ca="1">MATCHUP!CO95</f>
        <v>-</v>
      </c>
      <c r="CP95" s="11" t="str">
        <f ca="1">MATCHUP!CP95</f>
        <v>-</v>
      </c>
      <c r="CQ95" s="11" t="str">
        <f ca="1">MATCHUP!CQ95</f>
        <v>-</v>
      </c>
      <c r="CR95" s="11" t="str">
        <f ca="1">MATCHUP!CR95</f>
        <v>-</v>
      </c>
      <c r="CS95" s="11" t="str">
        <f ca="1">MATCHUP!CS95</f>
        <v>-</v>
      </c>
      <c r="CT95" s="11" t="str">
        <f ca="1">MATCHUP!CT95</f>
        <v>-</v>
      </c>
      <c r="CU95" s="11" t="str">
        <f ca="1">MATCHUP!CU95</f>
        <v>-</v>
      </c>
      <c r="CV95" s="11" t="str">
        <f ca="1">MATCHUP!CV95</f>
        <v>-</v>
      </c>
    </row>
    <row r="96" spans="1:100" ht="55" customHeight="1" x14ac:dyDescent="0.3">
      <c r="A96" s="3">
        <f ca="1">MATCHUP!A96</f>
        <v>0</v>
      </c>
      <c r="B96" s="11">
        <f ca="1">((COUNTIFS(SWISSW!$I:$I,'MTT DRAW'!$A96,SWISSW!$J:$J,'MTT DRAW'!B$1,SWISSW!$F:$F,"Draw")+COUNTIFS(SWISSW!$I:$I,'MTT DRAW'!B$1,SWISSW!$J:$J,'MTT DRAW'!$A96,SWISSW!$F:$F,"Draw")))*IF(ROW()=COLUMN(),0.5,1)</f>
        <v>0</v>
      </c>
      <c r="C96" s="11">
        <f ca="1">((COUNTIFS(SWISSW!$I:$I,'MTT DRAW'!$A96,SWISSW!$J:$J,'MTT DRAW'!C$1,SWISSW!$F:$F,"Draw")+COUNTIFS(SWISSW!$I:$I,'MTT DRAW'!C$1,SWISSW!$J:$J,'MTT DRAW'!$A96,SWISSW!$F:$F,"Draw")))*IF(ROW()=COLUMN(),0.5,1)</f>
        <v>0</v>
      </c>
      <c r="D96" s="11">
        <f ca="1">((COUNTIFS(SWISSW!$I:$I,'MTT DRAW'!$A96,SWISSW!$J:$J,'MTT DRAW'!D$1,SWISSW!$F:$F,"Draw")+COUNTIFS(SWISSW!$I:$I,'MTT DRAW'!D$1,SWISSW!$J:$J,'MTT DRAW'!$A96,SWISSW!$F:$F,"Draw")))*IF(ROW()=COLUMN(),0.5,1)</f>
        <v>0</v>
      </c>
      <c r="E96" s="11">
        <f ca="1">((COUNTIFS(SWISSW!$I:$I,'MTT DRAW'!$A96,SWISSW!$J:$J,'MTT DRAW'!E$1,SWISSW!$F:$F,"Draw")+COUNTIFS(SWISSW!$I:$I,'MTT DRAW'!E$1,SWISSW!$J:$J,'MTT DRAW'!$A96,SWISSW!$F:$F,"Draw")))*IF(ROW()=COLUMN(),0.5,1)</f>
        <v>0</v>
      </c>
      <c r="F96" s="11">
        <f ca="1">((COUNTIFS(SWISSW!$I:$I,'MTT DRAW'!$A96,SWISSW!$J:$J,'MTT DRAW'!F$1,SWISSW!$F:$F,"Draw")+COUNTIFS(SWISSW!$I:$I,'MTT DRAW'!F$1,SWISSW!$J:$J,'MTT DRAW'!$A96,SWISSW!$F:$F,"Draw")))*IF(ROW()=COLUMN(),0.5,1)</f>
        <v>0</v>
      </c>
      <c r="G96" s="11">
        <f ca="1">((COUNTIFS(SWISSW!$I:$I,'MTT DRAW'!$A96,SWISSW!$J:$J,'MTT DRAW'!G$1,SWISSW!$F:$F,"Draw")+COUNTIFS(SWISSW!$I:$I,'MTT DRAW'!G$1,SWISSW!$J:$J,'MTT DRAW'!$A96,SWISSW!$F:$F,"Draw")))*IF(ROW()=COLUMN(),0.5,1)</f>
        <v>0</v>
      </c>
      <c r="H96" s="11">
        <f ca="1">((COUNTIFS(SWISSW!$I:$I,'MTT DRAW'!$A96,SWISSW!$J:$J,'MTT DRAW'!H$1,SWISSW!$F:$F,"Draw")+COUNTIFS(SWISSW!$I:$I,'MTT DRAW'!H$1,SWISSW!$J:$J,'MTT DRAW'!$A96,SWISSW!$F:$F,"Draw")))*IF(ROW()=COLUMN(),0.5,1)</f>
        <v>0</v>
      </c>
      <c r="I96" s="11">
        <f ca="1">((COUNTIFS(SWISSW!$I:$I,'MTT DRAW'!$A96,SWISSW!$J:$J,'MTT DRAW'!I$1,SWISSW!$F:$F,"Draw")+COUNTIFS(SWISSW!$I:$I,'MTT DRAW'!I$1,SWISSW!$J:$J,'MTT DRAW'!$A96,SWISSW!$F:$F,"Draw")))*IF(ROW()=COLUMN(),0.5,1)</f>
        <v>0</v>
      </c>
      <c r="J96" s="11">
        <f ca="1">((COUNTIFS(SWISSW!$I:$I,'MTT DRAW'!$A96,SWISSW!$J:$J,'MTT DRAW'!J$1,SWISSW!$F:$F,"Draw")+COUNTIFS(SWISSW!$I:$I,'MTT DRAW'!J$1,SWISSW!$J:$J,'MTT DRAW'!$A96,SWISSW!$F:$F,"Draw")))*IF(ROW()=COLUMN(),0.5,1)</f>
        <v>0</v>
      </c>
      <c r="K96" s="11">
        <f ca="1">((COUNTIFS(SWISSW!$I:$I,'MTT DRAW'!$A96,SWISSW!$J:$J,'MTT DRAW'!K$1,SWISSW!$F:$F,"Draw")+COUNTIFS(SWISSW!$I:$I,'MTT DRAW'!K$1,SWISSW!$J:$J,'MTT DRAW'!$A96,SWISSW!$F:$F,"Draw")))*IF(ROW()=COLUMN(),0.5,1)</f>
        <v>0</v>
      </c>
      <c r="L96" s="11">
        <f ca="1">((COUNTIFS(SWISSW!$I:$I,'MTT DRAW'!$A96,SWISSW!$J:$J,'MTT DRAW'!L$1,SWISSW!$F:$F,"Draw")+COUNTIFS(SWISSW!$I:$I,'MTT DRAW'!L$1,SWISSW!$J:$J,'MTT DRAW'!$A96,SWISSW!$F:$F,"Draw")))*IF(ROW()=COLUMN(),0.5,1)</f>
        <v>0</v>
      </c>
      <c r="M96" s="11">
        <f ca="1">((COUNTIFS(SWISSW!$I:$I,'MTT DRAW'!$A96,SWISSW!$J:$J,'MTT DRAW'!M$1,SWISSW!$F:$F,"Draw")+COUNTIFS(SWISSW!$I:$I,'MTT DRAW'!M$1,SWISSW!$J:$J,'MTT DRAW'!$A96,SWISSW!$F:$F,"Draw")))*IF(ROW()=COLUMN(),0.5,1)</f>
        <v>0</v>
      </c>
      <c r="N96" s="11">
        <f ca="1">((COUNTIFS(SWISSW!$I:$I,'MTT DRAW'!$A96,SWISSW!$J:$J,'MTT DRAW'!N$1,SWISSW!$F:$F,"Draw")+COUNTIFS(SWISSW!$I:$I,'MTT DRAW'!N$1,SWISSW!$J:$J,'MTT DRAW'!$A96,SWISSW!$F:$F,"Draw")))*IF(ROW()=COLUMN(),0.5,1)</f>
        <v>0</v>
      </c>
      <c r="O96" s="11">
        <f ca="1">((COUNTIFS(SWISSW!$I:$I,'MTT DRAW'!$A96,SWISSW!$J:$J,'MTT DRAW'!O$1,SWISSW!$F:$F,"Draw")+COUNTIFS(SWISSW!$I:$I,'MTT DRAW'!O$1,SWISSW!$J:$J,'MTT DRAW'!$A96,SWISSW!$F:$F,"Draw")))*IF(ROW()=COLUMN(),0.5,1)</f>
        <v>0</v>
      </c>
      <c r="P96" s="11">
        <f ca="1">((COUNTIFS(SWISSW!$I:$I,'MTT DRAW'!$A96,SWISSW!$J:$J,'MTT DRAW'!P$1,SWISSW!$F:$F,"Draw")+COUNTIFS(SWISSW!$I:$I,'MTT DRAW'!P$1,SWISSW!$J:$J,'MTT DRAW'!$A96,SWISSW!$F:$F,"Draw")))*IF(ROW()=COLUMN(),0.5,1)</f>
        <v>0</v>
      </c>
      <c r="Q96" s="11">
        <f ca="1">((COUNTIFS(SWISSW!$I:$I,'MTT DRAW'!$A96,SWISSW!$J:$J,'MTT DRAW'!Q$1,SWISSW!$F:$F,"Draw")+COUNTIFS(SWISSW!$I:$I,'MTT DRAW'!Q$1,SWISSW!$J:$J,'MTT DRAW'!$A96,SWISSW!$F:$F,"Draw")))*IF(ROW()=COLUMN(),0.5,1)</f>
        <v>0</v>
      </c>
      <c r="R96" s="11">
        <f ca="1">((COUNTIFS(SWISSW!$I:$I,'MTT DRAW'!$A96,SWISSW!$J:$J,'MTT DRAW'!R$1,SWISSW!$F:$F,"Draw")+COUNTIFS(SWISSW!$I:$I,'MTT DRAW'!R$1,SWISSW!$J:$J,'MTT DRAW'!$A96,SWISSW!$F:$F,"Draw")))*IF(ROW()=COLUMN(),0.5,1)</f>
        <v>0</v>
      </c>
      <c r="S96" s="11">
        <f ca="1">((COUNTIFS(SWISSW!$I:$I,'MTT DRAW'!$A96,SWISSW!$J:$J,'MTT DRAW'!S$1,SWISSW!$F:$F,"Draw")+COUNTIFS(SWISSW!$I:$I,'MTT DRAW'!S$1,SWISSW!$J:$J,'MTT DRAW'!$A96,SWISSW!$F:$F,"Draw")))*IF(ROW()=COLUMN(),0.5,1)</f>
        <v>0</v>
      </c>
      <c r="T96" s="11">
        <f ca="1">((COUNTIFS(SWISSW!$I:$I,'MTT DRAW'!$A96,SWISSW!$J:$J,'MTT DRAW'!T$1,SWISSW!$F:$F,"Draw")+COUNTIFS(SWISSW!$I:$I,'MTT DRAW'!T$1,SWISSW!$J:$J,'MTT DRAW'!$A96,SWISSW!$F:$F,"Draw")))*IF(ROW()=COLUMN(),0.5,1)</f>
        <v>0</v>
      </c>
      <c r="U96" s="11">
        <f ca="1">((COUNTIFS(SWISSW!$I:$I,'MTT DRAW'!$A96,SWISSW!$J:$J,'MTT DRAW'!U$1,SWISSW!$F:$F,"Draw")+COUNTIFS(SWISSW!$I:$I,'MTT DRAW'!U$1,SWISSW!$J:$J,'MTT DRAW'!$A96,SWISSW!$F:$F,"Draw")))*IF(ROW()=COLUMN(),0.5,1)</f>
        <v>0</v>
      </c>
      <c r="V96" s="11">
        <f ca="1">((COUNTIFS(SWISSW!$I:$I,'MTT DRAW'!$A96,SWISSW!$J:$J,'MTT DRAW'!V$1,SWISSW!$F:$F,"Draw")+COUNTIFS(SWISSW!$I:$I,'MTT DRAW'!V$1,SWISSW!$J:$J,'MTT DRAW'!$A96,SWISSW!$F:$F,"Draw")))*IF(ROW()=COLUMN(),0.5,1)</f>
        <v>0</v>
      </c>
      <c r="W96" s="11">
        <f ca="1">((COUNTIFS(SWISSW!$I:$I,'MTT DRAW'!$A96,SWISSW!$J:$J,'MTT DRAW'!W$1,SWISSW!$F:$F,"Draw")+COUNTIFS(SWISSW!$I:$I,'MTT DRAW'!W$1,SWISSW!$J:$J,'MTT DRAW'!$A96,SWISSW!$F:$F,"Draw")))*IF(ROW()=COLUMN(),0.5,1)</f>
        <v>0</v>
      </c>
      <c r="X96" s="11">
        <f ca="1">((COUNTIFS(SWISSW!$I:$I,'MTT DRAW'!$A96,SWISSW!$J:$J,'MTT DRAW'!X$1,SWISSW!$F:$F,"Draw")+COUNTIFS(SWISSW!$I:$I,'MTT DRAW'!X$1,SWISSW!$J:$J,'MTT DRAW'!$A96,SWISSW!$F:$F,"Draw")))*IF(ROW()=COLUMN(),0.5,1)</f>
        <v>0</v>
      </c>
      <c r="Y96" s="11">
        <f ca="1">((COUNTIFS(SWISSW!$I:$I,'MTT DRAW'!$A96,SWISSW!$J:$J,'MTT DRAW'!Y$1,SWISSW!$F:$F,"Draw")+COUNTIFS(SWISSW!$I:$I,'MTT DRAW'!Y$1,SWISSW!$J:$J,'MTT DRAW'!$A96,SWISSW!$F:$F,"Draw")))*IF(ROW()=COLUMN(),0.5,1)</f>
        <v>0</v>
      </c>
      <c r="Z96" s="11">
        <f ca="1">((COUNTIFS(SWISSW!$I:$I,'MTT DRAW'!$A96,SWISSW!$J:$J,'MTT DRAW'!Z$1,SWISSW!$F:$F,"Draw")+COUNTIFS(SWISSW!$I:$I,'MTT DRAW'!Z$1,SWISSW!$J:$J,'MTT DRAW'!$A96,SWISSW!$F:$F,"Draw")))*IF(ROW()=COLUMN(),0.5,1)</f>
        <v>0</v>
      </c>
      <c r="AA96" s="11">
        <f ca="1">((COUNTIFS(SWISSW!$I:$I,'MTT DRAW'!$A96,SWISSW!$J:$J,'MTT DRAW'!AA$1,SWISSW!$F:$F,"Draw")+COUNTIFS(SWISSW!$I:$I,'MTT DRAW'!AA$1,SWISSW!$J:$J,'MTT DRAW'!$A96,SWISSW!$F:$F,"Draw")))*IF(ROW()=COLUMN(),0.5,1)</f>
        <v>0</v>
      </c>
      <c r="AB96" s="11">
        <f ca="1">((COUNTIFS(SWISSW!$I:$I,'MTT DRAW'!$A96,SWISSW!$J:$J,'MTT DRAW'!AB$1,SWISSW!$F:$F,"Draw")+COUNTIFS(SWISSW!$I:$I,'MTT DRAW'!AB$1,SWISSW!$J:$J,'MTT DRAW'!$A96,SWISSW!$F:$F,"Draw")))*IF(ROW()=COLUMN(),0.5,1)</f>
        <v>0</v>
      </c>
      <c r="AC96" s="11">
        <f ca="1">((COUNTIFS(SWISSW!$I:$I,'MTT DRAW'!$A96,SWISSW!$J:$J,'MTT DRAW'!AC$1,SWISSW!$F:$F,"Draw")+COUNTIFS(SWISSW!$I:$I,'MTT DRAW'!AC$1,SWISSW!$J:$J,'MTT DRAW'!$A96,SWISSW!$F:$F,"Draw")))*IF(ROW()=COLUMN(),0.5,1)</f>
        <v>0</v>
      </c>
      <c r="AD96" s="11">
        <f ca="1">((COUNTIFS(SWISSW!$I:$I,'MTT DRAW'!$A96,SWISSW!$J:$J,'MTT DRAW'!AD$1,SWISSW!$F:$F,"Draw")+COUNTIFS(SWISSW!$I:$I,'MTT DRAW'!AD$1,SWISSW!$J:$J,'MTT DRAW'!$A96,SWISSW!$F:$F,"Draw")))*IF(ROW()=COLUMN(),0.5,1)</f>
        <v>0</v>
      </c>
      <c r="AE96" s="11">
        <f ca="1">((COUNTIFS(SWISSW!$I:$I,'MTT DRAW'!$A96,SWISSW!$J:$J,'MTT DRAW'!AE$1,SWISSW!$F:$F,"Draw")+COUNTIFS(SWISSW!$I:$I,'MTT DRAW'!AE$1,SWISSW!$J:$J,'MTT DRAW'!$A96,SWISSW!$F:$F,"Draw")))*IF(ROW()=COLUMN(),0.5,1)</f>
        <v>0</v>
      </c>
      <c r="AF96" s="11">
        <f ca="1">((COUNTIFS(SWISSW!$I:$I,'MTT DRAW'!$A96,SWISSW!$J:$J,'MTT DRAW'!AF$1,SWISSW!$F:$F,"Draw")+COUNTIFS(SWISSW!$I:$I,'MTT DRAW'!AF$1,SWISSW!$J:$J,'MTT DRAW'!$A96,SWISSW!$F:$F,"Draw")))*IF(ROW()=COLUMN(),0.5,1)</f>
        <v>0</v>
      </c>
      <c r="AG96" s="11">
        <f ca="1">((COUNTIFS(SWISSW!$I:$I,'MTT DRAW'!$A96,SWISSW!$J:$J,'MTT DRAW'!AG$1,SWISSW!$F:$F,"Draw")+COUNTIFS(SWISSW!$I:$I,'MTT DRAW'!AG$1,SWISSW!$J:$J,'MTT DRAW'!$A96,SWISSW!$F:$F,"Draw")))*IF(ROW()=COLUMN(),0.5,1)</f>
        <v>0</v>
      </c>
      <c r="AH96" s="11">
        <f ca="1">((COUNTIFS(SWISSW!$I:$I,'MTT DRAW'!$A96,SWISSW!$J:$J,'MTT DRAW'!AH$1,SWISSW!$F:$F,"Draw")+COUNTIFS(SWISSW!$I:$I,'MTT DRAW'!AH$1,SWISSW!$J:$J,'MTT DRAW'!$A96,SWISSW!$F:$F,"Draw")))*IF(ROW()=COLUMN(),0.5,1)</f>
        <v>0</v>
      </c>
      <c r="AI96" s="11">
        <f ca="1">((COUNTIFS(SWISSW!$I:$I,'MTT DRAW'!$A96,SWISSW!$J:$J,'MTT DRAW'!AI$1,SWISSW!$F:$F,"Draw")+COUNTIFS(SWISSW!$I:$I,'MTT DRAW'!AI$1,SWISSW!$J:$J,'MTT DRAW'!$A96,SWISSW!$F:$F,"Draw")))*IF(ROW()=COLUMN(),0.5,1)</f>
        <v>0</v>
      </c>
      <c r="AJ96" s="11">
        <f ca="1">((COUNTIFS(SWISSW!$I:$I,'MTT DRAW'!$A96,SWISSW!$J:$J,'MTT DRAW'!AJ$1,SWISSW!$F:$F,"Draw")+COUNTIFS(SWISSW!$I:$I,'MTT DRAW'!AJ$1,SWISSW!$J:$J,'MTT DRAW'!$A96,SWISSW!$F:$F,"Draw")))*IF(ROW()=COLUMN(),0.5,1)</f>
        <v>0</v>
      </c>
      <c r="AK96" s="11">
        <f ca="1">((COUNTIFS(SWISSW!$I:$I,'MTT DRAW'!$A96,SWISSW!$J:$J,'MTT DRAW'!AK$1,SWISSW!$F:$F,"Draw")+COUNTIFS(SWISSW!$I:$I,'MTT DRAW'!AK$1,SWISSW!$J:$J,'MTT DRAW'!$A96,SWISSW!$F:$F,"Draw")))*IF(ROW()=COLUMN(),0.5,1)</f>
        <v>0</v>
      </c>
      <c r="AL96" s="11">
        <f ca="1">((COUNTIFS(SWISSW!$I:$I,'MTT DRAW'!$A96,SWISSW!$J:$J,'MTT DRAW'!AL$1,SWISSW!$F:$F,"Draw")+COUNTIFS(SWISSW!$I:$I,'MTT DRAW'!AL$1,SWISSW!$J:$J,'MTT DRAW'!$A96,SWISSW!$F:$F,"Draw")))*IF(ROW()=COLUMN(),0.5,1)</f>
        <v>0</v>
      </c>
      <c r="AM96" s="11">
        <f ca="1">((COUNTIFS(SWISSW!$I:$I,'MTT DRAW'!$A96,SWISSW!$J:$J,'MTT DRAW'!AM$1,SWISSW!$F:$F,"Draw")+COUNTIFS(SWISSW!$I:$I,'MTT DRAW'!AM$1,SWISSW!$J:$J,'MTT DRAW'!$A96,SWISSW!$F:$F,"Draw")))*IF(ROW()=COLUMN(),0.5,1)</f>
        <v>0</v>
      </c>
      <c r="AN96" s="11">
        <f ca="1">((COUNTIFS(SWISSW!$I:$I,'MTT DRAW'!$A96,SWISSW!$J:$J,'MTT DRAW'!AN$1,SWISSW!$F:$F,"Draw")+COUNTIFS(SWISSW!$I:$I,'MTT DRAW'!AN$1,SWISSW!$J:$J,'MTT DRAW'!$A96,SWISSW!$F:$F,"Draw")))*IF(ROW()=COLUMN(),0.5,1)</f>
        <v>0</v>
      </c>
      <c r="AO96" s="11">
        <f ca="1">((COUNTIFS(SWISSW!$I:$I,'MTT DRAW'!$A96,SWISSW!$J:$J,'MTT DRAW'!AO$1,SWISSW!$F:$F,"Draw")+COUNTIFS(SWISSW!$I:$I,'MTT DRAW'!AO$1,SWISSW!$J:$J,'MTT DRAW'!$A96,SWISSW!$F:$F,"Draw")))*IF(ROW()=COLUMN(),0.5,1)</f>
        <v>0</v>
      </c>
      <c r="AP96" s="11">
        <f ca="1">((COUNTIFS(SWISSW!$I:$I,'MTT DRAW'!$A96,SWISSW!$J:$J,'MTT DRAW'!AP$1,SWISSW!$F:$F,"Draw")+COUNTIFS(SWISSW!$I:$I,'MTT DRAW'!AP$1,SWISSW!$J:$J,'MTT DRAW'!$A96,SWISSW!$F:$F,"Draw")))*IF(ROW()=COLUMN(),0.5,1)</f>
        <v>0</v>
      </c>
      <c r="AQ96" s="11">
        <f ca="1">((COUNTIFS(SWISSW!$I:$I,'MTT DRAW'!$A96,SWISSW!$J:$J,'MTT DRAW'!AQ$1,SWISSW!$F:$F,"Draw")+COUNTIFS(SWISSW!$I:$I,'MTT DRAW'!AQ$1,SWISSW!$J:$J,'MTT DRAW'!$A96,SWISSW!$F:$F,"Draw")))*IF(ROW()=COLUMN(),0.5,1)</f>
        <v>0</v>
      </c>
      <c r="AR96" s="11">
        <f ca="1">((COUNTIFS(SWISSW!$I:$I,'MTT DRAW'!$A96,SWISSW!$J:$J,'MTT DRAW'!AR$1,SWISSW!$F:$F,"Draw")+COUNTIFS(SWISSW!$I:$I,'MTT DRAW'!AR$1,SWISSW!$J:$J,'MTT DRAW'!$A96,SWISSW!$F:$F,"Draw")))*IF(ROW()=COLUMN(),0.5,1)</f>
        <v>0</v>
      </c>
      <c r="AS96" s="11">
        <f ca="1">((COUNTIFS(SWISSW!$I:$I,'MTT DRAW'!$A96,SWISSW!$J:$J,'MTT DRAW'!AS$1,SWISSW!$F:$F,"Draw")+COUNTIFS(SWISSW!$I:$I,'MTT DRAW'!AS$1,SWISSW!$J:$J,'MTT DRAW'!$A96,SWISSW!$F:$F,"Draw")))*IF(ROW()=COLUMN(),0.5,1)</f>
        <v>0</v>
      </c>
      <c r="AT96" s="11">
        <f ca="1">((COUNTIFS(SWISSW!$I:$I,'MTT DRAW'!$A96,SWISSW!$J:$J,'MTT DRAW'!AT$1,SWISSW!$F:$F,"Draw")+COUNTIFS(SWISSW!$I:$I,'MTT DRAW'!AT$1,SWISSW!$J:$J,'MTT DRAW'!$A96,SWISSW!$F:$F,"Draw")))*IF(ROW()=COLUMN(),0.5,1)</f>
        <v>0</v>
      </c>
      <c r="AU96" s="11">
        <f ca="1">((COUNTIFS(SWISSW!$I:$I,'MTT DRAW'!$A96,SWISSW!$J:$J,'MTT DRAW'!AU$1,SWISSW!$F:$F,"Draw")+COUNTIFS(SWISSW!$I:$I,'MTT DRAW'!AU$1,SWISSW!$J:$J,'MTT DRAW'!$A96,SWISSW!$F:$F,"Draw")))*IF(ROW()=COLUMN(),0.5,1)</f>
        <v>0</v>
      </c>
      <c r="AV96" s="11">
        <f ca="1">((COUNTIFS(SWISSW!$I:$I,'MTT DRAW'!$A96,SWISSW!$J:$J,'MTT DRAW'!AV$1,SWISSW!$F:$F,"Draw")+COUNTIFS(SWISSW!$I:$I,'MTT DRAW'!AV$1,SWISSW!$J:$J,'MTT DRAW'!$A96,SWISSW!$F:$F,"Draw")))*IF(ROW()=COLUMN(),0.5,1)</f>
        <v>0</v>
      </c>
      <c r="AW96" s="11">
        <f ca="1">((COUNTIFS(SWISSW!$I:$I,'MTT DRAW'!$A96,SWISSW!$J:$J,'MTT DRAW'!AW$1,SWISSW!$F:$F,"Draw")+COUNTIFS(SWISSW!$I:$I,'MTT DRAW'!AW$1,SWISSW!$J:$J,'MTT DRAW'!$A96,SWISSW!$F:$F,"Draw")))*IF(ROW()=COLUMN(),0.5,1)</f>
        <v>0</v>
      </c>
      <c r="AX96" s="11">
        <f ca="1">((COUNTIFS(SWISSW!$I:$I,'MTT DRAW'!$A96,SWISSW!$J:$J,'MTT DRAW'!AX$1,SWISSW!$F:$F,"Draw")+COUNTIFS(SWISSW!$I:$I,'MTT DRAW'!AX$1,SWISSW!$J:$J,'MTT DRAW'!$A96,SWISSW!$F:$F,"Draw")))*IF(ROW()=COLUMN(),0.5,1)</f>
        <v>0</v>
      </c>
      <c r="AY96" s="11">
        <f ca="1">((COUNTIFS(SWISSW!$I:$I,'MTT DRAW'!$A96,SWISSW!$J:$J,'MTT DRAW'!AY$1,SWISSW!$F:$F,"Draw")+COUNTIFS(SWISSW!$I:$I,'MTT DRAW'!AY$1,SWISSW!$J:$J,'MTT DRAW'!$A96,SWISSW!$F:$F,"Draw")))*IF(ROW()=COLUMN(),0.5,1)</f>
        <v>0</v>
      </c>
      <c r="AZ96" s="11">
        <f ca="1">((COUNTIFS(SWISSW!$I:$I,'MTT DRAW'!$A96,SWISSW!$J:$J,'MTT DRAW'!AZ$1,SWISSW!$F:$F,"Draw")+COUNTIFS(SWISSW!$I:$I,'MTT DRAW'!AZ$1,SWISSW!$J:$J,'MTT DRAW'!$A96,SWISSW!$F:$F,"Draw")))*IF(ROW()=COLUMN(),0.5,1)</f>
        <v>0</v>
      </c>
      <c r="BA96" s="11">
        <f ca="1">((COUNTIFS(SWISSW!$I:$I,'MTT DRAW'!$A96,SWISSW!$J:$J,'MTT DRAW'!BA$1,SWISSW!$F:$F,"Draw")+COUNTIFS(SWISSW!$I:$I,'MTT DRAW'!BA$1,SWISSW!$J:$J,'MTT DRAW'!$A96,SWISSW!$F:$F,"Draw")))*IF(ROW()=COLUMN(),0.5,1)</f>
        <v>0</v>
      </c>
      <c r="BB96" s="11">
        <f ca="1">((COUNTIFS(SWISSW!$I:$I,'MTT DRAW'!$A96,SWISSW!$J:$J,'MTT DRAW'!BB$1,SWISSW!$F:$F,"Draw")+COUNTIFS(SWISSW!$I:$I,'MTT DRAW'!BB$1,SWISSW!$J:$J,'MTT DRAW'!$A96,SWISSW!$F:$F,"Draw")))*IF(ROW()=COLUMN(),0.5,1)</f>
        <v>0</v>
      </c>
      <c r="BC96" s="11">
        <f ca="1">((COUNTIFS(SWISSW!$I:$I,'MTT DRAW'!$A96,SWISSW!$J:$J,'MTT DRAW'!BC$1,SWISSW!$F:$F,"Draw")+COUNTIFS(SWISSW!$I:$I,'MTT DRAW'!BC$1,SWISSW!$J:$J,'MTT DRAW'!$A96,SWISSW!$F:$F,"Draw")))*IF(ROW()=COLUMN(),0.5,1)</f>
        <v>0</v>
      </c>
      <c r="BD96" s="11">
        <f ca="1">((COUNTIFS(SWISSW!$I:$I,'MTT DRAW'!$A96,SWISSW!$J:$J,'MTT DRAW'!BD$1,SWISSW!$F:$F,"Draw")+COUNTIFS(SWISSW!$I:$I,'MTT DRAW'!BD$1,SWISSW!$J:$J,'MTT DRAW'!$A96,SWISSW!$F:$F,"Draw")))*IF(ROW()=COLUMN(),0.5,1)</f>
        <v>0</v>
      </c>
      <c r="BE96" s="11">
        <f ca="1">((COUNTIFS(SWISSW!$I:$I,'MTT DRAW'!$A96,SWISSW!$J:$J,'MTT DRAW'!BE$1,SWISSW!$F:$F,"Draw")+COUNTIFS(SWISSW!$I:$I,'MTT DRAW'!BE$1,SWISSW!$J:$J,'MTT DRAW'!$A96,SWISSW!$F:$F,"Draw")))*IF(ROW()=COLUMN(),0.5,1)</f>
        <v>0</v>
      </c>
      <c r="BF96" s="11">
        <f ca="1">((COUNTIFS(SWISSW!$I:$I,'MTT DRAW'!$A96,SWISSW!$J:$J,'MTT DRAW'!BF$1,SWISSW!$F:$F,"Draw")+COUNTIFS(SWISSW!$I:$I,'MTT DRAW'!BF$1,SWISSW!$J:$J,'MTT DRAW'!$A96,SWISSW!$F:$F,"Draw")))*IF(ROW()=COLUMN(),0.5,1)</f>
        <v>0</v>
      </c>
      <c r="BG96" s="11">
        <f ca="1">((COUNTIFS(SWISSW!$I:$I,'MTT DRAW'!$A96,SWISSW!$J:$J,'MTT DRAW'!BG$1,SWISSW!$F:$F,"Draw")+COUNTIFS(SWISSW!$I:$I,'MTT DRAW'!BG$1,SWISSW!$J:$J,'MTT DRAW'!$A96,SWISSW!$F:$F,"Draw")))*IF(ROW()=COLUMN(),0.5,1)</f>
        <v>0</v>
      </c>
      <c r="BH96" s="11">
        <f ca="1">((COUNTIFS(SWISSW!$I:$I,'MTT DRAW'!$A96,SWISSW!$J:$J,'MTT DRAW'!BH$1,SWISSW!$F:$F,"Draw")+COUNTIFS(SWISSW!$I:$I,'MTT DRAW'!BH$1,SWISSW!$J:$J,'MTT DRAW'!$A96,SWISSW!$F:$F,"Draw")))*IF(ROW()=COLUMN(),0.5,1)</f>
        <v>0</v>
      </c>
      <c r="BI96" s="11">
        <f ca="1">((COUNTIFS(SWISSW!$I:$I,'MTT DRAW'!$A96,SWISSW!$J:$J,'MTT DRAW'!BI$1,SWISSW!$F:$F,"Draw")+COUNTIFS(SWISSW!$I:$I,'MTT DRAW'!BI$1,SWISSW!$J:$J,'MTT DRAW'!$A96,SWISSW!$F:$F,"Draw")))*IF(ROW()=COLUMN(),0.5,1)</f>
        <v>0</v>
      </c>
      <c r="BJ96" s="11">
        <f ca="1">((COUNTIFS(SWISSW!$I:$I,'MTT DRAW'!$A96,SWISSW!$J:$J,'MTT DRAW'!BJ$1,SWISSW!$F:$F,"Draw")+COUNTIFS(SWISSW!$I:$I,'MTT DRAW'!BJ$1,SWISSW!$J:$J,'MTT DRAW'!$A96,SWISSW!$F:$F,"Draw")))*IF(ROW()=COLUMN(),0.5,1)</f>
        <v>0</v>
      </c>
      <c r="BK96" s="11">
        <f ca="1">((COUNTIFS(SWISSW!$I:$I,'MTT DRAW'!$A96,SWISSW!$J:$J,'MTT DRAW'!BK$1,SWISSW!$F:$F,"Draw")+COUNTIFS(SWISSW!$I:$I,'MTT DRAW'!BK$1,SWISSW!$J:$J,'MTT DRAW'!$A96,SWISSW!$F:$F,"Draw")))*IF(ROW()=COLUMN(),0.5,1)</f>
        <v>0</v>
      </c>
      <c r="BL96" s="11">
        <f ca="1">((COUNTIFS(SWISSW!$I:$I,'MTT DRAW'!$A96,SWISSW!$J:$J,'MTT DRAW'!BL$1,SWISSW!$F:$F,"Draw")+COUNTIFS(SWISSW!$I:$I,'MTT DRAW'!BL$1,SWISSW!$J:$J,'MTT DRAW'!$A96,SWISSW!$F:$F,"Draw")))*IF(ROW()=COLUMN(),0.5,1)</f>
        <v>0</v>
      </c>
      <c r="BM96" s="11" t="str">
        <f ca="1">MATCHUP!BM96</f>
        <v>-</v>
      </c>
      <c r="BN96" s="11" t="str">
        <f ca="1">MATCHUP!BN96</f>
        <v>-</v>
      </c>
      <c r="BO96" s="11" t="str">
        <f ca="1">MATCHUP!BO96</f>
        <v>-</v>
      </c>
      <c r="BP96" s="11" t="str">
        <f ca="1">MATCHUP!BP96</f>
        <v>-</v>
      </c>
      <c r="BQ96" s="11" t="str">
        <f ca="1">MATCHUP!BQ96</f>
        <v>-</v>
      </c>
      <c r="BR96" s="11" t="str">
        <f ca="1">MATCHUP!BR96</f>
        <v>-</v>
      </c>
      <c r="BS96" s="11" t="str">
        <f ca="1">MATCHUP!BS96</f>
        <v>-</v>
      </c>
      <c r="BT96" s="11" t="str">
        <f ca="1">MATCHUP!BT96</f>
        <v>-</v>
      </c>
      <c r="BU96" s="11" t="str">
        <f ca="1">MATCHUP!BU96</f>
        <v>-</v>
      </c>
      <c r="BV96" s="11" t="str">
        <f ca="1">MATCHUP!BV96</f>
        <v>-</v>
      </c>
      <c r="BW96" s="11" t="str">
        <f ca="1">MATCHUP!BW96</f>
        <v>-</v>
      </c>
      <c r="BX96" s="11" t="str">
        <f ca="1">MATCHUP!BX96</f>
        <v>-</v>
      </c>
      <c r="BY96" s="11" t="str">
        <f ca="1">MATCHUP!BY96</f>
        <v>-</v>
      </c>
      <c r="BZ96" s="11" t="str">
        <f ca="1">MATCHUP!BZ96</f>
        <v>-</v>
      </c>
      <c r="CA96" s="11" t="str">
        <f ca="1">MATCHUP!CA96</f>
        <v>-</v>
      </c>
      <c r="CB96" s="11" t="str">
        <f ca="1">MATCHUP!CB96</f>
        <v>-</v>
      </c>
      <c r="CC96" s="11" t="str">
        <f ca="1">MATCHUP!CC96</f>
        <v>-</v>
      </c>
      <c r="CD96" s="11" t="str">
        <f ca="1">MATCHUP!CD96</f>
        <v>-</v>
      </c>
      <c r="CE96" s="11" t="str">
        <f ca="1">MATCHUP!CE96</f>
        <v>-</v>
      </c>
      <c r="CF96" s="11" t="str">
        <f ca="1">MATCHUP!CF96</f>
        <v>-</v>
      </c>
      <c r="CG96" s="11" t="str">
        <f ca="1">MATCHUP!CG96</f>
        <v>-</v>
      </c>
      <c r="CH96" s="11" t="str">
        <f ca="1">MATCHUP!CH96</f>
        <v>-</v>
      </c>
      <c r="CI96" s="11" t="str">
        <f ca="1">MATCHUP!CI96</f>
        <v>-</v>
      </c>
      <c r="CJ96" s="11" t="str">
        <f ca="1">MATCHUP!CJ96</f>
        <v>-</v>
      </c>
      <c r="CK96" s="11" t="str">
        <f ca="1">MATCHUP!CK96</f>
        <v>-</v>
      </c>
      <c r="CL96" s="11" t="str">
        <f ca="1">MATCHUP!CL96</f>
        <v>-</v>
      </c>
      <c r="CM96" s="11" t="str">
        <f ca="1">MATCHUP!CM96</f>
        <v>-</v>
      </c>
      <c r="CN96" s="11" t="str">
        <f ca="1">MATCHUP!CN96</f>
        <v>-</v>
      </c>
      <c r="CO96" s="11" t="str">
        <f ca="1">MATCHUP!CO96</f>
        <v>-</v>
      </c>
      <c r="CP96" s="11" t="str">
        <f ca="1">MATCHUP!CP96</f>
        <v>-</v>
      </c>
      <c r="CQ96" s="11" t="str">
        <f ca="1">MATCHUP!CQ96</f>
        <v>-</v>
      </c>
      <c r="CR96" s="11" t="str">
        <f ca="1">MATCHUP!CR96</f>
        <v>-</v>
      </c>
      <c r="CS96" s="11" t="str">
        <f ca="1">MATCHUP!CS96</f>
        <v>-</v>
      </c>
      <c r="CT96" s="11" t="str">
        <f ca="1">MATCHUP!CT96</f>
        <v>-</v>
      </c>
      <c r="CU96" s="11" t="str">
        <f ca="1">MATCHUP!CU96</f>
        <v>-</v>
      </c>
      <c r="CV96" s="11" t="str">
        <f ca="1">MATCHUP!CV96</f>
        <v>-</v>
      </c>
    </row>
    <row r="97" spans="1:100" ht="55" customHeight="1" x14ac:dyDescent="0.3">
      <c r="A97" s="3">
        <f ca="1">MATCHUP!A97</f>
        <v>0</v>
      </c>
      <c r="B97" s="11">
        <f ca="1">((COUNTIFS(SWISSW!$I:$I,'MTT DRAW'!$A97,SWISSW!$J:$J,'MTT DRAW'!B$1,SWISSW!$F:$F,"Draw")+COUNTIFS(SWISSW!$I:$I,'MTT DRAW'!B$1,SWISSW!$J:$J,'MTT DRAW'!$A97,SWISSW!$F:$F,"Draw")))*IF(ROW()=COLUMN(),0.5,1)</f>
        <v>0</v>
      </c>
      <c r="C97" s="11">
        <f ca="1">((COUNTIFS(SWISSW!$I:$I,'MTT DRAW'!$A97,SWISSW!$J:$J,'MTT DRAW'!C$1,SWISSW!$F:$F,"Draw")+COUNTIFS(SWISSW!$I:$I,'MTT DRAW'!C$1,SWISSW!$J:$J,'MTT DRAW'!$A97,SWISSW!$F:$F,"Draw")))*IF(ROW()=COLUMN(),0.5,1)</f>
        <v>0</v>
      </c>
      <c r="D97" s="11">
        <f ca="1">((COUNTIFS(SWISSW!$I:$I,'MTT DRAW'!$A97,SWISSW!$J:$J,'MTT DRAW'!D$1,SWISSW!$F:$F,"Draw")+COUNTIFS(SWISSW!$I:$I,'MTT DRAW'!D$1,SWISSW!$J:$J,'MTT DRAW'!$A97,SWISSW!$F:$F,"Draw")))*IF(ROW()=COLUMN(),0.5,1)</f>
        <v>0</v>
      </c>
      <c r="E97" s="11">
        <f ca="1">((COUNTIFS(SWISSW!$I:$I,'MTT DRAW'!$A97,SWISSW!$J:$J,'MTT DRAW'!E$1,SWISSW!$F:$F,"Draw")+COUNTIFS(SWISSW!$I:$I,'MTT DRAW'!E$1,SWISSW!$J:$J,'MTT DRAW'!$A97,SWISSW!$F:$F,"Draw")))*IF(ROW()=COLUMN(),0.5,1)</f>
        <v>0</v>
      </c>
      <c r="F97" s="11">
        <f ca="1">((COUNTIFS(SWISSW!$I:$I,'MTT DRAW'!$A97,SWISSW!$J:$J,'MTT DRAW'!F$1,SWISSW!$F:$F,"Draw")+COUNTIFS(SWISSW!$I:$I,'MTT DRAW'!F$1,SWISSW!$J:$J,'MTT DRAW'!$A97,SWISSW!$F:$F,"Draw")))*IF(ROW()=COLUMN(),0.5,1)</f>
        <v>0</v>
      </c>
      <c r="G97" s="11">
        <f ca="1">((COUNTIFS(SWISSW!$I:$I,'MTT DRAW'!$A97,SWISSW!$J:$J,'MTT DRAW'!G$1,SWISSW!$F:$F,"Draw")+COUNTIFS(SWISSW!$I:$I,'MTT DRAW'!G$1,SWISSW!$J:$J,'MTT DRAW'!$A97,SWISSW!$F:$F,"Draw")))*IF(ROW()=COLUMN(),0.5,1)</f>
        <v>0</v>
      </c>
      <c r="H97" s="11">
        <f ca="1">((COUNTIFS(SWISSW!$I:$I,'MTT DRAW'!$A97,SWISSW!$J:$J,'MTT DRAW'!H$1,SWISSW!$F:$F,"Draw")+COUNTIFS(SWISSW!$I:$I,'MTT DRAW'!H$1,SWISSW!$J:$J,'MTT DRAW'!$A97,SWISSW!$F:$F,"Draw")))*IF(ROW()=COLUMN(),0.5,1)</f>
        <v>0</v>
      </c>
      <c r="I97" s="11">
        <f ca="1">((COUNTIFS(SWISSW!$I:$I,'MTT DRAW'!$A97,SWISSW!$J:$J,'MTT DRAW'!I$1,SWISSW!$F:$F,"Draw")+COUNTIFS(SWISSW!$I:$I,'MTT DRAW'!I$1,SWISSW!$J:$J,'MTT DRAW'!$A97,SWISSW!$F:$F,"Draw")))*IF(ROW()=COLUMN(),0.5,1)</f>
        <v>0</v>
      </c>
      <c r="J97" s="11">
        <f ca="1">((COUNTIFS(SWISSW!$I:$I,'MTT DRAW'!$A97,SWISSW!$J:$J,'MTT DRAW'!J$1,SWISSW!$F:$F,"Draw")+COUNTIFS(SWISSW!$I:$I,'MTT DRAW'!J$1,SWISSW!$J:$J,'MTT DRAW'!$A97,SWISSW!$F:$F,"Draw")))*IF(ROW()=COLUMN(),0.5,1)</f>
        <v>0</v>
      </c>
      <c r="K97" s="11">
        <f ca="1">((COUNTIFS(SWISSW!$I:$I,'MTT DRAW'!$A97,SWISSW!$J:$J,'MTT DRAW'!K$1,SWISSW!$F:$F,"Draw")+COUNTIFS(SWISSW!$I:$I,'MTT DRAW'!K$1,SWISSW!$J:$J,'MTT DRAW'!$A97,SWISSW!$F:$F,"Draw")))*IF(ROW()=COLUMN(),0.5,1)</f>
        <v>0</v>
      </c>
      <c r="L97" s="11">
        <f ca="1">((COUNTIFS(SWISSW!$I:$I,'MTT DRAW'!$A97,SWISSW!$J:$J,'MTT DRAW'!L$1,SWISSW!$F:$F,"Draw")+COUNTIFS(SWISSW!$I:$I,'MTT DRAW'!L$1,SWISSW!$J:$J,'MTT DRAW'!$A97,SWISSW!$F:$F,"Draw")))*IF(ROW()=COLUMN(),0.5,1)</f>
        <v>0</v>
      </c>
      <c r="M97" s="11">
        <f ca="1">((COUNTIFS(SWISSW!$I:$I,'MTT DRAW'!$A97,SWISSW!$J:$J,'MTT DRAW'!M$1,SWISSW!$F:$F,"Draw")+COUNTIFS(SWISSW!$I:$I,'MTT DRAW'!M$1,SWISSW!$J:$J,'MTT DRAW'!$A97,SWISSW!$F:$F,"Draw")))*IF(ROW()=COLUMN(),0.5,1)</f>
        <v>0</v>
      </c>
      <c r="N97" s="11">
        <f ca="1">((COUNTIFS(SWISSW!$I:$I,'MTT DRAW'!$A97,SWISSW!$J:$J,'MTT DRAW'!N$1,SWISSW!$F:$F,"Draw")+COUNTIFS(SWISSW!$I:$I,'MTT DRAW'!N$1,SWISSW!$J:$J,'MTT DRAW'!$A97,SWISSW!$F:$F,"Draw")))*IF(ROW()=COLUMN(),0.5,1)</f>
        <v>0</v>
      </c>
      <c r="O97" s="11">
        <f ca="1">((COUNTIFS(SWISSW!$I:$I,'MTT DRAW'!$A97,SWISSW!$J:$J,'MTT DRAW'!O$1,SWISSW!$F:$F,"Draw")+COUNTIFS(SWISSW!$I:$I,'MTT DRAW'!O$1,SWISSW!$J:$J,'MTT DRAW'!$A97,SWISSW!$F:$F,"Draw")))*IF(ROW()=COLUMN(),0.5,1)</f>
        <v>0</v>
      </c>
      <c r="P97" s="11">
        <f ca="1">((COUNTIFS(SWISSW!$I:$I,'MTT DRAW'!$A97,SWISSW!$J:$J,'MTT DRAW'!P$1,SWISSW!$F:$F,"Draw")+COUNTIFS(SWISSW!$I:$I,'MTT DRAW'!P$1,SWISSW!$J:$J,'MTT DRAW'!$A97,SWISSW!$F:$F,"Draw")))*IF(ROW()=COLUMN(),0.5,1)</f>
        <v>0</v>
      </c>
      <c r="Q97" s="11">
        <f ca="1">((COUNTIFS(SWISSW!$I:$I,'MTT DRAW'!$A97,SWISSW!$J:$J,'MTT DRAW'!Q$1,SWISSW!$F:$F,"Draw")+COUNTIFS(SWISSW!$I:$I,'MTT DRAW'!Q$1,SWISSW!$J:$J,'MTT DRAW'!$A97,SWISSW!$F:$F,"Draw")))*IF(ROW()=COLUMN(),0.5,1)</f>
        <v>0</v>
      </c>
      <c r="R97" s="11">
        <f ca="1">((COUNTIFS(SWISSW!$I:$I,'MTT DRAW'!$A97,SWISSW!$J:$J,'MTT DRAW'!R$1,SWISSW!$F:$F,"Draw")+COUNTIFS(SWISSW!$I:$I,'MTT DRAW'!R$1,SWISSW!$J:$J,'MTT DRAW'!$A97,SWISSW!$F:$F,"Draw")))*IF(ROW()=COLUMN(),0.5,1)</f>
        <v>0</v>
      </c>
      <c r="S97" s="11">
        <f ca="1">((COUNTIFS(SWISSW!$I:$I,'MTT DRAW'!$A97,SWISSW!$J:$J,'MTT DRAW'!S$1,SWISSW!$F:$F,"Draw")+COUNTIFS(SWISSW!$I:$I,'MTT DRAW'!S$1,SWISSW!$J:$J,'MTT DRAW'!$A97,SWISSW!$F:$F,"Draw")))*IF(ROW()=COLUMN(),0.5,1)</f>
        <v>0</v>
      </c>
      <c r="T97" s="11">
        <f ca="1">((COUNTIFS(SWISSW!$I:$I,'MTT DRAW'!$A97,SWISSW!$J:$J,'MTT DRAW'!T$1,SWISSW!$F:$F,"Draw")+COUNTIFS(SWISSW!$I:$I,'MTT DRAW'!T$1,SWISSW!$J:$J,'MTT DRAW'!$A97,SWISSW!$F:$F,"Draw")))*IF(ROW()=COLUMN(),0.5,1)</f>
        <v>0</v>
      </c>
      <c r="U97" s="11">
        <f ca="1">((COUNTIFS(SWISSW!$I:$I,'MTT DRAW'!$A97,SWISSW!$J:$J,'MTT DRAW'!U$1,SWISSW!$F:$F,"Draw")+COUNTIFS(SWISSW!$I:$I,'MTT DRAW'!U$1,SWISSW!$J:$J,'MTT DRAW'!$A97,SWISSW!$F:$F,"Draw")))*IF(ROW()=COLUMN(),0.5,1)</f>
        <v>0</v>
      </c>
      <c r="V97" s="11">
        <f ca="1">((COUNTIFS(SWISSW!$I:$I,'MTT DRAW'!$A97,SWISSW!$J:$J,'MTT DRAW'!V$1,SWISSW!$F:$F,"Draw")+COUNTIFS(SWISSW!$I:$I,'MTT DRAW'!V$1,SWISSW!$J:$J,'MTT DRAW'!$A97,SWISSW!$F:$F,"Draw")))*IF(ROW()=COLUMN(),0.5,1)</f>
        <v>0</v>
      </c>
      <c r="W97" s="11">
        <f ca="1">((COUNTIFS(SWISSW!$I:$I,'MTT DRAW'!$A97,SWISSW!$J:$J,'MTT DRAW'!W$1,SWISSW!$F:$F,"Draw")+COUNTIFS(SWISSW!$I:$I,'MTT DRAW'!W$1,SWISSW!$J:$J,'MTT DRAW'!$A97,SWISSW!$F:$F,"Draw")))*IF(ROW()=COLUMN(),0.5,1)</f>
        <v>0</v>
      </c>
      <c r="X97" s="11">
        <f ca="1">((COUNTIFS(SWISSW!$I:$I,'MTT DRAW'!$A97,SWISSW!$J:$J,'MTT DRAW'!X$1,SWISSW!$F:$F,"Draw")+COUNTIFS(SWISSW!$I:$I,'MTT DRAW'!X$1,SWISSW!$J:$J,'MTT DRAW'!$A97,SWISSW!$F:$F,"Draw")))*IF(ROW()=COLUMN(),0.5,1)</f>
        <v>0</v>
      </c>
      <c r="Y97" s="11">
        <f ca="1">((COUNTIFS(SWISSW!$I:$I,'MTT DRAW'!$A97,SWISSW!$J:$J,'MTT DRAW'!Y$1,SWISSW!$F:$F,"Draw")+COUNTIFS(SWISSW!$I:$I,'MTT DRAW'!Y$1,SWISSW!$J:$J,'MTT DRAW'!$A97,SWISSW!$F:$F,"Draw")))*IF(ROW()=COLUMN(),0.5,1)</f>
        <v>0</v>
      </c>
      <c r="Z97" s="11">
        <f ca="1">((COUNTIFS(SWISSW!$I:$I,'MTT DRAW'!$A97,SWISSW!$J:$J,'MTT DRAW'!Z$1,SWISSW!$F:$F,"Draw")+COUNTIFS(SWISSW!$I:$I,'MTT DRAW'!Z$1,SWISSW!$J:$J,'MTT DRAW'!$A97,SWISSW!$F:$F,"Draw")))*IF(ROW()=COLUMN(),0.5,1)</f>
        <v>0</v>
      </c>
      <c r="AA97" s="11">
        <f ca="1">((COUNTIFS(SWISSW!$I:$I,'MTT DRAW'!$A97,SWISSW!$J:$J,'MTT DRAW'!AA$1,SWISSW!$F:$F,"Draw")+COUNTIFS(SWISSW!$I:$I,'MTT DRAW'!AA$1,SWISSW!$J:$J,'MTT DRAW'!$A97,SWISSW!$F:$F,"Draw")))*IF(ROW()=COLUMN(),0.5,1)</f>
        <v>0</v>
      </c>
      <c r="AB97" s="11">
        <f ca="1">((COUNTIFS(SWISSW!$I:$I,'MTT DRAW'!$A97,SWISSW!$J:$J,'MTT DRAW'!AB$1,SWISSW!$F:$F,"Draw")+COUNTIFS(SWISSW!$I:$I,'MTT DRAW'!AB$1,SWISSW!$J:$J,'MTT DRAW'!$A97,SWISSW!$F:$F,"Draw")))*IF(ROW()=COLUMN(),0.5,1)</f>
        <v>0</v>
      </c>
      <c r="AC97" s="11">
        <f ca="1">((COUNTIFS(SWISSW!$I:$I,'MTT DRAW'!$A97,SWISSW!$J:$J,'MTT DRAW'!AC$1,SWISSW!$F:$F,"Draw")+COUNTIFS(SWISSW!$I:$I,'MTT DRAW'!AC$1,SWISSW!$J:$J,'MTT DRAW'!$A97,SWISSW!$F:$F,"Draw")))*IF(ROW()=COLUMN(),0.5,1)</f>
        <v>0</v>
      </c>
      <c r="AD97" s="11">
        <f ca="1">((COUNTIFS(SWISSW!$I:$I,'MTT DRAW'!$A97,SWISSW!$J:$J,'MTT DRAW'!AD$1,SWISSW!$F:$F,"Draw")+COUNTIFS(SWISSW!$I:$I,'MTT DRAW'!AD$1,SWISSW!$J:$J,'MTT DRAW'!$A97,SWISSW!$F:$F,"Draw")))*IF(ROW()=COLUMN(),0.5,1)</f>
        <v>0</v>
      </c>
      <c r="AE97" s="11">
        <f ca="1">((COUNTIFS(SWISSW!$I:$I,'MTT DRAW'!$A97,SWISSW!$J:$J,'MTT DRAW'!AE$1,SWISSW!$F:$F,"Draw")+COUNTIFS(SWISSW!$I:$I,'MTT DRAW'!AE$1,SWISSW!$J:$J,'MTT DRAW'!$A97,SWISSW!$F:$F,"Draw")))*IF(ROW()=COLUMN(),0.5,1)</f>
        <v>0</v>
      </c>
      <c r="AF97" s="11">
        <f ca="1">((COUNTIFS(SWISSW!$I:$I,'MTT DRAW'!$A97,SWISSW!$J:$J,'MTT DRAW'!AF$1,SWISSW!$F:$F,"Draw")+COUNTIFS(SWISSW!$I:$I,'MTT DRAW'!AF$1,SWISSW!$J:$J,'MTT DRAW'!$A97,SWISSW!$F:$F,"Draw")))*IF(ROW()=COLUMN(),0.5,1)</f>
        <v>0</v>
      </c>
      <c r="AG97" s="11">
        <f ca="1">((COUNTIFS(SWISSW!$I:$I,'MTT DRAW'!$A97,SWISSW!$J:$J,'MTT DRAW'!AG$1,SWISSW!$F:$F,"Draw")+COUNTIFS(SWISSW!$I:$I,'MTT DRAW'!AG$1,SWISSW!$J:$J,'MTT DRAW'!$A97,SWISSW!$F:$F,"Draw")))*IF(ROW()=COLUMN(),0.5,1)</f>
        <v>0</v>
      </c>
      <c r="AH97" s="11">
        <f ca="1">((COUNTIFS(SWISSW!$I:$I,'MTT DRAW'!$A97,SWISSW!$J:$J,'MTT DRAW'!AH$1,SWISSW!$F:$F,"Draw")+COUNTIFS(SWISSW!$I:$I,'MTT DRAW'!AH$1,SWISSW!$J:$J,'MTT DRAW'!$A97,SWISSW!$F:$F,"Draw")))*IF(ROW()=COLUMN(),0.5,1)</f>
        <v>0</v>
      </c>
      <c r="AI97" s="11">
        <f ca="1">((COUNTIFS(SWISSW!$I:$I,'MTT DRAW'!$A97,SWISSW!$J:$J,'MTT DRAW'!AI$1,SWISSW!$F:$F,"Draw")+COUNTIFS(SWISSW!$I:$I,'MTT DRAW'!AI$1,SWISSW!$J:$J,'MTT DRAW'!$A97,SWISSW!$F:$F,"Draw")))*IF(ROW()=COLUMN(),0.5,1)</f>
        <v>0</v>
      </c>
      <c r="AJ97" s="11">
        <f ca="1">((COUNTIFS(SWISSW!$I:$I,'MTT DRAW'!$A97,SWISSW!$J:$J,'MTT DRAW'!AJ$1,SWISSW!$F:$F,"Draw")+COUNTIFS(SWISSW!$I:$I,'MTT DRAW'!AJ$1,SWISSW!$J:$J,'MTT DRAW'!$A97,SWISSW!$F:$F,"Draw")))*IF(ROW()=COLUMN(),0.5,1)</f>
        <v>0</v>
      </c>
      <c r="AK97" s="11">
        <f ca="1">((COUNTIFS(SWISSW!$I:$I,'MTT DRAW'!$A97,SWISSW!$J:$J,'MTT DRAW'!AK$1,SWISSW!$F:$F,"Draw")+COUNTIFS(SWISSW!$I:$I,'MTT DRAW'!AK$1,SWISSW!$J:$J,'MTT DRAW'!$A97,SWISSW!$F:$F,"Draw")))*IF(ROW()=COLUMN(),0.5,1)</f>
        <v>0</v>
      </c>
      <c r="AL97" s="11">
        <f ca="1">((COUNTIFS(SWISSW!$I:$I,'MTT DRAW'!$A97,SWISSW!$J:$J,'MTT DRAW'!AL$1,SWISSW!$F:$F,"Draw")+COUNTIFS(SWISSW!$I:$I,'MTT DRAW'!AL$1,SWISSW!$J:$J,'MTT DRAW'!$A97,SWISSW!$F:$F,"Draw")))*IF(ROW()=COLUMN(),0.5,1)</f>
        <v>0</v>
      </c>
      <c r="AM97" s="11">
        <f ca="1">((COUNTIFS(SWISSW!$I:$I,'MTT DRAW'!$A97,SWISSW!$J:$J,'MTT DRAW'!AM$1,SWISSW!$F:$F,"Draw")+COUNTIFS(SWISSW!$I:$I,'MTT DRAW'!AM$1,SWISSW!$J:$J,'MTT DRAW'!$A97,SWISSW!$F:$F,"Draw")))*IF(ROW()=COLUMN(),0.5,1)</f>
        <v>0</v>
      </c>
      <c r="AN97" s="11">
        <f ca="1">((COUNTIFS(SWISSW!$I:$I,'MTT DRAW'!$A97,SWISSW!$J:$J,'MTT DRAW'!AN$1,SWISSW!$F:$F,"Draw")+COUNTIFS(SWISSW!$I:$I,'MTT DRAW'!AN$1,SWISSW!$J:$J,'MTT DRAW'!$A97,SWISSW!$F:$F,"Draw")))*IF(ROW()=COLUMN(),0.5,1)</f>
        <v>0</v>
      </c>
      <c r="AO97" s="11">
        <f ca="1">((COUNTIFS(SWISSW!$I:$I,'MTT DRAW'!$A97,SWISSW!$J:$J,'MTT DRAW'!AO$1,SWISSW!$F:$F,"Draw")+COUNTIFS(SWISSW!$I:$I,'MTT DRAW'!AO$1,SWISSW!$J:$J,'MTT DRAW'!$A97,SWISSW!$F:$F,"Draw")))*IF(ROW()=COLUMN(),0.5,1)</f>
        <v>0</v>
      </c>
      <c r="AP97" s="11">
        <f ca="1">((COUNTIFS(SWISSW!$I:$I,'MTT DRAW'!$A97,SWISSW!$J:$J,'MTT DRAW'!AP$1,SWISSW!$F:$F,"Draw")+COUNTIFS(SWISSW!$I:$I,'MTT DRAW'!AP$1,SWISSW!$J:$J,'MTT DRAW'!$A97,SWISSW!$F:$F,"Draw")))*IF(ROW()=COLUMN(),0.5,1)</f>
        <v>0</v>
      </c>
      <c r="AQ97" s="11">
        <f ca="1">((COUNTIFS(SWISSW!$I:$I,'MTT DRAW'!$A97,SWISSW!$J:$J,'MTT DRAW'!AQ$1,SWISSW!$F:$F,"Draw")+COUNTIFS(SWISSW!$I:$I,'MTT DRAW'!AQ$1,SWISSW!$J:$J,'MTT DRAW'!$A97,SWISSW!$F:$F,"Draw")))*IF(ROW()=COLUMN(),0.5,1)</f>
        <v>0</v>
      </c>
      <c r="AR97" s="11">
        <f ca="1">((COUNTIFS(SWISSW!$I:$I,'MTT DRAW'!$A97,SWISSW!$J:$J,'MTT DRAW'!AR$1,SWISSW!$F:$F,"Draw")+COUNTIFS(SWISSW!$I:$I,'MTT DRAW'!AR$1,SWISSW!$J:$J,'MTT DRAW'!$A97,SWISSW!$F:$F,"Draw")))*IF(ROW()=COLUMN(),0.5,1)</f>
        <v>0</v>
      </c>
      <c r="AS97" s="11">
        <f ca="1">((COUNTIFS(SWISSW!$I:$I,'MTT DRAW'!$A97,SWISSW!$J:$J,'MTT DRAW'!AS$1,SWISSW!$F:$F,"Draw")+COUNTIFS(SWISSW!$I:$I,'MTT DRAW'!AS$1,SWISSW!$J:$J,'MTT DRAW'!$A97,SWISSW!$F:$F,"Draw")))*IF(ROW()=COLUMN(),0.5,1)</f>
        <v>0</v>
      </c>
      <c r="AT97" s="11">
        <f ca="1">((COUNTIFS(SWISSW!$I:$I,'MTT DRAW'!$A97,SWISSW!$J:$J,'MTT DRAW'!AT$1,SWISSW!$F:$F,"Draw")+COUNTIFS(SWISSW!$I:$I,'MTT DRAW'!AT$1,SWISSW!$J:$J,'MTT DRAW'!$A97,SWISSW!$F:$F,"Draw")))*IF(ROW()=COLUMN(),0.5,1)</f>
        <v>0</v>
      </c>
      <c r="AU97" s="11">
        <f ca="1">((COUNTIFS(SWISSW!$I:$I,'MTT DRAW'!$A97,SWISSW!$J:$J,'MTT DRAW'!AU$1,SWISSW!$F:$F,"Draw")+COUNTIFS(SWISSW!$I:$I,'MTT DRAW'!AU$1,SWISSW!$J:$J,'MTT DRAW'!$A97,SWISSW!$F:$F,"Draw")))*IF(ROW()=COLUMN(),0.5,1)</f>
        <v>0</v>
      </c>
      <c r="AV97" s="11">
        <f ca="1">((COUNTIFS(SWISSW!$I:$I,'MTT DRAW'!$A97,SWISSW!$J:$J,'MTT DRAW'!AV$1,SWISSW!$F:$F,"Draw")+COUNTIFS(SWISSW!$I:$I,'MTT DRAW'!AV$1,SWISSW!$J:$J,'MTT DRAW'!$A97,SWISSW!$F:$F,"Draw")))*IF(ROW()=COLUMN(),0.5,1)</f>
        <v>0</v>
      </c>
      <c r="AW97" s="11">
        <f ca="1">((COUNTIFS(SWISSW!$I:$I,'MTT DRAW'!$A97,SWISSW!$J:$J,'MTT DRAW'!AW$1,SWISSW!$F:$F,"Draw")+COUNTIFS(SWISSW!$I:$I,'MTT DRAW'!AW$1,SWISSW!$J:$J,'MTT DRAW'!$A97,SWISSW!$F:$F,"Draw")))*IF(ROW()=COLUMN(),0.5,1)</f>
        <v>0</v>
      </c>
      <c r="AX97" s="11">
        <f ca="1">((COUNTIFS(SWISSW!$I:$I,'MTT DRAW'!$A97,SWISSW!$J:$J,'MTT DRAW'!AX$1,SWISSW!$F:$F,"Draw")+COUNTIFS(SWISSW!$I:$I,'MTT DRAW'!AX$1,SWISSW!$J:$J,'MTT DRAW'!$A97,SWISSW!$F:$F,"Draw")))*IF(ROW()=COLUMN(),0.5,1)</f>
        <v>0</v>
      </c>
      <c r="AY97" s="11">
        <f ca="1">((COUNTIFS(SWISSW!$I:$I,'MTT DRAW'!$A97,SWISSW!$J:$J,'MTT DRAW'!AY$1,SWISSW!$F:$F,"Draw")+COUNTIFS(SWISSW!$I:$I,'MTT DRAW'!AY$1,SWISSW!$J:$J,'MTT DRAW'!$A97,SWISSW!$F:$F,"Draw")))*IF(ROW()=COLUMN(),0.5,1)</f>
        <v>0</v>
      </c>
      <c r="AZ97" s="11">
        <f ca="1">((COUNTIFS(SWISSW!$I:$I,'MTT DRAW'!$A97,SWISSW!$J:$J,'MTT DRAW'!AZ$1,SWISSW!$F:$F,"Draw")+COUNTIFS(SWISSW!$I:$I,'MTT DRAW'!AZ$1,SWISSW!$J:$J,'MTT DRAW'!$A97,SWISSW!$F:$F,"Draw")))*IF(ROW()=COLUMN(),0.5,1)</f>
        <v>0</v>
      </c>
      <c r="BA97" s="11">
        <f ca="1">((COUNTIFS(SWISSW!$I:$I,'MTT DRAW'!$A97,SWISSW!$J:$J,'MTT DRAW'!BA$1,SWISSW!$F:$F,"Draw")+COUNTIFS(SWISSW!$I:$I,'MTT DRAW'!BA$1,SWISSW!$J:$J,'MTT DRAW'!$A97,SWISSW!$F:$F,"Draw")))*IF(ROW()=COLUMN(),0.5,1)</f>
        <v>0</v>
      </c>
      <c r="BB97" s="11">
        <f ca="1">((COUNTIFS(SWISSW!$I:$I,'MTT DRAW'!$A97,SWISSW!$J:$J,'MTT DRAW'!BB$1,SWISSW!$F:$F,"Draw")+COUNTIFS(SWISSW!$I:$I,'MTT DRAW'!BB$1,SWISSW!$J:$J,'MTT DRAW'!$A97,SWISSW!$F:$F,"Draw")))*IF(ROW()=COLUMN(),0.5,1)</f>
        <v>0</v>
      </c>
      <c r="BC97" s="11">
        <f ca="1">((COUNTIFS(SWISSW!$I:$I,'MTT DRAW'!$A97,SWISSW!$J:$J,'MTT DRAW'!BC$1,SWISSW!$F:$F,"Draw")+COUNTIFS(SWISSW!$I:$I,'MTT DRAW'!BC$1,SWISSW!$J:$J,'MTT DRAW'!$A97,SWISSW!$F:$F,"Draw")))*IF(ROW()=COLUMN(),0.5,1)</f>
        <v>0</v>
      </c>
      <c r="BD97" s="11">
        <f ca="1">((COUNTIFS(SWISSW!$I:$I,'MTT DRAW'!$A97,SWISSW!$J:$J,'MTT DRAW'!BD$1,SWISSW!$F:$F,"Draw")+COUNTIFS(SWISSW!$I:$I,'MTT DRAW'!BD$1,SWISSW!$J:$J,'MTT DRAW'!$A97,SWISSW!$F:$F,"Draw")))*IF(ROW()=COLUMN(),0.5,1)</f>
        <v>0</v>
      </c>
      <c r="BE97" s="11">
        <f ca="1">((COUNTIFS(SWISSW!$I:$I,'MTT DRAW'!$A97,SWISSW!$J:$J,'MTT DRAW'!BE$1,SWISSW!$F:$F,"Draw")+COUNTIFS(SWISSW!$I:$I,'MTT DRAW'!BE$1,SWISSW!$J:$J,'MTT DRAW'!$A97,SWISSW!$F:$F,"Draw")))*IF(ROW()=COLUMN(),0.5,1)</f>
        <v>0</v>
      </c>
      <c r="BF97" s="11">
        <f ca="1">((COUNTIFS(SWISSW!$I:$I,'MTT DRAW'!$A97,SWISSW!$J:$J,'MTT DRAW'!BF$1,SWISSW!$F:$F,"Draw")+COUNTIFS(SWISSW!$I:$I,'MTT DRAW'!BF$1,SWISSW!$J:$J,'MTT DRAW'!$A97,SWISSW!$F:$F,"Draw")))*IF(ROW()=COLUMN(),0.5,1)</f>
        <v>0</v>
      </c>
      <c r="BG97" s="11">
        <f ca="1">((COUNTIFS(SWISSW!$I:$I,'MTT DRAW'!$A97,SWISSW!$J:$J,'MTT DRAW'!BG$1,SWISSW!$F:$F,"Draw")+COUNTIFS(SWISSW!$I:$I,'MTT DRAW'!BG$1,SWISSW!$J:$J,'MTT DRAW'!$A97,SWISSW!$F:$F,"Draw")))*IF(ROW()=COLUMN(),0.5,1)</f>
        <v>0</v>
      </c>
      <c r="BH97" s="11">
        <f ca="1">((COUNTIFS(SWISSW!$I:$I,'MTT DRAW'!$A97,SWISSW!$J:$J,'MTT DRAW'!BH$1,SWISSW!$F:$F,"Draw")+COUNTIFS(SWISSW!$I:$I,'MTT DRAW'!BH$1,SWISSW!$J:$J,'MTT DRAW'!$A97,SWISSW!$F:$F,"Draw")))*IF(ROW()=COLUMN(),0.5,1)</f>
        <v>0</v>
      </c>
      <c r="BI97" s="11">
        <f ca="1">((COUNTIFS(SWISSW!$I:$I,'MTT DRAW'!$A97,SWISSW!$J:$J,'MTT DRAW'!BI$1,SWISSW!$F:$F,"Draw")+COUNTIFS(SWISSW!$I:$I,'MTT DRAW'!BI$1,SWISSW!$J:$J,'MTT DRAW'!$A97,SWISSW!$F:$F,"Draw")))*IF(ROW()=COLUMN(),0.5,1)</f>
        <v>0</v>
      </c>
      <c r="BJ97" s="11">
        <f ca="1">((COUNTIFS(SWISSW!$I:$I,'MTT DRAW'!$A97,SWISSW!$J:$J,'MTT DRAW'!BJ$1,SWISSW!$F:$F,"Draw")+COUNTIFS(SWISSW!$I:$I,'MTT DRAW'!BJ$1,SWISSW!$J:$J,'MTT DRAW'!$A97,SWISSW!$F:$F,"Draw")))*IF(ROW()=COLUMN(),0.5,1)</f>
        <v>0</v>
      </c>
      <c r="BK97" s="11">
        <f ca="1">((COUNTIFS(SWISSW!$I:$I,'MTT DRAW'!$A97,SWISSW!$J:$J,'MTT DRAW'!BK$1,SWISSW!$F:$F,"Draw")+COUNTIFS(SWISSW!$I:$I,'MTT DRAW'!BK$1,SWISSW!$J:$J,'MTT DRAW'!$A97,SWISSW!$F:$F,"Draw")))*IF(ROW()=COLUMN(),0.5,1)</f>
        <v>0</v>
      </c>
      <c r="BL97" s="11">
        <f ca="1">((COUNTIFS(SWISSW!$I:$I,'MTT DRAW'!$A97,SWISSW!$J:$J,'MTT DRAW'!BL$1,SWISSW!$F:$F,"Draw")+COUNTIFS(SWISSW!$I:$I,'MTT DRAW'!BL$1,SWISSW!$J:$J,'MTT DRAW'!$A97,SWISSW!$F:$F,"Draw")))*IF(ROW()=COLUMN(),0.5,1)</f>
        <v>0</v>
      </c>
      <c r="BM97" s="11" t="str">
        <f ca="1">MATCHUP!BM97</f>
        <v>-</v>
      </c>
      <c r="BN97" s="11" t="str">
        <f ca="1">MATCHUP!BN97</f>
        <v>-</v>
      </c>
      <c r="BO97" s="11" t="str">
        <f ca="1">MATCHUP!BO97</f>
        <v>-</v>
      </c>
      <c r="BP97" s="11" t="str">
        <f ca="1">MATCHUP!BP97</f>
        <v>-</v>
      </c>
      <c r="BQ97" s="11" t="str">
        <f ca="1">MATCHUP!BQ97</f>
        <v>-</v>
      </c>
      <c r="BR97" s="11" t="str">
        <f ca="1">MATCHUP!BR97</f>
        <v>-</v>
      </c>
      <c r="BS97" s="11" t="str">
        <f ca="1">MATCHUP!BS97</f>
        <v>-</v>
      </c>
      <c r="BT97" s="11" t="str">
        <f ca="1">MATCHUP!BT97</f>
        <v>-</v>
      </c>
      <c r="BU97" s="11" t="str">
        <f ca="1">MATCHUP!BU97</f>
        <v>-</v>
      </c>
      <c r="BV97" s="11" t="str">
        <f ca="1">MATCHUP!BV97</f>
        <v>-</v>
      </c>
      <c r="BW97" s="11" t="str">
        <f ca="1">MATCHUP!BW97</f>
        <v>-</v>
      </c>
      <c r="BX97" s="11" t="str">
        <f ca="1">MATCHUP!BX97</f>
        <v>-</v>
      </c>
      <c r="BY97" s="11" t="str">
        <f ca="1">MATCHUP!BY97</f>
        <v>-</v>
      </c>
      <c r="BZ97" s="11" t="str">
        <f ca="1">MATCHUP!BZ97</f>
        <v>-</v>
      </c>
      <c r="CA97" s="11" t="str">
        <f ca="1">MATCHUP!CA97</f>
        <v>-</v>
      </c>
      <c r="CB97" s="11" t="str">
        <f ca="1">MATCHUP!CB97</f>
        <v>-</v>
      </c>
      <c r="CC97" s="11" t="str">
        <f ca="1">MATCHUP!CC97</f>
        <v>-</v>
      </c>
      <c r="CD97" s="11" t="str">
        <f ca="1">MATCHUP!CD97</f>
        <v>-</v>
      </c>
      <c r="CE97" s="11" t="str">
        <f ca="1">MATCHUP!CE97</f>
        <v>-</v>
      </c>
      <c r="CF97" s="11" t="str">
        <f ca="1">MATCHUP!CF97</f>
        <v>-</v>
      </c>
      <c r="CG97" s="11" t="str">
        <f ca="1">MATCHUP!CG97</f>
        <v>-</v>
      </c>
      <c r="CH97" s="11" t="str">
        <f ca="1">MATCHUP!CH97</f>
        <v>-</v>
      </c>
      <c r="CI97" s="11" t="str">
        <f ca="1">MATCHUP!CI97</f>
        <v>-</v>
      </c>
      <c r="CJ97" s="11" t="str">
        <f ca="1">MATCHUP!CJ97</f>
        <v>-</v>
      </c>
      <c r="CK97" s="11" t="str">
        <f ca="1">MATCHUP!CK97</f>
        <v>-</v>
      </c>
      <c r="CL97" s="11" t="str">
        <f ca="1">MATCHUP!CL97</f>
        <v>-</v>
      </c>
      <c r="CM97" s="11" t="str">
        <f ca="1">MATCHUP!CM97</f>
        <v>-</v>
      </c>
      <c r="CN97" s="11" t="str">
        <f ca="1">MATCHUP!CN97</f>
        <v>-</v>
      </c>
      <c r="CO97" s="11" t="str">
        <f ca="1">MATCHUP!CO97</f>
        <v>-</v>
      </c>
      <c r="CP97" s="11" t="str">
        <f ca="1">MATCHUP!CP97</f>
        <v>-</v>
      </c>
      <c r="CQ97" s="11" t="str">
        <f ca="1">MATCHUP!CQ97</f>
        <v>-</v>
      </c>
      <c r="CR97" s="11" t="str">
        <f ca="1">MATCHUP!CR97</f>
        <v>-</v>
      </c>
      <c r="CS97" s="11" t="str">
        <f ca="1">MATCHUP!CS97</f>
        <v>-</v>
      </c>
      <c r="CT97" s="11" t="str">
        <f ca="1">MATCHUP!CT97</f>
        <v>-</v>
      </c>
      <c r="CU97" s="11" t="str">
        <f ca="1">MATCHUP!CU97</f>
        <v>-</v>
      </c>
      <c r="CV97" s="11" t="str">
        <f ca="1">MATCHUP!CV97</f>
        <v>-</v>
      </c>
    </row>
    <row r="98" spans="1:100" ht="55" customHeight="1" x14ac:dyDescent="0.3">
      <c r="A98" s="3">
        <f ca="1">MATCHUP!A98</f>
        <v>0</v>
      </c>
      <c r="B98" s="11">
        <f ca="1">((COUNTIFS(SWISSW!$I:$I,'MTT DRAW'!$A98,SWISSW!$J:$J,'MTT DRAW'!B$1,SWISSW!$F:$F,"Draw")+COUNTIFS(SWISSW!$I:$I,'MTT DRAW'!B$1,SWISSW!$J:$J,'MTT DRAW'!$A98,SWISSW!$F:$F,"Draw")))*IF(ROW()=COLUMN(),0.5,1)</f>
        <v>0</v>
      </c>
      <c r="C98" s="11">
        <f ca="1">((COUNTIFS(SWISSW!$I:$I,'MTT DRAW'!$A98,SWISSW!$J:$J,'MTT DRAW'!C$1,SWISSW!$F:$F,"Draw")+COUNTIFS(SWISSW!$I:$I,'MTT DRAW'!C$1,SWISSW!$J:$J,'MTT DRAW'!$A98,SWISSW!$F:$F,"Draw")))*IF(ROW()=COLUMN(),0.5,1)</f>
        <v>0</v>
      </c>
      <c r="D98" s="11">
        <f ca="1">((COUNTIFS(SWISSW!$I:$I,'MTT DRAW'!$A98,SWISSW!$J:$J,'MTT DRAW'!D$1,SWISSW!$F:$F,"Draw")+COUNTIFS(SWISSW!$I:$I,'MTT DRAW'!D$1,SWISSW!$J:$J,'MTT DRAW'!$A98,SWISSW!$F:$F,"Draw")))*IF(ROW()=COLUMN(),0.5,1)</f>
        <v>0</v>
      </c>
      <c r="E98" s="11">
        <f ca="1">((COUNTIFS(SWISSW!$I:$I,'MTT DRAW'!$A98,SWISSW!$J:$J,'MTT DRAW'!E$1,SWISSW!$F:$F,"Draw")+COUNTIFS(SWISSW!$I:$I,'MTT DRAW'!E$1,SWISSW!$J:$J,'MTT DRAW'!$A98,SWISSW!$F:$F,"Draw")))*IF(ROW()=COLUMN(),0.5,1)</f>
        <v>0</v>
      </c>
      <c r="F98" s="11">
        <f ca="1">((COUNTIFS(SWISSW!$I:$I,'MTT DRAW'!$A98,SWISSW!$J:$J,'MTT DRAW'!F$1,SWISSW!$F:$F,"Draw")+COUNTIFS(SWISSW!$I:$I,'MTT DRAW'!F$1,SWISSW!$J:$J,'MTT DRAW'!$A98,SWISSW!$F:$F,"Draw")))*IF(ROW()=COLUMN(),0.5,1)</f>
        <v>0</v>
      </c>
      <c r="G98" s="11">
        <f ca="1">((COUNTIFS(SWISSW!$I:$I,'MTT DRAW'!$A98,SWISSW!$J:$J,'MTT DRAW'!G$1,SWISSW!$F:$F,"Draw")+COUNTIFS(SWISSW!$I:$I,'MTT DRAW'!G$1,SWISSW!$J:$J,'MTT DRAW'!$A98,SWISSW!$F:$F,"Draw")))*IF(ROW()=COLUMN(),0.5,1)</f>
        <v>0</v>
      </c>
      <c r="H98" s="11">
        <f ca="1">((COUNTIFS(SWISSW!$I:$I,'MTT DRAW'!$A98,SWISSW!$J:$J,'MTT DRAW'!H$1,SWISSW!$F:$F,"Draw")+COUNTIFS(SWISSW!$I:$I,'MTT DRAW'!H$1,SWISSW!$J:$J,'MTT DRAW'!$A98,SWISSW!$F:$F,"Draw")))*IF(ROW()=COLUMN(),0.5,1)</f>
        <v>0</v>
      </c>
      <c r="I98" s="11">
        <f ca="1">((COUNTIFS(SWISSW!$I:$I,'MTT DRAW'!$A98,SWISSW!$J:$J,'MTT DRAW'!I$1,SWISSW!$F:$F,"Draw")+COUNTIFS(SWISSW!$I:$I,'MTT DRAW'!I$1,SWISSW!$J:$J,'MTT DRAW'!$A98,SWISSW!$F:$F,"Draw")))*IF(ROW()=COLUMN(),0.5,1)</f>
        <v>0</v>
      </c>
      <c r="J98" s="11">
        <f ca="1">((COUNTIFS(SWISSW!$I:$I,'MTT DRAW'!$A98,SWISSW!$J:$J,'MTT DRAW'!J$1,SWISSW!$F:$F,"Draw")+COUNTIFS(SWISSW!$I:$I,'MTT DRAW'!J$1,SWISSW!$J:$J,'MTT DRAW'!$A98,SWISSW!$F:$F,"Draw")))*IF(ROW()=COLUMN(),0.5,1)</f>
        <v>0</v>
      </c>
      <c r="K98" s="11">
        <f ca="1">((COUNTIFS(SWISSW!$I:$I,'MTT DRAW'!$A98,SWISSW!$J:$J,'MTT DRAW'!K$1,SWISSW!$F:$F,"Draw")+COUNTIFS(SWISSW!$I:$I,'MTT DRAW'!K$1,SWISSW!$J:$J,'MTT DRAW'!$A98,SWISSW!$F:$F,"Draw")))*IF(ROW()=COLUMN(),0.5,1)</f>
        <v>0</v>
      </c>
      <c r="L98" s="11">
        <f ca="1">((COUNTIFS(SWISSW!$I:$I,'MTT DRAW'!$A98,SWISSW!$J:$J,'MTT DRAW'!L$1,SWISSW!$F:$F,"Draw")+COUNTIFS(SWISSW!$I:$I,'MTT DRAW'!L$1,SWISSW!$J:$J,'MTT DRAW'!$A98,SWISSW!$F:$F,"Draw")))*IF(ROW()=COLUMN(),0.5,1)</f>
        <v>0</v>
      </c>
      <c r="M98" s="11">
        <f ca="1">((COUNTIFS(SWISSW!$I:$I,'MTT DRAW'!$A98,SWISSW!$J:$J,'MTT DRAW'!M$1,SWISSW!$F:$F,"Draw")+COUNTIFS(SWISSW!$I:$I,'MTT DRAW'!M$1,SWISSW!$J:$J,'MTT DRAW'!$A98,SWISSW!$F:$F,"Draw")))*IF(ROW()=COLUMN(),0.5,1)</f>
        <v>0</v>
      </c>
      <c r="N98" s="11">
        <f ca="1">((COUNTIFS(SWISSW!$I:$I,'MTT DRAW'!$A98,SWISSW!$J:$J,'MTT DRAW'!N$1,SWISSW!$F:$F,"Draw")+COUNTIFS(SWISSW!$I:$I,'MTT DRAW'!N$1,SWISSW!$J:$J,'MTT DRAW'!$A98,SWISSW!$F:$F,"Draw")))*IF(ROW()=COLUMN(),0.5,1)</f>
        <v>0</v>
      </c>
      <c r="O98" s="11">
        <f ca="1">((COUNTIFS(SWISSW!$I:$I,'MTT DRAW'!$A98,SWISSW!$J:$J,'MTT DRAW'!O$1,SWISSW!$F:$F,"Draw")+COUNTIFS(SWISSW!$I:$I,'MTT DRAW'!O$1,SWISSW!$J:$J,'MTT DRAW'!$A98,SWISSW!$F:$F,"Draw")))*IF(ROW()=COLUMN(),0.5,1)</f>
        <v>0</v>
      </c>
      <c r="P98" s="11">
        <f ca="1">((COUNTIFS(SWISSW!$I:$I,'MTT DRAW'!$A98,SWISSW!$J:$J,'MTT DRAW'!P$1,SWISSW!$F:$F,"Draw")+COUNTIFS(SWISSW!$I:$I,'MTT DRAW'!P$1,SWISSW!$J:$J,'MTT DRAW'!$A98,SWISSW!$F:$F,"Draw")))*IF(ROW()=COLUMN(),0.5,1)</f>
        <v>0</v>
      </c>
      <c r="Q98" s="11">
        <f ca="1">((COUNTIFS(SWISSW!$I:$I,'MTT DRAW'!$A98,SWISSW!$J:$J,'MTT DRAW'!Q$1,SWISSW!$F:$F,"Draw")+COUNTIFS(SWISSW!$I:$I,'MTT DRAW'!Q$1,SWISSW!$J:$J,'MTT DRAW'!$A98,SWISSW!$F:$F,"Draw")))*IF(ROW()=COLUMN(),0.5,1)</f>
        <v>0</v>
      </c>
      <c r="R98" s="11">
        <f ca="1">((COUNTIFS(SWISSW!$I:$I,'MTT DRAW'!$A98,SWISSW!$J:$J,'MTT DRAW'!R$1,SWISSW!$F:$F,"Draw")+COUNTIFS(SWISSW!$I:$I,'MTT DRAW'!R$1,SWISSW!$J:$J,'MTT DRAW'!$A98,SWISSW!$F:$F,"Draw")))*IF(ROW()=COLUMN(),0.5,1)</f>
        <v>0</v>
      </c>
      <c r="S98" s="11">
        <f ca="1">((COUNTIFS(SWISSW!$I:$I,'MTT DRAW'!$A98,SWISSW!$J:$J,'MTT DRAW'!S$1,SWISSW!$F:$F,"Draw")+COUNTIFS(SWISSW!$I:$I,'MTT DRAW'!S$1,SWISSW!$J:$J,'MTT DRAW'!$A98,SWISSW!$F:$F,"Draw")))*IF(ROW()=COLUMN(),0.5,1)</f>
        <v>0</v>
      </c>
      <c r="T98" s="11">
        <f ca="1">((COUNTIFS(SWISSW!$I:$I,'MTT DRAW'!$A98,SWISSW!$J:$J,'MTT DRAW'!T$1,SWISSW!$F:$F,"Draw")+COUNTIFS(SWISSW!$I:$I,'MTT DRAW'!T$1,SWISSW!$J:$J,'MTT DRAW'!$A98,SWISSW!$F:$F,"Draw")))*IF(ROW()=COLUMN(),0.5,1)</f>
        <v>0</v>
      </c>
      <c r="U98" s="11">
        <f ca="1">((COUNTIFS(SWISSW!$I:$I,'MTT DRAW'!$A98,SWISSW!$J:$J,'MTT DRAW'!U$1,SWISSW!$F:$F,"Draw")+COUNTIFS(SWISSW!$I:$I,'MTT DRAW'!U$1,SWISSW!$J:$J,'MTT DRAW'!$A98,SWISSW!$F:$F,"Draw")))*IF(ROW()=COLUMN(),0.5,1)</f>
        <v>0</v>
      </c>
      <c r="V98" s="11">
        <f ca="1">((COUNTIFS(SWISSW!$I:$I,'MTT DRAW'!$A98,SWISSW!$J:$J,'MTT DRAW'!V$1,SWISSW!$F:$F,"Draw")+COUNTIFS(SWISSW!$I:$I,'MTT DRAW'!V$1,SWISSW!$J:$J,'MTT DRAW'!$A98,SWISSW!$F:$F,"Draw")))*IF(ROW()=COLUMN(),0.5,1)</f>
        <v>0</v>
      </c>
      <c r="W98" s="11">
        <f ca="1">((COUNTIFS(SWISSW!$I:$I,'MTT DRAW'!$A98,SWISSW!$J:$J,'MTT DRAW'!W$1,SWISSW!$F:$F,"Draw")+COUNTIFS(SWISSW!$I:$I,'MTT DRAW'!W$1,SWISSW!$J:$J,'MTT DRAW'!$A98,SWISSW!$F:$F,"Draw")))*IF(ROW()=COLUMN(),0.5,1)</f>
        <v>0</v>
      </c>
      <c r="X98" s="11">
        <f ca="1">((COUNTIFS(SWISSW!$I:$I,'MTT DRAW'!$A98,SWISSW!$J:$J,'MTT DRAW'!X$1,SWISSW!$F:$F,"Draw")+COUNTIFS(SWISSW!$I:$I,'MTT DRAW'!X$1,SWISSW!$J:$J,'MTT DRAW'!$A98,SWISSW!$F:$F,"Draw")))*IF(ROW()=COLUMN(),0.5,1)</f>
        <v>0</v>
      </c>
      <c r="Y98" s="11">
        <f ca="1">((COUNTIFS(SWISSW!$I:$I,'MTT DRAW'!$A98,SWISSW!$J:$J,'MTT DRAW'!Y$1,SWISSW!$F:$F,"Draw")+COUNTIFS(SWISSW!$I:$I,'MTT DRAW'!Y$1,SWISSW!$J:$J,'MTT DRAW'!$A98,SWISSW!$F:$F,"Draw")))*IF(ROW()=COLUMN(),0.5,1)</f>
        <v>0</v>
      </c>
      <c r="Z98" s="11">
        <f ca="1">((COUNTIFS(SWISSW!$I:$I,'MTT DRAW'!$A98,SWISSW!$J:$J,'MTT DRAW'!Z$1,SWISSW!$F:$F,"Draw")+COUNTIFS(SWISSW!$I:$I,'MTT DRAW'!Z$1,SWISSW!$J:$J,'MTT DRAW'!$A98,SWISSW!$F:$F,"Draw")))*IF(ROW()=COLUMN(),0.5,1)</f>
        <v>0</v>
      </c>
      <c r="AA98" s="11">
        <f ca="1">((COUNTIFS(SWISSW!$I:$I,'MTT DRAW'!$A98,SWISSW!$J:$J,'MTT DRAW'!AA$1,SWISSW!$F:$F,"Draw")+COUNTIFS(SWISSW!$I:$I,'MTT DRAW'!AA$1,SWISSW!$J:$J,'MTT DRAW'!$A98,SWISSW!$F:$F,"Draw")))*IF(ROW()=COLUMN(),0.5,1)</f>
        <v>0</v>
      </c>
      <c r="AB98" s="11">
        <f ca="1">((COUNTIFS(SWISSW!$I:$I,'MTT DRAW'!$A98,SWISSW!$J:$J,'MTT DRAW'!AB$1,SWISSW!$F:$F,"Draw")+COUNTIFS(SWISSW!$I:$I,'MTT DRAW'!AB$1,SWISSW!$J:$J,'MTT DRAW'!$A98,SWISSW!$F:$F,"Draw")))*IF(ROW()=COLUMN(),0.5,1)</f>
        <v>0</v>
      </c>
      <c r="AC98" s="11">
        <f ca="1">((COUNTIFS(SWISSW!$I:$I,'MTT DRAW'!$A98,SWISSW!$J:$J,'MTT DRAW'!AC$1,SWISSW!$F:$F,"Draw")+COUNTIFS(SWISSW!$I:$I,'MTT DRAW'!AC$1,SWISSW!$J:$J,'MTT DRAW'!$A98,SWISSW!$F:$F,"Draw")))*IF(ROW()=COLUMN(),0.5,1)</f>
        <v>0</v>
      </c>
      <c r="AD98" s="11">
        <f ca="1">((COUNTIFS(SWISSW!$I:$I,'MTT DRAW'!$A98,SWISSW!$J:$J,'MTT DRAW'!AD$1,SWISSW!$F:$F,"Draw")+COUNTIFS(SWISSW!$I:$I,'MTT DRAW'!AD$1,SWISSW!$J:$J,'MTT DRAW'!$A98,SWISSW!$F:$F,"Draw")))*IF(ROW()=COLUMN(),0.5,1)</f>
        <v>0</v>
      </c>
      <c r="AE98" s="11">
        <f ca="1">((COUNTIFS(SWISSW!$I:$I,'MTT DRAW'!$A98,SWISSW!$J:$J,'MTT DRAW'!AE$1,SWISSW!$F:$F,"Draw")+COUNTIFS(SWISSW!$I:$I,'MTT DRAW'!AE$1,SWISSW!$J:$J,'MTT DRAW'!$A98,SWISSW!$F:$F,"Draw")))*IF(ROW()=COLUMN(),0.5,1)</f>
        <v>0</v>
      </c>
      <c r="AF98" s="11">
        <f ca="1">((COUNTIFS(SWISSW!$I:$I,'MTT DRAW'!$A98,SWISSW!$J:$J,'MTT DRAW'!AF$1,SWISSW!$F:$F,"Draw")+COUNTIFS(SWISSW!$I:$I,'MTT DRAW'!AF$1,SWISSW!$J:$J,'MTT DRAW'!$A98,SWISSW!$F:$F,"Draw")))*IF(ROW()=COLUMN(),0.5,1)</f>
        <v>0</v>
      </c>
      <c r="AG98" s="11">
        <f ca="1">((COUNTIFS(SWISSW!$I:$I,'MTT DRAW'!$A98,SWISSW!$J:$J,'MTT DRAW'!AG$1,SWISSW!$F:$F,"Draw")+COUNTIFS(SWISSW!$I:$I,'MTT DRAW'!AG$1,SWISSW!$J:$J,'MTT DRAW'!$A98,SWISSW!$F:$F,"Draw")))*IF(ROW()=COLUMN(),0.5,1)</f>
        <v>0</v>
      </c>
      <c r="AH98" s="11">
        <f ca="1">((COUNTIFS(SWISSW!$I:$I,'MTT DRAW'!$A98,SWISSW!$J:$J,'MTT DRAW'!AH$1,SWISSW!$F:$F,"Draw")+COUNTIFS(SWISSW!$I:$I,'MTT DRAW'!AH$1,SWISSW!$J:$J,'MTT DRAW'!$A98,SWISSW!$F:$F,"Draw")))*IF(ROW()=COLUMN(),0.5,1)</f>
        <v>0</v>
      </c>
      <c r="AI98" s="11">
        <f ca="1">((COUNTIFS(SWISSW!$I:$I,'MTT DRAW'!$A98,SWISSW!$J:$J,'MTT DRAW'!AI$1,SWISSW!$F:$F,"Draw")+COUNTIFS(SWISSW!$I:$I,'MTT DRAW'!AI$1,SWISSW!$J:$J,'MTT DRAW'!$A98,SWISSW!$F:$F,"Draw")))*IF(ROW()=COLUMN(),0.5,1)</f>
        <v>0</v>
      </c>
      <c r="AJ98" s="11">
        <f ca="1">((COUNTIFS(SWISSW!$I:$I,'MTT DRAW'!$A98,SWISSW!$J:$J,'MTT DRAW'!AJ$1,SWISSW!$F:$F,"Draw")+COUNTIFS(SWISSW!$I:$I,'MTT DRAW'!AJ$1,SWISSW!$J:$J,'MTT DRAW'!$A98,SWISSW!$F:$F,"Draw")))*IF(ROW()=COLUMN(),0.5,1)</f>
        <v>0</v>
      </c>
      <c r="AK98" s="11">
        <f ca="1">((COUNTIFS(SWISSW!$I:$I,'MTT DRAW'!$A98,SWISSW!$J:$J,'MTT DRAW'!AK$1,SWISSW!$F:$F,"Draw")+COUNTIFS(SWISSW!$I:$I,'MTT DRAW'!AK$1,SWISSW!$J:$J,'MTT DRAW'!$A98,SWISSW!$F:$F,"Draw")))*IF(ROW()=COLUMN(),0.5,1)</f>
        <v>0</v>
      </c>
      <c r="AL98" s="11">
        <f ca="1">((COUNTIFS(SWISSW!$I:$I,'MTT DRAW'!$A98,SWISSW!$J:$J,'MTT DRAW'!AL$1,SWISSW!$F:$F,"Draw")+COUNTIFS(SWISSW!$I:$I,'MTT DRAW'!AL$1,SWISSW!$J:$J,'MTT DRAW'!$A98,SWISSW!$F:$F,"Draw")))*IF(ROW()=COLUMN(),0.5,1)</f>
        <v>0</v>
      </c>
      <c r="AM98" s="11">
        <f ca="1">((COUNTIFS(SWISSW!$I:$I,'MTT DRAW'!$A98,SWISSW!$J:$J,'MTT DRAW'!AM$1,SWISSW!$F:$F,"Draw")+COUNTIFS(SWISSW!$I:$I,'MTT DRAW'!AM$1,SWISSW!$J:$J,'MTT DRAW'!$A98,SWISSW!$F:$F,"Draw")))*IF(ROW()=COLUMN(),0.5,1)</f>
        <v>0</v>
      </c>
      <c r="AN98" s="11">
        <f ca="1">((COUNTIFS(SWISSW!$I:$I,'MTT DRAW'!$A98,SWISSW!$J:$J,'MTT DRAW'!AN$1,SWISSW!$F:$F,"Draw")+COUNTIFS(SWISSW!$I:$I,'MTT DRAW'!AN$1,SWISSW!$J:$J,'MTT DRAW'!$A98,SWISSW!$F:$F,"Draw")))*IF(ROW()=COLUMN(),0.5,1)</f>
        <v>0</v>
      </c>
      <c r="AO98" s="11">
        <f ca="1">((COUNTIFS(SWISSW!$I:$I,'MTT DRAW'!$A98,SWISSW!$J:$J,'MTT DRAW'!AO$1,SWISSW!$F:$F,"Draw")+COUNTIFS(SWISSW!$I:$I,'MTT DRAW'!AO$1,SWISSW!$J:$J,'MTT DRAW'!$A98,SWISSW!$F:$F,"Draw")))*IF(ROW()=COLUMN(),0.5,1)</f>
        <v>0</v>
      </c>
      <c r="AP98" s="11">
        <f ca="1">((COUNTIFS(SWISSW!$I:$I,'MTT DRAW'!$A98,SWISSW!$J:$J,'MTT DRAW'!AP$1,SWISSW!$F:$F,"Draw")+COUNTIFS(SWISSW!$I:$I,'MTT DRAW'!AP$1,SWISSW!$J:$J,'MTT DRAW'!$A98,SWISSW!$F:$F,"Draw")))*IF(ROW()=COLUMN(),0.5,1)</f>
        <v>0</v>
      </c>
      <c r="AQ98" s="11">
        <f ca="1">((COUNTIFS(SWISSW!$I:$I,'MTT DRAW'!$A98,SWISSW!$J:$J,'MTT DRAW'!AQ$1,SWISSW!$F:$F,"Draw")+COUNTIFS(SWISSW!$I:$I,'MTT DRAW'!AQ$1,SWISSW!$J:$J,'MTT DRAW'!$A98,SWISSW!$F:$F,"Draw")))*IF(ROW()=COLUMN(),0.5,1)</f>
        <v>0</v>
      </c>
      <c r="AR98" s="11">
        <f ca="1">((COUNTIFS(SWISSW!$I:$I,'MTT DRAW'!$A98,SWISSW!$J:$J,'MTT DRAW'!AR$1,SWISSW!$F:$F,"Draw")+COUNTIFS(SWISSW!$I:$I,'MTT DRAW'!AR$1,SWISSW!$J:$J,'MTT DRAW'!$A98,SWISSW!$F:$F,"Draw")))*IF(ROW()=COLUMN(),0.5,1)</f>
        <v>0</v>
      </c>
      <c r="AS98" s="11">
        <f ca="1">((COUNTIFS(SWISSW!$I:$I,'MTT DRAW'!$A98,SWISSW!$J:$J,'MTT DRAW'!AS$1,SWISSW!$F:$F,"Draw")+COUNTIFS(SWISSW!$I:$I,'MTT DRAW'!AS$1,SWISSW!$J:$J,'MTT DRAW'!$A98,SWISSW!$F:$F,"Draw")))*IF(ROW()=COLUMN(),0.5,1)</f>
        <v>0</v>
      </c>
      <c r="AT98" s="11">
        <f ca="1">((COUNTIFS(SWISSW!$I:$I,'MTT DRAW'!$A98,SWISSW!$J:$J,'MTT DRAW'!AT$1,SWISSW!$F:$F,"Draw")+COUNTIFS(SWISSW!$I:$I,'MTT DRAW'!AT$1,SWISSW!$J:$J,'MTT DRAW'!$A98,SWISSW!$F:$F,"Draw")))*IF(ROW()=COLUMN(),0.5,1)</f>
        <v>0</v>
      </c>
      <c r="AU98" s="11">
        <f ca="1">((COUNTIFS(SWISSW!$I:$I,'MTT DRAW'!$A98,SWISSW!$J:$J,'MTT DRAW'!AU$1,SWISSW!$F:$F,"Draw")+COUNTIFS(SWISSW!$I:$I,'MTT DRAW'!AU$1,SWISSW!$J:$J,'MTT DRAW'!$A98,SWISSW!$F:$F,"Draw")))*IF(ROW()=COLUMN(),0.5,1)</f>
        <v>0</v>
      </c>
      <c r="AV98" s="11">
        <f ca="1">((COUNTIFS(SWISSW!$I:$I,'MTT DRAW'!$A98,SWISSW!$J:$J,'MTT DRAW'!AV$1,SWISSW!$F:$F,"Draw")+COUNTIFS(SWISSW!$I:$I,'MTT DRAW'!AV$1,SWISSW!$J:$J,'MTT DRAW'!$A98,SWISSW!$F:$F,"Draw")))*IF(ROW()=COLUMN(),0.5,1)</f>
        <v>0</v>
      </c>
      <c r="AW98" s="11">
        <f ca="1">((COUNTIFS(SWISSW!$I:$I,'MTT DRAW'!$A98,SWISSW!$J:$J,'MTT DRAW'!AW$1,SWISSW!$F:$F,"Draw")+COUNTIFS(SWISSW!$I:$I,'MTT DRAW'!AW$1,SWISSW!$J:$J,'MTT DRAW'!$A98,SWISSW!$F:$F,"Draw")))*IF(ROW()=COLUMN(),0.5,1)</f>
        <v>0</v>
      </c>
      <c r="AX98" s="11">
        <f ca="1">((COUNTIFS(SWISSW!$I:$I,'MTT DRAW'!$A98,SWISSW!$J:$J,'MTT DRAW'!AX$1,SWISSW!$F:$F,"Draw")+COUNTIFS(SWISSW!$I:$I,'MTT DRAW'!AX$1,SWISSW!$J:$J,'MTT DRAW'!$A98,SWISSW!$F:$F,"Draw")))*IF(ROW()=COLUMN(),0.5,1)</f>
        <v>0</v>
      </c>
      <c r="AY98" s="11">
        <f ca="1">((COUNTIFS(SWISSW!$I:$I,'MTT DRAW'!$A98,SWISSW!$J:$J,'MTT DRAW'!AY$1,SWISSW!$F:$F,"Draw")+COUNTIFS(SWISSW!$I:$I,'MTT DRAW'!AY$1,SWISSW!$J:$J,'MTT DRAW'!$A98,SWISSW!$F:$F,"Draw")))*IF(ROW()=COLUMN(),0.5,1)</f>
        <v>0</v>
      </c>
      <c r="AZ98" s="11">
        <f ca="1">((COUNTIFS(SWISSW!$I:$I,'MTT DRAW'!$A98,SWISSW!$J:$J,'MTT DRAW'!AZ$1,SWISSW!$F:$F,"Draw")+COUNTIFS(SWISSW!$I:$I,'MTT DRAW'!AZ$1,SWISSW!$J:$J,'MTT DRAW'!$A98,SWISSW!$F:$F,"Draw")))*IF(ROW()=COLUMN(),0.5,1)</f>
        <v>0</v>
      </c>
      <c r="BA98" s="11">
        <f ca="1">((COUNTIFS(SWISSW!$I:$I,'MTT DRAW'!$A98,SWISSW!$J:$J,'MTT DRAW'!BA$1,SWISSW!$F:$F,"Draw")+COUNTIFS(SWISSW!$I:$I,'MTT DRAW'!BA$1,SWISSW!$J:$J,'MTT DRAW'!$A98,SWISSW!$F:$F,"Draw")))*IF(ROW()=COLUMN(),0.5,1)</f>
        <v>0</v>
      </c>
      <c r="BB98" s="11">
        <f ca="1">((COUNTIFS(SWISSW!$I:$I,'MTT DRAW'!$A98,SWISSW!$J:$J,'MTT DRAW'!BB$1,SWISSW!$F:$F,"Draw")+COUNTIFS(SWISSW!$I:$I,'MTT DRAW'!BB$1,SWISSW!$J:$J,'MTT DRAW'!$A98,SWISSW!$F:$F,"Draw")))*IF(ROW()=COLUMN(),0.5,1)</f>
        <v>0</v>
      </c>
      <c r="BC98" s="11">
        <f ca="1">((COUNTIFS(SWISSW!$I:$I,'MTT DRAW'!$A98,SWISSW!$J:$J,'MTT DRAW'!BC$1,SWISSW!$F:$F,"Draw")+COUNTIFS(SWISSW!$I:$I,'MTT DRAW'!BC$1,SWISSW!$J:$J,'MTT DRAW'!$A98,SWISSW!$F:$F,"Draw")))*IF(ROW()=COLUMN(),0.5,1)</f>
        <v>0</v>
      </c>
      <c r="BD98" s="11">
        <f ca="1">((COUNTIFS(SWISSW!$I:$I,'MTT DRAW'!$A98,SWISSW!$J:$J,'MTT DRAW'!BD$1,SWISSW!$F:$F,"Draw")+COUNTIFS(SWISSW!$I:$I,'MTT DRAW'!BD$1,SWISSW!$J:$J,'MTT DRAW'!$A98,SWISSW!$F:$F,"Draw")))*IF(ROW()=COLUMN(),0.5,1)</f>
        <v>0</v>
      </c>
      <c r="BE98" s="11">
        <f ca="1">((COUNTIFS(SWISSW!$I:$I,'MTT DRAW'!$A98,SWISSW!$J:$J,'MTT DRAW'!BE$1,SWISSW!$F:$F,"Draw")+COUNTIFS(SWISSW!$I:$I,'MTT DRAW'!BE$1,SWISSW!$J:$J,'MTT DRAW'!$A98,SWISSW!$F:$F,"Draw")))*IF(ROW()=COLUMN(),0.5,1)</f>
        <v>0</v>
      </c>
      <c r="BF98" s="11">
        <f ca="1">((COUNTIFS(SWISSW!$I:$I,'MTT DRAW'!$A98,SWISSW!$J:$J,'MTT DRAW'!BF$1,SWISSW!$F:$F,"Draw")+COUNTIFS(SWISSW!$I:$I,'MTT DRAW'!BF$1,SWISSW!$J:$J,'MTT DRAW'!$A98,SWISSW!$F:$F,"Draw")))*IF(ROW()=COLUMN(),0.5,1)</f>
        <v>0</v>
      </c>
      <c r="BG98" s="11">
        <f ca="1">((COUNTIFS(SWISSW!$I:$I,'MTT DRAW'!$A98,SWISSW!$J:$J,'MTT DRAW'!BG$1,SWISSW!$F:$F,"Draw")+COUNTIFS(SWISSW!$I:$I,'MTT DRAW'!BG$1,SWISSW!$J:$J,'MTT DRAW'!$A98,SWISSW!$F:$F,"Draw")))*IF(ROW()=COLUMN(),0.5,1)</f>
        <v>0</v>
      </c>
      <c r="BH98" s="11">
        <f ca="1">((COUNTIFS(SWISSW!$I:$I,'MTT DRAW'!$A98,SWISSW!$J:$J,'MTT DRAW'!BH$1,SWISSW!$F:$F,"Draw")+COUNTIFS(SWISSW!$I:$I,'MTT DRAW'!BH$1,SWISSW!$J:$J,'MTT DRAW'!$A98,SWISSW!$F:$F,"Draw")))*IF(ROW()=COLUMN(),0.5,1)</f>
        <v>0</v>
      </c>
      <c r="BI98" s="11">
        <f ca="1">((COUNTIFS(SWISSW!$I:$I,'MTT DRAW'!$A98,SWISSW!$J:$J,'MTT DRAW'!BI$1,SWISSW!$F:$F,"Draw")+COUNTIFS(SWISSW!$I:$I,'MTT DRAW'!BI$1,SWISSW!$J:$J,'MTT DRAW'!$A98,SWISSW!$F:$F,"Draw")))*IF(ROW()=COLUMN(),0.5,1)</f>
        <v>0</v>
      </c>
      <c r="BJ98" s="11">
        <f ca="1">((COUNTIFS(SWISSW!$I:$I,'MTT DRAW'!$A98,SWISSW!$J:$J,'MTT DRAW'!BJ$1,SWISSW!$F:$F,"Draw")+COUNTIFS(SWISSW!$I:$I,'MTT DRAW'!BJ$1,SWISSW!$J:$J,'MTT DRAW'!$A98,SWISSW!$F:$F,"Draw")))*IF(ROW()=COLUMN(),0.5,1)</f>
        <v>0</v>
      </c>
      <c r="BK98" s="11">
        <f ca="1">((COUNTIFS(SWISSW!$I:$I,'MTT DRAW'!$A98,SWISSW!$J:$J,'MTT DRAW'!BK$1,SWISSW!$F:$F,"Draw")+COUNTIFS(SWISSW!$I:$I,'MTT DRAW'!BK$1,SWISSW!$J:$J,'MTT DRAW'!$A98,SWISSW!$F:$F,"Draw")))*IF(ROW()=COLUMN(),0.5,1)</f>
        <v>0</v>
      </c>
      <c r="BL98" s="11">
        <f ca="1">((COUNTIFS(SWISSW!$I:$I,'MTT DRAW'!$A98,SWISSW!$J:$J,'MTT DRAW'!BL$1,SWISSW!$F:$F,"Draw")+COUNTIFS(SWISSW!$I:$I,'MTT DRAW'!BL$1,SWISSW!$J:$J,'MTT DRAW'!$A98,SWISSW!$F:$F,"Draw")))*IF(ROW()=COLUMN(),0.5,1)</f>
        <v>0</v>
      </c>
      <c r="BM98" s="11" t="str">
        <f ca="1">MATCHUP!BM98</f>
        <v>-</v>
      </c>
      <c r="BN98" s="11" t="str">
        <f ca="1">MATCHUP!BN98</f>
        <v>-</v>
      </c>
      <c r="BO98" s="11" t="str">
        <f ca="1">MATCHUP!BO98</f>
        <v>-</v>
      </c>
      <c r="BP98" s="11" t="str">
        <f ca="1">MATCHUP!BP98</f>
        <v>-</v>
      </c>
      <c r="BQ98" s="11" t="str">
        <f ca="1">MATCHUP!BQ98</f>
        <v>-</v>
      </c>
      <c r="BR98" s="11" t="str">
        <f ca="1">MATCHUP!BR98</f>
        <v>-</v>
      </c>
      <c r="BS98" s="11" t="str">
        <f ca="1">MATCHUP!BS98</f>
        <v>-</v>
      </c>
      <c r="BT98" s="11" t="str">
        <f ca="1">MATCHUP!BT98</f>
        <v>-</v>
      </c>
      <c r="BU98" s="11" t="str">
        <f ca="1">MATCHUP!BU98</f>
        <v>-</v>
      </c>
      <c r="BV98" s="11" t="str">
        <f ca="1">MATCHUP!BV98</f>
        <v>-</v>
      </c>
      <c r="BW98" s="11" t="str">
        <f ca="1">MATCHUP!BW98</f>
        <v>-</v>
      </c>
      <c r="BX98" s="11" t="str">
        <f ca="1">MATCHUP!BX98</f>
        <v>-</v>
      </c>
      <c r="BY98" s="11" t="str">
        <f ca="1">MATCHUP!BY98</f>
        <v>-</v>
      </c>
      <c r="BZ98" s="11" t="str">
        <f ca="1">MATCHUP!BZ98</f>
        <v>-</v>
      </c>
      <c r="CA98" s="11" t="str">
        <f ca="1">MATCHUP!CA98</f>
        <v>-</v>
      </c>
      <c r="CB98" s="11" t="str">
        <f ca="1">MATCHUP!CB98</f>
        <v>-</v>
      </c>
      <c r="CC98" s="11" t="str">
        <f ca="1">MATCHUP!CC98</f>
        <v>-</v>
      </c>
      <c r="CD98" s="11" t="str">
        <f ca="1">MATCHUP!CD98</f>
        <v>-</v>
      </c>
      <c r="CE98" s="11" t="str">
        <f ca="1">MATCHUP!CE98</f>
        <v>-</v>
      </c>
      <c r="CF98" s="11" t="str">
        <f ca="1">MATCHUP!CF98</f>
        <v>-</v>
      </c>
      <c r="CG98" s="11" t="str">
        <f ca="1">MATCHUP!CG98</f>
        <v>-</v>
      </c>
      <c r="CH98" s="11" t="str">
        <f ca="1">MATCHUP!CH98</f>
        <v>-</v>
      </c>
      <c r="CI98" s="11" t="str">
        <f ca="1">MATCHUP!CI98</f>
        <v>-</v>
      </c>
      <c r="CJ98" s="11" t="str">
        <f ca="1">MATCHUP!CJ98</f>
        <v>-</v>
      </c>
      <c r="CK98" s="11" t="str">
        <f ca="1">MATCHUP!CK98</f>
        <v>-</v>
      </c>
      <c r="CL98" s="11" t="str">
        <f ca="1">MATCHUP!CL98</f>
        <v>-</v>
      </c>
      <c r="CM98" s="11" t="str">
        <f ca="1">MATCHUP!CM98</f>
        <v>-</v>
      </c>
      <c r="CN98" s="11" t="str">
        <f ca="1">MATCHUP!CN98</f>
        <v>-</v>
      </c>
      <c r="CO98" s="11" t="str">
        <f ca="1">MATCHUP!CO98</f>
        <v>-</v>
      </c>
      <c r="CP98" s="11" t="str">
        <f ca="1">MATCHUP!CP98</f>
        <v>-</v>
      </c>
      <c r="CQ98" s="11" t="str">
        <f ca="1">MATCHUP!CQ98</f>
        <v>-</v>
      </c>
      <c r="CR98" s="11" t="str">
        <f ca="1">MATCHUP!CR98</f>
        <v>-</v>
      </c>
      <c r="CS98" s="11" t="str">
        <f ca="1">MATCHUP!CS98</f>
        <v>-</v>
      </c>
      <c r="CT98" s="11" t="str">
        <f ca="1">MATCHUP!CT98</f>
        <v>-</v>
      </c>
      <c r="CU98" s="11" t="str">
        <f ca="1">MATCHUP!CU98</f>
        <v>-</v>
      </c>
      <c r="CV98" s="11" t="str">
        <f ca="1">MATCHUP!CV98</f>
        <v>-</v>
      </c>
    </row>
    <row r="99" spans="1:100" ht="55" customHeight="1" x14ac:dyDescent="0.3">
      <c r="A99" s="3">
        <f ca="1">MATCHUP!A99</f>
        <v>0</v>
      </c>
      <c r="B99" s="11">
        <f ca="1">((COUNTIFS(SWISSW!$I:$I,'MTT DRAW'!$A99,SWISSW!$J:$J,'MTT DRAW'!B$1,SWISSW!$F:$F,"Draw")+COUNTIFS(SWISSW!$I:$I,'MTT DRAW'!B$1,SWISSW!$J:$J,'MTT DRAW'!$A99,SWISSW!$F:$F,"Draw")))*IF(ROW()=COLUMN(),0.5,1)</f>
        <v>0</v>
      </c>
      <c r="C99" s="11">
        <f ca="1">((COUNTIFS(SWISSW!$I:$I,'MTT DRAW'!$A99,SWISSW!$J:$J,'MTT DRAW'!C$1,SWISSW!$F:$F,"Draw")+COUNTIFS(SWISSW!$I:$I,'MTT DRAW'!C$1,SWISSW!$J:$J,'MTT DRAW'!$A99,SWISSW!$F:$F,"Draw")))*IF(ROW()=COLUMN(),0.5,1)</f>
        <v>0</v>
      </c>
      <c r="D99" s="11">
        <f ca="1">((COUNTIFS(SWISSW!$I:$I,'MTT DRAW'!$A99,SWISSW!$J:$J,'MTT DRAW'!D$1,SWISSW!$F:$F,"Draw")+COUNTIFS(SWISSW!$I:$I,'MTT DRAW'!D$1,SWISSW!$J:$J,'MTT DRAW'!$A99,SWISSW!$F:$F,"Draw")))*IF(ROW()=COLUMN(),0.5,1)</f>
        <v>0</v>
      </c>
      <c r="E99" s="11">
        <f ca="1">((COUNTIFS(SWISSW!$I:$I,'MTT DRAW'!$A99,SWISSW!$J:$J,'MTT DRAW'!E$1,SWISSW!$F:$F,"Draw")+COUNTIFS(SWISSW!$I:$I,'MTT DRAW'!E$1,SWISSW!$J:$J,'MTT DRAW'!$A99,SWISSW!$F:$F,"Draw")))*IF(ROW()=COLUMN(),0.5,1)</f>
        <v>0</v>
      </c>
      <c r="F99" s="11">
        <f ca="1">((COUNTIFS(SWISSW!$I:$I,'MTT DRAW'!$A99,SWISSW!$J:$J,'MTT DRAW'!F$1,SWISSW!$F:$F,"Draw")+COUNTIFS(SWISSW!$I:$I,'MTT DRAW'!F$1,SWISSW!$J:$J,'MTT DRAW'!$A99,SWISSW!$F:$F,"Draw")))*IF(ROW()=COLUMN(),0.5,1)</f>
        <v>0</v>
      </c>
      <c r="G99" s="11">
        <f ca="1">((COUNTIFS(SWISSW!$I:$I,'MTT DRAW'!$A99,SWISSW!$J:$J,'MTT DRAW'!G$1,SWISSW!$F:$F,"Draw")+COUNTIFS(SWISSW!$I:$I,'MTT DRAW'!G$1,SWISSW!$J:$J,'MTT DRAW'!$A99,SWISSW!$F:$F,"Draw")))*IF(ROW()=COLUMN(),0.5,1)</f>
        <v>0</v>
      </c>
      <c r="H99" s="11">
        <f ca="1">((COUNTIFS(SWISSW!$I:$I,'MTT DRAW'!$A99,SWISSW!$J:$J,'MTT DRAW'!H$1,SWISSW!$F:$F,"Draw")+COUNTIFS(SWISSW!$I:$I,'MTT DRAW'!H$1,SWISSW!$J:$J,'MTT DRAW'!$A99,SWISSW!$F:$F,"Draw")))*IF(ROW()=COLUMN(),0.5,1)</f>
        <v>0</v>
      </c>
      <c r="I99" s="11">
        <f ca="1">((COUNTIFS(SWISSW!$I:$I,'MTT DRAW'!$A99,SWISSW!$J:$J,'MTT DRAW'!I$1,SWISSW!$F:$F,"Draw")+COUNTIFS(SWISSW!$I:$I,'MTT DRAW'!I$1,SWISSW!$J:$J,'MTT DRAW'!$A99,SWISSW!$F:$F,"Draw")))*IF(ROW()=COLUMN(),0.5,1)</f>
        <v>0</v>
      </c>
      <c r="J99" s="11">
        <f ca="1">((COUNTIFS(SWISSW!$I:$I,'MTT DRAW'!$A99,SWISSW!$J:$J,'MTT DRAW'!J$1,SWISSW!$F:$F,"Draw")+COUNTIFS(SWISSW!$I:$I,'MTT DRAW'!J$1,SWISSW!$J:$J,'MTT DRAW'!$A99,SWISSW!$F:$F,"Draw")))*IF(ROW()=COLUMN(),0.5,1)</f>
        <v>0</v>
      </c>
      <c r="K99" s="11">
        <f ca="1">((COUNTIFS(SWISSW!$I:$I,'MTT DRAW'!$A99,SWISSW!$J:$J,'MTT DRAW'!K$1,SWISSW!$F:$F,"Draw")+COUNTIFS(SWISSW!$I:$I,'MTT DRAW'!K$1,SWISSW!$J:$J,'MTT DRAW'!$A99,SWISSW!$F:$F,"Draw")))*IF(ROW()=COLUMN(),0.5,1)</f>
        <v>0</v>
      </c>
      <c r="L99" s="11">
        <f ca="1">((COUNTIFS(SWISSW!$I:$I,'MTT DRAW'!$A99,SWISSW!$J:$J,'MTT DRAW'!L$1,SWISSW!$F:$F,"Draw")+COUNTIFS(SWISSW!$I:$I,'MTT DRAW'!L$1,SWISSW!$J:$J,'MTT DRAW'!$A99,SWISSW!$F:$F,"Draw")))*IF(ROW()=COLUMN(),0.5,1)</f>
        <v>0</v>
      </c>
      <c r="M99" s="11">
        <f ca="1">((COUNTIFS(SWISSW!$I:$I,'MTT DRAW'!$A99,SWISSW!$J:$J,'MTT DRAW'!M$1,SWISSW!$F:$F,"Draw")+COUNTIFS(SWISSW!$I:$I,'MTT DRAW'!M$1,SWISSW!$J:$J,'MTT DRAW'!$A99,SWISSW!$F:$F,"Draw")))*IF(ROW()=COLUMN(),0.5,1)</f>
        <v>0</v>
      </c>
      <c r="N99" s="11">
        <f ca="1">((COUNTIFS(SWISSW!$I:$I,'MTT DRAW'!$A99,SWISSW!$J:$J,'MTT DRAW'!N$1,SWISSW!$F:$F,"Draw")+COUNTIFS(SWISSW!$I:$I,'MTT DRAW'!N$1,SWISSW!$J:$J,'MTT DRAW'!$A99,SWISSW!$F:$F,"Draw")))*IF(ROW()=COLUMN(),0.5,1)</f>
        <v>0</v>
      </c>
      <c r="O99" s="11">
        <f ca="1">((COUNTIFS(SWISSW!$I:$I,'MTT DRAW'!$A99,SWISSW!$J:$J,'MTT DRAW'!O$1,SWISSW!$F:$F,"Draw")+COUNTIFS(SWISSW!$I:$I,'MTT DRAW'!O$1,SWISSW!$J:$J,'MTT DRAW'!$A99,SWISSW!$F:$F,"Draw")))*IF(ROW()=COLUMN(),0.5,1)</f>
        <v>0</v>
      </c>
      <c r="P99" s="11">
        <f ca="1">((COUNTIFS(SWISSW!$I:$I,'MTT DRAW'!$A99,SWISSW!$J:$J,'MTT DRAW'!P$1,SWISSW!$F:$F,"Draw")+COUNTIFS(SWISSW!$I:$I,'MTT DRAW'!P$1,SWISSW!$J:$J,'MTT DRAW'!$A99,SWISSW!$F:$F,"Draw")))*IF(ROW()=COLUMN(),0.5,1)</f>
        <v>0</v>
      </c>
      <c r="Q99" s="11">
        <f ca="1">((COUNTIFS(SWISSW!$I:$I,'MTT DRAW'!$A99,SWISSW!$J:$J,'MTT DRAW'!Q$1,SWISSW!$F:$F,"Draw")+COUNTIFS(SWISSW!$I:$I,'MTT DRAW'!Q$1,SWISSW!$J:$J,'MTT DRAW'!$A99,SWISSW!$F:$F,"Draw")))*IF(ROW()=COLUMN(),0.5,1)</f>
        <v>0</v>
      </c>
      <c r="R99" s="11">
        <f ca="1">((COUNTIFS(SWISSW!$I:$I,'MTT DRAW'!$A99,SWISSW!$J:$J,'MTT DRAW'!R$1,SWISSW!$F:$F,"Draw")+COUNTIFS(SWISSW!$I:$I,'MTT DRAW'!R$1,SWISSW!$J:$J,'MTT DRAW'!$A99,SWISSW!$F:$F,"Draw")))*IF(ROW()=COLUMN(),0.5,1)</f>
        <v>0</v>
      </c>
      <c r="S99" s="11">
        <f ca="1">((COUNTIFS(SWISSW!$I:$I,'MTT DRAW'!$A99,SWISSW!$J:$J,'MTT DRAW'!S$1,SWISSW!$F:$F,"Draw")+COUNTIFS(SWISSW!$I:$I,'MTT DRAW'!S$1,SWISSW!$J:$J,'MTT DRAW'!$A99,SWISSW!$F:$F,"Draw")))*IF(ROW()=COLUMN(),0.5,1)</f>
        <v>0</v>
      </c>
      <c r="T99" s="11">
        <f ca="1">((COUNTIFS(SWISSW!$I:$I,'MTT DRAW'!$A99,SWISSW!$J:$J,'MTT DRAW'!T$1,SWISSW!$F:$F,"Draw")+COUNTIFS(SWISSW!$I:$I,'MTT DRAW'!T$1,SWISSW!$J:$J,'MTT DRAW'!$A99,SWISSW!$F:$F,"Draw")))*IF(ROW()=COLUMN(),0.5,1)</f>
        <v>0</v>
      </c>
      <c r="U99" s="11">
        <f ca="1">((COUNTIFS(SWISSW!$I:$I,'MTT DRAW'!$A99,SWISSW!$J:$J,'MTT DRAW'!U$1,SWISSW!$F:$F,"Draw")+COUNTIFS(SWISSW!$I:$I,'MTT DRAW'!U$1,SWISSW!$J:$J,'MTT DRAW'!$A99,SWISSW!$F:$F,"Draw")))*IF(ROW()=COLUMN(),0.5,1)</f>
        <v>0</v>
      </c>
      <c r="V99" s="11">
        <f ca="1">((COUNTIFS(SWISSW!$I:$I,'MTT DRAW'!$A99,SWISSW!$J:$J,'MTT DRAW'!V$1,SWISSW!$F:$F,"Draw")+COUNTIFS(SWISSW!$I:$I,'MTT DRAW'!V$1,SWISSW!$J:$J,'MTT DRAW'!$A99,SWISSW!$F:$F,"Draw")))*IF(ROW()=COLUMN(),0.5,1)</f>
        <v>0</v>
      </c>
      <c r="W99" s="11">
        <f ca="1">((COUNTIFS(SWISSW!$I:$I,'MTT DRAW'!$A99,SWISSW!$J:$J,'MTT DRAW'!W$1,SWISSW!$F:$F,"Draw")+COUNTIFS(SWISSW!$I:$I,'MTT DRAW'!W$1,SWISSW!$J:$J,'MTT DRAW'!$A99,SWISSW!$F:$F,"Draw")))*IF(ROW()=COLUMN(),0.5,1)</f>
        <v>0</v>
      </c>
      <c r="X99" s="11">
        <f ca="1">((COUNTIFS(SWISSW!$I:$I,'MTT DRAW'!$A99,SWISSW!$J:$J,'MTT DRAW'!X$1,SWISSW!$F:$F,"Draw")+COUNTIFS(SWISSW!$I:$I,'MTT DRAW'!X$1,SWISSW!$J:$J,'MTT DRAW'!$A99,SWISSW!$F:$F,"Draw")))*IF(ROW()=COLUMN(),0.5,1)</f>
        <v>0</v>
      </c>
      <c r="Y99" s="11">
        <f ca="1">((COUNTIFS(SWISSW!$I:$I,'MTT DRAW'!$A99,SWISSW!$J:$J,'MTT DRAW'!Y$1,SWISSW!$F:$F,"Draw")+COUNTIFS(SWISSW!$I:$I,'MTT DRAW'!Y$1,SWISSW!$J:$J,'MTT DRAW'!$A99,SWISSW!$F:$F,"Draw")))*IF(ROW()=COLUMN(),0.5,1)</f>
        <v>0</v>
      </c>
      <c r="Z99" s="11">
        <f ca="1">((COUNTIFS(SWISSW!$I:$I,'MTT DRAW'!$A99,SWISSW!$J:$J,'MTT DRAW'!Z$1,SWISSW!$F:$F,"Draw")+COUNTIFS(SWISSW!$I:$I,'MTT DRAW'!Z$1,SWISSW!$J:$J,'MTT DRAW'!$A99,SWISSW!$F:$F,"Draw")))*IF(ROW()=COLUMN(),0.5,1)</f>
        <v>0</v>
      </c>
      <c r="AA99" s="11">
        <f ca="1">((COUNTIFS(SWISSW!$I:$I,'MTT DRAW'!$A99,SWISSW!$J:$J,'MTT DRAW'!AA$1,SWISSW!$F:$F,"Draw")+COUNTIFS(SWISSW!$I:$I,'MTT DRAW'!AA$1,SWISSW!$J:$J,'MTT DRAW'!$A99,SWISSW!$F:$F,"Draw")))*IF(ROW()=COLUMN(),0.5,1)</f>
        <v>0</v>
      </c>
      <c r="AB99" s="11">
        <f ca="1">((COUNTIFS(SWISSW!$I:$I,'MTT DRAW'!$A99,SWISSW!$J:$J,'MTT DRAW'!AB$1,SWISSW!$F:$F,"Draw")+COUNTIFS(SWISSW!$I:$I,'MTT DRAW'!AB$1,SWISSW!$J:$J,'MTT DRAW'!$A99,SWISSW!$F:$F,"Draw")))*IF(ROW()=COLUMN(),0.5,1)</f>
        <v>0</v>
      </c>
      <c r="AC99" s="11">
        <f ca="1">((COUNTIFS(SWISSW!$I:$I,'MTT DRAW'!$A99,SWISSW!$J:$J,'MTT DRAW'!AC$1,SWISSW!$F:$F,"Draw")+COUNTIFS(SWISSW!$I:$I,'MTT DRAW'!AC$1,SWISSW!$J:$J,'MTT DRAW'!$A99,SWISSW!$F:$F,"Draw")))*IF(ROW()=COLUMN(),0.5,1)</f>
        <v>0</v>
      </c>
      <c r="AD99" s="11">
        <f ca="1">((COUNTIFS(SWISSW!$I:$I,'MTT DRAW'!$A99,SWISSW!$J:$J,'MTT DRAW'!AD$1,SWISSW!$F:$F,"Draw")+COUNTIFS(SWISSW!$I:$I,'MTT DRAW'!AD$1,SWISSW!$J:$J,'MTT DRAW'!$A99,SWISSW!$F:$F,"Draw")))*IF(ROW()=COLUMN(),0.5,1)</f>
        <v>0</v>
      </c>
      <c r="AE99" s="11">
        <f ca="1">((COUNTIFS(SWISSW!$I:$I,'MTT DRAW'!$A99,SWISSW!$J:$J,'MTT DRAW'!AE$1,SWISSW!$F:$F,"Draw")+COUNTIFS(SWISSW!$I:$I,'MTT DRAW'!AE$1,SWISSW!$J:$J,'MTT DRAW'!$A99,SWISSW!$F:$F,"Draw")))*IF(ROW()=COLUMN(),0.5,1)</f>
        <v>0</v>
      </c>
      <c r="AF99" s="11">
        <f ca="1">((COUNTIFS(SWISSW!$I:$I,'MTT DRAW'!$A99,SWISSW!$J:$J,'MTT DRAW'!AF$1,SWISSW!$F:$F,"Draw")+COUNTIFS(SWISSW!$I:$I,'MTT DRAW'!AF$1,SWISSW!$J:$J,'MTT DRAW'!$A99,SWISSW!$F:$F,"Draw")))*IF(ROW()=COLUMN(),0.5,1)</f>
        <v>0</v>
      </c>
      <c r="AG99" s="11">
        <f ca="1">((COUNTIFS(SWISSW!$I:$I,'MTT DRAW'!$A99,SWISSW!$J:$J,'MTT DRAW'!AG$1,SWISSW!$F:$F,"Draw")+COUNTIFS(SWISSW!$I:$I,'MTT DRAW'!AG$1,SWISSW!$J:$J,'MTT DRAW'!$A99,SWISSW!$F:$F,"Draw")))*IF(ROW()=COLUMN(),0.5,1)</f>
        <v>0</v>
      </c>
      <c r="AH99" s="11">
        <f ca="1">((COUNTIFS(SWISSW!$I:$I,'MTT DRAW'!$A99,SWISSW!$J:$J,'MTT DRAW'!AH$1,SWISSW!$F:$F,"Draw")+COUNTIFS(SWISSW!$I:$I,'MTT DRAW'!AH$1,SWISSW!$J:$J,'MTT DRAW'!$A99,SWISSW!$F:$F,"Draw")))*IF(ROW()=COLUMN(),0.5,1)</f>
        <v>0</v>
      </c>
      <c r="AI99" s="11">
        <f ca="1">((COUNTIFS(SWISSW!$I:$I,'MTT DRAW'!$A99,SWISSW!$J:$J,'MTT DRAW'!AI$1,SWISSW!$F:$F,"Draw")+COUNTIFS(SWISSW!$I:$I,'MTT DRAW'!AI$1,SWISSW!$J:$J,'MTT DRAW'!$A99,SWISSW!$F:$F,"Draw")))*IF(ROW()=COLUMN(),0.5,1)</f>
        <v>0</v>
      </c>
      <c r="AJ99" s="11">
        <f ca="1">((COUNTIFS(SWISSW!$I:$I,'MTT DRAW'!$A99,SWISSW!$J:$J,'MTT DRAW'!AJ$1,SWISSW!$F:$F,"Draw")+COUNTIFS(SWISSW!$I:$I,'MTT DRAW'!AJ$1,SWISSW!$J:$J,'MTT DRAW'!$A99,SWISSW!$F:$F,"Draw")))*IF(ROW()=COLUMN(),0.5,1)</f>
        <v>0</v>
      </c>
      <c r="AK99" s="11">
        <f ca="1">((COUNTIFS(SWISSW!$I:$I,'MTT DRAW'!$A99,SWISSW!$J:$J,'MTT DRAW'!AK$1,SWISSW!$F:$F,"Draw")+COUNTIFS(SWISSW!$I:$I,'MTT DRAW'!AK$1,SWISSW!$J:$J,'MTT DRAW'!$A99,SWISSW!$F:$F,"Draw")))*IF(ROW()=COLUMN(),0.5,1)</f>
        <v>0</v>
      </c>
      <c r="AL99" s="11">
        <f ca="1">((COUNTIFS(SWISSW!$I:$I,'MTT DRAW'!$A99,SWISSW!$J:$J,'MTT DRAW'!AL$1,SWISSW!$F:$F,"Draw")+COUNTIFS(SWISSW!$I:$I,'MTT DRAW'!AL$1,SWISSW!$J:$J,'MTT DRAW'!$A99,SWISSW!$F:$F,"Draw")))*IF(ROW()=COLUMN(),0.5,1)</f>
        <v>0</v>
      </c>
      <c r="AM99" s="11">
        <f ca="1">((COUNTIFS(SWISSW!$I:$I,'MTT DRAW'!$A99,SWISSW!$J:$J,'MTT DRAW'!AM$1,SWISSW!$F:$F,"Draw")+COUNTIFS(SWISSW!$I:$I,'MTT DRAW'!AM$1,SWISSW!$J:$J,'MTT DRAW'!$A99,SWISSW!$F:$F,"Draw")))*IF(ROW()=COLUMN(),0.5,1)</f>
        <v>0</v>
      </c>
      <c r="AN99" s="11">
        <f ca="1">((COUNTIFS(SWISSW!$I:$I,'MTT DRAW'!$A99,SWISSW!$J:$J,'MTT DRAW'!AN$1,SWISSW!$F:$F,"Draw")+COUNTIFS(SWISSW!$I:$I,'MTT DRAW'!AN$1,SWISSW!$J:$J,'MTT DRAW'!$A99,SWISSW!$F:$F,"Draw")))*IF(ROW()=COLUMN(),0.5,1)</f>
        <v>0</v>
      </c>
      <c r="AO99" s="11">
        <f ca="1">((COUNTIFS(SWISSW!$I:$I,'MTT DRAW'!$A99,SWISSW!$J:$J,'MTT DRAW'!AO$1,SWISSW!$F:$F,"Draw")+COUNTIFS(SWISSW!$I:$I,'MTT DRAW'!AO$1,SWISSW!$J:$J,'MTT DRAW'!$A99,SWISSW!$F:$F,"Draw")))*IF(ROW()=COLUMN(),0.5,1)</f>
        <v>0</v>
      </c>
      <c r="AP99" s="11">
        <f ca="1">((COUNTIFS(SWISSW!$I:$I,'MTT DRAW'!$A99,SWISSW!$J:$J,'MTT DRAW'!AP$1,SWISSW!$F:$F,"Draw")+COUNTIFS(SWISSW!$I:$I,'MTT DRAW'!AP$1,SWISSW!$J:$J,'MTT DRAW'!$A99,SWISSW!$F:$F,"Draw")))*IF(ROW()=COLUMN(),0.5,1)</f>
        <v>0</v>
      </c>
      <c r="AQ99" s="11">
        <f ca="1">((COUNTIFS(SWISSW!$I:$I,'MTT DRAW'!$A99,SWISSW!$J:$J,'MTT DRAW'!AQ$1,SWISSW!$F:$F,"Draw")+COUNTIFS(SWISSW!$I:$I,'MTT DRAW'!AQ$1,SWISSW!$J:$J,'MTT DRAW'!$A99,SWISSW!$F:$F,"Draw")))*IF(ROW()=COLUMN(),0.5,1)</f>
        <v>0</v>
      </c>
      <c r="AR99" s="11">
        <f ca="1">((COUNTIFS(SWISSW!$I:$I,'MTT DRAW'!$A99,SWISSW!$J:$J,'MTT DRAW'!AR$1,SWISSW!$F:$F,"Draw")+COUNTIFS(SWISSW!$I:$I,'MTT DRAW'!AR$1,SWISSW!$J:$J,'MTT DRAW'!$A99,SWISSW!$F:$F,"Draw")))*IF(ROW()=COLUMN(),0.5,1)</f>
        <v>0</v>
      </c>
      <c r="AS99" s="11">
        <f ca="1">((COUNTIFS(SWISSW!$I:$I,'MTT DRAW'!$A99,SWISSW!$J:$J,'MTT DRAW'!AS$1,SWISSW!$F:$F,"Draw")+COUNTIFS(SWISSW!$I:$I,'MTT DRAW'!AS$1,SWISSW!$J:$J,'MTT DRAW'!$A99,SWISSW!$F:$F,"Draw")))*IF(ROW()=COLUMN(),0.5,1)</f>
        <v>0</v>
      </c>
      <c r="AT99" s="11">
        <f ca="1">((COUNTIFS(SWISSW!$I:$I,'MTT DRAW'!$A99,SWISSW!$J:$J,'MTT DRAW'!AT$1,SWISSW!$F:$F,"Draw")+COUNTIFS(SWISSW!$I:$I,'MTT DRAW'!AT$1,SWISSW!$J:$J,'MTT DRAW'!$A99,SWISSW!$F:$F,"Draw")))*IF(ROW()=COLUMN(),0.5,1)</f>
        <v>0</v>
      </c>
      <c r="AU99" s="11">
        <f ca="1">((COUNTIFS(SWISSW!$I:$I,'MTT DRAW'!$A99,SWISSW!$J:$J,'MTT DRAW'!AU$1,SWISSW!$F:$F,"Draw")+COUNTIFS(SWISSW!$I:$I,'MTT DRAW'!AU$1,SWISSW!$J:$J,'MTT DRAW'!$A99,SWISSW!$F:$F,"Draw")))*IF(ROW()=COLUMN(),0.5,1)</f>
        <v>0</v>
      </c>
      <c r="AV99" s="11">
        <f ca="1">((COUNTIFS(SWISSW!$I:$I,'MTT DRAW'!$A99,SWISSW!$J:$J,'MTT DRAW'!AV$1,SWISSW!$F:$F,"Draw")+COUNTIFS(SWISSW!$I:$I,'MTT DRAW'!AV$1,SWISSW!$J:$J,'MTT DRAW'!$A99,SWISSW!$F:$F,"Draw")))*IF(ROW()=COLUMN(),0.5,1)</f>
        <v>0</v>
      </c>
      <c r="AW99" s="11">
        <f ca="1">((COUNTIFS(SWISSW!$I:$I,'MTT DRAW'!$A99,SWISSW!$J:$J,'MTT DRAW'!AW$1,SWISSW!$F:$F,"Draw")+COUNTIFS(SWISSW!$I:$I,'MTT DRAW'!AW$1,SWISSW!$J:$J,'MTT DRAW'!$A99,SWISSW!$F:$F,"Draw")))*IF(ROW()=COLUMN(),0.5,1)</f>
        <v>0</v>
      </c>
      <c r="AX99" s="11">
        <f ca="1">((COUNTIFS(SWISSW!$I:$I,'MTT DRAW'!$A99,SWISSW!$J:$J,'MTT DRAW'!AX$1,SWISSW!$F:$F,"Draw")+COUNTIFS(SWISSW!$I:$I,'MTT DRAW'!AX$1,SWISSW!$J:$J,'MTT DRAW'!$A99,SWISSW!$F:$F,"Draw")))*IF(ROW()=COLUMN(),0.5,1)</f>
        <v>0</v>
      </c>
      <c r="AY99" s="11">
        <f ca="1">((COUNTIFS(SWISSW!$I:$I,'MTT DRAW'!$A99,SWISSW!$J:$J,'MTT DRAW'!AY$1,SWISSW!$F:$F,"Draw")+COUNTIFS(SWISSW!$I:$I,'MTT DRAW'!AY$1,SWISSW!$J:$J,'MTT DRAW'!$A99,SWISSW!$F:$F,"Draw")))*IF(ROW()=COLUMN(),0.5,1)</f>
        <v>0</v>
      </c>
      <c r="AZ99" s="11">
        <f ca="1">((COUNTIFS(SWISSW!$I:$I,'MTT DRAW'!$A99,SWISSW!$J:$J,'MTT DRAW'!AZ$1,SWISSW!$F:$F,"Draw")+COUNTIFS(SWISSW!$I:$I,'MTT DRAW'!AZ$1,SWISSW!$J:$J,'MTT DRAW'!$A99,SWISSW!$F:$F,"Draw")))*IF(ROW()=COLUMN(),0.5,1)</f>
        <v>0</v>
      </c>
      <c r="BA99" s="11">
        <f ca="1">((COUNTIFS(SWISSW!$I:$I,'MTT DRAW'!$A99,SWISSW!$J:$J,'MTT DRAW'!BA$1,SWISSW!$F:$F,"Draw")+COUNTIFS(SWISSW!$I:$I,'MTT DRAW'!BA$1,SWISSW!$J:$J,'MTT DRAW'!$A99,SWISSW!$F:$F,"Draw")))*IF(ROW()=COLUMN(),0.5,1)</f>
        <v>0</v>
      </c>
      <c r="BB99" s="11">
        <f ca="1">((COUNTIFS(SWISSW!$I:$I,'MTT DRAW'!$A99,SWISSW!$J:$J,'MTT DRAW'!BB$1,SWISSW!$F:$F,"Draw")+COUNTIFS(SWISSW!$I:$I,'MTT DRAW'!BB$1,SWISSW!$J:$J,'MTT DRAW'!$A99,SWISSW!$F:$F,"Draw")))*IF(ROW()=COLUMN(),0.5,1)</f>
        <v>0</v>
      </c>
      <c r="BC99" s="11">
        <f ca="1">((COUNTIFS(SWISSW!$I:$I,'MTT DRAW'!$A99,SWISSW!$J:$J,'MTT DRAW'!BC$1,SWISSW!$F:$F,"Draw")+COUNTIFS(SWISSW!$I:$I,'MTT DRAW'!BC$1,SWISSW!$J:$J,'MTT DRAW'!$A99,SWISSW!$F:$F,"Draw")))*IF(ROW()=COLUMN(),0.5,1)</f>
        <v>0</v>
      </c>
      <c r="BD99" s="11">
        <f ca="1">((COUNTIFS(SWISSW!$I:$I,'MTT DRAW'!$A99,SWISSW!$J:$J,'MTT DRAW'!BD$1,SWISSW!$F:$F,"Draw")+COUNTIFS(SWISSW!$I:$I,'MTT DRAW'!BD$1,SWISSW!$J:$J,'MTT DRAW'!$A99,SWISSW!$F:$F,"Draw")))*IF(ROW()=COLUMN(),0.5,1)</f>
        <v>0</v>
      </c>
      <c r="BE99" s="11">
        <f ca="1">((COUNTIFS(SWISSW!$I:$I,'MTT DRAW'!$A99,SWISSW!$J:$J,'MTT DRAW'!BE$1,SWISSW!$F:$F,"Draw")+COUNTIFS(SWISSW!$I:$I,'MTT DRAW'!BE$1,SWISSW!$J:$J,'MTT DRAW'!$A99,SWISSW!$F:$F,"Draw")))*IF(ROW()=COLUMN(),0.5,1)</f>
        <v>0</v>
      </c>
      <c r="BF99" s="11">
        <f ca="1">((COUNTIFS(SWISSW!$I:$I,'MTT DRAW'!$A99,SWISSW!$J:$J,'MTT DRAW'!BF$1,SWISSW!$F:$F,"Draw")+COUNTIFS(SWISSW!$I:$I,'MTT DRAW'!BF$1,SWISSW!$J:$J,'MTT DRAW'!$A99,SWISSW!$F:$F,"Draw")))*IF(ROW()=COLUMN(),0.5,1)</f>
        <v>0</v>
      </c>
      <c r="BG99" s="11">
        <f ca="1">((COUNTIFS(SWISSW!$I:$I,'MTT DRAW'!$A99,SWISSW!$J:$J,'MTT DRAW'!BG$1,SWISSW!$F:$F,"Draw")+COUNTIFS(SWISSW!$I:$I,'MTT DRAW'!BG$1,SWISSW!$J:$J,'MTT DRAW'!$A99,SWISSW!$F:$F,"Draw")))*IF(ROW()=COLUMN(),0.5,1)</f>
        <v>0</v>
      </c>
      <c r="BH99" s="11">
        <f ca="1">((COUNTIFS(SWISSW!$I:$I,'MTT DRAW'!$A99,SWISSW!$J:$J,'MTT DRAW'!BH$1,SWISSW!$F:$F,"Draw")+COUNTIFS(SWISSW!$I:$I,'MTT DRAW'!BH$1,SWISSW!$J:$J,'MTT DRAW'!$A99,SWISSW!$F:$F,"Draw")))*IF(ROW()=COLUMN(),0.5,1)</f>
        <v>0</v>
      </c>
      <c r="BI99" s="11">
        <f ca="1">((COUNTIFS(SWISSW!$I:$I,'MTT DRAW'!$A99,SWISSW!$J:$J,'MTT DRAW'!BI$1,SWISSW!$F:$F,"Draw")+COUNTIFS(SWISSW!$I:$I,'MTT DRAW'!BI$1,SWISSW!$J:$J,'MTT DRAW'!$A99,SWISSW!$F:$F,"Draw")))*IF(ROW()=COLUMN(),0.5,1)</f>
        <v>0</v>
      </c>
      <c r="BJ99" s="11">
        <f ca="1">((COUNTIFS(SWISSW!$I:$I,'MTT DRAW'!$A99,SWISSW!$J:$J,'MTT DRAW'!BJ$1,SWISSW!$F:$F,"Draw")+COUNTIFS(SWISSW!$I:$I,'MTT DRAW'!BJ$1,SWISSW!$J:$J,'MTT DRAW'!$A99,SWISSW!$F:$F,"Draw")))*IF(ROW()=COLUMN(),0.5,1)</f>
        <v>0</v>
      </c>
      <c r="BK99" s="11">
        <f ca="1">((COUNTIFS(SWISSW!$I:$I,'MTT DRAW'!$A99,SWISSW!$J:$J,'MTT DRAW'!BK$1,SWISSW!$F:$F,"Draw")+COUNTIFS(SWISSW!$I:$I,'MTT DRAW'!BK$1,SWISSW!$J:$J,'MTT DRAW'!$A99,SWISSW!$F:$F,"Draw")))*IF(ROW()=COLUMN(),0.5,1)</f>
        <v>0</v>
      </c>
      <c r="BL99" s="11">
        <f ca="1">((COUNTIFS(SWISSW!$I:$I,'MTT DRAW'!$A99,SWISSW!$J:$J,'MTT DRAW'!BL$1,SWISSW!$F:$F,"Draw")+COUNTIFS(SWISSW!$I:$I,'MTT DRAW'!BL$1,SWISSW!$J:$J,'MTT DRAW'!$A99,SWISSW!$F:$F,"Draw")))*IF(ROW()=COLUMN(),0.5,1)</f>
        <v>0</v>
      </c>
      <c r="BM99" s="11" t="str">
        <f ca="1">MATCHUP!BM99</f>
        <v>-</v>
      </c>
      <c r="BN99" s="11" t="str">
        <f ca="1">MATCHUP!BN99</f>
        <v>-</v>
      </c>
      <c r="BO99" s="11" t="str">
        <f ca="1">MATCHUP!BO99</f>
        <v>-</v>
      </c>
      <c r="BP99" s="11" t="str">
        <f ca="1">MATCHUP!BP99</f>
        <v>-</v>
      </c>
      <c r="BQ99" s="11" t="str">
        <f ca="1">MATCHUP!BQ99</f>
        <v>-</v>
      </c>
      <c r="BR99" s="11" t="str">
        <f ca="1">MATCHUP!BR99</f>
        <v>-</v>
      </c>
      <c r="BS99" s="11" t="str">
        <f ca="1">MATCHUP!BS99</f>
        <v>-</v>
      </c>
      <c r="BT99" s="11" t="str">
        <f ca="1">MATCHUP!BT99</f>
        <v>-</v>
      </c>
      <c r="BU99" s="11" t="str">
        <f ca="1">MATCHUP!BU99</f>
        <v>-</v>
      </c>
      <c r="BV99" s="11" t="str">
        <f ca="1">MATCHUP!BV99</f>
        <v>-</v>
      </c>
      <c r="BW99" s="11" t="str">
        <f ca="1">MATCHUP!BW99</f>
        <v>-</v>
      </c>
      <c r="BX99" s="11" t="str">
        <f ca="1">MATCHUP!BX99</f>
        <v>-</v>
      </c>
      <c r="BY99" s="11" t="str">
        <f ca="1">MATCHUP!BY99</f>
        <v>-</v>
      </c>
      <c r="BZ99" s="11" t="str">
        <f ca="1">MATCHUP!BZ99</f>
        <v>-</v>
      </c>
      <c r="CA99" s="11" t="str">
        <f ca="1">MATCHUP!CA99</f>
        <v>-</v>
      </c>
      <c r="CB99" s="11" t="str">
        <f ca="1">MATCHUP!CB99</f>
        <v>-</v>
      </c>
      <c r="CC99" s="11" t="str">
        <f ca="1">MATCHUP!CC99</f>
        <v>-</v>
      </c>
      <c r="CD99" s="11" t="str">
        <f ca="1">MATCHUP!CD99</f>
        <v>-</v>
      </c>
      <c r="CE99" s="11" t="str">
        <f ca="1">MATCHUP!CE99</f>
        <v>-</v>
      </c>
      <c r="CF99" s="11" t="str">
        <f ca="1">MATCHUP!CF99</f>
        <v>-</v>
      </c>
      <c r="CG99" s="11" t="str">
        <f ca="1">MATCHUP!CG99</f>
        <v>-</v>
      </c>
      <c r="CH99" s="11" t="str">
        <f ca="1">MATCHUP!CH99</f>
        <v>-</v>
      </c>
      <c r="CI99" s="11" t="str">
        <f ca="1">MATCHUP!CI99</f>
        <v>-</v>
      </c>
      <c r="CJ99" s="11" t="str">
        <f ca="1">MATCHUP!CJ99</f>
        <v>-</v>
      </c>
      <c r="CK99" s="11" t="str">
        <f ca="1">MATCHUP!CK99</f>
        <v>-</v>
      </c>
      <c r="CL99" s="11" t="str">
        <f ca="1">MATCHUP!CL99</f>
        <v>-</v>
      </c>
      <c r="CM99" s="11" t="str">
        <f ca="1">MATCHUP!CM99</f>
        <v>-</v>
      </c>
      <c r="CN99" s="11" t="str">
        <f ca="1">MATCHUP!CN99</f>
        <v>-</v>
      </c>
      <c r="CO99" s="11" t="str">
        <f ca="1">MATCHUP!CO99</f>
        <v>-</v>
      </c>
      <c r="CP99" s="11" t="str">
        <f ca="1">MATCHUP!CP99</f>
        <v>-</v>
      </c>
      <c r="CQ99" s="11" t="str">
        <f ca="1">MATCHUP!CQ99</f>
        <v>-</v>
      </c>
      <c r="CR99" s="11" t="str">
        <f ca="1">MATCHUP!CR99</f>
        <v>-</v>
      </c>
      <c r="CS99" s="11" t="str">
        <f ca="1">MATCHUP!CS99</f>
        <v>-</v>
      </c>
      <c r="CT99" s="11" t="str">
        <f ca="1">MATCHUP!CT99</f>
        <v>-</v>
      </c>
      <c r="CU99" s="11" t="str">
        <f ca="1">MATCHUP!CU99</f>
        <v>-</v>
      </c>
      <c r="CV99" s="11" t="str">
        <f ca="1">MATCHUP!CV99</f>
        <v>-</v>
      </c>
    </row>
    <row r="100" spans="1:100" ht="55" customHeight="1" x14ac:dyDescent="0.3">
      <c r="A100" s="3">
        <f ca="1">MATCHUP!A100</f>
        <v>0</v>
      </c>
      <c r="B100" s="11">
        <f ca="1">((COUNTIFS(SWISSW!$I:$I,'MTT DRAW'!$A100,SWISSW!$J:$J,'MTT DRAW'!B$1,SWISSW!$F:$F,"Draw")+COUNTIFS(SWISSW!$I:$I,'MTT DRAW'!B$1,SWISSW!$J:$J,'MTT DRAW'!$A100,SWISSW!$F:$F,"Draw")))*IF(ROW()=COLUMN(),0.5,1)</f>
        <v>0</v>
      </c>
      <c r="C100" s="11">
        <f ca="1">((COUNTIFS(SWISSW!$I:$I,'MTT DRAW'!$A100,SWISSW!$J:$J,'MTT DRAW'!C$1,SWISSW!$F:$F,"Draw")+COUNTIFS(SWISSW!$I:$I,'MTT DRAW'!C$1,SWISSW!$J:$J,'MTT DRAW'!$A100,SWISSW!$F:$F,"Draw")))*IF(ROW()=COLUMN(),0.5,1)</f>
        <v>0</v>
      </c>
      <c r="D100" s="11">
        <f ca="1">((COUNTIFS(SWISSW!$I:$I,'MTT DRAW'!$A100,SWISSW!$J:$J,'MTT DRAW'!D$1,SWISSW!$F:$F,"Draw")+COUNTIFS(SWISSW!$I:$I,'MTT DRAW'!D$1,SWISSW!$J:$J,'MTT DRAW'!$A100,SWISSW!$F:$F,"Draw")))*IF(ROW()=COLUMN(),0.5,1)</f>
        <v>0</v>
      </c>
      <c r="E100" s="11">
        <f ca="1">((COUNTIFS(SWISSW!$I:$I,'MTT DRAW'!$A100,SWISSW!$J:$J,'MTT DRAW'!E$1,SWISSW!$F:$F,"Draw")+COUNTIFS(SWISSW!$I:$I,'MTT DRAW'!E$1,SWISSW!$J:$J,'MTT DRAW'!$A100,SWISSW!$F:$F,"Draw")))*IF(ROW()=COLUMN(),0.5,1)</f>
        <v>0</v>
      </c>
      <c r="F100" s="11">
        <f ca="1">((COUNTIFS(SWISSW!$I:$I,'MTT DRAW'!$A100,SWISSW!$J:$J,'MTT DRAW'!F$1,SWISSW!$F:$F,"Draw")+COUNTIFS(SWISSW!$I:$I,'MTT DRAW'!F$1,SWISSW!$J:$J,'MTT DRAW'!$A100,SWISSW!$F:$F,"Draw")))*IF(ROW()=COLUMN(),0.5,1)</f>
        <v>0</v>
      </c>
      <c r="G100" s="11">
        <f ca="1">((COUNTIFS(SWISSW!$I:$I,'MTT DRAW'!$A100,SWISSW!$J:$J,'MTT DRAW'!G$1,SWISSW!$F:$F,"Draw")+COUNTIFS(SWISSW!$I:$I,'MTT DRAW'!G$1,SWISSW!$J:$J,'MTT DRAW'!$A100,SWISSW!$F:$F,"Draw")))*IF(ROW()=COLUMN(),0.5,1)</f>
        <v>0</v>
      </c>
      <c r="H100" s="11">
        <f ca="1">((COUNTIFS(SWISSW!$I:$I,'MTT DRAW'!$A100,SWISSW!$J:$J,'MTT DRAW'!H$1,SWISSW!$F:$F,"Draw")+COUNTIFS(SWISSW!$I:$I,'MTT DRAW'!H$1,SWISSW!$J:$J,'MTT DRAW'!$A100,SWISSW!$F:$F,"Draw")))*IF(ROW()=COLUMN(),0.5,1)</f>
        <v>0</v>
      </c>
      <c r="I100" s="11">
        <f ca="1">((COUNTIFS(SWISSW!$I:$I,'MTT DRAW'!$A100,SWISSW!$J:$J,'MTT DRAW'!I$1,SWISSW!$F:$F,"Draw")+COUNTIFS(SWISSW!$I:$I,'MTT DRAW'!I$1,SWISSW!$J:$J,'MTT DRAW'!$A100,SWISSW!$F:$F,"Draw")))*IF(ROW()=COLUMN(),0.5,1)</f>
        <v>0</v>
      </c>
      <c r="J100" s="11">
        <f ca="1">((COUNTIFS(SWISSW!$I:$I,'MTT DRAW'!$A100,SWISSW!$J:$J,'MTT DRAW'!J$1,SWISSW!$F:$F,"Draw")+COUNTIFS(SWISSW!$I:$I,'MTT DRAW'!J$1,SWISSW!$J:$J,'MTT DRAW'!$A100,SWISSW!$F:$F,"Draw")))*IF(ROW()=COLUMN(),0.5,1)</f>
        <v>0</v>
      </c>
      <c r="K100" s="11">
        <f ca="1">((COUNTIFS(SWISSW!$I:$I,'MTT DRAW'!$A100,SWISSW!$J:$J,'MTT DRAW'!K$1,SWISSW!$F:$F,"Draw")+COUNTIFS(SWISSW!$I:$I,'MTT DRAW'!K$1,SWISSW!$J:$J,'MTT DRAW'!$A100,SWISSW!$F:$F,"Draw")))*IF(ROW()=COLUMN(),0.5,1)</f>
        <v>0</v>
      </c>
      <c r="L100" s="11">
        <f ca="1">((COUNTIFS(SWISSW!$I:$I,'MTT DRAW'!$A100,SWISSW!$J:$J,'MTT DRAW'!L$1,SWISSW!$F:$F,"Draw")+COUNTIFS(SWISSW!$I:$I,'MTT DRAW'!L$1,SWISSW!$J:$J,'MTT DRAW'!$A100,SWISSW!$F:$F,"Draw")))*IF(ROW()=COLUMN(),0.5,1)</f>
        <v>0</v>
      </c>
      <c r="M100" s="11">
        <f ca="1">((COUNTIFS(SWISSW!$I:$I,'MTT DRAW'!$A100,SWISSW!$J:$J,'MTT DRAW'!M$1,SWISSW!$F:$F,"Draw")+COUNTIFS(SWISSW!$I:$I,'MTT DRAW'!M$1,SWISSW!$J:$J,'MTT DRAW'!$A100,SWISSW!$F:$F,"Draw")))*IF(ROW()=COLUMN(),0.5,1)</f>
        <v>0</v>
      </c>
      <c r="N100" s="11">
        <f ca="1">((COUNTIFS(SWISSW!$I:$I,'MTT DRAW'!$A100,SWISSW!$J:$J,'MTT DRAW'!N$1,SWISSW!$F:$F,"Draw")+COUNTIFS(SWISSW!$I:$I,'MTT DRAW'!N$1,SWISSW!$J:$J,'MTT DRAW'!$A100,SWISSW!$F:$F,"Draw")))*IF(ROW()=COLUMN(),0.5,1)</f>
        <v>0</v>
      </c>
      <c r="O100" s="11">
        <f ca="1">((COUNTIFS(SWISSW!$I:$I,'MTT DRAW'!$A100,SWISSW!$J:$J,'MTT DRAW'!O$1,SWISSW!$F:$F,"Draw")+COUNTIFS(SWISSW!$I:$I,'MTT DRAW'!O$1,SWISSW!$J:$J,'MTT DRAW'!$A100,SWISSW!$F:$F,"Draw")))*IF(ROW()=COLUMN(),0.5,1)</f>
        <v>0</v>
      </c>
      <c r="P100" s="11">
        <f ca="1">((COUNTIFS(SWISSW!$I:$I,'MTT DRAW'!$A100,SWISSW!$J:$J,'MTT DRAW'!P$1,SWISSW!$F:$F,"Draw")+COUNTIFS(SWISSW!$I:$I,'MTT DRAW'!P$1,SWISSW!$J:$J,'MTT DRAW'!$A100,SWISSW!$F:$F,"Draw")))*IF(ROW()=COLUMN(),0.5,1)</f>
        <v>0</v>
      </c>
      <c r="Q100" s="11">
        <f ca="1">((COUNTIFS(SWISSW!$I:$I,'MTT DRAW'!$A100,SWISSW!$J:$J,'MTT DRAW'!Q$1,SWISSW!$F:$F,"Draw")+COUNTIFS(SWISSW!$I:$I,'MTT DRAW'!Q$1,SWISSW!$J:$J,'MTT DRAW'!$A100,SWISSW!$F:$F,"Draw")))*IF(ROW()=COLUMN(),0.5,1)</f>
        <v>0</v>
      </c>
      <c r="R100" s="11">
        <f ca="1">((COUNTIFS(SWISSW!$I:$I,'MTT DRAW'!$A100,SWISSW!$J:$J,'MTT DRAW'!R$1,SWISSW!$F:$F,"Draw")+COUNTIFS(SWISSW!$I:$I,'MTT DRAW'!R$1,SWISSW!$J:$J,'MTT DRAW'!$A100,SWISSW!$F:$F,"Draw")))*IF(ROW()=COLUMN(),0.5,1)</f>
        <v>0</v>
      </c>
      <c r="S100" s="11">
        <f ca="1">((COUNTIFS(SWISSW!$I:$I,'MTT DRAW'!$A100,SWISSW!$J:$J,'MTT DRAW'!S$1,SWISSW!$F:$F,"Draw")+COUNTIFS(SWISSW!$I:$I,'MTT DRAW'!S$1,SWISSW!$J:$J,'MTT DRAW'!$A100,SWISSW!$F:$F,"Draw")))*IF(ROW()=COLUMN(),0.5,1)</f>
        <v>0</v>
      </c>
      <c r="T100" s="11">
        <f ca="1">((COUNTIFS(SWISSW!$I:$I,'MTT DRAW'!$A100,SWISSW!$J:$J,'MTT DRAW'!T$1,SWISSW!$F:$F,"Draw")+COUNTIFS(SWISSW!$I:$I,'MTT DRAW'!T$1,SWISSW!$J:$J,'MTT DRAW'!$A100,SWISSW!$F:$F,"Draw")))*IF(ROW()=COLUMN(),0.5,1)</f>
        <v>0</v>
      </c>
      <c r="U100" s="11">
        <f ca="1">((COUNTIFS(SWISSW!$I:$I,'MTT DRAW'!$A100,SWISSW!$J:$J,'MTT DRAW'!U$1,SWISSW!$F:$F,"Draw")+COUNTIFS(SWISSW!$I:$I,'MTT DRAW'!U$1,SWISSW!$J:$J,'MTT DRAW'!$A100,SWISSW!$F:$F,"Draw")))*IF(ROW()=COLUMN(),0.5,1)</f>
        <v>0</v>
      </c>
      <c r="V100" s="11">
        <f ca="1">((COUNTIFS(SWISSW!$I:$I,'MTT DRAW'!$A100,SWISSW!$J:$J,'MTT DRAW'!V$1,SWISSW!$F:$F,"Draw")+COUNTIFS(SWISSW!$I:$I,'MTT DRAW'!V$1,SWISSW!$J:$J,'MTT DRAW'!$A100,SWISSW!$F:$F,"Draw")))*IF(ROW()=COLUMN(),0.5,1)</f>
        <v>0</v>
      </c>
      <c r="W100" s="11">
        <f ca="1">((COUNTIFS(SWISSW!$I:$I,'MTT DRAW'!$A100,SWISSW!$J:$J,'MTT DRAW'!W$1,SWISSW!$F:$F,"Draw")+COUNTIFS(SWISSW!$I:$I,'MTT DRAW'!W$1,SWISSW!$J:$J,'MTT DRAW'!$A100,SWISSW!$F:$F,"Draw")))*IF(ROW()=COLUMN(),0.5,1)</f>
        <v>0</v>
      </c>
      <c r="X100" s="11">
        <f ca="1">((COUNTIFS(SWISSW!$I:$I,'MTT DRAW'!$A100,SWISSW!$J:$J,'MTT DRAW'!X$1,SWISSW!$F:$F,"Draw")+COUNTIFS(SWISSW!$I:$I,'MTT DRAW'!X$1,SWISSW!$J:$J,'MTT DRAW'!$A100,SWISSW!$F:$F,"Draw")))*IF(ROW()=COLUMN(),0.5,1)</f>
        <v>0</v>
      </c>
      <c r="Y100" s="11">
        <f ca="1">((COUNTIFS(SWISSW!$I:$I,'MTT DRAW'!$A100,SWISSW!$J:$J,'MTT DRAW'!Y$1,SWISSW!$F:$F,"Draw")+COUNTIFS(SWISSW!$I:$I,'MTT DRAW'!Y$1,SWISSW!$J:$J,'MTT DRAW'!$A100,SWISSW!$F:$F,"Draw")))*IF(ROW()=COLUMN(),0.5,1)</f>
        <v>0</v>
      </c>
      <c r="Z100" s="11">
        <f ca="1">((COUNTIFS(SWISSW!$I:$I,'MTT DRAW'!$A100,SWISSW!$J:$J,'MTT DRAW'!Z$1,SWISSW!$F:$F,"Draw")+COUNTIFS(SWISSW!$I:$I,'MTT DRAW'!Z$1,SWISSW!$J:$J,'MTT DRAW'!$A100,SWISSW!$F:$F,"Draw")))*IF(ROW()=COLUMN(),0.5,1)</f>
        <v>0</v>
      </c>
      <c r="AA100" s="11">
        <f ca="1">((COUNTIFS(SWISSW!$I:$I,'MTT DRAW'!$A100,SWISSW!$J:$J,'MTT DRAW'!AA$1,SWISSW!$F:$F,"Draw")+COUNTIFS(SWISSW!$I:$I,'MTT DRAW'!AA$1,SWISSW!$J:$J,'MTT DRAW'!$A100,SWISSW!$F:$F,"Draw")))*IF(ROW()=COLUMN(),0.5,1)</f>
        <v>0</v>
      </c>
      <c r="AB100" s="11">
        <f ca="1">((COUNTIFS(SWISSW!$I:$I,'MTT DRAW'!$A100,SWISSW!$J:$J,'MTT DRAW'!AB$1,SWISSW!$F:$F,"Draw")+COUNTIFS(SWISSW!$I:$I,'MTT DRAW'!AB$1,SWISSW!$J:$J,'MTT DRAW'!$A100,SWISSW!$F:$F,"Draw")))*IF(ROW()=COLUMN(),0.5,1)</f>
        <v>0</v>
      </c>
      <c r="AC100" s="11">
        <f ca="1">((COUNTIFS(SWISSW!$I:$I,'MTT DRAW'!$A100,SWISSW!$J:$J,'MTT DRAW'!AC$1,SWISSW!$F:$F,"Draw")+COUNTIFS(SWISSW!$I:$I,'MTT DRAW'!AC$1,SWISSW!$J:$J,'MTT DRAW'!$A100,SWISSW!$F:$F,"Draw")))*IF(ROW()=COLUMN(),0.5,1)</f>
        <v>0</v>
      </c>
      <c r="AD100" s="11">
        <f ca="1">((COUNTIFS(SWISSW!$I:$I,'MTT DRAW'!$A100,SWISSW!$J:$J,'MTT DRAW'!AD$1,SWISSW!$F:$F,"Draw")+COUNTIFS(SWISSW!$I:$I,'MTT DRAW'!AD$1,SWISSW!$J:$J,'MTT DRAW'!$A100,SWISSW!$F:$F,"Draw")))*IF(ROW()=COLUMN(),0.5,1)</f>
        <v>0</v>
      </c>
      <c r="AE100" s="11">
        <f ca="1">((COUNTIFS(SWISSW!$I:$I,'MTT DRAW'!$A100,SWISSW!$J:$J,'MTT DRAW'!AE$1,SWISSW!$F:$F,"Draw")+COUNTIFS(SWISSW!$I:$I,'MTT DRAW'!AE$1,SWISSW!$J:$J,'MTT DRAW'!$A100,SWISSW!$F:$F,"Draw")))*IF(ROW()=COLUMN(),0.5,1)</f>
        <v>0</v>
      </c>
      <c r="AF100" s="11">
        <f ca="1">((COUNTIFS(SWISSW!$I:$I,'MTT DRAW'!$A100,SWISSW!$J:$J,'MTT DRAW'!AF$1,SWISSW!$F:$F,"Draw")+COUNTIFS(SWISSW!$I:$I,'MTT DRAW'!AF$1,SWISSW!$J:$J,'MTT DRAW'!$A100,SWISSW!$F:$F,"Draw")))*IF(ROW()=COLUMN(),0.5,1)</f>
        <v>0</v>
      </c>
      <c r="AG100" s="11">
        <f ca="1">((COUNTIFS(SWISSW!$I:$I,'MTT DRAW'!$A100,SWISSW!$J:$J,'MTT DRAW'!AG$1,SWISSW!$F:$F,"Draw")+COUNTIFS(SWISSW!$I:$I,'MTT DRAW'!AG$1,SWISSW!$J:$J,'MTT DRAW'!$A100,SWISSW!$F:$F,"Draw")))*IF(ROW()=COLUMN(),0.5,1)</f>
        <v>0</v>
      </c>
      <c r="AH100" s="11">
        <f ca="1">((COUNTIFS(SWISSW!$I:$I,'MTT DRAW'!$A100,SWISSW!$J:$J,'MTT DRAW'!AH$1,SWISSW!$F:$F,"Draw")+COUNTIFS(SWISSW!$I:$I,'MTT DRAW'!AH$1,SWISSW!$J:$J,'MTT DRAW'!$A100,SWISSW!$F:$F,"Draw")))*IF(ROW()=COLUMN(),0.5,1)</f>
        <v>0</v>
      </c>
      <c r="AI100" s="11">
        <f ca="1">((COUNTIFS(SWISSW!$I:$I,'MTT DRAW'!$A100,SWISSW!$J:$J,'MTT DRAW'!AI$1,SWISSW!$F:$F,"Draw")+COUNTIFS(SWISSW!$I:$I,'MTT DRAW'!AI$1,SWISSW!$J:$J,'MTT DRAW'!$A100,SWISSW!$F:$F,"Draw")))*IF(ROW()=COLUMN(),0.5,1)</f>
        <v>0</v>
      </c>
      <c r="AJ100" s="11">
        <f ca="1">((COUNTIFS(SWISSW!$I:$I,'MTT DRAW'!$A100,SWISSW!$J:$J,'MTT DRAW'!AJ$1,SWISSW!$F:$F,"Draw")+COUNTIFS(SWISSW!$I:$I,'MTT DRAW'!AJ$1,SWISSW!$J:$J,'MTT DRAW'!$A100,SWISSW!$F:$F,"Draw")))*IF(ROW()=COLUMN(),0.5,1)</f>
        <v>0</v>
      </c>
      <c r="AK100" s="11">
        <f ca="1">((COUNTIFS(SWISSW!$I:$I,'MTT DRAW'!$A100,SWISSW!$J:$J,'MTT DRAW'!AK$1,SWISSW!$F:$F,"Draw")+COUNTIFS(SWISSW!$I:$I,'MTT DRAW'!AK$1,SWISSW!$J:$J,'MTT DRAW'!$A100,SWISSW!$F:$F,"Draw")))*IF(ROW()=COLUMN(),0.5,1)</f>
        <v>0</v>
      </c>
      <c r="AL100" s="11">
        <f ca="1">((COUNTIFS(SWISSW!$I:$I,'MTT DRAW'!$A100,SWISSW!$J:$J,'MTT DRAW'!AL$1,SWISSW!$F:$F,"Draw")+COUNTIFS(SWISSW!$I:$I,'MTT DRAW'!AL$1,SWISSW!$J:$J,'MTT DRAW'!$A100,SWISSW!$F:$F,"Draw")))*IF(ROW()=COLUMN(),0.5,1)</f>
        <v>0</v>
      </c>
      <c r="AM100" s="11">
        <f ca="1">((COUNTIFS(SWISSW!$I:$I,'MTT DRAW'!$A100,SWISSW!$J:$J,'MTT DRAW'!AM$1,SWISSW!$F:$F,"Draw")+COUNTIFS(SWISSW!$I:$I,'MTT DRAW'!AM$1,SWISSW!$J:$J,'MTT DRAW'!$A100,SWISSW!$F:$F,"Draw")))*IF(ROW()=COLUMN(),0.5,1)</f>
        <v>0</v>
      </c>
      <c r="AN100" s="11">
        <f ca="1">((COUNTIFS(SWISSW!$I:$I,'MTT DRAW'!$A100,SWISSW!$J:$J,'MTT DRAW'!AN$1,SWISSW!$F:$F,"Draw")+COUNTIFS(SWISSW!$I:$I,'MTT DRAW'!AN$1,SWISSW!$J:$J,'MTT DRAW'!$A100,SWISSW!$F:$F,"Draw")))*IF(ROW()=COLUMN(),0.5,1)</f>
        <v>0</v>
      </c>
      <c r="AO100" s="11">
        <f ca="1">((COUNTIFS(SWISSW!$I:$I,'MTT DRAW'!$A100,SWISSW!$J:$J,'MTT DRAW'!AO$1,SWISSW!$F:$F,"Draw")+COUNTIFS(SWISSW!$I:$I,'MTT DRAW'!AO$1,SWISSW!$J:$J,'MTT DRAW'!$A100,SWISSW!$F:$F,"Draw")))*IF(ROW()=COLUMN(),0.5,1)</f>
        <v>0</v>
      </c>
      <c r="AP100" s="11">
        <f ca="1">((COUNTIFS(SWISSW!$I:$I,'MTT DRAW'!$A100,SWISSW!$J:$J,'MTT DRAW'!AP$1,SWISSW!$F:$F,"Draw")+COUNTIFS(SWISSW!$I:$I,'MTT DRAW'!AP$1,SWISSW!$J:$J,'MTT DRAW'!$A100,SWISSW!$F:$F,"Draw")))*IF(ROW()=COLUMN(),0.5,1)</f>
        <v>0</v>
      </c>
      <c r="AQ100" s="11">
        <f ca="1">((COUNTIFS(SWISSW!$I:$I,'MTT DRAW'!$A100,SWISSW!$J:$J,'MTT DRAW'!AQ$1,SWISSW!$F:$F,"Draw")+COUNTIFS(SWISSW!$I:$I,'MTT DRAW'!AQ$1,SWISSW!$J:$J,'MTT DRAW'!$A100,SWISSW!$F:$F,"Draw")))*IF(ROW()=COLUMN(),0.5,1)</f>
        <v>0</v>
      </c>
      <c r="AR100" s="11">
        <f ca="1">((COUNTIFS(SWISSW!$I:$I,'MTT DRAW'!$A100,SWISSW!$J:$J,'MTT DRAW'!AR$1,SWISSW!$F:$F,"Draw")+COUNTIFS(SWISSW!$I:$I,'MTT DRAW'!AR$1,SWISSW!$J:$J,'MTT DRAW'!$A100,SWISSW!$F:$F,"Draw")))*IF(ROW()=COLUMN(),0.5,1)</f>
        <v>0</v>
      </c>
      <c r="AS100" s="11">
        <f ca="1">((COUNTIFS(SWISSW!$I:$I,'MTT DRAW'!$A100,SWISSW!$J:$J,'MTT DRAW'!AS$1,SWISSW!$F:$F,"Draw")+COUNTIFS(SWISSW!$I:$I,'MTT DRAW'!AS$1,SWISSW!$J:$J,'MTT DRAW'!$A100,SWISSW!$F:$F,"Draw")))*IF(ROW()=COLUMN(),0.5,1)</f>
        <v>0</v>
      </c>
      <c r="AT100" s="11">
        <f ca="1">((COUNTIFS(SWISSW!$I:$I,'MTT DRAW'!$A100,SWISSW!$J:$J,'MTT DRAW'!AT$1,SWISSW!$F:$F,"Draw")+COUNTIFS(SWISSW!$I:$I,'MTT DRAW'!AT$1,SWISSW!$J:$J,'MTT DRAW'!$A100,SWISSW!$F:$F,"Draw")))*IF(ROW()=COLUMN(),0.5,1)</f>
        <v>0</v>
      </c>
      <c r="AU100" s="11">
        <f ca="1">((COUNTIFS(SWISSW!$I:$I,'MTT DRAW'!$A100,SWISSW!$J:$J,'MTT DRAW'!AU$1,SWISSW!$F:$F,"Draw")+COUNTIFS(SWISSW!$I:$I,'MTT DRAW'!AU$1,SWISSW!$J:$J,'MTT DRAW'!$A100,SWISSW!$F:$F,"Draw")))*IF(ROW()=COLUMN(),0.5,1)</f>
        <v>0</v>
      </c>
      <c r="AV100" s="11">
        <f ca="1">((COUNTIFS(SWISSW!$I:$I,'MTT DRAW'!$A100,SWISSW!$J:$J,'MTT DRAW'!AV$1,SWISSW!$F:$F,"Draw")+COUNTIFS(SWISSW!$I:$I,'MTT DRAW'!AV$1,SWISSW!$J:$J,'MTT DRAW'!$A100,SWISSW!$F:$F,"Draw")))*IF(ROW()=COLUMN(),0.5,1)</f>
        <v>0</v>
      </c>
      <c r="AW100" s="11">
        <f ca="1">((COUNTIFS(SWISSW!$I:$I,'MTT DRAW'!$A100,SWISSW!$J:$J,'MTT DRAW'!AW$1,SWISSW!$F:$F,"Draw")+COUNTIFS(SWISSW!$I:$I,'MTT DRAW'!AW$1,SWISSW!$J:$J,'MTT DRAW'!$A100,SWISSW!$F:$F,"Draw")))*IF(ROW()=COLUMN(),0.5,1)</f>
        <v>0</v>
      </c>
      <c r="AX100" s="11">
        <f ca="1">((COUNTIFS(SWISSW!$I:$I,'MTT DRAW'!$A100,SWISSW!$J:$J,'MTT DRAW'!AX$1,SWISSW!$F:$F,"Draw")+COUNTIFS(SWISSW!$I:$I,'MTT DRAW'!AX$1,SWISSW!$J:$J,'MTT DRAW'!$A100,SWISSW!$F:$F,"Draw")))*IF(ROW()=COLUMN(),0.5,1)</f>
        <v>0</v>
      </c>
      <c r="AY100" s="11">
        <f ca="1">((COUNTIFS(SWISSW!$I:$I,'MTT DRAW'!$A100,SWISSW!$J:$J,'MTT DRAW'!AY$1,SWISSW!$F:$F,"Draw")+COUNTIFS(SWISSW!$I:$I,'MTT DRAW'!AY$1,SWISSW!$J:$J,'MTT DRAW'!$A100,SWISSW!$F:$F,"Draw")))*IF(ROW()=COLUMN(),0.5,1)</f>
        <v>0</v>
      </c>
      <c r="AZ100" s="11">
        <f ca="1">((COUNTIFS(SWISSW!$I:$I,'MTT DRAW'!$A100,SWISSW!$J:$J,'MTT DRAW'!AZ$1,SWISSW!$F:$F,"Draw")+COUNTIFS(SWISSW!$I:$I,'MTT DRAW'!AZ$1,SWISSW!$J:$J,'MTT DRAW'!$A100,SWISSW!$F:$F,"Draw")))*IF(ROW()=COLUMN(),0.5,1)</f>
        <v>0</v>
      </c>
      <c r="BA100" s="11">
        <f ca="1">((COUNTIFS(SWISSW!$I:$I,'MTT DRAW'!$A100,SWISSW!$J:$J,'MTT DRAW'!BA$1,SWISSW!$F:$F,"Draw")+COUNTIFS(SWISSW!$I:$I,'MTT DRAW'!BA$1,SWISSW!$J:$J,'MTT DRAW'!$A100,SWISSW!$F:$F,"Draw")))*IF(ROW()=COLUMN(),0.5,1)</f>
        <v>0</v>
      </c>
      <c r="BB100" s="11">
        <f ca="1">((COUNTIFS(SWISSW!$I:$I,'MTT DRAW'!$A100,SWISSW!$J:$J,'MTT DRAW'!BB$1,SWISSW!$F:$F,"Draw")+COUNTIFS(SWISSW!$I:$I,'MTT DRAW'!BB$1,SWISSW!$J:$J,'MTT DRAW'!$A100,SWISSW!$F:$F,"Draw")))*IF(ROW()=COLUMN(),0.5,1)</f>
        <v>0</v>
      </c>
      <c r="BC100" s="11">
        <f ca="1">((COUNTIFS(SWISSW!$I:$I,'MTT DRAW'!$A100,SWISSW!$J:$J,'MTT DRAW'!BC$1,SWISSW!$F:$F,"Draw")+COUNTIFS(SWISSW!$I:$I,'MTT DRAW'!BC$1,SWISSW!$J:$J,'MTT DRAW'!$A100,SWISSW!$F:$F,"Draw")))*IF(ROW()=COLUMN(),0.5,1)</f>
        <v>0</v>
      </c>
      <c r="BD100" s="11">
        <f ca="1">((COUNTIFS(SWISSW!$I:$I,'MTT DRAW'!$A100,SWISSW!$J:$J,'MTT DRAW'!BD$1,SWISSW!$F:$F,"Draw")+COUNTIFS(SWISSW!$I:$I,'MTT DRAW'!BD$1,SWISSW!$J:$J,'MTT DRAW'!$A100,SWISSW!$F:$F,"Draw")))*IF(ROW()=COLUMN(),0.5,1)</f>
        <v>0</v>
      </c>
      <c r="BE100" s="11">
        <f ca="1">((COUNTIFS(SWISSW!$I:$I,'MTT DRAW'!$A100,SWISSW!$J:$J,'MTT DRAW'!BE$1,SWISSW!$F:$F,"Draw")+COUNTIFS(SWISSW!$I:$I,'MTT DRAW'!BE$1,SWISSW!$J:$J,'MTT DRAW'!$A100,SWISSW!$F:$F,"Draw")))*IF(ROW()=COLUMN(),0.5,1)</f>
        <v>0</v>
      </c>
      <c r="BF100" s="11">
        <f ca="1">((COUNTIFS(SWISSW!$I:$I,'MTT DRAW'!$A100,SWISSW!$J:$J,'MTT DRAW'!BF$1,SWISSW!$F:$F,"Draw")+COUNTIFS(SWISSW!$I:$I,'MTT DRAW'!BF$1,SWISSW!$J:$J,'MTT DRAW'!$A100,SWISSW!$F:$F,"Draw")))*IF(ROW()=COLUMN(),0.5,1)</f>
        <v>0</v>
      </c>
      <c r="BG100" s="11">
        <f ca="1">((COUNTIFS(SWISSW!$I:$I,'MTT DRAW'!$A100,SWISSW!$J:$J,'MTT DRAW'!BG$1,SWISSW!$F:$F,"Draw")+COUNTIFS(SWISSW!$I:$I,'MTT DRAW'!BG$1,SWISSW!$J:$J,'MTT DRAW'!$A100,SWISSW!$F:$F,"Draw")))*IF(ROW()=COLUMN(),0.5,1)</f>
        <v>0</v>
      </c>
      <c r="BH100" s="11">
        <f ca="1">((COUNTIFS(SWISSW!$I:$I,'MTT DRAW'!$A100,SWISSW!$J:$J,'MTT DRAW'!BH$1,SWISSW!$F:$F,"Draw")+COUNTIFS(SWISSW!$I:$I,'MTT DRAW'!BH$1,SWISSW!$J:$J,'MTT DRAW'!$A100,SWISSW!$F:$F,"Draw")))*IF(ROW()=COLUMN(),0.5,1)</f>
        <v>0</v>
      </c>
      <c r="BI100" s="11">
        <f ca="1">((COUNTIFS(SWISSW!$I:$I,'MTT DRAW'!$A100,SWISSW!$J:$J,'MTT DRAW'!BI$1,SWISSW!$F:$F,"Draw")+COUNTIFS(SWISSW!$I:$I,'MTT DRAW'!BI$1,SWISSW!$J:$J,'MTT DRAW'!$A100,SWISSW!$F:$F,"Draw")))*IF(ROW()=COLUMN(),0.5,1)</f>
        <v>0</v>
      </c>
      <c r="BJ100" s="11">
        <f ca="1">((COUNTIFS(SWISSW!$I:$I,'MTT DRAW'!$A100,SWISSW!$J:$J,'MTT DRAW'!BJ$1,SWISSW!$F:$F,"Draw")+COUNTIFS(SWISSW!$I:$I,'MTT DRAW'!BJ$1,SWISSW!$J:$J,'MTT DRAW'!$A100,SWISSW!$F:$F,"Draw")))*IF(ROW()=COLUMN(),0.5,1)</f>
        <v>0</v>
      </c>
      <c r="BK100" s="11">
        <f ca="1">((COUNTIFS(SWISSW!$I:$I,'MTT DRAW'!$A100,SWISSW!$J:$J,'MTT DRAW'!BK$1,SWISSW!$F:$F,"Draw")+COUNTIFS(SWISSW!$I:$I,'MTT DRAW'!BK$1,SWISSW!$J:$J,'MTT DRAW'!$A100,SWISSW!$F:$F,"Draw")))*IF(ROW()=COLUMN(),0.5,1)</f>
        <v>0</v>
      </c>
      <c r="BL100" s="11">
        <f ca="1">((COUNTIFS(SWISSW!$I:$I,'MTT DRAW'!$A100,SWISSW!$J:$J,'MTT DRAW'!BL$1,SWISSW!$F:$F,"Draw")+COUNTIFS(SWISSW!$I:$I,'MTT DRAW'!BL$1,SWISSW!$J:$J,'MTT DRAW'!$A100,SWISSW!$F:$F,"Draw")))*IF(ROW()=COLUMN(),0.5,1)</f>
        <v>0</v>
      </c>
      <c r="BM100" s="11" t="str">
        <f ca="1">MATCHUP!BM100</f>
        <v>-</v>
      </c>
      <c r="BN100" s="11" t="str">
        <f ca="1">MATCHUP!BN100</f>
        <v>-</v>
      </c>
      <c r="BO100" s="11" t="str">
        <f ca="1">MATCHUP!BO100</f>
        <v>-</v>
      </c>
      <c r="BP100" s="11" t="str">
        <f ca="1">MATCHUP!BP100</f>
        <v>-</v>
      </c>
      <c r="BQ100" s="11" t="str">
        <f ca="1">MATCHUP!BQ100</f>
        <v>-</v>
      </c>
      <c r="BR100" s="11" t="str">
        <f ca="1">MATCHUP!BR100</f>
        <v>-</v>
      </c>
      <c r="BS100" s="11" t="str">
        <f ca="1">MATCHUP!BS100</f>
        <v>-</v>
      </c>
      <c r="BT100" s="11" t="str">
        <f ca="1">MATCHUP!BT100</f>
        <v>-</v>
      </c>
      <c r="BU100" s="11" t="str">
        <f ca="1">MATCHUP!BU100</f>
        <v>-</v>
      </c>
      <c r="BV100" s="11" t="str">
        <f ca="1">MATCHUP!BV100</f>
        <v>-</v>
      </c>
      <c r="BW100" s="11" t="str">
        <f ca="1">MATCHUP!BW100</f>
        <v>-</v>
      </c>
      <c r="BX100" s="11" t="str">
        <f ca="1">MATCHUP!BX100</f>
        <v>-</v>
      </c>
      <c r="BY100" s="11" t="str">
        <f ca="1">MATCHUP!BY100</f>
        <v>-</v>
      </c>
      <c r="BZ100" s="11" t="str">
        <f ca="1">MATCHUP!BZ100</f>
        <v>-</v>
      </c>
      <c r="CA100" s="11" t="str">
        <f ca="1">MATCHUP!CA100</f>
        <v>-</v>
      </c>
      <c r="CB100" s="11" t="str">
        <f ca="1">MATCHUP!CB100</f>
        <v>-</v>
      </c>
      <c r="CC100" s="11" t="str">
        <f ca="1">MATCHUP!CC100</f>
        <v>-</v>
      </c>
      <c r="CD100" s="11" t="str">
        <f ca="1">MATCHUP!CD100</f>
        <v>-</v>
      </c>
      <c r="CE100" s="11" t="str">
        <f ca="1">MATCHUP!CE100</f>
        <v>-</v>
      </c>
      <c r="CF100" s="11" t="str">
        <f ca="1">MATCHUP!CF100</f>
        <v>-</v>
      </c>
      <c r="CG100" s="11" t="str">
        <f ca="1">MATCHUP!CG100</f>
        <v>-</v>
      </c>
      <c r="CH100" s="11" t="str">
        <f ca="1">MATCHUP!CH100</f>
        <v>-</v>
      </c>
      <c r="CI100" s="11" t="str">
        <f ca="1">MATCHUP!CI100</f>
        <v>-</v>
      </c>
      <c r="CJ100" s="11" t="str">
        <f ca="1">MATCHUP!CJ100</f>
        <v>-</v>
      </c>
      <c r="CK100" s="11" t="str">
        <f ca="1">MATCHUP!CK100</f>
        <v>-</v>
      </c>
      <c r="CL100" s="11" t="str">
        <f ca="1">MATCHUP!CL100</f>
        <v>-</v>
      </c>
      <c r="CM100" s="11" t="str">
        <f ca="1">MATCHUP!CM100</f>
        <v>-</v>
      </c>
      <c r="CN100" s="11" t="str">
        <f ca="1">MATCHUP!CN100</f>
        <v>-</v>
      </c>
      <c r="CO100" s="11" t="str">
        <f ca="1">MATCHUP!CO100</f>
        <v>-</v>
      </c>
      <c r="CP100" s="11" t="str">
        <f ca="1">MATCHUP!CP100</f>
        <v>-</v>
      </c>
      <c r="CQ100" s="11" t="str">
        <f ca="1">MATCHUP!CQ100</f>
        <v>-</v>
      </c>
      <c r="CR100" s="11" t="str">
        <f ca="1">MATCHUP!CR100</f>
        <v>-</v>
      </c>
      <c r="CS100" s="11" t="str">
        <f ca="1">MATCHUP!CS100</f>
        <v>-</v>
      </c>
      <c r="CT100" s="11" t="str">
        <f ca="1">MATCHUP!CT100</f>
        <v>-</v>
      </c>
      <c r="CU100" s="11" t="str">
        <f ca="1">MATCHUP!CU100</f>
        <v>-</v>
      </c>
      <c r="CV100" s="11" t="str">
        <f ca="1">MATCHUP!CV100</f>
        <v>-</v>
      </c>
    </row>
  </sheetData>
  <conditionalFormatting sqref="B2:CV100">
    <cfRule type="colorScale" priority="8">
      <colorScale>
        <cfvo type="min"/>
        <cfvo type="max"/>
        <color theme="0"/>
        <color rgb="FFFF0000"/>
      </colorScale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CDCE6-BB36-4653-AE35-98AE52927C8D}">
  <dimension ref="A1:BL65"/>
  <sheetViews>
    <sheetView topLeftCell="A3" zoomScale="46" zoomScaleNormal="100" zoomScalePageLayoutView="39" workbookViewId="0">
      <selection activeCell="J7" sqref="J7"/>
    </sheetView>
  </sheetViews>
  <sheetFormatPr defaultColWidth="9.453125" defaultRowHeight="14" x14ac:dyDescent="0.3"/>
  <cols>
    <col min="1" max="1" width="19.7265625" style="4" bestFit="1" customWidth="1"/>
    <col min="2" max="18" width="10.08984375" style="7" customWidth="1"/>
    <col min="19" max="56" width="10.08984375" style="4" customWidth="1"/>
    <col min="57" max="16384" width="9.453125" style="4"/>
  </cols>
  <sheetData>
    <row r="1" spans="1:64" ht="56.75" customHeight="1" x14ac:dyDescent="0.3">
      <c r="A1" s="2"/>
      <c r="B1" s="3" t="str">
        <f ca="1">MATCHUP!B1</f>
        <v>Jund Wildfire</v>
      </c>
      <c r="C1" s="3" t="str">
        <f ca="1">MATCHUP!C1</f>
        <v>Mono Red Synth</v>
      </c>
      <c r="D1" s="3" t="str">
        <f ca="1">MATCHUP!D1</f>
        <v>Rakdos Madness</v>
      </c>
      <c r="E1" s="3" t="str">
        <f ca="1">MATCHUP!E1</f>
        <v>Mono Blue Aggro</v>
      </c>
      <c r="F1" s="3" t="str">
        <f ca="1">MATCHUP!F1</f>
        <v>Mono Red Madness</v>
      </c>
      <c r="G1" s="3" t="str">
        <f ca="1">MATCHUP!G1</f>
        <v>Mono Blue Terror</v>
      </c>
      <c r="H1" s="3" t="str">
        <f ca="1">MATCHUP!H1</f>
        <v>High Tide Combo</v>
      </c>
      <c r="I1" s="3" t="str">
        <f ca="1">MATCHUP!I1</f>
        <v>Elves</v>
      </c>
      <c r="J1" s="3" t="str">
        <f ca="1">MATCHUP!J1</f>
        <v>Grixis Affinity</v>
      </c>
      <c r="K1" s="3" t="str">
        <f ca="1">MATCHUP!K1</f>
        <v>X Lands Spy</v>
      </c>
      <c r="L1" s="3" t="str">
        <f ca="1">MATCHUP!L1</f>
        <v>Altar Tron</v>
      </c>
      <c r="M1" s="3" t="str">
        <f ca="1">MATCHUP!M1</f>
        <v>White Weenie</v>
      </c>
      <c r="N1" s="3" t="str">
        <f ca="1">MATCHUP!N1</f>
        <v>Gardens</v>
      </c>
      <c r="O1" s="3" t="str">
        <f ca="1">MATCHUP!O1</f>
        <v>Gruul Monsters</v>
      </c>
      <c r="P1" s="3" t="str">
        <f ca="1">MATCHUP!P1</f>
        <v>Jeskai Ephemerate</v>
      </c>
      <c r="Q1" s="3" t="str">
        <f ca="1">MATCHUP!Q1</f>
        <v>Dimir Terror</v>
      </c>
      <c r="R1" s="3" t="str">
        <f ca="1">MATCHUP!R1</f>
        <v>Azorius Familiars</v>
      </c>
      <c r="S1" s="3" t="str">
        <f ca="1">MATCHUP!S1</f>
        <v>Dredge</v>
      </c>
      <c r="T1" s="3" t="str">
        <f ca="1">MATCHUP!T1</f>
        <v>Flicker Tron</v>
      </c>
      <c r="U1" s="3" t="str">
        <f ca="1">MATCHUP!U1</f>
        <v>Izzet Terror</v>
      </c>
      <c r="V1" s="3" t="str">
        <f ca="1">MATCHUP!V1</f>
        <v>Boros Synth</v>
      </c>
      <c r="W1" s="3" t="str">
        <f ca="1">MATCHUP!W1</f>
        <v>Bogles</v>
      </c>
      <c r="X1" s="3" t="str">
        <f ca="1">MATCHUP!X1</f>
        <v>Walls</v>
      </c>
      <c r="Y1" s="3" t="str">
        <f ca="1">MATCHUP!Y1</f>
        <v>Mardu Synth</v>
      </c>
      <c r="Z1" s="3" t="str">
        <f ca="1">MATCHUP!Z1</f>
        <v>Fangren Tron</v>
      </c>
      <c r="AA1" s="3" t="str">
        <f ca="1">MATCHUP!AA1</f>
        <v>Gruul Ponza</v>
      </c>
      <c r="AB1" s="3" t="str">
        <f ca="1">MATCHUP!AB1</f>
        <v>Dimir Snacker</v>
      </c>
      <c r="AC1" s="3" t="str">
        <f ca="1">MATCHUP!AC1</f>
        <v>Caw Gate</v>
      </c>
      <c r="AD1" s="3" t="str">
        <f ca="1">MATCHUP!AD1</f>
        <v>Monsters Tron</v>
      </c>
      <c r="AE1" s="3" t="str">
        <f ca="1">MATCHUP!AE1</f>
        <v>Rakdos Midrange</v>
      </c>
      <c r="AF1" s="3" t="str">
        <f ca="1">MATCHUP!AF1</f>
        <v>Boros Bully</v>
      </c>
      <c r="AG1" s="3" t="str">
        <f ca="1">MATCHUP!AG1</f>
        <v>Mono Black Sacrifice</v>
      </c>
      <c r="AH1" s="3" t="str">
        <f ca="1">MATCHUP!AH1</f>
        <v>Orzhov Blade</v>
      </c>
      <c r="AI1" s="3" t="str">
        <f ca="1">MATCHUP!AI1</f>
        <v>Pili-Pala Combo</v>
      </c>
      <c r="AJ1" s="3" t="str">
        <f ca="1">MATCHUP!AJ1</f>
        <v>Turbo Exhume</v>
      </c>
      <c r="AK1" s="3" t="str">
        <f ca="1">MATCHUP!AK1</f>
        <v>Mono Black Midrange</v>
      </c>
      <c r="AL1" s="3" t="str">
        <f ca="1">MATCHUP!AL1</f>
        <v>Mono Black Rod</v>
      </c>
      <c r="AM1" s="3" t="str">
        <f ca="1">MATCHUP!AM1</f>
        <v>Mono Red Dredge</v>
      </c>
      <c r="AN1" s="3" t="str">
        <f ca="1">MATCHUP!AN1</f>
        <v>Mono White Heroic</v>
      </c>
      <c r="AO1" s="3" t="str">
        <f ca="1">MATCHUP!AO1</f>
        <v>Slivers</v>
      </c>
      <c r="AP1" s="3" t="str">
        <f ca="1">MATCHUP!AP1</f>
        <v>Dimir Faeries</v>
      </c>
      <c r="AQ1" s="3" t="str">
        <f ca="1">MATCHUP!AQ1</f>
        <v>Dimir Control</v>
      </c>
      <c r="AR1" s="3" t="str">
        <f ca="1">MATCHUP!AR1</f>
        <v>Golgari Fog</v>
      </c>
      <c r="AS1" s="3" t="str">
        <f ca="1">MATCHUP!AS1</f>
        <v>Infect</v>
      </c>
      <c r="AT1" s="3" t="str">
        <f ca="1">MATCHUP!AT1</f>
        <v>Izzet Blitz</v>
      </c>
      <c r="AU1" s="3" t="str">
        <f ca="1">MATCHUP!AU1</f>
        <v>Mono Red Blitz</v>
      </c>
      <c r="AV1" s="3" t="str">
        <f ca="1">MATCHUP!AV1</f>
        <v>Poison Storm</v>
      </c>
      <c r="AW1" s="3" t="str">
        <f ca="1">MATCHUP!AW1</f>
        <v>Simic Fog</v>
      </c>
      <c r="AX1" s="3" t="str">
        <f ca="1">MATCHUP!AX1</f>
        <v>Cyclestorm</v>
      </c>
      <c r="AY1" s="3" t="str">
        <f ca="1">MATCHUP!AY1</f>
        <v>Whale Combo</v>
      </c>
      <c r="AZ1" s="3" t="str">
        <f ca="1">MATCHUP!AZ1</f>
        <v>Tron (Other)</v>
      </c>
      <c r="BA1" s="3" t="str">
        <f ca="1">MATCHUP!BA1</f>
        <v>Dimir Affinity</v>
      </c>
      <c r="BB1" s="3" t="str">
        <f ca="1">MATCHUP!BB1</f>
        <v>Mono Red Old Style</v>
      </c>
      <c r="BC1" s="3" t="str">
        <f ca="1">MATCHUP!BC1</f>
        <v>Goblin Combo</v>
      </c>
      <c r="BD1" s="3" t="str">
        <f ca="1">MATCHUP!BD1</f>
        <v>Izzet Faeries</v>
      </c>
      <c r="BE1" s="3" t="str">
        <f ca="1">MATCHUP!BE1</f>
        <v>Mardu Ephemerate</v>
      </c>
      <c r="BF1" s="3" t="str">
        <f ca="1">MATCHUP!BF1</f>
        <v>Mono Black Burn</v>
      </c>
      <c r="BG1" s="3" t="str">
        <f ca="1">MATCHUP!BG1</f>
        <v>Mono Black Devotion</v>
      </c>
      <c r="BH1" s="3" t="str">
        <f ca="1">MATCHUP!BH1</f>
        <v>Orzhov Breathless</v>
      </c>
      <c r="BI1" s="3" t="str">
        <f ca="1">MATCHUP!BI1</f>
        <v>Orzhov Ephemerate</v>
      </c>
      <c r="BJ1" s="3" t="str">
        <f ca="1">MATCHUP!BJ1</f>
        <v>Grixis Familiars</v>
      </c>
      <c r="BK1" s="3" t="str">
        <f ca="1">MATCHUP!BK1</f>
        <v>Temur Things</v>
      </c>
      <c r="BL1" s="3" t="str">
        <f ca="1">MATCHUP!BL1</f>
        <v>Esper Ephemerate</v>
      </c>
    </row>
    <row r="2" spans="1:64" s="6" customFormat="1" ht="55" customHeight="1" x14ac:dyDescent="0.25">
      <c r="A2" s="3" t="str">
        <f ca="1">MATCHUP!A2</f>
        <v>Jund Wildfire</v>
      </c>
      <c r="B2" s="11">
        <f ca="1">((COUNTIFS(SWISSW!$I:$I,WINS_NO_MIRROR!$A2,SWISSW!$J:$J,WINS_NO_MIRROR!B$1,SWISSW!$F:$F,"Won")+COUNTIFS(SWISSW!$I:$I,WINS_NO_MIRROR!B$1,SWISSW!$J:$J,WINS_NO_MIRROR!$A2,SWISSW!$F:$F,"Lost")))*IF(ROW()=COLUMN(),0,1)</f>
        <v>0</v>
      </c>
      <c r="C2" s="11">
        <f ca="1">((COUNTIFS(SWISSW!$I:$I,WINS_NO_MIRROR!$A2,SWISSW!$J:$J,WINS_NO_MIRROR!C$1,SWISSW!$F:$F,"Won")+COUNTIFS(SWISSW!$I:$I,WINS_NO_MIRROR!C$1,SWISSW!$J:$J,WINS_NO_MIRROR!$A2,SWISSW!$F:$F,"Lost")))*IF(ROW()=COLUMN(),0,1)</f>
        <v>56</v>
      </c>
      <c r="D2" s="11">
        <f ca="1">((COUNTIFS(SWISSW!$I:$I,WINS_NO_MIRROR!$A2,SWISSW!$J:$J,WINS_NO_MIRROR!D$1,SWISSW!$F:$F,"Won")+COUNTIFS(SWISSW!$I:$I,WINS_NO_MIRROR!D$1,SWISSW!$J:$J,WINS_NO_MIRROR!$A2,SWISSW!$F:$F,"Lost")))*IF(ROW()=COLUMN(),0,1)</f>
        <v>37</v>
      </c>
      <c r="E2" s="11">
        <f ca="1">((COUNTIFS(SWISSW!$I:$I,WINS_NO_MIRROR!$A2,SWISSW!$J:$J,WINS_NO_MIRROR!E$1,SWISSW!$F:$F,"Won")+COUNTIFS(SWISSW!$I:$I,WINS_NO_MIRROR!E$1,SWISSW!$J:$J,WINS_NO_MIRROR!$A2,SWISSW!$F:$F,"Lost")))*IF(ROW()=COLUMN(),0,1)</f>
        <v>44</v>
      </c>
      <c r="F2" s="11">
        <f ca="1">((COUNTIFS(SWISSW!$I:$I,WINS_NO_MIRROR!$A2,SWISSW!$J:$J,WINS_NO_MIRROR!F$1,SWISSW!$F:$F,"Won")+COUNTIFS(SWISSW!$I:$I,WINS_NO_MIRROR!F$1,SWISSW!$J:$J,WINS_NO_MIRROR!$A2,SWISSW!$F:$F,"Lost")))*IF(ROW()=COLUMN(),0,1)</f>
        <v>34</v>
      </c>
      <c r="G2" s="11">
        <f ca="1">((COUNTIFS(SWISSW!$I:$I,WINS_NO_MIRROR!$A2,SWISSW!$J:$J,WINS_NO_MIRROR!G$1,SWISSW!$F:$F,"Won")+COUNTIFS(SWISSW!$I:$I,WINS_NO_MIRROR!G$1,SWISSW!$J:$J,WINS_NO_MIRROR!$A2,SWISSW!$F:$F,"Lost")))*IF(ROW()=COLUMN(),0,1)</f>
        <v>39</v>
      </c>
      <c r="H2" s="11">
        <f ca="1">((COUNTIFS(SWISSW!$I:$I,WINS_NO_MIRROR!$A2,SWISSW!$J:$J,WINS_NO_MIRROR!H$1,SWISSW!$F:$F,"Won")+COUNTIFS(SWISSW!$I:$I,WINS_NO_MIRROR!H$1,SWISSW!$J:$J,WINS_NO_MIRROR!$A2,SWISSW!$F:$F,"Lost")))*IF(ROW()=COLUMN(),0,1)</f>
        <v>12</v>
      </c>
      <c r="I2" s="11">
        <f ca="1">((COUNTIFS(SWISSW!$I:$I,WINS_NO_MIRROR!$A2,SWISSW!$J:$J,WINS_NO_MIRROR!I$1,SWISSW!$F:$F,"Won")+COUNTIFS(SWISSW!$I:$I,WINS_NO_MIRROR!I$1,SWISSW!$J:$J,WINS_NO_MIRROR!$A2,SWISSW!$F:$F,"Lost")))*IF(ROW()=COLUMN(),0,1)</f>
        <v>13</v>
      </c>
      <c r="J2" s="11">
        <f ca="1">((COUNTIFS(SWISSW!$I:$I,WINS_NO_MIRROR!$A2,SWISSW!$J:$J,WINS_NO_MIRROR!J$1,SWISSW!$F:$F,"Won")+COUNTIFS(SWISSW!$I:$I,WINS_NO_MIRROR!J$1,SWISSW!$J:$J,WINS_NO_MIRROR!$A2,SWISSW!$F:$F,"Lost")))*IF(ROW()=COLUMN(),0,1)</f>
        <v>14</v>
      </c>
      <c r="K2" s="11">
        <f ca="1">((COUNTIFS(SWISSW!$I:$I,WINS_NO_MIRROR!$A2,SWISSW!$J:$J,WINS_NO_MIRROR!K$1,SWISSW!$F:$F,"Won")+COUNTIFS(SWISSW!$I:$I,WINS_NO_MIRROR!K$1,SWISSW!$J:$J,WINS_NO_MIRROR!$A2,SWISSW!$F:$F,"Lost")))*IF(ROW()=COLUMN(),0,1)</f>
        <v>11</v>
      </c>
      <c r="L2" s="11">
        <f ca="1">((COUNTIFS(SWISSW!$I:$I,WINS_NO_MIRROR!$A2,SWISSW!$J:$J,WINS_NO_MIRROR!L$1,SWISSW!$F:$F,"Won")+COUNTIFS(SWISSW!$I:$I,WINS_NO_MIRROR!L$1,SWISSW!$J:$J,WINS_NO_MIRROR!$A2,SWISSW!$F:$F,"Lost")))*IF(ROW()=COLUMN(),0,1)</f>
        <v>14</v>
      </c>
      <c r="M2" s="11">
        <f ca="1">((COUNTIFS(SWISSW!$I:$I,WINS_NO_MIRROR!$A2,SWISSW!$J:$J,WINS_NO_MIRROR!M$1,SWISSW!$F:$F,"Won")+COUNTIFS(SWISSW!$I:$I,WINS_NO_MIRROR!M$1,SWISSW!$J:$J,WINS_NO_MIRROR!$A2,SWISSW!$F:$F,"Lost")))*IF(ROW()=COLUMN(),0,1)</f>
        <v>13</v>
      </c>
      <c r="N2" s="11">
        <f ca="1">((COUNTIFS(SWISSW!$I:$I,WINS_NO_MIRROR!$A2,SWISSW!$J:$J,WINS_NO_MIRROR!N$1,SWISSW!$F:$F,"Won")+COUNTIFS(SWISSW!$I:$I,WINS_NO_MIRROR!N$1,SWISSW!$J:$J,WINS_NO_MIRROR!$A2,SWISSW!$F:$F,"Lost")))*IF(ROW()=COLUMN(),0,1)</f>
        <v>13</v>
      </c>
      <c r="O2" s="11">
        <f ca="1">((COUNTIFS(SWISSW!$I:$I,WINS_NO_MIRROR!$A2,SWISSW!$J:$J,WINS_NO_MIRROR!O$1,SWISSW!$F:$F,"Won")+COUNTIFS(SWISSW!$I:$I,WINS_NO_MIRROR!O$1,SWISSW!$J:$J,WINS_NO_MIRROR!$A2,SWISSW!$F:$F,"Lost")))*IF(ROW()=COLUMN(),0,1)</f>
        <v>9</v>
      </c>
      <c r="P2" s="11">
        <f ca="1">((COUNTIFS(SWISSW!$I:$I,WINS_NO_MIRROR!$A2,SWISSW!$J:$J,WINS_NO_MIRROR!P$1,SWISSW!$F:$F,"Won")+COUNTIFS(SWISSW!$I:$I,WINS_NO_MIRROR!P$1,SWISSW!$J:$J,WINS_NO_MIRROR!$A2,SWISSW!$F:$F,"Lost")))*IF(ROW()=COLUMN(),0,1)</f>
        <v>9</v>
      </c>
      <c r="Q2" s="11">
        <f ca="1">((COUNTIFS(SWISSW!$I:$I,WINS_NO_MIRROR!$A2,SWISSW!$J:$J,WINS_NO_MIRROR!Q$1,SWISSW!$F:$F,"Won")+COUNTIFS(SWISSW!$I:$I,WINS_NO_MIRROR!Q$1,SWISSW!$J:$J,WINS_NO_MIRROR!$A2,SWISSW!$F:$F,"Lost")))*IF(ROW()=COLUMN(),0,1)</f>
        <v>15</v>
      </c>
      <c r="R2" s="11">
        <f ca="1">((COUNTIFS(SWISSW!$I:$I,WINS_NO_MIRROR!$A2,SWISSW!$J:$J,WINS_NO_MIRROR!R$1,SWISSW!$F:$F,"Won")+COUNTIFS(SWISSW!$I:$I,WINS_NO_MIRROR!R$1,SWISSW!$J:$J,WINS_NO_MIRROR!$A2,SWISSW!$F:$F,"Lost")))*IF(ROW()=COLUMN(),0,1)</f>
        <v>11</v>
      </c>
      <c r="S2" s="11">
        <f ca="1">((COUNTIFS(SWISSW!$I:$I,WINS_NO_MIRROR!$A2,SWISSW!$J:$J,WINS_NO_MIRROR!S$1,SWISSW!$F:$F,"Won")+COUNTIFS(SWISSW!$I:$I,WINS_NO_MIRROR!S$1,SWISSW!$J:$J,WINS_NO_MIRROR!$A2,SWISSW!$F:$F,"Lost")))*IF(ROW()=COLUMN(),0,1)</f>
        <v>7</v>
      </c>
      <c r="T2" s="11">
        <f ca="1">((COUNTIFS(SWISSW!$I:$I,WINS_NO_MIRROR!$A2,SWISSW!$J:$J,WINS_NO_MIRROR!T$1,SWISSW!$F:$F,"Won")+COUNTIFS(SWISSW!$I:$I,WINS_NO_MIRROR!T$1,SWISSW!$J:$J,WINS_NO_MIRROR!$A2,SWISSW!$F:$F,"Lost")))*IF(ROW()=COLUMN(),0,1)</f>
        <v>9</v>
      </c>
      <c r="U2" s="11">
        <f ca="1">((COUNTIFS(SWISSW!$I:$I,WINS_NO_MIRROR!$A2,SWISSW!$J:$J,WINS_NO_MIRROR!U$1,SWISSW!$F:$F,"Won")+COUNTIFS(SWISSW!$I:$I,WINS_NO_MIRROR!U$1,SWISSW!$J:$J,WINS_NO_MIRROR!$A2,SWISSW!$F:$F,"Lost")))*IF(ROW()=COLUMN(),0,1)</f>
        <v>13</v>
      </c>
      <c r="V2" s="11">
        <f ca="1">((COUNTIFS(SWISSW!$I:$I,WINS_NO_MIRROR!$A2,SWISSW!$J:$J,WINS_NO_MIRROR!V$1,SWISSW!$F:$F,"Won")+COUNTIFS(SWISSW!$I:$I,WINS_NO_MIRROR!V$1,SWISSW!$J:$J,WINS_NO_MIRROR!$A2,SWISSW!$F:$F,"Lost")))*IF(ROW()=COLUMN(),0,1)</f>
        <v>7</v>
      </c>
      <c r="W2" s="11">
        <f ca="1">((COUNTIFS(SWISSW!$I:$I,WINS_NO_MIRROR!$A2,SWISSW!$J:$J,WINS_NO_MIRROR!W$1,SWISSW!$F:$F,"Won")+COUNTIFS(SWISSW!$I:$I,WINS_NO_MIRROR!W$1,SWISSW!$J:$J,WINS_NO_MIRROR!$A2,SWISSW!$F:$F,"Lost")))*IF(ROW()=COLUMN(),0,1)</f>
        <v>5</v>
      </c>
      <c r="X2" s="11">
        <f ca="1">((COUNTIFS(SWISSW!$I:$I,WINS_NO_MIRROR!$A2,SWISSW!$J:$J,WINS_NO_MIRROR!X$1,SWISSW!$F:$F,"Won")+COUNTIFS(SWISSW!$I:$I,WINS_NO_MIRROR!X$1,SWISSW!$J:$J,WINS_NO_MIRROR!$A2,SWISSW!$F:$F,"Lost")))*IF(ROW()=COLUMN(),0,1)</f>
        <v>6</v>
      </c>
      <c r="Y2" s="11">
        <f ca="1">((COUNTIFS(SWISSW!$I:$I,WINS_NO_MIRROR!$A2,SWISSW!$J:$J,WINS_NO_MIRROR!Y$1,SWISSW!$F:$F,"Won")+COUNTIFS(SWISSW!$I:$I,WINS_NO_MIRROR!Y$1,SWISSW!$J:$J,WINS_NO_MIRROR!$A2,SWISSW!$F:$F,"Lost")))*IF(ROW()=COLUMN(),0,1)</f>
        <v>7</v>
      </c>
      <c r="Z2" s="11">
        <f ca="1">((COUNTIFS(SWISSW!$I:$I,WINS_NO_MIRROR!$A2,SWISSW!$J:$J,WINS_NO_MIRROR!Z$1,SWISSW!$F:$F,"Won")+COUNTIFS(SWISSW!$I:$I,WINS_NO_MIRROR!Z$1,SWISSW!$J:$J,WINS_NO_MIRROR!$A2,SWISSW!$F:$F,"Lost")))*IF(ROW()=COLUMN(),0,1)</f>
        <v>5</v>
      </c>
      <c r="AA2" s="11">
        <f ca="1">((COUNTIFS(SWISSW!$I:$I,WINS_NO_MIRROR!$A2,SWISSW!$J:$J,WINS_NO_MIRROR!AA$1,SWISSW!$F:$F,"Won")+COUNTIFS(SWISSW!$I:$I,WINS_NO_MIRROR!AA$1,SWISSW!$J:$J,WINS_NO_MIRROR!$A2,SWISSW!$F:$F,"Lost")))*IF(ROW()=COLUMN(),0,1)</f>
        <v>4</v>
      </c>
      <c r="AB2" s="11">
        <f ca="1">((COUNTIFS(SWISSW!$I:$I,WINS_NO_MIRROR!$A2,SWISSW!$J:$J,WINS_NO_MIRROR!AB$1,SWISSW!$F:$F,"Won")+COUNTIFS(SWISSW!$I:$I,WINS_NO_MIRROR!AB$1,SWISSW!$J:$J,WINS_NO_MIRROR!$A2,SWISSW!$F:$F,"Lost")))*IF(ROW()=COLUMN(),0,1)</f>
        <v>3</v>
      </c>
      <c r="AC2" s="11">
        <f ca="1">((COUNTIFS(SWISSW!$I:$I,WINS_NO_MIRROR!$A2,SWISSW!$J:$J,WINS_NO_MIRROR!AC$1,SWISSW!$F:$F,"Won")+COUNTIFS(SWISSW!$I:$I,WINS_NO_MIRROR!AC$1,SWISSW!$J:$J,WINS_NO_MIRROR!$A2,SWISSW!$F:$F,"Lost")))*IF(ROW()=COLUMN(),0,1)</f>
        <v>2</v>
      </c>
      <c r="AD2" s="11">
        <f ca="1">((COUNTIFS(SWISSW!$I:$I,WINS_NO_MIRROR!$A2,SWISSW!$J:$J,WINS_NO_MIRROR!AD$1,SWISSW!$F:$F,"Won")+COUNTIFS(SWISSW!$I:$I,WINS_NO_MIRROR!AD$1,SWISSW!$J:$J,WINS_NO_MIRROR!$A2,SWISSW!$F:$F,"Lost")))*IF(ROW()=COLUMN(),0,1)</f>
        <v>5</v>
      </c>
      <c r="AE2" s="11">
        <f ca="1">((COUNTIFS(SWISSW!$I:$I,WINS_NO_MIRROR!$A2,SWISSW!$J:$J,WINS_NO_MIRROR!AE$1,SWISSW!$F:$F,"Won")+COUNTIFS(SWISSW!$I:$I,WINS_NO_MIRROR!AE$1,SWISSW!$J:$J,WINS_NO_MIRROR!$A2,SWISSW!$F:$F,"Lost")))*IF(ROW()=COLUMN(),0,1)</f>
        <v>4</v>
      </c>
      <c r="AF2" s="11">
        <f ca="1">((COUNTIFS(SWISSW!$I:$I,WINS_NO_MIRROR!$A2,SWISSW!$J:$J,WINS_NO_MIRROR!AF$1,SWISSW!$F:$F,"Won")+COUNTIFS(SWISSW!$I:$I,WINS_NO_MIRROR!AF$1,SWISSW!$J:$J,WINS_NO_MIRROR!$A2,SWISSW!$F:$F,"Lost")))*IF(ROW()=COLUMN(),0,1)</f>
        <v>1</v>
      </c>
      <c r="AG2" s="11">
        <f ca="1">((COUNTIFS(SWISSW!$I:$I,WINS_NO_MIRROR!$A2,SWISSW!$J:$J,WINS_NO_MIRROR!AG$1,SWISSW!$F:$F,"Won")+COUNTIFS(SWISSW!$I:$I,WINS_NO_MIRROR!AG$1,SWISSW!$J:$J,WINS_NO_MIRROR!$A2,SWISSW!$F:$F,"Lost")))*IF(ROW()=COLUMN(),0,1)</f>
        <v>4</v>
      </c>
      <c r="AH2" s="11">
        <f ca="1">((COUNTIFS(SWISSW!$I:$I,WINS_NO_MIRROR!$A2,SWISSW!$J:$J,WINS_NO_MIRROR!AH$1,SWISSW!$F:$F,"Won")+COUNTIFS(SWISSW!$I:$I,WINS_NO_MIRROR!AH$1,SWISSW!$J:$J,WINS_NO_MIRROR!$A2,SWISSW!$F:$F,"Lost")))*IF(ROW()=COLUMN(),0,1)</f>
        <v>3</v>
      </c>
      <c r="AI2" s="11">
        <f ca="1">((COUNTIFS(SWISSW!$I:$I,WINS_NO_MIRROR!$A2,SWISSW!$J:$J,WINS_NO_MIRROR!AI$1,SWISSW!$F:$F,"Won")+COUNTIFS(SWISSW!$I:$I,WINS_NO_MIRROR!AI$1,SWISSW!$J:$J,WINS_NO_MIRROR!$A2,SWISSW!$F:$F,"Lost")))*IF(ROW()=COLUMN(),0,1)</f>
        <v>2</v>
      </c>
      <c r="AJ2" s="11">
        <f ca="1">((COUNTIFS(SWISSW!$I:$I,WINS_NO_MIRROR!$A2,SWISSW!$J:$J,WINS_NO_MIRROR!AJ$1,SWISSW!$F:$F,"Won")+COUNTIFS(SWISSW!$I:$I,WINS_NO_MIRROR!AJ$1,SWISSW!$J:$J,WINS_NO_MIRROR!$A2,SWISSW!$F:$F,"Lost")))*IF(ROW()=COLUMN(),0,1)</f>
        <v>2</v>
      </c>
      <c r="AK2" s="11">
        <f ca="1">((COUNTIFS(SWISSW!$I:$I,WINS_NO_MIRROR!$A2,SWISSW!$J:$J,WINS_NO_MIRROR!AK$1,SWISSW!$F:$F,"Won")+COUNTIFS(SWISSW!$I:$I,WINS_NO_MIRROR!AK$1,SWISSW!$J:$J,WINS_NO_MIRROR!$A2,SWISSW!$F:$F,"Lost")))*IF(ROW()=COLUMN(),0,1)</f>
        <v>2</v>
      </c>
      <c r="AL2" s="11">
        <f ca="1">((COUNTIFS(SWISSW!$I:$I,WINS_NO_MIRROR!$A2,SWISSW!$J:$J,WINS_NO_MIRROR!AL$1,SWISSW!$F:$F,"Won")+COUNTIFS(SWISSW!$I:$I,WINS_NO_MIRROR!AL$1,SWISSW!$J:$J,WINS_NO_MIRROR!$A2,SWISSW!$F:$F,"Lost")))*IF(ROW()=COLUMN(),0,1)</f>
        <v>2</v>
      </c>
      <c r="AM2" s="11">
        <f ca="1">((COUNTIFS(SWISSW!$I:$I,WINS_NO_MIRROR!$A2,SWISSW!$J:$J,WINS_NO_MIRROR!AM$1,SWISSW!$F:$F,"Won")+COUNTIFS(SWISSW!$I:$I,WINS_NO_MIRROR!AM$1,SWISSW!$J:$J,WINS_NO_MIRROR!$A2,SWISSW!$F:$F,"Lost")))*IF(ROW()=COLUMN(),0,1)</f>
        <v>3</v>
      </c>
      <c r="AN2" s="11">
        <f ca="1">((COUNTIFS(SWISSW!$I:$I,WINS_NO_MIRROR!$A2,SWISSW!$J:$J,WINS_NO_MIRROR!AN$1,SWISSW!$F:$F,"Won")+COUNTIFS(SWISSW!$I:$I,WINS_NO_MIRROR!AN$1,SWISSW!$J:$J,WINS_NO_MIRROR!$A2,SWISSW!$F:$F,"Lost")))*IF(ROW()=COLUMN(),0,1)</f>
        <v>1</v>
      </c>
      <c r="AO2" s="11">
        <f ca="1">((COUNTIFS(SWISSW!$I:$I,WINS_NO_MIRROR!$A2,SWISSW!$J:$J,WINS_NO_MIRROR!AO$1,SWISSW!$F:$F,"Won")+COUNTIFS(SWISSW!$I:$I,WINS_NO_MIRROR!AO$1,SWISSW!$J:$J,WINS_NO_MIRROR!$A2,SWISSW!$F:$F,"Lost")))*IF(ROW()=COLUMN(),0,1)</f>
        <v>2</v>
      </c>
      <c r="AP2" s="11">
        <f ca="1">((COUNTIFS(SWISSW!$I:$I,WINS_NO_MIRROR!$A2,SWISSW!$J:$J,WINS_NO_MIRROR!AP$1,SWISSW!$F:$F,"Won")+COUNTIFS(SWISSW!$I:$I,WINS_NO_MIRROR!AP$1,SWISSW!$J:$J,WINS_NO_MIRROR!$A2,SWISSW!$F:$F,"Lost")))*IF(ROW()=COLUMN(),0,1)</f>
        <v>2</v>
      </c>
      <c r="AQ2" s="11">
        <f ca="1">((COUNTIFS(SWISSW!$I:$I,WINS_NO_MIRROR!$A2,SWISSW!$J:$J,WINS_NO_MIRROR!AQ$1,SWISSW!$F:$F,"Won")+COUNTIFS(SWISSW!$I:$I,WINS_NO_MIRROR!AQ$1,SWISSW!$J:$J,WINS_NO_MIRROR!$A2,SWISSW!$F:$F,"Lost")))*IF(ROW()=COLUMN(),0,1)</f>
        <v>2</v>
      </c>
      <c r="AR2" s="11">
        <f ca="1">((COUNTIFS(SWISSW!$I:$I,WINS_NO_MIRROR!$A2,SWISSW!$J:$J,WINS_NO_MIRROR!AR$1,SWISSW!$F:$F,"Won")+COUNTIFS(SWISSW!$I:$I,WINS_NO_MIRROR!AR$1,SWISSW!$J:$J,WINS_NO_MIRROR!$A2,SWISSW!$F:$F,"Lost")))*IF(ROW()=COLUMN(),0,1)</f>
        <v>2</v>
      </c>
      <c r="AS2" s="11">
        <f ca="1">((COUNTIFS(SWISSW!$I:$I,WINS_NO_MIRROR!$A2,SWISSW!$J:$J,WINS_NO_MIRROR!AS$1,SWISSW!$F:$F,"Won")+COUNTIFS(SWISSW!$I:$I,WINS_NO_MIRROR!AS$1,SWISSW!$J:$J,WINS_NO_MIRROR!$A2,SWISSW!$F:$F,"Lost")))*IF(ROW()=COLUMN(),0,1)</f>
        <v>2</v>
      </c>
      <c r="AT2" s="11">
        <f ca="1">((COUNTIFS(SWISSW!$I:$I,WINS_NO_MIRROR!$A2,SWISSW!$J:$J,WINS_NO_MIRROR!AT$1,SWISSW!$F:$F,"Won")+COUNTIFS(SWISSW!$I:$I,WINS_NO_MIRROR!AT$1,SWISSW!$J:$J,WINS_NO_MIRROR!$A2,SWISSW!$F:$F,"Lost")))*IF(ROW()=COLUMN(),0,1)</f>
        <v>1</v>
      </c>
      <c r="AU2" s="11">
        <f ca="1">((COUNTIFS(SWISSW!$I:$I,WINS_NO_MIRROR!$A2,SWISSW!$J:$J,WINS_NO_MIRROR!AU$1,SWISSW!$F:$F,"Won")+COUNTIFS(SWISSW!$I:$I,WINS_NO_MIRROR!AU$1,SWISSW!$J:$J,WINS_NO_MIRROR!$A2,SWISSW!$F:$F,"Lost")))*IF(ROW()=COLUMN(),0,1)</f>
        <v>2</v>
      </c>
      <c r="AV2" s="11">
        <f ca="1">((COUNTIFS(SWISSW!$I:$I,WINS_NO_MIRROR!$A2,SWISSW!$J:$J,WINS_NO_MIRROR!AV$1,SWISSW!$F:$F,"Won")+COUNTIFS(SWISSW!$I:$I,WINS_NO_MIRROR!AV$1,SWISSW!$J:$J,WINS_NO_MIRROR!$A2,SWISSW!$F:$F,"Lost")))*IF(ROW()=COLUMN(),0,1)</f>
        <v>1</v>
      </c>
      <c r="AW2" s="11">
        <f ca="1">((COUNTIFS(SWISSW!$I:$I,WINS_NO_MIRROR!$A2,SWISSW!$J:$J,WINS_NO_MIRROR!AW$1,SWISSW!$F:$F,"Won")+COUNTIFS(SWISSW!$I:$I,WINS_NO_MIRROR!AW$1,SWISSW!$J:$J,WINS_NO_MIRROR!$A2,SWISSW!$F:$F,"Lost")))*IF(ROW()=COLUMN(),0,1)</f>
        <v>1</v>
      </c>
      <c r="AX2" s="11">
        <f ca="1">((COUNTIFS(SWISSW!$I:$I,WINS_NO_MIRROR!$A2,SWISSW!$J:$J,WINS_NO_MIRROR!AX$1,SWISSW!$F:$F,"Won")+COUNTIFS(SWISSW!$I:$I,WINS_NO_MIRROR!AX$1,SWISSW!$J:$J,WINS_NO_MIRROR!$A2,SWISSW!$F:$F,"Lost")))*IF(ROW()=COLUMN(),0,1)</f>
        <v>2</v>
      </c>
      <c r="AY2" s="11">
        <f ca="1">((COUNTIFS(SWISSW!$I:$I,WINS_NO_MIRROR!$A2,SWISSW!$J:$J,WINS_NO_MIRROR!AY$1,SWISSW!$F:$F,"Won")+COUNTIFS(SWISSW!$I:$I,WINS_NO_MIRROR!AY$1,SWISSW!$J:$J,WINS_NO_MIRROR!$A2,SWISSW!$F:$F,"Lost")))*IF(ROW()=COLUMN(),0,1)</f>
        <v>1</v>
      </c>
      <c r="AZ2" s="11">
        <f ca="1">((COUNTIFS(SWISSW!$I:$I,WINS_NO_MIRROR!$A2,SWISSW!$J:$J,WINS_NO_MIRROR!AZ$1,SWISSW!$F:$F,"Won")+COUNTIFS(SWISSW!$I:$I,WINS_NO_MIRROR!AZ$1,SWISSW!$J:$J,WINS_NO_MIRROR!$A2,SWISSW!$F:$F,"Lost")))*IF(ROW()=COLUMN(),0,1)</f>
        <v>1</v>
      </c>
      <c r="BA2" s="11">
        <f ca="1">((COUNTIFS(SWISSW!$I:$I,WINS_NO_MIRROR!$A2,SWISSW!$J:$J,WINS_NO_MIRROR!BA$1,SWISSW!$F:$F,"Won")+COUNTIFS(SWISSW!$I:$I,WINS_NO_MIRROR!BA$1,SWISSW!$J:$J,WINS_NO_MIRROR!$A2,SWISSW!$F:$F,"Lost")))*IF(ROW()=COLUMN(),0,1)</f>
        <v>2</v>
      </c>
      <c r="BB2" s="11">
        <f ca="1">((COUNTIFS(SWISSW!$I:$I,WINS_NO_MIRROR!$A2,SWISSW!$J:$J,WINS_NO_MIRROR!BB$1,SWISSW!$F:$F,"Won")+COUNTIFS(SWISSW!$I:$I,WINS_NO_MIRROR!BB$1,SWISSW!$J:$J,WINS_NO_MIRROR!$A2,SWISSW!$F:$F,"Lost")))*IF(ROW()=COLUMN(),0,1)</f>
        <v>0</v>
      </c>
      <c r="BC2" s="11">
        <f ca="1">((COUNTIFS(SWISSW!$I:$I,WINS_NO_MIRROR!$A2,SWISSW!$J:$J,WINS_NO_MIRROR!BC$1,SWISSW!$F:$F,"Won")+COUNTIFS(SWISSW!$I:$I,WINS_NO_MIRROR!BC$1,SWISSW!$J:$J,WINS_NO_MIRROR!$A2,SWISSW!$F:$F,"Lost")))*IF(ROW()=COLUMN(),0,1)</f>
        <v>0</v>
      </c>
      <c r="BD2" s="11">
        <f ca="1">((COUNTIFS(SWISSW!$I:$I,WINS_NO_MIRROR!$A2,SWISSW!$J:$J,WINS_NO_MIRROR!BD$1,SWISSW!$F:$F,"Won")+COUNTIFS(SWISSW!$I:$I,WINS_NO_MIRROR!BD$1,SWISSW!$J:$J,WINS_NO_MIRROR!$A2,SWISSW!$F:$F,"Lost")))*IF(ROW()=COLUMN(),0,1)</f>
        <v>0</v>
      </c>
      <c r="BE2" s="11">
        <f ca="1">((COUNTIFS(SWISSW!$I:$I,WINS_NO_MIRROR!$A2,SWISSW!$J:$J,WINS_NO_MIRROR!BE$1,SWISSW!$F:$F,"Won")+COUNTIFS(SWISSW!$I:$I,WINS_NO_MIRROR!BE$1,SWISSW!$J:$J,WINS_NO_MIRROR!$A2,SWISSW!$F:$F,"Lost")))*IF(ROW()=COLUMN(),0,1)</f>
        <v>0</v>
      </c>
      <c r="BF2" s="11">
        <f ca="1">((COUNTIFS(SWISSW!$I:$I,WINS_NO_MIRROR!$A2,SWISSW!$J:$J,WINS_NO_MIRROR!BF$1,SWISSW!$F:$F,"Won")+COUNTIFS(SWISSW!$I:$I,WINS_NO_MIRROR!BF$1,SWISSW!$J:$J,WINS_NO_MIRROR!$A2,SWISSW!$F:$F,"Lost")))*IF(ROW()=COLUMN(),0,1)</f>
        <v>1</v>
      </c>
      <c r="BG2" s="11">
        <f ca="1">((COUNTIFS(SWISSW!$I:$I,WINS_NO_MIRROR!$A2,SWISSW!$J:$J,WINS_NO_MIRROR!BG$1,SWISSW!$F:$F,"Won")+COUNTIFS(SWISSW!$I:$I,WINS_NO_MIRROR!BG$1,SWISSW!$J:$J,WINS_NO_MIRROR!$A2,SWISSW!$F:$F,"Lost")))*IF(ROW()=COLUMN(),0,1)</f>
        <v>0</v>
      </c>
      <c r="BH2" s="11">
        <f ca="1">((COUNTIFS(SWISSW!$I:$I,WINS_NO_MIRROR!$A2,SWISSW!$J:$J,WINS_NO_MIRROR!BH$1,SWISSW!$F:$F,"Won")+COUNTIFS(SWISSW!$I:$I,WINS_NO_MIRROR!BH$1,SWISSW!$J:$J,WINS_NO_MIRROR!$A2,SWISSW!$F:$F,"Lost")))*IF(ROW()=COLUMN(),0,1)</f>
        <v>2</v>
      </c>
      <c r="BI2" s="11">
        <f ca="1">((COUNTIFS(SWISSW!$I:$I,WINS_NO_MIRROR!$A2,SWISSW!$J:$J,WINS_NO_MIRROR!BI$1,SWISSW!$F:$F,"Won")+COUNTIFS(SWISSW!$I:$I,WINS_NO_MIRROR!BI$1,SWISSW!$J:$J,WINS_NO_MIRROR!$A2,SWISSW!$F:$F,"Lost")))*IF(ROW()=COLUMN(),0,1)</f>
        <v>1</v>
      </c>
      <c r="BJ2" s="11">
        <f ca="1">((COUNTIFS(SWISSW!$I:$I,WINS_NO_MIRROR!$A2,SWISSW!$J:$J,WINS_NO_MIRROR!BJ$1,SWISSW!$F:$F,"Won")+COUNTIFS(SWISSW!$I:$I,WINS_NO_MIRROR!BJ$1,SWISSW!$J:$J,WINS_NO_MIRROR!$A2,SWISSW!$F:$F,"Lost")))*IF(ROW()=COLUMN(),0,1)</f>
        <v>1</v>
      </c>
      <c r="BK2" s="11">
        <f ca="1">((COUNTIFS(SWISSW!$I:$I,WINS_NO_MIRROR!$A2,SWISSW!$J:$J,WINS_NO_MIRROR!BK$1,SWISSW!$F:$F,"Won")+COUNTIFS(SWISSW!$I:$I,WINS_NO_MIRROR!BK$1,SWISSW!$J:$J,WINS_NO_MIRROR!$A2,SWISSW!$F:$F,"Lost")))*IF(ROW()=COLUMN(),0,1)</f>
        <v>0</v>
      </c>
      <c r="BL2" s="11">
        <f ca="1">((COUNTIFS(SWISSW!$I:$I,WINS_NO_MIRROR!$A2,SWISSW!$J:$J,WINS_NO_MIRROR!BL$1,SWISSW!$F:$F,"Won")+COUNTIFS(SWISSW!$I:$I,WINS_NO_MIRROR!BL$1,SWISSW!$J:$J,WINS_NO_MIRROR!$A2,SWISSW!$F:$F,"Lost")))*IF(ROW()=COLUMN(),0,1)</f>
        <v>1</v>
      </c>
    </row>
    <row r="3" spans="1:64" s="6" customFormat="1" ht="55" customHeight="1" x14ac:dyDescent="0.25">
      <c r="A3" s="3" t="str">
        <f ca="1">MATCHUP!A3</f>
        <v>Mono Red Synth</v>
      </c>
      <c r="B3" s="11">
        <f ca="1">((COUNTIFS(SWISSW!$I:$I,WINS_NO_MIRROR!$A3,SWISSW!$J:$J,WINS_NO_MIRROR!B$1,SWISSW!$F:$F,"Won")+COUNTIFS(SWISSW!$I:$I,WINS_NO_MIRROR!B$1,SWISSW!$J:$J,WINS_NO_MIRROR!$A3,SWISSW!$F:$F,"Lost")))*IF(ROW()=COLUMN(),0,1)</f>
        <v>66</v>
      </c>
      <c r="C3" s="11">
        <f ca="1">((COUNTIFS(SWISSW!$I:$I,WINS_NO_MIRROR!$A3,SWISSW!$J:$J,WINS_NO_MIRROR!C$1,SWISSW!$F:$F,"Won")+COUNTIFS(SWISSW!$I:$I,WINS_NO_MIRROR!C$1,SWISSW!$J:$J,WINS_NO_MIRROR!$A3,SWISSW!$F:$F,"Lost")))*IF(ROW()=COLUMN(),0,1)</f>
        <v>0</v>
      </c>
      <c r="D3" s="11">
        <f ca="1">((COUNTIFS(SWISSW!$I:$I,WINS_NO_MIRROR!$A3,SWISSW!$J:$J,WINS_NO_MIRROR!D$1,SWISSW!$F:$F,"Won")+COUNTIFS(SWISSW!$I:$I,WINS_NO_MIRROR!D$1,SWISSW!$J:$J,WINS_NO_MIRROR!$A3,SWISSW!$F:$F,"Lost")))*IF(ROW()=COLUMN(),0,1)</f>
        <v>34</v>
      </c>
      <c r="E3" s="11">
        <f ca="1">((COUNTIFS(SWISSW!$I:$I,WINS_NO_MIRROR!$A3,SWISSW!$J:$J,WINS_NO_MIRROR!E$1,SWISSW!$F:$F,"Won")+COUNTIFS(SWISSW!$I:$I,WINS_NO_MIRROR!E$1,SWISSW!$J:$J,WINS_NO_MIRROR!$A3,SWISSW!$F:$F,"Lost")))*IF(ROW()=COLUMN(),0,1)</f>
        <v>41</v>
      </c>
      <c r="F3" s="11">
        <f ca="1">((COUNTIFS(SWISSW!$I:$I,WINS_NO_MIRROR!$A3,SWISSW!$J:$J,WINS_NO_MIRROR!F$1,SWISSW!$F:$F,"Won")+COUNTIFS(SWISSW!$I:$I,WINS_NO_MIRROR!F$1,SWISSW!$J:$J,WINS_NO_MIRROR!$A3,SWISSW!$F:$F,"Lost")))*IF(ROW()=COLUMN(),0,1)</f>
        <v>37</v>
      </c>
      <c r="G3" s="11">
        <f ca="1">((COUNTIFS(SWISSW!$I:$I,WINS_NO_MIRROR!$A3,SWISSW!$J:$J,WINS_NO_MIRROR!G$1,SWISSW!$F:$F,"Won")+COUNTIFS(SWISSW!$I:$I,WINS_NO_MIRROR!G$1,SWISSW!$J:$J,WINS_NO_MIRROR!$A3,SWISSW!$F:$F,"Lost")))*IF(ROW()=COLUMN(),0,1)</f>
        <v>21</v>
      </c>
      <c r="H3" s="11">
        <f ca="1">((COUNTIFS(SWISSW!$I:$I,WINS_NO_MIRROR!$A3,SWISSW!$J:$J,WINS_NO_MIRROR!H$1,SWISSW!$F:$F,"Won")+COUNTIFS(SWISSW!$I:$I,WINS_NO_MIRROR!H$1,SWISSW!$J:$J,WINS_NO_MIRROR!$A3,SWISSW!$F:$F,"Lost")))*IF(ROW()=COLUMN(),0,1)</f>
        <v>25</v>
      </c>
      <c r="I3" s="11">
        <f ca="1">((COUNTIFS(SWISSW!$I:$I,WINS_NO_MIRROR!$A3,SWISSW!$J:$J,WINS_NO_MIRROR!I$1,SWISSW!$F:$F,"Won")+COUNTIFS(SWISSW!$I:$I,WINS_NO_MIRROR!I$1,SWISSW!$J:$J,WINS_NO_MIRROR!$A3,SWISSW!$F:$F,"Lost")))*IF(ROW()=COLUMN(),0,1)</f>
        <v>29</v>
      </c>
      <c r="J3" s="11">
        <f ca="1">((COUNTIFS(SWISSW!$I:$I,WINS_NO_MIRROR!$A3,SWISSW!$J:$J,WINS_NO_MIRROR!J$1,SWISSW!$F:$F,"Won")+COUNTIFS(SWISSW!$I:$I,WINS_NO_MIRROR!J$1,SWISSW!$J:$J,WINS_NO_MIRROR!$A3,SWISSW!$F:$F,"Lost")))*IF(ROW()=COLUMN(),0,1)</f>
        <v>6</v>
      </c>
      <c r="K3" s="11">
        <f ca="1">((COUNTIFS(SWISSW!$I:$I,WINS_NO_MIRROR!$A3,SWISSW!$J:$J,WINS_NO_MIRROR!K$1,SWISSW!$F:$F,"Won")+COUNTIFS(SWISSW!$I:$I,WINS_NO_MIRROR!K$1,SWISSW!$J:$J,WINS_NO_MIRROR!$A3,SWISSW!$F:$F,"Lost")))*IF(ROW()=COLUMN(),0,1)</f>
        <v>12</v>
      </c>
      <c r="L3" s="11">
        <f ca="1">((COUNTIFS(SWISSW!$I:$I,WINS_NO_MIRROR!$A3,SWISSW!$J:$J,WINS_NO_MIRROR!L$1,SWISSW!$F:$F,"Won")+COUNTIFS(SWISSW!$I:$I,WINS_NO_MIRROR!L$1,SWISSW!$J:$J,WINS_NO_MIRROR!$A3,SWISSW!$F:$F,"Lost")))*IF(ROW()=COLUMN(),0,1)</f>
        <v>10</v>
      </c>
      <c r="M3" s="11">
        <f ca="1">((COUNTIFS(SWISSW!$I:$I,WINS_NO_MIRROR!$A3,SWISSW!$J:$J,WINS_NO_MIRROR!M$1,SWISSW!$F:$F,"Won")+COUNTIFS(SWISSW!$I:$I,WINS_NO_MIRROR!M$1,SWISSW!$J:$J,WINS_NO_MIRROR!$A3,SWISSW!$F:$F,"Lost")))*IF(ROW()=COLUMN(),0,1)</f>
        <v>10</v>
      </c>
      <c r="N3" s="11">
        <f ca="1">((COUNTIFS(SWISSW!$I:$I,WINS_NO_MIRROR!$A3,SWISSW!$J:$J,WINS_NO_MIRROR!N$1,SWISSW!$F:$F,"Won")+COUNTIFS(SWISSW!$I:$I,WINS_NO_MIRROR!N$1,SWISSW!$J:$J,WINS_NO_MIRROR!$A3,SWISSW!$F:$F,"Lost")))*IF(ROW()=COLUMN(),0,1)</f>
        <v>7</v>
      </c>
      <c r="O3" s="11">
        <f ca="1">((COUNTIFS(SWISSW!$I:$I,WINS_NO_MIRROR!$A3,SWISSW!$J:$J,WINS_NO_MIRROR!O$1,SWISSW!$F:$F,"Won")+COUNTIFS(SWISSW!$I:$I,WINS_NO_MIRROR!O$1,SWISSW!$J:$J,WINS_NO_MIRROR!$A3,SWISSW!$F:$F,"Lost")))*IF(ROW()=COLUMN(),0,1)</f>
        <v>10</v>
      </c>
      <c r="P3" s="11">
        <f ca="1">((COUNTIFS(SWISSW!$I:$I,WINS_NO_MIRROR!$A3,SWISSW!$J:$J,WINS_NO_MIRROR!P$1,SWISSW!$F:$F,"Won")+COUNTIFS(SWISSW!$I:$I,WINS_NO_MIRROR!P$1,SWISSW!$J:$J,WINS_NO_MIRROR!$A3,SWISSW!$F:$F,"Lost")))*IF(ROW()=COLUMN(),0,1)</f>
        <v>10</v>
      </c>
      <c r="Q3" s="11">
        <f ca="1">((COUNTIFS(SWISSW!$I:$I,WINS_NO_MIRROR!$A3,SWISSW!$J:$J,WINS_NO_MIRROR!Q$1,SWISSW!$F:$F,"Won")+COUNTIFS(SWISSW!$I:$I,WINS_NO_MIRROR!Q$1,SWISSW!$J:$J,WINS_NO_MIRROR!$A3,SWISSW!$F:$F,"Lost")))*IF(ROW()=COLUMN(),0,1)</f>
        <v>7</v>
      </c>
      <c r="R3" s="11">
        <f ca="1">((COUNTIFS(SWISSW!$I:$I,WINS_NO_MIRROR!$A3,SWISSW!$J:$J,WINS_NO_MIRROR!R$1,SWISSW!$F:$F,"Won")+COUNTIFS(SWISSW!$I:$I,WINS_NO_MIRROR!R$1,SWISSW!$J:$J,WINS_NO_MIRROR!$A3,SWISSW!$F:$F,"Lost")))*IF(ROW()=COLUMN(),0,1)</f>
        <v>4</v>
      </c>
      <c r="S3" s="11">
        <f ca="1">((COUNTIFS(SWISSW!$I:$I,WINS_NO_MIRROR!$A3,SWISSW!$J:$J,WINS_NO_MIRROR!S$1,SWISSW!$F:$F,"Won")+COUNTIFS(SWISSW!$I:$I,WINS_NO_MIRROR!S$1,SWISSW!$J:$J,WINS_NO_MIRROR!$A3,SWISSW!$F:$F,"Lost")))*IF(ROW()=COLUMN(),0,1)</f>
        <v>3</v>
      </c>
      <c r="T3" s="11">
        <f ca="1">((COUNTIFS(SWISSW!$I:$I,WINS_NO_MIRROR!$A3,SWISSW!$J:$J,WINS_NO_MIRROR!T$1,SWISSW!$F:$F,"Won")+COUNTIFS(SWISSW!$I:$I,WINS_NO_MIRROR!T$1,SWISSW!$J:$J,WINS_NO_MIRROR!$A3,SWISSW!$F:$F,"Lost")))*IF(ROW()=COLUMN(),0,1)</f>
        <v>6</v>
      </c>
      <c r="U3" s="11">
        <f ca="1">((COUNTIFS(SWISSW!$I:$I,WINS_NO_MIRROR!$A3,SWISSW!$J:$J,WINS_NO_MIRROR!U$1,SWISSW!$F:$F,"Won")+COUNTIFS(SWISSW!$I:$I,WINS_NO_MIRROR!U$1,SWISSW!$J:$J,WINS_NO_MIRROR!$A3,SWISSW!$F:$F,"Lost")))*IF(ROW()=COLUMN(),0,1)</f>
        <v>1</v>
      </c>
      <c r="V3" s="11">
        <f ca="1">((COUNTIFS(SWISSW!$I:$I,WINS_NO_MIRROR!$A3,SWISSW!$J:$J,WINS_NO_MIRROR!V$1,SWISSW!$F:$F,"Won")+COUNTIFS(SWISSW!$I:$I,WINS_NO_MIRROR!V$1,SWISSW!$J:$J,WINS_NO_MIRROR!$A3,SWISSW!$F:$F,"Lost")))*IF(ROW()=COLUMN(),0,1)</f>
        <v>3</v>
      </c>
      <c r="W3" s="11">
        <f ca="1">((COUNTIFS(SWISSW!$I:$I,WINS_NO_MIRROR!$A3,SWISSW!$J:$J,WINS_NO_MIRROR!W$1,SWISSW!$F:$F,"Won")+COUNTIFS(SWISSW!$I:$I,WINS_NO_MIRROR!W$1,SWISSW!$J:$J,WINS_NO_MIRROR!$A3,SWISSW!$F:$F,"Lost")))*IF(ROW()=COLUMN(),0,1)</f>
        <v>2</v>
      </c>
      <c r="X3" s="11">
        <f ca="1">((COUNTIFS(SWISSW!$I:$I,WINS_NO_MIRROR!$A3,SWISSW!$J:$J,WINS_NO_MIRROR!X$1,SWISSW!$F:$F,"Won")+COUNTIFS(SWISSW!$I:$I,WINS_NO_MIRROR!X$1,SWISSW!$J:$J,WINS_NO_MIRROR!$A3,SWISSW!$F:$F,"Lost")))*IF(ROW()=COLUMN(),0,1)</f>
        <v>4</v>
      </c>
      <c r="Y3" s="11">
        <f ca="1">((COUNTIFS(SWISSW!$I:$I,WINS_NO_MIRROR!$A3,SWISSW!$J:$J,WINS_NO_MIRROR!Y$1,SWISSW!$F:$F,"Won")+COUNTIFS(SWISSW!$I:$I,WINS_NO_MIRROR!Y$1,SWISSW!$J:$J,WINS_NO_MIRROR!$A3,SWISSW!$F:$F,"Lost")))*IF(ROW()=COLUMN(),0,1)</f>
        <v>4</v>
      </c>
      <c r="Z3" s="11">
        <f ca="1">((COUNTIFS(SWISSW!$I:$I,WINS_NO_MIRROR!$A3,SWISSW!$J:$J,WINS_NO_MIRROR!Z$1,SWISSW!$F:$F,"Won")+COUNTIFS(SWISSW!$I:$I,WINS_NO_MIRROR!Z$1,SWISSW!$J:$J,WINS_NO_MIRROR!$A3,SWISSW!$F:$F,"Lost")))*IF(ROW()=COLUMN(),0,1)</f>
        <v>1</v>
      </c>
      <c r="AA3" s="11">
        <f ca="1">((COUNTIFS(SWISSW!$I:$I,WINS_NO_MIRROR!$A3,SWISSW!$J:$J,WINS_NO_MIRROR!AA$1,SWISSW!$F:$F,"Won")+COUNTIFS(SWISSW!$I:$I,WINS_NO_MIRROR!AA$1,SWISSW!$J:$J,WINS_NO_MIRROR!$A3,SWISSW!$F:$F,"Lost")))*IF(ROW()=COLUMN(),0,1)</f>
        <v>6</v>
      </c>
      <c r="AB3" s="11">
        <f ca="1">((COUNTIFS(SWISSW!$I:$I,WINS_NO_MIRROR!$A3,SWISSW!$J:$J,WINS_NO_MIRROR!AB$1,SWISSW!$F:$F,"Won")+COUNTIFS(SWISSW!$I:$I,WINS_NO_MIRROR!AB$1,SWISSW!$J:$J,WINS_NO_MIRROR!$A3,SWISSW!$F:$F,"Lost")))*IF(ROW()=COLUMN(),0,1)</f>
        <v>4</v>
      </c>
      <c r="AC3" s="11">
        <f ca="1">((COUNTIFS(SWISSW!$I:$I,WINS_NO_MIRROR!$A3,SWISSW!$J:$J,WINS_NO_MIRROR!AC$1,SWISSW!$F:$F,"Won")+COUNTIFS(SWISSW!$I:$I,WINS_NO_MIRROR!AC$1,SWISSW!$J:$J,WINS_NO_MIRROR!$A3,SWISSW!$F:$F,"Lost")))*IF(ROW()=COLUMN(),0,1)</f>
        <v>1</v>
      </c>
      <c r="AD3" s="11">
        <f ca="1">((COUNTIFS(SWISSW!$I:$I,WINS_NO_MIRROR!$A3,SWISSW!$J:$J,WINS_NO_MIRROR!AD$1,SWISSW!$F:$F,"Won")+COUNTIFS(SWISSW!$I:$I,WINS_NO_MIRROR!AD$1,SWISSW!$J:$J,WINS_NO_MIRROR!$A3,SWISSW!$F:$F,"Lost")))*IF(ROW()=COLUMN(),0,1)</f>
        <v>1</v>
      </c>
      <c r="AE3" s="11">
        <f ca="1">((COUNTIFS(SWISSW!$I:$I,WINS_NO_MIRROR!$A3,SWISSW!$J:$J,WINS_NO_MIRROR!AE$1,SWISSW!$F:$F,"Won")+COUNTIFS(SWISSW!$I:$I,WINS_NO_MIRROR!AE$1,SWISSW!$J:$J,WINS_NO_MIRROR!$A3,SWISSW!$F:$F,"Lost")))*IF(ROW()=COLUMN(),0,1)</f>
        <v>3</v>
      </c>
      <c r="AF3" s="11">
        <f ca="1">((COUNTIFS(SWISSW!$I:$I,WINS_NO_MIRROR!$A3,SWISSW!$J:$J,WINS_NO_MIRROR!AF$1,SWISSW!$F:$F,"Won")+COUNTIFS(SWISSW!$I:$I,WINS_NO_MIRROR!AF$1,SWISSW!$J:$J,WINS_NO_MIRROR!$A3,SWISSW!$F:$F,"Lost")))*IF(ROW()=COLUMN(),0,1)</f>
        <v>1</v>
      </c>
      <c r="AG3" s="11">
        <f ca="1">((COUNTIFS(SWISSW!$I:$I,WINS_NO_MIRROR!$A3,SWISSW!$J:$J,WINS_NO_MIRROR!AG$1,SWISSW!$F:$F,"Won")+COUNTIFS(SWISSW!$I:$I,WINS_NO_MIRROR!AG$1,SWISSW!$J:$J,WINS_NO_MIRROR!$A3,SWISSW!$F:$F,"Lost")))*IF(ROW()=COLUMN(),0,1)</f>
        <v>2</v>
      </c>
      <c r="AH3" s="11">
        <f ca="1">((COUNTIFS(SWISSW!$I:$I,WINS_NO_MIRROR!$A3,SWISSW!$J:$J,WINS_NO_MIRROR!AH$1,SWISSW!$F:$F,"Won")+COUNTIFS(SWISSW!$I:$I,WINS_NO_MIRROR!AH$1,SWISSW!$J:$J,WINS_NO_MIRROR!$A3,SWISSW!$F:$F,"Lost")))*IF(ROW()=COLUMN(),0,1)</f>
        <v>1</v>
      </c>
      <c r="AI3" s="11">
        <f ca="1">((COUNTIFS(SWISSW!$I:$I,WINS_NO_MIRROR!$A3,SWISSW!$J:$J,WINS_NO_MIRROR!AI$1,SWISSW!$F:$F,"Won")+COUNTIFS(SWISSW!$I:$I,WINS_NO_MIRROR!AI$1,SWISSW!$J:$J,WINS_NO_MIRROR!$A3,SWISSW!$F:$F,"Lost")))*IF(ROW()=COLUMN(),0,1)</f>
        <v>1</v>
      </c>
      <c r="AJ3" s="11">
        <f ca="1">((COUNTIFS(SWISSW!$I:$I,WINS_NO_MIRROR!$A3,SWISSW!$J:$J,WINS_NO_MIRROR!AJ$1,SWISSW!$F:$F,"Won")+COUNTIFS(SWISSW!$I:$I,WINS_NO_MIRROR!AJ$1,SWISSW!$J:$J,WINS_NO_MIRROR!$A3,SWISSW!$F:$F,"Lost")))*IF(ROW()=COLUMN(),0,1)</f>
        <v>0</v>
      </c>
      <c r="AK3" s="11">
        <f ca="1">((COUNTIFS(SWISSW!$I:$I,WINS_NO_MIRROR!$A3,SWISSW!$J:$J,WINS_NO_MIRROR!AK$1,SWISSW!$F:$F,"Won")+COUNTIFS(SWISSW!$I:$I,WINS_NO_MIRROR!AK$1,SWISSW!$J:$J,WINS_NO_MIRROR!$A3,SWISSW!$F:$F,"Lost")))*IF(ROW()=COLUMN(),0,1)</f>
        <v>0</v>
      </c>
      <c r="AL3" s="11">
        <f ca="1">((COUNTIFS(SWISSW!$I:$I,WINS_NO_MIRROR!$A3,SWISSW!$J:$J,WINS_NO_MIRROR!AL$1,SWISSW!$F:$F,"Won")+COUNTIFS(SWISSW!$I:$I,WINS_NO_MIRROR!AL$1,SWISSW!$J:$J,WINS_NO_MIRROR!$A3,SWISSW!$F:$F,"Lost")))*IF(ROW()=COLUMN(),0,1)</f>
        <v>0</v>
      </c>
      <c r="AM3" s="11">
        <f ca="1">((COUNTIFS(SWISSW!$I:$I,WINS_NO_MIRROR!$A3,SWISSW!$J:$J,WINS_NO_MIRROR!AM$1,SWISSW!$F:$F,"Won")+COUNTIFS(SWISSW!$I:$I,WINS_NO_MIRROR!AM$1,SWISSW!$J:$J,WINS_NO_MIRROR!$A3,SWISSW!$F:$F,"Lost")))*IF(ROW()=COLUMN(),0,1)</f>
        <v>0</v>
      </c>
      <c r="AN3" s="11">
        <f ca="1">((COUNTIFS(SWISSW!$I:$I,WINS_NO_MIRROR!$A3,SWISSW!$J:$J,WINS_NO_MIRROR!AN$1,SWISSW!$F:$F,"Won")+COUNTIFS(SWISSW!$I:$I,WINS_NO_MIRROR!AN$1,SWISSW!$J:$J,WINS_NO_MIRROR!$A3,SWISSW!$F:$F,"Lost")))*IF(ROW()=COLUMN(),0,1)</f>
        <v>1</v>
      </c>
      <c r="AO3" s="11">
        <f ca="1">((COUNTIFS(SWISSW!$I:$I,WINS_NO_MIRROR!$A3,SWISSW!$J:$J,WINS_NO_MIRROR!AO$1,SWISSW!$F:$F,"Won")+COUNTIFS(SWISSW!$I:$I,WINS_NO_MIRROR!AO$1,SWISSW!$J:$J,WINS_NO_MIRROR!$A3,SWISSW!$F:$F,"Lost")))*IF(ROW()=COLUMN(),0,1)</f>
        <v>1</v>
      </c>
      <c r="AP3" s="11">
        <f ca="1">((COUNTIFS(SWISSW!$I:$I,WINS_NO_MIRROR!$A3,SWISSW!$J:$J,WINS_NO_MIRROR!AP$1,SWISSW!$F:$F,"Won")+COUNTIFS(SWISSW!$I:$I,WINS_NO_MIRROR!AP$1,SWISSW!$J:$J,WINS_NO_MIRROR!$A3,SWISSW!$F:$F,"Lost")))*IF(ROW()=COLUMN(),0,1)</f>
        <v>0</v>
      </c>
      <c r="AQ3" s="11">
        <f ca="1">((COUNTIFS(SWISSW!$I:$I,WINS_NO_MIRROR!$A3,SWISSW!$J:$J,WINS_NO_MIRROR!AQ$1,SWISSW!$F:$F,"Won")+COUNTIFS(SWISSW!$I:$I,WINS_NO_MIRROR!AQ$1,SWISSW!$J:$J,WINS_NO_MIRROR!$A3,SWISSW!$F:$F,"Lost")))*IF(ROW()=COLUMN(),0,1)</f>
        <v>1</v>
      </c>
      <c r="AR3" s="11">
        <f ca="1">((COUNTIFS(SWISSW!$I:$I,WINS_NO_MIRROR!$A3,SWISSW!$J:$J,WINS_NO_MIRROR!AR$1,SWISSW!$F:$F,"Won")+COUNTIFS(SWISSW!$I:$I,WINS_NO_MIRROR!AR$1,SWISSW!$J:$J,WINS_NO_MIRROR!$A3,SWISSW!$F:$F,"Lost")))*IF(ROW()=COLUMN(),0,1)</f>
        <v>0</v>
      </c>
      <c r="AS3" s="11">
        <f ca="1">((COUNTIFS(SWISSW!$I:$I,WINS_NO_MIRROR!$A3,SWISSW!$J:$J,WINS_NO_MIRROR!AS$1,SWISSW!$F:$F,"Won")+COUNTIFS(SWISSW!$I:$I,WINS_NO_MIRROR!AS$1,SWISSW!$J:$J,WINS_NO_MIRROR!$A3,SWISSW!$F:$F,"Lost")))*IF(ROW()=COLUMN(),0,1)</f>
        <v>0</v>
      </c>
      <c r="AT3" s="11">
        <f ca="1">((COUNTIFS(SWISSW!$I:$I,WINS_NO_MIRROR!$A3,SWISSW!$J:$J,WINS_NO_MIRROR!AT$1,SWISSW!$F:$F,"Won")+COUNTIFS(SWISSW!$I:$I,WINS_NO_MIRROR!AT$1,SWISSW!$J:$J,WINS_NO_MIRROR!$A3,SWISSW!$F:$F,"Lost")))*IF(ROW()=COLUMN(),0,1)</f>
        <v>1</v>
      </c>
      <c r="AU3" s="11">
        <f ca="1">((COUNTIFS(SWISSW!$I:$I,WINS_NO_MIRROR!$A3,SWISSW!$J:$J,WINS_NO_MIRROR!AU$1,SWISSW!$F:$F,"Won")+COUNTIFS(SWISSW!$I:$I,WINS_NO_MIRROR!AU$1,SWISSW!$J:$J,WINS_NO_MIRROR!$A3,SWISSW!$F:$F,"Lost")))*IF(ROW()=COLUMN(),0,1)</f>
        <v>1</v>
      </c>
      <c r="AV3" s="11">
        <f ca="1">((COUNTIFS(SWISSW!$I:$I,WINS_NO_MIRROR!$A3,SWISSW!$J:$J,WINS_NO_MIRROR!AV$1,SWISSW!$F:$F,"Won")+COUNTIFS(SWISSW!$I:$I,WINS_NO_MIRROR!AV$1,SWISSW!$J:$J,WINS_NO_MIRROR!$A3,SWISSW!$F:$F,"Lost")))*IF(ROW()=COLUMN(),0,1)</f>
        <v>1</v>
      </c>
      <c r="AW3" s="11">
        <f ca="1">((COUNTIFS(SWISSW!$I:$I,WINS_NO_MIRROR!$A3,SWISSW!$J:$J,WINS_NO_MIRROR!AW$1,SWISSW!$F:$F,"Won")+COUNTIFS(SWISSW!$I:$I,WINS_NO_MIRROR!AW$1,SWISSW!$J:$J,WINS_NO_MIRROR!$A3,SWISSW!$F:$F,"Lost")))*IF(ROW()=COLUMN(),0,1)</f>
        <v>0</v>
      </c>
      <c r="AX3" s="11">
        <f ca="1">((COUNTIFS(SWISSW!$I:$I,WINS_NO_MIRROR!$A3,SWISSW!$J:$J,WINS_NO_MIRROR!AX$1,SWISSW!$F:$F,"Won")+COUNTIFS(SWISSW!$I:$I,WINS_NO_MIRROR!AX$1,SWISSW!$J:$J,WINS_NO_MIRROR!$A3,SWISSW!$F:$F,"Lost")))*IF(ROW()=COLUMN(),0,1)</f>
        <v>3</v>
      </c>
      <c r="AY3" s="11">
        <f ca="1">((COUNTIFS(SWISSW!$I:$I,WINS_NO_MIRROR!$A3,SWISSW!$J:$J,WINS_NO_MIRROR!AY$1,SWISSW!$F:$F,"Won")+COUNTIFS(SWISSW!$I:$I,WINS_NO_MIRROR!AY$1,SWISSW!$J:$J,WINS_NO_MIRROR!$A3,SWISSW!$F:$F,"Lost")))*IF(ROW()=COLUMN(),0,1)</f>
        <v>0</v>
      </c>
      <c r="AZ3" s="11">
        <f ca="1">((COUNTIFS(SWISSW!$I:$I,WINS_NO_MIRROR!$A3,SWISSW!$J:$J,WINS_NO_MIRROR!AZ$1,SWISSW!$F:$F,"Won")+COUNTIFS(SWISSW!$I:$I,WINS_NO_MIRROR!AZ$1,SWISSW!$J:$J,WINS_NO_MIRROR!$A3,SWISSW!$F:$F,"Lost")))*IF(ROW()=COLUMN(),0,1)</f>
        <v>0</v>
      </c>
      <c r="BA3" s="11">
        <f ca="1">((COUNTIFS(SWISSW!$I:$I,WINS_NO_MIRROR!$A3,SWISSW!$J:$J,WINS_NO_MIRROR!BA$1,SWISSW!$F:$F,"Won")+COUNTIFS(SWISSW!$I:$I,WINS_NO_MIRROR!BA$1,SWISSW!$J:$J,WINS_NO_MIRROR!$A3,SWISSW!$F:$F,"Lost")))*IF(ROW()=COLUMN(),0,1)</f>
        <v>0</v>
      </c>
      <c r="BB3" s="11">
        <f ca="1">((COUNTIFS(SWISSW!$I:$I,WINS_NO_MIRROR!$A3,SWISSW!$J:$J,WINS_NO_MIRROR!BB$1,SWISSW!$F:$F,"Won")+COUNTIFS(SWISSW!$I:$I,WINS_NO_MIRROR!BB$1,SWISSW!$J:$J,WINS_NO_MIRROR!$A3,SWISSW!$F:$F,"Lost")))*IF(ROW()=COLUMN(),0,1)</f>
        <v>1</v>
      </c>
      <c r="BC3" s="11">
        <f ca="1">((COUNTIFS(SWISSW!$I:$I,WINS_NO_MIRROR!$A3,SWISSW!$J:$J,WINS_NO_MIRROR!BC$1,SWISSW!$F:$F,"Won")+COUNTIFS(SWISSW!$I:$I,WINS_NO_MIRROR!BC$1,SWISSW!$J:$J,WINS_NO_MIRROR!$A3,SWISSW!$F:$F,"Lost")))*IF(ROW()=COLUMN(),0,1)</f>
        <v>0</v>
      </c>
      <c r="BD3" s="11">
        <f ca="1">((COUNTIFS(SWISSW!$I:$I,WINS_NO_MIRROR!$A3,SWISSW!$J:$J,WINS_NO_MIRROR!BD$1,SWISSW!$F:$F,"Won")+COUNTIFS(SWISSW!$I:$I,WINS_NO_MIRROR!BD$1,SWISSW!$J:$J,WINS_NO_MIRROR!$A3,SWISSW!$F:$F,"Lost")))*IF(ROW()=COLUMN(),0,1)</f>
        <v>1</v>
      </c>
      <c r="BE3" s="11">
        <f ca="1">((COUNTIFS(SWISSW!$I:$I,WINS_NO_MIRROR!$A3,SWISSW!$J:$J,WINS_NO_MIRROR!BE$1,SWISSW!$F:$F,"Won")+COUNTIFS(SWISSW!$I:$I,WINS_NO_MIRROR!BE$1,SWISSW!$J:$J,WINS_NO_MIRROR!$A3,SWISSW!$F:$F,"Lost")))*IF(ROW()=COLUMN(),0,1)</f>
        <v>0</v>
      </c>
      <c r="BF3" s="11">
        <f ca="1">((COUNTIFS(SWISSW!$I:$I,WINS_NO_MIRROR!$A3,SWISSW!$J:$J,WINS_NO_MIRROR!BF$1,SWISSW!$F:$F,"Won")+COUNTIFS(SWISSW!$I:$I,WINS_NO_MIRROR!BF$1,SWISSW!$J:$J,WINS_NO_MIRROR!$A3,SWISSW!$F:$F,"Lost")))*IF(ROW()=COLUMN(),0,1)</f>
        <v>0</v>
      </c>
      <c r="BG3" s="11">
        <f ca="1">((COUNTIFS(SWISSW!$I:$I,WINS_NO_MIRROR!$A3,SWISSW!$J:$J,WINS_NO_MIRROR!BG$1,SWISSW!$F:$F,"Won")+COUNTIFS(SWISSW!$I:$I,WINS_NO_MIRROR!BG$1,SWISSW!$J:$J,WINS_NO_MIRROR!$A3,SWISSW!$F:$F,"Lost")))*IF(ROW()=COLUMN(),0,1)</f>
        <v>0</v>
      </c>
      <c r="BH3" s="11">
        <f ca="1">((COUNTIFS(SWISSW!$I:$I,WINS_NO_MIRROR!$A3,SWISSW!$J:$J,WINS_NO_MIRROR!BH$1,SWISSW!$F:$F,"Won")+COUNTIFS(SWISSW!$I:$I,WINS_NO_MIRROR!BH$1,SWISSW!$J:$J,WINS_NO_MIRROR!$A3,SWISSW!$F:$F,"Lost")))*IF(ROW()=COLUMN(),0,1)</f>
        <v>0</v>
      </c>
      <c r="BI3" s="11">
        <f ca="1">((COUNTIFS(SWISSW!$I:$I,WINS_NO_MIRROR!$A3,SWISSW!$J:$J,WINS_NO_MIRROR!BI$1,SWISSW!$F:$F,"Won")+COUNTIFS(SWISSW!$I:$I,WINS_NO_MIRROR!BI$1,SWISSW!$J:$J,WINS_NO_MIRROR!$A3,SWISSW!$F:$F,"Lost")))*IF(ROW()=COLUMN(),0,1)</f>
        <v>0</v>
      </c>
      <c r="BJ3" s="11">
        <f ca="1">((COUNTIFS(SWISSW!$I:$I,WINS_NO_MIRROR!$A3,SWISSW!$J:$J,WINS_NO_MIRROR!BJ$1,SWISSW!$F:$F,"Won")+COUNTIFS(SWISSW!$I:$I,WINS_NO_MIRROR!BJ$1,SWISSW!$J:$J,WINS_NO_MIRROR!$A3,SWISSW!$F:$F,"Lost")))*IF(ROW()=COLUMN(),0,1)</f>
        <v>1</v>
      </c>
      <c r="BK3" s="11">
        <f ca="1">((COUNTIFS(SWISSW!$I:$I,WINS_NO_MIRROR!$A3,SWISSW!$J:$J,WINS_NO_MIRROR!BK$1,SWISSW!$F:$F,"Won")+COUNTIFS(SWISSW!$I:$I,WINS_NO_MIRROR!BK$1,SWISSW!$J:$J,WINS_NO_MIRROR!$A3,SWISSW!$F:$F,"Lost")))*IF(ROW()=COLUMN(),0,1)</f>
        <v>0</v>
      </c>
      <c r="BL3" s="11">
        <f ca="1">((COUNTIFS(SWISSW!$I:$I,WINS_NO_MIRROR!$A3,SWISSW!$J:$J,WINS_NO_MIRROR!BL$1,SWISSW!$F:$F,"Won")+COUNTIFS(SWISSW!$I:$I,WINS_NO_MIRROR!BL$1,SWISSW!$J:$J,WINS_NO_MIRROR!$A3,SWISSW!$F:$F,"Lost")))*IF(ROW()=COLUMN(),0,1)</f>
        <v>0</v>
      </c>
    </row>
    <row r="4" spans="1:64" s="6" customFormat="1" ht="55" customHeight="1" x14ac:dyDescent="0.25">
      <c r="A4" s="3" t="str">
        <f ca="1">MATCHUP!A4</f>
        <v>Rakdos Madness</v>
      </c>
      <c r="B4" s="11">
        <f ca="1">((COUNTIFS(SWISSW!$I:$I,WINS_NO_MIRROR!$A4,SWISSW!$J:$J,WINS_NO_MIRROR!B$1,SWISSW!$F:$F,"Won")+COUNTIFS(SWISSW!$I:$I,WINS_NO_MIRROR!B$1,SWISSW!$J:$J,WINS_NO_MIRROR!$A4,SWISSW!$F:$F,"Lost")))*IF(ROW()=COLUMN(),0,1)</f>
        <v>31</v>
      </c>
      <c r="C4" s="11">
        <f ca="1">((COUNTIFS(SWISSW!$I:$I,WINS_NO_MIRROR!$A4,SWISSW!$J:$J,WINS_NO_MIRROR!C$1,SWISSW!$F:$F,"Won")+COUNTIFS(SWISSW!$I:$I,WINS_NO_MIRROR!C$1,SWISSW!$J:$J,WINS_NO_MIRROR!$A4,SWISSW!$F:$F,"Lost")))*IF(ROW()=COLUMN(),0,1)</f>
        <v>27</v>
      </c>
      <c r="D4" s="11">
        <f ca="1">((COUNTIFS(SWISSW!$I:$I,WINS_NO_MIRROR!$A4,SWISSW!$J:$J,WINS_NO_MIRROR!D$1,SWISSW!$F:$F,"Won")+COUNTIFS(SWISSW!$I:$I,WINS_NO_MIRROR!D$1,SWISSW!$J:$J,WINS_NO_MIRROR!$A4,SWISSW!$F:$F,"Lost")))*IF(ROW()=COLUMN(),0,1)</f>
        <v>0</v>
      </c>
      <c r="E4" s="11">
        <f ca="1">((COUNTIFS(SWISSW!$I:$I,WINS_NO_MIRROR!$A4,SWISSW!$J:$J,WINS_NO_MIRROR!E$1,SWISSW!$F:$F,"Won")+COUNTIFS(SWISSW!$I:$I,WINS_NO_MIRROR!E$1,SWISSW!$J:$J,WINS_NO_MIRROR!$A4,SWISSW!$F:$F,"Lost")))*IF(ROW()=COLUMN(),0,1)</f>
        <v>13</v>
      </c>
      <c r="F4" s="11">
        <f ca="1">((COUNTIFS(SWISSW!$I:$I,WINS_NO_MIRROR!$A4,SWISSW!$J:$J,WINS_NO_MIRROR!F$1,SWISSW!$F:$F,"Won")+COUNTIFS(SWISSW!$I:$I,WINS_NO_MIRROR!F$1,SWISSW!$J:$J,WINS_NO_MIRROR!$A4,SWISSW!$F:$F,"Lost")))*IF(ROW()=COLUMN(),0,1)</f>
        <v>32</v>
      </c>
      <c r="G4" s="11">
        <f ca="1">((COUNTIFS(SWISSW!$I:$I,WINS_NO_MIRROR!$A4,SWISSW!$J:$J,WINS_NO_MIRROR!G$1,SWISSW!$F:$F,"Won")+COUNTIFS(SWISSW!$I:$I,WINS_NO_MIRROR!G$1,SWISSW!$J:$J,WINS_NO_MIRROR!$A4,SWISSW!$F:$F,"Lost")))*IF(ROW()=COLUMN(),0,1)</f>
        <v>11</v>
      </c>
      <c r="H4" s="11">
        <f ca="1">((COUNTIFS(SWISSW!$I:$I,WINS_NO_MIRROR!$A4,SWISSW!$J:$J,WINS_NO_MIRROR!H$1,SWISSW!$F:$F,"Won")+COUNTIFS(SWISSW!$I:$I,WINS_NO_MIRROR!H$1,SWISSW!$J:$J,WINS_NO_MIRROR!$A4,SWISSW!$F:$F,"Lost")))*IF(ROW()=COLUMN(),0,1)</f>
        <v>7</v>
      </c>
      <c r="I4" s="11">
        <f ca="1">((COUNTIFS(SWISSW!$I:$I,WINS_NO_MIRROR!$A4,SWISSW!$J:$J,WINS_NO_MIRROR!I$1,SWISSW!$F:$F,"Won")+COUNTIFS(SWISSW!$I:$I,WINS_NO_MIRROR!I$1,SWISSW!$J:$J,WINS_NO_MIRROR!$A4,SWISSW!$F:$F,"Lost")))*IF(ROW()=COLUMN(),0,1)</f>
        <v>13</v>
      </c>
      <c r="J4" s="11">
        <f ca="1">((COUNTIFS(SWISSW!$I:$I,WINS_NO_MIRROR!$A4,SWISSW!$J:$J,WINS_NO_MIRROR!J$1,SWISSW!$F:$F,"Won")+COUNTIFS(SWISSW!$I:$I,WINS_NO_MIRROR!J$1,SWISSW!$J:$J,WINS_NO_MIRROR!$A4,SWISSW!$F:$F,"Lost")))*IF(ROW()=COLUMN(),0,1)</f>
        <v>8</v>
      </c>
      <c r="K4" s="11">
        <f ca="1">((COUNTIFS(SWISSW!$I:$I,WINS_NO_MIRROR!$A4,SWISSW!$J:$J,WINS_NO_MIRROR!K$1,SWISSW!$F:$F,"Won")+COUNTIFS(SWISSW!$I:$I,WINS_NO_MIRROR!K$1,SWISSW!$J:$J,WINS_NO_MIRROR!$A4,SWISSW!$F:$F,"Lost")))*IF(ROW()=COLUMN(),0,1)</f>
        <v>6</v>
      </c>
      <c r="L4" s="11">
        <f ca="1">((COUNTIFS(SWISSW!$I:$I,WINS_NO_MIRROR!$A4,SWISSW!$J:$J,WINS_NO_MIRROR!L$1,SWISSW!$F:$F,"Won")+COUNTIFS(SWISSW!$I:$I,WINS_NO_MIRROR!L$1,SWISSW!$J:$J,WINS_NO_MIRROR!$A4,SWISSW!$F:$F,"Lost")))*IF(ROW()=COLUMN(),0,1)</f>
        <v>1</v>
      </c>
      <c r="M4" s="11">
        <f ca="1">((COUNTIFS(SWISSW!$I:$I,WINS_NO_MIRROR!$A4,SWISSW!$J:$J,WINS_NO_MIRROR!M$1,SWISSW!$F:$F,"Won")+COUNTIFS(SWISSW!$I:$I,WINS_NO_MIRROR!M$1,SWISSW!$J:$J,WINS_NO_MIRROR!$A4,SWISSW!$F:$F,"Lost")))*IF(ROW()=COLUMN(),0,1)</f>
        <v>8</v>
      </c>
      <c r="N4" s="11">
        <f ca="1">((COUNTIFS(SWISSW!$I:$I,WINS_NO_MIRROR!$A4,SWISSW!$J:$J,WINS_NO_MIRROR!N$1,SWISSW!$F:$F,"Won")+COUNTIFS(SWISSW!$I:$I,WINS_NO_MIRROR!N$1,SWISSW!$J:$J,WINS_NO_MIRROR!$A4,SWISSW!$F:$F,"Lost")))*IF(ROW()=COLUMN(),0,1)</f>
        <v>10</v>
      </c>
      <c r="O4" s="11">
        <f ca="1">((COUNTIFS(SWISSW!$I:$I,WINS_NO_MIRROR!$A4,SWISSW!$J:$J,WINS_NO_MIRROR!O$1,SWISSW!$F:$F,"Won")+COUNTIFS(SWISSW!$I:$I,WINS_NO_MIRROR!O$1,SWISSW!$J:$J,WINS_NO_MIRROR!$A4,SWISSW!$F:$F,"Lost")))*IF(ROW()=COLUMN(),0,1)</f>
        <v>6</v>
      </c>
      <c r="P4" s="11">
        <f ca="1">((COUNTIFS(SWISSW!$I:$I,WINS_NO_MIRROR!$A4,SWISSW!$J:$J,WINS_NO_MIRROR!P$1,SWISSW!$F:$F,"Won")+COUNTIFS(SWISSW!$I:$I,WINS_NO_MIRROR!P$1,SWISSW!$J:$J,WINS_NO_MIRROR!$A4,SWISSW!$F:$F,"Lost")))*IF(ROW()=COLUMN(),0,1)</f>
        <v>6</v>
      </c>
      <c r="Q4" s="11">
        <f ca="1">((COUNTIFS(SWISSW!$I:$I,WINS_NO_MIRROR!$A4,SWISSW!$J:$J,WINS_NO_MIRROR!Q$1,SWISSW!$F:$F,"Won")+COUNTIFS(SWISSW!$I:$I,WINS_NO_MIRROR!Q$1,SWISSW!$J:$J,WINS_NO_MIRROR!$A4,SWISSW!$F:$F,"Lost")))*IF(ROW()=COLUMN(),0,1)</f>
        <v>9</v>
      </c>
      <c r="R4" s="11">
        <f ca="1">((COUNTIFS(SWISSW!$I:$I,WINS_NO_MIRROR!$A4,SWISSW!$J:$J,WINS_NO_MIRROR!R$1,SWISSW!$F:$F,"Won")+COUNTIFS(SWISSW!$I:$I,WINS_NO_MIRROR!R$1,SWISSW!$J:$J,WINS_NO_MIRROR!$A4,SWISSW!$F:$F,"Lost")))*IF(ROW()=COLUMN(),0,1)</f>
        <v>3</v>
      </c>
      <c r="S4" s="11">
        <f ca="1">((COUNTIFS(SWISSW!$I:$I,WINS_NO_MIRROR!$A4,SWISSW!$J:$J,WINS_NO_MIRROR!S$1,SWISSW!$F:$F,"Won")+COUNTIFS(SWISSW!$I:$I,WINS_NO_MIRROR!S$1,SWISSW!$J:$J,WINS_NO_MIRROR!$A4,SWISSW!$F:$F,"Lost")))*IF(ROW()=COLUMN(),0,1)</f>
        <v>5</v>
      </c>
      <c r="T4" s="11">
        <f ca="1">((COUNTIFS(SWISSW!$I:$I,WINS_NO_MIRROR!$A4,SWISSW!$J:$J,WINS_NO_MIRROR!T$1,SWISSW!$F:$F,"Won")+COUNTIFS(SWISSW!$I:$I,WINS_NO_MIRROR!T$1,SWISSW!$J:$J,WINS_NO_MIRROR!$A4,SWISSW!$F:$F,"Lost")))*IF(ROW()=COLUMN(),0,1)</f>
        <v>3</v>
      </c>
      <c r="U4" s="11">
        <f ca="1">((COUNTIFS(SWISSW!$I:$I,WINS_NO_MIRROR!$A4,SWISSW!$J:$J,WINS_NO_MIRROR!U$1,SWISSW!$F:$F,"Won")+COUNTIFS(SWISSW!$I:$I,WINS_NO_MIRROR!U$1,SWISSW!$J:$J,WINS_NO_MIRROR!$A4,SWISSW!$F:$F,"Lost")))*IF(ROW()=COLUMN(),0,1)</f>
        <v>1</v>
      </c>
      <c r="V4" s="11">
        <f ca="1">((COUNTIFS(SWISSW!$I:$I,WINS_NO_MIRROR!$A4,SWISSW!$J:$J,WINS_NO_MIRROR!V$1,SWISSW!$F:$F,"Won")+COUNTIFS(SWISSW!$I:$I,WINS_NO_MIRROR!V$1,SWISSW!$J:$J,WINS_NO_MIRROR!$A4,SWISSW!$F:$F,"Lost")))*IF(ROW()=COLUMN(),0,1)</f>
        <v>5</v>
      </c>
      <c r="W4" s="11">
        <f ca="1">((COUNTIFS(SWISSW!$I:$I,WINS_NO_MIRROR!$A4,SWISSW!$J:$J,WINS_NO_MIRROR!W$1,SWISSW!$F:$F,"Won")+COUNTIFS(SWISSW!$I:$I,WINS_NO_MIRROR!W$1,SWISSW!$J:$J,WINS_NO_MIRROR!$A4,SWISSW!$F:$F,"Lost")))*IF(ROW()=COLUMN(),0,1)</f>
        <v>3</v>
      </c>
      <c r="X4" s="11">
        <f ca="1">((COUNTIFS(SWISSW!$I:$I,WINS_NO_MIRROR!$A4,SWISSW!$J:$J,WINS_NO_MIRROR!X$1,SWISSW!$F:$F,"Won")+COUNTIFS(SWISSW!$I:$I,WINS_NO_MIRROR!X$1,SWISSW!$J:$J,WINS_NO_MIRROR!$A4,SWISSW!$F:$F,"Lost")))*IF(ROW()=COLUMN(),0,1)</f>
        <v>1</v>
      </c>
      <c r="Y4" s="11">
        <f ca="1">((COUNTIFS(SWISSW!$I:$I,WINS_NO_MIRROR!$A4,SWISSW!$J:$J,WINS_NO_MIRROR!Y$1,SWISSW!$F:$F,"Won")+COUNTIFS(SWISSW!$I:$I,WINS_NO_MIRROR!Y$1,SWISSW!$J:$J,WINS_NO_MIRROR!$A4,SWISSW!$F:$F,"Lost")))*IF(ROW()=COLUMN(),0,1)</f>
        <v>2</v>
      </c>
      <c r="Z4" s="11">
        <f ca="1">((COUNTIFS(SWISSW!$I:$I,WINS_NO_MIRROR!$A4,SWISSW!$J:$J,WINS_NO_MIRROR!Z$1,SWISSW!$F:$F,"Won")+COUNTIFS(SWISSW!$I:$I,WINS_NO_MIRROR!Z$1,SWISSW!$J:$J,WINS_NO_MIRROR!$A4,SWISSW!$F:$F,"Lost")))*IF(ROW()=COLUMN(),0,1)</f>
        <v>1</v>
      </c>
      <c r="AA4" s="11">
        <f ca="1">((COUNTIFS(SWISSW!$I:$I,WINS_NO_MIRROR!$A4,SWISSW!$J:$J,WINS_NO_MIRROR!AA$1,SWISSW!$F:$F,"Won")+COUNTIFS(SWISSW!$I:$I,WINS_NO_MIRROR!AA$1,SWISSW!$J:$J,WINS_NO_MIRROR!$A4,SWISSW!$F:$F,"Lost")))*IF(ROW()=COLUMN(),0,1)</f>
        <v>1</v>
      </c>
      <c r="AB4" s="11">
        <f ca="1">((COUNTIFS(SWISSW!$I:$I,WINS_NO_MIRROR!$A4,SWISSW!$J:$J,WINS_NO_MIRROR!AB$1,SWISSW!$F:$F,"Won")+COUNTIFS(SWISSW!$I:$I,WINS_NO_MIRROR!AB$1,SWISSW!$J:$J,WINS_NO_MIRROR!$A4,SWISSW!$F:$F,"Lost")))*IF(ROW()=COLUMN(),0,1)</f>
        <v>1</v>
      </c>
      <c r="AC4" s="11">
        <f ca="1">((COUNTIFS(SWISSW!$I:$I,WINS_NO_MIRROR!$A4,SWISSW!$J:$J,WINS_NO_MIRROR!AC$1,SWISSW!$F:$F,"Won")+COUNTIFS(SWISSW!$I:$I,WINS_NO_MIRROR!AC$1,SWISSW!$J:$J,WINS_NO_MIRROR!$A4,SWISSW!$F:$F,"Lost")))*IF(ROW()=COLUMN(),0,1)</f>
        <v>0</v>
      </c>
      <c r="AD4" s="11">
        <f ca="1">((COUNTIFS(SWISSW!$I:$I,WINS_NO_MIRROR!$A4,SWISSW!$J:$J,WINS_NO_MIRROR!AD$1,SWISSW!$F:$F,"Won")+COUNTIFS(SWISSW!$I:$I,WINS_NO_MIRROR!AD$1,SWISSW!$J:$J,WINS_NO_MIRROR!$A4,SWISSW!$F:$F,"Lost")))*IF(ROW()=COLUMN(),0,1)</f>
        <v>1</v>
      </c>
      <c r="AE4" s="11">
        <f ca="1">((COUNTIFS(SWISSW!$I:$I,WINS_NO_MIRROR!$A4,SWISSW!$J:$J,WINS_NO_MIRROR!AE$1,SWISSW!$F:$F,"Won")+COUNTIFS(SWISSW!$I:$I,WINS_NO_MIRROR!AE$1,SWISSW!$J:$J,WINS_NO_MIRROR!$A4,SWISSW!$F:$F,"Lost")))*IF(ROW()=COLUMN(),0,1)</f>
        <v>1</v>
      </c>
      <c r="AF4" s="11">
        <f ca="1">((COUNTIFS(SWISSW!$I:$I,WINS_NO_MIRROR!$A4,SWISSW!$J:$J,WINS_NO_MIRROR!AF$1,SWISSW!$F:$F,"Won")+COUNTIFS(SWISSW!$I:$I,WINS_NO_MIRROR!AF$1,SWISSW!$J:$J,WINS_NO_MIRROR!$A4,SWISSW!$F:$F,"Lost")))*IF(ROW()=COLUMN(),0,1)</f>
        <v>1</v>
      </c>
      <c r="AG4" s="11">
        <f ca="1">((COUNTIFS(SWISSW!$I:$I,WINS_NO_MIRROR!$A4,SWISSW!$J:$J,WINS_NO_MIRROR!AG$1,SWISSW!$F:$F,"Won")+COUNTIFS(SWISSW!$I:$I,WINS_NO_MIRROR!AG$1,SWISSW!$J:$J,WINS_NO_MIRROR!$A4,SWISSW!$F:$F,"Lost")))*IF(ROW()=COLUMN(),0,1)</f>
        <v>0</v>
      </c>
      <c r="AH4" s="11">
        <f ca="1">((COUNTIFS(SWISSW!$I:$I,WINS_NO_MIRROR!$A4,SWISSW!$J:$J,WINS_NO_MIRROR!AH$1,SWISSW!$F:$F,"Won")+COUNTIFS(SWISSW!$I:$I,WINS_NO_MIRROR!AH$1,SWISSW!$J:$J,WINS_NO_MIRROR!$A4,SWISSW!$F:$F,"Lost")))*IF(ROW()=COLUMN(),0,1)</f>
        <v>1</v>
      </c>
      <c r="AI4" s="11">
        <f ca="1">((COUNTIFS(SWISSW!$I:$I,WINS_NO_MIRROR!$A4,SWISSW!$J:$J,WINS_NO_MIRROR!AI$1,SWISSW!$F:$F,"Won")+COUNTIFS(SWISSW!$I:$I,WINS_NO_MIRROR!AI$1,SWISSW!$J:$J,WINS_NO_MIRROR!$A4,SWISSW!$F:$F,"Lost")))*IF(ROW()=COLUMN(),0,1)</f>
        <v>1</v>
      </c>
      <c r="AJ4" s="11">
        <f ca="1">((COUNTIFS(SWISSW!$I:$I,WINS_NO_MIRROR!$A4,SWISSW!$J:$J,WINS_NO_MIRROR!AJ$1,SWISSW!$F:$F,"Won")+COUNTIFS(SWISSW!$I:$I,WINS_NO_MIRROR!AJ$1,SWISSW!$J:$J,WINS_NO_MIRROR!$A4,SWISSW!$F:$F,"Lost")))*IF(ROW()=COLUMN(),0,1)</f>
        <v>2</v>
      </c>
      <c r="AK4" s="11">
        <f ca="1">((COUNTIFS(SWISSW!$I:$I,WINS_NO_MIRROR!$A4,SWISSW!$J:$J,WINS_NO_MIRROR!AK$1,SWISSW!$F:$F,"Won")+COUNTIFS(SWISSW!$I:$I,WINS_NO_MIRROR!AK$1,SWISSW!$J:$J,WINS_NO_MIRROR!$A4,SWISSW!$F:$F,"Lost")))*IF(ROW()=COLUMN(),0,1)</f>
        <v>2</v>
      </c>
      <c r="AL4" s="11">
        <f ca="1">((COUNTIFS(SWISSW!$I:$I,WINS_NO_MIRROR!$A4,SWISSW!$J:$J,WINS_NO_MIRROR!AL$1,SWISSW!$F:$F,"Won")+COUNTIFS(SWISSW!$I:$I,WINS_NO_MIRROR!AL$1,SWISSW!$J:$J,WINS_NO_MIRROR!$A4,SWISSW!$F:$F,"Lost")))*IF(ROW()=COLUMN(),0,1)</f>
        <v>0</v>
      </c>
      <c r="AM4" s="11">
        <f ca="1">((COUNTIFS(SWISSW!$I:$I,WINS_NO_MIRROR!$A4,SWISSW!$J:$J,WINS_NO_MIRROR!AM$1,SWISSW!$F:$F,"Won")+COUNTIFS(SWISSW!$I:$I,WINS_NO_MIRROR!AM$1,SWISSW!$J:$J,WINS_NO_MIRROR!$A4,SWISSW!$F:$F,"Lost")))*IF(ROW()=COLUMN(),0,1)</f>
        <v>0</v>
      </c>
      <c r="AN4" s="11">
        <f ca="1">((COUNTIFS(SWISSW!$I:$I,WINS_NO_MIRROR!$A4,SWISSW!$J:$J,WINS_NO_MIRROR!AN$1,SWISSW!$F:$F,"Won")+COUNTIFS(SWISSW!$I:$I,WINS_NO_MIRROR!AN$1,SWISSW!$J:$J,WINS_NO_MIRROR!$A4,SWISSW!$F:$F,"Lost")))*IF(ROW()=COLUMN(),0,1)</f>
        <v>3</v>
      </c>
      <c r="AO4" s="11">
        <f ca="1">((COUNTIFS(SWISSW!$I:$I,WINS_NO_MIRROR!$A4,SWISSW!$J:$J,WINS_NO_MIRROR!AO$1,SWISSW!$F:$F,"Won")+COUNTIFS(SWISSW!$I:$I,WINS_NO_MIRROR!AO$1,SWISSW!$J:$J,WINS_NO_MIRROR!$A4,SWISSW!$F:$F,"Lost")))*IF(ROW()=COLUMN(),0,1)</f>
        <v>0</v>
      </c>
      <c r="AP4" s="11">
        <f ca="1">((COUNTIFS(SWISSW!$I:$I,WINS_NO_MIRROR!$A4,SWISSW!$J:$J,WINS_NO_MIRROR!AP$1,SWISSW!$F:$F,"Won")+COUNTIFS(SWISSW!$I:$I,WINS_NO_MIRROR!AP$1,SWISSW!$J:$J,WINS_NO_MIRROR!$A4,SWISSW!$F:$F,"Lost")))*IF(ROW()=COLUMN(),0,1)</f>
        <v>0</v>
      </c>
      <c r="AQ4" s="11">
        <f ca="1">((COUNTIFS(SWISSW!$I:$I,WINS_NO_MIRROR!$A4,SWISSW!$J:$J,WINS_NO_MIRROR!AQ$1,SWISSW!$F:$F,"Won")+COUNTIFS(SWISSW!$I:$I,WINS_NO_MIRROR!AQ$1,SWISSW!$J:$J,WINS_NO_MIRROR!$A4,SWISSW!$F:$F,"Lost")))*IF(ROW()=COLUMN(),0,1)</f>
        <v>2</v>
      </c>
      <c r="AR4" s="11">
        <f ca="1">((COUNTIFS(SWISSW!$I:$I,WINS_NO_MIRROR!$A4,SWISSW!$J:$J,WINS_NO_MIRROR!AR$1,SWISSW!$F:$F,"Won")+COUNTIFS(SWISSW!$I:$I,WINS_NO_MIRROR!AR$1,SWISSW!$J:$J,WINS_NO_MIRROR!$A4,SWISSW!$F:$F,"Lost")))*IF(ROW()=COLUMN(),0,1)</f>
        <v>0</v>
      </c>
      <c r="AS4" s="11">
        <f ca="1">((COUNTIFS(SWISSW!$I:$I,WINS_NO_MIRROR!$A4,SWISSW!$J:$J,WINS_NO_MIRROR!AS$1,SWISSW!$F:$F,"Won")+COUNTIFS(SWISSW!$I:$I,WINS_NO_MIRROR!AS$1,SWISSW!$J:$J,WINS_NO_MIRROR!$A4,SWISSW!$F:$F,"Lost")))*IF(ROW()=COLUMN(),0,1)</f>
        <v>0</v>
      </c>
      <c r="AT4" s="11">
        <f ca="1">((COUNTIFS(SWISSW!$I:$I,WINS_NO_MIRROR!$A4,SWISSW!$J:$J,WINS_NO_MIRROR!AT$1,SWISSW!$F:$F,"Won")+COUNTIFS(SWISSW!$I:$I,WINS_NO_MIRROR!AT$1,SWISSW!$J:$J,WINS_NO_MIRROR!$A4,SWISSW!$F:$F,"Lost")))*IF(ROW()=COLUMN(),0,1)</f>
        <v>1</v>
      </c>
      <c r="AU4" s="11">
        <f ca="1">((COUNTIFS(SWISSW!$I:$I,WINS_NO_MIRROR!$A4,SWISSW!$J:$J,WINS_NO_MIRROR!AU$1,SWISSW!$F:$F,"Won")+COUNTIFS(SWISSW!$I:$I,WINS_NO_MIRROR!AU$1,SWISSW!$J:$J,WINS_NO_MIRROR!$A4,SWISSW!$F:$F,"Lost")))*IF(ROW()=COLUMN(),0,1)</f>
        <v>0</v>
      </c>
      <c r="AV4" s="11">
        <f ca="1">((COUNTIFS(SWISSW!$I:$I,WINS_NO_MIRROR!$A4,SWISSW!$J:$J,WINS_NO_MIRROR!AV$1,SWISSW!$F:$F,"Won")+COUNTIFS(SWISSW!$I:$I,WINS_NO_MIRROR!AV$1,SWISSW!$J:$J,WINS_NO_MIRROR!$A4,SWISSW!$F:$F,"Lost")))*IF(ROW()=COLUMN(),0,1)</f>
        <v>1</v>
      </c>
      <c r="AW4" s="11">
        <f ca="1">((COUNTIFS(SWISSW!$I:$I,WINS_NO_MIRROR!$A4,SWISSW!$J:$J,WINS_NO_MIRROR!AW$1,SWISSW!$F:$F,"Won")+COUNTIFS(SWISSW!$I:$I,WINS_NO_MIRROR!AW$1,SWISSW!$J:$J,WINS_NO_MIRROR!$A4,SWISSW!$F:$F,"Lost")))*IF(ROW()=COLUMN(),0,1)</f>
        <v>0</v>
      </c>
      <c r="AX4" s="11">
        <f ca="1">((COUNTIFS(SWISSW!$I:$I,WINS_NO_MIRROR!$A4,SWISSW!$J:$J,WINS_NO_MIRROR!AX$1,SWISSW!$F:$F,"Won")+COUNTIFS(SWISSW!$I:$I,WINS_NO_MIRROR!AX$1,SWISSW!$J:$J,WINS_NO_MIRROR!$A4,SWISSW!$F:$F,"Lost")))*IF(ROW()=COLUMN(),0,1)</f>
        <v>0</v>
      </c>
      <c r="AY4" s="11">
        <f ca="1">((COUNTIFS(SWISSW!$I:$I,WINS_NO_MIRROR!$A4,SWISSW!$J:$J,WINS_NO_MIRROR!AY$1,SWISSW!$F:$F,"Won")+COUNTIFS(SWISSW!$I:$I,WINS_NO_MIRROR!AY$1,SWISSW!$J:$J,WINS_NO_MIRROR!$A4,SWISSW!$F:$F,"Lost")))*IF(ROW()=COLUMN(),0,1)</f>
        <v>0</v>
      </c>
      <c r="AZ4" s="11">
        <f ca="1">((COUNTIFS(SWISSW!$I:$I,WINS_NO_MIRROR!$A4,SWISSW!$J:$J,WINS_NO_MIRROR!AZ$1,SWISSW!$F:$F,"Won")+COUNTIFS(SWISSW!$I:$I,WINS_NO_MIRROR!AZ$1,SWISSW!$J:$J,WINS_NO_MIRROR!$A4,SWISSW!$F:$F,"Lost")))*IF(ROW()=COLUMN(),0,1)</f>
        <v>0</v>
      </c>
      <c r="BA4" s="11">
        <f ca="1">((COUNTIFS(SWISSW!$I:$I,WINS_NO_MIRROR!$A4,SWISSW!$J:$J,WINS_NO_MIRROR!BA$1,SWISSW!$F:$F,"Won")+COUNTIFS(SWISSW!$I:$I,WINS_NO_MIRROR!BA$1,SWISSW!$J:$J,WINS_NO_MIRROR!$A4,SWISSW!$F:$F,"Lost")))*IF(ROW()=COLUMN(),0,1)</f>
        <v>1</v>
      </c>
      <c r="BB4" s="11">
        <f ca="1">((COUNTIFS(SWISSW!$I:$I,WINS_NO_MIRROR!$A4,SWISSW!$J:$J,WINS_NO_MIRROR!BB$1,SWISSW!$F:$F,"Won")+COUNTIFS(SWISSW!$I:$I,WINS_NO_MIRROR!BB$1,SWISSW!$J:$J,WINS_NO_MIRROR!$A4,SWISSW!$F:$F,"Lost")))*IF(ROW()=COLUMN(),0,1)</f>
        <v>0</v>
      </c>
      <c r="BC4" s="11">
        <f ca="1">((COUNTIFS(SWISSW!$I:$I,WINS_NO_MIRROR!$A4,SWISSW!$J:$J,WINS_NO_MIRROR!BC$1,SWISSW!$F:$F,"Won")+COUNTIFS(SWISSW!$I:$I,WINS_NO_MIRROR!BC$1,SWISSW!$J:$J,WINS_NO_MIRROR!$A4,SWISSW!$F:$F,"Lost")))*IF(ROW()=COLUMN(),0,1)</f>
        <v>1</v>
      </c>
      <c r="BD4" s="11">
        <f ca="1">((COUNTIFS(SWISSW!$I:$I,WINS_NO_MIRROR!$A4,SWISSW!$J:$J,WINS_NO_MIRROR!BD$1,SWISSW!$F:$F,"Won")+COUNTIFS(SWISSW!$I:$I,WINS_NO_MIRROR!BD$1,SWISSW!$J:$J,WINS_NO_MIRROR!$A4,SWISSW!$F:$F,"Lost")))*IF(ROW()=COLUMN(),0,1)</f>
        <v>1</v>
      </c>
      <c r="BE4" s="11">
        <f ca="1">((COUNTIFS(SWISSW!$I:$I,WINS_NO_MIRROR!$A4,SWISSW!$J:$J,WINS_NO_MIRROR!BE$1,SWISSW!$F:$F,"Won")+COUNTIFS(SWISSW!$I:$I,WINS_NO_MIRROR!BE$1,SWISSW!$J:$J,WINS_NO_MIRROR!$A4,SWISSW!$F:$F,"Lost")))*IF(ROW()=COLUMN(),0,1)</f>
        <v>0</v>
      </c>
      <c r="BF4" s="11">
        <f ca="1">((COUNTIFS(SWISSW!$I:$I,WINS_NO_MIRROR!$A4,SWISSW!$J:$J,WINS_NO_MIRROR!BF$1,SWISSW!$F:$F,"Won")+COUNTIFS(SWISSW!$I:$I,WINS_NO_MIRROR!BF$1,SWISSW!$J:$J,WINS_NO_MIRROR!$A4,SWISSW!$F:$F,"Lost")))*IF(ROW()=COLUMN(),0,1)</f>
        <v>0</v>
      </c>
      <c r="BG4" s="11">
        <f ca="1">((COUNTIFS(SWISSW!$I:$I,WINS_NO_MIRROR!$A4,SWISSW!$J:$J,WINS_NO_MIRROR!BG$1,SWISSW!$F:$F,"Won")+COUNTIFS(SWISSW!$I:$I,WINS_NO_MIRROR!BG$1,SWISSW!$J:$J,WINS_NO_MIRROR!$A4,SWISSW!$F:$F,"Lost")))*IF(ROW()=COLUMN(),0,1)</f>
        <v>0</v>
      </c>
      <c r="BH4" s="11">
        <f ca="1">((COUNTIFS(SWISSW!$I:$I,WINS_NO_MIRROR!$A4,SWISSW!$J:$J,WINS_NO_MIRROR!BH$1,SWISSW!$F:$F,"Won")+COUNTIFS(SWISSW!$I:$I,WINS_NO_MIRROR!BH$1,SWISSW!$J:$J,WINS_NO_MIRROR!$A4,SWISSW!$F:$F,"Lost")))*IF(ROW()=COLUMN(),0,1)</f>
        <v>0</v>
      </c>
      <c r="BI4" s="11">
        <f ca="1">((COUNTIFS(SWISSW!$I:$I,WINS_NO_MIRROR!$A4,SWISSW!$J:$J,WINS_NO_MIRROR!BI$1,SWISSW!$F:$F,"Won")+COUNTIFS(SWISSW!$I:$I,WINS_NO_MIRROR!BI$1,SWISSW!$J:$J,WINS_NO_MIRROR!$A4,SWISSW!$F:$F,"Lost")))*IF(ROW()=COLUMN(),0,1)</f>
        <v>0</v>
      </c>
      <c r="BJ4" s="11">
        <f ca="1">((COUNTIFS(SWISSW!$I:$I,WINS_NO_MIRROR!$A4,SWISSW!$J:$J,WINS_NO_MIRROR!BJ$1,SWISSW!$F:$F,"Won")+COUNTIFS(SWISSW!$I:$I,WINS_NO_MIRROR!BJ$1,SWISSW!$J:$J,WINS_NO_MIRROR!$A4,SWISSW!$F:$F,"Lost")))*IF(ROW()=COLUMN(),0,1)</f>
        <v>1</v>
      </c>
      <c r="BK4" s="11">
        <f ca="1">((COUNTIFS(SWISSW!$I:$I,WINS_NO_MIRROR!$A4,SWISSW!$J:$J,WINS_NO_MIRROR!BK$1,SWISSW!$F:$F,"Won")+COUNTIFS(SWISSW!$I:$I,WINS_NO_MIRROR!BK$1,SWISSW!$J:$J,WINS_NO_MIRROR!$A4,SWISSW!$F:$F,"Lost")))*IF(ROW()=COLUMN(),0,1)</f>
        <v>0</v>
      </c>
      <c r="BL4" s="11">
        <f ca="1">((COUNTIFS(SWISSW!$I:$I,WINS_NO_MIRROR!$A4,SWISSW!$J:$J,WINS_NO_MIRROR!BL$1,SWISSW!$F:$F,"Won")+COUNTIFS(SWISSW!$I:$I,WINS_NO_MIRROR!BL$1,SWISSW!$J:$J,WINS_NO_MIRROR!$A4,SWISSW!$F:$F,"Lost")))*IF(ROW()=COLUMN(),0,1)</f>
        <v>0</v>
      </c>
    </row>
    <row r="5" spans="1:64" s="6" customFormat="1" ht="55" customHeight="1" x14ac:dyDescent="0.25">
      <c r="A5" s="3" t="str">
        <f ca="1">MATCHUP!A5</f>
        <v>Mono Blue Aggro</v>
      </c>
      <c r="B5" s="11">
        <f ca="1">((COUNTIFS(SWISSW!$I:$I,WINS_NO_MIRROR!$A5,SWISSW!$J:$J,WINS_NO_MIRROR!B$1,SWISSW!$F:$F,"Won")+COUNTIFS(SWISSW!$I:$I,WINS_NO_MIRROR!B$1,SWISSW!$J:$J,WINS_NO_MIRROR!$A5,SWISSW!$F:$F,"Lost")))*IF(ROW()=COLUMN(),0,1)</f>
        <v>31</v>
      </c>
      <c r="C5" s="11">
        <f ca="1">((COUNTIFS(SWISSW!$I:$I,WINS_NO_MIRROR!$A5,SWISSW!$J:$J,WINS_NO_MIRROR!C$1,SWISSW!$F:$F,"Won")+COUNTIFS(SWISSW!$I:$I,WINS_NO_MIRROR!C$1,SWISSW!$J:$J,WINS_NO_MIRROR!$A5,SWISSW!$F:$F,"Lost")))*IF(ROW()=COLUMN(),0,1)</f>
        <v>27</v>
      </c>
      <c r="D5" s="11">
        <f ca="1">((COUNTIFS(SWISSW!$I:$I,WINS_NO_MIRROR!$A5,SWISSW!$J:$J,WINS_NO_MIRROR!D$1,SWISSW!$F:$F,"Won")+COUNTIFS(SWISSW!$I:$I,WINS_NO_MIRROR!D$1,SWISSW!$J:$J,WINS_NO_MIRROR!$A5,SWISSW!$F:$F,"Lost")))*IF(ROW()=COLUMN(),0,1)</f>
        <v>26</v>
      </c>
      <c r="E5" s="11">
        <f ca="1">((COUNTIFS(SWISSW!$I:$I,WINS_NO_MIRROR!$A5,SWISSW!$J:$J,WINS_NO_MIRROR!E$1,SWISSW!$F:$F,"Won")+COUNTIFS(SWISSW!$I:$I,WINS_NO_MIRROR!E$1,SWISSW!$J:$J,WINS_NO_MIRROR!$A5,SWISSW!$F:$F,"Lost")))*IF(ROW()=COLUMN(),0,1)</f>
        <v>0</v>
      </c>
      <c r="F5" s="11">
        <f ca="1">((COUNTIFS(SWISSW!$I:$I,WINS_NO_MIRROR!$A5,SWISSW!$J:$J,WINS_NO_MIRROR!F$1,SWISSW!$F:$F,"Won")+COUNTIFS(SWISSW!$I:$I,WINS_NO_MIRROR!F$1,SWISSW!$J:$J,WINS_NO_MIRROR!$A5,SWISSW!$F:$F,"Lost")))*IF(ROW()=COLUMN(),0,1)</f>
        <v>21</v>
      </c>
      <c r="G5" s="11">
        <f ca="1">((COUNTIFS(SWISSW!$I:$I,WINS_NO_MIRROR!$A5,SWISSW!$J:$J,WINS_NO_MIRROR!G$1,SWISSW!$F:$F,"Won")+COUNTIFS(SWISSW!$I:$I,WINS_NO_MIRROR!G$1,SWISSW!$J:$J,WINS_NO_MIRROR!$A5,SWISSW!$F:$F,"Lost")))*IF(ROW()=COLUMN(),0,1)</f>
        <v>25</v>
      </c>
      <c r="H5" s="11">
        <f ca="1">((COUNTIFS(SWISSW!$I:$I,WINS_NO_MIRROR!$A5,SWISSW!$J:$J,WINS_NO_MIRROR!H$1,SWISSW!$F:$F,"Won")+COUNTIFS(SWISSW!$I:$I,WINS_NO_MIRROR!H$1,SWISSW!$J:$J,WINS_NO_MIRROR!$A5,SWISSW!$F:$F,"Lost")))*IF(ROW()=COLUMN(),0,1)</f>
        <v>22</v>
      </c>
      <c r="I5" s="11">
        <f ca="1">((COUNTIFS(SWISSW!$I:$I,WINS_NO_MIRROR!$A5,SWISSW!$J:$J,WINS_NO_MIRROR!I$1,SWISSW!$F:$F,"Won")+COUNTIFS(SWISSW!$I:$I,WINS_NO_MIRROR!I$1,SWISSW!$J:$J,WINS_NO_MIRROR!$A5,SWISSW!$F:$F,"Lost")))*IF(ROW()=COLUMN(),0,1)</f>
        <v>9</v>
      </c>
      <c r="J5" s="11">
        <f ca="1">((COUNTIFS(SWISSW!$I:$I,WINS_NO_MIRROR!$A5,SWISSW!$J:$J,WINS_NO_MIRROR!J$1,SWISSW!$F:$F,"Won")+COUNTIFS(SWISSW!$I:$I,WINS_NO_MIRROR!J$1,SWISSW!$J:$J,WINS_NO_MIRROR!$A5,SWISSW!$F:$F,"Lost")))*IF(ROW()=COLUMN(),0,1)</f>
        <v>12</v>
      </c>
      <c r="K5" s="11">
        <f ca="1">((COUNTIFS(SWISSW!$I:$I,WINS_NO_MIRROR!$A5,SWISSW!$J:$J,WINS_NO_MIRROR!K$1,SWISSW!$F:$F,"Won")+COUNTIFS(SWISSW!$I:$I,WINS_NO_MIRROR!K$1,SWISSW!$J:$J,WINS_NO_MIRROR!$A5,SWISSW!$F:$F,"Lost")))*IF(ROW()=COLUMN(),0,1)</f>
        <v>11</v>
      </c>
      <c r="L5" s="11">
        <f ca="1">((COUNTIFS(SWISSW!$I:$I,WINS_NO_MIRROR!$A5,SWISSW!$J:$J,WINS_NO_MIRROR!L$1,SWISSW!$F:$F,"Won")+COUNTIFS(SWISSW!$I:$I,WINS_NO_MIRROR!L$1,SWISSW!$J:$J,WINS_NO_MIRROR!$A5,SWISSW!$F:$F,"Lost")))*IF(ROW()=COLUMN(),0,1)</f>
        <v>9</v>
      </c>
      <c r="M5" s="11">
        <f ca="1">((COUNTIFS(SWISSW!$I:$I,WINS_NO_MIRROR!$A5,SWISSW!$J:$J,WINS_NO_MIRROR!M$1,SWISSW!$F:$F,"Won")+COUNTIFS(SWISSW!$I:$I,WINS_NO_MIRROR!M$1,SWISSW!$J:$J,WINS_NO_MIRROR!$A5,SWISSW!$F:$F,"Lost")))*IF(ROW()=COLUMN(),0,1)</f>
        <v>4</v>
      </c>
      <c r="N5" s="11">
        <f ca="1">((COUNTIFS(SWISSW!$I:$I,WINS_NO_MIRROR!$A5,SWISSW!$J:$J,WINS_NO_MIRROR!N$1,SWISSW!$F:$F,"Won")+COUNTIFS(SWISSW!$I:$I,WINS_NO_MIRROR!N$1,SWISSW!$J:$J,WINS_NO_MIRROR!$A5,SWISSW!$F:$F,"Lost")))*IF(ROW()=COLUMN(),0,1)</f>
        <v>12</v>
      </c>
      <c r="O5" s="11">
        <f ca="1">((COUNTIFS(SWISSW!$I:$I,WINS_NO_MIRROR!$A5,SWISSW!$J:$J,WINS_NO_MIRROR!O$1,SWISSW!$F:$F,"Won")+COUNTIFS(SWISSW!$I:$I,WINS_NO_MIRROR!O$1,SWISSW!$J:$J,WINS_NO_MIRROR!$A5,SWISSW!$F:$F,"Lost")))*IF(ROW()=COLUMN(),0,1)</f>
        <v>6</v>
      </c>
      <c r="P5" s="11">
        <f ca="1">((COUNTIFS(SWISSW!$I:$I,WINS_NO_MIRROR!$A5,SWISSW!$J:$J,WINS_NO_MIRROR!P$1,SWISSW!$F:$F,"Won")+COUNTIFS(SWISSW!$I:$I,WINS_NO_MIRROR!P$1,SWISSW!$J:$J,WINS_NO_MIRROR!$A5,SWISSW!$F:$F,"Lost")))*IF(ROW()=COLUMN(),0,1)</f>
        <v>4</v>
      </c>
      <c r="Q5" s="11">
        <f ca="1">((COUNTIFS(SWISSW!$I:$I,WINS_NO_MIRROR!$A5,SWISSW!$J:$J,WINS_NO_MIRROR!Q$1,SWISSW!$F:$F,"Won")+COUNTIFS(SWISSW!$I:$I,WINS_NO_MIRROR!Q$1,SWISSW!$J:$J,WINS_NO_MIRROR!$A5,SWISSW!$F:$F,"Lost")))*IF(ROW()=COLUMN(),0,1)</f>
        <v>6</v>
      </c>
      <c r="R5" s="11">
        <f ca="1">((COUNTIFS(SWISSW!$I:$I,WINS_NO_MIRROR!$A5,SWISSW!$J:$J,WINS_NO_MIRROR!R$1,SWISSW!$F:$F,"Won")+COUNTIFS(SWISSW!$I:$I,WINS_NO_MIRROR!R$1,SWISSW!$J:$J,WINS_NO_MIRROR!$A5,SWISSW!$F:$F,"Lost")))*IF(ROW()=COLUMN(),0,1)</f>
        <v>7</v>
      </c>
      <c r="S5" s="11">
        <f ca="1">((COUNTIFS(SWISSW!$I:$I,WINS_NO_MIRROR!$A5,SWISSW!$J:$J,WINS_NO_MIRROR!S$1,SWISSW!$F:$F,"Won")+COUNTIFS(SWISSW!$I:$I,WINS_NO_MIRROR!S$1,SWISSW!$J:$J,WINS_NO_MIRROR!$A5,SWISSW!$F:$F,"Lost")))*IF(ROW()=COLUMN(),0,1)</f>
        <v>6</v>
      </c>
      <c r="T5" s="11">
        <f ca="1">((COUNTIFS(SWISSW!$I:$I,WINS_NO_MIRROR!$A5,SWISSW!$J:$J,WINS_NO_MIRROR!T$1,SWISSW!$F:$F,"Won")+COUNTIFS(SWISSW!$I:$I,WINS_NO_MIRROR!T$1,SWISSW!$J:$J,WINS_NO_MIRROR!$A5,SWISSW!$F:$F,"Lost")))*IF(ROW()=COLUMN(),0,1)</f>
        <v>2</v>
      </c>
      <c r="U5" s="11">
        <f ca="1">((COUNTIFS(SWISSW!$I:$I,WINS_NO_MIRROR!$A5,SWISSW!$J:$J,WINS_NO_MIRROR!U$1,SWISSW!$F:$F,"Won")+COUNTIFS(SWISSW!$I:$I,WINS_NO_MIRROR!U$1,SWISSW!$J:$J,WINS_NO_MIRROR!$A5,SWISSW!$F:$F,"Lost")))*IF(ROW()=COLUMN(),0,1)</f>
        <v>3</v>
      </c>
      <c r="V5" s="11">
        <f ca="1">((COUNTIFS(SWISSW!$I:$I,WINS_NO_MIRROR!$A5,SWISSW!$J:$J,WINS_NO_MIRROR!V$1,SWISSW!$F:$F,"Won")+COUNTIFS(SWISSW!$I:$I,WINS_NO_MIRROR!V$1,SWISSW!$J:$J,WINS_NO_MIRROR!$A5,SWISSW!$F:$F,"Lost")))*IF(ROW()=COLUMN(),0,1)</f>
        <v>1</v>
      </c>
      <c r="W5" s="11">
        <f ca="1">((COUNTIFS(SWISSW!$I:$I,WINS_NO_MIRROR!$A5,SWISSW!$J:$J,WINS_NO_MIRROR!W$1,SWISSW!$F:$F,"Won")+COUNTIFS(SWISSW!$I:$I,WINS_NO_MIRROR!W$1,SWISSW!$J:$J,WINS_NO_MIRROR!$A5,SWISSW!$F:$F,"Lost")))*IF(ROW()=COLUMN(),0,1)</f>
        <v>6</v>
      </c>
      <c r="X5" s="11">
        <f ca="1">((COUNTIFS(SWISSW!$I:$I,WINS_NO_MIRROR!$A5,SWISSW!$J:$J,WINS_NO_MIRROR!X$1,SWISSW!$F:$F,"Won")+COUNTIFS(SWISSW!$I:$I,WINS_NO_MIRROR!X$1,SWISSW!$J:$J,WINS_NO_MIRROR!$A5,SWISSW!$F:$F,"Lost")))*IF(ROW()=COLUMN(),0,1)</f>
        <v>4</v>
      </c>
      <c r="Y5" s="11">
        <f ca="1">((COUNTIFS(SWISSW!$I:$I,WINS_NO_MIRROR!$A5,SWISSW!$J:$J,WINS_NO_MIRROR!Y$1,SWISSW!$F:$F,"Won")+COUNTIFS(SWISSW!$I:$I,WINS_NO_MIRROR!Y$1,SWISSW!$J:$J,WINS_NO_MIRROR!$A5,SWISSW!$F:$F,"Lost")))*IF(ROW()=COLUMN(),0,1)</f>
        <v>1</v>
      </c>
      <c r="Z5" s="11">
        <f ca="1">((COUNTIFS(SWISSW!$I:$I,WINS_NO_MIRROR!$A5,SWISSW!$J:$J,WINS_NO_MIRROR!Z$1,SWISSW!$F:$F,"Won")+COUNTIFS(SWISSW!$I:$I,WINS_NO_MIRROR!Z$1,SWISSW!$J:$J,WINS_NO_MIRROR!$A5,SWISSW!$F:$F,"Lost")))*IF(ROW()=COLUMN(),0,1)</f>
        <v>5</v>
      </c>
      <c r="AA5" s="11">
        <f ca="1">((COUNTIFS(SWISSW!$I:$I,WINS_NO_MIRROR!$A5,SWISSW!$J:$J,WINS_NO_MIRROR!AA$1,SWISSW!$F:$F,"Won")+COUNTIFS(SWISSW!$I:$I,WINS_NO_MIRROR!AA$1,SWISSW!$J:$J,WINS_NO_MIRROR!$A5,SWISSW!$F:$F,"Lost")))*IF(ROW()=COLUMN(),0,1)</f>
        <v>1</v>
      </c>
      <c r="AB5" s="11">
        <f ca="1">((COUNTIFS(SWISSW!$I:$I,WINS_NO_MIRROR!$A5,SWISSW!$J:$J,WINS_NO_MIRROR!AB$1,SWISSW!$F:$F,"Won")+COUNTIFS(SWISSW!$I:$I,WINS_NO_MIRROR!AB$1,SWISSW!$J:$J,WINS_NO_MIRROR!$A5,SWISSW!$F:$F,"Lost")))*IF(ROW()=COLUMN(),0,1)</f>
        <v>2</v>
      </c>
      <c r="AC5" s="11">
        <f ca="1">((COUNTIFS(SWISSW!$I:$I,WINS_NO_MIRROR!$A5,SWISSW!$J:$J,WINS_NO_MIRROR!AC$1,SWISSW!$F:$F,"Won")+COUNTIFS(SWISSW!$I:$I,WINS_NO_MIRROR!AC$1,SWISSW!$J:$J,WINS_NO_MIRROR!$A5,SWISSW!$F:$F,"Lost")))*IF(ROW()=COLUMN(),0,1)</f>
        <v>2</v>
      </c>
      <c r="AD5" s="11">
        <f ca="1">((COUNTIFS(SWISSW!$I:$I,WINS_NO_MIRROR!$A5,SWISSW!$J:$J,WINS_NO_MIRROR!AD$1,SWISSW!$F:$F,"Won")+COUNTIFS(SWISSW!$I:$I,WINS_NO_MIRROR!AD$1,SWISSW!$J:$J,WINS_NO_MIRROR!$A5,SWISSW!$F:$F,"Lost")))*IF(ROW()=COLUMN(),0,1)</f>
        <v>3</v>
      </c>
      <c r="AE5" s="11">
        <f ca="1">((COUNTIFS(SWISSW!$I:$I,WINS_NO_MIRROR!$A5,SWISSW!$J:$J,WINS_NO_MIRROR!AE$1,SWISSW!$F:$F,"Won")+COUNTIFS(SWISSW!$I:$I,WINS_NO_MIRROR!AE$1,SWISSW!$J:$J,WINS_NO_MIRROR!$A5,SWISSW!$F:$F,"Lost")))*IF(ROW()=COLUMN(),0,1)</f>
        <v>2</v>
      </c>
      <c r="AF5" s="11">
        <f ca="1">((COUNTIFS(SWISSW!$I:$I,WINS_NO_MIRROR!$A5,SWISSW!$J:$J,WINS_NO_MIRROR!AF$1,SWISSW!$F:$F,"Won")+COUNTIFS(SWISSW!$I:$I,WINS_NO_MIRROR!AF$1,SWISSW!$J:$J,WINS_NO_MIRROR!$A5,SWISSW!$F:$F,"Lost")))*IF(ROW()=COLUMN(),0,1)</f>
        <v>1</v>
      </c>
      <c r="AG5" s="11">
        <f ca="1">((COUNTIFS(SWISSW!$I:$I,WINS_NO_MIRROR!$A5,SWISSW!$J:$J,WINS_NO_MIRROR!AG$1,SWISSW!$F:$F,"Won")+COUNTIFS(SWISSW!$I:$I,WINS_NO_MIRROR!AG$1,SWISSW!$J:$J,WINS_NO_MIRROR!$A5,SWISSW!$F:$F,"Lost")))*IF(ROW()=COLUMN(),0,1)</f>
        <v>0</v>
      </c>
      <c r="AH5" s="11">
        <f ca="1">((COUNTIFS(SWISSW!$I:$I,WINS_NO_MIRROR!$A5,SWISSW!$J:$J,WINS_NO_MIRROR!AH$1,SWISSW!$F:$F,"Won")+COUNTIFS(SWISSW!$I:$I,WINS_NO_MIRROR!AH$1,SWISSW!$J:$J,WINS_NO_MIRROR!$A5,SWISSW!$F:$F,"Lost")))*IF(ROW()=COLUMN(),0,1)</f>
        <v>0</v>
      </c>
      <c r="AI5" s="11">
        <f ca="1">((COUNTIFS(SWISSW!$I:$I,WINS_NO_MIRROR!$A5,SWISSW!$J:$J,WINS_NO_MIRROR!AI$1,SWISSW!$F:$F,"Won")+COUNTIFS(SWISSW!$I:$I,WINS_NO_MIRROR!AI$1,SWISSW!$J:$J,WINS_NO_MIRROR!$A5,SWISSW!$F:$F,"Lost")))*IF(ROW()=COLUMN(),0,1)</f>
        <v>0</v>
      </c>
      <c r="AJ5" s="11">
        <f ca="1">((COUNTIFS(SWISSW!$I:$I,WINS_NO_MIRROR!$A5,SWISSW!$J:$J,WINS_NO_MIRROR!AJ$1,SWISSW!$F:$F,"Won")+COUNTIFS(SWISSW!$I:$I,WINS_NO_MIRROR!AJ$1,SWISSW!$J:$J,WINS_NO_MIRROR!$A5,SWISSW!$F:$F,"Lost")))*IF(ROW()=COLUMN(),0,1)</f>
        <v>3</v>
      </c>
      <c r="AK5" s="11">
        <f ca="1">((COUNTIFS(SWISSW!$I:$I,WINS_NO_MIRROR!$A5,SWISSW!$J:$J,WINS_NO_MIRROR!AK$1,SWISSW!$F:$F,"Won")+COUNTIFS(SWISSW!$I:$I,WINS_NO_MIRROR!AK$1,SWISSW!$J:$J,WINS_NO_MIRROR!$A5,SWISSW!$F:$F,"Lost")))*IF(ROW()=COLUMN(),0,1)</f>
        <v>3</v>
      </c>
      <c r="AL5" s="11">
        <f ca="1">((COUNTIFS(SWISSW!$I:$I,WINS_NO_MIRROR!$A5,SWISSW!$J:$J,WINS_NO_MIRROR!AL$1,SWISSW!$F:$F,"Won")+COUNTIFS(SWISSW!$I:$I,WINS_NO_MIRROR!AL$1,SWISSW!$J:$J,WINS_NO_MIRROR!$A5,SWISSW!$F:$F,"Lost")))*IF(ROW()=COLUMN(),0,1)</f>
        <v>1</v>
      </c>
      <c r="AM5" s="11">
        <f ca="1">((COUNTIFS(SWISSW!$I:$I,WINS_NO_MIRROR!$A5,SWISSW!$J:$J,WINS_NO_MIRROR!AM$1,SWISSW!$F:$F,"Won")+COUNTIFS(SWISSW!$I:$I,WINS_NO_MIRROR!AM$1,SWISSW!$J:$J,WINS_NO_MIRROR!$A5,SWISSW!$F:$F,"Lost")))*IF(ROW()=COLUMN(),0,1)</f>
        <v>0</v>
      </c>
      <c r="AN5" s="11">
        <f ca="1">((COUNTIFS(SWISSW!$I:$I,WINS_NO_MIRROR!$A5,SWISSW!$J:$J,WINS_NO_MIRROR!AN$1,SWISSW!$F:$F,"Won")+COUNTIFS(SWISSW!$I:$I,WINS_NO_MIRROR!AN$1,SWISSW!$J:$J,WINS_NO_MIRROR!$A5,SWISSW!$F:$F,"Lost")))*IF(ROW()=COLUMN(),0,1)</f>
        <v>1</v>
      </c>
      <c r="AO5" s="11">
        <f ca="1">((COUNTIFS(SWISSW!$I:$I,WINS_NO_MIRROR!$A5,SWISSW!$J:$J,WINS_NO_MIRROR!AO$1,SWISSW!$F:$F,"Won")+COUNTIFS(SWISSW!$I:$I,WINS_NO_MIRROR!AO$1,SWISSW!$J:$J,WINS_NO_MIRROR!$A5,SWISSW!$F:$F,"Lost")))*IF(ROW()=COLUMN(),0,1)</f>
        <v>0</v>
      </c>
      <c r="AP5" s="11">
        <f ca="1">((COUNTIFS(SWISSW!$I:$I,WINS_NO_MIRROR!$A5,SWISSW!$J:$J,WINS_NO_MIRROR!AP$1,SWISSW!$F:$F,"Won")+COUNTIFS(SWISSW!$I:$I,WINS_NO_MIRROR!AP$1,SWISSW!$J:$J,WINS_NO_MIRROR!$A5,SWISSW!$F:$F,"Lost")))*IF(ROW()=COLUMN(),0,1)</f>
        <v>0</v>
      </c>
      <c r="AQ5" s="11">
        <f ca="1">((COUNTIFS(SWISSW!$I:$I,WINS_NO_MIRROR!$A5,SWISSW!$J:$J,WINS_NO_MIRROR!AQ$1,SWISSW!$F:$F,"Won")+COUNTIFS(SWISSW!$I:$I,WINS_NO_MIRROR!AQ$1,SWISSW!$J:$J,WINS_NO_MIRROR!$A5,SWISSW!$F:$F,"Lost")))*IF(ROW()=COLUMN(),0,1)</f>
        <v>0</v>
      </c>
      <c r="AR5" s="11">
        <f ca="1">((COUNTIFS(SWISSW!$I:$I,WINS_NO_MIRROR!$A5,SWISSW!$J:$J,WINS_NO_MIRROR!AR$1,SWISSW!$F:$F,"Won")+COUNTIFS(SWISSW!$I:$I,WINS_NO_MIRROR!AR$1,SWISSW!$J:$J,WINS_NO_MIRROR!$A5,SWISSW!$F:$F,"Lost")))*IF(ROW()=COLUMN(),0,1)</f>
        <v>0</v>
      </c>
      <c r="AS5" s="11">
        <f ca="1">((COUNTIFS(SWISSW!$I:$I,WINS_NO_MIRROR!$A5,SWISSW!$J:$J,WINS_NO_MIRROR!AS$1,SWISSW!$F:$F,"Won")+COUNTIFS(SWISSW!$I:$I,WINS_NO_MIRROR!AS$1,SWISSW!$J:$J,WINS_NO_MIRROR!$A5,SWISSW!$F:$F,"Lost")))*IF(ROW()=COLUMN(),0,1)</f>
        <v>0</v>
      </c>
      <c r="AT5" s="11">
        <f ca="1">((COUNTIFS(SWISSW!$I:$I,WINS_NO_MIRROR!$A5,SWISSW!$J:$J,WINS_NO_MIRROR!AT$1,SWISSW!$F:$F,"Won")+COUNTIFS(SWISSW!$I:$I,WINS_NO_MIRROR!AT$1,SWISSW!$J:$J,WINS_NO_MIRROR!$A5,SWISSW!$F:$F,"Lost")))*IF(ROW()=COLUMN(),0,1)</f>
        <v>1</v>
      </c>
      <c r="AU5" s="11">
        <f ca="1">((COUNTIFS(SWISSW!$I:$I,WINS_NO_MIRROR!$A5,SWISSW!$J:$J,WINS_NO_MIRROR!AU$1,SWISSW!$F:$F,"Won")+COUNTIFS(SWISSW!$I:$I,WINS_NO_MIRROR!AU$1,SWISSW!$J:$J,WINS_NO_MIRROR!$A5,SWISSW!$F:$F,"Lost")))*IF(ROW()=COLUMN(),0,1)</f>
        <v>1</v>
      </c>
      <c r="AV5" s="11">
        <f ca="1">((COUNTIFS(SWISSW!$I:$I,WINS_NO_MIRROR!$A5,SWISSW!$J:$J,WINS_NO_MIRROR!AV$1,SWISSW!$F:$F,"Won")+COUNTIFS(SWISSW!$I:$I,WINS_NO_MIRROR!AV$1,SWISSW!$J:$J,WINS_NO_MIRROR!$A5,SWISSW!$F:$F,"Lost")))*IF(ROW()=COLUMN(),0,1)</f>
        <v>1</v>
      </c>
      <c r="AW5" s="11">
        <f ca="1">((COUNTIFS(SWISSW!$I:$I,WINS_NO_MIRROR!$A5,SWISSW!$J:$J,WINS_NO_MIRROR!AW$1,SWISSW!$F:$F,"Won")+COUNTIFS(SWISSW!$I:$I,WINS_NO_MIRROR!AW$1,SWISSW!$J:$J,WINS_NO_MIRROR!$A5,SWISSW!$F:$F,"Lost")))*IF(ROW()=COLUMN(),0,1)</f>
        <v>0</v>
      </c>
      <c r="AX5" s="11">
        <f ca="1">((COUNTIFS(SWISSW!$I:$I,WINS_NO_MIRROR!$A5,SWISSW!$J:$J,WINS_NO_MIRROR!AX$1,SWISSW!$F:$F,"Won")+COUNTIFS(SWISSW!$I:$I,WINS_NO_MIRROR!AX$1,SWISSW!$J:$J,WINS_NO_MIRROR!$A5,SWISSW!$F:$F,"Lost")))*IF(ROW()=COLUMN(),0,1)</f>
        <v>0</v>
      </c>
      <c r="AY5" s="11">
        <f ca="1">((COUNTIFS(SWISSW!$I:$I,WINS_NO_MIRROR!$A5,SWISSW!$J:$J,WINS_NO_MIRROR!AY$1,SWISSW!$F:$F,"Won")+COUNTIFS(SWISSW!$I:$I,WINS_NO_MIRROR!AY$1,SWISSW!$J:$J,WINS_NO_MIRROR!$A5,SWISSW!$F:$F,"Lost")))*IF(ROW()=COLUMN(),0,1)</f>
        <v>0</v>
      </c>
      <c r="AZ5" s="11">
        <f ca="1">((COUNTIFS(SWISSW!$I:$I,WINS_NO_MIRROR!$A5,SWISSW!$J:$J,WINS_NO_MIRROR!AZ$1,SWISSW!$F:$F,"Won")+COUNTIFS(SWISSW!$I:$I,WINS_NO_MIRROR!AZ$1,SWISSW!$J:$J,WINS_NO_MIRROR!$A5,SWISSW!$F:$F,"Lost")))*IF(ROW()=COLUMN(),0,1)</f>
        <v>0</v>
      </c>
      <c r="BA5" s="11">
        <f ca="1">((COUNTIFS(SWISSW!$I:$I,WINS_NO_MIRROR!$A5,SWISSW!$J:$J,WINS_NO_MIRROR!BA$1,SWISSW!$F:$F,"Won")+COUNTIFS(SWISSW!$I:$I,WINS_NO_MIRROR!BA$1,SWISSW!$J:$J,WINS_NO_MIRROR!$A5,SWISSW!$F:$F,"Lost")))*IF(ROW()=COLUMN(),0,1)</f>
        <v>0</v>
      </c>
      <c r="BB5" s="11">
        <f ca="1">((COUNTIFS(SWISSW!$I:$I,WINS_NO_MIRROR!$A5,SWISSW!$J:$J,WINS_NO_MIRROR!BB$1,SWISSW!$F:$F,"Won")+COUNTIFS(SWISSW!$I:$I,WINS_NO_MIRROR!BB$1,SWISSW!$J:$J,WINS_NO_MIRROR!$A5,SWISSW!$F:$F,"Lost")))*IF(ROW()=COLUMN(),0,1)</f>
        <v>2</v>
      </c>
      <c r="BC5" s="11">
        <f ca="1">((COUNTIFS(SWISSW!$I:$I,WINS_NO_MIRROR!$A5,SWISSW!$J:$J,WINS_NO_MIRROR!BC$1,SWISSW!$F:$F,"Won")+COUNTIFS(SWISSW!$I:$I,WINS_NO_MIRROR!BC$1,SWISSW!$J:$J,WINS_NO_MIRROR!$A5,SWISSW!$F:$F,"Lost")))*IF(ROW()=COLUMN(),0,1)</f>
        <v>0</v>
      </c>
      <c r="BD5" s="11">
        <f ca="1">((COUNTIFS(SWISSW!$I:$I,WINS_NO_MIRROR!$A5,SWISSW!$J:$J,WINS_NO_MIRROR!BD$1,SWISSW!$F:$F,"Won")+COUNTIFS(SWISSW!$I:$I,WINS_NO_MIRROR!BD$1,SWISSW!$J:$J,WINS_NO_MIRROR!$A5,SWISSW!$F:$F,"Lost")))*IF(ROW()=COLUMN(),0,1)</f>
        <v>0</v>
      </c>
      <c r="BE5" s="11">
        <f ca="1">((COUNTIFS(SWISSW!$I:$I,WINS_NO_MIRROR!$A5,SWISSW!$J:$J,WINS_NO_MIRROR!BE$1,SWISSW!$F:$F,"Won")+COUNTIFS(SWISSW!$I:$I,WINS_NO_MIRROR!BE$1,SWISSW!$J:$J,WINS_NO_MIRROR!$A5,SWISSW!$F:$F,"Lost")))*IF(ROW()=COLUMN(),0,1)</f>
        <v>0</v>
      </c>
      <c r="BF5" s="11">
        <f ca="1">((COUNTIFS(SWISSW!$I:$I,WINS_NO_MIRROR!$A5,SWISSW!$J:$J,WINS_NO_MIRROR!BF$1,SWISSW!$F:$F,"Won")+COUNTIFS(SWISSW!$I:$I,WINS_NO_MIRROR!BF$1,SWISSW!$J:$J,WINS_NO_MIRROR!$A5,SWISSW!$F:$F,"Lost")))*IF(ROW()=COLUMN(),0,1)</f>
        <v>1</v>
      </c>
      <c r="BG5" s="11">
        <f ca="1">((COUNTIFS(SWISSW!$I:$I,WINS_NO_MIRROR!$A5,SWISSW!$J:$J,WINS_NO_MIRROR!BG$1,SWISSW!$F:$F,"Won")+COUNTIFS(SWISSW!$I:$I,WINS_NO_MIRROR!BG$1,SWISSW!$J:$J,WINS_NO_MIRROR!$A5,SWISSW!$F:$F,"Lost")))*IF(ROW()=COLUMN(),0,1)</f>
        <v>0</v>
      </c>
      <c r="BH5" s="11">
        <f ca="1">((COUNTIFS(SWISSW!$I:$I,WINS_NO_MIRROR!$A5,SWISSW!$J:$J,WINS_NO_MIRROR!BH$1,SWISSW!$F:$F,"Won")+COUNTIFS(SWISSW!$I:$I,WINS_NO_MIRROR!BH$1,SWISSW!$J:$J,WINS_NO_MIRROR!$A5,SWISSW!$F:$F,"Lost")))*IF(ROW()=COLUMN(),0,1)</f>
        <v>0</v>
      </c>
      <c r="BI5" s="11">
        <f ca="1">((COUNTIFS(SWISSW!$I:$I,WINS_NO_MIRROR!$A5,SWISSW!$J:$J,WINS_NO_MIRROR!BI$1,SWISSW!$F:$F,"Won")+COUNTIFS(SWISSW!$I:$I,WINS_NO_MIRROR!BI$1,SWISSW!$J:$J,WINS_NO_MIRROR!$A5,SWISSW!$F:$F,"Lost")))*IF(ROW()=COLUMN(),0,1)</f>
        <v>0</v>
      </c>
      <c r="BJ5" s="11">
        <f ca="1">((COUNTIFS(SWISSW!$I:$I,WINS_NO_MIRROR!$A5,SWISSW!$J:$J,WINS_NO_MIRROR!BJ$1,SWISSW!$F:$F,"Won")+COUNTIFS(SWISSW!$I:$I,WINS_NO_MIRROR!BJ$1,SWISSW!$J:$J,WINS_NO_MIRROR!$A5,SWISSW!$F:$F,"Lost")))*IF(ROW()=COLUMN(),0,1)</f>
        <v>0</v>
      </c>
      <c r="BK5" s="11">
        <f ca="1">((COUNTIFS(SWISSW!$I:$I,WINS_NO_MIRROR!$A5,SWISSW!$J:$J,WINS_NO_MIRROR!BK$1,SWISSW!$F:$F,"Won")+COUNTIFS(SWISSW!$I:$I,WINS_NO_MIRROR!BK$1,SWISSW!$J:$J,WINS_NO_MIRROR!$A5,SWISSW!$F:$F,"Lost")))*IF(ROW()=COLUMN(),0,1)</f>
        <v>0</v>
      </c>
      <c r="BL5" s="11">
        <f ca="1">((COUNTIFS(SWISSW!$I:$I,WINS_NO_MIRROR!$A5,SWISSW!$J:$J,WINS_NO_MIRROR!BL$1,SWISSW!$F:$F,"Won")+COUNTIFS(SWISSW!$I:$I,WINS_NO_MIRROR!BL$1,SWISSW!$J:$J,WINS_NO_MIRROR!$A5,SWISSW!$F:$F,"Lost")))*IF(ROW()=COLUMN(),0,1)</f>
        <v>0</v>
      </c>
    </row>
    <row r="6" spans="1:64" s="6" customFormat="1" ht="55" customHeight="1" x14ac:dyDescent="0.25">
      <c r="A6" s="3" t="str">
        <f ca="1">MATCHUP!A6</f>
        <v>Mono Red Madness</v>
      </c>
      <c r="B6" s="11">
        <f ca="1">((COUNTIFS(SWISSW!$I:$I,WINS_NO_MIRROR!$A6,SWISSW!$J:$J,WINS_NO_MIRROR!B$1,SWISSW!$F:$F,"Won")+COUNTIFS(SWISSW!$I:$I,WINS_NO_MIRROR!B$1,SWISSW!$J:$J,WINS_NO_MIRROR!$A6,SWISSW!$F:$F,"Lost")))*IF(ROW()=COLUMN(),0,1)</f>
        <v>34</v>
      </c>
      <c r="C6" s="11">
        <f ca="1">((COUNTIFS(SWISSW!$I:$I,WINS_NO_MIRROR!$A6,SWISSW!$J:$J,WINS_NO_MIRROR!C$1,SWISSW!$F:$F,"Won")+COUNTIFS(SWISSW!$I:$I,WINS_NO_MIRROR!C$1,SWISSW!$J:$J,WINS_NO_MIRROR!$A6,SWISSW!$F:$F,"Lost")))*IF(ROW()=COLUMN(),0,1)</f>
        <v>25</v>
      </c>
      <c r="D6" s="11">
        <f ca="1">((COUNTIFS(SWISSW!$I:$I,WINS_NO_MIRROR!$A6,SWISSW!$J:$J,WINS_NO_MIRROR!D$1,SWISSW!$F:$F,"Won")+COUNTIFS(SWISSW!$I:$I,WINS_NO_MIRROR!D$1,SWISSW!$J:$J,WINS_NO_MIRROR!$A6,SWISSW!$F:$F,"Lost")))*IF(ROW()=COLUMN(),0,1)</f>
        <v>20</v>
      </c>
      <c r="E6" s="11">
        <f ca="1">((COUNTIFS(SWISSW!$I:$I,WINS_NO_MIRROR!$A6,SWISSW!$J:$J,WINS_NO_MIRROR!E$1,SWISSW!$F:$F,"Won")+COUNTIFS(SWISSW!$I:$I,WINS_NO_MIRROR!E$1,SWISSW!$J:$J,WINS_NO_MIRROR!$A6,SWISSW!$F:$F,"Lost")))*IF(ROW()=COLUMN(),0,1)</f>
        <v>16</v>
      </c>
      <c r="F6" s="11">
        <f ca="1">((COUNTIFS(SWISSW!$I:$I,WINS_NO_MIRROR!$A6,SWISSW!$J:$J,WINS_NO_MIRROR!F$1,SWISSW!$F:$F,"Won")+COUNTIFS(SWISSW!$I:$I,WINS_NO_MIRROR!F$1,SWISSW!$J:$J,WINS_NO_MIRROR!$A6,SWISSW!$F:$F,"Lost")))*IF(ROW()=COLUMN(),0,1)</f>
        <v>0</v>
      </c>
      <c r="G6" s="11">
        <f ca="1">((COUNTIFS(SWISSW!$I:$I,WINS_NO_MIRROR!$A6,SWISSW!$J:$J,WINS_NO_MIRROR!G$1,SWISSW!$F:$F,"Won")+COUNTIFS(SWISSW!$I:$I,WINS_NO_MIRROR!G$1,SWISSW!$J:$J,WINS_NO_MIRROR!$A6,SWISSW!$F:$F,"Lost")))*IF(ROW()=COLUMN(),0,1)</f>
        <v>11</v>
      </c>
      <c r="H6" s="11">
        <f ca="1">((COUNTIFS(SWISSW!$I:$I,WINS_NO_MIRROR!$A6,SWISSW!$J:$J,WINS_NO_MIRROR!H$1,SWISSW!$F:$F,"Won")+COUNTIFS(SWISSW!$I:$I,WINS_NO_MIRROR!H$1,SWISSW!$J:$J,WINS_NO_MIRROR!$A6,SWISSW!$F:$F,"Lost")))*IF(ROW()=COLUMN(),0,1)</f>
        <v>19</v>
      </c>
      <c r="I6" s="11">
        <f ca="1">((COUNTIFS(SWISSW!$I:$I,WINS_NO_MIRROR!$A6,SWISSW!$J:$J,WINS_NO_MIRROR!I$1,SWISSW!$F:$F,"Won")+COUNTIFS(SWISSW!$I:$I,WINS_NO_MIRROR!I$1,SWISSW!$J:$J,WINS_NO_MIRROR!$A6,SWISSW!$F:$F,"Lost")))*IF(ROW()=COLUMN(),0,1)</f>
        <v>11</v>
      </c>
      <c r="J6" s="11">
        <f ca="1">((COUNTIFS(SWISSW!$I:$I,WINS_NO_MIRROR!$A6,SWISSW!$J:$J,WINS_NO_MIRROR!J$1,SWISSW!$F:$F,"Won")+COUNTIFS(SWISSW!$I:$I,WINS_NO_MIRROR!J$1,SWISSW!$J:$J,WINS_NO_MIRROR!$A6,SWISSW!$F:$F,"Lost")))*IF(ROW()=COLUMN(),0,1)</f>
        <v>3</v>
      </c>
      <c r="K6" s="11">
        <f ca="1">((COUNTIFS(SWISSW!$I:$I,WINS_NO_MIRROR!$A6,SWISSW!$J:$J,WINS_NO_MIRROR!K$1,SWISSW!$F:$F,"Won")+COUNTIFS(SWISSW!$I:$I,WINS_NO_MIRROR!K$1,SWISSW!$J:$J,WINS_NO_MIRROR!$A6,SWISSW!$F:$F,"Lost")))*IF(ROW()=COLUMN(),0,1)</f>
        <v>11</v>
      </c>
      <c r="L6" s="11">
        <f ca="1">((COUNTIFS(SWISSW!$I:$I,WINS_NO_MIRROR!$A6,SWISSW!$J:$J,WINS_NO_MIRROR!L$1,SWISSW!$F:$F,"Won")+COUNTIFS(SWISSW!$I:$I,WINS_NO_MIRROR!L$1,SWISSW!$J:$J,WINS_NO_MIRROR!$A6,SWISSW!$F:$F,"Lost")))*IF(ROW()=COLUMN(),0,1)</f>
        <v>7</v>
      </c>
      <c r="M6" s="11">
        <f ca="1">((COUNTIFS(SWISSW!$I:$I,WINS_NO_MIRROR!$A6,SWISSW!$J:$J,WINS_NO_MIRROR!M$1,SWISSW!$F:$F,"Won")+COUNTIFS(SWISSW!$I:$I,WINS_NO_MIRROR!M$1,SWISSW!$J:$J,WINS_NO_MIRROR!$A6,SWISSW!$F:$F,"Lost")))*IF(ROW()=COLUMN(),0,1)</f>
        <v>4</v>
      </c>
      <c r="N6" s="11">
        <f ca="1">((COUNTIFS(SWISSW!$I:$I,WINS_NO_MIRROR!$A6,SWISSW!$J:$J,WINS_NO_MIRROR!N$1,SWISSW!$F:$F,"Won")+COUNTIFS(SWISSW!$I:$I,WINS_NO_MIRROR!N$1,SWISSW!$J:$J,WINS_NO_MIRROR!$A6,SWISSW!$F:$F,"Lost")))*IF(ROW()=COLUMN(),0,1)</f>
        <v>3</v>
      </c>
      <c r="O6" s="11">
        <f ca="1">((COUNTIFS(SWISSW!$I:$I,WINS_NO_MIRROR!$A6,SWISSW!$J:$J,WINS_NO_MIRROR!O$1,SWISSW!$F:$F,"Won")+COUNTIFS(SWISSW!$I:$I,WINS_NO_MIRROR!O$1,SWISSW!$J:$J,WINS_NO_MIRROR!$A6,SWISSW!$F:$F,"Lost")))*IF(ROW()=COLUMN(),0,1)</f>
        <v>3</v>
      </c>
      <c r="P6" s="11">
        <f ca="1">((COUNTIFS(SWISSW!$I:$I,WINS_NO_MIRROR!$A6,SWISSW!$J:$J,WINS_NO_MIRROR!P$1,SWISSW!$F:$F,"Won")+COUNTIFS(SWISSW!$I:$I,WINS_NO_MIRROR!P$1,SWISSW!$J:$J,WINS_NO_MIRROR!$A6,SWISSW!$F:$F,"Lost")))*IF(ROW()=COLUMN(),0,1)</f>
        <v>5</v>
      </c>
      <c r="Q6" s="11">
        <f ca="1">((COUNTIFS(SWISSW!$I:$I,WINS_NO_MIRROR!$A6,SWISSW!$J:$J,WINS_NO_MIRROR!Q$1,SWISSW!$F:$F,"Won")+COUNTIFS(SWISSW!$I:$I,WINS_NO_MIRROR!Q$1,SWISSW!$J:$J,WINS_NO_MIRROR!$A6,SWISSW!$F:$F,"Lost")))*IF(ROW()=COLUMN(),0,1)</f>
        <v>6</v>
      </c>
      <c r="R6" s="11">
        <f ca="1">((COUNTIFS(SWISSW!$I:$I,WINS_NO_MIRROR!$A6,SWISSW!$J:$J,WINS_NO_MIRROR!R$1,SWISSW!$F:$F,"Won")+COUNTIFS(SWISSW!$I:$I,WINS_NO_MIRROR!R$1,SWISSW!$J:$J,WINS_NO_MIRROR!$A6,SWISSW!$F:$F,"Lost")))*IF(ROW()=COLUMN(),0,1)</f>
        <v>4</v>
      </c>
      <c r="S6" s="11">
        <f ca="1">((COUNTIFS(SWISSW!$I:$I,WINS_NO_MIRROR!$A6,SWISSW!$J:$J,WINS_NO_MIRROR!S$1,SWISSW!$F:$F,"Won")+COUNTIFS(SWISSW!$I:$I,WINS_NO_MIRROR!S$1,SWISSW!$J:$J,WINS_NO_MIRROR!$A6,SWISSW!$F:$F,"Lost")))*IF(ROW()=COLUMN(),0,1)</f>
        <v>4</v>
      </c>
      <c r="T6" s="11">
        <f ca="1">((COUNTIFS(SWISSW!$I:$I,WINS_NO_MIRROR!$A6,SWISSW!$J:$J,WINS_NO_MIRROR!T$1,SWISSW!$F:$F,"Won")+COUNTIFS(SWISSW!$I:$I,WINS_NO_MIRROR!T$1,SWISSW!$J:$J,WINS_NO_MIRROR!$A6,SWISSW!$F:$F,"Lost")))*IF(ROW()=COLUMN(),0,1)</f>
        <v>4</v>
      </c>
      <c r="U6" s="11">
        <f ca="1">((COUNTIFS(SWISSW!$I:$I,WINS_NO_MIRROR!$A6,SWISSW!$J:$J,WINS_NO_MIRROR!U$1,SWISSW!$F:$F,"Won")+COUNTIFS(SWISSW!$I:$I,WINS_NO_MIRROR!U$1,SWISSW!$J:$J,WINS_NO_MIRROR!$A6,SWISSW!$F:$F,"Lost")))*IF(ROW()=COLUMN(),0,1)</f>
        <v>4</v>
      </c>
      <c r="V6" s="11">
        <f ca="1">((COUNTIFS(SWISSW!$I:$I,WINS_NO_MIRROR!$A6,SWISSW!$J:$J,WINS_NO_MIRROR!V$1,SWISSW!$F:$F,"Won")+COUNTIFS(SWISSW!$I:$I,WINS_NO_MIRROR!V$1,SWISSW!$J:$J,WINS_NO_MIRROR!$A6,SWISSW!$F:$F,"Lost")))*IF(ROW()=COLUMN(),0,1)</f>
        <v>2</v>
      </c>
      <c r="W6" s="11">
        <f ca="1">((COUNTIFS(SWISSW!$I:$I,WINS_NO_MIRROR!$A6,SWISSW!$J:$J,WINS_NO_MIRROR!W$1,SWISSW!$F:$F,"Won")+COUNTIFS(SWISSW!$I:$I,WINS_NO_MIRROR!W$1,SWISSW!$J:$J,WINS_NO_MIRROR!$A6,SWISSW!$F:$F,"Lost")))*IF(ROW()=COLUMN(),0,1)</f>
        <v>1</v>
      </c>
      <c r="X6" s="11">
        <f ca="1">((COUNTIFS(SWISSW!$I:$I,WINS_NO_MIRROR!$A6,SWISSW!$J:$J,WINS_NO_MIRROR!X$1,SWISSW!$F:$F,"Won")+COUNTIFS(SWISSW!$I:$I,WINS_NO_MIRROR!X$1,SWISSW!$J:$J,WINS_NO_MIRROR!$A6,SWISSW!$F:$F,"Lost")))*IF(ROW()=COLUMN(),0,1)</f>
        <v>5</v>
      </c>
      <c r="Y6" s="11">
        <f ca="1">((COUNTIFS(SWISSW!$I:$I,WINS_NO_MIRROR!$A6,SWISSW!$J:$J,WINS_NO_MIRROR!Y$1,SWISSW!$F:$F,"Won")+COUNTIFS(SWISSW!$I:$I,WINS_NO_MIRROR!Y$1,SWISSW!$J:$J,WINS_NO_MIRROR!$A6,SWISSW!$F:$F,"Lost")))*IF(ROW()=COLUMN(),0,1)</f>
        <v>2</v>
      </c>
      <c r="Z6" s="11">
        <f ca="1">((COUNTIFS(SWISSW!$I:$I,WINS_NO_MIRROR!$A6,SWISSW!$J:$J,WINS_NO_MIRROR!Z$1,SWISSW!$F:$F,"Won")+COUNTIFS(SWISSW!$I:$I,WINS_NO_MIRROR!Z$1,SWISSW!$J:$J,WINS_NO_MIRROR!$A6,SWISSW!$F:$F,"Lost")))*IF(ROW()=COLUMN(),0,1)</f>
        <v>3</v>
      </c>
      <c r="AA6" s="11">
        <f ca="1">((COUNTIFS(SWISSW!$I:$I,WINS_NO_MIRROR!$A6,SWISSW!$J:$J,WINS_NO_MIRROR!AA$1,SWISSW!$F:$F,"Won")+COUNTIFS(SWISSW!$I:$I,WINS_NO_MIRROR!AA$1,SWISSW!$J:$J,WINS_NO_MIRROR!$A6,SWISSW!$F:$F,"Lost")))*IF(ROW()=COLUMN(),0,1)</f>
        <v>5</v>
      </c>
      <c r="AB6" s="11">
        <f ca="1">((COUNTIFS(SWISSW!$I:$I,WINS_NO_MIRROR!$A6,SWISSW!$J:$J,WINS_NO_MIRROR!AB$1,SWISSW!$F:$F,"Won")+COUNTIFS(SWISSW!$I:$I,WINS_NO_MIRROR!AB$1,SWISSW!$J:$J,WINS_NO_MIRROR!$A6,SWISSW!$F:$F,"Lost")))*IF(ROW()=COLUMN(),0,1)</f>
        <v>2</v>
      </c>
      <c r="AC6" s="11">
        <f ca="1">((COUNTIFS(SWISSW!$I:$I,WINS_NO_MIRROR!$A6,SWISSW!$J:$J,WINS_NO_MIRROR!AC$1,SWISSW!$F:$F,"Won")+COUNTIFS(SWISSW!$I:$I,WINS_NO_MIRROR!AC$1,SWISSW!$J:$J,WINS_NO_MIRROR!$A6,SWISSW!$F:$F,"Lost")))*IF(ROW()=COLUMN(),0,1)</f>
        <v>0</v>
      </c>
      <c r="AD6" s="11">
        <f ca="1">((COUNTIFS(SWISSW!$I:$I,WINS_NO_MIRROR!$A6,SWISSW!$J:$J,WINS_NO_MIRROR!AD$1,SWISSW!$F:$F,"Won")+COUNTIFS(SWISSW!$I:$I,WINS_NO_MIRROR!AD$1,SWISSW!$J:$J,WINS_NO_MIRROR!$A6,SWISSW!$F:$F,"Lost")))*IF(ROW()=COLUMN(),0,1)</f>
        <v>3</v>
      </c>
      <c r="AE6" s="11">
        <f ca="1">((COUNTIFS(SWISSW!$I:$I,WINS_NO_MIRROR!$A6,SWISSW!$J:$J,WINS_NO_MIRROR!AE$1,SWISSW!$F:$F,"Won")+COUNTIFS(SWISSW!$I:$I,WINS_NO_MIRROR!AE$1,SWISSW!$J:$J,WINS_NO_MIRROR!$A6,SWISSW!$F:$F,"Lost")))*IF(ROW()=COLUMN(),0,1)</f>
        <v>1</v>
      </c>
      <c r="AF6" s="11">
        <f ca="1">((COUNTIFS(SWISSW!$I:$I,WINS_NO_MIRROR!$A6,SWISSW!$J:$J,WINS_NO_MIRROR!AF$1,SWISSW!$F:$F,"Won")+COUNTIFS(SWISSW!$I:$I,WINS_NO_MIRROR!AF$1,SWISSW!$J:$J,WINS_NO_MIRROR!$A6,SWISSW!$F:$F,"Lost")))*IF(ROW()=COLUMN(),0,1)</f>
        <v>3</v>
      </c>
      <c r="AG6" s="11">
        <f ca="1">((COUNTIFS(SWISSW!$I:$I,WINS_NO_MIRROR!$A6,SWISSW!$J:$J,WINS_NO_MIRROR!AG$1,SWISSW!$F:$F,"Won")+COUNTIFS(SWISSW!$I:$I,WINS_NO_MIRROR!AG$1,SWISSW!$J:$J,WINS_NO_MIRROR!$A6,SWISSW!$F:$F,"Lost")))*IF(ROW()=COLUMN(),0,1)</f>
        <v>0</v>
      </c>
      <c r="AH6" s="11">
        <f ca="1">((COUNTIFS(SWISSW!$I:$I,WINS_NO_MIRROR!$A6,SWISSW!$J:$J,WINS_NO_MIRROR!AH$1,SWISSW!$F:$F,"Won")+COUNTIFS(SWISSW!$I:$I,WINS_NO_MIRROR!AH$1,SWISSW!$J:$J,WINS_NO_MIRROR!$A6,SWISSW!$F:$F,"Lost")))*IF(ROW()=COLUMN(),0,1)</f>
        <v>0</v>
      </c>
      <c r="AI6" s="11">
        <f ca="1">((COUNTIFS(SWISSW!$I:$I,WINS_NO_MIRROR!$A6,SWISSW!$J:$J,WINS_NO_MIRROR!AI$1,SWISSW!$F:$F,"Won")+COUNTIFS(SWISSW!$I:$I,WINS_NO_MIRROR!AI$1,SWISSW!$J:$J,WINS_NO_MIRROR!$A6,SWISSW!$F:$F,"Lost")))*IF(ROW()=COLUMN(),0,1)</f>
        <v>2</v>
      </c>
      <c r="AJ6" s="11">
        <f ca="1">((COUNTIFS(SWISSW!$I:$I,WINS_NO_MIRROR!$A6,SWISSW!$J:$J,WINS_NO_MIRROR!AJ$1,SWISSW!$F:$F,"Won")+COUNTIFS(SWISSW!$I:$I,WINS_NO_MIRROR!AJ$1,SWISSW!$J:$J,WINS_NO_MIRROR!$A6,SWISSW!$F:$F,"Lost")))*IF(ROW()=COLUMN(),0,1)</f>
        <v>2</v>
      </c>
      <c r="AK6" s="11">
        <f ca="1">((COUNTIFS(SWISSW!$I:$I,WINS_NO_MIRROR!$A6,SWISSW!$J:$J,WINS_NO_MIRROR!AK$1,SWISSW!$F:$F,"Won")+COUNTIFS(SWISSW!$I:$I,WINS_NO_MIRROR!AK$1,SWISSW!$J:$J,WINS_NO_MIRROR!$A6,SWISSW!$F:$F,"Lost")))*IF(ROW()=COLUMN(),0,1)</f>
        <v>1</v>
      </c>
      <c r="AL6" s="11">
        <f ca="1">((COUNTIFS(SWISSW!$I:$I,WINS_NO_MIRROR!$A6,SWISSW!$J:$J,WINS_NO_MIRROR!AL$1,SWISSW!$F:$F,"Won")+COUNTIFS(SWISSW!$I:$I,WINS_NO_MIRROR!AL$1,SWISSW!$J:$J,WINS_NO_MIRROR!$A6,SWISSW!$F:$F,"Lost")))*IF(ROW()=COLUMN(),0,1)</f>
        <v>0</v>
      </c>
      <c r="AM6" s="11">
        <f ca="1">((COUNTIFS(SWISSW!$I:$I,WINS_NO_MIRROR!$A6,SWISSW!$J:$J,WINS_NO_MIRROR!AM$1,SWISSW!$F:$F,"Won")+COUNTIFS(SWISSW!$I:$I,WINS_NO_MIRROR!AM$1,SWISSW!$J:$J,WINS_NO_MIRROR!$A6,SWISSW!$F:$F,"Lost")))*IF(ROW()=COLUMN(),0,1)</f>
        <v>1</v>
      </c>
      <c r="AN6" s="11">
        <f ca="1">((COUNTIFS(SWISSW!$I:$I,WINS_NO_MIRROR!$A6,SWISSW!$J:$J,WINS_NO_MIRROR!AN$1,SWISSW!$F:$F,"Won")+COUNTIFS(SWISSW!$I:$I,WINS_NO_MIRROR!AN$1,SWISSW!$J:$J,WINS_NO_MIRROR!$A6,SWISSW!$F:$F,"Lost")))*IF(ROW()=COLUMN(),0,1)</f>
        <v>1</v>
      </c>
      <c r="AO6" s="11">
        <f ca="1">((COUNTIFS(SWISSW!$I:$I,WINS_NO_MIRROR!$A6,SWISSW!$J:$J,WINS_NO_MIRROR!AO$1,SWISSW!$F:$F,"Won")+COUNTIFS(SWISSW!$I:$I,WINS_NO_MIRROR!AO$1,SWISSW!$J:$J,WINS_NO_MIRROR!$A6,SWISSW!$F:$F,"Lost")))*IF(ROW()=COLUMN(),0,1)</f>
        <v>1</v>
      </c>
      <c r="AP6" s="11">
        <f ca="1">((COUNTIFS(SWISSW!$I:$I,WINS_NO_MIRROR!$A6,SWISSW!$J:$J,WINS_NO_MIRROR!AP$1,SWISSW!$F:$F,"Won")+COUNTIFS(SWISSW!$I:$I,WINS_NO_MIRROR!AP$1,SWISSW!$J:$J,WINS_NO_MIRROR!$A6,SWISSW!$F:$F,"Lost")))*IF(ROW()=COLUMN(),0,1)</f>
        <v>1</v>
      </c>
      <c r="AQ6" s="11">
        <f ca="1">((COUNTIFS(SWISSW!$I:$I,WINS_NO_MIRROR!$A6,SWISSW!$J:$J,WINS_NO_MIRROR!AQ$1,SWISSW!$F:$F,"Won")+COUNTIFS(SWISSW!$I:$I,WINS_NO_MIRROR!AQ$1,SWISSW!$J:$J,WINS_NO_MIRROR!$A6,SWISSW!$F:$F,"Lost")))*IF(ROW()=COLUMN(),0,1)</f>
        <v>0</v>
      </c>
      <c r="AR6" s="11">
        <f ca="1">((COUNTIFS(SWISSW!$I:$I,WINS_NO_MIRROR!$A6,SWISSW!$J:$J,WINS_NO_MIRROR!AR$1,SWISSW!$F:$F,"Won")+COUNTIFS(SWISSW!$I:$I,WINS_NO_MIRROR!AR$1,SWISSW!$J:$J,WINS_NO_MIRROR!$A6,SWISSW!$F:$F,"Lost")))*IF(ROW()=COLUMN(),0,1)</f>
        <v>1</v>
      </c>
      <c r="AS6" s="11">
        <f ca="1">((COUNTIFS(SWISSW!$I:$I,WINS_NO_MIRROR!$A6,SWISSW!$J:$J,WINS_NO_MIRROR!AS$1,SWISSW!$F:$F,"Won")+COUNTIFS(SWISSW!$I:$I,WINS_NO_MIRROR!AS$1,SWISSW!$J:$J,WINS_NO_MIRROR!$A6,SWISSW!$F:$F,"Lost")))*IF(ROW()=COLUMN(),0,1)</f>
        <v>2</v>
      </c>
      <c r="AT6" s="11">
        <f ca="1">((COUNTIFS(SWISSW!$I:$I,WINS_NO_MIRROR!$A6,SWISSW!$J:$J,WINS_NO_MIRROR!AT$1,SWISSW!$F:$F,"Won")+COUNTIFS(SWISSW!$I:$I,WINS_NO_MIRROR!AT$1,SWISSW!$J:$J,WINS_NO_MIRROR!$A6,SWISSW!$F:$F,"Lost")))*IF(ROW()=COLUMN(),0,1)</f>
        <v>0</v>
      </c>
      <c r="AU6" s="11">
        <f ca="1">((COUNTIFS(SWISSW!$I:$I,WINS_NO_MIRROR!$A6,SWISSW!$J:$J,WINS_NO_MIRROR!AU$1,SWISSW!$F:$F,"Won")+COUNTIFS(SWISSW!$I:$I,WINS_NO_MIRROR!AU$1,SWISSW!$J:$J,WINS_NO_MIRROR!$A6,SWISSW!$F:$F,"Lost")))*IF(ROW()=COLUMN(),0,1)</f>
        <v>1</v>
      </c>
      <c r="AV6" s="11">
        <f ca="1">((COUNTIFS(SWISSW!$I:$I,WINS_NO_MIRROR!$A6,SWISSW!$J:$J,WINS_NO_MIRROR!AV$1,SWISSW!$F:$F,"Won")+COUNTIFS(SWISSW!$I:$I,WINS_NO_MIRROR!AV$1,SWISSW!$J:$J,WINS_NO_MIRROR!$A6,SWISSW!$F:$F,"Lost")))*IF(ROW()=COLUMN(),0,1)</f>
        <v>1</v>
      </c>
      <c r="AW6" s="11">
        <f ca="1">((COUNTIFS(SWISSW!$I:$I,WINS_NO_MIRROR!$A6,SWISSW!$J:$J,WINS_NO_MIRROR!AW$1,SWISSW!$F:$F,"Won")+COUNTIFS(SWISSW!$I:$I,WINS_NO_MIRROR!AW$1,SWISSW!$J:$J,WINS_NO_MIRROR!$A6,SWISSW!$F:$F,"Lost")))*IF(ROW()=COLUMN(),0,1)</f>
        <v>2</v>
      </c>
      <c r="AX6" s="11">
        <f ca="1">((COUNTIFS(SWISSW!$I:$I,WINS_NO_MIRROR!$A6,SWISSW!$J:$J,WINS_NO_MIRROR!AX$1,SWISSW!$F:$F,"Won")+COUNTIFS(SWISSW!$I:$I,WINS_NO_MIRROR!AX$1,SWISSW!$J:$J,WINS_NO_MIRROR!$A6,SWISSW!$F:$F,"Lost")))*IF(ROW()=COLUMN(),0,1)</f>
        <v>1</v>
      </c>
      <c r="AY6" s="11">
        <f ca="1">((COUNTIFS(SWISSW!$I:$I,WINS_NO_MIRROR!$A6,SWISSW!$J:$J,WINS_NO_MIRROR!AY$1,SWISSW!$F:$F,"Won")+COUNTIFS(SWISSW!$I:$I,WINS_NO_MIRROR!AY$1,SWISSW!$J:$J,WINS_NO_MIRROR!$A6,SWISSW!$F:$F,"Lost")))*IF(ROW()=COLUMN(),0,1)</f>
        <v>2</v>
      </c>
      <c r="AZ6" s="11">
        <f ca="1">((COUNTIFS(SWISSW!$I:$I,WINS_NO_MIRROR!$A6,SWISSW!$J:$J,WINS_NO_MIRROR!AZ$1,SWISSW!$F:$F,"Won")+COUNTIFS(SWISSW!$I:$I,WINS_NO_MIRROR!AZ$1,SWISSW!$J:$J,WINS_NO_MIRROR!$A6,SWISSW!$F:$F,"Lost")))*IF(ROW()=COLUMN(),0,1)</f>
        <v>1</v>
      </c>
      <c r="BA6" s="11">
        <f ca="1">((COUNTIFS(SWISSW!$I:$I,WINS_NO_MIRROR!$A6,SWISSW!$J:$J,WINS_NO_MIRROR!BA$1,SWISSW!$F:$F,"Won")+COUNTIFS(SWISSW!$I:$I,WINS_NO_MIRROR!BA$1,SWISSW!$J:$J,WINS_NO_MIRROR!$A6,SWISSW!$F:$F,"Lost")))*IF(ROW()=COLUMN(),0,1)</f>
        <v>1</v>
      </c>
      <c r="BB6" s="11">
        <f ca="1">((COUNTIFS(SWISSW!$I:$I,WINS_NO_MIRROR!$A6,SWISSW!$J:$J,WINS_NO_MIRROR!BB$1,SWISSW!$F:$F,"Won")+COUNTIFS(SWISSW!$I:$I,WINS_NO_MIRROR!BB$1,SWISSW!$J:$J,WINS_NO_MIRROR!$A6,SWISSW!$F:$F,"Lost")))*IF(ROW()=COLUMN(),0,1)</f>
        <v>0</v>
      </c>
      <c r="BC6" s="11">
        <f ca="1">((COUNTIFS(SWISSW!$I:$I,WINS_NO_MIRROR!$A6,SWISSW!$J:$J,WINS_NO_MIRROR!BC$1,SWISSW!$F:$F,"Won")+COUNTIFS(SWISSW!$I:$I,WINS_NO_MIRROR!BC$1,SWISSW!$J:$J,WINS_NO_MIRROR!$A6,SWISSW!$F:$F,"Lost")))*IF(ROW()=COLUMN(),0,1)</f>
        <v>1</v>
      </c>
      <c r="BD6" s="11">
        <f ca="1">((COUNTIFS(SWISSW!$I:$I,WINS_NO_MIRROR!$A6,SWISSW!$J:$J,WINS_NO_MIRROR!BD$1,SWISSW!$F:$F,"Won")+COUNTIFS(SWISSW!$I:$I,WINS_NO_MIRROR!BD$1,SWISSW!$J:$J,WINS_NO_MIRROR!$A6,SWISSW!$F:$F,"Lost")))*IF(ROW()=COLUMN(),0,1)</f>
        <v>0</v>
      </c>
      <c r="BE6" s="11">
        <f ca="1">((COUNTIFS(SWISSW!$I:$I,WINS_NO_MIRROR!$A6,SWISSW!$J:$J,WINS_NO_MIRROR!BE$1,SWISSW!$F:$F,"Won")+COUNTIFS(SWISSW!$I:$I,WINS_NO_MIRROR!BE$1,SWISSW!$J:$J,WINS_NO_MIRROR!$A6,SWISSW!$F:$F,"Lost")))*IF(ROW()=COLUMN(),0,1)</f>
        <v>2</v>
      </c>
      <c r="BF6" s="11">
        <f ca="1">((COUNTIFS(SWISSW!$I:$I,WINS_NO_MIRROR!$A6,SWISSW!$J:$J,WINS_NO_MIRROR!BF$1,SWISSW!$F:$F,"Won")+COUNTIFS(SWISSW!$I:$I,WINS_NO_MIRROR!BF$1,SWISSW!$J:$J,WINS_NO_MIRROR!$A6,SWISSW!$F:$F,"Lost")))*IF(ROW()=COLUMN(),0,1)</f>
        <v>0</v>
      </c>
      <c r="BG6" s="11">
        <f ca="1">((COUNTIFS(SWISSW!$I:$I,WINS_NO_MIRROR!$A6,SWISSW!$J:$J,WINS_NO_MIRROR!BG$1,SWISSW!$F:$F,"Won")+COUNTIFS(SWISSW!$I:$I,WINS_NO_MIRROR!BG$1,SWISSW!$J:$J,WINS_NO_MIRROR!$A6,SWISSW!$F:$F,"Lost")))*IF(ROW()=COLUMN(),0,1)</f>
        <v>1</v>
      </c>
      <c r="BH6" s="11">
        <f ca="1">((COUNTIFS(SWISSW!$I:$I,WINS_NO_MIRROR!$A6,SWISSW!$J:$J,WINS_NO_MIRROR!BH$1,SWISSW!$F:$F,"Won")+COUNTIFS(SWISSW!$I:$I,WINS_NO_MIRROR!BH$1,SWISSW!$J:$J,WINS_NO_MIRROR!$A6,SWISSW!$F:$F,"Lost")))*IF(ROW()=COLUMN(),0,1)</f>
        <v>0</v>
      </c>
      <c r="BI6" s="11">
        <f ca="1">((COUNTIFS(SWISSW!$I:$I,WINS_NO_MIRROR!$A6,SWISSW!$J:$J,WINS_NO_MIRROR!BI$1,SWISSW!$F:$F,"Won")+COUNTIFS(SWISSW!$I:$I,WINS_NO_MIRROR!BI$1,SWISSW!$J:$J,WINS_NO_MIRROR!$A6,SWISSW!$F:$F,"Lost")))*IF(ROW()=COLUMN(),0,1)</f>
        <v>0</v>
      </c>
      <c r="BJ6" s="11">
        <f ca="1">((COUNTIFS(SWISSW!$I:$I,WINS_NO_MIRROR!$A6,SWISSW!$J:$J,WINS_NO_MIRROR!BJ$1,SWISSW!$F:$F,"Won")+COUNTIFS(SWISSW!$I:$I,WINS_NO_MIRROR!BJ$1,SWISSW!$J:$J,WINS_NO_MIRROR!$A6,SWISSW!$F:$F,"Lost")))*IF(ROW()=COLUMN(),0,1)</f>
        <v>0</v>
      </c>
      <c r="BK6" s="11">
        <f ca="1">((COUNTIFS(SWISSW!$I:$I,WINS_NO_MIRROR!$A6,SWISSW!$J:$J,WINS_NO_MIRROR!BK$1,SWISSW!$F:$F,"Won")+COUNTIFS(SWISSW!$I:$I,WINS_NO_MIRROR!BK$1,SWISSW!$J:$J,WINS_NO_MIRROR!$A6,SWISSW!$F:$F,"Lost")))*IF(ROW()=COLUMN(),0,1)</f>
        <v>1</v>
      </c>
      <c r="BL6" s="11">
        <f ca="1">((COUNTIFS(SWISSW!$I:$I,WINS_NO_MIRROR!$A6,SWISSW!$J:$J,WINS_NO_MIRROR!BL$1,SWISSW!$F:$F,"Won")+COUNTIFS(SWISSW!$I:$I,WINS_NO_MIRROR!BL$1,SWISSW!$J:$J,WINS_NO_MIRROR!$A6,SWISSW!$F:$F,"Lost")))*IF(ROW()=COLUMN(),0,1)</f>
        <v>0</v>
      </c>
    </row>
    <row r="7" spans="1:64" s="6" customFormat="1" ht="55" customHeight="1" x14ac:dyDescent="0.25">
      <c r="A7" s="3" t="str">
        <f ca="1">MATCHUP!A7</f>
        <v>Mono Blue Terror</v>
      </c>
      <c r="B7" s="11">
        <f ca="1">((COUNTIFS(SWISSW!$I:$I,WINS_NO_MIRROR!$A7,SWISSW!$J:$J,WINS_NO_MIRROR!B$1,SWISSW!$F:$F,"Won")+COUNTIFS(SWISSW!$I:$I,WINS_NO_MIRROR!B$1,SWISSW!$J:$J,WINS_NO_MIRROR!$A7,SWISSW!$F:$F,"Lost")))*IF(ROW()=COLUMN(),0,1)</f>
        <v>39</v>
      </c>
      <c r="C7" s="11">
        <f ca="1">((COUNTIFS(SWISSW!$I:$I,WINS_NO_MIRROR!$A7,SWISSW!$J:$J,WINS_NO_MIRROR!C$1,SWISSW!$F:$F,"Won")+COUNTIFS(SWISSW!$I:$I,WINS_NO_MIRROR!C$1,SWISSW!$J:$J,WINS_NO_MIRROR!$A7,SWISSW!$F:$F,"Lost")))*IF(ROW()=COLUMN(),0,1)</f>
        <v>27</v>
      </c>
      <c r="D7" s="11">
        <f ca="1">((COUNTIFS(SWISSW!$I:$I,WINS_NO_MIRROR!$A7,SWISSW!$J:$J,WINS_NO_MIRROR!D$1,SWISSW!$F:$F,"Won")+COUNTIFS(SWISSW!$I:$I,WINS_NO_MIRROR!D$1,SWISSW!$J:$J,WINS_NO_MIRROR!$A7,SWISSW!$F:$F,"Lost")))*IF(ROW()=COLUMN(),0,1)</f>
        <v>19</v>
      </c>
      <c r="E7" s="11">
        <f ca="1">((COUNTIFS(SWISSW!$I:$I,WINS_NO_MIRROR!$A7,SWISSW!$J:$J,WINS_NO_MIRROR!E$1,SWISSW!$F:$F,"Won")+COUNTIFS(SWISSW!$I:$I,WINS_NO_MIRROR!E$1,SWISSW!$J:$J,WINS_NO_MIRROR!$A7,SWISSW!$F:$F,"Lost")))*IF(ROW()=COLUMN(),0,1)</f>
        <v>16</v>
      </c>
      <c r="F7" s="11">
        <f ca="1">((COUNTIFS(SWISSW!$I:$I,WINS_NO_MIRROR!$A7,SWISSW!$J:$J,WINS_NO_MIRROR!F$1,SWISSW!$F:$F,"Won")+COUNTIFS(SWISSW!$I:$I,WINS_NO_MIRROR!F$1,SWISSW!$J:$J,WINS_NO_MIRROR!$A7,SWISSW!$F:$F,"Lost")))*IF(ROW()=COLUMN(),0,1)</f>
        <v>16</v>
      </c>
      <c r="G7" s="11">
        <f ca="1">((COUNTIFS(SWISSW!$I:$I,WINS_NO_MIRROR!$A7,SWISSW!$J:$J,WINS_NO_MIRROR!G$1,SWISSW!$F:$F,"Won")+COUNTIFS(SWISSW!$I:$I,WINS_NO_MIRROR!G$1,SWISSW!$J:$J,WINS_NO_MIRROR!$A7,SWISSW!$F:$F,"Lost")))*IF(ROW()=COLUMN(),0,1)</f>
        <v>0</v>
      </c>
      <c r="H7" s="11">
        <f ca="1">((COUNTIFS(SWISSW!$I:$I,WINS_NO_MIRROR!$A7,SWISSW!$J:$J,WINS_NO_MIRROR!H$1,SWISSW!$F:$F,"Won")+COUNTIFS(SWISSW!$I:$I,WINS_NO_MIRROR!H$1,SWISSW!$J:$J,WINS_NO_MIRROR!$A7,SWISSW!$F:$F,"Lost")))*IF(ROW()=COLUMN(),0,1)</f>
        <v>20</v>
      </c>
      <c r="I7" s="11">
        <f ca="1">((COUNTIFS(SWISSW!$I:$I,WINS_NO_MIRROR!$A7,SWISSW!$J:$J,WINS_NO_MIRROR!I$1,SWISSW!$F:$F,"Won")+COUNTIFS(SWISSW!$I:$I,WINS_NO_MIRROR!I$1,SWISSW!$J:$J,WINS_NO_MIRROR!$A7,SWISSW!$F:$F,"Lost")))*IF(ROW()=COLUMN(),0,1)</f>
        <v>6</v>
      </c>
      <c r="J7" s="11">
        <f ca="1">((COUNTIFS(SWISSW!$I:$I,WINS_NO_MIRROR!$A7,SWISSW!$J:$J,WINS_NO_MIRROR!J$1,SWISSW!$F:$F,"Won")+COUNTIFS(SWISSW!$I:$I,WINS_NO_MIRROR!J$1,SWISSW!$J:$J,WINS_NO_MIRROR!$A7,SWISSW!$F:$F,"Lost")))*IF(ROW()=COLUMN(),0,1)</f>
        <v>8</v>
      </c>
      <c r="K7" s="11">
        <f ca="1">((COUNTIFS(SWISSW!$I:$I,WINS_NO_MIRROR!$A7,SWISSW!$J:$J,WINS_NO_MIRROR!K$1,SWISSW!$F:$F,"Won")+COUNTIFS(SWISSW!$I:$I,WINS_NO_MIRROR!K$1,SWISSW!$J:$J,WINS_NO_MIRROR!$A7,SWISSW!$F:$F,"Lost")))*IF(ROW()=COLUMN(),0,1)</f>
        <v>11</v>
      </c>
      <c r="L7" s="11">
        <f ca="1">((COUNTIFS(SWISSW!$I:$I,WINS_NO_MIRROR!$A7,SWISSW!$J:$J,WINS_NO_MIRROR!L$1,SWISSW!$F:$F,"Won")+COUNTIFS(SWISSW!$I:$I,WINS_NO_MIRROR!L$1,SWISSW!$J:$J,WINS_NO_MIRROR!$A7,SWISSW!$F:$F,"Lost")))*IF(ROW()=COLUMN(),0,1)</f>
        <v>3</v>
      </c>
      <c r="M7" s="11">
        <f ca="1">((COUNTIFS(SWISSW!$I:$I,WINS_NO_MIRROR!$A7,SWISSW!$J:$J,WINS_NO_MIRROR!M$1,SWISSW!$F:$F,"Won")+COUNTIFS(SWISSW!$I:$I,WINS_NO_MIRROR!M$1,SWISSW!$J:$J,WINS_NO_MIRROR!$A7,SWISSW!$F:$F,"Lost")))*IF(ROW()=COLUMN(),0,1)</f>
        <v>10</v>
      </c>
      <c r="N7" s="11">
        <f ca="1">((COUNTIFS(SWISSW!$I:$I,WINS_NO_MIRROR!$A7,SWISSW!$J:$J,WINS_NO_MIRROR!N$1,SWISSW!$F:$F,"Won")+COUNTIFS(SWISSW!$I:$I,WINS_NO_MIRROR!N$1,SWISSW!$J:$J,WINS_NO_MIRROR!$A7,SWISSW!$F:$F,"Lost")))*IF(ROW()=COLUMN(),0,1)</f>
        <v>2</v>
      </c>
      <c r="O7" s="11">
        <f ca="1">((COUNTIFS(SWISSW!$I:$I,WINS_NO_MIRROR!$A7,SWISSW!$J:$J,WINS_NO_MIRROR!O$1,SWISSW!$F:$F,"Won")+COUNTIFS(SWISSW!$I:$I,WINS_NO_MIRROR!O$1,SWISSW!$J:$J,WINS_NO_MIRROR!$A7,SWISSW!$F:$F,"Lost")))*IF(ROW()=COLUMN(),0,1)</f>
        <v>9</v>
      </c>
      <c r="P7" s="11">
        <f ca="1">((COUNTIFS(SWISSW!$I:$I,WINS_NO_MIRROR!$A7,SWISSW!$J:$J,WINS_NO_MIRROR!P$1,SWISSW!$F:$F,"Won")+COUNTIFS(SWISSW!$I:$I,WINS_NO_MIRROR!P$1,SWISSW!$J:$J,WINS_NO_MIRROR!$A7,SWISSW!$F:$F,"Lost")))*IF(ROW()=COLUMN(),0,1)</f>
        <v>4</v>
      </c>
      <c r="Q7" s="11">
        <f ca="1">((COUNTIFS(SWISSW!$I:$I,WINS_NO_MIRROR!$A7,SWISSW!$J:$J,WINS_NO_MIRROR!Q$1,SWISSW!$F:$F,"Won")+COUNTIFS(SWISSW!$I:$I,WINS_NO_MIRROR!Q$1,SWISSW!$J:$J,WINS_NO_MIRROR!$A7,SWISSW!$F:$F,"Lost")))*IF(ROW()=COLUMN(),0,1)</f>
        <v>5</v>
      </c>
      <c r="R7" s="11">
        <f ca="1">((COUNTIFS(SWISSW!$I:$I,WINS_NO_MIRROR!$A7,SWISSW!$J:$J,WINS_NO_MIRROR!R$1,SWISSW!$F:$F,"Won")+COUNTIFS(SWISSW!$I:$I,WINS_NO_MIRROR!R$1,SWISSW!$J:$J,WINS_NO_MIRROR!$A7,SWISSW!$F:$F,"Lost")))*IF(ROW()=COLUMN(),0,1)</f>
        <v>6</v>
      </c>
      <c r="S7" s="11">
        <f ca="1">((COUNTIFS(SWISSW!$I:$I,WINS_NO_MIRROR!$A7,SWISSW!$J:$J,WINS_NO_MIRROR!S$1,SWISSW!$F:$F,"Won")+COUNTIFS(SWISSW!$I:$I,WINS_NO_MIRROR!S$1,SWISSW!$J:$J,WINS_NO_MIRROR!$A7,SWISSW!$F:$F,"Lost")))*IF(ROW()=COLUMN(),0,1)</f>
        <v>2</v>
      </c>
      <c r="T7" s="11">
        <f ca="1">((COUNTIFS(SWISSW!$I:$I,WINS_NO_MIRROR!$A7,SWISSW!$J:$J,WINS_NO_MIRROR!T$1,SWISSW!$F:$F,"Won")+COUNTIFS(SWISSW!$I:$I,WINS_NO_MIRROR!T$1,SWISSW!$J:$J,WINS_NO_MIRROR!$A7,SWISSW!$F:$F,"Lost")))*IF(ROW()=COLUMN(),0,1)</f>
        <v>1</v>
      </c>
      <c r="U7" s="11">
        <f ca="1">((COUNTIFS(SWISSW!$I:$I,WINS_NO_MIRROR!$A7,SWISSW!$J:$J,WINS_NO_MIRROR!U$1,SWISSW!$F:$F,"Won")+COUNTIFS(SWISSW!$I:$I,WINS_NO_MIRROR!U$1,SWISSW!$J:$J,WINS_NO_MIRROR!$A7,SWISSW!$F:$F,"Lost")))*IF(ROW()=COLUMN(),0,1)</f>
        <v>1</v>
      </c>
      <c r="V7" s="11">
        <f ca="1">((COUNTIFS(SWISSW!$I:$I,WINS_NO_MIRROR!$A7,SWISSW!$J:$J,WINS_NO_MIRROR!V$1,SWISSW!$F:$F,"Won")+COUNTIFS(SWISSW!$I:$I,WINS_NO_MIRROR!V$1,SWISSW!$J:$J,WINS_NO_MIRROR!$A7,SWISSW!$F:$F,"Lost")))*IF(ROW()=COLUMN(),0,1)</f>
        <v>1</v>
      </c>
      <c r="W7" s="11">
        <f ca="1">((COUNTIFS(SWISSW!$I:$I,WINS_NO_MIRROR!$A7,SWISSW!$J:$J,WINS_NO_MIRROR!W$1,SWISSW!$F:$F,"Won")+COUNTIFS(SWISSW!$I:$I,WINS_NO_MIRROR!W$1,SWISSW!$J:$J,WINS_NO_MIRROR!$A7,SWISSW!$F:$F,"Lost")))*IF(ROW()=COLUMN(),0,1)</f>
        <v>2</v>
      </c>
      <c r="X7" s="11">
        <f ca="1">((COUNTIFS(SWISSW!$I:$I,WINS_NO_MIRROR!$A7,SWISSW!$J:$J,WINS_NO_MIRROR!X$1,SWISSW!$F:$F,"Won")+COUNTIFS(SWISSW!$I:$I,WINS_NO_MIRROR!X$1,SWISSW!$J:$J,WINS_NO_MIRROR!$A7,SWISSW!$F:$F,"Lost")))*IF(ROW()=COLUMN(),0,1)</f>
        <v>1</v>
      </c>
      <c r="Y7" s="11">
        <f ca="1">((COUNTIFS(SWISSW!$I:$I,WINS_NO_MIRROR!$A7,SWISSW!$J:$J,WINS_NO_MIRROR!Y$1,SWISSW!$F:$F,"Won")+COUNTIFS(SWISSW!$I:$I,WINS_NO_MIRROR!Y$1,SWISSW!$J:$J,WINS_NO_MIRROR!$A7,SWISSW!$F:$F,"Lost")))*IF(ROW()=COLUMN(),0,1)</f>
        <v>3</v>
      </c>
      <c r="Z7" s="11">
        <f ca="1">((COUNTIFS(SWISSW!$I:$I,WINS_NO_MIRROR!$A7,SWISSW!$J:$J,WINS_NO_MIRROR!Z$1,SWISSW!$F:$F,"Won")+COUNTIFS(SWISSW!$I:$I,WINS_NO_MIRROR!Z$1,SWISSW!$J:$J,WINS_NO_MIRROR!$A7,SWISSW!$F:$F,"Lost")))*IF(ROW()=COLUMN(),0,1)</f>
        <v>2</v>
      </c>
      <c r="AA7" s="11">
        <f ca="1">((COUNTIFS(SWISSW!$I:$I,WINS_NO_MIRROR!$A7,SWISSW!$J:$J,WINS_NO_MIRROR!AA$1,SWISSW!$F:$F,"Won")+COUNTIFS(SWISSW!$I:$I,WINS_NO_MIRROR!AA$1,SWISSW!$J:$J,WINS_NO_MIRROR!$A7,SWISSW!$F:$F,"Lost")))*IF(ROW()=COLUMN(),0,1)</f>
        <v>0</v>
      </c>
      <c r="AB7" s="11">
        <f ca="1">((COUNTIFS(SWISSW!$I:$I,WINS_NO_MIRROR!$A7,SWISSW!$J:$J,WINS_NO_MIRROR!AB$1,SWISSW!$F:$F,"Won")+COUNTIFS(SWISSW!$I:$I,WINS_NO_MIRROR!AB$1,SWISSW!$J:$J,WINS_NO_MIRROR!$A7,SWISSW!$F:$F,"Lost")))*IF(ROW()=COLUMN(),0,1)</f>
        <v>0</v>
      </c>
      <c r="AC7" s="11">
        <f ca="1">((COUNTIFS(SWISSW!$I:$I,WINS_NO_MIRROR!$A7,SWISSW!$J:$J,WINS_NO_MIRROR!AC$1,SWISSW!$F:$F,"Won")+COUNTIFS(SWISSW!$I:$I,WINS_NO_MIRROR!AC$1,SWISSW!$J:$J,WINS_NO_MIRROR!$A7,SWISSW!$F:$F,"Lost")))*IF(ROW()=COLUMN(),0,1)</f>
        <v>1</v>
      </c>
      <c r="AD7" s="11">
        <f ca="1">((COUNTIFS(SWISSW!$I:$I,WINS_NO_MIRROR!$A7,SWISSW!$J:$J,WINS_NO_MIRROR!AD$1,SWISSW!$F:$F,"Won")+COUNTIFS(SWISSW!$I:$I,WINS_NO_MIRROR!AD$1,SWISSW!$J:$J,WINS_NO_MIRROR!$A7,SWISSW!$F:$F,"Lost")))*IF(ROW()=COLUMN(),0,1)</f>
        <v>0</v>
      </c>
      <c r="AE7" s="11">
        <f ca="1">((COUNTIFS(SWISSW!$I:$I,WINS_NO_MIRROR!$A7,SWISSW!$J:$J,WINS_NO_MIRROR!AE$1,SWISSW!$F:$F,"Won")+COUNTIFS(SWISSW!$I:$I,WINS_NO_MIRROR!AE$1,SWISSW!$J:$J,WINS_NO_MIRROR!$A7,SWISSW!$F:$F,"Lost")))*IF(ROW()=COLUMN(),0,1)</f>
        <v>2</v>
      </c>
      <c r="AF7" s="11">
        <f ca="1">((COUNTIFS(SWISSW!$I:$I,WINS_NO_MIRROR!$A7,SWISSW!$J:$J,WINS_NO_MIRROR!AF$1,SWISSW!$F:$F,"Won")+COUNTIFS(SWISSW!$I:$I,WINS_NO_MIRROR!AF$1,SWISSW!$J:$J,WINS_NO_MIRROR!$A7,SWISSW!$F:$F,"Lost")))*IF(ROW()=COLUMN(),0,1)</f>
        <v>0</v>
      </c>
      <c r="AG7" s="11">
        <f ca="1">((COUNTIFS(SWISSW!$I:$I,WINS_NO_MIRROR!$A7,SWISSW!$J:$J,WINS_NO_MIRROR!AG$1,SWISSW!$F:$F,"Won")+COUNTIFS(SWISSW!$I:$I,WINS_NO_MIRROR!AG$1,SWISSW!$J:$J,WINS_NO_MIRROR!$A7,SWISSW!$F:$F,"Lost")))*IF(ROW()=COLUMN(),0,1)</f>
        <v>1</v>
      </c>
      <c r="AH7" s="11">
        <f ca="1">((COUNTIFS(SWISSW!$I:$I,WINS_NO_MIRROR!$A7,SWISSW!$J:$J,WINS_NO_MIRROR!AH$1,SWISSW!$F:$F,"Won")+COUNTIFS(SWISSW!$I:$I,WINS_NO_MIRROR!AH$1,SWISSW!$J:$J,WINS_NO_MIRROR!$A7,SWISSW!$F:$F,"Lost")))*IF(ROW()=COLUMN(),0,1)</f>
        <v>2</v>
      </c>
      <c r="AI7" s="11">
        <f ca="1">((COUNTIFS(SWISSW!$I:$I,WINS_NO_MIRROR!$A7,SWISSW!$J:$J,WINS_NO_MIRROR!AI$1,SWISSW!$F:$F,"Won")+COUNTIFS(SWISSW!$I:$I,WINS_NO_MIRROR!AI$1,SWISSW!$J:$J,WINS_NO_MIRROR!$A7,SWISSW!$F:$F,"Lost")))*IF(ROW()=COLUMN(),0,1)</f>
        <v>0</v>
      </c>
      <c r="AJ7" s="11">
        <f ca="1">((COUNTIFS(SWISSW!$I:$I,WINS_NO_MIRROR!$A7,SWISSW!$J:$J,WINS_NO_MIRROR!AJ$1,SWISSW!$F:$F,"Won")+COUNTIFS(SWISSW!$I:$I,WINS_NO_MIRROR!AJ$1,SWISSW!$J:$J,WINS_NO_MIRROR!$A7,SWISSW!$F:$F,"Lost")))*IF(ROW()=COLUMN(),0,1)</f>
        <v>1</v>
      </c>
      <c r="AK7" s="11">
        <f ca="1">((COUNTIFS(SWISSW!$I:$I,WINS_NO_MIRROR!$A7,SWISSW!$J:$J,WINS_NO_MIRROR!AK$1,SWISSW!$F:$F,"Won")+COUNTIFS(SWISSW!$I:$I,WINS_NO_MIRROR!AK$1,SWISSW!$J:$J,WINS_NO_MIRROR!$A7,SWISSW!$F:$F,"Lost")))*IF(ROW()=COLUMN(),0,1)</f>
        <v>2</v>
      </c>
      <c r="AL7" s="11">
        <f ca="1">((COUNTIFS(SWISSW!$I:$I,WINS_NO_MIRROR!$A7,SWISSW!$J:$J,WINS_NO_MIRROR!AL$1,SWISSW!$F:$F,"Won")+COUNTIFS(SWISSW!$I:$I,WINS_NO_MIRROR!AL$1,SWISSW!$J:$J,WINS_NO_MIRROR!$A7,SWISSW!$F:$F,"Lost")))*IF(ROW()=COLUMN(),0,1)</f>
        <v>0</v>
      </c>
      <c r="AM7" s="11">
        <f ca="1">((COUNTIFS(SWISSW!$I:$I,WINS_NO_MIRROR!$A7,SWISSW!$J:$J,WINS_NO_MIRROR!AM$1,SWISSW!$F:$F,"Won")+COUNTIFS(SWISSW!$I:$I,WINS_NO_MIRROR!AM$1,SWISSW!$J:$J,WINS_NO_MIRROR!$A7,SWISSW!$F:$F,"Lost")))*IF(ROW()=COLUMN(),0,1)</f>
        <v>1</v>
      </c>
      <c r="AN7" s="11">
        <f ca="1">((COUNTIFS(SWISSW!$I:$I,WINS_NO_MIRROR!$A7,SWISSW!$J:$J,WINS_NO_MIRROR!AN$1,SWISSW!$F:$F,"Won")+COUNTIFS(SWISSW!$I:$I,WINS_NO_MIRROR!AN$1,SWISSW!$J:$J,WINS_NO_MIRROR!$A7,SWISSW!$F:$F,"Lost")))*IF(ROW()=COLUMN(),0,1)</f>
        <v>0</v>
      </c>
      <c r="AO7" s="11">
        <f ca="1">((COUNTIFS(SWISSW!$I:$I,WINS_NO_MIRROR!$A7,SWISSW!$J:$J,WINS_NO_MIRROR!AO$1,SWISSW!$F:$F,"Won")+COUNTIFS(SWISSW!$I:$I,WINS_NO_MIRROR!AO$1,SWISSW!$J:$J,WINS_NO_MIRROR!$A7,SWISSW!$F:$F,"Lost")))*IF(ROW()=COLUMN(),0,1)</f>
        <v>0</v>
      </c>
      <c r="AP7" s="11">
        <f ca="1">((COUNTIFS(SWISSW!$I:$I,WINS_NO_MIRROR!$A7,SWISSW!$J:$J,WINS_NO_MIRROR!AP$1,SWISSW!$F:$F,"Won")+COUNTIFS(SWISSW!$I:$I,WINS_NO_MIRROR!AP$1,SWISSW!$J:$J,WINS_NO_MIRROR!$A7,SWISSW!$F:$F,"Lost")))*IF(ROW()=COLUMN(),0,1)</f>
        <v>2</v>
      </c>
      <c r="AQ7" s="11">
        <f ca="1">((COUNTIFS(SWISSW!$I:$I,WINS_NO_MIRROR!$A7,SWISSW!$J:$J,WINS_NO_MIRROR!AQ$1,SWISSW!$F:$F,"Won")+COUNTIFS(SWISSW!$I:$I,WINS_NO_MIRROR!AQ$1,SWISSW!$J:$J,WINS_NO_MIRROR!$A7,SWISSW!$F:$F,"Lost")))*IF(ROW()=COLUMN(),0,1)</f>
        <v>0</v>
      </c>
      <c r="AR7" s="11">
        <f ca="1">((COUNTIFS(SWISSW!$I:$I,WINS_NO_MIRROR!$A7,SWISSW!$J:$J,WINS_NO_MIRROR!AR$1,SWISSW!$F:$F,"Won")+COUNTIFS(SWISSW!$I:$I,WINS_NO_MIRROR!AR$1,SWISSW!$J:$J,WINS_NO_MIRROR!$A7,SWISSW!$F:$F,"Lost")))*IF(ROW()=COLUMN(),0,1)</f>
        <v>0</v>
      </c>
      <c r="AS7" s="11">
        <f ca="1">((COUNTIFS(SWISSW!$I:$I,WINS_NO_MIRROR!$A7,SWISSW!$J:$J,WINS_NO_MIRROR!AS$1,SWISSW!$F:$F,"Won")+COUNTIFS(SWISSW!$I:$I,WINS_NO_MIRROR!AS$1,SWISSW!$J:$J,WINS_NO_MIRROR!$A7,SWISSW!$F:$F,"Lost")))*IF(ROW()=COLUMN(),0,1)</f>
        <v>0</v>
      </c>
      <c r="AT7" s="11">
        <f ca="1">((COUNTIFS(SWISSW!$I:$I,WINS_NO_MIRROR!$A7,SWISSW!$J:$J,WINS_NO_MIRROR!AT$1,SWISSW!$F:$F,"Won")+COUNTIFS(SWISSW!$I:$I,WINS_NO_MIRROR!AT$1,SWISSW!$J:$J,WINS_NO_MIRROR!$A7,SWISSW!$F:$F,"Lost")))*IF(ROW()=COLUMN(),0,1)</f>
        <v>0</v>
      </c>
      <c r="AU7" s="11">
        <f ca="1">((COUNTIFS(SWISSW!$I:$I,WINS_NO_MIRROR!$A7,SWISSW!$J:$J,WINS_NO_MIRROR!AU$1,SWISSW!$F:$F,"Won")+COUNTIFS(SWISSW!$I:$I,WINS_NO_MIRROR!AU$1,SWISSW!$J:$J,WINS_NO_MIRROR!$A7,SWISSW!$F:$F,"Lost")))*IF(ROW()=COLUMN(),0,1)</f>
        <v>1</v>
      </c>
      <c r="AV7" s="11">
        <f ca="1">((COUNTIFS(SWISSW!$I:$I,WINS_NO_MIRROR!$A7,SWISSW!$J:$J,WINS_NO_MIRROR!AV$1,SWISSW!$F:$F,"Won")+COUNTIFS(SWISSW!$I:$I,WINS_NO_MIRROR!AV$1,SWISSW!$J:$J,WINS_NO_MIRROR!$A7,SWISSW!$F:$F,"Lost")))*IF(ROW()=COLUMN(),0,1)</f>
        <v>0</v>
      </c>
      <c r="AW7" s="11">
        <f ca="1">((COUNTIFS(SWISSW!$I:$I,WINS_NO_MIRROR!$A7,SWISSW!$J:$J,WINS_NO_MIRROR!AW$1,SWISSW!$F:$F,"Won")+COUNTIFS(SWISSW!$I:$I,WINS_NO_MIRROR!AW$1,SWISSW!$J:$J,WINS_NO_MIRROR!$A7,SWISSW!$F:$F,"Lost")))*IF(ROW()=COLUMN(),0,1)</f>
        <v>0</v>
      </c>
      <c r="AX7" s="11">
        <f ca="1">((COUNTIFS(SWISSW!$I:$I,WINS_NO_MIRROR!$A7,SWISSW!$J:$J,WINS_NO_MIRROR!AX$1,SWISSW!$F:$F,"Won")+COUNTIFS(SWISSW!$I:$I,WINS_NO_MIRROR!AX$1,SWISSW!$J:$J,WINS_NO_MIRROR!$A7,SWISSW!$F:$F,"Lost")))*IF(ROW()=COLUMN(),0,1)</f>
        <v>0</v>
      </c>
      <c r="AY7" s="11">
        <f ca="1">((COUNTIFS(SWISSW!$I:$I,WINS_NO_MIRROR!$A7,SWISSW!$J:$J,WINS_NO_MIRROR!AY$1,SWISSW!$F:$F,"Won")+COUNTIFS(SWISSW!$I:$I,WINS_NO_MIRROR!AY$1,SWISSW!$J:$J,WINS_NO_MIRROR!$A7,SWISSW!$F:$F,"Lost")))*IF(ROW()=COLUMN(),0,1)</f>
        <v>0</v>
      </c>
      <c r="AZ7" s="11">
        <f ca="1">((COUNTIFS(SWISSW!$I:$I,WINS_NO_MIRROR!$A7,SWISSW!$J:$J,WINS_NO_MIRROR!AZ$1,SWISSW!$F:$F,"Won")+COUNTIFS(SWISSW!$I:$I,WINS_NO_MIRROR!AZ$1,SWISSW!$J:$J,WINS_NO_MIRROR!$A7,SWISSW!$F:$F,"Lost")))*IF(ROW()=COLUMN(),0,1)</f>
        <v>2</v>
      </c>
      <c r="BA7" s="11">
        <f ca="1">((COUNTIFS(SWISSW!$I:$I,WINS_NO_MIRROR!$A7,SWISSW!$J:$J,WINS_NO_MIRROR!BA$1,SWISSW!$F:$F,"Won")+COUNTIFS(SWISSW!$I:$I,WINS_NO_MIRROR!BA$1,SWISSW!$J:$J,WINS_NO_MIRROR!$A7,SWISSW!$F:$F,"Lost")))*IF(ROW()=COLUMN(),0,1)</f>
        <v>0</v>
      </c>
      <c r="BB7" s="11">
        <f ca="1">((COUNTIFS(SWISSW!$I:$I,WINS_NO_MIRROR!$A7,SWISSW!$J:$J,WINS_NO_MIRROR!BB$1,SWISSW!$F:$F,"Won")+COUNTIFS(SWISSW!$I:$I,WINS_NO_MIRROR!BB$1,SWISSW!$J:$J,WINS_NO_MIRROR!$A7,SWISSW!$F:$F,"Lost")))*IF(ROW()=COLUMN(),0,1)</f>
        <v>1</v>
      </c>
      <c r="BC7" s="11">
        <f ca="1">((COUNTIFS(SWISSW!$I:$I,WINS_NO_MIRROR!$A7,SWISSW!$J:$J,WINS_NO_MIRROR!BC$1,SWISSW!$F:$F,"Won")+COUNTIFS(SWISSW!$I:$I,WINS_NO_MIRROR!BC$1,SWISSW!$J:$J,WINS_NO_MIRROR!$A7,SWISSW!$F:$F,"Lost")))*IF(ROW()=COLUMN(),0,1)</f>
        <v>1</v>
      </c>
      <c r="BD7" s="11">
        <f ca="1">((COUNTIFS(SWISSW!$I:$I,WINS_NO_MIRROR!$A7,SWISSW!$J:$J,WINS_NO_MIRROR!BD$1,SWISSW!$F:$F,"Won")+COUNTIFS(SWISSW!$I:$I,WINS_NO_MIRROR!BD$1,SWISSW!$J:$J,WINS_NO_MIRROR!$A7,SWISSW!$F:$F,"Lost")))*IF(ROW()=COLUMN(),0,1)</f>
        <v>0</v>
      </c>
      <c r="BE7" s="11">
        <f ca="1">((COUNTIFS(SWISSW!$I:$I,WINS_NO_MIRROR!$A7,SWISSW!$J:$J,WINS_NO_MIRROR!BE$1,SWISSW!$F:$F,"Won")+COUNTIFS(SWISSW!$I:$I,WINS_NO_MIRROR!BE$1,SWISSW!$J:$J,WINS_NO_MIRROR!$A7,SWISSW!$F:$F,"Lost")))*IF(ROW()=COLUMN(),0,1)</f>
        <v>0</v>
      </c>
      <c r="BF7" s="11">
        <f ca="1">((COUNTIFS(SWISSW!$I:$I,WINS_NO_MIRROR!$A7,SWISSW!$J:$J,WINS_NO_MIRROR!BF$1,SWISSW!$F:$F,"Won")+COUNTIFS(SWISSW!$I:$I,WINS_NO_MIRROR!BF$1,SWISSW!$J:$J,WINS_NO_MIRROR!$A7,SWISSW!$F:$F,"Lost")))*IF(ROW()=COLUMN(),0,1)</f>
        <v>0</v>
      </c>
      <c r="BG7" s="11">
        <f ca="1">((COUNTIFS(SWISSW!$I:$I,WINS_NO_MIRROR!$A7,SWISSW!$J:$J,WINS_NO_MIRROR!BG$1,SWISSW!$F:$F,"Won")+COUNTIFS(SWISSW!$I:$I,WINS_NO_MIRROR!BG$1,SWISSW!$J:$J,WINS_NO_MIRROR!$A7,SWISSW!$F:$F,"Lost")))*IF(ROW()=COLUMN(),0,1)</f>
        <v>0</v>
      </c>
      <c r="BH7" s="11">
        <f ca="1">((COUNTIFS(SWISSW!$I:$I,WINS_NO_MIRROR!$A7,SWISSW!$J:$J,WINS_NO_MIRROR!BH$1,SWISSW!$F:$F,"Won")+COUNTIFS(SWISSW!$I:$I,WINS_NO_MIRROR!BH$1,SWISSW!$J:$J,WINS_NO_MIRROR!$A7,SWISSW!$F:$F,"Lost")))*IF(ROW()=COLUMN(),0,1)</f>
        <v>0</v>
      </c>
      <c r="BI7" s="11">
        <f ca="1">((COUNTIFS(SWISSW!$I:$I,WINS_NO_MIRROR!$A7,SWISSW!$J:$J,WINS_NO_MIRROR!BI$1,SWISSW!$F:$F,"Won")+COUNTIFS(SWISSW!$I:$I,WINS_NO_MIRROR!BI$1,SWISSW!$J:$J,WINS_NO_MIRROR!$A7,SWISSW!$F:$F,"Lost")))*IF(ROW()=COLUMN(),0,1)</f>
        <v>0</v>
      </c>
      <c r="BJ7" s="11">
        <f ca="1">((COUNTIFS(SWISSW!$I:$I,WINS_NO_MIRROR!$A7,SWISSW!$J:$J,WINS_NO_MIRROR!BJ$1,SWISSW!$F:$F,"Won")+COUNTIFS(SWISSW!$I:$I,WINS_NO_MIRROR!BJ$1,SWISSW!$J:$J,WINS_NO_MIRROR!$A7,SWISSW!$F:$F,"Lost")))*IF(ROW()=COLUMN(),0,1)</f>
        <v>1</v>
      </c>
      <c r="BK7" s="11">
        <f ca="1">((COUNTIFS(SWISSW!$I:$I,WINS_NO_MIRROR!$A7,SWISSW!$J:$J,WINS_NO_MIRROR!BK$1,SWISSW!$F:$F,"Won")+COUNTIFS(SWISSW!$I:$I,WINS_NO_MIRROR!BK$1,SWISSW!$J:$J,WINS_NO_MIRROR!$A7,SWISSW!$F:$F,"Lost")))*IF(ROW()=COLUMN(),0,1)</f>
        <v>0</v>
      </c>
      <c r="BL7" s="11">
        <f ca="1">((COUNTIFS(SWISSW!$I:$I,WINS_NO_MIRROR!$A7,SWISSW!$J:$J,WINS_NO_MIRROR!BL$1,SWISSW!$F:$F,"Won")+COUNTIFS(SWISSW!$I:$I,WINS_NO_MIRROR!BL$1,SWISSW!$J:$J,WINS_NO_MIRROR!$A7,SWISSW!$F:$F,"Lost")))*IF(ROW()=COLUMN(),0,1)</f>
        <v>1</v>
      </c>
    </row>
    <row r="8" spans="1:64" s="6" customFormat="1" ht="55" customHeight="1" x14ac:dyDescent="0.25">
      <c r="A8" s="3" t="str">
        <f ca="1">MATCHUP!A8</f>
        <v>High Tide Combo</v>
      </c>
      <c r="B8" s="11">
        <f ca="1">((COUNTIFS(SWISSW!$I:$I,WINS_NO_MIRROR!$A8,SWISSW!$J:$J,WINS_NO_MIRROR!B$1,SWISSW!$F:$F,"Won")+COUNTIFS(SWISSW!$I:$I,WINS_NO_MIRROR!B$1,SWISSW!$J:$J,WINS_NO_MIRROR!$A8,SWISSW!$F:$F,"Lost")))*IF(ROW()=COLUMN(),0,1)</f>
        <v>35</v>
      </c>
      <c r="C8" s="11">
        <f ca="1">((COUNTIFS(SWISSW!$I:$I,WINS_NO_MIRROR!$A8,SWISSW!$J:$J,WINS_NO_MIRROR!C$1,SWISSW!$F:$F,"Won")+COUNTIFS(SWISSW!$I:$I,WINS_NO_MIRROR!C$1,SWISSW!$J:$J,WINS_NO_MIRROR!$A8,SWISSW!$F:$F,"Lost")))*IF(ROW()=COLUMN(),0,1)</f>
        <v>16</v>
      </c>
      <c r="D8" s="11">
        <f ca="1">((COUNTIFS(SWISSW!$I:$I,WINS_NO_MIRROR!$A8,SWISSW!$J:$J,WINS_NO_MIRROR!D$1,SWISSW!$F:$F,"Won")+COUNTIFS(SWISSW!$I:$I,WINS_NO_MIRROR!D$1,SWISSW!$J:$J,WINS_NO_MIRROR!$A8,SWISSW!$F:$F,"Lost")))*IF(ROW()=COLUMN(),0,1)</f>
        <v>11</v>
      </c>
      <c r="E8" s="11">
        <f ca="1">((COUNTIFS(SWISSW!$I:$I,WINS_NO_MIRROR!$A8,SWISSW!$J:$J,WINS_NO_MIRROR!E$1,SWISSW!$F:$F,"Won")+COUNTIFS(SWISSW!$I:$I,WINS_NO_MIRROR!E$1,SWISSW!$J:$J,WINS_NO_MIRROR!$A8,SWISSW!$F:$F,"Lost")))*IF(ROW()=COLUMN(),0,1)</f>
        <v>7</v>
      </c>
      <c r="F8" s="11">
        <f ca="1">((COUNTIFS(SWISSW!$I:$I,WINS_NO_MIRROR!$A8,SWISSW!$J:$J,WINS_NO_MIRROR!F$1,SWISSW!$F:$F,"Won")+COUNTIFS(SWISSW!$I:$I,WINS_NO_MIRROR!F$1,SWISSW!$J:$J,WINS_NO_MIRROR!$A8,SWISSW!$F:$F,"Lost")))*IF(ROW()=COLUMN(),0,1)</f>
        <v>12</v>
      </c>
      <c r="G8" s="11">
        <f ca="1">((COUNTIFS(SWISSW!$I:$I,WINS_NO_MIRROR!$A8,SWISSW!$J:$J,WINS_NO_MIRROR!G$1,SWISSW!$F:$F,"Won")+COUNTIFS(SWISSW!$I:$I,WINS_NO_MIRROR!G$1,SWISSW!$J:$J,WINS_NO_MIRROR!$A8,SWISSW!$F:$F,"Lost")))*IF(ROW()=COLUMN(),0,1)</f>
        <v>5</v>
      </c>
      <c r="H8" s="11">
        <f ca="1">((COUNTIFS(SWISSW!$I:$I,WINS_NO_MIRROR!$A8,SWISSW!$J:$J,WINS_NO_MIRROR!H$1,SWISSW!$F:$F,"Won")+COUNTIFS(SWISSW!$I:$I,WINS_NO_MIRROR!H$1,SWISSW!$J:$J,WINS_NO_MIRROR!$A8,SWISSW!$F:$F,"Lost")))*IF(ROW()=COLUMN(),0,1)</f>
        <v>0</v>
      </c>
      <c r="I8" s="11">
        <f ca="1">((COUNTIFS(SWISSW!$I:$I,WINS_NO_MIRROR!$A8,SWISSW!$J:$J,WINS_NO_MIRROR!I$1,SWISSW!$F:$F,"Won")+COUNTIFS(SWISSW!$I:$I,WINS_NO_MIRROR!I$1,SWISSW!$J:$J,WINS_NO_MIRROR!$A8,SWISSW!$F:$F,"Lost")))*IF(ROW()=COLUMN(),0,1)</f>
        <v>13</v>
      </c>
      <c r="J8" s="11">
        <f ca="1">((COUNTIFS(SWISSW!$I:$I,WINS_NO_MIRROR!$A8,SWISSW!$J:$J,WINS_NO_MIRROR!J$1,SWISSW!$F:$F,"Won")+COUNTIFS(SWISSW!$I:$I,WINS_NO_MIRROR!J$1,SWISSW!$J:$J,WINS_NO_MIRROR!$A8,SWISSW!$F:$F,"Lost")))*IF(ROW()=COLUMN(),0,1)</f>
        <v>2</v>
      </c>
      <c r="K8" s="11">
        <f ca="1">((COUNTIFS(SWISSW!$I:$I,WINS_NO_MIRROR!$A8,SWISSW!$J:$J,WINS_NO_MIRROR!K$1,SWISSW!$F:$F,"Won")+COUNTIFS(SWISSW!$I:$I,WINS_NO_MIRROR!K$1,SWISSW!$J:$J,WINS_NO_MIRROR!$A8,SWISSW!$F:$F,"Lost")))*IF(ROW()=COLUMN(),0,1)</f>
        <v>2</v>
      </c>
      <c r="L8" s="11">
        <f ca="1">((COUNTIFS(SWISSW!$I:$I,WINS_NO_MIRROR!$A8,SWISSW!$J:$J,WINS_NO_MIRROR!L$1,SWISSW!$F:$F,"Won")+COUNTIFS(SWISSW!$I:$I,WINS_NO_MIRROR!L$1,SWISSW!$J:$J,WINS_NO_MIRROR!$A8,SWISSW!$F:$F,"Lost")))*IF(ROW()=COLUMN(),0,1)</f>
        <v>6</v>
      </c>
      <c r="M8" s="11">
        <f ca="1">((COUNTIFS(SWISSW!$I:$I,WINS_NO_MIRROR!$A8,SWISSW!$J:$J,WINS_NO_MIRROR!M$1,SWISSW!$F:$F,"Won")+COUNTIFS(SWISSW!$I:$I,WINS_NO_MIRROR!M$1,SWISSW!$J:$J,WINS_NO_MIRROR!$A8,SWISSW!$F:$F,"Lost")))*IF(ROW()=COLUMN(),0,1)</f>
        <v>5</v>
      </c>
      <c r="N8" s="11">
        <f ca="1">((COUNTIFS(SWISSW!$I:$I,WINS_NO_MIRROR!$A8,SWISSW!$J:$J,WINS_NO_MIRROR!N$1,SWISSW!$F:$F,"Won")+COUNTIFS(SWISSW!$I:$I,WINS_NO_MIRROR!N$1,SWISSW!$J:$J,WINS_NO_MIRROR!$A8,SWISSW!$F:$F,"Lost")))*IF(ROW()=COLUMN(),0,1)</f>
        <v>4</v>
      </c>
      <c r="O8" s="11">
        <f ca="1">((COUNTIFS(SWISSW!$I:$I,WINS_NO_MIRROR!$A8,SWISSW!$J:$J,WINS_NO_MIRROR!O$1,SWISSW!$F:$F,"Won")+COUNTIFS(SWISSW!$I:$I,WINS_NO_MIRROR!O$1,SWISSW!$J:$J,WINS_NO_MIRROR!$A8,SWISSW!$F:$F,"Lost")))*IF(ROW()=COLUMN(),0,1)</f>
        <v>5</v>
      </c>
      <c r="P8" s="11">
        <f ca="1">((COUNTIFS(SWISSW!$I:$I,WINS_NO_MIRROR!$A8,SWISSW!$J:$J,WINS_NO_MIRROR!P$1,SWISSW!$F:$F,"Won")+COUNTIFS(SWISSW!$I:$I,WINS_NO_MIRROR!P$1,SWISSW!$J:$J,WINS_NO_MIRROR!$A8,SWISSW!$F:$F,"Lost")))*IF(ROW()=COLUMN(),0,1)</f>
        <v>1</v>
      </c>
      <c r="Q8" s="11">
        <f ca="1">((COUNTIFS(SWISSW!$I:$I,WINS_NO_MIRROR!$A8,SWISSW!$J:$J,WINS_NO_MIRROR!Q$1,SWISSW!$F:$F,"Won")+COUNTIFS(SWISSW!$I:$I,WINS_NO_MIRROR!Q$1,SWISSW!$J:$J,WINS_NO_MIRROR!$A8,SWISSW!$F:$F,"Lost")))*IF(ROW()=COLUMN(),0,1)</f>
        <v>4</v>
      </c>
      <c r="R8" s="11">
        <f ca="1">((COUNTIFS(SWISSW!$I:$I,WINS_NO_MIRROR!$A8,SWISSW!$J:$J,WINS_NO_MIRROR!R$1,SWISSW!$F:$F,"Won")+COUNTIFS(SWISSW!$I:$I,WINS_NO_MIRROR!R$1,SWISSW!$J:$J,WINS_NO_MIRROR!$A8,SWISSW!$F:$F,"Lost")))*IF(ROW()=COLUMN(),0,1)</f>
        <v>2</v>
      </c>
      <c r="S8" s="11">
        <f ca="1">((COUNTIFS(SWISSW!$I:$I,WINS_NO_MIRROR!$A8,SWISSW!$J:$J,WINS_NO_MIRROR!S$1,SWISSW!$F:$F,"Won")+COUNTIFS(SWISSW!$I:$I,WINS_NO_MIRROR!S$1,SWISSW!$J:$J,WINS_NO_MIRROR!$A8,SWISSW!$F:$F,"Lost")))*IF(ROW()=COLUMN(),0,1)</f>
        <v>2</v>
      </c>
      <c r="T8" s="11">
        <f ca="1">((COUNTIFS(SWISSW!$I:$I,WINS_NO_MIRROR!$A8,SWISSW!$J:$J,WINS_NO_MIRROR!T$1,SWISSW!$F:$F,"Won")+COUNTIFS(SWISSW!$I:$I,WINS_NO_MIRROR!T$1,SWISSW!$J:$J,WINS_NO_MIRROR!$A8,SWISSW!$F:$F,"Lost")))*IF(ROW()=COLUMN(),0,1)</f>
        <v>1</v>
      </c>
      <c r="U8" s="11">
        <f ca="1">((COUNTIFS(SWISSW!$I:$I,WINS_NO_MIRROR!$A8,SWISSW!$J:$J,WINS_NO_MIRROR!U$1,SWISSW!$F:$F,"Won")+COUNTIFS(SWISSW!$I:$I,WINS_NO_MIRROR!U$1,SWISSW!$J:$J,WINS_NO_MIRROR!$A8,SWISSW!$F:$F,"Lost")))*IF(ROW()=COLUMN(),0,1)</f>
        <v>1</v>
      </c>
      <c r="V8" s="11">
        <f ca="1">((COUNTIFS(SWISSW!$I:$I,WINS_NO_MIRROR!$A8,SWISSW!$J:$J,WINS_NO_MIRROR!V$1,SWISSW!$F:$F,"Won")+COUNTIFS(SWISSW!$I:$I,WINS_NO_MIRROR!V$1,SWISSW!$J:$J,WINS_NO_MIRROR!$A8,SWISSW!$F:$F,"Lost")))*IF(ROW()=COLUMN(),0,1)</f>
        <v>3</v>
      </c>
      <c r="W8" s="11">
        <f ca="1">((COUNTIFS(SWISSW!$I:$I,WINS_NO_MIRROR!$A8,SWISSW!$J:$J,WINS_NO_MIRROR!W$1,SWISSW!$F:$F,"Won")+COUNTIFS(SWISSW!$I:$I,WINS_NO_MIRROR!W$1,SWISSW!$J:$J,WINS_NO_MIRROR!$A8,SWISSW!$F:$F,"Lost")))*IF(ROW()=COLUMN(),0,1)</f>
        <v>2</v>
      </c>
      <c r="X8" s="11">
        <f ca="1">((COUNTIFS(SWISSW!$I:$I,WINS_NO_MIRROR!$A8,SWISSW!$J:$J,WINS_NO_MIRROR!X$1,SWISSW!$F:$F,"Won")+COUNTIFS(SWISSW!$I:$I,WINS_NO_MIRROR!X$1,SWISSW!$J:$J,WINS_NO_MIRROR!$A8,SWISSW!$F:$F,"Lost")))*IF(ROW()=COLUMN(),0,1)</f>
        <v>1</v>
      </c>
      <c r="Y8" s="11">
        <f ca="1">((COUNTIFS(SWISSW!$I:$I,WINS_NO_MIRROR!$A8,SWISSW!$J:$J,WINS_NO_MIRROR!Y$1,SWISSW!$F:$F,"Won")+COUNTIFS(SWISSW!$I:$I,WINS_NO_MIRROR!Y$1,SWISSW!$J:$J,WINS_NO_MIRROR!$A8,SWISSW!$F:$F,"Lost")))*IF(ROW()=COLUMN(),0,1)</f>
        <v>0</v>
      </c>
      <c r="Z8" s="11">
        <f ca="1">((COUNTIFS(SWISSW!$I:$I,WINS_NO_MIRROR!$A8,SWISSW!$J:$J,WINS_NO_MIRROR!Z$1,SWISSW!$F:$F,"Won")+COUNTIFS(SWISSW!$I:$I,WINS_NO_MIRROR!Z$1,SWISSW!$J:$J,WINS_NO_MIRROR!$A8,SWISSW!$F:$F,"Lost")))*IF(ROW()=COLUMN(),0,1)</f>
        <v>1</v>
      </c>
      <c r="AA8" s="11">
        <f ca="1">((COUNTIFS(SWISSW!$I:$I,WINS_NO_MIRROR!$A8,SWISSW!$J:$J,WINS_NO_MIRROR!AA$1,SWISSW!$F:$F,"Won")+COUNTIFS(SWISSW!$I:$I,WINS_NO_MIRROR!AA$1,SWISSW!$J:$J,WINS_NO_MIRROR!$A8,SWISSW!$F:$F,"Lost")))*IF(ROW()=COLUMN(),0,1)</f>
        <v>1</v>
      </c>
      <c r="AB8" s="11">
        <f ca="1">((COUNTIFS(SWISSW!$I:$I,WINS_NO_MIRROR!$A8,SWISSW!$J:$J,WINS_NO_MIRROR!AB$1,SWISSW!$F:$F,"Won")+COUNTIFS(SWISSW!$I:$I,WINS_NO_MIRROR!AB$1,SWISSW!$J:$J,WINS_NO_MIRROR!$A8,SWISSW!$F:$F,"Lost")))*IF(ROW()=COLUMN(),0,1)</f>
        <v>1</v>
      </c>
      <c r="AC8" s="11">
        <f ca="1">((COUNTIFS(SWISSW!$I:$I,WINS_NO_MIRROR!$A8,SWISSW!$J:$J,WINS_NO_MIRROR!AC$1,SWISSW!$F:$F,"Won")+COUNTIFS(SWISSW!$I:$I,WINS_NO_MIRROR!AC$1,SWISSW!$J:$J,WINS_NO_MIRROR!$A8,SWISSW!$F:$F,"Lost")))*IF(ROW()=COLUMN(),0,1)</f>
        <v>0</v>
      </c>
      <c r="AD8" s="11">
        <f ca="1">((COUNTIFS(SWISSW!$I:$I,WINS_NO_MIRROR!$A8,SWISSW!$J:$J,WINS_NO_MIRROR!AD$1,SWISSW!$F:$F,"Won")+COUNTIFS(SWISSW!$I:$I,WINS_NO_MIRROR!AD$1,SWISSW!$J:$J,WINS_NO_MIRROR!$A8,SWISSW!$F:$F,"Lost")))*IF(ROW()=COLUMN(),0,1)</f>
        <v>2</v>
      </c>
      <c r="AE8" s="11">
        <f ca="1">((COUNTIFS(SWISSW!$I:$I,WINS_NO_MIRROR!$A8,SWISSW!$J:$J,WINS_NO_MIRROR!AE$1,SWISSW!$F:$F,"Won")+COUNTIFS(SWISSW!$I:$I,WINS_NO_MIRROR!AE$1,SWISSW!$J:$J,WINS_NO_MIRROR!$A8,SWISSW!$F:$F,"Lost")))*IF(ROW()=COLUMN(),0,1)</f>
        <v>1</v>
      </c>
      <c r="AF8" s="11">
        <f ca="1">((COUNTIFS(SWISSW!$I:$I,WINS_NO_MIRROR!$A8,SWISSW!$J:$J,WINS_NO_MIRROR!AF$1,SWISSW!$F:$F,"Won")+COUNTIFS(SWISSW!$I:$I,WINS_NO_MIRROR!AF$1,SWISSW!$J:$J,WINS_NO_MIRROR!$A8,SWISSW!$F:$F,"Lost")))*IF(ROW()=COLUMN(),0,1)</f>
        <v>1</v>
      </c>
      <c r="AG8" s="11">
        <f ca="1">((COUNTIFS(SWISSW!$I:$I,WINS_NO_MIRROR!$A8,SWISSW!$J:$J,WINS_NO_MIRROR!AG$1,SWISSW!$F:$F,"Won")+COUNTIFS(SWISSW!$I:$I,WINS_NO_MIRROR!AG$1,SWISSW!$J:$J,WINS_NO_MIRROR!$A8,SWISSW!$F:$F,"Lost")))*IF(ROW()=COLUMN(),0,1)</f>
        <v>0</v>
      </c>
      <c r="AH8" s="11">
        <f ca="1">((COUNTIFS(SWISSW!$I:$I,WINS_NO_MIRROR!$A8,SWISSW!$J:$J,WINS_NO_MIRROR!AH$1,SWISSW!$F:$F,"Won")+COUNTIFS(SWISSW!$I:$I,WINS_NO_MIRROR!AH$1,SWISSW!$J:$J,WINS_NO_MIRROR!$A8,SWISSW!$F:$F,"Lost")))*IF(ROW()=COLUMN(),0,1)</f>
        <v>0</v>
      </c>
      <c r="AI8" s="11">
        <f ca="1">((COUNTIFS(SWISSW!$I:$I,WINS_NO_MIRROR!$A8,SWISSW!$J:$J,WINS_NO_MIRROR!AI$1,SWISSW!$F:$F,"Won")+COUNTIFS(SWISSW!$I:$I,WINS_NO_MIRROR!AI$1,SWISSW!$J:$J,WINS_NO_MIRROR!$A8,SWISSW!$F:$F,"Lost")))*IF(ROW()=COLUMN(),0,1)</f>
        <v>0</v>
      </c>
      <c r="AJ8" s="11">
        <f ca="1">((COUNTIFS(SWISSW!$I:$I,WINS_NO_MIRROR!$A8,SWISSW!$J:$J,WINS_NO_MIRROR!AJ$1,SWISSW!$F:$F,"Won")+COUNTIFS(SWISSW!$I:$I,WINS_NO_MIRROR!AJ$1,SWISSW!$J:$J,WINS_NO_MIRROR!$A8,SWISSW!$F:$F,"Lost")))*IF(ROW()=COLUMN(),0,1)</f>
        <v>1</v>
      </c>
      <c r="AK8" s="11">
        <f ca="1">((COUNTIFS(SWISSW!$I:$I,WINS_NO_MIRROR!$A8,SWISSW!$J:$J,WINS_NO_MIRROR!AK$1,SWISSW!$F:$F,"Won")+COUNTIFS(SWISSW!$I:$I,WINS_NO_MIRROR!AK$1,SWISSW!$J:$J,WINS_NO_MIRROR!$A8,SWISSW!$F:$F,"Lost")))*IF(ROW()=COLUMN(),0,1)</f>
        <v>0</v>
      </c>
      <c r="AL8" s="11">
        <f ca="1">((COUNTIFS(SWISSW!$I:$I,WINS_NO_MIRROR!$A8,SWISSW!$J:$J,WINS_NO_MIRROR!AL$1,SWISSW!$F:$F,"Won")+COUNTIFS(SWISSW!$I:$I,WINS_NO_MIRROR!AL$1,SWISSW!$J:$J,WINS_NO_MIRROR!$A8,SWISSW!$F:$F,"Lost")))*IF(ROW()=COLUMN(),0,1)</f>
        <v>1</v>
      </c>
      <c r="AM8" s="11">
        <f ca="1">((COUNTIFS(SWISSW!$I:$I,WINS_NO_MIRROR!$A8,SWISSW!$J:$J,WINS_NO_MIRROR!AM$1,SWISSW!$F:$F,"Won")+COUNTIFS(SWISSW!$I:$I,WINS_NO_MIRROR!AM$1,SWISSW!$J:$J,WINS_NO_MIRROR!$A8,SWISSW!$F:$F,"Lost")))*IF(ROW()=COLUMN(),0,1)</f>
        <v>0</v>
      </c>
      <c r="AN8" s="11">
        <f ca="1">((COUNTIFS(SWISSW!$I:$I,WINS_NO_MIRROR!$A8,SWISSW!$J:$J,WINS_NO_MIRROR!AN$1,SWISSW!$F:$F,"Won")+COUNTIFS(SWISSW!$I:$I,WINS_NO_MIRROR!AN$1,SWISSW!$J:$J,WINS_NO_MIRROR!$A8,SWISSW!$F:$F,"Lost")))*IF(ROW()=COLUMN(),0,1)</f>
        <v>0</v>
      </c>
      <c r="AO8" s="11">
        <f ca="1">((COUNTIFS(SWISSW!$I:$I,WINS_NO_MIRROR!$A8,SWISSW!$J:$J,WINS_NO_MIRROR!AO$1,SWISSW!$F:$F,"Won")+COUNTIFS(SWISSW!$I:$I,WINS_NO_MIRROR!AO$1,SWISSW!$J:$J,WINS_NO_MIRROR!$A8,SWISSW!$F:$F,"Lost")))*IF(ROW()=COLUMN(),0,1)</f>
        <v>0</v>
      </c>
      <c r="AP8" s="11">
        <f ca="1">((COUNTIFS(SWISSW!$I:$I,WINS_NO_MIRROR!$A8,SWISSW!$J:$J,WINS_NO_MIRROR!AP$1,SWISSW!$F:$F,"Won")+COUNTIFS(SWISSW!$I:$I,WINS_NO_MIRROR!AP$1,SWISSW!$J:$J,WINS_NO_MIRROR!$A8,SWISSW!$F:$F,"Lost")))*IF(ROW()=COLUMN(),0,1)</f>
        <v>0</v>
      </c>
      <c r="AQ8" s="11">
        <f ca="1">((COUNTIFS(SWISSW!$I:$I,WINS_NO_MIRROR!$A8,SWISSW!$J:$J,WINS_NO_MIRROR!AQ$1,SWISSW!$F:$F,"Won")+COUNTIFS(SWISSW!$I:$I,WINS_NO_MIRROR!AQ$1,SWISSW!$J:$J,WINS_NO_MIRROR!$A8,SWISSW!$F:$F,"Lost")))*IF(ROW()=COLUMN(),0,1)</f>
        <v>0</v>
      </c>
      <c r="AR8" s="11">
        <f ca="1">((COUNTIFS(SWISSW!$I:$I,WINS_NO_MIRROR!$A8,SWISSW!$J:$J,WINS_NO_MIRROR!AR$1,SWISSW!$F:$F,"Won")+COUNTIFS(SWISSW!$I:$I,WINS_NO_MIRROR!AR$1,SWISSW!$J:$J,WINS_NO_MIRROR!$A8,SWISSW!$F:$F,"Lost")))*IF(ROW()=COLUMN(),0,1)</f>
        <v>0</v>
      </c>
      <c r="AS8" s="11">
        <f ca="1">((COUNTIFS(SWISSW!$I:$I,WINS_NO_MIRROR!$A8,SWISSW!$J:$J,WINS_NO_MIRROR!AS$1,SWISSW!$F:$F,"Won")+COUNTIFS(SWISSW!$I:$I,WINS_NO_MIRROR!AS$1,SWISSW!$J:$J,WINS_NO_MIRROR!$A8,SWISSW!$F:$F,"Lost")))*IF(ROW()=COLUMN(),0,1)</f>
        <v>0</v>
      </c>
      <c r="AT8" s="11">
        <f ca="1">((COUNTIFS(SWISSW!$I:$I,WINS_NO_MIRROR!$A8,SWISSW!$J:$J,WINS_NO_MIRROR!AT$1,SWISSW!$F:$F,"Won")+COUNTIFS(SWISSW!$I:$I,WINS_NO_MIRROR!AT$1,SWISSW!$J:$J,WINS_NO_MIRROR!$A8,SWISSW!$F:$F,"Lost")))*IF(ROW()=COLUMN(),0,1)</f>
        <v>0</v>
      </c>
      <c r="AU8" s="11">
        <f ca="1">((COUNTIFS(SWISSW!$I:$I,WINS_NO_MIRROR!$A8,SWISSW!$J:$J,WINS_NO_MIRROR!AU$1,SWISSW!$F:$F,"Won")+COUNTIFS(SWISSW!$I:$I,WINS_NO_MIRROR!AU$1,SWISSW!$J:$J,WINS_NO_MIRROR!$A8,SWISSW!$F:$F,"Lost")))*IF(ROW()=COLUMN(),0,1)</f>
        <v>2</v>
      </c>
      <c r="AV8" s="11">
        <f ca="1">((COUNTIFS(SWISSW!$I:$I,WINS_NO_MIRROR!$A8,SWISSW!$J:$J,WINS_NO_MIRROR!AV$1,SWISSW!$F:$F,"Won")+COUNTIFS(SWISSW!$I:$I,WINS_NO_MIRROR!AV$1,SWISSW!$J:$J,WINS_NO_MIRROR!$A8,SWISSW!$F:$F,"Lost")))*IF(ROW()=COLUMN(),0,1)</f>
        <v>1</v>
      </c>
      <c r="AW8" s="11">
        <f ca="1">((COUNTIFS(SWISSW!$I:$I,WINS_NO_MIRROR!$A8,SWISSW!$J:$J,WINS_NO_MIRROR!AW$1,SWISSW!$F:$F,"Won")+COUNTIFS(SWISSW!$I:$I,WINS_NO_MIRROR!AW$1,SWISSW!$J:$J,WINS_NO_MIRROR!$A8,SWISSW!$F:$F,"Lost")))*IF(ROW()=COLUMN(),0,1)</f>
        <v>0</v>
      </c>
      <c r="AX8" s="11">
        <f ca="1">((COUNTIFS(SWISSW!$I:$I,WINS_NO_MIRROR!$A8,SWISSW!$J:$J,WINS_NO_MIRROR!AX$1,SWISSW!$F:$F,"Won")+COUNTIFS(SWISSW!$I:$I,WINS_NO_MIRROR!AX$1,SWISSW!$J:$J,WINS_NO_MIRROR!$A8,SWISSW!$F:$F,"Lost")))*IF(ROW()=COLUMN(),0,1)</f>
        <v>0</v>
      </c>
      <c r="AY8" s="11">
        <f ca="1">((COUNTIFS(SWISSW!$I:$I,WINS_NO_MIRROR!$A8,SWISSW!$J:$J,WINS_NO_MIRROR!AY$1,SWISSW!$F:$F,"Won")+COUNTIFS(SWISSW!$I:$I,WINS_NO_MIRROR!AY$1,SWISSW!$J:$J,WINS_NO_MIRROR!$A8,SWISSW!$F:$F,"Lost")))*IF(ROW()=COLUMN(),0,1)</f>
        <v>1</v>
      </c>
      <c r="AZ8" s="11">
        <f ca="1">((COUNTIFS(SWISSW!$I:$I,WINS_NO_MIRROR!$A8,SWISSW!$J:$J,WINS_NO_MIRROR!AZ$1,SWISSW!$F:$F,"Won")+COUNTIFS(SWISSW!$I:$I,WINS_NO_MIRROR!AZ$1,SWISSW!$J:$J,WINS_NO_MIRROR!$A8,SWISSW!$F:$F,"Lost")))*IF(ROW()=COLUMN(),0,1)</f>
        <v>0</v>
      </c>
      <c r="BA8" s="11">
        <f ca="1">((COUNTIFS(SWISSW!$I:$I,WINS_NO_MIRROR!$A8,SWISSW!$J:$J,WINS_NO_MIRROR!BA$1,SWISSW!$F:$F,"Won")+COUNTIFS(SWISSW!$I:$I,WINS_NO_MIRROR!BA$1,SWISSW!$J:$J,WINS_NO_MIRROR!$A8,SWISSW!$F:$F,"Lost")))*IF(ROW()=COLUMN(),0,1)</f>
        <v>0</v>
      </c>
      <c r="BB8" s="11">
        <f ca="1">((COUNTIFS(SWISSW!$I:$I,WINS_NO_MIRROR!$A8,SWISSW!$J:$J,WINS_NO_MIRROR!BB$1,SWISSW!$F:$F,"Won")+COUNTIFS(SWISSW!$I:$I,WINS_NO_MIRROR!BB$1,SWISSW!$J:$J,WINS_NO_MIRROR!$A8,SWISSW!$F:$F,"Lost")))*IF(ROW()=COLUMN(),0,1)</f>
        <v>2</v>
      </c>
      <c r="BC8" s="11">
        <f ca="1">((COUNTIFS(SWISSW!$I:$I,WINS_NO_MIRROR!$A8,SWISSW!$J:$J,WINS_NO_MIRROR!BC$1,SWISSW!$F:$F,"Won")+COUNTIFS(SWISSW!$I:$I,WINS_NO_MIRROR!BC$1,SWISSW!$J:$J,WINS_NO_MIRROR!$A8,SWISSW!$F:$F,"Lost")))*IF(ROW()=COLUMN(),0,1)</f>
        <v>0</v>
      </c>
      <c r="BD8" s="11">
        <f ca="1">((COUNTIFS(SWISSW!$I:$I,WINS_NO_MIRROR!$A8,SWISSW!$J:$J,WINS_NO_MIRROR!BD$1,SWISSW!$F:$F,"Won")+COUNTIFS(SWISSW!$I:$I,WINS_NO_MIRROR!BD$1,SWISSW!$J:$J,WINS_NO_MIRROR!$A8,SWISSW!$F:$F,"Lost")))*IF(ROW()=COLUMN(),0,1)</f>
        <v>1</v>
      </c>
      <c r="BE8" s="11">
        <f ca="1">((COUNTIFS(SWISSW!$I:$I,WINS_NO_MIRROR!$A8,SWISSW!$J:$J,WINS_NO_MIRROR!BE$1,SWISSW!$F:$F,"Won")+COUNTIFS(SWISSW!$I:$I,WINS_NO_MIRROR!BE$1,SWISSW!$J:$J,WINS_NO_MIRROR!$A8,SWISSW!$F:$F,"Lost")))*IF(ROW()=COLUMN(),0,1)</f>
        <v>0</v>
      </c>
      <c r="BF8" s="11">
        <f ca="1">((COUNTIFS(SWISSW!$I:$I,WINS_NO_MIRROR!$A8,SWISSW!$J:$J,WINS_NO_MIRROR!BF$1,SWISSW!$F:$F,"Won")+COUNTIFS(SWISSW!$I:$I,WINS_NO_MIRROR!BF$1,SWISSW!$J:$J,WINS_NO_MIRROR!$A8,SWISSW!$F:$F,"Lost")))*IF(ROW()=COLUMN(),0,1)</f>
        <v>0</v>
      </c>
      <c r="BG8" s="11">
        <f ca="1">((COUNTIFS(SWISSW!$I:$I,WINS_NO_MIRROR!$A8,SWISSW!$J:$J,WINS_NO_MIRROR!BG$1,SWISSW!$F:$F,"Won")+COUNTIFS(SWISSW!$I:$I,WINS_NO_MIRROR!BG$1,SWISSW!$J:$J,WINS_NO_MIRROR!$A8,SWISSW!$F:$F,"Lost")))*IF(ROW()=COLUMN(),0,1)</f>
        <v>0</v>
      </c>
      <c r="BH8" s="11">
        <f ca="1">((COUNTIFS(SWISSW!$I:$I,WINS_NO_MIRROR!$A8,SWISSW!$J:$J,WINS_NO_MIRROR!BH$1,SWISSW!$F:$F,"Won")+COUNTIFS(SWISSW!$I:$I,WINS_NO_MIRROR!BH$1,SWISSW!$J:$J,WINS_NO_MIRROR!$A8,SWISSW!$F:$F,"Lost")))*IF(ROW()=COLUMN(),0,1)</f>
        <v>0</v>
      </c>
      <c r="BI8" s="11">
        <f ca="1">((COUNTIFS(SWISSW!$I:$I,WINS_NO_MIRROR!$A8,SWISSW!$J:$J,WINS_NO_MIRROR!BI$1,SWISSW!$F:$F,"Won")+COUNTIFS(SWISSW!$I:$I,WINS_NO_MIRROR!BI$1,SWISSW!$J:$J,WINS_NO_MIRROR!$A8,SWISSW!$F:$F,"Lost")))*IF(ROW()=COLUMN(),0,1)</f>
        <v>0</v>
      </c>
      <c r="BJ8" s="11">
        <f ca="1">((COUNTIFS(SWISSW!$I:$I,WINS_NO_MIRROR!$A8,SWISSW!$J:$J,WINS_NO_MIRROR!BJ$1,SWISSW!$F:$F,"Won")+COUNTIFS(SWISSW!$I:$I,WINS_NO_MIRROR!BJ$1,SWISSW!$J:$J,WINS_NO_MIRROR!$A8,SWISSW!$F:$F,"Lost")))*IF(ROW()=COLUMN(),0,1)</f>
        <v>0</v>
      </c>
      <c r="BK8" s="11">
        <f ca="1">((COUNTIFS(SWISSW!$I:$I,WINS_NO_MIRROR!$A8,SWISSW!$J:$J,WINS_NO_MIRROR!BK$1,SWISSW!$F:$F,"Won")+COUNTIFS(SWISSW!$I:$I,WINS_NO_MIRROR!BK$1,SWISSW!$J:$J,WINS_NO_MIRROR!$A8,SWISSW!$F:$F,"Lost")))*IF(ROW()=COLUMN(),0,1)</f>
        <v>1</v>
      </c>
      <c r="BL8" s="11">
        <f ca="1">((COUNTIFS(SWISSW!$I:$I,WINS_NO_MIRROR!$A8,SWISSW!$J:$J,WINS_NO_MIRROR!BL$1,SWISSW!$F:$F,"Won")+COUNTIFS(SWISSW!$I:$I,WINS_NO_MIRROR!BL$1,SWISSW!$J:$J,WINS_NO_MIRROR!$A8,SWISSW!$F:$F,"Lost")))*IF(ROW()=COLUMN(),0,1)</f>
        <v>0</v>
      </c>
    </row>
    <row r="9" spans="1:64" s="6" customFormat="1" ht="55" customHeight="1" x14ac:dyDescent="0.25">
      <c r="A9" s="3" t="str">
        <f ca="1">MATCHUP!A9</f>
        <v>Elves</v>
      </c>
      <c r="B9" s="11">
        <f ca="1">((COUNTIFS(SWISSW!$I:$I,WINS_NO_MIRROR!$A9,SWISSW!$J:$J,WINS_NO_MIRROR!B$1,SWISSW!$F:$F,"Won")+COUNTIFS(SWISSW!$I:$I,WINS_NO_MIRROR!B$1,SWISSW!$J:$J,WINS_NO_MIRROR!$A9,SWISSW!$F:$F,"Lost")))*IF(ROW()=COLUMN(),0,1)</f>
        <v>17</v>
      </c>
      <c r="C9" s="11">
        <f ca="1">((COUNTIFS(SWISSW!$I:$I,WINS_NO_MIRROR!$A9,SWISSW!$J:$J,WINS_NO_MIRROR!C$1,SWISSW!$F:$F,"Won")+COUNTIFS(SWISSW!$I:$I,WINS_NO_MIRROR!C$1,SWISSW!$J:$J,WINS_NO_MIRROR!$A9,SWISSW!$F:$F,"Lost")))*IF(ROW()=COLUMN(),0,1)</f>
        <v>5</v>
      </c>
      <c r="D9" s="11">
        <f ca="1">((COUNTIFS(SWISSW!$I:$I,WINS_NO_MIRROR!$A9,SWISSW!$J:$J,WINS_NO_MIRROR!D$1,SWISSW!$F:$F,"Won")+COUNTIFS(SWISSW!$I:$I,WINS_NO_MIRROR!D$1,SWISSW!$J:$J,WINS_NO_MIRROR!$A9,SWISSW!$F:$F,"Lost")))*IF(ROW()=COLUMN(),0,1)</f>
        <v>10</v>
      </c>
      <c r="E9" s="11">
        <f ca="1">((COUNTIFS(SWISSW!$I:$I,WINS_NO_MIRROR!$A9,SWISSW!$J:$J,WINS_NO_MIRROR!E$1,SWISSW!$F:$F,"Won")+COUNTIFS(SWISSW!$I:$I,WINS_NO_MIRROR!E$1,SWISSW!$J:$J,WINS_NO_MIRROR!$A9,SWISSW!$F:$F,"Lost")))*IF(ROW()=COLUMN(),0,1)</f>
        <v>22</v>
      </c>
      <c r="F9" s="11">
        <f ca="1">((COUNTIFS(SWISSW!$I:$I,WINS_NO_MIRROR!$A9,SWISSW!$J:$J,WINS_NO_MIRROR!F$1,SWISSW!$F:$F,"Won")+COUNTIFS(SWISSW!$I:$I,WINS_NO_MIRROR!F$1,SWISSW!$J:$J,WINS_NO_MIRROR!$A9,SWISSW!$F:$F,"Lost")))*IF(ROW()=COLUMN(),0,1)</f>
        <v>6</v>
      </c>
      <c r="G9" s="11">
        <f ca="1">((COUNTIFS(SWISSW!$I:$I,WINS_NO_MIRROR!$A9,SWISSW!$J:$J,WINS_NO_MIRROR!G$1,SWISSW!$F:$F,"Won")+COUNTIFS(SWISSW!$I:$I,WINS_NO_MIRROR!G$1,SWISSW!$J:$J,WINS_NO_MIRROR!$A9,SWISSW!$F:$F,"Lost")))*IF(ROW()=COLUMN(),0,1)</f>
        <v>12</v>
      </c>
      <c r="H9" s="11">
        <f ca="1">((COUNTIFS(SWISSW!$I:$I,WINS_NO_MIRROR!$A9,SWISSW!$J:$J,WINS_NO_MIRROR!H$1,SWISSW!$F:$F,"Won")+COUNTIFS(SWISSW!$I:$I,WINS_NO_MIRROR!H$1,SWISSW!$J:$J,WINS_NO_MIRROR!$A9,SWISSW!$F:$F,"Lost")))*IF(ROW()=COLUMN(),0,1)</f>
        <v>3</v>
      </c>
      <c r="I9" s="11">
        <f ca="1">((COUNTIFS(SWISSW!$I:$I,WINS_NO_MIRROR!$A9,SWISSW!$J:$J,WINS_NO_MIRROR!I$1,SWISSW!$F:$F,"Won")+COUNTIFS(SWISSW!$I:$I,WINS_NO_MIRROR!I$1,SWISSW!$J:$J,WINS_NO_MIRROR!$A9,SWISSW!$F:$F,"Lost")))*IF(ROW()=COLUMN(),0,1)</f>
        <v>0</v>
      </c>
      <c r="J9" s="11">
        <f ca="1">((COUNTIFS(SWISSW!$I:$I,WINS_NO_MIRROR!$A9,SWISSW!$J:$J,WINS_NO_MIRROR!J$1,SWISSW!$F:$F,"Won")+COUNTIFS(SWISSW!$I:$I,WINS_NO_MIRROR!J$1,SWISSW!$J:$J,WINS_NO_MIRROR!$A9,SWISSW!$F:$F,"Lost")))*IF(ROW()=COLUMN(),0,1)</f>
        <v>8</v>
      </c>
      <c r="K9" s="11">
        <f ca="1">((COUNTIFS(SWISSW!$I:$I,WINS_NO_MIRROR!$A9,SWISSW!$J:$J,WINS_NO_MIRROR!K$1,SWISSW!$F:$F,"Won")+COUNTIFS(SWISSW!$I:$I,WINS_NO_MIRROR!K$1,SWISSW!$J:$J,WINS_NO_MIRROR!$A9,SWISSW!$F:$F,"Lost")))*IF(ROW()=COLUMN(),0,1)</f>
        <v>7</v>
      </c>
      <c r="L9" s="11">
        <f ca="1">((COUNTIFS(SWISSW!$I:$I,WINS_NO_MIRROR!$A9,SWISSW!$J:$J,WINS_NO_MIRROR!L$1,SWISSW!$F:$F,"Won")+COUNTIFS(SWISSW!$I:$I,WINS_NO_MIRROR!L$1,SWISSW!$J:$J,WINS_NO_MIRROR!$A9,SWISSW!$F:$F,"Lost")))*IF(ROW()=COLUMN(),0,1)</f>
        <v>6</v>
      </c>
      <c r="M9" s="11">
        <f ca="1">((COUNTIFS(SWISSW!$I:$I,WINS_NO_MIRROR!$A9,SWISSW!$J:$J,WINS_NO_MIRROR!M$1,SWISSW!$F:$F,"Won")+COUNTIFS(SWISSW!$I:$I,WINS_NO_MIRROR!M$1,SWISSW!$J:$J,WINS_NO_MIRROR!$A9,SWISSW!$F:$F,"Lost")))*IF(ROW()=COLUMN(),0,1)</f>
        <v>4</v>
      </c>
      <c r="N9" s="11">
        <f ca="1">((COUNTIFS(SWISSW!$I:$I,WINS_NO_MIRROR!$A9,SWISSW!$J:$J,WINS_NO_MIRROR!N$1,SWISSW!$F:$F,"Won")+COUNTIFS(SWISSW!$I:$I,WINS_NO_MIRROR!N$1,SWISSW!$J:$J,WINS_NO_MIRROR!$A9,SWISSW!$F:$F,"Lost")))*IF(ROW()=COLUMN(),0,1)</f>
        <v>4</v>
      </c>
      <c r="O9" s="11">
        <f ca="1">((COUNTIFS(SWISSW!$I:$I,WINS_NO_MIRROR!$A9,SWISSW!$J:$J,WINS_NO_MIRROR!O$1,SWISSW!$F:$F,"Won")+COUNTIFS(SWISSW!$I:$I,WINS_NO_MIRROR!O$1,SWISSW!$J:$J,WINS_NO_MIRROR!$A9,SWISSW!$F:$F,"Lost")))*IF(ROW()=COLUMN(),0,1)</f>
        <v>4</v>
      </c>
      <c r="P9" s="11">
        <f ca="1">((COUNTIFS(SWISSW!$I:$I,WINS_NO_MIRROR!$A9,SWISSW!$J:$J,WINS_NO_MIRROR!P$1,SWISSW!$F:$F,"Won")+COUNTIFS(SWISSW!$I:$I,WINS_NO_MIRROR!P$1,SWISSW!$J:$J,WINS_NO_MIRROR!$A9,SWISSW!$F:$F,"Lost")))*IF(ROW()=COLUMN(),0,1)</f>
        <v>4</v>
      </c>
      <c r="Q9" s="11">
        <f ca="1">((COUNTIFS(SWISSW!$I:$I,WINS_NO_MIRROR!$A9,SWISSW!$J:$J,WINS_NO_MIRROR!Q$1,SWISSW!$F:$F,"Won")+COUNTIFS(SWISSW!$I:$I,WINS_NO_MIRROR!Q$1,SWISSW!$J:$J,WINS_NO_MIRROR!$A9,SWISSW!$F:$F,"Lost")))*IF(ROW()=COLUMN(),0,1)</f>
        <v>2</v>
      </c>
      <c r="R9" s="11">
        <f ca="1">((COUNTIFS(SWISSW!$I:$I,WINS_NO_MIRROR!$A9,SWISSW!$J:$J,WINS_NO_MIRROR!R$1,SWISSW!$F:$F,"Won")+COUNTIFS(SWISSW!$I:$I,WINS_NO_MIRROR!R$1,SWISSW!$J:$J,WINS_NO_MIRROR!$A9,SWISSW!$F:$F,"Lost")))*IF(ROW()=COLUMN(),0,1)</f>
        <v>1</v>
      </c>
      <c r="S9" s="11">
        <f ca="1">((COUNTIFS(SWISSW!$I:$I,WINS_NO_MIRROR!$A9,SWISSW!$J:$J,WINS_NO_MIRROR!S$1,SWISSW!$F:$F,"Won")+COUNTIFS(SWISSW!$I:$I,WINS_NO_MIRROR!S$1,SWISSW!$J:$J,WINS_NO_MIRROR!$A9,SWISSW!$F:$F,"Lost")))*IF(ROW()=COLUMN(),0,1)</f>
        <v>3</v>
      </c>
      <c r="T9" s="11">
        <f ca="1">((COUNTIFS(SWISSW!$I:$I,WINS_NO_MIRROR!$A9,SWISSW!$J:$J,WINS_NO_MIRROR!T$1,SWISSW!$F:$F,"Won")+COUNTIFS(SWISSW!$I:$I,WINS_NO_MIRROR!T$1,SWISSW!$J:$J,WINS_NO_MIRROR!$A9,SWISSW!$F:$F,"Lost")))*IF(ROW()=COLUMN(),0,1)</f>
        <v>1</v>
      </c>
      <c r="U9" s="11">
        <f ca="1">((COUNTIFS(SWISSW!$I:$I,WINS_NO_MIRROR!$A9,SWISSW!$J:$J,WINS_NO_MIRROR!U$1,SWISSW!$F:$F,"Won")+COUNTIFS(SWISSW!$I:$I,WINS_NO_MIRROR!U$1,SWISSW!$J:$J,WINS_NO_MIRROR!$A9,SWISSW!$F:$F,"Lost")))*IF(ROW()=COLUMN(),0,1)</f>
        <v>0</v>
      </c>
      <c r="V9" s="11">
        <f ca="1">((COUNTIFS(SWISSW!$I:$I,WINS_NO_MIRROR!$A9,SWISSW!$J:$J,WINS_NO_MIRROR!V$1,SWISSW!$F:$F,"Won")+COUNTIFS(SWISSW!$I:$I,WINS_NO_MIRROR!V$1,SWISSW!$J:$J,WINS_NO_MIRROR!$A9,SWISSW!$F:$F,"Lost")))*IF(ROW()=COLUMN(),0,1)</f>
        <v>0</v>
      </c>
      <c r="W9" s="11">
        <f ca="1">((COUNTIFS(SWISSW!$I:$I,WINS_NO_MIRROR!$A9,SWISSW!$J:$J,WINS_NO_MIRROR!W$1,SWISSW!$F:$F,"Won")+COUNTIFS(SWISSW!$I:$I,WINS_NO_MIRROR!W$1,SWISSW!$J:$J,WINS_NO_MIRROR!$A9,SWISSW!$F:$F,"Lost")))*IF(ROW()=COLUMN(),0,1)</f>
        <v>3</v>
      </c>
      <c r="X9" s="11">
        <f ca="1">((COUNTIFS(SWISSW!$I:$I,WINS_NO_MIRROR!$A9,SWISSW!$J:$J,WINS_NO_MIRROR!X$1,SWISSW!$F:$F,"Won")+COUNTIFS(SWISSW!$I:$I,WINS_NO_MIRROR!X$1,SWISSW!$J:$J,WINS_NO_MIRROR!$A9,SWISSW!$F:$F,"Lost")))*IF(ROW()=COLUMN(),0,1)</f>
        <v>2</v>
      </c>
      <c r="Y9" s="11">
        <f ca="1">((COUNTIFS(SWISSW!$I:$I,WINS_NO_MIRROR!$A9,SWISSW!$J:$J,WINS_NO_MIRROR!Y$1,SWISSW!$F:$F,"Won")+COUNTIFS(SWISSW!$I:$I,WINS_NO_MIRROR!Y$1,SWISSW!$J:$J,WINS_NO_MIRROR!$A9,SWISSW!$F:$F,"Lost")))*IF(ROW()=COLUMN(),0,1)</f>
        <v>0</v>
      </c>
      <c r="Z9" s="11">
        <f ca="1">((COUNTIFS(SWISSW!$I:$I,WINS_NO_MIRROR!$A9,SWISSW!$J:$J,WINS_NO_MIRROR!Z$1,SWISSW!$F:$F,"Won")+COUNTIFS(SWISSW!$I:$I,WINS_NO_MIRROR!Z$1,SWISSW!$J:$J,WINS_NO_MIRROR!$A9,SWISSW!$F:$F,"Lost")))*IF(ROW()=COLUMN(),0,1)</f>
        <v>1</v>
      </c>
      <c r="AA9" s="11">
        <f ca="1">((COUNTIFS(SWISSW!$I:$I,WINS_NO_MIRROR!$A9,SWISSW!$J:$J,WINS_NO_MIRROR!AA$1,SWISSW!$F:$F,"Won")+COUNTIFS(SWISSW!$I:$I,WINS_NO_MIRROR!AA$1,SWISSW!$J:$J,WINS_NO_MIRROR!$A9,SWISSW!$F:$F,"Lost")))*IF(ROW()=COLUMN(),0,1)</f>
        <v>0</v>
      </c>
      <c r="AB9" s="11">
        <f ca="1">((COUNTIFS(SWISSW!$I:$I,WINS_NO_MIRROR!$A9,SWISSW!$J:$J,WINS_NO_MIRROR!AB$1,SWISSW!$F:$F,"Won")+COUNTIFS(SWISSW!$I:$I,WINS_NO_MIRROR!AB$1,SWISSW!$J:$J,WINS_NO_MIRROR!$A9,SWISSW!$F:$F,"Lost")))*IF(ROW()=COLUMN(),0,1)</f>
        <v>1</v>
      </c>
      <c r="AC9" s="11">
        <f ca="1">((COUNTIFS(SWISSW!$I:$I,WINS_NO_MIRROR!$A9,SWISSW!$J:$J,WINS_NO_MIRROR!AC$1,SWISSW!$F:$F,"Won")+COUNTIFS(SWISSW!$I:$I,WINS_NO_MIRROR!AC$1,SWISSW!$J:$J,WINS_NO_MIRROR!$A9,SWISSW!$F:$F,"Lost")))*IF(ROW()=COLUMN(),0,1)</f>
        <v>0</v>
      </c>
      <c r="AD9" s="11">
        <f ca="1">((COUNTIFS(SWISSW!$I:$I,WINS_NO_MIRROR!$A9,SWISSW!$J:$J,WINS_NO_MIRROR!AD$1,SWISSW!$F:$F,"Won")+COUNTIFS(SWISSW!$I:$I,WINS_NO_MIRROR!AD$1,SWISSW!$J:$J,WINS_NO_MIRROR!$A9,SWISSW!$F:$F,"Lost")))*IF(ROW()=COLUMN(),0,1)</f>
        <v>4</v>
      </c>
      <c r="AE9" s="11">
        <f ca="1">((COUNTIFS(SWISSW!$I:$I,WINS_NO_MIRROR!$A9,SWISSW!$J:$J,WINS_NO_MIRROR!AE$1,SWISSW!$F:$F,"Won")+COUNTIFS(SWISSW!$I:$I,WINS_NO_MIRROR!AE$1,SWISSW!$J:$J,WINS_NO_MIRROR!$A9,SWISSW!$F:$F,"Lost")))*IF(ROW()=COLUMN(),0,1)</f>
        <v>0</v>
      </c>
      <c r="AF9" s="11">
        <f ca="1">((COUNTIFS(SWISSW!$I:$I,WINS_NO_MIRROR!$A9,SWISSW!$J:$J,WINS_NO_MIRROR!AF$1,SWISSW!$F:$F,"Won")+COUNTIFS(SWISSW!$I:$I,WINS_NO_MIRROR!AF$1,SWISSW!$J:$J,WINS_NO_MIRROR!$A9,SWISSW!$F:$F,"Lost")))*IF(ROW()=COLUMN(),0,1)</f>
        <v>1</v>
      </c>
      <c r="AG9" s="11">
        <f ca="1">((COUNTIFS(SWISSW!$I:$I,WINS_NO_MIRROR!$A9,SWISSW!$J:$J,WINS_NO_MIRROR!AG$1,SWISSW!$F:$F,"Won")+COUNTIFS(SWISSW!$I:$I,WINS_NO_MIRROR!AG$1,SWISSW!$J:$J,WINS_NO_MIRROR!$A9,SWISSW!$F:$F,"Lost")))*IF(ROW()=COLUMN(),0,1)</f>
        <v>1</v>
      </c>
      <c r="AH9" s="11">
        <f ca="1">((COUNTIFS(SWISSW!$I:$I,WINS_NO_MIRROR!$A9,SWISSW!$J:$J,WINS_NO_MIRROR!AH$1,SWISSW!$F:$F,"Won")+COUNTIFS(SWISSW!$I:$I,WINS_NO_MIRROR!AH$1,SWISSW!$J:$J,WINS_NO_MIRROR!$A9,SWISSW!$F:$F,"Lost")))*IF(ROW()=COLUMN(),0,1)</f>
        <v>0</v>
      </c>
      <c r="AI9" s="11">
        <f ca="1">((COUNTIFS(SWISSW!$I:$I,WINS_NO_MIRROR!$A9,SWISSW!$J:$J,WINS_NO_MIRROR!AI$1,SWISSW!$F:$F,"Won")+COUNTIFS(SWISSW!$I:$I,WINS_NO_MIRROR!AI$1,SWISSW!$J:$J,WINS_NO_MIRROR!$A9,SWISSW!$F:$F,"Lost")))*IF(ROW()=COLUMN(),0,1)</f>
        <v>0</v>
      </c>
      <c r="AJ9" s="11">
        <f ca="1">((COUNTIFS(SWISSW!$I:$I,WINS_NO_MIRROR!$A9,SWISSW!$J:$J,WINS_NO_MIRROR!AJ$1,SWISSW!$F:$F,"Won")+COUNTIFS(SWISSW!$I:$I,WINS_NO_MIRROR!AJ$1,SWISSW!$J:$J,WINS_NO_MIRROR!$A9,SWISSW!$F:$F,"Lost")))*IF(ROW()=COLUMN(),0,1)</f>
        <v>0</v>
      </c>
      <c r="AK9" s="11">
        <f ca="1">((COUNTIFS(SWISSW!$I:$I,WINS_NO_MIRROR!$A9,SWISSW!$J:$J,WINS_NO_MIRROR!AK$1,SWISSW!$F:$F,"Won")+COUNTIFS(SWISSW!$I:$I,WINS_NO_MIRROR!AK$1,SWISSW!$J:$J,WINS_NO_MIRROR!$A9,SWISSW!$F:$F,"Lost")))*IF(ROW()=COLUMN(),0,1)</f>
        <v>0</v>
      </c>
      <c r="AL9" s="11">
        <f ca="1">((COUNTIFS(SWISSW!$I:$I,WINS_NO_MIRROR!$A9,SWISSW!$J:$J,WINS_NO_MIRROR!AL$1,SWISSW!$F:$F,"Won")+COUNTIFS(SWISSW!$I:$I,WINS_NO_MIRROR!AL$1,SWISSW!$J:$J,WINS_NO_MIRROR!$A9,SWISSW!$F:$F,"Lost")))*IF(ROW()=COLUMN(),0,1)</f>
        <v>1</v>
      </c>
      <c r="AM9" s="11">
        <f ca="1">((COUNTIFS(SWISSW!$I:$I,WINS_NO_MIRROR!$A9,SWISSW!$J:$J,WINS_NO_MIRROR!AM$1,SWISSW!$F:$F,"Won")+COUNTIFS(SWISSW!$I:$I,WINS_NO_MIRROR!AM$1,SWISSW!$J:$J,WINS_NO_MIRROR!$A9,SWISSW!$F:$F,"Lost")))*IF(ROW()=COLUMN(),0,1)</f>
        <v>0</v>
      </c>
      <c r="AN9" s="11">
        <f ca="1">((COUNTIFS(SWISSW!$I:$I,WINS_NO_MIRROR!$A9,SWISSW!$J:$J,WINS_NO_MIRROR!AN$1,SWISSW!$F:$F,"Won")+COUNTIFS(SWISSW!$I:$I,WINS_NO_MIRROR!AN$1,SWISSW!$J:$J,WINS_NO_MIRROR!$A9,SWISSW!$F:$F,"Lost")))*IF(ROW()=COLUMN(),0,1)</f>
        <v>0</v>
      </c>
      <c r="AO9" s="11">
        <f ca="1">((COUNTIFS(SWISSW!$I:$I,WINS_NO_MIRROR!$A9,SWISSW!$J:$J,WINS_NO_MIRROR!AO$1,SWISSW!$F:$F,"Won")+COUNTIFS(SWISSW!$I:$I,WINS_NO_MIRROR!AO$1,SWISSW!$J:$J,WINS_NO_MIRROR!$A9,SWISSW!$F:$F,"Lost")))*IF(ROW()=COLUMN(),0,1)</f>
        <v>0</v>
      </c>
      <c r="AP9" s="11">
        <f ca="1">((COUNTIFS(SWISSW!$I:$I,WINS_NO_MIRROR!$A9,SWISSW!$J:$J,WINS_NO_MIRROR!AP$1,SWISSW!$F:$F,"Won")+COUNTIFS(SWISSW!$I:$I,WINS_NO_MIRROR!AP$1,SWISSW!$J:$J,WINS_NO_MIRROR!$A9,SWISSW!$F:$F,"Lost")))*IF(ROW()=COLUMN(),0,1)</f>
        <v>0</v>
      </c>
      <c r="AQ9" s="11">
        <f ca="1">((COUNTIFS(SWISSW!$I:$I,WINS_NO_MIRROR!$A9,SWISSW!$J:$J,WINS_NO_MIRROR!AQ$1,SWISSW!$F:$F,"Won")+COUNTIFS(SWISSW!$I:$I,WINS_NO_MIRROR!AQ$1,SWISSW!$J:$J,WINS_NO_MIRROR!$A9,SWISSW!$F:$F,"Lost")))*IF(ROW()=COLUMN(),0,1)</f>
        <v>0</v>
      </c>
      <c r="AR9" s="11">
        <f ca="1">((COUNTIFS(SWISSW!$I:$I,WINS_NO_MIRROR!$A9,SWISSW!$J:$J,WINS_NO_MIRROR!AR$1,SWISSW!$F:$F,"Won")+COUNTIFS(SWISSW!$I:$I,WINS_NO_MIRROR!AR$1,SWISSW!$J:$J,WINS_NO_MIRROR!$A9,SWISSW!$F:$F,"Lost")))*IF(ROW()=COLUMN(),0,1)</f>
        <v>0</v>
      </c>
      <c r="AS9" s="11">
        <f ca="1">((COUNTIFS(SWISSW!$I:$I,WINS_NO_MIRROR!$A9,SWISSW!$J:$J,WINS_NO_MIRROR!AS$1,SWISSW!$F:$F,"Won")+COUNTIFS(SWISSW!$I:$I,WINS_NO_MIRROR!AS$1,SWISSW!$J:$J,WINS_NO_MIRROR!$A9,SWISSW!$F:$F,"Lost")))*IF(ROW()=COLUMN(),0,1)</f>
        <v>0</v>
      </c>
      <c r="AT9" s="11">
        <f ca="1">((COUNTIFS(SWISSW!$I:$I,WINS_NO_MIRROR!$A9,SWISSW!$J:$J,WINS_NO_MIRROR!AT$1,SWISSW!$F:$F,"Won")+COUNTIFS(SWISSW!$I:$I,WINS_NO_MIRROR!AT$1,SWISSW!$J:$J,WINS_NO_MIRROR!$A9,SWISSW!$F:$F,"Lost")))*IF(ROW()=COLUMN(),0,1)</f>
        <v>0</v>
      </c>
      <c r="AU9" s="11">
        <f ca="1">((COUNTIFS(SWISSW!$I:$I,WINS_NO_MIRROR!$A9,SWISSW!$J:$J,WINS_NO_MIRROR!AU$1,SWISSW!$F:$F,"Won")+COUNTIFS(SWISSW!$I:$I,WINS_NO_MIRROR!AU$1,SWISSW!$J:$J,WINS_NO_MIRROR!$A9,SWISSW!$F:$F,"Lost")))*IF(ROW()=COLUMN(),0,1)</f>
        <v>0</v>
      </c>
      <c r="AV9" s="11">
        <f ca="1">((COUNTIFS(SWISSW!$I:$I,WINS_NO_MIRROR!$A9,SWISSW!$J:$J,WINS_NO_MIRROR!AV$1,SWISSW!$F:$F,"Won")+COUNTIFS(SWISSW!$I:$I,WINS_NO_MIRROR!AV$1,SWISSW!$J:$J,WINS_NO_MIRROR!$A9,SWISSW!$F:$F,"Lost")))*IF(ROW()=COLUMN(),0,1)</f>
        <v>0</v>
      </c>
      <c r="AW9" s="11">
        <f ca="1">((COUNTIFS(SWISSW!$I:$I,WINS_NO_MIRROR!$A9,SWISSW!$J:$J,WINS_NO_MIRROR!AW$1,SWISSW!$F:$F,"Won")+COUNTIFS(SWISSW!$I:$I,WINS_NO_MIRROR!AW$1,SWISSW!$J:$J,WINS_NO_MIRROR!$A9,SWISSW!$F:$F,"Lost")))*IF(ROW()=COLUMN(),0,1)</f>
        <v>1</v>
      </c>
      <c r="AX9" s="11">
        <f ca="1">((COUNTIFS(SWISSW!$I:$I,WINS_NO_MIRROR!$A9,SWISSW!$J:$J,WINS_NO_MIRROR!AX$1,SWISSW!$F:$F,"Won")+COUNTIFS(SWISSW!$I:$I,WINS_NO_MIRROR!AX$1,SWISSW!$J:$J,WINS_NO_MIRROR!$A9,SWISSW!$F:$F,"Lost")))*IF(ROW()=COLUMN(),0,1)</f>
        <v>0</v>
      </c>
      <c r="AY9" s="11">
        <f ca="1">((COUNTIFS(SWISSW!$I:$I,WINS_NO_MIRROR!$A9,SWISSW!$J:$J,WINS_NO_MIRROR!AY$1,SWISSW!$F:$F,"Won")+COUNTIFS(SWISSW!$I:$I,WINS_NO_MIRROR!AY$1,SWISSW!$J:$J,WINS_NO_MIRROR!$A9,SWISSW!$F:$F,"Lost")))*IF(ROW()=COLUMN(),0,1)</f>
        <v>1</v>
      </c>
      <c r="AZ9" s="11">
        <f ca="1">((COUNTIFS(SWISSW!$I:$I,WINS_NO_MIRROR!$A9,SWISSW!$J:$J,WINS_NO_MIRROR!AZ$1,SWISSW!$F:$F,"Won")+COUNTIFS(SWISSW!$I:$I,WINS_NO_MIRROR!AZ$1,SWISSW!$J:$J,WINS_NO_MIRROR!$A9,SWISSW!$F:$F,"Lost")))*IF(ROW()=COLUMN(),0,1)</f>
        <v>0</v>
      </c>
      <c r="BA9" s="11">
        <f ca="1">((COUNTIFS(SWISSW!$I:$I,WINS_NO_MIRROR!$A9,SWISSW!$J:$J,WINS_NO_MIRROR!BA$1,SWISSW!$F:$F,"Won")+COUNTIFS(SWISSW!$I:$I,WINS_NO_MIRROR!BA$1,SWISSW!$J:$J,WINS_NO_MIRROR!$A9,SWISSW!$F:$F,"Lost")))*IF(ROW()=COLUMN(),0,1)</f>
        <v>0</v>
      </c>
      <c r="BB9" s="11">
        <f ca="1">((COUNTIFS(SWISSW!$I:$I,WINS_NO_MIRROR!$A9,SWISSW!$J:$J,WINS_NO_MIRROR!BB$1,SWISSW!$F:$F,"Won")+COUNTIFS(SWISSW!$I:$I,WINS_NO_MIRROR!BB$1,SWISSW!$J:$J,WINS_NO_MIRROR!$A9,SWISSW!$F:$F,"Lost")))*IF(ROW()=COLUMN(),0,1)</f>
        <v>0</v>
      </c>
      <c r="BC9" s="11">
        <f ca="1">((COUNTIFS(SWISSW!$I:$I,WINS_NO_MIRROR!$A9,SWISSW!$J:$J,WINS_NO_MIRROR!BC$1,SWISSW!$F:$F,"Won")+COUNTIFS(SWISSW!$I:$I,WINS_NO_MIRROR!BC$1,SWISSW!$J:$J,WINS_NO_MIRROR!$A9,SWISSW!$F:$F,"Lost")))*IF(ROW()=COLUMN(),0,1)</f>
        <v>1</v>
      </c>
      <c r="BD9" s="11">
        <f ca="1">((COUNTIFS(SWISSW!$I:$I,WINS_NO_MIRROR!$A9,SWISSW!$J:$J,WINS_NO_MIRROR!BD$1,SWISSW!$F:$F,"Won")+COUNTIFS(SWISSW!$I:$I,WINS_NO_MIRROR!BD$1,SWISSW!$J:$J,WINS_NO_MIRROR!$A9,SWISSW!$F:$F,"Lost")))*IF(ROW()=COLUMN(),0,1)</f>
        <v>0</v>
      </c>
      <c r="BE9" s="11">
        <f ca="1">((COUNTIFS(SWISSW!$I:$I,WINS_NO_MIRROR!$A9,SWISSW!$J:$J,WINS_NO_MIRROR!BE$1,SWISSW!$F:$F,"Won")+COUNTIFS(SWISSW!$I:$I,WINS_NO_MIRROR!BE$1,SWISSW!$J:$J,WINS_NO_MIRROR!$A9,SWISSW!$F:$F,"Lost")))*IF(ROW()=COLUMN(),0,1)</f>
        <v>0</v>
      </c>
      <c r="BF9" s="11">
        <f ca="1">((COUNTIFS(SWISSW!$I:$I,WINS_NO_MIRROR!$A9,SWISSW!$J:$J,WINS_NO_MIRROR!BF$1,SWISSW!$F:$F,"Won")+COUNTIFS(SWISSW!$I:$I,WINS_NO_MIRROR!BF$1,SWISSW!$J:$J,WINS_NO_MIRROR!$A9,SWISSW!$F:$F,"Lost")))*IF(ROW()=COLUMN(),0,1)</f>
        <v>0</v>
      </c>
      <c r="BG9" s="11">
        <f ca="1">((COUNTIFS(SWISSW!$I:$I,WINS_NO_MIRROR!$A9,SWISSW!$J:$J,WINS_NO_MIRROR!BG$1,SWISSW!$F:$F,"Won")+COUNTIFS(SWISSW!$I:$I,WINS_NO_MIRROR!BG$1,SWISSW!$J:$J,WINS_NO_MIRROR!$A9,SWISSW!$F:$F,"Lost")))*IF(ROW()=COLUMN(),0,1)</f>
        <v>0</v>
      </c>
      <c r="BH9" s="11">
        <f ca="1">((COUNTIFS(SWISSW!$I:$I,WINS_NO_MIRROR!$A9,SWISSW!$J:$J,WINS_NO_MIRROR!BH$1,SWISSW!$F:$F,"Won")+COUNTIFS(SWISSW!$I:$I,WINS_NO_MIRROR!BH$1,SWISSW!$J:$J,WINS_NO_MIRROR!$A9,SWISSW!$F:$F,"Lost")))*IF(ROW()=COLUMN(),0,1)</f>
        <v>0</v>
      </c>
      <c r="BI9" s="11">
        <f ca="1">((COUNTIFS(SWISSW!$I:$I,WINS_NO_MIRROR!$A9,SWISSW!$J:$J,WINS_NO_MIRROR!BI$1,SWISSW!$F:$F,"Won")+COUNTIFS(SWISSW!$I:$I,WINS_NO_MIRROR!BI$1,SWISSW!$J:$J,WINS_NO_MIRROR!$A9,SWISSW!$F:$F,"Lost")))*IF(ROW()=COLUMN(),0,1)</f>
        <v>0</v>
      </c>
      <c r="BJ9" s="11">
        <f ca="1">((COUNTIFS(SWISSW!$I:$I,WINS_NO_MIRROR!$A9,SWISSW!$J:$J,WINS_NO_MIRROR!BJ$1,SWISSW!$F:$F,"Won")+COUNTIFS(SWISSW!$I:$I,WINS_NO_MIRROR!BJ$1,SWISSW!$J:$J,WINS_NO_MIRROR!$A9,SWISSW!$F:$F,"Lost")))*IF(ROW()=COLUMN(),0,1)</f>
        <v>0</v>
      </c>
      <c r="BK9" s="11">
        <f ca="1">((COUNTIFS(SWISSW!$I:$I,WINS_NO_MIRROR!$A9,SWISSW!$J:$J,WINS_NO_MIRROR!BK$1,SWISSW!$F:$F,"Won")+COUNTIFS(SWISSW!$I:$I,WINS_NO_MIRROR!BK$1,SWISSW!$J:$J,WINS_NO_MIRROR!$A9,SWISSW!$F:$F,"Lost")))*IF(ROW()=COLUMN(),0,1)</f>
        <v>0</v>
      </c>
      <c r="BL9" s="11">
        <f ca="1">((COUNTIFS(SWISSW!$I:$I,WINS_NO_MIRROR!$A9,SWISSW!$J:$J,WINS_NO_MIRROR!BL$1,SWISSW!$F:$F,"Won")+COUNTIFS(SWISSW!$I:$I,WINS_NO_MIRROR!BL$1,SWISSW!$J:$J,WINS_NO_MIRROR!$A9,SWISSW!$F:$F,"Lost")))*IF(ROW()=COLUMN(),0,1)</f>
        <v>0</v>
      </c>
    </row>
    <row r="10" spans="1:64" s="6" customFormat="1" ht="55" customHeight="1" x14ac:dyDescent="0.25">
      <c r="A10" s="3" t="str">
        <f ca="1">MATCHUP!A10</f>
        <v>Grixis Affinity</v>
      </c>
      <c r="B10" s="11">
        <f ca="1">((COUNTIFS(SWISSW!$I:$I,WINS_NO_MIRROR!$A10,SWISSW!$J:$J,WINS_NO_MIRROR!B$1,SWISSW!$F:$F,"Won")+COUNTIFS(SWISSW!$I:$I,WINS_NO_MIRROR!B$1,SWISSW!$J:$J,WINS_NO_MIRROR!$A10,SWISSW!$F:$F,"Lost")))*IF(ROW()=COLUMN(),0,1)</f>
        <v>11</v>
      </c>
      <c r="C10" s="11">
        <f ca="1">((COUNTIFS(SWISSW!$I:$I,WINS_NO_MIRROR!$A10,SWISSW!$J:$J,WINS_NO_MIRROR!C$1,SWISSW!$F:$F,"Won")+COUNTIFS(SWISSW!$I:$I,WINS_NO_MIRROR!C$1,SWISSW!$J:$J,WINS_NO_MIRROR!$A10,SWISSW!$F:$F,"Lost")))*IF(ROW()=COLUMN(),0,1)</f>
        <v>7</v>
      </c>
      <c r="D10" s="11">
        <f ca="1">((COUNTIFS(SWISSW!$I:$I,WINS_NO_MIRROR!$A10,SWISSW!$J:$J,WINS_NO_MIRROR!D$1,SWISSW!$F:$F,"Won")+COUNTIFS(SWISSW!$I:$I,WINS_NO_MIRROR!D$1,SWISSW!$J:$J,WINS_NO_MIRROR!$A10,SWISSW!$F:$F,"Lost")))*IF(ROW()=COLUMN(),0,1)</f>
        <v>6</v>
      </c>
      <c r="E10" s="11">
        <f ca="1">((COUNTIFS(SWISSW!$I:$I,WINS_NO_MIRROR!$A10,SWISSW!$J:$J,WINS_NO_MIRROR!E$1,SWISSW!$F:$F,"Won")+COUNTIFS(SWISSW!$I:$I,WINS_NO_MIRROR!E$1,SWISSW!$J:$J,WINS_NO_MIRROR!$A10,SWISSW!$F:$F,"Lost")))*IF(ROW()=COLUMN(),0,1)</f>
        <v>7</v>
      </c>
      <c r="F10" s="11">
        <f ca="1">((COUNTIFS(SWISSW!$I:$I,WINS_NO_MIRROR!$A10,SWISSW!$J:$J,WINS_NO_MIRROR!F$1,SWISSW!$F:$F,"Won")+COUNTIFS(SWISSW!$I:$I,WINS_NO_MIRROR!F$1,SWISSW!$J:$J,WINS_NO_MIRROR!$A10,SWISSW!$F:$F,"Lost")))*IF(ROW()=COLUMN(),0,1)</f>
        <v>9</v>
      </c>
      <c r="G10" s="11">
        <f ca="1">((COUNTIFS(SWISSW!$I:$I,WINS_NO_MIRROR!$A10,SWISSW!$J:$J,WINS_NO_MIRROR!G$1,SWISSW!$F:$F,"Won")+COUNTIFS(SWISSW!$I:$I,WINS_NO_MIRROR!G$1,SWISSW!$J:$J,WINS_NO_MIRROR!$A10,SWISSW!$F:$F,"Lost")))*IF(ROW()=COLUMN(),0,1)</f>
        <v>4</v>
      </c>
      <c r="H10" s="11">
        <f ca="1">((COUNTIFS(SWISSW!$I:$I,WINS_NO_MIRROR!$A10,SWISSW!$J:$J,WINS_NO_MIRROR!H$1,SWISSW!$F:$F,"Won")+COUNTIFS(SWISSW!$I:$I,WINS_NO_MIRROR!H$1,SWISSW!$J:$J,WINS_NO_MIRROR!$A10,SWISSW!$F:$F,"Lost")))*IF(ROW()=COLUMN(),0,1)</f>
        <v>2</v>
      </c>
      <c r="I10" s="11">
        <f ca="1">((COUNTIFS(SWISSW!$I:$I,WINS_NO_MIRROR!$A10,SWISSW!$J:$J,WINS_NO_MIRROR!I$1,SWISSW!$F:$F,"Won")+COUNTIFS(SWISSW!$I:$I,WINS_NO_MIRROR!I$1,SWISSW!$J:$J,WINS_NO_MIRROR!$A10,SWISSW!$F:$F,"Lost")))*IF(ROW()=COLUMN(),0,1)</f>
        <v>1</v>
      </c>
      <c r="J10" s="11">
        <f ca="1">((COUNTIFS(SWISSW!$I:$I,WINS_NO_MIRROR!$A10,SWISSW!$J:$J,WINS_NO_MIRROR!J$1,SWISSW!$F:$F,"Won")+COUNTIFS(SWISSW!$I:$I,WINS_NO_MIRROR!J$1,SWISSW!$J:$J,WINS_NO_MIRROR!$A10,SWISSW!$F:$F,"Lost")))*IF(ROW()=COLUMN(),0,1)</f>
        <v>0</v>
      </c>
      <c r="K10" s="11">
        <f ca="1">((COUNTIFS(SWISSW!$I:$I,WINS_NO_MIRROR!$A10,SWISSW!$J:$J,WINS_NO_MIRROR!K$1,SWISSW!$F:$F,"Won")+COUNTIFS(SWISSW!$I:$I,WINS_NO_MIRROR!K$1,SWISSW!$J:$J,WINS_NO_MIRROR!$A10,SWISSW!$F:$F,"Lost")))*IF(ROW()=COLUMN(),0,1)</f>
        <v>2</v>
      </c>
      <c r="L10" s="11">
        <f ca="1">((COUNTIFS(SWISSW!$I:$I,WINS_NO_MIRROR!$A10,SWISSW!$J:$J,WINS_NO_MIRROR!L$1,SWISSW!$F:$F,"Won")+COUNTIFS(SWISSW!$I:$I,WINS_NO_MIRROR!L$1,SWISSW!$J:$J,WINS_NO_MIRROR!$A10,SWISSW!$F:$F,"Lost")))*IF(ROW()=COLUMN(),0,1)</f>
        <v>3</v>
      </c>
      <c r="M10" s="11">
        <f ca="1">((COUNTIFS(SWISSW!$I:$I,WINS_NO_MIRROR!$A10,SWISSW!$J:$J,WINS_NO_MIRROR!M$1,SWISSW!$F:$F,"Won")+COUNTIFS(SWISSW!$I:$I,WINS_NO_MIRROR!M$1,SWISSW!$J:$J,WINS_NO_MIRROR!$A10,SWISSW!$F:$F,"Lost")))*IF(ROW()=COLUMN(),0,1)</f>
        <v>1</v>
      </c>
      <c r="N10" s="11">
        <f ca="1">((COUNTIFS(SWISSW!$I:$I,WINS_NO_MIRROR!$A10,SWISSW!$J:$J,WINS_NO_MIRROR!N$1,SWISSW!$F:$F,"Won")+COUNTIFS(SWISSW!$I:$I,WINS_NO_MIRROR!N$1,SWISSW!$J:$J,WINS_NO_MIRROR!$A10,SWISSW!$F:$F,"Lost")))*IF(ROW()=COLUMN(),0,1)</f>
        <v>1</v>
      </c>
      <c r="O10" s="11">
        <f ca="1">((COUNTIFS(SWISSW!$I:$I,WINS_NO_MIRROR!$A10,SWISSW!$J:$J,WINS_NO_MIRROR!O$1,SWISSW!$F:$F,"Won")+COUNTIFS(SWISSW!$I:$I,WINS_NO_MIRROR!O$1,SWISSW!$J:$J,WINS_NO_MIRROR!$A10,SWISSW!$F:$F,"Lost")))*IF(ROW()=COLUMN(),0,1)</f>
        <v>4</v>
      </c>
      <c r="P10" s="11">
        <f ca="1">((COUNTIFS(SWISSW!$I:$I,WINS_NO_MIRROR!$A10,SWISSW!$J:$J,WINS_NO_MIRROR!P$1,SWISSW!$F:$F,"Won")+COUNTIFS(SWISSW!$I:$I,WINS_NO_MIRROR!P$1,SWISSW!$J:$J,WINS_NO_MIRROR!$A10,SWISSW!$F:$F,"Lost")))*IF(ROW()=COLUMN(),0,1)</f>
        <v>3</v>
      </c>
      <c r="Q10" s="11">
        <f ca="1">((COUNTIFS(SWISSW!$I:$I,WINS_NO_MIRROR!$A10,SWISSW!$J:$J,WINS_NO_MIRROR!Q$1,SWISSW!$F:$F,"Won")+COUNTIFS(SWISSW!$I:$I,WINS_NO_MIRROR!Q$1,SWISSW!$J:$J,WINS_NO_MIRROR!$A10,SWISSW!$F:$F,"Lost")))*IF(ROW()=COLUMN(),0,1)</f>
        <v>4</v>
      </c>
      <c r="R10" s="11">
        <f ca="1">((COUNTIFS(SWISSW!$I:$I,WINS_NO_MIRROR!$A10,SWISSW!$J:$J,WINS_NO_MIRROR!R$1,SWISSW!$F:$F,"Won")+COUNTIFS(SWISSW!$I:$I,WINS_NO_MIRROR!R$1,SWISSW!$J:$J,WINS_NO_MIRROR!$A10,SWISSW!$F:$F,"Lost")))*IF(ROW()=COLUMN(),0,1)</f>
        <v>0</v>
      </c>
      <c r="S10" s="11">
        <f ca="1">((COUNTIFS(SWISSW!$I:$I,WINS_NO_MIRROR!$A10,SWISSW!$J:$J,WINS_NO_MIRROR!S$1,SWISSW!$F:$F,"Won")+COUNTIFS(SWISSW!$I:$I,WINS_NO_MIRROR!S$1,SWISSW!$J:$J,WINS_NO_MIRROR!$A10,SWISSW!$F:$F,"Lost")))*IF(ROW()=COLUMN(),0,1)</f>
        <v>3</v>
      </c>
      <c r="T10" s="11">
        <f ca="1">((COUNTIFS(SWISSW!$I:$I,WINS_NO_MIRROR!$A10,SWISSW!$J:$J,WINS_NO_MIRROR!T$1,SWISSW!$F:$F,"Won")+COUNTIFS(SWISSW!$I:$I,WINS_NO_MIRROR!T$1,SWISSW!$J:$J,WINS_NO_MIRROR!$A10,SWISSW!$F:$F,"Lost")))*IF(ROW()=COLUMN(),0,1)</f>
        <v>3</v>
      </c>
      <c r="U10" s="11">
        <f ca="1">((COUNTIFS(SWISSW!$I:$I,WINS_NO_MIRROR!$A10,SWISSW!$J:$J,WINS_NO_MIRROR!U$1,SWISSW!$F:$F,"Won")+COUNTIFS(SWISSW!$I:$I,WINS_NO_MIRROR!U$1,SWISSW!$J:$J,WINS_NO_MIRROR!$A10,SWISSW!$F:$F,"Lost")))*IF(ROW()=COLUMN(),0,1)</f>
        <v>0</v>
      </c>
      <c r="V10" s="11">
        <f ca="1">((COUNTIFS(SWISSW!$I:$I,WINS_NO_MIRROR!$A10,SWISSW!$J:$J,WINS_NO_MIRROR!V$1,SWISSW!$F:$F,"Won")+COUNTIFS(SWISSW!$I:$I,WINS_NO_MIRROR!V$1,SWISSW!$J:$J,WINS_NO_MIRROR!$A10,SWISSW!$F:$F,"Lost")))*IF(ROW()=COLUMN(),0,1)</f>
        <v>1</v>
      </c>
      <c r="W10" s="11">
        <f ca="1">((COUNTIFS(SWISSW!$I:$I,WINS_NO_MIRROR!$A10,SWISSW!$J:$J,WINS_NO_MIRROR!W$1,SWISSW!$F:$F,"Won")+COUNTIFS(SWISSW!$I:$I,WINS_NO_MIRROR!W$1,SWISSW!$J:$J,WINS_NO_MIRROR!$A10,SWISSW!$F:$F,"Lost")))*IF(ROW()=COLUMN(),0,1)</f>
        <v>2</v>
      </c>
      <c r="X10" s="11">
        <f ca="1">((COUNTIFS(SWISSW!$I:$I,WINS_NO_MIRROR!$A10,SWISSW!$J:$J,WINS_NO_MIRROR!X$1,SWISSW!$F:$F,"Won")+COUNTIFS(SWISSW!$I:$I,WINS_NO_MIRROR!X$1,SWISSW!$J:$J,WINS_NO_MIRROR!$A10,SWISSW!$F:$F,"Lost")))*IF(ROW()=COLUMN(),0,1)</f>
        <v>2</v>
      </c>
      <c r="Y10" s="11">
        <f ca="1">((COUNTIFS(SWISSW!$I:$I,WINS_NO_MIRROR!$A10,SWISSW!$J:$J,WINS_NO_MIRROR!Y$1,SWISSW!$F:$F,"Won")+COUNTIFS(SWISSW!$I:$I,WINS_NO_MIRROR!Y$1,SWISSW!$J:$J,WINS_NO_MIRROR!$A10,SWISSW!$F:$F,"Lost")))*IF(ROW()=COLUMN(),0,1)</f>
        <v>0</v>
      </c>
      <c r="Z10" s="11">
        <f ca="1">((COUNTIFS(SWISSW!$I:$I,WINS_NO_MIRROR!$A10,SWISSW!$J:$J,WINS_NO_MIRROR!Z$1,SWISSW!$F:$F,"Won")+COUNTIFS(SWISSW!$I:$I,WINS_NO_MIRROR!Z$1,SWISSW!$J:$J,WINS_NO_MIRROR!$A10,SWISSW!$F:$F,"Lost")))*IF(ROW()=COLUMN(),0,1)</f>
        <v>0</v>
      </c>
      <c r="AA10" s="11">
        <f ca="1">((COUNTIFS(SWISSW!$I:$I,WINS_NO_MIRROR!$A10,SWISSW!$J:$J,WINS_NO_MIRROR!AA$1,SWISSW!$F:$F,"Won")+COUNTIFS(SWISSW!$I:$I,WINS_NO_MIRROR!AA$1,SWISSW!$J:$J,WINS_NO_MIRROR!$A10,SWISSW!$F:$F,"Lost")))*IF(ROW()=COLUMN(),0,1)</f>
        <v>2</v>
      </c>
      <c r="AB10" s="11">
        <f ca="1">((COUNTIFS(SWISSW!$I:$I,WINS_NO_MIRROR!$A10,SWISSW!$J:$J,WINS_NO_MIRROR!AB$1,SWISSW!$F:$F,"Won")+COUNTIFS(SWISSW!$I:$I,WINS_NO_MIRROR!AB$1,SWISSW!$J:$J,WINS_NO_MIRROR!$A10,SWISSW!$F:$F,"Lost")))*IF(ROW()=COLUMN(),0,1)</f>
        <v>1</v>
      </c>
      <c r="AC10" s="11">
        <f ca="1">((COUNTIFS(SWISSW!$I:$I,WINS_NO_MIRROR!$A10,SWISSW!$J:$J,WINS_NO_MIRROR!AC$1,SWISSW!$F:$F,"Won")+COUNTIFS(SWISSW!$I:$I,WINS_NO_MIRROR!AC$1,SWISSW!$J:$J,WINS_NO_MIRROR!$A10,SWISSW!$F:$F,"Lost")))*IF(ROW()=COLUMN(),0,1)</f>
        <v>0</v>
      </c>
      <c r="AD10" s="11">
        <f ca="1">((COUNTIFS(SWISSW!$I:$I,WINS_NO_MIRROR!$A10,SWISSW!$J:$J,WINS_NO_MIRROR!AD$1,SWISSW!$F:$F,"Won")+COUNTIFS(SWISSW!$I:$I,WINS_NO_MIRROR!AD$1,SWISSW!$J:$J,WINS_NO_MIRROR!$A10,SWISSW!$F:$F,"Lost")))*IF(ROW()=COLUMN(),0,1)</f>
        <v>0</v>
      </c>
      <c r="AE10" s="11">
        <f ca="1">((COUNTIFS(SWISSW!$I:$I,WINS_NO_MIRROR!$A10,SWISSW!$J:$J,WINS_NO_MIRROR!AE$1,SWISSW!$F:$F,"Won")+COUNTIFS(SWISSW!$I:$I,WINS_NO_MIRROR!AE$1,SWISSW!$J:$J,WINS_NO_MIRROR!$A10,SWISSW!$F:$F,"Lost")))*IF(ROW()=COLUMN(),0,1)</f>
        <v>3</v>
      </c>
      <c r="AF10" s="11">
        <f ca="1">((COUNTIFS(SWISSW!$I:$I,WINS_NO_MIRROR!$A10,SWISSW!$J:$J,WINS_NO_MIRROR!AF$1,SWISSW!$F:$F,"Won")+COUNTIFS(SWISSW!$I:$I,WINS_NO_MIRROR!AF$1,SWISSW!$J:$J,WINS_NO_MIRROR!$A10,SWISSW!$F:$F,"Lost")))*IF(ROW()=COLUMN(),0,1)</f>
        <v>0</v>
      </c>
      <c r="AG10" s="11">
        <f ca="1">((COUNTIFS(SWISSW!$I:$I,WINS_NO_MIRROR!$A10,SWISSW!$J:$J,WINS_NO_MIRROR!AG$1,SWISSW!$F:$F,"Won")+COUNTIFS(SWISSW!$I:$I,WINS_NO_MIRROR!AG$1,SWISSW!$J:$J,WINS_NO_MIRROR!$A10,SWISSW!$F:$F,"Lost")))*IF(ROW()=COLUMN(),0,1)</f>
        <v>0</v>
      </c>
      <c r="AH10" s="11">
        <f ca="1">((COUNTIFS(SWISSW!$I:$I,WINS_NO_MIRROR!$A10,SWISSW!$J:$J,WINS_NO_MIRROR!AH$1,SWISSW!$F:$F,"Won")+COUNTIFS(SWISSW!$I:$I,WINS_NO_MIRROR!AH$1,SWISSW!$J:$J,WINS_NO_MIRROR!$A10,SWISSW!$F:$F,"Lost")))*IF(ROW()=COLUMN(),0,1)</f>
        <v>1</v>
      </c>
      <c r="AI10" s="11">
        <f ca="1">((COUNTIFS(SWISSW!$I:$I,WINS_NO_MIRROR!$A10,SWISSW!$J:$J,WINS_NO_MIRROR!AI$1,SWISSW!$F:$F,"Won")+COUNTIFS(SWISSW!$I:$I,WINS_NO_MIRROR!AI$1,SWISSW!$J:$J,WINS_NO_MIRROR!$A10,SWISSW!$F:$F,"Lost")))*IF(ROW()=COLUMN(),0,1)</f>
        <v>2</v>
      </c>
      <c r="AJ10" s="11">
        <f ca="1">((COUNTIFS(SWISSW!$I:$I,WINS_NO_MIRROR!$A10,SWISSW!$J:$J,WINS_NO_MIRROR!AJ$1,SWISSW!$F:$F,"Won")+COUNTIFS(SWISSW!$I:$I,WINS_NO_MIRROR!AJ$1,SWISSW!$J:$J,WINS_NO_MIRROR!$A10,SWISSW!$F:$F,"Lost")))*IF(ROW()=COLUMN(),0,1)</f>
        <v>0</v>
      </c>
      <c r="AK10" s="11">
        <f ca="1">((COUNTIFS(SWISSW!$I:$I,WINS_NO_MIRROR!$A10,SWISSW!$J:$J,WINS_NO_MIRROR!AK$1,SWISSW!$F:$F,"Won")+COUNTIFS(SWISSW!$I:$I,WINS_NO_MIRROR!AK$1,SWISSW!$J:$J,WINS_NO_MIRROR!$A10,SWISSW!$F:$F,"Lost")))*IF(ROW()=COLUMN(),0,1)</f>
        <v>1</v>
      </c>
      <c r="AL10" s="11">
        <f ca="1">((COUNTIFS(SWISSW!$I:$I,WINS_NO_MIRROR!$A10,SWISSW!$J:$J,WINS_NO_MIRROR!AL$1,SWISSW!$F:$F,"Won")+COUNTIFS(SWISSW!$I:$I,WINS_NO_MIRROR!AL$1,SWISSW!$J:$J,WINS_NO_MIRROR!$A10,SWISSW!$F:$F,"Lost")))*IF(ROW()=COLUMN(),0,1)</f>
        <v>0</v>
      </c>
      <c r="AM10" s="11">
        <f ca="1">((COUNTIFS(SWISSW!$I:$I,WINS_NO_MIRROR!$A10,SWISSW!$J:$J,WINS_NO_MIRROR!AM$1,SWISSW!$F:$F,"Won")+COUNTIFS(SWISSW!$I:$I,WINS_NO_MIRROR!AM$1,SWISSW!$J:$J,WINS_NO_MIRROR!$A10,SWISSW!$F:$F,"Lost")))*IF(ROW()=COLUMN(),0,1)</f>
        <v>0</v>
      </c>
      <c r="AN10" s="11">
        <f ca="1">((COUNTIFS(SWISSW!$I:$I,WINS_NO_MIRROR!$A10,SWISSW!$J:$J,WINS_NO_MIRROR!AN$1,SWISSW!$F:$F,"Won")+COUNTIFS(SWISSW!$I:$I,WINS_NO_MIRROR!AN$1,SWISSW!$J:$J,WINS_NO_MIRROR!$A10,SWISSW!$F:$F,"Lost")))*IF(ROW()=COLUMN(),0,1)</f>
        <v>0</v>
      </c>
      <c r="AO10" s="11">
        <f ca="1">((COUNTIFS(SWISSW!$I:$I,WINS_NO_MIRROR!$A10,SWISSW!$J:$J,WINS_NO_MIRROR!AO$1,SWISSW!$F:$F,"Won")+COUNTIFS(SWISSW!$I:$I,WINS_NO_MIRROR!AO$1,SWISSW!$J:$J,WINS_NO_MIRROR!$A10,SWISSW!$F:$F,"Lost")))*IF(ROW()=COLUMN(),0,1)</f>
        <v>0</v>
      </c>
      <c r="AP10" s="11">
        <f ca="1">((COUNTIFS(SWISSW!$I:$I,WINS_NO_MIRROR!$A10,SWISSW!$J:$J,WINS_NO_MIRROR!AP$1,SWISSW!$F:$F,"Won")+COUNTIFS(SWISSW!$I:$I,WINS_NO_MIRROR!AP$1,SWISSW!$J:$J,WINS_NO_MIRROR!$A10,SWISSW!$F:$F,"Lost")))*IF(ROW()=COLUMN(),0,1)</f>
        <v>0</v>
      </c>
      <c r="AQ10" s="11">
        <f ca="1">((COUNTIFS(SWISSW!$I:$I,WINS_NO_MIRROR!$A10,SWISSW!$J:$J,WINS_NO_MIRROR!AQ$1,SWISSW!$F:$F,"Won")+COUNTIFS(SWISSW!$I:$I,WINS_NO_MIRROR!AQ$1,SWISSW!$J:$J,WINS_NO_MIRROR!$A10,SWISSW!$F:$F,"Lost")))*IF(ROW()=COLUMN(),0,1)</f>
        <v>0</v>
      </c>
      <c r="AR10" s="11">
        <f ca="1">((COUNTIFS(SWISSW!$I:$I,WINS_NO_MIRROR!$A10,SWISSW!$J:$J,WINS_NO_MIRROR!AR$1,SWISSW!$F:$F,"Won")+COUNTIFS(SWISSW!$I:$I,WINS_NO_MIRROR!AR$1,SWISSW!$J:$J,WINS_NO_MIRROR!$A10,SWISSW!$F:$F,"Lost")))*IF(ROW()=COLUMN(),0,1)</f>
        <v>1</v>
      </c>
      <c r="AS10" s="11">
        <f ca="1">((COUNTIFS(SWISSW!$I:$I,WINS_NO_MIRROR!$A10,SWISSW!$J:$J,WINS_NO_MIRROR!AS$1,SWISSW!$F:$F,"Won")+COUNTIFS(SWISSW!$I:$I,WINS_NO_MIRROR!AS$1,SWISSW!$J:$J,WINS_NO_MIRROR!$A10,SWISSW!$F:$F,"Lost")))*IF(ROW()=COLUMN(),0,1)</f>
        <v>0</v>
      </c>
      <c r="AT10" s="11">
        <f ca="1">((COUNTIFS(SWISSW!$I:$I,WINS_NO_MIRROR!$A10,SWISSW!$J:$J,WINS_NO_MIRROR!AT$1,SWISSW!$F:$F,"Won")+COUNTIFS(SWISSW!$I:$I,WINS_NO_MIRROR!AT$1,SWISSW!$J:$J,WINS_NO_MIRROR!$A10,SWISSW!$F:$F,"Lost")))*IF(ROW()=COLUMN(),0,1)</f>
        <v>0</v>
      </c>
      <c r="AU10" s="11">
        <f ca="1">((COUNTIFS(SWISSW!$I:$I,WINS_NO_MIRROR!$A10,SWISSW!$J:$J,WINS_NO_MIRROR!AU$1,SWISSW!$F:$F,"Won")+COUNTIFS(SWISSW!$I:$I,WINS_NO_MIRROR!AU$1,SWISSW!$J:$J,WINS_NO_MIRROR!$A10,SWISSW!$F:$F,"Lost")))*IF(ROW()=COLUMN(),0,1)</f>
        <v>0</v>
      </c>
      <c r="AV10" s="11">
        <f ca="1">((COUNTIFS(SWISSW!$I:$I,WINS_NO_MIRROR!$A10,SWISSW!$J:$J,WINS_NO_MIRROR!AV$1,SWISSW!$F:$F,"Won")+COUNTIFS(SWISSW!$I:$I,WINS_NO_MIRROR!AV$1,SWISSW!$J:$J,WINS_NO_MIRROR!$A10,SWISSW!$F:$F,"Lost")))*IF(ROW()=COLUMN(),0,1)</f>
        <v>1</v>
      </c>
      <c r="AW10" s="11">
        <f ca="1">((COUNTIFS(SWISSW!$I:$I,WINS_NO_MIRROR!$A10,SWISSW!$J:$J,WINS_NO_MIRROR!AW$1,SWISSW!$F:$F,"Won")+COUNTIFS(SWISSW!$I:$I,WINS_NO_MIRROR!AW$1,SWISSW!$J:$J,WINS_NO_MIRROR!$A10,SWISSW!$F:$F,"Lost")))*IF(ROW()=COLUMN(),0,1)</f>
        <v>0</v>
      </c>
      <c r="AX10" s="11">
        <f ca="1">((COUNTIFS(SWISSW!$I:$I,WINS_NO_MIRROR!$A10,SWISSW!$J:$J,WINS_NO_MIRROR!AX$1,SWISSW!$F:$F,"Won")+COUNTIFS(SWISSW!$I:$I,WINS_NO_MIRROR!AX$1,SWISSW!$J:$J,WINS_NO_MIRROR!$A10,SWISSW!$F:$F,"Lost")))*IF(ROW()=COLUMN(),0,1)</f>
        <v>0</v>
      </c>
      <c r="AY10" s="11">
        <f ca="1">((COUNTIFS(SWISSW!$I:$I,WINS_NO_MIRROR!$A10,SWISSW!$J:$J,WINS_NO_MIRROR!AY$1,SWISSW!$F:$F,"Won")+COUNTIFS(SWISSW!$I:$I,WINS_NO_MIRROR!AY$1,SWISSW!$J:$J,WINS_NO_MIRROR!$A10,SWISSW!$F:$F,"Lost")))*IF(ROW()=COLUMN(),0,1)</f>
        <v>0</v>
      </c>
      <c r="AZ10" s="11">
        <f ca="1">((COUNTIFS(SWISSW!$I:$I,WINS_NO_MIRROR!$A10,SWISSW!$J:$J,WINS_NO_MIRROR!AZ$1,SWISSW!$F:$F,"Won")+COUNTIFS(SWISSW!$I:$I,WINS_NO_MIRROR!AZ$1,SWISSW!$J:$J,WINS_NO_MIRROR!$A10,SWISSW!$F:$F,"Lost")))*IF(ROW()=COLUMN(),0,1)</f>
        <v>1</v>
      </c>
      <c r="BA10" s="11">
        <f ca="1">((COUNTIFS(SWISSW!$I:$I,WINS_NO_MIRROR!$A10,SWISSW!$J:$J,WINS_NO_MIRROR!BA$1,SWISSW!$F:$F,"Won")+COUNTIFS(SWISSW!$I:$I,WINS_NO_MIRROR!BA$1,SWISSW!$J:$J,WINS_NO_MIRROR!$A10,SWISSW!$F:$F,"Lost")))*IF(ROW()=COLUMN(),0,1)</f>
        <v>0</v>
      </c>
      <c r="BB10" s="11">
        <f ca="1">((COUNTIFS(SWISSW!$I:$I,WINS_NO_MIRROR!$A10,SWISSW!$J:$J,WINS_NO_MIRROR!BB$1,SWISSW!$F:$F,"Won")+COUNTIFS(SWISSW!$I:$I,WINS_NO_MIRROR!BB$1,SWISSW!$J:$J,WINS_NO_MIRROR!$A10,SWISSW!$F:$F,"Lost")))*IF(ROW()=COLUMN(),0,1)</f>
        <v>0</v>
      </c>
      <c r="BC10" s="11">
        <f ca="1">((COUNTIFS(SWISSW!$I:$I,WINS_NO_MIRROR!$A10,SWISSW!$J:$J,WINS_NO_MIRROR!BC$1,SWISSW!$F:$F,"Won")+COUNTIFS(SWISSW!$I:$I,WINS_NO_MIRROR!BC$1,SWISSW!$J:$J,WINS_NO_MIRROR!$A10,SWISSW!$F:$F,"Lost")))*IF(ROW()=COLUMN(),0,1)</f>
        <v>0</v>
      </c>
      <c r="BD10" s="11">
        <f ca="1">((COUNTIFS(SWISSW!$I:$I,WINS_NO_MIRROR!$A10,SWISSW!$J:$J,WINS_NO_MIRROR!BD$1,SWISSW!$F:$F,"Won")+COUNTIFS(SWISSW!$I:$I,WINS_NO_MIRROR!BD$1,SWISSW!$J:$J,WINS_NO_MIRROR!$A10,SWISSW!$F:$F,"Lost")))*IF(ROW()=COLUMN(),0,1)</f>
        <v>0</v>
      </c>
      <c r="BE10" s="11">
        <f ca="1">((COUNTIFS(SWISSW!$I:$I,WINS_NO_MIRROR!$A10,SWISSW!$J:$J,WINS_NO_MIRROR!BE$1,SWISSW!$F:$F,"Won")+COUNTIFS(SWISSW!$I:$I,WINS_NO_MIRROR!BE$1,SWISSW!$J:$J,WINS_NO_MIRROR!$A10,SWISSW!$F:$F,"Lost")))*IF(ROW()=COLUMN(),0,1)</f>
        <v>0</v>
      </c>
      <c r="BF10" s="11">
        <f ca="1">((COUNTIFS(SWISSW!$I:$I,WINS_NO_MIRROR!$A10,SWISSW!$J:$J,WINS_NO_MIRROR!BF$1,SWISSW!$F:$F,"Won")+COUNTIFS(SWISSW!$I:$I,WINS_NO_MIRROR!BF$1,SWISSW!$J:$J,WINS_NO_MIRROR!$A10,SWISSW!$F:$F,"Lost")))*IF(ROW()=COLUMN(),0,1)</f>
        <v>0</v>
      </c>
      <c r="BG10" s="11">
        <f ca="1">((COUNTIFS(SWISSW!$I:$I,WINS_NO_MIRROR!$A10,SWISSW!$J:$J,WINS_NO_MIRROR!BG$1,SWISSW!$F:$F,"Won")+COUNTIFS(SWISSW!$I:$I,WINS_NO_MIRROR!BG$1,SWISSW!$J:$J,WINS_NO_MIRROR!$A10,SWISSW!$F:$F,"Lost")))*IF(ROW()=COLUMN(),0,1)</f>
        <v>0</v>
      </c>
      <c r="BH10" s="11">
        <f ca="1">((COUNTIFS(SWISSW!$I:$I,WINS_NO_MIRROR!$A10,SWISSW!$J:$J,WINS_NO_MIRROR!BH$1,SWISSW!$F:$F,"Won")+COUNTIFS(SWISSW!$I:$I,WINS_NO_MIRROR!BH$1,SWISSW!$J:$J,WINS_NO_MIRROR!$A10,SWISSW!$F:$F,"Lost")))*IF(ROW()=COLUMN(),0,1)</f>
        <v>0</v>
      </c>
      <c r="BI10" s="11">
        <f ca="1">((COUNTIFS(SWISSW!$I:$I,WINS_NO_MIRROR!$A10,SWISSW!$J:$J,WINS_NO_MIRROR!BI$1,SWISSW!$F:$F,"Won")+COUNTIFS(SWISSW!$I:$I,WINS_NO_MIRROR!BI$1,SWISSW!$J:$J,WINS_NO_MIRROR!$A10,SWISSW!$F:$F,"Lost")))*IF(ROW()=COLUMN(),0,1)</f>
        <v>1</v>
      </c>
      <c r="BJ10" s="11">
        <f ca="1">((COUNTIFS(SWISSW!$I:$I,WINS_NO_MIRROR!$A10,SWISSW!$J:$J,WINS_NO_MIRROR!BJ$1,SWISSW!$F:$F,"Won")+COUNTIFS(SWISSW!$I:$I,WINS_NO_MIRROR!BJ$1,SWISSW!$J:$J,WINS_NO_MIRROR!$A10,SWISSW!$F:$F,"Lost")))*IF(ROW()=COLUMN(),0,1)</f>
        <v>0</v>
      </c>
      <c r="BK10" s="11">
        <f ca="1">((COUNTIFS(SWISSW!$I:$I,WINS_NO_MIRROR!$A10,SWISSW!$J:$J,WINS_NO_MIRROR!BK$1,SWISSW!$F:$F,"Won")+COUNTIFS(SWISSW!$I:$I,WINS_NO_MIRROR!BK$1,SWISSW!$J:$J,WINS_NO_MIRROR!$A10,SWISSW!$F:$F,"Lost")))*IF(ROW()=COLUMN(),0,1)</f>
        <v>0</v>
      </c>
      <c r="BL10" s="11">
        <f ca="1">((COUNTIFS(SWISSW!$I:$I,WINS_NO_MIRROR!$A10,SWISSW!$J:$J,WINS_NO_MIRROR!BL$1,SWISSW!$F:$F,"Won")+COUNTIFS(SWISSW!$I:$I,WINS_NO_MIRROR!BL$1,SWISSW!$J:$J,WINS_NO_MIRROR!$A10,SWISSW!$F:$F,"Lost")))*IF(ROW()=COLUMN(),0,1)</f>
        <v>0</v>
      </c>
    </row>
    <row r="11" spans="1:64" s="6" customFormat="1" ht="55" customHeight="1" x14ac:dyDescent="0.25">
      <c r="A11" s="3" t="str">
        <f ca="1">MATCHUP!A11</f>
        <v>X Lands Spy</v>
      </c>
      <c r="B11" s="11">
        <f ca="1">((COUNTIFS(SWISSW!$I:$I,WINS_NO_MIRROR!$A11,SWISSW!$J:$J,WINS_NO_MIRROR!B$1,SWISSW!$F:$F,"Won")+COUNTIFS(SWISSW!$I:$I,WINS_NO_MIRROR!B$1,SWISSW!$J:$J,WINS_NO_MIRROR!$A11,SWISSW!$F:$F,"Lost")))*IF(ROW()=COLUMN(),0,1)</f>
        <v>12</v>
      </c>
      <c r="C11" s="11">
        <f ca="1">((COUNTIFS(SWISSW!$I:$I,WINS_NO_MIRROR!$A11,SWISSW!$J:$J,WINS_NO_MIRROR!C$1,SWISSW!$F:$F,"Won")+COUNTIFS(SWISSW!$I:$I,WINS_NO_MIRROR!C$1,SWISSW!$J:$J,WINS_NO_MIRROR!$A11,SWISSW!$F:$F,"Lost")))*IF(ROW()=COLUMN(),0,1)</f>
        <v>11</v>
      </c>
      <c r="D11" s="11">
        <f ca="1">((COUNTIFS(SWISSW!$I:$I,WINS_NO_MIRROR!$A11,SWISSW!$J:$J,WINS_NO_MIRROR!D$1,SWISSW!$F:$F,"Won")+COUNTIFS(SWISSW!$I:$I,WINS_NO_MIRROR!D$1,SWISSW!$J:$J,WINS_NO_MIRROR!$A11,SWISSW!$F:$F,"Lost")))*IF(ROW()=COLUMN(),0,1)</f>
        <v>11</v>
      </c>
      <c r="E11" s="11">
        <f ca="1">((COUNTIFS(SWISSW!$I:$I,WINS_NO_MIRROR!$A11,SWISSW!$J:$J,WINS_NO_MIRROR!E$1,SWISSW!$F:$F,"Won")+COUNTIFS(SWISSW!$I:$I,WINS_NO_MIRROR!E$1,SWISSW!$J:$J,WINS_NO_MIRROR!$A11,SWISSW!$F:$F,"Lost")))*IF(ROW()=COLUMN(),0,1)</f>
        <v>5</v>
      </c>
      <c r="F11" s="11">
        <f ca="1">((COUNTIFS(SWISSW!$I:$I,WINS_NO_MIRROR!$A11,SWISSW!$J:$J,WINS_NO_MIRROR!F$1,SWISSW!$F:$F,"Won")+COUNTIFS(SWISSW!$I:$I,WINS_NO_MIRROR!F$1,SWISSW!$J:$J,WINS_NO_MIRROR!$A11,SWISSW!$F:$F,"Lost")))*IF(ROW()=COLUMN(),0,1)</f>
        <v>4</v>
      </c>
      <c r="G11" s="11">
        <f ca="1">((COUNTIFS(SWISSW!$I:$I,WINS_NO_MIRROR!$A11,SWISSW!$J:$J,WINS_NO_MIRROR!G$1,SWISSW!$F:$F,"Won")+COUNTIFS(SWISSW!$I:$I,WINS_NO_MIRROR!G$1,SWISSW!$J:$J,WINS_NO_MIRROR!$A11,SWISSW!$F:$F,"Lost")))*IF(ROW()=COLUMN(),0,1)</f>
        <v>12</v>
      </c>
      <c r="H11" s="11">
        <f ca="1">((COUNTIFS(SWISSW!$I:$I,WINS_NO_MIRROR!$A11,SWISSW!$J:$J,WINS_NO_MIRROR!H$1,SWISSW!$F:$F,"Won")+COUNTIFS(SWISSW!$I:$I,WINS_NO_MIRROR!H$1,SWISSW!$J:$J,WINS_NO_MIRROR!$A11,SWISSW!$F:$F,"Lost")))*IF(ROW()=COLUMN(),0,1)</f>
        <v>0</v>
      </c>
      <c r="I11" s="11">
        <f ca="1">((COUNTIFS(SWISSW!$I:$I,WINS_NO_MIRROR!$A11,SWISSW!$J:$J,WINS_NO_MIRROR!I$1,SWISSW!$F:$F,"Won")+COUNTIFS(SWISSW!$I:$I,WINS_NO_MIRROR!I$1,SWISSW!$J:$J,WINS_NO_MIRROR!$A11,SWISSW!$F:$F,"Lost")))*IF(ROW()=COLUMN(),0,1)</f>
        <v>2</v>
      </c>
      <c r="J11" s="11">
        <f ca="1">((COUNTIFS(SWISSW!$I:$I,WINS_NO_MIRROR!$A11,SWISSW!$J:$J,WINS_NO_MIRROR!J$1,SWISSW!$F:$F,"Won")+COUNTIFS(SWISSW!$I:$I,WINS_NO_MIRROR!J$1,SWISSW!$J:$J,WINS_NO_MIRROR!$A11,SWISSW!$F:$F,"Lost")))*IF(ROW()=COLUMN(),0,1)</f>
        <v>6</v>
      </c>
      <c r="K11" s="11">
        <f ca="1">((COUNTIFS(SWISSW!$I:$I,WINS_NO_MIRROR!$A11,SWISSW!$J:$J,WINS_NO_MIRROR!K$1,SWISSW!$F:$F,"Won")+COUNTIFS(SWISSW!$I:$I,WINS_NO_MIRROR!K$1,SWISSW!$J:$J,WINS_NO_MIRROR!$A11,SWISSW!$F:$F,"Lost")))*IF(ROW()=COLUMN(),0,1)</f>
        <v>0</v>
      </c>
      <c r="L11" s="11">
        <f ca="1">((COUNTIFS(SWISSW!$I:$I,WINS_NO_MIRROR!$A11,SWISSW!$J:$J,WINS_NO_MIRROR!L$1,SWISSW!$F:$F,"Won")+COUNTIFS(SWISSW!$I:$I,WINS_NO_MIRROR!L$1,SWISSW!$J:$J,WINS_NO_MIRROR!$A11,SWISSW!$F:$F,"Lost")))*IF(ROW()=COLUMN(),0,1)</f>
        <v>5</v>
      </c>
      <c r="M11" s="11">
        <f ca="1">((COUNTIFS(SWISSW!$I:$I,WINS_NO_MIRROR!$A11,SWISSW!$J:$J,WINS_NO_MIRROR!M$1,SWISSW!$F:$F,"Won")+COUNTIFS(SWISSW!$I:$I,WINS_NO_MIRROR!M$1,SWISSW!$J:$J,WINS_NO_MIRROR!$A11,SWISSW!$F:$F,"Lost")))*IF(ROW()=COLUMN(),0,1)</f>
        <v>1</v>
      </c>
      <c r="N11" s="11">
        <f ca="1">((COUNTIFS(SWISSW!$I:$I,WINS_NO_MIRROR!$A11,SWISSW!$J:$J,WINS_NO_MIRROR!N$1,SWISSW!$F:$F,"Won")+COUNTIFS(SWISSW!$I:$I,WINS_NO_MIRROR!N$1,SWISSW!$J:$J,WINS_NO_MIRROR!$A11,SWISSW!$F:$F,"Lost")))*IF(ROW()=COLUMN(),0,1)</f>
        <v>3</v>
      </c>
      <c r="O11" s="11">
        <f ca="1">((COUNTIFS(SWISSW!$I:$I,WINS_NO_MIRROR!$A11,SWISSW!$J:$J,WINS_NO_MIRROR!O$1,SWISSW!$F:$F,"Won")+COUNTIFS(SWISSW!$I:$I,WINS_NO_MIRROR!O$1,SWISSW!$J:$J,WINS_NO_MIRROR!$A11,SWISSW!$F:$F,"Lost")))*IF(ROW()=COLUMN(),0,1)</f>
        <v>2</v>
      </c>
      <c r="P11" s="11">
        <f ca="1">((COUNTIFS(SWISSW!$I:$I,WINS_NO_MIRROR!$A11,SWISSW!$J:$J,WINS_NO_MIRROR!P$1,SWISSW!$F:$F,"Won")+COUNTIFS(SWISSW!$I:$I,WINS_NO_MIRROR!P$1,SWISSW!$J:$J,WINS_NO_MIRROR!$A11,SWISSW!$F:$F,"Lost")))*IF(ROW()=COLUMN(),0,1)</f>
        <v>1</v>
      </c>
      <c r="Q11" s="11">
        <f ca="1">((COUNTIFS(SWISSW!$I:$I,WINS_NO_MIRROR!$A11,SWISSW!$J:$J,WINS_NO_MIRROR!Q$1,SWISSW!$F:$F,"Won")+COUNTIFS(SWISSW!$I:$I,WINS_NO_MIRROR!Q$1,SWISSW!$J:$J,WINS_NO_MIRROR!$A11,SWISSW!$F:$F,"Lost")))*IF(ROW()=COLUMN(),0,1)</f>
        <v>3</v>
      </c>
      <c r="R11" s="11">
        <f ca="1">((COUNTIFS(SWISSW!$I:$I,WINS_NO_MIRROR!$A11,SWISSW!$J:$J,WINS_NO_MIRROR!R$1,SWISSW!$F:$F,"Won")+COUNTIFS(SWISSW!$I:$I,WINS_NO_MIRROR!R$1,SWISSW!$J:$J,WINS_NO_MIRROR!$A11,SWISSW!$F:$F,"Lost")))*IF(ROW()=COLUMN(),0,1)</f>
        <v>2</v>
      </c>
      <c r="S11" s="11">
        <f ca="1">((COUNTIFS(SWISSW!$I:$I,WINS_NO_MIRROR!$A11,SWISSW!$J:$J,WINS_NO_MIRROR!S$1,SWISSW!$F:$F,"Won")+COUNTIFS(SWISSW!$I:$I,WINS_NO_MIRROR!S$1,SWISSW!$J:$J,WINS_NO_MIRROR!$A11,SWISSW!$F:$F,"Lost")))*IF(ROW()=COLUMN(),0,1)</f>
        <v>1</v>
      </c>
      <c r="T11" s="11">
        <f ca="1">((COUNTIFS(SWISSW!$I:$I,WINS_NO_MIRROR!$A11,SWISSW!$J:$J,WINS_NO_MIRROR!T$1,SWISSW!$F:$F,"Won")+COUNTIFS(SWISSW!$I:$I,WINS_NO_MIRROR!T$1,SWISSW!$J:$J,WINS_NO_MIRROR!$A11,SWISSW!$F:$F,"Lost")))*IF(ROW()=COLUMN(),0,1)</f>
        <v>3</v>
      </c>
      <c r="U11" s="11">
        <f ca="1">((COUNTIFS(SWISSW!$I:$I,WINS_NO_MIRROR!$A11,SWISSW!$J:$J,WINS_NO_MIRROR!U$1,SWISSW!$F:$F,"Won")+COUNTIFS(SWISSW!$I:$I,WINS_NO_MIRROR!U$1,SWISSW!$J:$J,WINS_NO_MIRROR!$A11,SWISSW!$F:$F,"Lost")))*IF(ROW()=COLUMN(),0,1)</f>
        <v>1</v>
      </c>
      <c r="V11" s="11">
        <f ca="1">((COUNTIFS(SWISSW!$I:$I,WINS_NO_MIRROR!$A11,SWISSW!$J:$J,WINS_NO_MIRROR!V$1,SWISSW!$F:$F,"Won")+COUNTIFS(SWISSW!$I:$I,WINS_NO_MIRROR!V$1,SWISSW!$J:$J,WINS_NO_MIRROR!$A11,SWISSW!$F:$F,"Lost")))*IF(ROW()=COLUMN(),0,1)</f>
        <v>1</v>
      </c>
      <c r="W11" s="11">
        <f ca="1">((COUNTIFS(SWISSW!$I:$I,WINS_NO_MIRROR!$A11,SWISSW!$J:$J,WINS_NO_MIRROR!W$1,SWISSW!$F:$F,"Won")+COUNTIFS(SWISSW!$I:$I,WINS_NO_MIRROR!W$1,SWISSW!$J:$J,WINS_NO_MIRROR!$A11,SWISSW!$F:$F,"Lost")))*IF(ROW()=COLUMN(),0,1)</f>
        <v>0</v>
      </c>
      <c r="X11" s="11">
        <f ca="1">((COUNTIFS(SWISSW!$I:$I,WINS_NO_MIRROR!$A11,SWISSW!$J:$J,WINS_NO_MIRROR!X$1,SWISSW!$F:$F,"Won")+COUNTIFS(SWISSW!$I:$I,WINS_NO_MIRROR!X$1,SWISSW!$J:$J,WINS_NO_MIRROR!$A11,SWISSW!$F:$F,"Lost")))*IF(ROW()=COLUMN(),0,1)</f>
        <v>0</v>
      </c>
      <c r="Y11" s="11">
        <f ca="1">((COUNTIFS(SWISSW!$I:$I,WINS_NO_MIRROR!$A11,SWISSW!$J:$J,WINS_NO_MIRROR!Y$1,SWISSW!$F:$F,"Won")+COUNTIFS(SWISSW!$I:$I,WINS_NO_MIRROR!Y$1,SWISSW!$J:$J,WINS_NO_MIRROR!$A11,SWISSW!$F:$F,"Lost")))*IF(ROW()=COLUMN(),0,1)</f>
        <v>1</v>
      </c>
      <c r="Z11" s="11">
        <f ca="1">((COUNTIFS(SWISSW!$I:$I,WINS_NO_MIRROR!$A11,SWISSW!$J:$J,WINS_NO_MIRROR!Z$1,SWISSW!$F:$F,"Won")+COUNTIFS(SWISSW!$I:$I,WINS_NO_MIRROR!Z$1,SWISSW!$J:$J,WINS_NO_MIRROR!$A11,SWISSW!$F:$F,"Lost")))*IF(ROW()=COLUMN(),0,1)</f>
        <v>0</v>
      </c>
      <c r="AA11" s="11">
        <f ca="1">((COUNTIFS(SWISSW!$I:$I,WINS_NO_MIRROR!$A11,SWISSW!$J:$J,WINS_NO_MIRROR!AA$1,SWISSW!$F:$F,"Won")+COUNTIFS(SWISSW!$I:$I,WINS_NO_MIRROR!AA$1,SWISSW!$J:$J,WINS_NO_MIRROR!$A11,SWISSW!$F:$F,"Lost")))*IF(ROW()=COLUMN(),0,1)</f>
        <v>0</v>
      </c>
      <c r="AB11" s="11">
        <f ca="1">((COUNTIFS(SWISSW!$I:$I,WINS_NO_MIRROR!$A11,SWISSW!$J:$J,WINS_NO_MIRROR!AB$1,SWISSW!$F:$F,"Won")+COUNTIFS(SWISSW!$I:$I,WINS_NO_MIRROR!AB$1,SWISSW!$J:$J,WINS_NO_MIRROR!$A11,SWISSW!$F:$F,"Lost")))*IF(ROW()=COLUMN(),0,1)</f>
        <v>0</v>
      </c>
      <c r="AC11" s="11">
        <f ca="1">((COUNTIFS(SWISSW!$I:$I,WINS_NO_MIRROR!$A11,SWISSW!$J:$J,WINS_NO_MIRROR!AC$1,SWISSW!$F:$F,"Won")+COUNTIFS(SWISSW!$I:$I,WINS_NO_MIRROR!AC$1,SWISSW!$J:$J,WINS_NO_MIRROR!$A11,SWISSW!$F:$F,"Lost")))*IF(ROW()=COLUMN(),0,1)</f>
        <v>0</v>
      </c>
      <c r="AD11" s="11">
        <f ca="1">((COUNTIFS(SWISSW!$I:$I,WINS_NO_MIRROR!$A11,SWISSW!$J:$J,WINS_NO_MIRROR!AD$1,SWISSW!$F:$F,"Won")+COUNTIFS(SWISSW!$I:$I,WINS_NO_MIRROR!AD$1,SWISSW!$J:$J,WINS_NO_MIRROR!$A11,SWISSW!$F:$F,"Lost")))*IF(ROW()=COLUMN(),0,1)</f>
        <v>0</v>
      </c>
      <c r="AE11" s="11">
        <f ca="1">((COUNTIFS(SWISSW!$I:$I,WINS_NO_MIRROR!$A11,SWISSW!$J:$J,WINS_NO_MIRROR!AE$1,SWISSW!$F:$F,"Won")+COUNTIFS(SWISSW!$I:$I,WINS_NO_MIRROR!AE$1,SWISSW!$J:$J,WINS_NO_MIRROR!$A11,SWISSW!$F:$F,"Lost")))*IF(ROW()=COLUMN(),0,1)</f>
        <v>1</v>
      </c>
      <c r="AF11" s="11">
        <f ca="1">((COUNTIFS(SWISSW!$I:$I,WINS_NO_MIRROR!$A11,SWISSW!$J:$J,WINS_NO_MIRROR!AF$1,SWISSW!$F:$F,"Won")+COUNTIFS(SWISSW!$I:$I,WINS_NO_MIRROR!AF$1,SWISSW!$J:$J,WINS_NO_MIRROR!$A11,SWISSW!$F:$F,"Lost")))*IF(ROW()=COLUMN(),0,1)</f>
        <v>0</v>
      </c>
      <c r="AG11" s="11">
        <f ca="1">((COUNTIFS(SWISSW!$I:$I,WINS_NO_MIRROR!$A11,SWISSW!$J:$J,WINS_NO_MIRROR!AG$1,SWISSW!$F:$F,"Won")+COUNTIFS(SWISSW!$I:$I,WINS_NO_MIRROR!AG$1,SWISSW!$J:$J,WINS_NO_MIRROR!$A11,SWISSW!$F:$F,"Lost")))*IF(ROW()=COLUMN(),0,1)</f>
        <v>0</v>
      </c>
      <c r="AH11" s="11">
        <f ca="1">((COUNTIFS(SWISSW!$I:$I,WINS_NO_MIRROR!$A11,SWISSW!$J:$J,WINS_NO_MIRROR!AH$1,SWISSW!$F:$F,"Won")+COUNTIFS(SWISSW!$I:$I,WINS_NO_MIRROR!AH$1,SWISSW!$J:$J,WINS_NO_MIRROR!$A11,SWISSW!$F:$F,"Lost")))*IF(ROW()=COLUMN(),0,1)</f>
        <v>0</v>
      </c>
      <c r="AI11" s="11">
        <f ca="1">((COUNTIFS(SWISSW!$I:$I,WINS_NO_MIRROR!$A11,SWISSW!$J:$J,WINS_NO_MIRROR!AI$1,SWISSW!$F:$F,"Won")+COUNTIFS(SWISSW!$I:$I,WINS_NO_MIRROR!AI$1,SWISSW!$J:$J,WINS_NO_MIRROR!$A11,SWISSW!$F:$F,"Lost")))*IF(ROW()=COLUMN(),0,1)</f>
        <v>0</v>
      </c>
      <c r="AJ11" s="11">
        <f ca="1">((COUNTIFS(SWISSW!$I:$I,WINS_NO_MIRROR!$A11,SWISSW!$J:$J,WINS_NO_MIRROR!AJ$1,SWISSW!$F:$F,"Won")+COUNTIFS(SWISSW!$I:$I,WINS_NO_MIRROR!AJ$1,SWISSW!$J:$J,WINS_NO_MIRROR!$A11,SWISSW!$F:$F,"Lost")))*IF(ROW()=COLUMN(),0,1)</f>
        <v>0</v>
      </c>
      <c r="AK11" s="11">
        <f ca="1">((COUNTIFS(SWISSW!$I:$I,WINS_NO_MIRROR!$A11,SWISSW!$J:$J,WINS_NO_MIRROR!AK$1,SWISSW!$F:$F,"Won")+COUNTIFS(SWISSW!$I:$I,WINS_NO_MIRROR!AK$1,SWISSW!$J:$J,WINS_NO_MIRROR!$A11,SWISSW!$F:$F,"Lost")))*IF(ROW()=COLUMN(),0,1)</f>
        <v>2</v>
      </c>
      <c r="AL11" s="11">
        <f ca="1">((COUNTIFS(SWISSW!$I:$I,WINS_NO_MIRROR!$A11,SWISSW!$J:$J,WINS_NO_MIRROR!AL$1,SWISSW!$F:$F,"Won")+COUNTIFS(SWISSW!$I:$I,WINS_NO_MIRROR!AL$1,SWISSW!$J:$J,WINS_NO_MIRROR!$A11,SWISSW!$F:$F,"Lost")))*IF(ROW()=COLUMN(),0,1)</f>
        <v>0</v>
      </c>
      <c r="AM11" s="11">
        <f ca="1">((COUNTIFS(SWISSW!$I:$I,WINS_NO_MIRROR!$A11,SWISSW!$J:$J,WINS_NO_MIRROR!AM$1,SWISSW!$F:$F,"Won")+COUNTIFS(SWISSW!$I:$I,WINS_NO_MIRROR!AM$1,SWISSW!$J:$J,WINS_NO_MIRROR!$A11,SWISSW!$F:$F,"Lost")))*IF(ROW()=COLUMN(),0,1)</f>
        <v>0</v>
      </c>
      <c r="AN11" s="11">
        <f ca="1">((COUNTIFS(SWISSW!$I:$I,WINS_NO_MIRROR!$A11,SWISSW!$J:$J,WINS_NO_MIRROR!AN$1,SWISSW!$F:$F,"Won")+COUNTIFS(SWISSW!$I:$I,WINS_NO_MIRROR!AN$1,SWISSW!$J:$J,WINS_NO_MIRROR!$A11,SWISSW!$F:$F,"Lost")))*IF(ROW()=COLUMN(),0,1)</f>
        <v>1</v>
      </c>
      <c r="AO11" s="11">
        <f ca="1">((COUNTIFS(SWISSW!$I:$I,WINS_NO_MIRROR!$A11,SWISSW!$J:$J,WINS_NO_MIRROR!AO$1,SWISSW!$F:$F,"Won")+COUNTIFS(SWISSW!$I:$I,WINS_NO_MIRROR!AO$1,SWISSW!$J:$J,WINS_NO_MIRROR!$A11,SWISSW!$F:$F,"Lost")))*IF(ROW()=COLUMN(),0,1)</f>
        <v>1</v>
      </c>
      <c r="AP11" s="11">
        <f ca="1">((COUNTIFS(SWISSW!$I:$I,WINS_NO_MIRROR!$A11,SWISSW!$J:$J,WINS_NO_MIRROR!AP$1,SWISSW!$F:$F,"Won")+COUNTIFS(SWISSW!$I:$I,WINS_NO_MIRROR!AP$1,SWISSW!$J:$J,WINS_NO_MIRROR!$A11,SWISSW!$F:$F,"Lost")))*IF(ROW()=COLUMN(),0,1)</f>
        <v>0</v>
      </c>
      <c r="AQ11" s="11">
        <f ca="1">((COUNTIFS(SWISSW!$I:$I,WINS_NO_MIRROR!$A11,SWISSW!$J:$J,WINS_NO_MIRROR!AQ$1,SWISSW!$F:$F,"Won")+COUNTIFS(SWISSW!$I:$I,WINS_NO_MIRROR!AQ$1,SWISSW!$J:$J,WINS_NO_MIRROR!$A11,SWISSW!$F:$F,"Lost")))*IF(ROW()=COLUMN(),0,1)</f>
        <v>0</v>
      </c>
      <c r="AR11" s="11">
        <f ca="1">((COUNTIFS(SWISSW!$I:$I,WINS_NO_MIRROR!$A11,SWISSW!$J:$J,WINS_NO_MIRROR!AR$1,SWISSW!$F:$F,"Won")+COUNTIFS(SWISSW!$I:$I,WINS_NO_MIRROR!AR$1,SWISSW!$J:$J,WINS_NO_MIRROR!$A11,SWISSW!$F:$F,"Lost")))*IF(ROW()=COLUMN(),0,1)</f>
        <v>0</v>
      </c>
      <c r="AS11" s="11">
        <f ca="1">((COUNTIFS(SWISSW!$I:$I,WINS_NO_MIRROR!$A11,SWISSW!$J:$J,WINS_NO_MIRROR!AS$1,SWISSW!$F:$F,"Won")+COUNTIFS(SWISSW!$I:$I,WINS_NO_MIRROR!AS$1,SWISSW!$J:$J,WINS_NO_MIRROR!$A11,SWISSW!$F:$F,"Lost")))*IF(ROW()=COLUMN(),0,1)</f>
        <v>0</v>
      </c>
      <c r="AT11" s="11">
        <f ca="1">((COUNTIFS(SWISSW!$I:$I,WINS_NO_MIRROR!$A11,SWISSW!$J:$J,WINS_NO_MIRROR!AT$1,SWISSW!$F:$F,"Won")+COUNTIFS(SWISSW!$I:$I,WINS_NO_MIRROR!AT$1,SWISSW!$J:$J,WINS_NO_MIRROR!$A11,SWISSW!$F:$F,"Lost")))*IF(ROW()=COLUMN(),0,1)</f>
        <v>0</v>
      </c>
      <c r="AU11" s="11">
        <f ca="1">((COUNTIFS(SWISSW!$I:$I,WINS_NO_MIRROR!$A11,SWISSW!$J:$J,WINS_NO_MIRROR!AU$1,SWISSW!$F:$F,"Won")+COUNTIFS(SWISSW!$I:$I,WINS_NO_MIRROR!AU$1,SWISSW!$J:$J,WINS_NO_MIRROR!$A11,SWISSW!$F:$F,"Lost")))*IF(ROW()=COLUMN(),0,1)</f>
        <v>0</v>
      </c>
      <c r="AV11" s="11">
        <f ca="1">((COUNTIFS(SWISSW!$I:$I,WINS_NO_MIRROR!$A11,SWISSW!$J:$J,WINS_NO_MIRROR!AV$1,SWISSW!$F:$F,"Won")+COUNTIFS(SWISSW!$I:$I,WINS_NO_MIRROR!AV$1,SWISSW!$J:$J,WINS_NO_MIRROR!$A11,SWISSW!$F:$F,"Lost")))*IF(ROW()=COLUMN(),0,1)</f>
        <v>0</v>
      </c>
      <c r="AW11" s="11">
        <f ca="1">((COUNTIFS(SWISSW!$I:$I,WINS_NO_MIRROR!$A11,SWISSW!$J:$J,WINS_NO_MIRROR!AW$1,SWISSW!$F:$F,"Won")+COUNTIFS(SWISSW!$I:$I,WINS_NO_MIRROR!AW$1,SWISSW!$J:$J,WINS_NO_MIRROR!$A11,SWISSW!$F:$F,"Lost")))*IF(ROW()=COLUMN(),0,1)</f>
        <v>0</v>
      </c>
      <c r="AX11" s="11">
        <f ca="1">((COUNTIFS(SWISSW!$I:$I,WINS_NO_MIRROR!$A11,SWISSW!$J:$J,WINS_NO_MIRROR!AX$1,SWISSW!$F:$F,"Won")+COUNTIFS(SWISSW!$I:$I,WINS_NO_MIRROR!AX$1,SWISSW!$J:$J,WINS_NO_MIRROR!$A11,SWISSW!$F:$F,"Lost")))*IF(ROW()=COLUMN(),0,1)</f>
        <v>0</v>
      </c>
      <c r="AY11" s="11">
        <f ca="1">((COUNTIFS(SWISSW!$I:$I,WINS_NO_MIRROR!$A11,SWISSW!$J:$J,WINS_NO_MIRROR!AY$1,SWISSW!$F:$F,"Won")+COUNTIFS(SWISSW!$I:$I,WINS_NO_MIRROR!AY$1,SWISSW!$J:$J,WINS_NO_MIRROR!$A11,SWISSW!$F:$F,"Lost")))*IF(ROW()=COLUMN(),0,1)</f>
        <v>0</v>
      </c>
      <c r="AZ11" s="11">
        <f ca="1">((COUNTIFS(SWISSW!$I:$I,WINS_NO_MIRROR!$A11,SWISSW!$J:$J,WINS_NO_MIRROR!AZ$1,SWISSW!$F:$F,"Won")+COUNTIFS(SWISSW!$I:$I,WINS_NO_MIRROR!AZ$1,SWISSW!$J:$J,WINS_NO_MIRROR!$A11,SWISSW!$F:$F,"Lost")))*IF(ROW()=COLUMN(),0,1)</f>
        <v>0</v>
      </c>
      <c r="BA11" s="11">
        <f ca="1">((COUNTIFS(SWISSW!$I:$I,WINS_NO_MIRROR!$A11,SWISSW!$J:$J,WINS_NO_MIRROR!BA$1,SWISSW!$F:$F,"Won")+COUNTIFS(SWISSW!$I:$I,WINS_NO_MIRROR!BA$1,SWISSW!$J:$J,WINS_NO_MIRROR!$A11,SWISSW!$F:$F,"Lost")))*IF(ROW()=COLUMN(),0,1)</f>
        <v>1</v>
      </c>
      <c r="BB11" s="11">
        <f ca="1">((COUNTIFS(SWISSW!$I:$I,WINS_NO_MIRROR!$A11,SWISSW!$J:$J,WINS_NO_MIRROR!BB$1,SWISSW!$F:$F,"Won")+COUNTIFS(SWISSW!$I:$I,WINS_NO_MIRROR!BB$1,SWISSW!$J:$J,WINS_NO_MIRROR!$A11,SWISSW!$F:$F,"Lost")))*IF(ROW()=COLUMN(),0,1)</f>
        <v>0</v>
      </c>
      <c r="BC11" s="11">
        <f ca="1">((COUNTIFS(SWISSW!$I:$I,WINS_NO_MIRROR!$A11,SWISSW!$J:$J,WINS_NO_MIRROR!BC$1,SWISSW!$F:$F,"Won")+COUNTIFS(SWISSW!$I:$I,WINS_NO_MIRROR!BC$1,SWISSW!$J:$J,WINS_NO_MIRROR!$A11,SWISSW!$F:$F,"Lost")))*IF(ROW()=COLUMN(),0,1)</f>
        <v>0</v>
      </c>
      <c r="BD11" s="11">
        <f ca="1">((COUNTIFS(SWISSW!$I:$I,WINS_NO_MIRROR!$A11,SWISSW!$J:$J,WINS_NO_MIRROR!BD$1,SWISSW!$F:$F,"Won")+COUNTIFS(SWISSW!$I:$I,WINS_NO_MIRROR!BD$1,SWISSW!$J:$J,WINS_NO_MIRROR!$A11,SWISSW!$F:$F,"Lost")))*IF(ROW()=COLUMN(),0,1)</f>
        <v>0</v>
      </c>
      <c r="BE11" s="11">
        <f ca="1">((COUNTIFS(SWISSW!$I:$I,WINS_NO_MIRROR!$A11,SWISSW!$J:$J,WINS_NO_MIRROR!BE$1,SWISSW!$F:$F,"Won")+COUNTIFS(SWISSW!$I:$I,WINS_NO_MIRROR!BE$1,SWISSW!$J:$J,WINS_NO_MIRROR!$A11,SWISSW!$F:$F,"Lost")))*IF(ROW()=COLUMN(),0,1)</f>
        <v>0</v>
      </c>
      <c r="BF11" s="11">
        <f ca="1">((COUNTIFS(SWISSW!$I:$I,WINS_NO_MIRROR!$A11,SWISSW!$J:$J,WINS_NO_MIRROR!BF$1,SWISSW!$F:$F,"Won")+COUNTIFS(SWISSW!$I:$I,WINS_NO_MIRROR!BF$1,SWISSW!$J:$J,WINS_NO_MIRROR!$A11,SWISSW!$F:$F,"Lost")))*IF(ROW()=COLUMN(),0,1)</f>
        <v>0</v>
      </c>
      <c r="BG11" s="11">
        <f ca="1">((COUNTIFS(SWISSW!$I:$I,WINS_NO_MIRROR!$A11,SWISSW!$J:$J,WINS_NO_MIRROR!BG$1,SWISSW!$F:$F,"Won")+COUNTIFS(SWISSW!$I:$I,WINS_NO_MIRROR!BG$1,SWISSW!$J:$J,WINS_NO_MIRROR!$A11,SWISSW!$F:$F,"Lost")))*IF(ROW()=COLUMN(),0,1)</f>
        <v>0</v>
      </c>
      <c r="BH11" s="11">
        <f ca="1">((COUNTIFS(SWISSW!$I:$I,WINS_NO_MIRROR!$A11,SWISSW!$J:$J,WINS_NO_MIRROR!BH$1,SWISSW!$F:$F,"Won")+COUNTIFS(SWISSW!$I:$I,WINS_NO_MIRROR!BH$1,SWISSW!$J:$J,WINS_NO_MIRROR!$A11,SWISSW!$F:$F,"Lost")))*IF(ROW()=COLUMN(),0,1)</f>
        <v>0</v>
      </c>
      <c r="BI11" s="11">
        <f ca="1">((COUNTIFS(SWISSW!$I:$I,WINS_NO_MIRROR!$A11,SWISSW!$J:$J,WINS_NO_MIRROR!BI$1,SWISSW!$F:$F,"Won")+COUNTIFS(SWISSW!$I:$I,WINS_NO_MIRROR!BI$1,SWISSW!$J:$J,WINS_NO_MIRROR!$A11,SWISSW!$F:$F,"Lost")))*IF(ROW()=COLUMN(),0,1)</f>
        <v>0</v>
      </c>
      <c r="BJ11" s="11">
        <f ca="1">((COUNTIFS(SWISSW!$I:$I,WINS_NO_MIRROR!$A11,SWISSW!$J:$J,WINS_NO_MIRROR!BJ$1,SWISSW!$F:$F,"Won")+COUNTIFS(SWISSW!$I:$I,WINS_NO_MIRROR!BJ$1,SWISSW!$J:$J,WINS_NO_MIRROR!$A11,SWISSW!$F:$F,"Lost")))*IF(ROW()=COLUMN(),0,1)</f>
        <v>0</v>
      </c>
      <c r="BK11" s="11">
        <f ca="1">((COUNTIFS(SWISSW!$I:$I,WINS_NO_MIRROR!$A11,SWISSW!$J:$J,WINS_NO_MIRROR!BK$1,SWISSW!$F:$F,"Won")+COUNTIFS(SWISSW!$I:$I,WINS_NO_MIRROR!BK$1,SWISSW!$J:$J,WINS_NO_MIRROR!$A11,SWISSW!$F:$F,"Lost")))*IF(ROW()=COLUMN(),0,1)</f>
        <v>0</v>
      </c>
      <c r="BL11" s="11">
        <f ca="1">((COUNTIFS(SWISSW!$I:$I,WINS_NO_MIRROR!$A11,SWISSW!$J:$J,WINS_NO_MIRROR!BL$1,SWISSW!$F:$F,"Won")+COUNTIFS(SWISSW!$I:$I,WINS_NO_MIRROR!BL$1,SWISSW!$J:$J,WINS_NO_MIRROR!$A11,SWISSW!$F:$F,"Lost")))*IF(ROW()=COLUMN(),0,1)</f>
        <v>0</v>
      </c>
    </row>
    <row r="12" spans="1:64" s="6" customFormat="1" ht="55" customHeight="1" x14ac:dyDescent="0.25">
      <c r="A12" s="3" t="str">
        <f ca="1">MATCHUP!A12</f>
        <v>Altar Tron</v>
      </c>
      <c r="B12" s="11">
        <f ca="1">((COUNTIFS(SWISSW!$I:$I,WINS_NO_MIRROR!$A12,SWISSW!$J:$J,WINS_NO_MIRROR!B$1,SWISSW!$F:$F,"Won")+COUNTIFS(SWISSW!$I:$I,WINS_NO_MIRROR!B$1,SWISSW!$J:$J,WINS_NO_MIRROR!$A12,SWISSW!$F:$F,"Lost")))*IF(ROW()=COLUMN(),0,1)</f>
        <v>21</v>
      </c>
      <c r="C12" s="11">
        <f ca="1">((COUNTIFS(SWISSW!$I:$I,WINS_NO_MIRROR!$A12,SWISSW!$J:$J,WINS_NO_MIRROR!C$1,SWISSW!$F:$F,"Won")+COUNTIFS(SWISSW!$I:$I,WINS_NO_MIRROR!C$1,SWISSW!$J:$J,WINS_NO_MIRROR!$A12,SWISSW!$F:$F,"Lost")))*IF(ROW()=COLUMN(),0,1)</f>
        <v>9</v>
      </c>
      <c r="D12" s="11">
        <f ca="1">((COUNTIFS(SWISSW!$I:$I,WINS_NO_MIRROR!$A12,SWISSW!$J:$J,WINS_NO_MIRROR!D$1,SWISSW!$F:$F,"Won")+COUNTIFS(SWISSW!$I:$I,WINS_NO_MIRROR!D$1,SWISSW!$J:$J,WINS_NO_MIRROR!$A12,SWISSW!$F:$F,"Lost")))*IF(ROW()=COLUMN(),0,1)</f>
        <v>13</v>
      </c>
      <c r="E12" s="11">
        <f ca="1">((COUNTIFS(SWISSW!$I:$I,WINS_NO_MIRROR!$A12,SWISSW!$J:$J,WINS_NO_MIRROR!E$1,SWISSW!$F:$F,"Won")+COUNTIFS(SWISSW!$I:$I,WINS_NO_MIRROR!E$1,SWISSW!$J:$J,WINS_NO_MIRROR!$A12,SWISSW!$F:$F,"Lost")))*IF(ROW()=COLUMN(),0,1)</f>
        <v>9</v>
      </c>
      <c r="F12" s="11">
        <f ca="1">((COUNTIFS(SWISSW!$I:$I,WINS_NO_MIRROR!$A12,SWISSW!$J:$J,WINS_NO_MIRROR!F$1,SWISSW!$F:$F,"Won")+COUNTIFS(SWISSW!$I:$I,WINS_NO_MIRROR!F$1,SWISSW!$J:$J,WINS_NO_MIRROR!$A12,SWISSW!$F:$F,"Lost")))*IF(ROW()=COLUMN(),0,1)</f>
        <v>7</v>
      </c>
      <c r="G12" s="11">
        <f ca="1">((COUNTIFS(SWISSW!$I:$I,WINS_NO_MIRROR!$A12,SWISSW!$J:$J,WINS_NO_MIRROR!G$1,SWISSW!$F:$F,"Won")+COUNTIFS(SWISSW!$I:$I,WINS_NO_MIRROR!G$1,SWISSW!$J:$J,WINS_NO_MIRROR!$A12,SWISSW!$F:$F,"Lost")))*IF(ROW()=COLUMN(),0,1)</f>
        <v>4</v>
      </c>
      <c r="H12" s="11">
        <f ca="1">((COUNTIFS(SWISSW!$I:$I,WINS_NO_MIRROR!$A12,SWISSW!$J:$J,WINS_NO_MIRROR!H$1,SWISSW!$F:$F,"Won")+COUNTIFS(SWISSW!$I:$I,WINS_NO_MIRROR!H$1,SWISSW!$J:$J,WINS_NO_MIRROR!$A12,SWISSW!$F:$F,"Lost")))*IF(ROW()=COLUMN(),0,1)</f>
        <v>1</v>
      </c>
      <c r="I12" s="11">
        <f ca="1">((COUNTIFS(SWISSW!$I:$I,WINS_NO_MIRROR!$A12,SWISSW!$J:$J,WINS_NO_MIRROR!I$1,SWISSW!$F:$F,"Won")+COUNTIFS(SWISSW!$I:$I,WINS_NO_MIRROR!I$1,SWISSW!$J:$J,WINS_NO_MIRROR!$A12,SWISSW!$F:$F,"Lost")))*IF(ROW()=COLUMN(),0,1)</f>
        <v>4</v>
      </c>
      <c r="J12" s="11">
        <f ca="1">((COUNTIFS(SWISSW!$I:$I,WINS_NO_MIRROR!$A12,SWISSW!$J:$J,WINS_NO_MIRROR!J$1,SWISSW!$F:$F,"Won")+COUNTIFS(SWISSW!$I:$I,WINS_NO_MIRROR!J$1,SWISSW!$J:$J,WINS_NO_MIRROR!$A12,SWISSW!$F:$F,"Lost")))*IF(ROW()=COLUMN(),0,1)</f>
        <v>3</v>
      </c>
      <c r="K12" s="11">
        <f ca="1">((COUNTIFS(SWISSW!$I:$I,WINS_NO_MIRROR!$A12,SWISSW!$J:$J,WINS_NO_MIRROR!K$1,SWISSW!$F:$F,"Won")+COUNTIFS(SWISSW!$I:$I,WINS_NO_MIRROR!K$1,SWISSW!$J:$J,WINS_NO_MIRROR!$A12,SWISSW!$F:$F,"Lost")))*IF(ROW()=COLUMN(),0,1)</f>
        <v>2</v>
      </c>
      <c r="L12" s="11">
        <f ca="1">((COUNTIFS(SWISSW!$I:$I,WINS_NO_MIRROR!$A12,SWISSW!$J:$J,WINS_NO_MIRROR!L$1,SWISSW!$F:$F,"Won")+COUNTIFS(SWISSW!$I:$I,WINS_NO_MIRROR!L$1,SWISSW!$J:$J,WINS_NO_MIRROR!$A12,SWISSW!$F:$F,"Lost")))*IF(ROW()=COLUMN(),0,1)</f>
        <v>0</v>
      </c>
      <c r="M12" s="11">
        <f ca="1">((COUNTIFS(SWISSW!$I:$I,WINS_NO_MIRROR!$A12,SWISSW!$J:$J,WINS_NO_MIRROR!M$1,SWISSW!$F:$F,"Won")+COUNTIFS(SWISSW!$I:$I,WINS_NO_MIRROR!M$1,SWISSW!$J:$J,WINS_NO_MIRROR!$A12,SWISSW!$F:$F,"Lost")))*IF(ROW()=COLUMN(),0,1)</f>
        <v>2</v>
      </c>
      <c r="N12" s="11">
        <f ca="1">((COUNTIFS(SWISSW!$I:$I,WINS_NO_MIRROR!$A12,SWISSW!$J:$J,WINS_NO_MIRROR!N$1,SWISSW!$F:$F,"Won")+COUNTIFS(SWISSW!$I:$I,WINS_NO_MIRROR!N$1,SWISSW!$J:$J,WINS_NO_MIRROR!$A12,SWISSW!$F:$F,"Lost")))*IF(ROW()=COLUMN(),0,1)</f>
        <v>5</v>
      </c>
      <c r="O12" s="11">
        <f ca="1">((COUNTIFS(SWISSW!$I:$I,WINS_NO_MIRROR!$A12,SWISSW!$J:$J,WINS_NO_MIRROR!O$1,SWISSW!$F:$F,"Won")+COUNTIFS(SWISSW!$I:$I,WINS_NO_MIRROR!O$1,SWISSW!$J:$J,WINS_NO_MIRROR!$A12,SWISSW!$F:$F,"Lost")))*IF(ROW()=COLUMN(),0,1)</f>
        <v>3</v>
      </c>
      <c r="P12" s="11">
        <f ca="1">((COUNTIFS(SWISSW!$I:$I,WINS_NO_MIRROR!$A12,SWISSW!$J:$J,WINS_NO_MIRROR!P$1,SWISSW!$F:$F,"Won")+COUNTIFS(SWISSW!$I:$I,WINS_NO_MIRROR!P$1,SWISSW!$J:$J,WINS_NO_MIRROR!$A12,SWISSW!$F:$F,"Lost")))*IF(ROW()=COLUMN(),0,1)</f>
        <v>2</v>
      </c>
      <c r="Q12" s="11">
        <f ca="1">((COUNTIFS(SWISSW!$I:$I,WINS_NO_MIRROR!$A12,SWISSW!$J:$J,WINS_NO_MIRROR!Q$1,SWISSW!$F:$F,"Won")+COUNTIFS(SWISSW!$I:$I,WINS_NO_MIRROR!Q$1,SWISSW!$J:$J,WINS_NO_MIRROR!$A12,SWISSW!$F:$F,"Lost")))*IF(ROW()=COLUMN(),0,1)</f>
        <v>2</v>
      </c>
      <c r="R12" s="11">
        <f ca="1">((COUNTIFS(SWISSW!$I:$I,WINS_NO_MIRROR!$A12,SWISSW!$J:$J,WINS_NO_MIRROR!R$1,SWISSW!$F:$F,"Won")+COUNTIFS(SWISSW!$I:$I,WINS_NO_MIRROR!R$1,SWISSW!$J:$J,WINS_NO_MIRROR!$A12,SWISSW!$F:$F,"Lost")))*IF(ROW()=COLUMN(),0,1)</f>
        <v>2</v>
      </c>
      <c r="S12" s="11">
        <f ca="1">((COUNTIFS(SWISSW!$I:$I,WINS_NO_MIRROR!$A12,SWISSW!$J:$J,WINS_NO_MIRROR!S$1,SWISSW!$F:$F,"Won")+COUNTIFS(SWISSW!$I:$I,WINS_NO_MIRROR!S$1,SWISSW!$J:$J,WINS_NO_MIRROR!$A12,SWISSW!$F:$F,"Lost")))*IF(ROW()=COLUMN(),0,1)</f>
        <v>4</v>
      </c>
      <c r="T12" s="11">
        <f ca="1">((COUNTIFS(SWISSW!$I:$I,WINS_NO_MIRROR!$A12,SWISSW!$J:$J,WINS_NO_MIRROR!T$1,SWISSW!$F:$F,"Won")+COUNTIFS(SWISSW!$I:$I,WINS_NO_MIRROR!T$1,SWISSW!$J:$J,WINS_NO_MIRROR!$A12,SWISSW!$F:$F,"Lost")))*IF(ROW()=COLUMN(),0,1)</f>
        <v>0</v>
      </c>
      <c r="U12" s="11">
        <f ca="1">((COUNTIFS(SWISSW!$I:$I,WINS_NO_MIRROR!$A12,SWISSW!$J:$J,WINS_NO_MIRROR!U$1,SWISSW!$F:$F,"Won")+COUNTIFS(SWISSW!$I:$I,WINS_NO_MIRROR!U$1,SWISSW!$J:$J,WINS_NO_MIRROR!$A12,SWISSW!$F:$F,"Lost")))*IF(ROW()=COLUMN(),0,1)</f>
        <v>2</v>
      </c>
      <c r="V12" s="11">
        <f ca="1">((COUNTIFS(SWISSW!$I:$I,WINS_NO_MIRROR!$A12,SWISSW!$J:$J,WINS_NO_MIRROR!V$1,SWISSW!$F:$F,"Won")+COUNTIFS(SWISSW!$I:$I,WINS_NO_MIRROR!V$1,SWISSW!$J:$J,WINS_NO_MIRROR!$A12,SWISSW!$F:$F,"Lost")))*IF(ROW()=COLUMN(),0,1)</f>
        <v>4</v>
      </c>
      <c r="W12" s="11">
        <f ca="1">((COUNTIFS(SWISSW!$I:$I,WINS_NO_MIRROR!$A12,SWISSW!$J:$J,WINS_NO_MIRROR!W$1,SWISSW!$F:$F,"Won")+COUNTIFS(SWISSW!$I:$I,WINS_NO_MIRROR!W$1,SWISSW!$J:$J,WINS_NO_MIRROR!$A12,SWISSW!$F:$F,"Lost")))*IF(ROW()=COLUMN(),0,1)</f>
        <v>0</v>
      </c>
      <c r="X12" s="11">
        <f ca="1">((COUNTIFS(SWISSW!$I:$I,WINS_NO_MIRROR!$A12,SWISSW!$J:$J,WINS_NO_MIRROR!X$1,SWISSW!$F:$F,"Won")+COUNTIFS(SWISSW!$I:$I,WINS_NO_MIRROR!X$1,SWISSW!$J:$J,WINS_NO_MIRROR!$A12,SWISSW!$F:$F,"Lost")))*IF(ROW()=COLUMN(),0,1)</f>
        <v>0</v>
      </c>
      <c r="Y12" s="11">
        <f ca="1">((COUNTIFS(SWISSW!$I:$I,WINS_NO_MIRROR!$A12,SWISSW!$J:$J,WINS_NO_MIRROR!Y$1,SWISSW!$F:$F,"Won")+COUNTIFS(SWISSW!$I:$I,WINS_NO_MIRROR!Y$1,SWISSW!$J:$J,WINS_NO_MIRROR!$A12,SWISSW!$F:$F,"Lost")))*IF(ROW()=COLUMN(),0,1)</f>
        <v>1</v>
      </c>
      <c r="Z12" s="11">
        <f ca="1">((COUNTIFS(SWISSW!$I:$I,WINS_NO_MIRROR!$A12,SWISSW!$J:$J,WINS_NO_MIRROR!Z$1,SWISSW!$F:$F,"Won")+COUNTIFS(SWISSW!$I:$I,WINS_NO_MIRROR!Z$1,SWISSW!$J:$J,WINS_NO_MIRROR!$A12,SWISSW!$F:$F,"Lost")))*IF(ROW()=COLUMN(),0,1)</f>
        <v>1</v>
      </c>
      <c r="AA12" s="11">
        <f ca="1">((COUNTIFS(SWISSW!$I:$I,WINS_NO_MIRROR!$A12,SWISSW!$J:$J,WINS_NO_MIRROR!AA$1,SWISSW!$F:$F,"Won")+COUNTIFS(SWISSW!$I:$I,WINS_NO_MIRROR!AA$1,SWISSW!$J:$J,WINS_NO_MIRROR!$A12,SWISSW!$F:$F,"Lost")))*IF(ROW()=COLUMN(),0,1)</f>
        <v>0</v>
      </c>
      <c r="AB12" s="11">
        <f ca="1">((COUNTIFS(SWISSW!$I:$I,WINS_NO_MIRROR!$A12,SWISSW!$J:$J,WINS_NO_MIRROR!AB$1,SWISSW!$F:$F,"Won")+COUNTIFS(SWISSW!$I:$I,WINS_NO_MIRROR!AB$1,SWISSW!$J:$J,WINS_NO_MIRROR!$A12,SWISSW!$F:$F,"Lost")))*IF(ROW()=COLUMN(),0,1)</f>
        <v>1</v>
      </c>
      <c r="AC12" s="11">
        <f ca="1">((COUNTIFS(SWISSW!$I:$I,WINS_NO_MIRROR!$A12,SWISSW!$J:$J,WINS_NO_MIRROR!AC$1,SWISSW!$F:$F,"Won")+COUNTIFS(SWISSW!$I:$I,WINS_NO_MIRROR!AC$1,SWISSW!$J:$J,WINS_NO_MIRROR!$A12,SWISSW!$F:$F,"Lost")))*IF(ROW()=COLUMN(),0,1)</f>
        <v>1</v>
      </c>
      <c r="AD12" s="11">
        <f ca="1">((COUNTIFS(SWISSW!$I:$I,WINS_NO_MIRROR!$A12,SWISSW!$J:$J,WINS_NO_MIRROR!AD$1,SWISSW!$F:$F,"Won")+COUNTIFS(SWISSW!$I:$I,WINS_NO_MIRROR!AD$1,SWISSW!$J:$J,WINS_NO_MIRROR!$A12,SWISSW!$F:$F,"Lost")))*IF(ROW()=COLUMN(),0,1)</f>
        <v>1</v>
      </c>
      <c r="AE12" s="11">
        <f ca="1">((COUNTIFS(SWISSW!$I:$I,WINS_NO_MIRROR!$A12,SWISSW!$J:$J,WINS_NO_MIRROR!AE$1,SWISSW!$F:$F,"Won")+COUNTIFS(SWISSW!$I:$I,WINS_NO_MIRROR!AE$1,SWISSW!$J:$J,WINS_NO_MIRROR!$A12,SWISSW!$F:$F,"Lost")))*IF(ROW()=COLUMN(),0,1)</f>
        <v>0</v>
      </c>
      <c r="AF12" s="11">
        <f ca="1">((COUNTIFS(SWISSW!$I:$I,WINS_NO_MIRROR!$A12,SWISSW!$J:$J,WINS_NO_MIRROR!AF$1,SWISSW!$F:$F,"Won")+COUNTIFS(SWISSW!$I:$I,WINS_NO_MIRROR!AF$1,SWISSW!$J:$J,WINS_NO_MIRROR!$A12,SWISSW!$F:$F,"Lost")))*IF(ROW()=COLUMN(),0,1)</f>
        <v>2</v>
      </c>
      <c r="AG12" s="11">
        <f ca="1">((COUNTIFS(SWISSW!$I:$I,WINS_NO_MIRROR!$A12,SWISSW!$J:$J,WINS_NO_MIRROR!AG$1,SWISSW!$F:$F,"Won")+COUNTIFS(SWISSW!$I:$I,WINS_NO_MIRROR!AG$1,SWISSW!$J:$J,WINS_NO_MIRROR!$A12,SWISSW!$F:$F,"Lost")))*IF(ROW()=COLUMN(),0,1)</f>
        <v>1</v>
      </c>
      <c r="AH12" s="11">
        <f ca="1">((COUNTIFS(SWISSW!$I:$I,WINS_NO_MIRROR!$A12,SWISSW!$J:$J,WINS_NO_MIRROR!AH$1,SWISSW!$F:$F,"Won")+COUNTIFS(SWISSW!$I:$I,WINS_NO_MIRROR!AH$1,SWISSW!$J:$J,WINS_NO_MIRROR!$A12,SWISSW!$F:$F,"Lost")))*IF(ROW()=COLUMN(),0,1)</f>
        <v>2</v>
      </c>
      <c r="AI12" s="11">
        <f ca="1">((COUNTIFS(SWISSW!$I:$I,WINS_NO_MIRROR!$A12,SWISSW!$J:$J,WINS_NO_MIRROR!AI$1,SWISSW!$F:$F,"Won")+COUNTIFS(SWISSW!$I:$I,WINS_NO_MIRROR!AI$1,SWISSW!$J:$J,WINS_NO_MIRROR!$A12,SWISSW!$F:$F,"Lost")))*IF(ROW()=COLUMN(),0,1)</f>
        <v>1</v>
      </c>
      <c r="AJ12" s="11">
        <f ca="1">((COUNTIFS(SWISSW!$I:$I,WINS_NO_MIRROR!$A12,SWISSW!$J:$J,WINS_NO_MIRROR!AJ$1,SWISSW!$F:$F,"Won")+COUNTIFS(SWISSW!$I:$I,WINS_NO_MIRROR!AJ$1,SWISSW!$J:$J,WINS_NO_MIRROR!$A12,SWISSW!$F:$F,"Lost")))*IF(ROW()=COLUMN(),0,1)</f>
        <v>0</v>
      </c>
      <c r="AK12" s="11">
        <f ca="1">((COUNTIFS(SWISSW!$I:$I,WINS_NO_MIRROR!$A12,SWISSW!$J:$J,WINS_NO_MIRROR!AK$1,SWISSW!$F:$F,"Won")+COUNTIFS(SWISSW!$I:$I,WINS_NO_MIRROR!AK$1,SWISSW!$J:$J,WINS_NO_MIRROR!$A12,SWISSW!$F:$F,"Lost")))*IF(ROW()=COLUMN(),0,1)</f>
        <v>0</v>
      </c>
      <c r="AL12" s="11">
        <f ca="1">((COUNTIFS(SWISSW!$I:$I,WINS_NO_MIRROR!$A12,SWISSW!$J:$J,WINS_NO_MIRROR!AL$1,SWISSW!$F:$F,"Won")+COUNTIFS(SWISSW!$I:$I,WINS_NO_MIRROR!AL$1,SWISSW!$J:$J,WINS_NO_MIRROR!$A12,SWISSW!$F:$F,"Lost")))*IF(ROW()=COLUMN(),0,1)</f>
        <v>0</v>
      </c>
      <c r="AM12" s="11">
        <f ca="1">((COUNTIFS(SWISSW!$I:$I,WINS_NO_MIRROR!$A12,SWISSW!$J:$J,WINS_NO_MIRROR!AM$1,SWISSW!$F:$F,"Won")+COUNTIFS(SWISSW!$I:$I,WINS_NO_MIRROR!AM$1,SWISSW!$J:$J,WINS_NO_MIRROR!$A12,SWISSW!$F:$F,"Lost")))*IF(ROW()=COLUMN(),0,1)</f>
        <v>0</v>
      </c>
      <c r="AN12" s="11">
        <f ca="1">((COUNTIFS(SWISSW!$I:$I,WINS_NO_MIRROR!$A12,SWISSW!$J:$J,WINS_NO_MIRROR!AN$1,SWISSW!$F:$F,"Won")+COUNTIFS(SWISSW!$I:$I,WINS_NO_MIRROR!AN$1,SWISSW!$J:$J,WINS_NO_MIRROR!$A12,SWISSW!$F:$F,"Lost")))*IF(ROW()=COLUMN(),0,1)</f>
        <v>0</v>
      </c>
      <c r="AO12" s="11">
        <f ca="1">((COUNTIFS(SWISSW!$I:$I,WINS_NO_MIRROR!$A12,SWISSW!$J:$J,WINS_NO_MIRROR!AO$1,SWISSW!$F:$F,"Won")+COUNTIFS(SWISSW!$I:$I,WINS_NO_MIRROR!AO$1,SWISSW!$J:$J,WINS_NO_MIRROR!$A12,SWISSW!$F:$F,"Lost")))*IF(ROW()=COLUMN(),0,1)</f>
        <v>0</v>
      </c>
      <c r="AP12" s="11">
        <f ca="1">((COUNTIFS(SWISSW!$I:$I,WINS_NO_MIRROR!$A12,SWISSW!$J:$J,WINS_NO_MIRROR!AP$1,SWISSW!$F:$F,"Won")+COUNTIFS(SWISSW!$I:$I,WINS_NO_MIRROR!AP$1,SWISSW!$J:$J,WINS_NO_MIRROR!$A12,SWISSW!$F:$F,"Lost")))*IF(ROW()=COLUMN(),0,1)</f>
        <v>0</v>
      </c>
      <c r="AQ12" s="11">
        <f ca="1">((COUNTIFS(SWISSW!$I:$I,WINS_NO_MIRROR!$A12,SWISSW!$J:$J,WINS_NO_MIRROR!AQ$1,SWISSW!$F:$F,"Won")+COUNTIFS(SWISSW!$I:$I,WINS_NO_MIRROR!AQ$1,SWISSW!$J:$J,WINS_NO_MIRROR!$A12,SWISSW!$F:$F,"Lost")))*IF(ROW()=COLUMN(),0,1)</f>
        <v>1</v>
      </c>
      <c r="AR12" s="11">
        <f ca="1">((COUNTIFS(SWISSW!$I:$I,WINS_NO_MIRROR!$A12,SWISSW!$J:$J,WINS_NO_MIRROR!AR$1,SWISSW!$F:$F,"Won")+COUNTIFS(SWISSW!$I:$I,WINS_NO_MIRROR!AR$1,SWISSW!$J:$J,WINS_NO_MIRROR!$A12,SWISSW!$F:$F,"Lost")))*IF(ROW()=COLUMN(),0,1)</f>
        <v>0</v>
      </c>
      <c r="AS12" s="11">
        <f ca="1">((COUNTIFS(SWISSW!$I:$I,WINS_NO_MIRROR!$A12,SWISSW!$J:$J,WINS_NO_MIRROR!AS$1,SWISSW!$F:$F,"Won")+COUNTIFS(SWISSW!$I:$I,WINS_NO_MIRROR!AS$1,SWISSW!$J:$J,WINS_NO_MIRROR!$A12,SWISSW!$F:$F,"Lost")))*IF(ROW()=COLUMN(),0,1)</f>
        <v>0</v>
      </c>
      <c r="AT12" s="11">
        <f ca="1">((COUNTIFS(SWISSW!$I:$I,WINS_NO_MIRROR!$A12,SWISSW!$J:$J,WINS_NO_MIRROR!AT$1,SWISSW!$F:$F,"Won")+COUNTIFS(SWISSW!$I:$I,WINS_NO_MIRROR!AT$1,SWISSW!$J:$J,WINS_NO_MIRROR!$A12,SWISSW!$F:$F,"Lost")))*IF(ROW()=COLUMN(),0,1)</f>
        <v>0</v>
      </c>
      <c r="AU12" s="11">
        <f ca="1">((COUNTIFS(SWISSW!$I:$I,WINS_NO_MIRROR!$A12,SWISSW!$J:$J,WINS_NO_MIRROR!AU$1,SWISSW!$F:$F,"Won")+COUNTIFS(SWISSW!$I:$I,WINS_NO_MIRROR!AU$1,SWISSW!$J:$J,WINS_NO_MIRROR!$A12,SWISSW!$F:$F,"Lost")))*IF(ROW()=COLUMN(),0,1)</f>
        <v>0</v>
      </c>
      <c r="AV12" s="11">
        <f ca="1">((COUNTIFS(SWISSW!$I:$I,WINS_NO_MIRROR!$A12,SWISSW!$J:$J,WINS_NO_MIRROR!AV$1,SWISSW!$F:$F,"Won")+COUNTIFS(SWISSW!$I:$I,WINS_NO_MIRROR!AV$1,SWISSW!$J:$J,WINS_NO_MIRROR!$A12,SWISSW!$F:$F,"Lost")))*IF(ROW()=COLUMN(),0,1)</f>
        <v>0</v>
      </c>
      <c r="AW12" s="11">
        <f ca="1">((COUNTIFS(SWISSW!$I:$I,WINS_NO_MIRROR!$A12,SWISSW!$J:$J,WINS_NO_MIRROR!AW$1,SWISSW!$F:$F,"Won")+COUNTIFS(SWISSW!$I:$I,WINS_NO_MIRROR!AW$1,SWISSW!$J:$J,WINS_NO_MIRROR!$A12,SWISSW!$F:$F,"Lost")))*IF(ROW()=COLUMN(),0,1)</f>
        <v>0</v>
      </c>
      <c r="AX12" s="11">
        <f ca="1">((COUNTIFS(SWISSW!$I:$I,WINS_NO_MIRROR!$A12,SWISSW!$J:$J,WINS_NO_MIRROR!AX$1,SWISSW!$F:$F,"Won")+COUNTIFS(SWISSW!$I:$I,WINS_NO_MIRROR!AX$1,SWISSW!$J:$J,WINS_NO_MIRROR!$A12,SWISSW!$F:$F,"Lost")))*IF(ROW()=COLUMN(),0,1)</f>
        <v>0</v>
      </c>
      <c r="AY12" s="11">
        <f ca="1">((COUNTIFS(SWISSW!$I:$I,WINS_NO_MIRROR!$A12,SWISSW!$J:$J,WINS_NO_MIRROR!AY$1,SWISSW!$F:$F,"Won")+COUNTIFS(SWISSW!$I:$I,WINS_NO_MIRROR!AY$1,SWISSW!$J:$J,WINS_NO_MIRROR!$A12,SWISSW!$F:$F,"Lost")))*IF(ROW()=COLUMN(),0,1)</f>
        <v>0</v>
      </c>
      <c r="AZ12" s="11">
        <f ca="1">((COUNTIFS(SWISSW!$I:$I,WINS_NO_MIRROR!$A12,SWISSW!$J:$J,WINS_NO_MIRROR!AZ$1,SWISSW!$F:$F,"Won")+COUNTIFS(SWISSW!$I:$I,WINS_NO_MIRROR!AZ$1,SWISSW!$J:$J,WINS_NO_MIRROR!$A12,SWISSW!$F:$F,"Lost")))*IF(ROW()=COLUMN(),0,1)</f>
        <v>0</v>
      </c>
      <c r="BA12" s="11">
        <f ca="1">((COUNTIFS(SWISSW!$I:$I,WINS_NO_MIRROR!$A12,SWISSW!$J:$J,WINS_NO_MIRROR!BA$1,SWISSW!$F:$F,"Won")+COUNTIFS(SWISSW!$I:$I,WINS_NO_MIRROR!BA$1,SWISSW!$J:$J,WINS_NO_MIRROR!$A12,SWISSW!$F:$F,"Lost")))*IF(ROW()=COLUMN(),0,1)</f>
        <v>1</v>
      </c>
      <c r="BB12" s="11">
        <f ca="1">((COUNTIFS(SWISSW!$I:$I,WINS_NO_MIRROR!$A12,SWISSW!$J:$J,WINS_NO_MIRROR!BB$1,SWISSW!$F:$F,"Won")+COUNTIFS(SWISSW!$I:$I,WINS_NO_MIRROR!BB$1,SWISSW!$J:$J,WINS_NO_MIRROR!$A12,SWISSW!$F:$F,"Lost")))*IF(ROW()=COLUMN(),0,1)</f>
        <v>0</v>
      </c>
      <c r="BC12" s="11">
        <f ca="1">((COUNTIFS(SWISSW!$I:$I,WINS_NO_MIRROR!$A12,SWISSW!$J:$J,WINS_NO_MIRROR!BC$1,SWISSW!$F:$F,"Won")+COUNTIFS(SWISSW!$I:$I,WINS_NO_MIRROR!BC$1,SWISSW!$J:$J,WINS_NO_MIRROR!$A12,SWISSW!$F:$F,"Lost")))*IF(ROW()=COLUMN(),0,1)</f>
        <v>0</v>
      </c>
      <c r="BD12" s="11">
        <f ca="1">((COUNTIFS(SWISSW!$I:$I,WINS_NO_MIRROR!$A12,SWISSW!$J:$J,WINS_NO_MIRROR!BD$1,SWISSW!$F:$F,"Won")+COUNTIFS(SWISSW!$I:$I,WINS_NO_MIRROR!BD$1,SWISSW!$J:$J,WINS_NO_MIRROR!$A12,SWISSW!$F:$F,"Lost")))*IF(ROW()=COLUMN(),0,1)</f>
        <v>0</v>
      </c>
      <c r="BE12" s="11">
        <f ca="1">((COUNTIFS(SWISSW!$I:$I,WINS_NO_MIRROR!$A12,SWISSW!$J:$J,WINS_NO_MIRROR!BE$1,SWISSW!$F:$F,"Won")+COUNTIFS(SWISSW!$I:$I,WINS_NO_MIRROR!BE$1,SWISSW!$J:$J,WINS_NO_MIRROR!$A12,SWISSW!$F:$F,"Lost")))*IF(ROW()=COLUMN(),0,1)</f>
        <v>0</v>
      </c>
      <c r="BF12" s="11">
        <f ca="1">((COUNTIFS(SWISSW!$I:$I,WINS_NO_MIRROR!$A12,SWISSW!$J:$J,WINS_NO_MIRROR!BF$1,SWISSW!$F:$F,"Won")+COUNTIFS(SWISSW!$I:$I,WINS_NO_MIRROR!BF$1,SWISSW!$J:$J,WINS_NO_MIRROR!$A12,SWISSW!$F:$F,"Lost")))*IF(ROW()=COLUMN(),0,1)</f>
        <v>1</v>
      </c>
      <c r="BG12" s="11">
        <f ca="1">((COUNTIFS(SWISSW!$I:$I,WINS_NO_MIRROR!$A12,SWISSW!$J:$J,WINS_NO_MIRROR!BG$1,SWISSW!$F:$F,"Won")+COUNTIFS(SWISSW!$I:$I,WINS_NO_MIRROR!BG$1,SWISSW!$J:$J,WINS_NO_MIRROR!$A12,SWISSW!$F:$F,"Lost")))*IF(ROW()=COLUMN(),0,1)</f>
        <v>0</v>
      </c>
      <c r="BH12" s="11">
        <f ca="1">((COUNTIFS(SWISSW!$I:$I,WINS_NO_MIRROR!$A12,SWISSW!$J:$J,WINS_NO_MIRROR!BH$1,SWISSW!$F:$F,"Won")+COUNTIFS(SWISSW!$I:$I,WINS_NO_MIRROR!BH$1,SWISSW!$J:$J,WINS_NO_MIRROR!$A12,SWISSW!$F:$F,"Lost")))*IF(ROW()=COLUMN(),0,1)</f>
        <v>0</v>
      </c>
      <c r="BI12" s="11">
        <f ca="1">((COUNTIFS(SWISSW!$I:$I,WINS_NO_MIRROR!$A12,SWISSW!$J:$J,WINS_NO_MIRROR!BI$1,SWISSW!$F:$F,"Won")+COUNTIFS(SWISSW!$I:$I,WINS_NO_MIRROR!BI$1,SWISSW!$J:$J,WINS_NO_MIRROR!$A12,SWISSW!$F:$F,"Lost")))*IF(ROW()=COLUMN(),0,1)</f>
        <v>0</v>
      </c>
      <c r="BJ12" s="11">
        <f ca="1">((COUNTIFS(SWISSW!$I:$I,WINS_NO_MIRROR!$A12,SWISSW!$J:$J,WINS_NO_MIRROR!BJ$1,SWISSW!$F:$F,"Won")+COUNTIFS(SWISSW!$I:$I,WINS_NO_MIRROR!BJ$1,SWISSW!$J:$J,WINS_NO_MIRROR!$A12,SWISSW!$F:$F,"Lost")))*IF(ROW()=COLUMN(),0,1)</f>
        <v>0</v>
      </c>
      <c r="BK12" s="11">
        <f ca="1">((COUNTIFS(SWISSW!$I:$I,WINS_NO_MIRROR!$A12,SWISSW!$J:$J,WINS_NO_MIRROR!BK$1,SWISSW!$F:$F,"Won")+COUNTIFS(SWISSW!$I:$I,WINS_NO_MIRROR!BK$1,SWISSW!$J:$J,WINS_NO_MIRROR!$A12,SWISSW!$F:$F,"Lost")))*IF(ROW()=COLUMN(),0,1)</f>
        <v>0</v>
      </c>
      <c r="BL12" s="11">
        <f ca="1">((COUNTIFS(SWISSW!$I:$I,WINS_NO_MIRROR!$A12,SWISSW!$J:$J,WINS_NO_MIRROR!BL$1,SWISSW!$F:$F,"Won")+COUNTIFS(SWISSW!$I:$I,WINS_NO_MIRROR!BL$1,SWISSW!$J:$J,WINS_NO_MIRROR!$A12,SWISSW!$F:$F,"Lost")))*IF(ROW()=COLUMN(),0,1)</f>
        <v>0</v>
      </c>
    </row>
    <row r="13" spans="1:64" s="6" customFormat="1" ht="55" customHeight="1" x14ac:dyDescent="0.25">
      <c r="A13" s="3" t="str">
        <f ca="1">MATCHUP!A13</f>
        <v>White Weenie</v>
      </c>
      <c r="B13" s="11">
        <f ca="1">((COUNTIFS(SWISSW!$I:$I,WINS_NO_MIRROR!$A13,SWISSW!$J:$J,WINS_NO_MIRROR!B$1,SWISSW!$F:$F,"Won")+COUNTIFS(SWISSW!$I:$I,WINS_NO_MIRROR!B$1,SWISSW!$J:$J,WINS_NO_MIRROR!$A13,SWISSW!$F:$F,"Lost")))*IF(ROW()=COLUMN(),0,1)</f>
        <v>10</v>
      </c>
      <c r="C13" s="11">
        <f ca="1">((COUNTIFS(SWISSW!$I:$I,WINS_NO_MIRROR!$A13,SWISSW!$J:$J,WINS_NO_MIRROR!C$1,SWISSW!$F:$F,"Won")+COUNTIFS(SWISSW!$I:$I,WINS_NO_MIRROR!C$1,SWISSW!$J:$J,WINS_NO_MIRROR!$A13,SWISSW!$F:$F,"Lost")))*IF(ROW()=COLUMN(),0,1)</f>
        <v>12</v>
      </c>
      <c r="D13" s="11">
        <f ca="1">((COUNTIFS(SWISSW!$I:$I,WINS_NO_MIRROR!$A13,SWISSW!$J:$J,WINS_NO_MIRROR!D$1,SWISSW!$F:$F,"Won")+COUNTIFS(SWISSW!$I:$I,WINS_NO_MIRROR!D$1,SWISSW!$J:$J,WINS_NO_MIRROR!$A13,SWISSW!$F:$F,"Lost")))*IF(ROW()=COLUMN(),0,1)</f>
        <v>8</v>
      </c>
      <c r="E13" s="11">
        <f ca="1">((COUNTIFS(SWISSW!$I:$I,WINS_NO_MIRROR!$A13,SWISSW!$J:$J,WINS_NO_MIRROR!E$1,SWISSW!$F:$F,"Won")+COUNTIFS(SWISSW!$I:$I,WINS_NO_MIRROR!E$1,SWISSW!$J:$J,WINS_NO_MIRROR!$A13,SWISSW!$F:$F,"Lost")))*IF(ROW()=COLUMN(),0,1)</f>
        <v>8</v>
      </c>
      <c r="F13" s="11">
        <f ca="1">((COUNTIFS(SWISSW!$I:$I,WINS_NO_MIRROR!$A13,SWISSW!$J:$J,WINS_NO_MIRROR!F$1,SWISSW!$F:$F,"Won")+COUNTIFS(SWISSW!$I:$I,WINS_NO_MIRROR!F$1,SWISSW!$J:$J,WINS_NO_MIRROR!$A13,SWISSW!$F:$F,"Lost")))*IF(ROW()=COLUMN(),0,1)</f>
        <v>9</v>
      </c>
      <c r="G13" s="11">
        <f ca="1">((COUNTIFS(SWISSW!$I:$I,WINS_NO_MIRROR!$A13,SWISSW!$J:$J,WINS_NO_MIRROR!G$1,SWISSW!$F:$F,"Won")+COUNTIFS(SWISSW!$I:$I,WINS_NO_MIRROR!G$1,SWISSW!$J:$J,WINS_NO_MIRROR!$A13,SWISSW!$F:$F,"Lost")))*IF(ROW()=COLUMN(),0,1)</f>
        <v>4</v>
      </c>
      <c r="H13" s="11">
        <f ca="1">((COUNTIFS(SWISSW!$I:$I,WINS_NO_MIRROR!$A13,SWISSW!$J:$J,WINS_NO_MIRROR!H$1,SWISSW!$F:$F,"Won")+COUNTIFS(SWISSW!$I:$I,WINS_NO_MIRROR!H$1,SWISSW!$J:$J,WINS_NO_MIRROR!$A13,SWISSW!$F:$F,"Lost")))*IF(ROW()=COLUMN(),0,1)</f>
        <v>1</v>
      </c>
      <c r="I13" s="11">
        <f ca="1">((COUNTIFS(SWISSW!$I:$I,WINS_NO_MIRROR!$A13,SWISSW!$J:$J,WINS_NO_MIRROR!I$1,SWISSW!$F:$F,"Won")+COUNTIFS(SWISSW!$I:$I,WINS_NO_MIRROR!I$1,SWISSW!$J:$J,WINS_NO_MIRROR!$A13,SWISSW!$F:$F,"Lost")))*IF(ROW()=COLUMN(),0,1)</f>
        <v>0</v>
      </c>
      <c r="J13" s="11">
        <f ca="1">((COUNTIFS(SWISSW!$I:$I,WINS_NO_MIRROR!$A13,SWISSW!$J:$J,WINS_NO_MIRROR!J$1,SWISSW!$F:$F,"Won")+COUNTIFS(SWISSW!$I:$I,WINS_NO_MIRROR!J$1,SWISSW!$J:$J,WINS_NO_MIRROR!$A13,SWISSW!$F:$F,"Lost")))*IF(ROW()=COLUMN(),0,1)</f>
        <v>4</v>
      </c>
      <c r="K13" s="11">
        <f ca="1">((COUNTIFS(SWISSW!$I:$I,WINS_NO_MIRROR!$A13,SWISSW!$J:$J,WINS_NO_MIRROR!K$1,SWISSW!$F:$F,"Won")+COUNTIFS(SWISSW!$I:$I,WINS_NO_MIRROR!K$1,SWISSW!$J:$J,WINS_NO_MIRROR!$A13,SWISSW!$F:$F,"Lost")))*IF(ROW()=COLUMN(),0,1)</f>
        <v>1</v>
      </c>
      <c r="L13" s="11">
        <f ca="1">((COUNTIFS(SWISSW!$I:$I,WINS_NO_MIRROR!$A13,SWISSW!$J:$J,WINS_NO_MIRROR!L$1,SWISSW!$F:$F,"Won")+COUNTIFS(SWISSW!$I:$I,WINS_NO_MIRROR!L$1,SWISSW!$J:$J,WINS_NO_MIRROR!$A13,SWISSW!$F:$F,"Lost")))*IF(ROW()=COLUMN(),0,1)</f>
        <v>4</v>
      </c>
      <c r="M13" s="11">
        <f ca="1">((COUNTIFS(SWISSW!$I:$I,WINS_NO_MIRROR!$A13,SWISSW!$J:$J,WINS_NO_MIRROR!M$1,SWISSW!$F:$F,"Won")+COUNTIFS(SWISSW!$I:$I,WINS_NO_MIRROR!M$1,SWISSW!$J:$J,WINS_NO_MIRROR!$A13,SWISSW!$F:$F,"Lost")))*IF(ROW()=COLUMN(),0,1)</f>
        <v>0</v>
      </c>
      <c r="N13" s="11">
        <f ca="1">((COUNTIFS(SWISSW!$I:$I,WINS_NO_MIRROR!$A13,SWISSW!$J:$J,WINS_NO_MIRROR!N$1,SWISSW!$F:$F,"Won")+COUNTIFS(SWISSW!$I:$I,WINS_NO_MIRROR!N$1,SWISSW!$J:$J,WINS_NO_MIRROR!$A13,SWISSW!$F:$F,"Lost")))*IF(ROW()=COLUMN(),0,1)</f>
        <v>3</v>
      </c>
      <c r="O13" s="11">
        <f ca="1">((COUNTIFS(SWISSW!$I:$I,WINS_NO_MIRROR!$A13,SWISSW!$J:$J,WINS_NO_MIRROR!O$1,SWISSW!$F:$F,"Won")+COUNTIFS(SWISSW!$I:$I,WINS_NO_MIRROR!O$1,SWISSW!$J:$J,WINS_NO_MIRROR!$A13,SWISSW!$F:$F,"Lost")))*IF(ROW()=COLUMN(),0,1)</f>
        <v>1</v>
      </c>
      <c r="P13" s="11">
        <f ca="1">((COUNTIFS(SWISSW!$I:$I,WINS_NO_MIRROR!$A13,SWISSW!$J:$J,WINS_NO_MIRROR!P$1,SWISSW!$F:$F,"Won")+COUNTIFS(SWISSW!$I:$I,WINS_NO_MIRROR!P$1,SWISSW!$J:$J,WINS_NO_MIRROR!$A13,SWISSW!$F:$F,"Lost")))*IF(ROW()=COLUMN(),0,1)</f>
        <v>1</v>
      </c>
      <c r="Q13" s="11">
        <f ca="1">((COUNTIFS(SWISSW!$I:$I,WINS_NO_MIRROR!$A13,SWISSW!$J:$J,WINS_NO_MIRROR!Q$1,SWISSW!$F:$F,"Won")+COUNTIFS(SWISSW!$I:$I,WINS_NO_MIRROR!Q$1,SWISSW!$J:$J,WINS_NO_MIRROR!$A13,SWISSW!$F:$F,"Lost")))*IF(ROW()=COLUMN(),0,1)</f>
        <v>1</v>
      </c>
      <c r="R13" s="11">
        <f ca="1">((COUNTIFS(SWISSW!$I:$I,WINS_NO_MIRROR!$A13,SWISSW!$J:$J,WINS_NO_MIRROR!R$1,SWISSW!$F:$F,"Won")+COUNTIFS(SWISSW!$I:$I,WINS_NO_MIRROR!R$1,SWISSW!$J:$J,WINS_NO_MIRROR!$A13,SWISSW!$F:$F,"Lost")))*IF(ROW()=COLUMN(),0,1)</f>
        <v>0</v>
      </c>
      <c r="S13" s="11">
        <f ca="1">((COUNTIFS(SWISSW!$I:$I,WINS_NO_MIRROR!$A13,SWISSW!$J:$J,WINS_NO_MIRROR!S$1,SWISSW!$F:$F,"Won")+COUNTIFS(SWISSW!$I:$I,WINS_NO_MIRROR!S$1,SWISSW!$J:$J,WINS_NO_MIRROR!$A13,SWISSW!$F:$F,"Lost")))*IF(ROW()=COLUMN(),0,1)</f>
        <v>1</v>
      </c>
      <c r="T13" s="11">
        <f ca="1">((COUNTIFS(SWISSW!$I:$I,WINS_NO_MIRROR!$A13,SWISSW!$J:$J,WINS_NO_MIRROR!T$1,SWISSW!$F:$F,"Won")+COUNTIFS(SWISSW!$I:$I,WINS_NO_MIRROR!T$1,SWISSW!$J:$J,WINS_NO_MIRROR!$A13,SWISSW!$F:$F,"Lost")))*IF(ROW()=COLUMN(),0,1)</f>
        <v>1</v>
      </c>
      <c r="U13" s="11">
        <f ca="1">((COUNTIFS(SWISSW!$I:$I,WINS_NO_MIRROR!$A13,SWISSW!$J:$J,WINS_NO_MIRROR!U$1,SWISSW!$F:$F,"Won")+COUNTIFS(SWISSW!$I:$I,WINS_NO_MIRROR!U$1,SWISSW!$J:$J,WINS_NO_MIRROR!$A13,SWISSW!$F:$F,"Lost")))*IF(ROW()=COLUMN(),0,1)</f>
        <v>0</v>
      </c>
      <c r="V13" s="11">
        <f ca="1">((COUNTIFS(SWISSW!$I:$I,WINS_NO_MIRROR!$A13,SWISSW!$J:$J,WINS_NO_MIRROR!V$1,SWISSW!$F:$F,"Won")+COUNTIFS(SWISSW!$I:$I,WINS_NO_MIRROR!V$1,SWISSW!$J:$J,WINS_NO_MIRROR!$A13,SWISSW!$F:$F,"Lost")))*IF(ROW()=COLUMN(),0,1)</f>
        <v>1</v>
      </c>
      <c r="W13" s="11">
        <f ca="1">((COUNTIFS(SWISSW!$I:$I,WINS_NO_MIRROR!$A13,SWISSW!$J:$J,WINS_NO_MIRROR!W$1,SWISSW!$F:$F,"Won")+COUNTIFS(SWISSW!$I:$I,WINS_NO_MIRROR!W$1,SWISSW!$J:$J,WINS_NO_MIRROR!$A13,SWISSW!$F:$F,"Lost")))*IF(ROW()=COLUMN(),0,1)</f>
        <v>0</v>
      </c>
      <c r="X13" s="11">
        <f ca="1">((COUNTIFS(SWISSW!$I:$I,WINS_NO_MIRROR!$A13,SWISSW!$J:$J,WINS_NO_MIRROR!X$1,SWISSW!$F:$F,"Won")+COUNTIFS(SWISSW!$I:$I,WINS_NO_MIRROR!X$1,SWISSW!$J:$J,WINS_NO_MIRROR!$A13,SWISSW!$F:$F,"Lost")))*IF(ROW()=COLUMN(),0,1)</f>
        <v>1</v>
      </c>
      <c r="Y13" s="11">
        <f ca="1">((COUNTIFS(SWISSW!$I:$I,WINS_NO_MIRROR!$A13,SWISSW!$J:$J,WINS_NO_MIRROR!Y$1,SWISSW!$F:$F,"Won")+COUNTIFS(SWISSW!$I:$I,WINS_NO_MIRROR!Y$1,SWISSW!$J:$J,WINS_NO_MIRROR!$A13,SWISSW!$F:$F,"Lost")))*IF(ROW()=COLUMN(),0,1)</f>
        <v>0</v>
      </c>
      <c r="Z13" s="11">
        <f ca="1">((COUNTIFS(SWISSW!$I:$I,WINS_NO_MIRROR!$A13,SWISSW!$J:$J,WINS_NO_MIRROR!Z$1,SWISSW!$F:$F,"Won")+COUNTIFS(SWISSW!$I:$I,WINS_NO_MIRROR!Z$1,SWISSW!$J:$J,WINS_NO_MIRROR!$A13,SWISSW!$F:$F,"Lost")))*IF(ROW()=COLUMN(),0,1)</f>
        <v>0</v>
      </c>
      <c r="AA13" s="11">
        <f ca="1">((COUNTIFS(SWISSW!$I:$I,WINS_NO_MIRROR!$A13,SWISSW!$J:$J,WINS_NO_MIRROR!AA$1,SWISSW!$F:$F,"Won")+COUNTIFS(SWISSW!$I:$I,WINS_NO_MIRROR!AA$1,SWISSW!$J:$J,WINS_NO_MIRROR!$A13,SWISSW!$F:$F,"Lost")))*IF(ROW()=COLUMN(),0,1)</f>
        <v>1</v>
      </c>
      <c r="AB13" s="11">
        <f ca="1">((COUNTIFS(SWISSW!$I:$I,WINS_NO_MIRROR!$A13,SWISSW!$J:$J,WINS_NO_MIRROR!AB$1,SWISSW!$F:$F,"Won")+COUNTIFS(SWISSW!$I:$I,WINS_NO_MIRROR!AB$1,SWISSW!$J:$J,WINS_NO_MIRROR!$A13,SWISSW!$F:$F,"Lost")))*IF(ROW()=COLUMN(),0,1)</f>
        <v>0</v>
      </c>
      <c r="AC13" s="11">
        <f ca="1">((COUNTIFS(SWISSW!$I:$I,WINS_NO_MIRROR!$A13,SWISSW!$J:$J,WINS_NO_MIRROR!AC$1,SWISSW!$F:$F,"Won")+COUNTIFS(SWISSW!$I:$I,WINS_NO_MIRROR!AC$1,SWISSW!$J:$J,WINS_NO_MIRROR!$A13,SWISSW!$F:$F,"Lost")))*IF(ROW()=COLUMN(),0,1)</f>
        <v>1</v>
      </c>
      <c r="AD13" s="11">
        <f ca="1">((COUNTIFS(SWISSW!$I:$I,WINS_NO_MIRROR!$A13,SWISSW!$J:$J,WINS_NO_MIRROR!AD$1,SWISSW!$F:$F,"Won")+COUNTIFS(SWISSW!$I:$I,WINS_NO_MIRROR!AD$1,SWISSW!$J:$J,WINS_NO_MIRROR!$A13,SWISSW!$F:$F,"Lost")))*IF(ROW()=COLUMN(),0,1)</f>
        <v>0</v>
      </c>
      <c r="AE13" s="11">
        <f ca="1">((COUNTIFS(SWISSW!$I:$I,WINS_NO_MIRROR!$A13,SWISSW!$J:$J,WINS_NO_MIRROR!AE$1,SWISSW!$F:$F,"Won")+COUNTIFS(SWISSW!$I:$I,WINS_NO_MIRROR!AE$1,SWISSW!$J:$J,WINS_NO_MIRROR!$A13,SWISSW!$F:$F,"Lost")))*IF(ROW()=COLUMN(),0,1)</f>
        <v>0</v>
      </c>
      <c r="AF13" s="11">
        <f ca="1">((COUNTIFS(SWISSW!$I:$I,WINS_NO_MIRROR!$A13,SWISSW!$J:$J,WINS_NO_MIRROR!AF$1,SWISSW!$F:$F,"Won")+COUNTIFS(SWISSW!$I:$I,WINS_NO_MIRROR!AF$1,SWISSW!$J:$J,WINS_NO_MIRROR!$A13,SWISSW!$F:$F,"Lost")))*IF(ROW()=COLUMN(),0,1)</f>
        <v>0</v>
      </c>
      <c r="AG13" s="11">
        <f ca="1">((COUNTIFS(SWISSW!$I:$I,WINS_NO_MIRROR!$A13,SWISSW!$J:$J,WINS_NO_MIRROR!AG$1,SWISSW!$F:$F,"Won")+COUNTIFS(SWISSW!$I:$I,WINS_NO_MIRROR!AG$1,SWISSW!$J:$J,WINS_NO_MIRROR!$A13,SWISSW!$F:$F,"Lost")))*IF(ROW()=COLUMN(),0,1)</f>
        <v>1</v>
      </c>
      <c r="AH13" s="11">
        <f ca="1">((COUNTIFS(SWISSW!$I:$I,WINS_NO_MIRROR!$A13,SWISSW!$J:$J,WINS_NO_MIRROR!AH$1,SWISSW!$F:$F,"Won")+COUNTIFS(SWISSW!$I:$I,WINS_NO_MIRROR!AH$1,SWISSW!$J:$J,WINS_NO_MIRROR!$A13,SWISSW!$F:$F,"Lost")))*IF(ROW()=COLUMN(),0,1)</f>
        <v>1</v>
      </c>
      <c r="AI13" s="11">
        <f ca="1">((COUNTIFS(SWISSW!$I:$I,WINS_NO_MIRROR!$A13,SWISSW!$J:$J,WINS_NO_MIRROR!AI$1,SWISSW!$F:$F,"Won")+COUNTIFS(SWISSW!$I:$I,WINS_NO_MIRROR!AI$1,SWISSW!$J:$J,WINS_NO_MIRROR!$A13,SWISSW!$F:$F,"Lost")))*IF(ROW()=COLUMN(),0,1)</f>
        <v>1</v>
      </c>
      <c r="AJ13" s="11">
        <f ca="1">((COUNTIFS(SWISSW!$I:$I,WINS_NO_MIRROR!$A13,SWISSW!$J:$J,WINS_NO_MIRROR!AJ$1,SWISSW!$F:$F,"Won")+COUNTIFS(SWISSW!$I:$I,WINS_NO_MIRROR!AJ$1,SWISSW!$J:$J,WINS_NO_MIRROR!$A13,SWISSW!$F:$F,"Lost")))*IF(ROW()=COLUMN(),0,1)</f>
        <v>0</v>
      </c>
      <c r="AK13" s="11">
        <f ca="1">((COUNTIFS(SWISSW!$I:$I,WINS_NO_MIRROR!$A13,SWISSW!$J:$J,WINS_NO_MIRROR!AK$1,SWISSW!$F:$F,"Won")+COUNTIFS(SWISSW!$I:$I,WINS_NO_MIRROR!AK$1,SWISSW!$J:$J,WINS_NO_MIRROR!$A13,SWISSW!$F:$F,"Lost")))*IF(ROW()=COLUMN(),0,1)</f>
        <v>1</v>
      </c>
      <c r="AL13" s="11">
        <f ca="1">((COUNTIFS(SWISSW!$I:$I,WINS_NO_MIRROR!$A13,SWISSW!$J:$J,WINS_NO_MIRROR!AL$1,SWISSW!$F:$F,"Won")+COUNTIFS(SWISSW!$I:$I,WINS_NO_MIRROR!AL$1,SWISSW!$J:$J,WINS_NO_MIRROR!$A13,SWISSW!$F:$F,"Lost")))*IF(ROW()=COLUMN(),0,1)</f>
        <v>0</v>
      </c>
      <c r="AM13" s="11">
        <f ca="1">((COUNTIFS(SWISSW!$I:$I,WINS_NO_MIRROR!$A13,SWISSW!$J:$J,WINS_NO_MIRROR!AM$1,SWISSW!$F:$F,"Won")+COUNTIFS(SWISSW!$I:$I,WINS_NO_MIRROR!AM$1,SWISSW!$J:$J,WINS_NO_MIRROR!$A13,SWISSW!$F:$F,"Lost")))*IF(ROW()=COLUMN(),0,1)</f>
        <v>1</v>
      </c>
      <c r="AN13" s="11">
        <f ca="1">((COUNTIFS(SWISSW!$I:$I,WINS_NO_MIRROR!$A13,SWISSW!$J:$J,WINS_NO_MIRROR!AN$1,SWISSW!$F:$F,"Won")+COUNTIFS(SWISSW!$I:$I,WINS_NO_MIRROR!AN$1,SWISSW!$J:$J,WINS_NO_MIRROR!$A13,SWISSW!$F:$F,"Lost")))*IF(ROW()=COLUMN(),0,1)</f>
        <v>0</v>
      </c>
      <c r="AO13" s="11">
        <f ca="1">((COUNTIFS(SWISSW!$I:$I,WINS_NO_MIRROR!$A13,SWISSW!$J:$J,WINS_NO_MIRROR!AO$1,SWISSW!$F:$F,"Won")+COUNTIFS(SWISSW!$I:$I,WINS_NO_MIRROR!AO$1,SWISSW!$J:$J,WINS_NO_MIRROR!$A13,SWISSW!$F:$F,"Lost")))*IF(ROW()=COLUMN(),0,1)</f>
        <v>0</v>
      </c>
      <c r="AP13" s="11">
        <f ca="1">((COUNTIFS(SWISSW!$I:$I,WINS_NO_MIRROR!$A13,SWISSW!$J:$J,WINS_NO_MIRROR!AP$1,SWISSW!$F:$F,"Won")+COUNTIFS(SWISSW!$I:$I,WINS_NO_MIRROR!AP$1,SWISSW!$J:$J,WINS_NO_MIRROR!$A13,SWISSW!$F:$F,"Lost")))*IF(ROW()=COLUMN(),0,1)</f>
        <v>0</v>
      </c>
      <c r="AQ13" s="11">
        <f ca="1">((COUNTIFS(SWISSW!$I:$I,WINS_NO_MIRROR!$A13,SWISSW!$J:$J,WINS_NO_MIRROR!AQ$1,SWISSW!$F:$F,"Won")+COUNTIFS(SWISSW!$I:$I,WINS_NO_MIRROR!AQ$1,SWISSW!$J:$J,WINS_NO_MIRROR!$A13,SWISSW!$F:$F,"Lost")))*IF(ROW()=COLUMN(),0,1)</f>
        <v>0</v>
      </c>
      <c r="AR13" s="11">
        <f ca="1">((COUNTIFS(SWISSW!$I:$I,WINS_NO_MIRROR!$A13,SWISSW!$J:$J,WINS_NO_MIRROR!AR$1,SWISSW!$F:$F,"Won")+COUNTIFS(SWISSW!$I:$I,WINS_NO_MIRROR!AR$1,SWISSW!$J:$J,WINS_NO_MIRROR!$A13,SWISSW!$F:$F,"Lost")))*IF(ROW()=COLUMN(),0,1)</f>
        <v>0</v>
      </c>
      <c r="AS13" s="11">
        <f ca="1">((COUNTIFS(SWISSW!$I:$I,WINS_NO_MIRROR!$A13,SWISSW!$J:$J,WINS_NO_MIRROR!AS$1,SWISSW!$F:$F,"Won")+COUNTIFS(SWISSW!$I:$I,WINS_NO_MIRROR!AS$1,SWISSW!$J:$J,WINS_NO_MIRROR!$A13,SWISSW!$F:$F,"Lost")))*IF(ROW()=COLUMN(),0,1)</f>
        <v>0</v>
      </c>
      <c r="AT13" s="11">
        <f ca="1">((COUNTIFS(SWISSW!$I:$I,WINS_NO_MIRROR!$A13,SWISSW!$J:$J,WINS_NO_MIRROR!AT$1,SWISSW!$F:$F,"Won")+COUNTIFS(SWISSW!$I:$I,WINS_NO_MIRROR!AT$1,SWISSW!$J:$J,WINS_NO_MIRROR!$A13,SWISSW!$F:$F,"Lost")))*IF(ROW()=COLUMN(),0,1)</f>
        <v>0</v>
      </c>
      <c r="AU13" s="11">
        <f ca="1">((COUNTIFS(SWISSW!$I:$I,WINS_NO_MIRROR!$A13,SWISSW!$J:$J,WINS_NO_MIRROR!AU$1,SWISSW!$F:$F,"Won")+COUNTIFS(SWISSW!$I:$I,WINS_NO_MIRROR!AU$1,SWISSW!$J:$J,WINS_NO_MIRROR!$A13,SWISSW!$F:$F,"Lost")))*IF(ROW()=COLUMN(),0,1)</f>
        <v>0</v>
      </c>
      <c r="AV13" s="11">
        <f ca="1">((COUNTIFS(SWISSW!$I:$I,WINS_NO_MIRROR!$A13,SWISSW!$J:$J,WINS_NO_MIRROR!AV$1,SWISSW!$F:$F,"Won")+COUNTIFS(SWISSW!$I:$I,WINS_NO_MIRROR!AV$1,SWISSW!$J:$J,WINS_NO_MIRROR!$A13,SWISSW!$F:$F,"Lost")))*IF(ROW()=COLUMN(),0,1)</f>
        <v>0</v>
      </c>
      <c r="AW13" s="11">
        <f ca="1">((COUNTIFS(SWISSW!$I:$I,WINS_NO_MIRROR!$A13,SWISSW!$J:$J,WINS_NO_MIRROR!AW$1,SWISSW!$F:$F,"Won")+COUNTIFS(SWISSW!$I:$I,WINS_NO_MIRROR!AW$1,SWISSW!$J:$J,WINS_NO_MIRROR!$A13,SWISSW!$F:$F,"Lost")))*IF(ROW()=COLUMN(),0,1)</f>
        <v>0</v>
      </c>
      <c r="AX13" s="11">
        <f ca="1">((COUNTIFS(SWISSW!$I:$I,WINS_NO_MIRROR!$A13,SWISSW!$J:$J,WINS_NO_MIRROR!AX$1,SWISSW!$F:$F,"Won")+COUNTIFS(SWISSW!$I:$I,WINS_NO_MIRROR!AX$1,SWISSW!$J:$J,WINS_NO_MIRROR!$A13,SWISSW!$F:$F,"Lost")))*IF(ROW()=COLUMN(),0,1)</f>
        <v>0</v>
      </c>
      <c r="AY13" s="11">
        <f ca="1">((COUNTIFS(SWISSW!$I:$I,WINS_NO_MIRROR!$A13,SWISSW!$J:$J,WINS_NO_MIRROR!AY$1,SWISSW!$F:$F,"Won")+COUNTIFS(SWISSW!$I:$I,WINS_NO_MIRROR!AY$1,SWISSW!$J:$J,WINS_NO_MIRROR!$A13,SWISSW!$F:$F,"Lost")))*IF(ROW()=COLUMN(),0,1)</f>
        <v>0</v>
      </c>
      <c r="AZ13" s="11">
        <f ca="1">((COUNTIFS(SWISSW!$I:$I,WINS_NO_MIRROR!$A13,SWISSW!$J:$J,WINS_NO_MIRROR!AZ$1,SWISSW!$F:$F,"Won")+COUNTIFS(SWISSW!$I:$I,WINS_NO_MIRROR!AZ$1,SWISSW!$J:$J,WINS_NO_MIRROR!$A13,SWISSW!$F:$F,"Lost")))*IF(ROW()=COLUMN(),0,1)</f>
        <v>0</v>
      </c>
      <c r="BA13" s="11">
        <f ca="1">((COUNTIFS(SWISSW!$I:$I,WINS_NO_MIRROR!$A13,SWISSW!$J:$J,WINS_NO_MIRROR!BA$1,SWISSW!$F:$F,"Won")+COUNTIFS(SWISSW!$I:$I,WINS_NO_MIRROR!BA$1,SWISSW!$J:$J,WINS_NO_MIRROR!$A13,SWISSW!$F:$F,"Lost")))*IF(ROW()=COLUMN(),0,1)</f>
        <v>0</v>
      </c>
      <c r="BB13" s="11">
        <f ca="1">((COUNTIFS(SWISSW!$I:$I,WINS_NO_MIRROR!$A13,SWISSW!$J:$J,WINS_NO_MIRROR!BB$1,SWISSW!$F:$F,"Won")+COUNTIFS(SWISSW!$I:$I,WINS_NO_MIRROR!BB$1,SWISSW!$J:$J,WINS_NO_MIRROR!$A13,SWISSW!$F:$F,"Lost")))*IF(ROW()=COLUMN(),0,1)</f>
        <v>0</v>
      </c>
      <c r="BC13" s="11">
        <f ca="1">((COUNTIFS(SWISSW!$I:$I,WINS_NO_MIRROR!$A13,SWISSW!$J:$J,WINS_NO_MIRROR!BC$1,SWISSW!$F:$F,"Won")+COUNTIFS(SWISSW!$I:$I,WINS_NO_MIRROR!BC$1,SWISSW!$J:$J,WINS_NO_MIRROR!$A13,SWISSW!$F:$F,"Lost")))*IF(ROW()=COLUMN(),0,1)</f>
        <v>0</v>
      </c>
      <c r="BD13" s="11">
        <f ca="1">((COUNTIFS(SWISSW!$I:$I,WINS_NO_MIRROR!$A13,SWISSW!$J:$J,WINS_NO_MIRROR!BD$1,SWISSW!$F:$F,"Won")+COUNTIFS(SWISSW!$I:$I,WINS_NO_MIRROR!BD$1,SWISSW!$J:$J,WINS_NO_MIRROR!$A13,SWISSW!$F:$F,"Lost")))*IF(ROW()=COLUMN(),0,1)</f>
        <v>0</v>
      </c>
      <c r="BE13" s="11">
        <f ca="1">((COUNTIFS(SWISSW!$I:$I,WINS_NO_MIRROR!$A13,SWISSW!$J:$J,WINS_NO_MIRROR!BE$1,SWISSW!$F:$F,"Won")+COUNTIFS(SWISSW!$I:$I,WINS_NO_MIRROR!BE$1,SWISSW!$J:$J,WINS_NO_MIRROR!$A13,SWISSW!$F:$F,"Lost")))*IF(ROW()=COLUMN(),0,1)</f>
        <v>1</v>
      </c>
      <c r="BF13" s="11">
        <f ca="1">((COUNTIFS(SWISSW!$I:$I,WINS_NO_MIRROR!$A13,SWISSW!$J:$J,WINS_NO_MIRROR!BF$1,SWISSW!$F:$F,"Won")+COUNTIFS(SWISSW!$I:$I,WINS_NO_MIRROR!BF$1,SWISSW!$J:$J,WINS_NO_MIRROR!$A13,SWISSW!$F:$F,"Lost")))*IF(ROW()=COLUMN(),0,1)</f>
        <v>0</v>
      </c>
      <c r="BG13" s="11">
        <f ca="1">((COUNTIFS(SWISSW!$I:$I,WINS_NO_MIRROR!$A13,SWISSW!$J:$J,WINS_NO_MIRROR!BG$1,SWISSW!$F:$F,"Won")+COUNTIFS(SWISSW!$I:$I,WINS_NO_MIRROR!BG$1,SWISSW!$J:$J,WINS_NO_MIRROR!$A13,SWISSW!$F:$F,"Lost")))*IF(ROW()=COLUMN(),0,1)</f>
        <v>0</v>
      </c>
      <c r="BH13" s="11">
        <f ca="1">((COUNTIFS(SWISSW!$I:$I,WINS_NO_MIRROR!$A13,SWISSW!$J:$J,WINS_NO_MIRROR!BH$1,SWISSW!$F:$F,"Won")+COUNTIFS(SWISSW!$I:$I,WINS_NO_MIRROR!BH$1,SWISSW!$J:$J,WINS_NO_MIRROR!$A13,SWISSW!$F:$F,"Lost")))*IF(ROW()=COLUMN(),0,1)</f>
        <v>0</v>
      </c>
      <c r="BI13" s="11">
        <f ca="1">((COUNTIFS(SWISSW!$I:$I,WINS_NO_MIRROR!$A13,SWISSW!$J:$J,WINS_NO_MIRROR!BI$1,SWISSW!$F:$F,"Won")+COUNTIFS(SWISSW!$I:$I,WINS_NO_MIRROR!BI$1,SWISSW!$J:$J,WINS_NO_MIRROR!$A13,SWISSW!$F:$F,"Lost")))*IF(ROW()=COLUMN(),0,1)</f>
        <v>0</v>
      </c>
      <c r="BJ13" s="11">
        <f ca="1">((COUNTIFS(SWISSW!$I:$I,WINS_NO_MIRROR!$A13,SWISSW!$J:$J,WINS_NO_MIRROR!BJ$1,SWISSW!$F:$F,"Won")+COUNTIFS(SWISSW!$I:$I,WINS_NO_MIRROR!BJ$1,SWISSW!$J:$J,WINS_NO_MIRROR!$A13,SWISSW!$F:$F,"Lost")))*IF(ROW()=COLUMN(),0,1)</f>
        <v>0</v>
      </c>
      <c r="BK13" s="11">
        <f ca="1">((COUNTIFS(SWISSW!$I:$I,WINS_NO_MIRROR!$A13,SWISSW!$J:$J,WINS_NO_MIRROR!BK$1,SWISSW!$F:$F,"Won")+COUNTIFS(SWISSW!$I:$I,WINS_NO_MIRROR!BK$1,SWISSW!$J:$J,WINS_NO_MIRROR!$A13,SWISSW!$F:$F,"Lost")))*IF(ROW()=COLUMN(),0,1)</f>
        <v>0</v>
      </c>
      <c r="BL13" s="11">
        <f ca="1">((COUNTIFS(SWISSW!$I:$I,WINS_NO_MIRROR!$A13,SWISSW!$J:$J,WINS_NO_MIRROR!BL$1,SWISSW!$F:$F,"Won")+COUNTIFS(SWISSW!$I:$I,WINS_NO_MIRROR!BL$1,SWISSW!$J:$J,WINS_NO_MIRROR!$A13,SWISSW!$F:$F,"Lost")))*IF(ROW()=COLUMN(),0,1)</f>
        <v>0</v>
      </c>
    </row>
    <row r="14" spans="1:64" s="6" customFormat="1" ht="55" customHeight="1" x14ac:dyDescent="0.25">
      <c r="A14" s="3" t="str">
        <f ca="1">MATCHUP!A14</f>
        <v>Gardens</v>
      </c>
      <c r="B14" s="11">
        <f ca="1">((COUNTIFS(SWISSW!$I:$I,WINS_NO_MIRROR!$A14,SWISSW!$J:$J,WINS_NO_MIRROR!B$1,SWISSW!$F:$F,"Won")+COUNTIFS(SWISSW!$I:$I,WINS_NO_MIRROR!B$1,SWISSW!$J:$J,WINS_NO_MIRROR!$A14,SWISSW!$F:$F,"Lost")))*IF(ROW()=COLUMN(),0,1)</f>
        <v>16</v>
      </c>
      <c r="C14" s="11">
        <f ca="1">((COUNTIFS(SWISSW!$I:$I,WINS_NO_MIRROR!$A14,SWISSW!$J:$J,WINS_NO_MIRROR!C$1,SWISSW!$F:$F,"Won")+COUNTIFS(SWISSW!$I:$I,WINS_NO_MIRROR!C$1,SWISSW!$J:$J,WINS_NO_MIRROR!$A14,SWISSW!$F:$F,"Lost")))*IF(ROW()=COLUMN(),0,1)</f>
        <v>7</v>
      </c>
      <c r="D14" s="11">
        <f ca="1">((COUNTIFS(SWISSW!$I:$I,WINS_NO_MIRROR!$A14,SWISSW!$J:$J,WINS_NO_MIRROR!D$1,SWISSW!$F:$F,"Won")+COUNTIFS(SWISSW!$I:$I,WINS_NO_MIRROR!D$1,SWISSW!$J:$J,WINS_NO_MIRROR!$A14,SWISSW!$F:$F,"Lost")))*IF(ROW()=COLUMN(),0,1)</f>
        <v>2</v>
      </c>
      <c r="E14" s="11">
        <f ca="1">((COUNTIFS(SWISSW!$I:$I,WINS_NO_MIRROR!$A14,SWISSW!$J:$J,WINS_NO_MIRROR!E$1,SWISSW!$F:$F,"Won")+COUNTIFS(SWISSW!$I:$I,WINS_NO_MIRROR!E$1,SWISSW!$J:$J,WINS_NO_MIRROR!$A14,SWISSW!$F:$F,"Lost")))*IF(ROW()=COLUMN(),0,1)</f>
        <v>7</v>
      </c>
      <c r="F14" s="11">
        <f ca="1">((COUNTIFS(SWISSW!$I:$I,WINS_NO_MIRROR!$A14,SWISSW!$J:$J,WINS_NO_MIRROR!F$1,SWISSW!$F:$F,"Won")+COUNTIFS(SWISSW!$I:$I,WINS_NO_MIRROR!F$1,SWISSW!$J:$J,WINS_NO_MIRROR!$A14,SWISSW!$F:$F,"Lost")))*IF(ROW()=COLUMN(),0,1)</f>
        <v>4</v>
      </c>
      <c r="G14" s="11">
        <f ca="1">((COUNTIFS(SWISSW!$I:$I,WINS_NO_MIRROR!$A14,SWISSW!$J:$J,WINS_NO_MIRROR!G$1,SWISSW!$F:$F,"Won")+COUNTIFS(SWISSW!$I:$I,WINS_NO_MIRROR!G$1,SWISSW!$J:$J,WINS_NO_MIRROR!$A14,SWISSW!$F:$F,"Lost")))*IF(ROW()=COLUMN(),0,1)</f>
        <v>4</v>
      </c>
      <c r="H14" s="11">
        <f ca="1">((COUNTIFS(SWISSW!$I:$I,WINS_NO_MIRROR!$A14,SWISSW!$J:$J,WINS_NO_MIRROR!H$1,SWISSW!$F:$F,"Won")+COUNTIFS(SWISSW!$I:$I,WINS_NO_MIRROR!H$1,SWISSW!$J:$J,WINS_NO_MIRROR!$A14,SWISSW!$F:$F,"Lost")))*IF(ROW()=COLUMN(),0,1)</f>
        <v>0</v>
      </c>
      <c r="I14" s="11">
        <f ca="1">((COUNTIFS(SWISSW!$I:$I,WINS_NO_MIRROR!$A14,SWISSW!$J:$J,WINS_NO_MIRROR!I$1,SWISSW!$F:$F,"Won")+COUNTIFS(SWISSW!$I:$I,WINS_NO_MIRROR!I$1,SWISSW!$J:$J,WINS_NO_MIRROR!$A14,SWISSW!$F:$F,"Lost")))*IF(ROW()=COLUMN(),0,1)</f>
        <v>3</v>
      </c>
      <c r="J14" s="11">
        <f ca="1">((COUNTIFS(SWISSW!$I:$I,WINS_NO_MIRROR!$A14,SWISSW!$J:$J,WINS_NO_MIRROR!J$1,SWISSW!$F:$F,"Won")+COUNTIFS(SWISSW!$I:$I,WINS_NO_MIRROR!J$1,SWISSW!$J:$J,WINS_NO_MIRROR!$A14,SWISSW!$F:$F,"Lost")))*IF(ROW()=COLUMN(),0,1)</f>
        <v>3</v>
      </c>
      <c r="K14" s="11">
        <f ca="1">((COUNTIFS(SWISSW!$I:$I,WINS_NO_MIRROR!$A14,SWISSW!$J:$J,WINS_NO_MIRROR!K$1,SWISSW!$F:$F,"Won")+COUNTIFS(SWISSW!$I:$I,WINS_NO_MIRROR!K$1,SWISSW!$J:$J,WINS_NO_MIRROR!$A14,SWISSW!$F:$F,"Lost")))*IF(ROW()=COLUMN(),0,1)</f>
        <v>1</v>
      </c>
      <c r="L14" s="11">
        <f ca="1">((COUNTIFS(SWISSW!$I:$I,WINS_NO_MIRROR!$A14,SWISSW!$J:$J,WINS_NO_MIRROR!L$1,SWISSW!$F:$F,"Won")+COUNTIFS(SWISSW!$I:$I,WINS_NO_MIRROR!L$1,SWISSW!$J:$J,WINS_NO_MIRROR!$A14,SWISSW!$F:$F,"Lost")))*IF(ROW()=COLUMN(),0,1)</f>
        <v>1</v>
      </c>
      <c r="M14" s="11">
        <f ca="1">((COUNTIFS(SWISSW!$I:$I,WINS_NO_MIRROR!$A14,SWISSW!$J:$J,WINS_NO_MIRROR!M$1,SWISSW!$F:$F,"Won")+COUNTIFS(SWISSW!$I:$I,WINS_NO_MIRROR!M$1,SWISSW!$J:$J,WINS_NO_MIRROR!$A14,SWISSW!$F:$F,"Lost")))*IF(ROW()=COLUMN(),0,1)</f>
        <v>3</v>
      </c>
      <c r="N14" s="11">
        <f ca="1">((COUNTIFS(SWISSW!$I:$I,WINS_NO_MIRROR!$A14,SWISSW!$J:$J,WINS_NO_MIRROR!N$1,SWISSW!$F:$F,"Won")+COUNTIFS(SWISSW!$I:$I,WINS_NO_MIRROR!N$1,SWISSW!$J:$J,WINS_NO_MIRROR!$A14,SWISSW!$F:$F,"Lost")))*IF(ROW()=COLUMN(),0,1)</f>
        <v>0</v>
      </c>
      <c r="O14" s="11">
        <f ca="1">((COUNTIFS(SWISSW!$I:$I,WINS_NO_MIRROR!$A14,SWISSW!$J:$J,WINS_NO_MIRROR!O$1,SWISSW!$F:$F,"Won")+COUNTIFS(SWISSW!$I:$I,WINS_NO_MIRROR!O$1,SWISSW!$J:$J,WINS_NO_MIRROR!$A14,SWISSW!$F:$F,"Lost")))*IF(ROW()=COLUMN(),0,1)</f>
        <v>1</v>
      </c>
      <c r="P14" s="11">
        <f ca="1">((COUNTIFS(SWISSW!$I:$I,WINS_NO_MIRROR!$A14,SWISSW!$J:$J,WINS_NO_MIRROR!P$1,SWISSW!$F:$F,"Won")+COUNTIFS(SWISSW!$I:$I,WINS_NO_MIRROR!P$1,SWISSW!$J:$J,WINS_NO_MIRROR!$A14,SWISSW!$F:$F,"Lost")))*IF(ROW()=COLUMN(),0,1)</f>
        <v>3</v>
      </c>
      <c r="Q14" s="11">
        <f ca="1">((COUNTIFS(SWISSW!$I:$I,WINS_NO_MIRROR!$A14,SWISSW!$J:$J,WINS_NO_MIRROR!Q$1,SWISSW!$F:$F,"Won")+COUNTIFS(SWISSW!$I:$I,WINS_NO_MIRROR!Q$1,SWISSW!$J:$J,WINS_NO_MIRROR!$A14,SWISSW!$F:$F,"Lost")))*IF(ROW()=COLUMN(),0,1)</f>
        <v>3</v>
      </c>
      <c r="R14" s="11">
        <f ca="1">((COUNTIFS(SWISSW!$I:$I,WINS_NO_MIRROR!$A14,SWISSW!$J:$J,WINS_NO_MIRROR!R$1,SWISSW!$F:$F,"Won")+COUNTIFS(SWISSW!$I:$I,WINS_NO_MIRROR!R$1,SWISSW!$J:$J,WINS_NO_MIRROR!$A14,SWISSW!$F:$F,"Lost")))*IF(ROW()=COLUMN(),0,1)</f>
        <v>3</v>
      </c>
      <c r="S14" s="11">
        <f ca="1">((COUNTIFS(SWISSW!$I:$I,WINS_NO_MIRROR!$A14,SWISSW!$J:$J,WINS_NO_MIRROR!S$1,SWISSW!$F:$F,"Won")+COUNTIFS(SWISSW!$I:$I,WINS_NO_MIRROR!S$1,SWISSW!$J:$J,WINS_NO_MIRROR!$A14,SWISSW!$F:$F,"Lost")))*IF(ROW()=COLUMN(),0,1)</f>
        <v>1</v>
      </c>
      <c r="T14" s="11">
        <f ca="1">((COUNTIFS(SWISSW!$I:$I,WINS_NO_MIRROR!$A14,SWISSW!$J:$J,WINS_NO_MIRROR!T$1,SWISSW!$F:$F,"Won")+COUNTIFS(SWISSW!$I:$I,WINS_NO_MIRROR!T$1,SWISSW!$J:$J,WINS_NO_MIRROR!$A14,SWISSW!$F:$F,"Lost")))*IF(ROW()=COLUMN(),0,1)</f>
        <v>3</v>
      </c>
      <c r="U14" s="11">
        <f ca="1">((COUNTIFS(SWISSW!$I:$I,WINS_NO_MIRROR!$A14,SWISSW!$J:$J,WINS_NO_MIRROR!U$1,SWISSW!$F:$F,"Won")+COUNTIFS(SWISSW!$I:$I,WINS_NO_MIRROR!U$1,SWISSW!$J:$J,WINS_NO_MIRROR!$A14,SWISSW!$F:$F,"Lost")))*IF(ROW()=COLUMN(),0,1)</f>
        <v>0</v>
      </c>
      <c r="V14" s="11">
        <f ca="1">((COUNTIFS(SWISSW!$I:$I,WINS_NO_MIRROR!$A14,SWISSW!$J:$J,WINS_NO_MIRROR!V$1,SWISSW!$F:$F,"Won")+COUNTIFS(SWISSW!$I:$I,WINS_NO_MIRROR!V$1,SWISSW!$J:$J,WINS_NO_MIRROR!$A14,SWISSW!$F:$F,"Lost")))*IF(ROW()=COLUMN(),0,1)</f>
        <v>1</v>
      </c>
      <c r="W14" s="11">
        <f ca="1">((COUNTIFS(SWISSW!$I:$I,WINS_NO_MIRROR!$A14,SWISSW!$J:$J,WINS_NO_MIRROR!W$1,SWISSW!$F:$F,"Won")+COUNTIFS(SWISSW!$I:$I,WINS_NO_MIRROR!W$1,SWISSW!$J:$J,WINS_NO_MIRROR!$A14,SWISSW!$F:$F,"Lost")))*IF(ROW()=COLUMN(),0,1)</f>
        <v>2</v>
      </c>
      <c r="X14" s="11">
        <f ca="1">((COUNTIFS(SWISSW!$I:$I,WINS_NO_MIRROR!$A14,SWISSW!$J:$J,WINS_NO_MIRROR!X$1,SWISSW!$F:$F,"Won")+COUNTIFS(SWISSW!$I:$I,WINS_NO_MIRROR!X$1,SWISSW!$J:$J,WINS_NO_MIRROR!$A14,SWISSW!$F:$F,"Lost")))*IF(ROW()=COLUMN(),0,1)</f>
        <v>0</v>
      </c>
      <c r="Y14" s="11">
        <f ca="1">((COUNTIFS(SWISSW!$I:$I,WINS_NO_MIRROR!$A14,SWISSW!$J:$J,WINS_NO_MIRROR!Y$1,SWISSW!$F:$F,"Won")+COUNTIFS(SWISSW!$I:$I,WINS_NO_MIRROR!Y$1,SWISSW!$J:$J,WINS_NO_MIRROR!$A14,SWISSW!$F:$F,"Lost")))*IF(ROW()=COLUMN(),0,1)</f>
        <v>0</v>
      </c>
      <c r="Z14" s="11">
        <f ca="1">((COUNTIFS(SWISSW!$I:$I,WINS_NO_MIRROR!$A14,SWISSW!$J:$J,WINS_NO_MIRROR!Z$1,SWISSW!$F:$F,"Won")+COUNTIFS(SWISSW!$I:$I,WINS_NO_MIRROR!Z$1,SWISSW!$J:$J,WINS_NO_MIRROR!$A14,SWISSW!$F:$F,"Lost")))*IF(ROW()=COLUMN(),0,1)</f>
        <v>1</v>
      </c>
      <c r="AA14" s="11">
        <f ca="1">((COUNTIFS(SWISSW!$I:$I,WINS_NO_MIRROR!$A14,SWISSW!$J:$J,WINS_NO_MIRROR!AA$1,SWISSW!$F:$F,"Won")+COUNTIFS(SWISSW!$I:$I,WINS_NO_MIRROR!AA$1,SWISSW!$J:$J,WINS_NO_MIRROR!$A14,SWISSW!$F:$F,"Lost")))*IF(ROW()=COLUMN(),0,1)</f>
        <v>2</v>
      </c>
      <c r="AB14" s="11">
        <f ca="1">((COUNTIFS(SWISSW!$I:$I,WINS_NO_MIRROR!$A14,SWISSW!$J:$J,WINS_NO_MIRROR!AB$1,SWISSW!$F:$F,"Won")+COUNTIFS(SWISSW!$I:$I,WINS_NO_MIRROR!AB$1,SWISSW!$J:$J,WINS_NO_MIRROR!$A14,SWISSW!$F:$F,"Lost")))*IF(ROW()=COLUMN(),0,1)</f>
        <v>1</v>
      </c>
      <c r="AC14" s="11">
        <f ca="1">((COUNTIFS(SWISSW!$I:$I,WINS_NO_MIRROR!$A14,SWISSW!$J:$J,WINS_NO_MIRROR!AC$1,SWISSW!$F:$F,"Won")+COUNTIFS(SWISSW!$I:$I,WINS_NO_MIRROR!AC$1,SWISSW!$J:$J,WINS_NO_MIRROR!$A14,SWISSW!$F:$F,"Lost")))*IF(ROW()=COLUMN(),0,1)</f>
        <v>0</v>
      </c>
      <c r="AD14" s="11">
        <f ca="1">((COUNTIFS(SWISSW!$I:$I,WINS_NO_MIRROR!$A14,SWISSW!$J:$J,WINS_NO_MIRROR!AD$1,SWISSW!$F:$F,"Won")+COUNTIFS(SWISSW!$I:$I,WINS_NO_MIRROR!AD$1,SWISSW!$J:$J,WINS_NO_MIRROR!$A14,SWISSW!$F:$F,"Lost")))*IF(ROW()=COLUMN(),0,1)</f>
        <v>0</v>
      </c>
      <c r="AE14" s="11">
        <f ca="1">((COUNTIFS(SWISSW!$I:$I,WINS_NO_MIRROR!$A14,SWISSW!$J:$J,WINS_NO_MIRROR!AE$1,SWISSW!$F:$F,"Won")+COUNTIFS(SWISSW!$I:$I,WINS_NO_MIRROR!AE$1,SWISSW!$J:$J,WINS_NO_MIRROR!$A14,SWISSW!$F:$F,"Lost")))*IF(ROW()=COLUMN(),0,1)</f>
        <v>0</v>
      </c>
      <c r="AF14" s="11">
        <f ca="1">((COUNTIFS(SWISSW!$I:$I,WINS_NO_MIRROR!$A14,SWISSW!$J:$J,WINS_NO_MIRROR!AF$1,SWISSW!$F:$F,"Won")+COUNTIFS(SWISSW!$I:$I,WINS_NO_MIRROR!AF$1,SWISSW!$J:$J,WINS_NO_MIRROR!$A14,SWISSW!$F:$F,"Lost")))*IF(ROW()=COLUMN(),0,1)</f>
        <v>2</v>
      </c>
      <c r="AG14" s="11">
        <f ca="1">((COUNTIFS(SWISSW!$I:$I,WINS_NO_MIRROR!$A14,SWISSW!$J:$J,WINS_NO_MIRROR!AG$1,SWISSW!$F:$F,"Won")+COUNTIFS(SWISSW!$I:$I,WINS_NO_MIRROR!AG$1,SWISSW!$J:$J,WINS_NO_MIRROR!$A14,SWISSW!$F:$F,"Lost")))*IF(ROW()=COLUMN(),0,1)</f>
        <v>1</v>
      </c>
      <c r="AH14" s="11">
        <f ca="1">((COUNTIFS(SWISSW!$I:$I,WINS_NO_MIRROR!$A14,SWISSW!$J:$J,WINS_NO_MIRROR!AH$1,SWISSW!$F:$F,"Won")+COUNTIFS(SWISSW!$I:$I,WINS_NO_MIRROR!AH$1,SWISSW!$J:$J,WINS_NO_MIRROR!$A14,SWISSW!$F:$F,"Lost")))*IF(ROW()=COLUMN(),0,1)</f>
        <v>0</v>
      </c>
      <c r="AI14" s="11">
        <f ca="1">((COUNTIFS(SWISSW!$I:$I,WINS_NO_MIRROR!$A14,SWISSW!$J:$J,WINS_NO_MIRROR!AI$1,SWISSW!$F:$F,"Won")+COUNTIFS(SWISSW!$I:$I,WINS_NO_MIRROR!AI$1,SWISSW!$J:$J,WINS_NO_MIRROR!$A14,SWISSW!$F:$F,"Lost")))*IF(ROW()=COLUMN(),0,1)</f>
        <v>0</v>
      </c>
      <c r="AJ14" s="11">
        <f ca="1">((COUNTIFS(SWISSW!$I:$I,WINS_NO_MIRROR!$A14,SWISSW!$J:$J,WINS_NO_MIRROR!AJ$1,SWISSW!$F:$F,"Won")+COUNTIFS(SWISSW!$I:$I,WINS_NO_MIRROR!AJ$1,SWISSW!$J:$J,WINS_NO_MIRROR!$A14,SWISSW!$F:$F,"Lost")))*IF(ROW()=COLUMN(),0,1)</f>
        <v>0</v>
      </c>
      <c r="AK14" s="11">
        <f ca="1">((COUNTIFS(SWISSW!$I:$I,WINS_NO_MIRROR!$A14,SWISSW!$J:$J,WINS_NO_MIRROR!AK$1,SWISSW!$F:$F,"Won")+COUNTIFS(SWISSW!$I:$I,WINS_NO_MIRROR!AK$1,SWISSW!$J:$J,WINS_NO_MIRROR!$A14,SWISSW!$F:$F,"Lost")))*IF(ROW()=COLUMN(),0,1)</f>
        <v>1</v>
      </c>
      <c r="AL14" s="11">
        <f ca="1">((COUNTIFS(SWISSW!$I:$I,WINS_NO_MIRROR!$A14,SWISSW!$J:$J,WINS_NO_MIRROR!AL$1,SWISSW!$F:$F,"Won")+COUNTIFS(SWISSW!$I:$I,WINS_NO_MIRROR!AL$1,SWISSW!$J:$J,WINS_NO_MIRROR!$A14,SWISSW!$F:$F,"Lost")))*IF(ROW()=COLUMN(),0,1)</f>
        <v>1</v>
      </c>
      <c r="AM14" s="11">
        <f ca="1">((COUNTIFS(SWISSW!$I:$I,WINS_NO_MIRROR!$A14,SWISSW!$J:$J,WINS_NO_MIRROR!AM$1,SWISSW!$F:$F,"Won")+COUNTIFS(SWISSW!$I:$I,WINS_NO_MIRROR!AM$1,SWISSW!$J:$J,WINS_NO_MIRROR!$A14,SWISSW!$F:$F,"Lost")))*IF(ROW()=COLUMN(),0,1)</f>
        <v>1</v>
      </c>
      <c r="AN14" s="11">
        <f ca="1">((COUNTIFS(SWISSW!$I:$I,WINS_NO_MIRROR!$A14,SWISSW!$J:$J,WINS_NO_MIRROR!AN$1,SWISSW!$F:$F,"Won")+COUNTIFS(SWISSW!$I:$I,WINS_NO_MIRROR!AN$1,SWISSW!$J:$J,WINS_NO_MIRROR!$A14,SWISSW!$F:$F,"Lost")))*IF(ROW()=COLUMN(),0,1)</f>
        <v>0</v>
      </c>
      <c r="AO14" s="11">
        <f ca="1">((COUNTIFS(SWISSW!$I:$I,WINS_NO_MIRROR!$A14,SWISSW!$J:$J,WINS_NO_MIRROR!AO$1,SWISSW!$F:$F,"Won")+COUNTIFS(SWISSW!$I:$I,WINS_NO_MIRROR!AO$1,SWISSW!$J:$J,WINS_NO_MIRROR!$A14,SWISSW!$F:$F,"Lost")))*IF(ROW()=COLUMN(),0,1)</f>
        <v>0</v>
      </c>
      <c r="AP14" s="11">
        <f ca="1">((COUNTIFS(SWISSW!$I:$I,WINS_NO_MIRROR!$A14,SWISSW!$J:$J,WINS_NO_MIRROR!AP$1,SWISSW!$F:$F,"Won")+COUNTIFS(SWISSW!$I:$I,WINS_NO_MIRROR!AP$1,SWISSW!$J:$J,WINS_NO_MIRROR!$A14,SWISSW!$F:$F,"Lost")))*IF(ROW()=COLUMN(),0,1)</f>
        <v>1</v>
      </c>
      <c r="AQ14" s="11">
        <f ca="1">((COUNTIFS(SWISSW!$I:$I,WINS_NO_MIRROR!$A14,SWISSW!$J:$J,WINS_NO_MIRROR!AQ$1,SWISSW!$F:$F,"Won")+COUNTIFS(SWISSW!$I:$I,WINS_NO_MIRROR!AQ$1,SWISSW!$J:$J,WINS_NO_MIRROR!$A14,SWISSW!$F:$F,"Lost")))*IF(ROW()=COLUMN(),0,1)</f>
        <v>0</v>
      </c>
      <c r="AR14" s="11">
        <f ca="1">((COUNTIFS(SWISSW!$I:$I,WINS_NO_MIRROR!$A14,SWISSW!$J:$J,WINS_NO_MIRROR!AR$1,SWISSW!$F:$F,"Won")+COUNTIFS(SWISSW!$I:$I,WINS_NO_MIRROR!AR$1,SWISSW!$J:$J,WINS_NO_MIRROR!$A14,SWISSW!$F:$F,"Lost")))*IF(ROW()=COLUMN(),0,1)</f>
        <v>0</v>
      </c>
      <c r="AS14" s="11">
        <f ca="1">((COUNTIFS(SWISSW!$I:$I,WINS_NO_MIRROR!$A14,SWISSW!$J:$J,WINS_NO_MIRROR!AS$1,SWISSW!$F:$F,"Won")+COUNTIFS(SWISSW!$I:$I,WINS_NO_MIRROR!AS$1,SWISSW!$J:$J,WINS_NO_MIRROR!$A14,SWISSW!$F:$F,"Lost")))*IF(ROW()=COLUMN(),0,1)</f>
        <v>0</v>
      </c>
      <c r="AT14" s="11">
        <f ca="1">((COUNTIFS(SWISSW!$I:$I,WINS_NO_MIRROR!$A14,SWISSW!$J:$J,WINS_NO_MIRROR!AT$1,SWISSW!$F:$F,"Won")+COUNTIFS(SWISSW!$I:$I,WINS_NO_MIRROR!AT$1,SWISSW!$J:$J,WINS_NO_MIRROR!$A14,SWISSW!$F:$F,"Lost")))*IF(ROW()=COLUMN(),0,1)</f>
        <v>0</v>
      </c>
      <c r="AU14" s="11">
        <f ca="1">((COUNTIFS(SWISSW!$I:$I,WINS_NO_MIRROR!$A14,SWISSW!$J:$J,WINS_NO_MIRROR!AU$1,SWISSW!$F:$F,"Won")+COUNTIFS(SWISSW!$I:$I,WINS_NO_MIRROR!AU$1,SWISSW!$J:$J,WINS_NO_MIRROR!$A14,SWISSW!$F:$F,"Lost")))*IF(ROW()=COLUMN(),0,1)</f>
        <v>0</v>
      </c>
      <c r="AV14" s="11">
        <f ca="1">((COUNTIFS(SWISSW!$I:$I,WINS_NO_MIRROR!$A14,SWISSW!$J:$J,WINS_NO_MIRROR!AV$1,SWISSW!$F:$F,"Won")+COUNTIFS(SWISSW!$I:$I,WINS_NO_MIRROR!AV$1,SWISSW!$J:$J,WINS_NO_MIRROR!$A14,SWISSW!$F:$F,"Lost")))*IF(ROW()=COLUMN(),0,1)</f>
        <v>0</v>
      </c>
      <c r="AW14" s="11">
        <f ca="1">((COUNTIFS(SWISSW!$I:$I,WINS_NO_MIRROR!$A14,SWISSW!$J:$J,WINS_NO_MIRROR!AW$1,SWISSW!$F:$F,"Won")+COUNTIFS(SWISSW!$I:$I,WINS_NO_MIRROR!AW$1,SWISSW!$J:$J,WINS_NO_MIRROR!$A14,SWISSW!$F:$F,"Lost")))*IF(ROW()=COLUMN(),0,1)</f>
        <v>0</v>
      </c>
      <c r="AX14" s="11">
        <f ca="1">((COUNTIFS(SWISSW!$I:$I,WINS_NO_MIRROR!$A14,SWISSW!$J:$J,WINS_NO_MIRROR!AX$1,SWISSW!$F:$F,"Won")+COUNTIFS(SWISSW!$I:$I,WINS_NO_MIRROR!AX$1,SWISSW!$J:$J,WINS_NO_MIRROR!$A14,SWISSW!$F:$F,"Lost")))*IF(ROW()=COLUMN(),0,1)</f>
        <v>0</v>
      </c>
      <c r="AY14" s="11">
        <f ca="1">((COUNTIFS(SWISSW!$I:$I,WINS_NO_MIRROR!$A14,SWISSW!$J:$J,WINS_NO_MIRROR!AY$1,SWISSW!$F:$F,"Won")+COUNTIFS(SWISSW!$I:$I,WINS_NO_MIRROR!AY$1,SWISSW!$J:$J,WINS_NO_MIRROR!$A14,SWISSW!$F:$F,"Lost")))*IF(ROW()=COLUMN(),0,1)</f>
        <v>0</v>
      </c>
      <c r="AZ14" s="11">
        <f ca="1">((COUNTIFS(SWISSW!$I:$I,WINS_NO_MIRROR!$A14,SWISSW!$J:$J,WINS_NO_MIRROR!AZ$1,SWISSW!$F:$F,"Won")+COUNTIFS(SWISSW!$I:$I,WINS_NO_MIRROR!AZ$1,SWISSW!$J:$J,WINS_NO_MIRROR!$A14,SWISSW!$F:$F,"Lost")))*IF(ROW()=COLUMN(),0,1)</f>
        <v>0</v>
      </c>
      <c r="BA14" s="11">
        <f ca="1">((COUNTIFS(SWISSW!$I:$I,WINS_NO_MIRROR!$A14,SWISSW!$J:$J,WINS_NO_MIRROR!BA$1,SWISSW!$F:$F,"Won")+COUNTIFS(SWISSW!$I:$I,WINS_NO_MIRROR!BA$1,SWISSW!$J:$J,WINS_NO_MIRROR!$A14,SWISSW!$F:$F,"Lost")))*IF(ROW()=COLUMN(),0,1)</f>
        <v>1</v>
      </c>
      <c r="BB14" s="11">
        <f ca="1">((COUNTIFS(SWISSW!$I:$I,WINS_NO_MIRROR!$A14,SWISSW!$J:$J,WINS_NO_MIRROR!BB$1,SWISSW!$F:$F,"Won")+COUNTIFS(SWISSW!$I:$I,WINS_NO_MIRROR!BB$1,SWISSW!$J:$J,WINS_NO_MIRROR!$A14,SWISSW!$F:$F,"Lost")))*IF(ROW()=COLUMN(),0,1)</f>
        <v>1</v>
      </c>
      <c r="BC14" s="11">
        <f ca="1">((COUNTIFS(SWISSW!$I:$I,WINS_NO_MIRROR!$A14,SWISSW!$J:$J,WINS_NO_MIRROR!BC$1,SWISSW!$F:$F,"Won")+COUNTIFS(SWISSW!$I:$I,WINS_NO_MIRROR!BC$1,SWISSW!$J:$J,WINS_NO_MIRROR!$A14,SWISSW!$F:$F,"Lost")))*IF(ROW()=COLUMN(),0,1)</f>
        <v>0</v>
      </c>
      <c r="BD14" s="11">
        <f ca="1">((COUNTIFS(SWISSW!$I:$I,WINS_NO_MIRROR!$A14,SWISSW!$J:$J,WINS_NO_MIRROR!BD$1,SWISSW!$F:$F,"Won")+COUNTIFS(SWISSW!$I:$I,WINS_NO_MIRROR!BD$1,SWISSW!$J:$J,WINS_NO_MIRROR!$A14,SWISSW!$F:$F,"Lost")))*IF(ROW()=COLUMN(),0,1)</f>
        <v>0</v>
      </c>
      <c r="BE14" s="11">
        <f ca="1">((COUNTIFS(SWISSW!$I:$I,WINS_NO_MIRROR!$A14,SWISSW!$J:$J,WINS_NO_MIRROR!BE$1,SWISSW!$F:$F,"Won")+COUNTIFS(SWISSW!$I:$I,WINS_NO_MIRROR!BE$1,SWISSW!$J:$J,WINS_NO_MIRROR!$A14,SWISSW!$F:$F,"Lost")))*IF(ROW()=COLUMN(),0,1)</f>
        <v>0</v>
      </c>
      <c r="BF14" s="11">
        <f ca="1">((COUNTIFS(SWISSW!$I:$I,WINS_NO_MIRROR!$A14,SWISSW!$J:$J,WINS_NO_MIRROR!BF$1,SWISSW!$F:$F,"Won")+COUNTIFS(SWISSW!$I:$I,WINS_NO_MIRROR!BF$1,SWISSW!$J:$J,WINS_NO_MIRROR!$A14,SWISSW!$F:$F,"Lost")))*IF(ROW()=COLUMN(),0,1)</f>
        <v>0</v>
      </c>
      <c r="BG14" s="11">
        <f ca="1">((COUNTIFS(SWISSW!$I:$I,WINS_NO_MIRROR!$A14,SWISSW!$J:$J,WINS_NO_MIRROR!BG$1,SWISSW!$F:$F,"Won")+COUNTIFS(SWISSW!$I:$I,WINS_NO_MIRROR!BG$1,SWISSW!$J:$J,WINS_NO_MIRROR!$A14,SWISSW!$F:$F,"Lost")))*IF(ROW()=COLUMN(),0,1)</f>
        <v>1</v>
      </c>
      <c r="BH14" s="11">
        <f ca="1">((COUNTIFS(SWISSW!$I:$I,WINS_NO_MIRROR!$A14,SWISSW!$J:$J,WINS_NO_MIRROR!BH$1,SWISSW!$F:$F,"Won")+COUNTIFS(SWISSW!$I:$I,WINS_NO_MIRROR!BH$1,SWISSW!$J:$J,WINS_NO_MIRROR!$A14,SWISSW!$F:$F,"Lost")))*IF(ROW()=COLUMN(),0,1)</f>
        <v>0</v>
      </c>
      <c r="BI14" s="11">
        <f ca="1">((COUNTIFS(SWISSW!$I:$I,WINS_NO_MIRROR!$A14,SWISSW!$J:$J,WINS_NO_MIRROR!BI$1,SWISSW!$F:$F,"Won")+COUNTIFS(SWISSW!$I:$I,WINS_NO_MIRROR!BI$1,SWISSW!$J:$J,WINS_NO_MIRROR!$A14,SWISSW!$F:$F,"Lost")))*IF(ROW()=COLUMN(),0,1)</f>
        <v>0</v>
      </c>
      <c r="BJ14" s="11">
        <f ca="1">((COUNTIFS(SWISSW!$I:$I,WINS_NO_MIRROR!$A14,SWISSW!$J:$J,WINS_NO_MIRROR!BJ$1,SWISSW!$F:$F,"Won")+COUNTIFS(SWISSW!$I:$I,WINS_NO_MIRROR!BJ$1,SWISSW!$J:$J,WINS_NO_MIRROR!$A14,SWISSW!$F:$F,"Lost")))*IF(ROW()=COLUMN(),0,1)</f>
        <v>0</v>
      </c>
      <c r="BK14" s="11">
        <f ca="1">((COUNTIFS(SWISSW!$I:$I,WINS_NO_MIRROR!$A14,SWISSW!$J:$J,WINS_NO_MIRROR!BK$1,SWISSW!$F:$F,"Won")+COUNTIFS(SWISSW!$I:$I,WINS_NO_MIRROR!BK$1,SWISSW!$J:$J,WINS_NO_MIRROR!$A14,SWISSW!$F:$F,"Lost")))*IF(ROW()=COLUMN(),0,1)</f>
        <v>0</v>
      </c>
      <c r="BL14" s="11">
        <f ca="1">((COUNTIFS(SWISSW!$I:$I,WINS_NO_MIRROR!$A14,SWISSW!$J:$J,WINS_NO_MIRROR!BL$1,SWISSW!$F:$F,"Won")+COUNTIFS(SWISSW!$I:$I,WINS_NO_MIRROR!BL$1,SWISSW!$J:$J,WINS_NO_MIRROR!$A14,SWISSW!$F:$F,"Lost")))*IF(ROW()=COLUMN(),0,1)</f>
        <v>0</v>
      </c>
    </row>
    <row r="15" spans="1:64" s="6" customFormat="1" ht="55" customHeight="1" x14ac:dyDescent="0.25">
      <c r="A15" s="3" t="str">
        <f ca="1">MATCHUP!A15</f>
        <v>Gruul Monsters</v>
      </c>
      <c r="B15" s="11">
        <f ca="1">((COUNTIFS(SWISSW!$I:$I,WINS_NO_MIRROR!$A15,SWISSW!$J:$J,WINS_NO_MIRROR!B$1,SWISSW!$F:$F,"Won")+COUNTIFS(SWISSW!$I:$I,WINS_NO_MIRROR!B$1,SWISSW!$J:$J,WINS_NO_MIRROR!$A15,SWISSW!$F:$F,"Lost")))*IF(ROW()=COLUMN(),0,1)</f>
        <v>13</v>
      </c>
      <c r="C15" s="11">
        <f ca="1">((COUNTIFS(SWISSW!$I:$I,WINS_NO_MIRROR!$A15,SWISSW!$J:$J,WINS_NO_MIRROR!C$1,SWISSW!$F:$F,"Won")+COUNTIFS(SWISSW!$I:$I,WINS_NO_MIRROR!C$1,SWISSW!$J:$J,WINS_NO_MIRROR!$A15,SWISSW!$F:$F,"Lost")))*IF(ROW()=COLUMN(),0,1)</f>
        <v>7</v>
      </c>
      <c r="D15" s="11">
        <f ca="1">((COUNTIFS(SWISSW!$I:$I,WINS_NO_MIRROR!$A15,SWISSW!$J:$J,WINS_NO_MIRROR!D$1,SWISSW!$F:$F,"Won")+COUNTIFS(SWISSW!$I:$I,WINS_NO_MIRROR!D$1,SWISSW!$J:$J,WINS_NO_MIRROR!$A15,SWISSW!$F:$F,"Lost")))*IF(ROW()=COLUMN(),0,1)</f>
        <v>9</v>
      </c>
      <c r="E15" s="11">
        <f ca="1">((COUNTIFS(SWISSW!$I:$I,WINS_NO_MIRROR!$A15,SWISSW!$J:$J,WINS_NO_MIRROR!E$1,SWISSW!$F:$F,"Won")+COUNTIFS(SWISSW!$I:$I,WINS_NO_MIRROR!E$1,SWISSW!$J:$J,WINS_NO_MIRROR!$A15,SWISSW!$F:$F,"Lost")))*IF(ROW()=COLUMN(),0,1)</f>
        <v>8</v>
      </c>
      <c r="F15" s="11">
        <f ca="1">((COUNTIFS(SWISSW!$I:$I,WINS_NO_MIRROR!$A15,SWISSW!$J:$J,WINS_NO_MIRROR!F$1,SWISSW!$F:$F,"Won")+COUNTIFS(SWISSW!$I:$I,WINS_NO_MIRROR!F$1,SWISSW!$J:$J,WINS_NO_MIRROR!$A15,SWISSW!$F:$F,"Lost")))*IF(ROW()=COLUMN(),0,1)</f>
        <v>5</v>
      </c>
      <c r="G15" s="11">
        <f ca="1">((COUNTIFS(SWISSW!$I:$I,WINS_NO_MIRROR!$A15,SWISSW!$J:$J,WINS_NO_MIRROR!G$1,SWISSW!$F:$F,"Won")+COUNTIFS(SWISSW!$I:$I,WINS_NO_MIRROR!G$1,SWISSW!$J:$J,WINS_NO_MIRROR!$A15,SWISSW!$F:$F,"Lost")))*IF(ROW()=COLUMN(),0,1)</f>
        <v>6</v>
      </c>
      <c r="H15" s="11">
        <f ca="1">((COUNTIFS(SWISSW!$I:$I,WINS_NO_MIRROR!$A15,SWISSW!$J:$J,WINS_NO_MIRROR!H$1,SWISSW!$F:$F,"Won")+COUNTIFS(SWISSW!$I:$I,WINS_NO_MIRROR!H$1,SWISSW!$J:$J,WINS_NO_MIRROR!$A15,SWISSW!$F:$F,"Lost")))*IF(ROW()=COLUMN(),0,1)</f>
        <v>1</v>
      </c>
      <c r="I15" s="11">
        <f ca="1">((COUNTIFS(SWISSW!$I:$I,WINS_NO_MIRROR!$A15,SWISSW!$J:$J,WINS_NO_MIRROR!I$1,SWISSW!$F:$F,"Won")+COUNTIFS(SWISSW!$I:$I,WINS_NO_MIRROR!I$1,SWISSW!$J:$J,WINS_NO_MIRROR!$A15,SWISSW!$F:$F,"Lost")))*IF(ROW()=COLUMN(),0,1)</f>
        <v>3</v>
      </c>
      <c r="J15" s="11">
        <f ca="1">((COUNTIFS(SWISSW!$I:$I,WINS_NO_MIRROR!$A15,SWISSW!$J:$J,WINS_NO_MIRROR!J$1,SWISSW!$F:$F,"Won")+COUNTIFS(SWISSW!$I:$I,WINS_NO_MIRROR!J$1,SWISSW!$J:$J,WINS_NO_MIRROR!$A15,SWISSW!$F:$F,"Lost")))*IF(ROW()=COLUMN(),0,1)</f>
        <v>5</v>
      </c>
      <c r="K15" s="11">
        <f ca="1">((COUNTIFS(SWISSW!$I:$I,WINS_NO_MIRROR!$A15,SWISSW!$J:$J,WINS_NO_MIRROR!K$1,SWISSW!$F:$F,"Won")+COUNTIFS(SWISSW!$I:$I,WINS_NO_MIRROR!K$1,SWISSW!$J:$J,WINS_NO_MIRROR!$A15,SWISSW!$F:$F,"Lost")))*IF(ROW()=COLUMN(),0,1)</f>
        <v>0</v>
      </c>
      <c r="L15" s="11">
        <f ca="1">((COUNTIFS(SWISSW!$I:$I,WINS_NO_MIRROR!$A15,SWISSW!$J:$J,WINS_NO_MIRROR!L$1,SWISSW!$F:$F,"Won")+COUNTIFS(SWISSW!$I:$I,WINS_NO_MIRROR!L$1,SWISSW!$J:$J,WINS_NO_MIRROR!$A15,SWISSW!$F:$F,"Lost")))*IF(ROW()=COLUMN(),0,1)</f>
        <v>3</v>
      </c>
      <c r="M15" s="11">
        <f ca="1">((COUNTIFS(SWISSW!$I:$I,WINS_NO_MIRROR!$A15,SWISSW!$J:$J,WINS_NO_MIRROR!M$1,SWISSW!$F:$F,"Won")+COUNTIFS(SWISSW!$I:$I,WINS_NO_MIRROR!M$1,SWISSW!$J:$J,WINS_NO_MIRROR!$A15,SWISSW!$F:$F,"Lost")))*IF(ROW()=COLUMN(),0,1)</f>
        <v>2</v>
      </c>
      <c r="N15" s="11">
        <f ca="1">((COUNTIFS(SWISSW!$I:$I,WINS_NO_MIRROR!$A15,SWISSW!$J:$J,WINS_NO_MIRROR!N$1,SWISSW!$F:$F,"Won")+COUNTIFS(SWISSW!$I:$I,WINS_NO_MIRROR!N$1,SWISSW!$J:$J,WINS_NO_MIRROR!$A15,SWISSW!$F:$F,"Lost")))*IF(ROW()=COLUMN(),0,1)</f>
        <v>1</v>
      </c>
      <c r="O15" s="11">
        <f ca="1">((COUNTIFS(SWISSW!$I:$I,WINS_NO_MIRROR!$A15,SWISSW!$J:$J,WINS_NO_MIRROR!O$1,SWISSW!$F:$F,"Won")+COUNTIFS(SWISSW!$I:$I,WINS_NO_MIRROR!O$1,SWISSW!$J:$J,WINS_NO_MIRROR!$A15,SWISSW!$F:$F,"Lost")))*IF(ROW()=COLUMN(),0,1)</f>
        <v>0</v>
      </c>
      <c r="P15" s="11">
        <f ca="1">((COUNTIFS(SWISSW!$I:$I,WINS_NO_MIRROR!$A15,SWISSW!$J:$J,WINS_NO_MIRROR!P$1,SWISSW!$F:$F,"Won")+COUNTIFS(SWISSW!$I:$I,WINS_NO_MIRROR!P$1,SWISSW!$J:$J,WINS_NO_MIRROR!$A15,SWISSW!$F:$F,"Lost")))*IF(ROW()=COLUMN(),0,1)</f>
        <v>4</v>
      </c>
      <c r="Q15" s="11">
        <f ca="1">((COUNTIFS(SWISSW!$I:$I,WINS_NO_MIRROR!$A15,SWISSW!$J:$J,WINS_NO_MIRROR!Q$1,SWISSW!$F:$F,"Won")+COUNTIFS(SWISSW!$I:$I,WINS_NO_MIRROR!Q$1,SWISSW!$J:$J,WINS_NO_MIRROR!$A15,SWISSW!$F:$F,"Lost")))*IF(ROW()=COLUMN(),0,1)</f>
        <v>4</v>
      </c>
      <c r="R15" s="11">
        <f ca="1">((COUNTIFS(SWISSW!$I:$I,WINS_NO_MIRROR!$A15,SWISSW!$J:$J,WINS_NO_MIRROR!R$1,SWISSW!$F:$F,"Won")+COUNTIFS(SWISSW!$I:$I,WINS_NO_MIRROR!R$1,SWISSW!$J:$J,WINS_NO_MIRROR!$A15,SWISSW!$F:$F,"Lost")))*IF(ROW()=COLUMN(),0,1)</f>
        <v>3</v>
      </c>
      <c r="S15" s="11">
        <f ca="1">((COUNTIFS(SWISSW!$I:$I,WINS_NO_MIRROR!$A15,SWISSW!$J:$J,WINS_NO_MIRROR!S$1,SWISSW!$F:$F,"Won")+COUNTIFS(SWISSW!$I:$I,WINS_NO_MIRROR!S$1,SWISSW!$J:$J,WINS_NO_MIRROR!$A15,SWISSW!$F:$F,"Lost")))*IF(ROW()=COLUMN(),0,1)</f>
        <v>2</v>
      </c>
      <c r="T15" s="11">
        <f ca="1">((COUNTIFS(SWISSW!$I:$I,WINS_NO_MIRROR!$A15,SWISSW!$J:$J,WINS_NO_MIRROR!T$1,SWISSW!$F:$F,"Won")+COUNTIFS(SWISSW!$I:$I,WINS_NO_MIRROR!T$1,SWISSW!$J:$J,WINS_NO_MIRROR!$A15,SWISSW!$F:$F,"Lost")))*IF(ROW()=COLUMN(),0,1)</f>
        <v>2</v>
      </c>
      <c r="U15" s="11">
        <f ca="1">((COUNTIFS(SWISSW!$I:$I,WINS_NO_MIRROR!$A15,SWISSW!$J:$J,WINS_NO_MIRROR!U$1,SWISSW!$F:$F,"Won")+COUNTIFS(SWISSW!$I:$I,WINS_NO_MIRROR!U$1,SWISSW!$J:$J,WINS_NO_MIRROR!$A15,SWISSW!$F:$F,"Lost")))*IF(ROW()=COLUMN(),0,1)</f>
        <v>0</v>
      </c>
      <c r="V15" s="11">
        <f ca="1">((COUNTIFS(SWISSW!$I:$I,WINS_NO_MIRROR!$A15,SWISSW!$J:$J,WINS_NO_MIRROR!V$1,SWISSW!$F:$F,"Won")+COUNTIFS(SWISSW!$I:$I,WINS_NO_MIRROR!V$1,SWISSW!$J:$J,WINS_NO_MIRROR!$A15,SWISSW!$F:$F,"Lost")))*IF(ROW()=COLUMN(),0,1)</f>
        <v>1</v>
      </c>
      <c r="W15" s="11">
        <f ca="1">((COUNTIFS(SWISSW!$I:$I,WINS_NO_MIRROR!$A15,SWISSW!$J:$J,WINS_NO_MIRROR!W$1,SWISSW!$F:$F,"Won")+COUNTIFS(SWISSW!$I:$I,WINS_NO_MIRROR!W$1,SWISSW!$J:$J,WINS_NO_MIRROR!$A15,SWISSW!$F:$F,"Lost")))*IF(ROW()=COLUMN(),0,1)</f>
        <v>0</v>
      </c>
      <c r="X15" s="11">
        <f ca="1">((COUNTIFS(SWISSW!$I:$I,WINS_NO_MIRROR!$A15,SWISSW!$J:$J,WINS_NO_MIRROR!X$1,SWISSW!$F:$F,"Won")+COUNTIFS(SWISSW!$I:$I,WINS_NO_MIRROR!X$1,SWISSW!$J:$J,WINS_NO_MIRROR!$A15,SWISSW!$F:$F,"Lost")))*IF(ROW()=COLUMN(),0,1)</f>
        <v>1</v>
      </c>
      <c r="Y15" s="11">
        <f ca="1">((COUNTIFS(SWISSW!$I:$I,WINS_NO_MIRROR!$A15,SWISSW!$J:$J,WINS_NO_MIRROR!Y$1,SWISSW!$F:$F,"Won")+COUNTIFS(SWISSW!$I:$I,WINS_NO_MIRROR!Y$1,SWISSW!$J:$J,WINS_NO_MIRROR!$A15,SWISSW!$F:$F,"Lost")))*IF(ROW()=COLUMN(),0,1)</f>
        <v>3</v>
      </c>
      <c r="Z15" s="11">
        <f ca="1">((COUNTIFS(SWISSW!$I:$I,WINS_NO_MIRROR!$A15,SWISSW!$J:$J,WINS_NO_MIRROR!Z$1,SWISSW!$F:$F,"Won")+COUNTIFS(SWISSW!$I:$I,WINS_NO_MIRROR!Z$1,SWISSW!$J:$J,WINS_NO_MIRROR!$A15,SWISSW!$F:$F,"Lost")))*IF(ROW()=COLUMN(),0,1)</f>
        <v>0</v>
      </c>
      <c r="AA15" s="11">
        <f ca="1">((COUNTIFS(SWISSW!$I:$I,WINS_NO_MIRROR!$A15,SWISSW!$J:$J,WINS_NO_MIRROR!AA$1,SWISSW!$F:$F,"Won")+COUNTIFS(SWISSW!$I:$I,WINS_NO_MIRROR!AA$1,SWISSW!$J:$J,WINS_NO_MIRROR!$A15,SWISSW!$F:$F,"Lost")))*IF(ROW()=COLUMN(),0,1)</f>
        <v>0</v>
      </c>
      <c r="AB15" s="11">
        <f ca="1">((COUNTIFS(SWISSW!$I:$I,WINS_NO_MIRROR!$A15,SWISSW!$J:$J,WINS_NO_MIRROR!AB$1,SWISSW!$F:$F,"Won")+COUNTIFS(SWISSW!$I:$I,WINS_NO_MIRROR!AB$1,SWISSW!$J:$J,WINS_NO_MIRROR!$A15,SWISSW!$F:$F,"Lost")))*IF(ROW()=COLUMN(),0,1)</f>
        <v>1</v>
      </c>
      <c r="AC15" s="11">
        <f ca="1">((COUNTIFS(SWISSW!$I:$I,WINS_NO_MIRROR!$A15,SWISSW!$J:$J,WINS_NO_MIRROR!AC$1,SWISSW!$F:$F,"Won")+COUNTIFS(SWISSW!$I:$I,WINS_NO_MIRROR!AC$1,SWISSW!$J:$J,WINS_NO_MIRROR!$A15,SWISSW!$F:$F,"Lost")))*IF(ROW()=COLUMN(),0,1)</f>
        <v>0</v>
      </c>
      <c r="AD15" s="11">
        <f ca="1">((COUNTIFS(SWISSW!$I:$I,WINS_NO_MIRROR!$A15,SWISSW!$J:$J,WINS_NO_MIRROR!AD$1,SWISSW!$F:$F,"Won")+COUNTIFS(SWISSW!$I:$I,WINS_NO_MIRROR!AD$1,SWISSW!$J:$J,WINS_NO_MIRROR!$A15,SWISSW!$F:$F,"Lost")))*IF(ROW()=COLUMN(),0,1)</f>
        <v>0</v>
      </c>
      <c r="AE15" s="11">
        <f ca="1">((COUNTIFS(SWISSW!$I:$I,WINS_NO_MIRROR!$A15,SWISSW!$J:$J,WINS_NO_MIRROR!AE$1,SWISSW!$F:$F,"Won")+COUNTIFS(SWISSW!$I:$I,WINS_NO_MIRROR!AE$1,SWISSW!$J:$J,WINS_NO_MIRROR!$A15,SWISSW!$F:$F,"Lost")))*IF(ROW()=COLUMN(),0,1)</f>
        <v>0</v>
      </c>
      <c r="AF15" s="11">
        <f ca="1">((COUNTIFS(SWISSW!$I:$I,WINS_NO_MIRROR!$A15,SWISSW!$J:$J,WINS_NO_MIRROR!AF$1,SWISSW!$F:$F,"Won")+COUNTIFS(SWISSW!$I:$I,WINS_NO_MIRROR!AF$1,SWISSW!$J:$J,WINS_NO_MIRROR!$A15,SWISSW!$F:$F,"Lost")))*IF(ROW()=COLUMN(),0,1)</f>
        <v>0</v>
      </c>
      <c r="AG15" s="11">
        <f ca="1">((COUNTIFS(SWISSW!$I:$I,WINS_NO_MIRROR!$A15,SWISSW!$J:$J,WINS_NO_MIRROR!AG$1,SWISSW!$F:$F,"Won")+COUNTIFS(SWISSW!$I:$I,WINS_NO_MIRROR!AG$1,SWISSW!$J:$J,WINS_NO_MIRROR!$A15,SWISSW!$F:$F,"Lost")))*IF(ROW()=COLUMN(),0,1)</f>
        <v>0</v>
      </c>
      <c r="AH15" s="11">
        <f ca="1">((COUNTIFS(SWISSW!$I:$I,WINS_NO_MIRROR!$A15,SWISSW!$J:$J,WINS_NO_MIRROR!AH$1,SWISSW!$F:$F,"Won")+COUNTIFS(SWISSW!$I:$I,WINS_NO_MIRROR!AH$1,SWISSW!$J:$J,WINS_NO_MIRROR!$A15,SWISSW!$F:$F,"Lost")))*IF(ROW()=COLUMN(),0,1)</f>
        <v>0</v>
      </c>
      <c r="AI15" s="11">
        <f ca="1">((COUNTIFS(SWISSW!$I:$I,WINS_NO_MIRROR!$A15,SWISSW!$J:$J,WINS_NO_MIRROR!AI$1,SWISSW!$F:$F,"Won")+COUNTIFS(SWISSW!$I:$I,WINS_NO_MIRROR!AI$1,SWISSW!$J:$J,WINS_NO_MIRROR!$A15,SWISSW!$F:$F,"Lost")))*IF(ROW()=COLUMN(),0,1)</f>
        <v>0</v>
      </c>
      <c r="AJ15" s="11">
        <f ca="1">((COUNTIFS(SWISSW!$I:$I,WINS_NO_MIRROR!$A15,SWISSW!$J:$J,WINS_NO_MIRROR!AJ$1,SWISSW!$F:$F,"Won")+COUNTIFS(SWISSW!$I:$I,WINS_NO_MIRROR!AJ$1,SWISSW!$J:$J,WINS_NO_MIRROR!$A15,SWISSW!$F:$F,"Lost")))*IF(ROW()=COLUMN(),0,1)</f>
        <v>1</v>
      </c>
      <c r="AK15" s="11">
        <f ca="1">((COUNTIFS(SWISSW!$I:$I,WINS_NO_MIRROR!$A15,SWISSW!$J:$J,WINS_NO_MIRROR!AK$1,SWISSW!$F:$F,"Won")+COUNTIFS(SWISSW!$I:$I,WINS_NO_MIRROR!AK$1,SWISSW!$J:$J,WINS_NO_MIRROR!$A15,SWISSW!$F:$F,"Lost")))*IF(ROW()=COLUMN(),0,1)</f>
        <v>0</v>
      </c>
      <c r="AL15" s="11">
        <f ca="1">((COUNTIFS(SWISSW!$I:$I,WINS_NO_MIRROR!$A15,SWISSW!$J:$J,WINS_NO_MIRROR!AL$1,SWISSW!$F:$F,"Won")+COUNTIFS(SWISSW!$I:$I,WINS_NO_MIRROR!AL$1,SWISSW!$J:$J,WINS_NO_MIRROR!$A15,SWISSW!$F:$F,"Lost")))*IF(ROW()=COLUMN(),0,1)</f>
        <v>0</v>
      </c>
      <c r="AM15" s="11">
        <f ca="1">((COUNTIFS(SWISSW!$I:$I,WINS_NO_MIRROR!$A15,SWISSW!$J:$J,WINS_NO_MIRROR!AM$1,SWISSW!$F:$F,"Won")+COUNTIFS(SWISSW!$I:$I,WINS_NO_MIRROR!AM$1,SWISSW!$J:$J,WINS_NO_MIRROR!$A15,SWISSW!$F:$F,"Lost")))*IF(ROW()=COLUMN(),0,1)</f>
        <v>0</v>
      </c>
      <c r="AN15" s="11">
        <f ca="1">((COUNTIFS(SWISSW!$I:$I,WINS_NO_MIRROR!$A15,SWISSW!$J:$J,WINS_NO_MIRROR!AN$1,SWISSW!$F:$F,"Won")+COUNTIFS(SWISSW!$I:$I,WINS_NO_MIRROR!AN$1,SWISSW!$J:$J,WINS_NO_MIRROR!$A15,SWISSW!$F:$F,"Lost")))*IF(ROW()=COLUMN(),0,1)</f>
        <v>0</v>
      </c>
      <c r="AO15" s="11">
        <f ca="1">((COUNTIFS(SWISSW!$I:$I,WINS_NO_MIRROR!$A15,SWISSW!$J:$J,WINS_NO_MIRROR!AO$1,SWISSW!$F:$F,"Won")+COUNTIFS(SWISSW!$I:$I,WINS_NO_MIRROR!AO$1,SWISSW!$J:$J,WINS_NO_MIRROR!$A15,SWISSW!$F:$F,"Lost")))*IF(ROW()=COLUMN(),0,1)</f>
        <v>0</v>
      </c>
      <c r="AP15" s="11">
        <f ca="1">((COUNTIFS(SWISSW!$I:$I,WINS_NO_MIRROR!$A15,SWISSW!$J:$J,WINS_NO_MIRROR!AP$1,SWISSW!$F:$F,"Won")+COUNTIFS(SWISSW!$I:$I,WINS_NO_MIRROR!AP$1,SWISSW!$J:$J,WINS_NO_MIRROR!$A15,SWISSW!$F:$F,"Lost")))*IF(ROW()=COLUMN(),0,1)</f>
        <v>0</v>
      </c>
      <c r="AQ15" s="11">
        <f ca="1">((COUNTIFS(SWISSW!$I:$I,WINS_NO_MIRROR!$A15,SWISSW!$J:$J,WINS_NO_MIRROR!AQ$1,SWISSW!$F:$F,"Won")+COUNTIFS(SWISSW!$I:$I,WINS_NO_MIRROR!AQ$1,SWISSW!$J:$J,WINS_NO_MIRROR!$A15,SWISSW!$F:$F,"Lost")))*IF(ROW()=COLUMN(),0,1)</f>
        <v>0</v>
      </c>
      <c r="AR15" s="11">
        <f ca="1">((COUNTIFS(SWISSW!$I:$I,WINS_NO_MIRROR!$A15,SWISSW!$J:$J,WINS_NO_MIRROR!AR$1,SWISSW!$F:$F,"Won")+COUNTIFS(SWISSW!$I:$I,WINS_NO_MIRROR!AR$1,SWISSW!$J:$J,WINS_NO_MIRROR!$A15,SWISSW!$F:$F,"Lost")))*IF(ROW()=COLUMN(),0,1)</f>
        <v>0</v>
      </c>
      <c r="AS15" s="11">
        <f ca="1">((COUNTIFS(SWISSW!$I:$I,WINS_NO_MIRROR!$A15,SWISSW!$J:$J,WINS_NO_MIRROR!AS$1,SWISSW!$F:$F,"Won")+COUNTIFS(SWISSW!$I:$I,WINS_NO_MIRROR!AS$1,SWISSW!$J:$J,WINS_NO_MIRROR!$A15,SWISSW!$F:$F,"Lost")))*IF(ROW()=COLUMN(),0,1)</f>
        <v>0</v>
      </c>
      <c r="AT15" s="11">
        <f ca="1">((COUNTIFS(SWISSW!$I:$I,WINS_NO_MIRROR!$A15,SWISSW!$J:$J,WINS_NO_MIRROR!AT$1,SWISSW!$F:$F,"Won")+COUNTIFS(SWISSW!$I:$I,WINS_NO_MIRROR!AT$1,SWISSW!$J:$J,WINS_NO_MIRROR!$A15,SWISSW!$F:$F,"Lost")))*IF(ROW()=COLUMN(),0,1)</f>
        <v>1</v>
      </c>
      <c r="AU15" s="11">
        <f ca="1">((COUNTIFS(SWISSW!$I:$I,WINS_NO_MIRROR!$A15,SWISSW!$J:$J,WINS_NO_MIRROR!AU$1,SWISSW!$F:$F,"Won")+COUNTIFS(SWISSW!$I:$I,WINS_NO_MIRROR!AU$1,SWISSW!$J:$J,WINS_NO_MIRROR!$A15,SWISSW!$F:$F,"Lost")))*IF(ROW()=COLUMN(),0,1)</f>
        <v>0</v>
      </c>
      <c r="AV15" s="11">
        <f ca="1">((COUNTIFS(SWISSW!$I:$I,WINS_NO_MIRROR!$A15,SWISSW!$J:$J,WINS_NO_MIRROR!AV$1,SWISSW!$F:$F,"Won")+COUNTIFS(SWISSW!$I:$I,WINS_NO_MIRROR!AV$1,SWISSW!$J:$J,WINS_NO_MIRROR!$A15,SWISSW!$F:$F,"Lost")))*IF(ROW()=COLUMN(),0,1)</f>
        <v>0</v>
      </c>
      <c r="AW15" s="11">
        <f ca="1">((COUNTIFS(SWISSW!$I:$I,WINS_NO_MIRROR!$A15,SWISSW!$J:$J,WINS_NO_MIRROR!AW$1,SWISSW!$F:$F,"Won")+COUNTIFS(SWISSW!$I:$I,WINS_NO_MIRROR!AW$1,SWISSW!$J:$J,WINS_NO_MIRROR!$A15,SWISSW!$F:$F,"Lost")))*IF(ROW()=COLUMN(),0,1)</f>
        <v>0</v>
      </c>
      <c r="AX15" s="11">
        <f ca="1">((COUNTIFS(SWISSW!$I:$I,WINS_NO_MIRROR!$A15,SWISSW!$J:$J,WINS_NO_MIRROR!AX$1,SWISSW!$F:$F,"Won")+COUNTIFS(SWISSW!$I:$I,WINS_NO_MIRROR!AX$1,SWISSW!$J:$J,WINS_NO_MIRROR!$A15,SWISSW!$F:$F,"Lost")))*IF(ROW()=COLUMN(),0,1)</f>
        <v>0</v>
      </c>
      <c r="AY15" s="11">
        <f ca="1">((COUNTIFS(SWISSW!$I:$I,WINS_NO_MIRROR!$A15,SWISSW!$J:$J,WINS_NO_MIRROR!AY$1,SWISSW!$F:$F,"Won")+COUNTIFS(SWISSW!$I:$I,WINS_NO_MIRROR!AY$1,SWISSW!$J:$J,WINS_NO_MIRROR!$A15,SWISSW!$F:$F,"Lost")))*IF(ROW()=COLUMN(),0,1)</f>
        <v>0</v>
      </c>
      <c r="AZ15" s="11">
        <f ca="1">((COUNTIFS(SWISSW!$I:$I,WINS_NO_MIRROR!$A15,SWISSW!$J:$J,WINS_NO_MIRROR!AZ$1,SWISSW!$F:$F,"Won")+COUNTIFS(SWISSW!$I:$I,WINS_NO_MIRROR!AZ$1,SWISSW!$J:$J,WINS_NO_MIRROR!$A15,SWISSW!$F:$F,"Lost")))*IF(ROW()=COLUMN(),0,1)</f>
        <v>0</v>
      </c>
      <c r="BA15" s="11">
        <f ca="1">((COUNTIFS(SWISSW!$I:$I,WINS_NO_MIRROR!$A15,SWISSW!$J:$J,WINS_NO_MIRROR!BA$1,SWISSW!$F:$F,"Won")+COUNTIFS(SWISSW!$I:$I,WINS_NO_MIRROR!BA$1,SWISSW!$J:$J,WINS_NO_MIRROR!$A15,SWISSW!$F:$F,"Lost")))*IF(ROW()=COLUMN(),0,1)</f>
        <v>0</v>
      </c>
      <c r="BB15" s="11">
        <f ca="1">((COUNTIFS(SWISSW!$I:$I,WINS_NO_MIRROR!$A15,SWISSW!$J:$J,WINS_NO_MIRROR!BB$1,SWISSW!$F:$F,"Won")+COUNTIFS(SWISSW!$I:$I,WINS_NO_MIRROR!BB$1,SWISSW!$J:$J,WINS_NO_MIRROR!$A15,SWISSW!$F:$F,"Lost")))*IF(ROW()=COLUMN(),0,1)</f>
        <v>0</v>
      </c>
      <c r="BC15" s="11">
        <f ca="1">((COUNTIFS(SWISSW!$I:$I,WINS_NO_MIRROR!$A15,SWISSW!$J:$J,WINS_NO_MIRROR!BC$1,SWISSW!$F:$F,"Won")+COUNTIFS(SWISSW!$I:$I,WINS_NO_MIRROR!BC$1,SWISSW!$J:$J,WINS_NO_MIRROR!$A15,SWISSW!$F:$F,"Lost")))*IF(ROW()=COLUMN(),0,1)</f>
        <v>0</v>
      </c>
      <c r="BD15" s="11">
        <f ca="1">((COUNTIFS(SWISSW!$I:$I,WINS_NO_MIRROR!$A15,SWISSW!$J:$J,WINS_NO_MIRROR!BD$1,SWISSW!$F:$F,"Won")+COUNTIFS(SWISSW!$I:$I,WINS_NO_MIRROR!BD$1,SWISSW!$J:$J,WINS_NO_MIRROR!$A15,SWISSW!$F:$F,"Lost")))*IF(ROW()=COLUMN(),0,1)</f>
        <v>0</v>
      </c>
      <c r="BE15" s="11">
        <f ca="1">((COUNTIFS(SWISSW!$I:$I,WINS_NO_MIRROR!$A15,SWISSW!$J:$J,WINS_NO_MIRROR!BE$1,SWISSW!$F:$F,"Won")+COUNTIFS(SWISSW!$I:$I,WINS_NO_MIRROR!BE$1,SWISSW!$J:$J,WINS_NO_MIRROR!$A15,SWISSW!$F:$F,"Lost")))*IF(ROW()=COLUMN(),0,1)</f>
        <v>0</v>
      </c>
      <c r="BF15" s="11">
        <f ca="1">((COUNTIFS(SWISSW!$I:$I,WINS_NO_MIRROR!$A15,SWISSW!$J:$J,WINS_NO_MIRROR!BF$1,SWISSW!$F:$F,"Won")+COUNTIFS(SWISSW!$I:$I,WINS_NO_MIRROR!BF$1,SWISSW!$J:$J,WINS_NO_MIRROR!$A15,SWISSW!$F:$F,"Lost")))*IF(ROW()=COLUMN(),0,1)</f>
        <v>0</v>
      </c>
      <c r="BG15" s="11">
        <f ca="1">((COUNTIFS(SWISSW!$I:$I,WINS_NO_MIRROR!$A15,SWISSW!$J:$J,WINS_NO_MIRROR!BG$1,SWISSW!$F:$F,"Won")+COUNTIFS(SWISSW!$I:$I,WINS_NO_MIRROR!BG$1,SWISSW!$J:$J,WINS_NO_MIRROR!$A15,SWISSW!$F:$F,"Lost")))*IF(ROW()=COLUMN(),0,1)</f>
        <v>0</v>
      </c>
      <c r="BH15" s="11">
        <f ca="1">((COUNTIFS(SWISSW!$I:$I,WINS_NO_MIRROR!$A15,SWISSW!$J:$J,WINS_NO_MIRROR!BH$1,SWISSW!$F:$F,"Won")+COUNTIFS(SWISSW!$I:$I,WINS_NO_MIRROR!BH$1,SWISSW!$J:$J,WINS_NO_MIRROR!$A15,SWISSW!$F:$F,"Lost")))*IF(ROW()=COLUMN(),0,1)</f>
        <v>0</v>
      </c>
      <c r="BI15" s="11">
        <f ca="1">((COUNTIFS(SWISSW!$I:$I,WINS_NO_MIRROR!$A15,SWISSW!$J:$J,WINS_NO_MIRROR!BI$1,SWISSW!$F:$F,"Won")+COUNTIFS(SWISSW!$I:$I,WINS_NO_MIRROR!BI$1,SWISSW!$J:$J,WINS_NO_MIRROR!$A15,SWISSW!$F:$F,"Lost")))*IF(ROW()=COLUMN(),0,1)</f>
        <v>2</v>
      </c>
      <c r="BJ15" s="11">
        <f ca="1">((COUNTIFS(SWISSW!$I:$I,WINS_NO_MIRROR!$A15,SWISSW!$J:$J,WINS_NO_MIRROR!BJ$1,SWISSW!$F:$F,"Won")+COUNTIFS(SWISSW!$I:$I,WINS_NO_MIRROR!BJ$1,SWISSW!$J:$J,WINS_NO_MIRROR!$A15,SWISSW!$F:$F,"Lost")))*IF(ROW()=COLUMN(),0,1)</f>
        <v>0</v>
      </c>
      <c r="BK15" s="11">
        <f ca="1">((COUNTIFS(SWISSW!$I:$I,WINS_NO_MIRROR!$A15,SWISSW!$J:$J,WINS_NO_MIRROR!BK$1,SWISSW!$F:$F,"Won")+COUNTIFS(SWISSW!$I:$I,WINS_NO_MIRROR!BK$1,SWISSW!$J:$J,WINS_NO_MIRROR!$A15,SWISSW!$F:$F,"Lost")))*IF(ROW()=COLUMN(),0,1)</f>
        <v>1</v>
      </c>
      <c r="BL15" s="11">
        <f ca="1">((COUNTIFS(SWISSW!$I:$I,WINS_NO_MIRROR!$A15,SWISSW!$J:$J,WINS_NO_MIRROR!BL$1,SWISSW!$F:$F,"Won")+COUNTIFS(SWISSW!$I:$I,WINS_NO_MIRROR!BL$1,SWISSW!$J:$J,WINS_NO_MIRROR!$A15,SWISSW!$F:$F,"Lost")))*IF(ROW()=COLUMN(),0,1)</f>
        <v>0</v>
      </c>
    </row>
    <row r="16" spans="1:64" s="6" customFormat="1" ht="55" customHeight="1" x14ac:dyDescent="0.25">
      <c r="A16" s="3" t="str">
        <f ca="1">MATCHUP!A16</f>
        <v>Jeskai Ephemerate</v>
      </c>
      <c r="B16" s="11">
        <f ca="1">((COUNTIFS(SWISSW!$I:$I,WINS_NO_MIRROR!$A16,SWISSW!$J:$J,WINS_NO_MIRROR!B$1,SWISSW!$F:$F,"Won")+COUNTIFS(SWISSW!$I:$I,WINS_NO_MIRROR!B$1,SWISSW!$J:$J,WINS_NO_MIRROR!$A16,SWISSW!$F:$F,"Lost")))*IF(ROW()=COLUMN(),0,1)</f>
        <v>14</v>
      </c>
      <c r="C16" s="11">
        <f ca="1">((COUNTIFS(SWISSW!$I:$I,WINS_NO_MIRROR!$A16,SWISSW!$J:$J,WINS_NO_MIRROR!C$1,SWISSW!$F:$F,"Won")+COUNTIFS(SWISSW!$I:$I,WINS_NO_MIRROR!C$1,SWISSW!$J:$J,WINS_NO_MIRROR!$A16,SWISSW!$F:$F,"Lost")))*IF(ROW()=COLUMN(),0,1)</f>
        <v>7</v>
      </c>
      <c r="D16" s="11">
        <f ca="1">((COUNTIFS(SWISSW!$I:$I,WINS_NO_MIRROR!$A16,SWISSW!$J:$J,WINS_NO_MIRROR!D$1,SWISSW!$F:$F,"Won")+COUNTIFS(SWISSW!$I:$I,WINS_NO_MIRROR!D$1,SWISSW!$J:$J,WINS_NO_MIRROR!$A16,SWISSW!$F:$F,"Lost")))*IF(ROW()=COLUMN(),0,1)</f>
        <v>7</v>
      </c>
      <c r="E16" s="11">
        <f ca="1">((COUNTIFS(SWISSW!$I:$I,WINS_NO_MIRROR!$A16,SWISSW!$J:$J,WINS_NO_MIRROR!E$1,SWISSW!$F:$F,"Won")+COUNTIFS(SWISSW!$I:$I,WINS_NO_MIRROR!E$1,SWISSW!$J:$J,WINS_NO_MIRROR!$A16,SWISSW!$F:$F,"Lost")))*IF(ROW()=COLUMN(),0,1)</f>
        <v>8</v>
      </c>
      <c r="F16" s="11">
        <f ca="1">((COUNTIFS(SWISSW!$I:$I,WINS_NO_MIRROR!$A16,SWISSW!$J:$J,WINS_NO_MIRROR!F$1,SWISSW!$F:$F,"Won")+COUNTIFS(SWISSW!$I:$I,WINS_NO_MIRROR!F$1,SWISSW!$J:$J,WINS_NO_MIRROR!$A16,SWISSW!$F:$F,"Lost")))*IF(ROW()=COLUMN(),0,1)</f>
        <v>5</v>
      </c>
      <c r="G16" s="11">
        <f ca="1">((COUNTIFS(SWISSW!$I:$I,WINS_NO_MIRROR!$A16,SWISSW!$J:$J,WINS_NO_MIRROR!G$1,SWISSW!$F:$F,"Won")+COUNTIFS(SWISSW!$I:$I,WINS_NO_MIRROR!G$1,SWISSW!$J:$J,WINS_NO_MIRROR!$A16,SWISSW!$F:$F,"Lost")))*IF(ROW()=COLUMN(),0,1)</f>
        <v>9</v>
      </c>
      <c r="H16" s="11">
        <f ca="1">((COUNTIFS(SWISSW!$I:$I,WINS_NO_MIRROR!$A16,SWISSW!$J:$J,WINS_NO_MIRROR!H$1,SWISSW!$F:$F,"Won")+COUNTIFS(SWISSW!$I:$I,WINS_NO_MIRROR!H$1,SWISSW!$J:$J,WINS_NO_MIRROR!$A16,SWISSW!$F:$F,"Lost")))*IF(ROW()=COLUMN(),0,1)</f>
        <v>1</v>
      </c>
      <c r="I16" s="11">
        <f ca="1">((COUNTIFS(SWISSW!$I:$I,WINS_NO_MIRROR!$A16,SWISSW!$J:$J,WINS_NO_MIRROR!I$1,SWISSW!$F:$F,"Won")+COUNTIFS(SWISSW!$I:$I,WINS_NO_MIRROR!I$1,SWISSW!$J:$J,WINS_NO_MIRROR!$A16,SWISSW!$F:$F,"Lost")))*IF(ROW()=COLUMN(),0,1)</f>
        <v>3</v>
      </c>
      <c r="J16" s="11">
        <f ca="1">((COUNTIFS(SWISSW!$I:$I,WINS_NO_MIRROR!$A16,SWISSW!$J:$J,WINS_NO_MIRROR!J$1,SWISSW!$F:$F,"Won")+COUNTIFS(SWISSW!$I:$I,WINS_NO_MIRROR!J$1,SWISSW!$J:$J,WINS_NO_MIRROR!$A16,SWISSW!$F:$F,"Lost")))*IF(ROW()=COLUMN(),0,1)</f>
        <v>4</v>
      </c>
      <c r="K16" s="11">
        <f ca="1">((COUNTIFS(SWISSW!$I:$I,WINS_NO_MIRROR!$A16,SWISSW!$J:$J,WINS_NO_MIRROR!K$1,SWISSW!$F:$F,"Won")+COUNTIFS(SWISSW!$I:$I,WINS_NO_MIRROR!K$1,SWISSW!$J:$J,WINS_NO_MIRROR!$A16,SWISSW!$F:$F,"Lost")))*IF(ROW()=COLUMN(),0,1)</f>
        <v>3</v>
      </c>
      <c r="L16" s="11">
        <f ca="1">((COUNTIFS(SWISSW!$I:$I,WINS_NO_MIRROR!$A16,SWISSW!$J:$J,WINS_NO_MIRROR!L$1,SWISSW!$F:$F,"Won")+COUNTIFS(SWISSW!$I:$I,WINS_NO_MIRROR!L$1,SWISSW!$J:$J,WINS_NO_MIRROR!$A16,SWISSW!$F:$F,"Lost")))*IF(ROW()=COLUMN(),0,1)</f>
        <v>0</v>
      </c>
      <c r="M16" s="11">
        <f ca="1">((COUNTIFS(SWISSW!$I:$I,WINS_NO_MIRROR!$A16,SWISSW!$J:$J,WINS_NO_MIRROR!M$1,SWISSW!$F:$F,"Won")+COUNTIFS(SWISSW!$I:$I,WINS_NO_MIRROR!M$1,SWISSW!$J:$J,WINS_NO_MIRROR!$A16,SWISSW!$F:$F,"Lost")))*IF(ROW()=COLUMN(),0,1)</f>
        <v>3</v>
      </c>
      <c r="N16" s="11">
        <f ca="1">((COUNTIFS(SWISSW!$I:$I,WINS_NO_MIRROR!$A16,SWISSW!$J:$J,WINS_NO_MIRROR!N$1,SWISSW!$F:$F,"Won")+COUNTIFS(SWISSW!$I:$I,WINS_NO_MIRROR!N$1,SWISSW!$J:$J,WINS_NO_MIRROR!$A16,SWISSW!$F:$F,"Lost")))*IF(ROW()=COLUMN(),0,1)</f>
        <v>1</v>
      </c>
      <c r="O16" s="11">
        <f ca="1">((COUNTIFS(SWISSW!$I:$I,WINS_NO_MIRROR!$A16,SWISSW!$J:$J,WINS_NO_MIRROR!O$1,SWISSW!$F:$F,"Won")+COUNTIFS(SWISSW!$I:$I,WINS_NO_MIRROR!O$1,SWISSW!$J:$J,WINS_NO_MIRROR!$A16,SWISSW!$F:$F,"Lost")))*IF(ROW()=COLUMN(),0,1)</f>
        <v>2</v>
      </c>
      <c r="P16" s="11">
        <f ca="1">((COUNTIFS(SWISSW!$I:$I,WINS_NO_MIRROR!$A16,SWISSW!$J:$J,WINS_NO_MIRROR!P$1,SWISSW!$F:$F,"Won")+COUNTIFS(SWISSW!$I:$I,WINS_NO_MIRROR!P$1,SWISSW!$J:$J,WINS_NO_MIRROR!$A16,SWISSW!$F:$F,"Lost")))*IF(ROW()=COLUMN(),0,1)</f>
        <v>0</v>
      </c>
      <c r="Q16" s="11">
        <f ca="1">((COUNTIFS(SWISSW!$I:$I,WINS_NO_MIRROR!$A16,SWISSW!$J:$J,WINS_NO_MIRROR!Q$1,SWISSW!$F:$F,"Won")+COUNTIFS(SWISSW!$I:$I,WINS_NO_MIRROR!Q$1,SWISSW!$J:$J,WINS_NO_MIRROR!$A16,SWISSW!$F:$F,"Lost")))*IF(ROW()=COLUMN(),0,1)</f>
        <v>0</v>
      </c>
      <c r="R16" s="11">
        <f ca="1">((COUNTIFS(SWISSW!$I:$I,WINS_NO_MIRROR!$A16,SWISSW!$J:$J,WINS_NO_MIRROR!R$1,SWISSW!$F:$F,"Won")+COUNTIFS(SWISSW!$I:$I,WINS_NO_MIRROR!R$1,SWISSW!$J:$J,WINS_NO_MIRROR!$A16,SWISSW!$F:$F,"Lost")))*IF(ROW()=COLUMN(),0,1)</f>
        <v>2</v>
      </c>
      <c r="S16" s="11">
        <f ca="1">((COUNTIFS(SWISSW!$I:$I,WINS_NO_MIRROR!$A16,SWISSW!$J:$J,WINS_NO_MIRROR!S$1,SWISSW!$F:$F,"Won")+COUNTIFS(SWISSW!$I:$I,WINS_NO_MIRROR!S$1,SWISSW!$J:$J,WINS_NO_MIRROR!$A16,SWISSW!$F:$F,"Lost")))*IF(ROW()=COLUMN(),0,1)</f>
        <v>0</v>
      </c>
      <c r="T16" s="11">
        <f ca="1">((COUNTIFS(SWISSW!$I:$I,WINS_NO_MIRROR!$A16,SWISSW!$J:$J,WINS_NO_MIRROR!T$1,SWISSW!$F:$F,"Won")+COUNTIFS(SWISSW!$I:$I,WINS_NO_MIRROR!T$1,SWISSW!$J:$J,WINS_NO_MIRROR!$A16,SWISSW!$F:$F,"Lost")))*IF(ROW()=COLUMN(),0,1)</f>
        <v>0</v>
      </c>
      <c r="U16" s="11">
        <f ca="1">((COUNTIFS(SWISSW!$I:$I,WINS_NO_MIRROR!$A16,SWISSW!$J:$J,WINS_NO_MIRROR!U$1,SWISSW!$F:$F,"Won")+COUNTIFS(SWISSW!$I:$I,WINS_NO_MIRROR!U$1,SWISSW!$J:$J,WINS_NO_MIRROR!$A16,SWISSW!$F:$F,"Lost")))*IF(ROW()=COLUMN(),0,1)</f>
        <v>1</v>
      </c>
      <c r="V16" s="11">
        <f ca="1">((COUNTIFS(SWISSW!$I:$I,WINS_NO_MIRROR!$A16,SWISSW!$J:$J,WINS_NO_MIRROR!V$1,SWISSW!$F:$F,"Won")+COUNTIFS(SWISSW!$I:$I,WINS_NO_MIRROR!V$1,SWISSW!$J:$J,WINS_NO_MIRROR!$A16,SWISSW!$F:$F,"Lost")))*IF(ROW()=COLUMN(),0,1)</f>
        <v>1</v>
      </c>
      <c r="W16" s="11">
        <f ca="1">((COUNTIFS(SWISSW!$I:$I,WINS_NO_MIRROR!$A16,SWISSW!$J:$J,WINS_NO_MIRROR!W$1,SWISSW!$F:$F,"Won")+COUNTIFS(SWISSW!$I:$I,WINS_NO_MIRROR!W$1,SWISSW!$J:$J,WINS_NO_MIRROR!$A16,SWISSW!$F:$F,"Lost")))*IF(ROW()=COLUMN(),0,1)</f>
        <v>1</v>
      </c>
      <c r="X16" s="11">
        <f ca="1">((COUNTIFS(SWISSW!$I:$I,WINS_NO_MIRROR!$A16,SWISSW!$J:$J,WINS_NO_MIRROR!X$1,SWISSW!$F:$F,"Won")+COUNTIFS(SWISSW!$I:$I,WINS_NO_MIRROR!X$1,SWISSW!$J:$J,WINS_NO_MIRROR!$A16,SWISSW!$F:$F,"Lost")))*IF(ROW()=COLUMN(),0,1)</f>
        <v>0</v>
      </c>
      <c r="Y16" s="11">
        <f ca="1">((COUNTIFS(SWISSW!$I:$I,WINS_NO_MIRROR!$A16,SWISSW!$J:$J,WINS_NO_MIRROR!Y$1,SWISSW!$F:$F,"Won")+COUNTIFS(SWISSW!$I:$I,WINS_NO_MIRROR!Y$1,SWISSW!$J:$J,WINS_NO_MIRROR!$A16,SWISSW!$F:$F,"Lost")))*IF(ROW()=COLUMN(),0,1)</f>
        <v>0</v>
      </c>
      <c r="Z16" s="11">
        <f ca="1">((COUNTIFS(SWISSW!$I:$I,WINS_NO_MIRROR!$A16,SWISSW!$J:$J,WINS_NO_MIRROR!Z$1,SWISSW!$F:$F,"Won")+COUNTIFS(SWISSW!$I:$I,WINS_NO_MIRROR!Z$1,SWISSW!$J:$J,WINS_NO_MIRROR!$A16,SWISSW!$F:$F,"Lost")))*IF(ROW()=COLUMN(),0,1)</f>
        <v>1</v>
      </c>
      <c r="AA16" s="11">
        <f ca="1">((COUNTIFS(SWISSW!$I:$I,WINS_NO_MIRROR!$A16,SWISSW!$J:$J,WINS_NO_MIRROR!AA$1,SWISSW!$F:$F,"Won")+COUNTIFS(SWISSW!$I:$I,WINS_NO_MIRROR!AA$1,SWISSW!$J:$J,WINS_NO_MIRROR!$A16,SWISSW!$F:$F,"Lost")))*IF(ROW()=COLUMN(),0,1)</f>
        <v>0</v>
      </c>
      <c r="AB16" s="11">
        <f ca="1">((COUNTIFS(SWISSW!$I:$I,WINS_NO_MIRROR!$A16,SWISSW!$J:$J,WINS_NO_MIRROR!AB$1,SWISSW!$F:$F,"Won")+COUNTIFS(SWISSW!$I:$I,WINS_NO_MIRROR!AB$1,SWISSW!$J:$J,WINS_NO_MIRROR!$A16,SWISSW!$F:$F,"Lost")))*IF(ROW()=COLUMN(),0,1)</f>
        <v>0</v>
      </c>
      <c r="AC16" s="11">
        <f ca="1">((COUNTIFS(SWISSW!$I:$I,WINS_NO_MIRROR!$A16,SWISSW!$J:$J,WINS_NO_MIRROR!AC$1,SWISSW!$F:$F,"Won")+COUNTIFS(SWISSW!$I:$I,WINS_NO_MIRROR!AC$1,SWISSW!$J:$J,WINS_NO_MIRROR!$A16,SWISSW!$F:$F,"Lost")))*IF(ROW()=COLUMN(),0,1)</f>
        <v>0</v>
      </c>
      <c r="AD16" s="11">
        <f ca="1">((COUNTIFS(SWISSW!$I:$I,WINS_NO_MIRROR!$A16,SWISSW!$J:$J,WINS_NO_MIRROR!AD$1,SWISSW!$F:$F,"Won")+COUNTIFS(SWISSW!$I:$I,WINS_NO_MIRROR!AD$1,SWISSW!$J:$J,WINS_NO_MIRROR!$A16,SWISSW!$F:$F,"Lost")))*IF(ROW()=COLUMN(),0,1)</f>
        <v>0</v>
      </c>
      <c r="AE16" s="11">
        <f ca="1">((COUNTIFS(SWISSW!$I:$I,WINS_NO_MIRROR!$A16,SWISSW!$J:$J,WINS_NO_MIRROR!AE$1,SWISSW!$F:$F,"Won")+COUNTIFS(SWISSW!$I:$I,WINS_NO_MIRROR!AE$1,SWISSW!$J:$J,WINS_NO_MIRROR!$A16,SWISSW!$F:$F,"Lost")))*IF(ROW()=COLUMN(),0,1)</f>
        <v>0</v>
      </c>
      <c r="AF16" s="11">
        <f ca="1">((COUNTIFS(SWISSW!$I:$I,WINS_NO_MIRROR!$A16,SWISSW!$J:$J,WINS_NO_MIRROR!AF$1,SWISSW!$F:$F,"Won")+COUNTIFS(SWISSW!$I:$I,WINS_NO_MIRROR!AF$1,SWISSW!$J:$J,WINS_NO_MIRROR!$A16,SWISSW!$F:$F,"Lost")))*IF(ROW()=COLUMN(),0,1)</f>
        <v>1</v>
      </c>
      <c r="AG16" s="11">
        <f ca="1">((COUNTIFS(SWISSW!$I:$I,WINS_NO_MIRROR!$A16,SWISSW!$J:$J,WINS_NO_MIRROR!AG$1,SWISSW!$F:$F,"Won")+COUNTIFS(SWISSW!$I:$I,WINS_NO_MIRROR!AG$1,SWISSW!$J:$J,WINS_NO_MIRROR!$A16,SWISSW!$F:$F,"Lost")))*IF(ROW()=COLUMN(),0,1)</f>
        <v>0</v>
      </c>
      <c r="AH16" s="11">
        <f ca="1">((COUNTIFS(SWISSW!$I:$I,WINS_NO_MIRROR!$A16,SWISSW!$J:$J,WINS_NO_MIRROR!AH$1,SWISSW!$F:$F,"Won")+COUNTIFS(SWISSW!$I:$I,WINS_NO_MIRROR!AH$1,SWISSW!$J:$J,WINS_NO_MIRROR!$A16,SWISSW!$F:$F,"Lost")))*IF(ROW()=COLUMN(),0,1)</f>
        <v>1</v>
      </c>
      <c r="AI16" s="11">
        <f ca="1">((COUNTIFS(SWISSW!$I:$I,WINS_NO_MIRROR!$A16,SWISSW!$J:$J,WINS_NO_MIRROR!AI$1,SWISSW!$F:$F,"Won")+COUNTIFS(SWISSW!$I:$I,WINS_NO_MIRROR!AI$1,SWISSW!$J:$J,WINS_NO_MIRROR!$A16,SWISSW!$F:$F,"Lost")))*IF(ROW()=COLUMN(),0,1)</f>
        <v>0</v>
      </c>
      <c r="AJ16" s="11">
        <f ca="1">((COUNTIFS(SWISSW!$I:$I,WINS_NO_MIRROR!$A16,SWISSW!$J:$J,WINS_NO_MIRROR!AJ$1,SWISSW!$F:$F,"Won")+COUNTIFS(SWISSW!$I:$I,WINS_NO_MIRROR!AJ$1,SWISSW!$J:$J,WINS_NO_MIRROR!$A16,SWISSW!$F:$F,"Lost")))*IF(ROW()=COLUMN(),0,1)</f>
        <v>1</v>
      </c>
      <c r="AK16" s="11">
        <f ca="1">((COUNTIFS(SWISSW!$I:$I,WINS_NO_MIRROR!$A16,SWISSW!$J:$J,WINS_NO_MIRROR!AK$1,SWISSW!$F:$F,"Won")+COUNTIFS(SWISSW!$I:$I,WINS_NO_MIRROR!AK$1,SWISSW!$J:$J,WINS_NO_MIRROR!$A16,SWISSW!$F:$F,"Lost")))*IF(ROW()=COLUMN(),0,1)</f>
        <v>0</v>
      </c>
      <c r="AL16" s="11">
        <f ca="1">((COUNTIFS(SWISSW!$I:$I,WINS_NO_MIRROR!$A16,SWISSW!$J:$J,WINS_NO_MIRROR!AL$1,SWISSW!$F:$F,"Won")+COUNTIFS(SWISSW!$I:$I,WINS_NO_MIRROR!AL$1,SWISSW!$J:$J,WINS_NO_MIRROR!$A16,SWISSW!$F:$F,"Lost")))*IF(ROW()=COLUMN(),0,1)</f>
        <v>0</v>
      </c>
      <c r="AM16" s="11">
        <f ca="1">((COUNTIFS(SWISSW!$I:$I,WINS_NO_MIRROR!$A16,SWISSW!$J:$J,WINS_NO_MIRROR!AM$1,SWISSW!$F:$F,"Won")+COUNTIFS(SWISSW!$I:$I,WINS_NO_MIRROR!AM$1,SWISSW!$J:$J,WINS_NO_MIRROR!$A16,SWISSW!$F:$F,"Lost")))*IF(ROW()=COLUMN(),0,1)</f>
        <v>0</v>
      </c>
      <c r="AN16" s="11">
        <f ca="1">((COUNTIFS(SWISSW!$I:$I,WINS_NO_MIRROR!$A16,SWISSW!$J:$J,WINS_NO_MIRROR!AN$1,SWISSW!$F:$F,"Won")+COUNTIFS(SWISSW!$I:$I,WINS_NO_MIRROR!AN$1,SWISSW!$J:$J,WINS_NO_MIRROR!$A16,SWISSW!$F:$F,"Lost")))*IF(ROW()=COLUMN(),0,1)</f>
        <v>0</v>
      </c>
      <c r="AO16" s="11">
        <f ca="1">((COUNTIFS(SWISSW!$I:$I,WINS_NO_MIRROR!$A16,SWISSW!$J:$J,WINS_NO_MIRROR!AO$1,SWISSW!$F:$F,"Won")+COUNTIFS(SWISSW!$I:$I,WINS_NO_MIRROR!AO$1,SWISSW!$J:$J,WINS_NO_MIRROR!$A16,SWISSW!$F:$F,"Lost")))*IF(ROW()=COLUMN(),0,1)</f>
        <v>1</v>
      </c>
      <c r="AP16" s="11">
        <f ca="1">((COUNTIFS(SWISSW!$I:$I,WINS_NO_MIRROR!$A16,SWISSW!$J:$J,WINS_NO_MIRROR!AP$1,SWISSW!$F:$F,"Won")+COUNTIFS(SWISSW!$I:$I,WINS_NO_MIRROR!AP$1,SWISSW!$J:$J,WINS_NO_MIRROR!$A16,SWISSW!$F:$F,"Lost")))*IF(ROW()=COLUMN(),0,1)</f>
        <v>0</v>
      </c>
      <c r="AQ16" s="11">
        <f ca="1">((COUNTIFS(SWISSW!$I:$I,WINS_NO_MIRROR!$A16,SWISSW!$J:$J,WINS_NO_MIRROR!AQ$1,SWISSW!$F:$F,"Won")+COUNTIFS(SWISSW!$I:$I,WINS_NO_MIRROR!AQ$1,SWISSW!$J:$J,WINS_NO_MIRROR!$A16,SWISSW!$F:$F,"Lost")))*IF(ROW()=COLUMN(),0,1)</f>
        <v>0</v>
      </c>
      <c r="AR16" s="11">
        <f ca="1">((COUNTIFS(SWISSW!$I:$I,WINS_NO_MIRROR!$A16,SWISSW!$J:$J,WINS_NO_MIRROR!AR$1,SWISSW!$F:$F,"Won")+COUNTIFS(SWISSW!$I:$I,WINS_NO_MIRROR!AR$1,SWISSW!$J:$J,WINS_NO_MIRROR!$A16,SWISSW!$F:$F,"Lost")))*IF(ROW()=COLUMN(),0,1)</f>
        <v>0</v>
      </c>
      <c r="AS16" s="11">
        <f ca="1">((COUNTIFS(SWISSW!$I:$I,WINS_NO_MIRROR!$A16,SWISSW!$J:$J,WINS_NO_MIRROR!AS$1,SWISSW!$F:$F,"Won")+COUNTIFS(SWISSW!$I:$I,WINS_NO_MIRROR!AS$1,SWISSW!$J:$J,WINS_NO_MIRROR!$A16,SWISSW!$F:$F,"Lost")))*IF(ROW()=COLUMN(),0,1)</f>
        <v>0</v>
      </c>
      <c r="AT16" s="11">
        <f ca="1">((COUNTIFS(SWISSW!$I:$I,WINS_NO_MIRROR!$A16,SWISSW!$J:$J,WINS_NO_MIRROR!AT$1,SWISSW!$F:$F,"Won")+COUNTIFS(SWISSW!$I:$I,WINS_NO_MIRROR!AT$1,SWISSW!$J:$J,WINS_NO_MIRROR!$A16,SWISSW!$F:$F,"Lost")))*IF(ROW()=COLUMN(),0,1)</f>
        <v>0</v>
      </c>
      <c r="AU16" s="11">
        <f ca="1">((COUNTIFS(SWISSW!$I:$I,WINS_NO_MIRROR!$A16,SWISSW!$J:$J,WINS_NO_MIRROR!AU$1,SWISSW!$F:$F,"Won")+COUNTIFS(SWISSW!$I:$I,WINS_NO_MIRROR!AU$1,SWISSW!$J:$J,WINS_NO_MIRROR!$A16,SWISSW!$F:$F,"Lost")))*IF(ROW()=COLUMN(),0,1)</f>
        <v>0</v>
      </c>
      <c r="AV16" s="11">
        <f ca="1">((COUNTIFS(SWISSW!$I:$I,WINS_NO_MIRROR!$A16,SWISSW!$J:$J,WINS_NO_MIRROR!AV$1,SWISSW!$F:$F,"Won")+COUNTIFS(SWISSW!$I:$I,WINS_NO_MIRROR!AV$1,SWISSW!$J:$J,WINS_NO_MIRROR!$A16,SWISSW!$F:$F,"Lost")))*IF(ROW()=COLUMN(),0,1)</f>
        <v>1</v>
      </c>
      <c r="AW16" s="11">
        <f ca="1">((COUNTIFS(SWISSW!$I:$I,WINS_NO_MIRROR!$A16,SWISSW!$J:$J,WINS_NO_MIRROR!AW$1,SWISSW!$F:$F,"Won")+COUNTIFS(SWISSW!$I:$I,WINS_NO_MIRROR!AW$1,SWISSW!$J:$J,WINS_NO_MIRROR!$A16,SWISSW!$F:$F,"Lost")))*IF(ROW()=COLUMN(),0,1)</f>
        <v>0</v>
      </c>
      <c r="AX16" s="11">
        <f ca="1">((COUNTIFS(SWISSW!$I:$I,WINS_NO_MIRROR!$A16,SWISSW!$J:$J,WINS_NO_MIRROR!AX$1,SWISSW!$F:$F,"Won")+COUNTIFS(SWISSW!$I:$I,WINS_NO_MIRROR!AX$1,SWISSW!$J:$J,WINS_NO_MIRROR!$A16,SWISSW!$F:$F,"Lost")))*IF(ROW()=COLUMN(),0,1)</f>
        <v>0</v>
      </c>
      <c r="AY16" s="11">
        <f ca="1">((COUNTIFS(SWISSW!$I:$I,WINS_NO_MIRROR!$A16,SWISSW!$J:$J,WINS_NO_MIRROR!AY$1,SWISSW!$F:$F,"Won")+COUNTIFS(SWISSW!$I:$I,WINS_NO_MIRROR!AY$1,SWISSW!$J:$J,WINS_NO_MIRROR!$A16,SWISSW!$F:$F,"Lost")))*IF(ROW()=COLUMN(),0,1)</f>
        <v>0</v>
      </c>
      <c r="AZ16" s="11">
        <f ca="1">((COUNTIFS(SWISSW!$I:$I,WINS_NO_MIRROR!$A16,SWISSW!$J:$J,WINS_NO_MIRROR!AZ$1,SWISSW!$F:$F,"Won")+COUNTIFS(SWISSW!$I:$I,WINS_NO_MIRROR!AZ$1,SWISSW!$J:$J,WINS_NO_MIRROR!$A16,SWISSW!$F:$F,"Lost")))*IF(ROW()=COLUMN(),0,1)</f>
        <v>0</v>
      </c>
      <c r="BA16" s="11">
        <f ca="1">((COUNTIFS(SWISSW!$I:$I,WINS_NO_MIRROR!$A16,SWISSW!$J:$J,WINS_NO_MIRROR!BA$1,SWISSW!$F:$F,"Won")+COUNTIFS(SWISSW!$I:$I,WINS_NO_MIRROR!BA$1,SWISSW!$J:$J,WINS_NO_MIRROR!$A16,SWISSW!$F:$F,"Lost")))*IF(ROW()=COLUMN(),0,1)</f>
        <v>0</v>
      </c>
      <c r="BB16" s="11">
        <f ca="1">((COUNTIFS(SWISSW!$I:$I,WINS_NO_MIRROR!$A16,SWISSW!$J:$J,WINS_NO_MIRROR!BB$1,SWISSW!$F:$F,"Won")+COUNTIFS(SWISSW!$I:$I,WINS_NO_MIRROR!BB$1,SWISSW!$J:$J,WINS_NO_MIRROR!$A16,SWISSW!$F:$F,"Lost")))*IF(ROW()=COLUMN(),0,1)</f>
        <v>0</v>
      </c>
      <c r="BC16" s="11">
        <f ca="1">((COUNTIFS(SWISSW!$I:$I,WINS_NO_MIRROR!$A16,SWISSW!$J:$J,WINS_NO_MIRROR!BC$1,SWISSW!$F:$F,"Won")+COUNTIFS(SWISSW!$I:$I,WINS_NO_MIRROR!BC$1,SWISSW!$J:$J,WINS_NO_MIRROR!$A16,SWISSW!$F:$F,"Lost")))*IF(ROW()=COLUMN(),0,1)</f>
        <v>0</v>
      </c>
      <c r="BD16" s="11">
        <f ca="1">((COUNTIFS(SWISSW!$I:$I,WINS_NO_MIRROR!$A16,SWISSW!$J:$J,WINS_NO_MIRROR!BD$1,SWISSW!$F:$F,"Won")+COUNTIFS(SWISSW!$I:$I,WINS_NO_MIRROR!BD$1,SWISSW!$J:$J,WINS_NO_MIRROR!$A16,SWISSW!$F:$F,"Lost")))*IF(ROW()=COLUMN(),0,1)</f>
        <v>0</v>
      </c>
      <c r="BE16" s="11">
        <f ca="1">((COUNTIFS(SWISSW!$I:$I,WINS_NO_MIRROR!$A16,SWISSW!$J:$J,WINS_NO_MIRROR!BE$1,SWISSW!$F:$F,"Won")+COUNTIFS(SWISSW!$I:$I,WINS_NO_MIRROR!BE$1,SWISSW!$J:$J,WINS_NO_MIRROR!$A16,SWISSW!$F:$F,"Lost")))*IF(ROW()=COLUMN(),0,1)</f>
        <v>0</v>
      </c>
      <c r="BF16" s="11">
        <f ca="1">((COUNTIFS(SWISSW!$I:$I,WINS_NO_MIRROR!$A16,SWISSW!$J:$J,WINS_NO_MIRROR!BF$1,SWISSW!$F:$F,"Won")+COUNTIFS(SWISSW!$I:$I,WINS_NO_MIRROR!BF$1,SWISSW!$J:$J,WINS_NO_MIRROR!$A16,SWISSW!$F:$F,"Lost")))*IF(ROW()=COLUMN(),0,1)</f>
        <v>0</v>
      </c>
      <c r="BG16" s="11">
        <f ca="1">((COUNTIFS(SWISSW!$I:$I,WINS_NO_MIRROR!$A16,SWISSW!$J:$J,WINS_NO_MIRROR!BG$1,SWISSW!$F:$F,"Won")+COUNTIFS(SWISSW!$I:$I,WINS_NO_MIRROR!BG$1,SWISSW!$J:$J,WINS_NO_MIRROR!$A16,SWISSW!$F:$F,"Lost")))*IF(ROW()=COLUMN(),0,1)</f>
        <v>0</v>
      </c>
      <c r="BH16" s="11">
        <f ca="1">((COUNTIFS(SWISSW!$I:$I,WINS_NO_MIRROR!$A16,SWISSW!$J:$J,WINS_NO_MIRROR!BH$1,SWISSW!$F:$F,"Won")+COUNTIFS(SWISSW!$I:$I,WINS_NO_MIRROR!BH$1,SWISSW!$J:$J,WINS_NO_MIRROR!$A16,SWISSW!$F:$F,"Lost")))*IF(ROW()=COLUMN(),0,1)</f>
        <v>1</v>
      </c>
      <c r="BI16" s="11">
        <f ca="1">((COUNTIFS(SWISSW!$I:$I,WINS_NO_MIRROR!$A16,SWISSW!$J:$J,WINS_NO_MIRROR!BI$1,SWISSW!$F:$F,"Won")+COUNTIFS(SWISSW!$I:$I,WINS_NO_MIRROR!BI$1,SWISSW!$J:$J,WINS_NO_MIRROR!$A16,SWISSW!$F:$F,"Lost")))*IF(ROW()=COLUMN(),0,1)</f>
        <v>0</v>
      </c>
      <c r="BJ16" s="11">
        <f ca="1">((COUNTIFS(SWISSW!$I:$I,WINS_NO_MIRROR!$A16,SWISSW!$J:$J,WINS_NO_MIRROR!BJ$1,SWISSW!$F:$F,"Won")+COUNTIFS(SWISSW!$I:$I,WINS_NO_MIRROR!BJ$1,SWISSW!$J:$J,WINS_NO_MIRROR!$A16,SWISSW!$F:$F,"Lost")))*IF(ROW()=COLUMN(),0,1)</f>
        <v>0</v>
      </c>
      <c r="BK16" s="11">
        <f ca="1">((COUNTIFS(SWISSW!$I:$I,WINS_NO_MIRROR!$A16,SWISSW!$J:$J,WINS_NO_MIRROR!BK$1,SWISSW!$F:$F,"Won")+COUNTIFS(SWISSW!$I:$I,WINS_NO_MIRROR!BK$1,SWISSW!$J:$J,WINS_NO_MIRROR!$A16,SWISSW!$F:$F,"Lost")))*IF(ROW()=COLUMN(),0,1)</f>
        <v>0</v>
      </c>
      <c r="BL16" s="11">
        <f ca="1">((COUNTIFS(SWISSW!$I:$I,WINS_NO_MIRROR!$A16,SWISSW!$J:$J,WINS_NO_MIRROR!BL$1,SWISSW!$F:$F,"Won")+COUNTIFS(SWISSW!$I:$I,WINS_NO_MIRROR!BL$1,SWISSW!$J:$J,WINS_NO_MIRROR!$A16,SWISSW!$F:$F,"Lost")))*IF(ROW()=COLUMN(),0,1)</f>
        <v>0</v>
      </c>
    </row>
    <row r="17" spans="1:64" s="6" customFormat="1" ht="55" customHeight="1" x14ac:dyDescent="0.25">
      <c r="A17" s="3" t="str">
        <f ca="1">MATCHUP!A17</f>
        <v>Dimir Terror</v>
      </c>
      <c r="B17" s="11">
        <f ca="1">((COUNTIFS(SWISSW!$I:$I,WINS_NO_MIRROR!$A17,SWISSW!$J:$J,WINS_NO_MIRROR!B$1,SWISSW!$F:$F,"Won")+COUNTIFS(SWISSW!$I:$I,WINS_NO_MIRROR!B$1,SWISSW!$J:$J,WINS_NO_MIRROR!$A17,SWISSW!$F:$F,"Lost")))*IF(ROW()=COLUMN(),0,1)</f>
        <v>3</v>
      </c>
      <c r="C17" s="11">
        <f ca="1">((COUNTIFS(SWISSW!$I:$I,WINS_NO_MIRROR!$A17,SWISSW!$J:$J,WINS_NO_MIRROR!C$1,SWISSW!$F:$F,"Won")+COUNTIFS(SWISSW!$I:$I,WINS_NO_MIRROR!C$1,SWISSW!$J:$J,WINS_NO_MIRROR!$A17,SWISSW!$F:$F,"Lost")))*IF(ROW()=COLUMN(),0,1)</f>
        <v>7</v>
      </c>
      <c r="D17" s="11">
        <f ca="1">((COUNTIFS(SWISSW!$I:$I,WINS_NO_MIRROR!$A17,SWISSW!$J:$J,WINS_NO_MIRROR!D$1,SWISSW!$F:$F,"Won")+COUNTIFS(SWISSW!$I:$I,WINS_NO_MIRROR!D$1,SWISSW!$J:$J,WINS_NO_MIRROR!$A17,SWISSW!$F:$F,"Lost")))*IF(ROW()=COLUMN(),0,1)</f>
        <v>4</v>
      </c>
      <c r="E17" s="11">
        <f ca="1">((COUNTIFS(SWISSW!$I:$I,WINS_NO_MIRROR!$A17,SWISSW!$J:$J,WINS_NO_MIRROR!E$1,SWISSW!$F:$F,"Won")+COUNTIFS(SWISSW!$I:$I,WINS_NO_MIRROR!E$1,SWISSW!$J:$J,WINS_NO_MIRROR!$A17,SWISSW!$F:$F,"Lost")))*IF(ROW()=COLUMN(),0,1)</f>
        <v>6</v>
      </c>
      <c r="F17" s="11">
        <f ca="1">((COUNTIFS(SWISSW!$I:$I,WINS_NO_MIRROR!$A17,SWISSW!$J:$J,WINS_NO_MIRROR!F$1,SWISSW!$F:$F,"Won")+COUNTIFS(SWISSW!$I:$I,WINS_NO_MIRROR!F$1,SWISSW!$J:$J,WINS_NO_MIRROR!$A17,SWISSW!$F:$F,"Lost")))*IF(ROW()=COLUMN(),0,1)</f>
        <v>8</v>
      </c>
      <c r="G17" s="11">
        <f ca="1">((COUNTIFS(SWISSW!$I:$I,WINS_NO_MIRROR!$A17,SWISSW!$J:$J,WINS_NO_MIRROR!G$1,SWISSW!$F:$F,"Won")+COUNTIFS(SWISSW!$I:$I,WINS_NO_MIRROR!G$1,SWISSW!$J:$J,WINS_NO_MIRROR!$A17,SWISSW!$F:$F,"Lost")))*IF(ROW()=COLUMN(),0,1)</f>
        <v>7</v>
      </c>
      <c r="H17" s="11">
        <f ca="1">((COUNTIFS(SWISSW!$I:$I,WINS_NO_MIRROR!$A17,SWISSW!$J:$J,WINS_NO_MIRROR!H$1,SWISSW!$F:$F,"Won")+COUNTIFS(SWISSW!$I:$I,WINS_NO_MIRROR!H$1,SWISSW!$J:$J,WINS_NO_MIRROR!$A17,SWISSW!$F:$F,"Lost")))*IF(ROW()=COLUMN(),0,1)</f>
        <v>1</v>
      </c>
      <c r="I17" s="11">
        <f ca="1">((COUNTIFS(SWISSW!$I:$I,WINS_NO_MIRROR!$A17,SWISSW!$J:$J,WINS_NO_MIRROR!I$1,SWISSW!$F:$F,"Won")+COUNTIFS(SWISSW!$I:$I,WINS_NO_MIRROR!I$1,SWISSW!$J:$J,WINS_NO_MIRROR!$A17,SWISSW!$F:$F,"Lost")))*IF(ROW()=COLUMN(),0,1)</f>
        <v>4</v>
      </c>
      <c r="J17" s="11">
        <f ca="1">((COUNTIFS(SWISSW!$I:$I,WINS_NO_MIRROR!$A17,SWISSW!$J:$J,WINS_NO_MIRROR!J$1,SWISSW!$F:$F,"Won")+COUNTIFS(SWISSW!$I:$I,WINS_NO_MIRROR!J$1,SWISSW!$J:$J,WINS_NO_MIRROR!$A17,SWISSW!$F:$F,"Lost")))*IF(ROW()=COLUMN(),0,1)</f>
        <v>1</v>
      </c>
      <c r="K17" s="11">
        <f ca="1">((COUNTIFS(SWISSW!$I:$I,WINS_NO_MIRROR!$A17,SWISSW!$J:$J,WINS_NO_MIRROR!K$1,SWISSW!$F:$F,"Won")+COUNTIFS(SWISSW!$I:$I,WINS_NO_MIRROR!K$1,SWISSW!$J:$J,WINS_NO_MIRROR!$A17,SWISSW!$F:$F,"Lost")))*IF(ROW()=COLUMN(),0,1)</f>
        <v>1</v>
      </c>
      <c r="L17" s="11">
        <f ca="1">((COUNTIFS(SWISSW!$I:$I,WINS_NO_MIRROR!$A17,SWISSW!$J:$J,WINS_NO_MIRROR!L$1,SWISSW!$F:$F,"Won")+COUNTIFS(SWISSW!$I:$I,WINS_NO_MIRROR!L$1,SWISSW!$J:$J,WINS_NO_MIRROR!$A17,SWISSW!$F:$F,"Lost")))*IF(ROW()=COLUMN(),0,1)</f>
        <v>1</v>
      </c>
      <c r="M17" s="11">
        <f ca="1">((COUNTIFS(SWISSW!$I:$I,WINS_NO_MIRROR!$A17,SWISSW!$J:$J,WINS_NO_MIRROR!M$1,SWISSW!$F:$F,"Won")+COUNTIFS(SWISSW!$I:$I,WINS_NO_MIRROR!M$1,SWISSW!$J:$J,WINS_NO_MIRROR!$A17,SWISSW!$F:$F,"Lost")))*IF(ROW()=COLUMN(),0,1)</f>
        <v>2</v>
      </c>
      <c r="N17" s="11">
        <f ca="1">((COUNTIFS(SWISSW!$I:$I,WINS_NO_MIRROR!$A17,SWISSW!$J:$J,WINS_NO_MIRROR!N$1,SWISSW!$F:$F,"Won")+COUNTIFS(SWISSW!$I:$I,WINS_NO_MIRROR!N$1,SWISSW!$J:$J,WINS_NO_MIRROR!$A17,SWISSW!$F:$F,"Lost")))*IF(ROW()=COLUMN(),0,1)</f>
        <v>2</v>
      </c>
      <c r="O17" s="11">
        <f ca="1">((COUNTIFS(SWISSW!$I:$I,WINS_NO_MIRROR!$A17,SWISSW!$J:$J,WINS_NO_MIRROR!O$1,SWISSW!$F:$F,"Won")+COUNTIFS(SWISSW!$I:$I,WINS_NO_MIRROR!O$1,SWISSW!$J:$J,WINS_NO_MIRROR!$A17,SWISSW!$F:$F,"Lost")))*IF(ROW()=COLUMN(),0,1)</f>
        <v>2</v>
      </c>
      <c r="P17" s="11">
        <f ca="1">((COUNTIFS(SWISSW!$I:$I,WINS_NO_MIRROR!$A17,SWISSW!$J:$J,WINS_NO_MIRROR!P$1,SWISSW!$F:$F,"Won")+COUNTIFS(SWISSW!$I:$I,WINS_NO_MIRROR!P$1,SWISSW!$J:$J,WINS_NO_MIRROR!$A17,SWISSW!$F:$F,"Lost")))*IF(ROW()=COLUMN(),0,1)</f>
        <v>1</v>
      </c>
      <c r="Q17" s="11">
        <f ca="1">((COUNTIFS(SWISSW!$I:$I,WINS_NO_MIRROR!$A17,SWISSW!$J:$J,WINS_NO_MIRROR!Q$1,SWISSW!$F:$F,"Won")+COUNTIFS(SWISSW!$I:$I,WINS_NO_MIRROR!Q$1,SWISSW!$J:$J,WINS_NO_MIRROR!$A17,SWISSW!$F:$F,"Lost")))*IF(ROW()=COLUMN(),0,1)</f>
        <v>0</v>
      </c>
      <c r="R17" s="11">
        <f ca="1">((COUNTIFS(SWISSW!$I:$I,WINS_NO_MIRROR!$A17,SWISSW!$J:$J,WINS_NO_MIRROR!R$1,SWISSW!$F:$F,"Won")+COUNTIFS(SWISSW!$I:$I,WINS_NO_MIRROR!R$1,SWISSW!$J:$J,WINS_NO_MIRROR!$A17,SWISSW!$F:$F,"Lost")))*IF(ROW()=COLUMN(),0,1)</f>
        <v>2</v>
      </c>
      <c r="S17" s="11">
        <f ca="1">((COUNTIFS(SWISSW!$I:$I,WINS_NO_MIRROR!$A17,SWISSW!$J:$J,WINS_NO_MIRROR!S$1,SWISSW!$F:$F,"Won")+COUNTIFS(SWISSW!$I:$I,WINS_NO_MIRROR!S$1,SWISSW!$J:$J,WINS_NO_MIRROR!$A17,SWISSW!$F:$F,"Lost")))*IF(ROW()=COLUMN(),0,1)</f>
        <v>1</v>
      </c>
      <c r="T17" s="11">
        <f ca="1">((COUNTIFS(SWISSW!$I:$I,WINS_NO_MIRROR!$A17,SWISSW!$J:$J,WINS_NO_MIRROR!T$1,SWISSW!$F:$F,"Won")+COUNTIFS(SWISSW!$I:$I,WINS_NO_MIRROR!T$1,SWISSW!$J:$J,WINS_NO_MIRROR!$A17,SWISSW!$F:$F,"Lost")))*IF(ROW()=COLUMN(),0,1)</f>
        <v>0</v>
      </c>
      <c r="U17" s="11">
        <f ca="1">((COUNTIFS(SWISSW!$I:$I,WINS_NO_MIRROR!$A17,SWISSW!$J:$J,WINS_NO_MIRROR!U$1,SWISSW!$F:$F,"Won")+COUNTIFS(SWISSW!$I:$I,WINS_NO_MIRROR!U$1,SWISSW!$J:$J,WINS_NO_MIRROR!$A17,SWISSW!$F:$F,"Lost")))*IF(ROW()=COLUMN(),0,1)</f>
        <v>2</v>
      </c>
      <c r="V17" s="11">
        <f ca="1">((COUNTIFS(SWISSW!$I:$I,WINS_NO_MIRROR!$A17,SWISSW!$J:$J,WINS_NO_MIRROR!V$1,SWISSW!$F:$F,"Won")+COUNTIFS(SWISSW!$I:$I,WINS_NO_MIRROR!V$1,SWISSW!$J:$J,WINS_NO_MIRROR!$A17,SWISSW!$F:$F,"Lost")))*IF(ROW()=COLUMN(),0,1)</f>
        <v>0</v>
      </c>
      <c r="W17" s="11">
        <f ca="1">((COUNTIFS(SWISSW!$I:$I,WINS_NO_MIRROR!$A17,SWISSW!$J:$J,WINS_NO_MIRROR!W$1,SWISSW!$F:$F,"Won")+COUNTIFS(SWISSW!$I:$I,WINS_NO_MIRROR!W$1,SWISSW!$J:$J,WINS_NO_MIRROR!$A17,SWISSW!$F:$F,"Lost")))*IF(ROW()=COLUMN(),0,1)</f>
        <v>1</v>
      </c>
      <c r="X17" s="11">
        <f ca="1">((COUNTIFS(SWISSW!$I:$I,WINS_NO_MIRROR!$A17,SWISSW!$J:$J,WINS_NO_MIRROR!X$1,SWISSW!$F:$F,"Won")+COUNTIFS(SWISSW!$I:$I,WINS_NO_MIRROR!X$1,SWISSW!$J:$J,WINS_NO_MIRROR!$A17,SWISSW!$F:$F,"Lost")))*IF(ROW()=COLUMN(),0,1)</f>
        <v>2</v>
      </c>
      <c r="Y17" s="11">
        <f ca="1">((COUNTIFS(SWISSW!$I:$I,WINS_NO_MIRROR!$A17,SWISSW!$J:$J,WINS_NO_MIRROR!Y$1,SWISSW!$F:$F,"Won")+COUNTIFS(SWISSW!$I:$I,WINS_NO_MIRROR!Y$1,SWISSW!$J:$J,WINS_NO_MIRROR!$A17,SWISSW!$F:$F,"Lost")))*IF(ROW()=COLUMN(),0,1)</f>
        <v>0</v>
      </c>
      <c r="Z17" s="11">
        <f ca="1">((COUNTIFS(SWISSW!$I:$I,WINS_NO_MIRROR!$A17,SWISSW!$J:$J,WINS_NO_MIRROR!Z$1,SWISSW!$F:$F,"Won")+COUNTIFS(SWISSW!$I:$I,WINS_NO_MIRROR!Z$1,SWISSW!$J:$J,WINS_NO_MIRROR!$A17,SWISSW!$F:$F,"Lost")))*IF(ROW()=COLUMN(),0,1)</f>
        <v>2</v>
      </c>
      <c r="AA17" s="11">
        <f ca="1">((COUNTIFS(SWISSW!$I:$I,WINS_NO_MIRROR!$A17,SWISSW!$J:$J,WINS_NO_MIRROR!AA$1,SWISSW!$F:$F,"Won")+COUNTIFS(SWISSW!$I:$I,WINS_NO_MIRROR!AA$1,SWISSW!$J:$J,WINS_NO_MIRROR!$A17,SWISSW!$F:$F,"Lost")))*IF(ROW()=COLUMN(),0,1)</f>
        <v>0</v>
      </c>
      <c r="AB17" s="11">
        <f ca="1">((COUNTIFS(SWISSW!$I:$I,WINS_NO_MIRROR!$A17,SWISSW!$J:$J,WINS_NO_MIRROR!AB$1,SWISSW!$F:$F,"Won")+COUNTIFS(SWISSW!$I:$I,WINS_NO_MIRROR!AB$1,SWISSW!$J:$J,WINS_NO_MIRROR!$A17,SWISSW!$F:$F,"Lost")))*IF(ROW()=COLUMN(),0,1)</f>
        <v>1</v>
      </c>
      <c r="AC17" s="11">
        <f ca="1">((COUNTIFS(SWISSW!$I:$I,WINS_NO_MIRROR!$A17,SWISSW!$J:$J,WINS_NO_MIRROR!AC$1,SWISSW!$F:$F,"Won")+COUNTIFS(SWISSW!$I:$I,WINS_NO_MIRROR!AC$1,SWISSW!$J:$J,WINS_NO_MIRROR!$A17,SWISSW!$F:$F,"Lost")))*IF(ROW()=COLUMN(),0,1)</f>
        <v>0</v>
      </c>
      <c r="AD17" s="11">
        <f ca="1">((COUNTIFS(SWISSW!$I:$I,WINS_NO_MIRROR!$A17,SWISSW!$J:$J,WINS_NO_MIRROR!AD$1,SWISSW!$F:$F,"Won")+COUNTIFS(SWISSW!$I:$I,WINS_NO_MIRROR!AD$1,SWISSW!$J:$J,WINS_NO_MIRROR!$A17,SWISSW!$F:$F,"Lost")))*IF(ROW()=COLUMN(),0,1)</f>
        <v>0</v>
      </c>
      <c r="AE17" s="11">
        <f ca="1">((COUNTIFS(SWISSW!$I:$I,WINS_NO_MIRROR!$A17,SWISSW!$J:$J,WINS_NO_MIRROR!AE$1,SWISSW!$F:$F,"Won")+COUNTIFS(SWISSW!$I:$I,WINS_NO_MIRROR!AE$1,SWISSW!$J:$J,WINS_NO_MIRROR!$A17,SWISSW!$F:$F,"Lost")))*IF(ROW()=COLUMN(),0,1)</f>
        <v>0</v>
      </c>
      <c r="AF17" s="11">
        <f ca="1">((COUNTIFS(SWISSW!$I:$I,WINS_NO_MIRROR!$A17,SWISSW!$J:$J,WINS_NO_MIRROR!AF$1,SWISSW!$F:$F,"Won")+COUNTIFS(SWISSW!$I:$I,WINS_NO_MIRROR!AF$1,SWISSW!$J:$J,WINS_NO_MIRROR!$A17,SWISSW!$F:$F,"Lost")))*IF(ROW()=COLUMN(),0,1)</f>
        <v>0</v>
      </c>
      <c r="AG17" s="11">
        <f ca="1">((COUNTIFS(SWISSW!$I:$I,WINS_NO_MIRROR!$A17,SWISSW!$J:$J,WINS_NO_MIRROR!AG$1,SWISSW!$F:$F,"Won")+COUNTIFS(SWISSW!$I:$I,WINS_NO_MIRROR!AG$1,SWISSW!$J:$J,WINS_NO_MIRROR!$A17,SWISSW!$F:$F,"Lost")))*IF(ROW()=COLUMN(),0,1)</f>
        <v>1</v>
      </c>
      <c r="AH17" s="11">
        <f ca="1">((COUNTIFS(SWISSW!$I:$I,WINS_NO_MIRROR!$A17,SWISSW!$J:$J,WINS_NO_MIRROR!AH$1,SWISSW!$F:$F,"Won")+COUNTIFS(SWISSW!$I:$I,WINS_NO_MIRROR!AH$1,SWISSW!$J:$J,WINS_NO_MIRROR!$A17,SWISSW!$F:$F,"Lost")))*IF(ROW()=COLUMN(),0,1)</f>
        <v>1</v>
      </c>
      <c r="AI17" s="11">
        <f ca="1">((COUNTIFS(SWISSW!$I:$I,WINS_NO_MIRROR!$A17,SWISSW!$J:$J,WINS_NO_MIRROR!AI$1,SWISSW!$F:$F,"Won")+COUNTIFS(SWISSW!$I:$I,WINS_NO_MIRROR!AI$1,SWISSW!$J:$J,WINS_NO_MIRROR!$A17,SWISSW!$F:$F,"Lost")))*IF(ROW()=COLUMN(),0,1)</f>
        <v>0</v>
      </c>
      <c r="AJ17" s="11">
        <f ca="1">((COUNTIFS(SWISSW!$I:$I,WINS_NO_MIRROR!$A17,SWISSW!$J:$J,WINS_NO_MIRROR!AJ$1,SWISSW!$F:$F,"Won")+COUNTIFS(SWISSW!$I:$I,WINS_NO_MIRROR!AJ$1,SWISSW!$J:$J,WINS_NO_MIRROR!$A17,SWISSW!$F:$F,"Lost")))*IF(ROW()=COLUMN(),0,1)</f>
        <v>0</v>
      </c>
      <c r="AK17" s="11">
        <f ca="1">((COUNTIFS(SWISSW!$I:$I,WINS_NO_MIRROR!$A17,SWISSW!$J:$J,WINS_NO_MIRROR!AK$1,SWISSW!$F:$F,"Won")+COUNTIFS(SWISSW!$I:$I,WINS_NO_MIRROR!AK$1,SWISSW!$J:$J,WINS_NO_MIRROR!$A17,SWISSW!$F:$F,"Lost")))*IF(ROW()=COLUMN(),0,1)</f>
        <v>0</v>
      </c>
      <c r="AL17" s="11">
        <f ca="1">((COUNTIFS(SWISSW!$I:$I,WINS_NO_MIRROR!$A17,SWISSW!$J:$J,WINS_NO_MIRROR!AL$1,SWISSW!$F:$F,"Won")+COUNTIFS(SWISSW!$I:$I,WINS_NO_MIRROR!AL$1,SWISSW!$J:$J,WINS_NO_MIRROR!$A17,SWISSW!$F:$F,"Lost")))*IF(ROW()=COLUMN(),0,1)</f>
        <v>0</v>
      </c>
      <c r="AM17" s="11">
        <f ca="1">((COUNTIFS(SWISSW!$I:$I,WINS_NO_MIRROR!$A17,SWISSW!$J:$J,WINS_NO_MIRROR!AM$1,SWISSW!$F:$F,"Won")+COUNTIFS(SWISSW!$I:$I,WINS_NO_MIRROR!AM$1,SWISSW!$J:$J,WINS_NO_MIRROR!$A17,SWISSW!$F:$F,"Lost")))*IF(ROW()=COLUMN(),0,1)</f>
        <v>0</v>
      </c>
      <c r="AN17" s="11">
        <f ca="1">((COUNTIFS(SWISSW!$I:$I,WINS_NO_MIRROR!$A17,SWISSW!$J:$J,WINS_NO_MIRROR!AN$1,SWISSW!$F:$F,"Won")+COUNTIFS(SWISSW!$I:$I,WINS_NO_MIRROR!AN$1,SWISSW!$J:$J,WINS_NO_MIRROR!$A17,SWISSW!$F:$F,"Lost")))*IF(ROW()=COLUMN(),0,1)</f>
        <v>0</v>
      </c>
      <c r="AO17" s="11">
        <f ca="1">((COUNTIFS(SWISSW!$I:$I,WINS_NO_MIRROR!$A17,SWISSW!$J:$J,WINS_NO_MIRROR!AO$1,SWISSW!$F:$F,"Won")+COUNTIFS(SWISSW!$I:$I,WINS_NO_MIRROR!AO$1,SWISSW!$J:$J,WINS_NO_MIRROR!$A17,SWISSW!$F:$F,"Lost")))*IF(ROW()=COLUMN(),0,1)</f>
        <v>0</v>
      </c>
      <c r="AP17" s="11">
        <f ca="1">((COUNTIFS(SWISSW!$I:$I,WINS_NO_MIRROR!$A17,SWISSW!$J:$J,WINS_NO_MIRROR!AP$1,SWISSW!$F:$F,"Won")+COUNTIFS(SWISSW!$I:$I,WINS_NO_MIRROR!AP$1,SWISSW!$J:$J,WINS_NO_MIRROR!$A17,SWISSW!$F:$F,"Lost")))*IF(ROW()=COLUMN(),0,1)</f>
        <v>1</v>
      </c>
      <c r="AQ17" s="11">
        <f ca="1">((COUNTIFS(SWISSW!$I:$I,WINS_NO_MIRROR!$A17,SWISSW!$J:$J,WINS_NO_MIRROR!AQ$1,SWISSW!$F:$F,"Won")+COUNTIFS(SWISSW!$I:$I,WINS_NO_MIRROR!AQ$1,SWISSW!$J:$J,WINS_NO_MIRROR!$A17,SWISSW!$F:$F,"Lost")))*IF(ROW()=COLUMN(),0,1)</f>
        <v>1</v>
      </c>
      <c r="AR17" s="11">
        <f ca="1">((COUNTIFS(SWISSW!$I:$I,WINS_NO_MIRROR!$A17,SWISSW!$J:$J,WINS_NO_MIRROR!AR$1,SWISSW!$F:$F,"Won")+COUNTIFS(SWISSW!$I:$I,WINS_NO_MIRROR!AR$1,SWISSW!$J:$J,WINS_NO_MIRROR!$A17,SWISSW!$F:$F,"Lost")))*IF(ROW()=COLUMN(),0,1)</f>
        <v>0</v>
      </c>
      <c r="AS17" s="11">
        <f ca="1">((COUNTIFS(SWISSW!$I:$I,WINS_NO_MIRROR!$A17,SWISSW!$J:$J,WINS_NO_MIRROR!AS$1,SWISSW!$F:$F,"Won")+COUNTIFS(SWISSW!$I:$I,WINS_NO_MIRROR!AS$1,SWISSW!$J:$J,WINS_NO_MIRROR!$A17,SWISSW!$F:$F,"Lost")))*IF(ROW()=COLUMN(),0,1)</f>
        <v>0</v>
      </c>
      <c r="AT17" s="11">
        <f ca="1">((COUNTIFS(SWISSW!$I:$I,WINS_NO_MIRROR!$A17,SWISSW!$J:$J,WINS_NO_MIRROR!AT$1,SWISSW!$F:$F,"Won")+COUNTIFS(SWISSW!$I:$I,WINS_NO_MIRROR!AT$1,SWISSW!$J:$J,WINS_NO_MIRROR!$A17,SWISSW!$F:$F,"Lost")))*IF(ROW()=COLUMN(),0,1)</f>
        <v>0</v>
      </c>
      <c r="AU17" s="11">
        <f ca="1">((COUNTIFS(SWISSW!$I:$I,WINS_NO_MIRROR!$A17,SWISSW!$J:$J,WINS_NO_MIRROR!AU$1,SWISSW!$F:$F,"Won")+COUNTIFS(SWISSW!$I:$I,WINS_NO_MIRROR!AU$1,SWISSW!$J:$J,WINS_NO_MIRROR!$A17,SWISSW!$F:$F,"Lost")))*IF(ROW()=COLUMN(),0,1)</f>
        <v>0</v>
      </c>
      <c r="AV17" s="11">
        <f ca="1">((COUNTIFS(SWISSW!$I:$I,WINS_NO_MIRROR!$A17,SWISSW!$J:$J,WINS_NO_MIRROR!AV$1,SWISSW!$F:$F,"Won")+COUNTIFS(SWISSW!$I:$I,WINS_NO_MIRROR!AV$1,SWISSW!$J:$J,WINS_NO_MIRROR!$A17,SWISSW!$F:$F,"Lost")))*IF(ROW()=COLUMN(),0,1)</f>
        <v>0</v>
      </c>
      <c r="AW17" s="11">
        <f ca="1">((COUNTIFS(SWISSW!$I:$I,WINS_NO_MIRROR!$A17,SWISSW!$J:$J,WINS_NO_MIRROR!AW$1,SWISSW!$F:$F,"Won")+COUNTIFS(SWISSW!$I:$I,WINS_NO_MIRROR!AW$1,SWISSW!$J:$J,WINS_NO_MIRROR!$A17,SWISSW!$F:$F,"Lost")))*IF(ROW()=COLUMN(),0,1)</f>
        <v>0</v>
      </c>
      <c r="AX17" s="11">
        <f ca="1">((COUNTIFS(SWISSW!$I:$I,WINS_NO_MIRROR!$A17,SWISSW!$J:$J,WINS_NO_MIRROR!AX$1,SWISSW!$F:$F,"Won")+COUNTIFS(SWISSW!$I:$I,WINS_NO_MIRROR!AX$1,SWISSW!$J:$J,WINS_NO_MIRROR!$A17,SWISSW!$F:$F,"Lost")))*IF(ROW()=COLUMN(),0,1)</f>
        <v>0</v>
      </c>
      <c r="AY17" s="11">
        <f ca="1">((COUNTIFS(SWISSW!$I:$I,WINS_NO_MIRROR!$A17,SWISSW!$J:$J,WINS_NO_MIRROR!AY$1,SWISSW!$F:$F,"Won")+COUNTIFS(SWISSW!$I:$I,WINS_NO_MIRROR!AY$1,SWISSW!$J:$J,WINS_NO_MIRROR!$A17,SWISSW!$F:$F,"Lost")))*IF(ROW()=COLUMN(),0,1)</f>
        <v>0</v>
      </c>
      <c r="AZ17" s="11">
        <f ca="1">((COUNTIFS(SWISSW!$I:$I,WINS_NO_MIRROR!$A17,SWISSW!$J:$J,WINS_NO_MIRROR!AZ$1,SWISSW!$F:$F,"Won")+COUNTIFS(SWISSW!$I:$I,WINS_NO_MIRROR!AZ$1,SWISSW!$J:$J,WINS_NO_MIRROR!$A17,SWISSW!$F:$F,"Lost")))*IF(ROW()=COLUMN(),0,1)</f>
        <v>1</v>
      </c>
      <c r="BA17" s="11">
        <f ca="1">((COUNTIFS(SWISSW!$I:$I,WINS_NO_MIRROR!$A17,SWISSW!$J:$J,WINS_NO_MIRROR!BA$1,SWISSW!$F:$F,"Won")+COUNTIFS(SWISSW!$I:$I,WINS_NO_MIRROR!BA$1,SWISSW!$J:$J,WINS_NO_MIRROR!$A17,SWISSW!$F:$F,"Lost")))*IF(ROW()=COLUMN(),0,1)</f>
        <v>0</v>
      </c>
      <c r="BB17" s="11">
        <f ca="1">((COUNTIFS(SWISSW!$I:$I,WINS_NO_MIRROR!$A17,SWISSW!$J:$J,WINS_NO_MIRROR!BB$1,SWISSW!$F:$F,"Won")+COUNTIFS(SWISSW!$I:$I,WINS_NO_MIRROR!BB$1,SWISSW!$J:$J,WINS_NO_MIRROR!$A17,SWISSW!$F:$F,"Lost")))*IF(ROW()=COLUMN(),0,1)</f>
        <v>1</v>
      </c>
      <c r="BC17" s="11">
        <f ca="1">((COUNTIFS(SWISSW!$I:$I,WINS_NO_MIRROR!$A17,SWISSW!$J:$J,WINS_NO_MIRROR!BC$1,SWISSW!$F:$F,"Won")+COUNTIFS(SWISSW!$I:$I,WINS_NO_MIRROR!BC$1,SWISSW!$J:$J,WINS_NO_MIRROR!$A17,SWISSW!$F:$F,"Lost")))*IF(ROW()=COLUMN(),0,1)</f>
        <v>1</v>
      </c>
      <c r="BD17" s="11">
        <f ca="1">((COUNTIFS(SWISSW!$I:$I,WINS_NO_MIRROR!$A17,SWISSW!$J:$J,WINS_NO_MIRROR!BD$1,SWISSW!$F:$F,"Won")+COUNTIFS(SWISSW!$I:$I,WINS_NO_MIRROR!BD$1,SWISSW!$J:$J,WINS_NO_MIRROR!$A17,SWISSW!$F:$F,"Lost")))*IF(ROW()=COLUMN(),0,1)</f>
        <v>0</v>
      </c>
      <c r="BE17" s="11">
        <f ca="1">((COUNTIFS(SWISSW!$I:$I,WINS_NO_MIRROR!$A17,SWISSW!$J:$J,WINS_NO_MIRROR!BE$1,SWISSW!$F:$F,"Won")+COUNTIFS(SWISSW!$I:$I,WINS_NO_MIRROR!BE$1,SWISSW!$J:$J,WINS_NO_MIRROR!$A17,SWISSW!$F:$F,"Lost")))*IF(ROW()=COLUMN(),0,1)</f>
        <v>0</v>
      </c>
      <c r="BF17" s="11">
        <f ca="1">((COUNTIFS(SWISSW!$I:$I,WINS_NO_MIRROR!$A17,SWISSW!$J:$J,WINS_NO_MIRROR!BF$1,SWISSW!$F:$F,"Won")+COUNTIFS(SWISSW!$I:$I,WINS_NO_MIRROR!BF$1,SWISSW!$J:$J,WINS_NO_MIRROR!$A17,SWISSW!$F:$F,"Lost")))*IF(ROW()=COLUMN(),0,1)</f>
        <v>0</v>
      </c>
      <c r="BG17" s="11">
        <f ca="1">((COUNTIFS(SWISSW!$I:$I,WINS_NO_MIRROR!$A17,SWISSW!$J:$J,WINS_NO_MIRROR!BG$1,SWISSW!$F:$F,"Won")+COUNTIFS(SWISSW!$I:$I,WINS_NO_MIRROR!BG$1,SWISSW!$J:$J,WINS_NO_MIRROR!$A17,SWISSW!$F:$F,"Lost")))*IF(ROW()=COLUMN(),0,1)</f>
        <v>0</v>
      </c>
      <c r="BH17" s="11">
        <f ca="1">((COUNTIFS(SWISSW!$I:$I,WINS_NO_MIRROR!$A17,SWISSW!$J:$J,WINS_NO_MIRROR!BH$1,SWISSW!$F:$F,"Won")+COUNTIFS(SWISSW!$I:$I,WINS_NO_MIRROR!BH$1,SWISSW!$J:$J,WINS_NO_MIRROR!$A17,SWISSW!$F:$F,"Lost")))*IF(ROW()=COLUMN(),0,1)</f>
        <v>0</v>
      </c>
      <c r="BI17" s="11">
        <f ca="1">((COUNTIFS(SWISSW!$I:$I,WINS_NO_MIRROR!$A17,SWISSW!$J:$J,WINS_NO_MIRROR!BI$1,SWISSW!$F:$F,"Won")+COUNTIFS(SWISSW!$I:$I,WINS_NO_MIRROR!BI$1,SWISSW!$J:$J,WINS_NO_MIRROR!$A17,SWISSW!$F:$F,"Lost")))*IF(ROW()=COLUMN(),0,1)</f>
        <v>0</v>
      </c>
      <c r="BJ17" s="11">
        <f ca="1">((COUNTIFS(SWISSW!$I:$I,WINS_NO_MIRROR!$A17,SWISSW!$J:$J,WINS_NO_MIRROR!BJ$1,SWISSW!$F:$F,"Won")+COUNTIFS(SWISSW!$I:$I,WINS_NO_MIRROR!BJ$1,SWISSW!$J:$J,WINS_NO_MIRROR!$A17,SWISSW!$F:$F,"Lost")))*IF(ROW()=COLUMN(),0,1)</f>
        <v>0</v>
      </c>
      <c r="BK17" s="11">
        <f ca="1">((COUNTIFS(SWISSW!$I:$I,WINS_NO_MIRROR!$A17,SWISSW!$J:$J,WINS_NO_MIRROR!BK$1,SWISSW!$F:$F,"Won")+COUNTIFS(SWISSW!$I:$I,WINS_NO_MIRROR!BK$1,SWISSW!$J:$J,WINS_NO_MIRROR!$A17,SWISSW!$F:$F,"Lost")))*IF(ROW()=COLUMN(),0,1)</f>
        <v>0</v>
      </c>
      <c r="BL17" s="11">
        <f ca="1">((COUNTIFS(SWISSW!$I:$I,WINS_NO_MIRROR!$A17,SWISSW!$J:$J,WINS_NO_MIRROR!BL$1,SWISSW!$F:$F,"Won")+COUNTIFS(SWISSW!$I:$I,WINS_NO_MIRROR!BL$1,SWISSW!$J:$J,WINS_NO_MIRROR!$A17,SWISSW!$F:$F,"Lost")))*IF(ROW()=COLUMN(),0,1)</f>
        <v>0</v>
      </c>
    </row>
    <row r="18" spans="1:64" ht="55" customHeight="1" x14ac:dyDescent="0.3">
      <c r="A18" s="3" t="str">
        <f ca="1">MATCHUP!A18</f>
        <v>Azorius Familiars</v>
      </c>
      <c r="B18" s="11">
        <f ca="1">((COUNTIFS(SWISSW!$I:$I,WINS_NO_MIRROR!$A18,SWISSW!$J:$J,WINS_NO_MIRROR!B$1,SWISSW!$F:$F,"Won")+COUNTIFS(SWISSW!$I:$I,WINS_NO_MIRROR!B$1,SWISSW!$J:$J,WINS_NO_MIRROR!$A18,SWISSW!$F:$F,"Lost")))*IF(ROW()=COLUMN(),0,1)</f>
        <v>11</v>
      </c>
      <c r="C18" s="11">
        <f ca="1">((COUNTIFS(SWISSW!$I:$I,WINS_NO_MIRROR!$A18,SWISSW!$J:$J,WINS_NO_MIRROR!C$1,SWISSW!$F:$F,"Won")+COUNTIFS(SWISSW!$I:$I,WINS_NO_MIRROR!C$1,SWISSW!$J:$J,WINS_NO_MIRROR!$A18,SWISSW!$F:$F,"Lost")))*IF(ROW()=COLUMN(),0,1)</f>
        <v>15</v>
      </c>
      <c r="D18" s="11">
        <f ca="1">((COUNTIFS(SWISSW!$I:$I,WINS_NO_MIRROR!$A18,SWISSW!$J:$J,WINS_NO_MIRROR!D$1,SWISSW!$F:$F,"Won")+COUNTIFS(SWISSW!$I:$I,WINS_NO_MIRROR!D$1,SWISSW!$J:$J,WINS_NO_MIRROR!$A18,SWISSW!$F:$F,"Lost")))*IF(ROW()=COLUMN(),0,1)</f>
        <v>10</v>
      </c>
      <c r="E18" s="11">
        <f ca="1">((COUNTIFS(SWISSW!$I:$I,WINS_NO_MIRROR!$A18,SWISSW!$J:$J,WINS_NO_MIRROR!E$1,SWISSW!$F:$F,"Won")+COUNTIFS(SWISSW!$I:$I,WINS_NO_MIRROR!E$1,SWISSW!$J:$J,WINS_NO_MIRROR!$A18,SWISSW!$F:$F,"Lost")))*IF(ROW()=COLUMN(),0,1)</f>
        <v>6</v>
      </c>
      <c r="F18" s="11">
        <f ca="1">((COUNTIFS(SWISSW!$I:$I,WINS_NO_MIRROR!$A18,SWISSW!$J:$J,WINS_NO_MIRROR!F$1,SWISSW!$F:$F,"Won")+COUNTIFS(SWISSW!$I:$I,WINS_NO_MIRROR!F$1,SWISSW!$J:$J,WINS_NO_MIRROR!$A18,SWISSW!$F:$F,"Lost")))*IF(ROW()=COLUMN(),0,1)</f>
        <v>6</v>
      </c>
      <c r="G18" s="11">
        <f ca="1">((COUNTIFS(SWISSW!$I:$I,WINS_NO_MIRROR!$A18,SWISSW!$J:$J,WINS_NO_MIRROR!G$1,SWISSW!$F:$F,"Won")+COUNTIFS(SWISSW!$I:$I,WINS_NO_MIRROR!G$1,SWISSW!$J:$J,WINS_NO_MIRROR!$A18,SWISSW!$F:$F,"Lost")))*IF(ROW()=COLUMN(),0,1)</f>
        <v>5</v>
      </c>
      <c r="H18" s="11">
        <f ca="1">((COUNTIFS(SWISSW!$I:$I,WINS_NO_MIRROR!$A18,SWISSW!$J:$J,WINS_NO_MIRROR!H$1,SWISSW!$F:$F,"Won")+COUNTIFS(SWISSW!$I:$I,WINS_NO_MIRROR!H$1,SWISSW!$J:$J,WINS_NO_MIRROR!$A18,SWISSW!$F:$F,"Lost")))*IF(ROW()=COLUMN(),0,1)</f>
        <v>7</v>
      </c>
      <c r="I18" s="11">
        <f ca="1">((COUNTIFS(SWISSW!$I:$I,WINS_NO_MIRROR!$A18,SWISSW!$J:$J,WINS_NO_MIRROR!I$1,SWISSW!$F:$F,"Won")+COUNTIFS(SWISSW!$I:$I,WINS_NO_MIRROR!I$1,SWISSW!$J:$J,WINS_NO_MIRROR!$A18,SWISSW!$F:$F,"Lost")))*IF(ROW()=COLUMN(),0,1)</f>
        <v>3</v>
      </c>
      <c r="J18" s="11">
        <f ca="1">((COUNTIFS(SWISSW!$I:$I,WINS_NO_MIRROR!$A18,SWISSW!$J:$J,WINS_NO_MIRROR!J$1,SWISSW!$F:$F,"Won")+COUNTIFS(SWISSW!$I:$I,WINS_NO_MIRROR!J$1,SWISSW!$J:$J,WINS_NO_MIRROR!$A18,SWISSW!$F:$F,"Lost")))*IF(ROW()=COLUMN(),0,1)</f>
        <v>1</v>
      </c>
      <c r="K18" s="11">
        <f ca="1">((COUNTIFS(SWISSW!$I:$I,WINS_NO_MIRROR!$A18,SWISSW!$J:$J,WINS_NO_MIRROR!K$1,SWISSW!$F:$F,"Won")+COUNTIFS(SWISSW!$I:$I,WINS_NO_MIRROR!K$1,SWISSW!$J:$J,WINS_NO_MIRROR!$A18,SWISSW!$F:$F,"Lost")))*IF(ROW()=COLUMN(),0,1)</f>
        <v>3</v>
      </c>
      <c r="L18" s="11">
        <f ca="1">((COUNTIFS(SWISSW!$I:$I,WINS_NO_MIRROR!$A18,SWISSW!$J:$J,WINS_NO_MIRROR!L$1,SWISSW!$F:$F,"Won")+COUNTIFS(SWISSW!$I:$I,WINS_NO_MIRROR!L$1,SWISSW!$J:$J,WINS_NO_MIRROR!$A18,SWISSW!$F:$F,"Lost")))*IF(ROW()=COLUMN(),0,1)</f>
        <v>10</v>
      </c>
      <c r="M18" s="11">
        <f ca="1">((COUNTIFS(SWISSW!$I:$I,WINS_NO_MIRROR!$A18,SWISSW!$J:$J,WINS_NO_MIRROR!M$1,SWISSW!$F:$F,"Won")+COUNTIFS(SWISSW!$I:$I,WINS_NO_MIRROR!M$1,SWISSW!$J:$J,WINS_NO_MIRROR!$A18,SWISSW!$F:$F,"Lost")))*IF(ROW()=COLUMN(),0,1)</f>
        <v>2</v>
      </c>
      <c r="N18" s="11">
        <f ca="1">((COUNTIFS(SWISSW!$I:$I,WINS_NO_MIRROR!$A18,SWISSW!$J:$J,WINS_NO_MIRROR!N$1,SWISSW!$F:$F,"Won")+COUNTIFS(SWISSW!$I:$I,WINS_NO_MIRROR!N$1,SWISSW!$J:$J,WINS_NO_MIRROR!$A18,SWISSW!$F:$F,"Lost")))*IF(ROW()=COLUMN(),0,1)</f>
        <v>4</v>
      </c>
      <c r="O18" s="11">
        <f ca="1">((COUNTIFS(SWISSW!$I:$I,WINS_NO_MIRROR!$A18,SWISSW!$J:$J,WINS_NO_MIRROR!O$1,SWISSW!$F:$F,"Won")+COUNTIFS(SWISSW!$I:$I,WINS_NO_MIRROR!O$1,SWISSW!$J:$J,WINS_NO_MIRROR!$A18,SWISSW!$F:$F,"Lost")))*IF(ROW()=COLUMN(),0,1)</f>
        <v>1</v>
      </c>
      <c r="P18" s="11">
        <f ca="1">((COUNTIFS(SWISSW!$I:$I,WINS_NO_MIRROR!$A18,SWISSW!$J:$J,WINS_NO_MIRROR!P$1,SWISSW!$F:$F,"Won")+COUNTIFS(SWISSW!$I:$I,WINS_NO_MIRROR!P$1,SWISSW!$J:$J,WINS_NO_MIRROR!$A18,SWISSW!$F:$F,"Lost")))*IF(ROW()=COLUMN(),0,1)</f>
        <v>1</v>
      </c>
      <c r="Q18" s="11">
        <f ca="1">((COUNTIFS(SWISSW!$I:$I,WINS_NO_MIRROR!$A18,SWISSW!$J:$J,WINS_NO_MIRROR!Q$1,SWISSW!$F:$F,"Won")+COUNTIFS(SWISSW!$I:$I,WINS_NO_MIRROR!Q$1,SWISSW!$J:$J,WINS_NO_MIRROR!$A18,SWISSW!$F:$F,"Lost")))*IF(ROW()=COLUMN(),0,1)</f>
        <v>0</v>
      </c>
      <c r="R18" s="11">
        <f ca="1">((COUNTIFS(SWISSW!$I:$I,WINS_NO_MIRROR!$A18,SWISSW!$J:$J,WINS_NO_MIRROR!R$1,SWISSW!$F:$F,"Won")+COUNTIFS(SWISSW!$I:$I,WINS_NO_MIRROR!R$1,SWISSW!$J:$J,WINS_NO_MIRROR!$A18,SWISSW!$F:$F,"Lost")))*IF(ROW()=COLUMN(),0,1)</f>
        <v>0</v>
      </c>
      <c r="S18" s="11">
        <f ca="1">((COUNTIFS(SWISSW!$I:$I,WINS_NO_MIRROR!$A18,SWISSW!$J:$J,WINS_NO_MIRROR!S$1,SWISSW!$F:$F,"Won")+COUNTIFS(SWISSW!$I:$I,WINS_NO_MIRROR!S$1,SWISSW!$J:$J,WINS_NO_MIRROR!$A18,SWISSW!$F:$F,"Lost")))*IF(ROW()=COLUMN(),0,1)</f>
        <v>2</v>
      </c>
      <c r="T18" s="11">
        <f ca="1">((COUNTIFS(SWISSW!$I:$I,WINS_NO_MIRROR!$A18,SWISSW!$J:$J,WINS_NO_MIRROR!T$1,SWISSW!$F:$F,"Won")+COUNTIFS(SWISSW!$I:$I,WINS_NO_MIRROR!T$1,SWISSW!$J:$J,WINS_NO_MIRROR!$A18,SWISSW!$F:$F,"Lost")))*IF(ROW()=COLUMN(),0,1)</f>
        <v>1</v>
      </c>
      <c r="U18" s="11">
        <f ca="1">((COUNTIFS(SWISSW!$I:$I,WINS_NO_MIRROR!$A18,SWISSW!$J:$J,WINS_NO_MIRROR!U$1,SWISSW!$F:$F,"Won")+COUNTIFS(SWISSW!$I:$I,WINS_NO_MIRROR!U$1,SWISSW!$J:$J,WINS_NO_MIRROR!$A18,SWISSW!$F:$F,"Lost")))*IF(ROW()=COLUMN(),0,1)</f>
        <v>3</v>
      </c>
      <c r="V18" s="11">
        <f ca="1">((COUNTIFS(SWISSW!$I:$I,WINS_NO_MIRROR!$A18,SWISSW!$J:$J,WINS_NO_MIRROR!V$1,SWISSW!$F:$F,"Won")+COUNTIFS(SWISSW!$I:$I,WINS_NO_MIRROR!V$1,SWISSW!$J:$J,WINS_NO_MIRROR!$A18,SWISSW!$F:$F,"Lost")))*IF(ROW()=COLUMN(),0,1)</f>
        <v>5</v>
      </c>
      <c r="W18" s="11">
        <f ca="1">((COUNTIFS(SWISSW!$I:$I,WINS_NO_MIRROR!$A18,SWISSW!$J:$J,WINS_NO_MIRROR!W$1,SWISSW!$F:$F,"Won")+COUNTIFS(SWISSW!$I:$I,WINS_NO_MIRROR!W$1,SWISSW!$J:$J,WINS_NO_MIRROR!$A18,SWISSW!$F:$F,"Lost")))*IF(ROW()=COLUMN(),0,1)</f>
        <v>1</v>
      </c>
      <c r="X18" s="11">
        <f ca="1">((COUNTIFS(SWISSW!$I:$I,WINS_NO_MIRROR!$A18,SWISSW!$J:$J,WINS_NO_MIRROR!X$1,SWISSW!$F:$F,"Won")+COUNTIFS(SWISSW!$I:$I,WINS_NO_MIRROR!X$1,SWISSW!$J:$J,WINS_NO_MIRROR!$A18,SWISSW!$F:$F,"Lost")))*IF(ROW()=COLUMN(),0,1)</f>
        <v>0</v>
      </c>
      <c r="Y18" s="11">
        <f ca="1">((COUNTIFS(SWISSW!$I:$I,WINS_NO_MIRROR!$A18,SWISSW!$J:$J,WINS_NO_MIRROR!Y$1,SWISSW!$F:$F,"Won")+COUNTIFS(SWISSW!$I:$I,WINS_NO_MIRROR!Y$1,SWISSW!$J:$J,WINS_NO_MIRROR!$A18,SWISSW!$F:$F,"Lost")))*IF(ROW()=COLUMN(),0,1)</f>
        <v>0</v>
      </c>
      <c r="Z18" s="11">
        <f ca="1">((COUNTIFS(SWISSW!$I:$I,WINS_NO_MIRROR!$A18,SWISSW!$J:$J,WINS_NO_MIRROR!Z$1,SWISSW!$F:$F,"Won")+COUNTIFS(SWISSW!$I:$I,WINS_NO_MIRROR!Z$1,SWISSW!$J:$J,WINS_NO_MIRROR!$A18,SWISSW!$F:$F,"Lost")))*IF(ROW()=COLUMN(),0,1)</f>
        <v>3</v>
      </c>
      <c r="AA18" s="11">
        <f ca="1">((COUNTIFS(SWISSW!$I:$I,WINS_NO_MIRROR!$A18,SWISSW!$J:$J,WINS_NO_MIRROR!AA$1,SWISSW!$F:$F,"Won")+COUNTIFS(SWISSW!$I:$I,WINS_NO_MIRROR!AA$1,SWISSW!$J:$J,WINS_NO_MIRROR!$A18,SWISSW!$F:$F,"Lost")))*IF(ROW()=COLUMN(),0,1)</f>
        <v>0</v>
      </c>
      <c r="AB18" s="11">
        <f ca="1">((COUNTIFS(SWISSW!$I:$I,WINS_NO_MIRROR!$A18,SWISSW!$J:$J,WINS_NO_MIRROR!AB$1,SWISSW!$F:$F,"Won")+COUNTIFS(SWISSW!$I:$I,WINS_NO_MIRROR!AB$1,SWISSW!$J:$J,WINS_NO_MIRROR!$A18,SWISSW!$F:$F,"Lost")))*IF(ROW()=COLUMN(),0,1)</f>
        <v>0</v>
      </c>
      <c r="AC18" s="11">
        <f ca="1">((COUNTIFS(SWISSW!$I:$I,WINS_NO_MIRROR!$A18,SWISSW!$J:$J,WINS_NO_MIRROR!AC$1,SWISSW!$F:$F,"Won")+COUNTIFS(SWISSW!$I:$I,WINS_NO_MIRROR!AC$1,SWISSW!$J:$J,WINS_NO_MIRROR!$A18,SWISSW!$F:$F,"Lost")))*IF(ROW()=COLUMN(),0,1)</f>
        <v>0</v>
      </c>
      <c r="AD18" s="11">
        <f ca="1">((COUNTIFS(SWISSW!$I:$I,WINS_NO_MIRROR!$A18,SWISSW!$J:$J,WINS_NO_MIRROR!AD$1,SWISSW!$F:$F,"Won")+COUNTIFS(SWISSW!$I:$I,WINS_NO_MIRROR!AD$1,SWISSW!$J:$J,WINS_NO_MIRROR!$A18,SWISSW!$F:$F,"Lost")))*IF(ROW()=COLUMN(),0,1)</f>
        <v>0</v>
      </c>
      <c r="AE18" s="11">
        <f ca="1">((COUNTIFS(SWISSW!$I:$I,WINS_NO_MIRROR!$A18,SWISSW!$J:$J,WINS_NO_MIRROR!AE$1,SWISSW!$F:$F,"Won")+COUNTIFS(SWISSW!$I:$I,WINS_NO_MIRROR!AE$1,SWISSW!$J:$J,WINS_NO_MIRROR!$A18,SWISSW!$F:$F,"Lost")))*IF(ROW()=COLUMN(),0,1)</f>
        <v>0</v>
      </c>
      <c r="AF18" s="11">
        <f ca="1">((COUNTIFS(SWISSW!$I:$I,WINS_NO_MIRROR!$A18,SWISSW!$J:$J,WINS_NO_MIRROR!AF$1,SWISSW!$F:$F,"Won")+COUNTIFS(SWISSW!$I:$I,WINS_NO_MIRROR!AF$1,SWISSW!$J:$J,WINS_NO_MIRROR!$A18,SWISSW!$F:$F,"Lost")))*IF(ROW()=COLUMN(),0,1)</f>
        <v>0</v>
      </c>
      <c r="AG18" s="11">
        <f ca="1">((COUNTIFS(SWISSW!$I:$I,WINS_NO_MIRROR!$A18,SWISSW!$J:$J,WINS_NO_MIRROR!AG$1,SWISSW!$F:$F,"Won")+COUNTIFS(SWISSW!$I:$I,WINS_NO_MIRROR!AG$1,SWISSW!$J:$J,WINS_NO_MIRROR!$A18,SWISSW!$F:$F,"Lost")))*IF(ROW()=COLUMN(),0,1)</f>
        <v>0</v>
      </c>
      <c r="AH18" s="11">
        <f ca="1">((COUNTIFS(SWISSW!$I:$I,WINS_NO_MIRROR!$A18,SWISSW!$J:$J,WINS_NO_MIRROR!AH$1,SWISSW!$F:$F,"Won")+COUNTIFS(SWISSW!$I:$I,WINS_NO_MIRROR!AH$1,SWISSW!$J:$J,WINS_NO_MIRROR!$A18,SWISSW!$F:$F,"Lost")))*IF(ROW()=COLUMN(),0,1)</f>
        <v>0</v>
      </c>
      <c r="AI18" s="11">
        <f ca="1">((COUNTIFS(SWISSW!$I:$I,WINS_NO_MIRROR!$A18,SWISSW!$J:$J,WINS_NO_MIRROR!AI$1,SWISSW!$F:$F,"Won")+COUNTIFS(SWISSW!$I:$I,WINS_NO_MIRROR!AI$1,SWISSW!$J:$J,WINS_NO_MIRROR!$A18,SWISSW!$F:$F,"Lost")))*IF(ROW()=COLUMN(),0,1)</f>
        <v>1</v>
      </c>
      <c r="AJ18" s="11">
        <f ca="1">((COUNTIFS(SWISSW!$I:$I,WINS_NO_MIRROR!$A18,SWISSW!$J:$J,WINS_NO_MIRROR!AJ$1,SWISSW!$F:$F,"Won")+COUNTIFS(SWISSW!$I:$I,WINS_NO_MIRROR!AJ$1,SWISSW!$J:$J,WINS_NO_MIRROR!$A18,SWISSW!$F:$F,"Lost")))*IF(ROW()=COLUMN(),0,1)</f>
        <v>1</v>
      </c>
      <c r="AK18" s="11">
        <f ca="1">((COUNTIFS(SWISSW!$I:$I,WINS_NO_MIRROR!$A18,SWISSW!$J:$J,WINS_NO_MIRROR!AK$1,SWISSW!$F:$F,"Won")+COUNTIFS(SWISSW!$I:$I,WINS_NO_MIRROR!AK$1,SWISSW!$J:$J,WINS_NO_MIRROR!$A18,SWISSW!$F:$F,"Lost")))*IF(ROW()=COLUMN(),0,1)</f>
        <v>1</v>
      </c>
      <c r="AL18" s="11">
        <f ca="1">((COUNTIFS(SWISSW!$I:$I,WINS_NO_MIRROR!$A18,SWISSW!$J:$J,WINS_NO_MIRROR!AL$1,SWISSW!$F:$F,"Won")+COUNTIFS(SWISSW!$I:$I,WINS_NO_MIRROR!AL$1,SWISSW!$J:$J,WINS_NO_MIRROR!$A18,SWISSW!$F:$F,"Lost")))*IF(ROW()=COLUMN(),0,1)</f>
        <v>0</v>
      </c>
      <c r="AM18" s="11">
        <f ca="1">((COUNTIFS(SWISSW!$I:$I,WINS_NO_MIRROR!$A18,SWISSW!$J:$J,WINS_NO_MIRROR!AM$1,SWISSW!$F:$F,"Won")+COUNTIFS(SWISSW!$I:$I,WINS_NO_MIRROR!AM$1,SWISSW!$J:$J,WINS_NO_MIRROR!$A18,SWISSW!$F:$F,"Lost")))*IF(ROW()=COLUMN(),0,1)</f>
        <v>0</v>
      </c>
      <c r="AN18" s="11">
        <f ca="1">((COUNTIFS(SWISSW!$I:$I,WINS_NO_MIRROR!$A18,SWISSW!$J:$J,WINS_NO_MIRROR!AN$1,SWISSW!$F:$F,"Won")+COUNTIFS(SWISSW!$I:$I,WINS_NO_MIRROR!AN$1,SWISSW!$J:$J,WINS_NO_MIRROR!$A18,SWISSW!$F:$F,"Lost")))*IF(ROW()=COLUMN(),0,1)</f>
        <v>0</v>
      </c>
      <c r="AO18" s="11">
        <f ca="1">((COUNTIFS(SWISSW!$I:$I,WINS_NO_MIRROR!$A18,SWISSW!$J:$J,WINS_NO_MIRROR!AO$1,SWISSW!$F:$F,"Won")+COUNTIFS(SWISSW!$I:$I,WINS_NO_MIRROR!AO$1,SWISSW!$J:$J,WINS_NO_MIRROR!$A18,SWISSW!$F:$F,"Lost")))*IF(ROW()=COLUMN(),0,1)</f>
        <v>0</v>
      </c>
      <c r="AP18" s="11">
        <f ca="1">((COUNTIFS(SWISSW!$I:$I,WINS_NO_MIRROR!$A18,SWISSW!$J:$J,WINS_NO_MIRROR!AP$1,SWISSW!$F:$F,"Won")+COUNTIFS(SWISSW!$I:$I,WINS_NO_MIRROR!AP$1,SWISSW!$J:$J,WINS_NO_MIRROR!$A18,SWISSW!$F:$F,"Lost")))*IF(ROW()=COLUMN(),0,1)</f>
        <v>0</v>
      </c>
      <c r="AQ18" s="11">
        <f ca="1">((COUNTIFS(SWISSW!$I:$I,WINS_NO_MIRROR!$A18,SWISSW!$J:$J,WINS_NO_MIRROR!AQ$1,SWISSW!$F:$F,"Won")+COUNTIFS(SWISSW!$I:$I,WINS_NO_MIRROR!AQ$1,SWISSW!$J:$J,WINS_NO_MIRROR!$A18,SWISSW!$F:$F,"Lost")))*IF(ROW()=COLUMN(),0,1)</f>
        <v>0</v>
      </c>
      <c r="AR18" s="11">
        <f ca="1">((COUNTIFS(SWISSW!$I:$I,WINS_NO_MIRROR!$A18,SWISSW!$J:$J,WINS_NO_MIRROR!AR$1,SWISSW!$F:$F,"Won")+COUNTIFS(SWISSW!$I:$I,WINS_NO_MIRROR!AR$1,SWISSW!$J:$J,WINS_NO_MIRROR!$A18,SWISSW!$F:$F,"Lost")))*IF(ROW()=COLUMN(),0,1)</f>
        <v>0</v>
      </c>
      <c r="AS18" s="11">
        <f ca="1">((COUNTIFS(SWISSW!$I:$I,WINS_NO_MIRROR!$A18,SWISSW!$J:$J,WINS_NO_MIRROR!AS$1,SWISSW!$F:$F,"Won")+COUNTIFS(SWISSW!$I:$I,WINS_NO_MIRROR!AS$1,SWISSW!$J:$J,WINS_NO_MIRROR!$A18,SWISSW!$F:$F,"Lost")))*IF(ROW()=COLUMN(),0,1)</f>
        <v>0</v>
      </c>
      <c r="AT18" s="11">
        <f ca="1">((COUNTIFS(SWISSW!$I:$I,WINS_NO_MIRROR!$A18,SWISSW!$J:$J,WINS_NO_MIRROR!AT$1,SWISSW!$F:$F,"Won")+COUNTIFS(SWISSW!$I:$I,WINS_NO_MIRROR!AT$1,SWISSW!$J:$J,WINS_NO_MIRROR!$A18,SWISSW!$F:$F,"Lost")))*IF(ROW()=COLUMN(),0,1)</f>
        <v>0</v>
      </c>
      <c r="AU18" s="11">
        <f ca="1">((COUNTIFS(SWISSW!$I:$I,WINS_NO_MIRROR!$A18,SWISSW!$J:$J,WINS_NO_MIRROR!AU$1,SWISSW!$F:$F,"Won")+COUNTIFS(SWISSW!$I:$I,WINS_NO_MIRROR!AU$1,SWISSW!$J:$J,WINS_NO_MIRROR!$A18,SWISSW!$F:$F,"Lost")))*IF(ROW()=COLUMN(),0,1)</f>
        <v>0</v>
      </c>
      <c r="AV18" s="11">
        <f ca="1">((COUNTIFS(SWISSW!$I:$I,WINS_NO_MIRROR!$A18,SWISSW!$J:$J,WINS_NO_MIRROR!AV$1,SWISSW!$F:$F,"Won")+COUNTIFS(SWISSW!$I:$I,WINS_NO_MIRROR!AV$1,SWISSW!$J:$J,WINS_NO_MIRROR!$A18,SWISSW!$F:$F,"Lost")))*IF(ROW()=COLUMN(),0,1)</f>
        <v>0</v>
      </c>
      <c r="AW18" s="11">
        <f ca="1">((COUNTIFS(SWISSW!$I:$I,WINS_NO_MIRROR!$A18,SWISSW!$J:$J,WINS_NO_MIRROR!AW$1,SWISSW!$F:$F,"Won")+COUNTIFS(SWISSW!$I:$I,WINS_NO_MIRROR!AW$1,SWISSW!$J:$J,WINS_NO_MIRROR!$A18,SWISSW!$F:$F,"Lost")))*IF(ROW()=COLUMN(),0,1)</f>
        <v>0</v>
      </c>
      <c r="AX18" s="11">
        <f ca="1">((COUNTIFS(SWISSW!$I:$I,WINS_NO_MIRROR!$A18,SWISSW!$J:$J,WINS_NO_MIRROR!AX$1,SWISSW!$F:$F,"Won")+COUNTIFS(SWISSW!$I:$I,WINS_NO_MIRROR!AX$1,SWISSW!$J:$J,WINS_NO_MIRROR!$A18,SWISSW!$F:$F,"Lost")))*IF(ROW()=COLUMN(),0,1)</f>
        <v>0</v>
      </c>
      <c r="AY18" s="11">
        <f ca="1">((COUNTIFS(SWISSW!$I:$I,WINS_NO_MIRROR!$A18,SWISSW!$J:$J,WINS_NO_MIRROR!AY$1,SWISSW!$F:$F,"Won")+COUNTIFS(SWISSW!$I:$I,WINS_NO_MIRROR!AY$1,SWISSW!$J:$J,WINS_NO_MIRROR!$A18,SWISSW!$F:$F,"Lost")))*IF(ROW()=COLUMN(),0,1)</f>
        <v>0</v>
      </c>
      <c r="AZ18" s="11">
        <f ca="1">((COUNTIFS(SWISSW!$I:$I,WINS_NO_MIRROR!$A18,SWISSW!$J:$J,WINS_NO_MIRROR!AZ$1,SWISSW!$F:$F,"Won")+COUNTIFS(SWISSW!$I:$I,WINS_NO_MIRROR!AZ$1,SWISSW!$J:$J,WINS_NO_MIRROR!$A18,SWISSW!$F:$F,"Lost")))*IF(ROW()=COLUMN(),0,1)</f>
        <v>0</v>
      </c>
      <c r="BA18" s="11">
        <f ca="1">((COUNTIFS(SWISSW!$I:$I,WINS_NO_MIRROR!$A18,SWISSW!$J:$J,WINS_NO_MIRROR!BA$1,SWISSW!$F:$F,"Won")+COUNTIFS(SWISSW!$I:$I,WINS_NO_MIRROR!BA$1,SWISSW!$J:$J,WINS_NO_MIRROR!$A18,SWISSW!$F:$F,"Lost")))*IF(ROW()=COLUMN(),0,1)</f>
        <v>0</v>
      </c>
      <c r="BB18" s="11">
        <f ca="1">((COUNTIFS(SWISSW!$I:$I,WINS_NO_MIRROR!$A18,SWISSW!$J:$J,WINS_NO_MIRROR!BB$1,SWISSW!$F:$F,"Won")+COUNTIFS(SWISSW!$I:$I,WINS_NO_MIRROR!BB$1,SWISSW!$J:$J,WINS_NO_MIRROR!$A18,SWISSW!$F:$F,"Lost")))*IF(ROW()=COLUMN(),0,1)</f>
        <v>0</v>
      </c>
      <c r="BC18" s="11">
        <f ca="1">((COUNTIFS(SWISSW!$I:$I,WINS_NO_MIRROR!$A18,SWISSW!$J:$J,WINS_NO_MIRROR!BC$1,SWISSW!$F:$F,"Won")+COUNTIFS(SWISSW!$I:$I,WINS_NO_MIRROR!BC$1,SWISSW!$J:$J,WINS_NO_MIRROR!$A18,SWISSW!$F:$F,"Lost")))*IF(ROW()=COLUMN(),0,1)</f>
        <v>0</v>
      </c>
      <c r="BD18" s="11">
        <f ca="1">((COUNTIFS(SWISSW!$I:$I,WINS_NO_MIRROR!$A18,SWISSW!$J:$J,WINS_NO_MIRROR!BD$1,SWISSW!$F:$F,"Won")+COUNTIFS(SWISSW!$I:$I,WINS_NO_MIRROR!BD$1,SWISSW!$J:$J,WINS_NO_MIRROR!$A18,SWISSW!$F:$F,"Lost")))*IF(ROW()=COLUMN(),0,1)</f>
        <v>1</v>
      </c>
      <c r="BE18" s="11">
        <f ca="1">((COUNTIFS(SWISSW!$I:$I,WINS_NO_MIRROR!$A18,SWISSW!$J:$J,WINS_NO_MIRROR!BE$1,SWISSW!$F:$F,"Won")+COUNTIFS(SWISSW!$I:$I,WINS_NO_MIRROR!BE$1,SWISSW!$J:$J,WINS_NO_MIRROR!$A18,SWISSW!$F:$F,"Lost")))*IF(ROW()=COLUMN(),0,1)</f>
        <v>0</v>
      </c>
      <c r="BF18" s="11">
        <f ca="1">((COUNTIFS(SWISSW!$I:$I,WINS_NO_MIRROR!$A18,SWISSW!$J:$J,WINS_NO_MIRROR!BF$1,SWISSW!$F:$F,"Won")+COUNTIFS(SWISSW!$I:$I,WINS_NO_MIRROR!BF$1,SWISSW!$J:$J,WINS_NO_MIRROR!$A18,SWISSW!$F:$F,"Lost")))*IF(ROW()=COLUMN(),0,1)</f>
        <v>0</v>
      </c>
      <c r="BG18" s="11">
        <f ca="1">((COUNTIFS(SWISSW!$I:$I,WINS_NO_MIRROR!$A18,SWISSW!$J:$J,WINS_NO_MIRROR!BG$1,SWISSW!$F:$F,"Won")+COUNTIFS(SWISSW!$I:$I,WINS_NO_MIRROR!BG$1,SWISSW!$J:$J,WINS_NO_MIRROR!$A18,SWISSW!$F:$F,"Lost")))*IF(ROW()=COLUMN(),0,1)</f>
        <v>0</v>
      </c>
      <c r="BH18" s="11">
        <f ca="1">((COUNTIFS(SWISSW!$I:$I,WINS_NO_MIRROR!$A18,SWISSW!$J:$J,WINS_NO_MIRROR!BH$1,SWISSW!$F:$F,"Won")+COUNTIFS(SWISSW!$I:$I,WINS_NO_MIRROR!BH$1,SWISSW!$J:$J,WINS_NO_MIRROR!$A18,SWISSW!$F:$F,"Lost")))*IF(ROW()=COLUMN(),0,1)</f>
        <v>0</v>
      </c>
      <c r="BI18" s="11">
        <f ca="1">((COUNTIFS(SWISSW!$I:$I,WINS_NO_MIRROR!$A18,SWISSW!$J:$J,WINS_NO_MIRROR!BI$1,SWISSW!$F:$F,"Won")+COUNTIFS(SWISSW!$I:$I,WINS_NO_MIRROR!BI$1,SWISSW!$J:$J,WINS_NO_MIRROR!$A18,SWISSW!$F:$F,"Lost")))*IF(ROW()=COLUMN(),0,1)</f>
        <v>0</v>
      </c>
      <c r="BJ18" s="11">
        <f ca="1">((COUNTIFS(SWISSW!$I:$I,WINS_NO_MIRROR!$A18,SWISSW!$J:$J,WINS_NO_MIRROR!BJ$1,SWISSW!$F:$F,"Won")+COUNTIFS(SWISSW!$I:$I,WINS_NO_MIRROR!BJ$1,SWISSW!$J:$J,WINS_NO_MIRROR!$A18,SWISSW!$F:$F,"Lost")))*IF(ROW()=COLUMN(),0,1)</f>
        <v>0</v>
      </c>
      <c r="BK18" s="11">
        <f ca="1">((COUNTIFS(SWISSW!$I:$I,WINS_NO_MIRROR!$A18,SWISSW!$J:$J,WINS_NO_MIRROR!BK$1,SWISSW!$F:$F,"Won")+COUNTIFS(SWISSW!$I:$I,WINS_NO_MIRROR!BK$1,SWISSW!$J:$J,WINS_NO_MIRROR!$A18,SWISSW!$F:$F,"Lost")))*IF(ROW()=COLUMN(),0,1)</f>
        <v>0</v>
      </c>
      <c r="BL18" s="11">
        <f ca="1">((COUNTIFS(SWISSW!$I:$I,WINS_NO_MIRROR!$A18,SWISSW!$J:$J,WINS_NO_MIRROR!BL$1,SWISSW!$F:$F,"Won")+COUNTIFS(SWISSW!$I:$I,WINS_NO_MIRROR!BL$1,SWISSW!$J:$J,WINS_NO_MIRROR!$A18,SWISSW!$F:$F,"Lost")))*IF(ROW()=COLUMN(),0,1)</f>
        <v>0</v>
      </c>
    </row>
    <row r="19" spans="1:64" ht="55" customHeight="1" x14ac:dyDescent="0.3">
      <c r="A19" s="3" t="str">
        <f ca="1">MATCHUP!A19</f>
        <v>Dredge</v>
      </c>
      <c r="B19" s="11">
        <f ca="1">((COUNTIFS(SWISSW!$I:$I,WINS_NO_MIRROR!$A19,SWISSW!$J:$J,WINS_NO_MIRROR!B$1,SWISSW!$F:$F,"Won")+COUNTIFS(SWISSW!$I:$I,WINS_NO_MIRROR!B$1,SWISSW!$J:$J,WINS_NO_MIRROR!$A19,SWISSW!$F:$F,"Lost")))*IF(ROW()=COLUMN(),0,1)</f>
        <v>6</v>
      </c>
      <c r="C19" s="11">
        <f ca="1">((COUNTIFS(SWISSW!$I:$I,WINS_NO_MIRROR!$A19,SWISSW!$J:$J,WINS_NO_MIRROR!C$1,SWISSW!$F:$F,"Won")+COUNTIFS(SWISSW!$I:$I,WINS_NO_MIRROR!C$1,SWISSW!$J:$J,WINS_NO_MIRROR!$A19,SWISSW!$F:$F,"Lost")))*IF(ROW()=COLUMN(),0,1)</f>
        <v>1</v>
      </c>
      <c r="D19" s="11">
        <f ca="1">((COUNTIFS(SWISSW!$I:$I,WINS_NO_MIRROR!$A19,SWISSW!$J:$J,WINS_NO_MIRROR!D$1,SWISSW!$F:$F,"Won")+COUNTIFS(SWISSW!$I:$I,WINS_NO_MIRROR!D$1,SWISSW!$J:$J,WINS_NO_MIRROR!$A19,SWISSW!$F:$F,"Lost")))*IF(ROW()=COLUMN(),0,1)</f>
        <v>9</v>
      </c>
      <c r="E19" s="11">
        <f ca="1">((COUNTIFS(SWISSW!$I:$I,WINS_NO_MIRROR!$A19,SWISSW!$J:$J,WINS_NO_MIRROR!E$1,SWISSW!$F:$F,"Won")+COUNTIFS(SWISSW!$I:$I,WINS_NO_MIRROR!E$1,SWISSW!$J:$J,WINS_NO_MIRROR!$A19,SWISSW!$F:$F,"Lost")))*IF(ROW()=COLUMN(),0,1)</f>
        <v>2</v>
      </c>
      <c r="F19" s="11">
        <f ca="1">((COUNTIFS(SWISSW!$I:$I,WINS_NO_MIRROR!$A19,SWISSW!$J:$J,WINS_NO_MIRROR!F$1,SWISSW!$F:$F,"Won")+COUNTIFS(SWISSW!$I:$I,WINS_NO_MIRROR!F$1,SWISSW!$J:$J,WINS_NO_MIRROR!$A19,SWISSW!$F:$F,"Lost")))*IF(ROW()=COLUMN(),0,1)</f>
        <v>4</v>
      </c>
      <c r="G19" s="11">
        <f ca="1">((COUNTIFS(SWISSW!$I:$I,WINS_NO_MIRROR!$A19,SWISSW!$J:$J,WINS_NO_MIRROR!G$1,SWISSW!$F:$F,"Won")+COUNTIFS(SWISSW!$I:$I,WINS_NO_MIRROR!G$1,SWISSW!$J:$J,WINS_NO_MIRROR!$A19,SWISSW!$F:$F,"Lost")))*IF(ROW()=COLUMN(),0,1)</f>
        <v>4</v>
      </c>
      <c r="H19" s="11">
        <f ca="1">((COUNTIFS(SWISSW!$I:$I,WINS_NO_MIRROR!$A19,SWISSW!$J:$J,WINS_NO_MIRROR!H$1,SWISSW!$F:$F,"Won")+COUNTIFS(SWISSW!$I:$I,WINS_NO_MIRROR!H$1,SWISSW!$J:$J,WINS_NO_MIRROR!$A19,SWISSW!$F:$F,"Lost")))*IF(ROW()=COLUMN(),0,1)</f>
        <v>0</v>
      </c>
      <c r="I19" s="11">
        <f ca="1">((COUNTIFS(SWISSW!$I:$I,WINS_NO_MIRROR!$A19,SWISSW!$J:$J,WINS_NO_MIRROR!I$1,SWISSW!$F:$F,"Won")+COUNTIFS(SWISSW!$I:$I,WINS_NO_MIRROR!I$1,SWISSW!$J:$J,WINS_NO_MIRROR!$A19,SWISSW!$F:$F,"Lost")))*IF(ROW()=COLUMN(),0,1)</f>
        <v>4</v>
      </c>
      <c r="J19" s="11">
        <f ca="1">((COUNTIFS(SWISSW!$I:$I,WINS_NO_MIRROR!$A19,SWISSW!$J:$J,WINS_NO_MIRROR!J$1,SWISSW!$F:$F,"Won")+COUNTIFS(SWISSW!$I:$I,WINS_NO_MIRROR!J$1,SWISSW!$J:$J,WINS_NO_MIRROR!$A19,SWISSW!$F:$F,"Lost")))*IF(ROW()=COLUMN(),0,1)</f>
        <v>2</v>
      </c>
      <c r="K19" s="11">
        <f ca="1">((COUNTIFS(SWISSW!$I:$I,WINS_NO_MIRROR!$A19,SWISSW!$J:$J,WINS_NO_MIRROR!K$1,SWISSW!$F:$F,"Won")+COUNTIFS(SWISSW!$I:$I,WINS_NO_MIRROR!K$1,SWISSW!$J:$J,WINS_NO_MIRROR!$A19,SWISSW!$F:$F,"Lost")))*IF(ROW()=COLUMN(),0,1)</f>
        <v>2</v>
      </c>
      <c r="L19" s="11">
        <f ca="1">((COUNTIFS(SWISSW!$I:$I,WINS_NO_MIRROR!$A19,SWISSW!$J:$J,WINS_NO_MIRROR!L$1,SWISSW!$F:$F,"Won")+COUNTIFS(SWISSW!$I:$I,WINS_NO_MIRROR!L$1,SWISSW!$J:$J,WINS_NO_MIRROR!$A19,SWISSW!$F:$F,"Lost")))*IF(ROW()=COLUMN(),0,1)</f>
        <v>1</v>
      </c>
      <c r="M19" s="11">
        <f ca="1">((COUNTIFS(SWISSW!$I:$I,WINS_NO_MIRROR!$A19,SWISSW!$J:$J,WINS_NO_MIRROR!M$1,SWISSW!$F:$F,"Won")+COUNTIFS(SWISSW!$I:$I,WINS_NO_MIRROR!M$1,SWISSW!$J:$J,WINS_NO_MIRROR!$A19,SWISSW!$F:$F,"Lost")))*IF(ROW()=COLUMN(),0,1)</f>
        <v>1</v>
      </c>
      <c r="N19" s="11">
        <f ca="1">((COUNTIFS(SWISSW!$I:$I,WINS_NO_MIRROR!$A19,SWISSW!$J:$J,WINS_NO_MIRROR!N$1,SWISSW!$F:$F,"Won")+COUNTIFS(SWISSW!$I:$I,WINS_NO_MIRROR!N$1,SWISSW!$J:$J,WINS_NO_MIRROR!$A19,SWISSW!$F:$F,"Lost")))*IF(ROW()=COLUMN(),0,1)</f>
        <v>0</v>
      </c>
      <c r="O19" s="11">
        <f ca="1">((COUNTIFS(SWISSW!$I:$I,WINS_NO_MIRROR!$A19,SWISSW!$J:$J,WINS_NO_MIRROR!O$1,SWISSW!$F:$F,"Won")+COUNTIFS(SWISSW!$I:$I,WINS_NO_MIRROR!O$1,SWISSW!$J:$J,WINS_NO_MIRROR!$A19,SWISSW!$F:$F,"Lost")))*IF(ROW()=COLUMN(),0,1)</f>
        <v>1</v>
      </c>
      <c r="P19" s="11">
        <f ca="1">((COUNTIFS(SWISSW!$I:$I,WINS_NO_MIRROR!$A19,SWISSW!$J:$J,WINS_NO_MIRROR!P$1,SWISSW!$F:$F,"Won")+COUNTIFS(SWISSW!$I:$I,WINS_NO_MIRROR!P$1,SWISSW!$J:$J,WINS_NO_MIRROR!$A19,SWISSW!$F:$F,"Lost")))*IF(ROW()=COLUMN(),0,1)</f>
        <v>2</v>
      </c>
      <c r="Q19" s="11">
        <f ca="1">((COUNTIFS(SWISSW!$I:$I,WINS_NO_MIRROR!$A19,SWISSW!$J:$J,WINS_NO_MIRROR!Q$1,SWISSW!$F:$F,"Won")+COUNTIFS(SWISSW!$I:$I,WINS_NO_MIRROR!Q$1,SWISSW!$J:$J,WINS_NO_MIRROR!$A19,SWISSW!$F:$F,"Lost")))*IF(ROW()=COLUMN(),0,1)</f>
        <v>2</v>
      </c>
      <c r="R19" s="11">
        <f ca="1">((COUNTIFS(SWISSW!$I:$I,WINS_NO_MIRROR!$A19,SWISSW!$J:$J,WINS_NO_MIRROR!R$1,SWISSW!$F:$F,"Won")+COUNTIFS(SWISSW!$I:$I,WINS_NO_MIRROR!R$1,SWISSW!$J:$J,WINS_NO_MIRROR!$A19,SWISSW!$F:$F,"Lost")))*IF(ROW()=COLUMN(),0,1)</f>
        <v>1</v>
      </c>
      <c r="S19" s="11">
        <f ca="1">((COUNTIFS(SWISSW!$I:$I,WINS_NO_MIRROR!$A19,SWISSW!$J:$J,WINS_NO_MIRROR!S$1,SWISSW!$F:$F,"Won")+COUNTIFS(SWISSW!$I:$I,WINS_NO_MIRROR!S$1,SWISSW!$J:$J,WINS_NO_MIRROR!$A19,SWISSW!$F:$F,"Lost")))*IF(ROW()=COLUMN(),0,1)</f>
        <v>0</v>
      </c>
      <c r="T19" s="11">
        <f ca="1">((COUNTIFS(SWISSW!$I:$I,WINS_NO_MIRROR!$A19,SWISSW!$J:$J,WINS_NO_MIRROR!T$1,SWISSW!$F:$F,"Won")+COUNTIFS(SWISSW!$I:$I,WINS_NO_MIRROR!T$1,SWISSW!$J:$J,WINS_NO_MIRROR!$A19,SWISSW!$F:$F,"Lost")))*IF(ROW()=COLUMN(),0,1)</f>
        <v>0</v>
      </c>
      <c r="U19" s="11">
        <f ca="1">((COUNTIFS(SWISSW!$I:$I,WINS_NO_MIRROR!$A19,SWISSW!$J:$J,WINS_NO_MIRROR!U$1,SWISSW!$F:$F,"Won")+COUNTIFS(SWISSW!$I:$I,WINS_NO_MIRROR!U$1,SWISSW!$J:$J,WINS_NO_MIRROR!$A19,SWISSW!$F:$F,"Lost")))*IF(ROW()=COLUMN(),0,1)</f>
        <v>0</v>
      </c>
      <c r="V19" s="11">
        <f ca="1">((COUNTIFS(SWISSW!$I:$I,WINS_NO_MIRROR!$A19,SWISSW!$J:$J,WINS_NO_MIRROR!V$1,SWISSW!$F:$F,"Won")+COUNTIFS(SWISSW!$I:$I,WINS_NO_MIRROR!V$1,SWISSW!$J:$J,WINS_NO_MIRROR!$A19,SWISSW!$F:$F,"Lost")))*IF(ROW()=COLUMN(),0,1)</f>
        <v>0</v>
      </c>
      <c r="W19" s="11">
        <f ca="1">((COUNTIFS(SWISSW!$I:$I,WINS_NO_MIRROR!$A19,SWISSW!$J:$J,WINS_NO_MIRROR!W$1,SWISSW!$F:$F,"Won")+COUNTIFS(SWISSW!$I:$I,WINS_NO_MIRROR!W$1,SWISSW!$J:$J,WINS_NO_MIRROR!$A19,SWISSW!$F:$F,"Lost")))*IF(ROW()=COLUMN(),0,1)</f>
        <v>1</v>
      </c>
      <c r="X19" s="11">
        <f ca="1">((COUNTIFS(SWISSW!$I:$I,WINS_NO_MIRROR!$A19,SWISSW!$J:$J,WINS_NO_MIRROR!X$1,SWISSW!$F:$F,"Won")+COUNTIFS(SWISSW!$I:$I,WINS_NO_MIRROR!X$1,SWISSW!$J:$J,WINS_NO_MIRROR!$A19,SWISSW!$F:$F,"Lost")))*IF(ROW()=COLUMN(),0,1)</f>
        <v>0</v>
      </c>
      <c r="Y19" s="11">
        <f ca="1">((COUNTIFS(SWISSW!$I:$I,WINS_NO_MIRROR!$A19,SWISSW!$J:$J,WINS_NO_MIRROR!Y$1,SWISSW!$F:$F,"Won")+COUNTIFS(SWISSW!$I:$I,WINS_NO_MIRROR!Y$1,SWISSW!$J:$J,WINS_NO_MIRROR!$A19,SWISSW!$F:$F,"Lost")))*IF(ROW()=COLUMN(),0,1)</f>
        <v>0</v>
      </c>
      <c r="Z19" s="11">
        <f ca="1">((COUNTIFS(SWISSW!$I:$I,WINS_NO_MIRROR!$A19,SWISSW!$J:$J,WINS_NO_MIRROR!Z$1,SWISSW!$F:$F,"Won")+COUNTIFS(SWISSW!$I:$I,WINS_NO_MIRROR!Z$1,SWISSW!$J:$J,WINS_NO_MIRROR!$A19,SWISSW!$F:$F,"Lost")))*IF(ROW()=COLUMN(),0,1)</f>
        <v>1</v>
      </c>
      <c r="AA19" s="11">
        <f ca="1">((COUNTIFS(SWISSW!$I:$I,WINS_NO_MIRROR!$A19,SWISSW!$J:$J,WINS_NO_MIRROR!AA$1,SWISSW!$F:$F,"Won")+COUNTIFS(SWISSW!$I:$I,WINS_NO_MIRROR!AA$1,SWISSW!$J:$J,WINS_NO_MIRROR!$A19,SWISSW!$F:$F,"Lost")))*IF(ROW()=COLUMN(),0,1)</f>
        <v>1</v>
      </c>
      <c r="AB19" s="11">
        <f ca="1">((COUNTIFS(SWISSW!$I:$I,WINS_NO_MIRROR!$A19,SWISSW!$J:$J,WINS_NO_MIRROR!AB$1,SWISSW!$F:$F,"Won")+COUNTIFS(SWISSW!$I:$I,WINS_NO_MIRROR!AB$1,SWISSW!$J:$J,WINS_NO_MIRROR!$A19,SWISSW!$F:$F,"Lost")))*IF(ROW()=COLUMN(),0,1)</f>
        <v>0</v>
      </c>
      <c r="AC19" s="11">
        <f ca="1">((COUNTIFS(SWISSW!$I:$I,WINS_NO_MIRROR!$A19,SWISSW!$J:$J,WINS_NO_MIRROR!AC$1,SWISSW!$F:$F,"Won")+COUNTIFS(SWISSW!$I:$I,WINS_NO_MIRROR!AC$1,SWISSW!$J:$J,WINS_NO_MIRROR!$A19,SWISSW!$F:$F,"Lost")))*IF(ROW()=COLUMN(),0,1)</f>
        <v>0</v>
      </c>
      <c r="AD19" s="11">
        <f ca="1">((COUNTIFS(SWISSW!$I:$I,WINS_NO_MIRROR!$A19,SWISSW!$J:$J,WINS_NO_MIRROR!AD$1,SWISSW!$F:$F,"Won")+COUNTIFS(SWISSW!$I:$I,WINS_NO_MIRROR!AD$1,SWISSW!$J:$J,WINS_NO_MIRROR!$A19,SWISSW!$F:$F,"Lost")))*IF(ROW()=COLUMN(),0,1)</f>
        <v>0</v>
      </c>
      <c r="AE19" s="11">
        <f ca="1">((COUNTIFS(SWISSW!$I:$I,WINS_NO_MIRROR!$A19,SWISSW!$J:$J,WINS_NO_MIRROR!AE$1,SWISSW!$F:$F,"Won")+COUNTIFS(SWISSW!$I:$I,WINS_NO_MIRROR!AE$1,SWISSW!$J:$J,WINS_NO_MIRROR!$A19,SWISSW!$F:$F,"Lost")))*IF(ROW()=COLUMN(),0,1)</f>
        <v>0</v>
      </c>
      <c r="AF19" s="11">
        <f ca="1">((COUNTIFS(SWISSW!$I:$I,WINS_NO_MIRROR!$A19,SWISSW!$J:$J,WINS_NO_MIRROR!AF$1,SWISSW!$F:$F,"Won")+COUNTIFS(SWISSW!$I:$I,WINS_NO_MIRROR!AF$1,SWISSW!$J:$J,WINS_NO_MIRROR!$A19,SWISSW!$F:$F,"Lost")))*IF(ROW()=COLUMN(),0,1)</f>
        <v>0</v>
      </c>
      <c r="AG19" s="11">
        <f ca="1">((COUNTIFS(SWISSW!$I:$I,WINS_NO_MIRROR!$A19,SWISSW!$J:$J,WINS_NO_MIRROR!AG$1,SWISSW!$F:$F,"Won")+COUNTIFS(SWISSW!$I:$I,WINS_NO_MIRROR!AG$1,SWISSW!$J:$J,WINS_NO_MIRROR!$A19,SWISSW!$F:$F,"Lost")))*IF(ROW()=COLUMN(),0,1)</f>
        <v>0</v>
      </c>
      <c r="AH19" s="11">
        <f ca="1">((COUNTIFS(SWISSW!$I:$I,WINS_NO_MIRROR!$A19,SWISSW!$J:$J,WINS_NO_MIRROR!AH$1,SWISSW!$F:$F,"Won")+COUNTIFS(SWISSW!$I:$I,WINS_NO_MIRROR!AH$1,SWISSW!$J:$J,WINS_NO_MIRROR!$A19,SWISSW!$F:$F,"Lost")))*IF(ROW()=COLUMN(),0,1)</f>
        <v>0</v>
      </c>
      <c r="AI19" s="11">
        <f ca="1">((COUNTIFS(SWISSW!$I:$I,WINS_NO_MIRROR!$A19,SWISSW!$J:$J,WINS_NO_MIRROR!AI$1,SWISSW!$F:$F,"Won")+COUNTIFS(SWISSW!$I:$I,WINS_NO_MIRROR!AI$1,SWISSW!$J:$J,WINS_NO_MIRROR!$A19,SWISSW!$F:$F,"Lost")))*IF(ROW()=COLUMN(),0,1)</f>
        <v>0</v>
      </c>
      <c r="AJ19" s="11">
        <f ca="1">((COUNTIFS(SWISSW!$I:$I,WINS_NO_MIRROR!$A19,SWISSW!$J:$J,WINS_NO_MIRROR!AJ$1,SWISSW!$F:$F,"Won")+COUNTIFS(SWISSW!$I:$I,WINS_NO_MIRROR!AJ$1,SWISSW!$J:$J,WINS_NO_MIRROR!$A19,SWISSW!$F:$F,"Lost")))*IF(ROW()=COLUMN(),0,1)</f>
        <v>0</v>
      </c>
      <c r="AK19" s="11">
        <f ca="1">((COUNTIFS(SWISSW!$I:$I,WINS_NO_MIRROR!$A19,SWISSW!$J:$J,WINS_NO_MIRROR!AK$1,SWISSW!$F:$F,"Won")+COUNTIFS(SWISSW!$I:$I,WINS_NO_MIRROR!AK$1,SWISSW!$J:$J,WINS_NO_MIRROR!$A19,SWISSW!$F:$F,"Lost")))*IF(ROW()=COLUMN(),0,1)</f>
        <v>0</v>
      </c>
      <c r="AL19" s="11">
        <f ca="1">((COUNTIFS(SWISSW!$I:$I,WINS_NO_MIRROR!$A19,SWISSW!$J:$J,WINS_NO_MIRROR!AL$1,SWISSW!$F:$F,"Won")+COUNTIFS(SWISSW!$I:$I,WINS_NO_MIRROR!AL$1,SWISSW!$J:$J,WINS_NO_MIRROR!$A19,SWISSW!$F:$F,"Lost")))*IF(ROW()=COLUMN(),0,1)</f>
        <v>0</v>
      </c>
      <c r="AM19" s="11">
        <f ca="1">((COUNTIFS(SWISSW!$I:$I,WINS_NO_MIRROR!$A19,SWISSW!$J:$J,WINS_NO_MIRROR!AM$1,SWISSW!$F:$F,"Won")+COUNTIFS(SWISSW!$I:$I,WINS_NO_MIRROR!AM$1,SWISSW!$J:$J,WINS_NO_MIRROR!$A19,SWISSW!$F:$F,"Lost")))*IF(ROW()=COLUMN(),0,1)</f>
        <v>0</v>
      </c>
      <c r="AN19" s="11">
        <f ca="1">((COUNTIFS(SWISSW!$I:$I,WINS_NO_MIRROR!$A19,SWISSW!$J:$J,WINS_NO_MIRROR!AN$1,SWISSW!$F:$F,"Won")+COUNTIFS(SWISSW!$I:$I,WINS_NO_MIRROR!AN$1,SWISSW!$J:$J,WINS_NO_MIRROR!$A19,SWISSW!$F:$F,"Lost")))*IF(ROW()=COLUMN(),0,1)</f>
        <v>0</v>
      </c>
      <c r="AO19" s="11">
        <f ca="1">((COUNTIFS(SWISSW!$I:$I,WINS_NO_MIRROR!$A19,SWISSW!$J:$J,WINS_NO_MIRROR!AO$1,SWISSW!$F:$F,"Won")+COUNTIFS(SWISSW!$I:$I,WINS_NO_MIRROR!AO$1,SWISSW!$J:$J,WINS_NO_MIRROR!$A19,SWISSW!$F:$F,"Lost")))*IF(ROW()=COLUMN(),0,1)</f>
        <v>0</v>
      </c>
      <c r="AP19" s="11">
        <f ca="1">((COUNTIFS(SWISSW!$I:$I,WINS_NO_MIRROR!$A19,SWISSW!$J:$J,WINS_NO_MIRROR!AP$1,SWISSW!$F:$F,"Won")+COUNTIFS(SWISSW!$I:$I,WINS_NO_MIRROR!AP$1,SWISSW!$J:$J,WINS_NO_MIRROR!$A19,SWISSW!$F:$F,"Lost")))*IF(ROW()=COLUMN(),0,1)</f>
        <v>0</v>
      </c>
      <c r="AQ19" s="11">
        <f ca="1">((COUNTIFS(SWISSW!$I:$I,WINS_NO_MIRROR!$A19,SWISSW!$J:$J,WINS_NO_MIRROR!AQ$1,SWISSW!$F:$F,"Won")+COUNTIFS(SWISSW!$I:$I,WINS_NO_MIRROR!AQ$1,SWISSW!$J:$J,WINS_NO_MIRROR!$A19,SWISSW!$F:$F,"Lost")))*IF(ROW()=COLUMN(),0,1)</f>
        <v>0</v>
      </c>
      <c r="AR19" s="11">
        <f ca="1">((COUNTIFS(SWISSW!$I:$I,WINS_NO_MIRROR!$A19,SWISSW!$J:$J,WINS_NO_MIRROR!AR$1,SWISSW!$F:$F,"Won")+COUNTIFS(SWISSW!$I:$I,WINS_NO_MIRROR!AR$1,SWISSW!$J:$J,WINS_NO_MIRROR!$A19,SWISSW!$F:$F,"Lost")))*IF(ROW()=COLUMN(),0,1)</f>
        <v>0</v>
      </c>
      <c r="AS19" s="11">
        <f ca="1">((COUNTIFS(SWISSW!$I:$I,WINS_NO_MIRROR!$A19,SWISSW!$J:$J,WINS_NO_MIRROR!AS$1,SWISSW!$F:$F,"Won")+COUNTIFS(SWISSW!$I:$I,WINS_NO_MIRROR!AS$1,SWISSW!$J:$J,WINS_NO_MIRROR!$A19,SWISSW!$F:$F,"Lost")))*IF(ROW()=COLUMN(),0,1)</f>
        <v>0</v>
      </c>
      <c r="AT19" s="11">
        <f ca="1">((COUNTIFS(SWISSW!$I:$I,WINS_NO_MIRROR!$A19,SWISSW!$J:$J,WINS_NO_MIRROR!AT$1,SWISSW!$F:$F,"Won")+COUNTIFS(SWISSW!$I:$I,WINS_NO_MIRROR!AT$1,SWISSW!$J:$J,WINS_NO_MIRROR!$A19,SWISSW!$F:$F,"Lost")))*IF(ROW()=COLUMN(),0,1)</f>
        <v>0</v>
      </c>
      <c r="AU19" s="11">
        <f ca="1">((COUNTIFS(SWISSW!$I:$I,WINS_NO_MIRROR!$A19,SWISSW!$J:$J,WINS_NO_MIRROR!AU$1,SWISSW!$F:$F,"Won")+COUNTIFS(SWISSW!$I:$I,WINS_NO_MIRROR!AU$1,SWISSW!$J:$J,WINS_NO_MIRROR!$A19,SWISSW!$F:$F,"Lost")))*IF(ROW()=COLUMN(),0,1)</f>
        <v>0</v>
      </c>
      <c r="AV19" s="11">
        <f ca="1">((COUNTIFS(SWISSW!$I:$I,WINS_NO_MIRROR!$A19,SWISSW!$J:$J,WINS_NO_MIRROR!AV$1,SWISSW!$F:$F,"Won")+COUNTIFS(SWISSW!$I:$I,WINS_NO_MIRROR!AV$1,SWISSW!$J:$J,WINS_NO_MIRROR!$A19,SWISSW!$F:$F,"Lost")))*IF(ROW()=COLUMN(),0,1)</f>
        <v>0</v>
      </c>
      <c r="AW19" s="11">
        <f ca="1">((COUNTIFS(SWISSW!$I:$I,WINS_NO_MIRROR!$A19,SWISSW!$J:$J,WINS_NO_MIRROR!AW$1,SWISSW!$F:$F,"Won")+COUNTIFS(SWISSW!$I:$I,WINS_NO_MIRROR!AW$1,SWISSW!$J:$J,WINS_NO_MIRROR!$A19,SWISSW!$F:$F,"Lost")))*IF(ROW()=COLUMN(),0,1)</f>
        <v>0</v>
      </c>
      <c r="AX19" s="11">
        <f ca="1">((COUNTIFS(SWISSW!$I:$I,WINS_NO_MIRROR!$A19,SWISSW!$J:$J,WINS_NO_MIRROR!AX$1,SWISSW!$F:$F,"Won")+COUNTIFS(SWISSW!$I:$I,WINS_NO_MIRROR!AX$1,SWISSW!$J:$J,WINS_NO_MIRROR!$A19,SWISSW!$F:$F,"Lost")))*IF(ROW()=COLUMN(),0,1)</f>
        <v>0</v>
      </c>
      <c r="AY19" s="11">
        <f ca="1">((COUNTIFS(SWISSW!$I:$I,WINS_NO_MIRROR!$A19,SWISSW!$J:$J,WINS_NO_MIRROR!AY$1,SWISSW!$F:$F,"Won")+COUNTIFS(SWISSW!$I:$I,WINS_NO_MIRROR!AY$1,SWISSW!$J:$J,WINS_NO_MIRROR!$A19,SWISSW!$F:$F,"Lost")))*IF(ROW()=COLUMN(),0,1)</f>
        <v>0</v>
      </c>
      <c r="AZ19" s="11">
        <f ca="1">((COUNTIFS(SWISSW!$I:$I,WINS_NO_MIRROR!$A19,SWISSW!$J:$J,WINS_NO_MIRROR!AZ$1,SWISSW!$F:$F,"Won")+COUNTIFS(SWISSW!$I:$I,WINS_NO_MIRROR!AZ$1,SWISSW!$J:$J,WINS_NO_MIRROR!$A19,SWISSW!$F:$F,"Lost")))*IF(ROW()=COLUMN(),0,1)</f>
        <v>0</v>
      </c>
      <c r="BA19" s="11">
        <f ca="1">((COUNTIFS(SWISSW!$I:$I,WINS_NO_MIRROR!$A19,SWISSW!$J:$J,WINS_NO_MIRROR!BA$1,SWISSW!$F:$F,"Won")+COUNTIFS(SWISSW!$I:$I,WINS_NO_MIRROR!BA$1,SWISSW!$J:$J,WINS_NO_MIRROR!$A19,SWISSW!$F:$F,"Lost")))*IF(ROW()=COLUMN(),0,1)</f>
        <v>0</v>
      </c>
      <c r="BB19" s="11">
        <f ca="1">((COUNTIFS(SWISSW!$I:$I,WINS_NO_MIRROR!$A19,SWISSW!$J:$J,WINS_NO_MIRROR!BB$1,SWISSW!$F:$F,"Won")+COUNTIFS(SWISSW!$I:$I,WINS_NO_MIRROR!BB$1,SWISSW!$J:$J,WINS_NO_MIRROR!$A19,SWISSW!$F:$F,"Lost")))*IF(ROW()=COLUMN(),0,1)</f>
        <v>0</v>
      </c>
      <c r="BC19" s="11">
        <f ca="1">((COUNTIFS(SWISSW!$I:$I,WINS_NO_MIRROR!$A19,SWISSW!$J:$J,WINS_NO_MIRROR!BC$1,SWISSW!$F:$F,"Won")+COUNTIFS(SWISSW!$I:$I,WINS_NO_MIRROR!BC$1,SWISSW!$J:$J,WINS_NO_MIRROR!$A19,SWISSW!$F:$F,"Lost")))*IF(ROW()=COLUMN(),0,1)</f>
        <v>0</v>
      </c>
      <c r="BD19" s="11">
        <f ca="1">((COUNTIFS(SWISSW!$I:$I,WINS_NO_MIRROR!$A19,SWISSW!$J:$J,WINS_NO_MIRROR!BD$1,SWISSW!$F:$F,"Won")+COUNTIFS(SWISSW!$I:$I,WINS_NO_MIRROR!BD$1,SWISSW!$J:$J,WINS_NO_MIRROR!$A19,SWISSW!$F:$F,"Lost")))*IF(ROW()=COLUMN(),0,1)</f>
        <v>0</v>
      </c>
      <c r="BE19" s="11">
        <f ca="1">((COUNTIFS(SWISSW!$I:$I,WINS_NO_MIRROR!$A19,SWISSW!$J:$J,WINS_NO_MIRROR!BE$1,SWISSW!$F:$F,"Won")+COUNTIFS(SWISSW!$I:$I,WINS_NO_MIRROR!BE$1,SWISSW!$J:$J,WINS_NO_MIRROR!$A19,SWISSW!$F:$F,"Lost")))*IF(ROW()=COLUMN(),0,1)</f>
        <v>0</v>
      </c>
      <c r="BF19" s="11">
        <f ca="1">((COUNTIFS(SWISSW!$I:$I,WINS_NO_MIRROR!$A19,SWISSW!$J:$J,WINS_NO_MIRROR!BF$1,SWISSW!$F:$F,"Won")+COUNTIFS(SWISSW!$I:$I,WINS_NO_MIRROR!BF$1,SWISSW!$J:$J,WINS_NO_MIRROR!$A19,SWISSW!$F:$F,"Lost")))*IF(ROW()=COLUMN(),0,1)</f>
        <v>0</v>
      </c>
      <c r="BG19" s="11">
        <f ca="1">((COUNTIFS(SWISSW!$I:$I,WINS_NO_MIRROR!$A19,SWISSW!$J:$J,WINS_NO_MIRROR!BG$1,SWISSW!$F:$F,"Won")+COUNTIFS(SWISSW!$I:$I,WINS_NO_MIRROR!BG$1,SWISSW!$J:$J,WINS_NO_MIRROR!$A19,SWISSW!$F:$F,"Lost")))*IF(ROW()=COLUMN(),0,1)</f>
        <v>0</v>
      </c>
      <c r="BH19" s="11">
        <f ca="1">((COUNTIFS(SWISSW!$I:$I,WINS_NO_MIRROR!$A19,SWISSW!$J:$J,WINS_NO_MIRROR!BH$1,SWISSW!$F:$F,"Won")+COUNTIFS(SWISSW!$I:$I,WINS_NO_MIRROR!BH$1,SWISSW!$J:$J,WINS_NO_MIRROR!$A19,SWISSW!$F:$F,"Lost")))*IF(ROW()=COLUMN(),0,1)</f>
        <v>0</v>
      </c>
      <c r="BI19" s="11">
        <f ca="1">((COUNTIFS(SWISSW!$I:$I,WINS_NO_MIRROR!$A19,SWISSW!$J:$J,WINS_NO_MIRROR!BI$1,SWISSW!$F:$F,"Won")+COUNTIFS(SWISSW!$I:$I,WINS_NO_MIRROR!BI$1,SWISSW!$J:$J,WINS_NO_MIRROR!$A19,SWISSW!$F:$F,"Lost")))*IF(ROW()=COLUMN(),0,1)</f>
        <v>0</v>
      </c>
      <c r="BJ19" s="11">
        <f ca="1">((COUNTIFS(SWISSW!$I:$I,WINS_NO_MIRROR!$A19,SWISSW!$J:$J,WINS_NO_MIRROR!BJ$1,SWISSW!$F:$F,"Won")+COUNTIFS(SWISSW!$I:$I,WINS_NO_MIRROR!BJ$1,SWISSW!$J:$J,WINS_NO_MIRROR!$A19,SWISSW!$F:$F,"Lost")))*IF(ROW()=COLUMN(),0,1)</f>
        <v>0</v>
      </c>
      <c r="BK19" s="11">
        <f ca="1">((COUNTIFS(SWISSW!$I:$I,WINS_NO_MIRROR!$A19,SWISSW!$J:$J,WINS_NO_MIRROR!BK$1,SWISSW!$F:$F,"Won")+COUNTIFS(SWISSW!$I:$I,WINS_NO_MIRROR!BK$1,SWISSW!$J:$J,WINS_NO_MIRROR!$A19,SWISSW!$F:$F,"Lost")))*IF(ROW()=COLUMN(),0,1)</f>
        <v>0</v>
      </c>
      <c r="BL19" s="11">
        <f ca="1">((COUNTIFS(SWISSW!$I:$I,WINS_NO_MIRROR!$A19,SWISSW!$J:$J,WINS_NO_MIRROR!BL$1,SWISSW!$F:$F,"Won")+COUNTIFS(SWISSW!$I:$I,WINS_NO_MIRROR!BL$1,SWISSW!$J:$J,WINS_NO_MIRROR!$A19,SWISSW!$F:$F,"Lost")))*IF(ROW()=COLUMN(),0,1)</f>
        <v>0</v>
      </c>
    </row>
    <row r="20" spans="1:64" ht="55" customHeight="1" x14ac:dyDescent="0.3">
      <c r="A20" s="3" t="str">
        <f ca="1">MATCHUP!A20</f>
        <v>Flicker Tron</v>
      </c>
      <c r="B20" s="11">
        <f ca="1">((COUNTIFS(SWISSW!$I:$I,WINS_NO_MIRROR!$A20,SWISSW!$J:$J,WINS_NO_MIRROR!B$1,SWISSW!$F:$F,"Won")+COUNTIFS(SWISSW!$I:$I,WINS_NO_MIRROR!B$1,SWISSW!$J:$J,WINS_NO_MIRROR!$A20,SWISSW!$F:$F,"Lost")))*IF(ROW()=COLUMN(),0,1)</f>
        <v>7</v>
      </c>
      <c r="C20" s="11">
        <f ca="1">((COUNTIFS(SWISSW!$I:$I,WINS_NO_MIRROR!$A20,SWISSW!$J:$J,WINS_NO_MIRROR!C$1,SWISSW!$F:$F,"Won")+COUNTIFS(SWISSW!$I:$I,WINS_NO_MIRROR!C$1,SWISSW!$J:$J,WINS_NO_MIRROR!$A20,SWISSW!$F:$F,"Lost")))*IF(ROW()=COLUMN(),0,1)</f>
        <v>3</v>
      </c>
      <c r="D20" s="11">
        <f ca="1">((COUNTIFS(SWISSW!$I:$I,WINS_NO_MIRROR!$A20,SWISSW!$J:$J,WINS_NO_MIRROR!D$1,SWISSW!$F:$F,"Won")+COUNTIFS(SWISSW!$I:$I,WINS_NO_MIRROR!D$1,SWISSW!$J:$J,WINS_NO_MIRROR!$A20,SWISSW!$F:$F,"Lost")))*IF(ROW()=COLUMN(),0,1)</f>
        <v>5</v>
      </c>
      <c r="E20" s="11">
        <f ca="1">((COUNTIFS(SWISSW!$I:$I,WINS_NO_MIRROR!$A20,SWISSW!$J:$J,WINS_NO_MIRROR!E$1,SWISSW!$F:$F,"Won")+COUNTIFS(SWISSW!$I:$I,WINS_NO_MIRROR!E$1,SWISSW!$J:$J,WINS_NO_MIRROR!$A20,SWISSW!$F:$F,"Lost")))*IF(ROW()=COLUMN(),0,1)</f>
        <v>3</v>
      </c>
      <c r="F20" s="11">
        <f ca="1">((COUNTIFS(SWISSW!$I:$I,WINS_NO_MIRROR!$A20,SWISSW!$J:$J,WINS_NO_MIRROR!F$1,SWISSW!$F:$F,"Won")+COUNTIFS(SWISSW!$I:$I,WINS_NO_MIRROR!F$1,SWISSW!$J:$J,WINS_NO_MIRROR!$A20,SWISSW!$F:$F,"Lost")))*IF(ROW()=COLUMN(),0,1)</f>
        <v>0</v>
      </c>
      <c r="G20" s="11">
        <f ca="1">((COUNTIFS(SWISSW!$I:$I,WINS_NO_MIRROR!$A20,SWISSW!$J:$J,WINS_NO_MIRROR!G$1,SWISSW!$F:$F,"Won")+COUNTIFS(SWISSW!$I:$I,WINS_NO_MIRROR!G$1,SWISSW!$J:$J,WINS_NO_MIRROR!$A20,SWISSW!$F:$F,"Lost")))*IF(ROW()=COLUMN(),0,1)</f>
        <v>0</v>
      </c>
      <c r="H20" s="11">
        <f ca="1">((COUNTIFS(SWISSW!$I:$I,WINS_NO_MIRROR!$A20,SWISSW!$J:$J,WINS_NO_MIRROR!H$1,SWISSW!$F:$F,"Won")+COUNTIFS(SWISSW!$I:$I,WINS_NO_MIRROR!H$1,SWISSW!$J:$J,WINS_NO_MIRROR!$A20,SWISSW!$F:$F,"Lost")))*IF(ROW()=COLUMN(),0,1)</f>
        <v>1</v>
      </c>
      <c r="I20" s="11">
        <f ca="1">((COUNTIFS(SWISSW!$I:$I,WINS_NO_MIRROR!$A20,SWISSW!$J:$J,WINS_NO_MIRROR!I$1,SWISSW!$F:$F,"Won")+COUNTIFS(SWISSW!$I:$I,WINS_NO_MIRROR!I$1,SWISSW!$J:$J,WINS_NO_MIRROR!$A20,SWISSW!$F:$F,"Lost")))*IF(ROW()=COLUMN(),0,1)</f>
        <v>1</v>
      </c>
      <c r="J20" s="11">
        <f ca="1">((COUNTIFS(SWISSW!$I:$I,WINS_NO_MIRROR!$A20,SWISSW!$J:$J,WINS_NO_MIRROR!J$1,SWISSW!$F:$F,"Won")+COUNTIFS(SWISSW!$I:$I,WINS_NO_MIRROR!J$1,SWISSW!$J:$J,WINS_NO_MIRROR!$A20,SWISSW!$F:$F,"Lost")))*IF(ROW()=COLUMN(),0,1)</f>
        <v>2</v>
      </c>
      <c r="K20" s="11">
        <f ca="1">((COUNTIFS(SWISSW!$I:$I,WINS_NO_MIRROR!$A20,SWISSW!$J:$J,WINS_NO_MIRROR!K$1,SWISSW!$F:$F,"Won")+COUNTIFS(SWISSW!$I:$I,WINS_NO_MIRROR!K$1,SWISSW!$J:$J,WINS_NO_MIRROR!$A20,SWISSW!$F:$F,"Lost")))*IF(ROW()=COLUMN(),0,1)</f>
        <v>0</v>
      </c>
      <c r="L20" s="11">
        <f ca="1">((COUNTIFS(SWISSW!$I:$I,WINS_NO_MIRROR!$A20,SWISSW!$J:$J,WINS_NO_MIRROR!L$1,SWISSW!$F:$F,"Won")+COUNTIFS(SWISSW!$I:$I,WINS_NO_MIRROR!L$1,SWISSW!$J:$J,WINS_NO_MIRROR!$A20,SWISSW!$F:$F,"Lost")))*IF(ROW()=COLUMN(),0,1)</f>
        <v>1</v>
      </c>
      <c r="M20" s="11">
        <f ca="1">((COUNTIFS(SWISSW!$I:$I,WINS_NO_MIRROR!$A20,SWISSW!$J:$J,WINS_NO_MIRROR!M$1,SWISSW!$F:$F,"Won")+COUNTIFS(SWISSW!$I:$I,WINS_NO_MIRROR!M$1,SWISSW!$J:$J,WINS_NO_MIRROR!$A20,SWISSW!$F:$F,"Lost")))*IF(ROW()=COLUMN(),0,1)</f>
        <v>3</v>
      </c>
      <c r="N20" s="11">
        <f ca="1">((COUNTIFS(SWISSW!$I:$I,WINS_NO_MIRROR!$A20,SWISSW!$J:$J,WINS_NO_MIRROR!N$1,SWISSW!$F:$F,"Won")+COUNTIFS(SWISSW!$I:$I,WINS_NO_MIRROR!N$1,SWISSW!$J:$J,WINS_NO_MIRROR!$A20,SWISSW!$F:$F,"Lost")))*IF(ROW()=COLUMN(),0,1)</f>
        <v>0</v>
      </c>
      <c r="O20" s="11">
        <f ca="1">((COUNTIFS(SWISSW!$I:$I,WINS_NO_MIRROR!$A20,SWISSW!$J:$J,WINS_NO_MIRROR!O$1,SWISSW!$F:$F,"Won")+COUNTIFS(SWISSW!$I:$I,WINS_NO_MIRROR!O$1,SWISSW!$J:$J,WINS_NO_MIRROR!$A20,SWISSW!$F:$F,"Lost")))*IF(ROW()=COLUMN(),0,1)</f>
        <v>1</v>
      </c>
      <c r="P20" s="11">
        <f ca="1">((COUNTIFS(SWISSW!$I:$I,WINS_NO_MIRROR!$A20,SWISSW!$J:$J,WINS_NO_MIRROR!P$1,SWISSW!$F:$F,"Won")+COUNTIFS(SWISSW!$I:$I,WINS_NO_MIRROR!P$1,SWISSW!$J:$J,WINS_NO_MIRROR!$A20,SWISSW!$F:$F,"Lost")))*IF(ROW()=COLUMN(),0,1)</f>
        <v>1</v>
      </c>
      <c r="Q20" s="11">
        <f ca="1">((COUNTIFS(SWISSW!$I:$I,WINS_NO_MIRROR!$A20,SWISSW!$J:$J,WINS_NO_MIRROR!Q$1,SWISSW!$F:$F,"Won")+COUNTIFS(SWISSW!$I:$I,WINS_NO_MIRROR!Q$1,SWISSW!$J:$J,WINS_NO_MIRROR!$A20,SWISSW!$F:$F,"Lost")))*IF(ROW()=COLUMN(),0,1)</f>
        <v>0</v>
      </c>
      <c r="R20" s="11">
        <f ca="1">((COUNTIFS(SWISSW!$I:$I,WINS_NO_MIRROR!$A20,SWISSW!$J:$J,WINS_NO_MIRROR!R$1,SWISSW!$F:$F,"Won")+COUNTIFS(SWISSW!$I:$I,WINS_NO_MIRROR!R$1,SWISSW!$J:$J,WINS_NO_MIRROR!$A20,SWISSW!$F:$F,"Lost")))*IF(ROW()=COLUMN(),0,1)</f>
        <v>0</v>
      </c>
      <c r="S20" s="11">
        <f ca="1">((COUNTIFS(SWISSW!$I:$I,WINS_NO_MIRROR!$A20,SWISSW!$J:$J,WINS_NO_MIRROR!S$1,SWISSW!$F:$F,"Won")+COUNTIFS(SWISSW!$I:$I,WINS_NO_MIRROR!S$1,SWISSW!$J:$J,WINS_NO_MIRROR!$A20,SWISSW!$F:$F,"Lost")))*IF(ROW()=COLUMN(),0,1)</f>
        <v>2</v>
      </c>
      <c r="T20" s="11">
        <f ca="1">((COUNTIFS(SWISSW!$I:$I,WINS_NO_MIRROR!$A20,SWISSW!$J:$J,WINS_NO_MIRROR!T$1,SWISSW!$F:$F,"Won")+COUNTIFS(SWISSW!$I:$I,WINS_NO_MIRROR!T$1,SWISSW!$J:$J,WINS_NO_MIRROR!$A20,SWISSW!$F:$F,"Lost")))*IF(ROW()=COLUMN(),0,1)</f>
        <v>0</v>
      </c>
      <c r="U20" s="11">
        <f ca="1">((COUNTIFS(SWISSW!$I:$I,WINS_NO_MIRROR!$A20,SWISSW!$J:$J,WINS_NO_MIRROR!U$1,SWISSW!$F:$F,"Won")+COUNTIFS(SWISSW!$I:$I,WINS_NO_MIRROR!U$1,SWISSW!$J:$J,WINS_NO_MIRROR!$A20,SWISSW!$F:$F,"Lost")))*IF(ROW()=COLUMN(),0,1)</f>
        <v>2</v>
      </c>
      <c r="V20" s="11">
        <f ca="1">((COUNTIFS(SWISSW!$I:$I,WINS_NO_MIRROR!$A20,SWISSW!$J:$J,WINS_NO_MIRROR!V$1,SWISSW!$F:$F,"Won")+COUNTIFS(SWISSW!$I:$I,WINS_NO_MIRROR!V$1,SWISSW!$J:$J,WINS_NO_MIRROR!$A20,SWISSW!$F:$F,"Lost")))*IF(ROW()=COLUMN(),0,1)</f>
        <v>0</v>
      </c>
      <c r="W20" s="11">
        <f ca="1">((COUNTIFS(SWISSW!$I:$I,WINS_NO_MIRROR!$A20,SWISSW!$J:$J,WINS_NO_MIRROR!W$1,SWISSW!$F:$F,"Won")+COUNTIFS(SWISSW!$I:$I,WINS_NO_MIRROR!W$1,SWISSW!$J:$J,WINS_NO_MIRROR!$A20,SWISSW!$F:$F,"Lost")))*IF(ROW()=COLUMN(),0,1)</f>
        <v>0</v>
      </c>
      <c r="X20" s="11">
        <f ca="1">((COUNTIFS(SWISSW!$I:$I,WINS_NO_MIRROR!$A20,SWISSW!$J:$J,WINS_NO_MIRROR!X$1,SWISSW!$F:$F,"Won")+COUNTIFS(SWISSW!$I:$I,WINS_NO_MIRROR!X$1,SWISSW!$J:$J,WINS_NO_MIRROR!$A20,SWISSW!$F:$F,"Lost")))*IF(ROW()=COLUMN(),0,1)</f>
        <v>0</v>
      </c>
      <c r="Y20" s="11">
        <f ca="1">((COUNTIFS(SWISSW!$I:$I,WINS_NO_MIRROR!$A20,SWISSW!$J:$J,WINS_NO_MIRROR!Y$1,SWISSW!$F:$F,"Won")+COUNTIFS(SWISSW!$I:$I,WINS_NO_MIRROR!Y$1,SWISSW!$J:$J,WINS_NO_MIRROR!$A20,SWISSW!$F:$F,"Lost")))*IF(ROW()=COLUMN(),0,1)</f>
        <v>0</v>
      </c>
      <c r="Z20" s="11">
        <f ca="1">((COUNTIFS(SWISSW!$I:$I,WINS_NO_MIRROR!$A20,SWISSW!$J:$J,WINS_NO_MIRROR!Z$1,SWISSW!$F:$F,"Won")+COUNTIFS(SWISSW!$I:$I,WINS_NO_MIRROR!Z$1,SWISSW!$J:$J,WINS_NO_MIRROR!$A20,SWISSW!$F:$F,"Lost")))*IF(ROW()=COLUMN(),0,1)</f>
        <v>0</v>
      </c>
      <c r="AA20" s="11">
        <f ca="1">((COUNTIFS(SWISSW!$I:$I,WINS_NO_MIRROR!$A20,SWISSW!$J:$J,WINS_NO_MIRROR!AA$1,SWISSW!$F:$F,"Won")+COUNTIFS(SWISSW!$I:$I,WINS_NO_MIRROR!AA$1,SWISSW!$J:$J,WINS_NO_MIRROR!$A20,SWISSW!$F:$F,"Lost")))*IF(ROW()=COLUMN(),0,1)</f>
        <v>0</v>
      </c>
      <c r="AB20" s="11">
        <f ca="1">((COUNTIFS(SWISSW!$I:$I,WINS_NO_MIRROR!$A20,SWISSW!$J:$J,WINS_NO_MIRROR!AB$1,SWISSW!$F:$F,"Won")+COUNTIFS(SWISSW!$I:$I,WINS_NO_MIRROR!AB$1,SWISSW!$J:$J,WINS_NO_MIRROR!$A20,SWISSW!$F:$F,"Lost")))*IF(ROW()=COLUMN(),0,1)</f>
        <v>0</v>
      </c>
      <c r="AC20" s="11">
        <f ca="1">((COUNTIFS(SWISSW!$I:$I,WINS_NO_MIRROR!$A20,SWISSW!$J:$J,WINS_NO_MIRROR!AC$1,SWISSW!$F:$F,"Won")+COUNTIFS(SWISSW!$I:$I,WINS_NO_MIRROR!AC$1,SWISSW!$J:$J,WINS_NO_MIRROR!$A20,SWISSW!$F:$F,"Lost")))*IF(ROW()=COLUMN(),0,1)</f>
        <v>1</v>
      </c>
      <c r="AD20" s="11">
        <f ca="1">((COUNTIFS(SWISSW!$I:$I,WINS_NO_MIRROR!$A20,SWISSW!$J:$J,WINS_NO_MIRROR!AD$1,SWISSW!$F:$F,"Won")+COUNTIFS(SWISSW!$I:$I,WINS_NO_MIRROR!AD$1,SWISSW!$J:$J,WINS_NO_MIRROR!$A20,SWISSW!$F:$F,"Lost")))*IF(ROW()=COLUMN(),0,1)</f>
        <v>0</v>
      </c>
      <c r="AE20" s="11">
        <f ca="1">((COUNTIFS(SWISSW!$I:$I,WINS_NO_MIRROR!$A20,SWISSW!$J:$J,WINS_NO_MIRROR!AE$1,SWISSW!$F:$F,"Won")+COUNTIFS(SWISSW!$I:$I,WINS_NO_MIRROR!AE$1,SWISSW!$J:$J,WINS_NO_MIRROR!$A20,SWISSW!$F:$F,"Lost")))*IF(ROW()=COLUMN(),0,1)</f>
        <v>0</v>
      </c>
      <c r="AF20" s="11">
        <f ca="1">((COUNTIFS(SWISSW!$I:$I,WINS_NO_MIRROR!$A20,SWISSW!$J:$J,WINS_NO_MIRROR!AF$1,SWISSW!$F:$F,"Won")+COUNTIFS(SWISSW!$I:$I,WINS_NO_MIRROR!AF$1,SWISSW!$J:$J,WINS_NO_MIRROR!$A20,SWISSW!$F:$F,"Lost")))*IF(ROW()=COLUMN(),0,1)</f>
        <v>0</v>
      </c>
      <c r="AG20" s="11">
        <f ca="1">((COUNTIFS(SWISSW!$I:$I,WINS_NO_MIRROR!$A20,SWISSW!$J:$J,WINS_NO_MIRROR!AG$1,SWISSW!$F:$F,"Won")+COUNTIFS(SWISSW!$I:$I,WINS_NO_MIRROR!AG$1,SWISSW!$J:$J,WINS_NO_MIRROR!$A20,SWISSW!$F:$F,"Lost")))*IF(ROW()=COLUMN(),0,1)</f>
        <v>0</v>
      </c>
      <c r="AH20" s="11">
        <f ca="1">((COUNTIFS(SWISSW!$I:$I,WINS_NO_MIRROR!$A20,SWISSW!$J:$J,WINS_NO_MIRROR!AH$1,SWISSW!$F:$F,"Won")+COUNTIFS(SWISSW!$I:$I,WINS_NO_MIRROR!AH$1,SWISSW!$J:$J,WINS_NO_MIRROR!$A20,SWISSW!$F:$F,"Lost")))*IF(ROW()=COLUMN(),0,1)</f>
        <v>0</v>
      </c>
      <c r="AI20" s="11">
        <f ca="1">((COUNTIFS(SWISSW!$I:$I,WINS_NO_MIRROR!$A20,SWISSW!$J:$J,WINS_NO_MIRROR!AI$1,SWISSW!$F:$F,"Won")+COUNTIFS(SWISSW!$I:$I,WINS_NO_MIRROR!AI$1,SWISSW!$J:$J,WINS_NO_MIRROR!$A20,SWISSW!$F:$F,"Lost")))*IF(ROW()=COLUMN(),0,1)</f>
        <v>0</v>
      </c>
      <c r="AJ20" s="11">
        <f ca="1">((COUNTIFS(SWISSW!$I:$I,WINS_NO_MIRROR!$A20,SWISSW!$J:$J,WINS_NO_MIRROR!AJ$1,SWISSW!$F:$F,"Won")+COUNTIFS(SWISSW!$I:$I,WINS_NO_MIRROR!AJ$1,SWISSW!$J:$J,WINS_NO_MIRROR!$A20,SWISSW!$F:$F,"Lost")))*IF(ROW()=COLUMN(),0,1)</f>
        <v>0</v>
      </c>
      <c r="AK20" s="11">
        <f ca="1">((COUNTIFS(SWISSW!$I:$I,WINS_NO_MIRROR!$A20,SWISSW!$J:$J,WINS_NO_MIRROR!AK$1,SWISSW!$F:$F,"Won")+COUNTIFS(SWISSW!$I:$I,WINS_NO_MIRROR!AK$1,SWISSW!$J:$J,WINS_NO_MIRROR!$A20,SWISSW!$F:$F,"Lost")))*IF(ROW()=COLUMN(),0,1)</f>
        <v>0</v>
      </c>
      <c r="AL20" s="11">
        <f ca="1">((COUNTIFS(SWISSW!$I:$I,WINS_NO_MIRROR!$A20,SWISSW!$J:$J,WINS_NO_MIRROR!AL$1,SWISSW!$F:$F,"Won")+COUNTIFS(SWISSW!$I:$I,WINS_NO_MIRROR!AL$1,SWISSW!$J:$J,WINS_NO_MIRROR!$A20,SWISSW!$F:$F,"Lost")))*IF(ROW()=COLUMN(),0,1)</f>
        <v>0</v>
      </c>
      <c r="AM20" s="11">
        <f ca="1">((COUNTIFS(SWISSW!$I:$I,WINS_NO_MIRROR!$A20,SWISSW!$J:$J,WINS_NO_MIRROR!AM$1,SWISSW!$F:$F,"Won")+COUNTIFS(SWISSW!$I:$I,WINS_NO_MIRROR!AM$1,SWISSW!$J:$J,WINS_NO_MIRROR!$A20,SWISSW!$F:$F,"Lost")))*IF(ROW()=COLUMN(),0,1)</f>
        <v>0</v>
      </c>
      <c r="AN20" s="11">
        <f ca="1">((COUNTIFS(SWISSW!$I:$I,WINS_NO_MIRROR!$A20,SWISSW!$J:$J,WINS_NO_MIRROR!AN$1,SWISSW!$F:$F,"Won")+COUNTIFS(SWISSW!$I:$I,WINS_NO_MIRROR!AN$1,SWISSW!$J:$J,WINS_NO_MIRROR!$A20,SWISSW!$F:$F,"Lost")))*IF(ROW()=COLUMN(),0,1)</f>
        <v>0</v>
      </c>
      <c r="AO20" s="11">
        <f ca="1">((COUNTIFS(SWISSW!$I:$I,WINS_NO_MIRROR!$A20,SWISSW!$J:$J,WINS_NO_MIRROR!AO$1,SWISSW!$F:$F,"Won")+COUNTIFS(SWISSW!$I:$I,WINS_NO_MIRROR!AO$1,SWISSW!$J:$J,WINS_NO_MIRROR!$A20,SWISSW!$F:$F,"Lost")))*IF(ROW()=COLUMN(),0,1)</f>
        <v>1</v>
      </c>
      <c r="AP20" s="11">
        <f ca="1">((COUNTIFS(SWISSW!$I:$I,WINS_NO_MIRROR!$A20,SWISSW!$J:$J,WINS_NO_MIRROR!AP$1,SWISSW!$F:$F,"Won")+COUNTIFS(SWISSW!$I:$I,WINS_NO_MIRROR!AP$1,SWISSW!$J:$J,WINS_NO_MIRROR!$A20,SWISSW!$F:$F,"Lost")))*IF(ROW()=COLUMN(),0,1)</f>
        <v>0</v>
      </c>
      <c r="AQ20" s="11">
        <f ca="1">((COUNTIFS(SWISSW!$I:$I,WINS_NO_MIRROR!$A20,SWISSW!$J:$J,WINS_NO_MIRROR!AQ$1,SWISSW!$F:$F,"Won")+COUNTIFS(SWISSW!$I:$I,WINS_NO_MIRROR!AQ$1,SWISSW!$J:$J,WINS_NO_MIRROR!$A20,SWISSW!$F:$F,"Lost")))*IF(ROW()=COLUMN(),0,1)</f>
        <v>0</v>
      </c>
      <c r="AR20" s="11">
        <f ca="1">((COUNTIFS(SWISSW!$I:$I,WINS_NO_MIRROR!$A20,SWISSW!$J:$J,WINS_NO_MIRROR!AR$1,SWISSW!$F:$F,"Won")+COUNTIFS(SWISSW!$I:$I,WINS_NO_MIRROR!AR$1,SWISSW!$J:$J,WINS_NO_MIRROR!$A20,SWISSW!$F:$F,"Lost")))*IF(ROW()=COLUMN(),0,1)</f>
        <v>1</v>
      </c>
      <c r="AS20" s="11">
        <f ca="1">((COUNTIFS(SWISSW!$I:$I,WINS_NO_MIRROR!$A20,SWISSW!$J:$J,WINS_NO_MIRROR!AS$1,SWISSW!$F:$F,"Won")+COUNTIFS(SWISSW!$I:$I,WINS_NO_MIRROR!AS$1,SWISSW!$J:$J,WINS_NO_MIRROR!$A20,SWISSW!$F:$F,"Lost")))*IF(ROW()=COLUMN(),0,1)</f>
        <v>0</v>
      </c>
      <c r="AT20" s="11">
        <f ca="1">((COUNTIFS(SWISSW!$I:$I,WINS_NO_MIRROR!$A20,SWISSW!$J:$J,WINS_NO_MIRROR!AT$1,SWISSW!$F:$F,"Won")+COUNTIFS(SWISSW!$I:$I,WINS_NO_MIRROR!AT$1,SWISSW!$J:$J,WINS_NO_MIRROR!$A20,SWISSW!$F:$F,"Lost")))*IF(ROW()=COLUMN(),0,1)</f>
        <v>0</v>
      </c>
      <c r="AU20" s="11">
        <f ca="1">((COUNTIFS(SWISSW!$I:$I,WINS_NO_MIRROR!$A20,SWISSW!$J:$J,WINS_NO_MIRROR!AU$1,SWISSW!$F:$F,"Won")+COUNTIFS(SWISSW!$I:$I,WINS_NO_MIRROR!AU$1,SWISSW!$J:$J,WINS_NO_MIRROR!$A20,SWISSW!$F:$F,"Lost")))*IF(ROW()=COLUMN(),0,1)</f>
        <v>0</v>
      </c>
      <c r="AV20" s="11">
        <f ca="1">((COUNTIFS(SWISSW!$I:$I,WINS_NO_MIRROR!$A20,SWISSW!$J:$J,WINS_NO_MIRROR!AV$1,SWISSW!$F:$F,"Won")+COUNTIFS(SWISSW!$I:$I,WINS_NO_MIRROR!AV$1,SWISSW!$J:$J,WINS_NO_MIRROR!$A20,SWISSW!$F:$F,"Lost")))*IF(ROW()=COLUMN(),0,1)</f>
        <v>0</v>
      </c>
      <c r="AW20" s="11">
        <f ca="1">((COUNTIFS(SWISSW!$I:$I,WINS_NO_MIRROR!$A20,SWISSW!$J:$J,WINS_NO_MIRROR!AW$1,SWISSW!$F:$F,"Won")+COUNTIFS(SWISSW!$I:$I,WINS_NO_MIRROR!AW$1,SWISSW!$J:$J,WINS_NO_MIRROR!$A20,SWISSW!$F:$F,"Lost")))*IF(ROW()=COLUMN(),0,1)</f>
        <v>1</v>
      </c>
      <c r="AX20" s="11">
        <f ca="1">((COUNTIFS(SWISSW!$I:$I,WINS_NO_MIRROR!$A20,SWISSW!$J:$J,WINS_NO_MIRROR!AX$1,SWISSW!$F:$F,"Won")+COUNTIFS(SWISSW!$I:$I,WINS_NO_MIRROR!AX$1,SWISSW!$J:$J,WINS_NO_MIRROR!$A20,SWISSW!$F:$F,"Lost")))*IF(ROW()=COLUMN(),0,1)</f>
        <v>0</v>
      </c>
      <c r="AY20" s="11">
        <f ca="1">((COUNTIFS(SWISSW!$I:$I,WINS_NO_MIRROR!$A20,SWISSW!$J:$J,WINS_NO_MIRROR!AY$1,SWISSW!$F:$F,"Won")+COUNTIFS(SWISSW!$I:$I,WINS_NO_MIRROR!AY$1,SWISSW!$J:$J,WINS_NO_MIRROR!$A20,SWISSW!$F:$F,"Lost")))*IF(ROW()=COLUMN(),0,1)</f>
        <v>0</v>
      </c>
      <c r="AZ20" s="11">
        <f ca="1">((COUNTIFS(SWISSW!$I:$I,WINS_NO_MIRROR!$A20,SWISSW!$J:$J,WINS_NO_MIRROR!AZ$1,SWISSW!$F:$F,"Won")+COUNTIFS(SWISSW!$I:$I,WINS_NO_MIRROR!AZ$1,SWISSW!$J:$J,WINS_NO_MIRROR!$A20,SWISSW!$F:$F,"Lost")))*IF(ROW()=COLUMN(),0,1)</f>
        <v>0</v>
      </c>
      <c r="BA20" s="11">
        <f ca="1">((COUNTIFS(SWISSW!$I:$I,WINS_NO_MIRROR!$A20,SWISSW!$J:$J,WINS_NO_MIRROR!BA$1,SWISSW!$F:$F,"Won")+COUNTIFS(SWISSW!$I:$I,WINS_NO_MIRROR!BA$1,SWISSW!$J:$J,WINS_NO_MIRROR!$A20,SWISSW!$F:$F,"Lost")))*IF(ROW()=COLUMN(),0,1)</f>
        <v>0</v>
      </c>
      <c r="BB20" s="11">
        <f ca="1">((COUNTIFS(SWISSW!$I:$I,WINS_NO_MIRROR!$A20,SWISSW!$J:$J,WINS_NO_MIRROR!BB$1,SWISSW!$F:$F,"Won")+COUNTIFS(SWISSW!$I:$I,WINS_NO_MIRROR!BB$1,SWISSW!$J:$J,WINS_NO_MIRROR!$A20,SWISSW!$F:$F,"Lost")))*IF(ROW()=COLUMN(),0,1)</f>
        <v>0</v>
      </c>
      <c r="BC20" s="11">
        <f ca="1">((COUNTIFS(SWISSW!$I:$I,WINS_NO_MIRROR!$A20,SWISSW!$J:$J,WINS_NO_MIRROR!BC$1,SWISSW!$F:$F,"Won")+COUNTIFS(SWISSW!$I:$I,WINS_NO_MIRROR!BC$1,SWISSW!$J:$J,WINS_NO_MIRROR!$A20,SWISSW!$F:$F,"Lost")))*IF(ROW()=COLUMN(),0,1)</f>
        <v>1</v>
      </c>
      <c r="BD20" s="11">
        <f ca="1">((COUNTIFS(SWISSW!$I:$I,WINS_NO_MIRROR!$A20,SWISSW!$J:$J,WINS_NO_MIRROR!BD$1,SWISSW!$F:$F,"Won")+COUNTIFS(SWISSW!$I:$I,WINS_NO_MIRROR!BD$1,SWISSW!$J:$J,WINS_NO_MIRROR!$A20,SWISSW!$F:$F,"Lost")))*IF(ROW()=COLUMN(),0,1)</f>
        <v>0</v>
      </c>
      <c r="BE20" s="11">
        <f ca="1">((COUNTIFS(SWISSW!$I:$I,WINS_NO_MIRROR!$A20,SWISSW!$J:$J,WINS_NO_MIRROR!BE$1,SWISSW!$F:$F,"Won")+COUNTIFS(SWISSW!$I:$I,WINS_NO_MIRROR!BE$1,SWISSW!$J:$J,WINS_NO_MIRROR!$A20,SWISSW!$F:$F,"Lost")))*IF(ROW()=COLUMN(),0,1)</f>
        <v>0</v>
      </c>
      <c r="BF20" s="11">
        <f ca="1">((COUNTIFS(SWISSW!$I:$I,WINS_NO_MIRROR!$A20,SWISSW!$J:$J,WINS_NO_MIRROR!BF$1,SWISSW!$F:$F,"Won")+COUNTIFS(SWISSW!$I:$I,WINS_NO_MIRROR!BF$1,SWISSW!$J:$J,WINS_NO_MIRROR!$A20,SWISSW!$F:$F,"Lost")))*IF(ROW()=COLUMN(),0,1)</f>
        <v>0</v>
      </c>
      <c r="BG20" s="11">
        <f ca="1">((COUNTIFS(SWISSW!$I:$I,WINS_NO_MIRROR!$A20,SWISSW!$J:$J,WINS_NO_MIRROR!BG$1,SWISSW!$F:$F,"Won")+COUNTIFS(SWISSW!$I:$I,WINS_NO_MIRROR!BG$1,SWISSW!$J:$J,WINS_NO_MIRROR!$A20,SWISSW!$F:$F,"Lost")))*IF(ROW()=COLUMN(),0,1)</f>
        <v>0</v>
      </c>
      <c r="BH20" s="11">
        <f ca="1">((COUNTIFS(SWISSW!$I:$I,WINS_NO_MIRROR!$A20,SWISSW!$J:$J,WINS_NO_MIRROR!BH$1,SWISSW!$F:$F,"Won")+COUNTIFS(SWISSW!$I:$I,WINS_NO_MIRROR!BH$1,SWISSW!$J:$J,WINS_NO_MIRROR!$A20,SWISSW!$F:$F,"Lost")))*IF(ROW()=COLUMN(),0,1)</f>
        <v>0</v>
      </c>
      <c r="BI20" s="11">
        <f ca="1">((COUNTIFS(SWISSW!$I:$I,WINS_NO_MIRROR!$A20,SWISSW!$J:$J,WINS_NO_MIRROR!BI$1,SWISSW!$F:$F,"Won")+COUNTIFS(SWISSW!$I:$I,WINS_NO_MIRROR!BI$1,SWISSW!$J:$J,WINS_NO_MIRROR!$A20,SWISSW!$F:$F,"Lost")))*IF(ROW()=COLUMN(),0,1)</f>
        <v>0</v>
      </c>
      <c r="BJ20" s="11">
        <f ca="1">((COUNTIFS(SWISSW!$I:$I,WINS_NO_MIRROR!$A20,SWISSW!$J:$J,WINS_NO_MIRROR!BJ$1,SWISSW!$F:$F,"Won")+COUNTIFS(SWISSW!$I:$I,WINS_NO_MIRROR!BJ$1,SWISSW!$J:$J,WINS_NO_MIRROR!$A20,SWISSW!$F:$F,"Lost")))*IF(ROW()=COLUMN(),0,1)</f>
        <v>0</v>
      </c>
      <c r="BK20" s="11">
        <f ca="1">((COUNTIFS(SWISSW!$I:$I,WINS_NO_MIRROR!$A20,SWISSW!$J:$J,WINS_NO_MIRROR!BK$1,SWISSW!$F:$F,"Won")+COUNTIFS(SWISSW!$I:$I,WINS_NO_MIRROR!BK$1,SWISSW!$J:$J,WINS_NO_MIRROR!$A20,SWISSW!$F:$F,"Lost")))*IF(ROW()=COLUMN(),0,1)</f>
        <v>0</v>
      </c>
      <c r="BL20" s="11">
        <f ca="1">((COUNTIFS(SWISSW!$I:$I,WINS_NO_MIRROR!$A20,SWISSW!$J:$J,WINS_NO_MIRROR!BL$1,SWISSW!$F:$F,"Won")+COUNTIFS(SWISSW!$I:$I,WINS_NO_MIRROR!BL$1,SWISSW!$J:$J,WINS_NO_MIRROR!$A20,SWISSW!$F:$F,"Lost")))*IF(ROW()=COLUMN(),0,1)</f>
        <v>0</v>
      </c>
    </row>
    <row r="21" spans="1:64" ht="55" customHeight="1" x14ac:dyDescent="0.3">
      <c r="A21" s="3" t="str">
        <f ca="1">MATCHUP!A21</f>
        <v>Izzet Terror</v>
      </c>
      <c r="B21" s="11">
        <f ca="1">((COUNTIFS(SWISSW!$I:$I,WINS_NO_MIRROR!$A21,SWISSW!$J:$J,WINS_NO_MIRROR!B$1,SWISSW!$F:$F,"Won")+COUNTIFS(SWISSW!$I:$I,WINS_NO_MIRROR!B$1,SWISSW!$J:$J,WINS_NO_MIRROR!$A21,SWISSW!$F:$F,"Lost")))*IF(ROW()=COLUMN(),0,1)</f>
        <v>11</v>
      </c>
      <c r="C21" s="11">
        <f ca="1">((COUNTIFS(SWISSW!$I:$I,WINS_NO_MIRROR!$A21,SWISSW!$J:$J,WINS_NO_MIRROR!C$1,SWISSW!$F:$F,"Won")+COUNTIFS(SWISSW!$I:$I,WINS_NO_MIRROR!C$1,SWISSW!$J:$J,WINS_NO_MIRROR!$A21,SWISSW!$F:$F,"Lost")))*IF(ROW()=COLUMN(),0,1)</f>
        <v>1</v>
      </c>
      <c r="D21" s="11">
        <f ca="1">((COUNTIFS(SWISSW!$I:$I,WINS_NO_MIRROR!$A21,SWISSW!$J:$J,WINS_NO_MIRROR!D$1,SWISSW!$F:$F,"Won")+COUNTIFS(SWISSW!$I:$I,WINS_NO_MIRROR!D$1,SWISSW!$J:$J,WINS_NO_MIRROR!$A21,SWISSW!$F:$F,"Lost")))*IF(ROW()=COLUMN(),0,1)</f>
        <v>3</v>
      </c>
      <c r="E21" s="11">
        <f ca="1">((COUNTIFS(SWISSW!$I:$I,WINS_NO_MIRROR!$A21,SWISSW!$J:$J,WINS_NO_MIRROR!E$1,SWISSW!$F:$F,"Won")+COUNTIFS(SWISSW!$I:$I,WINS_NO_MIRROR!E$1,SWISSW!$J:$J,WINS_NO_MIRROR!$A21,SWISSW!$F:$F,"Lost")))*IF(ROW()=COLUMN(),0,1)</f>
        <v>8</v>
      </c>
      <c r="F21" s="11">
        <f ca="1">((COUNTIFS(SWISSW!$I:$I,WINS_NO_MIRROR!$A21,SWISSW!$J:$J,WINS_NO_MIRROR!F$1,SWISSW!$F:$F,"Won")+COUNTIFS(SWISSW!$I:$I,WINS_NO_MIRROR!F$1,SWISSW!$J:$J,WINS_NO_MIRROR!$A21,SWISSW!$F:$F,"Lost")))*IF(ROW()=COLUMN(),0,1)</f>
        <v>1</v>
      </c>
      <c r="G21" s="11">
        <f ca="1">((COUNTIFS(SWISSW!$I:$I,WINS_NO_MIRROR!$A21,SWISSW!$J:$J,WINS_NO_MIRROR!G$1,SWISSW!$F:$F,"Won")+COUNTIFS(SWISSW!$I:$I,WINS_NO_MIRROR!G$1,SWISSW!$J:$J,WINS_NO_MIRROR!$A21,SWISSW!$F:$F,"Lost")))*IF(ROW()=COLUMN(),0,1)</f>
        <v>3</v>
      </c>
      <c r="H21" s="11">
        <f ca="1">((COUNTIFS(SWISSW!$I:$I,WINS_NO_MIRROR!$A21,SWISSW!$J:$J,WINS_NO_MIRROR!H$1,SWISSW!$F:$F,"Won")+COUNTIFS(SWISSW!$I:$I,WINS_NO_MIRROR!H$1,SWISSW!$J:$J,WINS_NO_MIRROR!$A21,SWISSW!$F:$F,"Lost")))*IF(ROW()=COLUMN(),0,1)</f>
        <v>1</v>
      </c>
      <c r="I21" s="11">
        <f ca="1">((COUNTIFS(SWISSW!$I:$I,WINS_NO_MIRROR!$A21,SWISSW!$J:$J,WINS_NO_MIRROR!I$1,SWISSW!$F:$F,"Won")+COUNTIFS(SWISSW!$I:$I,WINS_NO_MIRROR!I$1,SWISSW!$J:$J,WINS_NO_MIRROR!$A21,SWISSW!$F:$F,"Lost")))*IF(ROW()=COLUMN(),0,1)</f>
        <v>3</v>
      </c>
      <c r="J21" s="11">
        <f ca="1">((COUNTIFS(SWISSW!$I:$I,WINS_NO_MIRROR!$A21,SWISSW!$J:$J,WINS_NO_MIRROR!J$1,SWISSW!$F:$F,"Won")+COUNTIFS(SWISSW!$I:$I,WINS_NO_MIRROR!J$1,SWISSW!$J:$J,WINS_NO_MIRROR!$A21,SWISSW!$F:$F,"Lost")))*IF(ROW()=COLUMN(),0,1)</f>
        <v>3</v>
      </c>
      <c r="K21" s="11">
        <f ca="1">((COUNTIFS(SWISSW!$I:$I,WINS_NO_MIRROR!$A21,SWISSW!$J:$J,WINS_NO_MIRROR!K$1,SWISSW!$F:$F,"Won")+COUNTIFS(SWISSW!$I:$I,WINS_NO_MIRROR!K$1,SWISSW!$J:$J,WINS_NO_MIRROR!$A21,SWISSW!$F:$F,"Lost")))*IF(ROW()=COLUMN(),0,1)</f>
        <v>0</v>
      </c>
      <c r="L21" s="11">
        <f ca="1">((COUNTIFS(SWISSW!$I:$I,WINS_NO_MIRROR!$A21,SWISSW!$J:$J,WINS_NO_MIRROR!L$1,SWISSW!$F:$F,"Won")+COUNTIFS(SWISSW!$I:$I,WINS_NO_MIRROR!L$1,SWISSW!$J:$J,WINS_NO_MIRROR!$A21,SWISSW!$F:$F,"Lost")))*IF(ROW()=COLUMN(),0,1)</f>
        <v>1</v>
      </c>
      <c r="M21" s="11">
        <f ca="1">((COUNTIFS(SWISSW!$I:$I,WINS_NO_MIRROR!$A21,SWISSW!$J:$J,WINS_NO_MIRROR!M$1,SWISSW!$F:$F,"Won")+COUNTIFS(SWISSW!$I:$I,WINS_NO_MIRROR!M$1,SWISSW!$J:$J,WINS_NO_MIRROR!$A21,SWISSW!$F:$F,"Lost")))*IF(ROW()=COLUMN(),0,1)</f>
        <v>1</v>
      </c>
      <c r="N21" s="11">
        <f ca="1">((COUNTIFS(SWISSW!$I:$I,WINS_NO_MIRROR!$A21,SWISSW!$J:$J,WINS_NO_MIRROR!N$1,SWISSW!$F:$F,"Won")+COUNTIFS(SWISSW!$I:$I,WINS_NO_MIRROR!N$1,SWISSW!$J:$J,WINS_NO_MIRROR!$A21,SWISSW!$F:$F,"Lost")))*IF(ROW()=COLUMN(),0,1)</f>
        <v>2</v>
      </c>
      <c r="O21" s="11">
        <f ca="1">((COUNTIFS(SWISSW!$I:$I,WINS_NO_MIRROR!$A21,SWISSW!$J:$J,WINS_NO_MIRROR!O$1,SWISSW!$F:$F,"Won")+COUNTIFS(SWISSW!$I:$I,WINS_NO_MIRROR!O$1,SWISSW!$J:$J,WINS_NO_MIRROR!$A21,SWISSW!$F:$F,"Lost")))*IF(ROW()=COLUMN(),0,1)</f>
        <v>0</v>
      </c>
      <c r="P21" s="11">
        <f ca="1">((COUNTIFS(SWISSW!$I:$I,WINS_NO_MIRROR!$A21,SWISSW!$J:$J,WINS_NO_MIRROR!P$1,SWISSW!$F:$F,"Won")+COUNTIFS(SWISSW!$I:$I,WINS_NO_MIRROR!P$1,SWISSW!$J:$J,WINS_NO_MIRROR!$A21,SWISSW!$F:$F,"Lost")))*IF(ROW()=COLUMN(),0,1)</f>
        <v>2</v>
      </c>
      <c r="Q21" s="11">
        <f ca="1">((COUNTIFS(SWISSW!$I:$I,WINS_NO_MIRROR!$A21,SWISSW!$J:$J,WINS_NO_MIRROR!Q$1,SWISSW!$F:$F,"Won")+COUNTIFS(SWISSW!$I:$I,WINS_NO_MIRROR!Q$1,SWISSW!$J:$J,WINS_NO_MIRROR!$A21,SWISSW!$F:$F,"Lost")))*IF(ROW()=COLUMN(),0,1)</f>
        <v>2</v>
      </c>
      <c r="R21" s="11">
        <f ca="1">((COUNTIFS(SWISSW!$I:$I,WINS_NO_MIRROR!$A21,SWISSW!$J:$J,WINS_NO_MIRROR!R$1,SWISSW!$F:$F,"Won")+COUNTIFS(SWISSW!$I:$I,WINS_NO_MIRROR!R$1,SWISSW!$J:$J,WINS_NO_MIRROR!$A21,SWISSW!$F:$F,"Lost")))*IF(ROW()=COLUMN(),0,1)</f>
        <v>3</v>
      </c>
      <c r="S21" s="11">
        <f ca="1">((COUNTIFS(SWISSW!$I:$I,WINS_NO_MIRROR!$A21,SWISSW!$J:$J,WINS_NO_MIRROR!S$1,SWISSW!$F:$F,"Won")+COUNTIFS(SWISSW!$I:$I,WINS_NO_MIRROR!S$1,SWISSW!$J:$J,WINS_NO_MIRROR!$A21,SWISSW!$F:$F,"Lost")))*IF(ROW()=COLUMN(),0,1)</f>
        <v>0</v>
      </c>
      <c r="T21" s="11">
        <f ca="1">((COUNTIFS(SWISSW!$I:$I,WINS_NO_MIRROR!$A21,SWISSW!$J:$J,WINS_NO_MIRROR!T$1,SWISSW!$F:$F,"Won")+COUNTIFS(SWISSW!$I:$I,WINS_NO_MIRROR!T$1,SWISSW!$J:$J,WINS_NO_MIRROR!$A21,SWISSW!$F:$F,"Lost")))*IF(ROW()=COLUMN(),0,1)</f>
        <v>1</v>
      </c>
      <c r="U21" s="11">
        <f ca="1">((COUNTIFS(SWISSW!$I:$I,WINS_NO_MIRROR!$A21,SWISSW!$J:$J,WINS_NO_MIRROR!U$1,SWISSW!$F:$F,"Won")+COUNTIFS(SWISSW!$I:$I,WINS_NO_MIRROR!U$1,SWISSW!$J:$J,WINS_NO_MIRROR!$A21,SWISSW!$F:$F,"Lost")))*IF(ROW()=COLUMN(),0,1)</f>
        <v>0</v>
      </c>
      <c r="V21" s="11">
        <f ca="1">((COUNTIFS(SWISSW!$I:$I,WINS_NO_MIRROR!$A21,SWISSW!$J:$J,WINS_NO_MIRROR!V$1,SWISSW!$F:$F,"Won")+COUNTIFS(SWISSW!$I:$I,WINS_NO_MIRROR!V$1,SWISSW!$J:$J,WINS_NO_MIRROR!$A21,SWISSW!$F:$F,"Lost")))*IF(ROW()=COLUMN(),0,1)</f>
        <v>0</v>
      </c>
      <c r="W21" s="11">
        <f ca="1">((COUNTIFS(SWISSW!$I:$I,WINS_NO_MIRROR!$A21,SWISSW!$J:$J,WINS_NO_MIRROR!W$1,SWISSW!$F:$F,"Won")+COUNTIFS(SWISSW!$I:$I,WINS_NO_MIRROR!W$1,SWISSW!$J:$J,WINS_NO_MIRROR!$A21,SWISSW!$F:$F,"Lost")))*IF(ROW()=COLUMN(),0,1)</f>
        <v>0</v>
      </c>
      <c r="X21" s="11">
        <f ca="1">((COUNTIFS(SWISSW!$I:$I,WINS_NO_MIRROR!$A21,SWISSW!$J:$J,WINS_NO_MIRROR!X$1,SWISSW!$F:$F,"Won")+COUNTIFS(SWISSW!$I:$I,WINS_NO_MIRROR!X$1,SWISSW!$J:$J,WINS_NO_MIRROR!$A21,SWISSW!$F:$F,"Lost")))*IF(ROW()=COLUMN(),0,1)</f>
        <v>0</v>
      </c>
      <c r="Y21" s="11">
        <f ca="1">((COUNTIFS(SWISSW!$I:$I,WINS_NO_MIRROR!$A21,SWISSW!$J:$J,WINS_NO_MIRROR!Y$1,SWISSW!$F:$F,"Won")+COUNTIFS(SWISSW!$I:$I,WINS_NO_MIRROR!Y$1,SWISSW!$J:$J,WINS_NO_MIRROR!$A21,SWISSW!$F:$F,"Lost")))*IF(ROW()=COLUMN(),0,1)</f>
        <v>0</v>
      </c>
      <c r="Z21" s="11">
        <f ca="1">((COUNTIFS(SWISSW!$I:$I,WINS_NO_MIRROR!$A21,SWISSW!$J:$J,WINS_NO_MIRROR!Z$1,SWISSW!$F:$F,"Won")+COUNTIFS(SWISSW!$I:$I,WINS_NO_MIRROR!Z$1,SWISSW!$J:$J,WINS_NO_MIRROR!$A21,SWISSW!$F:$F,"Lost")))*IF(ROW()=COLUMN(),0,1)</f>
        <v>2</v>
      </c>
      <c r="AA21" s="11">
        <f ca="1">((COUNTIFS(SWISSW!$I:$I,WINS_NO_MIRROR!$A21,SWISSW!$J:$J,WINS_NO_MIRROR!AA$1,SWISSW!$F:$F,"Won")+COUNTIFS(SWISSW!$I:$I,WINS_NO_MIRROR!AA$1,SWISSW!$J:$J,WINS_NO_MIRROR!$A21,SWISSW!$F:$F,"Lost")))*IF(ROW()=COLUMN(),0,1)</f>
        <v>0</v>
      </c>
      <c r="AB21" s="11">
        <f ca="1">((COUNTIFS(SWISSW!$I:$I,WINS_NO_MIRROR!$A21,SWISSW!$J:$J,WINS_NO_MIRROR!AB$1,SWISSW!$F:$F,"Won")+COUNTIFS(SWISSW!$I:$I,WINS_NO_MIRROR!AB$1,SWISSW!$J:$J,WINS_NO_MIRROR!$A21,SWISSW!$F:$F,"Lost")))*IF(ROW()=COLUMN(),0,1)</f>
        <v>0</v>
      </c>
      <c r="AC21" s="11">
        <f ca="1">((COUNTIFS(SWISSW!$I:$I,WINS_NO_MIRROR!$A21,SWISSW!$J:$J,WINS_NO_MIRROR!AC$1,SWISSW!$F:$F,"Won")+COUNTIFS(SWISSW!$I:$I,WINS_NO_MIRROR!AC$1,SWISSW!$J:$J,WINS_NO_MIRROR!$A21,SWISSW!$F:$F,"Lost")))*IF(ROW()=COLUMN(),0,1)</f>
        <v>0</v>
      </c>
      <c r="AD21" s="11">
        <f ca="1">((COUNTIFS(SWISSW!$I:$I,WINS_NO_MIRROR!$A21,SWISSW!$J:$J,WINS_NO_MIRROR!AD$1,SWISSW!$F:$F,"Won")+COUNTIFS(SWISSW!$I:$I,WINS_NO_MIRROR!AD$1,SWISSW!$J:$J,WINS_NO_MIRROR!$A21,SWISSW!$F:$F,"Lost")))*IF(ROW()=COLUMN(),0,1)</f>
        <v>0</v>
      </c>
      <c r="AE21" s="11">
        <f ca="1">((COUNTIFS(SWISSW!$I:$I,WINS_NO_MIRROR!$A21,SWISSW!$J:$J,WINS_NO_MIRROR!AE$1,SWISSW!$F:$F,"Won")+COUNTIFS(SWISSW!$I:$I,WINS_NO_MIRROR!AE$1,SWISSW!$J:$J,WINS_NO_MIRROR!$A21,SWISSW!$F:$F,"Lost")))*IF(ROW()=COLUMN(),0,1)</f>
        <v>0</v>
      </c>
      <c r="AF21" s="11">
        <f ca="1">((COUNTIFS(SWISSW!$I:$I,WINS_NO_MIRROR!$A21,SWISSW!$J:$J,WINS_NO_MIRROR!AF$1,SWISSW!$F:$F,"Won")+COUNTIFS(SWISSW!$I:$I,WINS_NO_MIRROR!AF$1,SWISSW!$J:$J,WINS_NO_MIRROR!$A21,SWISSW!$F:$F,"Lost")))*IF(ROW()=COLUMN(),0,1)</f>
        <v>0</v>
      </c>
      <c r="AG21" s="11">
        <f ca="1">((COUNTIFS(SWISSW!$I:$I,WINS_NO_MIRROR!$A21,SWISSW!$J:$J,WINS_NO_MIRROR!AG$1,SWISSW!$F:$F,"Won")+COUNTIFS(SWISSW!$I:$I,WINS_NO_MIRROR!AG$1,SWISSW!$J:$J,WINS_NO_MIRROR!$A21,SWISSW!$F:$F,"Lost")))*IF(ROW()=COLUMN(),0,1)</f>
        <v>1</v>
      </c>
      <c r="AH21" s="11">
        <f ca="1">((COUNTIFS(SWISSW!$I:$I,WINS_NO_MIRROR!$A21,SWISSW!$J:$J,WINS_NO_MIRROR!AH$1,SWISSW!$F:$F,"Won")+COUNTIFS(SWISSW!$I:$I,WINS_NO_MIRROR!AH$1,SWISSW!$J:$J,WINS_NO_MIRROR!$A21,SWISSW!$F:$F,"Lost")))*IF(ROW()=COLUMN(),0,1)</f>
        <v>0</v>
      </c>
      <c r="AI21" s="11">
        <f ca="1">((COUNTIFS(SWISSW!$I:$I,WINS_NO_MIRROR!$A21,SWISSW!$J:$J,WINS_NO_MIRROR!AI$1,SWISSW!$F:$F,"Won")+COUNTIFS(SWISSW!$I:$I,WINS_NO_MIRROR!AI$1,SWISSW!$J:$J,WINS_NO_MIRROR!$A21,SWISSW!$F:$F,"Lost")))*IF(ROW()=COLUMN(),0,1)</f>
        <v>0</v>
      </c>
      <c r="AJ21" s="11">
        <f ca="1">((COUNTIFS(SWISSW!$I:$I,WINS_NO_MIRROR!$A21,SWISSW!$J:$J,WINS_NO_MIRROR!AJ$1,SWISSW!$F:$F,"Won")+COUNTIFS(SWISSW!$I:$I,WINS_NO_MIRROR!AJ$1,SWISSW!$J:$J,WINS_NO_MIRROR!$A21,SWISSW!$F:$F,"Lost")))*IF(ROW()=COLUMN(),0,1)</f>
        <v>0</v>
      </c>
      <c r="AK21" s="11">
        <f ca="1">((COUNTIFS(SWISSW!$I:$I,WINS_NO_MIRROR!$A21,SWISSW!$J:$J,WINS_NO_MIRROR!AK$1,SWISSW!$F:$F,"Won")+COUNTIFS(SWISSW!$I:$I,WINS_NO_MIRROR!AK$1,SWISSW!$J:$J,WINS_NO_MIRROR!$A21,SWISSW!$F:$F,"Lost")))*IF(ROW()=COLUMN(),0,1)</f>
        <v>0</v>
      </c>
      <c r="AL21" s="11">
        <f ca="1">((COUNTIFS(SWISSW!$I:$I,WINS_NO_MIRROR!$A21,SWISSW!$J:$J,WINS_NO_MIRROR!AL$1,SWISSW!$F:$F,"Won")+COUNTIFS(SWISSW!$I:$I,WINS_NO_MIRROR!AL$1,SWISSW!$J:$J,WINS_NO_MIRROR!$A21,SWISSW!$F:$F,"Lost")))*IF(ROW()=COLUMN(),0,1)</f>
        <v>1</v>
      </c>
      <c r="AM21" s="11">
        <f ca="1">((COUNTIFS(SWISSW!$I:$I,WINS_NO_MIRROR!$A21,SWISSW!$J:$J,WINS_NO_MIRROR!AM$1,SWISSW!$F:$F,"Won")+COUNTIFS(SWISSW!$I:$I,WINS_NO_MIRROR!AM$1,SWISSW!$J:$J,WINS_NO_MIRROR!$A21,SWISSW!$F:$F,"Lost")))*IF(ROW()=COLUMN(),0,1)</f>
        <v>0</v>
      </c>
      <c r="AN21" s="11">
        <f ca="1">((COUNTIFS(SWISSW!$I:$I,WINS_NO_MIRROR!$A21,SWISSW!$J:$J,WINS_NO_MIRROR!AN$1,SWISSW!$F:$F,"Won")+COUNTIFS(SWISSW!$I:$I,WINS_NO_MIRROR!AN$1,SWISSW!$J:$J,WINS_NO_MIRROR!$A21,SWISSW!$F:$F,"Lost")))*IF(ROW()=COLUMN(),0,1)</f>
        <v>0</v>
      </c>
      <c r="AO21" s="11">
        <f ca="1">((COUNTIFS(SWISSW!$I:$I,WINS_NO_MIRROR!$A21,SWISSW!$J:$J,WINS_NO_MIRROR!AO$1,SWISSW!$F:$F,"Won")+COUNTIFS(SWISSW!$I:$I,WINS_NO_MIRROR!AO$1,SWISSW!$J:$J,WINS_NO_MIRROR!$A21,SWISSW!$F:$F,"Lost")))*IF(ROW()=COLUMN(),0,1)</f>
        <v>1</v>
      </c>
      <c r="AP21" s="11">
        <f ca="1">((COUNTIFS(SWISSW!$I:$I,WINS_NO_MIRROR!$A21,SWISSW!$J:$J,WINS_NO_MIRROR!AP$1,SWISSW!$F:$F,"Won")+COUNTIFS(SWISSW!$I:$I,WINS_NO_MIRROR!AP$1,SWISSW!$J:$J,WINS_NO_MIRROR!$A21,SWISSW!$F:$F,"Lost")))*IF(ROW()=COLUMN(),0,1)</f>
        <v>0</v>
      </c>
      <c r="AQ21" s="11">
        <f ca="1">((COUNTIFS(SWISSW!$I:$I,WINS_NO_MIRROR!$A21,SWISSW!$J:$J,WINS_NO_MIRROR!AQ$1,SWISSW!$F:$F,"Won")+COUNTIFS(SWISSW!$I:$I,WINS_NO_MIRROR!AQ$1,SWISSW!$J:$J,WINS_NO_MIRROR!$A21,SWISSW!$F:$F,"Lost")))*IF(ROW()=COLUMN(),0,1)</f>
        <v>0</v>
      </c>
      <c r="AR21" s="11">
        <f ca="1">((COUNTIFS(SWISSW!$I:$I,WINS_NO_MIRROR!$A21,SWISSW!$J:$J,WINS_NO_MIRROR!AR$1,SWISSW!$F:$F,"Won")+COUNTIFS(SWISSW!$I:$I,WINS_NO_MIRROR!AR$1,SWISSW!$J:$J,WINS_NO_MIRROR!$A21,SWISSW!$F:$F,"Lost")))*IF(ROW()=COLUMN(),0,1)</f>
        <v>0</v>
      </c>
      <c r="AS21" s="11">
        <f ca="1">((COUNTIFS(SWISSW!$I:$I,WINS_NO_MIRROR!$A21,SWISSW!$J:$J,WINS_NO_MIRROR!AS$1,SWISSW!$F:$F,"Won")+COUNTIFS(SWISSW!$I:$I,WINS_NO_MIRROR!AS$1,SWISSW!$J:$J,WINS_NO_MIRROR!$A21,SWISSW!$F:$F,"Lost")))*IF(ROW()=COLUMN(),0,1)</f>
        <v>1</v>
      </c>
      <c r="AT21" s="11">
        <f ca="1">((COUNTIFS(SWISSW!$I:$I,WINS_NO_MIRROR!$A21,SWISSW!$J:$J,WINS_NO_MIRROR!AT$1,SWISSW!$F:$F,"Won")+COUNTIFS(SWISSW!$I:$I,WINS_NO_MIRROR!AT$1,SWISSW!$J:$J,WINS_NO_MIRROR!$A21,SWISSW!$F:$F,"Lost")))*IF(ROW()=COLUMN(),0,1)</f>
        <v>0</v>
      </c>
      <c r="AU21" s="11">
        <f ca="1">((COUNTIFS(SWISSW!$I:$I,WINS_NO_MIRROR!$A21,SWISSW!$J:$J,WINS_NO_MIRROR!AU$1,SWISSW!$F:$F,"Won")+COUNTIFS(SWISSW!$I:$I,WINS_NO_MIRROR!AU$1,SWISSW!$J:$J,WINS_NO_MIRROR!$A21,SWISSW!$F:$F,"Lost")))*IF(ROW()=COLUMN(),0,1)</f>
        <v>0</v>
      </c>
      <c r="AV21" s="11">
        <f ca="1">((COUNTIFS(SWISSW!$I:$I,WINS_NO_MIRROR!$A21,SWISSW!$J:$J,WINS_NO_MIRROR!AV$1,SWISSW!$F:$F,"Won")+COUNTIFS(SWISSW!$I:$I,WINS_NO_MIRROR!AV$1,SWISSW!$J:$J,WINS_NO_MIRROR!$A21,SWISSW!$F:$F,"Lost")))*IF(ROW()=COLUMN(),0,1)</f>
        <v>0</v>
      </c>
      <c r="AW21" s="11">
        <f ca="1">((COUNTIFS(SWISSW!$I:$I,WINS_NO_MIRROR!$A21,SWISSW!$J:$J,WINS_NO_MIRROR!AW$1,SWISSW!$F:$F,"Won")+COUNTIFS(SWISSW!$I:$I,WINS_NO_MIRROR!AW$1,SWISSW!$J:$J,WINS_NO_MIRROR!$A21,SWISSW!$F:$F,"Lost")))*IF(ROW()=COLUMN(),0,1)</f>
        <v>0</v>
      </c>
      <c r="AX21" s="11">
        <f ca="1">((COUNTIFS(SWISSW!$I:$I,WINS_NO_MIRROR!$A21,SWISSW!$J:$J,WINS_NO_MIRROR!AX$1,SWISSW!$F:$F,"Won")+COUNTIFS(SWISSW!$I:$I,WINS_NO_MIRROR!AX$1,SWISSW!$J:$J,WINS_NO_MIRROR!$A21,SWISSW!$F:$F,"Lost")))*IF(ROW()=COLUMN(),0,1)</f>
        <v>0</v>
      </c>
      <c r="AY21" s="11">
        <f ca="1">((COUNTIFS(SWISSW!$I:$I,WINS_NO_MIRROR!$A21,SWISSW!$J:$J,WINS_NO_MIRROR!AY$1,SWISSW!$F:$F,"Won")+COUNTIFS(SWISSW!$I:$I,WINS_NO_MIRROR!AY$1,SWISSW!$J:$J,WINS_NO_MIRROR!$A21,SWISSW!$F:$F,"Lost")))*IF(ROW()=COLUMN(),0,1)</f>
        <v>0</v>
      </c>
      <c r="AZ21" s="11">
        <f ca="1">((COUNTIFS(SWISSW!$I:$I,WINS_NO_MIRROR!$A21,SWISSW!$J:$J,WINS_NO_MIRROR!AZ$1,SWISSW!$F:$F,"Won")+COUNTIFS(SWISSW!$I:$I,WINS_NO_MIRROR!AZ$1,SWISSW!$J:$J,WINS_NO_MIRROR!$A21,SWISSW!$F:$F,"Lost")))*IF(ROW()=COLUMN(),0,1)</f>
        <v>0</v>
      </c>
      <c r="BA21" s="11">
        <f ca="1">((COUNTIFS(SWISSW!$I:$I,WINS_NO_MIRROR!$A21,SWISSW!$J:$J,WINS_NO_MIRROR!BA$1,SWISSW!$F:$F,"Won")+COUNTIFS(SWISSW!$I:$I,WINS_NO_MIRROR!BA$1,SWISSW!$J:$J,WINS_NO_MIRROR!$A21,SWISSW!$F:$F,"Lost")))*IF(ROW()=COLUMN(),0,1)</f>
        <v>0</v>
      </c>
      <c r="BB21" s="11">
        <f ca="1">((COUNTIFS(SWISSW!$I:$I,WINS_NO_MIRROR!$A21,SWISSW!$J:$J,WINS_NO_MIRROR!BB$1,SWISSW!$F:$F,"Won")+COUNTIFS(SWISSW!$I:$I,WINS_NO_MIRROR!BB$1,SWISSW!$J:$J,WINS_NO_MIRROR!$A21,SWISSW!$F:$F,"Lost")))*IF(ROW()=COLUMN(),0,1)</f>
        <v>0</v>
      </c>
      <c r="BC21" s="11">
        <f ca="1">((COUNTIFS(SWISSW!$I:$I,WINS_NO_MIRROR!$A21,SWISSW!$J:$J,WINS_NO_MIRROR!BC$1,SWISSW!$F:$F,"Won")+COUNTIFS(SWISSW!$I:$I,WINS_NO_MIRROR!BC$1,SWISSW!$J:$J,WINS_NO_MIRROR!$A21,SWISSW!$F:$F,"Lost")))*IF(ROW()=COLUMN(),0,1)</f>
        <v>0</v>
      </c>
      <c r="BD21" s="11">
        <f ca="1">((COUNTIFS(SWISSW!$I:$I,WINS_NO_MIRROR!$A21,SWISSW!$J:$J,WINS_NO_MIRROR!BD$1,SWISSW!$F:$F,"Won")+COUNTIFS(SWISSW!$I:$I,WINS_NO_MIRROR!BD$1,SWISSW!$J:$J,WINS_NO_MIRROR!$A21,SWISSW!$F:$F,"Lost")))*IF(ROW()=COLUMN(),0,1)</f>
        <v>0</v>
      </c>
      <c r="BE21" s="11">
        <f ca="1">((COUNTIFS(SWISSW!$I:$I,WINS_NO_MIRROR!$A21,SWISSW!$J:$J,WINS_NO_MIRROR!BE$1,SWISSW!$F:$F,"Won")+COUNTIFS(SWISSW!$I:$I,WINS_NO_MIRROR!BE$1,SWISSW!$J:$J,WINS_NO_MIRROR!$A21,SWISSW!$F:$F,"Lost")))*IF(ROW()=COLUMN(),0,1)</f>
        <v>0</v>
      </c>
      <c r="BF21" s="11">
        <f ca="1">((COUNTIFS(SWISSW!$I:$I,WINS_NO_MIRROR!$A21,SWISSW!$J:$J,WINS_NO_MIRROR!BF$1,SWISSW!$F:$F,"Won")+COUNTIFS(SWISSW!$I:$I,WINS_NO_MIRROR!BF$1,SWISSW!$J:$J,WINS_NO_MIRROR!$A21,SWISSW!$F:$F,"Lost")))*IF(ROW()=COLUMN(),0,1)</f>
        <v>0</v>
      </c>
      <c r="BG21" s="11">
        <f ca="1">((COUNTIFS(SWISSW!$I:$I,WINS_NO_MIRROR!$A21,SWISSW!$J:$J,WINS_NO_MIRROR!BG$1,SWISSW!$F:$F,"Won")+COUNTIFS(SWISSW!$I:$I,WINS_NO_MIRROR!BG$1,SWISSW!$J:$J,WINS_NO_MIRROR!$A21,SWISSW!$F:$F,"Lost")))*IF(ROW()=COLUMN(),0,1)</f>
        <v>0</v>
      </c>
      <c r="BH21" s="11">
        <f ca="1">((COUNTIFS(SWISSW!$I:$I,WINS_NO_MIRROR!$A21,SWISSW!$J:$J,WINS_NO_MIRROR!BH$1,SWISSW!$F:$F,"Won")+COUNTIFS(SWISSW!$I:$I,WINS_NO_MIRROR!BH$1,SWISSW!$J:$J,WINS_NO_MIRROR!$A21,SWISSW!$F:$F,"Lost")))*IF(ROW()=COLUMN(),0,1)</f>
        <v>0</v>
      </c>
      <c r="BI21" s="11">
        <f ca="1">((COUNTIFS(SWISSW!$I:$I,WINS_NO_MIRROR!$A21,SWISSW!$J:$J,WINS_NO_MIRROR!BI$1,SWISSW!$F:$F,"Won")+COUNTIFS(SWISSW!$I:$I,WINS_NO_MIRROR!BI$1,SWISSW!$J:$J,WINS_NO_MIRROR!$A21,SWISSW!$F:$F,"Lost")))*IF(ROW()=COLUMN(),0,1)</f>
        <v>0</v>
      </c>
      <c r="BJ21" s="11">
        <f ca="1">((COUNTIFS(SWISSW!$I:$I,WINS_NO_MIRROR!$A21,SWISSW!$J:$J,WINS_NO_MIRROR!BJ$1,SWISSW!$F:$F,"Won")+COUNTIFS(SWISSW!$I:$I,WINS_NO_MIRROR!BJ$1,SWISSW!$J:$J,WINS_NO_MIRROR!$A21,SWISSW!$F:$F,"Lost")))*IF(ROW()=COLUMN(),0,1)</f>
        <v>0</v>
      </c>
      <c r="BK21" s="11">
        <f ca="1">((COUNTIFS(SWISSW!$I:$I,WINS_NO_MIRROR!$A21,SWISSW!$J:$J,WINS_NO_MIRROR!BK$1,SWISSW!$F:$F,"Won")+COUNTIFS(SWISSW!$I:$I,WINS_NO_MIRROR!BK$1,SWISSW!$J:$J,WINS_NO_MIRROR!$A21,SWISSW!$F:$F,"Lost")))*IF(ROW()=COLUMN(),0,1)</f>
        <v>0</v>
      </c>
      <c r="BL21" s="11">
        <f ca="1">((COUNTIFS(SWISSW!$I:$I,WINS_NO_MIRROR!$A21,SWISSW!$J:$J,WINS_NO_MIRROR!BL$1,SWISSW!$F:$F,"Won")+COUNTIFS(SWISSW!$I:$I,WINS_NO_MIRROR!BL$1,SWISSW!$J:$J,WINS_NO_MIRROR!$A21,SWISSW!$F:$F,"Lost")))*IF(ROW()=COLUMN(),0,1)</f>
        <v>0</v>
      </c>
    </row>
    <row r="22" spans="1:64" ht="55" customHeight="1" x14ac:dyDescent="0.3">
      <c r="A22" s="3" t="str">
        <f ca="1">MATCHUP!A22</f>
        <v>Boros Synth</v>
      </c>
      <c r="B22" s="11">
        <f ca="1">((COUNTIFS(SWISSW!$I:$I,WINS_NO_MIRROR!$A22,SWISSW!$J:$J,WINS_NO_MIRROR!B$1,SWISSW!$F:$F,"Won")+COUNTIFS(SWISSW!$I:$I,WINS_NO_MIRROR!B$1,SWISSW!$J:$J,WINS_NO_MIRROR!$A22,SWISSW!$F:$F,"Lost")))*IF(ROW()=COLUMN(),0,1)</f>
        <v>6</v>
      </c>
      <c r="C22" s="11">
        <f ca="1">((COUNTIFS(SWISSW!$I:$I,WINS_NO_MIRROR!$A22,SWISSW!$J:$J,WINS_NO_MIRROR!C$1,SWISSW!$F:$F,"Won")+COUNTIFS(SWISSW!$I:$I,WINS_NO_MIRROR!C$1,SWISSW!$J:$J,WINS_NO_MIRROR!$A22,SWISSW!$F:$F,"Lost")))*IF(ROW()=COLUMN(),0,1)</f>
        <v>4</v>
      </c>
      <c r="D22" s="11">
        <f ca="1">((COUNTIFS(SWISSW!$I:$I,WINS_NO_MIRROR!$A22,SWISSW!$J:$J,WINS_NO_MIRROR!D$1,SWISSW!$F:$F,"Won")+COUNTIFS(SWISSW!$I:$I,WINS_NO_MIRROR!D$1,SWISSW!$J:$J,WINS_NO_MIRROR!$A22,SWISSW!$F:$F,"Lost")))*IF(ROW()=COLUMN(),0,1)</f>
        <v>0</v>
      </c>
      <c r="E22" s="11">
        <f ca="1">((COUNTIFS(SWISSW!$I:$I,WINS_NO_MIRROR!$A22,SWISSW!$J:$J,WINS_NO_MIRROR!E$1,SWISSW!$F:$F,"Won")+COUNTIFS(SWISSW!$I:$I,WINS_NO_MIRROR!E$1,SWISSW!$J:$J,WINS_NO_MIRROR!$A22,SWISSW!$F:$F,"Lost")))*IF(ROW()=COLUMN(),0,1)</f>
        <v>5</v>
      </c>
      <c r="F22" s="11">
        <f ca="1">((COUNTIFS(SWISSW!$I:$I,WINS_NO_MIRROR!$A22,SWISSW!$J:$J,WINS_NO_MIRROR!F$1,SWISSW!$F:$F,"Won")+COUNTIFS(SWISSW!$I:$I,WINS_NO_MIRROR!F$1,SWISSW!$J:$J,WINS_NO_MIRROR!$A22,SWISSW!$F:$F,"Lost")))*IF(ROW()=COLUMN(),0,1)</f>
        <v>1</v>
      </c>
      <c r="G22" s="11">
        <f ca="1">((COUNTIFS(SWISSW!$I:$I,WINS_NO_MIRROR!$A22,SWISSW!$J:$J,WINS_NO_MIRROR!G$1,SWISSW!$F:$F,"Won")+COUNTIFS(SWISSW!$I:$I,WINS_NO_MIRROR!G$1,SWISSW!$J:$J,WINS_NO_MIRROR!$A22,SWISSW!$F:$F,"Lost")))*IF(ROW()=COLUMN(),0,1)</f>
        <v>2</v>
      </c>
      <c r="H22" s="11">
        <f ca="1">((COUNTIFS(SWISSW!$I:$I,WINS_NO_MIRROR!$A22,SWISSW!$J:$J,WINS_NO_MIRROR!H$1,SWISSW!$F:$F,"Won")+COUNTIFS(SWISSW!$I:$I,WINS_NO_MIRROR!H$1,SWISSW!$J:$J,WINS_NO_MIRROR!$A22,SWISSW!$F:$F,"Lost")))*IF(ROW()=COLUMN(),0,1)</f>
        <v>2</v>
      </c>
      <c r="I22" s="11">
        <f ca="1">((COUNTIFS(SWISSW!$I:$I,WINS_NO_MIRROR!$A22,SWISSW!$J:$J,WINS_NO_MIRROR!I$1,SWISSW!$F:$F,"Won")+COUNTIFS(SWISSW!$I:$I,WINS_NO_MIRROR!I$1,SWISSW!$J:$J,WINS_NO_MIRROR!$A22,SWISSW!$F:$F,"Lost")))*IF(ROW()=COLUMN(),0,1)</f>
        <v>1</v>
      </c>
      <c r="J22" s="11">
        <f ca="1">((COUNTIFS(SWISSW!$I:$I,WINS_NO_MIRROR!$A22,SWISSW!$J:$J,WINS_NO_MIRROR!J$1,SWISSW!$F:$F,"Won")+COUNTIFS(SWISSW!$I:$I,WINS_NO_MIRROR!J$1,SWISSW!$J:$J,WINS_NO_MIRROR!$A22,SWISSW!$F:$F,"Lost")))*IF(ROW()=COLUMN(),0,1)</f>
        <v>2</v>
      </c>
      <c r="K22" s="11">
        <f ca="1">((COUNTIFS(SWISSW!$I:$I,WINS_NO_MIRROR!$A22,SWISSW!$J:$J,WINS_NO_MIRROR!K$1,SWISSW!$F:$F,"Won")+COUNTIFS(SWISSW!$I:$I,WINS_NO_MIRROR!K$1,SWISSW!$J:$J,WINS_NO_MIRROR!$A22,SWISSW!$F:$F,"Lost")))*IF(ROW()=COLUMN(),0,1)</f>
        <v>3</v>
      </c>
      <c r="L22" s="11">
        <f ca="1">((COUNTIFS(SWISSW!$I:$I,WINS_NO_MIRROR!$A22,SWISSW!$J:$J,WINS_NO_MIRROR!L$1,SWISSW!$F:$F,"Won")+COUNTIFS(SWISSW!$I:$I,WINS_NO_MIRROR!L$1,SWISSW!$J:$J,WINS_NO_MIRROR!$A22,SWISSW!$F:$F,"Lost")))*IF(ROW()=COLUMN(),0,1)</f>
        <v>1</v>
      </c>
      <c r="M22" s="11">
        <f ca="1">((COUNTIFS(SWISSW!$I:$I,WINS_NO_MIRROR!$A22,SWISSW!$J:$J,WINS_NO_MIRROR!M$1,SWISSW!$F:$F,"Won")+COUNTIFS(SWISSW!$I:$I,WINS_NO_MIRROR!M$1,SWISSW!$J:$J,WINS_NO_MIRROR!$A22,SWISSW!$F:$F,"Lost")))*IF(ROW()=COLUMN(),0,1)</f>
        <v>0</v>
      </c>
      <c r="N22" s="11">
        <f ca="1">((COUNTIFS(SWISSW!$I:$I,WINS_NO_MIRROR!$A22,SWISSW!$J:$J,WINS_NO_MIRROR!N$1,SWISSW!$F:$F,"Won")+COUNTIFS(SWISSW!$I:$I,WINS_NO_MIRROR!N$1,SWISSW!$J:$J,WINS_NO_MIRROR!$A22,SWISSW!$F:$F,"Lost")))*IF(ROW()=COLUMN(),0,1)</f>
        <v>1</v>
      </c>
      <c r="O22" s="11">
        <f ca="1">((COUNTIFS(SWISSW!$I:$I,WINS_NO_MIRROR!$A22,SWISSW!$J:$J,WINS_NO_MIRROR!O$1,SWISSW!$F:$F,"Won")+COUNTIFS(SWISSW!$I:$I,WINS_NO_MIRROR!O$1,SWISSW!$J:$J,WINS_NO_MIRROR!$A22,SWISSW!$F:$F,"Lost")))*IF(ROW()=COLUMN(),0,1)</f>
        <v>2</v>
      </c>
      <c r="P22" s="11">
        <f ca="1">((COUNTIFS(SWISSW!$I:$I,WINS_NO_MIRROR!$A22,SWISSW!$J:$J,WINS_NO_MIRROR!P$1,SWISSW!$F:$F,"Won")+COUNTIFS(SWISSW!$I:$I,WINS_NO_MIRROR!P$1,SWISSW!$J:$J,WINS_NO_MIRROR!$A22,SWISSW!$F:$F,"Lost")))*IF(ROW()=COLUMN(),0,1)</f>
        <v>0</v>
      </c>
      <c r="Q22" s="11">
        <f ca="1">((COUNTIFS(SWISSW!$I:$I,WINS_NO_MIRROR!$A22,SWISSW!$J:$J,WINS_NO_MIRROR!Q$1,SWISSW!$F:$F,"Won")+COUNTIFS(SWISSW!$I:$I,WINS_NO_MIRROR!Q$1,SWISSW!$J:$J,WINS_NO_MIRROR!$A22,SWISSW!$F:$F,"Lost")))*IF(ROW()=COLUMN(),0,1)</f>
        <v>1</v>
      </c>
      <c r="R22" s="11">
        <f ca="1">((COUNTIFS(SWISSW!$I:$I,WINS_NO_MIRROR!$A22,SWISSW!$J:$J,WINS_NO_MIRROR!R$1,SWISSW!$F:$F,"Won")+COUNTIFS(SWISSW!$I:$I,WINS_NO_MIRROR!R$1,SWISSW!$J:$J,WINS_NO_MIRROR!$A22,SWISSW!$F:$F,"Lost")))*IF(ROW()=COLUMN(),0,1)</f>
        <v>0</v>
      </c>
      <c r="S22" s="11">
        <f ca="1">((COUNTIFS(SWISSW!$I:$I,WINS_NO_MIRROR!$A22,SWISSW!$J:$J,WINS_NO_MIRROR!S$1,SWISSW!$F:$F,"Won")+COUNTIFS(SWISSW!$I:$I,WINS_NO_MIRROR!S$1,SWISSW!$J:$J,WINS_NO_MIRROR!$A22,SWISSW!$F:$F,"Lost")))*IF(ROW()=COLUMN(),0,1)</f>
        <v>0</v>
      </c>
      <c r="T22" s="11">
        <f ca="1">((COUNTIFS(SWISSW!$I:$I,WINS_NO_MIRROR!$A22,SWISSW!$J:$J,WINS_NO_MIRROR!T$1,SWISSW!$F:$F,"Won")+COUNTIFS(SWISSW!$I:$I,WINS_NO_MIRROR!T$1,SWISSW!$J:$J,WINS_NO_MIRROR!$A22,SWISSW!$F:$F,"Lost")))*IF(ROW()=COLUMN(),0,1)</f>
        <v>0</v>
      </c>
      <c r="U22" s="11">
        <f ca="1">((COUNTIFS(SWISSW!$I:$I,WINS_NO_MIRROR!$A22,SWISSW!$J:$J,WINS_NO_MIRROR!U$1,SWISSW!$F:$F,"Won")+COUNTIFS(SWISSW!$I:$I,WINS_NO_MIRROR!U$1,SWISSW!$J:$J,WINS_NO_MIRROR!$A22,SWISSW!$F:$F,"Lost")))*IF(ROW()=COLUMN(),0,1)</f>
        <v>0</v>
      </c>
      <c r="V22" s="11">
        <f ca="1">((COUNTIFS(SWISSW!$I:$I,WINS_NO_MIRROR!$A22,SWISSW!$J:$J,WINS_NO_MIRROR!V$1,SWISSW!$F:$F,"Won")+COUNTIFS(SWISSW!$I:$I,WINS_NO_MIRROR!V$1,SWISSW!$J:$J,WINS_NO_MIRROR!$A22,SWISSW!$F:$F,"Lost")))*IF(ROW()=COLUMN(),0,1)</f>
        <v>0</v>
      </c>
      <c r="W22" s="11">
        <f ca="1">((COUNTIFS(SWISSW!$I:$I,WINS_NO_MIRROR!$A22,SWISSW!$J:$J,WINS_NO_MIRROR!W$1,SWISSW!$F:$F,"Won")+COUNTIFS(SWISSW!$I:$I,WINS_NO_MIRROR!W$1,SWISSW!$J:$J,WINS_NO_MIRROR!$A22,SWISSW!$F:$F,"Lost")))*IF(ROW()=COLUMN(),0,1)</f>
        <v>1</v>
      </c>
      <c r="X22" s="11">
        <f ca="1">((COUNTIFS(SWISSW!$I:$I,WINS_NO_MIRROR!$A22,SWISSW!$J:$J,WINS_NO_MIRROR!X$1,SWISSW!$F:$F,"Won")+COUNTIFS(SWISSW!$I:$I,WINS_NO_MIRROR!X$1,SWISSW!$J:$J,WINS_NO_MIRROR!$A22,SWISSW!$F:$F,"Lost")))*IF(ROW()=COLUMN(),0,1)</f>
        <v>0</v>
      </c>
      <c r="Y22" s="11">
        <f ca="1">((COUNTIFS(SWISSW!$I:$I,WINS_NO_MIRROR!$A22,SWISSW!$J:$J,WINS_NO_MIRROR!Y$1,SWISSW!$F:$F,"Won")+COUNTIFS(SWISSW!$I:$I,WINS_NO_MIRROR!Y$1,SWISSW!$J:$J,WINS_NO_MIRROR!$A22,SWISSW!$F:$F,"Lost")))*IF(ROW()=COLUMN(),0,1)</f>
        <v>0</v>
      </c>
      <c r="Z22" s="11">
        <f ca="1">((COUNTIFS(SWISSW!$I:$I,WINS_NO_MIRROR!$A22,SWISSW!$J:$J,WINS_NO_MIRROR!Z$1,SWISSW!$F:$F,"Won")+COUNTIFS(SWISSW!$I:$I,WINS_NO_MIRROR!Z$1,SWISSW!$J:$J,WINS_NO_MIRROR!$A22,SWISSW!$F:$F,"Lost")))*IF(ROW()=COLUMN(),0,1)</f>
        <v>0</v>
      </c>
      <c r="AA22" s="11">
        <f ca="1">((COUNTIFS(SWISSW!$I:$I,WINS_NO_MIRROR!$A22,SWISSW!$J:$J,WINS_NO_MIRROR!AA$1,SWISSW!$F:$F,"Won")+COUNTIFS(SWISSW!$I:$I,WINS_NO_MIRROR!AA$1,SWISSW!$J:$J,WINS_NO_MIRROR!$A22,SWISSW!$F:$F,"Lost")))*IF(ROW()=COLUMN(),0,1)</f>
        <v>1</v>
      </c>
      <c r="AB22" s="11">
        <f ca="1">((COUNTIFS(SWISSW!$I:$I,WINS_NO_MIRROR!$A22,SWISSW!$J:$J,WINS_NO_MIRROR!AB$1,SWISSW!$F:$F,"Won")+COUNTIFS(SWISSW!$I:$I,WINS_NO_MIRROR!AB$1,SWISSW!$J:$J,WINS_NO_MIRROR!$A22,SWISSW!$F:$F,"Lost")))*IF(ROW()=COLUMN(),0,1)</f>
        <v>0</v>
      </c>
      <c r="AC22" s="11">
        <f ca="1">((COUNTIFS(SWISSW!$I:$I,WINS_NO_MIRROR!$A22,SWISSW!$J:$J,WINS_NO_MIRROR!AC$1,SWISSW!$F:$F,"Won")+COUNTIFS(SWISSW!$I:$I,WINS_NO_MIRROR!AC$1,SWISSW!$J:$J,WINS_NO_MIRROR!$A22,SWISSW!$F:$F,"Lost")))*IF(ROW()=COLUMN(),0,1)</f>
        <v>0</v>
      </c>
      <c r="AD22" s="11">
        <f ca="1">((COUNTIFS(SWISSW!$I:$I,WINS_NO_MIRROR!$A22,SWISSW!$J:$J,WINS_NO_MIRROR!AD$1,SWISSW!$F:$F,"Won")+COUNTIFS(SWISSW!$I:$I,WINS_NO_MIRROR!AD$1,SWISSW!$J:$J,WINS_NO_MIRROR!$A22,SWISSW!$F:$F,"Lost")))*IF(ROW()=COLUMN(),0,1)</f>
        <v>0</v>
      </c>
      <c r="AE22" s="11">
        <f ca="1">((COUNTIFS(SWISSW!$I:$I,WINS_NO_MIRROR!$A22,SWISSW!$J:$J,WINS_NO_MIRROR!AE$1,SWISSW!$F:$F,"Won")+COUNTIFS(SWISSW!$I:$I,WINS_NO_MIRROR!AE$1,SWISSW!$J:$J,WINS_NO_MIRROR!$A22,SWISSW!$F:$F,"Lost")))*IF(ROW()=COLUMN(),0,1)</f>
        <v>0</v>
      </c>
      <c r="AF22" s="11">
        <f ca="1">((COUNTIFS(SWISSW!$I:$I,WINS_NO_MIRROR!$A22,SWISSW!$J:$J,WINS_NO_MIRROR!AF$1,SWISSW!$F:$F,"Won")+COUNTIFS(SWISSW!$I:$I,WINS_NO_MIRROR!AF$1,SWISSW!$J:$J,WINS_NO_MIRROR!$A22,SWISSW!$F:$F,"Lost")))*IF(ROW()=COLUMN(),0,1)</f>
        <v>0</v>
      </c>
      <c r="AG22" s="11">
        <f ca="1">((COUNTIFS(SWISSW!$I:$I,WINS_NO_MIRROR!$A22,SWISSW!$J:$J,WINS_NO_MIRROR!AG$1,SWISSW!$F:$F,"Won")+COUNTIFS(SWISSW!$I:$I,WINS_NO_MIRROR!AG$1,SWISSW!$J:$J,WINS_NO_MIRROR!$A22,SWISSW!$F:$F,"Lost")))*IF(ROW()=COLUMN(),0,1)</f>
        <v>1</v>
      </c>
      <c r="AH22" s="11">
        <f ca="1">((COUNTIFS(SWISSW!$I:$I,WINS_NO_MIRROR!$A22,SWISSW!$J:$J,WINS_NO_MIRROR!AH$1,SWISSW!$F:$F,"Won")+COUNTIFS(SWISSW!$I:$I,WINS_NO_MIRROR!AH$1,SWISSW!$J:$J,WINS_NO_MIRROR!$A22,SWISSW!$F:$F,"Lost")))*IF(ROW()=COLUMN(),0,1)</f>
        <v>0</v>
      </c>
      <c r="AI22" s="11">
        <f ca="1">((COUNTIFS(SWISSW!$I:$I,WINS_NO_MIRROR!$A22,SWISSW!$J:$J,WINS_NO_MIRROR!AI$1,SWISSW!$F:$F,"Won")+COUNTIFS(SWISSW!$I:$I,WINS_NO_MIRROR!AI$1,SWISSW!$J:$J,WINS_NO_MIRROR!$A22,SWISSW!$F:$F,"Lost")))*IF(ROW()=COLUMN(),0,1)</f>
        <v>0</v>
      </c>
      <c r="AJ22" s="11">
        <f ca="1">((COUNTIFS(SWISSW!$I:$I,WINS_NO_MIRROR!$A22,SWISSW!$J:$J,WINS_NO_MIRROR!AJ$1,SWISSW!$F:$F,"Won")+COUNTIFS(SWISSW!$I:$I,WINS_NO_MIRROR!AJ$1,SWISSW!$J:$J,WINS_NO_MIRROR!$A22,SWISSW!$F:$F,"Lost")))*IF(ROW()=COLUMN(),0,1)</f>
        <v>0</v>
      </c>
      <c r="AK22" s="11">
        <f ca="1">((COUNTIFS(SWISSW!$I:$I,WINS_NO_MIRROR!$A22,SWISSW!$J:$J,WINS_NO_MIRROR!AK$1,SWISSW!$F:$F,"Won")+COUNTIFS(SWISSW!$I:$I,WINS_NO_MIRROR!AK$1,SWISSW!$J:$J,WINS_NO_MIRROR!$A22,SWISSW!$F:$F,"Lost")))*IF(ROW()=COLUMN(),0,1)</f>
        <v>0</v>
      </c>
      <c r="AL22" s="11">
        <f ca="1">((COUNTIFS(SWISSW!$I:$I,WINS_NO_MIRROR!$A22,SWISSW!$J:$J,WINS_NO_MIRROR!AL$1,SWISSW!$F:$F,"Won")+COUNTIFS(SWISSW!$I:$I,WINS_NO_MIRROR!AL$1,SWISSW!$J:$J,WINS_NO_MIRROR!$A22,SWISSW!$F:$F,"Lost")))*IF(ROW()=COLUMN(),0,1)</f>
        <v>0</v>
      </c>
      <c r="AM22" s="11">
        <f ca="1">((COUNTIFS(SWISSW!$I:$I,WINS_NO_MIRROR!$A22,SWISSW!$J:$J,WINS_NO_MIRROR!AM$1,SWISSW!$F:$F,"Won")+COUNTIFS(SWISSW!$I:$I,WINS_NO_MIRROR!AM$1,SWISSW!$J:$J,WINS_NO_MIRROR!$A22,SWISSW!$F:$F,"Lost")))*IF(ROW()=COLUMN(),0,1)</f>
        <v>0</v>
      </c>
      <c r="AN22" s="11">
        <f ca="1">((COUNTIFS(SWISSW!$I:$I,WINS_NO_MIRROR!$A22,SWISSW!$J:$J,WINS_NO_MIRROR!AN$1,SWISSW!$F:$F,"Won")+COUNTIFS(SWISSW!$I:$I,WINS_NO_MIRROR!AN$1,SWISSW!$J:$J,WINS_NO_MIRROR!$A22,SWISSW!$F:$F,"Lost")))*IF(ROW()=COLUMN(),0,1)</f>
        <v>0</v>
      </c>
      <c r="AO22" s="11">
        <f ca="1">((COUNTIFS(SWISSW!$I:$I,WINS_NO_MIRROR!$A22,SWISSW!$J:$J,WINS_NO_MIRROR!AO$1,SWISSW!$F:$F,"Won")+COUNTIFS(SWISSW!$I:$I,WINS_NO_MIRROR!AO$1,SWISSW!$J:$J,WINS_NO_MIRROR!$A22,SWISSW!$F:$F,"Lost")))*IF(ROW()=COLUMN(),0,1)</f>
        <v>0</v>
      </c>
      <c r="AP22" s="11">
        <f ca="1">((COUNTIFS(SWISSW!$I:$I,WINS_NO_MIRROR!$A22,SWISSW!$J:$J,WINS_NO_MIRROR!AP$1,SWISSW!$F:$F,"Won")+COUNTIFS(SWISSW!$I:$I,WINS_NO_MIRROR!AP$1,SWISSW!$J:$J,WINS_NO_MIRROR!$A22,SWISSW!$F:$F,"Lost")))*IF(ROW()=COLUMN(),0,1)</f>
        <v>0</v>
      </c>
      <c r="AQ22" s="11">
        <f ca="1">((COUNTIFS(SWISSW!$I:$I,WINS_NO_MIRROR!$A22,SWISSW!$J:$J,WINS_NO_MIRROR!AQ$1,SWISSW!$F:$F,"Won")+COUNTIFS(SWISSW!$I:$I,WINS_NO_MIRROR!AQ$1,SWISSW!$J:$J,WINS_NO_MIRROR!$A22,SWISSW!$F:$F,"Lost")))*IF(ROW()=COLUMN(),0,1)</f>
        <v>0</v>
      </c>
      <c r="AR22" s="11">
        <f ca="1">((COUNTIFS(SWISSW!$I:$I,WINS_NO_MIRROR!$A22,SWISSW!$J:$J,WINS_NO_MIRROR!AR$1,SWISSW!$F:$F,"Won")+COUNTIFS(SWISSW!$I:$I,WINS_NO_MIRROR!AR$1,SWISSW!$J:$J,WINS_NO_MIRROR!$A22,SWISSW!$F:$F,"Lost")))*IF(ROW()=COLUMN(),0,1)</f>
        <v>0</v>
      </c>
      <c r="AS22" s="11">
        <f ca="1">((COUNTIFS(SWISSW!$I:$I,WINS_NO_MIRROR!$A22,SWISSW!$J:$J,WINS_NO_MIRROR!AS$1,SWISSW!$F:$F,"Won")+COUNTIFS(SWISSW!$I:$I,WINS_NO_MIRROR!AS$1,SWISSW!$J:$J,WINS_NO_MIRROR!$A22,SWISSW!$F:$F,"Lost")))*IF(ROW()=COLUMN(),0,1)</f>
        <v>0</v>
      </c>
      <c r="AT22" s="11">
        <f ca="1">((COUNTIFS(SWISSW!$I:$I,WINS_NO_MIRROR!$A22,SWISSW!$J:$J,WINS_NO_MIRROR!AT$1,SWISSW!$F:$F,"Won")+COUNTIFS(SWISSW!$I:$I,WINS_NO_MIRROR!AT$1,SWISSW!$J:$J,WINS_NO_MIRROR!$A22,SWISSW!$F:$F,"Lost")))*IF(ROW()=COLUMN(),0,1)</f>
        <v>0</v>
      </c>
      <c r="AU22" s="11">
        <f ca="1">((COUNTIFS(SWISSW!$I:$I,WINS_NO_MIRROR!$A22,SWISSW!$J:$J,WINS_NO_MIRROR!AU$1,SWISSW!$F:$F,"Won")+COUNTIFS(SWISSW!$I:$I,WINS_NO_MIRROR!AU$1,SWISSW!$J:$J,WINS_NO_MIRROR!$A22,SWISSW!$F:$F,"Lost")))*IF(ROW()=COLUMN(),0,1)</f>
        <v>0</v>
      </c>
      <c r="AV22" s="11">
        <f ca="1">((COUNTIFS(SWISSW!$I:$I,WINS_NO_MIRROR!$A22,SWISSW!$J:$J,WINS_NO_MIRROR!AV$1,SWISSW!$F:$F,"Won")+COUNTIFS(SWISSW!$I:$I,WINS_NO_MIRROR!AV$1,SWISSW!$J:$J,WINS_NO_MIRROR!$A22,SWISSW!$F:$F,"Lost")))*IF(ROW()=COLUMN(),0,1)</f>
        <v>0</v>
      </c>
      <c r="AW22" s="11">
        <f ca="1">((COUNTIFS(SWISSW!$I:$I,WINS_NO_MIRROR!$A22,SWISSW!$J:$J,WINS_NO_MIRROR!AW$1,SWISSW!$F:$F,"Won")+COUNTIFS(SWISSW!$I:$I,WINS_NO_MIRROR!AW$1,SWISSW!$J:$J,WINS_NO_MIRROR!$A22,SWISSW!$F:$F,"Lost")))*IF(ROW()=COLUMN(),0,1)</f>
        <v>0</v>
      </c>
      <c r="AX22" s="11">
        <f ca="1">((COUNTIFS(SWISSW!$I:$I,WINS_NO_MIRROR!$A22,SWISSW!$J:$J,WINS_NO_MIRROR!AX$1,SWISSW!$F:$F,"Won")+COUNTIFS(SWISSW!$I:$I,WINS_NO_MIRROR!AX$1,SWISSW!$J:$J,WINS_NO_MIRROR!$A22,SWISSW!$F:$F,"Lost")))*IF(ROW()=COLUMN(),0,1)</f>
        <v>0</v>
      </c>
      <c r="AY22" s="11">
        <f ca="1">((COUNTIFS(SWISSW!$I:$I,WINS_NO_MIRROR!$A22,SWISSW!$J:$J,WINS_NO_MIRROR!AY$1,SWISSW!$F:$F,"Won")+COUNTIFS(SWISSW!$I:$I,WINS_NO_MIRROR!AY$1,SWISSW!$J:$J,WINS_NO_MIRROR!$A22,SWISSW!$F:$F,"Lost")))*IF(ROW()=COLUMN(),0,1)</f>
        <v>0</v>
      </c>
      <c r="AZ22" s="11">
        <f ca="1">((COUNTIFS(SWISSW!$I:$I,WINS_NO_MIRROR!$A22,SWISSW!$J:$J,WINS_NO_MIRROR!AZ$1,SWISSW!$F:$F,"Won")+COUNTIFS(SWISSW!$I:$I,WINS_NO_MIRROR!AZ$1,SWISSW!$J:$J,WINS_NO_MIRROR!$A22,SWISSW!$F:$F,"Lost")))*IF(ROW()=COLUMN(),0,1)</f>
        <v>0</v>
      </c>
      <c r="BA22" s="11">
        <f ca="1">((COUNTIFS(SWISSW!$I:$I,WINS_NO_MIRROR!$A22,SWISSW!$J:$J,WINS_NO_MIRROR!BA$1,SWISSW!$F:$F,"Won")+COUNTIFS(SWISSW!$I:$I,WINS_NO_MIRROR!BA$1,SWISSW!$J:$J,WINS_NO_MIRROR!$A22,SWISSW!$F:$F,"Lost")))*IF(ROW()=COLUMN(),0,1)</f>
        <v>0</v>
      </c>
      <c r="BB22" s="11">
        <f ca="1">((COUNTIFS(SWISSW!$I:$I,WINS_NO_MIRROR!$A22,SWISSW!$J:$J,WINS_NO_MIRROR!BB$1,SWISSW!$F:$F,"Won")+COUNTIFS(SWISSW!$I:$I,WINS_NO_MIRROR!BB$1,SWISSW!$J:$J,WINS_NO_MIRROR!$A22,SWISSW!$F:$F,"Lost")))*IF(ROW()=COLUMN(),0,1)</f>
        <v>0</v>
      </c>
      <c r="BC22" s="11">
        <f ca="1">((COUNTIFS(SWISSW!$I:$I,WINS_NO_MIRROR!$A22,SWISSW!$J:$J,WINS_NO_MIRROR!BC$1,SWISSW!$F:$F,"Won")+COUNTIFS(SWISSW!$I:$I,WINS_NO_MIRROR!BC$1,SWISSW!$J:$J,WINS_NO_MIRROR!$A22,SWISSW!$F:$F,"Lost")))*IF(ROW()=COLUMN(),0,1)</f>
        <v>0</v>
      </c>
      <c r="BD22" s="11">
        <f ca="1">((COUNTIFS(SWISSW!$I:$I,WINS_NO_MIRROR!$A22,SWISSW!$J:$J,WINS_NO_MIRROR!BD$1,SWISSW!$F:$F,"Won")+COUNTIFS(SWISSW!$I:$I,WINS_NO_MIRROR!BD$1,SWISSW!$J:$J,WINS_NO_MIRROR!$A22,SWISSW!$F:$F,"Lost")))*IF(ROW()=COLUMN(),0,1)</f>
        <v>0</v>
      </c>
      <c r="BE22" s="11">
        <f ca="1">((COUNTIFS(SWISSW!$I:$I,WINS_NO_MIRROR!$A22,SWISSW!$J:$J,WINS_NO_MIRROR!BE$1,SWISSW!$F:$F,"Won")+COUNTIFS(SWISSW!$I:$I,WINS_NO_MIRROR!BE$1,SWISSW!$J:$J,WINS_NO_MIRROR!$A22,SWISSW!$F:$F,"Lost")))*IF(ROW()=COLUMN(),0,1)</f>
        <v>0</v>
      </c>
      <c r="BF22" s="11">
        <f ca="1">((COUNTIFS(SWISSW!$I:$I,WINS_NO_MIRROR!$A22,SWISSW!$J:$J,WINS_NO_MIRROR!BF$1,SWISSW!$F:$F,"Won")+COUNTIFS(SWISSW!$I:$I,WINS_NO_MIRROR!BF$1,SWISSW!$J:$J,WINS_NO_MIRROR!$A22,SWISSW!$F:$F,"Lost")))*IF(ROW()=COLUMN(),0,1)</f>
        <v>0</v>
      </c>
      <c r="BG22" s="11">
        <f ca="1">((COUNTIFS(SWISSW!$I:$I,WINS_NO_MIRROR!$A22,SWISSW!$J:$J,WINS_NO_MIRROR!BG$1,SWISSW!$F:$F,"Won")+COUNTIFS(SWISSW!$I:$I,WINS_NO_MIRROR!BG$1,SWISSW!$J:$J,WINS_NO_MIRROR!$A22,SWISSW!$F:$F,"Lost")))*IF(ROW()=COLUMN(),0,1)</f>
        <v>0</v>
      </c>
      <c r="BH22" s="11">
        <f ca="1">((COUNTIFS(SWISSW!$I:$I,WINS_NO_MIRROR!$A22,SWISSW!$J:$J,WINS_NO_MIRROR!BH$1,SWISSW!$F:$F,"Won")+COUNTIFS(SWISSW!$I:$I,WINS_NO_MIRROR!BH$1,SWISSW!$J:$J,WINS_NO_MIRROR!$A22,SWISSW!$F:$F,"Lost")))*IF(ROW()=COLUMN(),0,1)</f>
        <v>0</v>
      </c>
      <c r="BI22" s="11">
        <f ca="1">((COUNTIFS(SWISSW!$I:$I,WINS_NO_MIRROR!$A22,SWISSW!$J:$J,WINS_NO_MIRROR!BI$1,SWISSW!$F:$F,"Won")+COUNTIFS(SWISSW!$I:$I,WINS_NO_MIRROR!BI$1,SWISSW!$J:$J,WINS_NO_MIRROR!$A22,SWISSW!$F:$F,"Lost")))*IF(ROW()=COLUMN(),0,1)</f>
        <v>0</v>
      </c>
      <c r="BJ22" s="11">
        <f ca="1">((COUNTIFS(SWISSW!$I:$I,WINS_NO_MIRROR!$A22,SWISSW!$J:$J,WINS_NO_MIRROR!BJ$1,SWISSW!$F:$F,"Won")+COUNTIFS(SWISSW!$I:$I,WINS_NO_MIRROR!BJ$1,SWISSW!$J:$J,WINS_NO_MIRROR!$A22,SWISSW!$F:$F,"Lost")))*IF(ROW()=COLUMN(),0,1)</f>
        <v>0</v>
      </c>
      <c r="BK22" s="11">
        <f ca="1">((COUNTIFS(SWISSW!$I:$I,WINS_NO_MIRROR!$A22,SWISSW!$J:$J,WINS_NO_MIRROR!BK$1,SWISSW!$F:$F,"Won")+COUNTIFS(SWISSW!$I:$I,WINS_NO_MIRROR!BK$1,SWISSW!$J:$J,WINS_NO_MIRROR!$A22,SWISSW!$F:$F,"Lost")))*IF(ROW()=COLUMN(),0,1)</f>
        <v>0</v>
      </c>
      <c r="BL22" s="11">
        <f ca="1">((COUNTIFS(SWISSW!$I:$I,WINS_NO_MIRROR!$A22,SWISSW!$J:$J,WINS_NO_MIRROR!BL$1,SWISSW!$F:$F,"Won")+COUNTIFS(SWISSW!$I:$I,WINS_NO_MIRROR!BL$1,SWISSW!$J:$J,WINS_NO_MIRROR!$A22,SWISSW!$F:$F,"Lost")))*IF(ROW()=COLUMN(),0,1)</f>
        <v>0</v>
      </c>
    </row>
    <row r="23" spans="1:64" ht="55" customHeight="1" x14ac:dyDescent="0.3">
      <c r="A23" s="3" t="str">
        <f ca="1">MATCHUP!A23</f>
        <v>Bogles</v>
      </c>
      <c r="B23" s="11">
        <f ca="1">((COUNTIFS(SWISSW!$I:$I,WINS_NO_MIRROR!$A23,SWISSW!$J:$J,WINS_NO_MIRROR!B$1,SWISSW!$F:$F,"Won")+COUNTIFS(SWISSW!$I:$I,WINS_NO_MIRROR!B$1,SWISSW!$J:$J,WINS_NO_MIRROR!$A23,SWISSW!$F:$F,"Lost")))*IF(ROW()=COLUMN(),0,1)</f>
        <v>6</v>
      </c>
      <c r="C23" s="11">
        <f ca="1">((COUNTIFS(SWISSW!$I:$I,WINS_NO_MIRROR!$A23,SWISSW!$J:$J,WINS_NO_MIRROR!C$1,SWISSW!$F:$F,"Won")+COUNTIFS(SWISSW!$I:$I,WINS_NO_MIRROR!C$1,SWISSW!$J:$J,WINS_NO_MIRROR!$A23,SWISSW!$F:$F,"Lost")))*IF(ROW()=COLUMN(),0,1)</f>
        <v>3</v>
      </c>
      <c r="D23" s="11">
        <f ca="1">((COUNTIFS(SWISSW!$I:$I,WINS_NO_MIRROR!$A23,SWISSW!$J:$J,WINS_NO_MIRROR!D$1,SWISSW!$F:$F,"Won")+COUNTIFS(SWISSW!$I:$I,WINS_NO_MIRROR!D$1,SWISSW!$J:$J,WINS_NO_MIRROR!$A23,SWISSW!$F:$F,"Lost")))*IF(ROW()=COLUMN(),0,1)</f>
        <v>2</v>
      </c>
      <c r="E23" s="11">
        <f ca="1">((COUNTIFS(SWISSW!$I:$I,WINS_NO_MIRROR!$A23,SWISSW!$J:$J,WINS_NO_MIRROR!E$1,SWISSW!$F:$F,"Won")+COUNTIFS(SWISSW!$I:$I,WINS_NO_MIRROR!E$1,SWISSW!$J:$J,WINS_NO_MIRROR!$A23,SWISSW!$F:$F,"Lost")))*IF(ROW()=COLUMN(),0,1)</f>
        <v>0</v>
      </c>
      <c r="F23" s="11">
        <f ca="1">((COUNTIFS(SWISSW!$I:$I,WINS_NO_MIRROR!$A23,SWISSW!$J:$J,WINS_NO_MIRROR!F$1,SWISSW!$F:$F,"Won")+COUNTIFS(SWISSW!$I:$I,WINS_NO_MIRROR!F$1,SWISSW!$J:$J,WINS_NO_MIRROR!$A23,SWISSW!$F:$F,"Lost")))*IF(ROW()=COLUMN(),0,1)</f>
        <v>5</v>
      </c>
      <c r="G23" s="11">
        <f ca="1">((COUNTIFS(SWISSW!$I:$I,WINS_NO_MIRROR!$A23,SWISSW!$J:$J,WINS_NO_MIRROR!G$1,SWISSW!$F:$F,"Won")+COUNTIFS(SWISSW!$I:$I,WINS_NO_MIRROR!G$1,SWISSW!$J:$J,WINS_NO_MIRROR!$A23,SWISSW!$F:$F,"Lost")))*IF(ROW()=COLUMN(),0,1)</f>
        <v>2</v>
      </c>
      <c r="H23" s="11">
        <f ca="1">((COUNTIFS(SWISSW!$I:$I,WINS_NO_MIRROR!$A23,SWISSW!$J:$J,WINS_NO_MIRROR!H$1,SWISSW!$F:$F,"Won")+COUNTIFS(SWISSW!$I:$I,WINS_NO_MIRROR!H$1,SWISSW!$J:$J,WINS_NO_MIRROR!$A23,SWISSW!$F:$F,"Lost")))*IF(ROW()=COLUMN(),0,1)</f>
        <v>0</v>
      </c>
      <c r="I23" s="11">
        <f ca="1">((COUNTIFS(SWISSW!$I:$I,WINS_NO_MIRROR!$A23,SWISSW!$J:$J,WINS_NO_MIRROR!I$1,SWISSW!$F:$F,"Won")+COUNTIFS(SWISSW!$I:$I,WINS_NO_MIRROR!I$1,SWISSW!$J:$J,WINS_NO_MIRROR!$A23,SWISSW!$F:$F,"Lost")))*IF(ROW()=COLUMN(),0,1)</f>
        <v>1</v>
      </c>
      <c r="J23" s="11">
        <f ca="1">((COUNTIFS(SWISSW!$I:$I,WINS_NO_MIRROR!$A23,SWISSW!$J:$J,WINS_NO_MIRROR!J$1,SWISSW!$F:$F,"Won")+COUNTIFS(SWISSW!$I:$I,WINS_NO_MIRROR!J$1,SWISSW!$J:$J,WINS_NO_MIRROR!$A23,SWISSW!$F:$F,"Lost")))*IF(ROW()=COLUMN(),0,1)</f>
        <v>0</v>
      </c>
      <c r="K23" s="11">
        <f ca="1">((COUNTIFS(SWISSW!$I:$I,WINS_NO_MIRROR!$A23,SWISSW!$J:$J,WINS_NO_MIRROR!K$1,SWISSW!$F:$F,"Won")+COUNTIFS(SWISSW!$I:$I,WINS_NO_MIRROR!K$1,SWISSW!$J:$J,WINS_NO_MIRROR!$A23,SWISSW!$F:$F,"Lost")))*IF(ROW()=COLUMN(),0,1)</f>
        <v>1</v>
      </c>
      <c r="L23" s="11">
        <f ca="1">((COUNTIFS(SWISSW!$I:$I,WINS_NO_MIRROR!$A23,SWISSW!$J:$J,WINS_NO_MIRROR!L$1,SWISSW!$F:$F,"Won")+COUNTIFS(SWISSW!$I:$I,WINS_NO_MIRROR!L$1,SWISSW!$J:$J,WINS_NO_MIRROR!$A23,SWISSW!$F:$F,"Lost")))*IF(ROW()=COLUMN(),0,1)</f>
        <v>0</v>
      </c>
      <c r="M23" s="11">
        <f ca="1">((COUNTIFS(SWISSW!$I:$I,WINS_NO_MIRROR!$A23,SWISSW!$J:$J,WINS_NO_MIRROR!M$1,SWISSW!$F:$F,"Won")+COUNTIFS(SWISSW!$I:$I,WINS_NO_MIRROR!M$1,SWISSW!$J:$J,WINS_NO_MIRROR!$A23,SWISSW!$F:$F,"Lost")))*IF(ROW()=COLUMN(),0,1)</f>
        <v>0</v>
      </c>
      <c r="N23" s="11">
        <f ca="1">((COUNTIFS(SWISSW!$I:$I,WINS_NO_MIRROR!$A23,SWISSW!$J:$J,WINS_NO_MIRROR!N$1,SWISSW!$F:$F,"Won")+COUNTIFS(SWISSW!$I:$I,WINS_NO_MIRROR!N$1,SWISSW!$J:$J,WINS_NO_MIRROR!$A23,SWISSW!$F:$F,"Lost")))*IF(ROW()=COLUMN(),0,1)</f>
        <v>0</v>
      </c>
      <c r="O23" s="11">
        <f ca="1">((COUNTIFS(SWISSW!$I:$I,WINS_NO_MIRROR!$A23,SWISSW!$J:$J,WINS_NO_MIRROR!O$1,SWISSW!$F:$F,"Won")+COUNTIFS(SWISSW!$I:$I,WINS_NO_MIRROR!O$1,SWISSW!$J:$J,WINS_NO_MIRROR!$A23,SWISSW!$F:$F,"Lost")))*IF(ROW()=COLUMN(),0,1)</f>
        <v>0</v>
      </c>
      <c r="P23" s="11">
        <f ca="1">((COUNTIFS(SWISSW!$I:$I,WINS_NO_MIRROR!$A23,SWISSW!$J:$J,WINS_NO_MIRROR!P$1,SWISSW!$F:$F,"Won")+COUNTIFS(SWISSW!$I:$I,WINS_NO_MIRROR!P$1,SWISSW!$J:$J,WINS_NO_MIRROR!$A23,SWISSW!$F:$F,"Lost")))*IF(ROW()=COLUMN(),0,1)</f>
        <v>0</v>
      </c>
      <c r="Q23" s="11">
        <f ca="1">((COUNTIFS(SWISSW!$I:$I,WINS_NO_MIRROR!$A23,SWISSW!$J:$J,WINS_NO_MIRROR!Q$1,SWISSW!$F:$F,"Won")+COUNTIFS(SWISSW!$I:$I,WINS_NO_MIRROR!Q$1,SWISSW!$J:$J,WINS_NO_MIRROR!$A23,SWISSW!$F:$F,"Lost")))*IF(ROW()=COLUMN(),0,1)</f>
        <v>0</v>
      </c>
      <c r="R23" s="11">
        <f ca="1">((COUNTIFS(SWISSW!$I:$I,WINS_NO_MIRROR!$A23,SWISSW!$J:$J,WINS_NO_MIRROR!R$1,SWISSW!$F:$F,"Won")+COUNTIFS(SWISSW!$I:$I,WINS_NO_MIRROR!R$1,SWISSW!$J:$J,WINS_NO_MIRROR!$A23,SWISSW!$F:$F,"Lost")))*IF(ROW()=COLUMN(),0,1)</f>
        <v>1</v>
      </c>
      <c r="S23" s="11">
        <f ca="1">((COUNTIFS(SWISSW!$I:$I,WINS_NO_MIRROR!$A23,SWISSW!$J:$J,WINS_NO_MIRROR!S$1,SWISSW!$F:$F,"Won")+COUNTIFS(SWISSW!$I:$I,WINS_NO_MIRROR!S$1,SWISSW!$J:$J,WINS_NO_MIRROR!$A23,SWISSW!$F:$F,"Lost")))*IF(ROW()=COLUMN(),0,1)</f>
        <v>1</v>
      </c>
      <c r="T23" s="11">
        <f ca="1">((COUNTIFS(SWISSW!$I:$I,WINS_NO_MIRROR!$A23,SWISSW!$J:$J,WINS_NO_MIRROR!T$1,SWISSW!$F:$F,"Won")+COUNTIFS(SWISSW!$I:$I,WINS_NO_MIRROR!T$1,SWISSW!$J:$J,WINS_NO_MIRROR!$A23,SWISSW!$F:$F,"Lost")))*IF(ROW()=COLUMN(),0,1)</f>
        <v>0</v>
      </c>
      <c r="U23" s="11">
        <f ca="1">((COUNTIFS(SWISSW!$I:$I,WINS_NO_MIRROR!$A23,SWISSW!$J:$J,WINS_NO_MIRROR!U$1,SWISSW!$F:$F,"Won")+COUNTIFS(SWISSW!$I:$I,WINS_NO_MIRROR!U$1,SWISSW!$J:$J,WINS_NO_MIRROR!$A23,SWISSW!$F:$F,"Lost")))*IF(ROW()=COLUMN(),0,1)</f>
        <v>2</v>
      </c>
      <c r="V23" s="11">
        <f ca="1">((COUNTIFS(SWISSW!$I:$I,WINS_NO_MIRROR!$A23,SWISSW!$J:$J,WINS_NO_MIRROR!V$1,SWISSW!$F:$F,"Won")+COUNTIFS(SWISSW!$I:$I,WINS_NO_MIRROR!V$1,SWISSW!$J:$J,WINS_NO_MIRROR!$A23,SWISSW!$F:$F,"Lost")))*IF(ROW()=COLUMN(),0,1)</f>
        <v>1</v>
      </c>
      <c r="W23" s="11">
        <f ca="1">((COUNTIFS(SWISSW!$I:$I,WINS_NO_MIRROR!$A23,SWISSW!$J:$J,WINS_NO_MIRROR!W$1,SWISSW!$F:$F,"Won")+COUNTIFS(SWISSW!$I:$I,WINS_NO_MIRROR!W$1,SWISSW!$J:$J,WINS_NO_MIRROR!$A23,SWISSW!$F:$F,"Lost")))*IF(ROW()=COLUMN(),0,1)</f>
        <v>0</v>
      </c>
      <c r="X23" s="11">
        <f ca="1">((COUNTIFS(SWISSW!$I:$I,WINS_NO_MIRROR!$A23,SWISSW!$J:$J,WINS_NO_MIRROR!X$1,SWISSW!$F:$F,"Won")+COUNTIFS(SWISSW!$I:$I,WINS_NO_MIRROR!X$1,SWISSW!$J:$J,WINS_NO_MIRROR!$A23,SWISSW!$F:$F,"Lost")))*IF(ROW()=COLUMN(),0,1)</f>
        <v>0</v>
      </c>
      <c r="Y23" s="11">
        <f ca="1">((COUNTIFS(SWISSW!$I:$I,WINS_NO_MIRROR!$A23,SWISSW!$J:$J,WINS_NO_MIRROR!Y$1,SWISSW!$F:$F,"Won")+COUNTIFS(SWISSW!$I:$I,WINS_NO_MIRROR!Y$1,SWISSW!$J:$J,WINS_NO_MIRROR!$A23,SWISSW!$F:$F,"Lost")))*IF(ROW()=COLUMN(),0,1)</f>
        <v>2</v>
      </c>
      <c r="Z23" s="11">
        <f ca="1">((COUNTIFS(SWISSW!$I:$I,WINS_NO_MIRROR!$A23,SWISSW!$J:$J,WINS_NO_MIRROR!Z$1,SWISSW!$F:$F,"Won")+COUNTIFS(SWISSW!$I:$I,WINS_NO_MIRROR!Z$1,SWISSW!$J:$J,WINS_NO_MIRROR!$A23,SWISSW!$F:$F,"Lost")))*IF(ROW()=COLUMN(),0,1)</f>
        <v>0</v>
      </c>
      <c r="AA23" s="11">
        <f ca="1">((COUNTIFS(SWISSW!$I:$I,WINS_NO_MIRROR!$A23,SWISSW!$J:$J,WINS_NO_MIRROR!AA$1,SWISSW!$F:$F,"Won")+COUNTIFS(SWISSW!$I:$I,WINS_NO_MIRROR!AA$1,SWISSW!$J:$J,WINS_NO_MIRROR!$A23,SWISSW!$F:$F,"Lost")))*IF(ROW()=COLUMN(),0,1)</f>
        <v>0</v>
      </c>
      <c r="AB23" s="11">
        <f ca="1">((COUNTIFS(SWISSW!$I:$I,WINS_NO_MIRROR!$A23,SWISSW!$J:$J,WINS_NO_MIRROR!AB$1,SWISSW!$F:$F,"Won")+COUNTIFS(SWISSW!$I:$I,WINS_NO_MIRROR!AB$1,SWISSW!$J:$J,WINS_NO_MIRROR!$A23,SWISSW!$F:$F,"Lost")))*IF(ROW()=COLUMN(),0,1)</f>
        <v>1</v>
      </c>
      <c r="AC23" s="11">
        <f ca="1">((COUNTIFS(SWISSW!$I:$I,WINS_NO_MIRROR!$A23,SWISSW!$J:$J,WINS_NO_MIRROR!AC$1,SWISSW!$F:$F,"Won")+COUNTIFS(SWISSW!$I:$I,WINS_NO_MIRROR!AC$1,SWISSW!$J:$J,WINS_NO_MIRROR!$A23,SWISSW!$F:$F,"Lost")))*IF(ROW()=COLUMN(),0,1)</f>
        <v>1</v>
      </c>
      <c r="AD23" s="11">
        <f ca="1">((COUNTIFS(SWISSW!$I:$I,WINS_NO_MIRROR!$A23,SWISSW!$J:$J,WINS_NO_MIRROR!AD$1,SWISSW!$F:$F,"Won")+COUNTIFS(SWISSW!$I:$I,WINS_NO_MIRROR!AD$1,SWISSW!$J:$J,WINS_NO_MIRROR!$A23,SWISSW!$F:$F,"Lost")))*IF(ROW()=COLUMN(),0,1)</f>
        <v>0</v>
      </c>
      <c r="AE23" s="11">
        <f ca="1">((COUNTIFS(SWISSW!$I:$I,WINS_NO_MIRROR!$A23,SWISSW!$J:$J,WINS_NO_MIRROR!AE$1,SWISSW!$F:$F,"Won")+COUNTIFS(SWISSW!$I:$I,WINS_NO_MIRROR!AE$1,SWISSW!$J:$J,WINS_NO_MIRROR!$A23,SWISSW!$F:$F,"Lost")))*IF(ROW()=COLUMN(),0,1)</f>
        <v>0</v>
      </c>
      <c r="AF23" s="11">
        <f ca="1">((COUNTIFS(SWISSW!$I:$I,WINS_NO_MIRROR!$A23,SWISSW!$J:$J,WINS_NO_MIRROR!AF$1,SWISSW!$F:$F,"Won")+COUNTIFS(SWISSW!$I:$I,WINS_NO_MIRROR!AF$1,SWISSW!$J:$J,WINS_NO_MIRROR!$A23,SWISSW!$F:$F,"Lost")))*IF(ROW()=COLUMN(),0,1)</f>
        <v>0</v>
      </c>
      <c r="AG23" s="11">
        <f ca="1">((COUNTIFS(SWISSW!$I:$I,WINS_NO_MIRROR!$A23,SWISSW!$J:$J,WINS_NO_MIRROR!AG$1,SWISSW!$F:$F,"Won")+COUNTIFS(SWISSW!$I:$I,WINS_NO_MIRROR!AG$1,SWISSW!$J:$J,WINS_NO_MIRROR!$A23,SWISSW!$F:$F,"Lost")))*IF(ROW()=COLUMN(),0,1)</f>
        <v>0</v>
      </c>
      <c r="AH23" s="11">
        <f ca="1">((COUNTIFS(SWISSW!$I:$I,WINS_NO_MIRROR!$A23,SWISSW!$J:$J,WINS_NO_MIRROR!AH$1,SWISSW!$F:$F,"Won")+COUNTIFS(SWISSW!$I:$I,WINS_NO_MIRROR!AH$1,SWISSW!$J:$J,WINS_NO_MIRROR!$A23,SWISSW!$F:$F,"Lost")))*IF(ROW()=COLUMN(),0,1)</f>
        <v>0</v>
      </c>
      <c r="AI23" s="11">
        <f ca="1">((COUNTIFS(SWISSW!$I:$I,WINS_NO_MIRROR!$A23,SWISSW!$J:$J,WINS_NO_MIRROR!AI$1,SWISSW!$F:$F,"Won")+COUNTIFS(SWISSW!$I:$I,WINS_NO_MIRROR!AI$1,SWISSW!$J:$J,WINS_NO_MIRROR!$A23,SWISSW!$F:$F,"Lost")))*IF(ROW()=COLUMN(),0,1)</f>
        <v>0</v>
      </c>
      <c r="AJ23" s="11">
        <f ca="1">((COUNTIFS(SWISSW!$I:$I,WINS_NO_MIRROR!$A23,SWISSW!$J:$J,WINS_NO_MIRROR!AJ$1,SWISSW!$F:$F,"Won")+COUNTIFS(SWISSW!$I:$I,WINS_NO_MIRROR!AJ$1,SWISSW!$J:$J,WINS_NO_MIRROR!$A23,SWISSW!$F:$F,"Lost")))*IF(ROW()=COLUMN(),0,1)</f>
        <v>0</v>
      </c>
      <c r="AK23" s="11">
        <f ca="1">((COUNTIFS(SWISSW!$I:$I,WINS_NO_MIRROR!$A23,SWISSW!$J:$J,WINS_NO_MIRROR!AK$1,SWISSW!$F:$F,"Won")+COUNTIFS(SWISSW!$I:$I,WINS_NO_MIRROR!AK$1,SWISSW!$J:$J,WINS_NO_MIRROR!$A23,SWISSW!$F:$F,"Lost")))*IF(ROW()=COLUMN(),0,1)</f>
        <v>0</v>
      </c>
      <c r="AL23" s="11">
        <f ca="1">((COUNTIFS(SWISSW!$I:$I,WINS_NO_MIRROR!$A23,SWISSW!$J:$J,WINS_NO_MIRROR!AL$1,SWISSW!$F:$F,"Won")+COUNTIFS(SWISSW!$I:$I,WINS_NO_MIRROR!AL$1,SWISSW!$J:$J,WINS_NO_MIRROR!$A23,SWISSW!$F:$F,"Lost")))*IF(ROW()=COLUMN(),0,1)</f>
        <v>0</v>
      </c>
      <c r="AM23" s="11">
        <f ca="1">((COUNTIFS(SWISSW!$I:$I,WINS_NO_MIRROR!$A23,SWISSW!$J:$J,WINS_NO_MIRROR!AM$1,SWISSW!$F:$F,"Won")+COUNTIFS(SWISSW!$I:$I,WINS_NO_MIRROR!AM$1,SWISSW!$J:$J,WINS_NO_MIRROR!$A23,SWISSW!$F:$F,"Lost")))*IF(ROW()=COLUMN(),0,1)</f>
        <v>0</v>
      </c>
      <c r="AN23" s="11">
        <f ca="1">((COUNTIFS(SWISSW!$I:$I,WINS_NO_MIRROR!$A23,SWISSW!$J:$J,WINS_NO_MIRROR!AN$1,SWISSW!$F:$F,"Won")+COUNTIFS(SWISSW!$I:$I,WINS_NO_MIRROR!AN$1,SWISSW!$J:$J,WINS_NO_MIRROR!$A23,SWISSW!$F:$F,"Lost")))*IF(ROW()=COLUMN(),0,1)</f>
        <v>1</v>
      </c>
      <c r="AO23" s="11">
        <f ca="1">((COUNTIFS(SWISSW!$I:$I,WINS_NO_MIRROR!$A23,SWISSW!$J:$J,WINS_NO_MIRROR!AO$1,SWISSW!$F:$F,"Won")+COUNTIFS(SWISSW!$I:$I,WINS_NO_MIRROR!AO$1,SWISSW!$J:$J,WINS_NO_MIRROR!$A23,SWISSW!$F:$F,"Lost")))*IF(ROW()=COLUMN(),0,1)</f>
        <v>0</v>
      </c>
      <c r="AP23" s="11">
        <f ca="1">((COUNTIFS(SWISSW!$I:$I,WINS_NO_MIRROR!$A23,SWISSW!$J:$J,WINS_NO_MIRROR!AP$1,SWISSW!$F:$F,"Won")+COUNTIFS(SWISSW!$I:$I,WINS_NO_MIRROR!AP$1,SWISSW!$J:$J,WINS_NO_MIRROR!$A23,SWISSW!$F:$F,"Lost")))*IF(ROW()=COLUMN(),0,1)</f>
        <v>0</v>
      </c>
      <c r="AQ23" s="11">
        <f ca="1">((COUNTIFS(SWISSW!$I:$I,WINS_NO_MIRROR!$A23,SWISSW!$J:$J,WINS_NO_MIRROR!AQ$1,SWISSW!$F:$F,"Won")+COUNTIFS(SWISSW!$I:$I,WINS_NO_MIRROR!AQ$1,SWISSW!$J:$J,WINS_NO_MIRROR!$A23,SWISSW!$F:$F,"Lost")))*IF(ROW()=COLUMN(),0,1)</f>
        <v>0</v>
      </c>
      <c r="AR23" s="11">
        <f ca="1">((COUNTIFS(SWISSW!$I:$I,WINS_NO_MIRROR!$A23,SWISSW!$J:$J,WINS_NO_MIRROR!AR$1,SWISSW!$F:$F,"Won")+COUNTIFS(SWISSW!$I:$I,WINS_NO_MIRROR!AR$1,SWISSW!$J:$J,WINS_NO_MIRROR!$A23,SWISSW!$F:$F,"Lost")))*IF(ROW()=COLUMN(),0,1)</f>
        <v>0</v>
      </c>
      <c r="AS23" s="11">
        <f ca="1">((COUNTIFS(SWISSW!$I:$I,WINS_NO_MIRROR!$A23,SWISSW!$J:$J,WINS_NO_MIRROR!AS$1,SWISSW!$F:$F,"Won")+COUNTIFS(SWISSW!$I:$I,WINS_NO_MIRROR!AS$1,SWISSW!$J:$J,WINS_NO_MIRROR!$A23,SWISSW!$F:$F,"Lost")))*IF(ROW()=COLUMN(),0,1)</f>
        <v>0</v>
      </c>
      <c r="AT23" s="11">
        <f ca="1">((COUNTIFS(SWISSW!$I:$I,WINS_NO_MIRROR!$A23,SWISSW!$J:$J,WINS_NO_MIRROR!AT$1,SWISSW!$F:$F,"Won")+COUNTIFS(SWISSW!$I:$I,WINS_NO_MIRROR!AT$1,SWISSW!$J:$J,WINS_NO_MIRROR!$A23,SWISSW!$F:$F,"Lost")))*IF(ROW()=COLUMN(),0,1)</f>
        <v>0</v>
      </c>
      <c r="AU23" s="11">
        <f ca="1">((COUNTIFS(SWISSW!$I:$I,WINS_NO_MIRROR!$A23,SWISSW!$J:$J,WINS_NO_MIRROR!AU$1,SWISSW!$F:$F,"Won")+COUNTIFS(SWISSW!$I:$I,WINS_NO_MIRROR!AU$1,SWISSW!$J:$J,WINS_NO_MIRROR!$A23,SWISSW!$F:$F,"Lost")))*IF(ROW()=COLUMN(),0,1)</f>
        <v>0</v>
      </c>
      <c r="AV23" s="11">
        <f ca="1">((COUNTIFS(SWISSW!$I:$I,WINS_NO_MIRROR!$A23,SWISSW!$J:$J,WINS_NO_MIRROR!AV$1,SWISSW!$F:$F,"Won")+COUNTIFS(SWISSW!$I:$I,WINS_NO_MIRROR!AV$1,SWISSW!$J:$J,WINS_NO_MIRROR!$A23,SWISSW!$F:$F,"Lost")))*IF(ROW()=COLUMN(),0,1)</f>
        <v>0</v>
      </c>
      <c r="AW23" s="11">
        <f ca="1">((COUNTIFS(SWISSW!$I:$I,WINS_NO_MIRROR!$A23,SWISSW!$J:$J,WINS_NO_MIRROR!AW$1,SWISSW!$F:$F,"Won")+COUNTIFS(SWISSW!$I:$I,WINS_NO_MIRROR!AW$1,SWISSW!$J:$J,WINS_NO_MIRROR!$A23,SWISSW!$F:$F,"Lost")))*IF(ROW()=COLUMN(),0,1)</f>
        <v>0</v>
      </c>
      <c r="AX23" s="11">
        <f ca="1">((COUNTIFS(SWISSW!$I:$I,WINS_NO_MIRROR!$A23,SWISSW!$J:$J,WINS_NO_MIRROR!AX$1,SWISSW!$F:$F,"Won")+COUNTIFS(SWISSW!$I:$I,WINS_NO_MIRROR!AX$1,SWISSW!$J:$J,WINS_NO_MIRROR!$A23,SWISSW!$F:$F,"Lost")))*IF(ROW()=COLUMN(),0,1)</f>
        <v>0</v>
      </c>
      <c r="AY23" s="11">
        <f ca="1">((COUNTIFS(SWISSW!$I:$I,WINS_NO_MIRROR!$A23,SWISSW!$J:$J,WINS_NO_MIRROR!AY$1,SWISSW!$F:$F,"Won")+COUNTIFS(SWISSW!$I:$I,WINS_NO_MIRROR!AY$1,SWISSW!$J:$J,WINS_NO_MIRROR!$A23,SWISSW!$F:$F,"Lost")))*IF(ROW()=COLUMN(),0,1)</f>
        <v>0</v>
      </c>
      <c r="AZ23" s="11">
        <f ca="1">((COUNTIFS(SWISSW!$I:$I,WINS_NO_MIRROR!$A23,SWISSW!$J:$J,WINS_NO_MIRROR!AZ$1,SWISSW!$F:$F,"Won")+COUNTIFS(SWISSW!$I:$I,WINS_NO_MIRROR!AZ$1,SWISSW!$J:$J,WINS_NO_MIRROR!$A23,SWISSW!$F:$F,"Lost")))*IF(ROW()=COLUMN(),0,1)</f>
        <v>0</v>
      </c>
      <c r="BA23" s="11">
        <f ca="1">((COUNTIFS(SWISSW!$I:$I,WINS_NO_MIRROR!$A23,SWISSW!$J:$J,WINS_NO_MIRROR!BA$1,SWISSW!$F:$F,"Won")+COUNTIFS(SWISSW!$I:$I,WINS_NO_MIRROR!BA$1,SWISSW!$J:$J,WINS_NO_MIRROR!$A23,SWISSW!$F:$F,"Lost")))*IF(ROW()=COLUMN(),0,1)</f>
        <v>1</v>
      </c>
      <c r="BB23" s="11">
        <f ca="1">((COUNTIFS(SWISSW!$I:$I,WINS_NO_MIRROR!$A23,SWISSW!$J:$J,WINS_NO_MIRROR!BB$1,SWISSW!$F:$F,"Won")+COUNTIFS(SWISSW!$I:$I,WINS_NO_MIRROR!BB$1,SWISSW!$J:$J,WINS_NO_MIRROR!$A23,SWISSW!$F:$F,"Lost")))*IF(ROW()=COLUMN(),0,1)</f>
        <v>0</v>
      </c>
      <c r="BC23" s="11">
        <f ca="1">((COUNTIFS(SWISSW!$I:$I,WINS_NO_MIRROR!$A23,SWISSW!$J:$J,WINS_NO_MIRROR!BC$1,SWISSW!$F:$F,"Won")+COUNTIFS(SWISSW!$I:$I,WINS_NO_MIRROR!BC$1,SWISSW!$J:$J,WINS_NO_MIRROR!$A23,SWISSW!$F:$F,"Lost")))*IF(ROW()=COLUMN(),0,1)</f>
        <v>0</v>
      </c>
      <c r="BD23" s="11">
        <f ca="1">((COUNTIFS(SWISSW!$I:$I,WINS_NO_MIRROR!$A23,SWISSW!$J:$J,WINS_NO_MIRROR!BD$1,SWISSW!$F:$F,"Won")+COUNTIFS(SWISSW!$I:$I,WINS_NO_MIRROR!BD$1,SWISSW!$J:$J,WINS_NO_MIRROR!$A23,SWISSW!$F:$F,"Lost")))*IF(ROW()=COLUMN(),0,1)</f>
        <v>0</v>
      </c>
      <c r="BE23" s="11">
        <f ca="1">((COUNTIFS(SWISSW!$I:$I,WINS_NO_MIRROR!$A23,SWISSW!$J:$J,WINS_NO_MIRROR!BE$1,SWISSW!$F:$F,"Won")+COUNTIFS(SWISSW!$I:$I,WINS_NO_MIRROR!BE$1,SWISSW!$J:$J,WINS_NO_MIRROR!$A23,SWISSW!$F:$F,"Lost")))*IF(ROW()=COLUMN(),0,1)</f>
        <v>0</v>
      </c>
      <c r="BF23" s="11">
        <f ca="1">((COUNTIFS(SWISSW!$I:$I,WINS_NO_MIRROR!$A23,SWISSW!$J:$J,WINS_NO_MIRROR!BF$1,SWISSW!$F:$F,"Won")+COUNTIFS(SWISSW!$I:$I,WINS_NO_MIRROR!BF$1,SWISSW!$J:$J,WINS_NO_MIRROR!$A23,SWISSW!$F:$F,"Lost")))*IF(ROW()=COLUMN(),0,1)</f>
        <v>0</v>
      </c>
      <c r="BG23" s="11">
        <f ca="1">((COUNTIFS(SWISSW!$I:$I,WINS_NO_MIRROR!$A23,SWISSW!$J:$J,WINS_NO_MIRROR!BG$1,SWISSW!$F:$F,"Won")+COUNTIFS(SWISSW!$I:$I,WINS_NO_MIRROR!BG$1,SWISSW!$J:$J,WINS_NO_MIRROR!$A23,SWISSW!$F:$F,"Lost")))*IF(ROW()=COLUMN(),0,1)</f>
        <v>1</v>
      </c>
      <c r="BH23" s="11">
        <f ca="1">((COUNTIFS(SWISSW!$I:$I,WINS_NO_MIRROR!$A23,SWISSW!$J:$J,WINS_NO_MIRROR!BH$1,SWISSW!$F:$F,"Won")+COUNTIFS(SWISSW!$I:$I,WINS_NO_MIRROR!BH$1,SWISSW!$J:$J,WINS_NO_MIRROR!$A23,SWISSW!$F:$F,"Lost")))*IF(ROW()=COLUMN(),0,1)</f>
        <v>0</v>
      </c>
      <c r="BI23" s="11">
        <f ca="1">((COUNTIFS(SWISSW!$I:$I,WINS_NO_MIRROR!$A23,SWISSW!$J:$J,WINS_NO_MIRROR!BI$1,SWISSW!$F:$F,"Won")+COUNTIFS(SWISSW!$I:$I,WINS_NO_MIRROR!BI$1,SWISSW!$J:$J,WINS_NO_MIRROR!$A23,SWISSW!$F:$F,"Lost")))*IF(ROW()=COLUMN(),0,1)</f>
        <v>0</v>
      </c>
      <c r="BJ23" s="11">
        <f ca="1">((COUNTIFS(SWISSW!$I:$I,WINS_NO_MIRROR!$A23,SWISSW!$J:$J,WINS_NO_MIRROR!BJ$1,SWISSW!$F:$F,"Won")+COUNTIFS(SWISSW!$I:$I,WINS_NO_MIRROR!BJ$1,SWISSW!$J:$J,WINS_NO_MIRROR!$A23,SWISSW!$F:$F,"Lost")))*IF(ROW()=COLUMN(),0,1)</f>
        <v>0</v>
      </c>
      <c r="BK23" s="11">
        <f ca="1">((COUNTIFS(SWISSW!$I:$I,WINS_NO_MIRROR!$A23,SWISSW!$J:$J,WINS_NO_MIRROR!BK$1,SWISSW!$F:$F,"Won")+COUNTIFS(SWISSW!$I:$I,WINS_NO_MIRROR!BK$1,SWISSW!$J:$J,WINS_NO_MIRROR!$A23,SWISSW!$F:$F,"Lost")))*IF(ROW()=COLUMN(),0,1)</f>
        <v>0</v>
      </c>
      <c r="BL23" s="11">
        <f ca="1">((COUNTIFS(SWISSW!$I:$I,WINS_NO_MIRROR!$A23,SWISSW!$J:$J,WINS_NO_MIRROR!BL$1,SWISSW!$F:$F,"Won")+COUNTIFS(SWISSW!$I:$I,WINS_NO_MIRROR!BL$1,SWISSW!$J:$J,WINS_NO_MIRROR!$A23,SWISSW!$F:$F,"Lost")))*IF(ROW()=COLUMN(),0,1)</f>
        <v>0</v>
      </c>
    </row>
    <row r="24" spans="1:64" ht="55" customHeight="1" x14ac:dyDescent="0.3">
      <c r="A24" s="3" t="str">
        <f ca="1">MATCHUP!A24</f>
        <v>Walls</v>
      </c>
      <c r="B24" s="11">
        <f ca="1">((COUNTIFS(SWISSW!$I:$I,WINS_NO_MIRROR!$A24,SWISSW!$J:$J,WINS_NO_MIRROR!B$1,SWISSW!$F:$F,"Won")+COUNTIFS(SWISSW!$I:$I,WINS_NO_MIRROR!B$1,SWISSW!$J:$J,WINS_NO_MIRROR!$A24,SWISSW!$F:$F,"Lost")))*IF(ROW()=COLUMN(),0,1)</f>
        <v>2</v>
      </c>
      <c r="C24" s="11">
        <f ca="1">((COUNTIFS(SWISSW!$I:$I,WINS_NO_MIRROR!$A24,SWISSW!$J:$J,WINS_NO_MIRROR!C$1,SWISSW!$F:$F,"Won")+COUNTIFS(SWISSW!$I:$I,WINS_NO_MIRROR!C$1,SWISSW!$J:$J,WINS_NO_MIRROR!$A24,SWISSW!$F:$F,"Lost")))*IF(ROW()=COLUMN(),0,1)</f>
        <v>2</v>
      </c>
      <c r="D24" s="11">
        <f ca="1">((COUNTIFS(SWISSW!$I:$I,WINS_NO_MIRROR!$A24,SWISSW!$J:$J,WINS_NO_MIRROR!D$1,SWISSW!$F:$F,"Won")+COUNTIFS(SWISSW!$I:$I,WINS_NO_MIRROR!D$1,SWISSW!$J:$J,WINS_NO_MIRROR!$A24,SWISSW!$F:$F,"Lost")))*IF(ROW()=COLUMN(),0,1)</f>
        <v>2</v>
      </c>
      <c r="E24" s="11">
        <f ca="1">((COUNTIFS(SWISSW!$I:$I,WINS_NO_MIRROR!$A24,SWISSW!$J:$J,WINS_NO_MIRROR!E$1,SWISSW!$F:$F,"Won")+COUNTIFS(SWISSW!$I:$I,WINS_NO_MIRROR!E$1,SWISSW!$J:$J,WINS_NO_MIRROR!$A24,SWISSW!$F:$F,"Lost")))*IF(ROW()=COLUMN(),0,1)</f>
        <v>5</v>
      </c>
      <c r="F24" s="11">
        <f ca="1">((COUNTIFS(SWISSW!$I:$I,WINS_NO_MIRROR!$A24,SWISSW!$J:$J,WINS_NO_MIRROR!F$1,SWISSW!$F:$F,"Won")+COUNTIFS(SWISSW!$I:$I,WINS_NO_MIRROR!F$1,SWISSW!$J:$J,WINS_NO_MIRROR!$A24,SWISSW!$F:$F,"Lost")))*IF(ROW()=COLUMN(),0,1)</f>
        <v>1</v>
      </c>
      <c r="G24" s="11">
        <f ca="1">((COUNTIFS(SWISSW!$I:$I,WINS_NO_MIRROR!$A24,SWISSW!$J:$J,WINS_NO_MIRROR!G$1,SWISSW!$F:$F,"Won")+COUNTIFS(SWISSW!$I:$I,WINS_NO_MIRROR!G$1,SWISSW!$J:$J,WINS_NO_MIRROR!$A24,SWISSW!$F:$F,"Lost")))*IF(ROW()=COLUMN(),0,1)</f>
        <v>2</v>
      </c>
      <c r="H24" s="11">
        <f ca="1">((COUNTIFS(SWISSW!$I:$I,WINS_NO_MIRROR!$A24,SWISSW!$J:$J,WINS_NO_MIRROR!H$1,SWISSW!$F:$F,"Won")+COUNTIFS(SWISSW!$I:$I,WINS_NO_MIRROR!H$1,SWISSW!$J:$J,WINS_NO_MIRROR!$A24,SWISSW!$F:$F,"Lost")))*IF(ROW()=COLUMN(),0,1)</f>
        <v>1</v>
      </c>
      <c r="I24" s="11">
        <f ca="1">((COUNTIFS(SWISSW!$I:$I,WINS_NO_MIRROR!$A24,SWISSW!$J:$J,WINS_NO_MIRROR!I$1,SWISSW!$F:$F,"Won")+COUNTIFS(SWISSW!$I:$I,WINS_NO_MIRROR!I$1,SWISSW!$J:$J,WINS_NO_MIRROR!$A24,SWISSW!$F:$F,"Lost")))*IF(ROW()=COLUMN(),0,1)</f>
        <v>1</v>
      </c>
      <c r="J24" s="11">
        <f ca="1">((COUNTIFS(SWISSW!$I:$I,WINS_NO_MIRROR!$A24,SWISSW!$J:$J,WINS_NO_MIRROR!J$1,SWISSW!$F:$F,"Won")+COUNTIFS(SWISSW!$I:$I,WINS_NO_MIRROR!J$1,SWISSW!$J:$J,WINS_NO_MIRROR!$A24,SWISSW!$F:$F,"Lost")))*IF(ROW()=COLUMN(),0,1)</f>
        <v>1</v>
      </c>
      <c r="K24" s="11">
        <f ca="1">((COUNTIFS(SWISSW!$I:$I,WINS_NO_MIRROR!$A24,SWISSW!$J:$J,WINS_NO_MIRROR!K$1,SWISSW!$F:$F,"Won")+COUNTIFS(SWISSW!$I:$I,WINS_NO_MIRROR!K$1,SWISSW!$J:$J,WINS_NO_MIRROR!$A24,SWISSW!$F:$F,"Lost")))*IF(ROW()=COLUMN(),0,1)</f>
        <v>1</v>
      </c>
      <c r="L24" s="11">
        <f ca="1">((COUNTIFS(SWISSW!$I:$I,WINS_NO_MIRROR!$A24,SWISSW!$J:$J,WINS_NO_MIRROR!L$1,SWISSW!$F:$F,"Won")+COUNTIFS(SWISSW!$I:$I,WINS_NO_MIRROR!L$1,SWISSW!$J:$J,WINS_NO_MIRROR!$A24,SWISSW!$F:$F,"Lost")))*IF(ROW()=COLUMN(),0,1)</f>
        <v>0</v>
      </c>
      <c r="M24" s="11">
        <f ca="1">((COUNTIFS(SWISSW!$I:$I,WINS_NO_MIRROR!$A24,SWISSW!$J:$J,WINS_NO_MIRROR!M$1,SWISSW!$F:$F,"Won")+COUNTIFS(SWISSW!$I:$I,WINS_NO_MIRROR!M$1,SWISSW!$J:$J,WINS_NO_MIRROR!$A24,SWISSW!$F:$F,"Lost")))*IF(ROW()=COLUMN(),0,1)</f>
        <v>2</v>
      </c>
      <c r="N24" s="11">
        <f ca="1">((COUNTIFS(SWISSW!$I:$I,WINS_NO_MIRROR!$A24,SWISSW!$J:$J,WINS_NO_MIRROR!N$1,SWISSW!$F:$F,"Won")+COUNTIFS(SWISSW!$I:$I,WINS_NO_MIRROR!N$1,SWISSW!$J:$J,WINS_NO_MIRROR!$A24,SWISSW!$F:$F,"Lost")))*IF(ROW()=COLUMN(),0,1)</f>
        <v>2</v>
      </c>
      <c r="O24" s="11">
        <f ca="1">((COUNTIFS(SWISSW!$I:$I,WINS_NO_MIRROR!$A24,SWISSW!$J:$J,WINS_NO_MIRROR!O$1,SWISSW!$F:$F,"Won")+COUNTIFS(SWISSW!$I:$I,WINS_NO_MIRROR!O$1,SWISSW!$J:$J,WINS_NO_MIRROR!$A24,SWISSW!$F:$F,"Lost")))*IF(ROW()=COLUMN(),0,1)</f>
        <v>0</v>
      </c>
      <c r="P24" s="11">
        <f ca="1">((COUNTIFS(SWISSW!$I:$I,WINS_NO_MIRROR!$A24,SWISSW!$J:$J,WINS_NO_MIRROR!P$1,SWISSW!$F:$F,"Won")+COUNTIFS(SWISSW!$I:$I,WINS_NO_MIRROR!P$1,SWISSW!$J:$J,WINS_NO_MIRROR!$A24,SWISSW!$F:$F,"Lost")))*IF(ROW()=COLUMN(),0,1)</f>
        <v>0</v>
      </c>
      <c r="Q24" s="11">
        <f ca="1">((COUNTIFS(SWISSW!$I:$I,WINS_NO_MIRROR!$A24,SWISSW!$J:$J,WINS_NO_MIRROR!Q$1,SWISSW!$F:$F,"Won")+COUNTIFS(SWISSW!$I:$I,WINS_NO_MIRROR!Q$1,SWISSW!$J:$J,WINS_NO_MIRROR!$A24,SWISSW!$F:$F,"Lost")))*IF(ROW()=COLUMN(),0,1)</f>
        <v>0</v>
      </c>
      <c r="R24" s="11">
        <f ca="1">((COUNTIFS(SWISSW!$I:$I,WINS_NO_MIRROR!$A24,SWISSW!$J:$J,WINS_NO_MIRROR!R$1,SWISSW!$F:$F,"Won")+COUNTIFS(SWISSW!$I:$I,WINS_NO_MIRROR!R$1,SWISSW!$J:$J,WINS_NO_MIRROR!$A24,SWISSW!$F:$F,"Lost")))*IF(ROW()=COLUMN(),0,1)</f>
        <v>1</v>
      </c>
      <c r="S24" s="11">
        <f ca="1">((COUNTIFS(SWISSW!$I:$I,WINS_NO_MIRROR!$A24,SWISSW!$J:$J,WINS_NO_MIRROR!S$1,SWISSW!$F:$F,"Won")+COUNTIFS(SWISSW!$I:$I,WINS_NO_MIRROR!S$1,SWISSW!$J:$J,WINS_NO_MIRROR!$A24,SWISSW!$F:$F,"Lost")))*IF(ROW()=COLUMN(),0,1)</f>
        <v>1</v>
      </c>
      <c r="T24" s="11">
        <f ca="1">((COUNTIFS(SWISSW!$I:$I,WINS_NO_MIRROR!$A24,SWISSW!$J:$J,WINS_NO_MIRROR!T$1,SWISSW!$F:$F,"Won")+COUNTIFS(SWISSW!$I:$I,WINS_NO_MIRROR!T$1,SWISSW!$J:$J,WINS_NO_MIRROR!$A24,SWISSW!$F:$F,"Lost")))*IF(ROW()=COLUMN(),0,1)</f>
        <v>0</v>
      </c>
      <c r="U24" s="11">
        <f ca="1">((COUNTIFS(SWISSW!$I:$I,WINS_NO_MIRROR!$A24,SWISSW!$J:$J,WINS_NO_MIRROR!U$1,SWISSW!$F:$F,"Won")+COUNTIFS(SWISSW!$I:$I,WINS_NO_MIRROR!U$1,SWISSW!$J:$J,WINS_NO_MIRROR!$A24,SWISSW!$F:$F,"Lost")))*IF(ROW()=COLUMN(),0,1)</f>
        <v>0</v>
      </c>
      <c r="V24" s="11">
        <f ca="1">((COUNTIFS(SWISSW!$I:$I,WINS_NO_MIRROR!$A24,SWISSW!$J:$J,WINS_NO_MIRROR!V$1,SWISSW!$F:$F,"Won")+COUNTIFS(SWISSW!$I:$I,WINS_NO_MIRROR!V$1,SWISSW!$J:$J,WINS_NO_MIRROR!$A24,SWISSW!$F:$F,"Lost")))*IF(ROW()=COLUMN(),0,1)</f>
        <v>0</v>
      </c>
      <c r="W24" s="11">
        <f ca="1">((COUNTIFS(SWISSW!$I:$I,WINS_NO_MIRROR!$A24,SWISSW!$J:$J,WINS_NO_MIRROR!W$1,SWISSW!$F:$F,"Won")+COUNTIFS(SWISSW!$I:$I,WINS_NO_MIRROR!W$1,SWISSW!$J:$J,WINS_NO_MIRROR!$A24,SWISSW!$F:$F,"Lost")))*IF(ROW()=COLUMN(),0,1)</f>
        <v>1</v>
      </c>
      <c r="X24" s="11">
        <f ca="1">((COUNTIFS(SWISSW!$I:$I,WINS_NO_MIRROR!$A24,SWISSW!$J:$J,WINS_NO_MIRROR!X$1,SWISSW!$F:$F,"Won")+COUNTIFS(SWISSW!$I:$I,WINS_NO_MIRROR!X$1,SWISSW!$J:$J,WINS_NO_MIRROR!$A24,SWISSW!$F:$F,"Lost")))*IF(ROW()=COLUMN(),0,1)</f>
        <v>0</v>
      </c>
      <c r="Y24" s="11">
        <f ca="1">((COUNTIFS(SWISSW!$I:$I,WINS_NO_MIRROR!$A24,SWISSW!$J:$J,WINS_NO_MIRROR!Y$1,SWISSW!$F:$F,"Won")+COUNTIFS(SWISSW!$I:$I,WINS_NO_MIRROR!Y$1,SWISSW!$J:$J,WINS_NO_MIRROR!$A24,SWISSW!$F:$F,"Lost")))*IF(ROW()=COLUMN(),0,1)</f>
        <v>0</v>
      </c>
      <c r="Z24" s="11">
        <f ca="1">((COUNTIFS(SWISSW!$I:$I,WINS_NO_MIRROR!$A24,SWISSW!$J:$J,WINS_NO_MIRROR!Z$1,SWISSW!$F:$F,"Won")+COUNTIFS(SWISSW!$I:$I,WINS_NO_MIRROR!Z$1,SWISSW!$J:$J,WINS_NO_MIRROR!$A24,SWISSW!$F:$F,"Lost")))*IF(ROW()=COLUMN(),0,1)</f>
        <v>0</v>
      </c>
      <c r="AA24" s="11">
        <f ca="1">((COUNTIFS(SWISSW!$I:$I,WINS_NO_MIRROR!$A24,SWISSW!$J:$J,WINS_NO_MIRROR!AA$1,SWISSW!$F:$F,"Won")+COUNTIFS(SWISSW!$I:$I,WINS_NO_MIRROR!AA$1,SWISSW!$J:$J,WINS_NO_MIRROR!$A24,SWISSW!$F:$F,"Lost")))*IF(ROW()=COLUMN(),0,1)</f>
        <v>0</v>
      </c>
      <c r="AB24" s="11">
        <f ca="1">((COUNTIFS(SWISSW!$I:$I,WINS_NO_MIRROR!$A24,SWISSW!$J:$J,WINS_NO_MIRROR!AB$1,SWISSW!$F:$F,"Won")+COUNTIFS(SWISSW!$I:$I,WINS_NO_MIRROR!AB$1,SWISSW!$J:$J,WINS_NO_MIRROR!$A24,SWISSW!$F:$F,"Lost")))*IF(ROW()=COLUMN(),0,1)</f>
        <v>0</v>
      </c>
      <c r="AC24" s="11">
        <f ca="1">((COUNTIFS(SWISSW!$I:$I,WINS_NO_MIRROR!$A24,SWISSW!$J:$J,WINS_NO_MIRROR!AC$1,SWISSW!$F:$F,"Won")+COUNTIFS(SWISSW!$I:$I,WINS_NO_MIRROR!AC$1,SWISSW!$J:$J,WINS_NO_MIRROR!$A24,SWISSW!$F:$F,"Lost")))*IF(ROW()=COLUMN(),0,1)</f>
        <v>0</v>
      </c>
      <c r="AD24" s="11">
        <f ca="1">((COUNTIFS(SWISSW!$I:$I,WINS_NO_MIRROR!$A24,SWISSW!$J:$J,WINS_NO_MIRROR!AD$1,SWISSW!$F:$F,"Won")+COUNTIFS(SWISSW!$I:$I,WINS_NO_MIRROR!AD$1,SWISSW!$J:$J,WINS_NO_MIRROR!$A24,SWISSW!$F:$F,"Lost")))*IF(ROW()=COLUMN(),0,1)</f>
        <v>0</v>
      </c>
      <c r="AE24" s="11">
        <f ca="1">((COUNTIFS(SWISSW!$I:$I,WINS_NO_MIRROR!$A24,SWISSW!$J:$J,WINS_NO_MIRROR!AE$1,SWISSW!$F:$F,"Won")+COUNTIFS(SWISSW!$I:$I,WINS_NO_MIRROR!AE$1,SWISSW!$J:$J,WINS_NO_MIRROR!$A24,SWISSW!$F:$F,"Lost")))*IF(ROW()=COLUMN(),0,1)</f>
        <v>0</v>
      </c>
      <c r="AF24" s="11">
        <f ca="1">((COUNTIFS(SWISSW!$I:$I,WINS_NO_MIRROR!$A24,SWISSW!$J:$J,WINS_NO_MIRROR!AF$1,SWISSW!$F:$F,"Won")+COUNTIFS(SWISSW!$I:$I,WINS_NO_MIRROR!AF$1,SWISSW!$J:$J,WINS_NO_MIRROR!$A24,SWISSW!$F:$F,"Lost")))*IF(ROW()=COLUMN(),0,1)</f>
        <v>0</v>
      </c>
      <c r="AG24" s="11">
        <f ca="1">((COUNTIFS(SWISSW!$I:$I,WINS_NO_MIRROR!$A24,SWISSW!$J:$J,WINS_NO_MIRROR!AG$1,SWISSW!$F:$F,"Won")+COUNTIFS(SWISSW!$I:$I,WINS_NO_MIRROR!AG$1,SWISSW!$J:$J,WINS_NO_MIRROR!$A24,SWISSW!$F:$F,"Lost")))*IF(ROW()=COLUMN(),0,1)</f>
        <v>0</v>
      </c>
      <c r="AH24" s="11">
        <f ca="1">((COUNTIFS(SWISSW!$I:$I,WINS_NO_MIRROR!$A24,SWISSW!$J:$J,WINS_NO_MIRROR!AH$1,SWISSW!$F:$F,"Won")+COUNTIFS(SWISSW!$I:$I,WINS_NO_MIRROR!AH$1,SWISSW!$J:$J,WINS_NO_MIRROR!$A24,SWISSW!$F:$F,"Lost")))*IF(ROW()=COLUMN(),0,1)</f>
        <v>0</v>
      </c>
      <c r="AI24" s="11">
        <f ca="1">((COUNTIFS(SWISSW!$I:$I,WINS_NO_MIRROR!$A24,SWISSW!$J:$J,WINS_NO_MIRROR!AI$1,SWISSW!$F:$F,"Won")+COUNTIFS(SWISSW!$I:$I,WINS_NO_MIRROR!AI$1,SWISSW!$J:$J,WINS_NO_MIRROR!$A24,SWISSW!$F:$F,"Lost")))*IF(ROW()=COLUMN(),0,1)</f>
        <v>0</v>
      </c>
      <c r="AJ24" s="11">
        <f ca="1">((COUNTIFS(SWISSW!$I:$I,WINS_NO_MIRROR!$A24,SWISSW!$J:$J,WINS_NO_MIRROR!AJ$1,SWISSW!$F:$F,"Won")+COUNTIFS(SWISSW!$I:$I,WINS_NO_MIRROR!AJ$1,SWISSW!$J:$J,WINS_NO_MIRROR!$A24,SWISSW!$F:$F,"Lost")))*IF(ROW()=COLUMN(),0,1)</f>
        <v>0</v>
      </c>
      <c r="AK24" s="11">
        <f ca="1">((COUNTIFS(SWISSW!$I:$I,WINS_NO_MIRROR!$A24,SWISSW!$J:$J,WINS_NO_MIRROR!AK$1,SWISSW!$F:$F,"Won")+COUNTIFS(SWISSW!$I:$I,WINS_NO_MIRROR!AK$1,SWISSW!$J:$J,WINS_NO_MIRROR!$A24,SWISSW!$F:$F,"Lost")))*IF(ROW()=COLUMN(),0,1)</f>
        <v>0</v>
      </c>
      <c r="AL24" s="11">
        <f ca="1">((COUNTIFS(SWISSW!$I:$I,WINS_NO_MIRROR!$A24,SWISSW!$J:$J,WINS_NO_MIRROR!AL$1,SWISSW!$F:$F,"Won")+COUNTIFS(SWISSW!$I:$I,WINS_NO_MIRROR!AL$1,SWISSW!$J:$J,WINS_NO_MIRROR!$A24,SWISSW!$F:$F,"Lost")))*IF(ROW()=COLUMN(),0,1)</f>
        <v>0</v>
      </c>
      <c r="AM24" s="11">
        <f ca="1">((COUNTIFS(SWISSW!$I:$I,WINS_NO_MIRROR!$A24,SWISSW!$J:$J,WINS_NO_MIRROR!AM$1,SWISSW!$F:$F,"Won")+COUNTIFS(SWISSW!$I:$I,WINS_NO_MIRROR!AM$1,SWISSW!$J:$J,WINS_NO_MIRROR!$A24,SWISSW!$F:$F,"Lost")))*IF(ROW()=COLUMN(),0,1)</f>
        <v>0</v>
      </c>
      <c r="AN24" s="11">
        <f ca="1">((COUNTIFS(SWISSW!$I:$I,WINS_NO_MIRROR!$A24,SWISSW!$J:$J,WINS_NO_MIRROR!AN$1,SWISSW!$F:$F,"Won")+COUNTIFS(SWISSW!$I:$I,WINS_NO_MIRROR!AN$1,SWISSW!$J:$J,WINS_NO_MIRROR!$A24,SWISSW!$F:$F,"Lost")))*IF(ROW()=COLUMN(),0,1)</f>
        <v>0</v>
      </c>
      <c r="AO24" s="11">
        <f ca="1">((COUNTIFS(SWISSW!$I:$I,WINS_NO_MIRROR!$A24,SWISSW!$J:$J,WINS_NO_MIRROR!AO$1,SWISSW!$F:$F,"Won")+COUNTIFS(SWISSW!$I:$I,WINS_NO_MIRROR!AO$1,SWISSW!$J:$J,WINS_NO_MIRROR!$A24,SWISSW!$F:$F,"Lost")))*IF(ROW()=COLUMN(),0,1)</f>
        <v>0</v>
      </c>
      <c r="AP24" s="11">
        <f ca="1">((COUNTIFS(SWISSW!$I:$I,WINS_NO_MIRROR!$A24,SWISSW!$J:$J,WINS_NO_MIRROR!AP$1,SWISSW!$F:$F,"Won")+COUNTIFS(SWISSW!$I:$I,WINS_NO_MIRROR!AP$1,SWISSW!$J:$J,WINS_NO_MIRROR!$A24,SWISSW!$F:$F,"Lost")))*IF(ROW()=COLUMN(),0,1)</f>
        <v>0</v>
      </c>
      <c r="AQ24" s="11">
        <f ca="1">((COUNTIFS(SWISSW!$I:$I,WINS_NO_MIRROR!$A24,SWISSW!$J:$J,WINS_NO_MIRROR!AQ$1,SWISSW!$F:$F,"Won")+COUNTIFS(SWISSW!$I:$I,WINS_NO_MIRROR!AQ$1,SWISSW!$J:$J,WINS_NO_MIRROR!$A24,SWISSW!$F:$F,"Lost")))*IF(ROW()=COLUMN(),0,1)</f>
        <v>0</v>
      </c>
      <c r="AR24" s="11">
        <f ca="1">((COUNTIFS(SWISSW!$I:$I,WINS_NO_MIRROR!$A24,SWISSW!$J:$J,WINS_NO_MIRROR!AR$1,SWISSW!$F:$F,"Won")+COUNTIFS(SWISSW!$I:$I,WINS_NO_MIRROR!AR$1,SWISSW!$J:$J,WINS_NO_MIRROR!$A24,SWISSW!$F:$F,"Lost")))*IF(ROW()=COLUMN(),0,1)</f>
        <v>0</v>
      </c>
      <c r="AS24" s="11">
        <f ca="1">((COUNTIFS(SWISSW!$I:$I,WINS_NO_MIRROR!$A24,SWISSW!$J:$J,WINS_NO_MIRROR!AS$1,SWISSW!$F:$F,"Won")+COUNTIFS(SWISSW!$I:$I,WINS_NO_MIRROR!AS$1,SWISSW!$J:$J,WINS_NO_MIRROR!$A24,SWISSW!$F:$F,"Lost")))*IF(ROW()=COLUMN(),0,1)</f>
        <v>0</v>
      </c>
      <c r="AT24" s="11">
        <f ca="1">((COUNTIFS(SWISSW!$I:$I,WINS_NO_MIRROR!$A24,SWISSW!$J:$J,WINS_NO_MIRROR!AT$1,SWISSW!$F:$F,"Won")+COUNTIFS(SWISSW!$I:$I,WINS_NO_MIRROR!AT$1,SWISSW!$J:$J,WINS_NO_MIRROR!$A24,SWISSW!$F:$F,"Lost")))*IF(ROW()=COLUMN(),0,1)</f>
        <v>0</v>
      </c>
      <c r="AU24" s="11">
        <f ca="1">((COUNTIFS(SWISSW!$I:$I,WINS_NO_MIRROR!$A24,SWISSW!$J:$J,WINS_NO_MIRROR!AU$1,SWISSW!$F:$F,"Won")+COUNTIFS(SWISSW!$I:$I,WINS_NO_MIRROR!AU$1,SWISSW!$J:$J,WINS_NO_MIRROR!$A24,SWISSW!$F:$F,"Lost")))*IF(ROW()=COLUMN(),0,1)</f>
        <v>0</v>
      </c>
      <c r="AV24" s="11">
        <f ca="1">((COUNTIFS(SWISSW!$I:$I,WINS_NO_MIRROR!$A24,SWISSW!$J:$J,WINS_NO_MIRROR!AV$1,SWISSW!$F:$F,"Won")+COUNTIFS(SWISSW!$I:$I,WINS_NO_MIRROR!AV$1,SWISSW!$J:$J,WINS_NO_MIRROR!$A24,SWISSW!$F:$F,"Lost")))*IF(ROW()=COLUMN(),0,1)</f>
        <v>0</v>
      </c>
      <c r="AW24" s="11">
        <f ca="1">((COUNTIFS(SWISSW!$I:$I,WINS_NO_MIRROR!$A24,SWISSW!$J:$J,WINS_NO_MIRROR!AW$1,SWISSW!$F:$F,"Won")+COUNTIFS(SWISSW!$I:$I,WINS_NO_MIRROR!AW$1,SWISSW!$J:$J,WINS_NO_MIRROR!$A24,SWISSW!$F:$F,"Lost")))*IF(ROW()=COLUMN(),0,1)</f>
        <v>0</v>
      </c>
      <c r="AX24" s="11">
        <f ca="1">((COUNTIFS(SWISSW!$I:$I,WINS_NO_MIRROR!$A24,SWISSW!$J:$J,WINS_NO_MIRROR!AX$1,SWISSW!$F:$F,"Won")+COUNTIFS(SWISSW!$I:$I,WINS_NO_MIRROR!AX$1,SWISSW!$J:$J,WINS_NO_MIRROR!$A24,SWISSW!$F:$F,"Lost")))*IF(ROW()=COLUMN(),0,1)</f>
        <v>0</v>
      </c>
      <c r="AY24" s="11">
        <f ca="1">((COUNTIFS(SWISSW!$I:$I,WINS_NO_MIRROR!$A24,SWISSW!$J:$J,WINS_NO_MIRROR!AY$1,SWISSW!$F:$F,"Won")+COUNTIFS(SWISSW!$I:$I,WINS_NO_MIRROR!AY$1,SWISSW!$J:$J,WINS_NO_MIRROR!$A24,SWISSW!$F:$F,"Lost")))*IF(ROW()=COLUMN(),0,1)</f>
        <v>0</v>
      </c>
      <c r="AZ24" s="11">
        <f ca="1">((COUNTIFS(SWISSW!$I:$I,WINS_NO_MIRROR!$A24,SWISSW!$J:$J,WINS_NO_MIRROR!AZ$1,SWISSW!$F:$F,"Won")+COUNTIFS(SWISSW!$I:$I,WINS_NO_MIRROR!AZ$1,SWISSW!$J:$J,WINS_NO_MIRROR!$A24,SWISSW!$F:$F,"Lost")))*IF(ROW()=COLUMN(),0,1)</f>
        <v>0</v>
      </c>
      <c r="BA24" s="11">
        <f ca="1">((COUNTIFS(SWISSW!$I:$I,WINS_NO_MIRROR!$A24,SWISSW!$J:$J,WINS_NO_MIRROR!BA$1,SWISSW!$F:$F,"Won")+COUNTIFS(SWISSW!$I:$I,WINS_NO_MIRROR!BA$1,SWISSW!$J:$J,WINS_NO_MIRROR!$A24,SWISSW!$F:$F,"Lost")))*IF(ROW()=COLUMN(),0,1)</f>
        <v>0</v>
      </c>
      <c r="BB24" s="11">
        <f ca="1">((COUNTIFS(SWISSW!$I:$I,WINS_NO_MIRROR!$A24,SWISSW!$J:$J,WINS_NO_MIRROR!BB$1,SWISSW!$F:$F,"Won")+COUNTIFS(SWISSW!$I:$I,WINS_NO_MIRROR!BB$1,SWISSW!$J:$J,WINS_NO_MIRROR!$A24,SWISSW!$F:$F,"Lost")))*IF(ROW()=COLUMN(),0,1)</f>
        <v>0</v>
      </c>
      <c r="BC24" s="11">
        <f ca="1">((COUNTIFS(SWISSW!$I:$I,WINS_NO_MIRROR!$A24,SWISSW!$J:$J,WINS_NO_MIRROR!BC$1,SWISSW!$F:$F,"Won")+COUNTIFS(SWISSW!$I:$I,WINS_NO_MIRROR!BC$1,SWISSW!$J:$J,WINS_NO_MIRROR!$A24,SWISSW!$F:$F,"Lost")))*IF(ROW()=COLUMN(),0,1)</f>
        <v>0</v>
      </c>
      <c r="BD24" s="11">
        <f ca="1">((COUNTIFS(SWISSW!$I:$I,WINS_NO_MIRROR!$A24,SWISSW!$J:$J,WINS_NO_MIRROR!BD$1,SWISSW!$F:$F,"Won")+COUNTIFS(SWISSW!$I:$I,WINS_NO_MIRROR!BD$1,SWISSW!$J:$J,WINS_NO_MIRROR!$A24,SWISSW!$F:$F,"Lost")))*IF(ROW()=COLUMN(),0,1)</f>
        <v>0</v>
      </c>
      <c r="BE24" s="11">
        <f ca="1">((COUNTIFS(SWISSW!$I:$I,WINS_NO_MIRROR!$A24,SWISSW!$J:$J,WINS_NO_MIRROR!BE$1,SWISSW!$F:$F,"Won")+COUNTIFS(SWISSW!$I:$I,WINS_NO_MIRROR!BE$1,SWISSW!$J:$J,WINS_NO_MIRROR!$A24,SWISSW!$F:$F,"Lost")))*IF(ROW()=COLUMN(),0,1)</f>
        <v>0</v>
      </c>
      <c r="BF24" s="11">
        <f ca="1">((COUNTIFS(SWISSW!$I:$I,WINS_NO_MIRROR!$A24,SWISSW!$J:$J,WINS_NO_MIRROR!BF$1,SWISSW!$F:$F,"Won")+COUNTIFS(SWISSW!$I:$I,WINS_NO_MIRROR!BF$1,SWISSW!$J:$J,WINS_NO_MIRROR!$A24,SWISSW!$F:$F,"Lost")))*IF(ROW()=COLUMN(),0,1)</f>
        <v>0</v>
      </c>
      <c r="BG24" s="11">
        <f ca="1">((COUNTIFS(SWISSW!$I:$I,WINS_NO_MIRROR!$A24,SWISSW!$J:$J,WINS_NO_MIRROR!BG$1,SWISSW!$F:$F,"Won")+COUNTIFS(SWISSW!$I:$I,WINS_NO_MIRROR!BG$1,SWISSW!$J:$J,WINS_NO_MIRROR!$A24,SWISSW!$F:$F,"Lost")))*IF(ROW()=COLUMN(),0,1)</f>
        <v>0</v>
      </c>
      <c r="BH24" s="11">
        <f ca="1">((COUNTIFS(SWISSW!$I:$I,WINS_NO_MIRROR!$A24,SWISSW!$J:$J,WINS_NO_MIRROR!BH$1,SWISSW!$F:$F,"Won")+COUNTIFS(SWISSW!$I:$I,WINS_NO_MIRROR!BH$1,SWISSW!$J:$J,WINS_NO_MIRROR!$A24,SWISSW!$F:$F,"Lost")))*IF(ROW()=COLUMN(),0,1)</f>
        <v>1</v>
      </c>
      <c r="BI24" s="11">
        <f ca="1">((COUNTIFS(SWISSW!$I:$I,WINS_NO_MIRROR!$A24,SWISSW!$J:$J,WINS_NO_MIRROR!BI$1,SWISSW!$F:$F,"Won")+COUNTIFS(SWISSW!$I:$I,WINS_NO_MIRROR!BI$1,SWISSW!$J:$J,WINS_NO_MIRROR!$A24,SWISSW!$F:$F,"Lost")))*IF(ROW()=COLUMN(),0,1)</f>
        <v>0</v>
      </c>
      <c r="BJ24" s="11">
        <f ca="1">((COUNTIFS(SWISSW!$I:$I,WINS_NO_MIRROR!$A24,SWISSW!$J:$J,WINS_NO_MIRROR!BJ$1,SWISSW!$F:$F,"Won")+COUNTIFS(SWISSW!$I:$I,WINS_NO_MIRROR!BJ$1,SWISSW!$J:$J,WINS_NO_MIRROR!$A24,SWISSW!$F:$F,"Lost")))*IF(ROW()=COLUMN(),0,1)</f>
        <v>0</v>
      </c>
      <c r="BK24" s="11">
        <f ca="1">((COUNTIFS(SWISSW!$I:$I,WINS_NO_MIRROR!$A24,SWISSW!$J:$J,WINS_NO_MIRROR!BK$1,SWISSW!$F:$F,"Won")+COUNTIFS(SWISSW!$I:$I,WINS_NO_MIRROR!BK$1,SWISSW!$J:$J,WINS_NO_MIRROR!$A24,SWISSW!$F:$F,"Lost")))*IF(ROW()=COLUMN(),0,1)</f>
        <v>0</v>
      </c>
      <c r="BL24" s="11">
        <f ca="1">((COUNTIFS(SWISSW!$I:$I,WINS_NO_MIRROR!$A24,SWISSW!$J:$J,WINS_NO_MIRROR!BL$1,SWISSW!$F:$F,"Won")+COUNTIFS(SWISSW!$I:$I,WINS_NO_MIRROR!BL$1,SWISSW!$J:$J,WINS_NO_MIRROR!$A24,SWISSW!$F:$F,"Lost")))*IF(ROW()=COLUMN(),0,1)</f>
        <v>0</v>
      </c>
    </row>
    <row r="25" spans="1:64" ht="55" customHeight="1" x14ac:dyDescent="0.3">
      <c r="A25" s="3" t="str">
        <f ca="1">MATCHUP!A25</f>
        <v>Mardu Synth</v>
      </c>
      <c r="B25" s="11">
        <f ca="1">((COUNTIFS(SWISSW!$I:$I,WINS_NO_MIRROR!$A25,SWISSW!$J:$J,WINS_NO_MIRROR!B$1,SWISSW!$F:$F,"Won")+COUNTIFS(SWISSW!$I:$I,WINS_NO_MIRROR!B$1,SWISSW!$J:$J,WINS_NO_MIRROR!$A25,SWISSW!$F:$F,"Lost")))*IF(ROW()=COLUMN(),0,1)</f>
        <v>2</v>
      </c>
      <c r="C25" s="11">
        <f ca="1">((COUNTIFS(SWISSW!$I:$I,WINS_NO_MIRROR!$A25,SWISSW!$J:$J,WINS_NO_MIRROR!C$1,SWISSW!$F:$F,"Won")+COUNTIFS(SWISSW!$I:$I,WINS_NO_MIRROR!C$1,SWISSW!$J:$J,WINS_NO_MIRROR!$A25,SWISSW!$F:$F,"Lost")))*IF(ROW()=COLUMN(),0,1)</f>
        <v>6</v>
      </c>
      <c r="D25" s="11">
        <f ca="1">((COUNTIFS(SWISSW!$I:$I,WINS_NO_MIRROR!$A25,SWISSW!$J:$J,WINS_NO_MIRROR!D$1,SWISSW!$F:$F,"Won")+COUNTIFS(SWISSW!$I:$I,WINS_NO_MIRROR!D$1,SWISSW!$J:$J,WINS_NO_MIRROR!$A25,SWISSW!$F:$F,"Lost")))*IF(ROW()=COLUMN(),0,1)</f>
        <v>3</v>
      </c>
      <c r="E25" s="11">
        <f ca="1">((COUNTIFS(SWISSW!$I:$I,WINS_NO_MIRROR!$A25,SWISSW!$J:$J,WINS_NO_MIRROR!E$1,SWISSW!$F:$F,"Won")+COUNTIFS(SWISSW!$I:$I,WINS_NO_MIRROR!E$1,SWISSW!$J:$J,WINS_NO_MIRROR!$A25,SWISSW!$F:$F,"Lost")))*IF(ROW()=COLUMN(),0,1)</f>
        <v>8</v>
      </c>
      <c r="F25" s="11">
        <f ca="1">((COUNTIFS(SWISSW!$I:$I,WINS_NO_MIRROR!$A25,SWISSW!$J:$J,WINS_NO_MIRROR!F$1,SWISSW!$F:$F,"Won")+COUNTIFS(SWISSW!$I:$I,WINS_NO_MIRROR!F$1,SWISSW!$J:$J,WINS_NO_MIRROR!$A25,SWISSW!$F:$F,"Lost")))*IF(ROW()=COLUMN(),0,1)</f>
        <v>4</v>
      </c>
      <c r="G25" s="11">
        <f ca="1">((COUNTIFS(SWISSW!$I:$I,WINS_NO_MIRROR!$A25,SWISSW!$J:$J,WINS_NO_MIRROR!G$1,SWISSW!$F:$F,"Won")+COUNTIFS(SWISSW!$I:$I,WINS_NO_MIRROR!G$1,SWISSW!$J:$J,WINS_NO_MIRROR!$A25,SWISSW!$F:$F,"Lost")))*IF(ROW()=COLUMN(),0,1)</f>
        <v>2</v>
      </c>
      <c r="H25" s="11">
        <f ca="1">((COUNTIFS(SWISSW!$I:$I,WINS_NO_MIRROR!$A25,SWISSW!$J:$J,WINS_NO_MIRROR!H$1,SWISSW!$F:$F,"Won")+COUNTIFS(SWISSW!$I:$I,WINS_NO_MIRROR!H$1,SWISSW!$J:$J,WINS_NO_MIRROR!$A25,SWISSW!$F:$F,"Lost")))*IF(ROW()=COLUMN(),0,1)</f>
        <v>1</v>
      </c>
      <c r="I25" s="11">
        <f ca="1">((COUNTIFS(SWISSW!$I:$I,WINS_NO_MIRROR!$A25,SWISSW!$J:$J,WINS_NO_MIRROR!I$1,SWISSW!$F:$F,"Won")+COUNTIFS(SWISSW!$I:$I,WINS_NO_MIRROR!I$1,SWISSW!$J:$J,WINS_NO_MIRROR!$A25,SWISSW!$F:$F,"Lost")))*IF(ROW()=COLUMN(),0,1)</f>
        <v>1</v>
      </c>
      <c r="J25" s="11">
        <f ca="1">((COUNTIFS(SWISSW!$I:$I,WINS_NO_MIRROR!$A25,SWISSW!$J:$J,WINS_NO_MIRROR!J$1,SWISSW!$F:$F,"Won")+COUNTIFS(SWISSW!$I:$I,WINS_NO_MIRROR!J$1,SWISSW!$J:$J,WINS_NO_MIRROR!$A25,SWISSW!$F:$F,"Lost")))*IF(ROW()=COLUMN(),0,1)</f>
        <v>1</v>
      </c>
      <c r="K25" s="11">
        <f ca="1">((COUNTIFS(SWISSW!$I:$I,WINS_NO_MIRROR!$A25,SWISSW!$J:$J,WINS_NO_MIRROR!K$1,SWISSW!$F:$F,"Won")+COUNTIFS(SWISSW!$I:$I,WINS_NO_MIRROR!K$1,SWISSW!$J:$J,WINS_NO_MIRROR!$A25,SWISSW!$F:$F,"Lost")))*IF(ROW()=COLUMN(),0,1)</f>
        <v>1</v>
      </c>
      <c r="L25" s="11">
        <f ca="1">((COUNTIFS(SWISSW!$I:$I,WINS_NO_MIRROR!$A25,SWISSW!$J:$J,WINS_NO_MIRROR!L$1,SWISSW!$F:$F,"Won")+COUNTIFS(SWISSW!$I:$I,WINS_NO_MIRROR!L$1,SWISSW!$J:$J,WINS_NO_MIRROR!$A25,SWISSW!$F:$F,"Lost")))*IF(ROW()=COLUMN(),0,1)</f>
        <v>0</v>
      </c>
      <c r="M25" s="11">
        <f ca="1">((COUNTIFS(SWISSW!$I:$I,WINS_NO_MIRROR!$A25,SWISSW!$J:$J,WINS_NO_MIRROR!M$1,SWISSW!$F:$F,"Won")+COUNTIFS(SWISSW!$I:$I,WINS_NO_MIRROR!M$1,SWISSW!$J:$J,WINS_NO_MIRROR!$A25,SWISSW!$F:$F,"Lost")))*IF(ROW()=COLUMN(),0,1)</f>
        <v>0</v>
      </c>
      <c r="N25" s="11">
        <f ca="1">((COUNTIFS(SWISSW!$I:$I,WINS_NO_MIRROR!$A25,SWISSW!$J:$J,WINS_NO_MIRROR!N$1,SWISSW!$F:$F,"Won")+COUNTIFS(SWISSW!$I:$I,WINS_NO_MIRROR!N$1,SWISSW!$J:$J,WINS_NO_MIRROR!$A25,SWISSW!$F:$F,"Lost")))*IF(ROW()=COLUMN(),0,1)</f>
        <v>0</v>
      </c>
      <c r="O25" s="11">
        <f ca="1">((COUNTIFS(SWISSW!$I:$I,WINS_NO_MIRROR!$A25,SWISSW!$J:$J,WINS_NO_MIRROR!O$1,SWISSW!$F:$F,"Won")+COUNTIFS(SWISSW!$I:$I,WINS_NO_MIRROR!O$1,SWISSW!$J:$J,WINS_NO_MIRROR!$A25,SWISSW!$F:$F,"Lost")))*IF(ROW()=COLUMN(),0,1)</f>
        <v>1</v>
      </c>
      <c r="P25" s="11">
        <f ca="1">((COUNTIFS(SWISSW!$I:$I,WINS_NO_MIRROR!$A25,SWISSW!$J:$J,WINS_NO_MIRROR!P$1,SWISSW!$F:$F,"Won")+COUNTIFS(SWISSW!$I:$I,WINS_NO_MIRROR!P$1,SWISSW!$J:$J,WINS_NO_MIRROR!$A25,SWISSW!$F:$F,"Lost")))*IF(ROW()=COLUMN(),0,1)</f>
        <v>1</v>
      </c>
      <c r="Q25" s="11">
        <f ca="1">((COUNTIFS(SWISSW!$I:$I,WINS_NO_MIRROR!$A25,SWISSW!$J:$J,WINS_NO_MIRROR!Q$1,SWISSW!$F:$F,"Won")+COUNTIFS(SWISSW!$I:$I,WINS_NO_MIRROR!Q$1,SWISSW!$J:$J,WINS_NO_MIRROR!$A25,SWISSW!$F:$F,"Lost")))*IF(ROW()=COLUMN(),0,1)</f>
        <v>0</v>
      </c>
      <c r="R25" s="11">
        <f ca="1">((COUNTIFS(SWISSW!$I:$I,WINS_NO_MIRROR!$A25,SWISSW!$J:$J,WINS_NO_MIRROR!R$1,SWISSW!$F:$F,"Won")+COUNTIFS(SWISSW!$I:$I,WINS_NO_MIRROR!R$1,SWISSW!$J:$J,WINS_NO_MIRROR!$A25,SWISSW!$F:$F,"Lost")))*IF(ROW()=COLUMN(),0,1)</f>
        <v>2</v>
      </c>
      <c r="S25" s="11">
        <f ca="1">((COUNTIFS(SWISSW!$I:$I,WINS_NO_MIRROR!$A25,SWISSW!$J:$J,WINS_NO_MIRROR!S$1,SWISSW!$F:$F,"Won")+COUNTIFS(SWISSW!$I:$I,WINS_NO_MIRROR!S$1,SWISSW!$J:$J,WINS_NO_MIRROR!$A25,SWISSW!$F:$F,"Lost")))*IF(ROW()=COLUMN(),0,1)</f>
        <v>0</v>
      </c>
      <c r="T25" s="11">
        <f ca="1">((COUNTIFS(SWISSW!$I:$I,WINS_NO_MIRROR!$A25,SWISSW!$J:$J,WINS_NO_MIRROR!T$1,SWISSW!$F:$F,"Won")+COUNTIFS(SWISSW!$I:$I,WINS_NO_MIRROR!T$1,SWISSW!$J:$J,WINS_NO_MIRROR!$A25,SWISSW!$F:$F,"Lost")))*IF(ROW()=COLUMN(),0,1)</f>
        <v>2</v>
      </c>
      <c r="U25" s="11">
        <f ca="1">((COUNTIFS(SWISSW!$I:$I,WINS_NO_MIRROR!$A25,SWISSW!$J:$J,WINS_NO_MIRROR!U$1,SWISSW!$F:$F,"Won")+COUNTIFS(SWISSW!$I:$I,WINS_NO_MIRROR!U$1,SWISSW!$J:$J,WINS_NO_MIRROR!$A25,SWISSW!$F:$F,"Lost")))*IF(ROW()=COLUMN(),0,1)</f>
        <v>3</v>
      </c>
      <c r="V25" s="11">
        <f ca="1">((COUNTIFS(SWISSW!$I:$I,WINS_NO_MIRROR!$A25,SWISSW!$J:$J,WINS_NO_MIRROR!V$1,SWISSW!$F:$F,"Won")+COUNTIFS(SWISSW!$I:$I,WINS_NO_MIRROR!V$1,SWISSW!$J:$J,WINS_NO_MIRROR!$A25,SWISSW!$F:$F,"Lost")))*IF(ROW()=COLUMN(),0,1)</f>
        <v>0</v>
      </c>
      <c r="W25" s="11">
        <f ca="1">((COUNTIFS(SWISSW!$I:$I,WINS_NO_MIRROR!$A25,SWISSW!$J:$J,WINS_NO_MIRROR!W$1,SWISSW!$F:$F,"Won")+COUNTIFS(SWISSW!$I:$I,WINS_NO_MIRROR!W$1,SWISSW!$J:$J,WINS_NO_MIRROR!$A25,SWISSW!$F:$F,"Lost")))*IF(ROW()=COLUMN(),0,1)</f>
        <v>2</v>
      </c>
      <c r="X25" s="11">
        <f ca="1">((COUNTIFS(SWISSW!$I:$I,WINS_NO_MIRROR!$A25,SWISSW!$J:$J,WINS_NO_MIRROR!X$1,SWISSW!$F:$F,"Won")+COUNTIFS(SWISSW!$I:$I,WINS_NO_MIRROR!X$1,SWISSW!$J:$J,WINS_NO_MIRROR!$A25,SWISSW!$F:$F,"Lost")))*IF(ROW()=COLUMN(),0,1)</f>
        <v>0</v>
      </c>
      <c r="Y25" s="11">
        <f ca="1">((COUNTIFS(SWISSW!$I:$I,WINS_NO_MIRROR!$A25,SWISSW!$J:$J,WINS_NO_MIRROR!Y$1,SWISSW!$F:$F,"Won")+COUNTIFS(SWISSW!$I:$I,WINS_NO_MIRROR!Y$1,SWISSW!$J:$J,WINS_NO_MIRROR!$A25,SWISSW!$F:$F,"Lost")))*IF(ROW()=COLUMN(),0,1)</f>
        <v>0</v>
      </c>
      <c r="Z25" s="11">
        <f ca="1">((COUNTIFS(SWISSW!$I:$I,WINS_NO_MIRROR!$A25,SWISSW!$J:$J,WINS_NO_MIRROR!Z$1,SWISSW!$F:$F,"Won")+COUNTIFS(SWISSW!$I:$I,WINS_NO_MIRROR!Z$1,SWISSW!$J:$J,WINS_NO_MIRROR!$A25,SWISSW!$F:$F,"Lost")))*IF(ROW()=COLUMN(),0,1)</f>
        <v>0</v>
      </c>
      <c r="AA25" s="11">
        <f ca="1">((COUNTIFS(SWISSW!$I:$I,WINS_NO_MIRROR!$A25,SWISSW!$J:$J,WINS_NO_MIRROR!AA$1,SWISSW!$F:$F,"Won")+COUNTIFS(SWISSW!$I:$I,WINS_NO_MIRROR!AA$1,SWISSW!$J:$J,WINS_NO_MIRROR!$A25,SWISSW!$F:$F,"Lost")))*IF(ROW()=COLUMN(),0,1)</f>
        <v>1</v>
      </c>
      <c r="AB25" s="11">
        <f ca="1">((COUNTIFS(SWISSW!$I:$I,WINS_NO_MIRROR!$A25,SWISSW!$J:$J,WINS_NO_MIRROR!AB$1,SWISSW!$F:$F,"Won")+COUNTIFS(SWISSW!$I:$I,WINS_NO_MIRROR!AB$1,SWISSW!$J:$J,WINS_NO_MIRROR!$A25,SWISSW!$F:$F,"Lost")))*IF(ROW()=COLUMN(),0,1)</f>
        <v>0</v>
      </c>
      <c r="AC25" s="11">
        <f ca="1">((COUNTIFS(SWISSW!$I:$I,WINS_NO_MIRROR!$A25,SWISSW!$J:$J,WINS_NO_MIRROR!AC$1,SWISSW!$F:$F,"Won")+COUNTIFS(SWISSW!$I:$I,WINS_NO_MIRROR!AC$1,SWISSW!$J:$J,WINS_NO_MIRROR!$A25,SWISSW!$F:$F,"Lost")))*IF(ROW()=COLUMN(),0,1)</f>
        <v>0</v>
      </c>
      <c r="AD25" s="11">
        <f ca="1">((COUNTIFS(SWISSW!$I:$I,WINS_NO_MIRROR!$A25,SWISSW!$J:$J,WINS_NO_MIRROR!AD$1,SWISSW!$F:$F,"Won")+COUNTIFS(SWISSW!$I:$I,WINS_NO_MIRROR!AD$1,SWISSW!$J:$J,WINS_NO_MIRROR!$A25,SWISSW!$F:$F,"Lost")))*IF(ROW()=COLUMN(),0,1)</f>
        <v>0</v>
      </c>
      <c r="AE25" s="11">
        <f ca="1">((COUNTIFS(SWISSW!$I:$I,WINS_NO_MIRROR!$A25,SWISSW!$J:$J,WINS_NO_MIRROR!AE$1,SWISSW!$F:$F,"Won")+COUNTIFS(SWISSW!$I:$I,WINS_NO_MIRROR!AE$1,SWISSW!$J:$J,WINS_NO_MIRROR!$A25,SWISSW!$F:$F,"Lost")))*IF(ROW()=COLUMN(),0,1)</f>
        <v>0</v>
      </c>
      <c r="AF25" s="11">
        <f ca="1">((COUNTIFS(SWISSW!$I:$I,WINS_NO_MIRROR!$A25,SWISSW!$J:$J,WINS_NO_MIRROR!AF$1,SWISSW!$F:$F,"Won")+COUNTIFS(SWISSW!$I:$I,WINS_NO_MIRROR!AF$1,SWISSW!$J:$J,WINS_NO_MIRROR!$A25,SWISSW!$F:$F,"Lost")))*IF(ROW()=COLUMN(),0,1)</f>
        <v>0</v>
      </c>
      <c r="AG25" s="11">
        <f ca="1">((COUNTIFS(SWISSW!$I:$I,WINS_NO_MIRROR!$A25,SWISSW!$J:$J,WINS_NO_MIRROR!AG$1,SWISSW!$F:$F,"Won")+COUNTIFS(SWISSW!$I:$I,WINS_NO_MIRROR!AG$1,SWISSW!$J:$J,WINS_NO_MIRROR!$A25,SWISSW!$F:$F,"Lost")))*IF(ROW()=COLUMN(),0,1)</f>
        <v>0</v>
      </c>
      <c r="AH25" s="11">
        <f ca="1">((COUNTIFS(SWISSW!$I:$I,WINS_NO_MIRROR!$A25,SWISSW!$J:$J,WINS_NO_MIRROR!AH$1,SWISSW!$F:$F,"Won")+COUNTIFS(SWISSW!$I:$I,WINS_NO_MIRROR!AH$1,SWISSW!$J:$J,WINS_NO_MIRROR!$A25,SWISSW!$F:$F,"Lost")))*IF(ROW()=COLUMN(),0,1)</f>
        <v>0</v>
      </c>
      <c r="AI25" s="11">
        <f ca="1">((COUNTIFS(SWISSW!$I:$I,WINS_NO_MIRROR!$A25,SWISSW!$J:$J,WINS_NO_MIRROR!AI$1,SWISSW!$F:$F,"Won")+COUNTIFS(SWISSW!$I:$I,WINS_NO_MIRROR!AI$1,SWISSW!$J:$J,WINS_NO_MIRROR!$A25,SWISSW!$F:$F,"Lost")))*IF(ROW()=COLUMN(),0,1)</f>
        <v>0</v>
      </c>
      <c r="AJ25" s="11">
        <f ca="1">((COUNTIFS(SWISSW!$I:$I,WINS_NO_MIRROR!$A25,SWISSW!$J:$J,WINS_NO_MIRROR!AJ$1,SWISSW!$F:$F,"Won")+COUNTIFS(SWISSW!$I:$I,WINS_NO_MIRROR!AJ$1,SWISSW!$J:$J,WINS_NO_MIRROR!$A25,SWISSW!$F:$F,"Lost")))*IF(ROW()=COLUMN(),0,1)</f>
        <v>0</v>
      </c>
      <c r="AK25" s="11">
        <f ca="1">((COUNTIFS(SWISSW!$I:$I,WINS_NO_MIRROR!$A25,SWISSW!$J:$J,WINS_NO_MIRROR!AK$1,SWISSW!$F:$F,"Won")+COUNTIFS(SWISSW!$I:$I,WINS_NO_MIRROR!AK$1,SWISSW!$J:$J,WINS_NO_MIRROR!$A25,SWISSW!$F:$F,"Lost")))*IF(ROW()=COLUMN(),0,1)</f>
        <v>0</v>
      </c>
      <c r="AL25" s="11">
        <f ca="1">((COUNTIFS(SWISSW!$I:$I,WINS_NO_MIRROR!$A25,SWISSW!$J:$J,WINS_NO_MIRROR!AL$1,SWISSW!$F:$F,"Won")+COUNTIFS(SWISSW!$I:$I,WINS_NO_MIRROR!AL$1,SWISSW!$J:$J,WINS_NO_MIRROR!$A25,SWISSW!$F:$F,"Lost")))*IF(ROW()=COLUMN(),0,1)</f>
        <v>0</v>
      </c>
      <c r="AM25" s="11">
        <f ca="1">((COUNTIFS(SWISSW!$I:$I,WINS_NO_MIRROR!$A25,SWISSW!$J:$J,WINS_NO_MIRROR!AM$1,SWISSW!$F:$F,"Won")+COUNTIFS(SWISSW!$I:$I,WINS_NO_MIRROR!AM$1,SWISSW!$J:$J,WINS_NO_MIRROR!$A25,SWISSW!$F:$F,"Lost")))*IF(ROW()=COLUMN(),0,1)</f>
        <v>1</v>
      </c>
      <c r="AN25" s="11">
        <f ca="1">((COUNTIFS(SWISSW!$I:$I,WINS_NO_MIRROR!$A25,SWISSW!$J:$J,WINS_NO_MIRROR!AN$1,SWISSW!$F:$F,"Won")+COUNTIFS(SWISSW!$I:$I,WINS_NO_MIRROR!AN$1,SWISSW!$J:$J,WINS_NO_MIRROR!$A25,SWISSW!$F:$F,"Lost")))*IF(ROW()=COLUMN(),0,1)</f>
        <v>0</v>
      </c>
      <c r="AO25" s="11">
        <f ca="1">((COUNTIFS(SWISSW!$I:$I,WINS_NO_MIRROR!$A25,SWISSW!$J:$J,WINS_NO_MIRROR!AO$1,SWISSW!$F:$F,"Won")+COUNTIFS(SWISSW!$I:$I,WINS_NO_MIRROR!AO$1,SWISSW!$J:$J,WINS_NO_MIRROR!$A25,SWISSW!$F:$F,"Lost")))*IF(ROW()=COLUMN(),0,1)</f>
        <v>0</v>
      </c>
      <c r="AP25" s="11">
        <f ca="1">((COUNTIFS(SWISSW!$I:$I,WINS_NO_MIRROR!$A25,SWISSW!$J:$J,WINS_NO_MIRROR!AP$1,SWISSW!$F:$F,"Won")+COUNTIFS(SWISSW!$I:$I,WINS_NO_MIRROR!AP$1,SWISSW!$J:$J,WINS_NO_MIRROR!$A25,SWISSW!$F:$F,"Lost")))*IF(ROW()=COLUMN(),0,1)</f>
        <v>0</v>
      </c>
      <c r="AQ25" s="11">
        <f ca="1">((COUNTIFS(SWISSW!$I:$I,WINS_NO_MIRROR!$A25,SWISSW!$J:$J,WINS_NO_MIRROR!AQ$1,SWISSW!$F:$F,"Won")+COUNTIFS(SWISSW!$I:$I,WINS_NO_MIRROR!AQ$1,SWISSW!$J:$J,WINS_NO_MIRROR!$A25,SWISSW!$F:$F,"Lost")))*IF(ROW()=COLUMN(),0,1)</f>
        <v>0</v>
      </c>
      <c r="AR25" s="11">
        <f ca="1">((COUNTIFS(SWISSW!$I:$I,WINS_NO_MIRROR!$A25,SWISSW!$J:$J,WINS_NO_MIRROR!AR$1,SWISSW!$F:$F,"Won")+COUNTIFS(SWISSW!$I:$I,WINS_NO_MIRROR!AR$1,SWISSW!$J:$J,WINS_NO_MIRROR!$A25,SWISSW!$F:$F,"Lost")))*IF(ROW()=COLUMN(),0,1)</f>
        <v>0</v>
      </c>
      <c r="AS25" s="11">
        <f ca="1">((COUNTIFS(SWISSW!$I:$I,WINS_NO_MIRROR!$A25,SWISSW!$J:$J,WINS_NO_MIRROR!AS$1,SWISSW!$F:$F,"Won")+COUNTIFS(SWISSW!$I:$I,WINS_NO_MIRROR!AS$1,SWISSW!$J:$J,WINS_NO_MIRROR!$A25,SWISSW!$F:$F,"Lost")))*IF(ROW()=COLUMN(),0,1)</f>
        <v>0</v>
      </c>
      <c r="AT25" s="11">
        <f ca="1">((COUNTIFS(SWISSW!$I:$I,WINS_NO_MIRROR!$A25,SWISSW!$J:$J,WINS_NO_MIRROR!AT$1,SWISSW!$F:$F,"Won")+COUNTIFS(SWISSW!$I:$I,WINS_NO_MIRROR!AT$1,SWISSW!$J:$J,WINS_NO_MIRROR!$A25,SWISSW!$F:$F,"Lost")))*IF(ROW()=COLUMN(),0,1)</f>
        <v>0</v>
      </c>
      <c r="AU25" s="11">
        <f ca="1">((COUNTIFS(SWISSW!$I:$I,WINS_NO_MIRROR!$A25,SWISSW!$J:$J,WINS_NO_MIRROR!AU$1,SWISSW!$F:$F,"Won")+COUNTIFS(SWISSW!$I:$I,WINS_NO_MIRROR!AU$1,SWISSW!$J:$J,WINS_NO_MIRROR!$A25,SWISSW!$F:$F,"Lost")))*IF(ROW()=COLUMN(),0,1)</f>
        <v>0</v>
      </c>
      <c r="AV25" s="11">
        <f ca="1">((COUNTIFS(SWISSW!$I:$I,WINS_NO_MIRROR!$A25,SWISSW!$J:$J,WINS_NO_MIRROR!AV$1,SWISSW!$F:$F,"Won")+COUNTIFS(SWISSW!$I:$I,WINS_NO_MIRROR!AV$1,SWISSW!$J:$J,WINS_NO_MIRROR!$A25,SWISSW!$F:$F,"Lost")))*IF(ROW()=COLUMN(),0,1)</f>
        <v>0</v>
      </c>
      <c r="AW25" s="11">
        <f ca="1">((COUNTIFS(SWISSW!$I:$I,WINS_NO_MIRROR!$A25,SWISSW!$J:$J,WINS_NO_MIRROR!AW$1,SWISSW!$F:$F,"Won")+COUNTIFS(SWISSW!$I:$I,WINS_NO_MIRROR!AW$1,SWISSW!$J:$J,WINS_NO_MIRROR!$A25,SWISSW!$F:$F,"Lost")))*IF(ROW()=COLUMN(),0,1)</f>
        <v>0</v>
      </c>
      <c r="AX25" s="11">
        <f ca="1">((COUNTIFS(SWISSW!$I:$I,WINS_NO_MIRROR!$A25,SWISSW!$J:$J,WINS_NO_MIRROR!AX$1,SWISSW!$F:$F,"Won")+COUNTIFS(SWISSW!$I:$I,WINS_NO_MIRROR!AX$1,SWISSW!$J:$J,WINS_NO_MIRROR!$A25,SWISSW!$F:$F,"Lost")))*IF(ROW()=COLUMN(),0,1)</f>
        <v>0</v>
      </c>
      <c r="AY25" s="11">
        <f ca="1">((COUNTIFS(SWISSW!$I:$I,WINS_NO_MIRROR!$A25,SWISSW!$J:$J,WINS_NO_MIRROR!AY$1,SWISSW!$F:$F,"Won")+COUNTIFS(SWISSW!$I:$I,WINS_NO_MIRROR!AY$1,SWISSW!$J:$J,WINS_NO_MIRROR!$A25,SWISSW!$F:$F,"Lost")))*IF(ROW()=COLUMN(),0,1)</f>
        <v>0</v>
      </c>
      <c r="AZ25" s="11">
        <f ca="1">((COUNTIFS(SWISSW!$I:$I,WINS_NO_MIRROR!$A25,SWISSW!$J:$J,WINS_NO_MIRROR!AZ$1,SWISSW!$F:$F,"Won")+COUNTIFS(SWISSW!$I:$I,WINS_NO_MIRROR!AZ$1,SWISSW!$J:$J,WINS_NO_MIRROR!$A25,SWISSW!$F:$F,"Lost")))*IF(ROW()=COLUMN(),0,1)</f>
        <v>0</v>
      </c>
      <c r="BA25" s="11">
        <f ca="1">((COUNTIFS(SWISSW!$I:$I,WINS_NO_MIRROR!$A25,SWISSW!$J:$J,WINS_NO_MIRROR!BA$1,SWISSW!$F:$F,"Won")+COUNTIFS(SWISSW!$I:$I,WINS_NO_MIRROR!BA$1,SWISSW!$J:$J,WINS_NO_MIRROR!$A25,SWISSW!$F:$F,"Lost")))*IF(ROW()=COLUMN(),0,1)</f>
        <v>0</v>
      </c>
      <c r="BB25" s="11">
        <f ca="1">((COUNTIFS(SWISSW!$I:$I,WINS_NO_MIRROR!$A25,SWISSW!$J:$J,WINS_NO_MIRROR!BB$1,SWISSW!$F:$F,"Won")+COUNTIFS(SWISSW!$I:$I,WINS_NO_MIRROR!BB$1,SWISSW!$J:$J,WINS_NO_MIRROR!$A25,SWISSW!$F:$F,"Lost")))*IF(ROW()=COLUMN(),0,1)</f>
        <v>0</v>
      </c>
      <c r="BC25" s="11">
        <f ca="1">((COUNTIFS(SWISSW!$I:$I,WINS_NO_MIRROR!$A25,SWISSW!$J:$J,WINS_NO_MIRROR!BC$1,SWISSW!$F:$F,"Won")+COUNTIFS(SWISSW!$I:$I,WINS_NO_MIRROR!BC$1,SWISSW!$J:$J,WINS_NO_MIRROR!$A25,SWISSW!$F:$F,"Lost")))*IF(ROW()=COLUMN(),0,1)</f>
        <v>0</v>
      </c>
      <c r="BD25" s="11">
        <f ca="1">((COUNTIFS(SWISSW!$I:$I,WINS_NO_MIRROR!$A25,SWISSW!$J:$J,WINS_NO_MIRROR!BD$1,SWISSW!$F:$F,"Won")+COUNTIFS(SWISSW!$I:$I,WINS_NO_MIRROR!BD$1,SWISSW!$J:$J,WINS_NO_MIRROR!$A25,SWISSW!$F:$F,"Lost")))*IF(ROW()=COLUMN(),0,1)</f>
        <v>0</v>
      </c>
      <c r="BE25" s="11">
        <f ca="1">((COUNTIFS(SWISSW!$I:$I,WINS_NO_MIRROR!$A25,SWISSW!$J:$J,WINS_NO_MIRROR!BE$1,SWISSW!$F:$F,"Won")+COUNTIFS(SWISSW!$I:$I,WINS_NO_MIRROR!BE$1,SWISSW!$J:$J,WINS_NO_MIRROR!$A25,SWISSW!$F:$F,"Lost")))*IF(ROW()=COLUMN(),0,1)</f>
        <v>0</v>
      </c>
      <c r="BF25" s="11">
        <f ca="1">((COUNTIFS(SWISSW!$I:$I,WINS_NO_MIRROR!$A25,SWISSW!$J:$J,WINS_NO_MIRROR!BF$1,SWISSW!$F:$F,"Won")+COUNTIFS(SWISSW!$I:$I,WINS_NO_MIRROR!BF$1,SWISSW!$J:$J,WINS_NO_MIRROR!$A25,SWISSW!$F:$F,"Lost")))*IF(ROW()=COLUMN(),0,1)</f>
        <v>0</v>
      </c>
      <c r="BG25" s="11">
        <f ca="1">((COUNTIFS(SWISSW!$I:$I,WINS_NO_MIRROR!$A25,SWISSW!$J:$J,WINS_NO_MIRROR!BG$1,SWISSW!$F:$F,"Won")+COUNTIFS(SWISSW!$I:$I,WINS_NO_MIRROR!BG$1,SWISSW!$J:$J,WINS_NO_MIRROR!$A25,SWISSW!$F:$F,"Lost")))*IF(ROW()=COLUMN(),0,1)</f>
        <v>1</v>
      </c>
      <c r="BH25" s="11">
        <f ca="1">((COUNTIFS(SWISSW!$I:$I,WINS_NO_MIRROR!$A25,SWISSW!$J:$J,WINS_NO_MIRROR!BH$1,SWISSW!$F:$F,"Won")+COUNTIFS(SWISSW!$I:$I,WINS_NO_MIRROR!BH$1,SWISSW!$J:$J,WINS_NO_MIRROR!$A25,SWISSW!$F:$F,"Lost")))*IF(ROW()=COLUMN(),0,1)</f>
        <v>0</v>
      </c>
      <c r="BI25" s="11">
        <f ca="1">((COUNTIFS(SWISSW!$I:$I,WINS_NO_MIRROR!$A25,SWISSW!$J:$J,WINS_NO_MIRROR!BI$1,SWISSW!$F:$F,"Won")+COUNTIFS(SWISSW!$I:$I,WINS_NO_MIRROR!BI$1,SWISSW!$J:$J,WINS_NO_MIRROR!$A25,SWISSW!$F:$F,"Lost")))*IF(ROW()=COLUMN(),0,1)</f>
        <v>0</v>
      </c>
      <c r="BJ25" s="11">
        <f ca="1">((COUNTIFS(SWISSW!$I:$I,WINS_NO_MIRROR!$A25,SWISSW!$J:$J,WINS_NO_MIRROR!BJ$1,SWISSW!$F:$F,"Won")+COUNTIFS(SWISSW!$I:$I,WINS_NO_MIRROR!BJ$1,SWISSW!$J:$J,WINS_NO_MIRROR!$A25,SWISSW!$F:$F,"Lost")))*IF(ROW()=COLUMN(),0,1)</f>
        <v>0</v>
      </c>
      <c r="BK25" s="11">
        <f ca="1">((COUNTIFS(SWISSW!$I:$I,WINS_NO_MIRROR!$A25,SWISSW!$J:$J,WINS_NO_MIRROR!BK$1,SWISSW!$F:$F,"Won")+COUNTIFS(SWISSW!$I:$I,WINS_NO_MIRROR!BK$1,SWISSW!$J:$J,WINS_NO_MIRROR!$A25,SWISSW!$F:$F,"Lost")))*IF(ROW()=COLUMN(),0,1)</f>
        <v>0</v>
      </c>
      <c r="BL25" s="11">
        <f ca="1">((COUNTIFS(SWISSW!$I:$I,WINS_NO_MIRROR!$A25,SWISSW!$J:$J,WINS_NO_MIRROR!BL$1,SWISSW!$F:$F,"Won")+COUNTIFS(SWISSW!$I:$I,WINS_NO_MIRROR!BL$1,SWISSW!$J:$J,WINS_NO_MIRROR!$A25,SWISSW!$F:$F,"Lost")))*IF(ROW()=COLUMN(),0,1)</f>
        <v>0</v>
      </c>
    </row>
    <row r="26" spans="1:64" ht="55" customHeight="1" x14ac:dyDescent="0.3">
      <c r="A26" s="3" t="str">
        <f ca="1">MATCHUP!A26</f>
        <v>Fangren Tron</v>
      </c>
      <c r="B26" s="11">
        <f ca="1">((COUNTIFS(SWISSW!$I:$I,WINS_NO_MIRROR!$A26,SWISSW!$J:$J,WINS_NO_MIRROR!B$1,SWISSW!$F:$F,"Won")+COUNTIFS(SWISSW!$I:$I,WINS_NO_MIRROR!B$1,SWISSW!$J:$J,WINS_NO_MIRROR!$A26,SWISSW!$F:$F,"Lost")))*IF(ROW()=COLUMN(),0,1)</f>
        <v>1</v>
      </c>
      <c r="C26" s="11">
        <f ca="1">((COUNTIFS(SWISSW!$I:$I,WINS_NO_MIRROR!$A26,SWISSW!$J:$J,WINS_NO_MIRROR!C$1,SWISSW!$F:$F,"Won")+COUNTIFS(SWISSW!$I:$I,WINS_NO_MIRROR!C$1,SWISSW!$J:$J,WINS_NO_MIRROR!$A26,SWISSW!$F:$F,"Lost")))*IF(ROW()=COLUMN(),0,1)</f>
        <v>1</v>
      </c>
      <c r="D26" s="11">
        <f ca="1">((COUNTIFS(SWISSW!$I:$I,WINS_NO_MIRROR!$A26,SWISSW!$J:$J,WINS_NO_MIRROR!D$1,SWISSW!$F:$F,"Won")+COUNTIFS(SWISSW!$I:$I,WINS_NO_MIRROR!D$1,SWISSW!$J:$J,WINS_NO_MIRROR!$A26,SWISSW!$F:$F,"Lost")))*IF(ROW()=COLUMN(),0,1)</f>
        <v>3</v>
      </c>
      <c r="E26" s="11">
        <f ca="1">((COUNTIFS(SWISSW!$I:$I,WINS_NO_MIRROR!$A26,SWISSW!$J:$J,WINS_NO_MIRROR!E$1,SWISSW!$F:$F,"Won")+COUNTIFS(SWISSW!$I:$I,WINS_NO_MIRROR!E$1,SWISSW!$J:$J,WINS_NO_MIRROR!$A26,SWISSW!$F:$F,"Lost")))*IF(ROW()=COLUMN(),0,1)</f>
        <v>0</v>
      </c>
      <c r="F26" s="11">
        <f ca="1">((COUNTIFS(SWISSW!$I:$I,WINS_NO_MIRROR!$A26,SWISSW!$J:$J,WINS_NO_MIRROR!F$1,SWISSW!$F:$F,"Won")+COUNTIFS(SWISSW!$I:$I,WINS_NO_MIRROR!F$1,SWISSW!$J:$J,WINS_NO_MIRROR!$A26,SWISSW!$F:$F,"Lost")))*IF(ROW()=COLUMN(),0,1)</f>
        <v>1</v>
      </c>
      <c r="G26" s="11">
        <f ca="1">((COUNTIFS(SWISSW!$I:$I,WINS_NO_MIRROR!$A26,SWISSW!$J:$J,WINS_NO_MIRROR!G$1,SWISSW!$F:$F,"Won")+COUNTIFS(SWISSW!$I:$I,WINS_NO_MIRROR!G$1,SWISSW!$J:$J,WINS_NO_MIRROR!$A26,SWISSW!$F:$F,"Lost")))*IF(ROW()=COLUMN(),0,1)</f>
        <v>0</v>
      </c>
      <c r="H26" s="11">
        <f ca="1">((COUNTIFS(SWISSW!$I:$I,WINS_NO_MIRROR!$A26,SWISSW!$J:$J,WINS_NO_MIRROR!H$1,SWISSW!$F:$F,"Won")+COUNTIFS(SWISSW!$I:$I,WINS_NO_MIRROR!H$1,SWISSW!$J:$J,WINS_NO_MIRROR!$A26,SWISSW!$F:$F,"Lost")))*IF(ROW()=COLUMN(),0,1)</f>
        <v>0</v>
      </c>
      <c r="I26" s="11">
        <f ca="1">((COUNTIFS(SWISSW!$I:$I,WINS_NO_MIRROR!$A26,SWISSW!$J:$J,WINS_NO_MIRROR!I$1,SWISSW!$F:$F,"Won")+COUNTIFS(SWISSW!$I:$I,WINS_NO_MIRROR!I$1,SWISSW!$J:$J,WINS_NO_MIRROR!$A26,SWISSW!$F:$F,"Lost")))*IF(ROW()=COLUMN(),0,1)</f>
        <v>1</v>
      </c>
      <c r="J26" s="11">
        <f ca="1">((COUNTIFS(SWISSW!$I:$I,WINS_NO_MIRROR!$A26,SWISSW!$J:$J,WINS_NO_MIRROR!J$1,SWISSW!$F:$F,"Won")+COUNTIFS(SWISSW!$I:$I,WINS_NO_MIRROR!J$1,SWISSW!$J:$J,WINS_NO_MIRROR!$A26,SWISSW!$F:$F,"Lost")))*IF(ROW()=COLUMN(),0,1)</f>
        <v>0</v>
      </c>
      <c r="K26" s="11">
        <f ca="1">((COUNTIFS(SWISSW!$I:$I,WINS_NO_MIRROR!$A26,SWISSW!$J:$J,WINS_NO_MIRROR!K$1,SWISSW!$F:$F,"Won")+COUNTIFS(SWISSW!$I:$I,WINS_NO_MIRROR!K$1,SWISSW!$J:$J,WINS_NO_MIRROR!$A26,SWISSW!$F:$F,"Lost")))*IF(ROW()=COLUMN(),0,1)</f>
        <v>2</v>
      </c>
      <c r="L26" s="11">
        <f ca="1">((COUNTIFS(SWISSW!$I:$I,WINS_NO_MIRROR!$A26,SWISSW!$J:$J,WINS_NO_MIRROR!L$1,SWISSW!$F:$F,"Won")+COUNTIFS(SWISSW!$I:$I,WINS_NO_MIRROR!L$1,SWISSW!$J:$J,WINS_NO_MIRROR!$A26,SWISSW!$F:$F,"Lost")))*IF(ROW()=COLUMN(),0,1)</f>
        <v>1</v>
      </c>
      <c r="M26" s="11">
        <f ca="1">((COUNTIFS(SWISSW!$I:$I,WINS_NO_MIRROR!$A26,SWISSW!$J:$J,WINS_NO_MIRROR!M$1,SWISSW!$F:$F,"Won")+COUNTIFS(SWISSW!$I:$I,WINS_NO_MIRROR!M$1,SWISSW!$J:$J,WINS_NO_MIRROR!$A26,SWISSW!$F:$F,"Lost")))*IF(ROW()=COLUMN(),0,1)</f>
        <v>1</v>
      </c>
      <c r="N26" s="11">
        <f ca="1">((COUNTIFS(SWISSW!$I:$I,WINS_NO_MIRROR!$A26,SWISSW!$J:$J,WINS_NO_MIRROR!N$1,SWISSW!$F:$F,"Won")+COUNTIFS(SWISSW!$I:$I,WINS_NO_MIRROR!N$1,SWISSW!$J:$J,WINS_NO_MIRROR!$A26,SWISSW!$F:$F,"Lost")))*IF(ROW()=COLUMN(),0,1)</f>
        <v>1</v>
      </c>
      <c r="O26" s="11">
        <f ca="1">((COUNTIFS(SWISSW!$I:$I,WINS_NO_MIRROR!$A26,SWISSW!$J:$J,WINS_NO_MIRROR!O$1,SWISSW!$F:$F,"Won")+COUNTIFS(SWISSW!$I:$I,WINS_NO_MIRROR!O$1,SWISSW!$J:$J,WINS_NO_MIRROR!$A26,SWISSW!$F:$F,"Lost")))*IF(ROW()=COLUMN(),0,1)</f>
        <v>1</v>
      </c>
      <c r="P26" s="11">
        <f ca="1">((COUNTIFS(SWISSW!$I:$I,WINS_NO_MIRROR!$A26,SWISSW!$J:$J,WINS_NO_MIRROR!P$1,SWISSW!$F:$F,"Won")+COUNTIFS(SWISSW!$I:$I,WINS_NO_MIRROR!P$1,SWISSW!$J:$J,WINS_NO_MIRROR!$A26,SWISSW!$F:$F,"Lost")))*IF(ROW()=COLUMN(),0,1)</f>
        <v>0</v>
      </c>
      <c r="Q26" s="11">
        <f ca="1">((COUNTIFS(SWISSW!$I:$I,WINS_NO_MIRROR!$A26,SWISSW!$J:$J,WINS_NO_MIRROR!Q$1,SWISSW!$F:$F,"Won")+COUNTIFS(SWISSW!$I:$I,WINS_NO_MIRROR!Q$1,SWISSW!$J:$J,WINS_NO_MIRROR!$A26,SWISSW!$F:$F,"Lost")))*IF(ROW()=COLUMN(),0,1)</f>
        <v>0</v>
      </c>
      <c r="R26" s="11">
        <f ca="1">((COUNTIFS(SWISSW!$I:$I,WINS_NO_MIRROR!$A26,SWISSW!$J:$J,WINS_NO_MIRROR!R$1,SWISSW!$F:$F,"Won")+COUNTIFS(SWISSW!$I:$I,WINS_NO_MIRROR!R$1,SWISSW!$J:$J,WINS_NO_MIRROR!$A26,SWISSW!$F:$F,"Lost")))*IF(ROW()=COLUMN(),0,1)</f>
        <v>0</v>
      </c>
      <c r="S26" s="11">
        <f ca="1">((COUNTIFS(SWISSW!$I:$I,WINS_NO_MIRROR!$A26,SWISSW!$J:$J,WINS_NO_MIRROR!S$1,SWISSW!$F:$F,"Won")+COUNTIFS(SWISSW!$I:$I,WINS_NO_MIRROR!S$1,SWISSW!$J:$J,WINS_NO_MIRROR!$A26,SWISSW!$F:$F,"Lost")))*IF(ROW()=COLUMN(),0,1)</f>
        <v>2</v>
      </c>
      <c r="T26" s="11">
        <f ca="1">((COUNTIFS(SWISSW!$I:$I,WINS_NO_MIRROR!$A26,SWISSW!$J:$J,WINS_NO_MIRROR!T$1,SWISSW!$F:$F,"Won")+COUNTIFS(SWISSW!$I:$I,WINS_NO_MIRROR!T$1,SWISSW!$J:$J,WINS_NO_MIRROR!$A26,SWISSW!$F:$F,"Lost")))*IF(ROW()=COLUMN(),0,1)</f>
        <v>2</v>
      </c>
      <c r="U26" s="11">
        <f ca="1">((COUNTIFS(SWISSW!$I:$I,WINS_NO_MIRROR!$A26,SWISSW!$J:$J,WINS_NO_MIRROR!U$1,SWISSW!$F:$F,"Won")+COUNTIFS(SWISSW!$I:$I,WINS_NO_MIRROR!U$1,SWISSW!$J:$J,WINS_NO_MIRROR!$A26,SWISSW!$F:$F,"Lost")))*IF(ROW()=COLUMN(),0,1)</f>
        <v>0</v>
      </c>
      <c r="V26" s="11">
        <f ca="1">((COUNTIFS(SWISSW!$I:$I,WINS_NO_MIRROR!$A26,SWISSW!$J:$J,WINS_NO_MIRROR!V$1,SWISSW!$F:$F,"Won")+COUNTIFS(SWISSW!$I:$I,WINS_NO_MIRROR!V$1,SWISSW!$J:$J,WINS_NO_MIRROR!$A26,SWISSW!$F:$F,"Lost")))*IF(ROW()=COLUMN(),0,1)</f>
        <v>3</v>
      </c>
      <c r="W26" s="11">
        <f ca="1">((COUNTIFS(SWISSW!$I:$I,WINS_NO_MIRROR!$A26,SWISSW!$J:$J,WINS_NO_MIRROR!W$1,SWISSW!$F:$F,"Won")+COUNTIFS(SWISSW!$I:$I,WINS_NO_MIRROR!W$1,SWISSW!$J:$J,WINS_NO_MIRROR!$A26,SWISSW!$F:$F,"Lost")))*IF(ROW()=COLUMN(),0,1)</f>
        <v>0</v>
      </c>
      <c r="X26" s="11">
        <f ca="1">((COUNTIFS(SWISSW!$I:$I,WINS_NO_MIRROR!$A26,SWISSW!$J:$J,WINS_NO_MIRROR!X$1,SWISSW!$F:$F,"Won")+COUNTIFS(SWISSW!$I:$I,WINS_NO_MIRROR!X$1,SWISSW!$J:$J,WINS_NO_MIRROR!$A26,SWISSW!$F:$F,"Lost")))*IF(ROW()=COLUMN(),0,1)</f>
        <v>0</v>
      </c>
      <c r="Y26" s="11">
        <f ca="1">((COUNTIFS(SWISSW!$I:$I,WINS_NO_MIRROR!$A26,SWISSW!$J:$J,WINS_NO_MIRROR!Y$1,SWISSW!$F:$F,"Won")+COUNTIFS(SWISSW!$I:$I,WINS_NO_MIRROR!Y$1,SWISSW!$J:$J,WINS_NO_MIRROR!$A26,SWISSW!$F:$F,"Lost")))*IF(ROW()=COLUMN(),0,1)</f>
        <v>0</v>
      </c>
      <c r="Z26" s="11">
        <f ca="1">((COUNTIFS(SWISSW!$I:$I,WINS_NO_MIRROR!$A26,SWISSW!$J:$J,WINS_NO_MIRROR!Z$1,SWISSW!$F:$F,"Won")+COUNTIFS(SWISSW!$I:$I,WINS_NO_MIRROR!Z$1,SWISSW!$J:$J,WINS_NO_MIRROR!$A26,SWISSW!$F:$F,"Lost")))*IF(ROW()=COLUMN(),0,1)</f>
        <v>0</v>
      </c>
      <c r="AA26" s="11">
        <f ca="1">((COUNTIFS(SWISSW!$I:$I,WINS_NO_MIRROR!$A26,SWISSW!$J:$J,WINS_NO_MIRROR!AA$1,SWISSW!$F:$F,"Won")+COUNTIFS(SWISSW!$I:$I,WINS_NO_MIRROR!AA$1,SWISSW!$J:$J,WINS_NO_MIRROR!$A26,SWISSW!$F:$F,"Lost")))*IF(ROW()=COLUMN(),0,1)</f>
        <v>0</v>
      </c>
      <c r="AB26" s="11">
        <f ca="1">((COUNTIFS(SWISSW!$I:$I,WINS_NO_MIRROR!$A26,SWISSW!$J:$J,WINS_NO_MIRROR!AB$1,SWISSW!$F:$F,"Won")+COUNTIFS(SWISSW!$I:$I,WINS_NO_MIRROR!AB$1,SWISSW!$J:$J,WINS_NO_MIRROR!$A26,SWISSW!$F:$F,"Lost")))*IF(ROW()=COLUMN(),0,1)</f>
        <v>1</v>
      </c>
      <c r="AC26" s="11">
        <f ca="1">((COUNTIFS(SWISSW!$I:$I,WINS_NO_MIRROR!$A26,SWISSW!$J:$J,WINS_NO_MIRROR!AC$1,SWISSW!$F:$F,"Won")+COUNTIFS(SWISSW!$I:$I,WINS_NO_MIRROR!AC$1,SWISSW!$J:$J,WINS_NO_MIRROR!$A26,SWISSW!$F:$F,"Lost")))*IF(ROW()=COLUMN(),0,1)</f>
        <v>0</v>
      </c>
      <c r="AD26" s="11">
        <f ca="1">((COUNTIFS(SWISSW!$I:$I,WINS_NO_MIRROR!$A26,SWISSW!$J:$J,WINS_NO_MIRROR!AD$1,SWISSW!$F:$F,"Won")+COUNTIFS(SWISSW!$I:$I,WINS_NO_MIRROR!AD$1,SWISSW!$J:$J,WINS_NO_MIRROR!$A26,SWISSW!$F:$F,"Lost")))*IF(ROW()=COLUMN(),0,1)</f>
        <v>0</v>
      </c>
      <c r="AE26" s="11">
        <f ca="1">((COUNTIFS(SWISSW!$I:$I,WINS_NO_MIRROR!$A26,SWISSW!$J:$J,WINS_NO_MIRROR!AE$1,SWISSW!$F:$F,"Won")+COUNTIFS(SWISSW!$I:$I,WINS_NO_MIRROR!AE$1,SWISSW!$J:$J,WINS_NO_MIRROR!$A26,SWISSW!$F:$F,"Lost")))*IF(ROW()=COLUMN(),0,1)</f>
        <v>0</v>
      </c>
      <c r="AF26" s="11">
        <f ca="1">((COUNTIFS(SWISSW!$I:$I,WINS_NO_MIRROR!$A26,SWISSW!$J:$J,WINS_NO_MIRROR!AF$1,SWISSW!$F:$F,"Won")+COUNTIFS(SWISSW!$I:$I,WINS_NO_MIRROR!AF$1,SWISSW!$J:$J,WINS_NO_MIRROR!$A26,SWISSW!$F:$F,"Lost")))*IF(ROW()=COLUMN(),0,1)</f>
        <v>0</v>
      </c>
      <c r="AG26" s="11">
        <f ca="1">((COUNTIFS(SWISSW!$I:$I,WINS_NO_MIRROR!$A26,SWISSW!$J:$J,WINS_NO_MIRROR!AG$1,SWISSW!$F:$F,"Won")+COUNTIFS(SWISSW!$I:$I,WINS_NO_MIRROR!AG$1,SWISSW!$J:$J,WINS_NO_MIRROR!$A26,SWISSW!$F:$F,"Lost")))*IF(ROW()=COLUMN(),0,1)</f>
        <v>0</v>
      </c>
      <c r="AH26" s="11">
        <f ca="1">((COUNTIFS(SWISSW!$I:$I,WINS_NO_MIRROR!$A26,SWISSW!$J:$J,WINS_NO_MIRROR!AH$1,SWISSW!$F:$F,"Won")+COUNTIFS(SWISSW!$I:$I,WINS_NO_MIRROR!AH$1,SWISSW!$J:$J,WINS_NO_MIRROR!$A26,SWISSW!$F:$F,"Lost")))*IF(ROW()=COLUMN(),0,1)</f>
        <v>0</v>
      </c>
      <c r="AI26" s="11">
        <f ca="1">((COUNTIFS(SWISSW!$I:$I,WINS_NO_MIRROR!$A26,SWISSW!$J:$J,WINS_NO_MIRROR!AI$1,SWISSW!$F:$F,"Won")+COUNTIFS(SWISSW!$I:$I,WINS_NO_MIRROR!AI$1,SWISSW!$J:$J,WINS_NO_MIRROR!$A26,SWISSW!$F:$F,"Lost")))*IF(ROW()=COLUMN(),0,1)</f>
        <v>0</v>
      </c>
      <c r="AJ26" s="11">
        <f ca="1">((COUNTIFS(SWISSW!$I:$I,WINS_NO_MIRROR!$A26,SWISSW!$J:$J,WINS_NO_MIRROR!AJ$1,SWISSW!$F:$F,"Won")+COUNTIFS(SWISSW!$I:$I,WINS_NO_MIRROR!AJ$1,SWISSW!$J:$J,WINS_NO_MIRROR!$A26,SWISSW!$F:$F,"Lost")))*IF(ROW()=COLUMN(),0,1)</f>
        <v>1</v>
      </c>
      <c r="AK26" s="11">
        <f ca="1">((COUNTIFS(SWISSW!$I:$I,WINS_NO_MIRROR!$A26,SWISSW!$J:$J,WINS_NO_MIRROR!AK$1,SWISSW!$F:$F,"Won")+COUNTIFS(SWISSW!$I:$I,WINS_NO_MIRROR!AK$1,SWISSW!$J:$J,WINS_NO_MIRROR!$A26,SWISSW!$F:$F,"Lost")))*IF(ROW()=COLUMN(),0,1)</f>
        <v>1</v>
      </c>
      <c r="AL26" s="11">
        <f ca="1">((COUNTIFS(SWISSW!$I:$I,WINS_NO_MIRROR!$A26,SWISSW!$J:$J,WINS_NO_MIRROR!AL$1,SWISSW!$F:$F,"Won")+COUNTIFS(SWISSW!$I:$I,WINS_NO_MIRROR!AL$1,SWISSW!$J:$J,WINS_NO_MIRROR!$A26,SWISSW!$F:$F,"Lost")))*IF(ROW()=COLUMN(),0,1)</f>
        <v>0</v>
      </c>
      <c r="AM26" s="11">
        <f ca="1">((COUNTIFS(SWISSW!$I:$I,WINS_NO_MIRROR!$A26,SWISSW!$J:$J,WINS_NO_MIRROR!AM$1,SWISSW!$F:$F,"Won")+COUNTIFS(SWISSW!$I:$I,WINS_NO_MIRROR!AM$1,SWISSW!$J:$J,WINS_NO_MIRROR!$A26,SWISSW!$F:$F,"Lost")))*IF(ROW()=COLUMN(),0,1)</f>
        <v>1</v>
      </c>
      <c r="AN26" s="11">
        <f ca="1">((COUNTIFS(SWISSW!$I:$I,WINS_NO_MIRROR!$A26,SWISSW!$J:$J,WINS_NO_MIRROR!AN$1,SWISSW!$F:$F,"Won")+COUNTIFS(SWISSW!$I:$I,WINS_NO_MIRROR!AN$1,SWISSW!$J:$J,WINS_NO_MIRROR!$A26,SWISSW!$F:$F,"Lost")))*IF(ROW()=COLUMN(),0,1)</f>
        <v>0</v>
      </c>
      <c r="AO26" s="11">
        <f ca="1">((COUNTIFS(SWISSW!$I:$I,WINS_NO_MIRROR!$A26,SWISSW!$J:$J,WINS_NO_MIRROR!AO$1,SWISSW!$F:$F,"Won")+COUNTIFS(SWISSW!$I:$I,WINS_NO_MIRROR!AO$1,SWISSW!$J:$J,WINS_NO_MIRROR!$A26,SWISSW!$F:$F,"Lost")))*IF(ROW()=COLUMN(),0,1)</f>
        <v>0</v>
      </c>
      <c r="AP26" s="11">
        <f ca="1">((COUNTIFS(SWISSW!$I:$I,WINS_NO_MIRROR!$A26,SWISSW!$J:$J,WINS_NO_MIRROR!AP$1,SWISSW!$F:$F,"Won")+COUNTIFS(SWISSW!$I:$I,WINS_NO_MIRROR!AP$1,SWISSW!$J:$J,WINS_NO_MIRROR!$A26,SWISSW!$F:$F,"Lost")))*IF(ROW()=COLUMN(),0,1)</f>
        <v>0</v>
      </c>
      <c r="AQ26" s="11">
        <f ca="1">((COUNTIFS(SWISSW!$I:$I,WINS_NO_MIRROR!$A26,SWISSW!$J:$J,WINS_NO_MIRROR!AQ$1,SWISSW!$F:$F,"Won")+COUNTIFS(SWISSW!$I:$I,WINS_NO_MIRROR!AQ$1,SWISSW!$J:$J,WINS_NO_MIRROR!$A26,SWISSW!$F:$F,"Lost")))*IF(ROW()=COLUMN(),0,1)</f>
        <v>0</v>
      </c>
      <c r="AR26" s="11">
        <f ca="1">((COUNTIFS(SWISSW!$I:$I,WINS_NO_MIRROR!$A26,SWISSW!$J:$J,WINS_NO_MIRROR!AR$1,SWISSW!$F:$F,"Won")+COUNTIFS(SWISSW!$I:$I,WINS_NO_MIRROR!AR$1,SWISSW!$J:$J,WINS_NO_MIRROR!$A26,SWISSW!$F:$F,"Lost")))*IF(ROW()=COLUMN(),0,1)</f>
        <v>0</v>
      </c>
      <c r="AS26" s="11">
        <f ca="1">((COUNTIFS(SWISSW!$I:$I,WINS_NO_MIRROR!$A26,SWISSW!$J:$J,WINS_NO_MIRROR!AS$1,SWISSW!$F:$F,"Won")+COUNTIFS(SWISSW!$I:$I,WINS_NO_MIRROR!AS$1,SWISSW!$J:$J,WINS_NO_MIRROR!$A26,SWISSW!$F:$F,"Lost")))*IF(ROW()=COLUMN(),0,1)</f>
        <v>0</v>
      </c>
      <c r="AT26" s="11">
        <f ca="1">((COUNTIFS(SWISSW!$I:$I,WINS_NO_MIRROR!$A26,SWISSW!$J:$J,WINS_NO_MIRROR!AT$1,SWISSW!$F:$F,"Won")+COUNTIFS(SWISSW!$I:$I,WINS_NO_MIRROR!AT$1,SWISSW!$J:$J,WINS_NO_MIRROR!$A26,SWISSW!$F:$F,"Lost")))*IF(ROW()=COLUMN(),0,1)</f>
        <v>0</v>
      </c>
      <c r="AU26" s="11">
        <f ca="1">((COUNTIFS(SWISSW!$I:$I,WINS_NO_MIRROR!$A26,SWISSW!$J:$J,WINS_NO_MIRROR!AU$1,SWISSW!$F:$F,"Won")+COUNTIFS(SWISSW!$I:$I,WINS_NO_MIRROR!AU$1,SWISSW!$J:$J,WINS_NO_MIRROR!$A26,SWISSW!$F:$F,"Lost")))*IF(ROW()=COLUMN(),0,1)</f>
        <v>0</v>
      </c>
      <c r="AV26" s="11">
        <f ca="1">((COUNTIFS(SWISSW!$I:$I,WINS_NO_MIRROR!$A26,SWISSW!$J:$J,WINS_NO_MIRROR!AV$1,SWISSW!$F:$F,"Won")+COUNTIFS(SWISSW!$I:$I,WINS_NO_MIRROR!AV$1,SWISSW!$J:$J,WINS_NO_MIRROR!$A26,SWISSW!$F:$F,"Lost")))*IF(ROW()=COLUMN(),0,1)</f>
        <v>0</v>
      </c>
      <c r="AW26" s="11">
        <f ca="1">((COUNTIFS(SWISSW!$I:$I,WINS_NO_MIRROR!$A26,SWISSW!$J:$J,WINS_NO_MIRROR!AW$1,SWISSW!$F:$F,"Won")+COUNTIFS(SWISSW!$I:$I,WINS_NO_MIRROR!AW$1,SWISSW!$J:$J,WINS_NO_MIRROR!$A26,SWISSW!$F:$F,"Lost")))*IF(ROW()=COLUMN(),0,1)</f>
        <v>0</v>
      </c>
      <c r="AX26" s="11">
        <f ca="1">((COUNTIFS(SWISSW!$I:$I,WINS_NO_MIRROR!$A26,SWISSW!$J:$J,WINS_NO_MIRROR!AX$1,SWISSW!$F:$F,"Won")+COUNTIFS(SWISSW!$I:$I,WINS_NO_MIRROR!AX$1,SWISSW!$J:$J,WINS_NO_MIRROR!$A26,SWISSW!$F:$F,"Lost")))*IF(ROW()=COLUMN(),0,1)</f>
        <v>0</v>
      </c>
      <c r="AY26" s="11">
        <f ca="1">((COUNTIFS(SWISSW!$I:$I,WINS_NO_MIRROR!$A26,SWISSW!$J:$J,WINS_NO_MIRROR!AY$1,SWISSW!$F:$F,"Won")+COUNTIFS(SWISSW!$I:$I,WINS_NO_MIRROR!AY$1,SWISSW!$J:$J,WINS_NO_MIRROR!$A26,SWISSW!$F:$F,"Lost")))*IF(ROW()=COLUMN(),0,1)</f>
        <v>0</v>
      </c>
      <c r="AZ26" s="11">
        <f ca="1">((COUNTIFS(SWISSW!$I:$I,WINS_NO_MIRROR!$A26,SWISSW!$J:$J,WINS_NO_MIRROR!AZ$1,SWISSW!$F:$F,"Won")+COUNTIFS(SWISSW!$I:$I,WINS_NO_MIRROR!AZ$1,SWISSW!$J:$J,WINS_NO_MIRROR!$A26,SWISSW!$F:$F,"Lost")))*IF(ROW()=COLUMN(),0,1)</f>
        <v>0</v>
      </c>
      <c r="BA26" s="11">
        <f ca="1">((COUNTIFS(SWISSW!$I:$I,WINS_NO_MIRROR!$A26,SWISSW!$J:$J,WINS_NO_MIRROR!BA$1,SWISSW!$F:$F,"Won")+COUNTIFS(SWISSW!$I:$I,WINS_NO_MIRROR!BA$1,SWISSW!$J:$J,WINS_NO_MIRROR!$A26,SWISSW!$F:$F,"Lost")))*IF(ROW()=COLUMN(),0,1)</f>
        <v>0</v>
      </c>
      <c r="BB26" s="11">
        <f ca="1">((COUNTIFS(SWISSW!$I:$I,WINS_NO_MIRROR!$A26,SWISSW!$J:$J,WINS_NO_MIRROR!BB$1,SWISSW!$F:$F,"Won")+COUNTIFS(SWISSW!$I:$I,WINS_NO_MIRROR!BB$1,SWISSW!$J:$J,WINS_NO_MIRROR!$A26,SWISSW!$F:$F,"Lost")))*IF(ROW()=COLUMN(),0,1)</f>
        <v>0</v>
      </c>
      <c r="BC26" s="11">
        <f ca="1">((COUNTIFS(SWISSW!$I:$I,WINS_NO_MIRROR!$A26,SWISSW!$J:$J,WINS_NO_MIRROR!BC$1,SWISSW!$F:$F,"Won")+COUNTIFS(SWISSW!$I:$I,WINS_NO_MIRROR!BC$1,SWISSW!$J:$J,WINS_NO_MIRROR!$A26,SWISSW!$F:$F,"Lost")))*IF(ROW()=COLUMN(),0,1)</f>
        <v>0</v>
      </c>
      <c r="BD26" s="11">
        <f ca="1">((COUNTIFS(SWISSW!$I:$I,WINS_NO_MIRROR!$A26,SWISSW!$J:$J,WINS_NO_MIRROR!BD$1,SWISSW!$F:$F,"Won")+COUNTIFS(SWISSW!$I:$I,WINS_NO_MIRROR!BD$1,SWISSW!$J:$J,WINS_NO_MIRROR!$A26,SWISSW!$F:$F,"Lost")))*IF(ROW()=COLUMN(),0,1)</f>
        <v>0</v>
      </c>
      <c r="BE26" s="11">
        <f ca="1">((COUNTIFS(SWISSW!$I:$I,WINS_NO_MIRROR!$A26,SWISSW!$J:$J,WINS_NO_MIRROR!BE$1,SWISSW!$F:$F,"Won")+COUNTIFS(SWISSW!$I:$I,WINS_NO_MIRROR!BE$1,SWISSW!$J:$J,WINS_NO_MIRROR!$A26,SWISSW!$F:$F,"Lost")))*IF(ROW()=COLUMN(),0,1)</f>
        <v>0</v>
      </c>
      <c r="BF26" s="11">
        <f ca="1">((COUNTIFS(SWISSW!$I:$I,WINS_NO_MIRROR!$A26,SWISSW!$J:$J,WINS_NO_MIRROR!BF$1,SWISSW!$F:$F,"Won")+COUNTIFS(SWISSW!$I:$I,WINS_NO_MIRROR!BF$1,SWISSW!$J:$J,WINS_NO_MIRROR!$A26,SWISSW!$F:$F,"Lost")))*IF(ROW()=COLUMN(),0,1)</f>
        <v>0</v>
      </c>
      <c r="BG26" s="11">
        <f ca="1">((COUNTIFS(SWISSW!$I:$I,WINS_NO_MIRROR!$A26,SWISSW!$J:$J,WINS_NO_MIRROR!BG$1,SWISSW!$F:$F,"Won")+COUNTIFS(SWISSW!$I:$I,WINS_NO_MIRROR!BG$1,SWISSW!$J:$J,WINS_NO_MIRROR!$A26,SWISSW!$F:$F,"Lost")))*IF(ROW()=COLUMN(),0,1)</f>
        <v>0</v>
      </c>
      <c r="BH26" s="11">
        <f ca="1">((COUNTIFS(SWISSW!$I:$I,WINS_NO_MIRROR!$A26,SWISSW!$J:$J,WINS_NO_MIRROR!BH$1,SWISSW!$F:$F,"Won")+COUNTIFS(SWISSW!$I:$I,WINS_NO_MIRROR!BH$1,SWISSW!$J:$J,WINS_NO_MIRROR!$A26,SWISSW!$F:$F,"Lost")))*IF(ROW()=COLUMN(),0,1)</f>
        <v>0</v>
      </c>
      <c r="BI26" s="11">
        <f ca="1">((COUNTIFS(SWISSW!$I:$I,WINS_NO_MIRROR!$A26,SWISSW!$J:$J,WINS_NO_MIRROR!BI$1,SWISSW!$F:$F,"Won")+COUNTIFS(SWISSW!$I:$I,WINS_NO_MIRROR!BI$1,SWISSW!$J:$J,WINS_NO_MIRROR!$A26,SWISSW!$F:$F,"Lost")))*IF(ROW()=COLUMN(),0,1)</f>
        <v>0</v>
      </c>
      <c r="BJ26" s="11">
        <f ca="1">((COUNTIFS(SWISSW!$I:$I,WINS_NO_MIRROR!$A26,SWISSW!$J:$J,WINS_NO_MIRROR!BJ$1,SWISSW!$F:$F,"Won")+COUNTIFS(SWISSW!$I:$I,WINS_NO_MIRROR!BJ$1,SWISSW!$J:$J,WINS_NO_MIRROR!$A26,SWISSW!$F:$F,"Lost")))*IF(ROW()=COLUMN(),0,1)</f>
        <v>0</v>
      </c>
      <c r="BK26" s="11">
        <f ca="1">((COUNTIFS(SWISSW!$I:$I,WINS_NO_MIRROR!$A26,SWISSW!$J:$J,WINS_NO_MIRROR!BK$1,SWISSW!$F:$F,"Won")+COUNTIFS(SWISSW!$I:$I,WINS_NO_MIRROR!BK$1,SWISSW!$J:$J,WINS_NO_MIRROR!$A26,SWISSW!$F:$F,"Lost")))*IF(ROW()=COLUMN(),0,1)</f>
        <v>0</v>
      </c>
      <c r="BL26" s="11">
        <f ca="1">((COUNTIFS(SWISSW!$I:$I,WINS_NO_MIRROR!$A26,SWISSW!$J:$J,WINS_NO_MIRROR!BL$1,SWISSW!$F:$F,"Won")+COUNTIFS(SWISSW!$I:$I,WINS_NO_MIRROR!BL$1,SWISSW!$J:$J,WINS_NO_MIRROR!$A26,SWISSW!$F:$F,"Lost")))*IF(ROW()=COLUMN(),0,1)</f>
        <v>0</v>
      </c>
    </row>
    <row r="27" spans="1:64" ht="55" customHeight="1" x14ac:dyDescent="0.3">
      <c r="A27" s="3" t="str">
        <f ca="1">MATCHUP!A27</f>
        <v>Gruul Ponza</v>
      </c>
      <c r="B27" s="11">
        <f ca="1">((COUNTIFS(SWISSW!$I:$I,WINS_NO_MIRROR!$A27,SWISSW!$J:$J,WINS_NO_MIRROR!B$1,SWISSW!$F:$F,"Won")+COUNTIFS(SWISSW!$I:$I,WINS_NO_MIRROR!B$1,SWISSW!$J:$J,WINS_NO_MIRROR!$A27,SWISSW!$F:$F,"Lost")))*IF(ROW()=COLUMN(),0,1)</f>
        <v>2</v>
      </c>
      <c r="C27" s="11">
        <f ca="1">((COUNTIFS(SWISSW!$I:$I,WINS_NO_MIRROR!$A27,SWISSW!$J:$J,WINS_NO_MIRROR!C$1,SWISSW!$F:$F,"Won")+COUNTIFS(SWISSW!$I:$I,WINS_NO_MIRROR!C$1,SWISSW!$J:$J,WINS_NO_MIRROR!$A27,SWISSW!$F:$F,"Lost")))*IF(ROW()=COLUMN(),0,1)</f>
        <v>2</v>
      </c>
      <c r="D27" s="11">
        <f ca="1">((COUNTIFS(SWISSW!$I:$I,WINS_NO_MIRROR!$A27,SWISSW!$J:$J,WINS_NO_MIRROR!D$1,SWISSW!$F:$F,"Won")+COUNTIFS(SWISSW!$I:$I,WINS_NO_MIRROR!D$1,SWISSW!$J:$J,WINS_NO_MIRROR!$A27,SWISSW!$F:$F,"Lost")))*IF(ROW()=COLUMN(),0,1)</f>
        <v>3</v>
      </c>
      <c r="E27" s="11">
        <f ca="1">((COUNTIFS(SWISSW!$I:$I,WINS_NO_MIRROR!$A27,SWISSW!$J:$J,WINS_NO_MIRROR!E$1,SWISSW!$F:$F,"Won")+COUNTIFS(SWISSW!$I:$I,WINS_NO_MIRROR!E$1,SWISSW!$J:$J,WINS_NO_MIRROR!$A27,SWISSW!$F:$F,"Lost")))*IF(ROW()=COLUMN(),0,1)</f>
        <v>2</v>
      </c>
      <c r="F27" s="11">
        <f ca="1">((COUNTIFS(SWISSW!$I:$I,WINS_NO_MIRROR!$A27,SWISSW!$J:$J,WINS_NO_MIRROR!F$1,SWISSW!$F:$F,"Won")+COUNTIFS(SWISSW!$I:$I,WINS_NO_MIRROR!F$1,SWISSW!$J:$J,WINS_NO_MIRROR!$A27,SWISSW!$F:$F,"Lost")))*IF(ROW()=COLUMN(),0,1)</f>
        <v>0</v>
      </c>
      <c r="G27" s="11">
        <f ca="1">((COUNTIFS(SWISSW!$I:$I,WINS_NO_MIRROR!$A27,SWISSW!$J:$J,WINS_NO_MIRROR!G$1,SWISSW!$F:$F,"Won")+COUNTIFS(SWISSW!$I:$I,WINS_NO_MIRROR!G$1,SWISSW!$J:$J,WINS_NO_MIRROR!$A27,SWISSW!$F:$F,"Lost")))*IF(ROW()=COLUMN(),0,1)</f>
        <v>0</v>
      </c>
      <c r="H27" s="11">
        <f ca="1">((COUNTIFS(SWISSW!$I:$I,WINS_NO_MIRROR!$A27,SWISSW!$J:$J,WINS_NO_MIRROR!H$1,SWISSW!$F:$F,"Won")+COUNTIFS(SWISSW!$I:$I,WINS_NO_MIRROR!H$1,SWISSW!$J:$J,WINS_NO_MIRROR!$A27,SWISSW!$F:$F,"Lost")))*IF(ROW()=COLUMN(),0,1)</f>
        <v>2</v>
      </c>
      <c r="I27" s="11">
        <f ca="1">((COUNTIFS(SWISSW!$I:$I,WINS_NO_MIRROR!$A27,SWISSW!$J:$J,WINS_NO_MIRROR!I$1,SWISSW!$F:$F,"Won")+COUNTIFS(SWISSW!$I:$I,WINS_NO_MIRROR!I$1,SWISSW!$J:$J,WINS_NO_MIRROR!$A27,SWISSW!$F:$F,"Lost")))*IF(ROW()=COLUMN(),0,1)</f>
        <v>0</v>
      </c>
      <c r="J27" s="11">
        <f ca="1">((COUNTIFS(SWISSW!$I:$I,WINS_NO_MIRROR!$A27,SWISSW!$J:$J,WINS_NO_MIRROR!J$1,SWISSW!$F:$F,"Won")+COUNTIFS(SWISSW!$I:$I,WINS_NO_MIRROR!J$1,SWISSW!$J:$J,WINS_NO_MIRROR!$A27,SWISSW!$F:$F,"Lost")))*IF(ROW()=COLUMN(),0,1)</f>
        <v>1</v>
      </c>
      <c r="K27" s="11">
        <f ca="1">((COUNTIFS(SWISSW!$I:$I,WINS_NO_MIRROR!$A27,SWISSW!$J:$J,WINS_NO_MIRROR!K$1,SWISSW!$F:$F,"Won")+COUNTIFS(SWISSW!$I:$I,WINS_NO_MIRROR!K$1,SWISSW!$J:$J,WINS_NO_MIRROR!$A27,SWISSW!$F:$F,"Lost")))*IF(ROW()=COLUMN(),0,1)</f>
        <v>1</v>
      </c>
      <c r="L27" s="11">
        <f ca="1">((COUNTIFS(SWISSW!$I:$I,WINS_NO_MIRROR!$A27,SWISSW!$J:$J,WINS_NO_MIRROR!L$1,SWISSW!$F:$F,"Won")+COUNTIFS(SWISSW!$I:$I,WINS_NO_MIRROR!L$1,SWISSW!$J:$J,WINS_NO_MIRROR!$A27,SWISSW!$F:$F,"Lost")))*IF(ROW()=COLUMN(),0,1)</f>
        <v>1</v>
      </c>
      <c r="M27" s="11">
        <f ca="1">((COUNTIFS(SWISSW!$I:$I,WINS_NO_MIRROR!$A27,SWISSW!$J:$J,WINS_NO_MIRROR!M$1,SWISSW!$F:$F,"Won")+COUNTIFS(SWISSW!$I:$I,WINS_NO_MIRROR!M$1,SWISSW!$J:$J,WINS_NO_MIRROR!$A27,SWISSW!$F:$F,"Lost")))*IF(ROW()=COLUMN(),0,1)</f>
        <v>1</v>
      </c>
      <c r="N27" s="11">
        <f ca="1">((COUNTIFS(SWISSW!$I:$I,WINS_NO_MIRROR!$A27,SWISSW!$J:$J,WINS_NO_MIRROR!N$1,SWISSW!$F:$F,"Won")+COUNTIFS(SWISSW!$I:$I,WINS_NO_MIRROR!N$1,SWISSW!$J:$J,WINS_NO_MIRROR!$A27,SWISSW!$F:$F,"Lost")))*IF(ROW()=COLUMN(),0,1)</f>
        <v>0</v>
      </c>
      <c r="O27" s="11">
        <f ca="1">((COUNTIFS(SWISSW!$I:$I,WINS_NO_MIRROR!$A27,SWISSW!$J:$J,WINS_NO_MIRROR!O$1,SWISSW!$F:$F,"Won")+COUNTIFS(SWISSW!$I:$I,WINS_NO_MIRROR!O$1,SWISSW!$J:$J,WINS_NO_MIRROR!$A27,SWISSW!$F:$F,"Lost")))*IF(ROW()=COLUMN(),0,1)</f>
        <v>1</v>
      </c>
      <c r="P27" s="11">
        <f ca="1">((COUNTIFS(SWISSW!$I:$I,WINS_NO_MIRROR!$A27,SWISSW!$J:$J,WINS_NO_MIRROR!P$1,SWISSW!$F:$F,"Won")+COUNTIFS(SWISSW!$I:$I,WINS_NO_MIRROR!P$1,SWISSW!$J:$J,WINS_NO_MIRROR!$A27,SWISSW!$F:$F,"Lost")))*IF(ROW()=COLUMN(),0,1)</f>
        <v>0</v>
      </c>
      <c r="Q27" s="11">
        <f ca="1">((COUNTIFS(SWISSW!$I:$I,WINS_NO_MIRROR!$A27,SWISSW!$J:$J,WINS_NO_MIRROR!Q$1,SWISSW!$F:$F,"Won")+COUNTIFS(SWISSW!$I:$I,WINS_NO_MIRROR!Q$1,SWISSW!$J:$J,WINS_NO_MIRROR!$A27,SWISSW!$F:$F,"Lost")))*IF(ROW()=COLUMN(),0,1)</f>
        <v>0</v>
      </c>
      <c r="R27" s="11">
        <f ca="1">((COUNTIFS(SWISSW!$I:$I,WINS_NO_MIRROR!$A27,SWISSW!$J:$J,WINS_NO_MIRROR!R$1,SWISSW!$F:$F,"Won")+COUNTIFS(SWISSW!$I:$I,WINS_NO_MIRROR!R$1,SWISSW!$J:$J,WINS_NO_MIRROR!$A27,SWISSW!$F:$F,"Lost")))*IF(ROW()=COLUMN(),0,1)</f>
        <v>0</v>
      </c>
      <c r="S27" s="11">
        <f ca="1">((COUNTIFS(SWISSW!$I:$I,WINS_NO_MIRROR!$A27,SWISSW!$J:$J,WINS_NO_MIRROR!S$1,SWISSW!$F:$F,"Won")+COUNTIFS(SWISSW!$I:$I,WINS_NO_MIRROR!S$1,SWISSW!$J:$J,WINS_NO_MIRROR!$A27,SWISSW!$F:$F,"Lost")))*IF(ROW()=COLUMN(),0,1)</f>
        <v>0</v>
      </c>
      <c r="T27" s="11">
        <f ca="1">((COUNTIFS(SWISSW!$I:$I,WINS_NO_MIRROR!$A27,SWISSW!$J:$J,WINS_NO_MIRROR!T$1,SWISSW!$F:$F,"Won")+COUNTIFS(SWISSW!$I:$I,WINS_NO_MIRROR!T$1,SWISSW!$J:$J,WINS_NO_MIRROR!$A27,SWISSW!$F:$F,"Lost")))*IF(ROW()=COLUMN(),0,1)</f>
        <v>0</v>
      </c>
      <c r="U27" s="11">
        <f ca="1">((COUNTIFS(SWISSW!$I:$I,WINS_NO_MIRROR!$A27,SWISSW!$J:$J,WINS_NO_MIRROR!U$1,SWISSW!$F:$F,"Won")+COUNTIFS(SWISSW!$I:$I,WINS_NO_MIRROR!U$1,SWISSW!$J:$J,WINS_NO_MIRROR!$A27,SWISSW!$F:$F,"Lost")))*IF(ROW()=COLUMN(),0,1)</f>
        <v>1</v>
      </c>
      <c r="V27" s="11">
        <f ca="1">((COUNTIFS(SWISSW!$I:$I,WINS_NO_MIRROR!$A27,SWISSW!$J:$J,WINS_NO_MIRROR!V$1,SWISSW!$F:$F,"Won")+COUNTIFS(SWISSW!$I:$I,WINS_NO_MIRROR!V$1,SWISSW!$J:$J,WINS_NO_MIRROR!$A27,SWISSW!$F:$F,"Lost")))*IF(ROW()=COLUMN(),0,1)</f>
        <v>0</v>
      </c>
      <c r="W27" s="11">
        <f ca="1">((COUNTIFS(SWISSW!$I:$I,WINS_NO_MIRROR!$A27,SWISSW!$J:$J,WINS_NO_MIRROR!W$1,SWISSW!$F:$F,"Won")+COUNTIFS(SWISSW!$I:$I,WINS_NO_MIRROR!W$1,SWISSW!$J:$J,WINS_NO_MIRROR!$A27,SWISSW!$F:$F,"Lost")))*IF(ROW()=COLUMN(),0,1)</f>
        <v>0</v>
      </c>
      <c r="X27" s="11">
        <f ca="1">((COUNTIFS(SWISSW!$I:$I,WINS_NO_MIRROR!$A27,SWISSW!$J:$J,WINS_NO_MIRROR!X$1,SWISSW!$F:$F,"Won")+COUNTIFS(SWISSW!$I:$I,WINS_NO_MIRROR!X$1,SWISSW!$J:$J,WINS_NO_MIRROR!$A27,SWISSW!$F:$F,"Lost")))*IF(ROW()=COLUMN(),0,1)</f>
        <v>0</v>
      </c>
      <c r="Y27" s="11">
        <f ca="1">((COUNTIFS(SWISSW!$I:$I,WINS_NO_MIRROR!$A27,SWISSW!$J:$J,WINS_NO_MIRROR!Y$1,SWISSW!$F:$F,"Won")+COUNTIFS(SWISSW!$I:$I,WINS_NO_MIRROR!Y$1,SWISSW!$J:$J,WINS_NO_MIRROR!$A27,SWISSW!$F:$F,"Lost")))*IF(ROW()=COLUMN(),0,1)</f>
        <v>0</v>
      </c>
      <c r="Z27" s="11">
        <f ca="1">((COUNTIFS(SWISSW!$I:$I,WINS_NO_MIRROR!$A27,SWISSW!$J:$J,WINS_NO_MIRROR!Z$1,SWISSW!$F:$F,"Won")+COUNTIFS(SWISSW!$I:$I,WINS_NO_MIRROR!Z$1,SWISSW!$J:$J,WINS_NO_MIRROR!$A27,SWISSW!$F:$F,"Lost")))*IF(ROW()=COLUMN(),0,1)</f>
        <v>1</v>
      </c>
      <c r="AA27" s="11">
        <f ca="1">((COUNTIFS(SWISSW!$I:$I,WINS_NO_MIRROR!$A27,SWISSW!$J:$J,WINS_NO_MIRROR!AA$1,SWISSW!$F:$F,"Won")+COUNTIFS(SWISSW!$I:$I,WINS_NO_MIRROR!AA$1,SWISSW!$J:$J,WINS_NO_MIRROR!$A27,SWISSW!$F:$F,"Lost")))*IF(ROW()=COLUMN(),0,1)</f>
        <v>0</v>
      </c>
      <c r="AB27" s="11">
        <f ca="1">((COUNTIFS(SWISSW!$I:$I,WINS_NO_MIRROR!$A27,SWISSW!$J:$J,WINS_NO_MIRROR!AB$1,SWISSW!$F:$F,"Won")+COUNTIFS(SWISSW!$I:$I,WINS_NO_MIRROR!AB$1,SWISSW!$J:$J,WINS_NO_MIRROR!$A27,SWISSW!$F:$F,"Lost")))*IF(ROW()=COLUMN(),0,1)</f>
        <v>0</v>
      </c>
      <c r="AC27" s="11">
        <f ca="1">((COUNTIFS(SWISSW!$I:$I,WINS_NO_MIRROR!$A27,SWISSW!$J:$J,WINS_NO_MIRROR!AC$1,SWISSW!$F:$F,"Won")+COUNTIFS(SWISSW!$I:$I,WINS_NO_MIRROR!AC$1,SWISSW!$J:$J,WINS_NO_MIRROR!$A27,SWISSW!$F:$F,"Lost")))*IF(ROW()=COLUMN(),0,1)</f>
        <v>1</v>
      </c>
      <c r="AD27" s="11">
        <f ca="1">((COUNTIFS(SWISSW!$I:$I,WINS_NO_MIRROR!$A27,SWISSW!$J:$J,WINS_NO_MIRROR!AD$1,SWISSW!$F:$F,"Won")+COUNTIFS(SWISSW!$I:$I,WINS_NO_MIRROR!AD$1,SWISSW!$J:$J,WINS_NO_MIRROR!$A27,SWISSW!$F:$F,"Lost")))*IF(ROW()=COLUMN(),0,1)</f>
        <v>0</v>
      </c>
      <c r="AE27" s="11">
        <f ca="1">((COUNTIFS(SWISSW!$I:$I,WINS_NO_MIRROR!$A27,SWISSW!$J:$J,WINS_NO_MIRROR!AE$1,SWISSW!$F:$F,"Won")+COUNTIFS(SWISSW!$I:$I,WINS_NO_MIRROR!AE$1,SWISSW!$J:$J,WINS_NO_MIRROR!$A27,SWISSW!$F:$F,"Lost")))*IF(ROW()=COLUMN(),0,1)</f>
        <v>1</v>
      </c>
      <c r="AF27" s="11">
        <f ca="1">((COUNTIFS(SWISSW!$I:$I,WINS_NO_MIRROR!$A27,SWISSW!$J:$J,WINS_NO_MIRROR!AF$1,SWISSW!$F:$F,"Won")+COUNTIFS(SWISSW!$I:$I,WINS_NO_MIRROR!AF$1,SWISSW!$J:$J,WINS_NO_MIRROR!$A27,SWISSW!$F:$F,"Lost")))*IF(ROW()=COLUMN(),0,1)</f>
        <v>0</v>
      </c>
      <c r="AG27" s="11">
        <f ca="1">((COUNTIFS(SWISSW!$I:$I,WINS_NO_MIRROR!$A27,SWISSW!$J:$J,WINS_NO_MIRROR!AG$1,SWISSW!$F:$F,"Won")+COUNTIFS(SWISSW!$I:$I,WINS_NO_MIRROR!AG$1,SWISSW!$J:$J,WINS_NO_MIRROR!$A27,SWISSW!$F:$F,"Lost")))*IF(ROW()=COLUMN(),0,1)</f>
        <v>0</v>
      </c>
      <c r="AH27" s="11">
        <f ca="1">((COUNTIFS(SWISSW!$I:$I,WINS_NO_MIRROR!$A27,SWISSW!$J:$J,WINS_NO_MIRROR!AH$1,SWISSW!$F:$F,"Won")+COUNTIFS(SWISSW!$I:$I,WINS_NO_MIRROR!AH$1,SWISSW!$J:$J,WINS_NO_MIRROR!$A27,SWISSW!$F:$F,"Lost")))*IF(ROW()=COLUMN(),0,1)</f>
        <v>0</v>
      </c>
      <c r="AI27" s="11">
        <f ca="1">((COUNTIFS(SWISSW!$I:$I,WINS_NO_MIRROR!$A27,SWISSW!$J:$J,WINS_NO_MIRROR!AI$1,SWISSW!$F:$F,"Won")+COUNTIFS(SWISSW!$I:$I,WINS_NO_MIRROR!AI$1,SWISSW!$J:$J,WINS_NO_MIRROR!$A27,SWISSW!$F:$F,"Lost")))*IF(ROW()=COLUMN(),0,1)</f>
        <v>0</v>
      </c>
      <c r="AJ27" s="11">
        <f ca="1">((COUNTIFS(SWISSW!$I:$I,WINS_NO_MIRROR!$A27,SWISSW!$J:$J,WINS_NO_MIRROR!AJ$1,SWISSW!$F:$F,"Won")+COUNTIFS(SWISSW!$I:$I,WINS_NO_MIRROR!AJ$1,SWISSW!$J:$J,WINS_NO_MIRROR!$A27,SWISSW!$F:$F,"Lost")))*IF(ROW()=COLUMN(),0,1)</f>
        <v>0</v>
      </c>
      <c r="AK27" s="11">
        <f ca="1">((COUNTIFS(SWISSW!$I:$I,WINS_NO_MIRROR!$A27,SWISSW!$J:$J,WINS_NO_MIRROR!AK$1,SWISSW!$F:$F,"Won")+COUNTIFS(SWISSW!$I:$I,WINS_NO_MIRROR!AK$1,SWISSW!$J:$J,WINS_NO_MIRROR!$A27,SWISSW!$F:$F,"Lost")))*IF(ROW()=COLUMN(),0,1)</f>
        <v>0</v>
      </c>
      <c r="AL27" s="11">
        <f ca="1">((COUNTIFS(SWISSW!$I:$I,WINS_NO_MIRROR!$A27,SWISSW!$J:$J,WINS_NO_MIRROR!AL$1,SWISSW!$F:$F,"Won")+COUNTIFS(SWISSW!$I:$I,WINS_NO_MIRROR!AL$1,SWISSW!$J:$J,WINS_NO_MIRROR!$A27,SWISSW!$F:$F,"Lost")))*IF(ROW()=COLUMN(),0,1)</f>
        <v>0</v>
      </c>
      <c r="AM27" s="11">
        <f ca="1">((COUNTIFS(SWISSW!$I:$I,WINS_NO_MIRROR!$A27,SWISSW!$J:$J,WINS_NO_MIRROR!AM$1,SWISSW!$F:$F,"Won")+COUNTIFS(SWISSW!$I:$I,WINS_NO_MIRROR!AM$1,SWISSW!$J:$J,WINS_NO_MIRROR!$A27,SWISSW!$F:$F,"Lost")))*IF(ROW()=COLUMN(),0,1)</f>
        <v>0</v>
      </c>
      <c r="AN27" s="11">
        <f ca="1">((COUNTIFS(SWISSW!$I:$I,WINS_NO_MIRROR!$A27,SWISSW!$J:$J,WINS_NO_MIRROR!AN$1,SWISSW!$F:$F,"Won")+COUNTIFS(SWISSW!$I:$I,WINS_NO_MIRROR!AN$1,SWISSW!$J:$J,WINS_NO_MIRROR!$A27,SWISSW!$F:$F,"Lost")))*IF(ROW()=COLUMN(),0,1)</f>
        <v>0</v>
      </c>
      <c r="AO27" s="11">
        <f ca="1">((COUNTIFS(SWISSW!$I:$I,WINS_NO_MIRROR!$A27,SWISSW!$J:$J,WINS_NO_MIRROR!AO$1,SWISSW!$F:$F,"Won")+COUNTIFS(SWISSW!$I:$I,WINS_NO_MIRROR!AO$1,SWISSW!$J:$J,WINS_NO_MIRROR!$A27,SWISSW!$F:$F,"Lost")))*IF(ROW()=COLUMN(),0,1)</f>
        <v>0</v>
      </c>
      <c r="AP27" s="11">
        <f ca="1">((COUNTIFS(SWISSW!$I:$I,WINS_NO_MIRROR!$A27,SWISSW!$J:$J,WINS_NO_MIRROR!AP$1,SWISSW!$F:$F,"Won")+COUNTIFS(SWISSW!$I:$I,WINS_NO_MIRROR!AP$1,SWISSW!$J:$J,WINS_NO_MIRROR!$A27,SWISSW!$F:$F,"Lost")))*IF(ROW()=COLUMN(),0,1)</f>
        <v>0</v>
      </c>
      <c r="AQ27" s="11">
        <f ca="1">((COUNTIFS(SWISSW!$I:$I,WINS_NO_MIRROR!$A27,SWISSW!$J:$J,WINS_NO_MIRROR!AQ$1,SWISSW!$F:$F,"Won")+COUNTIFS(SWISSW!$I:$I,WINS_NO_MIRROR!AQ$1,SWISSW!$J:$J,WINS_NO_MIRROR!$A27,SWISSW!$F:$F,"Lost")))*IF(ROW()=COLUMN(),0,1)</f>
        <v>0</v>
      </c>
      <c r="AR27" s="11">
        <f ca="1">((COUNTIFS(SWISSW!$I:$I,WINS_NO_MIRROR!$A27,SWISSW!$J:$J,WINS_NO_MIRROR!AR$1,SWISSW!$F:$F,"Won")+COUNTIFS(SWISSW!$I:$I,WINS_NO_MIRROR!AR$1,SWISSW!$J:$J,WINS_NO_MIRROR!$A27,SWISSW!$F:$F,"Lost")))*IF(ROW()=COLUMN(),0,1)</f>
        <v>0</v>
      </c>
      <c r="AS27" s="11">
        <f ca="1">((COUNTIFS(SWISSW!$I:$I,WINS_NO_MIRROR!$A27,SWISSW!$J:$J,WINS_NO_MIRROR!AS$1,SWISSW!$F:$F,"Won")+COUNTIFS(SWISSW!$I:$I,WINS_NO_MIRROR!AS$1,SWISSW!$J:$J,WINS_NO_MIRROR!$A27,SWISSW!$F:$F,"Lost")))*IF(ROW()=COLUMN(),0,1)</f>
        <v>0</v>
      </c>
      <c r="AT27" s="11">
        <f ca="1">((COUNTIFS(SWISSW!$I:$I,WINS_NO_MIRROR!$A27,SWISSW!$J:$J,WINS_NO_MIRROR!AT$1,SWISSW!$F:$F,"Won")+COUNTIFS(SWISSW!$I:$I,WINS_NO_MIRROR!AT$1,SWISSW!$J:$J,WINS_NO_MIRROR!$A27,SWISSW!$F:$F,"Lost")))*IF(ROW()=COLUMN(),0,1)</f>
        <v>0</v>
      </c>
      <c r="AU27" s="11">
        <f ca="1">((COUNTIFS(SWISSW!$I:$I,WINS_NO_MIRROR!$A27,SWISSW!$J:$J,WINS_NO_MIRROR!AU$1,SWISSW!$F:$F,"Won")+COUNTIFS(SWISSW!$I:$I,WINS_NO_MIRROR!AU$1,SWISSW!$J:$J,WINS_NO_MIRROR!$A27,SWISSW!$F:$F,"Lost")))*IF(ROW()=COLUMN(),0,1)</f>
        <v>0</v>
      </c>
      <c r="AV27" s="11">
        <f ca="1">((COUNTIFS(SWISSW!$I:$I,WINS_NO_MIRROR!$A27,SWISSW!$J:$J,WINS_NO_MIRROR!AV$1,SWISSW!$F:$F,"Won")+COUNTIFS(SWISSW!$I:$I,WINS_NO_MIRROR!AV$1,SWISSW!$J:$J,WINS_NO_MIRROR!$A27,SWISSW!$F:$F,"Lost")))*IF(ROW()=COLUMN(),0,1)</f>
        <v>0</v>
      </c>
      <c r="AW27" s="11">
        <f ca="1">((COUNTIFS(SWISSW!$I:$I,WINS_NO_MIRROR!$A27,SWISSW!$J:$J,WINS_NO_MIRROR!AW$1,SWISSW!$F:$F,"Won")+COUNTIFS(SWISSW!$I:$I,WINS_NO_MIRROR!AW$1,SWISSW!$J:$J,WINS_NO_MIRROR!$A27,SWISSW!$F:$F,"Lost")))*IF(ROW()=COLUMN(),0,1)</f>
        <v>1</v>
      </c>
      <c r="AX27" s="11">
        <f ca="1">((COUNTIFS(SWISSW!$I:$I,WINS_NO_MIRROR!$A27,SWISSW!$J:$J,WINS_NO_MIRROR!AX$1,SWISSW!$F:$F,"Won")+COUNTIFS(SWISSW!$I:$I,WINS_NO_MIRROR!AX$1,SWISSW!$J:$J,WINS_NO_MIRROR!$A27,SWISSW!$F:$F,"Lost")))*IF(ROW()=COLUMN(),0,1)</f>
        <v>0</v>
      </c>
      <c r="AY27" s="11">
        <f ca="1">((COUNTIFS(SWISSW!$I:$I,WINS_NO_MIRROR!$A27,SWISSW!$J:$J,WINS_NO_MIRROR!AY$1,SWISSW!$F:$F,"Won")+COUNTIFS(SWISSW!$I:$I,WINS_NO_MIRROR!AY$1,SWISSW!$J:$J,WINS_NO_MIRROR!$A27,SWISSW!$F:$F,"Lost")))*IF(ROW()=COLUMN(),0,1)</f>
        <v>0</v>
      </c>
      <c r="AZ27" s="11">
        <f ca="1">((COUNTIFS(SWISSW!$I:$I,WINS_NO_MIRROR!$A27,SWISSW!$J:$J,WINS_NO_MIRROR!AZ$1,SWISSW!$F:$F,"Won")+COUNTIFS(SWISSW!$I:$I,WINS_NO_MIRROR!AZ$1,SWISSW!$J:$J,WINS_NO_MIRROR!$A27,SWISSW!$F:$F,"Lost")))*IF(ROW()=COLUMN(),0,1)</f>
        <v>0</v>
      </c>
      <c r="BA27" s="11">
        <f ca="1">((COUNTIFS(SWISSW!$I:$I,WINS_NO_MIRROR!$A27,SWISSW!$J:$J,WINS_NO_MIRROR!BA$1,SWISSW!$F:$F,"Won")+COUNTIFS(SWISSW!$I:$I,WINS_NO_MIRROR!BA$1,SWISSW!$J:$J,WINS_NO_MIRROR!$A27,SWISSW!$F:$F,"Lost")))*IF(ROW()=COLUMN(),0,1)</f>
        <v>0</v>
      </c>
      <c r="BB27" s="11">
        <f ca="1">((COUNTIFS(SWISSW!$I:$I,WINS_NO_MIRROR!$A27,SWISSW!$J:$J,WINS_NO_MIRROR!BB$1,SWISSW!$F:$F,"Won")+COUNTIFS(SWISSW!$I:$I,WINS_NO_MIRROR!BB$1,SWISSW!$J:$J,WINS_NO_MIRROR!$A27,SWISSW!$F:$F,"Lost")))*IF(ROW()=COLUMN(),0,1)</f>
        <v>0</v>
      </c>
      <c r="BC27" s="11">
        <f ca="1">((COUNTIFS(SWISSW!$I:$I,WINS_NO_MIRROR!$A27,SWISSW!$J:$J,WINS_NO_MIRROR!BC$1,SWISSW!$F:$F,"Won")+COUNTIFS(SWISSW!$I:$I,WINS_NO_MIRROR!BC$1,SWISSW!$J:$J,WINS_NO_MIRROR!$A27,SWISSW!$F:$F,"Lost")))*IF(ROW()=COLUMN(),0,1)</f>
        <v>0</v>
      </c>
      <c r="BD27" s="11">
        <f ca="1">((COUNTIFS(SWISSW!$I:$I,WINS_NO_MIRROR!$A27,SWISSW!$J:$J,WINS_NO_MIRROR!BD$1,SWISSW!$F:$F,"Won")+COUNTIFS(SWISSW!$I:$I,WINS_NO_MIRROR!BD$1,SWISSW!$J:$J,WINS_NO_MIRROR!$A27,SWISSW!$F:$F,"Lost")))*IF(ROW()=COLUMN(),0,1)</f>
        <v>0</v>
      </c>
      <c r="BE27" s="11">
        <f ca="1">((COUNTIFS(SWISSW!$I:$I,WINS_NO_MIRROR!$A27,SWISSW!$J:$J,WINS_NO_MIRROR!BE$1,SWISSW!$F:$F,"Won")+COUNTIFS(SWISSW!$I:$I,WINS_NO_MIRROR!BE$1,SWISSW!$J:$J,WINS_NO_MIRROR!$A27,SWISSW!$F:$F,"Lost")))*IF(ROW()=COLUMN(),0,1)</f>
        <v>0</v>
      </c>
      <c r="BF27" s="11">
        <f ca="1">((COUNTIFS(SWISSW!$I:$I,WINS_NO_MIRROR!$A27,SWISSW!$J:$J,WINS_NO_MIRROR!BF$1,SWISSW!$F:$F,"Won")+COUNTIFS(SWISSW!$I:$I,WINS_NO_MIRROR!BF$1,SWISSW!$J:$J,WINS_NO_MIRROR!$A27,SWISSW!$F:$F,"Lost")))*IF(ROW()=COLUMN(),0,1)</f>
        <v>0</v>
      </c>
      <c r="BG27" s="11">
        <f ca="1">((COUNTIFS(SWISSW!$I:$I,WINS_NO_MIRROR!$A27,SWISSW!$J:$J,WINS_NO_MIRROR!BG$1,SWISSW!$F:$F,"Won")+COUNTIFS(SWISSW!$I:$I,WINS_NO_MIRROR!BG$1,SWISSW!$J:$J,WINS_NO_MIRROR!$A27,SWISSW!$F:$F,"Lost")))*IF(ROW()=COLUMN(),0,1)</f>
        <v>0</v>
      </c>
      <c r="BH27" s="11">
        <f ca="1">((COUNTIFS(SWISSW!$I:$I,WINS_NO_MIRROR!$A27,SWISSW!$J:$J,WINS_NO_MIRROR!BH$1,SWISSW!$F:$F,"Won")+COUNTIFS(SWISSW!$I:$I,WINS_NO_MIRROR!BH$1,SWISSW!$J:$J,WINS_NO_MIRROR!$A27,SWISSW!$F:$F,"Lost")))*IF(ROW()=COLUMN(),0,1)</f>
        <v>0</v>
      </c>
      <c r="BI27" s="11">
        <f ca="1">((COUNTIFS(SWISSW!$I:$I,WINS_NO_MIRROR!$A27,SWISSW!$J:$J,WINS_NO_MIRROR!BI$1,SWISSW!$F:$F,"Won")+COUNTIFS(SWISSW!$I:$I,WINS_NO_MIRROR!BI$1,SWISSW!$J:$J,WINS_NO_MIRROR!$A27,SWISSW!$F:$F,"Lost")))*IF(ROW()=COLUMN(),0,1)</f>
        <v>0</v>
      </c>
      <c r="BJ27" s="11">
        <f ca="1">((COUNTIFS(SWISSW!$I:$I,WINS_NO_MIRROR!$A27,SWISSW!$J:$J,WINS_NO_MIRROR!BJ$1,SWISSW!$F:$F,"Won")+COUNTIFS(SWISSW!$I:$I,WINS_NO_MIRROR!BJ$1,SWISSW!$J:$J,WINS_NO_MIRROR!$A27,SWISSW!$F:$F,"Lost")))*IF(ROW()=COLUMN(),0,1)</f>
        <v>0</v>
      </c>
      <c r="BK27" s="11">
        <f ca="1">((COUNTIFS(SWISSW!$I:$I,WINS_NO_MIRROR!$A27,SWISSW!$J:$J,WINS_NO_MIRROR!BK$1,SWISSW!$F:$F,"Won")+COUNTIFS(SWISSW!$I:$I,WINS_NO_MIRROR!BK$1,SWISSW!$J:$J,WINS_NO_MIRROR!$A27,SWISSW!$F:$F,"Lost")))*IF(ROW()=COLUMN(),0,1)</f>
        <v>0</v>
      </c>
      <c r="BL27" s="11">
        <f ca="1">((COUNTIFS(SWISSW!$I:$I,WINS_NO_MIRROR!$A27,SWISSW!$J:$J,WINS_NO_MIRROR!BL$1,SWISSW!$F:$F,"Won")+COUNTIFS(SWISSW!$I:$I,WINS_NO_MIRROR!BL$1,SWISSW!$J:$J,WINS_NO_MIRROR!$A27,SWISSW!$F:$F,"Lost")))*IF(ROW()=COLUMN(),0,1)</f>
        <v>0</v>
      </c>
    </row>
    <row r="28" spans="1:64" ht="55" customHeight="1" x14ac:dyDescent="0.3">
      <c r="A28" s="3" t="str">
        <f ca="1">MATCHUP!A28</f>
        <v>Dimir Snacker</v>
      </c>
      <c r="B28" s="11">
        <f ca="1">((COUNTIFS(SWISSW!$I:$I,WINS_NO_MIRROR!$A28,SWISSW!$J:$J,WINS_NO_MIRROR!B$1,SWISSW!$F:$F,"Won")+COUNTIFS(SWISSW!$I:$I,WINS_NO_MIRROR!B$1,SWISSW!$J:$J,WINS_NO_MIRROR!$A28,SWISSW!$F:$F,"Lost")))*IF(ROW()=COLUMN(),0,1)</f>
        <v>4</v>
      </c>
      <c r="C28" s="11">
        <f ca="1">((COUNTIFS(SWISSW!$I:$I,WINS_NO_MIRROR!$A28,SWISSW!$J:$J,WINS_NO_MIRROR!C$1,SWISSW!$F:$F,"Won")+COUNTIFS(SWISSW!$I:$I,WINS_NO_MIRROR!C$1,SWISSW!$J:$J,WINS_NO_MIRROR!$A28,SWISSW!$F:$F,"Lost")))*IF(ROW()=COLUMN(),0,1)</f>
        <v>3</v>
      </c>
      <c r="D28" s="11">
        <f ca="1">((COUNTIFS(SWISSW!$I:$I,WINS_NO_MIRROR!$A28,SWISSW!$J:$J,WINS_NO_MIRROR!D$1,SWISSW!$F:$F,"Won")+COUNTIFS(SWISSW!$I:$I,WINS_NO_MIRROR!D$1,SWISSW!$J:$J,WINS_NO_MIRROR!$A28,SWISSW!$F:$F,"Lost")))*IF(ROW()=COLUMN(),0,1)</f>
        <v>1</v>
      </c>
      <c r="E28" s="11">
        <f ca="1">((COUNTIFS(SWISSW!$I:$I,WINS_NO_MIRROR!$A28,SWISSW!$J:$J,WINS_NO_MIRROR!E$1,SWISSW!$F:$F,"Won")+COUNTIFS(SWISSW!$I:$I,WINS_NO_MIRROR!E$1,SWISSW!$J:$J,WINS_NO_MIRROR!$A28,SWISSW!$F:$F,"Lost")))*IF(ROW()=COLUMN(),0,1)</f>
        <v>1</v>
      </c>
      <c r="F28" s="11">
        <f ca="1">((COUNTIFS(SWISSW!$I:$I,WINS_NO_MIRROR!$A28,SWISSW!$J:$J,WINS_NO_MIRROR!F$1,SWISSW!$F:$F,"Won")+COUNTIFS(SWISSW!$I:$I,WINS_NO_MIRROR!F$1,SWISSW!$J:$J,WINS_NO_MIRROR!$A28,SWISSW!$F:$F,"Lost")))*IF(ROW()=COLUMN(),0,1)</f>
        <v>0</v>
      </c>
      <c r="G28" s="11">
        <f ca="1">((COUNTIFS(SWISSW!$I:$I,WINS_NO_MIRROR!$A28,SWISSW!$J:$J,WINS_NO_MIRROR!G$1,SWISSW!$F:$F,"Won")+COUNTIFS(SWISSW!$I:$I,WINS_NO_MIRROR!G$1,SWISSW!$J:$J,WINS_NO_MIRROR!$A28,SWISSW!$F:$F,"Lost")))*IF(ROW()=COLUMN(),0,1)</f>
        <v>2</v>
      </c>
      <c r="H28" s="11">
        <f ca="1">((COUNTIFS(SWISSW!$I:$I,WINS_NO_MIRROR!$A28,SWISSW!$J:$J,WINS_NO_MIRROR!H$1,SWISSW!$F:$F,"Won")+COUNTIFS(SWISSW!$I:$I,WINS_NO_MIRROR!H$1,SWISSW!$J:$J,WINS_NO_MIRROR!$A28,SWISSW!$F:$F,"Lost")))*IF(ROW()=COLUMN(),0,1)</f>
        <v>0</v>
      </c>
      <c r="I28" s="11">
        <f ca="1">((COUNTIFS(SWISSW!$I:$I,WINS_NO_MIRROR!$A28,SWISSW!$J:$J,WINS_NO_MIRROR!I$1,SWISSW!$F:$F,"Won")+COUNTIFS(SWISSW!$I:$I,WINS_NO_MIRROR!I$1,SWISSW!$J:$J,WINS_NO_MIRROR!$A28,SWISSW!$F:$F,"Lost")))*IF(ROW()=COLUMN(),0,1)</f>
        <v>0</v>
      </c>
      <c r="J28" s="11">
        <f ca="1">((COUNTIFS(SWISSW!$I:$I,WINS_NO_MIRROR!$A28,SWISSW!$J:$J,WINS_NO_MIRROR!J$1,SWISSW!$F:$F,"Won")+COUNTIFS(SWISSW!$I:$I,WINS_NO_MIRROR!J$1,SWISSW!$J:$J,WINS_NO_MIRROR!$A28,SWISSW!$F:$F,"Lost")))*IF(ROW()=COLUMN(),0,1)</f>
        <v>0</v>
      </c>
      <c r="K28" s="11">
        <f ca="1">((COUNTIFS(SWISSW!$I:$I,WINS_NO_MIRROR!$A28,SWISSW!$J:$J,WINS_NO_MIRROR!K$1,SWISSW!$F:$F,"Won")+COUNTIFS(SWISSW!$I:$I,WINS_NO_MIRROR!K$1,SWISSW!$J:$J,WINS_NO_MIRROR!$A28,SWISSW!$F:$F,"Lost")))*IF(ROW()=COLUMN(),0,1)</f>
        <v>0</v>
      </c>
      <c r="L28" s="11">
        <f ca="1">((COUNTIFS(SWISSW!$I:$I,WINS_NO_MIRROR!$A28,SWISSW!$J:$J,WINS_NO_MIRROR!L$1,SWISSW!$F:$F,"Won")+COUNTIFS(SWISSW!$I:$I,WINS_NO_MIRROR!L$1,SWISSW!$J:$J,WINS_NO_MIRROR!$A28,SWISSW!$F:$F,"Lost")))*IF(ROW()=COLUMN(),0,1)</f>
        <v>1</v>
      </c>
      <c r="M28" s="11">
        <f ca="1">((COUNTIFS(SWISSW!$I:$I,WINS_NO_MIRROR!$A28,SWISSW!$J:$J,WINS_NO_MIRROR!M$1,SWISSW!$F:$F,"Won")+COUNTIFS(SWISSW!$I:$I,WINS_NO_MIRROR!M$1,SWISSW!$J:$J,WINS_NO_MIRROR!$A28,SWISSW!$F:$F,"Lost")))*IF(ROW()=COLUMN(),0,1)</f>
        <v>0</v>
      </c>
      <c r="N28" s="11">
        <f ca="1">((COUNTIFS(SWISSW!$I:$I,WINS_NO_MIRROR!$A28,SWISSW!$J:$J,WINS_NO_MIRROR!N$1,SWISSW!$F:$F,"Won")+COUNTIFS(SWISSW!$I:$I,WINS_NO_MIRROR!N$1,SWISSW!$J:$J,WINS_NO_MIRROR!$A28,SWISSW!$F:$F,"Lost")))*IF(ROW()=COLUMN(),0,1)</f>
        <v>0</v>
      </c>
      <c r="O28" s="11">
        <f ca="1">((COUNTIFS(SWISSW!$I:$I,WINS_NO_MIRROR!$A28,SWISSW!$J:$J,WINS_NO_MIRROR!O$1,SWISSW!$F:$F,"Won")+COUNTIFS(SWISSW!$I:$I,WINS_NO_MIRROR!O$1,SWISSW!$J:$J,WINS_NO_MIRROR!$A28,SWISSW!$F:$F,"Lost")))*IF(ROW()=COLUMN(),0,1)</f>
        <v>0</v>
      </c>
      <c r="P28" s="11">
        <f ca="1">((COUNTIFS(SWISSW!$I:$I,WINS_NO_MIRROR!$A28,SWISSW!$J:$J,WINS_NO_MIRROR!P$1,SWISSW!$F:$F,"Won")+COUNTIFS(SWISSW!$I:$I,WINS_NO_MIRROR!P$1,SWISSW!$J:$J,WINS_NO_MIRROR!$A28,SWISSW!$F:$F,"Lost")))*IF(ROW()=COLUMN(),0,1)</f>
        <v>1</v>
      </c>
      <c r="Q28" s="11">
        <f ca="1">((COUNTIFS(SWISSW!$I:$I,WINS_NO_MIRROR!$A28,SWISSW!$J:$J,WINS_NO_MIRROR!Q$1,SWISSW!$F:$F,"Won")+COUNTIFS(SWISSW!$I:$I,WINS_NO_MIRROR!Q$1,SWISSW!$J:$J,WINS_NO_MIRROR!$A28,SWISSW!$F:$F,"Lost")))*IF(ROW()=COLUMN(),0,1)</f>
        <v>0</v>
      </c>
      <c r="R28" s="11">
        <f ca="1">((COUNTIFS(SWISSW!$I:$I,WINS_NO_MIRROR!$A28,SWISSW!$J:$J,WINS_NO_MIRROR!R$1,SWISSW!$F:$F,"Won")+COUNTIFS(SWISSW!$I:$I,WINS_NO_MIRROR!R$1,SWISSW!$J:$J,WINS_NO_MIRROR!$A28,SWISSW!$F:$F,"Lost")))*IF(ROW()=COLUMN(),0,1)</f>
        <v>0</v>
      </c>
      <c r="S28" s="11">
        <f ca="1">((COUNTIFS(SWISSW!$I:$I,WINS_NO_MIRROR!$A28,SWISSW!$J:$J,WINS_NO_MIRROR!S$1,SWISSW!$F:$F,"Won")+COUNTIFS(SWISSW!$I:$I,WINS_NO_MIRROR!S$1,SWISSW!$J:$J,WINS_NO_MIRROR!$A28,SWISSW!$F:$F,"Lost")))*IF(ROW()=COLUMN(),0,1)</f>
        <v>1</v>
      </c>
      <c r="T28" s="11">
        <f ca="1">((COUNTIFS(SWISSW!$I:$I,WINS_NO_MIRROR!$A28,SWISSW!$J:$J,WINS_NO_MIRROR!T$1,SWISSW!$F:$F,"Won")+COUNTIFS(SWISSW!$I:$I,WINS_NO_MIRROR!T$1,SWISSW!$J:$J,WINS_NO_MIRROR!$A28,SWISSW!$F:$F,"Lost")))*IF(ROW()=COLUMN(),0,1)</f>
        <v>0</v>
      </c>
      <c r="U28" s="11">
        <f ca="1">((COUNTIFS(SWISSW!$I:$I,WINS_NO_MIRROR!$A28,SWISSW!$J:$J,WINS_NO_MIRROR!U$1,SWISSW!$F:$F,"Won")+COUNTIFS(SWISSW!$I:$I,WINS_NO_MIRROR!U$1,SWISSW!$J:$J,WINS_NO_MIRROR!$A28,SWISSW!$F:$F,"Lost")))*IF(ROW()=COLUMN(),0,1)</f>
        <v>0</v>
      </c>
      <c r="V28" s="11">
        <f ca="1">((COUNTIFS(SWISSW!$I:$I,WINS_NO_MIRROR!$A28,SWISSW!$J:$J,WINS_NO_MIRROR!V$1,SWISSW!$F:$F,"Won")+COUNTIFS(SWISSW!$I:$I,WINS_NO_MIRROR!V$1,SWISSW!$J:$J,WINS_NO_MIRROR!$A28,SWISSW!$F:$F,"Lost")))*IF(ROW()=COLUMN(),0,1)</f>
        <v>1</v>
      </c>
      <c r="W28" s="11">
        <f ca="1">((COUNTIFS(SWISSW!$I:$I,WINS_NO_MIRROR!$A28,SWISSW!$J:$J,WINS_NO_MIRROR!W$1,SWISSW!$F:$F,"Won")+COUNTIFS(SWISSW!$I:$I,WINS_NO_MIRROR!W$1,SWISSW!$J:$J,WINS_NO_MIRROR!$A28,SWISSW!$F:$F,"Lost")))*IF(ROW()=COLUMN(),0,1)</f>
        <v>1</v>
      </c>
      <c r="X28" s="11">
        <f ca="1">((COUNTIFS(SWISSW!$I:$I,WINS_NO_MIRROR!$A28,SWISSW!$J:$J,WINS_NO_MIRROR!X$1,SWISSW!$F:$F,"Won")+COUNTIFS(SWISSW!$I:$I,WINS_NO_MIRROR!X$1,SWISSW!$J:$J,WINS_NO_MIRROR!$A28,SWISSW!$F:$F,"Lost")))*IF(ROW()=COLUMN(),0,1)</f>
        <v>0</v>
      </c>
      <c r="Y28" s="11">
        <f ca="1">((COUNTIFS(SWISSW!$I:$I,WINS_NO_MIRROR!$A28,SWISSW!$J:$J,WINS_NO_MIRROR!Y$1,SWISSW!$F:$F,"Won")+COUNTIFS(SWISSW!$I:$I,WINS_NO_MIRROR!Y$1,SWISSW!$J:$J,WINS_NO_MIRROR!$A28,SWISSW!$F:$F,"Lost")))*IF(ROW()=COLUMN(),0,1)</f>
        <v>0</v>
      </c>
      <c r="Z28" s="11">
        <f ca="1">((COUNTIFS(SWISSW!$I:$I,WINS_NO_MIRROR!$A28,SWISSW!$J:$J,WINS_NO_MIRROR!Z$1,SWISSW!$F:$F,"Won")+COUNTIFS(SWISSW!$I:$I,WINS_NO_MIRROR!Z$1,SWISSW!$J:$J,WINS_NO_MIRROR!$A28,SWISSW!$F:$F,"Lost")))*IF(ROW()=COLUMN(),0,1)</f>
        <v>0</v>
      </c>
      <c r="AA28" s="11">
        <f ca="1">((COUNTIFS(SWISSW!$I:$I,WINS_NO_MIRROR!$A28,SWISSW!$J:$J,WINS_NO_MIRROR!AA$1,SWISSW!$F:$F,"Won")+COUNTIFS(SWISSW!$I:$I,WINS_NO_MIRROR!AA$1,SWISSW!$J:$J,WINS_NO_MIRROR!$A28,SWISSW!$F:$F,"Lost")))*IF(ROW()=COLUMN(),0,1)</f>
        <v>0</v>
      </c>
      <c r="AB28" s="11">
        <f ca="1">((COUNTIFS(SWISSW!$I:$I,WINS_NO_MIRROR!$A28,SWISSW!$J:$J,WINS_NO_MIRROR!AB$1,SWISSW!$F:$F,"Won")+COUNTIFS(SWISSW!$I:$I,WINS_NO_MIRROR!AB$1,SWISSW!$J:$J,WINS_NO_MIRROR!$A28,SWISSW!$F:$F,"Lost")))*IF(ROW()=COLUMN(),0,1)</f>
        <v>0</v>
      </c>
      <c r="AC28" s="11">
        <f ca="1">((COUNTIFS(SWISSW!$I:$I,WINS_NO_MIRROR!$A28,SWISSW!$J:$J,WINS_NO_MIRROR!AC$1,SWISSW!$F:$F,"Won")+COUNTIFS(SWISSW!$I:$I,WINS_NO_MIRROR!AC$1,SWISSW!$J:$J,WINS_NO_MIRROR!$A28,SWISSW!$F:$F,"Lost")))*IF(ROW()=COLUMN(),0,1)</f>
        <v>0</v>
      </c>
      <c r="AD28" s="11">
        <f ca="1">((COUNTIFS(SWISSW!$I:$I,WINS_NO_MIRROR!$A28,SWISSW!$J:$J,WINS_NO_MIRROR!AD$1,SWISSW!$F:$F,"Won")+COUNTIFS(SWISSW!$I:$I,WINS_NO_MIRROR!AD$1,SWISSW!$J:$J,WINS_NO_MIRROR!$A28,SWISSW!$F:$F,"Lost")))*IF(ROW()=COLUMN(),0,1)</f>
        <v>0</v>
      </c>
      <c r="AE28" s="11">
        <f ca="1">((COUNTIFS(SWISSW!$I:$I,WINS_NO_MIRROR!$A28,SWISSW!$J:$J,WINS_NO_MIRROR!AE$1,SWISSW!$F:$F,"Won")+COUNTIFS(SWISSW!$I:$I,WINS_NO_MIRROR!AE$1,SWISSW!$J:$J,WINS_NO_MIRROR!$A28,SWISSW!$F:$F,"Lost")))*IF(ROW()=COLUMN(),0,1)</f>
        <v>0</v>
      </c>
      <c r="AF28" s="11">
        <f ca="1">((COUNTIFS(SWISSW!$I:$I,WINS_NO_MIRROR!$A28,SWISSW!$J:$J,WINS_NO_MIRROR!AF$1,SWISSW!$F:$F,"Won")+COUNTIFS(SWISSW!$I:$I,WINS_NO_MIRROR!AF$1,SWISSW!$J:$J,WINS_NO_MIRROR!$A28,SWISSW!$F:$F,"Lost")))*IF(ROW()=COLUMN(),0,1)</f>
        <v>0</v>
      </c>
      <c r="AG28" s="11">
        <f ca="1">((COUNTIFS(SWISSW!$I:$I,WINS_NO_MIRROR!$A28,SWISSW!$J:$J,WINS_NO_MIRROR!AG$1,SWISSW!$F:$F,"Won")+COUNTIFS(SWISSW!$I:$I,WINS_NO_MIRROR!AG$1,SWISSW!$J:$J,WINS_NO_MIRROR!$A28,SWISSW!$F:$F,"Lost")))*IF(ROW()=COLUMN(),0,1)</f>
        <v>0</v>
      </c>
      <c r="AH28" s="11">
        <f ca="1">((COUNTIFS(SWISSW!$I:$I,WINS_NO_MIRROR!$A28,SWISSW!$J:$J,WINS_NO_MIRROR!AH$1,SWISSW!$F:$F,"Won")+COUNTIFS(SWISSW!$I:$I,WINS_NO_MIRROR!AH$1,SWISSW!$J:$J,WINS_NO_MIRROR!$A28,SWISSW!$F:$F,"Lost")))*IF(ROW()=COLUMN(),0,1)</f>
        <v>1</v>
      </c>
      <c r="AI28" s="11">
        <f ca="1">((COUNTIFS(SWISSW!$I:$I,WINS_NO_MIRROR!$A28,SWISSW!$J:$J,WINS_NO_MIRROR!AI$1,SWISSW!$F:$F,"Won")+COUNTIFS(SWISSW!$I:$I,WINS_NO_MIRROR!AI$1,SWISSW!$J:$J,WINS_NO_MIRROR!$A28,SWISSW!$F:$F,"Lost")))*IF(ROW()=COLUMN(),0,1)</f>
        <v>0</v>
      </c>
      <c r="AJ28" s="11">
        <f ca="1">((COUNTIFS(SWISSW!$I:$I,WINS_NO_MIRROR!$A28,SWISSW!$J:$J,WINS_NO_MIRROR!AJ$1,SWISSW!$F:$F,"Won")+COUNTIFS(SWISSW!$I:$I,WINS_NO_MIRROR!AJ$1,SWISSW!$J:$J,WINS_NO_MIRROR!$A28,SWISSW!$F:$F,"Lost")))*IF(ROW()=COLUMN(),0,1)</f>
        <v>0</v>
      </c>
      <c r="AK28" s="11">
        <f ca="1">((COUNTIFS(SWISSW!$I:$I,WINS_NO_MIRROR!$A28,SWISSW!$J:$J,WINS_NO_MIRROR!AK$1,SWISSW!$F:$F,"Won")+COUNTIFS(SWISSW!$I:$I,WINS_NO_MIRROR!AK$1,SWISSW!$J:$J,WINS_NO_MIRROR!$A28,SWISSW!$F:$F,"Lost")))*IF(ROW()=COLUMN(),0,1)</f>
        <v>0</v>
      </c>
      <c r="AL28" s="11">
        <f ca="1">((COUNTIFS(SWISSW!$I:$I,WINS_NO_MIRROR!$A28,SWISSW!$J:$J,WINS_NO_MIRROR!AL$1,SWISSW!$F:$F,"Won")+COUNTIFS(SWISSW!$I:$I,WINS_NO_MIRROR!AL$1,SWISSW!$J:$J,WINS_NO_MIRROR!$A28,SWISSW!$F:$F,"Lost")))*IF(ROW()=COLUMN(),0,1)</f>
        <v>0</v>
      </c>
      <c r="AM28" s="11">
        <f ca="1">((COUNTIFS(SWISSW!$I:$I,WINS_NO_MIRROR!$A28,SWISSW!$J:$J,WINS_NO_MIRROR!AM$1,SWISSW!$F:$F,"Won")+COUNTIFS(SWISSW!$I:$I,WINS_NO_MIRROR!AM$1,SWISSW!$J:$J,WINS_NO_MIRROR!$A28,SWISSW!$F:$F,"Lost")))*IF(ROW()=COLUMN(),0,1)</f>
        <v>0</v>
      </c>
      <c r="AN28" s="11">
        <f ca="1">((COUNTIFS(SWISSW!$I:$I,WINS_NO_MIRROR!$A28,SWISSW!$J:$J,WINS_NO_MIRROR!AN$1,SWISSW!$F:$F,"Won")+COUNTIFS(SWISSW!$I:$I,WINS_NO_MIRROR!AN$1,SWISSW!$J:$J,WINS_NO_MIRROR!$A28,SWISSW!$F:$F,"Lost")))*IF(ROW()=COLUMN(),0,1)</f>
        <v>0</v>
      </c>
      <c r="AO28" s="11">
        <f ca="1">((COUNTIFS(SWISSW!$I:$I,WINS_NO_MIRROR!$A28,SWISSW!$J:$J,WINS_NO_MIRROR!AO$1,SWISSW!$F:$F,"Won")+COUNTIFS(SWISSW!$I:$I,WINS_NO_MIRROR!AO$1,SWISSW!$J:$J,WINS_NO_MIRROR!$A28,SWISSW!$F:$F,"Lost")))*IF(ROW()=COLUMN(),0,1)</f>
        <v>0</v>
      </c>
      <c r="AP28" s="11">
        <f ca="1">((COUNTIFS(SWISSW!$I:$I,WINS_NO_MIRROR!$A28,SWISSW!$J:$J,WINS_NO_MIRROR!AP$1,SWISSW!$F:$F,"Won")+COUNTIFS(SWISSW!$I:$I,WINS_NO_MIRROR!AP$1,SWISSW!$J:$J,WINS_NO_MIRROR!$A28,SWISSW!$F:$F,"Lost")))*IF(ROW()=COLUMN(),0,1)</f>
        <v>1</v>
      </c>
      <c r="AQ28" s="11">
        <f ca="1">((COUNTIFS(SWISSW!$I:$I,WINS_NO_MIRROR!$A28,SWISSW!$J:$J,WINS_NO_MIRROR!AQ$1,SWISSW!$F:$F,"Won")+COUNTIFS(SWISSW!$I:$I,WINS_NO_MIRROR!AQ$1,SWISSW!$J:$J,WINS_NO_MIRROR!$A28,SWISSW!$F:$F,"Lost")))*IF(ROW()=COLUMN(),0,1)</f>
        <v>0</v>
      </c>
      <c r="AR28" s="11">
        <f ca="1">((COUNTIFS(SWISSW!$I:$I,WINS_NO_MIRROR!$A28,SWISSW!$J:$J,WINS_NO_MIRROR!AR$1,SWISSW!$F:$F,"Won")+COUNTIFS(SWISSW!$I:$I,WINS_NO_MIRROR!AR$1,SWISSW!$J:$J,WINS_NO_MIRROR!$A28,SWISSW!$F:$F,"Lost")))*IF(ROW()=COLUMN(),0,1)</f>
        <v>0</v>
      </c>
      <c r="AS28" s="11">
        <f ca="1">((COUNTIFS(SWISSW!$I:$I,WINS_NO_MIRROR!$A28,SWISSW!$J:$J,WINS_NO_MIRROR!AS$1,SWISSW!$F:$F,"Won")+COUNTIFS(SWISSW!$I:$I,WINS_NO_MIRROR!AS$1,SWISSW!$J:$J,WINS_NO_MIRROR!$A28,SWISSW!$F:$F,"Lost")))*IF(ROW()=COLUMN(),0,1)</f>
        <v>0</v>
      </c>
      <c r="AT28" s="11">
        <f ca="1">((COUNTIFS(SWISSW!$I:$I,WINS_NO_MIRROR!$A28,SWISSW!$J:$J,WINS_NO_MIRROR!AT$1,SWISSW!$F:$F,"Won")+COUNTIFS(SWISSW!$I:$I,WINS_NO_MIRROR!AT$1,SWISSW!$J:$J,WINS_NO_MIRROR!$A28,SWISSW!$F:$F,"Lost")))*IF(ROW()=COLUMN(),0,1)</f>
        <v>0</v>
      </c>
      <c r="AU28" s="11">
        <f ca="1">((COUNTIFS(SWISSW!$I:$I,WINS_NO_MIRROR!$A28,SWISSW!$J:$J,WINS_NO_MIRROR!AU$1,SWISSW!$F:$F,"Won")+COUNTIFS(SWISSW!$I:$I,WINS_NO_MIRROR!AU$1,SWISSW!$J:$J,WINS_NO_MIRROR!$A28,SWISSW!$F:$F,"Lost")))*IF(ROW()=COLUMN(),0,1)</f>
        <v>0</v>
      </c>
      <c r="AV28" s="11">
        <f ca="1">((COUNTIFS(SWISSW!$I:$I,WINS_NO_MIRROR!$A28,SWISSW!$J:$J,WINS_NO_MIRROR!AV$1,SWISSW!$F:$F,"Won")+COUNTIFS(SWISSW!$I:$I,WINS_NO_MIRROR!AV$1,SWISSW!$J:$J,WINS_NO_MIRROR!$A28,SWISSW!$F:$F,"Lost")))*IF(ROW()=COLUMN(),0,1)</f>
        <v>0</v>
      </c>
      <c r="AW28" s="11">
        <f ca="1">((COUNTIFS(SWISSW!$I:$I,WINS_NO_MIRROR!$A28,SWISSW!$J:$J,WINS_NO_MIRROR!AW$1,SWISSW!$F:$F,"Won")+COUNTIFS(SWISSW!$I:$I,WINS_NO_MIRROR!AW$1,SWISSW!$J:$J,WINS_NO_MIRROR!$A28,SWISSW!$F:$F,"Lost")))*IF(ROW()=COLUMN(),0,1)</f>
        <v>0</v>
      </c>
      <c r="AX28" s="11">
        <f ca="1">((COUNTIFS(SWISSW!$I:$I,WINS_NO_MIRROR!$A28,SWISSW!$J:$J,WINS_NO_MIRROR!AX$1,SWISSW!$F:$F,"Won")+COUNTIFS(SWISSW!$I:$I,WINS_NO_MIRROR!AX$1,SWISSW!$J:$J,WINS_NO_MIRROR!$A28,SWISSW!$F:$F,"Lost")))*IF(ROW()=COLUMN(),0,1)</f>
        <v>0</v>
      </c>
      <c r="AY28" s="11">
        <f ca="1">((COUNTIFS(SWISSW!$I:$I,WINS_NO_MIRROR!$A28,SWISSW!$J:$J,WINS_NO_MIRROR!AY$1,SWISSW!$F:$F,"Won")+COUNTIFS(SWISSW!$I:$I,WINS_NO_MIRROR!AY$1,SWISSW!$J:$J,WINS_NO_MIRROR!$A28,SWISSW!$F:$F,"Lost")))*IF(ROW()=COLUMN(),0,1)</f>
        <v>0</v>
      </c>
      <c r="AZ28" s="11">
        <f ca="1">((COUNTIFS(SWISSW!$I:$I,WINS_NO_MIRROR!$A28,SWISSW!$J:$J,WINS_NO_MIRROR!AZ$1,SWISSW!$F:$F,"Won")+COUNTIFS(SWISSW!$I:$I,WINS_NO_MIRROR!AZ$1,SWISSW!$J:$J,WINS_NO_MIRROR!$A28,SWISSW!$F:$F,"Lost")))*IF(ROW()=COLUMN(),0,1)</f>
        <v>0</v>
      </c>
      <c r="BA28" s="11">
        <f ca="1">((COUNTIFS(SWISSW!$I:$I,WINS_NO_MIRROR!$A28,SWISSW!$J:$J,WINS_NO_MIRROR!BA$1,SWISSW!$F:$F,"Won")+COUNTIFS(SWISSW!$I:$I,WINS_NO_MIRROR!BA$1,SWISSW!$J:$J,WINS_NO_MIRROR!$A28,SWISSW!$F:$F,"Lost")))*IF(ROW()=COLUMN(),0,1)</f>
        <v>0</v>
      </c>
      <c r="BB28" s="11">
        <f ca="1">((COUNTIFS(SWISSW!$I:$I,WINS_NO_MIRROR!$A28,SWISSW!$J:$J,WINS_NO_MIRROR!BB$1,SWISSW!$F:$F,"Won")+COUNTIFS(SWISSW!$I:$I,WINS_NO_MIRROR!BB$1,SWISSW!$J:$J,WINS_NO_MIRROR!$A28,SWISSW!$F:$F,"Lost")))*IF(ROW()=COLUMN(),0,1)</f>
        <v>0</v>
      </c>
      <c r="BC28" s="11">
        <f ca="1">((COUNTIFS(SWISSW!$I:$I,WINS_NO_MIRROR!$A28,SWISSW!$J:$J,WINS_NO_MIRROR!BC$1,SWISSW!$F:$F,"Won")+COUNTIFS(SWISSW!$I:$I,WINS_NO_MIRROR!BC$1,SWISSW!$J:$J,WINS_NO_MIRROR!$A28,SWISSW!$F:$F,"Lost")))*IF(ROW()=COLUMN(),0,1)</f>
        <v>0</v>
      </c>
      <c r="BD28" s="11">
        <f ca="1">((COUNTIFS(SWISSW!$I:$I,WINS_NO_MIRROR!$A28,SWISSW!$J:$J,WINS_NO_MIRROR!BD$1,SWISSW!$F:$F,"Won")+COUNTIFS(SWISSW!$I:$I,WINS_NO_MIRROR!BD$1,SWISSW!$J:$J,WINS_NO_MIRROR!$A28,SWISSW!$F:$F,"Lost")))*IF(ROW()=COLUMN(),0,1)</f>
        <v>0</v>
      </c>
      <c r="BE28" s="11">
        <f ca="1">((COUNTIFS(SWISSW!$I:$I,WINS_NO_MIRROR!$A28,SWISSW!$J:$J,WINS_NO_MIRROR!BE$1,SWISSW!$F:$F,"Won")+COUNTIFS(SWISSW!$I:$I,WINS_NO_MIRROR!BE$1,SWISSW!$J:$J,WINS_NO_MIRROR!$A28,SWISSW!$F:$F,"Lost")))*IF(ROW()=COLUMN(),0,1)</f>
        <v>0</v>
      </c>
      <c r="BF28" s="11">
        <f ca="1">((COUNTIFS(SWISSW!$I:$I,WINS_NO_MIRROR!$A28,SWISSW!$J:$J,WINS_NO_MIRROR!BF$1,SWISSW!$F:$F,"Won")+COUNTIFS(SWISSW!$I:$I,WINS_NO_MIRROR!BF$1,SWISSW!$J:$J,WINS_NO_MIRROR!$A28,SWISSW!$F:$F,"Lost")))*IF(ROW()=COLUMN(),0,1)</f>
        <v>0</v>
      </c>
      <c r="BG28" s="11">
        <f ca="1">((COUNTIFS(SWISSW!$I:$I,WINS_NO_MIRROR!$A28,SWISSW!$J:$J,WINS_NO_MIRROR!BG$1,SWISSW!$F:$F,"Won")+COUNTIFS(SWISSW!$I:$I,WINS_NO_MIRROR!BG$1,SWISSW!$J:$J,WINS_NO_MIRROR!$A28,SWISSW!$F:$F,"Lost")))*IF(ROW()=COLUMN(),0,1)</f>
        <v>0</v>
      </c>
      <c r="BH28" s="11">
        <f ca="1">((COUNTIFS(SWISSW!$I:$I,WINS_NO_MIRROR!$A28,SWISSW!$J:$J,WINS_NO_MIRROR!BH$1,SWISSW!$F:$F,"Won")+COUNTIFS(SWISSW!$I:$I,WINS_NO_MIRROR!BH$1,SWISSW!$J:$J,WINS_NO_MIRROR!$A28,SWISSW!$F:$F,"Lost")))*IF(ROW()=COLUMN(),0,1)</f>
        <v>0</v>
      </c>
      <c r="BI28" s="11">
        <f ca="1">((COUNTIFS(SWISSW!$I:$I,WINS_NO_MIRROR!$A28,SWISSW!$J:$J,WINS_NO_MIRROR!BI$1,SWISSW!$F:$F,"Won")+COUNTIFS(SWISSW!$I:$I,WINS_NO_MIRROR!BI$1,SWISSW!$J:$J,WINS_NO_MIRROR!$A28,SWISSW!$F:$F,"Lost")))*IF(ROW()=COLUMN(),0,1)</f>
        <v>0</v>
      </c>
      <c r="BJ28" s="11">
        <f ca="1">((COUNTIFS(SWISSW!$I:$I,WINS_NO_MIRROR!$A28,SWISSW!$J:$J,WINS_NO_MIRROR!BJ$1,SWISSW!$F:$F,"Won")+COUNTIFS(SWISSW!$I:$I,WINS_NO_MIRROR!BJ$1,SWISSW!$J:$J,WINS_NO_MIRROR!$A28,SWISSW!$F:$F,"Lost")))*IF(ROW()=COLUMN(),0,1)</f>
        <v>0</v>
      </c>
      <c r="BK28" s="11">
        <f ca="1">((COUNTIFS(SWISSW!$I:$I,WINS_NO_MIRROR!$A28,SWISSW!$J:$J,WINS_NO_MIRROR!BK$1,SWISSW!$F:$F,"Won")+COUNTIFS(SWISSW!$I:$I,WINS_NO_MIRROR!BK$1,SWISSW!$J:$J,WINS_NO_MIRROR!$A28,SWISSW!$F:$F,"Lost")))*IF(ROW()=COLUMN(),0,1)</f>
        <v>0</v>
      </c>
      <c r="BL28" s="11">
        <f ca="1">((COUNTIFS(SWISSW!$I:$I,WINS_NO_MIRROR!$A28,SWISSW!$J:$J,WINS_NO_MIRROR!BL$1,SWISSW!$F:$F,"Won")+COUNTIFS(SWISSW!$I:$I,WINS_NO_MIRROR!BL$1,SWISSW!$J:$J,WINS_NO_MIRROR!$A28,SWISSW!$F:$F,"Lost")))*IF(ROW()=COLUMN(),0,1)</f>
        <v>0</v>
      </c>
    </row>
    <row r="29" spans="1:64" ht="55" customHeight="1" x14ac:dyDescent="0.3">
      <c r="A29" s="3" t="str">
        <f ca="1">MATCHUP!A29</f>
        <v>Caw Gate</v>
      </c>
      <c r="B29" s="11">
        <f ca="1">((COUNTIFS(SWISSW!$I:$I,WINS_NO_MIRROR!$A29,SWISSW!$J:$J,WINS_NO_MIRROR!B$1,SWISSW!$F:$F,"Won")+COUNTIFS(SWISSW!$I:$I,WINS_NO_MIRROR!B$1,SWISSW!$J:$J,WINS_NO_MIRROR!$A29,SWISSW!$F:$F,"Lost")))*IF(ROW()=COLUMN(),0,1)</f>
        <v>5</v>
      </c>
      <c r="C29" s="11">
        <f ca="1">((COUNTIFS(SWISSW!$I:$I,WINS_NO_MIRROR!$A29,SWISSW!$J:$J,WINS_NO_MIRROR!C$1,SWISSW!$F:$F,"Won")+COUNTIFS(SWISSW!$I:$I,WINS_NO_MIRROR!C$1,SWISSW!$J:$J,WINS_NO_MIRROR!$A29,SWISSW!$F:$F,"Lost")))*IF(ROW()=COLUMN(),0,1)</f>
        <v>3</v>
      </c>
      <c r="D29" s="11">
        <f ca="1">((COUNTIFS(SWISSW!$I:$I,WINS_NO_MIRROR!$A29,SWISSW!$J:$J,WINS_NO_MIRROR!D$1,SWISSW!$F:$F,"Won")+COUNTIFS(SWISSW!$I:$I,WINS_NO_MIRROR!D$1,SWISSW!$J:$J,WINS_NO_MIRROR!$A29,SWISSW!$F:$F,"Lost")))*IF(ROW()=COLUMN(),0,1)</f>
        <v>1</v>
      </c>
      <c r="E29" s="11">
        <f ca="1">((COUNTIFS(SWISSW!$I:$I,WINS_NO_MIRROR!$A29,SWISSW!$J:$J,WINS_NO_MIRROR!E$1,SWISSW!$F:$F,"Won")+COUNTIFS(SWISSW!$I:$I,WINS_NO_MIRROR!E$1,SWISSW!$J:$J,WINS_NO_MIRROR!$A29,SWISSW!$F:$F,"Lost")))*IF(ROW()=COLUMN(),0,1)</f>
        <v>1</v>
      </c>
      <c r="F29" s="11">
        <f ca="1">((COUNTIFS(SWISSW!$I:$I,WINS_NO_MIRROR!$A29,SWISSW!$J:$J,WINS_NO_MIRROR!F$1,SWISSW!$F:$F,"Won")+COUNTIFS(SWISSW!$I:$I,WINS_NO_MIRROR!F$1,SWISSW!$J:$J,WINS_NO_MIRROR!$A29,SWISSW!$F:$F,"Lost")))*IF(ROW()=COLUMN(),0,1)</f>
        <v>0</v>
      </c>
      <c r="G29" s="11">
        <f ca="1">((COUNTIFS(SWISSW!$I:$I,WINS_NO_MIRROR!$A29,SWISSW!$J:$J,WINS_NO_MIRROR!G$1,SWISSW!$F:$F,"Won")+COUNTIFS(SWISSW!$I:$I,WINS_NO_MIRROR!G$1,SWISSW!$J:$J,WINS_NO_MIRROR!$A29,SWISSW!$F:$F,"Lost")))*IF(ROW()=COLUMN(),0,1)</f>
        <v>2</v>
      </c>
      <c r="H29" s="11">
        <f ca="1">((COUNTIFS(SWISSW!$I:$I,WINS_NO_MIRROR!$A29,SWISSW!$J:$J,WINS_NO_MIRROR!H$1,SWISSW!$F:$F,"Won")+COUNTIFS(SWISSW!$I:$I,WINS_NO_MIRROR!H$1,SWISSW!$J:$J,WINS_NO_MIRROR!$A29,SWISSW!$F:$F,"Lost")))*IF(ROW()=COLUMN(),0,1)</f>
        <v>0</v>
      </c>
      <c r="I29" s="11">
        <f ca="1">((COUNTIFS(SWISSW!$I:$I,WINS_NO_MIRROR!$A29,SWISSW!$J:$J,WINS_NO_MIRROR!I$1,SWISSW!$F:$F,"Won")+COUNTIFS(SWISSW!$I:$I,WINS_NO_MIRROR!I$1,SWISSW!$J:$J,WINS_NO_MIRROR!$A29,SWISSW!$F:$F,"Lost")))*IF(ROW()=COLUMN(),0,1)</f>
        <v>1</v>
      </c>
      <c r="J29" s="11">
        <f ca="1">((COUNTIFS(SWISSW!$I:$I,WINS_NO_MIRROR!$A29,SWISSW!$J:$J,WINS_NO_MIRROR!J$1,SWISSW!$F:$F,"Won")+COUNTIFS(SWISSW!$I:$I,WINS_NO_MIRROR!J$1,SWISSW!$J:$J,WINS_NO_MIRROR!$A29,SWISSW!$F:$F,"Lost")))*IF(ROW()=COLUMN(),0,1)</f>
        <v>2</v>
      </c>
      <c r="K29" s="11">
        <f ca="1">((COUNTIFS(SWISSW!$I:$I,WINS_NO_MIRROR!$A29,SWISSW!$J:$J,WINS_NO_MIRROR!K$1,SWISSW!$F:$F,"Won")+COUNTIFS(SWISSW!$I:$I,WINS_NO_MIRROR!K$1,SWISSW!$J:$J,WINS_NO_MIRROR!$A29,SWISSW!$F:$F,"Lost")))*IF(ROW()=COLUMN(),0,1)</f>
        <v>0</v>
      </c>
      <c r="L29" s="11">
        <f ca="1">((COUNTIFS(SWISSW!$I:$I,WINS_NO_MIRROR!$A29,SWISSW!$J:$J,WINS_NO_MIRROR!L$1,SWISSW!$F:$F,"Won")+COUNTIFS(SWISSW!$I:$I,WINS_NO_MIRROR!L$1,SWISSW!$J:$J,WINS_NO_MIRROR!$A29,SWISSW!$F:$F,"Lost")))*IF(ROW()=COLUMN(),0,1)</f>
        <v>1</v>
      </c>
      <c r="M29" s="11">
        <f ca="1">((COUNTIFS(SWISSW!$I:$I,WINS_NO_MIRROR!$A29,SWISSW!$J:$J,WINS_NO_MIRROR!M$1,SWISSW!$F:$F,"Won")+COUNTIFS(SWISSW!$I:$I,WINS_NO_MIRROR!M$1,SWISSW!$J:$J,WINS_NO_MIRROR!$A29,SWISSW!$F:$F,"Lost")))*IF(ROW()=COLUMN(),0,1)</f>
        <v>1</v>
      </c>
      <c r="N29" s="11">
        <f ca="1">((COUNTIFS(SWISSW!$I:$I,WINS_NO_MIRROR!$A29,SWISSW!$J:$J,WINS_NO_MIRROR!N$1,SWISSW!$F:$F,"Won")+COUNTIFS(SWISSW!$I:$I,WINS_NO_MIRROR!N$1,SWISSW!$J:$J,WINS_NO_MIRROR!$A29,SWISSW!$F:$F,"Lost")))*IF(ROW()=COLUMN(),0,1)</f>
        <v>2</v>
      </c>
      <c r="O29" s="11">
        <f ca="1">((COUNTIFS(SWISSW!$I:$I,WINS_NO_MIRROR!$A29,SWISSW!$J:$J,WINS_NO_MIRROR!O$1,SWISSW!$F:$F,"Won")+COUNTIFS(SWISSW!$I:$I,WINS_NO_MIRROR!O$1,SWISSW!$J:$J,WINS_NO_MIRROR!$A29,SWISSW!$F:$F,"Lost")))*IF(ROW()=COLUMN(),0,1)</f>
        <v>1</v>
      </c>
      <c r="P29" s="11">
        <f ca="1">((COUNTIFS(SWISSW!$I:$I,WINS_NO_MIRROR!$A29,SWISSW!$J:$J,WINS_NO_MIRROR!P$1,SWISSW!$F:$F,"Won")+COUNTIFS(SWISSW!$I:$I,WINS_NO_MIRROR!P$1,SWISSW!$J:$J,WINS_NO_MIRROR!$A29,SWISSW!$F:$F,"Lost")))*IF(ROW()=COLUMN(),0,1)</f>
        <v>0</v>
      </c>
      <c r="Q29" s="11">
        <f ca="1">((COUNTIFS(SWISSW!$I:$I,WINS_NO_MIRROR!$A29,SWISSW!$J:$J,WINS_NO_MIRROR!Q$1,SWISSW!$F:$F,"Won")+COUNTIFS(SWISSW!$I:$I,WINS_NO_MIRROR!Q$1,SWISSW!$J:$J,WINS_NO_MIRROR!$A29,SWISSW!$F:$F,"Lost")))*IF(ROW()=COLUMN(),0,1)</f>
        <v>0</v>
      </c>
      <c r="R29" s="11">
        <f ca="1">((COUNTIFS(SWISSW!$I:$I,WINS_NO_MIRROR!$A29,SWISSW!$J:$J,WINS_NO_MIRROR!R$1,SWISSW!$F:$F,"Won")+COUNTIFS(SWISSW!$I:$I,WINS_NO_MIRROR!R$1,SWISSW!$J:$J,WINS_NO_MIRROR!$A29,SWISSW!$F:$F,"Lost")))*IF(ROW()=COLUMN(),0,1)</f>
        <v>1</v>
      </c>
      <c r="S29" s="11">
        <f ca="1">((COUNTIFS(SWISSW!$I:$I,WINS_NO_MIRROR!$A29,SWISSW!$J:$J,WINS_NO_MIRROR!S$1,SWISSW!$F:$F,"Won")+COUNTIFS(SWISSW!$I:$I,WINS_NO_MIRROR!S$1,SWISSW!$J:$J,WINS_NO_MIRROR!$A29,SWISSW!$F:$F,"Lost")))*IF(ROW()=COLUMN(),0,1)</f>
        <v>2</v>
      </c>
      <c r="T29" s="11">
        <f ca="1">((COUNTIFS(SWISSW!$I:$I,WINS_NO_MIRROR!$A29,SWISSW!$J:$J,WINS_NO_MIRROR!T$1,SWISSW!$F:$F,"Won")+COUNTIFS(SWISSW!$I:$I,WINS_NO_MIRROR!T$1,SWISSW!$J:$J,WINS_NO_MIRROR!$A29,SWISSW!$F:$F,"Lost")))*IF(ROW()=COLUMN(),0,1)</f>
        <v>0</v>
      </c>
      <c r="U29" s="11">
        <f ca="1">((COUNTIFS(SWISSW!$I:$I,WINS_NO_MIRROR!$A29,SWISSW!$J:$J,WINS_NO_MIRROR!U$1,SWISSW!$F:$F,"Won")+COUNTIFS(SWISSW!$I:$I,WINS_NO_MIRROR!U$1,SWISSW!$J:$J,WINS_NO_MIRROR!$A29,SWISSW!$F:$F,"Lost")))*IF(ROW()=COLUMN(),0,1)</f>
        <v>0</v>
      </c>
      <c r="V29" s="11">
        <f ca="1">((COUNTIFS(SWISSW!$I:$I,WINS_NO_MIRROR!$A29,SWISSW!$J:$J,WINS_NO_MIRROR!V$1,SWISSW!$F:$F,"Won")+COUNTIFS(SWISSW!$I:$I,WINS_NO_MIRROR!V$1,SWISSW!$J:$J,WINS_NO_MIRROR!$A29,SWISSW!$F:$F,"Lost")))*IF(ROW()=COLUMN(),0,1)</f>
        <v>0</v>
      </c>
      <c r="W29" s="11">
        <f ca="1">((COUNTIFS(SWISSW!$I:$I,WINS_NO_MIRROR!$A29,SWISSW!$J:$J,WINS_NO_MIRROR!W$1,SWISSW!$F:$F,"Won")+COUNTIFS(SWISSW!$I:$I,WINS_NO_MIRROR!W$1,SWISSW!$J:$J,WINS_NO_MIRROR!$A29,SWISSW!$F:$F,"Lost")))*IF(ROW()=COLUMN(),0,1)</f>
        <v>0</v>
      </c>
      <c r="X29" s="11">
        <f ca="1">((COUNTIFS(SWISSW!$I:$I,WINS_NO_MIRROR!$A29,SWISSW!$J:$J,WINS_NO_MIRROR!X$1,SWISSW!$F:$F,"Won")+COUNTIFS(SWISSW!$I:$I,WINS_NO_MIRROR!X$1,SWISSW!$J:$J,WINS_NO_MIRROR!$A29,SWISSW!$F:$F,"Lost")))*IF(ROW()=COLUMN(),0,1)</f>
        <v>0</v>
      </c>
      <c r="Y29" s="11">
        <f ca="1">((COUNTIFS(SWISSW!$I:$I,WINS_NO_MIRROR!$A29,SWISSW!$J:$J,WINS_NO_MIRROR!Y$1,SWISSW!$F:$F,"Won")+COUNTIFS(SWISSW!$I:$I,WINS_NO_MIRROR!Y$1,SWISSW!$J:$J,WINS_NO_MIRROR!$A29,SWISSW!$F:$F,"Lost")))*IF(ROW()=COLUMN(),0,1)</f>
        <v>0</v>
      </c>
      <c r="Z29" s="11">
        <f ca="1">((COUNTIFS(SWISSW!$I:$I,WINS_NO_MIRROR!$A29,SWISSW!$J:$J,WINS_NO_MIRROR!Z$1,SWISSW!$F:$F,"Won")+COUNTIFS(SWISSW!$I:$I,WINS_NO_MIRROR!Z$1,SWISSW!$J:$J,WINS_NO_MIRROR!$A29,SWISSW!$F:$F,"Lost")))*IF(ROW()=COLUMN(),0,1)</f>
        <v>0</v>
      </c>
      <c r="AA29" s="11">
        <f ca="1">((COUNTIFS(SWISSW!$I:$I,WINS_NO_MIRROR!$A29,SWISSW!$J:$J,WINS_NO_MIRROR!AA$1,SWISSW!$F:$F,"Won")+COUNTIFS(SWISSW!$I:$I,WINS_NO_MIRROR!AA$1,SWISSW!$J:$J,WINS_NO_MIRROR!$A29,SWISSW!$F:$F,"Lost")))*IF(ROW()=COLUMN(),0,1)</f>
        <v>0</v>
      </c>
      <c r="AB29" s="11">
        <f ca="1">((COUNTIFS(SWISSW!$I:$I,WINS_NO_MIRROR!$A29,SWISSW!$J:$J,WINS_NO_MIRROR!AB$1,SWISSW!$F:$F,"Won")+COUNTIFS(SWISSW!$I:$I,WINS_NO_MIRROR!AB$1,SWISSW!$J:$J,WINS_NO_MIRROR!$A29,SWISSW!$F:$F,"Lost")))*IF(ROW()=COLUMN(),0,1)</f>
        <v>0</v>
      </c>
      <c r="AC29" s="11">
        <f ca="1">((COUNTIFS(SWISSW!$I:$I,WINS_NO_MIRROR!$A29,SWISSW!$J:$J,WINS_NO_MIRROR!AC$1,SWISSW!$F:$F,"Won")+COUNTIFS(SWISSW!$I:$I,WINS_NO_MIRROR!AC$1,SWISSW!$J:$J,WINS_NO_MIRROR!$A29,SWISSW!$F:$F,"Lost")))*IF(ROW()=COLUMN(),0,1)</f>
        <v>0</v>
      </c>
      <c r="AD29" s="11">
        <f ca="1">((COUNTIFS(SWISSW!$I:$I,WINS_NO_MIRROR!$A29,SWISSW!$J:$J,WINS_NO_MIRROR!AD$1,SWISSW!$F:$F,"Won")+COUNTIFS(SWISSW!$I:$I,WINS_NO_MIRROR!AD$1,SWISSW!$J:$J,WINS_NO_MIRROR!$A29,SWISSW!$F:$F,"Lost")))*IF(ROW()=COLUMN(),0,1)</f>
        <v>0</v>
      </c>
      <c r="AE29" s="11">
        <f ca="1">((COUNTIFS(SWISSW!$I:$I,WINS_NO_MIRROR!$A29,SWISSW!$J:$J,WINS_NO_MIRROR!AE$1,SWISSW!$F:$F,"Won")+COUNTIFS(SWISSW!$I:$I,WINS_NO_MIRROR!AE$1,SWISSW!$J:$J,WINS_NO_MIRROR!$A29,SWISSW!$F:$F,"Lost")))*IF(ROW()=COLUMN(),0,1)</f>
        <v>0</v>
      </c>
      <c r="AF29" s="11">
        <f ca="1">((COUNTIFS(SWISSW!$I:$I,WINS_NO_MIRROR!$A29,SWISSW!$J:$J,WINS_NO_MIRROR!AF$1,SWISSW!$F:$F,"Won")+COUNTIFS(SWISSW!$I:$I,WINS_NO_MIRROR!AF$1,SWISSW!$J:$J,WINS_NO_MIRROR!$A29,SWISSW!$F:$F,"Lost")))*IF(ROW()=COLUMN(),0,1)</f>
        <v>0</v>
      </c>
      <c r="AG29" s="11">
        <f ca="1">((COUNTIFS(SWISSW!$I:$I,WINS_NO_MIRROR!$A29,SWISSW!$J:$J,WINS_NO_MIRROR!AG$1,SWISSW!$F:$F,"Won")+COUNTIFS(SWISSW!$I:$I,WINS_NO_MIRROR!AG$1,SWISSW!$J:$J,WINS_NO_MIRROR!$A29,SWISSW!$F:$F,"Lost")))*IF(ROW()=COLUMN(),0,1)</f>
        <v>0</v>
      </c>
      <c r="AH29" s="11">
        <f ca="1">((COUNTIFS(SWISSW!$I:$I,WINS_NO_MIRROR!$A29,SWISSW!$J:$J,WINS_NO_MIRROR!AH$1,SWISSW!$F:$F,"Won")+COUNTIFS(SWISSW!$I:$I,WINS_NO_MIRROR!AH$1,SWISSW!$J:$J,WINS_NO_MIRROR!$A29,SWISSW!$F:$F,"Lost")))*IF(ROW()=COLUMN(),0,1)</f>
        <v>0</v>
      </c>
      <c r="AI29" s="11">
        <f ca="1">((COUNTIFS(SWISSW!$I:$I,WINS_NO_MIRROR!$A29,SWISSW!$J:$J,WINS_NO_MIRROR!AI$1,SWISSW!$F:$F,"Won")+COUNTIFS(SWISSW!$I:$I,WINS_NO_MIRROR!AI$1,SWISSW!$J:$J,WINS_NO_MIRROR!$A29,SWISSW!$F:$F,"Lost")))*IF(ROW()=COLUMN(),0,1)</f>
        <v>0</v>
      </c>
      <c r="AJ29" s="11">
        <f ca="1">((COUNTIFS(SWISSW!$I:$I,WINS_NO_MIRROR!$A29,SWISSW!$J:$J,WINS_NO_MIRROR!AJ$1,SWISSW!$F:$F,"Won")+COUNTIFS(SWISSW!$I:$I,WINS_NO_MIRROR!AJ$1,SWISSW!$J:$J,WINS_NO_MIRROR!$A29,SWISSW!$F:$F,"Lost")))*IF(ROW()=COLUMN(),0,1)</f>
        <v>0</v>
      </c>
      <c r="AK29" s="11">
        <f ca="1">((COUNTIFS(SWISSW!$I:$I,WINS_NO_MIRROR!$A29,SWISSW!$J:$J,WINS_NO_MIRROR!AK$1,SWISSW!$F:$F,"Won")+COUNTIFS(SWISSW!$I:$I,WINS_NO_MIRROR!AK$1,SWISSW!$J:$J,WINS_NO_MIRROR!$A29,SWISSW!$F:$F,"Lost")))*IF(ROW()=COLUMN(),0,1)</f>
        <v>0</v>
      </c>
      <c r="AL29" s="11">
        <f ca="1">((COUNTIFS(SWISSW!$I:$I,WINS_NO_MIRROR!$A29,SWISSW!$J:$J,WINS_NO_MIRROR!AL$1,SWISSW!$F:$F,"Won")+COUNTIFS(SWISSW!$I:$I,WINS_NO_MIRROR!AL$1,SWISSW!$J:$J,WINS_NO_MIRROR!$A29,SWISSW!$F:$F,"Lost")))*IF(ROW()=COLUMN(),0,1)</f>
        <v>0</v>
      </c>
      <c r="AM29" s="11">
        <f ca="1">((COUNTIFS(SWISSW!$I:$I,WINS_NO_MIRROR!$A29,SWISSW!$J:$J,WINS_NO_MIRROR!AM$1,SWISSW!$F:$F,"Won")+COUNTIFS(SWISSW!$I:$I,WINS_NO_MIRROR!AM$1,SWISSW!$J:$J,WINS_NO_MIRROR!$A29,SWISSW!$F:$F,"Lost")))*IF(ROW()=COLUMN(),0,1)</f>
        <v>0</v>
      </c>
      <c r="AN29" s="11">
        <f ca="1">((COUNTIFS(SWISSW!$I:$I,WINS_NO_MIRROR!$A29,SWISSW!$J:$J,WINS_NO_MIRROR!AN$1,SWISSW!$F:$F,"Won")+COUNTIFS(SWISSW!$I:$I,WINS_NO_MIRROR!AN$1,SWISSW!$J:$J,WINS_NO_MIRROR!$A29,SWISSW!$F:$F,"Lost")))*IF(ROW()=COLUMN(),0,1)</f>
        <v>0</v>
      </c>
      <c r="AO29" s="11">
        <f ca="1">((COUNTIFS(SWISSW!$I:$I,WINS_NO_MIRROR!$A29,SWISSW!$J:$J,WINS_NO_MIRROR!AO$1,SWISSW!$F:$F,"Won")+COUNTIFS(SWISSW!$I:$I,WINS_NO_MIRROR!AO$1,SWISSW!$J:$J,WINS_NO_MIRROR!$A29,SWISSW!$F:$F,"Lost")))*IF(ROW()=COLUMN(),0,1)</f>
        <v>0</v>
      </c>
      <c r="AP29" s="11">
        <f ca="1">((COUNTIFS(SWISSW!$I:$I,WINS_NO_MIRROR!$A29,SWISSW!$J:$J,WINS_NO_MIRROR!AP$1,SWISSW!$F:$F,"Won")+COUNTIFS(SWISSW!$I:$I,WINS_NO_MIRROR!AP$1,SWISSW!$J:$J,WINS_NO_MIRROR!$A29,SWISSW!$F:$F,"Lost")))*IF(ROW()=COLUMN(),0,1)</f>
        <v>0</v>
      </c>
      <c r="AQ29" s="11">
        <f ca="1">((COUNTIFS(SWISSW!$I:$I,WINS_NO_MIRROR!$A29,SWISSW!$J:$J,WINS_NO_MIRROR!AQ$1,SWISSW!$F:$F,"Won")+COUNTIFS(SWISSW!$I:$I,WINS_NO_MIRROR!AQ$1,SWISSW!$J:$J,WINS_NO_MIRROR!$A29,SWISSW!$F:$F,"Lost")))*IF(ROW()=COLUMN(),0,1)</f>
        <v>0</v>
      </c>
      <c r="AR29" s="11">
        <f ca="1">((COUNTIFS(SWISSW!$I:$I,WINS_NO_MIRROR!$A29,SWISSW!$J:$J,WINS_NO_MIRROR!AR$1,SWISSW!$F:$F,"Won")+COUNTIFS(SWISSW!$I:$I,WINS_NO_MIRROR!AR$1,SWISSW!$J:$J,WINS_NO_MIRROR!$A29,SWISSW!$F:$F,"Lost")))*IF(ROW()=COLUMN(),0,1)</f>
        <v>0</v>
      </c>
      <c r="AS29" s="11">
        <f ca="1">((COUNTIFS(SWISSW!$I:$I,WINS_NO_MIRROR!$A29,SWISSW!$J:$J,WINS_NO_MIRROR!AS$1,SWISSW!$F:$F,"Won")+COUNTIFS(SWISSW!$I:$I,WINS_NO_MIRROR!AS$1,SWISSW!$J:$J,WINS_NO_MIRROR!$A29,SWISSW!$F:$F,"Lost")))*IF(ROW()=COLUMN(),0,1)</f>
        <v>0</v>
      </c>
      <c r="AT29" s="11">
        <f ca="1">((COUNTIFS(SWISSW!$I:$I,WINS_NO_MIRROR!$A29,SWISSW!$J:$J,WINS_NO_MIRROR!AT$1,SWISSW!$F:$F,"Won")+COUNTIFS(SWISSW!$I:$I,WINS_NO_MIRROR!AT$1,SWISSW!$J:$J,WINS_NO_MIRROR!$A29,SWISSW!$F:$F,"Lost")))*IF(ROW()=COLUMN(),0,1)</f>
        <v>1</v>
      </c>
      <c r="AU29" s="11">
        <f ca="1">((COUNTIFS(SWISSW!$I:$I,WINS_NO_MIRROR!$A29,SWISSW!$J:$J,WINS_NO_MIRROR!AU$1,SWISSW!$F:$F,"Won")+COUNTIFS(SWISSW!$I:$I,WINS_NO_MIRROR!AU$1,SWISSW!$J:$J,WINS_NO_MIRROR!$A29,SWISSW!$F:$F,"Lost")))*IF(ROW()=COLUMN(),0,1)</f>
        <v>0</v>
      </c>
      <c r="AV29" s="11">
        <f ca="1">((COUNTIFS(SWISSW!$I:$I,WINS_NO_MIRROR!$A29,SWISSW!$J:$J,WINS_NO_MIRROR!AV$1,SWISSW!$F:$F,"Won")+COUNTIFS(SWISSW!$I:$I,WINS_NO_MIRROR!AV$1,SWISSW!$J:$J,WINS_NO_MIRROR!$A29,SWISSW!$F:$F,"Lost")))*IF(ROW()=COLUMN(),0,1)</f>
        <v>0</v>
      </c>
      <c r="AW29" s="11">
        <f ca="1">((COUNTIFS(SWISSW!$I:$I,WINS_NO_MIRROR!$A29,SWISSW!$J:$J,WINS_NO_MIRROR!AW$1,SWISSW!$F:$F,"Won")+COUNTIFS(SWISSW!$I:$I,WINS_NO_MIRROR!AW$1,SWISSW!$J:$J,WINS_NO_MIRROR!$A29,SWISSW!$F:$F,"Lost")))*IF(ROW()=COLUMN(),0,1)</f>
        <v>0</v>
      </c>
      <c r="AX29" s="11">
        <f ca="1">((COUNTIFS(SWISSW!$I:$I,WINS_NO_MIRROR!$A29,SWISSW!$J:$J,WINS_NO_MIRROR!AX$1,SWISSW!$F:$F,"Won")+COUNTIFS(SWISSW!$I:$I,WINS_NO_MIRROR!AX$1,SWISSW!$J:$J,WINS_NO_MIRROR!$A29,SWISSW!$F:$F,"Lost")))*IF(ROW()=COLUMN(),0,1)</f>
        <v>0</v>
      </c>
      <c r="AY29" s="11">
        <f ca="1">((COUNTIFS(SWISSW!$I:$I,WINS_NO_MIRROR!$A29,SWISSW!$J:$J,WINS_NO_MIRROR!AY$1,SWISSW!$F:$F,"Won")+COUNTIFS(SWISSW!$I:$I,WINS_NO_MIRROR!AY$1,SWISSW!$J:$J,WINS_NO_MIRROR!$A29,SWISSW!$F:$F,"Lost")))*IF(ROW()=COLUMN(),0,1)</f>
        <v>0</v>
      </c>
      <c r="AZ29" s="11">
        <f ca="1">((COUNTIFS(SWISSW!$I:$I,WINS_NO_MIRROR!$A29,SWISSW!$J:$J,WINS_NO_MIRROR!AZ$1,SWISSW!$F:$F,"Won")+COUNTIFS(SWISSW!$I:$I,WINS_NO_MIRROR!AZ$1,SWISSW!$J:$J,WINS_NO_MIRROR!$A29,SWISSW!$F:$F,"Lost")))*IF(ROW()=COLUMN(),0,1)</f>
        <v>0</v>
      </c>
      <c r="BA29" s="11">
        <f ca="1">((COUNTIFS(SWISSW!$I:$I,WINS_NO_MIRROR!$A29,SWISSW!$J:$J,WINS_NO_MIRROR!BA$1,SWISSW!$F:$F,"Won")+COUNTIFS(SWISSW!$I:$I,WINS_NO_MIRROR!BA$1,SWISSW!$J:$J,WINS_NO_MIRROR!$A29,SWISSW!$F:$F,"Lost")))*IF(ROW()=COLUMN(),0,1)</f>
        <v>0</v>
      </c>
      <c r="BB29" s="11">
        <f ca="1">((COUNTIFS(SWISSW!$I:$I,WINS_NO_MIRROR!$A29,SWISSW!$J:$J,WINS_NO_MIRROR!BB$1,SWISSW!$F:$F,"Won")+COUNTIFS(SWISSW!$I:$I,WINS_NO_MIRROR!BB$1,SWISSW!$J:$J,WINS_NO_MIRROR!$A29,SWISSW!$F:$F,"Lost")))*IF(ROW()=COLUMN(),0,1)</f>
        <v>0</v>
      </c>
      <c r="BC29" s="11">
        <f ca="1">((COUNTIFS(SWISSW!$I:$I,WINS_NO_MIRROR!$A29,SWISSW!$J:$J,WINS_NO_MIRROR!BC$1,SWISSW!$F:$F,"Won")+COUNTIFS(SWISSW!$I:$I,WINS_NO_MIRROR!BC$1,SWISSW!$J:$J,WINS_NO_MIRROR!$A29,SWISSW!$F:$F,"Lost")))*IF(ROW()=COLUMN(),0,1)</f>
        <v>0</v>
      </c>
      <c r="BD29" s="11">
        <f ca="1">((COUNTIFS(SWISSW!$I:$I,WINS_NO_MIRROR!$A29,SWISSW!$J:$J,WINS_NO_MIRROR!BD$1,SWISSW!$F:$F,"Won")+COUNTIFS(SWISSW!$I:$I,WINS_NO_MIRROR!BD$1,SWISSW!$J:$J,WINS_NO_MIRROR!$A29,SWISSW!$F:$F,"Lost")))*IF(ROW()=COLUMN(),0,1)</f>
        <v>0</v>
      </c>
      <c r="BE29" s="11">
        <f ca="1">((COUNTIFS(SWISSW!$I:$I,WINS_NO_MIRROR!$A29,SWISSW!$J:$J,WINS_NO_MIRROR!BE$1,SWISSW!$F:$F,"Won")+COUNTIFS(SWISSW!$I:$I,WINS_NO_MIRROR!BE$1,SWISSW!$J:$J,WINS_NO_MIRROR!$A29,SWISSW!$F:$F,"Lost")))*IF(ROW()=COLUMN(),0,1)</f>
        <v>0</v>
      </c>
      <c r="BF29" s="11">
        <f ca="1">((COUNTIFS(SWISSW!$I:$I,WINS_NO_MIRROR!$A29,SWISSW!$J:$J,WINS_NO_MIRROR!BF$1,SWISSW!$F:$F,"Won")+COUNTIFS(SWISSW!$I:$I,WINS_NO_MIRROR!BF$1,SWISSW!$J:$J,WINS_NO_MIRROR!$A29,SWISSW!$F:$F,"Lost")))*IF(ROW()=COLUMN(),0,1)</f>
        <v>0</v>
      </c>
      <c r="BG29" s="11">
        <f ca="1">((COUNTIFS(SWISSW!$I:$I,WINS_NO_MIRROR!$A29,SWISSW!$J:$J,WINS_NO_MIRROR!BG$1,SWISSW!$F:$F,"Won")+COUNTIFS(SWISSW!$I:$I,WINS_NO_MIRROR!BG$1,SWISSW!$J:$J,WINS_NO_MIRROR!$A29,SWISSW!$F:$F,"Lost")))*IF(ROW()=COLUMN(),0,1)</f>
        <v>0</v>
      </c>
      <c r="BH29" s="11">
        <f ca="1">((COUNTIFS(SWISSW!$I:$I,WINS_NO_MIRROR!$A29,SWISSW!$J:$J,WINS_NO_MIRROR!BH$1,SWISSW!$F:$F,"Won")+COUNTIFS(SWISSW!$I:$I,WINS_NO_MIRROR!BH$1,SWISSW!$J:$J,WINS_NO_MIRROR!$A29,SWISSW!$F:$F,"Lost")))*IF(ROW()=COLUMN(),0,1)</f>
        <v>0</v>
      </c>
      <c r="BI29" s="11">
        <f ca="1">((COUNTIFS(SWISSW!$I:$I,WINS_NO_MIRROR!$A29,SWISSW!$J:$J,WINS_NO_MIRROR!BI$1,SWISSW!$F:$F,"Won")+COUNTIFS(SWISSW!$I:$I,WINS_NO_MIRROR!BI$1,SWISSW!$J:$J,WINS_NO_MIRROR!$A29,SWISSW!$F:$F,"Lost")))*IF(ROW()=COLUMN(),0,1)</f>
        <v>0</v>
      </c>
      <c r="BJ29" s="11">
        <f ca="1">((COUNTIFS(SWISSW!$I:$I,WINS_NO_MIRROR!$A29,SWISSW!$J:$J,WINS_NO_MIRROR!BJ$1,SWISSW!$F:$F,"Won")+COUNTIFS(SWISSW!$I:$I,WINS_NO_MIRROR!BJ$1,SWISSW!$J:$J,WINS_NO_MIRROR!$A29,SWISSW!$F:$F,"Lost")))*IF(ROW()=COLUMN(),0,1)</f>
        <v>0</v>
      </c>
      <c r="BK29" s="11">
        <f ca="1">((COUNTIFS(SWISSW!$I:$I,WINS_NO_MIRROR!$A29,SWISSW!$J:$J,WINS_NO_MIRROR!BK$1,SWISSW!$F:$F,"Won")+COUNTIFS(SWISSW!$I:$I,WINS_NO_MIRROR!BK$1,SWISSW!$J:$J,WINS_NO_MIRROR!$A29,SWISSW!$F:$F,"Lost")))*IF(ROW()=COLUMN(),0,1)</f>
        <v>0</v>
      </c>
      <c r="BL29" s="11">
        <f ca="1">((COUNTIFS(SWISSW!$I:$I,WINS_NO_MIRROR!$A29,SWISSW!$J:$J,WINS_NO_MIRROR!BL$1,SWISSW!$F:$F,"Won")+COUNTIFS(SWISSW!$I:$I,WINS_NO_MIRROR!BL$1,SWISSW!$J:$J,WINS_NO_MIRROR!$A29,SWISSW!$F:$F,"Lost")))*IF(ROW()=COLUMN(),0,1)</f>
        <v>0</v>
      </c>
    </row>
    <row r="30" spans="1:64" ht="55" customHeight="1" x14ac:dyDescent="0.3">
      <c r="A30" s="3" t="str">
        <f ca="1">MATCHUP!A30</f>
        <v>Monsters Tron</v>
      </c>
      <c r="B30" s="11">
        <f ca="1">((COUNTIFS(SWISSW!$I:$I,WINS_NO_MIRROR!$A30,SWISSW!$J:$J,WINS_NO_MIRROR!B$1,SWISSW!$F:$F,"Won")+COUNTIFS(SWISSW!$I:$I,WINS_NO_MIRROR!B$1,SWISSW!$J:$J,WINS_NO_MIRROR!$A30,SWISSW!$F:$F,"Lost")))*IF(ROW()=COLUMN(),0,1)</f>
        <v>1</v>
      </c>
      <c r="C30" s="11">
        <f ca="1">((COUNTIFS(SWISSW!$I:$I,WINS_NO_MIRROR!$A30,SWISSW!$J:$J,WINS_NO_MIRROR!C$1,SWISSW!$F:$F,"Won")+COUNTIFS(SWISSW!$I:$I,WINS_NO_MIRROR!C$1,SWISSW!$J:$J,WINS_NO_MIRROR!$A30,SWISSW!$F:$F,"Lost")))*IF(ROW()=COLUMN(),0,1)</f>
        <v>0</v>
      </c>
      <c r="D30" s="11">
        <f ca="1">((COUNTIFS(SWISSW!$I:$I,WINS_NO_MIRROR!$A30,SWISSW!$J:$J,WINS_NO_MIRROR!D$1,SWISSW!$F:$F,"Won")+COUNTIFS(SWISSW!$I:$I,WINS_NO_MIRROR!D$1,SWISSW!$J:$J,WINS_NO_MIRROR!$A30,SWISSW!$F:$F,"Lost")))*IF(ROW()=COLUMN(),0,1)</f>
        <v>3</v>
      </c>
      <c r="E30" s="11">
        <f ca="1">((COUNTIFS(SWISSW!$I:$I,WINS_NO_MIRROR!$A30,SWISSW!$J:$J,WINS_NO_MIRROR!E$1,SWISSW!$F:$F,"Won")+COUNTIFS(SWISSW!$I:$I,WINS_NO_MIRROR!E$1,SWISSW!$J:$J,WINS_NO_MIRROR!$A30,SWISSW!$F:$F,"Lost")))*IF(ROW()=COLUMN(),0,1)</f>
        <v>0</v>
      </c>
      <c r="F30" s="11">
        <f ca="1">((COUNTIFS(SWISSW!$I:$I,WINS_NO_MIRROR!$A30,SWISSW!$J:$J,WINS_NO_MIRROR!F$1,SWISSW!$F:$F,"Won")+COUNTIFS(SWISSW!$I:$I,WINS_NO_MIRROR!F$1,SWISSW!$J:$J,WINS_NO_MIRROR!$A30,SWISSW!$F:$F,"Lost")))*IF(ROW()=COLUMN(),0,1)</f>
        <v>1</v>
      </c>
      <c r="G30" s="11">
        <f ca="1">((COUNTIFS(SWISSW!$I:$I,WINS_NO_MIRROR!$A30,SWISSW!$J:$J,WINS_NO_MIRROR!G$1,SWISSW!$F:$F,"Won")+COUNTIFS(SWISSW!$I:$I,WINS_NO_MIRROR!G$1,SWISSW!$J:$J,WINS_NO_MIRROR!$A30,SWISSW!$F:$F,"Lost")))*IF(ROW()=COLUMN(),0,1)</f>
        <v>1</v>
      </c>
      <c r="H30" s="11">
        <f ca="1">((COUNTIFS(SWISSW!$I:$I,WINS_NO_MIRROR!$A30,SWISSW!$J:$J,WINS_NO_MIRROR!H$1,SWISSW!$F:$F,"Won")+COUNTIFS(SWISSW!$I:$I,WINS_NO_MIRROR!H$1,SWISSW!$J:$J,WINS_NO_MIRROR!$A30,SWISSW!$F:$F,"Lost")))*IF(ROW()=COLUMN(),0,1)</f>
        <v>0</v>
      </c>
      <c r="I30" s="11">
        <f ca="1">((COUNTIFS(SWISSW!$I:$I,WINS_NO_MIRROR!$A30,SWISSW!$J:$J,WINS_NO_MIRROR!I$1,SWISSW!$F:$F,"Won")+COUNTIFS(SWISSW!$I:$I,WINS_NO_MIRROR!I$1,SWISSW!$J:$J,WINS_NO_MIRROR!$A30,SWISSW!$F:$F,"Lost")))*IF(ROW()=COLUMN(),0,1)</f>
        <v>0</v>
      </c>
      <c r="J30" s="11">
        <f ca="1">((COUNTIFS(SWISSW!$I:$I,WINS_NO_MIRROR!$A30,SWISSW!$J:$J,WINS_NO_MIRROR!J$1,SWISSW!$F:$F,"Won")+COUNTIFS(SWISSW!$I:$I,WINS_NO_MIRROR!J$1,SWISSW!$J:$J,WINS_NO_MIRROR!$A30,SWISSW!$F:$F,"Lost")))*IF(ROW()=COLUMN(),0,1)</f>
        <v>1</v>
      </c>
      <c r="K30" s="11">
        <f ca="1">((COUNTIFS(SWISSW!$I:$I,WINS_NO_MIRROR!$A30,SWISSW!$J:$J,WINS_NO_MIRROR!K$1,SWISSW!$F:$F,"Won")+COUNTIFS(SWISSW!$I:$I,WINS_NO_MIRROR!K$1,SWISSW!$J:$J,WINS_NO_MIRROR!$A30,SWISSW!$F:$F,"Lost")))*IF(ROW()=COLUMN(),0,1)</f>
        <v>0</v>
      </c>
      <c r="L30" s="11">
        <f ca="1">((COUNTIFS(SWISSW!$I:$I,WINS_NO_MIRROR!$A30,SWISSW!$J:$J,WINS_NO_MIRROR!L$1,SWISSW!$F:$F,"Won")+COUNTIFS(SWISSW!$I:$I,WINS_NO_MIRROR!L$1,SWISSW!$J:$J,WINS_NO_MIRROR!$A30,SWISSW!$F:$F,"Lost")))*IF(ROW()=COLUMN(),0,1)</f>
        <v>0</v>
      </c>
      <c r="M30" s="11">
        <f ca="1">((COUNTIFS(SWISSW!$I:$I,WINS_NO_MIRROR!$A30,SWISSW!$J:$J,WINS_NO_MIRROR!M$1,SWISSW!$F:$F,"Won")+COUNTIFS(SWISSW!$I:$I,WINS_NO_MIRROR!M$1,SWISSW!$J:$J,WINS_NO_MIRROR!$A30,SWISSW!$F:$F,"Lost")))*IF(ROW()=COLUMN(),0,1)</f>
        <v>0</v>
      </c>
      <c r="N30" s="11">
        <f ca="1">((COUNTIFS(SWISSW!$I:$I,WINS_NO_MIRROR!$A30,SWISSW!$J:$J,WINS_NO_MIRROR!N$1,SWISSW!$F:$F,"Won")+COUNTIFS(SWISSW!$I:$I,WINS_NO_MIRROR!N$1,SWISSW!$J:$J,WINS_NO_MIRROR!$A30,SWISSW!$F:$F,"Lost")))*IF(ROW()=COLUMN(),0,1)</f>
        <v>0</v>
      </c>
      <c r="O30" s="11">
        <f ca="1">((COUNTIFS(SWISSW!$I:$I,WINS_NO_MIRROR!$A30,SWISSW!$J:$J,WINS_NO_MIRROR!O$1,SWISSW!$F:$F,"Won")+COUNTIFS(SWISSW!$I:$I,WINS_NO_MIRROR!O$1,SWISSW!$J:$J,WINS_NO_MIRROR!$A30,SWISSW!$F:$F,"Lost")))*IF(ROW()=COLUMN(),0,1)</f>
        <v>0</v>
      </c>
      <c r="P30" s="11">
        <f ca="1">((COUNTIFS(SWISSW!$I:$I,WINS_NO_MIRROR!$A30,SWISSW!$J:$J,WINS_NO_MIRROR!P$1,SWISSW!$F:$F,"Won")+COUNTIFS(SWISSW!$I:$I,WINS_NO_MIRROR!P$1,SWISSW!$J:$J,WINS_NO_MIRROR!$A30,SWISSW!$F:$F,"Lost")))*IF(ROW()=COLUMN(),0,1)</f>
        <v>0</v>
      </c>
      <c r="Q30" s="11">
        <f ca="1">((COUNTIFS(SWISSW!$I:$I,WINS_NO_MIRROR!$A30,SWISSW!$J:$J,WINS_NO_MIRROR!Q$1,SWISSW!$F:$F,"Won")+COUNTIFS(SWISSW!$I:$I,WINS_NO_MIRROR!Q$1,SWISSW!$J:$J,WINS_NO_MIRROR!$A30,SWISSW!$F:$F,"Lost")))*IF(ROW()=COLUMN(),0,1)</f>
        <v>0</v>
      </c>
      <c r="R30" s="11">
        <f ca="1">((COUNTIFS(SWISSW!$I:$I,WINS_NO_MIRROR!$A30,SWISSW!$J:$J,WINS_NO_MIRROR!R$1,SWISSW!$F:$F,"Won")+COUNTIFS(SWISSW!$I:$I,WINS_NO_MIRROR!R$1,SWISSW!$J:$J,WINS_NO_MIRROR!$A30,SWISSW!$F:$F,"Lost")))*IF(ROW()=COLUMN(),0,1)</f>
        <v>2</v>
      </c>
      <c r="S30" s="11">
        <f ca="1">((COUNTIFS(SWISSW!$I:$I,WINS_NO_MIRROR!$A30,SWISSW!$J:$J,WINS_NO_MIRROR!S$1,SWISSW!$F:$F,"Won")+COUNTIFS(SWISSW!$I:$I,WINS_NO_MIRROR!S$1,SWISSW!$J:$J,WINS_NO_MIRROR!$A30,SWISSW!$F:$F,"Lost")))*IF(ROW()=COLUMN(),0,1)</f>
        <v>0</v>
      </c>
      <c r="T30" s="11">
        <f ca="1">((COUNTIFS(SWISSW!$I:$I,WINS_NO_MIRROR!$A30,SWISSW!$J:$J,WINS_NO_MIRROR!T$1,SWISSW!$F:$F,"Won")+COUNTIFS(SWISSW!$I:$I,WINS_NO_MIRROR!T$1,SWISSW!$J:$J,WINS_NO_MIRROR!$A30,SWISSW!$F:$F,"Lost")))*IF(ROW()=COLUMN(),0,1)</f>
        <v>0</v>
      </c>
      <c r="U30" s="11">
        <f ca="1">((COUNTIFS(SWISSW!$I:$I,WINS_NO_MIRROR!$A30,SWISSW!$J:$J,WINS_NO_MIRROR!U$1,SWISSW!$F:$F,"Won")+COUNTIFS(SWISSW!$I:$I,WINS_NO_MIRROR!U$1,SWISSW!$J:$J,WINS_NO_MIRROR!$A30,SWISSW!$F:$F,"Lost")))*IF(ROW()=COLUMN(),0,1)</f>
        <v>1</v>
      </c>
      <c r="V30" s="11">
        <f ca="1">((COUNTIFS(SWISSW!$I:$I,WINS_NO_MIRROR!$A30,SWISSW!$J:$J,WINS_NO_MIRROR!V$1,SWISSW!$F:$F,"Won")+COUNTIFS(SWISSW!$I:$I,WINS_NO_MIRROR!V$1,SWISSW!$J:$J,WINS_NO_MIRROR!$A30,SWISSW!$F:$F,"Lost")))*IF(ROW()=COLUMN(),0,1)</f>
        <v>0</v>
      </c>
      <c r="W30" s="11">
        <f ca="1">((COUNTIFS(SWISSW!$I:$I,WINS_NO_MIRROR!$A30,SWISSW!$J:$J,WINS_NO_MIRROR!W$1,SWISSW!$F:$F,"Won")+COUNTIFS(SWISSW!$I:$I,WINS_NO_MIRROR!W$1,SWISSW!$J:$J,WINS_NO_MIRROR!$A30,SWISSW!$F:$F,"Lost")))*IF(ROW()=COLUMN(),0,1)</f>
        <v>0</v>
      </c>
      <c r="X30" s="11">
        <f ca="1">((COUNTIFS(SWISSW!$I:$I,WINS_NO_MIRROR!$A30,SWISSW!$J:$J,WINS_NO_MIRROR!X$1,SWISSW!$F:$F,"Won")+COUNTIFS(SWISSW!$I:$I,WINS_NO_MIRROR!X$1,SWISSW!$J:$J,WINS_NO_MIRROR!$A30,SWISSW!$F:$F,"Lost")))*IF(ROW()=COLUMN(),0,1)</f>
        <v>0</v>
      </c>
      <c r="Y30" s="11">
        <f ca="1">((COUNTIFS(SWISSW!$I:$I,WINS_NO_MIRROR!$A30,SWISSW!$J:$J,WINS_NO_MIRROR!Y$1,SWISSW!$F:$F,"Won")+COUNTIFS(SWISSW!$I:$I,WINS_NO_MIRROR!Y$1,SWISSW!$J:$J,WINS_NO_MIRROR!$A30,SWISSW!$F:$F,"Lost")))*IF(ROW()=COLUMN(),0,1)</f>
        <v>0</v>
      </c>
      <c r="Z30" s="11">
        <f ca="1">((COUNTIFS(SWISSW!$I:$I,WINS_NO_MIRROR!$A30,SWISSW!$J:$J,WINS_NO_MIRROR!Z$1,SWISSW!$F:$F,"Won")+COUNTIFS(SWISSW!$I:$I,WINS_NO_MIRROR!Z$1,SWISSW!$J:$J,WINS_NO_MIRROR!$A30,SWISSW!$F:$F,"Lost")))*IF(ROW()=COLUMN(),0,1)</f>
        <v>0</v>
      </c>
      <c r="AA30" s="11">
        <f ca="1">((COUNTIFS(SWISSW!$I:$I,WINS_NO_MIRROR!$A30,SWISSW!$J:$J,WINS_NO_MIRROR!AA$1,SWISSW!$F:$F,"Won")+COUNTIFS(SWISSW!$I:$I,WINS_NO_MIRROR!AA$1,SWISSW!$J:$J,WINS_NO_MIRROR!$A30,SWISSW!$F:$F,"Lost")))*IF(ROW()=COLUMN(),0,1)</f>
        <v>0</v>
      </c>
      <c r="AB30" s="11">
        <f ca="1">((COUNTIFS(SWISSW!$I:$I,WINS_NO_MIRROR!$A30,SWISSW!$J:$J,WINS_NO_MIRROR!AB$1,SWISSW!$F:$F,"Won")+COUNTIFS(SWISSW!$I:$I,WINS_NO_MIRROR!AB$1,SWISSW!$J:$J,WINS_NO_MIRROR!$A30,SWISSW!$F:$F,"Lost")))*IF(ROW()=COLUMN(),0,1)</f>
        <v>0</v>
      </c>
      <c r="AC30" s="11">
        <f ca="1">((COUNTIFS(SWISSW!$I:$I,WINS_NO_MIRROR!$A30,SWISSW!$J:$J,WINS_NO_MIRROR!AC$1,SWISSW!$F:$F,"Won")+COUNTIFS(SWISSW!$I:$I,WINS_NO_MIRROR!AC$1,SWISSW!$J:$J,WINS_NO_MIRROR!$A30,SWISSW!$F:$F,"Lost")))*IF(ROW()=COLUMN(),0,1)</f>
        <v>0</v>
      </c>
      <c r="AD30" s="11">
        <f ca="1">((COUNTIFS(SWISSW!$I:$I,WINS_NO_MIRROR!$A30,SWISSW!$J:$J,WINS_NO_MIRROR!AD$1,SWISSW!$F:$F,"Won")+COUNTIFS(SWISSW!$I:$I,WINS_NO_MIRROR!AD$1,SWISSW!$J:$J,WINS_NO_MIRROR!$A30,SWISSW!$F:$F,"Lost")))*IF(ROW()=COLUMN(),0,1)</f>
        <v>0</v>
      </c>
      <c r="AE30" s="11">
        <f ca="1">((COUNTIFS(SWISSW!$I:$I,WINS_NO_MIRROR!$A30,SWISSW!$J:$J,WINS_NO_MIRROR!AE$1,SWISSW!$F:$F,"Won")+COUNTIFS(SWISSW!$I:$I,WINS_NO_MIRROR!AE$1,SWISSW!$J:$J,WINS_NO_MIRROR!$A30,SWISSW!$F:$F,"Lost")))*IF(ROW()=COLUMN(),0,1)</f>
        <v>0</v>
      </c>
      <c r="AF30" s="11">
        <f ca="1">((COUNTIFS(SWISSW!$I:$I,WINS_NO_MIRROR!$A30,SWISSW!$J:$J,WINS_NO_MIRROR!AF$1,SWISSW!$F:$F,"Won")+COUNTIFS(SWISSW!$I:$I,WINS_NO_MIRROR!AF$1,SWISSW!$J:$J,WINS_NO_MIRROR!$A30,SWISSW!$F:$F,"Lost")))*IF(ROW()=COLUMN(),0,1)</f>
        <v>0</v>
      </c>
      <c r="AG30" s="11">
        <f ca="1">((COUNTIFS(SWISSW!$I:$I,WINS_NO_MIRROR!$A30,SWISSW!$J:$J,WINS_NO_MIRROR!AG$1,SWISSW!$F:$F,"Won")+COUNTIFS(SWISSW!$I:$I,WINS_NO_MIRROR!AG$1,SWISSW!$J:$J,WINS_NO_MIRROR!$A30,SWISSW!$F:$F,"Lost")))*IF(ROW()=COLUMN(),0,1)</f>
        <v>0</v>
      </c>
      <c r="AH30" s="11">
        <f ca="1">((COUNTIFS(SWISSW!$I:$I,WINS_NO_MIRROR!$A30,SWISSW!$J:$J,WINS_NO_MIRROR!AH$1,SWISSW!$F:$F,"Won")+COUNTIFS(SWISSW!$I:$I,WINS_NO_MIRROR!AH$1,SWISSW!$J:$J,WINS_NO_MIRROR!$A30,SWISSW!$F:$F,"Lost")))*IF(ROW()=COLUMN(),0,1)</f>
        <v>0</v>
      </c>
      <c r="AI30" s="11">
        <f ca="1">((COUNTIFS(SWISSW!$I:$I,WINS_NO_MIRROR!$A30,SWISSW!$J:$J,WINS_NO_MIRROR!AI$1,SWISSW!$F:$F,"Won")+COUNTIFS(SWISSW!$I:$I,WINS_NO_MIRROR!AI$1,SWISSW!$J:$J,WINS_NO_MIRROR!$A30,SWISSW!$F:$F,"Lost")))*IF(ROW()=COLUMN(),0,1)</f>
        <v>0</v>
      </c>
      <c r="AJ30" s="11">
        <f ca="1">((COUNTIFS(SWISSW!$I:$I,WINS_NO_MIRROR!$A30,SWISSW!$J:$J,WINS_NO_MIRROR!AJ$1,SWISSW!$F:$F,"Won")+COUNTIFS(SWISSW!$I:$I,WINS_NO_MIRROR!AJ$1,SWISSW!$J:$J,WINS_NO_MIRROR!$A30,SWISSW!$F:$F,"Lost")))*IF(ROW()=COLUMN(),0,1)</f>
        <v>0</v>
      </c>
      <c r="AK30" s="11">
        <f ca="1">((COUNTIFS(SWISSW!$I:$I,WINS_NO_MIRROR!$A30,SWISSW!$J:$J,WINS_NO_MIRROR!AK$1,SWISSW!$F:$F,"Won")+COUNTIFS(SWISSW!$I:$I,WINS_NO_MIRROR!AK$1,SWISSW!$J:$J,WINS_NO_MIRROR!$A30,SWISSW!$F:$F,"Lost")))*IF(ROW()=COLUMN(),0,1)</f>
        <v>0</v>
      </c>
      <c r="AL30" s="11">
        <f ca="1">((COUNTIFS(SWISSW!$I:$I,WINS_NO_MIRROR!$A30,SWISSW!$J:$J,WINS_NO_MIRROR!AL$1,SWISSW!$F:$F,"Won")+COUNTIFS(SWISSW!$I:$I,WINS_NO_MIRROR!AL$1,SWISSW!$J:$J,WINS_NO_MIRROR!$A30,SWISSW!$F:$F,"Lost")))*IF(ROW()=COLUMN(),0,1)</f>
        <v>0</v>
      </c>
      <c r="AM30" s="11">
        <f ca="1">((COUNTIFS(SWISSW!$I:$I,WINS_NO_MIRROR!$A30,SWISSW!$J:$J,WINS_NO_MIRROR!AM$1,SWISSW!$F:$F,"Won")+COUNTIFS(SWISSW!$I:$I,WINS_NO_MIRROR!AM$1,SWISSW!$J:$J,WINS_NO_MIRROR!$A30,SWISSW!$F:$F,"Lost")))*IF(ROW()=COLUMN(),0,1)</f>
        <v>0</v>
      </c>
      <c r="AN30" s="11">
        <f ca="1">((COUNTIFS(SWISSW!$I:$I,WINS_NO_MIRROR!$A30,SWISSW!$J:$J,WINS_NO_MIRROR!AN$1,SWISSW!$F:$F,"Won")+COUNTIFS(SWISSW!$I:$I,WINS_NO_MIRROR!AN$1,SWISSW!$J:$J,WINS_NO_MIRROR!$A30,SWISSW!$F:$F,"Lost")))*IF(ROW()=COLUMN(),0,1)</f>
        <v>0</v>
      </c>
      <c r="AO30" s="11">
        <f ca="1">((COUNTIFS(SWISSW!$I:$I,WINS_NO_MIRROR!$A30,SWISSW!$J:$J,WINS_NO_MIRROR!AO$1,SWISSW!$F:$F,"Won")+COUNTIFS(SWISSW!$I:$I,WINS_NO_MIRROR!AO$1,SWISSW!$J:$J,WINS_NO_MIRROR!$A30,SWISSW!$F:$F,"Lost")))*IF(ROW()=COLUMN(),0,1)</f>
        <v>0</v>
      </c>
      <c r="AP30" s="11">
        <f ca="1">((COUNTIFS(SWISSW!$I:$I,WINS_NO_MIRROR!$A30,SWISSW!$J:$J,WINS_NO_MIRROR!AP$1,SWISSW!$F:$F,"Won")+COUNTIFS(SWISSW!$I:$I,WINS_NO_MIRROR!AP$1,SWISSW!$J:$J,WINS_NO_MIRROR!$A30,SWISSW!$F:$F,"Lost")))*IF(ROW()=COLUMN(),0,1)</f>
        <v>0</v>
      </c>
      <c r="AQ30" s="11">
        <f ca="1">((COUNTIFS(SWISSW!$I:$I,WINS_NO_MIRROR!$A30,SWISSW!$J:$J,WINS_NO_MIRROR!AQ$1,SWISSW!$F:$F,"Won")+COUNTIFS(SWISSW!$I:$I,WINS_NO_MIRROR!AQ$1,SWISSW!$J:$J,WINS_NO_MIRROR!$A30,SWISSW!$F:$F,"Lost")))*IF(ROW()=COLUMN(),0,1)</f>
        <v>0</v>
      </c>
      <c r="AR30" s="11">
        <f ca="1">((COUNTIFS(SWISSW!$I:$I,WINS_NO_MIRROR!$A30,SWISSW!$J:$J,WINS_NO_MIRROR!AR$1,SWISSW!$F:$F,"Won")+COUNTIFS(SWISSW!$I:$I,WINS_NO_MIRROR!AR$1,SWISSW!$J:$J,WINS_NO_MIRROR!$A30,SWISSW!$F:$F,"Lost")))*IF(ROW()=COLUMN(),0,1)</f>
        <v>0</v>
      </c>
      <c r="AS30" s="11">
        <f ca="1">((COUNTIFS(SWISSW!$I:$I,WINS_NO_MIRROR!$A30,SWISSW!$J:$J,WINS_NO_MIRROR!AS$1,SWISSW!$F:$F,"Won")+COUNTIFS(SWISSW!$I:$I,WINS_NO_MIRROR!AS$1,SWISSW!$J:$J,WINS_NO_MIRROR!$A30,SWISSW!$F:$F,"Lost")))*IF(ROW()=COLUMN(),0,1)</f>
        <v>0</v>
      </c>
      <c r="AT30" s="11">
        <f ca="1">((COUNTIFS(SWISSW!$I:$I,WINS_NO_MIRROR!$A30,SWISSW!$J:$J,WINS_NO_MIRROR!AT$1,SWISSW!$F:$F,"Won")+COUNTIFS(SWISSW!$I:$I,WINS_NO_MIRROR!AT$1,SWISSW!$J:$J,WINS_NO_MIRROR!$A30,SWISSW!$F:$F,"Lost")))*IF(ROW()=COLUMN(),0,1)</f>
        <v>0</v>
      </c>
      <c r="AU30" s="11">
        <f ca="1">((COUNTIFS(SWISSW!$I:$I,WINS_NO_MIRROR!$A30,SWISSW!$J:$J,WINS_NO_MIRROR!AU$1,SWISSW!$F:$F,"Won")+COUNTIFS(SWISSW!$I:$I,WINS_NO_MIRROR!AU$1,SWISSW!$J:$J,WINS_NO_MIRROR!$A30,SWISSW!$F:$F,"Lost")))*IF(ROW()=COLUMN(),0,1)</f>
        <v>0</v>
      </c>
      <c r="AV30" s="11">
        <f ca="1">((COUNTIFS(SWISSW!$I:$I,WINS_NO_MIRROR!$A30,SWISSW!$J:$J,WINS_NO_MIRROR!AV$1,SWISSW!$F:$F,"Won")+COUNTIFS(SWISSW!$I:$I,WINS_NO_MIRROR!AV$1,SWISSW!$J:$J,WINS_NO_MIRROR!$A30,SWISSW!$F:$F,"Lost")))*IF(ROW()=COLUMN(),0,1)</f>
        <v>0</v>
      </c>
      <c r="AW30" s="11">
        <f ca="1">((COUNTIFS(SWISSW!$I:$I,WINS_NO_MIRROR!$A30,SWISSW!$J:$J,WINS_NO_MIRROR!AW$1,SWISSW!$F:$F,"Won")+COUNTIFS(SWISSW!$I:$I,WINS_NO_MIRROR!AW$1,SWISSW!$J:$J,WINS_NO_MIRROR!$A30,SWISSW!$F:$F,"Lost")))*IF(ROW()=COLUMN(),0,1)</f>
        <v>0</v>
      </c>
      <c r="AX30" s="11">
        <f ca="1">((COUNTIFS(SWISSW!$I:$I,WINS_NO_MIRROR!$A30,SWISSW!$J:$J,WINS_NO_MIRROR!AX$1,SWISSW!$F:$F,"Won")+COUNTIFS(SWISSW!$I:$I,WINS_NO_MIRROR!AX$1,SWISSW!$J:$J,WINS_NO_MIRROR!$A30,SWISSW!$F:$F,"Lost")))*IF(ROW()=COLUMN(),0,1)</f>
        <v>0</v>
      </c>
      <c r="AY30" s="11">
        <f ca="1">((COUNTIFS(SWISSW!$I:$I,WINS_NO_MIRROR!$A30,SWISSW!$J:$J,WINS_NO_MIRROR!AY$1,SWISSW!$F:$F,"Won")+COUNTIFS(SWISSW!$I:$I,WINS_NO_MIRROR!AY$1,SWISSW!$J:$J,WINS_NO_MIRROR!$A30,SWISSW!$F:$F,"Lost")))*IF(ROW()=COLUMN(),0,1)</f>
        <v>0</v>
      </c>
      <c r="AZ30" s="11">
        <f ca="1">((COUNTIFS(SWISSW!$I:$I,WINS_NO_MIRROR!$A30,SWISSW!$J:$J,WINS_NO_MIRROR!AZ$1,SWISSW!$F:$F,"Won")+COUNTIFS(SWISSW!$I:$I,WINS_NO_MIRROR!AZ$1,SWISSW!$J:$J,WINS_NO_MIRROR!$A30,SWISSW!$F:$F,"Lost")))*IF(ROW()=COLUMN(),0,1)</f>
        <v>0</v>
      </c>
      <c r="BA30" s="11">
        <f ca="1">((COUNTIFS(SWISSW!$I:$I,WINS_NO_MIRROR!$A30,SWISSW!$J:$J,WINS_NO_MIRROR!BA$1,SWISSW!$F:$F,"Won")+COUNTIFS(SWISSW!$I:$I,WINS_NO_MIRROR!BA$1,SWISSW!$J:$J,WINS_NO_MIRROR!$A30,SWISSW!$F:$F,"Lost")))*IF(ROW()=COLUMN(),0,1)</f>
        <v>0</v>
      </c>
      <c r="BB30" s="11">
        <f ca="1">((COUNTIFS(SWISSW!$I:$I,WINS_NO_MIRROR!$A30,SWISSW!$J:$J,WINS_NO_MIRROR!BB$1,SWISSW!$F:$F,"Won")+COUNTIFS(SWISSW!$I:$I,WINS_NO_MIRROR!BB$1,SWISSW!$J:$J,WINS_NO_MIRROR!$A30,SWISSW!$F:$F,"Lost")))*IF(ROW()=COLUMN(),0,1)</f>
        <v>0</v>
      </c>
      <c r="BC30" s="11">
        <f ca="1">((COUNTIFS(SWISSW!$I:$I,WINS_NO_MIRROR!$A30,SWISSW!$J:$J,WINS_NO_MIRROR!BC$1,SWISSW!$F:$F,"Won")+COUNTIFS(SWISSW!$I:$I,WINS_NO_MIRROR!BC$1,SWISSW!$J:$J,WINS_NO_MIRROR!$A30,SWISSW!$F:$F,"Lost")))*IF(ROW()=COLUMN(),0,1)</f>
        <v>0</v>
      </c>
      <c r="BD30" s="11">
        <f ca="1">((COUNTIFS(SWISSW!$I:$I,WINS_NO_MIRROR!$A30,SWISSW!$J:$J,WINS_NO_MIRROR!BD$1,SWISSW!$F:$F,"Won")+COUNTIFS(SWISSW!$I:$I,WINS_NO_MIRROR!BD$1,SWISSW!$J:$J,WINS_NO_MIRROR!$A30,SWISSW!$F:$F,"Lost")))*IF(ROW()=COLUMN(),0,1)</f>
        <v>0</v>
      </c>
      <c r="BE30" s="11">
        <f ca="1">((COUNTIFS(SWISSW!$I:$I,WINS_NO_MIRROR!$A30,SWISSW!$J:$J,WINS_NO_MIRROR!BE$1,SWISSW!$F:$F,"Won")+COUNTIFS(SWISSW!$I:$I,WINS_NO_MIRROR!BE$1,SWISSW!$J:$J,WINS_NO_MIRROR!$A30,SWISSW!$F:$F,"Lost")))*IF(ROW()=COLUMN(),0,1)</f>
        <v>0</v>
      </c>
      <c r="BF30" s="11">
        <f ca="1">((COUNTIFS(SWISSW!$I:$I,WINS_NO_MIRROR!$A30,SWISSW!$J:$J,WINS_NO_MIRROR!BF$1,SWISSW!$F:$F,"Won")+COUNTIFS(SWISSW!$I:$I,WINS_NO_MIRROR!BF$1,SWISSW!$J:$J,WINS_NO_MIRROR!$A30,SWISSW!$F:$F,"Lost")))*IF(ROW()=COLUMN(),0,1)</f>
        <v>0</v>
      </c>
      <c r="BG30" s="11">
        <f ca="1">((COUNTIFS(SWISSW!$I:$I,WINS_NO_MIRROR!$A30,SWISSW!$J:$J,WINS_NO_MIRROR!BG$1,SWISSW!$F:$F,"Won")+COUNTIFS(SWISSW!$I:$I,WINS_NO_MIRROR!BG$1,SWISSW!$J:$J,WINS_NO_MIRROR!$A30,SWISSW!$F:$F,"Lost")))*IF(ROW()=COLUMN(),0,1)</f>
        <v>0</v>
      </c>
      <c r="BH30" s="11">
        <f ca="1">((COUNTIFS(SWISSW!$I:$I,WINS_NO_MIRROR!$A30,SWISSW!$J:$J,WINS_NO_MIRROR!BH$1,SWISSW!$F:$F,"Won")+COUNTIFS(SWISSW!$I:$I,WINS_NO_MIRROR!BH$1,SWISSW!$J:$J,WINS_NO_MIRROR!$A30,SWISSW!$F:$F,"Lost")))*IF(ROW()=COLUMN(),0,1)</f>
        <v>0</v>
      </c>
      <c r="BI30" s="11">
        <f ca="1">((COUNTIFS(SWISSW!$I:$I,WINS_NO_MIRROR!$A30,SWISSW!$J:$J,WINS_NO_MIRROR!BI$1,SWISSW!$F:$F,"Won")+COUNTIFS(SWISSW!$I:$I,WINS_NO_MIRROR!BI$1,SWISSW!$J:$J,WINS_NO_MIRROR!$A30,SWISSW!$F:$F,"Lost")))*IF(ROW()=COLUMN(),0,1)</f>
        <v>0</v>
      </c>
      <c r="BJ30" s="11">
        <f ca="1">((COUNTIFS(SWISSW!$I:$I,WINS_NO_MIRROR!$A30,SWISSW!$J:$J,WINS_NO_MIRROR!BJ$1,SWISSW!$F:$F,"Won")+COUNTIFS(SWISSW!$I:$I,WINS_NO_MIRROR!BJ$1,SWISSW!$J:$J,WINS_NO_MIRROR!$A30,SWISSW!$F:$F,"Lost")))*IF(ROW()=COLUMN(),0,1)</f>
        <v>0</v>
      </c>
      <c r="BK30" s="11">
        <f ca="1">((COUNTIFS(SWISSW!$I:$I,WINS_NO_MIRROR!$A30,SWISSW!$J:$J,WINS_NO_MIRROR!BK$1,SWISSW!$F:$F,"Won")+COUNTIFS(SWISSW!$I:$I,WINS_NO_MIRROR!BK$1,SWISSW!$J:$J,WINS_NO_MIRROR!$A30,SWISSW!$F:$F,"Lost")))*IF(ROW()=COLUMN(),0,1)</f>
        <v>0</v>
      </c>
      <c r="BL30" s="11">
        <f ca="1">((COUNTIFS(SWISSW!$I:$I,WINS_NO_MIRROR!$A30,SWISSW!$J:$J,WINS_NO_MIRROR!BL$1,SWISSW!$F:$F,"Won")+COUNTIFS(SWISSW!$I:$I,WINS_NO_MIRROR!BL$1,SWISSW!$J:$J,WINS_NO_MIRROR!$A30,SWISSW!$F:$F,"Lost")))*IF(ROW()=COLUMN(),0,1)</f>
        <v>0</v>
      </c>
    </row>
    <row r="31" spans="1:64" ht="55" customHeight="1" x14ac:dyDescent="0.3">
      <c r="A31" s="3" t="str">
        <f ca="1">MATCHUP!A31</f>
        <v>Rakdos Midrange</v>
      </c>
      <c r="B31" s="11">
        <f ca="1">((COUNTIFS(SWISSW!$I:$I,WINS_NO_MIRROR!$A31,SWISSW!$J:$J,WINS_NO_MIRROR!B$1,SWISSW!$F:$F,"Won")+COUNTIFS(SWISSW!$I:$I,WINS_NO_MIRROR!B$1,SWISSW!$J:$J,WINS_NO_MIRROR!$A31,SWISSW!$F:$F,"Lost")))*IF(ROW()=COLUMN(),0,1)</f>
        <v>2</v>
      </c>
      <c r="C31" s="11">
        <f ca="1">((COUNTIFS(SWISSW!$I:$I,WINS_NO_MIRROR!$A31,SWISSW!$J:$J,WINS_NO_MIRROR!C$1,SWISSW!$F:$F,"Won")+COUNTIFS(SWISSW!$I:$I,WINS_NO_MIRROR!C$1,SWISSW!$J:$J,WINS_NO_MIRROR!$A31,SWISSW!$F:$F,"Lost")))*IF(ROW()=COLUMN(),0,1)</f>
        <v>2</v>
      </c>
      <c r="D31" s="11">
        <f ca="1">((COUNTIFS(SWISSW!$I:$I,WINS_NO_MIRROR!$A31,SWISSW!$J:$J,WINS_NO_MIRROR!D$1,SWISSW!$F:$F,"Won")+COUNTIFS(SWISSW!$I:$I,WINS_NO_MIRROR!D$1,SWISSW!$J:$J,WINS_NO_MIRROR!$A31,SWISSW!$F:$F,"Lost")))*IF(ROW()=COLUMN(),0,1)</f>
        <v>0</v>
      </c>
      <c r="E31" s="11">
        <f ca="1">((COUNTIFS(SWISSW!$I:$I,WINS_NO_MIRROR!$A31,SWISSW!$J:$J,WINS_NO_MIRROR!E$1,SWISSW!$F:$F,"Won")+COUNTIFS(SWISSW!$I:$I,WINS_NO_MIRROR!E$1,SWISSW!$J:$J,WINS_NO_MIRROR!$A31,SWISSW!$F:$F,"Lost")))*IF(ROW()=COLUMN(),0,1)</f>
        <v>0</v>
      </c>
      <c r="F31" s="11">
        <f ca="1">((COUNTIFS(SWISSW!$I:$I,WINS_NO_MIRROR!$A31,SWISSW!$J:$J,WINS_NO_MIRROR!F$1,SWISSW!$F:$F,"Won")+COUNTIFS(SWISSW!$I:$I,WINS_NO_MIRROR!F$1,SWISSW!$J:$J,WINS_NO_MIRROR!$A31,SWISSW!$F:$F,"Lost")))*IF(ROW()=COLUMN(),0,1)</f>
        <v>1</v>
      </c>
      <c r="G31" s="11">
        <f ca="1">((COUNTIFS(SWISSW!$I:$I,WINS_NO_MIRROR!$A31,SWISSW!$J:$J,WINS_NO_MIRROR!G$1,SWISSW!$F:$F,"Won")+COUNTIFS(SWISSW!$I:$I,WINS_NO_MIRROR!G$1,SWISSW!$J:$J,WINS_NO_MIRROR!$A31,SWISSW!$F:$F,"Lost")))*IF(ROW()=COLUMN(),0,1)</f>
        <v>1</v>
      </c>
      <c r="H31" s="11">
        <f ca="1">((COUNTIFS(SWISSW!$I:$I,WINS_NO_MIRROR!$A31,SWISSW!$J:$J,WINS_NO_MIRROR!H$1,SWISSW!$F:$F,"Won")+COUNTIFS(SWISSW!$I:$I,WINS_NO_MIRROR!H$1,SWISSW!$J:$J,WINS_NO_MIRROR!$A31,SWISSW!$F:$F,"Lost")))*IF(ROW()=COLUMN(),0,1)</f>
        <v>0</v>
      </c>
      <c r="I31" s="11">
        <f ca="1">((COUNTIFS(SWISSW!$I:$I,WINS_NO_MIRROR!$A31,SWISSW!$J:$J,WINS_NO_MIRROR!I$1,SWISSW!$F:$F,"Won")+COUNTIFS(SWISSW!$I:$I,WINS_NO_MIRROR!I$1,SWISSW!$J:$J,WINS_NO_MIRROR!$A31,SWISSW!$F:$F,"Lost")))*IF(ROW()=COLUMN(),0,1)</f>
        <v>0</v>
      </c>
      <c r="J31" s="11">
        <f ca="1">((COUNTIFS(SWISSW!$I:$I,WINS_NO_MIRROR!$A31,SWISSW!$J:$J,WINS_NO_MIRROR!J$1,SWISSW!$F:$F,"Won")+COUNTIFS(SWISSW!$I:$I,WINS_NO_MIRROR!J$1,SWISSW!$J:$J,WINS_NO_MIRROR!$A31,SWISSW!$F:$F,"Lost")))*IF(ROW()=COLUMN(),0,1)</f>
        <v>1</v>
      </c>
      <c r="K31" s="11">
        <f ca="1">((COUNTIFS(SWISSW!$I:$I,WINS_NO_MIRROR!$A31,SWISSW!$J:$J,WINS_NO_MIRROR!K$1,SWISSW!$F:$F,"Won")+COUNTIFS(SWISSW!$I:$I,WINS_NO_MIRROR!K$1,SWISSW!$J:$J,WINS_NO_MIRROR!$A31,SWISSW!$F:$F,"Lost")))*IF(ROW()=COLUMN(),0,1)</f>
        <v>1</v>
      </c>
      <c r="L31" s="11">
        <f ca="1">((COUNTIFS(SWISSW!$I:$I,WINS_NO_MIRROR!$A31,SWISSW!$J:$J,WINS_NO_MIRROR!L$1,SWISSW!$F:$F,"Won")+COUNTIFS(SWISSW!$I:$I,WINS_NO_MIRROR!L$1,SWISSW!$J:$J,WINS_NO_MIRROR!$A31,SWISSW!$F:$F,"Lost")))*IF(ROW()=COLUMN(),0,1)</f>
        <v>0</v>
      </c>
      <c r="M31" s="11">
        <f ca="1">((COUNTIFS(SWISSW!$I:$I,WINS_NO_MIRROR!$A31,SWISSW!$J:$J,WINS_NO_MIRROR!M$1,SWISSW!$F:$F,"Won")+COUNTIFS(SWISSW!$I:$I,WINS_NO_MIRROR!M$1,SWISSW!$J:$J,WINS_NO_MIRROR!$A31,SWISSW!$F:$F,"Lost")))*IF(ROW()=COLUMN(),0,1)</f>
        <v>0</v>
      </c>
      <c r="N31" s="11">
        <f ca="1">((COUNTIFS(SWISSW!$I:$I,WINS_NO_MIRROR!$A31,SWISSW!$J:$J,WINS_NO_MIRROR!N$1,SWISSW!$F:$F,"Won")+COUNTIFS(SWISSW!$I:$I,WINS_NO_MIRROR!N$1,SWISSW!$J:$J,WINS_NO_MIRROR!$A31,SWISSW!$F:$F,"Lost")))*IF(ROW()=COLUMN(),0,1)</f>
        <v>0</v>
      </c>
      <c r="O31" s="11">
        <f ca="1">((COUNTIFS(SWISSW!$I:$I,WINS_NO_MIRROR!$A31,SWISSW!$J:$J,WINS_NO_MIRROR!O$1,SWISSW!$F:$F,"Won")+COUNTIFS(SWISSW!$I:$I,WINS_NO_MIRROR!O$1,SWISSW!$J:$J,WINS_NO_MIRROR!$A31,SWISSW!$F:$F,"Lost")))*IF(ROW()=COLUMN(),0,1)</f>
        <v>0</v>
      </c>
      <c r="P31" s="11">
        <f ca="1">((COUNTIFS(SWISSW!$I:$I,WINS_NO_MIRROR!$A31,SWISSW!$J:$J,WINS_NO_MIRROR!P$1,SWISSW!$F:$F,"Won")+COUNTIFS(SWISSW!$I:$I,WINS_NO_MIRROR!P$1,SWISSW!$J:$J,WINS_NO_MIRROR!$A31,SWISSW!$F:$F,"Lost")))*IF(ROW()=COLUMN(),0,1)</f>
        <v>0</v>
      </c>
      <c r="Q31" s="11">
        <f ca="1">((COUNTIFS(SWISSW!$I:$I,WINS_NO_MIRROR!$A31,SWISSW!$J:$J,WINS_NO_MIRROR!Q$1,SWISSW!$F:$F,"Won")+COUNTIFS(SWISSW!$I:$I,WINS_NO_MIRROR!Q$1,SWISSW!$J:$J,WINS_NO_MIRROR!$A31,SWISSW!$F:$F,"Lost")))*IF(ROW()=COLUMN(),0,1)</f>
        <v>0</v>
      </c>
      <c r="R31" s="11">
        <f ca="1">((COUNTIFS(SWISSW!$I:$I,WINS_NO_MIRROR!$A31,SWISSW!$J:$J,WINS_NO_MIRROR!R$1,SWISSW!$F:$F,"Won")+COUNTIFS(SWISSW!$I:$I,WINS_NO_MIRROR!R$1,SWISSW!$J:$J,WINS_NO_MIRROR!$A31,SWISSW!$F:$F,"Lost")))*IF(ROW()=COLUMN(),0,1)</f>
        <v>1</v>
      </c>
      <c r="S31" s="11">
        <f ca="1">((COUNTIFS(SWISSW!$I:$I,WINS_NO_MIRROR!$A31,SWISSW!$J:$J,WINS_NO_MIRROR!S$1,SWISSW!$F:$F,"Won")+COUNTIFS(SWISSW!$I:$I,WINS_NO_MIRROR!S$1,SWISSW!$J:$J,WINS_NO_MIRROR!$A31,SWISSW!$F:$F,"Lost")))*IF(ROW()=COLUMN(),0,1)</f>
        <v>1</v>
      </c>
      <c r="T31" s="11">
        <f ca="1">((COUNTIFS(SWISSW!$I:$I,WINS_NO_MIRROR!$A31,SWISSW!$J:$J,WINS_NO_MIRROR!T$1,SWISSW!$F:$F,"Won")+COUNTIFS(SWISSW!$I:$I,WINS_NO_MIRROR!T$1,SWISSW!$J:$J,WINS_NO_MIRROR!$A31,SWISSW!$F:$F,"Lost")))*IF(ROW()=COLUMN(),0,1)</f>
        <v>1</v>
      </c>
      <c r="U31" s="11">
        <f ca="1">((COUNTIFS(SWISSW!$I:$I,WINS_NO_MIRROR!$A31,SWISSW!$J:$J,WINS_NO_MIRROR!U$1,SWISSW!$F:$F,"Won")+COUNTIFS(SWISSW!$I:$I,WINS_NO_MIRROR!U$1,SWISSW!$J:$J,WINS_NO_MIRROR!$A31,SWISSW!$F:$F,"Lost")))*IF(ROW()=COLUMN(),0,1)</f>
        <v>0</v>
      </c>
      <c r="V31" s="11">
        <f ca="1">((COUNTIFS(SWISSW!$I:$I,WINS_NO_MIRROR!$A31,SWISSW!$J:$J,WINS_NO_MIRROR!V$1,SWISSW!$F:$F,"Won")+COUNTIFS(SWISSW!$I:$I,WINS_NO_MIRROR!V$1,SWISSW!$J:$J,WINS_NO_MIRROR!$A31,SWISSW!$F:$F,"Lost")))*IF(ROW()=COLUMN(),0,1)</f>
        <v>0</v>
      </c>
      <c r="W31" s="11">
        <f ca="1">((COUNTIFS(SWISSW!$I:$I,WINS_NO_MIRROR!$A31,SWISSW!$J:$J,WINS_NO_MIRROR!W$1,SWISSW!$F:$F,"Won")+COUNTIFS(SWISSW!$I:$I,WINS_NO_MIRROR!W$1,SWISSW!$J:$J,WINS_NO_MIRROR!$A31,SWISSW!$F:$F,"Lost")))*IF(ROW()=COLUMN(),0,1)</f>
        <v>0</v>
      </c>
      <c r="X31" s="11">
        <f ca="1">((COUNTIFS(SWISSW!$I:$I,WINS_NO_MIRROR!$A31,SWISSW!$J:$J,WINS_NO_MIRROR!X$1,SWISSW!$F:$F,"Won")+COUNTIFS(SWISSW!$I:$I,WINS_NO_MIRROR!X$1,SWISSW!$J:$J,WINS_NO_MIRROR!$A31,SWISSW!$F:$F,"Lost")))*IF(ROW()=COLUMN(),0,1)</f>
        <v>0</v>
      </c>
      <c r="Y31" s="11">
        <f ca="1">((COUNTIFS(SWISSW!$I:$I,WINS_NO_MIRROR!$A31,SWISSW!$J:$J,WINS_NO_MIRROR!Y$1,SWISSW!$F:$F,"Won")+COUNTIFS(SWISSW!$I:$I,WINS_NO_MIRROR!Y$1,SWISSW!$J:$J,WINS_NO_MIRROR!$A31,SWISSW!$F:$F,"Lost")))*IF(ROW()=COLUMN(),0,1)</f>
        <v>0</v>
      </c>
      <c r="Z31" s="11">
        <f ca="1">((COUNTIFS(SWISSW!$I:$I,WINS_NO_MIRROR!$A31,SWISSW!$J:$J,WINS_NO_MIRROR!Z$1,SWISSW!$F:$F,"Won")+COUNTIFS(SWISSW!$I:$I,WINS_NO_MIRROR!Z$1,SWISSW!$J:$J,WINS_NO_MIRROR!$A31,SWISSW!$F:$F,"Lost")))*IF(ROW()=COLUMN(),0,1)</f>
        <v>0</v>
      </c>
      <c r="AA31" s="11">
        <f ca="1">((COUNTIFS(SWISSW!$I:$I,WINS_NO_MIRROR!$A31,SWISSW!$J:$J,WINS_NO_MIRROR!AA$1,SWISSW!$F:$F,"Won")+COUNTIFS(SWISSW!$I:$I,WINS_NO_MIRROR!AA$1,SWISSW!$J:$J,WINS_NO_MIRROR!$A31,SWISSW!$F:$F,"Lost")))*IF(ROW()=COLUMN(),0,1)</f>
        <v>0</v>
      </c>
      <c r="AB31" s="11">
        <f ca="1">((COUNTIFS(SWISSW!$I:$I,WINS_NO_MIRROR!$A31,SWISSW!$J:$J,WINS_NO_MIRROR!AB$1,SWISSW!$F:$F,"Won")+COUNTIFS(SWISSW!$I:$I,WINS_NO_MIRROR!AB$1,SWISSW!$J:$J,WINS_NO_MIRROR!$A31,SWISSW!$F:$F,"Lost")))*IF(ROW()=COLUMN(),0,1)</f>
        <v>0</v>
      </c>
      <c r="AC31" s="11">
        <f ca="1">((COUNTIFS(SWISSW!$I:$I,WINS_NO_MIRROR!$A31,SWISSW!$J:$J,WINS_NO_MIRROR!AC$1,SWISSW!$F:$F,"Won")+COUNTIFS(SWISSW!$I:$I,WINS_NO_MIRROR!AC$1,SWISSW!$J:$J,WINS_NO_MIRROR!$A31,SWISSW!$F:$F,"Lost")))*IF(ROW()=COLUMN(),0,1)</f>
        <v>0</v>
      </c>
      <c r="AD31" s="11">
        <f ca="1">((COUNTIFS(SWISSW!$I:$I,WINS_NO_MIRROR!$A31,SWISSW!$J:$J,WINS_NO_MIRROR!AD$1,SWISSW!$F:$F,"Won")+COUNTIFS(SWISSW!$I:$I,WINS_NO_MIRROR!AD$1,SWISSW!$J:$J,WINS_NO_MIRROR!$A31,SWISSW!$F:$F,"Lost")))*IF(ROW()=COLUMN(),0,1)</f>
        <v>1</v>
      </c>
      <c r="AE31" s="11">
        <f ca="1">((COUNTIFS(SWISSW!$I:$I,WINS_NO_MIRROR!$A31,SWISSW!$J:$J,WINS_NO_MIRROR!AE$1,SWISSW!$F:$F,"Won")+COUNTIFS(SWISSW!$I:$I,WINS_NO_MIRROR!AE$1,SWISSW!$J:$J,WINS_NO_MIRROR!$A31,SWISSW!$F:$F,"Lost")))*IF(ROW()=COLUMN(),0,1)</f>
        <v>0</v>
      </c>
      <c r="AF31" s="11">
        <f ca="1">((COUNTIFS(SWISSW!$I:$I,WINS_NO_MIRROR!$A31,SWISSW!$J:$J,WINS_NO_MIRROR!AF$1,SWISSW!$F:$F,"Won")+COUNTIFS(SWISSW!$I:$I,WINS_NO_MIRROR!AF$1,SWISSW!$J:$J,WINS_NO_MIRROR!$A31,SWISSW!$F:$F,"Lost")))*IF(ROW()=COLUMN(),0,1)</f>
        <v>0</v>
      </c>
      <c r="AG31" s="11">
        <f ca="1">((COUNTIFS(SWISSW!$I:$I,WINS_NO_MIRROR!$A31,SWISSW!$J:$J,WINS_NO_MIRROR!AG$1,SWISSW!$F:$F,"Won")+COUNTIFS(SWISSW!$I:$I,WINS_NO_MIRROR!AG$1,SWISSW!$J:$J,WINS_NO_MIRROR!$A31,SWISSW!$F:$F,"Lost")))*IF(ROW()=COLUMN(),0,1)</f>
        <v>0</v>
      </c>
      <c r="AH31" s="11">
        <f ca="1">((COUNTIFS(SWISSW!$I:$I,WINS_NO_MIRROR!$A31,SWISSW!$J:$J,WINS_NO_MIRROR!AH$1,SWISSW!$F:$F,"Won")+COUNTIFS(SWISSW!$I:$I,WINS_NO_MIRROR!AH$1,SWISSW!$J:$J,WINS_NO_MIRROR!$A31,SWISSW!$F:$F,"Lost")))*IF(ROW()=COLUMN(),0,1)</f>
        <v>0</v>
      </c>
      <c r="AI31" s="11">
        <f ca="1">((COUNTIFS(SWISSW!$I:$I,WINS_NO_MIRROR!$A31,SWISSW!$J:$J,WINS_NO_MIRROR!AI$1,SWISSW!$F:$F,"Won")+COUNTIFS(SWISSW!$I:$I,WINS_NO_MIRROR!AI$1,SWISSW!$J:$J,WINS_NO_MIRROR!$A31,SWISSW!$F:$F,"Lost")))*IF(ROW()=COLUMN(),0,1)</f>
        <v>1</v>
      </c>
      <c r="AJ31" s="11">
        <f ca="1">((COUNTIFS(SWISSW!$I:$I,WINS_NO_MIRROR!$A31,SWISSW!$J:$J,WINS_NO_MIRROR!AJ$1,SWISSW!$F:$F,"Won")+COUNTIFS(SWISSW!$I:$I,WINS_NO_MIRROR!AJ$1,SWISSW!$J:$J,WINS_NO_MIRROR!$A31,SWISSW!$F:$F,"Lost")))*IF(ROW()=COLUMN(),0,1)</f>
        <v>0</v>
      </c>
      <c r="AK31" s="11">
        <f ca="1">((COUNTIFS(SWISSW!$I:$I,WINS_NO_MIRROR!$A31,SWISSW!$J:$J,WINS_NO_MIRROR!AK$1,SWISSW!$F:$F,"Won")+COUNTIFS(SWISSW!$I:$I,WINS_NO_MIRROR!AK$1,SWISSW!$J:$J,WINS_NO_MIRROR!$A31,SWISSW!$F:$F,"Lost")))*IF(ROW()=COLUMN(),0,1)</f>
        <v>0</v>
      </c>
      <c r="AL31" s="11">
        <f ca="1">((COUNTIFS(SWISSW!$I:$I,WINS_NO_MIRROR!$A31,SWISSW!$J:$J,WINS_NO_MIRROR!AL$1,SWISSW!$F:$F,"Won")+COUNTIFS(SWISSW!$I:$I,WINS_NO_MIRROR!AL$1,SWISSW!$J:$J,WINS_NO_MIRROR!$A31,SWISSW!$F:$F,"Lost")))*IF(ROW()=COLUMN(),0,1)</f>
        <v>0</v>
      </c>
      <c r="AM31" s="11">
        <f ca="1">((COUNTIFS(SWISSW!$I:$I,WINS_NO_MIRROR!$A31,SWISSW!$J:$J,WINS_NO_MIRROR!AM$1,SWISSW!$F:$F,"Won")+COUNTIFS(SWISSW!$I:$I,WINS_NO_MIRROR!AM$1,SWISSW!$J:$J,WINS_NO_MIRROR!$A31,SWISSW!$F:$F,"Lost")))*IF(ROW()=COLUMN(),0,1)</f>
        <v>0</v>
      </c>
      <c r="AN31" s="11">
        <f ca="1">((COUNTIFS(SWISSW!$I:$I,WINS_NO_MIRROR!$A31,SWISSW!$J:$J,WINS_NO_MIRROR!AN$1,SWISSW!$F:$F,"Won")+COUNTIFS(SWISSW!$I:$I,WINS_NO_MIRROR!AN$1,SWISSW!$J:$J,WINS_NO_MIRROR!$A31,SWISSW!$F:$F,"Lost")))*IF(ROW()=COLUMN(),0,1)</f>
        <v>0</v>
      </c>
      <c r="AO31" s="11">
        <f ca="1">((COUNTIFS(SWISSW!$I:$I,WINS_NO_MIRROR!$A31,SWISSW!$J:$J,WINS_NO_MIRROR!AO$1,SWISSW!$F:$F,"Won")+COUNTIFS(SWISSW!$I:$I,WINS_NO_MIRROR!AO$1,SWISSW!$J:$J,WINS_NO_MIRROR!$A31,SWISSW!$F:$F,"Lost")))*IF(ROW()=COLUMN(),0,1)</f>
        <v>0</v>
      </c>
      <c r="AP31" s="11">
        <f ca="1">((COUNTIFS(SWISSW!$I:$I,WINS_NO_MIRROR!$A31,SWISSW!$J:$J,WINS_NO_MIRROR!AP$1,SWISSW!$F:$F,"Won")+COUNTIFS(SWISSW!$I:$I,WINS_NO_MIRROR!AP$1,SWISSW!$J:$J,WINS_NO_MIRROR!$A31,SWISSW!$F:$F,"Lost")))*IF(ROW()=COLUMN(),0,1)</f>
        <v>0</v>
      </c>
      <c r="AQ31" s="11">
        <f ca="1">((COUNTIFS(SWISSW!$I:$I,WINS_NO_MIRROR!$A31,SWISSW!$J:$J,WINS_NO_MIRROR!AQ$1,SWISSW!$F:$F,"Won")+COUNTIFS(SWISSW!$I:$I,WINS_NO_MIRROR!AQ$1,SWISSW!$J:$J,WINS_NO_MIRROR!$A31,SWISSW!$F:$F,"Lost")))*IF(ROW()=COLUMN(),0,1)</f>
        <v>0</v>
      </c>
      <c r="AR31" s="11">
        <f ca="1">((COUNTIFS(SWISSW!$I:$I,WINS_NO_MIRROR!$A31,SWISSW!$J:$J,WINS_NO_MIRROR!AR$1,SWISSW!$F:$F,"Won")+COUNTIFS(SWISSW!$I:$I,WINS_NO_MIRROR!AR$1,SWISSW!$J:$J,WINS_NO_MIRROR!$A31,SWISSW!$F:$F,"Lost")))*IF(ROW()=COLUMN(),0,1)</f>
        <v>0</v>
      </c>
      <c r="AS31" s="11">
        <f ca="1">((COUNTIFS(SWISSW!$I:$I,WINS_NO_MIRROR!$A31,SWISSW!$J:$J,WINS_NO_MIRROR!AS$1,SWISSW!$F:$F,"Won")+COUNTIFS(SWISSW!$I:$I,WINS_NO_MIRROR!AS$1,SWISSW!$J:$J,WINS_NO_MIRROR!$A31,SWISSW!$F:$F,"Lost")))*IF(ROW()=COLUMN(),0,1)</f>
        <v>0</v>
      </c>
      <c r="AT31" s="11">
        <f ca="1">((COUNTIFS(SWISSW!$I:$I,WINS_NO_MIRROR!$A31,SWISSW!$J:$J,WINS_NO_MIRROR!AT$1,SWISSW!$F:$F,"Won")+COUNTIFS(SWISSW!$I:$I,WINS_NO_MIRROR!AT$1,SWISSW!$J:$J,WINS_NO_MIRROR!$A31,SWISSW!$F:$F,"Lost")))*IF(ROW()=COLUMN(),0,1)</f>
        <v>0</v>
      </c>
      <c r="AU31" s="11">
        <f ca="1">((COUNTIFS(SWISSW!$I:$I,WINS_NO_MIRROR!$A31,SWISSW!$J:$J,WINS_NO_MIRROR!AU$1,SWISSW!$F:$F,"Won")+COUNTIFS(SWISSW!$I:$I,WINS_NO_MIRROR!AU$1,SWISSW!$J:$J,WINS_NO_MIRROR!$A31,SWISSW!$F:$F,"Lost")))*IF(ROW()=COLUMN(),0,1)</f>
        <v>0</v>
      </c>
      <c r="AV31" s="11">
        <f ca="1">((COUNTIFS(SWISSW!$I:$I,WINS_NO_MIRROR!$A31,SWISSW!$J:$J,WINS_NO_MIRROR!AV$1,SWISSW!$F:$F,"Won")+COUNTIFS(SWISSW!$I:$I,WINS_NO_MIRROR!AV$1,SWISSW!$J:$J,WINS_NO_MIRROR!$A31,SWISSW!$F:$F,"Lost")))*IF(ROW()=COLUMN(),0,1)</f>
        <v>0</v>
      </c>
      <c r="AW31" s="11">
        <f ca="1">((COUNTIFS(SWISSW!$I:$I,WINS_NO_MIRROR!$A31,SWISSW!$J:$J,WINS_NO_MIRROR!AW$1,SWISSW!$F:$F,"Won")+COUNTIFS(SWISSW!$I:$I,WINS_NO_MIRROR!AW$1,SWISSW!$J:$J,WINS_NO_MIRROR!$A31,SWISSW!$F:$F,"Lost")))*IF(ROW()=COLUMN(),0,1)</f>
        <v>0</v>
      </c>
      <c r="AX31" s="11">
        <f ca="1">((COUNTIFS(SWISSW!$I:$I,WINS_NO_MIRROR!$A31,SWISSW!$J:$J,WINS_NO_MIRROR!AX$1,SWISSW!$F:$F,"Won")+COUNTIFS(SWISSW!$I:$I,WINS_NO_MIRROR!AX$1,SWISSW!$J:$J,WINS_NO_MIRROR!$A31,SWISSW!$F:$F,"Lost")))*IF(ROW()=COLUMN(),0,1)</f>
        <v>0</v>
      </c>
      <c r="AY31" s="11">
        <f ca="1">((COUNTIFS(SWISSW!$I:$I,WINS_NO_MIRROR!$A31,SWISSW!$J:$J,WINS_NO_MIRROR!AY$1,SWISSW!$F:$F,"Won")+COUNTIFS(SWISSW!$I:$I,WINS_NO_MIRROR!AY$1,SWISSW!$J:$J,WINS_NO_MIRROR!$A31,SWISSW!$F:$F,"Lost")))*IF(ROW()=COLUMN(),0,1)</f>
        <v>0</v>
      </c>
      <c r="AZ31" s="11">
        <f ca="1">((COUNTIFS(SWISSW!$I:$I,WINS_NO_MIRROR!$A31,SWISSW!$J:$J,WINS_NO_MIRROR!AZ$1,SWISSW!$F:$F,"Won")+COUNTIFS(SWISSW!$I:$I,WINS_NO_MIRROR!AZ$1,SWISSW!$J:$J,WINS_NO_MIRROR!$A31,SWISSW!$F:$F,"Lost")))*IF(ROW()=COLUMN(),0,1)</f>
        <v>0</v>
      </c>
      <c r="BA31" s="11">
        <f ca="1">((COUNTIFS(SWISSW!$I:$I,WINS_NO_MIRROR!$A31,SWISSW!$J:$J,WINS_NO_MIRROR!BA$1,SWISSW!$F:$F,"Won")+COUNTIFS(SWISSW!$I:$I,WINS_NO_MIRROR!BA$1,SWISSW!$J:$J,WINS_NO_MIRROR!$A31,SWISSW!$F:$F,"Lost")))*IF(ROW()=COLUMN(),0,1)</f>
        <v>0</v>
      </c>
      <c r="BB31" s="11">
        <f ca="1">((COUNTIFS(SWISSW!$I:$I,WINS_NO_MIRROR!$A31,SWISSW!$J:$J,WINS_NO_MIRROR!BB$1,SWISSW!$F:$F,"Won")+COUNTIFS(SWISSW!$I:$I,WINS_NO_MIRROR!BB$1,SWISSW!$J:$J,WINS_NO_MIRROR!$A31,SWISSW!$F:$F,"Lost")))*IF(ROW()=COLUMN(),0,1)</f>
        <v>0</v>
      </c>
      <c r="BC31" s="11">
        <f ca="1">((COUNTIFS(SWISSW!$I:$I,WINS_NO_MIRROR!$A31,SWISSW!$J:$J,WINS_NO_MIRROR!BC$1,SWISSW!$F:$F,"Won")+COUNTIFS(SWISSW!$I:$I,WINS_NO_MIRROR!BC$1,SWISSW!$J:$J,WINS_NO_MIRROR!$A31,SWISSW!$F:$F,"Lost")))*IF(ROW()=COLUMN(),0,1)</f>
        <v>0</v>
      </c>
      <c r="BD31" s="11">
        <f ca="1">((COUNTIFS(SWISSW!$I:$I,WINS_NO_MIRROR!$A31,SWISSW!$J:$J,WINS_NO_MIRROR!BD$1,SWISSW!$F:$F,"Won")+COUNTIFS(SWISSW!$I:$I,WINS_NO_MIRROR!BD$1,SWISSW!$J:$J,WINS_NO_MIRROR!$A31,SWISSW!$F:$F,"Lost")))*IF(ROW()=COLUMN(),0,1)</f>
        <v>0</v>
      </c>
      <c r="BE31" s="11">
        <f ca="1">((COUNTIFS(SWISSW!$I:$I,WINS_NO_MIRROR!$A31,SWISSW!$J:$J,WINS_NO_MIRROR!BE$1,SWISSW!$F:$F,"Won")+COUNTIFS(SWISSW!$I:$I,WINS_NO_MIRROR!BE$1,SWISSW!$J:$J,WINS_NO_MIRROR!$A31,SWISSW!$F:$F,"Lost")))*IF(ROW()=COLUMN(),0,1)</f>
        <v>0</v>
      </c>
      <c r="BF31" s="11">
        <f ca="1">((COUNTIFS(SWISSW!$I:$I,WINS_NO_MIRROR!$A31,SWISSW!$J:$J,WINS_NO_MIRROR!BF$1,SWISSW!$F:$F,"Won")+COUNTIFS(SWISSW!$I:$I,WINS_NO_MIRROR!BF$1,SWISSW!$J:$J,WINS_NO_MIRROR!$A31,SWISSW!$F:$F,"Lost")))*IF(ROW()=COLUMN(),0,1)</f>
        <v>0</v>
      </c>
      <c r="BG31" s="11">
        <f ca="1">((COUNTIFS(SWISSW!$I:$I,WINS_NO_MIRROR!$A31,SWISSW!$J:$J,WINS_NO_MIRROR!BG$1,SWISSW!$F:$F,"Won")+COUNTIFS(SWISSW!$I:$I,WINS_NO_MIRROR!BG$1,SWISSW!$J:$J,WINS_NO_MIRROR!$A31,SWISSW!$F:$F,"Lost")))*IF(ROW()=COLUMN(),0,1)</f>
        <v>0</v>
      </c>
      <c r="BH31" s="11">
        <f ca="1">((COUNTIFS(SWISSW!$I:$I,WINS_NO_MIRROR!$A31,SWISSW!$J:$J,WINS_NO_MIRROR!BH$1,SWISSW!$F:$F,"Won")+COUNTIFS(SWISSW!$I:$I,WINS_NO_MIRROR!BH$1,SWISSW!$J:$J,WINS_NO_MIRROR!$A31,SWISSW!$F:$F,"Lost")))*IF(ROW()=COLUMN(),0,1)</f>
        <v>0</v>
      </c>
      <c r="BI31" s="11">
        <f ca="1">((COUNTIFS(SWISSW!$I:$I,WINS_NO_MIRROR!$A31,SWISSW!$J:$J,WINS_NO_MIRROR!BI$1,SWISSW!$F:$F,"Won")+COUNTIFS(SWISSW!$I:$I,WINS_NO_MIRROR!BI$1,SWISSW!$J:$J,WINS_NO_MIRROR!$A31,SWISSW!$F:$F,"Lost")))*IF(ROW()=COLUMN(),0,1)</f>
        <v>0</v>
      </c>
      <c r="BJ31" s="11">
        <f ca="1">((COUNTIFS(SWISSW!$I:$I,WINS_NO_MIRROR!$A31,SWISSW!$J:$J,WINS_NO_MIRROR!BJ$1,SWISSW!$F:$F,"Won")+COUNTIFS(SWISSW!$I:$I,WINS_NO_MIRROR!BJ$1,SWISSW!$J:$J,WINS_NO_MIRROR!$A31,SWISSW!$F:$F,"Lost")))*IF(ROW()=COLUMN(),0,1)</f>
        <v>0</v>
      </c>
      <c r="BK31" s="11">
        <f ca="1">((COUNTIFS(SWISSW!$I:$I,WINS_NO_MIRROR!$A31,SWISSW!$J:$J,WINS_NO_MIRROR!BK$1,SWISSW!$F:$F,"Won")+COUNTIFS(SWISSW!$I:$I,WINS_NO_MIRROR!BK$1,SWISSW!$J:$J,WINS_NO_MIRROR!$A31,SWISSW!$F:$F,"Lost")))*IF(ROW()=COLUMN(),0,1)</f>
        <v>0</v>
      </c>
      <c r="BL31" s="11">
        <f ca="1">((COUNTIFS(SWISSW!$I:$I,WINS_NO_MIRROR!$A31,SWISSW!$J:$J,WINS_NO_MIRROR!BL$1,SWISSW!$F:$F,"Won")+COUNTIFS(SWISSW!$I:$I,WINS_NO_MIRROR!BL$1,SWISSW!$J:$J,WINS_NO_MIRROR!$A31,SWISSW!$F:$F,"Lost")))*IF(ROW()=COLUMN(),0,1)</f>
        <v>0</v>
      </c>
    </row>
    <row r="32" spans="1:64" ht="55" customHeight="1" x14ac:dyDescent="0.3">
      <c r="A32" s="3" t="str">
        <f ca="1">MATCHUP!A32</f>
        <v>Boros Bully</v>
      </c>
      <c r="B32" s="11">
        <f ca="1">((COUNTIFS(SWISSW!$I:$I,WINS_NO_MIRROR!$A32,SWISSW!$J:$J,WINS_NO_MIRROR!B$1,SWISSW!$F:$F,"Won")+COUNTIFS(SWISSW!$I:$I,WINS_NO_MIRROR!B$1,SWISSW!$J:$J,WINS_NO_MIRROR!$A32,SWISSW!$F:$F,"Lost")))*IF(ROW()=COLUMN(),0,1)</f>
        <v>2</v>
      </c>
      <c r="C32" s="11">
        <f ca="1">((COUNTIFS(SWISSW!$I:$I,WINS_NO_MIRROR!$A32,SWISSW!$J:$J,WINS_NO_MIRROR!C$1,SWISSW!$F:$F,"Won")+COUNTIFS(SWISSW!$I:$I,WINS_NO_MIRROR!C$1,SWISSW!$J:$J,WINS_NO_MIRROR!$A32,SWISSW!$F:$F,"Lost")))*IF(ROW()=COLUMN(),0,1)</f>
        <v>4</v>
      </c>
      <c r="D32" s="11">
        <f ca="1">((COUNTIFS(SWISSW!$I:$I,WINS_NO_MIRROR!$A32,SWISSW!$J:$J,WINS_NO_MIRROR!D$1,SWISSW!$F:$F,"Won")+COUNTIFS(SWISSW!$I:$I,WINS_NO_MIRROR!D$1,SWISSW!$J:$J,WINS_NO_MIRROR!$A32,SWISSW!$F:$F,"Lost")))*IF(ROW()=COLUMN(),0,1)</f>
        <v>0</v>
      </c>
      <c r="E32" s="11">
        <f ca="1">((COUNTIFS(SWISSW!$I:$I,WINS_NO_MIRROR!$A32,SWISSW!$J:$J,WINS_NO_MIRROR!E$1,SWISSW!$F:$F,"Won")+COUNTIFS(SWISSW!$I:$I,WINS_NO_MIRROR!E$1,SWISSW!$J:$J,WINS_NO_MIRROR!$A32,SWISSW!$F:$F,"Lost")))*IF(ROW()=COLUMN(),0,1)</f>
        <v>0</v>
      </c>
      <c r="F32" s="11">
        <f ca="1">((COUNTIFS(SWISSW!$I:$I,WINS_NO_MIRROR!$A32,SWISSW!$J:$J,WINS_NO_MIRROR!F$1,SWISSW!$F:$F,"Won")+COUNTIFS(SWISSW!$I:$I,WINS_NO_MIRROR!F$1,SWISSW!$J:$J,WINS_NO_MIRROR!$A32,SWISSW!$F:$F,"Lost")))*IF(ROW()=COLUMN(),0,1)</f>
        <v>0</v>
      </c>
      <c r="G32" s="11">
        <f ca="1">((COUNTIFS(SWISSW!$I:$I,WINS_NO_MIRROR!$A32,SWISSW!$J:$J,WINS_NO_MIRROR!G$1,SWISSW!$F:$F,"Won")+COUNTIFS(SWISSW!$I:$I,WINS_NO_MIRROR!G$1,SWISSW!$J:$J,WINS_NO_MIRROR!$A32,SWISSW!$F:$F,"Lost")))*IF(ROW()=COLUMN(),0,1)</f>
        <v>1</v>
      </c>
      <c r="H32" s="11">
        <f ca="1">((COUNTIFS(SWISSW!$I:$I,WINS_NO_MIRROR!$A32,SWISSW!$J:$J,WINS_NO_MIRROR!H$1,SWISSW!$F:$F,"Won")+COUNTIFS(SWISSW!$I:$I,WINS_NO_MIRROR!H$1,SWISSW!$J:$J,WINS_NO_MIRROR!$A32,SWISSW!$F:$F,"Lost")))*IF(ROW()=COLUMN(),0,1)</f>
        <v>3</v>
      </c>
      <c r="I32" s="11">
        <f ca="1">((COUNTIFS(SWISSW!$I:$I,WINS_NO_MIRROR!$A32,SWISSW!$J:$J,WINS_NO_MIRROR!I$1,SWISSW!$F:$F,"Won")+COUNTIFS(SWISSW!$I:$I,WINS_NO_MIRROR!I$1,SWISSW!$J:$J,WINS_NO_MIRROR!$A32,SWISSW!$F:$F,"Lost")))*IF(ROW()=COLUMN(),0,1)</f>
        <v>1</v>
      </c>
      <c r="J32" s="11">
        <f ca="1">((COUNTIFS(SWISSW!$I:$I,WINS_NO_MIRROR!$A32,SWISSW!$J:$J,WINS_NO_MIRROR!J$1,SWISSW!$F:$F,"Won")+COUNTIFS(SWISSW!$I:$I,WINS_NO_MIRROR!J$1,SWISSW!$J:$J,WINS_NO_MIRROR!$A32,SWISSW!$F:$F,"Lost")))*IF(ROW()=COLUMN(),0,1)</f>
        <v>1</v>
      </c>
      <c r="K32" s="11">
        <f ca="1">((COUNTIFS(SWISSW!$I:$I,WINS_NO_MIRROR!$A32,SWISSW!$J:$J,WINS_NO_MIRROR!K$1,SWISSW!$F:$F,"Won")+COUNTIFS(SWISSW!$I:$I,WINS_NO_MIRROR!K$1,SWISSW!$J:$J,WINS_NO_MIRROR!$A32,SWISSW!$F:$F,"Lost")))*IF(ROW()=COLUMN(),0,1)</f>
        <v>0</v>
      </c>
      <c r="L32" s="11">
        <f ca="1">((COUNTIFS(SWISSW!$I:$I,WINS_NO_MIRROR!$A32,SWISSW!$J:$J,WINS_NO_MIRROR!L$1,SWISSW!$F:$F,"Won")+COUNTIFS(SWISSW!$I:$I,WINS_NO_MIRROR!L$1,SWISSW!$J:$J,WINS_NO_MIRROR!$A32,SWISSW!$F:$F,"Lost")))*IF(ROW()=COLUMN(),0,1)</f>
        <v>2</v>
      </c>
      <c r="M32" s="11">
        <f ca="1">((COUNTIFS(SWISSW!$I:$I,WINS_NO_MIRROR!$A32,SWISSW!$J:$J,WINS_NO_MIRROR!M$1,SWISSW!$F:$F,"Won")+COUNTIFS(SWISSW!$I:$I,WINS_NO_MIRROR!M$1,SWISSW!$J:$J,WINS_NO_MIRROR!$A32,SWISSW!$F:$F,"Lost")))*IF(ROW()=COLUMN(),0,1)</f>
        <v>0</v>
      </c>
      <c r="N32" s="11">
        <f ca="1">((COUNTIFS(SWISSW!$I:$I,WINS_NO_MIRROR!$A32,SWISSW!$J:$J,WINS_NO_MIRROR!N$1,SWISSW!$F:$F,"Won")+COUNTIFS(SWISSW!$I:$I,WINS_NO_MIRROR!N$1,SWISSW!$J:$J,WINS_NO_MIRROR!$A32,SWISSW!$F:$F,"Lost")))*IF(ROW()=COLUMN(),0,1)</f>
        <v>0</v>
      </c>
      <c r="O32" s="11">
        <f ca="1">((COUNTIFS(SWISSW!$I:$I,WINS_NO_MIRROR!$A32,SWISSW!$J:$J,WINS_NO_MIRROR!O$1,SWISSW!$F:$F,"Won")+COUNTIFS(SWISSW!$I:$I,WINS_NO_MIRROR!O$1,SWISSW!$J:$J,WINS_NO_MIRROR!$A32,SWISSW!$F:$F,"Lost")))*IF(ROW()=COLUMN(),0,1)</f>
        <v>1</v>
      </c>
      <c r="P32" s="11">
        <f ca="1">((COUNTIFS(SWISSW!$I:$I,WINS_NO_MIRROR!$A32,SWISSW!$J:$J,WINS_NO_MIRROR!P$1,SWISSW!$F:$F,"Won")+COUNTIFS(SWISSW!$I:$I,WINS_NO_MIRROR!P$1,SWISSW!$J:$J,WINS_NO_MIRROR!$A32,SWISSW!$F:$F,"Lost")))*IF(ROW()=COLUMN(),0,1)</f>
        <v>0</v>
      </c>
      <c r="Q32" s="11">
        <f ca="1">((COUNTIFS(SWISSW!$I:$I,WINS_NO_MIRROR!$A32,SWISSW!$J:$J,WINS_NO_MIRROR!Q$1,SWISSW!$F:$F,"Won")+COUNTIFS(SWISSW!$I:$I,WINS_NO_MIRROR!Q$1,SWISSW!$J:$J,WINS_NO_MIRROR!$A32,SWISSW!$F:$F,"Lost")))*IF(ROW()=COLUMN(),0,1)</f>
        <v>0</v>
      </c>
      <c r="R32" s="11">
        <f ca="1">((COUNTIFS(SWISSW!$I:$I,WINS_NO_MIRROR!$A32,SWISSW!$J:$J,WINS_NO_MIRROR!R$1,SWISSW!$F:$F,"Won")+COUNTIFS(SWISSW!$I:$I,WINS_NO_MIRROR!R$1,SWISSW!$J:$J,WINS_NO_MIRROR!$A32,SWISSW!$F:$F,"Lost")))*IF(ROW()=COLUMN(),0,1)</f>
        <v>0</v>
      </c>
      <c r="S32" s="11">
        <f ca="1">((COUNTIFS(SWISSW!$I:$I,WINS_NO_MIRROR!$A32,SWISSW!$J:$J,WINS_NO_MIRROR!S$1,SWISSW!$F:$F,"Won")+COUNTIFS(SWISSW!$I:$I,WINS_NO_MIRROR!S$1,SWISSW!$J:$J,WINS_NO_MIRROR!$A32,SWISSW!$F:$F,"Lost")))*IF(ROW()=COLUMN(),0,1)</f>
        <v>0</v>
      </c>
      <c r="T32" s="11">
        <f ca="1">((COUNTIFS(SWISSW!$I:$I,WINS_NO_MIRROR!$A32,SWISSW!$J:$J,WINS_NO_MIRROR!T$1,SWISSW!$F:$F,"Won")+COUNTIFS(SWISSW!$I:$I,WINS_NO_MIRROR!T$1,SWISSW!$J:$J,WINS_NO_MIRROR!$A32,SWISSW!$F:$F,"Lost")))*IF(ROW()=COLUMN(),0,1)</f>
        <v>0</v>
      </c>
      <c r="U32" s="11">
        <f ca="1">((COUNTIFS(SWISSW!$I:$I,WINS_NO_MIRROR!$A32,SWISSW!$J:$J,WINS_NO_MIRROR!U$1,SWISSW!$F:$F,"Won")+COUNTIFS(SWISSW!$I:$I,WINS_NO_MIRROR!U$1,SWISSW!$J:$J,WINS_NO_MIRROR!$A32,SWISSW!$F:$F,"Lost")))*IF(ROW()=COLUMN(),0,1)</f>
        <v>1</v>
      </c>
      <c r="V32" s="11">
        <f ca="1">((COUNTIFS(SWISSW!$I:$I,WINS_NO_MIRROR!$A32,SWISSW!$J:$J,WINS_NO_MIRROR!V$1,SWISSW!$F:$F,"Won")+COUNTIFS(SWISSW!$I:$I,WINS_NO_MIRROR!V$1,SWISSW!$J:$J,WINS_NO_MIRROR!$A32,SWISSW!$F:$F,"Lost")))*IF(ROW()=COLUMN(),0,1)</f>
        <v>0</v>
      </c>
      <c r="W32" s="11">
        <f ca="1">((COUNTIFS(SWISSW!$I:$I,WINS_NO_MIRROR!$A32,SWISSW!$J:$J,WINS_NO_MIRROR!W$1,SWISSW!$F:$F,"Won")+COUNTIFS(SWISSW!$I:$I,WINS_NO_MIRROR!W$1,SWISSW!$J:$J,WINS_NO_MIRROR!$A32,SWISSW!$F:$F,"Lost")))*IF(ROW()=COLUMN(),0,1)</f>
        <v>0</v>
      </c>
      <c r="X32" s="11">
        <f ca="1">((COUNTIFS(SWISSW!$I:$I,WINS_NO_MIRROR!$A32,SWISSW!$J:$J,WINS_NO_MIRROR!X$1,SWISSW!$F:$F,"Won")+COUNTIFS(SWISSW!$I:$I,WINS_NO_MIRROR!X$1,SWISSW!$J:$J,WINS_NO_MIRROR!$A32,SWISSW!$F:$F,"Lost")))*IF(ROW()=COLUMN(),0,1)</f>
        <v>0</v>
      </c>
      <c r="Y32" s="11">
        <f ca="1">((COUNTIFS(SWISSW!$I:$I,WINS_NO_MIRROR!$A32,SWISSW!$J:$J,WINS_NO_MIRROR!Y$1,SWISSW!$F:$F,"Won")+COUNTIFS(SWISSW!$I:$I,WINS_NO_MIRROR!Y$1,SWISSW!$J:$J,WINS_NO_MIRROR!$A32,SWISSW!$F:$F,"Lost")))*IF(ROW()=COLUMN(),0,1)</f>
        <v>0</v>
      </c>
      <c r="Z32" s="11">
        <f ca="1">((COUNTIFS(SWISSW!$I:$I,WINS_NO_MIRROR!$A32,SWISSW!$J:$J,WINS_NO_MIRROR!Z$1,SWISSW!$F:$F,"Won")+COUNTIFS(SWISSW!$I:$I,WINS_NO_MIRROR!Z$1,SWISSW!$J:$J,WINS_NO_MIRROR!$A32,SWISSW!$F:$F,"Lost")))*IF(ROW()=COLUMN(),0,1)</f>
        <v>0</v>
      </c>
      <c r="AA32" s="11">
        <f ca="1">((COUNTIFS(SWISSW!$I:$I,WINS_NO_MIRROR!$A32,SWISSW!$J:$J,WINS_NO_MIRROR!AA$1,SWISSW!$F:$F,"Won")+COUNTIFS(SWISSW!$I:$I,WINS_NO_MIRROR!AA$1,SWISSW!$J:$J,WINS_NO_MIRROR!$A32,SWISSW!$F:$F,"Lost")))*IF(ROW()=COLUMN(),0,1)</f>
        <v>0</v>
      </c>
      <c r="AB32" s="11">
        <f ca="1">((COUNTIFS(SWISSW!$I:$I,WINS_NO_MIRROR!$A32,SWISSW!$J:$J,WINS_NO_MIRROR!AB$1,SWISSW!$F:$F,"Won")+COUNTIFS(SWISSW!$I:$I,WINS_NO_MIRROR!AB$1,SWISSW!$J:$J,WINS_NO_MIRROR!$A32,SWISSW!$F:$F,"Lost")))*IF(ROW()=COLUMN(),0,1)</f>
        <v>0</v>
      </c>
      <c r="AC32" s="11">
        <f ca="1">((COUNTIFS(SWISSW!$I:$I,WINS_NO_MIRROR!$A32,SWISSW!$J:$J,WINS_NO_MIRROR!AC$1,SWISSW!$F:$F,"Won")+COUNTIFS(SWISSW!$I:$I,WINS_NO_MIRROR!AC$1,SWISSW!$J:$J,WINS_NO_MIRROR!$A32,SWISSW!$F:$F,"Lost")))*IF(ROW()=COLUMN(),0,1)</f>
        <v>0</v>
      </c>
      <c r="AD32" s="11">
        <f ca="1">((COUNTIFS(SWISSW!$I:$I,WINS_NO_MIRROR!$A32,SWISSW!$J:$J,WINS_NO_MIRROR!AD$1,SWISSW!$F:$F,"Won")+COUNTIFS(SWISSW!$I:$I,WINS_NO_MIRROR!AD$1,SWISSW!$J:$J,WINS_NO_MIRROR!$A32,SWISSW!$F:$F,"Lost")))*IF(ROW()=COLUMN(),0,1)</f>
        <v>0</v>
      </c>
      <c r="AE32" s="11">
        <f ca="1">((COUNTIFS(SWISSW!$I:$I,WINS_NO_MIRROR!$A32,SWISSW!$J:$J,WINS_NO_MIRROR!AE$1,SWISSW!$F:$F,"Won")+COUNTIFS(SWISSW!$I:$I,WINS_NO_MIRROR!AE$1,SWISSW!$J:$J,WINS_NO_MIRROR!$A32,SWISSW!$F:$F,"Lost")))*IF(ROW()=COLUMN(),0,1)</f>
        <v>0</v>
      </c>
      <c r="AF32" s="11">
        <f ca="1">((COUNTIFS(SWISSW!$I:$I,WINS_NO_MIRROR!$A32,SWISSW!$J:$J,WINS_NO_MIRROR!AF$1,SWISSW!$F:$F,"Won")+COUNTIFS(SWISSW!$I:$I,WINS_NO_MIRROR!AF$1,SWISSW!$J:$J,WINS_NO_MIRROR!$A32,SWISSW!$F:$F,"Lost")))*IF(ROW()=COLUMN(),0,1)</f>
        <v>0</v>
      </c>
      <c r="AG32" s="11">
        <f ca="1">((COUNTIFS(SWISSW!$I:$I,WINS_NO_MIRROR!$A32,SWISSW!$J:$J,WINS_NO_MIRROR!AG$1,SWISSW!$F:$F,"Won")+COUNTIFS(SWISSW!$I:$I,WINS_NO_MIRROR!AG$1,SWISSW!$J:$J,WINS_NO_MIRROR!$A32,SWISSW!$F:$F,"Lost")))*IF(ROW()=COLUMN(),0,1)</f>
        <v>0</v>
      </c>
      <c r="AH32" s="11">
        <f ca="1">((COUNTIFS(SWISSW!$I:$I,WINS_NO_MIRROR!$A32,SWISSW!$J:$J,WINS_NO_MIRROR!AH$1,SWISSW!$F:$F,"Won")+COUNTIFS(SWISSW!$I:$I,WINS_NO_MIRROR!AH$1,SWISSW!$J:$J,WINS_NO_MIRROR!$A32,SWISSW!$F:$F,"Lost")))*IF(ROW()=COLUMN(),0,1)</f>
        <v>0</v>
      </c>
      <c r="AI32" s="11">
        <f ca="1">((COUNTIFS(SWISSW!$I:$I,WINS_NO_MIRROR!$A32,SWISSW!$J:$J,WINS_NO_MIRROR!AI$1,SWISSW!$F:$F,"Won")+COUNTIFS(SWISSW!$I:$I,WINS_NO_MIRROR!AI$1,SWISSW!$J:$J,WINS_NO_MIRROR!$A32,SWISSW!$F:$F,"Lost")))*IF(ROW()=COLUMN(),0,1)</f>
        <v>0</v>
      </c>
      <c r="AJ32" s="11">
        <f ca="1">((COUNTIFS(SWISSW!$I:$I,WINS_NO_MIRROR!$A32,SWISSW!$J:$J,WINS_NO_MIRROR!AJ$1,SWISSW!$F:$F,"Won")+COUNTIFS(SWISSW!$I:$I,WINS_NO_MIRROR!AJ$1,SWISSW!$J:$J,WINS_NO_MIRROR!$A32,SWISSW!$F:$F,"Lost")))*IF(ROW()=COLUMN(),0,1)</f>
        <v>0</v>
      </c>
      <c r="AK32" s="11">
        <f ca="1">((COUNTIFS(SWISSW!$I:$I,WINS_NO_MIRROR!$A32,SWISSW!$J:$J,WINS_NO_MIRROR!AK$1,SWISSW!$F:$F,"Won")+COUNTIFS(SWISSW!$I:$I,WINS_NO_MIRROR!AK$1,SWISSW!$J:$J,WINS_NO_MIRROR!$A32,SWISSW!$F:$F,"Lost")))*IF(ROW()=COLUMN(),0,1)</f>
        <v>0</v>
      </c>
      <c r="AL32" s="11">
        <f ca="1">((COUNTIFS(SWISSW!$I:$I,WINS_NO_MIRROR!$A32,SWISSW!$J:$J,WINS_NO_MIRROR!AL$1,SWISSW!$F:$F,"Won")+COUNTIFS(SWISSW!$I:$I,WINS_NO_MIRROR!AL$1,SWISSW!$J:$J,WINS_NO_MIRROR!$A32,SWISSW!$F:$F,"Lost")))*IF(ROW()=COLUMN(),0,1)</f>
        <v>0</v>
      </c>
      <c r="AM32" s="11">
        <f ca="1">((COUNTIFS(SWISSW!$I:$I,WINS_NO_MIRROR!$A32,SWISSW!$J:$J,WINS_NO_MIRROR!AM$1,SWISSW!$F:$F,"Won")+COUNTIFS(SWISSW!$I:$I,WINS_NO_MIRROR!AM$1,SWISSW!$J:$J,WINS_NO_MIRROR!$A32,SWISSW!$F:$F,"Lost")))*IF(ROW()=COLUMN(),0,1)</f>
        <v>0</v>
      </c>
      <c r="AN32" s="11">
        <f ca="1">((COUNTIFS(SWISSW!$I:$I,WINS_NO_MIRROR!$A32,SWISSW!$J:$J,WINS_NO_MIRROR!AN$1,SWISSW!$F:$F,"Won")+COUNTIFS(SWISSW!$I:$I,WINS_NO_MIRROR!AN$1,SWISSW!$J:$J,WINS_NO_MIRROR!$A32,SWISSW!$F:$F,"Lost")))*IF(ROW()=COLUMN(),0,1)</f>
        <v>0</v>
      </c>
      <c r="AO32" s="11">
        <f ca="1">((COUNTIFS(SWISSW!$I:$I,WINS_NO_MIRROR!$A32,SWISSW!$J:$J,WINS_NO_MIRROR!AO$1,SWISSW!$F:$F,"Won")+COUNTIFS(SWISSW!$I:$I,WINS_NO_MIRROR!AO$1,SWISSW!$J:$J,WINS_NO_MIRROR!$A32,SWISSW!$F:$F,"Lost")))*IF(ROW()=COLUMN(),0,1)</f>
        <v>1</v>
      </c>
      <c r="AP32" s="11">
        <f ca="1">((COUNTIFS(SWISSW!$I:$I,WINS_NO_MIRROR!$A32,SWISSW!$J:$J,WINS_NO_MIRROR!AP$1,SWISSW!$F:$F,"Won")+COUNTIFS(SWISSW!$I:$I,WINS_NO_MIRROR!AP$1,SWISSW!$J:$J,WINS_NO_MIRROR!$A32,SWISSW!$F:$F,"Lost")))*IF(ROW()=COLUMN(),0,1)</f>
        <v>0</v>
      </c>
      <c r="AQ32" s="11">
        <f ca="1">((COUNTIFS(SWISSW!$I:$I,WINS_NO_MIRROR!$A32,SWISSW!$J:$J,WINS_NO_MIRROR!AQ$1,SWISSW!$F:$F,"Won")+COUNTIFS(SWISSW!$I:$I,WINS_NO_MIRROR!AQ$1,SWISSW!$J:$J,WINS_NO_MIRROR!$A32,SWISSW!$F:$F,"Lost")))*IF(ROW()=COLUMN(),0,1)</f>
        <v>0</v>
      </c>
      <c r="AR32" s="11">
        <f ca="1">((COUNTIFS(SWISSW!$I:$I,WINS_NO_MIRROR!$A32,SWISSW!$J:$J,WINS_NO_MIRROR!AR$1,SWISSW!$F:$F,"Won")+COUNTIFS(SWISSW!$I:$I,WINS_NO_MIRROR!AR$1,SWISSW!$J:$J,WINS_NO_MIRROR!$A32,SWISSW!$F:$F,"Lost")))*IF(ROW()=COLUMN(),0,1)</f>
        <v>0</v>
      </c>
      <c r="AS32" s="11">
        <f ca="1">((COUNTIFS(SWISSW!$I:$I,WINS_NO_MIRROR!$A32,SWISSW!$J:$J,WINS_NO_MIRROR!AS$1,SWISSW!$F:$F,"Won")+COUNTIFS(SWISSW!$I:$I,WINS_NO_MIRROR!AS$1,SWISSW!$J:$J,WINS_NO_MIRROR!$A32,SWISSW!$F:$F,"Lost")))*IF(ROW()=COLUMN(),0,1)</f>
        <v>0</v>
      </c>
      <c r="AT32" s="11">
        <f ca="1">((COUNTIFS(SWISSW!$I:$I,WINS_NO_MIRROR!$A32,SWISSW!$J:$J,WINS_NO_MIRROR!AT$1,SWISSW!$F:$F,"Won")+COUNTIFS(SWISSW!$I:$I,WINS_NO_MIRROR!AT$1,SWISSW!$J:$J,WINS_NO_MIRROR!$A32,SWISSW!$F:$F,"Lost")))*IF(ROW()=COLUMN(),0,1)</f>
        <v>0</v>
      </c>
      <c r="AU32" s="11">
        <f ca="1">((COUNTIFS(SWISSW!$I:$I,WINS_NO_MIRROR!$A32,SWISSW!$J:$J,WINS_NO_MIRROR!AU$1,SWISSW!$F:$F,"Won")+COUNTIFS(SWISSW!$I:$I,WINS_NO_MIRROR!AU$1,SWISSW!$J:$J,WINS_NO_MIRROR!$A32,SWISSW!$F:$F,"Lost")))*IF(ROW()=COLUMN(),0,1)</f>
        <v>0</v>
      </c>
      <c r="AV32" s="11">
        <f ca="1">((COUNTIFS(SWISSW!$I:$I,WINS_NO_MIRROR!$A32,SWISSW!$J:$J,WINS_NO_MIRROR!AV$1,SWISSW!$F:$F,"Won")+COUNTIFS(SWISSW!$I:$I,WINS_NO_MIRROR!AV$1,SWISSW!$J:$J,WINS_NO_MIRROR!$A32,SWISSW!$F:$F,"Lost")))*IF(ROW()=COLUMN(),0,1)</f>
        <v>0</v>
      </c>
      <c r="AW32" s="11">
        <f ca="1">((COUNTIFS(SWISSW!$I:$I,WINS_NO_MIRROR!$A32,SWISSW!$J:$J,WINS_NO_MIRROR!AW$1,SWISSW!$F:$F,"Won")+COUNTIFS(SWISSW!$I:$I,WINS_NO_MIRROR!AW$1,SWISSW!$J:$J,WINS_NO_MIRROR!$A32,SWISSW!$F:$F,"Lost")))*IF(ROW()=COLUMN(),0,1)</f>
        <v>0</v>
      </c>
      <c r="AX32" s="11">
        <f ca="1">((COUNTIFS(SWISSW!$I:$I,WINS_NO_MIRROR!$A32,SWISSW!$J:$J,WINS_NO_MIRROR!AX$1,SWISSW!$F:$F,"Won")+COUNTIFS(SWISSW!$I:$I,WINS_NO_MIRROR!AX$1,SWISSW!$J:$J,WINS_NO_MIRROR!$A32,SWISSW!$F:$F,"Lost")))*IF(ROW()=COLUMN(),0,1)</f>
        <v>0</v>
      </c>
      <c r="AY32" s="11">
        <f ca="1">((COUNTIFS(SWISSW!$I:$I,WINS_NO_MIRROR!$A32,SWISSW!$J:$J,WINS_NO_MIRROR!AY$1,SWISSW!$F:$F,"Won")+COUNTIFS(SWISSW!$I:$I,WINS_NO_MIRROR!AY$1,SWISSW!$J:$J,WINS_NO_MIRROR!$A32,SWISSW!$F:$F,"Lost")))*IF(ROW()=COLUMN(),0,1)</f>
        <v>0</v>
      </c>
      <c r="AZ32" s="11">
        <f ca="1">((COUNTIFS(SWISSW!$I:$I,WINS_NO_MIRROR!$A32,SWISSW!$J:$J,WINS_NO_MIRROR!AZ$1,SWISSW!$F:$F,"Won")+COUNTIFS(SWISSW!$I:$I,WINS_NO_MIRROR!AZ$1,SWISSW!$J:$J,WINS_NO_MIRROR!$A32,SWISSW!$F:$F,"Lost")))*IF(ROW()=COLUMN(),0,1)</f>
        <v>0</v>
      </c>
      <c r="BA32" s="11">
        <f ca="1">((COUNTIFS(SWISSW!$I:$I,WINS_NO_MIRROR!$A32,SWISSW!$J:$J,WINS_NO_MIRROR!BA$1,SWISSW!$F:$F,"Won")+COUNTIFS(SWISSW!$I:$I,WINS_NO_MIRROR!BA$1,SWISSW!$J:$J,WINS_NO_MIRROR!$A32,SWISSW!$F:$F,"Lost")))*IF(ROW()=COLUMN(),0,1)</f>
        <v>0</v>
      </c>
      <c r="BB32" s="11">
        <f ca="1">((COUNTIFS(SWISSW!$I:$I,WINS_NO_MIRROR!$A32,SWISSW!$J:$J,WINS_NO_MIRROR!BB$1,SWISSW!$F:$F,"Won")+COUNTIFS(SWISSW!$I:$I,WINS_NO_MIRROR!BB$1,SWISSW!$J:$J,WINS_NO_MIRROR!$A32,SWISSW!$F:$F,"Lost")))*IF(ROW()=COLUMN(),0,1)</f>
        <v>0</v>
      </c>
      <c r="BC32" s="11">
        <f ca="1">((COUNTIFS(SWISSW!$I:$I,WINS_NO_MIRROR!$A32,SWISSW!$J:$J,WINS_NO_MIRROR!BC$1,SWISSW!$F:$F,"Won")+COUNTIFS(SWISSW!$I:$I,WINS_NO_MIRROR!BC$1,SWISSW!$J:$J,WINS_NO_MIRROR!$A32,SWISSW!$F:$F,"Lost")))*IF(ROW()=COLUMN(),0,1)</f>
        <v>0</v>
      </c>
      <c r="BD32" s="11">
        <f ca="1">((COUNTIFS(SWISSW!$I:$I,WINS_NO_MIRROR!$A32,SWISSW!$J:$J,WINS_NO_MIRROR!BD$1,SWISSW!$F:$F,"Won")+COUNTIFS(SWISSW!$I:$I,WINS_NO_MIRROR!BD$1,SWISSW!$J:$J,WINS_NO_MIRROR!$A32,SWISSW!$F:$F,"Lost")))*IF(ROW()=COLUMN(),0,1)</f>
        <v>0</v>
      </c>
      <c r="BE32" s="11">
        <f ca="1">((COUNTIFS(SWISSW!$I:$I,WINS_NO_MIRROR!$A32,SWISSW!$J:$J,WINS_NO_MIRROR!BE$1,SWISSW!$F:$F,"Won")+COUNTIFS(SWISSW!$I:$I,WINS_NO_MIRROR!BE$1,SWISSW!$J:$J,WINS_NO_MIRROR!$A32,SWISSW!$F:$F,"Lost")))*IF(ROW()=COLUMN(),0,1)</f>
        <v>0</v>
      </c>
      <c r="BF32" s="11">
        <f ca="1">((COUNTIFS(SWISSW!$I:$I,WINS_NO_MIRROR!$A32,SWISSW!$J:$J,WINS_NO_MIRROR!BF$1,SWISSW!$F:$F,"Won")+COUNTIFS(SWISSW!$I:$I,WINS_NO_MIRROR!BF$1,SWISSW!$J:$J,WINS_NO_MIRROR!$A32,SWISSW!$F:$F,"Lost")))*IF(ROW()=COLUMN(),0,1)</f>
        <v>0</v>
      </c>
      <c r="BG32" s="11">
        <f ca="1">((COUNTIFS(SWISSW!$I:$I,WINS_NO_MIRROR!$A32,SWISSW!$J:$J,WINS_NO_MIRROR!BG$1,SWISSW!$F:$F,"Won")+COUNTIFS(SWISSW!$I:$I,WINS_NO_MIRROR!BG$1,SWISSW!$J:$J,WINS_NO_MIRROR!$A32,SWISSW!$F:$F,"Lost")))*IF(ROW()=COLUMN(),0,1)</f>
        <v>0</v>
      </c>
      <c r="BH32" s="11">
        <f ca="1">((COUNTIFS(SWISSW!$I:$I,WINS_NO_MIRROR!$A32,SWISSW!$J:$J,WINS_NO_MIRROR!BH$1,SWISSW!$F:$F,"Won")+COUNTIFS(SWISSW!$I:$I,WINS_NO_MIRROR!BH$1,SWISSW!$J:$J,WINS_NO_MIRROR!$A32,SWISSW!$F:$F,"Lost")))*IF(ROW()=COLUMN(),0,1)</f>
        <v>0</v>
      </c>
      <c r="BI32" s="11">
        <f ca="1">((COUNTIFS(SWISSW!$I:$I,WINS_NO_MIRROR!$A32,SWISSW!$J:$J,WINS_NO_MIRROR!BI$1,SWISSW!$F:$F,"Won")+COUNTIFS(SWISSW!$I:$I,WINS_NO_MIRROR!BI$1,SWISSW!$J:$J,WINS_NO_MIRROR!$A32,SWISSW!$F:$F,"Lost")))*IF(ROW()=COLUMN(),0,1)</f>
        <v>0</v>
      </c>
      <c r="BJ32" s="11">
        <f ca="1">((COUNTIFS(SWISSW!$I:$I,WINS_NO_MIRROR!$A32,SWISSW!$J:$J,WINS_NO_MIRROR!BJ$1,SWISSW!$F:$F,"Won")+COUNTIFS(SWISSW!$I:$I,WINS_NO_MIRROR!BJ$1,SWISSW!$J:$J,WINS_NO_MIRROR!$A32,SWISSW!$F:$F,"Lost")))*IF(ROW()=COLUMN(),0,1)</f>
        <v>0</v>
      </c>
      <c r="BK32" s="11">
        <f ca="1">((COUNTIFS(SWISSW!$I:$I,WINS_NO_MIRROR!$A32,SWISSW!$J:$J,WINS_NO_MIRROR!BK$1,SWISSW!$F:$F,"Won")+COUNTIFS(SWISSW!$I:$I,WINS_NO_MIRROR!BK$1,SWISSW!$J:$J,WINS_NO_MIRROR!$A32,SWISSW!$F:$F,"Lost")))*IF(ROW()=COLUMN(),0,1)</f>
        <v>0</v>
      </c>
      <c r="BL32" s="11">
        <f ca="1">((COUNTIFS(SWISSW!$I:$I,WINS_NO_MIRROR!$A32,SWISSW!$J:$J,WINS_NO_MIRROR!BL$1,SWISSW!$F:$F,"Won")+COUNTIFS(SWISSW!$I:$I,WINS_NO_MIRROR!BL$1,SWISSW!$J:$J,WINS_NO_MIRROR!$A32,SWISSW!$F:$F,"Lost")))*IF(ROW()=COLUMN(),0,1)</f>
        <v>0</v>
      </c>
    </row>
    <row r="33" spans="1:64" ht="55" customHeight="1" x14ac:dyDescent="0.3">
      <c r="A33" s="3" t="str">
        <f ca="1">MATCHUP!A33</f>
        <v>Mono Black Sacrifice</v>
      </c>
      <c r="B33" s="11">
        <f ca="1">((COUNTIFS(SWISSW!$I:$I,WINS_NO_MIRROR!$A33,SWISSW!$J:$J,WINS_NO_MIRROR!B$1,SWISSW!$F:$F,"Won")+COUNTIFS(SWISSW!$I:$I,WINS_NO_MIRROR!B$1,SWISSW!$J:$J,WINS_NO_MIRROR!$A33,SWISSW!$F:$F,"Lost")))*IF(ROW()=COLUMN(),0,1)</f>
        <v>0</v>
      </c>
      <c r="C33" s="11">
        <f ca="1">((COUNTIFS(SWISSW!$I:$I,WINS_NO_MIRROR!$A33,SWISSW!$J:$J,WINS_NO_MIRROR!C$1,SWISSW!$F:$F,"Won")+COUNTIFS(SWISSW!$I:$I,WINS_NO_MIRROR!C$1,SWISSW!$J:$J,WINS_NO_MIRROR!$A33,SWISSW!$F:$F,"Lost")))*IF(ROW()=COLUMN(),0,1)</f>
        <v>3</v>
      </c>
      <c r="D33" s="11">
        <f ca="1">((COUNTIFS(SWISSW!$I:$I,WINS_NO_MIRROR!$A33,SWISSW!$J:$J,WINS_NO_MIRROR!D$1,SWISSW!$F:$F,"Won")+COUNTIFS(SWISSW!$I:$I,WINS_NO_MIRROR!D$1,SWISSW!$J:$J,WINS_NO_MIRROR!$A33,SWISSW!$F:$F,"Lost")))*IF(ROW()=COLUMN(),0,1)</f>
        <v>2</v>
      </c>
      <c r="E33" s="11">
        <f ca="1">((COUNTIFS(SWISSW!$I:$I,WINS_NO_MIRROR!$A33,SWISSW!$J:$J,WINS_NO_MIRROR!E$1,SWISSW!$F:$F,"Won")+COUNTIFS(SWISSW!$I:$I,WINS_NO_MIRROR!E$1,SWISSW!$J:$J,WINS_NO_MIRROR!$A33,SWISSW!$F:$F,"Lost")))*IF(ROW()=COLUMN(),0,1)</f>
        <v>1</v>
      </c>
      <c r="F33" s="11">
        <f ca="1">((COUNTIFS(SWISSW!$I:$I,WINS_NO_MIRROR!$A33,SWISSW!$J:$J,WINS_NO_MIRROR!F$1,SWISSW!$F:$F,"Won")+COUNTIFS(SWISSW!$I:$I,WINS_NO_MIRROR!F$1,SWISSW!$J:$J,WINS_NO_MIRROR!$A33,SWISSW!$F:$F,"Lost")))*IF(ROW()=COLUMN(),0,1)</f>
        <v>1</v>
      </c>
      <c r="G33" s="11">
        <f ca="1">((COUNTIFS(SWISSW!$I:$I,WINS_NO_MIRROR!$A33,SWISSW!$J:$J,WINS_NO_MIRROR!G$1,SWISSW!$F:$F,"Won")+COUNTIFS(SWISSW!$I:$I,WINS_NO_MIRROR!G$1,SWISSW!$J:$J,WINS_NO_MIRROR!$A33,SWISSW!$F:$F,"Lost")))*IF(ROW()=COLUMN(),0,1)</f>
        <v>3</v>
      </c>
      <c r="H33" s="11">
        <f ca="1">((COUNTIFS(SWISSW!$I:$I,WINS_NO_MIRROR!$A33,SWISSW!$J:$J,WINS_NO_MIRROR!H$1,SWISSW!$F:$F,"Won")+COUNTIFS(SWISSW!$I:$I,WINS_NO_MIRROR!H$1,SWISSW!$J:$J,WINS_NO_MIRROR!$A33,SWISSW!$F:$F,"Lost")))*IF(ROW()=COLUMN(),0,1)</f>
        <v>1</v>
      </c>
      <c r="I33" s="11">
        <f ca="1">((COUNTIFS(SWISSW!$I:$I,WINS_NO_MIRROR!$A33,SWISSW!$J:$J,WINS_NO_MIRROR!I$1,SWISSW!$F:$F,"Won")+COUNTIFS(SWISSW!$I:$I,WINS_NO_MIRROR!I$1,SWISSW!$J:$J,WINS_NO_MIRROR!$A33,SWISSW!$F:$F,"Lost")))*IF(ROW()=COLUMN(),0,1)</f>
        <v>1</v>
      </c>
      <c r="J33" s="11">
        <f ca="1">((COUNTIFS(SWISSW!$I:$I,WINS_NO_MIRROR!$A33,SWISSW!$J:$J,WINS_NO_MIRROR!J$1,SWISSW!$F:$F,"Won")+COUNTIFS(SWISSW!$I:$I,WINS_NO_MIRROR!J$1,SWISSW!$J:$J,WINS_NO_MIRROR!$A33,SWISSW!$F:$F,"Lost")))*IF(ROW()=COLUMN(),0,1)</f>
        <v>0</v>
      </c>
      <c r="K33" s="11">
        <f ca="1">((COUNTIFS(SWISSW!$I:$I,WINS_NO_MIRROR!$A33,SWISSW!$J:$J,WINS_NO_MIRROR!K$1,SWISSW!$F:$F,"Won")+COUNTIFS(SWISSW!$I:$I,WINS_NO_MIRROR!K$1,SWISSW!$J:$J,WINS_NO_MIRROR!$A33,SWISSW!$F:$F,"Lost")))*IF(ROW()=COLUMN(),0,1)</f>
        <v>0</v>
      </c>
      <c r="L33" s="11">
        <f ca="1">((COUNTIFS(SWISSW!$I:$I,WINS_NO_MIRROR!$A33,SWISSW!$J:$J,WINS_NO_MIRROR!L$1,SWISSW!$F:$F,"Won")+COUNTIFS(SWISSW!$I:$I,WINS_NO_MIRROR!L$1,SWISSW!$J:$J,WINS_NO_MIRROR!$A33,SWISSW!$F:$F,"Lost")))*IF(ROW()=COLUMN(),0,1)</f>
        <v>2</v>
      </c>
      <c r="M33" s="11">
        <f ca="1">((COUNTIFS(SWISSW!$I:$I,WINS_NO_MIRROR!$A33,SWISSW!$J:$J,WINS_NO_MIRROR!M$1,SWISSW!$F:$F,"Won")+COUNTIFS(SWISSW!$I:$I,WINS_NO_MIRROR!M$1,SWISSW!$J:$J,WINS_NO_MIRROR!$A33,SWISSW!$F:$F,"Lost")))*IF(ROW()=COLUMN(),0,1)</f>
        <v>0</v>
      </c>
      <c r="N33" s="11">
        <f ca="1">((COUNTIFS(SWISSW!$I:$I,WINS_NO_MIRROR!$A33,SWISSW!$J:$J,WINS_NO_MIRROR!N$1,SWISSW!$F:$F,"Won")+COUNTIFS(SWISSW!$I:$I,WINS_NO_MIRROR!N$1,SWISSW!$J:$J,WINS_NO_MIRROR!$A33,SWISSW!$F:$F,"Lost")))*IF(ROW()=COLUMN(),0,1)</f>
        <v>0</v>
      </c>
      <c r="O33" s="11">
        <f ca="1">((COUNTIFS(SWISSW!$I:$I,WINS_NO_MIRROR!$A33,SWISSW!$J:$J,WINS_NO_MIRROR!O$1,SWISSW!$F:$F,"Won")+COUNTIFS(SWISSW!$I:$I,WINS_NO_MIRROR!O$1,SWISSW!$J:$J,WINS_NO_MIRROR!$A33,SWISSW!$F:$F,"Lost")))*IF(ROW()=COLUMN(),0,1)</f>
        <v>0</v>
      </c>
      <c r="P33" s="11">
        <f ca="1">((COUNTIFS(SWISSW!$I:$I,WINS_NO_MIRROR!$A33,SWISSW!$J:$J,WINS_NO_MIRROR!P$1,SWISSW!$F:$F,"Won")+COUNTIFS(SWISSW!$I:$I,WINS_NO_MIRROR!P$1,SWISSW!$J:$J,WINS_NO_MIRROR!$A33,SWISSW!$F:$F,"Lost")))*IF(ROW()=COLUMN(),0,1)</f>
        <v>0</v>
      </c>
      <c r="Q33" s="11">
        <f ca="1">((COUNTIFS(SWISSW!$I:$I,WINS_NO_MIRROR!$A33,SWISSW!$J:$J,WINS_NO_MIRROR!Q$1,SWISSW!$F:$F,"Won")+COUNTIFS(SWISSW!$I:$I,WINS_NO_MIRROR!Q$1,SWISSW!$J:$J,WINS_NO_MIRROR!$A33,SWISSW!$F:$F,"Lost")))*IF(ROW()=COLUMN(),0,1)</f>
        <v>0</v>
      </c>
      <c r="R33" s="11">
        <f ca="1">((COUNTIFS(SWISSW!$I:$I,WINS_NO_MIRROR!$A33,SWISSW!$J:$J,WINS_NO_MIRROR!R$1,SWISSW!$F:$F,"Won")+COUNTIFS(SWISSW!$I:$I,WINS_NO_MIRROR!R$1,SWISSW!$J:$J,WINS_NO_MIRROR!$A33,SWISSW!$F:$F,"Lost")))*IF(ROW()=COLUMN(),0,1)</f>
        <v>0</v>
      </c>
      <c r="S33" s="11">
        <f ca="1">((COUNTIFS(SWISSW!$I:$I,WINS_NO_MIRROR!$A33,SWISSW!$J:$J,WINS_NO_MIRROR!S$1,SWISSW!$F:$F,"Won")+COUNTIFS(SWISSW!$I:$I,WINS_NO_MIRROR!S$1,SWISSW!$J:$J,WINS_NO_MIRROR!$A33,SWISSW!$F:$F,"Lost")))*IF(ROW()=COLUMN(),0,1)</f>
        <v>2</v>
      </c>
      <c r="T33" s="11">
        <f ca="1">((COUNTIFS(SWISSW!$I:$I,WINS_NO_MIRROR!$A33,SWISSW!$J:$J,WINS_NO_MIRROR!T$1,SWISSW!$F:$F,"Won")+COUNTIFS(SWISSW!$I:$I,WINS_NO_MIRROR!T$1,SWISSW!$J:$J,WINS_NO_MIRROR!$A33,SWISSW!$F:$F,"Lost")))*IF(ROW()=COLUMN(),0,1)</f>
        <v>0</v>
      </c>
      <c r="U33" s="11">
        <f ca="1">((COUNTIFS(SWISSW!$I:$I,WINS_NO_MIRROR!$A33,SWISSW!$J:$J,WINS_NO_MIRROR!U$1,SWISSW!$F:$F,"Won")+COUNTIFS(SWISSW!$I:$I,WINS_NO_MIRROR!U$1,SWISSW!$J:$J,WINS_NO_MIRROR!$A33,SWISSW!$F:$F,"Lost")))*IF(ROW()=COLUMN(),0,1)</f>
        <v>0</v>
      </c>
      <c r="V33" s="11">
        <f ca="1">((COUNTIFS(SWISSW!$I:$I,WINS_NO_MIRROR!$A33,SWISSW!$J:$J,WINS_NO_MIRROR!V$1,SWISSW!$F:$F,"Won")+COUNTIFS(SWISSW!$I:$I,WINS_NO_MIRROR!V$1,SWISSW!$J:$J,WINS_NO_MIRROR!$A33,SWISSW!$F:$F,"Lost")))*IF(ROW()=COLUMN(),0,1)</f>
        <v>0</v>
      </c>
      <c r="W33" s="11">
        <f ca="1">((COUNTIFS(SWISSW!$I:$I,WINS_NO_MIRROR!$A33,SWISSW!$J:$J,WINS_NO_MIRROR!W$1,SWISSW!$F:$F,"Won")+COUNTIFS(SWISSW!$I:$I,WINS_NO_MIRROR!W$1,SWISSW!$J:$J,WINS_NO_MIRROR!$A33,SWISSW!$F:$F,"Lost")))*IF(ROW()=COLUMN(),0,1)</f>
        <v>1</v>
      </c>
      <c r="X33" s="11">
        <f ca="1">((COUNTIFS(SWISSW!$I:$I,WINS_NO_MIRROR!$A33,SWISSW!$J:$J,WINS_NO_MIRROR!X$1,SWISSW!$F:$F,"Won")+COUNTIFS(SWISSW!$I:$I,WINS_NO_MIRROR!X$1,SWISSW!$J:$J,WINS_NO_MIRROR!$A33,SWISSW!$F:$F,"Lost")))*IF(ROW()=COLUMN(),0,1)</f>
        <v>0</v>
      </c>
      <c r="Y33" s="11">
        <f ca="1">((COUNTIFS(SWISSW!$I:$I,WINS_NO_MIRROR!$A33,SWISSW!$J:$J,WINS_NO_MIRROR!Y$1,SWISSW!$F:$F,"Won")+COUNTIFS(SWISSW!$I:$I,WINS_NO_MIRROR!Y$1,SWISSW!$J:$J,WINS_NO_MIRROR!$A33,SWISSW!$F:$F,"Lost")))*IF(ROW()=COLUMN(),0,1)</f>
        <v>1</v>
      </c>
      <c r="Z33" s="11">
        <f ca="1">((COUNTIFS(SWISSW!$I:$I,WINS_NO_MIRROR!$A33,SWISSW!$J:$J,WINS_NO_MIRROR!Z$1,SWISSW!$F:$F,"Won")+COUNTIFS(SWISSW!$I:$I,WINS_NO_MIRROR!Z$1,SWISSW!$J:$J,WINS_NO_MIRROR!$A33,SWISSW!$F:$F,"Lost")))*IF(ROW()=COLUMN(),0,1)</f>
        <v>0</v>
      </c>
      <c r="AA33" s="11">
        <f ca="1">((COUNTIFS(SWISSW!$I:$I,WINS_NO_MIRROR!$A33,SWISSW!$J:$J,WINS_NO_MIRROR!AA$1,SWISSW!$F:$F,"Won")+COUNTIFS(SWISSW!$I:$I,WINS_NO_MIRROR!AA$1,SWISSW!$J:$J,WINS_NO_MIRROR!$A33,SWISSW!$F:$F,"Lost")))*IF(ROW()=COLUMN(),0,1)</f>
        <v>0</v>
      </c>
      <c r="AB33" s="11">
        <f ca="1">((COUNTIFS(SWISSW!$I:$I,WINS_NO_MIRROR!$A33,SWISSW!$J:$J,WINS_NO_MIRROR!AB$1,SWISSW!$F:$F,"Won")+COUNTIFS(SWISSW!$I:$I,WINS_NO_MIRROR!AB$1,SWISSW!$J:$J,WINS_NO_MIRROR!$A33,SWISSW!$F:$F,"Lost")))*IF(ROW()=COLUMN(),0,1)</f>
        <v>0</v>
      </c>
      <c r="AC33" s="11">
        <f ca="1">((COUNTIFS(SWISSW!$I:$I,WINS_NO_MIRROR!$A33,SWISSW!$J:$J,WINS_NO_MIRROR!AC$1,SWISSW!$F:$F,"Won")+COUNTIFS(SWISSW!$I:$I,WINS_NO_MIRROR!AC$1,SWISSW!$J:$J,WINS_NO_MIRROR!$A33,SWISSW!$F:$F,"Lost")))*IF(ROW()=COLUMN(),0,1)</f>
        <v>1</v>
      </c>
      <c r="AD33" s="11">
        <f ca="1">((COUNTIFS(SWISSW!$I:$I,WINS_NO_MIRROR!$A33,SWISSW!$J:$J,WINS_NO_MIRROR!AD$1,SWISSW!$F:$F,"Won")+COUNTIFS(SWISSW!$I:$I,WINS_NO_MIRROR!AD$1,SWISSW!$J:$J,WINS_NO_MIRROR!$A33,SWISSW!$F:$F,"Lost")))*IF(ROW()=COLUMN(),0,1)</f>
        <v>0</v>
      </c>
      <c r="AE33" s="11">
        <f ca="1">((COUNTIFS(SWISSW!$I:$I,WINS_NO_MIRROR!$A33,SWISSW!$J:$J,WINS_NO_MIRROR!AE$1,SWISSW!$F:$F,"Won")+COUNTIFS(SWISSW!$I:$I,WINS_NO_MIRROR!AE$1,SWISSW!$J:$J,WINS_NO_MIRROR!$A33,SWISSW!$F:$F,"Lost")))*IF(ROW()=COLUMN(),0,1)</f>
        <v>0</v>
      </c>
      <c r="AF33" s="11">
        <f ca="1">((COUNTIFS(SWISSW!$I:$I,WINS_NO_MIRROR!$A33,SWISSW!$J:$J,WINS_NO_MIRROR!AF$1,SWISSW!$F:$F,"Won")+COUNTIFS(SWISSW!$I:$I,WINS_NO_MIRROR!AF$1,SWISSW!$J:$J,WINS_NO_MIRROR!$A33,SWISSW!$F:$F,"Lost")))*IF(ROW()=COLUMN(),0,1)</f>
        <v>0</v>
      </c>
      <c r="AG33" s="11">
        <f ca="1">((COUNTIFS(SWISSW!$I:$I,WINS_NO_MIRROR!$A33,SWISSW!$J:$J,WINS_NO_MIRROR!AG$1,SWISSW!$F:$F,"Won")+COUNTIFS(SWISSW!$I:$I,WINS_NO_MIRROR!AG$1,SWISSW!$J:$J,WINS_NO_MIRROR!$A33,SWISSW!$F:$F,"Lost")))*IF(ROW()=COLUMN(),0,1)</f>
        <v>0</v>
      </c>
      <c r="AH33" s="11">
        <f ca="1">((COUNTIFS(SWISSW!$I:$I,WINS_NO_MIRROR!$A33,SWISSW!$J:$J,WINS_NO_MIRROR!AH$1,SWISSW!$F:$F,"Won")+COUNTIFS(SWISSW!$I:$I,WINS_NO_MIRROR!AH$1,SWISSW!$J:$J,WINS_NO_MIRROR!$A33,SWISSW!$F:$F,"Lost")))*IF(ROW()=COLUMN(),0,1)</f>
        <v>0</v>
      </c>
      <c r="AI33" s="11">
        <f ca="1">((COUNTIFS(SWISSW!$I:$I,WINS_NO_MIRROR!$A33,SWISSW!$J:$J,WINS_NO_MIRROR!AI$1,SWISSW!$F:$F,"Won")+COUNTIFS(SWISSW!$I:$I,WINS_NO_MIRROR!AI$1,SWISSW!$J:$J,WINS_NO_MIRROR!$A33,SWISSW!$F:$F,"Lost")))*IF(ROW()=COLUMN(),0,1)</f>
        <v>0</v>
      </c>
      <c r="AJ33" s="11">
        <f ca="1">((COUNTIFS(SWISSW!$I:$I,WINS_NO_MIRROR!$A33,SWISSW!$J:$J,WINS_NO_MIRROR!AJ$1,SWISSW!$F:$F,"Won")+COUNTIFS(SWISSW!$I:$I,WINS_NO_MIRROR!AJ$1,SWISSW!$J:$J,WINS_NO_MIRROR!$A33,SWISSW!$F:$F,"Lost")))*IF(ROW()=COLUMN(),0,1)</f>
        <v>0</v>
      </c>
      <c r="AK33" s="11">
        <f ca="1">((COUNTIFS(SWISSW!$I:$I,WINS_NO_MIRROR!$A33,SWISSW!$J:$J,WINS_NO_MIRROR!AK$1,SWISSW!$F:$F,"Won")+COUNTIFS(SWISSW!$I:$I,WINS_NO_MIRROR!AK$1,SWISSW!$J:$J,WINS_NO_MIRROR!$A33,SWISSW!$F:$F,"Lost")))*IF(ROW()=COLUMN(),0,1)</f>
        <v>0</v>
      </c>
      <c r="AL33" s="11">
        <f ca="1">((COUNTIFS(SWISSW!$I:$I,WINS_NO_MIRROR!$A33,SWISSW!$J:$J,WINS_NO_MIRROR!AL$1,SWISSW!$F:$F,"Won")+COUNTIFS(SWISSW!$I:$I,WINS_NO_MIRROR!AL$1,SWISSW!$J:$J,WINS_NO_MIRROR!$A33,SWISSW!$F:$F,"Lost")))*IF(ROW()=COLUMN(),0,1)</f>
        <v>0</v>
      </c>
      <c r="AM33" s="11">
        <f ca="1">((COUNTIFS(SWISSW!$I:$I,WINS_NO_MIRROR!$A33,SWISSW!$J:$J,WINS_NO_MIRROR!AM$1,SWISSW!$F:$F,"Won")+COUNTIFS(SWISSW!$I:$I,WINS_NO_MIRROR!AM$1,SWISSW!$J:$J,WINS_NO_MIRROR!$A33,SWISSW!$F:$F,"Lost")))*IF(ROW()=COLUMN(),0,1)</f>
        <v>0</v>
      </c>
      <c r="AN33" s="11">
        <f ca="1">((COUNTIFS(SWISSW!$I:$I,WINS_NO_MIRROR!$A33,SWISSW!$J:$J,WINS_NO_MIRROR!AN$1,SWISSW!$F:$F,"Won")+COUNTIFS(SWISSW!$I:$I,WINS_NO_MIRROR!AN$1,SWISSW!$J:$J,WINS_NO_MIRROR!$A33,SWISSW!$F:$F,"Lost")))*IF(ROW()=COLUMN(),0,1)</f>
        <v>0</v>
      </c>
      <c r="AO33" s="11">
        <f ca="1">((COUNTIFS(SWISSW!$I:$I,WINS_NO_MIRROR!$A33,SWISSW!$J:$J,WINS_NO_MIRROR!AO$1,SWISSW!$F:$F,"Won")+COUNTIFS(SWISSW!$I:$I,WINS_NO_MIRROR!AO$1,SWISSW!$J:$J,WINS_NO_MIRROR!$A33,SWISSW!$F:$F,"Lost")))*IF(ROW()=COLUMN(),0,1)</f>
        <v>0</v>
      </c>
      <c r="AP33" s="11">
        <f ca="1">((COUNTIFS(SWISSW!$I:$I,WINS_NO_MIRROR!$A33,SWISSW!$J:$J,WINS_NO_MIRROR!AP$1,SWISSW!$F:$F,"Won")+COUNTIFS(SWISSW!$I:$I,WINS_NO_MIRROR!AP$1,SWISSW!$J:$J,WINS_NO_MIRROR!$A33,SWISSW!$F:$F,"Lost")))*IF(ROW()=COLUMN(),0,1)</f>
        <v>0</v>
      </c>
      <c r="AQ33" s="11">
        <f ca="1">((COUNTIFS(SWISSW!$I:$I,WINS_NO_MIRROR!$A33,SWISSW!$J:$J,WINS_NO_MIRROR!AQ$1,SWISSW!$F:$F,"Won")+COUNTIFS(SWISSW!$I:$I,WINS_NO_MIRROR!AQ$1,SWISSW!$J:$J,WINS_NO_MIRROR!$A33,SWISSW!$F:$F,"Lost")))*IF(ROW()=COLUMN(),0,1)</f>
        <v>0</v>
      </c>
      <c r="AR33" s="11">
        <f ca="1">((COUNTIFS(SWISSW!$I:$I,WINS_NO_MIRROR!$A33,SWISSW!$J:$J,WINS_NO_MIRROR!AR$1,SWISSW!$F:$F,"Won")+COUNTIFS(SWISSW!$I:$I,WINS_NO_MIRROR!AR$1,SWISSW!$J:$J,WINS_NO_MIRROR!$A33,SWISSW!$F:$F,"Lost")))*IF(ROW()=COLUMN(),0,1)</f>
        <v>0</v>
      </c>
      <c r="AS33" s="11">
        <f ca="1">((COUNTIFS(SWISSW!$I:$I,WINS_NO_MIRROR!$A33,SWISSW!$J:$J,WINS_NO_MIRROR!AS$1,SWISSW!$F:$F,"Won")+COUNTIFS(SWISSW!$I:$I,WINS_NO_MIRROR!AS$1,SWISSW!$J:$J,WINS_NO_MIRROR!$A33,SWISSW!$F:$F,"Lost")))*IF(ROW()=COLUMN(),0,1)</f>
        <v>0</v>
      </c>
      <c r="AT33" s="11">
        <f ca="1">((COUNTIFS(SWISSW!$I:$I,WINS_NO_MIRROR!$A33,SWISSW!$J:$J,WINS_NO_MIRROR!AT$1,SWISSW!$F:$F,"Won")+COUNTIFS(SWISSW!$I:$I,WINS_NO_MIRROR!AT$1,SWISSW!$J:$J,WINS_NO_MIRROR!$A33,SWISSW!$F:$F,"Lost")))*IF(ROW()=COLUMN(),0,1)</f>
        <v>0</v>
      </c>
      <c r="AU33" s="11">
        <f ca="1">((COUNTIFS(SWISSW!$I:$I,WINS_NO_MIRROR!$A33,SWISSW!$J:$J,WINS_NO_MIRROR!AU$1,SWISSW!$F:$F,"Won")+COUNTIFS(SWISSW!$I:$I,WINS_NO_MIRROR!AU$1,SWISSW!$J:$J,WINS_NO_MIRROR!$A33,SWISSW!$F:$F,"Lost")))*IF(ROW()=COLUMN(),0,1)</f>
        <v>0</v>
      </c>
      <c r="AV33" s="11">
        <f ca="1">((COUNTIFS(SWISSW!$I:$I,WINS_NO_MIRROR!$A33,SWISSW!$J:$J,WINS_NO_MIRROR!AV$1,SWISSW!$F:$F,"Won")+COUNTIFS(SWISSW!$I:$I,WINS_NO_MIRROR!AV$1,SWISSW!$J:$J,WINS_NO_MIRROR!$A33,SWISSW!$F:$F,"Lost")))*IF(ROW()=COLUMN(),0,1)</f>
        <v>0</v>
      </c>
      <c r="AW33" s="11">
        <f ca="1">((COUNTIFS(SWISSW!$I:$I,WINS_NO_MIRROR!$A33,SWISSW!$J:$J,WINS_NO_MIRROR!AW$1,SWISSW!$F:$F,"Won")+COUNTIFS(SWISSW!$I:$I,WINS_NO_MIRROR!AW$1,SWISSW!$J:$J,WINS_NO_MIRROR!$A33,SWISSW!$F:$F,"Lost")))*IF(ROW()=COLUMN(),0,1)</f>
        <v>0</v>
      </c>
      <c r="AX33" s="11">
        <f ca="1">((COUNTIFS(SWISSW!$I:$I,WINS_NO_MIRROR!$A33,SWISSW!$J:$J,WINS_NO_MIRROR!AX$1,SWISSW!$F:$F,"Won")+COUNTIFS(SWISSW!$I:$I,WINS_NO_MIRROR!AX$1,SWISSW!$J:$J,WINS_NO_MIRROR!$A33,SWISSW!$F:$F,"Lost")))*IF(ROW()=COLUMN(),0,1)</f>
        <v>0</v>
      </c>
      <c r="AY33" s="11">
        <f ca="1">((COUNTIFS(SWISSW!$I:$I,WINS_NO_MIRROR!$A33,SWISSW!$J:$J,WINS_NO_MIRROR!AY$1,SWISSW!$F:$F,"Won")+COUNTIFS(SWISSW!$I:$I,WINS_NO_MIRROR!AY$1,SWISSW!$J:$J,WINS_NO_MIRROR!$A33,SWISSW!$F:$F,"Lost")))*IF(ROW()=COLUMN(),0,1)</f>
        <v>0</v>
      </c>
      <c r="AZ33" s="11">
        <f ca="1">((COUNTIFS(SWISSW!$I:$I,WINS_NO_MIRROR!$A33,SWISSW!$J:$J,WINS_NO_MIRROR!AZ$1,SWISSW!$F:$F,"Won")+COUNTIFS(SWISSW!$I:$I,WINS_NO_MIRROR!AZ$1,SWISSW!$J:$J,WINS_NO_MIRROR!$A33,SWISSW!$F:$F,"Lost")))*IF(ROW()=COLUMN(),0,1)</f>
        <v>0</v>
      </c>
      <c r="BA33" s="11">
        <f ca="1">((COUNTIFS(SWISSW!$I:$I,WINS_NO_MIRROR!$A33,SWISSW!$J:$J,WINS_NO_MIRROR!BA$1,SWISSW!$F:$F,"Won")+COUNTIFS(SWISSW!$I:$I,WINS_NO_MIRROR!BA$1,SWISSW!$J:$J,WINS_NO_MIRROR!$A33,SWISSW!$F:$F,"Lost")))*IF(ROW()=COLUMN(),0,1)</f>
        <v>0</v>
      </c>
      <c r="BB33" s="11">
        <f ca="1">((COUNTIFS(SWISSW!$I:$I,WINS_NO_MIRROR!$A33,SWISSW!$J:$J,WINS_NO_MIRROR!BB$1,SWISSW!$F:$F,"Won")+COUNTIFS(SWISSW!$I:$I,WINS_NO_MIRROR!BB$1,SWISSW!$J:$J,WINS_NO_MIRROR!$A33,SWISSW!$F:$F,"Lost")))*IF(ROW()=COLUMN(),0,1)</f>
        <v>0</v>
      </c>
      <c r="BC33" s="11">
        <f ca="1">((COUNTIFS(SWISSW!$I:$I,WINS_NO_MIRROR!$A33,SWISSW!$J:$J,WINS_NO_MIRROR!BC$1,SWISSW!$F:$F,"Won")+COUNTIFS(SWISSW!$I:$I,WINS_NO_MIRROR!BC$1,SWISSW!$J:$J,WINS_NO_MIRROR!$A33,SWISSW!$F:$F,"Lost")))*IF(ROW()=COLUMN(),0,1)</f>
        <v>0</v>
      </c>
      <c r="BD33" s="11">
        <f ca="1">((COUNTIFS(SWISSW!$I:$I,WINS_NO_MIRROR!$A33,SWISSW!$J:$J,WINS_NO_MIRROR!BD$1,SWISSW!$F:$F,"Won")+COUNTIFS(SWISSW!$I:$I,WINS_NO_MIRROR!BD$1,SWISSW!$J:$J,WINS_NO_MIRROR!$A33,SWISSW!$F:$F,"Lost")))*IF(ROW()=COLUMN(),0,1)</f>
        <v>0</v>
      </c>
      <c r="BE33" s="11">
        <f ca="1">((COUNTIFS(SWISSW!$I:$I,WINS_NO_MIRROR!$A33,SWISSW!$J:$J,WINS_NO_MIRROR!BE$1,SWISSW!$F:$F,"Won")+COUNTIFS(SWISSW!$I:$I,WINS_NO_MIRROR!BE$1,SWISSW!$J:$J,WINS_NO_MIRROR!$A33,SWISSW!$F:$F,"Lost")))*IF(ROW()=COLUMN(),0,1)</f>
        <v>0</v>
      </c>
      <c r="BF33" s="11">
        <f ca="1">((COUNTIFS(SWISSW!$I:$I,WINS_NO_MIRROR!$A33,SWISSW!$J:$J,WINS_NO_MIRROR!BF$1,SWISSW!$F:$F,"Won")+COUNTIFS(SWISSW!$I:$I,WINS_NO_MIRROR!BF$1,SWISSW!$J:$J,WINS_NO_MIRROR!$A33,SWISSW!$F:$F,"Lost")))*IF(ROW()=COLUMN(),0,1)</f>
        <v>0</v>
      </c>
      <c r="BG33" s="11">
        <f ca="1">((COUNTIFS(SWISSW!$I:$I,WINS_NO_MIRROR!$A33,SWISSW!$J:$J,WINS_NO_MIRROR!BG$1,SWISSW!$F:$F,"Won")+COUNTIFS(SWISSW!$I:$I,WINS_NO_MIRROR!BG$1,SWISSW!$J:$J,WINS_NO_MIRROR!$A33,SWISSW!$F:$F,"Lost")))*IF(ROW()=COLUMN(),0,1)</f>
        <v>0</v>
      </c>
      <c r="BH33" s="11">
        <f ca="1">((COUNTIFS(SWISSW!$I:$I,WINS_NO_MIRROR!$A33,SWISSW!$J:$J,WINS_NO_MIRROR!BH$1,SWISSW!$F:$F,"Won")+COUNTIFS(SWISSW!$I:$I,WINS_NO_MIRROR!BH$1,SWISSW!$J:$J,WINS_NO_MIRROR!$A33,SWISSW!$F:$F,"Lost")))*IF(ROW()=COLUMN(),0,1)</f>
        <v>0</v>
      </c>
      <c r="BI33" s="11">
        <f ca="1">((COUNTIFS(SWISSW!$I:$I,WINS_NO_MIRROR!$A33,SWISSW!$J:$J,WINS_NO_MIRROR!BI$1,SWISSW!$F:$F,"Won")+COUNTIFS(SWISSW!$I:$I,WINS_NO_MIRROR!BI$1,SWISSW!$J:$J,WINS_NO_MIRROR!$A33,SWISSW!$F:$F,"Lost")))*IF(ROW()=COLUMN(),0,1)</f>
        <v>0</v>
      </c>
      <c r="BJ33" s="11">
        <f ca="1">((COUNTIFS(SWISSW!$I:$I,WINS_NO_MIRROR!$A33,SWISSW!$J:$J,WINS_NO_MIRROR!BJ$1,SWISSW!$F:$F,"Won")+COUNTIFS(SWISSW!$I:$I,WINS_NO_MIRROR!BJ$1,SWISSW!$J:$J,WINS_NO_MIRROR!$A33,SWISSW!$F:$F,"Lost")))*IF(ROW()=COLUMN(),0,1)</f>
        <v>0</v>
      </c>
      <c r="BK33" s="11">
        <f ca="1">((COUNTIFS(SWISSW!$I:$I,WINS_NO_MIRROR!$A33,SWISSW!$J:$J,WINS_NO_MIRROR!BK$1,SWISSW!$F:$F,"Won")+COUNTIFS(SWISSW!$I:$I,WINS_NO_MIRROR!BK$1,SWISSW!$J:$J,WINS_NO_MIRROR!$A33,SWISSW!$F:$F,"Lost")))*IF(ROW()=COLUMN(),0,1)</f>
        <v>0</v>
      </c>
      <c r="BL33" s="11">
        <f ca="1">((COUNTIFS(SWISSW!$I:$I,WINS_NO_MIRROR!$A33,SWISSW!$J:$J,WINS_NO_MIRROR!BL$1,SWISSW!$F:$F,"Won")+COUNTIFS(SWISSW!$I:$I,WINS_NO_MIRROR!BL$1,SWISSW!$J:$J,WINS_NO_MIRROR!$A33,SWISSW!$F:$F,"Lost")))*IF(ROW()=COLUMN(),0,1)</f>
        <v>0</v>
      </c>
    </row>
    <row r="34" spans="1:64" ht="55" customHeight="1" x14ac:dyDescent="0.3">
      <c r="A34" s="3" t="str">
        <f ca="1">MATCHUP!A34</f>
        <v>Orzhov Blade</v>
      </c>
      <c r="B34" s="11">
        <f ca="1">((COUNTIFS(SWISSW!$I:$I,WINS_NO_MIRROR!$A34,SWISSW!$J:$J,WINS_NO_MIRROR!B$1,SWISSW!$F:$F,"Won")+COUNTIFS(SWISSW!$I:$I,WINS_NO_MIRROR!B$1,SWISSW!$J:$J,WINS_NO_MIRROR!$A34,SWISSW!$F:$F,"Lost")))*IF(ROW()=COLUMN(),0,1)</f>
        <v>3</v>
      </c>
      <c r="C34" s="11">
        <f ca="1">((COUNTIFS(SWISSW!$I:$I,WINS_NO_MIRROR!$A34,SWISSW!$J:$J,WINS_NO_MIRROR!C$1,SWISSW!$F:$F,"Won")+COUNTIFS(SWISSW!$I:$I,WINS_NO_MIRROR!C$1,SWISSW!$J:$J,WINS_NO_MIRROR!$A34,SWISSW!$F:$F,"Lost")))*IF(ROW()=COLUMN(),0,1)</f>
        <v>0</v>
      </c>
      <c r="D34" s="11">
        <f ca="1">((COUNTIFS(SWISSW!$I:$I,WINS_NO_MIRROR!$A34,SWISSW!$J:$J,WINS_NO_MIRROR!D$1,SWISSW!$F:$F,"Won")+COUNTIFS(SWISSW!$I:$I,WINS_NO_MIRROR!D$1,SWISSW!$J:$J,WINS_NO_MIRROR!$A34,SWISSW!$F:$F,"Lost")))*IF(ROW()=COLUMN(),0,1)</f>
        <v>1</v>
      </c>
      <c r="E34" s="11">
        <f ca="1">((COUNTIFS(SWISSW!$I:$I,WINS_NO_MIRROR!$A34,SWISSW!$J:$J,WINS_NO_MIRROR!E$1,SWISSW!$F:$F,"Won")+COUNTIFS(SWISSW!$I:$I,WINS_NO_MIRROR!E$1,SWISSW!$J:$J,WINS_NO_MIRROR!$A34,SWISSW!$F:$F,"Lost")))*IF(ROW()=COLUMN(),0,1)</f>
        <v>0</v>
      </c>
      <c r="F34" s="11">
        <f ca="1">((COUNTIFS(SWISSW!$I:$I,WINS_NO_MIRROR!$A34,SWISSW!$J:$J,WINS_NO_MIRROR!F$1,SWISSW!$F:$F,"Won")+COUNTIFS(SWISSW!$I:$I,WINS_NO_MIRROR!F$1,SWISSW!$J:$J,WINS_NO_MIRROR!$A34,SWISSW!$F:$F,"Lost")))*IF(ROW()=COLUMN(),0,1)</f>
        <v>0</v>
      </c>
      <c r="G34" s="11">
        <f ca="1">((COUNTIFS(SWISSW!$I:$I,WINS_NO_MIRROR!$A34,SWISSW!$J:$J,WINS_NO_MIRROR!G$1,SWISSW!$F:$F,"Won")+COUNTIFS(SWISSW!$I:$I,WINS_NO_MIRROR!G$1,SWISSW!$J:$J,WINS_NO_MIRROR!$A34,SWISSW!$F:$F,"Lost")))*IF(ROW()=COLUMN(),0,1)</f>
        <v>0</v>
      </c>
      <c r="H34" s="11">
        <f ca="1">((COUNTIFS(SWISSW!$I:$I,WINS_NO_MIRROR!$A34,SWISSW!$J:$J,WINS_NO_MIRROR!H$1,SWISSW!$F:$F,"Won")+COUNTIFS(SWISSW!$I:$I,WINS_NO_MIRROR!H$1,SWISSW!$J:$J,WINS_NO_MIRROR!$A34,SWISSW!$F:$F,"Lost")))*IF(ROW()=COLUMN(),0,1)</f>
        <v>0</v>
      </c>
      <c r="I34" s="11">
        <f ca="1">((COUNTIFS(SWISSW!$I:$I,WINS_NO_MIRROR!$A34,SWISSW!$J:$J,WINS_NO_MIRROR!I$1,SWISSW!$F:$F,"Won")+COUNTIFS(SWISSW!$I:$I,WINS_NO_MIRROR!I$1,SWISSW!$J:$J,WINS_NO_MIRROR!$A34,SWISSW!$F:$F,"Lost")))*IF(ROW()=COLUMN(),0,1)</f>
        <v>0</v>
      </c>
      <c r="J34" s="11">
        <f ca="1">((COUNTIFS(SWISSW!$I:$I,WINS_NO_MIRROR!$A34,SWISSW!$J:$J,WINS_NO_MIRROR!J$1,SWISSW!$F:$F,"Won")+COUNTIFS(SWISSW!$I:$I,WINS_NO_MIRROR!J$1,SWISSW!$J:$J,WINS_NO_MIRROR!$A34,SWISSW!$F:$F,"Lost")))*IF(ROW()=COLUMN(),0,1)</f>
        <v>2</v>
      </c>
      <c r="K34" s="11">
        <f ca="1">((COUNTIFS(SWISSW!$I:$I,WINS_NO_MIRROR!$A34,SWISSW!$J:$J,WINS_NO_MIRROR!K$1,SWISSW!$F:$F,"Won")+COUNTIFS(SWISSW!$I:$I,WINS_NO_MIRROR!K$1,SWISSW!$J:$J,WINS_NO_MIRROR!$A34,SWISSW!$F:$F,"Lost")))*IF(ROW()=COLUMN(),0,1)</f>
        <v>0</v>
      </c>
      <c r="L34" s="11">
        <f ca="1">((COUNTIFS(SWISSW!$I:$I,WINS_NO_MIRROR!$A34,SWISSW!$J:$J,WINS_NO_MIRROR!L$1,SWISSW!$F:$F,"Won")+COUNTIFS(SWISSW!$I:$I,WINS_NO_MIRROR!L$1,SWISSW!$J:$J,WINS_NO_MIRROR!$A34,SWISSW!$F:$F,"Lost")))*IF(ROW()=COLUMN(),0,1)</f>
        <v>0</v>
      </c>
      <c r="M34" s="11">
        <f ca="1">((COUNTIFS(SWISSW!$I:$I,WINS_NO_MIRROR!$A34,SWISSW!$J:$J,WINS_NO_MIRROR!M$1,SWISSW!$F:$F,"Won")+COUNTIFS(SWISSW!$I:$I,WINS_NO_MIRROR!M$1,SWISSW!$J:$J,WINS_NO_MIRROR!$A34,SWISSW!$F:$F,"Lost")))*IF(ROW()=COLUMN(),0,1)</f>
        <v>1</v>
      </c>
      <c r="N34" s="11">
        <f ca="1">((COUNTIFS(SWISSW!$I:$I,WINS_NO_MIRROR!$A34,SWISSW!$J:$J,WINS_NO_MIRROR!N$1,SWISSW!$F:$F,"Won")+COUNTIFS(SWISSW!$I:$I,WINS_NO_MIRROR!N$1,SWISSW!$J:$J,WINS_NO_MIRROR!$A34,SWISSW!$F:$F,"Lost")))*IF(ROW()=COLUMN(),0,1)</f>
        <v>0</v>
      </c>
      <c r="O34" s="11">
        <f ca="1">((COUNTIFS(SWISSW!$I:$I,WINS_NO_MIRROR!$A34,SWISSW!$J:$J,WINS_NO_MIRROR!O$1,SWISSW!$F:$F,"Won")+COUNTIFS(SWISSW!$I:$I,WINS_NO_MIRROR!O$1,SWISSW!$J:$J,WINS_NO_MIRROR!$A34,SWISSW!$F:$F,"Lost")))*IF(ROW()=COLUMN(),0,1)</f>
        <v>0</v>
      </c>
      <c r="P34" s="11">
        <f ca="1">((COUNTIFS(SWISSW!$I:$I,WINS_NO_MIRROR!$A34,SWISSW!$J:$J,WINS_NO_MIRROR!P$1,SWISSW!$F:$F,"Won")+COUNTIFS(SWISSW!$I:$I,WINS_NO_MIRROR!P$1,SWISSW!$J:$J,WINS_NO_MIRROR!$A34,SWISSW!$F:$F,"Lost")))*IF(ROW()=COLUMN(),0,1)</f>
        <v>0</v>
      </c>
      <c r="Q34" s="11">
        <f ca="1">((COUNTIFS(SWISSW!$I:$I,WINS_NO_MIRROR!$A34,SWISSW!$J:$J,WINS_NO_MIRROR!Q$1,SWISSW!$F:$F,"Won")+COUNTIFS(SWISSW!$I:$I,WINS_NO_MIRROR!Q$1,SWISSW!$J:$J,WINS_NO_MIRROR!$A34,SWISSW!$F:$F,"Lost")))*IF(ROW()=COLUMN(),0,1)</f>
        <v>1</v>
      </c>
      <c r="R34" s="11">
        <f ca="1">((COUNTIFS(SWISSW!$I:$I,WINS_NO_MIRROR!$A34,SWISSW!$J:$J,WINS_NO_MIRROR!R$1,SWISSW!$F:$F,"Won")+COUNTIFS(SWISSW!$I:$I,WINS_NO_MIRROR!R$1,SWISSW!$J:$J,WINS_NO_MIRROR!$A34,SWISSW!$F:$F,"Lost")))*IF(ROW()=COLUMN(),0,1)</f>
        <v>0</v>
      </c>
      <c r="S34" s="11">
        <f ca="1">((COUNTIFS(SWISSW!$I:$I,WINS_NO_MIRROR!$A34,SWISSW!$J:$J,WINS_NO_MIRROR!S$1,SWISSW!$F:$F,"Won")+COUNTIFS(SWISSW!$I:$I,WINS_NO_MIRROR!S$1,SWISSW!$J:$J,WINS_NO_MIRROR!$A34,SWISSW!$F:$F,"Lost")))*IF(ROW()=COLUMN(),0,1)</f>
        <v>0</v>
      </c>
      <c r="T34" s="11">
        <f ca="1">((COUNTIFS(SWISSW!$I:$I,WINS_NO_MIRROR!$A34,SWISSW!$J:$J,WINS_NO_MIRROR!T$1,SWISSW!$F:$F,"Won")+COUNTIFS(SWISSW!$I:$I,WINS_NO_MIRROR!T$1,SWISSW!$J:$J,WINS_NO_MIRROR!$A34,SWISSW!$F:$F,"Lost")))*IF(ROW()=COLUMN(),0,1)</f>
        <v>0</v>
      </c>
      <c r="U34" s="11">
        <f ca="1">((COUNTIFS(SWISSW!$I:$I,WINS_NO_MIRROR!$A34,SWISSW!$J:$J,WINS_NO_MIRROR!U$1,SWISSW!$F:$F,"Won")+COUNTIFS(SWISSW!$I:$I,WINS_NO_MIRROR!U$1,SWISSW!$J:$J,WINS_NO_MIRROR!$A34,SWISSW!$F:$F,"Lost")))*IF(ROW()=COLUMN(),0,1)</f>
        <v>0</v>
      </c>
      <c r="V34" s="11">
        <f ca="1">((COUNTIFS(SWISSW!$I:$I,WINS_NO_MIRROR!$A34,SWISSW!$J:$J,WINS_NO_MIRROR!V$1,SWISSW!$F:$F,"Won")+COUNTIFS(SWISSW!$I:$I,WINS_NO_MIRROR!V$1,SWISSW!$J:$J,WINS_NO_MIRROR!$A34,SWISSW!$F:$F,"Lost")))*IF(ROW()=COLUMN(),0,1)</f>
        <v>1</v>
      </c>
      <c r="W34" s="11">
        <f ca="1">((COUNTIFS(SWISSW!$I:$I,WINS_NO_MIRROR!$A34,SWISSW!$J:$J,WINS_NO_MIRROR!W$1,SWISSW!$F:$F,"Won")+COUNTIFS(SWISSW!$I:$I,WINS_NO_MIRROR!W$1,SWISSW!$J:$J,WINS_NO_MIRROR!$A34,SWISSW!$F:$F,"Lost")))*IF(ROW()=COLUMN(),0,1)</f>
        <v>1</v>
      </c>
      <c r="X34" s="11">
        <f ca="1">((COUNTIFS(SWISSW!$I:$I,WINS_NO_MIRROR!$A34,SWISSW!$J:$J,WINS_NO_MIRROR!X$1,SWISSW!$F:$F,"Won")+COUNTIFS(SWISSW!$I:$I,WINS_NO_MIRROR!X$1,SWISSW!$J:$J,WINS_NO_MIRROR!$A34,SWISSW!$F:$F,"Lost")))*IF(ROW()=COLUMN(),0,1)</f>
        <v>0</v>
      </c>
      <c r="Y34" s="11">
        <f ca="1">((COUNTIFS(SWISSW!$I:$I,WINS_NO_MIRROR!$A34,SWISSW!$J:$J,WINS_NO_MIRROR!Y$1,SWISSW!$F:$F,"Won")+COUNTIFS(SWISSW!$I:$I,WINS_NO_MIRROR!Y$1,SWISSW!$J:$J,WINS_NO_MIRROR!$A34,SWISSW!$F:$F,"Lost")))*IF(ROW()=COLUMN(),0,1)</f>
        <v>0</v>
      </c>
      <c r="Z34" s="11">
        <f ca="1">((COUNTIFS(SWISSW!$I:$I,WINS_NO_MIRROR!$A34,SWISSW!$J:$J,WINS_NO_MIRROR!Z$1,SWISSW!$F:$F,"Won")+COUNTIFS(SWISSW!$I:$I,WINS_NO_MIRROR!Z$1,SWISSW!$J:$J,WINS_NO_MIRROR!$A34,SWISSW!$F:$F,"Lost")))*IF(ROW()=COLUMN(),0,1)</f>
        <v>0</v>
      </c>
      <c r="AA34" s="11">
        <f ca="1">((COUNTIFS(SWISSW!$I:$I,WINS_NO_MIRROR!$A34,SWISSW!$J:$J,WINS_NO_MIRROR!AA$1,SWISSW!$F:$F,"Won")+COUNTIFS(SWISSW!$I:$I,WINS_NO_MIRROR!AA$1,SWISSW!$J:$J,WINS_NO_MIRROR!$A34,SWISSW!$F:$F,"Lost")))*IF(ROW()=COLUMN(),0,1)</f>
        <v>0</v>
      </c>
      <c r="AB34" s="11">
        <f ca="1">((COUNTIFS(SWISSW!$I:$I,WINS_NO_MIRROR!$A34,SWISSW!$J:$J,WINS_NO_MIRROR!AB$1,SWISSW!$F:$F,"Won")+COUNTIFS(SWISSW!$I:$I,WINS_NO_MIRROR!AB$1,SWISSW!$J:$J,WINS_NO_MIRROR!$A34,SWISSW!$F:$F,"Lost")))*IF(ROW()=COLUMN(),0,1)</f>
        <v>0</v>
      </c>
      <c r="AC34" s="11">
        <f ca="1">((COUNTIFS(SWISSW!$I:$I,WINS_NO_MIRROR!$A34,SWISSW!$J:$J,WINS_NO_MIRROR!AC$1,SWISSW!$F:$F,"Won")+COUNTIFS(SWISSW!$I:$I,WINS_NO_MIRROR!AC$1,SWISSW!$J:$J,WINS_NO_MIRROR!$A34,SWISSW!$F:$F,"Lost")))*IF(ROW()=COLUMN(),0,1)</f>
        <v>0</v>
      </c>
      <c r="AD34" s="11">
        <f ca="1">((COUNTIFS(SWISSW!$I:$I,WINS_NO_MIRROR!$A34,SWISSW!$J:$J,WINS_NO_MIRROR!AD$1,SWISSW!$F:$F,"Won")+COUNTIFS(SWISSW!$I:$I,WINS_NO_MIRROR!AD$1,SWISSW!$J:$J,WINS_NO_MIRROR!$A34,SWISSW!$F:$F,"Lost")))*IF(ROW()=COLUMN(),0,1)</f>
        <v>0</v>
      </c>
      <c r="AE34" s="11">
        <f ca="1">((COUNTIFS(SWISSW!$I:$I,WINS_NO_MIRROR!$A34,SWISSW!$J:$J,WINS_NO_MIRROR!AE$1,SWISSW!$F:$F,"Won")+COUNTIFS(SWISSW!$I:$I,WINS_NO_MIRROR!AE$1,SWISSW!$J:$J,WINS_NO_MIRROR!$A34,SWISSW!$F:$F,"Lost")))*IF(ROW()=COLUMN(),0,1)</f>
        <v>0</v>
      </c>
      <c r="AF34" s="11">
        <f ca="1">((COUNTIFS(SWISSW!$I:$I,WINS_NO_MIRROR!$A34,SWISSW!$J:$J,WINS_NO_MIRROR!AF$1,SWISSW!$F:$F,"Won")+COUNTIFS(SWISSW!$I:$I,WINS_NO_MIRROR!AF$1,SWISSW!$J:$J,WINS_NO_MIRROR!$A34,SWISSW!$F:$F,"Lost")))*IF(ROW()=COLUMN(),0,1)</f>
        <v>0</v>
      </c>
      <c r="AG34" s="11">
        <f ca="1">((COUNTIFS(SWISSW!$I:$I,WINS_NO_MIRROR!$A34,SWISSW!$J:$J,WINS_NO_MIRROR!AG$1,SWISSW!$F:$F,"Won")+COUNTIFS(SWISSW!$I:$I,WINS_NO_MIRROR!AG$1,SWISSW!$J:$J,WINS_NO_MIRROR!$A34,SWISSW!$F:$F,"Lost")))*IF(ROW()=COLUMN(),0,1)</f>
        <v>0</v>
      </c>
      <c r="AH34" s="11">
        <f ca="1">((COUNTIFS(SWISSW!$I:$I,WINS_NO_MIRROR!$A34,SWISSW!$J:$J,WINS_NO_MIRROR!AH$1,SWISSW!$F:$F,"Won")+COUNTIFS(SWISSW!$I:$I,WINS_NO_MIRROR!AH$1,SWISSW!$J:$J,WINS_NO_MIRROR!$A34,SWISSW!$F:$F,"Lost")))*IF(ROW()=COLUMN(),0,1)</f>
        <v>0</v>
      </c>
      <c r="AI34" s="11">
        <f ca="1">((COUNTIFS(SWISSW!$I:$I,WINS_NO_MIRROR!$A34,SWISSW!$J:$J,WINS_NO_MIRROR!AI$1,SWISSW!$F:$F,"Won")+COUNTIFS(SWISSW!$I:$I,WINS_NO_MIRROR!AI$1,SWISSW!$J:$J,WINS_NO_MIRROR!$A34,SWISSW!$F:$F,"Lost")))*IF(ROW()=COLUMN(),0,1)</f>
        <v>0</v>
      </c>
      <c r="AJ34" s="11">
        <f ca="1">((COUNTIFS(SWISSW!$I:$I,WINS_NO_MIRROR!$A34,SWISSW!$J:$J,WINS_NO_MIRROR!AJ$1,SWISSW!$F:$F,"Won")+COUNTIFS(SWISSW!$I:$I,WINS_NO_MIRROR!AJ$1,SWISSW!$J:$J,WINS_NO_MIRROR!$A34,SWISSW!$F:$F,"Lost")))*IF(ROW()=COLUMN(),0,1)</f>
        <v>0</v>
      </c>
      <c r="AK34" s="11">
        <f ca="1">((COUNTIFS(SWISSW!$I:$I,WINS_NO_MIRROR!$A34,SWISSW!$J:$J,WINS_NO_MIRROR!AK$1,SWISSW!$F:$F,"Won")+COUNTIFS(SWISSW!$I:$I,WINS_NO_MIRROR!AK$1,SWISSW!$J:$J,WINS_NO_MIRROR!$A34,SWISSW!$F:$F,"Lost")))*IF(ROW()=COLUMN(),0,1)</f>
        <v>0</v>
      </c>
      <c r="AL34" s="11">
        <f ca="1">((COUNTIFS(SWISSW!$I:$I,WINS_NO_MIRROR!$A34,SWISSW!$J:$J,WINS_NO_MIRROR!AL$1,SWISSW!$F:$F,"Won")+COUNTIFS(SWISSW!$I:$I,WINS_NO_MIRROR!AL$1,SWISSW!$J:$J,WINS_NO_MIRROR!$A34,SWISSW!$F:$F,"Lost")))*IF(ROW()=COLUMN(),0,1)</f>
        <v>0</v>
      </c>
      <c r="AM34" s="11">
        <f ca="1">((COUNTIFS(SWISSW!$I:$I,WINS_NO_MIRROR!$A34,SWISSW!$J:$J,WINS_NO_MIRROR!AM$1,SWISSW!$F:$F,"Won")+COUNTIFS(SWISSW!$I:$I,WINS_NO_MIRROR!AM$1,SWISSW!$J:$J,WINS_NO_MIRROR!$A34,SWISSW!$F:$F,"Lost")))*IF(ROW()=COLUMN(),0,1)</f>
        <v>0</v>
      </c>
      <c r="AN34" s="11">
        <f ca="1">((COUNTIFS(SWISSW!$I:$I,WINS_NO_MIRROR!$A34,SWISSW!$J:$J,WINS_NO_MIRROR!AN$1,SWISSW!$F:$F,"Won")+COUNTIFS(SWISSW!$I:$I,WINS_NO_MIRROR!AN$1,SWISSW!$J:$J,WINS_NO_MIRROR!$A34,SWISSW!$F:$F,"Lost")))*IF(ROW()=COLUMN(),0,1)</f>
        <v>0</v>
      </c>
      <c r="AO34" s="11">
        <f ca="1">((COUNTIFS(SWISSW!$I:$I,WINS_NO_MIRROR!$A34,SWISSW!$J:$J,WINS_NO_MIRROR!AO$1,SWISSW!$F:$F,"Won")+COUNTIFS(SWISSW!$I:$I,WINS_NO_MIRROR!AO$1,SWISSW!$J:$J,WINS_NO_MIRROR!$A34,SWISSW!$F:$F,"Lost")))*IF(ROW()=COLUMN(),0,1)</f>
        <v>0</v>
      </c>
      <c r="AP34" s="11">
        <f ca="1">((COUNTIFS(SWISSW!$I:$I,WINS_NO_MIRROR!$A34,SWISSW!$J:$J,WINS_NO_MIRROR!AP$1,SWISSW!$F:$F,"Won")+COUNTIFS(SWISSW!$I:$I,WINS_NO_MIRROR!AP$1,SWISSW!$J:$J,WINS_NO_MIRROR!$A34,SWISSW!$F:$F,"Lost")))*IF(ROW()=COLUMN(),0,1)</f>
        <v>0</v>
      </c>
      <c r="AQ34" s="11">
        <f ca="1">((COUNTIFS(SWISSW!$I:$I,WINS_NO_MIRROR!$A34,SWISSW!$J:$J,WINS_NO_MIRROR!AQ$1,SWISSW!$F:$F,"Won")+COUNTIFS(SWISSW!$I:$I,WINS_NO_MIRROR!AQ$1,SWISSW!$J:$J,WINS_NO_MIRROR!$A34,SWISSW!$F:$F,"Lost")))*IF(ROW()=COLUMN(),0,1)</f>
        <v>0</v>
      </c>
      <c r="AR34" s="11">
        <f ca="1">((COUNTIFS(SWISSW!$I:$I,WINS_NO_MIRROR!$A34,SWISSW!$J:$J,WINS_NO_MIRROR!AR$1,SWISSW!$F:$F,"Won")+COUNTIFS(SWISSW!$I:$I,WINS_NO_MIRROR!AR$1,SWISSW!$J:$J,WINS_NO_MIRROR!$A34,SWISSW!$F:$F,"Lost")))*IF(ROW()=COLUMN(),0,1)</f>
        <v>0</v>
      </c>
      <c r="AS34" s="11">
        <f ca="1">((COUNTIFS(SWISSW!$I:$I,WINS_NO_MIRROR!$A34,SWISSW!$J:$J,WINS_NO_MIRROR!AS$1,SWISSW!$F:$F,"Won")+COUNTIFS(SWISSW!$I:$I,WINS_NO_MIRROR!AS$1,SWISSW!$J:$J,WINS_NO_MIRROR!$A34,SWISSW!$F:$F,"Lost")))*IF(ROW()=COLUMN(),0,1)</f>
        <v>0</v>
      </c>
      <c r="AT34" s="11">
        <f ca="1">((COUNTIFS(SWISSW!$I:$I,WINS_NO_MIRROR!$A34,SWISSW!$J:$J,WINS_NO_MIRROR!AT$1,SWISSW!$F:$F,"Won")+COUNTIFS(SWISSW!$I:$I,WINS_NO_MIRROR!AT$1,SWISSW!$J:$J,WINS_NO_MIRROR!$A34,SWISSW!$F:$F,"Lost")))*IF(ROW()=COLUMN(),0,1)</f>
        <v>0</v>
      </c>
      <c r="AU34" s="11">
        <f ca="1">((COUNTIFS(SWISSW!$I:$I,WINS_NO_MIRROR!$A34,SWISSW!$J:$J,WINS_NO_MIRROR!AU$1,SWISSW!$F:$F,"Won")+COUNTIFS(SWISSW!$I:$I,WINS_NO_MIRROR!AU$1,SWISSW!$J:$J,WINS_NO_MIRROR!$A34,SWISSW!$F:$F,"Lost")))*IF(ROW()=COLUMN(),0,1)</f>
        <v>0</v>
      </c>
      <c r="AV34" s="11">
        <f ca="1">((COUNTIFS(SWISSW!$I:$I,WINS_NO_MIRROR!$A34,SWISSW!$J:$J,WINS_NO_MIRROR!AV$1,SWISSW!$F:$F,"Won")+COUNTIFS(SWISSW!$I:$I,WINS_NO_MIRROR!AV$1,SWISSW!$J:$J,WINS_NO_MIRROR!$A34,SWISSW!$F:$F,"Lost")))*IF(ROW()=COLUMN(),0,1)</f>
        <v>1</v>
      </c>
      <c r="AW34" s="11">
        <f ca="1">((COUNTIFS(SWISSW!$I:$I,WINS_NO_MIRROR!$A34,SWISSW!$J:$J,WINS_NO_MIRROR!AW$1,SWISSW!$F:$F,"Won")+COUNTIFS(SWISSW!$I:$I,WINS_NO_MIRROR!AW$1,SWISSW!$J:$J,WINS_NO_MIRROR!$A34,SWISSW!$F:$F,"Lost")))*IF(ROW()=COLUMN(),0,1)</f>
        <v>0</v>
      </c>
      <c r="AX34" s="11">
        <f ca="1">((COUNTIFS(SWISSW!$I:$I,WINS_NO_MIRROR!$A34,SWISSW!$J:$J,WINS_NO_MIRROR!AX$1,SWISSW!$F:$F,"Won")+COUNTIFS(SWISSW!$I:$I,WINS_NO_MIRROR!AX$1,SWISSW!$J:$J,WINS_NO_MIRROR!$A34,SWISSW!$F:$F,"Lost")))*IF(ROW()=COLUMN(),0,1)</f>
        <v>0</v>
      </c>
      <c r="AY34" s="11">
        <f ca="1">((COUNTIFS(SWISSW!$I:$I,WINS_NO_MIRROR!$A34,SWISSW!$J:$J,WINS_NO_MIRROR!AY$1,SWISSW!$F:$F,"Won")+COUNTIFS(SWISSW!$I:$I,WINS_NO_MIRROR!AY$1,SWISSW!$J:$J,WINS_NO_MIRROR!$A34,SWISSW!$F:$F,"Lost")))*IF(ROW()=COLUMN(),0,1)</f>
        <v>0</v>
      </c>
      <c r="AZ34" s="11">
        <f ca="1">((COUNTIFS(SWISSW!$I:$I,WINS_NO_MIRROR!$A34,SWISSW!$J:$J,WINS_NO_MIRROR!AZ$1,SWISSW!$F:$F,"Won")+COUNTIFS(SWISSW!$I:$I,WINS_NO_MIRROR!AZ$1,SWISSW!$J:$J,WINS_NO_MIRROR!$A34,SWISSW!$F:$F,"Lost")))*IF(ROW()=COLUMN(),0,1)</f>
        <v>0</v>
      </c>
      <c r="BA34" s="11">
        <f ca="1">((COUNTIFS(SWISSW!$I:$I,WINS_NO_MIRROR!$A34,SWISSW!$J:$J,WINS_NO_MIRROR!BA$1,SWISSW!$F:$F,"Won")+COUNTIFS(SWISSW!$I:$I,WINS_NO_MIRROR!BA$1,SWISSW!$J:$J,WINS_NO_MIRROR!$A34,SWISSW!$F:$F,"Lost")))*IF(ROW()=COLUMN(),0,1)</f>
        <v>0</v>
      </c>
      <c r="BB34" s="11">
        <f ca="1">((COUNTIFS(SWISSW!$I:$I,WINS_NO_MIRROR!$A34,SWISSW!$J:$J,WINS_NO_MIRROR!BB$1,SWISSW!$F:$F,"Won")+COUNTIFS(SWISSW!$I:$I,WINS_NO_MIRROR!BB$1,SWISSW!$J:$J,WINS_NO_MIRROR!$A34,SWISSW!$F:$F,"Lost")))*IF(ROW()=COLUMN(),0,1)</f>
        <v>1</v>
      </c>
      <c r="BC34" s="11">
        <f ca="1">((COUNTIFS(SWISSW!$I:$I,WINS_NO_MIRROR!$A34,SWISSW!$J:$J,WINS_NO_MIRROR!BC$1,SWISSW!$F:$F,"Won")+COUNTIFS(SWISSW!$I:$I,WINS_NO_MIRROR!BC$1,SWISSW!$J:$J,WINS_NO_MIRROR!$A34,SWISSW!$F:$F,"Lost")))*IF(ROW()=COLUMN(),0,1)</f>
        <v>0</v>
      </c>
      <c r="BD34" s="11">
        <f ca="1">((COUNTIFS(SWISSW!$I:$I,WINS_NO_MIRROR!$A34,SWISSW!$J:$J,WINS_NO_MIRROR!BD$1,SWISSW!$F:$F,"Won")+COUNTIFS(SWISSW!$I:$I,WINS_NO_MIRROR!BD$1,SWISSW!$J:$J,WINS_NO_MIRROR!$A34,SWISSW!$F:$F,"Lost")))*IF(ROW()=COLUMN(),0,1)</f>
        <v>0</v>
      </c>
      <c r="BE34" s="11">
        <f ca="1">((COUNTIFS(SWISSW!$I:$I,WINS_NO_MIRROR!$A34,SWISSW!$J:$J,WINS_NO_MIRROR!BE$1,SWISSW!$F:$F,"Won")+COUNTIFS(SWISSW!$I:$I,WINS_NO_MIRROR!BE$1,SWISSW!$J:$J,WINS_NO_MIRROR!$A34,SWISSW!$F:$F,"Lost")))*IF(ROW()=COLUMN(),0,1)</f>
        <v>0</v>
      </c>
      <c r="BF34" s="11">
        <f ca="1">((COUNTIFS(SWISSW!$I:$I,WINS_NO_MIRROR!$A34,SWISSW!$J:$J,WINS_NO_MIRROR!BF$1,SWISSW!$F:$F,"Won")+COUNTIFS(SWISSW!$I:$I,WINS_NO_MIRROR!BF$1,SWISSW!$J:$J,WINS_NO_MIRROR!$A34,SWISSW!$F:$F,"Lost")))*IF(ROW()=COLUMN(),0,1)</f>
        <v>0</v>
      </c>
      <c r="BG34" s="11">
        <f ca="1">((COUNTIFS(SWISSW!$I:$I,WINS_NO_MIRROR!$A34,SWISSW!$J:$J,WINS_NO_MIRROR!BG$1,SWISSW!$F:$F,"Won")+COUNTIFS(SWISSW!$I:$I,WINS_NO_MIRROR!BG$1,SWISSW!$J:$J,WINS_NO_MIRROR!$A34,SWISSW!$F:$F,"Lost")))*IF(ROW()=COLUMN(),0,1)</f>
        <v>0</v>
      </c>
      <c r="BH34" s="11">
        <f ca="1">((COUNTIFS(SWISSW!$I:$I,WINS_NO_MIRROR!$A34,SWISSW!$J:$J,WINS_NO_MIRROR!BH$1,SWISSW!$F:$F,"Won")+COUNTIFS(SWISSW!$I:$I,WINS_NO_MIRROR!BH$1,SWISSW!$J:$J,WINS_NO_MIRROR!$A34,SWISSW!$F:$F,"Lost")))*IF(ROW()=COLUMN(),0,1)</f>
        <v>0</v>
      </c>
      <c r="BI34" s="11">
        <f ca="1">((COUNTIFS(SWISSW!$I:$I,WINS_NO_MIRROR!$A34,SWISSW!$J:$J,WINS_NO_MIRROR!BI$1,SWISSW!$F:$F,"Won")+COUNTIFS(SWISSW!$I:$I,WINS_NO_MIRROR!BI$1,SWISSW!$J:$J,WINS_NO_MIRROR!$A34,SWISSW!$F:$F,"Lost")))*IF(ROW()=COLUMN(),0,1)</f>
        <v>0</v>
      </c>
      <c r="BJ34" s="11">
        <f ca="1">((COUNTIFS(SWISSW!$I:$I,WINS_NO_MIRROR!$A34,SWISSW!$J:$J,WINS_NO_MIRROR!BJ$1,SWISSW!$F:$F,"Won")+COUNTIFS(SWISSW!$I:$I,WINS_NO_MIRROR!BJ$1,SWISSW!$J:$J,WINS_NO_MIRROR!$A34,SWISSW!$F:$F,"Lost")))*IF(ROW()=COLUMN(),0,1)</f>
        <v>0</v>
      </c>
      <c r="BK34" s="11">
        <f ca="1">((COUNTIFS(SWISSW!$I:$I,WINS_NO_MIRROR!$A34,SWISSW!$J:$J,WINS_NO_MIRROR!BK$1,SWISSW!$F:$F,"Won")+COUNTIFS(SWISSW!$I:$I,WINS_NO_MIRROR!BK$1,SWISSW!$J:$J,WINS_NO_MIRROR!$A34,SWISSW!$F:$F,"Lost")))*IF(ROW()=COLUMN(),0,1)</f>
        <v>0</v>
      </c>
      <c r="BL34" s="11">
        <f ca="1">((COUNTIFS(SWISSW!$I:$I,WINS_NO_MIRROR!$A34,SWISSW!$J:$J,WINS_NO_MIRROR!BL$1,SWISSW!$F:$F,"Won")+COUNTIFS(SWISSW!$I:$I,WINS_NO_MIRROR!BL$1,SWISSW!$J:$J,WINS_NO_MIRROR!$A34,SWISSW!$F:$F,"Lost")))*IF(ROW()=COLUMN(),0,1)</f>
        <v>0</v>
      </c>
    </row>
    <row r="35" spans="1:64" ht="55" customHeight="1" x14ac:dyDescent="0.3">
      <c r="A35" s="3" t="str">
        <f ca="1">MATCHUP!A35</f>
        <v>Pili-Pala Combo</v>
      </c>
      <c r="B35" s="11">
        <f ca="1">((COUNTIFS(SWISSW!$I:$I,WINS_NO_MIRROR!$A35,SWISSW!$J:$J,WINS_NO_MIRROR!B$1,SWISSW!$F:$F,"Won")+COUNTIFS(SWISSW!$I:$I,WINS_NO_MIRROR!B$1,SWISSW!$J:$J,WINS_NO_MIRROR!$A35,SWISSW!$F:$F,"Lost")))*IF(ROW()=COLUMN(),0,1)</f>
        <v>2</v>
      </c>
      <c r="C35" s="11">
        <f ca="1">((COUNTIFS(SWISSW!$I:$I,WINS_NO_MIRROR!$A35,SWISSW!$J:$J,WINS_NO_MIRROR!C$1,SWISSW!$F:$F,"Won")+COUNTIFS(SWISSW!$I:$I,WINS_NO_MIRROR!C$1,SWISSW!$J:$J,WINS_NO_MIRROR!$A35,SWISSW!$F:$F,"Lost")))*IF(ROW()=COLUMN(),0,1)</f>
        <v>0</v>
      </c>
      <c r="D35" s="11">
        <f ca="1">((COUNTIFS(SWISSW!$I:$I,WINS_NO_MIRROR!$A35,SWISSW!$J:$J,WINS_NO_MIRROR!D$1,SWISSW!$F:$F,"Won")+COUNTIFS(SWISSW!$I:$I,WINS_NO_MIRROR!D$1,SWISSW!$J:$J,WINS_NO_MIRROR!$A35,SWISSW!$F:$F,"Lost")))*IF(ROW()=COLUMN(),0,1)</f>
        <v>4</v>
      </c>
      <c r="E35" s="11">
        <f ca="1">((COUNTIFS(SWISSW!$I:$I,WINS_NO_MIRROR!$A35,SWISSW!$J:$J,WINS_NO_MIRROR!E$1,SWISSW!$F:$F,"Won")+COUNTIFS(SWISSW!$I:$I,WINS_NO_MIRROR!E$1,SWISSW!$J:$J,WINS_NO_MIRROR!$A35,SWISSW!$F:$F,"Lost")))*IF(ROW()=COLUMN(),0,1)</f>
        <v>1</v>
      </c>
      <c r="F35" s="11">
        <f ca="1">((COUNTIFS(SWISSW!$I:$I,WINS_NO_MIRROR!$A35,SWISSW!$J:$J,WINS_NO_MIRROR!F$1,SWISSW!$F:$F,"Won")+COUNTIFS(SWISSW!$I:$I,WINS_NO_MIRROR!F$1,SWISSW!$J:$J,WINS_NO_MIRROR!$A35,SWISSW!$F:$F,"Lost")))*IF(ROW()=COLUMN(),0,1)</f>
        <v>1</v>
      </c>
      <c r="G35" s="11">
        <f ca="1">((COUNTIFS(SWISSW!$I:$I,WINS_NO_MIRROR!$A35,SWISSW!$J:$J,WINS_NO_MIRROR!G$1,SWISSW!$F:$F,"Won")+COUNTIFS(SWISSW!$I:$I,WINS_NO_MIRROR!G$1,SWISSW!$J:$J,WINS_NO_MIRROR!$A35,SWISSW!$F:$F,"Lost")))*IF(ROW()=COLUMN(),0,1)</f>
        <v>0</v>
      </c>
      <c r="H35" s="11">
        <f ca="1">((COUNTIFS(SWISSW!$I:$I,WINS_NO_MIRROR!$A35,SWISSW!$J:$J,WINS_NO_MIRROR!H$1,SWISSW!$F:$F,"Won")+COUNTIFS(SWISSW!$I:$I,WINS_NO_MIRROR!H$1,SWISSW!$J:$J,WINS_NO_MIRROR!$A35,SWISSW!$F:$F,"Lost")))*IF(ROW()=COLUMN(),0,1)</f>
        <v>2</v>
      </c>
      <c r="I35" s="11">
        <f ca="1">((COUNTIFS(SWISSW!$I:$I,WINS_NO_MIRROR!$A35,SWISSW!$J:$J,WINS_NO_MIRROR!I$1,SWISSW!$F:$F,"Won")+COUNTIFS(SWISSW!$I:$I,WINS_NO_MIRROR!I$1,SWISSW!$J:$J,WINS_NO_MIRROR!$A35,SWISSW!$F:$F,"Lost")))*IF(ROW()=COLUMN(),0,1)</f>
        <v>1</v>
      </c>
      <c r="J35" s="11">
        <f ca="1">((COUNTIFS(SWISSW!$I:$I,WINS_NO_MIRROR!$A35,SWISSW!$J:$J,WINS_NO_MIRROR!J$1,SWISSW!$F:$F,"Won")+COUNTIFS(SWISSW!$I:$I,WINS_NO_MIRROR!J$1,SWISSW!$J:$J,WINS_NO_MIRROR!$A35,SWISSW!$F:$F,"Lost")))*IF(ROW()=COLUMN(),0,1)</f>
        <v>0</v>
      </c>
      <c r="K35" s="11">
        <f ca="1">((COUNTIFS(SWISSW!$I:$I,WINS_NO_MIRROR!$A35,SWISSW!$J:$J,WINS_NO_MIRROR!K$1,SWISSW!$F:$F,"Won")+COUNTIFS(SWISSW!$I:$I,WINS_NO_MIRROR!K$1,SWISSW!$J:$J,WINS_NO_MIRROR!$A35,SWISSW!$F:$F,"Lost")))*IF(ROW()=COLUMN(),0,1)</f>
        <v>0</v>
      </c>
      <c r="L35" s="11">
        <f ca="1">((COUNTIFS(SWISSW!$I:$I,WINS_NO_MIRROR!$A35,SWISSW!$J:$J,WINS_NO_MIRROR!L$1,SWISSW!$F:$F,"Won")+COUNTIFS(SWISSW!$I:$I,WINS_NO_MIRROR!L$1,SWISSW!$J:$J,WINS_NO_MIRROR!$A35,SWISSW!$F:$F,"Lost")))*IF(ROW()=COLUMN(),0,1)</f>
        <v>1</v>
      </c>
      <c r="M35" s="11">
        <f ca="1">((COUNTIFS(SWISSW!$I:$I,WINS_NO_MIRROR!$A35,SWISSW!$J:$J,WINS_NO_MIRROR!M$1,SWISSW!$F:$F,"Won")+COUNTIFS(SWISSW!$I:$I,WINS_NO_MIRROR!M$1,SWISSW!$J:$J,WINS_NO_MIRROR!$A35,SWISSW!$F:$F,"Lost")))*IF(ROW()=COLUMN(),0,1)</f>
        <v>0</v>
      </c>
      <c r="N35" s="11">
        <f ca="1">((COUNTIFS(SWISSW!$I:$I,WINS_NO_MIRROR!$A35,SWISSW!$J:$J,WINS_NO_MIRROR!N$1,SWISSW!$F:$F,"Won")+COUNTIFS(SWISSW!$I:$I,WINS_NO_MIRROR!N$1,SWISSW!$J:$J,WINS_NO_MIRROR!$A35,SWISSW!$F:$F,"Lost")))*IF(ROW()=COLUMN(),0,1)</f>
        <v>0</v>
      </c>
      <c r="O35" s="11">
        <f ca="1">((COUNTIFS(SWISSW!$I:$I,WINS_NO_MIRROR!$A35,SWISSW!$J:$J,WINS_NO_MIRROR!O$1,SWISSW!$F:$F,"Won")+COUNTIFS(SWISSW!$I:$I,WINS_NO_MIRROR!O$1,SWISSW!$J:$J,WINS_NO_MIRROR!$A35,SWISSW!$F:$F,"Lost")))*IF(ROW()=COLUMN(),0,1)</f>
        <v>0</v>
      </c>
      <c r="P35" s="11">
        <f ca="1">((COUNTIFS(SWISSW!$I:$I,WINS_NO_MIRROR!$A35,SWISSW!$J:$J,WINS_NO_MIRROR!P$1,SWISSW!$F:$F,"Won")+COUNTIFS(SWISSW!$I:$I,WINS_NO_MIRROR!P$1,SWISSW!$J:$J,WINS_NO_MIRROR!$A35,SWISSW!$F:$F,"Lost")))*IF(ROW()=COLUMN(),0,1)</f>
        <v>0</v>
      </c>
      <c r="Q35" s="11">
        <f ca="1">((COUNTIFS(SWISSW!$I:$I,WINS_NO_MIRROR!$A35,SWISSW!$J:$J,WINS_NO_MIRROR!Q$1,SWISSW!$F:$F,"Won")+COUNTIFS(SWISSW!$I:$I,WINS_NO_MIRROR!Q$1,SWISSW!$J:$J,WINS_NO_MIRROR!$A35,SWISSW!$F:$F,"Lost")))*IF(ROW()=COLUMN(),0,1)</f>
        <v>0</v>
      </c>
      <c r="R35" s="11">
        <f ca="1">((COUNTIFS(SWISSW!$I:$I,WINS_NO_MIRROR!$A35,SWISSW!$J:$J,WINS_NO_MIRROR!R$1,SWISSW!$F:$F,"Won")+COUNTIFS(SWISSW!$I:$I,WINS_NO_MIRROR!R$1,SWISSW!$J:$J,WINS_NO_MIRROR!$A35,SWISSW!$F:$F,"Lost")))*IF(ROW()=COLUMN(),0,1)</f>
        <v>0</v>
      </c>
      <c r="S35" s="11">
        <f ca="1">((COUNTIFS(SWISSW!$I:$I,WINS_NO_MIRROR!$A35,SWISSW!$J:$J,WINS_NO_MIRROR!S$1,SWISSW!$F:$F,"Won")+COUNTIFS(SWISSW!$I:$I,WINS_NO_MIRROR!S$1,SWISSW!$J:$J,WINS_NO_MIRROR!$A35,SWISSW!$F:$F,"Lost")))*IF(ROW()=COLUMN(),0,1)</f>
        <v>0</v>
      </c>
      <c r="T35" s="11">
        <f ca="1">((COUNTIFS(SWISSW!$I:$I,WINS_NO_MIRROR!$A35,SWISSW!$J:$J,WINS_NO_MIRROR!T$1,SWISSW!$F:$F,"Won")+COUNTIFS(SWISSW!$I:$I,WINS_NO_MIRROR!T$1,SWISSW!$J:$J,WINS_NO_MIRROR!$A35,SWISSW!$F:$F,"Lost")))*IF(ROW()=COLUMN(),0,1)</f>
        <v>0</v>
      </c>
      <c r="U35" s="11">
        <f ca="1">((COUNTIFS(SWISSW!$I:$I,WINS_NO_MIRROR!$A35,SWISSW!$J:$J,WINS_NO_MIRROR!U$1,SWISSW!$F:$F,"Won")+COUNTIFS(SWISSW!$I:$I,WINS_NO_MIRROR!U$1,SWISSW!$J:$J,WINS_NO_MIRROR!$A35,SWISSW!$F:$F,"Lost")))*IF(ROW()=COLUMN(),0,1)</f>
        <v>0</v>
      </c>
      <c r="V35" s="11">
        <f ca="1">((COUNTIFS(SWISSW!$I:$I,WINS_NO_MIRROR!$A35,SWISSW!$J:$J,WINS_NO_MIRROR!V$1,SWISSW!$F:$F,"Won")+COUNTIFS(SWISSW!$I:$I,WINS_NO_MIRROR!V$1,SWISSW!$J:$J,WINS_NO_MIRROR!$A35,SWISSW!$F:$F,"Lost")))*IF(ROW()=COLUMN(),0,1)</f>
        <v>0</v>
      </c>
      <c r="W35" s="11">
        <f ca="1">((COUNTIFS(SWISSW!$I:$I,WINS_NO_MIRROR!$A35,SWISSW!$J:$J,WINS_NO_MIRROR!W$1,SWISSW!$F:$F,"Won")+COUNTIFS(SWISSW!$I:$I,WINS_NO_MIRROR!W$1,SWISSW!$J:$J,WINS_NO_MIRROR!$A35,SWISSW!$F:$F,"Lost")))*IF(ROW()=COLUMN(),0,1)</f>
        <v>0</v>
      </c>
      <c r="X35" s="11">
        <f ca="1">((COUNTIFS(SWISSW!$I:$I,WINS_NO_MIRROR!$A35,SWISSW!$J:$J,WINS_NO_MIRROR!X$1,SWISSW!$F:$F,"Won")+COUNTIFS(SWISSW!$I:$I,WINS_NO_MIRROR!X$1,SWISSW!$J:$J,WINS_NO_MIRROR!$A35,SWISSW!$F:$F,"Lost")))*IF(ROW()=COLUMN(),0,1)</f>
        <v>0</v>
      </c>
      <c r="Y35" s="11">
        <f ca="1">((COUNTIFS(SWISSW!$I:$I,WINS_NO_MIRROR!$A35,SWISSW!$J:$J,WINS_NO_MIRROR!Y$1,SWISSW!$F:$F,"Won")+COUNTIFS(SWISSW!$I:$I,WINS_NO_MIRROR!Y$1,SWISSW!$J:$J,WINS_NO_MIRROR!$A35,SWISSW!$F:$F,"Lost")))*IF(ROW()=COLUMN(),0,1)</f>
        <v>0</v>
      </c>
      <c r="Z35" s="11">
        <f ca="1">((COUNTIFS(SWISSW!$I:$I,WINS_NO_MIRROR!$A35,SWISSW!$J:$J,WINS_NO_MIRROR!Z$1,SWISSW!$F:$F,"Won")+COUNTIFS(SWISSW!$I:$I,WINS_NO_MIRROR!Z$1,SWISSW!$J:$J,WINS_NO_MIRROR!$A35,SWISSW!$F:$F,"Lost")))*IF(ROW()=COLUMN(),0,1)</f>
        <v>0</v>
      </c>
      <c r="AA35" s="11">
        <f ca="1">((COUNTIFS(SWISSW!$I:$I,WINS_NO_MIRROR!$A35,SWISSW!$J:$J,WINS_NO_MIRROR!AA$1,SWISSW!$F:$F,"Won")+COUNTIFS(SWISSW!$I:$I,WINS_NO_MIRROR!AA$1,SWISSW!$J:$J,WINS_NO_MIRROR!$A35,SWISSW!$F:$F,"Lost")))*IF(ROW()=COLUMN(),0,1)</f>
        <v>0</v>
      </c>
      <c r="AB35" s="11">
        <f ca="1">((COUNTIFS(SWISSW!$I:$I,WINS_NO_MIRROR!$A35,SWISSW!$J:$J,WINS_NO_MIRROR!AB$1,SWISSW!$F:$F,"Won")+COUNTIFS(SWISSW!$I:$I,WINS_NO_MIRROR!AB$1,SWISSW!$J:$J,WINS_NO_MIRROR!$A35,SWISSW!$F:$F,"Lost")))*IF(ROW()=COLUMN(),0,1)</f>
        <v>0</v>
      </c>
      <c r="AC35" s="11">
        <f ca="1">((COUNTIFS(SWISSW!$I:$I,WINS_NO_MIRROR!$A35,SWISSW!$J:$J,WINS_NO_MIRROR!AC$1,SWISSW!$F:$F,"Won")+COUNTIFS(SWISSW!$I:$I,WINS_NO_MIRROR!AC$1,SWISSW!$J:$J,WINS_NO_MIRROR!$A35,SWISSW!$F:$F,"Lost")))*IF(ROW()=COLUMN(),0,1)</f>
        <v>0</v>
      </c>
      <c r="AD35" s="11">
        <f ca="1">((COUNTIFS(SWISSW!$I:$I,WINS_NO_MIRROR!$A35,SWISSW!$J:$J,WINS_NO_MIRROR!AD$1,SWISSW!$F:$F,"Won")+COUNTIFS(SWISSW!$I:$I,WINS_NO_MIRROR!AD$1,SWISSW!$J:$J,WINS_NO_MIRROR!$A35,SWISSW!$F:$F,"Lost")))*IF(ROW()=COLUMN(),0,1)</f>
        <v>0</v>
      </c>
      <c r="AE35" s="11">
        <f ca="1">((COUNTIFS(SWISSW!$I:$I,WINS_NO_MIRROR!$A35,SWISSW!$J:$J,WINS_NO_MIRROR!AE$1,SWISSW!$F:$F,"Won")+COUNTIFS(SWISSW!$I:$I,WINS_NO_MIRROR!AE$1,SWISSW!$J:$J,WINS_NO_MIRROR!$A35,SWISSW!$F:$F,"Lost")))*IF(ROW()=COLUMN(),0,1)</f>
        <v>0</v>
      </c>
      <c r="AF35" s="11">
        <f ca="1">((COUNTIFS(SWISSW!$I:$I,WINS_NO_MIRROR!$A35,SWISSW!$J:$J,WINS_NO_MIRROR!AF$1,SWISSW!$F:$F,"Won")+COUNTIFS(SWISSW!$I:$I,WINS_NO_MIRROR!AF$1,SWISSW!$J:$J,WINS_NO_MIRROR!$A35,SWISSW!$F:$F,"Lost")))*IF(ROW()=COLUMN(),0,1)</f>
        <v>0</v>
      </c>
      <c r="AG35" s="11">
        <f ca="1">((COUNTIFS(SWISSW!$I:$I,WINS_NO_MIRROR!$A35,SWISSW!$J:$J,WINS_NO_MIRROR!AG$1,SWISSW!$F:$F,"Won")+COUNTIFS(SWISSW!$I:$I,WINS_NO_MIRROR!AG$1,SWISSW!$J:$J,WINS_NO_MIRROR!$A35,SWISSW!$F:$F,"Lost")))*IF(ROW()=COLUMN(),0,1)</f>
        <v>0</v>
      </c>
      <c r="AH35" s="11">
        <f ca="1">((COUNTIFS(SWISSW!$I:$I,WINS_NO_MIRROR!$A35,SWISSW!$J:$J,WINS_NO_MIRROR!AH$1,SWISSW!$F:$F,"Won")+COUNTIFS(SWISSW!$I:$I,WINS_NO_MIRROR!AH$1,SWISSW!$J:$J,WINS_NO_MIRROR!$A35,SWISSW!$F:$F,"Lost")))*IF(ROW()=COLUMN(),0,1)</f>
        <v>0</v>
      </c>
      <c r="AI35" s="11">
        <f ca="1">((COUNTIFS(SWISSW!$I:$I,WINS_NO_MIRROR!$A35,SWISSW!$J:$J,WINS_NO_MIRROR!AI$1,SWISSW!$F:$F,"Won")+COUNTIFS(SWISSW!$I:$I,WINS_NO_MIRROR!AI$1,SWISSW!$J:$J,WINS_NO_MIRROR!$A35,SWISSW!$F:$F,"Lost")))*IF(ROW()=COLUMN(),0,1)</f>
        <v>0</v>
      </c>
      <c r="AJ35" s="11">
        <f ca="1">((COUNTIFS(SWISSW!$I:$I,WINS_NO_MIRROR!$A35,SWISSW!$J:$J,WINS_NO_MIRROR!AJ$1,SWISSW!$F:$F,"Won")+COUNTIFS(SWISSW!$I:$I,WINS_NO_MIRROR!AJ$1,SWISSW!$J:$J,WINS_NO_MIRROR!$A35,SWISSW!$F:$F,"Lost")))*IF(ROW()=COLUMN(),0,1)</f>
        <v>0</v>
      </c>
      <c r="AK35" s="11">
        <f ca="1">((COUNTIFS(SWISSW!$I:$I,WINS_NO_MIRROR!$A35,SWISSW!$J:$J,WINS_NO_MIRROR!AK$1,SWISSW!$F:$F,"Won")+COUNTIFS(SWISSW!$I:$I,WINS_NO_MIRROR!AK$1,SWISSW!$J:$J,WINS_NO_MIRROR!$A35,SWISSW!$F:$F,"Lost")))*IF(ROW()=COLUMN(),0,1)</f>
        <v>0</v>
      </c>
      <c r="AL35" s="11">
        <f ca="1">((COUNTIFS(SWISSW!$I:$I,WINS_NO_MIRROR!$A35,SWISSW!$J:$J,WINS_NO_MIRROR!AL$1,SWISSW!$F:$F,"Won")+COUNTIFS(SWISSW!$I:$I,WINS_NO_MIRROR!AL$1,SWISSW!$J:$J,WINS_NO_MIRROR!$A35,SWISSW!$F:$F,"Lost")))*IF(ROW()=COLUMN(),0,1)</f>
        <v>0</v>
      </c>
      <c r="AM35" s="11">
        <f ca="1">((COUNTIFS(SWISSW!$I:$I,WINS_NO_MIRROR!$A35,SWISSW!$J:$J,WINS_NO_MIRROR!AM$1,SWISSW!$F:$F,"Won")+COUNTIFS(SWISSW!$I:$I,WINS_NO_MIRROR!AM$1,SWISSW!$J:$J,WINS_NO_MIRROR!$A35,SWISSW!$F:$F,"Lost")))*IF(ROW()=COLUMN(),0,1)</f>
        <v>2</v>
      </c>
      <c r="AN35" s="11">
        <f ca="1">((COUNTIFS(SWISSW!$I:$I,WINS_NO_MIRROR!$A35,SWISSW!$J:$J,WINS_NO_MIRROR!AN$1,SWISSW!$F:$F,"Won")+COUNTIFS(SWISSW!$I:$I,WINS_NO_MIRROR!AN$1,SWISSW!$J:$J,WINS_NO_MIRROR!$A35,SWISSW!$F:$F,"Lost")))*IF(ROW()=COLUMN(),0,1)</f>
        <v>0</v>
      </c>
      <c r="AO35" s="11">
        <f ca="1">((COUNTIFS(SWISSW!$I:$I,WINS_NO_MIRROR!$A35,SWISSW!$J:$J,WINS_NO_MIRROR!AO$1,SWISSW!$F:$F,"Won")+COUNTIFS(SWISSW!$I:$I,WINS_NO_MIRROR!AO$1,SWISSW!$J:$J,WINS_NO_MIRROR!$A35,SWISSW!$F:$F,"Lost")))*IF(ROW()=COLUMN(),0,1)</f>
        <v>0</v>
      </c>
      <c r="AP35" s="11">
        <f ca="1">((COUNTIFS(SWISSW!$I:$I,WINS_NO_MIRROR!$A35,SWISSW!$J:$J,WINS_NO_MIRROR!AP$1,SWISSW!$F:$F,"Won")+COUNTIFS(SWISSW!$I:$I,WINS_NO_MIRROR!AP$1,SWISSW!$J:$J,WINS_NO_MIRROR!$A35,SWISSW!$F:$F,"Lost")))*IF(ROW()=COLUMN(),0,1)</f>
        <v>0</v>
      </c>
      <c r="AQ35" s="11">
        <f ca="1">((COUNTIFS(SWISSW!$I:$I,WINS_NO_MIRROR!$A35,SWISSW!$J:$J,WINS_NO_MIRROR!AQ$1,SWISSW!$F:$F,"Won")+COUNTIFS(SWISSW!$I:$I,WINS_NO_MIRROR!AQ$1,SWISSW!$J:$J,WINS_NO_MIRROR!$A35,SWISSW!$F:$F,"Lost")))*IF(ROW()=COLUMN(),0,1)</f>
        <v>0</v>
      </c>
      <c r="AR35" s="11">
        <f ca="1">((COUNTIFS(SWISSW!$I:$I,WINS_NO_MIRROR!$A35,SWISSW!$J:$J,WINS_NO_MIRROR!AR$1,SWISSW!$F:$F,"Won")+COUNTIFS(SWISSW!$I:$I,WINS_NO_MIRROR!AR$1,SWISSW!$J:$J,WINS_NO_MIRROR!$A35,SWISSW!$F:$F,"Lost")))*IF(ROW()=COLUMN(),0,1)</f>
        <v>0</v>
      </c>
      <c r="AS35" s="11">
        <f ca="1">((COUNTIFS(SWISSW!$I:$I,WINS_NO_MIRROR!$A35,SWISSW!$J:$J,WINS_NO_MIRROR!AS$1,SWISSW!$F:$F,"Won")+COUNTIFS(SWISSW!$I:$I,WINS_NO_MIRROR!AS$1,SWISSW!$J:$J,WINS_NO_MIRROR!$A35,SWISSW!$F:$F,"Lost")))*IF(ROW()=COLUMN(),0,1)</f>
        <v>0</v>
      </c>
      <c r="AT35" s="11">
        <f ca="1">((COUNTIFS(SWISSW!$I:$I,WINS_NO_MIRROR!$A35,SWISSW!$J:$J,WINS_NO_MIRROR!AT$1,SWISSW!$F:$F,"Won")+COUNTIFS(SWISSW!$I:$I,WINS_NO_MIRROR!AT$1,SWISSW!$J:$J,WINS_NO_MIRROR!$A35,SWISSW!$F:$F,"Lost")))*IF(ROW()=COLUMN(),0,1)</f>
        <v>0</v>
      </c>
      <c r="AU35" s="11">
        <f ca="1">((COUNTIFS(SWISSW!$I:$I,WINS_NO_MIRROR!$A35,SWISSW!$J:$J,WINS_NO_MIRROR!AU$1,SWISSW!$F:$F,"Won")+COUNTIFS(SWISSW!$I:$I,WINS_NO_MIRROR!AU$1,SWISSW!$J:$J,WINS_NO_MIRROR!$A35,SWISSW!$F:$F,"Lost")))*IF(ROW()=COLUMN(),0,1)</f>
        <v>0</v>
      </c>
      <c r="AV35" s="11">
        <f ca="1">((COUNTIFS(SWISSW!$I:$I,WINS_NO_MIRROR!$A35,SWISSW!$J:$J,WINS_NO_MIRROR!AV$1,SWISSW!$F:$F,"Won")+COUNTIFS(SWISSW!$I:$I,WINS_NO_MIRROR!AV$1,SWISSW!$J:$J,WINS_NO_MIRROR!$A35,SWISSW!$F:$F,"Lost")))*IF(ROW()=COLUMN(),0,1)</f>
        <v>0</v>
      </c>
      <c r="AW35" s="11">
        <f ca="1">((COUNTIFS(SWISSW!$I:$I,WINS_NO_MIRROR!$A35,SWISSW!$J:$J,WINS_NO_MIRROR!AW$1,SWISSW!$F:$F,"Won")+COUNTIFS(SWISSW!$I:$I,WINS_NO_MIRROR!AW$1,SWISSW!$J:$J,WINS_NO_MIRROR!$A35,SWISSW!$F:$F,"Lost")))*IF(ROW()=COLUMN(),0,1)</f>
        <v>0</v>
      </c>
      <c r="AX35" s="11">
        <f ca="1">((COUNTIFS(SWISSW!$I:$I,WINS_NO_MIRROR!$A35,SWISSW!$J:$J,WINS_NO_MIRROR!AX$1,SWISSW!$F:$F,"Won")+COUNTIFS(SWISSW!$I:$I,WINS_NO_MIRROR!AX$1,SWISSW!$J:$J,WINS_NO_MIRROR!$A35,SWISSW!$F:$F,"Lost")))*IF(ROW()=COLUMN(),0,1)</f>
        <v>1</v>
      </c>
      <c r="AY35" s="11">
        <f ca="1">((COUNTIFS(SWISSW!$I:$I,WINS_NO_MIRROR!$A35,SWISSW!$J:$J,WINS_NO_MIRROR!AY$1,SWISSW!$F:$F,"Won")+COUNTIFS(SWISSW!$I:$I,WINS_NO_MIRROR!AY$1,SWISSW!$J:$J,WINS_NO_MIRROR!$A35,SWISSW!$F:$F,"Lost")))*IF(ROW()=COLUMN(),0,1)</f>
        <v>0</v>
      </c>
      <c r="AZ35" s="11">
        <f ca="1">((COUNTIFS(SWISSW!$I:$I,WINS_NO_MIRROR!$A35,SWISSW!$J:$J,WINS_NO_MIRROR!AZ$1,SWISSW!$F:$F,"Won")+COUNTIFS(SWISSW!$I:$I,WINS_NO_MIRROR!AZ$1,SWISSW!$J:$J,WINS_NO_MIRROR!$A35,SWISSW!$F:$F,"Lost")))*IF(ROW()=COLUMN(),0,1)</f>
        <v>0</v>
      </c>
      <c r="BA35" s="11">
        <f ca="1">((COUNTIFS(SWISSW!$I:$I,WINS_NO_MIRROR!$A35,SWISSW!$J:$J,WINS_NO_MIRROR!BA$1,SWISSW!$F:$F,"Won")+COUNTIFS(SWISSW!$I:$I,WINS_NO_MIRROR!BA$1,SWISSW!$J:$J,WINS_NO_MIRROR!$A35,SWISSW!$F:$F,"Lost")))*IF(ROW()=COLUMN(),0,1)</f>
        <v>0</v>
      </c>
      <c r="BB35" s="11">
        <f ca="1">((COUNTIFS(SWISSW!$I:$I,WINS_NO_MIRROR!$A35,SWISSW!$J:$J,WINS_NO_MIRROR!BB$1,SWISSW!$F:$F,"Won")+COUNTIFS(SWISSW!$I:$I,WINS_NO_MIRROR!BB$1,SWISSW!$J:$J,WINS_NO_MIRROR!$A35,SWISSW!$F:$F,"Lost")))*IF(ROW()=COLUMN(),0,1)</f>
        <v>0</v>
      </c>
      <c r="BC35" s="11">
        <f ca="1">((COUNTIFS(SWISSW!$I:$I,WINS_NO_MIRROR!$A35,SWISSW!$J:$J,WINS_NO_MIRROR!BC$1,SWISSW!$F:$F,"Won")+COUNTIFS(SWISSW!$I:$I,WINS_NO_MIRROR!BC$1,SWISSW!$J:$J,WINS_NO_MIRROR!$A35,SWISSW!$F:$F,"Lost")))*IF(ROW()=COLUMN(),0,1)</f>
        <v>0</v>
      </c>
      <c r="BD35" s="11">
        <f ca="1">((COUNTIFS(SWISSW!$I:$I,WINS_NO_MIRROR!$A35,SWISSW!$J:$J,WINS_NO_MIRROR!BD$1,SWISSW!$F:$F,"Won")+COUNTIFS(SWISSW!$I:$I,WINS_NO_MIRROR!BD$1,SWISSW!$J:$J,WINS_NO_MIRROR!$A35,SWISSW!$F:$F,"Lost")))*IF(ROW()=COLUMN(),0,1)</f>
        <v>0</v>
      </c>
      <c r="BE35" s="11">
        <f ca="1">((COUNTIFS(SWISSW!$I:$I,WINS_NO_MIRROR!$A35,SWISSW!$J:$J,WINS_NO_MIRROR!BE$1,SWISSW!$F:$F,"Won")+COUNTIFS(SWISSW!$I:$I,WINS_NO_MIRROR!BE$1,SWISSW!$J:$J,WINS_NO_MIRROR!$A35,SWISSW!$F:$F,"Lost")))*IF(ROW()=COLUMN(),0,1)</f>
        <v>0</v>
      </c>
      <c r="BF35" s="11">
        <f ca="1">((COUNTIFS(SWISSW!$I:$I,WINS_NO_MIRROR!$A35,SWISSW!$J:$J,WINS_NO_MIRROR!BF$1,SWISSW!$F:$F,"Won")+COUNTIFS(SWISSW!$I:$I,WINS_NO_MIRROR!BF$1,SWISSW!$J:$J,WINS_NO_MIRROR!$A35,SWISSW!$F:$F,"Lost")))*IF(ROW()=COLUMN(),0,1)</f>
        <v>0</v>
      </c>
      <c r="BG35" s="11">
        <f ca="1">((COUNTIFS(SWISSW!$I:$I,WINS_NO_MIRROR!$A35,SWISSW!$J:$J,WINS_NO_MIRROR!BG$1,SWISSW!$F:$F,"Won")+COUNTIFS(SWISSW!$I:$I,WINS_NO_MIRROR!BG$1,SWISSW!$J:$J,WINS_NO_MIRROR!$A35,SWISSW!$F:$F,"Lost")))*IF(ROW()=COLUMN(),0,1)</f>
        <v>0</v>
      </c>
      <c r="BH35" s="11">
        <f ca="1">((COUNTIFS(SWISSW!$I:$I,WINS_NO_MIRROR!$A35,SWISSW!$J:$J,WINS_NO_MIRROR!BH$1,SWISSW!$F:$F,"Won")+COUNTIFS(SWISSW!$I:$I,WINS_NO_MIRROR!BH$1,SWISSW!$J:$J,WINS_NO_MIRROR!$A35,SWISSW!$F:$F,"Lost")))*IF(ROW()=COLUMN(),0,1)</f>
        <v>0</v>
      </c>
      <c r="BI35" s="11">
        <f ca="1">((COUNTIFS(SWISSW!$I:$I,WINS_NO_MIRROR!$A35,SWISSW!$J:$J,WINS_NO_MIRROR!BI$1,SWISSW!$F:$F,"Won")+COUNTIFS(SWISSW!$I:$I,WINS_NO_MIRROR!BI$1,SWISSW!$J:$J,WINS_NO_MIRROR!$A35,SWISSW!$F:$F,"Lost")))*IF(ROW()=COLUMN(),0,1)</f>
        <v>0</v>
      </c>
      <c r="BJ35" s="11">
        <f ca="1">((COUNTIFS(SWISSW!$I:$I,WINS_NO_MIRROR!$A35,SWISSW!$J:$J,WINS_NO_MIRROR!BJ$1,SWISSW!$F:$F,"Won")+COUNTIFS(SWISSW!$I:$I,WINS_NO_MIRROR!BJ$1,SWISSW!$J:$J,WINS_NO_MIRROR!$A35,SWISSW!$F:$F,"Lost")))*IF(ROW()=COLUMN(),0,1)</f>
        <v>0</v>
      </c>
      <c r="BK35" s="11">
        <f ca="1">((COUNTIFS(SWISSW!$I:$I,WINS_NO_MIRROR!$A35,SWISSW!$J:$J,WINS_NO_MIRROR!BK$1,SWISSW!$F:$F,"Won")+COUNTIFS(SWISSW!$I:$I,WINS_NO_MIRROR!BK$1,SWISSW!$J:$J,WINS_NO_MIRROR!$A35,SWISSW!$F:$F,"Lost")))*IF(ROW()=COLUMN(),0,1)</f>
        <v>0</v>
      </c>
      <c r="BL35" s="11">
        <f ca="1">((COUNTIFS(SWISSW!$I:$I,WINS_NO_MIRROR!$A35,SWISSW!$J:$J,WINS_NO_MIRROR!BL$1,SWISSW!$F:$F,"Won")+COUNTIFS(SWISSW!$I:$I,WINS_NO_MIRROR!BL$1,SWISSW!$J:$J,WINS_NO_MIRROR!$A35,SWISSW!$F:$F,"Lost")))*IF(ROW()=COLUMN(),0,1)</f>
        <v>0</v>
      </c>
    </row>
    <row r="36" spans="1:64" ht="55" customHeight="1" x14ac:dyDescent="0.3">
      <c r="A36" s="3" t="str">
        <f ca="1">MATCHUP!A36</f>
        <v>Turbo Exhume</v>
      </c>
      <c r="B36" s="11">
        <f ca="1">((COUNTIFS(SWISSW!$I:$I,WINS_NO_MIRROR!$A36,SWISSW!$J:$J,WINS_NO_MIRROR!B$1,SWISSW!$F:$F,"Won")+COUNTIFS(SWISSW!$I:$I,WINS_NO_MIRROR!B$1,SWISSW!$J:$J,WINS_NO_MIRROR!$A36,SWISSW!$F:$F,"Lost")))*IF(ROW()=COLUMN(),0,1)</f>
        <v>0</v>
      </c>
      <c r="C36" s="11">
        <f ca="1">((COUNTIFS(SWISSW!$I:$I,WINS_NO_MIRROR!$A36,SWISSW!$J:$J,WINS_NO_MIRROR!C$1,SWISSW!$F:$F,"Won")+COUNTIFS(SWISSW!$I:$I,WINS_NO_MIRROR!C$1,SWISSW!$J:$J,WINS_NO_MIRROR!$A36,SWISSW!$F:$F,"Lost")))*IF(ROW()=COLUMN(),0,1)</f>
        <v>0</v>
      </c>
      <c r="D36" s="11">
        <f ca="1">((COUNTIFS(SWISSW!$I:$I,WINS_NO_MIRROR!$A36,SWISSW!$J:$J,WINS_NO_MIRROR!D$1,SWISSW!$F:$F,"Won")+COUNTIFS(SWISSW!$I:$I,WINS_NO_MIRROR!D$1,SWISSW!$J:$J,WINS_NO_MIRROR!$A36,SWISSW!$F:$F,"Lost")))*IF(ROW()=COLUMN(),0,1)</f>
        <v>1</v>
      </c>
      <c r="E36" s="11">
        <f ca="1">((COUNTIFS(SWISSW!$I:$I,WINS_NO_MIRROR!$A36,SWISSW!$J:$J,WINS_NO_MIRROR!E$1,SWISSW!$F:$F,"Won")+COUNTIFS(SWISSW!$I:$I,WINS_NO_MIRROR!E$1,SWISSW!$J:$J,WINS_NO_MIRROR!$A36,SWISSW!$F:$F,"Lost")))*IF(ROW()=COLUMN(),0,1)</f>
        <v>0</v>
      </c>
      <c r="F36" s="11">
        <f ca="1">((COUNTIFS(SWISSW!$I:$I,WINS_NO_MIRROR!$A36,SWISSW!$J:$J,WINS_NO_MIRROR!F$1,SWISSW!$F:$F,"Won")+COUNTIFS(SWISSW!$I:$I,WINS_NO_MIRROR!F$1,SWISSW!$J:$J,WINS_NO_MIRROR!$A36,SWISSW!$F:$F,"Lost")))*IF(ROW()=COLUMN(),0,1)</f>
        <v>0</v>
      </c>
      <c r="G36" s="11">
        <f ca="1">((COUNTIFS(SWISSW!$I:$I,WINS_NO_MIRROR!$A36,SWISSW!$J:$J,WINS_NO_MIRROR!G$1,SWISSW!$F:$F,"Won")+COUNTIFS(SWISSW!$I:$I,WINS_NO_MIRROR!G$1,SWISSW!$J:$J,WINS_NO_MIRROR!$A36,SWISSW!$F:$F,"Lost")))*IF(ROW()=COLUMN(),0,1)</f>
        <v>0</v>
      </c>
      <c r="H36" s="11">
        <f ca="1">((COUNTIFS(SWISSW!$I:$I,WINS_NO_MIRROR!$A36,SWISSW!$J:$J,WINS_NO_MIRROR!H$1,SWISSW!$F:$F,"Won")+COUNTIFS(SWISSW!$I:$I,WINS_NO_MIRROR!H$1,SWISSW!$J:$J,WINS_NO_MIRROR!$A36,SWISSW!$F:$F,"Lost")))*IF(ROW()=COLUMN(),0,1)</f>
        <v>0</v>
      </c>
      <c r="I36" s="11">
        <f ca="1">((COUNTIFS(SWISSW!$I:$I,WINS_NO_MIRROR!$A36,SWISSW!$J:$J,WINS_NO_MIRROR!I$1,SWISSW!$F:$F,"Won")+COUNTIFS(SWISSW!$I:$I,WINS_NO_MIRROR!I$1,SWISSW!$J:$J,WINS_NO_MIRROR!$A36,SWISSW!$F:$F,"Lost")))*IF(ROW()=COLUMN(),0,1)</f>
        <v>1</v>
      </c>
      <c r="J36" s="11">
        <f ca="1">((COUNTIFS(SWISSW!$I:$I,WINS_NO_MIRROR!$A36,SWISSW!$J:$J,WINS_NO_MIRROR!J$1,SWISSW!$F:$F,"Won")+COUNTIFS(SWISSW!$I:$I,WINS_NO_MIRROR!J$1,SWISSW!$J:$J,WINS_NO_MIRROR!$A36,SWISSW!$F:$F,"Lost")))*IF(ROW()=COLUMN(),0,1)</f>
        <v>0</v>
      </c>
      <c r="K36" s="11">
        <f ca="1">((COUNTIFS(SWISSW!$I:$I,WINS_NO_MIRROR!$A36,SWISSW!$J:$J,WINS_NO_MIRROR!K$1,SWISSW!$F:$F,"Won")+COUNTIFS(SWISSW!$I:$I,WINS_NO_MIRROR!K$1,SWISSW!$J:$J,WINS_NO_MIRROR!$A36,SWISSW!$F:$F,"Lost")))*IF(ROW()=COLUMN(),0,1)</f>
        <v>1</v>
      </c>
      <c r="L36" s="11">
        <f ca="1">((COUNTIFS(SWISSW!$I:$I,WINS_NO_MIRROR!$A36,SWISSW!$J:$J,WINS_NO_MIRROR!L$1,SWISSW!$F:$F,"Won")+COUNTIFS(SWISSW!$I:$I,WINS_NO_MIRROR!L$1,SWISSW!$J:$J,WINS_NO_MIRROR!$A36,SWISSW!$F:$F,"Lost")))*IF(ROW()=COLUMN(),0,1)</f>
        <v>0</v>
      </c>
      <c r="M36" s="11">
        <f ca="1">((COUNTIFS(SWISSW!$I:$I,WINS_NO_MIRROR!$A36,SWISSW!$J:$J,WINS_NO_MIRROR!M$1,SWISSW!$F:$F,"Won")+COUNTIFS(SWISSW!$I:$I,WINS_NO_MIRROR!M$1,SWISSW!$J:$J,WINS_NO_MIRROR!$A36,SWISSW!$F:$F,"Lost")))*IF(ROW()=COLUMN(),0,1)</f>
        <v>0</v>
      </c>
      <c r="N36" s="11">
        <f ca="1">((COUNTIFS(SWISSW!$I:$I,WINS_NO_MIRROR!$A36,SWISSW!$J:$J,WINS_NO_MIRROR!N$1,SWISSW!$F:$F,"Won")+COUNTIFS(SWISSW!$I:$I,WINS_NO_MIRROR!N$1,SWISSW!$J:$J,WINS_NO_MIRROR!$A36,SWISSW!$F:$F,"Lost")))*IF(ROW()=COLUMN(),0,1)</f>
        <v>0</v>
      </c>
      <c r="O36" s="11">
        <f ca="1">((COUNTIFS(SWISSW!$I:$I,WINS_NO_MIRROR!$A36,SWISSW!$J:$J,WINS_NO_MIRROR!O$1,SWISSW!$F:$F,"Won")+COUNTIFS(SWISSW!$I:$I,WINS_NO_MIRROR!O$1,SWISSW!$J:$J,WINS_NO_MIRROR!$A36,SWISSW!$F:$F,"Lost")))*IF(ROW()=COLUMN(),0,1)</f>
        <v>0</v>
      </c>
      <c r="P36" s="11">
        <f ca="1">((COUNTIFS(SWISSW!$I:$I,WINS_NO_MIRROR!$A36,SWISSW!$J:$J,WINS_NO_MIRROR!P$1,SWISSW!$F:$F,"Won")+COUNTIFS(SWISSW!$I:$I,WINS_NO_MIRROR!P$1,SWISSW!$J:$J,WINS_NO_MIRROR!$A36,SWISSW!$F:$F,"Lost")))*IF(ROW()=COLUMN(),0,1)</f>
        <v>0</v>
      </c>
      <c r="Q36" s="11">
        <f ca="1">((COUNTIFS(SWISSW!$I:$I,WINS_NO_MIRROR!$A36,SWISSW!$J:$J,WINS_NO_MIRROR!Q$1,SWISSW!$F:$F,"Won")+COUNTIFS(SWISSW!$I:$I,WINS_NO_MIRROR!Q$1,SWISSW!$J:$J,WINS_NO_MIRROR!$A36,SWISSW!$F:$F,"Lost")))*IF(ROW()=COLUMN(),0,1)</f>
        <v>0</v>
      </c>
      <c r="R36" s="11">
        <f ca="1">((COUNTIFS(SWISSW!$I:$I,WINS_NO_MIRROR!$A36,SWISSW!$J:$J,WINS_NO_MIRROR!R$1,SWISSW!$F:$F,"Won")+COUNTIFS(SWISSW!$I:$I,WINS_NO_MIRROR!R$1,SWISSW!$J:$J,WINS_NO_MIRROR!$A36,SWISSW!$F:$F,"Lost")))*IF(ROW()=COLUMN(),0,1)</f>
        <v>0</v>
      </c>
      <c r="S36" s="11">
        <f ca="1">((COUNTIFS(SWISSW!$I:$I,WINS_NO_MIRROR!$A36,SWISSW!$J:$J,WINS_NO_MIRROR!S$1,SWISSW!$F:$F,"Won")+COUNTIFS(SWISSW!$I:$I,WINS_NO_MIRROR!S$1,SWISSW!$J:$J,WINS_NO_MIRROR!$A36,SWISSW!$F:$F,"Lost")))*IF(ROW()=COLUMN(),0,1)</f>
        <v>0</v>
      </c>
      <c r="T36" s="11">
        <f ca="1">((COUNTIFS(SWISSW!$I:$I,WINS_NO_MIRROR!$A36,SWISSW!$J:$J,WINS_NO_MIRROR!T$1,SWISSW!$F:$F,"Won")+COUNTIFS(SWISSW!$I:$I,WINS_NO_MIRROR!T$1,SWISSW!$J:$J,WINS_NO_MIRROR!$A36,SWISSW!$F:$F,"Lost")))*IF(ROW()=COLUMN(),0,1)</f>
        <v>0</v>
      </c>
      <c r="U36" s="11">
        <f ca="1">((COUNTIFS(SWISSW!$I:$I,WINS_NO_MIRROR!$A36,SWISSW!$J:$J,WINS_NO_MIRROR!U$1,SWISSW!$F:$F,"Won")+COUNTIFS(SWISSW!$I:$I,WINS_NO_MIRROR!U$1,SWISSW!$J:$J,WINS_NO_MIRROR!$A36,SWISSW!$F:$F,"Lost")))*IF(ROW()=COLUMN(),0,1)</f>
        <v>0</v>
      </c>
      <c r="V36" s="11">
        <f ca="1">((COUNTIFS(SWISSW!$I:$I,WINS_NO_MIRROR!$A36,SWISSW!$J:$J,WINS_NO_MIRROR!V$1,SWISSW!$F:$F,"Won")+COUNTIFS(SWISSW!$I:$I,WINS_NO_MIRROR!V$1,SWISSW!$J:$J,WINS_NO_MIRROR!$A36,SWISSW!$F:$F,"Lost")))*IF(ROW()=COLUMN(),0,1)</f>
        <v>0</v>
      </c>
      <c r="W36" s="11">
        <f ca="1">((COUNTIFS(SWISSW!$I:$I,WINS_NO_MIRROR!$A36,SWISSW!$J:$J,WINS_NO_MIRROR!W$1,SWISSW!$F:$F,"Won")+COUNTIFS(SWISSW!$I:$I,WINS_NO_MIRROR!W$1,SWISSW!$J:$J,WINS_NO_MIRROR!$A36,SWISSW!$F:$F,"Lost")))*IF(ROW()=COLUMN(),0,1)</f>
        <v>0</v>
      </c>
      <c r="X36" s="11">
        <f ca="1">((COUNTIFS(SWISSW!$I:$I,WINS_NO_MIRROR!$A36,SWISSW!$J:$J,WINS_NO_MIRROR!X$1,SWISSW!$F:$F,"Won")+COUNTIFS(SWISSW!$I:$I,WINS_NO_MIRROR!X$1,SWISSW!$J:$J,WINS_NO_MIRROR!$A36,SWISSW!$F:$F,"Lost")))*IF(ROW()=COLUMN(),0,1)</f>
        <v>0</v>
      </c>
      <c r="Y36" s="11">
        <f ca="1">((COUNTIFS(SWISSW!$I:$I,WINS_NO_MIRROR!$A36,SWISSW!$J:$J,WINS_NO_MIRROR!Y$1,SWISSW!$F:$F,"Won")+COUNTIFS(SWISSW!$I:$I,WINS_NO_MIRROR!Y$1,SWISSW!$J:$J,WINS_NO_MIRROR!$A36,SWISSW!$F:$F,"Lost")))*IF(ROW()=COLUMN(),0,1)</f>
        <v>0</v>
      </c>
      <c r="Z36" s="11">
        <f ca="1">((COUNTIFS(SWISSW!$I:$I,WINS_NO_MIRROR!$A36,SWISSW!$J:$J,WINS_NO_MIRROR!Z$1,SWISSW!$F:$F,"Won")+COUNTIFS(SWISSW!$I:$I,WINS_NO_MIRROR!Z$1,SWISSW!$J:$J,WINS_NO_MIRROR!$A36,SWISSW!$F:$F,"Lost")))*IF(ROW()=COLUMN(),0,1)</f>
        <v>0</v>
      </c>
      <c r="AA36" s="11">
        <f ca="1">((COUNTIFS(SWISSW!$I:$I,WINS_NO_MIRROR!$A36,SWISSW!$J:$J,WINS_NO_MIRROR!AA$1,SWISSW!$F:$F,"Won")+COUNTIFS(SWISSW!$I:$I,WINS_NO_MIRROR!AA$1,SWISSW!$J:$J,WINS_NO_MIRROR!$A36,SWISSW!$F:$F,"Lost")))*IF(ROW()=COLUMN(),0,1)</f>
        <v>0</v>
      </c>
      <c r="AB36" s="11">
        <f ca="1">((COUNTIFS(SWISSW!$I:$I,WINS_NO_MIRROR!$A36,SWISSW!$J:$J,WINS_NO_MIRROR!AB$1,SWISSW!$F:$F,"Won")+COUNTIFS(SWISSW!$I:$I,WINS_NO_MIRROR!AB$1,SWISSW!$J:$J,WINS_NO_MIRROR!$A36,SWISSW!$F:$F,"Lost")))*IF(ROW()=COLUMN(),0,1)</f>
        <v>0</v>
      </c>
      <c r="AC36" s="11">
        <f ca="1">((COUNTIFS(SWISSW!$I:$I,WINS_NO_MIRROR!$A36,SWISSW!$J:$J,WINS_NO_MIRROR!AC$1,SWISSW!$F:$F,"Won")+COUNTIFS(SWISSW!$I:$I,WINS_NO_MIRROR!AC$1,SWISSW!$J:$J,WINS_NO_MIRROR!$A36,SWISSW!$F:$F,"Lost")))*IF(ROW()=COLUMN(),0,1)</f>
        <v>0</v>
      </c>
      <c r="AD36" s="11">
        <f ca="1">((COUNTIFS(SWISSW!$I:$I,WINS_NO_MIRROR!$A36,SWISSW!$J:$J,WINS_NO_MIRROR!AD$1,SWISSW!$F:$F,"Won")+COUNTIFS(SWISSW!$I:$I,WINS_NO_MIRROR!AD$1,SWISSW!$J:$J,WINS_NO_MIRROR!$A36,SWISSW!$F:$F,"Lost")))*IF(ROW()=COLUMN(),0,1)</f>
        <v>0</v>
      </c>
      <c r="AE36" s="11">
        <f ca="1">((COUNTIFS(SWISSW!$I:$I,WINS_NO_MIRROR!$A36,SWISSW!$J:$J,WINS_NO_MIRROR!AE$1,SWISSW!$F:$F,"Won")+COUNTIFS(SWISSW!$I:$I,WINS_NO_MIRROR!AE$1,SWISSW!$J:$J,WINS_NO_MIRROR!$A36,SWISSW!$F:$F,"Lost")))*IF(ROW()=COLUMN(),0,1)</f>
        <v>0</v>
      </c>
      <c r="AF36" s="11">
        <f ca="1">((COUNTIFS(SWISSW!$I:$I,WINS_NO_MIRROR!$A36,SWISSW!$J:$J,WINS_NO_MIRROR!AF$1,SWISSW!$F:$F,"Won")+COUNTIFS(SWISSW!$I:$I,WINS_NO_MIRROR!AF$1,SWISSW!$J:$J,WINS_NO_MIRROR!$A36,SWISSW!$F:$F,"Lost")))*IF(ROW()=COLUMN(),0,1)</f>
        <v>0</v>
      </c>
      <c r="AG36" s="11">
        <f ca="1">((COUNTIFS(SWISSW!$I:$I,WINS_NO_MIRROR!$A36,SWISSW!$J:$J,WINS_NO_MIRROR!AG$1,SWISSW!$F:$F,"Won")+COUNTIFS(SWISSW!$I:$I,WINS_NO_MIRROR!AG$1,SWISSW!$J:$J,WINS_NO_MIRROR!$A36,SWISSW!$F:$F,"Lost")))*IF(ROW()=COLUMN(),0,1)</f>
        <v>0</v>
      </c>
      <c r="AH36" s="11">
        <f ca="1">((COUNTIFS(SWISSW!$I:$I,WINS_NO_MIRROR!$A36,SWISSW!$J:$J,WINS_NO_MIRROR!AH$1,SWISSW!$F:$F,"Won")+COUNTIFS(SWISSW!$I:$I,WINS_NO_MIRROR!AH$1,SWISSW!$J:$J,WINS_NO_MIRROR!$A36,SWISSW!$F:$F,"Lost")))*IF(ROW()=COLUMN(),0,1)</f>
        <v>0</v>
      </c>
      <c r="AI36" s="11">
        <f ca="1">((COUNTIFS(SWISSW!$I:$I,WINS_NO_MIRROR!$A36,SWISSW!$J:$J,WINS_NO_MIRROR!AI$1,SWISSW!$F:$F,"Won")+COUNTIFS(SWISSW!$I:$I,WINS_NO_MIRROR!AI$1,SWISSW!$J:$J,WINS_NO_MIRROR!$A36,SWISSW!$F:$F,"Lost")))*IF(ROW()=COLUMN(),0,1)</f>
        <v>0</v>
      </c>
      <c r="AJ36" s="11">
        <f ca="1">((COUNTIFS(SWISSW!$I:$I,WINS_NO_MIRROR!$A36,SWISSW!$J:$J,WINS_NO_MIRROR!AJ$1,SWISSW!$F:$F,"Won")+COUNTIFS(SWISSW!$I:$I,WINS_NO_MIRROR!AJ$1,SWISSW!$J:$J,WINS_NO_MIRROR!$A36,SWISSW!$F:$F,"Lost")))*IF(ROW()=COLUMN(),0,1)</f>
        <v>0</v>
      </c>
      <c r="AK36" s="11">
        <f ca="1">((COUNTIFS(SWISSW!$I:$I,WINS_NO_MIRROR!$A36,SWISSW!$J:$J,WINS_NO_MIRROR!AK$1,SWISSW!$F:$F,"Won")+COUNTIFS(SWISSW!$I:$I,WINS_NO_MIRROR!AK$1,SWISSW!$J:$J,WINS_NO_MIRROR!$A36,SWISSW!$F:$F,"Lost")))*IF(ROW()=COLUMN(),0,1)</f>
        <v>0</v>
      </c>
      <c r="AL36" s="11">
        <f ca="1">((COUNTIFS(SWISSW!$I:$I,WINS_NO_MIRROR!$A36,SWISSW!$J:$J,WINS_NO_MIRROR!AL$1,SWISSW!$F:$F,"Won")+COUNTIFS(SWISSW!$I:$I,WINS_NO_MIRROR!AL$1,SWISSW!$J:$J,WINS_NO_MIRROR!$A36,SWISSW!$F:$F,"Lost")))*IF(ROW()=COLUMN(),0,1)</f>
        <v>0</v>
      </c>
      <c r="AM36" s="11">
        <f ca="1">((COUNTIFS(SWISSW!$I:$I,WINS_NO_MIRROR!$A36,SWISSW!$J:$J,WINS_NO_MIRROR!AM$1,SWISSW!$F:$F,"Won")+COUNTIFS(SWISSW!$I:$I,WINS_NO_MIRROR!AM$1,SWISSW!$J:$J,WINS_NO_MIRROR!$A36,SWISSW!$F:$F,"Lost")))*IF(ROW()=COLUMN(),0,1)</f>
        <v>0</v>
      </c>
      <c r="AN36" s="11">
        <f ca="1">((COUNTIFS(SWISSW!$I:$I,WINS_NO_MIRROR!$A36,SWISSW!$J:$J,WINS_NO_MIRROR!AN$1,SWISSW!$F:$F,"Won")+COUNTIFS(SWISSW!$I:$I,WINS_NO_MIRROR!AN$1,SWISSW!$J:$J,WINS_NO_MIRROR!$A36,SWISSW!$F:$F,"Lost")))*IF(ROW()=COLUMN(),0,1)</f>
        <v>0</v>
      </c>
      <c r="AO36" s="11">
        <f ca="1">((COUNTIFS(SWISSW!$I:$I,WINS_NO_MIRROR!$A36,SWISSW!$J:$J,WINS_NO_MIRROR!AO$1,SWISSW!$F:$F,"Won")+COUNTIFS(SWISSW!$I:$I,WINS_NO_MIRROR!AO$1,SWISSW!$J:$J,WINS_NO_MIRROR!$A36,SWISSW!$F:$F,"Lost")))*IF(ROW()=COLUMN(),0,1)</f>
        <v>0</v>
      </c>
      <c r="AP36" s="11">
        <f ca="1">((COUNTIFS(SWISSW!$I:$I,WINS_NO_MIRROR!$A36,SWISSW!$J:$J,WINS_NO_MIRROR!AP$1,SWISSW!$F:$F,"Won")+COUNTIFS(SWISSW!$I:$I,WINS_NO_MIRROR!AP$1,SWISSW!$J:$J,WINS_NO_MIRROR!$A36,SWISSW!$F:$F,"Lost")))*IF(ROW()=COLUMN(),0,1)</f>
        <v>0</v>
      </c>
      <c r="AQ36" s="11">
        <f ca="1">((COUNTIFS(SWISSW!$I:$I,WINS_NO_MIRROR!$A36,SWISSW!$J:$J,WINS_NO_MIRROR!AQ$1,SWISSW!$F:$F,"Won")+COUNTIFS(SWISSW!$I:$I,WINS_NO_MIRROR!AQ$1,SWISSW!$J:$J,WINS_NO_MIRROR!$A36,SWISSW!$F:$F,"Lost")))*IF(ROW()=COLUMN(),0,1)</f>
        <v>0</v>
      </c>
      <c r="AR36" s="11">
        <f ca="1">((COUNTIFS(SWISSW!$I:$I,WINS_NO_MIRROR!$A36,SWISSW!$J:$J,WINS_NO_MIRROR!AR$1,SWISSW!$F:$F,"Won")+COUNTIFS(SWISSW!$I:$I,WINS_NO_MIRROR!AR$1,SWISSW!$J:$J,WINS_NO_MIRROR!$A36,SWISSW!$F:$F,"Lost")))*IF(ROW()=COLUMN(),0,1)</f>
        <v>0</v>
      </c>
      <c r="AS36" s="11">
        <f ca="1">((COUNTIFS(SWISSW!$I:$I,WINS_NO_MIRROR!$A36,SWISSW!$J:$J,WINS_NO_MIRROR!AS$1,SWISSW!$F:$F,"Won")+COUNTIFS(SWISSW!$I:$I,WINS_NO_MIRROR!AS$1,SWISSW!$J:$J,WINS_NO_MIRROR!$A36,SWISSW!$F:$F,"Lost")))*IF(ROW()=COLUMN(),0,1)</f>
        <v>0</v>
      </c>
      <c r="AT36" s="11">
        <f ca="1">((COUNTIFS(SWISSW!$I:$I,WINS_NO_MIRROR!$A36,SWISSW!$J:$J,WINS_NO_MIRROR!AT$1,SWISSW!$F:$F,"Won")+COUNTIFS(SWISSW!$I:$I,WINS_NO_MIRROR!AT$1,SWISSW!$J:$J,WINS_NO_MIRROR!$A36,SWISSW!$F:$F,"Lost")))*IF(ROW()=COLUMN(),0,1)</f>
        <v>0</v>
      </c>
      <c r="AU36" s="11">
        <f ca="1">((COUNTIFS(SWISSW!$I:$I,WINS_NO_MIRROR!$A36,SWISSW!$J:$J,WINS_NO_MIRROR!AU$1,SWISSW!$F:$F,"Won")+COUNTIFS(SWISSW!$I:$I,WINS_NO_MIRROR!AU$1,SWISSW!$J:$J,WINS_NO_MIRROR!$A36,SWISSW!$F:$F,"Lost")))*IF(ROW()=COLUMN(),0,1)</f>
        <v>0</v>
      </c>
      <c r="AV36" s="11">
        <f ca="1">((COUNTIFS(SWISSW!$I:$I,WINS_NO_MIRROR!$A36,SWISSW!$J:$J,WINS_NO_MIRROR!AV$1,SWISSW!$F:$F,"Won")+COUNTIFS(SWISSW!$I:$I,WINS_NO_MIRROR!AV$1,SWISSW!$J:$J,WINS_NO_MIRROR!$A36,SWISSW!$F:$F,"Lost")))*IF(ROW()=COLUMN(),0,1)</f>
        <v>0</v>
      </c>
      <c r="AW36" s="11">
        <f ca="1">((COUNTIFS(SWISSW!$I:$I,WINS_NO_MIRROR!$A36,SWISSW!$J:$J,WINS_NO_MIRROR!AW$1,SWISSW!$F:$F,"Won")+COUNTIFS(SWISSW!$I:$I,WINS_NO_MIRROR!AW$1,SWISSW!$J:$J,WINS_NO_MIRROR!$A36,SWISSW!$F:$F,"Lost")))*IF(ROW()=COLUMN(),0,1)</f>
        <v>0</v>
      </c>
      <c r="AX36" s="11">
        <f ca="1">((COUNTIFS(SWISSW!$I:$I,WINS_NO_MIRROR!$A36,SWISSW!$J:$J,WINS_NO_MIRROR!AX$1,SWISSW!$F:$F,"Won")+COUNTIFS(SWISSW!$I:$I,WINS_NO_MIRROR!AX$1,SWISSW!$J:$J,WINS_NO_MIRROR!$A36,SWISSW!$F:$F,"Lost")))*IF(ROW()=COLUMN(),0,1)</f>
        <v>0</v>
      </c>
      <c r="AY36" s="11">
        <f ca="1">((COUNTIFS(SWISSW!$I:$I,WINS_NO_MIRROR!$A36,SWISSW!$J:$J,WINS_NO_MIRROR!AY$1,SWISSW!$F:$F,"Won")+COUNTIFS(SWISSW!$I:$I,WINS_NO_MIRROR!AY$1,SWISSW!$J:$J,WINS_NO_MIRROR!$A36,SWISSW!$F:$F,"Lost")))*IF(ROW()=COLUMN(),0,1)</f>
        <v>0</v>
      </c>
      <c r="AZ36" s="11">
        <f ca="1">((COUNTIFS(SWISSW!$I:$I,WINS_NO_MIRROR!$A36,SWISSW!$J:$J,WINS_NO_MIRROR!AZ$1,SWISSW!$F:$F,"Won")+COUNTIFS(SWISSW!$I:$I,WINS_NO_MIRROR!AZ$1,SWISSW!$J:$J,WINS_NO_MIRROR!$A36,SWISSW!$F:$F,"Lost")))*IF(ROW()=COLUMN(),0,1)</f>
        <v>0</v>
      </c>
      <c r="BA36" s="11">
        <f ca="1">((COUNTIFS(SWISSW!$I:$I,WINS_NO_MIRROR!$A36,SWISSW!$J:$J,WINS_NO_MIRROR!BA$1,SWISSW!$F:$F,"Won")+COUNTIFS(SWISSW!$I:$I,WINS_NO_MIRROR!BA$1,SWISSW!$J:$J,WINS_NO_MIRROR!$A36,SWISSW!$F:$F,"Lost")))*IF(ROW()=COLUMN(),0,1)</f>
        <v>0</v>
      </c>
      <c r="BB36" s="11">
        <f ca="1">((COUNTIFS(SWISSW!$I:$I,WINS_NO_MIRROR!$A36,SWISSW!$J:$J,WINS_NO_MIRROR!BB$1,SWISSW!$F:$F,"Won")+COUNTIFS(SWISSW!$I:$I,WINS_NO_MIRROR!BB$1,SWISSW!$J:$J,WINS_NO_MIRROR!$A36,SWISSW!$F:$F,"Lost")))*IF(ROW()=COLUMN(),0,1)</f>
        <v>0</v>
      </c>
      <c r="BC36" s="11">
        <f ca="1">((COUNTIFS(SWISSW!$I:$I,WINS_NO_MIRROR!$A36,SWISSW!$J:$J,WINS_NO_MIRROR!BC$1,SWISSW!$F:$F,"Won")+COUNTIFS(SWISSW!$I:$I,WINS_NO_MIRROR!BC$1,SWISSW!$J:$J,WINS_NO_MIRROR!$A36,SWISSW!$F:$F,"Lost")))*IF(ROW()=COLUMN(),0,1)</f>
        <v>0</v>
      </c>
      <c r="BD36" s="11">
        <f ca="1">((COUNTIFS(SWISSW!$I:$I,WINS_NO_MIRROR!$A36,SWISSW!$J:$J,WINS_NO_MIRROR!BD$1,SWISSW!$F:$F,"Won")+COUNTIFS(SWISSW!$I:$I,WINS_NO_MIRROR!BD$1,SWISSW!$J:$J,WINS_NO_MIRROR!$A36,SWISSW!$F:$F,"Lost")))*IF(ROW()=COLUMN(),0,1)</f>
        <v>0</v>
      </c>
      <c r="BE36" s="11">
        <f ca="1">((COUNTIFS(SWISSW!$I:$I,WINS_NO_MIRROR!$A36,SWISSW!$J:$J,WINS_NO_MIRROR!BE$1,SWISSW!$F:$F,"Won")+COUNTIFS(SWISSW!$I:$I,WINS_NO_MIRROR!BE$1,SWISSW!$J:$J,WINS_NO_MIRROR!$A36,SWISSW!$F:$F,"Lost")))*IF(ROW()=COLUMN(),0,1)</f>
        <v>0</v>
      </c>
      <c r="BF36" s="11">
        <f ca="1">((COUNTIFS(SWISSW!$I:$I,WINS_NO_MIRROR!$A36,SWISSW!$J:$J,WINS_NO_MIRROR!BF$1,SWISSW!$F:$F,"Won")+COUNTIFS(SWISSW!$I:$I,WINS_NO_MIRROR!BF$1,SWISSW!$J:$J,WINS_NO_MIRROR!$A36,SWISSW!$F:$F,"Lost")))*IF(ROW()=COLUMN(),0,1)</f>
        <v>0</v>
      </c>
      <c r="BG36" s="11">
        <f ca="1">((COUNTIFS(SWISSW!$I:$I,WINS_NO_MIRROR!$A36,SWISSW!$J:$J,WINS_NO_MIRROR!BG$1,SWISSW!$F:$F,"Won")+COUNTIFS(SWISSW!$I:$I,WINS_NO_MIRROR!BG$1,SWISSW!$J:$J,WINS_NO_MIRROR!$A36,SWISSW!$F:$F,"Lost")))*IF(ROW()=COLUMN(),0,1)</f>
        <v>0</v>
      </c>
      <c r="BH36" s="11">
        <f ca="1">((COUNTIFS(SWISSW!$I:$I,WINS_NO_MIRROR!$A36,SWISSW!$J:$J,WINS_NO_MIRROR!BH$1,SWISSW!$F:$F,"Won")+COUNTIFS(SWISSW!$I:$I,WINS_NO_MIRROR!BH$1,SWISSW!$J:$J,WINS_NO_MIRROR!$A36,SWISSW!$F:$F,"Lost")))*IF(ROW()=COLUMN(),0,1)</f>
        <v>0</v>
      </c>
      <c r="BI36" s="11">
        <f ca="1">((COUNTIFS(SWISSW!$I:$I,WINS_NO_MIRROR!$A36,SWISSW!$J:$J,WINS_NO_MIRROR!BI$1,SWISSW!$F:$F,"Won")+COUNTIFS(SWISSW!$I:$I,WINS_NO_MIRROR!BI$1,SWISSW!$J:$J,WINS_NO_MIRROR!$A36,SWISSW!$F:$F,"Lost")))*IF(ROW()=COLUMN(),0,1)</f>
        <v>0</v>
      </c>
      <c r="BJ36" s="11">
        <f ca="1">((COUNTIFS(SWISSW!$I:$I,WINS_NO_MIRROR!$A36,SWISSW!$J:$J,WINS_NO_MIRROR!BJ$1,SWISSW!$F:$F,"Won")+COUNTIFS(SWISSW!$I:$I,WINS_NO_MIRROR!BJ$1,SWISSW!$J:$J,WINS_NO_MIRROR!$A36,SWISSW!$F:$F,"Lost")))*IF(ROW()=COLUMN(),0,1)</f>
        <v>0</v>
      </c>
      <c r="BK36" s="11">
        <f ca="1">((COUNTIFS(SWISSW!$I:$I,WINS_NO_MIRROR!$A36,SWISSW!$J:$J,WINS_NO_MIRROR!BK$1,SWISSW!$F:$F,"Won")+COUNTIFS(SWISSW!$I:$I,WINS_NO_MIRROR!BK$1,SWISSW!$J:$J,WINS_NO_MIRROR!$A36,SWISSW!$F:$F,"Lost")))*IF(ROW()=COLUMN(),0,1)</f>
        <v>0</v>
      </c>
      <c r="BL36" s="11">
        <f ca="1">((COUNTIFS(SWISSW!$I:$I,WINS_NO_MIRROR!$A36,SWISSW!$J:$J,WINS_NO_MIRROR!BL$1,SWISSW!$F:$F,"Won")+COUNTIFS(SWISSW!$I:$I,WINS_NO_MIRROR!BL$1,SWISSW!$J:$J,WINS_NO_MIRROR!$A36,SWISSW!$F:$F,"Lost")))*IF(ROW()=COLUMN(),0,1)</f>
        <v>1</v>
      </c>
    </row>
    <row r="37" spans="1:64" ht="55" customHeight="1" x14ac:dyDescent="0.3">
      <c r="A37" s="3" t="str">
        <f ca="1">MATCHUP!A37</f>
        <v>Mono Black Midrange</v>
      </c>
      <c r="B37" s="11">
        <f ca="1">((COUNTIFS(SWISSW!$I:$I,WINS_NO_MIRROR!$A37,SWISSW!$J:$J,WINS_NO_MIRROR!B$1,SWISSW!$F:$F,"Won")+COUNTIFS(SWISSW!$I:$I,WINS_NO_MIRROR!B$1,SWISSW!$J:$J,WINS_NO_MIRROR!$A37,SWISSW!$F:$F,"Lost")))*IF(ROW()=COLUMN(),0,1)</f>
        <v>2</v>
      </c>
      <c r="C37" s="11">
        <f ca="1">((COUNTIFS(SWISSW!$I:$I,WINS_NO_MIRROR!$A37,SWISSW!$J:$J,WINS_NO_MIRROR!C$1,SWISSW!$F:$F,"Won")+COUNTIFS(SWISSW!$I:$I,WINS_NO_MIRROR!C$1,SWISSW!$J:$J,WINS_NO_MIRROR!$A37,SWISSW!$F:$F,"Lost")))*IF(ROW()=COLUMN(),0,1)</f>
        <v>0</v>
      </c>
      <c r="D37" s="11">
        <f ca="1">((COUNTIFS(SWISSW!$I:$I,WINS_NO_MIRROR!$A37,SWISSW!$J:$J,WINS_NO_MIRROR!D$1,SWISSW!$F:$F,"Won")+COUNTIFS(SWISSW!$I:$I,WINS_NO_MIRROR!D$1,SWISSW!$J:$J,WINS_NO_MIRROR!$A37,SWISSW!$F:$F,"Lost")))*IF(ROW()=COLUMN(),0,1)</f>
        <v>0</v>
      </c>
      <c r="E37" s="11">
        <f ca="1">((COUNTIFS(SWISSW!$I:$I,WINS_NO_MIRROR!$A37,SWISSW!$J:$J,WINS_NO_MIRROR!E$1,SWISSW!$F:$F,"Won")+COUNTIFS(SWISSW!$I:$I,WINS_NO_MIRROR!E$1,SWISSW!$J:$J,WINS_NO_MIRROR!$A37,SWISSW!$F:$F,"Lost")))*IF(ROW()=COLUMN(),0,1)</f>
        <v>1</v>
      </c>
      <c r="F37" s="11">
        <f ca="1">((COUNTIFS(SWISSW!$I:$I,WINS_NO_MIRROR!$A37,SWISSW!$J:$J,WINS_NO_MIRROR!F$1,SWISSW!$F:$F,"Won")+COUNTIFS(SWISSW!$I:$I,WINS_NO_MIRROR!F$1,SWISSW!$J:$J,WINS_NO_MIRROR!$A37,SWISSW!$F:$F,"Lost")))*IF(ROW()=COLUMN(),0,1)</f>
        <v>0</v>
      </c>
      <c r="G37" s="11">
        <f ca="1">((COUNTIFS(SWISSW!$I:$I,WINS_NO_MIRROR!$A37,SWISSW!$J:$J,WINS_NO_MIRROR!G$1,SWISSW!$F:$F,"Won")+COUNTIFS(SWISSW!$I:$I,WINS_NO_MIRROR!G$1,SWISSW!$J:$J,WINS_NO_MIRROR!$A37,SWISSW!$F:$F,"Lost")))*IF(ROW()=COLUMN(),0,1)</f>
        <v>0</v>
      </c>
      <c r="H37" s="11">
        <f ca="1">((COUNTIFS(SWISSW!$I:$I,WINS_NO_MIRROR!$A37,SWISSW!$J:$J,WINS_NO_MIRROR!H$1,SWISSW!$F:$F,"Won")+COUNTIFS(SWISSW!$I:$I,WINS_NO_MIRROR!H$1,SWISSW!$J:$J,WINS_NO_MIRROR!$A37,SWISSW!$F:$F,"Lost")))*IF(ROW()=COLUMN(),0,1)</f>
        <v>0</v>
      </c>
      <c r="I37" s="11">
        <f ca="1">((COUNTIFS(SWISSW!$I:$I,WINS_NO_MIRROR!$A37,SWISSW!$J:$J,WINS_NO_MIRROR!I$1,SWISSW!$F:$F,"Won")+COUNTIFS(SWISSW!$I:$I,WINS_NO_MIRROR!I$1,SWISSW!$J:$J,WINS_NO_MIRROR!$A37,SWISSW!$F:$F,"Lost")))*IF(ROW()=COLUMN(),0,1)</f>
        <v>0</v>
      </c>
      <c r="J37" s="11">
        <f ca="1">((COUNTIFS(SWISSW!$I:$I,WINS_NO_MIRROR!$A37,SWISSW!$J:$J,WINS_NO_MIRROR!J$1,SWISSW!$F:$F,"Won")+COUNTIFS(SWISSW!$I:$I,WINS_NO_MIRROR!J$1,SWISSW!$J:$J,WINS_NO_MIRROR!$A37,SWISSW!$F:$F,"Lost")))*IF(ROW()=COLUMN(),0,1)</f>
        <v>0</v>
      </c>
      <c r="K37" s="11">
        <f ca="1">((COUNTIFS(SWISSW!$I:$I,WINS_NO_MIRROR!$A37,SWISSW!$J:$J,WINS_NO_MIRROR!K$1,SWISSW!$F:$F,"Won")+COUNTIFS(SWISSW!$I:$I,WINS_NO_MIRROR!K$1,SWISSW!$J:$J,WINS_NO_MIRROR!$A37,SWISSW!$F:$F,"Lost")))*IF(ROW()=COLUMN(),0,1)</f>
        <v>0</v>
      </c>
      <c r="L37" s="11">
        <f ca="1">((COUNTIFS(SWISSW!$I:$I,WINS_NO_MIRROR!$A37,SWISSW!$J:$J,WINS_NO_MIRROR!L$1,SWISSW!$F:$F,"Won")+COUNTIFS(SWISSW!$I:$I,WINS_NO_MIRROR!L$1,SWISSW!$J:$J,WINS_NO_MIRROR!$A37,SWISSW!$F:$F,"Lost")))*IF(ROW()=COLUMN(),0,1)</f>
        <v>1</v>
      </c>
      <c r="M37" s="11">
        <f ca="1">((COUNTIFS(SWISSW!$I:$I,WINS_NO_MIRROR!$A37,SWISSW!$J:$J,WINS_NO_MIRROR!M$1,SWISSW!$F:$F,"Won")+COUNTIFS(SWISSW!$I:$I,WINS_NO_MIRROR!M$1,SWISSW!$J:$J,WINS_NO_MIRROR!$A37,SWISSW!$F:$F,"Lost")))*IF(ROW()=COLUMN(),0,1)</f>
        <v>0</v>
      </c>
      <c r="N37" s="11">
        <f ca="1">((COUNTIFS(SWISSW!$I:$I,WINS_NO_MIRROR!$A37,SWISSW!$J:$J,WINS_NO_MIRROR!N$1,SWISSW!$F:$F,"Won")+COUNTIFS(SWISSW!$I:$I,WINS_NO_MIRROR!N$1,SWISSW!$J:$J,WINS_NO_MIRROR!$A37,SWISSW!$F:$F,"Lost")))*IF(ROW()=COLUMN(),0,1)</f>
        <v>0</v>
      </c>
      <c r="O37" s="11">
        <f ca="1">((COUNTIFS(SWISSW!$I:$I,WINS_NO_MIRROR!$A37,SWISSW!$J:$J,WINS_NO_MIRROR!O$1,SWISSW!$F:$F,"Won")+COUNTIFS(SWISSW!$I:$I,WINS_NO_MIRROR!O$1,SWISSW!$J:$J,WINS_NO_MIRROR!$A37,SWISSW!$F:$F,"Lost")))*IF(ROW()=COLUMN(),0,1)</f>
        <v>0</v>
      </c>
      <c r="P37" s="11">
        <f ca="1">((COUNTIFS(SWISSW!$I:$I,WINS_NO_MIRROR!$A37,SWISSW!$J:$J,WINS_NO_MIRROR!P$1,SWISSW!$F:$F,"Won")+COUNTIFS(SWISSW!$I:$I,WINS_NO_MIRROR!P$1,SWISSW!$J:$J,WINS_NO_MIRROR!$A37,SWISSW!$F:$F,"Lost")))*IF(ROW()=COLUMN(),0,1)</f>
        <v>0</v>
      </c>
      <c r="Q37" s="11">
        <f ca="1">((COUNTIFS(SWISSW!$I:$I,WINS_NO_MIRROR!$A37,SWISSW!$J:$J,WINS_NO_MIRROR!Q$1,SWISSW!$F:$F,"Won")+COUNTIFS(SWISSW!$I:$I,WINS_NO_MIRROR!Q$1,SWISSW!$J:$J,WINS_NO_MIRROR!$A37,SWISSW!$F:$F,"Lost")))*IF(ROW()=COLUMN(),0,1)</f>
        <v>0</v>
      </c>
      <c r="R37" s="11">
        <f ca="1">((COUNTIFS(SWISSW!$I:$I,WINS_NO_MIRROR!$A37,SWISSW!$J:$J,WINS_NO_MIRROR!R$1,SWISSW!$F:$F,"Won")+COUNTIFS(SWISSW!$I:$I,WINS_NO_MIRROR!R$1,SWISSW!$J:$J,WINS_NO_MIRROR!$A37,SWISSW!$F:$F,"Lost")))*IF(ROW()=COLUMN(),0,1)</f>
        <v>0</v>
      </c>
      <c r="S37" s="11">
        <f ca="1">((COUNTIFS(SWISSW!$I:$I,WINS_NO_MIRROR!$A37,SWISSW!$J:$J,WINS_NO_MIRROR!S$1,SWISSW!$F:$F,"Won")+COUNTIFS(SWISSW!$I:$I,WINS_NO_MIRROR!S$1,SWISSW!$J:$J,WINS_NO_MIRROR!$A37,SWISSW!$F:$F,"Lost")))*IF(ROW()=COLUMN(),0,1)</f>
        <v>0</v>
      </c>
      <c r="T37" s="11">
        <f ca="1">((COUNTIFS(SWISSW!$I:$I,WINS_NO_MIRROR!$A37,SWISSW!$J:$J,WINS_NO_MIRROR!T$1,SWISSW!$F:$F,"Won")+COUNTIFS(SWISSW!$I:$I,WINS_NO_MIRROR!T$1,SWISSW!$J:$J,WINS_NO_MIRROR!$A37,SWISSW!$F:$F,"Lost")))*IF(ROW()=COLUMN(),0,1)</f>
        <v>0</v>
      </c>
      <c r="U37" s="11">
        <f ca="1">((COUNTIFS(SWISSW!$I:$I,WINS_NO_MIRROR!$A37,SWISSW!$J:$J,WINS_NO_MIRROR!U$1,SWISSW!$F:$F,"Won")+COUNTIFS(SWISSW!$I:$I,WINS_NO_MIRROR!U$1,SWISSW!$J:$J,WINS_NO_MIRROR!$A37,SWISSW!$F:$F,"Lost")))*IF(ROW()=COLUMN(),0,1)</f>
        <v>0</v>
      </c>
      <c r="V37" s="11">
        <f ca="1">((COUNTIFS(SWISSW!$I:$I,WINS_NO_MIRROR!$A37,SWISSW!$J:$J,WINS_NO_MIRROR!V$1,SWISSW!$F:$F,"Won")+COUNTIFS(SWISSW!$I:$I,WINS_NO_MIRROR!V$1,SWISSW!$J:$J,WINS_NO_MIRROR!$A37,SWISSW!$F:$F,"Lost")))*IF(ROW()=COLUMN(),0,1)</f>
        <v>0</v>
      </c>
      <c r="W37" s="11">
        <f ca="1">((COUNTIFS(SWISSW!$I:$I,WINS_NO_MIRROR!$A37,SWISSW!$J:$J,WINS_NO_MIRROR!W$1,SWISSW!$F:$F,"Won")+COUNTIFS(SWISSW!$I:$I,WINS_NO_MIRROR!W$1,SWISSW!$J:$J,WINS_NO_MIRROR!$A37,SWISSW!$F:$F,"Lost")))*IF(ROW()=COLUMN(),0,1)</f>
        <v>0</v>
      </c>
      <c r="X37" s="11">
        <f ca="1">((COUNTIFS(SWISSW!$I:$I,WINS_NO_MIRROR!$A37,SWISSW!$J:$J,WINS_NO_MIRROR!X$1,SWISSW!$F:$F,"Won")+COUNTIFS(SWISSW!$I:$I,WINS_NO_MIRROR!X$1,SWISSW!$J:$J,WINS_NO_MIRROR!$A37,SWISSW!$F:$F,"Lost")))*IF(ROW()=COLUMN(),0,1)</f>
        <v>0</v>
      </c>
      <c r="Y37" s="11">
        <f ca="1">((COUNTIFS(SWISSW!$I:$I,WINS_NO_MIRROR!$A37,SWISSW!$J:$J,WINS_NO_MIRROR!Y$1,SWISSW!$F:$F,"Won")+COUNTIFS(SWISSW!$I:$I,WINS_NO_MIRROR!Y$1,SWISSW!$J:$J,WINS_NO_MIRROR!$A37,SWISSW!$F:$F,"Lost")))*IF(ROW()=COLUMN(),0,1)</f>
        <v>0</v>
      </c>
      <c r="Z37" s="11">
        <f ca="1">((COUNTIFS(SWISSW!$I:$I,WINS_NO_MIRROR!$A37,SWISSW!$J:$J,WINS_NO_MIRROR!Z$1,SWISSW!$F:$F,"Won")+COUNTIFS(SWISSW!$I:$I,WINS_NO_MIRROR!Z$1,SWISSW!$J:$J,WINS_NO_MIRROR!$A37,SWISSW!$F:$F,"Lost")))*IF(ROW()=COLUMN(),0,1)</f>
        <v>0</v>
      </c>
      <c r="AA37" s="11">
        <f ca="1">((COUNTIFS(SWISSW!$I:$I,WINS_NO_MIRROR!$A37,SWISSW!$J:$J,WINS_NO_MIRROR!AA$1,SWISSW!$F:$F,"Won")+COUNTIFS(SWISSW!$I:$I,WINS_NO_MIRROR!AA$1,SWISSW!$J:$J,WINS_NO_MIRROR!$A37,SWISSW!$F:$F,"Lost")))*IF(ROW()=COLUMN(),0,1)</f>
        <v>0</v>
      </c>
      <c r="AB37" s="11">
        <f ca="1">((COUNTIFS(SWISSW!$I:$I,WINS_NO_MIRROR!$A37,SWISSW!$J:$J,WINS_NO_MIRROR!AB$1,SWISSW!$F:$F,"Won")+COUNTIFS(SWISSW!$I:$I,WINS_NO_MIRROR!AB$1,SWISSW!$J:$J,WINS_NO_MIRROR!$A37,SWISSW!$F:$F,"Lost")))*IF(ROW()=COLUMN(),0,1)</f>
        <v>0</v>
      </c>
      <c r="AC37" s="11">
        <f ca="1">((COUNTIFS(SWISSW!$I:$I,WINS_NO_MIRROR!$A37,SWISSW!$J:$J,WINS_NO_MIRROR!AC$1,SWISSW!$F:$F,"Won")+COUNTIFS(SWISSW!$I:$I,WINS_NO_MIRROR!AC$1,SWISSW!$J:$J,WINS_NO_MIRROR!$A37,SWISSW!$F:$F,"Lost")))*IF(ROW()=COLUMN(),0,1)</f>
        <v>0</v>
      </c>
      <c r="AD37" s="11">
        <f ca="1">((COUNTIFS(SWISSW!$I:$I,WINS_NO_MIRROR!$A37,SWISSW!$J:$J,WINS_NO_MIRROR!AD$1,SWISSW!$F:$F,"Won")+COUNTIFS(SWISSW!$I:$I,WINS_NO_MIRROR!AD$1,SWISSW!$J:$J,WINS_NO_MIRROR!$A37,SWISSW!$F:$F,"Lost")))*IF(ROW()=COLUMN(),0,1)</f>
        <v>0</v>
      </c>
      <c r="AE37" s="11">
        <f ca="1">((COUNTIFS(SWISSW!$I:$I,WINS_NO_MIRROR!$A37,SWISSW!$J:$J,WINS_NO_MIRROR!AE$1,SWISSW!$F:$F,"Won")+COUNTIFS(SWISSW!$I:$I,WINS_NO_MIRROR!AE$1,SWISSW!$J:$J,WINS_NO_MIRROR!$A37,SWISSW!$F:$F,"Lost")))*IF(ROW()=COLUMN(),0,1)</f>
        <v>0</v>
      </c>
      <c r="AF37" s="11">
        <f ca="1">((COUNTIFS(SWISSW!$I:$I,WINS_NO_MIRROR!$A37,SWISSW!$J:$J,WINS_NO_MIRROR!AF$1,SWISSW!$F:$F,"Won")+COUNTIFS(SWISSW!$I:$I,WINS_NO_MIRROR!AF$1,SWISSW!$J:$J,WINS_NO_MIRROR!$A37,SWISSW!$F:$F,"Lost")))*IF(ROW()=COLUMN(),0,1)</f>
        <v>0</v>
      </c>
      <c r="AG37" s="11">
        <f ca="1">((COUNTIFS(SWISSW!$I:$I,WINS_NO_MIRROR!$A37,SWISSW!$J:$J,WINS_NO_MIRROR!AG$1,SWISSW!$F:$F,"Won")+COUNTIFS(SWISSW!$I:$I,WINS_NO_MIRROR!AG$1,SWISSW!$J:$J,WINS_NO_MIRROR!$A37,SWISSW!$F:$F,"Lost")))*IF(ROW()=COLUMN(),0,1)</f>
        <v>0</v>
      </c>
      <c r="AH37" s="11">
        <f ca="1">((COUNTIFS(SWISSW!$I:$I,WINS_NO_MIRROR!$A37,SWISSW!$J:$J,WINS_NO_MIRROR!AH$1,SWISSW!$F:$F,"Won")+COUNTIFS(SWISSW!$I:$I,WINS_NO_MIRROR!AH$1,SWISSW!$J:$J,WINS_NO_MIRROR!$A37,SWISSW!$F:$F,"Lost")))*IF(ROW()=COLUMN(),0,1)</f>
        <v>0</v>
      </c>
      <c r="AI37" s="11">
        <f ca="1">((COUNTIFS(SWISSW!$I:$I,WINS_NO_MIRROR!$A37,SWISSW!$J:$J,WINS_NO_MIRROR!AI$1,SWISSW!$F:$F,"Won")+COUNTIFS(SWISSW!$I:$I,WINS_NO_MIRROR!AI$1,SWISSW!$J:$J,WINS_NO_MIRROR!$A37,SWISSW!$F:$F,"Lost")))*IF(ROW()=COLUMN(),0,1)</f>
        <v>0</v>
      </c>
      <c r="AJ37" s="11">
        <f ca="1">((COUNTIFS(SWISSW!$I:$I,WINS_NO_MIRROR!$A37,SWISSW!$J:$J,WINS_NO_MIRROR!AJ$1,SWISSW!$F:$F,"Won")+COUNTIFS(SWISSW!$I:$I,WINS_NO_MIRROR!AJ$1,SWISSW!$J:$J,WINS_NO_MIRROR!$A37,SWISSW!$F:$F,"Lost")))*IF(ROW()=COLUMN(),0,1)</f>
        <v>0</v>
      </c>
      <c r="AK37" s="11">
        <f ca="1">((COUNTIFS(SWISSW!$I:$I,WINS_NO_MIRROR!$A37,SWISSW!$J:$J,WINS_NO_MIRROR!AK$1,SWISSW!$F:$F,"Won")+COUNTIFS(SWISSW!$I:$I,WINS_NO_MIRROR!AK$1,SWISSW!$J:$J,WINS_NO_MIRROR!$A37,SWISSW!$F:$F,"Lost")))*IF(ROW()=COLUMN(),0,1)</f>
        <v>0</v>
      </c>
      <c r="AL37" s="11">
        <f ca="1">((COUNTIFS(SWISSW!$I:$I,WINS_NO_MIRROR!$A37,SWISSW!$J:$J,WINS_NO_MIRROR!AL$1,SWISSW!$F:$F,"Won")+COUNTIFS(SWISSW!$I:$I,WINS_NO_MIRROR!AL$1,SWISSW!$J:$J,WINS_NO_MIRROR!$A37,SWISSW!$F:$F,"Lost")))*IF(ROW()=COLUMN(),0,1)</f>
        <v>1</v>
      </c>
      <c r="AM37" s="11">
        <f ca="1">((COUNTIFS(SWISSW!$I:$I,WINS_NO_MIRROR!$A37,SWISSW!$J:$J,WINS_NO_MIRROR!AM$1,SWISSW!$F:$F,"Won")+COUNTIFS(SWISSW!$I:$I,WINS_NO_MIRROR!AM$1,SWISSW!$J:$J,WINS_NO_MIRROR!$A37,SWISSW!$F:$F,"Lost")))*IF(ROW()=COLUMN(),0,1)</f>
        <v>0</v>
      </c>
      <c r="AN37" s="11">
        <f ca="1">((COUNTIFS(SWISSW!$I:$I,WINS_NO_MIRROR!$A37,SWISSW!$J:$J,WINS_NO_MIRROR!AN$1,SWISSW!$F:$F,"Won")+COUNTIFS(SWISSW!$I:$I,WINS_NO_MIRROR!AN$1,SWISSW!$J:$J,WINS_NO_MIRROR!$A37,SWISSW!$F:$F,"Lost")))*IF(ROW()=COLUMN(),0,1)</f>
        <v>0</v>
      </c>
      <c r="AO37" s="11">
        <f ca="1">((COUNTIFS(SWISSW!$I:$I,WINS_NO_MIRROR!$A37,SWISSW!$J:$J,WINS_NO_MIRROR!AO$1,SWISSW!$F:$F,"Won")+COUNTIFS(SWISSW!$I:$I,WINS_NO_MIRROR!AO$1,SWISSW!$J:$J,WINS_NO_MIRROR!$A37,SWISSW!$F:$F,"Lost")))*IF(ROW()=COLUMN(),0,1)</f>
        <v>0</v>
      </c>
      <c r="AP37" s="11">
        <f ca="1">((COUNTIFS(SWISSW!$I:$I,WINS_NO_MIRROR!$A37,SWISSW!$J:$J,WINS_NO_MIRROR!AP$1,SWISSW!$F:$F,"Won")+COUNTIFS(SWISSW!$I:$I,WINS_NO_MIRROR!AP$1,SWISSW!$J:$J,WINS_NO_MIRROR!$A37,SWISSW!$F:$F,"Lost")))*IF(ROW()=COLUMN(),0,1)</f>
        <v>0</v>
      </c>
      <c r="AQ37" s="11">
        <f ca="1">((COUNTIFS(SWISSW!$I:$I,WINS_NO_MIRROR!$A37,SWISSW!$J:$J,WINS_NO_MIRROR!AQ$1,SWISSW!$F:$F,"Won")+COUNTIFS(SWISSW!$I:$I,WINS_NO_MIRROR!AQ$1,SWISSW!$J:$J,WINS_NO_MIRROR!$A37,SWISSW!$F:$F,"Lost")))*IF(ROW()=COLUMN(),0,1)</f>
        <v>0</v>
      </c>
      <c r="AR37" s="11">
        <f ca="1">((COUNTIFS(SWISSW!$I:$I,WINS_NO_MIRROR!$A37,SWISSW!$J:$J,WINS_NO_MIRROR!AR$1,SWISSW!$F:$F,"Won")+COUNTIFS(SWISSW!$I:$I,WINS_NO_MIRROR!AR$1,SWISSW!$J:$J,WINS_NO_MIRROR!$A37,SWISSW!$F:$F,"Lost")))*IF(ROW()=COLUMN(),0,1)</f>
        <v>0</v>
      </c>
      <c r="AS37" s="11">
        <f ca="1">((COUNTIFS(SWISSW!$I:$I,WINS_NO_MIRROR!$A37,SWISSW!$J:$J,WINS_NO_MIRROR!AS$1,SWISSW!$F:$F,"Won")+COUNTIFS(SWISSW!$I:$I,WINS_NO_MIRROR!AS$1,SWISSW!$J:$J,WINS_NO_MIRROR!$A37,SWISSW!$F:$F,"Lost")))*IF(ROW()=COLUMN(),0,1)</f>
        <v>0</v>
      </c>
      <c r="AT37" s="11">
        <f ca="1">((COUNTIFS(SWISSW!$I:$I,WINS_NO_MIRROR!$A37,SWISSW!$J:$J,WINS_NO_MIRROR!AT$1,SWISSW!$F:$F,"Won")+COUNTIFS(SWISSW!$I:$I,WINS_NO_MIRROR!AT$1,SWISSW!$J:$J,WINS_NO_MIRROR!$A37,SWISSW!$F:$F,"Lost")))*IF(ROW()=COLUMN(),0,1)</f>
        <v>0</v>
      </c>
      <c r="AU37" s="11">
        <f ca="1">((COUNTIFS(SWISSW!$I:$I,WINS_NO_MIRROR!$A37,SWISSW!$J:$J,WINS_NO_MIRROR!AU$1,SWISSW!$F:$F,"Won")+COUNTIFS(SWISSW!$I:$I,WINS_NO_MIRROR!AU$1,SWISSW!$J:$J,WINS_NO_MIRROR!$A37,SWISSW!$F:$F,"Lost")))*IF(ROW()=COLUMN(),0,1)</f>
        <v>0</v>
      </c>
      <c r="AV37" s="11">
        <f ca="1">((COUNTIFS(SWISSW!$I:$I,WINS_NO_MIRROR!$A37,SWISSW!$J:$J,WINS_NO_MIRROR!AV$1,SWISSW!$F:$F,"Won")+COUNTIFS(SWISSW!$I:$I,WINS_NO_MIRROR!AV$1,SWISSW!$J:$J,WINS_NO_MIRROR!$A37,SWISSW!$F:$F,"Lost")))*IF(ROW()=COLUMN(),0,1)</f>
        <v>0</v>
      </c>
      <c r="AW37" s="11">
        <f ca="1">((COUNTIFS(SWISSW!$I:$I,WINS_NO_MIRROR!$A37,SWISSW!$J:$J,WINS_NO_MIRROR!AW$1,SWISSW!$F:$F,"Won")+COUNTIFS(SWISSW!$I:$I,WINS_NO_MIRROR!AW$1,SWISSW!$J:$J,WINS_NO_MIRROR!$A37,SWISSW!$F:$F,"Lost")))*IF(ROW()=COLUMN(),0,1)</f>
        <v>0</v>
      </c>
      <c r="AX37" s="11">
        <f ca="1">((COUNTIFS(SWISSW!$I:$I,WINS_NO_MIRROR!$A37,SWISSW!$J:$J,WINS_NO_MIRROR!AX$1,SWISSW!$F:$F,"Won")+COUNTIFS(SWISSW!$I:$I,WINS_NO_MIRROR!AX$1,SWISSW!$J:$J,WINS_NO_MIRROR!$A37,SWISSW!$F:$F,"Lost")))*IF(ROW()=COLUMN(),0,1)</f>
        <v>0</v>
      </c>
      <c r="AY37" s="11">
        <f ca="1">((COUNTIFS(SWISSW!$I:$I,WINS_NO_MIRROR!$A37,SWISSW!$J:$J,WINS_NO_MIRROR!AY$1,SWISSW!$F:$F,"Won")+COUNTIFS(SWISSW!$I:$I,WINS_NO_MIRROR!AY$1,SWISSW!$J:$J,WINS_NO_MIRROR!$A37,SWISSW!$F:$F,"Lost")))*IF(ROW()=COLUMN(),0,1)</f>
        <v>0</v>
      </c>
      <c r="AZ37" s="11">
        <f ca="1">((COUNTIFS(SWISSW!$I:$I,WINS_NO_MIRROR!$A37,SWISSW!$J:$J,WINS_NO_MIRROR!AZ$1,SWISSW!$F:$F,"Won")+COUNTIFS(SWISSW!$I:$I,WINS_NO_MIRROR!AZ$1,SWISSW!$J:$J,WINS_NO_MIRROR!$A37,SWISSW!$F:$F,"Lost")))*IF(ROW()=COLUMN(),0,1)</f>
        <v>0</v>
      </c>
      <c r="BA37" s="11">
        <f ca="1">((COUNTIFS(SWISSW!$I:$I,WINS_NO_MIRROR!$A37,SWISSW!$J:$J,WINS_NO_MIRROR!BA$1,SWISSW!$F:$F,"Won")+COUNTIFS(SWISSW!$I:$I,WINS_NO_MIRROR!BA$1,SWISSW!$J:$J,WINS_NO_MIRROR!$A37,SWISSW!$F:$F,"Lost")))*IF(ROW()=COLUMN(),0,1)</f>
        <v>0</v>
      </c>
      <c r="BB37" s="11">
        <f ca="1">((COUNTIFS(SWISSW!$I:$I,WINS_NO_MIRROR!$A37,SWISSW!$J:$J,WINS_NO_MIRROR!BB$1,SWISSW!$F:$F,"Won")+COUNTIFS(SWISSW!$I:$I,WINS_NO_MIRROR!BB$1,SWISSW!$J:$J,WINS_NO_MIRROR!$A37,SWISSW!$F:$F,"Lost")))*IF(ROW()=COLUMN(),0,1)</f>
        <v>0</v>
      </c>
      <c r="BC37" s="11">
        <f ca="1">((COUNTIFS(SWISSW!$I:$I,WINS_NO_MIRROR!$A37,SWISSW!$J:$J,WINS_NO_MIRROR!BC$1,SWISSW!$F:$F,"Won")+COUNTIFS(SWISSW!$I:$I,WINS_NO_MIRROR!BC$1,SWISSW!$J:$J,WINS_NO_MIRROR!$A37,SWISSW!$F:$F,"Lost")))*IF(ROW()=COLUMN(),0,1)</f>
        <v>0</v>
      </c>
      <c r="BD37" s="11">
        <f ca="1">((COUNTIFS(SWISSW!$I:$I,WINS_NO_MIRROR!$A37,SWISSW!$J:$J,WINS_NO_MIRROR!BD$1,SWISSW!$F:$F,"Won")+COUNTIFS(SWISSW!$I:$I,WINS_NO_MIRROR!BD$1,SWISSW!$J:$J,WINS_NO_MIRROR!$A37,SWISSW!$F:$F,"Lost")))*IF(ROW()=COLUMN(),0,1)</f>
        <v>0</v>
      </c>
      <c r="BE37" s="11">
        <f ca="1">((COUNTIFS(SWISSW!$I:$I,WINS_NO_MIRROR!$A37,SWISSW!$J:$J,WINS_NO_MIRROR!BE$1,SWISSW!$F:$F,"Won")+COUNTIFS(SWISSW!$I:$I,WINS_NO_MIRROR!BE$1,SWISSW!$J:$J,WINS_NO_MIRROR!$A37,SWISSW!$F:$F,"Lost")))*IF(ROW()=COLUMN(),0,1)</f>
        <v>0</v>
      </c>
      <c r="BF37" s="11">
        <f ca="1">((COUNTIFS(SWISSW!$I:$I,WINS_NO_MIRROR!$A37,SWISSW!$J:$J,WINS_NO_MIRROR!BF$1,SWISSW!$F:$F,"Won")+COUNTIFS(SWISSW!$I:$I,WINS_NO_MIRROR!BF$1,SWISSW!$J:$J,WINS_NO_MIRROR!$A37,SWISSW!$F:$F,"Lost")))*IF(ROW()=COLUMN(),0,1)</f>
        <v>0</v>
      </c>
      <c r="BG37" s="11">
        <f ca="1">((COUNTIFS(SWISSW!$I:$I,WINS_NO_MIRROR!$A37,SWISSW!$J:$J,WINS_NO_MIRROR!BG$1,SWISSW!$F:$F,"Won")+COUNTIFS(SWISSW!$I:$I,WINS_NO_MIRROR!BG$1,SWISSW!$J:$J,WINS_NO_MIRROR!$A37,SWISSW!$F:$F,"Lost")))*IF(ROW()=COLUMN(),0,1)</f>
        <v>0</v>
      </c>
      <c r="BH37" s="11">
        <f ca="1">((COUNTIFS(SWISSW!$I:$I,WINS_NO_MIRROR!$A37,SWISSW!$J:$J,WINS_NO_MIRROR!BH$1,SWISSW!$F:$F,"Won")+COUNTIFS(SWISSW!$I:$I,WINS_NO_MIRROR!BH$1,SWISSW!$J:$J,WINS_NO_MIRROR!$A37,SWISSW!$F:$F,"Lost")))*IF(ROW()=COLUMN(),0,1)</f>
        <v>0</v>
      </c>
      <c r="BI37" s="11">
        <f ca="1">((COUNTIFS(SWISSW!$I:$I,WINS_NO_MIRROR!$A37,SWISSW!$J:$J,WINS_NO_MIRROR!BI$1,SWISSW!$F:$F,"Won")+COUNTIFS(SWISSW!$I:$I,WINS_NO_MIRROR!BI$1,SWISSW!$J:$J,WINS_NO_MIRROR!$A37,SWISSW!$F:$F,"Lost")))*IF(ROW()=COLUMN(),0,1)</f>
        <v>0</v>
      </c>
      <c r="BJ37" s="11">
        <f ca="1">((COUNTIFS(SWISSW!$I:$I,WINS_NO_MIRROR!$A37,SWISSW!$J:$J,WINS_NO_MIRROR!BJ$1,SWISSW!$F:$F,"Won")+COUNTIFS(SWISSW!$I:$I,WINS_NO_MIRROR!BJ$1,SWISSW!$J:$J,WINS_NO_MIRROR!$A37,SWISSW!$F:$F,"Lost")))*IF(ROW()=COLUMN(),0,1)</f>
        <v>0</v>
      </c>
      <c r="BK37" s="11">
        <f ca="1">((COUNTIFS(SWISSW!$I:$I,WINS_NO_MIRROR!$A37,SWISSW!$J:$J,WINS_NO_MIRROR!BK$1,SWISSW!$F:$F,"Won")+COUNTIFS(SWISSW!$I:$I,WINS_NO_MIRROR!BK$1,SWISSW!$J:$J,WINS_NO_MIRROR!$A37,SWISSW!$F:$F,"Lost")))*IF(ROW()=COLUMN(),0,1)</f>
        <v>0</v>
      </c>
      <c r="BL37" s="11">
        <f ca="1">((COUNTIFS(SWISSW!$I:$I,WINS_NO_MIRROR!$A37,SWISSW!$J:$J,WINS_NO_MIRROR!BL$1,SWISSW!$F:$F,"Won")+COUNTIFS(SWISSW!$I:$I,WINS_NO_MIRROR!BL$1,SWISSW!$J:$J,WINS_NO_MIRROR!$A37,SWISSW!$F:$F,"Lost")))*IF(ROW()=COLUMN(),0,1)</f>
        <v>0</v>
      </c>
    </row>
    <row r="38" spans="1:64" ht="55" customHeight="1" x14ac:dyDescent="0.3">
      <c r="A38" s="3" t="str">
        <f ca="1">MATCHUP!A38</f>
        <v>Mono Black Rod</v>
      </c>
      <c r="B38" s="11">
        <f ca="1">((COUNTIFS(SWISSW!$I:$I,WINS_NO_MIRROR!$A38,SWISSW!$J:$J,WINS_NO_MIRROR!B$1,SWISSW!$F:$F,"Won")+COUNTIFS(SWISSW!$I:$I,WINS_NO_MIRROR!B$1,SWISSW!$J:$J,WINS_NO_MIRROR!$A38,SWISSW!$F:$F,"Lost")))*IF(ROW()=COLUMN(),0,1)</f>
        <v>2</v>
      </c>
      <c r="C38" s="11">
        <f ca="1">((COUNTIFS(SWISSW!$I:$I,WINS_NO_MIRROR!$A38,SWISSW!$J:$J,WINS_NO_MIRROR!C$1,SWISSW!$F:$F,"Won")+COUNTIFS(SWISSW!$I:$I,WINS_NO_MIRROR!C$1,SWISSW!$J:$J,WINS_NO_MIRROR!$A38,SWISSW!$F:$F,"Lost")))*IF(ROW()=COLUMN(),0,1)</f>
        <v>1</v>
      </c>
      <c r="D38" s="11">
        <f ca="1">((COUNTIFS(SWISSW!$I:$I,WINS_NO_MIRROR!$A38,SWISSW!$J:$J,WINS_NO_MIRROR!D$1,SWISSW!$F:$F,"Won")+COUNTIFS(SWISSW!$I:$I,WINS_NO_MIRROR!D$1,SWISSW!$J:$J,WINS_NO_MIRROR!$A38,SWISSW!$F:$F,"Lost")))*IF(ROW()=COLUMN(),0,1)</f>
        <v>0</v>
      </c>
      <c r="E38" s="11">
        <f ca="1">((COUNTIFS(SWISSW!$I:$I,WINS_NO_MIRROR!$A38,SWISSW!$J:$J,WINS_NO_MIRROR!E$1,SWISSW!$F:$F,"Won")+COUNTIFS(SWISSW!$I:$I,WINS_NO_MIRROR!E$1,SWISSW!$J:$J,WINS_NO_MIRROR!$A38,SWISSW!$F:$F,"Lost")))*IF(ROW()=COLUMN(),0,1)</f>
        <v>0</v>
      </c>
      <c r="F38" s="11">
        <f ca="1">((COUNTIFS(SWISSW!$I:$I,WINS_NO_MIRROR!$A38,SWISSW!$J:$J,WINS_NO_MIRROR!F$1,SWISSW!$F:$F,"Won")+COUNTIFS(SWISSW!$I:$I,WINS_NO_MIRROR!F$1,SWISSW!$J:$J,WINS_NO_MIRROR!$A38,SWISSW!$F:$F,"Lost")))*IF(ROW()=COLUMN(),0,1)</f>
        <v>0</v>
      </c>
      <c r="G38" s="11">
        <f ca="1">((COUNTIFS(SWISSW!$I:$I,WINS_NO_MIRROR!$A38,SWISSW!$J:$J,WINS_NO_MIRROR!G$1,SWISSW!$F:$F,"Won")+COUNTIFS(SWISSW!$I:$I,WINS_NO_MIRROR!G$1,SWISSW!$J:$J,WINS_NO_MIRROR!$A38,SWISSW!$F:$F,"Lost")))*IF(ROW()=COLUMN(),0,1)</f>
        <v>0</v>
      </c>
      <c r="H38" s="11">
        <f ca="1">((COUNTIFS(SWISSW!$I:$I,WINS_NO_MIRROR!$A38,SWISSW!$J:$J,WINS_NO_MIRROR!H$1,SWISSW!$F:$F,"Won")+COUNTIFS(SWISSW!$I:$I,WINS_NO_MIRROR!H$1,SWISSW!$J:$J,WINS_NO_MIRROR!$A38,SWISSW!$F:$F,"Lost")))*IF(ROW()=COLUMN(),0,1)</f>
        <v>0</v>
      </c>
      <c r="I38" s="11">
        <f ca="1">((COUNTIFS(SWISSW!$I:$I,WINS_NO_MIRROR!$A38,SWISSW!$J:$J,WINS_NO_MIRROR!I$1,SWISSW!$F:$F,"Won")+COUNTIFS(SWISSW!$I:$I,WINS_NO_MIRROR!I$1,SWISSW!$J:$J,WINS_NO_MIRROR!$A38,SWISSW!$F:$F,"Lost")))*IF(ROW()=COLUMN(),0,1)</f>
        <v>0</v>
      </c>
      <c r="J38" s="11">
        <f ca="1">((COUNTIFS(SWISSW!$I:$I,WINS_NO_MIRROR!$A38,SWISSW!$J:$J,WINS_NO_MIRROR!J$1,SWISSW!$F:$F,"Won")+COUNTIFS(SWISSW!$I:$I,WINS_NO_MIRROR!J$1,SWISSW!$J:$J,WINS_NO_MIRROR!$A38,SWISSW!$F:$F,"Lost")))*IF(ROW()=COLUMN(),0,1)</f>
        <v>0</v>
      </c>
      <c r="K38" s="11">
        <f ca="1">((COUNTIFS(SWISSW!$I:$I,WINS_NO_MIRROR!$A38,SWISSW!$J:$J,WINS_NO_MIRROR!K$1,SWISSW!$F:$F,"Won")+COUNTIFS(SWISSW!$I:$I,WINS_NO_MIRROR!K$1,SWISSW!$J:$J,WINS_NO_MIRROR!$A38,SWISSW!$F:$F,"Lost")))*IF(ROW()=COLUMN(),0,1)</f>
        <v>0</v>
      </c>
      <c r="L38" s="11">
        <f ca="1">((COUNTIFS(SWISSW!$I:$I,WINS_NO_MIRROR!$A38,SWISSW!$J:$J,WINS_NO_MIRROR!L$1,SWISSW!$F:$F,"Won")+COUNTIFS(SWISSW!$I:$I,WINS_NO_MIRROR!L$1,SWISSW!$J:$J,WINS_NO_MIRROR!$A38,SWISSW!$F:$F,"Lost")))*IF(ROW()=COLUMN(),0,1)</f>
        <v>0</v>
      </c>
      <c r="M38" s="11">
        <f ca="1">((COUNTIFS(SWISSW!$I:$I,WINS_NO_MIRROR!$A38,SWISSW!$J:$J,WINS_NO_MIRROR!M$1,SWISSW!$F:$F,"Won")+COUNTIFS(SWISSW!$I:$I,WINS_NO_MIRROR!M$1,SWISSW!$J:$J,WINS_NO_MIRROR!$A38,SWISSW!$F:$F,"Lost")))*IF(ROW()=COLUMN(),0,1)</f>
        <v>0</v>
      </c>
      <c r="N38" s="11">
        <f ca="1">((COUNTIFS(SWISSW!$I:$I,WINS_NO_MIRROR!$A38,SWISSW!$J:$J,WINS_NO_MIRROR!N$1,SWISSW!$F:$F,"Won")+COUNTIFS(SWISSW!$I:$I,WINS_NO_MIRROR!N$1,SWISSW!$J:$J,WINS_NO_MIRROR!$A38,SWISSW!$F:$F,"Lost")))*IF(ROW()=COLUMN(),0,1)</f>
        <v>0</v>
      </c>
      <c r="O38" s="11">
        <f ca="1">((COUNTIFS(SWISSW!$I:$I,WINS_NO_MIRROR!$A38,SWISSW!$J:$J,WINS_NO_MIRROR!O$1,SWISSW!$F:$F,"Won")+COUNTIFS(SWISSW!$I:$I,WINS_NO_MIRROR!O$1,SWISSW!$J:$J,WINS_NO_MIRROR!$A38,SWISSW!$F:$F,"Lost")))*IF(ROW()=COLUMN(),0,1)</f>
        <v>1</v>
      </c>
      <c r="P38" s="11">
        <f ca="1">((COUNTIFS(SWISSW!$I:$I,WINS_NO_MIRROR!$A38,SWISSW!$J:$J,WINS_NO_MIRROR!P$1,SWISSW!$F:$F,"Won")+COUNTIFS(SWISSW!$I:$I,WINS_NO_MIRROR!P$1,SWISSW!$J:$J,WINS_NO_MIRROR!$A38,SWISSW!$F:$F,"Lost")))*IF(ROW()=COLUMN(),0,1)</f>
        <v>0</v>
      </c>
      <c r="Q38" s="11">
        <f ca="1">((COUNTIFS(SWISSW!$I:$I,WINS_NO_MIRROR!$A38,SWISSW!$J:$J,WINS_NO_MIRROR!Q$1,SWISSW!$F:$F,"Won")+COUNTIFS(SWISSW!$I:$I,WINS_NO_MIRROR!Q$1,SWISSW!$J:$J,WINS_NO_MIRROR!$A38,SWISSW!$F:$F,"Lost")))*IF(ROW()=COLUMN(),0,1)</f>
        <v>0</v>
      </c>
      <c r="R38" s="11">
        <f ca="1">((COUNTIFS(SWISSW!$I:$I,WINS_NO_MIRROR!$A38,SWISSW!$J:$J,WINS_NO_MIRROR!R$1,SWISSW!$F:$F,"Won")+COUNTIFS(SWISSW!$I:$I,WINS_NO_MIRROR!R$1,SWISSW!$J:$J,WINS_NO_MIRROR!$A38,SWISSW!$F:$F,"Lost")))*IF(ROW()=COLUMN(),0,1)</f>
        <v>0</v>
      </c>
      <c r="S38" s="11">
        <f ca="1">((COUNTIFS(SWISSW!$I:$I,WINS_NO_MIRROR!$A38,SWISSW!$J:$J,WINS_NO_MIRROR!S$1,SWISSW!$F:$F,"Won")+COUNTIFS(SWISSW!$I:$I,WINS_NO_MIRROR!S$1,SWISSW!$J:$J,WINS_NO_MIRROR!$A38,SWISSW!$F:$F,"Lost")))*IF(ROW()=COLUMN(),0,1)</f>
        <v>0</v>
      </c>
      <c r="T38" s="11">
        <f ca="1">((COUNTIFS(SWISSW!$I:$I,WINS_NO_MIRROR!$A38,SWISSW!$J:$J,WINS_NO_MIRROR!T$1,SWISSW!$F:$F,"Won")+COUNTIFS(SWISSW!$I:$I,WINS_NO_MIRROR!T$1,SWISSW!$J:$J,WINS_NO_MIRROR!$A38,SWISSW!$F:$F,"Lost")))*IF(ROW()=COLUMN(),0,1)</f>
        <v>0</v>
      </c>
      <c r="U38" s="11">
        <f ca="1">((COUNTIFS(SWISSW!$I:$I,WINS_NO_MIRROR!$A38,SWISSW!$J:$J,WINS_NO_MIRROR!U$1,SWISSW!$F:$F,"Won")+COUNTIFS(SWISSW!$I:$I,WINS_NO_MIRROR!U$1,SWISSW!$J:$J,WINS_NO_MIRROR!$A38,SWISSW!$F:$F,"Lost")))*IF(ROW()=COLUMN(),0,1)</f>
        <v>1</v>
      </c>
      <c r="V38" s="11">
        <f ca="1">((COUNTIFS(SWISSW!$I:$I,WINS_NO_MIRROR!$A38,SWISSW!$J:$J,WINS_NO_MIRROR!V$1,SWISSW!$F:$F,"Won")+COUNTIFS(SWISSW!$I:$I,WINS_NO_MIRROR!V$1,SWISSW!$J:$J,WINS_NO_MIRROR!$A38,SWISSW!$F:$F,"Lost")))*IF(ROW()=COLUMN(),0,1)</f>
        <v>1</v>
      </c>
      <c r="W38" s="11">
        <f ca="1">((COUNTIFS(SWISSW!$I:$I,WINS_NO_MIRROR!$A38,SWISSW!$J:$J,WINS_NO_MIRROR!W$1,SWISSW!$F:$F,"Won")+COUNTIFS(SWISSW!$I:$I,WINS_NO_MIRROR!W$1,SWISSW!$J:$J,WINS_NO_MIRROR!$A38,SWISSW!$F:$F,"Lost")))*IF(ROW()=COLUMN(),0,1)</f>
        <v>1</v>
      </c>
      <c r="X38" s="11">
        <f ca="1">((COUNTIFS(SWISSW!$I:$I,WINS_NO_MIRROR!$A38,SWISSW!$J:$J,WINS_NO_MIRROR!X$1,SWISSW!$F:$F,"Won")+COUNTIFS(SWISSW!$I:$I,WINS_NO_MIRROR!X$1,SWISSW!$J:$J,WINS_NO_MIRROR!$A38,SWISSW!$F:$F,"Lost")))*IF(ROW()=COLUMN(),0,1)</f>
        <v>1</v>
      </c>
      <c r="Y38" s="11">
        <f ca="1">((COUNTIFS(SWISSW!$I:$I,WINS_NO_MIRROR!$A38,SWISSW!$J:$J,WINS_NO_MIRROR!Y$1,SWISSW!$F:$F,"Won")+COUNTIFS(SWISSW!$I:$I,WINS_NO_MIRROR!Y$1,SWISSW!$J:$J,WINS_NO_MIRROR!$A38,SWISSW!$F:$F,"Lost")))*IF(ROW()=COLUMN(),0,1)</f>
        <v>0</v>
      </c>
      <c r="Z38" s="11">
        <f ca="1">((COUNTIFS(SWISSW!$I:$I,WINS_NO_MIRROR!$A38,SWISSW!$J:$J,WINS_NO_MIRROR!Z$1,SWISSW!$F:$F,"Won")+COUNTIFS(SWISSW!$I:$I,WINS_NO_MIRROR!Z$1,SWISSW!$J:$J,WINS_NO_MIRROR!$A38,SWISSW!$F:$F,"Lost")))*IF(ROW()=COLUMN(),0,1)</f>
        <v>1</v>
      </c>
      <c r="AA38" s="11">
        <f ca="1">((COUNTIFS(SWISSW!$I:$I,WINS_NO_MIRROR!$A38,SWISSW!$J:$J,WINS_NO_MIRROR!AA$1,SWISSW!$F:$F,"Won")+COUNTIFS(SWISSW!$I:$I,WINS_NO_MIRROR!AA$1,SWISSW!$J:$J,WINS_NO_MIRROR!$A38,SWISSW!$F:$F,"Lost")))*IF(ROW()=COLUMN(),0,1)</f>
        <v>0</v>
      </c>
      <c r="AB38" s="11">
        <f ca="1">((COUNTIFS(SWISSW!$I:$I,WINS_NO_MIRROR!$A38,SWISSW!$J:$J,WINS_NO_MIRROR!AB$1,SWISSW!$F:$F,"Won")+COUNTIFS(SWISSW!$I:$I,WINS_NO_MIRROR!AB$1,SWISSW!$J:$J,WINS_NO_MIRROR!$A38,SWISSW!$F:$F,"Lost")))*IF(ROW()=COLUMN(),0,1)</f>
        <v>0</v>
      </c>
      <c r="AC38" s="11">
        <f ca="1">((COUNTIFS(SWISSW!$I:$I,WINS_NO_MIRROR!$A38,SWISSW!$J:$J,WINS_NO_MIRROR!AC$1,SWISSW!$F:$F,"Won")+COUNTIFS(SWISSW!$I:$I,WINS_NO_MIRROR!AC$1,SWISSW!$J:$J,WINS_NO_MIRROR!$A38,SWISSW!$F:$F,"Lost")))*IF(ROW()=COLUMN(),0,1)</f>
        <v>0</v>
      </c>
      <c r="AD38" s="11">
        <f ca="1">((COUNTIFS(SWISSW!$I:$I,WINS_NO_MIRROR!$A38,SWISSW!$J:$J,WINS_NO_MIRROR!AD$1,SWISSW!$F:$F,"Won")+COUNTIFS(SWISSW!$I:$I,WINS_NO_MIRROR!AD$1,SWISSW!$J:$J,WINS_NO_MIRROR!$A38,SWISSW!$F:$F,"Lost")))*IF(ROW()=COLUMN(),0,1)</f>
        <v>0</v>
      </c>
      <c r="AE38" s="11">
        <f ca="1">((COUNTIFS(SWISSW!$I:$I,WINS_NO_MIRROR!$A38,SWISSW!$J:$J,WINS_NO_MIRROR!AE$1,SWISSW!$F:$F,"Won")+COUNTIFS(SWISSW!$I:$I,WINS_NO_MIRROR!AE$1,SWISSW!$J:$J,WINS_NO_MIRROR!$A38,SWISSW!$F:$F,"Lost")))*IF(ROW()=COLUMN(),0,1)</f>
        <v>0</v>
      </c>
      <c r="AF38" s="11">
        <f ca="1">((COUNTIFS(SWISSW!$I:$I,WINS_NO_MIRROR!$A38,SWISSW!$J:$J,WINS_NO_MIRROR!AF$1,SWISSW!$F:$F,"Won")+COUNTIFS(SWISSW!$I:$I,WINS_NO_MIRROR!AF$1,SWISSW!$J:$J,WINS_NO_MIRROR!$A38,SWISSW!$F:$F,"Lost")))*IF(ROW()=COLUMN(),0,1)</f>
        <v>0</v>
      </c>
      <c r="AG38" s="11">
        <f ca="1">((COUNTIFS(SWISSW!$I:$I,WINS_NO_MIRROR!$A38,SWISSW!$J:$J,WINS_NO_MIRROR!AG$1,SWISSW!$F:$F,"Won")+COUNTIFS(SWISSW!$I:$I,WINS_NO_MIRROR!AG$1,SWISSW!$J:$J,WINS_NO_MIRROR!$A38,SWISSW!$F:$F,"Lost")))*IF(ROW()=COLUMN(),0,1)</f>
        <v>0</v>
      </c>
      <c r="AH38" s="11">
        <f ca="1">((COUNTIFS(SWISSW!$I:$I,WINS_NO_MIRROR!$A38,SWISSW!$J:$J,WINS_NO_MIRROR!AH$1,SWISSW!$F:$F,"Won")+COUNTIFS(SWISSW!$I:$I,WINS_NO_MIRROR!AH$1,SWISSW!$J:$J,WINS_NO_MIRROR!$A38,SWISSW!$F:$F,"Lost")))*IF(ROW()=COLUMN(),0,1)</f>
        <v>0</v>
      </c>
      <c r="AI38" s="11">
        <f ca="1">((COUNTIFS(SWISSW!$I:$I,WINS_NO_MIRROR!$A38,SWISSW!$J:$J,WINS_NO_MIRROR!AI$1,SWISSW!$F:$F,"Won")+COUNTIFS(SWISSW!$I:$I,WINS_NO_MIRROR!AI$1,SWISSW!$J:$J,WINS_NO_MIRROR!$A38,SWISSW!$F:$F,"Lost")))*IF(ROW()=COLUMN(),0,1)</f>
        <v>0</v>
      </c>
      <c r="AJ38" s="11">
        <f ca="1">((COUNTIFS(SWISSW!$I:$I,WINS_NO_MIRROR!$A38,SWISSW!$J:$J,WINS_NO_MIRROR!AJ$1,SWISSW!$F:$F,"Won")+COUNTIFS(SWISSW!$I:$I,WINS_NO_MIRROR!AJ$1,SWISSW!$J:$J,WINS_NO_MIRROR!$A38,SWISSW!$F:$F,"Lost")))*IF(ROW()=COLUMN(),0,1)</f>
        <v>0</v>
      </c>
      <c r="AK38" s="11">
        <f ca="1">((COUNTIFS(SWISSW!$I:$I,WINS_NO_MIRROR!$A38,SWISSW!$J:$J,WINS_NO_MIRROR!AK$1,SWISSW!$F:$F,"Won")+COUNTIFS(SWISSW!$I:$I,WINS_NO_MIRROR!AK$1,SWISSW!$J:$J,WINS_NO_MIRROR!$A38,SWISSW!$F:$F,"Lost")))*IF(ROW()=COLUMN(),0,1)</f>
        <v>0</v>
      </c>
      <c r="AL38" s="11">
        <f ca="1">((COUNTIFS(SWISSW!$I:$I,WINS_NO_MIRROR!$A38,SWISSW!$J:$J,WINS_NO_MIRROR!AL$1,SWISSW!$F:$F,"Won")+COUNTIFS(SWISSW!$I:$I,WINS_NO_MIRROR!AL$1,SWISSW!$J:$J,WINS_NO_MIRROR!$A38,SWISSW!$F:$F,"Lost")))*IF(ROW()=COLUMN(),0,1)</f>
        <v>0</v>
      </c>
      <c r="AM38" s="11">
        <f ca="1">((COUNTIFS(SWISSW!$I:$I,WINS_NO_MIRROR!$A38,SWISSW!$J:$J,WINS_NO_MIRROR!AM$1,SWISSW!$F:$F,"Won")+COUNTIFS(SWISSW!$I:$I,WINS_NO_MIRROR!AM$1,SWISSW!$J:$J,WINS_NO_MIRROR!$A38,SWISSW!$F:$F,"Lost")))*IF(ROW()=COLUMN(),0,1)</f>
        <v>0</v>
      </c>
      <c r="AN38" s="11">
        <f ca="1">((COUNTIFS(SWISSW!$I:$I,WINS_NO_MIRROR!$A38,SWISSW!$J:$J,WINS_NO_MIRROR!AN$1,SWISSW!$F:$F,"Won")+COUNTIFS(SWISSW!$I:$I,WINS_NO_MIRROR!AN$1,SWISSW!$J:$J,WINS_NO_MIRROR!$A38,SWISSW!$F:$F,"Lost")))*IF(ROW()=COLUMN(),0,1)</f>
        <v>0</v>
      </c>
      <c r="AO38" s="11">
        <f ca="1">((COUNTIFS(SWISSW!$I:$I,WINS_NO_MIRROR!$A38,SWISSW!$J:$J,WINS_NO_MIRROR!AO$1,SWISSW!$F:$F,"Won")+COUNTIFS(SWISSW!$I:$I,WINS_NO_MIRROR!AO$1,SWISSW!$J:$J,WINS_NO_MIRROR!$A38,SWISSW!$F:$F,"Lost")))*IF(ROW()=COLUMN(),0,1)</f>
        <v>0</v>
      </c>
      <c r="AP38" s="11">
        <f ca="1">((COUNTIFS(SWISSW!$I:$I,WINS_NO_MIRROR!$A38,SWISSW!$J:$J,WINS_NO_MIRROR!AP$1,SWISSW!$F:$F,"Won")+COUNTIFS(SWISSW!$I:$I,WINS_NO_MIRROR!AP$1,SWISSW!$J:$J,WINS_NO_MIRROR!$A38,SWISSW!$F:$F,"Lost")))*IF(ROW()=COLUMN(),0,1)</f>
        <v>0</v>
      </c>
      <c r="AQ38" s="11">
        <f ca="1">((COUNTIFS(SWISSW!$I:$I,WINS_NO_MIRROR!$A38,SWISSW!$J:$J,WINS_NO_MIRROR!AQ$1,SWISSW!$F:$F,"Won")+COUNTIFS(SWISSW!$I:$I,WINS_NO_MIRROR!AQ$1,SWISSW!$J:$J,WINS_NO_MIRROR!$A38,SWISSW!$F:$F,"Lost")))*IF(ROW()=COLUMN(),0,1)</f>
        <v>0</v>
      </c>
      <c r="AR38" s="11">
        <f ca="1">((COUNTIFS(SWISSW!$I:$I,WINS_NO_MIRROR!$A38,SWISSW!$J:$J,WINS_NO_MIRROR!AR$1,SWISSW!$F:$F,"Won")+COUNTIFS(SWISSW!$I:$I,WINS_NO_MIRROR!AR$1,SWISSW!$J:$J,WINS_NO_MIRROR!$A38,SWISSW!$F:$F,"Lost")))*IF(ROW()=COLUMN(),0,1)</f>
        <v>0</v>
      </c>
      <c r="AS38" s="11">
        <f ca="1">((COUNTIFS(SWISSW!$I:$I,WINS_NO_MIRROR!$A38,SWISSW!$J:$J,WINS_NO_MIRROR!AS$1,SWISSW!$F:$F,"Won")+COUNTIFS(SWISSW!$I:$I,WINS_NO_MIRROR!AS$1,SWISSW!$J:$J,WINS_NO_MIRROR!$A38,SWISSW!$F:$F,"Lost")))*IF(ROW()=COLUMN(),0,1)</f>
        <v>0</v>
      </c>
      <c r="AT38" s="11">
        <f ca="1">((COUNTIFS(SWISSW!$I:$I,WINS_NO_MIRROR!$A38,SWISSW!$J:$J,WINS_NO_MIRROR!AT$1,SWISSW!$F:$F,"Won")+COUNTIFS(SWISSW!$I:$I,WINS_NO_MIRROR!AT$1,SWISSW!$J:$J,WINS_NO_MIRROR!$A38,SWISSW!$F:$F,"Lost")))*IF(ROW()=COLUMN(),0,1)</f>
        <v>0</v>
      </c>
      <c r="AU38" s="11">
        <f ca="1">((COUNTIFS(SWISSW!$I:$I,WINS_NO_MIRROR!$A38,SWISSW!$J:$J,WINS_NO_MIRROR!AU$1,SWISSW!$F:$F,"Won")+COUNTIFS(SWISSW!$I:$I,WINS_NO_MIRROR!AU$1,SWISSW!$J:$J,WINS_NO_MIRROR!$A38,SWISSW!$F:$F,"Lost")))*IF(ROW()=COLUMN(),0,1)</f>
        <v>0</v>
      </c>
      <c r="AV38" s="11">
        <f ca="1">((COUNTIFS(SWISSW!$I:$I,WINS_NO_MIRROR!$A38,SWISSW!$J:$J,WINS_NO_MIRROR!AV$1,SWISSW!$F:$F,"Won")+COUNTIFS(SWISSW!$I:$I,WINS_NO_MIRROR!AV$1,SWISSW!$J:$J,WINS_NO_MIRROR!$A38,SWISSW!$F:$F,"Lost")))*IF(ROW()=COLUMN(),0,1)</f>
        <v>0</v>
      </c>
      <c r="AW38" s="11">
        <f ca="1">((COUNTIFS(SWISSW!$I:$I,WINS_NO_MIRROR!$A38,SWISSW!$J:$J,WINS_NO_MIRROR!AW$1,SWISSW!$F:$F,"Won")+COUNTIFS(SWISSW!$I:$I,WINS_NO_MIRROR!AW$1,SWISSW!$J:$J,WINS_NO_MIRROR!$A38,SWISSW!$F:$F,"Lost")))*IF(ROW()=COLUMN(),0,1)</f>
        <v>0</v>
      </c>
      <c r="AX38" s="11">
        <f ca="1">((COUNTIFS(SWISSW!$I:$I,WINS_NO_MIRROR!$A38,SWISSW!$J:$J,WINS_NO_MIRROR!AX$1,SWISSW!$F:$F,"Won")+COUNTIFS(SWISSW!$I:$I,WINS_NO_MIRROR!AX$1,SWISSW!$J:$J,WINS_NO_MIRROR!$A38,SWISSW!$F:$F,"Lost")))*IF(ROW()=COLUMN(),0,1)</f>
        <v>0</v>
      </c>
      <c r="AY38" s="11">
        <f ca="1">((COUNTIFS(SWISSW!$I:$I,WINS_NO_MIRROR!$A38,SWISSW!$J:$J,WINS_NO_MIRROR!AY$1,SWISSW!$F:$F,"Won")+COUNTIFS(SWISSW!$I:$I,WINS_NO_MIRROR!AY$1,SWISSW!$J:$J,WINS_NO_MIRROR!$A38,SWISSW!$F:$F,"Lost")))*IF(ROW()=COLUMN(),0,1)</f>
        <v>0</v>
      </c>
      <c r="AZ38" s="11">
        <f ca="1">((COUNTIFS(SWISSW!$I:$I,WINS_NO_MIRROR!$A38,SWISSW!$J:$J,WINS_NO_MIRROR!AZ$1,SWISSW!$F:$F,"Won")+COUNTIFS(SWISSW!$I:$I,WINS_NO_MIRROR!AZ$1,SWISSW!$J:$J,WINS_NO_MIRROR!$A38,SWISSW!$F:$F,"Lost")))*IF(ROW()=COLUMN(),0,1)</f>
        <v>0</v>
      </c>
      <c r="BA38" s="11">
        <f ca="1">((COUNTIFS(SWISSW!$I:$I,WINS_NO_MIRROR!$A38,SWISSW!$J:$J,WINS_NO_MIRROR!BA$1,SWISSW!$F:$F,"Won")+COUNTIFS(SWISSW!$I:$I,WINS_NO_MIRROR!BA$1,SWISSW!$J:$J,WINS_NO_MIRROR!$A38,SWISSW!$F:$F,"Lost")))*IF(ROW()=COLUMN(),0,1)</f>
        <v>1</v>
      </c>
      <c r="BB38" s="11">
        <f ca="1">((COUNTIFS(SWISSW!$I:$I,WINS_NO_MIRROR!$A38,SWISSW!$J:$J,WINS_NO_MIRROR!BB$1,SWISSW!$F:$F,"Won")+COUNTIFS(SWISSW!$I:$I,WINS_NO_MIRROR!BB$1,SWISSW!$J:$J,WINS_NO_MIRROR!$A38,SWISSW!$F:$F,"Lost")))*IF(ROW()=COLUMN(),0,1)</f>
        <v>0</v>
      </c>
      <c r="BC38" s="11">
        <f ca="1">((COUNTIFS(SWISSW!$I:$I,WINS_NO_MIRROR!$A38,SWISSW!$J:$J,WINS_NO_MIRROR!BC$1,SWISSW!$F:$F,"Won")+COUNTIFS(SWISSW!$I:$I,WINS_NO_MIRROR!BC$1,SWISSW!$J:$J,WINS_NO_MIRROR!$A38,SWISSW!$F:$F,"Lost")))*IF(ROW()=COLUMN(),0,1)</f>
        <v>0</v>
      </c>
      <c r="BD38" s="11">
        <f ca="1">((COUNTIFS(SWISSW!$I:$I,WINS_NO_MIRROR!$A38,SWISSW!$J:$J,WINS_NO_MIRROR!BD$1,SWISSW!$F:$F,"Won")+COUNTIFS(SWISSW!$I:$I,WINS_NO_MIRROR!BD$1,SWISSW!$J:$J,WINS_NO_MIRROR!$A38,SWISSW!$F:$F,"Lost")))*IF(ROW()=COLUMN(),0,1)</f>
        <v>0</v>
      </c>
      <c r="BE38" s="11">
        <f ca="1">((COUNTIFS(SWISSW!$I:$I,WINS_NO_MIRROR!$A38,SWISSW!$J:$J,WINS_NO_MIRROR!BE$1,SWISSW!$F:$F,"Won")+COUNTIFS(SWISSW!$I:$I,WINS_NO_MIRROR!BE$1,SWISSW!$J:$J,WINS_NO_MIRROR!$A38,SWISSW!$F:$F,"Lost")))*IF(ROW()=COLUMN(),0,1)</f>
        <v>0</v>
      </c>
      <c r="BF38" s="11">
        <f ca="1">((COUNTIFS(SWISSW!$I:$I,WINS_NO_MIRROR!$A38,SWISSW!$J:$J,WINS_NO_MIRROR!BF$1,SWISSW!$F:$F,"Won")+COUNTIFS(SWISSW!$I:$I,WINS_NO_MIRROR!BF$1,SWISSW!$J:$J,WINS_NO_MIRROR!$A38,SWISSW!$F:$F,"Lost")))*IF(ROW()=COLUMN(),0,1)</f>
        <v>0</v>
      </c>
      <c r="BG38" s="11">
        <f ca="1">((COUNTIFS(SWISSW!$I:$I,WINS_NO_MIRROR!$A38,SWISSW!$J:$J,WINS_NO_MIRROR!BG$1,SWISSW!$F:$F,"Won")+COUNTIFS(SWISSW!$I:$I,WINS_NO_MIRROR!BG$1,SWISSW!$J:$J,WINS_NO_MIRROR!$A38,SWISSW!$F:$F,"Lost")))*IF(ROW()=COLUMN(),0,1)</f>
        <v>0</v>
      </c>
      <c r="BH38" s="11">
        <f ca="1">((COUNTIFS(SWISSW!$I:$I,WINS_NO_MIRROR!$A38,SWISSW!$J:$J,WINS_NO_MIRROR!BH$1,SWISSW!$F:$F,"Won")+COUNTIFS(SWISSW!$I:$I,WINS_NO_MIRROR!BH$1,SWISSW!$J:$J,WINS_NO_MIRROR!$A38,SWISSW!$F:$F,"Lost")))*IF(ROW()=COLUMN(),0,1)</f>
        <v>0</v>
      </c>
      <c r="BI38" s="11">
        <f ca="1">((COUNTIFS(SWISSW!$I:$I,WINS_NO_MIRROR!$A38,SWISSW!$J:$J,WINS_NO_MIRROR!BI$1,SWISSW!$F:$F,"Won")+COUNTIFS(SWISSW!$I:$I,WINS_NO_MIRROR!BI$1,SWISSW!$J:$J,WINS_NO_MIRROR!$A38,SWISSW!$F:$F,"Lost")))*IF(ROW()=COLUMN(),0,1)</f>
        <v>0</v>
      </c>
      <c r="BJ38" s="11">
        <f ca="1">((COUNTIFS(SWISSW!$I:$I,WINS_NO_MIRROR!$A38,SWISSW!$J:$J,WINS_NO_MIRROR!BJ$1,SWISSW!$F:$F,"Won")+COUNTIFS(SWISSW!$I:$I,WINS_NO_MIRROR!BJ$1,SWISSW!$J:$J,WINS_NO_MIRROR!$A38,SWISSW!$F:$F,"Lost")))*IF(ROW()=COLUMN(),0,1)</f>
        <v>0</v>
      </c>
      <c r="BK38" s="11">
        <f ca="1">((COUNTIFS(SWISSW!$I:$I,WINS_NO_MIRROR!$A38,SWISSW!$J:$J,WINS_NO_MIRROR!BK$1,SWISSW!$F:$F,"Won")+COUNTIFS(SWISSW!$I:$I,WINS_NO_MIRROR!BK$1,SWISSW!$J:$J,WINS_NO_MIRROR!$A38,SWISSW!$F:$F,"Lost")))*IF(ROW()=COLUMN(),0,1)</f>
        <v>0</v>
      </c>
      <c r="BL38" s="11">
        <f ca="1">((COUNTIFS(SWISSW!$I:$I,WINS_NO_MIRROR!$A38,SWISSW!$J:$J,WINS_NO_MIRROR!BL$1,SWISSW!$F:$F,"Won")+COUNTIFS(SWISSW!$I:$I,WINS_NO_MIRROR!BL$1,SWISSW!$J:$J,WINS_NO_MIRROR!$A38,SWISSW!$F:$F,"Lost")))*IF(ROW()=COLUMN(),0,1)</f>
        <v>0</v>
      </c>
    </row>
    <row r="39" spans="1:64" ht="55" customHeight="1" x14ac:dyDescent="0.3">
      <c r="A39" s="3" t="str">
        <f ca="1">MATCHUP!A39</f>
        <v>Mono Red Dredge</v>
      </c>
      <c r="B39" s="11">
        <f ca="1">((COUNTIFS(SWISSW!$I:$I,WINS_NO_MIRROR!$A39,SWISSW!$J:$J,WINS_NO_MIRROR!B$1,SWISSW!$F:$F,"Won")+COUNTIFS(SWISSW!$I:$I,WINS_NO_MIRROR!B$1,SWISSW!$J:$J,WINS_NO_MIRROR!$A39,SWISSW!$F:$F,"Lost")))*IF(ROW()=COLUMN(),0,1)</f>
        <v>3</v>
      </c>
      <c r="C39" s="11">
        <f ca="1">((COUNTIFS(SWISSW!$I:$I,WINS_NO_MIRROR!$A39,SWISSW!$J:$J,WINS_NO_MIRROR!C$1,SWISSW!$F:$F,"Won")+COUNTIFS(SWISSW!$I:$I,WINS_NO_MIRROR!C$1,SWISSW!$J:$J,WINS_NO_MIRROR!$A39,SWISSW!$F:$F,"Lost")))*IF(ROW()=COLUMN(),0,1)</f>
        <v>2</v>
      </c>
      <c r="D39" s="11">
        <f ca="1">((COUNTIFS(SWISSW!$I:$I,WINS_NO_MIRROR!$A39,SWISSW!$J:$J,WINS_NO_MIRROR!D$1,SWISSW!$F:$F,"Won")+COUNTIFS(SWISSW!$I:$I,WINS_NO_MIRROR!D$1,SWISSW!$J:$J,WINS_NO_MIRROR!$A39,SWISSW!$F:$F,"Lost")))*IF(ROW()=COLUMN(),0,1)</f>
        <v>0</v>
      </c>
      <c r="E39" s="11">
        <f ca="1">((COUNTIFS(SWISSW!$I:$I,WINS_NO_MIRROR!$A39,SWISSW!$J:$J,WINS_NO_MIRROR!E$1,SWISSW!$F:$F,"Won")+COUNTIFS(SWISSW!$I:$I,WINS_NO_MIRROR!E$1,SWISSW!$J:$J,WINS_NO_MIRROR!$A39,SWISSW!$F:$F,"Lost")))*IF(ROW()=COLUMN(),0,1)</f>
        <v>0</v>
      </c>
      <c r="F39" s="11">
        <f ca="1">((COUNTIFS(SWISSW!$I:$I,WINS_NO_MIRROR!$A39,SWISSW!$J:$J,WINS_NO_MIRROR!F$1,SWISSW!$F:$F,"Won")+COUNTIFS(SWISSW!$I:$I,WINS_NO_MIRROR!F$1,SWISSW!$J:$J,WINS_NO_MIRROR!$A39,SWISSW!$F:$F,"Lost")))*IF(ROW()=COLUMN(),0,1)</f>
        <v>1</v>
      </c>
      <c r="G39" s="11">
        <f ca="1">((COUNTIFS(SWISSW!$I:$I,WINS_NO_MIRROR!$A39,SWISSW!$J:$J,WINS_NO_MIRROR!G$1,SWISSW!$F:$F,"Won")+COUNTIFS(SWISSW!$I:$I,WINS_NO_MIRROR!G$1,SWISSW!$J:$J,WINS_NO_MIRROR!$A39,SWISSW!$F:$F,"Lost")))*IF(ROW()=COLUMN(),0,1)</f>
        <v>1</v>
      </c>
      <c r="H39" s="11">
        <f ca="1">((COUNTIFS(SWISSW!$I:$I,WINS_NO_MIRROR!$A39,SWISSW!$J:$J,WINS_NO_MIRROR!H$1,SWISSW!$F:$F,"Won")+COUNTIFS(SWISSW!$I:$I,WINS_NO_MIRROR!H$1,SWISSW!$J:$J,WINS_NO_MIRROR!$A39,SWISSW!$F:$F,"Lost")))*IF(ROW()=COLUMN(),0,1)</f>
        <v>0</v>
      </c>
      <c r="I39" s="11">
        <f ca="1">((COUNTIFS(SWISSW!$I:$I,WINS_NO_MIRROR!$A39,SWISSW!$J:$J,WINS_NO_MIRROR!I$1,SWISSW!$F:$F,"Won")+COUNTIFS(SWISSW!$I:$I,WINS_NO_MIRROR!I$1,SWISSW!$J:$J,WINS_NO_MIRROR!$A39,SWISSW!$F:$F,"Lost")))*IF(ROW()=COLUMN(),0,1)</f>
        <v>0</v>
      </c>
      <c r="J39" s="11">
        <f ca="1">((COUNTIFS(SWISSW!$I:$I,WINS_NO_MIRROR!$A39,SWISSW!$J:$J,WINS_NO_MIRROR!J$1,SWISSW!$F:$F,"Won")+COUNTIFS(SWISSW!$I:$I,WINS_NO_MIRROR!J$1,SWISSW!$J:$J,WINS_NO_MIRROR!$A39,SWISSW!$F:$F,"Lost")))*IF(ROW()=COLUMN(),0,1)</f>
        <v>0</v>
      </c>
      <c r="K39" s="11">
        <f ca="1">((COUNTIFS(SWISSW!$I:$I,WINS_NO_MIRROR!$A39,SWISSW!$J:$J,WINS_NO_MIRROR!K$1,SWISSW!$F:$F,"Won")+COUNTIFS(SWISSW!$I:$I,WINS_NO_MIRROR!K$1,SWISSW!$J:$J,WINS_NO_MIRROR!$A39,SWISSW!$F:$F,"Lost")))*IF(ROW()=COLUMN(),0,1)</f>
        <v>2</v>
      </c>
      <c r="L39" s="11">
        <f ca="1">((COUNTIFS(SWISSW!$I:$I,WINS_NO_MIRROR!$A39,SWISSW!$J:$J,WINS_NO_MIRROR!L$1,SWISSW!$F:$F,"Won")+COUNTIFS(SWISSW!$I:$I,WINS_NO_MIRROR!L$1,SWISSW!$J:$J,WINS_NO_MIRROR!$A39,SWISSW!$F:$F,"Lost")))*IF(ROW()=COLUMN(),0,1)</f>
        <v>1</v>
      </c>
      <c r="M39" s="11">
        <f ca="1">((COUNTIFS(SWISSW!$I:$I,WINS_NO_MIRROR!$A39,SWISSW!$J:$J,WINS_NO_MIRROR!M$1,SWISSW!$F:$F,"Won")+COUNTIFS(SWISSW!$I:$I,WINS_NO_MIRROR!M$1,SWISSW!$J:$J,WINS_NO_MIRROR!$A39,SWISSW!$F:$F,"Lost")))*IF(ROW()=COLUMN(),0,1)</f>
        <v>0</v>
      </c>
      <c r="N39" s="11">
        <f ca="1">((COUNTIFS(SWISSW!$I:$I,WINS_NO_MIRROR!$A39,SWISSW!$J:$J,WINS_NO_MIRROR!N$1,SWISSW!$F:$F,"Won")+COUNTIFS(SWISSW!$I:$I,WINS_NO_MIRROR!N$1,SWISSW!$J:$J,WINS_NO_MIRROR!$A39,SWISSW!$F:$F,"Lost")))*IF(ROW()=COLUMN(),0,1)</f>
        <v>0</v>
      </c>
      <c r="O39" s="11">
        <f ca="1">((COUNTIFS(SWISSW!$I:$I,WINS_NO_MIRROR!$A39,SWISSW!$J:$J,WINS_NO_MIRROR!O$1,SWISSW!$F:$F,"Won")+COUNTIFS(SWISSW!$I:$I,WINS_NO_MIRROR!O$1,SWISSW!$J:$J,WINS_NO_MIRROR!$A39,SWISSW!$F:$F,"Lost")))*IF(ROW()=COLUMN(),0,1)</f>
        <v>1</v>
      </c>
      <c r="P39" s="11">
        <f ca="1">((COUNTIFS(SWISSW!$I:$I,WINS_NO_MIRROR!$A39,SWISSW!$J:$J,WINS_NO_MIRROR!P$1,SWISSW!$F:$F,"Won")+COUNTIFS(SWISSW!$I:$I,WINS_NO_MIRROR!P$1,SWISSW!$J:$J,WINS_NO_MIRROR!$A39,SWISSW!$F:$F,"Lost")))*IF(ROW()=COLUMN(),0,1)</f>
        <v>1</v>
      </c>
      <c r="Q39" s="11">
        <f ca="1">((COUNTIFS(SWISSW!$I:$I,WINS_NO_MIRROR!$A39,SWISSW!$J:$J,WINS_NO_MIRROR!Q$1,SWISSW!$F:$F,"Won")+COUNTIFS(SWISSW!$I:$I,WINS_NO_MIRROR!Q$1,SWISSW!$J:$J,WINS_NO_MIRROR!$A39,SWISSW!$F:$F,"Lost")))*IF(ROW()=COLUMN(),0,1)</f>
        <v>1</v>
      </c>
      <c r="R39" s="11">
        <f ca="1">((COUNTIFS(SWISSW!$I:$I,WINS_NO_MIRROR!$A39,SWISSW!$J:$J,WINS_NO_MIRROR!R$1,SWISSW!$F:$F,"Won")+COUNTIFS(SWISSW!$I:$I,WINS_NO_MIRROR!R$1,SWISSW!$J:$J,WINS_NO_MIRROR!$A39,SWISSW!$F:$F,"Lost")))*IF(ROW()=COLUMN(),0,1)</f>
        <v>1</v>
      </c>
      <c r="S39" s="11">
        <f ca="1">((COUNTIFS(SWISSW!$I:$I,WINS_NO_MIRROR!$A39,SWISSW!$J:$J,WINS_NO_MIRROR!S$1,SWISSW!$F:$F,"Won")+COUNTIFS(SWISSW!$I:$I,WINS_NO_MIRROR!S$1,SWISSW!$J:$J,WINS_NO_MIRROR!$A39,SWISSW!$F:$F,"Lost")))*IF(ROW()=COLUMN(),0,1)</f>
        <v>0</v>
      </c>
      <c r="T39" s="11">
        <f ca="1">((COUNTIFS(SWISSW!$I:$I,WINS_NO_MIRROR!$A39,SWISSW!$J:$J,WINS_NO_MIRROR!T$1,SWISSW!$F:$F,"Won")+COUNTIFS(SWISSW!$I:$I,WINS_NO_MIRROR!T$1,SWISSW!$J:$J,WINS_NO_MIRROR!$A39,SWISSW!$F:$F,"Lost")))*IF(ROW()=COLUMN(),0,1)</f>
        <v>1</v>
      </c>
      <c r="U39" s="11">
        <f ca="1">((COUNTIFS(SWISSW!$I:$I,WINS_NO_MIRROR!$A39,SWISSW!$J:$J,WINS_NO_MIRROR!U$1,SWISSW!$F:$F,"Won")+COUNTIFS(SWISSW!$I:$I,WINS_NO_MIRROR!U$1,SWISSW!$J:$J,WINS_NO_MIRROR!$A39,SWISSW!$F:$F,"Lost")))*IF(ROW()=COLUMN(),0,1)</f>
        <v>0</v>
      </c>
      <c r="V39" s="11">
        <f ca="1">((COUNTIFS(SWISSW!$I:$I,WINS_NO_MIRROR!$A39,SWISSW!$J:$J,WINS_NO_MIRROR!V$1,SWISSW!$F:$F,"Won")+COUNTIFS(SWISSW!$I:$I,WINS_NO_MIRROR!V$1,SWISSW!$J:$J,WINS_NO_MIRROR!$A39,SWISSW!$F:$F,"Lost")))*IF(ROW()=COLUMN(),0,1)</f>
        <v>0</v>
      </c>
      <c r="W39" s="11">
        <f ca="1">((COUNTIFS(SWISSW!$I:$I,WINS_NO_MIRROR!$A39,SWISSW!$J:$J,WINS_NO_MIRROR!W$1,SWISSW!$F:$F,"Won")+COUNTIFS(SWISSW!$I:$I,WINS_NO_MIRROR!W$1,SWISSW!$J:$J,WINS_NO_MIRROR!$A39,SWISSW!$F:$F,"Lost")))*IF(ROW()=COLUMN(),0,1)</f>
        <v>0</v>
      </c>
      <c r="X39" s="11">
        <f ca="1">((COUNTIFS(SWISSW!$I:$I,WINS_NO_MIRROR!$A39,SWISSW!$J:$J,WINS_NO_MIRROR!X$1,SWISSW!$F:$F,"Won")+COUNTIFS(SWISSW!$I:$I,WINS_NO_MIRROR!X$1,SWISSW!$J:$J,WINS_NO_MIRROR!$A39,SWISSW!$F:$F,"Lost")))*IF(ROW()=COLUMN(),0,1)</f>
        <v>0</v>
      </c>
      <c r="Y39" s="11">
        <f ca="1">((COUNTIFS(SWISSW!$I:$I,WINS_NO_MIRROR!$A39,SWISSW!$J:$J,WINS_NO_MIRROR!Y$1,SWISSW!$F:$F,"Won")+COUNTIFS(SWISSW!$I:$I,WINS_NO_MIRROR!Y$1,SWISSW!$J:$J,WINS_NO_MIRROR!$A39,SWISSW!$F:$F,"Lost")))*IF(ROW()=COLUMN(),0,1)</f>
        <v>0</v>
      </c>
      <c r="Z39" s="11">
        <f ca="1">((COUNTIFS(SWISSW!$I:$I,WINS_NO_MIRROR!$A39,SWISSW!$J:$J,WINS_NO_MIRROR!Z$1,SWISSW!$F:$F,"Won")+COUNTIFS(SWISSW!$I:$I,WINS_NO_MIRROR!Z$1,SWISSW!$J:$J,WINS_NO_MIRROR!$A39,SWISSW!$F:$F,"Lost")))*IF(ROW()=COLUMN(),0,1)</f>
        <v>0</v>
      </c>
      <c r="AA39" s="11">
        <f ca="1">((COUNTIFS(SWISSW!$I:$I,WINS_NO_MIRROR!$A39,SWISSW!$J:$J,WINS_NO_MIRROR!AA$1,SWISSW!$F:$F,"Won")+COUNTIFS(SWISSW!$I:$I,WINS_NO_MIRROR!AA$1,SWISSW!$J:$J,WINS_NO_MIRROR!$A39,SWISSW!$F:$F,"Lost")))*IF(ROW()=COLUMN(),0,1)</f>
        <v>0</v>
      </c>
      <c r="AB39" s="11">
        <f ca="1">((COUNTIFS(SWISSW!$I:$I,WINS_NO_MIRROR!$A39,SWISSW!$J:$J,WINS_NO_MIRROR!AB$1,SWISSW!$F:$F,"Won")+COUNTIFS(SWISSW!$I:$I,WINS_NO_MIRROR!AB$1,SWISSW!$J:$J,WINS_NO_MIRROR!$A39,SWISSW!$F:$F,"Lost")))*IF(ROW()=COLUMN(),0,1)</f>
        <v>0</v>
      </c>
      <c r="AC39" s="11">
        <f ca="1">((COUNTIFS(SWISSW!$I:$I,WINS_NO_MIRROR!$A39,SWISSW!$J:$J,WINS_NO_MIRROR!AC$1,SWISSW!$F:$F,"Won")+COUNTIFS(SWISSW!$I:$I,WINS_NO_MIRROR!AC$1,SWISSW!$J:$J,WINS_NO_MIRROR!$A39,SWISSW!$F:$F,"Lost")))*IF(ROW()=COLUMN(),0,1)</f>
        <v>0</v>
      </c>
      <c r="AD39" s="11">
        <f ca="1">((COUNTIFS(SWISSW!$I:$I,WINS_NO_MIRROR!$A39,SWISSW!$J:$J,WINS_NO_MIRROR!AD$1,SWISSW!$F:$F,"Won")+COUNTIFS(SWISSW!$I:$I,WINS_NO_MIRROR!AD$1,SWISSW!$J:$J,WINS_NO_MIRROR!$A39,SWISSW!$F:$F,"Lost")))*IF(ROW()=COLUMN(),0,1)</f>
        <v>0</v>
      </c>
      <c r="AE39" s="11">
        <f ca="1">((COUNTIFS(SWISSW!$I:$I,WINS_NO_MIRROR!$A39,SWISSW!$J:$J,WINS_NO_MIRROR!AE$1,SWISSW!$F:$F,"Won")+COUNTIFS(SWISSW!$I:$I,WINS_NO_MIRROR!AE$1,SWISSW!$J:$J,WINS_NO_MIRROR!$A39,SWISSW!$F:$F,"Lost")))*IF(ROW()=COLUMN(),0,1)</f>
        <v>0</v>
      </c>
      <c r="AF39" s="11">
        <f ca="1">((COUNTIFS(SWISSW!$I:$I,WINS_NO_MIRROR!$A39,SWISSW!$J:$J,WINS_NO_MIRROR!AF$1,SWISSW!$F:$F,"Won")+COUNTIFS(SWISSW!$I:$I,WINS_NO_MIRROR!AF$1,SWISSW!$J:$J,WINS_NO_MIRROR!$A39,SWISSW!$F:$F,"Lost")))*IF(ROW()=COLUMN(),0,1)</f>
        <v>0</v>
      </c>
      <c r="AG39" s="11">
        <f ca="1">((COUNTIFS(SWISSW!$I:$I,WINS_NO_MIRROR!$A39,SWISSW!$J:$J,WINS_NO_MIRROR!AG$1,SWISSW!$F:$F,"Won")+COUNTIFS(SWISSW!$I:$I,WINS_NO_MIRROR!AG$1,SWISSW!$J:$J,WINS_NO_MIRROR!$A39,SWISSW!$F:$F,"Lost")))*IF(ROW()=COLUMN(),0,1)</f>
        <v>0</v>
      </c>
      <c r="AH39" s="11">
        <f ca="1">((COUNTIFS(SWISSW!$I:$I,WINS_NO_MIRROR!$A39,SWISSW!$J:$J,WINS_NO_MIRROR!AH$1,SWISSW!$F:$F,"Won")+COUNTIFS(SWISSW!$I:$I,WINS_NO_MIRROR!AH$1,SWISSW!$J:$J,WINS_NO_MIRROR!$A39,SWISSW!$F:$F,"Lost")))*IF(ROW()=COLUMN(),0,1)</f>
        <v>0</v>
      </c>
      <c r="AI39" s="11">
        <f ca="1">((COUNTIFS(SWISSW!$I:$I,WINS_NO_MIRROR!$A39,SWISSW!$J:$J,WINS_NO_MIRROR!AI$1,SWISSW!$F:$F,"Won")+COUNTIFS(SWISSW!$I:$I,WINS_NO_MIRROR!AI$1,SWISSW!$J:$J,WINS_NO_MIRROR!$A39,SWISSW!$F:$F,"Lost")))*IF(ROW()=COLUMN(),0,1)</f>
        <v>0</v>
      </c>
      <c r="AJ39" s="11">
        <f ca="1">((COUNTIFS(SWISSW!$I:$I,WINS_NO_MIRROR!$A39,SWISSW!$J:$J,WINS_NO_MIRROR!AJ$1,SWISSW!$F:$F,"Won")+COUNTIFS(SWISSW!$I:$I,WINS_NO_MIRROR!AJ$1,SWISSW!$J:$J,WINS_NO_MIRROR!$A39,SWISSW!$F:$F,"Lost")))*IF(ROW()=COLUMN(),0,1)</f>
        <v>0</v>
      </c>
      <c r="AK39" s="11">
        <f ca="1">((COUNTIFS(SWISSW!$I:$I,WINS_NO_MIRROR!$A39,SWISSW!$J:$J,WINS_NO_MIRROR!AK$1,SWISSW!$F:$F,"Won")+COUNTIFS(SWISSW!$I:$I,WINS_NO_MIRROR!AK$1,SWISSW!$J:$J,WINS_NO_MIRROR!$A39,SWISSW!$F:$F,"Lost")))*IF(ROW()=COLUMN(),0,1)</f>
        <v>0</v>
      </c>
      <c r="AL39" s="11">
        <f ca="1">((COUNTIFS(SWISSW!$I:$I,WINS_NO_MIRROR!$A39,SWISSW!$J:$J,WINS_NO_MIRROR!AL$1,SWISSW!$F:$F,"Won")+COUNTIFS(SWISSW!$I:$I,WINS_NO_MIRROR!AL$1,SWISSW!$J:$J,WINS_NO_MIRROR!$A39,SWISSW!$F:$F,"Lost")))*IF(ROW()=COLUMN(),0,1)</f>
        <v>0</v>
      </c>
      <c r="AM39" s="11">
        <f ca="1">((COUNTIFS(SWISSW!$I:$I,WINS_NO_MIRROR!$A39,SWISSW!$J:$J,WINS_NO_MIRROR!AM$1,SWISSW!$F:$F,"Won")+COUNTIFS(SWISSW!$I:$I,WINS_NO_MIRROR!AM$1,SWISSW!$J:$J,WINS_NO_MIRROR!$A39,SWISSW!$F:$F,"Lost")))*IF(ROW()=COLUMN(),0,1)</f>
        <v>0</v>
      </c>
      <c r="AN39" s="11">
        <f ca="1">((COUNTIFS(SWISSW!$I:$I,WINS_NO_MIRROR!$A39,SWISSW!$J:$J,WINS_NO_MIRROR!AN$1,SWISSW!$F:$F,"Won")+COUNTIFS(SWISSW!$I:$I,WINS_NO_MIRROR!AN$1,SWISSW!$J:$J,WINS_NO_MIRROR!$A39,SWISSW!$F:$F,"Lost")))*IF(ROW()=COLUMN(),0,1)</f>
        <v>0</v>
      </c>
      <c r="AO39" s="11">
        <f ca="1">((COUNTIFS(SWISSW!$I:$I,WINS_NO_MIRROR!$A39,SWISSW!$J:$J,WINS_NO_MIRROR!AO$1,SWISSW!$F:$F,"Won")+COUNTIFS(SWISSW!$I:$I,WINS_NO_MIRROR!AO$1,SWISSW!$J:$J,WINS_NO_MIRROR!$A39,SWISSW!$F:$F,"Lost")))*IF(ROW()=COLUMN(),0,1)</f>
        <v>0</v>
      </c>
      <c r="AP39" s="11">
        <f ca="1">((COUNTIFS(SWISSW!$I:$I,WINS_NO_MIRROR!$A39,SWISSW!$J:$J,WINS_NO_MIRROR!AP$1,SWISSW!$F:$F,"Won")+COUNTIFS(SWISSW!$I:$I,WINS_NO_MIRROR!AP$1,SWISSW!$J:$J,WINS_NO_MIRROR!$A39,SWISSW!$F:$F,"Lost")))*IF(ROW()=COLUMN(),0,1)</f>
        <v>0</v>
      </c>
      <c r="AQ39" s="11">
        <f ca="1">((COUNTIFS(SWISSW!$I:$I,WINS_NO_MIRROR!$A39,SWISSW!$J:$J,WINS_NO_MIRROR!AQ$1,SWISSW!$F:$F,"Won")+COUNTIFS(SWISSW!$I:$I,WINS_NO_MIRROR!AQ$1,SWISSW!$J:$J,WINS_NO_MIRROR!$A39,SWISSW!$F:$F,"Lost")))*IF(ROW()=COLUMN(),0,1)</f>
        <v>0</v>
      </c>
      <c r="AR39" s="11">
        <f ca="1">((COUNTIFS(SWISSW!$I:$I,WINS_NO_MIRROR!$A39,SWISSW!$J:$J,WINS_NO_MIRROR!AR$1,SWISSW!$F:$F,"Won")+COUNTIFS(SWISSW!$I:$I,WINS_NO_MIRROR!AR$1,SWISSW!$J:$J,WINS_NO_MIRROR!$A39,SWISSW!$F:$F,"Lost")))*IF(ROW()=COLUMN(),0,1)</f>
        <v>0</v>
      </c>
      <c r="AS39" s="11">
        <f ca="1">((COUNTIFS(SWISSW!$I:$I,WINS_NO_MIRROR!$A39,SWISSW!$J:$J,WINS_NO_MIRROR!AS$1,SWISSW!$F:$F,"Won")+COUNTIFS(SWISSW!$I:$I,WINS_NO_MIRROR!AS$1,SWISSW!$J:$J,WINS_NO_MIRROR!$A39,SWISSW!$F:$F,"Lost")))*IF(ROW()=COLUMN(),0,1)</f>
        <v>0</v>
      </c>
      <c r="AT39" s="11">
        <f ca="1">((COUNTIFS(SWISSW!$I:$I,WINS_NO_MIRROR!$A39,SWISSW!$J:$J,WINS_NO_MIRROR!AT$1,SWISSW!$F:$F,"Won")+COUNTIFS(SWISSW!$I:$I,WINS_NO_MIRROR!AT$1,SWISSW!$J:$J,WINS_NO_MIRROR!$A39,SWISSW!$F:$F,"Lost")))*IF(ROW()=COLUMN(),0,1)</f>
        <v>1</v>
      </c>
      <c r="AU39" s="11">
        <f ca="1">((COUNTIFS(SWISSW!$I:$I,WINS_NO_MIRROR!$A39,SWISSW!$J:$J,WINS_NO_MIRROR!AU$1,SWISSW!$F:$F,"Won")+COUNTIFS(SWISSW!$I:$I,WINS_NO_MIRROR!AU$1,SWISSW!$J:$J,WINS_NO_MIRROR!$A39,SWISSW!$F:$F,"Lost")))*IF(ROW()=COLUMN(),0,1)</f>
        <v>0</v>
      </c>
      <c r="AV39" s="11">
        <f ca="1">((COUNTIFS(SWISSW!$I:$I,WINS_NO_MIRROR!$A39,SWISSW!$J:$J,WINS_NO_MIRROR!AV$1,SWISSW!$F:$F,"Won")+COUNTIFS(SWISSW!$I:$I,WINS_NO_MIRROR!AV$1,SWISSW!$J:$J,WINS_NO_MIRROR!$A39,SWISSW!$F:$F,"Lost")))*IF(ROW()=COLUMN(),0,1)</f>
        <v>0</v>
      </c>
      <c r="AW39" s="11">
        <f ca="1">((COUNTIFS(SWISSW!$I:$I,WINS_NO_MIRROR!$A39,SWISSW!$J:$J,WINS_NO_MIRROR!AW$1,SWISSW!$F:$F,"Won")+COUNTIFS(SWISSW!$I:$I,WINS_NO_MIRROR!AW$1,SWISSW!$J:$J,WINS_NO_MIRROR!$A39,SWISSW!$F:$F,"Lost")))*IF(ROW()=COLUMN(),0,1)</f>
        <v>0</v>
      </c>
      <c r="AX39" s="11">
        <f ca="1">((COUNTIFS(SWISSW!$I:$I,WINS_NO_MIRROR!$A39,SWISSW!$J:$J,WINS_NO_MIRROR!AX$1,SWISSW!$F:$F,"Won")+COUNTIFS(SWISSW!$I:$I,WINS_NO_MIRROR!AX$1,SWISSW!$J:$J,WINS_NO_MIRROR!$A39,SWISSW!$F:$F,"Lost")))*IF(ROW()=COLUMN(),0,1)</f>
        <v>0</v>
      </c>
      <c r="AY39" s="11">
        <f ca="1">((COUNTIFS(SWISSW!$I:$I,WINS_NO_MIRROR!$A39,SWISSW!$J:$J,WINS_NO_MIRROR!AY$1,SWISSW!$F:$F,"Won")+COUNTIFS(SWISSW!$I:$I,WINS_NO_MIRROR!AY$1,SWISSW!$J:$J,WINS_NO_MIRROR!$A39,SWISSW!$F:$F,"Lost")))*IF(ROW()=COLUMN(),0,1)</f>
        <v>1</v>
      </c>
      <c r="AZ39" s="11">
        <f ca="1">((COUNTIFS(SWISSW!$I:$I,WINS_NO_MIRROR!$A39,SWISSW!$J:$J,WINS_NO_MIRROR!AZ$1,SWISSW!$F:$F,"Won")+COUNTIFS(SWISSW!$I:$I,WINS_NO_MIRROR!AZ$1,SWISSW!$J:$J,WINS_NO_MIRROR!$A39,SWISSW!$F:$F,"Lost")))*IF(ROW()=COLUMN(),0,1)</f>
        <v>0</v>
      </c>
      <c r="BA39" s="11">
        <f ca="1">((COUNTIFS(SWISSW!$I:$I,WINS_NO_MIRROR!$A39,SWISSW!$J:$J,WINS_NO_MIRROR!BA$1,SWISSW!$F:$F,"Won")+COUNTIFS(SWISSW!$I:$I,WINS_NO_MIRROR!BA$1,SWISSW!$J:$J,WINS_NO_MIRROR!$A39,SWISSW!$F:$F,"Lost")))*IF(ROW()=COLUMN(),0,1)</f>
        <v>0</v>
      </c>
      <c r="BB39" s="11">
        <f ca="1">((COUNTIFS(SWISSW!$I:$I,WINS_NO_MIRROR!$A39,SWISSW!$J:$J,WINS_NO_MIRROR!BB$1,SWISSW!$F:$F,"Won")+COUNTIFS(SWISSW!$I:$I,WINS_NO_MIRROR!BB$1,SWISSW!$J:$J,WINS_NO_MIRROR!$A39,SWISSW!$F:$F,"Lost")))*IF(ROW()=COLUMN(),0,1)</f>
        <v>0</v>
      </c>
      <c r="BC39" s="11">
        <f ca="1">((COUNTIFS(SWISSW!$I:$I,WINS_NO_MIRROR!$A39,SWISSW!$J:$J,WINS_NO_MIRROR!BC$1,SWISSW!$F:$F,"Won")+COUNTIFS(SWISSW!$I:$I,WINS_NO_MIRROR!BC$1,SWISSW!$J:$J,WINS_NO_MIRROR!$A39,SWISSW!$F:$F,"Lost")))*IF(ROW()=COLUMN(),0,1)</f>
        <v>0</v>
      </c>
      <c r="BD39" s="11">
        <f ca="1">((COUNTIFS(SWISSW!$I:$I,WINS_NO_MIRROR!$A39,SWISSW!$J:$J,WINS_NO_MIRROR!BD$1,SWISSW!$F:$F,"Won")+COUNTIFS(SWISSW!$I:$I,WINS_NO_MIRROR!BD$1,SWISSW!$J:$J,WINS_NO_MIRROR!$A39,SWISSW!$F:$F,"Lost")))*IF(ROW()=COLUMN(),0,1)</f>
        <v>0</v>
      </c>
      <c r="BE39" s="11">
        <f ca="1">((COUNTIFS(SWISSW!$I:$I,WINS_NO_MIRROR!$A39,SWISSW!$J:$J,WINS_NO_MIRROR!BE$1,SWISSW!$F:$F,"Won")+COUNTIFS(SWISSW!$I:$I,WINS_NO_MIRROR!BE$1,SWISSW!$J:$J,WINS_NO_MIRROR!$A39,SWISSW!$F:$F,"Lost")))*IF(ROW()=COLUMN(),0,1)</f>
        <v>0</v>
      </c>
      <c r="BF39" s="11">
        <f ca="1">((COUNTIFS(SWISSW!$I:$I,WINS_NO_MIRROR!$A39,SWISSW!$J:$J,WINS_NO_MIRROR!BF$1,SWISSW!$F:$F,"Won")+COUNTIFS(SWISSW!$I:$I,WINS_NO_MIRROR!BF$1,SWISSW!$J:$J,WINS_NO_MIRROR!$A39,SWISSW!$F:$F,"Lost")))*IF(ROW()=COLUMN(),0,1)</f>
        <v>0</v>
      </c>
      <c r="BG39" s="11">
        <f ca="1">((COUNTIFS(SWISSW!$I:$I,WINS_NO_MIRROR!$A39,SWISSW!$J:$J,WINS_NO_MIRROR!BG$1,SWISSW!$F:$F,"Won")+COUNTIFS(SWISSW!$I:$I,WINS_NO_MIRROR!BG$1,SWISSW!$J:$J,WINS_NO_MIRROR!$A39,SWISSW!$F:$F,"Lost")))*IF(ROW()=COLUMN(),0,1)</f>
        <v>0</v>
      </c>
      <c r="BH39" s="11">
        <f ca="1">((COUNTIFS(SWISSW!$I:$I,WINS_NO_MIRROR!$A39,SWISSW!$J:$J,WINS_NO_MIRROR!BH$1,SWISSW!$F:$F,"Won")+COUNTIFS(SWISSW!$I:$I,WINS_NO_MIRROR!BH$1,SWISSW!$J:$J,WINS_NO_MIRROR!$A39,SWISSW!$F:$F,"Lost")))*IF(ROW()=COLUMN(),0,1)</f>
        <v>0</v>
      </c>
      <c r="BI39" s="11">
        <f ca="1">((COUNTIFS(SWISSW!$I:$I,WINS_NO_MIRROR!$A39,SWISSW!$J:$J,WINS_NO_MIRROR!BI$1,SWISSW!$F:$F,"Won")+COUNTIFS(SWISSW!$I:$I,WINS_NO_MIRROR!BI$1,SWISSW!$J:$J,WINS_NO_MIRROR!$A39,SWISSW!$F:$F,"Lost")))*IF(ROW()=COLUMN(),0,1)</f>
        <v>0</v>
      </c>
      <c r="BJ39" s="11">
        <f ca="1">((COUNTIFS(SWISSW!$I:$I,WINS_NO_MIRROR!$A39,SWISSW!$J:$J,WINS_NO_MIRROR!BJ$1,SWISSW!$F:$F,"Won")+COUNTIFS(SWISSW!$I:$I,WINS_NO_MIRROR!BJ$1,SWISSW!$J:$J,WINS_NO_MIRROR!$A39,SWISSW!$F:$F,"Lost")))*IF(ROW()=COLUMN(),0,1)</f>
        <v>0</v>
      </c>
      <c r="BK39" s="11">
        <f ca="1">((COUNTIFS(SWISSW!$I:$I,WINS_NO_MIRROR!$A39,SWISSW!$J:$J,WINS_NO_MIRROR!BK$1,SWISSW!$F:$F,"Won")+COUNTIFS(SWISSW!$I:$I,WINS_NO_MIRROR!BK$1,SWISSW!$J:$J,WINS_NO_MIRROR!$A39,SWISSW!$F:$F,"Lost")))*IF(ROW()=COLUMN(),0,1)</f>
        <v>0</v>
      </c>
      <c r="BL39" s="11">
        <f ca="1">((COUNTIFS(SWISSW!$I:$I,WINS_NO_MIRROR!$A39,SWISSW!$J:$J,WINS_NO_MIRROR!BL$1,SWISSW!$F:$F,"Won")+COUNTIFS(SWISSW!$I:$I,WINS_NO_MIRROR!BL$1,SWISSW!$J:$J,WINS_NO_MIRROR!$A39,SWISSW!$F:$F,"Lost")))*IF(ROW()=COLUMN(),0,1)</f>
        <v>0</v>
      </c>
    </row>
    <row r="40" spans="1:64" ht="55" customHeight="1" x14ac:dyDescent="0.3">
      <c r="A40" s="3" t="str">
        <f ca="1">MATCHUP!A40</f>
        <v>Mono White Heroic</v>
      </c>
      <c r="B40" s="11">
        <f ca="1">((COUNTIFS(SWISSW!$I:$I,WINS_NO_MIRROR!$A40,SWISSW!$J:$J,WINS_NO_MIRROR!B$1,SWISSW!$F:$F,"Won")+COUNTIFS(SWISSW!$I:$I,WINS_NO_MIRROR!B$1,SWISSW!$J:$J,WINS_NO_MIRROR!$A40,SWISSW!$F:$F,"Lost")))*IF(ROW()=COLUMN(),0,1)</f>
        <v>1</v>
      </c>
      <c r="C40" s="11">
        <f ca="1">((COUNTIFS(SWISSW!$I:$I,WINS_NO_MIRROR!$A40,SWISSW!$J:$J,WINS_NO_MIRROR!C$1,SWISSW!$F:$F,"Won")+COUNTIFS(SWISSW!$I:$I,WINS_NO_MIRROR!C$1,SWISSW!$J:$J,WINS_NO_MIRROR!$A40,SWISSW!$F:$F,"Lost")))*IF(ROW()=COLUMN(),0,1)</f>
        <v>2</v>
      </c>
      <c r="D40" s="11">
        <f ca="1">((COUNTIFS(SWISSW!$I:$I,WINS_NO_MIRROR!$A40,SWISSW!$J:$J,WINS_NO_MIRROR!D$1,SWISSW!$F:$F,"Won")+COUNTIFS(SWISSW!$I:$I,WINS_NO_MIRROR!D$1,SWISSW!$J:$J,WINS_NO_MIRROR!$A40,SWISSW!$F:$F,"Lost")))*IF(ROW()=COLUMN(),0,1)</f>
        <v>1</v>
      </c>
      <c r="E40" s="11">
        <f ca="1">((COUNTIFS(SWISSW!$I:$I,WINS_NO_MIRROR!$A40,SWISSW!$J:$J,WINS_NO_MIRROR!E$1,SWISSW!$F:$F,"Won")+COUNTIFS(SWISSW!$I:$I,WINS_NO_MIRROR!E$1,SWISSW!$J:$J,WINS_NO_MIRROR!$A40,SWISSW!$F:$F,"Lost")))*IF(ROW()=COLUMN(),0,1)</f>
        <v>2</v>
      </c>
      <c r="F40" s="11">
        <f ca="1">((COUNTIFS(SWISSW!$I:$I,WINS_NO_MIRROR!$A40,SWISSW!$J:$J,WINS_NO_MIRROR!F$1,SWISSW!$F:$F,"Won")+COUNTIFS(SWISSW!$I:$I,WINS_NO_MIRROR!F$1,SWISSW!$J:$J,WINS_NO_MIRROR!$A40,SWISSW!$F:$F,"Lost")))*IF(ROW()=COLUMN(),0,1)</f>
        <v>2</v>
      </c>
      <c r="G40" s="11">
        <f ca="1">((COUNTIFS(SWISSW!$I:$I,WINS_NO_MIRROR!$A40,SWISSW!$J:$J,WINS_NO_MIRROR!G$1,SWISSW!$F:$F,"Won")+COUNTIFS(SWISSW!$I:$I,WINS_NO_MIRROR!G$1,SWISSW!$J:$J,WINS_NO_MIRROR!$A40,SWISSW!$F:$F,"Lost")))*IF(ROW()=COLUMN(),0,1)</f>
        <v>1</v>
      </c>
      <c r="H40" s="11">
        <f ca="1">((COUNTIFS(SWISSW!$I:$I,WINS_NO_MIRROR!$A40,SWISSW!$J:$J,WINS_NO_MIRROR!H$1,SWISSW!$F:$F,"Won")+COUNTIFS(SWISSW!$I:$I,WINS_NO_MIRROR!H$1,SWISSW!$J:$J,WINS_NO_MIRROR!$A40,SWISSW!$F:$F,"Lost")))*IF(ROW()=COLUMN(),0,1)</f>
        <v>0</v>
      </c>
      <c r="I40" s="11">
        <f ca="1">((COUNTIFS(SWISSW!$I:$I,WINS_NO_MIRROR!$A40,SWISSW!$J:$J,WINS_NO_MIRROR!I$1,SWISSW!$F:$F,"Won")+COUNTIFS(SWISSW!$I:$I,WINS_NO_MIRROR!I$1,SWISSW!$J:$J,WINS_NO_MIRROR!$A40,SWISSW!$F:$F,"Lost")))*IF(ROW()=COLUMN(),0,1)</f>
        <v>0</v>
      </c>
      <c r="J40" s="11">
        <f ca="1">((COUNTIFS(SWISSW!$I:$I,WINS_NO_MIRROR!$A40,SWISSW!$J:$J,WINS_NO_MIRROR!J$1,SWISSW!$F:$F,"Won")+COUNTIFS(SWISSW!$I:$I,WINS_NO_MIRROR!J$1,SWISSW!$J:$J,WINS_NO_MIRROR!$A40,SWISSW!$F:$F,"Lost")))*IF(ROW()=COLUMN(),0,1)</f>
        <v>0</v>
      </c>
      <c r="K40" s="11">
        <f ca="1">((COUNTIFS(SWISSW!$I:$I,WINS_NO_MIRROR!$A40,SWISSW!$J:$J,WINS_NO_MIRROR!K$1,SWISSW!$F:$F,"Won")+COUNTIFS(SWISSW!$I:$I,WINS_NO_MIRROR!K$1,SWISSW!$J:$J,WINS_NO_MIRROR!$A40,SWISSW!$F:$F,"Lost")))*IF(ROW()=COLUMN(),0,1)</f>
        <v>0</v>
      </c>
      <c r="L40" s="11">
        <f ca="1">((COUNTIFS(SWISSW!$I:$I,WINS_NO_MIRROR!$A40,SWISSW!$J:$J,WINS_NO_MIRROR!L$1,SWISSW!$F:$F,"Won")+COUNTIFS(SWISSW!$I:$I,WINS_NO_MIRROR!L$1,SWISSW!$J:$J,WINS_NO_MIRROR!$A40,SWISSW!$F:$F,"Lost")))*IF(ROW()=COLUMN(),0,1)</f>
        <v>0</v>
      </c>
      <c r="M40" s="11">
        <f ca="1">((COUNTIFS(SWISSW!$I:$I,WINS_NO_MIRROR!$A40,SWISSW!$J:$J,WINS_NO_MIRROR!M$1,SWISSW!$F:$F,"Won")+COUNTIFS(SWISSW!$I:$I,WINS_NO_MIRROR!M$1,SWISSW!$J:$J,WINS_NO_MIRROR!$A40,SWISSW!$F:$F,"Lost")))*IF(ROW()=COLUMN(),0,1)</f>
        <v>0</v>
      </c>
      <c r="N40" s="11">
        <f ca="1">((COUNTIFS(SWISSW!$I:$I,WINS_NO_MIRROR!$A40,SWISSW!$J:$J,WINS_NO_MIRROR!N$1,SWISSW!$F:$F,"Won")+COUNTIFS(SWISSW!$I:$I,WINS_NO_MIRROR!N$1,SWISSW!$J:$J,WINS_NO_MIRROR!$A40,SWISSW!$F:$F,"Lost")))*IF(ROW()=COLUMN(),0,1)</f>
        <v>0</v>
      </c>
      <c r="O40" s="11">
        <f ca="1">((COUNTIFS(SWISSW!$I:$I,WINS_NO_MIRROR!$A40,SWISSW!$J:$J,WINS_NO_MIRROR!O$1,SWISSW!$F:$F,"Won")+COUNTIFS(SWISSW!$I:$I,WINS_NO_MIRROR!O$1,SWISSW!$J:$J,WINS_NO_MIRROR!$A40,SWISSW!$F:$F,"Lost")))*IF(ROW()=COLUMN(),0,1)</f>
        <v>0</v>
      </c>
      <c r="P40" s="11">
        <f ca="1">((COUNTIFS(SWISSW!$I:$I,WINS_NO_MIRROR!$A40,SWISSW!$J:$J,WINS_NO_MIRROR!P$1,SWISSW!$F:$F,"Won")+COUNTIFS(SWISSW!$I:$I,WINS_NO_MIRROR!P$1,SWISSW!$J:$J,WINS_NO_MIRROR!$A40,SWISSW!$F:$F,"Lost")))*IF(ROW()=COLUMN(),0,1)</f>
        <v>0</v>
      </c>
      <c r="Q40" s="11">
        <f ca="1">((COUNTIFS(SWISSW!$I:$I,WINS_NO_MIRROR!$A40,SWISSW!$J:$J,WINS_NO_MIRROR!Q$1,SWISSW!$F:$F,"Won")+COUNTIFS(SWISSW!$I:$I,WINS_NO_MIRROR!Q$1,SWISSW!$J:$J,WINS_NO_MIRROR!$A40,SWISSW!$F:$F,"Lost")))*IF(ROW()=COLUMN(),0,1)</f>
        <v>0</v>
      </c>
      <c r="R40" s="11">
        <f ca="1">((COUNTIFS(SWISSW!$I:$I,WINS_NO_MIRROR!$A40,SWISSW!$J:$J,WINS_NO_MIRROR!R$1,SWISSW!$F:$F,"Won")+COUNTIFS(SWISSW!$I:$I,WINS_NO_MIRROR!R$1,SWISSW!$J:$J,WINS_NO_MIRROR!$A40,SWISSW!$F:$F,"Lost")))*IF(ROW()=COLUMN(),0,1)</f>
        <v>0</v>
      </c>
      <c r="S40" s="11">
        <f ca="1">((COUNTIFS(SWISSW!$I:$I,WINS_NO_MIRROR!$A40,SWISSW!$J:$J,WINS_NO_MIRROR!S$1,SWISSW!$F:$F,"Won")+COUNTIFS(SWISSW!$I:$I,WINS_NO_MIRROR!S$1,SWISSW!$J:$J,WINS_NO_MIRROR!$A40,SWISSW!$F:$F,"Lost")))*IF(ROW()=COLUMN(),0,1)</f>
        <v>0</v>
      </c>
      <c r="T40" s="11">
        <f ca="1">((COUNTIFS(SWISSW!$I:$I,WINS_NO_MIRROR!$A40,SWISSW!$J:$J,WINS_NO_MIRROR!T$1,SWISSW!$F:$F,"Won")+COUNTIFS(SWISSW!$I:$I,WINS_NO_MIRROR!T$1,SWISSW!$J:$J,WINS_NO_MIRROR!$A40,SWISSW!$F:$F,"Lost")))*IF(ROW()=COLUMN(),0,1)</f>
        <v>0</v>
      </c>
      <c r="U40" s="11">
        <f ca="1">((COUNTIFS(SWISSW!$I:$I,WINS_NO_MIRROR!$A40,SWISSW!$J:$J,WINS_NO_MIRROR!U$1,SWISSW!$F:$F,"Won")+COUNTIFS(SWISSW!$I:$I,WINS_NO_MIRROR!U$1,SWISSW!$J:$J,WINS_NO_MIRROR!$A40,SWISSW!$F:$F,"Lost")))*IF(ROW()=COLUMN(),0,1)</f>
        <v>0</v>
      </c>
      <c r="V40" s="11">
        <f ca="1">((COUNTIFS(SWISSW!$I:$I,WINS_NO_MIRROR!$A40,SWISSW!$J:$J,WINS_NO_MIRROR!V$1,SWISSW!$F:$F,"Won")+COUNTIFS(SWISSW!$I:$I,WINS_NO_MIRROR!V$1,SWISSW!$J:$J,WINS_NO_MIRROR!$A40,SWISSW!$F:$F,"Lost")))*IF(ROW()=COLUMN(),0,1)</f>
        <v>0</v>
      </c>
      <c r="W40" s="11">
        <f ca="1">((COUNTIFS(SWISSW!$I:$I,WINS_NO_MIRROR!$A40,SWISSW!$J:$J,WINS_NO_MIRROR!W$1,SWISSW!$F:$F,"Won")+COUNTIFS(SWISSW!$I:$I,WINS_NO_MIRROR!W$1,SWISSW!$J:$J,WINS_NO_MIRROR!$A40,SWISSW!$F:$F,"Lost")))*IF(ROW()=COLUMN(),0,1)</f>
        <v>0</v>
      </c>
      <c r="X40" s="11">
        <f ca="1">((COUNTIFS(SWISSW!$I:$I,WINS_NO_MIRROR!$A40,SWISSW!$J:$J,WINS_NO_MIRROR!X$1,SWISSW!$F:$F,"Won")+COUNTIFS(SWISSW!$I:$I,WINS_NO_MIRROR!X$1,SWISSW!$J:$J,WINS_NO_MIRROR!$A40,SWISSW!$F:$F,"Lost")))*IF(ROW()=COLUMN(),0,1)</f>
        <v>0</v>
      </c>
      <c r="Y40" s="11">
        <f ca="1">((COUNTIFS(SWISSW!$I:$I,WINS_NO_MIRROR!$A40,SWISSW!$J:$J,WINS_NO_MIRROR!Y$1,SWISSW!$F:$F,"Won")+COUNTIFS(SWISSW!$I:$I,WINS_NO_MIRROR!Y$1,SWISSW!$J:$J,WINS_NO_MIRROR!$A40,SWISSW!$F:$F,"Lost")))*IF(ROW()=COLUMN(),0,1)</f>
        <v>0</v>
      </c>
      <c r="Z40" s="11">
        <f ca="1">((COUNTIFS(SWISSW!$I:$I,WINS_NO_MIRROR!$A40,SWISSW!$J:$J,WINS_NO_MIRROR!Z$1,SWISSW!$F:$F,"Won")+COUNTIFS(SWISSW!$I:$I,WINS_NO_MIRROR!Z$1,SWISSW!$J:$J,WINS_NO_MIRROR!$A40,SWISSW!$F:$F,"Lost")))*IF(ROW()=COLUMN(),0,1)</f>
        <v>0</v>
      </c>
      <c r="AA40" s="11">
        <f ca="1">((COUNTIFS(SWISSW!$I:$I,WINS_NO_MIRROR!$A40,SWISSW!$J:$J,WINS_NO_MIRROR!AA$1,SWISSW!$F:$F,"Won")+COUNTIFS(SWISSW!$I:$I,WINS_NO_MIRROR!AA$1,SWISSW!$J:$J,WINS_NO_MIRROR!$A40,SWISSW!$F:$F,"Lost")))*IF(ROW()=COLUMN(),0,1)</f>
        <v>0</v>
      </c>
      <c r="AB40" s="11">
        <f ca="1">((COUNTIFS(SWISSW!$I:$I,WINS_NO_MIRROR!$A40,SWISSW!$J:$J,WINS_NO_MIRROR!AB$1,SWISSW!$F:$F,"Won")+COUNTIFS(SWISSW!$I:$I,WINS_NO_MIRROR!AB$1,SWISSW!$J:$J,WINS_NO_MIRROR!$A40,SWISSW!$F:$F,"Lost")))*IF(ROW()=COLUMN(),0,1)</f>
        <v>0</v>
      </c>
      <c r="AC40" s="11">
        <f ca="1">((COUNTIFS(SWISSW!$I:$I,WINS_NO_MIRROR!$A40,SWISSW!$J:$J,WINS_NO_MIRROR!AC$1,SWISSW!$F:$F,"Won")+COUNTIFS(SWISSW!$I:$I,WINS_NO_MIRROR!AC$1,SWISSW!$J:$J,WINS_NO_MIRROR!$A40,SWISSW!$F:$F,"Lost")))*IF(ROW()=COLUMN(),0,1)</f>
        <v>0</v>
      </c>
      <c r="AD40" s="11">
        <f ca="1">((COUNTIFS(SWISSW!$I:$I,WINS_NO_MIRROR!$A40,SWISSW!$J:$J,WINS_NO_MIRROR!AD$1,SWISSW!$F:$F,"Won")+COUNTIFS(SWISSW!$I:$I,WINS_NO_MIRROR!AD$1,SWISSW!$J:$J,WINS_NO_MIRROR!$A40,SWISSW!$F:$F,"Lost")))*IF(ROW()=COLUMN(),0,1)</f>
        <v>0</v>
      </c>
      <c r="AE40" s="11">
        <f ca="1">((COUNTIFS(SWISSW!$I:$I,WINS_NO_MIRROR!$A40,SWISSW!$J:$J,WINS_NO_MIRROR!AE$1,SWISSW!$F:$F,"Won")+COUNTIFS(SWISSW!$I:$I,WINS_NO_MIRROR!AE$1,SWISSW!$J:$J,WINS_NO_MIRROR!$A40,SWISSW!$F:$F,"Lost")))*IF(ROW()=COLUMN(),0,1)</f>
        <v>0</v>
      </c>
      <c r="AF40" s="11">
        <f ca="1">((COUNTIFS(SWISSW!$I:$I,WINS_NO_MIRROR!$A40,SWISSW!$J:$J,WINS_NO_MIRROR!AF$1,SWISSW!$F:$F,"Won")+COUNTIFS(SWISSW!$I:$I,WINS_NO_MIRROR!AF$1,SWISSW!$J:$J,WINS_NO_MIRROR!$A40,SWISSW!$F:$F,"Lost")))*IF(ROW()=COLUMN(),0,1)</f>
        <v>0</v>
      </c>
      <c r="AG40" s="11">
        <f ca="1">((COUNTIFS(SWISSW!$I:$I,WINS_NO_MIRROR!$A40,SWISSW!$J:$J,WINS_NO_MIRROR!AG$1,SWISSW!$F:$F,"Won")+COUNTIFS(SWISSW!$I:$I,WINS_NO_MIRROR!AG$1,SWISSW!$J:$J,WINS_NO_MIRROR!$A40,SWISSW!$F:$F,"Lost")))*IF(ROW()=COLUMN(),0,1)</f>
        <v>0</v>
      </c>
      <c r="AH40" s="11">
        <f ca="1">((COUNTIFS(SWISSW!$I:$I,WINS_NO_MIRROR!$A40,SWISSW!$J:$J,WINS_NO_MIRROR!AH$1,SWISSW!$F:$F,"Won")+COUNTIFS(SWISSW!$I:$I,WINS_NO_MIRROR!AH$1,SWISSW!$J:$J,WINS_NO_MIRROR!$A40,SWISSW!$F:$F,"Lost")))*IF(ROW()=COLUMN(),0,1)</f>
        <v>0</v>
      </c>
      <c r="AI40" s="11">
        <f ca="1">((COUNTIFS(SWISSW!$I:$I,WINS_NO_MIRROR!$A40,SWISSW!$J:$J,WINS_NO_MIRROR!AI$1,SWISSW!$F:$F,"Won")+COUNTIFS(SWISSW!$I:$I,WINS_NO_MIRROR!AI$1,SWISSW!$J:$J,WINS_NO_MIRROR!$A40,SWISSW!$F:$F,"Lost")))*IF(ROW()=COLUMN(),0,1)</f>
        <v>0</v>
      </c>
      <c r="AJ40" s="11">
        <f ca="1">((COUNTIFS(SWISSW!$I:$I,WINS_NO_MIRROR!$A40,SWISSW!$J:$J,WINS_NO_MIRROR!AJ$1,SWISSW!$F:$F,"Won")+COUNTIFS(SWISSW!$I:$I,WINS_NO_MIRROR!AJ$1,SWISSW!$J:$J,WINS_NO_MIRROR!$A40,SWISSW!$F:$F,"Lost")))*IF(ROW()=COLUMN(),0,1)</f>
        <v>0</v>
      </c>
      <c r="AK40" s="11">
        <f ca="1">((COUNTIFS(SWISSW!$I:$I,WINS_NO_MIRROR!$A40,SWISSW!$J:$J,WINS_NO_MIRROR!AK$1,SWISSW!$F:$F,"Won")+COUNTIFS(SWISSW!$I:$I,WINS_NO_MIRROR!AK$1,SWISSW!$J:$J,WINS_NO_MIRROR!$A40,SWISSW!$F:$F,"Lost")))*IF(ROW()=COLUMN(),0,1)</f>
        <v>0</v>
      </c>
      <c r="AL40" s="11">
        <f ca="1">((COUNTIFS(SWISSW!$I:$I,WINS_NO_MIRROR!$A40,SWISSW!$J:$J,WINS_NO_MIRROR!AL$1,SWISSW!$F:$F,"Won")+COUNTIFS(SWISSW!$I:$I,WINS_NO_MIRROR!AL$1,SWISSW!$J:$J,WINS_NO_MIRROR!$A40,SWISSW!$F:$F,"Lost")))*IF(ROW()=COLUMN(),0,1)</f>
        <v>0</v>
      </c>
      <c r="AM40" s="11">
        <f ca="1">((COUNTIFS(SWISSW!$I:$I,WINS_NO_MIRROR!$A40,SWISSW!$J:$J,WINS_NO_MIRROR!AM$1,SWISSW!$F:$F,"Won")+COUNTIFS(SWISSW!$I:$I,WINS_NO_MIRROR!AM$1,SWISSW!$J:$J,WINS_NO_MIRROR!$A40,SWISSW!$F:$F,"Lost")))*IF(ROW()=COLUMN(),0,1)</f>
        <v>0</v>
      </c>
      <c r="AN40" s="11">
        <f ca="1">((COUNTIFS(SWISSW!$I:$I,WINS_NO_MIRROR!$A40,SWISSW!$J:$J,WINS_NO_MIRROR!AN$1,SWISSW!$F:$F,"Won")+COUNTIFS(SWISSW!$I:$I,WINS_NO_MIRROR!AN$1,SWISSW!$J:$J,WINS_NO_MIRROR!$A40,SWISSW!$F:$F,"Lost")))*IF(ROW()=COLUMN(),0,1)</f>
        <v>0</v>
      </c>
      <c r="AO40" s="11">
        <f ca="1">((COUNTIFS(SWISSW!$I:$I,WINS_NO_MIRROR!$A40,SWISSW!$J:$J,WINS_NO_MIRROR!AO$1,SWISSW!$F:$F,"Won")+COUNTIFS(SWISSW!$I:$I,WINS_NO_MIRROR!AO$1,SWISSW!$J:$J,WINS_NO_MIRROR!$A40,SWISSW!$F:$F,"Lost")))*IF(ROW()=COLUMN(),0,1)</f>
        <v>0</v>
      </c>
      <c r="AP40" s="11">
        <f ca="1">((COUNTIFS(SWISSW!$I:$I,WINS_NO_MIRROR!$A40,SWISSW!$J:$J,WINS_NO_MIRROR!AP$1,SWISSW!$F:$F,"Won")+COUNTIFS(SWISSW!$I:$I,WINS_NO_MIRROR!AP$1,SWISSW!$J:$J,WINS_NO_MIRROR!$A40,SWISSW!$F:$F,"Lost")))*IF(ROW()=COLUMN(),0,1)</f>
        <v>0</v>
      </c>
      <c r="AQ40" s="11">
        <f ca="1">((COUNTIFS(SWISSW!$I:$I,WINS_NO_MIRROR!$A40,SWISSW!$J:$J,WINS_NO_MIRROR!AQ$1,SWISSW!$F:$F,"Won")+COUNTIFS(SWISSW!$I:$I,WINS_NO_MIRROR!AQ$1,SWISSW!$J:$J,WINS_NO_MIRROR!$A40,SWISSW!$F:$F,"Lost")))*IF(ROW()=COLUMN(),0,1)</f>
        <v>0</v>
      </c>
      <c r="AR40" s="11">
        <f ca="1">((COUNTIFS(SWISSW!$I:$I,WINS_NO_MIRROR!$A40,SWISSW!$J:$J,WINS_NO_MIRROR!AR$1,SWISSW!$F:$F,"Won")+COUNTIFS(SWISSW!$I:$I,WINS_NO_MIRROR!AR$1,SWISSW!$J:$J,WINS_NO_MIRROR!$A40,SWISSW!$F:$F,"Lost")))*IF(ROW()=COLUMN(),0,1)</f>
        <v>0</v>
      </c>
      <c r="AS40" s="11">
        <f ca="1">((COUNTIFS(SWISSW!$I:$I,WINS_NO_MIRROR!$A40,SWISSW!$J:$J,WINS_NO_MIRROR!AS$1,SWISSW!$F:$F,"Won")+COUNTIFS(SWISSW!$I:$I,WINS_NO_MIRROR!AS$1,SWISSW!$J:$J,WINS_NO_MIRROR!$A40,SWISSW!$F:$F,"Lost")))*IF(ROW()=COLUMN(),0,1)</f>
        <v>0</v>
      </c>
      <c r="AT40" s="11">
        <f ca="1">((COUNTIFS(SWISSW!$I:$I,WINS_NO_MIRROR!$A40,SWISSW!$J:$J,WINS_NO_MIRROR!AT$1,SWISSW!$F:$F,"Won")+COUNTIFS(SWISSW!$I:$I,WINS_NO_MIRROR!AT$1,SWISSW!$J:$J,WINS_NO_MIRROR!$A40,SWISSW!$F:$F,"Lost")))*IF(ROW()=COLUMN(),0,1)</f>
        <v>0</v>
      </c>
      <c r="AU40" s="11">
        <f ca="1">((COUNTIFS(SWISSW!$I:$I,WINS_NO_MIRROR!$A40,SWISSW!$J:$J,WINS_NO_MIRROR!AU$1,SWISSW!$F:$F,"Won")+COUNTIFS(SWISSW!$I:$I,WINS_NO_MIRROR!AU$1,SWISSW!$J:$J,WINS_NO_MIRROR!$A40,SWISSW!$F:$F,"Lost")))*IF(ROW()=COLUMN(),0,1)</f>
        <v>0</v>
      </c>
      <c r="AV40" s="11">
        <f ca="1">((COUNTIFS(SWISSW!$I:$I,WINS_NO_MIRROR!$A40,SWISSW!$J:$J,WINS_NO_MIRROR!AV$1,SWISSW!$F:$F,"Won")+COUNTIFS(SWISSW!$I:$I,WINS_NO_MIRROR!AV$1,SWISSW!$J:$J,WINS_NO_MIRROR!$A40,SWISSW!$F:$F,"Lost")))*IF(ROW()=COLUMN(),0,1)</f>
        <v>0</v>
      </c>
      <c r="AW40" s="11">
        <f ca="1">((COUNTIFS(SWISSW!$I:$I,WINS_NO_MIRROR!$A40,SWISSW!$J:$J,WINS_NO_MIRROR!AW$1,SWISSW!$F:$F,"Won")+COUNTIFS(SWISSW!$I:$I,WINS_NO_MIRROR!AW$1,SWISSW!$J:$J,WINS_NO_MIRROR!$A40,SWISSW!$F:$F,"Lost")))*IF(ROW()=COLUMN(),0,1)</f>
        <v>0</v>
      </c>
      <c r="AX40" s="11">
        <f ca="1">((COUNTIFS(SWISSW!$I:$I,WINS_NO_MIRROR!$A40,SWISSW!$J:$J,WINS_NO_MIRROR!AX$1,SWISSW!$F:$F,"Won")+COUNTIFS(SWISSW!$I:$I,WINS_NO_MIRROR!AX$1,SWISSW!$J:$J,WINS_NO_MIRROR!$A40,SWISSW!$F:$F,"Lost")))*IF(ROW()=COLUMN(),0,1)</f>
        <v>0</v>
      </c>
      <c r="AY40" s="11">
        <f ca="1">((COUNTIFS(SWISSW!$I:$I,WINS_NO_MIRROR!$A40,SWISSW!$J:$J,WINS_NO_MIRROR!AY$1,SWISSW!$F:$F,"Won")+COUNTIFS(SWISSW!$I:$I,WINS_NO_MIRROR!AY$1,SWISSW!$J:$J,WINS_NO_MIRROR!$A40,SWISSW!$F:$F,"Lost")))*IF(ROW()=COLUMN(),0,1)</f>
        <v>0</v>
      </c>
      <c r="AZ40" s="11">
        <f ca="1">((COUNTIFS(SWISSW!$I:$I,WINS_NO_MIRROR!$A40,SWISSW!$J:$J,WINS_NO_MIRROR!AZ$1,SWISSW!$F:$F,"Won")+COUNTIFS(SWISSW!$I:$I,WINS_NO_MIRROR!AZ$1,SWISSW!$J:$J,WINS_NO_MIRROR!$A40,SWISSW!$F:$F,"Lost")))*IF(ROW()=COLUMN(),0,1)</f>
        <v>0</v>
      </c>
      <c r="BA40" s="11">
        <f ca="1">((COUNTIFS(SWISSW!$I:$I,WINS_NO_MIRROR!$A40,SWISSW!$J:$J,WINS_NO_MIRROR!BA$1,SWISSW!$F:$F,"Won")+COUNTIFS(SWISSW!$I:$I,WINS_NO_MIRROR!BA$1,SWISSW!$J:$J,WINS_NO_MIRROR!$A40,SWISSW!$F:$F,"Lost")))*IF(ROW()=COLUMN(),0,1)</f>
        <v>0</v>
      </c>
      <c r="BB40" s="11">
        <f ca="1">((COUNTIFS(SWISSW!$I:$I,WINS_NO_MIRROR!$A40,SWISSW!$J:$J,WINS_NO_MIRROR!BB$1,SWISSW!$F:$F,"Won")+COUNTIFS(SWISSW!$I:$I,WINS_NO_MIRROR!BB$1,SWISSW!$J:$J,WINS_NO_MIRROR!$A40,SWISSW!$F:$F,"Lost")))*IF(ROW()=COLUMN(),0,1)</f>
        <v>0</v>
      </c>
      <c r="BC40" s="11">
        <f ca="1">((COUNTIFS(SWISSW!$I:$I,WINS_NO_MIRROR!$A40,SWISSW!$J:$J,WINS_NO_MIRROR!BC$1,SWISSW!$F:$F,"Won")+COUNTIFS(SWISSW!$I:$I,WINS_NO_MIRROR!BC$1,SWISSW!$J:$J,WINS_NO_MIRROR!$A40,SWISSW!$F:$F,"Lost")))*IF(ROW()=COLUMN(),0,1)</f>
        <v>0</v>
      </c>
      <c r="BD40" s="11">
        <f ca="1">((COUNTIFS(SWISSW!$I:$I,WINS_NO_MIRROR!$A40,SWISSW!$J:$J,WINS_NO_MIRROR!BD$1,SWISSW!$F:$F,"Won")+COUNTIFS(SWISSW!$I:$I,WINS_NO_MIRROR!BD$1,SWISSW!$J:$J,WINS_NO_MIRROR!$A40,SWISSW!$F:$F,"Lost")))*IF(ROW()=COLUMN(),0,1)</f>
        <v>0</v>
      </c>
      <c r="BE40" s="11">
        <f ca="1">((COUNTIFS(SWISSW!$I:$I,WINS_NO_MIRROR!$A40,SWISSW!$J:$J,WINS_NO_MIRROR!BE$1,SWISSW!$F:$F,"Won")+COUNTIFS(SWISSW!$I:$I,WINS_NO_MIRROR!BE$1,SWISSW!$J:$J,WINS_NO_MIRROR!$A40,SWISSW!$F:$F,"Lost")))*IF(ROW()=COLUMN(),0,1)</f>
        <v>0</v>
      </c>
      <c r="BF40" s="11">
        <f ca="1">((COUNTIFS(SWISSW!$I:$I,WINS_NO_MIRROR!$A40,SWISSW!$J:$J,WINS_NO_MIRROR!BF$1,SWISSW!$F:$F,"Won")+COUNTIFS(SWISSW!$I:$I,WINS_NO_MIRROR!BF$1,SWISSW!$J:$J,WINS_NO_MIRROR!$A40,SWISSW!$F:$F,"Lost")))*IF(ROW()=COLUMN(),0,1)</f>
        <v>0</v>
      </c>
      <c r="BG40" s="11">
        <f ca="1">((COUNTIFS(SWISSW!$I:$I,WINS_NO_MIRROR!$A40,SWISSW!$J:$J,WINS_NO_MIRROR!BG$1,SWISSW!$F:$F,"Won")+COUNTIFS(SWISSW!$I:$I,WINS_NO_MIRROR!BG$1,SWISSW!$J:$J,WINS_NO_MIRROR!$A40,SWISSW!$F:$F,"Lost")))*IF(ROW()=COLUMN(),0,1)</f>
        <v>0</v>
      </c>
      <c r="BH40" s="11">
        <f ca="1">((COUNTIFS(SWISSW!$I:$I,WINS_NO_MIRROR!$A40,SWISSW!$J:$J,WINS_NO_MIRROR!BH$1,SWISSW!$F:$F,"Won")+COUNTIFS(SWISSW!$I:$I,WINS_NO_MIRROR!BH$1,SWISSW!$J:$J,WINS_NO_MIRROR!$A40,SWISSW!$F:$F,"Lost")))*IF(ROW()=COLUMN(),0,1)</f>
        <v>0</v>
      </c>
      <c r="BI40" s="11">
        <f ca="1">((COUNTIFS(SWISSW!$I:$I,WINS_NO_MIRROR!$A40,SWISSW!$J:$J,WINS_NO_MIRROR!BI$1,SWISSW!$F:$F,"Won")+COUNTIFS(SWISSW!$I:$I,WINS_NO_MIRROR!BI$1,SWISSW!$J:$J,WINS_NO_MIRROR!$A40,SWISSW!$F:$F,"Lost")))*IF(ROW()=COLUMN(),0,1)</f>
        <v>0</v>
      </c>
      <c r="BJ40" s="11">
        <f ca="1">((COUNTIFS(SWISSW!$I:$I,WINS_NO_MIRROR!$A40,SWISSW!$J:$J,WINS_NO_MIRROR!BJ$1,SWISSW!$F:$F,"Won")+COUNTIFS(SWISSW!$I:$I,WINS_NO_MIRROR!BJ$1,SWISSW!$J:$J,WINS_NO_MIRROR!$A40,SWISSW!$F:$F,"Lost")))*IF(ROW()=COLUMN(),0,1)</f>
        <v>0</v>
      </c>
      <c r="BK40" s="11">
        <f ca="1">((COUNTIFS(SWISSW!$I:$I,WINS_NO_MIRROR!$A40,SWISSW!$J:$J,WINS_NO_MIRROR!BK$1,SWISSW!$F:$F,"Won")+COUNTIFS(SWISSW!$I:$I,WINS_NO_MIRROR!BK$1,SWISSW!$J:$J,WINS_NO_MIRROR!$A40,SWISSW!$F:$F,"Lost")))*IF(ROW()=COLUMN(),0,1)</f>
        <v>0</v>
      </c>
      <c r="BL40" s="11">
        <f ca="1">((COUNTIFS(SWISSW!$I:$I,WINS_NO_MIRROR!$A40,SWISSW!$J:$J,WINS_NO_MIRROR!BL$1,SWISSW!$F:$F,"Won")+COUNTIFS(SWISSW!$I:$I,WINS_NO_MIRROR!BL$1,SWISSW!$J:$J,WINS_NO_MIRROR!$A40,SWISSW!$F:$F,"Lost")))*IF(ROW()=COLUMN(),0,1)</f>
        <v>0</v>
      </c>
    </row>
    <row r="41" spans="1:64" ht="55" customHeight="1" x14ac:dyDescent="0.3">
      <c r="A41" s="3" t="str">
        <f ca="1">MATCHUP!A41</f>
        <v>Slivers</v>
      </c>
      <c r="B41" s="11">
        <f ca="1">((COUNTIFS(SWISSW!$I:$I,WINS_NO_MIRROR!$A41,SWISSW!$J:$J,WINS_NO_MIRROR!B$1,SWISSW!$F:$F,"Won")+COUNTIFS(SWISSW!$I:$I,WINS_NO_MIRROR!B$1,SWISSW!$J:$J,WINS_NO_MIRROR!$A41,SWISSW!$F:$F,"Lost")))*IF(ROW()=COLUMN(),0,1)</f>
        <v>1</v>
      </c>
      <c r="C41" s="11">
        <f ca="1">((COUNTIFS(SWISSW!$I:$I,WINS_NO_MIRROR!$A41,SWISSW!$J:$J,WINS_NO_MIRROR!C$1,SWISSW!$F:$F,"Won")+COUNTIFS(SWISSW!$I:$I,WINS_NO_MIRROR!C$1,SWISSW!$J:$J,WINS_NO_MIRROR!$A41,SWISSW!$F:$F,"Lost")))*IF(ROW()=COLUMN(),0,1)</f>
        <v>1</v>
      </c>
      <c r="D41" s="11">
        <f ca="1">((COUNTIFS(SWISSW!$I:$I,WINS_NO_MIRROR!$A41,SWISSW!$J:$J,WINS_NO_MIRROR!D$1,SWISSW!$F:$F,"Won")+COUNTIFS(SWISSW!$I:$I,WINS_NO_MIRROR!D$1,SWISSW!$J:$J,WINS_NO_MIRROR!$A41,SWISSW!$F:$F,"Lost")))*IF(ROW()=COLUMN(),0,1)</f>
        <v>2</v>
      </c>
      <c r="E41" s="11">
        <f ca="1">((COUNTIFS(SWISSW!$I:$I,WINS_NO_MIRROR!$A41,SWISSW!$J:$J,WINS_NO_MIRROR!E$1,SWISSW!$F:$F,"Won")+COUNTIFS(SWISSW!$I:$I,WINS_NO_MIRROR!E$1,SWISSW!$J:$J,WINS_NO_MIRROR!$A41,SWISSW!$F:$F,"Lost")))*IF(ROW()=COLUMN(),0,1)</f>
        <v>0</v>
      </c>
      <c r="F41" s="11">
        <f ca="1">((COUNTIFS(SWISSW!$I:$I,WINS_NO_MIRROR!$A41,SWISSW!$J:$J,WINS_NO_MIRROR!F$1,SWISSW!$F:$F,"Won")+COUNTIFS(SWISSW!$I:$I,WINS_NO_MIRROR!F$1,SWISSW!$J:$J,WINS_NO_MIRROR!$A41,SWISSW!$F:$F,"Lost")))*IF(ROW()=COLUMN(),0,1)</f>
        <v>0</v>
      </c>
      <c r="G41" s="11">
        <f ca="1">((COUNTIFS(SWISSW!$I:$I,WINS_NO_MIRROR!$A41,SWISSW!$J:$J,WINS_NO_MIRROR!G$1,SWISSW!$F:$F,"Won")+COUNTIFS(SWISSW!$I:$I,WINS_NO_MIRROR!G$1,SWISSW!$J:$J,WINS_NO_MIRROR!$A41,SWISSW!$F:$F,"Lost")))*IF(ROW()=COLUMN(),0,1)</f>
        <v>1</v>
      </c>
      <c r="H41" s="11">
        <f ca="1">((COUNTIFS(SWISSW!$I:$I,WINS_NO_MIRROR!$A41,SWISSW!$J:$J,WINS_NO_MIRROR!H$1,SWISSW!$F:$F,"Won")+COUNTIFS(SWISSW!$I:$I,WINS_NO_MIRROR!H$1,SWISSW!$J:$J,WINS_NO_MIRROR!$A41,SWISSW!$F:$F,"Lost")))*IF(ROW()=COLUMN(),0,1)</f>
        <v>0</v>
      </c>
      <c r="I41" s="11">
        <f ca="1">((COUNTIFS(SWISSW!$I:$I,WINS_NO_MIRROR!$A41,SWISSW!$J:$J,WINS_NO_MIRROR!I$1,SWISSW!$F:$F,"Won")+COUNTIFS(SWISSW!$I:$I,WINS_NO_MIRROR!I$1,SWISSW!$J:$J,WINS_NO_MIRROR!$A41,SWISSW!$F:$F,"Lost")))*IF(ROW()=COLUMN(),0,1)</f>
        <v>1</v>
      </c>
      <c r="J41" s="11">
        <f ca="1">((COUNTIFS(SWISSW!$I:$I,WINS_NO_MIRROR!$A41,SWISSW!$J:$J,WINS_NO_MIRROR!J$1,SWISSW!$F:$F,"Won")+COUNTIFS(SWISSW!$I:$I,WINS_NO_MIRROR!J$1,SWISSW!$J:$J,WINS_NO_MIRROR!$A41,SWISSW!$F:$F,"Lost")))*IF(ROW()=COLUMN(),0,1)</f>
        <v>0</v>
      </c>
      <c r="K41" s="11">
        <f ca="1">((COUNTIFS(SWISSW!$I:$I,WINS_NO_MIRROR!$A41,SWISSW!$J:$J,WINS_NO_MIRROR!K$1,SWISSW!$F:$F,"Won")+COUNTIFS(SWISSW!$I:$I,WINS_NO_MIRROR!K$1,SWISSW!$J:$J,WINS_NO_MIRROR!$A41,SWISSW!$F:$F,"Lost")))*IF(ROW()=COLUMN(),0,1)</f>
        <v>0</v>
      </c>
      <c r="L41" s="11">
        <f ca="1">((COUNTIFS(SWISSW!$I:$I,WINS_NO_MIRROR!$A41,SWISSW!$J:$J,WINS_NO_MIRROR!L$1,SWISSW!$F:$F,"Won")+COUNTIFS(SWISSW!$I:$I,WINS_NO_MIRROR!L$1,SWISSW!$J:$J,WINS_NO_MIRROR!$A41,SWISSW!$F:$F,"Lost")))*IF(ROW()=COLUMN(),0,1)</f>
        <v>0</v>
      </c>
      <c r="M41" s="11">
        <f ca="1">((COUNTIFS(SWISSW!$I:$I,WINS_NO_MIRROR!$A41,SWISSW!$J:$J,WINS_NO_MIRROR!M$1,SWISSW!$F:$F,"Won")+COUNTIFS(SWISSW!$I:$I,WINS_NO_MIRROR!M$1,SWISSW!$J:$J,WINS_NO_MIRROR!$A41,SWISSW!$F:$F,"Lost")))*IF(ROW()=COLUMN(),0,1)</f>
        <v>0</v>
      </c>
      <c r="N41" s="11">
        <f ca="1">((COUNTIFS(SWISSW!$I:$I,WINS_NO_MIRROR!$A41,SWISSW!$J:$J,WINS_NO_MIRROR!N$1,SWISSW!$F:$F,"Won")+COUNTIFS(SWISSW!$I:$I,WINS_NO_MIRROR!N$1,SWISSW!$J:$J,WINS_NO_MIRROR!$A41,SWISSW!$F:$F,"Lost")))*IF(ROW()=COLUMN(),0,1)</f>
        <v>0</v>
      </c>
      <c r="O41" s="11">
        <f ca="1">((COUNTIFS(SWISSW!$I:$I,WINS_NO_MIRROR!$A41,SWISSW!$J:$J,WINS_NO_MIRROR!O$1,SWISSW!$F:$F,"Won")+COUNTIFS(SWISSW!$I:$I,WINS_NO_MIRROR!O$1,SWISSW!$J:$J,WINS_NO_MIRROR!$A41,SWISSW!$F:$F,"Lost")))*IF(ROW()=COLUMN(),0,1)</f>
        <v>0</v>
      </c>
      <c r="P41" s="11">
        <f ca="1">((COUNTIFS(SWISSW!$I:$I,WINS_NO_MIRROR!$A41,SWISSW!$J:$J,WINS_NO_MIRROR!P$1,SWISSW!$F:$F,"Won")+COUNTIFS(SWISSW!$I:$I,WINS_NO_MIRROR!P$1,SWISSW!$J:$J,WINS_NO_MIRROR!$A41,SWISSW!$F:$F,"Lost")))*IF(ROW()=COLUMN(),0,1)</f>
        <v>0</v>
      </c>
      <c r="Q41" s="11">
        <f ca="1">((COUNTIFS(SWISSW!$I:$I,WINS_NO_MIRROR!$A41,SWISSW!$J:$J,WINS_NO_MIRROR!Q$1,SWISSW!$F:$F,"Won")+COUNTIFS(SWISSW!$I:$I,WINS_NO_MIRROR!Q$1,SWISSW!$J:$J,WINS_NO_MIRROR!$A41,SWISSW!$F:$F,"Lost")))*IF(ROW()=COLUMN(),0,1)</f>
        <v>0</v>
      </c>
      <c r="R41" s="11">
        <f ca="1">((COUNTIFS(SWISSW!$I:$I,WINS_NO_MIRROR!$A41,SWISSW!$J:$J,WINS_NO_MIRROR!R$1,SWISSW!$F:$F,"Won")+COUNTIFS(SWISSW!$I:$I,WINS_NO_MIRROR!R$1,SWISSW!$J:$J,WINS_NO_MIRROR!$A41,SWISSW!$F:$F,"Lost")))*IF(ROW()=COLUMN(),0,1)</f>
        <v>0</v>
      </c>
      <c r="S41" s="11">
        <f ca="1">((COUNTIFS(SWISSW!$I:$I,WINS_NO_MIRROR!$A41,SWISSW!$J:$J,WINS_NO_MIRROR!S$1,SWISSW!$F:$F,"Won")+COUNTIFS(SWISSW!$I:$I,WINS_NO_MIRROR!S$1,SWISSW!$J:$J,WINS_NO_MIRROR!$A41,SWISSW!$F:$F,"Lost")))*IF(ROW()=COLUMN(),0,1)</f>
        <v>0</v>
      </c>
      <c r="T41" s="11">
        <f ca="1">((COUNTIFS(SWISSW!$I:$I,WINS_NO_MIRROR!$A41,SWISSW!$J:$J,WINS_NO_MIRROR!T$1,SWISSW!$F:$F,"Won")+COUNTIFS(SWISSW!$I:$I,WINS_NO_MIRROR!T$1,SWISSW!$J:$J,WINS_NO_MIRROR!$A41,SWISSW!$F:$F,"Lost")))*IF(ROW()=COLUMN(),0,1)</f>
        <v>0</v>
      </c>
      <c r="U41" s="11">
        <f ca="1">((COUNTIFS(SWISSW!$I:$I,WINS_NO_MIRROR!$A41,SWISSW!$J:$J,WINS_NO_MIRROR!U$1,SWISSW!$F:$F,"Won")+COUNTIFS(SWISSW!$I:$I,WINS_NO_MIRROR!U$1,SWISSW!$J:$J,WINS_NO_MIRROR!$A41,SWISSW!$F:$F,"Lost")))*IF(ROW()=COLUMN(),0,1)</f>
        <v>0</v>
      </c>
      <c r="V41" s="11">
        <f ca="1">((COUNTIFS(SWISSW!$I:$I,WINS_NO_MIRROR!$A41,SWISSW!$J:$J,WINS_NO_MIRROR!V$1,SWISSW!$F:$F,"Won")+COUNTIFS(SWISSW!$I:$I,WINS_NO_MIRROR!V$1,SWISSW!$J:$J,WINS_NO_MIRROR!$A41,SWISSW!$F:$F,"Lost")))*IF(ROW()=COLUMN(),0,1)</f>
        <v>0</v>
      </c>
      <c r="W41" s="11">
        <f ca="1">((COUNTIFS(SWISSW!$I:$I,WINS_NO_MIRROR!$A41,SWISSW!$J:$J,WINS_NO_MIRROR!W$1,SWISSW!$F:$F,"Won")+COUNTIFS(SWISSW!$I:$I,WINS_NO_MIRROR!W$1,SWISSW!$J:$J,WINS_NO_MIRROR!$A41,SWISSW!$F:$F,"Lost")))*IF(ROW()=COLUMN(),0,1)</f>
        <v>0</v>
      </c>
      <c r="X41" s="11">
        <f ca="1">((COUNTIFS(SWISSW!$I:$I,WINS_NO_MIRROR!$A41,SWISSW!$J:$J,WINS_NO_MIRROR!X$1,SWISSW!$F:$F,"Won")+COUNTIFS(SWISSW!$I:$I,WINS_NO_MIRROR!X$1,SWISSW!$J:$J,WINS_NO_MIRROR!$A41,SWISSW!$F:$F,"Lost")))*IF(ROW()=COLUMN(),0,1)</f>
        <v>0</v>
      </c>
      <c r="Y41" s="11">
        <f ca="1">((COUNTIFS(SWISSW!$I:$I,WINS_NO_MIRROR!$A41,SWISSW!$J:$J,WINS_NO_MIRROR!Y$1,SWISSW!$F:$F,"Won")+COUNTIFS(SWISSW!$I:$I,WINS_NO_MIRROR!Y$1,SWISSW!$J:$J,WINS_NO_MIRROR!$A41,SWISSW!$F:$F,"Lost")))*IF(ROW()=COLUMN(),0,1)</f>
        <v>0</v>
      </c>
      <c r="Z41" s="11">
        <f ca="1">((COUNTIFS(SWISSW!$I:$I,WINS_NO_MIRROR!$A41,SWISSW!$J:$J,WINS_NO_MIRROR!Z$1,SWISSW!$F:$F,"Won")+COUNTIFS(SWISSW!$I:$I,WINS_NO_MIRROR!Z$1,SWISSW!$J:$J,WINS_NO_MIRROR!$A41,SWISSW!$F:$F,"Lost")))*IF(ROW()=COLUMN(),0,1)</f>
        <v>0</v>
      </c>
      <c r="AA41" s="11">
        <f ca="1">((COUNTIFS(SWISSW!$I:$I,WINS_NO_MIRROR!$A41,SWISSW!$J:$J,WINS_NO_MIRROR!AA$1,SWISSW!$F:$F,"Won")+COUNTIFS(SWISSW!$I:$I,WINS_NO_MIRROR!AA$1,SWISSW!$J:$J,WINS_NO_MIRROR!$A41,SWISSW!$F:$F,"Lost")))*IF(ROW()=COLUMN(),0,1)</f>
        <v>0</v>
      </c>
      <c r="AB41" s="11">
        <f ca="1">((COUNTIFS(SWISSW!$I:$I,WINS_NO_MIRROR!$A41,SWISSW!$J:$J,WINS_NO_MIRROR!AB$1,SWISSW!$F:$F,"Won")+COUNTIFS(SWISSW!$I:$I,WINS_NO_MIRROR!AB$1,SWISSW!$J:$J,WINS_NO_MIRROR!$A41,SWISSW!$F:$F,"Lost")))*IF(ROW()=COLUMN(),0,1)</f>
        <v>0</v>
      </c>
      <c r="AC41" s="11">
        <f ca="1">((COUNTIFS(SWISSW!$I:$I,WINS_NO_MIRROR!$A41,SWISSW!$J:$J,WINS_NO_MIRROR!AC$1,SWISSW!$F:$F,"Won")+COUNTIFS(SWISSW!$I:$I,WINS_NO_MIRROR!AC$1,SWISSW!$J:$J,WINS_NO_MIRROR!$A41,SWISSW!$F:$F,"Lost")))*IF(ROW()=COLUMN(),0,1)</f>
        <v>0</v>
      </c>
      <c r="AD41" s="11">
        <f ca="1">((COUNTIFS(SWISSW!$I:$I,WINS_NO_MIRROR!$A41,SWISSW!$J:$J,WINS_NO_MIRROR!AD$1,SWISSW!$F:$F,"Won")+COUNTIFS(SWISSW!$I:$I,WINS_NO_MIRROR!AD$1,SWISSW!$J:$J,WINS_NO_MIRROR!$A41,SWISSW!$F:$F,"Lost")))*IF(ROW()=COLUMN(),0,1)</f>
        <v>0</v>
      </c>
      <c r="AE41" s="11">
        <f ca="1">((COUNTIFS(SWISSW!$I:$I,WINS_NO_MIRROR!$A41,SWISSW!$J:$J,WINS_NO_MIRROR!AE$1,SWISSW!$F:$F,"Won")+COUNTIFS(SWISSW!$I:$I,WINS_NO_MIRROR!AE$1,SWISSW!$J:$J,WINS_NO_MIRROR!$A41,SWISSW!$F:$F,"Lost")))*IF(ROW()=COLUMN(),0,1)</f>
        <v>0</v>
      </c>
      <c r="AF41" s="11">
        <f ca="1">((COUNTIFS(SWISSW!$I:$I,WINS_NO_MIRROR!$A41,SWISSW!$J:$J,WINS_NO_MIRROR!AF$1,SWISSW!$F:$F,"Won")+COUNTIFS(SWISSW!$I:$I,WINS_NO_MIRROR!AF$1,SWISSW!$J:$J,WINS_NO_MIRROR!$A41,SWISSW!$F:$F,"Lost")))*IF(ROW()=COLUMN(),0,1)</f>
        <v>0</v>
      </c>
      <c r="AG41" s="11">
        <f ca="1">((COUNTIFS(SWISSW!$I:$I,WINS_NO_MIRROR!$A41,SWISSW!$J:$J,WINS_NO_MIRROR!AG$1,SWISSW!$F:$F,"Won")+COUNTIFS(SWISSW!$I:$I,WINS_NO_MIRROR!AG$1,SWISSW!$J:$J,WINS_NO_MIRROR!$A41,SWISSW!$F:$F,"Lost")))*IF(ROW()=COLUMN(),0,1)</f>
        <v>0</v>
      </c>
      <c r="AH41" s="11">
        <f ca="1">((COUNTIFS(SWISSW!$I:$I,WINS_NO_MIRROR!$A41,SWISSW!$J:$J,WINS_NO_MIRROR!AH$1,SWISSW!$F:$F,"Won")+COUNTIFS(SWISSW!$I:$I,WINS_NO_MIRROR!AH$1,SWISSW!$J:$J,WINS_NO_MIRROR!$A41,SWISSW!$F:$F,"Lost")))*IF(ROW()=COLUMN(),0,1)</f>
        <v>0</v>
      </c>
      <c r="AI41" s="11">
        <f ca="1">((COUNTIFS(SWISSW!$I:$I,WINS_NO_MIRROR!$A41,SWISSW!$J:$J,WINS_NO_MIRROR!AI$1,SWISSW!$F:$F,"Won")+COUNTIFS(SWISSW!$I:$I,WINS_NO_MIRROR!AI$1,SWISSW!$J:$J,WINS_NO_MIRROR!$A41,SWISSW!$F:$F,"Lost")))*IF(ROW()=COLUMN(),0,1)</f>
        <v>0</v>
      </c>
      <c r="AJ41" s="11">
        <f ca="1">((COUNTIFS(SWISSW!$I:$I,WINS_NO_MIRROR!$A41,SWISSW!$J:$J,WINS_NO_MIRROR!AJ$1,SWISSW!$F:$F,"Won")+COUNTIFS(SWISSW!$I:$I,WINS_NO_MIRROR!AJ$1,SWISSW!$J:$J,WINS_NO_MIRROR!$A41,SWISSW!$F:$F,"Lost")))*IF(ROW()=COLUMN(),0,1)</f>
        <v>0</v>
      </c>
      <c r="AK41" s="11">
        <f ca="1">((COUNTIFS(SWISSW!$I:$I,WINS_NO_MIRROR!$A41,SWISSW!$J:$J,WINS_NO_MIRROR!AK$1,SWISSW!$F:$F,"Won")+COUNTIFS(SWISSW!$I:$I,WINS_NO_MIRROR!AK$1,SWISSW!$J:$J,WINS_NO_MIRROR!$A41,SWISSW!$F:$F,"Lost")))*IF(ROW()=COLUMN(),0,1)</f>
        <v>0</v>
      </c>
      <c r="AL41" s="11">
        <f ca="1">((COUNTIFS(SWISSW!$I:$I,WINS_NO_MIRROR!$A41,SWISSW!$J:$J,WINS_NO_MIRROR!AL$1,SWISSW!$F:$F,"Won")+COUNTIFS(SWISSW!$I:$I,WINS_NO_MIRROR!AL$1,SWISSW!$J:$J,WINS_NO_MIRROR!$A41,SWISSW!$F:$F,"Lost")))*IF(ROW()=COLUMN(),0,1)</f>
        <v>0</v>
      </c>
      <c r="AM41" s="11">
        <f ca="1">((COUNTIFS(SWISSW!$I:$I,WINS_NO_MIRROR!$A41,SWISSW!$J:$J,WINS_NO_MIRROR!AM$1,SWISSW!$F:$F,"Won")+COUNTIFS(SWISSW!$I:$I,WINS_NO_MIRROR!AM$1,SWISSW!$J:$J,WINS_NO_MIRROR!$A41,SWISSW!$F:$F,"Lost")))*IF(ROW()=COLUMN(),0,1)</f>
        <v>0</v>
      </c>
      <c r="AN41" s="11">
        <f ca="1">((COUNTIFS(SWISSW!$I:$I,WINS_NO_MIRROR!$A41,SWISSW!$J:$J,WINS_NO_MIRROR!AN$1,SWISSW!$F:$F,"Won")+COUNTIFS(SWISSW!$I:$I,WINS_NO_MIRROR!AN$1,SWISSW!$J:$J,WINS_NO_MIRROR!$A41,SWISSW!$F:$F,"Lost")))*IF(ROW()=COLUMN(),0,1)</f>
        <v>0</v>
      </c>
      <c r="AO41" s="11">
        <f ca="1">((COUNTIFS(SWISSW!$I:$I,WINS_NO_MIRROR!$A41,SWISSW!$J:$J,WINS_NO_MIRROR!AO$1,SWISSW!$F:$F,"Won")+COUNTIFS(SWISSW!$I:$I,WINS_NO_MIRROR!AO$1,SWISSW!$J:$J,WINS_NO_MIRROR!$A41,SWISSW!$F:$F,"Lost")))*IF(ROW()=COLUMN(),0,1)</f>
        <v>0</v>
      </c>
      <c r="AP41" s="11">
        <f ca="1">((COUNTIFS(SWISSW!$I:$I,WINS_NO_MIRROR!$A41,SWISSW!$J:$J,WINS_NO_MIRROR!AP$1,SWISSW!$F:$F,"Won")+COUNTIFS(SWISSW!$I:$I,WINS_NO_MIRROR!AP$1,SWISSW!$J:$J,WINS_NO_MIRROR!$A41,SWISSW!$F:$F,"Lost")))*IF(ROW()=COLUMN(),0,1)</f>
        <v>0</v>
      </c>
      <c r="AQ41" s="11">
        <f ca="1">((COUNTIFS(SWISSW!$I:$I,WINS_NO_MIRROR!$A41,SWISSW!$J:$J,WINS_NO_MIRROR!AQ$1,SWISSW!$F:$F,"Won")+COUNTIFS(SWISSW!$I:$I,WINS_NO_MIRROR!AQ$1,SWISSW!$J:$J,WINS_NO_MIRROR!$A41,SWISSW!$F:$F,"Lost")))*IF(ROW()=COLUMN(),0,1)</f>
        <v>0</v>
      </c>
      <c r="AR41" s="11">
        <f ca="1">((COUNTIFS(SWISSW!$I:$I,WINS_NO_MIRROR!$A41,SWISSW!$J:$J,WINS_NO_MIRROR!AR$1,SWISSW!$F:$F,"Won")+COUNTIFS(SWISSW!$I:$I,WINS_NO_MIRROR!AR$1,SWISSW!$J:$J,WINS_NO_MIRROR!$A41,SWISSW!$F:$F,"Lost")))*IF(ROW()=COLUMN(),0,1)</f>
        <v>0</v>
      </c>
      <c r="AS41" s="11">
        <f ca="1">((COUNTIFS(SWISSW!$I:$I,WINS_NO_MIRROR!$A41,SWISSW!$J:$J,WINS_NO_MIRROR!AS$1,SWISSW!$F:$F,"Won")+COUNTIFS(SWISSW!$I:$I,WINS_NO_MIRROR!AS$1,SWISSW!$J:$J,WINS_NO_MIRROR!$A41,SWISSW!$F:$F,"Lost")))*IF(ROW()=COLUMN(),0,1)</f>
        <v>0</v>
      </c>
      <c r="AT41" s="11">
        <f ca="1">((COUNTIFS(SWISSW!$I:$I,WINS_NO_MIRROR!$A41,SWISSW!$J:$J,WINS_NO_MIRROR!AT$1,SWISSW!$F:$F,"Won")+COUNTIFS(SWISSW!$I:$I,WINS_NO_MIRROR!AT$1,SWISSW!$J:$J,WINS_NO_MIRROR!$A41,SWISSW!$F:$F,"Lost")))*IF(ROW()=COLUMN(),0,1)</f>
        <v>0</v>
      </c>
      <c r="AU41" s="11">
        <f ca="1">((COUNTIFS(SWISSW!$I:$I,WINS_NO_MIRROR!$A41,SWISSW!$J:$J,WINS_NO_MIRROR!AU$1,SWISSW!$F:$F,"Won")+COUNTIFS(SWISSW!$I:$I,WINS_NO_MIRROR!AU$1,SWISSW!$J:$J,WINS_NO_MIRROR!$A41,SWISSW!$F:$F,"Lost")))*IF(ROW()=COLUMN(),0,1)</f>
        <v>0</v>
      </c>
      <c r="AV41" s="11">
        <f ca="1">((COUNTIFS(SWISSW!$I:$I,WINS_NO_MIRROR!$A41,SWISSW!$J:$J,WINS_NO_MIRROR!AV$1,SWISSW!$F:$F,"Won")+COUNTIFS(SWISSW!$I:$I,WINS_NO_MIRROR!AV$1,SWISSW!$J:$J,WINS_NO_MIRROR!$A41,SWISSW!$F:$F,"Lost")))*IF(ROW()=COLUMN(),0,1)</f>
        <v>1</v>
      </c>
      <c r="AW41" s="11">
        <f ca="1">((COUNTIFS(SWISSW!$I:$I,WINS_NO_MIRROR!$A41,SWISSW!$J:$J,WINS_NO_MIRROR!AW$1,SWISSW!$F:$F,"Won")+COUNTIFS(SWISSW!$I:$I,WINS_NO_MIRROR!AW$1,SWISSW!$J:$J,WINS_NO_MIRROR!$A41,SWISSW!$F:$F,"Lost")))*IF(ROW()=COLUMN(),0,1)</f>
        <v>0</v>
      </c>
      <c r="AX41" s="11">
        <f ca="1">((COUNTIFS(SWISSW!$I:$I,WINS_NO_MIRROR!$A41,SWISSW!$J:$J,WINS_NO_MIRROR!AX$1,SWISSW!$F:$F,"Won")+COUNTIFS(SWISSW!$I:$I,WINS_NO_MIRROR!AX$1,SWISSW!$J:$J,WINS_NO_MIRROR!$A41,SWISSW!$F:$F,"Lost")))*IF(ROW()=COLUMN(),0,1)</f>
        <v>0</v>
      </c>
      <c r="AY41" s="11">
        <f ca="1">((COUNTIFS(SWISSW!$I:$I,WINS_NO_MIRROR!$A41,SWISSW!$J:$J,WINS_NO_MIRROR!AY$1,SWISSW!$F:$F,"Won")+COUNTIFS(SWISSW!$I:$I,WINS_NO_MIRROR!AY$1,SWISSW!$J:$J,WINS_NO_MIRROR!$A41,SWISSW!$F:$F,"Lost")))*IF(ROW()=COLUMN(),0,1)</f>
        <v>0</v>
      </c>
      <c r="AZ41" s="11">
        <f ca="1">((COUNTIFS(SWISSW!$I:$I,WINS_NO_MIRROR!$A41,SWISSW!$J:$J,WINS_NO_MIRROR!AZ$1,SWISSW!$F:$F,"Won")+COUNTIFS(SWISSW!$I:$I,WINS_NO_MIRROR!AZ$1,SWISSW!$J:$J,WINS_NO_MIRROR!$A41,SWISSW!$F:$F,"Lost")))*IF(ROW()=COLUMN(),0,1)</f>
        <v>0</v>
      </c>
      <c r="BA41" s="11">
        <f ca="1">((COUNTIFS(SWISSW!$I:$I,WINS_NO_MIRROR!$A41,SWISSW!$J:$J,WINS_NO_MIRROR!BA$1,SWISSW!$F:$F,"Won")+COUNTIFS(SWISSW!$I:$I,WINS_NO_MIRROR!BA$1,SWISSW!$J:$J,WINS_NO_MIRROR!$A41,SWISSW!$F:$F,"Lost")))*IF(ROW()=COLUMN(),0,1)</f>
        <v>0</v>
      </c>
      <c r="BB41" s="11">
        <f ca="1">((COUNTIFS(SWISSW!$I:$I,WINS_NO_MIRROR!$A41,SWISSW!$J:$J,WINS_NO_MIRROR!BB$1,SWISSW!$F:$F,"Won")+COUNTIFS(SWISSW!$I:$I,WINS_NO_MIRROR!BB$1,SWISSW!$J:$J,WINS_NO_MIRROR!$A41,SWISSW!$F:$F,"Lost")))*IF(ROW()=COLUMN(),0,1)</f>
        <v>0</v>
      </c>
      <c r="BC41" s="11">
        <f ca="1">((COUNTIFS(SWISSW!$I:$I,WINS_NO_MIRROR!$A41,SWISSW!$J:$J,WINS_NO_MIRROR!BC$1,SWISSW!$F:$F,"Won")+COUNTIFS(SWISSW!$I:$I,WINS_NO_MIRROR!BC$1,SWISSW!$J:$J,WINS_NO_MIRROR!$A41,SWISSW!$F:$F,"Lost")))*IF(ROW()=COLUMN(),0,1)</f>
        <v>0</v>
      </c>
      <c r="BD41" s="11">
        <f ca="1">((COUNTIFS(SWISSW!$I:$I,WINS_NO_MIRROR!$A41,SWISSW!$J:$J,WINS_NO_MIRROR!BD$1,SWISSW!$F:$F,"Won")+COUNTIFS(SWISSW!$I:$I,WINS_NO_MIRROR!BD$1,SWISSW!$J:$J,WINS_NO_MIRROR!$A41,SWISSW!$F:$F,"Lost")))*IF(ROW()=COLUMN(),0,1)</f>
        <v>0</v>
      </c>
      <c r="BE41" s="11">
        <f ca="1">((COUNTIFS(SWISSW!$I:$I,WINS_NO_MIRROR!$A41,SWISSW!$J:$J,WINS_NO_MIRROR!BE$1,SWISSW!$F:$F,"Won")+COUNTIFS(SWISSW!$I:$I,WINS_NO_MIRROR!BE$1,SWISSW!$J:$J,WINS_NO_MIRROR!$A41,SWISSW!$F:$F,"Lost")))*IF(ROW()=COLUMN(),0,1)</f>
        <v>0</v>
      </c>
      <c r="BF41" s="11">
        <f ca="1">((COUNTIFS(SWISSW!$I:$I,WINS_NO_MIRROR!$A41,SWISSW!$J:$J,WINS_NO_MIRROR!BF$1,SWISSW!$F:$F,"Won")+COUNTIFS(SWISSW!$I:$I,WINS_NO_MIRROR!BF$1,SWISSW!$J:$J,WINS_NO_MIRROR!$A41,SWISSW!$F:$F,"Lost")))*IF(ROW()=COLUMN(),0,1)</f>
        <v>0</v>
      </c>
      <c r="BG41" s="11">
        <f ca="1">((COUNTIFS(SWISSW!$I:$I,WINS_NO_MIRROR!$A41,SWISSW!$J:$J,WINS_NO_MIRROR!BG$1,SWISSW!$F:$F,"Won")+COUNTIFS(SWISSW!$I:$I,WINS_NO_MIRROR!BG$1,SWISSW!$J:$J,WINS_NO_MIRROR!$A41,SWISSW!$F:$F,"Lost")))*IF(ROW()=COLUMN(),0,1)</f>
        <v>0</v>
      </c>
      <c r="BH41" s="11">
        <f ca="1">((COUNTIFS(SWISSW!$I:$I,WINS_NO_MIRROR!$A41,SWISSW!$J:$J,WINS_NO_MIRROR!BH$1,SWISSW!$F:$F,"Won")+COUNTIFS(SWISSW!$I:$I,WINS_NO_MIRROR!BH$1,SWISSW!$J:$J,WINS_NO_MIRROR!$A41,SWISSW!$F:$F,"Lost")))*IF(ROW()=COLUMN(),0,1)</f>
        <v>0</v>
      </c>
      <c r="BI41" s="11">
        <f ca="1">((COUNTIFS(SWISSW!$I:$I,WINS_NO_MIRROR!$A41,SWISSW!$J:$J,WINS_NO_MIRROR!BI$1,SWISSW!$F:$F,"Won")+COUNTIFS(SWISSW!$I:$I,WINS_NO_MIRROR!BI$1,SWISSW!$J:$J,WINS_NO_MIRROR!$A41,SWISSW!$F:$F,"Lost")))*IF(ROW()=COLUMN(),0,1)</f>
        <v>0</v>
      </c>
      <c r="BJ41" s="11">
        <f ca="1">((COUNTIFS(SWISSW!$I:$I,WINS_NO_MIRROR!$A41,SWISSW!$J:$J,WINS_NO_MIRROR!BJ$1,SWISSW!$F:$F,"Won")+COUNTIFS(SWISSW!$I:$I,WINS_NO_MIRROR!BJ$1,SWISSW!$J:$J,WINS_NO_MIRROR!$A41,SWISSW!$F:$F,"Lost")))*IF(ROW()=COLUMN(),0,1)</f>
        <v>0</v>
      </c>
      <c r="BK41" s="11">
        <f ca="1">((COUNTIFS(SWISSW!$I:$I,WINS_NO_MIRROR!$A41,SWISSW!$J:$J,WINS_NO_MIRROR!BK$1,SWISSW!$F:$F,"Won")+COUNTIFS(SWISSW!$I:$I,WINS_NO_MIRROR!BK$1,SWISSW!$J:$J,WINS_NO_MIRROR!$A41,SWISSW!$F:$F,"Lost")))*IF(ROW()=COLUMN(),0,1)</f>
        <v>0</v>
      </c>
      <c r="BL41" s="11">
        <f ca="1">((COUNTIFS(SWISSW!$I:$I,WINS_NO_MIRROR!$A41,SWISSW!$J:$J,WINS_NO_MIRROR!BL$1,SWISSW!$F:$F,"Won")+COUNTIFS(SWISSW!$I:$I,WINS_NO_MIRROR!BL$1,SWISSW!$J:$J,WINS_NO_MIRROR!$A41,SWISSW!$F:$F,"Lost")))*IF(ROW()=COLUMN(),0,1)</f>
        <v>0</v>
      </c>
    </row>
    <row r="42" spans="1:64" ht="55" customHeight="1" x14ac:dyDescent="0.3">
      <c r="A42" s="3" t="str">
        <f ca="1">MATCHUP!A42</f>
        <v>Dimir Faeries</v>
      </c>
      <c r="B42" s="11">
        <f ca="1">((COUNTIFS(SWISSW!$I:$I,WINS_NO_MIRROR!$A42,SWISSW!$J:$J,WINS_NO_MIRROR!B$1,SWISSW!$F:$F,"Won")+COUNTIFS(SWISSW!$I:$I,WINS_NO_MIRROR!B$1,SWISSW!$J:$J,WINS_NO_MIRROR!$A42,SWISSW!$F:$F,"Lost")))*IF(ROW()=COLUMN(),0,1)</f>
        <v>1</v>
      </c>
      <c r="C42" s="11">
        <f ca="1">((COUNTIFS(SWISSW!$I:$I,WINS_NO_MIRROR!$A42,SWISSW!$J:$J,WINS_NO_MIRROR!C$1,SWISSW!$F:$F,"Won")+COUNTIFS(SWISSW!$I:$I,WINS_NO_MIRROR!C$1,SWISSW!$J:$J,WINS_NO_MIRROR!$A42,SWISSW!$F:$F,"Lost")))*IF(ROW()=COLUMN(),0,1)</f>
        <v>2</v>
      </c>
      <c r="D42" s="11">
        <f ca="1">((COUNTIFS(SWISSW!$I:$I,WINS_NO_MIRROR!$A42,SWISSW!$J:$J,WINS_NO_MIRROR!D$1,SWISSW!$F:$F,"Won")+COUNTIFS(SWISSW!$I:$I,WINS_NO_MIRROR!D$1,SWISSW!$J:$J,WINS_NO_MIRROR!$A42,SWISSW!$F:$F,"Lost")))*IF(ROW()=COLUMN(),0,1)</f>
        <v>2</v>
      </c>
      <c r="E42" s="11">
        <f ca="1">((COUNTIFS(SWISSW!$I:$I,WINS_NO_MIRROR!$A42,SWISSW!$J:$J,WINS_NO_MIRROR!E$1,SWISSW!$F:$F,"Won")+COUNTIFS(SWISSW!$I:$I,WINS_NO_MIRROR!E$1,SWISSW!$J:$J,WINS_NO_MIRROR!$A42,SWISSW!$F:$F,"Lost")))*IF(ROW()=COLUMN(),0,1)</f>
        <v>0</v>
      </c>
      <c r="F42" s="11">
        <f ca="1">((COUNTIFS(SWISSW!$I:$I,WINS_NO_MIRROR!$A42,SWISSW!$J:$J,WINS_NO_MIRROR!F$1,SWISSW!$F:$F,"Won")+COUNTIFS(SWISSW!$I:$I,WINS_NO_MIRROR!F$1,SWISSW!$J:$J,WINS_NO_MIRROR!$A42,SWISSW!$F:$F,"Lost")))*IF(ROW()=COLUMN(),0,1)</f>
        <v>0</v>
      </c>
      <c r="G42" s="11">
        <f ca="1">((COUNTIFS(SWISSW!$I:$I,WINS_NO_MIRROR!$A42,SWISSW!$J:$J,WINS_NO_MIRROR!G$1,SWISSW!$F:$F,"Won")+COUNTIFS(SWISSW!$I:$I,WINS_NO_MIRROR!G$1,SWISSW!$J:$J,WINS_NO_MIRROR!$A42,SWISSW!$F:$F,"Lost")))*IF(ROW()=COLUMN(),0,1)</f>
        <v>0</v>
      </c>
      <c r="H42" s="11">
        <f ca="1">((COUNTIFS(SWISSW!$I:$I,WINS_NO_MIRROR!$A42,SWISSW!$J:$J,WINS_NO_MIRROR!H$1,SWISSW!$F:$F,"Won")+COUNTIFS(SWISSW!$I:$I,WINS_NO_MIRROR!H$1,SWISSW!$J:$J,WINS_NO_MIRROR!$A42,SWISSW!$F:$F,"Lost")))*IF(ROW()=COLUMN(),0,1)</f>
        <v>0</v>
      </c>
      <c r="I42" s="11">
        <f ca="1">((COUNTIFS(SWISSW!$I:$I,WINS_NO_MIRROR!$A42,SWISSW!$J:$J,WINS_NO_MIRROR!I$1,SWISSW!$F:$F,"Won")+COUNTIFS(SWISSW!$I:$I,WINS_NO_MIRROR!I$1,SWISSW!$J:$J,WINS_NO_MIRROR!$A42,SWISSW!$F:$F,"Lost")))*IF(ROW()=COLUMN(),0,1)</f>
        <v>0</v>
      </c>
      <c r="J42" s="11">
        <f ca="1">((COUNTIFS(SWISSW!$I:$I,WINS_NO_MIRROR!$A42,SWISSW!$J:$J,WINS_NO_MIRROR!J$1,SWISSW!$F:$F,"Won")+COUNTIFS(SWISSW!$I:$I,WINS_NO_MIRROR!J$1,SWISSW!$J:$J,WINS_NO_MIRROR!$A42,SWISSW!$F:$F,"Lost")))*IF(ROW()=COLUMN(),0,1)</f>
        <v>0</v>
      </c>
      <c r="K42" s="11">
        <f ca="1">((COUNTIFS(SWISSW!$I:$I,WINS_NO_MIRROR!$A42,SWISSW!$J:$J,WINS_NO_MIRROR!K$1,SWISSW!$F:$F,"Won")+COUNTIFS(SWISSW!$I:$I,WINS_NO_MIRROR!K$1,SWISSW!$J:$J,WINS_NO_MIRROR!$A42,SWISSW!$F:$F,"Lost")))*IF(ROW()=COLUMN(),0,1)</f>
        <v>0</v>
      </c>
      <c r="L42" s="11">
        <f ca="1">((COUNTIFS(SWISSW!$I:$I,WINS_NO_MIRROR!$A42,SWISSW!$J:$J,WINS_NO_MIRROR!L$1,SWISSW!$F:$F,"Won")+COUNTIFS(SWISSW!$I:$I,WINS_NO_MIRROR!L$1,SWISSW!$J:$J,WINS_NO_MIRROR!$A42,SWISSW!$F:$F,"Lost")))*IF(ROW()=COLUMN(),0,1)</f>
        <v>0</v>
      </c>
      <c r="M42" s="11">
        <f ca="1">((COUNTIFS(SWISSW!$I:$I,WINS_NO_MIRROR!$A42,SWISSW!$J:$J,WINS_NO_MIRROR!M$1,SWISSW!$F:$F,"Won")+COUNTIFS(SWISSW!$I:$I,WINS_NO_MIRROR!M$1,SWISSW!$J:$J,WINS_NO_MIRROR!$A42,SWISSW!$F:$F,"Lost")))*IF(ROW()=COLUMN(),0,1)</f>
        <v>0</v>
      </c>
      <c r="N42" s="11">
        <f ca="1">((COUNTIFS(SWISSW!$I:$I,WINS_NO_MIRROR!$A42,SWISSW!$J:$J,WINS_NO_MIRROR!N$1,SWISSW!$F:$F,"Won")+COUNTIFS(SWISSW!$I:$I,WINS_NO_MIRROR!N$1,SWISSW!$J:$J,WINS_NO_MIRROR!$A42,SWISSW!$F:$F,"Lost")))*IF(ROW()=COLUMN(),0,1)</f>
        <v>0</v>
      </c>
      <c r="O42" s="11">
        <f ca="1">((COUNTIFS(SWISSW!$I:$I,WINS_NO_MIRROR!$A42,SWISSW!$J:$J,WINS_NO_MIRROR!O$1,SWISSW!$F:$F,"Won")+COUNTIFS(SWISSW!$I:$I,WINS_NO_MIRROR!O$1,SWISSW!$J:$J,WINS_NO_MIRROR!$A42,SWISSW!$F:$F,"Lost")))*IF(ROW()=COLUMN(),0,1)</f>
        <v>0</v>
      </c>
      <c r="P42" s="11">
        <f ca="1">((COUNTIFS(SWISSW!$I:$I,WINS_NO_MIRROR!$A42,SWISSW!$J:$J,WINS_NO_MIRROR!P$1,SWISSW!$F:$F,"Won")+COUNTIFS(SWISSW!$I:$I,WINS_NO_MIRROR!P$1,SWISSW!$J:$J,WINS_NO_MIRROR!$A42,SWISSW!$F:$F,"Lost")))*IF(ROW()=COLUMN(),0,1)</f>
        <v>0</v>
      </c>
      <c r="Q42" s="11">
        <f ca="1">((COUNTIFS(SWISSW!$I:$I,WINS_NO_MIRROR!$A42,SWISSW!$J:$J,WINS_NO_MIRROR!Q$1,SWISSW!$F:$F,"Won")+COUNTIFS(SWISSW!$I:$I,WINS_NO_MIRROR!Q$1,SWISSW!$J:$J,WINS_NO_MIRROR!$A42,SWISSW!$F:$F,"Lost")))*IF(ROW()=COLUMN(),0,1)</f>
        <v>0</v>
      </c>
      <c r="R42" s="11">
        <f ca="1">((COUNTIFS(SWISSW!$I:$I,WINS_NO_MIRROR!$A42,SWISSW!$J:$J,WINS_NO_MIRROR!R$1,SWISSW!$F:$F,"Won")+COUNTIFS(SWISSW!$I:$I,WINS_NO_MIRROR!R$1,SWISSW!$J:$J,WINS_NO_MIRROR!$A42,SWISSW!$F:$F,"Lost")))*IF(ROW()=COLUMN(),0,1)</f>
        <v>0</v>
      </c>
      <c r="S42" s="11">
        <f ca="1">((COUNTIFS(SWISSW!$I:$I,WINS_NO_MIRROR!$A42,SWISSW!$J:$J,WINS_NO_MIRROR!S$1,SWISSW!$F:$F,"Won")+COUNTIFS(SWISSW!$I:$I,WINS_NO_MIRROR!S$1,SWISSW!$J:$J,WINS_NO_MIRROR!$A42,SWISSW!$F:$F,"Lost")))*IF(ROW()=COLUMN(),0,1)</f>
        <v>0</v>
      </c>
      <c r="T42" s="11">
        <f ca="1">((COUNTIFS(SWISSW!$I:$I,WINS_NO_MIRROR!$A42,SWISSW!$J:$J,WINS_NO_MIRROR!T$1,SWISSW!$F:$F,"Won")+COUNTIFS(SWISSW!$I:$I,WINS_NO_MIRROR!T$1,SWISSW!$J:$J,WINS_NO_MIRROR!$A42,SWISSW!$F:$F,"Lost")))*IF(ROW()=COLUMN(),0,1)</f>
        <v>0</v>
      </c>
      <c r="U42" s="11">
        <f ca="1">((COUNTIFS(SWISSW!$I:$I,WINS_NO_MIRROR!$A42,SWISSW!$J:$J,WINS_NO_MIRROR!U$1,SWISSW!$F:$F,"Won")+COUNTIFS(SWISSW!$I:$I,WINS_NO_MIRROR!U$1,SWISSW!$J:$J,WINS_NO_MIRROR!$A42,SWISSW!$F:$F,"Lost")))*IF(ROW()=COLUMN(),0,1)</f>
        <v>0</v>
      </c>
      <c r="V42" s="11">
        <f ca="1">((COUNTIFS(SWISSW!$I:$I,WINS_NO_MIRROR!$A42,SWISSW!$J:$J,WINS_NO_MIRROR!V$1,SWISSW!$F:$F,"Won")+COUNTIFS(SWISSW!$I:$I,WINS_NO_MIRROR!V$1,SWISSW!$J:$J,WINS_NO_MIRROR!$A42,SWISSW!$F:$F,"Lost")))*IF(ROW()=COLUMN(),0,1)</f>
        <v>0</v>
      </c>
      <c r="W42" s="11">
        <f ca="1">((COUNTIFS(SWISSW!$I:$I,WINS_NO_MIRROR!$A42,SWISSW!$J:$J,WINS_NO_MIRROR!W$1,SWISSW!$F:$F,"Won")+COUNTIFS(SWISSW!$I:$I,WINS_NO_MIRROR!W$1,SWISSW!$J:$J,WINS_NO_MIRROR!$A42,SWISSW!$F:$F,"Lost")))*IF(ROW()=COLUMN(),0,1)</f>
        <v>0</v>
      </c>
      <c r="X42" s="11">
        <f ca="1">((COUNTIFS(SWISSW!$I:$I,WINS_NO_MIRROR!$A42,SWISSW!$J:$J,WINS_NO_MIRROR!X$1,SWISSW!$F:$F,"Won")+COUNTIFS(SWISSW!$I:$I,WINS_NO_MIRROR!X$1,SWISSW!$J:$J,WINS_NO_MIRROR!$A42,SWISSW!$F:$F,"Lost")))*IF(ROW()=COLUMN(),0,1)</f>
        <v>0</v>
      </c>
      <c r="Y42" s="11">
        <f ca="1">((COUNTIFS(SWISSW!$I:$I,WINS_NO_MIRROR!$A42,SWISSW!$J:$J,WINS_NO_MIRROR!Y$1,SWISSW!$F:$F,"Won")+COUNTIFS(SWISSW!$I:$I,WINS_NO_MIRROR!Y$1,SWISSW!$J:$J,WINS_NO_MIRROR!$A42,SWISSW!$F:$F,"Lost")))*IF(ROW()=COLUMN(),0,1)</f>
        <v>0</v>
      </c>
      <c r="Z42" s="11">
        <f ca="1">((COUNTIFS(SWISSW!$I:$I,WINS_NO_MIRROR!$A42,SWISSW!$J:$J,WINS_NO_MIRROR!Z$1,SWISSW!$F:$F,"Won")+COUNTIFS(SWISSW!$I:$I,WINS_NO_MIRROR!Z$1,SWISSW!$J:$J,WINS_NO_MIRROR!$A42,SWISSW!$F:$F,"Lost")))*IF(ROW()=COLUMN(),0,1)</f>
        <v>0</v>
      </c>
      <c r="AA42" s="11">
        <f ca="1">((COUNTIFS(SWISSW!$I:$I,WINS_NO_MIRROR!$A42,SWISSW!$J:$J,WINS_NO_MIRROR!AA$1,SWISSW!$F:$F,"Won")+COUNTIFS(SWISSW!$I:$I,WINS_NO_MIRROR!AA$1,SWISSW!$J:$J,WINS_NO_MIRROR!$A42,SWISSW!$F:$F,"Lost")))*IF(ROW()=COLUMN(),0,1)</f>
        <v>0</v>
      </c>
      <c r="AB42" s="11">
        <f ca="1">((COUNTIFS(SWISSW!$I:$I,WINS_NO_MIRROR!$A42,SWISSW!$J:$J,WINS_NO_MIRROR!AB$1,SWISSW!$F:$F,"Won")+COUNTIFS(SWISSW!$I:$I,WINS_NO_MIRROR!AB$1,SWISSW!$J:$J,WINS_NO_MIRROR!$A42,SWISSW!$F:$F,"Lost")))*IF(ROW()=COLUMN(),0,1)</f>
        <v>0</v>
      </c>
      <c r="AC42" s="11">
        <f ca="1">((COUNTIFS(SWISSW!$I:$I,WINS_NO_MIRROR!$A42,SWISSW!$J:$J,WINS_NO_MIRROR!AC$1,SWISSW!$F:$F,"Won")+COUNTIFS(SWISSW!$I:$I,WINS_NO_MIRROR!AC$1,SWISSW!$J:$J,WINS_NO_MIRROR!$A42,SWISSW!$F:$F,"Lost")))*IF(ROW()=COLUMN(),0,1)</f>
        <v>0</v>
      </c>
      <c r="AD42" s="11">
        <f ca="1">((COUNTIFS(SWISSW!$I:$I,WINS_NO_MIRROR!$A42,SWISSW!$J:$J,WINS_NO_MIRROR!AD$1,SWISSW!$F:$F,"Won")+COUNTIFS(SWISSW!$I:$I,WINS_NO_MIRROR!AD$1,SWISSW!$J:$J,WINS_NO_MIRROR!$A42,SWISSW!$F:$F,"Lost")))*IF(ROW()=COLUMN(),0,1)</f>
        <v>0</v>
      </c>
      <c r="AE42" s="11">
        <f ca="1">((COUNTIFS(SWISSW!$I:$I,WINS_NO_MIRROR!$A42,SWISSW!$J:$J,WINS_NO_MIRROR!AE$1,SWISSW!$F:$F,"Won")+COUNTIFS(SWISSW!$I:$I,WINS_NO_MIRROR!AE$1,SWISSW!$J:$J,WINS_NO_MIRROR!$A42,SWISSW!$F:$F,"Lost")))*IF(ROW()=COLUMN(),0,1)</f>
        <v>0</v>
      </c>
      <c r="AF42" s="11">
        <f ca="1">((COUNTIFS(SWISSW!$I:$I,WINS_NO_MIRROR!$A42,SWISSW!$J:$J,WINS_NO_MIRROR!AF$1,SWISSW!$F:$F,"Won")+COUNTIFS(SWISSW!$I:$I,WINS_NO_MIRROR!AF$1,SWISSW!$J:$J,WINS_NO_MIRROR!$A42,SWISSW!$F:$F,"Lost")))*IF(ROW()=COLUMN(),0,1)</f>
        <v>0</v>
      </c>
      <c r="AG42" s="11">
        <f ca="1">((COUNTIFS(SWISSW!$I:$I,WINS_NO_MIRROR!$A42,SWISSW!$J:$J,WINS_NO_MIRROR!AG$1,SWISSW!$F:$F,"Won")+COUNTIFS(SWISSW!$I:$I,WINS_NO_MIRROR!AG$1,SWISSW!$J:$J,WINS_NO_MIRROR!$A42,SWISSW!$F:$F,"Lost")))*IF(ROW()=COLUMN(),0,1)</f>
        <v>0</v>
      </c>
      <c r="AH42" s="11">
        <f ca="1">((COUNTIFS(SWISSW!$I:$I,WINS_NO_MIRROR!$A42,SWISSW!$J:$J,WINS_NO_MIRROR!AH$1,SWISSW!$F:$F,"Won")+COUNTIFS(SWISSW!$I:$I,WINS_NO_MIRROR!AH$1,SWISSW!$J:$J,WINS_NO_MIRROR!$A42,SWISSW!$F:$F,"Lost")))*IF(ROW()=COLUMN(),0,1)</f>
        <v>0</v>
      </c>
      <c r="AI42" s="11">
        <f ca="1">((COUNTIFS(SWISSW!$I:$I,WINS_NO_MIRROR!$A42,SWISSW!$J:$J,WINS_NO_MIRROR!AI$1,SWISSW!$F:$F,"Won")+COUNTIFS(SWISSW!$I:$I,WINS_NO_MIRROR!AI$1,SWISSW!$J:$J,WINS_NO_MIRROR!$A42,SWISSW!$F:$F,"Lost")))*IF(ROW()=COLUMN(),0,1)</f>
        <v>0</v>
      </c>
      <c r="AJ42" s="11">
        <f ca="1">((COUNTIFS(SWISSW!$I:$I,WINS_NO_MIRROR!$A42,SWISSW!$J:$J,WINS_NO_MIRROR!AJ$1,SWISSW!$F:$F,"Won")+COUNTIFS(SWISSW!$I:$I,WINS_NO_MIRROR!AJ$1,SWISSW!$J:$J,WINS_NO_MIRROR!$A42,SWISSW!$F:$F,"Lost")))*IF(ROW()=COLUMN(),0,1)</f>
        <v>0</v>
      </c>
      <c r="AK42" s="11">
        <f ca="1">((COUNTIFS(SWISSW!$I:$I,WINS_NO_MIRROR!$A42,SWISSW!$J:$J,WINS_NO_MIRROR!AK$1,SWISSW!$F:$F,"Won")+COUNTIFS(SWISSW!$I:$I,WINS_NO_MIRROR!AK$1,SWISSW!$J:$J,WINS_NO_MIRROR!$A42,SWISSW!$F:$F,"Lost")))*IF(ROW()=COLUMN(),0,1)</f>
        <v>0</v>
      </c>
      <c r="AL42" s="11">
        <f ca="1">((COUNTIFS(SWISSW!$I:$I,WINS_NO_MIRROR!$A42,SWISSW!$J:$J,WINS_NO_MIRROR!AL$1,SWISSW!$F:$F,"Won")+COUNTIFS(SWISSW!$I:$I,WINS_NO_MIRROR!AL$1,SWISSW!$J:$J,WINS_NO_MIRROR!$A42,SWISSW!$F:$F,"Lost")))*IF(ROW()=COLUMN(),0,1)</f>
        <v>0</v>
      </c>
      <c r="AM42" s="11">
        <f ca="1">((COUNTIFS(SWISSW!$I:$I,WINS_NO_MIRROR!$A42,SWISSW!$J:$J,WINS_NO_MIRROR!AM$1,SWISSW!$F:$F,"Won")+COUNTIFS(SWISSW!$I:$I,WINS_NO_MIRROR!AM$1,SWISSW!$J:$J,WINS_NO_MIRROR!$A42,SWISSW!$F:$F,"Lost")))*IF(ROW()=COLUMN(),0,1)</f>
        <v>0</v>
      </c>
      <c r="AN42" s="11">
        <f ca="1">((COUNTIFS(SWISSW!$I:$I,WINS_NO_MIRROR!$A42,SWISSW!$J:$J,WINS_NO_MIRROR!AN$1,SWISSW!$F:$F,"Won")+COUNTIFS(SWISSW!$I:$I,WINS_NO_MIRROR!AN$1,SWISSW!$J:$J,WINS_NO_MIRROR!$A42,SWISSW!$F:$F,"Lost")))*IF(ROW()=COLUMN(),0,1)</f>
        <v>0</v>
      </c>
      <c r="AO42" s="11">
        <f ca="1">((COUNTIFS(SWISSW!$I:$I,WINS_NO_MIRROR!$A42,SWISSW!$J:$J,WINS_NO_MIRROR!AO$1,SWISSW!$F:$F,"Won")+COUNTIFS(SWISSW!$I:$I,WINS_NO_MIRROR!AO$1,SWISSW!$J:$J,WINS_NO_MIRROR!$A42,SWISSW!$F:$F,"Lost")))*IF(ROW()=COLUMN(),0,1)</f>
        <v>0</v>
      </c>
      <c r="AP42" s="11">
        <f ca="1">((COUNTIFS(SWISSW!$I:$I,WINS_NO_MIRROR!$A42,SWISSW!$J:$J,WINS_NO_MIRROR!AP$1,SWISSW!$F:$F,"Won")+COUNTIFS(SWISSW!$I:$I,WINS_NO_MIRROR!AP$1,SWISSW!$J:$J,WINS_NO_MIRROR!$A42,SWISSW!$F:$F,"Lost")))*IF(ROW()=COLUMN(),0,1)</f>
        <v>0</v>
      </c>
      <c r="AQ42" s="11">
        <f ca="1">((COUNTIFS(SWISSW!$I:$I,WINS_NO_MIRROR!$A42,SWISSW!$J:$J,WINS_NO_MIRROR!AQ$1,SWISSW!$F:$F,"Won")+COUNTIFS(SWISSW!$I:$I,WINS_NO_MIRROR!AQ$1,SWISSW!$J:$J,WINS_NO_MIRROR!$A42,SWISSW!$F:$F,"Lost")))*IF(ROW()=COLUMN(),0,1)</f>
        <v>0</v>
      </c>
      <c r="AR42" s="11">
        <f ca="1">((COUNTIFS(SWISSW!$I:$I,WINS_NO_MIRROR!$A42,SWISSW!$J:$J,WINS_NO_MIRROR!AR$1,SWISSW!$F:$F,"Won")+COUNTIFS(SWISSW!$I:$I,WINS_NO_MIRROR!AR$1,SWISSW!$J:$J,WINS_NO_MIRROR!$A42,SWISSW!$F:$F,"Lost")))*IF(ROW()=COLUMN(),0,1)</f>
        <v>0</v>
      </c>
      <c r="AS42" s="11">
        <f ca="1">((COUNTIFS(SWISSW!$I:$I,WINS_NO_MIRROR!$A42,SWISSW!$J:$J,WINS_NO_MIRROR!AS$1,SWISSW!$F:$F,"Won")+COUNTIFS(SWISSW!$I:$I,WINS_NO_MIRROR!AS$1,SWISSW!$J:$J,WINS_NO_MIRROR!$A42,SWISSW!$F:$F,"Lost")))*IF(ROW()=COLUMN(),0,1)</f>
        <v>0</v>
      </c>
      <c r="AT42" s="11">
        <f ca="1">((COUNTIFS(SWISSW!$I:$I,WINS_NO_MIRROR!$A42,SWISSW!$J:$J,WINS_NO_MIRROR!AT$1,SWISSW!$F:$F,"Won")+COUNTIFS(SWISSW!$I:$I,WINS_NO_MIRROR!AT$1,SWISSW!$J:$J,WINS_NO_MIRROR!$A42,SWISSW!$F:$F,"Lost")))*IF(ROW()=COLUMN(),0,1)</f>
        <v>0</v>
      </c>
      <c r="AU42" s="11">
        <f ca="1">((COUNTIFS(SWISSW!$I:$I,WINS_NO_MIRROR!$A42,SWISSW!$J:$J,WINS_NO_MIRROR!AU$1,SWISSW!$F:$F,"Won")+COUNTIFS(SWISSW!$I:$I,WINS_NO_MIRROR!AU$1,SWISSW!$J:$J,WINS_NO_MIRROR!$A42,SWISSW!$F:$F,"Lost")))*IF(ROW()=COLUMN(),0,1)</f>
        <v>0</v>
      </c>
      <c r="AV42" s="11">
        <f ca="1">((COUNTIFS(SWISSW!$I:$I,WINS_NO_MIRROR!$A42,SWISSW!$J:$J,WINS_NO_MIRROR!AV$1,SWISSW!$F:$F,"Won")+COUNTIFS(SWISSW!$I:$I,WINS_NO_MIRROR!AV$1,SWISSW!$J:$J,WINS_NO_MIRROR!$A42,SWISSW!$F:$F,"Lost")))*IF(ROW()=COLUMN(),0,1)</f>
        <v>0</v>
      </c>
      <c r="AW42" s="11">
        <f ca="1">((COUNTIFS(SWISSW!$I:$I,WINS_NO_MIRROR!$A42,SWISSW!$J:$J,WINS_NO_MIRROR!AW$1,SWISSW!$F:$F,"Won")+COUNTIFS(SWISSW!$I:$I,WINS_NO_MIRROR!AW$1,SWISSW!$J:$J,WINS_NO_MIRROR!$A42,SWISSW!$F:$F,"Lost")))*IF(ROW()=COLUMN(),0,1)</f>
        <v>0</v>
      </c>
      <c r="AX42" s="11">
        <f ca="1">((COUNTIFS(SWISSW!$I:$I,WINS_NO_MIRROR!$A42,SWISSW!$J:$J,WINS_NO_MIRROR!AX$1,SWISSW!$F:$F,"Won")+COUNTIFS(SWISSW!$I:$I,WINS_NO_MIRROR!AX$1,SWISSW!$J:$J,WINS_NO_MIRROR!$A42,SWISSW!$F:$F,"Lost")))*IF(ROW()=COLUMN(),0,1)</f>
        <v>0</v>
      </c>
      <c r="AY42" s="11">
        <f ca="1">((COUNTIFS(SWISSW!$I:$I,WINS_NO_MIRROR!$A42,SWISSW!$J:$J,WINS_NO_MIRROR!AY$1,SWISSW!$F:$F,"Won")+COUNTIFS(SWISSW!$I:$I,WINS_NO_MIRROR!AY$1,SWISSW!$J:$J,WINS_NO_MIRROR!$A42,SWISSW!$F:$F,"Lost")))*IF(ROW()=COLUMN(),0,1)</f>
        <v>0</v>
      </c>
      <c r="AZ42" s="11">
        <f ca="1">((COUNTIFS(SWISSW!$I:$I,WINS_NO_MIRROR!$A42,SWISSW!$J:$J,WINS_NO_MIRROR!AZ$1,SWISSW!$F:$F,"Won")+COUNTIFS(SWISSW!$I:$I,WINS_NO_MIRROR!AZ$1,SWISSW!$J:$J,WINS_NO_MIRROR!$A42,SWISSW!$F:$F,"Lost")))*IF(ROW()=COLUMN(),0,1)</f>
        <v>0</v>
      </c>
      <c r="BA42" s="11">
        <f ca="1">((COUNTIFS(SWISSW!$I:$I,WINS_NO_MIRROR!$A42,SWISSW!$J:$J,WINS_NO_MIRROR!BA$1,SWISSW!$F:$F,"Won")+COUNTIFS(SWISSW!$I:$I,WINS_NO_MIRROR!BA$1,SWISSW!$J:$J,WINS_NO_MIRROR!$A42,SWISSW!$F:$F,"Lost")))*IF(ROW()=COLUMN(),0,1)</f>
        <v>0</v>
      </c>
      <c r="BB42" s="11">
        <f ca="1">((COUNTIFS(SWISSW!$I:$I,WINS_NO_MIRROR!$A42,SWISSW!$J:$J,WINS_NO_MIRROR!BB$1,SWISSW!$F:$F,"Won")+COUNTIFS(SWISSW!$I:$I,WINS_NO_MIRROR!BB$1,SWISSW!$J:$J,WINS_NO_MIRROR!$A42,SWISSW!$F:$F,"Lost")))*IF(ROW()=COLUMN(),0,1)</f>
        <v>0</v>
      </c>
      <c r="BC42" s="11">
        <f ca="1">((COUNTIFS(SWISSW!$I:$I,WINS_NO_MIRROR!$A42,SWISSW!$J:$J,WINS_NO_MIRROR!BC$1,SWISSW!$F:$F,"Won")+COUNTIFS(SWISSW!$I:$I,WINS_NO_MIRROR!BC$1,SWISSW!$J:$J,WINS_NO_MIRROR!$A42,SWISSW!$F:$F,"Lost")))*IF(ROW()=COLUMN(),0,1)</f>
        <v>0</v>
      </c>
      <c r="BD42" s="11">
        <f ca="1">((COUNTIFS(SWISSW!$I:$I,WINS_NO_MIRROR!$A42,SWISSW!$J:$J,WINS_NO_MIRROR!BD$1,SWISSW!$F:$F,"Won")+COUNTIFS(SWISSW!$I:$I,WINS_NO_MIRROR!BD$1,SWISSW!$J:$J,WINS_NO_MIRROR!$A42,SWISSW!$F:$F,"Lost")))*IF(ROW()=COLUMN(),0,1)</f>
        <v>0</v>
      </c>
      <c r="BE42" s="11">
        <f ca="1">((COUNTIFS(SWISSW!$I:$I,WINS_NO_MIRROR!$A42,SWISSW!$J:$J,WINS_NO_MIRROR!BE$1,SWISSW!$F:$F,"Won")+COUNTIFS(SWISSW!$I:$I,WINS_NO_MIRROR!BE$1,SWISSW!$J:$J,WINS_NO_MIRROR!$A42,SWISSW!$F:$F,"Lost")))*IF(ROW()=COLUMN(),0,1)</f>
        <v>0</v>
      </c>
      <c r="BF42" s="11">
        <f ca="1">((COUNTIFS(SWISSW!$I:$I,WINS_NO_MIRROR!$A42,SWISSW!$J:$J,WINS_NO_MIRROR!BF$1,SWISSW!$F:$F,"Won")+COUNTIFS(SWISSW!$I:$I,WINS_NO_MIRROR!BF$1,SWISSW!$J:$J,WINS_NO_MIRROR!$A42,SWISSW!$F:$F,"Lost")))*IF(ROW()=COLUMN(),0,1)</f>
        <v>0</v>
      </c>
      <c r="BG42" s="11">
        <f ca="1">((COUNTIFS(SWISSW!$I:$I,WINS_NO_MIRROR!$A42,SWISSW!$J:$J,WINS_NO_MIRROR!BG$1,SWISSW!$F:$F,"Won")+COUNTIFS(SWISSW!$I:$I,WINS_NO_MIRROR!BG$1,SWISSW!$J:$J,WINS_NO_MIRROR!$A42,SWISSW!$F:$F,"Lost")))*IF(ROW()=COLUMN(),0,1)</f>
        <v>0</v>
      </c>
      <c r="BH42" s="11">
        <f ca="1">((COUNTIFS(SWISSW!$I:$I,WINS_NO_MIRROR!$A42,SWISSW!$J:$J,WINS_NO_MIRROR!BH$1,SWISSW!$F:$F,"Won")+COUNTIFS(SWISSW!$I:$I,WINS_NO_MIRROR!BH$1,SWISSW!$J:$J,WINS_NO_MIRROR!$A42,SWISSW!$F:$F,"Lost")))*IF(ROW()=COLUMN(),0,1)</f>
        <v>0</v>
      </c>
      <c r="BI42" s="11">
        <f ca="1">((COUNTIFS(SWISSW!$I:$I,WINS_NO_MIRROR!$A42,SWISSW!$J:$J,WINS_NO_MIRROR!BI$1,SWISSW!$F:$F,"Won")+COUNTIFS(SWISSW!$I:$I,WINS_NO_MIRROR!BI$1,SWISSW!$J:$J,WINS_NO_MIRROR!$A42,SWISSW!$F:$F,"Lost")))*IF(ROW()=COLUMN(),0,1)</f>
        <v>0</v>
      </c>
      <c r="BJ42" s="11">
        <f ca="1">((COUNTIFS(SWISSW!$I:$I,WINS_NO_MIRROR!$A42,SWISSW!$J:$J,WINS_NO_MIRROR!BJ$1,SWISSW!$F:$F,"Won")+COUNTIFS(SWISSW!$I:$I,WINS_NO_MIRROR!BJ$1,SWISSW!$J:$J,WINS_NO_MIRROR!$A42,SWISSW!$F:$F,"Lost")))*IF(ROW()=COLUMN(),0,1)</f>
        <v>0</v>
      </c>
      <c r="BK42" s="11">
        <f ca="1">((COUNTIFS(SWISSW!$I:$I,WINS_NO_MIRROR!$A42,SWISSW!$J:$J,WINS_NO_MIRROR!BK$1,SWISSW!$F:$F,"Won")+COUNTIFS(SWISSW!$I:$I,WINS_NO_MIRROR!BK$1,SWISSW!$J:$J,WINS_NO_MIRROR!$A42,SWISSW!$F:$F,"Lost")))*IF(ROW()=COLUMN(),0,1)</f>
        <v>0</v>
      </c>
      <c r="BL42" s="11">
        <f ca="1">((COUNTIFS(SWISSW!$I:$I,WINS_NO_MIRROR!$A42,SWISSW!$J:$J,WINS_NO_MIRROR!BL$1,SWISSW!$F:$F,"Won")+COUNTIFS(SWISSW!$I:$I,WINS_NO_MIRROR!BL$1,SWISSW!$J:$J,WINS_NO_MIRROR!$A42,SWISSW!$F:$F,"Lost")))*IF(ROW()=COLUMN(),0,1)</f>
        <v>0</v>
      </c>
    </row>
    <row r="43" spans="1:64" ht="55" customHeight="1" x14ac:dyDescent="0.3">
      <c r="A43" s="3" t="str">
        <f ca="1">MATCHUP!A43</f>
        <v>Dimir Control</v>
      </c>
      <c r="B43" s="11">
        <f ca="1">((COUNTIFS(SWISSW!$I:$I,WINS_NO_MIRROR!$A43,SWISSW!$J:$J,WINS_NO_MIRROR!B$1,SWISSW!$F:$F,"Won")+COUNTIFS(SWISSW!$I:$I,WINS_NO_MIRROR!B$1,SWISSW!$J:$J,WINS_NO_MIRROR!$A43,SWISSW!$F:$F,"Lost")))*IF(ROW()=COLUMN(),0,1)</f>
        <v>0</v>
      </c>
      <c r="C43" s="11">
        <f ca="1">((COUNTIFS(SWISSW!$I:$I,WINS_NO_MIRROR!$A43,SWISSW!$J:$J,WINS_NO_MIRROR!C$1,SWISSW!$F:$F,"Won")+COUNTIFS(SWISSW!$I:$I,WINS_NO_MIRROR!C$1,SWISSW!$J:$J,WINS_NO_MIRROR!$A43,SWISSW!$F:$F,"Lost")))*IF(ROW()=COLUMN(),0,1)</f>
        <v>0</v>
      </c>
      <c r="D43" s="11">
        <f ca="1">((COUNTIFS(SWISSW!$I:$I,WINS_NO_MIRROR!$A43,SWISSW!$J:$J,WINS_NO_MIRROR!D$1,SWISSW!$F:$F,"Won")+COUNTIFS(SWISSW!$I:$I,WINS_NO_MIRROR!D$1,SWISSW!$J:$J,WINS_NO_MIRROR!$A43,SWISSW!$F:$F,"Lost")))*IF(ROW()=COLUMN(),0,1)</f>
        <v>2</v>
      </c>
      <c r="E43" s="11">
        <f ca="1">((COUNTIFS(SWISSW!$I:$I,WINS_NO_MIRROR!$A43,SWISSW!$J:$J,WINS_NO_MIRROR!E$1,SWISSW!$F:$F,"Won")+COUNTIFS(SWISSW!$I:$I,WINS_NO_MIRROR!E$1,SWISSW!$J:$J,WINS_NO_MIRROR!$A43,SWISSW!$F:$F,"Lost")))*IF(ROW()=COLUMN(),0,1)</f>
        <v>1</v>
      </c>
      <c r="F43" s="11">
        <f ca="1">((COUNTIFS(SWISSW!$I:$I,WINS_NO_MIRROR!$A43,SWISSW!$J:$J,WINS_NO_MIRROR!F$1,SWISSW!$F:$F,"Won")+COUNTIFS(SWISSW!$I:$I,WINS_NO_MIRROR!F$1,SWISSW!$J:$J,WINS_NO_MIRROR!$A43,SWISSW!$F:$F,"Lost")))*IF(ROW()=COLUMN(),0,1)</f>
        <v>0</v>
      </c>
      <c r="G43" s="11">
        <f ca="1">((COUNTIFS(SWISSW!$I:$I,WINS_NO_MIRROR!$A43,SWISSW!$J:$J,WINS_NO_MIRROR!G$1,SWISSW!$F:$F,"Won")+COUNTIFS(SWISSW!$I:$I,WINS_NO_MIRROR!G$1,SWISSW!$J:$J,WINS_NO_MIRROR!$A43,SWISSW!$F:$F,"Lost")))*IF(ROW()=COLUMN(),0,1)</f>
        <v>1</v>
      </c>
      <c r="H43" s="11">
        <f ca="1">((COUNTIFS(SWISSW!$I:$I,WINS_NO_MIRROR!$A43,SWISSW!$J:$J,WINS_NO_MIRROR!H$1,SWISSW!$F:$F,"Won")+COUNTIFS(SWISSW!$I:$I,WINS_NO_MIRROR!H$1,SWISSW!$J:$J,WINS_NO_MIRROR!$A43,SWISSW!$F:$F,"Lost")))*IF(ROW()=COLUMN(),0,1)</f>
        <v>0</v>
      </c>
      <c r="I43" s="11">
        <f ca="1">((COUNTIFS(SWISSW!$I:$I,WINS_NO_MIRROR!$A43,SWISSW!$J:$J,WINS_NO_MIRROR!I$1,SWISSW!$F:$F,"Won")+COUNTIFS(SWISSW!$I:$I,WINS_NO_MIRROR!I$1,SWISSW!$J:$J,WINS_NO_MIRROR!$A43,SWISSW!$F:$F,"Lost")))*IF(ROW()=COLUMN(),0,1)</f>
        <v>0</v>
      </c>
      <c r="J43" s="11">
        <f ca="1">((COUNTIFS(SWISSW!$I:$I,WINS_NO_MIRROR!$A43,SWISSW!$J:$J,WINS_NO_MIRROR!J$1,SWISSW!$F:$F,"Won")+COUNTIFS(SWISSW!$I:$I,WINS_NO_MIRROR!J$1,SWISSW!$J:$J,WINS_NO_MIRROR!$A43,SWISSW!$F:$F,"Lost")))*IF(ROW()=COLUMN(),0,1)</f>
        <v>0</v>
      </c>
      <c r="K43" s="11">
        <f ca="1">((COUNTIFS(SWISSW!$I:$I,WINS_NO_MIRROR!$A43,SWISSW!$J:$J,WINS_NO_MIRROR!K$1,SWISSW!$F:$F,"Won")+COUNTIFS(SWISSW!$I:$I,WINS_NO_MIRROR!K$1,SWISSW!$J:$J,WINS_NO_MIRROR!$A43,SWISSW!$F:$F,"Lost")))*IF(ROW()=COLUMN(),0,1)</f>
        <v>1</v>
      </c>
      <c r="L43" s="11">
        <f ca="1">((COUNTIFS(SWISSW!$I:$I,WINS_NO_MIRROR!$A43,SWISSW!$J:$J,WINS_NO_MIRROR!L$1,SWISSW!$F:$F,"Won")+COUNTIFS(SWISSW!$I:$I,WINS_NO_MIRROR!L$1,SWISSW!$J:$J,WINS_NO_MIRROR!$A43,SWISSW!$F:$F,"Lost")))*IF(ROW()=COLUMN(),0,1)</f>
        <v>0</v>
      </c>
      <c r="M43" s="11">
        <f ca="1">((COUNTIFS(SWISSW!$I:$I,WINS_NO_MIRROR!$A43,SWISSW!$J:$J,WINS_NO_MIRROR!M$1,SWISSW!$F:$F,"Won")+COUNTIFS(SWISSW!$I:$I,WINS_NO_MIRROR!M$1,SWISSW!$J:$J,WINS_NO_MIRROR!$A43,SWISSW!$F:$F,"Lost")))*IF(ROW()=COLUMN(),0,1)</f>
        <v>1</v>
      </c>
      <c r="N43" s="11">
        <f ca="1">((COUNTIFS(SWISSW!$I:$I,WINS_NO_MIRROR!$A43,SWISSW!$J:$J,WINS_NO_MIRROR!N$1,SWISSW!$F:$F,"Won")+COUNTIFS(SWISSW!$I:$I,WINS_NO_MIRROR!N$1,SWISSW!$J:$J,WINS_NO_MIRROR!$A43,SWISSW!$F:$F,"Lost")))*IF(ROW()=COLUMN(),0,1)</f>
        <v>0</v>
      </c>
      <c r="O43" s="11">
        <f ca="1">((COUNTIFS(SWISSW!$I:$I,WINS_NO_MIRROR!$A43,SWISSW!$J:$J,WINS_NO_MIRROR!O$1,SWISSW!$F:$F,"Won")+COUNTIFS(SWISSW!$I:$I,WINS_NO_MIRROR!O$1,SWISSW!$J:$J,WINS_NO_MIRROR!$A43,SWISSW!$F:$F,"Lost")))*IF(ROW()=COLUMN(),0,1)</f>
        <v>0</v>
      </c>
      <c r="P43" s="11">
        <f ca="1">((COUNTIFS(SWISSW!$I:$I,WINS_NO_MIRROR!$A43,SWISSW!$J:$J,WINS_NO_MIRROR!P$1,SWISSW!$F:$F,"Won")+COUNTIFS(SWISSW!$I:$I,WINS_NO_MIRROR!P$1,SWISSW!$J:$J,WINS_NO_MIRROR!$A43,SWISSW!$F:$F,"Lost")))*IF(ROW()=COLUMN(),0,1)</f>
        <v>0</v>
      </c>
      <c r="Q43" s="11">
        <f ca="1">((COUNTIFS(SWISSW!$I:$I,WINS_NO_MIRROR!$A43,SWISSW!$J:$J,WINS_NO_MIRROR!Q$1,SWISSW!$F:$F,"Won")+COUNTIFS(SWISSW!$I:$I,WINS_NO_MIRROR!Q$1,SWISSW!$J:$J,WINS_NO_MIRROR!$A43,SWISSW!$F:$F,"Lost")))*IF(ROW()=COLUMN(),0,1)</f>
        <v>0</v>
      </c>
      <c r="R43" s="11">
        <f ca="1">((COUNTIFS(SWISSW!$I:$I,WINS_NO_MIRROR!$A43,SWISSW!$J:$J,WINS_NO_MIRROR!R$1,SWISSW!$F:$F,"Won")+COUNTIFS(SWISSW!$I:$I,WINS_NO_MIRROR!R$1,SWISSW!$J:$J,WINS_NO_MIRROR!$A43,SWISSW!$F:$F,"Lost")))*IF(ROW()=COLUMN(),0,1)</f>
        <v>0</v>
      </c>
      <c r="S43" s="11">
        <f ca="1">((COUNTIFS(SWISSW!$I:$I,WINS_NO_MIRROR!$A43,SWISSW!$J:$J,WINS_NO_MIRROR!S$1,SWISSW!$F:$F,"Won")+COUNTIFS(SWISSW!$I:$I,WINS_NO_MIRROR!S$1,SWISSW!$J:$J,WINS_NO_MIRROR!$A43,SWISSW!$F:$F,"Lost")))*IF(ROW()=COLUMN(),0,1)</f>
        <v>0</v>
      </c>
      <c r="T43" s="11">
        <f ca="1">((COUNTIFS(SWISSW!$I:$I,WINS_NO_MIRROR!$A43,SWISSW!$J:$J,WINS_NO_MIRROR!T$1,SWISSW!$F:$F,"Won")+COUNTIFS(SWISSW!$I:$I,WINS_NO_MIRROR!T$1,SWISSW!$J:$J,WINS_NO_MIRROR!$A43,SWISSW!$F:$F,"Lost")))*IF(ROW()=COLUMN(),0,1)</f>
        <v>0</v>
      </c>
      <c r="U43" s="11">
        <f ca="1">((COUNTIFS(SWISSW!$I:$I,WINS_NO_MIRROR!$A43,SWISSW!$J:$J,WINS_NO_MIRROR!U$1,SWISSW!$F:$F,"Won")+COUNTIFS(SWISSW!$I:$I,WINS_NO_MIRROR!U$1,SWISSW!$J:$J,WINS_NO_MIRROR!$A43,SWISSW!$F:$F,"Lost")))*IF(ROW()=COLUMN(),0,1)</f>
        <v>0</v>
      </c>
      <c r="V43" s="11">
        <f ca="1">((COUNTIFS(SWISSW!$I:$I,WINS_NO_MIRROR!$A43,SWISSW!$J:$J,WINS_NO_MIRROR!V$1,SWISSW!$F:$F,"Won")+COUNTIFS(SWISSW!$I:$I,WINS_NO_MIRROR!V$1,SWISSW!$J:$J,WINS_NO_MIRROR!$A43,SWISSW!$F:$F,"Lost")))*IF(ROW()=COLUMN(),0,1)</f>
        <v>1</v>
      </c>
      <c r="W43" s="11">
        <f ca="1">((COUNTIFS(SWISSW!$I:$I,WINS_NO_MIRROR!$A43,SWISSW!$J:$J,WINS_NO_MIRROR!W$1,SWISSW!$F:$F,"Won")+COUNTIFS(SWISSW!$I:$I,WINS_NO_MIRROR!W$1,SWISSW!$J:$J,WINS_NO_MIRROR!$A43,SWISSW!$F:$F,"Lost")))*IF(ROW()=COLUMN(),0,1)</f>
        <v>0</v>
      </c>
      <c r="X43" s="11">
        <f ca="1">((COUNTIFS(SWISSW!$I:$I,WINS_NO_MIRROR!$A43,SWISSW!$J:$J,WINS_NO_MIRROR!X$1,SWISSW!$F:$F,"Won")+COUNTIFS(SWISSW!$I:$I,WINS_NO_MIRROR!X$1,SWISSW!$J:$J,WINS_NO_MIRROR!$A43,SWISSW!$F:$F,"Lost")))*IF(ROW()=COLUMN(),0,1)</f>
        <v>0</v>
      </c>
      <c r="Y43" s="11">
        <f ca="1">((COUNTIFS(SWISSW!$I:$I,WINS_NO_MIRROR!$A43,SWISSW!$J:$J,WINS_NO_MIRROR!Y$1,SWISSW!$F:$F,"Won")+COUNTIFS(SWISSW!$I:$I,WINS_NO_MIRROR!Y$1,SWISSW!$J:$J,WINS_NO_MIRROR!$A43,SWISSW!$F:$F,"Lost")))*IF(ROW()=COLUMN(),0,1)</f>
        <v>0</v>
      </c>
      <c r="Z43" s="11">
        <f ca="1">((COUNTIFS(SWISSW!$I:$I,WINS_NO_MIRROR!$A43,SWISSW!$J:$J,WINS_NO_MIRROR!Z$1,SWISSW!$F:$F,"Won")+COUNTIFS(SWISSW!$I:$I,WINS_NO_MIRROR!Z$1,SWISSW!$J:$J,WINS_NO_MIRROR!$A43,SWISSW!$F:$F,"Lost")))*IF(ROW()=COLUMN(),0,1)</f>
        <v>0</v>
      </c>
      <c r="AA43" s="11">
        <f ca="1">((COUNTIFS(SWISSW!$I:$I,WINS_NO_MIRROR!$A43,SWISSW!$J:$J,WINS_NO_MIRROR!AA$1,SWISSW!$F:$F,"Won")+COUNTIFS(SWISSW!$I:$I,WINS_NO_MIRROR!AA$1,SWISSW!$J:$J,WINS_NO_MIRROR!$A43,SWISSW!$F:$F,"Lost")))*IF(ROW()=COLUMN(),0,1)</f>
        <v>0</v>
      </c>
      <c r="AB43" s="11">
        <f ca="1">((COUNTIFS(SWISSW!$I:$I,WINS_NO_MIRROR!$A43,SWISSW!$J:$J,WINS_NO_MIRROR!AB$1,SWISSW!$F:$F,"Won")+COUNTIFS(SWISSW!$I:$I,WINS_NO_MIRROR!AB$1,SWISSW!$J:$J,WINS_NO_MIRROR!$A43,SWISSW!$F:$F,"Lost")))*IF(ROW()=COLUMN(),0,1)</f>
        <v>0</v>
      </c>
      <c r="AC43" s="11">
        <f ca="1">((COUNTIFS(SWISSW!$I:$I,WINS_NO_MIRROR!$A43,SWISSW!$J:$J,WINS_NO_MIRROR!AC$1,SWISSW!$F:$F,"Won")+COUNTIFS(SWISSW!$I:$I,WINS_NO_MIRROR!AC$1,SWISSW!$J:$J,WINS_NO_MIRROR!$A43,SWISSW!$F:$F,"Lost")))*IF(ROW()=COLUMN(),0,1)</f>
        <v>0</v>
      </c>
      <c r="AD43" s="11">
        <f ca="1">((COUNTIFS(SWISSW!$I:$I,WINS_NO_MIRROR!$A43,SWISSW!$J:$J,WINS_NO_MIRROR!AD$1,SWISSW!$F:$F,"Won")+COUNTIFS(SWISSW!$I:$I,WINS_NO_MIRROR!AD$1,SWISSW!$J:$J,WINS_NO_MIRROR!$A43,SWISSW!$F:$F,"Lost")))*IF(ROW()=COLUMN(),0,1)</f>
        <v>0</v>
      </c>
      <c r="AE43" s="11">
        <f ca="1">((COUNTIFS(SWISSW!$I:$I,WINS_NO_MIRROR!$A43,SWISSW!$J:$J,WINS_NO_MIRROR!AE$1,SWISSW!$F:$F,"Won")+COUNTIFS(SWISSW!$I:$I,WINS_NO_MIRROR!AE$1,SWISSW!$J:$J,WINS_NO_MIRROR!$A43,SWISSW!$F:$F,"Lost")))*IF(ROW()=COLUMN(),0,1)</f>
        <v>0</v>
      </c>
      <c r="AF43" s="11">
        <f ca="1">((COUNTIFS(SWISSW!$I:$I,WINS_NO_MIRROR!$A43,SWISSW!$J:$J,WINS_NO_MIRROR!AF$1,SWISSW!$F:$F,"Won")+COUNTIFS(SWISSW!$I:$I,WINS_NO_MIRROR!AF$1,SWISSW!$J:$J,WINS_NO_MIRROR!$A43,SWISSW!$F:$F,"Lost")))*IF(ROW()=COLUMN(),0,1)</f>
        <v>0</v>
      </c>
      <c r="AG43" s="11">
        <f ca="1">((COUNTIFS(SWISSW!$I:$I,WINS_NO_MIRROR!$A43,SWISSW!$J:$J,WINS_NO_MIRROR!AG$1,SWISSW!$F:$F,"Won")+COUNTIFS(SWISSW!$I:$I,WINS_NO_MIRROR!AG$1,SWISSW!$J:$J,WINS_NO_MIRROR!$A43,SWISSW!$F:$F,"Lost")))*IF(ROW()=COLUMN(),0,1)</f>
        <v>0</v>
      </c>
      <c r="AH43" s="11">
        <f ca="1">((COUNTIFS(SWISSW!$I:$I,WINS_NO_MIRROR!$A43,SWISSW!$J:$J,WINS_NO_MIRROR!AH$1,SWISSW!$F:$F,"Won")+COUNTIFS(SWISSW!$I:$I,WINS_NO_MIRROR!AH$1,SWISSW!$J:$J,WINS_NO_MIRROR!$A43,SWISSW!$F:$F,"Lost")))*IF(ROW()=COLUMN(),0,1)</f>
        <v>0</v>
      </c>
      <c r="AI43" s="11">
        <f ca="1">((COUNTIFS(SWISSW!$I:$I,WINS_NO_MIRROR!$A43,SWISSW!$J:$J,WINS_NO_MIRROR!AI$1,SWISSW!$F:$F,"Won")+COUNTIFS(SWISSW!$I:$I,WINS_NO_MIRROR!AI$1,SWISSW!$J:$J,WINS_NO_MIRROR!$A43,SWISSW!$F:$F,"Lost")))*IF(ROW()=COLUMN(),0,1)</f>
        <v>0</v>
      </c>
      <c r="AJ43" s="11">
        <f ca="1">((COUNTIFS(SWISSW!$I:$I,WINS_NO_MIRROR!$A43,SWISSW!$J:$J,WINS_NO_MIRROR!AJ$1,SWISSW!$F:$F,"Won")+COUNTIFS(SWISSW!$I:$I,WINS_NO_MIRROR!AJ$1,SWISSW!$J:$J,WINS_NO_MIRROR!$A43,SWISSW!$F:$F,"Lost")))*IF(ROW()=COLUMN(),0,1)</f>
        <v>0</v>
      </c>
      <c r="AK43" s="11">
        <f ca="1">((COUNTIFS(SWISSW!$I:$I,WINS_NO_MIRROR!$A43,SWISSW!$J:$J,WINS_NO_MIRROR!AK$1,SWISSW!$F:$F,"Won")+COUNTIFS(SWISSW!$I:$I,WINS_NO_MIRROR!AK$1,SWISSW!$J:$J,WINS_NO_MIRROR!$A43,SWISSW!$F:$F,"Lost")))*IF(ROW()=COLUMN(),0,1)</f>
        <v>0</v>
      </c>
      <c r="AL43" s="11">
        <f ca="1">((COUNTIFS(SWISSW!$I:$I,WINS_NO_MIRROR!$A43,SWISSW!$J:$J,WINS_NO_MIRROR!AL$1,SWISSW!$F:$F,"Won")+COUNTIFS(SWISSW!$I:$I,WINS_NO_MIRROR!AL$1,SWISSW!$J:$J,WINS_NO_MIRROR!$A43,SWISSW!$F:$F,"Lost")))*IF(ROW()=COLUMN(),0,1)</f>
        <v>0</v>
      </c>
      <c r="AM43" s="11">
        <f ca="1">((COUNTIFS(SWISSW!$I:$I,WINS_NO_MIRROR!$A43,SWISSW!$J:$J,WINS_NO_MIRROR!AM$1,SWISSW!$F:$F,"Won")+COUNTIFS(SWISSW!$I:$I,WINS_NO_MIRROR!AM$1,SWISSW!$J:$J,WINS_NO_MIRROR!$A43,SWISSW!$F:$F,"Lost")))*IF(ROW()=COLUMN(),0,1)</f>
        <v>0</v>
      </c>
      <c r="AN43" s="11">
        <f ca="1">((COUNTIFS(SWISSW!$I:$I,WINS_NO_MIRROR!$A43,SWISSW!$J:$J,WINS_NO_MIRROR!AN$1,SWISSW!$F:$F,"Won")+COUNTIFS(SWISSW!$I:$I,WINS_NO_MIRROR!AN$1,SWISSW!$J:$J,WINS_NO_MIRROR!$A43,SWISSW!$F:$F,"Lost")))*IF(ROW()=COLUMN(),0,1)</f>
        <v>1</v>
      </c>
      <c r="AO43" s="11">
        <f ca="1">((COUNTIFS(SWISSW!$I:$I,WINS_NO_MIRROR!$A43,SWISSW!$J:$J,WINS_NO_MIRROR!AO$1,SWISSW!$F:$F,"Won")+COUNTIFS(SWISSW!$I:$I,WINS_NO_MIRROR!AO$1,SWISSW!$J:$J,WINS_NO_MIRROR!$A43,SWISSW!$F:$F,"Lost")))*IF(ROW()=COLUMN(),0,1)</f>
        <v>0</v>
      </c>
      <c r="AP43" s="11">
        <f ca="1">((COUNTIFS(SWISSW!$I:$I,WINS_NO_MIRROR!$A43,SWISSW!$J:$J,WINS_NO_MIRROR!AP$1,SWISSW!$F:$F,"Won")+COUNTIFS(SWISSW!$I:$I,WINS_NO_MIRROR!AP$1,SWISSW!$J:$J,WINS_NO_MIRROR!$A43,SWISSW!$F:$F,"Lost")))*IF(ROW()=COLUMN(),0,1)</f>
        <v>0</v>
      </c>
      <c r="AQ43" s="11">
        <f ca="1">((COUNTIFS(SWISSW!$I:$I,WINS_NO_MIRROR!$A43,SWISSW!$J:$J,WINS_NO_MIRROR!AQ$1,SWISSW!$F:$F,"Won")+COUNTIFS(SWISSW!$I:$I,WINS_NO_MIRROR!AQ$1,SWISSW!$J:$J,WINS_NO_MIRROR!$A43,SWISSW!$F:$F,"Lost")))*IF(ROW()=COLUMN(),0,1)</f>
        <v>0</v>
      </c>
      <c r="AR43" s="11">
        <f ca="1">((COUNTIFS(SWISSW!$I:$I,WINS_NO_MIRROR!$A43,SWISSW!$J:$J,WINS_NO_MIRROR!AR$1,SWISSW!$F:$F,"Won")+COUNTIFS(SWISSW!$I:$I,WINS_NO_MIRROR!AR$1,SWISSW!$J:$J,WINS_NO_MIRROR!$A43,SWISSW!$F:$F,"Lost")))*IF(ROW()=COLUMN(),0,1)</f>
        <v>0</v>
      </c>
      <c r="AS43" s="11">
        <f ca="1">((COUNTIFS(SWISSW!$I:$I,WINS_NO_MIRROR!$A43,SWISSW!$J:$J,WINS_NO_MIRROR!AS$1,SWISSW!$F:$F,"Won")+COUNTIFS(SWISSW!$I:$I,WINS_NO_MIRROR!AS$1,SWISSW!$J:$J,WINS_NO_MIRROR!$A43,SWISSW!$F:$F,"Lost")))*IF(ROW()=COLUMN(),0,1)</f>
        <v>0</v>
      </c>
      <c r="AT43" s="11">
        <f ca="1">((COUNTIFS(SWISSW!$I:$I,WINS_NO_MIRROR!$A43,SWISSW!$J:$J,WINS_NO_MIRROR!AT$1,SWISSW!$F:$F,"Won")+COUNTIFS(SWISSW!$I:$I,WINS_NO_MIRROR!AT$1,SWISSW!$J:$J,WINS_NO_MIRROR!$A43,SWISSW!$F:$F,"Lost")))*IF(ROW()=COLUMN(),0,1)</f>
        <v>0</v>
      </c>
      <c r="AU43" s="11">
        <f ca="1">((COUNTIFS(SWISSW!$I:$I,WINS_NO_MIRROR!$A43,SWISSW!$J:$J,WINS_NO_MIRROR!AU$1,SWISSW!$F:$F,"Won")+COUNTIFS(SWISSW!$I:$I,WINS_NO_MIRROR!AU$1,SWISSW!$J:$J,WINS_NO_MIRROR!$A43,SWISSW!$F:$F,"Lost")))*IF(ROW()=COLUMN(),0,1)</f>
        <v>0</v>
      </c>
      <c r="AV43" s="11">
        <f ca="1">((COUNTIFS(SWISSW!$I:$I,WINS_NO_MIRROR!$A43,SWISSW!$J:$J,WINS_NO_MIRROR!AV$1,SWISSW!$F:$F,"Won")+COUNTIFS(SWISSW!$I:$I,WINS_NO_MIRROR!AV$1,SWISSW!$J:$J,WINS_NO_MIRROR!$A43,SWISSW!$F:$F,"Lost")))*IF(ROW()=COLUMN(),0,1)</f>
        <v>0</v>
      </c>
      <c r="AW43" s="11">
        <f ca="1">((COUNTIFS(SWISSW!$I:$I,WINS_NO_MIRROR!$A43,SWISSW!$J:$J,WINS_NO_MIRROR!AW$1,SWISSW!$F:$F,"Won")+COUNTIFS(SWISSW!$I:$I,WINS_NO_MIRROR!AW$1,SWISSW!$J:$J,WINS_NO_MIRROR!$A43,SWISSW!$F:$F,"Lost")))*IF(ROW()=COLUMN(),0,1)</f>
        <v>0</v>
      </c>
      <c r="AX43" s="11">
        <f ca="1">((COUNTIFS(SWISSW!$I:$I,WINS_NO_MIRROR!$A43,SWISSW!$J:$J,WINS_NO_MIRROR!AX$1,SWISSW!$F:$F,"Won")+COUNTIFS(SWISSW!$I:$I,WINS_NO_MIRROR!AX$1,SWISSW!$J:$J,WINS_NO_MIRROR!$A43,SWISSW!$F:$F,"Lost")))*IF(ROW()=COLUMN(),0,1)</f>
        <v>0</v>
      </c>
      <c r="AY43" s="11">
        <f ca="1">((COUNTIFS(SWISSW!$I:$I,WINS_NO_MIRROR!$A43,SWISSW!$J:$J,WINS_NO_MIRROR!AY$1,SWISSW!$F:$F,"Won")+COUNTIFS(SWISSW!$I:$I,WINS_NO_MIRROR!AY$1,SWISSW!$J:$J,WINS_NO_MIRROR!$A43,SWISSW!$F:$F,"Lost")))*IF(ROW()=COLUMN(),0,1)</f>
        <v>0</v>
      </c>
      <c r="AZ43" s="11">
        <f ca="1">((COUNTIFS(SWISSW!$I:$I,WINS_NO_MIRROR!$A43,SWISSW!$J:$J,WINS_NO_MIRROR!AZ$1,SWISSW!$F:$F,"Won")+COUNTIFS(SWISSW!$I:$I,WINS_NO_MIRROR!AZ$1,SWISSW!$J:$J,WINS_NO_MIRROR!$A43,SWISSW!$F:$F,"Lost")))*IF(ROW()=COLUMN(),0,1)</f>
        <v>0</v>
      </c>
      <c r="BA43" s="11">
        <f ca="1">((COUNTIFS(SWISSW!$I:$I,WINS_NO_MIRROR!$A43,SWISSW!$J:$J,WINS_NO_MIRROR!BA$1,SWISSW!$F:$F,"Won")+COUNTIFS(SWISSW!$I:$I,WINS_NO_MIRROR!BA$1,SWISSW!$J:$J,WINS_NO_MIRROR!$A43,SWISSW!$F:$F,"Lost")))*IF(ROW()=COLUMN(),0,1)</f>
        <v>0</v>
      </c>
      <c r="BB43" s="11">
        <f ca="1">((COUNTIFS(SWISSW!$I:$I,WINS_NO_MIRROR!$A43,SWISSW!$J:$J,WINS_NO_MIRROR!BB$1,SWISSW!$F:$F,"Won")+COUNTIFS(SWISSW!$I:$I,WINS_NO_MIRROR!BB$1,SWISSW!$J:$J,WINS_NO_MIRROR!$A43,SWISSW!$F:$F,"Lost")))*IF(ROW()=COLUMN(),0,1)</f>
        <v>0</v>
      </c>
      <c r="BC43" s="11">
        <f ca="1">((COUNTIFS(SWISSW!$I:$I,WINS_NO_MIRROR!$A43,SWISSW!$J:$J,WINS_NO_MIRROR!BC$1,SWISSW!$F:$F,"Won")+COUNTIFS(SWISSW!$I:$I,WINS_NO_MIRROR!BC$1,SWISSW!$J:$J,WINS_NO_MIRROR!$A43,SWISSW!$F:$F,"Lost")))*IF(ROW()=COLUMN(),0,1)</f>
        <v>0</v>
      </c>
      <c r="BD43" s="11">
        <f ca="1">((COUNTIFS(SWISSW!$I:$I,WINS_NO_MIRROR!$A43,SWISSW!$J:$J,WINS_NO_MIRROR!BD$1,SWISSW!$F:$F,"Won")+COUNTIFS(SWISSW!$I:$I,WINS_NO_MIRROR!BD$1,SWISSW!$J:$J,WINS_NO_MIRROR!$A43,SWISSW!$F:$F,"Lost")))*IF(ROW()=COLUMN(),0,1)</f>
        <v>0</v>
      </c>
      <c r="BE43" s="11">
        <f ca="1">((COUNTIFS(SWISSW!$I:$I,WINS_NO_MIRROR!$A43,SWISSW!$J:$J,WINS_NO_MIRROR!BE$1,SWISSW!$F:$F,"Won")+COUNTIFS(SWISSW!$I:$I,WINS_NO_MIRROR!BE$1,SWISSW!$J:$J,WINS_NO_MIRROR!$A43,SWISSW!$F:$F,"Lost")))*IF(ROW()=COLUMN(),0,1)</f>
        <v>0</v>
      </c>
      <c r="BF43" s="11">
        <f ca="1">((COUNTIFS(SWISSW!$I:$I,WINS_NO_MIRROR!$A43,SWISSW!$J:$J,WINS_NO_MIRROR!BF$1,SWISSW!$F:$F,"Won")+COUNTIFS(SWISSW!$I:$I,WINS_NO_MIRROR!BF$1,SWISSW!$J:$J,WINS_NO_MIRROR!$A43,SWISSW!$F:$F,"Lost")))*IF(ROW()=COLUMN(),0,1)</f>
        <v>0</v>
      </c>
      <c r="BG43" s="11">
        <f ca="1">((COUNTIFS(SWISSW!$I:$I,WINS_NO_MIRROR!$A43,SWISSW!$J:$J,WINS_NO_MIRROR!BG$1,SWISSW!$F:$F,"Won")+COUNTIFS(SWISSW!$I:$I,WINS_NO_MIRROR!BG$1,SWISSW!$J:$J,WINS_NO_MIRROR!$A43,SWISSW!$F:$F,"Lost")))*IF(ROW()=COLUMN(),0,1)</f>
        <v>0</v>
      </c>
      <c r="BH43" s="11">
        <f ca="1">((COUNTIFS(SWISSW!$I:$I,WINS_NO_MIRROR!$A43,SWISSW!$J:$J,WINS_NO_MIRROR!BH$1,SWISSW!$F:$F,"Won")+COUNTIFS(SWISSW!$I:$I,WINS_NO_MIRROR!BH$1,SWISSW!$J:$J,WINS_NO_MIRROR!$A43,SWISSW!$F:$F,"Lost")))*IF(ROW()=COLUMN(),0,1)</f>
        <v>0</v>
      </c>
      <c r="BI43" s="11">
        <f ca="1">((COUNTIFS(SWISSW!$I:$I,WINS_NO_MIRROR!$A43,SWISSW!$J:$J,WINS_NO_MIRROR!BI$1,SWISSW!$F:$F,"Won")+COUNTIFS(SWISSW!$I:$I,WINS_NO_MIRROR!BI$1,SWISSW!$J:$J,WINS_NO_MIRROR!$A43,SWISSW!$F:$F,"Lost")))*IF(ROW()=COLUMN(),0,1)</f>
        <v>0</v>
      </c>
      <c r="BJ43" s="11">
        <f ca="1">((COUNTIFS(SWISSW!$I:$I,WINS_NO_MIRROR!$A43,SWISSW!$J:$J,WINS_NO_MIRROR!BJ$1,SWISSW!$F:$F,"Won")+COUNTIFS(SWISSW!$I:$I,WINS_NO_MIRROR!BJ$1,SWISSW!$J:$J,WINS_NO_MIRROR!$A43,SWISSW!$F:$F,"Lost")))*IF(ROW()=COLUMN(),0,1)</f>
        <v>0</v>
      </c>
      <c r="BK43" s="11">
        <f ca="1">((COUNTIFS(SWISSW!$I:$I,WINS_NO_MIRROR!$A43,SWISSW!$J:$J,WINS_NO_MIRROR!BK$1,SWISSW!$F:$F,"Won")+COUNTIFS(SWISSW!$I:$I,WINS_NO_MIRROR!BK$1,SWISSW!$J:$J,WINS_NO_MIRROR!$A43,SWISSW!$F:$F,"Lost")))*IF(ROW()=COLUMN(),0,1)</f>
        <v>0</v>
      </c>
      <c r="BL43" s="11">
        <f ca="1">((COUNTIFS(SWISSW!$I:$I,WINS_NO_MIRROR!$A43,SWISSW!$J:$J,WINS_NO_MIRROR!BL$1,SWISSW!$F:$F,"Won")+COUNTIFS(SWISSW!$I:$I,WINS_NO_MIRROR!BL$1,SWISSW!$J:$J,WINS_NO_MIRROR!$A43,SWISSW!$F:$F,"Lost")))*IF(ROW()=COLUMN(),0,1)</f>
        <v>0</v>
      </c>
    </row>
    <row r="44" spans="1:64" ht="55" customHeight="1" x14ac:dyDescent="0.3">
      <c r="A44" s="3" t="str">
        <f ca="1">MATCHUP!A44</f>
        <v>Golgari Fog</v>
      </c>
      <c r="B44" s="11">
        <f ca="1">((COUNTIFS(SWISSW!$I:$I,WINS_NO_MIRROR!$A44,SWISSW!$J:$J,WINS_NO_MIRROR!B$1,SWISSW!$F:$F,"Won")+COUNTIFS(SWISSW!$I:$I,WINS_NO_MIRROR!B$1,SWISSW!$J:$J,WINS_NO_MIRROR!$A44,SWISSW!$F:$F,"Lost")))*IF(ROW()=COLUMN(),0,1)</f>
        <v>2</v>
      </c>
      <c r="C44" s="11">
        <f ca="1">((COUNTIFS(SWISSW!$I:$I,WINS_NO_MIRROR!$A44,SWISSW!$J:$J,WINS_NO_MIRROR!C$1,SWISSW!$F:$F,"Won")+COUNTIFS(SWISSW!$I:$I,WINS_NO_MIRROR!C$1,SWISSW!$J:$J,WINS_NO_MIRROR!$A44,SWISSW!$F:$F,"Lost")))*IF(ROW()=COLUMN(),0,1)</f>
        <v>0</v>
      </c>
      <c r="D44" s="11">
        <f ca="1">((COUNTIFS(SWISSW!$I:$I,WINS_NO_MIRROR!$A44,SWISSW!$J:$J,WINS_NO_MIRROR!D$1,SWISSW!$F:$F,"Won")+COUNTIFS(SWISSW!$I:$I,WINS_NO_MIRROR!D$1,SWISSW!$J:$J,WINS_NO_MIRROR!$A44,SWISSW!$F:$F,"Lost")))*IF(ROW()=COLUMN(),0,1)</f>
        <v>0</v>
      </c>
      <c r="E44" s="11">
        <f ca="1">((COUNTIFS(SWISSW!$I:$I,WINS_NO_MIRROR!$A44,SWISSW!$J:$J,WINS_NO_MIRROR!E$1,SWISSW!$F:$F,"Won")+COUNTIFS(SWISSW!$I:$I,WINS_NO_MIRROR!E$1,SWISSW!$J:$J,WINS_NO_MIRROR!$A44,SWISSW!$F:$F,"Lost")))*IF(ROW()=COLUMN(),0,1)</f>
        <v>0</v>
      </c>
      <c r="F44" s="11">
        <f ca="1">((COUNTIFS(SWISSW!$I:$I,WINS_NO_MIRROR!$A44,SWISSW!$J:$J,WINS_NO_MIRROR!F$1,SWISSW!$F:$F,"Won")+COUNTIFS(SWISSW!$I:$I,WINS_NO_MIRROR!F$1,SWISSW!$J:$J,WINS_NO_MIRROR!$A44,SWISSW!$F:$F,"Lost")))*IF(ROW()=COLUMN(),0,1)</f>
        <v>0</v>
      </c>
      <c r="G44" s="11">
        <f ca="1">((COUNTIFS(SWISSW!$I:$I,WINS_NO_MIRROR!$A44,SWISSW!$J:$J,WINS_NO_MIRROR!G$1,SWISSW!$F:$F,"Won")+COUNTIFS(SWISSW!$I:$I,WINS_NO_MIRROR!G$1,SWISSW!$J:$J,WINS_NO_MIRROR!$A44,SWISSW!$F:$F,"Lost")))*IF(ROW()=COLUMN(),0,1)</f>
        <v>0</v>
      </c>
      <c r="H44" s="11">
        <f ca="1">((COUNTIFS(SWISSW!$I:$I,WINS_NO_MIRROR!$A44,SWISSW!$J:$J,WINS_NO_MIRROR!H$1,SWISSW!$F:$F,"Won")+COUNTIFS(SWISSW!$I:$I,WINS_NO_MIRROR!H$1,SWISSW!$J:$J,WINS_NO_MIRROR!$A44,SWISSW!$F:$F,"Lost")))*IF(ROW()=COLUMN(),0,1)</f>
        <v>0</v>
      </c>
      <c r="I44" s="11">
        <f ca="1">((COUNTIFS(SWISSW!$I:$I,WINS_NO_MIRROR!$A44,SWISSW!$J:$J,WINS_NO_MIRROR!I$1,SWISSW!$F:$F,"Won")+COUNTIFS(SWISSW!$I:$I,WINS_NO_MIRROR!I$1,SWISSW!$J:$J,WINS_NO_MIRROR!$A44,SWISSW!$F:$F,"Lost")))*IF(ROW()=COLUMN(),0,1)</f>
        <v>0</v>
      </c>
      <c r="J44" s="11">
        <f ca="1">((COUNTIFS(SWISSW!$I:$I,WINS_NO_MIRROR!$A44,SWISSW!$J:$J,WINS_NO_MIRROR!J$1,SWISSW!$F:$F,"Won")+COUNTIFS(SWISSW!$I:$I,WINS_NO_MIRROR!J$1,SWISSW!$J:$J,WINS_NO_MIRROR!$A44,SWISSW!$F:$F,"Lost")))*IF(ROW()=COLUMN(),0,1)</f>
        <v>0</v>
      </c>
      <c r="K44" s="11">
        <f ca="1">((COUNTIFS(SWISSW!$I:$I,WINS_NO_MIRROR!$A44,SWISSW!$J:$J,WINS_NO_MIRROR!K$1,SWISSW!$F:$F,"Won")+COUNTIFS(SWISSW!$I:$I,WINS_NO_MIRROR!K$1,SWISSW!$J:$J,WINS_NO_MIRROR!$A44,SWISSW!$F:$F,"Lost")))*IF(ROW()=COLUMN(),0,1)</f>
        <v>0</v>
      </c>
      <c r="L44" s="11">
        <f ca="1">((COUNTIFS(SWISSW!$I:$I,WINS_NO_MIRROR!$A44,SWISSW!$J:$J,WINS_NO_MIRROR!L$1,SWISSW!$F:$F,"Won")+COUNTIFS(SWISSW!$I:$I,WINS_NO_MIRROR!L$1,SWISSW!$J:$J,WINS_NO_MIRROR!$A44,SWISSW!$F:$F,"Lost")))*IF(ROW()=COLUMN(),0,1)</f>
        <v>0</v>
      </c>
      <c r="M44" s="11">
        <f ca="1">((COUNTIFS(SWISSW!$I:$I,WINS_NO_MIRROR!$A44,SWISSW!$J:$J,WINS_NO_MIRROR!M$1,SWISSW!$F:$F,"Won")+COUNTIFS(SWISSW!$I:$I,WINS_NO_MIRROR!M$1,SWISSW!$J:$J,WINS_NO_MIRROR!$A44,SWISSW!$F:$F,"Lost")))*IF(ROW()=COLUMN(),0,1)</f>
        <v>0</v>
      </c>
      <c r="N44" s="11">
        <f ca="1">((COUNTIFS(SWISSW!$I:$I,WINS_NO_MIRROR!$A44,SWISSW!$J:$J,WINS_NO_MIRROR!N$1,SWISSW!$F:$F,"Won")+COUNTIFS(SWISSW!$I:$I,WINS_NO_MIRROR!N$1,SWISSW!$J:$J,WINS_NO_MIRROR!$A44,SWISSW!$F:$F,"Lost")))*IF(ROW()=COLUMN(),0,1)</f>
        <v>1</v>
      </c>
      <c r="O44" s="11">
        <f ca="1">((COUNTIFS(SWISSW!$I:$I,WINS_NO_MIRROR!$A44,SWISSW!$J:$J,WINS_NO_MIRROR!O$1,SWISSW!$F:$F,"Won")+COUNTIFS(SWISSW!$I:$I,WINS_NO_MIRROR!O$1,SWISSW!$J:$J,WINS_NO_MIRROR!$A44,SWISSW!$F:$F,"Lost")))*IF(ROW()=COLUMN(),0,1)</f>
        <v>0</v>
      </c>
      <c r="P44" s="11">
        <f ca="1">((COUNTIFS(SWISSW!$I:$I,WINS_NO_MIRROR!$A44,SWISSW!$J:$J,WINS_NO_MIRROR!P$1,SWISSW!$F:$F,"Won")+COUNTIFS(SWISSW!$I:$I,WINS_NO_MIRROR!P$1,SWISSW!$J:$J,WINS_NO_MIRROR!$A44,SWISSW!$F:$F,"Lost")))*IF(ROW()=COLUMN(),0,1)</f>
        <v>0</v>
      </c>
      <c r="Q44" s="11">
        <f ca="1">((COUNTIFS(SWISSW!$I:$I,WINS_NO_MIRROR!$A44,SWISSW!$J:$J,WINS_NO_MIRROR!Q$1,SWISSW!$F:$F,"Won")+COUNTIFS(SWISSW!$I:$I,WINS_NO_MIRROR!Q$1,SWISSW!$J:$J,WINS_NO_MIRROR!$A44,SWISSW!$F:$F,"Lost")))*IF(ROW()=COLUMN(),0,1)</f>
        <v>0</v>
      </c>
      <c r="R44" s="11">
        <f ca="1">((COUNTIFS(SWISSW!$I:$I,WINS_NO_MIRROR!$A44,SWISSW!$J:$J,WINS_NO_MIRROR!R$1,SWISSW!$F:$F,"Won")+COUNTIFS(SWISSW!$I:$I,WINS_NO_MIRROR!R$1,SWISSW!$J:$J,WINS_NO_MIRROR!$A44,SWISSW!$F:$F,"Lost")))*IF(ROW()=COLUMN(),0,1)</f>
        <v>0</v>
      </c>
      <c r="S44" s="11">
        <f ca="1">((COUNTIFS(SWISSW!$I:$I,WINS_NO_MIRROR!$A44,SWISSW!$J:$J,WINS_NO_MIRROR!S$1,SWISSW!$F:$F,"Won")+COUNTIFS(SWISSW!$I:$I,WINS_NO_MIRROR!S$1,SWISSW!$J:$J,WINS_NO_MIRROR!$A44,SWISSW!$F:$F,"Lost")))*IF(ROW()=COLUMN(),0,1)</f>
        <v>0</v>
      </c>
      <c r="T44" s="11">
        <f ca="1">((COUNTIFS(SWISSW!$I:$I,WINS_NO_MIRROR!$A44,SWISSW!$J:$J,WINS_NO_MIRROR!T$1,SWISSW!$F:$F,"Won")+COUNTIFS(SWISSW!$I:$I,WINS_NO_MIRROR!T$1,SWISSW!$J:$J,WINS_NO_MIRROR!$A44,SWISSW!$F:$F,"Lost")))*IF(ROW()=COLUMN(),0,1)</f>
        <v>0</v>
      </c>
      <c r="U44" s="11">
        <f ca="1">((COUNTIFS(SWISSW!$I:$I,WINS_NO_MIRROR!$A44,SWISSW!$J:$J,WINS_NO_MIRROR!U$1,SWISSW!$F:$F,"Won")+COUNTIFS(SWISSW!$I:$I,WINS_NO_MIRROR!U$1,SWISSW!$J:$J,WINS_NO_MIRROR!$A44,SWISSW!$F:$F,"Lost")))*IF(ROW()=COLUMN(),0,1)</f>
        <v>1</v>
      </c>
      <c r="V44" s="11">
        <f ca="1">((COUNTIFS(SWISSW!$I:$I,WINS_NO_MIRROR!$A44,SWISSW!$J:$J,WINS_NO_MIRROR!V$1,SWISSW!$F:$F,"Won")+COUNTIFS(SWISSW!$I:$I,WINS_NO_MIRROR!V$1,SWISSW!$J:$J,WINS_NO_MIRROR!$A44,SWISSW!$F:$F,"Lost")))*IF(ROW()=COLUMN(),0,1)</f>
        <v>0</v>
      </c>
      <c r="W44" s="11">
        <f ca="1">((COUNTIFS(SWISSW!$I:$I,WINS_NO_MIRROR!$A44,SWISSW!$J:$J,WINS_NO_MIRROR!W$1,SWISSW!$F:$F,"Won")+COUNTIFS(SWISSW!$I:$I,WINS_NO_MIRROR!W$1,SWISSW!$J:$J,WINS_NO_MIRROR!$A44,SWISSW!$F:$F,"Lost")))*IF(ROW()=COLUMN(),0,1)</f>
        <v>0</v>
      </c>
      <c r="X44" s="11">
        <f ca="1">((COUNTIFS(SWISSW!$I:$I,WINS_NO_MIRROR!$A44,SWISSW!$J:$J,WINS_NO_MIRROR!X$1,SWISSW!$F:$F,"Won")+COUNTIFS(SWISSW!$I:$I,WINS_NO_MIRROR!X$1,SWISSW!$J:$J,WINS_NO_MIRROR!$A44,SWISSW!$F:$F,"Lost")))*IF(ROW()=COLUMN(),0,1)</f>
        <v>0</v>
      </c>
      <c r="Y44" s="11">
        <f ca="1">((COUNTIFS(SWISSW!$I:$I,WINS_NO_MIRROR!$A44,SWISSW!$J:$J,WINS_NO_MIRROR!Y$1,SWISSW!$F:$F,"Won")+COUNTIFS(SWISSW!$I:$I,WINS_NO_MIRROR!Y$1,SWISSW!$J:$J,WINS_NO_MIRROR!$A44,SWISSW!$F:$F,"Lost")))*IF(ROW()=COLUMN(),0,1)</f>
        <v>0</v>
      </c>
      <c r="Z44" s="11">
        <f ca="1">((COUNTIFS(SWISSW!$I:$I,WINS_NO_MIRROR!$A44,SWISSW!$J:$J,WINS_NO_MIRROR!Z$1,SWISSW!$F:$F,"Won")+COUNTIFS(SWISSW!$I:$I,WINS_NO_MIRROR!Z$1,SWISSW!$J:$J,WINS_NO_MIRROR!$A44,SWISSW!$F:$F,"Lost")))*IF(ROW()=COLUMN(),0,1)</f>
        <v>0</v>
      </c>
      <c r="AA44" s="11">
        <f ca="1">((COUNTIFS(SWISSW!$I:$I,WINS_NO_MIRROR!$A44,SWISSW!$J:$J,WINS_NO_MIRROR!AA$1,SWISSW!$F:$F,"Won")+COUNTIFS(SWISSW!$I:$I,WINS_NO_MIRROR!AA$1,SWISSW!$J:$J,WINS_NO_MIRROR!$A44,SWISSW!$F:$F,"Lost")))*IF(ROW()=COLUMN(),0,1)</f>
        <v>0</v>
      </c>
      <c r="AB44" s="11">
        <f ca="1">((COUNTIFS(SWISSW!$I:$I,WINS_NO_MIRROR!$A44,SWISSW!$J:$J,WINS_NO_MIRROR!AB$1,SWISSW!$F:$F,"Won")+COUNTIFS(SWISSW!$I:$I,WINS_NO_MIRROR!AB$1,SWISSW!$J:$J,WINS_NO_MIRROR!$A44,SWISSW!$F:$F,"Lost")))*IF(ROW()=COLUMN(),0,1)</f>
        <v>0</v>
      </c>
      <c r="AC44" s="11">
        <f ca="1">((COUNTIFS(SWISSW!$I:$I,WINS_NO_MIRROR!$A44,SWISSW!$J:$J,WINS_NO_MIRROR!AC$1,SWISSW!$F:$F,"Won")+COUNTIFS(SWISSW!$I:$I,WINS_NO_MIRROR!AC$1,SWISSW!$J:$J,WINS_NO_MIRROR!$A44,SWISSW!$F:$F,"Lost")))*IF(ROW()=COLUMN(),0,1)</f>
        <v>0</v>
      </c>
      <c r="AD44" s="11">
        <f ca="1">((COUNTIFS(SWISSW!$I:$I,WINS_NO_MIRROR!$A44,SWISSW!$J:$J,WINS_NO_MIRROR!AD$1,SWISSW!$F:$F,"Won")+COUNTIFS(SWISSW!$I:$I,WINS_NO_MIRROR!AD$1,SWISSW!$J:$J,WINS_NO_MIRROR!$A44,SWISSW!$F:$F,"Lost")))*IF(ROW()=COLUMN(),0,1)</f>
        <v>0</v>
      </c>
      <c r="AE44" s="11">
        <f ca="1">((COUNTIFS(SWISSW!$I:$I,WINS_NO_MIRROR!$A44,SWISSW!$J:$J,WINS_NO_MIRROR!AE$1,SWISSW!$F:$F,"Won")+COUNTIFS(SWISSW!$I:$I,WINS_NO_MIRROR!AE$1,SWISSW!$J:$J,WINS_NO_MIRROR!$A44,SWISSW!$F:$F,"Lost")))*IF(ROW()=COLUMN(),0,1)</f>
        <v>0</v>
      </c>
      <c r="AF44" s="11">
        <f ca="1">((COUNTIFS(SWISSW!$I:$I,WINS_NO_MIRROR!$A44,SWISSW!$J:$J,WINS_NO_MIRROR!AF$1,SWISSW!$F:$F,"Won")+COUNTIFS(SWISSW!$I:$I,WINS_NO_MIRROR!AF$1,SWISSW!$J:$J,WINS_NO_MIRROR!$A44,SWISSW!$F:$F,"Lost")))*IF(ROW()=COLUMN(),0,1)</f>
        <v>0</v>
      </c>
      <c r="AG44" s="11">
        <f ca="1">((COUNTIFS(SWISSW!$I:$I,WINS_NO_MIRROR!$A44,SWISSW!$J:$J,WINS_NO_MIRROR!AG$1,SWISSW!$F:$F,"Won")+COUNTIFS(SWISSW!$I:$I,WINS_NO_MIRROR!AG$1,SWISSW!$J:$J,WINS_NO_MIRROR!$A44,SWISSW!$F:$F,"Lost")))*IF(ROW()=COLUMN(),0,1)</f>
        <v>0</v>
      </c>
      <c r="AH44" s="11">
        <f ca="1">((COUNTIFS(SWISSW!$I:$I,WINS_NO_MIRROR!$A44,SWISSW!$J:$J,WINS_NO_MIRROR!AH$1,SWISSW!$F:$F,"Won")+COUNTIFS(SWISSW!$I:$I,WINS_NO_MIRROR!AH$1,SWISSW!$J:$J,WINS_NO_MIRROR!$A44,SWISSW!$F:$F,"Lost")))*IF(ROW()=COLUMN(),0,1)</f>
        <v>1</v>
      </c>
      <c r="AI44" s="11">
        <f ca="1">((COUNTIFS(SWISSW!$I:$I,WINS_NO_MIRROR!$A44,SWISSW!$J:$J,WINS_NO_MIRROR!AI$1,SWISSW!$F:$F,"Won")+COUNTIFS(SWISSW!$I:$I,WINS_NO_MIRROR!AI$1,SWISSW!$J:$J,WINS_NO_MIRROR!$A44,SWISSW!$F:$F,"Lost")))*IF(ROW()=COLUMN(),0,1)</f>
        <v>0</v>
      </c>
      <c r="AJ44" s="11">
        <f ca="1">((COUNTIFS(SWISSW!$I:$I,WINS_NO_MIRROR!$A44,SWISSW!$J:$J,WINS_NO_MIRROR!AJ$1,SWISSW!$F:$F,"Won")+COUNTIFS(SWISSW!$I:$I,WINS_NO_MIRROR!AJ$1,SWISSW!$J:$J,WINS_NO_MIRROR!$A44,SWISSW!$F:$F,"Lost")))*IF(ROW()=COLUMN(),0,1)</f>
        <v>0</v>
      </c>
      <c r="AK44" s="11">
        <f ca="1">((COUNTIFS(SWISSW!$I:$I,WINS_NO_MIRROR!$A44,SWISSW!$J:$J,WINS_NO_MIRROR!AK$1,SWISSW!$F:$F,"Won")+COUNTIFS(SWISSW!$I:$I,WINS_NO_MIRROR!AK$1,SWISSW!$J:$J,WINS_NO_MIRROR!$A44,SWISSW!$F:$F,"Lost")))*IF(ROW()=COLUMN(),0,1)</f>
        <v>0</v>
      </c>
      <c r="AL44" s="11">
        <f ca="1">((COUNTIFS(SWISSW!$I:$I,WINS_NO_MIRROR!$A44,SWISSW!$J:$J,WINS_NO_MIRROR!AL$1,SWISSW!$F:$F,"Won")+COUNTIFS(SWISSW!$I:$I,WINS_NO_MIRROR!AL$1,SWISSW!$J:$J,WINS_NO_MIRROR!$A44,SWISSW!$F:$F,"Lost")))*IF(ROW()=COLUMN(),0,1)</f>
        <v>0</v>
      </c>
      <c r="AM44" s="11">
        <f ca="1">((COUNTIFS(SWISSW!$I:$I,WINS_NO_MIRROR!$A44,SWISSW!$J:$J,WINS_NO_MIRROR!AM$1,SWISSW!$F:$F,"Won")+COUNTIFS(SWISSW!$I:$I,WINS_NO_MIRROR!AM$1,SWISSW!$J:$J,WINS_NO_MIRROR!$A44,SWISSW!$F:$F,"Lost")))*IF(ROW()=COLUMN(),0,1)</f>
        <v>0</v>
      </c>
      <c r="AN44" s="11">
        <f ca="1">((COUNTIFS(SWISSW!$I:$I,WINS_NO_MIRROR!$A44,SWISSW!$J:$J,WINS_NO_MIRROR!AN$1,SWISSW!$F:$F,"Won")+COUNTIFS(SWISSW!$I:$I,WINS_NO_MIRROR!AN$1,SWISSW!$J:$J,WINS_NO_MIRROR!$A44,SWISSW!$F:$F,"Lost")))*IF(ROW()=COLUMN(),0,1)</f>
        <v>0</v>
      </c>
      <c r="AO44" s="11">
        <f ca="1">((COUNTIFS(SWISSW!$I:$I,WINS_NO_MIRROR!$A44,SWISSW!$J:$J,WINS_NO_MIRROR!AO$1,SWISSW!$F:$F,"Won")+COUNTIFS(SWISSW!$I:$I,WINS_NO_MIRROR!AO$1,SWISSW!$J:$J,WINS_NO_MIRROR!$A44,SWISSW!$F:$F,"Lost")))*IF(ROW()=COLUMN(),0,1)</f>
        <v>0</v>
      </c>
      <c r="AP44" s="11">
        <f ca="1">((COUNTIFS(SWISSW!$I:$I,WINS_NO_MIRROR!$A44,SWISSW!$J:$J,WINS_NO_MIRROR!AP$1,SWISSW!$F:$F,"Won")+COUNTIFS(SWISSW!$I:$I,WINS_NO_MIRROR!AP$1,SWISSW!$J:$J,WINS_NO_MIRROR!$A44,SWISSW!$F:$F,"Lost")))*IF(ROW()=COLUMN(),0,1)</f>
        <v>0</v>
      </c>
      <c r="AQ44" s="11">
        <f ca="1">((COUNTIFS(SWISSW!$I:$I,WINS_NO_MIRROR!$A44,SWISSW!$J:$J,WINS_NO_MIRROR!AQ$1,SWISSW!$F:$F,"Won")+COUNTIFS(SWISSW!$I:$I,WINS_NO_MIRROR!AQ$1,SWISSW!$J:$J,WINS_NO_MIRROR!$A44,SWISSW!$F:$F,"Lost")))*IF(ROW()=COLUMN(),0,1)</f>
        <v>0</v>
      </c>
      <c r="AR44" s="11">
        <f ca="1">((COUNTIFS(SWISSW!$I:$I,WINS_NO_MIRROR!$A44,SWISSW!$J:$J,WINS_NO_MIRROR!AR$1,SWISSW!$F:$F,"Won")+COUNTIFS(SWISSW!$I:$I,WINS_NO_MIRROR!AR$1,SWISSW!$J:$J,WINS_NO_MIRROR!$A44,SWISSW!$F:$F,"Lost")))*IF(ROW()=COLUMN(),0,1)</f>
        <v>0</v>
      </c>
      <c r="AS44" s="11">
        <f ca="1">((COUNTIFS(SWISSW!$I:$I,WINS_NO_MIRROR!$A44,SWISSW!$J:$J,WINS_NO_MIRROR!AS$1,SWISSW!$F:$F,"Won")+COUNTIFS(SWISSW!$I:$I,WINS_NO_MIRROR!AS$1,SWISSW!$J:$J,WINS_NO_MIRROR!$A44,SWISSW!$F:$F,"Lost")))*IF(ROW()=COLUMN(),0,1)</f>
        <v>0</v>
      </c>
      <c r="AT44" s="11">
        <f ca="1">((COUNTIFS(SWISSW!$I:$I,WINS_NO_MIRROR!$A44,SWISSW!$J:$J,WINS_NO_MIRROR!AT$1,SWISSW!$F:$F,"Won")+COUNTIFS(SWISSW!$I:$I,WINS_NO_MIRROR!AT$1,SWISSW!$J:$J,WINS_NO_MIRROR!$A44,SWISSW!$F:$F,"Lost")))*IF(ROW()=COLUMN(),0,1)</f>
        <v>0</v>
      </c>
      <c r="AU44" s="11">
        <f ca="1">((COUNTIFS(SWISSW!$I:$I,WINS_NO_MIRROR!$A44,SWISSW!$J:$J,WINS_NO_MIRROR!AU$1,SWISSW!$F:$F,"Won")+COUNTIFS(SWISSW!$I:$I,WINS_NO_MIRROR!AU$1,SWISSW!$J:$J,WINS_NO_MIRROR!$A44,SWISSW!$F:$F,"Lost")))*IF(ROW()=COLUMN(),0,1)</f>
        <v>0</v>
      </c>
      <c r="AV44" s="11">
        <f ca="1">((COUNTIFS(SWISSW!$I:$I,WINS_NO_MIRROR!$A44,SWISSW!$J:$J,WINS_NO_MIRROR!AV$1,SWISSW!$F:$F,"Won")+COUNTIFS(SWISSW!$I:$I,WINS_NO_MIRROR!AV$1,SWISSW!$J:$J,WINS_NO_MIRROR!$A44,SWISSW!$F:$F,"Lost")))*IF(ROW()=COLUMN(),0,1)</f>
        <v>0</v>
      </c>
      <c r="AW44" s="11">
        <f ca="1">((COUNTIFS(SWISSW!$I:$I,WINS_NO_MIRROR!$A44,SWISSW!$J:$J,WINS_NO_MIRROR!AW$1,SWISSW!$F:$F,"Won")+COUNTIFS(SWISSW!$I:$I,WINS_NO_MIRROR!AW$1,SWISSW!$J:$J,WINS_NO_MIRROR!$A44,SWISSW!$F:$F,"Lost")))*IF(ROW()=COLUMN(),0,1)</f>
        <v>0</v>
      </c>
      <c r="AX44" s="11">
        <f ca="1">((COUNTIFS(SWISSW!$I:$I,WINS_NO_MIRROR!$A44,SWISSW!$J:$J,WINS_NO_MIRROR!AX$1,SWISSW!$F:$F,"Won")+COUNTIFS(SWISSW!$I:$I,WINS_NO_MIRROR!AX$1,SWISSW!$J:$J,WINS_NO_MIRROR!$A44,SWISSW!$F:$F,"Lost")))*IF(ROW()=COLUMN(),0,1)</f>
        <v>0</v>
      </c>
      <c r="AY44" s="11">
        <f ca="1">((COUNTIFS(SWISSW!$I:$I,WINS_NO_MIRROR!$A44,SWISSW!$J:$J,WINS_NO_MIRROR!AY$1,SWISSW!$F:$F,"Won")+COUNTIFS(SWISSW!$I:$I,WINS_NO_MIRROR!AY$1,SWISSW!$J:$J,WINS_NO_MIRROR!$A44,SWISSW!$F:$F,"Lost")))*IF(ROW()=COLUMN(),0,1)</f>
        <v>0</v>
      </c>
      <c r="AZ44" s="11">
        <f ca="1">((COUNTIFS(SWISSW!$I:$I,WINS_NO_MIRROR!$A44,SWISSW!$J:$J,WINS_NO_MIRROR!AZ$1,SWISSW!$F:$F,"Won")+COUNTIFS(SWISSW!$I:$I,WINS_NO_MIRROR!AZ$1,SWISSW!$J:$J,WINS_NO_MIRROR!$A44,SWISSW!$F:$F,"Lost")))*IF(ROW()=COLUMN(),0,1)</f>
        <v>0</v>
      </c>
      <c r="BA44" s="11">
        <f ca="1">((COUNTIFS(SWISSW!$I:$I,WINS_NO_MIRROR!$A44,SWISSW!$J:$J,WINS_NO_MIRROR!BA$1,SWISSW!$F:$F,"Won")+COUNTIFS(SWISSW!$I:$I,WINS_NO_MIRROR!BA$1,SWISSW!$J:$J,WINS_NO_MIRROR!$A44,SWISSW!$F:$F,"Lost")))*IF(ROW()=COLUMN(),0,1)</f>
        <v>0</v>
      </c>
      <c r="BB44" s="11">
        <f ca="1">((COUNTIFS(SWISSW!$I:$I,WINS_NO_MIRROR!$A44,SWISSW!$J:$J,WINS_NO_MIRROR!BB$1,SWISSW!$F:$F,"Won")+COUNTIFS(SWISSW!$I:$I,WINS_NO_MIRROR!BB$1,SWISSW!$J:$J,WINS_NO_MIRROR!$A44,SWISSW!$F:$F,"Lost")))*IF(ROW()=COLUMN(),0,1)</f>
        <v>0</v>
      </c>
      <c r="BC44" s="11">
        <f ca="1">((COUNTIFS(SWISSW!$I:$I,WINS_NO_MIRROR!$A44,SWISSW!$J:$J,WINS_NO_MIRROR!BC$1,SWISSW!$F:$F,"Won")+COUNTIFS(SWISSW!$I:$I,WINS_NO_MIRROR!BC$1,SWISSW!$J:$J,WINS_NO_MIRROR!$A44,SWISSW!$F:$F,"Lost")))*IF(ROW()=COLUMN(),0,1)</f>
        <v>0</v>
      </c>
      <c r="BD44" s="11">
        <f ca="1">((COUNTIFS(SWISSW!$I:$I,WINS_NO_MIRROR!$A44,SWISSW!$J:$J,WINS_NO_MIRROR!BD$1,SWISSW!$F:$F,"Won")+COUNTIFS(SWISSW!$I:$I,WINS_NO_MIRROR!BD$1,SWISSW!$J:$J,WINS_NO_MIRROR!$A44,SWISSW!$F:$F,"Lost")))*IF(ROW()=COLUMN(),0,1)</f>
        <v>0</v>
      </c>
      <c r="BE44" s="11">
        <f ca="1">((COUNTIFS(SWISSW!$I:$I,WINS_NO_MIRROR!$A44,SWISSW!$J:$J,WINS_NO_MIRROR!BE$1,SWISSW!$F:$F,"Won")+COUNTIFS(SWISSW!$I:$I,WINS_NO_MIRROR!BE$1,SWISSW!$J:$J,WINS_NO_MIRROR!$A44,SWISSW!$F:$F,"Lost")))*IF(ROW()=COLUMN(),0,1)</f>
        <v>0</v>
      </c>
      <c r="BF44" s="11">
        <f ca="1">((COUNTIFS(SWISSW!$I:$I,WINS_NO_MIRROR!$A44,SWISSW!$J:$J,WINS_NO_MIRROR!BF$1,SWISSW!$F:$F,"Won")+COUNTIFS(SWISSW!$I:$I,WINS_NO_MIRROR!BF$1,SWISSW!$J:$J,WINS_NO_MIRROR!$A44,SWISSW!$F:$F,"Lost")))*IF(ROW()=COLUMN(),0,1)</f>
        <v>0</v>
      </c>
      <c r="BG44" s="11">
        <f ca="1">((COUNTIFS(SWISSW!$I:$I,WINS_NO_MIRROR!$A44,SWISSW!$J:$J,WINS_NO_MIRROR!BG$1,SWISSW!$F:$F,"Won")+COUNTIFS(SWISSW!$I:$I,WINS_NO_MIRROR!BG$1,SWISSW!$J:$J,WINS_NO_MIRROR!$A44,SWISSW!$F:$F,"Lost")))*IF(ROW()=COLUMN(),0,1)</f>
        <v>0</v>
      </c>
      <c r="BH44" s="11">
        <f ca="1">((COUNTIFS(SWISSW!$I:$I,WINS_NO_MIRROR!$A44,SWISSW!$J:$J,WINS_NO_MIRROR!BH$1,SWISSW!$F:$F,"Won")+COUNTIFS(SWISSW!$I:$I,WINS_NO_MIRROR!BH$1,SWISSW!$J:$J,WINS_NO_MIRROR!$A44,SWISSW!$F:$F,"Lost")))*IF(ROW()=COLUMN(),0,1)</f>
        <v>0</v>
      </c>
      <c r="BI44" s="11">
        <f ca="1">((COUNTIFS(SWISSW!$I:$I,WINS_NO_MIRROR!$A44,SWISSW!$J:$J,WINS_NO_MIRROR!BI$1,SWISSW!$F:$F,"Won")+COUNTIFS(SWISSW!$I:$I,WINS_NO_MIRROR!BI$1,SWISSW!$J:$J,WINS_NO_MIRROR!$A44,SWISSW!$F:$F,"Lost")))*IF(ROW()=COLUMN(),0,1)</f>
        <v>0</v>
      </c>
      <c r="BJ44" s="11">
        <f ca="1">((COUNTIFS(SWISSW!$I:$I,WINS_NO_MIRROR!$A44,SWISSW!$J:$J,WINS_NO_MIRROR!BJ$1,SWISSW!$F:$F,"Won")+COUNTIFS(SWISSW!$I:$I,WINS_NO_MIRROR!BJ$1,SWISSW!$J:$J,WINS_NO_MIRROR!$A44,SWISSW!$F:$F,"Lost")))*IF(ROW()=COLUMN(),0,1)</f>
        <v>0</v>
      </c>
      <c r="BK44" s="11">
        <f ca="1">((COUNTIFS(SWISSW!$I:$I,WINS_NO_MIRROR!$A44,SWISSW!$J:$J,WINS_NO_MIRROR!BK$1,SWISSW!$F:$F,"Won")+COUNTIFS(SWISSW!$I:$I,WINS_NO_MIRROR!BK$1,SWISSW!$J:$J,WINS_NO_MIRROR!$A44,SWISSW!$F:$F,"Lost")))*IF(ROW()=COLUMN(),0,1)</f>
        <v>0</v>
      </c>
      <c r="BL44" s="11">
        <f ca="1">((COUNTIFS(SWISSW!$I:$I,WINS_NO_MIRROR!$A44,SWISSW!$J:$J,WINS_NO_MIRROR!BL$1,SWISSW!$F:$F,"Won")+COUNTIFS(SWISSW!$I:$I,WINS_NO_MIRROR!BL$1,SWISSW!$J:$J,WINS_NO_MIRROR!$A44,SWISSW!$F:$F,"Lost")))*IF(ROW()=COLUMN(),0,1)</f>
        <v>0</v>
      </c>
    </row>
    <row r="45" spans="1:64" ht="55" customHeight="1" x14ac:dyDescent="0.3">
      <c r="A45" s="3" t="str">
        <f ca="1">MATCHUP!A45</f>
        <v>Infect</v>
      </c>
      <c r="B45" s="11">
        <f ca="1">((COUNTIFS(SWISSW!$I:$I,WINS_NO_MIRROR!$A45,SWISSW!$J:$J,WINS_NO_MIRROR!B$1,SWISSW!$F:$F,"Won")+COUNTIFS(SWISSW!$I:$I,WINS_NO_MIRROR!B$1,SWISSW!$J:$J,WINS_NO_MIRROR!$A45,SWISSW!$F:$F,"Lost")))*IF(ROW()=COLUMN(),0,1)</f>
        <v>0</v>
      </c>
      <c r="C45" s="11">
        <f ca="1">((COUNTIFS(SWISSW!$I:$I,WINS_NO_MIRROR!$A45,SWISSW!$J:$J,WINS_NO_MIRROR!C$1,SWISSW!$F:$F,"Won")+COUNTIFS(SWISSW!$I:$I,WINS_NO_MIRROR!C$1,SWISSW!$J:$J,WINS_NO_MIRROR!$A45,SWISSW!$F:$F,"Lost")))*IF(ROW()=COLUMN(),0,1)</f>
        <v>0</v>
      </c>
      <c r="D45" s="11">
        <f ca="1">((COUNTIFS(SWISSW!$I:$I,WINS_NO_MIRROR!$A45,SWISSW!$J:$J,WINS_NO_MIRROR!D$1,SWISSW!$F:$F,"Won")+COUNTIFS(SWISSW!$I:$I,WINS_NO_MIRROR!D$1,SWISSW!$J:$J,WINS_NO_MIRROR!$A45,SWISSW!$F:$F,"Lost")))*IF(ROW()=COLUMN(),0,1)</f>
        <v>1</v>
      </c>
      <c r="E45" s="11">
        <f ca="1">((COUNTIFS(SWISSW!$I:$I,WINS_NO_MIRROR!$A45,SWISSW!$J:$J,WINS_NO_MIRROR!E$1,SWISSW!$F:$F,"Won")+COUNTIFS(SWISSW!$I:$I,WINS_NO_MIRROR!E$1,SWISSW!$J:$J,WINS_NO_MIRROR!$A45,SWISSW!$F:$F,"Lost")))*IF(ROW()=COLUMN(),0,1)</f>
        <v>0</v>
      </c>
      <c r="F45" s="11">
        <f ca="1">((COUNTIFS(SWISSW!$I:$I,WINS_NO_MIRROR!$A45,SWISSW!$J:$J,WINS_NO_MIRROR!F$1,SWISSW!$F:$F,"Won")+COUNTIFS(SWISSW!$I:$I,WINS_NO_MIRROR!F$1,SWISSW!$J:$J,WINS_NO_MIRROR!$A45,SWISSW!$F:$F,"Lost")))*IF(ROW()=COLUMN(),0,1)</f>
        <v>0</v>
      </c>
      <c r="G45" s="11">
        <f ca="1">((COUNTIFS(SWISSW!$I:$I,WINS_NO_MIRROR!$A45,SWISSW!$J:$J,WINS_NO_MIRROR!G$1,SWISSW!$F:$F,"Won")+COUNTIFS(SWISSW!$I:$I,WINS_NO_MIRROR!G$1,SWISSW!$J:$J,WINS_NO_MIRROR!$A45,SWISSW!$F:$F,"Lost")))*IF(ROW()=COLUMN(),0,1)</f>
        <v>1</v>
      </c>
      <c r="H45" s="11">
        <f ca="1">((COUNTIFS(SWISSW!$I:$I,WINS_NO_MIRROR!$A45,SWISSW!$J:$J,WINS_NO_MIRROR!H$1,SWISSW!$F:$F,"Won")+COUNTIFS(SWISSW!$I:$I,WINS_NO_MIRROR!H$1,SWISSW!$J:$J,WINS_NO_MIRROR!$A45,SWISSW!$F:$F,"Lost")))*IF(ROW()=COLUMN(),0,1)</f>
        <v>0</v>
      </c>
      <c r="I45" s="11">
        <f ca="1">((COUNTIFS(SWISSW!$I:$I,WINS_NO_MIRROR!$A45,SWISSW!$J:$J,WINS_NO_MIRROR!I$1,SWISSW!$F:$F,"Won")+COUNTIFS(SWISSW!$I:$I,WINS_NO_MIRROR!I$1,SWISSW!$J:$J,WINS_NO_MIRROR!$A45,SWISSW!$F:$F,"Lost")))*IF(ROW()=COLUMN(),0,1)</f>
        <v>0</v>
      </c>
      <c r="J45" s="11">
        <f ca="1">((COUNTIFS(SWISSW!$I:$I,WINS_NO_MIRROR!$A45,SWISSW!$J:$J,WINS_NO_MIRROR!J$1,SWISSW!$F:$F,"Won")+COUNTIFS(SWISSW!$I:$I,WINS_NO_MIRROR!J$1,SWISSW!$J:$J,WINS_NO_MIRROR!$A45,SWISSW!$F:$F,"Lost")))*IF(ROW()=COLUMN(),0,1)</f>
        <v>1</v>
      </c>
      <c r="K45" s="11">
        <f ca="1">((COUNTIFS(SWISSW!$I:$I,WINS_NO_MIRROR!$A45,SWISSW!$J:$J,WINS_NO_MIRROR!K$1,SWISSW!$F:$F,"Won")+COUNTIFS(SWISSW!$I:$I,WINS_NO_MIRROR!K$1,SWISSW!$J:$J,WINS_NO_MIRROR!$A45,SWISSW!$F:$F,"Lost")))*IF(ROW()=COLUMN(),0,1)</f>
        <v>0</v>
      </c>
      <c r="L45" s="11">
        <f ca="1">((COUNTIFS(SWISSW!$I:$I,WINS_NO_MIRROR!$A45,SWISSW!$J:$J,WINS_NO_MIRROR!L$1,SWISSW!$F:$F,"Won")+COUNTIFS(SWISSW!$I:$I,WINS_NO_MIRROR!L$1,SWISSW!$J:$J,WINS_NO_MIRROR!$A45,SWISSW!$F:$F,"Lost")))*IF(ROW()=COLUMN(),0,1)</f>
        <v>0</v>
      </c>
      <c r="M45" s="11">
        <f ca="1">((COUNTIFS(SWISSW!$I:$I,WINS_NO_MIRROR!$A45,SWISSW!$J:$J,WINS_NO_MIRROR!M$1,SWISSW!$F:$F,"Won")+COUNTIFS(SWISSW!$I:$I,WINS_NO_MIRROR!M$1,SWISSW!$J:$J,WINS_NO_MIRROR!$A45,SWISSW!$F:$F,"Lost")))*IF(ROW()=COLUMN(),0,1)</f>
        <v>0</v>
      </c>
      <c r="N45" s="11">
        <f ca="1">((COUNTIFS(SWISSW!$I:$I,WINS_NO_MIRROR!$A45,SWISSW!$J:$J,WINS_NO_MIRROR!N$1,SWISSW!$F:$F,"Won")+COUNTIFS(SWISSW!$I:$I,WINS_NO_MIRROR!N$1,SWISSW!$J:$J,WINS_NO_MIRROR!$A45,SWISSW!$F:$F,"Lost")))*IF(ROW()=COLUMN(),0,1)</f>
        <v>0</v>
      </c>
      <c r="O45" s="11">
        <f ca="1">((COUNTIFS(SWISSW!$I:$I,WINS_NO_MIRROR!$A45,SWISSW!$J:$J,WINS_NO_MIRROR!O$1,SWISSW!$F:$F,"Won")+COUNTIFS(SWISSW!$I:$I,WINS_NO_MIRROR!O$1,SWISSW!$J:$J,WINS_NO_MIRROR!$A45,SWISSW!$F:$F,"Lost")))*IF(ROW()=COLUMN(),0,1)</f>
        <v>0</v>
      </c>
      <c r="P45" s="11">
        <f ca="1">((COUNTIFS(SWISSW!$I:$I,WINS_NO_MIRROR!$A45,SWISSW!$J:$J,WINS_NO_MIRROR!P$1,SWISSW!$F:$F,"Won")+COUNTIFS(SWISSW!$I:$I,WINS_NO_MIRROR!P$1,SWISSW!$J:$J,WINS_NO_MIRROR!$A45,SWISSW!$F:$F,"Lost")))*IF(ROW()=COLUMN(),0,1)</f>
        <v>0</v>
      </c>
      <c r="Q45" s="11">
        <f ca="1">((COUNTIFS(SWISSW!$I:$I,WINS_NO_MIRROR!$A45,SWISSW!$J:$J,WINS_NO_MIRROR!Q$1,SWISSW!$F:$F,"Won")+COUNTIFS(SWISSW!$I:$I,WINS_NO_MIRROR!Q$1,SWISSW!$J:$J,WINS_NO_MIRROR!$A45,SWISSW!$F:$F,"Lost")))*IF(ROW()=COLUMN(),0,1)</f>
        <v>0</v>
      </c>
      <c r="R45" s="11">
        <f ca="1">((COUNTIFS(SWISSW!$I:$I,WINS_NO_MIRROR!$A45,SWISSW!$J:$J,WINS_NO_MIRROR!R$1,SWISSW!$F:$F,"Won")+COUNTIFS(SWISSW!$I:$I,WINS_NO_MIRROR!R$1,SWISSW!$J:$J,WINS_NO_MIRROR!$A45,SWISSW!$F:$F,"Lost")))*IF(ROW()=COLUMN(),0,1)</f>
        <v>1</v>
      </c>
      <c r="S45" s="11">
        <f ca="1">((COUNTIFS(SWISSW!$I:$I,WINS_NO_MIRROR!$A45,SWISSW!$J:$J,WINS_NO_MIRROR!S$1,SWISSW!$F:$F,"Won")+COUNTIFS(SWISSW!$I:$I,WINS_NO_MIRROR!S$1,SWISSW!$J:$J,WINS_NO_MIRROR!$A45,SWISSW!$F:$F,"Lost")))*IF(ROW()=COLUMN(),0,1)</f>
        <v>0</v>
      </c>
      <c r="T45" s="11">
        <f ca="1">((COUNTIFS(SWISSW!$I:$I,WINS_NO_MIRROR!$A45,SWISSW!$J:$J,WINS_NO_MIRROR!T$1,SWISSW!$F:$F,"Won")+COUNTIFS(SWISSW!$I:$I,WINS_NO_MIRROR!T$1,SWISSW!$J:$J,WINS_NO_MIRROR!$A45,SWISSW!$F:$F,"Lost")))*IF(ROW()=COLUMN(),0,1)</f>
        <v>0</v>
      </c>
      <c r="U45" s="11">
        <f ca="1">((COUNTIFS(SWISSW!$I:$I,WINS_NO_MIRROR!$A45,SWISSW!$J:$J,WINS_NO_MIRROR!U$1,SWISSW!$F:$F,"Won")+COUNTIFS(SWISSW!$I:$I,WINS_NO_MIRROR!U$1,SWISSW!$J:$J,WINS_NO_MIRROR!$A45,SWISSW!$F:$F,"Lost")))*IF(ROW()=COLUMN(),0,1)</f>
        <v>0</v>
      </c>
      <c r="V45" s="11">
        <f ca="1">((COUNTIFS(SWISSW!$I:$I,WINS_NO_MIRROR!$A45,SWISSW!$J:$J,WINS_NO_MIRROR!V$1,SWISSW!$F:$F,"Won")+COUNTIFS(SWISSW!$I:$I,WINS_NO_MIRROR!V$1,SWISSW!$J:$J,WINS_NO_MIRROR!$A45,SWISSW!$F:$F,"Lost")))*IF(ROW()=COLUMN(),0,1)</f>
        <v>0</v>
      </c>
      <c r="W45" s="11">
        <f ca="1">((COUNTIFS(SWISSW!$I:$I,WINS_NO_MIRROR!$A45,SWISSW!$J:$J,WINS_NO_MIRROR!W$1,SWISSW!$F:$F,"Won")+COUNTIFS(SWISSW!$I:$I,WINS_NO_MIRROR!W$1,SWISSW!$J:$J,WINS_NO_MIRROR!$A45,SWISSW!$F:$F,"Lost")))*IF(ROW()=COLUMN(),0,1)</f>
        <v>0</v>
      </c>
      <c r="X45" s="11">
        <f ca="1">((COUNTIFS(SWISSW!$I:$I,WINS_NO_MIRROR!$A45,SWISSW!$J:$J,WINS_NO_MIRROR!X$1,SWISSW!$F:$F,"Won")+COUNTIFS(SWISSW!$I:$I,WINS_NO_MIRROR!X$1,SWISSW!$J:$J,WINS_NO_MIRROR!$A45,SWISSW!$F:$F,"Lost")))*IF(ROW()=COLUMN(),0,1)</f>
        <v>0</v>
      </c>
      <c r="Y45" s="11">
        <f ca="1">((COUNTIFS(SWISSW!$I:$I,WINS_NO_MIRROR!$A45,SWISSW!$J:$J,WINS_NO_MIRROR!Y$1,SWISSW!$F:$F,"Won")+COUNTIFS(SWISSW!$I:$I,WINS_NO_MIRROR!Y$1,SWISSW!$J:$J,WINS_NO_MIRROR!$A45,SWISSW!$F:$F,"Lost")))*IF(ROW()=COLUMN(),0,1)</f>
        <v>0</v>
      </c>
      <c r="Z45" s="11">
        <f ca="1">((COUNTIFS(SWISSW!$I:$I,WINS_NO_MIRROR!$A45,SWISSW!$J:$J,WINS_NO_MIRROR!Z$1,SWISSW!$F:$F,"Won")+COUNTIFS(SWISSW!$I:$I,WINS_NO_MIRROR!Z$1,SWISSW!$J:$J,WINS_NO_MIRROR!$A45,SWISSW!$F:$F,"Lost")))*IF(ROW()=COLUMN(),0,1)</f>
        <v>0</v>
      </c>
      <c r="AA45" s="11">
        <f ca="1">((COUNTIFS(SWISSW!$I:$I,WINS_NO_MIRROR!$A45,SWISSW!$J:$J,WINS_NO_MIRROR!AA$1,SWISSW!$F:$F,"Won")+COUNTIFS(SWISSW!$I:$I,WINS_NO_MIRROR!AA$1,SWISSW!$J:$J,WINS_NO_MIRROR!$A45,SWISSW!$F:$F,"Lost")))*IF(ROW()=COLUMN(),0,1)</f>
        <v>0</v>
      </c>
      <c r="AB45" s="11">
        <f ca="1">((COUNTIFS(SWISSW!$I:$I,WINS_NO_MIRROR!$A45,SWISSW!$J:$J,WINS_NO_MIRROR!AB$1,SWISSW!$F:$F,"Won")+COUNTIFS(SWISSW!$I:$I,WINS_NO_MIRROR!AB$1,SWISSW!$J:$J,WINS_NO_MIRROR!$A45,SWISSW!$F:$F,"Lost")))*IF(ROW()=COLUMN(),0,1)</f>
        <v>0</v>
      </c>
      <c r="AC45" s="11">
        <f ca="1">((COUNTIFS(SWISSW!$I:$I,WINS_NO_MIRROR!$A45,SWISSW!$J:$J,WINS_NO_MIRROR!AC$1,SWISSW!$F:$F,"Won")+COUNTIFS(SWISSW!$I:$I,WINS_NO_MIRROR!AC$1,SWISSW!$J:$J,WINS_NO_MIRROR!$A45,SWISSW!$F:$F,"Lost")))*IF(ROW()=COLUMN(),0,1)</f>
        <v>0</v>
      </c>
      <c r="AD45" s="11">
        <f ca="1">((COUNTIFS(SWISSW!$I:$I,WINS_NO_MIRROR!$A45,SWISSW!$J:$J,WINS_NO_MIRROR!AD$1,SWISSW!$F:$F,"Won")+COUNTIFS(SWISSW!$I:$I,WINS_NO_MIRROR!AD$1,SWISSW!$J:$J,WINS_NO_MIRROR!$A45,SWISSW!$F:$F,"Lost")))*IF(ROW()=COLUMN(),0,1)</f>
        <v>0</v>
      </c>
      <c r="AE45" s="11">
        <f ca="1">((COUNTIFS(SWISSW!$I:$I,WINS_NO_MIRROR!$A45,SWISSW!$J:$J,WINS_NO_MIRROR!AE$1,SWISSW!$F:$F,"Won")+COUNTIFS(SWISSW!$I:$I,WINS_NO_MIRROR!AE$1,SWISSW!$J:$J,WINS_NO_MIRROR!$A45,SWISSW!$F:$F,"Lost")))*IF(ROW()=COLUMN(),0,1)</f>
        <v>0</v>
      </c>
      <c r="AF45" s="11">
        <f ca="1">((COUNTIFS(SWISSW!$I:$I,WINS_NO_MIRROR!$A45,SWISSW!$J:$J,WINS_NO_MIRROR!AF$1,SWISSW!$F:$F,"Won")+COUNTIFS(SWISSW!$I:$I,WINS_NO_MIRROR!AF$1,SWISSW!$J:$J,WINS_NO_MIRROR!$A45,SWISSW!$F:$F,"Lost")))*IF(ROW()=COLUMN(),0,1)</f>
        <v>0</v>
      </c>
      <c r="AG45" s="11">
        <f ca="1">((COUNTIFS(SWISSW!$I:$I,WINS_NO_MIRROR!$A45,SWISSW!$J:$J,WINS_NO_MIRROR!AG$1,SWISSW!$F:$F,"Won")+COUNTIFS(SWISSW!$I:$I,WINS_NO_MIRROR!AG$1,SWISSW!$J:$J,WINS_NO_MIRROR!$A45,SWISSW!$F:$F,"Lost")))*IF(ROW()=COLUMN(),0,1)</f>
        <v>0</v>
      </c>
      <c r="AH45" s="11">
        <f ca="1">((COUNTIFS(SWISSW!$I:$I,WINS_NO_MIRROR!$A45,SWISSW!$J:$J,WINS_NO_MIRROR!AH$1,SWISSW!$F:$F,"Won")+COUNTIFS(SWISSW!$I:$I,WINS_NO_MIRROR!AH$1,SWISSW!$J:$J,WINS_NO_MIRROR!$A45,SWISSW!$F:$F,"Lost")))*IF(ROW()=COLUMN(),0,1)</f>
        <v>0</v>
      </c>
      <c r="AI45" s="11">
        <f ca="1">((COUNTIFS(SWISSW!$I:$I,WINS_NO_MIRROR!$A45,SWISSW!$J:$J,WINS_NO_MIRROR!AI$1,SWISSW!$F:$F,"Won")+COUNTIFS(SWISSW!$I:$I,WINS_NO_MIRROR!AI$1,SWISSW!$J:$J,WINS_NO_MIRROR!$A45,SWISSW!$F:$F,"Lost")))*IF(ROW()=COLUMN(),0,1)</f>
        <v>0</v>
      </c>
      <c r="AJ45" s="11">
        <f ca="1">((COUNTIFS(SWISSW!$I:$I,WINS_NO_MIRROR!$A45,SWISSW!$J:$J,WINS_NO_MIRROR!AJ$1,SWISSW!$F:$F,"Won")+COUNTIFS(SWISSW!$I:$I,WINS_NO_MIRROR!AJ$1,SWISSW!$J:$J,WINS_NO_MIRROR!$A45,SWISSW!$F:$F,"Lost")))*IF(ROW()=COLUMN(),0,1)</f>
        <v>0</v>
      </c>
      <c r="AK45" s="11">
        <f ca="1">((COUNTIFS(SWISSW!$I:$I,WINS_NO_MIRROR!$A45,SWISSW!$J:$J,WINS_NO_MIRROR!AK$1,SWISSW!$F:$F,"Won")+COUNTIFS(SWISSW!$I:$I,WINS_NO_MIRROR!AK$1,SWISSW!$J:$J,WINS_NO_MIRROR!$A45,SWISSW!$F:$F,"Lost")))*IF(ROW()=COLUMN(),0,1)</f>
        <v>0</v>
      </c>
      <c r="AL45" s="11">
        <f ca="1">((COUNTIFS(SWISSW!$I:$I,WINS_NO_MIRROR!$A45,SWISSW!$J:$J,WINS_NO_MIRROR!AL$1,SWISSW!$F:$F,"Won")+COUNTIFS(SWISSW!$I:$I,WINS_NO_MIRROR!AL$1,SWISSW!$J:$J,WINS_NO_MIRROR!$A45,SWISSW!$F:$F,"Lost")))*IF(ROW()=COLUMN(),0,1)</f>
        <v>0</v>
      </c>
      <c r="AM45" s="11">
        <f ca="1">((COUNTIFS(SWISSW!$I:$I,WINS_NO_MIRROR!$A45,SWISSW!$J:$J,WINS_NO_MIRROR!AM$1,SWISSW!$F:$F,"Won")+COUNTIFS(SWISSW!$I:$I,WINS_NO_MIRROR!AM$1,SWISSW!$J:$J,WINS_NO_MIRROR!$A45,SWISSW!$F:$F,"Lost")))*IF(ROW()=COLUMN(),0,1)</f>
        <v>0</v>
      </c>
      <c r="AN45" s="11">
        <f ca="1">((COUNTIFS(SWISSW!$I:$I,WINS_NO_MIRROR!$A45,SWISSW!$J:$J,WINS_NO_MIRROR!AN$1,SWISSW!$F:$F,"Won")+COUNTIFS(SWISSW!$I:$I,WINS_NO_MIRROR!AN$1,SWISSW!$J:$J,WINS_NO_MIRROR!$A45,SWISSW!$F:$F,"Lost")))*IF(ROW()=COLUMN(),0,1)</f>
        <v>0</v>
      </c>
      <c r="AO45" s="11">
        <f ca="1">((COUNTIFS(SWISSW!$I:$I,WINS_NO_MIRROR!$A45,SWISSW!$J:$J,WINS_NO_MIRROR!AO$1,SWISSW!$F:$F,"Won")+COUNTIFS(SWISSW!$I:$I,WINS_NO_MIRROR!AO$1,SWISSW!$J:$J,WINS_NO_MIRROR!$A45,SWISSW!$F:$F,"Lost")))*IF(ROW()=COLUMN(),0,1)</f>
        <v>0</v>
      </c>
      <c r="AP45" s="11">
        <f ca="1">((COUNTIFS(SWISSW!$I:$I,WINS_NO_MIRROR!$A45,SWISSW!$J:$J,WINS_NO_MIRROR!AP$1,SWISSW!$F:$F,"Won")+COUNTIFS(SWISSW!$I:$I,WINS_NO_MIRROR!AP$1,SWISSW!$J:$J,WINS_NO_MIRROR!$A45,SWISSW!$F:$F,"Lost")))*IF(ROW()=COLUMN(),0,1)</f>
        <v>0</v>
      </c>
      <c r="AQ45" s="11">
        <f ca="1">((COUNTIFS(SWISSW!$I:$I,WINS_NO_MIRROR!$A45,SWISSW!$J:$J,WINS_NO_MIRROR!AQ$1,SWISSW!$F:$F,"Won")+COUNTIFS(SWISSW!$I:$I,WINS_NO_MIRROR!AQ$1,SWISSW!$J:$J,WINS_NO_MIRROR!$A45,SWISSW!$F:$F,"Lost")))*IF(ROW()=COLUMN(),0,1)</f>
        <v>0</v>
      </c>
      <c r="AR45" s="11">
        <f ca="1">((COUNTIFS(SWISSW!$I:$I,WINS_NO_MIRROR!$A45,SWISSW!$J:$J,WINS_NO_MIRROR!AR$1,SWISSW!$F:$F,"Won")+COUNTIFS(SWISSW!$I:$I,WINS_NO_MIRROR!AR$1,SWISSW!$J:$J,WINS_NO_MIRROR!$A45,SWISSW!$F:$F,"Lost")))*IF(ROW()=COLUMN(),0,1)</f>
        <v>0</v>
      </c>
      <c r="AS45" s="11">
        <f ca="1">((COUNTIFS(SWISSW!$I:$I,WINS_NO_MIRROR!$A45,SWISSW!$J:$J,WINS_NO_MIRROR!AS$1,SWISSW!$F:$F,"Won")+COUNTIFS(SWISSW!$I:$I,WINS_NO_MIRROR!AS$1,SWISSW!$J:$J,WINS_NO_MIRROR!$A45,SWISSW!$F:$F,"Lost")))*IF(ROW()=COLUMN(),0,1)</f>
        <v>0</v>
      </c>
      <c r="AT45" s="11">
        <f ca="1">((COUNTIFS(SWISSW!$I:$I,WINS_NO_MIRROR!$A45,SWISSW!$J:$J,WINS_NO_MIRROR!AT$1,SWISSW!$F:$F,"Won")+COUNTIFS(SWISSW!$I:$I,WINS_NO_MIRROR!AT$1,SWISSW!$J:$J,WINS_NO_MIRROR!$A45,SWISSW!$F:$F,"Lost")))*IF(ROW()=COLUMN(),0,1)</f>
        <v>0</v>
      </c>
      <c r="AU45" s="11">
        <f ca="1">((COUNTIFS(SWISSW!$I:$I,WINS_NO_MIRROR!$A45,SWISSW!$J:$J,WINS_NO_MIRROR!AU$1,SWISSW!$F:$F,"Won")+COUNTIFS(SWISSW!$I:$I,WINS_NO_MIRROR!AU$1,SWISSW!$J:$J,WINS_NO_MIRROR!$A45,SWISSW!$F:$F,"Lost")))*IF(ROW()=COLUMN(),0,1)</f>
        <v>0</v>
      </c>
      <c r="AV45" s="11">
        <f ca="1">((COUNTIFS(SWISSW!$I:$I,WINS_NO_MIRROR!$A45,SWISSW!$J:$J,WINS_NO_MIRROR!AV$1,SWISSW!$F:$F,"Won")+COUNTIFS(SWISSW!$I:$I,WINS_NO_MIRROR!AV$1,SWISSW!$J:$J,WINS_NO_MIRROR!$A45,SWISSW!$F:$F,"Lost")))*IF(ROW()=COLUMN(),0,1)</f>
        <v>0</v>
      </c>
      <c r="AW45" s="11">
        <f ca="1">((COUNTIFS(SWISSW!$I:$I,WINS_NO_MIRROR!$A45,SWISSW!$J:$J,WINS_NO_MIRROR!AW$1,SWISSW!$F:$F,"Won")+COUNTIFS(SWISSW!$I:$I,WINS_NO_MIRROR!AW$1,SWISSW!$J:$J,WINS_NO_MIRROR!$A45,SWISSW!$F:$F,"Lost")))*IF(ROW()=COLUMN(),0,1)</f>
        <v>0</v>
      </c>
      <c r="AX45" s="11">
        <f ca="1">((COUNTIFS(SWISSW!$I:$I,WINS_NO_MIRROR!$A45,SWISSW!$J:$J,WINS_NO_MIRROR!AX$1,SWISSW!$F:$F,"Won")+COUNTIFS(SWISSW!$I:$I,WINS_NO_MIRROR!AX$1,SWISSW!$J:$J,WINS_NO_MIRROR!$A45,SWISSW!$F:$F,"Lost")))*IF(ROW()=COLUMN(),0,1)</f>
        <v>0</v>
      </c>
      <c r="AY45" s="11">
        <f ca="1">((COUNTIFS(SWISSW!$I:$I,WINS_NO_MIRROR!$A45,SWISSW!$J:$J,WINS_NO_MIRROR!AY$1,SWISSW!$F:$F,"Won")+COUNTIFS(SWISSW!$I:$I,WINS_NO_MIRROR!AY$1,SWISSW!$J:$J,WINS_NO_MIRROR!$A45,SWISSW!$F:$F,"Lost")))*IF(ROW()=COLUMN(),0,1)</f>
        <v>0</v>
      </c>
      <c r="AZ45" s="11">
        <f ca="1">((COUNTIFS(SWISSW!$I:$I,WINS_NO_MIRROR!$A45,SWISSW!$J:$J,WINS_NO_MIRROR!AZ$1,SWISSW!$F:$F,"Won")+COUNTIFS(SWISSW!$I:$I,WINS_NO_MIRROR!AZ$1,SWISSW!$J:$J,WINS_NO_MIRROR!$A45,SWISSW!$F:$F,"Lost")))*IF(ROW()=COLUMN(),0,1)</f>
        <v>0</v>
      </c>
      <c r="BA45" s="11">
        <f ca="1">((COUNTIFS(SWISSW!$I:$I,WINS_NO_MIRROR!$A45,SWISSW!$J:$J,WINS_NO_MIRROR!BA$1,SWISSW!$F:$F,"Won")+COUNTIFS(SWISSW!$I:$I,WINS_NO_MIRROR!BA$1,SWISSW!$J:$J,WINS_NO_MIRROR!$A45,SWISSW!$F:$F,"Lost")))*IF(ROW()=COLUMN(),0,1)</f>
        <v>0</v>
      </c>
      <c r="BB45" s="11">
        <f ca="1">((COUNTIFS(SWISSW!$I:$I,WINS_NO_MIRROR!$A45,SWISSW!$J:$J,WINS_NO_MIRROR!BB$1,SWISSW!$F:$F,"Won")+COUNTIFS(SWISSW!$I:$I,WINS_NO_MIRROR!BB$1,SWISSW!$J:$J,WINS_NO_MIRROR!$A45,SWISSW!$F:$F,"Lost")))*IF(ROW()=COLUMN(),0,1)</f>
        <v>0</v>
      </c>
      <c r="BC45" s="11">
        <f ca="1">((COUNTIFS(SWISSW!$I:$I,WINS_NO_MIRROR!$A45,SWISSW!$J:$J,WINS_NO_MIRROR!BC$1,SWISSW!$F:$F,"Won")+COUNTIFS(SWISSW!$I:$I,WINS_NO_MIRROR!BC$1,SWISSW!$J:$J,WINS_NO_MIRROR!$A45,SWISSW!$F:$F,"Lost")))*IF(ROW()=COLUMN(),0,1)</f>
        <v>0</v>
      </c>
      <c r="BD45" s="11">
        <f ca="1">((COUNTIFS(SWISSW!$I:$I,WINS_NO_MIRROR!$A45,SWISSW!$J:$J,WINS_NO_MIRROR!BD$1,SWISSW!$F:$F,"Won")+COUNTIFS(SWISSW!$I:$I,WINS_NO_MIRROR!BD$1,SWISSW!$J:$J,WINS_NO_MIRROR!$A45,SWISSW!$F:$F,"Lost")))*IF(ROW()=COLUMN(),0,1)</f>
        <v>0</v>
      </c>
      <c r="BE45" s="11">
        <f ca="1">((COUNTIFS(SWISSW!$I:$I,WINS_NO_MIRROR!$A45,SWISSW!$J:$J,WINS_NO_MIRROR!BE$1,SWISSW!$F:$F,"Won")+COUNTIFS(SWISSW!$I:$I,WINS_NO_MIRROR!BE$1,SWISSW!$J:$J,WINS_NO_MIRROR!$A45,SWISSW!$F:$F,"Lost")))*IF(ROW()=COLUMN(),0,1)</f>
        <v>0</v>
      </c>
      <c r="BF45" s="11">
        <f ca="1">((COUNTIFS(SWISSW!$I:$I,WINS_NO_MIRROR!$A45,SWISSW!$J:$J,WINS_NO_MIRROR!BF$1,SWISSW!$F:$F,"Won")+COUNTIFS(SWISSW!$I:$I,WINS_NO_MIRROR!BF$1,SWISSW!$J:$J,WINS_NO_MIRROR!$A45,SWISSW!$F:$F,"Lost")))*IF(ROW()=COLUMN(),0,1)</f>
        <v>0</v>
      </c>
      <c r="BG45" s="11">
        <f ca="1">((COUNTIFS(SWISSW!$I:$I,WINS_NO_MIRROR!$A45,SWISSW!$J:$J,WINS_NO_MIRROR!BG$1,SWISSW!$F:$F,"Won")+COUNTIFS(SWISSW!$I:$I,WINS_NO_MIRROR!BG$1,SWISSW!$J:$J,WINS_NO_MIRROR!$A45,SWISSW!$F:$F,"Lost")))*IF(ROW()=COLUMN(),0,1)</f>
        <v>0</v>
      </c>
      <c r="BH45" s="11">
        <f ca="1">((COUNTIFS(SWISSW!$I:$I,WINS_NO_MIRROR!$A45,SWISSW!$J:$J,WINS_NO_MIRROR!BH$1,SWISSW!$F:$F,"Won")+COUNTIFS(SWISSW!$I:$I,WINS_NO_MIRROR!BH$1,SWISSW!$J:$J,WINS_NO_MIRROR!$A45,SWISSW!$F:$F,"Lost")))*IF(ROW()=COLUMN(),0,1)</f>
        <v>0</v>
      </c>
      <c r="BI45" s="11">
        <f ca="1">((COUNTIFS(SWISSW!$I:$I,WINS_NO_MIRROR!$A45,SWISSW!$J:$J,WINS_NO_MIRROR!BI$1,SWISSW!$F:$F,"Won")+COUNTIFS(SWISSW!$I:$I,WINS_NO_MIRROR!BI$1,SWISSW!$J:$J,WINS_NO_MIRROR!$A45,SWISSW!$F:$F,"Lost")))*IF(ROW()=COLUMN(),0,1)</f>
        <v>0</v>
      </c>
      <c r="BJ45" s="11">
        <f ca="1">((COUNTIFS(SWISSW!$I:$I,WINS_NO_MIRROR!$A45,SWISSW!$J:$J,WINS_NO_MIRROR!BJ$1,SWISSW!$F:$F,"Won")+COUNTIFS(SWISSW!$I:$I,WINS_NO_MIRROR!BJ$1,SWISSW!$J:$J,WINS_NO_MIRROR!$A45,SWISSW!$F:$F,"Lost")))*IF(ROW()=COLUMN(),0,1)</f>
        <v>0</v>
      </c>
      <c r="BK45" s="11">
        <f ca="1">((COUNTIFS(SWISSW!$I:$I,WINS_NO_MIRROR!$A45,SWISSW!$J:$J,WINS_NO_MIRROR!BK$1,SWISSW!$F:$F,"Won")+COUNTIFS(SWISSW!$I:$I,WINS_NO_MIRROR!BK$1,SWISSW!$J:$J,WINS_NO_MIRROR!$A45,SWISSW!$F:$F,"Lost")))*IF(ROW()=COLUMN(),0,1)</f>
        <v>0</v>
      </c>
      <c r="BL45" s="11">
        <f ca="1">((COUNTIFS(SWISSW!$I:$I,WINS_NO_MIRROR!$A45,SWISSW!$J:$J,WINS_NO_MIRROR!BL$1,SWISSW!$F:$F,"Won")+COUNTIFS(SWISSW!$I:$I,WINS_NO_MIRROR!BL$1,SWISSW!$J:$J,WINS_NO_MIRROR!$A45,SWISSW!$F:$F,"Lost")))*IF(ROW()=COLUMN(),0,1)</f>
        <v>0</v>
      </c>
    </row>
    <row r="46" spans="1:64" ht="55" customHeight="1" x14ac:dyDescent="0.3">
      <c r="A46" s="3" t="str">
        <f ca="1">MATCHUP!A46</f>
        <v>Izzet Blitz</v>
      </c>
      <c r="B46" s="11">
        <f ca="1">((COUNTIFS(SWISSW!$I:$I,WINS_NO_MIRROR!$A46,SWISSW!$J:$J,WINS_NO_MIRROR!B$1,SWISSW!$F:$F,"Won")+COUNTIFS(SWISSW!$I:$I,WINS_NO_MIRROR!B$1,SWISSW!$J:$J,WINS_NO_MIRROR!$A46,SWISSW!$F:$F,"Lost")))*IF(ROW()=COLUMN(),0,1)</f>
        <v>1</v>
      </c>
      <c r="C46" s="11">
        <f ca="1">((COUNTIFS(SWISSW!$I:$I,WINS_NO_MIRROR!$A46,SWISSW!$J:$J,WINS_NO_MIRROR!C$1,SWISSW!$F:$F,"Won")+COUNTIFS(SWISSW!$I:$I,WINS_NO_MIRROR!C$1,SWISSW!$J:$J,WINS_NO_MIRROR!$A46,SWISSW!$F:$F,"Lost")))*IF(ROW()=COLUMN(),0,1)</f>
        <v>1</v>
      </c>
      <c r="D46" s="11">
        <f ca="1">((COUNTIFS(SWISSW!$I:$I,WINS_NO_MIRROR!$A46,SWISSW!$J:$J,WINS_NO_MIRROR!D$1,SWISSW!$F:$F,"Won")+COUNTIFS(SWISSW!$I:$I,WINS_NO_MIRROR!D$1,SWISSW!$J:$J,WINS_NO_MIRROR!$A46,SWISSW!$F:$F,"Lost")))*IF(ROW()=COLUMN(),0,1)</f>
        <v>0</v>
      </c>
      <c r="E46" s="11">
        <f ca="1">((COUNTIFS(SWISSW!$I:$I,WINS_NO_MIRROR!$A46,SWISSW!$J:$J,WINS_NO_MIRROR!E$1,SWISSW!$F:$F,"Won")+COUNTIFS(SWISSW!$I:$I,WINS_NO_MIRROR!E$1,SWISSW!$J:$J,WINS_NO_MIRROR!$A46,SWISSW!$F:$F,"Lost")))*IF(ROW()=COLUMN(),0,1)</f>
        <v>2</v>
      </c>
      <c r="F46" s="11">
        <f ca="1">((COUNTIFS(SWISSW!$I:$I,WINS_NO_MIRROR!$A46,SWISSW!$J:$J,WINS_NO_MIRROR!F$1,SWISSW!$F:$F,"Won")+COUNTIFS(SWISSW!$I:$I,WINS_NO_MIRROR!F$1,SWISSW!$J:$J,WINS_NO_MIRROR!$A46,SWISSW!$F:$F,"Lost")))*IF(ROW()=COLUMN(),0,1)</f>
        <v>3</v>
      </c>
      <c r="G46" s="11">
        <f ca="1">((COUNTIFS(SWISSW!$I:$I,WINS_NO_MIRROR!$A46,SWISSW!$J:$J,WINS_NO_MIRROR!G$1,SWISSW!$F:$F,"Won")+COUNTIFS(SWISSW!$I:$I,WINS_NO_MIRROR!G$1,SWISSW!$J:$J,WINS_NO_MIRROR!$A46,SWISSW!$F:$F,"Lost")))*IF(ROW()=COLUMN(),0,1)</f>
        <v>0</v>
      </c>
      <c r="H46" s="11">
        <f ca="1">((COUNTIFS(SWISSW!$I:$I,WINS_NO_MIRROR!$A46,SWISSW!$J:$J,WINS_NO_MIRROR!H$1,SWISSW!$F:$F,"Won")+COUNTIFS(SWISSW!$I:$I,WINS_NO_MIRROR!H$1,SWISSW!$J:$J,WINS_NO_MIRROR!$A46,SWISSW!$F:$F,"Lost")))*IF(ROW()=COLUMN(),0,1)</f>
        <v>0</v>
      </c>
      <c r="I46" s="11">
        <f ca="1">((COUNTIFS(SWISSW!$I:$I,WINS_NO_MIRROR!$A46,SWISSW!$J:$J,WINS_NO_MIRROR!I$1,SWISSW!$F:$F,"Won")+COUNTIFS(SWISSW!$I:$I,WINS_NO_MIRROR!I$1,SWISSW!$J:$J,WINS_NO_MIRROR!$A46,SWISSW!$F:$F,"Lost")))*IF(ROW()=COLUMN(),0,1)</f>
        <v>0</v>
      </c>
      <c r="J46" s="11">
        <f ca="1">((COUNTIFS(SWISSW!$I:$I,WINS_NO_MIRROR!$A46,SWISSW!$J:$J,WINS_NO_MIRROR!J$1,SWISSW!$F:$F,"Won")+COUNTIFS(SWISSW!$I:$I,WINS_NO_MIRROR!J$1,SWISSW!$J:$J,WINS_NO_MIRROR!$A46,SWISSW!$F:$F,"Lost")))*IF(ROW()=COLUMN(),0,1)</f>
        <v>0</v>
      </c>
      <c r="K46" s="11">
        <f ca="1">((COUNTIFS(SWISSW!$I:$I,WINS_NO_MIRROR!$A46,SWISSW!$J:$J,WINS_NO_MIRROR!K$1,SWISSW!$F:$F,"Won")+COUNTIFS(SWISSW!$I:$I,WINS_NO_MIRROR!K$1,SWISSW!$J:$J,WINS_NO_MIRROR!$A46,SWISSW!$F:$F,"Lost")))*IF(ROW()=COLUMN(),0,1)</f>
        <v>0</v>
      </c>
      <c r="L46" s="11">
        <f ca="1">((COUNTIFS(SWISSW!$I:$I,WINS_NO_MIRROR!$A46,SWISSW!$J:$J,WINS_NO_MIRROR!L$1,SWISSW!$F:$F,"Won")+COUNTIFS(SWISSW!$I:$I,WINS_NO_MIRROR!L$1,SWISSW!$J:$J,WINS_NO_MIRROR!$A46,SWISSW!$F:$F,"Lost")))*IF(ROW()=COLUMN(),0,1)</f>
        <v>1</v>
      </c>
      <c r="M46" s="11">
        <f ca="1">((COUNTIFS(SWISSW!$I:$I,WINS_NO_MIRROR!$A46,SWISSW!$J:$J,WINS_NO_MIRROR!M$1,SWISSW!$F:$F,"Won")+COUNTIFS(SWISSW!$I:$I,WINS_NO_MIRROR!M$1,SWISSW!$J:$J,WINS_NO_MIRROR!$A46,SWISSW!$F:$F,"Lost")))*IF(ROW()=COLUMN(),0,1)</f>
        <v>0</v>
      </c>
      <c r="N46" s="11">
        <f ca="1">((COUNTIFS(SWISSW!$I:$I,WINS_NO_MIRROR!$A46,SWISSW!$J:$J,WINS_NO_MIRROR!N$1,SWISSW!$F:$F,"Won")+COUNTIFS(SWISSW!$I:$I,WINS_NO_MIRROR!N$1,SWISSW!$J:$J,WINS_NO_MIRROR!$A46,SWISSW!$F:$F,"Lost")))*IF(ROW()=COLUMN(),0,1)</f>
        <v>1</v>
      </c>
      <c r="O46" s="11">
        <f ca="1">((COUNTIFS(SWISSW!$I:$I,WINS_NO_MIRROR!$A46,SWISSW!$J:$J,WINS_NO_MIRROR!O$1,SWISSW!$F:$F,"Won")+COUNTIFS(SWISSW!$I:$I,WINS_NO_MIRROR!O$1,SWISSW!$J:$J,WINS_NO_MIRROR!$A46,SWISSW!$F:$F,"Lost")))*IF(ROW()=COLUMN(),0,1)</f>
        <v>0</v>
      </c>
      <c r="P46" s="11">
        <f ca="1">((COUNTIFS(SWISSW!$I:$I,WINS_NO_MIRROR!$A46,SWISSW!$J:$J,WINS_NO_MIRROR!P$1,SWISSW!$F:$F,"Won")+COUNTIFS(SWISSW!$I:$I,WINS_NO_MIRROR!P$1,SWISSW!$J:$J,WINS_NO_MIRROR!$A46,SWISSW!$F:$F,"Lost")))*IF(ROW()=COLUMN(),0,1)</f>
        <v>0</v>
      </c>
      <c r="Q46" s="11">
        <f ca="1">((COUNTIFS(SWISSW!$I:$I,WINS_NO_MIRROR!$A46,SWISSW!$J:$J,WINS_NO_MIRROR!Q$1,SWISSW!$F:$F,"Won")+COUNTIFS(SWISSW!$I:$I,WINS_NO_MIRROR!Q$1,SWISSW!$J:$J,WINS_NO_MIRROR!$A46,SWISSW!$F:$F,"Lost")))*IF(ROW()=COLUMN(),0,1)</f>
        <v>0</v>
      </c>
      <c r="R46" s="11">
        <f ca="1">((COUNTIFS(SWISSW!$I:$I,WINS_NO_MIRROR!$A46,SWISSW!$J:$J,WINS_NO_MIRROR!R$1,SWISSW!$F:$F,"Won")+COUNTIFS(SWISSW!$I:$I,WINS_NO_MIRROR!R$1,SWISSW!$J:$J,WINS_NO_MIRROR!$A46,SWISSW!$F:$F,"Lost")))*IF(ROW()=COLUMN(),0,1)</f>
        <v>1</v>
      </c>
      <c r="S46" s="11">
        <f ca="1">((COUNTIFS(SWISSW!$I:$I,WINS_NO_MIRROR!$A46,SWISSW!$J:$J,WINS_NO_MIRROR!S$1,SWISSW!$F:$F,"Won")+COUNTIFS(SWISSW!$I:$I,WINS_NO_MIRROR!S$1,SWISSW!$J:$J,WINS_NO_MIRROR!$A46,SWISSW!$F:$F,"Lost")))*IF(ROW()=COLUMN(),0,1)</f>
        <v>0</v>
      </c>
      <c r="T46" s="11">
        <f ca="1">((COUNTIFS(SWISSW!$I:$I,WINS_NO_MIRROR!$A46,SWISSW!$J:$J,WINS_NO_MIRROR!T$1,SWISSW!$F:$F,"Won")+COUNTIFS(SWISSW!$I:$I,WINS_NO_MIRROR!T$1,SWISSW!$J:$J,WINS_NO_MIRROR!$A46,SWISSW!$F:$F,"Lost")))*IF(ROW()=COLUMN(),0,1)</f>
        <v>0</v>
      </c>
      <c r="U46" s="11">
        <f ca="1">((COUNTIFS(SWISSW!$I:$I,WINS_NO_MIRROR!$A46,SWISSW!$J:$J,WINS_NO_MIRROR!U$1,SWISSW!$F:$F,"Won")+COUNTIFS(SWISSW!$I:$I,WINS_NO_MIRROR!U$1,SWISSW!$J:$J,WINS_NO_MIRROR!$A46,SWISSW!$F:$F,"Lost")))*IF(ROW()=COLUMN(),0,1)</f>
        <v>0</v>
      </c>
      <c r="V46" s="11">
        <f ca="1">((COUNTIFS(SWISSW!$I:$I,WINS_NO_MIRROR!$A46,SWISSW!$J:$J,WINS_NO_MIRROR!V$1,SWISSW!$F:$F,"Won")+COUNTIFS(SWISSW!$I:$I,WINS_NO_MIRROR!V$1,SWISSW!$J:$J,WINS_NO_MIRROR!$A46,SWISSW!$F:$F,"Lost")))*IF(ROW()=COLUMN(),0,1)</f>
        <v>0</v>
      </c>
      <c r="W46" s="11">
        <f ca="1">((COUNTIFS(SWISSW!$I:$I,WINS_NO_MIRROR!$A46,SWISSW!$J:$J,WINS_NO_MIRROR!W$1,SWISSW!$F:$F,"Won")+COUNTIFS(SWISSW!$I:$I,WINS_NO_MIRROR!W$1,SWISSW!$J:$J,WINS_NO_MIRROR!$A46,SWISSW!$F:$F,"Lost")))*IF(ROW()=COLUMN(),0,1)</f>
        <v>0</v>
      </c>
      <c r="X46" s="11">
        <f ca="1">((COUNTIFS(SWISSW!$I:$I,WINS_NO_MIRROR!$A46,SWISSW!$J:$J,WINS_NO_MIRROR!X$1,SWISSW!$F:$F,"Won")+COUNTIFS(SWISSW!$I:$I,WINS_NO_MIRROR!X$1,SWISSW!$J:$J,WINS_NO_MIRROR!$A46,SWISSW!$F:$F,"Lost")))*IF(ROW()=COLUMN(),0,1)</f>
        <v>0</v>
      </c>
      <c r="Y46" s="11">
        <f ca="1">((COUNTIFS(SWISSW!$I:$I,WINS_NO_MIRROR!$A46,SWISSW!$J:$J,WINS_NO_MIRROR!Y$1,SWISSW!$F:$F,"Won")+COUNTIFS(SWISSW!$I:$I,WINS_NO_MIRROR!Y$1,SWISSW!$J:$J,WINS_NO_MIRROR!$A46,SWISSW!$F:$F,"Lost")))*IF(ROW()=COLUMN(),0,1)</f>
        <v>0</v>
      </c>
      <c r="Z46" s="11">
        <f ca="1">((COUNTIFS(SWISSW!$I:$I,WINS_NO_MIRROR!$A46,SWISSW!$J:$J,WINS_NO_MIRROR!Z$1,SWISSW!$F:$F,"Won")+COUNTIFS(SWISSW!$I:$I,WINS_NO_MIRROR!Z$1,SWISSW!$J:$J,WINS_NO_MIRROR!$A46,SWISSW!$F:$F,"Lost")))*IF(ROW()=COLUMN(),0,1)</f>
        <v>0</v>
      </c>
      <c r="AA46" s="11">
        <f ca="1">((COUNTIFS(SWISSW!$I:$I,WINS_NO_MIRROR!$A46,SWISSW!$J:$J,WINS_NO_MIRROR!AA$1,SWISSW!$F:$F,"Won")+COUNTIFS(SWISSW!$I:$I,WINS_NO_MIRROR!AA$1,SWISSW!$J:$J,WINS_NO_MIRROR!$A46,SWISSW!$F:$F,"Lost")))*IF(ROW()=COLUMN(),0,1)</f>
        <v>0</v>
      </c>
      <c r="AB46" s="11">
        <f ca="1">((COUNTIFS(SWISSW!$I:$I,WINS_NO_MIRROR!$A46,SWISSW!$J:$J,WINS_NO_MIRROR!AB$1,SWISSW!$F:$F,"Won")+COUNTIFS(SWISSW!$I:$I,WINS_NO_MIRROR!AB$1,SWISSW!$J:$J,WINS_NO_MIRROR!$A46,SWISSW!$F:$F,"Lost")))*IF(ROW()=COLUMN(),0,1)</f>
        <v>0</v>
      </c>
      <c r="AC46" s="11">
        <f ca="1">((COUNTIFS(SWISSW!$I:$I,WINS_NO_MIRROR!$A46,SWISSW!$J:$J,WINS_NO_MIRROR!AC$1,SWISSW!$F:$F,"Won")+COUNTIFS(SWISSW!$I:$I,WINS_NO_MIRROR!AC$1,SWISSW!$J:$J,WINS_NO_MIRROR!$A46,SWISSW!$F:$F,"Lost")))*IF(ROW()=COLUMN(),0,1)</f>
        <v>0</v>
      </c>
      <c r="AD46" s="11">
        <f ca="1">((COUNTIFS(SWISSW!$I:$I,WINS_NO_MIRROR!$A46,SWISSW!$J:$J,WINS_NO_MIRROR!AD$1,SWISSW!$F:$F,"Won")+COUNTIFS(SWISSW!$I:$I,WINS_NO_MIRROR!AD$1,SWISSW!$J:$J,WINS_NO_MIRROR!$A46,SWISSW!$F:$F,"Lost")))*IF(ROW()=COLUMN(),0,1)</f>
        <v>1</v>
      </c>
      <c r="AE46" s="11">
        <f ca="1">((COUNTIFS(SWISSW!$I:$I,WINS_NO_MIRROR!$A46,SWISSW!$J:$J,WINS_NO_MIRROR!AE$1,SWISSW!$F:$F,"Won")+COUNTIFS(SWISSW!$I:$I,WINS_NO_MIRROR!AE$1,SWISSW!$J:$J,WINS_NO_MIRROR!$A46,SWISSW!$F:$F,"Lost")))*IF(ROW()=COLUMN(),0,1)</f>
        <v>0</v>
      </c>
      <c r="AF46" s="11">
        <f ca="1">((COUNTIFS(SWISSW!$I:$I,WINS_NO_MIRROR!$A46,SWISSW!$J:$J,WINS_NO_MIRROR!AF$1,SWISSW!$F:$F,"Won")+COUNTIFS(SWISSW!$I:$I,WINS_NO_MIRROR!AF$1,SWISSW!$J:$J,WINS_NO_MIRROR!$A46,SWISSW!$F:$F,"Lost")))*IF(ROW()=COLUMN(),0,1)</f>
        <v>0</v>
      </c>
      <c r="AG46" s="11">
        <f ca="1">((COUNTIFS(SWISSW!$I:$I,WINS_NO_MIRROR!$A46,SWISSW!$J:$J,WINS_NO_MIRROR!AG$1,SWISSW!$F:$F,"Won")+COUNTIFS(SWISSW!$I:$I,WINS_NO_MIRROR!AG$1,SWISSW!$J:$J,WINS_NO_MIRROR!$A46,SWISSW!$F:$F,"Lost")))*IF(ROW()=COLUMN(),0,1)</f>
        <v>0</v>
      </c>
      <c r="AH46" s="11">
        <f ca="1">((COUNTIFS(SWISSW!$I:$I,WINS_NO_MIRROR!$A46,SWISSW!$J:$J,WINS_NO_MIRROR!AH$1,SWISSW!$F:$F,"Won")+COUNTIFS(SWISSW!$I:$I,WINS_NO_MIRROR!AH$1,SWISSW!$J:$J,WINS_NO_MIRROR!$A46,SWISSW!$F:$F,"Lost")))*IF(ROW()=COLUMN(),0,1)</f>
        <v>0</v>
      </c>
      <c r="AI46" s="11">
        <f ca="1">((COUNTIFS(SWISSW!$I:$I,WINS_NO_MIRROR!$A46,SWISSW!$J:$J,WINS_NO_MIRROR!AI$1,SWISSW!$F:$F,"Won")+COUNTIFS(SWISSW!$I:$I,WINS_NO_MIRROR!AI$1,SWISSW!$J:$J,WINS_NO_MIRROR!$A46,SWISSW!$F:$F,"Lost")))*IF(ROW()=COLUMN(),0,1)</f>
        <v>0</v>
      </c>
      <c r="AJ46" s="11">
        <f ca="1">((COUNTIFS(SWISSW!$I:$I,WINS_NO_MIRROR!$A46,SWISSW!$J:$J,WINS_NO_MIRROR!AJ$1,SWISSW!$F:$F,"Won")+COUNTIFS(SWISSW!$I:$I,WINS_NO_MIRROR!AJ$1,SWISSW!$J:$J,WINS_NO_MIRROR!$A46,SWISSW!$F:$F,"Lost")))*IF(ROW()=COLUMN(),0,1)</f>
        <v>0</v>
      </c>
      <c r="AK46" s="11">
        <f ca="1">((COUNTIFS(SWISSW!$I:$I,WINS_NO_MIRROR!$A46,SWISSW!$J:$J,WINS_NO_MIRROR!AK$1,SWISSW!$F:$F,"Won")+COUNTIFS(SWISSW!$I:$I,WINS_NO_MIRROR!AK$1,SWISSW!$J:$J,WINS_NO_MIRROR!$A46,SWISSW!$F:$F,"Lost")))*IF(ROW()=COLUMN(),0,1)</f>
        <v>0</v>
      </c>
      <c r="AL46" s="11">
        <f ca="1">((COUNTIFS(SWISSW!$I:$I,WINS_NO_MIRROR!$A46,SWISSW!$J:$J,WINS_NO_MIRROR!AL$1,SWISSW!$F:$F,"Won")+COUNTIFS(SWISSW!$I:$I,WINS_NO_MIRROR!AL$1,SWISSW!$J:$J,WINS_NO_MIRROR!$A46,SWISSW!$F:$F,"Lost")))*IF(ROW()=COLUMN(),0,1)</f>
        <v>0</v>
      </c>
      <c r="AM46" s="11">
        <f ca="1">((COUNTIFS(SWISSW!$I:$I,WINS_NO_MIRROR!$A46,SWISSW!$J:$J,WINS_NO_MIRROR!AM$1,SWISSW!$F:$F,"Won")+COUNTIFS(SWISSW!$I:$I,WINS_NO_MIRROR!AM$1,SWISSW!$J:$J,WINS_NO_MIRROR!$A46,SWISSW!$F:$F,"Lost")))*IF(ROW()=COLUMN(),0,1)</f>
        <v>0</v>
      </c>
      <c r="AN46" s="11">
        <f ca="1">((COUNTIFS(SWISSW!$I:$I,WINS_NO_MIRROR!$A46,SWISSW!$J:$J,WINS_NO_MIRROR!AN$1,SWISSW!$F:$F,"Won")+COUNTIFS(SWISSW!$I:$I,WINS_NO_MIRROR!AN$1,SWISSW!$J:$J,WINS_NO_MIRROR!$A46,SWISSW!$F:$F,"Lost")))*IF(ROW()=COLUMN(),0,1)</f>
        <v>0</v>
      </c>
      <c r="AO46" s="11">
        <f ca="1">((COUNTIFS(SWISSW!$I:$I,WINS_NO_MIRROR!$A46,SWISSW!$J:$J,WINS_NO_MIRROR!AO$1,SWISSW!$F:$F,"Won")+COUNTIFS(SWISSW!$I:$I,WINS_NO_MIRROR!AO$1,SWISSW!$J:$J,WINS_NO_MIRROR!$A46,SWISSW!$F:$F,"Lost")))*IF(ROW()=COLUMN(),0,1)</f>
        <v>0</v>
      </c>
      <c r="AP46" s="11">
        <f ca="1">((COUNTIFS(SWISSW!$I:$I,WINS_NO_MIRROR!$A46,SWISSW!$J:$J,WINS_NO_MIRROR!AP$1,SWISSW!$F:$F,"Won")+COUNTIFS(SWISSW!$I:$I,WINS_NO_MIRROR!AP$1,SWISSW!$J:$J,WINS_NO_MIRROR!$A46,SWISSW!$F:$F,"Lost")))*IF(ROW()=COLUMN(),0,1)</f>
        <v>0</v>
      </c>
      <c r="AQ46" s="11">
        <f ca="1">((COUNTIFS(SWISSW!$I:$I,WINS_NO_MIRROR!$A46,SWISSW!$J:$J,WINS_NO_MIRROR!AQ$1,SWISSW!$F:$F,"Won")+COUNTIFS(SWISSW!$I:$I,WINS_NO_MIRROR!AQ$1,SWISSW!$J:$J,WINS_NO_MIRROR!$A46,SWISSW!$F:$F,"Lost")))*IF(ROW()=COLUMN(),0,1)</f>
        <v>0</v>
      </c>
      <c r="AR46" s="11">
        <f ca="1">((COUNTIFS(SWISSW!$I:$I,WINS_NO_MIRROR!$A46,SWISSW!$J:$J,WINS_NO_MIRROR!AR$1,SWISSW!$F:$F,"Won")+COUNTIFS(SWISSW!$I:$I,WINS_NO_MIRROR!AR$1,SWISSW!$J:$J,WINS_NO_MIRROR!$A46,SWISSW!$F:$F,"Lost")))*IF(ROW()=COLUMN(),0,1)</f>
        <v>0</v>
      </c>
      <c r="AS46" s="11">
        <f ca="1">((COUNTIFS(SWISSW!$I:$I,WINS_NO_MIRROR!$A46,SWISSW!$J:$J,WINS_NO_MIRROR!AS$1,SWISSW!$F:$F,"Won")+COUNTIFS(SWISSW!$I:$I,WINS_NO_MIRROR!AS$1,SWISSW!$J:$J,WINS_NO_MIRROR!$A46,SWISSW!$F:$F,"Lost")))*IF(ROW()=COLUMN(),0,1)</f>
        <v>0</v>
      </c>
      <c r="AT46" s="11">
        <f ca="1">((COUNTIFS(SWISSW!$I:$I,WINS_NO_MIRROR!$A46,SWISSW!$J:$J,WINS_NO_MIRROR!AT$1,SWISSW!$F:$F,"Won")+COUNTIFS(SWISSW!$I:$I,WINS_NO_MIRROR!AT$1,SWISSW!$J:$J,WINS_NO_MIRROR!$A46,SWISSW!$F:$F,"Lost")))*IF(ROW()=COLUMN(),0,1)</f>
        <v>0</v>
      </c>
      <c r="AU46" s="11">
        <f ca="1">((COUNTIFS(SWISSW!$I:$I,WINS_NO_MIRROR!$A46,SWISSW!$J:$J,WINS_NO_MIRROR!AU$1,SWISSW!$F:$F,"Won")+COUNTIFS(SWISSW!$I:$I,WINS_NO_MIRROR!AU$1,SWISSW!$J:$J,WINS_NO_MIRROR!$A46,SWISSW!$F:$F,"Lost")))*IF(ROW()=COLUMN(),0,1)</f>
        <v>0</v>
      </c>
      <c r="AV46" s="11">
        <f ca="1">((COUNTIFS(SWISSW!$I:$I,WINS_NO_MIRROR!$A46,SWISSW!$J:$J,WINS_NO_MIRROR!AV$1,SWISSW!$F:$F,"Won")+COUNTIFS(SWISSW!$I:$I,WINS_NO_MIRROR!AV$1,SWISSW!$J:$J,WINS_NO_MIRROR!$A46,SWISSW!$F:$F,"Lost")))*IF(ROW()=COLUMN(),0,1)</f>
        <v>0</v>
      </c>
      <c r="AW46" s="11">
        <f ca="1">((COUNTIFS(SWISSW!$I:$I,WINS_NO_MIRROR!$A46,SWISSW!$J:$J,WINS_NO_MIRROR!AW$1,SWISSW!$F:$F,"Won")+COUNTIFS(SWISSW!$I:$I,WINS_NO_MIRROR!AW$1,SWISSW!$J:$J,WINS_NO_MIRROR!$A46,SWISSW!$F:$F,"Lost")))*IF(ROW()=COLUMN(),0,1)</f>
        <v>0</v>
      </c>
      <c r="AX46" s="11">
        <f ca="1">((COUNTIFS(SWISSW!$I:$I,WINS_NO_MIRROR!$A46,SWISSW!$J:$J,WINS_NO_MIRROR!AX$1,SWISSW!$F:$F,"Won")+COUNTIFS(SWISSW!$I:$I,WINS_NO_MIRROR!AX$1,SWISSW!$J:$J,WINS_NO_MIRROR!$A46,SWISSW!$F:$F,"Lost")))*IF(ROW()=COLUMN(),0,1)</f>
        <v>0</v>
      </c>
      <c r="AY46" s="11">
        <f ca="1">((COUNTIFS(SWISSW!$I:$I,WINS_NO_MIRROR!$A46,SWISSW!$J:$J,WINS_NO_MIRROR!AY$1,SWISSW!$F:$F,"Won")+COUNTIFS(SWISSW!$I:$I,WINS_NO_MIRROR!AY$1,SWISSW!$J:$J,WINS_NO_MIRROR!$A46,SWISSW!$F:$F,"Lost")))*IF(ROW()=COLUMN(),0,1)</f>
        <v>0</v>
      </c>
      <c r="AZ46" s="11">
        <f ca="1">((COUNTIFS(SWISSW!$I:$I,WINS_NO_MIRROR!$A46,SWISSW!$J:$J,WINS_NO_MIRROR!AZ$1,SWISSW!$F:$F,"Won")+COUNTIFS(SWISSW!$I:$I,WINS_NO_MIRROR!AZ$1,SWISSW!$J:$J,WINS_NO_MIRROR!$A46,SWISSW!$F:$F,"Lost")))*IF(ROW()=COLUMN(),0,1)</f>
        <v>0</v>
      </c>
      <c r="BA46" s="11">
        <f ca="1">((COUNTIFS(SWISSW!$I:$I,WINS_NO_MIRROR!$A46,SWISSW!$J:$J,WINS_NO_MIRROR!BA$1,SWISSW!$F:$F,"Won")+COUNTIFS(SWISSW!$I:$I,WINS_NO_MIRROR!BA$1,SWISSW!$J:$J,WINS_NO_MIRROR!$A46,SWISSW!$F:$F,"Lost")))*IF(ROW()=COLUMN(),0,1)</f>
        <v>0</v>
      </c>
      <c r="BB46" s="11">
        <f ca="1">((COUNTIFS(SWISSW!$I:$I,WINS_NO_MIRROR!$A46,SWISSW!$J:$J,WINS_NO_MIRROR!BB$1,SWISSW!$F:$F,"Won")+COUNTIFS(SWISSW!$I:$I,WINS_NO_MIRROR!BB$1,SWISSW!$J:$J,WINS_NO_MIRROR!$A46,SWISSW!$F:$F,"Lost")))*IF(ROW()=COLUMN(),0,1)</f>
        <v>0</v>
      </c>
      <c r="BC46" s="11">
        <f ca="1">((COUNTIFS(SWISSW!$I:$I,WINS_NO_MIRROR!$A46,SWISSW!$J:$J,WINS_NO_MIRROR!BC$1,SWISSW!$F:$F,"Won")+COUNTIFS(SWISSW!$I:$I,WINS_NO_MIRROR!BC$1,SWISSW!$J:$J,WINS_NO_MIRROR!$A46,SWISSW!$F:$F,"Lost")))*IF(ROW()=COLUMN(),0,1)</f>
        <v>0</v>
      </c>
      <c r="BD46" s="11">
        <f ca="1">((COUNTIFS(SWISSW!$I:$I,WINS_NO_MIRROR!$A46,SWISSW!$J:$J,WINS_NO_MIRROR!BD$1,SWISSW!$F:$F,"Won")+COUNTIFS(SWISSW!$I:$I,WINS_NO_MIRROR!BD$1,SWISSW!$J:$J,WINS_NO_MIRROR!$A46,SWISSW!$F:$F,"Lost")))*IF(ROW()=COLUMN(),0,1)</f>
        <v>0</v>
      </c>
      <c r="BE46" s="11">
        <f ca="1">((COUNTIFS(SWISSW!$I:$I,WINS_NO_MIRROR!$A46,SWISSW!$J:$J,WINS_NO_MIRROR!BE$1,SWISSW!$F:$F,"Won")+COUNTIFS(SWISSW!$I:$I,WINS_NO_MIRROR!BE$1,SWISSW!$J:$J,WINS_NO_MIRROR!$A46,SWISSW!$F:$F,"Lost")))*IF(ROW()=COLUMN(),0,1)</f>
        <v>0</v>
      </c>
      <c r="BF46" s="11">
        <f ca="1">((COUNTIFS(SWISSW!$I:$I,WINS_NO_MIRROR!$A46,SWISSW!$J:$J,WINS_NO_MIRROR!BF$1,SWISSW!$F:$F,"Won")+COUNTIFS(SWISSW!$I:$I,WINS_NO_MIRROR!BF$1,SWISSW!$J:$J,WINS_NO_MIRROR!$A46,SWISSW!$F:$F,"Lost")))*IF(ROW()=COLUMN(),0,1)</f>
        <v>0</v>
      </c>
      <c r="BG46" s="11">
        <f ca="1">((COUNTIFS(SWISSW!$I:$I,WINS_NO_MIRROR!$A46,SWISSW!$J:$J,WINS_NO_MIRROR!BG$1,SWISSW!$F:$F,"Won")+COUNTIFS(SWISSW!$I:$I,WINS_NO_MIRROR!BG$1,SWISSW!$J:$J,WINS_NO_MIRROR!$A46,SWISSW!$F:$F,"Lost")))*IF(ROW()=COLUMN(),0,1)</f>
        <v>0</v>
      </c>
      <c r="BH46" s="11">
        <f ca="1">((COUNTIFS(SWISSW!$I:$I,WINS_NO_MIRROR!$A46,SWISSW!$J:$J,WINS_NO_MIRROR!BH$1,SWISSW!$F:$F,"Won")+COUNTIFS(SWISSW!$I:$I,WINS_NO_MIRROR!BH$1,SWISSW!$J:$J,WINS_NO_MIRROR!$A46,SWISSW!$F:$F,"Lost")))*IF(ROW()=COLUMN(),0,1)</f>
        <v>0</v>
      </c>
      <c r="BI46" s="11">
        <f ca="1">((COUNTIFS(SWISSW!$I:$I,WINS_NO_MIRROR!$A46,SWISSW!$J:$J,WINS_NO_MIRROR!BI$1,SWISSW!$F:$F,"Won")+COUNTIFS(SWISSW!$I:$I,WINS_NO_MIRROR!BI$1,SWISSW!$J:$J,WINS_NO_MIRROR!$A46,SWISSW!$F:$F,"Lost")))*IF(ROW()=COLUMN(),0,1)</f>
        <v>0</v>
      </c>
      <c r="BJ46" s="11">
        <f ca="1">((COUNTIFS(SWISSW!$I:$I,WINS_NO_MIRROR!$A46,SWISSW!$J:$J,WINS_NO_MIRROR!BJ$1,SWISSW!$F:$F,"Won")+COUNTIFS(SWISSW!$I:$I,WINS_NO_MIRROR!BJ$1,SWISSW!$J:$J,WINS_NO_MIRROR!$A46,SWISSW!$F:$F,"Lost")))*IF(ROW()=COLUMN(),0,1)</f>
        <v>0</v>
      </c>
      <c r="BK46" s="11">
        <f ca="1">((COUNTIFS(SWISSW!$I:$I,WINS_NO_MIRROR!$A46,SWISSW!$J:$J,WINS_NO_MIRROR!BK$1,SWISSW!$F:$F,"Won")+COUNTIFS(SWISSW!$I:$I,WINS_NO_MIRROR!BK$1,SWISSW!$J:$J,WINS_NO_MIRROR!$A46,SWISSW!$F:$F,"Lost")))*IF(ROW()=COLUMN(),0,1)</f>
        <v>0</v>
      </c>
      <c r="BL46" s="11">
        <f ca="1">((COUNTIFS(SWISSW!$I:$I,WINS_NO_MIRROR!$A46,SWISSW!$J:$J,WINS_NO_MIRROR!BL$1,SWISSW!$F:$F,"Won")+COUNTIFS(SWISSW!$I:$I,WINS_NO_MIRROR!BL$1,SWISSW!$J:$J,WINS_NO_MIRROR!$A46,SWISSW!$F:$F,"Lost")))*IF(ROW()=COLUMN(),0,1)</f>
        <v>0</v>
      </c>
    </row>
    <row r="47" spans="1:64" ht="55" customHeight="1" x14ac:dyDescent="0.3">
      <c r="A47" s="3" t="str">
        <f ca="1">MATCHUP!A47</f>
        <v>Mono Red Blitz</v>
      </c>
      <c r="B47" s="11">
        <f ca="1">((COUNTIFS(SWISSW!$I:$I,WINS_NO_MIRROR!$A47,SWISSW!$J:$J,WINS_NO_MIRROR!B$1,SWISSW!$F:$F,"Won")+COUNTIFS(SWISSW!$I:$I,WINS_NO_MIRROR!B$1,SWISSW!$J:$J,WINS_NO_MIRROR!$A47,SWISSW!$F:$F,"Lost")))*IF(ROW()=COLUMN(),0,1)</f>
        <v>2</v>
      </c>
      <c r="C47" s="11">
        <f ca="1">((COUNTIFS(SWISSW!$I:$I,WINS_NO_MIRROR!$A47,SWISSW!$J:$J,WINS_NO_MIRROR!C$1,SWISSW!$F:$F,"Won")+COUNTIFS(SWISSW!$I:$I,WINS_NO_MIRROR!C$1,SWISSW!$J:$J,WINS_NO_MIRROR!$A47,SWISSW!$F:$F,"Lost")))*IF(ROW()=COLUMN(),0,1)</f>
        <v>0</v>
      </c>
      <c r="D47" s="11">
        <f ca="1">((COUNTIFS(SWISSW!$I:$I,WINS_NO_MIRROR!$A47,SWISSW!$J:$J,WINS_NO_MIRROR!D$1,SWISSW!$F:$F,"Won")+COUNTIFS(SWISSW!$I:$I,WINS_NO_MIRROR!D$1,SWISSW!$J:$J,WINS_NO_MIRROR!$A47,SWISSW!$F:$F,"Lost")))*IF(ROW()=COLUMN(),0,1)</f>
        <v>1</v>
      </c>
      <c r="E47" s="11">
        <f ca="1">((COUNTIFS(SWISSW!$I:$I,WINS_NO_MIRROR!$A47,SWISSW!$J:$J,WINS_NO_MIRROR!E$1,SWISSW!$F:$F,"Won")+COUNTIFS(SWISSW!$I:$I,WINS_NO_MIRROR!E$1,SWISSW!$J:$J,WINS_NO_MIRROR!$A47,SWISSW!$F:$F,"Lost")))*IF(ROW()=COLUMN(),0,1)</f>
        <v>1</v>
      </c>
      <c r="F47" s="11">
        <f ca="1">((COUNTIFS(SWISSW!$I:$I,WINS_NO_MIRROR!$A47,SWISSW!$J:$J,WINS_NO_MIRROR!F$1,SWISSW!$F:$F,"Won")+COUNTIFS(SWISSW!$I:$I,WINS_NO_MIRROR!F$1,SWISSW!$J:$J,WINS_NO_MIRROR!$A47,SWISSW!$F:$F,"Lost")))*IF(ROW()=COLUMN(),0,1)</f>
        <v>0</v>
      </c>
      <c r="G47" s="11">
        <f ca="1">((COUNTIFS(SWISSW!$I:$I,WINS_NO_MIRROR!$A47,SWISSW!$J:$J,WINS_NO_MIRROR!G$1,SWISSW!$F:$F,"Won")+COUNTIFS(SWISSW!$I:$I,WINS_NO_MIRROR!G$1,SWISSW!$J:$J,WINS_NO_MIRROR!$A47,SWISSW!$F:$F,"Lost")))*IF(ROW()=COLUMN(),0,1)</f>
        <v>2</v>
      </c>
      <c r="H47" s="11">
        <f ca="1">((COUNTIFS(SWISSW!$I:$I,WINS_NO_MIRROR!$A47,SWISSW!$J:$J,WINS_NO_MIRROR!H$1,SWISSW!$F:$F,"Won")+COUNTIFS(SWISSW!$I:$I,WINS_NO_MIRROR!H$1,SWISSW!$J:$J,WINS_NO_MIRROR!$A47,SWISSW!$F:$F,"Lost")))*IF(ROW()=COLUMN(),0,1)</f>
        <v>2</v>
      </c>
      <c r="I47" s="11">
        <f ca="1">((COUNTIFS(SWISSW!$I:$I,WINS_NO_MIRROR!$A47,SWISSW!$J:$J,WINS_NO_MIRROR!I$1,SWISSW!$F:$F,"Won")+COUNTIFS(SWISSW!$I:$I,WINS_NO_MIRROR!I$1,SWISSW!$J:$J,WINS_NO_MIRROR!$A47,SWISSW!$F:$F,"Lost")))*IF(ROW()=COLUMN(),0,1)</f>
        <v>0</v>
      </c>
      <c r="J47" s="11">
        <f ca="1">((COUNTIFS(SWISSW!$I:$I,WINS_NO_MIRROR!$A47,SWISSW!$J:$J,WINS_NO_MIRROR!J$1,SWISSW!$F:$F,"Won")+COUNTIFS(SWISSW!$I:$I,WINS_NO_MIRROR!J$1,SWISSW!$J:$J,WINS_NO_MIRROR!$A47,SWISSW!$F:$F,"Lost")))*IF(ROW()=COLUMN(),0,1)</f>
        <v>0</v>
      </c>
      <c r="K47" s="11">
        <f ca="1">((COUNTIFS(SWISSW!$I:$I,WINS_NO_MIRROR!$A47,SWISSW!$J:$J,WINS_NO_MIRROR!K$1,SWISSW!$F:$F,"Won")+COUNTIFS(SWISSW!$I:$I,WINS_NO_MIRROR!K$1,SWISSW!$J:$J,WINS_NO_MIRROR!$A47,SWISSW!$F:$F,"Lost")))*IF(ROW()=COLUMN(),0,1)</f>
        <v>0</v>
      </c>
      <c r="L47" s="11">
        <f ca="1">((COUNTIFS(SWISSW!$I:$I,WINS_NO_MIRROR!$A47,SWISSW!$J:$J,WINS_NO_MIRROR!L$1,SWISSW!$F:$F,"Won")+COUNTIFS(SWISSW!$I:$I,WINS_NO_MIRROR!L$1,SWISSW!$J:$J,WINS_NO_MIRROR!$A47,SWISSW!$F:$F,"Lost")))*IF(ROW()=COLUMN(),0,1)</f>
        <v>2</v>
      </c>
      <c r="M47" s="11">
        <f ca="1">((COUNTIFS(SWISSW!$I:$I,WINS_NO_MIRROR!$A47,SWISSW!$J:$J,WINS_NO_MIRROR!M$1,SWISSW!$F:$F,"Won")+COUNTIFS(SWISSW!$I:$I,WINS_NO_MIRROR!M$1,SWISSW!$J:$J,WINS_NO_MIRROR!$A47,SWISSW!$F:$F,"Lost")))*IF(ROW()=COLUMN(),0,1)</f>
        <v>0</v>
      </c>
      <c r="N47" s="11">
        <f ca="1">((COUNTIFS(SWISSW!$I:$I,WINS_NO_MIRROR!$A47,SWISSW!$J:$J,WINS_NO_MIRROR!N$1,SWISSW!$F:$F,"Won")+COUNTIFS(SWISSW!$I:$I,WINS_NO_MIRROR!N$1,SWISSW!$J:$J,WINS_NO_MIRROR!$A47,SWISSW!$F:$F,"Lost")))*IF(ROW()=COLUMN(),0,1)</f>
        <v>2</v>
      </c>
      <c r="O47" s="11">
        <f ca="1">((COUNTIFS(SWISSW!$I:$I,WINS_NO_MIRROR!$A47,SWISSW!$J:$J,WINS_NO_MIRROR!O$1,SWISSW!$F:$F,"Won")+COUNTIFS(SWISSW!$I:$I,WINS_NO_MIRROR!O$1,SWISSW!$J:$J,WINS_NO_MIRROR!$A47,SWISSW!$F:$F,"Lost")))*IF(ROW()=COLUMN(),0,1)</f>
        <v>0</v>
      </c>
      <c r="P47" s="11">
        <f ca="1">((COUNTIFS(SWISSW!$I:$I,WINS_NO_MIRROR!$A47,SWISSW!$J:$J,WINS_NO_MIRROR!P$1,SWISSW!$F:$F,"Won")+COUNTIFS(SWISSW!$I:$I,WINS_NO_MIRROR!P$1,SWISSW!$J:$J,WINS_NO_MIRROR!$A47,SWISSW!$F:$F,"Lost")))*IF(ROW()=COLUMN(),0,1)</f>
        <v>0</v>
      </c>
      <c r="Q47" s="11">
        <f ca="1">((COUNTIFS(SWISSW!$I:$I,WINS_NO_MIRROR!$A47,SWISSW!$J:$J,WINS_NO_MIRROR!Q$1,SWISSW!$F:$F,"Won")+COUNTIFS(SWISSW!$I:$I,WINS_NO_MIRROR!Q$1,SWISSW!$J:$J,WINS_NO_MIRROR!$A47,SWISSW!$F:$F,"Lost")))*IF(ROW()=COLUMN(),0,1)</f>
        <v>0</v>
      </c>
      <c r="R47" s="11">
        <f ca="1">((COUNTIFS(SWISSW!$I:$I,WINS_NO_MIRROR!$A47,SWISSW!$J:$J,WINS_NO_MIRROR!R$1,SWISSW!$F:$F,"Won")+COUNTIFS(SWISSW!$I:$I,WINS_NO_MIRROR!R$1,SWISSW!$J:$J,WINS_NO_MIRROR!$A47,SWISSW!$F:$F,"Lost")))*IF(ROW()=COLUMN(),0,1)</f>
        <v>0</v>
      </c>
      <c r="S47" s="11">
        <f ca="1">((COUNTIFS(SWISSW!$I:$I,WINS_NO_MIRROR!$A47,SWISSW!$J:$J,WINS_NO_MIRROR!S$1,SWISSW!$F:$F,"Won")+COUNTIFS(SWISSW!$I:$I,WINS_NO_MIRROR!S$1,SWISSW!$J:$J,WINS_NO_MIRROR!$A47,SWISSW!$F:$F,"Lost")))*IF(ROW()=COLUMN(),0,1)</f>
        <v>0</v>
      </c>
      <c r="T47" s="11">
        <f ca="1">((COUNTIFS(SWISSW!$I:$I,WINS_NO_MIRROR!$A47,SWISSW!$J:$J,WINS_NO_MIRROR!T$1,SWISSW!$F:$F,"Won")+COUNTIFS(SWISSW!$I:$I,WINS_NO_MIRROR!T$1,SWISSW!$J:$J,WINS_NO_MIRROR!$A47,SWISSW!$F:$F,"Lost")))*IF(ROW()=COLUMN(),0,1)</f>
        <v>0</v>
      </c>
      <c r="U47" s="11">
        <f ca="1">((COUNTIFS(SWISSW!$I:$I,WINS_NO_MIRROR!$A47,SWISSW!$J:$J,WINS_NO_MIRROR!U$1,SWISSW!$F:$F,"Won")+COUNTIFS(SWISSW!$I:$I,WINS_NO_MIRROR!U$1,SWISSW!$J:$J,WINS_NO_MIRROR!$A47,SWISSW!$F:$F,"Lost")))*IF(ROW()=COLUMN(),0,1)</f>
        <v>0</v>
      </c>
      <c r="V47" s="11">
        <f ca="1">((COUNTIFS(SWISSW!$I:$I,WINS_NO_MIRROR!$A47,SWISSW!$J:$J,WINS_NO_MIRROR!V$1,SWISSW!$F:$F,"Won")+COUNTIFS(SWISSW!$I:$I,WINS_NO_MIRROR!V$1,SWISSW!$J:$J,WINS_NO_MIRROR!$A47,SWISSW!$F:$F,"Lost")))*IF(ROW()=COLUMN(),0,1)</f>
        <v>0</v>
      </c>
      <c r="W47" s="11">
        <f ca="1">((COUNTIFS(SWISSW!$I:$I,WINS_NO_MIRROR!$A47,SWISSW!$J:$J,WINS_NO_MIRROR!W$1,SWISSW!$F:$F,"Won")+COUNTIFS(SWISSW!$I:$I,WINS_NO_MIRROR!W$1,SWISSW!$J:$J,WINS_NO_MIRROR!$A47,SWISSW!$F:$F,"Lost")))*IF(ROW()=COLUMN(),0,1)</f>
        <v>0</v>
      </c>
      <c r="X47" s="11">
        <f ca="1">((COUNTIFS(SWISSW!$I:$I,WINS_NO_MIRROR!$A47,SWISSW!$J:$J,WINS_NO_MIRROR!X$1,SWISSW!$F:$F,"Won")+COUNTIFS(SWISSW!$I:$I,WINS_NO_MIRROR!X$1,SWISSW!$J:$J,WINS_NO_MIRROR!$A47,SWISSW!$F:$F,"Lost")))*IF(ROW()=COLUMN(),0,1)</f>
        <v>0</v>
      </c>
      <c r="Y47" s="11">
        <f ca="1">((COUNTIFS(SWISSW!$I:$I,WINS_NO_MIRROR!$A47,SWISSW!$J:$J,WINS_NO_MIRROR!Y$1,SWISSW!$F:$F,"Won")+COUNTIFS(SWISSW!$I:$I,WINS_NO_MIRROR!Y$1,SWISSW!$J:$J,WINS_NO_MIRROR!$A47,SWISSW!$F:$F,"Lost")))*IF(ROW()=COLUMN(),0,1)</f>
        <v>0</v>
      </c>
      <c r="Z47" s="11">
        <f ca="1">((COUNTIFS(SWISSW!$I:$I,WINS_NO_MIRROR!$A47,SWISSW!$J:$J,WINS_NO_MIRROR!Z$1,SWISSW!$F:$F,"Won")+COUNTIFS(SWISSW!$I:$I,WINS_NO_MIRROR!Z$1,SWISSW!$J:$J,WINS_NO_MIRROR!$A47,SWISSW!$F:$F,"Lost")))*IF(ROW()=COLUMN(),0,1)</f>
        <v>0</v>
      </c>
      <c r="AA47" s="11">
        <f ca="1">((COUNTIFS(SWISSW!$I:$I,WINS_NO_MIRROR!$A47,SWISSW!$J:$J,WINS_NO_MIRROR!AA$1,SWISSW!$F:$F,"Won")+COUNTIFS(SWISSW!$I:$I,WINS_NO_MIRROR!AA$1,SWISSW!$J:$J,WINS_NO_MIRROR!$A47,SWISSW!$F:$F,"Lost")))*IF(ROW()=COLUMN(),0,1)</f>
        <v>0</v>
      </c>
      <c r="AB47" s="11">
        <f ca="1">((COUNTIFS(SWISSW!$I:$I,WINS_NO_MIRROR!$A47,SWISSW!$J:$J,WINS_NO_MIRROR!AB$1,SWISSW!$F:$F,"Won")+COUNTIFS(SWISSW!$I:$I,WINS_NO_MIRROR!AB$1,SWISSW!$J:$J,WINS_NO_MIRROR!$A47,SWISSW!$F:$F,"Lost")))*IF(ROW()=COLUMN(),0,1)</f>
        <v>0</v>
      </c>
      <c r="AC47" s="11">
        <f ca="1">((COUNTIFS(SWISSW!$I:$I,WINS_NO_MIRROR!$A47,SWISSW!$J:$J,WINS_NO_MIRROR!AC$1,SWISSW!$F:$F,"Won")+COUNTIFS(SWISSW!$I:$I,WINS_NO_MIRROR!AC$1,SWISSW!$J:$J,WINS_NO_MIRROR!$A47,SWISSW!$F:$F,"Lost")))*IF(ROW()=COLUMN(),0,1)</f>
        <v>0</v>
      </c>
      <c r="AD47" s="11">
        <f ca="1">((COUNTIFS(SWISSW!$I:$I,WINS_NO_MIRROR!$A47,SWISSW!$J:$J,WINS_NO_MIRROR!AD$1,SWISSW!$F:$F,"Won")+COUNTIFS(SWISSW!$I:$I,WINS_NO_MIRROR!AD$1,SWISSW!$J:$J,WINS_NO_MIRROR!$A47,SWISSW!$F:$F,"Lost")))*IF(ROW()=COLUMN(),0,1)</f>
        <v>0</v>
      </c>
      <c r="AE47" s="11">
        <f ca="1">((COUNTIFS(SWISSW!$I:$I,WINS_NO_MIRROR!$A47,SWISSW!$J:$J,WINS_NO_MIRROR!AE$1,SWISSW!$F:$F,"Won")+COUNTIFS(SWISSW!$I:$I,WINS_NO_MIRROR!AE$1,SWISSW!$J:$J,WINS_NO_MIRROR!$A47,SWISSW!$F:$F,"Lost")))*IF(ROW()=COLUMN(),0,1)</f>
        <v>0</v>
      </c>
      <c r="AF47" s="11">
        <f ca="1">((COUNTIFS(SWISSW!$I:$I,WINS_NO_MIRROR!$A47,SWISSW!$J:$J,WINS_NO_MIRROR!AF$1,SWISSW!$F:$F,"Won")+COUNTIFS(SWISSW!$I:$I,WINS_NO_MIRROR!AF$1,SWISSW!$J:$J,WINS_NO_MIRROR!$A47,SWISSW!$F:$F,"Lost")))*IF(ROW()=COLUMN(),0,1)</f>
        <v>0</v>
      </c>
      <c r="AG47" s="11">
        <f ca="1">((COUNTIFS(SWISSW!$I:$I,WINS_NO_MIRROR!$A47,SWISSW!$J:$J,WINS_NO_MIRROR!AG$1,SWISSW!$F:$F,"Won")+COUNTIFS(SWISSW!$I:$I,WINS_NO_MIRROR!AG$1,SWISSW!$J:$J,WINS_NO_MIRROR!$A47,SWISSW!$F:$F,"Lost")))*IF(ROW()=COLUMN(),0,1)</f>
        <v>0</v>
      </c>
      <c r="AH47" s="11">
        <f ca="1">((COUNTIFS(SWISSW!$I:$I,WINS_NO_MIRROR!$A47,SWISSW!$J:$J,WINS_NO_MIRROR!AH$1,SWISSW!$F:$F,"Won")+COUNTIFS(SWISSW!$I:$I,WINS_NO_MIRROR!AH$1,SWISSW!$J:$J,WINS_NO_MIRROR!$A47,SWISSW!$F:$F,"Lost")))*IF(ROW()=COLUMN(),0,1)</f>
        <v>0</v>
      </c>
      <c r="AI47" s="11">
        <f ca="1">((COUNTIFS(SWISSW!$I:$I,WINS_NO_MIRROR!$A47,SWISSW!$J:$J,WINS_NO_MIRROR!AI$1,SWISSW!$F:$F,"Won")+COUNTIFS(SWISSW!$I:$I,WINS_NO_MIRROR!AI$1,SWISSW!$J:$J,WINS_NO_MIRROR!$A47,SWISSW!$F:$F,"Lost")))*IF(ROW()=COLUMN(),0,1)</f>
        <v>0</v>
      </c>
      <c r="AJ47" s="11">
        <f ca="1">((COUNTIFS(SWISSW!$I:$I,WINS_NO_MIRROR!$A47,SWISSW!$J:$J,WINS_NO_MIRROR!AJ$1,SWISSW!$F:$F,"Won")+COUNTIFS(SWISSW!$I:$I,WINS_NO_MIRROR!AJ$1,SWISSW!$J:$J,WINS_NO_MIRROR!$A47,SWISSW!$F:$F,"Lost")))*IF(ROW()=COLUMN(),0,1)</f>
        <v>0</v>
      </c>
      <c r="AK47" s="11">
        <f ca="1">((COUNTIFS(SWISSW!$I:$I,WINS_NO_MIRROR!$A47,SWISSW!$J:$J,WINS_NO_MIRROR!AK$1,SWISSW!$F:$F,"Won")+COUNTIFS(SWISSW!$I:$I,WINS_NO_MIRROR!AK$1,SWISSW!$J:$J,WINS_NO_MIRROR!$A47,SWISSW!$F:$F,"Lost")))*IF(ROW()=COLUMN(),0,1)</f>
        <v>0</v>
      </c>
      <c r="AL47" s="11">
        <f ca="1">((COUNTIFS(SWISSW!$I:$I,WINS_NO_MIRROR!$A47,SWISSW!$J:$J,WINS_NO_MIRROR!AL$1,SWISSW!$F:$F,"Won")+COUNTIFS(SWISSW!$I:$I,WINS_NO_MIRROR!AL$1,SWISSW!$J:$J,WINS_NO_MIRROR!$A47,SWISSW!$F:$F,"Lost")))*IF(ROW()=COLUMN(),0,1)</f>
        <v>0</v>
      </c>
      <c r="AM47" s="11">
        <f ca="1">((COUNTIFS(SWISSW!$I:$I,WINS_NO_MIRROR!$A47,SWISSW!$J:$J,WINS_NO_MIRROR!AM$1,SWISSW!$F:$F,"Won")+COUNTIFS(SWISSW!$I:$I,WINS_NO_MIRROR!AM$1,SWISSW!$J:$J,WINS_NO_MIRROR!$A47,SWISSW!$F:$F,"Lost")))*IF(ROW()=COLUMN(),0,1)</f>
        <v>0</v>
      </c>
      <c r="AN47" s="11">
        <f ca="1">((COUNTIFS(SWISSW!$I:$I,WINS_NO_MIRROR!$A47,SWISSW!$J:$J,WINS_NO_MIRROR!AN$1,SWISSW!$F:$F,"Won")+COUNTIFS(SWISSW!$I:$I,WINS_NO_MIRROR!AN$1,SWISSW!$J:$J,WINS_NO_MIRROR!$A47,SWISSW!$F:$F,"Lost")))*IF(ROW()=COLUMN(),0,1)</f>
        <v>1</v>
      </c>
      <c r="AO47" s="11">
        <f ca="1">((COUNTIFS(SWISSW!$I:$I,WINS_NO_MIRROR!$A47,SWISSW!$J:$J,WINS_NO_MIRROR!AO$1,SWISSW!$F:$F,"Won")+COUNTIFS(SWISSW!$I:$I,WINS_NO_MIRROR!AO$1,SWISSW!$J:$J,WINS_NO_MIRROR!$A47,SWISSW!$F:$F,"Lost")))*IF(ROW()=COLUMN(),0,1)</f>
        <v>0</v>
      </c>
      <c r="AP47" s="11">
        <f ca="1">((COUNTIFS(SWISSW!$I:$I,WINS_NO_MIRROR!$A47,SWISSW!$J:$J,WINS_NO_MIRROR!AP$1,SWISSW!$F:$F,"Won")+COUNTIFS(SWISSW!$I:$I,WINS_NO_MIRROR!AP$1,SWISSW!$J:$J,WINS_NO_MIRROR!$A47,SWISSW!$F:$F,"Lost")))*IF(ROW()=COLUMN(),0,1)</f>
        <v>0</v>
      </c>
      <c r="AQ47" s="11">
        <f ca="1">((COUNTIFS(SWISSW!$I:$I,WINS_NO_MIRROR!$A47,SWISSW!$J:$J,WINS_NO_MIRROR!AQ$1,SWISSW!$F:$F,"Won")+COUNTIFS(SWISSW!$I:$I,WINS_NO_MIRROR!AQ$1,SWISSW!$J:$J,WINS_NO_MIRROR!$A47,SWISSW!$F:$F,"Lost")))*IF(ROW()=COLUMN(),0,1)</f>
        <v>0</v>
      </c>
      <c r="AR47" s="11">
        <f ca="1">((COUNTIFS(SWISSW!$I:$I,WINS_NO_MIRROR!$A47,SWISSW!$J:$J,WINS_NO_MIRROR!AR$1,SWISSW!$F:$F,"Won")+COUNTIFS(SWISSW!$I:$I,WINS_NO_MIRROR!AR$1,SWISSW!$J:$J,WINS_NO_MIRROR!$A47,SWISSW!$F:$F,"Lost")))*IF(ROW()=COLUMN(),0,1)</f>
        <v>0</v>
      </c>
      <c r="AS47" s="11">
        <f ca="1">((COUNTIFS(SWISSW!$I:$I,WINS_NO_MIRROR!$A47,SWISSW!$J:$J,WINS_NO_MIRROR!AS$1,SWISSW!$F:$F,"Won")+COUNTIFS(SWISSW!$I:$I,WINS_NO_MIRROR!AS$1,SWISSW!$J:$J,WINS_NO_MIRROR!$A47,SWISSW!$F:$F,"Lost")))*IF(ROW()=COLUMN(),0,1)</f>
        <v>0</v>
      </c>
      <c r="AT47" s="11">
        <f ca="1">((COUNTIFS(SWISSW!$I:$I,WINS_NO_MIRROR!$A47,SWISSW!$J:$J,WINS_NO_MIRROR!AT$1,SWISSW!$F:$F,"Won")+COUNTIFS(SWISSW!$I:$I,WINS_NO_MIRROR!AT$1,SWISSW!$J:$J,WINS_NO_MIRROR!$A47,SWISSW!$F:$F,"Lost")))*IF(ROW()=COLUMN(),0,1)</f>
        <v>0</v>
      </c>
      <c r="AU47" s="11">
        <f ca="1">((COUNTIFS(SWISSW!$I:$I,WINS_NO_MIRROR!$A47,SWISSW!$J:$J,WINS_NO_MIRROR!AU$1,SWISSW!$F:$F,"Won")+COUNTIFS(SWISSW!$I:$I,WINS_NO_MIRROR!AU$1,SWISSW!$J:$J,WINS_NO_MIRROR!$A47,SWISSW!$F:$F,"Lost")))*IF(ROW()=COLUMN(),0,1)</f>
        <v>0</v>
      </c>
      <c r="AV47" s="11">
        <f ca="1">((COUNTIFS(SWISSW!$I:$I,WINS_NO_MIRROR!$A47,SWISSW!$J:$J,WINS_NO_MIRROR!AV$1,SWISSW!$F:$F,"Won")+COUNTIFS(SWISSW!$I:$I,WINS_NO_MIRROR!AV$1,SWISSW!$J:$J,WINS_NO_MIRROR!$A47,SWISSW!$F:$F,"Lost")))*IF(ROW()=COLUMN(),0,1)</f>
        <v>0</v>
      </c>
      <c r="AW47" s="11">
        <f ca="1">((COUNTIFS(SWISSW!$I:$I,WINS_NO_MIRROR!$A47,SWISSW!$J:$J,WINS_NO_MIRROR!AW$1,SWISSW!$F:$F,"Won")+COUNTIFS(SWISSW!$I:$I,WINS_NO_MIRROR!AW$1,SWISSW!$J:$J,WINS_NO_MIRROR!$A47,SWISSW!$F:$F,"Lost")))*IF(ROW()=COLUMN(),0,1)</f>
        <v>0</v>
      </c>
      <c r="AX47" s="11">
        <f ca="1">((COUNTIFS(SWISSW!$I:$I,WINS_NO_MIRROR!$A47,SWISSW!$J:$J,WINS_NO_MIRROR!AX$1,SWISSW!$F:$F,"Won")+COUNTIFS(SWISSW!$I:$I,WINS_NO_MIRROR!AX$1,SWISSW!$J:$J,WINS_NO_MIRROR!$A47,SWISSW!$F:$F,"Lost")))*IF(ROW()=COLUMN(),0,1)</f>
        <v>1</v>
      </c>
      <c r="AY47" s="11">
        <f ca="1">((COUNTIFS(SWISSW!$I:$I,WINS_NO_MIRROR!$A47,SWISSW!$J:$J,WINS_NO_MIRROR!AY$1,SWISSW!$F:$F,"Won")+COUNTIFS(SWISSW!$I:$I,WINS_NO_MIRROR!AY$1,SWISSW!$J:$J,WINS_NO_MIRROR!$A47,SWISSW!$F:$F,"Lost")))*IF(ROW()=COLUMN(),0,1)</f>
        <v>0</v>
      </c>
      <c r="AZ47" s="11">
        <f ca="1">((COUNTIFS(SWISSW!$I:$I,WINS_NO_MIRROR!$A47,SWISSW!$J:$J,WINS_NO_MIRROR!AZ$1,SWISSW!$F:$F,"Won")+COUNTIFS(SWISSW!$I:$I,WINS_NO_MIRROR!AZ$1,SWISSW!$J:$J,WINS_NO_MIRROR!$A47,SWISSW!$F:$F,"Lost")))*IF(ROW()=COLUMN(),0,1)</f>
        <v>0</v>
      </c>
      <c r="BA47" s="11">
        <f ca="1">((COUNTIFS(SWISSW!$I:$I,WINS_NO_MIRROR!$A47,SWISSW!$J:$J,WINS_NO_MIRROR!BA$1,SWISSW!$F:$F,"Won")+COUNTIFS(SWISSW!$I:$I,WINS_NO_MIRROR!BA$1,SWISSW!$J:$J,WINS_NO_MIRROR!$A47,SWISSW!$F:$F,"Lost")))*IF(ROW()=COLUMN(),0,1)</f>
        <v>0</v>
      </c>
      <c r="BB47" s="11">
        <f ca="1">((COUNTIFS(SWISSW!$I:$I,WINS_NO_MIRROR!$A47,SWISSW!$J:$J,WINS_NO_MIRROR!BB$1,SWISSW!$F:$F,"Won")+COUNTIFS(SWISSW!$I:$I,WINS_NO_MIRROR!BB$1,SWISSW!$J:$J,WINS_NO_MIRROR!$A47,SWISSW!$F:$F,"Lost")))*IF(ROW()=COLUMN(),0,1)</f>
        <v>0</v>
      </c>
      <c r="BC47" s="11">
        <f ca="1">((COUNTIFS(SWISSW!$I:$I,WINS_NO_MIRROR!$A47,SWISSW!$J:$J,WINS_NO_MIRROR!BC$1,SWISSW!$F:$F,"Won")+COUNTIFS(SWISSW!$I:$I,WINS_NO_MIRROR!BC$1,SWISSW!$J:$J,WINS_NO_MIRROR!$A47,SWISSW!$F:$F,"Lost")))*IF(ROW()=COLUMN(),0,1)</f>
        <v>0</v>
      </c>
      <c r="BD47" s="11">
        <f ca="1">((COUNTIFS(SWISSW!$I:$I,WINS_NO_MIRROR!$A47,SWISSW!$J:$J,WINS_NO_MIRROR!BD$1,SWISSW!$F:$F,"Won")+COUNTIFS(SWISSW!$I:$I,WINS_NO_MIRROR!BD$1,SWISSW!$J:$J,WINS_NO_MIRROR!$A47,SWISSW!$F:$F,"Lost")))*IF(ROW()=COLUMN(),0,1)</f>
        <v>0</v>
      </c>
      <c r="BE47" s="11">
        <f ca="1">((COUNTIFS(SWISSW!$I:$I,WINS_NO_MIRROR!$A47,SWISSW!$J:$J,WINS_NO_MIRROR!BE$1,SWISSW!$F:$F,"Won")+COUNTIFS(SWISSW!$I:$I,WINS_NO_MIRROR!BE$1,SWISSW!$J:$J,WINS_NO_MIRROR!$A47,SWISSW!$F:$F,"Lost")))*IF(ROW()=COLUMN(),0,1)</f>
        <v>0</v>
      </c>
      <c r="BF47" s="11">
        <f ca="1">((COUNTIFS(SWISSW!$I:$I,WINS_NO_MIRROR!$A47,SWISSW!$J:$J,WINS_NO_MIRROR!BF$1,SWISSW!$F:$F,"Won")+COUNTIFS(SWISSW!$I:$I,WINS_NO_MIRROR!BF$1,SWISSW!$J:$J,WINS_NO_MIRROR!$A47,SWISSW!$F:$F,"Lost")))*IF(ROW()=COLUMN(),0,1)</f>
        <v>0</v>
      </c>
      <c r="BG47" s="11">
        <f ca="1">((COUNTIFS(SWISSW!$I:$I,WINS_NO_MIRROR!$A47,SWISSW!$J:$J,WINS_NO_MIRROR!BG$1,SWISSW!$F:$F,"Won")+COUNTIFS(SWISSW!$I:$I,WINS_NO_MIRROR!BG$1,SWISSW!$J:$J,WINS_NO_MIRROR!$A47,SWISSW!$F:$F,"Lost")))*IF(ROW()=COLUMN(),0,1)</f>
        <v>0</v>
      </c>
      <c r="BH47" s="11">
        <f ca="1">((COUNTIFS(SWISSW!$I:$I,WINS_NO_MIRROR!$A47,SWISSW!$J:$J,WINS_NO_MIRROR!BH$1,SWISSW!$F:$F,"Won")+COUNTIFS(SWISSW!$I:$I,WINS_NO_MIRROR!BH$1,SWISSW!$J:$J,WINS_NO_MIRROR!$A47,SWISSW!$F:$F,"Lost")))*IF(ROW()=COLUMN(),0,1)</f>
        <v>0</v>
      </c>
      <c r="BI47" s="11">
        <f ca="1">((COUNTIFS(SWISSW!$I:$I,WINS_NO_MIRROR!$A47,SWISSW!$J:$J,WINS_NO_MIRROR!BI$1,SWISSW!$F:$F,"Won")+COUNTIFS(SWISSW!$I:$I,WINS_NO_MIRROR!BI$1,SWISSW!$J:$J,WINS_NO_MIRROR!$A47,SWISSW!$F:$F,"Lost")))*IF(ROW()=COLUMN(),0,1)</f>
        <v>0</v>
      </c>
      <c r="BJ47" s="11">
        <f ca="1">((COUNTIFS(SWISSW!$I:$I,WINS_NO_MIRROR!$A47,SWISSW!$J:$J,WINS_NO_MIRROR!BJ$1,SWISSW!$F:$F,"Won")+COUNTIFS(SWISSW!$I:$I,WINS_NO_MIRROR!BJ$1,SWISSW!$J:$J,WINS_NO_MIRROR!$A47,SWISSW!$F:$F,"Lost")))*IF(ROW()=COLUMN(),0,1)</f>
        <v>0</v>
      </c>
      <c r="BK47" s="11">
        <f ca="1">((COUNTIFS(SWISSW!$I:$I,WINS_NO_MIRROR!$A47,SWISSW!$J:$J,WINS_NO_MIRROR!BK$1,SWISSW!$F:$F,"Won")+COUNTIFS(SWISSW!$I:$I,WINS_NO_MIRROR!BK$1,SWISSW!$J:$J,WINS_NO_MIRROR!$A47,SWISSW!$F:$F,"Lost")))*IF(ROW()=COLUMN(),0,1)</f>
        <v>0</v>
      </c>
      <c r="BL47" s="11">
        <f ca="1">((COUNTIFS(SWISSW!$I:$I,WINS_NO_MIRROR!$A47,SWISSW!$J:$J,WINS_NO_MIRROR!BL$1,SWISSW!$F:$F,"Won")+COUNTIFS(SWISSW!$I:$I,WINS_NO_MIRROR!BL$1,SWISSW!$J:$J,WINS_NO_MIRROR!$A47,SWISSW!$F:$F,"Lost")))*IF(ROW()=COLUMN(),0,1)</f>
        <v>0</v>
      </c>
    </row>
    <row r="48" spans="1:64" ht="55" customHeight="1" x14ac:dyDescent="0.3">
      <c r="A48" s="3" t="str">
        <f ca="1">MATCHUP!A48</f>
        <v>Poison Storm</v>
      </c>
      <c r="B48" s="11">
        <f ca="1">((COUNTIFS(SWISSW!$I:$I,WINS_NO_MIRROR!$A48,SWISSW!$J:$J,WINS_NO_MIRROR!B$1,SWISSW!$F:$F,"Won")+COUNTIFS(SWISSW!$I:$I,WINS_NO_MIRROR!B$1,SWISSW!$J:$J,WINS_NO_MIRROR!$A48,SWISSW!$F:$F,"Lost")))*IF(ROW()=COLUMN(),0,1)</f>
        <v>2</v>
      </c>
      <c r="C48" s="11">
        <f ca="1">((COUNTIFS(SWISSW!$I:$I,WINS_NO_MIRROR!$A48,SWISSW!$J:$J,WINS_NO_MIRROR!C$1,SWISSW!$F:$F,"Won")+COUNTIFS(SWISSW!$I:$I,WINS_NO_MIRROR!C$1,SWISSW!$J:$J,WINS_NO_MIRROR!$A48,SWISSW!$F:$F,"Lost")))*IF(ROW()=COLUMN(),0,1)</f>
        <v>1</v>
      </c>
      <c r="D48" s="11">
        <f ca="1">((COUNTIFS(SWISSW!$I:$I,WINS_NO_MIRROR!$A48,SWISSW!$J:$J,WINS_NO_MIRROR!D$1,SWISSW!$F:$F,"Won")+COUNTIFS(SWISSW!$I:$I,WINS_NO_MIRROR!D$1,SWISSW!$J:$J,WINS_NO_MIRROR!$A48,SWISSW!$F:$F,"Lost")))*IF(ROW()=COLUMN(),0,1)</f>
        <v>0</v>
      </c>
      <c r="E48" s="11">
        <f ca="1">((COUNTIFS(SWISSW!$I:$I,WINS_NO_MIRROR!$A48,SWISSW!$J:$J,WINS_NO_MIRROR!E$1,SWISSW!$F:$F,"Won")+COUNTIFS(SWISSW!$I:$I,WINS_NO_MIRROR!E$1,SWISSW!$J:$J,WINS_NO_MIRROR!$A48,SWISSW!$F:$F,"Lost")))*IF(ROW()=COLUMN(),0,1)</f>
        <v>0</v>
      </c>
      <c r="F48" s="11">
        <f ca="1">((COUNTIFS(SWISSW!$I:$I,WINS_NO_MIRROR!$A48,SWISSW!$J:$J,WINS_NO_MIRROR!F$1,SWISSW!$F:$F,"Won")+COUNTIFS(SWISSW!$I:$I,WINS_NO_MIRROR!F$1,SWISSW!$J:$J,WINS_NO_MIRROR!$A48,SWISSW!$F:$F,"Lost")))*IF(ROW()=COLUMN(),0,1)</f>
        <v>0</v>
      </c>
      <c r="G48" s="11">
        <f ca="1">((COUNTIFS(SWISSW!$I:$I,WINS_NO_MIRROR!$A48,SWISSW!$J:$J,WINS_NO_MIRROR!G$1,SWISSW!$F:$F,"Won")+COUNTIFS(SWISSW!$I:$I,WINS_NO_MIRROR!G$1,SWISSW!$J:$J,WINS_NO_MIRROR!$A48,SWISSW!$F:$F,"Lost")))*IF(ROW()=COLUMN(),0,1)</f>
        <v>0</v>
      </c>
      <c r="H48" s="11">
        <f ca="1">((COUNTIFS(SWISSW!$I:$I,WINS_NO_MIRROR!$A48,SWISSW!$J:$J,WINS_NO_MIRROR!H$1,SWISSW!$F:$F,"Won")+COUNTIFS(SWISSW!$I:$I,WINS_NO_MIRROR!H$1,SWISSW!$J:$J,WINS_NO_MIRROR!$A48,SWISSW!$F:$F,"Lost")))*IF(ROW()=COLUMN(),0,1)</f>
        <v>0</v>
      </c>
      <c r="I48" s="11">
        <f ca="1">((COUNTIFS(SWISSW!$I:$I,WINS_NO_MIRROR!$A48,SWISSW!$J:$J,WINS_NO_MIRROR!I$1,SWISSW!$F:$F,"Won")+COUNTIFS(SWISSW!$I:$I,WINS_NO_MIRROR!I$1,SWISSW!$J:$J,WINS_NO_MIRROR!$A48,SWISSW!$F:$F,"Lost")))*IF(ROW()=COLUMN(),0,1)</f>
        <v>0</v>
      </c>
      <c r="J48" s="11">
        <f ca="1">((COUNTIFS(SWISSW!$I:$I,WINS_NO_MIRROR!$A48,SWISSW!$J:$J,WINS_NO_MIRROR!J$1,SWISSW!$F:$F,"Won")+COUNTIFS(SWISSW!$I:$I,WINS_NO_MIRROR!J$1,SWISSW!$J:$J,WINS_NO_MIRROR!$A48,SWISSW!$F:$F,"Lost")))*IF(ROW()=COLUMN(),0,1)</f>
        <v>0</v>
      </c>
      <c r="K48" s="11">
        <f ca="1">((COUNTIFS(SWISSW!$I:$I,WINS_NO_MIRROR!$A48,SWISSW!$J:$J,WINS_NO_MIRROR!K$1,SWISSW!$F:$F,"Won")+COUNTIFS(SWISSW!$I:$I,WINS_NO_MIRROR!K$1,SWISSW!$J:$J,WINS_NO_MIRROR!$A48,SWISSW!$F:$F,"Lost")))*IF(ROW()=COLUMN(),0,1)</f>
        <v>1</v>
      </c>
      <c r="L48" s="11">
        <f ca="1">((COUNTIFS(SWISSW!$I:$I,WINS_NO_MIRROR!$A48,SWISSW!$J:$J,WINS_NO_MIRROR!L$1,SWISSW!$F:$F,"Won")+COUNTIFS(SWISSW!$I:$I,WINS_NO_MIRROR!L$1,SWISSW!$J:$J,WINS_NO_MIRROR!$A48,SWISSW!$F:$F,"Lost")))*IF(ROW()=COLUMN(),0,1)</f>
        <v>0</v>
      </c>
      <c r="M48" s="11">
        <f ca="1">((COUNTIFS(SWISSW!$I:$I,WINS_NO_MIRROR!$A48,SWISSW!$J:$J,WINS_NO_MIRROR!M$1,SWISSW!$F:$F,"Won")+COUNTIFS(SWISSW!$I:$I,WINS_NO_MIRROR!M$1,SWISSW!$J:$J,WINS_NO_MIRROR!$A48,SWISSW!$F:$F,"Lost")))*IF(ROW()=COLUMN(),0,1)</f>
        <v>1</v>
      </c>
      <c r="N48" s="11">
        <f ca="1">((COUNTIFS(SWISSW!$I:$I,WINS_NO_MIRROR!$A48,SWISSW!$J:$J,WINS_NO_MIRROR!N$1,SWISSW!$F:$F,"Won")+COUNTIFS(SWISSW!$I:$I,WINS_NO_MIRROR!N$1,SWISSW!$J:$J,WINS_NO_MIRROR!$A48,SWISSW!$F:$F,"Lost")))*IF(ROW()=COLUMN(),0,1)</f>
        <v>0</v>
      </c>
      <c r="O48" s="11">
        <f ca="1">((COUNTIFS(SWISSW!$I:$I,WINS_NO_MIRROR!$A48,SWISSW!$J:$J,WINS_NO_MIRROR!O$1,SWISSW!$F:$F,"Won")+COUNTIFS(SWISSW!$I:$I,WINS_NO_MIRROR!O$1,SWISSW!$J:$J,WINS_NO_MIRROR!$A48,SWISSW!$F:$F,"Lost")))*IF(ROW()=COLUMN(),0,1)</f>
        <v>0</v>
      </c>
      <c r="P48" s="11">
        <f ca="1">((COUNTIFS(SWISSW!$I:$I,WINS_NO_MIRROR!$A48,SWISSW!$J:$J,WINS_NO_MIRROR!P$1,SWISSW!$F:$F,"Won")+COUNTIFS(SWISSW!$I:$I,WINS_NO_MIRROR!P$1,SWISSW!$J:$J,WINS_NO_MIRROR!$A48,SWISSW!$F:$F,"Lost")))*IF(ROW()=COLUMN(),0,1)</f>
        <v>0</v>
      </c>
      <c r="Q48" s="11">
        <f ca="1">((COUNTIFS(SWISSW!$I:$I,WINS_NO_MIRROR!$A48,SWISSW!$J:$J,WINS_NO_MIRROR!Q$1,SWISSW!$F:$F,"Won")+COUNTIFS(SWISSW!$I:$I,WINS_NO_MIRROR!Q$1,SWISSW!$J:$J,WINS_NO_MIRROR!$A48,SWISSW!$F:$F,"Lost")))*IF(ROW()=COLUMN(),0,1)</f>
        <v>0</v>
      </c>
      <c r="R48" s="11">
        <f ca="1">((COUNTIFS(SWISSW!$I:$I,WINS_NO_MIRROR!$A48,SWISSW!$J:$J,WINS_NO_MIRROR!R$1,SWISSW!$F:$F,"Won")+COUNTIFS(SWISSW!$I:$I,WINS_NO_MIRROR!R$1,SWISSW!$J:$J,WINS_NO_MIRROR!$A48,SWISSW!$F:$F,"Lost")))*IF(ROW()=COLUMN(),0,1)</f>
        <v>0</v>
      </c>
      <c r="S48" s="11">
        <f ca="1">((COUNTIFS(SWISSW!$I:$I,WINS_NO_MIRROR!$A48,SWISSW!$J:$J,WINS_NO_MIRROR!S$1,SWISSW!$F:$F,"Won")+COUNTIFS(SWISSW!$I:$I,WINS_NO_MIRROR!S$1,SWISSW!$J:$J,WINS_NO_MIRROR!$A48,SWISSW!$F:$F,"Lost")))*IF(ROW()=COLUMN(),0,1)</f>
        <v>0</v>
      </c>
      <c r="T48" s="11">
        <f ca="1">((COUNTIFS(SWISSW!$I:$I,WINS_NO_MIRROR!$A48,SWISSW!$J:$J,WINS_NO_MIRROR!T$1,SWISSW!$F:$F,"Won")+COUNTIFS(SWISSW!$I:$I,WINS_NO_MIRROR!T$1,SWISSW!$J:$J,WINS_NO_MIRROR!$A48,SWISSW!$F:$F,"Lost")))*IF(ROW()=COLUMN(),0,1)</f>
        <v>0</v>
      </c>
      <c r="U48" s="11">
        <f ca="1">((COUNTIFS(SWISSW!$I:$I,WINS_NO_MIRROR!$A48,SWISSW!$J:$J,WINS_NO_MIRROR!U$1,SWISSW!$F:$F,"Won")+COUNTIFS(SWISSW!$I:$I,WINS_NO_MIRROR!U$1,SWISSW!$J:$J,WINS_NO_MIRROR!$A48,SWISSW!$F:$F,"Lost")))*IF(ROW()=COLUMN(),0,1)</f>
        <v>0</v>
      </c>
      <c r="V48" s="11">
        <f ca="1">((COUNTIFS(SWISSW!$I:$I,WINS_NO_MIRROR!$A48,SWISSW!$J:$J,WINS_NO_MIRROR!V$1,SWISSW!$F:$F,"Won")+COUNTIFS(SWISSW!$I:$I,WINS_NO_MIRROR!V$1,SWISSW!$J:$J,WINS_NO_MIRROR!$A48,SWISSW!$F:$F,"Lost")))*IF(ROW()=COLUMN(),0,1)</f>
        <v>0</v>
      </c>
      <c r="W48" s="11">
        <f ca="1">((COUNTIFS(SWISSW!$I:$I,WINS_NO_MIRROR!$A48,SWISSW!$J:$J,WINS_NO_MIRROR!W$1,SWISSW!$F:$F,"Won")+COUNTIFS(SWISSW!$I:$I,WINS_NO_MIRROR!W$1,SWISSW!$J:$J,WINS_NO_MIRROR!$A48,SWISSW!$F:$F,"Lost")))*IF(ROW()=COLUMN(),0,1)</f>
        <v>0</v>
      </c>
      <c r="X48" s="11">
        <f ca="1">((COUNTIFS(SWISSW!$I:$I,WINS_NO_MIRROR!$A48,SWISSW!$J:$J,WINS_NO_MIRROR!X$1,SWISSW!$F:$F,"Won")+COUNTIFS(SWISSW!$I:$I,WINS_NO_MIRROR!X$1,SWISSW!$J:$J,WINS_NO_MIRROR!$A48,SWISSW!$F:$F,"Lost")))*IF(ROW()=COLUMN(),0,1)</f>
        <v>0</v>
      </c>
      <c r="Y48" s="11">
        <f ca="1">((COUNTIFS(SWISSW!$I:$I,WINS_NO_MIRROR!$A48,SWISSW!$J:$J,WINS_NO_MIRROR!Y$1,SWISSW!$F:$F,"Won")+COUNTIFS(SWISSW!$I:$I,WINS_NO_MIRROR!Y$1,SWISSW!$J:$J,WINS_NO_MIRROR!$A48,SWISSW!$F:$F,"Lost")))*IF(ROW()=COLUMN(),0,1)</f>
        <v>0</v>
      </c>
      <c r="Z48" s="11">
        <f ca="1">((COUNTIFS(SWISSW!$I:$I,WINS_NO_MIRROR!$A48,SWISSW!$J:$J,WINS_NO_MIRROR!Z$1,SWISSW!$F:$F,"Won")+COUNTIFS(SWISSW!$I:$I,WINS_NO_MIRROR!Z$1,SWISSW!$J:$J,WINS_NO_MIRROR!$A48,SWISSW!$F:$F,"Lost")))*IF(ROW()=COLUMN(),0,1)</f>
        <v>0</v>
      </c>
      <c r="AA48" s="11">
        <f ca="1">((COUNTIFS(SWISSW!$I:$I,WINS_NO_MIRROR!$A48,SWISSW!$J:$J,WINS_NO_MIRROR!AA$1,SWISSW!$F:$F,"Won")+COUNTIFS(SWISSW!$I:$I,WINS_NO_MIRROR!AA$1,SWISSW!$J:$J,WINS_NO_MIRROR!$A48,SWISSW!$F:$F,"Lost")))*IF(ROW()=COLUMN(),0,1)</f>
        <v>0</v>
      </c>
      <c r="AB48" s="11">
        <f ca="1">((COUNTIFS(SWISSW!$I:$I,WINS_NO_MIRROR!$A48,SWISSW!$J:$J,WINS_NO_MIRROR!AB$1,SWISSW!$F:$F,"Won")+COUNTIFS(SWISSW!$I:$I,WINS_NO_MIRROR!AB$1,SWISSW!$J:$J,WINS_NO_MIRROR!$A48,SWISSW!$F:$F,"Lost")))*IF(ROW()=COLUMN(),0,1)</f>
        <v>0</v>
      </c>
      <c r="AC48" s="11">
        <f ca="1">((COUNTIFS(SWISSW!$I:$I,WINS_NO_MIRROR!$A48,SWISSW!$J:$J,WINS_NO_MIRROR!AC$1,SWISSW!$F:$F,"Won")+COUNTIFS(SWISSW!$I:$I,WINS_NO_MIRROR!AC$1,SWISSW!$J:$J,WINS_NO_MIRROR!$A48,SWISSW!$F:$F,"Lost")))*IF(ROW()=COLUMN(),0,1)</f>
        <v>0</v>
      </c>
      <c r="AD48" s="11">
        <f ca="1">((COUNTIFS(SWISSW!$I:$I,WINS_NO_MIRROR!$A48,SWISSW!$J:$J,WINS_NO_MIRROR!AD$1,SWISSW!$F:$F,"Won")+COUNTIFS(SWISSW!$I:$I,WINS_NO_MIRROR!AD$1,SWISSW!$J:$J,WINS_NO_MIRROR!$A48,SWISSW!$F:$F,"Lost")))*IF(ROW()=COLUMN(),0,1)</f>
        <v>0</v>
      </c>
      <c r="AE48" s="11">
        <f ca="1">((COUNTIFS(SWISSW!$I:$I,WINS_NO_MIRROR!$A48,SWISSW!$J:$J,WINS_NO_MIRROR!AE$1,SWISSW!$F:$F,"Won")+COUNTIFS(SWISSW!$I:$I,WINS_NO_MIRROR!AE$1,SWISSW!$J:$J,WINS_NO_MIRROR!$A48,SWISSW!$F:$F,"Lost")))*IF(ROW()=COLUMN(),0,1)</f>
        <v>0</v>
      </c>
      <c r="AF48" s="11">
        <f ca="1">((COUNTIFS(SWISSW!$I:$I,WINS_NO_MIRROR!$A48,SWISSW!$J:$J,WINS_NO_MIRROR!AF$1,SWISSW!$F:$F,"Won")+COUNTIFS(SWISSW!$I:$I,WINS_NO_MIRROR!AF$1,SWISSW!$J:$J,WINS_NO_MIRROR!$A48,SWISSW!$F:$F,"Lost")))*IF(ROW()=COLUMN(),0,1)</f>
        <v>0</v>
      </c>
      <c r="AG48" s="11">
        <f ca="1">((COUNTIFS(SWISSW!$I:$I,WINS_NO_MIRROR!$A48,SWISSW!$J:$J,WINS_NO_MIRROR!AG$1,SWISSW!$F:$F,"Won")+COUNTIFS(SWISSW!$I:$I,WINS_NO_MIRROR!AG$1,SWISSW!$J:$J,WINS_NO_MIRROR!$A48,SWISSW!$F:$F,"Lost")))*IF(ROW()=COLUMN(),0,1)</f>
        <v>0</v>
      </c>
      <c r="AH48" s="11">
        <f ca="1">((COUNTIFS(SWISSW!$I:$I,WINS_NO_MIRROR!$A48,SWISSW!$J:$J,WINS_NO_MIRROR!AH$1,SWISSW!$F:$F,"Won")+COUNTIFS(SWISSW!$I:$I,WINS_NO_MIRROR!AH$1,SWISSW!$J:$J,WINS_NO_MIRROR!$A48,SWISSW!$F:$F,"Lost")))*IF(ROW()=COLUMN(),0,1)</f>
        <v>0</v>
      </c>
      <c r="AI48" s="11">
        <f ca="1">((COUNTIFS(SWISSW!$I:$I,WINS_NO_MIRROR!$A48,SWISSW!$J:$J,WINS_NO_MIRROR!AI$1,SWISSW!$F:$F,"Won")+COUNTIFS(SWISSW!$I:$I,WINS_NO_MIRROR!AI$1,SWISSW!$J:$J,WINS_NO_MIRROR!$A48,SWISSW!$F:$F,"Lost")))*IF(ROW()=COLUMN(),0,1)</f>
        <v>0</v>
      </c>
      <c r="AJ48" s="11">
        <f ca="1">((COUNTIFS(SWISSW!$I:$I,WINS_NO_MIRROR!$A48,SWISSW!$J:$J,WINS_NO_MIRROR!AJ$1,SWISSW!$F:$F,"Won")+COUNTIFS(SWISSW!$I:$I,WINS_NO_MIRROR!AJ$1,SWISSW!$J:$J,WINS_NO_MIRROR!$A48,SWISSW!$F:$F,"Lost")))*IF(ROW()=COLUMN(),0,1)</f>
        <v>0</v>
      </c>
      <c r="AK48" s="11">
        <f ca="1">((COUNTIFS(SWISSW!$I:$I,WINS_NO_MIRROR!$A48,SWISSW!$J:$J,WINS_NO_MIRROR!AK$1,SWISSW!$F:$F,"Won")+COUNTIFS(SWISSW!$I:$I,WINS_NO_MIRROR!AK$1,SWISSW!$J:$J,WINS_NO_MIRROR!$A48,SWISSW!$F:$F,"Lost")))*IF(ROW()=COLUMN(),0,1)</f>
        <v>0</v>
      </c>
      <c r="AL48" s="11">
        <f ca="1">((COUNTIFS(SWISSW!$I:$I,WINS_NO_MIRROR!$A48,SWISSW!$J:$J,WINS_NO_MIRROR!AL$1,SWISSW!$F:$F,"Won")+COUNTIFS(SWISSW!$I:$I,WINS_NO_MIRROR!AL$1,SWISSW!$J:$J,WINS_NO_MIRROR!$A48,SWISSW!$F:$F,"Lost")))*IF(ROW()=COLUMN(),0,1)</f>
        <v>0</v>
      </c>
      <c r="AM48" s="11">
        <f ca="1">((COUNTIFS(SWISSW!$I:$I,WINS_NO_MIRROR!$A48,SWISSW!$J:$J,WINS_NO_MIRROR!AM$1,SWISSW!$F:$F,"Won")+COUNTIFS(SWISSW!$I:$I,WINS_NO_MIRROR!AM$1,SWISSW!$J:$J,WINS_NO_MIRROR!$A48,SWISSW!$F:$F,"Lost")))*IF(ROW()=COLUMN(),0,1)</f>
        <v>0</v>
      </c>
      <c r="AN48" s="11">
        <f ca="1">((COUNTIFS(SWISSW!$I:$I,WINS_NO_MIRROR!$A48,SWISSW!$J:$J,WINS_NO_MIRROR!AN$1,SWISSW!$F:$F,"Won")+COUNTIFS(SWISSW!$I:$I,WINS_NO_MIRROR!AN$1,SWISSW!$J:$J,WINS_NO_MIRROR!$A48,SWISSW!$F:$F,"Lost")))*IF(ROW()=COLUMN(),0,1)</f>
        <v>0</v>
      </c>
      <c r="AO48" s="11">
        <f ca="1">((COUNTIFS(SWISSW!$I:$I,WINS_NO_MIRROR!$A48,SWISSW!$J:$J,WINS_NO_MIRROR!AO$1,SWISSW!$F:$F,"Won")+COUNTIFS(SWISSW!$I:$I,WINS_NO_MIRROR!AO$1,SWISSW!$J:$J,WINS_NO_MIRROR!$A48,SWISSW!$F:$F,"Lost")))*IF(ROW()=COLUMN(),0,1)</f>
        <v>0</v>
      </c>
      <c r="AP48" s="11">
        <f ca="1">((COUNTIFS(SWISSW!$I:$I,WINS_NO_MIRROR!$A48,SWISSW!$J:$J,WINS_NO_MIRROR!AP$1,SWISSW!$F:$F,"Won")+COUNTIFS(SWISSW!$I:$I,WINS_NO_MIRROR!AP$1,SWISSW!$J:$J,WINS_NO_MIRROR!$A48,SWISSW!$F:$F,"Lost")))*IF(ROW()=COLUMN(),0,1)</f>
        <v>0</v>
      </c>
      <c r="AQ48" s="11">
        <f ca="1">((COUNTIFS(SWISSW!$I:$I,WINS_NO_MIRROR!$A48,SWISSW!$J:$J,WINS_NO_MIRROR!AQ$1,SWISSW!$F:$F,"Won")+COUNTIFS(SWISSW!$I:$I,WINS_NO_MIRROR!AQ$1,SWISSW!$J:$J,WINS_NO_MIRROR!$A48,SWISSW!$F:$F,"Lost")))*IF(ROW()=COLUMN(),0,1)</f>
        <v>0</v>
      </c>
      <c r="AR48" s="11">
        <f ca="1">((COUNTIFS(SWISSW!$I:$I,WINS_NO_MIRROR!$A48,SWISSW!$J:$J,WINS_NO_MIRROR!AR$1,SWISSW!$F:$F,"Won")+COUNTIFS(SWISSW!$I:$I,WINS_NO_MIRROR!AR$1,SWISSW!$J:$J,WINS_NO_MIRROR!$A48,SWISSW!$F:$F,"Lost")))*IF(ROW()=COLUMN(),0,1)</f>
        <v>0</v>
      </c>
      <c r="AS48" s="11">
        <f ca="1">((COUNTIFS(SWISSW!$I:$I,WINS_NO_MIRROR!$A48,SWISSW!$J:$J,WINS_NO_MIRROR!AS$1,SWISSW!$F:$F,"Won")+COUNTIFS(SWISSW!$I:$I,WINS_NO_MIRROR!AS$1,SWISSW!$J:$J,WINS_NO_MIRROR!$A48,SWISSW!$F:$F,"Lost")))*IF(ROW()=COLUMN(),0,1)</f>
        <v>0</v>
      </c>
      <c r="AT48" s="11">
        <f ca="1">((COUNTIFS(SWISSW!$I:$I,WINS_NO_MIRROR!$A48,SWISSW!$J:$J,WINS_NO_MIRROR!AT$1,SWISSW!$F:$F,"Won")+COUNTIFS(SWISSW!$I:$I,WINS_NO_MIRROR!AT$1,SWISSW!$J:$J,WINS_NO_MIRROR!$A48,SWISSW!$F:$F,"Lost")))*IF(ROW()=COLUMN(),0,1)</f>
        <v>0</v>
      </c>
      <c r="AU48" s="11">
        <f ca="1">((COUNTIFS(SWISSW!$I:$I,WINS_NO_MIRROR!$A48,SWISSW!$J:$J,WINS_NO_MIRROR!AU$1,SWISSW!$F:$F,"Won")+COUNTIFS(SWISSW!$I:$I,WINS_NO_MIRROR!AU$1,SWISSW!$J:$J,WINS_NO_MIRROR!$A48,SWISSW!$F:$F,"Lost")))*IF(ROW()=COLUMN(),0,1)</f>
        <v>0</v>
      </c>
      <c r="AV48" s="11">
        <f ca="1">((COUNTIFS(SWISSW!$I:$I,WINS_NO_MIRROR!$A48,SWISSW!$J:$J,WINS_NO_MIRROR!AV$1,SWISSW!$F:$F,"Won")+COUNTIFS(SWISSW!$I:$I,WINS_NO_MIRROR!AV$1,SWISSW!$J:$J,WINS_NO_MIRROR!$A48,SWISSW!$F:$F,"Lost")))*IF(ROW()=COLUMN(),0,1)</f>
        <v>0</v>
      </c>
      <c r="AW48" s="11">
        <f ca="1">((COUNTIFS(SWISSW!$I:$I,WINS_NO_MIRROR!$A48,SWISSW!$J:$J,WINS_NO_MIRROR!AW$1,SWISSW!$F:$F,"Won")+COUNTIFS(SWISSW!$I:$I,WINS_NO_MIRROR!AW$1,SWISSW!$J:$J,WINS_NO_MIRROR!$A48,SWISSW!$F:$F,"Lost")))*IF(ROW()=COLUMN(),0,1)</f>
        <v>0</v>
      </c>
      <c r="AX48" s="11">
        <f ca="1">((COUNTIFS(SWISSW!$I:$I,WINS_NO_MIRROR!$A48,SWISSW!$J:$J,WINS_NO_MIRROR!AX$1,SWISSW!$F:$F,"Won")+COUNTIFS(SWISSW!$I:$I,WINS_NO_MIRROR!AX$1,SWISSW!$J:$J,WINS_NO_MIRROR!$A48,SWISSW!$F:$F,"Lost")))*IF(ROW()=COLUMN(),0,1)</f>
        <v>0</v>
      </c>
      <c r="AY48" s="11">
        <f ca="1">((COUNTIFS(SWISSW!$I:$I,WINS_NO_MIRROR!$A48,SWISSW!$J:$J,WINS_NO_MIRROR!AY$1,SWISSW!$F:$F,"Won")+COUNTIFS(SWISSW!$I:$I,WINS_NO_MIRROR!AY$1,SWISSW!$J:$J,WINS_NO_MIRROR!$A48,SWISSW!$F:$F,"Lost")))*IF(ROW()=COLUMN(),0,1)</f>
        <v>0</v>
      </c>
      <c r="AZ48" s="11">
        <f ca="1">((COUNTIFS(SWISSW!$I:$I,WINS_NO_MIRROR!$A48,SWISSW!$J:$J,WINS_NO_MIRROR!AZ$1,SWISSW!$F:$F,"Won")+COUNTIFS(SWISSW!$I:$I,WINS_NO_MIRROR!AZ$1,SWISSW!$J:$J,WINS_NO_MIRROR!$A48,SWISSW!$F:$F,"Lost")))*IF(ROW()=COLUMN(),0,1)</f>
        <v>0</v>
      </c>
      <c r="BA48" s="11">
        <f ca="1">((COUNTIFS(SWISSW!$I:$I,WINS_NO_MIRROR!$A48,SWISSW!$J:$J,WINS_NO_MIRROR!BA$1,SWISSW!$F:$F,"Won")+COUNTIFS(SWISSW!$I:$I,WINS_NO_MIRROR!BA$1,SWISSW!$J:$J,WINS_NO_MIRROR!$A48,SWISSW!$F:$F,"Lost")))*IF(ROW()=COLUMN(),0,1)</f>
        <v>0</v>
      </c>
      <c r="BB48" s="11">
        <f ca="1">((COUNTIFS(SWISSW!$I:$I,WINS_NO_MIRROR!$A48,SWISSW!$J:$J,WINS_NO_MIRROR!BB$1,SWISSW!$F:$F,"Won")+COUNTIFS(SWISSW!$I:$I,WINS_NO_MIRROR!BB$1,SWISSW!$J:$J,WINS_NO_MIRROR!$A48,SWISSW!$F:$F,"Lost")))*IF(ROW()=COLUMN(),0,1)</f>
        <v>0</v>
      </c>
      <c r="BC48" s="11">
        <f ca="1">((COUNTIFS(SWISSW!$I:$I,WINS_NO_MIRROR!$A48,SWISSW!$J:$J,WINS_NO_MIRROR!BC$1,SWISSW!$F:$F,"Won")+COUNTIFS(SWISSW!$I:$I,WINS_NO_MIRROR!BC$1,SWISSW!$J:$J,WINS_NO_MIRROR!$A48,SWISSW!$F:$F,"Lost")))*IF(ROW()=COLUMN(),0,1)</f>
        <v>0</v>
      </c>
      <c r="BD48" s="11">
        <f ca="1">((COUNTIFS(SWISSW!$I:$I,WINS_NO_MIRROR!$A48,SWISSW!$J:$J,WINS_NO_MIRROR!BD$1,SWISSW!$F:$F,"Won")+COUNTIFS(SWISSW!$I:$I,WINS_NO_MIRROR!BD$1,SWISSW!$J:$J,WINS_NO_MIRROR!$A48,SWISSW!$F:$F,"Lost")))*IF(ROW()=COLUMN(),0,1)</f>
        <v>0</v>
      </c>
      <c r="BE48" s="11">
        <f ca="1">((COUNTIFS(SWISSW!$I:$I,WINS_NO_MIRROR!$A48,SWISSW!$J:$J,WINS_NO_MIRROR!BE$1,SWISSW!$F:$F,"Won")+COUNTIFS(SWISSW!$I:$I,WINS_NO_MIRROR!BE$1,SWISSW!$J:$J,WINS_NO_MIRROR!$A48,SWISSW!$F:$F,"Lost")))*IF(ROW()=COLUMN(),0,1)</f>
        <v>0</v>
      </c>
      <c r="BF48" s="11">
        <f ca="1">((COUNTIFS(SWISSW!$I:$I,WINS_NO_MIRROR!$A48,SWISSW!$J:$J,WINS_NO_MIRROR!BF$1,SWISSW!$F:$F,"Won")+COUNTIFS(SWISSW!$I:$I,WINS_NO_MIRROR!BF$1,SWISSW!$J:$J,WINS_NO_MIRROR!$A48,SWISSW!$F:$F,"Lost")))*IF(ROW()=COLUMN(),0,1)</f>
        <v>0</v>
      </c>
      <c r="BG48" s="11">
        <f ca="1">((COUNTIFS(SWISSW!$I:$I,WINS_NO_MIRROR!$A48,SWISSW!$J:$J,WINS_NO_MIRROR!BG$1,SWISSW!$F:$F,"Won")+COUNTIFS(SWISSW!$I:$I,WINS_NO_MIRROR!BG$1,SWISSW!$J:$J,WINS_NO_MIRROR!$A48,SWISSW!$F:$F,"Lost")))*IF(ROW()=COLUMN(),0,1)</f>
        <v>0</v>
      </c>
      <c r="BH48" s="11">
        <f ca="1">((COUNTIFS(SWISSW!$I:$I,WINS_NO_MIRROR!$A48,SWISSW!$J:$J,WINS_NO_MIRROR!BH$1,SWISSW!$F:$F,"Won")+COUNTIFS(SWISSW!$I:$I,WINS_NO_MIRROR!BH$1,SWISSW!$J:$J,WINS_NO_MIRROR!$A48,SWISSW!$F:$F,"Lost")))*IF(ROW()=COLUMN(),0,1)</f>
        <v>0</v>
      </c>
      <c r="BI48" s="11">
        <f ca="1">((COUNTIFS(SWISSW!$I:$I,WINS_NO_MIRROR!$A48,SWISSW!$J:$J,WINS_NO_MIRROR!BI$1,SWISSW!$F:$F,"Won")+COUNTIFS(SWISSW!$I:$I,WINS_NO_MIRROR!BI$1,SWISSW!$J:$J,WINS_NO_MIRROR!$A48,SWISSW!$F:$F,"Lost")))*IF(ROW()=COLUMN(),0,1)</f>
        <v>0</v>
      </c>
      <c r="BJ48" s="11">
        <f ca="1">((COUNTIFS(SWISSW!$I:$I,WINS_NO_MIRROR!$A48,SWISSW!$J:$J,WINS_NO_MIRROR!BJ$1,SWISSW!$F:$F,"Won")+COUNTIFS(SWISSW!$I:$I,WINS_NO_MIRROR!BJ$1,SWISSW!$J:$J,WINS_NO_MIRROR!$A48,SWISSW!$F:$F,"Lost")))*IF(ROW()=COLUMN(),0,1)</f>
        <v>0</v>
      </c>
      <c r="BK48" s="11">
        <f ca="1">((COUNTIFS(SWISSW!$I:$I,WINS_NO_MIRROR!$A48,SWISSW!$J:$J,WINS_NO_MIRROR!BK$1,SWISSW!$F:$F,"Won")+COUNTIFS(SWISSW!$I:$I,WINS_NO_MIRROR!BK$1,SWISSW!$J:$J,WINS_NO_MIRROR!$A48,SWISSW!$F:$F,"Lost")))*IF(ROW()=COLUMN(),0,1)</f>
        <v>0</v>
      </c>
      <c r="BL48" s="11">
        <f ca="1">((COUNTIFS(SWISSW!$I:$I,WINS_NO_MIRROR!$A48,SWISSW!$J:$J,WINS_NO_MIRROR!BL$1,SWISSW!$F:$F,"Won")+COUNTIFS(SWISSW!$I:$I,WINS_NO_MIRROR!BL$1,SWISSW!$J:$J,WINS_NO_MIRROR!$A48,SWISSW!$F:$F,"Lost")))*IF(ROW()=COLUMN(),0,1)</f>
        <v>0</v>
      </c>
    </row>
    <row r="49" spans="1:64" ht="55" customHeight="1" x14ac:dyDescent="0.3">
      <c r="A49" s="3" t="str">
        <f ca="1">MATCHUP!A49</f>
        <v>Simic Fog</v>
      </c>
      <c r="B49" s="11">
        <f ca="1">((COUNTIFS(SWISSW!$I:$I,WINS_NO_MIRROR!$A49,SWISSW!$J:$J,WINS_NO_MIRROR!B$1,SWISSW!$F:$F,"Won")+COUNTIFS(SWISSW!$I:$I,WINS_NO_MIRROR!B$1,SWISSW!$J:$J,WINS_NO_MIRROR!$A49,SWISSW!$F:$F,"Lost")))*IF(ROW()=COLUMN(),0,1)</f>
        <v>1</v>
      </c>
      <c r="C49" s="11">
        <f ca="1">((COUNTIFS(SWISSW!$I:$I,WINS_NO_MIRROR!$A49,SWISSW!$J:$J,WINS_NO_MIRROR!C$1,SWISSW!$F:$F,"Won")+COUNTIFS(SWISSW!$I:$I,WINS_NO_MIRROR!C$1,SWISSW!$J:$J,WINS_NO_MIRROR!$A49,SWISSW!$F:$F,"Lost")))*IF(ROW()=COLUMN(),0,1)</f>
        <v>0</v>
      </c>
      <c r="D49" s="11">
        <f ca="1">((COUNTIFS(SWISSW!$I:$I,WINS_NO_MIRROR!$A49,SWISSW!$J:$J,WINS_NO_MIRROR!D$1,SWISSW!$F:$F,"Won")+COUNTIFS(SWISSW!$I:$I,WINS_NO_MIRROR!D$1,SWISSW!$J:$J,WINS_NO_MIRROR!$A49,SWISSW!$F:$F,"Lost")))*IF(ROW()=COLUMN(),0,1)</f>
        <v>0</v>
      </c>
      <c r="E49" s="11">
        <f ca="1">((COUNTIFS(SWISSW!$I:$I,WINS_NO_MIRROR!$A49,SWISSW!$J:$J,WINS_NO_MIRROR!E$1,SWISSW!$F:$F,"Won")+COUNTIFS(SWISSW!$I:$I,WINS_NO_MIRROR!E$1,SWISSW!$J:$J,WINS_NO_MIRROR!$A49,SWISSW!$F:$F,"Lost")))*IF(ROW()=COLUMN(),0,1)</f>
        <v>0</v>
      </c>
      <c r="F49" s="11">
        <f ca="1">((COUNTIFS(SWISSW!$I:$I,WINS_NO_MIRROR!$A49,SWISSW!$J:$J,WINS_NO_MIRROR!F$1,SWISSW!$F:$F,"Won")+COUNTIFS(SWISSW!$I:$I,WINS_NO_MIRROR!F$1,SWISSW!$J:$J,WINS_NO_MIRROR!$A49,SWISSW!$F:$F,"Lost")))*IF(ROW()=COLUMN(),0,1)</f>
        <v>0</v>
      </c>
      <c r="G49" s="11">
        <f ca="1">((COUNTIFS(SWISSW!$I:$I,WINS_NO_MIRROR!$A49,SWISSW!$J:$J,WINS_NO_MIRROR!G$1,SWISSW!$F:$F,"Won")+COUNTIFS(SWISSW!$I:$I,WINS_NO_MIRROR!G$1,SWISSW!$J:$J,WINS_NO_MIRROR!$A49,SWISSW!$F:$F,"Lost")))*IF(ROW()=COLUMN(),0,1)</f>
        <v>0</v>
      </c>
      <c r="H49" s="11">
        <f ca="1">((COUNTIFS(SWISSW!$I:$I,WINS_NO_MIRROR!$A49,SWISSW!$J:$J,WINS_NO_MIRROR!H$1,SWISSW!$F:$F,"Won")+COUNTIFS(SWISSW!$I:$I,WINS_NO_MIRROR!H$1,SWISSW!$J:$J,WINS_NO_MIRROR!$A49,SWISSW!$F:$F,"Lost")))*IF(ROW()=COLUMN(),0,1)</f>
        <v>1</v>
      </c>
      <c r="I49" s="11">
        <f ca="1">((COUNTIFS(SWISSW!$I:$I,WINS_NO_MIRROR!$A49,SWISSW!$J:$J,WINS_NO_MIRROR!I$1,SWISSW!$F:$F,"Won")+COUNTIFS(SWISSW!$I:$I,WINS_NO_MIRROR!I$1,SWISSW!$J:$J,WINS_NO_MIRROR!$A49,SWISSW!$F:$F,"Lost")))*IF(ROW()=COLUMN(),0,1)</f>
        <v>0</v>
      </c>
      <c r="J49" s="11">
        <f ca="1">((COUNTIFS(SWISSW!$I:$I,WINS_NO_MIRROR!$A49,SWISSW!$J:$J,WINS_NO_MIRROR!J$1,SWISSW!$F:$F,"Won")+COUNTIFS(SWISSW!$I:$I,WINS_NO_MIRROR!J$1,SWISSW!$J:$J,WINS_NO_MIRROR!$A49,SWISSW!$F:$F,"Lost")))*IF(ROW()=COLUMN(),0,1)</f>
        <v>0</v>
      </c>
      <c r="K49" s="11">
        <f ca="1">((COUNTIFS(SWISSW!$I:$I,WINS_NO_MIRROR!$A49,SWISSW!$J:$J,WINS_NO_MIRROR!K$1,SWISSW!$F:$F,"Won")+COUNTIFS(SWISSW!$I:$I,WINS_NO_MIRROR!K$1,SWISSW!$J:$J,WINS_NO_MIRROR!$A49,SWISSW!$F:$F,"Lost")))*IF(ROW()=COLUMN(),0,1)</f>
        <v>0</v>
      </c>
      <c r="L49" s="11">
        <f ca="1">((COUNTIFS(SWISSW!$I:$I,WINS_NO_MIRROR!$A49,SWISSW!$J:$J,WINS_NO_MIRROR!L$1,SWISSW!$F:$F,"Won")+COUNTIFS(SWISSW!$I:$I,WINS_NO_MIRROR!L$1,SWISSW!$J:$J,WINS_NO_MIRROR!$A49,SWISSW!$F:$F,"Lost")))*IF(ROW()=COLUMN(),0,1)</f>
        <v>0</v>
      </c>
      <c r="M49" s="11">
        <f ca="1">((COUNTIFS(SWISSW!$I:$I,WINS_NO_MIRROR!$A49,SWISSW!$J:$J,WINS_NO_MIRROR!M$1,SWISSW!$F:$F,"Won")+COUNTIFS(SWISSW!$I:$I,WINS_NO_MIRROR!M$1,SWISSW!$J:$J,WINS_NO_MIRROR!$A49,SWISSW!$F:$F,"Lost")))*IF(ROW()=COLUMN(),0,1)</f>
        <v>1</v>
      </c>
      <c r="N49" s="11">
        <f ca="1">((COUNTIFS(SWISSW!$I:$I,WINS_NO_MIRROR!$A49,SWISSW!$J:$J,WINS_NO_MIRROR!N$1,SWISSW!$F:$F,"Won")+COUNTIFS(SWISSW!$I:$I,WINS_NO_MIRROR!N$1,SWISSW!$J:$J,WINS_NO_MIRROR!$A49,SWISSW!$F:$F,"Lost")))*IF(ROW()=COLUMN(),0,1)</f>
        <v>0</v>
      </c>
      <c r="O49" s="11">
        <f ca="1">((COUNTIFS(SWISSW!$I:$I,WINS_NO_MIRROR!$A49,SWISSW!$J:$J,WINS_NO_MIRROR!O$1,SWISSW!$F:$F,"Won")+COUNTIFS(SWISSW!$I:$I,WINS_NO_MIRROR!O$1,SWISSW!$J:$J,WINS_NO_MIRROR!$A49,SWISSW!$F:$F,"Lost")))*IF(ROW()=COLUMN(),0,1)</f>
        <v>0</v>
      </c>
      <c r="P49" s="11">
        <f ca="1">((COUNTIFS(SWISSW!$I:$I,WINS_NO_MIRROR!$A49,SWISSW!$J:$J,WINS_NO_MIRROR!P$1,SWISSW!$F:$F,"Won")+COUNTIFS(SWISSW!$I:$I,WINS_NO_MIRROR!P$1,SWISSW!$J:$J,WINS_NO_MIRROR!$A49,SWISSW!$F:$F,"Lost")))*IF(ROW()=COLUMN(),0,1)</f>
        <v>0</v>
      </c>
      <c r="Q49" s="11">
        <f ca="1">((COUNTIFS(SWISSW!$I:$I,WINS_NO_MIRROR!$A49,SWISSW!$J:$J,WINS_NO_MIRROR!Q$1,SWISSW!$F:$F,"Won")+COUNTIFS(SWISSW!$I:$I,WINS_NO_MIRROR!Q$1,SWISSW!$J:$J,WINS_NO_MIRROR!$A49,SWISSW!$F:$F,"Lost")))*IF(ROW()=COLUMN(),0,1)</f>
        <v>0</v>
      </c>
      <c r="R49" s="11">
        <f ca="1">((COUNTIFS(SWISSW!$I:$I,WINS_NO_MIRROR!$A49,SWISSW!$J:$J,WINS_NO_MIRROR!R$1,SWISSW!$F:$F,"Won")+COUNTIFS(SWISSW!$I:$I,WINS_NO_MIRROR!R$1,SWISSW!$J:$J,WINS_NO_MIRROR!$A49,SWISSW!$F:$F,"Lost")))*IF(ROW()=COLUMN(),0,1)</f>
        <v>0</v>
      </c>
      <c r="S49" s="11">
        <f ca="1">((COUNTIFS(SWISSW!$I:$I,WINS_NO_MIRROR!$A49,SWISSW!$J:$J,WINS_NO_MIRROR!S$1,SWISSW!$F:$F,"Won")+COUNTIFS(SWISSW!$I:$I,WINS_NO_MIRROR!S$1,SWISSW!$J:$J,WINS_NO_MIRROR!$A49,SWISSW!$F:$F,"Lost")))*IF(ROW()=COLUMN(),0,1)</f>
        <v>0</v>
      </c>
      <c r="T49" s="11">
        <f ca="1">((COUNTIFS(SWISSW!$I:$I,WINS_NO_MIRROR!$A49,SWISSW!$J:$J,WINS_NO_MIRROR!T$1,SWISSW!$F:$F,"Won")+COUNTIFS(SWISSW!$I:$I,WINS_NO_MIRROR!T$1,SWISSW!$J:$J,WINS_NO_MIRROR!$A49,SWISSW!$F:$F,"Lost")))*IF(ROW()=COLUMN(),0,1)</f>
        <v>0</v>
      </c>
      <c r="U49" s="11">
        <f ca="1">((COUNTIFS(SWISSW!$I:$I,WINS_NO_MIRROR!$A49,SWISSW!$J:$J,WINS_NO_MIRROR!U$1,SWISSW!$F:$F,"Won")+COUNTIFS(SWISSW!$I:$I,WINS_NO_MIRROR!U$1,SWISSW!$J:$J,WINS_NO_MIRROR!$A49,SWISSW!$F:$F,"Lost")))*IF(ROW()=COLUMN(),0,1)</f>
        <v>0</v>
      </c>
      <c r="V49" s="11">
        <f ca="1">((COUNTIFS(SWISSW!$I:$I,WINS_NO_MIRROR!$A49,SWISSW!$J:$J,WINS_NO_MIRROR!V$1,SWISSW!$F:$F,"Won")+COUNTIFS(SWISSW!$I:$I,WINS_NO_MIRROR!V$1,SWISSW!$J:$J,WINS_NO_MIRROR!$A49,SWISSW!$F:$F,"Lost")))*IF(ROW()=COLUMN(),0,1)</f>
        <v>0</v>
      </c>
      <c r="W49" s="11">
        <f ca="1">((COUNTIFS(SWISSW!$I:$I,WINS_NO_MIRROR!$A49,SWISSW!$J:$J,WINS_NO_MIRROR!W$1,SWISSW!$F:$F,"Won")+COUNTIFS(SWISSW!$I:$I,WINS_NO_MIRROR!W$1,SWISSW!$J:$J,WINS_NO_MIRROR!$A49,SWISSW!$F:$F,"Lost")))*IF(ROW()=COLUMN(),0,1)</f>
        <v>0</v>
      </c>
      <c r="X49" s="11">
        <f ca="1">((COUNTIFS(SWISSW!$I:$I,WINS_NO_MIRROR!$A49,SWISSW!$J:$J,WINS_NO_MIRROR!X$1,SWISSW!$F:$F,"Won")+COUNTIFS(SWISSW!$I:$I,WINS_NO_MIRROR!X$1,SWISSW!$J:$J,WINS_NO_MIRROR!$A49,SWISSW!$F:$F,"Lost")))*IF(ROW()=COLUMN(),0,1)</f>
        <v>0</v>
      </c>
      <c r="Y49" s="11">
        <f ca="1">((COUNTIFS(SWISSW!$I:$I,WINS_NO_MIRROR!$A49,SWISSW!$J:$J,WINS_NO_MIRROR!Y$1,SWISSW!$F:$F,"Won")+COUNTIFS(SWISSW!$I:$I,WINS_NO_MIRROR!Y$1,SWISSW!$J:$J,WINS_NO_MIRROR!$A49,SWISSW!$F:$F,"Lost")))*IF(ROW()=COLUMN(),0,1)</f>
        <v>0</v>
      </c>
      <c r="Z49" s="11">
        <f ca="1">((COUNTIFS(SWISSW!$I:$I,WINS_NO_MIRROR!$A49,SWISSW!$J:$J,WINS_NO_MIRROR!Z$1,SWISSW!$F:$F,"Won")+COUNTIFS(SWISSW!$I:$I,WINS_NO_MIRROR!Z$1,SWISSW!$J:$J,WINS_NO_MIRROR!$A49,SWISSW!$F:$F,"Lost")))*IF(ROW()=COLUMN(),0,1)</f>
        <v>0</v>
      </c>
      <c r="AA49" s="11">
        <f ca="1">((COUNTIFS(SWISSW!$I:$I,WINS_NO_MIRROR!$A49,SWISSW!$J:$J,WINS_NO_MIRROR!AA$1,SWISSW!$F:$F,"Won")+COUNTIFS(SWISSW!$I:$I,WINS_NO_MIRROR!AA$1,SWISSW!$J:$J,WINS_NO_MIRROR!$A49,SWISSW!$F:$F,"Lost")))*IF(ROW()=COLUMN(),0,1)</f>
        <v>0</v>
      </c>
      <c r="AB49" s="11">
        <f ca="1">((COUNTIFS(SWISSW!$I:$I,WINS_NO_MIRROR!$A49,SWISSW!$J:$J,WINS_NO_MIRROR!AB$1,SWISSW!$F:$F,"Won")+COUNTIFS(SWISSW!$I:$I,WINS_NO_MIRROR!AB$1,SWISSW!$J:$J,WINS_NO_MIRROR!$A49,SWISSW!$F:$F,"Lost")))*IF(ROW()=COLUMN(),0,1)</f>
        <v>0</v>
      </c>
      <c r="AC49" s="11">
        <f ca="1">((COUNTIFS(SWISSW!$I:$I,WINS_NO_MIRROR!$A49,SWISSW!$J:$J,WINS_NO_MIRROR!AC$1,SWISSW!$F:$F,"Won")+COUNTIFS(SWISSW!$I:$I,WINS_NO_MIRROR!AC$1,SWISSW!$J:$J,WINS_NO_MIRROR!$A49,SWISSW!$F:$F,"Lost")))*IF(ROW()=COLUMN(),0,1)</f>
        <v>0</v>
      </c>
      <c r="AD49" s="11">
        <f ca="1">((COUNTIFS(SWISSW!$I:$I,WINS_NO_MIRROR!$A49,SWISSW!$J:$J,WINS_NO_MIRROR!AD$1,SWISSW!$F:$F,"Won")+COUNTIFS(SWISSW!$I:$I,WINS_NO_MIRROR!AD$1,SWISSW!$J:$J,WINS_NO_MIRROR!$A49,SWISSW!$F:$F,"Lost")))*IF(ROW()=COLUMN(),0,1)</f>
        <v>0</v>
      </c>
      <c r="AE49" s="11">
        <f ca="1">((COUNTIFS(SWISSW!$I:$I,WINS_NO_MIRROR!$A49,SWISSW!$J:$J,WINS_NO_MIRROR!AE$1,SWISSW!$F:$F,"Won")+COUNTIFS(SWISSW!$I:$I,WINS_NO_MIRROR!AE$1,SWISSW!$J:$J,WINS_NO_MIRROR!$A49,SWISSW!$F:$F,"Lost")))*IF(ROW()=COLUMN(),0,1)</f>
        <v>0</v>
      </c>
      <c r="AF49" s="11">
        <f ca="1">((COUNTIFS(SWISSW!$I:$I,WINS_NO_MIRROR!$A49,SWISSW!$J:$J,WINS_NO_MIRROR!AF$1,SWISSW!$F:$F,"Won")+COUNTIFS(SWISSW!$I:$I,WINS_NO_MIRROR!AF$1,SWISSW!$J:$J,WINS_NO_MIRROR!$A49,SWISSW!$F:$F,"Lost")))*IF(ROW()=COLUMN(),0,1)</f>
        <v>0</v>
      </c>
      <c r="AG49" s="11">
        <f ca="1">((COUNTIFS(SWISSW!$I:$I,WINS_NO_MIRROR!$A49,SWISSW!$J:$J,WINS_NO_MIRROR!AG$1,SWISSW!$F:$F,"Won")+COUNTIFS(SWISSW!$I:$I,WINS_NO_MIRROR!AG$1,SWISSW!$J:$J,WINS_NO_MIRROR!$A49,SWISSW!$F:$F,"Lost")))*IF(ROW()=COLUMN(),0,1)</f>
        <v>0</v>
      </c>
      <c r="AH49" s="11">
        <f ca="1">((COUNTIFS(SWISSW!$I:$I,WINS_NO_MIRROR!$A49,SWISSW!$J:$J,WINS_NO_MIRROR!AH$1,SWISSW!$F:$F,"Won")+COUNTIFS(SWISSW!$I:$I,WINS_NO_MIRROR!AH$1,SWISSW!$J:$J,WINS_NO_MIRROR!$A49,SWISSW!$F:$F,"Lost")))*IF(ROW()=COLUMN(),0,1)</f>
        <v>0</v>
      </c>
      <c r="AI49" s="11">
        <f ca="1">((COUNTIFS(SWISSW!$I:$I,WINS_NO_MIRROR!$A49,SWISSW!$J:$J,WINS_NO_MIRROR!AI$1,SWISSW!$F:$F,"Won")+COUNTIFS(SWISSW!$I:$I,WINS_NO_MIRROR!AI$1,SWISSW!$J:$J,WINS_NO_MIRROR!$A49,SWISSW!$F:$F,"Lost")))*IF(ROW()=COLUMN(),0,1)</f>
        <v>0</v>
      </c>
      <c r="AJ49" s="11">
        <f ca="1">((COUNTIFS(SWISSW!$I:$I,WINS_NO_MIRROR!$A49,SWISSW!$J:$J,WINS_NO_MIRROR!AJ$1,SWISSW!$F:$F,"Won")+COUNTIFS(SWISSW!$I:$I,WINS_NO_MIRROR!AJ$1,SWISSW!$J:$J,WINS_NO_MIRROR!$A49,SWISSW!$F:$F,"Lost")))*IF(ROW()=COLUMN(),0,1)</f>
        <v>0</v>
      </c>
      <c r="AK49" s="11">
        <f ca="1">((COUNTIFS(SWISSW!$I:$I,WINS_NO_MIRROR!$A49,SWISSW!$J:$J,WINS_NO_MIRROR!AK$1,SWISSW!$F:$F,"Won")+COUNTIFS(SWISSW!$I:$I,WINS_NO_MIRROR!AK$1,SWISSW!$J:$J,WINS_NO_MIRROR!$A49,SWISSW!$F:$F,"Lost")))*IF(ROW()=COLUMN(),0,1)</f>
        <v>0</v>
      </c>
      <c r="AL49" s="11">
        <f ca="1">((COUNTIFS(SWISSW!$I:$I,WINS_NO_MIRROR!$A49,SWISSW!$J:$J,WINS_NO_MIRROR!AL$1,SWISSW!$F:$F,"Won")+COUNTIFS(SWISSW!$I:$I,WINS_NO_MIRROR!AL$1,SWISSW!$J:$J,WINS_NO_MIRROR!$A49,SWISSW!$F:$F,"Lost")))*IF(ROW()=COLUMN(),0,1)</f>
        <v>0</v>
      </c>
      <c r="AM49" s="11">
        <f ca="1">((COUNTIFS(SWISSW!$I:$I,WINS_NO_MIRROR!$A49,SWISSW!$J:$J,WINS_NO_MIRROR!AM$1,SWISSW!$F:$F,"Won")+COUNTIFS(SWISSW!$I:$I,WINS_NO_MIRROR!AM$1,SWISSW!$J:$J,WINS_NO_MIRROR!$A49,SWISSW!$F:$F,"Lost")))*IF(ROW()=COLUMN(),0,1)</f>
        <v>0</v>
      </c>
      <c r="AN49" s="11">
        <f ca="1">((COUNTIFS(SWISSW!$I:$I,WINS_NO_MIRROR!$A49,SWISSW!$J:$J,WINS_NO_MIRROR!AN$1,SWISSW!$F:$F,"Won")+COUNTIFS(SWISSW!$I:$I,WINS_NO_MIRROR!AN$1,SWISSW!$J:$J,WINS_NO_MIRROR!$A49,SWISSW!$F:$F,"Lost")))*IF(ROW()=COLUMN(),0,1)</f>
        <v>0</v>
      </c>
      <c r="AO49" s="11">
        <f ca="1">((COUNTIFS(SWISSW!$I:$I,WINS_NO_MIRROR!$A49,SWISSW!$J:$J,WINS_NO_MIRROR!AO$1,SWISSW!$F:$F,"Won")+COUNTIFS(SWISSW!$I:$I,WINS_NO_MIRROR!AO$1,SWISSW!$J:$J,WINS_NO_MIRROR!$A49,SWISSW!$F:$F,"Lost")))*IF(ROW()=COLUMN(),0,1)</f>
        <v>0</v>
      </c>
      <c r="AP49" s="11">
        <f ca="1">((COUNTIFS(SWISSW!$I:$I,WINS_NO_MIRROR!$A49,SWISSW!$J:$J,WINS_NO_MIRROR!AP$1,SWISSW!$F:$F,"Won")+COUNTIFS(SWISSW!$I:$I,WINS_NO_MIRROR!AP$1,SWISSW!$J:$J,WINS_NO_MIRROR!$A49,SWISSW!$F:$F,"Lost")))*IF(ROW()=COLUMN(),0,1)</f>
        <v>0</v>
      </c>
      <c r="AQ49" s="11">
        <f ca="1">((COUNTIFS(SWISSW!$I:$I,WINS_NO_MIRROR!$A49,SWISSW!$J:$J,WINS_NO_MIRROR!AQ$1,SWISSW!$F:$F,"Won")+COUNTIFS(SWISSW!$I:$I,WINS_NO_MIRROR!AQ$1,SWISSW!$J:$J,WINS_NO_MIRROR!$A49,SWISSW!$F:$F,"Lost")))*IF(ROW()=COLUMN(),0,1)</f>
        <v>0</v>
      </c>
      <c r="AR49" s="11">
        <f ca="1">((COUNTIFS(SWISSW!$I:$I,WINS_NO_MIRROR!$A49,SWISSW!$J:$J,WINS_NO_MIRROR!AR$1,SWISSW!$F:$F,"Won")+COUNTIFS(SWISSW!$I:$I,WINS_NO_MIRROR!AR$1,SWISSW!$J:$J,WINS_NO_MIRROR!$A49,SWISSW!$F:$F,"Lost")))*IF(ROW()=COLUMN(),0,1)</f>
        <v>0</v>
      </c>
      <c r="AS49" s="11">
        <f ca="1">((COUNTIFS(SWISSW!$I:$I,WINS_NO_MIRROR!$A49,SWISSW!$J:$J,WINS_NO_MIRROR!AS$1,SWISSW!$F:$F,"Won")+COUNTIFS(SWISSW!$I:$I,WINS_NO_MIRROR!AS$1,SWISSW!$J:$J,WINS_NO_MIRROR!$A49,SWISSW!$F:$F,"Lost")))*IF(ROW()=COLUMN(),0,1)</f>
        <v>0</v>
      </c>
      <c r="AT49" s="11">
        <f ca="1">((COUNTIFS(SWISSW!$I:$I,WINS_NO_MIRROR!$A49,SWISSW!$J:$J,WINS_NO_MIRROR!AT$1,SWISSW!$F:$F,"Won")+COUNTIFS(SWISSW!$I:$I,WINS_NO_MIRROR!AT$1,SWISSW!$J:$J,WINS_NO_MIRROR!$A49,SWISSW!$F:$F,"Lost")))*IF(ROW()=COLUMN(),0,1)</f>
        <v>0</v>
      </c>
      <c r="AU49" s="11">
        <f ca="1">((COUNTIFS(SWISSW!$I:$I,WINS_NO_MIRROR!$A49,SWISSW!$J:$J,WINS_NO_MIRROR!AU$1,SWISSW!$F:$F,"Won")+COUNTIFS(SWISSW!$I:$I,WINS_NO_MIRROR!AU$1,SWISSW!$J:$J,WINS_NO_MIRROR!$A49,SWISSW!$F:$F,"Lost")))*IF(ROW()=COLUMN(),0,1)</f>
        <v>0</v>
      </c>
      <c r="AV49" s="11">
        <f ca="1">((COUNTIFS(SWISSW!$I:$I,WINS_NO_MIRROR!$A49,SWISSW!$J:$J,WINS_NO_MIRROR!AV$1,SWISSW!$F:$F,"Won")+COUNTIFS(SWISSW!$I:$I,WINS_NO_MIRROR!AV$1,SWISSW!$J:$J,WINS_NO_MIRROR!$A49,SWISSW!$F:$F,"Lost")))*IF(ROW()=COLUMN(),0,1)</f>
        <v>0</v>
      </c>
      <c r="AW49" s="11">
        <f ca="1">((COUNTIFS(SWISSW!$I:$I,WINS_NO_MIRROR!$A49,SWISSW!$J:$J,WINS_NO_MIRROR!AW$1,SWISSW!$F:$F,"Won")+COUNTIFS(SWISSW!$I:$I,WINS_NO_MIRROR!AW$1,SWISSW!$J:$J,WINS_NO_MIRROR!$A49,SWISSW!$F:$F,"Lost")))*IF(ROW()=COLUMN(),0,1)</f>
        <v>0</v>
      </c>
      <c r="AX49" s="11">
        <f ca="1">((COUNTIFS(SWISSW!$I:$I,WINS_NO_MIRROR!$A49,SWISSW!$J:$J,WINS_NO_MIRROR!AX$1,SWISSW!$F:$F,"Won")+COUNTIFS(SWISSW!$I:$I,WINS_NO_MIRROR!AX$1,SWISSW!$J:$J,WINS_NO_MIRROR!$A49,SWISSW!$F:$F,"Lost")))*IF(ROW()=COLUMN(),0,1)</f>
        <v>0</v>
      </c>
      <c r="AY49" s="11">
        <f ca="1">((COUNTIFS(SWISSW!$I:$I,WINS_NO_MIRROR!$A49,SWISSW!$J:$J,WINS_NO_MIRROR!AY$1,SWISSW!$F:$F,"Won")+COUNTIFS(SWISSW!$I:$I,WINS_NO_MIRROR!AY$1,SWISSW!$J:$J,WINS_NO_MIRROR!$A49,SWISSW!$F:$F,"Lost")))*IF(ROW()=COLUMN(),0,1)</f>
        <v>0</v>
      </c>
      <c r="AZ49" s="11">
        <f ca="1">((COUNTIFS(SWISSW!$I:$I,WINS_NO_MIRROR!$A49,SWISSW!$J:$J,WINS_NO_MIRROR!AZ$1,SWISSW!$F:$F,"Won")+COUNTIFS(SWISSW!$I:$I,WINS_NO_MIRROR!AZ$1,SWISSW!$J:$J,WINS_NO_MIRROR!$A49,SWISSW!$F:$F,"Lost")))*IF(ROW()=COLUMN(),0,1)</f>
        <v>0</v>
      </c>
      <c r="BA49" s="11">
        <f ca="1">((COUNTIFS(SWISSW!$I:$I,WINS_NO_MIRROR!$A49,SWISSW!$J:$J,WINS_NO_MIRROR!BA$1,SWISSW!$F:$F,"Won")+COUNTIFS(SWISSW!$I:$I,WINS_NO_MIRROR!BA$1,SWISSW!$J:$J,WINS_NO_MIRROR!$A49,SWISSW!$F:$F,"Lost")))*IF(ROW()=COLUMN(),0,1)</f>
        <v>0</v>
      </c>
      <c r="BB49" s="11">
        <f ca="1">((COUNTIFS(SWISSW!$I:$I,WINS_NO_MIRROR!$A49,SWISSW!$J:$J,WINS_NO_MIRROR!BB$1,SWISSW!$F:$F,"Won")+COUNTIFS(SWISSW!$I:$I,WINS_NO_MIRROR!BB$1,SWISSW!$J:$J,WINS_NO_MIRROR!$A49,SWISSW!$F:$F,"Lost")))*IF(ROW()=COLUMN(),0,1)</f>
        <v>0</v>
      </c>
      <c r="BC49" s="11">
        <f ca="1">((COUNTIFS(SWISSW!$I:$I,WINS_NO_MIRROR!$A49,SWISSW!$J:$J,WINS_NO_MIRROR!BC$1,SWISSW!$F:$F,"Won")+COUNTIFS(SWISSW!$I:$I,WINS_NO_MIRROR!BC$1,SWISSW!$J:$J,WINS_NO_MIRROR!$A49,SWISSW!$F:$F,"Lost")))*IF(ROW()=COLUMN(),0,1)</f>
        <v>0</v>
      </c>
      <c r="BD49" s="11">
        <f ca="1">((COUNTIFS(SWISSW!$I:$I,WINS_NO_MIRROR!$A49,SWISSW!$J:$J,WINS_NO_MIRROR!BD$1,SWISSW!$F:$F,"Won")+COUNTIFS(SWISSW!$I:$I,WINS_NO_MIRROR!BD$1,SWISSW!$J:$J,WINS_NO_MIRROR!$A49,SWISSW!$F:$F,"Lost")))*IF(ROW()=COLUMN(),0,1)</f>
        <v>0</v>
      </c>
      <c r="BE49" s="11">
        <f ca="1">((COUNTIFS(SWISSW!$I:$I,WINS_NO_MIRROR!$A49,SWISSW!$J:$J,WINS_NO_MIRROR!BE$1,SWISSW!$F:$F,"Won")+COUNTIFS(SWISSW!$I:$I,WINS_NO_MIRROR!BE$1,SWISSW!$J:$J,WINS_NO_MIRROR!$A49,SWISSW!$F:$F,"Lost")))*IF(ROW()=COLUMN(),0,1)</f>
        <v>0</v>
      </c>
      <c r="BF49" s="11">
        <f ca="1">((COUNTIFS(SWISSW!$I:$I,WINS_NO_MIRROR!$A49,SWISSW!$J:$J,WINS_NO_MIRROR!BF$1,SWISSW!$F:$F,"Won")+COUNTIFS(SWISSW!$I:$I,WINS_NO_MIRROR!BF$1,SWISSW!$J:$J,WINS_NO_MIRROR!$A49,SWISSW!$F:$F,"Lost")))*IF(ROW()=COLUMN(),0,1)</f>
        <v>0</v>
      </c>
      <c r="BG49" s="11">
        <f ca="1">((COUNTIFS(SWISSW!$I:$I,WINS_NO_MIRROR!$A49,SWISSW!$J:$J,WINS_NO_MIRROR!BG$1,SWISSW!$F:$F,"Won")+COUNTIFS(SWISSW!$I:$I,WINS_NO_MIRROR!BG$1,SWISSW!$J:$J,WINS_NO_MIRROR!$A49,SWISSW!$F:$F,"Lost")))*IF(ROW()=COLUMN(),0,1)</f>
        <v>0</v>
      </c>
      <c r="BH49" s="11">
        <f ca="1">((COUNTIFS(SWISSW!$I:$I,WINS_NO_MIRROR!$A49,SWISSW!$J:$J,WINS_NO_MIRROR!BH$1,SWISSW!$F:$F,"Won")+COUNTIFS(SWISSW!$I:$I,WINS_NO_MIRROR!BH$1,SWISSW!$J:$J,WINS_NO_MIRROR!$A49,SWISSW!$F:$F,"Lost")))*IF(ROW()=COLUMN(),0,1)</f>
        <v>0</v>
      </c>
      <c r="BI49" s="11">
        <f ca="1">((COUNTIFS(SWISSW!$I:$I,WINS_NO_MIRROR!$A49,SWISSW!$J:$J,WINS_NO_MIRROR!BI$1,SWISSW!$F:$F,"Won")+COUNTIFS(SWISSW!$I:$I,WINS_NO_MIRROR!BI$1,SWISSW!$J:$J,WINS_NO_MIRROR!$A49,SWISSW!$F:$F,"Lost")))*IF(ROW()=COLUMN(),0,1)</f>
        <v>0</v>
      </c>
      <c r="BJ49" s="11">
        <f ca="1">((COUNTIFS(SWISSW!$I:$I,WINS_NO_MIRROR!$A49,SWISSW!$J:$J,WINS_NO_MIRROR!BJ$1,SWISSW!$F:$F,"Won")+COUNTIFS(SWISSW!$I:$I,WINS_NO_MIRROR!BJ$1,SWISSW!$J:$J,WINS_NO_MIRROR!$A49,SWISSW!$F:$F,"Lost")))*IF(ROW()=COLUMN(),0,1)</f>
        <v>0</v>
      </c>
      <c r="BK49" s="11">
        <f ca="1">((COUNTIFS(SWISSW!$I:$I,WINS_NO_MIRROR!$A49,SWISSW!$J:$J,WINS_NO_MIRROR!BK$1,SWISSW!$F:$F,"Won")+COUNTIFS(SWISSW!$I:$I,WINS_NO_MIRROR!BK$1,SWISSW!$J:$J,WINS_NO_MIRROR!$A49,SWISSW!$F:$F,"Lost")))*IF(ROW()=COLUMN(),0,1)</f>
        <v>0</v>
      </c>
      <c r="BL49" s="11">
        <f ca="1">((COUNTIFS(SWISSW!$I:$I,WINS_NO_MIRROR!$A49,SWISSW!$J:$J,WINS_NO_MIRROR!BL$1,SWISSW!$F:$F,"Won")+COUNTIFS(SWISSW!$I:$I,WINS_NO_MIRROR!BL$1,SWISSW!$J:$J,WINS_NO_MIRROR!$A49,SWISSW!$F:$F,"Lost")))*IF(ROW()=COLUMN(),0,1)</f>
        <v>0</v>
      </c>
    </row>
    <row r="50" spans="1:64" ht="55" customHeight="1" x14ac:dyDescent="0.3">
      <c r="A50" s="3" t="str">
        <f ca="1">MATCHUP!A50</f>
        <v>Cyclestorm</v>
      </c>
      <c r="B50" s="11">
        <f ca="1">((COUNTIFS(SWISSW!$I:$I,WINS_NO_MIRROR!$A50,SWISSW!$J:$J,WINS_NO_MIRROR!B$1,SWISSW!$F:$F,"Won")+COUNTIFS(SWISSW!$I:$I,WINS_NO_MIRROR!B$1,SWISSW!$J:$J,WINS_NO_MIRROR!$A50,SWISSW!$F:$F,"Lost")))*IF(ROW()=COLUMN(),0,1)</f>
        <v>0</v>
      </c>
      <c r="C50" s="11">
        <f ca="1">((COUNTIFS(SWISSW!$I:$I,WINS_NO_MIRROR!$A50,SWISSW!$J:$J,WINS_NO_MIRROR!C$1,SWISSW!$F:$F,"Won")+COUNTIFS(SWISSW!$I:$I,WINS_NO_MIRROR!C$1,SWISSW!$J:$J,WINS_NO_MIRROR!$A50,SWISSW!$F:$F,"Lost")))*IF(ROW()=COLUMN(),0,1)</f>
        <v>0</v>
      </c>
      <c r="D50" s="11">
        <f ca="1">((COUNTIFS(SWISSW!$I:$I,WINS_NO_MIRROR!$A50,SWISSW!$J:$J,WINS_NO_MIRROR!D$1,SWISSW!$F:$F,"Won")+COUNTIFS(SWISSW!$I:$I,WINS_NO_MIRROR!D$1,SWISSW!$J:$J,WINS_NO_MIRROR!$A50,SWISSW!$F:$F,"Lost")))*IF(ROW()=COLUMN(),0,1)</f>
        <v>0</v>
      </c>
      <c r="E50" s="11">
        <f ca="1">((COUNTIFS(SWISSW!$I:$I,WINS_NO_MIRROR!$A50,SWISSW!$J:$J,WINS_NO_MIRROR!E$1,SWISSW!$F:$F,"Won")+COUNTIFS(SWISSW!$I:$I,WINS_NO_MIRROR!E$1,SWISSW!$J:$J,WINS_NO_MIRROR!$A50,SWISSW!$F:$F,"Lost")))*IF(ROW()=COLUMN(),0,1)</f>
        <v>0</v>
      </c>
      <c r="F50" s="11">
        <f ca="1">((COUNTIFS(SWISSW!$I:$I,WINS_NO_MIRROR!$A50,SWISSW!$J:$J,WINS_NO_MIRROR!F$1,SWISSW!$F:$F,"Won")+COUNTIFS(SWISSW!$I:$I,WINS_NO_MIRROR!F$1,SWISSW!$J:$J,WINS_NO_MIRROR!$A50,SWISSW!$F:$F,"Lost")))*IF(ROW()=COLUMN(),0,1)</f>
        <v>0</v>
      </c>
      <c r="G50" s="11">
        <f ca="1">((COUNTIFS(SWISSW!$I:$I,WINS_NO_MIRROR!$A50,SWISSW!$J:$J,WINS_NO_MIRROR!G$1,SWISSW!$F:$F,"Won")+COUNTIFS(SWISSW!$I:$I,WINS_NO_MIRROR!G$1,SWISSW!$J:$J,WINS_NO_MIRROR!$A50,SWISSW!$F:$F,"Lost")))*IF(ROW()=COLUMN(),0,1)</f>
        <v>0</v>
      </c>
      <c r="H50" s="11">
        <f ca="1">((COUNTIFS(SWISSW!$I:$I,WINS_NO_MIRROR!$A50,SWISSW!$J:$J,WINS_NO_MIRROR!H$1,SWISSW!$F:$F,"Won")+COUNTIFS(SWISSW!$I:$I,WINS_NO_MIRROR!H$1,SWISSW!$J:$J,WINS_NO_MIRROR!$A50,SWISSW!$F:$F,"Lost")))*IF(ROW()=COLUMN(),0,1)</f>
        <v>0</v>
      </c>
      <c r="I50" s="11">
        <f ca="1">((COUNTIFS(SWISSW!$I:$I,WINS_NO_MIRROR!$A50,SWISSW!$J:$J,WINS_NO_MIRROR!I$1,SWISSW!$F:$F,"Won")+COUNTIFS(SWISSW!$I:$I,WINS_NO_MIRROR!I$1,SWISSW!$J:$J,WINS_NO_MIRROR!$A50,SWISSW!$F:$F,"Lost")))*IF(ROW()=COLUMN(),0,1)</f>
        <v>0</v>
      </c>
      <c r="J50" s="11">
        <f ca="1">((COUNTIFS(SWISSW!$I:$I,WINS_NO_MIRROR!$A50,SWISSW!$J:$J,WINS_NO_MIRROR!J$1,SWISSW!$F:$F,"Won")+COUNTIFS(SWISSW!$I:$I,WINS_NO_MIRROR!J$1,SWISSW!$J:$J,WINS_NO_MIRROR!$A50,SWISSW!$F:$F,"Lost")))*IF(ROW()=COLUMN(),0,1)</f>
        <v>0</v>
      </c>
      <c r="K50" s="11">
        <f ca="1">((COUNTIFS(SWISSW!$I:$I,WINS_NO_MIRROR!$A50,SWISSW!$J:$J,WINS_NO_MIRROR!K$1,SWISSW!$F:$F,"Won")+COUNTIFS(SWISSW!$I:$I,WINS_NO_MIRROR!K$1,SWISSW!$J:$J,WINS_NO_MIRROR!$A50,SWISSW!$F:$F,"Lost")))*IF(ROW()=COLUMN(),0,1)</f>
        <v>1</v>
      </c>
      <c r="L50" s="11">
        <f ca="1">((COUNTIFS(SWISSW!$I:$I,WINS_NO_MIRROR!$A50,SWISSW!$J:$J,WINS_NO_MIRROR!L$1,SWISSW!$F:$F,"Won")+COUNTIFS(SWISSW!$I:$I,WINS_NO_MIRROR!L$1,SWISSW!$J:$J,WINS_NO_MIRROR!$A50,SWISSW!$F:$F,"Lost")))*IF(ROW()=COLUMN(),0,1)</f>
        <v>0</v>
      </c>
      <c r="M50" s="11">
        <f ca="1">((COUNTIFS(SWISSW!$I:$I,WINS_NO_MIRROR!$A50,SWISSW!$J:$J,WINS_NO_MIRROR!M$1,SWISSW!$F:$F,"Won")+COUNTIFS(SWISSW!$I:$I,WINS_NO_MIRROR!M$1,SWISSW!$J:$J,WINS_NO_MIRROR!$A50,SWISSW!$F:$F,"Lost")))*IF(ROW()=COLUMN(),0,1)</f>
        <v>0</v>
      </c>
      <c r="N50" s="11">
        <f ca="1">((COUNTIFS(SWISSW!$I:$I,WINS_NO_MIRROR!$A50,SWISSW!$J:$J,WINS_NO_MIRROR!N$1,SWISSW!$F:$F,"Won")+COUNTIFS(SWISSW!$I:$I,WINS_NO_MIRROR!N$1,SWISSW!$J:$J,WINS_NO_MIRROR!$A50,SWISSW!$F:$F,"Lost")))*IF(ROW()=COLUMN(),0,1)</f>
        <v>1</v>
      </c>
      <c r="O50" s="11">
        <f ca="1">((COUNTIFS(SWISSW!$I:$I,WINS_NO_MIRROR!$A50,SWISSW!$J:$J,WINS_NO_MIRROR!O$1,SWISSW!$F:$F,"Won")+COUNTIFS(SWISSW!$I:$I,WINS_NO_MIRROR!O$1,SWISSW!$J:$J,WINS_NO_MIRROR!$A50,SWISSW!$F:$F,"Lost")))*IF(ROW()=COLUMN(),0,1)</f>
        <v>0</v>
      </c>
      <c r="P50" s="11">
        <f ca="1">((COUNTIFS(SWISSW!$I:$I,WINS_NO_MIRROR!$A50,SWISSW!$J:$J,WINS_NO_MIRROR!P$1,SWISSW!$F:$F,"Won")+COUNTIFS(SWISSW!$I:$I,WINS_NO_MIRROR!P$1,SWISSW!$J:$J,WINS_NO_MIRROR!$A50,SWISSW!$F:$F,"Lost")))*IF(ROW()=COLUMN(),0,1)</f>
        <v>0</v>
      </c>
      <c r="Q50" s="11">
        <f ca="1">((COUNTIFS(SWISSW!$I:$I,WINS_NO_MIRROR!$A50,SWISSW!$J:$J,WINS_NO_MIRROR!Q$1,SWISSW!$F:$F,"Won")+COUNTIFS(SWISSW!$I:$I,WINS_NO_MIRROR!Q$1,SWISSW!$J:$J,WINS_NO_MIRROR!$A50,SWISSW!$F:$F,"Lost")))*IF(ROW()=COLUMN(),0,1)</f>
        <v>0</v>
      </c>
      <c r="R50" s="11">
        <f ca="1">((COUNTIFS(SWISSW!$I:$I,WINS_NO_MIRROR!$A50,SWISSW!$J:$J,WINS_NO_MIRROR!R$1,SWISSW!$F:$F,"Won")+COUNTIFS(SWISSW!$I:$I,WINS_NO_MIRROR!R$1,SWISSW!$J:$J,WINS_NO_MIRROR!$A50,SWISSW!$F:$F,"Lost")))*IF(ROW()=COLUMN(),0,1)</f>
        <v>0</v>
      </c>
      <c r="S50" s="11">
        <f ca="1">((COUNTIFS(SWISSW!$I:$I,WINS_NO_MIRROR!$A50,SWISSW!$J:$J,WINS_NO_MIRROR!S$1,SWISSW!$F:$F,"Won")+COUNTIFS(SWISSW!$I:$I,WINS_NO_MIRROR!S$1,SWISSW!$J:$J,WINS_NO_MIRROR!$A50,SWISSW!$F:$F,"Lost")))*IF(ROW()=COLUMN(),0,1)</f>
        <v>0</v>
      </c>
      <c r="T50" s="11">
        <f ca="1">((COUNTIFS(SWISSW!$I:$I,WINS_NO_MIRROR!$A50,SWISSW!$J:$J,WINS_NO_MIRROR!T$1,SWISSW!$F:$F,"Won")+COUNTIFS(SWISSW!$I:$I,WINS_NO_MIRROR!T$1,SWISSW!$J:$J,WINS_NO_MIRROR!$A50,SWISSW!$F:$F,"Lost")))*IF(ROW()=COLUMN(),0,1)</f>
        <v>0</v>
      </c>
      <c r="U50" s="11">
        <f ca="1">((COUNTIFS(SWISSW!$I:$I,WINS_NO_MIRROR!$A50,SWISSW!$J:$J,WINS_NO_MIRROR!U$1,SWISSW!$F:$F,"Won")+COUNTIFS(SWISSW!$I:$I,WINS_NO_MIRROR!U$1,SWISSW!$J:$J,WINS_NO_MIRROR!$A50,SWISSW!$F:$F,"Lost")))*IF(ROW()=COLUMN(),0,1)</f>
        <v>0</v>
      </c>
      <c r="V50" s="11">
        <f ca="1">((COUNTIFS(SWISSW!$I:$I,WINS_NO_MIRROR!$A50,SWISSW!$J:$J,WINS_NO_MIRROR!V$1,SWISSW!$F:$F,"Won")+COUNTIFS(SWISSW!$I:$I,WINS_NO_MIRROR!V$1,SWISSW!$J:$J,WINS_NO_MIRROR!$A50,SWISSW!$F:$F,"Lost")))*IF(ROW()=COLUMN(),0,1)</f>
        <v>0</v>
      </c>
      <c r="W50" s="11">
        <f ca="1">((COUNTIFS(SWISSW!$I:$I,WINS_NO_MIRROR!$A50,SWISSW!$J:$J,WINS_NO_MIRROR!W$1,SWISSW!$F:$F,"Won")+COUNTIFS(SWISSW!$I:$I,WINS_NO_MIRROR!W$1,SWISSW!$J:$J,WINS_NO_MIRROR!$A50,SWISSW!$F:$F,"Lost")))*IF(ROW()=COLUMN(),0,1)</f>
        <v>0</v>
      </c>
      <c r="X50" s="11">
        <f ca="1">((COUNTIFS(SWISSW!$I:$I,WINS_NO_MIRROR!$A50,SWISSW!$J:$J,WINS_NO_MIRROR!X$1,SWISSW!$F:$F,"Won")+COUNTIFS(SWISSW!$I:$I,WINS_NO_MIRROR!X$1,SWISSW!$J:$J,WINS_NO_MIRROR!$A50,SWISSW!$F:$F,"Lost")))*IF(ROW()=COLUMN(),0,1)</f>
        <v>0</v>
      </c>
      <c r="Y50" s="11">
        <f ca="1">((COUNTIFS(SWISSW!$I:$I,WINS_NO_MIRROR!$A50,SWISSW!$J:$J,WINS_NO_MIRROR!Y$1,SWISSW!$F:$F,"Won")+COUNTIFS(SWISSW!$I:$I,WINS_NO_MIRROR!Y$1,SWISSW!$J:$J,WINS_NO_MIRROR!$A50,SWISSW!$F:$F,"Lost")))*IF(ROW()=COLUMN(),0,1)</f>
        <v>0</v>
      </c>
      <c r="Z50" s="11">
        <f ca="1">((COUNTIFS(SWISSW!$I:$I,WINS_NO_MIRROR!$A50,SWISSW!$J:$J,WINS_NO_MIRROR!Z$1,SWISSW!$F:$F,"Won")+COUNTIFS(SWISSW!$I:$I,WINS_NO_MIRROR!Z$1,SWISSW!$J:$J,WINS_NO_MIRROR!$A50,SWISSW!$F:$F,"Lost")))*IF(ROW()=COLUMN(),0,1)</f>
        <v>0</v>
      </c>
      <c r="AA50" s="11">
        <f ca="1">((COUNTIFS(SWISSW!$I:$I,WINS_NO_MIRROR!$A50,SWISSW!$J:$J,WINS_NO_MIRROR!AA$1,SWISSW!$F:$F,"Won")+COUNTIFS(SWISSW!$I:$I,WINS_NO_MIRROR!AA$1,SWISSW!$J:$J,WINS_NO_MIRROR!$A50,SWISSW!$F:$F,"Lost")))*IF(ROW()=COLUMN(),0,1)</f>
        <v>0</v>
      </c>
      <c r="AB50" s="11">
        <f ca="1">((COUNTIFS(SWISSW!$I:$I,WINS_NO_MIRROR!$A50,SWISSW!$J:$J,WINS_NO_MIRROR!AB$1,SWISSW!$F:$F,"Won")+COUNTIFS(SWISSW!$I:$I,WINS_NO_MIRROR!AB$1,SWISSW!$J:$J,WINS_NO_MIRROR!$A50,SWISSW!$F:$F,"Lost")))*IF(ROW()=COLUMN(),0,1)</f>
        <v>0</v>
      </c>
      <c r="AC50" s="11">
        <f ca="1">((COUNTIFS(SWISSW!$I:$I,WINS_NO_MIRROR!$A50,SWISSW!$J:$J,WINS_NO_MIRROR!AC$1,SWISSW!$F:$F,"Won")+COUNTIFS(SWISSW!$I:$I,WINS_NO_MIRROR!AC$1,SWISSW!$J:$J,WINS_NO_MIRROR!$A50,SWISSW!$F:$F,"Lost")))*IF(ROW()=COLUMN(),0,1)</f>
        <v>0</v>
      </c>
      <c r="AD50" s="11">
        <f ca="1">((COUNTIFS(SWISSW!$I:$I,WINS_NO_MIRROR!$A50,SWISSW!$J:$J,WINS_NO_MIRROR!AD$1,SWISSW!$F:$F,"Won")+COUNTIFS(SWISSW!$I:$I,WINS_NO_MIRROR!AD$1,SWISSW!$J:$J,WINS_NO_MIRROR!$A50,SWISSW!$F:$F,"Lost")))*IF(ROW()=COLUMN(),0,1)</f>
        <v>0</v>
      </c>
      <c r="AE50" s="11">
        <f ca="1">((COUNTIFS(SWISSW!$I:$I,WINS_NO_MIRROR!$A50,SWISSW!$J:$J,WINS_NO_MIRROR!AE$1,SWISSW!$F:$F,"Won")+COUNTIFS(SWISSW!$I:$I,WINS_NO_MIRROR!AE$1,SWISSW!$J:$J,WINS_NO_MIRROR!$A50,SWISSW!$F:$F,"Lost")))*IF(ROW()=COLUMN(),0,1)</f>
        <v>0</v>
      </c>
      <c r="AF50" s="11">
        <f ca="1">((COUNTIFS(SWISSW!$I:$I,WINS_NO_MIRROR!$A50,SWISSW!$J:$J,WINS_NO_MIRROR!AF$1,SWISSW!$F:$F,"Won")+COUNTIFS(SWISSW!$I:$I,WINS_NO_MIRROR!AF$1,SWISSW!$J:$J,WINS_NO_MIRROR!$A50,SWISSW!$F:$F,"Lost")))*IF(ROW()=COLUMN(),0,1)</f>
        <v>0</v>
      </c>
      <c r="AG50" s="11">
        <f ca="1">((COUNTIFS(SWISSW!$I:$I,WINS_NO_MIRROR!$A50,SWISSW!$J:$J,WINS_NO_MIRROR!AG$1,SWISSW!$F:$F,"Won")+COUNTIFS(SWISSW!$I:$I,WINS_NO_MIRROR!AG$1,SWISSW!$J:$J,WINS_NO_MIRROR!$A50,SWISSW!$F:$F,"Lost")))*IF(ROW()=COLUMN(),0,1)</f>
        <v>0</v>
      </c>
      <c r="AH50" s="11">
        <f ca="1">((COUNTIFS(SWISSW!$I:$I,WINS_NO_MIRROR!$A50,SWISSW!$J:$J,WINS_NO_MIRROR!AH$1,SWISSW!$F:$F,"Won")+COUNTIFS(SWISSW!$I:$I,WINS_NO_MIRROR!AH$1,SWISSW!$J:$J,WINS_NO_MIRROR!$A50,SWISSW!$F:$F,"Lost")))*IF(ROW()=COLUMN(),0,1)</f>
        <v>0</v>
      </c>
      <c r="AI50" s="11">
        <f ca="1">((COUNTIFS(SWISSW!$I:$I,WINS_NO_MIRROR!$A50,SWISSW!$J:$J,WINS_NO_MIRROR!AI$1,SWISSW!$F:$F,"Won")+COUNTIFS(SWISSW!$I:$I,WINS_NO_MIRROR!AI$1,SWISSW!$J:$J,WINS_NO_MIRROR!$A50,SWISSW!$F:$F,"Lost")))*IF(ROW()=COLUMN(),0,1)</f>
        <v>0</v>
      </c>
      <c r="AJ50" s="11">
        <f ca="1">((COUNTIFS(SWISSW!$I:$I,WINS_NO_MIRROR!$A50,SWISSW!$J:$J,WINS_NO_MIRROR!AJ$1,SWISSW!$F:$F,"Won")+COUNTIFS(SWISSW!$I:$I,WINS_NO_MIRROR!AJ$1,SWISSW!$J:$J,WINS_NO_MIRROR!$A50,SWISSW!$F:$F,"Lost")))*IF(ROW()=COLUMN(),0,1)</f>
        <v>0</v>
      </c>
      <c r="AK50" s="11">
        <f ca="1">((COUNTIFS(SWISSW!$I:$I,WINS_NO_MIRROR!$A50,SWISSW!$J:$J,WINS_NO_MIRROR!AK$1,SWISSW!$F:$F,"Won")+COUNTIFS(SWISSW!$I:$I,WINS_NO_MIRROR!AK$1,SWISSW!$J:$J,WINS_NO_MIRROR!$A50,SWISSW!$F:$F,"Lost")))*IF(ROW()=COLUMN(),0,1)</f>
        <v>0</v>
      </c>
      <c r="AL50" s="11">
        <f ca="1">((COUNTIFS(SWISSW!$I:$I,WINS_NO_MIRROR!$A50,SWISSW!$J:$J,WINS_NO_MIRROR!AL$1,SWISSW!$F:$F,"Won")+COUNTIFS(SWISSW!$I:$I,WINS_NO_MIRROR!AL$1,SWISSW!$J:$J,WINS_NO_MIRROR!$A50,SWISSW!$F:$F,"Lost")))*IF(ROW()=COLUMN(),0,1)</f>
        <v>0</v>
      </c>
      <c r="AM50" s="11">
        <f ca="1">((COUNTIFS(SWISSW!$I:$I,WINS_NO_MIRROR!$A50,SWISSW!$J:$J,WINS_NO_MIRROR!AM$1,SWISSW!$F:$F,"Won")+COUNTIFS(SWISSW!$I:$I,WINS_NO_MIRROR!AM$1,SWISSW!$J:$J,WINS_NO_MIRROR!$A50,SWISSW!$F:$F,"Lost")))*IF(ROW()=COLUMN(),0,1)</f>
        <v>0</v>
      </c>
      <c r="AN50" s="11">
        <f ca="1">((COUNTIFS(SWISSW!$I:$I,WINS_NO_MIRROR!$A50,SWISSW!$J:$J,WINS_NO_MIRROR!AN$1,SWISSW!$F:$F,"Won")+COUNTIFS(SWISSW!$I:$I,WINS_NO_MIRROR!AN$1,SWISSW!$J:$J,WINS_NO_MIRROR!$A50,SWISSW!$F:$F,"Lost")))*IF(ROW()=COLUMN(),0,1)</f>
        <v>0</v>
      </c>
      <c r="AO50" s="11">
        <f ca="1">((COUNTIFS(SWISSW!$I:$I,WINS_NO_MIRROR!$A50,SWISSW!$J:$J,WINS_NO_MIRROR!AO$1,SWISSW!$F:$F,"Won")+COUNTIFS(SWISSW!$I:$I,WINS_NO_MIRROR!AO$1,SWISSW!$J:$J,WINS_NO_MIRROR!$A50,SWISSW!$F:$F,"Lost")))*IF(ROW()=COLUMN(),0,1)</f>
        <v>0</v>
      </c>
      <c r="AP50" s="11">
        <f ca="1">((COUNTIFS(SWISSW!$I:$I,WINS_NO_MIRROR!$A50,SWISSW!$J:$J,WINS_NO_MIRROR!AP$1,SWISSW!$F:$F,"Won")+COUNTIFS(SWISSW!$I:$I,WINS_NO_MIRROR!AP$1,SWISSW!$J:$J,WINS_NO_MIRROR!$A50,SWISSW!$F:$F,"Lost")))*IF(ROW()=COLUMN(),0,1)</f>
        <v>1</v>
      </c>
      <c r="AQ50" s="11">
        <f ca="1">((COUNTIFS(SWISSW!$I:$I,WINS_NO_MIRROR!$A50,SWISSW!$J:$J,WINS_NO_MIRROR!AQ$1,SWISSW!$F:$F,"Won")+COUNTIFS(SWISSW!$I:$I,WINS_NO_MIRROR!AQ$1,SWISSW!$J:$J,WINS_NO_MIRROR!$A50,SWISSW!$F:$F,"Lost")))*IF(ROW()=COLUMN(),0,1)</f>
        <v>0</v>
      </c>
      <c r="AR50" s="11">
        <f ca="1">((COUNTIFS(SWISSW!$I:$I,WINS_NO_MIRROR!$A50,SWISSW!$J:$J,WINS_NO_MIRROR!AR$1,SWISSW!$F:$F,"Won")+COUNTIFS(SWISSW!$I:$I,WINS_NO_MIRROR!AR$1,SWISSW!$J:$J,WINS_NO_MIRROR!$A50,SWISSW!$F:$F,"Lost")))*IF(ROW()=COLUMN(),0,1)</f>
        <v>0</v>
      </c>
      <c r="AS50" s="11">
        <f ca="1">((COUNTIFS(SWISSW!$I:$I,WINS_NO_MIRROR!$A50,SWISSW!$J:$J,WINS_NO_MIRROR!AS$1,SWISSW!$F:$F,"Won")+COUNTIFS(SWISSW!$I:$I,WINS_NO_MIRROR!AS$1,SWISSW!$J:$J,WINS_NO_MIRROR!$A50,SWISSW!$F:$F,"Lost")))*IF(ROW()=COLUMN(),0,1)</f>
        <v>0</v>
      </c>
      <c r="AT50" s="11">
        <f ca="1">((COUNTIFS(SWISSW!$I:$I,WINS_NO_MIRROR!$A50,SWISSW!$J:$J,WINS_NO_MIRROR!AT$1,SWISSW!$F:$F,"Won")+COUNTIFS(SWISSW!$I:$I,WINS_NO_MIRROR!AT$1,SWISSW!$J:$J,WINS_NO_MIRROR!$A50,SWISSW!$F:$F,"Lost")))*IF(ROW()=COLUMN(),0,1)</f>
        <v>0</v>
      </c>
      <c r="AU50" s="11">
        <f ca="1">((COUNTIFS(SWISSW!$I:$I,WINS_NO_MIRROR!$A50,SWISSW!$J:$J,WINS_NO_MIRROR!AU$1,SWISSW!$F:$F,"Won")+COUNTIFS(SWISSW!$I:$I,WINS_NO_MIRROR!AU$1,SWISSW!$J:$J,WINS_NO_MIRROR!$A50,SWISSW!$F:$F,"Lost")))*IF(ROW()=COLUMN(),0,1)</f>
        <v>0</v>
      </c>
      <c r="AV50" s="11">
        <f ca="1">((COUNTIFS(SWISSW!$I:$I,WINS_NO_MIRROR!$A50,SWISSW!$J:$J,WINS_NO_MIRROR!AV$1,SWISSW!$F:$F,"Won")+COUNTIFS(SWISSW!$I:$I,WINS_NO_MIRROR!AV$1,SWISSW!$J:$J,WINS_NO_MIRROR!$A50,SWISSW!$F:$F,"Lost")))*IF(ROW()=COLUMN(),0,1)</f>
        <v>0</v>
      </c>
      <c r="AW50" s="11">
        <f ca="1">((COUNTIFS(SWISSW!$I:$I,WINS_NO_MIRROR!$A50,SWISSW!$J:$J,WINS_NO_MIRROR!AW$1,SWISSW!$F:$F,"Won")+COUNTIFS(SWISSW!$I:$I,WINS_NO_MIRROR!AW$1,SWISSW!$J:$J,WINS_NO_MIRROR!$A50,SWISSW!$F:$F,"Lost")))*IF(ROW()=COLUMN(),0,1)</f>
        <v>0</v>
      </c>
      <c r="AX50" s="11">
        <f ca="1">((COUNTIFS(SWISSW!$I:$I,WINS_NO_MIRROR!$A50,SWISSW!$J:$J,WINS_NO_MIRROR!AX$1,SWISSW!$F:$F,"Won")+COUNTIFS(SWISSW!$I:$I,WINS_NO_MIRROR!AX$1,SWISSW!$J:$J,WINS_NO_MIRROR!$A50,SWISSW!$F:$F,"Lost")))*IF(ROW()=COLUMN(),0,1)</f>
        <v>0</v>
      </c>
      <c r="AY50" s="11">
        <f ca="1">((COUNTIFS(SWISSW!$I:$I,WINS_NO_MIRROR!$A50,SWISSW!$J:$J,WINS_NO_MIRROR!AY$1,SWISSW!$F:$F,"Won")+COUNTIFS(SWISSW!$I:$I,WINS_NO_MIRROR!AY$1,SWISSW!$J:$J,WINS_NO_MIRROR!$A50,SWISSW!$F:$F,"Lost")))*IF(ROW()=COLUMN(),0,1)</f>
        <v>0</v>
      </c>
      <c r="AZ50" s="11">
        <f ca="1">((COUNTIFS(SWISSW!$I:$I,WINS_NO_MIRROR!$A50,SWISSW!$J:$J,WINS_NO_MIRROR!AZ$1,SWISSW!$F:$F,"Won")+COUNTIFS(SWISSW!$I:$I,WINS_NO_MIRROR!AZ$1,SWISSW!$J:$J,WINS_NO_MIRROR!$A50,SWISSW!$F:$F,"Lost")))*IF(ROW()=COLUMN(),0,1)</f>
        <v>0</v>
      </c>
      <c r="BA50" s="11">
        <f ca="1">((COUNTIFS(SWISSW!$I:$I,WINS_NO_MIRROR!$A50,SWISSW!$J:$J,WINS_NO_MIRROR!BA$1,SWISSW!$F:$F,"Won")+COUNTIFS(SWISSW!$I:$I,WINS_NO_MIRROR!BA$1,SWISSW!$J:$J,WINS_NO_MIRROR!$A50,SWISSW!$F:$F,"Lost")))*IF(ROW()=COLUMN(),0,1)</f>
        <v>0</v>
      </c>
      <c r="BB50" s="11">
        <f ca="1">((COUNTIFS(SWISSW!$I:$I,WINS_NO_MIRROR!$A50,SWISSW!$J:$J,WINS_NO_MIRROR!BB$1,SWISSW!$F:$F,"Won")+COUNTIFS(SWISSW!$I:$I,WINS_NO_MIRROR!BB$1,SWISSW!$J:$J,WINS_NO_MIRROR!$A50,SWISSW!$F:$F,"Lost")))*IF(ROW()=COLUMN(),0,1)</f>
        <v>0</v>
      </c>
      <c r="BC50" s="11">
        <f ca="1">((COUNTIFS(SWISSW!$I:$I,WINS_NO_MIRROR!$A50,SWISSW!$J:$J,WINS_NO_MIRROR!BC$1,SWISSW!$F:$F,"Won")+COUNTIFS(SWISSW!$I:$I,WINS_NO_MIRROR!BC$1,SWISSW!$J:$J,WINS_NO_MIRROR!$A50,SWISSW!$F:$F,"Lost")))*IF(ROW()=COLUMN(),0,1)</f>
        <v>0</v>
      </c>
      <c r="BD50" s="11">
        <f ca="1">((COUNTIFS(SWISSW!$I:$I,WINS_NO_MIRROR!$A50,SWISSW!$J:$J,WINS_NO_MIRROR!BD$1,SWISSW!$F:$F,"Won")+COUNTIFS(SWISSW!$I:$I,WINS_NO_MIRROR!BD$1,SWISSW!$J:$J,WINS_NO_MIRROR!$A50,SWISSW!$F:$F,"Lost")))*IF(ROW()=COLUMN(),0,1)</f>
        <v>0</v>
      </c>
      <c r="BE50" s="11">
        <f ca="1">((COUNTIFS(SWISSW!$I:$I,WINS_NO_MIRROR!$A50,SWISSW!$J:$J,WINS_NO_MIRROR!BE$1,SWISSW!$F:$F,"Won")+COUNTIFS(SWISSW!$I:$I,WINS_NO_MIRROR!BE$1,SWISSW!$J:$J,WINS_NO_MIRROR!$A50,SWISSW!$F:$F,"Lost")))*IF(ROW()=COLUMN(),0,1)</f>
        <v>0</v>
      </c>
      <c r="BF50" s="11">
        <f ca="1">((COUNTIFS(SWISSW!$I:$I,WINS_NO_MIRROR!$A50,SWISSW!$J:$J,WINS_NO_MIRROR!BF$1,SWISSW!$F:$F,"Won")+COUNTIFS(SWISSW!$I:$I,WINS_NO_MIRROR!BF$1,SWISSW!$J:$J,WINS_NO_MIRROR!$A50,SWISSW!$F:$F,"Lost")))*IF(ROW()=COLUMN(),0,1)</f>
        <v>0</v>
      </c>
      <c r="BG50" s="11">
        <f ca="1">((COUNTIFS(SWISSW!$I:$I,WINS_NO_MIRROR!$A50,SWISSW!$J:$J,WINS_NO_MIRROR!BG$1,SWISSW!$F:$F,"Won")+COUNTIFS(SWISSW!$I:$I,WINS_NO_MIRROR!BG$1,SWISSW!$J:$J,WINS_NO_MIRROR!$A50,SWISSW!$F:$F,"Lost")))*IF(ROW()=COLUMN(),0,1)</f>
        <v>0</v>
      </c>
      <c r="BH50" s="11">
        <f ca="1">((COUNTIFS(SWISSW!$I:$I,WINS_NO_MIRROR!$A50,SWISSW!$J:$J,WINS_NO_MIRROR!BH$1,SWISSW!$F:$F,"Won")+COUNTIFS(SWISSW!$I:$I,WINS_NO_MIRROR!BH$1,SWISSW!$J:$J,WINS_NO_MIRROR!$A50,SWISSW!$F:$F,"Lost")))*IF(ROW()=COLUMN(),0,1)</f>
        <v>0</v>
      </c>
      <c r="BI50" s="11">
        <f ca="1">((COUNTIFS(SWISSW!$I:$I,WINS_NO_MIRROR!$A50,SWISSW!$J:$J,WINS_NO_MIRROR!BI$1,SWISSW!$F:$F,"Won")+COUNTIFS(SWISSW!$I:$I,WINS_NO_MIRROR!BI$1,SWISSW!$J:$J,WINS_NO_MIRROR!$A50,SWISSW!$F:$F,"Lost")))*IF(ROW()=COLUMN(),0,1)</f>
        <v>0</v>
      </c>
      <c r="BJ50" s="11">
        <f ca="1">((COUNTIFS(SWISSW!$I:$I,WINS_NO_MIRROR!$A50,SWISSW!$J:$J,WINS_NO_MIRROR!BJ$1,SWISSW!$F:$F,"Won")+COUNTIFS(SWISSW!$I:$I,WINS_NO_MIRROR!BJ$1,SWISSW!$J:$J,WINS_NO_MIRROR!$A50,SWISSW!$F:$F,"Lost")))*IF(ROW()=COLUMN(),0,1)</f>
        <v>0</v>
      </c>
      <c r="BK50" s="11">
        <f ca="1">((COUNTIFS(SWISSW!$I:$I,WINS_NO_MIRROR!$A50,SWISSW!$J:$J,WINS_NO_MIRROR!BK$1,SWISSW!$F:$F,"Won")+COUNTIFS(SWISSW!$I:$I,WINS_NO_MIRROR!BK$1,SWISSW!$J:$J,WINS_NO_MIRROR!$A50,SWISSW!$F:$F,"Lost")))*IF(ROW()=COLUMN(),0,1)</f>
        <v>0</v>
      </c>
      <c r="BL50" s="11">
        <f ca="1">((COUNTIFS(SWISSW!$I:$I,WINS_NO_MIRROR!$A50,SWISSW!$J:$J,WINS_NO_MIRROR!BL$1,SWISSW!$F:$F,"Won")+COUNTIFS(SWISSW!$I:$I,WINS_NO_MIRROR!BL$1,SWISSW!$J:$J,WINS_NO_MIRROR!$A50,SWISSW!$F:$F,"Lost")))*IF(ROW()=COLUMN(),0,1)</f>
        <v>0</v>
      </c>
    </row>
    <row r="51" spans="1:64" ht="55" customHeight="1" x14ac:dyDescent="0.3">
      <c r="A51" s="3" t="str">
        <f ca="1">MATCHUP!A51</f>
        <v>Whale Combo</v>
      </c>
      <c r="B51" s="11">
        <f ca="1">((COUNTIFS(SWISSW!$I:$I,WINS_NO_MIRROR!$A51,SWISSW!$J:$J,WINS_NO_MIRROR!B$1,SWISSW!$F:$F,"Won")+COUNTIFS(SWISSW!$I:$I,WINS_NO_MIRROR!B$1,SWISSW!$J:$J,WINS_NO_MIRROR!$A51,SWISSW!$F:$F,"Lost")))*IF(ROW()=COLUMN(),0,1)</f>
        <v>0</v>
      </c>
      <c r="C51" s="11">
        <f ca="1">((COUNTIFS(SWISSW!$I:$I,WINS_NO_MIRROR!$A51,SWISSW!$J:$J,WINS_NO_MIRROR!C$1,SWISSW!$F:$F,"Won")+COUNTIFS(SWISSW!$I:$I,WINS_NO_MIRROR!C$1,SWISSW!$J:$J,WINS_NO_MIRROR!$A51,SWISSW!$F:$F,"Lost")))*IF(ROW()=COLUMN(),0,1)</f>
        <v>1</v>
      </c>
      <c r="D51" s="11">
        <f ca="1">((COUNTIFS(SWISSW!$I:$I,WINS_NO_MIRROR!$A51,SWISSW!$J:$J,WINS_NO_MIRROR!D$1,SWISSW!$F:$F,"Won")+COUNTIFS(SWISSW!$I:$I,WINS_NO_MIRROR!D$1,SWISSW!$J:$J,WINS_NO_MIRROR!$A51,SWISSW!$F:$F,"Lost")))*IF(ROW()=COLUMN(),0,1)</f>
        <v>1</v>
      </c>
      <c r="E51" s="11">
        <f ca="1">((COUNTIFS(SWISSW!$I:$I,WINS_NO_MIRROR!$A51,SWISSW!$J:$J,WINS_NO_MIRROR!E$1,SWISSW!$F:$F,"Won")+COUNTIFS(SWISSW!$I:$I,WINS_NO_MIRROR!E$1,SWISSW!$J:$J,WINS_NO_MIRROR!$A51,SWISSW!$F:$F,"Lost")))*IF(ROW()=COLUMN(),0,1)</f>
        <v>1</v>
      </c>
      <c r="F51" s="11">
        <f ca="1">((COUNTIFS(SWISSW!$I:$I,WINS_NO_MIRROR!$A51,SWISSW!$J:$J,WINS_NO_MIRROR!F$1,SWISSW!$F:$F,"Won")+COUNTIFS(SWISSW!$I:$I,WINS_NO_MIRROR!F$1,SWISSW!$J:$J,WINS_NO_MIRROR!$A51,SWISSW!$F:$F,"Lost")))*IF(ROW()=COLUMN(),0,1)</f>
        <v>0</v>
      </c>
      <c r="G51" s="11">
        <f ca="1">((COUNTIFS(SWISSW!$I:$I,WINS_NO_MIRROR!$A51,SWISSW!$J:$J,WINS_NO_MIRROR!G$1,SWISSW!$F:$F,"Won")+COUNTIFS(SWISSW!$I:$I,WINS_NO_MIRROR!G$1,SWISSW!$J:$J,WINS_NO_MIRROR!$A51,SWISSW!$F:$F,"Lost")))*IF(ROW()=COLUMN(),0,1)</f>
        <v>0</v>
      </c>
      <c r="H51" s="11">
        <f ca="1">((COUNTIFS(SWISSW!$I:$I,WINS_NO_MIRROR!$A51,SWISSW!$J:$J,WINS_NO_MIRROR!H$1,SWISSW!$F:$F,"Won")+COUNTIFS(SWISSW!$I:$I,WINS_NO_MIRROR!H$1,SWISSW!$J:$J,WINS_NO_MIRROR!$A51,SWISSW!$F:$F,"Lost")))*IF(ROW()=COLUMN(),0,1)</f>
        <v>0</v>
      </c>
      <c r="I51" s="11">
        <f ca="1">((COUNTIFS(SWISSW!$I:$I,WINS_NO_MIRROR!$A51,SWISSW!$J:$J,WINS_NO_MIRROR!I$1,SWISSW!$F:$F,"Won")+COUNTIFS(SWISSW!$I:$I,WINS_NO_MIRROR!I$1,SWISSW!$J:$J,WINS_NO_MIRROR!$A51,SWISSW!$F:$F,"Lost")))*IF(ROW()=COLUMN(),0,1)</f>
        <v>0</v>
      </c>
      <c r="J51" s="11">
        <f ca="1">((COUNTIFS(SWISSW!$I:$I,WINS_NO_MIRROR!$A51,SWISSW!$J:$J,WINS_NO_MIRROR!J$1,SWISSW!$F:$F,"Won")+COUNTIFS(SWISSW!$I:$I,WINS_NO_MIRROR!J$1,SWISSW!$J:$J,WINS_NO_MIRROR!$A51,SWISSW!$F:$F,"Lost")))*IF(ROW()=COLUMN(),0,1)</f>
        <v>0</v>
      </c>
      <c r="K51" s="11">
        <f ca="1">((COUNTIFS(SWISSW!$I:$I,WINS_NO_MIRROR!$A51,SWISSW!$J:$J,WINS_NO_MIRROR!K$1,SWISSW!$F:$F,"Won")+COUNTIFS(SWISSW!$I:$I,WINS_NO_MIRROR!K$1,SWISSW!$J:$J,WINS_NO_MIRROR!$A51,SWISSW!$F:$F,"Lost")))*IF(ROW()=COLUMN(),0,1)</f>
        <v>0</v>
      </c>
      <c r="L51" s="11">
        <f ca="1">((COUNTIFS(SWISSW!$I:$I,WINS_NO_MIRROR!$A51,SWISSW!$J:$J,WINS_NO_MIRROR!L$1,SWISSW!$F:$F,"Won")+COUNTIFS(SWISSW!$I:$I,WINS_NO_MIRROR!L$1,SWISSW!$J:$J,WINS_NO_MIRROR!$A51,SWISSW!$F:$F,"Lost")))*IF(ROW()=COLUMN(),0,1)</f>
        <v>0</v>
      </c>
      <c r="M51" s="11">
        <f ca="1">((COUNTIFS(SWISSW!$I:$I,WINS_NO_MIRROR!$A51,SWISSW!$J:$J,WINS_NO_MIRROR!M$1,SWISSW!$F:$F,"Won")+COUNTIFS(SWISSW!$I:$I,WINS_NO_MIRROR!M$1,SWISSW!$J:$J,WINS_NO_MIRROR!$A51,SWISSW!$F:$F,"Lost")))*IF(ROW()=COLUMN(),0,1)</f>
        <v>1</v>
      </c>
      <c r="N51" s="11">
        <f ca="1">((COUNTIFS(SWISSW!$I:$I,WINS_NO_MIRROR!$A51,SWISSW!$J:$J,WINS_NO_MIRROR!N$1,SWISSW!$F:$F,"Won")+COUNTIFS(SWISSW!$I:$I,WINS_NO_MIRROR!N$1,SWISSW!$J:$J,WINS_NO_MIRROR!$A51,SWISSW!$F:$F,"Lost")))*IF(ROW()=COLUMN(),0,1)</f>
        <v>0</v>
      </c>
      <c r="O51" s="11">
        <f ca="1">((COUNTIFS(SWISSW!$I:$I,WINS_NO_MIRROR!$A51,SWISSW!$J:$J,WINS_NO_MIRROR!O$1,SWISSW!$F:$F,"Won")+COUNTIFS(SWISSW!$I:$I,WINS_NO_MIRROR!O$1,SWISSW!$J:$J,WINS_NO_MIRROR!$A51,SWISSW!$F:$F,"Lost")))*IF(ROW()=COLUMN(),0,1)</f>
        <v>0</v>
      </c>
      <c r="P51" s="11">
        <f ca="1">((COUNTIFS(SWISSW!$I:$I,WINS_NO_MIRROR!$A51,SWISSW!$J:$J,WINS_NO_MIRROR!P$1,SWISSW!$F:$F,"Won")+COUNTIFS(SWISSW!$I:$I,WINS_NO_MIRROR!P$1,SWISSW!$J:$J,WINS_NO_MIRROR!$A51,SWISSW!$F:$F,"Lost")))*IF(ROW()=COLUMN(),0,1)</f>
        <v>0</v>
      </c>
      <c r="Q51" s="11">
        <f ca="1">((COUNTIFS(SWISSW!$I:$I,WINS_NO_MIRROR!$A51,SWISSW!$J:$J,WINS_NO_MIRROR!Q$1,SWISSW!$F:$F,"Won")+COUNTIFS(SWISSW!$I:$I,WINS_NO_MIRROR!Q$1,SWISSW!$J:$J,WINS_NO_MIRROR!$A51,SWISSW!$F:$F,"Lost")))*IF(ROW()=COLUMN(),0,1)</f>
        <v>1</v>
      </c>
      <c r="R51" s="11">
        <f ca="1">((COUNTIFS(SWISSW!$I:$I,WINS_NO_MIRROR!$A51,SWISSW!$J:$J,WINS_NO_MIRROR!R$1,SWISSW!$F:$F,"Won")+COUNTIFS(SWISSW!$I:$I,WINS_NO_MIRROR!R$1,SWISSW!$J:$J,WINS_NO_MIRROR!$A51,SWISSW!$F:$F,"Lost")))*IF(ROW()=COLUMN(),0,1)</f>
        <v>0</v>
      </c>
      <c r="S51" s="11">
        <f ca="1">((COUNTIFS(SWISSW!$I:$I,WINS_NO_MIRROR!$A51,SWISSW!$J:$J,WINS_NO_MIRROR!S$1,SWISSW!$F:$F,"Won")+COUNTIFS(SWISSW!$I:$I,WINS_NO_MIRROR!S$1,SWISSW!$J:$J,WINS_NO_MIRROR!$A51,SWISSW!$F:$F,"Lost")))*IF(ROW()=COLUMN(),0,1)</f>
        <v>0</v>
      </c>
      <c r="T51" s="11">
        <f ca="1">((COUNTIFS(SWISSW!$I:$I,WINS_NO_MIRROR!$A51,SWISSW!$J:$J,WINS_NO_MIRROR!T$1,SWISSW!$F:$F,"Won")+COUNTIFS(SWISSW!$I:$I,WINS_NO_MIRROR!T$1,SWISSW!$J:$J,WINS_NO_MIRROR!$A51,SWISSW!$F:$F,"Lost")))*IF(ROW()=COLUMN(),0,1)</f>
        <v>0</v>
      </c>
      <c r="U51" s="11">
        <f ca="1">((COUNTIFS(SWISSW!$I:$I,WINS_NO_MIRROR!$A51,SWISSW!$J:$J,WINS_NO_MIRROR!U$1,SWISSW!$F:$F,"Won")+COUNTIFS(SWISSW!$I:$I,WINS_NO_MIRROR!U$1,SWISSW!$J:$J,WINS_NO_MIRROR!$A51,SWISSW!$F:$F,"Lost")))*IF(ROW()=COLUMN(),0,1)</f>
        <v>0</v>
      </c>
      <c r="V51" s="11">
        <f ca="1">((COUNTIFS(SWISSW!$I:$I,WINS_NO_MIRROR!$A51,SWISSW!$J:$J,WINS_NO_MIRROR!V$1,SWISSW!$F:$F,"Won")+COUNTIFS(SWISSW!$I:$I,WINS_NO_MIRROR!V$1,SWISSW!$J:$J,WINS_NO_MIRROR!$A51,SWISSW!$F:$F,"Lost")))*IF(ROW()=COLUMN(),0,1)</f>
        <v>0</v>
      </c>
      <c r="W51" s="11">
        <f ca="1">((COUNTIFS(SWISSW!$I:$I,WINS_NO_MIRROR!$A51,SWISSW!$J:$J,WINS_NO_MIRROR!W$1,SWISSW!$F:$F,"Won")+COUNTIFS(SWISSW!$I:$I,WINS_NO_MIRROR!W$1,SWISSW!$J:$J,WINS_NO_MIRROR!$A51,SWISSW!$F:$F,"Lost")))*IF(ROW()=COLUMN(),0,1)</f>
        <v>0</v>
      </c>
      <c r="X51" s="11">
        <f ca="1">((COUNTIFS(SWISSW!$I:$I,WINS_NO_MIRROR!$A51,SWISSW!$J:$J,WINS_NO_MIRROR!X$1,SWISSW!$F:$F,"Won")+COUNTIFS(SWISSW!$I:$I,WINS_NO_MIRROR!X$1,SWISSW!$J:$J,WINS_NO_MIRROR!$A51,SWISSW!$F:$F,"Lost")))*IF(ROW()=COLUMN(),0,1)</f>
        <v>0</v>
      </c>
      <c r="Y51" s="11">
        <f ca="1">((COUNTIFS(SWISSW!$I:$I,WINS_NO_MIRROR!$A51,SWISSW!$J:$J,WINS_NO_MIRROR!Y$1,SWISSW!$F:$F,"Won")+COUNTIFS(SWISSW!$I:$I,WINS_NO_MIRROR!Y$1,SWISSW!$J:$J,WINS_NO_MIRROR!$A51,SWISSW!$F:$F,"Lost")))*IF(ROW()=COLUMN(),0,1)</f>
        <v>0</v>
      </c>
      <c r="Z51" s="11">
        <f ca="1">((COUNTIFS(SWISSW!$I:$I,WINS_NO_MIRROR!$A51,SWISSW!$J:$J,WINS_NO_MIRROR!Z$1,SWISSW!$F:$F,"Won")+COUNTIFS(SWISSW!$I:$I,WINS_NO_MIRROR!Z$1,SWISSW!$J:$J,WINS_NO_MIRROR!$A51,SWISSW!$F:$F,"Lost")))*IF(ROW()=COLUMN(),0,1)</f>
        <v>0</v>
      </c>
      <c r="AA51" s="11">
        <f ca="1">((COUNTIFS(SWISSW!$I:$I,WINS_NO_MIRROR!$A51,SWISSW!$J:$J,WINS_NO_MIRROR!AA$1,SWISSW!$F:$F,"Won")+COUNTIFS(SWISSW!$I:$I,WINS_NO_MIRROR!AA$1,SWISSW!$J:$J,WINS_NO_MIRROR!$A51,SWISSW!$F:$F,"Lost")))*IF(ROW()=COLUMN(),0,1)</f>
        <v>0</v>
      </c>
      <c r="AB51" s="11">
        <f ca="1">((COUNTIFS(SWISSW!$I:$I,WINS_NO_MIRROR!$A51,SWISSW!$J:$J,WINS_NO_MIRROR!AB$1,SWISSW!$F:$F,"Won")+COUNTIFS(SWISSW!$I:$I,WINS_NO_MIRROR!AB$1,SWISSW!$J:$J,WINS_NO_MIRROR!$A51,SWISSW!$F:$F,"Lost")))*IF(ROW()=COLUMN(),0,1)</f>
        <v>0</v>
      </c>
      <c r="AC51" s="11">
        <f ca="1">((COUNTIFS(SWISSW!$I:$I,WINS_NO_MIRROR!$A51,SWISSW!$J:$J,WINS_NO_MIRROR!AC$1,SWISSW!$F:$F,"Won")+COUNTIFS(SWISSW!$I:$I,WINS_NO_MIRROR!AC$1,SWISSW!$J:$J,WINS_NO_MIRROR!$A51,SWISSW!$F:$F,"Lost")))*IF(ROW()=COLUMN(),0,1)</f>
        <v>0</v>
      </c>
      <c r="AD51" s="11">
        <f ca="1">((COUNTIFS(SWISSW!$I:$I,WINS_NO_MIRROR!$A51,SWISSW!$J:$J,WINS_NO_MIRROR!AD$1,SWISSW!$F:$F,"Won")+COUNTIFS(SWISSW!$I:$I,WINS_NO_MIRROR!AD$1,SWISSW!$J:$J,WINS_NO_MIRROR!$A51,SWISSW!$F:$F,"Lost")))*IF(ROW()=COLUMN(),0,1)</f>
        <v>1</v>
      </c>
      <c r="AE51" s="11">
        <f ca="1">((COUNTIFS(SWISSW!$I:$I,WINS_NO_MIRROR!$A51,SWISSW!$J:$J,WINS_NO_MIRROR!AE$1,SWISSW!$F:$F,"Won")+COUNTIFS(SWISSW!$I:$I,WINS_NO_MIRROR!AE$1,SWISSW!$J:$J,WINS_NO_MIRROR!$A51,SWISSW!$F:$F,"Lost")))*IF(ROW()=COLUMN(),0,1)</f>
        <v>0</v>
      </c>
      <c r="AF51" s="11">
        <f ca="1">((COUNTIFS(SWISSW!$I:$I,WINS_NO_MIRROR!$A51,SWISSW!$J:$J,WINS_NO_MIRROR!AF$1,SWISSW!$F:$F,"Won")+COUNTIFS(SWISSW!$I:$I,WINS_NO_MIRROR!AF$1,SWISSW!$J:$J,WINS_NO_MIRROR!$A51,SWISSW!$F:$F,"Lost")))*IF(ROW()=COLUMN(),0,1)</f>
        <v>0</v>
      </c>
      <c r="AG51" s="11">
        <f ca="1">((COUNTIFS(SWISSW!$I:$I,WINS_NO_MIRROR!$A51,SWISSW!$J:$J,WINS_NO_MIRROR!AG$1,SWISSW!$F:$F,"Won")+COUNTIFS(SWISSW!$I:$I,WINS_NO_MIRROR!AG$1,SWISSW!$J:$J,WINS_NO_MIRROR!$A51,SWISSW!$F:$F,"Lost")))*IF(ROW()=COLUMN(),0,1)</f>
        <v>0</v>
      </c>
      <c r="AH51" s="11">
        <f ca="1">((COUNTIFS(SWISSW!$I:$I,WINS_NO_MIRROR!$A51,SWISSW!$J:$J,WINS_NO_MIRROR!AH$1,SWISSW!$F:$F,"Won")+COUNTIFS(SWISSW!$I:$I,WINS_NO_MIRROR!AH$1,SWISSW!$J:$J,WINS_NO_MIRROR!$A51,SWISSW!$F:$F,"Lost")))*IF(ROW()=COLUMN(),0,1)</f>
        <v>0</v>
      </c>
      <c r="AI51" s="11">
        <f ca="1">((COUNTIFS(SWISSW!$I:$I,WINS_NO_MIRROR!$A51,SWISSW!$J:$J,WINS_NO_MIRROR!AI$1,SWISSW!$F:$F,"Won")+COUNTIFS(SWISSW!$I:$I,WINS_NO_MIRROR!AI$1,SWISSW!$J:$J,WINS_NO_MIRROR!$A51,SWISSW!$F:$F,"Lost")))*IF(ROW()=COLUMN(),0,1)</f>
        <v>0</v>
      </c>
      <c r="AJ51" s="11">
        <f ca="1">((COUNTIFS(SWISSW!$I:$I,WINS_NO_MIRROR!$A51,SWISSW!$J:$J,WINS_NO_MIRROR!AJ$1,SWISSW!$F:$F,"Won")+COUNTIFS(SWISSW!$I:$I,WINS_NO_MIRROR!AJ$1,SWISSW!$J:$J,WINS_NO_MIRROR!$A51,SWISSW!$F:$F,"Lost")))*IF(ROW()=COLUMN(),0,1)</f>
        <v>0</v>
      </c>
      <c r="AK51" s="11">
        <f ca="1">((COUNTIFS(SWISSW!$I:$I,WINS_NO_MIRROR!$A51,SWISSW!$J:$J,WINS_NO_MIRROR!AK$1,SWISSW!$F:$F,"Won")+COUNTIFS(SWISSW!$I:$I,WINS_NO_MIRROR!AK$1,SWISSW!$J:$J,WINS_NO_MIRROR!$A51,SWISSW!$F:$F,"Lost")))*IF(ROW()=COLUMN(),0,1)</f>
        <v>0</v>
      </c>
      <c r="AL51" s="11">
        <f ca="1">((COUNTIFS(SWISSW!$I:$I,WINS_NO_MIRROR!$A51,SWISSW!$J:$J,WINS_NO_MIRROR!AL$1,SWISSW!$F:$F,"Won")+COUNTIFS(SWISSW!$I:$I,WINS_NO_MIRROR!AL$1,SWISSW!$J:$J,WINS_NO_MIRROR!$A51,SWISSW!$F:$F,"Lost")))*IF(ROW()=COLUMN(),0,1)</f>
        <v>0</v>
      </c>
      <c r="AM51" s="11">
        <f ca="1">((COUNTIFS(SWISSW!$I:$I,WINS_NO_MIRROR!$A51,SWISSW!$J:$J,WINS_NO_MIRROR!AM$1,SWISSW!$F:$F,"Won")+COUNTIFS(SWISSW!$I:$I,WINS_NO_MIRROR!AM$1,SWISSW!$J:$J,WINS_NO_MIRROR!$A51,SWISSW!$F:$F,"Lost")))*IF(ROW()=COLUMN(),0,1)</f>
        <v>0</v>
      </c>
      <c r="AN51" s="11">
        <f ca="1">((COUNTIFS(SWISSW!$I:$I,WINS_NO_MIRROR!$A51,SWISSW!$J:$J,WINS_NO_MIRROR!AN$1,SWISSW!$F:$F,"Won")+COUNTIFS(SWISSW!$I:$I,WINS_NO_MIRROR!AN$1,SWISSW!$J:$J,WINS_NO_MIRROR!$A51,SWISSW!$F:$F,"Lost")))*IF(ROW()=COLUMN(),0,1)</f>
        <v>0</v>
      </c>
      <c r="AO51" s="11">
        <f ca="1">((COUNTIFS(SWISSW!$I:$I,WINS_NO_MIRROR!$A51,SWISSW!$J:$J,WINS_NO_MIRROR!AO$1,SWISSW!$F:$F,"Won")+COUNTIFS(SWISSW!$I:$I,WINS_NO_MIRROR!AO$1,SWISSW!$J:$J,WINS_NO_MIRROR!$A51,SWISSW!$F:$F,"Lost")))*IF(ROW()=COLUMN(),0,1)</f>
        <v>0</v>
      </c>
      <c r="AP51" s="11">
        <f ca="1">((COUNTIFS(SWISSW!$I:$I,WINS_NO_MIRROR!$A51,SWISSW!$J:$J,WINS_NO_MIRROR!AP$1,SWISSW!$F:$F,"Won")+COUNTIFS(SWISSW!$I:$I,WINS_NO_MIRROR!AP$1,SWISSW!$J:$J,WINS_NO_MIRROR!$A51,SWISSW!$F:$F,"Lost")))*IF(ROW()=COLUMN(),0,1)</f>
        <v>0</v>
      </c>
      <c r="AQ51" s="11">
        <f ca="1">((COUNTIFS(SWISSW!$I:$I,WINS_NO_MIRROR!$A51,SWISSW!$J:$J,WINS_NO_MIRROR!AQ$1,SWISSW!$F:$F,"Won")+COUNTIFS(SWISSW!$I:$I,WINS_NO_MIRROR!AQ$1,SWISSW!$J:$J,WINS_NO_MIRROR!$A51,SWISSW!$F:$F,"Lost")))*IF(ROW()=COLUMN(),0,1)</f>
        <v>0</v>
      </c>
      <c r="AR51" s="11">
        <f ca="1">((COUNTIFS(SWISSW!$I:$I,WINS_NO_MIRROR!$A51,SWISSW!$J:$J,WINS_NO_MIRROR!AR$1,SWISSW!$F:$F,"Won")+COUNTIFS(SWISSW!$I:$I,WINS_NO_MIRROR!AR$1,SWISSW!$J:$J,WINS_NO_MIRROR!$A51,SWISSW!$F:$F,"Lost")))*IF(ROW()=COLUMN(),0,1)</f>
        <v>0</v>
      </c>
      <c r="AS51" s="11">
        <f ca="1">((COUNTIFS(SWISSW!$I:$I,WINS_NO_MIRROR!$A51,SWISSW!$J:$J,WINS_NO_MIRROR!AS$1,SWISSW!$F:$F,"Won")+COUNTIFS(SWISSW!$I:$I,WINS_NO_MIRROR!AS$1,SWISSW!$J:$J,WINS_NO_MIRROR!$A51,SWISSW!$F:$F,"Lost")))*IF(ROW()=COLUMN(),0,1)</f>
        <v>0</v>
      </c>
      <c r="AT51" s="11">
        <f ca="1">((COUNTIFS(SWISSW!$I:$I,WINS_NO_MIRROR!$A51,SWISSW!$J:$J,WINS_NO_MIRROR!AT$1,SWISSW!$F:$F,"Won")+COUNTIFS(SWISSW!$I:$I,WINS_NO_MIRROR!AT$1,SWISSW!$J:$J,WINS_NO_MIRROR!$A51,SWISSW!$F:$F,"Lost")))*IF(ROW()=COLUMN(),0,1)</f>
        <v>0</v>
      </c>
      <c r="AU51" s="11">
        <f ca="1">((COUNTIFS(SWISSW!$I:$I,WINS_NO_MIRROR!$A51,SWISSW!$J:$J,WINS_NO_MIRROR!AU$1,SWISSW!$F:$F,"Won")+COUNTIFS(SWISSW!$I:$I,WINS_NO_MIRROR!AU$1,SWISSW!$J:$J,WINS_NO_MIRROR!$A51,SWISSW!$F:$F,"Lost")))*IF(ROW()=COLUMN(),0,1)</f>
        <v>0</v>
      </c>
      <c r="AV51" s="11">
        <f ca="1">((COUNTIFS(SWISSW!$I:$I,WINS_NO_MIRROR!$A51,SWISSW!$J:$J,WINS_NO_MIRROR!AV$1,SWISSW!$F:$F,"Won")+COUNTIFS(SWISSW!$I:$I,WINS_NO_MIRROR!AV$1,SWISSW!$J:$J,WINS_NO_MIRROR!$A51,SWISSW!$F:$F,"Lost")))*IF(ROW()=COLUMN(),0,1)</f>
        <v>0</v>
      </c>
      <c r="AW51" s="11">
        <f ca="1">((COUNTIFS(SWISSW!$I:$I,WINS_NO_MIRROR!$A51,SWISSW!$J:$J,WINS_NO_MIRROR!AW$1,SWISSW!$F:$F,"Won")+COUNTIFS(SWISSW!$I:$I,WINS_NO_MIRROR!AW$1,SWISSW!$J:$J,WINS_NO_MIRROR!$A51,SWISSW!$F:$F,"Lost")))*IF(ROW()=COLUMN(),0,1)</f>
        <v>0</v>
      </c>
      <c r="AX51" s="11">
        <f ca="1">((COUNTIFS(SWISSW!$I:$I,WINS_NO_MIRROR!$A51,SWISSW!$J:$J,WINS_NO_MIRROR!AX$1,SWISSW!$F:$F,"Won")+COUNTIFS(SWISSW!$I:$I,WINS_NO_MIRROR!AX$1,SWISSW!$J:$J,WINS_NO_MIRROR!$A51,SWISSW!$F:$F,"Lost")))*IF(ROW()=COLUMN(),0,1)</f>
        <v>0</v>
      </c>
      <c r="AY51" s="11">
        <f ca="1">((COUNTIFS(SWISSW!$I:$I,WINS_NO_MIRROR!$A51,SWISSW!$J:$J,WINS_NO_MIRROR!AY$1,SWISSW!$F:$F,"Won")+COUNTIFS(SWISSW!$I:$I,WINS_NO_MIRROR!AY$1,SWISSW!$J:$J,WINS_NO_MIRROR!$A51,SWISSW!$F:$F,"Lost")))*IF(ROW()=COLUMN(),0,1)</f>
        <v>0</v>
      </c>
      <c r="AZ51" s="11">
        <f ca="1">((COUNTIFS(SWISSW!$I:$I,WINS_NO_MIRROR!$A51,SWISSW!$J:$J,WINS_NO_MIRROR!AZ$1,SWISSW!$F:$F,"Won")+COUNTIFS(SWISSW!$I:$I,WINS_NO_MIRROR!AZ$1,SWISSW!$J:$J,WINS_NO_MIRROR!$A51,SWISSW!$F:$F,"Lost")))*IF(ROW()=COLUMN(),0,1)</f>
        <v>0</v>
      </c>
      <c r="BA51" s="11">
        <f ca="1">((COUNTIFS(SWISSW!$I:$I,WINS_NO_MIRROR!$A51,SWISSW!$J:$J,WINS_NO_MIRROR!BA$1,SWISSW!$F:$F,"Won")+COUNTIFS(SWISSW!$I:$I,WINS_NO_MIRROR!BA$1,SWISSW!$J:$J,WINS_NO_MIRROR!$A51,SWISSW!$F:$F,"Lost")))*IF(ROW()=COLUMN(),0,1)</f>
        <v>0</v>
      </c>
      <c r="BB51" s="11">
        <f ca="1">((COUNTIFS(SWISSW!$I:$I,WINS_NO_MIRROR!$A51,SWISSW!$J:$J,WINS_NO_MIRROR!BB$1,SWISSW!$F:$F,"Won")+COUNTIFS(SWISSW!$I:$I,WINS_NO_MIRROR!BB$1,SWISSW!$J:$J,WINS_NO_MIRROR!$A51,SWISSW!$F:$F,"Lost")))*IF(ROW()=COLUMN(),0,1)</f>
        <v>0</v>
      </c>
      <c r="BC51" s="11">
        <f ca="1">((COUNTIFS(SWISSW!$I:$I,WINS_NO_MIRROR!$A51,SWISSW!$J:$J,WINS_NO_MIRROR!BC$1,SWISSW!$F:$F,"Won")+COUNTIFS(SWISSW!$I:$I,WINS_NO_MIRROR!BC$1,SWISSW!$J:$J,WINS_NO_MIRROR!$A51,SWISSW!$F:$F,"Lost")))*IF(ROW()=COLUMN(),0,1)</f>
        <v>0</v>
      </c>
      <c r="BD51" s="11">
        <f ca="1">((COUNTIFS(SWISSW!$I:$I,WINS_NO_MIRROR!$A51,SWISSW!$J:$J,WINS_NO_MIRROR!BD$1,SWISSW!$F:$F,"Won")+COUNTIFS(SWISSW!$I:$I,WINS_NO_MIRROR!BD$1,SWISSW!$J:$J,WINS_NO_MIRROR!$A51,SWISSW!$F:$F,"Lost")))*IF(ROW()=COLUMN(),0,1)</f>
        <v>0</v>
      </c>
      <c r="BE51" s="11">
        <f ca="1">((COUNTIFS(SWISSW!$I:$I,WINS_NO_MIRROR!$A51,SWISSW!$J:$J,WINS_NO_MIRROR!BE$1,SWISSW!$F:$F,"Won")+COUNTIFS(SWISSW!$I:$I,WINS_NO_MIRROR!BE$1,SWISSW!$J:$J,WINS_NO_MIRROR!$A51,SWISSW!$F:$F,"Lost")))*IF(ROW()=COLUMN(),0,1)</f>
        <v>0</v>
      </c>
      <c r="BF51" s="11">
        <f ca="1">((COUNTIFS(SWISSW!$I:$I,WINS_NO_MIRROR!$A51,SWISSW!$J:$J,WINS_NO_MIRROR!BF$1,SWISSW!$F:$F,"Won")+COUNTIFS(SWISSW!$I:$I,WINS_NO_MIRROR!BF$1,SWISSW!$J:$J,WINS_NO_MIRROR!$A51,SWISSW!$F:$F,"Lost")))*IF(ROW()=COLUMN(),0,1)</f>
        <v>0</v>
      </c>
      <c r="BG51" s="11">
        <f ca="1">((COUNTIFS(SWISSW!$I:$I,WINS_NO_MIRROR!$A51,SWISSW!$J:$J,WINS_NO_MIRROR!BG$1,SWISSW!$F:$F,"Won")+COUNTIFS(SWISSW!$I:$I,WINS_NO_MIRROR!BG$1,SWISSW!$J:$J,WINS_NO_MIRROR!$A51,SWISSW!$F:$F,"Lost")))*IF(ROW()=COLUMN(),0,1)</f>
        <v>0</v>
      </c>
      <c r="BH51" s="11">
        <f ca="1">((COUNTIFS(SWISSW!$I:$I,WINS_NO_MIRROR!$A51,SWISSW!$J:$J,WINS_NO_MIRROR!BH$1,SWISSW!$F:$F,"Won")+COUNTIFS(SWISSW!$I:$I,WINS_NO_MIRROR!BH$1,SWISSW!$J:$J,WINS_NO_MIRROR!$A51,SWISSW!$F:$F,"Lost")))*IF(ROW()=COLUMN(),0,1)</f>
        <v>0</v>
      </c>
      <c r="BI51" s="11">
        <f ca="1">((COUNTIFS(SWISSW!$I:$I,WINS_NO_MIRROR!$A51,SWISSW!$J:$J,WINS_NO_MIRROR!BI$1,SWISSW!$F:$F,"Won")+COUNTIFS(SWISSW!$I:$I,WINS_NO_MIRROR!BI$1,SWISSW!$J:$J,WINS_NO_MIRROR!$A51,SWISSW!$F:$F,"Lost")))*IF(ROW()=COLUMN(),0,1)</f>
        <v>0</v>
      </c>
      <c r="BJ51" s="11">
        <f ca="1">((COUNTIFS(SWISSW!$I:$I,WINS_NO_MIRROR!$A51,SWISSW!$J:$J,WINS_NO_MIRROR!BJ$1,SWISSW!$F:$F,"Won")+COUNTIFS(SWISSW!$I:$I,WINS_NO_MIRROR!BJ$1,SWISSW!$J:$J,WINS_NO_MIRROR!$A51,SWISSW!$F:$F,"Lost")))*IF(ROW()=COLUMN(),0,1)</f>
        <v>0</v>
      </c>
      <c r="BK51" s="11">
        <f ca="1">((COUNTIFS(SWISSW!$I:$I,WINS_NO_MIRROR!$A51,SWISSW!$J:$J,WINS_NO_MIRROR!BK$1,SWISSW!$F:$F,"Won")+COUNTIFS(SWISSW!$I:$I,WINS_NO_MIRROR!BK$1,SWISSW!$J:$J,WINS_NO_MIRROR!$A51,SWISSW!$F:$F,"Lost")))*IF(ROW()=COLUMN(),0,1)</f>
        <v>0</v>
      </c>
      <c r="BL51" s="11">
        <f ca="1">((COUNTIFS(SWISSW!$I:$I,WINS_NO_MIRROR!$A51,SWISSW!$J:$J,WINS_NO_MIRROR!BL$1,SWISSW!$F:$F,"Won")+COUNTIFS(SWISSW!$I:$I,WINS_NO_MIRROR!BL$1,SWISSW!$J:$J,WINS_NO_MIRROR!$A51,SWISSW!$F:$F,"Lost")))*IF(ROW()=COLUMN(),0,1)</f>
        <v>0</v>
      </c>
    </row>
    <row r="52" spans="1:64" ht="55" customHeight="1" x14ac:dyDescent="0.3">
      <c r="A52" s="3" t="str">
        <f ca="1">MATCHUP!A52</f>
        <v>Tron (Other)</v>
      </c>
      <c r="B52" s="11">
        <f ca="1">((COUNTIFS(SWISSW!$I:$I,WINS_NO_MIRROR!$A52,SWISSW!$J:$J,WINS_NO_MIRROR!B$1,SWISSW!$F:$F,"Won")+COUNTIFS(SWISSW!$I:$I,WINS_NO_MIRROR!B$1,SWISSW!$J:$J,WINS_NO_MIRROR!$A52,SWISSW!$F:$F,"Lost")))*IF(ROW()=COLUMN(),0,1)</f>
        <v>0</v>
      </c>
      <c r="C52" s="11">
        <f ca="1">((COUNTIFS(SWISSW!$I:$I,WINS_NO_MIRROR!$A52,SWISSW!$J:$J,WINS_NO_MIRROR!C$1,SWISSW!$F:$F,"Won")+COUNTIFS(SWISSW!$I:$I,WINS_NO_MIRROR!C$1,SWISSW!$J:$J,WINS_NO_MIRROR!$A52,SWISSW!$F:$F,"Lost")))*IF(ROW()=COLUMN(),0,1)</f>
        <v>0</v>
      </c>
      <c r="D52" s="11">
        <f ca="1">((COUNTIFS(SWISSW!$I:$I,WINS_NO_MIRROR!$A52,SWISSW!$J:$J,WINS_NO_MIRROR!D$1,SWISSW!$F:$F,"Won")+COUNTIFS(SWISSW!$I:$I,WINS_NO_MIRROR!D$1,SWISSW!$J:$J,WINS_NO_MIRROR!$A52,SWISSW!$F:$F,"Lost")))*IF(ROW()=COLUMN(),0,1)</f>
        <v>0</v>
      </c>
      <c r="E52" s="11">
        <f ca="1">((COUNTIFS(SWISSW!$I:$I,WINS_NO_MIRROR!$A52,SWISSW!$J:$J,WINS_NO_MIRROR!E$1,SWISSW!$F:$F,"Won")+COUNTIFS(SWISSW!$I:$I,WINS_NO_MIRROR!E$1,SWISSW!$J:$J,WINS_NO_MIRROR!$A52,SWISSW!$F:$F,"Lost")))*IF(ROW()=COLUMN(),0,1)</f>
        <v>0</v>
      </c>
      <c r="F52" s="11">
        <f ca="1">((COUNTIFS(SWISSW!$I:$I,WINS_NO_MIRROR!$A52,SWISSW!$J:$J,WINS_NO_MIRROR!F$1,SWISSW!$F:$F,"Won")+COUNTIFS(SWISSW!$I:$I,WINS_NO_MIRROR!F$1,SWISSW!$J:$J,WINS_NO_MIRROR!$A52,SWISSW!$F:$F,"Lost")))*IF(ROW()=COLUMN(),0,1)</f>
        <v>0</v>
      </c>
      <c r="G52" s="11">
        <f ca="1">((COUNTIFS(SWISSW!$I:$I,WINS_NO_MIRROR!$A52,SWISSW!$J:$J,WINS_NO_MIRROR!G$1,SWISSW!$F:$F,"Won")+COUNTIFS(SWISSW!$I:$I,WINS_NO_MIRROR!G$1,SWISSW!$J:$J,WINS_NO_MIRROR!$A52,SWISSW!$F:$F,"Lost")))*IF(ROW()=COLUMN(),0,1)</f>
        <v>0</v>
      </c>
      <c r="H52" s="11">
        <f ca="1">((COUNTIFS(SWISSW!$I:$I,WINS_NO_MIRROR!$A52,SWISSW!$J:$J,WINS_NO_MIRROR!H$1,SWISSW!$F:$F,"Won")+COUNTIFS(SWISSW!$I:$I,WINS_NO_MIRROR!H$1,SWISSW!$J:$J,WINS_NO_MIRROR!$A52,SWISSW!$F:$F,"Lost")))*IF(ROW()=COLUMN(),0,1)</f>
        <v>0</v>
      </c>
      <c r="I52" s="11">
        <f ca="1">((COUNTIFS(SWISSW!$I:$I,WINS_NO_MIRROR!$A52,SWISSW!$J:$J,WINS_NO_MIRROR!I$1,SWISSW!$F:$F,"Won")+COUNTIFS(SWISSW!$I:$I,WINS_NO_MIRROR!I$1,SWISSW!$J:$J,WINS_NO_MIRROR!$A52,SWISSW!$F:$F,"Lost")))*IF(ROW()=COLUMN(),0,1)</f>
        <v>0</v>
      </c>
      <c r="J52" s="11">
        <f ca="1">((COUNTIFS(SWISSW!$I:$I,WINS_NO_MIRROR!$A52,SWISSW!$J:$J,WINS_NO_MIRROR!J$1,SWISSW!$F:$F,"Won")+COUNTIFS(SWISSW!$I:$I,WINS_NO_MIRROR!J$1,SWISSW!$J:$J,WINS_NO_MIRROR!$A52,SWISSW!$F:$F,"Lost")))*IF(ROW()=COLUMN(),0,1)</f>
        <v>0</v>
      </c>
      <c r="K52" s="11">
        <f ca="1">((COUNTIFS(SWISSW!$I:$I,WINS_NO_MIRROR!$A52,SWISSW!$J:$J,WINS_NO_MIRROR!K$1,SWISSW!$F:$F,"Won")+COUNTIFS(SWISSW!$I:$I,WINS_NO_MIRROR!K$1,SWISSW!$J:$J,WINS_NO_MIRROR!$A52,SWISSW!$F:$F,"Lost")))*IF(ROW()=COLUMN(),0,1)</f>
        <v>0</v>
      </c>
      <c r="L52" s="11">
        <f ca="1">((COUNTIFS(SWISSW!$I:$I,WINS_NO_MIRROR!$A52,SWISSW!$J:$J,WINS_NO_MIRROR!L$1,SWISSW!$F:$F,"Won")+COUNTIFS(SWISSW!$I:$I,WINS_NO_MIRROR!L$1,SWISSW!$J:$J,WINS_NO_MIRROR!$A52,SWISSW!$F:$F,"Lost")))*IF(ROW()=COLUMN(),0,1)</f>
        <v>0</v>
      </c>
      <c r="M52" s="11">
        <f ca="1">((COUNTIFS(SWISSW!$I:$I,WINS_NO_MIRROR!$A52,SWISSW!$J:$J,WINS_NO_MIRROR!M$1,SWISSW!$F:$F,"Won")+COUNTIFS(SWISSW!$I:$I,WINS_NO_MIRROR!M$1,SWISSW!$J:$J,WINS_NO_MIRROR!$A52,SWISSW!$F:$F,"Lost")))*IF(ROW()=COLUMN(),0,1)</f>
        <v>0</v>
      </c>
      <c r="N52" s="11">
        <f ca="1">((COUNTIFS(SWISSW!$I:$I,WINS_NO_MIRROR!$A52,SWISSW!$J:$J,WINS_NO_MIRROR!N$1,SWISSW!$F:$F,"Won")+COUNTIFS(SWISSW!$I:$I,WINS_NO_MIRROR!N$1,SWISSW!$J:$J,WINS_NO_MIRROR!$A52,SWISSW!$F:$F,"Lost")))*IF(ROW()=COLUMN(),0,1)</f>
        <v>0</v>
      </c>
      <c r="O52" s="11">
        <f ca="1">((COUNTIFS(SWISSW!$I:$I,WINS_NO_MIRROR!$A52,SWISSW!$J:$J,WINS_NO_MIRROR!O$1,SWISSW!$F:$F,"Won")+COUNTIFS(SWISSW!$I:$I,WINS_NO_MIRROR!O$1,SWISSW!$J:$J,WINS_NO_MIRROR!$A52,SWISSW!$F:$F,"Lost")))*IF(ROW()=COLUMN(),0,1)</f>
        <v>0</v>
      </c>
      <c r="P52" s="11">
        <f ca="1">((COUNTIFS(SWISSW!$I:$I,WINS_NO_MIRROR!$A52,SWISSW!$J:$J,WINS_NO_MIRROR!P$1,SWISSW!$F:$F,"Won")+COUNTIFS(SWISSW!$I:$I,WINS_NO_MIRROR!P$1,SWISSW!$J:$J,WINS_NO_MIRROR!$A52,SWISSW!$F:$F,"Lost")))*IF(ROW()=COLUMN(),0,1)</f>
        <v>0</v>
      </c>
      <c r="Q52" s="11">
        <f ca="1">((COUNTIFS(SWISSW!$I:$I,WINS_NO_MIRROR!$A52,SWISSW!$J:$J,WINS_NO_MIRROR!Q$1,SWISSW!$F:$F,"Won")+COUNTIFS(SWISSW!$I:$I,WINS_NO_MIRROR!Q$1,SWISSW!$J:$J,WINS_NO_MIRROR!$A52,SWISSW!$F:$F,"Lost")))*IF(ROW()=COLUMN(),0,1)</f>
        <v>0</v>
      </c>
      <c r="R52" s="11">
        <f ca="1">((COUNTIFS(SWISSW!$I:$I,WINS_NO_MIRROR!$A52,SWISSW!$J:$J,WINS_NO_MIRROR!R$1,SWISSW!$F:$F,"Won")+COUNTIFS(SWISSW!$I:$I,WINS_NO_MIRROR!R$1,SWISSW!$J:$J,WINS_NO_MIRROR!$A52,SWISSW!$F:$F,"Lost")))*IF(ROW()=COLUMN(),0,1)</f>
        <v>0</v>
      </c>
      <c r="S52" s="11">
        <f ca="1">((COUNTIFS(SWISSW!$I:$I,WINS_NO_MIRROR!$A52,SWISSW!$J:$J,WINS_NO_MIRROR!S$1,SWISSW!$F:$F,"Won")+COUNTIFS(SWISSW!$I:$I,WINS_NO_MIRROR!S$1,SWISSW!$J:$J,WINS_NO_MIRROR!$A52,SWISSW!$F:$F,"Lost")))*IF(ROW()=COLUMN(),0,1)</f>
        <v>0</v>
      </c>
      <c r="T52" s="11">
        <f ca="1">((COUNTIFS(SWISSW!$I:$I,WINS_NO_MIRROR!$A52,SWISSW!$J:$J,WINS_NO_MIRROR!T$1,SWISSW!$F:$F,"Won")+COUNTIFS(SWISSW!$I:$I,WINS_NO_MIRROR!T$1,SWISSW!$J:$J,WINS_NO_MIRROR!$A52,SWISSW!$F:$F,"Lost")))*IF(ROW()=COLUMN(),0,1)</f>
        <v>0</v>
      </c>
      <c r="U52" s="11">
        <f ca="1">((COUNTIFS(SWISSW!$I:$I,WINS_NO_MIRROR!$A52,SWISSW!$J:$J,WINS_NO_MIRROR!U$1,SWISSW!$F:$F,"Won")+COUNTIFS(SWISSW!$I:$I,WINS_NO_MIRROR!U$1,SWISSW!$J:$J,WINS_NO_MIRROR!$A52,SWISSW!$F:$F,"Lost")))*IF(ROW()=COLUMN(),0,1)</f>
        <v>0</v>
      </c>
      <c r="V52" s="11">
        <f ca="1">((COUNTIFS(SWISSW!$I:$I,WINS_NO_MIRROR!$A52,SWISSW!$J:$J,WINS_NO_MIRROR!V$1,SWISSW!$F:$F,"Won")+COUNTIFS(SWISSW!$I:$I,WINS_NO_MIRROR!V$1,SWISSW!$J:$J,WINS_NO_MIRROR!$A52,SWISSW!$F:$F,"Lost")))*IF(ROW()=COLUMN(),0,1)</f>
        <v>0</v>
      </c>
      <c r="W52" s="11">
        <f ca="1">((COUNTIFS(SWISSW!$I:$I,WINS_NO_MIRROR!$A52,SWISSW!$J:$J,WINS_NO_MIRROR!W$1,SWISSW!$F:$F,"Won")+COUNTIFS(SWISSW!$I:$I,WINS_NO_MIRROR!W$1,SWISSW!$J:$J,WINS_NO_MIRROR!$A52,SWISSW!$F:$F,"Lost")))*IF(ROW()=COLUMN(),0,1)</f>
        <v>0</v>
      </c>
      <c r="X52" s="11">
        <f ca="1">((COUNTIFS(SWISSW!$I:$I,WINS_NO_MIRROR!$A52,SWISSW!$J:$J,WINS_NO_MIRROR!X$1,SWISSW!$F:$F,"Won")+COUNTIFS(SWISSW!$I:$I,WINS_NO_MIRROR!X$1,SWISSW!$J:$J,WINS_NO_MIRROR!$A52,SWISSW!$F:$F,"Lost")))*IF(ROW()=COLUMN(),0,1)</f>
        <v>0</v>
      </c>
      <c r="Y52" s="11">
        <f ca="1">((COUNTIFS(SWISSW!$I:$I,WINS_NO_MIRROR!$A52,SWISSW!$J:$J,WINS_NO_MIRROR!Y$1,SWISSW!$F:$F,"Won")+COUNTIFS(SWISSW!$I:$I,WINS_NO_MIRROR!Y$1,SWISSW!$J:$J,WINS_NO_MIRROR!$A52,SWISSW!$F:$F,"Lost")))*IF(ROW()=COLUMN(),0,1)</f>
        <v>0</v>
      </c>
      <c r="Z52" s="11">
        <f ca="1">((COUNTIFS(SWISSW!$I:$I,WINS_NO_MIRROR!$A52,SWISSW!$J:$J,WINS_NO_MIRROR!Z$1,SWISSW!$F:$F,"Won")+COUNTIFS(SWISSW!$I:$I,WINS_NO_MIRROR!Z$1,SWISSW!$J:$J,WINS_NO_MIRROR!$A52,SWISSW!$F:$F,"Lost")))*IF(ROW()=COLUMN(),0,1)</f>
        <v>0</v>
      </c>
      <c r="AA52" s="11">
        <f ca="1">((COUNTIFS(SWISSW!$I:$I,WINS_NO_MIRROR!$A52,SWISSW!$J:$J,WINS_NO_MIRROR!AA$1,SWISSW!$F:$F,"Won")+COUNTIFS(SWISSW!$I:$I,WINS_NO_MIRROR!AA$1,SWISSW!$J:$J,WINS_NO_MIRROR!$A52,SWISSW!$F:$F,"Lost")))*IF(ROW()=COLUMN(),0,1)</f>
        <v>0</v>
      </c>
      <c r="AB52" s="11">
        <f ca="1">((COUNTIFS(SWISSW!$I:$I,WINS_NO_MIRROR!$A52,SWISSW!$J:$J,WINS_NO_MIRROR!AB$1,SWISSW!$F:$F,"Won")+COUNTIFS(SWISSW!$I:$I,WINS_NO_MIRROR!AB$1,SWISSW!$J:$J,WINS_NO_MIRROR!$A52,SWISSW!$F:$F,"Lost")))*IF(ROW()=COLUMN(),0,1)</f>
        <v>0</v>
      </c>
      <c r="AC52" s="11">
        <f ca="1">((COUNTIFS(SWISSW!$I:$I,WINS_NO_MIRROR!$A52,SWISSW!$J:$J,WINS_NO_MIRROR!AC$1,SWISSW!$F:$F,"Won")+COUNTIFS(SWISSW!$I:$I,WINS_NO_MIRROR!AC$1,SWISSW!$J:$J,WINS_NO_MIRROR!$A52,SWISSW!$F:$F,"Lost")))*IF(ROW()=COLUMN(),0,1)</f>
        <v>0</v>
      </c>
      <c r="AD52" s="11">
        <f ca="1">((COUNTIFS(SWISSW!$I:$I,WINS_NO_MIRROR!$A52,SWISSW!$J:$J,WINS_NO_MIRROR!AD$1,SWISSW!$F:$F,"Won")+COUNTIFS(SWISSW!$I:$I,WINS_NO_MIRROR!AD$1,SWISSW!$J:$J,WINS_NO_MIRROR!$A52,SWISSW!$F:$F,"Lost")))*IF(ROW()=COLUMN(),0,1)</f>
        <v>0</v>
      </c>
      <c r="AE52" s="11">
        <f ca="1">((COUNTIFS(SWISSW!$I:$I,WINS_NO_MIRROR!$A52,SWISSW!$J:$J,WINS_NO_MIRROR!AE$1,SWISSW!$F:$F,"Won")+COUNTIFS(SWISSW!$I:$I,WINS_NO_MIRROR!AE$1,SWISSW!$J:$J,WINS_NO_MIRROR!$A52,SWISSW!$F:$F,"Lost")))*IF(ROW()=COLUMN(),0,1)</f>
        <v>0</v>
      </c>
      <c r="AF52" s="11">
        <f ca="1">((COUNTIFS(SWISSW!$I:$I,WINS_NO_MIRROR!$A52,SWISSW!$J:$J,WINS_NO_MIRROR!AF$1,SWISSW!$F:$F,"Won")+COUNTIFS(SWISSW!$I:$I,WINS_NO_MIRROR!AF$1,SWISSW!$J:$J,WINS_NO_MIRROR!$A52,SWISSW!$F:$F,"Lost")))*IF(ROW()=COLUMN(),0,1)</f>
        <v>0</v>
      </c>
      <c r="AG52" s="11">
        <f ca="1">((COUNTIFS(SWISSW!$I:$I,WINS_NO_MIRROR!$A52,SWISSW!$J:$J,WINS_NO_MIRROR!AG$1,SWISSW!$F:$F,"Won")+COUNTIFS(SWISSW!$I:$I,WINS_NO_MIRROR!AG$1,SWISSW!$J:$J,WINS_NO_MIRROR!$A52,SWISSW!$F:$F,"Lost")))*IF(ROW()=COLUMN(),0,1)</f>
        <v>0</v>
      </c>
      <c r="AH52" s="11">
        <f ca="1">((COUNTIFS(SWISSW!$I:$I,WINS_NO_MIRROR!$A52,SWISSW!$J:$J,WINS_NO_MIRROR!AH$1,SWISSW!$F:$F,"Won")+COUNTIFS(SWISSW!$I:$I,WINS_NO_MIRROR!AH$1,SWISSW!$J:$J,WINS_NO_MIRROR!$A52,SWISSW!$F:$F,"Lost")))*IF(ROW()=COLUMN(),0,1)</f>
        <v>0</v>
      </c>
      <c r="AI52" s="11">
        <f ca="1">((COUNTIFS(SWISSW!$I:$I,WINS_NO_MIRROR!$A52,SWISSW!$J:$J,WINS_NO_MIRROR!AI$1,SWISSW!$F:$F,"Won")+COUNTIFS(SWISSW!$I:$I,WINS_NO_MIRROR!AI$1,SWISSW!$J:$J,WINS_NO_MIRROR!$A52,SWISSW!$F:$F,"Lost")))*IF(ROW()=COLUMN(),0,1)</f>
        <v>0</v>
      </c>
      <c r="AJ52" s="11">
        <f ca="1">((COUNTIFS(SWISSW!$I:$I,WINS_NO_MIRROR!$A52,SWISSW!$J:$J,WINS_NO_MIRROR!AJ$1,SWISSW!$F:$F,"Won")+COUNTIFS(SWISSW!$I:$I,WINS_NO_MIRROR!AJ$1,SWISSW!$J:$J,WINS_NO_MIRROR!$A52,SWISSW!$F:$F,"Lost")))*IF(ROW()=COLUMN(),0,1)</f>
        <v>0</v>
      </c>
      <c r="AK52" s="11">
        <f ca="1">((COUNTIFS(SWISSW!$I:$I,WINS_NO_MIRROR!$A52,SWISSW!$J:$J,WINS_NO_MIRROR!AK$1,SWISSW!$F:$F,"Won")+COUNTIFS(SWISSW!$I:$I,WINS_NO_MIRROR!AK$1,SWISSW!$J:$J,WINS_NO_MIRROR!$A52,SWISSW!$F:$F,"Lost")))*IF(ROW()=COLUMN(),0,1)</f>
        <v>0</v>
      </c>
      <c r="AL52" s="11">
        <f ca="1">((COUNTIFS(SWISSW!$I:$I,WINS_NO_MIRROR!$A52,SWISSW!$J:$J,WINS_NO_MIRROR!AL$1,SWISSW!$F:$F,"Won")+COUNTIFS(SWISSW!$I:$I,WINS_NO_MIRROR!AL$1,SWISSW!$J:$J,WINS_NO_MIRROR!$A52,SWISSW!$F:$F,"Lost")))*IF(ROW()=COLUMN(),0,1)</f>
        <v>0</v>
      </c>
      <c r="AM52" s="11">
        <f ca="1">((COUNTIFS(SWISSW!$I:$I,WINS_NO_MIRROR!$A52,SWISSW!$J:$J,WINS_NO_MIRROR!AM$1,SWISSW!$F:$F,"Won")+COUNTIFS(SWISSW!$I:$I,WINS_NO_MIRROR!AM$1,SWISSW!$J:$J,WINS_NO_MIRROR!$A52,SWISSW!$F:$F,"Lost")))*IF(ROW()=COLUMN(),0,1)</f>
        <v>0</v>
      </c>
      <c r="AN52" s="11">
        <f ca="1">((COUNTIFS(SWISSW!$I:$I,WINS_NO_MIRROR!$A52,SWISSW!$J:$J,WINS_NO_MIRROR!AN$1,SWISSW!$F:$F,"Won")+COUNTIFS(SWISSW!$I:$I,WINS_NO_MIRROR!AN$1,SWISSW!$J:$J,WINS_NO_MIRROR!$A52,SWISSW!$F:$F,"Lost")))*IF(ROW()=COLUMN(),0,1)</f>
        <v>0</v>
      </c>
      <c r="AO52" s="11">
        <f ca="1">((COUNTIFS(SWISSW!$I:$I,WINS_NO_MIRROR!$A52,SWISSW!$J:$J,WINS_NO_MIRROR!AO$1,SWISSW!$F:$F,"Won")+COUNTIFS(SWISSW!$I:$I,WINS_NO_MIRROR!AO$1,SWISSW!$J:$J,WINS_NO_MIRROR!$A52,SWISSW!$F:$F,"Lost")))*IF(ROW()=COLUMN(),0,1)</f>
        <v>0</v>
      </c>
      <c r="AP52" s="11">
        <f ca="1">((COUNTIFS(SWISSW!$I:$I,WINS_NO_MIRROR!$A52,SWISSW!$J:$J,WINS_NO_MIRROR!AP$1,SWISSW!$F:$F,"Won")+COUNTIFS(SWISSW!$I:$I,WINS_NO_MIRROR!AP$1,SWISSW!$J:$J,WINS_NO_MIRROR!$A52,SWISSW!$F:$F,"Lost")))*IF(ROW()=COLUMN(),0,1)</f>
        <v>0</v>
      </c>
      <c r="AQ52" s="11">
        <f ca="1">((COUNTIFS(SWISSW!$I:$I,WINS_NO_MIRROR!$A52,SWISSW!$J:$J,WINS_NO_MIRROR!AQ$1,SWISSW!$F:$F,"Won")+COUNTIFS(SWISSW!$I:$I,WINS_NO_MIRROR!AQ$1,SWISSW!$J:$J,WINS_NO_MIRROR!$A52,SWISSW!$F:$F,"Lost")))*IF(ROW()=COLUMN(),0,1)</f>
        <v>0</v>
      </c>
      <c r="AR52" s="11">
        <f ca="1">((COUNTIFS(SWISSW!$I:$I,WINS_NO_MIRROR!$A52,SWISSW!$J:$J,WINS_NO_MIRROR!AR$1,SWISSW!$F:$F,"Won")+COUNTIFS(SWISSW!$I:$I,WINS_NO_MIRROR!AR$1,SWISSW!$J:$J,WINS_NO_MIRROR!$A52,SWISSW!$F:$F,"Lost")))*IF(ROW()=COLUMN(),0,1)</f>
        <v>0</v>
      </c>
      <c r="AS52" s="11">
        <f ca="1">((COUNTIFS(SWISSW!$I:$I,WINS_NO_MIRROR!$A52,SWISSW!$J:$J,WINS_NO_MIRROR!AS$1,SWISSW!$F:$F,"Won")+COUNTIFS(SWISSW!$I:$I,WINS_NO_MIRROR!AS$1,SWISSW!$J:$J,WINS_NO_MIRROR!$A52,SWISSW!$F:$F,"Lost")))*IF(ROW()=COLUMN(),0,1)</f>
        <v>0</v>
      </c>
      <c r="AT52" s="11">
        <f ca="1">((COUNTIFS(SWISSW!$I:$I,WINS_NO_MIRROR!$A52,SWISSW!$J:$J,WINS_NO_MIRROR!AT$1,SWISSW!$F:$F,"Won")+COUNTIFS(SWISSW!$I:$I,WINS_NO_MIRROR!AT$1,SWISSW!$J:$J,WINS_NO_MIRROR!$A52,SWISSW!$F:$F,"Lost")))*IF(ROW()=COLUMN(),0,1)</f>
        <v>0</v>
      </c>
      <c r="AU52" s="11">
        <f ca="1">((COUNTIFS(SWISSW!$I:$I,WINS_NO_MIRROR!$A52,SWISSW!$J:$J,WINS_NO_MIRROR!AU$1,SWISSW!$F:$F,"Won")+COUNTIFS(SWISSW!$I:$I,WINS_NO_MIRROR!AU$1,SWISSW!$J:$J,WINS_NO_MIRROR!$A52,SWISSW!$F:$F,"Lost")))*IF(ROW()=COLUMN(),0,1)</f>
        <v>0</v>
      </c>
      <c r="AV52" s="11">
        <f ca="1">((COUNTIFS(SWISSW!$I:$I,WINS_NO_MIRROR!$A52,SWISSW!$J:$J,WINS_NO_MIRROR!AV$1,SWISSW!$F:$F,"Won")+COUNTIFS(SWISSW!$I:$I,WINS_NO_MIRROR!AV$1,SWISSW!$J:$J,WINS_NO_MIRROR!$A52,SWISSW!$F:$F,"Lost")))*IF(ROW()=COLUMN(),0,1)</f>
        <v>0</v>
      </c>
      <c r="AW52" s="11">
        <f ca="1">((COUNTIFS(SWISSW!$I:$I,WINS_NO_MIRROR!$A52,SWISSW!$J:$J,WINS_NO_MIRROR!AW$1,SWISSW!$F:$F,"Won")+COUNTIFS(SWISSW!$I:$I,WINS_NO_MIRROR!AW$1,SWISSW!$J:$J,WINS_NO_MIRROR!$A52,SWISSW!$F:$F,"Lost")))*IF(ROW()=COLUMN(),0,1)</f>
        <v>0</v>
      </c>
      <c r="AX52" s="11">
        <f ca="1">((COUNTIFS(SWISSW!$I:$I,WINS_NO_MIRROR!$A52,SWISSW!$J:$J,WINS_NO_MIRROR!AX$1,SWISSW!$F:$F,"Won")+COUNTIFS(SWISSW!$I:$I,WINS_NO_MIRROR!AX$1,SWISSW!$J:$J,WINS_NO_MIRROR!$A52,SWISSW!$F:$F,"Lost")))*IF(ROW()=COLUMN(),0,1)</f>
        <v>0</v>
      </c>
      <c r="AY52" s="11">
        <f ca="1">((COUNTIFS(SWISSW!$I:$I,WINS_NO_MIRROR!$A52,SWISSW!$J:$J,WINS_NO_MIRROR!AY$1,SWISSW!$F:$F,"Won")+COUNTIFS(SWISSW!$I:$I,WINS_NO_MIRROR!AY$1,SWISSW!$J:$J,WINS_NO_MIRROR!$A52,SWISSW!$F:$F,"Lost")))*IF(ROW()=COLUMN(),0,1)</f>
        <v>0</v>
      </c>
      <c r="AZ52" s="11">
        <f ca="1">((COUNTIFS(SWISSW!$I:$I,WINS_NO_MIRROR!$A52,SWISSW!$J:$J,WINS_NO_MIRROR!AZ$1,SWISSW!$F:$F,"Won")+COUNTIFS(SWISSW!$I:$I,WINS_NO_MIRROR!AZ$1,SWISSW!$J:$J,WINS_NO_MIRROR!$A52,SWISSW!$F:$F,"Lost")))*IF(ROW()=COLUMN(),0,1)</f>
        <v>0</v>
      </c>
      <c r="BA52" s="11">
        <f ca="1">((COUNTIFS(SWISSW!$I:$I,WINS_NO_MIRROR!$A52,SWISSW!$J:$J,WINS_NO_MIRROR!BA$1,SWISSW!$F:$F,"Won")+COUNTIFS(SWISSW!$I:$I,WINS_NO_MIRROR!BA$1,SWISSW!$J:$J,WINS_NO_MIRROR!$A52,SWISSW!$F:$F,"Lost")))*IF(ROW()=COLUMN(),0,1)</f>
        <v>0</v>
      </c>
      <c r="BB52" s="11">
        <f ca="1">((COUNTIFS(SWISSW!$I:$I,WINS_NO_MIRROR!$A52,SWISSW!$J:$J,WINS_NO_MIRROR!BB$1,SWISSW!$F:$F,"Won")+COUNTIFS(SWISSW!$I:$I,WINS_NO_MIRROR!BB$1,SWISSW!$J:$J,WINS_NO_MIRROR!$A52,SWISSW!$F:$F,"Lost")))*IF(ROW()=COLUMN(),0,1)</f>
        <v>0</v>
      </c>
      <c r="BC52" s="11">
        <f ca="1">((COUNTIFS(SWISSW!$I:$I,WINS_NO_MIRROR!$A52,SWISSW!$J:$J,WINS_NO_MIRROR!BC$1,SWISSW!$F:$F,"Won")+COUNTIFS(SWISSW!$I:$I,WINS_NO_MIRROR!BC$1,SWISSW!$J:$J,WINS_NO_MIRROR!$A52,SWISSW!$F:$F,"Lost")))*IF(ROW()=COLUMN(),0,1)</f>
        <v>0</v>
      </c>
      <c r="BD52" s="11">
        <f ca="1">((COUNTIFS(SWISSW!$I:$I,WINS_NO_MIRROR!$A52,SWISSW!$J:$J,WINS_NO_MIRROR!BD$1,SWISSW!$F:$F,"Won")+COUNTIFS(SWISSW!$I:$I,WINS_NO_MIRROR!BD$1,SWISSW!$J:$J,WINS_NO_MIRROR!$A52,SWISSW!$F:$F,"Lost")))*IF(ROW()=COLUMN(),0,1)</f>
        <v>0</v>
      </c>
      <c r="BE52" s="11">
        <f ca="1">((COUNTIFS(SWISSW!$I:$I,WINS_NO_MIRROR!$A52,SWISSW!$J:$J,WINS_NO_MIRROR!BE$1,SWISSW!$F:$F,"Won")+COUNTIFS(SWISSW!$I:$I,WINS_NO_MIRROR!BE$1,SWISSW!$J:$J,WINS_NO_MIRROR!$A52,SWISSW!$F:$F,"Lost")))*IF(ROW()=COLUMN(),0,1)</f>
        <v>0</v>
      </c>
      <c r="BF52" s="11">
        <f ca="1">((COUNTIFS(SWISSW!$I:$I,WINS_NO_MIRROR!$A52,SWISSW!$J:$J,WINS_NO_MIRROR!BF$1,SWISSW!$F:$F,"Won")+COUNTIFS(SWISSW!$I:$I,WINS_NO_MIRROR!BF$1,SWISSW!$J:$J,WINS_NO_MIRROR!$A52,SWISSW!$F:$F,"Lost")))*IF(ROW()=COLUMN(),0,1)</f>
        <v>0</v>
      </c>
      <c r="BG52" s="11">
        <f ca="1">((COUNTIFS(SWISSW!$I:$I,WINS_NO_MIRROR!$A52,SWISSW!$J:$J,WINS_NO_MIRROR!BG$1,SWISSW!$F:$F,"Won")+COUNTIFS(SWISSW!$I:$I,WINS_NO_MIRROR!BG$1,SWISSW!$J:$J,WINS_NO_MIRROR!$A52,SWISSW!$F:$F,"Lost")))*IF(ROW()=COLUMN(),0,1)</f>
        <v>0</v>
      </c>
      <c r="BH52" s="11">
        <f ca="1">((COUNTIFS(SWISSW!$I:$I,WINS_NO_MIRROR!$A52,SWISSW!$J:$J,WINS_NO_MIRROR!BH$1,SWISSW!$F:$F,"Won")+COUNTIFS(SWISSW!$I:$I,WINS_NO_MIRROR!BH$1,SWISSW!$J:$J,WINS_NO_MIRROR!$A52,SWISSW!$F:$F,"Lost")))*IF(ROW()=COLUMN(),0,1)</f>
        <v>0</v>
      </c>
      <c r="BI52" s="11">
        <f ca="1">((COUNTIFS(SWISSW!$I:$I,WINS_NO_MIRROR!$A52,SWISSW!$J:$J,WINS_NO_MIRROR!BI$1,SWISSW!$F:$F,"Won")+COUNTIFS(SWISSW!$I:$I,WINS_NO_MIRROR!BI$1,SWISSW!$J:$J,WINS_NO_MIRROR!$A52,SWISSW!$F:$F,"Lost")))*IF(ROW()=COLUMN(),0,1)</f>
        <v>0</v>
      </c>
      <c r="BJ52" s="11">
        <f ca="1">((COUNTIFS(SWISSW!$I:$I,WINS_NO_MIRROR!$A52,SWISSW!$J:$J,WINS_NO_MIRROR!BJ$1,SWISSW!$F:$F,"Won")+COUNTIFS(SWISSW!$I:$I,WINS_NO_MIRROR!BJ$1,SWISSW!$J:$J,WINS_NO_MIRROR!$A52,SWISSW!$F:$F,"Lost")))*IF(ROW()=COLUMN(),0,1)</f>
        <v>0</v>
      </c>
      <c r="BK52" s="11">
        <f ca="1">((COUNTIFS(SWISSW!$I:$I,WINS_NO_MIRROR!$A52,SWISSW!$J:$J,WINS_NO_MIRROR!BK$1,SWISSW!$F:$F,"Won")+COUNTIFS(SWISSW!$I:$I,WINS_NO_MIRROR!BK$1,SWISSW!$J:$J,WINS_NO_MIRROR!$A52,SWISSW!$F:$F,"Lost")))*IF(ROW()=COLUMN(),0,1)</f>
        <v>0</v>
      </c>
      <c r="BL52" s="11">
        <f ca="1">((COUNTIFS(SWISSW!$I:$I,WINS_NO_MIRROR!$A52,SWISSW!$J:$J,WINS_NO_MIRROR!BL$1,SWISSW!$F:$F,"Won")+COUNTIFS(SWISSW!$I:$I,WINS_NO_MIRROR!BL$1,SWISSW!$J:$J,WINS_NO_MIRROR!$A52,SWISSW!$F:$F,"Lost")))*IF(ROW()=COLUMN(),0,1)</f>
        <v>0</v>
      </c>
    </row>
    <row r="53" spans="1:64" ht="55" customHeight="1" x14ac:dyDescent="0.3">
      <c r="A53" s="3" t="str">
        <f ca="1">MATCHUP!A53</f>
        <v>Dimir Affinity</v>
      </c>
      <c r="B53" s="11">
        <f ca="1">((COUNTIFS(SWISSW!$I:$I,WINS_NO_MIRROR!$A53,SWISSW!$J:$J,WINS_NO_MIRROR!B$1,SWISSW!$F:$F,"Won")+COUNTIFS(SWISSW!$I:$I,WINS_NO_MIRROR!B$1,SWISSW!$J:$J,WINS_NO_MIRROR!$A53,SWISSW!$F:$F,"Lost")))*IF(ROW()=COLUMN(),0,1)</f>
        <v>0</v>
      </c>
      <c r="C53" s="11">
        <f ca="1">((COUNTIFS(SWISSW!$I:$I,WINS_NO_MIRROR!$A53,SWISSW!$J:$J,WINS_NO_MIRROR!C$1,SWISSW!$F:$F,"Won")+COUNTIFS(SWISSW!$I:$I,WINS_NO_MIRROR!C$1,SWISSW!$J:$J,WINS_NO_MIRROR!$A53,SWISSW!$F:$F,"Lost")))*IF(ROW()=COLUMN(),0,1)</f>
        <v>0</v>
      </c>
      <c r="D53" s="11">
        <f ca="1">((COUNTIFS(SWISSW!$I:$I,WINS_NO_MIRROR!$A53,SWISSW!$J:$J,WINS_NO_MIRROR!D$1,SWISSW!$F:$F,"Won")+COUNTIFS(SWISSW!$I:$I,WINS_NO_MIRROR!D$1,SWISSW!$J:$J,WINS_NO_MIRROR!$A53,SWISSW!$F:$F,"Lost")))*IF(ROW()=COLUMN(),0,1)</f>
        <v>0</v>
      </c>
      <c r="E53" s="11">
        <f ca="1">((COUNTIFS(SWISSW!$I:$I,WINS_NO_MIRROR!$A53,SWISSW!$J:$J,WINS_NO_MIRROR!E$1,SWISSW!$F:$F,"Won")+COUNTIFS(SWISSW!$I:$I,WINS_NO_MIRROR!E$1,SWISSW!$J:$J,WINS_NO_MIRROR!$A53,SWISSW!$F:$F,"Lost")))*IF(ROW()=COLUMN(),0,1)</f>
        <v>0</v>
      </c>
      <c r="F53" s="11">
        <f ca="1">((COUNTIFS(SWISSW!$I:$I,WINS_NO_MIRROR!$A53,SWISSW!$J:$J,WINS_NO_MIRROR!F$1,SWISSW!$F:$F,"Won")+COUNTIFS(SWISSW!$I:$I,WINS_NO_MIRROR!F$1,SWISSW!$J:$J,WINS_NO_MIRROR!$A53,SWISSW!$F:$F,"Lost")))*IF(ROW()=COLUMN(),0,1)</f>
        <v>0</v>
      </c>
      <c r="G53" s="11">
        <f ca="1">((COUNTIFS(SWISSW!$I:$I,WINS_NO_MIRROR!$A53,SWISSW!$J:$J,WINS_NO_MIRROR!G$1,SWISSW!$F:$F,"Won")+COUNTIFS(SWISSW!$I:$I,WINS_NO_MIRROR!G$1,SWISSW!$J:$J,WINS_NO_MIRROR!$A53,SWISSW!$F:$F,"Lost")))*IF(ROW()=COLUMN(),0,1)</f>
        <v>0</v>
      </c>
      <c r="H53" s="11">
        <f ca="1">((COUNTIFS(SWISSW!$I:$I,WINS_NO_MIRROR!$A53,SWISSW!$J:$J,WINS_NO_MIRROR!H$1,SWISSW!$F:$F,"Won")+COUNTIFS(SWISSW!$I:$I,WINS_NO_MIRROR!H$1,SWISSW!$J:$J,WINS_NO_MIRROR!$A53,SWISSW!$F:$F,"Lost")))*IF(ROW()=COLUMN(),0,1)</f>
        <v>0</v>
      </c>
      <c r="I53" s="11">
        <f ca="1">((COUNTIFS(SWISSW!$I:$I,WINS_NO_MIRROR!$A53,SWISSW!$J:$J,WINS_NO_MIRROR!I$1,SWISSW!$F:$F,"Won")+COUNTIFS(SWISSW!$I:$I,WINS_NO_MIRROR!I$1,SWISSW!$J:$J,WINS_NO_MIRROR!$A53,SWISSW!$F:$F,"Lost")))*IF(ROW()=COLUMN(),0,1)</f>
        <v>0</v>
      </c>
      <c r="J53" s="11">
        <f ca="1">((COUNTIFS(SWISSW!$I:$I,WINS_NO_MIRROR!$A53,SWISSW!$J:$J,WINS_NO_MIRROR!J$1,SWISSW!$F:$F,"Won")+COUNTIFS(SWISSW!$I:$I,WINS_NO_MIRROR!J$1,SWISSW!$J:$J,WINS_NO_MIRROR!$A53,SWISSW!$F:$F,"Lost")))*IF(ROW()=COLUMN(),0,1)</f>
        <v>1</v>
      </c>
      <c r="K53" s="11">
        <f ca="1">((COUNTIFS(SWISSW!$I:$I,WINS_NO_MIRROR!$A53,SWISSW!$J:$J,WINS_NO_MIRROR!K$1,SWISSW!$F:$F,"Won")+COUNTIFS(SWISSW!$I:$I,WINS_NO_MIRROR!K$1,SWISSW!$J:$J,WINS_NO_MIRROR!$A53,SWISSW!$F:$F,"Lost")))*IF(ROW()=COLUMN(),0,1)</f>
        <v>0</v>
      </c>
      <c r="L53" s="11">
        <f ca="1">((COUNTIFS(SWISSW!$I:$I,WINS_NO_MIRROR!$A53,SWISSW!$J:$J,WINS_NO_MIRROR!L$1,SWISSW!$F:$F,"Won")+COUNTIFS(SWISSW!$I:$I,WINS_NO_MIRROR!L$1,SWISSW!$J:$J,WINS_NO_MIRROR!$A53,SWISSW!$F:$F,"Lost")))*IF(ROW()=COLUMN(),0,1)</f>
        <v>0</v>
      </c>
      <c r="M53" s="11">
        <f ca="1">((COUNTIFS(SWISSW!$I:$I,WINS_NO_MIRROR!$A53,SWISSW!$J:$J,WINS_NO_MIRROR!M$1,SWISSW!$F:$F,"Won")+COUNTIFS(SWISSW!$I:$I,WINS_NO_MIRROR!M$1,SWISSW!$J:$J,WINS_NO_MIRROR!$A53,SWISSW!$F:$F,"Lost")))*IF(ROW()=COLUMN(),0,1)</f>
        <v>0</v>
      </c>
      <c r="N53" s="11">
        <f ca="1">((COUNTIFS(SWISSW!$I:$I,WINS_NO_MIRROR!$A53,SWISSW!$J:$J,WINS_NO_MIRROR!N$1,SWISSW!$F:$F,"Won")+COUNTIFS(SWISSW!$I:$I,WINS_NO_MIRROR!N$1,SWISSW!$J:$J,WINS_NO_MIRROR!$A53,SWISSW!$F:$F,"Lost")))*IF(ROW()=COLUMN(),0,1)</f>
        <v>0</v>
      </c>
      <c r="O53" s="11">
        <f ca="1">((COUNTIFS(SWISSW!$I:$I,WINS_NO_MIRROR!$A53,SWISSW!$J:$J,WINS_NO_MIRROR!O$1,SWISSW!$F:$F,"Won")+COUNTIFS(SWISSW!$I:$I,WINS_NO_MIRROR!O$1,SWISSW!$J:$J,WINS_NO_MIRROR!$A53,SWISSW!$F:$F,"Lost")))*IF(ROW()=COLUMN(),0,1)</f>
        <v>0</v>
      </c>
      <c r="P53" s="11">
        <f ca="1">((COUNTIFS(SWISSW!$I:$I,WINS_NO_MIRROR!$A53,SWISSW!$J:$J,WINS_NO_MIRROR!P$1,SWISSW!$F:$F,"Won")+COUNTIFS(SWISSW!$I:$I,WINS_NO_MIRROR!P$1,SWISSW!$J:$J,WINS_NO_MIRROR!$A53,SWISSW!$F:$F,"Lost")))*IF(ROW()=COLUMN(),0,1)</f>
        <v>1</v>
      </c>
      <c r="Q53" s="11">
        <f ca="1">((COUNTIFS(SWISSW!$I:$I,WINS_NO_MIRROR!$A53,SWISSW!$J:$J,WINS_NO_MIRROR!Q$1,SWISSW!$F:$F,"Won")+COUNTIFS(SWISSW!$I:$I,WINS_NO_MIRROR!Q$1,SWISSW!$J:$J,WINS_NO_MIRROR!$A53,SWISSW!$F:$F,"Lost")))*IF(ROW()=COLUMN(),0,1)</f>
        <v>0</v>
      </c>
      <c r="R53" s="11">
        <f ca="1">((COUNTIFS(SWISSW!$I:$I,WINS_NO_MIRROR!$A53,SWISSW!$J:$J,WINS_NO_MIRROR!R$1,SWISSW!$F:$F,"Won")+COUNTIFS(SWISSW!$I:$I,WINS_NO_MIRROR!R$1,SWISSW!$J:$J,WINS_NO_MIRROR!$A53,SWISSW!$F:$F,"Lost")))*IF(ROW()=COLUMN(),0,1)</f>
        <v>0</v>
      </c>
      <c r="S53" s="11">
        <f ca="1">((COUNTIFS(SWISSW!$I:$I,WINS_NO_MIRROR!$A53,SWISSW!$J:$J,WINS_NO_MIRROR!S$1,SWISSW!$F:$F,"Won")+COUNTIFS(SWISSW!$I:$I,WINS_NO_MIRROR!S$1,SWISSW!$J:$J,WINS_NO_MIRROR!$A53,SWISSW!$F:$F,"Lost")))*IF(ROW()=COLUMN(),0,1)</f>
        <v>0</v>
      </c>
      <c r="T53" s="11">
        <f ca="1">((COUNTIFS(SWISSW!$I:$I,WINS_NO_MIRROR!$A53,SWISSW!$J:$J,WINS_NO_MIRROR!T$1,SWISSW!$F:$F,"Won")+COUNTIFS(SWISSW!$I:$I,WINS_NO_MIRROR!T$1,SWISSW!$J:$J,WINS_NO_MIRROR!$A53,SWISSW!$F:$F,"Lost")))*IF(ROW()=COLUMN(),0,1)</f>
        <v>0</v>
      </c>
      <c r="U53" s="11">
        <f ca="1">((COUNTIFS(SWISSW!$I:$I,WINS_NO_MIRROR!$A53,SWISSW!$J:$J,WINS_NO_MIRROR!U$1,SWISSW!$F:$F,"Won")+COUNTIFS(SWISSW!$I:$I,WINS_NO_MIRROR!U$1,SWISSW!$J:$J,WINS_NO_MIRROR!$A53,SWISSW!$F:$F,"Lost")))*IF(ROW()=COLUMN(),0,1)</f>
        <v>0</v>
      </c>
      <c r="V53" s="11">
        <f ca="1">((COUNTIFS(SWISSW!$I:$I,WINS_NO_MIRROR!$A53,SWISSW!$J:$J,WINS_NO_MIRROR!V$1,SWISSW!$F:$F,"Won")+COUNTIFS(SWISSW!$I:$I,WINS_NO_MIRROR!V$1,SWISSW!$J:$J,WINS_NO_MIRROR!$A53,SWISSW!$F:$F,"Lost")))*IF(ROW()=COLUMN(),0,1)</f>
        <v>0</v>
      </c>
      <c r="W53" s="11">
        <f ca="1">((COUNTIFS(SWISSW!$I:$I,WINS_NO_MIRROR!$A53,SWISSW!$J:$J,WINS_NO_MIRROR!W$1,SWISSW!$F:$F,"Won")+COUNTIFS(SWISSW!$I:$I,WINS_NO_MIRROR!W$1,SWISSW!$J:$J,WINS_NO_MIRROR!$A53,SWISSW!$F:$F,"Lost")))*IF(ROW()=COLUMN(),0,1)</f>
        <v>0</v>
      </c>
      <c r="X53" s="11">
        <f ca="1">((COUNTIFS(SWISSW!$I:$I,WINS_NO_MIRROR!$A53,SWISSW!$J:$J,WINS_NO_MIRROR!X$1,SWISSW!$F:$F,"Won")+COUNTIFS(SWISSW!$I:$I,WINS_NO_MIRROR!X$1,SWISSW!$J:$J,WINS_NO_MIRROR!$A53,SWISSW!$F:$F,"Lost")))*IF(ROW()=COLUMN(),0,1)</f>
        <v>0</v>
      </c>
      <c r="Y53" s="11">
        <f ca="1">((COUNTIFS(SWISSW!$I:$I,WINS_NO_MIRROR!$A53,SWISSW!$J:$J,WINS_NO_MIRROR!Y$1,SWISSW!$F:$F,"Won")+COUNTIFS(SWISSW!$I:$I,WINS_NO_MIRROR!Y$1,SWISSW!$J:$J,WINS_NO_MIRROR!$A53,SWISSW!$F:$F,"Lost")))*IF(ROW()=COLUMN(),0,1)</f>
        <v>0</v>
      </c>
      <c r="Z53" s="11">
        <f ca="1">((COUNTIFS(SWISSW!$I:$I,WINS_NO_MIRROR!$A53,SWISSW!$J:$J,WINS_NO_MIRROR!Z$1,SWISSW!$F:$F,"Won")+COUNTIFS(SWISSW!$I:$I,WINS_NO_MIRROR!Z$1,SWISSW!$J:$J,WINS_NO_MIRROR!$A53,SWISSW!$F:$F,"Lost")))*IF(ROW()=COLUMN(),0,1)</f>
        <v>0</v>
      </c>
      <c r="AA53" s="11">
        <f ca="1">((COUNTIFS(SWISSW!$I:$I,WINS_NO_MIRROR!$A53,SWISSW!$J:$J,WINS_NO_MIRROR!AA$1,SWISSW!$F:$F,"Won")+COUNTIFS(SWISSW!$I:$I,WINS_NO_MIRROR!AA$1,SWISSW!$J:$J,WINS_NO_MIRROR!$A53,SWISSW!$F:$F,"Lost")))*IF(ROW()=COLUMN(),0,1)</f>
        <v>0</v>
      </c>
      <c r="AB53" s="11">
        <f ca="1">((COUNTIFS(SWISSW!$I:$I,WINS_NO_MIRROR!$A53,SWISSW!$J:$J,WINS_NO_MIRROR!AB$1,SWISSW!$F:$F,"Won")+COUNTIFS(SWISSW!$I:$I,WINS_NO_MIRROR!AB$1,SWISSW!$J:$J,WINS_NO_MIRROR!$A53,SWISSW!$F:$F,"Lost")))*IF(ROW()=COLUMN(),0,1)</f>
        <v>0</v>
      </c>
      <c r="AC53" s="11">
        <f ca="1">((COUNTIFS(SWISSW!$I:$I,WINS_NO_MIRROR!$A53,SWISSW!$J:$J,WINS_NO_MIRROR!AC$1,SWISSW!$F:$F,"Won")+COUNTIFS(SWISSW!$I:$I,WINS_NO_MIRROR!AC$1,SWISSW!$J:$J,WINS_NO_MIRROR!$A53,SWISSW!$F:$F,"Lost")))*IF(ROW()=COLUMN(),0,1)</f>
        <v>0</v>
      </c>
      <c r="AD53" s="11">
        <f ca="1">((COUNTIFS(SWISSW!$I:$I,WINS_NO_MIRROR!$A53,SWISSW!$J:$J,WINS_NO_MIRROR!AD$1,SWISSW!$F:$F,"Won")+COUNTIFS(SWISSW!$I:$I,WINS_NO_MIRROR!AD$1,SWISSW!$J:$J,WINS_NO_MIRROR!$A53,SWISSW!$F:$F,"Lost")))*IF(ROW()=COLUMN(),0,1)</f>
        <v>0</v>
      </c>
      <c r="AE53" s="11">
        <f ca="1">((COUNTIFS(SWISSW!$I:$I,WINS_NO_MIRROR!$A53,SWISSW!$J:$J,WINS_NO_MIRROR!AE$1,SWISSW!$F:$F,"Won")+COUNTIFS(SWISSW!$I:$I,WINS_NO_MIRROR!AE$1,SWISSW!$J:$J,WINS_NO_MIRROR!$A53,SWISSW!$F:$F,"Lost")))*IF(ROW()=COLUMN(),0,1)</f>
        <v>0</v>
      </c>
      <c r="AF53" s="11">
        <f ca="1">((COUNTIFS(SWISSW!$I:$I,WINS_NO_MIRROR!$A53,SWISSW!$J:$J,WINS_NO_MIRROR!AF$1,SWISSW!$F:$F,"Won")+COUNTIFS(SWISSW!$I:$I,WINS_NO_MIRROR!AF$1,SWISSW!$J:$J,WINS_NO_MIRROR!$A53,SWISSW!$F:$F,"Lost")))*IF(ROW()=COLUMN(),0,1)</f>
        <v>0</v>
      </c>
      <c r="AG53" s="11">
        <f ca="1">((COUNTIFS(SWISSW!$I:$I,WINS_NO_MIRROR!$A53,SWISSW!$J:$J,WINS_NO_MIRROR!AG$1,SWISSW!$F:$F,"Won")+COUNTIFS(SWISSW!$I:$I,WINS_NO_MIRROR!AG$1,SWISSW!$J:$J,WINS_NO_MIRROR!$A53,SWISSW!$F:$F,"Lost")))*IF(ROW()=COLUMN(),0,1)</f>
        <v>0</v>
      </c>
      <c r="AH53" s="11">
        <f ca="1">((COUNTIFS(SWISSW!$I:$I,WINS_NO_MIRROR!$A53,SWISSW!$J:$J,WINS_NO_MIRROR!AH$1,SWISSW!$F:$F,"Won")+COUNTIFS(SWISSW!$I:$I,WINS_NO_MIRROR!AH$1,SWISSW!$J:$J,WINS_NO_MIRROR!$A53,SWISSW!$F:$F,"Lost")))*IF(ROW()=COLUMN(),0,1)</f>
        <v>0</v>
      </c>
      <c r="AI53" s="11">
        <f ca="1">((COUNTIFS(SWISSW!$I:$I,WINS_NO_MIRROR!$A53,SWISSW!$J:$J,WINS_NO_MIRROR!AI$1,SWISSW!$F:$F,"Won")+COUNTIFS(SWISSW!$I:$I,WINS_NO_MIRROR!AI$1,SWISSW!$J:$J,WINS_NO_MIRROR!$A53,SWISSW!$F:$F,"Lost")))*IF(ROW()=COLUMN(),0,1)</f>
        <v>0</v>
      </c>
      <c r="AJ53" s="11">
        <f ca="1">((COUNTIFS(SWISSW!$I:$I,WINS_NO_MIRROR!$A53,SWISSW!$J:$J,WINS_NO_MIRROR!AJ$1,SWISSW!$F:$F,"Won")+COUNTIFS(SWISSW!$I:$I,WINS_NO_MIRROR!AJ$1,SWISSW!$J:$J,WINS_NO_MIRROR!$A53,SWISSW!$F:$F,"Lost")))*IF(ROW()=COLUMN(),0,1)</f>
        <v>0</v>
      </c>
      <c r="AK53" s="11">
        <f ca="1">((COUNTIFS(SWISSW!$I:$I,WINS_NO_MIRROR!$A53,SWISSW!$J:$J,WINS_NO_MIRROR!AK$1,SWISSW!$F:$F,"Won")+COUNTIFS(SWISSW!$I:$I,WINS_NO_MIRROR!AK$1,SWISSW!$J:$J,WINS_NO_MIRROR!$A53,SWISSW!$F:$F,"Lost")))*IF(ROW()=COLUMN(),0,1)</f>
        <v>0</v>
      </c>
      <c r="AL53" s="11">
        <f ca="1">((COUNTIFS(SWISSW!$I:$I,WINS_NO_MIRROR!$A53,SWISSW!$J:$J,WINS_NO_MIRROR!AL$1,SWISSW!$F:$F,"Won")+COUNTIFS(SWISSW!$I:$I,WINS_NO_MIRROR!AL$1,SWISSW!$J:$J,WINS_NO_MIRROR!$A53,SWISSW!$F:$F,"Lost")))*IF(ROW()=COLUMN(),0,1)</f>
        <v>0</v>
      </c>
      <c r="AM53" s="11">
        <f ca="1">((COUNTIFS(SWISSW!$I:$I,WINS_NO_MIRROR!$A53,SWISSW!$J:$J,WINS_NO_MIRROR!AM$1,SWISSW!$F:$F,"Won")+COUNTIFS(SWISSW!$I:$I,WINS_NO_MIRROR!AM$1,SWISSW!$J:$J,WINS_NO_MIRROR!$A53,SWISSW!$F:$F,"Lost")))*IF(ROW()=COLUMN(),0,1)</f>
        <v>0</v>
      </c>
      <c r="AN53" s="11">
        <f ca="1">((COUNTIFS(SWISSW!$I:$I,WINS_NO_MIRROR!$A53,SWISSW!$J:$J,WINS_NO_MIRROR!AN$1,SWISSW!$F:$F,"Won")+COUNTIFS(SWISSW!$I:$I,WINS_NO_MIRROR!AN$1,SWISSW!$J:$J,WINS_NO_MIRROR!$A53,SWISSW!$F:$F,"Lost")))*IF(ROW()=COLUMN(),0,1)</f>
        <v>0</v>
      </c>
      <c r="AO53" s="11">
        <f ca="1">((COUNTIFS(SWISSW!$I:$I,WINS_NO_MIRROR!$A53,SWISSW!$J:$J,WINS_NO_MIRROR!AO$1,SWISSW!$F:$F,"Won")+COUNTIFS(SWISSW!$I:$I,WINS_NO_MIRROR!AO$1,SWISSW!$J:$J,WINS_NO_MIRROR!$A53,SWISSW!$F:$F,"Lost")))*IF(ROW()=COLUMN(),0,1)</f>
        <v>0</v>
      </c>
      <c r="AP53" s="11">
        <f ca="1">((COUNTIFS(SWISSW!$I:$I,WINS_NO_MIRROR!$A53,SWISSW!$J:$J,WINS_NO_MIRROR!AP$1,SWISSW!$F:$F,"Won")+COUNTIFS(SWISSW!$I:$I,WINS_NO_MIRROR!AP$1,SWISSW!$J:$J,WINS_NO_MIRROR!$A53,SWISSW!$F:$F,"Lost")))*IF(ROW()=COLUMN(),0,1)</f>
        <v>0</v>
      </c>
      <c r="AQ53" s="11">
        <f ca="1">((COUNTIFS(SWISSW!$I:$I,WINS_NO_MIRROR!$A53,SWISSW!$J:$J,WINS_NO_MIRROR!AQ$1,SWISSW!$F:$F,"Won")+COUNTIFS(SWISSW!$I:$I,WINS_NO_MIRROR!AQ$1,SWISSW!$J:$J,WINS_NO_MIRROR!$A53,SWISSW!$F:$F,"Lost")))*IF(ROW()=COLUMN(),0,1)</f>
        <v>0</v>
      </c>
      <c r="AR53" s="11">
        <f ca="1">((COUNTIFS(SWISSW!$I:$I,WINS_NO_MIRROR!$A53,SWISSW!$J:$J,WINS_NO_MIRROR!AR$1,SWISSW!$F:$F,"Won")+COUNTIFS(SWISSW!$I:$I,WINS_NO_MIRROR!AR$1,SWISSW!$J:$J,WINS_NO_MIRROR!$A53,SWISSW!$F:$F,"Lost")))*IF(ROW()=COLUMN(),0,1)</f>
        <v>0</v>
      </c>
      <c r="AS53" s="11">
        <f ca="1">((COUNTIFS(SWISSW!$I:$I,WINS_NO_MIRROR!$A53,SWISSW!$J:$J,WINS_NO_MIRROR!AS$1,SWISSW!$F:$F,"Won")+COUNTIFS(SWISSW!$I:$I,WINS_NO_MIRROR!AS$1,SWISSW!$J:$J,WINS_NO_MIRROR!$A53,SWISSW!$F:$F,"Lost")))*IF(ROW()=COLUMN(),0,1)</f>
        <v>0</v>
      </c>
      <c r="AT53" s="11">
        <f ca="1">((COUNTIFS(SWISSW!$I:$I,WINS_NO_MIRROR!$A53,SWISSW!$J:$J,WINS_NO_MIRROR!AT$1,SWISSW!$F:$F,"Won")+COUNTIFS(SWISSW!$I:$I,WINS_NO_MIRROR!AT$1,SWISSW!$J:$J,WINS_NO_MIRROR!$A53,SWISSW!$F:$F,"Lost")))*IF(ROW()=COLUMN(),0,1)</f>
        <v>0</v>
      </c>
      <c r="AU53" s="11">
        <f ca="1">((COUNTIFS(SWISSW!$I:$I,WINS_NO_MIRROR!$A53,SWISSW!$J:$J,WINS_NO_MIRROR!AU$1,SWISSW!$F:$F,"Won")+COUNTIFS(SWISSW!$I:$I,WINS_NO_MIRROR!AU$1,SWISSW!$J:$J,WINS_NO_MIRROR!$A53,SWISSW!$F:$F,"Lost")))*IF(ROW()=COLUMN(),0,1)</f>
        <v>0</v>
      </c>
      <c r="AV53" s="11">
        <f ca="1">((COUNTIFS(SWISSW!$I:$I,WINS_NO_MIRROR!$A53,SWISSW!$J:$J,WINS_NO_MIRROR!AV$1,SWISSW!$F:$F,"Won")+COUNTIFS(SWISSW!$I:$I,WINS_NO_MIRROR!AV$1,SWISSW!$J:$J,WINS_NO_MIRROR!$A53,SWISSW!$F:$F,"Lost")))*IF(ROW()=COLUMN(),0,1)</f>
        <v>0</v>
      </c>
      <c r="AW53" s="11">
        <f ca="1">((COUNTIFS(SWISSW!$I:$I,WINS_NO_MIRROR!$A53,SWISSW!$J:$J,WINS_NO_MIRROR!AW$1,SWISSW!$F:$F,"Won")+COUNTIFS(SWISSW!$I:$I,WINS_NO_MIRROR!AW$1,SWISSW!$J:$J,WINS_NO_MIRROR!$A53,SWISSW!$F:$F,"Lost")))*IF(ROW()=COLUMN(),0,1)</f>
        <v>0</v>
      </c>
      <c r="AX53" s="11">
        <f ca="1">((COUNTIFS(SWISSW!$I:$I,WINS_NO_MIRROR!$A53,SWISSW!$J:$J,WINS_NO_MIRROR!AX$1,SWISSW!$F:$F,"Won")+COUNTIFS(SWISSW!$I:$I,WINS_NO_MIRROR!AX$1,SWISSW!$J:$J,WINS_NO_MIRROR!$A53,SWISSW!$F:$F,"Lost")))*IF(ROW()=COLUMN(),0,1)</f>
        <v>0</v>
      </c>
      <c r="AY53" s="11">
        <f ca="1">((COUNTIFS(SWISSW!$I:$I,WINS_NO_MIRROR!$A53,SWISSW!$J:$J,WINS_NO_MIRROR!AY$1,SWISSW!$F:$F,"Won")+COUNTIFS(SWISSW!$I:$I,WINS_NO_MIRROR!AY$1,SWISSW!$J:$J,WINS_NO_MIRROR!$A53,SWISSW!$F:$F,"Lost")))*IF(ROW()=COLUMN(),0,1)</f>
        <v>0</v>
      </c>
      <c r="AZ53" s="11">
        <f ca="1">((COUNTIFS(SWISSW!$I:$I,WINS_NO_MIRROR!$A53,SWISSW!$J:$J,WINS_NO_MIRROR!AZ$1,SWISSW!$F:$F,"Won")+COUNTIFS(SWISSW!$I:$I,WINS_NO_MIRROR!AZ$1,SWISSW!$J:$J,WINS_NO_MIRROR!$A53,SWISSW!$F:$F,"Lost")))*IF(ROW()=COLUMN(),0,1)</f>
        <v>0</v>
      </c>
      <c r="BA53" s="11">
        <f ca="1">((COUNTIFS(SWISSW!$I:$I,WINS_NO_MIRROR!$A53,SWISSW!$J:$J,WINS_NO_MIRROR!BA$1,SWISSW!$F:$F,"Won")+COUNTIFS(SWISSW!$I:$I,WINS_NO_MIRROR!BA$1,SWISSW!$J:$J,WINS_NO_MIRROR!$A53,SWISSW!$F:$F,"Lost")))*IF(ROW()=COLUMN(),0,1)</f>
        <v>0</v>
      </c>
      <c r="BB53" s="11">
        <f ca="1">((COUNTIFS(SWISSW!$I:$I,WINS_NO_MIRROR!$A53,SWISSW!$J:$J,WINS_NO_MIRROR!BB$1,SWISSW!$F:$F,"Won")+COUNTIFS(SWISSW!$I:$I,WINS_NO_MIRROR!BB$1,SWISSW!$J:$J,WINS_NO_MIRROR!$A53,SWISSW!$F:$F,"Lost")))*IF(ROW()=COLUMN(),0,1)</f>
        <v>0</v>
      </c>
      <c r="BC53" s="11">
        <f ca="1">((COUNTIFS(SWISSW!$I:$I,WINS_NO_MIRROR!$A53,SWISSW!$J:$J,WINS_NO_MIRROR!BC$1,SWISSW!$F:$F,"Won")+COUNTIFS(SWISSW!$I:$I,WINS_NO_MIRROR!BC$1,SWISSW!$J:$J,WINS_NO_MIRROR!$A53,SWISSW!$F:$F,"Lost")))*IF(ROW()=COLUMN(),0,1)</f>
        <v>0</v>
      </c>
      <c r="BD53" s="11">
        <f ca="1">((COUNTIFS(SWISSW!$I:$I,WINS_NO_MIRROR!$A53,SWISSW!$J:$J,WINS_NO_MIRROR!BD$1,SWISSW!$F:$F,"Won")+COUNTIFS(SWISSW!$I:$I,WINS_NO_MIRROR!BD$1,SWISSW!$J:$J,WINS_NO_MIRROR!$A53,SWISSW!$F:$F,"Lost")))*IF(ROW()=COLUMN(),0,1)</f>
        <v>0</v>
      </c>
      <c r="BE53" s="11">
        <f ca="1">((COUNTIFS(SWISSW!$I:$I,WINS_NO_MIRROR!$A53,SWISSW!$J:$J,WINS_NO_MIRROR!BE$1,SWISSW!$F:$F,"Won")+COUNTIFS(SWISSW!$I:$I,WINS_NO_MIRROR!BE$1,SWISSW!$J:$J,WINS_NO_MIRROR!$A53,SWISSW!$F:$F,"Lost")))*IF(ROW()=COLUMN(),0,1)</f>
        <v>0</v>
      </c>
      <c r="BF53" s="11">
        <f ca="1">((COUNTIFS(SWISSW!$I:$I,WINS_NO_MIRROR!$A53,SWISSW!$J:$J,WINS_NO_MIRROR!BF$1,SWISSW!$F:$F,"Won")+COUNTIFS(SWISSW!$I:$I,WINS_NO_MIRROR!BF$1,SWISSW!$J:$J,WINS_NO_MIRROR!$A53,SWISSW!$F:$F,"Lost")))*IF(ROW()=COLUMN(),0,1)</f>
        <v>0</v>
      </c>
      <c r="BG53" s="11">
        <f ca="1">((COUNTIFS(SWISSW!$I:$I,WINS_NO_MIRROR!$A53,SWISSW!$J:$J,WINS_NO_MIRROR!BG$1,SWISSW!$F:$F,"Won")+COUNTIFS(SWISSW!$I:$I,WINS_NO_MIRROR!BG$1,SWISSW!$J:$J,WINS_NO_MIRROR!$A53,SWISSW!$F:$F,"Lost")))*IF(ROW()=COLUMN(),0,1)</f>
        <v>0</v>
      </c>
      <c r="BH53" s="11">
        <f ca="1">((COUNTIFS(SWISSW!$I:$I,WINS_NO_MIRROR!$A53,SWISSW!$J:$J,WINS_NO_MIRROR!BH$1,SWISSW!$F:$F,"Won")+COUNTIFS(SWISSW!$I:$I,WINS_NO_MIRROR!BH$1,SWISSW!$J:$J,WINS_NO_MIRROR!$A53,SWISSW!$F:$F,"Lost")))*IF(ROW()=COLUMN(),0,1)</f>
        <v>0</v>
      </c>
      <c r="BI53" s="11">
        <f ca="1">((COUNTIFS(SWISSW!$I:$I,WINS_NO_MIRROR!$A53,SWISSW!$J:$J,WINS_NO_MIRROR!BI$1,SWISSW!$F:$F,"Won")+COUNTIFS(SWISSW!$I:$I,WINS_NO_MIRROR!BI$1,SWISSW!$J:$J,WINS_NO_MIRROR!$A53,SWISSW!$F:$F,"Lost")))*IF(ROW()=COLUMN(),0,1)</f>
        <v>0</v>
      </c>
      <c r="BJ53" s="11">
        <f ca="1">((COUNTIFS(SWISSW!$I:$I,WINS_NO_MIRROR!$A53,SWISSW!$J:$J,WINS_NO_MIRROR!BJ$1,SWISSW!$F:$F,"Won")+COUNTIFS(SWISSW!$I:$I,WINS_NO_MIRROR!BJ$1,SWISSW!$J:$J,WINS_NO_MIRROR!$A53,SWISSW!$F:$F,"Lost")))*IF(ROW()=COLUMN(),0,1)</f>
        <v>0</v>
      </c>
      <c r="BK53" s="11">
        <f ca="1">((COUNTIFS(SWISSW!$I:$I,WINS_NO_MIRROR!$A53,SWISSW!$J:$J,WINS_NO_MIRROR!BK$1,SWISSW!$F:$F,"Won")+COUNTIFS(SWISSW!$I:$I,WINS_NO_MIRROR!BK$1,SWISSW!$J:$J,WINS_NO_MIRROR!$A53,SWISSW!$F:$F,"Lost")))*IF(ROW()=COLUMN(),0,1)</f>
        <v>0</v>
      </c>
      <c r="BL53" s="11">
        <f ca="1">((COUNTIFS(SWISSW!$I:$I,WINS_NO_MIRROR!$A53,SWISSW!$J:$J,WINS_NO_MIRROR!BL$1,SWISSW!$F:$F,"Won")+COUNTIFS(SWISSW!$I:$I,WINS_NO_MIRROR!BL$1,SWISSW!$J:$J,WINS_NO_MIRROR!$A53,SWISSW!$F:$F,"Lost")))*IF(ROW()=COLUMN(),0,1)</f>
        <v>0</v>
      </c>
    </row>
    <row r="54" spans="1:64" ht="55" customHeight="1" x14ac:dyDescent="0.3">
      <c r="A54" s="3" t="str">
        <f ca="1">MATCHUP!A54</f>
        <v>Mono Red Old Style</v>
      </c>
      <c r="B54" s="11">
        <f ca="1">((COUNTIFS(SWISSW!$I:$I,WINS_NO_MIRROR!$A54,SWISSW!$J:$J,WINS_NO_MIRROR!B$1,SWISSW!$F:$F,"Won")+COUNTIFS(SWISSW!$I:$I,WINS_NO_MIRROR!B$1,SWISSW!$J:$J,WINS_NO_MIRROR!$A54,SWISSW!$F:$F,"Lost")))*IF(ROW()=COLUMN(),0,1)</f>
        <v>0</v>
      </c>
      <c r="C54" s="11">
        <f ca="1">((COUNTIFS(SWISSW!$I:$I,WINS_NO_MIRROR!$A54,SWISSW!$J:$J,WINS_NO_MIRROR!C$1,SWISSW!$F:$F,"Won")+COUNTIFS(SWISSW!$I:$I,WINS_NO_MIRROR!C$1,SWISSW!$J:$J,WINS_NO_MIRROR!$A54,SWISSW!$F:$F,"Lost")))*IF(ROW()=COLUMN(),0,1)</f>
        <v>0</v>
      </c>
      <c r="D54" s="11">
        <f ca="1">((COUNTIFS(SWISSW!$I:$I,WINS_NO_MIRROR!$A54,SWISSW!$J:$J,WINS_NO_MIRROR!D$1,SWISSW!$F:$F,"Won")+COUNTIFS(SWISSW!$I:$I,WINS_NO_MIRROR!D$1,SWISSW!$J:$J,WINS_NO_MIRROR!$A54,SWISSW!$F:$F,"Lost")))*IF(ROW()=COLUMN(),0,1)</f>
        <v>1</v>
      </c>
      <c r="E54" s="11">
        <f ca="1">((COUNTIFS(SWISSW!$I:$I,WINS_NO_MIRROR!$A54,SWISSW!$J:$J,WINS_NO_MIRROR!E$1,SWISSW!$F:$F,"Won")+COUNTIFS(SWISSW!$I:$I,WINS_NO_MIRROR!E$1,SWISSW!$J:$J,WINS_NO_MIRROR!$A54,SWISSW!$F:$F,"Lost")))*IF(ROW()=COLUMN(),0,1)</f>
        <v>0</v>
      </c>
      <c r="F54" s="11">
        <f ca="1">((COUNTIFS(SWISSW!$I:$I,WINS_NO_MIRROR!$A54,SWISSW!$J:$J,WINS_NO_MIRROR!F$1,SWISSW!$F:$F,"Won")+COUNTIFS(SWISSW!$I:$I,WINS_NO_MIRROR!F$1,SWISSW!$J:$J,WINS_NO_MIRROR!$A54,SWISSW!$F:$F,"Lost")))*IF(ROW()=COLUMN(),0,1)</f>
        <v>0</v>
      </c>
      <c r="G54" s="11">
        <f ca="1">((COUNTIFS(SWISSW!$I:$I,WINS_NO_MIRROR!$A54,SWISSW!$J:$J,WINS_NO_MIRROR!G$1,SWISSW!$F:$F,"Won")+COUNTIFS(SWISSW!$I:$I,WINS_NO_MIRROR!G$1,SWISSW!$J:$J,WINS_NO_MIRROR!$A54,SWISSW!$F:$F,"Lost")))*IF(ROW()=COLUMN(),0,1)</f>
        <v>0</v>
      </c>
      <c r="H54" s="11">
        <f ca="1">((COUNTIFS(SWISSW!$I:$I,WINS_NO_MIRROR!$A54,SWISSW!$J:$J,WINS_NO_MIRROR!H$1,SWISSW!$F:$F,"Won")+COUNTIFS(SWISSW!$I:$I,WINS_NO_MIRROR!H$1,SWISSW!$J:$J,WINS_NO_MIRROR!$A54,SWISSW!$F:$F,"Lost")))*IF(ROW()=COLUMN(),0,1)</f>
        <v>2</v>
      </c>
      <c r="I54" s="11">
        <f ca="1">((COUNTIFS(SWISSW!$I:$I,WINS_NO_MIRROR!$A54,SWISSW!$J:$J,WINS_NO_MIRROR!I$1,SWISSW!$F:$F,"Won")+COUNTIFS(SWISSW!$I:$I,WINS_NO_MIRROR!I$1,SWISSW!$J:$J,WINS_NO_MIRROR!$A54,SWISSW!$F:$F,"Lost")))*IF(ROW()=COLUMN(),0,1)</f>
        <v>0</v>
      </c>
      <c r="J54" s="11">
        <f ca="1">((COUNTIFS(SWISSW!$I:$I,WINS_NO_MIRROR!$A54,SWISSW!$J:$J,WINS_NO_MIRROR!J$1,SWISSW!$F:$F,"Won")+COUNTIFS(SWISSW!$I:$I,WINS_NO_MIRROR!J$1,SWISSW!$J:$J,WINS_NO_MIRROR!$A54,SWISSW!$F:$F,"Lost")))*IF(ROW()=COLUMN(),0,1)</f>
        <v>0</v>
      </c>
      <c r="K54" s="11">
        <f ca="1">((COUNTIFS(SWISSW!$I:$I,WINS_NO_MIRROR!$A54,SWISSW!$J:$J,WINS_NO_MIRROR!K$1,SWISSW!$F:$F,"Won")+COUNTIFS(SWISSW!$I:$I,WINS_NO_MIRROR!K$1,SWISSW!$J:$J,WINS_NO_MIRROR!$A54,SWISSW!$F:$F,"Lost")))*IF(ROW()=COLUMN(),0,1)</f>
        <v>0</v>
      </c>
      <c r="L54" s="11">
        <f ca="1">((COUNTIFS(SWISSW!$I:$I,WINS_NO_MIRROR!$A54,SWISSW!$J:$J,WINS_NO_MIRROR!L$1,SWISSW!$F:$F,"Won")+COUNTIFS(SWISSW!$I:$I,WINS_NO_MIRROR!L$1,SWISSW!$J:$J,WINS_NO_MIRROR!$A54,SWISSW!$F:$F,"Lost")))*IF(ROW()=COLUMN(),0,1)</f>
        <v>0</v>
      </c>
      <c r="M54" s="11">
        <f ca="1">((COUNTIFS(SWISSW!$I:$I,WINS_NO_MIRROR!$A54,SWISSW!$J:$J,WINS_NO_MIRROR!M$1,SWISSW!$F:$F,"Won")+COUNTIFS(SWISSW!$I:$I,WINS_NO_MIRROR!M$1,SWISSW!$J:$J,WINS_NO_MIRROR!$A54,SWISSW!$F:$F,"Lost")))*IF(ROW()=COLUMN(),0,1)</f>
        <v>0</v>
      </c>
      <c r="N54" s="11">
        <f ca="1">((COUNTIFS(SWISSW!$I:$I,WINS_NO_MIRROR!$A54,SWISSW!$J:$J,WINS_NO_MIRROR!N$1,SWISSW!$F:$F,"Won")+COUNTIFS(SWISSW!$I:$I,WINS_NO_MIRROR!N$1,SWISSW!$J:$J,WINS_NO_MIRROR!$A54,SWISSW!$F:$F,"Lost")))*IF(ROW()=COLUMN(),0,1)</f>
        <v>0</v>
      </c>
      <c r="O54" s="11">
        <f ca="1">((COUNTIFS(SWISSW!$I:$I,WINS_NO_MIRROR!$A54,SWISSW!$J:$J,WINS_NO_MIRROR!O$1,SWISSW!$F:$F,"Won")+COUNTIFS(SWISSW!$I:$I,WINS_NO_MIRROR!O$1,SWISSW!$J:$J,WINS_NO_MIRROR!$A54,SWISSW!$F:$F,"Lost")))*IF(ROW()=COLUMN(),0,1)</f>
        <v>0</v>
      </c>
      <c r="P54" s="11">
        <f ca="1">((COUNTIFS(SWISSW!$I:$I,WINS_NO_MIRROR!$A54,SWISSW!$J:$J,WINS_NO_MIRROR!P$1,SWISSW!$F:$F,"Won")+COUNTIFS(SWISSW!$I:$I,WINS_NO_MIRROR!P$1,SWISSW!$J:$J,WINS_NO_MIRROR!$A54,SWISSW!$F:$F,"Lost")))*IF(ROW()=COLUMN(),0,1)</f>
        <v>0</v>
      </c>
      <c r="Q54" s="11">
        <f ca="1">((COUNTIFS(SWISSW!$I:$I,WINS_NO_MIRROR!$A54,SWISSW!$J:$J,WINS_NO_MIRROR!Q$1,SWISSW!$F:$F,"Won")+COUNTIFS(SWISSW!$I:$I,WINS_NO_MIRROR!Q$1,SWISSW!$J:$J,WINS_NO_MIRROR!$A54,SWISSW!$F:$F,"Lost")))*IF(ROW()=COLUMN(),0,1)</f>
        <v>0</v>
      </c>
      <c r="R54" s="11">
        <f ca="1">((COUNTIFS(SWISSW!$I:$I,WINS_NO_MIRROR!$A54,SWISSW!$J:$J,WINS_NO_MIRROR!R$1,SWISSW!$F:$F,"Won")+COUNTIFS(SWISSW!$I:$I,WINS_NO_MIRROR!R$1,SWISSW!$J:$J,WINS_NO_MIRROR!$A54,SWISSW!$F:$F,"Lost")))*IF(ROW()=COLUMN(),0,1)</f>
        <v>0</v>
      </c>
      <c r="S54" s="11">
        <f ca="1">((COUNTIFS(SWISSW!$I:$I,WINS_NO_MIRROR!$A54,SWISSW!$J:$J,WINS_NO_MIRROR!S$1,SWISSW!$F:$F,"Won")+COUNTIFS(SWISSW!$I:$I,WINS_NO_MIRROR!S$1,SWISSW!$J:$J,WINS_NO_MIRROR!$A54,SWISSW!$F:$F,"Lost")))*IF(ROW()=COLUMN(),0,1)</f>
        <v>0</v>
      </c>
      <c r="T54" s="11">
        <f ca="1">((COUNTIFS(SWISSW!$I:$I,WINS_NO_MIRROR!$A54,SWISSW!$J:$J,WINS_NO_MIRROR!T$1,SWISSW!$F:$F,"Won")+COUNTIFS(SWISSW!$I:$I,WINS_NO_MIRROR!T$1,SWISSW!$J:$J,WINS_NO_MIRROR!$A54,SWISSW!$F:$F,"Lost")))*IF(ROW()=COLUMN(),0,1)</f>
        <v>0</v>
      </c>
      <c r="U54" s="11">
        <f ca="1">((COUNTIFS(SWISSW!$I:$I,WINS_NO_MIRROR!$A54,SWISSW!$J:$J,WINS_NO_MIRROR!U$1,SWISSW!$F:$F,"Won")+COUNTIFS(SWISSW!$I:$I,WINS_NO_MIRROR!U$1,SWISSW!$J:$J,WINS_NO_MIRROR!$A54,SWISSW!$F:$F,"Lost")))*IF(ROW()=COLUMN(),0,1)</f>
        <v>0</v>
      </c>
      <c r="V54" s="11">
        <f ca="1">((COUNTIFS(SWISSW!$I:$I,WINS_NO_MIRROR!$A54,SWISSW!$J:$J,WINS_NO_MIRROR!V$1,SWISSW!$F:$F,"Won")+COUNTIFS(SWISSW!$I:$I,WINS_NO_MIRROR!V$1,SWISSW!$J:$J,WINS_NO_MIRROR!$A54,SWISSW!$F:$F,"Lost")))*IF(ROW()=COLUMN(),0,1)</f>
        <v>0</v>
      </c>
      <c r="W54" s="11">
        <f ca="1">((COUNTIFS(SWISSW!$I:$I,WINS_NO_MIRROR!$A54,SWISSW!$J:$J,WINS_NO_MIRROR!W$1,SWISSW!$F:$F,"Won")+COUNTIFS(SWISSW!$I:$I,WINS_NO_MIRROR!W$1,SWISSW!$J:$J,WINS_NO_MIRROR!$A54,SWISSW!$F:$F,"Lost")))*IF(ROW()=COLUMN(),0,1)</f>
        <v>0</v>
      </c>
      <c r="X54" s="11">
        <f ca="1">((COUNTIFS(SWISSW!$I:$I,WINS_NO_MIRROR!$A54,SWISSW!$J:$J,WINS_NO_MIRROR!X$1,SWISSW!$F:$F,"Won")+COUNTIFS(SWISSW!$I:$I,WINS_NO_MIRROR!X$1,SWISSW!$J:$J,WINS_NO_MIRROR!$A54,SWISSW!$F:$F,"Lost")))*IF(ROW()=COLUMN(),0,1)</f>
        <v>0</v>
      </c>
      <c r="Y54" s="11">
        <f ca="1">((COUNTIFS(SWISSW!$I:$I,WINS_NO_MIRROR!$A54,SWISSW!$J:$J,WINS_NO_MIRROR!Y$1,SWISSW!$F:$F,"Won")+COUNTIFS(SWISSW!$I:$I,WINS_NO_MIRROR!Y$1,SWISSW!$J:$J,WINS_NO_MIRROR!$A54,SWISSW!$F:$F,"Lost")))*IF(ROW()=COLUMN(),0,1)</f>
        <v>0</v>
      </c>
      <c r="Z54" s="11">
        <f ca="1">((COUNTIFS(SWISSW!$I:$I,WINS_NO_MIRROR!$A54,SWISSW!$J:$J,WINS_NO_MIRROR!Z$1,SWISSW!$F:$F,"Won")+COUNTIFS(SWISSW!$I:$I,WINS_NO_MIRROR!Z$1,SWISSW!$J:$J,WINS_NO_MIRROR!$A54,SWISSW!$F:$F,"Lost")))*IF(ROW()=COLUMN(),0,1)</f>
        <v>0</v>
      </c>
      <c r="AA54" s="11">
        <f ca="1">((COUNTIFS(SWISSW!$I:$I,WINS_NO_MIRROR!$A54,SWISSW!$J:$J,WINS_NO_MIRROR!AA$1,SWISSW!$F:$F,"Won")+COUNTIFS(SWISSW!$I:$I,WINS_NO_MIRROR!AA$1,SWISSW!$J:$J,WINS_NO_MIRROR!$A54,SWISSW!$F:$F,"Lost")))*IF(ROW()=COLUMN(),0,1)</f>
        <v>0</v>
      </c>
      <c r="AB54" s="11">
        <f ca="1">((COUNTIFS(SWISSW!$I:$I,WINS_NO_MIRROR!$A54,SWISSW!$J:$J,WINS_NO_MIRROR!AB$1,SWISSW!$F:$F,"Won")+COUNTIFS(SWISSW!$I:$I,WINS_NO_MIRROR!AB$1,SWISSW!$J:$J,WINS_NO_MIRROR!$A54,SWISSW!$F:$F,"Lost")))*IF(ROW()=COLUMN(),0,1)</f>
        <v>0</v>
      </c>
      <c r="AC54" s="11">
        <f ca="1">((COUNTIFS(SWISSW!$I:$I,WINS_NO_MIRROR!$A54,SWISSW!$J:$J,WINS_NO_MIRROR!AC$1,SWISSW!$F:$F,"Won")+COUNTIFS(SWISSW!$I:$I,WINS_NO_MIRROR!AC$1,SWISSW!$J:$J,WINS_NO_MIRROR!$A54,SWISSW!$F:$F,"Lost")))*IF(ROW()=COLUMN(),0,1)</f>
        <v>0</v>
      </c>
      <c r="AD54" s="11">
        <f ca="1">((COUNTIFS(SWISSW!$I:$I,WINS_NO_MIRROR!$A54,SWISSW!$J:$J,WINS_NO_MIRROR!AD$1,SWISSW!$F:$F,"Won")+COUNTIFS(SWISSW!$I:$I,WINS_NO_MIRROR!AD$1,SWISSW!$J:$J,WINS_NO_MIRROR!$A54,SWISSW!$F:$F,"Lost")))*IF(ROW()=COLUMN(),0,1)</f>
        <v>0</v>
      </c>
      <c r="AE54" s="11">
        <f ca="1">((COUNTIFS(SWISSW!$I:$I,WINS_NO_MIRROR!$A54,SWISSW!$J:$J,WINS_NO_MIRROR!AE$1,SWISSW!$F:$F,"Won")+COUNTIFS(SWISSW!$I:$I,WINS_NO_MIRROR!AE$1,SWISSW!$J:$J,WINS_NO_MIRROR!$A54,SWISSW!$F:$F,"Lost")))*IF(ROW()=COLUMN(),0,1)</f>
        <v>0</v>
      </c>
      <c r="AF54" s="11">
        <f ca="1">((COUNTIFS(SWISSW!$I:$I,WINS_NO_MIRROR!$A54,SWISSW!$J:$J,WINS_NO_MIRROR!AF$1,SWISSW!$F:$F,"Won")+COUNTIFS(SWISSW!$I:$I,WINS_NO_MIRROR!AF$1,SWISSW!$J:$J,WINS_NO_MIRROR!$A54,SWISSW!$F:$F,"Lost")))*IF(ROW()=COLUMN(),0,1)</f>
        <v>0</v>
      </c>
      <c r="AG54" s="11">
        <f ca="1">((COUNTIFS(SWISSW!$I:$I,WINS_NO_MIRROR!$A54,SWISSW!$J:$J,WINS_NO_MIRROR!AG$1,SWISSW!$F:$F,"Won")+COUNTIFS(SWISSW!$I:$I,WINS_NO_MIRROR!AG$1,SWISSW!$J:$J,WINS_NO_MIRROR!$A54,SWISSW!$F:$F,"Lost")))*IF(ROW()=COLUMN(),0,1)</f>
        <v>0</v>
      </c>
      <c r="AH54" s="11">
        <f ca="1">((COUNTIFS(SWISSW!$I:$I,WINS_NO_MIRROR!$A54,SWISSW!$J:$J,WINS_NO_MIRROR!AH$1,SWISSW!$F:$F,"Won")+COUNTIFS(SWISSW!$I:$I,WINS_NO_MIRROR!AH$1,SWISSW!$J:$J,WINS_NO_MIRROR!$A54,SWISSW!$F:$F,"Lost")))*IF(ROW()=COLUMN(),0,1)</f>
        <v>0</v>
      </c>
      <c r="AI54" s="11">
        <f ca="1">((COUNTIFS(SWISSW!$I:$I,WINS_NO_MIRROR!$A54,SWISSW!$J:$J,WINS_NO_MIRROR!AI$1,SWISSW!$F:$F,"Won")+COUNTIFS(SWISSW!$I:$I,WINS_NO_MIRROR!AI$1,SWISSW!$J:$J,WINS_NO_MIRROR!$A54,SWISSW!$F:$F,"Lost")))*IF(ROW()=COLUMN(),0,1)</f>
        <v>0</v>
      </c>
      <c r="AJ54" s="11">
        <f ca="1">((COUNTIFS(SWISSW!$I:$I,WINS_NO_MIRROR!$A54,SWISSW!$J:$J,WINS_NO_MIRROR!AJ$1,SWISSW!$F:$F,"Won")+COUNTIFS(SWISSW!$I:$I,WINS_NO_MIRROR!AJ$1,SWISSW!$J:$J,WINS_NO_MIRROR!$A54,SWISSW!$F:$F,"Lost")))*IF(ROW()=COLUMN(),0,1)</f>
        <v>0</v>
      </c>
      <c r="AK54" s="11">
        <f ca="1">((COUNTIFS(SWISSW!$I:$I,WINS_NO_MIRROR!$A54,SWISSW!$J:$J,WINS_NO_MIRROR!AK$1,SWISSW!$F:$F,"Won")+COUNTIFS(SWISSW!$I:$I,WINS_NO_MIRROR!AK$1,SWISSW!$J:$J,WINS_NO_MIRROR!$A54,SWISSW!$F:$F,"Lost")))*IF(ROW()=COLUMN(),0,1)</f>
        <v>0</v>
      </c>
      <c r="AL54" s="11">
        <f ca="1">((COUNTIFS(SWISSW!$I:$I,WINS_NO_MIRROR!$A54,SWISSW!$J:$J,WINS_NO_MIRROR!AL$1,SWISSW!$F:$F,"Won")+COUNTIFS(SWISSW!$I:$I,WINS_NO_MIRROR!AL$1,SWISSW!$J:$J,WINS_NO_MIRROR!$A54,SWISSW!$F:$F,"Lost")))*IF(ROW()=COLUMN(),0,1)</f>
        <v>0</v>
      </c>
      <c r="AM54" s="11">
        <f ca="1">((COUNTIFS(SWISSW!$I:$I,WINS_NO_MIRROR!$A54,SWISSW!$J:$J,WINS_NO_MIRROR!AM$1,SWISSW!$F:$F,"Won")+COUNTIFS(SWISSW!$I:$I,WINS_NO_MIRROR!AM$1,SWISSW!$J:$J,WINS_NO_MIRROR!$A54,SWISSW!$F:$F,"Lost")))*IF(ROW()=COLUMN(),0,1)</f>
        <v>0</v>
      </c>
      <c r="AN54" s="11">
        <f ca="1">((COUNTIFS(SWISSW!$I:$I,WINS_NO_MIRROR!$A54,SWISSW!$J:$J,WINS_NO_MIRROR!AN$1,SWISSW!$F:$F,"Won")+COUNTIFS(SWISSW!$I:$I,WINS_NO_MIRROR!AN$1,SWISSW!$J:$J,WINS_NO_MIRROR!$A54,SWISSW!$F:$F,"Lost")))*IF(ROW()=COLUMN(),0,1)</f>
        <v>0</v>
      </c>
      <c r="AO54" s="11">
        <f ca="1">((COUNTIFS(SWISSW!$I:$I,WINS_NO_MIRROR!$A54,SWISSW!$J:$J,WINS_NO_MIRROR!AO$1,SWISSW!$F:$F,"Won")+COUNTIFS(SWISSW!$I:$I,WINS_NO_MIRROR!AO$1,SWISSW!$J:$J,WINS_NO_MIRROR!$A54,SWISSW!$F:$F,"Lost")))*IF(ROW()=COLUMN(),0,1)</f>
        <v>0</v>
      </c>
      <c r="AP54" s="11">
        <f ca="1">((COUNTIFS(SWISSW!$I:$I,WINS_NO_MIRROR!$A54,SWISSW!$J:$J,WINS_NO_MIRROR!AP$1,SWISSW!$F:$F,"Won")+COUNTIFS(SWISSW!$I:$I,WINS_NO_MIRROR!AP$1,SWISSW!$J:$J,WINS_NO_MIRROR!$A54,SWISSW!$F:$F,"Lost")))*IF(ROW()=COLUMN(),0,1)</f>
        <v>0</v>
      </c>
      <c r="AQ54" s="11">
        <f ca="1">((COUNTIFS(SWISSW!$I:$I,WINS_NO_MIRROR!$A54,SWISSW!$J:$J,WINS_NO_MIRROR!AQ$1,SWISSW!$F:$F,"Won")+COUNTIFS(SWISSW!$I:$I,WINS_NO_MIRROR!AQ$1,SWISSW!$J:$J,WINS_NO_MIRROR!$A54,SWISSW!$F:$F,"Lost")))*IF(ROW()=COLUMN(),0,1)</f>
        <v>0</v>
      </c>
      <c r="AR54" s="11">
        <f ca="1">((COUNTIFS(SWISSW!$I:$I,WINS_NO_MIRROR!$A54,SWISSW!$J:$J,WINS_NO_MIRROR!AR$1,SWISSW!$F:$F,"Won")+COUNTIFS(SWISSW!$I:$I,WINS_NO_MIRROR!AR$1,SWISSW!$J:$J,WINS_NO_MIRROR!$A54,SWISSW!$F:$F,"Lost")))*IF(ROW()=COLUMN(),0,1)</f>
        <v>0</v>
      </c>
      <c r="AS54" s="11">
        <f ca="1">((COUNTIFS(SWISSW!$I:$I,WINS_NO_MIRROR!$A54,SWISSW!$J:$J,WINS_NO_MIRROR!AS$1,SWISSW!$F:$F,"Won")+COUNTIFS(SWISSW!$I:$I,WINS_NO_MIRROR!AS$1,SWISSW!$J:$J,WINS_NO_MIRROR!$A54,SWISSW!$F:$F,"Lost")))*IF(ROW()=COLUMN(),0,1)</f>
        <v>0</v>
      </c>
      <c r="AT54" s="11">
        <f ca="1">((COUNTIFS(SWISSW!$I:$I,WINS_NO_MIRROR!$A54,SWISSW!$J:$J,WINS_NO_MIRROR!AT$1,SWISSW!$F:$F,"Won")+COUNTIFS(SWISSW!$I:$I,WINS_NO_MIRROR!AT$1,SWISSW!$J:$J,WINS_NO_MIRROR!$A54,SWISSW!$F:$F,"Lost")))*IF(ROW()=COLUMN(),0,1)</f>
        <v>0</v>
      </c>
      <c r="AU54" s="11">
        <f ca="1">((COUNTIFS(SWISSW!$I:$I,WINS_NO_MIRROR!$A54,SWISSW!$J:$J,WINS_NO_MIRROR!AU$1,SWISSW!$F:$F,"Won")+COUNTIFS(SWISSW!$I:$I,WINS_NO_MIRROR!AU$1,SWISSW!$J:$J,WINS_NO_MIRROR!$A54,SWISSW!$F:$F,"Lost")))*IF(ROW()=COLUMN(),0,1)</f>
        <v>0</v>
      </c>
      <c r="AV54" s="11">
        <f ca="1">((COUNTIFS(SWISSW!$I:$I,WINS_NO_MIRROR!$A54,SWISSW!$J:$J,WINS_NO_MIRROR!AV$1,SWISSW!$F:$F,"Won")+COUNTIFS(SWISSW!$I:$I,WINS_NO_MIRROR!AV$1,SWISSW!$J:$J,WINS_NO_MIRROR!$A54,SWISSW!$F:$F,"Lost")))*IF(ROW()=COLUMN(),0,1)</f>
        <v>0</v>
      </c>
      <c r="AW54" s="11">
        <f ca="1">((COUNTIFS(SWISSW!$I:$I,WINS_NO_MIRROR!$A54,SWISSW!$J:$J,WINS_NO_MIRROR!AW$1,SWISSW!$F:$F,"Won")+COUNTIFS(SWISSW!$I:$I,WINS_NO_MIRROR!AW$1,SWISSW!$J:$J,WINS_NO_MIRROR!$A54,SWISSW!$F:$F,"Lost")))*IF(ROW()=COLUMN(),0,1)</f>
        <v>0</v>
      </c>
      <c r="AX54" s="11">
        <f ca="1">((COUNTIFS(SWISSW!$I:$I,WINS_NO_MIRROR!$A54,SWISSW!$J:$J,WINS_NO_MIRROR!AX$1,SWISSW!$F:$F,"Won")+COUNTIFS(SWISSW!$I:$I,WINS_NO_MIRROR!AX$1,SWISSW!$J:$J,WINS_NO_MIRROR!$A54,SWISSW!$F:$F,"Lost")))*IF(ROW()=COLUMN(),0,1)</f>
        <v>0</v>
      </c>
      <c r="AY54" s="11">
        <f ca="1">((COUNTIFS(SWISSW!$I:$I,WINS_NO_MIRROR!$A54,SWISSW!$J:$J,WINS_NO_MIRROR!AY$1,SWISSW!$F:$F,"Won")+COUNTIFS(SWISSW!$I:$I,WINS_NO_MIRROR!AY$1,SWISSW!$J:$J,WINS_NO_MIRROR!$A54,SWISSW!$F:$F,"Lost")))*IF(ROW()=COLUMN(),0,1)</f>
        <v>0</v>
      </c>
      <c r="AZ54" s="11">
        <f ca="1">((COUNTIFS(SWISSW!$I:$I,WINS_NO_MIRROR!$A54,SWISSW!$J:$J,WINS_NO_MIRROR!AZ$1,SWISSW!$F:$F,"Won")+COUNTIFS(SWISSW!$I:$I,WINS_NO_MIRROR!AZ$1,SWISSW!$J:$J,WINS_NO_MIRROR!$A54,SWISSW!$F:$F,"Lost")))*IF(ROW()=COLUMN(),0,1)</f>
        <v>0</v>
      </c>
      <c r="BA54" s="11">
        <f ca="1">((COUNTIFS(SWISSW!$I:$I,WINS_NO_MIRROR!$A54,SWISSW!$J:$J,WINS_NO_MIRROR!BA$1,SWISSW!$F:$F,"Won")+COUNTIFS(SWISSW!$I:$I,WINS_NO_MIRROR!BA$1,SWISSW!$J:$J,WINS_NO_MIRROR!$A54,SWISSW!$F:$F,"Lost")))*IF(ROW()=COLUMN(),0,1)</f>
        <v>0</v>
      </c>
      <c r="BB54" s="11">
        <f ca="1">((COUNTIFS(SWISSW!$I:$I,WINS_NO_MIRROR!$A54,SWISSW!$J:$J,WINS_NO_MIRROR!BB$1,SWISSW!$F:$F,"Won")+COUNTIFS(SWISSW!$I:$I,WINS_NO_MIRROR!BB$1,SWISSW!$J:$J,WINS_NO_MIRROR!$A54,SWISSW!$F:$F,"Lost")))*IF(ROW()=COLUMN(),0,1)</f>
        <v>0</v>
      </c>
      <c r="BC54" s="11">
        <f ca="1">((COUNTIFS(SWISSW!$I:$I,WINS_NO_MIRROR!$A54,SWISSW!$J:$J,WINS_NO_MIRROR!BC$1,SWISSW!$F:$F,"Won")+COUNTIFS(SWISSW!$I:$I,WINS_NO_MIRROR!BC$1,SWISSW!$J:$J,WINS_NO_MIRROR!$A54,SWISSW!$F:$F,"Lost")))*IF(ROW()=COLUMN(),0,1)</f>
        <v>0</v>
      </c>
      <c r="BD54" s="11">
        <f ca="1">((COUNTIFS(SWISSW!$I:$I,WINS_NO_MIRROR!$A54,SWISSW!$J:$J,WINS_NO_MIRROR!BD$1,SWISSW!$F:$F,"Won")+COUNTIFS(SWISSW!$I:$I,WINS_NO_MIRROR!BD$1,SWISSW!$J:$J,WINS_NO_MIRROR!$A54,SWISSW!$F:$F,"Lost")))*IF(ROW()=COLUMN(),0,1)</f>
        <v>0</v>
      </c>
      <c r="BE54" s="11">
        <f ca="1">((COUNTIFS(SWISSW!$I:$I,WINS_NO_MIRROR!$A54,SWISSW!$J:$J,WINS_NO_MIRROR!BE$1,SWISSW!$F:$F,"Won")+COUNTIFS(SWISSW!$I:$I,WINS_NO_MIRROR!BE$1,SWISSW!$J:$J,WINS_NO_MIRROR!$A54,SWISSW!$F:$F,"Lost")))*IF(ROW()=COLUMN(),0,1)</f>
        <v>0</v>
      </c>
      <c r="BF54" s="11">
        <f ca="1">((COUNTIFS(SWISSW!$I:$I,WINS_NO_MIRROR!$A54,SWISSW!$J:$J,WINS_NO_MIRROR!BF$1,SWISSW!$F:$F,"Won")+COUNTIFS(SWISSW!$I:$I,WINS_NO_MIRROR!BF$1,SWISSW!$J:$J,WINS_NO_MIRROR!$A54,SWISSW!$F:$F,"Lost")))*IF(ROW()=COLUMN(),0,1)</f>
        <v>0</v>
      </c>
      <c r="BG54" s="11">
        <f ca="1">((COUNTIFS(SWISSW!$I:$I,WINS_NO_MIRROR!$A54,SWISSW!$J:$J,WINS_NO_MIRROR!BG$1,SWISSW!$F:$F,"Won")+COUNTIFS(SWISSW!$I:$I,WINS_NO_MIRROR!BG$1,SWISSW!$J:$J,WINS_NO_MIRROR!$A54,SWISSW!$F:$F,"Lost")))*IF(ROW()=COLUMN(),0,1)</f>
        <v>0</v>
      </c>
      <c r="BH54" s="11">
        <f ca="1">((COUNTIFS(SWISSW!$I:$I,WINS_NO_MIRROR!$A54,SWISSW!$J:$J,WINS_NO_MIRROR!BH$1,SWISSW!$F:$F,"Won")+COUNTIFS(SWISSW!$I:$I,WINS_NO_MIRROR!BH$1,SWISSW!$J:$J,WINS_NO_MIRROR!$A54,SWISSW!$F:$F,"Lost")))*IF(ROW()=COLUMN(),0,1)</f>
        <v>0</v>
      </c>
      <c r="BI54" s="11">
        <f ca="1">((COUNTIFS(SWISSW!$I:$I,WINS_NO_MIRROR!$A54,SWISSW!$J:$J,WINS_NO_MIRROR!BI$1,SWISSW!$F:$F,"Won")+COUNTIFS(SWISSW!$I:$I,WINS_NO_MIRROR!BI$1,SWISSW!$J:$J,WINS_NO_MIRROR!$A54,SWISSW!$F:$F,"Lost")))*IF(ROW()=COLUMN(),0,1)</f>
        <v>0</v>
      </c>
      <c r="BJ54" s="11">
        <f ca="1">((COUNTIFS(SWISSW!$I:$I,WINS_NO_MIRROR!$A54,SWISSW!$J:$J,WINS_NO_MIRROR!BJ$1,SWISSW!$F:$F,"Won")+COUNTIFS(SWISSW!$I:$I,WINS_NO_MIRROR!BJ$1,SWISSW!$J:$J,WINS_NO_MIRROR!$A54,SWISSW!$F:$F,"Lost")))*IF(ROW()=COLUMN(),0,1)</f>
        <v>0</v>
      </c>
      <c r="BK54" s="11">
        <f ca="1">((COUNTIFS(SWISSW!$I:$I,WINS_NO_MIRROR!$A54,SWISSW!$J:$J,WINS_NO_MIRROR!BK$1,SWISSW!$F:$F,"Won")+COUNTIFS(SWISSW!$I:$I,WINS_NO_MIRROR!BK$1,SWISSW!$J:$J,WINS_NO_MIRROR!$A54,SWISSW!$F:$F,"Lost")))*IF(ROW()=COLUMN(),0,1)</f>
        <v>0</v>
      </c>
      <c r="BL54" s="11">
        <f ca="1">((COUNTIFS(SWISSW!$I:$I,WINS_NO_MIRROR!$A54,SWISSW!$J:$J,WINS_NO_MIRROR!BL$1,SWISSW!$F:$F,"Won")+COUNTIFS(SWISSW!$I:$I,WINS_NO_MIRROR!BL$1,SWISSW!$J:$J,WINS_NO_MIRROR!$A54,SWISSW!$F:$F,"Lost")))*IF(ROW()=COLUMN(),0,1)</f>
        <v>0</v>
      </c>
    </row>
    <row r="55" spans="1:64" ht="55" customHeight="1" x14ac:dyDescent="0.3">
      <c r="A55" s="3" t="str">
        <f ca="1">MATCHUP!A55</f>
        <v>Goblin Combo</v>
      </c>
      <c r="B55" s="11">
        <f ca="1">((COUNTIFS(SWISSW!$I:$I,WINS_NO_MIRROR!$A55,SWISSW!$J:$J,WINS_NO_MIRROR!B$1,SWISSW!$F:$F,"Won")+COUNTIFS(SWISSW!$I:$I,WINS_NO_MIRROR!B$1,SWISSW!$J:$J,WINS_NO_MIRROR!$A55,SWISSW!$F:$F,"Lost")))*IF(ROW()=COLUMN(),0,1)</f>
        <v>0</v>
      </c>
      <c r="C55" s="11">
        <f ca="1">((COUNTIFS(SWISSW!$I:$I,WINS_NO_MIRROR!$A55,SWISSW!$J:$J,WINS_NO_MIRROR!C$1,SWISSW!$F:$F,"Won")+COUNTIFS(SWISSW!$I:$I,WINS_NO_MIRROR!C$1,SWISSW!$J:$J,WINS_NO_MIRROR!$A55,SWISSW!$F:$F,"Lost")))*IF(ROW()=COLUMN(),0,1)</f>
        <v>0</v>
      </c>
      <c r="D55" s="11">
        <f ca="1">((COUNTIFS(SWISSW!$I:$I,WINS_NO_MIRROR!$A55,SWISSW!$J:$J,WINS_NO_MIRROR!D$1,SWISSW!$F:$F,"Won")+COUNTIFS(SWISSW!$I:$I,WINS_NO_MIRROR!D$1,SWISSW!$J:$J,WINS_NO_MIRROR!$A55,SWISSW!$F:$F,"Lost")))*IF(ROW()=COLUMN(),0,1)</f>
        <v>0</v>
      </c>
      <c r="E55" s="11">
        <f ca="1">((COUNTIFS(SWISSW!$I:$I,WINS_NO_MIRROR!$A55,SWISSW!$J:$J,WINS_NO_MIRROR!E$1,SWISSW!$F:$F,"Won")+COUNTIFS(SWISSW!$I:$I,WINS_NO_MIRROR!E$1,SWISSW!$J:$J,WINS_NO_MIRROR!$A55,SWISSW!$F:$F,"Lost")))*IF(ROW()=COLUMN(),0,1)</f>
        <v>0</v>
      </c>
      <c r="F55" s="11">
        <f ca="1">((COUNTIFS(SWISSW!$I:$I,WINS_NO_MIRROR!$A55,SWISSW!$J:$J,WINS_NO_MIRROR!F$1,SWISSW!$F:$F,"Won")+COUNTIFS(SWISSW!$I:$I,WINS_NO_MIRROR!F$1,SWISSW!$J:$J,WINS_NO_MIRROR!$A55,SWISSW!$F:$F,"Lost")))*IF(ROW()=COLUMN(),0,1)</f>
        <v>0</v>
      </c>
      <c r="G55" s="11">
        <f ca="1">((COUNTIFS(SWISSW!$I:$I,WINS_NO_MIRROR!$A55,SWISSW!$J:$J,WINS_NO_MIRROR!G$1,SWISSW!$F:$F,"Won")+COUNTIFS(SWISSW!$I:$I,WINS_NO_MIRROR!G$1,SWISSW!$J:$J,WINS_NO_MIRROR!$A55,SWISSW!$F:$F,"Lost")))*IF(ROW()=COLUMN(),0,1)</f>
        <v>0</v>
      </c>
      <c r="H55" s="11">
        <f ca="1">((COUNTIFS(SWISSW!$I:$I,WINS_NO_MIRROR!$A55,SWISSW!$J:$J,WINS_NO_MIRROR!H$1,SWISSW!$F:$F,"Won")+COUNTIFS(SWISSW!$I:$I,WINS_NO_MIRROR!H$1,SWISSW!$J:$J,WINS_NO_MIRROR!$A55,SWISSW!$F:$F,"Lost")))*IF(ROW()=COLUMN(),0,1)</f>
        <v>0</v>
      </c>
      <c r="I55" s="11">
        <f ca="1">((COUNTIFS(SWISSW!$I:$I,WINS_NO_MIRROR!$A55,SWISSW!$J:$J,WINS_NO_MIRROR!I$1,SWISSW!$F:$F,"Won")+COUNTIFS(SWISSW!$I:$I,WINS_NO_MIRROR!I$1,SWISSW!$J:$J,WINS_NO_MIRROR!$A55,SWISSW!$F:$F,"Lost")))*IF(ROW()=COLUMN(),0,1)</f>
        <v>0</v>
      </c>
      <c r="J55" s="11">
        <f ca="1">((COUNTIFS(SWISSW!$I:$I,WINS_NO_MIRROR!$A55,SWISSW!$J:$J,WINS_NO_MIRROR!J$1,SWISSW!$F:$F,"Won")+COUNTIFS(SWISSW!$I:$I,WINS_NO_MIRROR!J$1,SWISSW!$J:$J,WINS_NO_MIRROR!$A55,SWISSW!$F:$F,"Lost")))*IF(ROW()=COLUMN(),0,1)</f>
        <v>0</v>
      </c>
      <c r="K55" s="11">
        <f ca="1">((COUNTIFS(SWISSW!$I:$I,WINS_NO_MIRROR!$A55,SWISSW!$J:$J,WINS_NO_MIRROR!K$1,SWISSW!$F:$F,"Won")+COUNTIFS(SWISSW!$I:$I,WINS_NO_MIRROR!K$1,SWISSW!$J:$J,WINS_NO_MIRROR!$A55,SWISSW!$F:$F,"Lost")))*IF(ROW()=COLUMN(),0,1)</f>
        <v>0</v>
      </c>
      <c r="L55" s="11">
        <f ca="1">((COUNTIFS(SWISSW!$I:$I,WINS_NO_MIRROR!$A55,SWISSW!$J:$J,WINS_NO_MIRROR!L$1,SWISSW!$F:$F,"Won")+COUNTIFS(SWISSW!$I:$I,WINS_NO_MIRROR!L$1,SWISSW!$J:$J,WINS_NO_MIRROR!$A55,SWISSW!$F:$F,"Lost")))*IF(ROW()=COLUMN(),0,1)</f>
        <v>1</v>
      </c>
      <c r="M55" s="11">
        <f ca="1">((COUNTIFS(SWISSW!$I:$I,WINS_NO_MIRROR!$A55,SWISSW!$J:$J,WINS_NO_MIRROR!M$1,SWISSW!$F:$F,"Won")+COUNTIFS(SWISSW!$I:$I,WINS_NO_MIRROR!M$1,SWISSW!$J:$J,WINS_NO_MIRROR!$A55,SWISSW!$F:$F,"Lost")))*IF(ROW()=COLUMN(),0,1)</f>
        <v>0</v>
      </c>
      <c r="N55" s="11">
        <f ca="1">((COUNTIFS(SWISSW!$I:$I,WINS_NO_MIRROR!$A55,SWISSW!$J:$J,WINS_NO_MIRROR!N$1,SWISSW!$F:$F,"Won")+COUNTIFS(SWISSW!$I:$I,WINS_NO_MIRROR!N$1,SWISSW!$J:$J,WINS_NO_MIRROR!$A55,SWISSW!$F:$F,"Lost")))*IF(ROW()=COLUMN(),0,1)</f>
        <v>0</v>
      </c>
      <c r="O55" s="11">
        <f ca="1">((COUNTIFS(SWISSW!$I:$I,WINS_NO_MIRROR!$A55,SWISSW!$J:$J,WINS_NO_MIRROR!O$1,SWISSW!$F:$F,"Won")+COUNTIFS(SWISSW!$I:$I,WINS_NO_MIRROR!O$1,SWISSW!$J:$J,WINS_NO_MIRROR!$A55,SWISSW!$F:$F,"Lost")))*IF(ROW()=COLUMN(),0,1)</f>
        <v>0</v>
      </c>
      <c r="P55" s="11">
        <f ca="1">((COUNTIFS(SWISSW!$I:$I,WINS_NO_MIRROR!$A55,SWISSW!$J:$J,WINS_NO_MIRROR!P$1,SWISSW!$F:$F,"Won")+COUNTIFS(SWISSW!$I:$I,WINS_NO_MIRROR!P$1,SWISSW!$J:$J,WINS_NO_MIRROR!$A55,SWISSW!$F:$F,"Lost")))*IF(ROW()=COLUMN(),0,1)</f>
        <v>0</v>
      </c>
      <c r="Q55" s="11">
        <f ca="1">((COUNTIFS(SWISSW!$I:$I,WINS_NO_MIRROR!$A55,SWISSW!$J:$J,WINS_NO_MIRROR!Q$1,SWISSW!$F:$F,"Won")+COUNTIFS(SWISSW!$I:$I,WINS_NO_MIRROR!Q$1,SWISSW!$J:$J,WINS_NO_MIRROR!$A55,SWISSW!$F:$F,"Lost")))*IF(ROW()=COLUMN(),0,1)</f>
        <v>0</v>
      </c>
      <c r="R55" s="11">
        <f ca="1">((COUNTIFS(SWISSW!$I:$I,WINS_NO_MIRROR!$A55,SWISSW!$J:$J,WINS_NO_MIRROR!R$1,SWISSW!$F:$F,"Won")+COUNTIFS(SWISSW!$I:$I,WINS_NO_MIRROR!R$1,SWISSW!$J:$J,WINS_NO_MIRROR!$A55,SWISSW!$F:$F,"Lost")))*IF(ROW()=COLUMN(),0,1)</f>
        <v>0</v>
      </c>
      <c r="S55" s="11">
        <f ca="1">((COUNTIFS(SWISSW!$I:$I,WINS_NO_MIRROR!$A55,SWISSW!$J:$J,WINS_NO_MIRROR!S$1,SWISSW!$F:$F,"Won")+COUNTIFS(SWISSW!$I:$I,WINS_NO_MIRROR!S$1,SWISSW!$J:$J,WINS_NO_MIRROR!$A55,SWISSW!$F:$F,"Lost")))*IF(ROW()=COLUMN(),0,1)</f>
        <v>0</v>
      </c>
      <c r="T55" s="11">
        <f ca="1">((COUNTIFS(SWISSW!$I:$I,WINS_NO_MIRROR!$A55,SWISSW!$J:$J,WINS_NO_MIRROR!T$1,SWISSW!$F:$F,"Won")+COUNTIFS(SWISSW!$I:$I,WINS_NO_MIRROR!T$1,SWISSW!$J:$J,WINS_NO_MIRROR!$A55,SWISSW!$F:$F,"Lost")))*IF(ROW()=COLUMN(),0,1)</f>
        <v>0</v>
      </c>
      <c r="U55" s="11">
        <f ca="1">((COUNTIFS(SWISSW!$I:$I,WINS_NO_MIRROR!$A55,SWISSW!$J:$J,WINS_NO_MIRROR!U$1,SWISSW!$F:$F,"Won")+COUNTIFS(SWISSW!$I:$I,WINS_NO_MIRROR!U$1,SWISSW!$J:$J,WINS_NO_MIRROR!$A55,SWISSW!$F:$F,"Lost")))*IF(ROW()=COLUMN(),0,1)</f>
        <v>0</v>
      </c>
      <c r="V55" s="11">
        <f ca="1">((COUNTIFS(SWISSW!$I:$I,WINS_NO_MIRROR!$A55,SWISSW!$J:$J,WINS_NO_MIRROR!V$1,SWISSW!$F:$F,"Won")+COUNTIFS(SWISSW!$I:$I,WINS_NO_MIRROR!V$1,SWISSW!$J:$J,WINS_NO_MIRROR!$A55,SWISSW!$F:$F,"Lost")))*IF(ROW()=COLUMN(),0,1)</f>
        <v>0</v>
      </c>
      <c r="W55" s="11">
        <f ca="1">((COUNTIFS(SWISSW!$I:$I,WINS_NO_MIRROR!$A55,SWISSW!$J:$J,WINS_NO_MIRROR!W$1,SWISSW!$F:$F,"Won")+COUNTIFS(SWISSW!$I:$I,WINS_NO_MIRROR!W$1,SWISSW!$J:$J,WINS_NO_MIRROR!$A55,SWISSW!$F:$F,"Lost")))*IF(ROW()=COLUMN(),0,1)</f>
        <v>0</v>
      </c>
      <c r="X55" s="11">
        <f ca="1">((COUNTIFS(SWISSW!$I:$I,WINS_NO_MIRROR!$A55,SWISSW!$J:$J,WINS_NO_MIRROR!X$1,SWISSW!$F:$F,"Won")+COUNTIFS(SWISSW!$I:$I,WINS_NO_MIRROR!X$1,SWISSW!$J:$J,WINS_NO_MIRROR!$A55,SWISSW!$F:$F,"Lost")))*IF(ROW()=COLUMN(),0,1)</f>
        <v>0</v>
      </c>
      <c r="Y55" s="11">
        <f ca="1">((COUNTIFS(SWISSW!$I:$I,WINS_NO_MIRROR!$A55,SWISSW!$J:$J,WINS_NO_MIRROR!Y$1,SWISSW!$F:$F,"Won")+COUNTIFS(SWISSW!$I:$I,WINS_NO_MIRROR!Y$1,SWISSW!$J:$J,WINS_NO_MIRROR!$A55,SWISSW!$F:$F,"Lost")))*IF(ROW()=COLUMN(),0,1)</f>
        <v>0</v>
      </c>
      <c r="Z55" s="11">
        <f ca="1">((COUNTIFS(SWISSW!$I:$I,WINS_NO_MIRROR!$A55,SWISSW!$J:$J,WINS_NO_MIRROR!Z$1,SWISSW!$F:$F,"Won")+COUNTIFS(SWISSW!$I:$I,WINS_NO_MIRROR!Z$1,SWISSW!$J:$J,WINS_NO_MIRROR!$A55,SWISSW!$F:$F,"Lost")))*IF(ROW()=COLUMN(),0,1)</f>
        <v>0</v>
      </c>
      <c r="AA55" s="11">
        <f ca="1">((COUNTIFS(SWISSW!$I:$I,WINS_NO_MIRROR!$A55,SWISSW!$J:$J,WINS_NO_MIRROR!AA$1,SWISSW!$F:$F,"Won")+COUNTIFS(SWISSW!$I:$I,WINS_NO_MIRROR!AA$1,SWISSW!$J:$J,WINS_NO_MIRROR!$A55,SWISSW!$F:$F,"Lost")))*IF(ROW()=COLUMN(),0,1)</f>
        <v>0</v>
      </c>
      <c r="AB55" s="11">
        <f ca="1">((COUNTIFS(SWISSW!$I:$I,WINS_NO_MIRROR!$A55,SWISSW!$J:$J,WINS_NO_MIRROR!AB$1,SWISSW!$F:$F,"Won")+COUNTIFS(SWISSW!$I:$I,WINS_NO_MIRROR!AB$1,SWISSW!$J:$J,WINS_NO_MIRROR!$A55,SWISSW!$F:$F,"Lost")))*IF(ROW()=COLUMN(),0,1)</f>
        <v>0</v>
      </c>
      <c r="AC55" s="11">
        <f ca="1">((COUNTIFS(SWISSW!$I:$I,WINS_NO_MIRROR!$A55,SWISSW!$J:$J,WINS_NO_MIRROR!AC$1,SWISSW!$F:$F,"Won")+COUNTIFS(SWISSW!$I:$I,WINS_NO_MIRROR!AC$1,SWISSW!$J:$J,WINS_NO_MIRROR!$A55,SWISSW!$F:$F,"Lost")))*IF(ROW()=COLUMN(),0,1)</f>
        <v>0</v>
      </c>
      <c r="AD55" s="11">
        <f ca="1">((COUNTIFS(SWISSW!$I:$I,WINS_NO_MIRROR!$A55,SWISSW!$J:$J,WINS_NO_MIRROR!AD$1,SWISSW!$F:$F,"Won")+COUNTIFS(SWISSW!$I:$I,WINS_NO_MIRROR!AD$1,SWISSW!$J:$J,WINS_NO_MIRROR!$A55,SWISSW!$F:$F,"Lost")))*IF(ROW()=COLUMN(),0,1)</f>
        <v>0</v>
      </c>
      <c r="AE55" s="11">
        <f ca="1">((COUNTIFS(SWISSW!$I:$I,WINS_NO_MIRROR!$A55,SWISSW!$J:$J,WINS_NO_MIRROR!AE$1,SWISSW!$F:$F,"Won")+COUNTIFS(SWISSW!$I:$I,WINS_NO_MIRROR!AE$1,SWISSW!$J:$J,WINS_NO_MIRROR!$A55,SWISSW!$F:$F,"Lost")))*IF(ROW()=COLUMN(),0,1)</f>
        <v>0</v>
      </c>
      <c r="AF55" s="11">
        <f ca="1">((COUNTIFS(SWISSW!$I:$I,WINS_NO_MIRROR!$A55,SWISSW!$J:$J,WINS_NO_MIRROR!AF$1,SWISSW!$F:$F,"Won")+COUNTIFS(SWISSW!$I:$I,WINS_NO_MIRROR!AF$1,SWISSW!$J:$J,WINS_NO_MIRROR!$A55,SWISSW!$F:$F,"Lost")))*IF(ROW()=COLUMN(),0,1)</f>
        <v>0</v>
      </c>
      <c r="AG55" s="11">
        <f ca="1">((COUNTIFS(SWISSW!$I:$I,WINS_NO_MIRROR!$A55,SWISSW!$J:$J,WINS_NO_MIRROR!AG$1,SWISSW!$F:$F,"Won")+COUNTIFS(SWISSW!$I:$I,WINS_NO_MIRROR!AG$1,SWISSW!$J:$J,WINS_NO_MIRROR!$A55,SWISSW!$F:$F,"Lost")))*IF(ROW()=COLUMN(),0,1)</f>
        <v>0</v>
      </c>
      <c r="AH55" s="11">
        <f ca="1">((COUNTIFS(SWISSW!$I:$I,WINS_NO_MIRROR!$A55,SWISSW!$J:$J,WINS_NO_MIRROR!AH$1,SWISSW!$F:$F,"Won")+COUNTIFS(SWISSW!$I:$I,WINS_NO_MIRROR!AH$1,SWISSW!$J:$J,WINS_NO_MIRROR!$A55,SWISSW!$F:$F,"Lost")))*IF(ROW()=COLUMN(),0,1)</f>
        <v>0</v>
      </c>
      <c r="AI55" s="11">
        <f ca="1">((COUNTIFS(SWISSW!$I:$I,WINS_NO_MIRROR!$A55,SWISSW!$J:$J,WINS_NO_MIRROR!AI$1,SWISSW!$F:$F,"Won")+COUNTIFS(SWISSW!$I:$I,WINS_NO_MIRROR!AI$1,SWISSW!$J:$J,WINS_NO_MIRROR!$A55,SWISSW!$F:$F,"Lost")))*IF(ROW()=COLUMN(),0,1)</f>
        <v>0</v>
      </c>
      <c r="AJ55" s="11">
        <f ca="1">((COUNTIFS(SWISSW!$I:$I,WINS_NO_MIRROR!$A55,SWISSW!$J:$J,WINS_NO_MIRROR!AJ$1,SWISSW!$F:$F,"Won")+COUNTIFS(SWISSW!$I:$I,WINS_NO_MIRROR!AJ$1,SWISSW!$J:$J,WINS_NO_MIRROR!$A55,SWISSW!$F:$F,"Lost")))*IF(ROW()=COLUMN(),0,1)</f>
        <v>0</v>
      </c>
      <c r="AK55" s="11">
        <f ca="1">((COUNTIFS(SWISSW!$I:$I,WINS_NO_MIRROR!$A55,SWISSW!$J:$J,WINS_NO_MIRROR!AK$1,SWISSW!$F:$F,"Won")+COUNTIFS(SWISSW!$I:$I,WINS_NO_MIRROR!AK$1,SWISSW!$J:$J,WINS_NO_MIRROR!$A55,SWISSW!$F:$F,"Lost")))*IF(ROW()=COLUMN(),0,1)</f>
        <v>0</v>
      </c>
      <c r="AL55" s="11">
        <f ca="1">((COUNTIFS(SWISSW!$I:$I,WINS_NO_MIRROR!$A55,SWISSW!$J:$J,WINS_NO_MIRROR!AL$1,SWISSW!$F:$F,"Won")+COUNTIFS(SWISSW!$I:$I,WINS_NO_MIRROR!AL$1,SWISSW!$J:$J,WINS_NO_MIRROR!$A55,SWISSW!$F:$F,"Lost")))*IF(ROW()=COLUMN(),0,1)</f>
        <v>0</v>
      </c>
      <c r="AM55" s="11">
        <f ca="1">((COUNTIFS(SWISSW!$I:$I,WINS_NO_MIRROR!$A55,SWISSW!$J:$J,WINS_NO_MIRROR!AM$1,SWISSW!$F:$F,"Won")+COUNTIFS(SWISSW!$I:$I,WINS_NO_MIRROR!AM$1,SWISSW!$J:$J,WINS_NO_MIRROR!$A55,SWISSW!$F:$F,"Lost")))*IF(ROW()=COLUMN(),0,1)</f>
        <v>0</v>
      </c>
      <c r="AN55" s="11">
        <f ca="1">((COUNTIFS(SWISSW!$I:$I,WINS_NO_MIRROR!$A55,SWISSW!$J:$J,WINS_NO_MIRROR!AN$1,SWISSW!$F:$F,"Won")+COUNTIFS(SWISSW!$I:$I,WINS_NO_MIRROR!AN$1,SWISSW!$J:$J,WINS_NO_MIRROR!$A55,SWISSW!$F:$F,"Lost")))*IF(ROW()=COLUMN(),0,1)</f>
        <v>0</v>
      </c>
      <c r="AO55" s="11">
        <f ca="1">((COUNTIFS(SWISSW!$I:$I,WINS_NO_MIRROR!$A55,SWISSW!$J:$J,WINS_NO_MIRROR!AO$1,SWISSW!$F:$F,"Won")+COUNTIFS(SWISSW!$I:$I,WINS_NO_MIRROR!AO$1,SWISSW!$J:$J,WINS_NO_MIRROR!$A55,SWISSW!$F:$F,"Lost")))*IF(ROW()=COLUMN(),0,1)</f>
        <v>0</v>
      </c>
      <c r="AP55" s="11">
        <f ca="1">((COUNTIFS(SWISSW!$I:$I,WINS_NO_MIRROR!$A55,SWISSW!$J:$J,WINS_NO_MIRROR!AP$1,SWISSW!$F:$F,"Won")+COUNTIFS(SWISSW!$I:$I,WINS_NO_MIRROR!AP$1,SWISSW!$J:$J,WINS_NO_MIRROR!$A55,SWISSW!$F:$F,"Lost")))*IF(ROW()=COLUMN(),0,1)</f>
        <v>0</v>
      </c>
      <c r="AQ55" s="11">
        <f ca="1">((COUNTIFS(SWISSW!$I:$I,WINS_NO_MIRROR!$A55,SWISSW!$J:$J,WINS_NO_MIRROR!AQ$1,SWISSW!$F:$F,"Won")+COUNTIFS(SWISSW!$I:$I,WINS_NO_MIRROR!AQ$1,SWISSW!$J:$J,WINS_NO_MIRROR!$A55,SWISSW!$F:$F,"Lost")))*IF(ROW()=COLUMN(),0,1)</f>
        <v>0</v>
      </c>
      <c r="AR55" s="11">
        <f ca="1">((COUNTIFS(SWISSW!$I:$I,WINS_NO_MIRROR!$A55,SWISSW!$J:$J,WINS_NO_MIRROR!AR$1,SWISSW!$F:$F,"Won")+COUNTIFS(SWISSW!$I:$I,WINS_NO_MIRROR!AR$1,SWISSW!$J:$J,WINS_NO_MIRROR!$A55,SWISSW!$F:$F,"Lost")))*IF(ROW()=COLUMN(),0,1)</f>
        <v>0</v>
      </c>
      <c r="AS55" s="11">
        <f ca="1">((COUNTIFS(SWISSW!$I:$I,WINS_NO_MIRROR!$A55,SWISSW!$J:$J,WINS_NO_MIRROR!AS$1,SWISSW!$F:$F,"Won")+COUNTIFS(SWISSW!$I:$I,WINS_NO_MIRROR!AS$1,SWISSW!$J:$J,WINS_NO_MIRROR!$A55,SWISSW!$F:$F,"Lost")))*IF(ROW()=COLUMN(),0,1)</f>
        <v>0</v>
      </c>
      <c r="AT55" s="11">
        <f ca="1">((COUNTIFS(SWISSW!$I:$I,WINS_NO_MIRROR!$A55,SWISSW!$J:$J,WINS_NO_MIRROR!AT$1,SWISSW!$F:$F,"Won")+COUNTIFS(SWISSW!$I:$I,WINS_NO_MIRROR!AT$1,SWISSW!$J:$J,WINS_NO_MIRROR!$A55,SWISSW!$F:$F,"Lost")))*IF(ROW()=COLUMN(),0,1)</f>
        <v>0</v>
      </c>
      <c r="AU55" s="11">
        <f ca="1">((COUNTIFS(SWISSW!$I:$I,WINS_NO_MIRROR!$A55,SWISSW!$J:$J,WINS_NO_MIRROR!AU$1,SWISSW!$F:$F,"Won")+COUNTIFS(SWISSW!$I:$I,WINS_NO_MIRROR!AU$1,SWISSW!$J:$J,WINS_NO_MIRROR!$A55,SWISSW!$F:$F,"Lost")))*IF(ROW()=COLUMN(),0,1)</f>
        <v>0</v>
      </c>
      <c r="AV55" s="11">
        <f ca="1">((COUNTIFS(SWISSW!$I:$I,WINS_NO_MIRROR!$A55,SWISSW!$J:$J,WINS_NO_MIRROR!AV$1,SWISSW!$F:$F,"Won")+COUNTIFS(SWISSW!$I:$I,WINS_NO_MIRROR!AV$1,SWISSW!$J:$J,WINS_NO_MIRROR!$A55,SWISSW!$F:$F,"Lost")))*IF(ROW()=COLUMN(),0,1)</f>
        <v>0</v>
      </c>
      <c r="AW55" s="11">
        <f ca="1">((COUNTIFS(SWISSW!$I:$I,WINS_NO_MIRROR!$A55,SWISSW!$J:$J,WINS_NO_MIRROR!AW$1,SWISSW!$F:$F,"Won")+COUNTIFS(SWISSW!$I:$I,WINS_NO_MIRROR!AW$1,SWISSW!$J:$J,WINS_NO_MIRROR!$A55,SWISSW!$F:$F,"Lost")))*IF(ROW()=COLUMN(),0,1)</f>
        <v>0</v>
      </c>
      <c r="AX55" s="11">
        <f ca="1">((COUNTIFS(SWISSW!$I:$I,WINS_NO_MIRROR!$A55,SWISSW!$J:$J,WINS_NO_MIRROR!AX$1,SWISSW!$F:$F,"Won")+COUNTIFS(SWISSW!$I:$I,WINS_NO_MIRROR!AX$1,SWISSW!$J:$J,WINS_NO_MIRROR!$A55,SWISSW!$F:$F,"Lost")))*IF(ROW()=COLUMN(),0,1)</f>
        <v>0</v>
      </c>
      <c r="AY55" s="11">
        <f ca="1">((COUNTIFS(SWISSW!$I:$I,WINS_NO_MIRROR!$A55,SWISSW!$J:$J,WINS_NO_MIRROR!AY$1,SWISSW!$F:$F,"Won")+COUNTIFS(SWISSW!$I:$I,WINS_NO_MIRROR!AY$1,SWISSW!$J:$J,WINS_NO_MIRROR!$A55,SWISSW!$F:$F,"Lost")))*IF(ROW()=COLUMN(),0,1)</f>
        <v>0</v>
      </c>
      <c r="AZ55" s="11">
        <f ca="1">((COUNTIFS(SWISSW!$I:$I,WINS_NO_MIRROR!$A55,SWISSW!$J:$J,WINS_NO_MIRROR!AZ$1,SWISSW!$F:$F,"Won")+COUNTIFS(SWISSW!$I:$I,WINS_NO_MIRROR!AZ$1,SWISSW!$J:$J,WINS_NO_MIRROR!$A55,SWISSW!$F:$F,"Lost")))*IF(ROW()=COLUMN(),0,1)</f>
        <v>0</v>
      </c>
      <c r="BA55" s="11">
        <f ca="1">((COUNTIFS(SWISSW!$I:$I,WINS_NO_MIRROR!$A55,SWISSW!$J:$J,WINS_NO_MIRROR!BA$1,SWISSW!$F:$F,"Won")+COUNTIFS(SWISSW!$I:$I,WINS_NO_MIRROR!BA$1,SWISSW!$J:$J,WINS_NO_MIRROR!$A55,SWISSW!$F:$F,"Lost")))*IF(ROW()=COLUMN(),0,1)</f>
        <v>0</v>
      </c>
      <c r="BB55" s="11">
        <f ca="1">((COUNTIFS(SWISSW!$I:$I,WINS_NO_MIRROR!$A55,SWISSW!$J:$J,WINS_NO_MIRROR!BB$1,SWISSW!$F:$F,"Won")+COUNTIFS(SWISSW!$I:$I,WINS_NO_MIRROR!BB$1,SWISSW!$J:$J,WINS_NO_MIRROR!$A55,SWISSW!$F:$F,"Lost")))*IF(ROW()=COLUMN(),0,1)</f>
        <v>0</v>
      </c>
      <c r="BC55" s="11">
        <f ca="1">((COUNTIFS(SWISSW!$I:$I,WINS_NO_MIRROR!$A55,SWISSW!$J:$J,WINS_NO_MIRROR!BC$1,SWISSW!$F:$F,"Won")+COUNTIFS(SWISSW!$I:$I,WINS_NO_MIRROR!BC$1,SWISSW!$J:$J,WINS_NO_MIRROR!$A55,SWISSW!$F:$F,"Lost")))*IF(ROW()=COLUMN(),0,1)</f>
        <v>0</v>
      </c>
      <c r="BD55" s="11">
        <f ca="1">((COUNTIFS(SWISSW!$I:$I,WINS_NO_MIRROR!$A55,SWISSW!$J:$J,WINS_NO_MIRROR!BD$1,SWISSW!$F:$F,"Won")+COUNTIFS(SWISSW!$I:$I,WINS_NO_MIRROR!BD$1,SWISSW!$J:$J,WINS_NO_MIRROR!$A55,SWISSW!$F:$F,"Lost")))*IF(ROW()=COLUMN(),0,1)</f>
        <v>0</v>
      </c>
      <c r="BE55" s="11">
        <f ca="1">((COUNTIFS(SWISSW!$I:$I,WINS_NO_MIRROR!$A55,SWISSW!$J:$J,WINS_NO_MIRROR!BE$1,SWISSW!$F:$F,"Won")+COUNTIFS(SWISSW!$I:$I,WINS_NO_MIRROR!BE$1,SWISSW!$J:$J,WINS_NO_MIRROR!$A55,SWISSW!$F:$F,"Lost")))*IF(ROW()=COLUMN(),0,1)</f>
        <v>1</v>
      </c>
      <c r="BF55" s="11">
        <f ca="1">((COUNTIFS(SWISSW!$I:$I,WINS_NO_MIRROR!$A55,SWISSW!$J:$J,WINS_NO_MIRROR!BF$1,SWISSW!$F:$F,"Won")+COUNTIFS(SWISSW!$I:$I,WINS_NO_MIRROR!BF$1,SWISSW!$J:$J,WINS_NO_MIRROR!$A55,SWISSW!$F:$F,"Lost")))*IF(ROW()=COLUMN(),0,1)</f>
        <v>0</v>
      </c>
      <c r="BG55" s="11">
        <f ca="1">((COUNTIFS(SWISSW!$I:$I,WINS_NO_MIRROR!$A55,SWISSW!$J:$J,WINS_NO_MIRROR!BG$1,SWISSW!$F:$F,"Won")+COUNTIFS(SWISSW!$I:$I,WINS_NO_MIRROR!BG$1,SWISSW!$J:$J,WINS_NO_MIRROR!$A55,SWISSW!$F:$F,"Lost")))*IF(ROW()=COLUMN(),0,1)</f>
        <v>0</v>
      </c>
      <c r="BH55" s="11">
        <f ca="1">((COUNTIFS(SWISSW!$I:$I,WINS_NO_MIRROR!$A55,SWISSW!$J:$J,WINS_NO_MIRROR!BH$1,SWISSW!$F:$F,"Won")+COUNTIFS(SWISSW!$I:$I,WINS_NO_MIRROR!BH$1,SWISSW!$J:$J,WINS_NO_MIRROR!$A55,SWISSW!$F:$F,"Lost")))*IF(ROW()=COLUMN(),0,1)</f>
        <v>0</v>
      </c>
      <c r="BI55" s="11">
        <f ca="1">((COUNTIFS(SWISSW!$I:$I,WINS_NO_MIRROR!$A55,SWISSW!$J:$J,WINS_NO_MIRROR!BI$1,SWISSW!$F:$F,"Won")+COUNTIFS(SWISSW!$I:$I,WINS_NO_MIRROR!BI$1,SWISSW!$J:$J,WINS_NO_MIRROR!$A55,SWISSW!$F:$F,"Lost")))*IF(ROW()=COLUMN(),0,1)</f>
        <v>0</v>
      </c>
      <c r="BJ55" s="11">
        <f ca="1">((COUNTIFS(SWISSW!$I:$I,WINS_NO_MIRROR!$A55,SWISSW!$J:$J,WINS_NO_MIRROR!BJ$1,SWISSW!$F:$F,"Won")+COUNTIFS(SWISSW!$I:$I,WINS_NO_MIRROR!BJ$1,SWISSW!$J:$J,WINS_NO_MIRROR!$A55,SWISSW!$F:$F,"Lost")))*IF(ROW()=COLUMN(),0,1)</f>
        <v>0</v>
      </c>
      <c r="BK55" s="11">
        <f ca="1">((COUNTIFS(SWISSW!$I:$I,WINS_NO_MIRROR!$A55,SWISSW!$J:$J,WINS_NO_MIRROR!BK$1,SWISSW!$F:$F,"Won")+COUNTIFS(SWISSW!$I:$I,WINS_NO_MIRROR!BK$1,SWISSW!$J:$J,WINS_NO_MIRROR!$A55,SWISSW!$F:$F,"Lost")))*IF(ROW()=COLUMN(),0,1)</f>
        <v>0</v>
      </c>
      <c r="BL55" s="11">
        <f ca="1">((COUNTIFS(SWISSW!$I:$I,WINS_NO_MIRROR!$A55,SWISSW!$J:$J,WINS_NO_MIRROR!BL$1,SWISSW!$F:$F,"Won")+COUNTIFS(SWISSW!$I:$I,WINS_NO_MIRROR!BL$1,SWISSW!$J:$J,WINS_NO_MIRROR!$A55,SWISSW!$F:$F,"Lost")))*IF(ROW()=COLUMN(),0,1)</f>
        <v>0</v>
      </c>
    </row>
    <row r="56" spans="1:64" ht="55" customHeight="1" x14ac:dyDescent="0.3">
      <c r="A56" s="3" t="str">
        <f ca="1">MATCHUP!A56</f>
        <v>Izzet Faeries</v>
      </c>
      <c r="B56" s="11">
        <f ca="1">((COUNTIFS(SWISSW!$I:$I,WINS_NO_MIRROR!$A56,SWISSW!$J:$J,WINS_NO_MIRROR!B$1,SWISSW!$F:$F,"Won")+COUNTIFS(SWISSW!$I:$I,WINS_NO_MIRROR!B$1,SWISSW!$J:$J,WINS_NO_MIRROR!$A56,SWISSW!$F:$F,"Lost")))*IF(ROW()=COLUMN(),0,1)</f>
        <v>1</v>
      </c>
      <c r="C56" s="11">
        <f ca="1">((COUNTIFS(SWISSW!$I:$I,WINS_NO_MIRROR!$A56,SWISSW!$J:$J,WINS_NO_MIRROR!C$1,SWISSW!$F:$F,"Won")+COUNTIFS(SWISSW!$I:$I,WINS_NO_MIRROR!C$1,SWISSW!$J:$J,WINS_NO_MIRROR!$A56,SWISSW!$F:$F,"Lost")))*IF(ROW()=COLUMN(),0,1)</f>
        <v>2</v>
      </c>
      <c r="D56" s="11">
        <f ca="1">((COUNTIFS(SWISSW!$I:$I,WINS_NO_MIRROR!$A56,SWISSW!$J:$J,WINS_NO_MIRROR!D$1,SWISSW!$F:$F,"Won")+COUNTIFS(SWISSW!$I:$I,WINS_NO_MIRROR!D$1,SWISSW!$J:$J,WINS_NO_MIRROR!$A56,SWISSW!$F:$F,"Lost")))*IF(ROW()=COLUMN(),0,1)</f>
        <v>1</v>
      </c>
      <c r="E56" s="11">
        <f ca="1">((COUNTIFS(SWISSW!$I:$I,WINS_NO_MIRROR!$A56,SWISSW!$J:$J,WINS_NO_MIRROR!E$1,SWISSW!$F:$F,"Won")+COUNTIFS(SWISSW!$I:$I,WINS_NO_MIRROR!E$1,SWISSW!$J:$J,WINS_NO_MIRROR!$A56,SWISSW!$F:$F,"Lost")))*IF(ROW()=COLUMN(),0,1)</f>
        <v>0</v>
      </c>
      <c r="F56" s="11">
        <f ca="1">((COUNTIFS(SWISSW!$I:$I,WINS_NO_MIRROR!$A56,SWISSW!$J:$J,WINS_NO_MIRROR!F$1,SWISSW!$F:$F,"Won")+COUNTIFS(SWISSW!$I:$I,WINS_NO_MIRROR!F$1,SWISSW!$J:$J,WINS_NO_MIRROR!$A56,SWISSW!$F:$F,"Lost")))*IF(ROW()=COLUMN(),0,1)</f>
        <v>1</v>
      </c>
      <c r="G56" s="11">
        <f ca="1">((COUNTIFS(SWISSW!$I:$I,WINS_NO_MIRROR!$A56,SWISSW!$J:$J,WINS_NO_MIRROR!G$1,SWISSW!$F:$F,"Won")+COUNTIFS(SWISSW!$I:$I,WINS_NO_MIRROR!G$1,SWISSW!$J:$J,WINS_NO_MIRROR!$A56,SWISSW!$F:$F,"Lost")))*IF(ROW()=COLUMN(),0,1)</f>
        <v>0</v>
      </c>
      <c r="H56" s="11">
        <f ca="1">((COUNTIFS(SWISSW!$I:$I,WINS_NO_MIRROR!$A56,SWISSW!$J:$J,WINS_NO_MIRROR!H$1,SWISSW!$F:$F,"Won")+COUNTIFS(SWISSW!$I:$I,WINS_NO_MIRROR!H$1,SWISSW!$J:$J,WINS_NO_MIRROR!$A56,SWISSW!$F:$F,"Lost")))*IF(ROW()=COLUMN(),0,1)</f>
        <v>1</v>
      </c>
      <c r="I56" s="11">
        <f ca="1">((COUNTIFS(SWISSW!$I:$I,WINS_NO_MIRROR!$A56,SWISSW!$J:$J,WINS_NO_MIRROR!I$1,SWISSW!$F:$F,"Won")+COUNTIFS(SWISSW!$I:$I,WINS_NO_MIRROR!I$1,SWISSW!$J:$J,WINS_NO_MIRROR!$A56,SWISSW!$F:$F,"Lost")))*IF(ROW()=COLUMN(),0,1)</f>
        <v>1</v>
      </c>
      <c r="J56" s="11">
        <f ca="1">((COUNTIFS(SWISSW!$I:$I,WINS_NO_MIRROR!$A56,SWISSW!$J:$J,WINS_NO_MIRROR!J$1,SWISSW!$F:$F,"Won")+COUNTIFS(SWISSW!$I:$I,WINS_NO_MIRROR!J$1,SWISSW!$J:$J,WINS_NO_MIRROR!$A56,SWISSW!$F:$F,"Lost")))*IF(ROW()=COLUMN(),0,1)</f>
        <v>1</v>
      </c>
      <c r="K56" s="11">
        <f ca="1">((COUNTIFS(SWISSW!$I:$I,WINS_NO_MIRROR!$A56,SWISSW!$J:$J,WINS_NO_MIRROR!K$1,SWISSW!$F:$F,"Won")+COUNTIFS(SWISSW!$I:$I,WINS_NO_MIRROR!K$1,SWISSW!$J:$J,WINS_NO_MIRROR!$A56,SWISSW!$F:$F,"Lost")))*IF(ROW()=COLUMN(),0,1)</f>
        <v>1</v>
      </c>
      <c r="L56" s="11">
        <f ca="1">((COUNTIFS(SWISSW!$I:$I,WINS_NO_MIRROR!$A56,SWISSW!$J:$J,WINS_NO_MIRROR!L$1,SWISSW!$F:$F,"Won")+COUNTIFS(SWISSW!$I:$I,WINS_NO_MIRROR!L$1,SWISSW!$J:$J,WINS_NO_MIRROR!$A56,SWISSW!$F:$F,"Lost")))*IF(ROW()=COLUMN(),0,1)</f>
        <v>0</v>
      </c>
      <c r="M56" s="11">
        <f ca="1">((COUNTIFS(SWISSW!$I:$I,WINS_NO_MIRROR!$A56,SWISSW!$J:$J,WINS_NO_MIRROR!M$1,SWISSW!$F:$F,"Won")+COUNTIFS(SWISSW!$I:$I,WINS_NO_MIRROR!M$1,SWISSW!$J:$J,WINS_NO_MIRROR!$A56,SWISSW!$F:$F,"Lost")))*IF(ROW()=COLUMN(),0,1)</f>
        <v>0</v>
      </c>
      <c r="N56" s="11">
        <f ca="1">((COUNTIFS(SWISSW!$I:$I,WINS_NO_MIRROR!$A56,SWISSW!$J:$J,WINS_NO_MIRROR!N$1,SWISSW!$F:$F,"Won")+COUNTIFS(SWISSW!$I:$I,WINS_NO_MIRROR!N$1,SWISSW!$J:$J,WINS_NO_MIRROR!$A56,SWISSW!$F:$F,"Lost")))*IF(ROW()=COLUMN(),0,1)</f>
        <v>0</v>
      </c>
      <c r="O56" s="11">
        <f ca="1">((COUNTIFS(SWISSW!$I:$I,WINS_NO_MIRROR!$A56,SWISSW!$J:$J,WINS_NO_MIRROR!O$1,SWISSW!$F:$F,"Won")+COUNTIFS(SWISSW!$I:$I,WINS_NO_MIRROR!O$1,SWISSW!$J:$J,WINS_NO_MIRROR!$A56,SWISSW!$F:$F,"Lost")))*IF(ROW()=COLUMN(),0,1)</f>
        <v>0</v>
      </c>
      <c r="P56" s="11">
        <f ca="1">((COUNTIFS(SWISSW!$I:$I,WINS_NO_MIRROR!$A56,SWISSW!$J:$J,WINS_NO_MIRROR!P$1,SWISSW!$F:$F,"Won")+COUNTIFS(SWISSW!$I:$I,WINS_NO_MIRROR!P$1,SWISSW!$J:$J,WINS_NO_MIRROR!$A56,SWISSW!$F:$F,"Lost")))*IF(ROW()=COLUMN(),0,1)</f>
        <v>0</v>
      </c>
      <c r="Q56" s="11">
        <f ca="1">((COUNTIFS(SWISSW!$I:$I,WINS_NO_MIRROR!$A56,SWISSW!$J:$J,WINS_NO_MIRROR!Q$1,SWISSW!$F:$F,"Won")+COUNTIFS(SWISSW!$I:$I,WINS_NO_MIRROR!Q$1,SWISSW!$J:$J,WINS_NO_MIRROR!$A56,SWISSW!$F:$F,"Lost")))*IF(ROW()=COLUMN(),0,1)</f>
        <v>0</v>
      </c>
      <c r="R56" s="11">
        <f ca="1">((COUNTIFS(SWISSW!$I:$I,WINS_NO_MIRROR!$A56,SWISSW!$J:$J,WINS_NO_MIRROR!R$1,SWISSW!$F:$F,"Won")+COUNTIFS(SWISSW!$I:$I,WINS_NO_MIRROR!R$1,SWISSW!$J:$J,WINS_NO_MIRROR!$A56,SWISSW!$F:$F,"Lost")))*IF(ROW()=COLUMN(),0,1)</f>
        <v>0</v>
      </c>
      <c r="S56" s="11">
        <f ca="1">((COUNTIFS(SWISSW!$I:$I,WINS_NO_MIRROR!$A56,SWISSW!$J:$J,WINS_NO_MIRROR!S$1,SWISSW!$F:$F,"Won")+COUNTIFS(SWISSW!$I:$I,WINS_NO_MIRROR!S$1,SWISSW!$J:$J,WINS_NO_MIRROR!$A56,SWISSW!$F:$F,"Lost")))*IF(ROW()=COLUMN(),0,1)</f>
        <v>1</v>
      </c>
      <c r="T56" s="11">
        <f ca="1">((COUNTIFS(SWISSW!$I:$I,WINS_NO_MIRROR!$A56,SWISSW!$J:$J,WINS_NO_MIRROR!T$1,SWISSW!$F:$F,"Won")+COUNTIFS(SWISSW!$I:$I,WINS_NO_MIRROR!T$1,SWISSW!$J:$J,WINS_NO_MIRROR!$A56,SWISSW!$F:$F,"Lost")))*IF(ROW()=COLUMN(),0,1)</f>
        <v>0</v>
      </c>
      <c r="U56" s="11">
        <f ca="1">((COUNTIFS(SWISSW!$I:$I,WINS_NO_MIRROR!$A56,SWISSW!$J:$J,WINS_NO_MIRROR!U$1,SWISSW!$F:$F,"Won")+COUNTIFS(SWISSW!$I:$I,WINS_NO_MIRROR!U$1,SWISSW!$J:$J,WINS_NO_MIRROR!$A56,SWISSW!$F:$F,"Lost")))*IF(ROW()=COLUMN(),0,1)</f>
        <v>0</v>
      </c>
      <c r="V56" s="11">
        <f ca="1">((COUNTIFS(SWISSW!$I:$I,WINS_NO_MIRROR!$A56,SWISSW!$J:$J,WINS_NO_MIRROR!V$1,SWISSW!$F:$F,"Won")+COUNTIFS(SWISSW!$I:$I,WINS_NO_MIRROR!V$1,SWISSW!$J:$J,WINS_NO_MIRROR!$A56,SWISSW!$F:$F,"Lost")))*IF(ROW()=COLUMN(),0,1)</f>
        <v>0</v>
      </c>
      <c r="W56" s="11">
        <f ca="1">((COUNTIFS(SWISSW!$I:$I,WINS_NO_MIRROR!$A56,SWISSW!$J:$J,WINS_NO_MIRROR!W$1,SWISSW!$F:$F,"Won")+COUNTIFS(SWISSW!$I:$I,WINS_NO_MIRROR!W$1,SWISSW!$J:$J,WINS_NO_MIRROR!$A56,SWISSW!$F:$F,"Lost")))*IF(ROW()=COLUMN(),0,1)</f>
        <v>0</v>
      </c>
      <c r="X56" s="11">
        <f ca="1">((COUNTIFS(SWISSW!$I:$I,WINS_NO_MIRROR!$A56,SWISSW!$J:$J,WINS_NO_MIRROR!X$1,SWISSW!$F:$F,"Won")+COUNTIFS(SWISSW!$I:$I,WINS_NO_MIRROR!X$1,SWISSW!$J:$J,WINS_NO_MIRROR!$A56,SWISSW!$F:$F,"Lost")))*IF(ROW()=COLUMN(),0,1)</f>
        <v>0</v>
      </c>
      <c r="Y56" s="11">
        <f ca="1">((COUNTIFS(SWISSW!$I:$I,WINS_NO_MIRROR!$A56,SWISSW!$J:$J,WINS_NO_MIRROR!Y$1,SWISSW!$F:$F,"Won")+COUNTIFS(SWISSW!$I:$I,WINS_NO_MIRROR!Y$1,SWISSW!$J:$J,WINS_NO_MIRROR!$A56,SWISSW!$F:$F,"Lost")))*IF(ROW()=COLUMN(),0,1)</f>
        <v>0</v>
      </c>
      <c r="Z56" s="11">
        <f ca="1">((COUNTIFS(SWISSW!$I:$I,WINS_NO_MIRROR!$A56,SWISSW!$J:$J,WINS_NO_MIRROR!Z$1,SWISSW!$F:$F,"Won")+COUNTIFS(SWISSW!$I:$I,WINS_NO_MIRROR!Z$1,SWISSW!$J:$J,WINS_NO_MIRROR!$A56,SWISSW!$F:$F,"Lost")))*IF(ROW()=COLUMN(),0,1)</f>
        <v>0</v>
      </c>
      <c r="AA56" s="11">
        <f ca="1">((COUNTIFS(SWISSW!$I:$I,WINS_NO_MIRROR!$A56,SWISSW!$J:$J,WINS_NO_MIRROR!AA$1,SWISSW!$F:$F,"Won")+COUNTIFS(SWISSW!$I:$I,WINS_NO_MIRROR!AA$1,SWISSW!$J:$J,WINS_NO_MIRROR!$A56,SWISSW!$F:$F,"Lost")))*IF(ROW()=COLUMN(),0,1)</f>
        <v>0</v>
      </c>
      <c r="AB56" s="11">
        <f ca="1">((COUNTIFS(SWISSW!$I:$I,WINS_NO_MIRROR!$A56,SWISSW!$J:$J,WINS_NO_MIRROR!AB$1,SWISSW!$F:$F,"Won")+COUNTIFS(SWISSW!$I:$I,WINS_NO_MIRROR!AB$1,SWISSW!$J:$J,WINS_NO_MIRROR!$A56,SWISSW!$F:$F,"Lost")))*IF(ROW()=COLUMN(),0,1)</f>
        <v>0</v>
      </c>
      <c r="AC56" s="11">
        <f ca="1">((COUNTIFS(SWISSW!$I:$I,WINS_NO_MIRROR!$A56,SWISSW!$J:$J,WINS_NO_MIRROR!AC$1,SWISSW!$F:$F,"Won")+COUNTIFS(SWISSW!$I:$I,WINS_NO_MIRROR!AC$1,SWISSW!$J:$J,WINS_NO_MIRROR!$A56,SWISSW!$F:$F,"Lost")))*IF(ROW()=COLUMN(),0,1)</f>
        <v>0</v>
      </c>
      <c r="AD56" s="11">
        <f ca="1">((COUNTIFS(SWISSW!$I:$I,WINS_NO_MIRROR!$A56,SWISSW!$J:$J,WINS_NO_MIRROR!AD$1,SWISSW!$F:$F,"Won")+COUNTIFS(SWISSW!$I:$I,WINS_NO_MIRROR!AD$1,SWISSW!$J:$J,WINS_NO_MIRROR!$A56,SWISSW!$F:$F,"Lost")))*IF(ROW()=COLUMN(),0,1)</f>
        <v>0</v>
      </c>
      <c r="AE56" s="11">
        <f ca="1">((COUNTIFS(SWISSW!$I:$I,WINS_NO_MIRROR!$A56,SWISSW!$J:$J,WINS_NO_MIRROR!AE$1,SWISSW!$F:$F,"Won")+COUNTIFS(SWISSW!$I:$I,WINS_NO_MIRROR!AE$1,SWISSW!$J:$J,WINS_NO_MIRROR!$A56,SWISSW!$F:$F,"Lost")))*IF(ROW()=COLUMN(),0,1)</f>
        <v>0</v>
      </c>
      <c r="AF56" s="11">
        <f ca="1">((COUNTIFS(SWISSW!$I:$I,WINS_NO_MIRROR!$A56,SWISSW!$J:$J,WINS_NO_MIRROR!AF$1,SWISSW!$F:$F,"Won")+COUNTIFS(SWISSW!$I:$I,WINS_NO_MIRROR!AF$1,SWISSW!$J:$J,WINS_NO_MIRROR!$A56,SWISSW!$F:$F,"Lost")))*IF(ROW()=COLUMN(),0,1)</f>
        <v>0</v>
      </c>
      <c r="AG56" s="11">
        <f ca="1">((COUNTIFS(SWISSW!$I:$I,WINS_NO_MIRROR!$A56,SWISSW!$J:$J,WINS_NO_MIRROR!AG$1,SWISSW!$F:$F,"Won")+COUNTIFS(SWISSW!$I:$I,WINS_NO_MIRROR!AG$1,SWISSW!$J:$J,WINS_NO_MIRROR!$A56,SWISSW!$F:$F,"Lost")))*IF(ROW()=COLUMN(),0,1)</f>
        <v>0</v>
      </c>
      <c r="AH56" s="11">
        <f ca="1">((COUNTIFS(SWISSW!$I:$I,WINS_NO_MIRROR!$A56,SWISSW!$J:$J,WINS_NO_MIRROR!AH$1,SWISSW!$F:$F,"Won")+COUNTIFS(SWISSW!$I:$I,WINS_NO_MIRROR!AH$1,SWISSW!$J:$J,WINS_NO_MIRROR!$A56,SWISSW!$F:$F,"Lost")))*IF(ROW()=COLUMN(),0,1)</f>
        <v>0</v>
      </c>
      <c r="AI56" s="11">
        <f ca="1">((COUNTIFS(SWISSW!$I:$I,WINS_NO_MIRROR!$A56,SWISSW!$J:$J,WINS_NO_MIRROR!AI$1,SWISSW!$F:$F,"Won")+COUNTIFS(SWISSW!$I:$I,WINS_NO_MIRROR!AI$1,SWISSW!$J:$J,WINS_NO_MIRROR!$A56,SWISSW!$F:$F,"Lost")))*IF(ROW()=COLUMN(),0,1)</f>
        <v>0</v>
      </c>
      <c r="AJ56" s="11">
        <f ca="1">((COUNTIFS(SWISSW!$I:$I,WINS_NO_MIRROR!$A56,SWISSW!$J:$J,WINS_NO_MIRROR!AJ$1,SWISSW!$F:$F,"Won")+COUNTIFS(SWISSW!$I:$I,WINS_NO_MIRROR!AJ$1,SWISSW!$J:$J,WINS_NO_MIRROR!$A56,SWISSW!$F:$F,"Lost")))*IF(ROW()=COLUMN(),0,1)</f>
        <v>0</v>
      </c>
      <c r="AK56" s="11">
        <f ca="1">((COUNTIFS(SWISSW!$I:$I,WINS_NO_MIRROR!$A56,SWISSW!$J:$J,WINS_NO_MIRROR!AK$1,SWISSW!$F:$F,"Won")+COUNTIFS(SWISSW!$I:$I,WINS_NO_MIRROR!AK$1,SWISSW!$J:$J,WINS_NO_MIRROR!$A56,SWISSW!$F:$F,"Lost")))*IF(ROW()=COLUMN(),0,1)</f>
        <v>0</v>
      </c>
      <c r="AL56" s="11">
        <f ca="1">((COUNTIFS(SWISSW!$I:$I,WINS_NO_MIRROR!$A56,SWISSW!$J:$J,WINS_NO_MIRROR!AL$1,SWISSW!$F:$F,"Won")+COUNTIFS(SWISSW!$I:$I,WINS_NO_MIRROR!AL$1,SWISSW!$J:$J,WINS_NO_MIRROR!$A56,SWISSW!$F:$F,"Lost")))*IF(ROW()=COLUMN(),0,1)</f>
        <v>0</v>
      </c>
      <c r="AM56" s="11">
        <f ca="1">((COUNTIFS(SWISSW!$I:$I,WINS_NO_MIRROR!$A56,SWISSW!$J:$J,WINS_NO_MIRROR!AM$1,SWISSW!$F:$F,"Won")+COUNTIFS(SWISSW!$I:$I,WINS_NO_MIRROR!AM$1,SWISSW!$J:$J,WINS_NO_MIRROR!$A56,SWISSW!$F:$F,"Lost")))*IF(ROW()=COLUMN(),0,1)</f>
        <v>0</v>
      </c>
      <c r="AN56" s="11">
        <f ca="1">((COUNTIFS(SWISSW!$I:$I,WINS_NO_MIRROR!$A56,SWISSW!$J:$J,WINS_NO_MIRROR!AN$1,SWISSW!$F:$F,"Won")+COUNTIFS(SWISSW!$I:$I,WINS_NO_MIRROR!AN$1,SWISSW!$J:$J,WINS_NO_MIRROR!$A56,SWISSW!$F:$F,"Lost")))*IF(ROW()=COLUMN(),0,1)</f>
        <v>0</v>
      </c>
      <c r="AO56" s="11">
        <f ca="1">((COUNTIFS(SWISSW!$I:$I,WINS_NO_MIRROR!$A56,SWISSW!$J:$J,WINS_NO_MIRROR!AO$1,SWISSW!$F:$F,"Won")+COUNTIFS(SWISSW!$I:$I,WINS_NO_MIRROR!AO$1,SWISSW!$J:$J,WINS_NO_MIRROR!$A56,SWISSW!$F:$F,"Lost")))*IF(ROW()=COLUMN(),0,1)</f>
        <v>0</v>
      </c>
      <c r="AP56" s="11">
        <f ca="1">((COUNTIFS(SWISSW!$I:$I,WINS_NO_MIRROR!$A56,SWISSW!$J:$J,WINS_NO_MIRROR!AP$1,SWISSW!$F:$F,"Won")+COUNTIFS(SWISSW!$I:$I,WINS_NO_MIRROR!AP$1,SWISSW!$J:$J,WINS_NO_MIRROR!$A56,SWISSW!$F:$F,"Lost")))*IF(ROW()=COLUMN(),0,1)</f>
        <v>0</v>
      </c>
      <c r="AQ56" s="11">
        <f ca="1">((COUNTIFS(SWISSW!$I:$I,WINS_NO_MIRROR!$A56,SWISSW!$J:$J,WINS_NO_MIRROR!AQ$1,SWISSW!$F:$F,"Won")+COUNTIFS(SWISSW!$I:$I,WINS_NO_MIRROR!AQ$1,SWISSW!$J:$J,WINS_NO_MIRROR!$A56,SWISSW!$F:$F,"Lost")))*IF(ROW()=COLUMN(),0,1)</f>
        <v>0</v>
      </c>
      <c r="AR56" s="11">
        <f ca="1">((COUNTIFS(SWISSW!$I:$I,WINS_NO_MIRROR!$A56,SWISSW!$J:$J,WINS_NO_MIRROR!AR$1,SWISSW!$F:$F,"Won")+COUNTIFS(SWISSW!$I:$I,WINS_NO_MIRROR!AR$1,SWISSW!$J:$J,WINS_NO_MIRROR!$A56,SWISSW!$F:$F,"Lost")))*IF(ROW()=COLUMN(),0,1)</f>
        <v>0</v>
      </c>
      <c r="AS56" s="11">
        <f ca="1">((COUNTIFS(SWISSW!$I:$I,WINS_NO_MIRROR!$A56,SWISSW!$J:$J,WINS_NO_MIRROR!AS$1,SWISSW!$F:$F,"Won")+COUNTIFS(SWISSW!$I:$I,WINS_NO_MIRROR!AS$1,SWISSW!$J:$J,WINS_NO_MIRROR!$A56,SWISSW!$F:$F,"Lost")))*IF(ROW()=COLUMN(),0,1)</f>
        <v>0</v>
      </c>
      <c r="AT56" s="11">
        <f ca="1">((COUNTIFS(SWISSW!$I:$I,WINS_NO_MIRROR!$A56,SWISSW!$J:$J,WINS_NO_MIRROR!AT$1,SWISSW!$F:$F,"Won")+COUNTIFS(SWISSW!$I:$I,WINS_NO_MIRROR!AT$1,SWISSW!$J:$J,WINS_NO_MIRROR!$A56,SWISSW!$F:$F,"Lost")))*IF(ROW()=COLUMN(),0,1)</f>
        <v>0</v>
      </c>
      <c r="AU56" s="11">
        <f ca="1">((COUNTIFS(SWISSW!$I:$I,WINS_NO_MIRROR!$A56,SWISSW!$J:$J,WINS_NO_MIRROR!AU$1,SWISSW!$F:$F,"Won")+COUNTIFS(SWISSW!$I:$I,WINS_NO_MIRROR!AU$1,SWISSW!$J:$J,WINS_NO_MIRROR!$A56,SWISSW!$F:$F,"Lost")))*IF(ROW()=COLUMN(),0,1)</f>
        <v>0</v>
      </c>
      <c r="AV56" s="11">
        <f ca="1">((COUNTIFS(SWISSW!$I:$I,WINS_NO_MIRROR!$A56,SWISSW!$J:$J,WINS_NO_MIRROR!AV$1,SWISSW!$F:$F,"Won")+COUNTIFS(SWISSW!$I:$I,WINS_NO_MIRROR!AV$1,SWISSW!$J:$J,WINS_NO_MIRROR!$A56,SWISSW!$F:$F,"Lost")))*IF(ROW()=COLUMN(),0,1)</f>
        <v>0</v>
      </c>
      <c r="AW56" s="11">
        <f ca="1">((COUNTIFS(SWISSW!$I:$I,WINS_NO_MIRROR!$A56,SWISSW!$J:$J,WINS_NO_MIRROR!AW$1,SWISSW!$F:$F,"Won")+COUNTIFS(SWISSW!$I:$I,WINS_NO_MIRROR!AW$1,SWISSW!$J:$J,WINS_NO_MIRROR!$A56,SWISSW!$F:$F,"Lost")))*IF(ROW()=COLUMN(),0,1)</f>
        <v>0</v>
      </c>
      <c r="AX56" s="11">
        <f ca="1">((COUNTIFS(SWISSW!$I:$I,WINS_NO_MIRROR!$A56,SWISSW!$J:$J,WINS_NO_MIRROR!AX$1,SWISSW!$F:$F,"Won")+COUNTIFS(SWISSW!$I:$I,WINS_NO_MIRROR!AX$1,SWISSW!$J:$J,WINS_NO_MIRROR!$A56,SWISSW!$F:$F,"Lost")))*IF(ROW()=COLUMN(),0,1)</f>
        <v>0</v>
      </c>
      <c r="AY56" s="11">
        <f ca="1">((COUNTIFS(SWISSW!$I:$I,WINS_NO_MIRROR!$A56,SWISSW!$J:$J,WINS_NO_MIRROR!AY$1,SWISSW!$F:$F,"Won")+COUNTIFS(SWISSW!$I:$I,WINS_NO_MIRROR!AY$1,SWISSW!$J:$J,WINS_NO_MIRROR!$A56,SWISSW!$F:$F,"Lost")))*IF(ROW()=COLUMN(),0,1)</f>
        <v>0</v>
      </c>
      <c r="AZ56" s="11">
        <f ca="1">((COUNTIFS(SWISSW!$I:$I,WINS_NO_MIRROR!$A56,SWISSW!$J:$J,WINS_NO_MIRROR!AZ$1,SWISSW!$F:$F,"Won")+COUNTIFS(SWISSW!$I:$I,WINS_NO_MIRROR!AZ$1,SWISSW!$J:$J,WINS_NO_MIRROR!$A56,SWISSW!$F:$F,"Lost")))*IF(ROW()=COLUMN(),0,1)</f>
        <v>0</v>
      </c>
      <c r="BA56" s="11">
        <f ca="1">((COUNTIFS(SWISSW!$I:$I,WINS_NO_MIRROR!$A56,SWISSW!$J:$J,WINS_NO_MIRROR!BA$1,SWISSW!$F:$F,"Won")+COUNTIFS(SWISSW!$I:$I,WINS_NO_MIRROR!BA$1,SWISSW!$J:$J,WINS_NO_MIRROR!$A56,SWISSW!$F:$F,"Lost")))*IF(ROW()=COLUMN(),0,1)</f>
        <v>0</v>
      </c>
      <c r="BB56" s="11">
        <f ca="1">((COUNTIFS(SWISSW!$I:$I,WINS_NO_MIRROR!$A56,SWISSW!$J:$J,WINS_NO_MIRROR!BB$1,SWISSW!$F:$F,"Won")+COUNTIFS(SWISSW!$I:$I,WINS_NO_MIRROR!BB$1,SWISSW!$J:$J,WINS_NO_MIRROR!$A56,SWISSW!$F:$F,"Lost")))*IF(ROW()=COLUMN(),0,1)</f>
        <v>0</v>
      </c>
      <c r="BC56" s="11">
        <f ca="1">((COUNTIFS(SWISSW!$I:$I,WINS_NO_MIRROR!$A56,SWISSW!$J:$J,WINS_NO_MIRROR!BC$1,SWISSW!$F:$F,"Won")+COUNTIFS(SWISSW!$I:$I,WINS_NO_MIRROR!BC$1,SWISSW!$J:$J,WINS_NO_MIRROR!$A56,SWISSW!$F:$F,"Lost")))*IF(ROW()=COLUMN(),0,1)</f>
        <v>0</v>
      </c>
      <c r="BD56" s="11">
        <f ca="1">((COUNTIFS(SWISSW!$I:$I,WINS_NO_MIRROR!$A56,SWISSW!$J:$J,WINS_NO_MIRROR!BD$1,SWISSW!$F:$F,"Won")+COUNTIFS(SWISSW!$I:$I,WINS_NO_MIRROR!BD$1,SWISSW!$J:$J,WINS_NO_MIRROR!$A56,SWISSW!$F:$F,"Lost")))*IF(ROW()=COLUMN(),0,1)</f>
        <v>0</v>
      </c>
      <c r="BE56" s="11">
        <f ca="1">((COUNTIFS(SWISSW!$I:$I,WINS_NO_MIRROR!$A56,SWISSW!$J:$J,WINS_NO_MIRROR!BE$1,SWISSW!$F:$F,"Won")+COUNTIFS(SWISSW!$I:$I,WINS_NO_MIRROR!BE$1,SWISSW!$J:$J,WINS_NO_MIRROR!$A56,SWISSW!$F:$F,"Lost")))*IF(ROW()=COLUMN(),0,1)</f>
        <v>0</v>
      </c>
      <c r="BF56" s="11">
        <f ca="1">((COUNTIFS(SWISSW!$I:$I,WINS_NO_MIRROR!$A56,SWISSW!$J:$J,WINS_NO_MIRROR!BF$1,SWISSW!$F:$F,"Won")+COUNTIFS(SWISSW!$I:$I,WINS_NO_MIRROR!BF$1,SWISSW!$J:$J,WINS_NO_MIRROR!$A56,SWISSW!$F:$F,"Lost")))*IF(ROW()=COLUMN(),0,1)</f>
        <v>0</v>
      </c>
      <c r="BG56" s="11">
        <f ca="1">((COUNTIFS(SWISSW!$I:$I,WINS_NO_MIRROR!$A56,SWISSW!$J:$J,WINS_NO_MIRROR!BG$1,SWISSW!$F:$F,"Won")+COUNTIFS(SWISSW!$I:$I,WINS_NO_MIRROR!BG$1,SWISSW!$J:$J,WINS_NO_MIRROR!$A56,SWISSW!$F:$F,"Lost")))*IF(ROW()=COLUMN(),0,1)</f>
        <v>0</v>
      </c>
      <c r="BH56" s="11">
        <f ca="1">((COUNTIFS(SWISSW!$I:$I,WINS_NO_MIRROR!$A56,SWISSW!$J:$J,WINS_NO_MIRROR!BH$1,SWISSW!$F:$F,"Won")+COUNTIFS(SWISSW!$I:$I,WINS_NO_MIRROR!BH$1,SWISSW!$J:$J,WINS_NO_MIRROR!$A56,SWISSW!$F:$F,"Lost")))*IF(ROW()=COLUMN(),0,1)</f>
        <v>0</v>
      </c>
      <c r="BI56" s="11">
        <f ca="1">((COUNTIFS(SWISSW!$I:$I,WINS_NO_MIRROR!$A56,SWISSW!$J:$J,WINS_NO_MIRROR!BI$1,SWISSW!$F:$F,"Won")+COUNTIFS(SWISSW!$I:$I,WINS_NO_MIRROR!BI$1,SWISSW!$J:$J,WINS_NO_MIRROR!$A56,SWISSW!$F:$F,"Lost")))*IF(ROW()=COLUMN(),0,1)</f>
        <v>0</v>
      </c>
      <c r="BJ56" s="11">
        <f ca="1">((COUNTIFS(SWISSW!$I:$I,WINS_NO_MIRROR!$A56,SWISSW!$J:$J,WINS_NO_MIRROR!BJ$1,SWISSW!$F:$F,"Won")+COUNTIFS(SWISSW!$I:$I,WINS_NO_MIRROR!BJ$1,SWISSW!$J:$J,WINS_NO_MIRROR!$A56,SWISSW!$F:$F,"Lost")))*IF(ROW()=COLUMN(),0,1)</f>
        <v>0</v>
      </c>
      <c r="BK56" s="11">
        <f ca="1">((COUNTIFS(SWISSW!$I:$I,WINS_NO_MIRROR!$A56,SWISSW!$J:$J,WINS_NO_MIRROR!BK$1,SWISSW!$F:$F,"Won")+COUNTIFS(SWISSW!$I:$I,WINS_NO_MIRROR!BK$1,SWISSW!$J:$J,WINS_NO_MIRROR!$A56,SWISSW!$F:$F,"Lost")))*IF(ROW()=COLUMN(),0,1)</f>
        <v>0</v>
      </c>
      <c r="BL56" s="11">
        <f ca="1">((COUNTIFS(SWISSW!$I:$I,WINS_NO_MIRROR!$A56,SWISSW!$J:$J,WINS_NO_MIRROR!BL$1,SWISSW!$F:$F,"Won")+COUNTIFS(SWISSW!$I:$I,WINS_NO_MIRROR!BL$1,SWISSW!$J:$J,WINS_NO_MIRROR!$A56,SWISSW!$F:$F,"Lost")))*IF(ROW()=COLUMN(),0,1)</f>
        <v>0</v>
      </c>
    </row>
    <row r="57" spans="1:64" ht="55" customHeight="1" x14ac:dyDescent="0.3">
      <c r="A57" s="3" t="str">
        <f ca="1">MATCHUP!A57</f>
        <v>Mardu Ephemerate</v>
      </c>
      <c r="B57" s="11">
        <f ca="1">((COUNTIFS(SWISSW!$I:$I,WINS_NO_MIRROR!$A57,SWISSW!$J:$J,WINS_NO_MIRROR!B$1,SWISSW!$F:$F,"Won")+COUNTIFS(SWISSW!$I:$I,WINS_NO_MIRROR!B$1,SWISSW!$J:$J,WINS_NO_MIRROR!$A57,SWISSW!$F:$F,"Lost")))*IF(ROW()=COLUMN(),0,1)</f>
        <v>0</v>
      </c>
      <c r="C57" s="11">
        <f ca="1">((COUNTIFS(SWISSW!$I:$I,WINS_NO_MIRROR!$A57,SWISSW!$J:$J,WINS_NO_MIRROR!C$1,SWISSW!$F:$F,"Won")+COUNTIFS(SWISSW!$I:$I,WINS_NO_MIRROR!C$1,SWISSW!$J:$J,WINS_NO_MIRROR!$A57,SWISSW!$F:$F,"Lost")))*IF(ROW()=COLUMN(),0,1)</f>
        <v>0</v>
      </c>
      <c r="D57" s="11">
        <f ca="1">((COUNTIFS(SWISSW!$I:$I,WINS_NO_MIRROR!$A57,SWISSW!$J:$J,WINS_NO_MIRROR!D$1,SWISSW!$F:$F,"Won")+COUNTIFS(SWISSW!$I:$I,WINS_NO_MIRROR!D$1,SWISSW!$J:$J,WINS_NO_MIRROR!$A57,SWISSW!$F:$F,"Lost")))*IF(ROW()=COLUMN(),0,1)</f>
        <v>1</v>
      </c>
      <c r="E57" s="11">
        <f ca="1">((COUNTIFS(SWISSW!$I:$I,WINS_NO_MIRROR!$A57,SWISSW!$J:$J,WINS_NO_MIRROR!E$1,SWISSW!$F:$F,"Won")+COUNTIFS(SWISSW!$I:$I,WINS_NO_MIRROR!E$1,SWISSW!$J:$J,WINS_NO_MIRROR!$A57,SWISSW!$F:$F,"Lost")))*IF(ROW()=COLUMN(),0,1)</f>
        <v>0</v>
      </c>
      <c r="F57" s="11">
        <f ca="1">((COUNTIFS(SWISSW!$I:$I,WINS_NO_MIRROR!$A57,SWISSW!$J:$J,WINS_NO_MIRROR!F$1,SWISSW!$F:$F,"Won")+COUNTIFS(SWISSW!$I:$I,WINS_NO_MIRROR!F$1,SWISSW!$J:$J,WINS_NO_MIRROR!$A57,SWISSW!$F:$F,"Lost")))*IF(ROW()=COLUMN(),0,1)</f>
        <v>0</v>
      </c>
      <c r="G57" s="11">
        <f ca="1">((COUNTIFS(SWISSW!$I:$I,WINS_NO_MIRROR!$A57,SWISSW!$J:$J,WINS_NO_MIRROR!G$1,SWISSW!$F:$F,"Won")+COUNTIFS(SWISSW!$I:$I,WINS_NO_MIRROR!G$1,SWISSW!$J:$J,WINS_NO_MIRROR!$A57,SWISSW!$F:$F,"Lost")))*IF(ROW()=COLUMN(),0,1)</f>
        <v>0</v>
      </c>
      <c r="H57" s="11">
        <f ca="1">((COUNTIFS(SWISSW!$I:$I,WINS_NO_MIRROR!$A57,SWISSW!$J:$J,WINS_NO_MIRROR!H$1,SWISSW!$F:$F,"Won")+COUNTIFS(SWISSW!$I:$I,WINS_NO_MIRROR!H$1,SWISSW!$J:$J,WINS_NO_MIRROR!$A57,SWISSW!$F:$F,"Lost")))*IF(ROW()=COLUMN(),0,1)</f>
        <v>0</v>
      </c>
      <c r="I57" s="11">
        <f ca="1">((COUNTIFS(SWISSW!$I:$I,WINS_NO_MIRROR!$A57,SWISSW!$J:$J,WINS_NO_MIRROR!I$1,SWISSW!$F:$F,"Won")+COUNTIFS(SWISSW!$I:$I,WINS_NO_MIRROR!I$1,SWISSW!$J:$J,WINS_NO_MIRROR!$A57,SWISSW!$F:$F,"Lost")))*IF(ROW()=COLUMN(),0,1)</f>
        <v>0</v>
      </c>
      <c r="J57" s="11">
        <f ca="1">((COUNTIFS(SWISSW!$I:$I,WINS_NO_MIRROR!$A57,SWISSW!$J:$J,WINS_NO_MIRROR!J$1,SWISSW!$F:$F,"Won")+COUNTIFS(SWISSW!$I:$I,WINS_NO_MIRROR!J$1,SWISSW!$J:$J,WINS_NO_MIRROR!$A57,SWISSW!$F:$F,"Lost")))*IF(ROW()=COLUMN(),0,1)</f>
        <v>0</v>
      </c>
      <c r="K57" s="11">
        <f ca="1">((COUNTIFS(SWISSW!$I:$I,WINS_NO_MIRROR!$A57,SWISSW!$J:$J,WINS_NO_MIRROR!K$1,SWISSW!$F:$F,"Won")+COUNTIFS(SWISSW!$I:$I,WINS_NO_MIRROR!K$1,SWISSW!$J:$J,WINS_NO_MIRROR!$A57,SWISSW!$F:$F,"Lost")))*IF(ROW()=COLUMN(),0,1)</f>
        <v>0</v>
      </c>
      <c r="L57" s="11">
        <f ca="1">((COUNTIFS(SWISSW!$I:$I,WINS_NO_MIRROR!$A57,SWISSW!$J:$J,WINS_NO_MIRROR!L$1,SWISSW!$F:$F,"Won")+COUNTIFS(SWISSW!$I:$I,WINS_NO_MIRROR!L$1,SWISSW!$J:$J,WINS_NO_MIRROR!$A57,SWISSW!$F:$F,"Lost")))*IF(ROW()=COLUMN(),0,1)</f>
        <v>0</v>
      </c>
      <c r="M57" s="11">
        <f ca="1">((COUNTIFS(SWISSW!$I:$I,WINS_NO_MIRROR!$A57,SWISSW!$J:$J,WINS_NO_MIRROR!M$1,SWISSW!$F:$F,"Won")+COUNTIFS(SWISSW!$I:$I,WINS_NO_MIRROR!M$1,SWISSW!$J:$J,WINS_NO_MIRROR!$A57,SWISSW!$F:$F,"Lost")))*IF(ROW()=COLUMN(),0,1)</f>
        <v>0</v>
      </c>
      <c r="N57" s="11">
        <f ca="1">((COUNTIFS(SWISSW!$I:$I,WINS_NO_MIRROR!$A57,SWISSW!$J:$J,WINS_NO_MIRROR!N$1,SWISSW!$F:$F,"Won")+COUNTIFS(SWISSW!$I:$I,WINS_NO_MIRROR!N$1,SWISSW!$J:$J,WINS_NO_MIRROR!$A57,SWISSW!$F:$F,"Lost")))*IF(ROW()=COLUMN(),0,1)</f>
        <v>0</v>
      </c>
      <c r="O57" s="11">
        <f ca="1">((COUNTIFS(SWISSW!$I:$I,WINS_NO_MIRROR!$A57,SWISSW!$J:$J,WINS_NO_MIRROR!O$1,SWISSW!$F:$F,"Won")+COUNTIFS(SWISSW!$I:$I,WINS_NO_MIRROR!O$1,SWISSW!$J:$J,WINS_NO_MIRROR!$A57,SWISSW!$F:$F,"Lost")))*IF(ROW()=COLUMN(),0,1)</f>
        <v>0</v>
      </c>
      <c r="P57" s="11">
        <f ca="1">((COUNTIFS(SWISSW!$I:$I,WINS_NO_MIRROR!$A57,SWISSW!$J:$J,WINS_NO_MIRROR!P$1,SWISSW!$F:$F,"Won")+COUNTIFS(SWISSW!$I:$I,WINS_NO_MIRROR!P$1,SWISSW!$J:$J,WINS_NO_MIRROR!$A57,SWISSW!$F:$F,"Lost")))*IF(ROW()=COLUMN(),0,1)</f>
        <v>0</v>
      </c>
      <c r="Q57" s="11">
        <f ca="1">((COUNTIFS(SWISSW!$I:$I,WINS_NO_MIRROR!$A57,SWISSW!$J:$J,WINS_NO_MIRROR!Q$1,SWISSW!$F:$F,"Won")+COUNTIFS(SWISSW!$I:$I,WINS_NO_MIRROR!Q$1,SWISSW!$J:$J,WINS_NO_MIRROR!$A57,SWISSW!$F:$F,"Lost")))*IF(ROW()=COLUMN(),0,1)</f>
        <v>0</v>
      </c>
      <c r="R57" s="11">
        <f ca="1">((COUNTIFS(SWISSW!$I:$I,WINS_NO_MIRROR!$A57,SWISSW!$J:$J,WINS_NO_MIRROR!R$1,SWISSW!$F:$F,"Won")+COUNTIFS(SWISSW!$I:$I,WINS_NO_MIRROR!R$1,SWISSW!$J:$J,WINS_NO_MIRROR!$A57,SWISSW!$F:$F,"Lost")))*IF(ROW()=COLUMN(),0,1)</f>
        <v>0</v>
      </c>
      <c r="S57" s="11">
        <f ca="1">((COUNTIFS(SWISSW!$I:$I,WINS_NO_MIRROR!$A57,SWISSW!$J:$J,WINS_NO_MIRROR!S$1,SWISSW!$F:$F,"Won")+COUNTIFS(SWISSW!$I:$I,WINS_NO_MIRROR!S$1,SWISSW!$J:$J,WINS_NO_MIRROR!$A57,SWISSW!$F:$F,"Lost")))*IF(ROW()=COLUMN(),0,1)</f>
        <v>0</v>
      </c>
      <c r="T57" s="11">
        <f ca="1">((COUNTIFS(SWISSW!$I:$I,WINS_NO_MIRROR!$A57,SWISSW!$J:$J,WINS_NO_MIRROR!T$1,SWISSW!$F:$F,"Won")+COUNTIFS(SWISSW!$I:$I,WINS_NO_MIRROR!T$1,SWISSW!$J:$J,WINS_NO_MIRROR!$A57,SWISSW!$F:$F,"Lost")))*IF(ROW()=COLUMN(),0,1)</f>
        <v>0</v>
      </c>
      <c r="U57" s="11">
        <f ca="1">((COUNTIFS(SWISSW!$I:$I,WINS_NO_MIRROR!$A57,SWISSW!$J:$J,WINS_NO_MIRROR!U$1,SWISSW!$F:$F,"Won")+COUNTIFS(SWISSW!$I:$I,WINS_NO_MIRROR!U$1,SWISSW!$J:$J,WINS_NO_MIRROR!$A57,SWISSW!$F:$F,"Lost")))*IF(ROW()=COLUMN(),0,1)</f>
        <v>0</v>
      </c>
      <c r="V57" s="11">
        <f ca="1">((COUNTIFS(SWISSW!$I:$I,WINS_NO_MIRROR!$A57,SWISSW!$J:$J,WINS_NO_MIRROR!V$1,SWISSW!$F:$F,"Won")+COUNTIFS(SWISSW!$I:$I,WINS_NO_MIRROR!V$1,SWISSW!$J:$J,WINS_NO_MIRROR!$A57,SWISSW!$F:$F,"Lost")))*IF(ROW()=COLUMN(),0,1)</f>
        <v>0</v>
      </c>
      <c r="W57" s="11">
        <f ca="1">((COUNTIFS(SWISSW!$I:$I,WINS_NO_MIRROR!$A57,SWISSW!$J:$J,WINS_NO_MIRROR!W$1,SWISSW!$F:$F,"Won")+COUNTIFS(SWISSW!$I:$I,WINS_NO_MIRROR!W$1,SWISSW!$J:$J,WINS_NO_MIRROR!$A57,SWISSW!$F:$F,"Lost")))*IF(ROW()=COLUMN(),0,1)</f>
        <v>0</v>
      </c>
      <c r="X57" s="11">
        <f ca="1">((COUNTIFS(SWISSW!$I:$I,WINS_NO_MIRROR!$A57,SWISSW!$J:$J,WINS_NO_MIRROR!X$1,SWISSW!$F:$F,"Won")+COUNTIFS(SWISSW!$I:$I,WINS_NO_MIRROR!X$1,SWISSW!$J:$J,WINS_NO_MIRROR!$A57,SWISSW!$F:$F,"Lost")))*IF(ROW()=COLUMN(),0,1)</f>
        <v>0</v>
      </c>
      <c r="Y57" s="11">
        <f ca="1">((COUNTIFS(SWISSW!$I:$I,WINS_NO_MIRROR!$A57,SWISSW!$J:$J,WINS_NO_MIRROR!Y$1,SWISSW!$F:$F,"Won")+COUNTIFS(SWISSW!$I:$I,WINS_NO_MIRROR!Y$1,SWISSW!$J:$J,WINS_NO_MIRROR!$A57,SWISSW!$F:$F,"Lost")))*IF(ROW()=COLUMN(),0,1)</f>
        <v>0</v>
      </c>
      <c r="Z57" s="11">
        <f ca="1">((COUNTIFS(SWISSW!$I:$I,WINS_NO_MIRROR!$A57,SWISSW!$J:$J,WINS_NO_MIRROR!Z$1,SWISSW!$F:$F,"Won")+COUNTIFS(SWISSW!$I:$I,WINS_NO_MIRROR!Z$1,SWISSW!$J:$J,WINS_NO_MIRROR!$A57,SWISSW!$F:$F,"Lost")))*IF(ROW()=COLUMN(),0,1)</f>
        <v>0</v>
      </c>
      <c r="AA57" s="11">
        <f ca="1">((COUNTIFS(SWISSW!$I:$I,WINS_NO_MIRROR!$A57,SWISSW!$J:$J,WINS_NO_MIRROR!AA$1,SWISSW!$F:$F,"Won")+COUNTIFS(SWISSW!$I:$I,WINS_NO_MIRROR!AA$1,SWISSW!$J:$J,WINS_NO_MIRROR!$A57,SWISSW!$F:$F,"Lost")))*IF(ROW()=COLUMN(),0,1)</f>
        <v>0</v>
      </c>
      <c r="AB57" s="11">
        <f ca="1">((COUNTIFS(SWISSW!$I:$I,WINS_NO_MIRROR!$A57,SWISSW!$J:$J,WINS_NO_MIRROR!AB$1,SWISSW!$F:$F,"Won")+COUNTIFS(SWISSW!$I:$I,WINS_NO_MIRROR!AB$1,SWISSW!$J:$J,WINS_NO_MIRROR!$A57,SWISSW!$F:$F,"Lost")))*IF(ROW()=COLUMN(),0,1)</f>
        <v>0</v>
      </c>
      <c r="AC57" s="11">
        <f ca="1">((COUNTIFS(SWISSW!$I:$I,WINS_NO_MIRROR!$A57,SWISSW!$J:$J,WINS_NO_MIRROR!AC$1,SWISSW!$F:$F,"Won")+COUNTIFS(SWISSW!$I:$I,WINS_NO_MIRROR!AC$1,SWISSW!$J:$J,WINS_NO_MIRROR!$A57,SWISSW!$F:$F,"Lost")))*IF(ROW()=COLUMN(),0,1)</f>
        <v>0</v>
      </c>
      <c r="AD57" s="11">
        <f ca="1">((COUNTIFS(SWISSW!$I:$I,WINS_NO_MIRROR!$A57,SWISSW!$J:$J,WINS_NO_MIRROR!AD$1,SWISSW!$F:$F,"Won")+COUNTIFS(SWISSW!$I:$I,WINS_NO_MIRROR!AD$1,SWISSW!$J:$J,WINS_NO_MIRROR!$A57,SWISSW!$F:$F,"Lost")))*IF(ROW()=COLUMN(),0,1)</f>
        <v>0</v>
      </c>
      <c r="AE57" s="11">
        <f ca="1">((COUNTIFS(SWISSW!$I:$I,WINS_NO_MIRROR!$A57,SWISSW!$J:$J,WINS_NO_MIRROR!AE$1,SWISSW!$F:$F,"Won")+COUNTIFS(SWISSW!$I:$I,WINS_NO_MIRROR!AE$1,SWISSW!$J:$J,WINS_NO_MIRROR!$A57,SWISSW!$F:$F,"Lost")))*IF(ROW()=COLUMN(),0,1)</f>
        <v>0</v>
      </c>
      <c r="AF57" s="11">
        <f ca="1">((COUNTIFS(SWISSW!$I:$I,WINS_NO_MIRROR!$A57,SWISSW!$J:$J,WINS_NO_MIRROR!AF$1,SWISSW!$F:$F,"Won")+COUNTIFS(SWISSW!$I:$I,WINS_NO_MIRROR!AF$1,SWISSW!$J:$J,WINS_NO_MIRROR!$A57,SWISSW!$F:$F,"Lost")))*IF(ROW()=COLUMN(),0,1)</f>
        <v>0</v>
      </c>
      <c r="AG57" s="11">
        <f ca="1">((COUNTIFS(SWISSW!$I:$I,WINS_NO_MIRROR!$A57,SWISSW!$J:$J,WINS_NO_MIRROR!AG$1,SWISSW!$F:$F,"Won")+COUNTIFS(SWISSW!$I:$I,WINS_NO_MIRROR!AG$1,SWISSW!$J:$J,WINS_NO_MIRROR!$A57,SWISSW!$F:$F,"Lost")))*IF(ROW()=COLUMN(),0,1)</f>
        <v>0</v>
      </c>
      <c r="AH57" s="11">
        <f ca="1">((COUNTIFS(SWISSW!$I:$I,WINS_NO_MIRROR!$A57,SWISSW!$J:$J,WINS_NO_MIRROR!AH$1,SWISSW!$F:$F,"Won")+COUNTIFS(SWISSW!$I:$I,WINS_NO_MIRROR!AH$1,SWISSW!$J:$J,WINS_NO_MIRROR!$A57,SWISSW!$F:$F,"Lost")))*IF(ROW()=COLUMN(),0,1)</f>
        <v>0</v>
      </c>
      <c r="AI57" s="11">
        <f ca="1">((COUNTIFS(SWISSW!$I:$I,WINS_NO_MIRROR!$A57,SWISSW!$J:$J,WINS_NO_MIRROR!AI$1,SWISSW!$F:$F,"Won")+COUNTIFS(SWISSW!$I:$I,WINS_NO_MIRROR!AI$1,SWISSW!$J:$J,WINS_NO_MIRROR!$A57,SWISSW!$F:$F,"Lost")))*IF(ROW()=COLUMN(),0,1)</f>
        <v>0</v>
      </c>
      <c r="AJ57" s="11">
        <f ca="1">((COUNTIFS(SWISSW!$I:$I,WINS_NO_MIRROR!$A57,SWISSW!$J:$J,WINS_NO_MIRROR!AJ$1,SWISSW!$F:$F,"Won")+COUNTIFS(SWISSW!$I:$I,WINS_NO_MIRROR!AJ$1,SWISSW!$J:$J,WINS_NO_MIRROR!$A57,SWISSW!$F:$F,"Lost")))*IF(ROW()=COLUMN(),0,1)</f>
        <v>0</v>
      </c>
      <c r="AK57" s="11">
        <f ca="1">((COUNTIFS(SWISSW!$I:$I,WINS_NO_MIRROR!$A57,SWISSW!$J:$J,WINS_NO_MIRROR!AK$1,SWISSW!$F:$F,"Won")+COUNTIFS(SWISSW!$I:$I,WINS_NO_MIRROR!AK$1,SWISSW!$J:$J,WINS_NO_MIRROR!$A57,SWISSW!$F:$F,"Lost")))*IF(ROW()=COLUMN(),0,1)</f>
        <v>0</v>
      </c>
      <c r="AL57" s="11">
        <f ca="1">((COUNTIFS(SWISSW!$I:$I,WINS_NO_MIRROR!$A57,SWISSW!$J:$J,WINS_NO_MIRROR!AL$1,SWISSW!$F:$F,"Won")+COUNTIFS(SWISSW!$I:$I,WINS_NO_MIRROR!AL$1,SWISSW!$J:$J,WINS_NO_MIRROR!$A57,SWISSW!$F:$F,"Lost")))*IF(ROW()=COLUMN(),0,1)</f>
        <v>0</v>
      </c>
      <c r="AM57" s="11">
        <f ca="1">((COUNTIFS(SWISSW!$I:$I,WINS_NO_MIRROR!$A57,SWISSW!$J:$J,WINS_NO_MIRROR!AM$1,SWISSW!$F:$F,"Won")+COUNTIFS(SWISSW!$I:$I,WINS_NO_MIRROR!AM$1,SWISSW!$J:$J,WINS_NO_MIRROR!$A57,SWISSW!$F:$F,"Lost")))*IF(ROW()=COLUMN(),0,1)</f>
        <v>0</v>
      </c>
      <c r="AN57" s="11">
        <f ca="1">((COUNTIFS(SWISSW!$I:$I,WINS_NO_MIRROR!$A57,SWISSW!$J:$J,WINS_NO_MIRROR!AN$1,SWISSW!$F:$F,"Won")+COUNTIFS(SWISSW!$I:$I,WINS_NO_MIRROR!AN$1,SWISSW!$J:$J,WINS_NO_MIRROR!$A57,SWISSW!$F:$F,"Lost")))*IF(ROW()=COLUMN(),0,1)</f>
        <v>0</v>
      </c>
      <c r="AO57" s="11">
        <f ca="1">((COUNTIFS(SWISSW!$I:$I,WINS_NO_MIRROR!$A57,SWISSW!$J:$J,WINS_NO_MIRROR!AO$1,SWISSW!$F:$F,"Won")+COUNTIFS(SWISSW!$I:$I,WINS_NO_MIRROR!AO$1,SWISSW!$J:$J,WINS_NO_MIRROR!$A57,SWISSW!$F:$F,"Lost")))*IF(ROW()=COLUMN(),0,1)</f>
        <v>0</v>
      </c>
      <c r="AP57" s="11">
        <f ca="1">((COUNTIFS(SWISSW!$I:$I,WINS_NO_MIRROR!$A57,SWISSW!$J:$J,WINS_NO_MIRROR!AP$1,SWISSW!$F:$F,"Won")+COUNTIFS(SWISSW!$I:$I,WINS_NO_MIRROR!AP$1,SWISSW!$J:$J,WINS_NO_MIRROR!$A57,SWISSW!$F:$F,"Lost")))*IF(ROW()=COLUMN(),0,1)</f>
        <v>0</v>
      </c>
      <c r="AQ57" s="11">
        <f ca="1">((COUNTIFS(SWISSW!$I:$I,WINS_NO_MIRROR!$A57,SWISSW!$J:$J,WINS_NO_MIRROR!AQ$1,SWISSW!$F:$F,"Won")+COUNTIFS(SWISSW!$I:$I,WINS_NO_MIRROR!AQ$1,SWISSW!$J:$J,WINS_NO_MIRROR!$A57,SWISSW!$F:$F,"Lost")))*IF(ROW()=COLUMN(),0,1)</f>
        <v>0</v>
      </c>
      <c r="AR57" s="11">
        <f ca="1">((COUNTIFS(SWISSW!$I:$I,WINS_NO_MIRROR!$A57,SWISSW!$J:$J,WINS_NO_MIRROR!AR$1,SWISSW!$F:$F,"Won")+COUNTIFS(SWISSW!$I:$I,WINS_NO_MIRROR!AR$1,SWISSW!$J:$J,WINS_NO_MIRROR!$A57,SWISSW!$F:$F,"Lost")))*IF(ROW()=COLUMN(),0,1)</f>
        <v>0</v>
      </c>
      <c r="AS57" s="11">
        <f ca="1">((COUNTIFS(SWISSW!$I:$I,WINS_NO_MIRROR!$A57,SWISSW!$J:$J,WINS_NO_MIRROR!AS$1,SWISSW!$F:$F,"Won")+COUNTIFS(SWISSW!$I:$I,WINS_NO_MIRROR!AS$1,SWISSW!$J:$J,WINS_NO_MIRROR!$A57,SWISSW!$F:$F,"Lost")))*IF(ROW()=COLUMN(),0,1)</f>
        <v>0</v>
      </c>
      <c r="AT57" s="11">
        <f ca="1">((COUNTIFS(SWISSW!$I:$I,WINS_NO_MIRROR!$A57,SWISSW!$J:$J,WINS_NO_MIRROR!AT$1,SWISSW!$F:$F,"Won")+COUNTIFS(SWISSW!$I:$I,WINS_NO_MIRROR!AT$1,SWISSW!$J:$J,WINS_NO_MIRROR!$A57,SWISSW!$F:$F,"Lost")))*IF(ROW()=COLUMN(),0,1)</f>
        <v>0</v>
      </c>
      <c r="AU57" s="11">
        <f ca="1">((COUNTIFS(SWISSW!$I:$I,WINS_NO_MIRROR!$A57,SWISSW!$J:$J,WINS_NO_MIRROR!AU$1,SWISSW!$F:$F,"Won")+COUNTIFS(SWISSW!$I:$I,WINS_NO_MIRROR!AU$1,SWISSW!$J:$J,WINS_NO_MIRROR!$A57,SWISSW!$F:$F,"Lost")))*IF(ROW()=COLUMN(),0,1)</f>
        <v>0</v>
      </c>
      <c r="AV57" s="11">
        <f ca="1">((COUNTIFS(SWISSW!$I:$I,WINS_NO_MIRROR!$A57,SWISSW!$J:$J,WINS_NO_MIRROR!AV$1,SWISSW!$F:$F,"Won")+COUNTIFS(SWISSW!$I:$I,WINS_NO_MIRROR!AV$1,SWISSW!$J:$J,WINS_NO_MIRROR!$A57,SWISSW!$F:$F,"Lost")))*IF(ROW()=COLUMN(),0,1)</f>
        <v>0</v>
      </c>
      <c r="AW57" s="11">
        <f ca="1">((COUNTIFS(SWISSW!$I:$I,WINS_NO_MIRROR!$A57,SWISSW!$J:$J,WINS_NO_MIRROR!AW$1,SWISSW!$F:$F,"Won")+COUNTIFS(SWISSW!$I:$I,WINS_NO_MIRROR!AW$1,SWISSW!$J:$J,WINS_NO_MIRROR!$A57,SWISSW!$F:$F,"Lost")))*IF(ROW()=COLUMN(),0,1)</f>
        <v>0</v>
      </c>
      <c r="AX57" s="11">
        <f ca="1">((COUNTIFS(SWISSW!$I:$I,WINS_NO_MIRROR!$A57,SWISSW!$J:$J,WINS_NO_MIRROR!AX$1,SWISSW!$F:$F,"Won")+COUNTIFS(SWISSW!$I:$I,WINS_NO_MIRROR!AX$1,SWISSW!$J:$J,WINS_NO_MIRROR!$A57,SWISSW!$F:$F,"Lost")))*IF(ROW()=COLUMN(),0,1)</f>
        <v>0</v>
      </c>
      <c r="AY57" s="11">
        <f ca="1">((COUNTIFS(SWISSW!$I:$I,WINS_NO_MIRROR!$A57,SWISSW!$J:$J,WINS_NO_MIRROR!AY$1,SWISSW!$F:$F,"Won")+COUNTIFS(SWISSW!$I:$I,WINS_NO_MIRROR!AY$1,SWISSW!$J:$J,WINS_NO_MIRROR!$A57,SWISSW!$F:$F,"Lost")))*IF(ROW()=COLUMN(),0,1)</f>
        <v>0</v>
      </c>
      <c r="AZ57" s="11">
        <f ca="1">((COUNTIFS(SWISSW!$I:$I,WINS_NO_MIRROR!$A57,SWISSW!$J:$J,WINS_NO_MIRROR!AZ$1,SWISSW!$F:$F,"Won")+COUNTIFS(SWISSW!$I:$I,WINS_NO_MIRROR!AZ$1,SWISSW!$J:$J,WINS_NO_MIRROR!$A57,SWISSW!$F:$F,"Lost")))*IF(ROW()=COLUMN(),0,1)</f>
        <v>0</v>
      </c>
      <c r="BA57" s="11">
        <f ca="1">((COUNTIFS(SWISSW!$I:$I,WINS_NO_MIRROR!$A57,SWISSW!$J:$J,WINS_NO_MIRROR!BA$1,SWISSW!$F:$F,"Won")+COUNTIFS(SWISSW!$I:$I,WINS_NO_MIRROR!BA$1,SWISSW!$J:$J,WINS_NO_MIRROR!$A57,SWISSW!$F:$F,"Lost")))*IF(ROW()=COLUMN(),0,1)</f>
        <v>0</v>
      </c>
      <c r="BB57" s="11">
        <f ca="1">((COUNTIFS(SWISSW!$I:$I,WINS_NO_MIRROR!$A57,SWISSW!$J:$J,WINS_NO_MIRROR!BB$1,SWISSW!$F:$F,"Won")+COUNTIFS(SWISSW!$I:$I,WINS_NO_MIRROR!BB$1,SWISSW!$J:$J,WINS_NO_MIRROR!$A57,SWISSW!$F:$F,"Lost")))*IF(ROW()=COLUMN(),0,1)</f>
        <v>0</v>
      </c>
      <c r="BC57" s="11">
        <f ca="1">((COUNTIFS(SWISSW!$I:$I,WINS_NO_MIRROR!$A57,SWISSW!$J:$J,WINS_NO_MIRROR!BC$1,SWISSW!$F:$F,"Won")+COUNTIFS(SWISSW!$I:$I,WINS_NO_MIRROR!BC$1,SWISSW!$J:$J,WINS_NO_MIRROR!$A57,SWISSW!$F:$F,"Lost")))*IF(ROW()=COLUMN(),0,1)</f>
        <v>0</v>
      </c>
      <c r="BD57" s="11">
        <f ca="1">((COUNTIFS(SWISSW!$I:$I,WINS_NO_MIRROR!$A57,SWISSW!$J:$J,WINS_NO_MIRROR!BD$1,SWISSW!$F:$F,"Won")+COUNTIFS(SWISSW!$I:$I,WINS_NO_MIRROR!BD$1,SWISSW!$J:$J,WINS_NO_MIRROR!$A57,SWISSW!$F:$F,"Lost")))*IF(ROW()=COLUMN(),0,1)</f>
        <v>0</v>
      </c>
      <c r="BE57" s="11">
        <f ca="1">((COUNTIFS(SWISSW!$I:$I,WINS_NO_MIRROR!$A57,SWISSW!$J:$J,WINS_NO_MIRROR!BE$1,SWISSW!$F:$F,"Won")+COUNTIFS(SWISSW!$I:$I,WINS_NO_MIRROR!BE$1,SWISSW!$J:$J,WINS_NO_MIRROR!$A57,SWISSW!$F:$F,"Lost")))*IF(ROW()=COLUMN(),0,1)</f>
        <v>0</v>
      </c>
      <c r="BF57" s="11">
        <f ca="1">((COUNTIFS(SWISSW!$I:$I,WINS_NO_MIRROR!$A57,SWISSW!$J:$J,WINS_NO_MIRROR!BF$1,SWISSW!$F:$F,"Won")+COUNTIFS(SWISSW!$I:$I,WINS_NO_MIRROR!BF$1,SWISSW!$J:$J,WINS_NO_MIRROR!$A57,SWISSW!$F:$F,"Lost")))*IF(ROW()=COLUMN(),0,1)</f>
        <v>0</v>
      </c>
      <c r="BG57" s="11">
        <f ca="1">((COUNTIFS(SWISSW!$I:$I,WINS_NO_MIRROR!$A57,SWISSW!$J:$J,WINS_NO_MIRROR!BG$1,SWISSW!$F:$F,"Won")+COUNTIFS(SWISSW!$I:$I,WINS_NO_MIRROR!BG$1,SWISSW!$J:$J,WINS_NO_MIRROR!$A57,SWISSW!$F:$F,"Lost")))*IF(ROW()=COLUMN(),0,1)</f>
        <v>0</v>
      </c>
      <c r="BH57" s="11">
        <f ca="1">((COUNTIFS(SWISSW!$I:$I,WINS_NO_MIRROR!$A57,SWISSW!$J:$J,WINS_NO_MIRROR!BH$1,SWISSW!$F:$F,"Won")+COUNTIFS(SWISSW!$I:$I,WINS_NO_MIRROR!BH$1,SWISSW!$J:$J,WINS_NO_MIRROR!$A57,SWISSW!$F:$F,"Lost")))*IF(ROW()=COLUMN(),0,1)</f>
        <v>0</v>
      </c>
      <c r="BI57" s="11">
        <f ca="1">((COUNTIFS(SWISSW!$I:$I,WINS_NO_MIRROR!$A57,SWISSW!$J:$J,WINS_NO_MIRROR!BI$1,SWISSW!$F:$F,"Won")+COUNTIFS(SWISSW!$I:$I,WINS_NO_MIRROR!BI$1,SWISSW!$J:$J,WINS_NO_MIRROR!$A57,SWISSW!$F:$F,"Lost")))*IF(ROW()=COLUMN(),0,1)</f>
        <v>0</v>
      </c>
      <c r="BJ57" s="11">
        <f ca="1">((COUNTIFS(SWISSW!$I:$I,WINS_NO_MIRROR!$A57,SWISSW!$J:$J,WINS_NO_MIRROR!BJ$1,SWISSW!$F:$F,"Won")+COUNTIFS(SWISSW!$I:$I,WINS_NO_MIRROR!BJ$1,SWISSW!$J:$J,WINS_NO_MIRROR!$A57,SWISSW!$F:$F,"Lost")))*IF(ROW()=COLUMN(),0,1)</f>
        <v>0</v>
      </c>
      <c r="BK57" s="11">
        <f ca="1">((COUNTIFS(SWISSW!$I:$I,WINS_NO_MIRROR!$A57,SWISSW!$J:$J,WINS_NO_MIRROR!BK$1,SWISSW!$F:$F,"Won")+COUNTIFS(SWISSW!$I:$I,WINS_NO_MIRROR!BK$1,SWISSW!$J:$J,WINS_NO_MIRROR!$A57,SWISSW!$F:$F,"Lost")))*IF(ROW()=COLUMN(),0,1)</f>
        <v>0</v>
      </c>
      <c r="BL57" s="11">
        <f ca="1">((COUNTIFS(SWISSW!$I:$I,WINS_NO_MIRROR!$A57,SWISSW!$J:$J,WINS_NO_MIRROR!BL$1,SWISSW!$F:$F,"Won")+COUNTIFS(SWISSW!$I:$I,WINS_NO_MIRROR!BL$1,SWISSW!$J:$J,WINS_NO_MIRROR!$A57,SWISSW!$F:$F,"Lost")))*IF(ROW()=COLUMN(),0,1)</f>
        <v>0</v>
      </c>
    </row>
    <row r="58" spans="1:64" ht="55" customHeight="1" x14ac:dyDescent="0.3">
      <c r="A58" s="3" t="str">
        <f ca="1">MATCHUP!A58</f>
        <v>Mono Black Burn</v>
      </c>
      <c r="B58" s="11">
        <f ca="1">((COUNTIFS(SWISSW!$I:$I,WINS_NO_MIRROR!$A58,SWISSW!$J:$J,WINS_NO_MIRROR!B$1,SWISSW!$F:$F,"Won")+COUNTIFS(SWISSW!$I:$I,WINS_NO_MIRROR!B$1,SWISSW!$J:$J,WINS_NO_MIRROR!$A58,SWISSW!$F:$F,"Lost")))*IF(ROW()=COLUMN(),0,1)</f>
        <v>0</v>
      </c>
      <c r="C58" s="11">
        <f ca="1">((COUNTIFS(SWISSW!$I:$I,WINS_NO_MIRROR!$A58,SWISSW!$J:$J,WINS_NO_MIRROR!C$1,SWISSW!$F:$F,"Won")+COUNTIFS(SWISSW!$I:$I,WINS_NO_MIRROR!C$1,SWISSW!$J:$J,WINS_NO_MIRROR!$A58,SWISSW!$F:$F,"Lost")))*IF(ROW()=COLUMN(),0,1)</f>
        <v>0</v>
      </c>
      <c r="D58" s="11">
        <f ca="1">((COUNTIFS(SWISSW!$I:$I,WINS_NO_MIRROR!$A58,SWISSW!$J:$J,WINS_NO_MIRROR!D$1,SWISSW!$F:$F,"Won")+COUNTIFS(SWISSW!$I:$I,WINS_NO_MIRROR!D$1,SWISSW!$J:$J,WINS_NO_MIRROR!$A58,SWISSW!$F:$F,"Lost")))*IF(ROW()=COLUMN(),0,1)</f>
        <v>0</v>
      </c>
      <c r="E58" s="11">
        <f ca="1">((COUNTIFS(SWISSW!$I:$I,WINS_NO_MIRROR!$A58,SWISSW!$J:$J,WINS_NO_MIRROR!E$1,SWISSW!$F:$F,"Won")+COUNTIFS(SWISSW!$I:$I,WINS_NO_MIRROR!E$1,SWISSW!$J:$J,WINS_NO_MIRROR!$A58,SWISSW!$F:$F,"Lost")))*IF(ROW()=COLUMN(),0,1)</f>
        <v>0</v>
      </c>
      <c r="F58" s="11">
        <f ca="1">((COUNTIFS(SWISSW!$I:$I,WINS_NO_MIRROR!$A58,SWISSW!$J:$J,WINS_NO_MIRROR!F$1,SWISSW!$F:$F,"Won")+COUNTIFS(SWISSW!$I:$I,WINS_NO_MIRROR!F$1,SWISSW!$J:$J,WINS_NO_MIRROR!$A58,SWISSW!$F:$F,"Lost")))*IF(ROW()=COLUMN(),0,1)</f>
        <v>0</v>
      </c>
      <c r="G58" s="11">
        <f ca="1">((COUNTIFS(SWISSW!$I:$I,WINS_NO_MIRROR!$A58,SWISSW!$J:$J,WINS_NO_MIRROR!G$1,SWISSW!$F:$F,"Won")+COUNTIFS(SWISSW!$I:$I,WINS_NO_MIRROR!G$1,SWISSW!$J:$J,WINS_NO_MIRROR!$A58,SWISSW!$F:$F,"Lost")))*IF(ROW()=COLUMN(),0,1)</f>
        <v>0</v>
      </c>
      <c r="H58" s="11">
        <f ca="1">((COUNTIFS(SWISSW!$I:$I,WINS_NO_MIRROR!$A58,SWISSW!$J:$J,WINS_NO_MIRROR!H$1,SWISSW!$F:$F,"Won")+COUNTIFS(SWISSW!$I:$I,WINS_NO_MIRROR!H$1,SWISSW!$J:$J,WINS_NO_MIRROR!$A58,SWISSW!$F:$F,"Lost")))*IF(ROW()=COLUMN(),0,1)</f>
        <v>0</v>
      </c>
      <c r="I58" s="11">
        <f ca="1">((COUNTIFS(SWISSW!$I:$I,WINS_NO_MIRROR!$A58,SWISSW!$J:$J,WINS_NO_MIRROR!I$1,SWISSW!$F:$F,"Won")+COUNTIFS(SWISSW!$I:$I,WINS_NO_MIRROR!I$1,SWISSW!$J:$J,WINS_NO_MIRROR!$A58,SWISSW!$F:$F,"Lost")))*IF(ROW()=COLUMN(),0,1)</f>
        <v>0</v>
      </c>
      <c r="J58" s="11">
        <f ca="1">((COUNTIFS(SWISSW!$I:$I,WINS_NO_MIRROR!$A58,SWISSW!$J:$J,WINS_NO_MIRROR!J$1,SWISSW!$F:$F,"Won")+COUNTIFS(SWISSW!$I:$I,WINS_NO_MIRROR!J$1,SWISSW!$J:$J,WINS_NO_MIRROR!$A58,SWISSW!$F:$F,"Lost")))*IF(ROW()=COLUMN(),0,1)</f>
        <v>0</v>
      </c>
      <c r="K58" s="11">
        <f ca="1">((COUNTIFS(SWISSW!$I:$I,WINS_NO_MIRROR!$A58,SWISSW!$J:$J,WINS_NO_MIRROR!K$1,SWISSW!$F:$F,"Won")+COUNTIFS(SWISSW!$I:$I,WINS_NO_MIRROR!K$1,SWISSW!$J:$J,WINS_NO_MIRROR!$A58,SWISSW!$F:$F,"Lost")))*IF(ROW()=COLUMN(),0,1)</f>
        <v>0</v>
      </c>
      <c r="L58" s="11">
        <f ca="1">((COUNTIFS(SWISSW!$I:$I,WINS_NO_MIRROR!$A58,SWISSW!$J:$J,WINS_NO_MIRROR!L$1,SWISSW!$F:$F,"Won")+COUNTIFS(SWISSW!$I:$I,WINS_NO_MIRROR!L$1,SWISSW!$J:$J,WINS_NO_MIRROR!$A58,SWISSW!$F:$F,"Lost")))*IF(ROW()=COLUMN(),0,1)</f>
        <v>1</v>
      </c>
      <c r="M58" s="11">
        <f ca="1">((COUNTIFS(SWISSW!$I:$I,WINS_NO_MIRROR!$A58,SWISSW!$J:$J,WINS_NO_MIRROR!M$1,SWISSW!$F:$F,"Won")+COUNTIFS(SWISSW!$I:$I,WINS_NO_MIRROR!M$1,SWISSW!$J:$J,WINS_NO_MIRROR!$A58,SWISSW!$F:$F,"Lost")))*IF(ROW()=COLUMN(),0,1)</f>
        <v>0</v>
      </c>
      <c r="N58" s="11">
        <f ca="1">((COUNTIFS(SWISSW!$I:$I,WINS_NO_MIRROR!$A58,SWISSW!$J:$J,WINS_NO_MIRROR!N$1,SWISSW!$F:$F,"Won")+COUNTIFS(SWISSW!$I:$I,WINS_NO_MIRROR!N$1,SWISSW!$J:$J,WINS_NO_MIRROR!$A58,SWISSW!$F:$F,"Lost")))*IF(ROW()=COLUMN(),0,1)</f>
        <v>0</v>
      </c>
      <c r="O58" s="11">
        <f ca="1">((COUNTIFS(SWISSW!$I:$I,WINS_NO_MIRROR!$A58,SWISSW!$J:$J,WINS_NO_MIRROR!O$1,SWISSW!$F:$F,"Won")+COUNTIFS(SWISSW!$I:$I,WINS_NO_MIRROR!O$1,SWISSW!$J:$J,WINS_NO_MIRROR!$A58,SWISSW!$F:$F,"Lost")))*IF(ROW()=COLUMN(),0,1)</f>
        <v>0</v>
      </c>
      <c r="P58" s="11">
        <f ca="1">((COUNTIFS(SWISSW!$I:$I,WINS_NO_MIRROR!$A58,SWISSW!$J:$J,WINS_NO_MIRROR!P$1,SWISSW!$F:$F,"Won")+COUNTIFS(SWISSW!$I:$I,WINS_NO_MIRROR!P$1,SWISSW!$J:$J,WINS_NO_MIRROR!$A58,SWISSW!$F:$F,"Lost")))*IF(ROW()=COLUMN(),0,1)</f>
        <v>0</v>
      </c>
      <c r="Q58" s="11">
        <f ca="1">((COUNTIFS(SWISSW!$I:$I,WINS_NO_MIRROR!$A58,SWISSW!$J:$J,WINS_NO_MIRROR!Q$1,SWISSW!$F:$F,"Won")+COUNTIFS(SWISSW!$I:$I,WINS_NO_MIRROR!Q$1,SWISSW!$J:$J,WINS_NO_MIRROR!$A58,SWISSW!$F:$F,"Lost")))*IF(ROW()=COLUMN(),0,1)</f>
        <v>0</v>
      </c>
      <c r="R58" s="11">
        <f ca="1">((COUNTIFS(SWISSW!$I:$I,WINS_NO_MIRROR!$A58,SWISSW!$J:$J,WINS_NO_MIRROR!R$1,SWISSW!$F:$F,"Won")+COUNTIFS(SWISSW!$I:$I,WINS_NO_MIRROR!R$1,SWISSW!$J:$J,WINS_NO_MIRROR!$A58,SWISSW!$F:$F,"Lost")))*IF(ROW()=COLUMN(),0,1)</f>
        <v>0</v>
      </c>
      <c r="S58" s="11">
        <f ca="1">((COUNTIFS(SWISSW!$I:$I,WINS_NO_MIRROR!$A58,SWISSW!$J:$J,WINS_NO_MIRROR!S$1,SWISSW!$F:$F,"Won")+COUNTIFS(SWISSW!$I:$I,WINS_NO_MIRROR!S$1,SWISSW!$J:$J,WINS_NO_MIRROR!$A58,SWISSW!$F:$F,"Lost")))*IF(ROW()=COLUMN(),0,1)</f>
        <v>0</v>
      </c>
      <c r="T58" s="11">
        <f ca="1">((COUNTIFS(SWISSW!$I:$I,WINS_NO_MIRROR!$A58,SWISSW!$J:$J,WINS_NO_MIRROR!T$1,SWISSW!$F:$F,"Won")+COUNTIFS(SWISSW!$I:$I,WINS_NO_MIRROR!T$1,SWISSW!$J:$J,WINS_NO_MIRROR!$A58,SWISSW!$F:$F,"Lost")))*IF(ROW()=COLUMN(),0,1)</f>
        <v>0</v>
      </c>
      <c r="U58" s="11">
        <f ca="1">((COUNTIFS(SWISSW!$I:$I,WINS_NO_MIRROR!$A58,SWISSW!$J:$J,WINS_NO_MIRROR!U$1,SWISSW!$F:$F,"Won")+COUNTIFS(SWISSW!$I:$I,WINS_NO_MIRROR!U$1,SWISSW!$J:$J,WINS_NO_MIRROR!$A58,SWISSW!$F:$F,"Lost")))*IF(ROW()=COLUMN(),0,1)</f>
        <v>0</v>
      </c>
      <c r="V58" s="11">
        <f ca="1">((COUNTIFS(SWISSW!$I:$I,WINS_NO_MIRROR!$A58,SWISSW!$J:$J,WINS_NO_MIRROR!V$1,SWISSW!$F:$F,"Won")+COUNTIFS(SWISSW!$I:$I,WINS_NO_MIRROR!V$1,SWISSW!$J:$J,WINS_NO_MIRROR!$A58,SWISSW!$F:$F,"Lost")))*IF(ROW()=COLUMN(),0,1)</f>
        <v>0</v>
      </c>
      <c r="W58" s="11">
        <f ca="1">((COUNTIFS(SWISSW!$I:$I,WINS_NO_MIRROR!$A58,SWISSW!$J:$J,WINS_NO_MIRROR!W$1,SWISSW!$F:$F,"Won")+COUNTIFS(SWISSW!$I:$I,WINS_NO_MIRROR!W$1,SWISSW!$J:$J,WINS_NO_MIRROR!$A58,SWISSW!$F:$F,"Lost")))*IF(ROW()=COLUMN(),0,1)</f>
        <v>0</v>
      </c>
      <c r="X58" s="11">
        <f ca="1">((COUNTIFS(SWISSW!$I:$I,WINS_NO_MIRROR!$A58,SWISSW!$J:$J,WINS_NO_MIRROR!X$1,SWISSW!$F:$F,"Won")+COUNTIFS(SWISSW!$I:$I,WINS_NO_MIRROR!X$1,SWISSW!$J:$J,WINS_NO_MIRROR!$A58,SWISSW!$F:$F,"Lost")))*IF(ROW()=COLUMN(),0,1)</f>
        <v>0</v>
      </c>
      <c r="Y58" s="11">
        <f ca="1">((COUNTIFS(SWISSW!$I:$I,WINS_NO_MIRROR!$A58,SWISSW!$J:$J,WINS_NO_MIRROR!Y$1,SWISSW!$F:$F,"Won")+COUNTIFS(SWISSW!$I:$I,WINS_NO_MIRROR!Y$1,SWISSW!$J:$J,WINS_NO_MIRROR!$A58,SWISSW!$F:$F,"Lost")))*IF(ROW()=COLUMN(),0,1)</f>
        <v>0</v>
      </c>
      <c r="Z58" s="11">
        <f ca="1">((COUNTIFS(SWISSW!$I:$I,WINS_NO_MIRROR!$A58,SWISSW!$J:$J,WINS_NO_MIRROR!Z$1,SWISSW!$F:$F,"Won")+COUNTIFS(SWISSW!$I:$I,WINS_NO_MIRROR!Z$1,SWISSW!$J:$J,WINS_NO_MIRROR!$A58,SWISSW!$F:$F,"Lost")))*IF(ROW()=COLUMN(),0,1)</f>
        <v>0</v>
      </c>
      <c r="AA58" s="11">
        <f ca="1">((COUNTIFS(SWISSW!$I:$I,WINS_NO_MIRROR!$A58,SWISSW!$J:$J,WINS_NO_MIRROR!AA$1,SWISSW!$F:$F,"Won")+COUNTIFS(SWISSW!$I:$I,WINS_NO_MIRROR!AA$1,SWISSW!$J:$J,WINS_NO_MIRROR!$A58,SWISSW!$F:$F,"Lost")))*IF(ROW()=COLUMN(),0,1)</f>
        <v>0</v>
      </c>
      <c r="AB58" s="11">
        <f ca="1">((COUNTIFS(SWISSW!$I:$I,WINS_NO_MIRROR!$A58,SWISSW!$J:$J,WINS_NO_MIRROR!AB$1,SWISSW!$F:$F,"Won")+COUNTIFS(SWISSW!$I:$I,WINS_NO_MIRROR!AB$1,SWISSW!$J:$J,WINS_NO_MIRROR!$A58,SWISSW!$F:$F,"Lost")))*IF(ROW()=COLUMN(),0,1)</f>
        <v>0</v>
      </c>
      <c r="AC58" s="11">
        <f ca="1">((COUNTIFS(SWISSW!$I:$I,WINS_NO_MIRROR!$A58,SWISSW!$J:$J,WINS_NO_MIRROR!AC$1,SWISSW!$F:$F,"Won")+COUNTIFS(SWISSW!$I:$I,WINS_NO_MIRROR!AC$1,SWISSW!$J:$J,WINS_NO_MIRROR!$A58,SWISSW!$F:$F,"Lost")))*IF(ROW()=COLUMN(),0,1)</f>
        <v>0</v>
      </c>
      <c r="AD58" s="11">
        <f ca="1">((COUNTIFS(SWISSW!$I:$I,WINS_NO_MIRROR!$A58,SWISSW!$J:$J,WINS_NO_MIRROR!AD$1,SWISSW!$F:$F,"Won")+COUNTIFS(SWISSW!$I:$I,WINS_NO_MIRROR!AD$1,SWISSW!$J:$J,WINS_NO_MIRROR!$A58,SWISSW!$F:$F,"Lost")))*IF(ROW()=COLUMN(),0,1)</f>
        <v>0</v>
      </c>
      <c r="AE58" s="11">
        <f ca="1">((COUNTIFS(SWISSW!$I:$I,WINS_NO_MIRROR!$A58,SWISSW!$J:$J,WINS_NO_MIRROR!AE$1,SWISSW!$F:$F,"Won")+COUNTIFS(SWISSW!$I:$I,WINS_NO_MIRROR!AE$1,SWISSW!$J:$J,WINS_NO_MIRROR!$A58,SWISSW!$F:$F,"Lost")))*IF(ROW()=COLUMN(),0,1)</f>
        <v>0</v>
      </c>
      <c r="AF58" s="11">
        <f ca="1">((COUNTIFS(SWISSW!$I:$I,WINS_NO_MIRROR!$A58,SWISSW!$J:$J,WINS_NO_MIRROR!AF$1,SWISSW!$F:$F,"Won")+COUNTIFS(SWISSW!$I:$I,WINS_NO_MIRROR!AF$1,SWISSW!$J:$J,WINS_NO_MIRROR!$A58,SWISSW!$F:$F,"Lost")))*IF(ROW()=COLUMN(),0,1)</f>
        <v>0</v>
      </c>
      <c r="AG58" s="11">
        <f ca="1">((COUNTIFS(SWISSW!$I:$I,WINS_NO_MIRROR!$A58,SWISSW!$J:$J,WINS_NO_MIRROR!AG$1,SWISSW!$F:$F,"Won")+COUNTIFS(SWISSW!$I:$I,WINS_NO_MIRROR!AG$1,SWISSW!$J:$J,WINS_NO_MIRROR!$A58,SWISSW!$F:$F,"Lost")))*IF(ROW()=COLUMN(),0,1)</f>
        <v>0</v>
      </c>
      <c r="AH58" s="11">
        <f ca="1">((COUNTIFS(SWISSW!$I:$I,WINS_NO_MIRROR!$A58,SWISSW!$J:$J,WINS_NO_MIRROR!AH$1,SWISSW!$F:$F,"Won")+COUNTIFS(SWISSW!$I:$I,WINS_NO_MIRROR!AH$1,SWISSW!$J:$J,WINS_NO_MIRROR!$A58,SWISSW!$F:$F,"Lost")))*IF(ROW()=COLUMN(),0,1)</f>
        <v>0</v>
      </c>
      <c r="AI58" s="11">
        <f ca="1">((COUNTIFS(SWISSW!$I:$I,WINS_NO_MIRROR!$A58,SWISSW!$J:$J,WINS_NO_MIRROR!AI$1,SWISSW!$F:$F,"Won")+COUNTIFS(SWISSW!$I:$I,WINS_NO_MIRROR!AI$1,SWISSW!$J:$J,WINS_NO_MIRROR!$A58,SWISSW!$F:$F,"Lost")))*IF(ROW()=COLUMN(),0,1)</f>
        <v>0</v>
      </c>
      <c r="AJ58" s="11">
        <f ca="1">((COUNTIFS(SWISSW!$I:$I,WINS_NO_MIRROR!$A58,SWISSW!$J:$J,WINS_NO_MIRROR!AJ$1,SWISSW!$F:$F,"Won")+COUNTIFS(SWISSW!$I:$I,WINS_NO_MIRROR!AJ$1,SWISSW!$J:$J,WINS_NO_MIRROR!$A58,SWISSW!$F:$F,"Lost")))*IF(ROW()=COLUMN(),0,1)</f>
        <v>0</v>
      </c>
      <c r="AK58" s="11">
        <f ca="1">((COUNTIFS(SWISSW!$I:$I,WINS_NO_MIRROR!$A58,SWISSW!$J:$J,WINS_NO_MIRROR!AK$1,SWISSW!$F:$F,"Won")+COUNTIFS(SWISSW!$I:$I,WINS_NO_MIRROR!AK$1,SWISSW!$J:$J,WINS_NO_MIRROR!$A58,SWISSW!$F:$F,"Lost")))*IF(ROW()=COLUMN(),0,1)</f>
        <v>0</v>
      </c>
      <c r="AL58" s="11">
        <f ca="1">((COUNTIFS(SWISSW!$I:$I,WINS_NO_MIRROR!$A58,SWISSW!$J:$J,WINS_NO_MIRROR!AL$1,SWISSW!$F:$F,"Won")+COUNTIFS(SWISSW!$I:$I,WINS_NO_MIRROR!AL$1,SWISSW!$J:$J,WINS_NO_MIRROR!$A58,SWISSW!$F:$F,"Lost")))*IF(ROW()=COLUMN(),0,1)</f>
        <v>0</v>
      </c>
      <c r="AM58" s="11">
        <f ca="1">((COUNTIFS(SWISSW!$I:$I,WINS_NO_MIRROR!$A58,SWISSW!$J:$J,WINS_NO_MIRROR!AM$1,SWISSW!$F:$F,"Won")+COUNTIFS(SWISSW!$I:$I,WINS_NO_MIRROR!AM$1,SWISSW!$J:$J,WINS_NO_MIRROR!$A58,SWISSW!$F:$F,"Lost")))*IF(ROW()=COLUMN(),0,1)</f>
        <v>0</v>
      </c>
      <c r="AN58" s="11">
        <f ca="1">((COUNTIFS(SWISSW!$I:$I,WINS_NO_MIRROR!$A58,SWISSW!$J:$J,WINS_NO_MIRROR!AN$1,SWISSW!$F:$F,"Won")+COUNTIFS(SWISSW!$I:$I,WINS_NO_MIRROR!AN$1,SWISSW!$J:$J,WINS_NO_MIRROR!$A58,SWISSW!$F:$F,"Lost")))*IF(ROW()=COLUMN(),0,1)</f>
        <v>0</v>
      </c>
      <c r="AO58" s="11">
        <f ca="1">((COUNTIFS(SWISSW!$I:$I,WINS_NO_MIRROR!$A58,SWISSW!$J:$J,WINS_NO_MIRROR!AO$1,SWISSW!$F:$F,"Won")+COUNTIFS(SWISSW!$I:$I,WINS_NO_MIRROR!AO$1,SWISSW!$J:$J,WINS_NO_MIRROR!$A58,SWISSW!$F:$F,"Lost")))*IF(ROW()=COLUMN(),0,1)</f>
        <v>0</v>
      </c>
      <c r="AP58" s="11">
        <f ca="1">((COUNTIFS(SWISSW!$I:$I,WINS_NO_MIRROR!$A58,SWISSW!$J:$J,WINS_NO_MIRROR!AP$1,SWISSW!$F:$F,"Won")+COUNTIFS(SWISSW!$I:$I,WINS_NO_MIRROR!AP$1,SWISSW!$J:$J,WINS_NO_MIRROR!$A58,SWISSW!$F:$F,"Lost")))*IF(ROW()=COLUMN(),0,1)</f>
        <v>0</v>
      </c>
      <c r="AQ58" s="11">
        <f ca="1">((COUNTIFS(SWISSW!$I:$I,WINS_NO_MIRROR!$A58,SWISSW!$J:$J,WINS_NO_MIRROR!AQ$1,SWISSW!$F:$F,"Won")+COUNTIFS(SWISSW!$I:$I,WINS_NO_MIRROR!AQ$1,SWISSW!$J:$J,WINS_NO_MIRROR!$A58,SWISSW!$F:$F,"Lost")))*IF(ROW()=COLUMN(),0,1)</f>
        <v>0</v>
      </c>
      <c r="AR58" s="11">
        <f ca="1">((COUNTIFS(SWISSW!$I:$I,WINS_NO_MIRROR!$A58,SWISSW!$J:$J,WINS_NO_MIRROR!AR$1,SWISSW!$F:$F,"Won")+COUNTIFS(SWISSW!$I:$I,WINS_NO_MIRROR!AR$1,SWISSW!$J:$J,WINS_NO_MIRROR!$A58,SWISSW!$F:$F,"Lost")))*IF(ROW()=COLUMN(),0,1)</f>
        <v>0</v>
      </c>
      <c r="AS58" s="11">
        <f ca="1">((COUNTIFS(SWISSW!$I:$I,WINS_NO_MIRROR!$A58,SWISSW!$J:$J,WINS_NO_MIRROR!AS$1,SWISSW!$F:$F,"Won")+COUNTIFS(SWISSW!$I:$I,WINS_NO_MIRROR!AS$1,SWISSW!$J:$J,WINS_NO_MIRROR!$A58,SWISSW!$F:$F,"Lost")))*IF(ROW()=COLUMN(),0,1)</f>
        <v>0</v>
      </c>
      <c r="AT58" s="11">
        <f ca="1">((COUNTIFS(SWISSW!$I:$I,WINS_NO_MIRROR!$A58,SWISSW!$J:$J,WINS_NO_MIRROR!AT$1,SWISSW!$F:$F,"Won")+COUNTIFS(SWISSW!$I:$I,WINS_NO_MIRROR!AT$1,SWISSW!$J:$J,WINS_NO_MIRROR!$A58,SWISSW!$F:$F,"Lost")))*IF(ROW()=COLUMN(),0,1)</f>
        <v>0</v>
      </c>
      <c r="AU58" s="11">
        <f ca="1">((COUNTIFS(SWISSW!$I:$I,WINS_NO_MIRROR!$A58,SWISSW!$J:$J,WINS_NO_MIRROR!AU$1,SWISSW!$F:$F,"Won")+COUNTIFS(SWISSW!$I:$I,WINS_NO_MIRROR!AU$1,SWISSW!$J:$J,WINS_NO_MIRROR!$A58,SWISSW!$F:$F,"Lost")))*IF(ROW()=COLUMN(),0,1)</f>
        <v>0</v>
      </c>
      <c r="AV58" s="11">
        <f ca="1">((COUNTIFS(SWISSW!$I:$I,WINS_NO_MIRROR!$A58,SWISSW!$J:$J,WINS_NO_MIRROR!AV$1,SWISSW!$F:$F,"Won")+COUNTIFS(SWISSW!$I:$I,WINS_NO_MIRROR!AV$1,SWISSW!$J:$J,WINS_NO_MIRROR!$A58,SWISSW!$F:$F,"Lost")))*IF(ROW()=COLUMN(),0,1)</f>
        <v>0</v>
      </c>
      <c r="AW58" s="11">
        <f ca="1">((COUNTIFS(SWISSW!$I:$I,WINS_NO_MIRROR!$A58,SWISSW!$J:$J,WINS_NO_MIRROR!AW$1,SWISSW!$F:$F,"Won")+COUNTIFS(SWISSW!$I:$I,WINS_NO_MIRROR!AW$1,SWISSW!$J:$J,WINS_NO_MIRROR!$A58,SWISSW!$F:$F,"Lost")))*IF(ROW()=COLUMN(),0,1)</f>
        <v>0</v>
      </c>
      <c r="AX58" s="11">
        <f ca="1">((COUNTIFS(SWISSW!$I:$I,WINS_NO_MIRROR!$A58,SWISSW!$J:$J,WINS_NO_MIRROR!AX$1,SWISSW!$F:$F,"Won")+COUNTIFS(SWISSW!$I:$I,WINS_NO_MIRROR!AX$1,SWISSW!$J:$J,WINS_NO_MIRROR!$A58,SWISSW!$F:$F,"Lost")))*IF(ROW()=COLUMN(),0,1)</f>
        <v>0</v>
      </c>
      <c r="AY58" s="11">
        <f ca="1">((COUNTIFS(SWISSW!$I:$I,WINS_NO_MIRROR!$A58,SWISSW!$J:$J,WINS_NO_MIRROR!AY$1,SWISSW!$F:$F,"Won")+COUNTIFS(SWISSW!$I:$I,WINS_NO_MIRROR!AY$1,SWISSW!$J:$J,WINS_NO_MIRROR!$A58,SWISSW!$F:$F,"Lost")))*IF(ROW()=COLUMN(),0,1)</f>
        <v>0</v>
      </c>
      <c r="AZ58" s="11">
        <f ca="1">((COUNTIFS(SWISSW!$I:$I,WINS_NO_MIRROR!$A58,SWISSW!$J:$J,WINS_NO_MIRROR!AZ$1,SWISSW!$F:$F,"Won")+COUNTIFS(SWISSW!$I:$I,WINS_NO_MIRROR!AZ$1,SWISSW!$J:$J,WINS_NO_MIRROR!$A58,SWISSW!$F:$F,"Lost")))*IF(ROW()=COLUMN(),0,1)</f>
        <v>0</v>
      </c>
      <c r="BA58" s="11">
        <f ca="1">((COUNTIFS(SWISSW!$I:$I,WINS_NO_MIRROR!$A58,SWISSW!$J:$J,WINS_NO_MIRROR!BA$1,SWISSW!$F:$F,"Won")+COUNTIFS(SWISSW!$I:$I,WINS_NO_MIRROR!BA$1,SWISSW!$J:$J,WINS_NO_MIRROR!$A58,SWISSW!$F:$F,"Lost")))*IF(ROW()=COLUMN(),0,1)</f>
        <v>0</v>
      </c>
      <c r="BB58" s="11">
        <f ca="1">((COUNTIFS(SWISSW!$I:$I,WINS_NO_MIRROR!$A58,SWISSW!$J:$J,WINS_NO_MIRROR!BB$1,SWISSW!$F:$F,"Won")+COUNTIFS(SWISSW!$I:$I,WINS_NO_MIRROR!BB$1,SWISSW!$J:$J,WINS_NO_MIRROR!$A58,SWISSW!$F:$F,"Lost")))*IF(ROW()=COLUMN(),0,1)</f>
        <v>0</v>
      </c>
      <c r="BC58" s="11">
        <f ca="1">((COUNTIFS(SWISSW!$I:$I,WINS_NO_MIRROR!$A58,SWISSW!$J:$J,WINS_NO_MIRROR!BC$1,SWISSW!$F:$F,"Won")+COUNTIFS(SWISSW!$I:$I,WINS_NO_MIRROR!BC$1,SWISSW!$J:$J,WINS_NO_MIRROR!$A58,SWISSW!$F:$F,"Lost")))*IF(ROW()=COLUMN(),0,1)</f>
        <v>0</v>
      </c>
      <c r="BD58" s="11">
        <f ca="1">((COUNTIFS(SWISSW!$I:$I,WINS_NO_MIRROR!$A58,SWISSW!$J:$J,WINS_NO_MIRROR!BD$1,SWISSW!$F:$F,"Won")+COUNTIFS(SWISSW!$I:$I,WINS_NO_MIRROR!BD$1,SWISSW!$J:$J,WINS_NO_MIRROR!$A58,SWISSW!$F:$F,"Lost")))*IF(ROW()=COLUMN(),0,1)</f>
        <v>0</v>
      </c>
      <c r="BE58" s="11">
        <f ca="1">((COUNTIFS(SWISSW!$I:$I,WINS_NO_MIRROR!$A58,SWISSW!$J:$J,WINS_NO_MIRROR!BE$1,SWISSW!$F:$F,"Won")+COUNTIFS(SWISSW!$I:$I,WINS_NO_MIRROR!BE$1,SWISSW!$J:$J,WINS_NO_MIRROR!$A58,SWISSW!$F:$F,"Lost")))*IF(ROW()=COLUMN(),0,1)</f>
        <v>0</v>
      </c>
      <c r="BF58" s="11">
        <f ca="1">((COUNTIFS(SWISSW!$I:$I,WINS_NO_MIRROR!$A58,SWISSW!$J:$J,WINS_NO_MIRROR!BF$1,SWISSW!$F:$F,"Won")+COUNTIFS(SWISSW!$I:$I,WINS_NO_MIRROR!BF$1,SWISSW!$J:$J,WINS_NO_MIRROR!$A58,SWISSW!$F:$F,"Lost")))*IF(ROW()=COLUMN(),0,1)</f>
        <v>0</v>
      </c>
      <c r="BG58" s="11">
        <f ca="1">((COUNTIFS(SWISSW!$I:$I,WINS_NO_MIRROR!$A58,SWISSW!$J:$J,WINS_NO_MIRROR!BG$1,SWISSW!$F:$F,"Won")+COUNTIFS(SWISSW!$I:$I,WINS_NO_MIRROR!BG$1,SWISSW!$J:$J,WINS_NO_MIRROR!$A58,SWISSW!$F:$F,"Lost")))*IF(ROW()=COLUMN(),0,1)</f>
        <v>0</v>
      </c>
      <c r="BH58" s="11">
        <f ca="1">((COUNTIFS(SWISSW!$I:$I,WINS_NO_MIRROR!$A58,SWISSW!$J:$J,WINS_NO_MIRROR!BH$1,SWISSW!$F:$F,"Won")+COUNTIFS(SWISSW!$I:$I,WINS_NO_MIRROR!BH$1,SWISSW!$J:$J,WINS_NO_MIRROR!$A58,SWISSW!$F:$F,"Lost")))*IF(ROW()=COLUMN(),0,1)</f>
        <v>0</v>
      </c>
      <c r="BI58" s="11">
        <f ca="1">((COUNTIFS(SWISSW!$I:$I,WINS_NO_MIRROR!$A58,SWISSW!$J:$J,WINS_NO_MIRROR!BI$1,SWISSW!$F:$F,"Won")+COUNTIFS(SWISSW!$I:$I,WINS_NO_MIRROR!BI$1,SWISSW!$J:$J,WINS_NO_MIRROR!$A58,SWISSW!$F:$F,"Lost")))*IF(ROW()=COLUMN(),0,1)</f>
        <v>0</v>
      </c>
      <c r="BJ58" s="11">
        <f ca="1">((COUNTIFS(SWISSW!$I:$I,WINS_NO_MIRROR!$A58,SWISSW!$J:$J,WINS_NO_MIRROR!BJ$1,SWISSW!$F:$F,"Won")+COUNTIFS(SWISSW!$I:$I,WINS_NO_MIRROR!BJ$1,SWISSW!$J:$J,WINS_NO_MIRROR!$A58,SWISSW!$F:$F,"Lost")))*IF(ROW()=COLUMN(),0,1)</f>
        <v>0</v>
      </c>
      <c r="BK58" s="11">
        <f ca="1">((COUNTIFS(SWISSW!$I:$I,WINS_NO_MIRROR!$A58,SWISSW!$J:$J,WINS_NO_MIRROR!BK$1,SWISSW!$F:$F,"Won")+COUNTIFS(SWISSW!$I:$I,WINS_NO_MIRROR!BK$1,SWISSW!$J:$J,WINS_NO_MIRROR!$A58,SWISSW!$F:$F,"Lost")))*IF(ROW()=COLUMN(),0,1)</f>
        <v>0</v>
      </c>
      <c r="BL58" s="11">
        <f ca="1">((COUNTIFS(SWISSW!$I:$I,WINS_NO_MIRROR!$A58,SWISSW!$J:$J,WINS_NO_MIRROR!BL$1,SWISSW!$F:$F,"Won")+COUNTIFS(SWISSW!$I:$I,WINS_NO_MIRROR!BL$1,SWISSW!$J:$J,WINS_NO_MIRROR!$A58,SWISSW!$F:$F,"Lost")))*IF(ROW()=COLUMN(),0,1)</f>
        <v>0</v>
      </c>
    </row>
    <row r="59" spans="1:64" ht="28" x14ac:dyDescent="0.3">
      <c r="A59" s="3" t="str">
        <f ca="1">MATCHUP!A59</f>
        <v>Mono Black Devotion</v>
      </c>
      <c r="B59" s="11">
        <f ca="1">((COUNTIFS(SWISSW!$I:$I,WINS_NO_MIRROR!$A59,SWISSW!$J:$J,WINS_NO_MIRROR!B$1,SWISSW!$F:$F,"Won")+COUNTIFS(SWISSW!$I:$I,WINS_NO_MIRROR!B$1,SWISSW!$J:$J,WINS_NO_MIRROR!$A59,SWISSW!$F:$F,"Lost")))*IF(ROW()=COLUMN(),0,1)</f>
        <v>1</v>
      </c>
      <c r="C59" s="11">
        <f ca="1">((COUNTIFS(SWISSW!$I:$I,WINS_NO_MIRROR!$A59,SWISSW!$J:$J,WINS_NO_MIRROR!C$1,SWISSW!$F:$F,"Won")+COUNTIFS(SWISSW!$I:$I,WINS_NO_MIRROR!C$1,SWISSW!$J:$J,WINS_NO_MIRROR!$A59,SWISSW!$F:$F,"Lost")))*IF(ROW()=COLUMN(),0,1)</f>
        <v>0</v>
      </c>
      <c r="D59" s="11">
        <f ca="1">((COUNTIFS(SWISSW!$I:$I,WINS_NO_MIRROR!$A59,SWISSW!$J:$J,WINS_NO_MIRROR!D$1,SWISSW!$F:$F,"Won")+COUNTIFS(SWISSW!$I:$I,WINS_NO_MIRROR!D$1,SWISSW!$J:$J,WINS_NO_MIRROR!$A59,SWISSW!$F:$F,"Lost")))*IF(ROW()=COLUMN(),0,1)</f>
        <v>0</v>
      </c>
      <c r="E59" s="11">
        <f ca="1">((COUNTIFS(SWISSW!$I:$I,WINS_NO_MIRROR!$A59,SWISSW!$J:$J,WINS_NO_MIRROR!E$1,SWISSW!$F:$F,"Won")+COUNTIFS(SWISSW!$I:$I,WINS_NO_MIRROR!E$1,SWISSW!$J:$J,WINS_NO_MIRROR!$A59,SWISSW!$F:$F,"Lost")))*IF(ROW()=COLUMN(),0,1)</f>
        <v>0</v>
      </c>
      <c r="F59" s="11">
        <f ca="1">((COUNTIFS(SWISSW!$I:$I,WINS_NO_MIRROR!$A59,SWISSW!$J:$J,WINS_NO_MIRROR!F$1,SWISSW!$F:$F,"Won")+COUNTIFS(SWISSW!$I:$I,WINS_NO_MIRROR!F$1,SWISSW!$J:$J,WINS_NO_MIRROR!$A59,SWISSW!$F:$F,"Lost")))*IF(ROW()=COLUMN(),0,1)</f>
        <v>0</v>
      </c>
      <c r="G59" s="11">
        <f ca="1">((COUNTIFS(SWISSW!$I:$I,WINS_NO_MIRROR!$A59,SWISSW!$J:$J,WINS_NO_MIRROR!G$1,SWISSW!$F:$F,"Won")+COUNTIFS(SWISSW!$I:$I,WINS_NO_MIRROR!G$1,SWISSW!$J:$J,WINS_NO_MIRROR!$A59,SWISSW!$F:$F,"Lost")))*IF(ROW()=COLUMN(),0,1)</f>
        <v>0</v>
      </c>
      <c r="H59" s="11">
        <f ca="1">((COUNTIFS(SWISSW!$I:$I,WINS_NO_MIRROR!$A59,SWISSW!$J:$J,WINS_NO_MIRROR!H$1,SWISSW!$F:$F,"Won")+COUNTIFS(SWISSW!$I:$I,WINS_NO_MIRROR!H$1,SWISSW!$J:$J,WINS_NO_MIRROR!$A59,SWISSW!$F:$F,"Lost")))*IF(ROW()=COLUMN(),0,1)</f>
        <v>0</v>
      </c>
      <c r="I59" s="11">
        <f ca="1">((COUNTIFS(SWISSW!$I:$I,WINS_NO_MIRROR!$A59,SWISSW!$J:$J,WINS_NO_MIRROR!I$1,SWISSW!$F:$F,"Won")+COUNTIFS(SWISSW!$I:$I,WINS_NO_MIRROR!I$1,SWISSW!$J:$J,WINS_NO_MIRROR!$A59,SWISSW!$F:$F,"Lost")))*IF(ROW()=COLUMN(),0,1)</f>
        <v>1</v>
      </c>
      <c r="J59" s="11">
        <f ca="1">((COUNTIFS(SWISSW!$I:$I,WINS_NO_MIRROR!$A59,SWISSW!$J:$J,WINS_NO_MIRROR!J$1,SWISSW!$F:$F,"Won")+COUNTIFS(SWISSW!$I:$I,WINS_NO_MIRROR!J$1,SWISSW!$J:$J,WINS_NO_MIRROR!$A59,SWISSW!$F:$F,"Lost")))*IF(ROW()=COLUMN(),0,1)</f>
        <v>2</v>
      </c>
      <c r="K59" s="11">
        <f ca="1">((COUNTIFS(SWISSW!$I:$I,WINS_NO_MIRROR!$A59,SWISSW!$J:$J,WINS_NO_MIRROR!K$1,SWISSW!$F:$F,"Won")+COUNTIFS(SWISSW!$I:$I,WINS_NO_MIRROR!K$1,SWISSW!$J:$J,WINS_NO_MIRROR!$A59,SWISSW!$F:$F,"Lost")))*IF(ROW()=COLUMN(),0,1)</f>
        <v>0</v>
      </c>
      <c r="L59" s="11">
        <f ca="1">((COUNTIFS(SWISSW!$I:$I,WINS_NO_MIRROR!$A59,SWISSW!$J:$J,WINS_NO_MIRROR!L$1,SWISSW!$F:$F,"Won")+COUNTIFS(SWISSW!$I:$I,WINS_NO_MIRROR!L$1,SWISSW!$J:$J,WINS_NO_MIRROR!$A59,SWISSW!$F:$F,"Lost")))*IF(ROW()=COLUMN(),0,1)</f>
        <v>0</v>
      </c>
      <c r="M59" s="11">
        <f ca="1">((COUNTIFS(SWISSW!$I:$I,WINS_NO_MIRROR!$A59,SWISSW!$J:$J,WINS_NO_MIRROR!M$1,SWISSW!$F:$F,"Won")+COUNTIFS(SWISSW!$I:$I,WINS_NO_MIRROR!M$1,SWISSW!$J:$J,WINS_NO_MIRROR!$A59,SWISSW!$F:$F,"Lost")))*IF(ROW()=COLUMN(),0,1)</f>
        <v>0</v>
      </c>
      <c r="N59" s="11">
        <f ca="1">((COUNTIFS(SWISSW!$I:$I,WINS_NO_MIRROR!$A59,SWISSW!$J:$J,WINS_NO_MIRROR!N$1,SWISSW!$F:$F,"Won")+COUNTIFS(SWISSW!$I:$I,WINS_NO_MIRROR!N$1,SWISSW!$J:$J,WINS_NO_MIRROR!$A59,SWISSW!$F:$F,"Lost")))*IF(ROW()=COLUMN(),0,1)</f>
        <v>0</v>
      </c>
      <c r="O59" s="11">
        <f ca="1">((COUNTIFS(SWISSW!$I:$I,WINS_NO_MIRROR!$A59,SWISSW!$J:$J,WINS_NO_MIRROR!O$1,SWISSW!$F:$F,"Won")+COUNTIFS(SWISSW!$I:$I,WINS_NO_MIRROR!O$1,SWISSW!$J:$J,WINS_NO_MIRROR!$A59,SWISSW!$F:$F,"Lost")))*IF(ROW()=COLUMN(),0,1)</f>
        <v>0</v>
      </c>
      <c r="P59" s="11">
        <f ca="1">((COUNTIFS(SWISSW!$I:$I,WINS_NO_MIRROR!$A59,SWISSW!$J:$J,WINS_NO_MIRROR!P$1,SWISSW!$F:$F,"Won")+COUNTIFS(SWISSW!$I:$I,WINS_NO_MIRROR!P$1,SWISSW!$J:$J,WINS_NO_MIRROR!$A59,SWISSW!$F:$F,"Lost")))*IF(ROW()=COLUMN(),0,1)</f>
        <v>0</v>
      </c>
      <c r="Q59" s="11">
        <f ca="1">((COUNTIFS(SWISSW!$I:$I,WINS_NO_MIRROR!$A59,SWISSW!$J:$J,WINS_NO_MIRROR!Q$1,SWISSW!$F:$F,"Won")+COUNTIFS(SWISSW!$I:$I,WINS_NO_MIRROR!Q$1,SWISSW!$J:$J,WINS_NO_MIRROR!$A59,SWISSW!$F:$F,"Lost")))*IF(ROW()=COLUMN(),0,1)</f>
        <v>0</v>
      </c>
      <c r="R59" s="11">
        <f ca="1">((COUNTIFS(SWISSW!$I:$I,WINS_NO_MIRROR!$A59,SWISSW!$J:$J,WINS_NO_MIRROR!R$1,SWISSW!$F:$F,"Won")+COUNTIFS(SWISSW!$I:$I,WINS_NO_MIRROR!R$1,SWISSW!$J:$J,WINS_NO_MIRROR!$A59,SWISSW!$F:$F,"Lost")))*IF(ROW()=COLUMN(),0,1)</f>
        <v>0</v>
      </c>
      <c r="S59" s="11">
        <f ca="1">((COUNTIFS(SWISSW!$I:$I,WINS_NO_MIRROR!$A59,SWISSW!$J:$J,WINS_NO_MIRROR!S$1,SWISSW!$F:$F,"Won")+COUNTIFS(SWISSW!$I:$I,WINS_NO_MIRROR!S$1,SWISSW!$J:$J,WINS_NO_MIRROR!$A59,SWISSW!$F:$F,"Lost")))*IF(ROW()=COLUMN(),0,1)</f>
        <v>0</v>
      </c>
      <c r="T59" s="11">
        <f ca="1">((COUNTIFS(SWISSW!$I:$I,WINS_NO_MIRROR!$A59,SWISSW!$J:$J,WINS_NO_MIRROR!T$1,SWISSW!$F:$F,"Won")+COUNTIFS(SWISSW!$I:$I,WINS_NO_MIRROR!T$1,SWISSW!$J:$J,WINS_NO_MIRROR!$A59,SWISSW!$F:$F,"Lost")))*IF(ROW()=COLUMN(),0,1)</f>
        <v>0</v>
      </c>
      <c r="U59" s="11">
        <f ca="1">((COUNTIFS(SWISSW!$I:$I,WINS_NO_MIRROR!$A59,SWISSW!$J:$J,WINS_NO_MIRROR!U$1,SWISSW!$F:$F,"Won")+COUNTIFS(SWISSW!$I:$I,WINS_NO_MIRROR!U$1,SWISSW!$J:$J,WINS_NO_MIRROR!$A59,SWISSW!$F:$F,"Lost")))*IF(ROW()=COLUMN(),0,1)</f>
        <v>0</v>
      </c>
      <c r="V59" s="11">
        <f ca="1">((COUNTIFS(SWISSW!$I:$I,WINS_NO_MIRROR!$A59,SWISSW!$J:$J,WINS_NO_MIRROR!V$1,SWISSW!$F:$F,"Won")+COUNTIFS(SWISSW!$I:$I,WINS_NO_MIRROR!V$1,SWISSW!$J:$J,WINS_NO_MIRROR!$A59,SWISSW!$F:$F,"Lost")))*IF(ROW()=COLUMN(),0,1)</f>
        <v>0</v>
      </c>
      <c r="W59" s="11">
        <f ca="1">((COUNTIFS(SWISSW!$I:$I,WINS_NO_MIRROR!$A59,SWISSW!$J:$J,WINS_NO_MIRROR!W$1,SWISSW!$F:$F,"Won")+COUNTIFS(SWISSW!$I:$I,WINS_NO_MIRROR!W$1,SWISSW!$J:$J,WINS_NO_MIRROR!$A59,SWISSW!$F:$F,"Lost")))*IF(ROW()=COLUMN(),0,1)</f>
        <v>0</v>
      </c>
      <c r="X59" s="11">
        <f ca="1">((COUNTIFS(SWISSW!$I:$I,WINS_NO_MIRROR!$A59,SWISSW!$J:$J,WINS_NO_MIRROR!X$1,SWISSW!$F:$F,"Won")+COUNTIFS(SWISSW!$I:$I,WINS_NO_MIRROR!X$1,SWISSW!$J:$J,WINS_NO_MIRROR!$A59,SWISSW!$F:$F,"Lost")))*IF(ROW()=COLUMN(),0,1)</f>
        <v>0</v>
      </c>
      <c r="Y59" s="11">
        <f ca="1">((COUNTIFS(SWISSW!$I:$I,WINS_NO_MIRROR!$A59,SWISSW!$J:$J,WINS_NO_MIRROR!Y$1,SWISSW!$F:$F,"Won")+COUNTIFS(SWISSW!$I:$I,WINS_NO_MIRROR!Y$1,SWISSW!$J:$J,WINS_NO_MIRROR!$A59,SWISSW!$F:$F,"Lost")))*IF(ROW()=COLUMN(),0,1)</f>
        <v>0</v>
      </c>
      <c r="Z59" s="11">
        <f ca="1">((COUNTIFS(SWISSW!$I:$I,WINS_NO_MIRROR!$A59,SWISSW!$J:$J,WINS_NO_MIRROR!Z$1,SWISSW!$F:$F,"Won")+COUNTIFS(SWISSW!$I:$I,WINS_NO_MIRROR!Z$1,SWISSW!$J:$J,WINS_NO_MIRROR!$A59,SWISSW!$F:$F,"Lost")))*IF(ROW()=COLUMN(),0,1)</f>
        <v>0</v>
      </c>
      <c r="AA59" s="11">
        <f ca="1">((COUNTIFS(SWISSW!$I:$I,WINS_NO_MIRROR!$A59,SWISSW!$J:$J,WINS_NO_MIRROR!AA$1,SWISSW!$F:$F,"Won")+COUNTIFS(SWISSW!$I:$I,WINS_NO_MIRROR!AA$1,SWISSW!$J:$J,WINS_NO_MIRROR!$A59,SWISSW!$F:$F,"Lost")))*IF(ROW()=COLUMN(),0,1)</f>
        <v>0</v>
      </c>
      <c r="AB59" s="11">
        <f ca="1">((COUNTIFS(SWISSW!$I:$I,WINS_NO_MIRROR!$A59,SWISSW!$J:$J,WINS_NO_MIRROR!AB$1,SWISSW!$F:$F,"Won")+COUNTIFS(SWISSW!$I:$I,WINS_NO_MIRROR!AB$1,SWISSW!$J:$J,WINS_NO_MIRROR!$A59,SWISSW!$F:$F,"Lost")))*IF(ROW()=COLUMN(),0,1)</f>
        <v>0</v>
      </c>
      <c r="AC59" s="11">
        <f ca="1">((COUNTIFS(SWISSW!$I:$I,WINS_NO_MIRROR!$A59,SWISSW!$J:$J,WINS_NO_MIRROR!AC$1,SWISSW!$F:$F,"Won")+COUNTIFS(SWISSW!$I:$I,WINS_NO_MIRROR!AC$1,SWISSW!$J:$J,WINS_NO_MIRROR!$A59,SWISSW!$F:$F,"Lost")))*IF(ROW()=COLUMN(),0,1)</f>
        <v>0</v>
      </c>
      <c r="AD59" s="11">
        <f ca="1">((COUNTIFS(SWISSW!$I:$I,WINS_NO_MIRROR!$A59,SWISSW!$J:$J,WINS_NO_MIRROR!AD$1,SWISSW!$F:$F,"Won")+COUNTIFS(SWISSW!$I:$I,WINS_NO_MIRROR!AD$1,SWISSW!$J:$J,WINS_NO_MIRROR!$A59,SWISSW!$F:$F,"Lost")))*IF(ROW()=COLUMN(),0,1)</f>
        <v>0</v>
      </c>
      <c r="AE59" s="11">
        <f ca="1">((COUNTIFS(SWISSW!$I:$I,WINS_NO_MIRROR!$A59,SWISSW!$J:$J,WINS_NO_MIRROR!AE$1,SWISSW!$F:$F,"Won")+COUNTIFS(SWISSW!$I:$I,WINS_NO_MIRROR!AE$1,SWISSW!$J:$J,WINS_NO_MIRROR!$A59,SWISSW!$F:$F,"Lost")))*IF(ROW()=COLUMN(),0,1)</f>
        <v>0</v>
      </c>
      <c r="AF59" s="11">
        <f ca="1">((COUNTIFS(SWISSW!$I:$I,WINS_NO_MIRROR!$A59,SWISSW!$J:$J,WINS_NO_MIRROR!AF$1,SWISSW!$F:$F,"Won")+COUNTIFS(SWISSW!$I:$I,WINS_NO_MIRROR!AF$1,SWISSW!$J:$J,WINS_NO_MIRROR!$A59,SWISSW!$F:$F,"Lost")))*IF(ROW()=COLUMN(),0,1)</f>
        <v>0</v>
      </c>
      <c r="AG59" s="11">
        <f ca="1">((COUNTIFS(SWISSW!$I:$I,WINS_NO_MIRROR!$A59,SWISSW!$J:$J,WINS_NO_MIRROR!AG$1,SWISSW!$F:$F,"Won")+COUNTIFS(SWISSW!$I:$I,WINS_NO_MIRROR!AG$1,SWISSW!$J:$J,WINS_NO_MIRROR!$A59,SWISSW!$F:$F,"Lost")))*IF(ROW()=COLUMN(),0,1)</f>
        <v>0</v>
      </c>
      <c r="AH59" s="11">
        <f ca="1">((COUNTIFS(SWISSW!$I:$I,WINS_NO_MIRROR!$A59,SWISSW!$J:$J,WINS_NO_MIRROR!AH$1,SWISSW!$F:$F,"Won")+COUNTIFS(SWISSW!$I:$I,WINS_NO_MIRROR!AH$1,SWISSW!$J:$J,WINS_NO_MIRROR!$A59,SWISSW!$F:$F,"Lost")))*IF(ROW()=COLUMN(),0,1)</f>
        <v>0</v>
      </c>
      <c r="AI59" s="11">
        <f ca="1">((COUNTIFS(SWISSW!$I:$I,WINS_NO_MIRROR!$A59,SWISSW!$J:$J,WINS_NO_MIRROR!AI$1,SWISSW!$F:$F,"Won")+COUNTIFS(SWISSW!$I:$I,WINS_NO_MIRROR!AI$1,SWISSW!$J:$J,WINS_NO_MIRROR!$A59,SWISSW!$F:$F,"Lost")))*IF(ROW()=COLUMN(),0,1)</f>
        <v>0</v>
      </c>
      <c r="AJ59" s="11">
        <f ca="1">((COUNTIFS(SWISSW!$I:$I,WINS_NO_MIRROR!$A59,SWISSW!$J:$J,WINS_NO_MIRROR!AJ$1,SWISSW!$F:$F,"Won")+COUNTIFS(SWISSW!$I:$I,WINS_NO_MIRROR!AJ$1,SWISSW!$J:$J,WINS_NO_MIRROR!$A59,SWISSW!$F:$F,"Lost")))*IF(ROW()=COLUMN(),0,1)</f>
        <v>0</v>
      </c>
      <c r="AK59" s="11">
        <f ca="1">((COUNTIFS(SWISSW!$I:$I,WINS_NO_MIRROR!$A59,SWISSW!$J:$J,WINS_NO_MIRROR!AK$1,SWISSW!$F:$F,"Won")+COUNTIFS(SWISSW!$I:$I,WINS_NO_MIRROR!AK$1,SWISSW!$J:$J,WINS_NO_MIRROR!$A59,SWISSW!$F:$F,"Lost")))*IF(ROW()=COLUMN(),0,1)</f>
        <v>0</v>
      </c>
      <c r="AL59" s="11">
        <f ca="1">((COUNTIFS(SWISSW!$I:$I,WINS_NO_MIRROR!$A59,SWISSW!$J:$J,WINS_NO_MIRROR!AL$1,SWISSW!$F:$F,"Won")+COUNTIFS(SWISSW!$I:$I,WINS_NO_MIRROR!AL$1,SWISSW!$J:$J,WINS_NO_MIRROR!$A59,SWISSW!$F:$F,"Lost")))*IF(ROW()=COLUMN(),0,1)</f>
        <v>0</v>
      </c>
      <c r="AM59" s="11">
        <f ca="1">((COUNTIFS(SWISSW!$I:$I,WINS_NO_MIRROR!$A59,SWISSW!$J:$J,WINS_NO_MIRROR!AM$1,SWISSW!$F:$F,"Won")+COUNTIFS(SWISSW!$I:$I,WINS_NO_MIRROR!AM$1,SWISSW!$J:$J,WINS_NO_MIRROR!$A59,SWISSW!$F:$F,"Lost")))*IF(ROW()=COLUMN(),0,1)</f>
        <v>0</v>
      </c>
      <c r="AN59" s="11">
        <f ca="1">((COUNTIFS(SWISSW!$I:$I,WINS_NO_MIRROR!$A59,SWISSW!$J:$J,WINS_NO_MIRROR!AN$1,SWISSW!$F:$F,"Won")+COUNTIFS(SWISSW!$I:$I,WINS_NO_MIRROR!AN$1,SWISSW!$J:$J,WINS_NO_MIRROR!$A59,SWISSW!$F:$F,"Lost")))*IF(ROW()=COLUMN(),0,1)</f>
        <v>0</v>
      </c>
      <c r="AO59" s="11">
        <f ca="1">((COUNTIFS(SWISSW!$I:$I,WINS_NO_MIRROR!$A59,SWISSW!$J:$J,WINS_NO_MIRROR!AO$1,SWISSW!$F:$F,"Won")+COUNTIFS(SWISSW!$I:$I,WINS_NO_MIRROR!AO$1,SWISSW!$J:$J,WINS_NO_MIRROR!$A59,SWISSW!$F:$F,"Lost")))*IF(ROW()=COLUMN(),0,1)</f>
        <v>0</v>
      </c>
      <c r="AP59" s="11">
        <f ca="1">((COUNTIFS(SWISSW!$I:$I,WINS_NO_MIRROR!$A59,SWISSW!$J:$J,WINS_NO_MIRROR!AP$1,SWISSW!$F:$F,"Won")+COUNTIFS(SWISSW!$I:$I,WINS_NO_MIRROR!AP$1,SWISSW!$J:$J,WINS_NO_MIRROR!$A59,SWISSW!$F:$F,"Lost")))*IF(ROW()=COLUMN(),0,1)</f>
        <v>0</v>
      </c>
      <c r="AQ59" s="11">
        <f ca="1">((COUNTIFS(SWISSW!$I:$I,WINS_NO_MIRROR!$A59,SWISSW!$J:$J,WINS_NO_MIRROR!AQ$1,SWISSW!$F:$F,"Won")+COUNTIFS(SWISSW!$I:$I,WINS_NO_MIRROR!AQ$1,SWISSW!$J:$J,WINS_NO_MIRROR!$A59,SWISSW!$F:$F,"Lost")))*IF(ROW()=COLUMN(),0,1)</f>
        <v>0</v>
      </c>
      <c r="AR59" s="11">
        <f ca="1">((COUNTIFS(SWISSW!$I:$I,WINS_NO_MIRROR!$A59,SWISSW!$J:$J,WINS_NO_MIRROR!AR$1,SWISSW!$F:$F,"Won")+COUNTIFS(SWISSW!$I:$I,WINS_NO_MIRROR!AR$1,SWISSW!$J:$J,WINS_NO_MIRROR!$A59,SWISSW!$F:$F,"Lost")))*IF(ROW()=COLUMN(),0,1)</f>
        <v>0</v>
      </c>
      <c r="AS59" s="11">
        <f ca="1">((COUNTIFS(SWISSW!$I:$I,WINS_NO_MIRROR!$A59,SWISSW!$J:$J,WINS_NO_MIRROR!AS$1,SWISSW!$F:$F,"Won")+COUNTIFS(SWISSW!$I:$I,WINS_NO_MIRROR!AS$1,SWISSW!$J:$J,WINS_NO_MIRROR!$A59,SWISSW!$F:$F,"Lost")))*IF(ROW()=COLUMN(),0,1)</f>
        <v>0</v>
      </c>
      <c r="AT59" s="11">
        <f ca="1">((COUNTIFS(SWISSW!$I:$I,WINS_NO_MIRROR!$A59,SWISSW!$J:$J,WINS_NO_MIRROR!AT$1,SWISSW!$F:$F,"Won")+COUNTIFS(SWISSW!$I:$I,WINS_NO_MIRROR!AT$1,SWISSW!$J:$J,WINS_NO_MIRROR!$A59,SWISSW!$F:$F,"Lost")))*IF(ROW()=COLUMN(),0,1)</f>
        <v>0</v>
      </c>
      <c r="AU59" s="11">
        <f ca="1">((COUNTIFS(SWISSW!$I:$I,WINS_NO_MIRROR!$A59,SWISSW!$J:$J,WINS_NO_MIRROR!AU$1,SWISSW!$F:$F,"Won")+COUNTIFS(SWISSW!$I:$I,WINS_NO_MIRROR!AU$1,SWISSW!$J:$J,WINS_NO_MIRROR!$A59,SWISSW!$F:$F,"Lost")))*IF(ROW()=COLUMN(),0,1)</f>
        <v>0</v>
      </c>
      <c r="AV59" s="11">
        <f ca="1">((COUNTIFS(SWISSW!$I:$I,WINS_NO_MIRROR!$A59,SWISSW!$J:$J,WINS_NO_MIRROR!AV$1,SWISSW!$F:$F,"Won")+COUNTIFS(SWISSW!$I:$I,WINS_NO_MIRROR!AV$1,SWISSW!$J:$J,WINS_NO_MIRROR!$A59,SWISSW!$F:$F,"Lost")))*IF(ROW()=COLUMN(),0,1)</f>
        <v>0</v>
      </c>
      <c r="AW59" s="11">
        <f ca="1">((COUNTIFS(SWISSW!$I:$I,WINS_NO_MIRROR!$A59,SWISSW!$J:$J,WINS_NO_MIRROR!AW$1,SWISSW!$F:$F,"Won")+COUNTIFS(SWISSW!$I:$I,WINS_NO_MIRROR!AW$1,SWISSW!$J:$J,WINS_NO_MIRROR!$A59,SWISSW!$F:$F,"Lost")))*IF(ROW()=COLUMN(),0,1)</f>
        <v>0</v>
      </c>
      <c r="AX59" s="11">
        <f ca="1">((COUNTIFS(SWISSW!$I:$I,WINS_NO_MIRROR!$A59,SWISSW!$J:$J,WINS_NO_MIRROR!AX$1,SWISSW!$F:$F,"Won")+COUNTIFS(SWISSW!$I:$I,WINS_NO_MIRROR!AX$1,SWISSW!$J:$J,WINS_NO_MIRROR!$A59,SWISSW!$F:$F,"Lost")))*IF(ROW()=COLUMN(),0,1)</f>
        <v>0</v>
      </c>
      <c r="AY59" s="11">
        <f ca="1">((COUNTIFS(SWISSW!$I:$I,WINS_NO_MIRROR!$A59,SWISSW!$J:$J,WINS_NO_MIRROR!AY$1,SWISSW!$F:$F,"Won")+COUNTIFS(SWISSW!$I:$I,WINS_NO_MIRROR!AY$1,SWISSW!$J:$J,WINS_NO_MIRROR!$A59,SWISSW!$F:$F,"Lost")))*IF(ROW()=COLUMN(),0,1)</f>
        <v>0</v>
      </c>
      <c r="AZ59" s="11">
        <f ca="1">((COUNTIFS(SWISSW!$I:$I,WINS_NO_MIRROR!$A59,SWISSW!$J:$J,WINS_NO_MIRROR!AZ$1,SWISSW!$F:$F,"Won")+COUNTIFS(SWISSW!$I:$I,WINS_NO_MIRROR!AZ$1,SWISSW!$J:$J,WINS_NO_MIRROR!$A59,SWISSW!$F:$F,"Lost")))*IF(ROW()=COLUMN(),0,1)</f>
        <v>0</v>
      </c>
      <c r="BA59" s="11">
        <f ca="1">((COUNTIFS(SWISSW!$I:$I,WINS_NO_MIRROR!$A59,SWISSW!$J:$J,WINS_NO_MIRROR!BA$1,SWISSW!$F:$F,"Won")+COUNTIFS(SWISSW!$I:$I,WINS_NO_MIRROR!BA$1,SWISSW!$J:$J,WINS_NO_MIRROR!$A59,SWISSW!$F:$F,"Lost")))*IF(ROW()=COLUMN(),0,1)</f>
        <v>0</v>
      </c>
      <c r="BB59" s="11">
        <f ca="1">((COUNTIFS(SWISSW!$I:$I,WINS_NO_MIRROR!$A59,SWISSW!$J:$J,WINS_NO_MIRROR!BB$1,SWISSW!$F:$F,"Won")+COUNTIFS(SWISSW!$I:$I,WINS_NO_MIRROR!BB$1,SWISSW!$J:$J,WINS_NO_MIRROR!$A59,SWISSW!$F:$F,"Lost")))*IF(ROW()=COLUMN(),0,1)</f>
        <v>0</v>
      </c>
      <c r="BC59" s="11">
        <f ca="1">((COUNTIFS(SWISSW!$I:$I,WINS_NO_MIRROR!$A59,SWISSW!$J:$J,WINS_NO_MIRROR!BC$1,SWISSW!$F:$F,"Won")+COUNTIFS(SWISSW!$I:$I,WINS_NO_MIRROR!BC$1,SWISSW!$J:$J,WINS_NO_MIRROR!$A59,SWISSW!$F:$F,"Lost")))*IF(ROW()=COLUMN(),0,1)</f>
        <v>0</v>
      </c>
      <c r="BD59" s="11">
        <f ca="1">((COUNTIFS(SWISSW!$I:$I,WINS_NO_MIRROR!$A59,SWISSW!$J:$J,WINS_NO_MIRROR!BD$1,SWISSW!$F:$F,"Won")+COUNTIFS(SWISSW!$I:$I,WINS_NO_MIRROR!BD$1,SWISSW!$J:$J,WINS_NO_MIRROR!$A59,SWISSW!$F:$F,"Lost")))*IF(ROW()=COLUMN(),0,1)</f>
        <v>0</v>
      </c>
      <c r="BE59" s="11">
        <f ca="1">((COUNTIFS(SWISSW!$I:$I,WINS_NO_MIRROR!$A59,SWISSW!$J:$J,WINS_NO_MIRROR!BE$1,SWISSW!$F:$F,"Won")+COUNTIFS(SWISSW!$I:$I,WINS_NO_MIRROR!BE$1,SWISSW!$J:$J,WINS_NO_MIRROR!$A59,SWISSW!$F:$F,"Lost")))*IF(ROW()=COLUMN(),0,1)</f>
        <v>0</v>
      </c>
      <c r="BF59" s="11">
        <f ca="1">((COUNTIFS(SWISSW!$I:$I,WINS_NO_MIRROR!$A59,SWISSW!$J:$J,WINS_NO_MIRROR!BF$1,SWISSW!$F:$F,"Won")+COUNTIFS(SWISSW!$I:$I,WINS_NO_MIRROR!BF$1,SWISSW!$J:$J,WINS_NO_MIRROR!$A59,SWISSW!$F:$F,"Lost")))*IF(ROW()=COLUMN(),0,1)</f>
        <v>0</v>
      </c>
      <c r="BG59" s="11">
        <f ca="1">((COUNTIFS(SWISSW!$I:$I,WINS_NO_MIRROR!$A59,SWISSW!$J:$J,WINS_NO_MIRROR!BG$1,SWISSW!$F:$F,"Won")+COUNTIFS(SWISSW!$I:$I,WINS_NO_MIRROR!BG$1,SWISSW!$J:$J,WINS_NO_MIRROR!$A59,SWISSW!$F:$F,"Lost")))*IF(ROW()=COLUMN(),0,1)</f>
        <v>0</v>
      </c>
      <c r="BH59" s="11">
        <f ca="1">((COUNTIFS(SWISSW!$I:$I,WINS_NO_MIRROR!$A59,SWISSW!$J:$J,WINS_NO_MIRROR!BH$1,SWISSW!$F:$F,"Won")+COUNTIFS(SWISSW!$I:$I,WINS_NO_MIRROR!BH$1,SWISSW!$J:$J,WINS_NO_MIRROR!$A59,SWISSW!$F:$F,"Lost")))*IF(ROW()=COLUMN(),0,1)</f>
        <v>0</v>
      </c>
      <c r="BI59" s="11">
        <f ca="1">((COUNTIFS(SWISSW!$I:$I,WINS_NO_MIRROR!$A59,SWISSW!$J:$J,WINS_NO_MIRROR!BI$1,SWISSW!$F:$F,"Won")+COUNTIFS(SWISSW!$I:$I,WINS_NO_MIRROR!BI$1,SWISSW!$J:$J,WINS_NO_MIRROR!$A59,SWISSW!$F:$F,"Lost")))*IF(ROW()=COLUMN(),0,1)</f>
        <v>0</v>
      </c>
      <c r="BJ59" s="11">
        <f ca="1">((COUNTIFS(SWISSW!$I:$I,WINS_NO_MIRROR!$A59,SWISSW!$J:$J,WINS_NO_MIRROR!BJ$1,SWISSW!$F:$F,"Won")+COUNTIFS(SWISSW!$I:$I,WINS_NO_MIRROR!BJ$1,SWISSW!$J:$J,WINS_NO_MIRROR!$A59,SWISSW!$F:$F,"Lost")))*IF(ROW()=COLUMN(),0,1)</f>
        <v>0</v>
      </c>
      <c r="BK59" s="11">
        <f ca="1">((COUNTIFS(SWISSW!$I:$I,WINS_NO_MIRROR!$A59,SWISSW!$J:$J,WINS_NO_MIRROR!BK$1,SWISSW!$F:$F,"Won")+COUNTIFS(SWISSW!$I:$I,WINS_NO_MIRROR!BK$1,SWISSW!$J:$J,WINS_NO_MIRROR!$A59,SWISSW!$F:$F,"Lost")))*IF(ROW()=COLUMN(),0,1)</f>
        <v>0</v>
      </c>
      <c r="BL59" s="11">
        <f ca="1">((COUNTIFS(SWISSW!$I:$I,WINS_NO_MIRROR!$A59,SWISSW!$J:$J,WINS_NO_MIRROR!BL$1,SWISSW!$F:$F,"Won")+COUNTIFS(SWISSW!$I:$I,WINS_NO_MIRROR!BL$1,SWISSW!$J:$J,WINS_NO_MIRROR!$A59,SWISSW!$F:$F,"Lost")))*IF(ROW()=COLUMN(),0,1)</f>
        <v>0</v>
      </c>
    </row>
    <row r="60" spans="1:64" x14ac:dyDescent="0.3">
      <c r="A60" s="3" t="str">
        <f ca="1">MATCHUP!A60</f>
        <v>Orzhov Breathless</v>
      </c>
      <c r="B60" s="11">
        <f ca="1">((COUNTIFS(SWISSW!$I:$I,WINS_NO_MIRROR!$A60,SWISSW!$J:$J,WINS_NO_MIRROR!B$1,SWISSW!$F:$F,"Won")+COUNTIFS(SWISSW!$I:$I,WINS_NO_MIRROR!B$1,SWISSW!$J:$J,WINS_NO_MIRROR!$A60,SWISSW!$F:$F,"Lost")))*IF(ROW()=COLUMN(),0,1)</f>
        <v>0</v>
      </c>
      <c r="C60" s="11">
        <f ca="1">((COUNTIFS(SWISSW!$I:$I,WINS_NO_MIRROR!$A60,SWISSW!$J:$J,WINS_NO_MIRROR!C$1,SWISSW!$F:$F,"Won")+COUNTIFS(SWISSW!$I:$I,WINS_NO_MIRROR!C$1,SWISSW!$J:$J,WINS_NO_MIRROR!$A60,SWISSW!$F:$F,"Lost")))*IF(ROW()=COLUMN(),0,1)</f>
        <v>0</v>
      </c>
      <c r="D60" s="11">
        <f ca="1">((COUNTIFS(SWISSW!$I:$I,WINS_NO_MIRROR!$A60,SWISSW!$J:$J,WINS_NO_MIRROR!D$1,SWISSW!$F:$F,"Won")+COUNTIFS(SWISSW!$I:$I,WINS_NO_MIRROR!D$1,SWISSW!$J:$J,WINS_NO_MIRROR!$A60,SWISSW!$F:$F,"Lost")))*IF(ROW()=COLUMN(),0,1)</f>
        <v>0</v>
      </c>
      <c r="E60" s="11">
        <f ca="1">((COUNTIFS(SWISSW!$I:$I,WINS_NO_MIRROR!$A60,SWISSW!$J:$J,WINS_NO_MIRROR!E$1,SWISSW!$F:$F,"Won")+COUNTIFS(SWISSW!$I:$I,WINS_NO_MIRROR!E$1,SWISSW!$J:$J,WINS_NO_MIRROR!$A60,SWISSW!$F:$F,"Lost")))*IF(ROW()=COLUMN(),0,1)</f>
        <v>0</v>
      </c>
      <c r="F60" s="11">
        <f ca="1">((COUNTIFS(SWISSW!$I:$I,WINS_NO_MIRROR!$A60,SWISSW!$J:$J,WINS_NO_MIRROR!F$1,SWISSW!$F:$F,"Won")+COUNTIFS(SWISSW!$I:$I,WINS_NO_MIRROR!F$1,SWISSW!$J:$J,WINS_NO_MIRROR!$A60,SWISSW!$F:$F,"Lost")))*IF(ROW()=COLUMN(),0,1)</f>
        <v>0</v>
      </c>
      <c r="G60" s="11">
        <f ca="1">((COUNTIFS(SWISSW!$I:$I,WINS_NO_MIRROR!$A60,SWISSW!$J:$J,WINS_NO_MIRROR!G$1,SWISSW!$F:$F,"Won")+COUNTIFS(SWISSW!$I:$I,WINS_NO_MIRROR!G$1,SWISSW!$J:$J,WINS_NO_MIRROR!$A60,SWISSW!$F:$F,"Lost")))*IF(ROW()=COLUMN(),0,1)</f>
        <v>0</v>
      </c>
      <c r="H60" s="11">
        <f ca="1">((COUNTIFS(SWISSW!$I:$I,WINS_NO_MIRROR!$A60,SWISSW!$J:$J,WINS_NO_MIRROR!H$1,SWISSW!$F:$F,"Won")+COUNTIFS(SWISSW!$I:$I,WINS_NO_MIRROR!H$1,SWISSW!$J:$J,WINS_NO_MIRROR!$A60,SWISSW!$F:$F,"Lost")))*IF(ROW()=COLUMN(),0,1)</f>
        <v>0</v>
      </c>
      <c r="I60" s="11">
        <f ca="1">((COUNTIFS(SWISSW!$I:$I,WINS_NO_MIRROR!$A60,SWISSW!$J:$J,WINS_NO_MIRROR!I$1,SWISSW!$F:$F,"Won")+COUNTIFS(SWISSW!$I:$I,WINS_NO_MIRROR!I$1,SWISSW!$J:$J,WINS_NO_MIRROR!$A60,SWISSW!$F:$F,"Lost")))*IF(ROW()=COLUMN(),0,1)</f>
        <v>0</v>
      </c>
      <c r="J60" s="11">
        <f ca="1">((COUNTIFS(SWISSW!$I:$I,WINS_NO_MIRROR!$A60,SWISSW!$J:$J,WINS_NO_MIRROR!J$1,SWISSW!$F:$F,"Won")+COUNTIFS(SWISSW!$I:$I,WINS_NO_MIRROR!J$1,SWISSW!$J:$J,WINS_NO_MIRROR!$A60,SWISSW!$F:$F,"Lost")))*IF(ROW()=COLUMN(),0,1)</f>
        <v>0</v>
      </c>
      <c r="K60" s="11">
        <f ca="1">((COUNTIFS(SWISSW!$I:$I,WINS_NO_MIRROR!$A60,SWISSW!$J:$J,WINS_NO_MIRROR!K$1,SWISSW!$F:$F,"Won")+COUNTIFS(SWISSW!$I:$I,WINS_NO_MIRROR!K$1,SWISSW!$J:$J,WINS_NO_MIRROR!$A60,SWISSW!$F:$F,"Lost")))*IF(ROW()=COLUMN(),0,1)</f>
        <v>0</v>
      </c>
      <c r="L60" s="11">
        <f ca="1">((COUNTIFS(SWISSW!$I:$I,WINS_NO_MIRROR!$A60,SWISSW!$J:$J,WINS_NO_MIRROR!L$1,SWISSW!$F:$F,"Won")+COUNTIFS(SWISSW!$I:$I,WINS_NO_MIRROR!L$1,SWISSW!$J:$J,WINS_NO_MIRROR!$A60,SWISSW!$F:$F,"Lost")))*IF(ROW()=COLUMN(),0,1)</f>
        <v>0</v>
      </c>
      <c r="M60" s="11">
        <f ca="1">((COUNTIFS(SWISSW!$I:$I,WINS_NO_MIRROR!$A60,SWISSW!$J:$J,WINS_NO_MIRROR!M$1,SWISSW!$F:$F,"Won")+COUNTIFS(SWISSW!$I:$I,WINS_NO_MIRROR!M$1,SWISSW!$J:$J,WINS_NO_MIRROR!$A60,SWISSW!$F:$F,"Lost")))*IF(ROW()=COLUMN(),0,1)</f>
        <v>0</v>
      </c>
      <c r="N60" s="11">
        <f ca="1">((COUNTIFS(SWISSW!$I:$I,WINS_NO_MIRROR!$A60,SWISSW!$J:$J,WINS_NO_MIRROR!N$1,SWISSW!$F:$F,"Won")+COUNTIFS(SWISSW!$I:$I,WINS_NO_MIRROR!N$1,SWISSW!$J:$J,WINS_NO_MIRROR!$A60,SWISSW!$F:$F,"Lost")))*IF(ROW()=COLUMN(),0,1)</f>
        <v>0</v>
      </c>
      <c r="O60" s="11">
        <f ca="1">((COUNTIFS(SWISSW!$I:$I,WINS_NO_MIRROR!$A60,SWISSW!$J:$J,WINS_NO_MIRROR!O$1,SWISSW!$F:$F,"Won")+COUNTIFS(SWISSW!$I:$I,WINS_NO_MIRROR!O$1,SWISSW!$J:$J,WINS_NO_MIRROR!$A60,SWISSW!$F:$F,"Lost")))*IF(ROW()=COLUMN(),0,1)</f>
        <v>1</v>
      </c>
      <c r="P60" s="11">
        <f ca="1">((COUNTIFS(SWISSW!$I:$I,WINS_NO_MIRROR!$A60,SWISSW!$J:$J,WINS_NO_MIRROR!P$1,SWISSW!$F:$F,"Won")+COUNTIFS(SWISSW!$I:$I,WINS_NO_MIRROR!P$1,SWISSW!$J:$J,WINS_NO_MIRROR!$A60,SWISSW!$F:$F,"Lost")))*IF(ROW()=COLUMN(),0,1)</f>
        <v>0</v>
      </c>
      <c r="Q60" s="11">
        <f ca="1">((COUNTIFS(SWISSW!$I:$I,WINS_NO_MIRROR!$A60,SWISSW!$J:$J,WINS_NO_MIRROR!Q$1,SWISSW!$F:$F,"Won")+COUNTIFS(SWISSW!$I:$I,WINS_NO_MIRROR!Q$1,SWISSW!$J:$J,WINS_NO_MIRROR!$A60,SWISSW!$F:$F,"Lost")))*IF(ROW()=COLUMN(),0,1)</f>
        <v>0</v>
      </c>
      <c r="R60" s="11">
        <f ca="1">((COUNTIFS(SWISSW!$I:$I,WINS_NO_MIRROR!$A60,SWISSW!$J:$J,WINS_NO_MIRROR!R$1,SWISSW!$F:$F,"Won")+COUNTIFS(SWISSW!$I:$I,WINS_NO_MIRROR!R$1,SWISSW!$J:$J,WINS_NO_MIRROR!$A60,SWISSW!$F:$F,"Lost")))*IF(ROW()=COLUMN(),0,1)</f>
        <v>0</v>
      </c>
      <c r="S60" s="11">
        <f ca="1">((COUNTIFS(SWISSW!$I:$I,WINS_NO_MIRROR!$A60,SWISSW!$J:$J,WINS_NO_MIRROR!S$1,SWISSW!$F:$F,"Won")+COUNTIFS(SWISSW!$I:$I,WINS_NO_MIRROR!S$1,SWISSW!$J:$J,WINS_NO_MIRROR!$A60,SWISSW!$F:$F,"Lost")))*IF(ROW()=COLUMN(),0,1)</f>
        <v>0</v>
      </c>
      <c r="T60" s="11">
        <f ca="1">((COUNTIFS(SWISSW!$I:$I,WINS_NO_MIRROR!$A60,SWISSW!$J:$J,WINS_NO_MIRROR!T$1,SWISSW!$F:$F,"Won")+COUNTIFS(SWISSW!$I:$I,WINS_NO_MIRROR!T$1,SWISSW!$J:$J,WINS_NO_MIRROR!$A60,SWISSW!$F:$F,"Lost")))*IF(ROW()=COLUMN(),0,1)</f>
        <v>0</v>
      </c>
      <c r="U60" s="11">
        <f ca="1">((COUNTIFS(SWISSW!$I:$I,WINS_NO_MIRROR!$A60,SWISSW!$J:$J,WINS_NO_MIRROR!U$1,SWISSW!$F:$F,"Won")+COUNTIFS(SWISSW!$I:$I,WINS_NO_MIRROR!U$1,SWISSW!$J:$J,WINS_NO_MIRROR!$A60,SWISSW!$F:$F,"Lost")))*IF(ROW()=COLUMN(),0,1)</f>
        <v>0</v>
      </c>
      <c r="V60" s="11">
        <f ca="1">((COUNTIFS(SWISSW!$I:$I,WINS_NO_MIRROR!$A60,SWISSW!$J:$J,WINS_NO_MIRROR!V$1,SWISSW!$F:$F,"Won")+COUNTIFS(SWISSW!$I:$I,WINS_NO_MIRROR!V$1,SWISSW!$J:$J,WINS_NO_MIRROR!$A60,SWISSW!$F:$F,"Lost")))*IF(ROW()=COLUMN(),0,1)</f>
        <v>0</v>
      </c>
      <c r="W60" s="11">
        <f ca="1">((COUNTIFS(SWISSW!$I:$I,WINS_NO_MIRROR!$A60,SWISSW!$J:$J,WINS_NO_MIRROR!W$1,SWISSW!$F:$F,"Won")+COUNTIFS(SWISSW!$I:$I,WINS_NO_MIRROR!W$1,SWISSW!$J:$J,WINS_NO_MIRROR!$A60,SWISSW!$F:$F,"Lost")))*IF(ROW()=COLUMN(),0,1)</f>
        <v>0</v>
      </c>
      <c r="X60" s="11">
        <f ca="1">((COUNTIFS(SWISSW!$I:$I,WINS_NO_MIRROR!$A60,SWISSW!$J:$J,WINS_NO_MIRROR!X$1,SWISSW!$F:$F,"Won")+COUNTIFS(SWISSW!$I:$I,WINS_NO_MIRROR!X$1,SWISSW!$J:$J,WINS_NO_MIRROR!$A60,SWISSW!$F:$F,"Lost")))*IF(ROW()=COLUMN(),0,1)</f>
        <v>0</v>
      </c>
      <c r="Y60" s="11">
        <f ca="1">((COUNTIFS(SWISSW!$I:$I,WINS_NO_MIRROR!$A60,SWISSW!$J:$J,WINS_NO_MIRROR!Y$1,SWISSW!$F:$F,"Won")+COUNTIFS(SWISSW!$I:$I,WINS_NO_MIRROR!Y$1,SWISSW!$J:$J,WINS_NO_MIRROR!$A60,SWISSW!$F:$F,"Lost")))*IF(ROW()=COLUMN(),0,1)</f>
        <v>0</v>
      </c>
      <c r="Z60" s="11">
        <f ca="1">((COUNTIFS(SWISSW!$I:$I,WINS_NO_MIRROR!$A60,SWISSW!$J:$J,WINS_NO_MIRROR!Z$1,SWISSW!$F:$F,"Won")+COUNTIFS(SWISSW!$I:$I,WINS_NO_MIRROR!Z$1,SWISSW!$J:$J,WINS_NO_MIRROR!$A60,SWISSW!$F:$F,"Lost")))*IF(ROW()=COLUMN(),0,1)</f>
        <v>0</v>
      </c>
      <c r="AA60" s="11">
        <f ca="1">((COUNTIFS(SWISSW!$I:$I,WINS_NO_MIRROR!$A60,SWISSW!$J:$J,WINS_NO_MIRROR!AA$1,SWISSW!$F:$F,"Won")+COUNTIFS(SWISSW!$I:$I,WINS_NO_MIRROR!AA$1,SWISSW!$J:$J,WINS_NO_MIRROR!$A60,SWISSW!$F:$F,"Lost")))*IF(ROW()=COLUMN(),0,1)</f>
        <v>0</v>
      </c>
      <c r="AB60" s="11">
        <f ca="1">((COUNTIFS(SWISSW!$I:$I,WINS_NO_MIRROR!$A60,SWISSW!$J:$J,WINS_NO_MIRROR!AB$1,SWISSW!$F:$F,"Won")+COUNTIFS(SWISSW!$I:$I,WINS_NO_MIRROR!AB$1,SWISSW!$J:$J,WINS_NO_MIRROR!$A60,SWISSW!$F:$F,"Lost")))*IF(ROW()=COLUMN(),0,1)</f>
        <v>0</v>
      </c>
      <c r="AC60" s="11">
        <f ca="1">((COUNTIFS(SWISSW!$I:$I,WINS_NO_MIRROR!$A60,SWISSW!$J:$J,WINS_NO_MIRROR!AC$1,SWISSW!$F:$F,"Won")+COUNTIFS(SWISSW!$I:$I,WINS_NO_MIRROR!AC$1,SWISSW!$J:$J,WINS_NO_MIRROR!$A60,SWISSW!$F:$F,"Lost")))*IF(ROW()=COLUMN(),0,1)</f>
        <v>0</v>
      </c>
      <c r="AD60" s="11">
        <f ca="1">((COUNTIFS(SWISSW!$I:$I,WINS_NO_MIRROR!$A60,SWISSW!$J:$J,WINS_NO_MIRROR!AD$1,SWISSW!$F:$F,"Won")+COUNTIFS(SWISSW!$I:$I,WINS_NO_MIRROR!AD$1,SWISSW!$J:$J,WINS_NO_MIRROR!$A60,SWISSW!$F:$F,"Lost")))*IF(ROW()=COLUMN(),0,1)</f>
        <v>0</v>
      </c>
      <c r="AE60" s="11">
        <f ca="1">((COUNTIFS(SWISSW!$I:$I,WINS_NO_MIRROR!$A60,SWISSW!$J:$J,WINS_NO_MIRROR!AE$1,SWISSW!$F:$F,"Won")+COUNTIFS(SWISSW!$I:$I,WINS_NO_MIRROR!AE$1,SWISSW!$J:$J,WINS_NO_MIRROR!$A60,SWISSW!$F:$F,"Lost")))*IF(ROW()=COLUMN(),0,1)</f>
        <v>0</v>
      </c>
      <c r="AF60" s="11">
        <f ca="1">((COUNTIFS(SWISSW!$I:$I,WINS_NO_MIRROR!$A60,SWISSW!$J:$J,WINS_NO_MIRROR!AF$1,SWISSW!$F:$F,"Won")+COUNTIFS(SWISSW!$I:$I,WINS_NO_MIRROR!AF$1,SWISSW!$J:$J,WINS_NO_MIRROR!$A60,SWISSW!$F:$F,"Lost")))*IF(ROW()=COLUMN(),0,1)</f>
        <v>0</v>
      </c>
      <c r="AG60" s="11">
        <f ca="1">((COUNTIFS(SWISSW!$I:$I,WINS_NO_MIRROR!$A60,SWISSW!$J:$J,WINS_NO_MIRROR!AG$1,SWISSW!$F:$F,"Won")+COUNTIFS(SWISSW!$I:$I,WINS_NO_MIRROR!AG$1,SWISSW!$J:$J,WINS_NO_MIRROR!$A60,SWISSW!$F:$F,"Lost")))*IF(ROW()=COLUMN(),0,1)</f>
        <v>0</v>
      </c>
      <c r="AH60" s="11">
        <f ca="1">((COUNTIFS(SWISSW!$I:$I,WINS_NO_MIRROR!$A60,SWISSW!$J:$J,WINS_NO_MIRROR!AH$1,SWISSW!$F:$F,"Won")+COUNTIFS(SWISSW!$I:$I,WINS_NO_MIRROR!AH$1,SWISSW!$J:$J,WINS_NO_MIRROR!$A60,SWISSW!$F:$F,"Lost")))*IF(ROW()=COLUMN(),0,1)</f>
        <v>0</v>
      </c>
      <c r="AI60" s="11">
        <f ca="1">((COUNTIFS(SWISSW!$I:$I,WINS_NO_MIRROR!$A60,SWISSW!$J:$J,WINS_NO_MIRROR!AI$1,SWISSW!$F:$F,"Won")+COUNTIFS(SWISSW!$I:$I,WINS_NO_MIRROR!AI$1,SWISSW!$J:$J,WINS_NO_MIRROR!$A60,SWISSW!$F:$F,"Lost")))*IF(ROW()=COLUMN(),0,1)</f>
        <v>0</v>
      </c>
      <c r="AJ60" s="11">
        <f ca="1">((COUNTIFS(SWISSW!$I:$I,WINS_NO_MIRROR!$A60,SWISSW!$J:$J,WINS_NO_MIRROR!AJ$1,SWISSW!$F:$F,"Won")+COUNTIFS(SWISSW!$I:$I,WINS_NO_MIRROR!AJ$1,SWISSW!$J:$J,WINS_NO_MIRROR!$A60,SWISSW!$F:$F,"Lost")))*IF(ROW()=COLUMN(),0,1)</f>
        <v>0</v>
      </c>
      <c r="AK60" s="11">
        <f ca="1">((COUNTIFS(SWISSW!$I:$I,WINS_NO_MIRROR!$A60,SWISSW!$J:$J,WINS_NO_MIRROR!AK$1,SWISSW!$F:$F,"Won")+COUNTIFS(SWISSW!$I:$I,WINS_NO_MIRROR!AK$1,SWISSW!$J:$J,WINS_NO_MIRROR!$A60,SWISSW!$F:$F,"Lost")))*IF(ROW()=COLUMN(),0,1)</f>
        <v>0</v>
      </c>
      <c r="AL60" s="11">
        <f ca="1">((COUNTIFS(SWISSW!$I:$I,WINS_NO_MIRROR!$A60,SWISSW!$J:$J,WINS_NO_MIRROR!AL$1,SWISSW!$F:$F,"Won")+COUNTIFS(SWISSW!$I:$I,WINS_NO_MIRROR!AL$1,SWISSW!$J:$J,WINS_NO_MIRROR!$A60,SWISSW!$F:$F,"Lost")))*IF(ROW()=COLUMN(),0,1)</f>
        <v>0</v>
      </c>
      <c r="AM60" s="11">
        <f ca="1">((COUNTIFS(SWISSW!$I:$I,WINS_NO_MIRROR!$A60,SWISSW!$J:$J,WINS_NO_MIRROR!AM$1,SWISSW!$F:$F,"Won")+COUNTIFS(SWISSW!$I:$I,WINS_NO_MIRROR!AM$1,SWISSW!$J:$J,WINS_NO_MIRROR!$A60,SWISSW!$F:$F,"Lost")))*IF(ROW()=COLUMN(),0,1)</f>
        <v>0</v>
      </c>
      <c r="AN60" s="11">
        <f ca="1">((COUNTIFS(SWISSW!$I:$I,WINS_NO_MIRROR!$A60,SWISSW!$J:$J,WINS_NO_MIRROR!AN$1,SWISSW!$F:$F,"Won")+COUNTIFS(SWISSW!$I:$I,WINS_NO_MIRROR!AN$1,SWISSW!$J:$J,WINS_NO_MIRROR!$A60,SWISSW!$F:$F,"Lost")))*IF(ROW()=COLUMN(),0,1)</f>
        <v>0</v>
      </c>
      <c r="AO60" s="11">
        <f ca="1">((COUNTIFS(SWISSW!$I:$I,WINS_NO_MIRROR!$A60,SWISSW!$J:$J,WINS_NO_MIRROR!AO$1,SWISSW!$F:$F,"Won")+COUNTIFS(SWISSW!$I:$I,WINS_NO_MIRROR!AO$1,SWISSW!$J:$J,WINS_NO_MIRROR!$A60,SWISSW!$F:$F,"Lost")))*IF(ROW()=COLUMN(),0,1)</f>
        <v>0</v>
      </c>
      <c r="AP60" s="11">
        <f ca="1">((COUNTIFS(SWISSW!$I:$I,WINS_NO_MIRROR!$A60,SWISSW!$J:$J,WINS_NO_MIRROR!AP$1,SWISSW!$F:$F,"Won")+COUNTIFS(SWISSW!$I:$I,WINS_NO_MIRROR!AP$1,SWISSW!$J:$J,WINS_NO_MIRROR!$A60,SWISSW!$F:$F,"Lost")))*IF(ROW()=COLUMN(),0,1)</f>
        <v>0</v>
      </c>
      <c r="AQ60" s="11">
        <f ca="1">((COUNTIFS(SWISSW!$I:$I,WINS_NO_MIRROR!$A60,SWISSW!$J:$J,WINS_NO_MIRROR!AQ$1,SWISSW!$F:$F,"Won")+COUNTIFS(SWISSW!$I:$I,WINS_NO_MIRROR!AQ$1,SWISSW!$J:$J,WINS_NO_MIRROR!$A60,SWISSW!$F:$F,"Lost")))*IF(ROW()=COLUMN(),0,1)</f>
        <v>0</v>
      </c>
      <c r="AR60" s="11">
        <f ca="1">((COUNTIFS(SWISSW!$I:$I,WINS_NO_MIRROR!$A60,SWISSW!$J:$J,WINS_NO_MIRROR!AR$1,SWISSW!$F:$F,"Won")+COUNTIFS(SWISSW!$I:$I,WINS_NO_MIRROR!AR$1,SWISSW!$J:$J,WINS_NO_MIRROR!$A60,SWISSW!$F:$F,"Lost")))*IF(ROW()=COLUMN(),0,1)</f>
        <v>0</v>
      </c>
      <c r="AS60" s="11">
        <f ca="1">((COUNTIFS(SWISSW!$I:$I,WINS_NO_MIRROR!$A60,SWISSW!$J:$J,WINS_NO_MIRROR!AS$1,SWISSW!$F:$F,"Won")+COUNTIFS(SWISSW!$I:$I,WINS_NO_MIRROR!AS$1,SWISSW!$J:$J,WINS_NO_MIRROR!$A60,SWISSW!$F:$F,"Lost")))*IF(ROW()=COLUMN(),0,1)</f>
        <v>0</v>
      </c>
      <c r="AT60" s="11">
        <f ca="1">((COUNTIFS(SWISSW!$I:$I,WINS_NO_MIRROR!$A60,SWISSW!$J:$J,WINS_NO_MIRROR!AT$1,SWISSW!$F:$F,"Won")+COUNTIFS(SWISSW!$I:$I,WINS_NO_MIRROR!AT$1,SWISSW!$J:$J,WINS_NO_MIRROR!$A60,SWISSW!$F:$F,"Lost")))*IF(ROW()=COLUMN(),0,1)</f>
        <v>0</v>
      </c>
      <c r="AU60" s="11">
        <f ca="1">((COUNTIFS(SWISSW!$I:$I,WINS_NO_MIRROR!$A60,SWISSW!$J:$J,WINS_NO_MIRROR!AU$1,SWISSW!$F:$F,"Won")+COUNTIFS(SWISSW!$I:$I,WINS_NO_MIRROR!AU$1,SWISSW!$J:$J,WINS_NO_MIRROR!$A60,SWISSW!$F:$F,"Lost")))*IF(ROW()=COLUMN(),0,1)</f>
        <v>0</v>
      </c>
      <c r="AV60" s="11">
        <f ca="1">((COUNTIFS(SWISSW!$I:$I,WINS_NO_MIRROR!$A60,SWISSW!$J:$J,WINS_NO_MIRROR!AV$1,SWISSW!$F:$F,"Won")+COUNTIFS(SWISSW!$I:$I,WINS_NO_MIRROR!AV$1,SWISSW!$J:$J,WINS_NO_MIRROR!$A60,SWISSW!$F:$F,"Lost")))*IF(ROW()=COLUMN(),0,1)</f>
        <v>0</v>
      </c>
      <c r="AW60" s="11">
        <f ca="1">((COUNTIFS(SWISSW!$I:$I,WINS_NO_MIRROR!$A60,SWISSW!$J:$J,WINS_NO_MIRROR!AW$1,SWISSW!$F:$F,"Won")+COUNTIFS(SWISSW!$I:$I,WINS_NO_MIRROR!AW$1,SWISSW!$J:$J,WINS_NO_MIRROR!$A60,SWISSW!$F:$F,"Lost")))*IF(ROW()=COLUMN(),0,1)</f>
        <v>0</v>
      </c>
      <c r="AX60" s="11">
        <f ca="1">((COUNTIFS(SWISSW!$I:$I,WINS_NO_MIRROR!$A60,SWISSW!$J:$J,WINS_NO_MIRROR!AX$1,SWISSW!$F:$F,"Won")+COUNTIFS(SWISSW!$I:$I,WINS_NO_MIRROR!AX$1,SWISSW!$J:$J,WINS_NO_MIRROR!$A60,SWISSW!$F:$F,"Lost")))*IF(ROW()=COLUMN(),0,1)</f>
        <v>0</v>
      </c>
      <c r="AY60" s="11">
        <f ca="1">((COUNTIFS(SWISSW!$I:$I,WINS_NO_MIRROR!$A60,SWISSW!$J:$J,WINS_NO_MIRROR!AY$1,SWISSW!$F:$F,"Won")+COUNTIFS(SWISSW!$I:$I,WINS_NO_MIRROR!AY$1,SWISSW!$J:$J,WINS_NO_MIRROR!$A60,SWISSW!$F:$F,"Lost")))*IF(ROW()=COLUMN(),0,1)</f>
        <v>0</v>
      </c>
      <c r="AZ60" s="11">
        <f ca="1">((COUNTIFS(SWISSW!$I:$I,WINS_NO_MIRROR!$A60,SWISSW!$J:$J,WINS_NO_MIRROR!AZ$1,SWISSW!$F:$F,"Won")+COUNTIFS(SWISSW!$I:$I,WINS_NO_MIRROR!AZ$1,SWISSW!$J:$J,WINS_NO_MIRROR!$A60,SWISSW!$F:$F,"Lost")))*IF(ROW()=COLUMN(),0,1)</f>
        <v>0</v>
      </c>
      <c r="BA60" s="11">
        <f ca="1">((COUNTIFS(SWISSW!$I:$I,WINS_NO_MIRROR!$A60,SWISSW!$J:$J,WINS_NO_MIRROR!BA$1,SWISSW!$F:$F,"Won")+COUNTIFS(SWISSW!$I:$I,WINS_NO_MIRROR!BA$1,SWISSW!$J:$J,WINS_NO_MIRROR!$A60,SWISSW!$F:$F,"Lost")))*IF(ROW()=COLUMN(),0,1)</f>
        <v>0</v>
      </c>
      <c r="BB60" s="11">
        <f ca="1">((COUNTIFS(SWISSW!$I:$I,WINS_NO_MIRROR!$A60,SWISSW!$J:$J,WINS_NO_MIRROR!BB$1,SWISSW!$F:$F,"Won")+COUNTIFS(SWISSW!$I:$I,WINS_NO_MIRROR!BB$1,SWISSW!$J:$J,WINS_NO_MIRROR!$A60,SWISSW!$F:$F,"Lost")))*IF(ROW()=COLUMN(),0,1)</f>
        <v>0</v>
      </c>
      <c r="BC60" s="11">
        <f ca="1">((COUNTIFS(SWISSW!$I:$I,WINS_NO_MIRROR!$A60,SWISSW!$J:$J,WINS_NO_MIRROR!BC$1,SWISSW!$F:$F,"Won")+COUNTIFS(SWISSW!$I:$I,WINS_NO_MIRROR!BC$1,SWISSW!$J:$J,WINS_NO_MIRROR!$A60,SWISSW!$F:$F,"Lost")))*IF(ROW()=COLUMN(),0,1)</f>
        <v>0</v>
      </c>
      <c r="BD60" s="11">
        <f ca="1">((COUNTIFS(SWISSW!$I:$I,WINS_NO_MIRROR!$A60,SWISSW!$J:$J,WINS_NO_MIRROR!BD$1,SWISSW!$F:$F,"Won")+COUNTIFS(SWISSW!$I:$I,WINS_NO_MIRROR!BD$1,SWISSW!$J:$J,WINS_NO_MIRROR!$A60,SWISSW!$F:$F,"Lost")))*IF(ROW()=COLUMN(),0,1)</f>
        <v>0</v>
      </c>
      <c r="BE60" s="11">
        <f ca="1">((COUNTIFS(SWISSW!$I:$I,WINS_NO_MIRROR!$A60,SWISSW!$J:$J,WINS_NO_MIRROR!BE$1,SWISSW!$F:$F,"Won")+COUNTIFS(SWISSW!$I:$I,WINS_NO_MIRROR!BE$1,SWISSW!$J:$J,WINS_NO_MIRROR!$A60,SWISSW!$F:$F,"Lost")))*IF(ROW()=COLUMN(),0,1)</f>
        <v>0</v>
      </c>
      <c r="BF60" s="11">
        <f ca="1">((COUNTIFS(SWISSW!$I:$I,WINS_NO_MIRROR!$A60,SWISSW!$J:$J,WINS_NO_MIRROR!BF$1,SWISSW!$F:$F,"Won")+COUNTIFS(SWISSW!$I:$I,WINS_NO_MIRROR!BF$1,SWISSW!$J:$J,WINS_NO_MIRROR!$A60,SWISSW!$F:$F,"Lost")))*IF(ROW()=COLUMN(),0,1)</f>
        <v>0</v>
      </c>
      <c r="BG60" s="11">
        <f ca="1">((COUNTIFS(SWISSW!$I:$I,WINS_NO_MIRROR!$A60,SWISSW!$J:$J,WINS_NO_MIRROR!BG$1,SWISSW!$F:$F,"Won")+COUNTIFS(SWISSW!$I:$I,WINS_NO_MIRROR!BG$1,SWISSW!$J:$J,WINS_NO_MIRROR!$A60,SWISSW!$F:$F,"Lost")))*IF(ROW()=COLUMN(),0,1)</f>
        <v>0</v>
      </c>
      <c r="BH60" s="11">
        <f ca="1">((COUNTIFS(SWISSW!$I:$I,WINS_NO_MIRROR!$A60,SWISSW!$J:$J,WINS_NO_MIRROR!BH$1,SWISSW!$F:$F,"Won")+COUNTIFS(SWISSW!$I:$I,WINS_NO_MIRROR!BH$1,SWISSW!$J:$J,WINS_NO_MIRROR!$A60,SWISSW!$F:$F,"Lost")))*IF(ROW()=COLUMN(),0,1)</f>
        <v>0</v>
      </c>
      <c r="BI60" s="11">
        <f ca="1">((COUNTIFS(SWISSW!$I:$I,WINS_NO_MIRROR!$A60,SWISSW!$J:$J,WINS_NO_MIRROR!BI$1,SWISSW!$F:$F,"Won")+COUNTIFS(SWISSW!$I:$I,WINS_NO_MIRROR!BI$1,SWISSW!$J:$J,WINS_NO_MIRROR!$A60,SWISSW!$F:$F,"Lost")))*IF(ROW()=COLUMN(),0,1)</f>
        <v>0</v>
      </c>
      <c r="BJ60" s="11">
        <f ca="1">((COUNTIFS(SWISSW!$I:$I,WINS_NO_MIRROR!$A60,SWISSW!$J:$J,WINS_NO_MIRROR!BJ$1,SWISSW!$F:$F,"Won")+COUNTIFS(SWISSW!$I:$I,WINS_NO_MIRROR!BJ$1,SWISSW!$J:$J,WINS_NO_MIRROR!$A60,SWISSW!$F:$F,"Lost")))*IF(ROW()=COLUMN(),0,1)</f>
        <v>0</v>
      </c>
      <c r="BK60" s="11">
        <f ca="1">((COUNTIFS(SWISSW!$I:$I,WINS_NO_MIRROR!$A60,SWISSW!$J:$J,WINS_NO_MIRROR!BK$1,SWISSW!$F:$F,"Won")+COUNTIFS(SWISSW!$I:$I,WINS_NO_MIRROR!BK$1,SWISSW!$J:$J,WINS_NO_MIRROR!$A60,SWISSW!$F:$F,"Lost")))*IF(ROW()=COLUMN(),0,1)</f>
        <v>0</v>
      </c>
      <c r="BL60" s="11">
        <f ca="1">((COUNTIFS(SWISSW!$I:$I,WINS_NO_MIRROR!$A60,SWISSW!$J:$J,WINS_NO_MIRROR!BL$1,SWISSW!$F:$F,"Won")+COUNTIFS(SWISSW!$I:$I,WINS_NO_MIRROR!BL$1,SWISSW!$J:$J,WINS_NO_MIRROR!$A60,SWISSW!$F:$F,"Lost")))*IF(ROW()=COLUMN(),0,1)</f>
        <v>0</v>
      </c>
    </row>
    <row r="61" spans="1:64" ht="28" x14ac:dyDescent="0.3">
      <c r="A61" s="3" t="str">
        <f ca="1">MATCHUP!A61</f>
        <v>Orzhov Ephemerate</v>
      </c>
      <c r="B61" s="11">
        <f ca="1">((COUNTIFS(SWISSW!$I:$I,WINS_NO_MIRROR!$A61,SWISSW!$J:$J,WINS_NO_MIRROR!B$1,SWISSW!$F:$F,"Won")+COUNTIFS(SWISSW!$I:$I,WINS_NO_MIRROR!B$1,SWISSW!$J:$J,WINS_NO_MIRROR!$A61,SWISSW!$F:$F,"Lost")))*IF(ROW()=COLUMN(),0,1)</f>
        <v>1</v>
      </c>
      <c r="C61" s="11">
        <f ca="1">((COUNTIFS(SWISSW!$I:$I,WINS_NO_MIRROR!$A61,SWISSW!$J:$J,WINS_NO_MIRROR!C$1,SWISSW!$F:$F,"Won")+COUNTIFS(SWISSW!$I:$I,WINS_NO_MIRROR!C$1,SWISSW!$J:$J,WINS_NO_MIRROR!$A61,SWISSW!$F:$F,"Lost")))*IF(ROW()=COLUMN(),0,1)</f>
        <v>0</v>
      </c>
      <c r="D61" s="11">
        <f ca="1">((COUNTIFS(SWISSW!$I:$I,WINS_NO_MIRROR!$A61,SWISSW!$J:$J,WINS_NO_MIRROR!D$1,SWISSW!$F:$F,"Won")+COUNTIFS(SWISSW!$I:$I,WINS_NO_MIRROR!D$1,SWISSW!$J:$J,WINS_NO_MIRROR!$A61,SWISSW!$F:$F,"Lost")))*IF(ROW()=COLUMN(),0,1)</f>
        <v>1</v>
      </c>
      <c r="E61" s="11">
        <f ca="1">((COUNTIFS(SWISSW!$I:$I,WINS_NO_MIRROR!$A61,SWISSW!$J:$J,WINS_NO_MIRROR!E$1,SWISSW!$F:$F,"Won")+COUNTIFS(SWISSW!$I:$I,WINS_NO_MIRROR!E$1,SWISSW!$J:$J,WINS_NO_MIRROR!$A61,SWISSW!$F:$F,"Lost")))*IF(ROW()=COLUMN(),0,1)</f>
        <v>1</v>
      </c>
      <c r="F61" s="11">
        <f ca="1">((COUNTIFS(SWISSW!$I:$I,WINS_NO_MIRROR!$A61,SWISSW!$J:$J,WINS_NO_MIRROR!F$1,SWISSW!$F:$F,"Won")+COUNTIFS(SWISSW!$I:$I,WINS_NO_MIRROR!F$1,SWISSW!$J:$J,WINS_NO_MIRROR!$A61,SWISSW!$F:$F,"Lost")))*IF(ROW()=COLUMN(),0,1)</f>
        <v>0</v>
      </c>
      <c r="G61" s="11">
        <f ca="1">((COUNTIFS(SWISSW!$I:$I,WINS_NO_MIRROR!$A61,SWISSW!$J:$J,WINS_NO_MIRROR!G$1,SWISSW!$F:$F,"Won")+COUNTIFS(SWISSW!$I:$I,WINS_NO_MIRROR!G$1,SWISSW!$J:$J,WINS_NO_MIRROR!$A61,SWISSW!$F:$F,"Lost")))*IF(ROW()=COLUMN(),0,1)</f>
        <v>0</v>
      </c>
      <c r="H61" s="11">
        <f ca="1">((COUNTIFS(SWISSW!$I:$I,WINS_NO_MIRROR!$A61,SWISSW!$J:$J,WINS_NO_MIRROR!H$1,SWISSW!$F:$F,"Won")+COUNTIFS(SWISSW!$I:$I,WINS_NO_MIRROR!H$1,SWISSW!$J:$J,WINS_NO_MIRROR!$A61,SWISSW!$F:$F,"Lost")))*IF(ROW()=COLUMN(),0,1)</f>
        <v>0</v>
      </c>
      <c r="I61" s="11">
        <f ca="1">((COUNTIFS(SWISSW!$I:$I,WINS_NO_MIRROR!$A61,SWISSW!$J:$J,WINS_NO_MIRROR!I$1,SWISSW!$F:$F,"Won")+COUNTIFS(SWISSW!$I:$I,WINS_NO_MIRROR!I$1,SWISSW!$J:$J,WINS_NO_MIRROR!$A61,SWISSW!$F:$F,"Lost")))*IF(ROW()=COLUMN(),0,1)</f>
        <v>0</v>
      </c>
      <c r="J61" s="11">
        <f ca="1">((COUNTIFS(SWISSW!$I:$I,WINS_NO_MIRROR!$A61,SWISSW!$J:$J,WINS_NO_MIRROR!J$1,SWISSW!$F:$F,"Won")+COUNTIFS(SWISSW!$I:$I,WINS_NO_MIRROR!J$1,SWISSW!$J:$J,WINS_NO_MIRROR!$A61,SWISSW!$F:$F,"Lost")))*IF(ROW()=COLUMN(),0,1)</f>
        <v>0</v>
      </c>
      <c r="K61" s="11">
        <f ca="1">((COUNTIFS(SWISSW!$I:$I,WINS_NO_MIRROR!$A61,SWISSW!$J:$J,WINS_NO_MIRROR!K$1,SWISSW!$F:$F,"Won")+COUNTIFS(SWISSW!$I:$I,WINS_NO_MIRROR!K$1,SWISSW!$J:$J,WINS_NO_MIRROR!$A61,SWISSW!$F:$F,"Lost")))*IF(ROW()=COLUMN(),0,1)</f>
        <v>0</v>
      </c>
      <c r="L61" s="11">
        <f ca="1">((COUNTIFS(SWISSW!$I:$I,WINS_NO_MIRROR!$A61,SWISSW!$J:$J,WINS_NO_MIRROR!L$1,SWISSW!$F:$F,"Won")+COUNTIFS(SWISSW!$I:$I,WINS_NO_MIRROR!L$1,SWISSW!$J:$J,WINS_NO_MIRROR!$A61,SWISSW!$F:$F,"Lost")))*IF(ROW()=COLUMN(),0,1)</f>
        <v>0</v>
      </c>
      <c r="M61" s="11">
        <f ca="1">((COUNTIFS(SWISSW!$I:$I,WINS_NO_MIRROR!$A61,SWISSW!$J:$J,WINS_NO_MIRROR!M$1,SWISSW!$F:$F,"Won")+COUNTIFS(SWISSW!$I:$I,WINS_NO_MIRROR!M$1,SWISSW!$J:$J,WINS_NO_MIRROR!$A61,SWISSW!$F:$F,"Lost")))*IF(ROW()=COLUMN(),0,1)</f>
        <v>0</v>
      </c>
      <c r="N61" s="11">
        <f ca="1">((COUNTIFS(SWISSW!$I:$I,WINS_NO_MIRROR!$A61,SWISSW!$J:$J,WINS_NO_MIRROR!N$1,SWISSW!$F:$F,"Won")+COUNTIFS(SWISSW!$I:$I,WINS_NO_MIRROR!N$1,SWISSW!$J:$J,WINS_NO_MIRROR!$A61,SWISSW!$F:$F,"Lost")))*IF(ROW()=COLUMN(),0,1)</f>
        <v>0</v>
      </c>
      <c r="O61" s="11">
        <f ca="1">((COUNTIFS(SWISSW!$I:$I,WINS_NO_MIRROR!$A61,SWISSW!$J:$J,WINS_NO_MIRROR!O$1,SWISSW!$F:$F,"Won")+COUNTIFS(SWISSW!$I:$I,WINS_NO_MIRROR!O$1,SWISSW!$J:$J,WINS_NO_MIRROR!$A61,SWISSW!$F:$F,"Lost")))*IF(ROW()=COLUMN(),0,1)</f>
        <v>0</v>
      </c>
      <c r="P61" s="11">
        <f ca="1">((COUNTIFS(SWISSW!$I:$I,WINS_NO_MIRROR!$A61,SWISSW!$J:$J,WINS_NO_MIRROR!P$1,SWISSW!$F:$F,"Won")+COUNTIFS(SWISSW!$I:$I,WINS_NO_MIRROR!P$1,SWISSW!$J:$J,WINS_NO_MIRROR!$A61,SWISSW!$F:$F,"Lost")))*IF(ROW()=COLUMN(),0,1)</f>
        <v>1</v>
      </c>
      <c r="Q61" s="11">
        <f ca="1">((COUNTIFS(SWISSW!$I:$I,WINS_NO_MIRROR!$A61,SWISSW!$J:$J,WINS_NO_MIRROR!Q$1,SWISSW!$F:$F,"Won")+COUNTIFS(SWISSW!$I:$I,WINS_NO_MIRROR!Q$1,SWISSW!$J:$J,WINS_NO_MIRROR!$A61,SWISSW!$F:$F,"Lost")))*IF(ROW()=COLUMN(),0,1)</f>
        <v>0</v>
      </c>
      <c r="R61" s="11">
        <f ca="1">((COUNTIFS(SWISSW!$I:$I,WINS_NO_MIRROR!$A61,SWISSW!$J:$J,WINS_NO_MIRROR!R$1,SWISSW!$F:$F,"Won")+COUNTIFS(SWISSW!$I:$I,WINS_NO_MIRROR!R$1,SWISSW!$J:$J,WINS_NO_MIRROR!$A61,SWISSW!$F:$F,"Lost")))*IF(ROW()=COLUMN(),0,1)</f>
        <v>0</v>
      </c>
      <c r="S61" s="11">
        <f ca="1">((COUNTIFS(SWISSW!$I:$I,WINS_NO_MIRROR!$A61,SWISSW!$J:$J,WINS_NO_MIRROR!S$1,SWISSW!$F:$F,"Won")+COUNTIFS(SWISSW!$I:$I,WINS_NO_MIRROR!S$1,SWISSW!$J:$J,WINS_NO_MIRROR!$A61,SWISSW!$F:$F,"Lost")))*IF(ROW()=COLUMN(),0,1)</f>
        <v>0</v>
      </c>
      <c r="T61" s="11">
        <f ca="1">((COUNTIFS(SWISSW!$I:$I,WINS_NO_MIRROR!$A61,SWISSW!$J:$J,WINS_NO_MIRROR!T$1,SWISSW!$F:$F,"Won")+COUNTIFS(SWISSW!$I:$I,WINS_NO_MIRROR!T$1,SWISSW!$J:$J,WINS_NO_MIRROR!$A61,SWISSW!$F:$F,"Lost")))*IF(ROW()=COLUMN(),0,1)</f>
        <v>0</v>
      </c>
      <c r="U61" s="11">
        <f ca="1">((COUNTIFS(SWISSW!$I:$I,WINS_NO_MIRROR!$A61,SWISSW!$J:$J,WINS_NO_MIRROR!U$1,SWISSW!$F:$F,"Won")+COUNTIFS(SWISSW!$I:$I,WINS_NO_MIRROR!U$1,SWISSW!$J:$J,WINS_NO_MIRROR!$A61,SWISSW!$F:$F,"Lost")))*IF(ROW()=COLUMN(),0,1)</f>
        <v>0</v>
      </c>
      <c r="V61" s="11">
        <f ca="1">((COUNTIFS(SWISSW!$I:$I,WINS_NO_MIRROR!$A61,SWISSW!$J:$J,WINS_NO_MIRROR!V$1,SWISSW!$F:$F,"Won")+COUNTIFS(SWISSW!$I:$I,WINS_NO_MIRROR!V$1,SWISSW!$J:$J,WINS_NO_MIRROR!$A61,SWISSW!$F:$F,"Lost")))*IF(ROW()=COLUMN(),0,1)</f>
        <v>0</v>
      </c>
      <c r="W61" s="11">
        <f ca="1">((COUNTIFS(SWISSW!$I:$I,WINS_NO_MIRROR!$A61,SWISSW!$J:$J,WINS_NO_MIRROR!W$1,SWISSW!$F:$F,"Won")+COUNTIFS(SWISSW!$I:$I,WINS_NO_MIRROR!W$1,SWISSW!$J:$J,WINS_NO_MIRROR!$A61,SWISSW!$F:$F,"Lost")))*IF(ROW()=COLUMN(),0,1)</f>
        <v>0</v>
      </c>
      <c r="X61" s="11">
        <f ca="1">((COUNTIFS(SWISSW!$I:$I,WINS_NO_MIRROR!$A61,SWISSW!$J:$J,WINS_NO_MIRROR!X$1,SWISSW!$F:$F,"Won")+COUNTIFS(SWISSW!$I:$I,WINS_NO_MIRROR!X$1,SWISSW!$J:$J,WINS_NO_MIRROR!$A61,SWISSW!$F:$F,"Lost")))*IF(ROW()=COLUMN(),0,1)</f>
        <v>0</v>
      </c>
      <c r="Y61" s="11">
        <f ca="1">((COUNTIFS(SWISSW!$I:$I,WINS_NO_MIRROR!$A61,SWISSW!$J:$J,WINS_NO_MIRROR!Y$1,SWISSW!$F:$F,"Won")+COUNTIFS(SWISSW!$I:$I,WINS_NO_MIRROR!Y$1,SWISSW!$J:$J,WINS_NO_MIRROR!$A61,SWISSW!$F:$F,"Lost")))*IF(ROW()=COLUMN(),0,1)</f>
        <v>0</v>
      </c>
      <c r="Z61" s="11">
        <f ca="1">((COUNTIFS(SWISSW!$I:$I,WINS_NO_MIRROR!$A61,SWISSW!$J:$J,WINS_NO_MIRROR!Z$1,SWISSW!$F:$F,"Won")+COUNTIFS(SWISSW!$I:$I,WINS_NO_MIRROR!Z$1,SWISSW!$J:$J,WINS_NO_MIRROR!$A61,SWISSW!$F:$F,"Lost")))*IF(ROW()=COLUMN(),0,1)</f>
        <v>0</v>
      </c>
      <c r="AA61" s="11">
        <f ca="1">((COUNTIFS(SWISSW!$I:$I,WINS_NO_MIRROR!$A61,SWISSW!$J:$J,WINS_NO_MIRROR!AA$1,SWISSW!$F:$F,"Won")+COUNTIFS(SWISSW!$I:$I,WINS_NO_MIRROR!AA$1,SWISSW!$J:$J,WINS_NO_MIRROR!$A61,SWISSW!$F:$F,"Lost")))*IF(ROW()=COLUMN(),0,1)</f>
        <v>0</v>
      </c>
      <c r="AB61" s="11">
        <f ca="1">((COUNTIFS(SWISSW!$I:$I,WINS_NO_MIRROR!$A61,SWISSW!$J:$J,WINS_NO_MIRROR!AB$1,SWISSW!$F:$F,"Won")+COUNTIFS(SWISSW!$I:$I,WINS_NO_MIRROR!AB$1,SWISSW!$J:$J,WINS_NO_MIRROR!$A61,SWISSW!$F:$F,"Lost")))*IF(ROW()=COLUMN(),0,1)</f>
        <v>0</v>
      </c>
      <c r="AC61" s="11">
        <f ca="1">((COUNTIFS(SWISSW!$I:$I,WINS_NO_MIRROR!$A61,SWISSW!$J:$J,WINS_NO_MIRROR!AC$1,SWISSW!$F:$F,"Won")+COUNTIFS(SWISSW!$I:$I,WINS_NO_MIRROR!AC$1,SWISSW!$J:$J,WINS_NO_MIRROR!$A61,SWISSW!$F:$F,"Lost")))*IF(ROW()=COLUMN(),0,1)</f>
        <v>0</v>
      </c>
      <c r="AD61" s="11">
        <f ca="1">((COUNTIFS(SWISSW!$I:$I,WINS_NO_MIRROR!$A61,SWISSW!$J:$J,WINS_NO_MIRROR!AD$1,SWISSW!$F:$F,"Won")+COUNTIFS(SWISSW!$I:$I,WINS_NO_MIRROR!AD$1,SWISSW!$J:$J,WINS_NO_MIRROR!$A61,SWISSW!$F:$F,"Lost")))*IF(ROW()=COLUMN(),0,1)</f>
        <v>0</v>
      </c>
      <c r="AE61" s="11">
        <f ca="1">((COUNTIFS(SWISSW!$I:$I,WINS_NO_MIRROR!$A61,SWISSW!$J:$J,WINS_NO_MIRROR!AE$1,SWISSW!$F:$F,"Won")+COUNTIFS(SWISSW!$I:$I,WINS_NO_MIRROR!AE$1,SWISSW!$J:$J,WINS_NO_MIRROR!$A61,SWISSW!$F:$F,"Lost")))*IF(ROW()=COLUMN(),0,1)</f>
        <v>0</v>
      </c>
      <c r="AF61" s="11">
        <f ca="1">((COUNTIFS(SWISSW!$I:$I,WINS_NO_MIRROR!$A61,SWISSW!$J:$J,WINS_NO_MIRROR!AF$1,SWISSW!$F:$F,"Won")+COUNTIFS(SWISSW!$I:$I,WINS_NO_MIRROR!AF$1,SWISSW!$J:$J,WINS_NO_MIRROR!$A61,SWISSW!$F:$F,"Lost")))*IF(ROW()=COLUMN(),0,1)</f>
        <v>0</v>
      </c>
      <c r="AG61" s="11">
        <f ca="1">((COUNTIFS(SWISSW!$I:$I,WINS_NO_MIRROR!$A61,SWISSW!$J:$J,WINS_NO_MIRROR!AG$1,SWISSW!$F:$F,"Won")+COUNTIFS(SWISSW!$I:$I,WINS_NO_MIRROR!AG$1,SWISSW!$J:$J,WINS_NO_MIRROR!$A61,SWISSW!$F:$F,"Lost")))*IF(ROW()=COLUMN(),0,1)</f>
        <v>0</v>
      </c>
      <c r="AH61" s="11">
        <f ca="1">((COUNTIFS(SWISSW!$I:$I,WINS_NO_MIRROR!$A61,SWISSW!$J:$J,WINS_NO_MIRROR!AH$1,SWISSW!$F:$F,"Won")+COUNTIFS(SWISSW!$I:$I,WINS_NO_MIRROR!AH$1,SWISSW!$J:$J,WINS_NO_MIRROR!$A61,SWISSW!$F:$F,"Lost")))*IF(ROW()=COLUMN(),0,1)</f>
        <v>0</v>
      </c>
      <c r="AI61" s="11">
        <f ca="1">((COUNTIFS(SWISSW!$I:$I,WINS_NO_MIRROR!$A61,SWISSW!$J:$J,WINS_NO_MIRROR!AI$1,SWISSW!$F:$F,"Won")+COUNTIFS(SWISSW!$I:$I,WINS_NO_MIRROR!AI$1,SWISSW!$J:$J,WINS_NO_MIRROR!$A61,SWISSW!$F:$F,"Lost")))*IF(ROW()=COLUMN(),0,1)</f>
        <v>0</v>
      </c>
      <c r="AJ61" s="11">
        <f ca="1">((COUNTIFS(SWISSW!$I:$I,WINS_NO_MIRROR!$A61,SWISSW!$J:$J,WINS_NO_MIRROR!AJ$1,SWISSW!$F:$F,"Won")+COUNTIFS(SWISSW!$I:$I,WINS_NO_MIRROR!AJ$1,SWISSW!$J:$J,WINS_NO_MIRROR!$A61,SWISSW!$F:$F,"Lost")))*IF(ROW()=COLUMN(),0,1)</f>
        <v>0</v>
      </c>
      <c r="AK61" s="11">
        <f ca="1">((COUNTIFS(SWISSW!$I:$I,WINS_NO_MIRROR!$A61,SWISSW!$J:$J,WINS_NO_MIRROR!AK$1,SWISSW!$F:$F,"Won")+COUNTIFS(SWISSW!$I:$I,WINS_NO_MIRROR!AK$1,SWISSW!$J:$J,WINS_NO_MIRROR!$A61,SWISSW!$F:$F,"Lost")))*IF(ROW()=COLUMN(),0,1)</f>
        <v>0</v>
      </c>
      <c r="AL61" s="11">
        <f ca="1">((COUNTIFS(SWISSW!$I:$I,WINS_NO_MIRROR!$A61,SWISSW!$J:$J,WINS_NO_MIRROR!AL$1,SWISSW!$F:$F,"Won")+COUNTIFS(SWISSW!$I:$I,WINS_NO_MIRROR!AL$1,SWISSW!$J:$J,WINS_NO_MIRROR!$A61,SWISSW!$F:$F,"Lost")))*IF(ROW()=COLUMN(),0,1)</f>
        <v>0</v>
      </c>
      <c r="AM61" s="11">
        <f ca="1">((COUNTIFS(SWISSW!$I:$I,WINS_NO_MIRROR!$A61,SWISSW!$J:$J,WINS_NO_MIRROR!AM$1,SWISSW!$F:$F,"Won")+COUNTIFS(SWISSW!$I:$I,WINS_NO_MIRROR!AM$1,SWISSW!$J:$J,WINS_NO_MIRROR!$A61,SWISSW!$F:$F,"Lost")))*IF(ROW()=COLUMN(),0,1)</f>
        <v>0</v>
      </c>
      <c r="AN61" s="11">
        <f ca="1">((COUNTIFS(SWISSW!$I:$I,WINS_NO_MIRROR!$A61,SWISSW!$J:$J,WINS_NO_MIRROR!AN$1,SWISSW!$F:$F,"Won")+COUNTIFS(SWISSW!$I:$I,WINS_NO_MIRROR!AN$1,SWISSW!$J:$J,WINS_NO_MIRROR!$A61,SWISSW!$F:$F,"Lost")))*IF(ROW()=COLUMN(),0,1)</f>
        <v>0</v>
      </c>
      <c r="AO61" s="11">
        <f ca="1">((COUNTIFS(SWISSW!$I:$I,WINS_NO_MIRROR!$A61,SWISSW!$J:$J,WINS_NO_MIRROR!AO$1,SWISSW!$F:$F,"Won")+COUNTIFS(SWISSW!$I:$I,WINS_NO_MIRROR!AO$1,SWISSW!$J:$J,WINS_NO_MIRROR!$A61,SWISSW!$F:$F,"Lost")))*IF(ROW()=COLUMN(),0,1)</f>
        <v>0</v>
      </c>
      <c r="AP61" s="11">
        <f ca="1">((COUNTIFS(SWISSW!$I:$I,WINS_NO_MIRROR!$A61,SWISSW!$J:$J,WINS_NO_MIRROR!AP$1,SWISSW!$F:$F,"Won")+COUNTIFS(SWISSW!$I:$I,WINS_NO_MIRROR!AP$1,SWISSW!$J:$J,WINS_NO_MIRROR!$A61,SWISSW!$F:$F,"Lost")))*IF(ROW()=COLUMN(),0,1)</f>
        <v>0</v>
      </c>
      <c r="AQ61" s="11">
        <f ca="1">((COUNTIFS(SWISSW!$I:$I,WINS_NO_MIRROR!$A61,SWISSW!$J:$J,WINS_NO_MIRROR!AQ$1,SWISSW!$F:$F,"Won")+COUNTIFS(SWISSW!$I:$I,WINS_NO_MIRROR!AQ$1,SWISSW!$J:$J,WINS_NO_MIRROR!$A61,SWISSW!$F:$F,"Lost")))*IF(ROW()=COLUMN(),0,1)</f>
        <v>0</v>
      </c>
      <c r="AR61" s="11">
        <f ca="1">((COUNTIFS(SWISSW!$I:$I,WINS_NO_MIRROR!$A61,SWISSW!$J:$J,WINS_NO_MIRROR!AR$1,SWISSW!$F:$F,"Won")+COUNTIFS(SWISSW!$I:$I,WINS_NO_MIRROR!AR$1,SWISSW!$J:$J,WINS_NO_MIRROR!$A61,SWISSW!$F:$F,"Lost")))*IF(ROW()=COLUMN(),0,1)</f>
        <v>0</v>
      </c>
      <c r="AS61" s="11">
        <f ca="1">((COUNTIFS(SWISSW!$I:$I,WINS_NO_MIRROR!$A61,SWISSW!$J:$J,WINS_NO_MIRROR!AS$1,SWISSW!$F:$F,"Won")+COUNTIFS(SWISSW!$I:$I,WINS_NO_MIRROR!AS$1,SWISSW!$J:$J,WINS_NO_MIRROR!$A61,SWISSW!$F:$F,"Lost")))*IF(ROW()=COLUMN(),0,1)</f>
        <v>0</v>
      </c>
      <c r="AT61" s="11">
        <f ca="1">((COUNTIFS(SWISSW!$I:$I,WINS_NO_MIRROR!$A61,SWISSW!$J:$J,WINS_NO_MIRROR!AT$1,SWISSW!$F:$F,"Won")+COUNTIFS(SWISSW!$I:$I,WINS_NO_MIRROR!AT$1,SWISSW!$J:$J,WINS_NO_MIRROR!$A61,SWISSW!$F:$F,"Lost")))*IF(ROW()=COLUMN(),0,1)</f>
        <v>0</v>
      </c>
      <c r="AU61" s="11">
        <f ca="1">((COUNTIFS(SWISSW!$I:$I,WINS_NO_MIRROR!$A61,SWISSW!$J:$J,WINS_NO_MIRROR!AU$1,SWISSW!$F:$F,"Won")+COUNTIFS(SWISSW!$I:$I,WINS_NO_MIRROR!AU$1,SWISSW!$J:$J,WINS_NO_MIRROR!$A61,SWISSW!$F:$F,"Lost")))*IF(ROW()=COLUMN(),0,1)</f>
        <v>0</v>
      </c>
      <c r="AV61" s="11">
        <f ca="1">((COUNTIFS(SWISSW!$I:$I,WINS_NO_MIRROR!$A61,SWISSW!$J:$J,WINS_NO_MIRROR!AV$1,SWISSW!$F:$F,"Won")+COUNTIFS(SWISSW!$I:$I,WINS_NO_MIRROR!AV$1,SWISSW!$J:$J,WINS_NO_MIRROR!$A61,SWISSW!$F:$F,"Lost")))*IF(ROW()=COLUMN(),0,1)</f>
        <v>0</v>
      </c>
      <c r="AW61" s="11">
        <f ca="1">((COUNTIFS(SWISSW!$I:$I,WINS_NO_MIRROR!$A61,SWISSW!$J:$J,WINS_NO_MIRROR!AW$1,SWISSW!$F:$F,"Won")+COUNTIFS(SWISSW!$I:$I,WINS_NO_MIRROR!AW$1,SWISSW!$J:$J,WINS_NO_MIRROR!$A61,SWISSW!$F:$F,"Lost")))*IF(ROW()=COLUMN(),0,1)</f>
        <v>0</v>
      </c>
      <c r="AX61" s="11">
        <f ca="1">((COUNTIFS(SWISSW!$I:$I,WINS_NO_MIRROR!$A61,SWISSW!$J:$J,WINS_NO_MIRROR!AX$1,SWISSW!$F:$F,"Won")+COUNTIFS(SWISSW!$I:$I,WINS_NO_MIRROR!AX$1,SWISSW!$J:$J,WINS_NO_MIRROR!$A61,SWISSW!$F:$F,"Lost")))*IF(ROW()=COLUMN(),0,1)</f>
        <v>0</v>
      </c>
      <c r="AY61" s="11">
        <f ca="1">((COUNTIFS(SWISSW!$I:$I,WINS_NO_MIRROR!$A61,SWISSW!$J:$J,WINS_NO_MIRROR!AY$1,SWISSW!$F:$F,"Won")+COUNTIFS(SWISSW!$I:$I,WINS_NO_MIRROR!AY$1,SWISSW!$J:$J,WINS_NO_MIRROR!$A61,SWISSW!$F:$F,"Lost")))*IF(ROW()=COLUMN(),0,1)</f>
        <v>0</v>
      </c>
      <c r="AZ61" s="11">
        <f ca="1">((COUNTIFS(SWISSW!$I:$I,WINS_NO_MIRROR!$A61,SWISSW!$J:$J,WINS_NO_MIRROR!AZ$1,SWISSW!$F:$F,"Won")+COUNTIFS(SWISSW!$I:$I,WINS_NO_MIRROR!AZ$1,SWISSW!$J:$J,WINS_NO_MIRROR!$A61,SWISSW!$F:$F,"Lost")))*IF(ROW()=COLUMN(),0,1)</f>
        <v>0</v>
      </c>
      <c r="BA61" s="11">
        <f ca="1">((COUNTIFS(SWISSW!$I:$I,WINS_NO_MIRROR!$A61,SWISSW!$J:$J,WINS_NO_MIRROR!BA$1,SWISSW!$F:$F,"Won")+COUNTIFS(SWISSW!$I:$I,WINS_NO_MIRROR!BA$1,SWISSW!$J:$J,WINS_NO_MIRROR!$A61,SWISSW!$F:$F,"Lost")))*IF(ROW()=COLUMN(),0,1)</f>
        <v>0</v>
      </c>
      <c r="BB61" s="11">
        <f ca="1">((COUNTIFS(SWISSW!$I:$I,WINS_NO_MIRROR!$A61,SWISSW!$J:$J,WINS_NO_MIRROR!BB$1,SWISSW!$F:$F,"Won")+COUNTIFS(SWISSW!$I:$I,WINS_NO_MIRROR!BB$1,SWISSW!$J:$J,WINS_NO_MIRROR!$A61,SWISSW!$F:$F,"Lost")))*IF(ROW()=COLUMN(),0,1)</f>
        <v>0</v>
      </c>
      <c r="BC61" s="11">
        <f ca="1">((COUNTIFS(SWISSW!$I:$I,WINS_NO_MIRROR!$A61,SWISSW!$J:$J,WINS_NO_MIRROR!BC$1,SWISSW!$F:$F,"Won")+COUNTIFS(SWISSW!$I:$I,WINS_NO_MIRROR!BC$1,SWISSW!$J:$J,WINS_NO_MIRROR!$A61,SWISSW!$F:$F,"Lost")))*IF(ROW()=COLUMN(),0,1)</f>
        <v>0</v>
      </c>
      <c r="BD61" s="11">
        <f ca="1">((COUNTIFS(SWISSW!$I:$I,WINS_NO_MIRROR!$A61,SWISSW!$J:$J,WINS_NO_MIRROR!BD$1,SWISSW!$F:$F,"Won")+COUNTIFS(SWISSW!$I:$I,WINS_NO_MIRROR!BD$1,SWISSW!$J:$J,WINS_NO_MIRROR!$A61,SWISSW!$F:$F,"Lost")))*IF(ROW()=COLUMN(),0,1)</f>
        <v>0</v>
      </c>
      <c r="BE61" s="11">
        <f ca="1">((COUNTIFS(SWISSW!$I:$I,WINS_NO_MIRROR!$A61,SWISSW!$J:$J,WINS_NO_MIRROR!BE$1,SWISSW!$F:$F,"Won")+COUNTIFS(SWISSW!$I:$I,WINS_NO_MIRROR!BE$1,SWISSW!$J:$J,WINS_NO_MIRROR!$A61,SWISSW!$F:$F,"Lost")))*IF(ROW()=COLUMN(),0,1)</f>
        <v>0</v>
      </c>
      <c r="BF61" s="11">
        <f ca="1">((COUNTIFS(SWISSW!$I:$I,WINS_NO_MIRROR!$A61,SWISSW!$J:$J,WINS_NO_MIRROR!BF$1,SWISSW!$F:$F,"Won")+COUNTIFS(SWISSW!$I:$I,WINS_NO_MIRROR!BF$1,SWISSW!$J:$J,WINS_NO_MIRROR!$A61,SWISSW!$F:$F,"Lost")))*IF(ROW()=COLUMN(),0,1)</f>
        <v>0</v>
      </c>
      <c r="BG61" s="11">
        <f ca="1">((COUNTIFS(SWISSW!$I:$I,WINS_NO_MIRROR!$A61,SWISSW!$J:$J,WINS_NO_MIRROR!BG$1,SWISSW!$F:$F,"Won")+COUNTIFS(SWISSW!$I:$I,WINS_NO_MIRROR!BG$1,SWISSW!$J:$J,WINS_NO_MIRROR!$A61,SWISSW!$F:$F,"Lost")))*IF(ROW()=COLUMN(),0,1)</f>
        <v>0</v>
      </c>
      <c r="BH61" s="11">
        <f ca="1">((COUNTIFS(SWISSW!$I:$I,WINS_NO_MIRROR!$A61,SWISSW!$J:$J,WINS_NO_MIRROR!BH$1,SWISSW!$F:$F,"Won")+COUNTIFS(SWISSW!$I:$I,WINS_NO_MIRROR!BH$1,SWISSW!$J:$J,WINS_NO_MIRROR!$A61,SWISSW!$F:$F,"Lost")))*IF(ROW()=COLUMN(),0,1)</f>
        <v>0</v>
      </c>
      <c r="BI61" s="11">
        <f ca="1">((COUNTIFS(SWISSW!$I:$I,WINS_NO_MIRROR!$A61,SWISSW!$J:$J,WINS_NO_MIRROR!BI$1,SWISSW!$F:$F,"Won")+COUNTIFS(SWISSW!$I:$I,WINS_NO_MIRROR!BI$1,SWISSW!$J:$J,WINS_NO_MIRROR!$A61,SWISSW!$F:$F,"Lost")))*IF(ROW()=COLUMN(),0,1)</f>
        <v>0</v>
      </c>
      <c r="BJ61" s="11">
        <f ca="1">((COUNTIFS(SWISSW!$I:$I,WINS_NO_MIRROR!$A61,SWISSW!$J:$J,WINS_NO_MIRROR!BJ$1,SWISSW!$F:$F,"Won")+COUNTIFS(SWISSW!$I:$I,WINS_NO_MIRROR!BJ$1,SWISSW!$J:$J,WINS_NO_MIRROR!$A61,SWISSW!$F:$F,"Lost")))*IF(ROW()=COLUMN(),0,1)</f>
        <v>0</v>
      </c>
      <c r="BK61" s="11">
        <f ca="1">((COUNTIFS(SWISSW!$I:$I,WINS_NO_MIRROR!$A61,SWISSW!$J:$J,WINS_NO_MIRROR!BK$1,SWISSW!$F:$F,"Won")+COUNTIFS(SWISSW!$I:$I,WINS_NO_MIRROR!BK$1,SWISSW!$J:$J,WINS_NO_MIRROR!$A61,SWISSW!$F:$F,"Lost")))*IF(ROW()=COLUMN(),0,1)</f>
        <v>0</v>
      </c>
      <c r="BL61" s="11">
        <f ca="1">((COUNTIFS(SWISSW!$I:$I,WINS_NO_MIRROR!$A61,SWISSW!$J:$J,WINS_NO_MIRROR!BL$1,SWISSW!$F:$F,"Won")+COUNTIFS(SWISSW!$I:$I,WINS_NO_MIRROR!BL$1,SWISSW!$J:$J,WINS_NO_MIRROR!$A61,SWISSW!$F:$F,"Lost")))*IF(ROW()=COLUMN(),0,1)</f>
        <v>0</v>
      </c>
    </row>
    <row r="62" spans="1:64" x14ac:dyDescent="0.3">
      <c r="A62" s="3" t="str">
        <f ca="1">MATCHUP!A62</f>
        <v>Grixis Familiars</v>
      </c>
      <c r="B62" s="11">
        <f ca="1">((COUNTIFS(SWISSW!$I:$I,WINS_NO_MIRROR!$A62,SWISSW!$J:$J,WINS_NO_MIRROR!B$1,SWISSW!$F:$F,"Won")+COUNTIFS(SWISSW!$I:$I,WINS_NO_MIRROR!B$1,SWISSW!$J:$J,WINS_NO_MIRROR!$A62,SWISSW!$F:$F,"Lost")))*IF(ROW()=COLUMN(),0,1)</f>
        <v>0</v>
      </c>
      <c r="C62" s="11">
        <f ca="1">((COUNTIFS(SWISSW!$I:$I,WINS_NO_MIRROR!$A62,SWISSW!$J:$J,WINS_NO_MIRROR!C$1,SWISSW!$F:$F,"Won")+COUNTIFS(SWISSW!$I:$I,WINS_NO_MIRROR!C$1,SWISSW!$J:$J,WINS_NO_MIRROR!$A62,SWISSW!$F:$F,"Lost")))*IF(ROW()=COLUMN(),0,1)</f>
        <v>0</v>
      </c>
      <c r="D62" s="11">
        <f ca="1">((COUNTIFS(SWISSW!$I:$I,WINS_NO_MIRROR!$A62,SWISSW!$J:$J,WINS_NO_MIRROR!D$1,SWISSW!$F:$F,"Won")+COUNTIFS(SWISSW!$I:$I,WINS_NO_MIRROR!D$1,SWISSW!$J:$J,WINS_NO_MIRROR!$A62,SWISSW!$F:$F,"Lost")))*IF(ROW()=COLUMN(),0,1)</f>
        <v>1</v>
      </c>
      <c r="E62" s="11">
        <f ca="1">((COUNTIFS(SWISSW!$I:$I,WINS_NO_MIRROR!$A62,SWISSW!$J:$J,WINS_NO_MIRROR!E$1,SWISSW!$F:$F,"Won")+COUNTIFS(SWISSW!$I:$I,WINS_NO_MIRROR!E$1,SWISSW!$J:$J,WINS_NO_MIRROR!$A62,SWISSW!$F:$F,"Lost")))*IF(ROW()=COLUMN(),0,1)</f>
        <v>0</v>
      </c>
      <c r="F62" s="11">
        <f ca="1">((COUNTIFS(SWISSW!$I:$I,WINS_NO_MIRROR!$A62,SWISSW!$J:$J,WINS_NO_MIRROR!F$1,SWISSW!$F:$F,"Won")+COUNTIFS(SWISSW!$I:$I,WINS_NO_MIRROR!F$1,SWISSW!$J:$J,WINS_NO_MIRROR!$A62,SWISSW!$F:$F,"Lost")))*IF(ROW()=COLUMN(),0,1)</f>
        <v>0</v>
      </c>
      <c r="G62" s="11">
        <f ca="1">((COUNTIFS(SWISSW!$I:$I,WINS_NO_MIRROR!$A62,SWISSW!$J:$J,WINS_NO_MIRROR!G$1,SWISSW!$F:$F,"Won")+COUNTIFS(SWISSW!$I:$I,WINS_NO_MIRROR!G$1,SWISSW!$J:$J,WINS_NO_MIRROR!$A62,SWISSW!$F:$F,"Lost")))*IF(ROW()=COLUMN(),0,1)</f>
        <v>0</v>
      </c>
      <c r="H62" s="11">
        <f ca="1">((COUNTIFS(SWISSW!$I:$I,WINS_NO_MIRROR!$A62,SWISSW!$J:$J,WINS_NO_MIRROR!H$1,SWISSW!$F:$F,"Won")+COUNTIFS(SWISSW!$I:$I,WINS_NO_MIRROR!H$1,SWISSW!$J:$J,WINS_NO_MIRROR!$A62,SWISSW!$F:$F,"Lost")))*IF(ROW()=COLUMN(),0,1)</f>
        <v>0</v>
      </c>
      <c r="I62" s="11">
        <f ca="1">((COUNTIFS(SWISSW!$I:$I,WINS_NO_MIRROR!$A62,SWISSW!$J:$J,WINS_NO_MIRROR!I$1,SWISSW!$F:$F,"Won")+COUNTIFS(SWISSW!$I:$I,WINS_NO_MIRROR!I$1,SWISSW!$J:$J,WINS_NO_MIRROR!$A62,SWISSW!$F:$F,"Lost")))*IF(ROW()=COLUMN(),0,1)</f>
        <v>0</v>
      </c>
      <c r="J62" s="11">
        <f ca="1">((COUNTIFS(SWISSW!$I:$I,WINS_NO_MIRROR!$A62,SWISSW!$J:$J,WINS_NO_MIRROR!J$1,SWISSW!$F:$F,"Won")+COUNTIFS(SWISSW!$I:$I,WINS_NO_MIRROR!J$1,SWISSW!$J:$J,WINS_NO_MIRROR!$A62,SWISSW!$F:$F,"Lost")))*IF(ROW()=COLUMN(),0,1)</f>
        <v>0</v>
      </c>
      <c r="K62" s="11">
        <f ca="1">((COUNTIFS(SWISSW!$I:$I,WINS_NO_MIRROR!$A62,SWISSW!$J:$J,WINS_NO_MIRROR!K$1,SWISSW!$F:$F,"Won")+COUNTIFS(SWISSW!$I:$I,WINS_NO_MIRROR!K$1,SWISSW!$J:$J,WINS_NO_MIRROR!$A62,SWISSW!$F:$F,"Lost")))*IF(ROW()=COLUMN(),0,1)</f>
        <v>0</v>
      </c>
      <c r="L62" s="11">
        <f ca="1">((COUNTIFS(SWISSW!$I:$I,WINS_NO_MIRROR!$A62,SWISSW!$J:$J,WINS_NO_MIRROR!L$1,SWISSW!$F:$F,"Won")+COUNTIFS(SWISSW!$I:$I,WINS_NO_MIRROR!L$1,SWISSW!$J:$J,WINS_NO_MIRROR!$A62,SWISSW!$F:$F,"Lost")))*IF(ROW()=COLUMN(),0,1)</f>
        <v>0</v>
      </c>
      <c r="M62" s="11">
        <f ca="1">((COUNTIFS(SWISSW!$I:$I,WINS_NO_MIRROR!$A62,SWISSW!$J:$J,WINS_NO_MIRROR!M$1,SWISSW!$F:$F,"Won")+COUNTIFS(SWISSW!$I:$I,WINS_NO_MIRROR!M$1,SWISSW!$J:$J,WINS_NO_MIRROR!$A62,SWISSW!$F:$F,"Lost")))*IF(ROW()=COLUMN(),0,1)</f>
        <v>0</v>
      </c>
      <c r="N62" s="11">
        <f ca="1">((COUNTIFS(SWISSW!$I:$I,WINS_NO_MIRROR!$A62,SWISSW!$J:$J,WINS_NO_MIRROR!N$1,SWISSW!$F:$F,"Won")+COUNTIFS(SWISSW!$I:$I,WINS_NO_MIRROR!N$1,SWISSW!$J:$J,WINS_NO_MIRROR!$A62,SWISSW!$F:$F,"Lost")))*IF(ROW()=COLUMN(),0,1)</f>
        <v>0</v>
      </c>
      <c r="O62" s="11">
        <f ca="1">((COUNTIFS(SWISSW!$I:$I,WINS_NO_MIRROR!$A62,SWISSW!$J:$J,WINS_NO_MIRROR!O$1,SWISSW!$F:$F,"Won")+COUNTIFS(SWISSW!$I:$I,WINS_NO_MIRROR!O$1,SWISSW!$J:$J,WINS_NO_MIRROR!$A62,SWISSW!$F:$F,"Lost")))*IF(ROW()=COLUMN(),0,1)</f>
        <v>0</v>
      </c>
      <c r="P62" s="11">
        <f ca="1">((COUNTIFS(SWISSW!$I:$I,WINS_NO_MIRROR!$A62,SWISSW!$J:$J,WINS_NO_MIRROR!P$1,SWISSW!$F:$F,"Won")+COUNTIFS(SWISSW!$I:$I,WINS_NO_MIRROR!P$1,SWISSW!$J:$J,WINS_NO_MIRROR!$A62,SWISSW!$F:$F,"Lost")))*IF(ROW()=COLUMN(),0,1)</f>
        <v>0</v>
      </c>
      <c r="Q62" s="11">
        <f ca="1">((COUNTIFS(SWISSW!$I:$I,WINS_NO_MIRROR!$A62,SWISSW!$J:$J,WINS_NO_MIRROR!Q$1,SWISSW!$F:$F,"Won")+COUNTIFS(SWISSW!$I:$I,WINS_NO_MIRROR!Q$1,SWISSW!$J:$J,WINS_NO_MIRROR!$A62,SWISSW!$F:$F,"Lost")))*IF(ROW()=COLUMN(),0,1)</f>
        <v>0</v>
      </c>
      <c r="R62" s="11">
        <f ca="1">((COUNTIFS(SWISSW!$I:$I,WINS_NO_MIRROR!$A62,SWISSW!$J:$J,WINS_NO_MIRROR!R$1,SWISSW!$F:$F,"Won")+COUNTIFS(SWISSW!$I:$I,WINS_NO_MIRROR!R$1,SWISSW!$J:$J,WINS_NO_MIRROR!$A62,SWISSW!$F:$F,"Lost")))*IF(ROW()=COLUMN(),0,1)</f>
        <v>0</v>
      </c>
      <c r="S62" s="11">
        <f ca="1">((COUNTIFS(SWISSW!$I:$I,WINS_NO_MIRROR!$A62,SWISSW!$J:$J,WINS_NO_MIRROR!S$1,SWISSW!$F:$F,"Won")+COUNTIFS(SWISSW!$I:$I,WINS_NO_MIRROR!S$1,SWISSW!$J:$J,WINS_NO_MIRROR!$A62,SWISSW!$F:$F,"Lost")))*IF(ROW()=COLUMN(),0,1)</f>
        <v>0</v>
      </c>
      <c r="T62" s="11">
        <f ca="1">((COUNTIFS(SWISSW!$I:$I,WINS_NO_MIRROR!$A62,SWISSW!$J:$J,WINS_NO_MIRROR!T$1,SWISSW!$F:$F,"Won")+COUNTIFS(SWISSW!$I:$I,WINS_NO_MIRROR!T$1,SWISSW!$J:$J,WINS_NO_MIRROR!$A62,SWISSW!$F:$F,"Lost")))*IF(ROW()=COLUMN(),0,1)</f>
        <v>0</v>
      </c>
      <c r="U62" s="11">
        <f ca="1">((COUNTIFS(SWISSW!$I:$I,WINS_NO_MIRROR!$A62,SWISSW!$J:$J,WINS_NO_MIRROR!U$1,SWISSW!$F:$F,"Won")+COUNTIFS(SWISSW!$I:$I,WINS_NO_MIRROR!U$1,SWISSW!$J:$J,WINS_NO_MIRROR!$A62,SWISSW!$F:$F,"Lost")))*IF(ROW()=COLUMN(),0,1)</f>
        <v>0</v>
      </c>
      <c r="V62" s="11">
        <f ca="1">((COUNTIFS(SWISSW!$I:$I,WINS_NO_MIRROR!$A62,SWISSW!$J:$J,WINS_NO_MIRROR!V$1,SWISSW!$F:$F,"Won")+COUNTIFS(SWISSW!$I:$I,WINS_NO_MIRROR!V$1,SWISSW!$J:$J,WINS_NO_MIRROR!$A62,SWISSW!$F:$F,"Lost")))*IF(ROW()=COLUMN(),0,1)</f>
        <v>0</v>
      </c>
      <c r="W62" s="11">
        <f ca="1">((COUNTIFS(SWISSW!$I:$I,WINS_NO_MIRROR!$A62,SWISSW!$J:$J,WINS_NO_MIRROR!W$1,SWISSW!$F:$F,"Won")+COUNTIFS(SWISSW!$I:$I,WINS_NO_MIRROR!W$1,SWISSW!$J:$J,WINS_NO_MIRROR!$A62,SWISSW!$F:$F,"Lost")))*IF(ROW()=COLUMN(),0,1)</f>
        <v>0</v>
      </c>
      <c r="X62" s="11">
        <f ca="1">((COUNTIFS(SWISSW!$I:$I,WINS_NO_MIRROR!$A62,SWISSW!$J:$J,WINS_NO_MIRROR!X$1,SWISSW!$F:$F,"Won")+COUNTIFS(SWISSW!$I:$I,WINS_NO_MIRROR!X$1,SWISSW!$J:$J,WINS_NO_MIRROR!$A62,SWISSW!$F:$F,"Lost")))*IF(ROW()=COLUMN(),0,1)</f>
        <v>1</v>
      </c>
      <c r="Y62" s="11">
        <f ca="1">((COUNTIFS(SWISSW!$I:$I,WINS_NO_MIRROR!$A62,SWISSW!$J:$J,WINS_NO_MIRROR!Y$1,SWISSW!$F:$F,"Won")+COUNTIFS(SWISSW!$I:$I,WINS_NO_MIRROR!Y$1,SWISSW!$J:$J,WINS_NO_MIRROR!$A62,SWISSW!$F:$F,"Lost")))*IF(ROW()=COLUMN(),0,1)</f>
        <v>0</v>
      </c>
      <c r="Z62" s="11">
        <f ca="1">((COUNTIFS(SWISSW!$I:$I,WINS_NO_MIRROR!$A62,SWISSW!$J:$J,WINS_NO_MIRROR!Z$1,SWISSW!$F:$F,"Won")+COUNTIFS(SWISSW!$I:$I,WINS_NO_MIRROR!Z$1,SWISSW!$J:$J,WINS_NO_MIRROR!$A62,SWISSW!$F:$F,"Lost")))*IF(ROW()=COLUMN(),0,1)</f>
        <v>0</v>
      </c>
      <c r="AA62" s="11">
        <f ca="1">((COUNTIFS(SWISSW!$I:$I,WINS_NO_MIRROR!$A62,SWISSW!$J:$J,WINS_NO_MIRROR!AA$1,SWISSW!$F:$F,"Won")+COUNTIFS(SWISSW!$I:$I,WINS_NO_MIRROR!AA$1,SWISSW!$J:$J,WINS_NO_MIRROR!$A62,SWISSW!$F:$F,"Lost")))*IF(ROW()=COLUMN(),0,1)</f>
        <v>0</v>
      </c>
      <c r="AB62" s="11">
        <f ca="1">((COUNTIFS(SWISSW!$I:$I,WINS_NO_MIRROR!$A62,SWISSW!$J:$J,WINS_NO_MIRROR!AB$1,SWISSW!$F:$F,"Won")+COUNTIFS(SWISSW!$I:$I,WINS_NO_MIRROR!AB$1,SWISSW!$J:$J,WINS_NO_MIRROR!$A62,SWISSW!$F:$F,"Lost")))*IF(ROW()=COLUMN(),0,1)</f>
        <v>0</v>
      </c>
      <c r="AC62" s="11">
        <f ca="1">((COUNTIFS(SWISSW!$I:$I,WINS_NO_MIRROR!$A62,SWISSW!$J:$J,WINS_NO_MIRROR!AC$1,SWISSW!$F:$F,"Won")+COUNTIFS(SWISSW!$I:$I,WINS_NO_MIRROR!AC$1,SWISSW!$J:$J,WINS_NO_MIRROR!$A62,SWISSW!$F:$F,"Lost")))*IF(ROW()=COLUMN(),0,1)</f>
        <v>0</v>
      </c>
      <c r="AD62" s="11">
        <f ca="1">((COUNTIFS(SWISSW!$I:$I,WINS_NO_MIRROR!$A62,SWISSW!$J:$J,WINS_NO_MIRROR!AD$1,SWISSW!$F:$F,"Won")+COUNTIFS(SWISSW!$I:$I,WINS_NO_MIRROR!AD$1,SWISSW!$J:$J,WINS_NO_MIRROR!$A62,SWISSW!$F:$F,"Lost")))*IF(ROW()=COLUMN(),0,1)</f>
        <v>0</v>
      </c>
      <c r="AE62" s="11">
        <f ca="1">((COUNTIFS(SWISSW!$I:$I,WINS_NO_MIRROR!$A62,SWISSW!$J:$J,WINS_NO_MIRROR!AE$1,SWISSW!$F:$F,"Won")+COUNTIFS(SWISSW!$I:$I,WINS_NO_MIRROR!AE$1,SWISSW!$J:$J,WINS_NO_MIRROR!$A62,SWISSW!$F:$F,"Lost")))*IF(ROW()=COLUMN(),0,1)</f>
        <v>0</v>
      </c>
      <c r="AF62" s="11">
        <f ca="1">((COUNTIFS(SWISSW!$I:$I,WINS_NO_MIRROR!$A62,SWISSW!$J:$J,WINS_NO_MIRROR!AF$1,SWISSW!$F:$F,"Won")+COUNTIFS(SWISSW!$I:$I,WINS_NO_MIRROR!AF$1,SWISSW!$J:$J,WINS_NO_MIRROR!$A62,SWISSW!$F:$F,"Lost")))*IF(ROW()=COLUMN(),0,1)</f>
        <v>0</v>
      </c>
      <c r="AG62" s="11">
        <f ca="1">((COUNTIFS(SWISSW!$I:$I,WINS_NO_MIRROR!$A62,SWISSW!$J:$J,WINS_NO_MIRROR!AG$1,SWISSW!$F:$F,"Won")+COUNTIFS(SWISSW!$I:$I,WINS_NO_MIRROR!AG$1,SWISSW!$J:$J,WINS_NO_MIRROR!$A62,SWISSW!$F:$F,"Lost")))*IF(ROW()=COLUMN(),0,1)</f>
        <v>0</v>
      </c>
      <c r="AH62" s="11">
        <f ca="1">((COUNTIFS(SWISSW!$I:$I,WINS_NO_MIRROR!$A62,SWISSW!$J:$J,WINS_NO_MIRROR!AH$1,SWISSW!$F:$F,"Won")+COUNTIFS(SWISSW!$I:$I,WINS_NO_MIRROR!AH$1,SWISSW!$J:$J,WINS_NO_MIRROR!$A62,SWISSW!$F:$F,"Lost")))*IF(ROW()=COLUMN(),0,1)</f>
        <v>0</v>
      </c>
      <c r="AI62" s="11">
        <f ca="1">((COUNTIFS(SWISSW!$I:$I,WINS_NO_MIRROR!$A62,SWISSW!$J:$J,WINS_NO_MIRROR!AI$1,SWISSW!$F:$F,"Won")+COUNTIFS(SWISSW!$I:$I,WINS_NO_MIRROR!AI$1,SWISSW!$J:$J,WINS_NO_MIRROR!$A62,SWISSW!$F:$F,"Lost")))*IF(ROW()=COLUMN(),0,1)</f>
        <v>0</v>
      </c>
      <c r="AJ62" s="11">
        <f ca="1">((COUNTIFS(SWISSW!$I:$I,WINS_NO_MIRROR!$A62,SWISSW!$J:$J,WINS_NO_MIRROR!AJ$1,SWISSW!$F:$F,"Won")+COUNTIFS(SWISSW!$I:$I,WINS_NO_MIRROR!AJ$1,SWISSW!$J:$J,WINS_NO_MIRROR!$A62,SWISSW!$F:$F,"Lost")))*IF(ROW()=COLUMN(),0,1)</f>
        <v>0</v>
      </c>
      <c r="AK62" s="11">
        <f ca="1">((COUNTIFS(SWISSW!$I:$I,WINS_NO_MIRROR!$A62,SWISSW!$J:$J,WINS_NO_MIRROR!AK$1,SWISSW!$F:$F,"Won")+COUNTIFS(SWISSW!$I:$I,WINS_NO_MIRROR!AK$1,SWISSW!$J:$J,WINS_NO_MIRROR!$A62,SWISSW!$F:$F,"Lost")))*IF(ROW()=COLUMN(),0,1)</f>
        <v>0</v>
      </c>
      <c r="AL62" s="11">
        <f ca="1">((COUNTIFS(SWISSW!$I:$I,WINS_NO_MIRROR!$A62,SWISSW!$J:$J,WINS_NO_MIRROR!AL$1,SWISSW!$F:$F,"Won")+COUNTIFS(SWISSW!$I:$I,WINS_NO_MIRROR!AL$1,SWISSW!$J:$J,WINS_NO_MIRROR!$A62,SWISSW!$F:$F,"Lost")))*IF(ROW()=COLUMN(),0,1)</f>
        <v>0</v>
      </c>
      <c r="AM62" s="11">
        <f ca="1">((COUNTIFS(SWISSW!$I:$I,WINS_NO_MIRROR!$A62,SWISSW!$J:$J,WINS_NO_MIRROR!AM$1,SWISSW!$F:$F,"Won")+COUNTIFS(SWISSW!$I:$I,WINS_NO_MIRROR!AM$1,SWISSW!$J:$J,WINS_NO_MIRROR!$A62,SWISSW!$F:$F,"Lost")))*IF(ROW()=COLUMN(),0,1)</f>
        <v>0</v>
      </c>
      <c r="AN62" s="11">
        <f ca="1">((COUNTIFS(SWISSW!$I:$I,WINS_NO_MIRROR!$A62,SWISSW!$J:$J,WINS_NO_MIRROR!AN$1,SWISSW!$F:$F,"Won")+COUNTIFS(SWISSW!$I:$I,WINS_NO_MIRROR!AN$1,SWISSW!$J:$J,WINS_NO_MIRROR!$A62,SWISSW!$F:$F,"Lost")))*IF(ROW()=COLUMN(),0,1)</f>
        <v>0</v>
      </c>
      <c r="AO62" s="11">
        <f ca="1">((COUNTIFS(SWISSW!$I:$I,WINS_NO_MIRROR!$A62,SWISSW!$J:$J,WINS_NO_MIRROR!AO$1,SWISSW!$F:$F,"Won")+COUNTIFS(SWISSW!$I:$I,WINS_NO_MIRROR!AO$1,SWISSW!$J:$J,WINS_NO_MIRROR!$A62,SWISSW!$F:$F,"Lost")))*IF(ROW()=COLUMN(),0,1)</f>
        <v>0</v>
      </c>
      <c r="AP62" s="11">
        <f ca="1">((COUNTIFS(SWISSW!$I:$I,WINS_NO_MIRROR!$A62,SWISSW!$J:$J,WINS_NO_MIRROR!AP$1,SWISSW!$F:$F,"Won")+COUNTIFS(SWISSW!$I:$I,WINS_NO_MIRROR!AP$1,SWISSW!$J:$J,WINS_NO_MIRROR!$A62,SWISSW!$F:$F,"Lost")))*IF(ROW()=COLUMN(),0,1)</f>
        <v>0</v>
      </c>
      <c r="AQ62" s="11">
        <f ca="1">((COUNTIFS(SWISSW!$I:$I,WINS_NO_MIRROR!$A62,SWISSW!$J:$J,WINS_NO_MIRROR!AQ$1,SWISSW!$F:$F,"Won")+COUNTIFS(SWISSW!$I:$I,WINS_NO_MIRROR!AQ$1,SWISSW!$J:$J,WINS_NO_MIRROR!$A62,SWISSW!$F:$F,"Lost")))*IF(ROW()=COLUMN(),0,1)</f>
        <v>0</v>
      </c>
      <c r="AR62" s="11">
        <f ca="1">((COUNTIFS(SWISSW!$I:$I,WINS_NO_MIRROR!$A62,SWISSW!$J:$J,WINS_NO_MIRROR!AR$1,SWISSW!$F:$F,"Won")+COUNTIFS(SWISSW!$I:$I,WINS_NO_MIRROR!AR$1,SWISSW!$J:$J,WINS_NO_MIRROR!$A62,SWISSW!$F:$F,"Lost")))*IF(ROW()=COLUMN(),0,1)</f>
        <v>0</v>
      </c>
      <c r="AS62" s="11">
        <f ca="1">((COUNTIFS(SWISSW!$I:$I,WINS_NO_MIRROR!$A62,SWISSW!$J:$J,WINS_NO_MIRROR!AS$1,SWISSW!$F:$F,"Won")+COUNTIFS(SWISSW!$I:$I,WINS_NO_MIRROR!AS$1,SWISSW!$J:$J,WINS_NO_MIRROR!$A62,SWISSW!$F:$F,"Lost")))*IF(ROW()=COLUMN(),0,1)</f>
        <v>0</v>
      </c>
      <c r="AT62" s="11">
        <f ca="1">((COUNTIFS(SWISSW!$I:$I,WINS_NO_MIRROR!$A62,SWISSW!$J:$J,WINS_NO_MIRROR!AT$1,SWISSW!$F:$F,"Won")+COUNTIFS(SWISSW!$I:$I,WINS_NO_MIRROR!AT$1,SWISSW!$J:$J,WINS_NO_MIRROR!$A62,SWISSW!$F:$F,"Lost")))*IF(ROW()=COLUMN(),0,1)</f>
        <v>0</v>
      </c>
      <c r="AU62" s="11">
        <f ca="1">((COUNTIFS(SWISSW!$I:$I,WINS_NO_MIRROR!$A62,SWISSW!$J:$J,WINS_NO_MIRROR!AU$1,SWISSW!$F:$F,"Won")+COUNTIFS(SWISSW!$I:$I,WINS_NO_MIRROR!AU$1,SWISSW!$J:$J,WINS_NO_MIRROR!$A62,SWISSW!$F:$F,"Lost")))*IF(ROW()=COLUMN(),0,1)</f>
        <v>0</v>
      </c>
      <c r="AV62" s="11">
        <f ca="1">((COUNTIFS(SWISSW!$I:$I,WINS_NO_MIRROR!$A62,SWISSW!$J:$J,WINS_NO_MIRROR!AV$1,SWISSW!$F:$F,"Won")+COUNTIFS(SWISSW!$I:$I,WINS_NO_MIRROR!AV$1,SWISSW!$J:$J,WINS_NO_MIRROR!$A62,SWISSW!$F:$F,"Lost")))*IF(ROW()=COLUMN(),0,1)</f>
        <v>0</v>
      </c>
      <c r="AW62" s="11">
        <f ca="1">((COUNTIFS(SWISSW!$I:$I,WINS_NO_MIRROR!$A62,SWISSW!$J:$J,WINS_NO_MIRROR!AW$1,SWISSW!$F:$F,"Won")+COUNTIFS(SWISSW!$I:$I,WINS_NO_MIRROR!AW$1,SWISSW!$J:$J,WINS_NO_MIRROR!$A62,SWISSW!$F:$F,"Lost")))*IF(ROW()=COLUMN(),0,1)</f>
        <v>0</v>
      </c>
      <c r="AX62" s="11">
        <f ca="1">((COUNTIFS(SWISSW!$I:$I,WINS_NO_MIRROR!$A62,SWISSW!$J:$J,WINS_NO_MIRROR!AX$1,SWISSW!$F:$F,"Won")+COUNTIFS(SWISSW!$I:$I,WINS_NO_MIRROR!AX$1,SWISSW!$J:$J,WINS_NO_MIRROR!$A62,SWISSW!$F:$F,"Lost")))*IF(ROW()=COLUMN(),0,1)</f>
        <v>0</v>
      </c>
      <c r="AY62" s="11">
        <f ca="1">((COUNTIFS(SWISSW!$I:$I,WINS_NO_MIRROR!$A62,SWISSW!$J:$J,WINS_NO_MIRROR!AY$1,SWISSW!$F:$F,"Won")+COUNTIFS(SWISSW!$I:$I,WINS_NO_MIRROR!AY$1,SWISSW!$J:$J,WINS_NO_MIRROR!$A62,SWISSW!$F:$F,"Lost")))*IF(ROW()=COLUMN(),0,1)</f>
        <v>0</v>
      </c>
      <c r="AZ62" s="11">
        <f ca="1">((COUNTIFS(SWISSW!$I:$I,WINS_NO_MIRROR!$A62,SWISSW!$J:$J,WINS_NO_MIRROR!AZ$1,SWISSW!$F:$F,"Won")+COUNTIFS(SWISSW!$I:$I,WINS_NO_MIRROR!AZ$1,SWISSW!$J:$J,WINS_NO_MIRROR!$A62,SWISSW!$F:$F,"Lost")))*IF(ROW()=COLUMN(),0,1)</f>
        <v>0</v>
      </c>
      <c r="BA62" s="11">
        <f ca="1">((COUNTIFS(SWISSW!$I:$I,WINS_NO_MIRROR!$A62,SWISSW!$J:$J,WINS_NO_MIRROR!BA$1,SWISSW!$F:$F,"Won")+COUNTIFS(SWISSW!$I:$I,WINS_NO_MIRROR!BA$1,SWISSW!$J:$J,WINS_NO_MIRROR!$A62,SWISSW!$F:$F,"Lost")))*IF(ROW()=COLUMN(),0,1)</f>
        <v>0</v>
      </c>
      <c r="BB62" s="11">
        <f ca="1">((COUNTIFS(SWISSW!$I:$I,WINS_NO_MIRROR!$A62,SWISSW!$J:$J,WINS_NO_MIRROR!BB$1,SWISSW!$F:$F,"Won")+COUNTIFS(SWISSW!$I:$I,WINS_NO_MIRROR!BB$1,SWISSW!$J:$J,WINS_NO_MIRROR!$A62,SWISSW!$F:$F,"Lost")))*IF(ROW()=COLUMN(),0,1)</f>
        <v>0</v>
      </c>
      <c r="BC62" s="11">
        <f ca="1">((COUNTIFS(SWISSW!$I:$I,WINS_NO_MIRROR!$A62,SWISSW!$J:$J,WINS_NO_MIRROR!BC$1,SWISSW!$F:$F,"Won")+COUNTIFS(SWISSW!$I:$I,WINS_NO_MIRROR!BC$1,SWISSW!$J:$J,WINS_NO_MIRROR!$A62,SWISSW!$F:$F,"Lost")))*IF(ROW()=COLUMN(),0,1)</f>
        <v>0</v>
      </c>
      <c r="BD62" s="11">
        <f ca="1">((COUNTIFS(SWISSW!$I:$I,WINS_NO_MIRROR!$A62,SWISSW!$J:$J,WINS_NO_MIRROR!BD$1,SWISSW!$F:$F,"Won")+COUNTIFS(SWISSW!$I:$I,WINS_NO_MIRROR!BD$1,SWISSW!$J:$J,WINS_NO_MIRROR!$A62,SWISSW!$F:$F,"Lost")))*IF(ROW()=COLUMN(),0,1)</f>
        <v>0</v>
      </c>
      <c r="BE62" s="11">
        <f ca="1">((COUNTIFS(SWISSW!$I:$I,WINS_NO_MIRROR!$A62,SWISSW!$J:$J,WINS_NO_MIRROR!BE$1,SWISSW!$F:$F,"Won")+COUNTIFS(SWISSW!$I:$I,WINS_NO_MIRROR!BE$1,SWISSW!$J:$J,WINS_NO_MIRROR!$A62,SWISSW!$F:$F,"Lost")))*IF(ROW()=COLUMN(),0,1)</f>
        <v>0</v>
      </c>
      <c r="BF62" s="11">
        <f ca="1">((COUNTIFS(SWISSW!$I:$I,WINS_NO_MIRROR!$A62,SWISSW!$J:$J,WINS_NO_MIRROR!BF$1,SWISSW!$F:$F,"Won")+COUNTIFS(SWISSW!$I:$I,WINS_NO_MIRROR!BF$1,SWISSW!$J:$J,WINS_NO_MIRROR!$A62,SWISSW!$F:$F,"Lost")))*IF(ROW()=COLUMN(),0,1)</f>
        <v>0</v>
      </c>
      <c r="BG62" s="11">
        <f ca="1">((COUNTIFS(SWISSW!$I:$I,WINS_NO_MIRROR!$A62,SWISSW!$J:$J,WINS_NO_MIRROR!BG$1,SWISSW!$F:$F,"Won")+COUNTIFS(SWISSW!$I:$I,WINS_NO_MIRROR!BG$1,SWISSW!$J:$J,WINS_NO_MIRROR!$A62,SWISSW!$F:$F,"Lost")))*IF(ROW()=COLUMN(),0,1)</f>
        <v>0</v>
      </c>
      <c r="BH62" s="11">
        <f ca="1">((COUNTIFS(SWISSW!$I:$I,WINS_NO_MIRROR!$A62,SWISSW!$J:$J,WINS_NO_MIRROR!BH$1,SWISSW!$F:$F,"Won")+COUNTIFS(SWISSW!$I:$I,WINS_NO_MIRROR!BH$1,SWISSW!$J:$J,WINS_NO_MIRROR!$A62,SWISSW!$F:$F,"Lost")))*IF(ROW()=COLUMN(),0,1)</f>
        <v>0</v>
      </c>
      <c r="BI62" s="11">
        <f ca="1">((COUNTIFS(SWISSW!$I:$I,WINS_NO_MIRROR!$A62,SWISSW!$J:$J,WINS_NO_MIRROR!BI$1,SWISSW!$F:$F,"Won")+COUNTIFS(SWISSW!$I:$I,WINS_NO_MIRROR!BI$1,SWISSW!$J:$J,WINS_NO_MIRROR!$A62,SWISSW!$F:$F,"Lost")))*IF(ROW()=COLUMN(),0,1)</f>
        <v>0</v>
      </c>
      <c r="BJ62" s="11">
        <f ca="1">((COUNTIFS(SWISSW!$I:$I,WINS_NO_MIRROR!$A62,SWISSW!$J:$J,WINS_NO_MIRROR!BJ$1,SWISSW!$F:$F,"Won")+COUNTIFS(SWISSW!$I:$I,WINS_NO_MIRROR!BJ$1,SWISSW!$J:$J,WINS_NO_MIRROR!$A62,SWISSW!$F:$F,"Lost")))*IF(ROW()=COLUMN(),0,1)</f>
        <v>0</v>
      </c>
      <c r="BK62" s="11">
        <f ca="1">((COUNTIFS(SWISSW!$I:$I,WINS_NO_MIRROR!$A62,SWISSW!$J:$J,WINS_NO_MIRROR!BK$1,SWISSW!$F:$F,"Won")+COUNTIFS(SWISSW!$I:$I,WINS_NO_MIRROR!BK$1,SWISSW!$J:$J,WINS_NO_MIRROR!$A62,SWISSW!$F:$F,"Lost")))*IF(ROW()=COLUMN(),0,1)</f>
        <v>0</v>
      </c>
      <c r="BL62" s="11">
        <f ca="1">((COUNTIFS(SWISSW!$I:$I,WINS_NO_MIRROR!$A62,SWISSW!$J:$J,WINS_NO_MIRROR!BL$1,SWISSW!$F:$F,"Won")+COUNTIFS(SWISSW!$I:$I,WINS_NO_MIRROR!BL$1,SWISSW!$J:$J,WINS_NO_MIRROR!$A62,SWISSW!$F:$F,"Lost")))*IF(ROW()=COLUMN(),0,1)</f>
        <v>0</v>
      </c>
    </row>
    <row r="63" spans="1:64" x14ac:dyDescent="0.3">
      <c r="A63" s="3" t="str">
        <f ca="1">MATCHUP!A63</f>
        <v>Temur Things</v>
      </c>
      <c r="B63" s="11">
        <f ca="1">((COUNTIFS(SWISSW!$I:$I,WINS_NO_MIRROR!$A63,SWISSW!$J:$J,WINS_NO_MIRROR!B$1,SWISSW!$F:$F,"Won")+COUNTIFS(SWISSW!$I:$I,WINS_NO_MIRROR!B$1,SWISSW!$J:$J,WINS_NO_MIRROR!$A63,SWISSW!$F:$F,"Lost")))*IF(ROW()=COLUMN(),0,1)</f>
        <v>2</v>
      </c>
      <c r="C63" s="11">
        <f ca="1">((COUNTIFS(SWISSW!$I:$I,WINS_NO_MIRROR!$A63,SWISSW!$J:$J,WINS_NO_MIRROR!C$1,SWISSW!$F:$F,"Won")+COUNTIFS(SWISSW!$I:$I,WINS_NO_MIRROR!C$1,SWISSW!$J:$J,WINS_NO_MIRROR!$A63,SWISSW!$F:$F,"Lost")))*IF(ROW()=COLUMN(),0,1)</f>
        <v>0</v>
      </c>
      <c r="D63" s="11">
        <f ca="1">((COUNTIFS(SWISSW!$I:$I,WINS_NO_MIRROR!$A63,SWISSW!$J:$J,WINS_NO_MIRROR!D$1,SWISSW!$F:$F,"Won")+COUNTIFS(SWISSW!$I:$I,WINS_NO_MIRROR!D$1,SWISSW!$J:$J,WINS_NO_MIRROR!$A63,SWISSW!$F:$F,"Lost")))*IF(ROW()=COLUMN(),0,1)</f>
        <v>0</v>
      </c>
      <c r="E63" s="11">
        <f ca="1">((COUNTIFS(SWISSW!$I:$I,WINS_NO_MIRROR!$A63,SWISSW!$J:$J,WINS_NO_MIRROR!E$1,SWISSW!$F:$F,"Won")+COUNTIFS(SWISSW!$I:$I,WINS_NO_MIRROR!E$1,SWISSW!$J:$J,WINS_NO_MIRROR!$A63,SWISSW!$F:$F,"Lost")))*IF(ROW()=COLUMN(),0,1)</f>
        <v>0</v>
      </c>
      <c r="F63" s="11">
        <f ca="1">((COUNTIFS(SWISSW!$I:$I,WINS_NO_MIRROR!$A63,SWISSW!$J:$J,WINS_NO_MIRROR!F$1,SWISSW!$F:$F,"Won")+COUNTIFS(SWISSW!$I:$I,WINS_NO_MIRROR!F$1,SWISSW!$J:$J,WINS_NO_MIRROR!$A63,SWISSW!$F:$F,"Lost")))*IF(ROW()=COLUMN(),0,1)</f>
        <v>0</v>
      </c>
      <c r="G63" s="11">
        <f ca="1">((COUNTIFS(SWISSW!$I:$I,WINS_NO_MIRROR!$A63,SWISSW!$J:$J,WINS_NO_MIRROR!G$1,SWISSW!$F:$F,"Won")+COUNTIFS(SWISSW!$I:$I,WINS_NO_MIRROR!G$1,SWISSW!$J:$J,WINS_NO_MIRROR!$A63,SWISSW!$F:$F,"Lost")))*IF(ROW()=COLUMN(),0,1)</f>
        <v>1</v>
      </c>
      <c r="H63" s="11">
        <f ca="1">((COUNTIFS(SWISSW!$I:$I,WINS_NO_MIRROR!$A63,SWISSW!$J:$J,WINS_NO_MIRROR!H$1,SWISSW!$F:$F,"Won")+COUNTIFS(SWISSW!$I:$I,WINS_NO_MIRROR!H$1,SWISSW!$J:$J,WINS_NO_MIRROR!$A63,SWISSW!$F:$F,"Lost")))*IF(ROW()=COLUMN(),0,1)</f>
        <v>0</v>
      </c>
      <c r="I63" s="11">
        <f ca="1">((COUNTIFS(SWISSW!$I:$I,WINS_NO_MIRROR!$A63,SWISSW!$J:$J,WINS_NO_MIRROR!I$1,SWISSW!$F:$F,"Won")+COUNTIFS(SWISSW!$I:$I,WINS_NO_MIRROR!I$1,SWISSW!$J:$J,WINS_NO_MIRROR!$A63,SWISSW!$F:$F,"Lost")))*IF(ROW()=COLUMN(),0,1)</f>
        <v>1</v>
      </c>
      <c r="J63" s="11">
        <f ca="1">((COUNTIFS(SWISSW!$I:$I,WINS_NO_MIRROR!$A63,SWISSW!$J:$J,WINS_NO_MIRROR!J$1,SWISSW!$F:$F,"Won")+COUNTIFS(SWISSW!$I:$I,WINS_NO_MIRROR!J$1,SWISSW!$J:$J,WINS_NO_MIRROR!$A63,SWISSW!$F:$F,"Lost")))*IF(ROW()=COLUMN(),0,1)</f>
        <v>0</v>
      </c>
      <c r="K63" s="11">
        <f ca="1">((COUNTIFS(SWISSW!$I:$I,WINS_NO_MIRROR!$A63,SWISSW!$J:$J,WINS_NO_MIRROR!K$1,SWISSW!$F:$F,"Won")+COUNTIFS(SWISSW!$I:$I,WINS_NO_MIRROR!K$1,SWISSW!$J:$J,WINS_NO_MIRROR!$A63,SWISSW!$F:$F,"Lost")))*IF(ROW()=COLUMN(),0,1)</f>
        <v>0</v>
      </c>
      <c r="L63" s="11">
        <f ca="1">((COUNTIFS(SWISSW!$I:$I,WINS_NO_MIRROR!$A63,SWISSW!$J:$J,WINS_NO_MIRROR!L$1,SWISSW!$F:$F,"Won")+COUNTIFS(SWISSW!$I:$I,WINS_NO_MIRROR!L$1,SWISSW!$J:$J,WINS_NO_MIRROR!$A63,SWISSW!$F:$F,"Lost")))*IF(ROW()=COLUMN(),0,1)</f>
        <v>0</v>
      </c>
      <c r="M63" s="11">
        <f ca="1">((COUNTIFS(SWISSW!$I:$I,WINS_NO_MIRROR!$A63,SWISSW!$J:$J,WINS_NO_MIRROR!M$1,SWISSW!$F:$F,"Won")+COUNTIFS(SWISSW!$I:$I,WINS_NO_MIRROR!M$1,SWISSW!$J:$J,WINS_NO_MIRROR!$A63,SWISSW!$F:$F,"Lost")))*IF(ROW()=COLUMN(),0,1)</f>
        <v>0</v>
      </c>
      <c r="N63" s="11">
        <f ca="1">((COUNTIFS(SWISSW!$I:$I,WINS_NO_MIRROR!$A63,SWISSW!$J:$J,WINS_NO_MIRROR!N$1,SWISSW!$F:$F,"Won")+COUNTIFS(SWISSW!$I:$I,WINS_NO_MIRROR!N$1,SWISSW!$J:$J,WINS_NO_MIRROR!$A63,SWISSW!$F:$F,"Lost")))*IF(ROW()=COLUMN(),0,1)</f>
        <v>0</v>
      </c>
      <c r="O63" s="11">
        <f ca="1">((COUNTIFS(SWISSW!$I:$I,WINS_NO_MIRROR!$A63,SWISSW!$J:$J,WINS_NO_MIRROR!O$1,SWISSW!$F:$F,"Won")+COUNTIFS(SWISSW!$I:$I,WINS_NO_MIRROR!O$1,SWISSW!$J:$J,WINS_NO_MIRROR!$A63,SWISSW!$F:$F,"Lost")))*IF(ROW()=COLUMN(),0,1)</f>
        <v>0</v>
      </c>
      <c r="P63" s="11">
        <f ca="1">((COUNTIFS(SWISSW!$I:$I,WINS_NO_MIRROR!$A63,SWISSW!$J:$J,WINS_NO_MIRROR!P$1,SWISSW!$F:$F,"Won")+COUNTIFS(SWISSW!$I:$I,WINS_NO_MIRROR!P$1,SWISSW!$J:$J,WINS_NO_MIRROR!$A63,SWISSW!$F:$F,"Lost")))*IF(ROW()=COLUMN(),0,1)</f>
        <v>0</v>
      </c>
      <c r="Q63" s="11">
        <f ca="1">((COUNTIFS(SWISSW!$I:$I,WINS_NO_MIRROR!$A63,SWISSW!$J:$J,WINS_NO_MIRROR!Q$1,SWISSW!$F:$F,"Won")+COUNTIFS(SWISSW!$I:$I,WINS_NO_MIRROR!Q$1,SWISSW!$J:$J,WINS_NO_MIRROR!$A63,SWISSW!$F:$F,"Lost")))*IF(ROW()=COLUMN(),0,1)</f>
        <v>0</v>
      </c>
      <c r="R63" s="11">
        <f ca="1">((COUNTIFS(SWISSW!$I:$I,WINS_NO_MIRROR!$A63,SWISSW!$J:$J,WINS_NO_MIRROR!R$1,SWISSW!$F:$F,"Won")+COUNTIFS(SWISSW!$I:$I,WINS_NO_MIRROR!R$1,SWISSW!$J:$J,WINS_NO_MIRROR!$A63,SWISSW!$F:$F,"Lost")))*IF(ROW()=COLUMN(),0,1)</f>
        <v>0</v>
      </c>
      <c r="S63" s="11">
        <f ca="1">((COUNTIFS(SWISSW!$I:$I,WINS_NO_MIRROR!$A63,SWISSW!$J:$J,WINS_NO_MIRROR!S$1,SWISSW!$F:$F,"Won")+COUNTIFS(SWISSW!$I:$I,WINS_NO_MIRROR!S$1,SWISSW!$J:$J,WINS_NO_MIRROR!$A63,SWISSW!$F:$F,"Lost")))*IF(ROW()=COLUMN(),0,1)</f>
        <v>0</v>
      </c>
      <c r="T63" s="11">
        <f ca="1">((COUNTIFS(SWISSW!$I:$I,WINS_NO_MIRROR!$A63,SWISSW!$J:$J,WINS_NO_MIRROR!T$1,SWISSW!$F:$F,"Won")+COUNTIFS(SWISSW!$I:$I,WINS_NO_MIRROR!T$1,SWISSW!$J:$J,WINS_NO_MIRROR!$A63,SWISSW!$F:$F,"Lost")))*IF(ROW()=COLUMN(),0,1)</f>
        <v>0</v>
      </c>
      <c r="U63" s="11">
        <f ca="1">((COUNTIFS(SWISSW!$I:$I,WINS_NO_MIRROR!$A63,SWISSW!$J:$J,WINS_NO_MIRROR!U$1,SWISSW!$F:$F,"Won")+COUNTIFS(SWISSW!$I:$I,WINS_NO_MIRROR!U$1,SWISSW!$J:$J,WINS_NO_MIRROR!$A63,SWISSW!$F:$F,"Lost")))*IF(ROW()=COLUMN(),0,1)</f>
        <v>0</v>
      </c>
      <c r="V63" s="11">
        <f ca="1">((COUNTIFS(SWISSW!$I:$I,WINS_NO_MIRROR!$A63,SWISSW!$J:$J,WINS_NO_MIRROR!V$1,SWISSW!$F:$F,"Won")+COUNTIFS(SWISSW!$I:$I,WINS_NO_MIRROR!V$1,SWISSW!$J:$J,WINS_NO_MIRROR!$A63,SWISSW!$F:$F,"Lost")))*IF(ROW()=COLUMN(),0,1)</f>
        <v>0</v>
      </c>
      <c r="W63" s="11">
        <f ca="1">((COUNTIFS(SWISSW!$I:$I,WINS_NO_MIRROR!$A63,SWISSW!$J:$J,WINS_NO_MIRROR!W$1,SWISSW!$F:$F,"Won")+COUNTIFS(SWISSW!$I:$I,WINS_NO_MIRROR!W$1,SWISSW!$J:$J,WINS_NO_MIRROR!$A63,SWISSW!$F:$F,"Lost")))*IF(ROW()=COLUMN(),0,1)</f>
        <v>0</v>
      </c>
      <c r="X63" s="11">
        <f ca="1">((COUNTIFS(SWISSW!$I:$I,WINS_NO_MIRROR!$A63,SWISSW!$J:$J,WINS_NO_MIRROR!X$1,SWISSW!$F:$F,"Won")+COUNTIFS(SWISSW!$I:$I,WINS_NO_MIRROR!X$1,SWISSW!$J:$J,WINS_NO_MIRROR!$A63,SWISSW!$F:$F,"Lost")))*IF(ROW()=COLUMN(),0,1)</f>
        <v>0</v>
      </c>
      <c r="Y63" s="11">
        <f ca="1">((COUNTIFS(SWISSW!$I:$I,WINS_NO_MIRROR!$A63,SWISSW!$J:$J,WINS_NO_MIRROR!Y$1,SWISSW!$F:$F,"Won")+COUNTIFS(SWISSW!$I:$I,WINS_NO_MIRROR!Y$1,SWISSW!$J:$J,WINS_NO_MIRROR!$A63,SWISSW!$F:$F,"Lost")))*IF(ROW()=COLUMN(),0,1)</f>
        <v>0</v>
      </c>
      <c r="Z63" s="11">
        <f ca="1">((COUNTIFS(SWISSW!$I:$I,WINS_NO_MIRROR!$A63,SWISSW!$J:$J,WINS_NO_MIRROR!Z$1,SWISSW!$F:$F,"Won")+COUNTIFS(SWISSW!$I:$I,WINS_NO_MIRROR!Z$1,SWISSW!$J:$J,WINS_NO_MIRROR!$A63,SWISSW!$F:$F,"Lost")))*IF(ROW()=COLUMN(),0,1)</f>
        <v>0</v>
      </c>
      <c r="AA63" s="11">
        <f ca="1">((COUNTIFS(SWISSW!$I:$I,WINS_NO_MIRROR!$A63,SWISSW!$J:$J,WINS_NO_MIRROR!AA$1,SWISSW!$F:$F,"Won")+COUNTIFS(SWISSW!$I:$I,WINS_NO_MIRROR!AA$1,SWISSW!$J:$J,WINS_NO_MIRROR!$A63,SWISSW!$F:$F,"Lost")))*IF(ROW()=COLUMN(),0,1)</f>
        <v>0</v>
      </c>
      <c r="AB63" s="11">
        <f ca="1">((COUNTIFS(SWISSW!$I:$I,WINS_NO_MIRROR!$A63,SWISSW!$J:$J,WINS_NO_MIRROR!AB$1,SWISSW!$F:$F,"Won")+COUNTIFS(SWISSW!$I:$I,WINS_NO_MIRROR!AB$1,SWISSW!$J:$J,WINS_NO_MIRROR!$A63,SWISSW!$F:$F,"Lost")))*IF(ROW()=COLUMN(),0,1)</f>
        <v>0</v>
      </c>
      <c r="AC63" s="11">
        <f ca="1">((COUNTIFS(SWISSW!$I:$I,WINS_NO_MIRROR!$A63,SWISSW!$J:$J,WINS_NO_MIRROR!AC$1,SWISSW!$F:$F,"Won")+COUNTIFS(SWISSW!$I:$I,WINS_NO_MIRROR!AC$1,SWISSW!$J:$J,WINS_NO_MIRROR!$A63,SWISSW!$F:$F,"Lost")))*IF(ROW()=COLUMN(),0,1)</f>
        <v>0</v>
      </c>
      <c r="AD63" s="11">
        <f ca="1">((COUNTIFS(SWISSW!$I:$I,WINS_NO_MIRROR!$A63,SWISSW!$J:$J,WINS_NO_MIRROR!AD$1,SWISSW!$F:$F,"Won")+COUNTIFS(SWISSW!$I:$I,WINS_NO_MIRROR!AD$1,SWISSW!$J:$J,WINS_NO_MIRROR!$A63,SWISSW!$F:$F,"Lost")))*IF(ROW()=COLUMN(),0,1)</f>
        <v>0</v>
      </c>
      <c r="AE63" s="11">
        <f ca="1">((COUNTIFS(SWISSW!$I:$I,WINS_NO_MIRROR!$A63,SWISSW!$J:$J,WINS_NO_MIRROR!AE$1,SWISSW!$F:$F,"Won")+COUNTIFS(SWISSW!$I:$I,WINS_NO_MIRROR!AE$1,SWISSW!$J:$J,WINS_NO_MIRROR!$A63,SWISSW!$F:$F,"Lost")))*IF(ROW()=COLUMN(),0,1)</f>
        <v>0</v>
      </c>
      <c r="AF63" s="11">
        <f ca="1">((COUNTIFS(SWISSW!$I:$I,WINS_NO_MIRROR!$A63,SWISSW!$J:$J,WINS_NO_MIRROR!AF$1,SWISSW!$F:$F,"Won")+COUNTIFS(SWISSW!$I:$I,WINS_NO_MIRROR!AF$1,SWISSW!$J:$J,WINS_NO_MIRROR!$A63,SWISSW!$F:$F,"Lost")))*IF(ROW()=COLUMN(),0,1)</f>
        <v>0</v>
      </c>
      <c r="AG63" s="11">
        <f ca="1">((COUNTIFS(SWISSW!$I:$I,WINS_NO_MIRROR!$A63,SWISSW!$J:$J,WINS_NO_MIRROR!AG$1,SWISSW!$F:$F,"Won")+COUNTIFS(SWISSW!$I:$I,WINS_NO_MIRROR!AG$1,SWISSW!$J:$J,WINS_NO_MIRROR!$A63,SWISSW!$F:$F,"Lost")))*IF(ROW()=COLUMN(),0,1)</f>
        <v>0</v>
      </c>
      <c r="AH63" s="11">
        <f ca="1">((COUNTIFS(SWISSW!$I:$I,WINS_NO_MIRROR!$A63,SWISSW!$J:$J,WINS_NO_MIRROR!AH$1,SWISSW!$F:$F,"Won")+COUNTIFS(SWISSW!$I:$I,WINS_NO_MIRROR!AH$1,SWISSW!$J:$J,WINS_NO_MIRROR!$A63,SWISSW!$F:$F,"Lost")))*IF(ROW()=COLUMN(),0,1)</f>
        <v>1</v>
      </c>
      <c r="AI63" s="11">
        <f ca="1">((COUNTIFS(SWISSW!$I:$I,WINS_NO_MIRROR!$A63,SWISSW!$J:$J,WINS_NO_MIRROR!AI$1,SWISSW!$F:$F,"Won")+COUNTIFS(SWISSW!$I:$I,WINS_NO_MIRROR!AI$1,SWISSW!$J:$J,WINS_NO_MIRROR!$A63,SWISSW!$F:$F,"Lost")))*IF(ROW()=COLUMN(),0,1)</f>
        <v>0</v>
      </c>
      <c r="AJ63" s="11">
        <f ca="1">((COUNTIFS(SWISSW!$I:$I,WINS_NO_MIRROR!$A63,SWISSW!$J:$J,WINS_NO_MIRROR!AJ$1,SWISSW!$F:$F,"Won")+COUNTIFS(SWISSW!$I:$I,WINS_NO_MIRROR!AJ$1,SWISSW!$J:$J,WINS_NO_MIRROR!$A63,SWISSW!$F:$F,"Lost")))*IF(ROW()=COLUMN(),0,1)</f>
        <v>0</v>
      </c>
      <c r="AK63" s="11">
        <f ca="1">((COUNTIFS(SWISSW!$I:$I,WINS_NO_MIRROR!$A63,SWISSW!$J:$J,WINS_NO_MIRROR!AK$1,SWISSW!$F:$F,"Won")+COUNTIFS(SWISSW!$I:$I,WINS_NO_MIRROR!AK$1,SWISSW!$J:$J,WINS_NO_MIRROR!$A63,SWISSW!$F:$F,"Lost")))*IF(ROW()=COLUMN(),0,1)</f>
        <v>0</v>
      </c>
      <c r="AL63" s="11">
        <f ca="1">((COUNTIFS(SWISSW!$I:$I,WINS_NO_MIRROR!$A63,SWISSW!$J:$J,WINS_NO_MIRROR!AL$1,SWISSW!$F:$F,"Won")+COUNTIFS(SWISSW!$I:$I,WINS_NO_MIRROR!AL$1,SWISSW!$J:$J,WINS_NO_MIRROR!$A63,SWISSW!$F:$F,"Lost")))*IF(ROW()=COLUMN(),0,1)</f>
        <v>0</v>
      </c>
      <c r="AM63" s="11">
        <f ca="1">((COUNTIFS(SWISSW!$I:$I,WINS_NO_MIRROR!$A63,SWISSW!$J:$J,WINS_NO_MIRROR!AM$1,SWISSW!$F:$F,"Won")+COUNTIFS(SWISSW!$I:$I,WINS_NO_MIRROR!AM$1,SWISSW!$J:$J,WINS_NO_MIRROR!$A63,SWISSW!$F:$F,"Lost")))*IF(ROW()=COLUMN(),0,1)</f>
        <v>0</v>
      </c>
      <c r="AN63" s="11">
        <f ca="1">((COUNTIFS(SWISSW!$I:$I,WINS_NO_MIRROR!$A63,SWISSW!$J:$J,WINS_NO_MIRROR!AN$1,SWISSW!$F:$F,"Won")+COUNTIFS(SWISSW!$I:$I,WINS_NO_MIRROR!AN$1,SWISSW!$J:$J,WINS_NO_MIRROR!$A63,SWISSW!$F:$F,"Lost")))*IF(ROW()=COLUMN(),0,1)</f>
        <v>0</v>
      </c>
      <c r="AO63" s="11">
        <f ca="1">((COUNTIFS(SWISSW!$I:$I,WINS_NO_MIRROR!$A63,SWISSW!$J:$J,WINS_NO_MIRROR!AO$1,SWISSW!$F:$F,"Won")+COUNTIFS(SWISSW!$I:$I,WINS_NO_MIRROR!AO$1,SWISSW!$J:$J,WINS_NO_MIRROR!$A63,SWISSW!$F:$F,"Lost")))*IF(ROW()=COLUMN(),0,1)</f>
        <v>0</v>
      </c>
      <c r="AP63" s="11">
        <f ca="1">((COUNTIFS(SWISSW!$I:$I,WINS_NO_MIRROR!$A63,SWISSW!$J:$J,WINS_NO_MIRROR!AP$1,SWISSW!$F:$F,"Won")+COUNTIFS(SWISSW!$I:$I,WINS_NO_MIRROR!AP$1,SWISSW!$J:$J,WINS_NO_MIRROR!$A63,SWISSW!$F:$F,"Lost")))*IF(ROW()=COLUMN(),0,1)</f>
        <v>0</v>
      </c>
      <c r="AQ63" s="11">
        <f ca="1">((COUNTIFS(SWISSW!$I:$I,WINS_NO_MIRROR!$A63,SWISSW!$J:$J,WINS_NO_MIRROR!AQ$1,SWISSW!$F:$F,"Won")+COUNTIFS(SWISSW!$I:$I,WINS_NO_MIRROR!AQ$1,SWISSW!$J:$J,WINS_NO_MIRROR!$A63,SWISSW!$F:$F,"Lost")))*IF(ROW()=COLUMN(),0,1)</f>
        <v>0</v>
      </c>
      <c r="AR63" s="11">
        <f ca="1">((COUNTIFS(SWISSW!$I:$I,WINS_NO_MIRROR!$A63,SWISSW!$J:$J,WINS_NO_MIRROR!AR$1,SWISSW!$F:$F,"Won")+COUNTIFS(SWISSW!$I:$I,WINS_NO_MIRROR!AR$1,SWISSW!$J:$J,WINS_NO_MIRROR!$A63,SWISSW!$F:$F,"Lost")))*IF(ROW()=COLUMN(),0,1)</f>
        <v>0</v>
      </c>
      <c r="AS63" s="11">
        <f ca="1">((COUNTIFS(SWISSW!$I:$I,WINS_NO_MIRROR!$A63,SWISSW!$J:$J,WINS_NO_MIRROR!AS$1,SWISSW!$F:$F,"Won")+COUNTIFS(SWISSW!$I:$I,WINS_NO_MIRROR!AS$1,SWISSW!$J:$J,WINS_NO_MIRROR!$A63,SWISSW!$F:$F,"Lost")))*IF(ROW()=COLUMN(),0,1)</f>
        <v>0</v>
      </c>
      <c r="AT63" s="11">
        <f ca="1">((COUNTIFS(SWISSW!$I:$I,WINS_NO_MIRROR!$A63,SWISSW!$J:$J,WINS_NO_MIRROR!AT$1,SWISSW!$F:$F,"Won")+COUNTIFS(SWISSW!$I:$I,WINS_NO_MIRROR!AT$1,SWISSW!$J:$J,WINS_NO_MIRROR!$A63,SWISSW!$F:$F,"Lost")))*IF(ROW()=COLUMN(),0,1)</f>
        <v>0</v>
      </c>
      <c r="AU63" s="11">
        <f ca="1">((COUNTIFS(SWISSW!$I:$I,WINS_NO_MIRROR!$A63,SWISSW!$J:$J,WINS_NO_MIRROR!AU$1,SWISSW!$F:$F,"Won")+COUNTIFS(SWISSW!$I:$I,WINS_NO_MIRROR!AU$1,SWISSW!$J:$J,WINS_NO_MIRROR!$A63,SWISSW!$F:$F,"Lost")))*IF(ROW()=COLUMN(),0,1)</f>
        <v>0</v>
      </c>
      <c r="AV63" s="11">
        <f ca="1">((COUNTIFS(SWISSW!$I:$I,WINS_NO_MIRROR!$A63,SWISSW!$J:$J,WINS_NO_MIRROR!AV$1,SWISSW!$F:$F,"Won")+COUNTIFS(SWISSW!$I:$I,WINS_NO_MIRROR!AV$1,SWISSW!$J:$J,WINS_NO_MIRROR!$A63,SWISSW!$F:$F,"Lost")))*IF(ROW()=COLUMN(),0,1)</f>
        <v>0</v>
      </c>
      <c r="AW63" s="11">
        <f ca="1">((COUNTIFS(SWISSW!$I:$I,WINS_NO_MIRROR!$A63,SWISSW!$J:$J,WINS_NO_MIRROR!AW$1,SWISSW!$F:$F,"Won")+COUNTIFS(SWISSW!$I:$I,WINS_NO_MIRROR!AW$1,SWISSW!$J:$J,WINS_NO_MIRROR!$A63,SWISSW!$F:$F,"Lost")))*IF(ROW()=COLUMN(),0,1)</f>
        <v>0</v>
      </c>
      <c r="AX63" s="11">
        <f ca="1">((COUNTIFS(SWISSW!$I:$I,WINS_NO_MIRROR!$A63,SWISSW!$J:$J,WINS_NO_MIRROR!AX$1,SWISSW!$F:$F,"Won")+COUNTIFS(SWISSW!$I:$I,WINS_NO_MIRROR!AX$1,SWISSW!$J:$J,WINS_NO_MIRROR!$A63,SWISSW!$F:$F,"Lost")))*IF(ROW()=COLUMN(),0,1)</f>
        <v>0</v>
      </c>
      <c r="AY63" s="11">
        <f ca="1">((COUNTIFS(SWISSW!$I:$I,WINS_NO_MIRROR!$A63,SWISSW!$J:$J,WINS_NO_MIRROR!AY$1,SWISSW!$F:$F,"Won")+COUNTIFS(SWISSW!$I:$I,WINS_NO_MIRROR!AY$1,SWISSW!$J:$J,WINS_NO_MIRROR!$A63,SWISSW!$F:$F,"Lost")))*IF(ROW()=COLUMN(),0,1)</f>
        <v>0</v>
      </c>
      <c r="AZ63" s="11">
        <f ca="1">((COUNTIFS(SWISSW!$I:$I,WINS_NO_MIRROR!$A63,SWISSW!$J:$J,WINS_NO_MIRROR!AZ$1,SWISSW!$F:$F,"Won")+COUNTIFS(SWISSW!$I:$I,WINS_NO_MIRROR!AZ$1,SWISSW!$J:$J,WINS_NO_MIRROR!$A63,SWISSW!$F:$F,"Lost")))*IF(ROW()=COLUMN(),0,1)</f>
        <v>0</v>
      </c>
      <c r="BA63" s="11">
        <f ca="1">((COUNTIFS(SWISSW!$I:$I,WINS_NO_MIRROR!$A63,SWISSW!$J:$J,WINS_NO_MIRROR!BA$1,SWISSW!$F:$F,"Won")+COUNTIFS(SWISSW!$I:$I,WINS_NO_MIRROR!BA$1,SWISSW!$J:$J,WINS_NO_MIRROR!$A63,SWISSW!$F:$F,"Lost")))*IF(ROW()=COLUMN(),0,1)</f>
        <v>0</v>
      </c>
      <c r="BB63" s="11">
        <f ca="1">((COUNTIFS(SWISSW!$I:$I,WINS_NO_MIRROR!$A63,SWISSW!$J:$J,WINS_NO_MIRROR!BB$1,SWISSW!$F:$F,"Won")+COUNTIFS(SWISSW!$I:$I,WINS_NO_MIRROR!BB$1,SWISSW!$J:$J,WINS_NO_MIRROR!$A63,SWISSW!$F:$F,"Lost")))*IF(ROW()=COLUMN(),0,1)</f>
        <v>0</v>
      </c>
      <c r="BC63" s="11">
        <f ca="1">((COUNTIFS(SWISSW!$I:$I,WINS_NO_MIRROR!$A63,SWISSW!$J:$J,WINS_NO_MIRROR!BC$1,SWISSW!$F:$F,"Won")+COUNTIFS(SWISSW!$I:$I,WINS_NO_MIRROR!BC$1,SWISSW!$J:$J,WINS_NO_MIRROR!$A63,SWISSW!$F:$F,"Lost")))*IF(ROW()=COLUMN(),0,1)</f>
        <v>0</v>
      </c>
      <c r="BD63" s="11">
        <f ca="1">((COUNTIFS(SWISSW!$I:$I,WINS_NO_MIRROR!$A63,SWISSW!$J:$J,WINS_NO_MIRROR!BD$1,SWISSW!$F:$F,"Won")+COUNTIFS(SWISSW!$I:$I,WINS_NO_MIRROR!BD$1,SWISSW!$J:$J,WINS_NO_MIRROR!$A63,SWISSW!$F:$F,"Lost")))*IF(ROW()=COLUMN(),0,1)</f>
        <v>0</v>
      </c>
      <c r="BE63" s="11">
        <f ca="1">((COUNTIFS(SWISSW!$I:$I,WINS_NO_MIRROR!$A63,SWISSW!$J:$J,WINS_NO_MIRROR!BE$1,SWISSW!$F:$F,"Won")+COUNTIFS(SWISSW!$I:$I,WINS_NO_MIRROR!BE$1,SWISSW!$J:$J,WINS_NO_MIRROR!$A63,SWISSW!$F:$F,"Lost")))*IF(ROW()=COLUMN(),0,1)</f>
        <v>0</v>
      </c>
      <c r="BF63" s="11">
        <f ca="1">((COUNTIFS(SWISSW!$I:$I,WINS_NO_MIRROR!$A63,SWISSW!$J:$J,WINS_NO_MIRROR!BF$1,SWISSW!$F:$F,"Won")+COUNTIFS(SWISSW!$I:$I,WINS_NO_MIRROR!BF$1,SWISSW!$J:$J,WINS_NO_MIRROR!$A63,SWISSW!$F:$F,"Lost")))*IF(ROW()=COLUMN(),0,1)</f>
        <v>0</v>
      </c>
      <c r="BG63" s="11">
        <f ca="1">((COUNTIFS(SWISSW!$I:$I,WINS_NO_MIRROR!$A63,SWISSW!$J:$J,WINS_NO_MIRROR!BG$1,SWISSW!$F:$F,"Won")+COUNTIFS(SWISSW!$I:$I,WINS_NO_MIRROR!BG$1,SWISSW!$J:$J,WINS_NO_MIRROR!$A63,SWISSW!$F:$F,"Lost")))*IF(ROW()=COLUMN(),0,1)</f>
        <v>0</v>
      </c>
      <c r="BH63" s="11">
        <f ca="1">((COUNTIFS(SWISSW!$I:$I,WINS_NO_MIRROR!$A63,SWISSW!$J:$J,WINS_NO_MIRROR!BH$1,SWISSW!$F:$F,"Won")+COUNTIFS(SWISSW!$I:$I,WINS_NO_MIRROR!BH$1,SWISSW!$J:$J,WINS_NO_MIRROR!$A63,SWISSW!$F:$F,"Lost")))*IF(ROW()=COLUMN(),0,1)</f>
        <v>0</v>
      </c>
      <c r="BI63" s="11">
        <f ca="1">((COUNTIFS(SWISSW!$I:$I,WINS_NO_MIRROR!$A63,SWISSW!$J:$J,WINS_NO_MIRROR!BI$1,SWISSW!$F:$F,"Won")+COUNTIFS(SWISSW!$I:$I,WINS_NO_MIRROR!BI$1,SWISSW!$J:$J,WINS_NO_MIRROR!$A63,SWISSW!$F:$F,"Lost")))*IF(ROW()=COLUMN(),0,1)</f>
        <v>0</v>
      </c>
      <c r="BJ63" s="11">
        <f ca="1">((COUNTIFS(SWISSW!$I:$I,WINS_NO_MIRROR!$A63,SWISSW!$J:$J,WINS_NO_MIRROR!BJ$1,SWISSW!$F:$F,"Won")+COUNTIFS(SWISSW!$I:$I,WINS_NO_MIRROR!BJ$1,SWISSW!$J:$J,WINS_NO_MIRROR!$A63,SWISSW!$F:$F,"Lost")))*IF(ROW()=COLUMN(),0,1)</f>
        <v>0</v>
      </c>
      <c r="BK63" s="11">
        <f ca="1">((COUNTIFS(SWISSW!$I:$I,WINS_NO_MIRROR!$A63,SWISSW!$J:$J,WINS_NO_MIRROR!BK$1,SWISSW!$F:$F,"Won")+COUNTIFS(SWISSW!$I:$I,WINS_NO_MIRROR!BK$1,SWISSW!$J:$J,WINS_NO_MIRROR!$A63,SWISSW!$F:$F,"Lost")))*IF(ROW()=COLUMN(),0,1)</f>
        <v>0</v>
      </c>
      <c r="BL63" s="11">
        <f ca="1">((COUNTIFS(SWISSW!$I:$I,WINS_NO_MIRROR!$A63,SWISSW!$J:$J,WINS_NO_MIRROR!BL$1,SWISSW!$F:$F,"Won")+COUNTIFS(SWISSW!$I:$I,WINS_NO_MIRROR!BL$1,SWISSW!$J:$J,WINS_NO_MIRROR!$A63,SWISSW!$F:$F,"Lost")))*IF(ROW()=COLUMN(),0,1)</f>
        <v>0</v>
      </c>
    </row>
    <row r="64" spans="1:64" x14ac:dyDescent="0.3">
      <c r="A64" s="3" t="str">
        <f ca="1">MATCHUP!A64</f>
        <v>Esper Ephemerate</v>
      </c>
      <c r="B64" s="11">
        <f ca="1">((COUNTIFS(SWISSW!$I:$I,WINS_NO_MIRROR!$A64,SWISSW!$J:$J,WINS_NO_MIRROR!B$1,SWISSW!$F:$F,"Won")+COUNTIFS(SWISSW!$I:$I,WINS_NO_MIRROR!B$1,SWISSW!$J:$J,WINS_NO_MIRROR!$A64,SWISSW!$F:$F,"Lost")))*IF(ROW()=COLUMN(),0,1)</f>
        <v>0</v>
      </c>
      <c r="C64" s="11">
        <f ca="1">((COUNTIFS(SWISSW!$I:$I,WINS_NO_MIRROR!$A64,SWISSW!$J:$J,WINS_NO_MIRROR!C$1,SWISSW!$F:$F,"Won")+COUNTIFS(SWISSW!$I:$I,WINS_NO_MIRROR!C$1,SWISSW!$J:$J,WINS_NO_MIRROR!$A64,SWISSW!$F:$F,"Lost")))*IF(ROW()=COLUMN(),0,1)</f>
        <v>0</v>
      </c>
      <c r="D64" s="11">
        <f ca="1">((COUNTIFS(SWISSW!$I:$I,WINS_NO_MIRROR!$A64,SWISSW!$J:$J,WINS_NO_MIRROR!D$1,SWISSW!$F:$F,"Won")+COUNTIFS(SWISSW!$I:$I,WINS_NO_MIRROR!D$1,SWISSW!$J:$J,WINS_NO_MIRROR!$A64,SWISSW!$F:$F,"Lost")))*IF(ROW()=COLUMN(),0,1)</f>
        <v>0</v>
      </c>
      <c r="E64" s="11">
        <f ca="1">((COUNTIFS(SWISSW!$I:$I,WINS_NO_MIRROR!$A64,SWISSW!$J:$J,WINS_NO_MIRROR!E$1,SWISSW!$F:$F,"Won")+COUNTIFS(SWISSW!$I:$I,WINS_NO_MIRROR!E$1,SWISSW!$J:$J,WINS_NO_MIRROR!$A64,SWISSW!$F:$F,"Lost")))*IF(ROW()=COLUMN(),0,1)</f>
        <v>0</v>
      </c>
      <c r="F64" s="11">
        <f ca="1">((COUNTIFS(SWISSW!$I:$I,WINS_NO_MIRROR!$A64,SWISSW!$J:$J,WINS_NO_MIRROR!F$1,SWISSW!$F:$F,"Won")+COUNTIFS(SWISSW!$I:$I,WINS_NO_MIRROR!F$1,SWISSW!$J:$J,WINS_NO_MIRROR!$A64,SWISSW!$F:$F,"Lost")))*IF(ROW()=COLUMN(),0,1)</f>
        <v>0</v>
      </c>
      <c r="G64" s="11">
        <f ca="1">((COUNTIFS(SWISSW!$I:$I,WINS_NO_MIRROR!$A64,SWISSW!$J:$J,WINS_NO_MIRROR!G$1,SWISSW!$F:$F,"Won")+COUNTIFS(SWISSW!$I:$I,WINS_NO_MIRROR!G$1,SWISSW!$J:$J,WINS_NO_MIRROR!$A64,SWISSW!$F:$F,"Lost")))*IF(ROW()=COLUMN(),0,1)</f>
        <v>0</v>
      </c>
      <c r="H64" s="11">
        <f ca="1">((COUNTIFS(SWISSW!$I:$I,WINS_NO_MIRROR!$A64,SWISSW!$J:$J,WINS_NO_MIRROR!H$1,SWISSW!$F:$F,"Won")+COUNTIFS(SWISSW!$I:$I,WINS_NO_MIRROR!H$1,SWISSW!$J:$J,WINS_NO_MIRROR!$A64,SWISSW!$F:$F,"Lost")))*IF(ROW()=COLUMN(),0,1)</f>
        <v>1</v>
      </c>
      <c r="I64" s="11">
        <f ca="1">((COUNTIFS(SWISSW!$I:$I,WINS_NO_MIRROR!$A64,SWISSW!$J:$J,WINS_NO_MIRROR!I$1,SWISSW!$F:$F,"Won")+COUNTIFS(SWISSW!$I:$I,WINS_NO_MIRROR!I$1,SWISSW!$J:$J,WINS_NO_MIRROR!$A64,SWISSW!$F:$F,"Lost")))*IF(ROW()=COLUMN(),0,1)</f>
        <v>0</v>
      </c>
      <c r="J64" s="11">
        <f ca="1">((COUNTIFS(SWISSW!$I:$I,WINS_NO_MIRROR!$A64,SWISSW!$J:$J,WINS_NO_MIRROR!J$1,SWISSW!$F:$F,"Won")+COUNTIFS(SWISSW!$I:$I,WINS_NO_MIRROR!J$1,SWISSW!$J:$J,WINS_NO_MIRROR!$A64,SWISSW!$F:$F,"Lost")))*IF(ROW()=COLUMN(),0,1)</f>
        <v>0</v>
      </c>
      <c r="K64" s="11">
        <f ca="1">((COUNTIFS(SWISSW!$I:$I,WINS_NO_MIRROR!$A64,SWISSW!$J:$J,WINS_NO_MIRROR!K$1,SWISSW!$F:$F,"Won")+COUNTIFS(SWISSW!$I:$I,WINS_NO_MIRROR!K$1,SWISSW!$J:$J,WINS_NO_MIRROR!$A64,SWISSW!$F:$F,"Lost")))*IF(ROW()=COLUMN(),0,1)</f>
        <v>0</v>
      </c>
      <c r="L64" s="11">
        <f ca="1">((COUNTIFS(SWISSW!$I:$I,WINS_NO_MIRROR!$A64,SWISSW!$J:$J,WINS_NO_MIRROR!L$1,SWISSW!$F:$F,"Won")+COUNTIFS(SWISSW!$I:$I,WINS_NO_MIRROR!L$1,SWISSW!$J:$J,WINS_NO_MIRROR!$A64,SWISSW!$F:$F,"Lost")))*IF(ROW()=COLUMN(),0,1)</f>
        <v>0</v>
      </c>
      <c r="M64" s="11">
        <f ca="1">((COUNTIFS(SWISSW!$I:$I,WINS_NO_MIRROR!$A64,SWISSW!$J:$J,WINS_NO_MIRROR!M$1,SWISSW!$F:$F,"Won")+COUNTIFS(SWISSW!$I:$I,WINS_NO_MIRROR!M$1,SWISSW!$J:$J,WINS_NO_MIRROR!$A64,SWISSW!$F:$F,"Lost")))*IF(ROW()=COLUMN(),0,1)</f>
        <v>1</v>
      </c>
      <c r="N64" s="11">
        <f ca="1">((COUNTIFS(SWISSW!$I:$I,WINS_NO_MIRROR!$A64,SWISSW!$J:$J,WINS_NO_MIRROR!N$1,SWISSW!$F:$F,"Won")+COUNTIFS(SWISSW!$I:$I,WINS_NO_MIRROR!N$1,SWISSW!$J:$J,WINS_NO_MIRROR!$A64,SWISSW!$F:$F,"Lost")))*IF(ROW()=COLUMN(),0,1)</f>
        <v>0</v>
      </c>
      <c r="O64" s="11">
        <f ca="1">((COUNTIFS(SWISSW!$I:$I,WINS_NO_MIRROR!$A64,SWISSW!$J:$J,WINS_NO_MIRROR!O$1,SWISSW!$F:$F,"Won")+COUNTIFS(SWISSW!$I:$I,WINS_NO_MIRROR!O$1,SWISSW!$J:$J,WINS_NO_MIRROR!$A64,SWISSW!$F:$F,"Lost")))*IF(ROW()=COLUMN(),0,1)</f>
        <v>0</v>
      </c>
      <c r="P64" s="11">
        <f ca="1">((COUNTIFS(SWISSW!$I:$I,WINS_NO_MIRROR!$A64,SWISSW!$J:$J,WINS_NO_MIRROR!P$1,SWISSW!$F:$F,"Won")+COUNTIFS(SWISSW!$I:$I,WINS_NO_MIRROR!P$1,SWISSW!$J:$J,WINS_NO_MIRROR!$A64,SWISSW!$F:$F,"Lost")))*IF(ROW()=COLUMN(),0,1)</f>
        <v>0</v>
      </c>
      <c r="Q64" s="11">
        <f ca="1">((COUNTIFS(SWISSW!$I:$I,WINS_NO_MIRROR!$A64,SWISSW!$J:$J,WINS_NO_MIRROR!Q$1,SWISSW!$F:$F,"Won")+COUNTIFS(SWISSW!$I:$I,WINS_NO_MIRROR!Q$1,SWISSW!$J:$J,WINS_NO_MIRROR!$A64,SWISSW!$F:$F,"Lost")))*IF(ROW()=COLUMN(),0,1)</f>
        <v>0</v>
      </c>
      <c r="R64" s="11">
        <f ca="1">((COUNTIFS(SWISSW!$I:$I,WINS_NO_MIRROR!$A64,SWISSW!$J:$J,WINS_NO_MIRROR!R$1,SWISSW!$F:$F,"Won")+COUNTIFS(SWISSW!$I:$I,WINS_NO_MIRROR!R$1,SWISSW!$J:$J,WINS_NO_MIRROR!$A64,SWISSW!$F:$F,"Lost")))*IF(ROW()=COLUMN(),0,1)</f>
        <v>0</v>
      </c>
      <c r="S64" s="11">
        <f ca="1">((COUNTIFS(SWISSW!$I:$I,WINS_NO_MIRROR!$A64,SWISSW!$J:$J,WINS_NO_MIRROR!S$1,SWISSW!$F:$F,"Won")+COUNTIFS(SWISSW!$I:$I,WINS_NO_MIRROR!S$1,SWISSW!$J:$J,WINS_NO_MIRROR!$A64,SWISSW!$F:$F,"Lost")))*IF(ROW()=COLUMN(),0,1)</f>
        <v>0</v>
      </c>
      <c r="T64" s="11">
        <f ca="1">((COUNTIFS(SWISSW!$I:$I,WINS_NO_MIRROR!$A64,SWISSW!$J:$J,WINS_NO_MIRROR!T$1,SWISSW!$F:$F,"Won")+COUNTIFS(SWISSW!$I:$I,WINS_NO_MIRROR!T$1,SWISSW!$J:$J,WINS_NO_MIRROR!$A64,SWISSW!$F:$F,"Lost")))*IF(ROW()=COLUMN(),0,1)</f>
        <v>0</v>
      </c>
      <c r="U64" s="11">
        <f ca="1">((COUNTIFS(SWISSW!$I:$I,WINS_NO_MIRROR!$A64,SWISSW!$J:$J,WINS_NO_MIRROR!U$1,SWISSW!$F:$F,"Won")+COUNTIFS(SWISSW!$I:$I,WINS_NO_MIRROR!U$1,SWISSW!$J:$J,WINS_NO_MIRROR!$A64,SWISSW!$F:$F,"Lost")))*IF(ROW()=COLUMN(),0,1)</f>
        <v>0</v>
      </c>
      <c r="V64" s="11">
        <f ca="1">((COUNTIFS(SWISSW!$I:$I,WINS_NO_MIRROR!$A64,SWISSW!$J:$J,WINS_NO_MIRROR!V$1,SWISSW!$F:$F,"Won")+COUNTIFS(SWISSW!$I:$I,WINS_NO_MIRROR!V$1,SWISSW!$J:$J,WINS_NO_MIRROR!$A64,SWISSW!$F:$F,"Lost")))*IF(ROW()=COLUMN(),0,1)</f>
        <v>0</v>
      </c>
      <c r="W64" s="11">
        <f ca="1">((COUNTIFS(SWISSW!$I:$I,WINS_NO_MIRROR!$A64,SWISSW!$J:$J,WINS_NO_MIRROR!W$1,SWISSW!$F:$F,"Won")+COUNTIFS(SWISSW!$I:$I,WINS_NO_MIRROR!W$1,SWISSW!$J:$J,WINS_NO_MIRROR!$A64,SWISSW!$F:$F,"Lost")))*IF(ROW()=COLUMN(),0,1)</f>
        <v>0</v>
      </c>
      <c r="X64" s="11">
        <f ca="1">((COUNTIFS(SWISSW!$I:$I,WINS_NO_MIRROR!$A64,SWISSW!$J:$J,WINS_NO_MIRROR!X$1,SWISSW!$F:$F,"Won")+COUNTIFS(SWISSW!$I:$I,WINS_NO_MIRROR!X$1,SWISSW!$J:$J,WINS_NO_MIRROR!$A64,SWISSW!$F:$F,"Lost")))*IF(ROW()=COLUMN(),0,1)</f>
        <v>0</v>
      </c>
      <c r="Y64" s="11">
        <f ca="1">((COUNTIFS(SWISSW!$I:$I,WINS_NO_MIRROR!$A64,SWISSW!$J:$J,WINS_NO_MIRROR!Y$1,SWISSW!$F:$F,"Won")+COUNTIFS(SWISSW!$I:$I,WINS_NO_MIRROR!Y$1,SWISSW!$J:$J,WINS_NO_MIRROR!$A64,SWISSW!$F:$F,"Lost")))*IF(ROW()=COLUMN(),0,1)</f>
        <v>0</v>
      </c>
      <c r="Z64" s="11">
        <f ca="1">((COUNTIFS(SWISSW!$I:$I,WINS_NO_MIRROR!$A64,SWISSW!$J:$J,WINS_NO_MIRROR!Z$1,SWISSW!$F:$F,"Won")+COUNTIFS(SWISSW!$I:$I,WINS_NO_MIRROR!Z$1,SWISSW!$J:$J,WINS_NO_MIRROR!$A64,SWISSW!$F:$F,"Lost")))*IF(ROW()=COLUMN(),0,1)</f>
        <v>0</v>
      </c>
      <c r="AA64" s="11">
        <f ca="1">((COUNTIFS(SWISSW!$I:$I,WINS_NO_MIRROR!$A64,SWISSW!$J:$J,WINS_NO_MIRROR!AA$1,SWISSW!$F:$F,"Won")+COUNTIFS(SWISSW!$I:$I,WINS_NO_MIRROR!AA$1,SWISSW!$J:$J,WINS_NO_MIRROR!$A64,SWISSW!$F:$F,"Lost")))*IF(ROW()=COLUMN(),0,1)</f>
        <v>0</v>
      </c>
      <c r="AB64" s="11">
        <f ca="1">((COUNTIFS(SWISSW!$I:$I,WINS_NO_MIRROR!$A64,SWISSW!$J:$J,WINS_NO_MIRROR!AB$1,SWISSW!$F:$F,"Won")+COUNTIFS(SWISSW!$I:$I,WINS_NO_MIRROR!AB$1,SWISSW!$J:$J,WINS_NO_MIRROR!$A64,SWISSW!$F:$F,"Lost")))*IF(ROW()=COLUMN(),0,1)</f>
        <v>0</v>
      </c>
      <c r="AC64" s="11">
        <f ca="1">((COUNTIFS(SWISSW!$I:$I,WINS_NO_MIRROR!$A64,SWISSW!$J:$J,WINS_NO_MIRROR!AC$1,SWISSW!$F:$F,"Won")+COUNTIFS(SWISSW!$I:$I,WINS_NO_MIRROR!AC$1,SWISSW!$J:$J,WINS_NO_MIRROR!$A64,SWISSW!$F:$F,"Lost")))*IF(ROW()=COLUMN(),0,1)</f>
        <v>0</v>
      </c>
      <c r="AD64" s="11">
        <f ca="1">((COUNTIFS(SWISSW!$I:$I,WINS_NO_MIRROR!$A64,SWISSW!$J:$J,WINS_NO_MIRROR!AD$1,SWISSW!$F:$F,"Won")+COUNTIFS(SWISSW!$I:$I,WINS_NO_MIRROR!AD$1,SWISSW!$J:$J,WINS_NO_MIRROR!$A64,SWISSW!$F:$F,"Lost")))*IF(ROW()=COLUMN(),0,1)</f>
        <v>0</v>
      </c>
      <c r="AE64" s="11">
        <f ca="1">((COUNTIFS(SWISSW!$I:$I,WINS_NO_MIRROR!$A64,SWISSW!$J:$J,WINS_NO_MIRROR!AE$1,SWISSW!$F:$F,"Won")+COUNTIFS(SWISSW!$I:$I,WINS_NO_MIRROR!AE$1,SWISSW!$J:$J,WINS_NO_MIRROR!$A64,SWISSW!$F:$F,"Lost")))*IF(ROW()=COLUMN(),0,1)</f>
        <v>0</v>
      </c>
      <c r="AF64" s="11">
        <f ca="1">((COUNTIFS(SWISSW!$I:$I,WINS_NO_MIRROR!$A64,SWISSW!$J:$J,WINS_NO_MIRROR!AF$1,SWISSW!$F:$F,"Won")+COUNTIFS(SWISSW!$I:$I,WINS_NO_MIRROR!AF$1,SWISSW!$J:$J,WINS_NO_MIRROR!$A64,SWISSW!$F:$F,"Lost")))*IF(ROW()=COLUMN(),0,1)</f>
        <v>0</v>
      </c>
      <c r="AG64" s="11">
        <f ca="1">((COUNTIFS(SWISSW!$I:$I,WINS_NO_MIRROR!$A64,SWISSW!$J:$J,WINS_NO_MIRROR!AG$1,SWISSW!$F:$F,"Won")+COUNTIFS(SWISSW!$I:$I,WINS_NO_MIRROR!AG$1,SWISSW!$J:$J,WINS_NO_MIRROR!$A64,SWISSW!$F:$F,"Lost")))*IF(ROW()=COLUMN(),0,1)</f>
        <v>0</v>
      </c>
      <c r="AH64" s="11">
        <f ca="1">((COUNTIFS(SWISSW!$I:$I,WINS_NO_MIRROR!$A64,SWISSW!$J:$J,WINS_NO_MIRROR!AH$1,SWISSW!$F:$F,"Won")+COUNTIFS(SWISSW!$I:$I,WINS_NO_MIRROR!AH$1,SWISSW!$J:$J,WINS_NO_MIRROR!$A64,SWISSW!$F:$F,"Lost")))*IF(ROW()=COLUMN(),0,1)</f>
        <v>0</v>
      </c>
      <c r="AI64" s="11">
        <f ca="1">((COUNTIFS(SWISSW!$I:$I,WINS_NO_MIRROR!$A64,SWISSW!$J:$J,WINS_NO_MIRROR!AI$1,SWISSW!$F:$F,"Won")+COUNTIFS(SWISSW!$I:$I,WINS_NO_MIRROR!AI$1,SWISSW!$J:$J,WINS_NO_MIRROR!$A64,SWISSW!$F:$F,"Lost")))*IF(ROW()=COLUMN(),0,1)</f>
        <v>0</v>
      </c>
      <c r="AJ64" s="11">
        <f ca="1">((COUNTIFS(SWISSW!$I:$I,WINS_NO_MIRROR!$A64,SWISSW!$J:$J,WINS_NO_MIRROR!AJ$1,SWISSW!$F:$F,"Won")+COUNTIFS(SWISSW!$I:$I,WINS_NO_MIRROR!AJ$1,SWISSW!$J:$J,WINS_NO_MIRROR!$A64,SWISSW!$F:$F,"Lost")))*IF(ROW()=COLUMN(),0,1)</f>
        <v>0</v>
      </c>
      <c r="AK64" s="11">
        <f ca="1">((COUNTIFS(SWISSW!$I:$I,WINS_NO_MIRROR!$A64,SWISSW!$J:$J,WINS_NO_MIRROR!AK$1,SWISSW!$F:$F,"Won")+COUNTIFS(SWISSW!$I:$I,WINS_NO_MIRROR!AK$1,SWISSW!$J:$J,WINS_NO_MIRROR!$A64,SWISSW!$F:$F,"Lost")))*IF(ROW()=COLUMN(),0,1)</f>
        <v>0</v>
      </c>
      <c r="AL64" s="11">
        <f ca="1">((COUNTIFS(SWISSW!$I:$I,WINS_NO_MIRROR!$A64,SWISSW!$J:$J,WINS_NO_MIRROR!AL$1,SWISSW!$F:$F,"Won")+COUNTIFS(SWISSW!$I:$I,WINS_NO_MIRROR!AL$1,SWISSW!$J:$J,WINS_NO_MIRROR!$A64,SWISSW!$F:$F,"Lost")))*IF(ROW()=COLUMN(),0,1)</f>
        <v>0</v>
      </c>
      <c r="AM64" s="11">
        <f ca="1">((COUNTIFS(SWISSW!$I:$I,WINS_NO_MIRROR!$A64,SWISSW!$J:$J,WINS_NO_MIRROR!AM$1,SWISSW!$F:$F,"Won")+COUNTIFS(SWISSW!$I:$I,WINS_NO_MIRROR!AM$1,SWISSW!$J:$J,WINS_NO_MIRROR!$A64,SWISSW!$F:$F,"Lost")))*IF(ROW()=COLUMN(),0,1)</f>
        <v>0</v>
      </c>
      <c r="AN64" s="11">
        <f ca="1">((COUNTIFS(SWISSW!$I:$I,WINS_NO_MIRROR!$A64,SWISSW!$J:$J,WINS_NO_MIRROR!AN$1,SWISSW!$F:$F,"Won")+COUNTIFS(SWISSW!$I:$I,WINS_NO_MIRROR!AN$1,SWISSW!$J:$J,WINS_NO_MIRROR!$A64,SWISSW!$F:$F,"Lost")))*IF(ROW()=COLUMN(),0,1)</f>
        <v>0</v>
      </c>
      <c r="AO64" s="11">
        <f ca="1">((COUNTIFS(SWISSW!$I:$I,WINS_NO_MIRROR!$A64,SWISSW!$J:$J,WINS_NO_MIRROR!AO$1,SWISSW!$F:$F,"Won")+COUNTIFS(SWISSW!$I:$I,WINS_NO_MIRROR!AO$1,SWISSW!$J:$J,WINS_NO_MIRROR!$A64,SWISSW!$F:$F,"Lost")))*IF(ROW()=COLUMN(),0,1)</f>
        <v>0</v>
      </c>
      <c r="AP64" s="11">
        <f ca="1">((COUNTIFS(SWISSW!$I:$I,WINS_NO_MIRROR!$A64,SWISSW!$J:$J,WINS_NO_MIRROR!AP$1,SWISSW!$F:$F,"Won")+COUNTIFS(SWISSW!$I:$I,WINS_NO_MIRROR!AP$1,SWISSW!$J:$J,WINS_NO_MIRROR!$A64,SWISSW!$F:$F,"Lost")))*IF(ROW()=COLUMN(),0,1)</f>
        <v>0</v>
      </c>
      <c r="AQ64" s="11">
        <f ca="1">((COUNTIFS(SWISSW!$I:$I,WINS_NO_MIRROR!$A64,SWISSW!$J:$J,WINS_NO_MIRROR!AQ$1,SWISSW!$F:$F,"Won")+COUNTIFS(SWISSW!$I:$I,WINS_NO_MIRROR!AQ$1,SWISSW!$J:$J,WINS_NO_MIRROR!$A64,SWISSW!$F:$F,"Lost")))*IF(ROW()=COLUMN(),0,1)</f>
        <v>0</v>
      </c>
      <c r="AR64" s="11">
        <f ca="1">((COUNTIFS(SWISSW!$I:$I,WINS_NO_MIRROR!$A64,SWISSW!$J:$J,WINS_NO_MIRROR!AR$1,SWISSW!$F:$F,"Won")+COUNTIFS(SWISSW!$I:$I,WINS_NO_MIRROR!AR$1,SWISSW!$J:$J,WINS_NO_MIRROR!$A64,SWISSW!$F:$F,"Lost")))*IF(ROW()=COLUMN(),0,1)</f>
        <v>0</v>
      </c>
      <c r="AS64" s="11">
        <f ca="1">((COUNTIFS(SWISSW!$I:$I,WINS_NO_MIRROR!$A64,SWISSW!$J:$J,WINS_NO_MIRROR!AS$1,SWISSW!$F:$F,"Won")+COUNTIFS(SWISSW!$I:$I,WINS_NO_MIRROR!AS$1,SWISSW!$J:$J,WINS_NO_MIRROR!$A64,SWISSW!$F:$F,"Lost")))*IF(ROW()=COLUMN(),0,1)</f>
        <v>0</v>
      </c>
      <c r="AT64" s="11">
        <f ca="1">((COUNTIFS(SWISSW!$I:$I,WINS_NO_MIRROR!$A64,SWISSW!$J:$J,WINS_NO_MIRROR!AT$1,SWISSW!$F:$F,"Won")+COUNTIFS(SWISSW!$I:$I,WINS_NO_MIRROR!AT$1,SWISSW!$J:$J,WINS_NO_MIRROR!$A64,SWISSW!$F:$F,"Lost")))*IF(ROW()=COLUMN(),0,1)</f>
        <v>0</v>
      </c>
      <c r="AU64" s="11">
        <f ca="1">((COUNTIFS(SWISSW!$I:$I,WINS_NO_MIRROR!$A64,SWISSW!$J:$J,WINS_NO_MIRROR!AU$1,SWISSW!$F:$F,"Won")+COUNTIFS(SWISSW!$I:$I,WINS_NO_MIRROR!AU$1,SWISSW!$J:$J,WINS_NO_MIRROR!$A64,SWISSW!$F:$F,"Lost")))*IF(ROW()=COLUMN(),0,1)</f>
        <v>0</v>
      </c>
      <c r="AV64" s="11">
        <f ca="1">((COUNTIFS(SWISSW!$I:$I,WINS_NO_MIRROR!$A64,SWISSW!$J:$J,WINS_NO_MIRROR!AV$1,SWISSW!$F:$F,"Won")+COUNTIFS(SWISSW!$I:$I,WINS_NO_MIRROR!AV$1,SWISSW!$J:$J,WINS_NO_MIRROR!$A64,SWISSW!$F:$F,"Lost")))*IF(ROW()=COLUMN(),0,1)</f>
        <v>0</v>
      </c>
      <c r="AW64" s="11">
        <f ca="1">((COUNTIFS(SWISSW!$I:$I,WINS_NO_MIRROR!$A64,SWISSW!$J:$J,WINS_NO_MIRROR!AW$1,SWISSW!$F:$F,"Won")+COUNTIFS(SWISSW!$I:$I,WINS_NO_MIRROR!AW$1,SWISSW!$J:$J,WINS_NO_MIRROR!$A64,SWISSW!$F:$F,"Lost")))*IF(ROW()=COLUMN(),0,1)</f>
        <v>0</v>
      </c>
      <c r="AX64" s="11">
        <f ca="1">((COUNTIFS(SWISSW!$I:$I,WINS_NO_MIRROR!$A64,SWISSW!$J:$J,WINS_NO_MIRROR!AX$1,SWISSW!$F:$F,"Won")+COUNTIFS(SWISSW!$I:$I,WINS_NO_MIRROR!AX$1,SWISSW!$J:$J,WINS_NO_MIRROR!$A64,SWISSW!$F:$F,"Lost")))*IF(ROW()=COLUMN(),0,1)</f>
        <v>0</v>
      </c>
      <c r="AY64" s="11">
        <f ca="1">((COUNTIFS(SWISSW!$I:$I,WINS_NO_MIRROR!$A64,SWISSW!$J:$J,WINS_NO_MIRROR!AY$1,SWISSW!$F:$F,"Won")+COUNTIFS(SWISSW!$I:$I,WINS_NO_MIRROR!AY$1,SWISSW!$J:$J,WINS_NO_MIRROR!$A64,SWISSW!$F:$F,"Lost")))*IF(ROW()=COLUMN(),0,1)</f>
        <v>0</v>
      </c>
      <c r="AZ64" s="11">
        <f ca="1">((COUNTIFS(SWISSW!$I:$I,WINS_NO_MIRROR!$A64,SWISSW!$J:$J,WINS_NO_MIRROR!AZ$1,SWISSW!$F:$F,"Won")+COUNTIFS(SWISSW!$I:$I,WINS_NO_MIRROR!AZ$1,SWISSW!$J:$J,WINS_NO_MIRROR!$A64,SWISSW!$F:$F,"Lost")))*IF(ROW()=COLUMN(),0,1)</f>
        <v>0</v>
      </c>
      <c r="BA64" s="11">
        <f ca="1">((COUNTIFS(SWISSW!$I:$I,WINS_NO_MIRROR!$A64,SWISSW!$J:$J,WINS_NO_MIRROR!BA$1,SWISSW!$F:$F,"Won")+COUNTIFS(SWISSW!$I:$I,WINS_NO_MIRROR!BA$1,SWISSW!$J:$J,WINS_NO_MIRROR!$A64,SWISSW!$F:$F,"Lost")))*IF(ROW()=COLUMN(),0,1)</f>
        <v>0</v>
      </c>
      <c r="BB64" s="11">
        <f ca="1">((COUNTIFS(SWISSW!$I:$I,WINS_NO_MIRROR!$A64,SWISSW!$J:$J,WINS_NO_MIRROR!BB$1,SWISSW!$F:$F,"Won")+COUNTIFS(SWISSW!$I:$I,WINS_NO_MIRROR!BB$1,SWISSW!$J:$J,WINS_NO_MIRROR!$A64,SWISSW!$F:$F,"Lost")))*IF(ROW()=COLUMN(),0,1)</f>
        <v>0</v>
      </c>
      <c r="BC64" s="11">
        <f ca="1">((COUNTIFS(SWISSW!$I:$I,WINS_NO_MIRROR!$A64,SWISSW!$J:$J,WINS_NO_MIRROR!BC$1,SWISSW!$F:$F,"Won")+COUNTIFS(SWISSW!$I:$I,WINS_NO_MIRROR!BC$1,SWISSW!$J:$J,WINS_NO_MIRROR!$A64,SWISSW!$F:$F,"Lost")))*IF(ROW()=COLUMN(),0,1)</f>
        <v>0</v>
      </c>
      <c r="BD64" s="11">
        <f ca="1">((COUNTIFS(SWISSW!$I:$I,WINS_NO_MIRROR!$A64,SWISSW!$J:$J,WINS_NO_MIRROR!BD$1,SWISSW!$F:$F,"Won")+COUNTIFS(SWISSW!$I:$I,WINS_NO_MIRROR!BD$1,SWISSW!$J:$J,WINS_NO_MIRROR!$A64,SWISSW!$F:$F,"Lost")))*IF(ROW()=COLUMN(),0,1)</f>
        <v>0</v>
      </c>
      <c r="BE64" s="11">
        <f ca="1">((COUNTIFS(SWISSW!$I:$I,WINS_NO_MIRROR!$A64,SWISSW!$J:$J,WINS_NO_MIRROR!BE$1,SWISSW!$F:$F,"Won")+COUNTIFS(SWISSW!$I:$I,WINS_NO_MIRROR!BE$1,SWISSW!$J:$J,WINS_NO_MIRROR!$A64,SWISSW!$F:$F,"Lost")))*IF(ROW()=COLUMN(),0,1)</f>
        <v>0</v>
      </c>
      <c r="BF64" s="11">
        <f ca="1">((COUNTIFS(SWISSW!$I:$I,WINS_NO_MIRROR!$A64,SWISSW!$J:$J,WINS_NO_MIRROR!BF$1,SWISSW!$F:$F,"Won")+COUNTIFS(SWISSW!$I:$I,WINS_NO_MIRROR!BF$1,SWISSW!$J:$J,WINS_NO_MIRROR!$A64,SWISSW!$F:$F,"Lost")))*IF(ROW()=COLUMN(),0,1)</f>
        <v>0</v>
      </c>
      <c r="BG64" s="11">
        <f ca="1">((COUNTIFS(SWISSW!$I:$I,WINS_NO_MIRROR!$A64,SWISSW!$J:$J,WINS_NO_MIRROR!BG$1,SWISSW!$F:$F,"Won")+COUNTIFS(SWISSW!$I:$I,WINS_NO_MIRROR!BG$1,SWISSW!$J:$J,WINS_NO_MIRROR!$A64,SWISSW!$F:$F,"Lost")))*IF(ROW()=COLUMN(),0,1)</f>
        <v>0</v>
      </c>
      <c r="BH64" s="11">
        <f ca="1">((COUNTIFS(SWISSW!$I:$I,WINS_NO_MIRROR!$A64,SWISSW!$J:$J,WINS_NO_MIRROR!BH$1,SWISSW!$F:$F,"Won")+COUNTIFS(SWISSW!$I:$I,WINS_NO_MIRROR!BH$1,SWISSW!$J:$J,WINS_NO_MIRROR!$A64,SWISSW!$F:$F,"Lost")))*IF(ROW()=COLUMN(),0,1)</f>
        <v>0</v>
      </c>
      <c r="BI64" s="11">
        <f ca="1">((COUNTIFS(SWISSW!$I:$I,WINS_NO_MIRROR!$A64,SWISSW!$J:$J,WINS_NO_MIRROR!BI$1,SWISSW!$F:$F,"Won")+COUNTIFS(SWISSW!$I:$I,WINS_NO_MIRROR!BI$1,SWISSW!$J:$J,WINS_NO_MIRROR!$A64,SWISSW!$F:$F,"Lost")))*IF(ROW()=COLUMN(),0,1)</f>
        <v>0</v>
      </c>
      <c r="BJ64" s="11">
        <f ca="1">((COUNTIFS(SWISSW!$I:$I,WINS_NO_MIRROR!$A64,SWISSW!$J:$J,WINS_NO_MIRROR!BJ$1,SWISSW!$F:$F,"Won")+COUNTIFS(SWISSW!$I:$I,WINS_NO_MIRROR!BJ$1,SWISSW!$J:$J,WINS_NO_MIRROR!$A64,SWISSW!$F:$F,"Lost")))*IF(ROW()=COLUMN(),0,1)</f>
        <v>0</v>
      </c>
      <c r="BK64" s="11">
        <f ca="1">((COUNTIFS(SWISSW!$I:$I,WINS_NO_MIRROR!$A64,SWISSW!$J:$J,WINS_NO_MIRROR!BK$1,SWISSW!$F:$F,"Won")+COUNTIFS(SWISSW!$I:$I,WINS_NO_MIRROR!BK$1,SWISSW!$J:$J,WINS_NO_MIRROR!$A64,SWISSW!$F:$F,"Lost")))*IF(ROW()=COLUMN(),0,1)</f>
        <v>0</v>
      </c>
      <c r="BL64" s="11">
        <f ca="1">((COUNTIFS(SWISSW!$I:$I,WINS_NO_MIRROR!$A64,SWISSW!$J:$J,WINS_NO_MIRROR!BL$1,SWISSW!$F:$F,"Won")+COUNTIFS(SWISSW!$I:$I,WINS_NO_MIRROR!BL$1,SWISSW!$J:$J,WINS_NO_MIRROR!$A64,SWISSW!$F:$F,"Lost")))*IF(ROW()=COLUMN(),0,1)</f>
        <v>0</v>
      </c>
    </row>
    <row r="65" spans="2:58" x14ac:dyDescent="0.3"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</row>
  </sheetData>
  <conditionalFormatting sqref="B2:BF65 BG2:BL64">
    <cfRule type="colorScale" priority="6">
      <colorScale>
        <cfvo type="min"/>
        <cfvo type="max"/>
        <color theme="0"/>
        <color rgb="FFFF0000"/>
      </colorScale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D2237-C830-47DB-9857-D072C289F68E}">
  <sheetPr codeName="Sheet2"/>
  <dimension ref="A1:BF58"/>
  <sheetViews>
    <sheetView zoomScale="46" zoomScaleNormal="100" zoomScalePageLayoutView="39" workbookViewId="0">
      <selection activeCell="E3" sqref="E3"/>
    </sheetView>
  </sheetViews>
  <sheetFormatPr defaultColWidth="9.453125" defaultRowHeight="14" x14ac:dyDescent="0.3"/>
  <cols>
    <col min="1" max="1" width="19.7265625" style="4" bestFit="1" customWidth="1"/>
    <col min="2" max="18" width="10.08984375" style="7" customWidth="1"/>
    <col min="19" max="56" width="10.08984375" style="4" customWidth="1"/>
    <col min="57" max="16384" width="9.453125" style="4"/>
  </cols>
  <sheetData>
    <row r="1" spans="1:58" ht="56.75" customHeight="1" x14ac:dyDescent="0.3">
      <c r="A1" s="2"/>
      <c r="B1" s="3" t="str">
        <f ca="1">MATCHUP!B1</f>
        <v>Jund Wildfire</v>
      </c>
      <c r="C1" s="3" t="str">
        <f ca="1">MATCHUP!C1</f>
        <v>Mono Red Synth</v>
      </c>
      <c r="D1" s="3" t="str">
        <f ca="1">MATCHUP!D1</f>
        <v>Rakdos Madness</v>
      </c>
      <c r="E1" s="3" t="str">
        <f ca="1">MATCHUP!E1</f>
        <v>Mono Blue Aggro</v>
      </c>
      <c r="F1" s="3" t="str">
        <f ca="1">MATCHUP!F1</f>
        <v>Mono Red Madness</v>
      </c>
      <c r="G1" s="3" t="str">
        <f ca="1">MATCHUP!G1</f>
        <v>Mono Blue Terror</v>
      </c>
      <c r="H1" s="3" t="str">
        <f ca="1">MATCHUP!H1</f>
        <v>High Tide Combo</v>
      </c>
      <c r="I1" s="3" t="str">
        <f ca="1">MATCHUP!I1</f>
        <v>Elves</v>
      </c>
      <c r="J1" s="3" t="str">
        <f ca="1">MATCHUP!J1</f>
        <v>Grixis Affinity</v>
      </c>
      <c r="K1" s="3" t="str">
        <f ca="1">MATCHUP!K1</f>
        <v>X Lands Spy</v>
      </c>
      <c r="L1" s="3" t="str">
        <f ca="1">MATCHUP!L1</f>
        <v>Altar Tron</v>
      </c>
      <c r="M1" s="3" t="str">
        <f ca="1">MATCHUP!M1</f>
        <v>White Weenie</v>
      </c>
      <c r="N1" s="3" t="str">
        <f ca="1">MATCHUP!N1</f>
        <v>Gardens</v>
      </c>
      <c r="O1" s="3" t="str">
        <f ca="1">MATCHUP!O1</f>
        <v>Gruul Monsters</v>
      </c>
      <c r="P1" s="3" t="str">
        <f ca="1">MATCHUP!P1</f>
        <v>Jeskai Ephemerate</v>
      </c>
      <c r="Q1" s="3" t="str">
        <f ca="1">MATCHUP!Q1</f>
        <v>Dimir Terror</v>
      </c>
      <c r="R1" s="3" t="str">
        <f ca="1">MATCHUP!R1</f>
        <v>Azorius Familiars</v>
      </c>
      <c r="S1" s="3" t="str">
        <f ca="1">MATCHUP!S1</f>
        <v>Dredge</v>
      </c>
      <c r="T1" s="3" t="str">
        <f ca="1">MATCHUP!T1</f>
        <v>Flicker Tron</v>
      </c>
      <c r="U1" s="3" t="str">
        <f ca="1">MATCHUP!U1</f>
        <v>Izzet Terror</v>
      </c>
      <c r="V1" s="3" t="str">
        <f ca="1">MATCHUP!V1</f>
        <v>Boros Synth</v>
      </c>
      <c r="W1" s="3" t="str">
        <f ca="1">MATCHUP!W1</f>
        <v>Bogles</v>
      </c>
      <c r="X1" s="3" t="str">
        <f ca="1">MATCHUP!X1</f>
        <v>Walls</v>
      </c>
      <c r="Y1" s="3" t="str">
        <f ca="1">MATCHUP!Y1</f>
        <v>Mardu Synth</v>
      </c>
      <c r="Z1" s="3" t="str">
        <f ca="1">MATCHUP!Z1</f>
        <v>Fangren Tron</v>
      </c>
      <c r="AA1" s="3" t="str">
        <f ca="1">MATCHUP!AA1</f>
        <v>Gruul Ponza</v>
      </c>
      <c r="AB1" s="3" t="str">
        <f ca="1">MATCHUP!AB1</f>
        <v>Dimir Snacker</v>
      </c>
      <c r="AC1" s="3" t="str">
        <f ca="1">MATCHUP!AC1</f>
        <v>Caw Gate</v>
      </c>
      <c r="AD1" s="3" t="str">
        <f ca="1">MATCHUP!AD1</f>
        <v>Monsters Tron</v>
      </c>
      <c r="AE1" s="3" t="str">
        <f ca="1">MATCHUP!AE1</f>
        <v>Rakdos Midrange</v>
      </c>
      <c r="AF1" s="3" t="str">
        <f ca="1">MATCHUP!AF1</f>
        <v>Boros Bully</v>
      </c>
      <c r="AG1" s="3" t="str">
        <f ca="1">MATCHUP!AG1</f>
        <v>Mono Black Sacrifice</v>
      </c>
      <c r="AH1" s="3" t="str">
        <f ca="1">MATCHUP!AH1</f>
        <v>Orzhov Blade</v>
      </c>
      <c r="AI1" s="3" t="str">
        <f ca="1">MATCHUP!AI1</f>
        <v>Pili-Pala Combo</v>
      </c>
      <c r="AJ1" s="3" t="str">
        <f ca="1">MATCHUP!AJ1</f>
        <v>Turbo Exhume</v>
      </c>
      <c r="AK1" s="3" t="str">
        <f ca="1">MATCHUP!AK1</f>
        <v>Mono Black Midrange</v>
      </c>
      <c r="AL1" s="3" t="str">
        <f ca="1">MATCHUP!AL1</f>
        <v>Mono Black Rod</v>
      </c>
      <c r="AM1" s="3" t="str">
        <f ca="1">MATCHUP!AM1</f>
        <v>Mono Red Dredge</v>
      </c>
      <c r="AN1" s="3" t="str">
        <f ca="1">MATCHUP!AN1</f>
        <v>Mono White Heroic</v>
      </c>
      <c r="AO1" s="3" t="str">
        <f ca="1">MATCHUP!AO1</f>
        <v>Slivers</v>
      </c>
      <c r="AP1" s="3" t="str">
        <f ca="1">MATCHUP!AP1</f>
        <v>Dimir Faeries</v>
      </c>
      <c r="AQ1" s="3" t="str">
        <f ca="1">MATCHUP!AQ1</f>
        <v>Dimir Control</v>
      </c>
      <c r="AR1" s="3" t="str">
        <f ca="1">MATCHUP!AR1</f>
        <v>Golgari Fog</v>
      </c>
      <c r="AS1" s="3" t="str">
        <f ca="1">MATCHUP!AS1</f>
        <v>Infect</v>
      </c>
      <c r="AT1" s="3" t="str">
        <f ca="1">MATCHUP!AT1</f>
        <v>Izzet Blitz</v>
      </c>
      <c r="AU1" s="3" t="str">
        <f ca="1">MATCHUP!AU1</f>
        <v>Mono Red Blitz</v>
      </c>
      <c r="AV1" s="3" t="str">
        <f ca="1">MATCHUP!AV1</f>
        <v>Poison Storm</v>
      </c>
      <c r="AW1" s="3" t="str">
        <f ca="1">MATCHUP!AW1</f>
        <v>Simic Fog</v>
      </c>
      <c r="AX1" s="3" t="str">
        <f ca="1">MATCHUP!AX1</f>
        <v>Cyclestorm</v>
      </c>
      <c r="AY1" s="3" t="str">
        <f ca="1">MATCHUP!AY1</f>
        <v>Whale Combo</v>
      </c>
      <c r="AZ1" s="3" t="str">
        <f ca="1">MATCHUP!AZ1</f>
        <v>Tron (Other)</v>
      </c>
      <c r="BA1" s="3" t="str">
        <f ca="1">MATCHUP!BA1</f>
        <v>Dimir Affinity</v>
      </c>
      <c r="BB1" s="3" t="str">
        <f ca="1">MATCHUP!BB1</f>
        <v>Mono Red Old Style</v>
      </c>
      <c r="BC1" s="3" t="str">
        <f ca="1">MATCHUP!BC1</f>
        <v>Goblin Combo</v>
      </c>
      <c r="BD1" s="3" t="str">
        <f ca="1">MATCHUP!BD1</f>
        <v>Izzet Faeries</v>
      </c>
      <c r="BE1" s="3" t="str">
        <f ca="1">MATCHUP!BE1</f>
        <v>Mardu Ephemerate</v>
      </c>
      <c r="BF1" s="3" t="str">
        <f ca="1">MATCHUP!BF1</f>
        <v>Mono Black Burn</v>
      </c>
    </row>
    <row r="2" spans="1:58" s="6" customFormat="1" ht="55" customHeight="1" x14ac:dyDescent="0.25">
      <c r="A2" s="3" t="str">
        <f ca="1">MATCHUP!A2</f>
        <v>Jund Wildfire</v>
      </c>
      <c r="B2" s="11">
        <f ca="1">((COUNTIFS(SWISSW!$I:$I,'MTT WIN'!$A2,SWISSW!$J:$J,'MTT WIN'!B$1,SWISSW!$F:$F,"Won")+COUNTIFS(SWISSW!$I:$I,'MTT WIN'!B$1,SWISSW!$J:$J,'MTT WIN'!$A2,SWISSW!$F:$F,"Lost")))</f>
        <v>76</v>
      </c>
      <c r="C2" s="11">
        <f ca="1">((COUNTIFS(SWISSW!$I:$I,'MTT WIN'!$A2,SWISSW!$J:$J,'MTT WIN'!C$1,SWISSW!$F:$F,"Won")+COUNTIFS(SWISSW!$I:$I,'MTT WIN'!C$1,SWISSW!$J:$J,'MTT WIN'!$A2,SWISSW!$F:$F,"Lost")))</f>
        <v>56</v>
      </c>
      <c r="D2" s="11">
        <f ca="1">((COUNTIFS(SWISSW!$I:$I,'MTT WIN'!$A2,SWISSW!$J:$J,'MTT WIN'!D$1,SWISSW!$F:$F,"Won")+COUNTIFS(SWISSW!$I:$I,'MTT WIN'!D$1,SWISSW!$J:$J,'MTT WIN'!$A2,SWISSW!$F:$F,"Lost")))</f>
        <v>37</v>
      </c>
      <c r="E2" s="11">
        <f ca="1">((COUNTIFS(SWISSW!$I:$I,'MTT WIN'!$A2,SWISSW!$J:$J,'MTT WIN'!E$1,SWISSW!$F:$F,"Won")+COUNTIFS(SWISSW!$I:$I,'MTT WIN'!E$1,SWISSW!$J:$J,'MTT WIN'!$A2,SWISSW!$F:$F,"Lost")))</f>
        <v>44</v>
      </c>
      <c r="F2" s="11">
        <f ca="1">((COUNTIFS(SWISSW!$I:$I,'MTT WIN'!$A2,SWISSW!$J:$J,'MTT WIN'!F$1,SWISSW!$F:$F,"Won")+COUNTIFS(SWISSW!$I:$I,'MTT WIN'!F$1,SWISSW!$J:$J,'MTT WIN'!$A2,SWISSW!$F:$F,"Lost")))</f>
        <v>34</v>
      </c>
      <c r="G2" s="11">
        <f ca="1">((COUNTIFS(SWISSW!$I:$I,'MTT WIN'!$A2,SWISSW!$J:$J,'MTT WIN'!G$1,SWISSW!$F:$F,"Won")+COUNTIFS(SWISSW!$I:$I,'MTT WIN'!G$1,SWISSW!$J:$J,'MTT WIN'!$A2,SWISSW!$F:$F,"Lost")))</f>
        <v>39</v>
      </c>
      <c r="H2" s="11">
        <f ca="1">((COUNTIFS(SWISSW!$I:$I,'MTT WIN'!$A2,SWISSW!$J:$J,'MTT WIN'!H$1,SWISSW!$F:$F,"Won")+COUNTIFS(SWISSW!$I:$I,'MTT WIN'!H$1,SWISSW!$J:$J,'MTT WIN'!$A2,SWISSW!$F:$F,"Lost")))</f>
        <v>12</v>
      </c>
      <c r="I2" s="11">
        <f ca="1">((COUNTIFS(SWISSW!$I:$I,'MTT WIN'!$A2,SWISSW!$J:$J,'MTT WIN'!I$1,SWISSW!$F:$F,"Won")+COUNTIFS(SWISSW!$I:$I,'MTT WIN'!I$1,SWISSW!$J:$J,'MTT WIN'!$A2,SWISSW!$F:$F,"Lost")))</f>
        <v>13</v>
      </c>
      <c r="J2" s="11">
        <f ca="1">((COUNTIFS(SWISSW!$I:$I,'MTT WIN'!$A2,SWISSW!$J:$J,'MTT WIN'!J$1,SWISSW!$F:$F,"Won")+COUNTIFS(SWISSW!$I:$I,'MTT WIN'!J$1,SWISSW!$J:$J,'MTT WIN'!$A2,SWISSW!$F:$F,"Lost")))</f>
        <v>14</v>
      </c>
      <c r="K2" s="11">
        <f ca="1">((COUNTIFS(SWISSW!$I:$I,'MTT WIN'!$A2,SWISSW!$J:$J,'MTT WIN'!K$1,SWISSW!$F:$F,"Won")+COUNTIFS(SWISSW!$I:$I,'MTT WIN'!K$1,SWISSW!$J:$J,'MTT WIN'!$A2,SWISSW!$F:$F,"Lost")))</f>
        <v>11</v>
      </c>
      <c r="L2" s="11">
        <f ca="1">((COUNTIFS(SWISSW!$I:$I,'MTT WIN'!$A2,SWISSW!$J:$J,'MTT WIN'!L$1,SWISSW!$F:$F,"Won")+COUNTIFS(SWISSW!$I:$I,'MTT WIN'!L$1,SWISSW!$J:$J,'MTT WIN'!$A2,SWISSW!$F:$F,"Lost")))</f>
        <v>14</v>
      </c>
      <c r="M2" s="11">
        <f ca="1">((COUNTIFS(SWISSW!$I:$I,'MTT WIN'!$A2,SWISSW!$J:$J,'MTT WIN'!M$1,SWISSW!$F:$F,"Won")+COUNTIFS(SWISSW!$I:$I,'MTT WIN'!M$1,SWISSW!$J:$J,'MTT WIN'!$A2,SWISSW!$F:$F,"Lost")))</f>
        <v>13</v>
      </c>
      <c r="N2" s="11">
        <f ca="1">((COUNTIFS(SWISSW!$I:$I,'MTT WIN'!$A2,SWISSW!$J:$J,'MTT WIN'!N$1,SWISSW!$F:$F,"Won")+COUNTIFS(SWISSW!$I:$I,'MTT WIN'!N$1,SWISSW!$J:$J,'MTT WIN'!$A2,SWISSW!$F:$F,"Lost")))</f>
        <v>13</v>
      </c>
      <c r="O2" s="11">
        <f ca="1">((COUNTIFS(SWISSW!$I:$I,'MTT WIN'!$A2,SWISSW!$J:$J,'MTT WIN'!O$1,SWISSW!$F:$F,"Won")+COUNTIFS(SWISSW!$I:$I,'MTT WIN'!O$1,SWISSW!$J:$J,'MTT WIN'!$A2,SWISSW!$F:$F,"Lost")))</f>
        <v>9</v>
      </c>
      <c r="P2" s="11">
        <f ca="1">((COUNTIFS(SWISSW!$I:$I,'MTT WIN'!$A2,SWISSW!$J:$J,'MTT WIN'!P$1,SWISSW!$F:$F,"Won")+COUNTIFS(SWISSW!$I:$I,'MTT WIN'!P$1,SWISSW!$J:$J,'MTT WIN'!$A2,SWISSW!$F:$F,"Lost")))</f>
        <v>9</v>
      </c>
      <c r="Q2" s="11">
        <f ca="1">((COUNTIFS(SWISSW!$I:$I,'MTT WIN'!$A2,SWISSW!$J:$J,'MTT WIN'!Q$1,SWISSW!$F:$F,"Won")+COUNTIFS(SWISSW!$I:$I,'MTT WIN'!Q$1,SWISSW!$J:$J,'MTT WIN'!$A2,SWISSW!$F:$F,"Lost")))</f>
        <v>15</v>
      </c>
      <c r="R2" s="11">
        <f ca="1">((COUNTIFS(SWISSW!$I:$I,'MTT WIN'!$A2,SWISSW!$J:$J,'MTT WIN'!R$1,SWISSW!$F:$F,"Won")+COUNTIFS(SWISSW!$I:$I,'MTT WIN'!R$1,SWISSW!$J:$J,'MTT WIN'!$A2,SWISSW!$F:$F,"Lost")))</f>
        <v>11</v>
      </c>
      <c r="S2" s="11">
        <f ca="1">((COUNTIFS(SWISSW!$I:$I,'MTT WIN'!$A2,SWISSW!$J:$J,'MTT WIN'!S$1,SWISSW!$F:$F,"Won")+COUNTIFS(SWISSW!$I:$I,'MTT WIN'!S$1,SWISSW!$J:$J,'MTT WIN'!$A2,SWISSW!$F:$F,"Lost")))</f>
        <v>7</v>
      </c>
      <c r="T2" s="11">
        <f ca="1">((COUNTIFS(SWISSW!$I:$I,'MTT WIN'!$A2,SWISSW!$J:$J,'MTT WIN'!T$1,SWISSW!$F:$F,"Won")+COUNTIFS(SWISSW!$I:$I,'MTT WIN'!T$1,SWISSW!$J:$J,'MTT WIN'!$A2,SWISSW!$F:$F,"Lost")))</f>
        <v>9</v>
      </c>
      <c r="U2" s="11">
        <f ca="1">((COUNTIFS(SWISSW!$I:$I,'MTT WIN'!$A2,SWISSW!$J:$J,'MTT WIN'!U$1,SWISSW!$F:$F,"Won")+COUNTIFS(SWISSW!$I:$I,'MTT WIN'!U$1,SWISSW!$J:$J,'MTT WIN'!$A2,SWISSW!$F:$F,"Lost")))</f>
        <v>13</v>
      </c>
      <c r="V2" s="11">
        <f ca="1">((COUNTIFS(SWISSW!$I:$I,'MTT WIN'!$A2,SWISSW!$J:$J,'MTT WIN'!V$1,SWISSW!$F:$F,"Won")+COUNTIFS(SWISSW!$I:$I,'MTT WIN'!V$1,SWISSW!$J:$J,'MTT WIN'!$A2,SWISSW!$F:$F,"Lost")))</f>
        <v>7</v>
      </c>
      <c r="W2" s="11">
        <f ca="1">((COUNTIFS(SWISSW!$I:$I,'MTT WIN'!$A2,SWISSW!$J:$J,'MTT WIN'!W$1,SWISSW!$F:$F,"Won")+COUNTIFS(SWISSW!$I:$I,'MTT WIN'!W$1,SWISSW!$J:$J,'MTT WIN'!$A2,SWISSW!$F:$F,"Lost")))</f>
        <v>5</v>
      </c>
      <c r="X2" s="11">
        <f ca="1">((COUNTIFS(SWISSW!$I:$I,'MTT WIN'!$A2,SWISSW!$J:$J,'MTT WIN'!X$1,SWISSW!$F:$F,"Won")+COUNTIFS(SWISSW!$I:$I,'MTT WIN'!X$1,SWISSW!$J:$J,'MTT WIN'!$A2,SWISSW!$F:$F,"Lost")))</f>
        <v>6</v>
      </c>
      <c r="Y2" s="11">
        <f ca="1">((COUNTIFS(SWISSW!$I:$I,'MTT WIN'!$A2,SWISSW!$J:$J,'MTT WIN'!Y$1,SWISSW!$F:$F,"Won")+COUNTIFS(SWISSW!$I:$I,'MTT WIN'!Y$1,SWISSW!$J:$J,'MTT WIN'!$A2,SWISSW!$F:$F,"Lost")))</f>
        <v>7</v>
      </c>
      <c r="Z2" s="11">
        <f ca="1">((COUNTIFS(SWISSW!$I:$I,'MTT WIN'!$A2,SWISSW!$J:$J,'MTT WIN'!Z$1,SWISSW!$F:$F,"Won")+COUNTIFS(SWISSW!$I:$I,'MTT WIN'!Z$1,SWISSW!$J:$J,'MTT WIN'!$A2,SWISSW!$F:$F,"Lost")))</f>
        <v>5</v>
      </c>
      <c r="AA2" s="11">
        <f ca="1">((COUNTIFS(SWISSW!$I:$I,'MTT WIN'!$A2,SWISSW!$J:$J,'MTT WIN'!AA$1,SWISSW!$F:$F,"Won")+COUNTIFS(SWISSW!$I:$I,'MTT WIN'!AA$1,SWISSW!$J:$J,'MTT WIN'!$A2,SWISSW!$F:$F,"Lost")))</f>
        <v>4</v>
      </c>
      <c r="AB2" s="11">
        <f ca="1">((COUNTIFS(SWISSW!$I:$I,'MTT WIN'!$A2,SWISSW!$J:$J,'MTT WIN'!AB$1,SWISSW!$F:$F,"Won")+COUNTIFS(SWISSW!$I:$I,'MTT WIN'!AB$1,SWISSW!$J:$J,'MTT WIN'!$A2,SWISSW!$F:$F,"Lost")))</f>
        <v>3</v>
      </c>
      <c r="AC2" s="11">
        <f ca="1">((COUNTIFS(SWISSW!$I:$I,'MTT WIN'!$A2,SWISSW!$J:$J,'MTT WIN'!AC$1,SWISSW!$F:$F,"Won")+COUNTIFS(SWISSW!$I:$I,'MTT WIN'!AC$1,SWISSW!$J:$J,'MTT WIN'!$A2,SWISSW!$F:$F,"Lost")))</f>
        <v>2</v>
      </c>
      <c r="AD2" s="11">
        <f ca="1">((COUNTIFS(SWISSW!$I:$I,'MTT WIN'!$A2,SWISSW!$J:$J,'MTT WIN'!AD$1,SWISSW!$F:$F,"Won")+COUNTIFS(SWISSW!$I:$I,'MTT WIN'!AD$1,SWISSW!$J:$J,'MTT WIN'!$A2,SWISSW!$F:$F,"Lost")))</f>
        <v>5</v>
      </c>
      <c r="AE2" s="11">
        <f ca="1">((COUNTIFS(SWISSW!$I:$I,'MTT WIN'!$A2,SWISSW!$J:$J,'MTT WIN'!AE$1,SWISSW!$F:$F,"Won")+COUNTIFS(SWISSW!$I:$I,'MTT WIN'!AE$1,SWISSW!$J:$J,'MTT WIN'!$A2,SWISSW!$F:$F,"Lost")))</f>
        <v>4</v>
      </c>
      <c r="AF2" s="11">
        <f ca="1">((COUNTIFS(SWISSW!$I:$I,'MTT WIN'!$A2,SWISSW!$J:$J,'MTT WIN'!AF$1,SWISSW!$F:$F,"Won")+COUNTIFS(SWISSW!$I:$I,'MTT WIN'!AF$1,SWISSW!$J:$J,'MTT WIN'!$A2,SWISSW!$F:$F,"Lost")))</f>
        <v>1</v>
      </c>
      <c r="AG2" s="11">
        <f ca="1">((COUNTIFS(SWISSW!$I:$I,'MTT WIN'!$A2,SWISSW!$J:$J,'MTT WIN'!AG$1,SWISSW!$F:$F,"Won")+COUNTIFS(SWISSW!$I:$I,'MTT WIN'!AG$1,SWISSW!$J:$J,'MTT WIN'!$A2,SWISSW!$F:$F,"Lost")))</f>
        <v>4</v>
      </c>
      <c r="AH2" s="11">
        <f ca="1">((COUNTIFS(SWISSW!$I:$I,'MTT WIN'!$A2,SWISSW!$J:$J,'MTT WIN'!AH$1,SWISSW!$F:$F,"Won")+COUNTIFS(SWISSW!$I:$I,'MTT WIN'!AH$1,SWISSW!$J:$J,'MTT WIN'!$A2,SWISSW!$F:$F,"Lost")))</f>
        <v>3</v>
      </c>
      <c r="AI2" s="11">
        <f ca="1">((COUNTIFS(SWISSW!$I:$I,'MTT WIN'!$A2,SWISSW!$J:$J,'MTT WIN'!AI$1,SWISSW!$F:$F,"Won")+COUNTIFS(SWISSW!$I:$I,'MTT WIN'!AI$1,SWISSW!$J:$J,'MTT WIN'!$A2,SWISSW!$F:$F,"Lost")))</f>
        <v>2</v>
      </c>
      <c r="AJ2" s="11">
        <f ca="1">((COUNTIFS(SWISSW!$I:$I,'MTT WIN'!$A2,SWISSW!$J:$J,'MTT WIN'!AJ$1,SWISSW!$F:$F,"Won")+COUNTIFS(SWISSW!$I:$I,'MTT WIN'!AJ$1,SWISSW!$J:$J,'MTT WIN'!$A2,SWISSW!$F:$F,"Lost")))</f>
        <v>2</v>
      </c>
      <c r="AK2" s="11">
        <f ca="1">((COUNTIFS(SWISSW!$I:$I,'MTT WIN'!$A2,SWISSW!$J:$J,'MTT WIN'!AK$1,SWISSW!$F:$F,"Won")+COUNTIFS(SWISSW!$I:$I,'MTT WIN'!AK$1,SWISSW!$J:$J,'MTT WIN'!$A2,SWISSW!$F:$F,"Lost")))</f>
        <v>2</v>
      </c>
      <c r="AL2" s="11">
        <f ca="1">((COUNTIFS(SWISSW!$I:$I,'MTT WIN'!$A2,SWISSW!$J:$J,'MTT WIN'!AL$1,SWISSW!$F:$F,"Won")+COUNTIFS(SWISSW!$I:$I,'MTT WIN'!AL$1,SWISSW!$J:$J,'MTT WIN'!$A2,SWISSW!$F:$F,"Lost")))</f>
        <v>2</v>
      </c>
      <c r="AM2" s="11">
        <f ca="1">((COUNTIFS(SWISSW!$I:$I,'MTT WIN'!$A2,SWISSW!$J:$J,'MTT WIN'!AM$1,SWISSW!$F:$F,"Won")+COUNTIFS(SWISSW!$I:$I,'MTT WIN'!AM$1,SWISSW!$J:$J,'MTT WIN'!$A2,SWISSW!$F:$F,"Lost")))</f>
        <v>3</v>
      </c>
      <c r="AN2" s="11">
        <f ca="1">((COUNTIFS(SWISSW!$I:$I,'MTT WIN'!$A2,SWISSW!$J:$J,'MTT WIN'!AN$1,SWISSW!$F:$F,"Won")+COUNTIFS(SWISSW!$I:$I,'MTT WIN'!AN$1,SWISSW!$J:$J,'MTT WIN'!$A2,SWISSW!$F:$F,"Lost")))</f>
        <v>1</v>
      </c>
      <c r="AO2" s="11">
        <f ca="1">((COUNTIFS(SWISSW!$I:$I,'MTT WIN'!$A2,SWISSW!$J:$J,'MTT WIN'!AO$1,SWISSW!$F:$F,"Won")+COUNTIFS(SWISSW!$I:$I,'MTT WIN'!AO$1,SWISSW!$J:$J,'MTT WIN'!$A2,SWISSW!$F:$F,"Lost")))</f>
        <v>2</v>
      </c>
      <c r="AP2" s="11">
        <f ca="1">((COUNTIFS(SWISSW!$I:$I,'MTT WIN'!$A2,SWISSW!$J:$J,'MTT WIN'!AP$1,SWISSW!$F:$F,"Won")+COUNTIFS(SWISSW!$I:$I,'MTT WIN'!AP$1,SWISSW!$J:$J,'MTT WIN'!$A2,SWISSW!$F:$F,"Lost")))</f>
        <v>2</v>
      </c>
      <c r="AQ2" s="11">
        <f ca="1">((COUNTIFS(SWISSW!$I:$I,'MTT WIN'!$A2,SWISSW!$J:$J,'MTT WIN'!AQ$1,SWISSW!$F:$F,"Won")+COUNTIFS(SWISSW!$I:$I,'MTT WIN'!AQ$1,SWISSW!$J:$J,'MTT WIN'!$A2,SWISSW!$F:$F,"Lost")))</f>
        <v>2</v>
      </c>
      <c r="AR2" s="11">
        <f ca="1">((COUNTIFS(SWISSW!$I:$I,'MTT WIN'!$A2,SWISSW!$J:$J,'MTT WIN'!AR$1,SWISSW!$F:$F,"Won")+COUNTIFS(SWISSW!$I:$I,'MTT WIN'!AR$1,SWISSW!$J:$J,'MTT WIN'!$A2,SWISSW!$F:$F,"Lost")))</f>
        <v>2</v>
      </c>
      <c r="AS2" s="11">
        <f ca="1">((COUNTIFS(SWISSW!$I:$I,'MTT WIN'!$A2,SWISSW!$J:$J,'MTT WIN'!AS$1,SWISSW!$F:$F,"Won")+COUNTIFS(SWISSW!$I:$I,'MTT WIN'!AS$1,SWISSW!$J:$J,'MTT WIN'!$A2,SWISSW!$F:$F,"Lost")))</f>
        <v>2</v>
      </c>
      <c r="AT2" s="11">
        <f ca="1">((COUNTIFS(SWISSW!$I:$I,'MTT WIN'!$A2,SWISSW!$J:$J,'MTT WIN'!AT$1,SWISSW!$F:$F,"Won")+COUNTIFS(SWISSW!$I:$I,'MTT WIN'!AT$1,SWISSW!$J:$J,'MTT WIN'!$A2,SWISSW!$F:$F,"Lost")))</f>
        <v>1</v>
      </c>
      <c r="AU2" s="11">
        <f ca="1">((COUNTIFS(SWISSW!$I:$I,'MTT WIN'!$A2,SWISSW!$J:$J,'MTT WIN'!AU$1,SWISSW!$F:$F,"Won")+COUNTIFS(SWISSW!$I:$I,'MTT WIN'!AU$1,SWISSW!$J:$J,'MTT WIN'!$A2,SWISSW!$F:$F,"Lost")))</f>
        <v>2</v>
      </c>
      <c r="AV2" s="11">
        <f ca="1">((COUNTIFS(SWISSW!$I:$I,'MTT WIN'!$A2,SWISSW!$J:$J,'MTT WIN'!AV$1,SWISSW!$F:$F,"Won")+COUNTIFS(SWISSW!$I:$I,'MTT WIN'!AV$1,SWISSW!$J:$J,'MTT WIN'!$A2,SWISSW!$F:$F,"Lost")))</f>
        <v>1</v>
      </c>
      <c r="AW2" s="11">
        <f ca="1">((COUNTIFS(SWISSW!$I:$I,'MTT WIN'!$A2,SWISSW!$J:$J,'MTT WIN'!AW$1,SWISSW!$F:$F,"Won")+COUNTIFS(SWISSW!$I:$I,'MTT WIN'!AW$1,SWISSW!$J:$J,'MTT WIN'!$A2,SWISSW!$F:$F,"Lost")))</f>
        <v>1</v>
      </c>
      <c r="AX2" s="11">
        <f ca="1">((COUNTIFS(SWISSW!$I:$I,'MTT WIN'!$A2,SWISSW!$J:$J,'MTT WIN'!AX$1,SWISSW!$F:$F,"Won")+COUNTIFS(SWISSW!$I:$I,'MTT WIN'!AX$1,SWISSW!$J:$J,'MTT WIN'!$A2,SWISSW!$F:$F,"Lost")))</f>
        <v>2</v>
      </c>
      <c r="AY2" s="11">
        <f ca="1">((COUNTIFS(SWISSW!$I:$I,'MTT WIN'!$A2,SWISSW!$J:$J,'MTT WIN'!AY$1,SWISSW!$F:$F,"Won")+COUNTIFS(SWISSW!$I:$I,'MTT WIN'!AY$1,SWISSW!$J:$J,'MTT WIN'!$A2,SWISSW!$F:$F,"Lost")))</f>
        <v>1</v>
      </c>
      <c r="AZ2" s="11">
        <f ca="1">((COUNTIFS(SWISSW!$I:$I,'MTT WIN'!$A2,SWISSW!$J:$J,'MTT WIN'!AZ$1,SWISSW!$F:$F,"Won")+COUNTIFS(SWISSW!$I:$I,'MTT WIN'!AZ$1,SWISSW!$J:$J,'MTT WIN'!$A2,SWISSW!$F:$F,"Lost")))</f>
        <v>1</v>
      </c>
      <c r="BA2" s="11">
        <f ca="1">((COUNTIFS(SWISSW!$I:$I,'MTT WIN'!$A2,SWISSW!$J:$J,'MTT WIN'!BA$1,SWISSW!$F:$F,"Won")+COUNTIFS(SWISSW!$I:$I,'MTT WIN'!BA$1,SWISSW!$J:$J,'MTT WIN'!$A2,SWISSW!$F:$F,"Lost")))</f>
        <v>2</v>
      </c>
      <c r="BB2" s="11">
        <f ca="1">((COUNTIFS(SWISSW!$I:$I,'MTT WIN'!$A2,SWISSW!$J:$J,'MTT WIN'!BB$1,SWISSW!$F:$F,"Won")+COUNTIFS(SWISSW!$I:$I,'MTT WIN'!BB$1,SWISSW!$J:$J,'MTT WIN'!$A2,SWISSW!$F:$F,"Lost")))</f>
        <v>0</v>
      </c>
      <c r="BC2" s="11">
        <f ca="1">((COUNTIFS(SWISSW!$I:$I,'MTT WIN'!$A2,SWISSW!$J:$J,'MTT WIN'!BC$1,SWISSW!$F:$F,"Won")+COUNTIFS(SWISSW!$I:$I,'MTT WIN'!BC$1,SWISSW!$J:$J,'MTT WIN'!$A2,SWISSW!$F:$F,"Lost")))</f>
        <v>0</v>
      </c>
      <c r="BD2" s="11">
        <f ca="1">((COUNTIFS(SWISSW!$I:$I,'MTT WIN'!$A2,SWISSW!$J:$J,'MTT WIN'!BD$1,SWISSW!$F:$F,"Won")+COUNTIFS(SWISSW!$I:$I,'MTT WIN'!BD$1,SWISSW!$J:$J,'MTT WIN'!$A2,SWISSW!$F:$F,"Lost")))</f>
        <v>0</v>
      </c>
      <c r="BE2" s="11">
        <f ca="1">((COUNTIFS(SWISSW!$I:$I,'MTT WIN'!$A2,SWISSW!$J:$J,'MTT WIN'!BE$1,SWISSW!$F:$F,"Won")+COUNTIFS(SWISSW!$I:$I,'MTT WIN'!BE$1,SWISSW!$J:$J,'MTT WIN'!$A2,SWISSW!$F:$F,"Lost")))</f>
        <v>0</v>
      </c>
      <c r="BF2" s="11">
        <f ca="1">((COUNTIFS(SWISSW!$I:$I,'MTT WIN'!$A2,SWISSW!$J:$J,'MTT WIN'!BF$1,SWISSW!$F:$F,"Won")+COUNTIFS(SWISSW!$I:$I,'MTT WIN'!BF$1,SWISSW!$J:$J,'MTT WIN'!$A2,SWISSW!$F:$F,"Lost")))</f>
        <v>1</v>
      </c>
    </row>
    <row r="3" spans="1:58" s="6" customFormat="1" ht="55" customHeight="1" x14ac:dyDescent="0.25">
      <c r="A3" s="3" t="str">
        <f ca="1">MATCHUP!A3</f>
        <v>Mono Red Synth</v>
      </c>
      <c r="B3" s="11">
        <f ca="1">((COUNTIFS(SWISSW!$I:$I,'MTT WIN'!$A3,SWISSW!$J:$J,'MTT WIN'!B$1,SWISSW!$F:$F,"Won")+COUNTIFS(SWISSW!$I:$I,'MTT WIN'!B$1,SWISSW!$J:$J,'MTT WIN'!$A3,SWISSW!$F:$F,"Lost")))</f>
        <v>66</v>
      </c>
      <c r="C3" s="11">
        <f ca="1">((COUNTIFS(SWISSW!$I:$I,'MTT WIN'!$A3,SWISSW!$J:$J,'MTT WIN'!C$1,SWISSW!$F:$F,"Won")+COUNTIFS(SWISSW!$I:$I,'MTT WIN'!C$1,SWISSW!$J:$J,'MTT WIN'!$A3,SWISSW!$F:$F,"Lost")))</f>
        <v>44</v>
      </c>
      <c r="D3" s="11">
        <f ca="1">((COUNTIFS(SWISSW!$I:$I,'MTT WIN'!$A3,SWISSW!$J:$J,'MTT WIN'!D$1,SWISSW!$F:$F,"Won")+COUNTIFS(SWISSW!$I:$I,'MTT WIN'!D$1,SWISSW!$J:$J,'MTT WIN'!$A3,SWISSW!$F:$F,"Lost")))</f>
        <v>34</v>
      </c>
      <c r="E3" s="11">
        <f ca="1">((COUNTIFS(SWISSW!$I:$I,'MTT WIN'!$A3,SWISSW!$J:$J,'MTT WIN'!E$1,SWISSW!$F:$F,"Won")+COUNTIFS(SWISSW!$I:$I,'MTT WIN'!E$1,SWISSW!$J:$J,'MTT WIN'!$A3,SWISSW!$F:$F,"Lost")))</f>
        <v>41</v>
      </c>
      <c r="F3" s="11">
        <f ca="1">((COUNTIFS(SWISSW!$I:$I,'MTT WIN'!$A3,SWISSW!$J:$J,'MTT WIN'!F$1,SWISSW!$F:$F,"Won")+COUNTIFS(SWISSW!$I:$I,'MTT WIN'!F$1,SWISSW!$J:$J,'MTT WIN'!$A3,SWISSW!$F:$F,"Lost")))</f>
        <v>37</v>
      </c>
      <c r="G3" s="11">
        <f ca="1">((COUNTIFS(SWISSW!$I:$I,'MTT WIN'!$A3,SWISSW!$J:$J,'MTT WIN'!G$1,SWISSW!$F:$F,"Won")+COUNTIFS(SWISSW!$I:$I,'MTT WIN'!G$1,SWISSW!$J:$J,'MTT WIN'!$A3,SWISSW!$F:$F,"Lost")))</f>
        <v>21</v>
      </c>
      <c r="H3" s="11">
        <f ca="1">((COUNTIFS(SWISSW!$I:$I,'MTT WIN'!$A3,SWISSW!$J:$J,'MTT WIN'!H$1,SWISSW!$F:$F,"Won")+COUNTIFS(SWISSW!$I:$I,'MTT WIN'!H$1,SWISSW!$J:$J,'MTT WIN'!$A3,SWISSW!$F:$F,"Lost")))</f>
        <v>25</v>
      </c>
      <c r="I3" s="11">
        <f ca="1">((COUNTIFS(SWISSW!$I:$I,'MTT WIN'!$A3,SWISSW!$J:$J,'MTT WIN'!I$1,SWISSW!$F:$F,"Won")+COUNTIFS(SWISSW!$I:$I,'MTT WIN'!I$1,SWISSW!$J:$J,'MTT WIN'!$A3,SWISSW!$F:$F,"Lost")))</f>
        <v>29</v>
      </c>
      <c r="J3" s="11">
        <f ca="1">((COUNTIFS(SWISSW!$I:$I,'MTT WIN'!$A3,SWISSW!$J:$J,'MTT WIN'!J$1,SWISSW!$F:$F,"Won")+COUNTIFS(SWISSW!$I:$I,'MTT WIN'!J$1,SWISSW!$J:$J,'MTT WIN'!$A3,SWISSW!$F:$F,"Lost")))</f>
        <v>6</v>
      </c>
      <c r="K3" s="11">
        <f ca="1">((COUNTIFS(SWISSW!$I:$I,'MTT WIN'!$A3,SWISSW!$J:$J,'MTT WIN'!K$1,SWISSW!$F:$F,"Won")+COUNTIFS(SWISSW!$I:$I,'MTT WIN'!K$1,SWISSW!$J:$J,'MTT WIN'!$A3,SWISSW!$F:$F,"Lost")))</f>
        <v>12</v>
      </c>
      <c r="L3" s="11">
        <f ca="1">((COUNTIFS(SWISSW!$I:$I,'MTT WIN'!$A3,SWISSW!$J:$J,'MTT WIN'!L$1,SWISSW!$F:$F,"Won")+COUNTIFS(SWISSW!$I:$I,'MTT WIN'!L$1,SWISSW!$J:$J,'MTT WIN'!$A3,SWISSW!$F:$F,"Lost")))</f>
        <v>10</v>
      </c>
      <c r="M3" s="11">
        <f ca="1">((COUNTIFS(SWISSW!$I:$I,'MTT WIN'!$A3,SWISSW!$J:$J,'MTT WIN'!M$1,SWISSW!$F:$F,"Won")+COUNTIFS(SWISSW!$I:$I,'MTT WIN'!M$1,SWISSW!$J:$J,'MTT WIN'!$A3,SWISSW!$F:$F,"Lost")))</f>
        <v>10</v>
      </c>
      <c r="N3" s="11">
        <f ca="1">((COUNTIFS(SWISSW!$I:$I,'MTT WIN'!$A3,SWISSW!$J:$J,'MTT WIN'!N$1,SWISSW!$F:$F,"Won")+COUNTIFS(SWISSW!$I:$I,'MTT WIN'!N$1,SWISSW!$J:$J,'MTT WIN'!$A3,SWISSW!$F:$F,"Lost")))</f>
        <v>7</v>
      </c>
      <c r="O3" s="11">
        <f ca="1">((COUNTIFS(SWISSW!$I:$I,'MTT WIN'!$A3,SWISSW!$J:$J,'MTT WIN'!O$1,SWISSW!$F:$F,"Won")+COUNTIFS(SWISSW!$I:$I,'MTT WIN'!O$1,SWISSW!$J:$J,'MTT WIN'!$A3,SWISSW!$F:$F,"Lost")))</f>
        <v>10</v>
      </c>
      <c r="P3" s="11">
        <f ca="1">((COUNTIFS(SWISSW!$I:$I,'MTT WIN'!$A3,SWISSW!$J:$J,'MTT WIN'!P$1,SWISSW!$F:$F,"Won")+COUNTIFS(SWISSW!$I:$I,'MTT WIN'!P$1,SWISSW!$J:$J,'MTT WIN'!$A3,SWISSW!$F:$F,"Lost")))</f>
        <v>10</v>
      </c>
      <c r="Q3" s="11">
        <f ca="1">((COUNTIFS(SWISSW!$I:$I,'MTT WIN'!$A3,SWISSW!$J:$J,'MTT WIN'!Q$1,SWISSW!$F:$F,"Won")+COUNTIFS(SWISSW!$I:$I,'MTT WIN'!Q$1,SWISSW!$J:$J,'MTT WIN'!$A3,SWISSW!$F:$F,"Lost")))</f>
        <v>7</v>
      </c>
      <c r="R3" s="11">
        <f ca="1">((COUNTIFS(SWISSW!$I:$I,'MTT WIN'!$A3,SWISSW!$J:$J,'MTT WIN'!R$1,SWISSW!$F:$F,"Won")+COUNTIFS(SWISSW!$I:$I,'MTT WIN'!R$1,SWISSW!$J:$J,'MTT WIN'!$A3,SWISSW!$F:$F,"Lost")))</f>
        <v>4</v>
      </c>
      <c r="S3" s="11">
        <f ca="1">((COUNTIFS(SWISSW!$I:$I,'MTT WIN'!$A3,SWISSW!$J:$J,'MTT WIN'!S$1,SWISSW!$F:$F,"Won")+COUNTIFS(SWISSW!$I:$I,'MTT WIN'!S$1,SWISSW!$J:$J,'MTT WIN'!$A3,SWISSW!$F:$F,"Lost")))</f>
        <v>3</v>
      </c>
      <c r="T3" s="11">
        <f ca="1">((COUNTIFS(SWISSW!$I:$I,'MTT WIN'!$A3,SWISSW!$J:$J,'MTT WIN'!T$1,SWISSW!$F:$F,"Won")+COUNTIFS(SWISSW!$I:$I,'MTT WIN'!T$1,SWISSW!$J:$J,'MTT WIN'!$A3,SWISSW!$F:$F,"Lost")))</f>
        <v>6</v>
      </c>
      <c r="U3" s="11">
        <f ca="1">((COUNTIFS(SWISSW!$I:$I,'MTT WIN'!$A3,SWISSW!$J:$J,'MTT WIN'!U$1,SWISSW!$F:$F,"Won")+COUNTIFS(SWISSW!$I:$I,'MTT WIN'!U$1,SWISSW!$J:$J,'MTT WIN'!$A3,SWISSW!$F:$F,"Lost")))</f>
        <v>1</v>
      </c>
      <c r="V3" s="11">
        <f ca="1">((COUNTIFS(SWISSW!$I:$I,'MTT WIN'!$A3,SWISSW!$J:$J,'MTT WIN'!V$1,SWISSW!$F:$F,"Won")+COUNTIFS(SWISSW!$I:$I,'MTT WIN'!V$1,SWISSW!$J:$J,'MTT WIN'!$A3,SWISSW!$F:$F,"Lost")))</f>
        <v>3</v>
      </c>
      <c r="W3" s="11">
        <f ca="1">((COUNTIFS(SWISSW!$I:$I,'MTT WIN'!$A3,SWISSW!$J:$J,'MTT WIN'!W$1,SWISSW!$F:$F,"Won")+COUNTIFS(SWISSW!$I:$I,'MTT WIN'!W$1,SWISSW!$J:$J,'MTT WIN'!$A3,SWISSW!$F:$F,"Lost")))</f>
        <v>2</v>
      </c>
      <c r="X3" s="11">
        <f ca="1">((COUNTIFS(SWISSW!$I:$I,'MTT WIN'!$A3,SWISSW!$J:$J,'MTT WIN'!X$1,SWISSW!$F:$F,"Won")+COUNTIFS(SWISSW!$I:$I,'MTT WIN'!X$1,SWISSW!$J:$J,'MTT WIN'!$A3,SWISSW!$F:$F,"Lost")))</f>
        <v>4</v>
      </c>
      <c r="Y3" s="11">
        <f ca="1">((COUNTIFS(SWISSW!$I:$I,'MTT WIN'!$A3,SWISSW!$J:$J,'MTT WIN'!Y$1,SWISSW!$F:$F,"Won")+COUNTIFS(SWISSW!$I:$I,'MTT WIN'!Y$1,SWISSW!$J:$J,'MTT WIN'!$A3,SWISSW!$F:$F,"Lost")))</f>
        <v>4</v>
      </c>
      <c r="Z3" s="11">
        <f ca="1">((COUNTIFS(SWISSW!$I:$I,'MTT WIN'!$A3,SWISSW!$J:$J,'MTT WIN'!Z$1,SWISSW!$F:$F,"Won")+COUNTIFS(SWISSW!$I:$I,'MTT WIN'!Z$1,SWISSW!$J:$J,'MTT WIN'!$A3,SWISSW!$F:$F,"Lost")))</f>
        <v>1</v>
      </c>
      <c r="AA3" s="11">
        <f ca="1">((COUNTIFS(SWISSW!$I:$I,'MTT WIN'!$A3,SWISSW!$J:$J,'MTT WIN'!AA$1,SWISSW!$F:$F,"Won")+COUNTIFS(SWISSW!$I:$I,'MTT WIN'!AA$1,SWISSW!$J:$J,'MTT WIN'!$A3,SWISSW!$F:$F,"Lost")))</f>
        <v>6</v>
      </c>
      <c r="AB3" s="11">
        <f ca="1">((COUNTIFS(SWISSW!$I:$I,'MTT WIN'!$A3,SWISSW!$J:$J,'MTT WIN'!AB$1,SWISSW!$F:$F,"Won")+COUNTIFS(SWISSW!$I:$I,'MTT WIN'!AB$1,SWISSW!$J:$J,'MTT WIN'!$A3,SWISSW!$F:$F,"Lost")))</f>
        <v>4</v>
      </c>
      <c r="AC3" s="11">
        <f ca="1">((COUNTIFS(SWISSW!$I:$I,'MTT WIN'!$A3,SWISSW!$J:$J,'MTT WIN'!AC$1,SWISSW!$F:$F,"Won")+COUNTIFS(SWISSW!$I:$I,'MTT WIN'!AC$1,SWISSW!$J:$J,'MTT WIN'!$A3,SWISSW!$F:$F,"Lost")))</f>
        <v>1</v>
      </c>
      <c r="AD3" s="11">
        <f ca="1">((COUNTIFS(SWISSW!$I:$I,'MTT WIN'!$A3,SWISSW!$J:$J,'MTT WIN'!AD$1,SWISSW!$F:$F,"Won")+COUNTIFS(SWISSW!$I:$I,'MTT WIN'!AD$1,SWISSW!$J:$J,'MTT WIN'!$A3,SWISSW!$F:$F,"Lost")))</f>
        <v>1</v>
      </c>
      <c r="AE3" s="11">
        <f ca="1">((COUNTIFS(SWISSW!$I:$I,'MTT WIN'!$A3,SWISSW!$J:$J,'MTT WIN'!AE$1,SWISSW!$F:$F,"Won")+COUNTIFS(SWISSW!$I:$I,'MTT WIN'!AE$1,SWISSW!$J:$J,'MTT WIN'!$A3,SWISSW!$F:$F,"Lost")))</f>
        <v>3</v>
      </c>
      <c r="AF3" s="11">
        <f ca="1">((COUNTIFS(SWISSW!$I:$I,'MTT WIN'!$A3,SWISSW!$J:$J,'MTT WIN'!AF$1,SWISSW!$F:$F,"Won")+COUNTIFS(SWISSW!$I:$I,'MTT WIN'!AF$1,SWISSW!$J:$J,'MTT WIN'!$A3,SWISSW!$F:$F,"Lost")))</f>
        <v>1</v>
      </c>
      <c r="AG3" s="11">
        <f ca="1">((COUNTIFS(SWISSW!$I:$I,'MTT WIN'!$A3,SWISSW!$J:$J,'MTT WIN'!AG$1,SWISSW!$F:$F,"Won")+COUNTIFS(SWISSW!$I:$I,'MTT WIN'!AG$1,SWISSW!$J:$J,'MTT WIN'!$A3,SWISSW!$F:$F,"Lost")))</f>
        <v>2</v>
      </c>
      <c r="AH3" s="11">
        <f ca="1">((COUNTIFS(SWISSW!$I:$I,'MTT WIN'!$A3,SWISSW!$J:$J,'MTT WIN'!AH$1,SWISSW!$F:$F,"Won")+COUNTIFS(SWISSW!$I:$I,'MTT WIN'!AH$1,SWISSW!$J:$J,'MTT WIN'!$A3,SWISSW!$F:$F,"Lost")))</f>
        <v>1</v>
      </c>
      <c r="AI3" s="11">
        <f ca="1">((COUNTIFS(SWISSW!$I:$I,'MTT WIN'!$A3,SWISSW!$J:$J,'MTT WIN'!AI$1,SWISSW!$F:$F,"Won")+COUNTIFS(SWISSW!$I:$I,'MTT WIN'!AI$1,SWISSW!$J:$J,'MTT WIN'!$A3,SWISSW!$F:$F,"Lost")))</f>
        <v>1</v>
      </c>
      <c r="AJ3" s="11">
        <f ca="1">((COUNTIFS(SWISSW!$I:$I,'MTT WIN'!$A3,SWISSW!$J:$J,'MTT WIN'!AJ$1,SWISSW!$F:$F,"Won")+COUNTIFS(SWISSW!$I:$I,'MTT WIN'!AJ$1,SWISSW!$J:$J,'MTT WIN'!$A3,SWISSW!$F:$F,"Lost")))</f>
        <v>0</v>
      </c>
      <c r="AK3" s="11">
        <f ca="1">((COUNTIFS(SWISSW!$I:$I,'MTT WIN'!$A3,SWISSW!$J:$J,'MTT WIN'!AK$1,SWISSW!$F:$F,"Won")+COUNTIFS(SWISSW!$I:$I,'MTT WIN'!AK$1,SWISSW!$J:$J,'MTT WIN'!$A3,SWISSW!$F:$F,"Lost")))</f>
        <v>0</v>
      </c>
      <c r="AL3" s="11">
        <f ca="1">((COUNTIFS(SWISSW!$I:$I,'MTT WIN'!$A3,SWISSW!$J:$J,'MTT WIN'!AL$1,SWISSW!$F:$F,"Won")+COUNTIFS(SWISSW!$I:$I,'MTT WIN'!AL$1,SWISSW!$J:$J,'MTT WIN'!$A3,SWISSW!$F:$F,"Lost")))</f>
        <v>0</v>
      </c>
      <c r="AM3" s="11">
        <f ca="1">((COUNTIFS(SWISSW!$I:$I,'MTT WIN'!$A3,SWISSW!$J:$J,'MTT WIN'!AM$1,SWISSW!$F:$F,"Won")+COUNTIFS(SWISSW!$I:$I,'MTT WIN'!AM$1,SWISSW!$J:$J,'MTT WIN'!$A3,SWISSW!$F:$F,"Lost")))</f>
        <v>0</v>
      </c>
      <c r="AN3" s="11">
        <f ca="1">((COUNTIFS(SWISSW!$I:$I,'MTT WIN'!$A3,SWISSW!$J:$J,'MTT WIN'!AN$1,SWISSW!$F:$F,"Won")+COUNTIFS(SWISSW!$I:$I,'MTT WIN'!AN$1,SWISSW!$J:$J,'MTT WIN'!$A3,SWISSW!$F:$F,"Lost")))</f>
        <v>1</v>
      </c>
      <c r="AO3" s="11">
        <f ca="1">((COUNTIFS(SWISSW!$I:$I,'MTT WIN'!$A3,SWISSW!$J:$J,'MTT WIN'!AO$1,SWISSW!$F:$F,"Won")+COUNTIFS(SWISSW!$I:$I,'MTT WIN'!AO$1,SWISSW!$J:$J,'MTT WIN'!$A3,SWISSW!$F:$F,"Lost")))</f>
        <v>1</v>
      </c>
      <c r="AP3" s="11">
        <f ca="1">((COUNTIFS(SWISSW!$I:$I,'MTT WIN'!$A3,SWISSW!$J:$J,'MTT WIN'!AP$1,SWISSW!$F:$F,"Won")+COUNTIFS(SWISSW!$I:$I,'MTT WIN'!AP$1,SWISSW!$J:$J,'MTT WIN'!$A3,SWISSW!$F:$F,"Lost")))</f>
        <v>0</v>
      </c>
      <c r="AQ3" s="11">
        <f ca="1">((COUNTIFS(SWISSW!$I:$I,'MTT WIN'!$A3,SWISSW!$J:$J,'MTT WIN'!AQ$1,SWISSW!$F:$F,"Won")+COUNTIFS(SWISSW!$I:$I,'MTT WIN'!AQ$1,SWISSW!$J:$J,'MTT WIN'!$A3,SWISSW!$F:$F,"Lost")))</f>
        <v>1</v>
      </c>
      <c r="AR3" s="11">
        <f ca="1">((COUNTIFS(SWISSW!$I:$I,'MTT WIN'!$A3,SWISSW!$J:$J,'MTT WIN'!AR$1,SWISSW!$F:$F,"Won")+COUNTIFS(SWISSW!$I:$I,'MTT WIN'!AR$1,SWISSW!$J:$J,'MTT WIN'!$A3,SWISSW!$F:$F,"Lost")))</f>
        <v>0</v>
      </c>
      <c r="AS3" s="11">
        <f ca="1">((COUNTIFS(SWISSW!$I:$I,'MTT WIN'!$A3,SWISSW!$J:$J,'MTT WIN'!AS$1,SWISSW!$F:$F,"Won")+COUNTIFS(SWISSW!$I:$I,'MTT WIN'!AS$1,SWISSW!$J:$J,'MTT WIN'!$A3,SWISSW!$F:$F,"Lost")))</f>
        <v>0</v>
      </c>
      <c r="AT3" s="11">
        <f ca="1">((COUNTIFS(SWISSW!$I:$I,'MTT WIN'!$A3,SWISSW!$J:$J,'MTT WIN'!AT$1,SWISSW!$F:$F,"Won")+COUNTIFS(SWISSW!$I:$I,'MTT WIN'!AT$1,SWISSW!$J:$J,'MTT WIN'!$A3,SWISSW!$F:$F,"Lost")))</f>
        <v>1</v>
      </c>
      <c r="AU3" s="11">
        <f ca="1">((COUNTIFS(SWISSW!$I:$I,'MTT WIN'!$A3,SWISSW!$J:$J,'MTT WIN'!AU$1,SWISSW!$F:$F,"Won")+COUNTIFS(SWISSW!$I:$I,'MTT WIN'!AU$1,SWISSW!$J:$J,'MTT WIN'!$A3,SWISSW!$F:$F,"Lost")))</f>
        <v>1</v>
      </c>
      <c r="AV3" s="11">
        <f ca="1">((COUNTIFS(SWISSW!$I:$I,'MTT WIN'!$A3,SWISSW!$J:$J,'MTT WIN'!AV$1,SWISSW!$F:$F,"Won")+COUNTIFS(SWISSW!$I:$I,'MTT WIN'!AV$1,SWISSW!$J:$J,'MTT WIN'!$A3,SWISSW!$F:$F,"Lost")))</f>
        <v>1</v>
      </c>
      <c r="AW3" s="11">
        <f ca="1">((COUNTIFS(SWISSW!$I:$I,'MTT WIN'!$A3,SWISSW!$J:$J,'MTT WIN'!AW$1,SWISSW!$F:$F,"Won")+COUNTIFS(SWISSW!$I:$I,'MTT WIN'!AW$1,SWISSW!$J:$J,'MTT WIN'!$A3,SWISSW!$F:$F,"Lost")))</f>
        <v>0</v>
      </c>
      <c r="AX3" s="11">
        <f ca="1">((COUNTIFS(SWISSW!$I:$I,'MTT WIN'!$A3,SWISSW!$J:$J,'MTT WIN'!AX$1,SWISSW!$F:$F,"Won")+COUNTIFS(SWISSW!$I:$I,'MTT WIN'!AX$1,SWISSW!$J:$J,'MTT WIN'!$A3,SWISSW!$F:$F,"Lost")))</f>
        <v>3</v>
      </c>
      <c r="AY3" s="11">
        <f ca="1">((COUNTIFS(SWISSW!$I:$I,'MTT WIN'!$A3,SWISSW!$J:$J,'MTT WIN'!AY$1,SWISSW!$F:$F,"Won")+COUNTIFS(SWISSW!$I:$I,'MTT WIN'!AY$1,SWISSW!$J:$J,'MTT WIN'!$A3,SWISSW!$F:$F,"Lost")))</f>
        <v>0</v>
      </c>
      <c r="AZ3" s="11">
        <f ca="1">((COUNTIFS(SWISSW!$I:$I,'MTT WIN'!$A3,SWISSW!$J:$J,'MTT WIN'!AZ$1,SWISSW!$F:$F,"Won")+COUNTIFS(SWISSW!$I:$I,'MTT WIN'!AZ$1,SWISSW!$J:$J,'MTT WIN'!$A3,SWISSW!$F:$F,"Lost")))</f>
        <v>0</v>
      </c>
      <c r="BA3" s="11">
        <f ca="1">((COUNTIFS(SWISSW!$I:$I,'MTT WIN'!$A3,SWISSW!$J:$J,'MTT WIN'!BA$1,SWISSW!$F:$F,"Won")+COUNTIFS(SWISSW!$I:$I,'MTT WIN'!BA$1,SWISSW!$J:$J,'MTT WIN'!$A3,SWISSW!$F:$F,"Lost")))</f>
        <v>0</v>
      </c>
      <c r="BB3" s="11">
        <f ca="1">((COUNTIFS(SWISSW!$I:$I,'MTT WIN'!$A3,SWISSW!$J:$J,'MTT WIN'!BB$1,SWISSW!$F:$F,"Won")+COUNTIFS(SWISSW!$I:$I,'MTT WIN'!BB$1,SWISSW!$J:$J,'MTT WIN'!$A3,SWISSW!$F:$F,"Lost")))</f>
        <v>1</v>
      </c>
      <c r="BC3" s="11">
        <f ca="1">((COUNTIFS(SWISSW!$I:$I,'MTT WIN'!$A3,SWISSW!$J:$J,'MTT WIN'!BC$1,SWISSW!$F:$F,"Won")+COUNTIFS(SWISSW!$I:$I,'MTT WIN'!BC$1,SWISSW!$J:$J,'MTT WIN'!$A3,SWISSW!$F:$F,"Lost")))</f>
        <v>0</v>
      </c>
      <c r="BD3" s="11">
        <f ca="1">((COUNTIFS(SWISSW!$I:$I,'MTT WIN'!$A3,SWISSW!$J:$J,'MTT WIN'!BD$1,SWISSW!$F:$F,"Won")+COUNTIFS(SWISSW!$I:$I,'MTT WIN'!BD$1,SWISSW!$J:$J,'MTT WIN'!$A3,SWISSW!$F:$F,"Lost")))</f>
        <v>1</v>
      </c>
      <c r="BE3" s="11">
        <f ca="1">((COUNTIFS(SWISSW!$I:$I,'MTT WIN'!$A3,SWISSW!$J:$J,'MTT WIN'!BE$1,SWISSW!$F:$F,"Won")+COUNTIFS(SWISSW!$I:$I,'MTT WIN'!BE$1,SWISSW!$J:$J,'MTT WIN'!$A3,SWISSW!$F:$F,"Lost")))</f>
        <v>0</v>
      </c>
      <c r="BF3" s="11">
        <f ca="1">((COUNTIFS(SWISSW!$I:$I,'MTT WIN'!$A3,SWISSW!$J:$J,'MTT WIN'!BF$1,SWISSW!$F:$F,"Won")+COUNTIFS(SWISSW!$I:$I,'MTT WIN'!BF$1,SWISSW!$J:$J,'MTT WIN'!$A3,SWISSW!$F:$F,"Lost")))</f>
        <v>0</v>
      </c>
    </row>
    <row r="4" spans="1:58" s="6" customFormat="1" ht="55" customHeight="1" x14ac:dyDescent="0.25">
      <c r="A4" s="3" t="str">
        <f ca="1">MATCHUP!A4</f>
        <v>Rakdos Madness</v>
      </c>
      <c r="B4" s="11">
        <f ca="1">((COUNTIFS(SWISSW!$I:$I,'MTT WIN'!$A4,SWISSW!$J:$J,'MTT WIN'!B$1,SWISSW!$F:$F,"Won")+COUNTIFS(SWISSW!$I:$I,'MTT WIN'!B$1,SWISSW!$J:$J,'MTT WIN'!$A4,SWISSW!$F:$F,"Lost")))</f>
        <v>31</v>
      </c>
      <c r="C4" s="11">
        <f ca="1">((COUNTIFS(SWISSW!$I:$I,'MTT WIN'!$A4,SWISSW!$J:$J,'MTT WIN'!C$1,SWISSW!$F:$F,"Won")+COUNTIFS(SWISSW!$I:$I,'MTT WIN'!C$1,SWISSW!$J:$J,'MTT WIN'!$A4,SWISSW!$F:$F,"Lost")))</f>
        <v>27</v>
      </c>
      <c r="D4" s="11">
        <f ca="1">((COUNTIFS(SWISSW!$I:$I,'MTT WIN'!$A4,SWISSW!$J:$J,'MTT WIN'!D$1,SWISSW!$F:$F,"Won")+COUNTIFS(SWISSW!$I:$I,'MTT WIN'!D$1,SWISSW!$J:$J,'MTT WIN'!$A4,SWISSW!$F:$F,"Lost")))</f>
        <v>18</v>
      </c>
      <c r="E4" s="11">
        <f ca="1">((COUNTIFS(SWISSW!$I:$I,'MTT WIN'!$A4,SWISSW!$J:$J,'MTT WIN'!E$1,SWISSW!$F:$F,"Won")+COUNTIFS(SWISSW!$I:$I,'MTT WIN'!E$1,SWISSW!$J:$J,'MTT WIN'!$A4,SWISSW!$F:$F,"Lost")))</f>
        <v>13</v>
      </c>
      <c r="F4" s="11">
        <f ca="1">((COUNTIFS(SWISSW!$I:$I,'MTT WIN'!$A4,SWISSW!$J:$J,'MTT WIN'!F$1,SWISSW!$F:$F,"Won")+COUNTIFS(SWISSW!$I:$I,'MTT WIN'!F$1,SWISSW!$J:$J,'MTT WIN'!$A4,SWISSW!$F:$F,"Lost")))</f>
        <v>32</v>
      </c>
      <c r="G4" s="11">
        <f ca="1">((COUNTIFS(SWISSW!$I:$I,'MTT WIN'!$A4,SWISSW!$J:$J,'MTT WIN'!G$1,SWISSW!$F:$F,"Won")+COUNTIFS(SWISSW!$I:$I,'MTT WIN'!G$1,SWISSW!$J:$J,'MTT WIN'!$A4,SWISSW!$F:$F,"Lost")))</f>
        <v>11</v>
      </c>
      <c r="H4" s="11">
        <f ca="1">((COUNTIFS(SWISSW!$I:$I,'MTT WIN'!$A4,SWISSW!$J:$J,'MTT WIN'!H$1,SWISSW!$F:$F,"Won")+COUNTIFS(SWISSW!$I:$I,'MTT WIN'!H$1,SWISSW!$J:$J,'MTT WIN'!$A4,SWISSW!$F:$F,"Lost")))</f>
        <v>7</v>
      </c>
      <c r="I4" s="11">
        <f ca="1">((COUNTIFS(SWISSW!$I:$I,'MTT WIN'!$A4,SWISSW!$J:$J,'MTT WIN'!I$1,SWISSW!$F:$F,"Won")+COUNTIFS(SWISSW!$I:$I,'MTT WIN'!I$1,SWISSW!$J:$J,'MTT WIN'!$A4,SWISSW!$F:$F,"Lost")))</f>
        <v>13</v>
      </c>
      <c r="J4" s="11">
        <f ca="1">((COUNTIFS(SWISSW!$I:$I,'MTT WIN'!$A4,SWISSW!$J:$J,'MTT WIN'!J$1,SWISSW!$F:$F,"Won")+COUNTIFS(SWISSW!$I:$I,'MTT WIN'!J$1,SWISSW!$J:$J,'MTT WIN'!$A4,SWISSW!$F:$F,"Lost")))</f>
        <v>8</v>
      </c>
      <c r="K4" s="11">
        <f ca="1">((COUNTIFS(SWISSW!$I:$I,'MTT WIN'!$A4,SWISSW!$J:$J,'MTT WIN'!K$1,SWISSW!$F:$F,"Won")+COUNTIFS(SWISSW!$I:$I,'MTT WIN'!K$1,SWISSW!$J:$J,'MTT WIN'!$A4,SWISSW!$F:$F,"Lost")))</f>
        <v>6</v>
      </c>
      <c r="L4" s="11">
        <f ca="1">((COUNTIFS(SWISSW!$I:$I,'MTT WIN'!$A4,SWISSW!$J:$J,'MTT WIN'!L$1,SWISSW!$F:$F,"Won")+COUNTIFS(SWISSW!$I:$I,'MTT WIN'!L$1,SWISSW!$J:$J,'MTT WIN'!$A4,SWISSW!$F:$F,"Lost")))</f>
        <v>1</v>
      </c>
      <c r="M4" s="11">
        <f ca="1">((COUNTIFS(SWISSW!$I:$I,'MTT WIN'!$A4,SWISSW!$J:$J,'MTT WIN'!M$1,SWISSW!$F:$F,"Won")+COUNTIFS(SWISSW!$I:$I,'MTT WIN'!M$1,SWISSW!$J:$J,'MTT WIN'!$A4,SWISSW!$F:$F,"Lost")))</f>
        <v>8</v>
      </c>
      <c r="N4" s="11">
        <f ca="1">((COUNTIFS(SWISSW!$I:$I,'MTT WIN'!$A4,SWISSW!$J:$J,'MTT WIN'!N$1,SWISSW!$F:$F,"Won")+COUNTIFS(SWISSW!$I:$I,'MTT WIN'!N$1,SWISSW!$J:$J,'MTT WIN'!$A4,SWISSW!$F:$F,"Lost")))</f>
        <v>10</v>
      </c>
      <c r="O4" s="11">
        <f ca="1">((COUNTIFS(SWISSW!$I:$I,'MTT WIN'!$A4,SWISSW!$J:$J,'MTT WIN'!O$1,SWISSW!$F:$F,"Won")+COUNTIFS(SWISSW!$I:$I,'MTT WIN'!O$1,SWISSW!$J:$J,'MTT WIN'!$A4,SWISSW!$F:$F,"Lost")))</f>
        <v>6</v>
      </c>
      <c r="P4" s="11">
        <f ca="1">((COUNTIFS(SWISSW!$I:$I,'MTT WIN'!$A4,SWISSW!$J:$J,'MTT WIN'!P$1,SWISSW!$F:$F,"Won")+COUNTIFS(SWISSW!$I:$I,'MTT WIN'!P$1,SWISSW!$J:$J,'MTT WIN'!$A4,SWISSW!$F:$F,"Lost")))</f>
        <v>6</v>
      </c>
      <c r="Q4" s="11">
        <f ca="1">((COUNTIFS(SWISSW!$I:$I,'MTT WIN'!$A4,SWISSW!$J:$J,'MTT WIN'!Q$1,SWISSW!$F:$F,"Won")+COUNTIFS(SWISSW!$I:$I,'MTT WIN'!Q$1,SWISSW!$J:$J,'MTT WIN'!$A4,SWISSW!$F:$F,"Lost")))</f>
        <v>9</v>
      </c>
      <c r="R4" s="11">
        <f ca="1">((COUNTIFS(SWISSW!$I:$I,'MTT WIN'!$A4,SWISSW!$J:$J,'MTT WIN'!R$1,SWISSW!$F:$F,"Won")+COUNTIFS(SWISSW!$I:$I,'MTT WIN'!R$1,SWISSW!$J:$J,'MTT WIN'!$A4,SWISSW!$F:$F,"Lost")))</f>
        <v>3</v>
      </c>
      <c r="S4" s="11">
        <f ca="1">((COUNTIFS(SWISSW!$I:$I,'MTT WIN'!$A4,SWISSW!$J:$J,'MTT WIN'!S$1,SWISSW!$F:$F,"Won")+COUNTIFS(SWISSW!$I:$I,'MTT WIN'!S$1,SWISSW!$J:$J,'MTT WIN'!$A4,SWISSW!$F:$F,"Lost")))</f>
        <v>5</v>
      </c>
      <c r="T4" s="11">
        <f ca="1">((COUNTIFS(SWISSW!$I:$I,'MTT WIN'!$A4,SWISSW!$J:$J,'MTT WIN'!T$1,SWISSW!$F:$F,"Won")+COUNTIFS(SWISSW!$I:$I,'MTT WIN'!T$1,SWISSW!$J:$J,'MTT WIN'!$A4,SWISSW!$F:$F,"Lost")))</f>
        <v>3</v>
      </c>
      <c r="U4" s="11">
        <f ca="1">((COUNTIFS(SWISSW!$I:$I,'MTT WIN'!$A4,SWISSW!$J:$J,'MTT WIN'!U$1,SWISSW!$F:$F,"Won")+COUNTIFS(SWISSW!$I:$I,'MTT WIN'!U$1,SWISSW!$J:$J,'MTT WIN'!$A4,SWISSW!$F:$F,"Lost")))</f>
        <v>1</v>
      </c>
      <c r="V4" s="11">
        <f ca="1">((COUNTIFS(SWISSW!$I:$I,'MTT WIN'!$A4,SWISSW!$J:$J,'MTT WIN'!V$1,SWISSW!$F:$F,"Won")+COUNTIFS(SWISSW!$I:$I,'MTT WIN'!V$1,SWISSW!$J:$J,'MTT WIN'!$A4,SWISSW!$F:$F,"Lost")))</f>
        <v>5</v>
      </c>
      <c r="W4" s="11">
        <f ca="1">((COUNTIFS(SWISSW!$I:$I,'MTT WIN'!$A4,SWISSW!$J:$J,'MTT WIN'!W$1,SWISSW!$F:$F,"Won")+COUNTIFS(SWISSW!$I:$I,'MTT WIN'!W$1,SWISSW!$J:$J,'MTT WIN'!$A4,SWISSW!$F:$F,"Lost")))</f>
        <v>3</v>
      </c>
      <c r="X4" s="11">
        <f ca="1">((COUNTIFS(SWISSW!$I:$I,'MTT WIN'!$A4,SWISSW!$J:$J,'MTT WIN'!X$1,SWISSW!$F:$F,"Won")+COUNTIFS(SWISSW!$I:$I,'MTT WIN'!X$1,SWISSW!$J:$J,'MTT WIN'!$A4,SWISSW!$F:$F,"Lost")))</f>
        <v>1</v>
      </c>
      <c r="Y4" s="11">
        <f ca="1">((COUNTIFS(SWISSW!$I:$I,'MTT WIN'!$A4,SWISSW!$J:$J,'MTT WIN'!Y$1,SWISSW!$F:$F,"Won")+COUNTIFS(SWISSW!$I:$I,'MTT WIN'!Y$1,SWISSW!$J:$J,'MTT WIN'!$A4,SWISSW!$F:$F,"Lost")))</f>
        <v>2</v>
      </c>
      <c r="Z4" s="11">
        <f ca="1">((COUNTIFS(SWISSW!$I:$I,'MTT WIN'!$A4,SWISSW!$J:$J,'MTT WIN'!Z$1,SWISSW!$F:$F,"Won")+COUNTIFS(SWISSW!$I:$I,'MTT WIN'!Z$1,SWISSW!$J:$J,'MTT WIN'!$A4,SWISSW!$F:$F,"Lost")))</f>
        <v>1</v>
      </c>
      <c r="AA4" s="11">
        <f ca="1">((COUNTIFS(SWISSW!$I:$I,'MTT WIN'!$A4,SWISSW!$J:$J,'MTT WIN'!AA$1,SWISSW!$F:$F,"Won")+COUNTIFS(SWISSW!$I:$I,'MTT WIN'!AA$1,SWISSW!$J:$J,'MTT WIN'!$A4,SWISSW!$F:$F,"Lost")))</f>
        <v>1</v>
      </c>
      <c r="AB4" s="11">
        <f ca="1">((COUNTIFS(SWISSW!$I:$I,'MTT WIN'!$A4,SWISSW!$J:$J,'MTT WIN'!AB$1,SWISSW!$F:$F,"Won")+COUNTIFS(SWISSW!$I:$I,'MTT WIN'!AB$1,SWISSW!$J:$J,'MTT WIN'!$A4,SWISSW!$F:$F,"Lost")))</f>
        <v>1</v>
      </c>
      <c r="AC4" s="11">
        <f ca="1">((COUNTIFS(SWISSW!$I:$I,'MTT WIN'!$A4,SWISSW!$J:$J,'MTT WIN'!AC$1,SWISSW!$F:$F,"Won")+COUNTIFS(SWISSW!$I:$I,'MTT WIN'!AC$1,SWISSW!$J:$J,'MTT WIN'!$A4,SWISSW!$F:$F,"Lost")))</f>
        <v>0</v>
      </c>
      <c r="AD4" s="11">
        <f ca="1">((COUNTIFS(SWISSW!$I:$I,'MTT WIN'!$A4,SWISSW!$J:$J,'MTT WIN'!AD$1,SWISSW!$F:$F,"Won")+COUNTIFS(SWISSW!$I:$I,'MTT WIN'!AD$1,SWISSW!$J:$J,'MTT WIN'!$A4,SWISSW!$F:$F,"Lost")))</f>
        <v>1</v>
      </c>
      <c r="AE4" s="11">
        <f ca="1">((COUNTIFS(SWISSW!$I:$I,'MTT WIN'!$A4,SWISSW!$J:$J,'MTT WIN'!AE$1,SWISSW!$F:$F,"Won")+COUNTIFS(SWISSW!$I:$I,'MTT WIN'!AE$1,SWISSW!$J:$J,'MTT WIN'!$A4,SWISSW!$F:$F,"Lost")))</f>
        <v>1</v>
      </c>
      <c r="AF4" s="11">
        <f ca="1">((COUNTIFS(SWISSW!$I:$I,'MTT WIN'!$A4,SWISSW!$J:$J,'MTT WIN'!AF$1,SWISSW!$F:$F,"Won")+COUNTIFS(SWISSW!$I:$I,'MTT WIN'!AF$1,SWISSW!$J:$J,'MTT WIN'!$A4,SWISSW!$F:$F,"Lost")))</f>
        <v>1</v>
      </c>
      <c r="AG4" s="11">
        <f ca="1">((COUNTIFS(SWISSW!$I:$I,'MTT WIN'!$A4,SWISSW!$J:$J,'MTT WIN'!AG$1,SWISSW!$F:$F,"Won")+COUNTIFS(SWISSW!$I:$I,'MTT WIN'!AG$1,SWISSW!$J:$J,'MTT WIN'!$A4,SWISSW!$F:$F,"Lost")))</f>
        <v>0</v>
      </c>
      <c r="AH4" s="11">
        <f ca="1">((COUNTIFS(SWISSW!$I:$I,'MTT WIN'!$A4,SWISSW!$J:$J,'MTT WIN'!AH$1,SWISSW!$F:$F,"Won")+COUNTIFS(SWISSW!$I:$I,'MTT WIN'!AH$1,SWISSW!$J:$J,'MTT WIN'!$A4,SWISSW!$F:$F,"Lost")))</f>
        <v>1</v>
      </c>
      <c r="AI4" s="11">
        <f ca="1">((COUNTIFS(SWISSW!$I:$I,'MTT WIN'!$A4,SWISSW!$J:$J,'MTT WIN'!AI$1,SWISSW!$F:$F,"Won")+COUNTIFS(SWISSW!$I:$I,'MTT WIN'!AI$1,SWISSW!$J:$J,'MTT WIN'!$A4,SWISSW!$F:$F,"Lost")))</f>
        <v>1</v>
      </c>
      <c r="AJ4" s="11">
        <f ca="1">((COUNTIFS(SWISSW!$I:$I,'MTT WIN'!$A4,SWISSW!$J:$J,'MTT WIN'!AJ$1,SWISSW!$F:$F,"Won")+COUNTIFS(SWISSW!$I:$I,'MTT WIN'!AJ$1,SWISSW!$J:$J,'MTT WIN'!$A4,SWISSW!$F:$F,"Lost")))</f>
        <v>2</v>
      </c>
      <c r="AK4" s="11">
        <f ca="1">((COUNTIFS(SWISSW!$I:$I,'MTT WIN'!$A4,SWISSW!$J:$J,'MTT WIN'!AK$1,SWISSW!$F:$F,"Won")+COUNTIFS(SWISSW!$I:$I,'MTT WIN'!AK$1,SWISSW!$J:$J,'MTT WIN'!$A4,SWISSW!$F:$F,"Lost")))</f>
        <v>2</v>
      </c>
      <c r="AL4" s="11">
        <f ca="1">((COUNTIFS(SWISSW!$I:$I,'MTT WIN'!$A4,SWISSW!$J:$J,'MTT WIN'!AL$1,SWISSW!$F:$F,"Won")+COUNTIFS(SWISSW!$I:$I,'MTT WIN'!AL$1,SWISSW!$J:$J,'MTT WIN'!$A4,SWISSW!$F:$F,"Lost")))</f>
        <v>0</v>
      </c>
      <c r="AM4" s="11">
        <f ca="1">((COUNTIFS(SWISSW!$I:$I,'MTT WIN'!$A4,SWISSW!$J:$J,'MTT WIN'!AM$1,SWISSW!$F:$F,"Won")+COUNTIFS(SWISSW!$I:$I,'MTT WIN'!AM$1,SWISSW!$J:$J,'MTT WIN'!$A4,SWISSW!$F:$F,"Lost")))</f>
        <v>0</v>
      </c>
      <c r="AN4" s="11">
        <f ca="1">((COUNTIFS(SWISSW!$I:$I,'MTT WIN'!$A4,SWISSW!$J:$J,'MTT WIN'!AN$1,SWISSW!$F:$F,"Won")+COUNTIFS(SWISSW!$I:$I,'MTT WIN'!AN$1,SWISSW!$J:$J,'MTT WIN'!$A4,SWISSW!$F:$F,"Lost")))</f>
        <v>3</v>
      </c>
      <c r="AO4" s="11">
        <f ca="1">((COUNTIFS(SWISSW!$I:$I,'MTT WIN'!$A4,SWISSW!$J:$J,'MTT WIN'!AO$1,SWISSW!$F:$F,"Won")+COUNTIFS(SWISSW!$I:$I,'MTT WIN'!AO$1,SWISSW!$J:$J,'MTT WIN'!$A4,SWISSW!$F:$F,"Lost")))</f>
        <v>0</v>
      </c>
      <c r="AP4" s="11">
        <f ca="1">((COUNTIFS(SWISSW!$I:$I,'MTT WIN'!$A4,SWISSW!$J:$J,'MTT WIN'!AP$1,SWISSW!$F:$F,"Won")+COUNTIFS(SWISSW!$I:$I,'MTT WIN'!AP$1,SWISSW!$J:$J,'MTT WIN'!$A4,SWISSW!$F:$F,"Lost")))</f>
        <v>0</v>
      </c>
      <c r="AQ4" s="11">
        <f ca="1">((COUNTIFS(SWISSW!$I:$I,'MTT WIN'!$A4,SWISSW!$J:$J,'MTT WIN'!AQ$1,SWISSW!$F:$F,"Won")+COUNTIFS(SWISSW!$I:$I,'MTT WIN'!AQ$1,SWISSW!$J:$J,'MTT WIN'!$A4,SWISSW!$F:$F,"Lost")))</f>
        <v>2</v>
      </c>
      <c r="AR4" s="11">
        <f ca="1">((COUNTIFS(SWISSW!$I:$I,'MTT WIN'!$A4,SWISSW!$J:$J,'MTT WIN'!AR$1,SWISSW!$F:$F,"Won")+COUNTIFS(SWISSW!$I:$I,'MTT WIN'!AR$1,SWISSW!$J:$J,'MTT WIN'!$A4,SWISSW!$F:$F,"Lost")))</f>
        <v>0</v>
      </c>
      <c r="AS4" s="11">
        <f ca="1">((COUNTIFS(SWISSW!$I:$I,'MTT WIN'!$A4,SWISSW!$J:$J,'MTT WIN'!AS$1,SWISSW!$F:$F,"Won")+COUNTIFS(SWISSW!$I:$I,'MTT WIN'!AS$1,SWISSW!$J:$J,'MTT WIN'!$A4,SWISSW!$F:$F,"Lost")))</f>
        <v>0</v>
      </c>
      <c r="AT4" s="11">
        <f ca="1">((COUNTIFS(SWISSW!$I:$I,'MTT WIN'!$A4,SWISSW!$J:$J,'MTT WIN'!AT$1,SWISSW!$F:$F,"Won")+COUNTIFS(SWISSW!$I:$I,'MTT WIN'!AT$1,SWISSW!$J:$J,'MTT WIN'!$A4,SWISSW!$F:$F,"Lost")))</f>
        <v>1</v>
      </c>
      <c r="AU4" s="11">
        <f ca="1">((COUNTIFS(SWISSW!$I:$I,'MTT WIN'!$A4,SWISSW!$J:$J,'MTT WIN'!AU$1,SWISSW!$F:$F,"Won")+COUNTIFS(SWISSW!$I:$I,'MTT WIN'!AU$1,SWISSW!$J:$J,'MTT WIN'!$A4,SWISSW!$F:$F,"Lost")))</f>
        <v>0</v>
      </c>
      <c r="AV4" s="11">
        <f ca="1">((COUNTIFS(SWISSW!$I:$I,'MTT WIN'!$A4,SWISSW!$J:$J,'MTT WIN'!AV$1,SWISSW!$F:$F,"Won")+COUNTIFS(SWISSW!$I:$I,'MTT WIN'!AV$1,SWISSW!$J:$J,'MTT WIN'!$A4,SWISSW!$F:$F,"Lost")))</f>
        <v>1</v>
      </c>
      <c r="AW4" s="11">
        <f ca="1">((COUNTIFS(SWISSW!$I:$I,'MTT WIN'!$A4,SWISSW!$J:$J,'MTT WIN'!AW$1,SWISSW!$F:$F,"Won")+COUNTIFS(SWISSW!$I:$I,'MTT WIN'!AW$1,SWISSW!$J:$J,'MTT WIN'!$A4,SWISSW!$F:$F,"Lost")))</f>
        <v>0</v>
      </c>
      <c r="AX4" s="11">
        <f ca="1">((COUNTIFS(SWISSW!$I:$I,'MTT WIN'!$A4,SWISSW!$J:$J,'MTT WIN'!AX$1,SWISSW!$F:$F,"Won")+COUNTIFS(SWISSW!$I:$I,'MTT WIN'!AX$1,SWISSW!$J:$J,'MTT WIN'!$A4,SWISSW!$F:$F,"Lost")))</f>
        <v>0</v>
      </c>
      <c r="AY4" s="11">
        <f ca="1">((COUNTIFS(SWISSW!$I:$I,'MTT WIN'!$A4,SWISSW!$J:$J,'MTT WIN'!AY$1,SWISSW!$F:$F,"Won")+COUNTIFS(SWISSW!$I:$I,'MTT WIN'!AY$1,SWISSW!$J:$J,'MTT WIN'!$A4,SWISSW!$F:$F,"Lost")))</f>
        <v>0</v>
      </c>
      <c r="AZ4" s="11">
        <f ca="1">((COUNTIFS(SWISSW!$I:$I,'MTT WIN'!$A4,SWISSW!$J:$J,'MTT WIN'!AZ$1,SWISSW!$F:$F,"Won")+COUNTIFS(SWISSW!$I:$I,'MTT WIN'!AZ$1,SWISSW!$J:$J,'MTT WIN'!$A4,SWISSW!$F:$F,"Lost")))</f>
        <v>0</v>
      </c>
      <c r="BA4" s="11">
        <f ca="1">((COUNTIFS(SWISSW!$I:$I,'MTT WIN'!$A4,SWISSW!$J:$J,'MTT WIN'!BA$1,SWISSW!$F:$F,"Won")+COUNTIFS(SWISSW!$I:$I,'MTT WIN'!BA$1,SWISSW!$J:$J,'MTT WIN'!$A4,SWISSW!$F:$F,"Lost")))</f>
        <v>1</v>
      </c>
      <c r="BB4" s="11">
        <f ca="1">((COUNTIFS(SWISSW!$I:$I,'MTT WIN'!$A4,SWISSW!$J:$J,'MTT WIN'!BB$1,SWISSW!$F:$F,"Won")+COUNTIFS(SWISSW!$I:$I,'MTT WIN'!BB$1,SWISSW!$J:$J,'MTT WIN'!$A4,SWISSW!$F:$F,"Lost")))</f>
        <v>0</v>
      </c>
      <c r="BC4" s="11">
        <f ca="1">((COUNTIFS(SWISSW!$I:$I,'MTT WIN'!$A4,SWISSW!$J:$J,'MTT WIN'!BC$1,SWISSW!$F:$F,"Won")+COUNTIFS(SWISSW!$I:$I,'MTT WIN'!BC$1,SWISSW!$J:$J,'MTT WIN'!$A4,SWISSW!$F:$F,"Lost")))</f>
        <v>1</v>
      </c>
      <c r="BD4" s="11">
        <f ca="1">((COUNTIFS(SWISSW!$I:$I,'MTT WIN'!$A4,SWISSW!$J:$J,'MTT WIN'!BD$1,SWISSW!$F:$F,"Won")+COUNTIFS(SWISSW!$I:$I,'MTT WIN'!BD$1,SWISSW!$J:$J,'MTT WIN'!$A4,SWISSW!$F:$F,"Lost")))</f>
        <v>1</v>
      </c>
      <c r="BE4" s="11">
        <f ca="1">((COUNTIFS(SWISSW!$I:$I,'MTT WIN'!$A4,SWISSW!$J:$J,'MTT WIN'!BE$1,SWISSW!$F:$F,"Won")+COUNTIFS(SWISSW!$I:$I,'MTT WIN'!BE$1,SWISSW!$J:$J,'MTT WIN'!$A4,SWISSW!$F:$F,"Lost")))</f>
        <v>0</v>
      </c>
      <c r="BF4" s="11">
        <f ca="1">((COUNTIFS(SWISSW!$I:$I,'MTT WIN'!$A4,SWISSW!$J:$J,'MTT WIN'!BF$1,SWISSW!$F:$F,"Won")+COUNTIFS(SWISSW!$I:$I,'MTT WIN'!BF$1,SWISSW!$J:$J,'MTT WIN'!$A4,SWISSW!$F:$F,"Lost")))</f>
        <v>0</v>
      </c>
    </row>
    <row r="5" spans="1:58" s="6" customFormat="1" ht="55" customHeight="1" x14ac:dyDescent="0.25">
      <c r="A5" s="3" t="str">
        <f ca="1">MATCHUP!A5</f>
        <v>Mono Blue Aggro</v>
      </c>
      <c r="B5" s="11">
        <f ca="1">((COUNTIFS(SWISSW!$I:$I,'MTT WIN'!$A5,SWISSW!$J:$J,'MTT WIN'!B$1,SWISSW!$F:$F,"Won")+COUNTIFS(SWISSW!$I:$I,'MTT WIN'!B$1,SWISSW!$J:$J,'MTT WIN'!$A5,SWISSW!$F:$F,"Lost")))</f>
        <v>31</v>
      </c>
      <c r="C5" s="11">
        <f ca="1">((COUNTIFS(SWISSW!$I:$I,'MTT WIN'!$A5,SWISSW!$J:$J,'MTT WIN'!C$1,SWISSW!$F:$F,"Won")+COUNTIFS(SWISSW!$I:$I,'MTT WIN'!C$1,SWISSW!$J:$J,'MTT WIN'!$A5,SWISSW!$F:$F,"Lost")))</f>
        <v>27</v>
      </c>
      <c r="D5" s="11">
        <f ca="1">((COUNTIFS(SWISSW!$I:$I,'MTT WIN'!$A5,SWISSW!$J:$J,'MTT WIN'!D$1,SWISSW!$F:$F,"Won")+COUNTIFS(SWISSW!$I:$I,'MTT WIN'!D$1,SWISSW!$J:$J,'MTT WIN'!$A5,SWISSW!$F:$F,"Lost")))</f>
        <v>26</v>
      </c>
      <c r="E5" s="11">
        <f ca="1">((COUNTIFS(SWISSW!$I:$I,'MTT WIN'!$A5,SWISSW!$J:$J,'MTT WIN'!E$1,SWISSW!$F:$F,"Won")+COUNTIFS(SWISSW!$I:$I,'MTT WIN'!E$1,SWISSW!$J:$J,'MTT WIN'!$A5,SWISSW!$F:$F,"Lost")))</f>
        <v>19</v>
      </c>
      <c r="F5" s="11">
        <f ca="1">((COUNTIFS(SWISSW!$I:$I,'MTT WIN'!$A5,SWISSW!$J:$J,'MTT WIN'!F$1,SWISSW!$F:$F,"Won")+COUNTIFS(SWISSW!$I:$I,'MTT WIN'!F$1,SWISSW!$J:$J,'MTT WIN'!$A5,SWISSW!$F:$F,"Lost")))</f>
        <v>21</v>
      </c>
      <c r="G5" s="11">
        <f ca="1">((COUNTIFS(SWISSW!$I:$I,'MTT WIN'!$A5,SWISSW!$J:$J,'MTT WIN'!G$1,SWISSW!$F:$F,"Won")+COUNTIFS(SWISSW!$I:$I,'MTT WIN'!G$1,SWISSW!$J:$J,'MTT WIN'!$A5,SWISSW!$F:$F,"Lost")))</f>
        <v>25</v>
      </c>
      <c r="H5" s="11">
        <f ca="1">((COUNTIFS(SWISSW!$I:$I,'MTT WIN'!$A5,SWISSW!$J:$J,'MTT WIN'!H$1,SWISSW!$F:$F,"Won")+COUNTIFS(SWISSW!$I:$I,'MTT WIN'!H$1,SWISSW!$J:$J,'MTT WIN'!$A5,SWISSW!$F:$F,"Lost")))</f>
        <v>22</v>
      </c>
      <c r="I5" s="11">
        <f ca="1">((COUNTIFS(SWISSW!$I:$I,'MTT WIN'!$A5,SWISSW!$J:$J,'MTT WIN'!I$1,SWISSW!$F:$F,"Won")+COUNTIFS(SWISSW!$I:$I,'MTT WIN'!I$1,SWISSW!$J:$J,'MTT WIN'!$A5,SWISSW!$F:$F,"Lost")))</f>
        <v>9</v>
      </c>
      <c r="J5" s="11">
        <f ca="1">((COUNTIFS(SWISSW!$I:$I,'MTT WIN'!$A5,SWISSW!$J:$J,'MTT WIN'!J$1,SWISSW!$F:$F,"Won")+COUNTIFS(SWISSW!$I:$I,'MTT WIN'!J$1,SWISSW!$J:$J,'MTT WIN'!$A5,SWISSW!$F:$F,"Lost")))</f>
        <v>12</v>
      </c>
      <c r="K5" s="11">
        <f ca="1">((COUNTIFS(SWISSW!$I:$I,'MTT WIN'!$A5,SWISSW!$J:$J,'MTT WIN'!K$1,SWISSW!$F:$F,"Won")+COUNTIFS(SWISSW!$I:$I,'MTT WIN'!K$1,SWISSW!$J:$J,'MTT WIN'!$A5,SWISSW!$F:$F,"Lost")))</f>
        <v>11</v>
      </c>
      <c r="L5" s="11">
        <f ca="1">((COUNTIFS(SWISSW!$I:$I,'MTT WIN'!$A5,SWISSW!$J:$J,'MTT WIN'!L$1,SWISSW!$F:$F,"Won")+COUNTIFS(SWISSW!$I:$I,'MTT WIN'!L$1,SWISSW!$J:$J,'MTT WIN'!$A5,SWISSW!$F:$F,"Lost")))</f>
        <v>9</v>
      </c>
      <c r="M5" s="11">
        <f ca="1">((COUNTIFS(SWISSW!$I:$I,'MTT WIN'!$A5,SWISSW!$J:$J,'MTT WIN'!M$1,SWISSW!$F:$F,"Won")+COUNTIFS(SWISSW!$I:$I,'MTT WIN'!M$1,SWISSW!$J:$J,'MTT WIN'!$A5,SWISSW!$F:$F,"Lost")))</f>
        <v>4</v>
      </c>
      <c r="N5" s="11">
        <f ca="1">((COUNTIFS(SWISSW!$I:$I,'MTT WIN'!$A5,SWISSW!$J:$J,'MTT WIN'!N$1,SWISSW!$F:$F,"Won")+COUNTIFS(SWISSW!$I:$I,'MTT WIN'!N$1,SWISSW!$J:$J,'MTT WIN'!$A5,SWISSW!$F:$F,"Lost")))</f>
        <v>12</v>
      </c>
      <c r="O5" s="11">
        <f ca="1">((COUNTIFS(SWISSW!$I:$I,'MTT WIN'!$A5,SWISSW!$J:$J,'MTT WIN'!O$1,SWISSW!$F:$F,"Won")+COUNTIFS(SWISSW!$I:$I,'MTT WIN'!O$1,SWISSW!$J:$J,'MTT WIN'!$A5,SWISSW!$F:$F,"Lost")))</f>
        <v>6</v>
      </c>
      <c r="P5" s="11">
        <f ca="1">((COUNTIFS(SWISSW!$I:$I,'MTT WIN'!$A5,SWISSW!$J:$J,'MTT WIN'!P$1,SWISSW!$F:$F,"Won")+COUNTIFS(SWISSW!$I:$I,'MTT WIN'!P$1,SWISSW!$J:$J,'MTT WIN'!$A5,SWISSW!$F:$F,"Lost")))</f>
        <v>4</v>
      </c>
      <c r="Q5" s="11">
        <f ca="1">((COUNTIFS(SWISSW!$I:$I,'MTT WIN'!$A5,SWISSW!$J:$J,'MTT WIN'!Q$1,SWISSW!$F:$F,"Won")+COUNTIFS(SWISSW!$I:$I,'MTT WIN'!Q$1,SWISSW!$J:$J,'MTT WIN'!$A5,SWISSW!$F:$F,"Lost")))</f>
        <v>6</v>
      </c>
      <c r="R5" s="11">
        <f ca="1">((COUNTIFS(SWISSW!$I:$I,'MTT WIN'!$A5,SWISSW!$J:$J,'MTT WIN'!R$1,SWISSW!$F:$F,"Won")+COUNTIFS(SWISSW!$I:$I,'MTT WIN'!R$1,SWISSW!$J:$J,'MTT WIN'!$A5,SWISSW!$F:$F,"Lost")))</f>
        <v>7</v>
      </c>
      <c r="S5" s="11">
        <f ca="1">((COUNTIFS(SWISSW!$I:$I,'MTT WIN'!$A5,SWISSW!$J:$J,'MTT WIN'!S$1,SWISSW!$F:$F,"Won")+COUNTIFS(SWISSW!$I:$I,'MTT WIN'!S$1,SWISSW!$J:$J,'MTT WIN'!$A5,SWISSW!$F:$F,"Lost")))</f>
        <v>6</v>
      </c>
      <c r="T5" s="11">
        <f ca="1">((COUNTIFS(SWISSW!$I:$I,'MTT WIN'!$A5,SWISSW!$J:$J,'MTT WIN'!T$1,SWISSW!$F:$F,"Won")+COUNTIFS(SWISSW!$I:$I,'MTT WIN'!T$1,SWISSW!$J:$J,'MTT WIN'!$A5,SWISSW!$F:$F,"Lost")))</f>
        <v>2</v>
      </c>
      <c r="U5" s="11">
        <f ca="1">((COUNTIFS(SWISSW!$I:$I,'MTT WIN'!$A5,SWISSW!$J:$J,'MTT WIN'!U$1,SWISSW!$F:$F,"Won")+COUNTIFS(SWISSW!$I:$I,'MTT WIN'!U$1,SWISSW!$J:$J,'MTT WIN'!$A5,SWISSW!$F:$F,"Lost")))</f>
        <v>3</v>
      </c>
      <c r="V5" s="11">
        <f ca="1">((COUNTIFS(SWISSW!$I:$I,'MTT WIN'!$A5,SWISSW!$J:$J,'MTT WIN'!V$1,SWISSW!$F:$F,"Won")+COUNTIFS(SWISSW!$I:$I,'MTT WIN'!V$1,SWISSW!$J:$J,'MTT WIN'!$A5,SWISSW!$F:$F,"Lost")))</f>
        <v>1</v>
      </c>
      <c r="W5" s="11">
        <f ca="1">((COUNTIFS(SWISSW!$I:$I,'MTT WIN'!$A5,SWISSW!$J:$J,'MTT WIN'!W$1,SWISSW!$F:$F,"Won")+COUNTIFS(SWISSW!$I:$I,'MTT WIN'!W$1,SWISSW!$J:$J,'MTT WIN'!$A5,SWISSW!$F:$F,"Lost")))</f>
        <v>6</v>
      </c>
      <c r="X5" s="11">
        <f ca="1">((COUNTIFS(SWISSW!$I:$I,'MTT WIN'!$A5,SWISSW!$J:$J,'MTT WIN'!X$1,SWISSW!$F:$F,"Won")+COUNTIFS(SWISSW!$I:$I,'MTT WIN'!X$1,SWISSW!$J:$J,'MTT WIN'!$A5,SWISSW!$F:$F,"Lost")))</f>
        <v>4</v>
      </c>
      <c r="Y5" s="11">
        <f ca="1">((COUNTIFS(SWISSW!$I:$I,'MTT WIN'!$A5,SWISSW!$J:$J,'MTT WIN'!Y$1,SWISSW!$F:$F,"Won")+COUNTIFS(SWISSW!$I:$I,'MTT WIN'!Y$1,SWISSW!$J:$J,'MTT WIN'!$A5,SWISSW!$F:$F,"Lost")))</f>
        <v>1</v>
      </c>
      <c r="Z5" s="11">
        <f ca="1">((COUNTIFS(SWISSW!$I:$I,'MTT WIN'!$A5,SWISSW!$J:$J,'MTT WIN'!Z$1,SWISSW!$F:$F,"Won")+COUNTIFS(SWISSW!$I:$I,'MTT WIN'!Z$1,SWISSW!$J:$J,'MTT WIN'!$A5,SWISSW!$F:$F,"Lost")))</f>
        <v>5</v>
      </c>
      <c r="AA5" s="11">
        <f ca="1">((COUNTIFS(SWISSW!$I:$I,'MTT WIN'!$A5,SWISSW!$J:$J,'MTT WIN'!AA$1,SWISSW!$F:$F,"Won")+COUNTIFS(SWISSW!$I:$I,'MTT WIN'!AA$1,SWISSW!$J:$J,'MTT WIN'!$A5,SWISSW!$F:$F,"Lost")))</f>
        <v>1</v>
      </c>
      <c r="AB5" s="11">
        <f ca="1">((COUNTIFS(SWISSW!$I:$I,'MTT WIN'!$A5,SWISSW!$J:$J,'MTT WIN'!AB$1,SWISSW!$F:$F,"Won")+COUNTIFS(SWISSW!$I:$I,'MTT WIN'!AB$1,SWISSW!$J:$J,'MTT WIN'!$A5,SWISSW!$F:$F,"Lost")))</f>
        <v>2</v>
      </c>
      <c r="AC5" s="11">
        <f ca="1">((COUNTIFS(SWISSW!$I:$I,'MTT WIN'!$A5,SWISSW!$J:$J,'MTT WIN'!AC$1,SWISSW!$F:$F,"Won")+COUNTIFS(SWISSW!$I:$I,'MTT WIN'!AC$1,SWISSW!$J:$J,'MTT WIN'!$A5,SWISSW!$F:$F,"Lost")))</f>
        <v>2</v>
      </c>
      <c r="AD5" s="11">
        <f ca="1">((COUNTIFS(SWISSW!$I:$I,'MTT WIN'!$A5,SWISSW!$J:$J,'MTT WIN'!AD$1,SWISSW!$F:$F,"Won")+COUNTIFS(SWISSW!$I:$I,'MTT WIN'!AD$1,SWISSW!$J:$J,'MTT WIN'!$A5,SWISSW!$F:$F,"Lost")))</f>
        <v>3</v>
      </c>
      <c r="AE5" s="11">
        <f ca="1">((COUNTIFS(SWISSW!$I:$I,'MTT WIN'!$A5,SWISSW!$J:$J,'MTT WIN'!AE$1,SWISSW!$F:$F,"Won")+COUNTIFS(SWISSW!$I:$I,'MTT WIN'!AE$1,SWISSW!$J:$J,'MTT WIN'!$A5,SWISSW!$F:$F,"Lost")))</f>
        <v>2</v>
      </c>
      <c r="AF5" s="11">
        <f ca="1">((COUNTIFS(SWISSW!$I:$I,'MTT WIN'!$A5,SWISSW!$J:$J,'MTT WIN'!AF$1,SWISSW!$F:$F,"Won")+COUNTIFS(SWISSW!$I:$I,'MTT WIN'!AF$1,SWISSW!$J:$J,'MTT WIN'!$A5,SWISSW!$F:$F,"Lost")))</f>
        <v>1</v>
      </c>
      <c r="AG5" s="11">
        <f ca="1">((COUNTIFS(SWISSW!$I:$I,'MTT WIN'!$A5,SWISSW!$J:$J,'MTT WIN'!AG$1,SWISSW!$F:$F,"Won")+COUNTIFS(SWISSW!$I:$I,'MTT WIN'!AG$1,SWISSW!$J:$J,'MTT WIN'!$A5,SWISSW!$F:$F,"Lost")))</f>
        <v>0</v>
      </c>
      <c r="AH5" s="11">
        <f ca="1">((COUNTIFS(SWISSW!$I:$I,'MTT WIN'!$A5,SWISSW!$J:$J,'MTT WIN'!AH$1,SWISSW!$F:$F,"Won")+COUNTIFS(SWISSW!$I:$I,'MTT WIN'!AH$1,SWISSW!$J:$J,'MTT WIN'!$A5,SWISSW!$F:$F,"Lost")))</f>
        <v>0</v>
      </c>
      <c r="AI5" s="11">
        <f ca="1">((COUNTIFS(SWISSW!$I:$I,'MTT WIN'!$A5,SWISSW!$J:$J,'MTT WIN'!AI$1,SWISSW!$F:$F,"Won")+COUNTIFS(SWISSW!$I:$I,'MTT WIN'!AI$1,SWISSW!$J:$J,'MTT WIN'!$A5,SWISSW!$F:$F,"Lost")))</f>
        <v>0</v>
      </c>
      <c r="AJ5" s="11">
        <f ca="1">((COUNTIFS(SWISSW!$I:$I,'MTT WIN'!$A5,SWISSW!$J:$J,'MTT WIN'!AJ$1,SWISSW!$F:$F,"Won")+COUNTIFS(SWISSW!$I:$I,'MTT WIN'!AJ$1,SWISSW!$J:$J,'MTT WIN'!$A5,SWISSW!$F:$F,"Lost")))</f>
        <v>3</v>
      </c>
      <c r="AK5" s="11">
        <f ca="1">((COUNTIFS(SWISSW!$I:$I,'MTT WIN'!$A5,SWISSW!$J:$J,'MTT WIN'!AK$1,SWISSW!$F:$F,"Won")+COUNTIFS(SWISSW!$I:$I,'MTT WIN'!AK$1,SWISSW!$J:$J,'MTT WIN'!$A5,SWISSW!$F:$F,"Lost")))</f>
        <v>3</v>
      </c>
      <c r="AL5" s="11">
        <f ca="1">((COUNTIFS(SWISSW!$I:$I,'MTT WIN'!$A5,SWISSW!$J:$J,'MTT WIN'!AL$1,SWISSW!$F:$F,"Won")+COUNTIFS(SWISSW!$I:$I,'MTT WIN'!AL$1,SWISSW!$J:$J,'MTT WIN'!$A5,SWISSW!$F:$F,"Lost")))</f>
        <v>1</v>
      </c>
      <c r="AM5" s="11">
        <f ca="1">((COUNTIFS(SWISSW!$I:$I,'MTT WIN'!$A5,SWISSW!$J:$J,'MTT WIN'!AM$1,SWISSW!$F:$F,"Won")+COUNTIFS(SWISSW!$I:$I,'MTT WIN'!AM$1,SWISSW!$J:$J,'MTT WIN'!$A5,SWISSW!$F:$F,"Lost")))</f>
        <v>0</v>
      </c>
      <c r="AN5" s="11">
        <f ca="1">((COUNTIFS(SWISSW!$I:$I,'MTT WIN'!$A5,SWISSW!$J:$J,'MTT WIN'!AN$1,SWISSW!$F:$F,"Won")+COUNTIFS(SWISSW!$I:$I,'MTT WIN'!AN$1,SWISSW!$J:$J,'MTT WIN'!$A5,SWISSW!$F:$F,"Lost")))</f>
        <v>1</v>
      </c>
      <c r="AO5" s="11">
        <f ca="1">((COUNTIFS(SWISSW!$I:$I,'MTT WIN'!$A5,SWISSW!$J:$J,'MTT WIN'!AO$1,SWISSW!$F:$F,"Won")+COUNTIFS(SWISSW!$I:$I,'MTT WIN'!AO$1,SWISSW!$J:$J,'MTT WIN'!$A5,SWISSW!$F:$F,"Lost")))</f>
        <v>0</v>
      </c>
      <c r="AP5" s="11">
        <f ca="1">((COUNTIFS(SWISSW!$I:$I,'MTT WIN'!$A5,SWISSW!$J:$J,'MTT WIN'!AP$1,SWISSW!$F:$F,"Won")+COUNTIFS(SWISSW!$I:$I,'MTT WIN'!AP$1,SWISSW!$J:$J,'MTT WIN'!$A5,SWISSW!$F:$F,"Lost")))</f>
        <v>0</v>
      </c>
      <c r="AQ5" s="11">
        <f ca="1">((COUNTIFS(SWISSW!$I:$I,'MTT WIN'!$A5,SWISSW!$J:$J,'MTT WIN'!AQ$1,SWISSW!$F:$F,"Won")+COUNTIFS(SWISSW!$I:$I,'MTT WIN'!AQ$1,SWISSW!$J:$J,'MTT WIN'!$A5,SWISSW!$F:$F,"Lost")))</f>
        <v>0</v>
      </c>
      <c r="AR5" s="11">
        <f ca="1">((COUNTIFS(SWISSW!$I:$I,'MTT WIN'!$A5,SWISSW!$J:$J,'MTT WIN'!AR$1,SWISSW!$F:$F,"Won")+COUNTIFS(SWISSW!$I:$I,'MTT WIN'!AR$1,SWISSW!$J:$J,'MTT WIN'!$A5,SWISSW!$F:$F,"Lost")))</f>
        <v>0</v>
      </c>
      <c r="AS5" s="11">
        <f ca="1">((COUNTIFS(SWISSW!$I:$I,'MTT WIN'!$A5,SWISSW!$J:$J,'MTT WIN'!AS$1,SWISSW!$F:$F,"Won")+COUNTIFS(SWISSW!$I:$I,'MTT WIN'!AS$1,SWISSW!$J:$J,'MTT WIN'!$A5,SWISSW!$F:$F,"Lost")))</f>
        <v>0</v>
      </c>
      <c r="AT5" s="11">
        <f ca="1">((COUNTIFS(SWISSW!$I:$I,'MTT WIN'!$A5,SWISSW!$J:$J,'MTT WIN'!AT$1,SWISSW!$F:$F,"Won")+COUNTIFS(SWISSW!$I:$I,'MTT WIN'!AT$1,SWISSW!$J:$J,'MTT WIN'!$A5,SWISSW!$F:$F,"Lost")))</f>
        <v>1</v>
      </c>
      <c r="AU5" s="11">
        <f ca="1">((COUNTIFS(SWISSW!$I:$I,'MTT WIN'!$A5,SWISSW!$J:$J,'MTT WIN'!AU$1,SWISSW!$F:$F,"Won")+COUNTIFS(SWISSW!$I:$I,'MTT WIN'!AU$1,SWISSW!$J:$J,'MTT WIN'!$A5,SWISSW!$F:$F,"Lost")))</f>
        <v>1</v>
      </c>
      <c r="AV5" s="11">
        <f ca="1">((COUNTIFS(SWISSW!$I:$I,'MTT WIN'!$A5,SWISSW!$J:$J,'MTT WIN'!AV$1,SWISSW!$F:$F,"Won")+COUNTIFS(SWISSW!$I:$I,'MTT WIN'!AV$1,SWISSW!$J:$J,'MTT WIN'!$A5,SWISSW!$F:$F,"Lost")))</f>
        <v>1</v>
      </c>
      <c r="AW5" s="11">
        <f ca="1">((COUNTIFS(SWISSW!$I:$I,'MTT WIN'!$A5,SWISSW!$J:$J,'MTT WIN'!AW$1,SWISSW!$F:$F,"Won")+COUNTIFS(SWISSW!$I:$I,'MTT WIN'!AW$1,SWISSW!$J:$J,'MTT WIN'!$A5,SWISSW!$F:$F,"Lost")))</f>
        <v>0</v>
      </c>
      <c r="AX5" s="11">
        <f ca="1">((COUNTIFS(SWISSW!$I:$I,'MTT WIN'!$A5,SWISSW!$J:$J,'MTT WIN'!AX$1,SWISSW!$F:$F,"Won")+COUNTIFS(SWISSW!$I:$I,'MTT WIN'!AX$1,SWISSW!$J:$J,'MTT WIN'!$A5,SWISSW!$F:$F,"Lost")))</f>
        <v>0</v>
      </c>
      <c r="AY5" s="11">
        <f ca="1">((COUNTIFS(SWISSW!$I:$I,'MTT WIN'!$A5,SWISSW!$J:$J,'MTT WIN'!AY$1,SWISSW!$F:$F,"Won")+COUNTIFS(SWISSW!$I:$I,'MTT WIN'!AY$1,SWISSW!$J:$J,'MTT WIN'!$A5,SWISSW!$F:$F,"Lost")))</f>
        <v>0</v>
      </c>
      <c r="AZ5" s="11">
        <f ca="1">((COUNTIFS(SWISSW!$I:$I,'MTT WIN'!$A5,SWISSW!$J:$J,'MTT WIN'!AZ$1,SWISSW!$F:$F,"Won")+COUNTIFS(SWISSW!$I:$I,'MTT WIN'!AZ$1,SWISSW!$J:$J,'MTT WIN'!$A5,SWISSW!$F:$F,"Lost")))</f>
        <v>0</v>
      </c>
      <c r="BA5" s="11">
        <f ca="1">((COUNTIFS(SWISSW!$I:$I,'MTT WIN'!$A5,SWISSW!$J:$J,'MTT WIN'!BA$1,SWISSW!$F:$F,"Won")+COUNTIFS(SWISSW!$I:$I,'MTT WIN'!BA$1,SWISSW!$J:$J,'MTT WIN'!$A5,SWISSW!$F:$F,"Lost")))</f>
        <v>0</v>
      </c>
      <c r="BB5" s="11">
        <f ca="1">((COUNTIFS(SWISSW!$I:$I,'MTT WIN'!$A5,SWISSW!$J:$J,'MTT WIN'!BB$1,SWISSW!$F:$F,"Won")+COUNTIFS(SWISSW!$I:$I,'MTT WIN'!BB$1,SWISSW!$J:$J,'MTT WIN'!$A5,SWISSW!$F:$F,"Lost")))</f>
        <v>2</v>
      </c>
      <c r="BC5" s="11">
        <f ca="1">((COUNTIFS(SWISSW!$I:$I,'MTT WIN'!$A5,SWISSW!$J:$J,'MTT WIN'!BC$1,SWISSW!$F:$F,"Won")+COUNTIFS(SWISSW!$I:$I,'MTT WIN'!BC$1,SWISSW!$J:$J,'MTT WIN'!$A5,SWISSW!$F:$F,"Lost")))</f>
        <v>0</v>
      </c>
      <c r="BD5" s="11">
        <f ca="1">((COUNTIFS(SWISSW!$I:$I,'MTT WIN'!$A5,SWISSW!$J:$J,'MTT WIN'!BD$1,SWISSW!$F:$F,"Won")+COUNTIFS(SWISSW!$I:$I,'MTT WIN'!BD$1,SWISSW!$J:$J,'MTT WIN'!$A5,SWISSW!$F:$F,"Lost")))</f>
        <v>0</v>
      </c>
      <c r="BE5" s="11">
        <f ca="1">((COUNTIFS(SWISSW!$I:$I,'MTT WIN'!$A5,SWISSW!$J:$J,'MTT WIN'!BE$1,SWISSW!$F:$F,"Won")+COUNTIFS(SWISSW!$I:$I,'MTT WIN'!BE$1,SWISSW!$J:$J,'MTT WIN'!$A5,SWISSW!$F:$F,"Lost")))</f>
        <v>0</v>
      </c>
      <c r="BF5" s="11">
        <f ca="1">((COUNTIFS(SWISSW!$I:$I,'MTT WIN'!$A5,SWISSW!$J:$J,'MTT WIN'!BF$1,SWISSW!$F:$F,"Won")+COUNTIFS(SWISSW!$I:$I,'MTT WIN'!BF$1,SWISSW!$J:$J,'MTT WIN'!$A5,SWISSW!$F:$F,"Lost")))</f>
        <v>1</v>
      </c>
    </row>
    <row r="6" spans="1:58" s="6" customFormat="1" ht="55" customHeight="1" x14ac:dyDescent="0.25">
      <c r="A6" s="3" t="str">
        <f ca="1">MATCHUP!A6</f>
        <v>Mono Red Madness</v>
      </c>
      <c r="B6" s="11">
        <f ca="1">((COUNTIFS(SWISSW!$I:$I,'MTT WIN'!$A6,SWISSW!$J:$J,'MTT WIN'!B$1,SWISSW!$F:$F,"Won")+COUNTIFS(SWISSW!$I:$I,'MTT WIN'!B$1,SWISSW!$J:$J,'MTT WIN'!$A6,SWISSW!$F:$F,"Lost")))</f>
        <v>34</v>
      </c>
      <c r="C6" s="11">
        <f ca="1">((COUNTIFS(SWISSW!$I:$I,'MTT WIN'!$A6,SWISSW!$J:$J,'MTT WIN'!C$1,SWISSW!$F:$F,"Won")+COUNTIFS(SWISSW!$I:$I,'MTT WIN'!C$1,SWISSW!$J:$J,'MTT WIN'!$A6,SWISSW!$F:$F,"Lost")))</f>
        <v>25</v>
      </c>
      <c r="D6" s="11">
        <f ca="1">((COUNTIFS(SWISSW!$I:$I,'MTT WIN'!$A6,SWISSW!$J:$J,'MTT WIN'!D$1,SWISSW!$F:$F,"Won")+COUNTIFS(SWISSW!$I:$I,'MTT WIN'!D$1,SWISSW!$J:$J,'MTT WIN'!$A6,SWISSW!$F:$F,"Lost")))</f>
        <v>20</v>
      </c>
      <c r="E6" s="11">
        <f ca="1">((COUNTIFS(SWISSW!$I:$I,'MTT WIN'!$A6,SWISSW!$J:$J,'MTT WIN'!E$1,SWISSW!$F:$F,"Won")+COUNTIFS(SWISSW!$I:$I,'MTT WIN'!E$1,SWISSW!$J:$J,'MTT WIN'!$A6,SWISSW!$F:$F,"Lost")))</f>
        <v>16</v>
      </c>
      <c r="F6" s="11">
        <f ca="1">((COUNTIFS(SWISSW!$I:$I,'MTT WIN'!$A6,SWISSW!$J:$J,'MTT WIN'!F$1,SWISSW!$F:$F,"Won")+COUNTIFS(SWISSW!$I:$I,'MTT WIN'!F$1,SWISSW!$J:$J,'MTT WIN'!$A6,SWISSW!$F:$F,"Lost")))</f>
        <v>15</v>
      </c>
      <c r="G6" s="11">
        <f ca="1">((COUNTIFS(SWISSW!$I:$I,'MTT WIN'!$A6,SWISSW!$J:$J,'MTT WIN'!G$1,SWISSW!$F:$F,"Won")+COUNTIFS(SWISSW!$I:$I,'MTT WIN'!G$1,SWISSW!$J:$J,'MTT WIN'!$A6,SWISSW!$F:$F,"Lost")))</f>
        <v>11</v>
      </c>
      <c r="H6" s="11">
        <f ca="1">((COUNTIFS(SWISSW!$I:$I,'MTT WIN'!$A6,SWISSW!$J:$J,'MTT WIN'!H$1,SWISSW!$F:$F,"Won")+COUNTIFS(SWISSW!$I:$I,'MTT WIN'!H$1,SWISSW!$J:$J,'MTT WIN'!$A6,SWISSW!$F:$F,"Lost")))</f>
        <v>19</v>
      </c>
      <c r="I6" s="11">
        <f ca="1">((COUNTIFS(SWISSW!$I:$I,'MTT WIN'!$A6,SWISSW!$J:$J,'MTT WIN'!I$1,SWISSW!$F:$F,"Won")+COUNTIFS(SWISSW!$I:$I,'MTT WIN'!I$1,SWISSW!$J:$J,'MTT WIN'!$A6,SWISSW!$F:$F,"Lost")))</f>
        <v>11</v>
      </c>
      <c r="J6" s="11">
        <f ca="1">((COUNTIFS(SWISSW!$I:$I,'MTT WIN'!$A6,SWISSW!$J:$J,'MTT WIN'!J$1,SWISSW!$F:$F,"Won")+COUNTIFS(SWISSW!$I:$I,'MTT WIN'!J$1,SWISSW!$J:$J,'MTT WIN'!$A6,SWISSW!$F:$F,"Lost")))</f>
        <v>3</v>
      </c>
      <c r="K6" s="11">
        <f ca="1">((COUNTIFS(SWISSW!$I:$I,'MTT WIN'!$A6,SWISSW!$J:$J,'MTT WIN'!K$1,SWISSW!$F:$F,"Won")+COUNTIFS(SWISSW!$I:$I,'MTT WIN'!K$1,SWISSW!$J:$J,'MTT WIN'!$A6,SWISSW!$F:$F,"Lost")))</f>
        <v>11</v>
      </c>
      <c r="L6" s="11">
        <f ca="1">((COUNTIFS(SWISSW!$I:$I,'MTT WIN'!$A6,SWISSW!$J:$J,'MTT WIN'!L$1,SWISSW!$F:$F,"Won")+COUNTIFS(SWISSW!$I:$I,'MTT WIN'!L$1,SWISSW!$J:$J,'MTT WIN'!$A6,SWISSW!$F:$F,"Lost")))</f>
        <v>7</v>
      </c>
      <c r="M6" s="11">
        <f ca="1">((COUNTIFS(SWISSW!$I:$I,'MTT WIN'!$A6,SWISSW!$J:$J,'MTT WIN'!M$1,SWISSW!$F:$F,"Won")+COUNTIFS(SWISSW!$I:$I,'MTT WIN'!M$1,SWISSW!$J:$J,'MTT WIN'!$A6,SWISSW!$F:$F,"Lost")))</f>
        <v>4</v>
      </c>
      <c r="N6" s="11">
        <f ca="1">((COUNTIFS(SWISSW!$I:$I,'MTT WIN'!$A6,SWISSW!$J:$J,'MTT WIN'!N$1,SWISSW!$F:$F,"Won")+COUNTIFS(SWISSW!$I:$I,'MTT WIN'!N$1,SWISSW!$J:$J,'MTT WIN'!$A6,SWISSW!$F:$F,"Lost")))</f>
        <v>3</v>
      </c>
      <c r="O6" s="11">
        <f ca="1">((COUNTIFS(SWISSW!$I:$I,'MTT WIN'!$A6,SWISSW!$J:$J,'MTT WIN'!O$1,SWISSW!$F:$F,"Won")+COUNTIFS(SWISSW!$I:$I,'MTT WIN'!O$1,SWISSW!$J:$J,'MTT WIN'!$A6,SWISSW!$F:$F,"Lost")))</f>
        <v>3</v>
      </c>
      <c r="P6" s="11">
        <f ca="1">((COUNTIFS(SWISSW!$I:$I,'MTT WIN'!$A6,SWISSW!$J:$J,'MTT WIN'!P$1,SWISSW!$F:$F,"Won")+COUNTIFS(SWISSW!$I:$I,'MTT WIN'!P$1,SWISSW!$J:$J,'MTT WIN'!$A6,SWISSW!$F:$F,"Lost")))</f>
        <v>5</v>
      </c>
      <c r="Q6" s="11">
        <f ca="1">((COUNTIFS(SWISSW!$I:$I,'MTT WIN'!$A6,SWISSW!$J:$J,'MTT WIN'!Q$1,SWISSW!$F:$F,"Won")+COUNTIFS(SWISSW!$I:$I,'MTT WIN'!Q$1,SWISSW!$J:$J,'MTT WIN'!$A6,SWISSW!$F:$F,"Lost")))</f>
        <v>6</v>
      </c>
      <c r="R6" s="11">
        <f ca="1">((COUNTIFS(SWISSW!$I:$I,'MTT WIN'!$A6,SWISSW!$J:$J,'MTT WIN'!R$1,SWISSW!$F:$F,"Won")+COUNTIFS(SWISSW!$I:$I,'MTT WIN'!R$1,SWISSW!$J:$J,'MTT WIN'!$A6,SWISSW!$F:$F,"Lost")))</f>
        <v>4</v>
      </c>
      <c r="S6" s="11">
        <f ca="1">((COUNTIFS(SWISSW!$I:$I,'MTT WIN'!$A6,SWISSW!$J:$J,'MTT WIN'!S$1,SWISSW!$F:$F,"Won")+COUNTIFS(SWISSW!$I:$I,'MTT WIN'!S$1,SWISSW!$J:$J,'MTT WIN'!$A6,SWISSW!$F:$F,"Lost")))</f>
        <v>4</v>
      </c>
      <c r="T6" s="11">
        <f ca="1">((COUNTIFS(SWISSW!$I:$I,'MTT WIN'!$A6,SWISSW!$J:$J,'MTT WIN'!T$1,SWISSW!$F:$F,"Won")+COUNTIFS(SWISSW!$I:$I,'MTT WIN'!T$1,SWISSW!$J:$J,'MTT WIN'!$A6,SWISSW!$F:$F,"Lost")))</f>
        <v>4</v>
      </c>
      <c r="U6" s="11">
        <f ca="1">((COUNTIFS(SWISSW!$I:$I,'MTT WIN'!$A6,SWISSW!$J:$J,'MTT WIN'!U$1,SWISSW!$F:$F,"Won")+COUNTIFS(SWISSW!$I:$I,'MTT WIN'!U$1,SWISSW!$J:$J,'MTT WIN'!$A6,SWISSW!$F:$F,"Lost")))</f>
        <v>4</v>
      </c>
      <c r="V6" s="11">
        <f ca="1">((COUNTIFS(SWISSW!$I:$I,'MTT WIN'!$A6,SWISSW!$J:$J,'MTT WIN'!V$1,SWISSW!$F:$F,"Won")+COUNTIFS(SWISSW!$I:$I,'MTT WIN'!V$1,SWISSW!$J:$J,'MTT WIN'!$A6,SWISSW!$F:$F,"Lost")))</f>
        <v>2</v>
      </c>
      <c r="W6" s="11">
        <f ca="1">((COUNTIFS(SWISSW!$I:$I,'MTT WIN'!$A6,SWISSW!$J:$J,'MTT WIN'!W$1,SWISSW!$F:$F,"Won")+COUNTIFS(SWISSW!$I:$I,'MTT WIN'!W$1,SWISSW!$J:$J,'MTT WIN'!$A6,SWISSW!$F:$F,"Lost")))</f>
        <v>1</v>
      </c>
      <c r="X6" s="11">
        <f ca="1">((COUNTIFS(SWISSW!$I:$I,'MTT WIN'!$A6,SWISSW!$J:$J,'MTT WIN'!X$1,SWISSW!$F:$F,"Won")+COUNTIFS(SWISSW!$I:$I,'MTT WIN'!X$1,SWISSW!$J:$J,'MTT WIN'!$A6,SWISSW!$F:$F,"Lost")))</f>
        <v>5</v>
      </c>
      <c r="Y6" s="11">
        <f ca="1">((COUNTIFS(SWISSW!$I:$I,'MTT WIN'!$A6,SWISSW!$J:$J,'MTT WIN'!Y$1,SWISSW!$F:$F,"Won")+COUNTIFS(SWISSW!$I:$I,'MTT WIN'!Y$1,SWISSW!$J:$J,'MTT WIN'!$A6,SWISSW!$F:$F,"Lost")))</f>
        <v>2</v>
      </c>
      <c r="Z6" s="11">
        <f ca="1">((COUNTIFS(SWISSW!$I:$I,'MTT WIN'!$A6,SWISSW!$J:$J,'MTT WIN'!Z$1,SWISSW!$F:$F,"Won")+COUNTIFS(SWISSW!$I:$I,'MTT WIN'!Z$1,SWISSW!$J:$J,'MTT WIN'!$A6,SWISSW!$F:$F,"Lost")))</f>
        <v>3</v>
      </c>
      <c r="AA6" s="11">
        <f ca="1">((COUNTIFS(SWISSW!$I:$I,'MTT WIN'!$A6,SWISSW!$J:$J,'MTT WIN'!AA$1,SWISSW!$F:$F,"Won")+COUNTIFS(SWISSW!$I:$I,'MTT WIN'!AA$1,SWISSW!$J:$J,'MTT WIN'!$A6,SWISSW!$F:$F,"Lost")))</f>
        <v>5</v>
      </c>
      <c r="AB6" s="11">
        <f ca="1">((COUNTIFS(SWISSW!$I:$I,'MTT WIN'!$A6,SWISSW!$J:$J,'MTT WIN'!AB$1,SWISSW!$F:$F,"Won")+COUNTIFS(SWISSW!$I:$I,'MTT WIN'!AB$1,SWISSW!$J:$J,'MTT WIN'!$A6,SWISSW!$F:$F,"Lost")))</f>
        <v>2</v>
      </c>
      <c r="AC6" s="11">
        <f ca="1">((COUNTIFS(SWISSW!$I:$I,'MTT WIN'!$A6,SWISSW!$J:$J,'MTT WIN'!AC$1,SWISSW!$F:$F,"Won")+COUNTIFS(SWISSW!$I:$I,'MTT WIN'!AC$1,SWISSW!$J:$J,'MTT WIN'!$A6,SWISSW!$F:$F,"Lost")))</f>
        <v>0</v>
      </c>
      <c r="AD6" s="11">
        <f ca="1">((COUNTIFS(SWISSW!$I:$I,'MTT WIN'!$A6,SWISSW!$J:$J,'MTT WIN'!AD$1,SWISSW!$F:$F,"Won")+COUNTIFS(SWISSW!$I:$I,'MTT WIN'!AD$1,SWISSW!$J:$J,'MTT WIN'!$A6,SWISSW!$F:$F,"Lost")))</f>
        <v>3</v>
      </c>
      <c r="AE6" s="11">
        <f ca="1">((COUNTIFS(SWISSW!$I:$I,'MTT WIN'!$A6,SWISSW!$J:$J,'MTT WIN'!AE$1,SWISSW!$F:$F,"Won")+COUNTIFS(SWISSW!$I:$I,'MTT WIN'!AE$1,SWISSW!$J:$J,'MTT WIN'!$A6,SWISSW!$F:$F,"Lost")))</f>
        <v>1</v>
      </c>
      <c r="AF6" s="11">
        <f ca="1">((COUNTIFS(SWISSW!$I:$I,'MTT WIN'!$A6,SWISSW!$J:$J,'MTT WIN'!AF$1,SWISSW!$F:$F,"Won")+COUNTIFS(SWISSW!$I:$I,'MTT WIN'!AF$1,SWISSW!$J:$J,'MTT WIN'!$A6,SWISSW!$F:$F,"Lost")))</f>
        <v>3</v>
      </c>
      <c r="AG6" s="11">
        <f ca="1">((COUNTIFS(SWISSW!$I:$I,'MTT WIN'!$A6,SWISSW!$J:$J,'MTT WIN'!AG$1,SWISSW!$F:$F,"Won")+COUNTIFS(SWISSW!$I:$I,'MTT WIN'!AG$1,SWISSW!$J:$J,'MTT WIN'!$A6,SWISSW!$F:$F,"Lost")))</f>
        <v>0</v>
      </c>
      <c r="AH6" s="11">
        <f ca="1">((COUNTIFS(SWISSW!$I:$I,'MTT WIN'!$A6,SWISSW!$J:$J,'MTT WIN'!AH$1,SWISSW!$F:$F,"Won")+COUNTIFS(SWISSW!$I:$I,'MTT WIN'!AH$1,SWISSW!$J:$J,'MTT WIN'!$A6,SWISSW!$F:$F,"Lost")))</f>
        <v>0</v>
      </c>
      <c r="AI6" s="11">
        <f ca="1">((COUNTIFS(SWISSW!$I:$I,'MTT WIN'!$A6,SWISSW!$J:$J,'MTT WIN'!AI$1,SWISSW!$F:$F,"Won")+COUNTIFS(SWISSW!$I:$I,'MTT WIN'!AI$1,SWISSW!$J:$J,'MTT WIN'!$A6,SWISSW!$F:$F,"Lost")))</f>
        <v>2</v>
      </c>
      <c r="AJ6" s="11">
        <f ca="1">((COUNTIFS(SWISSW!$I:$I,'MTT WIN'!$A6,SWISSW!$J:$J,'MTT WIN'!AJ$1,SWISSW!$F:$F,"Won")+COUNTIFS(SWISSW!$I:$I,'MTT WIN'!AJ$1,SWISSW!$J:$J,'MTT WIN'!$A6,SWISSW!$F:$F,"Lost")))</f>
        <v>2</v>
      </c>
      <c r="AK6" s="11">
        <f ca="1">((COUNTIFS(SWISSW!$I:$I,'MTT WIN'!$A6,SWISSW!$J:$J,'MTT WIN'!AK$1,SWISSW!$F:$F,"Won")+COUNTIFS(SWISSW!$I:$I,'MTT WIN'!AK$1,SWISSW!$J:$J,'MTT WIN'!$A6,SWISSW!$F:$F,"Lost")))</f>
        <v>1</v>
      </c>
      <c r="AL6" s="11">
        <f ca="1">((COUNTIFS(SWISSW!$I:$I,'MTT WIN'!$A6,SWISSW!$J:$J,'MTT WIN'!AL$1,SWISSW!$F:$F,"Won")+COUNTIFS(SWISSW!$I:$I,'MTT WIN'!AL$1,SWISSW!$J:$J,'MTT WIN'!$A6,SWISSW!$F:$F,"Lost")))</f>
        <v>0</v>
      </c>
      <c r="AM6" s="11">
        <f ca="1">((COUNTIFS(SWISSW!$I:$I,'MTT WIN'!$A6,SWISSW!$J:$J,'MTT WIN'!AM$1,SWISSW!$F:$F,"Won")+COUNTIFS(SWISSW!$I:$I,'MTT WIN'!AM$1,SWISSW!$J:$J,'MTT WIN'!$A6,SWISSW!$F:$F,"Lost")))</f>
        <v>1</v>
      </c>
      <c r="AN6" s="11">
        <f ca="1">((COUNTIFS(SWISSW!$I:$I,'MTT WIN'!$A6,SWISSW!$J:$J,'MTT WIN'!AN$1,SWISSW!$F:$F,"Won")+COUNTIFS(SWISSW!$I:$I,'MTT WIN'!AN$1,SWISSW!$J:$J,'MTT WIN'!$A6,SWISSW!$F:$F,"Lost")))</f>
        <v>1</v>
      </c>
      <c r="AO6" s="11">
        <f ca="1">((COUNTIFS(SWISSW!$I:$I,'MTT WIN'!$A6,SWISSW!$J:$J,'MTT WIN'!AO$1,SWISSW!$F:$F,"Won")+COUNTIFS(SWISSW!$I:$I,'MTT WIN'!AO$1,SWISSW!$J:$J,'MTT WIN'!$A6,SWISSW!$F:$F,"Lost")))</f>
        <v>1</v>
      </c>
      <c r="AP6" s="11">
        <f ca="1">((COUNTIFS(SWISSW!$I:$I,'MTT WIN'!$A6,SWISSW!$J:$J,'MTT WIN'!AP$1,SWISSW!$F:$F,"Won")+COUNTIFS(SWISSW!$I:$I,'MTT WIN'!AP$1,SWISSW!$J:$J,'MTT WIN'!$A6,SWISSW!$F:$F,"Lost")))</f>
        <v>1</v>
      </c>
      <c r="AQ6" s="11">
        <f ca="1">((COUNTIFS(SWISSW!$I:$I,'MTT WIN'!$A6,SWISSW!$J:$J,'MTT WIN'!AQ$1,SWISSW!$F:$F,"Won")+COUNTIFS(SWISSW!$I:$I,'MTT WIN'!AQ$1,SWISSW!$J:$J,'MTT WIN'!$A6,SWISSW!$F:$F,"Lost")))</f>
        <v>0</v>
      </c>
      <c r="AR6" s="11">
        <f ca="1">((COUNTIFS(SWISSW!$I:$I,'MTT WIN'!$A6,SWISSW!$J:$J,'MTT WIN'!AR$1,SWISSW!$F:$F,"Won")+COUNTIFS(SWISSW!$I:$I,'MTT WIN'!AR$1,SWISSW!$J:$J,'MTT WIN'!$A6,SWISSW!$F:$F,"Lost")))</f>
        <v>1</v>
      </c>
      <c r="AS6" s="11">
        <f ca="1">((COUNTIFS(SWISSW!$I:$I,'MTT WIN'!$A6,SWISSW!$J:$J,'MTT WIN'!AS$1,SWISSW!$F:$F,"Won")+COUNTIFS(SWISSW!$I:$I,'MTT WIN'!AS$1,SWISSW!$J:$J,'MTT WIN'!$A6,SWISSW!$F:$F,"Lost")))</f>
        <v>2</v>
      </c>
      <c r="AT6" s="11">
        <f ca="1">((COUNTIFS(SWISSW!$I:$I,'MTT WIN'!$A6,SWISSW!$J:$J,'MTT WIN'!AT$1,SWISSW!$F:$F,"Won")+COUNTIFS(SWISSW!$I:$I,'MTT WIN'!AT$1,SWISSW!$J:$J,'MTT WIN'!$A6,SWISSW!$F:$F,"Lost")))</f>
        <v>0</v>
      </c>
      <c r="AU6" s="11">
        <f ca="1">((COUNTIFS(SWISSW!$I:$I,'MTT WIN'!$A6,SWISSW!$J:$J,'MTT WIN'!AU$1,SWISSW!$F:$F,"Won")+COUNTIFS(SWISSW!$I:$I,'MTT WIN'!AU$1,SWISSW!$J:$J,'MTT WIN'!$A6,SWISSW!$F:$F,"Lost")))</f>
        <v>1</v>
      </c>
      <c r="AV6" s="11">
        <f ca="1">((COUNTIFS(SWISSW!$I:$I,'MTT WIN'!$A6,SWISSW!$J:$J,'MTT WIN'!AV$1,SWISSW!$F:$F,"Won")+COUNTIFS(SWISSW!$I:$I,'MTT WIN'!AV$1,SWISSW!$J:$J,'MTT WIN'!$A6,SWISSW!$F:$F,"Lost")))</f>
        <v>1</v>
      </c>
      <c r="AW6" s="11">
        <f ca="1">((COUNTIFS(SWISSW!$I:$I,'MTT WIN'!$A6,SWISSW!$J:$J,'MTT WIN'!AW$1,SWISSW!$F:$F,"Won")+COUNTIFS(SWISSW!$I:$I,'MTT WIN'!AW$1,SWISSW!$J:$J,'MTT WIN'!$A6,SWISSW!$F:$F,"Lost")))</f>
        <v>2</v>
      </c>
      <c r="AX6" s="11">
        <f ca="1">((COUNTIFS(SWISSW!$I:$I,'MTT WIN'!$A6,SWISSW!$J:$J,'MTT WIN'!AX$1,SWISSW!$F:$F,"Won")+COUNTIFS(SWISSW!$I:$I,'MTT WIN'!AX$1,SWISSW!$J:$J,'MTT WIN'!$A6,SWISSW!$F:$F,"Lost")))</f>
        <v>1</v>
      </c>
      <c r="AY6" s="11">
        <f ca="1">((COUNTIFS(SWISSW!$I:$I,'MTT WIN'!$A6,SWISSW!$J:$J,'MTT WIN'!AY$1,SWISSW!$F:$F,"Won")+COUNTIFS(SWISSW!$I:$I,'MTT WIN'!AY$1,SWISSW!$J:$J,'MTT WIN'!$A6,SWISSW!$F:$F,"Lost")))</f>
        <v>2</v>
      </c>
      <c r="AZ6" s="11">
        <f ca="1">((COUNTIFS(SWISSW!$I:$I,'MTT WIN'!$A6,SWISSW!$J:$J,'MTT WIN'!AZ$1,SWISSW!$F:$F,"Won")+COUNTIFS(SWISSW!$I:$I,'MTT WIN'!AZ$1,SWISSW!$J:$J,'MTT WIN'!$A6,SWISSW!$F:$F,"Lost")))</f>
        <v>1</v>
      </c>
      <c r="BA6" s="11">
        <f ca="1">((COUNTIFS(SWISSW!$I:$I,'MTT WIN'!$A6,SWISSW!$J:$J,'MTT WIN'!BA$1,SWISSW!$F:$F,"Won")+COUNTIFS(SWISSW!$I:$I,'MTT WIN'!BA$1,SWISSW!$J:$J,'MTT WIN'!$A6,SWISSW!$F:$F,"Lost")))</f>
        <v>1</v>
      </c>
      <c r="BB6" s="11">
        <f ca="1">((COUNTIFS(SWISSW!$I:$I,'MTT WIN'!$A6,SWISSW!$J:$J,'MTT WIN'!BB$1,SWISSW!$F:$F,"Won")+COUNTIFS(SWISSW!$I:$I,'MTT WIN'!BB$1,SWISSW!$J:$J,'MTT WIN'!$A6,SWISSW!$F:$F,"Lost")))</f>
        <v>0</v>
      </c>
      <c r="BC6" s="11">
        <f ca="1">((COUNTIFS(SWISSW!$I:$I,'MTT WIN'!$A6,SWISSW!$J:$J,'MTT WIN'!BC$1,SWISSW!$F:$F,"Won")+COUNTIFS(SWISSW!$I:$I,'MTT WIN'!BC$1,SWISSW!$J:$J,'MTT WIN'!$A6,SWISSW!$F:$F,"Lost")))</f>
        <v>1</v>
      </c>
      <c r="BD6" s="11">
        <f ca="1">((COUNTIFS(SWISSW!$I:$I,'MTT WIN'!$A6,SWISSW!$J:$J,'MTT WIN'!BD$1,SWISSW!$F:$F,"Won")+COUNTIFS(SWISSW!$I:$I,'MTT WIN'!BD$1,SWISSW!$J:$J,'MTT WIN'!$A6,SWISSW!$F:$F,"Lost")))</f>
        <v>0</v>
      </c>
      <c r="BE6" s="11">
        <f ca="1">((COUNTIFS(SWISSW!$I:$I,'MTT WIN'!$A6,SWISSW!$J:$J,'MTT WIN'!BE$1,SWISSW!$F:$F,"Won")+COUNTIFS(SWISSW!$I:$I,'MTT WIN'!BE$1,SWISSW!$J:$J,'MTT WIN'!$A6,SWISSW!$F:$F,"Lost")))</f>
        <v>2</v>
      </c>
      <c r="BF6" s="11">
        <f ca="1">((COUNTIFS(SWISSW!$I:$I,'MTT WIN'!$A6,SWISSW!$J:$J,'MTT WIN'!BF$1,SWISSW!$F:$F,"Won")+COUNTIFS(SWISSW!$I:$I,'MTT WIN'!BF$1,SWISSW!$J:$J,'MTT WIN'!$A6,SWISSW!$F:$F,"Lost")))</f>
        <v>0</v>
      </c>
    </row>
    <row r="7" spans="1:58" s="6" customFormat="1" ht="55" customHeight="1" x14ac:dyDescent="0.25">
      <c r="A7" s="3" t="str">
        <f ca="1">MATCHUP!A7</f>
        <v>Mono Blue Terror</v>
      </c>
      <c r="B7" s="11">
        <f ca="1">((COUNTIFS(SWISSW!$I:$I,'MTT WIN'!$A7,SWISSW!$J:$J,'MTT WIN'!B$1,SWISSW!$F:$F,"Won")+COUNTIFS(SWISSW!$I:$I,'MTT WIN'!B$1,SWISSW!$J:$J,'MTT WIN'!$A7,SWISSW!$F:$F,"Lost")))</f>
        <v>39</v>
      </c>
      <c r="C7" s="11">
        <f ca="1">((COUNTIFS(SWISSW!$I:$I,'MTT WIN'!$A7,SWISSW!$J:$J,'MTT WIN'!C$1,SWISSW!$F:$F,"Won")+COUNTIFS(SWISSW!$I:$I,'MTT WIN'!C$1,SWISSW!$J:$J,'MTT WIN'!$A7,SWISSW!$F:$F,"Lost")))</f>
        <v>27</v>
      </c>
      <c r="D7" s="11">
        <f ca="1">((COUNTIFS(SWISSW!$I:$I,'MTT WIN'!$A7,SWISSW!$J:$J,'MTT WIN'!D$1,SWISSW!$F:$F,"Won")+COUNTIFS(SWISSW!$I:$I,'MTT WIN'!D$1,SWISSW!$J:$J,'MTT WIN'!$A7,SWISSW!$F:$F,"Lost")))</f>
        <v>19</v>
      </c>
      <c r="E7" s="11">
        <f ca="1">((COUNTIFS(SWISSW!$I:$I,'MTT WIN'!$A7,SWISSW!$J:$J,'MTT WIN'!E$1,SWISSW!$F:$F,"Won")+COUNTIFS(SWISSW!$I:$I,'MTT WIN'!E$1,SWISSW!$J:$J,'MTT WIN'!$A7,SWISSW!$F:$F,"Lost")))</f>
        <v>16</v>
      </c>
      <c r="F7" s="11">
        <f ca="1">((COUNTIFS(SWISSW!$I:$I,'MTT WIN'!$A7,SWISSW!$J:$J,'MTT WIN'!F$1,SWISSW!$F:$F,"Won")+COUNTIFS(SWISSW!$I:$I,'MTT WIN'!F$1,SWISSW!$J:$J,'MTT WIN'!$A7,SWISSW!$F:$F,"Lost")))</f>
        <v>16</v>
      </c>
      <c r="G7" s="11">
        <f ca="1">((COUNTIFS(SWISSW!$I:$I,'MTT WIN'!$A7,SWISSW!$J:$J,'MTT WIN'!G$1,SWISSW!$F:$F,"Won")+COUNTIFS(SWISSW!$I:$I,'MTT WIN'!G$1,SWISSW!$J:$J,'MTT WIN'!$A7,SWISSW!$F:$F,"Lost")))</f>
        <v>13</v>
      </c>
      <c r="H7" s="11">
        <f ca="1">((COUNTIFS(SWISSW!$I:$I,'MTT WIN'!$A7,SWISSW!$J:$J,'MTT WIN'!H$1,SWISSW!$F:$F,"Won")+COUNTIFS(SWISSW!$I:$I,'MTT WIN'!H$1,SWISSW!$J:$J,'MTT WIN'!$A7,SWISSW!$F:$F,"Lost")))</f>
        <v>20</v>
      </c>
      <c r="I7" s="11">
        <f ca="1">((COUNTIFS(SWISSW!$I:$I,'MTT WIN'!$A7,SWISSW!$J:$J,'MTT WIN'!I$1,SWISSW!$F:$F,"Won")+COUNTIFS(SWISSW!$I:$I,'MTT WIN'!I$1,SWISSW!$J:$J,'MTT WIN'!$A7,SWISSW!$F:$F,"Lost")))</f>
        <v>6</v>
      </c>
      <c r="J7" s="11">
        <f ca="1">((COUNTIFS(SWISSW!$I:$I,'MTT WIN'!$A7,SWISSW!$J:$J,'MTT WIN'!J$1,SWISSW!$F:$F,"Won")+COUNTIFS(SWISSW!$I:$I,'MTT WIN'!J$1,SWISSW!$J:$J,'MTT WIN'!$A7,SWISSW!$F:$F,"Lost")))</f>
        <v>8</v>
      </c>
      <c r="K7" s="11">
        <f ca="1">((COUNTIFS(SWISSW!$I:$I,'MTT WIN'!$A7,SWISSW!$J:$J,'MTT WIN'!K$1,SWISSW!$F:$F,"Won")+COUNTIFS(SWISSW!$I:$I,'MTT WIN'!K$1,SWISSW!$J:$J,'MTT WIN'!$A7,SWISSW!$F:$F,"Lost")))</f>
        <v>11</v>
      </c>
      <c r="L7" s="11">
        <f ca="1">((COUNTIFS(SWISSW!$I:$I,'MTT WIN'!$A7,SWISSW!$J:$J,'MTT WIN'!L$1,SWISSW!$F:$F,"Won")+COUNTIFS(SWISSW!$I:$I,'MTT WIN'!L$1,SWISSW!$J:$J,'MTT WIN'!$A7,SWISSW!$F:$F,"Lost")))</f>
        <v>3</v>
      </c>
      <c r="M7" s="11">
        <f ca="1">((COUNTIFS(SWISSW!$I:$I,'MTT WIN'!$A7,SWISSW!$J:$J,'MTT WIN'!M$1,SWISSW!$F:$F,"Won")+COUNTIFS(SWISSW!$I:$I,'MTT WIN'!M$1,SWISSW!$J:$J,'MTT WIN'!$A7,SWISSW!$F:$F,"Lost")))</f>
        <v>10</v>
      </c>
      <c r="N7" s="11">
        <f ca="1">((COUNTIFS(SWISSW!$I:$I,'MTT WIN'!$A7,SWISSW!$J:$J,'MTT WIN'!N$1,SWISSW!$F:$F,"Won")+COUNTIFS(SWISSW!$I:$I,'MTT WIN'!N$1,SWISSW!$J:$J,'MTT WIN'!$A7,SWISSW!$F:$F,"Lost")))</f>
        <v>2</v>
      </c>
      <c r="O7" s="11">
        <f ca="1">((COUNTIFS(SWISSW!$I:$I,'MTT WIN'!$A7,SWISSW!$J:$J,'MTT WIN'!O$1,SWISSW!$F:$F,"Won")+COUNTIFS(SWISSW!$I:$I,'MTT WIN'!O$1,SWISSW!$J:$J,'MTT WIN'!$A7,SWISSW!$F:$F,"Lost")))</f>
        <v>9</v>
      </c>
      <c r="P7" s="11">
        <f ca="1">((COUNTIFS(SWISSW!$I:$I,'MTT WIN'!$A7,SWISSW!$J:$J,'MTT WIN'!P$1,SWISSW!$F:$F,"Won")+COUNTIFS(SWISSW!$I:$I,'MTT WIN'!P$1,SWISSW!$J:$J,'MTT WIN'!$A7,SWISSW!$F:$F,"Lost")))</f>
        <v>4</v>
      </c>
      <c r="Q7" s="11">
        <f ca="1">((COUNTIFS(SWISSW!$I:$I,'MTT WIN'!$A7,SWISSW!$J:$J,'MTT WIN'!Q$1,SWISSW!$F:$F,"Won")+COUNTIFS(SWISSW!$I:$I,'MTT WIN'!Q$1,SWISSW!$J:$J,'MTT WIN'!$A7,SWISSW!$F:$F,"Lost")))</f>
        <v>5</v>
      </c>
      <c r="R7" s="11">
        <f ca="1">((COUNTIFS(SWISSW!$I:$I,'MTT WIN'!$A7,SWISSW!$J:$J,'MTT WIN'!R$1,SWISSW!$F:$F,"Won")+COUNTIFS(SWISSW!$I:$I,'MTT WIN'!R$1,SWISSW!$J:$J,'MTT WIN'!$A7,SWISSW!$F:$F,"Lost")))</f>
        <v>6</v>
      </c>
      <c r="S7" s="11">
        <f ca="1">((COUNTIFS(SWISSW!$I:$I,'MTT WIN'!$A7,SWISSW!$J:$J,'MTT WIN'!S$1,SWISSW!$F:$F,"Won")+COUNTIFS(SWISSW!$I:$I,'MTT WIN'!S$1,SWISSW!$J:$J,'MTT WIN'!$A7,SWISSW!$F:$F,"Lost")))</f>
        <v>2</v>
      </c>
      <c r="T7" s="11">
        <f ca="1">((COUNTIFS(SWISSW!$I:$I,'MTT WIN'!$A7,SWISSW!$J:$J,'MTT WIN'!T$1,SWISSW!$F:$F,"Won")+COUNTIFS(SWISSW!$I:$I,'MTT WIN'!T$1,SWISSW!$J:$J,'MTT WIN'!$A7,SWISSW!$F:$F,"Lost")))</f>
        <v>1</v>
      </c>
      <c r="U7" s="11">
        <f ca="1">((COUNTIFS(SWISSW!$I:$I,'MTT WIN'!$A7,SWISSW!$J:$J,'MTT WIN'!U$1,SWISSW!$F:$F,"Won")+COUNTIFS(SWISSW!$I:$I,'MTT WIN'!U$1,SWISSW!$J:$J,'MTT WIN'!$A7,SWISSW!$F:$F,"Lost")))</f>
        <v>1</v>
      </c>
      <c r="V7" s="11">
        <f ca="1">((COUNTIFS(SWISSW!$I:$I,'MTT WIN'!$A7,SWISSW!$J:$J,'MTT WIN'!V$1,SWISSW!$F:$F,"Won")+COUNTIFS(SWISSW!$I:$I,'MTT WIN'!V$1,SWISSW!$J:$J,'MTT WIN'!$A7,SWISSW!$F:$F,"Lost")))</f>
        <v>1</v>
      </c>
      <c r="W7" s="11">
        <f ca="1">((COUNTIFS(SWISSW!$I:$I,'MTT WIN'!$A7,SWISSW!$J:$J,'MTT WIN'!W$1,SWISSW!$F:$F,"Won")+COUNTIFS(SWISSW!$I:$I,'MTT WIN'!W$1,SWISSW!$J:$J,'MTT WIN'!$A7,SWISSW!$F:$F,"Lost")))</f>
        <v>2</v>
      </c>
      <c r="X7" s="11">
        <f ca="1">((COUNTIFS(SWISSW!$I:$I,'MTT WIN'!$A7,SWISSW!$J:$J,'MTT WIN'!X$1,SWISSW!$F:$F,"Won")+COUNTIFS(SWISSW!$I:$I,'MTT WIN'!X$1,SWISSW!$J:$J,'MTT WIN'!$A7,SWISSW!$F:$F,"Lost")))</f>
        <v>1</v>
      </c>
      <c r="Y7" s="11">
        <f ca="1">((COUNTIFS(SWISSW!$I:$I,'MTT WIN'!$A7,SWISSW!$J:$J,'MTT WIN'!Y$1,SWISSW!$F:$F,"Won")+COUNTIFS(SWISSW!$I:$I,'MTT WIN'!Y$1,SWISSW!$J:$J,'MTT WIN'!$A7,SWISSW!$F:$F,"Lost")))</f>
        <v>3</v>
      </c>
      <c r="Z7" s="11">
        <f ca="1">((COUNTIFS(SWISSW!$I:$I,'MTT WIN'!$A7,SWISSW!$J:$J,'MTT WIN'!Z$1,SWISSW!$F:$F,"Won")+COUNTIFS(SWISSW!$I:$I,'MTT WIN'!Z$1,SWISSW!$J:$J,'MTT WIN'!$A7,SWISSW!$F:$F,"Lost")))</f>
        <v>2</v>
      </c>
      <c r="AA7" s="11">
        <f ca="1">((COUNTIFS(SWISSW!$I:$I,'MTT WIN'!$A7,SWISSW!$J:$J,'MTT WIN'!AA$1,SWISSW!$F:$F,"Won")+COUNTIFS(SWISSW!$I:$I,'MTT WIN'!AA$1,SWISSW!$J:$J,'MTT WIN'!$A7,SWISSW!$F:$F,"Lost")))</f>
        <v>0</v>
      </c>
      <c r="AB7" s="11">
        <f ca="1">((COUNTIFS(SWISSW!$I:$I,'MTT WIN'!$A7,SWISSW!$J:$J,'MTT WIN'!AB$1,SWISSW!$F:$F,"Won")+COUNTIFS(SWISSW!$I:$I,'MTT WIN'!AB$1,SWISSW!$J:$J,'MTT WIN'!$A7,SWISSW!$F:$F,"Lost")))</f>
        <v>0</v>
      </c>
      <c r="AC7" s="11">
        <f ca="1">((COUNTIFS(SWISSW!$I:$I,'MTT WIN'!$A7,SWISSW!$J:$J,'MTT WIN'!AC$1,SWISSW!$F:$F,"Won")+COUNTIFS(SWISSW!$I:$I,'MTT WIN'!AC$1,SWISSW!$J:$J,'MTT WIN'!$A7,SWISSW!$F:$F,"Lost")))</f>
        <v>1</v>
      </c>
      <c r="AD7" s="11">
        <f ca="1">((COUNTIFS(SWISSW!$I:$I,'MTT WIN'!$A7,SWISSW!$J:$J,'MTT WIN'!AD$1,SWISSW!$F:$F,"Won")+COUNTIFS(SWISSW!$I:$I,'MTT WIN'!AD$1,SWISSW!$J:$J,'MTT WIN'!$A7,SWISSW!$F:$F,"Lost")))</f>
        <v>0</v>
      </c>
      <c r="AE7" s="11">
        <f ca="1">((COUNTIFS(SWISSW!$I:$I,'MTT WIN'!$A7,SWISSW!$J:$J,'MTT WIN'!AE$1,SWISSW!$F:$F,"Won")+COUNTIFS(SWISSW!$I:$I,'MTT WIN'!AE$1,SWISSW!$J:$J,'MTT WIN'!$A7,SWISSW!$F:$F,"Lost")))</f>
        <v>2</v>
      </c>
      <c r="AF7" s="11">
        <f ca="1">((COUNTIFS(SWISSW!$I:$I,'MTT WIN'!$A7,SWISSW!$J:$J,'MTT WIN'!AF$1,SWISSW!$F:$F,"Won")+COUNTIFS(SWISSW!$I:$I,'MTT WIN'!AF$1,SWISSW!$J:$J,'MTT WIN'!$A7,SWISSW!$F:$F,"Lost")))</f>
        <v>0</v>
      </c>
      <c r="AG7" s="11">
        <f ca="1">((COUNTIFS(SWISSW!$I:$I,'MTT WIN'!$A7,SWISSW!$J:$J,'MTT WIN'!AG$1,SWISSW!$F:$F,"Won")+COUNTIFS(SWISSW!$I:$I,'MTT WIN'!AG$1,SWISSW!$J:$J,'MTT WIN'!$A7,SWISSW!$F:$F,"Lost")))</f>
        <v>1</v>
      </c>
      <c r="AH7" s="11">
        <f ca="1">((COUNTIFS(SWISSW!$I:$I,'MTT WIN'!$A7,SWISSW!$J:$J,'MTT WIN'!AH$1,SWISSW!$F:$F,"Won")+COUNTIFS(SWISSW!$I:$I,'MTT WIN'!AH$1,SWISSW!$J:$J,'MTT WIN'!$A7,SWISSW!$F:$F,"Lost")))</f>
        <v>2</v>
      </c>
      <c r="AI7" s="11">
        <f ca="1">((COUNTIFS(SWISSW!$I:$I,'MTT WIN'!$A7,SWISSW!$J:$J,'MTT WIN'!AI$1,SWISSW!$F:$F,"Won")+COUNTIFS(SWISSW!$I:$I,'MTT WIN'!AI$1,SWISSW!$J:$J,'MTT WIN'!$A7,SWISSW!$F:$F,"Lost")))</f>
        <v>0</v>
      </c>
      <c r="AJ7" s="11">
        <f ca="1">((COUNTIFS(SWISSW!$I:$I,'MTT WIN'!$A7,SWISSW!$J:$J,'MTT WIN'!AJ$1,SWISSW!$F:$F,"Won")+COUNTIFS(SWISSW!$I:$I,'MTT WIN'!AJ$1,SWISSW!$J:$J,'MTT WIN'!$A7,SWISSW!$F:$F,"Lost")))</f>
        <v>1</v>
      </c>
      <c r="AK7" s="11">
        <f ca="1">((COUNTIFS(SWISSW!$I:$I,'MTT WIN'!$A7,SWISSW!$J:$J,'MTT WIN'!AK$1,SWISSW!$F:$F,"Won")+COUNTIFS(SWISSW!$I:$I,'MTT WIN'!AK$1,SWISSW!$J:$J,'MTT WIN'!$A7,SWISSW!$F:$F,"Lost")))</f>
        <v>2</v>
      </c>
      <c r="AL7" s="11">
        <f ca="1">((COUNTIFS(SWISSW!$I:$I,'MTT WIN'!$A7,SWISSW!$J:$J,'MTT WIN'!AL$1,SWISSW!$F:$F,"Won")+COUNTIFS(SWISSW!$I:$I,'MTT WIN'!AL$1,SWISSW!$J:$J,'MTT WIN'!$A7,SWISSW!$F:$F,"Lost")))</f>
        <v>0</v>
      </c>
      <c r="AM7" s="11">
        <f ca="1">((COUNTIFS(SWISSW!$I:$I,'MTT WIN'!$A7,SWISSW!$J:$J,'MTT WIN'!AM$1,SWISSW!$F:$F,"Won")+COUNTIFS(SWISSW!$I:$I,'MTT WIN'!AM$1,SWISSW!$J:$J,'MTT WIN'!$A7,SWISSW!$F:$F,"Lost")))</f>
        <v>1</v>
      </c>
      <c r="AN7" s="11">
        <f ca="1">((COUNTIFS(SWISSW!$I:$I,'MTT WIN'!$A7,SWISSW!$J:$J,'MTT WIN'!AN$1,SWISSW!$F:$F,"Won")+COUNTIFS(SWISSW!$I:$I,'MTT WIN'!AN$1,SWISSW!$J:$J,'MTT WIN'!$A7,SWISSW!$F:$F,"Lost")))</f>
        <v>0</v>
      </c>
      <c r="AO7" s="11">
        <f ca="1">((COUNTIFS(SWISSW!$I:$I,'MTT WIN'!$A7,SWISSW!$J:$J,'MTT WIN'!AO$1,SWISSW!$F:$F,"Won")+COUNTIFS(SWISSW!$I:$I,'MTT WIN'!AO$1,SWISSW!$J:$J,'MTT WIN'!$A7,SWISSW!$F:$F,"Lost")))</f>
        <v>0</v>
      </c>
      <c r="AP7" s="11">
        <f ca="1">((COUNTIFS(SWISSW!$I:$I,'MTT WIN'!$A7,SWISSW!$J:$J,'MTT WIN'!AP$1,SWISSW!$F:$F,"Won")+COUNTIFS(SWISSW!$I:$I,'MTT WIN'!AP$1,SWISSW!$J:$J,'MTT WIN'!$A7,SWISSW!$F:$F,"Lost")))</f>
        <v>2</v>
      </c>
      <c r="AQ7" s="11">
        <f ca="1">((COUNTIFS(SWISSW!$I:$I,'MTT WIN'!$A7,SWISSW!$J:$J,'MTT WIN'!AQ$1,SWISSW!$F:$F,"Won")+COUNTIFS(SWISSW!$I:$I,'MTT WIN'!AQ$1,SWISSW!$J:$J,'MTT WIN'!$A7,SWISSW!$F:$F,"Lost")))</f>
        <v>0</v>
      </c>
      <c r="AR7" s="11">
        <f ca="1">((COUNTIFS(SWISSW!$I:$I,'MTT WIN'!$A7,SWISSW!$J:$J,'MTT WIN'!AR$1,SWISSW!$F:$F,"Won")+COUNTIFS(SWISSW!$I:$I,'MTT WIN'!AR$1,SWISSW!$J:$J,'MTT WIN'!$A7,SWISSW!$F:$F,"Lost")))</f>
        <v>0</v>
      </c>
      <c r="AS7" s="11">
        <f ca="1">((COUNTIFS(SWISSW!$I:$I,'MTT WIN'!$A7,SWISSW!$J:$J,'MTT WIN'!AS$1,SWISSW!$F:$F,"Won")+COUNTIFS(SWISSW!$I:$I,'MTT WIN'!AS$1,SWISSW!$J:$J,'MTT WIN'!$A7,SWISSW!$F:$F,"Lost")))</f>
        <v>0</v>
      </c>
      <c r="AT7" s="11">
        <f ca="1">((COUNTIFS(SWISSW!$I:$I,'MTT WIN'!$A7,SWISSW!$J:$J,'MTT WIN'!AT$1,SWISSW!$F:$F,"Won")+COUNTIFS(SWISSW!$I:$I,'MTT WIN'!AT$1,SWISSW!$J:$J,'MTT WIN'!$A7,SWISSW!$F:$F,"Lost")))</f>
        <v>0</v>
      </c>
      <c r="AU7" s="11">
        <f ca="1">((COUNTIFS(SWISSW!$I:$I,'MTT WIN'!$A7,SWISSW!$J:$J,'MTT WIN'!AU$1,SWISSW!$F:$F,"Won")+COUNTIFS(SWISSW!$I:$I,'MTT WIN'!AU$1,SWISSW!$J:$J,'MTT WIN'!$A7,SWISSW!$F:$F,"Lost")))</f>
        <v>1</v>
      </c>
      <c r="AV7" s="11">
        <f ca="1">((COUNTIFS(SWISSW!$I:$I,'MTT WIN'!$A7,SWISSW!$J:$J,'MTT WIN'!AV$1,SWISSW!$F:$F,"Won")+COUNTIFS(SWISSW!$I:$I,'MTT WIN'!AV$1,SWISSW!$J:$J,'MTT WIN'!$A7,SWISSW!$F:$F,"Lost")))</f>
        <v>0</v>
      </c>
      <c r="AW7" s="11">
        <f ca="1">((COUNTIFS(SWISSW!$I:$I,'MTT WIN'!$A7,SWISSW!$J:$J,'MTT WIN'!AW$1,SWISSW!$F:$F,"Won")+COUNTIFS(SWISSW!$I:$I,'MTT WIN'!AW$1,SWISSW!$J:$J,'MTT WIN'!$A7,SWISSW!$F:$F,"Lost")))</f>
        <v>0</v>
      </c>
      <c r="AX7" s="11">
        <f ca="1">((COUNTIFS(SWISSW!$I:$I,'MTT WIN'!$A7,SWISSW!$J:$J,'MTT WIN'!AX$1,SWISSW!$F:$F,"Won")+COUNTIFS(SWISSW!$I:$I,'MTT WIN'!AX$1,SWISSW!$J:$J,'MTT WIN'!$A7,SWISSW!$F:$F,"Lost")))</f>
        <v>0</v>
      </c>
      <c r="AY7" s="11">
        <f ca="1">((COUNTIFS(SWISSW!$I:$I,'MTT WIN'!$A7,SWISSW!$J:$J,'MTT WIN'!AY$1,SWISSW!$F:$F,"Won")+COUNTIFS(SWISSW!$I:$I,'MTT WIN'!AY$1,SWISSW!$J:$J,'MTT WIN'!$A7,SWISSW!$F:$F,"Lost")))</f>
        <v>0</v>
      </c>
      <c r="AZ7" s="11">
        <f ca="1">((COUNTIFS(SWISSW!$I:$I,'MTT WIN'!$A7,SWISSW!$J:$J,'MTT WIN'!AZ$1,SWISSW!$F:$F,"Won")+COUNTIFS(SWISSW!$I:$I,'MTT WIN'!AZ$1,SWISSW!$J:$J,'MTT WIN'!$A7,SWISSW!$F:$F,"Lost")))</f>
        <v>2</v>
      </c>
      <c r="BA7" s="11">
        <f ca="1">((COUNTIFS(SWISSW!$I:$I,'MTT WIN'!$A7,SWISSW!$J:$J,'MTT WIN'!BA$1,SWISSW!$F:$F,"Won")+COUNTIFS(SWISSW!$I:$I,'MTT WIN'!BA$1,SWISSW!$J:$J,'MTT WIN'!$A7,SWISSW!$F:$F,"Lost")))</f>
        <v>0</v>
      </c>
      <c r="BB7" s="11">
        <f ca="1">((COUNTIFS(SWISSW!$I:$I,'MTT WIN'!$A7,SWISSW!$J:$J,'MTT WIN'!BB$1,SWISSW!$F:$F,"Won")+COUNTIFS(SWISSW!$I:$I,'MTT WIN'!BB$1,SWISSW!$J:$J,'MTT WIN'!$A7,SWISSW!$F:$F,"Lost")))</f>
        <v>1</v>
      </c>
      <c r="BC7" s="11">
        <f ca="1">((COUNTIFS(SWISSW!$I:$I,'MTT WIN'!$A7,SWISSW!$J:$J,'MTT WIN'!BC$1,SWISSW!$F:$F,"Won")+COUNTIFS(SWISSW!$I:$I,'MTT WIN'!BC$1,SWISSW!$J:$J,'MTT WIN'!$A7,SWISSW!$F:$F,"Lost")))</f>
        <v>1</v>
      </c>
      <c r="BD7" s="11">
        <f ca="1">((COUNTIFS(SWISSW!$I:$I,'MTT WIN'!$A7,SWISSW!$J:$J,'MTT WIN'!BD$1,SWISSW!$F:$F,"Won")+COUNTIFS(SWISSW!$I:$I,'MTT WIN'!BD$1,SWISSW!$J:$J,'MTT WIN'!$A7,SWISSW!$F:$F,"Lost")))</f>
        <v>0</v>
      </c>
      <c r="BE7" s="11">
        <f ca="1">((COUNTIFS(SWISSW!$I:$I,'MTT WIN'!$A7,SWISSW!$J:$J,'MTT WIN'!BE$1,SWISSW!$F:$F,"Won")+COUNTIFS(SWISSW!$I:$I,'MTT WIN'!BE$1,SWISSW!$J:$J,'MTT WIN'!$A7,SWISSW!$F:$F,"Lost")))</f>
        <v>0</v>
      </c>
      <c r="BF7" s="11">
        <f ca="1">((COUNTIFS(SWISSW!$I:$I,'MTT WIN'!$A7,SWISSW!$J:$J,'MTT WIN'!BF$1,SWISSW!$F:$F,"Won")+COUNTIFS(SWISSW!$I:$I,'MTT WIN'!BF$1,SWISSW!$J:$J,'MTT WIN'!$A7,SWISSW!$F:$F,"Lost")))</f>
        <v>0</v>
      </c>
    </row>
    <row r="8" spans="1:58" s="6" customFormat="1" ht="55" customHeight="1" x14ac:dyDescent="0.25">
      <c r="A8" s="3" t="str">
        <f ca="1">MATCHUP!A8</f>
        <v>High Tide Combo</v>
      </c>
      <c r="B8" s="11">
        <f ca="1">((COUNTIFS(SWISSW!$I:$I,'MTT WIN'!$A8,SWISSW!$J:$J,'MTT WIN'!B$1,SWISSW!$F:$F,"Won")+COUNTIFS(SWISSW!$I:$I,'MTT WIN'!B$1,SWISSW!$J:$J,'MTT WIN'!$A8,SWISSW!$F:$F,"Lost")))</f>
        <v>35</v>
      </c>
      <c r="C8" s="11">
        <f ca="1">((COUNTIFS(SWISSW!$I:$I,'MTT WIN'!$A8,SWISSW!$J:$J,'MTT WIN'!C$1,SWISSW!$F:$F,"Won")+COUNTIFS(SWISSW!$I:$I,'MTT WIN'!C$1,SWISSW!$J:$J,'MTT WIN'!$A8,SWISSW!$F:$F,"Lost")))</f>
        <v>16</v>
      </c>
      <c r="D8" s="11">
        <f ca="1">((COUNTIFS(SWISSW!$I:$I,'MTT WIN'!$A8,SWISSW!$J:$J,'MTT WIN'!D$1,SWISSW!$F:$F,"Won")+COUNTIFS(SWISSW!$I:$I,'MTT WIN'!D$1,SWISSW!$J:$J,'MTT WIN'!$A8,SWISSW!$F:$F,"Lost")))</f>
        <v>11</v>
      </c>
      <c r="E8" s="11">
        <f ca="1">((COUNTIFS(SWISSW!$I:$I,'MTT WIN'!$A8,SWISSW!$J:$J,'MTT WIN'!E$1,SWISSW!$F:$F,"Won")+COUNTIFS(SWISSW!$I:$I,'MTT WIN'!E$1,SWISSW!$J:$J,'MTT WIN'!$A8,SWISSW!$F:$F,"Lost")))</f>
        <v>7</v>
      </c>
      <c r="F8" s="11">
        <f ca="1">((COUNTIFS(SWISSW!$I:$I,'MTT WIN'!$A8,SWISSW!$J:$J,'MTT WIN'!F$1,SWISSW!$F:$F,"Won")+COUNTIFS(SWISSW!$I:$I,'MTT WIN'!F$1,SWISSW!$J:$J,'MTT WIN'!$A8,SWISSW!$F:$F,"Lost")))</f>
        <v>12</v>
      </c>
      <c r="G8" s="11">
        <f ca="1">((COUNTIFS(SWISSW!$I:$I,'MTT WIN'!$A8,SWISSW!$J:$J,'MTT WIN'!G$1,SWISSW!$F:$F,"Won")+COUNTIFS(SWISSW!$I:$I,'MTT WIN'!G$1,SWISSW!$J:$J,'MTT WIN'!$A8,SWISSW!$F:$F,"Lost")))</f>
        <v>5</v>
      </c>
      <c r="H8" s="11">
        <f ca="1">((COUNTIFS(SWISSW!$I:$I,'MTT WIN'!$A8,SWISSW!$J:$J,'MTT WIN'!H$1,SWISSW!$F:$F,"Won")+COUNTIFS(SWISSW!$I:$I,'MTT WIN'!H$1,SWISSW!$J:$J,'MTT WIN'!$A8,SWISSW!$F:$F,"Lost")))</f>
        <v>8</v>
      </c>
      <c r="I8" s="11">
        <f ca="1">((COUNTIFS(SWISSW!$I:$I,'MTT WIN'!$A8,SWISSW!$J:$J,'MTT WIN'!I$1,SWISSW!$F:$F,"Won")+COUNTIFS(SWISSW!$I:$I,'MTT WIN'!I$1,SWISSW!$J:$J,'MTT WIN'!$A8,SWISSW!$F:$F,"Lost")))</f>
        <v>13</v>
      </c>
      <c r="J8" s="11">
        <f ca="1">((COUNTIFS(SWISSW!$I:$I,'MTT WIN'!$A8,SWISSW!$J:$J,'MTT WIN'!J$1,SWISSW!$F:$F,"Won")+COUNTIFS(SWISSW!$I:$I,'MTT WIN'!J$1,SWISSW!$J:$J,'MTT WIN'!$A8,SWISSW!$F:$F,"Lost")))</f>
        <v>2</v>
      </c>
      <c r="K8" s="11">
        <f ca="1">((COUNTIFS(SWISSW!$I:$I,'MTT WIN'!$A8,SWISSW!$J:$J,'MTT WIN'!K$1,SWISSW!$F:$F,"Won")+COUNTIFS(SWISSW!$I:$I,'MTT WIN'!K$1,SWISSW!$J:$J,'MTT WIN'!$A8,SWISSW!$F:$F,"Lost")))</f>
        <v>2</v>
      </c>
      <c r="L8" s="11">
        <f ca="1">((COUNTIFS(SWISSW!$I:$I,'MTT WIN'!$A8,SWISSW!$J:$J,'MTT WIN'!L$1,SWISSW!$F:$F,"Won")+COUNTIFS(SWISSW!$I:$I,'MTT WIN'!L$1,SWISSW!$J:$J,'MTT WIN'!$A8,SWISSW!$F:$F,"Lost")))</f>
        <v>6</v>
      </c>
      <c r="M8" s="11">
        <f ca="1">((COUNTIFS(SWISSW!$I:$I,'MTT WIN'!$A8,SWISSW!$J:$J,'MTT WIN'!M$1,SWISSW!$F:$F,"Won")+COUNTIFS(SWISSW!$I:$I,'MTT WIN'!M$1,SWISSW!$J:$J,'MTT WIN'!$A8,SWISSW!$F:$F,"Lost")))</f>
        <v>5</v>
      </c>
      <c r="N8" s="11">
        <f ca="1">((COUNTIFS(SWISSW!$I:$I,'MTT WIN'!$A8,SWISSW!$J:$J,'MTT WIN'!N$1,SWISSW!$F:$F,"Won")+COUNTIFS(SWISSW!$I:$I,'MTT WIN'!N$1,SWISSW!$J:$J,'MTT WIN'!$A8,SWISSW!$F:$F,"Lost")))</f>
        <v>4</v>
      </c>
      <c r="O8" s="11">
        <f ca="1">((COUNTIFS(SWISSW!$I:$I,'MTT WIN'!$A8,SWISSW!$J:$J,'MTT WIN'!O$1,SWISSW!$F:$F,"Won")+COUNTIFS(SWISSW!$I:$I,'MTT WIN'!O$1,SWISSW!$J:$J,'MTT WIN'!$A8,SWISSW!$F:$F,"Lost")))</f>
        <v>5</v>
      </c>
      <c r="P8" s="11">
        <f ca="1">((COUNTIFS(SWISSW!$I:$I,'MTT WIN'!$A8,SWISSW!$J:$J,'MTT WIN'!P$1,SWISSW!$F:$F,"Won")+COUNTIFS(SWISSW!$I:$I,'MTT WIN'!P$1,SWISSW!$J:$J,'MTT WIN'!$A8,SWISSW!$F:$F,"Lost")))</f>
        <v>1</v>
      </c>
      <c r="Q8" s="11">
        <f ca="1">((COUNTIFS(SWISSW!$I:$I,'MTT WIN'!$A8,SWISSW!$J:$J,'MTT WIN'!Q$1,SWISSW!$F:$F,"Won")+COUNTIFS(SWISSW!$I:$I,'MTT WIN'!Q$1,SWISSW!$J:$J,'MTT WIN'!$A8,SWISSW!$F:$F,"Lost")))</f>
        <v>4</v>
      </c>
      <c r="R8" s="11">
        <f ca="1">((COUNTIFS(SWISSW!$I:$I,'MTT WIN'!$A8,SWISSW!$J:$J,'MTT WIN'!R$1,SWISSW!$F:$F,"Won")+COUNTIFS(SWISSW!$I:$I,'MTT WIN'!R$1,SWISSW!$J:$J,'MTT WIN'!$A8,SWISSW!$F:$F,"Lost")))</f>
        <v>2</v>
      </c>
      <c r="S8" s="11">
        <f ca="1">((COUNTIFS(SWISSW!$I:$I,'MTT WIN'!$A8,SWISSW!$J:$J,'MTT WIN'!S$1,SWISSW!$F:$F,"Won")+COUNTIFS(SWISSW!$I:$I,'MTT WIN'!S$1,SWISSW!$J:$J,'MTT WIN'!$A8,SWISSW!$F:$F,"Lost")))</f>
        <v>2</v>
      </c>
      <c r="T8" s="11">
        <f ca="1">((COUNTIFS(SWISSW!$I:$I,'MTT WIN'!$A8,SWISSW!$J:$J,'MTT WIN'!T$1,SWISSW!$F:$F,"Won")+COUNTIFS(SWISSW!$I:$I,'MTT WIN'!T$1,SWISSW!$J:$J,'MTT WIN'!$A8,SWISSW!$F:$F,"Lost")))</f>
        <v>1</v>
      </c>
      <c r="U8" s="11">
        <f ca="1">((COUNTIFS(SWISSW!$I:$I,'MTT WIN'!$A8,SWISSW!$J:$J,'MTT WIN'!U$1,SWISSW!$F:$F,"Won")+COUNTIFS(SWISSW!$I:$I,'MTT WIN'!U$1,SWISSW!$J:$J,'MTT WIN'!$A8,SWISSW!$F:$F,"Lost")))</f>
        <v>1</v>
      </c>
      <c r="V8" s="11">
        <f ca="1">((COUNTIFS(SWISSW!$I:$I,'MTT WIN'!$A8,SWISSW!$J:$J,'MTT WIN'!V$1,SWISSW!$F:$F,"Won")+COUNTIFS(SWISSW!$I:$I,'MTT WIN'!V$1,SWISSW!$J:$J,'MTT WIN'!$A8,SWISSW!$F:$F,"Lost")))</f>
        <v>3</v>
      </c>
      <c r="W8" s="11">
        <f ca="1">((COUNTIFS(SWISSW!$I:$I,'MTT WIN'!$A8,SWISSW!$J:$J,'MTT WIN'!W$1,SWISSW!$F:$F,"Won")+COUNTIFS(SWISSW!$I:$I,'MTT WIN'!W$1,SWISSW!$J:$J,'MTT WIN'!$A8,SWISSW!$F:$F,"Lost")))</f>
        <v>2</v>
      </c>
      <c r="X8" s="11">
        <f ca="1">((COUNTIFS(SWISSW!$I:$I,'MTT WIN'!$A8,SWISSW!$J:$J,'MTT WIN'!X$1,SWISSW!$F:$F,"Won")+COUNTIFS(SWISSW!$I:$I,'MTT WIN'!X$1,SWISSW!$J:$J,'MTT WIN'!$A8,SWISSW!$F:$F,"Lost")))</f>
        <v>1</v>
      </c>
      <c r="Y8" s="11">
        <f ca="1">((COUNTIFS(SWISSW!$I:$I,'MTT WIN'!$A8,SWISSW!$J:$J,'MTT WIN'!Y$1,SWISSW!$F:$F,"Won")+COUNTIFS(SWISSW!$I:$I,'MTT WIN'!Y$1,SWISSW!$J:$J,'MTT WIN'!$A8,SWISSW!$F:$F,"Lost")))</f>
        <v>0</v>
      </c>
      <c r="Z8" s="11">
        <f ca="1">((COUNTIFS(SWISSW!$I:$I,'MTT WIN'!$A8,SWISSW!$J:$J,'MTT WIN'!Z$1,SWISSW!$F:$F,"Won")+COUNTIFS(SWISSW!$I:$I,'MTT WIN'!Z$1,SWISSW!$J:$J,'MTT WIN'!$A8,SWISSW!$F:$F,"Lost")))</f>
        <v>1</v>
      </c>
      <c r="AA8" s="11">
        <f ca="1">((COUNTIFS(SWISSW!$I:$I,'MTT WIN'!$A8,SWISSW!$J:$J,'MTT WIN'!AA$1,SWISSW!$F:$F,"Won")+COUNTIFS(SWISSW!$I:$I,'MTT WIN'!AA$1,SWISSW!$J:$J,'MTT WIN'!$A8,SWISSW!$F:$F,"Lost")))</f>
        <v>1</v>
      </c>
      <c r="AB8" s="11">
        <f ca="1">((COUNTIFS(SWISSW!$I:$I,'MTT WIN'!$A8,SWISSW!$J:$J,'MTT WIN'!AB$1,SWISSW!$F:$F,"Won")+COUNTIFS(SWISSW!$I:$I,'MTT WIN'!AB$1,SWISSW!$J:$J,'MTT WIN'!$A8,SWISSW!$F:$F,"Lost")))</f>
        <v>1</v>
      </c>
      <c r="AC8" s="11">
        <f ca="1">((COUNTIFS(SWISSW!$I:$I,'MTT WIN'!$A8,SWISSW!$J:$J,'MTT WIN'!AC$1,SWISSW!$F:$F,"Won")+COUNTIFS(SWISSW!$I:$I,'MTT WIN'!AC$1,SWISSW!$J:$J,'MTT WIN'!$A8,SWISSW!$F:$F,"Lost")))</f>
        <v>0</v>
      </c>
      <c r="AD8" s="11">
        <f ca="1">((COUNTIFS(SWISSW!$I:$I,'MTT WIN'!$A8,SWISSW!$J:$J,'MTT WIN'!AD$1,SWISSW!$F:$F,"Won")+COUNTIFS(SWISSW!$I:$I,'MTT WIN'!AD$1,SWISSW!$J:$J,'MTT WIN'!$A8,SWISSW!$F:$F,"Lost")))</f>
        <v>2</v>
      </c>
      <c r="AE8" s="11">
        <f ca="1">((COUNTIFS(SWISSW!$I:$I,'MTT WIN'!$A8,SWISSW!$J:$J,'MTT WIN'!AE$1,SWISSW!$F:$F,"Won")+COUNTIFS(SWISSW!$I:$I,'MTT WIN'!AE$1,SWISSW!$J:$J,'MTT WIN'!$A8,SWISSW!$F:$F,"Lost")))</f>
        <v>1</v>
      </c>
      <c r="AF8" s="11">
        <f ca="1">((COUNTIFS(SWISSW!$I:$I,'MTT WIN'!$A8,SWISSW!$J:$J,'MTT WIN'!AF$1,SWISSW!$F:$F,"Won")+COUNTIFS(SWISSW!$I:$I,'MTT WIN'!AF$1,SWISSW!$J:$J,'MTT WIN'!$A8,SWISSW!$F:$F,"Lost")))</f>
        <v>1</v>
      </c>
      <c r="AG8" s="11">
        <f ca="1">((COUNTIFS(SWISSW!$I:$I,'MTT WIN'!$A8,SWISSW!$J:$J,'MTT WIN'!AG$1,SWISSW!$F:$F,"Won")+COUNTIFS(SWISSW!$I:$I,'MTT WIN'!AG$1,SWISSW!$J:$J,'MTT WIN'!$A8,SWISSW!$F:$F,"Lost")))</f>
        <v>0</v>
      </c>
      <c r="AH8" s="11">
        <f ca="1">((COUNTIFS(SWISSW!$I:$I,'MTT WIN'!$A8,SWISSW!$J:$J,'MTT WIN'!AH$1,SWISSW!$F:$F,"Won")+COUNTIFS(SWISSW!$I:$I,'MTT WIN'!AH$1,SWISSW!$J:$J,'MTT WIN'!$A8,SWISSW!$F:$F,"Lost")))</f>
        <v>0</v>
      </c>
      <c r="AI8" s="11">
        <f ca="1">((COUNTIFS(SWISSW!$I:$I,'MTT WIN'!$A8,SWISSW!$J:$J,'MTT WIN'!AI$1,SWISSW!$F:$F,"Won")+COUNTIFS(SWISSW!$I:$I,'MTT WIN'!AI$1,SWISSW!$J:$J,'MTT WIN'!$A8,SWISSW!$F:$F,"Lost")))</f>
        <v>0</v>
      </c>
      <c r="AJ8" s="11">
        <f ca="1">((COUNTIFS(SWISSW!$I:$I,'MTT WIN'!$A8,SWISSW!$J:$J,'MTT WIN'!AJ$1,SWISSW!$F:$F,"Won")+COUNTIFS(SWISSW!$I:$I,'MTT WIN'!AJ$1,SWISSW!$J:$J,'MTT WIN'!$A8,SWISSW!$F:$F,"Lost")))</f>
        <v>1</v>
      </c>
      <c r="AK8" s="11">
        <f ca="1">((COUNTIFS(SWISSW!$I:$I,'MTT WIN'!$A8,SWISSW!$J:$J,'MTT WIN'!AK$1,SWISSW!$F:$F,"Won")+COUNTIFS(SWISSW!$I:$I,'MTT WIN'!AK$1,SWISSW!$J:$J,'MTT WIN'!$A8,SWISSW!$F:$F,"Lost")))</f>
        <v>0</v>
      </c>
      <c r="AL8" s="11">
        <f ca="1">((COUNTIFS(SWISSW!$I:$I,'MTT WIN'!$A8,SWISSW!$J:$J,'MTT WIN'!AL$1,SWISSW!$F:$F,"Won")+COUNTIFS(SWISSW!$I:$I,'MTT WIN'!AL$1,SWISSW!$J:$J,'MTT WIN'!$A8,SWISSW!$F:$F,"Lost")))</f>
        <v>1</v>
      </c>
      <c r="AM8" s="11">
        <f ca="1">((COUNTIFS(SWISSW!$I:$I,'MTT WIN'!$A8,SWISSW!$J:$J,'MTT WIN'!AM$1,SWISSW!$F:$F,"Won")+COUNTIFS(SWISSW!$I:$I,'MTT WIN'!AM$1,SWISSW!$J:$J,'MTT WIN'!$A8,SWISSW!$F:$F,"Lost")))</f>
        <v>0</v>
      </c>
      <c r="AN8" s="11">
        <f ca="1">((COUNTIFS(SWISSW!$I:$I,'MTT WIN'!$A8,SWISSW!$J:$J,'MTT WIN'!AN$1,SWISSW!$F:$F,"Won")+COUNTIFS(SWISSW!$I:$I,'MTT WIN'!AN$1,SWISSW!$J:$J,'MTT WIN'!$A8,SWISSW!$F:$F,"Lost")))</f>
        <v>0</v>
      </c>
      <c r="AO8" s="11">
        <f ca="1">((COUNTIFS(SWISSW!$I:$I,'MTT WIN'!$A8,SWISSW!$J:$J,'MTT WIN'!AO$1,SWISSW!$F:$F,"Won")+COUNTIFS(SWISSW!$I:$I,'MTT WIN'!AO$1,SWISSW!$J:$J,'MTT WIN'!$A8,SWISSW!$F:$F,"Lost")))</f>
        <v>0</v>
      </c>
      <c r="AP8" s="11">
        <f ca="1">((COUNTIFS(SWISSW!$I:$I,'MTT WIN'!$A8,SWISSW!$J:$J,'MTT WIN'!AP$1,SWISSW!$F:$F,"Won")+COUNTIFS(SWISSW!$I:$I,'MTT WIN'!AP$1,SWISSW!$J:$J,'MTT WIN'!$A8,SWISSW!$F:$F,"Lost")))</f>
        <v>0</v>
      </c>
      <c r="AQ8" s="11">
        <f ca="1">((COUNTIFS(SWISSW!$I:$I,'MTT WIN'!$A8,SWISSW!$J:$J,'MTT WIN'!AQ$1,SWISSW!$F:$F,"Won")+COUNTIFS(SWISSW!$I:$I,'MTT WIN'!AQ$1,SWISSW!$J:$J,'MTT WIN'!$A8,SWISSW!$F:$F,"Lost")))</f>
        <v>0</v>
      </c>
      <c r="AR8" s="11">
        <f ca="1">((COUNTIFS(SWISSW!$I:$I,'MTT WIN'!$A8,SWISSW!$J:$J,'MTT WIN'!AR$1,SWISSW!$F:$F,"Won")+COUNTIFS(SWISSW!$I:$I,'MTT WIN'!AR$1,SWISSW!$J:$J,'MTT WIN'!$A8,SWISSW!$F:$F,"Lost")))</f>
        <v>0</v>
      </c>
      <c r="AS8" s="11">
        <f ca="1">((COUNTIFS(SWISSW!$I:$I,'MTT WIN'!$A8,SWISSW!$J:$J,'MTT WIN'!AS$1,SWISSW!$F:$F,"Won")+COUNTIFS(SWISSW!$I:$I,'MTT WIN'!AS$1,SWISSW!$J:$J,'MTT WIN'!$A8,SWISSW!$F:$F,"Lost")))</f>
        <v>0</v>
      </c>
      <c r="AT8" s="11">
        <f ca="1">((COUNTIFS(SWISSW!$I:$I,'MTT WIN'!$A8,SWISSW!$J:$J,'MTT WIN'!AT$1,SWISSW!$F:$F,"Won")+COUNTIFS(SWISSW!$I:$I,'MTT WIN'!AT$1,SWISSW!$J:$J,'MTT WIN'!$A8,SWISSW!$F:$F,"Lost")))</f>
        <v>0</v>
      </c>
      <c r="AU8" s="11">
        <f ca="1">((COUNTIFS(SWISSW!$I:$I,'MTT WIN'!$A8,SWISSW!$J:$J,'MTT WIN'!AU$1,SWISSW!$F:$F,"Won")+COUNTIFS(SWISSW!$I:$I,'MTT WIN'!AU$1,SWISSW!$J:$J,'MTT WIN'!$A8,SWISSW!$F:$F,"Lost")))</f>
        <v>2</v>
      </c>
      <c r="AV8" s="11">
        <f ca="1">((COUNTIFS(SWISSW!$I:$I,'MTT WIN'!$A8,SWISSW!$J:$J,'MTT WIN'!AV$1,SWISSW!$F:$F,"Won")+COUNTIFS(SWISSW!$I:$I,'MTT WIN'!AV$1,SWISSW!$J:$J,'MTT WIN'!$A8,SWISSW!$F:$F,"Lost")))</f>
        <v>1</v>
      </c>
      <c r="AW8" s="11">
        <f ca="1">((COUNTIFS(SWISSW!$I:$I,'MTT WIN'!$A8,SWISSW!$J:$J,'MTT WIN'!AW$1,SWISSW!$F:$F,"Won")+COUNTIFS(SWISSW!$I:$I,'MTT WIN'!AW$1,SWISSW!$J:$J,'MTT WIN'!$A8,SWISSW!$F:$F,"Lost")))</f>
        <v>0</v>
      </c>
      <c r="AX8" s="11">
        <f ca="1">((COUNTIFS(SWISSW!$I:$I,'MTT WIN'!$A8,SWISSW!$J:$J,'MTT WIN'!AX$1,SWISSW!$F:$F,"Won")+COUNTIFS(SWISSW!$I:$I,'MTT WIN'!AX$1,SWISSW!$J:$J,'MTT WIN'!$A8,SWISSW!$F:$F,"Lost")))</f>
        <v>0</v>
      </c>
      <c r="AY8" s="11">
        <f ca="1">((COUNTIFS(SWISSW!$I:$I,'MTT WIN'!$A8,SWISSW!$J:$J,'MTT WIN'!AY$1,SWISSW!$F:$F,"Won")+COUNTIFS(SWISSW!$I:$I,'MTT WIN'!AY$1,SWISSW!$J:$J,'MTT WIN'!$A8,SWISSW!$F:$F,"Lost")))</f>
        <v>1</v>
      </c>
      <c r="AZ8" s="11">
        <f ca="1">((COUNTIFS(SWISSW!$I:$I,'MTT WIN'!$A8,SWISSW!$J:$J,'MTT WIN'!AZ$1,SWISSW!$F:$F,"Won")+COUNTIFS(SWISSW!$I:$I,'MTT WIN'!AZ$1,SWISSW!$J:$J,'MTT WIN'!$A8,SWISSW!$F:$F,"Lost")))</f>
        <v>0</v>
      </c>
      <c r="BA8" s="11">
        <f ca="1">((COUNTIFS(SWISSW!$I:$I,'MTT WIN'!$A8,SWISSW!$J:$J,'MTT WIN'!BA$1,SWISSW!$F:$F,"Won")+COUNTIFS(SWISSW!$I:$I,'MTT WIN'!BA$1,SWISSW!$J:$J,'MTT WIN'!$A8,SWISSW!$F:$F,"Lost")))</f>
        <v>0</v>
      </c>
      <c r="BB8" s="11">
        <f ca="1">((COUNTIFS(SWISSW!$I:$I,'MTT WIN'!$A8,SWISSW!$J:$J,'MTT WIN'!BB$1,SWISSW!$F:$F,"Won")+COUNTIFS(SWISSW!$I:$I,'MTT WIN'!BB$1,SWISSW!$J:$J,'MTT WIN'!$A8,SWISSW!$F:$F,"Lost")))</f>
        <v>2</v>
      </c>
      <c r="BC8" s="11">
        <f ca="1">((COUNTIFS(SWISSW!$I:$I,'MTT WIN'!$A8,SWISSW!$J:$J,'MTT WIN'!BC$1,SWISSW!$F:$F,"Won")+COUNTIFS(SWISSW!$I:$I,'MTT WIN'!BC$1,SWISSW!$J:$J,'MTT WIN'!$A8,SWISSW!$F:$F,"Lost")))</f>
        <v>0</v>
      </c>
      <c r="BD8" s="11">
        <f ca="1">((COUNTIFS(SWISSW!$I:$I,'MTT WIN'!$A8,SWISSW!$J:$J,'MTT WIN'!BD$1,SWISSW!$F:$F,"Won")+COUNTIFS(SWISSW!$I:$I,'MTT WIN'!BD$1,SWISSW!$J:$J,'MTT WIN'!$A8,SWISSW!$F:$F,"Lost")))</f>
        <v>1</v>
      </c>
      <c r="BE8" s="11">
        <f ca="1">((COUNTIFS(SWISSW!$I:$I,'MTT WIN'!$A8,SWISSW!$J:$J,'MTT WIN'!BE$1,SWISSW!$F:$F,"Won")+COUNTIFS(SWISSW!$I:$I,'MTT WIN'!BE$1,SWISSW!$J:$J,'MTT WIN'!$A8,SWISSW!$F:$F,"Lost")))</f>
        <v>0</v>
      </c>
      <c r="BF8" s="11">
        <f ca="1">((COUNTIFS(SWISSW!$I:$I,'MTT WIN'!$A8,SWISSW!$J:$J,'MTT WIN'!BF$1,SWISSW!$F:$F,"Won")+COUNTIFS(SWISSW!$I:$I,'MTT WIN'!BF$1,SWISSW!$J:$J,'MTT WIN'!$A8,SWISSW!$F:$F,"Lost")))</f>
        <v>0</v>
      </c>
    </row>
    <row r="9" spans="1:58" s="6" customFormat="1" ht="55" customHeight="1" x14ac:dyDescent="0.25">
      <c r="A9" s="3" t="str">
        <f ca="1">MATCHUP!A9</f>
        <v>Elves</v>
      </c>
      <c r="B9" s="11">
        <f ca="1">((COUNTIFS(SWISSW!$I:$I,'MTT WIN'!$A9,SWISSW!$J:$J,'MTT WIN'!B$1,SWISSW!$F:$F,"Won")+COUNTIFS(SWISSW!$I:$I,'MTT WIN'!B$1,SWISSW!$J:$J,'MTT WIN'!$A9,SWISSW!$F:$F,"Lost")))</f>
        <v>17</v>
      </c>
      <c r="C9" s="11">
        <f ca="1">((COUNTIFS(SWISSW!$I:$I,'MTT WIN'!$A9,SWISSW!$J:$J,'MTT WIN'!C$1,SWISSW!$F:$F,"Won")+COUNTIFS(SWISSW!$I:$I,'MTT WIN'!C$1,SWISSW!$J:$J,'MTT WIN'!$A9,SWISSW!$F:$F,"Lost")))</f>
        <v>5</v>
      </c>
      <c r="D9" s="11">
        <f ca="1">((COUNTIFS(SWISSW!$I:$I,'MTT WIN'!$A9,SWISSW!$J:$J,'MTT WIN'!D$1,SWISSW!$F:$F,"Won")+COUNTIFS(SWISSW!$I:$I,'MTT WIN'!D$1,SWISSW!$J:$J,'MTT WIN'!$A9,SWISSW!$F:$F,"Lost")))</f>
        <v>10</v>
      </c>
      <c r="E9" s="11">
        <f ca="1">((COUNTIFS(SWISSW!$I:$I,'MTT WIN'!$A9,SWISSW!$J:$J,'MTT WIN'!E$1,SWISSW!$F:$F,"Won")+COUNTIFS(SWISSW!$I:$I,'MTT WIN'!E$1,SWISSW!$J:$J,'MTT WIN'!$A9,SWISSW!$F:$F,"Lost")))</f>
        <v>22</v>
      </c>
      <c r="F9" s="11">
        <f ca="1">((COUNTIFS(SWISSW!$I:$I,'MTT WIN'!$A9,SWISSW!$J:$J,'MTT WIN'!F$1,SWISSW!$F:$F,"Won")+COUNTIFS(SWISSW!$I:$I,'MTT WIN'!F$1,SWISSW!$J:$J,'MTT WIN'!$A9,SWISSW!$F:$F,"Lost")))</f>
        <v>6</v>
      </c>
      <c r="G9" s="11">
        <f ca="1">((COUNTIFS(SWISSW!$I:$I,'MTT WIN'!$A9,SWISSW!$J:$J,'MTT WIN'!G$1,SWISSW!$F:$F,"Won")+COUNTIFS(SWISSW!$I:$I,'MTT WIN'!G$1,SWISSW!$J:$J,'MTT WIN'!$A9,SWISSW!$F:$F,"Lost")))</f>
        <v>12</v>
      </c>
      <c r="H9" s="11">
        <f ca="1">((COUNTIFS(SWISSW!$I:$I,'MTT WIN'!$A9,SWISSW!$J:$J,'MTT WIN'!H$1,SWISSW!$F:$F,"Won")+COUNTIFS(SWISSW!$I:$I,'MTT WIN'!H$1,SWISSW!$J:$J,'MTT WIN'!$A9,SWISSW!$F:$F,"Lost")))</f>
        <v>3</v>
      </c>
      <c r="I9" s="11">
        <f ca="1">((COUNTIFS(SWISSW!$I:$I,'MTT WIN'!$A9,SWISSW!$J:$J,'MTT WIN'!I$1,SWISSW!$F:$F,"Won")+COUNTIFS(SWISSW!$I:$I,'MTT WIN'!I$1,SWISSW!$J:$J,'MTT WIN'!$A9,SWISSW!$F:$F,"Lost")))</f>
        <v>3</v>
      </c>
      <c r="J9" s="11">
        <f ca="1">((COUNTIFS(SWISSW!$I:$I,'MTT WIN'!$A9,SWISSW!$J:$J,'MTT WIN'!J$1,SWISSW!$F:$F,"Won")+COUNTIFS(SWISSW!$I:$I,'MTT WIN'!J$1,SWISSW!$J:$J,'MTT WIN'!$A9,SWISSW!$F:$F,"Lost")))</f>
        <v>8</v>
      </c>
      <c r="K9" s="11">
        <f ca="1">((COUNTIFS(SWISSW!$I:$I,'MTT WIN'!$A9,SWISSW!$J:$J,'MTT WIN'!K$1,SWISSW!$F:$F,"Won")+COUNTIFS(SWISSW!$I:$I,'MTT WIN'!K$1,SWISSW!$J:$J,'MTT WIN'!$A9,SWISSW!$F:$F,"Lost")))</f>
        <v>7</v>
      </c>
      <c r="L9" s="11">
        <f ca="1">((COUNTIFS(SWISSW!$I:$I,'MTT WIN'!$A9,SWISSW!$J:$J,'MTT WIN'!L$1,SWISSW!$F:$F,"Won")+COUNTIFS(SWISSW!$I:$I,'MTT WIN'!L$1,SWISSW!$J:$J,'MTT WIN'!$A9,SWISSW!$F:$F,"Lost")))</f>
        <v>6</v>
      </c>
      <c r="M9" s="11">
        <f ca="1">((COUNTIFS(SWISSW!$I:$I,'MTT WIN'!$A9,SWISSW!$J:$J,'MTT WIN'!M$1,SWISSW!$F:$F,"Won")+COUNTIFS(SWISSW!$I:$I,'MTT WIN'!M$1,SWISSW!$J:$J,'MTT WIN'!$A9,SWISSW!$F:$F,"Lost")))</f>
        <v>4</v>
      </c>
      <c r="N9" s="11">
        <f ca="1">((COUNTIFS(SWISSW!$I:$I,'MTT WIN'!$A9,SWISSW!$J:$J,'MTT WIN'!N$1,SWISSW!$F:$F,"Won")+COUNTIFS(SWISSW!$I:$I,'MTT WIN'!N$1,SWISSW!$J:$J,'MTT WIN'!$A9,SWISSW!$F:$F,"Lost")))</f>
        <v>4</v>
      </c>
      <c r="O9" s="11">
        <f ca="1">((COUNTIFS(SWISSW!$I:$I,'MTT WIN'!$A9,SWISSW!$J:$J,'MTT WIN'!O$1,SWISSW!$F:$F,"Won")+COUNTIFS(SWISSW!$I:$I,'MTT WIN'!O$1,SWISSW!$J:$J,'MTT WIN'!$A9,SWISSW!$F:$F,"Lost")))</f>
        <v>4</v>
      </c>
      <c r="P9" s="11">
        <f ca="1">((COUNTIFS(SWISSW!$I:$I,'MTT WIN'!$A9,SWISSW!$J:$J,'MTT WIN'!P$1,SWISSW!$F:$F,"Won")+COUNTIFS(SWISSW!$I:$I,'MTT WIN'!P$1,SWISSW!$J:$J,'MTT WIN'!$A9,SWISSW!$F:$F,"Lost")))</f>
        <v>4</v>
      </c>
      <c r="Q9" s="11">
        <f ca="1">((COUNTIFS(SWISSW!$I:$I,'MTT WIN'!$A9,SWISSW!$J:$J,'MTT WIN'!Q$1,SWISSW!$F:$F,"Won")+COUNTIFS(SWISSW!$I:$I,'MTT WIN'!Q$1,SWISSW!$J:$J,'MTT WIN'!$A9,SWISSW!$F:$F,"Lost")))</f>
        <v>2</v>
      </c>
      <c r="R9" s="11">
        <f ca="1">((COUNTIFS(SWISSW!$I:$I,'MTT WIN'!$A9,SWISSW!$J:$J,'MTT WIN'!R$1,SWISSW!$F:$F,"Won")+COUNTIFS(SWISSW!$I:$I,'MTT WIN'!R$1,SWISSW!$J:$J,'MTT WIN'!$A9,SWISSW!$F:$F,"Lost")))</f>
        <v>1</v>
      </c>
      <c r="S9" s="11">
        <f ca="1">((COUNTIFS(SWISSW!$I:$I,'MTT WIN'!$A9,SWISSW!$J:$J,'MTT WIN'!S$1,SWISSW!$F:$F,"Won")+COUNTIFS(SWISSW!$I:$I,'MTT WIN'!S$1,SWISSW!$J:$J,'MTT WIN'!$A9,SWISSW!$F:$F,"Lost")))</f>
        <v>3</v>
      </c>
      <c r="T9" s="11">
        <f ca="1">((COUNTIFS(SWISSW!$I:$I,'MTT WIN'!$A9,SWISSW!$J:$J,'MTT WIN'!T$1,SWISSW!$F:$F,"Won")+COUNTIFS(SWISSW!$I:$I,'MTT WIN'!T$1,SWISSW!$J:$J,'MTT WIN'!$A9,SWISSW!$F:$F,"Lost")))</f>
        <v>1</v>
      </c>
      <c r="U9" s="11">
        <f ca="1">((COUNTIFS(SWISSW!$I:$I,'MTT WIN'!$A9,SWISSW!$J:$J,'MTT WIN'!U$1,SWISSW!$F:$F,"Won")+COUNTIFS(SWISSW!$I:$I,'MTT WIN'!U$1,SWISSW!$J:$J,'MTT WIN'!$A9,SWISSW!$F:$F,"Lost")))</f>
        <v>0</v>
      </c>
      <c r="V9" s="11">
        <f ca="1">((COUNTIFS(SWISSW!$I:$I,'MTT WIN'!$A9,SWISSW!$J:$J,'MTT WIN'!V$1,SWISSW!$F:$F,"Won")+COUNTIFS(SWISSW!$I:$I,'MTT WIN'!V$1,SWISSW!$J:$J,'MTT WIN'!$A9,SWISSW!$F:$F,"Lost")))</f>
        <v>0</v>
      </c>
      <c r="W9" s="11">
        <f ca="1">((COUNTIFS(SWISSW!$I:$I,'MTT WIN'!$A9,SWISSW!$J:$J,'MTT WIN'!W$1,SWISSW!$F:$F,"Won")+COUNTIFS(SWISSW!$I:$I,'MTT WIN'!W$1,SWISSW!$J:$J,'MTT WIN'!$A9,SWISSW!$F:$F,"Lost")))</f>
        <v>3</v>
      </c>
      <c r="X9" s="11">
        <f ca="1">((COUNTIFS(SWISSW!$I:$I,'MTT WIN'!$A9,SWISSW!$J:$J,'MTT WIN'!X$1,SWISSW!$F:$F,"Won")+COUNTIFS(SWISSW!$I:$I,'MTT WIN'!X$1,SWISSW!$J:$J,'MTT WIN'!$A9,SWISSW!$F:$F,"Lost")))</f>
        <v>2</v>
      </c>
      <c r="Y9" s="11">
        <f ca="1">((COUNTIFS(SWISSW!$I:$I,'MTT WIN'!$A9,SWISSW!$J:$J,'MTT WIN'!Y$1,SWISSW!$F:$F,"Won")+COUNTIFS(SWISSW!$I:$I,'MTT WIN'!Y$1,SWISSW!$J:$J,'MTT WIN'!$A9,SWISSW!$F:$F,"Lost")))</f>
        <v>0</v>
      </c>
      <c r="Z9" s="11">
        <f ca="1">((COUNTIFS(SWISSW!$I:$I,'MTT WIN'!$A9,SWISSW!$J:$J,'MTT WIN'!Z$1,SWISSW!$F:$F,"Won")+COUNTIFS(SWISSW!$I:$I,'MTT WIN'!Z$1,SWISSW!$J:$J,'MTT WIN'!$A9,SWISSW!$F:$F,"Lost")))</f>
        <v>1</v>
      </c>
      <c r="AA9" s="11">
        <f ca="1">((COUNTIFS(SWISSW!$I:$I,'MTT WIN'!$A9,SWISSW!$J:$J,'MTT WIN'!AA$1,SWISSW!$F:$F,"Won")+COUNTIFS(SWISSW!$I:$I,'MTT WIN'!AA$1,SWISSW!$J:$J,'MTT WIN'!$A9,SWISSW!$F:$F,"Lost")))</f>
        <v>0</v>
      </c>
      <c r="AB9" s="11">
        <f ca="1">((COUNTIFS(SWISSW!$I:$I,'MTT WIN'!$A9,SWISSW!$J:$J,'MTT WIN'!AB$1,SWISSW!$F:$F,"Won")+COUNTIFS(SWISSW!$I:$I,'MTT WIN'!AB$1,SWISSW!$J:$J,'MTT WIN'!$A9,SWISSW!$F:$F,"Lost")))</f>
        <v>1</v>
      </c>
      <c r="AC9" s="11">
        <f ca="1">((COUNTIFS(SWISSW!$I:$I,'MTT WIN'!$A9,SWISSW!$J:$J,'MTT WIN'!AC$1,SWISSW!$F:$F,"Won")+COUNTIFS(SWISSW!$I:$I,'MTT WIN'!AC$1,SWISSW!$J:$J,'MTT WIN'!$A9,SWISSW!$F:$F,"Lost")))</f>
        <v>0</v>
      </c>
      <c r="AD9" s="11">
        <f ca="1">((COUNTIFS(SWISSW!$I:$I,'MTT WIN'!$A9,SWISSW!$J:$J,'MTT WIN'!AD$1,SWISSW!$F:$F,"Won")+COUNTIFS(SWISSW!$I:$I,'MTT WIN'!AD$1,SWISSW!$J:$J,'MTT WIN'!$A9,SWISSW!$F:$F,"Lost")))</f>
        <v>4</v>
      </c>
      <c r="AE9" s="11">
        <f ca="1">((COUNTIFS(SWISSW!$I:$I,'MTT WIN'!$A9,SWISSW!$J:$J,'MTT WIN'!AE$1,SWISSW!$F:$F,"Won")+COUNTIFS(SWISSW!$I:$I,'MTT WIN'!AE$1,SWISSW!$J:$J,'MTT WIN'!$A9,SWISSW!$F:$F,"Lost")))</f>
        <v>0</v>
      </c>
      <c r="AF9" s="11">
        <f ca="1">((COUNTIFS(SWISSW!$I:$I,'MTT WIN'!$A9,SWISSW!$J:$J,'MTT WIN'!AF$1,SWISSW!$F:$F,"Won")+COUNTIFS(SWISSW!$I:$I,'MTT WIN'!AF$1,SWISSW!$J:$J,'MTT WIN'!$A9,SWISSW!$F:$F,"Lost")))</f>
        <v>1</v>
      </c>
      <c r="AG9" s="11">
        <f ca="1">((COUNTIFS(SWISSW!$I:$I,'MTT WIN'!$A9,SWISSW!$J:$J,'MTT WIN'!AG$1,SWISSW!$F:$F,"Won")+COUNTIFS(SWISSW!$I:$I,'MTT WIN'!AG$1,SWISSW!$J:$J,'MTT WIN'!$A9,SWISSW!$F:$F,"Lost")))</f>
        <v>1</v>
      </c>
      <c r="AH9" s="11">
        <f ca="1">((COUNTIFS(SWISSW!$I:$I,'MTT WIN'!$A9,SWISSW!$J:$J,'MTT WIN'!AH$1,SWISSW!$F:$F,"Won")+COUNTIFS(SWISSW!$I:$I,'MTT WIN'!AH$1,SWISSW!$J:$J,'MTT WIN'!$A9,SWISSW!$F:$F,"Lost")))</f>
        <v>0</v>
      </c>
      <c r="AI9" s="11">
        <f ca="1">((COUNTIFS(SWISSW!$I:$I,'MTT WIN'!$A9,SWISSW!$J:$J,'MTT WIN'!AI$1,SWISSW!$F:$F,"Won")+COUNTIFS(SWISSW!$I:$I,'MTT WIN'!AI$1,SWISSW!$J:$J,'MTT WIN'!$A9,SWISSW!$F:$F,"Lost")))</f>
        <v>0</v>
      </c>
      <c r="AJ9" s="11">
        <f ca="1">((COUNTIFS(SWISSW!$I:$I,'MTT WIN'!$A9,SWISSW!$J:$J,'MTT WIN'!AJ$1,SWISSW!$F:$F,"Won")+COUNTIFS(SWISSW!$I:$I,'MTT WIN'!AJ$1,SWISSW!$J:$J,'MTT WIN'!$A9,SWISSW!$F:$F,"Lost")))</f>
        <v>0</v>
      </c>
      <c r="AK9" s="11">
        <f ca="1">((COUNTIFS(SWISSW!$I:$I,'MTT WIN'!$A9,SWISSW!$J:$J,'MTT WIN'!AK$1,SWISSW!$F:$F,"Won")+COUNTIFS(SWISSW!$I:$I,'MTT WIN'!AK$1,SWISSW!$J:$J,'MTT WIN'!$A9,SWISSW!$F:$F,"Lost")))</f>
        <v>0</v>
      </c>
      <c r="AL9" s="11">
        <f ca="1">((COUNTIFS(SWISSW!$I:$I,'MTT WIN'!$A9,SWISSW!$J:$J,'MTT WIN'!AL$1,SWISSW!$F:$F,"Won")+COUNTIFS(SWISSW!$I:$I,'MTT WIN'!AL$1,SWISSW!$J:$J,'MTT WIN'!$A9,SWISSW!$F:$F,"Lost")))</f>
        <v>1</v>
      </c>
      <c r="AM9" s="11">
        <f ca="1">((COUNTIFS(SWISSW!$I:$I,'MTT WIN'!$A9,SWISSW!$J:$J,'MTT WIN'!AM$1,SWISSW!$F:$F,"Won")+COUNTIFS(SWISSW!$I:$I,'MTT WIN'!AM$1,SWISSW!$J:$J,'MTT WIN'!$A9,SWISSW!$F:$F,"Lost")))</f>
        <v>0</v>
      </c>
      <c r="AN9" s="11">
        <f ca="1">((COUNTIFS(SWISSW!$I:$I,'MTT WIN'!$A9,SWISSW!$J:$J,'MTT WIN'!AN$1,SWISSW!$F:$F,"Won")+COUNTIFS(SWISSW!$I:$I,'MTT WIN'!AN$1,SWISSW!$J:$J,'MTT WIN'!$A9,SWISSW!$F:$F,"Lost")))</f>
        <v>0</v>
      </c>
      <c r="AO9" s="11">
        <f ca="1">((COUNTIFS(SWISSW!$I:$I,'MTT WIN'!$A9,SWISSW!$J:$J,'MTT WIN'!AO$1,SWISSW!$F:$F,"Won")+COUNTIFS(SWISSW!$I:$I,'MTT WIN'!AO$1,SWISSW!$J:$J,'MTT WIN'!$A9,SWISSW!$F:$F,"Lost")))</f>
        <v>0</v>
      </c>
      <c r="AP9" s="11">
        <f ca="1">((COUNTIFS(SWISSW!$I:$I,'MTT WIN'!$A9,SWISSW!$J:$J,'MTT WIN'!AP$1,SWISSW!$F:$F,"Won")+COUNTIFS(SWISSW!$I:$I,'MTT WIN'!AP$1,SWISSW!$J:$J,'MTT WIN'!$A9,SWISSW!$F:$F,"Lost")))</f>
        <v>0</v>
      </c>
      <c r="AQ9" s="11">
        <f ca="1">((COUNTIFS(SWISSW!$I:$I,'MTT WIN'!$A9,SWISSW!$J:$J,'MTT WIN'!AQ$1,SWISSW!$F:$F,"Won")+COUNTIFS(SWISSW!$I:$I,'MTT WIN'!AQ$1,SWISSW!$J:$J,'MTT WIN'!$A9,SWISSW!$F:$F,"Lost")))</f>
        <v>0</v>
      </c>
      <c r="AR9" s="11">
        <f ca="1">((COUNTIFS(SWISSW!$I:$I,'MTT WIN'!$A9,SWISSW!$J:$J,'MTT WIN'!AR$1,SWISSW!$F:$F,"Won")+COUNTIFS(SWISSW!$I:$I,'MTT WIN'!AR$1,SWISSW!$J:$J,'MTT WIN'!$A9,SWISSW!$F:$F,"Lost")))</f>
        <v>0</v>
      </c>
      <c r="AS9" s="11">
        <f ca="1">((COUNTIFS(SWISSW!$I:$I,'MTT WIN'!$A9,SWISSW!$J:$J,'MTT WIN'!AS$1,SWISSW!$F:$F,"Won")+COUNTIFS(SWISSW!$I:$I,'MTT WIN'!AS$1,SWISSW!$J:$J,'MTT WIN'!$A9,SWISSW!$F:$F,"Lost")))</f>
        <v>0</v>
      </c>
      <c r="AT9" s="11">
        <f ca="1">((COUNTIFS(SWISSW!$I:$I,'MTT WIN'!$A9,SWISSW!$J:$J,'MTT WIN'!AT$1,SWISSW!$F:$F,"Won")+COUNTIFS(SWISSW!$I:$I,'MTT WIN'!AT$1,SWISSW!$J:$J,'MTT WIN'!$A9,SWISSW!$F:$F,"Lost")))</f>
        <v>0</v>
      </c>
      <c r="AU9" s="11">
        <f ca="1">((COUNTIFS(SWISSW!$I:$I,'MTT WIN'!$A9,SWISSW!$J:$J,'MTT WIN'!AU$1,SWISSW!$F:$F,"Won")+COUNTIFS(SWISSW!$I:$I,'MTT WIN'!AU$1,SWISSW!$J:$J,'MTT WIN'!$A9,SWISSW!$F:$F,"Lost")))</f>
        <v>0</v>
      </c>
      <c r="AV9" s="11">
        <f ca="1">((COUNTIFS(SWISSW!$I:$I,'MTT WIN'!$A9,SWISSW!$J:$J,'MTT WIN'!AV$1,SWISSW!$F:$F,"Won")+COUNTIFS(SWISSW!$I:$I,'MTT WIN'!AV$1,SWISSW!$J:$J,'MTT WIN'!$A9,SWISSW!$F:$F,"Lost")))</f>
        <v>0</v>
      </c>
      <c r="AW9" s="11">
        <f ca="1">((COUNTIFS(SWISSW!$I:$I,'MTT WIN'!$A9,SWISSW!$J:$J,'MTT WIN'!AW$1,SWISSW!$F:$F,"Won")+COUNTIFS(SWISSW!$I:$I,'MTT WIN'!AW$1,SWISSW!$J:$J,'MTT WIN'!$A9,SWISSW!$F:$F,"Lost")))</f>
        <v>1</v>
      </c>
      <c r="AX9" s="11">
        <f ca="1">((COUNTIFS(SWISSW!$I:$I,'MTT WIN'!$A9,SWISSW!$J:$J,'MTT WIN'!AX$1,SWISSW!$F:$F,"Won")+COUNTIFS(SWISSW!$I:$I,'MTT WIN'!AX$1,SWISSW!$J:$J,'MTT WIN'!$A9,SWISSW!$F:$F,"Lost")))</f>
        <v>0</v>
      </c>
      <c r="AY9" s="11">
        <f ca="1">((COUNTIFS(SWISSW!$I:$I,'MTT WIN'!$A9,SWISSW!$J:$J,'MTT WIN'!AY$1,SWISSW!$F:$F,"Won")+COUNTIFS(SWISSW!$I:$I,'MTT WIN'!AY$1,SWISSW!$J:$J,'MTT WIN'!$A9,SWISSW!$F:$F,"Lost")))</f>
        <v>1</v>
      </c>
      <c r="AZ9" s="11">
        <f ca="1">((COUNTIFS(SWISSW!$I:$I,'MTT WIN'!$A9,SWISSW!$J:$J,'MTT WIN'!AZ$1,SWISSW!$F:$F,"Won")+COUNTIFS(SWISSW!$I:$I,'MTT WIN'!AZ$1,SWISSW!$J:$J,'MTT WIN'!$A9,SWISSW!$F:$F,"Lost")))</f>
        <v>0</v>
      </c>
      <c r="BA9" s="11">
        <f ca="1">((COUNTIFS(SWISSW!$I:$I,'MTT WIN'!$A9,SWISSW!$J:$J,'MTT WIN'!BA$1,SWISSW!$F:$F,"Won")+COUNTIFS(SWISSW!$I:$I,'MTT WIN'!BA$1,SWISSW!$J:$J,'MTT WIN'!$A9,SWISSW!$F:$F,"Lost")))</f>
        <v>0</v>
      </c>
      <c r="BB9" s="11">
        <f ca="1">((COUNTIFS(SWISSW!$I:$I,'MTT WIN'!$A9,SWISSW!$J:$J,'MTT WIN'!BB$1,SWISSW!$F:$F,"Won")+COUNTIFS(SWISSW!$I:$I,'MTT WIN'!BB$1,SWISSW!$J:$J,'MTT WIN'!$A9,SWISSW!$F:$F,"Lost")))</f>
        <v>0</v>
      </c>
      <c r="BC9" s="11">
        <f ca="1">((COUNTIFS(SWISSW!$I:$I,'MTT WIN'!$A9,SWISSW!$J:$J,'MTT WIN'!BC$1,SWISSW!$F:$F,"Won")+COUNTIFS(SWISSW!$I:$I,'MTT WIN'!BC$1,SWISSW!$J:$J,'MTT WIN'!$A9,SWISSW!$F:$F,"Lost")))</f>
        <v>1</v>
      </c>
      <c r="BD9" s="11">
        <f ca="1">((COUNTIFS(SWISSW!$I:$I,'MTT WIN'!$A9,SWISSW!$J:$J,'MTT WIN'!BD$1,SWISSW!$F:$F,"Won")+COUNTIFS(SWISSW!$I:$I,'MTT WIN'!BD$1,SWISSW!$J:$J,'MTT WIN'!$A9,SWISSW!$F:$F,"Lost")))</f>
        <v>0</v>
      </c>
      <c r="BE9" s="11">
        <f ca="1">((COUNTIFS(SWISSW!$I:$I,'MTT WIN'!$A9,SWISSW!$J:$J,'MTT WIN'!BE$1,SWISSW!$F:$F,"Won")+COUNTIFS(SWISSW!$I:$I,'MTT WIN'!BE$1,SWISSW!$J:$J,'MTT WIN'!$A9,SWISSW!$F:$F,"Lost")))</f>
        <v>0</v>
      </c>
      <c r="BF9" s="11">
        <f ca="1">((COUNTIFS(SWISSW!$I:$I,'MTT WIN'!$A9,SWISSW!$J:$J,'MTT WIN'!BF$1,SWISSW!$F:$F,"Won")+COUNTIFS(SWISSW!$I:$I,'MTT WIN'!BF$1,SWISSW!$J:$J,'MTT WIN'!$A9,SWISSW!$F:$F,"Lost")))</f>
        <v>0</v>
      </c>
    </row>
    <row r="10" spans="1:58" s="6" customFormat="1" ht="55" customHeight="1" x14ac:dyDescent="0.25">
      <c r="A10" s="3" t="str">
        <f ca="1">MATCHUP!A10</f>
        <v>Grixis Affinity</v>
      </c>
      <c r="B10" s="11">
        <f ca="1">((COUNTIFS(SWISSW!$I:$I,'MTT WIN'!$A10,SWISSW!$J:$J,'MTT WIN'!B$1,SWISSW!$F:$F,"Won")+COUNTIFS(SWISSW!$I:$I,'MTT WIN'!B$1,SWISSW!$J:$J,'MTT WIN'!$A10,SWISSW!$F:$F,"Lost")))</f>
        <v>11</v>
      </c>
      <c r="C10" s="11">
        <f ca="1">((COUNTIFS(SWISSW!$I:$I,'MTT WIN'!$A10,SWISSW!$J:$J,'MTT WIN'!C$1,SWISSW!$F:$F,"Won")+COUNTIFS(SWISSW!$I:$I,'MTT WIN'!C$1,SWISSW!$J:$J,'MTT WIN'!$A10,SWISSW!$F:$F,"Lost")))</f>
        <v>7</v>
      </c>
      <c r="D10" s="11">
        <f ca="1">((COUNTIFS(SWISSW!$I:$I,'MTT WIN'!$A10,SWISSW!$J:$J,'MTT WIN'!D$1,SWISSW!$F:$F,"Won")+COUNTIFS(SWISSW!$I:$I,'MTT WIN'!D$1,SWISSW!$J:$J,'MTT WIN'!$A10,SWISSW!$F:$F,"Lost")))</f>
        <v>6</v>
      </c>
      <c r="E10" s="11">
        <f ca="1">((COUNTIFS(SWISSW!$I:$I,'MTT WIN'!$A10,SWISSW!$J:$J,'MTT WIN'!E$1,SWISSW!$F:$F,"Won")+COUNTIFS(SWISSW!$I:$I,'MTT WIN'!E$1,SWISSW!$J:$J,'MTT WIN'!$A10,SWISSW!$F:$F,"Lost")))</f>
        <v>7</v>
      </c>
      <c r="F10" s="11">
        <f ca="1">((COUNTIFS(SWISSW!$I:$I,'MTT WIN'!$A10,SWISSW!$J:$J,'MTT WIN'!F$1,SWISSW!$F:$F,"Won")+COUNTIFS(SWISSW!$I:$I,'MTT WIN'!F$1,SWISSW!$J:$J,'MTT WIN'!$A10,SWISSW!$F:$F,"Lost")))</f>
        <v>9</v>
      </c>
      <c r="G10" s="11">
        <f ca="1">((COUNTIFS(SWISSW!$I:$I,'MTT WIN'!$A10,SWISSW!$J:$J,'MTT WIN'!G$1,SWISSW!$F:$F,"Won")+COUNTIFS(SWISSW!$I:$I,'MTT WIN'!G$1,SWISSW!$J:$J,'MTT WIN'!$A10,SWISSW!$F:$F,"Lost")))</f>
        <v>4</v>
      </c>
      <c r="H10" s="11">
        <f ca="1">((COUNTIFS(SWISSW!$I:$I,'MTT WIN'!$A10,SWISSW!$J:$J,'MTT WIN'!H$1,SWISSW!$F:$F,"Won")+COUNTIFS(SWISSW!$I:$I,'MTT WIN'!H$1,SWISSW!$J:$J,'MTT WIN'!$A10,SWISSW!$F:$F,"Lost")))</f>
        <v>2</v>
      </c>
      <c r="I10" s="11">
        <f ca="1">((COUNTIFS(SWISSW!$I:$I,'MTT WIN'!$A10,SWISSW!$J:$J,'MTT WIN'!I$1,SWISSW!$F:$F,"Won")+COUNTIFS(SWISSW!$I:$I,'MTT WIN'!I$1,SWISSW!$J:$J,'MTT WIN'!$A10,SWISSW!$F:$F,"Lost")))</f>
        <v>1</v>
      </c>
      <c r="J10" s="11">
        <f ca="1">((COUNTIFS(SWISSW!$I:$I,'MTT WIN'!$A10,SWISSW!$J:$J,'MTT WIN'!J$1,SWISSW!$F:$F,"Won")+COUNTIFS(SWISSW!$I:$I,'MTT WIN'!J$1,SWISSW!$J:$J,'MTT WIN'!$A10,SWISSW!$F:$F,"Lost")))</f>
        <v>1</v>
      </c>
      <c r="K10" s="11">
        <f ca="1">((COUNTIFS(SWISSW!$I:$I,'MTT WIN'!$A10,SWISSW!$J:$J,'MTT WIN'!K$1,SWISSW!$F:$F,"Won")+COUNTIFS(SWISSW!$I:$I,'MTT WIN'!K$1,SWISSW!$J:$J,'MTT WIN'!$A10,SWISSW!$F:$F,"Lost")))</f>
        <v>2</v>
      </c>
      <c r="L10" s="11">
        <f ca="1">((COUNTIFS(SWISSW!$I:$I,'MTT WIN'!$A10,SWISSW!$J:$J,'MTT WIN'!L$1,SWISSW!$F:$F,"Won")+COUNTIFS(SWISSW!$I:$I,'MTT WIN'!L$1,SWISSW!$J:$J,'MTT WIN'!$A10,SWISSW!$F:$F,"Lost")))</f>
        <v>3</v>
      </c>
      <c r="M10" s="11">
        <f ca="1">((COUNTIFS(SWISSW!$I:$I,'MTT WIN'!$A10,SWISSW!$J:$J,'MTT WIN'!M$1,SWISSW!$F:$F,"Won")+COUNTIFS(SWISSW!$I:$I,'MTT WIN'!M$1,SWISSW!$J:$J,'MTT WIN'!$A10,SWISSW!$F:$F,"Lost")))</f>
        <v>1</v>
      </c>
      <c r="N10" s="11">
        <f ca="1">((COUNTIFS(SWISSW!$I:$I,'MTT WIN'!$A10,SWISSW!$J:$J,'MTT WIN'!N$1,SWISSW!$F:$F,"Won")+COUNTIFS(SWISSW!$I:$I,'MTT WIN'!N$1,SWISSW!$J:$J,'MTT WIN'!$A10,SWISSW!$F:$F,"Lost")))</f>
        <v>1</v>
      </c>
      <c r="O10" s="11">
        <f ca="1">((COUNTIFS(SWISSW!$I:$I,'MTT WIN'!$A10,SWISSW!$J:$J,'MTT WIN'!O$1,SWISSW!$F:$F,"Won")+COUNTIFS(SWISSW!$I:$I,'MTT WIN'!O$1,SWISSW!$J:$J,'MTT WIN'!$A10,SWISSW!$F:$F,"Lost")))</f>
        <v>4</v>
      </c>
      <c r="P10" s="11">
        <f ca="1">((COUNTIFS(SWISSW!$I:$I,'MTT WIN'!$A10,SWISSW!$J:$J,'MTT WIN'!P$1,SWISSW!$F:$F,"Won")+COUNTIFS(SWISSW!$I:$I,'MTT WIN'!P$1,SWISSW!$J:$J,'MTT WIN'!$A10,SWISSW!$F:$F,"Lost")))</f>
        <v>3</v>
      </c>
      <c r="Q10" s="11">
        <f ca="1">((COUNTIFS(SWISSW!$I:$I,'MTT WIN'!$A10,SWISSW!$J:$J,'MTT WIN'!Q$1,SWISSW!$F:$F,"Won")+COUNTIFS(SWISSW!$I:$I,'MTT WIN'!Q$1,SWISSW!$J:$J,'MTT WIN'!$A10,SWISSW!$F:$F,"Lost")))</f>
        <v>4</v>
      </c>
      <c r="R10" s="11">
        <f ca="1">((COUNTIFS(SWISSW!$I:$I,'MTT WIN'!$A10,SWISSW!$J:$J,'MTT WIN'!R$1,SWISSW!$F:$F,"Won")+COUNTIFS(SWISSW!$I:$I,'MTT WIN'!R$1,SWISSW!$J:$J,'MTT WIN'!$A10,SWISSW!$F:$F,"Lost")))</f>
        <v>0</v>
      </c>
      <c r="S10" s="11">
        <f ca="1">((COUNTIFS(SWISSW!$I:$I,'MTT WIN'!$A10,SWISSW!$J:$J,'MTT WIN'!S$1,SWISSW!$F:$F,"Won")+COUNTIFS(SWISSW!$I:$I,'MTT WIN'!S$1,SWISSW!$J:$J,'MTT WIN'!$A10,SWISSW!$F:$F,"Lost")))</f>
        <v>3</v>
      </c>
      <c r="T10" s="11">
        <f ca="1">((COUNTIFS(SWISSW!$I:$I,'MTT WIN'!$A10,SWISSW!$J:$J,'MTT WIN'!T$1,SWISSW!$F:$F,"Won")+COUNTIFS(SWISSW!$I:$I,'MTT WIN'!T$1,SWISSW!$J:$J,'MTT WIN'!$A10,SWISSW!$F:$F,"Lost")))</f>
        <v>3</v>
      </c>
      <c r="U10" s="11">
        <f ca="1">((COUNTIFS(SWISSW!$I:$I,'MTT WIN'!$A10,SWISSW!$J:$J,'MTT WIN'!U$1,SWISSW!$F:$F,"Won")+COUNTIFS(SWISSW!$I:$I,'MTT WIN'!U$1,SWISSW!$J:$J,'MTT WIN'!$A10,SWISSW!$F:$F,"Lost")))</f>
        <v>0</v>
      </c>
      <c r="V10" s="11">
        <f ca="1">((COUNTIFS(SWISSW!$I:$I,'MTT WIN'!$A10,SWISSW!$J:$J,'MTT WIN'!V$1,SWISSW!$F:$F,"Won")+COUNTIFS(SWISSW!$I:$I,'MTT WIN'!V$1,SWISSW!$J:$J,'MTT WIN'!$A10,SWISSW!$F:$F,"Lost")))</f>
        <v>1</v>
      </c>
      <c r="W10" s="11">
        <f ca="1">((COUNTIFS(SWISSW!$I:$I,'MTT WIN'!$A10,SWISSW!$J:$J,'MTT WIN'!W$1,SWISSW!$F:$F,"Won")+COUNTIFS(SWISSW!$I:$I,'MTT WIN'!W$1,SWISSW!$J:$J,'MTT WIN'!$A10,SWISSW!$F:$F,"Lost")))</f>
        <v>2</v>
      </c>
      <c r="X10" s="11">
        <f ca="1">((COUNTIFS(SWISSW!$I:$I,'MTT WIN'!$A10,SWISSW!$J:$J,'MTT WIN'!X$1,SWISSW!$F:$F,"Won")+COUNTIFS(SWISSW!$I:$I,'MTT WIN'!X$1,SWISSW!$J:$J,'MTT WIN'!$A10,SWISSW!$F:$F,"Lost")))</f>
        <v>2</v>
      </c>
      <c r="Y10" s="11">
        <f ca="1">((COUNTIFS(SWISSW!$I:$I,'MTT WIN'!$A10,SWISSW!$J:$J,'MTT WIN'!Y$1,SWISSW!$F:$F,"Won")+COUNTIFS(SWISSW!$I:$I,'MTT WIN'!Y$1,SWISSW!$J:$J,'MTT WIN'!$A10,SWISSW!$F:$F,"Lost")))</f>
        <v>0</v>
      </c>
      <c r="Z10" s="11">
        <f ca="1">((COUNTIFS(SWISSW!$I:$I,'MTT WIN'!$A10,SWISSW!$J:$J,'MTT WIN'!Z$1,SWISSW!$F:$F,"Won")+COUNTIFS(SWISSW!$I:$I,'MTT WIN'!Z$1,SWISSW!$J:$J,'MTT WIN'!$A10,SWISSW!$F:$F,"Lost")))</f>
        <v>0</v>
      </c>
      <c r="AA10" s="11">
        <f ca="1">((COUNTIFS(SWISSW!$I:$I,'MTT WIN'!$A10,SWISSW!$J:$J,'MTT WIN'!AA$1,SWISSW!$F:$F,"Won")+COUNTIFS(SWISSW!$I:$I,'MTT WIN'!AA$1,SWISSW!$J:$J,'MTT WIN'!$A10,SWISSW!$F:$F,"Lost")))</f>
        <v>2</v>
      </c>
      <c r="AB10" s="11">
        <f ca="1">((COUNTIFS(SWISSW!$I:$I,'MTT WIN'!$A10,SWISSW!$J:$J,'MTT WIN'!AB$1,SWISSW!$F:$F,"Won")+COUNTIFS(SWISSW!$I:$I,'MTT WIN'!AB$1,SWISSW!$J:$J,'MTT WIN'!$A10,SWISSW!$F:$F,"Lost")))</f>
        <v>1</v>
      </c>
      <c r="AC10" s="11">
        <f ca="1">((COUNTIFS(SWISSW!$I:$I,'MTT WIN'!$A10,SWISSW!$J:$J,'MTT WIN'!AC$1,SWISSW!$F:$F,"Won")+COUNTIFS(SWISSW!$I:$I,'MTT WIN'!AC$1,SWISSW!$J:$J,'MTT WIN'!$A10,SWISSW!$F:$F,"Lost")))</f>
        <v>0</v>
      </c>
      <c r="AD10" s="11">
        <f ca="1">((COUNTIFS(SWISSW!$I:$I,'MTT WIN'!$A10,SWISSW!$J:$J,'MTT WIN'!AD$1,SWISSW!$F:$F,"Won")+COUNTIFS(SWISSW!$I:$I,'MTT WIN'!AD$1,SWISSW!$J:$J,'MTT WIN'!$A10,SWISSW!$F:$F,"Lost")))</f>
        <v>0</v>
      </c>
      <c r="AE10" s="11">
        <f ca="1">((COUNTIFS(SWISSW!$I:$I,'MTT WIN'!$A10,SWISSW!$J:$J,'MTT WIN'!AE$1,SWISSW!$F:$F,"Won")+COUNTIFS(SWISSW!$I:$I,'MTT WIN'!AE$1,SWISSW!$J:$J,'MTT WIN'!$A10,SWISSW!$F:$F,"Lost")))</f>
        <v>3</v>
      </c>
      <c r="AF10" s="11">
        <f ca="1">((COUNTIFS(SWISSW!$I:$I,'MTT WIN'!$A10,SWISSW!$J:$J,'MTT WIN'!AF$1,SWISSW!$F:$F,"Won")+COUNTIFS(SWISSW!$I:$I,'MTT WIN'!AF$1,SWISSW!$J:$J,'MTT WIN'!$A10,SWISSW!$F:$F,"Lost")))</f>
        <v>0</v>
      </c>
      <c r="AG10" s="11">
        <f ca="1">((COUNTIFS(SWISSW!$I:$I,'MTT WIN'!$A10,SWISSW!$J:$J,'MTT WIN'!AG$1,SWISSW!$F:$F,"Won")+COUNTIFS(SWISSW!$I:$I,'MTT WIN'!AG$1,SWISSW!$J:$J,'MTT WIN'!$A10,SWISSW!$F:$F,"Lost")))</f>
        <v>0</v>
      </c>
      <c r="AH10" s="11">
        <f ca="1">((COUNTIFS(SWISSW!$I:$I,'MTT WIN'!$A10,SWISSW!$J:$J,'MTT WIN'!AH$1,SWISSW!$F:$F,"Won")+COUNTIFS(SWISSW!$I:$I,'MTT WIN'!AH$1,SWISSW!$J:$J,'MTT WIN'!$A10,SWISSW!$F:$F,"Lost")))</f>
        <v>1</v>
      </c>
      <c r="AI10" s="11">
        <f ca="1">((COUNTIFS(SWISSW!$I:$I,'MTT WIN'!$A10,SWISSW!$J:$J,'MTT WIN'!AI$1,SWISSW!$F:$F,"Won")+COUNTIFS(SWISSW!$I:$I,'MTT WIN'!AI$1,SWISSW!$J:$J,'MTT WIN'!$A10,SWISSW!$F:$F,"Lost")))</f>
        <v>2</v>
      </c>
      <c r="AJ10" s="11">
        <f ca="1">((COUNTIFS(SWISSW!$I:$I,'MTT WIN'!$A10,SWISSW!$J:$J,'MTT WIN'!AJ$1,SWISSW!$F:$F,"Won")+COUNTIFS(SWISSW!$I:$I,'MTT WIN'!AJ$1,SWISSW!$J:$J,'MTT WIN'!$A10,SWISSW!$F:$F,"Lost")))</f>
        <v>0</v>
      </c>
      <c r="AK10" s="11">
        <f ca="1">((COUNTIFS(SWISSW!$I:$I,'MTT WIN'!$A10,SWISSW!$J:$J,'MTT WIN'!AK$1,SWISSW!$F:$F,"Won")+COUNTIFS(SWISSW!$I:$I,'MTT WIN'!AK$1,SWISSW!$J:$J,'MTT WIN'!$A10,SWISSW!$F:$F,"Lost")))</f>
        <v>1</v>
      </c>
      <c r="AL10" s="11">
        <f ca="1">((COUNTIFS(SWISSW!$I:$I,'MTT WIN'!$A10,SWISSW!$J:$J,'MTT WIN'!AL$1,SWISSW!$F:$F,"Won")+COUNTIFS(SWISSW!$I:$I,'MTT WIN'!AL$1,SWISSW!$J:$J,'MTT WIN'!$A10,SWISSW!$F:$F,"Lost")))</f>
        <v>0</v>
      </c>
      <c r="AM10" s="11">
        <f ca="1">((COUNTIFS(SWISSW!$I:$I,'MTT WIN'!$A10,SWISSW!$J:$J,'MTT WIN'!AM$1,SWISSW!$F:$F,"Won")+COUNTIFS(SWISSW!$I:$I,'MTT WIN'!AM$1,SWISSW!$J:$J,'MTT WIN'!$A10,SWISSW!$F:$F,"Lost")))</f>
        <v>0</v>
      </c>
      <c r="AN10" s="11">
        <f ca="1">((COUNTIFS(SWISSW!$I:$I,'MTT WIN'!$A10,SWISSW!$J:$J,'MTT WIN'!AN$1,SWISSW!$F:$F,"Won")+COUNTIFS(SWISSW!$I:$I,'MTT WIN'!AN$1,SWISSW!$J:$J,'MTT WIN'!$A10,SWISSW!$F:$F,"Lost")))</f>
        <v>0</v>
      </c>
      <c r="AO10" s="11">
        <f ca="1">((COUNTIFS(SWISSW!$I:$I,'MTT WIN'!$A10,SWISSW!$J:$J,'MTT WIN'!AO$1,SWISSW!$F:$F,"Won")+COUNTIFS(SWISSW!$I:$I,'MTT WIN'!AO$1,SWISSW!$J:$J,'MTT WIN'!$A10,SWISSW!$F:$F,"Lost")))</f>
        <v>0</v>
      </c>
      <c r="AP10" s="11">
        <f ca="1">((COUNTIFS(SWISSW!$I:$I,'MTT WIN'!$A10,SWISSW!$J:$J,'MTT WIN'!AP$1,SWISSW!$F:$F,"Won")+COUNTIFS(SWISSW!$I:$I,'MTT WIN'!AP$1,SWISSW!$J:$J,'MTT WIN'!$A10,SWISSW!$F:$F,"Lost")))</f>
        <v>0</v>
      </c>
      <c r="AQ10" s="11">
        <f ca="1">((COUNTIFS(SWISSW!$I:$I,'MTT WIN'!$A10,SWISSW!$J:$J,'MTT WIN'!AQ$1,SWISSW!$F:$F,"Won")+COUNTIFS(SWISSW!$I:$I,'MTT WIN'!AQ$1,SWISSW!$J:$J,'MTT WIN'!$A10,SWISSW!$F:$F,"Lost")))</f>
        <v>0</v>
      </c>
      <c r="AR10" s="11">
        <f ca="1">((COUNTIFS(SWISSW!$I:$I,'MTT WIN'!$A10,SWISSW!$J:$J,'MTT WIN'!AR$1,SWISSW!$F:$F,"Won")+COUNTIFS(SWISSW!$I:$I,'MTT WIN'!AR$1,SWISSW!$J:$J,'MTT WIN'!$A10,SWISSW!$F:$F,"Lost")))</f>
        <v>1</v>
      </c>
      <c r="AS10" s="11">
        <f ca="1">((COUNTIFS(SWISSW!$I:$I,'MTT WIN'!$A10,SWISSW!$J:$J,'MTT WIN'!AS$1,SWISSW!$F:$F,"Won")+COUNTIFS(SWISSW!$I:$I,'MTT WIN'!AS$1,SWISSW!$J:$J,'MTT WIN'!$A10,SWISSW!$F:$F,"Lost")))</f>
        <v>0</v>
      </c>
      <c r="AT10" s="11">
        <f ca="1">((COUNTIFS(SWISSW!$I:$I,'MTT WIN'!$A10,SWISSW!$J:$J,'MTT WIN'!AT$1,SWISSW!$F:$F,"Won")+COUNTIFS(SWISSW!$I:$I,'MTT WIN'!AT$1,SWISSW!$J:$J,'MTT WIN'!$A10,SWISSW!$F:$F,"Lost")))</f>
        <v>0</v>
      </c>
      <c r="AU10" s="11">
        <f ca="1">((COUNTIFS(SWISSW!$I:$I,'MTT WIN'!$A10,SWISSW!$J:$J,'MTT WIN'!AU$1,SWISSW!$F:$F,"Won")+COUNTIFS(SWISSW!$I:$I,'MTT WIN'!AU$1,SWISSW!$J:$J,'MTT WIN'!$A10,SWISSW!$F:$F,"Lost")))</f>
        <v>0</v>
      </c>
      <c r="AV10" s="11">
        <f ca="1">((COUNTIFS(SWISSW!$I:$I,'MTT WIN'!$A10,SWISSW!$J:$J,'MTT WIN'!AV$1,SWISSW!$F:$F,"Won")+COUNTIFS(SWISSW!$I:$I,'MTT WIN'!AV$1,SWISSW!$J:$J,'MTT WIN'!$A10,SWISSW!$F:$F,"Lost")))</f>
        <v>1</v>
      </c>
      <c r="AW10" s="11">
        <f ca="1">((COUNTIFS(SWISSW!$I:$I,'MTT WIN'!$A10,SWISSW!$J:$J,'MTT WIN'!AW$1,SWISSW!$F:$F,"Won")+COUNTIFS(SWISSW!$I:$I,'MTT WIN'!AW$1,SWISSW!$J:$J,'MTT WIN'!$A10,SWISSW!$F:$F,"Lost")))</f>
        <v>0</v>
      </c>
      <c r="AX10" s="11">
        <f ca="1">((COUNTIFS(SWISSW!$I:$I,'MTT WIN'!$A10,SWISSW!$J:$J,'MTT WIN'!AX$1,SWISSW!$F:$F,"Won")+COUNTIFS(SWISSW!$I:$I,'MTT WIN'!AX$1,SWISSW!$J:$J,'MTT WIN'!$A10,SWISSW!$F:$F,"Lost")))</f>
        <v>0</v>
      </c>
      <c r="AY10" s="11">
        <f ca="1">((COUNTIFS(SWISSW!$I:$I,'MTT WIN'!$A10,SWISSW!$J:$J,'MTT WIN'!AY$1,SWISSW!$F:$F,"Won")+COUNTIFS(SWISSW!$I:$I,'MTT WIN'!AY$1,SWISSW!$J:$J,'MTT WIN'!$A10,SWISSW!$F:$F,"Lost")))</f>
        <v>0</v>
      </c>
      <c r="AZ10" s="11">
        <f ca="1">((COUNTIFS(SWISSW!$I:$I,'MTT WIN'!$A10,SWISSW!$J:$J,'MTT WIN'!AZ$1,SWISSW!$F:$F,"Won")+COUNTIFS(SWISSW!$I:$I,'MTT WIN'!AZ$1,SWISSW!$J:$J,'MTT WIN'!$A10,SWISSW!$F:$F,"Lost")))</f>
        <v>1</v>
      </c>
      <c r="BA10" s="11">
        <f ca="1">((COUNTIFS(SWISSW!$I:$I,'MTT WIN'!$A10,SWISSW!$J:$J,'MTT WIN'!BA$1,SWISSW!$F:$F,"Won")+COUNTIFS(SWISSW!$I:$I,'MTT WIN'!BA$1,SWISSW!$J:$J,'MTT WIN'!$A10,SWISSW!$F:$F,"Lost")))</f>
        <v>0</v>
      </c>
      <c r="BB10" s="11">
        <f ca="1">((COUNTIFS(SWISSW!$I:$I,'MTT WIN'!$A10,SWISSW!$J:$J,'MTT WIN'!BB$1,SWISSW!$F:$F,"Won")+COUNTIFS(SWISSW!$I:$I,'MTT WIN'!BB$1,SWISSW!$J:$J,'MTT WIN'!$A10,SWISSW!$F:$F,"Lost")))</f>
        <v>0</v>
      </c>
      <c r="BC10" s="11">
        <f ca="1">((COUNTIFS(SWISSW!$I:$I,'MTT WIN'!$A10,SWISSW!$J:$J,'MTT WIN'!BC$1,SWISSW!$F:$F,"Won")+COUNTIFS(SWISSW!$I:$I,'MTT WIN'!BC$1,SWISSW!$J:$J,'MTT WIN'!$A10,SWISSW!$F:$F,"Lost")))</f>
        <v>0</v>
      </c>
      <c r="BD10" s="11">
        <f ca="1">((COUNTIFS(SWISSW!$I:$I,'MTT WIN'!$A10,SWISSW!$J:$J,'MTT WIN'!BD$1,SWISSW!$F:$F,"Won")+COUNTIFS(SWISSW!$I:$I,'MTT WIN'!BD$1,SWISSW!$J:$J,'MTT WIN'!$A10,SWISSW!$F:$F,"Lost")))</f>
        <v>0</v>
      </c>
      <c r="BE10" s="11">
        <f ca="1">((COUNTIFS(SWISSW!$I:$I,'MTT WIN'!$A10,SWISSW!$J:$J,'MTT WIN'!BE$1,SWISSW!$F:$F,"Won")+COUNTIFS(SWISSW!$I:$I,'MTT WIN'!BE$1,SWISSW!$J:$J,'MTT WIN'!$A10,SWISSW!$F:$F,"Lost")))</f>
        <v>0</v>
      </c>
      <c r="BF10" s="11">
        <f ca="1">((COUNTIFS(SWISSW!$I:$I,'MTT WIN'!$A10,SWISSW!$J:$J,'MTT WIN'!BF$1,SWISSW!$F:$F,"Won")+COUNTIFS(SWISSW!$I:$I,'MTT WIN'!BF$1,SWISSW!$J:$J,'MTT WIN'!$A10,SWISSW!$F:$F,"Lost")))</f>
        <v>0</v>
      </c>
    </row>
    <row r="11" spans="1:58" s="6" customFormat="1" ht="55" customHeight="1" x14ac:dyDescent="0.25">
      <c r="A11" s="3" t="str">
        <f ca="1">MATCHUP!A11</f>
        <v>X Lands Spy</v>
      </c>
      <c r="B11" s="11">
        <f ca="1">((COUNTIFS(SWISSW!$I:$I,'MTT WIN'!$A11,SWISSW!$J:$J,'MTT WIN'!B$1,SWISSW!$F:$F,"Won")+COUNTIFS(SWISSW!$I:$I,'MTT WIN'!B$1,SWISSW!$J:$J,'MTT WIN'!$A11,SWISSW!$F:$F,"Lost")))</f>
        <v>12</v>
      </c>
      <c r="C11" s="11">
        <f ca="1">((COUNTIFS(SWISSW!$I:$I,'MTT WIN'!$A11,SWISSW!$J:$J,'MTT WIN'!C$1,SWISSW!$F:$F,"Won")+COUNTIFS(SWISSW!$I:$I,'MTT WIN'!C$1,SWISSW!$J:$J,'MTT WIN'!$A11,SWISSW!$F:$F,"Lost")))</f>
        <v>11</v>
      </c>
      <c r="D11" s="11">
        <f ca="1">((COUNTIFS(SWISSW!$I:$I,'MTT WIN'!$A11,SWISSW!$J:$J,'MTT WIN'!D$1,SWISSW!$F:$F,"Won")+COUNTIFS(SWISSW!$I:$I,'MTT WIN'!D$1,SWISSW!$J:$J,'MTT WIN'!$A11,SWISSW!$F:$F,"Lost")))</f>
        <v>11</v>
      </c>
      <c r="E11" s="11">
        <f ca="1">((COUNTIFS(SWISSW!$I:$I,'MTT WIN'!$A11,SWISSW!$J:$J,'MTT WIN'!E$1,SWISSW!$F:$F,"Won")+COUNTIFS(SWISSW!$I:$I,'MTT WIN'!E$1,SWISSW!$J:$J,'MTT WIN'!$A11,SWISSW!$F:$F,"Lost")))</f>
        <v>5</v>
      </c>
      <c r="F11" s="11">
        <f ca="1">((COUNTIFS(SWISSW!$I:$I,'MTT WIN'!$A11,SWISSW!$J:$J,'MTT WIN'!F$1,SWISSW!$F:$F,"Won")+COUNTIFS(SWISSW!$I:$I,'MTT WIN'!F$1,SWISSW!$J:$J,'MTT WIN'!$A11,SWISSW!$F:$F,"Lost")))</f>
        <v>4</v>
      </c>
      <c r="G11" s="11">
        <f ca="1">((COUNTIFS(SWISSW!$I:$I,'MTT WIN'!$A11,SWISSW!$J:$J,'MTT WIN'!G$1,SWISSW!$F:$F,"Won")+COUNTIFS(SWISSW!$I:$I,'MTT WIN'!G$1,SWISSW!$J:$J,'MTT WIN'!$A11,SWISSW!$F:$F,"Lost")))</f>
        <v>12</v>
      </c>
      <c r="H11" s="11">
        <f ca="1">((COUNTIFS(SWISSW!$I:$I,'MTT WIN'!$A11,SWISSW!$J:$J,'MTT WIN'!H$1,SWISSW!$F:$F,"Won")+COUNTIFS(SWISSW!$I:$I,'MTT WIN'!H$1,SWISSW!$J:$J,'MTT WIN'!$A11,SWISSW!$F:$F,"Lost")))</f>
        <v>0</v>
      </c>
      <c r="I11" s="11">
        <f ca="1">((COUNTIFS(SWISSW!$I:$I,'MTT WIN'!$A11,SWISSW!$J:$J,'MTT WIN'!I$1,SWISSW!$F:$F,"Won")+COUNTIFS(SWISSW!$I:$I,'MTT WIN'!I$1,SWISSW!$J:$J,'MTT WIN'!$A11,SWISSW!$F:$F,"Lost")))</f>
        <v>2</v>
      </c>
      <c r="J11" s="11">
        <f ca="1">((COUNTIFS(SWISSW!$I:$I,'MTT WIN'!$A11,SWISSW!$J:$J,'MTT WIN'!J$1,SWISSW!$F:$F,"Won")+COUNTIFS(SWISSW!$I:$I,'MTT WIN'!J$1,SWISSW!$J:$J,'MTT WIN'!$A11,SWISSW!$F:$F,"Lost")))</f>
        <v>6</v>
      </c>
      <c r="K11" s="11">
        <f ca="1">((COUNTIFS(SWISSW!$I:$I,'MTT WIN'!$A11,SWISSW!$J:$J,'MTT WIN'!K$1,SWISSW!$F:$F,"Won")+COUNTIFS(SWISSW!$I:$I,'MTT WIN'!K$1,SWISSW!$J:$J,'MTT WIN'!$A11,SWISSW!$F:$F,"Lost")))</f>
        <v>9</v>
      </c>
      <c r="L11" s="11">
        <f ca="1">((COUNTIFS(SWISSW!$I:$I,'MTT WIN'!$A11,SWISSW!$J:$J,'MTT WIN'!L$1,SWISSW!$F:$F,"Won")+COUNTIFS(SWISSW!$I:$I,'MTT WIN'!L$1,SWISSW!$J:$J,'MTT WIN'!$A11,SWISSW!$F:$F,"Lost")))</f>
        <v>5</v>
      </c>
      <c r="M11" s="11">
        <f ca="1">((COUNTIFS(SWISSW!$I:$I,'MTT WIN'!$A11,SWISSW!$J:$J,'MTT WIN'!M$1,SWISSW!$F:$F,"Won")+COUNTIFS(SWISSW!$I:$I,'MTT WIN'!M$1,SWISSW!$J:$J,'MTT WIN'!$A11,SWISSW!$F:$F,"Lost")))</f>
        <v>1</v>
      </c>
      <c r="N11" s="11">
        <f ca="1">((COUNTIFS(SWISSW!$I:$I,'MTT WIN'!$A11,SWISSW!$J:$J,'MTT WIN'!N$1,SWISSW!$F:$F,"Won")+COUNTIFS(SWISSW!$I:$I,'MTT WIN'!N$1,SWISSW!$J:$J,'MTT WIN'!$A11,SWISSW!$F:$F,"Lost")))</f>
        <v>3</v>
      </c>
      <c r="O11" s="11">
        <f ca="1">((COUNTIFS(SWISSW!$I:$I,'MTT WIN'!$A11,SWISSW!$J:$J,'MTT WIN'!O$1,SWISSW!$F:$F,"Won")+COUNTIFS(SWISSW!$I:$I,'MTT WIN'!O$1,SWISSW!$J:$J,'MTT WIN'!$A11,SWISSW!$F:$F,"Lost")))</f>
        <v>2</v>
      </c>
      <c r="P11" s="11">
        <f ca="1">((COUNTIFS(SWISSW!$I:$I,'MTT WIN'!$A11,SWISSW!$J:$J,'MTT WIN'!P$1,SWISSW!$F:$F,"Won")+COUNTIFS(SWISSW!$I:$I,'MTT WIN'!P$1,SWISSW!$J:$J,'MTT WIN'!$A11,SWISSW!$F:$F,"Lost")))</f>
        <v>1</v>
      </c>
      <c r="Q11" s="11">
        <f ca="1">((COUNTIFS(SWISSW!$I:$I,'MTT WIN'!$A11,SWISSW!$J:$J,'MTT WIN'!Q$1,SWISSW!$F:$F,"Won")+COUNTIFS(SWISSW!$I:$I,'MTT WIN'!Q$1,SWISSW!$J:$J,'MTT WIN'!$A11,SWISSW!$F:$F,"Lost")))</f>
        <v>3</v>
      </c>
      <c r="R11" s="11">
        <f ca="1">((COUNTIFS(SWISSW!$I:$I,'MTT WIN'!$A11,SWISSW!$J:$J,'MTT WIN'!R$1,SWISSW!$F:$F,"Won")+COUNTIFS(SWISSW!$I:$I,'MTT WIN'!R$1,SWISSW!$J:$J,'MTT WIN'!$A11,SWISSW!$F:$F,"Lost")))</f>
        <v>2</v>
      </c>
      <c r="S11" s="11">
        <f ca="1">((COUNTIFS(SWISSW!$I:$I,'MTT WIN'!$A11,SWISSW!$J:$J,'MTT WIN'!S$1,SWISSW!$F:$F,"Won")+COUNTIFS(SWISSW!$I:$I,'MTT WIN'!S$1,SWISSW!$J:$J,'MTT WIN'!$A11,SWISSW!$F:$F,"Lost")))</f>
        <v>1</v>
      </c>
      <c r="T11" s="11">
        <f ca="1">((COUNTIFS(SWISSW!$I:$I,'MTT WIN'!$A11,SWISSW!$J:$J,'MTT WIN'!T$1,SWISSW!$F:$F,"Won")+COUNTIFS(SWISSW!$I:$I,'MTT WIN'!T$1,SWISSW!$J:$J,'MTT WIN'!$A11,SWISSW!$F:$F,"Lost")))</f>
        <v>3</v>
      </c>
      <c r="U11" s="11">
        <f ca="1">((COUNTIFS(SWISSW!$I:$I,'MTT WIN'!$A11,SWISSW!$J:$J,'MTT WIN'!U$1,SWISSW!$F:$F,"Won")+COUNTIFS(SWISSW!$I:$I,'MTT WIN'!U$1,SWISSW!$J:$J,'MTT WIN'!$A11,SWISSW!$F:$F,"Lost")))</f>
        <v>1</v>
      </c>
      <c r="V11" s="11">
        <f ca="1">((COUNTIFS(SWISSW!$I:$I,'MTT WIN'!$A11,SWISSW!$J:$J,'MTT WIN'!V$1,SWISSW!$F:$F,"Won")+COUNTIFS(SWISSW!$I:$I,'MTT WIN'!V$1,SWISSW!$J:$J,'MTT WIN'!$A11,SWISSW!$F:$F,"Lost")))</f>
        <v>1</v>
      </c>
      <c r="W11" s="11">
        <f ca="1">((COUNTIFS(SWISSW!$I:$I,'MTT WIN'!$A11,SWISSW!$J:$J,'MTT WIN'!W$1,SWISSW!$F:$F,"Won")+COUNTIFS(SWISSW!$I:$I,'MTT WIN'!W$1,SWISSW!$J:$J,'MTT WIN'!$A11,SWISSW!$F:$F,"Lost")))</f>
        <v>0</v>
      </c>
      <c r="X11" s="11">
        <f ca="1">((COUNTIFS(SWISSW!$I:$I,'MTT WIN'!$A11,SWISSW!$J:$J,'MTT WIN'!X$1,SWISSW!$F:$F,"Won")+COUNTIFS(SWISSW!$I:$I,'MTT WIN'!X$1,SWISSW!$J:$J,'MTT WIN'!$A11,SWISSW!$F:$F,"Lost")))</f>
        <v>0</v>
      </c>
      <c r="Y11" s="11">
        <f ca="1">((COUNTIFS(SWISSW!$I:$I,'MTT WIN'!$A11,SWISSW!$J:$J,'MTT WIN'!Y$1,SWISSW!$F:$F,"Won")+COUNTIFS(SWISSW!$I:$I,'MTT WIN'!Y$1,SWISSW!$J:$J,'MTT WIN'!$A11,SWISSW!$F:$F,"Lost")))</f>
        <v>1</v>
      </c>
      <c r="Z11" s="11">
        <f ca="1">((COUNTIFS(SWISSW!$I:$I,'MTT WIN'!$A11,SWISSW!$J:$J,'MTT WIN'!Z$1,SWISSW!$F:$F,"Won")+COUNTIFS(SWISSW!$I:$I,'MTT WIN'!Z$1,SWISSW!$J:$J,'MTT WIN'!$A11,SWISSW!$F:$F,"Lost")))</f>
        <v>0</v>
      </c>
      <c r="AA11" s="11">
        <f ca="1">((COUNTIFS(SWISSW!$I:$I,'MTT WIN'!$A11,SWISSW!$J:$J,'MTT WIN'!AA$1,SWISSW!$F:$F,"Won")+COUNTIFS(SWISSW!$I:$I,'MTT WIN'!AA$1,SWISSW!$J:$J,'MTT WIN'!$A11,SWISSW!$F:$F,"Lost")))</f>
        <v>0</v>
      </c>
      <c r="AB11" s="11">
        <f ca="1">((COUNTIFS(SWISSW!$I:$I,'MTT WIN'!$A11,SWISSW!$J:$J,'MTT WIN'!AB$1,SWISSW!$F:$F,"Won")+COUNTIFS(SWISSW!$I:$I,'MTT WIN'!AB$1,SWISSW!$J:$J,'MTT WIN'!$A11,SWISSW!$F:$F,"Lost")))</f>
        <v>0</v>
      </c>
      <c r="AC11" s="11">
        <f ca="1">((COUNTIFS(SWISSW!$I:$I,'MTT WIN'!$A11,SWISSW!$J:$J,'MTT WIN'!AC$1,SWISSW!$F:$F,"Won")+COUNTIFS(SWISSW!$I:$I,'MTT WIN'!AC$1,SWISSW!$J:$J,'MTT WIN'!$A11,SWISSW!$F:$F,"Lost")))</f>
        <v>0</v>
      </c>
      <c r="AD11" s="11">
        <f ca="1">((COUNTIFS(SWISSW!$I:$I,'MTT WIN'!$A11,SWISSW!$J:$J,'MTT WIN'!AD$1,SWISSW!$F:$F,"Won")+COUNTIFS(SWISSW!$I:$I,'MTT WIN'!AD$1,SWISSW!$J:$J,'MTT WIN'!$A11,SWISSW!$F:$F,"Lost")))</f>
        <v>0</v>
      </c>
      <c r="AE11" s="11">
        <f ca="1">((COUNTIFS(SWISSW!$I:$I,'MTT WIN'!$A11,SWISSW!$J:$J,'MTT WIN'!AE$1,SWISSW!$F:$F,"Won")+COUNTIFS(SWISSW!$I:$I,'MTT WIN'!AE$1,SWISSW!$J:$J,'MTT WIN'!$A11,SWISSW!$F:$F,"Lost")))</f>
        <v>1</v>
      </c>
      <c r="AF11" s="11">
        <f ca="1">((COUNTIFS(SWISSW!$I:$I,'MTT WIN'!$A11,SWISSW!$J:$J,'MTT WIN'!AF$1,SWISSW!$F:$F,"Won")+COUNTIFS(SWISSW!$I:$I,'MTT WIN'!AF$1,SWISSW!$J:$J,'MTT WIN'!$A11,SWISSW!$F:$F,"Lost")))</f>
        <v>0</v>
      </c>
      <c r="AG11" s="11">
        <f ca="1">((COUNTIFS(SWISSW!$I:$I,'MTT WIN'!$A11,SWISSW!$J:$J,'MTT WIN'!AG$1,SWISSW!$F:$F,"Won")+COUNTIFS(SWISSW!$I:$I,'MTT WIN'!AG$1,SWISSW!$J:$J,'MTT WIN'!$A11,SWISSW!$F:$F,"Lost")))</f>
        <v>0</v>
      </c>
      <c r="AH11" s="11">
        <f ca="1">((COUNTIFS(SWISSW!$I:$I,'MTT WIN'!$A11,SWISSW!$J:$J,'MTT WIN'!AH$1,SWISSW!$F:$F,"Won")+COUNTIFS(SWISSW!$I:$I,'MTT WIN'!AH$1,SWISSW!$J:$J,'MTT WIN'!$A11,SWISSW!$F:$F,"Lost")))</f>
        <v>0</v>
      </c>
      <c r="AI11" s="11">
        <f ca="1">((COUNTIFS(SWISSW!$I:$I,'MTT WIN'!$A11,SWISSW!$J:$J,'MTT WIN'!AI$1,SWISSW!$F:$F,"Won")+COUNTIFS(SWISSW!$I:$I,'MTT WIN'!AI$1,SWISSW!$J:$J,'MTT WIN'!$A11,SWISSW!$F:$F,"Lost")))</f>
        <v>0</v>
      </c>
      <c r="AJ11" s="11">
        <f ca="1">((COUNTIFS(SWISSW!$I:$I,'MTT WIN'!$A11,SWISSW!$J:$J,'MTT WIN'!AJ$1,SWISSW!$F:$F,"Won")+COUNTIFS(SWISSW!$I:$I,'MTT WIN'!AJ$1,SWISSW!$J:$J,'MTT WIN'!$A11,SWISSW!$F:$F,"Lost")))</f>
        <v>0</v>
      </c>
      <c r="AK11" s="11">
        <f ca="1">((COUNTIFS(SWISSW!$I:$I,'MTT WIN'!$A11,SWISSW!$J:$J,'MTT WIN'!AK$1,SWISSW!$F:$F,"Won")+COUNTIFS(SWISSW!$I:$I,'MTT WIN'!AK$1,SWISSW!$J:$J,'MTT WIN'!$A11,SWISSW!$F:$F,"Lost")))</f>
        <v>2</v>
      </c>
      <c r="AL11" s="11">
        <f ca="1">((COUNTIFS(SWISSW!$I:$I,'MTT WIN'!$A11,SWISSW!$J:$J,'MTT WIN'!AL$1,SWISSW!$F:$F,"Won")+COUNTIFS(SWISSW!$I:$I,'MTT WIN'!AL$1,SWISSW!$J:$J,'MTT WIN'!$A11,SWISSW!$F:$F,"Lost")))</f>
        <v>0</v>
      </c>
      <c r="AM11" s="11">
        <f ca="1">((COUNTIFS(SWISSW!$I:$I,'MTT WIN'!$A11,SWISSW!$J:$J,'MTT WIN'!AM$1,SWISSW!$F:$F,"Won")+COUNTIFS(SWISSW!$I:$I,'MTT WIN'!AM$1,SWISSW!$J:$J,'MTT WIN'!$A11,SWISSW!$F:$F,"Lost")))</f>
        <v>0</v>
      </c>
      <c r="AN11" s="11">
        <f ca="1">((COUNTIFS(SWISSW!$I:$I,'MTT WIN'!$A11,SWISSW!$J:$J,'MTT WIN'!AN$1,SWISSW!$F:$F,"Won")+COUNTIFS(SWISSW!$I:$I,'MTT WIN'!AN$1,SWISSW!$J:$J,'MTT WIN'!$A11,SWISSW!$F:$F,"Lost")))</f>
        <v>1</v>
      </c>
      <c r="AO11" s="11">
        <f ca="1">((COUNTIFS(SWISSW!$I:$I,'MTT WIN'!$A11,SWISSW!$J:$J,'MTT WIN'!AO$1,SWISSW!$F:$F,"Won")+COUNTIFS(SWISSW!$I:$I,'MTT WIN'!AO$1,SWISSW!$J:$J,'MTT WIN'!$A11,SWISSW!$F:$F,"Lost")))</f>
        <v>1</v>
      </c>
      <c r="AP11" s="11">
        <f ca="1">((COUNTIFS(SWISSW!$I:$I,'MTT WIN'!$A11,SWISSW!$J:$J,'MTT WIN'!AP$1,SWISSW!$F:$F,"Won")+COUNTIFS(SWISSW!$I:$I,'MTT WIN'!AP$1,SWISSW!$J:$J,'MTT WIN'!$A11,SWISSW!$F:$F,"Lost")))</f>
        <v>0</v>
      </c>
      <c r="AQ11" s="11">
        <f ca="1">((COUNTIFS(SWISSW!$I:$I,'MTT WIN'!$A11,SWISSW!$J:$J,'MTT WIN'!AQ$1,SWISSW!$F:$F,"Won")+COUNTIFS(SWISSW!$I:$I,'MTT WIN'!AQ$1,SWISSW!$J:$J,'MTT WIN'!$A11,SWISSW!$F:$F,"Lost")))</f>
        <v>0</v>
      </c>
      <c r="AR11" s="11">
        <f ca="1">((COUNTIFS(SWISSW!$I:$I,'MTT WIN'!$A11,SWISSW!$J:$J,'MTT WIN'!AR$1,SWISSW!$F:$F,"Won")+COUNTIFS(SWISSW!$I:$I,'MTT WIN'!AR$1,SWISSW!$J:$J,'MTT WIN'!$A11,SWISSW!$F:$F,"Lost")))</f>
        <v>0</v>
      </c>
      <c r="AS11" s="11">
        <f ca="1">((COUNTIFS(SWISSW!$I:$I,'MTT WIN'!$A11,SWISSW!$J:$J,'MTT WIN'!AS$1,SWISSW!$F:$F,"Won")+COUNTIFS(SWISSW!$I:$I,'MTT WIN'!AS$1,SWISSW!$J:$J,'MTT WIN'!$A11,SWISSW!$F:$F,"Lost")))</f>
        <v>0</v>
      </c>
      <c r="AT11" s="11">
        <f ca="1">((COUNTIFS(SWISSW!$I:$I,'MTT WIN'!$A11,SWISSW!$J:$J,'MTT WIN'!AT$1,SWISSW!$F:$F,"Won")+COUNTIFS(SWISSW!$I:$I,'MTT WIN'!AT$1,SWISSW!$J:$J,'MTT WIN'!$A11,SWISSW!$F:$F,"Lost")))</f>
        <v>0</v>
      </c>
      <c r="AU11" s="11">
        <f ca="1">((COUNTIFS(SWISSW!$I:$I,'MTT WIN'!$A11,SWISSW!$J:$J,'MTT WIN'!AU$1,SWISSW!$F:$F,"Won")+COUNTIFS(SWISSW!$I:$I,'MTT WIN'!AU$1,SWISSW!$J:$J,'MTT WIN'!$A11,SWISSW!$F:$F,"Lost")))</f>
        <v>0</v>
      </c>
      <c r="AV11" s="11">
        <f ca="1">((COUNTIFS(SWISSW!$I:$I,'MTT WIN'!$A11,SWISSW!$J:$J,'MTT WIN'!AV$1,SWISSW!$F:$F,"Won")+COUNTIFS(SWISSW!$I:$I,'MTT WIN'!AV$1,SWISSW!$J:$J,'MTT WIN'!$A11,SWISSW!$F:$F,"Lost")))</f>
        <v>0</v>
      </c>
      <c r="AW11" s="11">
        <f ca="1">((COUNTIFS(SWISSW!$I:$I,'MTT WIN'!$A11,SWISSW!$J:$J,'MTT WIN'!AW$1,SWISSW!$F:$F,"Won")+COUNTIFS(SWISSW!$I:$I,'MTT WIN'!AW$1,SWISSW!$J:$J,'MTT WIN'!$A11,SWISSW!$F:$F,"Lost")))</f>
        <v>0</v>
      </c>
      <c r="AX11" s="11">
        <f ca="1">((COUNTIFS(SWISSW!$I:$I,'MTT WIN'!$A11,SWISSW!$J:$J,'MTT WIN'!AX$1,SWISSW!$F:$F,"Won")+COUNTIFS(SWISSW!$I:$I,'MTT WIN'!AX$1,SWISSW!$J:$J,'MTT WIN'!$A11,SWISSW!$F:$F,"Lost")))</f>
        <v>0</v>
      </c>
      <c r="AY11" s="11">
        <f ca="1">((COUNTIFS(SWISSW!$I:$I,'MTT WIN'!$A11,SWISSW!$J:$J,'MTT WIN'!AY$1,SWISSW!$F:$F,"Won")+COUNTIFS(SWISSW!$I:$I,'MTT WIN'!AY$1,SWISSW!$J:$J,'MTT WIN'!$A11,SWISSW!$F:$F,"Lost")))</f>
        <v>0</v>
      </c>
      <c r="AZ11" s="11">
        <f ca="1">((COUNTIFS(SWISSW!$I:$I,'MTT WIN'!$A11,SWISSW!$J:$J,'MTT WIN'!AZ$1,SWISSW!$F:$F,"Won")+COUNTIFS(SWISSW!$I:$I,'MTT WIN'!AZ$1,SWISSW!$J:$J,'MTT WIN'!$A11,SWISSW!$F:$F,"Lost")))</f>
        <v>0</v>
      </c>
      <c r="BA11" s="11">
        <f ca="1">((COUNTIFS(SWISSW!$I:$I,'MTT WIN'!$A11,SWISSW!$J:$J,'MTT WIN'!BA$1,SWISSW!$F:$F,"Won")+COUNTIFS(SWISSW!$I:$I,'MTT WIN'!BA$1,SWISSW!$J:$J,'MTT WIN'!$A11,SWISSW!$F:$F,"Lost")))</f>
        <v>1</v>
      </c>
      <c r="BB11" s="11">
        <f ca="1">((COUNTIFS(SWISSW!$I:$I,'MTT WIN'!$A11,SWISSW!$J:$J,'MTT WIN'!BB$1,SWISSW!$F:$F,"Won")+COUNTIFS(SWISSW!$I:$I,'MTT WIN'!BB$1,SWISSW!$J:$J,'MTT WIN'!$A11,SWISSW!$F:$F,"Lost")))</f>
        <v>0</v>
      </c>
      <c r="BC11" s="11">
        <f ca="1">((COUNTIFS(SWISSW!$I:$I,'MTT WIN'!$A11,SWISSW!$J:$J,'MTT WIN'!BC$1,SWISSW!$F:$F,"Won")+COUNTIFS(SWISSW!$I:$I,'MTT WIN'!BC$1,SWISSW!$J:$J,'MTT WIN'!$A11,SWISSW!$F:$F,"Lost")))</f>
        <v>0</v>
      </c>
      <c r="BD11" s="11">
        <f ca="1">((COUNTIFS(SWISSW!$I:$I,'MTT WIN'!$A11,SWISSW!$J:$J,'MTT WIN'!BD$1,SWISSW!$F:$F,"Won")+COUNTIFS(SWISSW!$I:$I,'MTT WIN'!BD$1,SWISSW!$J:$J,'MTT WIN'!$A11,SWISSW!$F:$F,"Lost")))</f>
        <v>0</v>
      </c>
      <c r="BE11" s="11">
        <f ca="1">((COUNTIFS(SWISSW!$I:$I,'MTT WIN'!$A11,SWISSW!$J:$J,'MTT WIN'!BE$1,SWISSW!$F:$F,"Won")+COUNTIFS(SWISSW!$I:$I,'MTT WIN'!BE$1,SWISSW!$J:$J,'MTT WIN'!$A11,SWISSW!$F:$F,"Lost")))</f>
        <v>0</v>
      </c>
      <c r="BF11" s="11">
        <f ca="1">((COUNTIFS(SWISSW!$I:$I,'MTT WIN'!$A11,SWISSW!$J:$J,'MTT WIN'!BF$1,SWISSW!$F:$F,"Won")+COUNTIFS(SWISSW!$I:$I,'MTT WIN'!BF$1,SWISSW!$J:$J,'MTT WIN'!$A11,SWISSW!$F:$F,"Lost")))</f>
        <v>0</v>
      </c>
    </row>
    <row r="12" spans="1:58" s="6" customFormat="1" ht="55" customHeight="1" x14ac:dyDescent="0.25">
      <c r="A12" s="3" t="str">
        <f ca="1">MATCHUP!A12</f>
        <v>Altar Tron</v>
      </c>
      <c r="B12" s="11">
        <f ca="1">((COUNTIFS(SWISSW!$I:$I,'MTT WIN'!$A12,SWISSW!$J:$J,'MTT WIN'!B$1,SWISSW!$F:$F,"Won")+COUNTIFS(SWISSW!$I:$I,'MTT WIN'!B$1,SWISSW!$J:$J,'MTT WIN'!$A12,SWISSW!$F:$F,"Lost")))</f>
        <v>21</v>
      </c>
      <c r="C12" s="11">
        <f ca="1">((COUNTIFS(SWISSW!$I:$I,'MTT WIN'!$A12,SWISSW!$J:$J,'MTT WIN'!C$1,SWISSW!$F:$F,"Won")+COUNTIFS(SWISSW!$I:$I,'MTT WIN'!C$1,SWISSW!$J:$J,'MTT WIN'!$A12,SWISSW!$F:$F,"Lost")))</f>
        <v>9</v>
      </c>
      <c r="D12" s="11">
        <f ca="1">((COUNTIFS(SWISSW!$I:$I,'MTT WIN'!$A12,SWISSW!$J:$J,'MTT WIN'!D$1,SWISSW!$F:$F,"Won")+COUNTIFS(SWISSW!$I:$I,'MTT WIN'!D$1,SWISSW!$J:$J,'MTT WIN'!$A12,SWISSW!$F:$F,"Lost")))</f>
        <v>13</v>
      </c>
      <c r="E12" s="11">
        <f ca="1">((COUNTIFS(SWISSW!$I:$I,'MTT WIN'!$A12,SWISSW!$J:$J,'MTT WIN'!E$1,SWISSW!$F:$F,"Won")+COUNTIFS(SWISSW!$I:$I,'MTT WIN'!E$1,SWISSW!$J:$J,'MTT WIN'!$A12,SWISSW!$F:$F,"Lost")))</f>
        <v>9</v>
      </c>
      <c r="F12" s="11">
        <f ca="1">((COUNTIFS(SWISSW!$I:$I,'MTT WIN'!$A12,SWISSW!$J:$J,'MTT WIN'!F$1,SWISSW!$F:$F,"Won")+COUNTIFS(SWISSW!$I:$I,'MTT WIN'!F$1,SWISSW!$J:$J,'MTT WIN'!$A12,SWISSW!$F:$F,"Lost")))</f>
        <v>7</v>
      </c>
      <c r="G12" s="11">
        <f ca="1">((COUNTIFS(SWISSW!$I:$I,'MTT WIN'!$A12,SWISSW!$J:$J,'MTT WIN'!G$1,SWISSW!$F:$F,"Won")+COUNTIFS(SWISSW!$I:$I,'MTT WIN'!G$1,SWISSW!$J:$J,'MTT WIN'!$A12,SWISSW!$F:$F,"Lost")))</f>
        <v>4</v>
      </c>
      <c r="H12" s="11">
        <f ca="1">((COUNTIFS(SWISSW!$I:$I,'MTT WIN'!$A12,SWISSW!$J:$J,'MTT WIN'!H$1,SWISSW!$F:$F,"Won")+COUNTIFS(SWISSW!$I:$I,'MTT WIN'!H$1,SWISSW!$J:$J,'MTT WIN'!$A12,SWISSW!$F:$F,"Lost")))</f>
        <v>1</v>
      </c>
      <c r="I12" s="11">
        <f ca="1">((COUNTIFS(SWISSW!$I:$I,'MTT WIN'!$A12,SWISSW!$J:$J,'MTT WIN'!I$1,SWISSW!$F:$F,"Won")+COUNTIFS(SWISSW!$I:$I,'MTT WIN'!I$1,SWISSW!$J:$J,'MTT WIN'!$A12,SWISSW!$F:$F,"Lost")))</f>
        <v>4</v>
      </c>
      <c r="J12" s="11">
        <f ca="1">((COUNTIFS(SWISSW!$I:$I,'MTT WIN'!$A12,SWISSW!$J:$J,'MTT WIN'!J$1,SWISSW!$F:$F,"Won")+COUNTIFS(SWISSW!$I:$I,'MTT WIN'!J$1,SWISSW!$J:$J,'MTT WIN'!$A12,SWISSW!$F:$F,"Lost")))</f>
        <v>3</v>
      </c>
      <c r="K12" s="11">
        <f ca="1">((COUNTIFS(SWISSW!$I:$I,'MTT WIN'!$A12,SWISSW!$J:$J,'MTT WIN'!K$1,SWISSW!$F:$F,"Won")+COUNTIFS(SWISSW!$I:$I,'MTT WIN'!K$1,SWISSW!$J:$J,'MTT WIN'!$A12,SWISSW!$F:$F,"Lost")))</f>
        <v>2</v>
      </c>
      <c r="L12" s="11">
        <f ca="1">((COUNTIFS(SWISSW!$I:$I,'MTT WIN'!$A12,SWISSW!$J:$J,'MTT WIN'!L$1,SWISSW!$F:$F,"Won")+COUNTIFS(SWISSW!$I:$I,'MTT WIN'!L$1,SWISSW!$J:$J,'MTT WIN'!$A12,SWISSW!$F:$F,"Lost")))</f>
        <v>4</v>
      </c>
      <c r="M12" s="11">
        <f ca="1">((COUNTIFS(SWISSW!$I:$I,'MTT WIN'!$A12,SWISSW!$J:$J,'MTT WIN'!M$1,SWISSW!$F:$F,"Won")+COUNTIFS(SWISSW!$I:$I,'MTT WIN'!M$1,SWISSW!$J:$J,'MTT WIN'!$A12,SWISSW!$F:$F,"Lost")))</f>
        <v>2</v>
      </c>
      <c r="N12" s="11">
        <f ca="1">((COUNTIFS(SWISSW!$I:$I,'MTT WIN'!$A12,SWISSW!$J:$J,'MTT WIN'!N$1,SWISSW!$F:$F,"Won")+COUNTIFS(SWISSW!$I:$I,'MTT WIN'!N$1,SWISSW!$J:$J,'MTT WIN'!$A12,SWISSW!$F:$F,"Lost")))</f>
        <v>5</v>
      </c>
      <c r="O12" s="11">
        <f ca="1">((COUNTIFS(SWISSW!$I:$I,'MTT WIN'!$A12,SWISSW!$J:$J,'MTT WIN'!O$1,SWISSW!$F:$F,"Won")+COUNTIFS(SWISSW!$I:$I,'MTT WIN'!O$1,SWISSW!$J:$J,'MTT WIN'!$A12,SWISSW!$F:$F,"Lost")))</f>
        <v>3</v>
      </c>
      <c r="P12" s="11">
        <f ca="1">((COUNTIFS(SWISSW!$I:$I,'MTT WIN'!$A12,SWISSW!$J:$J,'MTT WIN'!P$1,SWISSW!$F:$F,"Won")+COUNTIFS(SWISSW!$I:$I,'MTT WIN'!P$1,SWISSW!$J:$J,'MTT WIN'!$A12,SWISSW!$F:$F,"Lost")))</f>
        <v>2</v>
      </c>
      <c r="Q12" s="11">
        <f ca="1">((COUNTIFS(SWISSW!$I:$I,'MTT WIN'!$A12,SWISSW!$J:$J,'MTT WIN'!Q$1,SWISSW!$F:$F,"Won")+COUNTIFS(SWISSW!$I:$I,'MTT WIN'!Q$1,SWISSW!$J:$J,'MTT WIN'!$A12,SWISSW!$F:$F,"Lost")))</f>
        <v>2</v>
      </c>
      <c r="R12" s="11">
        <f ca="1">((COUNTIFS(SWISSW!$I:$I,'MTT WIN'!$A12,SWISSW!$J:$J,'MTT WIN'!R$1,SWISSW!$F:$F,"Won")+COUNTIFS(SWISSW!$I:$I,'MTT WIN'!R$1,SWISSW!$J:$J,'MTT WIN'!$A12,SWISSW!$F:$F,"Lost")))</f>
        <v>2</v>
      </c>
      <c r="S12" s="11">
        <f ca="1">((COUNTIFS(SWISSW!$I:$I,'MTT WIN'!$A12,SWISSW!$J:$J,'MTT WIN'!S$1,SWISSW!$F:$F,"Won")+COUNTIFS(SWISSW!$I:$I,'MTT WIN'!S$1,SWISSW!$J:$J,'MTT WIN'!$A12,SWISSW!$F:$F,"Lost")))</f>
        <v>4</v>
      </c>
      <c r="T12" s="11">
        <f ca="1">((COUNTIFS(SWISSW!$I:$I,'MTT WIN'!$A12,SWISSW!$J:$J,'MTT WIN'!T$1,SWISSW!$F:$F,"Won")+COUNTIFS(SWISSW!$I:$I,'MTT WIN'!T$1,SWISSW!$J:$J,'MTT WIN'!$A12,SWISSW!$F:$F,"Lost")))</f>
        <v>0</v>
      </c>
      <c r="U12" s="11">
        <f ca="1">((COUNTIFS(SWISSW!$I:$I,'MTT WIN'!$A12,SWISSW!$J:$J,'MTT WIN'!U$1,SWISSW!$F:$F,"Won")+COUNTIFS(SWISSW!$I:$I,'MTT WIN'!U$1,SWISSW!$J:$J,'MTT WIN'!$A12,SWISSW!$F:$F,"Lost")))</f>
        <v>2</v>
      </c>
      <c r="V12" s="11">
        <f ca="1">((COUNTIFS(SWISSW!$I:$I,'MTT WIN'!$A12,SWISSW!$J:$J,'MTT WIN'!V$1,SWISSW!$F:$F,"Won")+COUNTIFS(SWISSW!$I:$I,'MTT WIN'!V$1,SWISSW!$J:$J,'MTT WIN'!$A12,SWISSW!$F:$F,"Lost")))</f>
        <v>4</v>
      </c>
      <c r="W12" s="11">
        <f ca="1">((COUNTIFS(SWISSW!$I:$I,'MTT WIN'!$A12,SWISSW!$J:$J,'MTT WIN'!W$1,SWISSW!$F:$F,"Won")+COUNTIFS(SWISSW!$I:$I,'MTT WIN'!W$1,SWISSW!$J:$J,'MTT WIN'!$A12,SWISSW!$F:$F,"Lost")))</f>
        <v>0</v>
      </c>
      <c r="X12" s="11">
        <f ca="1">((COUNTIFS(SWISSW!$I:$I,'MTT WIN'!$A12,SWISSW!$J:$J,'MTT WIN'!X$1,SWISSW!$F:$F,"Won")+COUNTIFS(SWISSW!$I:$I,'MTT WIN'!X$1,SWISSW!$J:$J,'MTT WIN'!$A12,SWISSW!$F:$F,"Lost")))</f>
        <v>0</v>
      </c>
      <c r="Y12" s="11">
        <f ca="1">((COUNTIFS(SWISSW!$I:$I,'MTT WIN'!$A12,SWISSW!$J:$J,'MTT WIN'!Y$1,SWISSW!$F:$F,"Won")+COUNTIFS(SWISSW!$I:$I,'MTT WIN'!Y$1,SWISSW!$J:$J,'MTT WIN'!$A12,SWISSW!$F:$F,"Lost")))</f>
        <v>1</v>
      </c>
      <c r="Z12" s="11">
        <f ca="1">((COUNTIFS(SWISSW!$I:$I,'MTT WIN'!$A12,SWISSW!$J:$J,'MTT WIN'!Z$1,SWISSW!$F:$F,"Won")+COUNTIFS(SWISSW!$I:$I,'MTT WIN'!Z$1,SWISSW!$J:$J,'MTT WIN'!$A12,SWISSW!$F:$F,"Lost")))</f>
        <v>1</v>
      </c>
      <c r="AA12" s="11">
        <f ca="1">((COUNTIFS(SWISSW!$I:$I,'MTT WIN'!$A12,SWISSW!$J:$J,'MTT WIN'!AA$1,SWISSW!$F:$F,"Won")+COUNTIFS(SWISSW!$I:$I,'MTT WIN'!AA$1,SWISSW!$J:$J,'MTT WIN'!$A12,SWISSW!$F:$F,"Lost")))</f>
        <v>0</v>
      </c>
      <c r="AB12" s="11">
        <f ca="1">((COUNTIFS(SWISSW!$I:$I,'MTT WIN'!$A12,SWISSW!$J:$J,'MTT WIN'!AB$1,SWISSW!$F:$F,"Won")+COUNTIFS(SWISSW!$I:$I,'MTT WIN'!AB$1,SWISSW!$J:$J,'MTT WIN'!$A12,SWISSW!$F:$F,"Lost")))</f>
        <v>1</v>
      </c>
      <c r="AC12" s="11">
        <f ca="1">((COUNTIFS(SWISSW!$I:$I,'MTT WIN'!$A12,SWISSW!$J:$J,'MTT WIN'!AC$1,SWISSW!$F:$F,"Won")+COUNTIFS(SWISSW!$I:$I,'MTT WIN'!AC$1,SWISSW!$J:$J,'MTT WIN'!$A12,SWISSW!$F:$F,"Lost")))</f>
        <v>1</v>
      </c>
      <c r="AD12" s="11">
        <f ca="1">((COUNTIFS(SWISSW!$I:$I,'MTT WIN'!$A12,SWISSW!$J:$J,'MTT WIN'!AD$1,SWISSW!$F:$F,"Won")+COUNTIFS(SWISSW!$I:$I,'MTT WIN'!AD$1,SWISSW!$J:$J,'MTT WIN'!$A12,SWISSW!$F:$F,"Lost")))</f>
        <v>1</v>
      </c>
      <c r="AE12" s="11">
        <f ca="1">((COUNTIFS(SWISSW!$I:$I,'MTT WIN'!$A12,SWISSW!$J:$J,'MTT WIN'!AE$1,SWISSW!$F:$F,"Won")+COUNTIFS(SWISSW!$I:$I,'MTT WIN'!AE$1,SWISSW!$J:$J,'MTT WIN'!$A12,SWISSW!$F:$F,"Lost")))</f>
        <v>0</v>
      </c>
      <c r="AF12" s="11">
        <f ca="1">((COUNTIFS(SWISSW!$I:$I,'MTT WIN'!$A12,SWISSW!$J:$J,'MTT WIN'!AF$1,SWISSW!$F:$F,"Won")+COUNTIFS(SWISSW!$I:$I,'MTT WIN'!AF$1,SWISSW!$J:$J,'MTT WIN'!$A12,SWISSW!$F:$F,"Lost")))</f>
        <v>2</v>
      </c>
      <c r="AG12" s="11">
        <f ca="1">((COUNTIFS(SWISSW!$I:$I,'MTT WIN'!$A12,SWISSW!$J:$J,'MTT WIN'!AG$1,SWISSW!$F:$F,"Won")+COUNTIFS(SWISSW!$I:$I,'MTT WIN'!AG$1,SWISSW!$J:$J,'MTT WIN'!$A12,SWISSW!$F:$F,"Lost")))</f>
        <v>1</v>
      </c>
      <c r="AH12" s="11">
        <f ca="1">((COUNTIFS(SWISSW!$I:$I,'MTT WIN'!$A12,SWISSW!$J:$J,'MTT WIN'!AH$1,SWISSW!$F:$F,"Won")+COUNTIFS(SWISSW!$I:$I,'MTT WIN'!AH$1,SWISSW!$J:$J,'MTT WIN'!$A12,SWISSW!$F:$F,"Lost")))</f>
        <v>2</v>
      </c>
      <c r="AI12" s="11">
        <f ca="1">((COUNTIFS(SWISSW!$I:$I,'MTT WIN'!$A12,SWISSW!$J:$J,'MTT WIN'!AI$1,SWISSW!$F:$F,"Won")+COUNTIFS(SWISSW!$I:$I,'MTT WIN'!AI$1,SWISSW!$J:$J,'MTT WIN'!$A12,SWISSW!$F:$F,"Lost")))</f>
        <v>1</v>
      </c>
      <c r="AJ12" s="11">
        <f ca="1">((COUNTIFS(SWISSW!$I:$I,'MTT WIN'!$A12,SWISSW!$J:$J,'MTT WIN'!AJ$1,SWISSW!$F:$F,"Won")+COUNTIFS(SWISSW!$I:$I,'MTT WIN'!AJ$1,SWISSW!$J:$J,'MTT WIN'!$A12,SWISSW!$F:$F,"Lost")))</f>
        <v>0</v>
      </c>
      <c r="AK12" s="11">
        <f ca="1">((COUNTIFS(SWISSW!$I:$I,'MTT WIN'!$A12,SWISSW!$J:$J,'MTT WIN'!AK$1,SWISSW!$F:$F,"Won")+COUNTIFS(SWISSW!$I:$I,'MTT WIN'!AK$1,SWISSW!$J:$J,'MTT WIN'!$A12,SWISSW!$F:$F,"Lost")))</f>
        <v>0</v>
      </c>
      <c r="AL12" s="11">
        <f ca="1">((COUNTIFS(SWISSW!$I:$I,'MTT WIN'!$A12,SWISSW!$J:$J,'MTT WIN'!AL$1,SWISSW!$F:$F,"Won")+COUNTIFS(SWISSW!$I:$I,'MTT WIN'!AL$1,SWISSW!$J:$J,'MTT WIN'!$A12,SWISSW!$F:$F,"Lost")))</f>
        <v>0</v>
      </c>
      <c r="AM12" s="11">
        <f ca="1">((COUNTIFS(SWISSW!$I:$I,'MTT WIN'!$A12,SWISSW!$J:$J,'MTT WIN'!AM$1,SWISSW!$F:$F,"Won")+COUNTIFS(SWISSW!$I:$I,'MTT WIN'!AM$1,SWISSW!$J:$J,'MTT WIN'!$A12,SWISSW!$F:$F,"Lost")))</f>
        <v>0</v>
      </c>
      <c r="AN12" s="11">
        <f ca="1">((COUNTIFS(SWISSW!$I:$I,'MTT WIN'!$A12,SWISSW!$J:$J,'MTT WIN'!AN$1,SWISSW!$F:$F,"Won")+COUNTIFS(SWISSW!$I:$I,'MTT WIN'!AN$1,SWISSW!$J:$J,'MTT WIN'!$A12,SWISSW!$F:$F,"Lost")))</f>
        <v>0</v>
      </c>
      <c r="AO12" s="11">
        <f ca="1">((COUNTIFS(SWISSW!$I:$I,'MTT WIN'!$A12,SWISSW!$J:$J,'MTT WIN'!AO$1,SWISSW!$F:$F,"Won")+COUNTIFS(SWISSW!$I:$I,'MTT WIN'!AO$1,SWISSW!$J:$J,'MTT WIN'!$A12,SWISSW!$F:$F,"Lost")))</f>
        <v>0</v>
      </c>
      <c r="AP12" s="11">
        <f ca="1">((COUNTIFS(SWISSW!$I:$I,'MTT WIN'!$A12,SWISSW!$J:$J,'MTT WIN'!AP$1,SWISSW!$F:$F,"Won")+COUNTIFS(SWISSW!$I:$I,'MTT WIN'!AP$1,SWISSW!$J:$J,'MTT WIN'!$A12,SWISSW!$F:$F,"Lost")))</f>
        <v>0</v>
      </c>
      <c r="AQ12" s="11">
        <f ca="1">((COUNTIFS(SWISSW!$I:$I,'MTT WIN'!$A12,SWISSW!$J:$J,'MTT WIN'!AQ$1,SWISSW!$F:$F,"Won")+COUNTIFS(SWISSW!$I:$I,'MTT WIN'!AQ$1,SWISSW!$J:$J,'MTT WIN'!$A12,SWISSW!$F:$F,"Lost")))</f>
        <v>1</v>
      </c>
      <c r="AR12" s="11">
        <f ca="1">((COUNTIFS(SWISSW!$I:$I,'MTT WIN'!$A12,SWISSW!$J:$J,'MTT WIN'!AR$1,SWISSW!$F:$F,"Won")+COUNTIFS(SWISSW!$I:$I,'MTT WIN'!AR$1,SWISSW!$J:$J,'MTT WIN'!$A12,SWISSW!$F:$F,"Lost")))</f>
        <v>0</v>
      </c>
      <c r="AS12" s="11">
        <f ca="1">((COUNTIFS(SWISSW!$I:$I,'MTT WIN'!$A12,SWISSW!$J:$J,'MTT WIN'!AS$1,SWISSW!$F:$F,"Won")+COUNTIFS(SWISSW!$I:$I,'MTT WIN'!AS$1,SWISSW!$J:$J,'MTT WIN'!$A12,SWISSW!$F:$F,"Lost")))</f>
        <v>0</v>
      </c>
      <c r="AT12" s="11">
        <f ca="1">((COUNTIFS(SWISSW!$I:$I,'MTT WIN'!$A12,SWISSW!$J:$J,'MTT WIN'!AT$1,SWISSW!$F:$F,"Won")+COUNTIFS(SWISSW!$I:$I,'MTT WIN'!AT$1,SWISSW!$J:$J,'MTT WIN'!$A12,SWISSW!$F:$F,"Lost")))</f>
        <v>0</v>
      </c>
      <c r="AU12" s="11">
        <f ca="1">((COUNTIFS(SWISSW!$I:$I,'MTT WIN'!$A12,SWISSW!$J:$J,'MTT WIN'!AU$1,SWISSW!$F:$F,"Won")+COUNTIFS(SWISSW!$I:$I,'MTT WIN'!AU$1,SWISSW!$J:$J,'MTT WIN'!$A12,SWISSW!$F:$F,"Lost")))</f>
        <v>0</v>
      </c>
      <c r="AV12" s="11">
        <f ca="1">((COUNTIFS(SWISSW!$I:$I,'MTT WIN'!$A12,SWISSW!$J:$J,'MTT WIN'!AV$1,SWISSW!$F:$F,"Won")+COUNTIFS(SWISSW!$I:$I,'MTT WIN'!AV$1,SWISSW!$J:$J,'MTT WIN'!$A12,SWISSW!$F:$F,"Lost")))</f>
        <v>0</v>
      </c>
      <c r="AW12" s="11">
        <f ca="1">((COUNTIFS(SWISSW!$I:$I,'MTT WIN'!$A12,SWISSW!$J:$J,'MTT WIN'!AW$1,SWISSW!$F:$F,"Won")+COUNTIFS(SWISSW!$I:$I,'MTT WIN'!AW$1,SWISSW!$J:$J,'MTT WIN'!$A12,SWISSW!$F:$F,"Lost")))</f>
        <v>0</v>
      </c>
      <c r="AX12" s="11">
        <f ca="1">((COUNTIFS(SWISSW!$I:$I,'MTT WIN'!$A12,SWISSW!$J:$J,'MTT WIN'!AX$1,SWISSW!$F:$F,"Won")+COUNTIFS(SWISSW!$I:$I,'MTT WIN'!AX$1,SWISSW!$J:$J,'MTT WIN'!$A12,SWISSW!$F:$F,"Lost")))</f>
        <v>0</v>
      </c>
      <c r="AY12" s="11">
        <f ca="1">((COUNTIFS(SWISSW!$I:$I,'MTT WIN'!$A12,SWISSW!$J:$J,'MTT WIN'!AY$1,SWISSW!$F:$F,"Won")+COUNTIFS(SWISSW!$I:$I,'MTT WIN'!AY$1,SWISSW!$J:$J,'MTT WIN'!$A12,SWISSW!$F:$F,"Lost")))</f>
        <v>0</v>
      </c>
      <c r="AZ12" s="11">
        <f ca="1">((COUNTIFS(SWISSW!$I:$I,'MTT WIN'!$A12,SWISSW!$J:$J,'MTT WIN'!AZ$1,SWISSW!$F:$F,"Won")+COUNTIFS(SWISSW!$I:$I,'MTT WIN'!AZ$1,SWISSW!$J:$J,'MTT WIN'!$A12,SWISSW!$F:$F,"Lost")))</f>
        <v>0</v>
      </c>
      <c r="BA12" s="11">
        <f ca="1">((COUNTIFS(SWISSW!$I:$I,'MTT WIN'!$A12,SWISSW!$J:$J,'MTT WIN'!BA$1,SWISSW!$F:$F,"Won")+COUNTIFS(SWISSW!$I:$I,'MTT WIN'!BA$1,SWISSW!$J:$J,'MTT WIN'!$A12,SWISSW!$F:$F,"Lost")))</f>
        <v>1</v>
      </c>
      <c r="BB12" s="11">
        <f ca="1">((COUNTIFS(SWISSW!$I:$I,'MTT WIN'!$A12,SWISSW!$J:$J,'MTT WIN'!BB$1,SWISSW!$F:$F,"Won")+COUNTIFS(SWISSW!$I:$I,'MTT WIN'!BB$1,SWISSW!$J:$J,'MTT WIN'!$A12,SWISSW!$F:$F,"Lost")))</f>
        <v>0</v>
      </c>
      <c r="BC12" s="11">
        <f ca="1">((COUNTIFS(SWISSW!$I:$I,'MTT WIN'!$A12,SWISSW!$J:$J,'MTT WIN'!BC$1,SWISSW!$F:$F,"Won")+COUNTIFS(SWISSW!$I:$I,'MTT WIN'!BC$1,SWISSW!$J:$J,'MTT WIN'!$A12,SWISSW!$F:$F,"Lost")))</f>
        <v>0</v>
      </c>
      <c r="BD12" s="11">
        <f ca="1">((COUNTIFS(SWISSW!$I:$I,'MTT WIN'!$A12,SWISSW!$J:$J,'MTT WIN'!BD$1,SWISSW!$F:$F,"Won")+COUNTIFS(SWISSW!$I:$I,'MTT WIN'!BD$1,SWISSW!$J:$J,'MTT WIN'!$A12,SWISSW!$F:$F,"Lost")))</f>
        <v>0</v>
      </c>
      <c r="BE12" s="11">
        <f ca="1">((COUNTIFS(SWISSW!$I:$I,'MTT WIN'!$A12,SWISSW!$J:$J,'MTT WIN'!BE$1,SWISSW!$F:$F,"Won")+COUNTIFS(SWISSW!$I:$I,'MTT WIN'!BE$1,SWISSW!$J:$J,'MTT WIN'!$A12,SWISSW!$F:$F,"Lost")))</f>
        <v>0</v>
      </c>
      <c r="BF12" s="11">
        <f ca="1">((COUNTIFS(SWISSW!$I:$I,'MTT WIN'!$A12,SWISSW!$J:$J,'MTT WIN'!BF$1,SWISSW!$F:$F,"Won")+COUNTIFS(SWISSW!$I:$I,'MTT WIN'!BF$1,SWISSW!$J:$J,'MTT WIN'!$A12,SWISSW!$F:$F,"Lost")))</f>
        <v>1</v>
      </c>
    </row>
    <row r="13" spans="1:58" s="6" customFormat="1" ht="55" customHeight="1" x14ac:dyDescent="0.25">
      <c r="A13" s="3" t="str">
        <f ca="1">MATCHUP!A13</f>
        <v>White Weenie</v>
      </c>
      <c r="B13" s="11">
        <f ca="1">((COUNTIFS(SWISSW!$I:$I,'MTT WIN'!$A13,SWISSW!$J:$J,'MTT WIN'!B$1,SWISSW!$F:$F,"Won")+COUNTIFS(SWISSW!$I:$I,'MTT WIN'!B$1,SWISSW!$J:$J,'MTT WIN'!$A13,SWISSW!$F:$F,"Lost")))</f>
        <v>10</v>
      </c>
      <c r="C13" s="11">
        <f ca="1">((COUNTIFS(SWISSW!$I:$I,'MTT WIN'!$A13,SWISSW!$J:$J,'MTT WIN'!C$1,SWISSW!$F:$F,"Won")+COUNTIFS(SWISSW!$I:$I,'MTT WIN'!C$1,SWISSW!$J:$J,'MTT WIN'!$A13,SWISSW!$F:$F,"Lost")))</f>
        <v>12</v>
      </c>
      <c r="D13" s="11">
        <f ca="1">((COUNTIFS(SWISSW!$I:$I,'MTT WIN'!$A13,SWISSW!$J:$J,'MTT WIN'!D$1,SWISSW!$F:$F,"Won")+COUNTIFS(SWISSW!$I:$I,'MTT WIN'!D$1,SWISSW!$J:$J,'MTT WIN'!$A13,SWISSW!$F:$F,"Lost")))</f>
        <v>8</v>
      </c>
      <c r="E13" s="11">
        <f ca="1">((COUNTIFS(SWISSW!$I:$I,'MTT WIN'!$A13,SWISSW!$J:$J,'MTT WIN'!E$1,SWISSW!$F:$F,"Won")+COUNTIFS(SWISSW!$I:$I,'MTT WIN'!E$1,SWISSW!$J:$J,'MTT WIN'!$A13,SWISSW!$F:$F,"Lost")))</f>
        <v>8</v>
      </c>
      <c r="F13" s="11">
        <f ca="1">((COUNTIFS(SWISSW!$I:$I,'MTT WIN'!$A13,SWISSW!$J:$J,'MTT WIN'!F$1,SWISSW!$F:$F,"Won")+COUNTIFS(SWISSW!$I:$I,'MTT WIN'!F$1,SWISSW!$J:$J,'MTT WIN'!$A13,SWISSW!$F:$F,"Lost")))</f>
        <v>9</v>
      </c>
      <c r="G13" s="11">
        <f ca="1">((COUNTIFS(SWISSW!$I:$I,'MTT WIN'!$A13,SWISSW!$J:$J,'MTT WIN'!G$1,SWISSW!$F:$F,"Won")+COUNTIFS(SWISSW!$I:$I,'MTT WIN'!G$1,SWISSW!$J:$J,'MTT WIN'!$A13,SWISSW!$F:$F,"Lost")))</f>
        <v>4</v>
      </c>
      <c r="H13" s="11">
        <f ca="1">((COUNTIFS(SWISSW!$I:$I,'MTT WIN'!$A13,SWISSW!$J:$J,'MTT WIN'!H$1,SWISSW!$F:$F,"Won")+COUNTIFS(SWISSW!$I:$I,'MTT WIN'!H$1,SWISSW!$J:$J,'MTT WIN'!$A13,SWISSW!$F:$F,"Lost")))</f>
        <v>1</v>
      </c>
      <c r="I13" s="11">
        <f ca="1">((COUNTIFS(SWISSW!$I:$I,'MTT WIN'!$A13,SWISSW!$J:$J,'MTT WIN'!I$1,SWISSW!$F:$F,"Won")+COUNTIFS(SWISSW!$I:$I,'MTT WIN'!I$1,SWISSW!$J:$J,'MTT WIN'!$A13,SWISSW!$F:$F,"Lost")))</f>
        <v>0</v>
      </c>
      <c r="J13" s="11">
        <f ca="1">((COUNTIFS(SWISSW!$I:$I,'MTT WIN'!$A13,SWISSW!$J:$J,'MTT WIN'!J$1,SWISSW!$F:$F,"Won")+COUNTIFS(SWISSW!$I:$I,'MTT WIN'!J$1,SWISSW!$J:$J,'MTT WIN'!$A13,SWISSW!$F:$F,"Lost")))</f>
        <v>4</v>
      </c>
      <c r="K13" s="11">
        <f ca="1">((COUNTIFS(SWISSW!$I:$I,'MTT WIN'!$A13,SWISSW!$J:$J,'MTT WIN'!K$1,SWISSW!$F:$F,"Won")+COUNTIFS(SWISSW!$I:$I,'MTT WIN'!K$1,SWISSW!$J:$J,'MTT WIN'!$A13,SWISSW!$F:$F,"Lost")))</f>
        <v>1</v>
      </c>
      <c r="L13" s="11">
        <f ca="1">((COUNTIFS(SWISSW!$I:$I,'MTT WIN'!$A13,SWISSW!$J:$J,'MTT WIN'!L$1,SWISSW!$F:$F,"Won")+COUNTIFS(SWISSW!$I:$I,'MTT WIN'!L$1,SWISSW!$J:$J,'MTT WIN'!$A13,SWISSW!$F:$F,"Lost")))</f>
        <v>4</v>
      </c>
      <c r="M13" s="11">
        <f ca="1">((COUNTIFS(SWISSW!$I:$I,'MTT WIN'!$A13,SWISSW!$J:$J,'MTT WIN'!M$1,SWISSW!$F:$F,"Won")+COUNTIFS(SWISSW!$I:$I,'MTT WIN'!M$1,SWISSW!$J:$J,'MTT WIN'!$A13,SWISSW!$F:$F,"Lost")))</f>
        <v>2</v>
      </c>
      <c r="N13" s="11">
        <f ca="1">((COUNTIFS(SWISSW!$I:$I,'MTT WIN'!$A13,SWISSW!$J:$J,'MTT WIN'!N$1,SWISSW!$F:$F,"Won")+COUNTIFS(SWISSW!$I:$I,'MTT WIN'!N$1,SWISSW!$J:$J,'MTT WIN'!$A13,SWISSW!$F:$F,"Lost")))</f>
        <v>3</v>
      </c>
      <c r="O13" s="11">
        <f ca="1">((COUNTIFS(SWISSW!$I:$I,'MTT WIN'!$A13,SWISSW!$J:$J,'MTT WIN'!O$1,SWISSW!$F:$F,"Won")+COUNTIFS(SWISSW!$I:$I,'MTT WIN'!O$1,SWISSW!$J:$J,'MTT WIN'!$A13,SWISSW!$F:$F,"Lost")))</f>
        <v>1</v>
      </c>
      <c r="P13" s="11">
        <f ca="1">((COUNTIFS(SWISSW!$I:$I,'MTT WIN'!$A13,SWISSW!$J:$J,'MTT WIN'!P$1,SWISSW!$F:$F,"Won")+COUNTIFS(SWISSW!$I:$I,'MTT WIN'!P$1,SWISSW!$J:$J,'MTT WIN'!$A13,SWISSW!$F:$F,"Lost")))</f>
        <v>1</v>
      </c>
      <c r="Q13" s="11">
        <f ca="1">((COUNTIFS(SWISSW!$I:$I,'MTT WIN'!$A13,SWISSW!$J:$J,'MTT WIN'!Q$1,SWISSW!$F:$F,"Won")+COUNTIFS(SWISSW!$I:$I,'MTT WIN'!Q$1,SWISSW!$J:$J,'MTT WIN'!$A13,SWISSW!$F:$F,"Lost")))</f>
        <v>1</v>
      </c>
      <c r="R13" s="11">
        <f ca="1">((COUNTIFS(SWISSW!$I:$I,'MTT WIN'!$A13,SWISSW!$J:$J,'MTT WIN'!R$1,SWISSW!$F:$F,"Won")+COUNTIFS(SWISSW!$I:$I,'MTT WIN'!R$1,SWISSW!$J:$J,'MTT WIN'!$A13,SWISSW!$F:$F,"Lost")))</f>
        <v>0</v>
      </c>
      <c r="S13" s="11">
        <f ca="1">((COUNTIFS(SWISSW!$I:$I,'MTT WIN'!$A13,SWISSW!$J:$J,'MTT WIN'!S$1,SWISSW!$F:$F,"Won")+COUNTIFS(SWISSW!$I:$I,'MTT WIN'!S$1,SWISSW!$J:$J,'MTT WIN'!$A13,SWISSW!$F:$F,"Lost")))</f>
        <v>1</v>
      </c>
      <c r="T13" s="11">
        <f ca="1">((COUNTIFS(SWISSW!$I:$I,'MTT WIN'!$A13,SWISSW!$J:$J,'MTT WIN'!T$1,SWISSW!$F:$F,"Won")+COUNTIFS(SWISSW!$I:$I,'MTT WIN'!T$1,SWISSW!$J:$J,'MTT WIN'!$A13,SWISSW!$F:$F,"Lost")))</f>
        <v>1</v>
      </c>
      <c r="U13" s="11">
        <f ca="1">((COUNTIFS(SWISSW!$I:$I,'MTT WIN'!$A13,SWISSW!$J:$J,'MTT WIN'!U$1,SWISSW!$F:$F,"Won")+COUNTIFS(SWISSW!$I:$I,'MTT WIN'!U$1,SWISSW!$J:$J,'MTT WIN'!$A13,SWISSW!$F:$F,"Lost")))</f>
        <v>0</v>
      </c>
      <c r="V13" s="11">
        <f ca="1">((COUNTIFS(SWISSW!$I:$I,'MTT WIN'!$A13,SWISSW!$J:$J,'MTT WIN'!V$1,SWISSW!$F:$F,"Won")+COUNTIFS(SWISSW!$I:$I,'MTT WIN'!V$1,SWISSW!$J:$J,'MTT WIN'!$A13,SWISSW!$F:$F,"Lost")))</f>
        <v>1</v>
      </c>
      <c r="W13" s="11">
        <f ca="1">((COUNTIFS(SWISSW!$I:$I,'MTT WIN'!$A13,SWISSW!$J:$J,'MTT WIN'!W$1,SWISSW!$F:$F,"Won")+COUNTIFS(SWISSW!$I:$I,'MTT WIN'!W$1,SWISSW!$J:$J,'MTT WIN'!$A13,SWISSW!$F:$F,"Lost")))</f>
        <v>0</v>
      </c>
      <c r="X13" s="11">
        <f ca="1">((COUNTIFS(SWISSW!$I:$I,'MTT WIN'!$A13,SWISSW!$J:$J,'MTT WIN'!X$1,SWISSW!$F:$F,"Won")+COUNTIFS(SWISSW!$I:$I,'MTT WIN'!X$1,SWISSW!$J:$J,'MTT WIN'!$A13,SWISSW!$F:$F,"Lost")))</f>
        <v>1</v>
      </c>
      <c r="Y13" s="11">
        <f ca="1">((COUNTIFS(SWISSW!$I:$I,'MTT WIN'!$A13,SWISSW!$J:$J,'MTT WIN'!Y$1,SWISSW!$F:$F,"Won")+COUNTIFS(SWISSW!$I:$I,'MTT WIN'!Y$1,SWISSW!$J:$J,'MTT WIN'!$A13,SWISSW!$F:$F,"Lost")))</f>
        <v>0</v>
      </c>
      <c r="Z13" s="11">
        <f ca="1">((COUNTIFS(SWISSW!$I:$I,'MTT WIN'!$A13,SWISSW!$J:$J,'MTT WIN'!Z$1,SWISSW!$F:$F,"Won")+COUNTIFS(SWISSW!$I:$I,'MTT WIN'!Z$1,SWISSW!$J:$J,'MTT WIN'!$A13,SWISSW!$F:$F,"Lost")))</f>
        <v>0</v>
      </c>
      <c r="AA13" s="11">
        <f ca="1">((COUNTIFS(SWISSW!$I:$I,'MTT WIN'!$A13,SWISSW!$J:$J,'MTT WIN'!AA$1,SWISSW!$F:$F,"Won")+COUNTIFS(SWISSW!$I:$I,'MTT WIN'!AA$1,SWISSW!$J:$J,'MTT WIN'!$A13,SWISSW!$F:$F,"Lost")))</f>
        <v>1</v>
      </c>
      <c r="AB13" s="11">
        <f ca="1">((COUNTIFS(SWISSW!$I:$I,'MTT WIN'!$A13,SWISSW!$J:$J,'MTT WIN'!AB$1,SWISSW!$F:$F,"Won")+COUNTIFS(SWISSW!$I:$I,'MTT WIN'!AB$1,SWISSW!$J:$J,'MTT WIN'!$A13,SWISSW!$F:$F,"Lost")))</f>
        <v>0</v>
      </c>
      <c r="AC13" s="11">
        <f ca="1">((COUNTIFS(SWISSW!$I:$I,'MTT WIN'!$A13,SWISSW!$J:$J,'MTT WIN'!AC$1,SWISSW!$F:$F,"Won")+COUNTIFS(SWISSW!$I:$I,'MTT WIN'!AC$1,SWISSW!$J:$J,'MTT WIN'!$A13,SWISSW!$F:$F,"Lost")))</f>
        <v>1</v>
      </c>
      <c r="AD13" s="11">
        <f ca="1">((COUNTIFS(SWISSW!$I:$I,'MTT WIN'!$A13,SWISSW!$J:$J,'MTT WIN'!AD$1,SWISSW!$F:$F,"Won")+COUNTIFS(SWISSW!$I:$I,'MTT WIN'!AD$1,SWISSW!$J:$J,'MTT WIN'!$A13,SWISSW!$F:$F,"Lost")))</f>
        <v>0</v>
      </c>
      <c r="AE13" s="11">
        <f ca="1">((COUNTIFS(SWISSW!$I:$I,'MTT WIN'!$A13,SWISSW!$J:$J,'MTT WIN'!AE$1,SWISSW!$F:$F,"Won")+COUNTIFS(SWISSW!$I:$I,'MTT WIN'!AE$1,SWISSW!$J:$J,'MTT WIN'!$A13,SWISSW!$F:$F,"Lost")))</f>
        <v>0</v>
      </c>
      <c r="AF13" s="11">
        <f ca="1">((COUNTIFS(SWISSW!$I:$I,'MTT WIN'!$A13,SWISSW!$J:$J,'MTT WIN'!AF$1,SWISSW!$F:$F,"Won")+COUNTIFS(SWISSW!$I:$I,'MTT WIN'!AF$1,SWISSW!$J:$J,'MTT WIN'!$A13,SWISSW!$F:$F,"Lost")))</f>
        <v>0</v>
      </c>
      <c r="AG13" s="11">
        <f ca="1">((COUNTIFS(SWISSW!$I:$I,'MTT WIN'!$A13,SWISSW!$J:$J,'MTT WIN'!AG$1,SWISSW!$F:$F,"Won")+COUNTIFS(SWISSW!$I:$I,'MTT WIN'!AG$1,SWISSW!$J:$J,'MTT WIN'!$A13,SWISSW!$F:$F,"Lost")))</f>
        <v>1</v>
      </c>
      <c r="AH13" s="11">
        <f ca="1">((COUNTIFS(SWISSW!$I:$I,'MTT WIN'!$A13,SWISSW!$J:$J,'MTT WIN'!AH$1,SWISSW!$F:$F,"Won")+COUNTIFS(SWISSW!$I:$I,'MTT WIN'!AH$1,SWISSW!$J:$J,'MTT WIN'!$A13,SWISSW!$F:$F,"Lost")))</f>
        <v>1</v>
      </c>
      <c r="AI13" s="11">
        <f ca="1">((COUNTIFS(SWISSW!$I:$I,'MTT WIN'!$A13,SWISSW!$J:$J,'MTT WIN'!AI$1,SWISSW!$F:$F,"Won")+COUNTIFS(SWISSW!$I:$I,'MTT WIN'!AI$1,SWISSW!$J:$J,'MTT WIN'!$A13,SWISSW!$F:$F,"Lost")))</f>
        <v>1</v>
      </c>
      <c r="AJ13" s="11">
        <f ca="1">((COUNTIFS(SWISSW!$I:$I,'MTT WIN'!$A13,SWISSW!$J:$J,'MTT WIN'!AJ$1,SWISSW!$F:$F,"Won")+COUNTIFS(SWISSW!$I:$I,'MTT WIN'!AJ$1,SWISSW!$J:$J,'MTT WIN'!$A13,SWISSW!$F:$F,"Lost")))</f>
        <v>0</v>
      </c>
      <c r="AK13" s="11">
        <f ca="1">((COUNTIFS(SWISSW!$I:$I,'MTT WIN'!$A13,SWISSW!$J:$J,'MTT WIN'!AK$1,SWISSW!$F:$F,"Won")+COUNTIFS(SWISSW!$I:$I,'MTT WIN'!AK$1,SWISSW!$J:$J,'MTT WIN'!$A13,SWISSW!$F:$F,"Lost")))</f>
        <v>1</v>
      </c>
      <c r="AL13" s="11">
        <f ca="1">((COUNTIFS(SWISSW!$I:$I,'MTT WIN'!$A13,SWISSW!$J:$J,'MTT WIN'!AL$1,SWISSW!$F:$F,"Won")+COUNTIFS(SWISSW!$I:$I,'MTT WIN'!AL$1,SWISSW!$J:$J,'MTT WIN'!$A13,SWISSW!$F:$F,"Lost")))</f>
        <v>0</v>
      </c>
      <c r="AM13" s="11">
        <f ca="1">((COUNTIFS(SWISSW!$I:$I,'MTT WIN'!$A13,SWISSW!$J:$J,'MTT WIN'!AM$1,SWISSW!$F:$F,"Won")+COUNTIFS(SWISSW!$I:$I,'MTT WIN'!AM$1,SWISSW!$J:$J,'MTT WIN'!$A13,SWISSW!$F:$F,"Lost")))</f>
        <v>1</v>
      </c>
      <c r="AN13" s="11">
        <f ca="1">((COUNTIFS(SWISSW!$I:$I,'MTT WIN'!$A13,SWISSW!$J:$J,'MTT WIN'!AN$1,SWISSW!$F:$F,"Won")+COUNTIFS(SWISSW!$I:$I,'MTT WIN'!AN$1,SWISSW!$J:$J,'MTT WIN'!$A13,SWISSW!$F:$F,"Lost")))</f>
        <v>0</v>
      </c>
      <c r="AO13" s="11">
        <f ca="1">((COUNTIFS(SWISSW!$I:$I,'MTT WIN'!$A13,SWISSW!$J:$J,'MTT WIN'!AO$1,SWISSW!$F:$F,"Won")+COUNTIFS(SWISSW!$I:$I,'MTT WIN'!AO$1,SWISSW!$J:$J,'MTT WIN'!$A13,SWISSW!$F:$F,"Lost")))</f>
        <v>0</v>
      </c>
      <c r="AP13" s="11">
        <f ca="1">((COUNTIFS(SWISSW!$I:$I,'MTT WIN'!$A13,SWISSW!$J:$J,'MTT WIN'!AP$1,SWISSW!$F:$F,"Won")+COUNTIFS(SWISSW!$I:$I,'MTT WIN'!AP$1,SWISSW!$J:$J,'MTT WIN'!$A13,SWISSW!$F:$F,"Lost")))</f>
        <v>0</v>
      </c>
      <c r="AQ13" s="11">
        <f ca="1">((COUNTIFS(SWISSW!$I:$I,'MTT WIN'!$A13,SWISSW!$J:$J,'MTT WIN'!AQ$1,SWISSW!$F:$F,"Won")+COUNTIFS(SWISSW!$I:$I,'MTT WIN'!AQ$1,SWISSW!$J:$J,'MTT WIN'!$A13,SWISSW!$F:$F,"Lost")))</f>
        <v>0</v>
      </c>
      <c r="AR13" s="11">
        <f ca="1">((COUNTIFS(SWISSW!$I:$I,'MTT WIN'!$A13,SWISSW!$J:$J,'MTT WIN'!AR$1,SWISSW!$F:$F,"Won")+COUNTIFS(SWISSW!$I:$I,'MTT WIN'!AR$1,SWISSW!$J:$J,'MTT WIN'!$A13,SWISSW!$F:$F,"Lost")))</f>
        <v>0</v>
      </c>
      <c r="AS13" s="11">
        <f ca="1">((COUNTIFS(SWISSW!$I:$I,'MTT WIN'!$A13,SWISSW!$J:$J,'MTT WIN'!AS$1,SWISSW!$F:$F,"Won")+COUNTIFS(SWISSW!$I:$I,'MTT WIN'!AS$1,SWISSW!$J:$J,'MTT WIN'!$A13,SWISSW!$F:$F,"Lost")))</f>
        <v>0</v>
      </c>
      <c r="AT13" s="11">
        <f ca="1">((COUNTIFS(SWISSW!$I:$I,'MTT WIN'!$A13,SWISSW!$J:$J,'MTT WIN'!AT$1,SWISSW!$F:$F,"Won")+COUNTIFS(SWISSW!$I:$I,'MTT WIN'!AT$1,SWISSW!$J:$J,'MTT WIN'!$A13,SWISSW!$F:$F,"Lost")))</f>
        <v>0</v>
      </c>
      <c r="AU13" s="11">
        <f ca="1">((COUNTIFS(SWISSW!$I:$I,'MTT WIN'!$A13,SWISSW!$J:$J,'MTT WIN'!AU$1,SWISSW!$F:$F,"Won")+COUNTIFS(SWISSW!$I:$I,'MTT WIN'!AU$1,SWISSW!$J:$J,'MTT WIN'!$A13,SWISSW!$F:$F,"Lost")))</f>
        <v>0</v>
      </c>
      <c r="AV13" s="11">
        <f ca="1">((COUNTIFS(SWISSW!$I:$I,'MTT WIN'!$A13,SWISSW!$J:$J,'MTT WIN'!AV$1,SWISSW!$F:$F,"Won")+COUNTIFS(SWISSW!$I:$I,'MTT WIN'!AV$1,SWISSW!$J:$J,'MTT WIN'!$A13,SWISSW!$F:$F,"Lost")))</f>
        <v>0</v>
      </c>
      <c r="AW13" s="11">
        <f ca="1">((COUNTIFS(SWISSW!$I:$I,'MTT WIN'!$A13,SWISSW!$J:$J,'MTT WIN'!AW$1,SWISSW!$F:$F,"Won")+COUNTIFS(SWISSW!$I:$I,'MTT WIN'!AW$1,SWISSW!$J:$J,'MTT WIN'!$A13,SWISSW!$F:$F,"Lost")))</f>
        <v>0</v>
      </c>
      <c r="AX13" s="11">
        <f ca="1">((COUNTIFS(SWISSW!$I:$I,'MTT WIN'!$A13,SWISSW!$J:$J,'MTT WIN'!AX$1,SWISSW!$F:$F,"Won")+COUNTIFS(SWISSW!$I:$I,'MTT WIN'!AX$1,SWISSW!$J:$J,'MTT WIN'!$A13,SWISSW!$F:$F,"Lost")))</f>
        <v>0</v>
      </c>
      <c r="AY13" s="11">
        <f ca="1">((COUNTIFS(SWISSW!$I:$I,'MTT WIN'!$A13,SWISSW!$J:$J,'MTT WIN'!AY$1,SWISSW!$F:$F,"Won")+COUNTIFS(SWISSW!$I:$I,'MTT WIN'!AY$1,SWISSW!$J:$J,'MTT WIN'!$A13,SWISSW!$F:$F,"Lost")))</f>
        <v>0</v>
      </c>
      <c r="AZ13" s="11">
        <f ca="1">((COUNTIFS(SWISSW!$I:$I,'MTT WIN'!$A13,SWISSW!$J:$J,'MTT WIN'!AZ$1,SWISSW!$F:$F,"Won")+COUNTIFS(SWISSW!$I:$I,'MTT WIN'!AZ$1,SWISSW!$J:$J,'MTT WIN'!$A13,SWISSW!$F:$F,"Lost")))</f>
        <v>0</v>
      </c>
      <c r="BA13" s="11">
        <f ca="1">((COUNTIFS(SWISSW!$I:$I,'MTT WIN'!$A13,SWISSW!$J:$J,'MTT WIN'!BA$1,SWISSW!$F:$F,"Won")+COUNTIFS(SWISSW!$I:$I,'MTT WIN'!BA$1,SWISSW!$J:$J,'MTT WIN'!$A13,SWISSW!$F:$F,"Lost")))</f>
        <v>0</v>
      </c>
      <c r="BB13" s="11">
        <f ca="1">((COUNTIFS(SWISSW!$I:$I,'MTT WIN'!$A13,SWISSW!$J:$J,'MTT WIN'!BB$1,SWISSW!$F:$F,"Won")+COUNTIFS(SWISSW!$I:$I,'MTT WIN'!BB$1,SWISSW!$J:$J,'MTT WIN'!$A13,SWISSW!$F:$F,"Lost")))</f>
        <v>0</v>
      </c>
      <c r="BC13" s="11">
        <f ca="1">((COUNTIFS(SWISSW!$I:$I,'MTT WIN'!$A13,SWISSW!$J:$J,'MTT WIN'!BC$1,SWISSW!$F:$F,"Won")+COUNTIFS(SWISSW!$I:$I,'MTT WIN'!BC$1,SWISSW!$J:$J,'MTT WIN'!$A13,SWISSW!$F:$F,"Lost")))</f>
        <v>0</v>
      </c>
      <c r="BD13" s="11">
        <f ca="1">((COUNTIFS(SWISSW!$I:$I,'MTT WIN'!$A13,SWISSW!$J:$J,'MTT WIN'!BD$1,SWISSW!$F:$F,"Won")+COUNTIFS(SWISSW!$I:$I,'MTT WIN'!BD$1,SWISSW!$J:$J,'MTT WIN'!$A13,SWISSW!$F:$F,"Lost")))</f>
        <v>0</v>
      </c>
      <c r="BE13" s="11">
        <f ca="1">((COUNTIFS(SWISSW!$I:$I,'MTT WIN'!$A13,SWISSW!$J:$J,'MTT WIN'!BE$1,SWISSW!$F:$F,"Won")+COUNTIFS(SWISSW!$I:$I,'MTT WIN'!BE$1,SWISSW!$J:$J,'MTT WIN'!$A13,SWISSW!$F:$F,"Lost")))</f>
        <v>1</v>
      </c>
      <c r="BF13" s="11">
        <f ca="1">((COUNTIFS(SWISSW!$I:$I,'MTT WIN'!$A13,SWISSW!$J:$J,'MTT WIN'!BF$1,SWISSW!$F:$F,"Won")+COUNTIFS(SWISSW!$I:$I,'MTT WIN'!BF$1,SWISSW!$J:$J,'MTT WIN'!$A13,SWISSW!$F:$F,"Lost")))</f>
        <v>0</v>
      </c>
    </row>
    <row r="14" spans="1:58" s="6" customFormat="1" ht="55" customHeight="1" x14ac:dyDescent="0.25">
      <c r="A14" s="3" t="str">
        <f ca="1">MATCHUP!A14</f>
        <v>Gardens</v>
      </c>
      <c r="B14" s="11">
        <f ca="1">((COUNTIFS(SWISSW!$I:$I,'MTT WIN'!$A14,SWISSW!$J:$J,'MTT WIN'!B$1,SWISSW!$F:$F,"Won")+COUNTIFS(SWISSW!$I:$I,'MTT WIN'!B$1,SWISSW!$J:$J,'MTT WIN'!$A14,SWISSW!$F:$F,"Lost")))</f>
        <v>16</v>
      </c>
      <c r="C14" s="11">
        <f ca="1">((COUNTIFS(SWISSW!$I:$I,'MTT WIN'!$A14,SWISSW!$J:$J,'MTT WIN'!C$1,SWISSW!$F:$F,"Won")+COUNTIFS(SWISSW!$I:$I,'MTT WIN'!C$1,SWISSW!$J:$J,'MTT WIN'!$A14,SWISSW!$F:$F,"Lost")))</f>
        <v>7</v>
      </c>
      <c r="D14" s="11">
        <f ca="1">((COUNTIFS(SWISSW!$I:$I,'MTT WIN'!$A14,SWISSW!$J:$J,'MTT WIN'!D$1,SWISSW!$F:$F,"Won")+COUNTIFS(SWISSW!$I:$I,'MTT WIN'!D$1,SWISSW!$J:$J,'MTT WIN'!$A14,SWISSW!$F:$F,"Lost")))</f>
        <v>2</v>
      </c>
      <c r="E14" s="11">
        <f ca="1">((COUNTIFS(SWISSW!$I:$I,'MTT WIN'!$A14,SWISSW!$J:$J,'MTT WIN'!E$1,SWISSW!$F:$F,"Won")+COUNTIFS(SWISSW!$I:$I,'MTT WIN'!E$1,SWISSW!$J:$J,'MTT WIN'!$A14,SWISSW!$F:$F,"Lost")))</f>
        <v>7</v>
      </c>
      <c r="F14" s="11">
        <f ca="1">((COUNTIFS(SWISSW!$I:$I,'MTT WIN'!$A14,SWISSW!$J:$J,'MTT WIN'!F$1,SWISSW!$F:$F,"Won")+COUNTIFS(SWISSW!$I:$I,'MTT WIN'!F$1,SWISSW!$J:$J,'MTT WIN'!$A14,SWISSW!$F:$F,"Lost")))</f>
        <v>4</v>
      </c>
      <c r="G14" s="11">
        <f ca="1">((COUNTIFS(SWISSW!$I:$I,'MTT WIN'!$A14,SWISSW!$J:$J,'MTT WIN'!G$1,SWISSW!$F:$F,"Won")+COUNTIFS(SWISSW!$I:$I,'MTT WIN'!G$1,SWISSW!$J:$J,'MTT WIN'!$A14,SWISSW!$F:$F,"Lost")))</f>
        <v>4</v>
      </c>
      <c r="H14" s="11">
        <f ca="1">((COUNTIFS(SWISSW!$I:$I,'MTT WIN'!$A14,SWISSW!$J:$J,'MTT WIN'!H$1,SWISSW!$F:$F,"Won")+COUNTIFS(SWISSW!$I:$I,'MTT WIN'!H$1,SWISSW!$J:$J,'MTT WIN'!$A14,SWISSW!$F:$F,"Lost")))</f>
        <v>0</v>
      </c>
      <c r="I14" s="11">
        <f ca="1">((COUNTIFS(SWISSW!$I:$I,'MTT WIN'!$A14,SWISSW!$J:$J,'MTT WIN'!I$1,SWISSW!$F:$F,"Won")+COUNTIFS(SWISSW!$I:$I,'MTT WIN'!I$1,SWISSW!$J:$J,'MTT WIN'!$A14,SWISSW!$F:$F,"Lost")))</f>
        <v>3</v>
      </c>
      <c r="J14" s="11">
        <f ca="1">((COUNTIFS(SWISSW!$I:$I,'MTT WIN'!$A14,SWISSW!$J:$J,'MTT WIN'!J$1,SWISSW!$F:$F,"Won")+COUNTIFS(SWISSW!$I:$I,'MTT WIN'!J$1,SWISSW!$J:$J,'MTT WIN'!$A14,SWISSW!$F:$F,"Lost")))</f>
        <v>3</v>
      </c>
      <c r="K14" s="11">
        <f ca="1">((COUNTIFS(SWISSW!$I:$I,'MTT WIN'!$A14,SWISSW!$J:$J,'MTT WIN'!K$1,SWISSW!$F:$F,"Won")+COUNTIFS(SWISSW!$I:$I,'MTT WIN'!K$1,SWISSW!$J:$J,'MTT WIN'!$A14,SWISSW!$F:$F,"Lost")))</f>
        <v>1</v>
      </c>
      <c r="L14" s="11">
        <f ca="1">((COUNTIFS(SWISSW!$I:$I,'MTT WIN'!$A14,SWISSW!$J:$J,'MTT WIN'!L$1,SWISSW!$F:$F,"Won")+COUNTIFS(SWISSW!$I:$I,'MTT WIN'!L$1,SWISSW!$J:$J,'MTT WIN'!$A14,SWISSW!$F:$F,"Lost")))</f>
        <v>1</v>
      </c>
      <c r="M14" s="11">
        <f ca="1">((COUNTIFS(SWISSW!$I:$I,'MTT WIN'!$A14,SWISSW!$J:$J,'MTT WIN'!M$1,SWISSW!$F:$F,"Won")+COUNTIFS(SWISSW!$I:$I,'MTT WIN'!M$1,SWISSW!$J:$J,'MTT WIN'!$A14,SWISSW!$F:$F,"Lost")))</f>
        <v>3</v>
      </c>
      <c r="N14" s="11">
        <f ca="1">((COUNTIFS(SWISSW!$I:$I,'MTT WIN'!$A14,SWISSW!$J:$J,'MTT WIN'!N$1,SWISSW!$F:$F,"Won")+COUNTIFS(SWISSW!$I:$I,'MTT WIN'!N$1,SWISSW!$J:$J,'MTT WIN'!$A14,SWISSW!$F:$F,"Lost")))</f>
        <v>1</v>
      </c>
      <c r="O14" s="11">
        <f ca="1">((COUNTIFS(SWISSW!$I:$I,'MTT WIN'!$A14,SWISSW!$J:$J,'MTT WIN'!O$1,SWISSW!$F:$F,"Won")+COUNTIFS(SWISSW!$I:$I,'MTT WIN'!O$1,SWISSW!$J:$J,'MTT WIN'!$A14,SWISSW!$F:$F,"Lost")))</f>
        <v>1</v>
      </c>
      <c r="P14" s="11">
        <f ca="1">((COUNTIFS(SWISSW!$I:$I,'MTT WIN'!$A14,SWISSW!$J:$J,'MTT WIN'!P$1,SWISSW!$F:$F,"Won")+COUNTIFS(SWISSW!$I:$I,'MTT WIN'!P$1,SWISSW!$J:$J,'MTT WIN'!$A14,SWISSW!$F:$F,"Lost")))</f>
        <v>3</v>
      </c>
      <c r="Q14" s="11">
        <f ca="1">((COUNTIFS(SWISSW!$I:$I,'MTT WIN'!$A14,SWISSW!$J:$J,'MTT WIN'!Q$1,SWISSW!$F:$F,"Won")+COUNTIFS(SWISSW!$I:$I,'MTT WIN'!Q$1,SWISSW!$J:$J,'MTT WIN'!$A14,SWISSW!$F:$F,"Lost")))</f>
        <v>3</v>
      </c>
      <c r="R14" s="11">
        <f ca="1">((COUNTIFS(SWISSW!$I:$I,'MTT WIN'!$A14,SWISSW!$J:$J,'MTT WIN'!R$1,SWISSW!$F:$F,"Won")+COUNTIFS(SWISSW!$I:$I,'MTT WIN'!R$1,SWISSW!$J:$J,'MTT WIN'!$A14,SWISSW!$F:$F,"Lost")))</f>
        <v>3</v>
      </c>
      <c r="S14" s="11">
        <f ca="1">((COUNTIFS(SWISSW!$I:$I,'MTT WIN'!$A14,SWISSW!$J:$J,'MTT WIN'!S$1,SWISSW!$F:$F,"Won")+COUNTIFS(SWISSW!$I:$I,'MTT WIN'!S$1,SWISSW!$J:$J,'MTT WIN'!$A14,SWISSW!$F:$F,"Lost")))</f>
        <v>1</v>
      </c>
      <c r="T14" s="11">
        <f ca="1">((COUNTIFS(SWISSW!$I:$I,'MTT WIN'!$A14,SWISSW!$J:$J,'MTT WIN'!T$1,SWISSW!$F:$F,"Won")+COUNTIFS(SWISSW!$I:$I,'MTT WIN'!T$1,SWISSW!$J:$J,'MTT WIN'!$A14,SWISSW!$F:$F,"Lost")))</f>
        <v>3</v>
      </c>
      <c r="U14" s="11">
        <f ca="1">((COUNTIFS(SWISSW!$I:$I,'MTT WIN'!$A14,SWISSW!$J:$J,'MTT WIN'!U$1,SWISSW!$F:$F,"Won")+COUNTIFS(SWISSW!$I:$I,'MTT WIN'!U$1,SWISSW!$J:$J,'MTT WIN'!$A14,SWISSW!$F:$F,"Lost")))</f>
        <v>0</v>
      </c>
      <c r="V14" s="11">
        <f ca="1">((COUNTIFS(SWISSW!$I:$I,'MTT WIN'!$A14,SWISSW!$J:$J,'MTT WIN'!V$1,SWISSW!$F:$F,"Won")+COUNTIFS(SWISSW!$I:$I,'MTT WIN'!V$1,SWISSW!$J:$J,'MTT WIN'!$A14,SWISSW!$F:$F,"Lost")))</f>
        <v>1</v>
      </c>
      <c r="W14" s="11">
        <f ca="1">((COUNTIFS(SWISSW!$I:$I,'MTT WIN'!$A14,SWISSW!$J:$J,'MTT WIN'!W$1,SWISSW!$F:$F,"Won")+COUNTIFS(SWISSW!$I:$I,'MTT WIN'!W$1,SWISSW!$J:$J,'MTT WIN'!$A14,SWISSW!$F:$F,"Lost")))</f>
        <v>2</v>
      </c>
      <c r="X14" s="11">
        <f ca="1">((COUNTIFS(SWISSW!$I:$I,'MTT WIN'!$A14,SWISSW!$J:$J,'MTT WIN'!X$1,SWISSW!$F:$F,"Won")+COUNTIFS(SWISSW!$I:$I,'MTT WIN'!X$1,SWISSW!$J:$J,'MTT WIN'!$A14,SWISSW!$F:$F,"Lost")))</f>
        <v>0</v>
      </c>
      <c r="Y14" s="11">
        <f ca="1">((COUNTIFS(SWISSW!$I:$I,'MTT WIN'!$A14,SWISSW!$J:$J,'MTT WIN'!Y$1,SWISSW!$F:$F,"Won")+COUNTIFS(SWISSW!$I:$I,'MTT WIN'!Y$1,SWISSW!$J:$J,'MTT WIN'!$A14,SWISSW!$F:$F,"Lost")))</f>
        <v>0</v>
      </c>
      <c r="Z14" s="11">
        <f ca="1">((COUNTIFS(SWISSW!$I:$I,'MTT WIN'!$A14,SWISSW!$J:$J,'MTT WIN'!Z$1,SWISSW!$F:$F,"Won")+COUNTIFS(SWISSW!$I:$I,'MTT WIN'!Z$1,SWISSW!$J:$J,'MTT WIN'!$A14,SWISSW!$F:$F,"Lost")))</f>
        <v>1</v>
      </c>
      <c r="AA14" s="11">
        <f ca="1">((COUNTIFS(SWISSW!$I:$I,'MTT WIN'!$A14,SWISSW!$J:$J,'MTT WIN'!AA$1,SWISSW!$F:$F,"Won")+COUNTIFS(SWISSW!$I:$I,'MTT WIN'!AA$1,SWISSW!$J:$J,'MTT WIN'!$A14,SWISSW!$F:$F,"Lost")))</f>
        <v>2</v>
      </c>
      <c r="AB14" s="11">
        <f ca="1">((COUNTIFS(SWISSW!$I:$I,'MTT WIN'!$A14,SWISSW!$J:$J,'MTT WIN'!AB$1,SWISSW!$F:$F,"Won")+COUNTIFS(SWISSW!$I:$I,'MTT WIN'!AB$1,SWISSW!$J:$J,'MTT WIN'!$A14,SWISSW!$F:$F,"Lost")))</f>
        <v>1</v>
      </c>
      <c r="AC14" s="11">
        <f ca="1">((COUNTIFS(SWISSW!$I:$I,'MTT WIN'!$A14,SWISSW!$J:$J,'MTT WIN'!AC$1,SWISSW!$F:$F,"Won")+COUNTIFS(SWISSW!$I:$I,'MTT WIN'!AC$1,SWISSW!$J:$J,'MTT WIN'!$A14,SWISSW!$F:$F,"Lost")))</f>
        <v>0</v>
      </c>
      <c r="AD14" s="11">
        <f ca="1">((COUNTIFS(SWISSW!$I:$I,'MTT WIN'!$A14,SWISSW!$J:$J,'MTT WIN'!AD$1,SWISSW!$F:$F,"Won")+COUNTIFS(SWISSW!$I:$I,'MTT WIN'!AD$1,SWISSW!$J:$J,'MTT WIN'!$A14,SWISSW!$F:$F,"Lost")))</f>
        <v>0</v>
      </c>
      <c r="AE14" s="11">
        <f ca="1">((COUNTIFS(SWISSW!$I:$I,'MTT WIN'!$A14,SWISSW!$J:$J,'MTT WIN'!AE$1,SWISSW!$F:$F,"Won")+COUNTIFS(SWISSW!$I:$I,'MTT WIN'!AE$1,SWISSW!$J:$J,'MTT WIN'!$A14,SWISSW!$F:$F,"Lost")))</f>
        <v>0</v>
      </c>
      <c r="AF14" s="11">
        <f ca="1">((COUNTIFS(SWISSW!$I:$I,'MTT WIN'!$A14,SWISSW!$J:$J,'MTT WIN'!AF$1,SWISSW!$F:$F,"Won")+COUNTIFS(SWISSW!$I:$I,'MTT WIN'!AF$1,SWISSW!$J:$J,'MTT WIN'!$A14,SWISSW!$F:$F,"Lost")))</f>
        <v>2</v>
      </c>
      <c r="AG14" s="11">
        <f ca="1">((COUNTIFS(SWISSW!$I:$I,'MTT WIN'!$A14,SWISSW!$J:$J,'MTT WIN'!AG$1,SWISSW!$F:$F,"Won")+COUNTIFS(SWISSW!$I:$I,'MTT WIN'!AG$1,SWISSW!$J:$J,'MTT WIN'!$A14,SWISSW!$F:$F,"Lost")))</f>
        <v>1</v>
      </c>
      <c r="AH14" s="11">
        <f ca="1">((COUNTIFS(SWISSW!$I:$I,'MTT WIN'!$A14,SWISSW!$J:$J,'MTT WIN'!AH$1,SWISSW!$F:$F,"Won")+COUNTIFS(SWISSW!$I:$I,'MTT WIN'!AH$1,SWISSW!$J:$J,'MTT WIN'!$A14,SWISSW!$F:$F,"Lost")))</f>
        <v>0</v>
      </c>
      <c r="AI14" s="11">
        <f ca="1">((COUNTIFS(SWISSW!$I:$I,'MTT WIN'!$A14,SWISSW!$J:$J,'MTT WIN'!AI$1,SWISSW!$F:$F,"Won")+COUNTIFS(SWISSW!$I:$I,'MTT WIN'!AI$1,SWISSW!$J:$J,'MTT WIN'!$A14,SWISSW!$F:$F,"Lost")))</f>
        <v>0</v>
      </c>
      <c r="AJ14" s="11">
        <f ca="1">((COUNTIFS(SWISSW!$I:$I,'MTT WIN'!$A14,SWISSW!$J:$J,'MTT WIN'!AJ$1,SWISSW!$F:$F,"Won")+COUNTIFS(SWISSW!$I:$I,'MTT WIN'!AJ$1,SWISSW!$J:$J,'MTT WIN'!$A14,SWISSW!$F:$F,"Lost")))</f>
        <v>0</v>
      </c>
      <c r="AK14" s="11">
        <f ca="1">((COUNTIFS(SWISSW!$I:$I,'MTT WIN'!$A14,SWISSW!$J:$J,'MTT WIN'!AK$1,SWISSW!$F:$F,"Won")+COUNTIFS(SWISSW!$I:$I,'MTT WIN'!AK$1,SWISSW!$J:$J,'MTT WIN'!$A14,SWISSW!$F:$F,"Lost")))</f>
        <v>1</v>
      </c>
      <c r="AL14" s="11">
        <f ca="1">((COUNTIFS(SWISSW!$I:$I,'MTT WIN'!$A14,SWISSW!$J:$J,'MTT WIN'!AL$1,SWISSW!$F:$F,"Won")+COUNTIFS(SWISSW!$I:$I,'MTT WIN'!AL$1,SWISSW!$J:$J,'MTT WIN'!$A14,SWISSW!$F:$F,"Lost")))</f>
        <v>1</v>
      </c>
      <c r="AM14" s="11">
        <f ca="1">((COUNTIFS(SWISSW!$I:$I,'MTT WIN'!$A14,SWISSW!$J:$J,'MTT WIN'!AM$1,SWISSW!$F:$F,"Won")+COUNTIFS(SWISSW!$I:$I,'MTT WIN'!AM$1,SWISSW!$J:$J,'MTT WIN'!$A14,SWISSW!$F:$F,"Lost")))</f>
        <v>1</v>
      </c>
      <c r="AN14" s="11">
        <f ca="1">((COUNTIFS(SWISSW!$I:$I,'MTT WIN'!$A14,SWISSW!$J:$J,'MTT WIN'!AN$1,SWISSW!$F:$F,"Won")+COUNTIFS(SWISSW!$I:$I,'MTT WIN'!AN$1,SWISSW!$J:$J,'MTT WIN'!$A14,SWISSW!$F:$F,"Lost")))</f>
        <v>0</v>
      </c>
      <c r="AO14" s="11">
        <f ca="1">((COUNTIFS(SWISSW!$I:$I,'MTT WIN'!$A14,SWISSW!$J:$J,'MTT WIN'!AO$1,SWISSW!$F:$F,"Won")+COUNTIFS(SWISSW!$I:$I,'MTT WIN'!AO$1,SWISSW!$J:$J,'MTT WIN'!$A14,SWISSW!$F:$F,"Lost")))</f>
        <v>0</v>
      </c>
      <c r="AP14" s="11">
        <f ca="1">((COUNTIFS(SWISSW!$I:$I,'MTT WIN'!$A14,SWISSW!$J:$J,'MTT WIN'!AP$1,SWISSW!$F:$F,"Won")+COUNTIFS(SWISSW!$I:$I,'MTT WIN'!AP$1,SWISSW!$J:$J,'MTT WIN'!$A14,SWISSW!$F:$F,"Lost")))</f>
        <v>1</v>
      </c>
      <c r="AQ14" s="11">
        <f ca="1">((COUNTIFS(SWISSW!$I:$I,'MTT WIN'!$A14,SWISSW!$J:$J,'MTT WIN'!AQ$1,SWISSW!$F:$F,"Won")+COUNTIFS(SWISSW!$I:$I,'MTT WIN'!AQ$1,SWISSW!$J:$J,'MTT WIN'!$A14,SWISSW!$F:$F,"Lost")))</f>
        <v>0</v>
      </c>
      <c r="AR14" s="11">
        <f ca="1">((COUNTIFS(SWISSW!$I:$I,'MTT WIN'!$A14,SWISSW!$J:$J,'MTT WIN'!AR$1,SWISSW!$F:$F,"Won")+COUNTIFS(SWISSW!$I:$I,'MTT WIN'!AR$1,SWISSW!$J:$J,'MTT WIN'!$A14,SWISSW!$F:$F,"Lost")))</f>
        <v>0</v>
      </c>
      <c r="AS14" s="11">
        <f ca="1">((COUNTIFS(SWISSW!$I:$I,'MTT WIN'!$A14,SWISSW!$J:$J,'MTT WIN'!AS$1,SWISSW!$F:$F,"Won")+COUNTIFS(SWISSW!$I:$I,'MTT WIN'!AS$1,SWISSW!$J:$J,'MTT WIN'!$A14,SWISSW!$F:$F,"Lost")))</f>
        <v>0</v>
      </c>
      <c r="AT14" s="11">
        <f ca="1">((COUNTIFS(SWISSW!$I:$I,'MTT WIN'!$A14,SWISSW!$J:$J,'MTT WIN'!AT$1,SWISSW!$F:$F,"Won")+COUNTIFS(SWISSW!$I:$I,'MTT WIN'!AT$1,SWISSW!$J:$J,'MTT WIN'!$A14,SWISSW!$F:$F,"Lost")))</f>
        <v>0</v>
      </c>
      <c r="AU14" s="11">
        <f ca="1">((COUNTIFS(SWISSW!$I:$I,'MTT WIN'!$A14,SWISSW!$J:$J,'MTT WIN'!AU$1,SWISSW!$F:$F,"Won")+COUNTIFS(SWISSW!$I:$I,'MTT WIN'!AU$1,SWISSW!$J:$J,'MTT WIN'!$A14,SWISSW!$F:$F,"Lost")))</f>
        <v>0</v>
      </c>
      <c r="AV14" s="11">
        <f ca="1">((COUNTIFS(SWISSW!$I:$I,'MTT WIN'!$A14,SWISSW!$J:$J,'MTT WIN'!AV$1,SWISSW!$F:$F,"Won")+COUNTIFS(SWISSW!$I:$I,'MTT WIN'!AV$1,SWISSW!$J:$J,'MTT WIN'!$A14,SWISSW!$F:$F,"Lost")))</f>
        <v>0</v>
      </c>
      <c r="AW14" s="11">
        <f ca="1">((COUNTIFS(SWISSW!$I:$I,'MTT WIN'!$A14,SWISSW!$J:$J,'MTT WIN'!AW$1,SWISSW!$F:$F,"Won")+COUNTIFS(SWISSW!$I:$I,'MTT WIN'!AW$1,SWISSW!$J:$J,'MTT WIN'!$A14,SWISSW!$F:$F,"Lost")))</f>
        <v>0</v>
      </c>
      <c r="AX14" s="11">
        <f ca="1">((COUNTIFS(SWISSW!$I:$I,'MTT WIN'!$A14,SWISSW!$J:$J,'MTT WIN'!AX$1,SWISSW!$F:$F,"Won")+COUNTIFS(SWISSW!$I:$I,'MTT WIN'!AX$1,SWISSW!$J:$J,'MTT WIN'!$A14,SWISSW!$F:$F,"Lost")))</f>
        <v>0</v>
      </c>
      <c r="AY14" s="11">
        <f ca="1">((COUNTIFS(SWISSW!$I:$I,'MTT WIN'!$A14,SWISSW!$J:$J,'MTT WIN'!AY$1,SWISSW!$F:$F,"Won")+COUNTIFS(SWISSW!$I:$I,'MTT WIN'!AY$1,SWISSW!$J:$J,'MTT WIN'!$A14,SWISSW!$F:$F,"Lost")))</f>
        <v>0</v>
      </c>
      <c r="AZ14" s="11">
        <f ca="1">((COUNTIFS(SWISSW!$I:$I,'MTT WIN'!$A14,SWISSW!$J:$J,'MTT WIN'!AZ$1,SWISSW!$F:$F,"Won")+COUNTIFS(SWISSW!$I:$I,'MTT WIN'!AZ$1,SWISSW!$J:$J,'MTT WIN'!$A14,SWISSW!$F:$F,"Lost")))</f>
        <v>0</v>
      </c>
      <c r="BA14" s="11">
        <f ca="1">((COUNTIFS(SWISSW!$I:$I,'MTT WIN'!$A14,SWISSW!$J:$J,'MTT WIN'!BA$1,SWISSW!$F:$F,"Won")+COUNTIFS(SWISSW!$I:$I,'MTT WIN'!BA$1,SWISSW!$J:$J,'MTT WIN'!$A14,SWISSW!$F:$F,"Lost")))</f>
        <v>1</v>
      </c>
      <c r="BB14" s="11">
        <f ca="1">((COUNTIFS(SWISSW!$I:$I,'MTT WIN'!$A14,SWISSW!$J:$J,'MTT WIN'!BB$1,SWISSW!$F:$F,"Won")+COUNTIFS(SWISSW!$I:$I,'MTT WIN'!BB$1,SWISSW!$J:$J,'MTT WIN'!$A14,SWISSW!$F:$F,"Lost")))</f>
        <v>1</v>
      </c>
      <c r="BC14" s="11">
        <f ca="1">((COUNTIFS(SWISSW!$I:$I,'MTT WIN'!$A14,SWISSW!$J:$J,'MTT WIN'!BC$1,SWISSW!$F:$F,"Won")+COUNTIFS(SWISSW!$I:$I,'MTT WIN'!BC$1,SWISSW!$J:$J,'MTT WIN'!$A14,SWISSW!$F:$F,"Lost")))</f>
        <v>0</v>
      </c>
      <c r="BD14" s="11">
        <f ca="1">((COUNTIFS(SWISSW!$I:$I,'MTT WIN'!$A14,SWISSW!$J:$J,'MTT WIN'!BD$1,SWISSW!$F:$F,"Won")+COUNTIFS(SWISSW!$I:$I,'MTT WIN'!BD$1,SWISSW!$J:$J,'MTT WIN'!$A14,SWISSW!$F:$F,"Lost")))</f>
        <v>0</v>
      </c>
      <c r="BE14" s="11">
        <f ca="1">((COUNTIFS(SWISSW!$I:$I,'MTT WIN'!$A14,SWISSW!$J:$J,'MTT WIN'!BE$1,SWISSW!$F:$F,"Won")+COUNTIFS(SWISSW!$I:$I,'MTT WIN'!BE$1,SWISSW!$J:$J,'MTT WIN'!$A14,SWISSW!$F:$F,"Lost")))</f>
        <v>0</v>
      </c>
      <c r="BF14" s="11">
        <f ca="1">((COUNTIFS(SWISSW!$I:$I,'MTT WIN'!$A14,SWISSW!$J:$J,'MTT WIN'!BF$1,SWISSW!$F:$F,"Won")+COUNTIFS(SWISSW!$I:$I,'MTT WIN'!BF$1,SWISSW!$J:$J,'MTT WIN'!$A14,SWISSW!$F:$F,"Lost")))</f>
        <v>0</v>
      </c>
    </row>
    <row r="15" spans="1:58" s="6" customFormat="1" ht="55" customHeight="1" x14ac:dyDescent="0.25">
      <c r="A15" s="3" t="str">
        <f ca="1">MATCHUP!A15</f>
        <v>Gruul Monsters</v>
      </c>
      <c r="B15" s="11">
        <f ca="1">((COUNTIFS(SWISSW!$I:$I,'MTT WIN'!$A15,SWISSW!$J:$J,'MTT WIN'!B$1,SWISSW!$F:$F,"Won")+COUNTIFS(SWISSW!$I:$I,'MTT WIN'!B$1,SWISSW!$J:$J,'MTT WIN'!$A15,SWISSW!$F:$F,"Lost")))</f>
        <v>13</v>
      </c>
      <c r="C15" s="11">
        <f ca="1">((COUNTIFS(SWISSW!$I:$I,'MTT WIN'!$A15,SWISSW!$J:$J,'MTT WIN'!C$1,SWISSW!$F:$F,"Won")+COUNTIFS(SWISSW!$I:$I,'MTT WIN'!C$1,SWISSW!$J:$J,'MTT WIN'!$A15,SWISSW!$F:$F,"Lost")))</f>
        <v>7</v>
      </c>
      <c r="D15" s="11">
        <f ca="1">((COUNTIFS(SWISSW!$I:$I,'MTT WIN'!$A15,SWISSW!$J:$J,'MTT WIN'!D$1,SWISSW!$F:$F,"Won")+COUNTIFS(SWISSW!$I:$I,'MTT WIN'!D$1,SWISSW!$J:$J,'MTT WIN'!$A15,SWISSW!$F:$F,"Lost")))</f>
        <v>9</v>
      </c>
      <c r="E15" s="11">
        <f ca="1">((COUNTIFS(SWISSW!$I:$I,'MTT WIN'!$A15,SWISSW!$J:$J,'MTT WIN'!E$1,SWISSW!$F:$F,"Won")+COUNTIFS(SWISSW!$I:$I,'MTT WIN'!E$1,SWISSW!$J:$J,'MTT WIN'!$A15,SWISSW!$F:$F,"Lost")))</f>
        <v>8</v>
      </c>
      <c r="F15" s="11">
        <f ca="1">((COUNTIFS(SWISSW!$I:$I,'MTT WIN'!$A15,SWISSW!$J:$J,'MTT WIN'!F$1,SWISSW!$F:$F,"Won")+COUNTIFS(SWISSW!$I:$I,'MTT WIN'!F$1,SWISSW!$J:$J,'MTT WIN'!$A15,SWISSW!$F:$F,"Lost")))</f>
        <v>5</v>
      </c>
      <c r="G15" s="11">
        <f ca="1">((COUNTIFS(SWISSW!$I:$I,'MTT WIN'!$A15,SWISSW!$J:$J,'MTT WIN'!G$1,SWISSW!$F:$F,"Won")+COUNTIFS(SWISSW!$I:$I,'MTT WIN'!G$1,SWISSW!$J:$J,'MTT WIN'!$A15,SWISSW!$F:$F,"Lost")))</f>
        <v>6</v>
      </c>
      <c r="H15" s="11">
        <f ca="1">((COUNTIFS(SWISSW!$I:$I,'MTT WIN'!$A15,SWISSW!$J:$J,'MTT WIN'!H$1,SWISSW!$F:$F,"Won")+COUNTIFS(SWISSW!$I:$I,'MTT WIN'!H$1,SWISSW!$J:$J,'MTT WIN'!$A15,SWISSW!$F:$F,"Lost")))</f>
        <v>1</v>
      </c>
      <c r="I15" s="11">
        <f ca="1">((COUNTIFS(SWISSW!$I:$I,'MTT WIN'!$A15,SWISSW!$J:$J,'MTT WIN'!I$1,SWISSW!$F:$F,"Won")+COUNTIFS(SWISSW!$I:$I,'MTT WIN'!I$1,SWISSW!$J:$J,'MTT WIN'!$A15,SWISSW!$F:$F,"Lost")))</f>
        <v>3</v>
      </c>
      <c r="J15" s="11">
        <f ca="1">((COUNTIFS(SWISSW!$I:$I,'MTT WIN'!$A15,SWISSW!$J:$J,'MTT WIN'!J$1,SWISSW!$F:$F,"Won")+COUNTIFS(SWISSW!$I:$I,'MTT WIN'!J$1,SWISSW!$J:$J,'MTT WIN'!$A15,SWISSW!$F:$F,"Lost")))</f>
        <v>5</v>
      </c>
      <c r="K15" s="11">
        <f ca="1">((COUNTIFS(SWISSW!$I:$I,'MTT WIN'!$A15,SWISSW!$J:$J,'MTT WIN'!K$1,SWISSW!$F:$F,"Won")+COUNTIFS(SWISSW!$I:$I,'MTT WIN'!K$1,SWISSW!$J:$J,'MTT WIN'!$A15,SWISSW!$F:$F,"Lost")))</f>
        <v>0</v>
      </c>
      <c r="L15" s="11">
        <f ca="1">((COUNTIFS(SWISSW!$I:$I,'MTT WIN'!$A15,SWISSW!$J:$J,'MTT WIN'!L$1,SWISSW!$F:$F,"Won")+COUNTIFS(SWISSW!$I:$I,'MTT WIN'!L$1,SWISSW!$J:$J,'MTT WIN'!$A15,SWISSW!$F:$F,"Lost")))</f>
        <v>3</v>
      </c>
      <c r="M15" s="11">
        <f ca="1">((COUNTIFS(SWISSW!$I:$I,'MTT WIN'!$A15,SWISSW!$J:$J,'MTT WIN'!M$1,SWISSW!$F:$F,"Won")+COUNTIFS(SWISSW!$I:$I,'MTT WIN'!M$1,SWISSW!$J:$J,'MTT WIN'!$A15,SWISSW!$F:$F,"Lost")))</f>
        <v>2</v>
      </c>
      <c r="N15" s="11">
        <f ca="1">((COUNTIFS(SWISSW!$I:$I,'MTT WIN'!$A15,SWISSW!$J:$J,'MTT WIN'!N$1,SWISSW!$F:$F,"Won")+COUNTIFS(SWISSW!$I:$I,'MTT WIN'!N$1,SWISSW!$J:$J,'MTT WIN'!$A15,SWISSW!$F:$F,"Lost")))</f>
        <v>1</v>
      </c>
      <c r="O15" s="11">
        <f ca="1">((COUNTIFS(SWISSW!$I:$I,'MTT WIN'!$A15,SWISSW!$J:$J,'MTT WIN'!O$1,SWISSW!$F:$F,"Won")+COUNTIFS(SWISSW!$I:$I,'MTT WIN'!O$1,SWISSW!$J:$J,'MTT WIN'!$A15,SWISSW!$F:$F,"Lost")))</f>
        <v>0</v>
      </c>
      <c r="P15" s="11">
        <f ca="1">((COUNTIFS(SWISSW!$I:$I,'MTT WIN'!$A15,SWISSW!$J:$J,'MTT WIN'!P$1,SWISSW!$F:$F,"Won")+COUNTIFS(SWISSW!$I:$I,'MTT WIN'!P$1,SWISSW!$J:$J,'MTT WIN'!$A15,SWISSW!$F:$F,"Lost")))</f>
        <v>4</v>
      </c>
      <c r="Q15" s="11">
        <f ca="1">((COUNTIFS(SWISSW!$I:$I,'MTT WIN'!$A15,SWISSW!$J:$J,'MTT WIN'!Q$1,SWISSW!$F:$F,"Won")+COUNTIFS(SWISSW!$I:$I,'MTT WIN'!Q$1,SWISSW!$J:$J,'MTT WIN'!$A15,SWISSW!$F:$F,"Lost")))</f>
        <v>4</v>
      </c>
      <c r="R15" s="11">
        <f ca="1">((COUNTIFS(SWISSW!$I:$I,'MTT WIN'!$A15,SWISSW!$J:$J,'MTT WIN'!R$1,SWISSW!$F:$F,"Won")+COUNTIFS(SWISSW!$I:$I,'MTT WIN'!R$1,SWISSW!$J:$J,'MTT WIN'!$A15,SWISSW!$F:$F,"Lost")))</f>
        <v>3</v>
      </c>
      <c r="S15" s="11">
        <f ca="1">((COUNTIFS(SWISSW!$I:$I,'MTT WIN'!$A15,SWISSW!$J:$J,'MTT WIN'!S$1,SWISSW!$F:$F,"Won")+COUNTIFS(SWISSW!$I:$I,'MTT WIN'!S$1,SWISSW!$J:$J,'MTT WIN'!$A15,SWISSW!$F:$F,"Lost")))</f>
        <v>2</v>
      </c>
      <c r="T15" s="11">
        <f ca="1">((COUNTIFS(SWISSW!$I:$I,'MTT WIN'!$A15,SWISSW!$J:$J,'MTT WIN'!T$1,SWISSW!$F:$F,"Won")+COUNTIFS(SWISSW!$I:$I,'MTT WIN'!T$1,SWISSW!$J:$J,'MTT WIN'!$A15,SWISSW!$F:$F,"Lost")))</f>
        <v>2</v>
      </c>
      <c r="U15" s="11">
        <f ca="1">((COUNTIFS(SWISSW!$I:$I,'MTT WIN'!$A15,SWISSW!$J:$J,'MTT WIN'!U$1,SWISSW!$F:$F,"Won")+COUNTIFS(SWISSW!$I:$I,'MTT WIN'!U$1,SWISSW!$J:$J,'MTT WIN'!$A15,SWISSW!$F:$F,"Lost")))</f>
        <v>0</v>
      </c>
      <c r="V15" s="11">
        <f ca="1">((COUNTIFS(SWISSW!$I:$I,'MTT WIN'!$A15,SWISSW!$J:$J,'MTT WIN'!V$1,SWISSW!$F:$F,"Won")+COUNTIFS(SWISSW!$I:$I,'MTT WIN'!V$1,SWISSW!$J:$J,'MTT WIN'!$A15,SWISSW!$F:$F,"Lost")))</f>
        <v>1</v>
      </c>
      <c r="W15" s="11">
        <f ca="1">((COUNTIFS(SWISSW!$I:$I,'MTT WIN'!$A15,SWISSW!$J:$J,'MTT WIN'!W$1,SWISSW!$F:$F,"Won")+COUNTIFS(SWISSW!$I:$I,'MTT WIN'!W$1,SWISSW!$J:$J,'MTT WIN'!$A15,SWISSW!$F:$F,"Lost")))</f>
        <v>0</v>
      </c>
      <c r="X15" s="11">
        <f ca="1">((COUNTIFS(SWISSW!$I:$I,'MTT WIN'!$A15,SWISSW!$J:$J,'MTT WIN'!X$1,SWISSW!$F:$F,"Won")+COUNTIFS(SWISSW!$I:$I,'MTT WIN'!X$1,SWISSW!$J:$J,'MTT WIN'!$A15,SWISSW!$F:$F,"Lost")))</f>
        <v>1</v>
      </c>
      <c r="Y15" s="11">
        <f ca="1">((COUNTIFS(SWISSW!$I:$I,'MTT WIN'!$A15,SWISSW!$J:$J,'MTT WIN'!Y$1,SWISSW!$F:$F,"Won")+COUNTIFS(SWISSW!$I:$I,'MTT WIN'!Y$1,SWISSW!$J:$J,'MTT WIN'!$A15,SWISSW!$F:$F,"Lost")))</f>
        <v>3</v>
      </c>
      <c r="Z15" s="11">
        <f ca="1">((COUNTIFS(SWISSW!$I:$I,'MTT WIN'!$A15,SWISSW!$J:$J,'MTT WIN'!Z$1,SWISSW!$F:$F,"Won")+COUNTIFS(SWISSW!$I:$I,'MTT WIN'!Z$1,SWISSW!$J:$J,'MTT WIN'!$A15,SWISSW!$F:$F,"Lost")))</f>
        <v>0</v>
      </c>
      <c r="AA15" s="11">
        <f ca="1">((COUNTIFS(SWISSW!$I:$I,'MTT WIN'!$A15,SWISSW!$J:$J,'MTT WIN'!AA$1,SWISSW!$F:$F,"Won")+COUNTIFS(SWISSW!$I:$I,'MTT WIN'!AA$1,SWISSW!$J:$J,'MTT WIN'!$A15,SWISSW!$F:$F,"Lost")))</f>
        <v>0</v>
      </c>
      <c r="AB15" s="11">
        <f ca="1">((COUNTIFS(SWISSW!$I:$I,'MTT WIN'!$A15,SWISSW!$J:$J,'MTT WIN'!AB$1,SWISSW!$F:$F,"Won")+COUNTIFS(SWISSW!$I:$I,'MTT WIN'!AB$1,SWISSW!$J:$J,'MTT WIN'!$A15,SWISSW!$F:$F,"Lost")))</f>
        <v>1</v>
      </c>
      <c r="AC15" s="11">
        <f ca="1">((COUNTIFS(SWISSW!$I:$I,'MTT WIN'!$A15,SWISSW!$J:$J,'MTT WIN'!AC$1,SWISSW!$F:$F,"Won")+COUNTIFS(SWISSW!$I:$I,'MTT WIN'!AC$1,SWISSW!$J:$J,'MTT WIN'!$A15,SWISSW!$F:$F,"Lost")))</f>
        <v>0</v>
      </c>
      <c r="AD15" s="11">
        <f ca="1">((COUNTIFS(SWISSW!$I:$I,'MTT WIN'!$A15,SWISSW!$J:$J,'MTT WIN'!AD$1,SWISSW!$F:$F,"Won")+COUNTIFS(SWISSW!$I:$I,'MTT WIN'!AD$1,SWISSW!$J:$J,'MTT WIN'!$A15,SWISSW!$F:$F,"Lost")))</f>
        <v>0</v>
      </c>
      <c r="AE15" s="11">
        <f ca="1">((COUNTIFS(SWISSW!$I:$I,'MTT WIN'!$A15,SWISSW!$J:$J,'MTT WIN'!AE$1,SWISSW!$F:$F,"Won")+COUNTIFS(SWISSW!$I:$I,'MTT WIN'!AE$1,SWISSW!$J:$J,'MTT WIN'!$A15,SWISSW!$F:$F,"Lost")))</f>
        <v>0</v>
      </c>
      <c r="AF15" s="11">
        <f ca="1">((COUNTIFS(SWISSW!$I:$I,'MTT WIN'!$A15,SWISSW!$J:$J,'MTT WIN'!AF$1,SWISSW!$F:$F,"Won")+COUNTIFS(SWISSW!$I:$I,'MTT WIN'!AF$1,SWISSW!$J:$J,'MTT WIN'!$A15,SWISSW!$F:$F,"Lost")))</f>
        <v>0</v>
      </c>
      <c r="AG15" s="11">
        <f ca="1">((COUNTIFS(SWISSW!$I:$I,'MTT WIN'!$A15,SWISSW!$J:$J,'MTT WIN'!AG$1,SWISSW!$F:$F,"Won")+COUNTIFS(SWISSW!$I:$I,'MTT WIN'!AG$1,SWISSW!$J:$J,'MTT WIN'!$A15,SWISSW!$F:$F,"Lost")))</f>
        <v>0</v>
      </c>
      <c r="AH15" s="11">
        <f ca="1">((COUNTIFS(SWISSW!$I:$I,'MTT WIN'!$A15,SWISSW!$J:$J,'MTT WIN'!AH$1,SWISSW!$F:$F,"Won")+COUNTIFS(SWISSW!$I:$I,'MTT WIN'!AH$1,SWISSW!$J:$J,'MTT WIN'!$A15,SWISSW!$F:$F,"Lost")))</f>
        <v>0</v>
      </c>
      <c r="AI15" s="11">
        <f ca="1">((COUNTIFS(SWISSW!$I:$I,'MTT WIN'!$A15,SWISSW!$J:$J,'MTT WIN'!AI$1,SWISSW!$F:$F,"Won")+COUNTIFS(SWISSW!$I:$I,'MTT WIN'!AI$1,SWISSW!$J:$J,'MTT WIN'!$A15,SWISSW!$F:$F,"Lost")))</f>
        <v>0</v>
      </c>
      <c r="AJ15" s="11">
        <f ca="1">((COUNTIFS(SWISSW!$I:$I,'MTT WIN'!$A15,SWISSW!$J:$J,'MTT WIN'!AJ$1,SWISSW!$F:$F,"Won")+COUNTIFS(SWISSW!$I:$I,'MTT WIN'!AJ$1,SWISSW!$J:$J,'MTT WIN'!$A15,SWISSW!$F:$F,"Lost")))</f>
        <v>1</v>
      </c>
      <c r="AK15" s="11">
        <f ca="1">((COUNTIFS(SWISSW!$I:$I,'MTT WIN'!$A15,SWISSW!$J:$J,'MTT WIN'!AK$1,SWISSW!$F:$F,"Won")+COUNTIFS(SWISSW!$I:$I,'MTT WIN'!AK$1,SWISSW!$J:$J,'MTT WIN'!$A15,SWISSW!$F:$F,"Lost")))</f>
        <v>0</v>
      </c>
      <c r="AL15" s="11">
        <f ca="1">((COUNTIFS(SWISSW!$I:$I,'MTT WIN'!$A15,SWISSW!$J:$J,'MTT WIN'!AL$1,SWISSW!$F:$F,"Won")+COUNTIFS(SWISSW!$I:$I,'MTT WIN'!AL$1,SWISSW!$J:$J,'MTT WIN'!$A15,SWISSW!$F:$F,"Lost")))</f>
        <v>0</v>
      </c>
      <c r="AM15" s="11">
        <f ca="1">((COUNTIFS(SWISSW!$I:$I,'MTT WIN'!$A15,SWISSW!$J:$J,'MTT WIN'!AM$1,SWISSW!$F:$F,"Won")+COUNTIFS(SWISSW!$I:$I,'MTT WIN'!AM$1,SWISSW!$J:$J,'MTT WIN'!$A15,SWISSW!$F:$F,"Lost")))</f>
        <v>0</v>
      </c>
      <c r="AN15" s="11">
        <f ca="1">((COUNTIFS(SWISSW!$I:$I,'MTT WIN'!$A15,SWISSW!$J:$J,'MTT WIN'!AN$1,SWISSW!$F:$F,"Won")+COUNTIFS(SWISSW!$I:$I,'MTT WIN'!AN$1,SWISSW!$J:$J,'MTT WIN'!$A15,SWISSW!$F:$F,"Lost")))</f>
        <v>0</v>
      </c>
      <c r="AO15" s="11">
        <f ca="1">((COUNTIFS(SWISSW!$I:$I,'MTT WIN'!$A15,SWISSW!$J:$J,'MTT WIN'!AO$1,SWISSW!$F:$F,"Won")+COUNTIFS(SWISSW!$I:$I,'MTT WIN'!AO$1,SWISSW!$J:$J,'MTT WIN'!$A15,SWISSW!$F:$F,"Lost")))</f>
        <v>0</v>
      </c>
      <c r="AP15" s="11">
        <f ca="1">((COUNTIFS(SWISSW!$I:$I,'MTT WIN'!$A15,SWISSW!$J:$J,'MTT WIN'!AP$1,SWISSW!$F:$F,"Won")+COUNTIFS(SWISSW!$I:$I,'MTT WIN'!AP$1,SWISSW!$J:$J,'MTT WIN'!$A15,SWISSW!$F:$F,"Lost")))</f>
        <v>0</v>
      </c>
      <c r="AQ15" s="11">
        <f ca="1">((COUNTIFS(SWISSW!$I:$I,'MTT WIN'!$A15,SWISSW!$J:$J,'MTT WIN'!AQ$1,SWISSW!$F:$F,"Won")+COUNTIFS(SWISSW!$I:$I,'MTT WIN'!AQ$1,SWISSW!$J:$J,'MTT WIN'!$A15,SWISSW!$F:$F,"Lost")))</f>
        <v>0</v>
      </c>
      <c r="AR15" s="11">
        <f ca="1">((COUNTIFS(SWISSW!$I:$I,'MTT WIN'!$A15,SWISSW!$J:$J,'MTT WIN'!AR$1,SWISSW!$F:$F,"Won")+COUNTIFS(SWISSW!$I:$I,'MTT WIN'!AR$1,SWISSW!$J:$J,'MTT WIN'!$A15,SWISSW!$F:$F,"Lost")))</f>
        <v>0</v>
      </c>
      <c r="AS15" s="11">
        <f ca="1">((COUNTIFS(SWISSW!$I:$I,'MTT WIN'!$A15,SWISSW!$J:$J,'MTT WIN'!AS$1,SWISSW!$F:$F,"Won")+COUNTIFS(SWISSW!$I:$I,'MTT WIN'!AS$1,SWISSW!$J:$J,'MTT WIN'!$A15,SWISSW!$F:$F,"Lost")))</f>
        <v>0</v>
      </c>
      <c r="AT15" s="11">
        <f ca="1">((COUNTIFS(SWISSW!$I:$I,'MTT WIN'!$A15,SWISSW!$J:$J,'MTT WIN'!AT$1,SWISSW!$F:$F,"Won")+COUNTIFS(SWISSW!$I:$I,'MTT WIN'!AT$1,SWISSW!$J:$J,'MTT WIN'!$A15,SWISSW!$F:$F,"Lost")))</f>
        <v>1</v>
      </c>
      <c r="AU15" s="11">
        <f ca="1">((COUNTIFS(SWISSW!$I:$I,'MTT WIN'!$A15,SWISSW!$J:$J,'MTT WIN'!AU$1,SWISSW!$F:$F,"Won")+COUNTIFS(SWISSW!$I:$I,'MTT WIN'!AU$1,SWISSW!$J:$J,'MTT WIN'!$A15,SWISSW!$F:$F,"Lost")))</f>
        <v>0</v>
      </c>
      <c r="AV15" s="11">
        <f ca="1">((COUNTIFS(SWISSW!$I:$I,'MTT WIN'!$A15,SWISSW!$J:$J,'MTT WIN'!AV$1,SWISSW!$F:$F,"Won")+COUNTIFS(SWISSW!$I:$I,'MTT WIN'!AV$1,SWISSW!$J:$J,'MTT WIN'!$A15,SWISSW!$F:$F,"Lost")))</f>
        <v>0</v>
      </c>
      <c r="AW15" s="11">
        <f ca="1">((COUNTIFS(SWISSW!$I:$I,'MTT WIN'!$A15,SWISSW!$J:$J,'MTT WIN'!AW$1,SWISSW!$F:$F,"Won")+COUNTIFS(SWISSW!$I:$I,'MTT WIN'!AW$1,SWISSW!$J:$J,'MTT WIN'!$A15,SWISSW!$F:$F,"Lost")))</f>
        <v>0</v>
      </c>
      <c r="AX15" s="11">
        <f ca="1">((COUNTIFS(SWISSW!$I:$I,'MTT WIN'!$A15,SWISSW!$J:$J,'MTT WIN'!AX$1,SWISSW!$F:$F,"Won")+COUNTIFS(SWISSW!$I:$I,'MTT WIN'!AX$1,SWISSW!$J:$J,'MTT WIN'!$A15,SWISSW!$F:$F,"Lost")))</f>
        <v>0</v>
      </c>
      <c r="AY15" s="11">
        <f ca="1">((COUNTIFS(SWISSW!$I:$I,'MTT WIN'!$A15,SWISSW!$J:$J,'MTT WIN'!AY$1,SWISSW!$F:$F,"Won")+COUNTIFS(SWISSW!$I:$I,'MTT WIN'!AY$1,SWISSW!$J:$J,'MTT WIN'!$A15,SWISSW!$F:$F,"Lost")))</f>
        <v>0</v>
      </c>
      <c r="AZ15" s="11">
        <f ca="1">((COUNTIFS(SWISSW!$I:$I,'MTT WIN'!$A15,SWISSW!$J:$J,'MTT WIN'!AZ$1,SWISSW!$F:$F,"Won")+COUNTIFS(SWISSW!$I:$I,'MTT WIN'!AZ$1,SWISSW!$J:$J,'MTT WIN'!$A15,SWISSW!$F:$F,"Lost")))</f>
        <v>0</v>
      </c>
      <c r="BA15" s="11">
        <f ca="1">((COUNTIFS(SWISSW!$I:$I,'MTT WIN'!$A15,SWISSW!$J:$J,'MTT WIN'!BA$1,SWISSW!$F:$F,"Won")+COUNTIFS(SWISSW!$I:$I,'MTT WIN'!BA$1,SWISSW!$J:$J,'MTT WIN'!$A15,SWISSW!$F:$F,"Lost")))</f>
        <v>0</v>
      </c>
      <c r="BB15" s="11">
        <f ca="1">((COUNTIFS(SWISSW!$I:$I,'MTT WIN'!$A15,SWISSW!$J:$J,'MTT WIN'!BB$1,SWISSW!$F:$F,"Won")+COUNTIFS(SWISSW!$I:$I,'MTT WIN'!BB$1,SWISSW!$J:$J,'MTT WIN'!$A15,SWISSW!$F:$F,"Lost")))</f>
        <v>0</v>
      </c>
      <c r="BC15" s="11">
        <f ca="1">((COUNTIFS(SWISSW!$I:$I,'MTT WIN'!$A15,SWISSW!$J:$J,'MTT WIN'!BC$1,SWISSW!$F:$F,"Won")+COUNTIFS(SWISSW!$I:$I,'MTT WIN'!BC$1,SWISSW!$J:$J,'MTT WIN'!$A15,SWISSW!$F:$F,"Lost")))</f>
        <v>0</v>
      </c>
      <c r="BD15" s="11">
        <f ca="1">((COUNTIFS(SWISSW!$I:$I,'MTT WIN'!$A15,SWISSW!$J:$J,'MTT WIN'!BD$1,SWISSW!$F:$F,"Won")+COUNTIFS(SWISSW!$I:$I,'MTT WIN'!BD$1,SWISSW!$J:$J,'MTT WIN'!$A15,SWISSW!$F:$F,"Lost")))</f>
        <v>0</v>
      </c>
      <c r="BE15" s="11">
        <f ca="1">((COUNTIFS(SWISSW!$I:$I,'MTT WIN'!$A15,SWISSW!$J:$J,'MTT WIN'!BE$1,SWISSW!$F:$F,"Won")+COUNTIFS(SWISSW!$I:$I,'MTT WIN'!BE$1,SWISSW!$J:$J,'MTT WIN'!$A15,SWISSW!$F:$F,"Lost")))</f>
        <v>0</v>
      </c>
      <c r="BF15" s="11">
        <f ca="1">((COUNTIFS(SWISSW!$I:$I,'MTT WIN'!$A15,SWISSW!$J:$J,'MTT WIN'!BF$1,SWISSW!$F:$F,"Won")+COUNTIFS(SWISSW!$I:$I,'MTT WIN'!BF$1,SWISSW!$J:$J,'MTT WIN'!$A15,SWISSW!$F:$F,"Lost")))</f>
        <v>0</v>
      </c>
    </row>
    <row r="16" spans="1:58" s="6" customFormat="1" ht="55" customHeight="1" x14ac:dyDescent="0.25">
      <c r="A16" s="3" t="str">
        <f ca="1">MATCHUP!A16</f>
        <v>Jeskai Ephemerate</v>
      </c>
      <c r="B16" s="11">
        <f ca="1">((COUNTIFS(SWISSW!$I:$I,'MTT WIN'!$A16,SWISSW!$J:$J,'MTT WIN'!B$1,SWISSW!$F:$F,"Won")+COUNTIFS(SWISSW!$I:$I,'MTT WIN'!B$1,SWISSW!$J:$J,'MTT WIN'!$A16,SWISSW!$F:$F,"Lost")))</f>
        <v>14</v>
      </c>
      <c r="C16" s="11">
        <f ca="1">((COUNTIFS(SWISSW!$I:$I,'MTT WIN'!$A16,SWISSW!$J:$J,'MTT WIN'!C$1,SWISSW!$F:$F,"Won")+COUNTIFS(SWISSW!$I:$I,'MTT WIN'!C$1,SWISSW!$J:$J,'MTT WIN'!$A16,SWISSW!$F:$F,"Lost")))</f>
        <v>7</v>
      </c>
      <c r="D16" s="11">
        <f ca="1">((COUNTIFS(SWISSW!$I:$I,'MTT WIN'!$A16,SWISSW!$J:$J,'MTT WIN'!D$1,SWISSW!$F:$F,"Won")+COUNTIFS(SWISSW!$I:$I,'MTT WIN'!D$1,SWISSW!$J:$J,'MTT WIN'!$A16,SWISSW!$F:$F,"Lost")))</f>
        <v>7</v>
      </c>
      <c r="E16" s="11">
        <f ca="1">((COUNTIFS(SWISSW!$I:$I,'MTT WIN'!$A16,SWISSW!$J:$J,'MTT WIN'!E$1,SWISSW!$F:$F,"Won")+COUNTIFS(SWISSW!$I:$I,'MTT WIN'!E$1,SWISSW!$J:$J,'MTT WIN'!$A16,SWISSW!$F:$F,"Lost")))</f>
        <v>8</v>
      </c>
      <c r="F16" s="11">
        <f ca="1">((COUNTIFS(SWISSW!$I:$I,'MTT WIN'!$A16,SWISSW!$J:$J,'MTT WIN'!F$1,SWISSW!$F:$F,"Won")+COUNTIFS(SWISSW!$I:$I,'MTT WIN'!F$1,SWISSW!$J:$J,'MTT WIN'!$A16,SWISSW!$F:$F,"Lost")))</f>
        <v>5</v>
      </c>
      <c r="G16" s="11">
        <f ca="1">((COUNTIFS(SWISSW!$I:$I,'MTT WIN'!$A16,SWISSW!$J:$J,'MTT WIN'!G$1,SWISSW!$F:$F,"Won")+COUNTIFS(SWISSW!$I:$I,'MTT WIN'!G$1,SWISSW!$J:$J,'MTT WIN'!$A16,SWISSW!$F:$F,"Lost")))</f>
        <v>9</v>
      </c>
      <c r="H16" s="11">
        <f ca="1">((COUNTIFS(SWISSW!$I:$I,'MTT WIN'!$A16,SWISSW!$J:$J,'MTT WIN'!H$1,SWISSW!$F:$F,"Won")+COUNTIFS(SWISSW!$I:$I,'MTT WIN'!H$1,SWISSW!$J:$J,'MTT WIN'!$A16,SWISSW!$F:$F,"Lost")))</f>
        <v>1</v>
      </c>
      <c r="I16" s="11">
        <f ca="1">((COUNTIFS(SWISSW!$I:$I,'MTT WIN'!$A16,SWISSW!$J:$J,'MTT WIN'!I$1,SWISSW!$F:$F,"Won")+COUNTIFS(SWISSW!$I:$I,'MTT WIN'!I$1,SWISSW!$J:$J,'MTT WIN'!$A16,SWISSW!$F:$F,"Lost")))</f>
        <v>3</v>
      </c>
      <c r="J16" s="11">
        <f ca="1">((COUNTIFS(SWISSW!$I:$I,'MTT WIN'!$A16,SWISSW!$J:$J,'MTT WIN'!J$1,SWISSW!$F:$F,"Won")+COUNTIFS(SWISSW!$I:$I,'MTT WIN'!J$1,SWISSW!$J:$J,'MTT WIN'!$A16,SWISSW!$F:$F,"Lost")))</f>
        <v>4</v>
      </c>
      <c r="K16" s="11">
        <f ca="1">((COUNTIFS(SWISSW!$I:$I,'MTT WIN'!$A16,SWISSW!$J:$J,'MTT WIN'!K$1,SWISSW!$F:$F,"Won")+COUNTIFS(SWISSW!$I:$I,'MTT WIN'!K$1,SWISSW!$J:$J,'MTT WIN'!$A16,SWISSW!$F:$F,"Lost")))</f>
        <v>3</v>
      </c>
      <c r="L16" s="11">
        <f ca="1">((COUNTIFS(SWISSW!$I:$I,'MTT WIN'!$A16,SWISSW!$J:$J,'MTT WIN'!L$1,SWISSW!$F:$F,"Won")+COUNTIFS(SWISSW!$I:$I,'MTT WIN'!L$1,SWISSW!$J:$J,'MTT WIN'!$A16,SWISSW!$F:$F,"Lost")))</f>
        <v>0</v>
      </c>
      <c r="M16" s="11">
        <f ca="1">((COUNTIFS(SWISSW!$I:$I,'MTT WIN'!$A16,SWISSW!$J:$J,'MTT WIN'!M$1,SWISSW!$F:$F,"Won")+COUNTIFS(SWISSW!$I:$I,'MTT WIN'!M$1,SWISSW!$J:$J,'MTT WIN'!$A16,SWISSW!$F:$F,"Lost")))</f>
        <v>3</v>
      </c>
      <c r="N16" s="11">
        <f ca="1">((COUNTIFS(SWISSW!$I:$I,'MTT WIN'!$A16,SWISSW!$J:$J,'MTT WIN'!N$1,SWISSW!$F:$F,"Won")+COUNTIFS(SWISSW!$I:$I,'MTT WIN'!N$1,SWISSW!$J:$J,'MTT WIN'!$A16,SWISSW!$F:$F,"Lost")))</f>
        <v>1</v>
      </c>
      <c r="O16" s="11">
        <f ca="1">((COUNTIFS(SWISSW!$I:$I,'MTT WIN'!$A16,SWISSW!$J:$J,'MTT WIN'!O$1,SWISSW!$F:$F,"Won")+COUNTIFS(SWISSW!$I:$I,'MTT WIN'!O$1,SWISSW!$J:$J,'MTT WIN'!$A16,SWISSW!$F:$F,"Lost")))</f>
        <v>2</v>
      </c>
      <c r="P16" s="11">
        <f ca="1">((COUNTIFS(SWISSW!$I:$I,'MTT WIN'!$A16,SWISSW!$J:$J,'MTT WIN'!P$1,SWISSW!$F:$F,"Won")+COUNTIFS(SWISSW!$I:$I,'MTT WIN'!P$1,SWISSW!$J:$J,'MTT WIN'!$A16,SWISSW!$F:$F,"Lost")))</f>
        <v>2</v>
      </c>
      <c r="Q16" s="11">
        <f ca="1">((COUNTIFS(SWISSW!$I:$I,'MTT WIN'!$A16,SWISSW!$J:$J,'MTT WIN'!Q$1,SWISSW!$F:$F,"Won")+COUNTIFS(SWISSW!$I:$I,'MTT WIN'!Q$1,SWISSW!$J:$J,'MTT WIN'!$A16,SWISSW!$F:$F,"Lost")))</f>
        <v>0</v>
      </c>
      <c r="R16" s="11">
        <f ca="1">((COUNTIFS(SWISSW!$I:$I,'MTT WIN'!$A16,SWISSW!$J:$J,'MTT WIN'!R$1,SWISSW!$F:$F,"Won")+COUNTIFS(SWISSW!$I:$I,'MTT WIN'!R$1,SWISSW!$J:$J,'MTT WIN'!$A16,SWISSW!$F:$F,"Lost")))</f>
        <v>2</v>
      </c>
      <c r="S16" s="11">
        <f ca="1">((COUNTIFS(SWISSW!$I:$I,'MTT WIN'!$A16,SWISSW!$J:$J,'MTT WIN'!S$1,SWISSW!$F:$F,"Won")+COUNTIFS(SWISSW!$I:$I,'MTT WIN'!S$1,SWISSW!$J:$J,'MTT WIN'!$A16,SWISSW!$F:$F,"Lost")))</f>
        <v>0</v>
      </c>
      <c r="T16" s="11">
        <f ca="1">((COUNTIFS(SWISSW!$I:$I,'MTT WIN'!$A16,SWISSW!$J:$J,'MTT WIN'!T$1,SWISSW!$F:$F,"Won")+COUNTIFS(SWISSW!$I:$I,'MTT WIN'!T$1,SWISSW!$J:$J,'MTT WIN'!$A16,SWISSW!$F:$F,"Lost")))</f>
        <v>0</v>
      </c>
      <c r="U16" s="11">
        <f ca="1">((COUNTIFS(SWISSW!$I:$I,'MTT WIN'!$A16,SWISSW!$J:$J,'MTT WIN'!U$1,SWISSW!$F:$F,"Won")+COUNTIFS(SWISSW!$I:$I,'MTT WIN'!U$1,SWISSW!$J:$J,'MTT WIN'!$A16,SWISSW!$F:$F,"Lost")))</f>
        <v>1</v>
      </c>
      <c r="V16" s="11">
        <f ca="1">((COUNTIFS(SWISSW!$I:$I,'MTT WIN'!$A16,SWISSW!$J:$J,'MTT WIN'!V$1,SWISSW!$F:$F,"Won")+COUNTIFS(SWISSW!$I:$I,'MTT WIN'!V$1,SWISSW!$J:$J,'MTT WIN'!$A16,SWISSW!$F:$F,"Lost")))</f>
        <v>1</v>
      </c>
      <c r="W16" s="11">
        <f ca="1">((COUNTIFS(SWISSW!$I:$I,'MTT WIN'!$A16,SWISSW!$J:$J,'MTT WIN'!W$1,SWISSW!$F:$F,"Won")+COUNTIFS(SWISSW!$I:$I,'MTT WIN'!W$1,SWISSW!$J:$J,'MTT WIN'!$A16,SWISSW!$F:$F,"Lost")))</f>
        <v>1</v>
      </c>
      <c r="X16" s="11">
        <f ca="1">((COUNTIFS(SWISSW!$I:$I,'MTT WIN'!$A16,SWISSW!$J:$J,'MTT WIN'!X$1,SWISSW!$F:$F,"Won")+COUNTIFS(SWISSW!$I:$I,'MTT WIN'!X$1,SWISSW!$J:$J,'MTT WIN'!$A16,SWISSW!$F:$F,"Lost")))</f>
        <v>0</v>
      </c>
      <c r="Y16" s="11">
        <f ca="1">((COUNTIFS(SWISSW!$I:$I,'MTT WIN'!$A16,SWISSW!$J:$J,'MTT WIN'!Y$1,SWISSW!$F:$F,"Won")+COUNTIFS(SWISSW!$I:$I,'MTT WIN'!Y$1,SWISSW!$J:$J,'MTT WIN'!$A16,SWISSW!$F:$F,"Lost")))</f>
        <v>0</v>
      </c>
      <c r="Z16" s="11">
        <f ca="1">((COUNTIFS(SWISSW!$I:$I,'MTT WIN'!$A16,SWISSW!$J:$J,'MTT WIN'!Z$1,SWISSW!$F:$F,"Won")+COUNTIFS(SWISSW!$I:$I,'MTT WIN'!Z$1,SWISSW!$J:$J,'MTT WIN'!$A16,SWISSW!$F:$F,"Lost")))</f>
        <v>1</v>
      </c>
      <c r="AA16" s="11">
        <f ca="1">((COUNTIFS(SWISSW!$I:$I,'MTT WIN'!$A16,SWISSW!$J:$J,'MTT WIN'!AA$1,SWISSW!$F:$F,"Won")+COUNTIFS(SWISSW!$I:$I,'MTT WIN'!AA$1,SWISSW!$J:$J,'MTT WIN'!$A16,SWISSW!$F:$F,"Lost")))</f>
        <v>0</v>
      </c>
      <c r="AB16" s="11">
        <f ca="1">((COUNTIFS(SWISSW!$I:$I,'MTT WIN'!$A16,SWISSW!$J:$J,'MTT WIN'!AB$1,SWISSW!$F:$F,"Won")+COUNTIFS(SWISSW!$I:$I,'MTT WIN'!AB$1,SWISSW!$J:$J,'MTT WIN'!$A16,SWISSW!$F:$F,"Lost")))</f>
        <v>0</v>
      </c>
      <c r="AC16" s="11">
        <f ca="1">((COUNTIFS(SWISSW!$I:$I,'MTT WIN'!$A16,SWISSW!$J:$J,'MTT WIN'!AC$1,SWISSW!$F:$F,"Won")+COUNTIFS(SWISSW!$I:$I,'MTT WIN'!AC$1,SWISSW!$J:$J,'MTT WIN'!$A16,SWISSW!$F:$F,"Lost")))</f>
        <v>0</v>
      </c>
      <c r="AD16" s="11">
        <f ca="1">((COUNTIFS(SWISSW!$I:$I,'MTT WIN'!$A16,SWISSW!$J:$J,'MTT WIN'!AD$1,SWISSW!$F:$F,"Won")+COUNTIFS(SWISSW!$I:$I,'MTT WIN'!AD$1,SWISSW!$J:$J,'MTT WIN'!$A16,SWISSW!$F:$F,"Lost")))</f>
        <v>0</v>
      </c>
      <c r="AE16" s="11">
        <f ca="1">((COUNTIFS(SWISSW!$I:$I,'MTT WIN'!$A16,SWISSW!$J:$J,'MTT WIN'!AE$1,SWISSW!$F:$F,"Won")+COUNTIFS(SWISSW!$I:$I,'MTT WIN'!AE$1,SWISSW!$J:$J,'MTT WIN'!$A16,SWISSW!$F:$F,"Lost")))</f>
        <v>0</v>
      </c>
      <c r="AF16" s="11">
        <f ca="1">((COUNTIFS(SWISSW!$I:$I,'MTT WIN'!$A16,SWISSW!$J:$J,'MTT WIN'!AF$1,SWISSW!$F:$F,"Won")+COUNTIFS(SWISSW!$I:$I,'MTT WIN'!AF$1,SWISSW!$J:$J,'MTT WIN'!$A16,SWISSW!$F:$F,"Lost")))</f>
        <v>1</v>
      </c>
      <c r="AG16" s="11">
        <f ca="1">((COUNTIFS(SWISSW!$I:$I,'MTT WIN'!$A16,SWISSW!$J:$J,'MTT WIN'!AG$1,SWISSW!$F:$F,"Won")+COUNTIFS(SWISSW!$I:$I,'MTT WIN'!AG$1,SWISSW!$J:$J,'MTT WIN'!$A16,SWISSW!$F:$F,"Lost")))</f>
        <v>0</v>
      </c>
      <c r="AH16" s="11">
        <f ca="1">((COUNTIFS(SWISSW!$I:$I,'MTT WIN'!$A16,SWISSW!$J:$J,'MTT WIN'!AH$1,SWISSW!$F:$F,"Won")+COUNTIFS(SWISSW!$I:$I,'MTT WIN'!AH$1,SWISSW!$J:$J,'MTT WIN'!$A16,SWISSW!$F:$F,"Lost")))</f>
        <v>1</v>
      </c>
      <c r="AI16" s="11">
        <f ca="1">((COUNTIFS(SWISSW!$I:$I,'MTT WIN'!$A16,SWISSW!$J:$J,'MTT WIN'!AI$1,SWISSW!$F:$F,"Won")+COUNTIFS(SWISSW!$I:$I,'MTT WIN'!AI$1,SWISSW!$J:$J,'MTT WIN'!$A16,SWISSW!$F:$F,"Lost")))</f>
        <v>0</v>
      </c>
      <c r="AJ16" s="11">
        <f ca="1">((COUNTIFS(SWISSW!$I:$I,'MTT WIN'!$A16,SWISSW!$J:$J,'MTT WIN'!AJ$1,SWISSW!$F:$F,"Won")+COUNTIFS(SWISSW!$I:$I,'MTT WIN'!AJ$1,SWISSW!$J:$J,'MTT WIN'!$A16,SWISSW!$F:$F,"Lost")))</f>
        <v>1</v>
      </c>
      <c r="AK16" s="11">
        <f ca="1">((COUNTIFS(SWISSW!$I:$I,'MTT WIN'!$A16,SWISSW!$J:$J,'MTT WIN'!AK$1,SWISSW!$F:$F,"Won")+COUNTIFS(SWISSW!$I:$I,'MTT WIN'!AK$1,SWISSW!$J:$J,'MTT WIN'!$A16,SWISSW!$F:$F,"Lost")))</f>
        <v>0</v>
      </c>
      <c r="AL16" s="11">
        <f ca="1">((COUNTIFS(SWISSW!$I:$I,'MTT WIN'!$A16,SWISSW!$J:$J,'MTT WIN'!AL$1,SWISSW!$F:$F,"Won")+COUNTIFS(SWISSW!$I:$I,'MTT WIN'!AL$1,SWISSW!$J:$J,'MTT WIN'!$A16,SWISSW!$F:$F,"Lost")))</f>
        <v>0</v>
      </c>
      <c r="AM16" s="11">
        <f ca="1">((COUNTIFS(SWISSW!$I:$I,'MTT WIN'!$A16,SWISSW!$J:$J,'MTT WIN'!AM$1,SWISSW!$F:$F,"Won")+COUNTIFS(SWISSW!$I:$I,'MTT WIN'!AM$1,SWISSW!$J:$J,'MTT WIN'!$A16,SWISSW!$F:$F,"Lost")))</f>
        <v>0</v>
      </c>
      <c r="AN16" s="11">
        <f ca="1">((COUNTIFS(SWISSW!$I:$I,'MTT WIN'!$A16,SWISSW!$J:$J,'MTT WIN'!AN$1,SWISSW!$F:$F,"Won")+COUNTIFS(SWISSW!$I:$I,'MTT WIN'!AN$1,SWISSW!$J:$J,'MTT WIN'!$A16,SWISSW!$F:$F,"Lost")))</f>
        <v>0</v>
      </c>
      <c r="AO16" s="11">
        <f ca="1">((COUNTIFS(SWISSW!$I:$I,'MTT WIN'!$A16,SWISSW!$J:$J,'MTT WIN'!AO$1,SWISSW!$F:$F,"Won")+COUNTIFS(SWISSW!$I:$I,'MTT WIN'!AO$1,SWISSW!$J:$J,'MTT WIN'!$A16,SWISSW!$F:$F,"Lost")))</f>
        <v>1</v>
      </c>
      <c r="AP16" s="11">
        <f ca="1">((COUNTIFS(SWISSW!$I:$I,'MTT WIN'!$A16,SWISSW!$J:$J,'MTT WIN'!AP$1,SWISSW!$F:$F,"Won")+COUNTIFS(SWISSW!$I:$I,'MTT WIN'!AP$1,SWISSW!$J:$J,'MTT WIN'!$A16,SWISSW!$F:$F,"Lost")))</f>
        <v>0</v>
      </c>
      <c r="AQ16" s="11">
        <f ca="1">((COUNTIFS(SWISSW!$I:$I,'MTT WIN'!$A16,SWISSW!$J:$J,'MTT WIN'!AQ$1,SWISSW!$F:$F,"Won")+COUNTIFS(SWISSW!$I:$I,'MTT WIN'!AQ$1,SWISSW!$J:$J,'MTT WIN'!$A16,SWISSW!$F:$F,"Lost")))</f>
        <v>0</v>
      </c>
      <c r="AR16" s="11">
        <f ca="1">((COUNTIFS(SWISSW!$I:$I,'MTT WIN'!$A16,SWISSW!$J:$J,'MTT WIN'!AR$1,SWISSW!$F:$F,"Won")+COUNTIFS(SWISSW!$I:$I,'MTT WIN'!AR$1,SWISSW!$J:$J,'MTT WIN'!$A16,SWISSW!$F:$F,"Lost")))</f>
        <v>0</v>
      </c>
      <c r="AS16" s="11">
        <f ca="1">((COUNTIFS(SWISSW!$I:$I,'MTT WIN'!$A16,SWISSW!$J:$J,'MTT WIN'!AS$1,SWISSW!$F:$F,"Won")+COUNTIFS(SWISSW!$I:$I,'MTT WIN'!AS$1,SWISSW!$J:$J,'MTT WIN'!$A16,SWISSW!$F:$F,"Lost")))</f>
        <v>0</v>
      </c>
      <c r="AT16" s="11">
        <f ca="1">((COUNTIFS(SWISSW!$I:$I,'MTT WIN'!$A16,SWISSW!$J:$J,'MTT WIN'!AT$1,SWISSW!$F:$F,"Won")+COUNTIFS(SWISSW!$I:$I,'MTT WIN'!AT$1,SWISSW!$J:$J,'MTT WIN'!$A16,SWISSW!$F:$F,"Lost")))</f>
        <v>0</v>
      </c>
      <c r="AU16" s="11">
        <f ca="1">((COUNTIFS(SWISSW!$I:$I,'MTT WIN'!$A16,SWISSW!$J:$J,'MTT WIN'!AU$1,SWISSW!$F:$F,"Won")+COUNTIFS(SWISSW!$I:$I,'MTT WIN'!AU$1,SWISSW!$J:$J,'MTT WIN'!$A16,SWISSW!$F:$F,"Lost")))</f>
        <v>0</v>
      </c>
      <c r="AV16" s="11">
        <f ca="1">((COUNTIFS(SWISSW!$I:$I,'MTT WIN'!$A16,SWISSW!$J:$J,'MTT WIN'!AV$1,SWISSW!$F:$F,"Won")+COUNTIFS(SWISSW!$I:$I,'MTT WIN'!AV$1,SWISSW!$J:$J,'MTT WIN'!$A16,SWISSW!$F:$F,"Lost")))</f>
        <v>1</v>
      </c>
      <c r="AW16" s="11">
        <f ca="1">((COUNTIFS(SWISSW!$I:$I,'MTT WIN'!$A16,SWISSW!$J:$J,'MTT WIN'!AW$1,SWISSW!$F:$F,"Won")+COUNTIFS(SWISSW!$I:$I,'MTT WIN'!AW$1,SWISSW!$J:$J,'MTT WIN'!$A16,SWISSW!$F:$F,"Lost")))</f>
        <v>0</v>
      </c>
      <c r="AX16" s="11">
        <f ca="1">((COUNTIFS(SWISSW!$I:$I,'MTT WIN'!$A16,SWISSW!$J:$J,'MTT WIN'!AX$1,SWISSW!$F:$F,"Won")+COUNTIFS(SWISSW!$I:$I,'MTT WIN'!AX$1,SWISSW!$J:$J,'MTT WIN'!$A16,SWISSW!$F:$F,"Lost")))</f>
        <v>0</v>
      </c>
      <c r="AY16" s="11">
        <f ca="1">((COUNTIFS(SWISSW!$I:$I,'MTT WIN'!$A16,SWISSW!$J:$J,'MTT WIN'!AY$1,SWISSW!$F:$F,"Won")+COUNTIFS(SWISSW!$I:$I,'MTT WIN'!AY$1,SWISSW!$J:$J,'MTT WIN'!$A16,SWISSW!$F:$F,"Lost")))</f>
        <v>0</v>
      </c>
      <c r="AZ16" s="11">
        <f ca="1">((COUNTIFS(SWISSW!$I:$I,'MTT WIN'!$A16,SWISSW!$J:$J,'MTT WIN'!AZ$1,SWISSW!$F:$F,"Won")+COUNTIFS(SWISSW!$I:$I,'MTT WIN'!AZ$1,SWISSW!$J:$J,'MTT WIN'!$A16,SWISSW!$F:$F,"Lost")))</f>
        <v>0</v>
      </c>
      <c r="BA16" s="11">
        <f ca="1">((COUNTIFS(SWISSW!$I:$I,'MTT WIN'!$A16,SWISSW!$J:$J,'MTT WIN'!BA$1,SWISSW!$F:$F,"Won")+COUNTIFS(SWISSW!$I:$I,'MTT WIN'!BA$1,SWISSW!$J:$J,'MTT WIN'!$A16,SWISSW!$F:$F,"Lost")))</f>
        <v>0</v>
      </c>
      <c r="BB16" s="11">
        <f ca="1">((COUNTIFS(SWISSW!$I:$I,'MTT WIN'!$A16,SWISSW!$J:$J,'MTT WIN'!BB$1,SWISSW!$F:$F,"Won")+COUNTIFS(SWISSW!$I:$I,'MTT WIN'!BB$1,SWISSW!$J:$J,'MTT WIN'!$A16,SWISSW!$F:$F,"Lost")))</f>
        <v>0</v>
      </c>
      <c r="BC16" s="11">
        <f ca="1">((COUNTIFS(SWISSW!$I:$I,'MTT WIN'!$A16,SWISSW!$J:$J,'MTT WIN'!BC$1,SWISSW!$F:$F,"Won")+COUNTIFS(SWISSW!$I:$I,'MTT WIN'!BC$1,SWISSW!$J:$J,'MTT WIN'!$A16,SWISSW!$F:$F,"Lost")))</f>
        <v>0</v>
      </c>
      <c r="BD16" s="11">
        <f ca="1">((COUNTIFS(SWISSW!$I:$I,'MTT WIN'!$A16,SWISSW!$J:$J,'MTT WIN'!BD$1,SWISSW!$F:$F,"Won")+COUNTIFS(SWISSW!$I:$I,'MTT WIN'!BD$1,SWISSW!$J:$J,'MTT WIN'!$A16,SWISSW!$F:$F,"Lost")))</f>
        <v>0</v>
      </c>
      <c r="BE16" s="11">
        <f ca="1">((COUNTIFS(SWISSW!$I:$I,'MTT WIN'!$A16,SWISSW!$J:$J,'MTT WIN'!BE$1,SWISSW!$F:$F,"Won")+COUNTIFS(SWISSW!$I:$I,'MTT WIN'!BE$1,SWISSW!$J:$J,'MTT WIN'!$A16,SWISSW!$F:$F,"Lost")))</f>
        <v>0</v>
      </c>
      <c r="BF16" s="11">
        <f ca="1">((COUNTIFS(SWISSW!$I:$I,'MTT WIN'!$A16,SWISSW!$J:$J,'MTT WIN'!BF$1,SWISSW!$F:$F,"Won")+COUNTIFS(SWISSW!$I:$I,'MTT WIN'!BF$1,SWISSW!$J:$J,'MTT WIN'!$A16,SWISSW!$F:$F,"Lost")))</f>
        <v>0</v>
      </c>
    </row>
    <row r="17" spans="1:58" s="6" customFormat="1" ht="55" customHeight="1" x14ac:dyDescent="0.25">
      <c r="A17" s="3" t="str">
        <f ca="1">MATCHUP!A17</f>
        <v>Dimir Terror</v>
      </c>
      <c r="B17" s="11">
        <f ca="1">((COUNTIFS(SWISSW!$I:$I,'MTT WIN'!$A17,SWISSW!$J:$J,'MTT WIN'!B$1,SWISSW!$F:$F,"Won")+COUNTIFS(SWISSW!$I:$I,'MTT WIN'!B$1,SWISSW!$J:$J,'MTT WIN'!$A17,SWISSW!$F:$F,"Lost")))</f>
        <v>3</v>
      </c>
      <c r="C17" s="11">
        <f ca="1">((COUNTIFS(SWISSW!$I:$I,'MTT WIN'!$A17,SWISSW!$J:$J,'MTT WIN'!C$1,SWISSW!$F:$F,"Won")+COUNTIFS(SWISSW!$I:$I,'MTT WIN'!C$1,SWISSW!$J:$J,'MTT WIN'!$A17,SWISSW!$F:$F,"Lost")))</f>
        <v>7</v>
      </c>
      <c r="D17" s="11">
        <f ca="1">((COUNTIFS(SWISSW!$I:$I,'MTT WIN'!$A17,SWISSW!$J:$J,'MTT WIN'!D$1,SWISSW!$F:$F,"Won")+COUNTIFS(SWISSW!$I:$I,'MTT WIN'!D$1,SWISSW!$J:$J,'MTT WIN'!$A17,SWISSW!$F:$F,"Lost")))</f>
        <v>4</v>
      </c>
      <c r="E17" s="11">
        <f ca="1">((COUNTIFS(SWISSW!$I:$I,'MTT WIN'!$A17,SWISSW!$J:$J,'MTT WIN'!E$1,SWISSW!$F:$F,"Won")+COUNTIFS(SWISSW!$I:$I,'MTT WIN'!E$1,SWISSW!$J:$J,'MTT WIN'!$A17,SWISSW!$F:$F,"Lost")))</f>
        <v>6</v>
      </c>
      <c r="F17" s="11">
        <f ca="1">((COUNTIFS(SWISSW!$I:$I,'MTT WIN'!$A17,SWISSW!$J:$J,'MTT WIN'!F$1,SWISSW!$F:$F,"Won")+COUNTIFS(SWISSW!$I:$I,'MTT WIN'!F$1,SWISSW!$J:$J,'MTT WIN'!$A17,SWISSW!$F:$F,"Lost")))</f>
        <v>8</v>
      </c>
      <c r="G17" s="11">
        <f ca="1">((COUNTIFS(SWISSW!$I:$I,'MTT WIN'!$A17,SWISSW!$J:$J,'MTT WIN'!G$1,SWISSW!$F:$F,"Won")+COUNTIFS(SWISSW!$I:$I,'MTT WIN'!G$1,SWISSW!$J:$J,'MTT WIN'!$A17,SWISSW!$F:$F,"Lost")))</f>
        <v>7</v>
      </c>
      <c r="H17" s="11">
        <f ca="1">((COUNTIFS(SWISSW!$I:$I,'MTT WIN'!$A17,SWISSW!$J:$J,'MTT WIN'!H$1,SWISSW!$F:$F,"Won")+COUNTIFS(SWISSW!$I:$I,'MTT WIN'!H$1,SWISSW!$J:$J,'MTT WIN'!$A17,SWISSW!$F:$F,"Lost")))</f>
        <v>1</v>
      </c>
      <c r="I17" s="11">
        <f ca="1">((COUNTIFS(SWISSW!$I:$I,'MTT WIN'!$A17,SWISSW!$J:$J,'MTT WIN'!I$1,SWISSW!$F:$F,"Won")+COUNTIFS(SWISSW!$I:$I,'MTT WIN'!I$1,SWISSW!$J:$J,'MTT WIN'!$A17,SWISSW!$F:$F,"Lost")))</f>
        <v>4</v>
      </c>
      <c r="J17" s="11">
        <f ca="1">((COUNTIFS(SWISSW!$I:$I,'MTT WIN'!$A17,SWISSW!$J:$J,'MTT WIN'!J$1,SWISSW!$F:$F,"Won")+COUNTIFS(SWISSW!$I:$I,'MTT WIN'!J$1,SWISSW!$J:$J,'MTT WIN'!$A17,SWISSW!$F:$F,"Lost")))</f>
        <v>1</v>
      </c>
      <c r="K17" s="11">
        <f ca="1">((COUNTIFS(SWISSW!$I:$I,'MTT WIN'!$A17,SWISSW!$J:$J,'MTT WIN'!K$1,SWISSW!$F:$F,"Won")+COUNTIFS(SWISSW!$I:$I,'MTT WIN'!K$1,SWISSW!$J:$J,'MTT WIN'!$A17,SWISSW!$F:$F,"Lost")))</f>
        <v>1</v>
      </c>
      <c r="L17" s="11">
        <f ca="1">((COUNTIFS(SWISSW!$I:$I,'MTT WIN'!$A17,SWISSW!$J:$J,'MTT WIN'!L$1,SWISSW!$F:$F,"Won")+COUNTIFS(SWISSW!$I:$I,'MTT WIN'!L$1,SWISSW!$J:$J,'MTT WIN'!$A17,SWISSW!$F:$F,"Lost")))</f>
        <v>1</v>
      </c>
      <c r="M17" s="11">
        <f ca="1">((COUNTIFS(SWISSW!$I:$I,'MTT WIN'!$A17,SWISSW!$J:$J,'MTT WIN'!M$1,SWISSW!$F:$F,"Won")+COUNTIFS(SWISSW!$I:$I,'MTT WIN'!M$1,SWISSW!$J:$J,'MTT WIN'!$A17,SWISSW!$F:$F,"Lost")))</f>
        <v>2</v>
      </c>
      <c r="N17" s="11">
        <f ca="1">((COUNTIFS(SWISSW!$I:$I,'MTT WIN'!$A17,SWISSW!$J:$J,'MTT WIN'!N$1,SWISSW!$F:$F,"Won")+COUNTIFS(SWISSW!$I:$I,'MTT WIN'!N$1,SWISSW!$J:$J,'MTT WIN'!$A17,SWISSW!$F:$F,"Lost")))</f>
        <v>2</v>
      </c>
      <c r="O17" s="11">
        <f ca="1">((COUNTIFS(SWISSW!$I:$I,'MTT WIN'!$A17,SWISSW!$J:$J,'MTT WIN'!O$1,SWISSW!$F:$F,"Won")+COUNTIFS(SWISSW!$I:$I,'MTT WIN'!O$1,SWISSW!$J:$J,'MTT WIN'!$A17,SWISSW!$F:$F,"Lost")))</f>
        <v>2</v>
      </c>
      <c r="P17" s="11">
        <f ca="1">((COUNTIFS(SWISSW!$I:$I,'MTT WIN'!$A17,SWISSW!$J:$J,'MTT WIN'!P$1,SWISSW!$F:$F,"Won")+COUNTIFS(SWISSW!$I:$I,'MTT WIN'!P$1,SWISSW!$J:$J,'MTT WIN'!$A17,SWISSW!$F:$F,"Lost")))</f>
        <v>1</v>
      </c>
      <c r="Q17" s="11">
        <f ca="1">((COUNTIFS(SWISSW!$I:$I,'MTT WIN'!$A17,SWISSW!$J:$J,'MTT WIN'!Q$1,SWISSW!$F:$F,"Won")+COUNTIFS(SWISSW!$I:$I,'MTT WIN'!Q$1,SWISSW!$J:$J,'MTT WIN'!$A17,SWISSW!$F:$F,"Lost")))</f>
        <v>1</v>
      </c>
      <c r="R17" s="11">
        <f ca="1">((COUNTIFS(SWISSW!$I:$I,'MTT WIN'!$A17,SWISSW!$J:$J,'MTT WIN'!R$1,SWISSW!$F:$F,"Won")+COUNTIFS(SWISSW!$I:$I,'MTT WIN'!R$1,SWISSW!$J:$J,'MTT WIN'!$A17,SWISSW!$F:$F,"Lost")))</f>
        <v>2</v>
      </c>
      <c r="S17" s="11">
        <f ca="1">((COUNTIFS(SWISSW!$I:$I,'MTT WIN'!$A17,SWISSW!$J:$J,'MTT WIN'!S$1,SWISSW!$F:$F,"Won")+COUNTIFS(SWISSW!$I:$I,'MTT WIN'!S$1,SWISSW!$J:$J,'MTT WIN'!$A17,SWISSW!$F:$F,"Lost")))</f>
        <v>1</v>
      </c>
      <c r="T17" s="11">
        <f ca="1">((COUNTIFS(SWISSW!$I:$I,'MTT WIN'!$A17,SWISSW!$J:$J,'MTT WIN'!T$1,SWISSW!$F:$F,"Won")+COUNTIFS(SWISSW!$I:$I,'MTT WIN'!T$1,SWISSW!$J:$J,'MTT WIN'!$A17,SWISSW!$F:$F,"Lost")))</f>
        <v>0</v>
      </c>
      <c r="U17" s="11">
        <f ca="1">((COUNTIFS(SWISSW!$I:$I,'MTT WIN'!$A17,SWISSW!$J:$J,'MTT WIN'!U$1,SWISSW!$F:$F,"Won")+COUNTIFS(SWISSW!$I:$I,'MTT WIN'!U$1,SWISSW!$J:$J,'MTT WIN'!$A17,SWISSW!$F:$F,"Lost")))</f>
        <v>2</v>
      </c>
      <c r="V17" s="11">
        <f ca="1">((COUNTIFS(SWISSW!$I:$I,'MTT WIN'!$A17,SWISSW!$J:$J,'MTT WIN'!V$1,SWISSW!$F:$F,"Won")+COUNTIFS(SWISSW!$I:$I,'MTT WIN'!V$1,SWISSW!$J:$J,'MTT WIN'!$A17,SWISSW!$F:$F,"Lost")))</f>
        <v>0</v>
      </c>
      <c r="W17" s="11">
        <f ca="1">((COUNTIFS(SWISSW!$I:$I,'MTT WIN'!$A17,SWISSW!$J:$J,'MTT WIN'!W$1,SWISSW!$F:$F,"Won")+COUNTIFS(SWISSW!$I:$I,'MTT WIN'!W$1,SWISSW!$J:$J,'MTT WIN'!$A17,SWISSW!$F:$F,"Lost")))</f>
        <v>1</v>
      </c>
      <c r="X17" s="11">
        <f ca="1">((COUNTIFS(SWISSW!$I:$I,'MTT WIN'!$A17,SWISSW!$J:$J,'MTT WIN'!X$1,SWISSW!$F:$F,"Won")+COUNTIFS(SWISSW!$I:$I,'MTT WIN'!X$1,SWISSW!$J:$J,'MTT WIN'!$A17,SWISSW!$F:$F,"Lost")))</f>
        <v>2</v>
      </c>
      <c r="Y17" s="11">
        <f ca="1">((COUNTIFS(SWISSW!$I:$I,'MTT WIN'!$A17,SWISSW!$J:$J,'MTT WIN'!Y$1,SWISSW!$F:$F,"Won")+COUNTIFS(SWISSW!$I:$I,'MTT WIN'!Y$1,SWISSW!$J:$J,'MTT WIN'!$A17,SWISSW!$F:$F,"Lost")))</f>
        <v>0</v>
      </c>
      <c r="Z17" s="11">
        <f ca="1">((COUNTIFS(SWISSW!$I:$I,'MTT WIN'!$A17,SWISSW!$J:$J,'MTT WIN'!Z$1,SWISSW!$F:$F,"Won")+COUNTIFS(SWISSW!$I:$I,'MTT WIN'!Z$1,SWISSW!$J:$J,'MTT WIN'!$A17,SWISSW!$F:$F,"Lost")))</f>
        <v>2</v>
      </c>
      <c r="AA17" s="11">
        <f ca="1">((COUNTIFS(SWISSW!$I:$I,'MTT WIN'!$A17,SWISSW!$J:$J,'MTT WIN'!AA$1,SWISSW!$F:$F,"Won")+COUNTIFS(SWISSW!$I:$I,'MTT WIN'!AA$1,SWISSW!$J:$J,'MTT WIN'!$A17,SWISSW!$F:$F,"Lost")))</f>
        <v>0</v>
      </c>
      <c r="AB17" s="11">
        <f ca="1">((COUNTIFS(SWISSW!$I:$I,'MTT WIN'!$A17,SWISSW!$J:$J,'MTT WIN'!AB$1,SWISSW!$F:$F,"Won")+COUNTIFS(SWISSW!$I:$I,'MTT WIN'!AB$1,SWISSW!$J:$J,'MTT WIN'!$A17,SWISSW!$F:$F,"Lost")))</f>
        <v>1</v>
      </c>
      <c r="AC17" s="11">
        <f ca="1">((COUNTIFS(SWISSW!$I:$I,'MTT WIN'!$A17,SWISSW!$J:$J,'MTT WIN'!AC$1,SWISSW!$F:$F,"Won")+COUNTIFS(SWISSW!$I:$I,'MTT WIN'!AC$1,SWISSW!$J:$J,'MTT WIN'!$A17,SWISSW!$F:$F,"Lost")))</f>
        <v>0</v>
      </c>
      <c r="AD17" s="11">
        <f ca="1">((COUNTIFS(SWISSW!$I:$I,'MTT WIN'!$A17,SWISSW!$J:$J,'MTT WIN'!AD$1,SWISSW!$F:$F,"Won")+COUNTIFS(SWISSW!$I:$I,'MTT WIN'!AD$1,SWISSW!$J:$J,'MTT WIN'!$A17,SWISSW!$F:$F,"Lost")))</f>
        <v>0</v>
      </c>
      <c r="AE17" s="11">
        <f ca="1">((COUNTIFS(SWISSW!$I:$I,'MTT WIN'!$A17,SWISSW!$J:$J,'MTT WIN'!AE$1,SWISSW!$F:$F,"Won")+COUNTIFS(SWISSW!$I:$I,'MTT WIN'!AE$1,SWISSW!$J:$J,'MTT WIN'!$A17,SWISSW!$F:$F,"Lost")))</f>
        <v>0</v>
      </c>
      <c r="AF17" s="11">
        <f ca="1">((COUNTIFS(SWISSW!$I:$I,'MTT WIN'!$A17,SWISSW!$J:$J,'MTT WIN'!AF$1,SWISSW!$F:$F,"Won")+COUNTIFS(SWISSW!$I:$I,'MTT WIN'!AF$1,SWISSW!$J:$J,'MTT WIN'!$A17,SWISSW!$F:$F,"Lost")))</f>
        <v>0</v>
      </c>
      <c r="AG17" s="11">
        <f ca="1">((COUNTIFS(SWISSW!$I:$I,'MTT WIN'!$A17,SWISSW!$J:$J,'MTT WIN'!AG$1,SWISSW!$F:$F,"Won")+COUNTIFS(SWISSW!$I:$I,'MTT WIN'!AG$1,SWISSW!$J:$J,'MTT WIN'!$A17,SWISSW!$F:$F,"Lost")))</f>
        <v>1</v>
      </c>
      <c r="AH17" s="11">
        <f ca="1">((COUNTIFS(SWISSW!$I:$I,'MTT WIN'!$A17,SWISSW!$J:$J,'MTT WIN'!AH$1,SWISSW!$F:$F,"Won")+COUNTIFS(SWISSW!$I:$I,'MTT WIN'!AH$1,SWISSW!$J:$J,'MTT WIN'!$A17,SWISSW!$F:$F,"Lost")))</f>
        <v>1</v>
      </c>
      <c r="AI17" s="11">
        <f ca="1">((COUNTIFS(SWISSW!$I:$I,'MTT WIN'!$A17,SWISSW!$J:$J,'MTT WIN'!AI$1,SWISSW!$F:$F,"Won")+COUNTIFS(SWISSW!$I:$I,'MTT WIN'!AI$1,SWISSW!$J:$J,'MTT WIN'!$A17,SWISSW!$F:$F,"Lost")))</f>
        <v>0</v>
      </c>
      <c r="AJ17" s="11">
        <f ca="1">((COUNTIFS(SWISSW!$I:$I,'MTT WIN'!$A17,SWISSW!$J:$J,'MTT WIN'!AJ$1,SWISSW!$F:$F,"Won")+COUNTIFS(SWISSW!$I:$I,'MTT WIN'!AJ$1,SWISSW!$J:$J,'MTT WIN'!$A17,SWISSW!$F:$F,"Lost")))</f>
        <v>0</v>
      </c>
      <c r="AK17" s="11">
        <f ca="1">((COUNTIFS(SWISSW!$I:$I,'MTT WIN'!$A17,SWISSW!$J:$J,'MTT WIN'!AK$1,SWISSW!$F:$F,"Won")+COUNTIFS(SWISSW!$I:$I,'MTT WIN'!AK$1,SWISSW!$J:$J,'MTT WIN'!$A17,SWISSW!$F:$F,"Lost")))</f>
        <v>0</v>
      </c>
      <c r="AL17" s="11">
        <f ca="1">((COUNTIFS(SWISSW!$I:$I,'MTT WIN'!$A17,SWISSW!$J:$J,'MTT WIN'!AL$1,SWISSW!$F:$F,"Won")+COUNTIFS(SWISSW!$I:$I,'MTT WIN'!AL$1,SWISSW!$J:$J,'MTT WIN'!$A17,SWISSW!$F:$F,"Lost")))</f>
        <v>0</v>
      </c>
      <c r="AM17" s="11">
        <f ca="1">((COUNTIFS(SWISSW!$I:$I,'MTT WIN'!$A17,SWISSW!$J:$J,'MTT WIN'!AM$1,SWISSW!$F:$F,"Won")+COUNTIFS(SWISSW!$I:$I,'MTT WIN'!AM$1,SWISSW!$J:$J,'MTT WIN'!$A17,SWISSW!$F:$F,"Lost")))</f>
        <v>0</v>
      </c>
      <c r="AN17" s="11">
        <f ca="1">((COUNTIFS(SWISSW!$I:$I,'MTT WIN'!$A17,SWISSW!$J:$J,'MTT WIN'!AN$1,SWISSW!$F:$F,"Won")+COUNTIFS(SWISSW!$I:$I,'MTT WIN'!AN$1,SWISSW!$J:$J,'MTT WIN'!$A17,SWISSW!$F:$F,"Lost")))</f>
        <v>0</v>
      </c>
      <c r="AO17" s="11">
        <f ca="1">((COUNTIFS(SWISSW!$I:$I,'MTT WIN'!$A17,SWISSW!$J:$J,'MTT WIN'!AO$1,SWISSW!$F:$F,"Won")+COUNTIFS(SWISSW!$I:$I,'MTT WIN'!AO$1,SWISSW!$J:$J,'MTT WIN'!$A17,SWISSW!$F:$F,"Lost")))</f>
        <v>0</v>
      </c>
      <c r="AP17" s="11">
        <f ca="1">((COUNTIFS(SWISSW!$I:$I,'MTT WIN'!$A17,SWISSW!$J:$J,'MTT WIN'!AP$1,SWISSW!$F:$F,"Won")+COUNTIFS(SWISSW!$I:$I,'MTT WIN'!AP$1,SWISSW!$J:$J,'MTT WIN'!$A17,SWISSW!$F:$F,"Lost")))</f>
        <v>1</v>
      </c>
      <c r="AQ17" s="11">
        <f ca="1">((COUNTIFS(SWISSW!$I:$I,'MTT WIN'!$A17,SWISSW!$J:$J,'MTT WIN'!AQ$1,SWISSW!$F:$F,"Won")+COUNTIFS(SWISSW!$I:$I,'MTT WIN'!AQ$1,SWISSW!$J:$J,'MTT WIN'!$A17,SWISSW!$F:$F,"Lost")))</f>
        <v>1</v>
      </c>
      <c r="AR17" s="11">
        <f ca="1">((COUNTIFS(SWISSW!$I:$I,'MTT WIN'!$A17,SWISSW!$J:$J,'MTT WIN'!AR$1,SWISSW!$F:$F,"Won")+COUNTIFS(SWISSW!$I:$I,'MTT WIN'!AR$1,SWISSW!$J:$J,'MTT WIN'!$A17,SWISSW!$F:$F,"Lost")))</f>
        <v>0</v>
      </c>
      <c r="AS17" s="11">
        <f ca="1">((COUNTIFS(SWISSW!$I:$I,'MTT WIN'!$A17,SWISSW!$J:$J,'MTT WIN'!AS$1,SWISSW!$F:$F,"Won")+COUNTIFS(SWISSW!$I:$I,'MTT WIN'!AS$1,SWISSW!$J:$J,'MTT WIN'!$A17,SWISSW!$F:$F,"Lost")))</f>
        <v>0</v>
      </c>
      <c r="AT17" s="11">
        <f ca="1">((COUNTIFS(SWISSW!$I:$I,'MTT WIN'!$A17,SWISSW!$J:$J,'MTT WIN'!AT$1,SWISSW!$F:$F,"Won")+COUNTIFS(SWISSW!$I:$I,'MTT WIN'!AT$1,SWISSW!$J:$J,'MTT WIN'!$A17,SWISSW!$F:$F,"Lost")))</f>
        <v>0</v>
      </c>
      <c r="AU17" s="11">
        <f ca="1">((COUNTIFS(SWISSW!$I:$I,'MTT WIN'!$A17,SWISSW!$J:$J,'MTT WIN'!AU$1,SWISSW!$F:$F,"Won")+COUNTIFS(SWISSW!$I:$I,'MTT WIN'!AU$1,SWISSW!$J:$J,'MTT WIN'!$A17,SWISSW!$F:$F,"Lost")))</f>
        <v>0</v>
      </c>
      <c r="AV17" s="11">
        <f ca="1">((COUNTIFS(SWISSW!$I:$I,'MTT WIN'!$A17,SWISSW!$J:$J,'MTT WIN'!AV$1,SWISSW!$F:$F,"Won")+COUNTIFS(SWISSW!$I:$I,'MTT WIN'!AV$1,SWISSW!$J:$J,'MTT WIN'!$A17,SWISSW!$F:$F,"Lost")))</f>
        <v>0</v>
      </c>
      <c r="AW17" s="11">
        <f ca="1">((COUNTIFS(SWISSW!$I:$I,'MTT WIN'!$A17,SWISSW!$J:$J,'MTT WIN'!AW$1,SWISSW!$F:$F,"Won")+COUNTIFS(SWISSW!$I:$I,'MTT WIN'!AW$1,SWISSW!$J:$J,'MTT WIN'!$A17,SWISSW!$F:$F,"Lost")))</f>
        <v>0</v>
      </c>
      <c r="AX17" s="11">
        <f ca="1">((COUNTIFS(SWISSW!$I:$I,'MTT WIN'!$A17,SWISSW!$J:$J,'MTT WIN'!AX$1,SWISSW!$F:$F,"Won")+COUNTIFS(SWISSW!$I:$I,'MTT WIN'!AX$1,SWISSW!$J:$J,'MTT WIN'!$A17,SWISSW!$F:$F,"Lost")))</f>
        <v>0</v>
      </c>
      <c r="AY17" s="11">
        <f ca="1">((COUNTIFS(SWISSW!$I:$I,'MTT WIN'!$A17,SWISSW!$J:$J,'MTT WIN'!AY$1,SWISSW!$F:$F,"Won")+COUNTIFS(SWISSW!$I:$I,'MTT WIN'!AY$1,SWISSW!$J:$J,'MTT WIN'!$A17,SWISSW!$F:$F,"Lost")))</f>
        <v>0</v>
      </c>
      <c r="AZ17" s="11">
        <f ca="1">((COUNTIFS(SWISSW!$I:$I,'MTT WIN'!$A17,SWISSW!$J:$J,'MTT WIN'!AZ$1,SWISSW!$F:$F,"Won")+COUNTIFS(SWISSW!$I:$I,'MTT WIN'!AZ$1,SWISSW!$J:$J,'MTT WIN'!$A17,SWISSW!$F:$F,"Lost")))</f>
        <v>1</v>
      </c>
      <c r="BA17" s="11">
        <f ca="1">((COUNTIFS(SWISSW!$I:$I,'MTT WIN'!$A17,SWISSW!$J:$J,'MTT WIN'!BA$1,SWISSW!$F:$F,"Won")+COUNTIFS(SWISSW!$I:$I,'MTT WIN'!BA$1,SWISSW!$J:$J,'MTT WIN'!$A17,SWISSW!$F:$F,"Lost")))</f>
        <v>0</v>
      </c>
      <c r="BB17" s="11">
        <f ca="1">((COUNTIFS(SWISSW!$I:$I,'MTT WIN'!$A17,SWISSW!$J:$J,'MTT WIN'!BB$1,SWISSW!$F:$F,"Won")+COUNTIFS(SWISSW!$I:$I,'MTT WIN'!BB$1,SWISSW!$J:$J,'MTT WIN'!$A17,SWISSW!$F:$F,"Lost")))</f>
        <v>1</v>
      </c>
      <c r="BC17" s="11">
        <f ca="1">((COUNTIFS(SWISSW!$I:$I,'MTT WIN'!$A17,SWISSW!$J:$J,'MTT WIN'!BC$1,SWISSW!$F:$F,"Won")+COUNTIFS(SWISSW!$I:$I,'MTT WIN'!BC$1,SWISSW!$J:$J,'MTT WIN'!$A17,SWISSW!$F:$F,"Lost")))</f>
        <v>1</v>
      </c>
      <c r="BD17" s="11">
        <f ca="1">((COUNTIFS(SWISSW!$I:$I,'MTT WIN'!$A17,SWISSW!$J:$J,'MTT WIN'!BD$1,SWISSW!$F:$F,"Won")+COUNTIFS(SWISSW!$I:$I,'MTT WIN'!BD$1,SWISSW!$J:$J,'MTT WIN'!$A17,SWISSW!$F:$F,"Lost")))</f>
        <v>0</v>
      </c>
      <c r="BE17" s="11">
        <f ca="1">((COUNTIFS(SWISSW!$I:$I,'MTT WIN'!$A17,SWISSW!$J:$J,'MTT WIN'!BE$1,SWISSW!$F:$F,"Won")+COUNTIFS(SWISSW!$I:$I,'MTT WIN'!BE$1,SWISSW!$J:$J,'MTT WIN'!$A17,SWISSW!$F:$F,"Lost")))</f>
        <v>0</v>
      </c>
      <c r="BF17" s="11">
        <f ca="1">((COUNTIFS(SWISSW!$I:$I,'MTT WIN'!$A17,SWISSW!$J:$J,'MTT WIN'!BF$1,SWISSW!$F:$F,"Won")+COUNTIFS(SWISSW!$I:$I,'MTT WIN'!BF$1,SWISSW!$J:$J,'MTT WIN'!$A17,SWISSW!$F:$F,"Lost")))</f>
        <v>0</v>
      </c>
    </row>
    <row r="18" spans="1:58" ht="55" customHeight="1" x14ac:dyDescent="0.3">
      <c r="A18" s="3" t="str">
        <f ca="1">MATCHUP!A18</f>
        <v>Azorius Familiars</v>
      </c>
      <c r="B18" s="11">
        <f ca="1">((COUNTIFS(SWISSW!$I:$I,'MTT WIN'!$A18,SWISSW!$J:$J,'MTT WIN'!B$1,SWISSW!$F:$F,"Won")+COUNTIFS(SWISSW!$I:$I,'MTT WIN'!B$1,SWISSW!$J:$J,'MTT WIN'!$A18,SWISSW!$F:$F,"Lost")))</f>
        <v>11</v>
      </c>
      <c r="C18" s="11">
        <f ca="1">((COUNTIFS(SWISSW!$I:$I,'MTT WIN'!$A18,SWISSW!$J:$J,'MTT WIN'!C$1,SWISSW!$F:$F,"Won")+COUNTIFS(SWISSW!$I:$I,'MTT WIN'!C$1,SWISSW!$J:$J,'MTT WIN'!$A18,SWISSW!$F:$F,"Lost")))</f>
        <v>15</v>
      </c>
      <c r="D18" s="11">
        <f ca="1">((COUNTIFS(SWISSW!$I:$I,'MTT WIN'!$A18,SWISSW!$J:$J,'MTT WIN'!D$1,SWISSW!$F:$F,"Won")+COUNTIFS(SWISSW!$I:$I,'MTT WIN'!D$1,SWISSW!$J:$J,'MTT WIN'!$A18,SWISSW!$F:$F,"Lost")))</f>
        <v>10</v>
      </c>
      <c r="E18" s="11">
        <f ca="1">((COUNTIFS(SWISSW!$I:$I,'MTT WIN'!$A18,SWISSW!$J:$J,'MTT WIN'!E$1,SWISSW!$F:$F,"Won")+COUNTIFS(SWISSW!$I:$I,'MTT WIN'!E$1,SWISSW!$J:$J,'MTT WIN'!$A18,SWISSW!$F:$F,"Lost")))</f>
        <v>6</v>
      </c>
      <c r="F18" s="11">
        <f ca="1">((COUNTIFS(SWISSW!$I:$I,'MTT WIN'!$A18,SWISSW!$J:$J,'MTT WIN'!F$1,SWISSW!$F:$F,"Won")+COUNTIFS(SWISSW!$I:$I,'MTT WIN'!F$1,SWISSW!$J:$J,'MTT WIN'!$A18,SWISSW!$F:$F,"Lost")))</f>
        <v>6</v>
      </c>
      <c r="G18" s="11">
        <f ca="1">((COUNTIFS(SWISSW!$I:$I,'MTT WIN'!$A18,SWISSW!$J:$J,'MTT WIN'!G$1,SWISSW!$F:$F,"Won")+COUNTIFS(SWISSW!$I:$I,'MTT WIN'!G$1,SWISSW!$J:$J,'MTT WIN'!$A18,SWISSW!$F:$F,"Lost")))</f>
        <v>5</v>
      </c>
      <c r="H18" s="11">
        <f ca="1">((COUNTIFS(SWISSW!$I:$I,'MTT WIN'!$A18,SWISSW!$J:$J,'MTT WIN'!H$1,SWISSW!$F:$F,"Won")+COUNTIFS(SWISSW!$I:$I,'MTT WIN'!H$1,SWISSW!$J:$J,'MTT WIN'!$A18,SWISSW!$F:$F,"Lost")))</f>
        <v>7</v>
      </c>
      <c r="I18" s="11">
        <f ca="1">((COUNTIFS(SWISSW!$I:$I,'MTT WIN'!$A18,SWISSW!$J:$J,'MTT WIN'!I$1,SWISSW!$F:$F,"Won")+COUNTIFS(SWISSW!$I:$I,'MTT WIN'!I$1,SWISSW!$J:$J,'MTT WIN'!$A18,SWISSW!$F:$F,"Lost")))</f>
        <v>3</v>
      </c>
      <c r="J18" s="11">
        <f ca="1">((COUNTIFS(SWISSW!$I:$I,'MTT WIN'!$A18,SWISSW!$J:$J,'MTT WIN'!J$1,SWISSW!$F:$F,"Won")+COUNTIFS(SWISSW!$I:$I,'MTT WIN'!J$1,SWISSW!$J:$J,'MTT WIN'!$A18,SWISSW!$F:$F,"Lost")))</f>
        <v>1</v>
      </c>
      <c r="K18" s="11">
        <f ca="1">((COUNTIFS(SWISSW!$I:$I,'MTT WIN'!$A18,SWISSW!$J:$J,'MTT WIN'!K$1,SWISSW!$F:$F,"Won")+COUNTIFS(SWISSW!$I:$I,'MTT WIN'!K$1,SWISSW!$J:$J,'MTT WIN'!$A18,SWISSW!$F:$F,"Lost")))</f>
        <v>3</v>
      </c>
      <c r="L18" s="11">
        <f ca="1">((COUNTIFS(SWISSW!$I:$I,'MTT WIN'!$A18,SWISSW!$J:$J,'MTT WIN'!L$1,SWISSW!$F:$F,"Won")+COUNTIFS(SWISSW!$I:$I,'MTT WIN'!L$1,SWISSW!$J:$J,'MTT WIN'!$A18,SWISSW!$F:$F,"Lost")))</f>
        <v>10</v>
      </c>
      <c r="M18" s="11">
        <f ca="1">((COUNTIFS(SWISSW!$I:$I,'MTT WIN'!$A18,SWISSW!$J:$J,'MTT WIN'!M$1,SWISSW!$F:$F,"Won")+COUNTIFS(SWISSW!$I:$I,'MTT WIN'!M$1,SWISSW!$J:$J,'MTT WIN'!$A18,SWISSW!$F:$F,"Lost")))</f>
        <v>2</v>
      </c>
      <c r="N18" s="11">
        <f ca="1">((COUNTIFS(SWISSW!$I:$I,'MTT WIN'!$A18,SWISSW!$J:$J,'MTT WIN'!N$1,SWISSW!$F:$F,"Won")+COUNTIFS(SWISSW!$I:$I,'MTT WIN'!N$1,SWISSW!$J:$J,'MTT WIN'!$A18,SWISSW!$F:$F,"Lost")))</f>
        <v>4</v>
      </c>
      <c r="O18" s="11">
        <f ca="1">((COUNTIFS(SWISSW!$I:$I,'MTT WIN'!$A18,SWISSW!$J:$J,'MTT WIN'!O$1,SWISSW!$F:$F,"Won")+COUNTIFS(SWISSW!$I:$I,'MTT WIN'!O$1,SWISSW!$J:$J,'MTT WIN'!$A18,SWISSW!$F:$F,"Lost")))</f>
        <v>1</v>
      </c>
      <c r="P18" s="11">
        <f ca="1">((COUNTIFS(SWISSW!$I:$I,'MTT WIN'!$A18,SWISSW!$J:$J,'MTT WIN'!P$1,SWISSW!$F:$F,"Won")+COUNTIFS(SWISSW!$I:$I,'MTT WIN'!P$1,SWISSW!$J:$J,'MTT WIN'!$A18,SWISSW!$F:$F,"Lost")))</f>
        <v>1</v>
      </c>
      <c r="Q18" s="11">
        <f ca="1">((COUNTIFS(SWISSW!$I:$I,'MTT WIN'!$A18,SWISSW!$J:$J,'MTT WIN'!Q$1,SWISSW!$F:$F,"Won")+COUNTIFS(SWISSW!$I:$I,'MTT WIN'!Q$1,SWISSW!$J:$J,'MTT WIN'!$A18,SWISSW!$F:$F,"Lost")))</f>
        <v>0</v>
      </c>
      <c r="R18" s="11">
        <f ca="1">((COUNTIFS(SWISSW!$I:$I,'MTT WIN'!$A18,SWISSW!$J:$J,'MTT WIN'!R$1,SWISSW!$F:$F,"Won")+COUNTIFS(SWISSW!$I:$I,'MTT WIN'!R$1,SWISSW!$J:$J,'MTT WIN'!$A18,SWISSW!$F:$F,"Lost")))</f>
        <v>0</v>
      </c>
      <c r="S18" s="11">
        <f ca="1">((COUNTIFS(SWISSW!$I:$I,'MTT WIN'!$A18,SWISSW!$J:$J,'MTT WIN'!S$1,SWISSW!$F:$F,"Won")+COUNTIFS(SWISSW!$I:$I,'MTT WIN'!S$1,SWISSW!$J:$J,'MTT WIN'!$A18,SWISSW!$F:$F,"Lost")))</f>
        <v>2</v>
      </c>
      <c r="T18" s="11">
        <f ca="1">((COUNTIFS(SWISSW!$I:$I,'MTT WIN'!$A18,SWISSW!$J:$J,'MTT WIN'!T$1,SWISSW!$F:$F,"Won")+COUNTIFS(SWISSW!$I:$I,'MTT WIN'!T$1,SWISSW!$J:$J,'MTT WIN'!$A18,SWISSW!$F:$F,"Lost")))</f>
        <v>1</v>
      </c>
      <c r="U18" s="11">
        <f ca="1">((COUNTIFS(SWISSW!$I:$I,'MTT WIN'!$A18,SWISSW!$J:$J,'MTT WIN'!U$1,SWISSW!$F:$F,"Won")+COUNTIFS(SWISSW!$I:$I,'MTT WIN'!U$1,SWISSW!$J:$J,'MTT WIN'!$A18,SWISSW!$F:$F,"Lost")))</f>
        <v>3</v>
      </c>
      <c r="V18" s="11">
        <f ca="1">((COUNTIFS(SWISSW!$I:$I,'MTT WIN'!$A18,SWISSW!$J:$J,'MTT WIN'!V$1,SWISSW!$F:$F,"Won")+COUNTIFS(SWISSW!$I:$I,'MTT WIN'!V$1,SWISSW!$J:$J,'MTT WIN'!$A18,SWISSW!$F:$F,"Lost")))</f>
        <v>5</v>
      </c>
      <c r="W18" s="11">
        <f ca="1">((COUNTIFS(SWISSW!$I:$I,'MTT WIN'!$A18,SWISSW!$J:$J,'MTT WIN'!W$1,SWISSW!$F:$F,"Won")+COUNTIFS(SWISSW!$I:$I,'MTT WIN'!W$1,SWISSW!$J:$J,'MTT WIN'!$A18,SWISSW!$F:$F,"Lost")))</f>
        <v>1</v>
      </c>
      <c r="X18" s="11">
        <f ca="1">((COUNTIFS(SWISSW!$I:$I,'MTT WIN'!$A18,SWISSW!$J:$J,'MTT WIN'!X$1,SWISSW!$F:$F,"Won")+COUNTIFS(SWISSW!$I:$I,'MTT WIN'!X$1,SWISSW!$J:$J,'MTT WIN'!$A18,SWISSW!$F:$F,"Lost")))</f>
        <v>0</v>
      </c>
      <c r="Y18" s="11">
        <f ca="1">((COUNTIFS(SWISSW!$I:$I,'MTT WIN'!$A18,SWISSW!$J:$J,'MTT WIN'!Y$1,SWISSW!$F:$F,"Won")+COUNTIFS(SWISSW!$I:$I,'MTT WIN'!Y$1,SWISSW!$J:$J,'MTT WIN'!$A18,SWISSW!$F:$F,"Lost")))</f>
        <v>0</v>
      </c>
      <c r="Z18" s="11">
        <f ca="1">((COUNTIFS(SWISSW!$I:$I,'MTT WIN'!$A18,SWISSW!$J:$J,'MTT WIN'!Z$1,SWISSW!$F:$F,"Won")+COUNTIFS(SWISSW!$I:$I,'MTT WIN'!Z$1,SWISSW!$J:$J,'MTT WIN'!$A18,SWISSW!$F:$F,"Lost")))</f>
        <v>3</v>
      </c>
      <c r="AA18" s="11">
        <f ca="1">((COUNTIFS(SWISSW!$I:$I,'MTT WIN'!$A18,SWISSW!$J:$J,'MTT WIN'!AA$1,SWISSW!$F:$F,"Won")+COUNTIFS(SWISSW!$I:$I,'MTT WIN'!AA$1,SWISSW!$J:$J,'MTT WIN'!$A18,SWISSW!$F:$F,"Lost")))</f>
        <v>0</v>
      </c>
      <c r="AB18" s="11">
        <f ca="1">((COUNTIFS(SWISSW!$I:$I,'MTT WIN'!$A18,SWISSW!$J:$J,'MTT WIN'!AB$1,SWISSW!$F:$F,"Won")+COUNTIFS(SWISSW!$I:$I,'MTT WIN'!AB$1,SWISSW!$J:$J,'MTT WIN'!$A18,SWISSW!$F:$F,"Lost")))</f>
        <v>0</v>
      </c>
      <c r="AC18" s="11">
        <f ca="1">((COUNTIFS(SWISSW!$I:$I,'MTT WIN'!$A18,SWISSW!$J:$J,'MTT WIN'!AC$1,SWISSW!$F:$F,"Won")+COUNTIFS(SWISSW!$I:$I,'MTT WIN'!AC$1,SWISSW!$J:$J,'MTT WIN'!$A18,SWISSW!$F:$F,"Lost")))</f>
        <v>0</v>
      </c>
      <c r="AD18" s="11">
        <f ca="1">((COUNTIFS(SWISSW!$I:$I,'MTT WIN'!$A18,SWISSW!$J:$J,'MTT WIN'!AD$1,SWISSW!$F:$F,"Won")+COUNTIFS(SWISSW!$I:$I,'MTT WIN'!AD$1,SWISSW!$J:$J,'MTT WIN'!$A18,SWISSW!$F:$F,"Lost")))</f>
        <v>0</v>
      </c>
      <c r="AE18" s="11">
        <f ca="1">((COUNTIFS(SWISSW!$I:$I,'MTT WIN'!$A18,SWISSW!$J:$J,'MTT WIN'!AE$1,SWISSW!$F:$F,"Won")+COUNTIFS(SWISSW!$I:$I,'MTT WIN'!AE$1,SWISSW!$J:$J,'MTT WIN'!$A18,SWISSW!$F:$F,"Lost")))</f>
        <v>0</v>
      </c>
      <c r="AF18" s="11">
        <f ca="1">((COUNTIFS(SWISSW!$I:$I,'MTT WIN'!$A18,SWISSW!$J:$J,'MTT WIN'!AF$1,SWISSW!$F:$F,"Won")+COUNTIFS(SWISSW!$I:$I,'MTT WIN'!AF$1,SWISSW!$J:$J,'MTT WIN'!$A18,SWISSW!$F:$F,"Lost")))</f>
        <v>0</v>
      </c>
      <c r="AG18" s="11">
        <f ca="1">((COUNTIFS(SWISSW!$I:$I,'MTT WIN'!$A18,SWISSW!$J:$J,'MTT WIN'!AG$1,SWISSW!$F:$F,"Won")+COUNTIFS(SWISSW!$I:$I,'MTT WIN'!AG$1,SWISSW!$J:$J,'MTT WIN'!$A18,SWISSW!$F:$F,"Lost")))</f>
        <v>0</v>
      </c>
      <c r="AH18" s="11">
        <f ca="1">((COUNTIFS(SWISSW!$I:$I,'MTT WIN'!$A18,SWISSW!$J:$J,'MTT WIN'!AH$1,SWISSW!$F:$F,"Won")+COUNTIFS(SWISSW!$I:$I,'MTT WIN'!AH$1,SWISSW!$J:$J,'MTT WIN'!$A18,SWISSW!$F:$F,"Lost")))</f>
        <v>0</v>
      </c>
      <c r="AI18" s="11">
        <f ca="1">((COUNTIFS(SWISSW!$I:$I,'MTT WIN'!$A18,SWISSW!$J:$J,'MTT WIN'!AI$1,SWISSW!$F:$F,"Won")+COUNTIFS(SWISSW!$I:$I,'MTT WIN'!AI$1,SWISSW!$J:$J,'MTT WIN'!$A18,SWISSW!$F:$F,"Lost")))</f>
        <v>1</v>
      </c>
      <c r="AJ18" s="11">
        <f ca="1">((COUNTIFS(SWISSW!$I:$I,'MTT WIN'!$A18,SWISSW!$J:$J,'MTT WIN'!AJ$1,SWISSW!$F:$F,"Won")+COUNTIFS(SWISSW!$I:$I,'MTT WIN'!AJ$1,SWISSW!$J:$J,'MTT WIN'!$A18,SWISSW!$F:$F,"Lost")))</f>
        <v>1</v>
      </c>
      <c r="AK18" s="11">
        <f ca="1">((COUNTIFS(SWISSW!$I:$I,'MTT WIN'!$A18,SWISSW!$J:$J,'MTT WIN'!AK$1,SWISSW!$F:$F,"Won")+COUNTIFS(SWISSW!$I:$I,'MTT WIN'!AK$1,SWISSW!$J:$J,'MTT WIN'!$A18,SWISSW!$F:$F,"Lost")))</f>
        <v>1</v>
      </c>
      <c r="AL18" s="11">
        <f ca="1">((COUNTIFS(SWISSW!$I:$I,'MTT WIN'!$A18,SWISSW!$J:$J,'MTT WIN'!AL$1,SWISSW!$F:$F,"Won")+COUNTIFS(SWISSW!$I:$I,'MTT WIN'!AL$1,SWISSW!$J:$J,'MTT WIN'!$A18,SWISSW!$F:$F,"Lost")))</f>
        <v>0</v>
      </c>
      <c r="AM18" s="11">
        <f ca="1">((COUNTIFS(SWISSW!$I:$I,'MTT WIN'!$A18,SWISSW!$J:$J,'MTT WIN'!AM$1,SWISSW!$F:$F,"Won")+COUNTIFS(SWISSW!$I:$I,'MTT WIN'!AM$1,SWISSW!$J:$J,'MTT WIN'!$A18,SWISSW!$F:$F,"Lost")))</f>
        <v>0</v>
      </c>
      <c r="AN18" s="11">
        <f ca="1">((COUNTIFS(SWISSW!$I:$I,'MTT WIN'!$A18,SWISSW!$J:$J,'MTT WIN'!AN$1,SWISSW!$F:$F,"Won")+COUNTIFS(SWISSW!$I:$I,'MTT WIN'!AN$1,SWISSW!$J:$J,'MTT WIN'!$A18,SWISSW!$F:$F,"Lost")))</f>
        <v>0</v>
      </c>
      <c r="AO18" s="11">
        <f ca="1">((COUNTIFS(SWISSW!$I:$I,'MTT WIN'!$A18,SWISSW!$J:$J,'MTT WIN'!AO$1,SWISSW!$F:$F,"Won")+COUNTIFS(SWISSW!$I:$I,'MTT WIN'!AO$1,SWISSW!$J:$J,'MTT WIN'!$A18,SWISSW!$F:$F,"Lost")))</f>
        <v>0</v>
      </c>
      <c r="AP18" s="11">
        <f ca="1">((COUNTIFS(SWISSW!$I:$I,'MTT WIN'!$A18,SWISSW!$J:$J,'MTT WIN'!AP$1,SWISSW!$F:$F,"Won")+COUNTIFS(SWISSW!$I:$I,'MTT WIN'!AP$1,SWISSW!$J:$J,'MTT WIN'!$A18,SWISSW!$F:$F,"Lost")))</f>
        <v>0</v>
      </c>
      <c r="AQ18" s="11">
        <f ca="1">((COUNTIFS(SWISSW!$I:$I,'MTT WIN'!$A18,SWISSW!$J:$J,'MTT WIN'!AQ$1,SWISSW!$F:$F,"Won")+COUNTIFS(SWISSW!$I:$I,'MTT WIN'!AQ$1,SWISSW!$J:$J,'MTT WIN'!$A18,SWISSW!$F:$F,"Lost")))</f>
        <v>0</v>
      </c>
      <c r="AR18" s="11">
        <f ca="1">((COUNTIFS(SWISSW!$I:$I,'MTT WIN'!$A18,SWISSW!$J:$J,'MTT WIN'!AR$1,SWISSW!$F:$F,"Won")+COUNTIFS(SWISSW!$I:$I,'MTT WIN'!AR$1,SWISSW!$J:$J,'MTT WIN'!$A18,SWISSW!$F:$F,"Lost")))</f>
        <v>0</v>
      </c>
      <c r="AS18" s="11">
        <f ca="1">((COUNTIFS(SWISSW!$I:$I,'MTT WIN'!$A18,SWISSW!$J:$J,'MTT WIN'!AS$1,SWISSW!$F:$F,"Won")+COUNTIFS(SWISSW!$I:$I,'MTT WIN'!AS$1,SWISSW!$J:$J,'MTT WIN'!$A18,SWISSW!$F:$F,"Lost")))</f>
        <v>0</v>
      </c>
      <c r="AT18" s="11">
        <f ca="1">((COUNTIFS(SWISSW!$I:$I,'MTT WIN'!$A18,SWISSW!$J:$J,'MTT WIN'!AT$1,SWISSW!$F:$F,"Won")+COUNTIFS(SWISSW!$I:$I,'MTT WIN'!AT$1,SWISSW!$J:$J,'MTT WIN'!$A18,SWISSW!$F:$F,"Lost")))</f>
        <v>0</v>
      </c>
      <c r="AU18" s="11">
        <f ca="1">((COUNTIFS(SWISSW!$I:$I,'MTT WIN'!$A18,SWISSW!$J:$J,'MTT WIN'!AU$1,SWISSW!$F:$F,"Won")+COUNTIFS(SWISSW!$I:$I,'MTT WIN'!AU$1,SWISSW!$J:$J,'MTT WIN'!$A18,SWISSW!$F:$F,"Lost")))</f>
        <v>0</v>
      </c>
      <c r="AV18" s="11">
        <f ca="1">((COUNTIFS(SWISSW!$I:$I,'MTT WIN'!$A18,SWISSW!$J:$J,'MTT WIN'!AV$1,SWISSW!$F:$F,"Won")+COUNTIFS(SWISSW!$I:$I,'MTT WIN'!AV$1,SWISSW!$J:$J,'MTT WIN'!$A18,SWISSW!$F:$F,"Lost")))</f>
        <v>0</v>
      </c>
      <c r="AW18" s="11">
        <f ca="1">((COUNTIFS(SWISSW!$I:$I,'MTT WIN'!$A18,SWISSW!$J:$J,'MTT WIN'!AW$1,SWISSW!$F:$F,"Won")+COUNTIFS(SWISSW!$I:$I,'MTT WIN'!AW$1,SWISSW!$J:$J,'MTT WIN'!$A18,SWISSW!$F:$F,"Lost")))</f>
        <v>0</v>
      </c>
      <c r="AX18" s="11">
        <f ca="1">((COUNTIFS(SWISSW!$I:$I,'MTT WIN'!$A18,SWISSW!$J:$J,'MTT WIN'!AX$1,SWISSW!$F:$F,"Won")+COUNTIFS(SWISSW!$I:$I,'MTT WIN'!AX$1,SWISSW!$J:$J,'MTT WIN'!$A18,SWISSW!$F:$F,"Lost")))</f>
        <v>0</v>
      </c>
      <c r="AY18" s="11">
        <f ca="1">((COUNTIFS(SWISSW!$I:$I,'MTT WIN'!$A18,SWISSW!$J:$J,'MTT WIN'!AY$1,SWISSW!$F:$F,"Won")+COUNTIFS(SWISSW!$I:$I,'MTT WIN'!AY$1,SWISSW!$J:$J,'MTT WIN'!$A18,SWISSW!$F:$F,"Lost")))</f>
        <v>0</v>
      </c>
      <c r="AZ18" s="11">
        <f ca="1">((COUNTIFS(SWISSW!$I:$I,'MTT WIN'!$A18,SWISSW!$J:$J,'MTT WIN'!AZ$1,SWISSW!$F:$F,"Won")+COUNTIFS(SWISSW!$I:$I,'MTT WIN'!AZ$1,SWISSW!$J:$J,'MTT WIN'!$A18,SWISSW!$F:$F,"Lost")))</f>
        <v>0</v>
      </c>
      <c r="BA18" s="11">
        <f ca="1">((COUNTIFS(SWISSW!$I:$I,'MTT WIN'!$A18,SWISSW!$J:$J,'MTT WIN'!BA$1,SWISSW!$F:$F,"Won")+COUNTIFS(SWISSW!$I:$I,'MTT WIN'!BA$1,SWISSW!$J:$J,'MTT WIN'!$A18,SWISSW!$F:$F,"Lost")))</f>
        <v>0</v>
      </c>
      <c r="BB18" s="11">
        <f ca="1">((COUNTIFS(SWISSW!$I:$I,'MTT WIN'!$A18,SWISSW!$J:$J,'MTT WIN'!BB$1,SWISSW!$F:$F,"Won")+COUNTIFS(SWISSW!$I:$I,'MTT WIN'!BB$1,SWISSW!$J:$J,'MTT WIN'!$A18,SWISSW!$F:$F,"Lost")))</f>
        <v>0</v>
      </c>
      <c r="BC18" s="11">
        <f ca="1">((COUNTIFS(SWISSW!$I:$I,'MTT WIN'!$A18,SWISSW!$J:$J,'MTT WIN'!BC$1,SWISSW!$F:$F,"Won")+COUNTIFS(SWISSW!$I:$I,'MTT WIN'!BC$1,SWISSW!$J:$J,'MTT WIN'!$A18,SWISSW!$F:$F,"Lost")))</f>
        <v>0</v>
      </c>
      <c r="BD18" s="11">
        <f ca="1">((COUNTIFS(SWISSW!$I:$I,'MTT WIN'!$A18,SWISSW!$J:$J,'MTT WIN'!BD$1,SWISSW!$F:$F,"Won")+COUNTIFS(SWISSW!$I:$I,'MTT WIN'!BD$1,SWISSW!$J:$J,'MTT WIN'!$A18,SWISSW!$F:$F,"Lost")))</f>
        <v>1</v>
      </c>
      <c r="BE18" s="11">
        <f ca="1">((COUNTIFS(SWISSW!$I:$I,'MTT WIN'!$A18,SWISSW!$J:$J,'MTT WIN'!BE$1,SWISSW!$F:$F,"Won")+COUNTIFS(SWISSW!$I:$I,'MTT WIN'!BE$1,SWISSW!$J:$J,'MTT WIN'!$A18,SWISSW!$F:$F,"Lost")))</f>
        <v>0</v>
      </c>
      <c r="BF18" s="11">
        <f ca="1">((COUNTIFS(SWISSW!$I:$I,'MTT WIN'!$A18,SWISSW!$J:$J,'MTT WIN'!BF$1,SWISSW!$F:$F,"Won")+COUNTIFS(SWISSW!$I:$I,'MTT WIN'!BF$1,SWISSW!$J:$J,'MTT WIN'!$A18,SWISSW!$F:$F,"Lost")))</f>
        <v>0</v>
      </c>
    </row>
    <row r="19" spans="1:58" ht="55" customHeight="1" x14ac:dyDescent="0.3">
      <c r="A19" s="3" t="str">
        <f ca="1">MATCHUP!A19</f>
        <v>Dredge</v>
      </c>
      <c r="B19" s="11">
        <f ca="1">((COUNTIFS(SWISSW!$I:$I,'MTT WIN'!$A19,SWISSW!$J:$J,'MTT WIN'!B$1,SWISSW!$F:$F,"Won")+COUNTIFS(SWISSW!$I:$I,'MTT WIN'!B$1,SWISSW!$J:$J,'MTT WIN'!$A19,SWISSW!$F:$F,"Lost")))</f>
        <v>6</v>
      </c>
      <c r="C19" s="11">
        <f ca="1">((COUNTIFS(SWISSW!$I:$I,'MTT WIN'!$A19,SWISSW!$J:$J,'MTT WIN'!C$1,SWISSW!$F:$F,"Won")+COUNTIFS(SWISSW!$I:$I,'MTT WIN'!C$1,SWISSW!$J:$J,'MTT WIN'!$A19,SWISSW!$F:$F,"Lost")))</f>
        <v>1</v>
      </c>
      <c r="D19" s="11">
        <f ca="1">((COUNTIFS(SWISSW!$I:$I,'MTT WIN'!$A19,SWISSW!$J:$J,'MTT WIN'!D$1,SWISSW!$F:$F,"Won")+COUNTIFS(SWISSW!$I:$I,'MTT WIN'!D$1,SWISSW!$J:$J,'MTT WIN'!$A19,SWISSW!$F:$F,"Lost")))</f>
        <v>9</v>
      </c>
      <c r="E19" s="11">
        <f ca="1">((COUNTIFS(SWISSW!$I:$I,'MTT WIN'!$A19,SWISSW!$J:$J,'MTT WIN'!E$1,SWISSW!$F:$F,"Won")+COUNTIFS(SWISSW!$I:$I,'MTT WIN'!E$1,SWISSW!$J:$J,'MTT WIN'!$A19,SWISSW!$F:$F,"Lost")))</f>
        <v>2</v>
      </c>
      <c r="F19" s="11">
        <f ca="1">((COUNTIFS(SWISSW!$I:$I,'MTT WIN'!$A19,SWISSW!$J:$J,'MTT WIN'!F$1,SWISSW!$F:$F,"Won")+COUNTIFS(SWISSW!$I:$I,'MTT WIN'!F$1,SWISSW!$J:$J,'MTT WIN'!$A19,SWISSW!$F:$F,"Lost")))</f>
        <v>4</v>
      </c>
      <c r="G19" s="11">
        <f ca="1">((COUNTIFS(SWISSW!$I:$I,'MTT WIN'!$A19,SWISSW!$J:$J,'MTT WIN'!G$1,SWISSW!$F:$F,"Won")+COUNTIFS(SWISSW!$I:$I,'MTT WIN'!G$1,SWISSW!$J:$J,'MTT WIN'!$A19,SWISSW!$F:$F,"Lost")))</f>
        <v>4</v>
      </c>
      <c r="H19" s="11">
        <f ca="1">((COUNTIFS(SWISSW!$I:$I,'MTT WIN'!$A19,SWISSW!$J:$J,'MTT WIN'!H$1,SWISSW!$F:$F,"Won")+COUNTIFS(SWISSW!$I:$I,'MTT WIN'!H$1,SWISSW!$J:$J,'MTT WIN'!$A19,SWISSW!$F:$F,"Lost")))</f>
        <v>0</v>
      </c>
      <c r="I19" s="11">
        <f ca="1">((COUNTIFS(SWISSW!$I:$I,'MTT WIN'!$A19,SWISSW!$J:$J,'MTT WIN'!I$1,SWISSW!$F:$F,"Won")+COUNTIFS(SWISSW!$I:$I,'MTT WIN'!I$1,SWISSW!$J:$J,'MTT WIN'!$A19,SWISSW!$F:$F,"Lost")))</f>
        <v>4</v>
      </c>
      <c r="J19" s="11">
        <f ca="1">((COUNTIFS(SWISSW!$I:$I,'MTT WIN'!$A19,SWISSW!$J:$J,'MTT WIN'!J$1,SWISSW!$F:$F,"Won")+COUNTIFS(SWISSW!$I:$I,'MTT WIN'!J$1,SWISSW!$J:$J,'MTT WIN'!$A19,SWISSW!$F:$F,"Lost")))</f>
        <v>2</v>
      </c>
      <c r="K19" s="11">
        <f ca="1">((COUNTIFS(SWISSW!$I:$I,'MTT WIN'!$A19,SWISSW!$J:$J,'MTT WIN'!K$1,SWISSW!$F:$F,"Won")+COUNTIFS(SWISSW!$I:$I,'MTT WIN'!K$1,SWISSW!$J:$J,'MTT WIN'!$A19,SWISSW!$F:$F,"Lost")))</f>
        <v>2</v>
      </c>
      <c r="L19" s="11">
        <f ca="1">((COUNTIFS(SWISSW!$I:$I,'MTT WIN'!$A19,SWISSW!$J:$J,'MTT WIN'!L$1,SWISSW!$F:$F,"Won")+COUNTIFS(SWISSW!$I:$I,'MTT WIN'!L$1,SWISSW!$J:$J,'MTT WIN'!$A19,SWISSW!$F:$F,"Lost")))</f>
        <v>1</v>
      </c>
      <c r="M19" s="11">
        <f ca="1">((COUNTIFS(SWISSW!$I:$I,'MTT WIN'!$A19,SWISSW!$J:$J,'MTT WIN'!M$1,SWISSW!$F:$F,"Won")+COUNTIFS(SWISSW!$I:$I,'MTT WIN'!M$1,SWISSW!$J:$J,'MTT WIN'!$A19,SWISSW!$F:$F,"Lost")))</f>
        <v>1</v>
      </c>
      <c r="N19" s="11">
        <f ca="1">((COUNTIFS(SWISSW!$I:$I,'MTT WIN'!$A19,SWISSW!$J:$J,'MTT WIN'!N$1,SWISSW!$F:$F,"Won")+COUNTIFS(SWISSW!$I:$I,'MTT WIN'!N$1,SWISSW!$J:$J,'MTT WIN'!$A19,SWISSW!$F:$F,"Lost")))</f>
        <v>0</v>
      </c>
      <c r="O19" s="11">
        <f ca="1">((COUNTIFS(SWISSW!$I:$I,'MTT WIN'!$A19,SWISSW!$J:$J,'MTT WIN'!O$1,SWISSW!$F:$F,"Won")+COUNTIFS(SWISSW!$I:$I,'MTT WIN'!O$1,SWISSW!$J:$J,'MTT WIN'!$A19,SWISSW!$F:$F,"Lost")))</f>
        <v>1</v>
      </c>
      <c r="P19" s="11">
        <f ca="1">((COUNTIFS(SWISSW!$I:$I,'MTT WIN'!$A19,SWISSW!$J:$J,'MTT WIN'!P$1,SWISSW!$F:$F,"Won")+COUNTIFS(SWISSW!$I:$I,'MTT WIN'!P$1,SWISSW!$J:$J,'MTT WIN'!$A19,SWISSW!$F:$F,"Lost")))</f>
        <v>2</v>
      </c>
      <c r="Q19" s="11">
        <f ca="1">((COUNTIFS(SWISSW!$I:$I,'MTT WIN'!$A19,SWISSW!$J:$J,'MTT WIN'!Q$1,SWISSW!$F:$F,"Won")+COUNTIFS(SWISSW!$I:$I,'MTT WIN'!Q$1,SWISSW!$J:$J,'MTT WIN'!$A19,SWISSW!$F:$F,"Lost")))</f>
        <v>2</v>
      </c>
      <c r="R19" s="11">
        <f ca="1">((COUNTIFS(SWISSW!$I:$I,'MTT WIN'!$A19,SWISSW!$J:$J,'MTT WIN'!R$1,SWISSW!$F:$F,"Won")+COUNTIFS(SWISSW!$I:$I,'MTT WIN'!R$1,SWISSW!$J:$J,'MTT WIN'!$A19,SWISSW!$F:$F,"Lost")))</f>
        <v>1</v>
      </c>
      <c r="S19" s="11">
        <f ca="1">((COUNTIFS(SWISSW!$I:$I,'MTT WIN'!$A19,SWISSW!$J:$J,'MTT WIN'!S$1,SWISSW!$F:$F,"Won")+COUNTIFS(SWISSW!$I:$I,'MTT WIN'!S$1,SWISSW!$J:$J,'MTT WIN'!$A19,SWISSW!$F:$F,"Lost")))</f>
        <v>1</v>
      </c>
      <c r="T19" s="11">
        <f ca="1">((COUNTIFS(SWISSW!$I:$I,'MTT WIN'!$A19,SWISSW!$J:$J,'MTT WIN'!T$1,SWISSW!$F:$F,"Won")+COUNTIFS(SWISSW!$I:$I,'MTT WIN'!T$1,SWISSW!$J:$J,'MTT WIN'!$A19,SWISSW!$F:$F,"Lost")))</f>
        <v>0</v>
      </c>
      <c r="U19" s="11">
        <f ca="1">((COUNTIFS(SWISSW!$I:$I,'MTT WIN'!$A19,SWISSW!$J:$J,'MTT WIN'!U$1,SWISSW!$F:$F,"Won")+COUNTIFS(SWISSW!$I:$I,'MTT WIN'!U$1,SWISSW!$J:$J,'MTT WIN'!$A19,SWISSW!$F:$F,"Lost")))</f>
        <v>0</v>
      </c>
      <c r="V19" s="11">
        <f ca="1">((COUNTIFS(SWISSW!$I:$I,'MTT WIN'!$A19,SWISSW!$J:$J,'MTT WIN'!V$1,SWISSW!$F:$F,"Won")+COUNTIFS(SWISSW!$I:$I,'MTT WIN'!V$1,SWISSW!$J:$J,'MTT WIN'!$A19,SWISSW!$F:$F,"Lost")))</f>
        <v>0</v>
      </c>
      <c r="W19" s="11">
        <f ca="1">((COUNTIFS(SWISSW!$I:$I,'MTT WIN'!$A19,SWISSW!$J:$J,'MTT WIN'!W$1,SWISSW!$F:$F,"Won")+COUNTIFS(SWISSW!$I:$I,'MTT WIN'!W$1,SWISSW!$J:$J,'MTT WIN'!$A19,SWISSW!$F:$F,"Lost")))</f>
        <v>1</v>
      </c>
      <c r="X19" s="11">
        <f ca="1">((COUNTIFS(SWISSW!$I:$I,'MTT WIN'!$A19,SWISSW!$J:$J,'MTT WIN'!X$1,SWISSW!$F:$F,"Won")+COUNTIFS(SWISSW!$I:$I,'MTT WIN'!X$1,SWISSW!$J:$J,'MTT WIN'!$A19,SWISSW!$F:$F,"Lost")))</f>
        <v>0</v>
      </c>
      <c r="Y19" s="11">
        <f ca="1">((COUNTIFS(SWISSW!$I:$I,'MTT WIN'!$A19,SWISSW!$J:$J,'MTT WIN'!Y$1,SWISSW!$F:$F,"Won")+COUNTIFS(SWISSW!$I:$I,'MTT WIN'!Y$1,SWISSW!$J:$J,'MTT WIN'!$A19,SWISSW!$F:$F,"Lost")))</f>
        <v>0</v>
      </c>
      <c r="Z19" s="11">
        <f ca="1">((COUNTIFS(SWISSW!$I:$I,'MTT WIN'!$A19,SWISSW!$J:$J,'MTT WIN'!Z$1,SWISSW!$F:$F,"Won")+COUNTIFS(SWISSW!$I:$I,'MTT WIN'!Z$1,SWISSW!$J:$J,'MTT WIN'!$A19,SWISSW!$F:$F,"Lost")))</f>
        <v>1</v>
      </c>
      <c r="AA19" s="11">
        <f ca="1">((COUNTIFS(SWISSW!$I:$I,'MTT WIN'!$A19,SWISSW!$J:$J,'MTT WIN'!AA$1,SWISSW!$F:$F,"Won")+COUNTIFS(SWISSW!$I:$I,'MTT WIN'!AA$1,SWISSW!$J:$J,'MTT WIN'!$A19,SWISSW!$F:$F,"Lost")))</f>
        <v>1</v>
      </c>
      <c r="AB19" s="11">
        <f ca="1">((COUNTIFS(SWISSW!$I:$I,'MTT WIN'!$A19,SWISSW!$J:$J,'MTT WIN'!AB$1,SWISSW!$F:$F,"Won")+COUNTIFS(SWISSW!$I:$I,'MTT WIN'!AB$1,SWISSW!$J:$J,'MTT WIN'!$A19,SWISSW!$F:$F,"Lost")))</f>
        <v>0</v>
      </c>
      <c r="AC19" s="11">
        <f ca="1">((COUNTIFS(SWISSW!$I:$I,'MTT WIN'!$A19,SWISSW!$J:$J,'MTT WIN'!AC$1,SWISSW!$F:$F,"Won")+COUNTIFS(SWISSW!$I:$I,'MTT WIN'!AC$1,SWISSW!$J:$J,'MTT WIN'!$A19,SWISSW!$F:$F,"Lost")))</f>
        <v>0</v>
      </c>
      <c r="AD19" s="11">
        <f ca="1">((COUNTIFS(SWISSW!$I:$I,'MTT WIN'!$A19,SWISSW!$J:$J,'MTT WIN'!AD$1,SWISSW!$F:$F,"Won")+COUNTIFS(SWISSW!$I:$I,'MTT WIN'!AD$1,SWISSW!$J:$J,'MTT WIN'!$A19,SWISSW!$F:$F,"Lost")))</f>
        <v>0</v>
      </c>
      <c r="AE19" s="11">
        <f ca="1">((COUNTIFS(SWISSW!$I:$I,'MTT WIN'!$A19,SWISSW!$J:$J,'MTT WIN'!AE$1,SWISSW!$F:$F,"Won")+COUNTIFS(SWISSW!$I:$I,'MTT WIN'!AE$1,SWISSW!$J:$J,'MTT WIN'!$A19,SWISSW!$F:$F,"Lost")))</f>
        <v>0</v>
      </c>
      <c r="AF19" s="11">
        <f ca="1">((COUNTIFS(SWISSW!$I:$I,'MTT WIN'!$A19,SWISSW!$J:$J,'MTT WIN'!AF$1,SWISSW!$F:$F,"Won")+COUNTIFS(SWISSW!$I:$I,'MTT WIN'!AF$1,SWISSW!$J:$J,'MTT WIN'!$A19,SWISSW!$F:$F,"Lost")))</f>
        <v>0</v>
      </c>
      <c r="AG19" s="11">
        <f ca="1">((COUNTIFS(SWISSW!$I:$I,'MTT WIN'!$A19,SWISSW!$J:$J,'MTT WIN'!AG$1,SWISSW!$F:$F,"Won")+COUNTIFS(SWISSW!$I:$I,'MTT WIN'!AG$1,SWISSW!$J:$J,'MTT WIN'!$A19,SWISSW!$F:$F,"Lost")))</f>
        <v>0</v>
      </c>
      <c r="AH19" s="11">
        <f ca="1">((COUNTIFS(SWISSW!$I:$I,'MTT WIN'!$A19,SWISSW!$J:$J,'MTT WIN'!AH$1,SWISSW!$F:$F,"Won")+COUNTIFS(SWISSW!$I:$I,'MTT WIN'!AH$1,SWISSW!$J:$J,'MTT WIN'!$A19,SWISSW!$F:$F,"Lost")))</f>
        <v>0</v>
      </c>
      <c r="AI19" s="11">
        <f ca="1">((COUNTIFS(SWISSW!$I:$I,'MTT WIN'!$A19,SWISSW!$J:$J,'MTT WIN'!AI$1,SWISSW!$F:$F,"Won")+COUNTIFS(SWISSW!$I:$I,'MTT WIN'!AI$1,SWISSW!$J:$J,'MTT WIN'!$A19,SWISSW!$F:$F,"Lost")))</f>
        <v>0</v>
      </c>
      <c r="AJ19" s="11">
        <f ca="1">((COUNTIFS(SWISSW!$I:$I,'MTT WIN'!$A19,SWISSW!$J:$J,'MTT WIN'!AJ$1,SWISSW!$F:$F,"Won")+COUNTIFS(SWISSW!$I:$I,'MTT WIN'!AJ$1,SWISSW!$J:$J,'MTT WIN'!$A19,SWISSW!$F:$F,"Lost")))</f>
        <v>0</v>
      </c>
      <c r="AK19" s="11">
        <f ca="1">((COUNTIFS(SWISSW!$I:$I,'MTT WIN'!$A19,SWISSW!$J:$J,'MTT WIN'!AK$1,SWISSW!$F:$F,"Won")+COUNTIFS(SWISSW!$I:$I,'MTT WIN'!AK$1,SWISSW!$J:$J,'MTT WIN'!$A19,SWISSW!$F:$F,"Lost")))</f>
        <v>0</v>
      </c>
      <c r="AL19" s="11">
        <f ca="1">((COUNTIFS(SWISSW!$I:$I,'MTT WIN'!$A19,SWISSW!$J:$J,'MTT WIN'!AL$1,SWISSW!$F:$F,"Won")+COUNTIFS(SWISSW!$I:$I,'MTT WIN'!AL$1,SWISSW!$J:$J,'MTT WIN'!$A19,SWISSW!$F:$F,"Lost")))</f>
        <v>0</v>
      </c>
      <c r="AM19" s="11">
        <f ca="1">((COUNTIFS(SWISSW!$I:$I,'MTT WIN'!$A19,SWISSW!$J:$J,'MTT WIN'!AM$1,SWISSW!$F:$F,"Won")+COUNTIFS(SWISSW!$I:$I,'MTT WIN'!AM$1,SWISSW!$J:$J,'MTT WIN'!$A19,SWISSW!$F:$F,"Lost")))</f>
        <v>0</v>
      </c>
      <c r="AN19" s="11">
        <f ca="1">((COUNTIFS(SWISSW!$I:$I,'MTT WIN'!$A19,SWISSW!$J:$J,'MTT WIN'!AN$1,SWISSW!$F:$F,"Won")+COUNTIFS(SWISSW!$I:$I,'MTT WIN'!AN$1,SWISSW!$J:$J,'MTT WIN'!$A19,SWISSW!$F:$F,"Lost")))</f>
        <v>0</v>
      </c>
      <c r="AO19" s="11">
        <f ca="1">((COUNTIFS(SWISSW!$I:$I,'MTT WIN'!$A19,SWISSW!$J:$J,'MTT WIN'!AO$1,SWISSW!$F:$F,"Won")+COUNTIFS(SWISSW!$I:$I,'MTT WIN'!AO$1,SWISSW!$J:$J,'MTT WIN'!$A19,SWISSW!$F:$F,"Lost")))</f>
        <v>0</v>
      </c>
      <c r="AP19" s="11">
        <f ca="1">((COUNTIFS(SWISSW!$I:$I,'MTT WIN'!$A19,SWISSW!$J:$J,'MTT WIN'!AP$1,SWISSW!$F:$F,"Won")+COUNTIFS(SWISSW!$I:$I,'MTT WIN'!AP$1,SWISSW!$J:$J,'MTT WIN'!$A19,SWISSW!$F:$F,"Lost")))</f>
        <v>0</v>
      </c>
      <c r="AQ19" s="11">
        <f ca="1">((COUNTIFS(SWISSW!$I:$I,'MTT WIN'!$A19,SWISSW!$J:$J,'MTT WIN'!AQ$1,SWISSW!$F:$F,"Won")+COUNTIFS(SWISSW!$I:$I,'MTT WIN'!AQ$1,SWISSW!$J:$J,'MTT WIN'!$A19,SWISSW!$F:$F,"Lost")))</f>
        <v>0</v>
      </c>
      <c r="AR19" s="11">
        <f ca="1">((COUNTIFS(SWISSW!$I:$I,'MTT WIN'!$A19,SWISSW!$J:$J,'MTT WIN'!AR$1,SWISSW!$F:$F,"Won")+COUNTIFS(SWISSW!$I:$I,'MTT WIN'!AR$1,SWISSW!$J:$J,'MTT WIN'!$A19,SWISSW!$F:$F,"Lost")))</f>
        <v>0</v>
      </c>
      <c r="AS19" s="11">
        <f ca="1">((COUNTIFS(SWISSW!$I:$I,'MTT WIN'!$A19,SWISSW!$J:$J,'MTT WIN'!AS$1,SWISSW!$F:$F,"Won")+COUNTIFS(SWISSW!$I:$I,'MTT WIN'!AS$1,SWISSW!$J:$J,'MTT WIN'!$A19,SWISSW!$F:$F,"Lost")))</f>
        <v>0</v>
      </c>
      <c r="AT19" s="11">
        <f ca="1">((COUNTIFS(SWISSW!$I:$I,'MTT WIN'!$A19,SWISSW!$J:$J,'MTT WIN'!AT$1,SWISSW!$F:$F,"Won")+COUNTIFS(SWISSW!$I:$I,'MTT WIN'!AT$1,SWISSW!$J:$J,'MTT WIN'!$A19,SWISSW!$F:$F,"Lost")))</f>
        <v>0</v>
      </c>
      <c r="AU19" s="11">
        <f ca="1">((COUNTIFS(SWISSW!$I:$I,'MTT WIN'!$A19,SWISSW!$J:$J,'MTT WIN'!AU$1,SWISSW!$F:$F,"Won")+COUNTIFS(SWISSW!$I:$I,'MTT WIN'!AU$1,SWISSW!$J:$J,'MTT WIN'!$A19,SWISSW!$F:$F,"Lost")))</f>
        <v>0</v>
      </c>
      <c r="AV19" s="11">
        <f ca="1">((COUNTIFS(SWISSW!$I:$I,'MTT WIN'!$A19,SWISSW!$J:$J,'MTT WIN'!AV$1,SWISSW!$F:$F,"Won")+COUNTIFS(SWISSW!$I:$I,'MTT WIN'!AV$1,SWISSW!$J:$J,'MTT WIN'!$A19,SWISSW!$F:$F,"Lost")))</f>
        <v>0</v>
      </c>
      <c r="AW19" s="11">
        <f ca="1">((COUNTIFS(SWISSW!$I:$I,'MTT WIN'!$A19,SWISSW!$J:$J,'MTT WIN'!AW$1,SWISSW!$F:$F,"Won")+COUNTIFS(SWISSW!$I:$I,'MTT WIN'!AW$1,SWISSW!$J:$J,'MTT WIN'!$A19,SWISSW!$F:$F,"Lost")))</f>
        <v>0</v>
      </c>
      <c r="AX19" s="11">
        <f ca="1">((COUNTIFS(SWISSW!$I:$I,'MTT WIN'!$A19,SWISSW!$J:$J,'MTT WIN'!AX$1,SWISSW!$F:$F,"Won")+COUNTIFS(SWISSW!$I:$I,'MTT WIN'!AX$1,SWISSW!$J:$J,'MTT WIN'!$A19,SWISSW!$F:$F,"Lost")))</f>
        <v>0</v>
      </c>
      <c r="AY19" s="11">
        <f ca="1">((COUNTIFS(SWISSW!$I:$I,'MTT WIN'!$A19,SWISSW!$J:$J,'MTT WIN'!AY$1,SWISSW!$F:$F,"Won")+COUNTIFS(SWISSW!$I:$I,'MTT WIN'!AY$1,SWISSW!$J:$J,'MTT WIN'!$A19,SWISSW!$F:$F,"Lost")))</f>
        <v>0</v>
      </c>
      <c r="AZ19" s="11">
        <f ca="1">((COUNTIFS(SWISSW!$I:$I,'MTT WIN'!$A19,SWISSW!$J:$J,'MTT WIN'!AZ$1,SWISSW!$F:$F,"Won")+COUNTIFS(SWISSW!$I:$I,'MTT WIN'!AZ$1,SWISSW!$J:$J,'MTT WIN'!$A19,SWISSW!$F:$F,"Lost")))</f>
        <v>0</v>
      </c>
      <c r="BA19" s="11">
        <f ca="1">((COUNTIFS(SWISSW!$I:$I,'MTT WIN'!$A19,SWISSW!$J:$J,'MTT WIN'!BA$1,SWISSW!$F:$F,"Won")+COUNTIFS(SWISSW!$I:$I,'MTT WIN'!BA$1,SWISSW!$J:$J,'MTT WIN'!$A19,SWISSW!$F:$F,"Lost")))</f>
        <v>0</v>
      </c>
      <c r="BB19" s="11">
        <f ca="1">((COUNTIFS(SWISSW!$I:$I,'MTT WIN'!$A19,SWISSW!$J:$J,'MTT WIN'!BB$1,SWISSW!$F:$F,"Won")+COUNTIFS(SWISSW!$I:$I,'MTT WIN'!BB$1,SWISSW!$J:$J,'MTT WIN'!$A19,SWISSW!$F:$F,"Lost")))</f>
        <v>0</v>
      </c>
      <c r="BC19" s="11">
        <f ca="1">((COUNTIFS(SWISSW!$I:$I,'MTT WIN'!$A19,SWISSW!$J:$J,'MTT WIN'!BC$1,SWISSW!$F:$F,"Won")+COUNTIFS(SWISSW!$I:$I,'MTT WIN'!BC$1,SWISSW!$J:$J,'MTT WIN'!$A19,SWISSW!$F:$F,"Lost")))</f>
        <v>0</v>
      </c>
      <c r="BD19" s="11">
        <f ca="1">((COUNTIFS(SWISSW!$I:$I,'MTT WIN'!$A19,SWISSW!$J:$J,'MTT WIN'!BD$1,SWISSW!$F:$F,"Won")+COUNTIFS(SWISSW!$I:$I,'MTT WIN'!BD$1,SWISSW!$J:$J,'MTT WIN'!$A19,SWISSW!$F:$F,"Lost")))</f>
        <v>0</v>
      </c>
      <c r="BE19" s="11">
        <f ca="1">((COUNTIFS(SWISSW!$I:$I,'MTT WIN'!$A19,SWISSW!$J:$J,'MTT WIN'!BE$1,SWISSW!$F:$F,"Won")+COUNTIFS(SWISSW!$I:$I,'MTT WIN'!BE$1,SWISSW!$J:$J,'MTT WIN'!$A19,SWISSW!$F:$F,"Lost")))</f>
        <v>0</v>
      </c>
      <c r="BF19" s="11">
        <f ca="1">((COUNTIFS(SWISSW!$I:$I,'MTT WIN'!$A19,SWISSW!$J:$J,'MTT WIN'!BF$1,SWISSW!$F:$F,"Won")+COUNTIFS(SWISSW!$I:$I,'MTT WIN'!BF$1,SWISSW!$J:$J,'MTT WIN'!$A19,SWISSW!$F:$F,"Lost")))</f>
        <v>0</v>
      </c>
    </row>
    <row r="20" spans="1:58" ht="55" customHeight="1" x14ac:dyDescent="0.3">
      <c r="A20" s="3" t="str">
        <f ca="1">MATCHUP!A20</f>
        <v>Flicker Tron</v>
      </c>
      <c r="B20" s="11">
        <f ca="1">((COUNTIFS(SWISSW!$I:$I,'MTT WIN'!$A20,SWISSW!$J:$J,'MTT WIN'!B$1,SWISSW!$F:$F,"Won")+COUNTIFS(SWISSW!$I:$I,'MTT WIN'!B$1,SWISSW!$J:$J,'MTT WIN'!$A20,SWISSW!$F:$F,"Lost")))</f>
        <v>7</v>
      </c>
      <c r="C20" s="11">
        <f ca="1">((COUNTIFS(SWISSW!$I:$I,'MTT WIN'!$A20,SWISSW!$J:$J,'MTT WIN'!C$1,SWISSW!$F:$F,"Won")+COUNTIFS(SWISSW!$I:$I,'MTT WIN'!C$1,SWISSW!$J:$J,'MTT WIN'!$A20,SWISSW!$F:$F,"Lost")))</f>
        <v>3</v>
      </c>
      <c r="D20" s="11">
        <f ca="1">((COUNTIFS(SWISSW!$I:$I,'MTT WIN'!$A20,SWISSW!$J:$J,'MTT WIN'!D$1,SWISSW!$F:$F,"Won")+COUNTIFS(SWISSW!$I:$I,'MTT WIN'!D$1,SWISSW!$J:$J,'MTT WIN'!$A20,SWISSW!$F:$F,"Lost")))</f>
        <v>5</v>
      </c>
      <c r="E20" s="11">
        <f ca="1">((COUNTIFS(SWISSW!$I:$I,'MTT WIN'!$A20,SWISSW!$J:$J,'MTT WIN'!E$1,SWISSW!$F:$F,"Won")+COUNTIFS(SWISSW!$I:$I,'MTT WIN'!E$1,SWISSW!$J:$J,'MTT WIN'!$A20,SWISSW!$F:$F,"Lost")))</f>
        <v>3</v>
      </c>
      <c r="F20" s="11">
        <f ca="1">((COUNTIFS(SWISSW!$I:$I,'MTT WIN'!$A20,SWISSW!$J:$J,'MTT WIN'!F$1,SWISSW!$F:$F,"Won")+COUNTIFS(SWISSW!$I:$I,'MTT WIN'!F$1,SWISSW!$J:$J,'MTT WIN'!$A20,SWISSW!$F:$F,"Lost")))</f>
        <v>0</v>
      </c>
      <c r="G20" s="11">
        <f ca="1">((COUNTIFS(SWISSW!$I:$I,'MTT WIN'!$A20,SWISSW!$J:$J,'MTT WIN'!G$1,SWISSW!$F:$F,"Won")+COUNTIFS(SWISSW!$I:$I,'MTT WIN'!G$1,SWISSW!$J:$J,'MTT WIN'!$A20,SWISSW!$F:$F,"Lost")))</f>
        <v>0</v>
      </c>
      <c r="H20" s="11">
        <f ca="1">((COUNTIFS(SWISSW!$I:$I,'MTT WIN'!$A20,SWISSW!$J:$J,'MTT WIN'!H$1,SWISSW!$F:$F,"Won")+COUNTIFS(SWISSW!$I:$I,'MTT WIN'!H$1,SWISSW!$J:$J,'MTT WIN'!$A20,SWISSW!$F:$F,"Lost")))</f>
        <v>1</v>
      </c>
      <c r="I20" s="11">
        <f ca="1">((COUNTIFS(SWISSW!$I:$I,'MTT WIN'!$A20,SWISSW!$J:$J,'MTT WIN'!I$1,SWISSW!$F:$F,"Won")+COUNTIFS(SWISSW!$I:$I,'MTT WIN'!I$1,SWISSW!$J:$J,'MTT WIN'!$A20,SWISSW!$F:$F,"Lost")))</f>
        <v>1</v>
      </c>
      <c r="J20" s="11">
        <f ca="1">((COUNTIFS(SWISSW!$I:$I,'MTT WIN'!$A20,SWISSW!$J:$J,'MTT WIN'!J$1,SWISSW!$F:$F,"Won")+COUNTIFS(SWISSW!$I:$I,'MTT WIN'!J$1,SWISSW!$J:$J,'MTT WIN'!$A20,SWISSW!$F:$F,"Lost")))</f>
        <v>2</v>
      </c>
      <c r="K20" s="11">
        <f ca="1">((COUNTIFS(SWISSW!$I:$I,'MTT WIN'!$A20,SWISSW!$J:$J,'MTT WIN'!K$1,SWISSW!$F:$F,"Won")+COUNTIFS(SWISSW!$I:$I,'MTT WIN'!K$1,SWISSW!$J:$J,'MTT WIN'!$A20,SWISSW!$F:$F,"Lost")))</f>
        <v>0</v>
      </c>
      <c r="L20" s="11">
        <f ca="1">((COUNTIFS(SWISSW!$I:$I,'MTT WIN'!$A20,SWISSW!$J:$J,'MTT WIN'!L$1,SWISSW!$F:$F,"Won")+COUNTIFS(SWISSW!$I:$I,'MTT WIN'!L$1,SWISSW!$J:$J,'MTT WIN'!$A20,SWISSW!$F:$F,"Lost")))</f>
        <v>1</v>
      </c>
      <c r="M20" s="11">
        <f ca="1">((COUNTIFS(SWISSW!$I:$I,'MTT WIN'!$A20,SWISSW!$J:$J,'MTT WIN'!M$1,SWISSW!$F:$F,"Won")+COUNTIFS(SWISSW!$I:$I,'MTT WIN'!M$1,SWISSW!$J:$J,'MTT WIN'!$A20,SWISSW!$F:$F,"Lost")))</f>
        <v>3</v>
      </c>
      <c r="N20" s="11">
        <f ca="1">((COUNTIFS(SWISSW!$I:$I,'MTT WIN'!$A20,SWISSW!$J:$J,'MTT WIN'!N$1,SWISSW!$F:$F,"Won")+COUNTIFS(SWISSW!$I:$I,'MTT WIN'!N$1,SWISSW!$J:$J,'MTT WIN'!$A20,SWISSW!$F:$F,"Lost")))</f>
        <v>0</v>
      </c>
      <c r="O20" s="11">
        <f ca="1">((COUNTIFS(SWISSW!$I:$I,'MTT WIN'!$A20,SWISSW!$J:$J,'MTT WIN'!O$1,SWISSW!$F:$F,"Won")+COUNTIFS(SWISSW!$I:$I,'MTT WIN'!O$1,SWISSW!$J:$J,'MTT WIN'!$A20,SWISSW!$F:$F,"Lost")))</f>
        <v>1</v>
      </c>
      <c r="P20" s="11">
        <f ca="1">((COUNTIFS(SWISSW!$I:$I,'MTT WIN'!$A20,SWISSW!$J:$J,'MTT WIN'!P$1,SWISSW!$F:$F,"Won")+COUNTIFS(SWISSW!$I:$I,'MTT WIN'!P$1,SWISSW!$J:$J,'MTT WIN'!$A20,SWISSW!$F:$F,"Lost")))</f>
        <v>1</v>
      </c>
      <c r="Q20" s="11">
        <f ca="1">((COUNTIFS(SWISSW!$I:$I,'MTT WIN'!$A20,SWISSW!$J:$J,'MTT WIN'!Q$1,SWISSW!$F:$F,"Won")+COUNTIFS(SWISSW!$I:$I,'MTT WIN'!Q$1,SWISSW!$J:$J,'MTT WIN'!$A20,SWISSW!$F:$F,"Lost")))</f>
        <v>0</v>
      </c>
      <c r="R20" s="11">
        <f ca="1">((COUNTIFS(SWISSW!$I:$I,'MTT WIN'!$A20,SWISSW!$J:$J,'MTT WIN'!R$1,SWISSW!$F:$F,"Won")+COUNTIFS(SWISSW!$I:$I,'MTT WIN'!R$1,SWISSW!$J:$J,'MTT WIN'!$A20,SWISSW!$F:$F,"Lost")))</f>
        <v>0</v>
      </c>
      <c r="S20" s="11">
        <f ca="1">((COUNTIFS(SWISSW!$I:$I,'MTT WIN'!$A20,SWISSW!$J:$J,'MTT WIN'!S$1,SWISSW!$F:$F,"Won")+COUNTIFS(SWISSW!$I:$I,'MTT WIN'!S$1,SWISSW!$J:$J,'MTT WIN'!$A20,SWISSW!$F:$F,"Lost")))</f>
        <v>2</v>
      </c>
      <c r="T20" s="11">
        <f ca="1">((COUNTIFS(SWISSW!$I:$I,'MTT WIN'!$A20,SWISSW!$J:$J,'MTT WIN'!T$1,SWISSW!$F:$F,"Won")+COUNTIFS(SWISSW!$I:$I,'MTT WIN'!T$1,SWISSW!$J:$J,'MTT WIN'!$A20,SWISSW!$F:$F,"Lost")))</f>
        <v>1</v>
      </c>
      <c r="U20" s="11">
        <f ca="1">((COUNTIFS(SWISSW!$I:$I,'MTT WIN'!$A20,SWISSW!$J:$J,'MTT WIN'!U$1,SWISSW!$F:$F,"Won")+COUNTIFS(SWISSW!$I:$I,'MTT WIN'!U$1,SWISSW!$J:$J,'MTT WIN'!$A20,SWISSW!$F:$F,"Lost")))</f>
        <v>2</v>
      </c>
      <c r="V20" s="11">
        <f ca="1">((COUNTIFS(SWISSW!$I:$I,'MTT WIN'!$A20,SWISSW!$J:$J,'MTT WIN'!V$1,SWISSW!$F:$F,"Won")+COUNTIFS(SWISSW!$I:$I,'MTT WIN'!V$1,SWISSW!$J:$J,'MTT WIN'!$A20,SWISSW!$F:$F,"Lost")))</f>
        <v>0</v>
      </c>
      <c r="W20" s="11">
        <f ca="1">((COUNTIFS(SWISSW!$I:$I,'MTT WIN'!$A20,SWISSW!$J:$J,'MTT WIN'!W$1,SWISSW!$F:$F,"Won")+COUNTIFS(SWISSW!$I:$I,'MTT WIN'!W$1,SWISSW!$J:$J,'MTT WIN'!$A20,SWISSW!$F:$F,"Lost")))</f>
        <v>0</v>
      </c>
      <c r="X20" s="11">
        <f ca="1">((COUNTIFS(SWISSW!$I:$I,'MTT WIN'!$A20,SWISSW!$J:$J,'MTT WIN'!X$1,SWISSW!$F:$F,"Won")+COUNTIFS(SWISSW!$I:$I,'MTT WIN'!X$1,SWISSW!$J:$J,'MTT WIN'!$A20,SWISSW!$F:$F,"Lost")))</f>
        <v>0</v>
      </c>
      <c r="Y20" s="11">
        <f ca="1">((COUNTIFS(SWISSW!$I:$I,'MTT WIN'!$A20,SWISSW!$J:$J,'MTT WIN'!Y$1,SWISSW!$F:$F,"Won")+COUNTIFS(SWISSW!$I:$I,'MTT WIN'!Y$1,SWISSW!$J:$J,'MTT WIN'!$A20,SWISSW!$F:$F,"Lost")))</f>
        <v>0</v>
      </c>
      <c r="Z20" s="11">
        <f ca="1">((COUNTIFS(SWISSW!$I:$I,'MTT WIN'!$A20,SWISSW!$J:$J,'MTT WIN'!Z$1,SWISSW!$F:$F,"Won")+COUNTIFS(SWISSW!$I:$I,'MTT WIN'!Z$1,SWISSW!$J:$J,'MTT WIN'!$A20,SWISSW!$F:$F,"Lost")))</f>
        <v>0</v>
      </c>
      <c r="AA20" s="11">
        <f ca="1">((COUNTIFS(SWISSW!$I:$I,'MTT WIN'!$A20,SWISSW!$J:$J,'MTT WIN'!AA$1,SWISSW!$F:$F,"Won")+COUNTIFS(SWISSW!$I:$I,'MTT WIN'!AA$1,SWISSW!$J:$J,'MTT WIN'!$A20,SWISSW!$F:$F,"Lost")))</f>
        <v>0</v>
      </c>
      <c r="AB20" s="11">
        <f ca="1">((COUNTIFS(SWISSW!$I:$I,'MTT WIN'!$A20,SWISSW!$J:$J,'MTT WIN'!AB$1,SWISSW!$F:$F,"Won")+COUNTIFS(SWISSW!$I:$I,'MTT WIN'!AB$1,SWISSW!$J:$J,'MTT WIN'!$A20,SWISSW!$F:$F,"Lost")))</f>
        <v>0</v>
      </c>
      <c r="AC20" s="11">
        <f ca="1">((COUNTIFS(SWISSW!$I:$I,'MTT WIN'!$A20,SWISSW!$J:$J,'MTT WIN'!AC$1,SWISSW!$F:$F,"Won")+COUNTIFS(SWISSW!$I:$I,'MTT WIN'!AC$1,SWISSW!$J:$J,'MTT WIN'!$A20,SWISSW!$F:$F,"Lost")))</f>
        <v>1</v>
      </c>
      <c r="AD20" s="11">
        <f ca="1">((COUNTIFS(SWISSW!$I:$I,'MTT WIN'!$A20,SWISSW!$J:$J,'MTT WIN'!AD$1,SWISSW!$F:$F,"Won")+COUNTIFS(SWISSW!$I:$I,'MTT WIN'!AD$1,SWISSW!$J:$J,'MTT WIN'!$A20,SWISSW!$F:$F,"Lost")))</f>
        <v>0</v>
      </c>
      <c r="AE20" s="11">
        <f ca="1">((COUNTIFS(SWISSW!$I:$I,'MTT WIN'!$A20,SWISSW!$J:$J,'MTT WIN'!AE$1,SWISSW!$F:$F,"Won")+COUNTIFS(SWISSW!$I:$I,'MTT WIN'!AE$1,SWISSW!$J:$J,'MTT WIN'!$A20,SWISSW!$F:$F,"Lost")))</f>
        <v>0</v>
      </c>
      <c r="AF20" s="11">
        <f ca="1">((COUNTIFS(SWISSW!$I:$I,'MTT WIN'!$A20,SWISSW!$J:$J,'MTT WIN'!AF$1,SWISSW!$F:$F,"Won")+COUNTIFS(SWISSW!$I:$I,'MTT WIN'!AF$1,SWISSW!$J:$J,'MTT WIN'!$A20,SWISSW!$F:$F,"Lost")))</f>
        <v>0</v>
      </c>
      <c r="AG20" s="11">
        <f ca="1">((COUNTIFS(SWISSW!$I:$I,'MTT WIN'!$A20,SWISSW!$J:$J,'MTT WIN'!AG$1,SWISSW!$F:$F,"Won")+COUNTIFS(SWISSW!$I:$I,'MTT WIN'!AG$1,SWISSW!$J:$J,'MTT WIN'!$A20,SWISSW!$F:$F,"Lost")))</f>
        <v>0</v>
      </c>
      <c r="AH20" s="11">
        <f ca="1">((COUNTIFS(SWISSW!$I:$I,'MTT WIN'!$A20,SWISSW!$J:$J,'MTT WIN'!AH$1,SWISSW!$F:$F,"Won")+COUNTIFS(SWISSW!$I:$I,'MTT WIN'!AH$1,SWISSW!$J:$J,'MTT WIN'!$A20,SWISSW!$F:$F,"Lost")))</f>
        <v>0</v>
      </c>
      <c r="AI20" s="11">
        <f ca="1">((COUNTIFS(SWISSW!$I:$I,'MTT WIN'!$A20,SWISSW!$J:$J,'MTT WIN'!AI$1,SWISSW!$F:$F,"Won")+COUNTIFS(SWISSW!$I:$I,'MTT WIN'!AI$1,SWISSW!$J:$J,'MTT WIN'!$A20,SWISSW!$F:$F,"Lost")))</f>
        <v>0</v>
      </c>
      <c r="AJ20" s="11">
        <f ca="1">((COUNTIFS(SWISSW!$I:$I,'MTT WIN'!$A20,SWISSW!$J:$J,'MTT WIN'!AJ$1,SWISSW!$F:$F,"Won")+COUNTIFS(SWISSW!$I:$I,'MTT WIN'!AJ$1,SWISSW!$J:$J,'MTT WIN'!$A20,SWISSW!$F:$F,"Lost")))</f>
        <v>0</v>
      </c>
      <c r="AK20" s="11">
        <f ca="1">((COUNTIFS(SWISSW!$I:$I,'MTT WIN'!$A20,SWISSW!$J:$J,'MTT WIN'!AK$1,SWISSW!$F:$F,"Won")+COUNTIFS(SWISSW!$I:$I,'MTT WIN'!AK$1,SWISSW!$J:$J,'MTT WIN'!$A20,SWISSW!$F:$F,"Lost")))</f>
        <v>0</v>
      </c>
      <c r="AL20" s="11">
        <f ca="1">((COUNTIFS(SWISSW!$I:$I,'MTT WIN'!$A20,SWISSW!$J:$J,'MTT WIN'!AL$1,SWISSW!$F:$F,"Won")+COUNTIFS(SWISSW!$I:$I,'MTT WIN'!AL$1,SWISSW!$J:$J,'MTT WIN'!$A20,SWISSW!$F:$F,"Lost")))</f>
        <v>0</v>
      </c>
      <c r="AM20" s="11">
        <f ca="1">((COUNTIFS(SWISSW!$I:$I,'MTT WIN'!$A20,SWISSW!$J:$J,'MTT WIN'!AM$1,SWISSW!$F:$F,"Won")+COUNTIFS(SWISSW!$I:$I,'MTT WIN'!AM$1,SWISSW!$J:$J,'MTT WIN'!$A20,SWISSW!$F:$F,"Lost")))</f>
        <v>0</v>
      </c>
      <c r="AN20" s="11">
        <f ca="1">((COUNTIFS(SWISSW!$I:$I,'MTT WIN'!$A20,SWISSW!$J:$J,'MTT WIN'!AN$1,SWISSW!$F:$F,"Won")+COUNTIFS(SWISSW!$I:$I,'MTT WIN'!AN$1,SWISSW!$J:$J,'MTT WIN'!$A20,SWISSW!$F:$F,"Lost")))</f>
        <v>0</v>
      </c>
      <c r="AO20" s="11">
        <f ca="1">((COUNTIFS(SWISSW!$I:$I,'MTT WIN'!$A20,SWISSW!$J:$J,'MTT WIN'!AO$1,SWISSW!$F:$F,"Won")+COUNTIFS(SWISSW!$I:$I,'MTT WIN'!AO$1,SWISSW!$J:$J,'MTT WIN'!$A20,SWISSW!$F:$F,"Lost")))</f>
        <v>1</v>
      </c>
      <c r="AP20" s="11">
        <f ca="1">((COUNTIFS(SWISSW!$I:$I,'MTT WIN'!$A20,SWISSW!$J:$J,'MTT WIN'!AP$1,SWISSW!$F:$F,"Won")+COUNTIFS(SWISSW!$I:$I,'MTT WIN'!AP$1,SWISSW!$J:$J,'MTT WIN'!$A20,SWISSW!$F:$F,"Lost")))</f>
        <v>0</v>
      </c>
      <c r="AQ20" s="11">
        <f ca="1">((COUNTIFS(SWISSW!$I:$I,'MTT WIN'!$A20,SWISSW!$J:$J,'MTT WIN'!AQ$1,SWISSW!$F:$F,"Won")+COUNTIFS(SWISSW!$I:$I,'MTT WIN'!AQ$1,SWISSW!$J:$J,'MTT WIN'!$A20,SWISSW!$F:$F,"Lost")))</f>
        <v>0</v>
      </c>
      <c r="AR20" s="11">
        <f ca="1">((COUNTIFS(SWISSW!$I:$I,'MTT WIN'!$A20,SWISSW!$J:$J,'MTT WIN'!AR$1,SWISSW!$F:$F,"Won")+COUNTIFS(SWISSW!$I:$I,'MTT WIN'!AR$1,SWISSW!$J:$J,'MTT WIN'!$A20,SWISSW!$F:$F,"Lost")))</f>
        <v>1</v>
      </c>
      <c r="AS20" s="11">
        <f ca="1">((COUNTIFS(SWISSW!$I:$I,'MTT WIN'!$A20,SWISSW!$J:$J,'MTT WIN'!AS$1,SWISSW!$F:$F,"Won")+COUNTIFS(SWISSW!$I:$I,'MTT WIN'!AS$1,SWISSW!$J:$J,'MTT WIN'!$A20,SWISSW!$F:$F,"Lost")))</f>
        <v>0</v>
      </c>
      <c r="AT20" s="11">
        <f ca="1">((COUNTIFS(SWISSW!$I:$I,'MTT WIN'!$A20,SWISSW!$J:$J,'MTT WIN'!AT$1,SWISSW!$F:$F,"Won")+COUNTIFS(SWISSW!$I:$I,'MTT WIN'!AT$1,SWISSW!$J:$J,'MTT WIN'!$A20,SWISSW!$F:$F,"Lost")))</f>
        <v>0</v>
      </c>
      <c r="AU20" s="11">
        <f ca="1">((COUNTIFS(SWISSW!$I:$I,'MTT WIN'!$A20,SWISSW!$J:$J,'MTT WIN'!AU$1,SWISSW!$F:$F,"Won")+COUNTIFS(SWISSW!$I:$I,'MTT WIN'!AU$1,SWISSW!$J:$J,'MTT WIN'!$A20,SWISSW!$F:$F,"Lost")))</f>
        <v>0</v>
      </c>
      <c r="AV20" s="11">
        <f ca="1">((COUNTIFS(SWISSW!$I:$I,'MTT WIN'!$A20,SWISSW!$J:$J,'MTT WIN'!AV$1,SWISSW!$F:$F,"Won")+COUNTIFS(SWISSW!$I:$I,'MTT WIN'!AV$1,SWISSW!$J:$J,'MTT WIN'!$A20,SWISSW!$F:$F,"Lost")))</f>
        <v>0</v>
      </c>
      <c r="AW20" s="11">
        <f ca="1">((COUNTIFS(SWISSW!$I:$I,'MTT WIN'!$A20,SWISSW!$J:$J,'MTT WIN'!AW$1,SWISSW!$F:$F,"Won")+COUNTIFS(SWISSW!$I:$I,'MTT WIN'!AW$1,SWISSW!$J:$J,'MTT WIN'!$A20,SWISSW!$F:$F,"Lost")))</f>
        <v>1</v>
      </c>
      <c r="AX20" s="11">
        <f ca="1">((COUNTIFS(SWISSW!$I:$I,'MTT WIN'!$A20,SWISSW!$J:$J,'MTT WIN'!AX$1,SWISSW!$F:$F,"Won")+COUNTIFS(SWISSW!$I:$I,'MTT WIN'!AX$1,SWISSW!$J:$J,'MTT WIN'!$A20,SWISSW!$F:$F,"Lost")))</f>
        <v>0</v>
      </c>
      <c r="AY20" s="11">
        <f ca="1">((COUNTIFS(SWISSW!$I:$I,'MTT WIN'!$A20,SWISSW!$J:$J,'MTT WIN'!AY$1,SWISSW!$F:$F,"Won")+COUNTIFS(SWISSW!$I:$I,'MTT WIN'!AY$1,SWISSW!$J:$J,'MTT WIN'!$A20,SWISSW!$F:$F,"Lost")))</f>
        <v>0</v>
      </c>
      <c r="AZ20" s="11">
        <f ca="1">((COUNTIFS(SWISSW!$I:$I,'MTT WIN'!$A20,SWISSW!$J:$J,'MTT WIN'!AZ$1,SWISSW!$F:$F,"Won")+COUNTIFS(SWISSW!$I:$I,'MTT WIN'!AZ$1,SWISSW!$J:$J,'MTT WIN'!$A20,SWISSW!$F:$F,"Lost")))</f>
        <v>0</v>
      </c>
      <c r="BA20" s="11">
        <f ca="1">((COUNTIFS(SWISSW!$I:$I,'MTT WIN'!$A20,SWISSW!$J:$J,'MTT WIN'!BA$1,SWISSW!$F:$F,"Won")+COUNTIFS(SWISSW!$I:$I,'MTT WIN'!BA$1,SWISSW!$J:$J,'MTT WIN'!$A20,SWISSW!$F:$F,"Lost")))</f>
        <v>0</v>
      </c>
      <c r="BB20" s="11">
        <f ca="1">((COUNTIFS(SWISSW!$I:$I,'MTT WIN'!$A20,SWISSW!$J:$J,'MTT WIN'!BB$1,SWISSW!$F:$F,"Won")+COUNTIFS(SWISSW!$I:$I,'MTT WIN'!BB$1,SWISSW!$J:$J,'MTT WIN'!$A20,SWISSW!$F:$F,"Lost")))</f>
        <v>0</v>
      </c>
      <c r="BC20" s="11">
        <f ca="1">((COUNTIFS(SWISSW!$I:$I,'MTT WIN'!$A20,SWISSW!$J:$J,'MTT WIN'!BC$1,SWISSW!$F:$F,"Won")+COUNTIFS(SWISSW!$I:$I,'MTT WIN'!BC$1,SWISSW!$J:$J,'MTT WIN'!$A20,SWISSW!$F:$F,"Lost")))</f>
        <v>1</v>
      </c>
      <c r="BD20" s="11">
        <f ca="1">((COUNTIFS(SWISSW!$I:$I,'MTT WIN'!$A20,SWISSW!$J:$J,'MTT WIN'!BD$1,SWISSW!$F:$F,"Won")+COUNTIFS(SWISSW!$I:$I,'MTT WIN'!BD$1,SWISSW!$J:$J,'MTT WIN'!$A20,SWISSW!$F:$F,"Lost")))</f>
        <v>0</v>
      </c>
      <c r="BE20" s="11">
        <f ca="1">((COUNTIFS(SWISSW!$I:$I,'MTT WIN'!$A20,SWISSW!$J:$J,'MTT WIN'!BE$1,SWISSW!$F:$F,"Won")+COUNTIFS(SWISSW!$I:$I,'MTT WIN'!BE$1,SWISSW!$J:$J,'MTT WIN'!$A20,SWISSW!$F:$F,"Lost")))</f>
        <v>0</v>
      </c>
      <c r="BF20" s="11">
        <f ca="1">((COUNTIFS(SWISSW!$I:$I,'MTT WIN'!$A20,SWISSW!$J:$J,'MTT WIN'!BF$1,SWISSW!$F:$F,"Won")+COUNTIFS(SWISSW!$I:$I,'MTT WIN'!BF$1,SWISSW!$J:$J,'MTT WIN'!$A20,SWISSW!$F:$F,"Lost")))</f>
        <v>0</v>
      </c>
    </row>
    <row r="21" spans="1:58" ht="55" customHeight="1" x14ac:dyDescent="0.3">
      <c r="A21" s="3" t="str">
        <f ca="1">MATCHUP!A21</f>
        <v>Izzet Terror</v>
      </c>
      <c r="B21" s="11">
        <f ca="1">((COUNTIFS(SWISSW!$I:$I,'MTT WIN'!$A21,SWISSW!$J:$J,'MTT WIN'!B$1,SWISSW!$F:$F,"Won")+COUNTIFS(SWISSW!$I:$I,'MTT WIN'!B$1,SWISSW!$J:$J,'MTT WIN'!$A21,SWISSW!$F:$F,"Lost")))</f>
        <v>11</v>
      </c>
      <c r="C21" s="11">
        <f ca="1">((COUNTIFS(SWISSW!$I:$I,'MTT WIN'!$A21,SWISSW!$J:$J,'MTT WIN'!C$1,SWISSW!$F:$F,"Won")+COUNTIFS(SWISSW!$I:$I,'MTT WIN'!C$1,SWISSW!$J:$J,'MTT WIN'!$A21,SWISSW!$F:$F,"Lost")))</f>
        <v>1</v>
      </c>
      <c r="D21" s="11">
        <f ca="1">((COUNTIFS(SWISSW!$I:$I,'MTT WIN'!$A21,SWISSW!$J:$J,'MTT WIN'!D$1,SWISSW!$F:$F,"Won")+COUNTIFS(SWISSW!$I:$I,'MTT WIN'!D$1,SWISSW!$J:$J,'MTT WIN'!$A21,SWISSW!$F:$F,"Lost")))</f>
        <v>3</v>
      </c>
      <c r="E21" s="11">
        <f ca="1">((COUNTIFS(SWISSW!$I:$I,'MTT WIN'!$A21,SWISSW!$J:$J,'MTT WIN'!E$1,SWISSW!$F:$F,"Won")+COUNTIFS(SWISSW!$I:$I,'MTT WIN'!E$1,SWISSW!$J:$J,'MTT WIN'!$A21,SWISSW!$F:$F,"Lost")))</f>
        <v>8</v>
      </c>
      <c r="F21" s="11">
        <f ca="1">((COUNTIFS(SWISSW!$I:$I,'MTT WIN'!$A21,SWISSW!$J:$J,'MTT WIN'!F$1,SWISSW!$F:$F,"Won")+COUNTIFS(SWISSW!$I:$I,'MTT WIN'!F$1,SWISSW!$J:$J,'MTT WIN'!$A21,SWISSW!$F:$F,"Lost")))</f>
        <v>1</v>
      </c>
      <c r="G21" s="11">
        <f ca="1">((COUNTIFS(SWISSW!$I:$I,'MTT WIN'!$A21,SWISSW!$J:$J,'MTT WIN'!G$1,SWISSW!$F:$F,"Won")+COUNTIFS(SWISSW!$I:$I,'MTT WIN'!G$1,SWISSW!$J:$J,'MTT WIN'!$A21,SWISSW!$F:$F,"Lost")))</f>
        <v>3</v>
      </c>
      <c r="H21" s="11">
        <f ca="1">((COUNTIFS(SWISSW!$I:$I,'MTT WIN'!$A21,SWISSW!$J:$J,'MTT WIN'!H$1,SWISSW!$F:$F,"Won")+COUNTIFS(SWISSW!$I:$I,'MTT WIN'!H$1,SWISSW!$J:$J,'MTT WIN'!$A21,SWISSW!$F:$F,"Lost")))</f>
        <v>1</v>
      </c>
      <c r="I21" s="11">
        <f ca="1">((COUNTIFS(SWISSW!$I:$I,'MTT WIN'!$A21,SWISSW!$J:$J,'MTT WIN'!I$1,SWISSW!$F:$F,"Won")+COUNTIFS(SWISSW!$I:$I,'MTT WIN'!I$1,SWISSW!$J:$J,'MTT WIN'!$A21,SWISSW!$F:$F,"Lost")))</f>
        <v>3</v>
      </c>
      <c r="J21" s="11">
        <f ca="1">((COUNTIFS(SWISSW!$I:$I,'MTT WIN'!$A21,SWISSW!$J:$J,'MTT WIN'!J$1,SWISSW!$F:$F,"Won")+COUNTIFS(SWISSW!$I:$I,'MTT WIN'!J$1,SWISSW!$J:$J,'MTT WIN'!$A21,SWISSW!$F:$F,"Lost")))</f>
        <v>3</v>
      </c>
      <c r="K21" s="11">
        <f ca="1">((COUNTIFS(SWISSW!$I:$I,'MTT WIN'!$A21,SWISSW!$J:$J,'MTT WIN'!K$1,SWISSW!$F:$F,"Won")+COUNTIFS(SWISSW!$I:$I,'MTT WIN'!K$1,SWISSW!$J:$J,'MTT WIN'!$A21,SWISSW!$F:$F,"Lost")))</f>
        <v>0</v>
      </c>
      <c r="L21" s="11">
        <f ca="1">((COUNTIFS(SWISSW!$I:$I,'MTT WIN'!$A21,SWISSW!$J:$J,'MTT WIN'!L$1,SWISSW!$F:$F,"Won")+COUNTIFS(SWISSW!$I:$I,'MTT WIN'!L$1,SWISSW!$J:$J,'MTT WIN'!$A21,SWISSW!$F:$F,"Lost")))</f>
        <v>1</v>
      </c>
      <c r="M21" s="11">
        <f ca="1">((COUNTIFS(SWISSW!$I:$I,'MTT WIN'!$A21,SWISSW!$J:$J,'MTT WIN'!M$1,SWISSW!$F:$F,"Won")+COUNTIFS(SWISSW!$I:$I,'MTT WIN'!M$1,SWISSW!$J:$J,'MTT WIN'!$A21,SWISSW!$F:$F,"Lost")))</f>
        <v>1</v>
      </c>
      <c r="N21" s="11">
        <f ca="1">((COUNTIFS(SWISSW!$I:$I,'MTT WIN'!$A21,SWISSW!$J:$J,'MTT WIN'!N$1,SWISSW!$F:$F,"Won")+COUNTIFS(SWISSW!$I:$I,'MTT WIN'!N$1,SWISSW!$J:$J,'MTT WIN'!$A21,SWISSW!$F:$F,"Lost")))</f>
        <v>2</v>
      </c>
      <c r="O21" s="11">
        <f ca="1">((COUNTIFS(SWISSW!$I:$I,'MTT WIN'!$A21,SWISSW!$J:$J,'MTT WIN'!O$1,SWISSW!$F:$F,"Won")+COUNTIFS(SWISSW!$I:$I,'MTT WIN'!O$1,SWISSW!$J:$J,'MTT WIN'!$A21,SWISSW!$F:$F,"Lost")))</f>
        <v>0</v>
      </c>
      <c r="P21" s="11">
        <f ca="1">((COUNTIFS(SWISSW!$I:$I,'MTT WIN'!$A21,SWISSW!$J:$J,'MTT WIN'!P$1,SWISSW!$F:$F,"Won")+COUNTIFS(SWISSW!$I:$I,'MTT WIN'!P$1,SWISSW!$J:$J,'MTT WIN'!$A21,SWISSW!$F:$F,"Lost")))</f>
        <v>2</v>
      </c>
      <c r="Q21" s="11">
        <f ca="1">((COUNTIFS(SWISSW!$I:$I,'MTT WIN'!$A21,SWISSW!$J:$J,'MTT WIN'!Q$1,SWISSW!$F:$F,"Won")+COUNTIFS(SWISSW!$I:$I,'MTT WIN'!Q$1,SWISSW!$J:$J,'MTT WIN'!$A21,SWISSW!$F:$F,"Lost")))</f>
        <v>2</v>
      </c>
      <c r="R21" s="11">
        <f ca="1">((COUNTIFS(SWISSW!$I:$I,'MTT WIN'!$A21,SWISSW!$J:$J,'MTT WIN'!R$1,SWISSW!$F:$F,"Won")+COUNTIFS(SWISSW!$I:$I,'MTT WIN'!R$1,SWISSW!$J:$J,'MTT WIN'!$A21,SWISSW!$F:$F,"Lost")))</f>
        <v>3</v>
      </c>
      <c r="S21" s="11">
        <f ca="1">((COUNTIFS(SWISSW!$I:$I,'MTT WIN'!$A21,SWISSW!$J:$J,'MTT WIN'!S$1,SWISSW!$F:$F,"Won")+COUNTIFS(SWISSW!$I:$I,'MTT WIN'!S$1,SWISSW!$J:$J,'MTT WIN'!$A21,SWISSW!$F:$F,"Lost")))</f>
        <v>0</v>
      </c>
      <c r="T21" s="11">
        <f ca="1">((COUNTIFS(SWISSW!$I:$I,'MTT WIN'!$A21,SWISSW!$J:$J,'MTT WIN'!T$1,SWISSW!$F:$F,"Won")+COUNTIFS(SWISSW!$I:$I,'MTT WIN'!T$1,SWISSW!$J:$J,'MTT WIN'!$A21,SWISSW!$F:$F,"Lost")))</f>
        <v>1</v>
      </c>
      <c r="U21" s="11">
        <f ca="1">((COUNTIFS(SWISSW!$I:$I,'MTT WIN'!$A21,SWISSW!$J:$J,'MTT WIN'!U$1,SWISSW!$F:$F,"Won")+COUNTIFS(SWISSW!$I:$I,'MTT WIN'!U$1,SWISSW!$J:$J,'MTT WIN'!$A21,SWISSW!$F:$F,"Lost")))</f>
        <v>0</v>
      </c>
      <c r="V21" s="11">
        <f ca="1">((COUNTIFS(SWISSW!$I:$I,'MTT WIN'!$A21,SWISSW!$J:$J,'MTT WIN'!V$1,SWISSW!$F:$F,"Won")+COUNTIFS(SWISSW!$I:$I,'MTT WIN'!V$1,SWISSW!$J:$J,'MTT WIN'!$A21,SWISSW!$F:$F,"Lost")))</f>
        <v>0</v>
      </c>
      <c r="W21" s="11">
        <f ca="1">((COUNTIFS(SWISSW!$I:$I,'MTT WIN'!$A21,SWISSW!$J:$J,'MTT WIN'!W$1,SWISSW!$F:$F,"Won")+COUNTIFS(SWISSW!$I:$I,'MTT WIN'!W$1,SWISSW!$J:$J,'MTT WIN'!$A21,SWISSW!$F:$F,"Lost")))</f>
        <v>0</v>
      </c>
      <c r="X21" s="11">
        <f ca="1">((COUNTIFS(SWISSW!$I:$I,'MTT WIN'!$A21,SWISSW!$J:$J,'MTT WIN'!X$1,SWISSW!$F:$F,"Won")+COUNTIFS(SWISSW!$I:$I,'MTT WIN'!X$1,SWISSW!$J:$J,'MTT WIN'!$A21,SWISSW!$F:$F,"Lost")))</f>
        <v>0</v>
      </c>
      <c r="Y21" s="11">
        <f ca="1">((COUNTIFS(SWISSW!$I:$I,'MTT WIN'!$A21,SWISSW!$J:$J,'MTT WIN'!Y$1,SWISSW!$F:$F,"Won")+COUNTIFS(SWISSW!$I:$I,'MTT WIN'!Y$1,SWISSW!$J:$J,'MTT WIN'!$A21,SWISSW!$F:$F,"Lost")))</f>
        <v>0</v>
      </c>
      <c r="Z21" s="11">
        <f ca="1">((COUNTIFS(SWISSW!$I:$I,'MTT WIN'!$A21,SWISSW!$J:$J,'MTT WIN'!Z$1,SWISSW!$F:$F,"Won")+COUNTIFS(SWISSW!$I:$I,'MTT WIN'!Z$1,SWISSW!$J:$J,'MTT WIN'!$A21,SWISSW!$F:$F,"Lost")))</f>
        <v>2</v>
      </c>
      <c r="AA21" s="11">
        <f ca="1">((COUNTIFS(SWISSW!$I:$I,'MTT WIN'!$A21,SWISSW!$J:$J,'MTT WIN'!AA$1,SWISSW!$F:$F,"Won")+COUNTIFS(SWISSW!$I:$I,'MTT WIN'!AA$1,SWISSW!$J:$J,'MTT WIN'!$A21,SWISSW!$F:$F,"Lost")))</f>
        <v>0</v>
      </c>
      <c r="AB21" s="11">
        <f ca="1">((COUNTIFS(SWISSW!$I:$I,'MTT WIN'!$A21,SWISSW!$J:$J,'MTT WIN'!AB$1,SWISSW!$F:$F,"Won")+COUNTIFS(SWISSW!$I:$I,'MTT WIN'!AB$1,SWISSW!$J:$J,'MTT WIN'!$A21,SWISSW!$F:$F,"Lost")))</f>
        <v>0</v>
      </c>
      <c r="AC21" s="11">
        <f ca="1">((COUNTIFS(SWISSW!$I:$I,'MTT WIN'!$A21,SWISSW!$J:$J,'MTT WIN'!AC$1,SWISSW!$F:$F,"Won")+COUNTIFS(SWISSW!$I:$I,'MTT WIN'!AC$1,SWISSW!$J:$J,'MTT WIN'!$A21,SWISSW!$F:$F,"Lost")))</f>
        <v>0</v>
      </c>
      <c r="AD21" s="11">
        <f ca="1">((COUNTIFS(SWISSW!$I:$I,'MTT WIN'!$A21,SWISSW!$J:$J,'MTT WIN'!AD$1,SWISSW!$F:$F,"Won")+COUNTIFS(SWISSW!$I:$I,'MTT WIN'!AD$1,SWISSW!$J:$J,'MTT WIN'!$A21,SWISSW!$F:$F,"Lost")))</f>
        <v>0</v>
      </c>
      <c r="AE21" s="11">
        <f ca="1">((COUNTIFS(SWISSW!$I:$I,'MTT WIN'!$A21,SWISSW!$J:$J,'MTT WIN'!AE$1,SWISSW!$F:$F,"Won")+COUNTIFS(SWISSW!$I:$I,'MTT WIN'!AE$1,SWISSW!$J:$J,'MTT WIN'!$A21,SWISSW!$F:$F,"Lost")))</f>
        <v>0</v>
      </c>
      <c r="AF21" s="11">
        <f ca="1">((COUNTIFS(SWISSW!$I:$I,'MTT WIN'!$A21,SWISSW!$J:$J,'MTT WIN'!AF$1,SWISSW!$F:$F,"Won")+COUNTIFS(SWISSW!$I:$I,'MTT WIN'!AF$1,SWISSW!$J:$J,'MTT WIN'!$A21,SWISSW!$F:$F,"Lost")))</f>
        <v>0</v>
      </c>
      <c r="AG21" s="11">
        <f ca="1">((COUNTIFS(SWISSW!$I:$I,'MTT WIN'!$A21,SWISSW!$J:$J,'MTT WIN'!AG$1,SWISSW!$F:$F,"Won")+COUNTIFS(SWISSW!$I:$I,'MTT WIN'!AG$1,SWISSW!$J:$J,'MTT WIN'!$A21,SWISSW!$F:$F,"Lost")))</f>
        <v>1</v>
      </c>
      <c r="AH21" s="11">
        <f ca="1">((COUNTIFS(SWISSW!$I:$I,'MTT WIN'!$A21,SWISSW!$J:$J,'MTT WIN'!AH$1,SWISSW!$F:$F,"Won")+COUNTIFS(SWISSW!$I:$I,'MTT WIN'!AH$1,SWISSW!$J:$J,'MTT WIN'!$A21,SWISSW!$F:$F,"Lost")))</f>
        <v>0</v>
      </c>
      <c r="AI21" s="11">
        <f ca="1">((COUNTIFS(SWISSW!$I:$I,'MTT WIN'!$A21,SWISSW!$J:$J,'MTT WIN'!AI$1,SWISSW!$F:$F,"Won")+COUNTIFS(SWISSW!$I:$I,'MTT WIN'!AI$1,SWISSW!$J:$J,'MTT WIN'!$A21,SWISSW!$F:$F,"Lost")))</f>
        <v>0</v>
      </c>
      <c r="AJ21" s="11">
        <f ca="1">((COUNTIFS(SWISSW!$I:$I,'MTT WIN'!$A21,SWISSW!$J:$J,'MTT WIN'!AJ$1,SWISSW!$F:$F,"Won")+COUNTIFS(SWISSW!$I:$I,'MTT WIN'!AJ$1,SWISSW!$J:$J,'MTT WIN'!$A21,SWISSW!$F:$F,"Lost")))</f>
        <v>0</v>
      </c>
      <c r="AK21" s="11">
        <f ca="1">((COUNTIFS(SWISSW!$I:$I,'MTT WIN'!$A21,SWISSW!$J:$J,'MTT WIN'!AK$1,SWISSW!$F:$F,"Won")+COUNTIFS(SWISSW!$I:$I,'MTT WIN'!AK$1,SWISSW!$J:$J,'MTT WIN'!$A21,SWISSW!$F:$F,"Lost")))</f>
        <v>0</v>
      </c>
      <c r="AL21" s="11">
        <f ca="1">((COUNTIFS(SWISSW!$I:$I,'MTT WIN'!$A21,SWISSW!$J:$J,'MTT WIN'!AL$1,SWISSW!$F:$F,"Won")+COUNTIFS(SWISSW!$I:$I,'MTT WIN'!AL$1,SWISSW!$J:$J,'MTT WIN'!$A21,SWISSW!$F:$F,"Lost")))</f>
        <v>1</v>
      </c>
      <c r="AM21" s="11">
        <f ca="1">((COUNTIFS(SWISSW!$I:$I,'MTT WIN'!$A21,SWISSW!$J:$J,'MTT WIN'!AM$1,SWISSW!$F:$F,"Won")+COUNTIFS(SWISSW!$I:$I,'MTT WIN'!AM$1,SWISSW!$J:$J,'MTT WIN'!$A21,SWISSW!$F:$F,"Lost")))</f>
        <v>0</v>
      </c>
      <c r="AN21" s="11">
        <f ca="1">((COUNTIFS(SWISSW!$I:$I,'MTT WIN'!$A21,SWISSW!$J:$J,'MTT WIN'!AN$1,SWISSW!$F:$F,"Won")+COUNTIFS(SWISSW!$I:$I,'MTT WIN'!AN$1,SWISSW!$J:$J,'MTT WIN'!$A21,SWISSW!$F:$F,"Lost")))</f>
        <v>0</v>
      </c>
      <c r="AO21" s="11">
        <f ca="1">((COUNTIFS(SWISSW!$I:$I,'MTT WIN'!$A21,SWISSW!$J:$J,'MTT WIN'!AO$1,SWISSW!$F:$F,"Won")+COUNTIFS(SWISSW!$I:$I,'MTT WIN'!AO$1,SWISSW!$J:$J,'MTT WIN'!$A21,SWISSW!$F:$F,"Lost")))</f>
        <v>1</v>
      </c>
      <c r="AP21" s="11">
        <f ca="1">((COUNTIFS(SWISSW!$I:$I,'MTT WIN'!$A21,SWISSW!$J:$J,'MTT WIN'!AP$1,SWISSW!$F:$F,"Won")+COUNTIFS(SWISSW!$I:$I,'MTT WIN'!AP$1,SWISSW!$J:$J,'MTT WIN'!$A21,SWISSW!$F:$F,"Lost")))</f>
        <v>0</v>
      </c>
      <c r="AQ21" s="11">
        <f ca="1">((COUNTIFS(SWISSW!$I:$I,'MTT WIN'!$A21,SWISSW!$J:$J,'MTT WIN'!AQ$1,SWISSW!$F:$F,"Won")+COUNTIFS(SWISSW!$I:$I,'MTT WIN'!AQ$1,SWISSW!$J:$J,'MTT WIN'!$A21,SWISSW!$F:$F,"Lost")))</f>
        <v>0</v>
      </c>
      <c r="AR21" s="11">
        <f ca="1">((COUNTIFS(SWISSW!$I:$I,'MTT WIN'!$A21,SWISSW!$J:$J,'MTT WIN'!AR$1,SWISSW!$F:$F,"Won")+COUNTIFS(SWISSW!$I:$I,'MTT WIN'!AR$1,SWISSW!$J:$J,'MTT WIN'!$A21,SWISSW!$F:$F,"Lost")))</f>
        <v>0</v>
      </c>
      <c r="AS21" s="11">
        <f ca="1">((COUNTIFS(SWISSW!$I:$I,'MTT WIN'!$A21,SWISSW!$J:$J,'MTT WIN'!AS$1,SWISSW!$F:$F,"Won")+COUNTIFS(SWISSW!$I:$I,'MTT WIN'!AS$1,SWISSW!$J:$J,'MTT WIN'!$A21,SWISSW!$F:$F,"Lost")))</f>
        <v>1</v>
      </c>
      <c r="AT21" s="11">
        <f ca="1">((COUNTIFS(SWISSW!$I:$I,'MTT WIN'!$A21,SWISSW!$J:$J,'MTT WIN'!AT$1,SWISSW!$F:$F,"Won")+COUNTIFS(SWISSW!$I:$I,'MTT WIN'!AT$1,SWISSW!$J:$J,'MTT WIN'!$A21,SWISSW!$F:$F,"Lost")))</f>
        <v>0</v>
      </c>
      <c r="AU21" s="11">
        <f ca="1">((COUNTIFS(SWISSW!$I:$I,'MTT WIN'!$A21,SWISSW!$J:$J,'MTT WIN'!AU$1,SWISSW!$F:$F,"Won")+COUNTIFS(SWISSW!$I:$I,'MTT WIN'!AU$1,SWISSW!$J:$J,'MTT WIN'!$A21,SWISSW!$F:$F,"Lost")))</f>
        <v>0</v>
      </c>
      <c r="AV21" s="11">
        <f ca="1">((COUNTIFS(SWISSW!$I:$I,'MTT WIN'!$A21,SWISSW!$J:$J,'MTT WIN'!AV$1,SWISSW!$F:$F,"Won")+COUNTIFS(SWISSW!$I:$I,'MTT WIN'!AV$1,SWISSW!$J:$J,'MTT WIN'!$A21,SWISSW!$F:$F,"Lost")))</f>
        <v>0</v>
      </c>
      <c r="AW21" s="11">
        <f ca="1">((COUNTIFS(SWISSW!$I:$I,'MTT WIN'!$A21,SWISSW!$J:$J,'MTT WIN'!AW$1,SWISSW!$F:$F,"Won")+COUNTIFS(SWISSW!$I:$I,'MTT WIN'!AW$1,SWISSW!$J:$J,'MTT WIN'!$A21,SWISSW!$F:$F,"Lost")))</f>
        <v>0</v>
      </c>
      <c r="AX21" s="11">
        <f ca="1">((COUNTIFS(SWISSW!$I:$I,'MTT WIN'!$A21,SWISSW!$J:$J,'MTT WIN'!AX$1,SWISSW!$F:$F,"Won")+COUNTIFS(SWISSW!$I:$I,'MTT WIN'!AX$1,SWISSW!$J:$J,'MTT WIN'!$A21,SWISSW!$F:$F,"Lost")))</f>
        <v>0</v>
      </c>
      <c r="AY21" s="11">
        <f ca="1">((COUNTIFS(SWISSW!$I:$I,'MTT WIN'!$A21,SWISSW!$J:$J,'MTT WIN'!AY$1,SWISSW!$F:$F,"Won")+COUNTIFS(SWISSW!$I:$I,'MTT WIN'!AY$1,SWISSW!$J:$J,'MTT WIN'!$A21,SWISSW!$F:$F,"Lost")))</f>
        <v>0</v>
      </c>
      <c r="AZ21" s="11">
        <f ca="1">((COUNTIFS(SWISSW!$I:$I,'MTT WIN'!$A21,SWISSW!$J:$J,'MTT WIN'!AZ$1,SWISSW!$F:$F,"Won")+COUNTIFS(SWISSW!$I:$I,'MTT WIN'!AZ$1,SWISSW!$J:$J,'MTT WIN'!$A21,SWISSW!$F:$F,"Lost")))</f>
        <v>0</v>
      </c>
      <c r="BA21" s="11">
        <f ca="1">((COUNTIFS(SWISSW!$I:$I,'MTT WIN'!$A21,SWISSW!$J:$J,'MTT WIN'!BA$1,SWISSW!$F:$F,"Won")+COUNTIFS(SWISSW!$I:$I,'MTT WIN'!BA$1,SWISSW!$J:$J,'MTT WIN'!$A21,SWISSW!$F:$F,"Lost")))</f>
        <v>0</v>
      </c>
      <c r="BB21" s="11">
        <f ca="1">((COUNTIFS(SWISSW!$I:$I,'MTT WIN'!$A21,SWISSW!$J:$J,'MTT WIN'!BB$1,SWISSW!$F:$F,"Won")+COUNTIFS(SWISSW!$I:$I,'MTT WIN'!BB$1,SWISSW!$J:$J,'MTT WIN'!$A21,SWISSW!$F:$F,"Lost")))</f>
        <v>0</v>
      </c>
      <c r="BC21" s="11">
        <f ca="1">((COUNTIFS(SWISSW!$I:$I,'MTT WIN'!$A21,SWISSW!$J:$J,'MTT WIN'!BC$1,SWISSW!$F:$F,"Won")+COUNTIFS(SWISSW!$I:$I,'MTT WIN'!BC$1,SWISSW!$J:$J,'MTT WIN'!$A21,SWISSW!$F:$F,"Lost")))</f>
        <v>0</v>
      </c>
      <c r="BD21" s="11">
        <f ca="1">((COUNTIFS(SWISSW!$I:$I,'MTT WIN'!$A21,SWISSW!$J:$J,'MTT WIN'!BD$1,SWISSW!$F:$F,"Won")+COUNTIFS(SWISSW!$I:$I,'MTT WIN'!BD$1,SWISSW!$J:$J,'MTT WIN'!$A21,SWISSW!$F:$F,"Lost")))</f>
        <v>0</v>
      </c>
      <c r="BE21" s="11">
        <f ca="1">((COUNTIFS(SWISSW!$I:$I,'MTT WIN'!$A21,SWISSW!$J:$J,'MTT WIN'!BE$1,SWISSW!$F:$F,"Won")+COUNTIFS(SWISSW!$I:$I,'MTT WIN'!BE$1,SWISSW!$J:$J,'MTT WIN'!$A21,SWISSW!$F:$F,"Lost")))</f>
        <v>0</v>
      </c>
      <c r="BF21" s="11">
        <f ca="1">((COUNTIFS(SWISSW!$I:$I,'MTT WIN'!$A21,SWISSW!$J:$J,'MTT WIN'!BF$1,SWISSW!$F:$F,"Won")+COUNTIFS(SWISSW!$I:$I,'MTT WIN'!BF$1,SWISSW!$J:$J,'MTT WIN'!$A21,SWISSW!$F:$F,"Lost")))</f>
        <v>0</v>
      </c>
    </row>
    <row r="22" spans="1:58" ht="55" customHeight="1" x14ac:dyDescent="0.3">
      <c r="A22" s="3" t="str">
        <f ca="1">MATCHUP!A22</f>
        <v>Boros Synth</v>
      </c>
      <c r="B22" s="11">
        <f ca="1">((COUNTIFS(SWISSW!$I:$I,'MTT WIN'!$A22,SWISSW!$J:$J,'MTT WIN'!B$1,SWISSW!$F:$F,"Won")+COUNTIFS(SWISSW!$I:$I,'MTT WIN'!B$1,SWISSW!$J:$J,'MTT WIN'!$A22,SWISSW!$F:$F,"Lost")))</f>
        <v>6</v>
      </c>
      <c r="C22" s="11">
        <f ca="1">((COUNTIFS(SWISSW!$I:$I,'MTT WIN'!$A22,SWISSW!$J:$J,'MTT WIN'!C$1,SWISSW!$F:$F,"Won")+COUNTIFS(SWISSW!$I:$I,'MTT WIN'!C$1,SWISSW!$J:$J,'MTT WIN'!$A22,SWISSW!$F:$F,"Lost")))</f>
        <v>4</v>
      </c>
      <c r="D22" s="11">
        <f ca="1">((COUNTIFS(SWISSW!$I:$I,'MTT WIN'!$A22,SWISSW!$J:$J,'MTT WIN'!D$1,SWISSW!$F:$F,"Won")+COUNTIFS(SWISSW!$I:$I,'MTT WIN'!D$1,SWISSW!$J:$J,'MTT WIN'!$A22,SWISSW!$F:$F,"Lost")))</f>
        <v>0</v>
      </c>
      <c r="E22" s="11">
        <f ca="1">((COUNTIFS(SWISSW!$I:$I,'MTT WIN'!$A22,SWISSW!$J:$J,'MTT WIN'!E$1,SWISSW!$F:$F,"Won")+COUNTIFS(SWISSW!$I:$I,'MTT WIN'!E$1,SWISSW!$J:$J,'MTT WIN'!$A22,SWISSW!$F:$F,"Lost")))</f>
        <v>5</v>
      </c>
      <c r="F22" s="11">
        <f ca="1">((COUNTIFS(SWISSW!$I:$I,'MTT WIN'!$A22,SWISSW!$J:$J,'MTT WIN'!F$1,SWISSW!$F:$F,"Won")+COUNTIFS(SWISSW!$I:$I,'MTT WIN'!F$1,SWISSW!$J:$J,'MTT WIN'!$A22,SWISSW!$F:$F,"Lost")))</f>
        <v>1</v>
      </c>
      <c r="G22" s="11">
        <f ca="1">((COUNTIFS(SWISSW!$I:$I,'MTT WIN'!$A22,SWISSW!$J:$J,'MTT WIN'!G$1,SWISSW!$F:$F,"Won")+COUNTIFS(SWISSW!$I:$I,'MTT WIN'!G$1,SWISSW!$J:$J,'MTT WIN'!$A22,SWISSW!$F:$F,"Lost")))</f>
        <v>2</v>
      </c>
      <c r="H22" s="11">
        <f ca="1">((COUNTIFS(SWISSW!$I:$I,'MTT WIN'!$A22,SWISSW!$J:$J,'MTT WIN'!H$1,SWISSW!$F:$F,"Won")+COUNTIFS(SWISSW!$I:$I,'MTT WIN'!H$1,SWISSW!$J:$J,'MTT WIN'!$A22,SWISSW!$F:$F,"Lost")))</f>
        <v>2</v>
      </c>
      <c r="I22" s="11">
        <f ca="1">((COUNTIFS(SWISSW!$I:$I,'MTT WIN'!$A22,SWISSW!$J:$J,'MTT WIN'!I$1,SWISSW!$F:$F,"Won")+COUNTIFS(SWISSW!$I:$I,'MTT WIN'!I$1,SWISSW!$J:$J,'MTT WIN'!$A22,SWISSW!$F:$F,"Lost")))</f>
        <v>1</v>
      </c>
      <c r="J22" s="11">
        <f ca="1">((COUNTIFS(SWISSW!$I:$I,'MTT WIN'!$A22,SWISSW!$J:$J,'MTT WIN'!J$1,SWISSW!$F:$F,"Won")+COUNTIFS(SWISSW!$I:$I,'MTT WIN'!J$1,SWISSW!$J:$J,'MTT WIN'!$A22,SWISSW!$F:$F,"Lost")))</f>
        <v>2</v>
      </c>
      <c r="K22" s="11">
        <f ca="1">((COUNTIFS(SWISSW!$I:$I,'MTT WIN'!$A22,SWISSW!$J:$J,'MTT WIN'!K$1,SWISSW!$F:$F,"Won")+COUNTIFS(SWISSW!$I:$I,'MTT WIN'!K$1,SWISSW!$J:$J,'MTT WIN'!$A22,SWISSW!$F:$F,"Lost")))</f>
        <v>3</v>
      </c>
      <c r="L22" s="11">
        <f ca="1">((COUNTIFS(SWISSW!$I:$I,'MTT WIN'!$A22,SWISSW!$J:$J,'MTT WIN'!L$1,SWISSW!$F:$F,"Won")+COUNTIFS(SWISSW!$I:$I,'MTT WIN'!L$1,SWISSW!$J:$J,'MTT WIN'!$A22,SWISSW!$F:$F,"Lost")))</f>
        <v>1</v>
      </c>
      <c r="M22" s="11">
        <f ca="1">((COUNTIFS(SWISSW!$I:$I,'MTT WIN'!$A22,SWISSW!$J:$J,'MTT WIN'!M$1,SWISSW!$F:$F,"Won")+COUNTIFS(SWISSW!$I:$I,'MTT WIN'!M$1,SWISSW!$J:$J,'MTT WIN'!$A22,SWISSW!$F:$F,"Lost")))</f>
        <v>0</v>
      </c>
      <c r="N22" s="11">
        <f ca="1">((COUNTIFS(SWISSW!$I:$I,'MTT WIN'!$A22,SWISSW!$J:$J,'MTT WIN'!N$1,SWISSW!$F:$F,"Won")+COUNTIFS(SWISSW!$I:$I,'MTT WIN'!N$1,SWISSW!$J:$J,'MTT WIN'!$A22,SWISSW!$F:$F,"Lost")))</f>
        <v>1</v>
      </c>
      <c r="O22" s="11">
        <f ca="1">((COUNTIFS(SWISSW!$I:$I,'MTT WIN'!$A22,SWISSW!$J:$J,'MTT WIN'!O$1,SWISSW!$F:$F,"Won")+COUNTIFS(SWISSW!$I:$I,'MTT WIN'!O$1,SWISSW!$J:$J,'MTT WIN'!$A22,SWISSW!$F:$F,"Lost")))</f>
        <v>2</v>
      </c>
      <c r="P22" s="11">
        <f ca="1">((COUNTIFS(SWISSW!$I:$I,'MTT WIN'!$A22,SWISSW!$J:$J,'MTT WIN'!P$1,SWISSW!$F:$F,"Won")+COUNTIFS(SWISSW!$I:$I,'MTT WIN'!P$1,SWISSW!$J:$J,'MTT WIN'!$A22,SWISSW!$F:$F,"Lost")))</f>
        <v>0</v>
      </c>
      <c r="Q22" s="11">
        <f ca="1">((COUNTIFS(SWISSW!$I:$I,'MTT WIN'!$A22,SWISSW!$J:$J,'MTT WIN'!Q$1,SWISSW!$F:$F,"Won")+COUNTIFS(SWISSW!$I:$I,'MTT WIN'!Q$1,SWISSW!$J:$J,'MTT WIN'!$A22,SWISSW!$F:$F,"Lost")))</f>
        <v>1</v>
      </c>
      <c r="R22" s="11">
        <f ca="1">((COUNTIFS(SWISSW!$I:$I,'MTT WIN'!$A22,SWISSW!$J:$J,'MTT WIN'!R$1,SWISSW!$F:$F,"Won")+COUNTIFS(SWISSW!$I:$I,'MTT WIN'!R$1,SWISSW!$J:$J,'MTT WIN'!$A22,SWISSW!$F:$F,"Lost")))</f>
        <v>0</v>
      </c>
      <c r="S22" s="11">
        <f ca="1">((COUNTIFS(SWISSW!$I:$I,'MTT WIN'!$A22,SWISSW!$J:$J,'MTT WIN'!S$1,SWISSW!$F:$F,"Won")+COUNTIFS(SWISSW!$I:$I,'MTT WIN'!S$1,SWISSW!$J:$J,'MTT WIN'!$A22,SWISSW!$F:$F,"Lost")))</f>
        <v>0</v>
      </c>
      <c r="T22" s="11">
        <f ca="1">((COUNTIFS(SWISSW!$I:$I,'MTT WIN'!$A22,SWISSW!$J:$J,'MTT WIN'!T$1,SWISSW!$F:$F,"Won")+COUNTIFS(SWISSW!$I:$I,'MTT WIN'!T$1,SWISSW!$J:$J,'MTT WIN'!$A22,SWISSW!$F:$F,"Lost")))</f>
        <v>0</v>
      </c>
      <c r="U22" s="11">
        <f ca="1">((COUNTIFS(SWISSW!$I:$I,'MTT WIN'!$A22,SWISSW!$J:$J,'MTT WIN'!U$1,SWISSW!$F:$F,"Won")+COUNTIFS(SWISSW!$I:$I,'MTT WIN'!U$1,SWISSW!$J:$J,'MTT WIN'!$A22,SWISSW!$F:$F,"Lost")))</f>
        <v>0</v>
      </c>
      <c r="V22" s="11">
        <f ca="1">((COUNTIFS(SWISSW!$I:$I,'MTT WIN'!$A22,SWISSW!$J:$J,'MTT WIN'!V$1,SWISSW!$F:$F,"Won")+COUNTIFS(SWISSW!$I:$I,'MTT WIN'!V$1,SWISSW!$J:$J,'MTT WIN'!$A22,SWISSW!$F:$F,"Lost")))</f>
        <v>0</v>
      </c>
      <c r="W22" s="11">
        <f ca="1">((COUNTIFS(SWISSW!$I:$I,'MTT WIN'!$A22,SWISSW!$J:$J,'MTT WIN'!W$1,SWISSW!$F:$F,"Won")+COUNTIFS(SWISSW!$I:$I,'MTT WIN'!W$1,SWISSW!$J:$J,'MTT WIN'!$A22,SWISSW!$F:$F,"Lost")))</f>
        <v>1</v>
      </c>
      <c r="X22" s="11">
        <f ca="1">((COUNTIFS(SWISSW!$I:$I,'MTT WIN'!$A22,SWISSW!$J:$J,'MTT WIN'!X$1,SWISSW!$F:$F,"Won")+COUNTIFS(SWISSW!$I:$I,'MTT WIN'!X$1,SWISSW!$J:$J,'MTT WIN'!$A22,SWISSW!$F:$F,"Lost")))</f>
        <v>0</v>
      </c>
      <c r="Y22" s="11">
        <f ca="1">((COUNTIFS(SWISSW!$I:$I,'MTT WIN'!$A22,SWISSW!$J:$J,'MTT WIN'!Y$1,SWISSW!$F:$F,"Won")+COUNTIFS(SWISSW!$I:$I,'MTT WIN'!Y$1,SWISSW!$J:$J,'MTT WIN'!$A22,SWISSW!$F:$F,"Lost")))</f>
        <v>0</v>
      </c>
      <c r="Z22" s="11">
        <f ca="1">((COUNTIFS(SWISSW!$I:$I,'MTT WIN'!$A22,SWISSW!$J:$J,'MTT WIN'!Z$1,SWISSW!$F:$F,"Won")+COUNTIFS(SWISSW!$I:$I,'MTT WIN'!Z$1,SWISSW!$J:$J,'MTT WIN'!$A22,SWISSW!$F:$F,"Lost")))</f>
        <v>0</v>
      </c>
      <c r="AA22" s="11">
        <f ca="1">((COUNTIFS(SWISSW!$I:$I,'MTT WIN'!$A22,SWISSW!$J:$J,'MTT WIN'!AA$1,SWISSW!$F:$F,"Won")+COUNTIFS(SWISSW!$I:$I,'MTT WIN'!AA$1,SWISSW!$J:$J,'MTT WIN'!$A22,SWISSW!$F:$F,"Lost")))</f>
        <v>1</v>
      </c>
      <c r="AB22" s="11">
        <f ca="1">((COUNTIFS(SWISSW!$I:$I,'MTT WIN'!$A22,SWISSW!$J:$J,'MTT WIN'!AB$1,SWISSW!$F:$F,"Won")+COUNTIFS(SWISSW!$I:$I,'MTT WIN'!AB$1,SWISSW!$J:$J,'MTT WIN'!$A22,SWISSW!$F:$F,"Lost")))</f>
        <v>0</v>
      </c>
      <c r="AC22" s="11">
        <f ca="1">((COUNTIFS(SWISSW!$I:$I,'MTT WIN'!$A22,SWISSW!$J:$J,'MTT WIN'!AC$1,SWISSW!$F:$F,"Won")+COUNTIFS(SWISSW!$I:$I,'MTT WIN'!AC$1,SWISSW!$J:$J,'MTT WIN'!$A22,SWISSW!$F:$F,"Lost")))</f>
        <v>0</v>
      </c>
      <c r="AD22" s="11">
        <f ca="1">((COUNTIFS(SWISSW!$I:$I,'MTT WIN'!$A22,SWISSW!$J:$J,'MTT WIN'!AD$1,SWISSW!$F:$F,"Won")+COUNTIFS(SWISSW!$I:$I,'MTT WIN'!AD$1,SWISSW!$J:$J,'MTT WIN'!$A22,SWISSW!$F:$F,"Lost")))</f>
        <v>0</v>
      </c>
      <c r="AE22" s="11">
        <f ca="1">((COUNTIFS(SWISSW!$I:$I,'MTT WIN'!$A22,SWISSW!$J:$J,'MTT WIN'!AE$1,SWISSW!$F:$F,"Won")+COUNTIFS(SWISSW!$I:$I,'MTT WIN'!AE$1,SWISSW!$J:$J,'MTT WIN'!$A22,SWISSW!$F:$F,"Lost")))</f>
        <v>0</v>
      </c>
      <c r="AF22" s="11">
        <f ca="1">((COUNTIFS(SWISSW!$I:$I,'MTT WIN'!$A22,SWISSW!$J:$J,'MTT WIN'!AF$1,SWISSW!$F:$F,"Won")+COUNTIFS(SWISSW!$I:$I,'MTT WIN'!AF$1,SWISSW!$J:$J,'MTT WIN'!$A22,SWISSW!$F:$F,"Lost")))</f>
        <v>0</v>
      </c>
      <c r="AG22" s="11">
        <f ca="1">((COUNTIFS(SWISSW!$I:$I,'MTT WIN'!$A22,SWISSW!$J:$J,'MTT WIN'!AG$1,SWISSW!$F:$F,"Won")+COUNTIFS(SWISSW!$I:$I,'MTT WIN'!AG$1,SWISSW!$J:$J,'MTT WIN'!$A22,SWISSW!$F:$F,"Lost")))</f>
        <v>1</v>
      </c>
      <c r="AH22" s="11">
        <f ca="1">((COUNTIFS(SWISSW!$I:$I,'MTT WIN'!$A22,SWISSW!$J:$J,'MTT WIN'!AH$1,SWISSW!$F:$F,"Won")+COUNTIFS(SWISSW!$I:$I,'MTT WIN'!AH$1,SWISSW!$J:$J,'MTT WIN'!$A22,SWISSW!$F:$F,"Lost")))</f>
        <v>0</v>
      </c>
      <c r="AI22" s="11">
        <f ca="1">((COUNTIFS(SWISSW!$I:$I,'MTT WIN'!$A22,SWISSW!$J:$J,'MTT WIN'!AI$1,SWISSW!$F:$F,"Won")+COUNTIFS(SWISSW!$I:$I,'MTT WIN'!AI$1,SWISSW!$J:$J,'MTT WIN'!$A22,SWISSW!$F:$F,"Lost")))</f>
        <v>0</v>
      </c>
      <c r="AJ22" s="11">
        <f ca="1">((COUNTIFS(SWISSW!$I:$I,'MTT WIN'!$A22,SWISSW!$J:$J,'MTT WIN'!AJ$1,SWISSW!$F:$F,"Won")+COUNTIFS(SWISSW!$I:$I,'MTT WIN'!AJ$1,SWISSW!$J:$J,'MTT WIN'!$A22,SWISSW!$F:$F,"Lost")))</f>
        <v>0</v>
      </c>
      <c r="AK22" s="11">
        <f ca="1">((COUNTIFS(SWISSW!$I:$I,'MTT WIN'!$A22,SWISSW!$J:$J,'MTT WIN'!AK$1,SWISSW!$F:$F,"Won")+COUNTIFS(SWISSW!$I:$I,'MTT WIN'!AK$1,SWISSW!$J:$J,'MTT WIN'!$A22,SWISSW!$F:$F,"Lost")))</f>
        <v>0</v>
      </c>
      <c r="AL22" s="11">
        <f ca="1">((COUNTIFS(SWISSW!$I:$I,'MTT WIN'!$A22,SWISSW!$J:$J,'MTT WIN'!AL$1,SWISSW!$F:$F,"Won")+COUNTIFS(SWISSW!$I:$I,'MTT WIN'!AL$1,SWISSW!$J:$J,'MTT WIN'!$A22,SWISSW!$F:$F,"Lost")))</f>
        <v>0</v>
      </c>
      <c r="AM22" s="11">
        <f ca="1">((COUNTIFS(SWISSW!$I:$I,'MTT WIN'!$A22,SWISSW!$J:$J,'MTT WIN'!AM$1,SWISSW!$F:$F,"Won")+COUNTIFS(SWISSW!$I:$I,'MTT WIN'!AM$1,SWISSW!$J:$J,'MTT WIN'!$A22,SWISSW!$F:$F,"Lost")))</f>
        <v>0</v>
      </c>
      <c r="AN22" s="11">
        <f ca="1">((COUNTIFS(SWISSW!$I:$I,'MTT WIN'!$A22,SWISSW!$J:$J,'MTT WIN'!AN$1,SWISSW!$F:$F,"Won")+COUNTIFS(SWISSW!$I:$I,'MTT WIN'!AN$1,SWISSW!$J:$J,'MTT WIN'!$A22,SWISSW!$F:$F,"Lost")))</f>
        <v>0</v>
      </c>
      <c r="AO22" s="11">
        <f ca="1">((COUNTIFS(SWISSW!$I:$I,'MTT WIN'!$A22,SWISSW!$J:$J,'MTT WIN'!AO$1,SWISSW!$F:$F,"Won")+COUNTIFS(SWISSW!$I:$I,'MTT WIN'!AO$1,SWISSW!$J:$J,'MTT WIN'!$A22,SWISSW!$F:$F,"Lost")))</f>
        <v>0</v>
      </c>
      <c r="AP22" s="11">
        <f ca="1">((COUNTIFS(SWISSW!$I:$I,'MTT WIN'!$A22,SWISSW!$J:$J,'MTT WIN'!AP$1,SWISSW!$F:$F,"Won")+COUNTIFS(SWISSW!$I:$I,'MTT WIN'!AP$1,SWISSW!$J:$J,'MTT WIN'!$A22,SWISSW!$F:$F,"Lost")))</f>
        <v>0</v>
      </c>
      <c r="AQ22" s="11">
        <f ca="1">((COUNTIFS(SWISSW!$I:$I,'MTT WIN'!$A22,SWISSW!$J:$J,'MTT WIN'!AQ$1,SWISSW!$F:$F,"Won")+COUNTIFS(SWISSW!$I:$I,'MTT WIN'!AQ$1,SWISSW!$J:$J,'MTT WIN'!$A22,SWISSW!$F:$F,"Lost")))</f>
        <v>0</v>
      </c>
      <c r="AR22" s="11">
        <f ca="1">((COUNTIFS(SWISSW!$I:$I,'MTT WIN'!$A22,SWISSW!$J:$J,'MTT WIN'!AR$1,SWISSW!$F:$F,"Won")+COUNTIFS(SWISSW!$I:$I,'MTT WIN'!AR$1,SWISSW!$J:$J,'MTT WIN'!$A22,SWISSW!$F:$F,"Lost")))</f>
        <v>0</v>
      </c>
      <c r="AS22" s="11">
        <f ca="1">((COUNTIFS(SWISSW!$I:$I,'MTT WIN'!$A22,SWISSW!$J:$J,'MTT WIN'!AS$1,SWISSW!$F:$F,"Won")+COUNTIFS(SWISSW!$I:$I,'MTT WIN'!AS$1,SWISSW!$J:$J,'MTT WIN'!$A22,SWISSW!$F:$F,"Lost")))</f>
        <v>0</v>
      </c>
      <c r="AT22" s="11">
        <f ca="1">((COUNTIFS(SWISSW!$I:$I,'MTT WIN'!$A22,SWISSW!$J:$J,'MTT WIN'!AT$1,SWISSW!$F:$F,"Won")+COUNTIFS(SWISSW!$I:$I,'MTT WIN'!AT$1,SWISSW!$J:$J,'MTT WIN'!$A22,SWISSW!$F:$F,"Lost")))</f>
        <v>0</v>
      </c>
      <c r="AU22" s="11">
        <f ca="1">((COUNTIFS(SWISSW!$I:$I,'MTT WIN'!$A22,SWISSW!$J:$J,'MTT WIN'!AU$1,SWISSW!$F:$F,"Won")+COUNTIFS(SWISSW!$I:$I,'MTT WIN'!AU$1,SWISSW!$J:$J,'MTT WIN'!$A22,SWISSW!$F:$F,"Lost")))</f>
        <v>0</v>
      </c>
      <c r="AV22" s="11">
        <f ca="1">((COUNTIFS(SWISSW!$I:$I,'MTT WIN'!$A22,SWISSW!$J:$J,'MTT WIN'!AV$1,SWISSW!$F:$F,"Won")+COUNTIFS(SWISSW!$I:$I,'MTT WIN'!AV$1,SWISSW!$J:$J,'MTT WIN'!$A22,SWISSW!$F:$F,"Lost")))</f>
        <v>0</v>
      </c>
      <c r="AW22" s="11">
        <f ca="1">((COUNTIFS(SWISSW!$I:$I,'MTT WIN'!$A22,SWISSW!$J:$J,'MTT WIN'!AW$1,SWISSW!$F:$F,"Won")+COUNTIFS(SWISSW!$I:$I,'MTT WIN'!AW$1,SWISSW!$J:$J,'MTT WIN'!$A22,SWISSW!$F:$F,"Lost")))</f>
        <v>0</v>
      </c>
      <c r="AX22" s="11">
        <f ca="1">((COUNTIFS(SWISSW!$I:$I,'MTT WIN'!$A22,SWISSW!$J:$J,'MTT WIN'!AX$1,SWISSW!$F:$F,"Won")+COUNTIFS(SWISSW!$I:$I,'MTT WIN'!AX$1,SWISSW!$J:$J,'MTT WIN'!$A22,SWISSW!$F:$F,"Lost")))</f>
        <v>0</v>
      </c>
      <c r="AY22" s="11">
        <f ca="1">((COUNTIFS(SWISSW!$I:$I,'MTT WIN'!$A22,SWISSW!$J:$J,'MTT WIN'!AY$1,SWISSW!$F:$F,"Won")+COUNTIFS(SWISSW!$I:$I,'MTT WIN'!AY$1,SWISSW!$J:$J,'MTT WIN'!$A22,SWISSW!$F:$F,"Lost")))</f>
        <v>0</v>
      </c>
      <c r="AZ22" s="11">
        <f ca="1">((COUNTIFS(SWISSW!$I:$I,'MTT WIN'!$A22,SWISSW!$J:$J,'MTT WIN'!AZ$1,SWISSW!$F:$F,"Won")+COUNTIFS(SWISSW!$I:$I,'MTT WIN'!AZ$1,SWISSW!$J:$J,'MTT WIN'!$A22,SWISSW!$F:$F,"Lost")))</f>
        <v>0</v>
      </c>
      <c r="BA22" s="11">
        <f ca="1">((COUNTIFS(SWISSW!$I:$I,'MTT WIN'!$A22,SWISSW!$J:$J,'MTT WIN'!BA$1,SWISSW!$F:$F,"Won")+COUNTIFS(SWISSW!$I:$I,'MTT WIN'!BA$1,SWISSW!$J:$J,'MTT WIN'!$A22,SWISSW!$F:$F,"Lost")))</f>
        <v>0</v>
      </c>
      <c r="BB22" s="11">
        <f ca="1">((COUNTIFS(SWISSW!$I:$I,'MTT WIN'!$A22,SWISSW!$J:$J,'MTT WIN'!BB$1,SWISSW!$F:$F,"Won")+COUNTIFS(SWISSW!$I:$I,'MTT WIN'!BB$1,SWISSW!$J:$J,'MTT WIN'!$A22,SWISSW!$F:$F,"Lost")))</f>
        <v>0</v>
      </c>
      <c r="BC22" s="11">
        <f ca="1">((COUNTIFS(SWISSW!$I:$I,'MTT WIN'!$A22,SWISSW!$J:$J,'MTT WIN'!BC$1,SWISSW!$F:$F,"Won")+COUNTIFS(SWISSW!$I:$I,'MTT WIN'!BC$1,SWISSW!$J:$J,'MTT WIN'!$A22,SWISSW!$F:$F,"Lost")))</f>
        <v>0</v>
      </c>
      <c r="BD22" s="11">
        <f ca="1">((COUNTIFS(SWISSW!$I:$I,'MTT WIN'!$A22,SWISSW!$J:$J,'MTT WIN'!BD$1,SWISSW!$F:$F,"Won")+COUNTIFS(SWISSW!$I:$I,'MTT WIN'!BD$1,SWISSW!$J:$J,'MTT WIN'!$A22,SWISSW!$F:$F,"Lost")))</f>
        <v>0</v>
      </c>
      <c r="BE22" s="11">
        <f ca="1">((COUNTIFS(SWISSW!$I:$I,'MTT WIN'!$A22,SWISSW!$J:$J,'MTT WIN'!BE$1,SWISSW!$F:$F,"Won")+COUNTIFS(SWISSW!$I:$I,'MTT WIN'!BE$1,SWISSW!$J:$J,'MTT WIN'!$A22,SWISSW!$F:$F,"Lost")))</f>
        <v>0</v>
      </c>
      <c r="BF22" s="11">
        <f ca="1">((COUNTIFS(SWISSW!$I:$I,'MTT WIN'!$A22,SWISSW!$J:$J,'MTT WIN'!BF$1,SWISSW!$F:$F,"Won")+COUNTIFS(SWISSW!$I:$I,'MTT WIN'!BF$1,SWISSW!$J:$J,'MTT WIN'!$A22,SWISSW!$F:$F,"Lost")))</f>
        <v>0</v>
      </c>
    </row>
    <row r="23" spans="1:58" ht="55" customHeight="1" x14ac:dyDescent="0.3">
      <c r="A23" s="3" t="str">
        <f ca="1">MATCHUP!A23</f>
        <v>Bogles</v>
      </c>
      <c r="B23" s="11">
        <f ca="1">((COUNTIFS(SWISSW!$I:$I,'MTT WIN'!$A23,SWISSW!$J:$J,'MTT WIN'!B$1,SWISSW!$F:$F,"Won")+COUNTIFS(SWISSW!$I:$I,'MTT WIN'!B$1,SWISSW!$J:$J,'MTT WIN'!$A23,SWISSW!$F:$F,"Lost")))</f>
        <v>6</v>
      </c>
      <c r="C23" s="11">
        <f ca="1">((COUNTIFS(SWISSW!$I:$I,'MTT WIN'!$A23,SWISSW!$J:$J,'MTT WIN'!C$1,SWISSW!$F:$F,"Won")+COUNTIFS(SWISSW!$I:$I,'MTT WIN'!C$1,SWISSW!$J:$J,'MTT WIN'!$A23,SWISSW!$F:$F,"Lost")))</f>
        <v>3</v>
      </c>
      <c r="D23" s="11">
        <f ca="1">((COUNTIFS(SWISSW!$I:$I,'MTT WIN'!$A23,SWISSW!$J:$J,'MTT WIN'!D$1,SWISSW!$F:$F,"Won")+COUNTIFS(SWISSW!$I:$I,'MTT WIN'!D$1,SWISSW!$J:$J,'MTT WIN'!$A23,SWISSW!$F:$F,"Lost")))</f>
        <v>2</v>
      </c>
      <c r="E23" s="11">
        <f ca="1">((COUNTIFS(SWISSW!$I:$I,'MTT WIN'!$A23,SWISSW!$J:$J,'MTT WIN'!E$1,SWISSW!$F:$F,"Won")+COUNTIFS(SWISSW!$I:$I,'MTT WIN'!E$1,SWISSW!$J:$J,'MTT WIN'!$A23,SWISSW!$F:$F,"Lost")))</f>
        <v>0</v>
      </c>
      <c r="F23" s="11">
        <f ca="1">((COUNTIFS(SWISSW!$I:$I,'MTT WIN'!$A23,SWISSW!$J:$J,'MTT WIN'!F$1,SWISSW!$F:$F,"Won")+COUNTIFS(SWISSW!$I:$I,'MTT WIN'!F$1,SWISSW!$J:$J,'MTT WIN'!$A23,SWISSW!$F:$F,"Lost")))</f>
        <v>5</v>
      </c>
      <c r="G23" s="11">
        <f ca="1">((COUNTIFS(SWISSW!$I:$I,'MTT WIN'!$A23,SWISSW!$J:$J,'MTT WIN'!G$1,SWISSW!$F:$F,"Won")+COUNTIFS(SWISSW!$I:$I,'MTT WIN'!G$1,SWISSW!$J:$J,'MTT WIN'!$A23,SWISSW!$F:$F,"Lost")))</f>
        <v>2</v>
      </c>
      <c r="H23" s="11">
        <f ca="1">((COUNTIFS(SWISSW!$I:$I,'MTT WIN'!$A23,SWISSW!$J:$J,'MTT WIN'!H$1,SWISSW!$F:$F,"Won")+COUNTIFS(SWISSW!$I:$I,'MTT WIN'!H$1,SWISSW!$J:$J,'MTT WIN'!$A23,SWISSW!$F:$F,"Lost")))</f>
        <v>0</v>
      </c>
      <c r="I23" s="11">
        <f ca="1">((COUNTIFS(SWISSW!$I:$I,'MTT WIN'!$A23,SWISSW!$J:$J,'MTT WIN'!I$1,SWISSW!$F:$F,"Won")+COUNTIFS(SWISSW!$I:$I,'MTT WIN'!I$1,SWISSW!$J:$J,'MTT WIN'!$A23,SWISSW!$F:$F,"Lost")))</f>
        <v>1</v>
      </c>
      <c r="J23" s="11">
        <f ca="1">((COUNTIFS(SWISSW!$I:$I,'MTT WIN'!$A23,SWISSW!$J:$J,'MTT WIN'!J$1,SWISSW!$F:$F,"Won")+COUNTIFS(SWISSW!$I:$I,'MTT WIN'!J$1,SWISSW!$J:$J,'MTT WIN'!$A23,SWISSW!$F:$F,"Lost")))</f>
        <v>0</v>
      </c>
      <c r="K23" s="11">
        <f ca="1">((COUNTIFS(SWISSW!$I:$I,'MTT WIN'!$A23,SWISSW!$J:$J,'MTT WIN'!K$1,SWISSW!$F:$F,"Won")+COUNTIFS(SWISSW!$I:$I,'MTT WIN'!K$1,SWISSW!$J:$J,'MTT WIN'!$A23,SWISSW!$F:$F,"Lost")))</f>
        <v>1</v>
      </c>
      <c r="L23" s="11">
        <f ca="1">((COUNTIFS(SWISSW!$I:$I,'MTT WIN'!$A23,SWISSW!$J:$J,'MTT WIN'!L$1,SWISSW!$F:$F,"Won")+COUNTIFS(SWISSW!$I:$I,'MTT WIN'!L$1,SWISSW!$J:$J,'MTT WIN'!$A23,SWISSW!$F:$F,"Lost")))</f>
        <v>0</v>
      </c>
      <c r="M23" s="11">
        <f ca="1">((COUNTIFS(SWISSW!$I:$I,'MTT WIN'!$A23,SWISSW!$J:$J,'MTT WIN'!M$1,SWISSW!$F:$F,"Won")+COUNTIFS(SWISSW!$I:$I,'MTT WIN'!M$1,SWISSW!$J:$J,'MTT WIN'!$A23,SWISSW!$F:$F,"Lost")))</f>
        <v>0</v>
      </c>
      <c r="N23" s="11">
        <f ca="1">((COUNTIFS(SWISSW!$I:$I,'MTT WIN'!$A23,SWISSW!$J:$J,'MTT WIN'!N$1,SWISSW!$F:$F,"Won")+COUNTIFS(SWISSW!$I:$I,'MTT WIN'!N$1,SWISSW!$J:$J,'MTT WIN'!$A23,SWISSW!$F:$F,"Lost")))</f>
        <v>0</v>
      </c>
      <c r="O23" s="11">
        <f ca="1">((COUNTIFS(SWISSW!$I:$I,'MTT WIN'!$A23,SWISSW!$J:$J,'MTT WIN'!O$1,SWISSW!$F:$F,"Won")+COUNTIFS(SWISSW!$I:$I,'MTT WIN'!O$1,SWISSW!$J:$J,'MTT WIN'!$A23,SWISSW!$F:$F,"Lost")))</f>
        <v>0</v>
      </c>
      <c r="P23" s="11">
        <f ca="1">((COUNTIFS(SWISSW!$I:$I,'MTT WIN'!$A23,SWISSW!$J:$J,'MTT WIN'!P$1,SWISSW!$F:$F,"Won")+COUNTIFS(SWISSW!$I:$I,'MTT WIN'!P$1,SWISSW!$J:$J,'MTT WIN'!$A23,SWISSW!$F:$F,"Lost")))</f>
        <v>0</v>
      </c>
      <c r="Q23" s="11">
        <f ca="1">((COUNTIFS(SWISSW!$I:$I,'MTT WIN'!$A23,SWISSW!$J:$J,'MTT WIN'!Q$1,SWISSW!$F:$F,"Won")+COUNTIFS(SWISSW!$I:$I,'MTT WIN'!Q$1,SWISSW!$J:$J,'MTT WIN'!$A23,SWISSW!$F:$F,"Lost")))</f>
        <v>0</v>
      </c>
      <c r="R23" s="11">
        <f ca="1">((COUNTIFS(SWISSW!$I:$I,'MTT WIN'!$A23,SWISSW!$J:$J,'MTT WIN'!R$1,SWISSW!$F:$F,"Won")+COUNTIFS(SWISSW!$I:$I,'MTT WIN'!R$1,SWISSW!$J:$J,'MTT WIN'!$A23,SWISSW!$F:$F,"Lost")))</f>
        <v>1</v>
      </c>
      <c r="S23" s="11">
        <f ca="1">((COUNTIFS(SWISSW!$I:$I,'MTT WIN'!$A23,SWISSW!$J:$J,'MTT WIN'!S$1,SWISSW!$F:$F,"Won")+COUNTIFS(SWISSW!$I:$I,'MTT WIN'!S$1,SWISSW!$J:$J,'MTT WIN'!$A23,SWISSW!$F:$F,"Lost")))</f>
        <v>1</v>
      </c>
      <c r="T23" s="11">
        <f ca="1">((COUNTIFS(SWISSW!$I:$I,'MTT WIN'!$A23,SWISSW!$J:$J,'MTT WIN'!T$1,SWISSW!$F:$F,"Won")+COUNTIFS(SWISSW!$I:$I,'MTT WIN'!T$1,SWISSW!$J:$J,'MTT WIN'!$A23,SWISSW!$F:$F,"Lost")))</f>
        <v>0</v>
      </c>
      <c r="U23" s="11">
        <f ca="1">((COUNTIFS(SWISSW!$I:$I,'MTT WIN'!$A23,SWISSW!$J:$J,'MTT WIN'!U$1,SWISSW!$F:$F,"Won")+COUNTIFS(SWISSW!$I:$I,'MTT WIN'!U$1,SWISSW!$J:$J,'MTT WIN'!$A23,SWISSW!$F:$F,"Lost")))</f>
        <v>2</v>
      </c>
      <c r="V23" s="11">
        <f ca="1">((COUNTIFS(SWISSW!$I:$I,'MTT WIN'!$A23,SWISSW!$J:$J,'MTT WIN'!V$1,SWISSW!$F:$F,"Won")+COUNTIFS(SWISSW!$I:$I,'MTT WIN'!V$1,SWISSW!$J:$J,'MTT WIN'!$A23,SWISSW!$F:$F,"Lost")))</f>
        <v>1</v>
      </c>
      <c r="W23" s="11">
        <f ca="1">((COUNTIFS(SWISSW!$I:$I,'MTT WIN'!$A23,SWISSW!$J:$J,'MTT WIN'!W$1,SWISSW!$F:$F,"Won")+COUNTIFS(SWISSW!$I:$I,'MTT WIN'!W$1,SWISSW!$J:$J,'MTT WIN'!$A23,SWISSW!$F:$F,"Lost")))</f>
        <v>0</v>
      </c>
      <c r="X23" s="11">
        <f ca="1">((COUNTIFS(SWISSW!$I:$I,'MTT WIN'!$A23,SWISSW!$J:$J,'MTT WIN'!X$1,SWISSW!$F:$F,"Won")+COUNTIFS(SWISSW!$I:$I,'MTT WIN'!X$1,SWISSW!$J:$J,'MTT WIN'!$A23,SWISSW!$F:$F,"Lost")))</f>
        <v>0</v>
      </c>
      <c r="Y23" s="11">
        <f ca="1">((COUNTIFS(SWISSW!$I:$I,'MTT WIN'!$A23,SWISSW!$J:$J,'MTT WIN'!Y$1,SWISSW!$F:$F,"Won")+COUNTIFS(SWISSW!$I:$I,'MTT WIN'!Y$1,SWISSW!$J:$J,'MTT WIN'!$A23,SWISSW!$F:$F,"Lost")))</f>
        <v>2</v>
      </c>
      <c r="Z23" s="11">
        <f ca="1">((COUNTIFS(SWISSW!$I:$I,'MTT WIN'!$A23,SWISSW!$J:$J,'MTT WIN'!Z$1,SWISSW!$F:$F,"Won")+COUNTIFS(SWISSW!$I:$I,'MTT WIN'!Z$1,SWISSW!$J:$J,'MTT WIN'!$A23,SWISSW!$F:$F,"Lost")))</f>
        <v>0</v>
      </c>
      <c r="AA23" s="11">
        <f ca="1">((COUNTIFS(SWISSW!$I:$I,'MTT WIN'!$A23,SWISSW!$J:$J,'MTT WIN'!AA$1,SWISSW!$F:$F,"Won")+COUNTIFS(SWISSW!$I:$I,'MTT WIN'!AA$1,SWISSW!$J:$J,'MTT WIN'!$A23,SWISSW!$F:$F,"Lost")))</f>
        <v>0</v>
      </c>
      <c r="AB23" s="11">
        <f ca="1">((COUNTIFS(SWISSW!$I:$I,'MTT WIN'!$A23,SWISSW!$J:$J,'MTT WIN'!AB$1,SWISSW!$F:$F,"Won")+COUNTIFS(SWISSW!$I:$I,'MTT WIN'!AB$1,SWISSW!$J:$J,'MTT WIN'!$A23,SWISSW!$F:$F,"Lost")))</f>
        <v>1</v>
      </c>
      <c r="AC23" s="11">
        <f ca="1">((COUNTIFS(SWISSW!$I:$I,'MTT WIN'!$A23,SWISSW!$J:$J,'MTT WIN'!AC$1,SWISSW!$F:$F,"Won")+COUNTIFS(SWISSW!$I:$I,'MTT WIN'!AC$1,SWISSW!$J:$J,'MTT WIN'!$A23,SWISSW!$F:$F,"Lost")))</f>
        <v>1</v>
      </c>
      <c r="AD23" s="11">
        <f ca="1">((COUNTIFS(SWISSW!$I:$I,'MTT WIN'!$A23,SWISSW!$J:$J,'MTT WIN'!AD$1,SWISSW!$F:$F,"Won")+COUNTIFS(SWISSW!$I:$I,'MTT WIN'!AD$1,SWISSW!$J:$J,'MTT WIN'!$A23,SWISSW!$F:$F,"Lost")))</f>
        <v>0</v>
      </c>
      <c r="AE23" s="11">
        <f ca="1">((COUNTIFS(SWISSW!$I:$I,'MTT WIN'!$A23,SWISSW!$J:$J,'MTT WIN'!AE$1,SWISSW!$F:$F,"Won")+COUNTIFS(SWISSW!$I:$I,'MTT WIN'!AE$1,SWISSW!$J:$J,'MTT WIN'!$A23,SWISSW!$F:$F,"Lost")))</f>
        <v>0</v>
      </c>
      <c r="AF23" s="11">
        <f ca="1">((COUNTIFS(SWISSW!$I:$I,'MTT WIN'!$A23,SWISSW!$J:$J,'MTT WIN'!AF$1,SWISSW!$F:$F,"Won")+COUNTIFS(SWISSW!$I:$I,'MTT WIN'!AF$1,SWISSW!$J:$J,'MTT WIN'!$A23,SWISSW!$F:$F,"Lost")))</f>
        <v>0</v>
      </c>
      <c r="AG23" s="11">
        <f ca="1">((COUNTIFS(SWISSW!$I:$I,'MTT WIN'!$A23,SWISSW!$J:$J,'MTT WIN'!AG$1,SWISSW!$F:$F,"Won")+COUNTIFS(SWISSW!$I:$I,'MTT WIN'!AG$1,SWISSW!$J:$J,'MTT WIN'!$A23,SWISSW!$F:$F,"Lost")))</f>
        <v>0</v>
      </c>
      <c r="AH23" s="11">
        <f ca="1">((COUNTIFS(SWISSW!$I:$I,'MTT WIN'!$A23,SWISSW!$J:$J,'MTT WIN'!AH$1,SWISSW!$F:$F,"Won")+COUNTIFS(SWISSW!$I:$I,'MTT WIN'!AH$1,SWISSW!$J:$J,'MTT WIN'!$A23,SWISSW!$F:$F,"Lost")))</f>
        <v>0</v>
      </c>
      <c r="AI23" s="11">
        <f ca="1">((COUNTIFS(SWISSW!$I:$I,'MTT WIN'!$A23,SWISSW!$J:$J,'MTT WIN'!AI$1,SWISSW!$F:$F,"Won")+COUNTIFS(SWISSW!$I:$I,'MTT WIN'!AI$1,SWISSW!$J:$J,'MTT WIN'!$A23,SWISSW!$F:$F,"Lost")))</f>
        <v>0</v>
      </c>
      <c r="AJ23" s="11">
        <f ca="1">((COUNTIFS(SWISSW!$I:$I,'MTT WIN'!$A23,SWISSW!$J:$J,'MTT WIN'!AJ$1,SWISSW!$F:$F,"Won")+COUNTIFS(SWISSW!$I:$I,'MTT WIN'!AJ$1,SWISSW!$J:$J,'MTT WIN'!$A23,SWISSW!$F:$F,"Lost")))</f>
        <v>0</v>
      </c>
      <c r="AK23" s="11">
        <f ca="1">((COUNTIFS(SWISSW!$I:$I,'MTT WIN'!$A23,SWISSW!$J:$J,'MTT WIN'!AK$1,SWISSW!$F:$F,"Won")+COUNTIFS(SWISSW!$I:$I,'MTT WIN'!AK$1,SWISSW!$J:$J,'MTT WIN'!$A23,SWISSW!$F:$F,"Lost")))</f>
        <v>0</v>
      </c>
      <c r="AL23" s="11">
        <f ca="1">((COUNTIFS(SWISSW!$I:$I,'MTT WIN'!$A23,SWISSW!$J:$J,'MTT WIN'!AL$1,SWISSW!$F:$F,"Won")+COUNTIFS(SWISSW!$I:$I,'MTT WIN'!AL$1,SWISSW!$J:$J,'MTT WIN'!$A23,SWISSW!$F:$F,"Lost")))</f>
        <v>0</v>
      </c>
      <c r="AM23" s="11">
        <f ca="1">((COUNTIFS(SWISSW!$I:$I,'MTT WIN'!$A23,SWISSW!$J:$J,'MTT WIN'!AM$1,SWISSW!$F:$F,"Won")+COUNTIFS(SWISSW!$I:$I,'MTT WIN'!AM$1,SWISSW!$J:$J,'MTT WIN'!$A23,SWISSW!$F:$F,"Lost")))</f>
        <v>0</v>
      </c>
      <c r="AN23" s="11">
        <f ca="1">((COUNTIFS(SWISSW!$I:$I,'MTT WIN'!$A23,SWISSW!$J:$J,'MTT WIN'!AN$1,SWISSW!$F:$F,"Won")+COUNTIFS(SWISSW!$I:$I,'MTT WIN'!AN$1,SWISSW!$J:$J,'MTT WIN'!$A23,SWISSW!$F:$F,"Lost")))</f>
        <v>1</v>
      </c>
      <c r="AO23" s="11">
        <f ca="1">((COUNTIFS(SWISSW!$I:$I,'MTT WIN'!$A23,SWISSW!$J:$J,'MTT WIN'!AO$1,SWISSW!$F:$F,"Won")+COUNTIFS(SWISSW!$I:$I,'MTT WIN'!AO$1,SWISSW!$J:$J,'MTT WIN'!$A23,SWISSW!$F:$F,"Lost")))</f>
        <v>0</v>
      </c>
      <c r="AP23" s="11">
        <f ca="1">((COUNTIFS(SWISSW!$I:$I,'MTT WIN'!$A23,SWISSW!$J:$J,'MTT WIN'!AP$1,SWISSW!$F:$F,"Won")+COUNTIFS(SWISSW!$I:$I,'MTT WIN'!AP$1,SWISSW!$J:$J,'MTT WIN'!$A23,SWISSW!$F:$F,"Lost")))</f>
        <v>0</v>
      </c>
      <c r="AQ23" s="11">
        <f ca="1">((COUNTIFS(SWISSW!$I:$I,'MTT WIN'!$A23,SWISSW!$J:$J,'MTT WIN'!AQ$1,SWISSW!$F:$F,"Won")+COUNTIFS(SWISSW!$I:$I,'MTT WIN'!AQ$1,SWISSW!$J:$J,'MTT WIN'!$A23,SWISSW!$F:$F,"Lost")))</f>
        <v>0</v>
      </c>
      <c r="AR23" s="11">
        <f ca="1">((COUNTIFS(SWISSW!$I:$I,'MTT WIN'!$A23,SWISSW!$J:$J,'MTT WIN'!AR$1,SWISSW!$F:$F,"Won")+COUNTIFS(SWISSW!$I:$I,'MTT WIN'!AR$1,SWISSW!$J:$J,'MTT WIN'!$A23,SWISSW!$F:$F,"Lost")))</f>
        <v>0</v>
      </c>
      <c r="AS23" s="11">
        <f ca="1">((COUNTIFS(SWISSW!$I:$I,'MTT WIN'!$A23,SWISSW!$J:$J,'MTT WIN'!AS$1,SWISSW!$F:$F,"Won")+COUNTIFS(SWISSW!$I:$I,'MTT WIN'!AS$1,SWISSW!$J:$J,'MTT WIN'!$A23,SWISSW!$F:$F,"Lost")))</f>
        <v>0</v>
      </c>
      <c r="AT23" s="11">
        <f ca="1">((COUNTIFS(SWISSW!$I:$I,'MTT WIN'!$A23,SWISSW!$J:$J,'MTT WIN'!AT$1,SWISSW!$F:$F,"Won")+COUNTIFS(SWISSW!$I:$I,'MTT WIN'!AT$1,SWISSW!$J:$J,'MTT WIN'!$A23,SWISSW!$F:$F,"Lost")))</f>
        <v>0</v>
      </c>
      <c r="AU23" s="11">
        <f ca="1">((COUNTIFS(SWISSW!$I:$I,'MTT WIN'!$A23,SWISSW!$J:$J,'MTT WIN'!AU$1,SWISSW!$F:$F,"Won")+COUNTIFS(SWISSW!$I:$I,'MTT WIN'!AU$1,SWISSW!$J:$J,'MTT WIN'!$A23,SWISSW!$F:$F,"Lost")))</f>
        <v>0</v>
      </c>
      <c r="AV23" s="11">
        <f ca="1">((COUNTIFS(SWISSW!$I:$I,'MTT WIN'!$A23,SWISSW!$J:$J,'MTT WIN'!AV$1,SWISSW!$F:$F,"Won")+COUNTIFS(SWISSW!$I:$I,'MTT WIN'!AV$1,SWISSW!$J:$J,'MTT WIN'!$A23,SWISSW!$F:$F,"Lost")))</f>
        <v>0</v>
      </c>
      <c r="AW23" s="11">
        <f ca="1">((COUNTIFS(SWISSW!$I:$I,'MTT WIN'!$A23,SWISSW!$J:$J,'MTT WIN'!AW$1,SWISSW!$F:$F,"Won")+COUNTIFS(SWISSW!$I:$I,'MTT WIN'!AW$1,SWISSW!$J:$J,'MTT WIN'!$A23,SWISSW!$F:$F,"Lost")))</f>
        <v>0</v>
      </c>
      <c r="AX23" s="11">
        <f ca="1">((COUNTIFS(SWISSW!$I:$I,'MTT WIN'!$A23,SWISSW!$J:$J,'MTT WIN'!AX$1,SWISSW!$F:$F,"Won")+COUNTIFS(SWISSW!$I:$I,'MTT WIN'!AX$1,SWISSW!$J:$J,'MTT WIN'!$A23,SWISSW!$F:$F,"Lost")))</f>
        <v>0</v>
      </c>
      <c r="AY23" s="11">
        <f ca="1">((COUNTIFS(SWISSW!$I:$I,'MTT WIN'!$A23,SWISSW!$J:$J,'MTT WIN'!AY$1,SWISSW!$F:$F,"Won")+COUNTIFS(SWISSW!$I:$I,'MTT WIN'!AY$1,SWISSW!$J:$J,'MTT WIN'!$A23,SWISSW!$F:$F,"Lost")))</f>
        <v>0</v>
      </c>
      <c r="AZ23" s="11">
        <f ca="1">((COUNTIFS(SWISSW!$I:$I,'MTT WIN'!$A23,SWISSW!$J:$J,'MTT WIN'!AZ$1,SWISSW!$F:$F,"Won")+COUNTIFS(SWISSW!$I:$I,'MTT WIN'!AZ$1,SWISSW!$J:$J,'MTT WIN'!$A23,SWISSW!$F:$F,"Lost")))</f>
        <v>0</v>
      </c>
      <c r="BA23" s="11">
        <f ca="1">((COUNTIFS(SWISSW!$I:$I,'MTT WIN'!$A23,SWISSW!$J:$J,'MTT WIN'!BA$1,SWISSW!$F:$F,"Won")+COUNTIFS(SWISSW!$I:$I,'MTT WIN'!BA$1,SWISSW!$J:$J,'MTT WIN'!$A23,SWISSW!$F:$F,"Lost")))</f>
        <v>1</v>
      </c>
      <c r="BB23" s="11">
        <f ca="1">((COUNTIFS(SWISSW!$I:$I,'MTT WIN'!$A23,SWISSW!$J:$J,'MTT WIN'!BB$1,SWISSW!$F:$F,"Won")+COUNTIFS(SWISSW!$I:$I,'MTT WIN'!BB$1,SWISSW!$J:$J,'MTT WIN'!$A23,SWISSW!$F:$F,"Lost")))</f>
        <v>0</v>
      </c>
      <c r="BC23" s="11">
        <f ca="1">((COUNTIFS(SWISSW!$I:$I,'MTT WIN'!$A23,SWISSW!$J:$J,'MTT WIN'!BC$1,SWISSW!$F:$F,"Won")+COUNTIFS(SWISSW!$I:$I,'MTT WIN'!BC$1,SWISSW!$J:$J,'MTT WIN'!$A23,SWISSW!$F:$F,"Lost")))</f>
        <v>0</v>
      </c>
      <c r="BD23" s="11">
        <f ca="1">((COUNTIFS(SWISSW!$I:$I,'MTT WIN'!$A23,SWISSW!$J:$J,'MTT WIN'!BD$1,SWISSW!$F:$F,"Won")+COUNTIFS(SWISSW!$I:$I,'MTT WIN'!BD$1,SWISSW!$J:$J,'MTT WIN'!$A23,SWISSW!$F:$F,"Lost")))</f>
        <v>0</v>
      </c>
      <c r="BE23" s="11">
        <f ca="1">((COUNTIFS(SWISSW!$I:$I,'MTT WIN'!$A23,SWISSW!$J:$J,'MTT WIN'!BE$1,SWISSW!$F:$F,"Won")+COUNTIFS(SWISSW!$I:$I,'MTT WIN'!BE$1,SWISSW!$J:$J,'MTT WIN'!$A23,SWISSW!$F:$F,"Lost")))</f>
        <v>0</v>
      </c>
      <c r="BF23" s="11">
        <f ca="1">((COUNTIFS(SWISSW!$I:$I,'MTT WIN'!$A23,SWISSW!$J:$J,'MTT WIN'!BF$1,SWISSW!$F:$F,"Won")+COUNTIFS(SWISSW!$I:$I,'MTT WIN'!BF$1,SWISSW!$J:$J,'MTT WIN'!$A23,SWISSW!$F:$F,"Lost")))</f>
        <v>0</v>
      </c>
    </row>
    <row r="24" spans="1:58" ht="55" customHeight="1" x14ac:dyDescent="0.3">
      <c r="A24" s="3" t="str">
        <f ca="1">MATCHUP!A24</f>
        <v>Walls</v>
      </c>
      <c r="B24" s="11">
        <f ca="1">((COUNTIFS(SWISSW!$I:$I,'MTT WIN'!$A24,SWISSW!$J:$J,'MTT WIN'!B$1,SWISSW!$F:$F,"Won")+COUNTIFS(SWISSW!$I:$I,'MTT WIN'!B$1,SWISSW!$J:$J,'MTT WIN'!$A24,SWISSW!$F:$F,"Lost")))</f>
        <v>2</v>
      </c>
      <c r="C24" s="11">
        <f ca="1">((COUNTIFS(SWISSW!$I:$I,'MTT WIN'!$A24,SWISSW!$J:$J,'MTT WIN'!C$1,SWISSW!$F:$F,"Won")+COUNTIFS(SWISSW!$I:$I,'MTT WIN'!C$1,SWISSW!$J:$J,'MTT WIN'!$A24,SWISSW!$F:$F,"Lost")))</f>
        <v>2</v>
      </c>
      <c r="D24" s="11">
        <f ca="1">((COUNTIFS(SWISSW!$I:$I,'MTT WIN'!$A24,SWISSW!$J:$J,'MTT WIN'!D$1,SWISSW!$F:$F,"Won")+COUNTIFS(SWISSW!$I:$I,'MTT WIN'!D$1,SWISSW!$J:$J,'MTT WIN'!$A24,SWISSW!$F:$F,"Lost")))</f>
        <v>2</v>
      </c>
      <c r="E24" s="11">
        <f ca="1">((COUNTIFS(SWISSW!$I:$I,'MTT WIN'!$A24,SWISSW!$J:$J,'MTT WIN'!E$1,SWISSW!$F:$F,"Won")+COUNTIFS(SWISSW!$I:$I,'MTT WIN'!E$1,SWISSW!$J:$J,'MTT WIN'!$A24,SWISSW!$F:$F,"Lost")))</f>
        <v>5</v>
      </c>
      <c r="F24" s="11">
        <f ca="1">((COUNTIFS(SWISSW!$I:$I,'MTT WIN'!$A24,SWISSW!$J:$J,'MTT WIN'!F$1,SWISSW!$F:$F,"Won")+COUNTIFS(SWISSW!$I:$I,'MTT WIN'!F$1,SWISSW!$J:$J,'MTT WIN'!$A24,SWISSW!$F:$F,"Lost")))</f>
        <v>1</v>
      </c>
      <c r="G24" s="11">
        <f ca="1">((COUNTIFS(SWISSW!$I:$I,'MTT WIN'!$A24,SWISSW!$J:$J,'MTT WIN'!G$1,SWISSW!$F:$F,"Won")+COUNTIFS(SWISSW!$I:$I,'MTT WIN'!G$1,SWISSW!$J:$J,'MTT WIN'!$A24,SWISSW!$F:$F,"Lost")))</f>
        <v>2</v>
      </c>
      <c r="H24" s="11">
        <f ca="1">((COUNTIFS(SWISSW!$I:$I,'MTT WIN'!$A24,SWISSW!$J:$J,'MTT WIN'!H$1,SWISSW!$F:$F,"Won")+COUNTIFS(SWISSW!$I:$I,'MTT WIN'!H$1,SWISSW!$J:$J,'MTT WIN'!$A24,SWISSW!$F:$F,"Lost")))</f>
        <v>1</v>
      </c>
      <c r="I24" s="11">
        <f ca="1">((COUNTIFS(SWISSW!$I:$I,'MTT WIN'!$A24,SWISSW!$J:$J,'MTT WIN'!I$1,SWISSW!$F:$F,"Won")+COUNTIFS(SWISSW!$I:$I,'MTT WIN'!I$1,SWISSW!$J:$J,'MTT WIN'!$A24,SWISSW!$F:$F,"Lost")))</f>
        <v>1</v>
      </c>
      <c r="J24" s="11">
        <f ca="1">((COUNTIFS(SWISSW!$I:$I,'MTT WIN'!$A24,SWISSW!$J:$J,'MTT WIN'!J$1,SWISSW!$F:$F,"Won")+COUNTIFS(SWISSW!$I:$I,'MTT WIN'!J$1,SWISSW!$J:$J,'MTT WIN'!$A24,SWISSW!$F:$F,"Lost")))</f>
        <v>1</v>
      </c>
      <c r="K24" s="11">
        <f ca="1">((COUNTIFS(SWISSW!$I:$I,'MTT WIN'!$A24,SWISSW!$J:$J,'MTT WIN'!K$1,SWISSW!$F:$F,"Won")+COUNTIFS(SWISSW!$I:$I,'MTT WIN'!K$1,SWISSW!$J:$J,'MTT WIN'!$A24,SWISSW!$F:$F,"Lost")))</f>
        <v>1</v>
      </c>
      <c r="L24" s="11">
        <f ca="1">((COUNTIFS(SWISSW!$I:$I,'MTT WIN'!$A24,SWISSW!$J:$J,'MTT WIN'!L$1,SWISSW!$F:$F,"Won")+COUNTIFS(SWISSW!$I:$I,'MTT WIN'!L$1,SWISSW!$J:$J,'MTT WIN'!$A24,SWISSW!$F:$F,"Lost")))</f>
        <v>0</v>
      </c>
      <c r="M24" s="11">
        <f ca="1">((COUNTIFS(SWISSW!$I:$I,'MTT WIN'!$A24,SWISSW!$J:$J,'MTT WIN'!M$1,SWISSW!$F:$F,"Won")+COUNTIFS(SWISSW!$I:$I,'MTT WIN'!M$1,SWISSW!$J:$J,'MTT WIN'!$A24,SWISSW!$F:$F,"Lost")))</f>
        <v>2</v>
      </c>
      <c r="N24" s="11">
        <f ca="1">((COUNTIFS(SWISSW!$I:$I,'MTT WIN'!$A24,SWISSW!$J:$J,'MTT WIN'!N$1,SWISSW!$F:$F,"Won")+COUNTIFS(SWISSW!$I:$I,'MTT WIN'!N$1,SWISSW!$J:$J,'MTT WIN'!$A24,SWISSW!$F:$F,"Lost")))</f>
        <v>2</v>
      </c>
      <c r="O24" s="11">
        <f ca="1">((COUNTIFS(SWISSW!$I:$I,'MTT WIN'!$A24,SWISSW!$J:$J,'MTT WIN'!O$1,SWISSW!$F:$F,"Won")+COUNTIFS(SWISSW!$I:$I,'MTT WIN'!O$1,SWISSW!$J:$J,'MTT WIN'!$A24,SWISSW!$F:$F,"Lost")))</f>
        <v>0</v>
      </c>
      <c r="P24" s="11">
        <f ca="1">((COUNTIFS(SWISSW!$I:$I,'MTT WIN'!$A24,SWISSW!$J:$J,'MTT WIN'!P$1,SWISSW!$F:$F,"Won")+COUNTIFS(SWISSW!$I:$I,'MTT WIN'!P$1,SWISSW!$J:$J,'MTT WIN'!$A24,SWISSW!$F:$F,"Lost")))</f>
        <v>0</v>
      </c>
      <c r="Q24" s="11">
        <f ca="1">((COUNTIFS(SWISSW!$I:$I,'MTT WIN'!$A24,SWISSW!$J:$J,'MTT WIN'!Q$1,SWISSW!$F:$F,"Won")+COUNTIFS(SWISSW!$I:$I,'MTT WIN'!Q$1,SWISSW!$J:$J,'MTT WIN'!$A24,SWISSW!$F:$F,"Lost")))</f>
        <v>0</v>
      </c>
      <c r="R24" s="11">
        <f ca="1">((COUNTIFS(SWISSW!$I:$I,'MTT WIN'!$A24,SWISSW!$J:$J,'MTT WIN'!R$1,SWISSW!$F:$F,"Won")+COUNTIFS(SWISSW!$I:$I,'MTT WIN'!R$1,SWISSW!$J:$J,'MTT WIN'!$A24,SWISSW!$F:$F,"Lost")))</f>
        <v>1</v>
      </c>
      <c r="S24" s="11">
        <f ca="1">((COUNTIFS(SWISSW!$I:$I,'MTT WIN'!$A24,SWISSW!$J:$J,'MTT WIN'!S$1,SWISSW!$F:$F,"Won")+COUNTIFS(SWISSW!$I:$I,'MTT WIN'!S$1,SWISSW!$J:$J,'MTT WIN'!$A24,SWISSW!$F:$F,"Lost")))</f>
        <v>1</v>
      </c>
      <c r="T24" s="11">
        <f ca="1">((COUNTIFS(SWISSW!$I:$I,'MTT WIN'!$A24,SWISSW!$J:$J,'MTT WIN'!T$1,SWISSW!$F:$F,"Won")+COUNTIFS(SWISSW!$I:$I,'MTT WIN'!T$1,SWISSW!$J:$J,'MTT WIN'!$A24,SWISSW!$F:$F,"Lost")))</f>
        <v>0</v>
      </c>
      <c r="U24" s="11">
        <f ca="1">((COUNTIFS(SWISSW!$I:$I,'MTT WIN'!$A24,SWISSW!$J:$J,'MTT WIN'!U$1,SWISSW!$F:$F,"Won")+COUNTIFS(SWISSW!$I:$I,'MTT WIN'!U$1,SWISSW!$J:$J,'MTT WIN'!$A24,SWISSW!$F:$F,"Lost")))</f>
        <v>0</v>
      </c>
      <c r="V24" s="11">
        <f ca="1">((COUNTIFS(SWISSW!$I:$I,'MTT WIN'!$A24,SWISSW!$J:$J,'MTT WIN'!V$1,SWISSW!$F:$F,"Won")+COUNTIFS(SWISSW!$I:$I,'MTT WIN'!V$1,SWISSW!$J:$J,'MTT WIN'!$A24,SWISSW!$F:$F,"Lost")))</f>
        <v>0</v>
      </c>
      <c r="W24" s="11">
        <f ca="1">((COUNTIFS(SWISSW!$I:$I,'MTT WIN'!$A24,SWISSW!$J:$J,'MTT WIN'!W$1,SWISSW!$F:$F,"Won")+COUNTIFS(SWISSW!$I:$I,'MTT WIN'!W$1,SWISSW!$J:$J,'MTT WIN'!$A24,SWISSW!$F:$F,"Lost")))</f>
        <v>1</v>
      </c>
      <c r="X24" s="11">
        <f ca="1">((COUNTIFS(SWISSW!$I:$I,'MTT WIN'!$A24,SWISSW!$J:$J,'MTT WIN'!X$1,SWISSW!$F:$F,"Won")+COUNTIFS(SWISSW!$I:$I,'MTT WIN'!X$1,SWISSW!$J:$J,'MTT WIN'!$A24,SWISSW!$F:$F,"Lost")))</f>
        <v>0</v>
      </c>
      <c r="Y24" s="11">
        <f ca="1">((COUNTIFS(SWISSW!$I:$I,'MTT WIN'!$A24,SWISSW!$J:$J,'MTT WIN'!Y$1,SWISSW!$F:$F,"Won")+COUNTIFS(SWISSW!$I:$I,'MTT WIN'!Y$1,SWISSW!$J:$J,'MTT WIN'!$A24,SWISSW!$F:$F,"Lost")))</f>
        <v>0</v>
      </c>
      <c r="Z24" s="11">
        <f ca="1">((COUNTIFS(SWISSW!$I:$I,'MTT WIN'!$A24,SWISSW!$J:$J,'MTT WIN'!Z$1,SWISSW!$F:$F,"Won")+COUNTIFS(SWISSW!$I:$I,'MTT WIN'!Z$1,SWISSW!$J:$J,'MTT WIN'!$A24,SWISSW!$F:$F,"Lost")))</f>
        <v>0</v>
      </c>
      <c r="AA24" s="11">
        <f ca="1">((COUNTIFS(SWISSW!$I:$I,'MTT WIN'!$A24,SWISSW!$J:$J,'MTT WIN'!AA$1,SWISSW!$F:$F,"Won")+COUNTIFS(SWISSW!$I:$I,'MTT WIN'!AA$1,SWISSW!$J:$J,'MTT WIN'!$A24,SWISSW!$F:$F,"Lost")))</f>
        <v>0</v>
      </c>
      <c r="AB24" s="11">
        <f ca="1">((COUNTIFS(SWISSW!$I:$I,'MTT WIN'!$A24,SWISSW!$J:$J,'MTT WIN'!AB$1,SWISSW!$F:$F,"Won")+COUNTIFS(SWISSW!$I:$I,'MTT WIN'!AB$1,SWISSW!$J:$J,'MTT WIN'!$A24,SWISSW!$F:$F,"Lost")))</f>
        <v>0</v>
      </c>
      <c r="AC24" s="11">
        <f ca="1">((COUNTIFS(SWISSW!$I:$I,'MTT WIN'!$A24,SWISSW!$J:$J,'MTT WIN'!AC$1,SWISSW!$F:$F,"Won")+COUNTIFS(SWISSW!$I:$I,'MTT WIN'!AC$1,SWISSW!$J:$J,'MTT WIN'!$A24,SWISSW!$F:$F,"Lost")))</f>
        <v>0</v>
      </c>
      <c r="AD24" s="11">
        <f ca="1">((COUNTIFS(SWISSW!$I:$I,'MTT WIN'!$A24,SWISSW!$J:$J,'MTT WIN'!AD$1,SWISSW!$F:$F,"Won")+COUNTIFS(SWISSW!$I:$I,'MTT WIN'!AD$1,SWISSW!$J:$J,'MTT WIN'!$A24,SWISSW!$F:$F,"Lost")))</f>
        <v>0</v>
      </c>
      <c r="AE24" s="11">
        <f ca="1">((COUNTIFS(SWISSW!$I:$I,'MTT WIN'!$A24,SWISSW!$J:$J,'MTT WIN'!AE$1,SWISSW!$F:$F,"Won")+COUNTIFS(SWISSW!$I:$I,'MTT WIN'!AE$1,SWISSW!$J:$J,'MTT WIN'!$A24,SWISSW!$F:$F,"Lost")))</f>
        <v>0</v>
      </c>
      <c r="AF24" s="11">
        <f ca="1">((COUNTIFS(SWISSW!$I:$I,'MTT WIN'!$A24,SWISSW!$J:$J,'MTT WIN'!AF$1,SWISSW!$F:$F,"Won")+COUNTIFS(SWISSW!$I:$I,'MTT WIN'!AF$1,SWISSW!$J:$J,'MTT WIN'!$A24,SWISSW!$F:$F,"Lost")))</f>
        <v>0</v>
      </c>
      <c r="AG24" s="11">
        <f ca="1">((COUNTIFS(SWISSW!$I:$I,'MTT WIN'!$A24,SWISSW!$J:$J,'MTT WIN'!AG$1,SWISSW!$F:$F,"Won")+COUNTIFS(SWISSW!$I:$I,'MTT WIN'!AG$1,SWISSW!$J:$J,'MTT WIN'!$A24,SWISSW!$F:$F,"Lost")))</f>
        <v>0</v>
      </c>
      <c r="AH24" s="11">
        <f ca="1">((COUNTIFS(SWISSW!$I:$I,'MTT WIN'!$A24,SWISSW!$J:$J,'MTT WIN'!AH$1,SWISSW!$F:$F,"Won")+COUNTIFS(SWISSW!$I:$I,'MTT WIN'!AH$1,SWISSW!$J:$J,'MTT WIN'!$A24,SWISSW!$F:$F,"Lost")))</f>
        <v>0</v>
      </c>
      <c r="AI24" s="11">
        <f ca="1">((COUNTIFS(SWISSW!$I:$I,'MTT WIN'!$A24,SWISSW!$J:$J,'MTT WIN'!AI$1,SWISSW!$F:$F,"Won")+COUNTIFS(SWISSW!$I:$I,'MTT WIN'!AI$1,SWISSW!$J:$J,'MTT WIN'!$A24,SWISSW!$F:$F,"Lost")))</f>
        <v>0</v>
      </c>
      <c r="AJ24" s="11">
        <f ca="1">((COUNTIFS(SWISSW!$I:$I,'MTT WIN'!$A24,SWISSW!$J:$J,'MTT WIN'!AJ$1,SWISSW!$F:$F,"Won")+COUNTIFS(SWISSW!$I:$I,'MTT WIN'!AJ$1,SWISSW!$J:$J,'MTT WIN'!$A24,SWISSW!$F:$F,"Lost")))</f>
        <v>0</v>
      </c>
      <c r="AK24" s="11">
        <f ca="1">((COUNTIFS(SWISSW!$I:$I,'MTT WIN'!$A24,SWISSW!$J:$J,'MTT WIN'!AK$1,SWISSW!$F:$F,"Won")+COUNTIFS(SWISSW!$I:$I,'MTT WIN'!AK$1,SWISSW!$J:$J,'MTT WIN'!$A24,SWISSW!$F:$F,"Lost")))</f>
        <v>0</v>
      </c>
      <c r="AL24" s="11">
        <f ca="1">((COUNTIFS(SWISSW!$I:$I,'MTT WIN'!$A24,SWISSW!$J:$J,'MTT WIN'!AL$1,SWISSW!$F:$F,"Won")+COUNTIFS(SWISSW!$I:$I,'MTT WIN'!AL$1,SWISSW!$J:$J,'MTT WIN'!$A24,SWISSW!$F:$F,"Lost")))</f>
        <v>0</v>
      </c>
      <c r="AM24" s="11">
        <f ca="1">((COUNTIFS(SWISSW!$I:$I,'MTT WIN'!$A24,SWISSW!$J:$J,'MTT WIN'!AM$1,SWISSW!$F:$F,"Won")+COUNTIFS(SWISSW!$I:$I,'MTT WIN'!AM$1,SWISSW!$J:$J,'MTT WIN'!$A24,SWISSW!$F:$F,"Lost")))</f>
        <v>0</v>
      </c>
      <c r="AN24" s="11">
        <f ca="1">((COUNTIFS(SWISSW!$I:$I,'MTT WIN'!$A24,SWISSW!$J:$J,'MTT WIN'!AN$1,SWISSW!$F:$F,"Won")+COUNTIFS(SWISSW!$I:$I,'MTT WIN'!AN$1,SWISSW!$J:$J,'MTT WIN'!$A24,SWISSW!$F:$F,"Lost")))</f>
        <v>0</v>
      </c>
      <c r="AO24" s="11">
        <f ca="1">((COUNTIFS(SWISSW!$I:$I,'MTT WIN'!$A24,SWISSW!$J:$J,'MTT WIN'!AO$1,SWISSW!$F:$F,"Won")+COUNTIFS(SWISSW!$I:$I,'MTT WIN'!AO$1,SWISSW!$J:$J,'MTT WIN'!$A24,SWISSW!$F:$F,"Lost")))</f>
        <v>0</v>
      </c>
      <c r="AP24" s="11">
        <f ca="1">((COUNTIFS(SWISSW!$I:$I,'MTT WIN'!$A24,SWISSW!$J:$J,'MTT WIN'!AP$1,SWISSW!$F:$F,"Won")+COUNTIFS(SWISSW!$I:$I,'MTT WIN'!AP$1,SWISSW!$J:$J,'MTT WIN'!$A24,SWISSW!$F:$F,"Lost")))</f>
        <v>0</v>
      </c>
      <c r="AQ24" s="11">
        <f ca="1">((COUNTIFS(SWISSW!$I:$I,'MTT WIN'!$A24,SWISSW!$J:$J,'MTT WIN'!AQ$1,SWISSW!$F:$F,"Won")+COUNTIFS(SWISSW!$I:$I,'MTT WIN'!AQ$1,SWISSW!$J:$J,'MTT WIN'!$A24,SWISSW!$F:$F,"Lost")))</f>
        <v>0</v>
      </c>
      <c r="AR24" s="11">
        <f ca="1">((COUNTIFS(SWISSW!$I:$I,'MTT WIN'!$A24,SWISSW!$J:$J,'MTT WIN'!AR$1,SWISSW!$F:$F,"Won")+COUNTIFS(SWISSW!$I:$I,'MTT WIN'!AR$1,SWISSW!$J:$J,'MTT WIN'!$A24,SWISSW!$F:$F,"Lost")))</f>
        <v>0</v>
      </c>
      <c r="AS24" s="11">
        <f ca="1">((COUNTIFS(SWISSW!$I:$I,'MTT WIN'!$A24,SWISSW!$J:$J,'MTT WIN'!AS$1,SWISSW!$F:$F,"Won")+COUNTIFS(SWISSW!$I:$I,'MTT WIN'!AS$1,SWISSW!$J:$J,'MTT WIN'!$A24,SWISSW!$F:$F,"Lost")))</f>
        <v>0</v>
      </c>
      <c r="AT24" s="11">
        <f ca="1">((COUNTIFS(SWISSW!$I:$I,'MTT WIN'!$A24,SWISSW!$J:$J,'MTT WIN'!AT$1,SWISSW!$F:$F,"Won")+COUNTIFS(SWISSW!$I:$I,'MTT WIN'!AT$1,SWISSW!$J:$J,'MTT WIN'!$A24,SWISSW!$F:$F,"Lost")))</f>
        <v>0</v>
      </c>
      <c r="AU24" s="11">
        <f ca="1">((COUNTIFS(SWISSW!$I:$I,'MTT WIN'!$A24,SWISSW!$J:$J,'MTT WIN'!AU$1,SWISSW!$F:$F,"Won")+COUNTIFS(SWISSW!$I:$I,'MTT WIN'!AU$1,SWISSW!$J:$J,'MTT WIN'!$A24,SWISSW!$F:$F,"Lost")))</f>
        <v>0</v>
      </c>
      <c r="AV24" s="11">
        <f ca="1">((COUNTIFS(SWISSW!$I:$I,'MTT WIN'!$A24,SWISSW!$J:$J,'MTT WIN'!AV$1,SWISSW!$F:$F,"Won")+COUNTIFS(SWISSW!$I:$I,'MTT WIN'!AV$1,SWISSW!$J:$J,'MTT WIN'!$A24,SWISSW!$F:$F,"Lost")))</f>
        <v>0</v>
      </c>
      <c r="AW24" s="11">
        <f ca="1">((COUNTIFS(SWISSW!$I:$I,'MTT WIN'!$A24,SWISSW!$J:$J,'MTT WIN'!AW$1,SWISSW!$F:$F,"Won")+COUNTIFS(SWISSW!$I:$I,'MTT WIN'!AW$1,SWISSW!$J:$J,'MTT WIN'!$A24,SWISSW!$F:$F,"Lost")))</f>
        <v>0</v>
      </c>
      <c r="AX24" s="11">
        <f ca="1">((COUNTIFS(SWISSW!$I:$I,'MTT WIN'!$A24,SWISSW!$J:$J,'MTT WIN'!AX$1,SWISSW!$F:$F,"Won")+COUNTIFS(SWISSW!$I:$I,'MTT WIN'!AX$1,SWISSW!$J:$J,'MTT WIN'!$A24,SWISSW!$F:$F,"Lost")))</f>
        <v>0</v>
      </c>
      <c r="AY24" s="11">
        <f ca="1">((COUNTIFS(SWISSW!$I:$I,'MTT WIN'!$A24,SWISSW!$J:$J,'MTT WIN'!AY$1,SWISSW!$F:$F,"Won")+COUNTIFS(SWISSW!$I:$I,'MTT WIN'!AY$1,SWISSW!$J:$J,'MTT WIN'!$A24,SWISSW!$F:$F,"Lost")))</f>
        <v>0</v>
      </c>
      <c r="AZ24" s="11">
        <f ca="1">((COUNTIFS(SWISSW!$I:$I,'MTT WIN'!$A24,SWISSW!$J:$J,'MTT WIN'!AZ$1,SWISSW!$F:$F,"Won")+COUNTIFS(SWISSW!$I:$I,'MTT WIN'!AZ$1,SWISSW!$J:$J,'MTT WIN'!$A24,SWISSW!$F:$F,"Lost")))</f>
        <v>0</v>
      </c>
      <c r="BA24" s="11">
        <f ca="1">((COUNTIFS(SWISSW!$I:$I,'MTT WIN'!$A24,SWISSW!$J:$J,'MTT WIN'!BA$1,SWISSW!$F:$F,"Won")+COUNTIFS(SWISSW!$I:$I,'MTT WIN'!BA$1,SWISSW!$J:$J,'MTT WIN'!$A24,SWISSW!$F:$F,"Lost")))</f>
        <v>0</v>
      </c>
      <c r="BB24" s="11">
        <f ca="1">((COUNTIFS(SWISSW!$I:$I,'MTT WIN'!$A24,SWISSW!$J:$J,'MTT WIN'!BB$1,SWISSW!$F:$F,"Won")+COUNTIFS(SWISSW!$I:$I,'MTT WIN'!BB$1,SWISSW!$J:$J,'MTT WIN'!$A24,SWISSW!$F:$F,"Lost")))</f>
        <v>0</v>
      </c>
      <c r="BC24" s="11">
        <f ca="1">((COUNTIFS(SWISSW!$I:$I,'MTT WIN'!$A24,SWISSW!$J:$J,'MTT WIN'!BC$1,SWISSW!$F:$F,"Won")+COUNTIFS(SWISSW!$I:$I,'MTT WIN'!BC$1,SWISSW!$J:$J,'MTT WIN'!$A24,SWISSW!$F:$F,"Lost")))</f>
        <v>0</v>
      </c>
      <c r="BD24" s="11">
        <f ca="1">((COUNTIFS(SWISSW!$I:$I,'MTT WIN'!$A24,SWISSW!$J:$J,'MTT WIN'!BD$1,SWISSW!$F:$F,"Won")+COUNTIFS(SWISSW!$I:$I,'MTT WIN'!BD$1,SWISSW!$J:$J,'MTT WIN'!$A24,SWISSW!$F:$F,"Lost")))</f>
        <v>0</v>
      </c>
      <c r="BE24" s="11">
        <f ca="1">((COUNTIFS(SWISSW!$I:$I,'MTT WIN'!$A24,SWISSW!$J:$J,'MTT WIN'!BE$1,SWISSW!$F:$F,"Won")+COUNTIFS(SWISSW!$I:$I,'MTT WIN'!BE$1,SWISSW!$J:$J,'MTT WIN'!$A24,SWISSW!$F:$F,"Lost")))</f>
        <v>0</v>
      </c>
      <c r="BF24" s="11">
        <f ca="1">((COUNTIFS(SWISSW!$I:$I,'MTT WIN'!$A24,SWISSW!$J:$J,'MTT WIN'!BF$1,SWISSW!$F:$F,"Won")+COUNTIFS(SWISSW!$I:$I,'MTT WIN'!BF$1,SWISSW!$J:$J,'MTT WIN'!$A24,SWISSW!$F:$F,"Lost")))</f>
        <v>0</v>
      </c>
    </row>
    <row r="25" spans="1:58" ht="55" customHeight="1" x14ac:dyDescent="0.3">
      <c r="A25" s="3" t="str">
        <f ca="1">MATCHUP!A25</f>
        <v>Mardu Synth</v>
      </c>
      <c r="B25" s="11">
        <f ca="1">((COUNTIFS(SWISSW!$I:$I,'MTT WIN'!$A25,SWISSW!$J:$J,'MTT WIN'!B$1,SWISSW!$F:$F,"Won")+COUNTIFS(SWISSW!$I:$I,'MTT WIN'!B$1,SWISSW!$J:$J,'MTT WIN'!$A25,SWISSW!$F:$F,"Lost")))</f>
        <v>2</v>
      </c>
      <c r="C25" s="11">
        <f ca="1">((COUNTIFS(SWISSW!$I:$I,'MTT WIN'!$A25,SWISSW!$J:$J,'MTT WIN'!C$1,SWISSW!$F:$F,"Won")+COUNTIFS(SWISSW!$I:$I,'MTT WIN'!C$1,SWISSW!$J:$J,'MTT WIN'!$A25,SWISSW!$F:$F,"Lost")))</f>
        <v>6</v>
      </c>
      <c r="D25" s="11">
        <f ca="1">((COUNTIFS(SWISSW!$I:$I,'MTT WIN'!$A25,SWISSW!$J:$J,'MTT WIN'!D$1,SWISSW!$F:$F,"Won")+COUNTIFS(SWISSW!$I:$I,'MTT WIN'!D$1,SWISSW!$J:$J,'MTT WIN'!$A25,SWISSW!$F:$F,"Lost")))</f>
        <v>3</v>
      </c>
      <c r="E25" s="11">
        <f ca="1">((COUNTIFS(SWISSW!$I:$I,'MTT WIN'!$A25,SWISSW!$J:$J,'MTT WIN'!E$1,SWISSW!$F:$F,"Won")+COUNTIFS(SWISSW!$I:$I,'MTT WIN'!E$1,SWISSW!$J:$J,'MTT WIN'!$A25,SWISSW!$F:$F,"Lost")))</f>
        <v>8</v>
      </c>
      <c r="F25" s="11">
        <f ca="1">((COUNTIFS(SWISSW!$I:$I,'MTT WIN'!$A25,SWISSW!$J:$J,'MTT WIN'!F$1,SWISSW!$F:$F,"Won")+COUNTIFS(SWISSW!$I:$I,'MTT WIN'!F$1,SWISSW!$J:$J,'MTT WIN'!$A25,SWISSW!$F:$F,"Lost")))</f>
        <v>4</v>
      </c>
      <c r="G25" s="11">
        <f ca="1">((COUNTIFS(SWISSW!$I:$I,'MTT WIN'!$A25,SWISSW!$J:$J,'MTT WIN'!G$1,SWISSW!$F:$F,"Won")+COUNTIFS(SWISSW!$I:$I,'MTT WIN'!G$1,SWISSW!$J:$J,'MTT WIN'!$A25,SWISSW!$F:$F,"Lost")))</f>
        <v>2</v>
      </c>
      <c r="H25" s="11">
        <f ca="1">((COUNTIFS(SWISSW!$I:$I,'MTT WIN'!$A25,SWISSW!$J:$J,'MTT WIN'!H$1,SWISSW!$F:$F,"Won")+COUNTIFS(SWISSW!$I:$I,'MTT WIN'!H$1,SWISSW!$J:$J,'MTT WIN'!$A25,SWISSW!$F:$F,"Lost")))</f>
        <v>1</v>
      </c>
      <c r="I25" s="11">
        <f ca="1">((COUNTIFS(SWISSW!$I:$I,'MTT WIN'!$A25,SWISSW!$J:$J,'MTT WIN'!I$1,SWISSW!$F:$F,"Won")+COUNTIFS(SWISSW!$I:$I,'MTT WIN'!I$1,SWISSW!$J:$J,'MTT WIN'!$A25,SWISSW!$F:$F,"Lost")))</f>
        <v>1</v>
      </c>
      <c r="J25" s="11">
        <f ca="1">((COUNTIFS(SWISSW!$I:$I,'MTT WIN'!$A25,SWISSW!$J:$J,'MTT WIN'!J$1,SWISSW!$F:$F,"Won")+COUNTIFS(SWISSW!$I:$I,'MTT WIN'!J$1,SWISSW!$J:$J,'MTT WIN'!$A25,SWISSW!$F:$F,"Lost")))</f>
        <v>1</v>
      </c>
      <c r="K25" s="11">
        <f ca="1">((COUNTIFS(SWISSW!$I:$I,'MTT WIN'!$A25,SWISSW!$J:$J,'MTT WIN'!K$1,SWISSW!$F:$F,"Won")+COUNTIFS(SWISSW!$I:$I,'MTT WIN'!K$1,SWISSW!$J:$J,'MTT WIN'!$A25,SWISSW!$F:$F,"Lost")))</f>
        <v>1</v>
      </c>
      <c r="L25" s="11">
        <f ca="1">((COUNTIFS(SWISSW!$I:$I,'MTT WIN'!$A25,SWISSW!$J:$J,'MTT WIN'!L$1,SWISSW!$F:$F,"Won")+COUNTIFS(SWISSW!$I:$I,'MTT WIN'!L$1,SWISSW!$J:$J,'MTT WIN'!$A25,SWISSW!$F:$F,"Lost")))</f>
        <v>0</v>
      </c>
      <c r="M25" s="11">
        <f ca="1">((COUNTIFS(SWISSW!$I:$I,'MTT WIN'!$A25,SWISSW!$J:$J,'MTT WIN'!M$1,SWISSW!$F:$F,"Won")+COUNTIFS(SWISSW!$I:$I,'MTT WIN'!M$1,SWISSW!$J:$J,'MTT WIN'!$A25,SWISSW!$F:$F,"Lost")))</f>
        <v>0</v>
      </c>
      <c r="N25" s="11">
        <f ca="1">((COUNTIFS(SWISSW!$I:$I,'MTT WIN'!$A25,SWISSW!$J:$J,'MTT WIN'!N$1,SWISSW!$F:$F,"Won")+COUNTIFS(SWISSW!$I:$I,'MTT WIN'!N$1,SWISSW!$J:$J,'MTT WIN'!$A25,SWISSW!$F:$F,"Lost")))</f>
        <v>0</v>
      </c>
      <c r="O25" s="11">
        <f ca="1">((COUNTIFS(SWISSW!$I:$I,'MTT WIN'!$A25,SWISSW!$J:$J,'MTT WIN'!O$1,SWISSW!$F:$F,"Won")+COUNTIFS(SWISSW!$I:$I,'MTT WIN'!O$1,SWISSW!$J:$J,'MTT WIN'!$A25,SWISSW!$F:$F,"Lost")))</f>
        <v>1</v>
      </c>
      <c r="P25" s="11">
        <f ca="1">((COUNTIFS(SWISSW!$I:$I,'MTT WIN'!$A25,SWISSW!$J:$J,'MTT WIN'!P$1,SWISSW!$F:$F,"Won")+COUNTIFS(SWISSW!$I:$I,'MTT WIN'!P$1,SWISSW!$J:$J,'MTT WIN'!$A25,SWISSW!$F:$F,"Lost")))</f>
        <v>1</v>
      </c>
      <c r="Q25" s="11">
        <f ca="1">((COUNTIFS(SWISSW!$I:$I,'MTT WIN'!$A25,SWISSW!$J:$J,'MTT WIN'!Q$1,SWISSW!$F:$F,"Won")+COUNTIFS(SWISSW!$I:$I,'MTT WIN'!Q$1,SWISSW!$J:$J,'MTT WIN'!$A25,SWISSW!$F:$F,"Lost")))</f>
        <v>0</v>
      </c>
      <c r="R25" s="11">
        <f ca="1">((COUNTIFS(SWISSW!$I:$I,'MTT WIN'!$A25,SWISSW!$J:$J,'MTT WIN'!R$1,SWISSW!$F:$F,"Won")+COUNTIFS(SWISSW!$I:$I,'MTT WIN'!R$1,SWISSW!$J:$J,'MTT WIN'!$A25,SWISSW!$F:$F,"Lost")))</f>
        <v>2</v>
      </c>
      <c r="S25" s="11">
        <f ca="1">((COUNTIFS(SWISSW!$I:$I,'MTT WIN'!$A25,SWISSW!$J:$J,'MTT WIN'!S$1,SWISSW!$F:$F,"Won")+COUNTIFS(SWISSW!$I:$I,'MTT WIN'!S$1,SWISSW!$J:$J,'MTT WIN'!$A25,SWISSW!$F:$F,"Lost")))</f>
        <v>0</v>
      </c>
      <c r="T25" s="11">
        <f ca="1">((COUNTIFS(SWISSW!$I:$I,'MTT WIN'!$A25,SWISSW!$J:$J,'MTT WIN'!T$1,SWISSW!$F:$F,"Won")+COUNTIFS(SWISSW!$I:$I,'MTT WIN'!T$1,SWISSW!$J:$J,'MTT WIN'!$A25,SWISSW!$F:$F,"Lost")))</f>
        <v>2</v>
      </c>
      <c r="U25" s="11">
        <f ca="1">((COUNTIFS(SWISSW!$I:$I,'MTT WIN'!$A25,SWISSW!$J:$J,'MTT WIN'!U$1,SWISSW!$F:$F,"Won")+COUNTIFS(SWISSW!$I:$I,'MTT WIN'!U$1,SWISSW!$J:$J,'MTT WIN'!$A25,SWISSW!$F:$F,"Lost")))</f>
        <v>3</v>
      </c>
      <c r="V25" s="11">
        <f ca="1">((COUNTIFS(SWISSW!$I:$I,'MTT WIN'!$A25,SWISSW!$J:$J,'MTT WIN'!V$1,SWISSW!$F:$F,"Won")+COUNTIFS(SWISSW!$I:$I,'MTT WIN'!V$1,SWISSW!$J:$J,'MTT WIN'!$A25,SWISSW!$F:$F,"Lost")))</f>
        <v>0</v>
      </c>
      <c r="W25" s="11">
        <f ca="1">((COUNTIFS(SWISSW!$I:$I,'MTT WIN'!$A25,SWISSW!$J:$J,'MTT WIN'!W$1,SWISSW!$F:$F,"Won")+COUNTIFS(SWISSW!$I:$I,'MTT WIN'!W$1,SWISSW!$J:$J,'MTT WIN'!$A25,SWISSW!$F:$F,"Lost")))</f>
        <v>2</v>
      </c>
      <c r="X25" s="11">
        <f ca="1">((COUNTIFS(SWISSW!$I:$I,'MTT WIN'!$A25,SWISSW!$J:$J,'MTT WIN'!X$1,SWISSW!$F:$F,"Won")+COUNTIFS(SWISSW!$I:$I,'MTT WIN'!X$1,SWISSW!$J:$J,'MTT WIN'!$A25,SWISSW!$F:$F,"Lost")))</f>
        <v>0</v>
      </c>
      <c r="Y25" s="11">
        <f ca="1">((COUNTIFS(SWISSW!$I:$I,'MTT WIN'!$A25,SWISSW!$J:$J,'MTT WIN'!Y$1,SWISSW!$F:$F,"Won")+COUNTIFS(SWISSW!$I:$I,'MTT WIN'!Y$1,SWISSW!$J:$J,'MTT WIN'!$A25,SWISSW!$F:$F,"Lost")))</f>
        <v>0</v>
      </c>
      <c r="Z25" s="11">
        <f ca="1">((COUNTIFS(SWISSW!$I:$I,'MTT WIN'!$A25,SWISSW!$J:$J,'MTT WIN'!Z$1,SWISSW!$F:$F,"Won")+COUNTIFS(SWISSW!$I:$I,'MTT WIN'!Z$1,SWISSW!$J:$J,'MTT WIN'!$A25,SWISSW!$F:$F,"Lost")))</f>
        <v>0</v>
      </c>
      <c r="AA25" s="11">
        <f ca="1">((COUNTIFS(SWISSW!$I:$I,'MTT WIN'!$A25,SWISSW!$J:$J,'MTT WIN'!AA$1,SWISSW!$F:$F,"Won")+COUNTIFS(SWISSW!$I:$I,'MTT WIN'!AA$1,SWISSW!$J:$J,'MTT WIN'!$A25,SWISSW!$F:$F,"Lost")))</f>
        <v>1</v>
      </c>
      <c r="AB25" s="11">
        <f ca="1">((COUNTIFS(SWISSW!$I:$I,'MTT WIN'!$A25,SWISSW!$J:$J,'MTT WIN'!AB$1,SWISSW!$F:$F,"Won")+COUNTIFS(SWISSW!$I:$I,'MTT WIN'!AB$1,SWISSW!$J:$J,'MTT WIN'!$A25,SWISSW!$F:$F,"Lost")))</f>
        <v>0</v>
      </c>
      <c r="AC25" s="11">
        <f ca="1">((COUNTIFS(SWISSW!$I:$I,'MTT WIN'!$A25,SWISSW!$J:$J,'MTT WIN'!AC$1,SWISSW!$F:$F,"Won")+COUNTIFS(SWISSW!$I:$I,'MTT WIN'!AC$1,SWISSW!$J:$J,'MTT WIN'!$A25,SWISSW!$F:$F,"Lost")))</f>
        <v>0</v>
      </c>
      <c r="AD25" s="11">
        <f ca="1">((COUNTIFS(SWISSW!$I:$I,'MTT WIN'!$A25,SWISSW!$J:$J,'MTT WIN'!AD$1,SWISSW!$F:$F,"Won")+COUNTIFS(SWISSW!$I:$I,'MTT WIN'!AD$1,SWISSW!$J:$J,'MTT WIN'!$A25,SWISSW!$F:$F,"Lost")))</f>
        <v>0</v>
      </c>
      <c r="AE25" s="11">
        <f ca="1">((COUNTIFS(SWISSW!$I:$I,'MTT WIN'!$A25,SWISSW!$J:$J,'MTT WIN'!AE$1,SWISSW!$F:$F,"Won")+COUNTIFS(SWISSW!$I:$I,'MTT WIN'!AE$1,SWISSW!$J:$J,'MTT WIN'!$A25,SWISSW!$F:$F,"Lost")))</f>
        <v>0</v>
      </c>
      <c r="AF25" s="11">
        <f ca="1">((COUNTIFS(SWISSW!$I:$I,'MTT WIN'!$A25,SWISSW!$J:$J,'MTT WIN'!AF$1,SWISSW!$F:$F,"Won")+COUNTIFS(SWISSW!$I:$I,'MTT WIN'!AF$1,SWISSW!$J:$J,'MTT WIN'!$A25,SWISSW!$F:$F,"Lost")))</f>
        <v>0</v>
      </c>
      <c r="AG25" s="11">
        <f ca="1">((COUNTIFS(SWISSW!$I:$I,'MTT WIN'!$A25,SWISSW!$J:$J,'MTT WIN'!AG$1,SWISSW!$F:$F,"Won")+COUNTIFS(SWISSW!$I:$I,'MTT WIN'!AG$1,SWISSW!$J:$J,'MTT WIN'!$A25,SWISSW!$F:$F,"Lost")))</f>
        <v>0</v>
      </c>
      <c r="AH25" s="11">
        <f ca="1">((COUNTIFS(SWISSW!$I:$I,'MTT WIN'!$A25,SWISSW!$J:$J,'MTT WIN'!AH$1,SWISSW!$F:$F,"Won")+COUNTIFS(SWISSW!$I:$I,'MTT WIN'!AH$1,SWISSW!$J:$J,'MTT WIN'!$A25,SWISSW!$F:$F,"Lost")))</f>
        <v>0</v>
      </c>
      <c r="AI25" s="11">
        <f ca="1">((COUNTIFS(SWISSW!$I:$I,'MTT WIN'!$A25,SWISSW!$J:$J,'MTT WIN'!AI$1,SWISSW!$F:$F,"Won")+COUNTIFS(SWISSW!$I:$I,'MTT WIN'!AI$1,SWISSW!$J:$J,'MTT WIN'!$A25,SWISSW!$F:$F,"Lost")))</f>
        <v>0</v>
      </c>
      <c r="AJ25" s="11">
        <f ca="1">((COUNTIFS(SWISSW!$I:$I,'MTT WIN'!$A25,SWISSW!$J:$J,'MTT WIN'!AJ$1,SWISSW!$F:$F,"Won")+COUNTIFS(SWISSW!$I:$I,'MTT WIN'!AJ$1,SWISSW!$J:$J,'MTT WIN'!$A25,SWISSW!$F:$F,"Lost")))</f>
        <v>0</v>
      </c>
      <c r="AK25" s="11">
        <f ca="1">((COUNTIFS(SWISSW!$I:$I,'MTT WIN'!$A25,SWISSW!$J:$J,'MTT WIN'!AK$1,SWISSW!$F:$F,"Won")+COUNTIFS(SWISSW!$I:$I,'MTT WIN'!AK$1,SWISSW!$J:$J,'MTT WIN'!$A25,SWISSW!$F:$F,"Lost")))</f>
        <v>0</v>
      </c>
      <c r="AL25" s="11">
        <f ca="1">((COUNTIFS(SWISSW!$I:$I,'MTT WIN'!$A25,SWISSW!$J:$J,'MTT WIN'!AL$1,SWISSW!$F:$F,"Won")+COUNTIFS(SWISSW!$I:$I,'MTT WIN'!AL$1,SWISSW!$J:$J,'MTT WIN'!$A25,SWISSW!$F:$F,"Lost")))</f>
        <v>0</v>
      </c>
      <c r="AM25" s="11">
        <f ca="1">((COUNTIFS(SWISSW!$I:$I,'MTT WIN'!$A25,SWISSW!$J:$J,'MTT WIN'!AM$1,SWISSW!$F:$F,"Won")+COUNTIFS(SWISSW!$I:$I,'MTT WIN'!AM$1,SWISSW!$J:$J,'MTT WIN'!$A25,SWISSW!$F:$F,"Lost")))</f>
        <v>1</v>
      </c>
      <c r="AN25" s="11">
        <f ca="1">((COUNTIFS(SWISSW!$I:$I,'MTT WIN'!$A25,SWISSW!$J:$J,'MTT WIN'!AN$1,SWISSW!$F:$F,"Won")+COUNTIFS(SWISSW!$I:$I,'MTT WIN'!AN$1,SWISSW!$J:$J,'MTT WIN'!$A25,SWISSW!$F:$F,"Lost")))</f>
        <v>0</v>
      </c>
      <c r="AO25" s="11">
        <f ca="1">((COUNTIFS(SWISSW!$I:$I,'MTT WIN'!$A25,SWISSW!$J:$J,'MTT WIN'!AO$1,SWISSW!$F:$F,"Won")+COUNTIFS(SWISSW!$I:$I,'MTT WIN'!AO$1,SWISSW!$J:$J,'MTT WIN'!$A25,SWISSW!$F:$F,"Lost")))</f>
        <v>0</v>
      </c>
      <c r="AP25" s="11">
        <f ca="1">((COUNTIFS(SWISSW!$I:$I,'MTT WIN'!$A25,SWISSW!$J:$J,'MTT WIN'!AP$1,SWISSW!$F:$F,"Won")+COUNTIFS(SWISSW!$I:$I,'MTT WIN'!AP$1,SWISSW!$J:$J,'MTT WIN'!$A25,SWISSW!$F:$F,"Lost")))</f>
        <v>0</v>
      </c>
      <c r="AQ25" s="11">
        <f ca="1">((COUNTIFS(SWISSW!$I:$I,'MTT WIN'!$A25,SWISSW!$J:$J,'MTT WIN'!AQ$1,SWISSW!$F:$F,"Won")+COUNTIFS(SWISSW!$I:$I,'MTT WIN'!AQ$1,SWISSW!$J:$J,'MTT WIN'!$A25,SWISSW!$F:$F,"Lost")))</f>
        <v>0</v>
      </c>
      <c r="AR25" s="11">
        <f ca="1">((COUNTIFS(SWISSW!$I:$I,'MTT WIN'!$A25,SWISSW!$J:$J,'MTT WIN'!AR$1,SWISSW!$F:$F,"Won")+COUNTIFS(SWISSW!$I:$I,'MTT WIN'!AR$1,SWISSW!$J:$J,'MTT WIN'!$A25,SWISSW!$F:$F,"Lost")))</f>
        <v>0</v>
      </c>
      <c r="AS25" s="11">
        <f ca="1">((COUNTIFS(SWISSW!$I:$I,'MTT WIN'!$A25,SWISSW!$J:$J,'MTT WIN'!AS$1,SWISSW!$F:$F,"Won")+COUNTIFS(SWISSW!$I:$I,'MTT WIN'!AS$1,SWISSW!$J:$J,'MTT WIN'!$A25,SWISSW!$F:$F,"Lost")))</f>
        <v>0</v>
      </c>
      <c r="AT25" s="11">
        <f ca="1">((COUNTIFS(SWISSW!$I:$I,'MTT WIN'!$A25,SWISSW!$J:$J,'MTT WIN'!AT$1,SWISSW!$F:$F,"Won")+COUNTIFS(SWISSW!$I:$I,'MTT WIN'!AT$1,SWISSW!$J:$J,'MTT WIN'!$A25,SWISSW!$F:$F,"Lost")))</f>
        <v>0</v>
      </c>
      <c r="AU25" s="11">
        <f ca="1">((COUNTIFS(SWISSW!$I:$I,'MTT WIN'!$A25,SWISSW!$J:$J,'MTT WIN'!AU$1,SWISSW!$F:$F,"Won")+COUNTIFS(SWISSW!$I:$I,'MTT WIN'!AU$1,SWISSW!$J:$J,'MTT WIN'!$A25,SWISSW!$F:$F,"Lost")))</f>
        <v>0</v>
      </c>
      <c r="AV25" s="11">
        <f ca="1">((COUNTIFS(SWISSW!$I:$I,'MTT WIN'!$A25,SWISSW!$J:$J,'MTT WIN'!AV$1,SWISSW!$F:$F,"Won")+COUNTIFS(SWISSW!$I:$I,'MTT WIN'!AV$1,SWISSW!$J:$J,'MTT WIN'!$A25,SWISSW!$F:$F,"Lost")))</f>
        <v>0</v>
      </c>
      <c r="AW25" s="11">
        <f ca="1">((COUNTIFS(SWISSW!$I:$I,'MTT WIN'!$A25,SWISSW!$J:$J,'MTT WIN'!AW$1,SWISSW!$F:$F,"Won")+COUNTIFS(SWISSW!$I:$I,'MTT WIN'!AW$1,SWISSW!$J:$J,'MTT WIN'!$A25,SWISSW!$F:$F,"Lost")))</f>
        <v>0</v>
      </c>
      <c r="AX25" s="11">
        <f ca="1">((COUNTIFS(SWISSW!$I:$I,'MTT WIN'!$A25,SWISSW!$J:$J,'MTT WIN'!AX$1,SWISSW!$F:$F,"Won")+COUNTIFS(SWISSW!$I:$I,'MTT WIN'!AX$1,SWISSW!$J:$J,'MTT WIN'!$A25,SWISSW!$F:$F,"Lost")))</f>
        <v>0</v>
      </c>
      <c r="AY25" s="11">
        <f ca="1">((COUNTIFS(SWISSW!$I:$I,'MTT WIN'!$A25,SWISSW!$J:$J,'MTT WIN'!AY$1,SWISSW!$F:$F,"Won")+COUNTIFS(SWISSW!$I:$I,'MTT WIN'!AY$1,SWISSW!$J:$J,'MTT WIN'!$A25,SWISSW!$F:$F,"Lost")))</f>
        <v>0</v>
      </c>
      <c r="AZ25" s="11">
        <f ca="1">((COUNTIFS(SWISSW!$I:$I,'MTT WIN'!$A25,SWISSW!$J:$J,'MTT WIN'!AZ$1,SWISSW!$F:$F,"Won")+COUNTIFS(SWISSW!$I:$I,'MTT WIN'!AZ$1,SWISSW!$J:$J,'MTT WIN'!$A25,SWISSW!$F:$F,"Lost")))</f>
        <v>0</v>
      </c>
      <c r="BA25" s="11">
        <f ca="1">((COUNTIFS(SWISSW!$I:$I,'MTT WIN'!$A25,SWISSW!$J:$J,'MTT WIN'!BA$1,SWISSW!$F:$F,"Won")+COUNTIFS(SWISSW!$I:$I,'MTT WIN'!BA$1,SWISSW!$J:$J,'MTT WIN'!$A25,SWISSW!$F:$F,"Lost")))</f>
        <v>0</v>
      </c>
      <c r="BB25" s="11">
        <f ca="1">((COUNTIFS(SWISSW!$I:$I,'MTT WIN'!$A25,SWISSW!$J:$J,'MTT WIN'!BB$1,SWISSW!$F:$F,"Won")+COUNTIFS(SWISSW!$I:$I,'MTT WIN'!BB$1,SWISSW!$J:$J,'MTT WIN'!$A25,SWISSW!$F:$F,"Lost")))</f>
        <v>0</v>
      </c>
      <c r="BC25" s="11">
        <f ca="1">((COUNTIFS(SWISSW!$I:$I,'MTT WIN'!$A25,SWISSW!$J:$J,'MTT WIN'!BC$1,SWISSW!$F:$F,"Won")+COUNTIFS(SWISSW!$I:$I,'MTT WIN'!BC$1,SWISSW!$J:$J,'MTT WIN'!$A25,SWISSW!$F:$F,"Lost")))</f>
        <v>0</v>
      </c>
      <c r="BD25" s="11">
        <f ca="1">((COUNTIFS(SWISSW!$I:$I,'MTT WIN'!$A25,SWISSW!$J:$J,'MTT WIN'!BD$1,SWISSW!$F:$F,"Won")+COUNTIFS(SWISSW!$I:$I,'MTT WIN'!BD$1,SWISSW!$J:$J,'MTT WIN'!$A25,SWISSW!$F:$F,"Lost")))</f>
        <v>0</v>
      </c>
      <c r="BE25" s="11">
        <f ca="1">((COUNTIFS(SWISSW!$I:$I,'MTT WIN'!$A25,SWISSW!$J:$J,'MTT WIN'!BE$1,SWISSW!$F:$F,"Won")+COUNTIFS(SWISSW!$I:$I,'MTT WIN'!BE$1,SWISSW!$J:$J,'MTT WIN'!$A25,SWISSW!$F:$F,"Lost")))</f>
        <v>0</v>
      </c>
      <c r="BF25" s="11">
        <f ca="1">((COUNTIFS(SWISSW!$I:$I,'MTT WIN'!$A25,SWISSW!$J:$J,'MTT WIN'!BF$1,SWISSW!$F:$F,"Won")+COUNTIFS(SWISSW!$I:$I,'MTT WIN'!BF$1,SWISSW!$J:$J,'MTT WIN'!$A25,SWISSW!$F:$F,"Lost")))</f>
        <v>0</v>
      </c>
    </row>
    <row r="26" spans="1:58" ht="55" customHeight="1" x14ac:dyDescent="0.3">
      <c r="A26" s="3" t="str">
        <f ca="1">MATCHUP!A26</f>
        <v>Fangren Tron</v>
      </c>
      <c r="B26" s="11">
        <f ca="1">((COUNTIFS(SWISSW!$I:$I,'MTT WIN'!$A26,SWISSW!$J:$J,'MTT WIN'!B$1,SWISSW!$F:$F,"Won")+COUNTIFS(SWISSW!$I:$I,'MTT WIN'!B$1,SWISSW!$J:$J,'MTT WIN'!$A26,SWISSW!$F:$F,"Lost")))</f>
        <v>1</v>
      </c>
      <c r="C26" s="11">
        <f ca="1">((COUNTIFS(SWISSW!$I:$I,'MTT WIN'!$A26,SWISSW!$J:$J,'MTT WIN'!C$1,SWISSW!$F:$F,"Won")+COUNTIFS(SWISSW!$I:$I,'MTT WIN'!C$1,SWISSW!$J:$J,'MTT WIN'!$A26,SWISSW!$F:$F,"Lost")))</f>
        <v>1</v>
      </c>
      <c r="D26" s="11">
        <f ca="1">((COUNTIFS(SWISSW!$I:$I,'MTT WIN'!$A26,SWISSW!$J:$J,'MTT WIN'!D$1,SWISSW!$F:$F,"Won")+COUNTIFS(SWISSW!$I:$I,'MTT WIN'!D$1,SWISSW!$J:$J,'MTT WIN'!$A26,SWISSW!$F:$F,"Lost")))</f>
        <v>3</v>
      </c>
      <c r="E26" s="11">
        <f ca="1">((COUNTIFS(SWISSW!$I:$I,'MTT WIN'!$A26,SWISSW!$J:$J,'MTT WIN'!E$1,SWISSW!$F:$F,"Won")+COUNTIFS(SWISSW!$I:$I,'MTT WIN'!E$1,SWISSW!$J:$J,'MTT WIN'!$A26,SWISSW!$F:$F,"Lost")))</f>
        <v>0</v>
      </c>
      <c r="F26" s="11">
        <f ca="1">((COUNTIFS(SWISSW!$I:$I,'MTT WIN'!$A26,SWISSW!$J:$J,'MTT WIN'!F$1,SWISSW!$F:$F,"Won")+COUNTIFS(SWISSW!$I:$I,'MTT WIN'!F$1,SWISSW!$J:$J,'MTT WIN'!$A26,SWISSW!$F:$F,"Lost")))</f>
        <v>1</v>
      </c>
      <c r="G26" s="11">
        <f ca="1">((COUNTIFS(SWISSW!$I:$I,'MTT WIN'!$A26,SWISSW!$J:$J,'MTT WIN'!G$1,SWISSW!$F:$F,"Won")+COUNTIFS(SWISSW!$I:$I,'MTT WIN'!G$1,SWISSW!$J:$J,'MTT WIN'!$A26,SWISSW!$F:$F,"Lost")))</f>
        <v>0</v>
      </c>
      <c r="H26" s="11">
        <f ca="1">((COUNTIFS(SWISSW!$I:$I,'MTT WIN'!$A26,SWISSW!$J:$J,'MTT WIN'!H$1,SWISSW!$F:$F,"Won")+COUNTIFS(SWISSW!$I:$I,'MTT WIN'!H$1,SWISSW!$J:$J,'MTT WIN'!$A26,SWISSW!$F:$F,"Lost")))</f>
        <v>0</v>
      </c>
      <c r="I26" s="11">
        <f ca="1">((COUNTIFS(SWISSW!$I:$I,'MTT WIN'!$A26,SWISSW!$J:$J,'MTT WIN'!I$1,SWISSW!$F:$F,"Won")+COUNTIFS(SWISSW!$I:$I,'MTT WIN'!I$1,SWISSW!$J:$J,'MTT WIN'!$A26,SWISSW!$F:$F,"Lost")))</f>
        <v>1</v>
      </c>
      <c r="J26" s="11">
        <f ca="1">((COUNTIFS(SWISSW!$I:$I,'MTT WIN'!$A26,SWISSW!$J:$J,'MTT WIN'!J$1,SWISSW!$F:$F,"Won")+COUNTIFS(SWISSW!$I:$I,'MTT WIN'!J$1,SWISSW!$J:$J,'MTT WIN'!$A26,SWISSW!$F:$F,"Lost")))</f>
        <v>0</v>
      </c>
      <c r="K26" s="11">
        <f ca="1">((COUNTIFS(SWISSW!$I:$I,'MTT WIN'!$A26,SWISSW!$J:$J,'MTT WIN'!K$1,SWISSW!$F:$F,"Won")+COUNTIFS(SWISSW!$I:$I,'MTT WIN'!K$1,SWISSW!$J:$J,'MTT WIN'!$A26,SWISSW!$F:$F,"Lost")))</f>
        <v>2</v>
      </c>
      <c r="L26" s="11">
        <f ca="1">((COUNTIFS(SWISSW!$I:$I,'MTT WIN'!$A26,SWISSW!$J:$J,'MTT WIN'!L$1,SWISSW!$F:$F,"Won")+COUNTIFS(SWISSW!$I:$I,'MTT WIN'!L$1,SWISSW!$J:$J,'MTT WIN'!$A26,SWISSW!$F:$F,"Lost")))</f>
        <v>1</v>
      </c>
      <c r="M26" s="11">
        <f ca="1">((COUNTIFS(SWISSW!$I:$I,'MTT WIN'!$A26,SWISSW!$J:$J,'MTT WIN'!M$1,SWISSW!$F:$F,"Won")+COUNTIFS(SWISSW!$I:$I,'MTT WIN'!M$1,SWISSW!$J:$J,'MTT WIN'!$A26,SWISSW!$F:$F,"Lost")))</f>
        <v>1</v>
      </c>
      <c r="N26" s="11">
        <f ca="1">((COUNTIFS(SWISSW!$I:$I,'MTT WIN'!$A26,SWISSW!$J:$J,'MTT WIN'!N$1,SWISSW!$F:$F,"Won")+COUNTIFS(SWISSW!$I:$I,'MTT WIN'!N$1,SWISSW!$J:$J,'MTT WIN'!$A26,SWISSW!$F:$F,"Lost")))</f>
        <v>1</v>
      </c>
      <c r="O26" s="11">
        <f ca="1">((COUNTIFS(SWISSW!$I:$I,'MTT WIN'!$A26,SWISSW!$J:$J,'MTT WIN'!O$1,SWISSW!$F:$F,"Won")+COUNTIFS(SWISSW!$I:$I,'MTT WIN'!O$1,SWISSW!$J:$J,'MTT WIN'!$A26,SWISSW!$F:$F,"Lost")))</f>
        <v>1</v>
      </c>
      <c r="P26" s="11">
        <f ca="1">((COUNTIFS(SWISSW!$I:$I,'MTT WIN'!$A26,SWISSW!$J:$J,'MTT WIN'!P$1,SWISSW!$F:$F,"Won")+COUNTIFS(SWISSW!$I:$I,'MTT WIN'!P$1,SWISSW!$J:$J,'MTT WIN'!$A26,SWISSW!$F:$F,"Lost")))</f>
        <v>0</v>
      </c>
      <c r="Q26" s="11">
        <f ca="1">((COUNTIFS(SWISSW!$I:$I,'MTT WIN'!$A26,SWISSW!$J:$J,'MTT WIN'!Q$1,SWISSW!$F:$F,"Won")+COUNTIFS(SWISSW!$I:$I,'MTT WIN'!Q$1,SWISSW!$J:$J,'MTT WIN'!$A26,SWISSW!$F:$F,"Lost")))</f>
        <v>0</v>
      </c>
      <c r="R26" s="11">
        <f ca="1">((COUNTIFS(SWISSW!$I:$I,'MTT WIN'!$A26,SWISSW!$J:$J,'MTT WIN'!R$1,SWISSW!$F:$F,"Won")+COUNTIFS(SWISSW!$I:$I,'MTT WIN'!R$1,SWISSW!$J:$J,'MTT WIN'!$A26,SWISSW!$F:$F,"Lost")))</f>
        <v>0</v>
      </c>
      <c r="S26" s="11">
        <f ca="1">((COUNTIFS(SWISSW!$I:$I,'MTT WIN'!$A26,SWISSW!$J:$J,'MTT WIN'!S$1,SWISSW!$F:$F,"Won")+COUNTIFS(SWISSW!$I:$I,'MTT WIN'!S$1,SWISSW!$J:$J,'MTT WIN'!$A26,SWISSW!$F:$F,"Lost")))</f>
        <v>2</v>
      </c>
      <c r="T26" s="11">
        <f ca="1">((COUNTIFS(SWISSW!$I:$I,'MTT WIN'!$A26,SWISSW!$J:$J,'MTT WIN'!T$1,SWISSW!$F:$F,"Won")+COUNTIFS(SWISSW!$I:$I,'MTT WIN'!T$1,SWISSW!$J:$J,'MTT WIN'!$A26,SWISSW!$F:$F,"Lost")))</f>
        <v>2</v>
      </c>
      <c r="U26" s="11">
        <f ca="1">((COUNTIFS(SWISSW!$I:$I,'MTT WIN'!$A26,SWISSW!$J:$J,'MTT WIN'!U$1,SWISSW!$F:$F,"Won")+COUNTIFS(SWISSW!$I:$I,'MTT WIN'!U$1,SWISSW!$J:$J,'MTT WIN'!$A26,SWISSW!$F:$F,"Lost")))</f>
        <v>0</v>
      </c>
      <c r="V26" s="11">
        <f ca="1">((COUNTIFS(SWISSW!$I:$I,'MTT WIN'!$A26,SWISSW!$J:$J,'MTT WIN'!V$1,SWISSW!$F:$F,"Won")+COUNTIFS(SWISSW!$I:$I,'MTT WIN'!V$1,SWISSW!$J:$J,'MTT WIN'!$A26,SWISSW!$F:$F,"Lost")))</f>
        <v>3</v>
      </c>
      <c r="W26" s="11">
        <f ca="1">((COUNTIFS(SWISSW!$I:$I,'MTT WIN'!$A26,SWISSW!$J:$J,'MTT WIN'!W$1,SWISSW!$F:$F,"Won")+COUNTIFS(SWISSW!$I:$I,'MTT WIN'!W$1,SWISSW!$J:$J,'MTT WIN'!$A26,SWISSW!$F:$F,"Lost")))</f>
        <v>0</v>
      </c>
      <c r="X26" s="11">
        <f ca="1">((COUNTIFS(SWISSW!$I:$I,'MTT WIN'!$A26,SWISSW!$J:$J,'MTT WIN'!X$1,SWISSW!$F:$F,"Won")+COUNTIFS(SWISSW!$I:$I,'MTT WIN'!X$1,SWISSW!$J:$J,'MTT WIN'!$A26,SWISSW!$F:$F,"Lost")))</f>
        <v>0</v>
      </c>
      <c r="Y26" s="11">
        <f ca="1">((COUNTIFS(SWISSW!$I:$I,'MTT WIN'!$A26,SWISSW!$J:$J,'MTT WIN'!Y$1,SWISSW!$F:$F,"Won")+COUNTIFS(SWISSW!$I:$I,'MTT WIN'!Y$1,SWISSW!$J:$J,'MTT WIN'!$A26,SWISSW!$F:$F,"Lost")))</f>
        <v>0</v>
      </c>
      <c r="Z26" s="11">
        <f ca="1">((COUNTIFS(SWISSW!$I:$I,'MTT WIN'!$A26,SWISSW!$J:$J,'MTT WIN'!Z$1,SWISSW!$F:$F,"Won")+COUNTIFS(SWISSW!$I:$I,'MTT WIN'!Z$1,SWISSW!$J:$J,'MTT WIN'!$A26,SWISSW!$F:$F,"Lost")))</f>
        <v>0</v>
      </c>
      <c r="AA26" s="11">
        <f ca="1">((COUNTIFS(SWISSW!$I:$I,'MTT WIN'!$A26,SWISSW!$J:$J,'MTT WIN'!AA$1,SWISSW!$F:$F,"Won")+COUNTIFS(SWISSW!$I:$I,'MTT WIN'!AA$1,SWISSW!$J:$J,'MTT WIN'!$A26,SWISSW!$F:$F,"Lost")))</f>
        <v>0</v>
      </c>
      <c r="AB26" s="11">
        <f ca="1">((COUNTIFS(SWISSW!$I:$I,'MTT WIN'!$A26,SWISSW!$J:$J,'MTT WIN'!AB$1,SWISSW!$F:$F,"Won")+COUNTIFS(SWISSW!$I:$I,'MTT WIN'!AB$1,SWISSW!$J:$J,'MTT WIN'!$A26,SWISSW!$F:$F,"Lost")))</f>
        <v>1</v>
      </c>
      <c r="AC26" s="11">
        <f ca="1">((COUNTIFS(SWISSW!$I:$I,'MTT WIN'!$A26,SWISSW!$J:$J,'MTT WIN'!AC$1,SWISSW!$F:$F,"Won")+COUNTIFS(SWISSW!$I:$I,'MTT WIN'!AC$1,SWISSW!$J:$J,'MTT WIN'!$A26,SWISSW!$F:$F,"Lost")))</f>
        <v>0</v>
      </c>
      <c r="AD26" s="11">
        <f ca="1">((COUNTIFS(SWISSW!$I:$I,'MTT WIN'!$A26,SWISSW!$J:$J,'MTT WIN'!AD$1,SWISSW!$F:$F,"Won")+COUNTIFS(SWISSW!$I:$I,'MTT WIN'!AD$1,SWISSW!$J:$J,'MTT WIN'!$A26,SWISSW!$F:$F,"Lost")))</f>
        <v>0</v>
      </c>
      <c r="AE26" s="11">
        <f ca="1">((COUNTIFS(SWISSW!$I:$I,'MTT WIN'!$A26,SWISSW!$J:$J,'MTT WIN'!AE$1,SWISSW!$F:$F,"Won")+COUNTIFS(SWISSW!$I:$I,'MTT WIN'!AE$1,SWISSW!$J:$J,'MTT WIN'!$A26,SWISSW!$F:$F,"Lost")))</f>
        <v>0</v>
      </c>
      <c r="AF26" s="11">
        <f ca="1">((COUNTIFS(SWISSW!$I:$I,'MTT WIN'!$A26,SWISSW!$J:$J,'MTT WIN'!AF$1,SWISSW!$F:$F,"Won")+COUNTIFS(SWISSW!$I:$I,'MTT WIN'!AF$1,SWISSW!$J:$J,'MTT WIN'!$A26,SWISSW!$F:$F,"Lost")))</f>
        <v>0</v>
      </c>
      <c r="AG26" s="11">
        <f ca="1">((COUNTIFS(SWISSW!$I:$I,'MTT WIN'!$A26,SWISSW!$J:$J,'MTT WIN'!AG$1,SWISSW!$F:$F,"Won")+COUNTIFS(SWISSW!$I:$I,'MTT WIN'!AG$1,SWISSW!$J:$J,'MTT WIN'!$A26,SWISSW!$F:$F,"Lost")))</f>
        <v>0</v>
      </c>
      <c r="AH26" s="11">
        <f ca="1">((COUNTIFS(SWISSW!$I:$I,'MTT WIN'!$A26,SWISSW!$J:$J,'MTT WIN'!AH$1,SWISSW!$F:$F,"Won")+COUNTIFS(SWISSW!$I:$I,'MTT WIN'!AH$1,SWISSW!$J:$J,'MTT WIN'!$A26,SWISSW!$F:$F,"Lost")))</f>
        <v>0</v>
      </c>
      <c r="AI26" s="11">
        <f ca="1">((COUNTIFS(SWISSW!$I:$I,'MTT WIN'!$A26,SWISSW!$J:$J,'MTT WIN'!AI$1,SWISSW!$F:$F,"Won")+COUNTIFS(SWISSW!$I:$I,'MTT WIN'!AI$1,SWISSW!$J:$J,'MTT WIN'!$A26,SWISSW!$F:$F,"Lost")))</f>
        <v>0</v>
      </c>
      <c r="AJ26" s="11">
        <f ca="1">((COUNTIFS(SWISSW!$I:$I,'MTT WIN'!$A26,SWISSW!$J:$J,'MTT WIN'!AJ$1,SWISSW!$F:$F,"Won")+COUNTIFS(SWISSW!$I:$I,'MTT WIN'!AJ$1,SWISSW!$J:$J,'MTT WIN'!$A26,SWISSW!$F:$F,"Lost")))</f>
        <v>1</v>
      </c>
      <c r="AK26" s="11">
        <f ca="1">((COUNTIFS(SWISSW!$I:$I,'MTT WIN'!$A26,SWISSW!$J:$J,'MTT WIN'!AK$1,SWISSW!$F:$F,"Won")+COUNTIFS(SWISSW!$I:$I,'MTT WIN'!AK$1,SWISSW!$J:$J,'MTT WIN'!$A26,SWISSW!$F:$F,"Lost")))</f>
        <v>1</v>
      </c>
      <c r="AL26" s="11">
        <f ca="1">((COUNTIFS(SWISSW!$I:$I,'MTT WIN'!$A26,SWISSW!$J:$J,'MTT WIN'!AL$1,SWISSW!$F:$F,"Won")+COUNTIFS(SWISSW!$I:$I,'MTT WIN'!AL$1,SWISSW!$J:$J,'MTT WIN'!$A26,SWISSW!$F:$F,"Lost")))</f>
        <v>0</v>
      </c>
      <c r="AM26" s="11">
        <f ca="1">((COUNTIFS(SWISSW!$I:$I,'MTT WIN'!$A26,SWISSW!$J:$J,'MTT WIN'!AM$1,SWISSW!$F:$F,"Won")+COUNTIFS(SWISSW!$I:$I,'MTT WIN'!AM$1,SWISSW!$J:$J,'MTT WIN'!$A26,SWISSW!$F:$F,"Lost")))</f>
        <v>1</v>
      </c>
      <c r="AN26" s="11">
        <f ca="1">((COUNTIFS(SWISSW!$I:$I,'MTT WIN'!$A26,SWISSW!$J:$J,'MTT WIN'!AN$1,SWISSW!$F:$F,"Won")+COUNTIFS(SWISSW!$I:$I,'MTT WIN'!AN$1,SWISSW!$J:$J,'MTT WIN'!$A26,SWISSW!$F:$F,"Lost")))</f>
        <v>0</v>
      </c>
      <c r="AO26" s="11">
        <f ca="1">((COUNTIFS(SWISSW!$I:$I,'MTT WIN'!$A26,SWISSW!$J:$J,'MTT WIN'!AO$1,SWISSW!$F:$F,"Won")+COUNTIFS(SWISSW!$I:$I,'MTT WIN'!AO$1,SWISSW!$J:$J,'MTT WIN'!$A26,SWISSW!$F:$F,"Lost")))</f>
        <v>0</v>
      </c>
      <c r="AP26" s="11">
        <f ca="1">((COUNTIFS(SWISSW!$I:$I,'MTT WIN'!$A26,SWISSW!$J:$J,'MTT WIN'!AP$1,SWISSW!$F:$F,"Won")+COUNTIFS(SWISSW!$I:$I,'MTT WIN'!AP$1,SWISSW!$J:$J,'MTT WIN'!$A26,SWISSW!$F:$F,"Lost")))</f>
        <v>0</v>
      </c>
      <c r="AQ26" s="11">
        <f ca="1">((COUNTIFS(SWISSW!$I:$I,'MTT WIN'!$A26,SWISSW!$J:$J,'MTT WIN'!AQ$1,SWISSW!$F:$F,"Won")+COUNTIFS(SWISSW!$I:$I,'MTT WIN'!AQ$1,SWISSW!$J:$J,'MTT WIN'!$A26,SWISSW!$F:$F,"Lost")))</f>
        <v>0</v>
      </c>
      <c r="AR26" s="11">
        <f ca="1">((COUNTIFS(SWISSW!$I:$I,'MTT WIN'!$A26,SWISSW!$J:$J,'MTT WIN'!AR$1,SWISSW!$F:$F,"Won")+COUNTIFS(SWISSW!$I:$I,'MTT WIN'!AR$1,SWISSW!$J:$J,'MTT WIN'!$A26,SWISSW!$F:$F,"Lost")))</f>
        <v>0</v>
      </c>
      <c r="AS26" s="11">
        <f ca="1">((COUNTIFS(SWISSW!$I:$I,'MTT WIN'!$A26,SWISSW!$J:$J,'MTT WIN'!AS$1,SWISSW!$F:$F,"Won")+COUNTIFS(SWISSW!$I:$I,'MTT WIN'!AS$1,SWISSW!$J:$J,'MTT WIN'!$A26,SWISSW!$F:$F,"Lost")))</f>
        <v>0</v>
      </c>
      <c r="AT26" s="11">
        <f ca="1">((COUNTIFS(SWISSW!$I:$I,'MTT WIN'!$A26,SWISSW!$J:$J,'MTT WIN'!AT$1,SWISSW!$F:$F,"Won")+COUNTIFS(SWISSW!$I:$I,'MTT WIN'!AT$1,SWISSW!$J:$J,'MTT WIN'!$A26,SWISSW!$F:$F,"Lost")))</f>
        <v>0</v>
      </c>
      <c r="AU26" s="11">
        <f ca="1">((COUNTIFS(SWISSW!$I:$I,'MTT WIN'!$A26,SWISSW!$J:$J,'MTT WIN'!AU$1,SWISSW!$F:$F,"Won")+COUNTIFS(SWISSW!$I:$I,'MTT WIN'!AU$1,SWISSW!$J:$J,'MTT WIN'!$A26,SWISSW!$F:$F,"Lost")))</f>
        <v>0</v>
      </c>
      <c r="AV26" s="11">
        <f ca="1">((COUNTIFS(SWISSW!$I:$I,'MTT WIN'!$A26,SWISSW!$J:$J,'MTT WIN'!AV$1,SWISSW!$F:$F,"Won")+COUNTIFS(SWISSW!$I:$I,'MTT WIN'!AV$1,SWISSW!$J:$J,'MTT WIN'!$A26,SWISSW!$F:$F,"Lost")))</f>
        <v>0</v>
      </c>
      <c r="AW26" s="11">
        <f ca="1">((COUNTIFS(SWISSW!$I:$I,'MTT WIN'!$A26,SWISSW!$J:$J,'MTT WIN'!AW$1,SWISSW!$F:$F,"Won")+COUNTIFS(SWISSW!$I:$I,'MTT WIN'!AW$1,SWISSW!$J:$J,'MTT WIN'!$A26,SWISSW!$F:$F,"Lost")))</f>
        <v>0</v>
      </c>
      <c r="AX26" s="11">
        <f ca="1">((COUNTIFS(SWISSW!$I:$I,'MTT WIN'!$A26,SWISSW!$J:$J,'MTT WIN'!AX$1,SWISSW!$F:$F,"Won")+COUNTIFS(SWISSW!$I:$I,'MTT WIN'!AX$1,SWISSW!$J:$J,'MTT WIN'!$A26,SWISSW!$F:$F,"Lost")))</f>
        <v>0</v>
      </c>
      <c r="AY26" s="11">
        <f ca="1">((COUNTIFS(SWISSW!$I:$I,'MTT WIN'!$A26,SWISSW!$J:$J,'MTT WIN'!AY$1,SWISSW!$F:$F,"Won")+COUNTIFS(SWISSW!$I:$I,'MTT WIN'!AY$1,SWISSW!$J:$J,'MTT WIN'!$A26,SWISSW!$F:$F,"Lost")))</f>
        <v>0</v>
      </c>
      <c r="AZ26" s="11">
        <f ca="1">((COUNTIFS(SWISSW!$I:$I,'MTT WIN'!$A26,SWISSW!$J:$J,'MTT WIN'!AZ$1,SWISSW!$F:$F,"Won")+COUNTIFS(SWISSW!$I:$I,'MTT WIN'!AZ$1,SWISSW!$J:$J,'MTT WIN'!$A26,SWISSW!$F:$F,"Lost")))</f>
        <v>0</v>
      </c>
      <c r="BA26" s="11">
        <f ca="1">((COUNTIFS(SWISSW!$I:$I,'MTT WIN'!$A26,SWISSW!$J:$J,'MTT WIN'!BA$1,SWISSW!$F:$F,"Won")+COUNTIFS(SWISSW!$I:$I,'MTT WIN'!BA$1,SWISSW!$J:$J,'MTT WIN'!$A26,SWISSW!$F:$F,"Lost")))</f>
        <v>0</v>
      </c>
      <c r="BB26" s="11">
        <f ca="1">((COUNTIFS(SWISSW!$I:$I,'MTT WIN'!$A26,SWISSW!$J:$J,'MTT WIN'!BB$1,SWISSW!$F:$F,"Won")+COUNTIFS(SWISSW!$I:$I,'MTT WIN'!BB$1,SWISSW!$J:$J,'MTT WIN'!$A26,SWISSW!$F:$F,"Lost")))</f>
        <v>0</v>
      </c>
      <c r="BC26" s="11">
        <f ca="1">((COUNTIFS(SWISSW!$I:$I,'MTT WIN'!$A26,SWISSW!$J:$J,'MTT WIN'!BC$1,SWISSW!$F:$F,"Won")+COUNTIFS(SWISSW!$I:$I,'MTT WIN'!BC$1,SWISSW!$J:$J,'MTT WIN'!$A26,SWISSW!$F:$F,"Lost")))</f>
        <v>0</v>
      </c>
      <c r="BD26" s="11">
        <f ca="1">((COUNTIFS(SWISSW!$I:$I,'MTT WIN'!$A26,SWISSW!$J:$J,'MTT WIN'!BD$1,SWISSW!$F:$F,"Won")+COUNTIFS(SWISSW!$I:$I,'MTT WIN'!BD$1,SWISSW!$J:$J,'MTT WIN'!$A26,SWISSW!$F:$F,"Lost")))</f>
        <v>0</v>
      </c>
      <c r="BE26" s="11">
        <f ca="1">((COUNTIFS(SWISSW!$I:$I,'MTT WIN'!$A26,SWISSW!$J:$J,'MTT WIN'!BE$1,SWISSW!$F:$F,"Won")+COUNTIFS(SWISSW!$I:$I,'MTT WIN'!BE$1,SWISSW!$J:$J,'MTT WIN'!$A26,SWISSW!$F:$F,"Lost")))</f>
        <v>0</v>
      </c>
      <c r="BF26" s="11">
        <f ca="1">((COUNTIFS(SWISSW!$I:$I,'MTT WIN'!$A26,SWISSW!$J:$J,'MTT WIN'!BF$1,SWISSW!$F:$F,"Won")+COUNTIFS(SWISSW!$I:$I,'MTT WIN'!BF$1,SWISSW!$J:$J,'MTT WIN'!$A26,SWISSW!$F:$F,"Lost")))</f>
        <v>0</v>
      </c>
    </row>
    <row r="27" spans="1:58" ht="55" customHeight="1" x14ac:dyDescent="0.3">
      <c r="A27" s="3" t="str">
        <f ca="1">MATCHUP!A27</f>
        <v>Gruul Ponza</v>
      </c>
      <c r="B27" s="11">
        <f ca="1">((COUNTIFS(SWISSW!$I:$I,'MTT WIN'!$A27,SWISSW!$J:$J,'MTT WIN'!B$1,SWISSW!$F:$F,"Won")+COUNTIFS(SWISSW!$I:$I,'MTT WIN'!B$1,SWISSW!$J:$J,'MTT WIN'!$A27,SWISSW!$F:$F,"Lost")))</f>
        <v>2</v>
      </c>
      <c r="C27" s="11">
        <f ca="1">((COUNTIFS(SWISSW!$I:$I,'MTT WIN'!$A27,SWISSW!$J:$J,'MTT WIN'!C$1,SWISSW!$F:$F,"Won")+COUNTIFS(SWISSW!$I:$I,'MTT WIN'!C$1,SWISSW!$J:$J,'MTT WIN'!$A27,SWISSW!$F:$F,"Lost")))</f>
        <v>2</v>
      </c>
      <c r="D27" s="11">
        <f ca="1">((COUNTIFS(SWISSW!$I:$I,'MTT WIN'!$A27,SWISSW!$J:$J,'MTT WIN'!D$1,SWISSW!$F:$F,"Won")+COUNTIFS(SWISSW!$I:$I,'MTT WIN'!D$1,SWISSW!$J:$J,'MTT WIN'!$A27,SWISSW!$F:$F,"Lost")))</f>
        <v>3</v>
      </c>
      <c r="E27" s="11">
        <f ca="1">((COUNTIFS(SWISSW!$I:$I,'MTT WIN'!$A27,SWISSW!$J:$J,'MTT WIN'!E$1,SWISSW!$F:$F,"Won")+COUNTIFS(SWISSW!$I:$I,'MTT WIN'!E$1,SWISSW!$J:$J,'MTT WIN'!$A27,SWISSW!$F:$F,"Lost")))</f>
        <v>2</v>
      </c>
      <c r="F27" s="11">
        <f ca="1">((COUNTIFS(SWISSW!$I:$I,'MTT WIN'!$A27,SWISSW!$J:$J,'MTT WIN'!F$1,SWISSW!$F:$F,"Won")+COUNTIFS(SWISSW!$I:$I,'MTT WIN'!F$1,SWISSW!$J:$J,'MTT WIN'!$A27,SWISSW!$F:$F,"Lost")))</f>
        <v>0</v>
      </c>
      <c r="G27" s="11">
        <f ca="1">((COUNTIFS(SWISSW!$I:$I,'MTT WIN'!$A27,SWISSW!$J:$J,'MTT WIN'!G$1,SWISSW!$F:$F,"Won")+COUNTIFS(SWISSW!$I:$I,'MTT WIN'!G$1,SWISSW!$J:$J,'MTT WIN'!$A27,SWISSW!$F:$F,"Lost")))</f>
        <v>0</v>
      </c>
      <c r="H27" s="11">
        <f ca="1">((COUNTIFS(SWISSW!$I:$I,'MTT WIN'!$A27,SWISSW!$J:$J,'MTT WIN'!H$1,SWISSW!$F:$F,"Won")+COUNTIFS(SWISSW!$I:$I,'MTT WIN'!H$1,SWISSW!$J:$J,'MTT WIN'!$A27,SWISSW!$F:$F,"Lost")))</f>
        <v>2</v>
      </c>
      <c r="I27" s="11">
        <f ca="1">((COUNTIFS(SWISSW!$I:$I,'MTT WIN'!$A27,SWISSW!$J:$J,'MTT WIN'!I$1,SWISSW!$F:$F,"Won")+COUNTIFS(SWISSW!$I:$I,'MTT WIN'!I$1,SWISSW!$J:$J,'MTT WIN'!$A27,SWISSW!$F:$F,"Lost")))</f>
        <v>0</v>
      </c>
      <c r="J27" s="11">
        <f ca="1">((COUNTIFS(SWISSW!$I:$I,'MTT WIN'!$A27,SWISSW!$J:$J,'MTT WIN'!J$1,SWISSW!$F:$F,"Won")+COUNTIFS(SWISSW!$I:$I,'MTT WIN'!J$1,SWISSW!$J:$J,'MTT WIN'!$A27,SWISSW!$F:$F,"Lost")))</f>
        <v>1</v>
      </c>
      <c r="K27" s="11">
        <f ca="1">((COUNTIFS(SWISSW!$I:$I,'MTT WIN'!$A27,SWISSW!$J:$J,'MTT WIN'!K$1,SWISSW!$F:$F,"Won")+COUNTIFS(SWISSW!$I:$I,'MTT WIN'!K$1,SWISSW!$J:$J,'MTT WIN'!$A27,SWISSW!$F:$F,"Lost")))</f>
        <v>1</v>
      </c>
      <c r="L27" s="11">
        <f ca="1">((COUNTIFS(SWISSW!$I:$I,'MTT WIN'!$A27,SWISSW!$J:$J,'MTT WIN'!L$1,SWISSW!$F:$F,"Won")+COUNTIFS(SWISSW!$I:$I,'MTT WIN'!L$1,SWISSW!$J:$J,'MTT WIN'!$A27,SWISSW!$F:$F,"Lost")))</f>
        <v>1</v>
      </c>
      <c r="M27" s="11">
        <f ca="1">((COUNTIFS(SWISSW!$I:$I,'MTT WIN'!$A27,SWISSW!$J:$J,'MTT WIN'!M$1,SWISSW!$F:$F,"Won")+COUNTIFS(SWISSW!$I:$I,'MTT WIN'!M$1,SWISSW!$J:$J,'MTT WIN'!$A27,SWISSW!$F:$F,"Lost")))</f>
        <v>1</v>
      </c>
      <c r="N27" s="11">
        <f ca="1">((COUNTIFS(SWISSW!$I:$I,'MTT WIN'!$A27,SWISSW!$J:$J,'MTT WIN'!N$1,SWISSW!$F:$F,"Won")+COUNTIFS(SWISSW!$I:$I,'MTT WIN'!N$1,SWISSW!$J:$J,'MTT WIN'!$A27,SWISSW!$F:$F,"Lost")))</f>
        <v>0</v>
      </c>
      <c r="O27" s="11">
        <f ca="1">((COUNTIFS(SWISSW!$I:$I,'MTT WIN'!$A27,SWISSW!$J:$J,'MTT WIN'!O$1,SWISSW!$F:$F,"Won")+COUNTIFS(SWISSW!$I:$I,'MTT WIN'!O$1,SWISSW!$J:$J,'MTT WIN'!$A27,SWISSW!$F:$F,"Lost")))</f>
        <v>1</v>
      </c>
      <c r="P27" s="11">
        <f ca="1">((COUNTIFS(SWISSW!$I:$I,'MTT WIN'!$A27,SWISSW!$J:$J,'MTT WIN'!P$1,SWISSW!$F:$F,"Won")+COUNTIFS(SWISSW!$I:$I,'MTT WIN'!P$1,SWISSW!$J:$J,'MTT WIN'!$A27,SWISSW!$F:$F,"Lost")))</f>
        <v>0</v>
      </c>
      <c r="Q27" s="11">
        <f ca="1">((COUNTIFS(SWISSW!$I:$I,'MTT WIN'!$A27,SWISSW!$J:$J,'MTT WIN'!Q$1,SWISSW!$F:$F,"Won")+COUNTIFS(SWISSW!$I:$I,'MTT WIN'!Q$1,SWISSW!$J:$J,'MTT WIN'!$A27,SWISSW!$F:$F,"Lost")))</f>
        <v>0</v>
      </c>
      <c r="R27" s="11">
        <f ca="1">((COUNTIFS(SWISSW!$I:$I,'MTT WIN'!$A27,SWISSW!$J:$J,'MTT WIN'!R$1,SWISSW!$F:$F,"Won")+COUNTIFS(SWISSW!$I:$I,'MTT WIN'!R$1,SWISSW!$J:$J,'MTT WIN'!$A27,SWISSW!$F:$F,"Lost")))</f>
        <v>0</v>
      </c>
      <c r="S27" s="11">
        <f ca="1">((COUNTIFS(SWISSW!$I:$I,'MTT WIN'!$A27,SWISSW!$J:$J,'MTT WIN'!S$1,SWISSW!$F:$F,"Won")+COUNTIFS(SWISSW!$I:$I,'MTT WIN'!S$1,SWISSW!$J:$J,'MTT WIN'!$A27,SWISSW!$F:$F,"Lost")))</f>
        <v>0</v>
      </c>
      <c r="T27" s="11">
        <f ca="1">((COUNTIFS(SWISSW!$I:$I,'MTT WIN'!$A27,SWISSW!$J:$J,'MTT WIN'!T$1,SWISSW!$F:$F,"Won")+COUNTIFS(SWISSW!$I:$I,'MTT WIN'!T$1,SWISSW!$J:$J,'MTT WIN'!$A27,SWISSW!$F:$F,"Lost")))</f>
        <v>0</v>
      </c>
      <c r="U27" s="11">
        <f ca="1">((COUNTIFS(SWISSW!$I:$I,'MTT WIN'!$A27,SWISSW!$J:$J,'MTT WIN'!U$1,SWISSW!$F:$F,"Won")+COUNTIFS(SWISSW!$I:$I,'MTT WIN'!U$1,SWISSW!$J:$J,'MTT WIN'!$A27,SWISSW!$F:$F,"Lost")))</f>
        <v>1</v>
      </c>
      <c r="V27" s="11">
        <f ca="1">((COUNTIFS(SWISSW!$I:$I,'MTT WIN'!$A27,SWISSW!$J:$J,'MTT WIN'!V$1,SWISSW!$F:$F,"Won")+COUNTIFS(SWISSW!$I:$I,'MTT WIN'!V$1,SWISSW!$J:$J,'MTT WIN'!$A27,SWISSW!$F:$F,"Lost")))</f>
        <v>0</v>
      </c>
      <c r="W27" s="11">
        <f ca="1">((COUNTIFS(SWISSW!$I:$I,'MTT WIN'!$A27,SWISSW!$J:$J,'MTT WIN'!W$1,SWISSW!$F:$F,"Won")+COUNTIFS(SWISSW!$I:$I,'MTT WIN'!W$1,SWISSW!$J:$J,'MTT WIN'!$A27,SWISSW!$F:$F,"Lost")))</f>
        <v>0</v>
      </c>
      <c r="X27" s="11">
        <f ca="1">((COUNTIFS(SWISSW!$I:$I,'MTT WIN'!$A27,SWISSW!$J:$J,'MTT WIN'!X$1,SWISSW!$F:$F,"Won")+COUNTIFS(SWISSW!$I:$I,'MTT WIN'!X$1,SWISSW!$J:$J,'MTT WIN'!$A27,SWISSW!$F:$F,"Lost")))</f>
        <v>0</v>
      </c>
      <c r="Y27" s="11">
        <f ca="1">((COUNTIFS(SWISSW!$I:$I,'MTT WIN'!$A27,SWISSW!$J:$J,'MTT WIN'!Y$1,SWISSW!$F:$F,"Won")+COUNTIFS(SWISSW!$I:$I,'MTT WIN'!Y$1,SWISSW!$J:$J,'MTT WIN'!$A27,SWISSW!$F:$F,"Lost")))</f>
        <v>0</v>
      </c>
      <c r="Z27" s="11">
        <f ca="1">((COUNTIFS(SWISSW!$I:$I,'MTT WIN'!$A27,SWISSW!$J:$J,'MTT WIN'!Z$1,SWISSW!$F:$F,"Won")+COUNTIFS(SWISSW!$I:$I,'MTT WIN'!Z$1,SWISSW!$J:$J,'MTT WIN'!$A27,SWISSW!$F:$F,"Lost")))</f>
        <v>1</v>
      </c>
      <c r="AA27" s="11">
        <f ca="1">((COUNTIFS(SWISSW!$I:$I,'MTT WIN'!$A27,SWISSW!$J:$J,'MTT WIN'!AA$1,SWISSW!$F:$F,"Won")+COUNTIFS(SWISSW!$I:$I,'MTT WIN'!AA$1,SWISSW!$J:$J,'MTT WIN'!$A27,SWISSW!$F:$F,"Lost")))</f>
        <v>0</v>
      </c>
      <c r="AB27" s="11">
        <f ca="1">((COUNTIFS(SWISSW!$I:$I,'MTT WIN'!$A27,SWISSW!$J:$J,'MTT WIN'!AB$1,SWISSW!$F:$F,"Won")+COUNTIFS(SWISSW!$I:$I,'MTT WIN'!AB$1,SWISSW!$J:$J,'MTT WIN'!$A27,SWISSW!$F:$F,"Lost")))</f>
        <v>0</v>
      </c>
      <c r="AC27" s="11">
        <f ca="1">((COUNTIFS(SWISSW!$I:$I,'MTT WIN'!$A27,SWISSW!$J:$J,'MTT WIN'!AC$1,SWISSW!$F:$F,"Won")+COUNTIFS(SWISSW!$I:$I,'MTT WIN'!AC$1,SWISSW!$J:$J,'MTT WIN'!$A27,SWISSW!$F:$F,"Lost")))</f>
        <v>1</v>
      </c>
      <c r="AD27" s="11">
        <f ca="1">((COUNTIFS(SWISSW!$I:$I,'MTT WIN'!$A27,SWISSW!$J:$J,'MTT WIN'!AD$1,SWISSW!$F:$F,"Won")+COUNTIFS(SWISSW!$I:$I,'MTT WIN'!AD$1,SWISSW!$J:$J,'MTT WIN'!$A27,SWISSW!$F:$F,"Lost")))</f>
        <v>0</v>
      </c>
      <c r="AE27" s="11">
        <f ca="1">((COUNTIFS(SWISSW!$I:$I,'MTT WIN'!$A27,SWISSW!$J:$J,'MTT WIN'!AE$1,SWISSW!$F:$F,"Won")+COUNTIFS(SWISSW!$I:$I,'MTT WIN'!AE$1,SWISSW!$J:$J,'MTT WIN'!$A27,SWISSW!$F:$F,"Lost")))</f>
        <v>1</v>
      </c>
      <c r="AF27" s="11">
        <f ca="1">((COUNTIFS(SWISSW!$I:$I,'MTT WIN'!$A27,SWISSW!$J:$J,'MTT WIN'!AF$1,SWISSW!$F:$F,"Won")+COUNTIFS(SWISSW!$I:$I,'MTT WIN'!AF$1,SWISSW!$J:$J,'MTT WIN'!$A27,SWISSW!$F:$F,"Lost")))</f>
        <v>0</v>
      </c>
      <c r="AG27" s="11">
        <f ca="1">((COUNTIFS(SWISSW!$I:$I,'MTT WIN'!$A27,SWISSW!$J:$J,'MTT WIN'!AG$1,SWISSW!$F:$F,"Won")+COUNTIFS(SWISSW!$I:$I,'MTT WIN'!AG$1,SWISSW!$J:$J,'MTT WIN'!$A27,SWISSW!$F:$F,"Lost")))</f>
        <v>0</v>
      </c>
      <c r="AH27" s="11">
        <f ca="1">((COUNTIFS(SWISSW!$I:$I,'MTT WIN'!$A27,SWISSW!$J:$J,'MTT WIN'!AH$1,SWISSW!$F:$F,"Won")+COUNTIFS(SWISSW!$I:$I,'MTT WIN'!AH$1,SWISSW!$J:$J,'MTT WIN'!$A27,SWISSW!$F:$F,"Lost")))</f>
        <v>0</v>
      </c>
      <c r="AI27" s="11">
        <f ca="1">((COUNTIFS(SWISSW!$I:$I,'MTT WIN'!$A27,SWISSW!$J:$J,'MTT WIN'!AI$1,SWISSW!$F:$F,"Won")+COUNTIFS(SWISSW!$I:$I,'MTT WIN'!AI$1,SWISSW!$J:$J,'MTT WIN'!$A27,SWISSW!$F:$F,"Lost")))</f>
        <v>0</v>
      </c>
      <c r="AJ27" s="11">
        <f ca="1">((COUNTIFS(SWISSW!$I:$I,'MTT WIN'!$A27,SWISSW!$J:$J,'MTT WIN'!AJ$1,SWISSW!$F:$F,"Won")+COUNTIFS(SWISSW!$I:$I,'MTT WIN'!AJ$1,SWISSW!$J:$J,'MTT WIN'!$A27,SWISSW!$F:$F,"Lost")))</f>
        <v>0</v>
      </c>
      <c r="AK27" s="11">
        <f ca="1">((COUNTIFS(SWISSW!$I:$I,'MTT WIN'!$A27,SWISSW!$J:$J,'MTT WIN'!AK$1,SWISSW!$F:$F,"Won")+COUNTIFS(SWISSW!$I:$I,'MTT WIN'!AK$1,SWISSW!$J:$J,'MTT WIN'!$A27,SWISSW!$F:$F,"Lost")))</f>
        <v>0</v>
      </c>
      <c r="AL27" s="11">
        <f ca="1">((COUNTIFS(SWISSW!$I:$I,'MTT WIN'!$A27,SWISSW!$J:$J,'MTT WIN'!AL$1,SWISSW!$F:$F,"Won")+COUNTIFS(SWISSW!$I:$I,'MTT WIN'!AL$1,SWISSW!$J:$J,'MTT WIN'!$A27,SWISSW!$F:$F,"Lost")))</f>
        <v>0</v>
      </c>
      <c r="AM27" s="11">
        <f ca="1">((COUNTIFS(SWISSW!$I:$I,'MTT WIN'!$A27,SWISSW!$J:$J,'MTT WIN'!AM$1,SWISSW!$F:$F,"Won")+COUNTIFS(SWISSW!$I:$I,'MTT WIN'!AM$1,SWISSW!$J:$J,'MTT WIN'!$A27,SWISSW!$F:$F,"Lost")))</f>
        <v>0</v>
      </c>
      <c r="AN27" s="11">
        <f ca="1">((COUNTIFS(SWISSW!$I:$I,'MTT WIN'!$A27,SWISSW!$J:$J,'MTT WIN'!AN$1,SWISSW!$F:$F,"Won")+COUNTIFS(SWISSW!$I:$I,'MTT WIN'!AN$1,SWISSW!$J:$J,'MTT WIN'!$A27,SWISSW!$F:$F,"Lost")))</f>
        <v>0</v>
      </c>
      <c r="AO27" s="11">
        <f ca="1">((COUNTIFS(SWISSW!$I:$I,'MTT WIN'!$A27,SWISSW!$J:$J,'MTT WIN'!AO$1,SWISSW!$F:$F,"Won")+COUNTIFS(SWISSW!$I:$I,'MTT WIN'!AO$1,SWISSW!$J:$J,'MTT WIN'!$A27,SWISSW!$F:$F,"Lost")))</f>
        <v>0</v>
      </c>
      <c r="AP27" s="11">
        <f ca="1">((COUNTIFS(SWISSW!$I:$I,'MTT WIN'!$A27,SWISSW!$J:$J,'MTT WIN'!AP$1,SWISSW!$F:$F,"Won")+COUNTIFS(SWISSW!$I:$I,'MTT WIN'!AP$1,SWISSW!$J:$J,'MTT WIN'!$A27,SWISSW!$F:$F,"Lost")))</f>
        <v>0</v>
      </c>
      <c r="AQ27" s="11">
        <f ca="1">((COUNTIFS(SWISSW!$I:$I,'MTT WIN'!$A27,SWISSW!$J:$J,'MTT WIN'!AQ$1,SWISSW!$F:$F,"Won")+COUNTIFS(SWISSW!$I:$I,'MTT WIN'!AQ$1,SWISSW!$J:$J,'MTT WIN'!$A27,SWISSW!$F:$F,"Lost")))</f>
        <v>0</v>
      </c>
      <c r="AR27" s="11">
        <f ca="1">((COUNTIFS(SWISSW!$I:$I,'MTT WIN'!$A27,SWISSW!$J:$J,'MTT WIN'!AR$1,SWISSW!$F:$F,"Won")+COUNTIFS(SWISSW!$I:$I,'MTT WIN'!AR$1,SWISSW!$J:$J,'MTT WIN'!$A27,SWISSW!$F:$F,"Lost")))</f>
        <v>0</v>
      </c>
      <c r="AS27" s="11">
        <f ca="1">((COUNTIFS(SWISSW!$I:$I,'MTT WIN'!$A27,SWISSW!$J:$J,'MTT WIN'!AS$1,SWISSW!$F:$F,"Won")+COUNTIFS(SWISSW!$I:$I,'MTT WIN'!AS$1,SWISSW!$J:$J,'MTT WIN'!$A27,SWISSW!$F:$F,"Lost")))</f>
        <v>0</v>
      </c>
      <c r="AT27" s="11">
        <f ca="1">((COUNTIFS(SWISSW!$I:$I,'MTT WIN'!$A27,SWISSW!$J:$J,'MTT WIN'!AT$1,SWISSW!$F:$F,"Won")+COUNTIFS(SWISSW!$I:$I,'MTT WIN'!AT$1,SWISSW!$J:$J,'MTT WIN'!$A27,SWISSW!$F:$F,"Lost")))</f>
        <v>0</v>
      </c>
      <c r="AU27" s="11">
        <f ca="1">((COUNTIFS(SWISSW!$I:$I,'MTT WIN'!$A27,SWISSW!$J:$J,'MTT WIN'!AU$1,SWISSW!$F:$F,"Won")+COUNTIFS(SWISSW!$I:$I,'MTT WIN'!AU$1,SWISSW!$J:$J,'MTT WIN'!$A27,SWISSW!$F:$F,"Lost")))</f>
        <v>0</v>
      </c>
      <c r="AV27" s="11">
        <f ca="1">((COUNTIFS(SWISSW!$I:$I,'MTT WIN'!$A27,SWISSW!$J:$J,'MTT WIN'!AV$1,SWISSW!$F:$F,"Won")+COUNTIFS(SWISSW!$I:$I,'MTT WIN'!AV$1,SWISSW!$J:$J,'MTT WIN'!$A27,SWISSW!$F:$F,"Lost")))</f>
        <v>0</v>
      </c>
      <c r="AW27" s="11">
        <f ca="1">((COUNTIFS(SWISSW!$I:$I,'MTT WIN'!$A27,SWISSW!$J:$J,'MTT WIN'!AW$1,SWISSW!$F:$F,"Won")+COUNTIFS(SWISSW!$I:$I,'MTT WIN'!AW$1,SWISSW!$J:$J,'MTT WIN'!$A27,SWISSW!$F:$F,"Lost")))</f>
        <v>1</v>
      </c>
      <c r="AX27" s="11">
        <f ca="1">((COUNTIFS(SWISSW!$I:$I,'MTT WIN'!$A27,SWISSW!$J:$J,'MTT WIN'!AX$1,SWISSW!$F:$F,"Won")+COUNTIFS(SWISSW!$I:$I,'MTT WIN'!AX$1,SWISSW!$J:$J,'MTT WIN'!$A27,SWISSW!$F:$F,"Lost")))</f>
        <v>0</v>
      </c>
      <c r="AY27" s="11">
        <f ca="1">((COUNTIFS(SWISSW!$I:$I,'MTT WIN'!$A27,SWISSW!$J:$J,'MTT WIN'!AY$1,SWISSW!$F:$F,"Won")+COUNTIFS(SWISSW!$I:$I,'MTT WIN'!AY$1,SWISSW!$J:$J,'MTT WIN'!$A27,SWISSW!$F:$F,"Lost")))</f>
        <v>0</v>
      </c>
      <c r="AZ27" s="11">
        <f ca="1">((COUNTIFS(SWISSW!$I:$I,'MTT WIN'!$A27,SWISSW!$J:$J,'MTT WIN'!AZ$1,SWISSW!$F:$F,"Won")+COUNTIFS(SWISSW!$I:$I,'MTT WIN'!AZ$1,SWISSW!$J:$J,'MTT WIN'!$A27,SWISSW!$F:$F,"Lost")))</f>
        <v>0</v>
      </c>
      <c r="BA27" s="11">
        <f ca="1">((COUNTIFS(SWISSW!$I:$I,'MTT WIN'!$A27,SWISSW!$J:$J,'MTT WIN'!BA$1,SWISSW!$F:$F,"Won")+COUNTIFS(SWISSW!$I:$I,'MTT WIN'!BA$1,SWISSW!$J:$J,'MTT WIN'!$A27,SWISSW!$F:$F,"Lost")))</f>
        <v>0</v>
      </c>
      <c r="BB27" s="11">
        <f ca="1">((COUNTIFS(SWISSW!$I:$I,'MTT WIN'!$A27,SWISSW!$J:$J,'MTT WIN'!BB$1,SWISSW!$F:$F,"Won")+COUNTIFS(SWISSW!$I:$I,'MTT WIN'!BB$1,SWISSW!$J:$J,'MTT WIN'!$A27,SWISSW!$F:$F,"Lost")))</f>
        <v>0</v>
      </c>
      <c r="BC27" s="11">
        <f ca="1">((COUNTIFS(SWISSW!$I:$I,'MTT WIN'!$A27,SWISSW!$J:$J,'MTT WIN'!BC$1,SWISSW!$F:$F,"Won")+COUNTIFS(SWISSW!$I:$I,'MTT WIN'!BC$1,SWISSW!$J:$J,'MTT WIN'!$A27,SWISSW!$F:$F,"Lost")))</f>
        <v>0</v>
      </c>
      <c r="BD27" s="11">
        <f ca="1">((COUNTIFS(SWISSW!$I:$I,'MTT WIN'!$A27,SWISSW!$J:$J,'MTT WIN'!BD$1,SWISSW!$F:$F,"Won")+COUNTIFS(SWISSW!$I:$I,'MTT WIN'!BD$1,SWISSW!$J:$J,'MTT WIN'!$A27,SWISSW!$F:$F,"Lost")))</f>
        <v>0</v>
      </c>
      <c r="BE27" s="11">
        <f ca="1">((COUNTIFS(SWISSW!$I:$I,'MTT WIN'!$A27,SWISSW!$J:$J,'MTT WIN'!BE$1,SWISSW!$F:$F,"Won")+COUNTIFS(SWISSW!$I:$I,'MTT WIN'!BE$1,SWISSW!$J:$J,'MTT WIN'!$A27,SWISSW!$F:$F,"Lost")))</f>
        <v>0</v>
      </c>
      <c r="BF27" s="11">
        <f ca="1">((COUNTIFS(SWISSW!$I:$I,'MTT WIN'!$A27,SWISSW!$J:$J,'MTT WIN'!BF$1,SWISSW!$F:$F,"Won")+COUNTIFS(SWISSW!$I:$I,'MTT WIN'!BF$1,SWISSW!$J:$J,'MTT WIN'!$A27,SWISSW!$F:$F,"Lost")))</f>
        <v>0</v>
      </c>
    </row>
    <row r="28" spans="1:58" ht="55" customHeight="1" x14ac:dyDescent="0.3">
      <c r="A28" s="3" t="str">
        <f ca="1">MATCHUP!A28</f>
        <v>Dimir Snacker</v>
      </c>
      <c r="B28" s="11">
        <f ca="1">((COUNTIFS(SWISSW!$I:$I,'MTT WIN'!$A28,SWISSW!$J:$J,'MTT WIN'!B$1,SWISSW!$F:$F,"Won")+COUNTIFS(SWISSW!$I:$I,'MTT WIN'!B$1,SWISSW!$J:$J,'MTT WIN'!$A28,SWISSW!$F:$F,"Lost")))</f>
        <v>4</v>
      </c>
      <c r="C28" s="11">
        <f ca="1">((COUNTIFS(SWISSW!$I:$I,'MTT WIN'!$A28,SWISSW!$J:$J,'MTT WIN'!C$1,SWISSW!$F:$F,"Won")+COUNTIFS(SWISSW!$I:$I,'MTT WIN'!C$1,SWISSW!$J:$J,'MTT WIN'!$A28,SWISSW!$F:$F,"Lost")))</f>
        <v>3</v>
      </c>
      <c r="D28" s="11">
        <f ca="1">((COUNTIFS(SWISSW!$I:$I,'MTT WIN'!$A28,SWISSW!$J:$J,'MTT WIN'!D$1,SWISSW!$F:$F,"Won")+COUNTIFS(SWISSW!$I:$I,'MTT WIN'!D$1,SWISSW!$J:$J,'MTT WIN'!$A28,SWISSW!$F:$F,"Lost")))</f>
        <v>1</v>
      </c>
      <c r="E28" s="11">
        <f ca="1">((COUNTIFS(SWISSW!$I:$I,'MTT WIN'!$A28,SWISSW!$J:$J,'MTT WIN'!E$1,SWISSW!$F:$F,"Won")+COUNTIFS(SWISSW!$I:$I,'MTT WIN'!E$1,SWISSW!$J:$J,'MTT WIN'!$A28,SWISSW!$F:$F,"Lost")))</f>
        <v>1</v>
      </c>
      <c r="F28" s="11">
        <f ca="1">((COUNTIFS(SWISSW!$I:$I,'MTT WIN'!$A28,SWISSW!$J:$J,'MTT WIN'!F$1,SWISSW!$F:$F,"Won")+COUNTIFS(SWISSW!$I:$I,'MTT WIN'!F$1,SWISSW!$J:$J,'MTT WIN'!$A28,SWISSW!$F:$F,"Lost")))</f>
        <v>0</v>
      </c>
      <c r="G28" s="11">
        <f ca="1">((COUNTIFS(SWISSW!$I:$I,'MTT WIN'!$A28,SWISSW!$J:$J,'MTT WIN'!G$1,SWISSW!$F:$F,"Won")+COUNTIFS(SWISSW!$I:$I,'MTT WIN'!G$1,SWISSW!$J:$J,'MTT WIN'!$A28,SWISSW!$F:$F,"Lost")))</f>
        <v>2</v>
      </c>
      <c r="H28" s="11">
        <f ca="1">((COUNTIFS(SWISSW!$I:$I,'MTT WIN'!$A28,SWISSW!$J:$J,'MTT WIN'!H$1,SWISSW!$F:$F,"Won")+COUNTIFS(SWISSW!$I:$I,'MTT WIN'!H$1,SWISSW!$J:$J,'MTT WIN'!$A28,SWISSW!$F:$F,"Lost")))</f>
        <v>0</v>
      </c>
      <c r="I28" s="11">
        <f ca="1">((COUNTIFS(SWISSW!$I:$I,'MTT WIN'!$A28,SWISSW!$J:$J,'MTT WIN'!I$1,SWISSW!$F:$F,"Won")+COUNTIFS(SWISSW!$I:$I,'MTT WIN'!I$1,SWISSW!$J:$J,'MTT WIN'!$A28,SWISSW!$F:$F,"Lost")))</f>
        <v>0</v>
      </c>
      <c r="J28" s="11">
        <f ca="1">((COUNTIFS(SWISSW!$I:$I,'MTT WIN'!$A28,SWISSW!$J:$J,'MTT WIN'!J$1,SWISSW!$F:$F,"Won")+COUNTIFS(SWISSW!$I:$I,'MTT WIN'!J$1,SWISSW!$J:$J,'MTT WIN'!$A28,SWISSW!$F:$F,"Lost")))</f>
        <v>0</v>
      </c>
      <c r="K28" s="11">
        <f ca="1">((COUNTIFS(SWISSW!$I:$I,'MTT WIN'!$A28,SWISSW!$J:$J,'MTT WIN'!K$1,SWISSW!$F:$F,"Won")+COUNTIFS(SWISSW!$I:$I,'MTT WIN'!K$1,SWISSW!$J:$J,'MTT WIN'!$A28,SWISSW!$F:$F,"Lost")))</f>
        <v>0</v>
      </c>
      <c r="L28" s="11">
        <f ca="1">((COUNTIFS(SWISSW!$I:$I,'MTT WIN'!$A28,SWISSW!$J:$J,'MTT WIN'!L$1,SWISSW!$F:$F,"Won")+COUNTIFS(SWISSW!$I:$I,'MTT WIN'!L$1,SWISSW!$J:$J,'MTT WIN'!$A28,SWISSW!$F:$F,"Lost")))</f>
        <v>1</v>
      </c>
      <c r="M28" s="11">
        <f ca="1">((COUNTIFS(SWISSW!$I:$I,'MTT WIN'!$A28,SWISSW!$J:$J,'MTT WIN'!M$1,SWISSW!$F:$F,"Won")+COUNTIFS(SWISSW!$I:$I,'MTT WIN'!M$1,SWISSW!$J:$J,'MTT WIN'!$A28,SWISSW!$F:$F,"Lost")))</f>
        <v>0</v>
      </c>
      <c r="N28" s="11">
        <f ca="1">((COUNTIFS(SWISSW!$I:$I,'MTT WIN'!$A28,SWISSW!$J:$J,'MTT WIN'!N$1,SWISSW!$F:$F,"Won")+COUNTIFS(SWISSW!$I:$I,'MTT WIN'!N$1,SWISSW!$J:$J,'MTT WIN'!$A28,SWISSW!$F:$F,"Lost")))</f>
        <v>0</v>
      </c>
      <c r="O28" s="11">
        <f ca="1">((COUNTIFS(SWISSW!$I:$I,'MTT WIN'!$A28,SWISSW!$J:$J,'MTT WIN'!O$1,SWISSW!$F:$F,"Won")+COUNTIFS(SWISSW!$I:$I,'MTT WIN'!O$1,SWISSW!$J:$J,'MTT WIN'!$A28,SWISSW!$F:$F,"Lost")))</f>
        <v>0</v>
      </c>
      <c r="P28" s="11">
        <f ca="1">((COUNTIFS(SWISSW!$I:$I,'MTT WIN'!$A28,SWISSW!$J:$J,'MTT WIN'!P$1,SWISSW!$F:$F,"Won")+COUNTIFS(SWISSW!$I:$I,'MTT WIN'!P$1,SWISSW!$J:$J,'MTT WIN'!$A28,SWISSW!$F:$F,"Lost")))</f>
        <v>1</v>
      </c>
      <c r="Q28" s="11">
        <f ca="1">((COUNTIFS(SWISSW!$I:$I,'MTT WIN'!$A28,SWISSW!$J:$J,'MTT WIN'!Q$1,SWISSW!$F:$F,"Won")+COUNTIFS(SWISSW!$I:$I,'MTT WIN'!Q$1,SWISSW!$J:$J,'MTT WIN'!$A28,SWISSW!$F:$F,"Lost")))</f>
        <v>0</v>
      </c>
      <c r="R28" s="11">
        <f ca="1">((COUNTIFS(SWISSW!$I:$I,'MTT WIN'!$A28,SWISSW!$J:$J,'MTT WIN'!R$1,SWISSW!$F:$F,"Won")+COUNTIFS(SWISSW!$I:$I,'MTT WIN'!R$1,SWISSW!$J:$J,'MTT WIN'!$A28,SWISSW!$F:$F,"Lost")))</f>
        <v>0</v>
      </c>
      <c r="S28" s="11">
        <f ca="1">((COUNTIFS(SWISSW!$I:$I,'MTT WIN'!$A28,SWISSW!$J:$J,'MTT WIN'!S$1,SWISSW!$F:$F,"Won")+COUNTIFS(SWISSW!$I:$I,'MTT WIN'!S$1,SWISSW!$J:$J,'MTT WIN'!$A28,SWISSW!$F:$F,"Lost")))</f>
        <v>1</v>
      </c>
      <c r="T28" s="11">
        <f ca="1">((COUNTIFS(SWISSW!$I:$I,'MTT WIN'!$A28,SWISSW!$J:$J,'MTT WIN'!T$1,SWISSW!$F:$F,"Won")+COUNTIFS(SWISSW!$I:$I,'MTT WIN'!T$1,SWISSW!$J:$J,'MTT WIN'!$A28,SWISSW!$F:$F,"Lost")))</f>
        <v>0</v>
      </c>
      <c r="U28" s="11">
        <f ca="1">((COUNTIFS(SWISSW!$I:$I,'MTT WIN'!$A28,SWISSW!$J:$J,'MTT WIN'!U$1,SWISSW!$F:$F,"Won")+COUNTIFS(SWISSW!$I:$I,'MTT WIN'!U$1,SWISSW!$J:$J,'MTT WIN'!$A28,SWISSW!$F:$F,"Lost")))</f>
        <v>0</v>
      </c>
      <c r="V28" s="11">
        <f ca="1">((COUNTIFS(SWISSW!$I:$I,'MTT WIN'!$A28,SWISSW!$J:$J,'MTT WIN'!V$1,SWISSW!$F:$F,"Won")+COUNTIFS(SWISSW!$I:$I,'MTT WIN'!V$1,SWISSW!$J:$J,'MTT WIN'!$A28,SWISSW!$F:$F,"Lost")))</f>
        <v>1</v>
      </c>
      <c r="W28" s="11">
        <f ca="1">((COUNTIFS(SWISSW!$I:$I,'MTT WIN'!$A28,SWISSW!$J:$J,'MTT WIN'!W$1,SWISSW!$F:$F,"Won")+COUNTIFS(SWISSW!$I:$I,'MTT WIN'!W$1,SWISSW!$J:$J,'MTT WIN'!$A28,SWISSW!$F:$F,"Lost")))</f>
        <v>1</v>
      </c>
      <c r="X28" s="11">
        <f ca="1">((COUNTIFS(SWISSW!$I:$I,'MTT WIN'!$A28,SWISSW!$J:$J,'MTT WIN'!X$1,SWISSW!$F:$F,"Won")+COUNTIFS(SWISSW!$I:$I,'MTT WIN'!X$1,SWISSW!$J:$J,'MTT WIN'!$A28,SWISSW!$F:$F,"Lost")))</f>
        <v>0</v>
      </c>
      <c r="Y28" s="11">
        <f ca="1">((COUNTIFS(SWISSW!$I:$I,'MTT WIN'!$A28,SWISSW!$J:$J,'MTT WIN'!Y$1,SWISSW!$F:$F,"Won")+COUNTIFS(SWISSW!$I:$I,'MTT WIN'!Y$1,SWISSW!$J:$J,'MTT WIN'!$A28,SWISSW!$F:$F,"Lost")))</f>
        <v>0</v>
      </c>
      <c r="Z28" s="11">
        <f ca="1">((COUNTIFS(SWISSW!$I:$I,'MTT WIN'!$A28,SWISSW!$J:$J,'MTT WIN'!Z$1,SWISSW!$F:$F,"Won")+COUNTIFS(SWISSW!$I:$I,'MTT WIN'!Z$1,SWISSW!$J:$J,'MTT WIN'!$A28,SWISSW!$F:$F,"Lost")))</f>
        <v>0</v>
      </c>
      <c r="AA28" s="11">
        <f ca="1">((COUNTIFS(SWISSW!$I:$I,'MTT WIN'!$A28,SWISSW!$J:$J,'MTT WIN'!AA$1,SWISSW!$F:$F,"Won")+COUNTIFS(SWISSW!$I:$I,'MTT WIN'!AA$1,SWISSW!$J:$J,'MTT WIN'!$A28,SWISSW!$F:$F,"Lost")))</f>
        <v>0</v>
      </c>
      <c r="AB28" s="11">
        <f ca="1">((COUNTIFS(SWISSW!$I:$I,'MTT WIN'!$A28,SWISSW!$J:$J,'MTT WIN'!AB$1,SWISSW!$F:$F,"Won")+COUNTIFS(SWISSW!$I:$I,'MTT WIN'!AB$1,SWISSW!$J:$J,'MTT WIN'!$A28,SWISSW!$F:$F,"Lost")))</f>
        <v>0</v>
      </c>
      <c r="AC28" s="11">
        <f ca="1">((COUNTIFS(SWISSW!$I:$I,'MTT WIN'!$A28,SWISSW!$J:$J,'MTT WIN'!AC$1,SWISSW!$F:$F,"Won")+COUNTIFS(SWISSW!$I:$I,'MTT WIN'!AC$1,SWISSW!$J:$J,'MTT WIN'!$A28,SWISSW!$F:$F,"Lost")))</f>
        <v>0</v>
      </c>
      <c r="AD28" s="11">
        <f ca="1">((COUNTIFS(SWISSW!$I:$I,'MTT WIN'!$A28,SWISSW!$J:$J,'MTT WIN'!AD$1,SWISSW!$F:$F,"Won")+COUNTIFS(SWISSW!$I:$I,'MTT WIN'!AD$1,SWISSW!$J:$J,'MTT WIN'!$A28,SWISSW!$F:$F,"Lost")))</f>
        <v>0</v>
      </c>
      <c r="AE28" s="11">
        <f ca="1">((COUNTIFS(SWISSW!$I:$I,'MTT WIN'!$A28,SWISSW!$J:$J,'MTT WIN'!AE$1,SWISSW!$F:$F,"Won")+COUNTIFS(SWISSW!$I:$I,'MTT WIN'!AE$1,SWISSW!$J:$J,'MTT WIN'!$A28,SWISSW!$F:$F,"Lost")))</f>
        <v>0</v>
      </c>
      <c r="AF28" s="11">
        <f ca="1">((COUNTIFS(SWISSW!$I:$I,'MTT WIN'!$A28,SWISSW!$J:$J,'MTT WIN'!AF$1,SWISSW!$F:$F,"Won")+COUNTIFS(SWISSW!$I:$I,'MTT WIN'!AF$1,SWISSW!$J:$J,'MTT WIN'!$A28,SWISSW!$F:$F,"Lost")))</f>
        <v>0</v>
      </c>
      <c r="AG28" s="11">
        <f ca="1">((COUNTIFS(SWISSW!$I:$I,'MTT WIN'!$A28,SWISSW!$J:$J,'MTT WIN'!AG$1,SWISSW!$F:$F,"Won")+COUNTIFS(SWISSW!$I:$I,'MTT WIN'!AG$1,SWISSW!$J:$J,'MTT WIN'!$A28,SWISSW!$F:$F,"Lost")))</f>
        <v>0</v>
      </c>
      <c r="AH28" s="11">
        <f ca="1">((COUNTIFS(SWISSW!$I:$I,'MTT WIN'!$A28,SWISSW!$J:$J,'MTT WIN'!AH$1,SWISSW!$F:$F,"Won")+COUNTIFS(SWISSW!$I:$I,'MTT WIN'!AH$1,SWISSW!$J:$J,'MTT WIN'!$A28,SWISSW!$F:$F,"Lost")))</f>
        <v>1</v>
      </c>
      <c r="AI28" s="11">
        <f ca="1">((COUNTIFS(SWISSW!$I:$I,'MTT WIN'!$A28,SWISSW!$J:$J,'MTT WIN'!AI$1,SWISSW!$F:$F,"Won")+COUNTIFS(SWISSW!$I:$I,'MTT WIN'!AI$1,SWISSW!$J:$J,'MTT WIN'!$A28,SWISSW!$F:$F,"Lost")))</f>
        <v>0</v>
      </c>
      <c r="AJ28" s="11">
        <f ca="1">((COUNTIFS(SWISSW!$I:$I,'MTT WIN'!$A28,SWISSW!$J:$J,'MTT WIN'!AJ$1,SWISSW!$F:$F,"Won")+COUNTIFS(SWISSW!$I:$I,'MTT WIN'!AJ$1,SWISSW!$J:$J,'MTT WIN'!$A28,SWISSW!$F:$F,"Lost")))</f>
        <v>0</v>
      </c>
      <c r="AK28" s="11">
        <f ca="1">((COUNTIFS(SWISSW!$I:$I,'MTT WIN'!$A28,SWISSW!$J:$J,'MTT WIN'!AK$1,SWISSW!$F:$F,"Won")+COUNTIFS(SWISSW!$I:$I,'MTT WIN'!AK$1,SWISSW!$J:$J,'MTT WIN'!$A28,SWISSW!$F:$F,"Lost")))</f>
        <v>0</v>
      </c>
      <c r="AL28" s="11">
        <f ca="1">((COUNTIFS(SWISSW!$I:$I,'MTT WIN'!$A28,SWISSW!$J:$J,'MTT WIN'!AL$1,SWISSW!$F:$F,"Won")+COUNTIFS(SWISSW!$I:$I,'MTT WIN'!AL$1,SWISSW!$J:$J,'MTT WIN'!$A28,SWISSW!$F:$F,"Lost")))</f>
        <v>0</v>
      </c>
      <c r="AM28" s="11">
        <f ca="1">((COUNTIFS(SWISSW!$I:$I,'MTT WIN'!$A28,SWISSW!$J:$J,'MTT WIN'!AM$1,SWISSW!$F:$F,"Won")+COUNTIFS(SWISSW!$I:$I,'MTT WIN'!AM$1,SWISSW!$J:$J,'MTT WIN'!$A28,SWISSW!$F:$F,"Lost")))</f>
        <v>0</v>
      </c>
      <c r="AN28" s="11">
        <f ca="1">((COUNTIFS(SWISSW!$I:$I,'MTT WIN'!$A28,SWISSW!$J:$J,'MTT WIN'!AN$1,SWISSW!$F:$F,"Won")+COUNTIFS(SWISSW!$I:$I,'MTT WIN'!AN$1,SWISSW!$J:$J,'MTT WIN'!$A28,SWISSW!$F:$F,"Lost")))</f>
        <v>0</v>
      </c>
      <c r="AO28" s="11">
        <f ca="1">((COUNTIFS(SWISSW!$I:$I,'MTT WIN'!$A28,SWISSW!$J:$J,'MTT WIN'!AO$1,SWISSW!$F:$F,"Won")+COUNTIFS(SWISSW!$I:$I,'MTT WIN'!AO$1,SWISSW!$J:$J,'MTT WIN'!$A28,SWISSW!$F:$F,"Lost")))</f>
        <v>0</v>
      </c>
      <c r="AP28" s="11">
        <f ca="1">((COUNTIFS(SWISSW!$I:$I,'MTT WIN'!$A28,SWISSW!$J:$J,'MTT WIN'!AP$1,SWISSW!$F:$F,"Won")+COUNTIFS(SWISSW!$I:$I,'MTT WIN'!AP$1,SWISSW!$J:$J,'MTT WIN'!$A28,SWISSW!$F:$F,"Lost")))</f>
        <v>1</v>
      </c>
      <c r="AQ28" s="11">
        <f ca="1">((COUNTIFS(SWISSW!$I:$I,'MTT WIN'!$A28,SWISSW!$J:$J,'MTT WIN'!AQ$1,SWISSW!$F:$F,"Won")+COUNTIFS(SWISSW!$I:$I,'MTT WIN'!AQ$1,SWISSW!$J:$J,'MTT WIN'!$A28,SWISSW!$F:$F,"Lost")))</f>
        <v>0</v>
      </c>
      <c r="AR28" s="11">
        <f ca="1">((COUNTIFS(SWISSW!$I:$I,'MTT WIN'!$A28,SWISSW!$J:$J,'MTT WIN'!AR$1,SWISSW!$F:$F,"Won")+COUNTIFS(SWISSW!$I:$I,'MTT WIN'!AR$1,SWISSW!$J:$J,'MTT WIN'!$A28,SWISSW!$F:$F,"Lost")))</f>
        <v>0</v>
      </c>
      <c r="AS28" s="11">
        <f ca="1">((COUNTIFS(SWISSW!$I:$I,'MTT WIN'!$A28,SWISSW!$J:$J,'MTT WIN'!AS$1,SWISSW!$F:$F,"Won")+COUNTIFS(SWISSW!$I:$I,'MTT WIN'!AS$1,SWISSW!$J:$J,'MTT WIN'!$A28,SWISSW!$F:$F,"Lost")))</f>
        <v>0</v>
      </c>
      <c r="AT28" s="11">
        <f ca="1">((COUNTIFS(SWISSW!$I:$I,'MTT WIN'!$A28,SWISSW!$J:$J,'MTT WIN'!AT$1,SWISSW!$F:$F,"Won")+COUNTIFS(SWISSW!$I:$I,'MTT WIN'!AT$1,SWISSW!$J:$J,'MTT WIN'!$A28,SWISSW!$F:$F,"Lost")))</f>
        <v>0</v>
      </c>
      <c r="AU28" s="11">
        <f ca="1">((COUNTIFS(SWISSW!$I:$I,'MTT WIN'!$A28,SWISSW!$J:$J,'MTT WIN'!AU$1,SWISSW!$F:$F,"Won")+COUNTIFS(SWISSW!$I:$I,'MTT WIN'!AU$1,SWISSW!$J:$J,'MTT WIN'!$A28,SWISSW!$F:$F,"Lost")))</f>
        <v>0</v>
      </c>
      <c r="AV28" s="11">
        <f ca="1">((COUNTIFS(SWISSW!$I:$I,'MTT WIN'!$A28,SWISSW!$J:$J,'MTT WIN'!AV$1,SWISSW!$F:$F,"Won")+COUNTIFS(SWISSW!$I:$I,'MTT WIN'!AV$1,SWISSW!$J:$J,'MTT WIN'!$A28,SWISSW!$F:$F,"Lost")))</f>
        <v>0</v>
      </c>
      <c r="AW28" s="11">
        <f ca="1">((COUNTIFS(SWISSW!$I:$I,'MTT WIN'!$A28,SWISSW!$J:$J,'MTT WIN'!AW$1,SWISSW!$F:$F,"Won")+COUNTIFS(SWISSW!$I:$I,'MTT WIN'!AW$1,SWISSW!$J:$J,'MTT WIN'!$A28,SWISSW!$F:$F,"Lost")))</f>
        <v>0</v>
      </c>
      <c r="AX28" s="11">
        <f ca="1">((COUNTIFS(SWISSW!$I:$I,'MTT WIN'!$A28,SWISSW!$J:$J,'MTT WIN'!AX$1,SWISSW!$F:$F,"Won")+COUNTIFS(SWISSW!$I:$I,'MTT WIN'!AX$1,SWISSW!$J:$J,'MTT WIN'!$A28,SWISSW!$F:$F,"Lost")))</f>
        <v>0</v>
      </c>
      <c r="AY28" s="11">
        <f ca="1">((COUNTIFS(SWISSW!$I:$I,'MTT WIN'!$A28,SWISSW!$J:$J,'MTT WIN'!AY$1,SWISSW!$F:$F,"Won")+COUNTIFS(SWISSW!$I:$I,'MTT WIN'!AY$1,SWISSW!$J:$J,'MTT WIN'!$A28,SWISSW!$F:$F,"Lost")))</f>
        <v>0</v>
      </c>
      <c r="AZ28" s="11">
        <f ca="1">((COUNTIFS(SWISSW!$I:$I,'MTT WIN'!$A28,SWISSW!$J:$J,'MTT WIN'!AZ$1,SWISSW!$F:$F,"Won")+COUNTIFS(SWISSW!$I:$I,'MTT WIN'!AZ$1,SWISSW!$J:$J,'MTT WIN'!$A28,SWISSW!$F:$F,"Lost")))</f>
        <v>0</v>
      </c>
      <c r="BA28" s="11">
        <f ca="1">((COUNTIFS(SWISSW!$I:$I,'MTT WIN'!$A28,SWISSW!$J:$J,'MTT WIN'!BA$1,SWISSW!$F:$F,"Won")+COUNTIFS(SWISSW!$I:$I,'MTT WIN'!BA$1,SWISSW!$J:$J,'MTT WIN'!$A28,SWISSW!$F:$F,"Lost")))</f>
        <v>0</v>
      </c>
      <c r="BB28" s="11">
        <f ca="1">((COUNTIFS(SWISSW!$I:$I,'MTT WIN'!$A28,SWISSW!$J:$J,'MTT WIN'!BB$1,SWISSW!$F:$F,"Won")+COUNTIFS(SWISSW!$I:$I,'MTT WIN'!BB$1,SWISSW!$J:$J,'MTT WIN'!$A28,SWISSW!$F:$F,"Lost")))</f>
        <v>0</v>
      </c>
      <c r="BC28" s="11">
        <f ca="1">((COUNTIFS(SWISSW!$I:$I,'MTT WIN'!$A28,SWISSW!$J:$J,'MTT WIN'!BC$1,SWISSW!$F:$F,"Won")+COUNTIFS(SWISSW!$I:$I,'MTT WIN'!BC$1,SWISSW!$J:$J,'MTT WIN'!$A28,SWISSW!$F:$F,"Lost")))</f>
        <v>0</v>
      </c>
      <c r="BD28" s="11">
        <f ca="1">((COUNTIFS(SWISSW!$I:$I,'MTT WIN'!$A28,SWISSW!$J:$J,'MTT WIN'!BD$1,SWISSW!$F:$F,"Won")+COUNTIFS(SWISSW!$I:$I,'MTT WIN'!BD$1,SWISSW!$J:$J,'MTT WIN'!$A28,SWISSW!$F:$F,"Lost")))</f>
        <v>0</v>
      </c>
      <c r="BE28" s="11">
        <f ca="1">((COUNTIFS(SWISSW!$I:$I,'MTT WIN'!$A28,SWISSW!$J:$J,'MTT WIN'!BE$1,SWISSW!$F:$F,"Won")+COUNTIFS(SWISSW!$I:$I,'MTT WIN'!BE$1,SWISSW!$J:$J,'MTT WIN'!$A28,SWISSW!$F:$F,"Lost")))</f>
        <v>0</v>
      </c>
      <c r="BF28" s="11">
        <f ca="1">((COUNTIFS(SWISSW!$I:$I,'MTT WIN'!$A28,SWISSW!$J:$J,'MTT WIN'!BF$1,SWISSW!$F:$F,"Won")+COUNTIFS(SWISSW!$I:$I,'MTT WIN'!BF$1,SWISSW!$J:$J,'MTT WIN'!$A28,SWISSW!$F:$F,"Lost")))</f>
        <v>0</v>
      </c>
    </row>
    <row r="29" spans="1:58" ht="55" customHeight="1" x14ac:dyDescent="0.3">
      <c r="A29" s="3" t="str">
        <f ca="1">MATCHUP!A29</f>
        <v>Caw Gate</v>
      </c>
      <c r="B29" s="11">
        <f ca="1">((COUNTIFS(SWISSW!$I:$I,'MTT WIN'!$A29,SWISSW!$J:$J,'MTT WIN'!B$1,SWISSW!$F:$F,"Won")+COUNTIFS(SWISSW!$I:$I,'MTT WIN'!B$1,SWISSW!$J:$J,'MTT WIN'!$A29,SWISSW!$F:$F,"Lost")))</f>
        <v>5</v>
      </c>
      <c r="C29" s="11">
        <f ca="1">((COUNTIFS(SWISSW!$I:$I,'MTT WIN'!$A29,SWISSW!$J:$J,'MTT WIN'!C$1,SWISSW!$F:$F,"Won")+COUNTIFS(SWISSW!$I:$I,'MTT WIN'!C$1,SWISSW!$J:$J,'MTT WIN'!$A29,SWISSW!$F:$F,"Lost")))</f>
        <v>3</v>
      </c>
      <c r="D29" s="11">
        <f ca="1">((COUNTIFS(SWISSW!$I:$I,'MTT WIN'!$A29,SWISSW!$J:$J,'MTT WIN'!D$1,SWISSW!$F:$F,"Won")+COUNTIFS(SWISSW!$I:$I,'MTT WIN'!D$1,SWISSW!$J:$J,'MTT WIN'!$A29,SWISSW!$F:$F,"Lost")))</f>
        <v>1</v>
      </c>
      <c r="E29" s="11">
        <f ca="1">((COUNTIFS(SWISSW!$I:$I,'MTT WIN'!$A29,SWISSW!$J:$J,'MTT WIN'!E$1,SWISSW!$F:$F,"Won")+COUNTIFS(SWISSW!$I:$I,'MTT WIN'!E$1,SWISSW!$J:$J,'MTT WIN'!$A29,SWISSW!$F:$F,"Lost")))</f>
        <v>1</v>
      </c>
      <c r="F29" s="11">
        <f ca="1">((COUNTIFS(SWISSW!$I:$I,'MTT WIN'!$A29,SWISSW!$J:$J,'MTT WIN'!F$1,SWISSW!$F:$F,"Won")+COUNTIFS(SWISSW!$I:$I,'MTT WIN'!F$1,SWISSW!$J:$J,'MTT WIN'!$A29,SWISSW!$F:$F,"Lost")))</f>
        <v>0</v>
      </c>
      <c r="G29" s="11">
        <f ca="1">((COUNTIFS(SWISSW!$I:$I,'MTT WIN'!$A29,SWISSW!$J:$J,'MTT WIN'!G$1,SWISSW!$F:$F,"Won")+COUNTIFS(SWISSW!$I:$I,'MTT WIN'!G$1,SWISSW!$J:$J,'MTT WIN'!$A29,SWISSW!$F:$F,"Lost")))</f>
        <v>2</v>
      </c>
      <c r="H29" s="11">
        <f ca="1">((COUNTIFS(SWISSW!$I:$I,'MTT WIN'!$A29,SWISSW!$J:$J,'MTT WIN'!H$1,SWISSW!$F:$F,"Won")+COUNTIFS(SWISSW!$I:$I,'MTT WIN'!H$1,SWISSW!$J:$J,'MTT WIN'!$A29,SWISSW!$F:$F,"Lost")))</f>
        <v>0</v>
      </c>
      <c r="I29" s="11">
        <f ca="1">((COUNTIFS(SWISSW!$I:$I,'MTT WIN'!$A29,SWISSW!$J:$J,'MTT WIN'!I$1,SWISSW!$F:$F,"Won")+COUNTIFS(SWISSW!$I:$I,'MTT WIN'!I$1,SWISSW!$J:$J,'MTT WIN'!$A29,SWISSW!$F:$F,"Lost")))</f>
        <v>1</v>
      </c>
      <c r="J29" s="11">
        <f ca="1">((COUNTIFS(SWISSW!$I:$I,'MTT WIN'!$A29,SWISSW!$J:$J,'MTT WIN'!J$1,SWISSW!$F:$F,"Won")+COUNTIFS(SWISSW!$I:$I,'MTT WIN'!J$1,SWISSW!$J:$J,'MTT WIN'!$A29,SWISSW!$F:$F,"Lost")))</f>
        <v>2</v>
      </c>
      <c r="K29" s="11">
        <f ca="1">((COUNTIFS(SWISSW!$I:$I,'MTT WIN'!$A29,SWISSW!$J:$J,'MTT WIN'!K$1,SWISSW!$F:$F,"Won")+COUNTIFS(SWISSW!$I:$I,'MTT WIN'!K$1,SWISSW!$J:$J,'MTT WIN'!$A29,SWISSW!$F:$F,"Lost")))</f>
        <v>0</v>
      </c>
      <c r="L29" s="11">
        <f ca="1">((COUNTIFS(SWISSW!$I:$I,'MTT WIN'!$A29,SWISSW!$J:$J,'MTT WIN'!L$1,SWISSW!$F:$F,"Won")+COUNTIFS(SWISSW!$I:$I,'MTT WIN'!L$1,SWISSW!$J:$J,'MTT WIN'!$A29,SWISSW!$F:$F,"Lost")))</f>
        <v>1</v>
      </c>
      <c r="M29" s="11">
        <f ca="1">((COUNTIFS(SWISSW!$I:$I,'MTT WIN'!$A29,SWISSW!$J:$J,'MTT WIN'!M$1,SWISSW!$F:$F,"Won")+COUNTIFS(SWISSW!$I:$I,'MTT WIN'!M$1,SWISSW!$J:$J,'MTT WIN'!$A29,SWISSW!$F:$F,"Lost")))</f>
        <v>1</v>
      </c>
      <c r="N29" s="11">
        <f ca="1">((COUNTIFS(SWISSW!$I:$I,'MTT WIN'!$A29,SWISSW!$J:$J,'MTT WIN'!N$1,SWISSW!$F:$F,"Won")+COUNTIFS(SWISSW!$I:$I,'MTT WIN'!N$1,SWISSW!$J:$J,'MTT WIN'!$A29,SWISSW!$F:$F,"Lost")))</f>
        <v>2</v>
      </c>
      <c r="O29" s="11">
        <f ca="1">((COUNTIFS(SWISSW!$I:$I,'MTT WIN'!$A29,SWISSW!$J:$J,'MTT WIN'!O$1,SWISSW!$F:$F,"Won")+COUNTIFS(SWISSW!$I:$I,'MTT WIN'!O$1,SWISSW!$J:$J,'MTT WIN'!$A29,SWISSW!$F:$F,"Lost")))</f>
        <v>1</v>
      </c>
      <c r="P29" s="11">
        <f ca="1">((COUNTIFS(SWISSW!$I:$I,'MTT WIN'!$A29,SWISSW!$J:$J,'MTT WIN'!P$1,SWISSW!$F:$F,"Won")+COUNTIFS(SWISSW!$I:$I,'MTT WIN'!P$1,SWISSW!$J:$J,'MTT WIN'!$A29,SWISSW!$F:$F,"Lost")))</f>
        <v>0</v>
      </c>
      <c r="Q29" s="11">
        <f ca="1">((COUNTIFS(SWISSW!$I:$I,'MTT WIN'!$A29,SWISSW!$J:$J,'MTT WIN'!Q$1,SWISSW!$F:$F,"Won")+COUNTIFS(SWISSW!$I:$I,'MTT WIN'!Q$1,SWISSW!$J:$J,'MTT WIN'!$A29,SWISSW!$F:$F,"Lost")))</f>
        <v>0</v>
      </c>
      <c r="R29" s="11">
        <f ca="1">((COUNTIFS(SWISSW!$I:$I,'MTT WIN'!$A29,SWISSW!$J:$J,'MTT WIN'!R$1,SWISSW!$F:$F,"Won")+COUNTIFS(SWISSW!$I:$I,'MTT WIN'!R$1,SWISSW!$J:$J,'MTT WIN'!$A29,SWISSW!$F:$F,"Lost")))</f>
        <v>1</v>
      </c>
      <c r="S29" s="11">
        <f ca="1">((COUNTIFS(SWISSW!$I:$I,'MTT WIN'!$A29,SWISSW!$J:$J,'MTT WIN'!S$1,SWISSW!$F:$F,"Won")+COUNTIFS(SWISSW!$I:$I,'MTT WIN'!S$1,SWISSW!$J:$J,'MTT WIN'!$A29,SWISSW!$F:$F,"Lost")))</f>
        <v>2</v>
      </c>
      <c r="T29" s="11">
        <f ca="1">((COUNTIFS(SWISSW!$I:$I,'MTT WIN'!$A29,SWISSW!$J:$J,'MTT WIN'!T$1,SWISSW!$F:$F,"Won")+COUNTIFS(SWISSW!$I:$I,'MTT WIN'!T$1,SWISSW!$J:$J,'MTT WIN'!$A29,SWISSW!$F:$F,"Lost")))</f>
        <v>0</v>
      </c>
      <c r="U29" s="11">
        <f ca="1">((COUNTIFS(SWISSW!$I:$I,'MTT WIN'!$A29,SWISSW!$J:$J,'MTT WIN'!U$1,SWISSW!$F:$F,"Won")+COUNTIFS(SWISSW!$I:$I,'MTT WIN'!U$1,SWISSW!$J:$J,'MTT WIN'!$A29,SWISSW!$F:$F,"Lost")))</f>
        <v>0</v>
      </c>
      <c r="V29" s="11">
        <f ca="1">((COUNTIFS(SWISSW!$I:$I,'MTT WIN'!$A29,SWISSW!$J:$J,'MTT WIN'!V$1,SWISSW!$F:$F,"Won")+COUNTIFS(SWISSW!$I:$I,'MTT WIN'!V$1,SWISSW!$J:$J,'MTT WIN'!$A29,SWISSW!$F:$F,"Lost")))</f>
        <v>0</v>
      </c>
      <c r="W29" s="11">
        <f ca="1">((COUNTIFS(SWISSW!$I:$I,'MTT WIN'!$A29,SWISSW!$J:$J,'MTT WIN'!W$1,SWISSW!$F:$F,"Won")+COUNTIFS(SWISSW!$I:$I,'MTT WIN'!W$1,SWISSW!$J:$J,'MTT WIN'!$A29,SWISSW!$F:$F,"Lost")))</f>
        <v>0</v>
      </c>
      <c r="X29" s="11">
        <f ca="1">((COUNTIFS(SWISSW!$I:$I,'MTT WIN'!$A29,SWISSW!$J:$J,'MTT WIN'!X$1,SWISSW!$F:$F,"Won")+COUNTIFS(SWISSW!$I:$I,'MTT WIN'!X$1,SWISSW!$J:$J,'MTT WIN'!$A29,SWISSW!$F:$F,"Lost")))</f>
        <v>0</v>
      </c>
      <c r="Y29" s="11">
        <f ca="1">((COUNTIFS(SWISSW!$I:$I,'MTT WIN'!$A29,SWISSW!$J:$J,'MTT WIN'!Y$1,SWISSW!$F:$F,"Won")+COUNTIFS(SWISSW!$I:$I,'MTT WIN'!Y$1,SWISSW!$J:$J,'MTT WIN'!$A29,SWISSW!$F:$F,"Lost")))</f>
        <v>0</v>
      </c>
      <c r="Z29" s="11">
        <f ca="1">((COUNTIFS(SWISSW!$I:$I,'MTT WIN'!$A29,SWISSW!$J:$J,'MTT WIN'!Z$1,SWISSW!$F:$F,"Won")+COUNTIFS(SWISSW!$I:$I,'MTT WIN'!Z$1,SWISSW!$J:$J,'MTT WIN'!$A29,SWISSW!$F:$F,"Lost")))</f>
        <v>0</v>
      </c>
      <c r="AA29" s="11">
        <f ca="1">((COUNTIFS(SWISSW!$I:$I,'MTT WIN'!$A29,SWISSW!$J:$J,'MTT WIN'!AA$1,SWISSW!$F:$F,"Won")+COUNTIFS(SWISSW!$I:$I,'MTT WIN'!AA$1,SWISSW!$J:$J,'MTT WIN'!$A29,SWISSW!$F:$F,"Lost")))</f>
        <v>0</v>
      </c>
      <c r="AB29" s="11">
        <f ca="1">((COUNTIFS(SWISSW!$I:$I,'MTT WIN'!$A29,SWISSW!$J:$J,'MTT WIN'!AB$1,SWISSW!$F:$F,"Won")+COUNTIFS(SWISSW!$I:$I,'MTT WIN'!AB$1,SWISSW!$J:$J,'MTT WIN'!$A29,SWISSW!$F:$F,"Lost")))</f>
        <v>0</v>
      </c>
      <c r="AC29" s="11">
        <f ca="1">((COUNTIFS(SWISSW!$I:$I,'MTT WIN'!$A29,SWISSW!$J:$J,'MTT WIN'!AC$1,SWISSW!$F:$F,"Won")+COUNTIFS(SWISSW!$I:$I,'MTT WIN'!AC$1,SWISSW!$J:$J,'MTT WIN'!$A29,SWISSW!$F:$F,"Lost")))</f>
        <v>0</v>
      </c>
      <c r="AD29" s="11">
        <f ca="1">((COUNTIFS(SWISSW!$I:$I,'MTT WIN'!$A29,SWISSW!$J:$J,'MTT WIN'!AD$1,SWISSW!$F:$F,"Won")+COUNTIFS(SWISSW!$I:$I,'MTT WIN'!AD$1,SWISSW!$J:$J,'MTT WIN'!$A29,SWISSW!$F:$F,"Lost")))</f>
        <v>0</v>
      </c>
      <c r="AE29" s="11">
        <f ca="1">((COUNTIFS(SWISSW!$I:$I,'MTT WIN'!$A29,SWISSW!$J:$J,'MTT WIN'!AE$1,SWISSW!$F:$F,"Won")+COUNTIFS(SWISSW!$I:$I,'MTT WIN'!AE$1,SWISSW!$J:$J,'MTT WIN'!$A29,SWISSW!$F:$F,"Lost")))</f>
        <v>0</v>
      </c>
      <c r="AF29" s="11">
        <f ca="1">((COUNTIFS(SWISSW!$I:$I,'MTT WIN'!$A29,SWISSW!$J:$J,'MTT WIN'!AF$1,SWISSW!$F:$F,"Won")+COUNTIFS(SWISSW!$I:$I,'MTT WIN'!AF$1,SWISSW!$J:$J,'MTT WIN'!$A29,SWISSW!$F:$F,"Lost")))</f>
        <v>0</v>
      </c>
      <c r="AG29" s="11">
        <f ca="1">((COUNTIFS(SWISSW!$I:$I,'MTT WIN'!$A29,SWISSW!$J:$J,'MTT WIN'!AG$1,SWISSW!$F:$F,"Won")+COUNTIFS(SWISSW!$I:$I,'MTT WIN'!AG$1,SWISSW!$J:$J,'MTT WIN'!$A29,SWISSW!$F:$F,"Lost")))</f>
        <v>0</v>
      </c>
      <c r="AH29" s="11">
        <f ca="1">((COUNTIFS(SWISSW!$I:$I,'MTT WIN'!$A29,SWISSW!$J:$J,'MTT WIN'!AH$1,SWISSW!$F:$F,"Won")+COUNTIFS(SWISSW!$I:$I,'MTT WIN'!AH$1,SWISSW!$J:$J,'MTT WIN'!$A29,SWISSW!$F:$F,"Lost")))</f>
        <v>0</v>
      </c>
      <c r="AI29" s="11">
        <f ca="1">((COUNTIFS(SWISSW!$I:$I,'MTT WIN'!$A29,SWISSW!$J:$J,'MTT WIN'!AI$1,SWISSW!$F:$F,"Won")+COUNTIFS(SWISSW!$I:$I,'MTT WIN'!AI$1,SWISSW!$J:$J,'MTT WIN'!$A29,SWISSW!$F:$F,"Lost")))</f>
        <v>0</v>
      </c>
      <c r="AJ29" s="11">
        <f ca="1">((COUNTIFS(SWISSW!$I:$I,'MTT WIN'!$A29,SWISSW!$J:$J,'MTT WIN'!AJ$1,SWISSW!$F:$F,"Won")+COUNTIFS(SWISSW!$I:$I,'MTT WIN'!AJ$1,SWISSW!$J:$J,'MTT WIN'!$A29,SWISSW!$F:$F,"Lost")))</f>
        <v>0</v>
      </c>
      <c r="AK29" s="11">
        <f ca="1">((COUNTIFS(SWISSW!$I:$I,'MTT WIN'!$A29,SWISSW!$J:$J,'MTT WIN'!AK$1,SWISSW!$F:$F,"Won")+COUNTIFS(SWISSW!$I:$I,'MTT WIN'!AK$1,SWISSW!$J:$J,'MTT WIN'!$A29,SWISSW!$F:$F,"Lost")))</f>
        <v>0</v>
      </c>
      <c r="AL29" s="11">
        <f ca="1">((COUNTIFS(SWISSW!$I:$I,'MTT WIN'!$A29,SWISSW!$J:$J,'MTT WIN'!AL$1,SWISSW!$F:$F,"Won")+COUNTIFS(SWISSW!$I:$I,'MTT WIN'!AL$1,SWISSW!$J:$J,'MTT WIN'!$A29,SWISSW!$F:$F,"Lost")))</f>
        <v>0</v>
      </c>
      <c r="AM29" s="11">
        <f ca="1">((COUNTIFS(SWISSW!$I:$I,'MTT WIN'!$A29,SWISSW!$J:$J,'MTT WIN'!AM$1,SWISSW!$F:$F,"Won")+COUNTIFS(SWISSW!$I:$I,'MTT WIN'!AM$1,SWISSW!$J:$J,'MTT WIN'!$A29,SWISSW!$F:$F,"Lost")))</f>
        <v>0</v>
      </c>
      <c r="AN29" s="11">
        <f ca="1">((COUNTIFS(SWISSW!$I:$I,'MTT WIN'!$A29,SWISSW!$J:$J,'MTT WIN'!AN$1,SWISSW!$F:$F,"Won")+COUNTIFS(SWISSW!$I:$I,'MTT WIN'!AN$1,SWISSW!$J:$J,'MTT WIN'!$A29,SWISSW!$F:$F,"Lost")))</f>
        <v>0</v>
      </c>
      <c r="AO29" s="11">
        <f ca="1">((COUNTIFS(SWISSW!$I:$I,'MTT WIN'!$A29,SWISSW!$J:$J,'MTT WIN'!AO$1,SWISSW!$F:$F,"Won")+COUNTIFS(SWISSW!$I:$I,'MTT WIN'!AO$1,SWISSW!$J:$J,'MTT WIN'!$A29,SWISSW!$F:$F,"Lost")))</f>
        <v>0</v>
      </c>
      <c r="AP29" s="11">
        <f ca="1">((COUNTIFS(SWISSW!$I:$I,'MTT WIN'!$A29,SWISSW!$J:$J,'MTT WIN'!AP$1,SWISSW!$F:$F,"Won")+COUNTIFS(SWISSW!$I:$I,'MTT WIN'!AP$1,SWISSW!$J:$J,'MTT WIN'!$A29,SWISSW!$F:$F,"Lost")))</f>
        <v>0</v>
      </c>
      <c r="AQ29" s="11">
        <f ca="1">((COUNTIFS(SWISSW!$I:$I,'MTT WIN'!$A29,SWISSW!$J:$J,'MTT WIN'!AQ$1,SWISSW!$F:$F,"Won")+COUNTIFS(SWISSW!$I:$I,'MTT WIN'!AQ$1,SWISSW!$J:$J,'MTT WIN'!$A29,SWISSW!$F:$F,"Lost")))</f>
        <v>0</v>
      </c>
      <c r="AR29" s="11">
        <f ca="1">((COUNTIFS(SWISSW!$I:$I,'MTT WIN'!$A29,SWISSW!$J:$J,'MTT WIN'!AR$1,SWISSW!$F:$F,"Won")+COUNTIFS(SWISSW!$I:$I,'MTT WIN'!AR$1,SWISSW!$J:$J,'MTT WIN'!$A29,SWISSW!$F:$F,"Lost")))</f>
        <v>0</v>
      </c>
      <c r="AS29" s="11">
        <f ca="1">((COUNTIFS(SWISSW!$I:$I,'MTT WIN'!$A29,SWISSW!$J:$J,'MTT WIN'!AS$1,SWISSW!$F:$F,"Won")+COUNTIFS(SWISSW!$I:$I,'MTT WIN'!AS$1,SWISSW!$J:$J,'MTT WIN'!$A29,SWISSW!$F:$F,"Lost")))</f>
        <v>0</v>
      </c>
      <c r="AT29" s="11">
        <f ca="1">((COUNTIFS(SWISSW!$I:$I,'MTT WIN'!$A29,SWISSW!$J:$J,'MTT WIN'!AT$1,SWISSW!$F:$F,"Won")+COUNTIFS(SWISSW!$I:$I,'MTT WIN'!AT$1,SWISSW!$J:$J,'MTT WIN'!$A29,SWISSW!$F:$F,"Lost")))</f>
        <v>1</v>
      </c>
      <c r="AU29" s="11">
        <f ca="1">((COUNTIFS(SWISSW!$I:$I,'MTT WIN'!$A29,SWISSW!$J:$J,'MTT WIN'!AU$1,SWISSW!$F:$F,"Won")+COUNTIFS(SWISSW!$I:$I,'MTT WIN'!AU$1,SWISSW!$J:$J,'MTT WIN'!$A29,SWISSW!$F:$F,"Lost")))</f>
        <v>0</v>
      </c>
      <c r="AV29" s="11">
        <f ca="1">((COUNTIFS(SWISSW!$I:$I,'MTT WIN'!$A29,SWISSW!$J:$J,'MTT WIN'!AV$1,SWISSW!$F:$F,"Won")+COUNTIFS(SWISSW!$I:$I,'MTT WIN'!AV$1,SWISSW!$J:$J,'MTT WIN'!$A29,SWISSW!$F:$F,"Lost")))</f>
        <v>0</v>
      </c>
      <c r="AW29" s="11">
        <f ca="1">((COUNTIFS(SWISSW!$I:$I,'MTT WIN'!$A29,SWISSW!$J:$J,'MTT WIN'!AW$1,SWISSW!$F:$F,"Won")+COUNTIFS(SWISSW!$I:$I,'MTT WIN'!AW$1,SWISSW!$J:$J,'MTT WIN'!$A29,SWISSW!$F:$F,"Lost")))</f>
        <v>0</v>
      </c>
      <c r="AX29" s="11">
        <f ca="1">((COUNTIFS(SWISSW!$I:$I,'MTT WIN'!$A29,SWISSW!$J:$J,'MTT WIN'!AX$1,SWISSW!$F:$F,"Won")+COUNTIFS(SWISSW!$I:$I,'MTT WIN'!AX$1,SWISSW!$J:$J,'MTT WIN'!$A29,SWISSW!$F:$F,"Lost")))</f>
        <v>0</v>
      </c>
      <c r="AY29" s="11">
        <f ca="1">((COUNTIFS(SWISSW!$I:$I,'MTT WIN'!$A29,SWISSW!$J:$J,'MTT WIN'!AY$1,SWISSW!$F:$F,"Won")+COUNTIFS(SWISSW!$I:$I,'MTT WIN'!AY$1,SWISSW!$J:$J,'MTT WIN'!$A29,SWISSW!$F:$F,"Lost")))</f>
        <v>0</v>
      </c>
      <c r="AZ29" s="11">
        <f ca="1">((COUNTIFS(SWISSW!$I:$I,'MTT WIN'!$A29,SWISSW!$J:$J,'MTT WIN'!AZ$1,SWISSW!$F:$F,"Won")+COUNTIFS(SWISSW!$I:$I,'MTT WIN'!AZ$1,SWISSW!$J:$J,'MTT WIN'!$A29,SWISSW!$F:$F,"Lost")))</f>
        <v>0</v>
      </c>
      <c r="BA29" s="11">
        <f ca="1">((COUNTIFS(SWISSW!$I:$I,'MTT WIN'!$A29,SWISSW!$J:$J,'MTT WIN'!BA$1,SWISSW!$F:$F,"Won")+COUNTIFS(SWISSW!$I:$I,'MTT WIN'!BA$1,SWISSW!$J:$J,'MTT WIN'!$A29,SWISSW!$F:$F,"Lost")))</f>
        <v>0</v>
      </c>
      <c r="BB29" s="11">
        <f ca="1">((COUNTIFS(SWISSW!$I:$I,'MTT WIN'!$A29,SWISSW!$J:$J,'MTT WIN'!BB$1,SWISSW!$F:$F,"Won")+COUNTIFS(SWISSW!$I:$I,'MTT WIN'!BB$1,SWISSW!$J:$J,'MTT WIN'!$A29,SWISSW!$F:$F,"Lost")))</f>
        <v>0</v>
      </c>
      <c r="BC29" s="11">
        <f ca="1">((COUNTIFS(SWISSW!$I:$I,'MTT WIN'!$A29,SWISSW!$J:$J,'MTT WIN'!BC$1,SWISSW!$F:$F,"Won")+COUNTIFS(SWISSW!$I:$I,'MTT WIN'!BC$1,SWISSW!$J:$J,'MTT WIN'!$A29,SWISSW!$F:$F,"Lost")))</f>
        <v>0</v>
      </c>
      <c r="BD29" s="11">
        <f ca="1">((COUNTIFS(SWISSW!$I:$I,'MTT WIN'!$A29,SWISSW!$J:$J,'MTT WIN'!BD$1,SWISSW!$F:$F,"Won")+COUNTIFS(SWISSW!$I:$I,'MTT WIN'!BD$1,SWISSW!$J:$J,'MTT WIN'!$A29,SWISSW!$F:$F,"Lost")))</f>
        <v>0</v>
      </c>
      <c r="BE29" s="11">
        <f ca="1">((COUNTIFS(SWISSW!$I:$I,'MTT WIN'!$A29,SWISSW!$J:$J,'MTT WIN'!BE$1,SWISSW!$F:$F,"Won")+COUNTIFS(SWISSW!$I:$I,'MTT WIN'!BE$1,SWISSW!$J:$J,'MTT WIN'!$A29,SWISSW!$F:$F,"Lost")))</f>
        <v>0</v>
      </c>
      <c r="BF29" s="11">
        <f ca="1">((COUNTIFS(SWISSW!$I:$I,'MTT WIN'!$A29,SWISSW!$J:$J,'MTT WIN'!BF$1,SWISSW!$F:$F,"Won")+COUNTIFS(SWISSW!$I:$I,'MTT WIN'!BF$1,SWISSW!$J:$J,'MTT WIN'!$A29,SWISSW!$F:$F,"Lost")))</f>
        <v>0</v>
      </c>
    </row>
    <row r="30" spans="1:58" ht="55" customHeight="1" x14ac:dyDescent="0.3">
      <c r="A30" s="3" t="str">
        <f ca="1">MATCHUP!A30</f>
        <v>Monsters Tron</v>
      </c>
      <c r="B30" s="11">
        <f ca="1">((COUNTIFS(SWISSW!$I:$I,'MTT WIN'!$A30,SWISSW!$J:$J,'MTT WIN'!B$1,SWISSW!$F:$F,"Won")+COUNTIFS(SWISSW!$I:$I,'MTT WIN'!B$1,SWISSW!$J:$J,'MTT WIN'!$A30,SWISSW!$F:$F,"Lost")))</f>
        <v>1</v>
      </c>
      <c r="C30" s="11">
        <f ca="1">((COUNTIFS(SWISSW!$I:$I,'MTT WIN'!$A30,SWISSW!$J:$J,'MTT WIN'!C$1,SWISSW!$F:$F,"Won")+COUNTIFS(SWISSW!$I:$I,'MTT WIN'!C$1,SWISSW!$J:$J,'MTT WIN'!$A30,SWISSW!$F:$F,"Lost")))</f>
        <v>0</v>
      </c>
      <c r="D30" s="11">
        <f ca="1">((COUNTIFS(SWISSW!$I:$I,'MTT WIN'!$A30,SWISSW!$J:$J,'MTT WIN'!D$1,SWISSW!$F:$F,"Won")+COUNTIFS(SWISSW!$I:$I,'MTT WIN'!D$1,SWISSW!$J:$J,'MTT WIN'!$A30,SWISSW!$F:$F,"Lost")))</f>
        <v>3</v>
      </c>
      <c r="E30" s="11">
        <f ca="1">((COUNTIFS(SWISSW!$I:$I,'MTT WIN'!$A30,SWISSW!$J:$J,'MTT WIN'!E$1,SWISSW!$F:$F,"Won")+COUNTIFS(SWISSW!$I:$I,'MTT WIN'!E$1,SWISSW!$J:$J,'MTT WIN'!$A30,SWISSW!$F:$F,"Lost")))</f>
        <v>0</v>
      </c>
      <c r="F30" s="11">
        <f ca="1">((COUNTIFS(SWISSW!$I:$I,'MTT WIN'!$A30,SWISSW!$J:$J,'MTT WIN'!F$1,SWISSW!$F:$F,"Won")+COUNTIFS(SWISSW!$I:$I,'MTT WIN'!F$1,SWISSW!$J:$J,'MTT WIN'!$A30,SWISSW!$F:$F,"Lost")))</f>
        <v>1</v>
      </c>
      <c r="G30" s="11">
        <f ca="1">((COUNTIFS(SWISSW!$I:$I,'MTT WIN'!$A30,SWISSW!$J:$J,'MTT WIN'!G$1,SWISSW!$F:$F,"Won")+COUNTIFS(SWISSW!$I:$I,'MTT WIN'!G$1,SWISSW!$J:$J,'MTT WIN'!$A30,SWISSW!$F:$F,"Lost")))</f>
        <v>1</v>
      </c>
      <c r="H30" s="11">
        <f ca="1">((COUNTIFS(SWISSW!$I:$I,'MTT WIN'!$A30,SWISSW!$J:$J,'MTT WIN'!H$1,SWISSW!$F:$F,"Won")+COUNTIFS(SWISSW!$I:$I,'MTT WIN'!H$1,SWISSW!$J:$J,'MTT WIN'!$A30,SWISSW!$F:$F,"Lost")))</f>
        <v>0</v>
      </c>
      <c r="I30" s="11">
        <f ca="1">((COUNTIFS(SWISSW!$I:$I,'MTT WIN'!$A30,SWISSW!$J:$J,'MTT WIN'!I$1,SWISSW!$F:$F,"Won")+COUNTIFS(SWISSW!$I:$I,'MTT WIN'!I$1,SWISSW!$J:$J,'MTT WIN'!$A30,SWISSW!$F:$F,"Lost")))</f>
        <v>0</v>
      </c>
      <c r="J30" s="11">
        <f ca="1">((COUNTIFS(SWISSW!$I:$I,'MTT WIN'!$A30,SWISSW!$J:$J,'MTT WIN'!J$1,SWISSW!$F:$F,"Won")+COUNTIFS(SWISSW!$I:$I,'MTT WIN'!J$1,SWISSW!$J:$J,'MTT WIN'!$A30,SWISSW!$F:$F,"Lost")))</f>
        <v>1</v>
      </c>
      <c r="K30" s="11">
        <f ca="1">((COUNTIFS(SWISSW!$I:$I,'MTT WIN'!$A30,SWISSW!$J:$J,'MTT WIN'!K$1,SWISSW!$F:$F,"Won")+COUNTIFS(SWISSW!$I:$I,'MTT WIN'!K$1,SWISSW!$J:$J,'MTT WIN'!$A30,SWISSW!$F:$F,"Lost")))</f>
        <v>0</v>
      </c>
      <c r="L30" s="11">
        <f ca="1">((COUNTIFS(SWISSW!$I:$I,'MTT WIN'!$A30,SWISSW!$J:$J,'MTT WIN'!L$1,SWISSW!$F:$F,"Won")+COUNTIFS(SWISSW!$I:$I,'MTT WIN'!L$1,SWISSW!$J:$J,'MTT WIN'!$A30,SWISSW!$F:$F,"Lost")))</f>
        <v>0</v>
      </c>
      <c r="M30" s="11">
        <f ca="1">((COUNTIFS(SWISSW!$I:$I,'MTT WIN'!$A30,SWISSW!$J:$J,'MTT WIN'!M$1,SWISSW!$F:$F,"Won")+COUNTIFS(SWISSW!$I:$I,'MTT WIN'!M$1,SWISSW!$J:$J,'MTT WIN'!$A30,SWISSW!$F:$F,"Lost")))</f>
        <v>0</v>
      </c>
      <c r="N30" s="11">
        <f ca="1">((COUNTIFS(SWISSW!$I:$I,'MTT WIN'!$A30,SWISSW!$J:$J,'MTT WIN'!N$1,SWISSW!$F:$F,"Won")+COUNTIFS(SWISSW!$I:$I,'MTT WIN'!N$1,SWISSW!$J:$J,'MTT WIN'!$A30,SWISSW!$F:$F,"Lost")))</f>
        <v>0</v>
      </c>
      <c r="O30" s="11">
        <f ca="1">((COUNTIFS(SWISSW!$I:$I,'MTT WIN'!$A30,SWISSW!$J:$J,'MTT WIN'!O$1,SWISSW!$F:$F,"Won")+COUNTIFS(SWISSW!$I:$I,'MTT WIN'!O$1,SWISSW!$J:$J,'MTT WIN'!$A30,SWISSW!$F:$F,"Lost")))</f>
        <v>0</v>
      </c>
      <c r="P30" s="11">
        <f ca="1">((COUNTIFS(SWISSW!$I:$I,'MTT WIN'!$A30,SWISSW!$J:$J,'MTT WIN'!P$1,SWISSW!$F:$F,"Won")+COUNTIFS(SWISSW!$I:$I,'MTT WIN'!P$1,SWISSW!$J:$J,'MTT WIN'!$A30,SWISSW!$F:$F,"Lost")))</f>
        <v>0</v>
      </c>
      <c r="Q30" s="11">
        <f ca="1">((COUNTIFS(SWISSW!$I:$I,'MTT WIN'!$A30,SWISSW!$J:$J,'MTT WIN'!Q$1,SWISSW!$F:$F,"Won")+COUNTIFS(SWISSW!$I:$I,'MTT WIN'!Q$1,SWISSW!$J:$J,'MTT WIN'!$A30,SWISSW!$F:$F,"Lost")))</f>
        <v>0</v>
      </c>
      <c r="R30" s="11">
        <f ca="1">((COUNTIFS(SWISSW!$I:$I,'MTT WIN'!$A30,SWISSW!$J:$J,'MTT WIN'!R$1,SWISSW!$F:$F,"Won")+COUNTIFS(SWISSW!$I:$I,'MTT WIN'!R$1,SWISSW!$J:$J,'MTT WIN'!$A30,SWISSW!$F:$F,"Lost")))</f>
        <v>2</v>
      </c>
      <c r="S30" s="11">
        <f ca="1">((COUNTIFS(SWISSW!$I:$I,'MTT WIN'!$A30,SWISSW!$J:$J,'MTT WIN'!S$1,SWISSW!$F:$F,"Won")+COUNTIFS(SWISSW!$I:$I,'MTT WIN'!S$1,SWISSW!$J:$J,'MTT WIN'!$A30,SWISSW!$F:$F,"Lost")))</f>
        <v>0</v>
      </c>
      <c r="T30" s="11">
        <f ca="1">((COUNTIFS(SWISSW!$I:$I,'MTT WIN'!$A30,SWISSW!$J:$J,'MTT WIN'!T$1,SWISSW!$F:$F,"Won")+COUNTIFS(SWISSW!$I:$I,'MTT WIN'!T$1,SWISSW!$J:$J,'MTT WIN'!$A30,SWISSW!$F:$F,"Lost")))</f>
        <v>0</v>
      </c>
      <c r="U30" s="11">
        <f ca="1">((COUNTIFS(SWISSW!$I:$I,'MTT WIN'!$A30,SWISSW!$J:$J,'MTT WIN'!U$1,SWISSW!$F:$F,"Won")+COUNTIFS(SWISSW!$I:$I,'MTT WIN'!U$1,SWISSW!$J:$J,'MTT WIN'!$A30,SWISSW!$F:$F,"Lost")))</f>
        <v>1</v>
      </c>
      <c r="V30" s="11">
        <f ca="1">((COUNTIFS(SWISSW!$I:$I,'MTT WIN'!$A30,SWISSW!$J:$J,'MTT WIN'!V$1,SWISSW!$F:$F,"Won")+COUNTIFS(SWISSW!$I:$I,'MTT WIN'!V$1,SWISSW!$J:$J,'MTT WIN'!$A30,SWISSW!$F:$F,"Lost")))</f>
        <v>0</v>
      </c>
      <c r="W30" s="11">
        <f ca="1">((COUNTIFS(SWISSW!$I:$I,'MTT WIN'!$A30,SWISSW!$J:$J,'MTT WIN'!W$1,SWISSW!$F:$F,"Won")+COUNTIFS(SWISSW!$I:$I,'MTT WIN'!W$1,SWISSW!$J:$J,'MTT WIN'!$A30,SWISSW!$F:$F,"Lost")))</f>
        <v>0</v>
      </c>
      <c r="X30" s="11">
        <f ca="1">((COUNTIFS(SWISSW!$I:$I,'MTT WIN'!$A30,SWISSW!$J:$J,'MTT WIN'!X$1,SWISSW!$F:$F,"Won")+COUNTIFS(SWISSW!$I:$I,'MTT WIN'!X$1,SWISSW!$J:$J,'MTT WIN'!$A30,SWISSW!$F:$F,"Lost")))</f>
        <v>0</v>
      </c>
      <c r="Y30" s="11">
        <f ca="1">((COUNTIFS(SWISSW!$I:$I,'MTT WIN'!$A30,SWISSW!$J:$J,'MTT WIN'!Y$1,SWISSW!$F:$F,"Won")+COUNTIFS(SWISSW!$I:$I,'MTT WIN'!Y$1,SWISSW!$J:$J,'MTT WIN'!$A30,SWISSW!$F:$F,"Lost")))</f>
        <v>0</v>
      </c>
      <c r="Z30" s="11">
        <f ca="1">((COUNTIFS(SWISSW!$I:$I,'MTT WIN'!$A30,SWISSW!$J:$J,'MTT WIN'!Z$1,SWISSW!$F:$F,"Won")+COUNTIFS(SWISSW!$I:$I,'MTT WIN'!Z$1,SWISSW!$J:$J,'MTT WIN'!$A30,SWISSW!$F:$F,"Lost")))</f>
        <v>0</v>
      </c>
      <c r="AA30" s="11">
        <f ca="1">((COUNTIFS(SWISSW!$I:$I,'MTT WIN'!$A30,SWISSW!$J:$J,'MTT WIN'!AA$1,SWISSW!$F:$F,"Won")+COUNTIFS(SWISSW!$I:$I,'MTT WIN'!AA$1,SWISSW!$J:$J,'MTT WIN'!$A30,SWISSW!$F:$F,"Lost")))</f>
        <v>0</v>
      </c>
      <c r="AB30" s="11">
        <f ca="1">((COUNTIFS(SWISSW!$I:$I,'MTT WIN'!$A30,SWISSW!$J:$J,'MTT WIN'!AB$1,SWISSW!$F:$F,"Won")+COUNTIFS(SWISSW!$I:$I,'MTT WIN'!AB$1,SWISSW!$J:$J,'MTT WIN'!$A30,SWISSW!$F:$F,"Lost")))</f>
        <v>0</v>
      </c>
      <c r="AC30" s="11">
        <f ca="1">((COUNTIFS(SWISSW!$I:$I,'MTT WIN'!$A30,SWISSW!$J:$J,'MTT WIN'!AC$1,SWISSW!$F:$F,"Won")+COUNTIFS(SWISSW!$I:$I,'MTT WIN'!AC$1,SWISSW!$J:$J,'MTT WIN'!$A30,SWISSW!$F:$F,"Lost")))</f>
        <v>0</v>
      </c>
      <c r="AD30" s="11">
        <f ca="1">((COUNTIFS(SWISSW!$I:$I,'MTT WIN'!$A30,SWISSW!$J:$J,'MTT WIN'!AD$1,SWISSW!$F:$F,"Won")+COUNTIFS(SWISSW!$I:$I,'MTT WIN'!AD$1,SWISSW!$J:$J,'MTT WIN'!$A30,SWISSW!$F:$F,"Lost")))</f>
        <v>0</v>
      </c>
      <c r="AE30" s="11">
        <f ca="1">((COUNTIFS(SWISSW!$I:$I,'MTT WIN'!$A30,SWISSW!$J:$J,'MTT WIN'!AE$1,SWISSW!$F:$F,"Won")+COUNTIFS(SWISSW!$I:$I,'MTT WIN'!AE$1,SWISSW!$J:$J,'MTT WIN'!$A30,SWISSW!$F:$F,"Lost")))</f>
        <v>0</v>
      </c>
      <c r="AF30" s="11">
        <f ca="1">((COUNTIFS(SWISSW!$I:$I,'MTT WIN'!$A30,SWISSW!$J:$J,'MTT WIN'!AF$1,SWISSW!$F:$F,"Won")+COUNTIFS(SWISSW!$I:$I,'MTT WIN'!AF$1,SWISSW!$J:$J,'MTT WIN'!$A30,SWISSW!$F:$F,"Lost")))</f>
        <v>0</v>
      </c>
      <c r="AG30" s="11">
        <f ca="1">((COUNTIFS(SWISSW!$I:$I,'MTT WIN'!$A30,SWISSW!$J:$J,'MTT WIN'!AG$1,SWISSW!$F:$F,"Won")+COUNTIFS(SWISSW!$I:$I,'MTT WIN'!AG$1,SWISSW!$J:$J,'MTT WIN'!$A30,SWISSW!$F:$F,"Lost")))</f>
        <v>0</v>
      </c>
      <c r="AH30" s="11">
        <f ca="1">((COUNTIFS(SWISSW!$I:$I,'MTT WIN'!$A30,SWISSW!$J:$J,'MTT WIN'!AH$1,SWISSW!$F:$F,"Won")+COUNTIFS(SWISSW!$I:$I,'MTT WIN'!AH$1,SWISSW!$J:$J,'MTT WIN'!$A30,SWISSW!$F:$F,"Lost")))</f>
        <v>0</v>
      </c>
      <c r="AI30" s="11">
        <f ca="1">((COUNTIFS(SWISSW!$I:$I,'MTT WIN'!$A30,SWISSW!$J:$J,'MTT WIN'!AI$1,SWISSW!$F:$F,"Won")+COUNTIFS(SWISSW!$I:$I,'MTT WIN'!AI$1,SWISSW!$J:$J,'MTT WIN'!$A30,SWISSW!$F:$F,"Lost")))</f>
        <v>0</v>
      </c>
      <c r="AJ30" s="11">
        <f ca="1">((COUNTIFS(SWISSW!$I:$I,'MTT WIN'!$A30,SWISSW!$J:$J,'MTT WIN'!AJ$1,SWISSW!$F:$F,"Won")+COUNTIFS(SWISSW!$I:$I,'MTT WIN'!AJ$1,SWISSW!$J:$J,'MTT WIN'!$A30,SWISSW!$F:$F,"Lost")))</f>
        <v>0</v>
      </c>
      <c r="AK30" s="11">
        <f ca="1">((COUNTIFS(SWISSW!$I:$I,'MTT WIN'!$A30,SWISSW!$J:$J,'MTT WIN'!AK$1,SWISSW!$F:$F,"Won")+COUNTIFS(SWISSW!$I:$I,'MTT WIN'!AK$1,SWISSW!$J:$J,'MTT WIN'!$A30,SWISSW!$F:$F,"Lost")))</f>
        <v>0</v>
      </c>
      <c r="AL30" s="11">
        <f ca="1">((COUNTIFS(SWISSW!$I:$I,'MTT WIN'!$A30,SWISSW!$J:$J,'MTT WIN'!AL$1,SWISSW!$F:$F,"Won")+COUNTIFS(SWISSW!$I:$I,'MTT WIN'!AL$1,SWISSW!$J:$J,'MTT WIN'!$A30,SWISSW!$F:$F,"Lost")))</f>
        <v>0</v>
      </c>
      <c r="AM30" s="11">
        <f ca="1">((COUNTIFS(SWISSW!$I:$I,'MTT WIN'!$A30,SWISSW!$J:$J,'MTT WIN'!AM$1,SWISSW!$F:$F,"Won")+COUNTIFS(SWISSW!$I:$I,'MTT WIN'!AM$1,SWISSW!$J:$J,'MTT WIN'!$A30,SWISSW!$F:$F,"Lost")))</f>
        <v>0</v>
      </c>
      <c r="AN30" s="11">
        <f ca="1">((COUNTIFS(SWISSW!$I:$I,'MTT WIN'!$A30,SWISSW!$J:$J,'MTT WIN'!AN$1,SWISSW!$F:$F,"Won")+COUNTIFS(SWISSW!$I:$I,'MTT WIN'!AN$1,SWISSW!$J:$J,'MTT WIN'!$A30,SWISSW!$F:$F,"Lost")))</f>
        <v>0</v>
      </c>
      <c r="AO30" s="11">
        <f ca="1">((COUNTIFS(SWISSW!$I:$I,'MTT WIN'!$A30,SWISSW!$J:$J,'MTT WIN'!AO$1,SWISSW!$F:$F,"Won")+COUNTIFS(SWISSW!$I:$I,'MTT WIN'!AO$1,SWISSW!$J:$J,'MTT WIN'!$A30,SWISSW!$F:$F,"Lost")))</f>
        <v>0</v>
      </c>
      <c r="AP30" s="11">
        <f ca="1">((COUNTIFS(SWISSW!$I:$I,'MTT WIN'!$A30,SWISSW!$J:$J,'MTT WIN'!AP$1,SWISSW!$F:$F,"Won")+COUNTIFS(SWISSW!$I:$I,'MTT WIN'!AP$1,SWISSW!$J:$J,'MTT WIN'!$A30,SWISSW!$F:$F,"Lost")))</f>
        <v>0</v>
      </c>
      <c r="AQ30" s="11">
        <f ca="1">((COUNTIFS(SWISSW!$I:$I,'MTT WIN'!$A30,SWISSW!$J:$J,'MTT WIN'!AQ$1,SWISSW!$F:$F,"Won")+COUNTIFS(SWISSW!$I:$I,'MTT WIN'!AQ$1,SWISSW!$J:$J,'MTT WIN'!$A30,SWISSW!$F:$F,"Lost")))</f>
        <v>0</v>
      </c>
      <c r="AR30" s="11">
        <f ca="1">((COUNTIFS(SWISSW!$I:$I,'MTT WIN'!$A30,SWISSW!$J:$J,'MTT WIN'!AR$1,SWISSW!$F:$F,"Won")+COUNTIFS(SWISSW!$I:$I,'MTT WIN'!AR$1,SWISSW!$J:$J,'MTT WIN'!$A30,SWISSW!$F:$F,"Lost")))</f>
        <v>0</v>
      </c>
      <c r="AS30" s="11">
        <f ca="1">((COUNTIFS(SWISSW!$I:$I,'MTT WIN'!$A30,SWISSW!$J:$J,'MTT WIN'!AS$1,SWISSW!$F:$F,"Won")+COUNTIFS(SWISSW!$I:$I,'MTT WIN'!AS$1,SWISSW!$J:$J,'MTT WIN'!$A30,SWISSW!$F:$F,"Lost")))</f>
        <v>0</v>
      </c>
      <c r="AT30" s="11">
        <f ca="1">((COUNTIFS(SWISSW!$I:$I,'MTT WIN'!$A30,SWISSW!$J:$J,'MTT WIN'!AT$1,SWISSW!$F:$F,"Won")+COUNTIFS(SWISSW!$I:$I,'MTT WIN'!AT$1,SWISSW!$J:$J,'MTT WIN'!$A30,SWISSW!$F:$F,"Lost")))</f>
        <v>0</v>
      </c>
      <c r="AU30" s="11">
        <f ca="1">((COUNTIFS(SWISSW!$I:$I,'MTT WIN'!$A30,SWISSW!$J:$J,'MTT WIN'!AU$1,SWISSW!$F:$F,"Won")+COUNTIFS(SWISSW!$I:$I,'MTT WIN'!AU$1,SWISSW!$J:$J,'MTT WIN'!$A30,SWISSW!$F:$F,"Lost")))</f>
        <v>0</v>
      </c>
      <c r="AV30" s="11">
        <f ca="1">((COUNTIFS(SWISSW!$I:$I,'MTT WIN'!$A30,SWISSW!$J:$J,'MTT WIN'!AV$1,SWISSW!$F:$F,"Won")+COUNTIFS(SWISSW!$I:$I,'MTT WIN'!AV$1,SWISSW!$J:$J,'MTT WIN'!$A30,SWISSW!$F:$F,"Lost")))</f>
        <v>0</v>
      </c>
      <c r="AW30" s="11">
        <f ca="1">((COUNTIFS(SWISSW!$I:$I,'MTT WIN'!$A30,SWISSW!$J:$J,'MTT WIN'!AW$1,SWISSW!$F:$F,"Won")+COUNTIFS(SWISSW!$I:$I,'MTT WIN'!AW$1,SWISSW!$J:$J,'MTT WIN'!$A30,SWISSW!$F:$F,"Lost")))</f>
        <v>0</v>
      </c>
      <c r="AX30" s="11">
        <f ca="1">((COUNTIFS(SWISSW!$I:$I,'MTT WIN'!$A30,SWISSW!$J:$J,'MTT WIN'!AX$1,SWISSW!$F:$F,"Won")+COUNTIFS(SWISSW!$I:$I,'MTT WIN'!AX$1,SWISSW!$J:$J,'MTT WIN'!$A30,SWISSW!$F:$F,"Lost")))</f>
        <v>0</v>
      </c>
      <c r="AY30" s="11">
        <f ca="1">((COUNTIFS(SWISSW!$I:$I,'MTT WIN'!$A30,SWISSW!$J:$J,'MTT WIN'!AY$1,SWISSW!$F:$F,"Won")+COUNTIFS(SWISSW!$I:$I,'MTT WIN'!AY$1,SWISSW!$J:$J,'MTT WIN'!$A30,SWISSW!$F:$F,"Lost")))</f>
        <v>0</v>
      </c>
      <c r="AZ30" s="11">
        <f ca="1">((COUNTIFS(SWISSW!$I:$I,'MTT WIN'!$A30,SWISSW!$J:$J,'MTT WIN'!AZ$1,SWISSW!$F:$F,"Won")+COUNTIFS(SWISSW!$I:$I,'MTT WIN'!AZ$1,SWISSW!$J:$J,'MTT WIN'!$A30,SWISSW!$F:$F,"Lost")))</f>
        <v>0</v>
      </c>
      <c r="BA30" s="11">
        <f ca="1">((COUNTIFS(SWISSW!$I:$I,'MTT WIN'!$A30,SWISSW!$J:$J,'MTT WIN'!BA$1,SWISSW!$F:$F,"Won")+COUNTIFS(SWISSW!$I:$I,'MTT WIN'!BA$1,SWISSW!$J:$J,'MTT WIN'!$A30,SWISSW!$F:$F,"Lost")))</f>
        <v>0</v>
      </c>
      <c r="BB30" s="11">
        <f ca="1">((COUNTIFS(SWISSW!$I:$I,'MTT WIN'!$A30,SWISSW!$J:$J,'MTT WIN'!BB$1,SWISSW!$F:$F,"Won")+COUNTIFS(SWISSW!$I:$I,'MTT WIN'!BB$1,SWISSW!$J:$J,'MTT WIN'!$A30,SWISSW!$F:$F,"Lost")))</f>
        <v>0</v>
      </c>
      <c r="BC30" s="11">
        <f ca="1">((COUNTIFS(SWISSW!$I:$I,'MTT WIN'!$A30,SWISSW!$J:$J,'MTT WIN'!BC$1,SWISSW!$F:$F,"Won")+COUNTIFS(SWISSW!$I:$I,'MTT WIN'!BC$1,SWISSW!$J:$J,'MTT WIN'!$A30,SWISSW!$F:$F,"Lost")))</f>
        <v>0</v>
      </c>
      <c r="BD30" s="11">
        <f ca="1">((COUNTIFS(SWISSW!$I:$I,'MTT WIN'!$A30,SWISSW!$J:$J,'MTT WIN'!BD$1,SWISSW!$F:$F,"Won")+COUNTIFS(SWISSW!$I:$I,'MTT WIN'!BD$1,SWISSW!$J:$J,'MTT WIN'!$A30,SWISSW!$F:$F,"Lost")))</f>
        <v>0</v>
      </c>
      <c r="BE30" s="11">
        <f ca="1">((COUNTIFS(SWISSW!$I:$I,'MTT WIN'!$A30,SWISSW!$J:$J,'MTT WIN'!BE$1,SWISSW!$F:$F,"Won")+COUNTIFS(SWISSW!$I:$I,'MTT WIN'!BE$1,SWISSW!$J:$J,'MTT WIN'!$A30,SWISSW!$F:$F,"Lost")))</f>
        <v>0</v>
      </c>
      <c r="BF30" s="11">
        <f ca="1">((COUNTIFS(SWISSW!$I:$I,'MTT WIN'!$A30,SWISSW!$J:$J,'MTT WIN'!BF$1,SWISSW!$F:$F,"Won")+COUNTIFS(SWISSW!$I:$I,'MTT WIN'!BF$1,SWISSW!$J:$J,'MTT WIN'!$A30,SWISSW!$F:$F,"Lost")))</f>
        <v>0</v>
      </c>
    </row>
    <row r="31" spans="1:58" ht="55" customHeight="1" x14ac:dyDescent="0.3">
      <c r="A31" s="3" t="str">
        <f ca="1">MATCHUP!A31</f>
        <v>Rakdos Midrange</v>
      </c>
      <c r="B31" s="11">
        <f ca="1">((COUNTIFS(SWISSW!$I:$I,'MTT WIN'!$A31,SWISSW!$J:$J,'MTT WIN'!B$1,SWISSW!$F:$F,"Won")+COUNTIFS(SWISSW!$I:$I,'MTT WIN'!B$1,SWISSW!$J:$J,'MTT WIN'!$A31,SWISSW!$F:$F,"Lost")))</f>
        <v>2</v>
      </c>
      <c r="C31" s="11">
        <f ca="1">((COUNTIFS(SWISSW!$I:$I,'MTT WIN'!$A31,SWISSW!$J:$J,'MTT WIN'!C$1,SWISSW!$F:$F,"Won")+COUNTIFS(SWISSW!$I:$I,'MTT WIN'!C$1,SWISSW!$J:$J,'MTT WIN'!$A31,SWISSW!$F:$F,"Lost")))</f>
        <v>2</v>
      </c>
      <c r="D31" s="11">
        <f ca="1">((COUNTIFS(SWISSW!$I:$I,'MTT WIN'!$A31,SWISSW!$J:$J,'MTT WIN'!D$1,SWISSW!$F:$F,"Won")+COUNTIFS(SWISSW!$I:$I,'MTT WIN'!D$1,SWISSW!$J:$J,'MTT WIN'!$A31,SWISSW!$F:$F,"Lost")))</f>
        <v>0</v>
      </c>
      <c r="E31" s="11">
        <f ca="1">((COUNTIFS(SWISSW!$I:$I,'MTT WIN'!$A31,SWISSW!$J:$J,'MTT WIN'!E$1,SWISSW!$F:$F,"Won")+COUNTIFS(SWISSW!$I:$I,'MTT WIN'!E$1,SWISSW!$J:$J,'MTT WIN'!$A31,SWISSW!$F:$F,"Lost")))</f>
        <v>0</v>
      </c>
      <c r="F31" s="11">
        <f ca="1">((COUNTIFS(SWISSW!$I:$I,'MTT WIN'!$A31,SWISSW!$J:$J,'MTT WIN'!F$1,SWISSW!$F:$F,"Won")+COUNTIFS(SWISSW!$I:$I,'MTT WIN'!F$1,SWISSW!$J:$J,'MTT WIN'!$A31,SWISSW!$F:$F,"Lost")))</f>
        <v>1</v>
      </c>
      <c r="G31" s="11">
        <f ca="1">((COUNTIFS(SWISSW!$I:$I,'MTT WIN'!$A31,SWISSW!$J:$J,'MTT WIN'!G$1,SWISSW!$F:$F,"Won")+COUNTIFS(SWISSW!$I:$I,'MTT WIN'!G$1,SWISSW!$J:$J,'MTT WIN'!$A31,SWISSW!$F:$F,"Lost")))</f>
        <v>1</v>
      </c>
      <c r="H31" s="11">
        <f ca="1">((COUNTIFS(SWISSW!$I:$I,'MTT WIN'!$A31,SWISSW!$J:$J,'MTT WIN'!H$1,SWISSW!$F:$F,"Won")+COUNTIFS(SWISSW!$I:$I,'MTT WIN'!H$1,SWISSW!$J:$J,'MTT WIN'!$A31,SWISSW!$F:$F,"Lost")))</f>
        <v>0</v>
      </c>
      <c r="I31" s="11">
        <f ca="1">((COUNTIFS(SWISSW!$I:$I,'MTT WIN'!$A31,SWISSW!$J:$J,'MTT WIN'!I$1,SWISSW!$F:$F,"Won")+COUNTIFS(SWISSW!$I:$I,'MTT WIN'!I$1,SWISSW!$J:$J,'MTT WIN'!$A31,SWISSW!$F:$F,"Lost")))</f>
        <v>0</v>
      </c>
      <c r="J31" s="11">
        <f ca="1">((COUNTIFS(SWISSW!$I:$I,'MTT WIN'!$A31,SWISSW!$J:$J,'MTT WIN'!J$1,SWISSW!$F:$F,"Won")+COUNTIFS(SWISSW!$I:$I,'MTT WIN'!J$1,SWISSW!$J:$J,'MTT WIN'!$A31,SWISSW!$F:$F,"Lost")))</f>
        <v>1</v>
      </c>
      <c r="K31" s="11">
        <f ca="1">((COUNTIFS(SWISSW!$I:$I,'MTT WIN'!$A31,SWISSW!$J:$J,'MTT WIN'!K$1,SWISSW!$F:$F,"Won")+COUNTIFS(SWISSW!$I:$I,'MTT WIN'!K$1,SWISSW!$J:$J,'MTT WIN'!$A31,SWISSW!$F:$F,"Lost")))</f>
        <v>1</v>
      </c>
      <c r="L31" s="11">
        <f ca="1">((COUNTIFS(SWISSW!$I:$I,'MTT WIN'!$A31,SWISSW!$J:$J,'MTT WIN'!L$1,SWISSW!$F:$F,"Won")+COUNTIFS(SWISSW!$I:$I,'MTT WIN'!L$1,SWISSW!$J:$J,'MTT WIN'!$A31,SWISSW!$F:$F,"Lost")))</f>
        <v>0</v>
      </c>
      <c r="M31" s="11">
        <f ca="1">((COUNTIFS(SWISSW!$I:$I,'MTT WIN'!$A31,SWISSW!$J:$J,'MTT WIN'!M$1,SWISSW!$F:$F,"Won")+COUNTIFS(SWISSW!$I:$I,'MTT WIN'!M$1,SWISSW!$J:$J,'MTT WIN'!$A31,SWISSW!$F:$F,"Lost")))</f>
        <v>0</v>
      </c>
      <c r="N31" s="11">
        <f ca="1">((COUNTIFS(SWISSW!$I:$I,'MTT WIN'!$A31,SWISSW!$J:$J,'MTT WIN'!N$1,SWISSW!$F:$F,"Won")+COUNTIFS(SWISSW!$I:$I,'MTT WIN'!N$1,SWISSW!$J:$J,'MTT WIN'!$A31,SWISSW!$F:$F,"Lost")))</f>
        <v>0</v>
      </c>
      <c r="O31" s="11">
        <f ca="1">((COUNTIFS(SWISSW!$I:$I,'MTT WIN'!$A31,SWISSW!$J:$J,'MTT WIN'!O$1,SWISSW!$F:$F,"Won")+COUNTIFS(SWISSW!$I:$I,'MTT WIN'!O$1,SWISSW!$J:$J,'MTT WIN'!$A31,SWISSW!$F:$F,"Lost")))</f>
        <v>0</v>
      </c>
      <c r="P31" s="11">
        <f ca="1">((COUNTIFS(SWISSW!$I:$I,'MTT WIN'!$A31,SWISSW!$J:$J,'MTT WIN'!P$1,SWISSW!$F:$F,"Won")+COUNTIFS(SWISSW!$I:$I,'MTT WIN'!P$1,SWISSW!$J:$J,'MTT WIN'!$A31,SWISSW!$F:$F,"Lost")))</f>
        <v>0</v>
      </c>
      <c r="Q31" s="11">
        <f ca="1">((COUNTIFS(SWISSW!$I:$I,'MTT WIN'!$A31,SWISSW!$J:$J,'MTT WIN'!Q$1,SWISSW!$F:$F,"Won")+COUNTIFS(SWISSW!$I:$I,'MTT WIN'!Q$1,SWISSW!$J:$J,'MTT WIN'!$A31,SWISSW!$F:$F,"Lost")))</f>
        <v>0</v>
      </c>
      <c r="R31" s="11">
        <f ca="1">((COUNTIFS(SWISSW!$I:$I,'MTT WIN'!$A31,SWISSW!$J:$J,'MTT WIN'!R$1,SWISSW!$F:$F,"Won")+COUNTIFS(SWISSW!$I:$I,'MTT WIN'!R$1,SWISSW!$J:$J,'MTT WIN'!$A31,SWISSW!$F:$F,"Lost")))</f>
        <v>1</v>
      </c>
      <c r="S31" s="11">
        <f ca="1">((COUNTIFS(SWISSW!$I:$I,'MTT WIN'!$A31,SWISSW!$J:$J,'MTT WIN'!S$1,SWISSW!$F:$F,"Won")+COUNTIFS(SWISSW!$I:$I,'MTT WIN'!S$1,SWISSW!$J:$J,'MTT WIN'!$A31,SWISSW!$F:$F,"Lost")))</f>
        <v>1</v>
      </c>
      <c r="T31" s="11">
        <f ca="1">((COUNTIFS(SWISSW!$I:$I,'MTT WIN'!$A31,SWISSW!$J:$J,'MTT WIN'!T$1,SWISSW!$F:$F,"Won")+COUNTIFS(SWISSW!$I:$I,'MTT WIN'!T$1,SWISSW!$J:$J,'MTT WIN'!$A31,SWISSW!$F:$F,"Lost")))</f>
        <v>1</v>
      </c>
      <c r="U31" s="11">
        <f ca="1">((COUNTIFS(SWISSW!$I:$I,'MTT WIN'!$A31,SWISSW!$J:$J,'MTT WIN'!U$1,SWISSW!$F:$F,"Won")+COUNTIFS(SWISSW!$I:$I,'MTT WIN'!U$1,SWISSW!$J:$J,'MTT WIN'!$A31,SWISSW!$F:$F,"Lost")))</f>
        <v>0</v>
      </c>
      <c r="V31" s="11">
        <f ca="1">((COUNTIFS(SWISSW!$I:$I,'MTT WIN'!$A31,SWISSW!$J:$J,'MTT WIN'!V$1,SWISSW!$F:$F,"Won")+COUNTIFS(SWISSW!$I:$I,'MTT WIN'!V$1,SWISSW!$J:$J,'MTT WIN'!$A31,SWISSW!$F:$F,"Lost")))</f>
        <v>0</v>
      </c>
      <c r="W31" s="11">
        <f ca="1">((COUNTIFS(SWISSW!$I:$I,'MTT WIN'!$A31,SWISSW!$J:$J,'MTT WIN'!W$1,SWISSW!$F:$F,"Won")+COUNTIFS(SWISSW!$I:$I,'MTT WIN'!W$1,SWISSW!$J:$J,'MTT WIN'!$A31,SWISSW!$F:$F,"Lost")))</f>
        <v>0</v>
      </c>
      <c r="X31" s="11">
        <f ca="1">((COUNTIFS(SWISSW!$I:$I,'MTT WIN'!$A31,SWISSW!$J:$J,'MTT WIN'!X$1,SWISSW!$F:$F,"Won")+COUNTIFS(SWISSW!$I:$I,'MTT WIN'!X$1,SWISSW!$J:$J,'MTT WIN'!$A31,SWISSW!$F:$F,"Lost")))</f>
        <v>0</v>
      </c>
      <c r="Y31" s="11">
        <f ca="1">((COUNTIFS(SWISSW!$I:$I,'MTT WIN'!$A31,SWISSW!$J:$J,'MTT WIN'!Y$1,SWISSW!$F:$F,"Won")+COUNTIFS(SWISSW!$I:$I,'MTT WIN'!Y$1,SWISSW!$J:$J,'MTT WIN'!$A31,SWISSW!$F:$F,"Lost")))</f>
        <v>0</v>
      </c>
      <c r="Z31" s="11">
        <f ca="1">((COUNTIFS(SWISSW!$I:$I,'MTT WIN'!$A31,SWISSW!$J:$J,'MTT WIN'!Z$1,SWISSW!$F:$F,"Won")+COUNTIFS(SWISSW!$I:$I,'MTT WIN'!Z$1,SWISSW!$J:$J,'MTT WIN'!$A31,SWISSW!$F:$F,"Lost")))</f>
        <v>0</v>
      </c>
      <c r="AA31" s="11">
        <f ca="1">((COUNTIFS(SWISSW!$I:$I,'MTT WIN'!$A31,SWISSW!$J:$J,'MTT WIN'!AA$1,SWISSW!$F:$F,"Won")+COUNTIFS(SWISSW!$I:$I,'MTT WIN'!AA$1,SWISSW!$J:$J,'MTT WIN'!$A31,SWISSW!$F:$F,"Lost")))</f>
        <v>0</v>
      </c>
      <c r="AB31" s="11">
        <f ca="1">((COUNTIFS(SWISSW!$I:$I,'MTT WIN'!$A31,SWISSW!$J:$J,'MTT WIN'!AB$1,SWISSW!$F:$F,"Won")+COUNTIFS(SWISSW!$I:$I,'MTT WIN'!AB$1,SWISSW!$J:$J,'MTT WIN'!$A31,SWISSW!$F:$F,"Lost")))</f>
        <v>0</v>
      </c>
      <c r="AC31" s="11">
        <f ca="1">((COUNTIFS(SWISSW!$I:$I,'MTT WIN'!$A31,SWISSW!$J:$J,'MTT WIN'!AC$1,SWISSW!$F:$F,"Won")+COUNTIFS(SWISSW!$I:$I,'MTT WIN'!AC$1,SWISSW!$J:$J,'MTT WIN'!$A31,SWISSW!$F:$F,"Lost")))</f>
        <v>0</v>
      </c>
      <c r="AD31" s="11">
        <f ca="1">((COUNTIFS(SWISSW!$I:$I,'MTT WIN'!$A31,SWISSW!$J:$J,'MTT WIN'!AD$1,SWISSW!$F:$F,"Won")+COUNTIFS(SWISSW!$I:$I,'MTT WIN'!AD$1,SWISSW!$J:$J,'MTT WIN'!$A31,SWISSW!$F:$F,"Lost")))</f>
        <v>1</v>
      </c>
      <c r="AE31" s="11">
        <f ca="1">((COUNTIFS(SWISSW!$I:$I,'MTT WIN'!$A31,SWISSW!$J:$J,'MTT WIN'!AE$1,SWISSW!$F:$F,"Won")+COUNTIFS(SWISSW!$I:$I,'MTT WIN'!AE$1,SWISSW!$J:$J,'MTT WIN'!$A31,SWISSW!$F:$F,"Lost")))</f>
        <v>0</v>
      </c>
      <c r="AF31" s="11">
        <f ca="1">((COUNTIFS(SWISSW!$I:$I,'MTT WIN'!$A31,SWISSW!$J:$J,'MTT WIN'!AF$1,SWISSW!$F:$F,"Won")+COUNTIFS(SWISSW!$I:$I,'MTT WIN'!AF$1,SWISSW!$J:$J,'MTT WIN'!$A31,SWISSW!$F:$F,"Lost")))</f>
        <v>0</v>
      </c>
      <c r="AG31" s="11">
        <f ca="1">((COUNTIFS(SWISSW!$I:$I,'MTT WIN'!$A31,SWISSW!$J:$J,'MTT WIN'!AG$1,SWISSW!$F:$F,"Won")+COUNTIFS(SWISSW!$I:$I,'MTT WIN'!AG$1,SWISSW!$J:$J,'MTT WIN'!$A31,SWISSW!$F:$F,"Lost")))</f>
        <v>0</v>
      </c>
      <c r="AH31" s="11">
        <f ca="1">((COUNTIFS(SWISSW!$I:$I,'MTT WIN'!$A31,SWISSW!$J:$J,'MTT WIN'!AH$1,SWISSW!$F:$F,"Won")+COUNTIFS(SWISSW!$I:$I,'MTT WIN'!AH$1,SWISSW!$J:$J,'MTT WIN'!$A31,SWISSW!$F:$F,"Lost")))</f>
        <v>0</v>
      </c>
      <c r="AI31" s="11">
        <f ca="1">((COUNTIFS(SWISSW!$I:$I,'MTT WIN'!$A31,SWISSW!$J:$J,'MTT WIN'!AI$1,SWISSW!$F:$F,"Won")+COUNTIFS(SWISSW!$I:$I,'MTT WIN'!AI$1,SWISSW!$J:$J,'MTT WIN'!$A31,SWISSW!$F:$F,"Lost")))</f>
        <v>1</v>
      </c>
      <c r="AJ31" s="11">
        <f ca="1">((COUNTIFS(SWISSW!$I:$I,'MTT WIN'!$A31,SWISSW!$J:$J,'MTT WIN'!AJ$1,SWISSW!$F:$F,"Won")+COUNTIFS(SWISSW!$I:$I,'MTT WIN'!AJ$1,SWISSW!$J:$J,'MTT WIN'!$A31,SWISSW!$F:$F,"Lost")))</f>
        <v>0</v>
      </c>
      <c r="AK31" s="11">
        <f ca="1">((COUNTIFS(SWISSW!$I:$I,'MTT WIN'!$A31,SWISSW!$J:$J,'MTT WIN'!AK$1,SWISSW!$F:$F,"Won")+COUNTIFS(SWISSW!$I:$I,'MTT WIN'!AK$1,SWISSW!$J:$J,'MTT WIN'!$A31,SWISSW!$F:$F,"Lost")))</f>
        <v>0</v>
      </c>
      <c r="AL31" s="11">
        <f ca="1">((COUNTIFS(SWISSW!$I:$I,'MTT WIN'!$A31,SWISSW!$J:$J,'MTT WIN'!AL$1,SWISSW!$F:$F,"Won")+COUNTIFS(SWISSW!$I:$I,'MTT WIN'!AL$1,SWISSW!$J:$J,'MTT WIN'!$A31,SWISSW!$F:$F,"Lost")))</f>
        <v>0</v>
      </c>
      <c r="AM31" s="11">
        <f ca="1">((COUNTIFS(SWISSW!$I:$I,'MTT WIN'!$A31,SWISSW!$J:$J,'MTT WIN'!AM$1,SWISSW!$F:$F,"Won")+COUNTIFS(SWISSW!$I:$I,'MTT WIN'!AM$1,SWISSW!$J:$J,'MTT WIN'!$A31,SWISSW!$F:$F,"Lost")))</f>
        <v>0</v>
      </c>
      <c r="AN31" s="11">
        <f ca="1">((COUNTIFS(SWISSW!$I:$I,'MTT WIN'!$A31,SWISSW!$J:$J,'MTT WIN'!AN$1,SWISSW!$F:$F,"Won")+COUNTIFS(SWISSW!$I:$I,'MTT WIN'!AN$1,SWISSW!$J:$J,'MTT WIN'!$A31,SWISSW!$F:$F,"Lost")))</f>
        <v>0</v>
      </c>
      <c r="AO31" s="11">
        <f ca="1">((COUNTIFS(SWISSW!$I:$I,'MTT WIN'!$A31,SWISSW!$J:$J,'MTT WIN'!AO$1,SWISSW!$F:$F,"Won")+COUNTIFS(SWISSW!$I:$I,'MTT WIN'!AO$1,SWISSW!$J:$J,'MTT WIN'!$A31,SWISSW!$F:$F,"Lost")))</f>
        <v>0</v>
      </c>
      <c r="AP31" s="11">
        <f ca="1">((COUNTIFS(SWISSW!$I:$I,'MTT WIN'!$A31,SWISSW!$J:$J,'MTT WIN'!AP$1,SWISSW!$F:$F,"Won")+COUNTIFS(SWISSW!$I:$I,'MTT WIN'!AP$1,SWISSW!$J:$J,'MTT WIN'!$A31,SWISSW!$F:$F,"Lost")))</f>
        <v>0</v>
      </c>
      <c r="AQ31" s="11">
        <f ca="1">((COUNTIFS(SWISSW!$I:$I,'MTT WIN'!$A31,SWISSW!$J:$J,'MTT WIN'!AQ$1,SWISSW!$F:$F,"Won")+COUNTIFS(SWISSW!$I:$I,'MTT WIN'!AQ$1,SWISSW!$J:$J,'MTT WIN'!$A31,SWISSW!$F:$F,"Lost")))</f>
        <v>0</v>
      </c>
      <c r="AR31" s="11">
        <f ca="1">((COUNTIFS(SWISSW!$I:$I,'MTT WIN'!$A31,SWISSW!$J:$J,'MTT WIN'!AR$1,SWISSW!$F:$F,"Won")+COUNTIFS(SWISSW!$I:$I,'MTT WIN'!AR$1,SWISSW!$J:$J,'MTT WIN'!$A31,SWISSW!$F:$F,"Lost")))</f>
        <v>0</v>
      </c>
      <c r="AS31" s="11">
        <f ca="1">((COUNTIFS(SWISSW!$I:$I,'MTT WIN'!$A31,SWISSW!$J:$J,'MTT WIN'!AS$1,SWISSW!$F:$F,"Won")+COUNTIFS(SWISSW!$I:$I,'MTT WIN'!AS$1,SWISSW!$J:$J,'MTT WIN'!$A31,SWISSW!$F:$F,"Lost")))</f>
        <v>0</v>
      </c>
      <c r="AT31" s="11">
        <f ca="1">((COUNTIFS(SWISSW!$I:$I,'MTT WIN'!$A31,SWISSW!$J:$J,'MTT WIN'!AT$1,SWISSW!$F:$F,"Won")+COUNTIFS(SWISSW!$I:$I,'MTT WIN'!AT$1,SWISSW!$J:$J,'MTT WIN'!$A31,SWISSW!$F:$F,"Lost")))</f>
        <v>0</v>
      </c>
      <c r="AU31" s="11">
        <f ca="1">((COUNTIFS(SWISSW!$I:$I,'MTT WIN'!$A31,SWISSW!$J:$J,'MTT WIN'!AU$1,SWISSW!$F:$F,"Won")+COUNTIFS(SWISSW!$I:$I,'MTT WIN'!AU$1,SWISSW!$J:$J,'MTT WIN'!$A31,SWISSW!$F:$F,"Lost")))</f>
        <v>0</v>
      </c>
      <c r="AV31" s="11">
        <f ca="1">((COUNTIFS(SWISSW!$I:$I,'MTT WIN'!$A31,SWISSW!$J:$J,'MTT WIN'!AV$1,SWISSW!$F:$F,"Won")+COUNTIFS(SWISSW!$I:$I,'MTT WIN'!AV$1,SWISSW!$J:$J,'MTT WIN'!$A31,SWISSW!$F:$F,"Lost")))</f>
        <v>0</v>
      </c>
      <c r="AW31" s="11">
        <f ca="1">((COUNTIFS(SWISSW!$I:$I,'MTT WIN'!$A31,SWISSW!$J:$J,'MTT WIN'!AW$1,SWISSW!$F:$F,"Won")+COUNTIFS(SWISSW!$I:$I,'MTT WIN'!AW$1,SWISSW!$J:$J,'MTT WIN'!$A31,SWISSW!$F:$F,"Lost")))</f>
        <v>0</v>
      </c>
      <c r="AX31" s="11">
        <f ca="1">((COUNTIFS(SWISSW!$I:$I,'MTT WIN'!$A31,SWISSW!$J:$J,'MTT WIN'!AX$1,SWISSW!$F:$F,"Won")+COUNTIFS(SWISSW!$I:$I,'MTT WIN'!AX$1,SWISSW!$J:$J,'MTT WIN'!$A31,SWISSW!$F:$F,"Lost")))</f>
        <v>0</v>
      </c>
      <c r="AY31" s="11">
        <f ca="1">((COUNTIFS(SWISSW!$I:$I,'MTT WIN'!$A31,SWISSW!$J:$J,'MTT WIN'!AY$1,SWISSW!$F:$F,"Won")+COUNTIFS(SWISSW!$I:$I,'MTT WIN'!AY$1,SWISSW!$J:$J,'MTT WIN'!$A31,SWISSW!$F:$F,"Lost")))</f>
        <v>0</v>
      </c>
      <c r="AZ31" s="11">
        <f ca="1">((COUNTIFS(SWISSW!$I:$I,'MTT WIN'!$A31,SWISSW!$J:$J,'MTT WIN'!AZ$1,SWISSW!$F:$F,"Won")+COUNTIFS(SWISSW!$I:$I,'MTT WIN'!AZ$1,SWISSW!$J:$J,'MTT WIN'!$A31,SWISSW!$F:$F,"Lost")))</f>
        <v>0</v>
      </c>
      <c r="BA31" s="11">
        <f ca="1">((COUNTIFS(SWISSW!$I:$I,'MTT WIN'!$A31,SWISSW!$J:$J,'MTT WIN'!BA$1,SWISSW!$F:$F,"Won")+COUNTIFS(SWISSW!$I:$I,'MTT WIN'!BA$1,SWISSW!$J:$J,'MTT WIN'!$A31,SWISSW!$F:$F,"Lost")))</f>
        <v>0</v>
      </c>
      <c r="BB31" s="11">
        <f ca="1">((COUNTIFS(SWISSW!$I:$I,'MTT WIN'!$A31,SWISSW!$J:$J,'MTT WIN'!BB$1,SWISSW!$F:$F,"Won")+COUNTIFS(SWISSW!$I:$I,'MTT WIN'!BB$1,SWISSW!$J:$J,'MTT WIN'!$A31,SWISSW!$F:$F,"Lost")))</f>
        <v>0</v>
      </c>
      <c r="BC31" s="11">
        <f ca="1">((COUNTIFS(SWISSW!$I:$I,'MTT WIN'!$A31,SWISSW!$J:$J,'MTT WIN'!BC$1,SWISSW!$F:$F,"Won")+COUNTIFS(SWISSW!$I:$I,'MTT WIN'!BC$1,SWISSW!$J:$J,'MTT WIN'!$A31,SWISSW!$F:$F,"Lost")))</f>
        <v>0</v>
      </c>
      <c r="BD31" s="11">
        <f ca="1">((COUNTIFS(SWISSW!$I:$I,'MTT WIN'!$A31,SWISSW!$J:$J,'MTT WIN'!BD$1,SWISSW!$F:$F,"Won")+COUNTIFS(SWISSW!$I:$I,'MTT WIN'!BD$1,SWISSW!$J:$J,'MTT WIN'!$A31,SWISSW!$F:$F,"Lost")))</f>
        <v>0</v>
      </c>
      <c r="BE31" s="11">
        <f ca="1">((COUNTIFS(SWISSW!$I:$I,'MTT WIN'!$A31,SWISSW!$J:$J,'MTT WIN'!BE$1,SWISSW!$F:$F,"Won")+COUNTIFS(SWISSW!$I:$I,'MTT WIN'!BE$1,SWISSW!$J:$J,'MTT WIN'!$A31,SWISSW!$F:$F,"Lost")))</f>
        <v>0</v>
      </c>
      <c r="BF31" s="11">
        <f ca="1">((COUNTIFS(SWISSW!$I:$I,'MTT WIN'!$A31,SWISSW!$J:$J,'MTT WIN'!BF$1,SWISSW!$F:$F,"Won")+COUNTIFS(SWISSW!$I:$I,'MTT WIN'!BF$1,SWISSW!$J:$J,'MTT WIN'!$A31,SWISSW!$F:$F,"Lost")))</f>
        <v>0</v>
      </c>
    </row>
    <row r="32" spans="1:58" ht="55" customHeight="1" x14ac:dyDescent="0.3">
      <c r="A32" s="3" t="str">
        <f ca="1">MATCHUP!A32</f>
        <v>Boros Bully</v>
      </c>
      <c r="B32" s="11">
        <f ca="1">((COUNTIFS(SWISSW!$I:$I,'MTT WIN'!$A32,SWISSW!$J:$J,'MTT WIN'!B$1,SWISSW!$F:$F,"Won")+COUNTIFS(SWISSW!$I:$I,'MTT WIN'!B$1,SWISSW!$J:$J,'MTT WIN'!$A32,SWISSW!$F:$F,"Lost")))</f>
        <v>2</v>
      </c>
      <c r="C32" s="11">
        <f ca="1">((COUNTIFS(SWISSW!$I:$I,'MTT WIN'!$A32,SWISSW!$J:$J,'MTT WIN'!C$1,SWISSW!$F:$F,"Won")+COUNTIFS(SWISSW!$I:$I,'MTT WIN'!C$1,SWISSW!$J:$J,'MTT WIN'!$A32,SWISSW!$F:$F,"Lost")))</f>
        <v>4</v>
      </c>
      <c r="D32" s="11">
        <f ca="1">((COUNTIFS(SWISSW!$I:$I,'MTT WIN'!$A32,SWISSW!$J:$J,'MTT WIN'!D$1,SWISSW!$F:$F,"Won")+COUNTIFS(SWISSW!$I:$I,'MTT WIN'!D$1,SWISSW!$J:$J,'MTT WIN'!$A32,SWISSW!$F:$F,"Lost")))</f>
        <v>0</v>
      </c>
      <c r="E32" s="11">
        <f ca="1">((COUNTIFS(SWISSW!$I:$I,'MTT WIN'!$A32,SWISSW!$J:$J,'MTT WIN'!E$1,SWISSW!$F:$F,"Won")+COUNTIFS(SWISSW!$I:$I,'MTT WIN'!E$1,SWISSW!$J:$J,'MTT WIN'!$A32,SWISSW!$F:$F,"Lost")))</f>
        <v>0</v>
      </c>
      <c r="F32" s="11">
        <f ca="1">((COUNTIFS(SWISSW!$I:$I,'MTT WIN'!$A32,SWISSW!$J:$J,'MTT WIN'!F$1,SWISSW!$F:$F,"Won")+COUNTIFS(SWISSW!$I:$I,'MTT WIN'!F$1,SWISSW!$J:$J,'MTT WIN'!$A32,SWISSW!$F:$F,"Lost")))</f>
        <v>0</v>
      </c>
      <c r="G32" s="11">
        <f ca="1">((COUNTIFS(SWISSW!$I:$I,'MTT WIN'!$A32,SWISSW!$J:$J,'MTT WIN'!G$1,SWISSW!$F:$F,"Won")+COUNTIFS(SWISSW!$I:$I,'MTT WIN'!G$1,SWISSW!$J:$J,'MTT WIN'!$A32,SWISSW!$F:$F,"Lost")))</f>
        <v>1</v>
      </c>
      <c r="H32" s="11">
        <f ca="1">((COUNTIFS(SWISSW!$I:$I,'MTT WIN'!$A32,SWISSW!$J:$J,'MTT WIN'!H$1,SWISSW!$F:$F,"Won")+COUNTIFS(SWISSW!$I:$I,'MTT WIN'!H$1,SWISSW!$J:$J,'MTT WIN'!$A32,SWISSW!$F:$F,"Lost")))</f>
        <v>3</v>
      </c>
      <c r="I32" s="11">
        <f ca="1">((COUNTIFS(SWISSW!$I:$I,'MTT WIN'!$A32,SWISSW!$J:$J,'MTT WIN'!I$1,SWISSW!$F:$F,"Won")+COUNTIFS(SWISSW!$I:$I,'MTT WIN'!I$1,SWISSW!$J:$J,'MTT WIN'!$A32,SWISSW!$F:$F,"Lost")))</f>
        <v>1</v>
      </c>
      <c r="J32" s="11">
        <f ca="1">((COUNTIFS(SWISSW!$I:$I,'MTT WIN'!$A32,SWISSW!$J:$J,'MTT WIN'!J$1,SWISSW!$F:$F,"Won")+COUNTIFS(SWISSW!$I:$I,'MTT WIN'!J$1,SWISSW!$J:$J,'MTT WIN'!$A32,SWISSW!$F:$F,"Lost")))</f>
        <v>1</v>
      </c>
      <c r="K32" s="11">
        <f ca="1">((COUNTIFS(SWISSW!$I:$I,'MTT WIN'!$A32,SWISSW!$J:$J,'MTT WIN'!K$1,SWISSW!$F:$F,"Won")+COUNTIFS(SWISSW!$I:$I,'MTT WIN'!K$1,SWISSW!$J:$J,'MTT WIN'!$A32,SWISSW!$F:$F,"Lost")))</f>
        <v>0</v>
      </c>
      <c r="L32" s="11">
        <f ca="1">((COUNTIFS(SWISSW!$I:$I,'MTT WIN'!$A32,SWISSW!$J:$J,'MTT WIN'!L$1,SWISSW!$F:$F,"Won")+COUNTIFS(SWISSW!$I:$I,'MTT WIN'!L$1,SWISSW!$J:$J,'MTT WIN'!$A32,SWISSW!$F:$F,"Lost")))</f>
        <v>2</v>
      </c>
      <c r="M32" s="11">
        <f ca="1">((COUNTIFS(SWISSW!$I:$I,'MTT WIN'!$A32,SWISSW!$J:$J,'MTT WIN'!M$1,SWISSW!$F:$F,"Won")+COUNTIFS(SWISSW!$I:$I,'MTT WIN'!M$1,SWISSW!$J:$J,'MTT WIN'!$A32,SWISSW!$F:$F,"Lost")))</f>
        <v>0</v>
      </c>
      <c r="N32" s="11">
        <f ca="1">((COUNTIFS(SWISSW!$I:$I,'MTT WIN'!$A32,SWISSW!$J:$J,'MTT WIN'!N$1,SWISSW!$F:$F,"Won")+COUNTIFS(SWISSW!$I:$I,'MTT WIN'!N$1,SWISSW!$J:$J,'MTT WIN'!$A32,SWISSW!$F:$F,"Lost")))</f>
        <v>0</v>
      </c>
      <c r="O32" s="11">
        <f ca="1">((COUNTIFS(SWISSW!$I:$I,'MTT WIN'!$A32,SWISSW!$J:$J,'MTT WIN'!O$1,SWISSW!$F:$F,"Won")+COUNTIFS(SWISSW!$I:$I,'MTT WIN'!O$1,SWISSW!$J:$J,'MTT WIN'!$A32,SWISSW!$F:$F,"Lost")))</f>
        <v>1</v>
      </c>
      <c r="P32" s="11">
        <f ca="1">((COUNTIFS(SWISSW!$I:$I,'MTT WIN'!$A32,SWISSW!$J:$J,'MTT WIN'!P$1,SWISSW!$F:$F,"Won")+COUNTIFS(SWISSW!$I:$I,'MTT WIN'!P$1,SWISSW!$J:$J,'MTT WIN'!$A32,SWISSW!$F:$F,"Lost")))</f>
        <v>0</v>
      </c>
      <c r="Q32" s="11">
        <f ca="1">((COUNTIFS(SWISSW!$I:$I,'MTT WIN'!$A32,SWISSW!$J:$J,'MTT WIN'!Q$1,SWISSW!$F:$F,"Won")+COUNTIFS(SWISSW!$I:$I,'MTT WIN'!Q$1,SWISSW!$J:$J,'MTT WIN'!$A32,SWISSW!$F:$F,"Lost")))</f>
        <v>0</v>
      </c>
      <c r="R32" s="11">
        <f ca="1">((COUNTIFS(SWISSW!$I:$I,'MTT WIN'!$A32,SWISSW!$J:$J,'MTT WIN'!R$1,SWISSW!$F:$F,"Won")+COUNTIFS(SWISSW!$I:$I,'MTT WIN'!R$1,SWISSW!$J:$J,'MTT WIN'!$A32,SWISSW!$F:$F,"Lost")))</f>
        <v>0</v>
      </c>
      <c r="S32" s="11">
        <f ca="1">((COUNTIFS(SWISSW!$I:$I,'MTT WIN'!$A32,SWISSW!$J:$J,'MTT WIN'!S$1,SWISSW!$F:$F,"Won")+COUNTIFS(SWISSW!$I:$I,'MTT WIN'!S$1,SWISSW!$J:$J,'MTT WIN'!$A32,SWISSW!$F:$F,"Lost")))</f>
        <v>0</v>
      </c>
      <c r="T32" s="11">
        <f ca="1">((COUNTIFS(SWISSW!$I:$I,'MTT WIN'!$A32,SWISSW!$J:$J,'MTT WIN'!T$1,SWISSW!$F:$F,"Won")+COUNTIFS(SWISSW!$I:$I,'MTT WIN'!T$1,SWISSW!$J:$J,'MTT WIN'!$A32,SWISSW!$F:$F,"Lost")))</f>
        <v>0</v>
      </c>
      <c r="U32" s="11">
        <f ca="1">((COUNTIFS(SWISSW!$I:$I,'MTT WIN'!$A32,SWISSW!$J:$J,'MTT WIN'!U$1,SWISSW!$F:$F,"Won")+COUNTIFS(SWISSW!$I:$I,'MTT WIN'!U$1,SWISSW!$J:$J,'MTT WIN'!$A32,SWISSW!$F:$F,"Lost")))</f>
        <v>1</v>
      </c>
      <c r="V32" s="11">
        <f ca="1">((COUNTIFS(SWISSW!$I:$I,'MTT WIN'!$A32,SWISSW!$J:$J,'MTT WIN'!V$1,SWISSW!$F:$F,"Won")+COUNTIFS(SWISSW!$I:$I,'MTT WIN'!V$1,SWISSW!$J:$J,'MTT WIN'!$A32,SWISSW!$F:$F,"Lost")))</f>
        <v>0</v>
      </c>
      <c r="W32" s="11">
        <f ca="1">((COUNTIFS(SWISSW!$I:$I,'MTT WIN'!$A32,SWISSW!$J:$J,'MTT WIN'!W$1,SWISSW!$F:$F,"Won")+COUNTIFS(SWISSW!$I:$I,'MTT WIN'!W$1,SWISSW!$J:$J,'MTT WIN'!$A32,SWISSW!$F:$F,"Lost")))</f>
        <v>0</v>
      </c>
      <c r="X32" s="11">
        <f ca="1">((COUNTIFS(SWISSW!$I:$I,'MTT WIN'!$A32,SWISSW!$J:$J,'MTT WIN'!X$1,SWISSW!$F:$F,"Won")+COUNTIFS(SWISSW!$I:$I,'MTT WIN'!X$1,SWISSW!$J:$J,'MTT WIN'!$A32,SWISSW!$F:$F,"Lost")))</f>
        <v>0</v>
      </c>
      <c r="Y32" s="11">
        <f ca="1">((COUNTIFS(SWISSW!$I:$I,'MTT WIN'!$A32,SWISSW!$J:$J,'MTT WIN'!Y$1,SWISSW!$F:$F,"Won")+COUNTIFS(SWISSW!$I:$I,'MTT WIN'!Y$1,SWISSW!$J:$J,'MTT WIN'!$A32,SWISSW!$F:$F,"Lost")))</f>
        <v>0</v>
      </c>
      <c r="Z32" s="11">
        <f ca="1">((COUNTIFS(SWISSW!$I:$I,'MTT WIN'!$A32,SWISSW!$J:$J,'MTT WIN'!Z$1,SWISSW!$F:$F,"Won")+COUNTIFS(SWISSW!$I:$I,'MTT WIN'!Z$1,SWISSW!$J:$J,'MTT WIN'!$A32,SWISSW!$F:$F,"Lost")))</f>
        <v>0</v>
      </c>
      <c r="AA32" s="11">
        <f ca="1">((COUNTIFS(SWISSW!$I:$I,'MTT WIN'!$A32,SWISSW!$J:$J,'MTT WIN'!AA$1,SWISSW!$F:$F,"Won")+COUNTIFS(SWISSW!$I:$I,'MTT WIN'!AA$1,SWISSW!$J:$J,'MTT WIN'!$A32,SWISSW!$F:$F,"Lost")))</f>
        <v>0</v>
      </c>
      <c r="AB32" s="11">
        <f ca="1">((COUNTIFS(SWISSW!$I:$I,'MTT WIN'!$A32,SWISSW!$J:$J,'MTT WIN'!AB$1,SWISSW!$F:$F,"Won")+COUNTIFS(SWISSW!$I:$I,'MTT WIN'!AB$1,SWISSW!$J:$J,'MTT WIN'!$A32,SWISSW!$F:$F,"Lost")))</f>
        <v>0</v>
      </c>
      <c r="AC32" s="11">
        <f ca="1">((COUNTIFS(SWISSW!$I:$I,'MTT WIN'!$A32,SWISSW!$J:$J,'MTT WIN'!AC$1,SWISSW!$F:$F,"Won")+COUNTIFS(SWISSW!$I:$I,'MTT WIN'!AC$1,SWISSW!$J:$J,'MTT WIN'!$A32,SWISSW!$F:$F,"Lost")))</f>
        <v>0</v>
      </c>
      <c r="AD32" s="11">
        <f ca="1">((COUNTIFS(SWISSW!$I:$I,'MTT WIN'!$A32,SWISSW!$J:$J,'MTT WIN'!AD$1,SWISSW!$F:$F,"Won")+COUNTIFS(SWISSW!$I:$I,'MTT WIN'!AD$1,SWISSW!$J:$J,'MTT WIN'!$A32,SWISSW!$F:$F,"Lost")))</f>
        <v>0</v>
      </c>
      <c r="AE32" s="11">
        <f ca="1">((COUNTIFS(SWISSW!$I:$I,'MTT WIN'!$A32,SWISSW!$J:$J,'MTT WIN'!AE$1,SWISSW!$F:$F,"Won")+COUNTIFS(SWISSW!$I:$I,'MTT WIN'!AE$1,SWISSW!$J:$J,'MTT WIN'!$A32,SWISSW!$F:$F,"Lost")))</f>
        <v>0</v>
      </c>
      <c r="AF32" s="11">
        <f ca="1">((COUNTIFS(SWISSW!$I:$I,'MTT WIN'!$A32,SWISSW!$J:$J,'MTT WIN'!AF$1,SWISSW!$F:$F,"Won")+COUNTIFS(SWISSW!$I:$I,'MTT WIN'!AF$1,SWISSW!$J:$J,'MTT WIN'!$A32,SWISSW!$F:$F,"Lost")))</f>
        <v>0</v>
      </c>
      <c r="AG32" s="11">
        <f ca="1">((COUNTIFS(SWISSW!$I:$I,'MTT WIN'!$A32,SWISSW!$J:$J,'MTT WIN'!AG$1,SWISSW!$F:$F,"Won")+COUNTIFS(SWISSW!$I:$I,'MTT WIN'!AG$1,SWISSW!$J:$J,'MTT WIN'!$A32,SWISSW!$F:$F,"Lost")))</f>
        <v>0</v>
      </c>
      <c r="AH32" s="11">
        <f ca="1">((COUNTIFS(SWISSW!$I:$I,'MTT WIN'!$A32,SWISSW!$J:$J,'MTT WIN'!AH$1,SWISSW!$F:$F,"Won")+COUNTIFS(SWISSW!$I:$I,'MTT WIN'!AH$1,SWISSW!$J:$J,'MTT WIN'!$A32,SWISSW!$F:$F,"Lost")))</f>
        <v>0</v>
      </c>
      <c r="AI32" s="11">
        <f ca="1">((COUNTIFS(SWISSW!$I:$I,'MTT WIN'!$A32,SWISSW!$J:$J,'MTT WIN'!AI$1,SWISSW!$F:$F,"Won")+COUNTIFS(SWISSW!$I:$I,'MTT WIN'!AI$1,SWISSW!$J:$J,'MTT WIN'!$A32,SWISSW!$F:$F,"Lost")))</f>
        <v>0</v>
      </c>
      <c r="AJ32" s="11">
        <f ca="1">((COUNTIFS(SWISSW!$I:$I,'MTT WIN'!$A32,SWISSW!$J:$J,'MTT WIN'!AJ$1,SWISSW!$F:$F,"Won")+COUNTIFS(SWISSW!$I:$I,'MTT WIN'!AJ$1,SWISSW!$J:$J,'MTT WIN'!$A32,SWISSW!$F:$F,"Lost")))</f>
        <v>0</v>
      </c>
      <c r="AK32" s="11">
        <f ca="1">((COUNTIFS(SWISSW!$I:$I,'MTT WIN'!$A32,SWISSW!$J:$J,'MTT WIN'!AK$1,SWISSW!$F:$F,"Won")+COUNTIFS(SWISSW!$I:$I,'MTT WIN'!AK$1,SWISSW!$J:$J,'MTT WIN'!$A32,SWISSW!$F:$F,"Lost")))</f>
        <v>0</v>
      </c>
      <c r="AL32" s="11">
        <f ca="1">((COUNTIFS(SWISSW!$I:$I,'MTT WIN'!$A32,SWISSW!$J:$J,'MTT WIN'!AL$1,SWISSW!$F:$F,"Won")+COUNTIFS(SWISSW!$I:$I,'MTT WIN'!AL$1,SWISSW!$J:$J,'MTT WIN'!$A32,SWISSW!$F:$F,"Lost")))</f>
        <v>0</v>
      </c>
      <c r="AM32" s="11">
        <f ca="1">((COUNTIFS(SWISSW!$I:$I,'MTT WIN'!$A32,SWISSW!$J:$J,'MTT WIN'!AM$1,SWISSW!$F:$F,"Won")+COUNTIFS(SWISSW!$I:$I,'MTT WIN'!AM$1,SWISSW!$J:$J,'MTT WIN'!$A32,SWISSW!$F:$F,"Lost")))</f>
        <v>0</v>
      </c>
      <c r="AN32" s="11">
        <f ca="1">((COUNTIFS(SWISSW!$I:$I,'MTT WIN'!$A32,SWISSW!$J:$J,'MTT WIN'!AN$1,SWISSW!$F:$F,"Won")+COUNTIFS(SWISSW!$I:$I,'MTT WIN'!AN$1,SWISSW!$J:$J,'MTT WIN'!$A32,SWISSW!$F:$F,"Lost")))</f>
        <v>0</v>
      </c>
      <c r="AO32" s="11">
        <f ca="1">((COUNTIFS(SWISSW!$I:$I,'MTT WIN'!$A32,SWISSW!$J:$J,'MTT WIN'!AO$1,SWISSW!$F:$F,"Won")+COUNTIFS(SWISSW!$I:$I,'MTT WIN'!AO$1,SWISSW!$J:$J,'MTT WIN'!$A32,SWISSW!$F:$F,"Lost")))</f>
        <v>1</v>
      </c>
      <c r="AP32" s="11">
        <f ca="1">((COUNTIFS(SWISSW!$I:$I,'MTT WIN'!$A32,SWISSW!$J:$J,'MTT WIN'!AP$1,SWISSW!$F:$F,"Won")+COUNTIFS(SWISSW!$I:$I,'MTT WIN'!AP$1,SWISSW!$J:$J,'MTT WIN'!$A32,SWISSW!$F:$F,"Lost")))</f>
        <v>0</v>
      </c>
      <c r="AQ32" s="11">
        <f ca="1">((COUNTIFS(SWISSW!$I:$I,'MTT WIN'!$A32,SWISSW!$J:$J,'MTT WIN'!AQ$1,SWISSW!$F:$F,"Won")+COUNTIFS(SWISSW!$I:$I,'MTT WIN'!AQ$1,SWISSW!$J:$J,'MTT WIN'!$A32,SWISSW!$F:$F,"Lost")))</f>
        <v>0</v>
      </c>
      <c r="AR32" s="11">
        <f ca="1">((COUNTIFS(SWISSW!$I:$I,'MTT WIN'!$A32,SWISSW!$J:$J,'MTT WIN'!AR$1,SWISSW!$F:$F,"Won")+COUNTIFS(SWISSW!$I:$I,'MTT WIN'!AR$1,SWISSW!$J:$J,'MTT WIN'!$A32,SWISSW!$F:$F,"Lost")))</f>
        <v>0</v>
      </c>
      <c r="AS32" s="11">
        <f ca="1">((COUNTIFS(SWISSW!$I:$I,'MTT WIN'!$A32,SWISSW!$J:$J,'MTT WIN'!AS$1,SWISSW!$F:$F,"Won")+COUNTIFS(SWISSW!$I:$I,'MTT WIN'!AS$1,SWISSW!$J:$J,'MTT WIN'!$A32,SWISSW!$F:$F,"Lost")))</f>
        <v>0</v>
      </c>
      <c r="AT32" s="11">
        <f ca="1">((COUNTIFS(SWISSW!$I:$I,'MTT WIN'!$A32,SWISSW!$J:$J,'MTT WIN'!AT$1,SWISSW!$F:$F,"Won")+COUNTIFS(SWISSW!$I:$I,'MTT WIN'!AT$1,SWISSW!$J:$J,'MTT WIN'!$A32,SWISSW!$F:$F,"Lost")))</f>
        <v>0</v>
      </c>
      <c r="AU32" s="11">
        <f ca="1">((COUNTIFS(SWISSW!$I:$I,'MTT WIN'!$A32,SWISSW!$J:$J,'MTT WIN'!AU$1,SWISSW!$F:$F,"Won")+COUNTIFS(SWISSW!$I:$I,'MTT WIN'!AU$1,SWISSW!$J:$J,'MTT WIN'!$A32,SWISSW!$F:$F,"Lost")))</f>
        <v>0</v>
      </c>
      <c r="AV32" s="11">
        <f ca="1">((COUNTIFS(SWISSW!$I:$I,'MTT WIN'!$A32,SWISSW!$J:$J,'MTT WIN'!AV$1,SWISSW!$F:$F,"Won")+COUNTIFS(SWISSW!$I:$I,'MTT WIN'!AV$1,SWISSW!$J:$J,'MTT WIN'!$A32,SWISSW!$F:$F,"Lost")))</f>
        <v>0</v>
      </c>
      <c r="AW32" s="11">
        <f ca="1">((COUNTIFS(SWISSW!$I:$I,'MTT WIN'!$A32,SWISSW!$J:$J,'MTT WIN'!AW$1,SWISSW!$F:$F,"Won")+COUNTIFS(SWISSW!$I:$I,'MTT WIN'!AW$1,SWISSW!$J:$J,'MTT WIN'!$A32,SWISSW!$F:$F,"Lost")))</f>
        <v>0</v>
      </c>
      <c r="AX32" s="11">
        <f ca="1">((COUNTIFS(SWISSW!$I:$I,'MTT WIN'!$A32,SWISSW!$J:$J,'MTT WIN'!AX$1,SWISSW!$F:$F,"Won")+COUNTIFS(SWISSW!$I:$I,'MTT WIN'!AX$1,SWISSW!$J:$J,'MTT WIN'!$A32,SWISSW!$F:$F,"Lost")))</f>
        <v>0</v>
      </c>
      <c r="AY32" s="11">
        <f ca="1">((COUNTIFS(SWISSW!$I:$I,'MTT WIN'!$A32,SWISSW!$J:$J,'MTT WIN'!AY$1,SWISSW!$F:$F,"Won")+COUNTIFS(SWISSW!$I:$I,'MTT WIN'!AY$1,SWISSW!$J:$J,'MTT WIN'!$A32,SWISSW!$F:$F,"Lost")))</f>
        <v>0</v>
      </c>
      <c r="AZ32" s="11">
        <f ca="1">((COUNTIFS(SWISSW!$I:$I,'MTT WIN'!$A32,SWISSW!$J:$J,'MTT WIN'!AZ$1,SWISSW!$F:$F,"Won")+COUNTIFS(SWISSW!$I:$I,'MTT WIN'!AZ$1,SWISSW!$J:$J,'MTT WIN'!$A32,SWISSW!$F:$F,"Lost")))</f>
        <v>0</v>
      </c>
      <c r="BA32" s="11">
        <f ca="1">((COUNTIFS(SWISSW!$I:$I,'MTT WIN'!$A32,SWISSW!$J:$J,'MTT WIN'!BA$1,SWISSW!$F:$F,"Won")+COUNTIFS(SWISSW!$I:$I,'MTT WIN'!BA$1,SWISSW!$J:$J,'MTT WIN'!$A32,SWISSW!$F:$F,"Lost")))</f>
        <v>0</v>
      </c>
      <c r="BB32" s="11">
        <f ca="1">((COUNTIFS(SWISSW!$I:$I,'MTT WIN'!$A32,SWISSW!$J:$J,'MTT WIN'!BB$1,SWISSW!$F:$F,"Won")+COUNTIFS(SWISSW!$I:$I,'MTT WIN'!BB$1,SWISSW!$J:$J,'MTT WIN'!$A32,SWISSW!$F:$F,"Lost")))</f>
        <v>0</v>
      </c>
      <c r="BC32" s="11">
        <f ca="1">((COUNTIFS(SWISSW!$I:$I,'MTT WIN'!$A32,SWISSW!$J:$J,'MTT WIN'!BC$1,SWISSW!$F:$F,"Won")+COUNTIFS(SWISSW!$I:$I,'MTT WIN'!BC$1,SWISSW!$J:$J,'MTT WIN'!$A32,SWISSW!$F:$F,"Lost")))</f>
        <v>0</v>
      </c>
      <c r="BD32" s="11">
        <f ca="1">((COUNTIFS(SWISSW!$I:$I,'MTT WIN'!$A32,SWISSW!$J:$J,'MTT WIN'!BD$1,SWISSW!$F:$F,"Won")+COUNTIFS(SWISSW!$I:$I,'MTT WIN'!BD$1,SWISSW!$J:$J,'MTT WIN'!$A32,SWISSW!$F:$F,"Lost")))</f>
        <v>0</v>
      </c>
      <c r="BE32" s="11">
        <f ca="1">((COUNTIFS(SWISSW!$I:$I,'MTT WIN'!$A32,SWISSW!$J:$J,'MTT WIN'!BE$1,SWISSW!$F:$F,"Won")+COUNTIFS(SWISSW!$I:$I,'MTT WIN'!BE$1,SWISSW!$J:$J,'MTT WIN'!$A32,SWISSW!$F:$F,"Lost")))</f>
        <v>0</v>
      </c>
      <c r="BF32" s="11">
        <f ca="1">((COUNTIFS(SWISSW!$I:$I,'MTT WIN'!$A32,SWISSW!$J:$J,'MTT WIN'!BF$1,SWISSW!$F:$F,"Won")+COUNTIFS(SWISSW!$I:$I,'MTT WIN'!BF$1,SWISSW!$J:$J,'MTT WIN'!$A32,SWISSW!$F:$F,"Lost")))</f>
        <v>0</v>
      </c>
    </row>
    <row r="33" spans="1:58" ht="55" customHeight="1" x14ac:dyDescent="0.3">
      <c r="A33" s="3" t="str">
        <f ca="1">MATCHUP!A33</f>
        <v>Mono Black Sacrifice</v>
      </c>
      <c r="B33" s="11">
        <f ca="1">((COUNTIFS(SWISSW!$I:$I,'MTT WIN'!$A33,SWISSW!$J:$J,'MTT WIN'!B$1,SWISSW!$F:$F,"Won")+COUNTIFS(SWISSW!$I:$I,'MTT WIN'!B$1,SWISSW!$J:$J,'MTT WIN'!$A33,SWISSW!$F:$F,"Lost")))</f>
        <v>0</v>
      </c>
      <c r="C33" s="11">
        <f ca="1">((COUNTIFS(SWISSW!$I:$I,'MTT WIN'!$A33,SWISSW!$J:$J,'MTT WIN'!C$1,SWISSW!$F:$F,"Won")+COUNTIFS(SWISSW!$I:$I,'MTT WIN'!C$1,SWISSW!$J:$J,'MTT WIN'!$A33,SWISSW!$F:$F,"Lost")))</f>
        <v>3</v>
      </c>
      <c r="D33" s="11">
        <f ca="1">((COUNTIFS(SWISSW!$I:$I,'MTT WIN'!$A33,SWISSW!$J:$J,'MTT WIN'!D$1,SWISSW!$F:$F,"Won")+COUNTIFS(SWISSW!$I:$I,'MTT WIN'!D$1,SWISSW!$J:$J,'MTT WIN'!$A33,SWISSW!$F:$F,"Lost")))</f>
        <v>2</v>
      </c>
      <c r="E33" s="11">
        <f ca="1">((COUNTIFS(SWISSW!$I:$I,'MTT WIN'!$A33,SWISSW!$J:$J,'MTT WIN'!E$1,SWISSW!$F:$F,"Won")+COUNTIFS(SWISSW!$I:$I,'MTT WIN'!E$1,SWISSW!$J:$J,'MTT WIN'!$A33,SWISSW!$F:$F,"Lost")))</f>
        <v>1</v>
      </c>
      <c r="F33" s="11">
        <f ca="1">((COUNTIFS(SWISSW!$I:$I,'MTT WIN'!$A33,SWISSW!$J:$J,'MTT WIN'!F$1,SWISSW!$F:$F,"Won")+COUNTIFS(SWISSW!$I:$I,'MTT WIN'!F$1,SWISSW!$J:$J,'MTT WIN'!$A33,SWISSW!$F:$F,"Lost")))</f>
        <v>1</v>
      </c>
      <c r="G33" s="11">
        <f ca="1">((COUNTIFS(SWISSW!$I:$I,'MTT WIN'!$A33,SWISSW!$J:$J,'MTT WIN'!G$1,SWISSW!$F:$F,"Won")+COUNTIFS(SWISSW!$I:$I,'MTT WIN'!G$1,SWISSW!$J:$J,'MTT WIN'!$A33,SWISSW!$F:$F,"Lost")))</f>
        <v>3</v>
      </c>
      <c r="H33" s="11">
        <f ca="1">((COUNTIFS(SWISSW!$I:$I,'MTT WIN'!$A33,SWISSW!$J:$J,'MTT WIN'!H$1,SWISSW!$F:$F,"Won")+COUNTIFS(SWISSW!$I:$I,'MTT WIN'!H$1,SWISSW!$J:$J,'MTT WIN'!$A33,SWISSW!$F:$F,"Lost")))</f>
        <v>1</v>
      </c>
      <c r="I33" s="11">
        <f ca="1">((COUNTIFS(SWISSW!$I:$I,'MTT WIN'!$A33,SWISSW!$J:$J,'MTT WIN'!I$1,SWISSW!$F:$F,"Won")+COUNTIFS(SWISSW!$I:$I,'MTT WIN'!I$1,SWISSW!$J:$J,'MTT WIN'!$A33,SWISSW!$F:$F,"Lost")))</f>
        <v>1</v>
      </c>
      <c r="J33" s="11">
        <f ca="1">((COUNTIFS(SWISSW!$I:$I,'MTT WIN'!$A33,SWISSW!$J:$J,'MTT WIN'!J$1,SWISSW!$F:$F,"Won")+COUNTIFS(SWISSW!$I:$I,'MTT WIN'!J$1,SWISSW!$J:$J,'MTT WIN'!$A33,SWISSW!$F:$F,"Lost")))</f>
        <v>0</v>
      </c>
      <c r="K33" s="11">
        <f ca="1">((COUNTIFS(SWISSW!$I:$I,'MTT WIN'!$A33,SWISSW!$J:$J,'MTT WIN'!K$1,SWISSW!$F:$F,"Won")+COUNTIFS(SWISSW!$I:$I,'MTT WIN'!K$1,SWISSW!$J:$J,'MTT WIN'!$A33,SWISSW!$F:$F,"Lost")))</f>
        <v>0</v>
      </c>
      <c r="L33" s="11">
        <f ca="1">((COUNTIFS(SWISSW!$I:$I,'MTT WIN'!$A33,SWISSW!$J:$J,'MTT WIN'!L$1,SWISSW!$F:$F,"Won")+COUNTIFS(SWISSW!$I:$I,'MTT WIN'!L$1,SWISSW!$J:$J,'MTT WIN'!$A33,SWISSW!$F:$F,"Lost")))</f>
        <v>2</v>
      </c>
      <c r="M33" s="11">
        <f ca="1">((COUNTIFS(SWISSW!$I:$I,'MTT WIN'!$A33,SWISSW!$J:$J,'MTT WIN'!M$1,SWISSW!$F:$F,"Won")+COUNTIFS(SWISSW!$I:$I,'MTT WIN'!M$1,SWISSW!$J:$J,'MTT WIN'!$A33,SWISSW!$F:$F,"Lost")))</f>
        <v>0</v>
      </c>
      <c r="N33" s="11">
        <f ca="1">((COUNTIFS(SWISSW!$I:$I,'MTT WIN'!$A33,SWISSW!$J:$J,'MTT WIN'!N$1,SWISSW!$F:$F,"Won")+COUNTIFS(SWISSW!$I:$I,'MTT WIN'!N$1,SWISSW!$J:$J,'MTT WIN'!$A33,SWISSW!$F:$F,"Lost")))</f>
        <v>0</v>
      </c>
      <c r="O33" s="11">
        <f ca="1">((COUNTIFS(SWISSW!$I:$I,'MTT WIN'!$A33,SWISSW!$J:$J,'MTT WIN'!O$1,SWISSW!$F:$F,"Won")+COUNTIFS(SWISSW!$I:$I,'MTT WIN'!O$1,SWISSW!$J:$J,'MTT WIN'!$A33,SWISSW!$F:$F,"Lost")))</f>
        <v>0</v>
      </c>
      <c r="P33" s="11">
        <f ca="1">((COUNTIFS(SWISSW!$I:$I,'MTT WIN'!$A33,SWISSW!$J:$J,'MTT WIN'!P$1,SWISSW!$F:$F,"Won")+COUNTIFS(SWISSW!$I:$I,'MTT WIN'!P$1,SWISSW!$J:$J,'MTT WIN'!$A33,SWISSW!$F:$F,"Lost")))</f>
        <v>0</v>
      </c>
      <c r="Q33" s="11">
        <f ca="1">((COUNTIFS(SWISSW!$I:$I,'MTT WIN'!$A33,SWISSW!$J:$J,'MTT WIN'!Q$1,SWISSW!$F:$F,"Won")+COUNTIFS(SWISSW!$I:$I,'MTT WIN'!Q$1,SWISSW!$J:$J,'MTT WIN'!$A33,SWISSW!$F:$F,"Lost")))</f>
        <v>0</v>
      </c>
      <c r="R33" s="11">
        <f ca="1">((COUNTIFS(SWISSW!$I:$I,'MTT WIN'!$A33,SWISSW!$J:$J,'MTT WIN'!R$1,SWISSW!$F:$F,"Won")+COUNTIFS(SWISSW!$I:$I,'MTT WIN'!R$1,SWISSW!$J:$J,'MTT WIN'!$A33,SWISSW!$F:$F,"Lost")))</f>
        <v>0</v>
      </c>
      <c r="S33" s="11">
        <f ca="1">((COUNTIFS(SWISSW!$I:$I,'MTT WIN'!$A33,SWISSW!$J:$J,'MTT WIN'!S$1,SWISSW!$F:$F,"Won")+COUNTIFS(SWISSW!$I:$I,'MTT WIN'!S$1,SWISSW!$J:$J,'MTT WIN'!$A33,SWISSW!$F:$F,"Lost")))</f>
        <v>2</v>
      </c>
      <c r="T33" s="11">
        <f ca="1">((COUNTIFS(SWISSW!$I:$I,'MTT WIN'!$A33,SWISSW!$J:$J,'MTT WIN'!T$1,SWISSW!$F:$F,"Won")+COUNTIFS(SWISSW!$I:$I,'MTT WIN'!T$1,SWISSW!$J:$J,'MTT WIN'!$A33,SWISSW!$F:$F,"Lost")))</f>
        <v>0</v>
      </c>
      <c r="U33" s="11">
        <f ca="1">((COUNTIFS(SWISSW!$I:$I,'MTT WIN'!$A33,SWISSW!$J:$J,'MTT WIN'!U$1,SWISSW!$F:$F,"Won")+COUNTIFS(SWISSW!$I:$I,'MTT WIN'!U$1,SWISSW!$J:$J,'MTT WIN'!$A33,SWISSW!$F:$F,"Lost")))</f>
        <v>0</v>
      </c>
      <c r="V33" s="11">
        <f ca="1">((COUNTIFS(SWISSW!$I:$I,'MTT WIN'!$A33,SWISSW!$J:$J,'MTT WIN'!V$1,SWISSW!$F:$F,"Won")+COUNTIFS(SWISSW!$I:$I,'MTT WIN'!V$1,SWISSW!$J:$J,'MTT WIN'!$A33,SWISSW!$F:$F,"Lost")))</f>
        <v>0</v>
      </c>
      <c r="W33" s="11">
        <f ca="1">((COUNTIFS(SWISSW!$I:$I,'MTT WIN'!$A33,SWISSW!$J:$J,'MTT WIN'!W$1,SWISSW!$F:$F,"Won")+COUNTIFS(SWISSW!$I:$I,'MTT WIN'!W$1,SWISSW!$J:$J,'MTT WIN'!$A33,SWISSW!$F:$F,"Lost")))</f>
        <v>1</v>
      </c>
      <c r="X33" s="11">
        <f ca="1">((COUNTIFS(SWISSW!$I:$I,'MTT WIN'!$A33,SWISSW!$J:$J,'MTT WIN'!X$1,SWISSW!$F:$F,"Won")+COUNTIFS(SWISSW!$I:$I,'MTT WIN'!X$1,SWISSW!$J:$J,'MTT WIN'!$A33,SWISSW!$F:$F,"Lost")))</f>
        <v>0</v>
      </c>
      <c r="Y33" s="11">
        <f ca="1">((COUNTIFS(SWISSW!$I:$I,'MTT WIN'!$A33,SWISSW!$J:$J,'MTT WIN'!Y$1,SWISSW!$F:$F,"Won")+COUNTIFS(SWISSW!$I:$I,'MTT WIN'!Y$1,SWISSW!$J:$J,'MTT WIN'!$A33,SWISSW!$F:$F,"Lost")))</f>
        <v>1</v>
      </c>
      <c r="Z33" s="11">
        <f ca="1">((COUNTIFS(SWISSW!$I:$I,'MTT WIN'!$A33,SWISSW!$J:$J,'MTT WIN'!Z$1,SWISSW!$F:$F,"Won")+COUNTIFS(SWISSW!$I:$I,'MTT WIN'!Z$1,SWISSW!$J:$J,'MTT WIN'!$A33,SWISSW!$F:$F,"Lost")))</f>
        <v>0</v>
      </c>
      <c r="AA33" s="11">
        <f ca="1">((COUNTIFS(SWISSW!$I:$I,'MTT WIN'!$A33,SWISSW!$J:$J,'MTT WIN'!AA$1,SWISSW!$F:$F,"Won")+COUNTIFS(SWISSW!$I:$I,'MTT WIN'!AA$1,SWISSW!$J:$J,'MTT WIN'!$A33,SWISSW!$F:$F,"Lost")))</f>
        <v>0</v>
      </c>
      <c r="AB33" s="11">
        <f ca="1">((COUNTIFS(SWISSW!$I:$I,'MTT WIN'!$A33,SWISSW!$J:$J,'MTT WIN'!AB$1,SWISSW!$F:$F,"Won")+COUNTIFS(SWISSW!$I:$I,'MTT WIN'!AB$1,SWISSW!$J:$J,'MTT WIN'!$A33,SWISSW!$F:$F,"Lost")))</f>
        <v>0</v>
      </c>
      <c r="AC33" s="11">
        <f ca="1">((COUNTIFS(SWISSW!$I:$I,'MTT WIN'!$A33,SWISSW!$J:$J,'MTT WIN'!AC$1,SWISSW!$F:$F,"Won")+COUNTIFS(SWISSW!$I:$I,'MTT WIN'!AC$1,SWISSW!$J:$J,'MTT WIN'!$A33,SWISSW!$F:$F,"Lost")))</f>
        <v>1</v>
      </c>
      <c r="AD33" s="11">
        <f ca="1">((COUNTIFS(SWISSW!$I:$I,'MTT WIN'!$A33,SWISSW!$J:$J,'MTT WIN'!AD$1,SWISSW!$F:$F,"Won")+COUNTIFS(SWISSW!$I:$I,'MTT WIN'!AD$1,SWISSW!$J:$J,'MTT WIN'!$A33,SWISSW!$F:$F,"Lost")))</f>
        <v>0</v>
      </c>
      <c r="AE33" s="11">
        <f ca="1">((COUNTIFS(SWISSW!$I:$I,'MTT WIN'!$A33,SWISSW!$J:$J,'MTT WIN'!AE$1,SWISSW!$F:$F,"Won")+COUNTIFS(SWISSW!$I:$I,'MTT WIN'!AE$1,SWISSW!$J:$J,'MTT WIN'!$A33,SWISSW!$F:$F,"Lost")))</f>
        <v>0</v>
      </c>
      <c r="AF33" s="11">
        <f ca="1">((COUNTIFS(SWISSW!$I:$I,'MTT WIN'!$A33,SWISSW!$J:$J,'MTT WIN'!AF$1,SWISSW!$F:$F,"Won")+COUNTIFS(SWISSW!$I:$I,'MTT WIN'!AF$1,SWISSW!$J:$J,'MTT WIN'!$A33,SWISSW!$F:$F,"Lost")))</f>
        <v>0</v>
      </c>
      <c r="AG33" s="11">
        <f ca="1">((COUNTIFS(SWISSW!$I:$I,'MTT WIN'!$A33,SWISSW!$J:$J,'MTT WIN'!AG$1,SWISSW!$F:$F,"Won")+COUNTIFS(SWISSW!$I:$I,'MTT WIN'!AG$1,SWISSW!$J:$J,'MTT WIN'!$A33,SWISSW!$F:$F,"Lost")))</f>
        <v>0</v>
      </c>
      <c r="AH33" s="11">
        <f ca="1">((COUNTIFS(SWISSW!$I:$I,'MTT WIN'!$A33,SWISSW!$J:$J,'MTT WIN'!AH$1,SWISSW!$F:$F,"Won")+COUNTIFS(SWISSW!$I:$I,'MTT WIN'!AH$1,SWISSW!$J:$J,'MTT WIN'!$A33,SWISSW!$F:$F,"Lost")))</f>
        <v>0</v>
      </c>
      <c r="AI33" s="11">
        <f ca="1">((COUNTIFS(SWISSW!$I:$I,'MTT WIN'!$A33,SWISSW!$J:$J,'MTT WIN'!AI$1,SWISSW!$F:$F,"Won")+COUNTIFS(SWISSW!$I:$I,'MTT WIN'!AI$1,SWISSW!$J:$J,'MTT WIN'!$A33,SWISSW!$F:$F,"Lost")))</f>
        <v>0</v>
      </c>
      <c r="AJ33" s="11">
        <f ca="1">((COUNTIFS(SWISSW!$I:$I,'MTT WIN'!$A33,SWISSW!$J:$J,'MTT WIN'!AJ$1,SWISSW!$F:$F,"Won")+COUNTIFS(SWISSW!$I:$I,'MTT WIN'!AJ$1,SWISSW!$J:$J,'MTT WIN'!$A33,SWISSW!$F:$F,"Lost")))</f>
        <v>0</v>
      </c>
      <c r="AK33" s="11">
        <f ca="1">((COUNTIFS(SWISSW!$I:$I,'MTT WIN'!$A33,SWISSW!$J:$J,'MTT WIN'!AK$1,SWISSW!$F:$F,"Won")+COUNTIFS(SWISSW!$I:$I,'MTT WIN'!AK$1,SWISSW!$J:$J,'MTT WIN'!$A33,SWISSW!$F:$F,"Lost")))</f>
        <v>0</v>
      </c>
      <c r="AL33" s="11">
        <f ca="1">((COUNTIFS(SWISSW!$I:$I,'MTT WIN'!$A33,SWISSW!$J:$J,'MTT WIN'!AL$1,SWISSW!$F:$F,"Won")+COUNTIFS(SWISSW!$I:$I,'MTT WIN'!AL$1,SWISSW!$J:$J,'MTT WIN'!$A33,SWISSW!$F:$F,"Lost")))</f>
        <v>0</v>
      </c>
      <c r="AM33" s="11">
        <f ca="1">((COUNTIFS(SWISSW!$I:$I,'MTT WIN'!$A33,SWISSW!$J:$J,'MTT WIN'!AM$1,SWISSW!$F:$F,"Won")+COUNTIFS(SWISSW!$I:$I,'MTT WIN'!AM$1,SWISSW!$J:$J,'MTT WIN'!$A33,SWISSW!$F:$F,"Lost")))</f>
        <v>0</v>
      </c>
      <c r="AN33" s="11">
        <f ca="1">((COUNTIFS(SWISSW!$I:$I,'MTT WIN'!$A33,SWISSW!$J:$J,'MTT WIN'!AN$1,SWISSW!$F:$F,"Won")+COUNTIFS(SWISSW!$I:$I,'MTT WIN'!AN$1,SWISSW!$J:$J,'MTT WIN'!$A33,SWISSW!$F:$F,"Lost")))</f>
        <v>0</v>
      </c>
      <c r="AO33" s="11">
        <f ca="1">((COUNTIFS(SWISSW!$I:$I,'MTT WIN'!$A33,SWISSW!$J:$J,'MTT WIN'!AO$1,SWISSW!$F:$F,"Won")+COUNTIFS(SWISSW!$I:$I,'MTT WIN'!AO$1,SWISSW!$J:$J,'MTT WIN'!$A33,SWISSW!$F:$F,"Lost")))</f>
        <v>0</v>
      </c>
      <c r="AP33" s="11">
        <f ca="1">((COUNTIFS(SWISSW!$I:$I,'MTT WIN'!$A33,SWISSW!$J:$J,'MTT WIN'!AP$1,SWISSW!$F:$F,"Won")+COUNTIFS(SWISSW!$I:$I,'MTT WIN'!AP$1,SWISSW!$J:$J,'MTT WIN'!$A33,SWISSW!$F:$F,"Lost")))</f>
        <v>0</v>
      </c>
      <c r="AQ33" s="11">
        <f ca="1">((COUNTIFS(SWISSW!$I:$I,'MTT WIN'!$A33,SWISSW!$J:$J,'MTT WIN'!AQ$1,SWISSW!$F:$F,"Won")+COUNTIFS(SWISSW!$I:$I,'MTT WIN'!AQ$1,SWISSW!$J:$J,'MTT WIN'!$A33,SWISSW!$F:$F,"Lost")))</f>
        <v>0</v>
      </c>
      <c r="AR33" s="11">
        <f ca="1">((COUNTIFS(SWISSW!$I:$I,'MTT WIN'!$A33,SWISSW!$J:$J,'MTT WIN'!AR$1,SWISSW!$F:$F,"Won")+COUNTIFS(SWISSW!$I:$I,'MTT WIN'!AR$1,SWISSW!$J:$J,'MTT WIN'!$A33,SWISSW!$F:$F,"Lost")))</f>
        <v>0</v>
      </c>
      <c r="AS33" s="11">
        <f ca="1">((COUNTIFS(SWISSW!$I:$I,'MTT WIN'!$A33,SWISSW!$J:$J,'MTT WIN'!AS$1,SWISSW!$F:$F,"Won")+COUNTIFS(SWISSW!$I:$I,'MTT WIN'!AS$1,SWISSW!$J:$J,'MTT WIN'!$A33,SWISSW!$F:$F,"Lost")))</f>
        <v>0</v>
      </c>
      <c r="AT33" s="11">
        <f ca="1">((COUNTIFS(SWISSW!$I:$I,'MTT WIN'!$A33,SWISSW!$J:$J,'MTT WIN'!AT$1,SWISSW!$F:$F,"Won")+COUNTIFS(SWISSW!$I:$I,'MTT WIN'!AT$1,SWISSW!$J:$J,'MTT WIN'!$A33,SWISSW!$F:$F,"Lost")))</f>
        <v>0</v>
      </c>
      <c r="AU33" s="11">
        <f ca="1">((COUNTIFS(SWISSW!$I:$I,'MTT WIN'!$A33,SWISSW!$J:$J,'MTT WIN'!AU$1,SWISSW!$F:$F,"Won")+COUNTIFS(SWISSW!$I:$I,'MTT WIN'!AU$1,SWISSW!$J:$J,'MTT WIN'!$A33,SWISSW!$F:$F,"Lost")))</f>
        <v>0</v>
      </c>
      <c r="AV33" s="11">
        <f ca="1">((COUNTIFS(SWISSW!$I:$I,'MTT WIN'!$A33,SWISSW!$J:$J,'MTT WIN'!AV$1,SWISSW!$F:$F,"Won")+COUNTIFS(SWISSW!$I:$I,'MTT WIN'!AV$1,SWISSW!$J:$J,'MTT WIN'!$A33,SWISSW!$F:$F,"Lost")))</f>
        <v>0</v>
      </c>
      <c r="AW33" s="11">
        <f ca="1">((COUNTIFS(SWISSW!$I:$I,'MTT WIN'!$A33,SWISSW!$J:$J,'MTT WIN'!AW$1,SWISSW!$F:$F,"Won")+COUNTIFS(SWISSW!$I:$I,'MTT WIN'!AW$1,SWISSW!$J:$J,'MTT WIN'!$A33,SWISSW!$F:$F,"Lost")))</f>
        <v>0</v>
      </c>
      <c r="AX33" s="11">
        <f ca="1">((COUNTIFS(SWISSW!$I:$I,'MTT WIN'!$A33,SWISSW!$J:$J,'MTT WIN'!AX$1,SWISSW!$F:$F,"Won")+COUNTIFS(SWISSW!$I:$I,'MTT WIN'!AX$1,SWISSW!$J:$J,'MTT WIN'!$A33,SWISSW!$F:$F,"Lost")))</f>
        <v>0</v>
      </c>
      <c r="AY33" s="11">
        <f ca="1">((COUNTIFS(SWISSW!$I:$I,'MTT WIN'!$A33,SWISSW!$J:$J,'MTT WIN'!AY$1,SWISSW!$F:$F,"Won")+COUNTIFS(SWISSW!$I:$I,'MTT WIN'!AY$1,SWISSW!$J:$J,'MTT WIN'!$A33,SWISSW!$F:$F,"Lost")))</f>
        <v>0</v>
      </c>
      <c r="AZ33" s="11">
        <f ca="1">((COUNTIFS(SWISSW!$I:$I,'MTT WIN'!$A33,SWISSW!$J:$J,'MTT WIN'!AZ$1,SWISSW!$F:$F,"Won")+COUNTIFS(SWISSW!$I:$I,'MTT WIN'!AZ$1,SWISSW!$J:$J,'MTT WIN'!$A33,SWISSW!$F:$F,"Lost")))</f>
        <v>0</v>
      </c>
      <c r="BA33" s="11">
        <f ca="1">((COUNTIFS(SWISSW!$I:$I,'MTT WIN'!$A33,SWISSW!$J:$J,'MTT WIN'!BA$1,SWISSW!$F:$F,"Won")+COUNTIFS(SWISSW!$I:$I,'MTT WIN'!BA$1,SWISSW!$J:$J,'MTT WIN'!$A33,SWISSW!$F:$F,"Lost")))</f>
        <v>0</v>
      </c>
      <c r="BB33" s="11">
        <f ca="1">((COUNTIFS(SWISSW!$I:$I,'MTT WIN'!$A33,SWISSW!$J:$J,'MTT WIN'!BB$1,SWISSW!$F:$F,"Won")+COUNTIFS(SWISSW!$I:$I,'MTT WIN'!BB$1,SWISSW!$J:$J,'MTT WIN'!$A33,SWISSW!$F:$F,"Lost")))</f>
        <v>0</v>
      </c>
      <c r="BC33" s="11">
        <f ca="1">((COUNTIFS(SWISSW!$I:$I,'MTT WIN'!$A33,SWISSW!$J:$J,'MTT WIN'!BC$1,SWISSW!$F:$F,"Won")+COUNTIFS(SWISSW!$I:$I,'MTT WIN'!BC$1,SWISSW!$J:$J,'MTT WIN'!$A33,SWISSW!$F:$F,"Lost")))</f>
        <v>0</v>
      </c>
      <c r="BD33" s="11">
        <f ca="1">((COUNTIFS(SWISSW!$I:$I,'MTT WIN'!$A33,SWISSW!$J:$J,'MTT WIN'!BD$1,SWISSW!$F:$F,"Won")+COUNTIFS(SWISSW!$I:$I,'MTT WIN'!BD$1,SWISSW!$J:$J,'MTT WIN'!$A33,SWISSW!$F:$F,"Lost")))</f>
        <v>0</v>
      </c>
      <c r="BE33" s="11">
        <f ca="1">((COUNTIFS(SWISSW!$I:$I,'MTT WIN'!$A33,SWISSW!$J:$J,'MTT WIN'!BE$1,SWISSW!$F:$F,"Won")+COUNTIFS(SWISSW!$I:$I,'MTT WIN'!BE$1,SWISSW!$J:$J,'MTT WIN'!$A33,SWISSW!$F:$F,"Lost")))</f>
        <v>0</v>
      </c>
      <c r="BF33" s="11">
        <f ca="1">((COUNTIFS(SWISSW!$I:$I,'MTT WIN'!$A33,SWISSW!$J:$J,'MTT WIN'!BF$1,SWISSW!$F:$F,"Won")+COUNTIFS(SWISSW!$I:$I,'MTT WIN'!BF$1,SWISSW!$J:$J,'MTT WIN'!$A33,SWISSW!$F:$F,"Lost")))</f>
        <v>0</v>
      </c>
    </row>
    <row r="34" spans="1:58" ht="55" customHeight="1" x14ac:dyDescent="0.3">
      <c r="A34" s="3" t="str">
        <f ca="1">MATCHUP!A34</f>
        <v>Orzhov Blade</v>
      </c>
      <c r="B34" s="11">
        <f ca="1">((COUNTIFS(SWISSW!$I:$I,'MTT WIN'!$A34,SWISSW!$J:$J,'MTT WIN'!B$1,SWISSW!$F:$F,"Won")+COUNTIFS(SWISSW!$I:$I,'MTT WIN'!B$1,SWISSW!$J:$J,'MTT WIN'!$A34,SWISSW!$F:$F,"Lost")))</f>
        <v>3</v>
      </c>
      <c r="C34" s="11">
        <f ca="1">((COUNTIFS(SWISSW!$I:$I,'MTT WIN'!$A34,SWISSW!$J:$J,'MTT WIN'!C$1,SWISSW!$F:$F,"Won")+COUNTIFS(SWISSW!$I:$I,'MTT WIN'!C$1,SWISSW!$J:$J,'MTT WIN'!$A34,SWISSW!$F:$F,"Lost")))</f>
        <v>0</v>
      </c>
      <c r="D34" s="11">
        <f ca="1">((COUNTIFS(SWISSW!$I:$I,'MTT WIN'!$A34,SWISSW!$J:$J,'MTT WIN'!D$1,SWISSW!$F:$F,"Won")+COUNTIFS(SWISSW!$I:$I,'MTT WIN'!D$1,SWISSW!$J:$J,'MTT WIN'!$A34,SWISSW!$F:$F,"Lost")))</f>
        <v>1</v>
      </c>
      <c r="E34" s="11">
        <f ca="1">((COUNTIFS(SWISSW!$I:$I,'MTT WIN'!$A34,SWISSW!$J:$J,'MTT WIN'!E$1,SWISSW!$F:$F,"Won")+COUNTIFS(SWISSW!$I:$I,'MTT WIN'!E$1,SWISSW!$J:$J,'MTT WIN'!$A34,SWISSW!$F:$F,"Lost")))</f>
        <v>0</v>
      </c>
      <c r="F34" s="11">
        <f ca="1">((COUNTIFS(SWISSW!$I:$I,'MTT WIN'!$A34,SWISSW!$J:$J,'MTT WIN'!F$1,SWISSW!$F:$F,"Won")+COUNTIFS(SWISSW!$I:$I,'MTT WIN'!F$1,SWISSW!$J:$J,'MTT WIN'!$A34,SWISSW!$F:$F,"Lost")))</f>
        <v>0</v>
      </c>
      <c r="G34" s="11">
        <f ca="1">((COUNTIFS(SWISSW!$I:$I,'MTT WIN'!$A34,SWISSW!$J:$J,'MTT WIN'!G$1,SWISSW!$F:$F,"Won")+COUNTIFS(SWISSW!$I:$I,'MTT WIN'!G$1,SWISSW!$J:$J,'MTT WIN'!$A34,SWISSW!$F:$F,"Lost")))</f>
        <v>0</v>
      </c>
      <c r="H34" s="11">
        <f ca="1">((COUNTIFS(SWISSW!$I:$I,'MTT WIN'!$A34,SWISSW!$J:$J,'MTT WIN'!H$1,SWISSW!$F:$F,"Won")+COUNTIFS(SWISSW!$I:$I,'MTT WIN'!H$1,SWISSW!$J:$J,'MTT WIN'!$A34,SWISSW!$F:$F,"Lost")))</f>
        <v>0</v>
      </c>
      <c r="I34" s="11">
        <f ca="1">((COUNTIFS(SWISSW!$I:$I,'MTT WIN'!$A34,SWISSW!$J:$J,'MTT WIN'!I$1,SWISSW!$F:$F,"Won")+COUNTIFS(SWISSW!$I:$I,'MTT WIN'!I$1,SWISSW!$J:$J,'MTT WIN'!$A34,SWISSW!$F:$F,"Lost")))</f>
        <v>0</v>
      </c>
      <c r="J34" s="11">
        <f ca="1">((COUNTIFS(SWISSW!$I:$I,'MTT WIN'!$A34,SWISSW!$J:$J,'MTT WIN'!J$1,SWISSW!$F:$F,"Won")+COUNTIFS(SWISSW!$I:$I,'MTT WIN'!J$1,SWISSW!$J:$J,'MTT WIN'!$A34,SWISSW!$F:$F,"Lost")))</f>
        <v>2</v>
      </c>
      <c r="K34" s="11">
        <f ca="1">((COUNTIFS(SWISSW!$I:$I,'MTT WIN'!$A34,SWISSW!$J:$J,'MTT WIN'!K$1,SWISSW!$F:$F,"Won")+COUNTIFS(SWISSW!$I:$I,'MTT WIN'!K$1,SWISSW!$J:$J,'MTT WIN'!$A34,SWISSW!$F:$F,"Lost")))</f>
        <v>0</v>
      </c>
      <c r="L34" s="11">
        <f ca="1">((COUNTIFS(SWISSW!$I:$I,'MTT WIN'!$A34,SWISSW!$J:$J,'MTT WIN'!L$1,SWISSW!$F:$F,"Won")+COUNTIFS(SWISSW!$I:$I,'MTT WIN'!L$1,SWISSW!$J:$J,'MTT WIN'!$A34,SWISSW!$F:$F,"Lost")))</f>
        <v>0</v>
      </c>
      <c r="M34" s="11">
        <f ca="1">((COUNTIFS(SWISSW!$I:$I,'MTT WIN'!$A34,SWISSW!$J:$J,'MTT WIN'!M$1,SWISSW!$F:$F,"Won")+COUNTIFS(SWISSW!$I:$I,'MTT WIN'!M$1,SWISSW!$J:$J,'MTT WIN'!$A34,SWISSW!$F:$F,"Lost")))</f>
        <v>1</v>
      </c>
      <c r="N34" s="11">
        <f ca="1">((COUNTIFS(SWISSW!$I:$I,'MTT WIN'!$A34,SWISSW!$J:$J,'MTT WIN'!N$1,SWISSW!$F:$F,"Won")+COUNTIFS(SWISSW!$I:$I,'MTT WIN'!N$1,SWISSW!$J:$J,'MTT WIN'!$A34,SWISSW!$F:$F,"Lost")))</f>
        <v>0</v>
      </c>
      <c r="O34" s="11">
        <f ca="1">((COUNTIFS(SWISSW!$I:$I,'MTT WIN'!$A34,SWISSW!$J:$J,'MTT WIN'!O$1,SWISSW!$F:$F,"Won")+COUNTIFS(SWISSW!$I:$I,'MTT WIN'!O$1,SWISSW!$J:$J,'MTT WIN'!$A34,SWISSW!$F:$F,"Lost")))</f>
        <v>0</v>
      </c>
      <c r="P34" s="11">
        <f ca="1">((COUNTIFS(SWISSW!$I:$I,'MTT WIN'!$A34,SWISSW!$J:$J,'MTT WIN'!P$1,SWISSW!$F:$F,"Won")+COUNTIFS(SWISSW!$I:$I,'MTT WIN'!P$1,SWISSW!$J:$J,'MTT WIN'!$A34,SWISSW!$F:$F,"Lost")))</f>
        <v>0</v>
      </c>
      <c r="Q34" s="11">
        <f ca="1">((COUNTIFS(SWISSW!$I:$I,'MTT WIN'!$A34,SWISSW!$J:$J,'MTT WIN'!Q$1,SWISSW!$F:$F,"Won")+COUNTIFS(SWISSW!$I:$I,'MTT WIN'!Q$1,SWISSW!$J:$J,'MTT WIN'!$A34,SWISSW!$F:$F,"Lost")))</f>
        <v>1</v>
      </c>
      <c r="R34" s="11">
        <f ca="1">((COUNTIFS(SWISSW!$I:$I,'MTT WIN'!$A34,SWISSW!$J:$J,'MTT WIN'!R$1,SWISSW!$F:$F,"Won")+COUNTIFS(SWISSW!$I:$I,'MTT WIN'!R$1,SWISSW!$J:$J,'MTT WIN'!$A34,SWISSW!$F:$F,"Lost")))</f>
        <v>0</v>
      </c>
      <c r="S34" s="11">
        <f ca="1">((COUNTIFS(SWISSW!$I:$I,'MTT WIN'!$A34,SWISSW!$J:$J,'MTT WIN'!S$1,SWISSW!$F:$F,"Won")+COUNTIFS(SWISSW!$I:$I,'MTT WIN'!S$1,SWISSW!$J:$J,'MTT WIN'!$A34,SWISSW!$F:$F,"Lost")))</f>
        <v>0</v>
      </c>
      <c r="T34" s="11">
        <f ca="1">((COUNTIFS(SWISSW!$I:$I,'MTT WIN'!$A34,SWISSW!$J:$J,'MTT WIN'!T$1,SWISSW!$F:$F,"Won")+COUNTIFS(SWISSW!$I:$I,'MTT WIN'!T$1,SWISSW!$J:$J,'MTT WIN'!$A34,SWISSW!$F:$F,"Lost")))</f>
        <v>0</v>
      </c>
      <c r="U34" s="11">
        <f ca="1">((COUNTIFS(SWISSW!$I:$I,'MTT WIN'!$A34,SWISSW!$J:$J,'MTT WIN'!U$1,SWISSW!$F:$F,"Won")+COUNTIFS(SWISSW!$I:$I,'MTT WIN'!U$1,SWISSW!$J:$J,'MTT WIN'!$A34,SWISSW!$F:$F,"Lost")))</f>
        <v>0</v>
      </c>
      <c r="V34" s="11">
        <f ca="1">((COUNTIFS(SWISSW!$I:$I,'MTT WIN'!$A34,SWISSW!$J:$J,'MTT WIN'!V$1,SWISSW!$F:$F,"Won")+COUNTIFS(SWISSW!$I:$I,'MTT WIN'!V$1,SWISSW!$J:$J,'MTT WIN'!$A34,SWISSW!$F:$F,"Lost")))</f>
        <v>1</v>
      </c>
      <c r="W34" s="11">
        <f ca="1">((COUNTIFS(SWISSW!$I:$I,'MTT WIN'!$A34,SWISSW!$J:$J,'MTT WIN'!W$1,SWISSW!$F:$F,"Won")+COUNTIFS(SWISSW!$I:$I,'MTT WIN'!W$1,SWISSW!$J:$J,'MTT WIN'!$A34,SWISSW!$F:$F,"Lost")))</f>
        <v>1</v>
      </c>
      <c r="X34" s="11">
        <f ca="1">((COUNTIFS(SWISSW!$I:$I,'MTT WIN'!$A34,SWISSW!$J:$J,'MTT WIN'!X$1,SWISSW!$F:$F,"Won")+COUNTIFS(SWISSW!$I:$I,'MTT WIN'!X$1,SWISSW!$J:$J,'MTT WIN'!$A34,SWISSW!$F:$F,"Lost")))</f>
        <v>0</v>
      </c>
      <c r="Y34" s="11">
        <f ca="1">((COUNTIFS(SWISSW!$I:$I,'MTT WIN'!$A34,SWISSW!$J:$J,'MTT WIN'!Y$1,SWISSW!$F:$F,"Won")+COUNTIFS(SWISSW!$I:$I,'MTT WIN'!Y$1,SWISSW!$J:$J,'MTT WIN'!$A34,SWISSW!$F:$F,"Lost")))</f>
        <v>0</v>
      </c>
      <c r="Z34" s="11">
        <f ca="1">((COUNTIFS(SWISSW!$I:$I,'MTT WIN'!$A34,SWISSW!$J:$J,'MTT WIN'!Z$1,SWISSW!$F:$F,"Won")+COUNTIFS(SWISSW!$I:$I,'MTT WIN'!Z$1,SWISSW!$J:$J,'MTT WIN'!$A34,SWISSW!$F:$F,"Lost")))</f>
        <v>0</v>
      </c>
      <c r="AA34" s="11">
        <f ca="1">((COUNTIFS(SWISSW!$I:$I,'MTT WIN'!$A34,SWISSW!$J:$J,'MTT WIN'!AA$1,SWISSW!$F:$F,"Won")+COUNTIFS(SWISSW!$I:$I,'MTT WIN'!AA$1,SWISSW!$J:$J,'MTT WIN'!$A34,SWISSW!$F:$F,"Lost")))</f>
        <v>0</v>
      </c>
      <c r="AB34" s="11">
        <f ca="1">((COUNTIFS(SWISSW!$I:$I,'MTT WIN'!$A34,SWISSW!$J:$J,'MTT WIN'!AB$1,SWISSW!$F:$F,"Won")+COUNTIFS(SWISSW!$I:$I,'MTT WIN'!AB$1,SWISSW!$J:$J,'MTT WIN'!$A34,SWISSW!$F:$F,"Lost")))</f>
        <v>0</v>
      </c>
      <c r="AC34" s="11">
        <f ca="1">((COUNTIFS(SWISSW!$I:$I,'MTT WIN'!$A34,SWISSW!$J:$J,'MTT WIN'!AC$1,SWISSW!$F:$F,"Won")+COUNTIFS(SWISSW!$I:$I,'MTT WIN'!AC$1,SWISSW!$J:$J,'MTT WIN'!$A34,SWISSW!$F:$F,"Lost")))</f>
        <v>0</v>
      </c>
      <c r="AD34" s="11">
        <f ca="1">((COUNTIFS(SWISSW!$I:$I,'MTT WIN'!$A34,SWISSW!$J:$J,'MTT WIN'!AD$1,SWISSW!$F:$F,"Won")+COUNTIFS(SWISSW!$I:$I,'MTT WIN'!AD$1,SWISSW!$J:$J,'MTT WIN'!$A34,SWISSW!$F:$F,"Lost")))</f>
        <v>0</v>
      </c>
      <c r="AE34" s="11">
        <f ca="1">((COUNTIFS(SWISSW!$I:$I,'MTT WIN'!$A34,SWISSW!$J:$J,'MTT WIN'!AE$1,SWISSW!$F:$F,"Won")+COUNTIFS(SWISSW!$I:$I,'MTT WIN'!AE$1,SWISSW!$J:$J,'MTT WIN'!$A34,SWISSW!$F:$F,"Lost")))</f>
        <v>0</v>
      </c>
      <c r="AF34" s="11">
        <f ca="1">((COUNTIFS(SWISSW!$I:$I,'MTT WIN'!$A34,SWISSW!$J:$J,'MTT WIN'!AF$1,SWISSW!$F:$F,"Won")+COUNTIFS(SWISSW!$I:$I,'MTT WIN'!AF$1,SWISSW!$J:$J,'MTT WIN'!$A34,SWISSW!$F:$F,"Lost")))</f>
        <v>0</v>
      </c>
      <c r="AG34" s="11">
        <f ca="1">((COUNTIFS(SWISSW!$I:$I,'MTT WIN'!$A34,SWISSW!$J:$J,'MTT WIN'!AG$1,SWISSW!$F:$F,"Won")+COUNTIFS(SWISSW!$I:$I,'MTT WIN'!AG$1,SWISSW!$J:$J,'MTT WIN'!$A34,SWISSW!$F:$F,"Lost")))</f>
        <v>0</v>
      </c>
      <c r="AH34" s="11">
        <f ca="1">((COUNTIFS(SWISSW!$I:$I,'MTT WIN'!$A34,SWISSW!$J:$J,'MTT WIN'!AH$1,SWISSW!$F:$F,"Won")+COUNTIFS(SWISSW!$I:$I,'MTT WIN'!AH$1,SWISSW!$J:$J,'MTT WIN'!$A34,SWISSW!$F:$F,"Lost")))</f>
        <v>0</v>
      </c>
      <c r="AI34" s="11">
        <f ca="1">((COUNTIFS(SWISSW!$I:$I,'MTT WIN'!$A34,SWISSW!$J:$J,'MTT WIN'!AI$1,SWISSW!$F:$F,"Won")+COUNTIFS(SWISSW!$I:$I,'MTT WIN'!AI$1,SWISSW!$J:$J,'MTT WIN'!$A34,SWISSW!$F:$F,"Lost")))</f>
        <v>0</v>
      </c>
      <c r="AJ34" s="11">
        <f ca="1">((COUNTIFS(SWISSW!$I:$I,'MTT WIN'!$A34,SWISSW!$J:$J,'MTT WIN'!AJ$1,SWISSW!$F:$F,"Won")+COUNTIFS(SWISSW!$I:$I,'MTT WIN'!AJ$1,SWISSW!$J:$J,'MTT WIN'!$A34,SWISSW!$F:$F,"Lost")))</f>
        <v>0</v>
      </c>
      <c r="AK34" s="11">
        <f ca="1">((COUNTIFS(SWISSW!$I:$I,'MTT WIN'!$A34,SWISSW!$J:$J,'MTT WIN'!AK$1,SWISSW!$F:$F,"Won")+COUNTIFS(SWISSW!$I:$I,'MTT WIN'!AK$1,SWISSW!$J:$J,'MTT WIN'!$A34,SWISSW!$F:$F,"Lost")))</f>
        <v>0</v>
      </c>
      <c r="AL34" s="11">
        <f ca="1">((COUNTIFS(SWISSW!$I:$I,'MTT WIN'!$A34,SWISSW!$J:$J,'MTT WIN'!AL$1,SWISSW!$F:$F,"Won")+COUNTIFS(SWISSW!$I:$I,'MTT WIN'!AL$1,SWISSW!$J:$J,'MTT WIN'!$A34,SWISSW!$F:$F,"Lost")))</f>
        <v>0</v>
      </c>
      <c r="AM34" s="11">
        <f ca="1">((COUNTIFS(SWISSW!$I:$I,'MTT WIN'!$A34,SWISSW!$J:$J,'MTT WIN'!AM$1,SWISSW!$F:$F,"Won")+COUNTIFS(SWISSW!$I:$I,'MTT WIN'!AM$1,SWISSW!$J:$J,'MTT WIN'!$A34,SWISSW!$F:$F,"Lost")))</f>
        <v>0</v>
      </c>
      <c r="AN34" s="11">
        <f ca="1">((COUNTIFS(SWISSW!$I:$I,'MTT WIN'!$A34,SWISSW!$J:$J,'MTT WIN'!AN$1,SWISSW!$F:$F,"Won")+COUNTIFS(SWISSW!$I:$I,'MTT WIN'!AN$1,SWISSW!$J:$J,'MTT WIN'!$A34,SWISSW!$F:$F,"Lost")))</f>
        <v>0</v>
      </c>
      <c r="AO34" s="11">
        <f ca="1">((COUNTIFS(SWISSW!$I:$I,'MTT WIN'!$A34,SWISSW!$J:$J,'MTT WIN'!AO$1,SWISSW!$F:$F,"Won")+COUNTIFS(SWISSW!$I:$I,'MTT WIN'!AO$1,SWISSW!$J:$J,'MTT WIN'!$A34,SWISSW!$F:$F,"Lost")))</f>
        <v>0</v>
      </c>
      <c r="AP34" s="11">
        <f ca="1">((COUNTIFS(SWISSW!$I:$I,'MTT WIN'!$A34,SWISSW!$J:$J,'MTT WIN'!AP$1,SWISSW!$F:$F,"Won")+COUNTIFS(SWISSW!$I:$I,'MTT WIN'!AP$1,SWISSW!$J:$J,'MTT WIN'!$A34,SWISSW!$F:$F,"Lost")))</f>
        <v>0</v>
      </c>
      <c r="AQ34" s="11">
        <f ca="1">((COUNTIFS(SWISSW!$I:$I,'MTT WIN'!$A34,SWISSW!$J:$J,'MTT WIN'!AQ$1,SWISSW!$F:$F,"Won")+COUNTIFS(SWISSW!$I:$I,'MTT WIN'!AQ$1,SWISSW!$J:$J,'MTT WIN'!$A34,SWISSW!$F:$F,"Lost")))</f>
        <v>0</v>
      </c>
      <c r="AR34" s="11">
        <f ca="1">((COUNTIFS(SWISSW!$I:$I,'MTT WIN'!$A34,SWISSW!$J:$J,'MTT WIN'!AR$1,SWISSW!$F:$F,"Won")+COUNTIFS(SWISSW!$I:$I,'MTT WIN'!AR$1,SWISSW!$J:$J,'MTT WIN'!$A34,SWISSW!$F:$F,"Lost")))</f>
        <v>0</v>
      </c>
      <c r="AS34" s="11">
        <f ca="1">((COUNTIFS(SWISSW!$I:$I,'MTT WIN'!$A34,SWISSW!$J:$J,'MTT WIN'!AS$1,SWISSW!$F:$F,"Won")+COUNTIFS(SWISSW!$I:$I,'MTT WIN'!AS$1,SWISSW!$J:$J,'MTT WIN'!$A34,SWISSW!$F:$F,"Lost")))</f>
        <v>0</v>
      </c>
      <c r="AT34" s="11">
        <f ca="1">((COUNTIFS(SWISSW!$I:$I,'MTT WIN'!$A34,SWISSW!$J:$J,'MTT WIN'!AT$1,SWISSW!$F:$F,"Won")+COUNTIFS(SWISSW!$I:$I,'MTT WIN'!AT$1,SWISSW!$J:$J,'MTT WIN'!$A34,SWISSW!$F:$F,"Lost")))</f>
        <v>0</v>
      </c>
      <c r="AU34" s="11">
        <f ca="1">((COUNTIFS(SWISSW!$I:$I,'MTT WIN'!$A34,SWISSW!$J:$J,'MTT WIN'!AU$1,SWISSW!$F:$F,"Won")+COUNTIFS(SWISSW!$I:$I,'MTT WIN'!AU$1,SWISSW!$J:$J,'MTT WIN'!$A34,SWISSW!$F:$F,"Lost")))</f>
        <v>0</v>
      </c>
      <c r="AV34" s="11">
        <f ca="1">((COUNTIFS(SWISSW!$I:$I,'MTT WIN'!$A34,SWISSW!$J:$J,'MTT WIN'!AV$1,SWISSW!$F:$F,"Won")+COUNTIFS(SWISSW!$I:$I,'MTT WIN'!AV$1,SWISSW!$J:$J,'MTT WIN'!$A34,SWISSW!$F:$F,"Lost")))</f>
        <v>1</v>
      </c>
      <c r="AW34" s="11">
        <f ca="1">((COUNTIFS(SWISSW!$I:$I,'MTT WIN'!$A34,SWISSW!$J:$J,'MTT WIN'!AW$1,SWISSW!$F:$F,"Won")+COUNTIFS(SWISSW!$I:$I,'MTT WIN'!AW$1,SWISSW!$J:$J,'MTT WIN'!$A34,SWISSW!$F:$F,"Lost")))</f>
        <v>0</v>
      </c>
      <c r="AX34" s="11">
        <f ca="1">((COUNTIFS(SWISSW!$I:$I,'MTT WIN'!$A34,SWISSW!$J:$J,'MTT WIN'!AX$1,SWISSW!$F:$F,"Won")+COUNTIFS(SWISSW!$I:$I,'MTT WIN'!AX$1,SWISSW!$J:$J,'MTT WIN'!$A34,SWISSW!$F:$F,"Lost")))</f>
        <v>0</v>
      </c>
      <c r="AY34" s="11">
        <f ca="1">((COUNTIFS(SWISSW!$I:$I,'MTT WIN'!$A34,SWISSW!$J:$J,'MTT WIN'!AY$1,SWISSW!$F:$F,"Won")+COUNTIFS(SWISSW!$I:$I,'MTT WIN'!AY$1,SWISSW!$J:$J,'MTT WIN'!$A34,SWISSW!$F:$F,"Lost")))</f>
        <v>0</v>
      </c>
      <c r="AZ34" s="11">
        <f ca="1">((COUNTIFS(SWISSW!$I:$I,'MTT WIN'!$A34,SWISSW!$J:$J,'MTT WIN'!AZ$1,SWISSW!$F:$F,"Won")+COUNTIFS(SWISSW!$I:$I,'MTT WIN'!AZ$1,SWISSW!$J:$J,'MTT WIN'!$A34,SWISSW!$F:$F,"Lost")))</f>
        <v>0</v>
      </c>
      <c r="BA34" s="11">
        <f ca="1">((COUNTIFS(SWISSW!$I:$I,'MTT WIN'!$A34,SWISSW!$J:$J,'MTT WIN'!BA$1,SWISSW!$F:$F,"Won")+COUNTIFS(SWISSW!$I:$I,'MTT WIN'!BA$1,SWISSW!$J:$J,'MTT WIN'!$A34,SWISSW!$F:$F,"Lost")))</f>
        <v>0</v>
      </c>
      <c r="BB34" s="11">
        <f ca="1">((COUNTIFS(SWISSW!$I:$I,'MTT WIN'!$A34,SWISSW!$J:$J,'MTT WIN'!BB$1,SWISSW!$F:$F,"Won")+COUNTIFS(SWISSW!$I:$I,'MTT WIN'!BB$1,SWISSW!$J:$J,'MTT WIN'!$A34,SWISSW!$F:$F,"Lost")))</f>
        <v>1</v>
      </c>
      <c r="BC34" s="11">
        <f ca="1">((COUNTIFS(SWISSW!$I:$I,'MTT WIN'!$A34,SWISSW!$J:$J,'MTT WIN'!BC$1,SWISSW!$F:$F,"Won")+COUNTIFS(SWISSW!$I:$I,'MTT WIN'!BC$1,SWISSW!$J:$J,'MTT WIN'!$A34,SWISSW!$F:$F,"Lost")))</f>
        <v>0</v>
      </c>
      <c r="BD34" s="11">
        <f ca="1">((COUNTIFS(SWISSW!$I:$I,'MTT WIN'!$A34,SWISSW!$J:$J,'MTT WIN'!BD$1,SWISSW!$F:$F,"Won")+COUNTIFS(SWISSW!$I:$I,'MTT WIN'!BD$1,SWISSW!$J:$J,'MTT WIN'!$A34,SWISSW!$F:$F,"Lost")))</f>
        <v>0</v>
      </c>
      <c r="BE34" s="11">
        <f ca="1">((COUNTIFS(SWISSW!$I:$I,'MTT WIN'!$A34,SWISSW!$J:$J,'MTT WIN'!BE$1,SWISSW!$F:$F,"Won")+COUNTIFS(SWISSW!$I:$I,'MTT WIN'!BE$1,SWISSW!$J:$J,'MTT WIN'!$A34,SWISSW!$F:$F,"Lost")))</f>
        <v>0</v>
      </c>
      <c r="BF34" s="11">
        <f ca="1">((COUNTIFS(SWISSW!$I:$I,'MTT WIN'!$A34,SWISSW!$J:$J,'MTT WIN'!BF$1,SWISSW!$F:$F,"Won")+COUNTIFS(SWISSW!$I:$I,'MTT WIN'!BF$1,SWISSW!$J:$J,'MTT WIN'!$A34,SWISSW!$F:$F,"Lost")))</f>
        <v>0</v>
      </c>
    </row>
    <row r="35" spans="1:58" ht="55" customHeight="1" x14ac:dyDescent="0.3">
      <c r="A35" s="3" t="str">
        <f ca="1">MATCHUP!A35</f>
        <v>Pili-Pala Combo</v>
      </c>
      <c r="B35" s="11">
        <f ca="1">((COUNTIFS(SWISSW!$I:$I,'MTT WIN'!$A35,SWISSW!$J:$J,'MTT WIN'!B$1,SWISSW!$F:$F,"Won")+COUNTIFS(SWISSW!$I:$I,'MTT WIN'!B$1,SWISSW!$J:$J,'MTT WIN'!$A35,SWISSW!$F:$F,"Lost")))</f>
        <v>2</v>
      </c>
      <c r="C35" s="11">
        <f ca="1">((COUNTIFS(SWISSW!$I:$I,'MTT WIN'!$A35,SWISSW!$J:$J,'MTT WIN'!C$1,SWISSW!$F:$F,"Won")+COUNTIFS(SWISSW!$I:$I,'MTT WIN'!C$1,SWISSW!$J:$J,'MTT WIN'!$A35,SWISSW!$F:$F,"Lost")))</f>
        <v>0</v>
      </c>
      <c r="D35" s="11">
        <f ca="1">((COUNTIFS(SWISSW!$I:$I,'MTT WIN'!$A35,SWISSW!$J:$J,'MTT WIN'!D$1,SWISSW!$F:$F,"Won")+COUNTIFS(SWISSW!$I:$I,'MTT WIN'!D$1,SWISSW!$J:$J,'MTT WIN'!$A35,SWISSW!$F:$F,"Lost")))</f>
        <v>4</v>
      </c>
      <c r="E35" s="11">
        <f ca="1">((COUNTIFS(SWISSW!$I:$I,'MTT WIN'!$A35,SWISSW!$J:$J,'MTT WIN'!E$1,SWISSW!$F:$F,"Won")+COUNTIFS(SWISSW!$I:$I,'MTT WIN'!E$1,SWISSW!$J:$J,'MTT WIN'!$A35,SWISSW!$F:$F,"Lost")))</f>
        <v>1</v>
      </c>
      <c r="F35" s="11">
        <f ca="1">((COUNTIFS(SWISSW!$I:$I,'MTT WIN'!$A35,SWISSW!$J:$J,'MTT WIN'!F$1,SWISSW!$F:$F,"Won")+COUNTIFS(SWISSW!$I:$I,'MTT WIN'!F$1,SWISSW!$J:$J,'MTT WIN'!$A35,SWISSW!$F:$F,"Lost")))</f>
        <v>1</v>
      </c>
      <c r="G35" s="11">
        <f ca="1">((COUNTIFS(SWISSW!$I:$I,'MTT WIN'!$A35,SWISSW!$J:$J,'MTT WIN'!G$1,SWISSW!$F:$F,"Won")+COUNTIFS(SWISSW!$I:$I,'MTT WIN'!G$1,SWISSW!$J:$J,'MTT WIN'!$A35,SWISSW!$F:$F,"Lost")))</f>
        <v>0</v>
      </c>
      <c r="H35" s="11">
        <f ca="1">((COUNTIFS(SWISSW!$I:$I,'MTT WIN'!$A35,SWISSW!$J:$J,'MTT WIN'!H$1,SWISSW!$F:$F,"Won")+COUNTIFS(SWISSW!$I:$I,'MTT WIN'!H$1,SWISSW!$J:$J,'MTT WIN'!$A35,SWISSW!$F:$F,"Lost")))</f>
        <v>2</v>
      </c>
      <c r="I35" s="11">
        <f ca="1">((COUNTIFS(SWISSW!$I:$I,'MTT WIN'!$A35,SWISSW!$J:$J,'MTT WIN'!I$1,SWISSW!$F:$F,"Won")+COUNTIFS(SWISSW!$I:$I,'MTT WIN'!I$1,SWISSW!$J:$J,'MTT WIN'!$A35,SWISSW!$F:$F,"Lost")))</f>
        <v>1</v>
      </c>
      <c r="J35" s="11">
        <f ca="1">((COUNTIFS(SWISSW!$I:$I,'MTT WIN'!$A35,SWISSW!$J:$J,'MTT WIN'!J$1,SWISSW!$F:$F,"Won")+COUNTIFS(SWISSW!$I:$I,'MTT WIN'!J$1,SWISSW!$J:$J,'MTT WIN'!$A35,SWISSW!$F:$F,"Lost")))</f>
        <v>0</v>
      </c>
      <c r="K35" s="11">
        <f ca="1">((COUNTIFS(SWISSW!$I:$I,'MTT WIN'!$A35,SWISSW!$J:$J,'MTT WIN'!K$1,SWISSW!$F:$F,"Won")+COUNTIFS(SWISSW!$I:$I,'MTT WIN'!K$1,SWISSW!$J:$J,'MTT WIN'!$A35,SWISSW!$F:$F,"Lost")))</f>
        <v>0</v>
      </c>
      <c r="L35" s="11">
        <f ca="1">((COUNTIFS(SWISSW!$I:$I,'MTT WIN'!$A35,SWISSW!$J:$J,'MTT WIN'!L$1,SWISSW!$F:$F,"Won")+COUNTIFS(SWISSW!$I:$I,'MTT WIN'!L$1,SWISSW!$J:$J,'MTT WIN'!$A35,SWISSW!$F:$F,"Lost")))</f>
        <v>1</v>
      </c>
      <c r="M35" s="11">
        <f ca="1">((COUNTIFS(SWISSW!$I:$I,'MTT WIN'!$A35,SWISSW!$J:$J,'MTT WIN'!M$1,SWISSW!$F:$F,"Won")+COUNTIFS(SWISSW!$I:$I,'MTT WIN'!M$1,SWISSW!$J:$J,'MTT WIN'!$A35,SWISSW!$F:$F,"Lost")))</f>
        <v>0</v>
      </c>
      <c r="N35" s="11">
        <f ca="1">((COUNTIFS(SWISSW!$I:$I,'MTT WIN'!$A35,SWISSW!$J:$J,'MTT WIN'!N$1,SWISSW!$F:$F,"Won")+COUNTIFS(SWISSW!$I:$I,'MTT WIN'!N$1,SWISSW!$J:$J,'MTT WIN'!$A35,SWISSW!$F:$F,"Lost")))</f>
        <v>0</v>
      </c>
      <c r="O35" s="11">
        <f ca="1">((COUNTIFS(SWISSW!$I:$I,'MTT WIN'!$A35,SWISSW!$J:$J,'MTT WIN'!O$1,SWISSW!$F:$F,"Won")+COUNTIFS(SWISSW!$I:$I,'MTT WIN'!O$1,SWISSW!$J:$J,'MTT WIN'!$A35,SWISSW!$F:$F,"Lost")))</f>
        <v>0</v>
      </c>
      <c r="P35" s="11">
        <f ca="1">((COUNTIFS(SWISSW!$I:$I,'MTT WIN'!$A35,SWISSW!$J:$J,'MTT WIN'!P$1,SWISSW!$F:$F,"Won")+COUNTIFS(SWISSW!$I:$I,'MTT WIN'!P$1,SWISSW!$J:$J,'MTT WIN'!$A35,SWISSW!$F:$F,"Lost")))</f>
        <v>0</v>
      </c>
      <c r="Q35" s="11">
        <f ca="1">((COUNTIFS(SWISSW!$I:$I,'MTT WIN'!$A35,SWISSW!$J:$J,'MTT WIN'!Q$1,SWISSW!$F:$F,"Won")+COUNTIFS(SWISSW!$I:$I,'MTT WIN'!Q$1,SWISSW!$J:$J,'MTT WIN'!$A35,SWISSW!$F:$F,"Lost")))</f>
        <v>0</v>
      </c>
      <c r="R35" s="11">
        <f ca="1">((COUNTIFS(SWISSW!$I:$I,'MTT WIN'!$A35,SWISSW!$J:$J,'MTT WIN'!R$1,SWISSW!$F:$F,"Won")+COUNTIFS(SWISSW!$I:$I,'MTT WIN'!R$1,SWISSW!$J:$J,'MTT WIN'!$A35,SWISSW!$F:$F,"Lost")))</f>
        <v>0</v>
      </c>
      <c r="S35" s="11">
        <f ca="1">((COUNTIFS(SWISSW!$I:$I,'MTT WIN'!$A35,SWISSW!$J:$J,'MTT WIN'!S$1,SWISSW!$F:$F,"Won")+COUNTIFS(SWISSW!$I:$I,'MTT WIN'!S$1,SWISSW!$J:$J,'MTT WIN'!$A35,SWISSW!$F:$F,"Lost")))</f>
        <v>0</v>
      </c>
      <c r="T35" s="11">
        <f ca="1">((COUNTIFS(SWISSW!$I:$I,'MTT WIN'!$A35,SWISSW!$J:$J,'MTT WIN'!T$1,SWISSW!$F:$F,"Won")+COUNTIFS(SWISSW!$I:$I,'MTT WIN'!T$1,SWISSW!$J:$J,'MTT WIN'!$A35,SWISSW!$F:$F,"Lost")))</f>
        <v>0</v>
      </c>
      <c r="U35" s="11">
        <f ca="1">((COUNTIFS(SWISSW!$I:$I,'MTT WIN'!$A35,SWISSW!$J:$J,'MTT WIN'!U$1,SWISSW!$F:$F,"Won")+COUNTIFS(SWISSW!$I:$I,'MTT WIN'!U$1,SWISSW!$J:$J,'MTT WIN'!$A35,SWISSW!$F:$F,"Lost")))</f>
        <v>0</v>
      </c>
      <c r="V35" s="11">
        <f ca="1">((COUNTIFS(SWISSW!$I:$I,'MTT WIN'!$A35,SWISSW!$J:$J,'MTT WIN'!V$1,SWISSW!$F:$F,"Won")+COUNTIFS(SWISSW!$I:$I,'MTT WIN'!V$1,SWISSW!$J:$J,'MTT WIN'!$A35,SWISSW!$F:$F,"Lost")))</f>
        <v>0</v>
      </c>
      <c r="W35" s="11">
        <f ca="1">((COUNTIFS(SWISSW!$I:$I,'MTT WIN'!$A35,SWISSW!$J:$J,'MTT WIN'!W$1,SWISSW!$F:$F,"Won")+COUNTIFS(SWISSW!$I:$I,'MTT WIN'!W$1,SWISSW!$J:$J,'MTT WIN'!$A35,SWISSW!$F:$F,"Lost")))</f>
        <v>0</v>
      </c>
      <c r="X35" s="11">
        <f ca="1">((COUNTIFS(SWISSW!$I:$I,'MTT WIN'!$A35,SWISSW!$J:$J,'MTT WIN'!X$1,SWISSW!$F:$F,"Won")+COUNTIFS(SWISSW!$I:$I,'MTT WIN'!X$1,SWISSW!$J:$J,'MTT WIN'!$A35,SWISSW!$F:$F,"Lost")))</f>
        <v>0</v>
      </c>
      <c r="Y35" s="11">
        <f ca="1">((COUNTIFS(SWISSW!$I:$I,'MTT WIN'!$A35,SWISSW!$J:$J,'MTT WIN'!Y$1,SWISSW!$F:$F,"Won")+COUNTIFS(SWISSW!$I:$I,'MTT WIN'!Y$1,SWISSW!$J:$J,'MTT WIN'!$A35,SWISSW!$F:$F,"Lost")))</f>
        <v>0</v>
      </c>
      <c r="Z35" s="11">
        <f ca="1">((COUNTIFS(SWISSW!$I:$I,'MTT WIN'!$A35,SWISSW!$J:$J,'MTT WIN'!Z$1,SWISSW!$F:$F,"Won")+COUNTIFS(SWISSW!$I:$I,'MTT WIN'!Z$1,SWISSW!$J:$J,'MTT WIN'!$A35,SWISSW!$F:$F,"Lost")))</f>
        <v>0</v>
      </c>
      <c r="AA35" s="11">
        <f ca="1">((COUNTIFS(SWISSW!$I:$I,'MTT WIN'!$A35,SWISSW!$J:$J,'MTT WIN'!AA$1,SWISSW!$F:$F,"Won")+COUNTIFS(SWISSW!$I:$I,'MTT WIN'!AA$1,SWISSW!$J:$J,'MTT WIN'!$A35,SWISSW!$F:$F,"Lost")))</f>
        <v>0</v>
      </c>
      <c r="AB35" s="11">
        <f ca="1">((COUNTIFS(SWISSW!$I:$I,'MTT WIN'!$A35,SWISSW!$J:$J,'MTT WIN'!AB$1,SWISSW!$F:$F,"Won")+COUNTIFS(SWISSW!$I:$I,'MTT WIN'!AB$1,SWISSW!$J:$J,'MTT WIN'!$A35,SWISSW!$F:$F,"Lost")))</f>
        <v>0</v>
      </c>
      <c r="AC35" s="11">
        <f ca="1">((COUNTIFS(SWISSW!$I:$I,'MTT WIN'!$A35,SWISSW!$J:$J,'MTT WIN'!AC$1,SWISSW!$F:$F,"Won")+COUNTIFS(SWISSW!$I:$I,'MTT WIN'!AC$1,SWISSW!$J:$J,'MTT WIN'!$A35,SWISSW!$F:$F,"Lost")))</f>
        <v>0</v>
      </c>
      <c r="AD35" s="11">
        <f ca="1">((COUNTIFS(SWISSW!$I:$I,'MTT WIN'!$A35,SWISSW!$J:$J,'MTT WIN'!AD$1,SWISSW!$F:$F,"Won")+COUNTIFS(SWISSW!$I:$I,'MTT WIN'!AD$1,SWISSW!$J:$J,'MTT WIN'!$A35,SWISSW!$F:$F,"Lost")))</f>
        <v>0</v>
      </c>
      <c r="AE35" s="11">
        <f ca="1">((COUNTIFS(SWISSW!$I:$I,'MTT WIN'!$A35,SWISSW!$J:$J,'MTT WIN'!AE$1,SWISSW!$F:$F,"Won")+COUNTIFS(SWISSW!$I:$I,'MTT WIN'!AE$1,SWISSW!$J:$J,'MTT WIN'!$A35,SWISSW!$F:$F,"Lost")))</f>
        <v>0</v>
      </c>
      <c r="AF35" s="11">
        <f ca="1">((COUNTIFS(SWISSW!$I:$I,'MTT WIN'!$A35,SWISSW!$J:$J,'MTT WIN'!AF$1,SWISSW!$F:$F,"Won")+COUNTIFS(SWISSW!$I:$I,'MTT WIN'!AF$1,SWISSW!$J:$J,'MTT WIN'!$A35,SWISSW!$F:$F,"Lost")))</f>
        <v>0</v>
      </c>
      <c r="AG35" s="11">
        <f ca="1">((COUNTIFS(SWISSW!$I:$I,'MTT WIN'!$A35,SWISSW!$J:$J,'MTT WIN'!AG$1,SWISSW!$F:$F,"Won")+COUNTIFS(SWISSW!$I:$I,'MTT WIN'!AG$1,SWISSW!$J:$J,'MTT WIN'!$A35,SWISSW!$F:$F,"Lost")))</f>
        <v>0</v>
      </c>
      <c r="AH35" s="11">
        <f ca="1">((COUNTIFS(SWISSW!$I:$I,'MTT WIN'!$A35,SWISSW!$J:$J,'MTT WIN'!AH$1,SWISSW!$F:$F,"Won")+COUNTIFS(SWISSW!$I:$I,'MTT WIN'!AH$1,SWISSW!$J:$J,'MTT WIN'!$A35,SWISSW!$F:$F,"Lost")))</f>
        <v>0</v>
      </c>
      <c r="AI35" s="11">
        <f ca="1">((COUNTIFS(SWISSW!$I:$I,'MTT WIN'!$A35,SWISSW!$J:$J,'MTT WIN'!AI$1,SWISSW!$F:$F,"Won")+COUNTIFS(SWISSW!$I:$I,'MTT WIN'!AI$1,SWISSW!$J:$J,'MTT WIN'!$A35,SWISSW!$F:$F,"Lost")))</f>
        <v>1</v>
      </c>
      <c r="AJ35" s="11">
        <f ca="1">((COUNTIFS(SWISSW!$I:$I,'MTT WIN'!$A35,SWISSW!$J:$J,'MTT WIN'!AJ$1,SWISSW!$F:$F,"Won")+COUNTIFS(SWISSW!$I:$I,'MTT WIN'!AJ$1,SWISSW!$J:$J,'MTT WIN'!$A35,SWISSW!$F:$F,"Lost")))</f>
        <v>0</v>
      </c>
      <c r="AK35" s="11">
        <f ca="1">((COUNTIFS(SWISSW!$I:$I,'MTT WIN'!$A35,SWISSW!$J:$J,'MTT WIN'!AK$1,SWISSW!$F:$F,"Won")+COUNTIFS(SWISSW!$I:$I,'MTT WIN'!AK$1,SWISSW!$J:$J,'MTT WIN'!$A35,SWISSW!$F:$F,"Lost")))</f>
        <v>0</v>
      </c>
      <c r="AL35" s="11">
        <f ca="1">((COUNTIFS(SWISSW!$I:$I,'MTT WIN'!$A35,SWISSW!$J:$J,'MTT WIN'!AL$1,SWISSW!$F:$F,"Won")+COUNTIFS(SWISSW!$I:$I,'MTT WIN'!AL$1,SWISSW!$J:$J,'MTT WIN'!$A35,SWISSW!$F:$F,"Lost")))</f>
        <v>0</v>
      </c>
      <c r="AM35" s="11">
        <f ca="1">((COUNTIFS(SWISSW!$I:$I,'MTT WIN'!$A35,SWISSW!$J:$J,'MTT WIN'!AM$1,SWISSW!$F:$F,"Won")+COUNTIFS(SWISSW!$I:$I,'MTT WIN'!AM$1,SWISSW!$J:$J,'MTT WIN'!$A35,SWISSW!$F:$F,"Lost")))</f>
        <v>2</v>
      </c>
      <c r="AN35" s="11">
        <f ca="1">((COUNTIFS(SWISSW!$I:$I,'MTT WIN'!$A35,SWISSW!$J:$J,'MTT WIN'!AN$1,SWISSW!$F:$F,"Won")+COUNTIFS(SWISSW!$I:$I,'MTT WIN'!AN$1,SWISSW!$J:$J,'MTT WIN'!$A35,SWISSW!$F:$F,"Lost")))</f>
        <v>0</v>
      </c>
      <c r="AO35" s="11">
        <f ca="1">((COUNTIFS(SWISSW!$I:$I,'MTT WIN'!$A35,SWISSW!$J:$J,'MTT WIN'!AO$1,SWISSW!$F:$F,"Won")+COUNTIFS(SWISSW!$I:$I,'MTT WIN'!AO$1,SWISSW!$J:$J,'MTT WIN'!$A35,SWISSW!$F:$F,"Lost")))</f>
        <v>0</v>
      </c>
      <c r="AP35" s="11">
        <f ca="1">((COUNTIFS(SWISSW!$I:$I,'MTT WIN'!$A35,SWISSW!$J:$J,'MTT WIN'!AP$1,SWISSW!$F:$F,"Won")+COUNTIFS(SWISSW!$I:$I,'MTT WIN'!AP$1,SWISSW!$J:$J,'MTT WIN'!$A35,SWISSW!$F:$F,"Lost")))</f>
        <v>0</v>
      </c>
      <c r="AQ35" s="11">
        <f ca="1">((COUNTIFS(SWISSW!$I:$I,'MTT WIN'!$A35,SWISSW!$J:$J,'MTT WIN'!AQ$1,SWISSW!$F:$F,"Won")+COUNTIFS(SWISSW!$I:$I,'MTT WIN'!AQ$1,SWISSW!$J:$J,'MTT WIN'!$A35,SWISSW!$F:$F,"Lost")))</f>
        <v>0</v>
      </c>
      <c r="AR35" s="11">
        <f ca="1">((COUNTIFS(SWISSW!$I:$I,'MTT WIN'!$A35,SWISSW!$J:$J,'MTT WIN'!AR$1,SWISSW!$F:$F,"Won")+COUNTIFS(SWISSW!$I:$I,'MTT WIN'!AR$1,SWISSW!$J:$J,'MTT WIN'!$A35,SWISSW!$F:$F,"Lost")))</f>
        <v>0</v>
      </c>
      <c r="AS35" s="11">
        <f ca="1">((COUNTIFS(SWISSW!$I:$I,'MTT WIN'!$A35,SWISSW!$J:$J,'MTT WIN'!AS$1,SWISSW!$F:$F,"Won")+COUNTIFS(SWISSW!$I:$I,'MTT WIN'!AS$1,SWISSW!$J:$J,'MTT WIN'!$A35,SWISSW!$F:$F,"Lost")))</f>
        <v>0</v>
      </c>
      <c r="AT35" s="11">
        <f ca="1">((COUNTIFS(SWISSW!$I:$I,'MTT WIN'!$A35,SWISSW!$J:$J,'MTT WIN'!AT$1,SWISSW!$F:$F,"Won")+COUNTIFS(SWISSW!$I:$I,'MTT WIN'!AT$1,SWISSW!$J:$J,'MTT WIN'!$A35,SWISSW!$F:$F,"Lost")))</f>
        <v>0</v>
      </c>
      <c r="AU35" s="11">
        <f ca="1">((COUNTIFS(SWISSW!$I:$I,'MTT WIN'!$A35,SWISSW!$J:$J,'MTT WIN'!AU$1,SWISSW!$F:$F,"Won")+COUNTIFS(SWISSW!$I:$I,'MTT WIN'!AU$1,SWISSW!$J:$J,'MTT WIN'!$A35,SWISSW!$F:$F,"Lost")))</f>
        <v>0</v>
      </c>
      <c r="AV35" s="11">
        <f ca="1">((COUNTIFS(SWISSW!$I:$I,'MTT WIN'!$A35,SWISSW!$J:$J,'MTT WIN'!AV$1,SWISSW!$F:$F,"Won")+COUNTIFS(SWISSW!$I:$I,'MTT WIN'!AV$1,SWISSW!$J:$J,'MTT WIN'!$A35,SWISSW!$F:$F,"Lost")))</f>
        <v>0</v>
      </c>
      <c r="AW35" s="11">
        <f ca="1">((COUNTIFS(SWISSW!$I:$I,'MTT WIN'!$A35,SWISSW!$J:$J,'MTT WIN'!AW$1,SWISSW!$F:$F,"Won")+COUNTIFS(SWISSW!$I:$I,'MTT WIN'!AW$1,SWISSW!$J:$J,'MTT WIN'!$A35,SWISSW!$F:$F,"Lost")))</f>
        <v>0</v>
      </c>
      <c r="AX35" s="11">
        <f ca="1">((COUNTIFS(SWISSW!$I:$I,'MTT WIN'!$A35,SWISSW!$J:$J,'MTT WIN'!AX$1,SWISSW!$F:$F,"Won")+COUNTIFS(SWISSW!$I:$I,'MTT WIN'!AX$1,SWISSW!$J:$J,'MTT WIN'!$A35,SWISSW!$F:$F,"Lost")))</f>
        <v>1</v>
      </c>
      <c r="AY35" s="11">
        <f ca="1">((COUNTIFS(SWISSW!$I:$I,'MTT WIN'!$A35,SWISSW!$J:$J,'MTT WIN'!AY$1,SWISSW!$F:$F,"Won")+COUNTIFS(SWISSW!$I:$I,'MTT WIN'!AY$1,SWISSW!$J:$J,'MTT WIN'!$A35,SWISSW!$F:$F,"Lost")))</f>
        <v>0</v>
      </c>
      <c r="AZ35" s="11">
        <f ca="1">((COUNTIFS(SWISSW!$I:$I,'MTT WIN'!$A35,SWISSW!$J:$J,'MTT WIN'!AZ$1,SWISSW!$F:$F,"Won")+COUNTIFS(SWISSW!$I:$I,'MTT WIN'!AZ$1,SWISSW!$J:$J,'MTT WIN'!$A35,SWISSW!$F:$F,"Lost")))</f>
        <v>0</v>
      </c>
      <c r="BA35" s="11">
        <f ca="1">((COUNTIFS(SWISSW!$I:$I,'MTT WIN'!$A35,SWISSW!$J:$J,'MTT WIN'!BA$1,SWISSW!$F:$F,"Won")+COUNTIFS(SWISSW!$I:$I,'MTT WIN'!BA$1,SWISSW!$J:$J,'MTT WIN'!$A35,SWISSW!$F:$F,"Lost")))</f>
        <v>0</v>
      </c>
      <c r="BB35" s="11">
        <f ca="1">((COUNTIFS(SWISSW!$I:$I,'MTT WIN'!$A35,SWISSW!$J:$J,'MTT WIN'!BB$1,SWISSW!$F:$F,"Won")+COUNTIFS(SWISSW!$I:$I,'MTT WIN'!BB$1,SWISSW!$J:$J,'MTT WIN'!$A35,SWISSW!$F:$F,"Lost")))</f>
        <v>0</v>
      </c>
      <c r="BC35" s="11">
        <f ca="1">((COUNTIFS(SWISSW!$I:$I,'MTT WIN'!$A35,SWISSW!$J:$J,'MTT WIN'!BC$1,SWISSW!$F:$F,"Won")+COUNTIFS(SWISSW!$I:$I,'MTT WIN'!BC$1,SWISSW!$J:$J,'MTT WIN'!$A35,SWISSW!$F:$F,"Lost")))</f>
        <v>0</v>
      </c>
      <c r="BD35" s="11">
        <f ca="1">((COUNTIFS(SWISSW!$I:$I,'MTT WIN'!$A35,SWISSW!$J:$J,'MTT WIN'!BD$1,SWISSW!$F:$F,"Won")+COUNTIFS(SWISSW!$I:$I,'MTT WIN'!BD$1,SWISSW!$J:$J,'MTT WIN'!$A35,SWISSW!$F:$F,"Lost")))</f>
        <v>0</v>
      </c>
      <c r="BE35" s="11">
        <f ca="1">((COUNTIFS(SWISSW!$I:$I,'MTT WIN'!$A35,SWISSW!$J:$J,'MTT WIN'!BE$1,SWISSW!$F:$F,"Won")+COUNTIFS(SWISSW!$I:$I,'MTT WIN'!BE$1,SWISSW!$J:$J,'MTT WIN'!$A35,SWISSW!$F:$F,"Lost")))</f>
        <v>0</v>
      </c>
      <c r="BF35" s="11">
        <f ca="1">((COUNTIFS(SWISSW!$I:$I,'MTT WIN'!$A35,SWISSW!$J:$J,'MTT WIN'!BF$1,SWISSW!$F:$F,"Won")+COUNTIFS(SWISSW!$I:$I,'MTT WIN'!BF$1,SWISSW!$J:$J,'MTT WIN'!$A35,SWISSW!$F:$F,"Lost")))</f>
        <v>0</v>
      </c>
    </row>
    <row r="36" spans="1:58" ht="55" customHeight="1" x14ac:dyDescent="0.3">
      <c r="A36" s="3" t="str">
        <f ca="1">MATCHUP!A36</f>
        <v>Turbo Exhume</v>
      </c>
      <c r="B36" s="11">
        <f ca="1">((COUNTIFS(SWISSW!$I:$I,'MTT WIN'!$A36,SWISSW!$J:$J,'MTT WIN'!B$1,SWISSW!$F:$F,"Won")+COUNTIFS(SWISSW!$I:$I,'MTT WIN'!B$1,SWISSW!$J:$J,'MTT WIN'!$A36,SWISSW!$F:$F,"Lost")))</f>
        <v>0</v>
      </c>
      <c r="C36" s="11">
        <f ca="1">((COUNTIFS(SWISSW!$I:$I,'MTT WIN'!$A36,SWISSW!$J:$J,'MTT WIN'!C$1,SWISSW!$F:$F,"Won")+COUNTIFS(SWISSW!$I:$I,'MTT WIN'!C$1,SWISSW!$J:$J,'MTT WIN'!$A36,SWISSW!$F:$F,"Lost")))</f>
        <v>0</v>
      </c>
      <c r="D36" s="11">
        <f ca="1">((COUNTIFS(SWISSW!$I:$I,'MTT WIN'!$A36,SWISSW!$J:$J,'MTT WIN'!D$1,SWISSW!$F:$F,"Won")+COUNTIFS(SWISSW!$I:$I,'MTT WIN'!D$1,SWISSW!$J:$J,'MTT WIN'!$A36,SWISSW!$F:$F,"Lost")))</f>
        <v>1</v>
      </c>
      <c r="E36" s="11">
        <f ca="1">((COUNTIFS(SWISSW!$I:$I,'MTT WIN'!$A36,SWISSW!$J:$J,'MTT WIN'!E$1,SWISSW!$F:$F,"Won")+COUNTIFS(SWISSW!$I:$I,'MTT WIN'!E$1,SWISSW!$J:$J,'MTT WIN'!$A36,SWISSW!$F:$F,"Lost")))</f>
        <v>0</v>
      </c>
      <c r="F36" s="11">
        <f ca="1">((COUNTIFS(SWISSW!$I:$I,'MTT WIN'!$A36,SWISSW!$J:$J,'MTT WIN'!F$1,SWISSW!$F:$F,"Won")+COUNTIFS(SWISSW!$I:$I,'MTT WIN'!F$1,SWISSW!$J:$J,'MTT WIN'!$A36,SWISSW!$F:$F,"Lost")))</f>
        <v>0</v>
      </c>
      <c r="G36" s="11">
        <f ca="1">((COUNTIFS(SWISSW!$I:$I,'MTT WIN'!$A36,SWISSW!$J:$J,'MTT WIN'!G$1,SWISSW!$F:$F,"Won")+COUNTIFS(SWISSW!$I:$I,'MTT WIN'!G$1,SWISSW!$J:$J,'MTT WIN'!$A36,SWISSW!$F:$F,"Lost")))</f>
        <v>0</v>
      </c>
      <c r="H36" s="11">
        <f ca="1">((COUNTIFS(SWISSW!$I:$I,'MTT WIN'!$A36,SWISSW!$J:$J,'MTT WIN'!H$1,SWISSW!$F:$F,"Won")+COUNTIFS(SWISSW!$I:$I,'MTT WIN'!H$1,SWISSW!$J:$J,'MTT WIN'!$A36,SWISSW!$F:$F,"Lost")))</f>
        <v>0</v>
      </c>
      <c r="I36" s="11">
        <f ca="1">((COUNTIFS(SWISSW!$I:$I,'MTT WIN'!$A36,SWISSW!$J:$J,'MTT WIN'!I$1,SWISSW!$F:$F,"Won")+COUNTIFS(SWISSW!$I:$I,'MTT WIN'!I$1,SWISSW!$J:$J,'MTT WIN'!$A36,SWISSW!$F:$F,"Lost")))</f>
        <v>1</v>
      </c>
      <c r="J36" s="11">
        <f ca="1">((COUNTIFS(SWISSW!$I:$I,'MTT WIN'!$A36,SWISSW!$J:$J,'MTT WIN'!J$1,SWISSW!$F:$F,"Won")+COUNTIFS(SWISSW!$I:$I,'MTT WIN'!J$1,SWISSW!$J:$J,'MTT WIN'!$A36,SWISSW!$F:$F,"Lost")))</f>
        <v>0</v>
      </c>
      <c r="K36" s="11">
        <f ca="1">((COUNTIFS(SWISSW!$I:$I,'MTT WIN'!$A36,SWISSW!$J:$J,'MTT WIN'!K$1,SWISSW!$F:$F,"Won")+COUNTIFS(SWISSW!$I:$I,'MTT WIN'!K$1,SWISSW!$J:$J,'MTT WIN'!$A36,SWISSW!$F:$F,"Lost")))</f>
        <v>1</v>
      </c>
      <c r="L36" s="11">
        <f ca="1">((COUNTIFS(SWISSW!$I:$I,'MTT WIN'!$A36,SWISSW!$J:$J,'MTT WIN'!L$1,SWISSW!$F:$F,"Won")+COUNTIFS(SWISSW!$I:$I,'MTT WIN'!L$1,SWISSW!$J:$J,'MTT WIN'!$A36,SWISSW!$F:$F,"Lost")))</f>
        <v>0</v>
      </c>
      <c r="M36" s="11">
        <f ca="1">((COUNTIFS(SWISSW!$I:$I,'MTT WIN'!$A36,SWISSW!$J:$J,'MTT WIN'!M$1,SWISSW!$F:$F,"Won")+COUNTIFS(SWISSW!$I:$I,'MTT WIN'!M$1,SWISSW!$J:$J,'MTT WIN'!$A36,SWISSW!$F:$F,"Lost")))</f>
        <v>0</v>
      </c>
      <c r="N36" s="11">
        <f ca="1">((COUNTIFS(SWISSW!$I:$I,'MTT WIN'!$A36,SWISSW!$J:$J,'MTT WIN'!N$1,SWISSW!$F:$F,"Won")+COUNTIFS(SWISSW!$I:$I,'MTT WIN'!N$1,SWISSW!$J:$J,'MTT WIN'!$A36,SWISSW!$F:$F,"Lost")))</f>
        <v>0</v>
      </c>
      <c r="O36" s="11">
        <f ca="1">((COUNTIFS(SWISSW!$I:$I,'MTT WIN'!$A36,SWISSW!$J:$J,'MTT WIN'!O$1,SWISSW!$F:$F,"Won")+COUNTIFS(SWISSW!$I:$I,'MTT WIN'!O$1,SWISSW!$J:$J,'MTT WIN'!$A36,SWISSW!$F:$F,"Lost")))</f>
        <v>0</v>
      </c>
      <c r="P36" s="11">
        <f ca="1">((COUNTIFS(SWISSW!$I:$I,'MTT WIN'!$A36,SWISSW!$J:$J,'MTT WIN'!P$1,SWISSW!$F:$F,"Won")+COUNTIFS(SWISSW!$I:$I,'MTT WIN'!P$1,SWISSW!$J:$J,'MTT WIN'!$A36,SWISSW!$F:$F,"Lost")))</f>
        <v>0</v>
      </c>
      <c r="Q36" s="11">
        <f ca="1">((COUNTIFS(SWISSW!$I:$I,'MTT WIN'!$A36,SWISSW!$J:$J,'MTT WIN'!Q$1,SWISSW!$F:$F,"Won")+COUNTIFS(SWISSW!$I:$I,'MTT WIN'!Q$1,SWISSW!$J:$J,'MTT WIN'!$A36,SWISSW!$F:$F,"Lost")))</f>
        <v>0</v>
      </c>
      <c r="R36" s="11">
        <f ca="1">((COUNTIFS(SWISSW!$I:$I,'MTT WIN'!$A36,SWISSW!$J:$J,'MTT WIN'!R$1,SWISSW!$F:$F,"Won")+COUNTIFS(SWISSW!$I:$I,'MTT WIN'!R$1,SWISSW!$J:$J,'MTT WIN'!$A36,SWISSW!$F:$F,"Lost")))</f>
        <v>0</v>
      </c>
      <c r="S36" s="11">
        <f ca="1">((COUNTIFS(SWISSW!$I:$I,'MTT WIN'!$A36,SWISSW!$J:$J,'MTT WIN'!S$1,SWISSW!$F:$F,"Won")+COUNTIFS(SWISSW!$I:$I,'MTT WIN'!S$1,SWISSW!$J:$J,'MTT WIN'!$A36,SWISSW!$F:$F,"Lost")))</f>
        <v>0</v>
      </c>
      <c r="T36" s="11">
        <f ca="1">((COUNTIFS(SWISSW!$I:$I,'MTT WIN'!$A36,SWISSW!$J:$J,'MTT WIN'!T$1,SWISSW!$F:$F,"Won")+COUNTIFS(SWISSW!$I:$I,'MTT WIN'!T$1,SWISSW!$J:$J,'MTT WIN'!$A36,SWISSW!$F:$F,"Lost")))</f>
        <v>0</v>
      </c>
      <c r="U36" s="11">
        <f ca="1">((COUNTIFS(SWISSW!$I:$I,'MTT WIN'!$A36,SWISSW!$J:$J,'MTT WIN'!U$1,SWISSW!$F:$F,"Won")+COUNTIFS(SWISSW!$I:$I,'MTT WIN'!U$1,SWISSW!$J:$J,'MTT WIN'!$A36,SWISSW!$F:$F,"Lost")))</f>
        <v>0</v>
      </c>
      <c r="V36" s="11">
        <f ca="1">((COUNTIFS(SWISSW!$I:$I,'MTT WIN'!$A36,SWISSW!$J:$J,'MTT WIN'!V$1,SWISSW!$F:$F,"Won")+COUNTIFS(SWISSW!$I:$I,'MTT WIN'!V$1,SWISSW!$J:$J,'MTT WIN'!$A36,SWISSW!$F:$F,"Lost")))</f>
        <v>0</v>
      </c>
      <c r="W36" s="11">
        <f ca="1">((COUNTIFS(SWISSW!$I:$I,'MTT WIN'!$A36,SWISSW!$J:$J,'MTT WIN'!W$1,SWISSW!$F:$F,"Won")+COUNTIFS(SWISSW!$I:$I,'MTT WIN'!W$1,SWISSW!$J:$J,'MTT WIN'!$A36,SWISSW!$F:$F,"Lost")))</f>
        <v>0</v>
      </c>
      <c r="X36" s="11">
        <f ca="1">((COUNTIFS(SWISSW!$I:$I,'MTT WIN'!$A36,SWISSW!$J:$J,'MTT WIN'!X$1,SWISSW!$F:$F,"Won")+COUNTIFS(SWISSW!$I:$I,'MTT WIN'!X$1,SWISSW!$J:$J,'MTT WIN'!$A36,SWISSW!$F:$F,"Lost")))</f>
        <v>0</v>
      </c>
      <c r="Y36" s="11">
        <f ca="1">((COUNTIFS(SWISSW!$I:$I,'MTT WIN'!$A36,SWISSW!$J:$J,'MTT WIN'!Y$1,SWISSW!$F:$F,"Won")+COUNTIFS(SWISSW!$I:$I,'MTT WIN'!Y$1,SWISSW!$J:$J,'MTT WIN'!$A36,SWISSW!$F:$F,"Lost")))</f>
        <v>0</v>
      </c>
      <c r="Z36" s="11">
        <f ca="1">((COUNTIFS(SWISSW!$I:$I,'MTT WIN'!$A36,SWISSW!$J:$J,'MTT WIN'!Z$1,SWISSW!$F:$F,"Won")+COUNTIFS(SWISSW!$I:$I,'MTT WIN'!Z$1,SWISSW!$J:$J,'MTT WIN'!$A36,SWISSW!$F:$F,"Lost")))</f>
        <v>0</v>
      </c>
      <c r="AA36" s="11">
        <f ca="1">((COUNTIFS(SWISSW!$I:$I,'MTT WIN'!$A36,SWISSW!$J:$J,'MTT WIN'!AA$1,SWISSW!$F:$F,"Won")+COUNTIFS(SWISSW!$I:$I,'MTT WIN'!AA$1,SWISSW!$J:$J,'MTT WIN'!$A36,SWISSW!$F:$F,"Lost")))</f>
        <v>0</v>
      </c>
      <c r="AB36" s="11">
        <f ca="1">((COUNTIFS(SWISSW!$I:$I,'MTT WIN'!$A36,SWISSW!$J:$J,'MTT WIN'!AB$1,SWISSW!$F:$F,"Won")+COUNTIFS(SWISSW!$I:$I,'MTT WIN'!AB$1,SWISSW!$J:$J,'MTT WIN'!$A36,SWISSW!$F:$F,"Lost")))</f>
        <v>0</v>
      </c>
      <c r="AC36" s="11">
        <f ca="1">((COUNTIFS(SWISSW!$I:$I,'MTT WIN'!$A36,SWISSW!$J:$J,'MTT WIN'!AC$1,SWISSW!$F:$F,"Won")+COUNTIFS(SWISSW!$I:$I,'MTT WIN'!AC$1,SWISSW!$J:$J,'MTT WIN'!$A36,SWISSW!$F:$F,"Lost")))</f>
        <v>0</v>
      </c>
      <c r="AD36" s="11">
        <f ca="1">((COUNTIFS(SWISSW!$I:$I,'MTT WIN'!$A36,SWISSW!$J:$J,'MTT WIN'!AD$1,SWISSW!$F:$F,"Won")+COUNTIFS(SWISSW!$I:$I,'MTT WIN'!AD$1,SWISSW!$J:$J,'MTT WIN'!$A36,SWISSW!$F:$F,"Lost")))</f>
        <v>0</v>
      </c>
      <c r="AE36" s="11">
        <f ca="1">((COUNTIFS(SWISSW!$I:$I,'MTT WIN'!$A36,SWISSW!$J:$J,'MTT WIN'!AE$1,SWISSW!$F:$F,"Won")+COUNTIFS(SWISSW!$I:$I,'MTT WIN'!AE$1,SWISSW!$J:$J,'MTT WIN'!$A36,SWISSW!$F:$F,"Lost")))</f>
        <v>0</v>
      </c>
      <c r="AF36" s="11">
        <f ca="1">((COUNTIFS(SWISSW!$I:$I,'MTT WIN'!$A36,SWISSW!$J:$J,'MTT WIN'!AF$1,SWISSW!$F:$F,"Won")+COUNTIFS(SWISSW!$I:$I,'MTT WIN'!AF$1,SWISSW!$J:$J,'MTT WIN'!$A36,SWISSW!$F:$F,"Lost")))</f>
        <v>0</v>
      </c>
      <c r="AG36" s="11">
        <f ca="1">((COUNTIFS(SWISSW!$I:$I,'MTT WIN'!$A36,SWISSW!$J:$J,'MTT WIN'!AG$1,SWISSW!$F:$F,"Won")+COUNTIFS(SWISSW!$I:$I,'MTT WIN'!AG$1,SWISSW!$J:$J,'MTT WIN'!$A36,SWISSW!$F:$F,"Lost")))</f>
        <v>0</v>
      </c>
      <c r="AH36" s="11">
        <f ca="1">((COUNTIFS(SWISSW!$I:$I,'MTT WIN'!$A36,SWISSW!$J:$J,'MTT WIN'!AH$1,SWISSW!$F:$F,"Won")+COUNTIFS(SWISSW!$I:$I,'MTT WIN'!AH$1,SWISSW!$J:$J,'MTT WIN'!$A36,SWISSW!$F:$F,"Lost")))</f>
        <v>0</v>
      </c>
      <c r="AI36" s="11">
        <f ca="1">((COUNTIFS(SWISSW!$I:$I,'MTT WIN'!$A36,SWISSW!$J:$J,'MTT WIN'!AI$1,SWISSW!$F:$F,"Won")+COUNTIFS(SWISSW!$I:$I,'MTT WIN'!AI$1,SWISSW!$J:$J,'MTT WIN'!$A36,SWISSW!$F:$F,"Lost")))</f>
        <v>0</v>
      </c>
      <c r="AJ36" s="11">
        <f ca="1">((COUNTIFS(SWISSW!$I:$I,'MTT WIN'!$A36,SWISSW!$J:$J,'MTT WIN'!AJ$1,SWISSW!$F:$F,"Won")+COUNTIFS(SWISSW!$I:$I,'MTT WIN'!AJ$1,SWISSW!$J:$J,'MTT WIN'!$A36,SWISSW!$F:$F,"Lost")))</f>
        <v>0</v>
      </c>
      <c r="AK36" s="11">
        <f ca="1">((COUNTIFS(SWISSW!$I:$I,'MTT WIN'!$A36,SWISSW!$J:$J,'MTT WIN'!AK$1,SWISSW!$F:$F,"Won")+COUNTIFS(SWISSW!$I:$I,'MTT WIN'!AK$1,SWISSW!$J:$J,'MTT WIN'!$A36,SWISSW!$F:$F,"Lost")))</f>
        <v>0</v>
      </c>
      <c r="AL36" s="11">
        <f ca="1">((COUNTIFS(SWISSW!$I:$I,'MTT WIN'!$A36,SWISSW!$J:$J,'MTT WIN'!AL$1,SWISSW!$F:$F,"Won")+COUNTIFS(SWISSW!$I:$I,'MTT WIN'!AL$1,SWISSW!$J:$J,'MTT WIN'!$A36,SWISSW!$F:$F,"Lost")))</f>
        <v>0</v>
      </c>
      <c r="AM36" s="11">
        <f ca="1">((COUNTIFS(SWISSW!$I:$I,'MTT WIN'!$A36,SWISSW!$J:$J,'MTT WIN'!AM$1,SWISSW!$F:$F,"Won")+COUNTIFS(SWISSW!$I:$I,'MTT WIN'!AM$1,SWISSW!$J:$J,'MTT WIN'!$A36,SWISSW!$F:$F,"Lost")))</f>
        <v>0</v>
      </c>
      <c r="AN36" s="11">
        <f ca="1">((COUNTIFS(SWISSW!$I:$I,'MTT WIN'!$A36,SWISSW!$J:$J,'MTT WIN'!AN$1,SWISSW!$F:$F,"Won")+COUNTIFS(SWISSW!$I:$I,'MTT WIN'!AN$1,SWISSW!$J:$J,'MTT WIN'!$A36,SWISSW!$F:$F,"Lost")))</f>
        <v>0</v>
      </c>
      <c r="AO36" s="11">
        <f ca="1">((COUNTIFS(SWISSW!$I:$I,'MTT WIN'!$A36,SWISSW!$J:$J,'MTT WIN'!AO$1,SWISSW!$F:$F,"Won")+COUNTIFS(SWISSW!$I:$I,'MTT WIN'!AO$1,SWISSW!$J:$J,'MTT WIN'!$A36,SWISSW!$F:$F,"Lost")))</f>
        <v>0</v>
      </c>
      <c r="AP36" s="11">
        <f ca="1">((COUNTIFS(SWISSW!$I:$I,'MTT WIN'!$A36,SWISSW!$J:$J,'MTT WIN'!AP$1,SWISSW!$F:$F,"Won")+COUNTIFS(SWISSW!$I:$I,'MTT WIN'!AP$1,SWISSW!$J:$J,'MTT WIN'!$A36,SWISSW!$F:$F,"Lost")))</f>
        <v>0</v>
      </c>
      <c r="AQ36" s="11">
        <f ca="1">((COUNTIFS(SWISSW!$I:$I,'MTT WIN'!$A36,SWISSW!$J:$J,'MTT WIN'!AQ$1,SWISSW!$F:$F,"Won")+COUNTIFS(SWISSW!$I:$I,'MTT WIN'!AQ$1,SWISSW!$J:$J,'MTT WIN'!$A36,SWISSW!$F:$F,"Lost")))</f>
        <v>0</v>
      </c>
      <c r="AR36" s="11">
        <f ca="1">((COUNTIFS(SWISSW!$I:$I,'MTT WIN'!$A36,SWISSW!$J:$J,'MTT WIN'!AR$1,SWISSW!$F:$F,"Won")+COUNTIFS(SWISSW!$I:$I,'MTT WIN'!AR$1,SWISSW!$J:$J,'MTT WIN'!$A36,SWISSW!$F:$F,"Lost")))</f>
        <v>0</v>
      </c>
      <c r="AS36" s="11">
        <f ca="1">((COUNTIFS(SWISSW!$I:$I,'MTT WIN'!$A36,SWISSW!$J:$J,'MTT WIN'!AS$1,SWISSW!$F:$F,"Won")+COUNTIFS(SWISSW!$I:$I,'MTT WIN'!AS$1,SWISSW!$J:$J,'MTT WIN'!$A36,SWISSW!$F:$F,"Lost")))</f>
        <v>0</v>
      </c>
      <c r="AT36" s="11">
        <f ca="1">((COUNTIFS(SWISSW!$I:$I,'MTT WIN'!$A36,SWISSW!$J:$J,'MTT WIN'!AT$1,SWISSW!$F:$F,"Won")+COUNTIFS(SWISSW!$I:$I,'MTT WIN'!AT$1,SWISSW!$J:$J,'MTT WIN'!$A36,SWISSW!$F:$F,"Lost")))</f>
        <v>0</v>
      </c>
      <c r="AU36" s="11">
        <f ca="1">((COUNTIFS(SWISSW!$I:$I,'MTT WIN'!$A36,SWISSW!$J:$J,'MTT WIN'!AU$1,SWISSW!$F:$F,"Won")+COUNTIFS(SWISSW!$I:$I,'MTT WIN'!AU$1,SWISSW!$J:$J,'MTT WIN'!$A36,SWISSW!$F:$F,"Lost")))</f>
        <v>0</v>
      </c>
      <c r="AV36" s="11">
        <f ca="1">((COUNTIFS(SWISSW!$I:$I,'MTT WIN'!$A36,SWISSW!$J:$J,'MTT WIN'!AV$1,SWISSW!$F:$F,"Won")+COUNTIFS(SWISSW!$I:$I,'MTT WIN'!AV$1,SWISSW!$J:$J,'MTT WIN'!$A36,SWISSW!$F:$F,"Lost")))</f>
        <v>0</v>
      </c>
      <c r="AW36" s="11">
        <f ca="1">((COUNTIFS(SWISSW!$I:$I,'MTT WIN'!$A36,SWISSW!$J:$J,'MTT WIN'!AW$1,SWISSW!$F:$F,"Won")+COUNTIFS(SWISSW!$I:$I,'MTT WIN'!AW$1,SWISSW!$J:$J,'MTT WIN'!$A36,SWISSW!$F:$F,"Lost")))</f>
        <v>0</v>
      </c>
      <c r="AX36" s="11">
        <f ca="1">((COUNTIFS(SWISSW!$I:$I,'MTT WIN'!$A36,SWISSW!$J:$J,'MTT WIN'!AX$1,SWISSW!$F:$F,"Won")+COUNTIFS(SWISSW!$I:$I,'MTT WIN'!AX$1,SWISSW!$J:$J,'MTT WIN'!$A36,SWISSW!$F:$F,"Lost")))</f>
        <v>0</v>
      </c>
      <c r="AY36" s="11">
        <f ca="1">((COUNTIFS(SWISSW!$I:$I,'MTT WIN'!$A36,SWISSW!$J:$J,'MTT WIN'!AY$1,SWISSW!$F:$F,"Won")+COUNTIFS(SWISSW!$I:$I,'MTT WIN'!AY$1,SWISSW!$J:$J,'MTT WIN'!$A36,SWISSW!$F:$F,"Lost")))</f>
        <v>0</v>
      </c>
      <c r="AZ36" s="11">
        <f ca="1">((COUNTIFS(SWISSW!$I:$I,'MTT WIN'!$A36,SWISSW!$J:$J,'MTT WIN'!AZ$1,SWISSW!$F:$F,"Won")+COUNTIFS(SWISSW!$I:$I,'MTT WIN'!AZ$1,SWISSW!$J:$J,'MTT WIN'!$A36,SWISSW!$F:$F,"Lost")))</f>
        <v>0</v>
      </c>
      <c r="BA36" s="11">
        <f ca="1">((COUNTIFS(SWISSW!$I:$I,'MTT WIN'!$A36,SWISSW!$J:$J,'MTT WIN'!BA$1,SWISSW!$F:$F,"Won")+COUNTIFS(SWISSW!$I:$I,'MTT WIN'!BA$1,SWISSW!$J:$J,'MTT WIN'!$A36,SWISSW!$F:$F,"Lost")))</f>
        <v>0</v>
      </c>
      <c r="BB36" s="11">
        <f ca="1">((COUNTIFS(SWISSW!$I:$I,'MTT WIN'!$A36,SWISSW!$J:$J,'MTT WIN'!BB$1,SWISSW!$F:$F,"Won")+COUNTIFS(SWISSW!$I:$I,'MTT WIN'!BB$1,SWISSW!$J:$J,'MTT WIN'!$A36,SWISSW!$F:$F,"Lost")))</f>
        <v>0</v>
      </c>
      <c r="BC36" s="11">
        <f ca="1">((COUNTIFS(SWISSW!$I:$I,'MTT WIN'!$A36,SWISSW!$J:$J,'MTT WIN'!BC$1,SWISSW!$F:$F,"Won")+COUNTIFS(SWISSW!$I:$I,'MTT WIN'!BC$1,SWISSW!$J:$J,'MTT WIN'!$A36,SWISSW!$F:$F,"Lost")))</f>
        <v>0</v>
      </c>
      <c r="BD36" s="11">
        <f ca="1">((COUNTIFS(SWISSW!$I:$I,'MTT WIN'!$A36,SWISSW!$J:$J,'MTT WIN'!BD$1,SWISSW!$F:$F,"Won")+COUNTIFS(SWISSW!$I:$I,'MTT WIN'!BD$1,SWISSW!$J:$J,'MTT WIN'!$A36,SWISSW!$F:$F,"Lost")))</f>
        <v>0</v>
      </c>
      <c r="BE36" s="11">
        <f ca="1">((COUNTIFS(SWISSW!$I:$I,'MTT WIN'!$A36,SWISSW!$J:$J,'MTT WIN'!BE$1,SWISSW!$F:$F,"Won")+COUNTIFS(SWISSW!$I:$I,'MTT WIN'!BE$1,SWISSW!$J:$J,'MTT WIN'!$A36,SWISSW!$F:$F,"Lost")))</f>
        <v>0</v>
      </c>
      <c r="BF36" s="11">
        <f ca="1">((COUNTIFS(SWISSW!$I:$I,'MTT WIN'!$A36,SWISSW!$J:$J,'MTT WIN'!BF$1,SWISSW!$F:$F,"Won")+COUNTIFS(SWISSW!$I:$I,'MTT WIN'!BF$1,SWISSW!$J:$J,'MTT WIN'!$A36,SWISSW!$F:$F,"Lost")))</f>
        <v>0</v>
      </c>
    </row>
    <row r="37" spans="1:58" ht="55" customHeight="1" x14ac:dyDescent="0.3">
      <c r="A37" s="3" t="str">
        <f ca="1">MATCHUP!A37</f>
        <v>Mono Black Midrange</v>
      </c>
      <c r="B37" s="11">
        <f ca="1">((COUNTIFS(SWISSW!$I:$I,'MTT WIN'!$A37,SWISSW!$J:$J,'MTT WIN'!B$1,SWISSW!$F:$F,"Won")+COUNTIFS(SWISSW!$I:$I,'MTT WIN'!B$1,SWISSW!$J:$J,'MTT WIN'!$A37,SWISSW!$F:$F,"Lost")))</f>
        <v>2</v>
      </c>
      <c r="C37" s="11">
        <f ca="1">((COUNTIFS(SWISSW!$I:$I,'MTT WIN'!$A37,SWISSW!$J:$J,'MTT WIN'!C$1,SWISSW!$F:$F,"Won")+COUNTIFS(SWISSW!$I:$I,'MTT WIN'!C$1,SWISSW!$J:$J,'MTT WIN'!$A37,SWISSW!$F:$F,"Lost")))</f>
        <v>0</v>
      </c>
      <c r="D37" s="11">
        <f ca="1">((COUNTIFS(SWISSW!$I:$I,'MTT WIN'!$A37,SWISSW!$J:$J,'MTT WIN'!D$1,SWISSW!$F:$F,"Won")+COUNTIFS(SWISSW!$I:$I,'MTT WIN'!D$1,SWISSW!$J:$J,'MTT WIN'!$A37,SWISSW!$F:$F,"Lost")))</f>
        <v>0</v>
      </c>
      <c r="E37" s="11">
        <f ca="1">((COUNTIFS(SWISSW!$I:$I,'MTT WIN'!$A37,SWISSW!$J:$J,'MTT WIN'!E$1,SWISSW!$F:$F,"Won")+COUNTIFS(SWISSW!$I:$I,'MTT WIN'!E$1,SWISSW!$J:$J,'MTT WIN'!$A37,SWISSW!$F:$F,"Lost")))</f>
        <v>1</v>
      </c>
      <c r="F37" s="11">
        <f ca="1">((COUNTIFS(SWISSW!$I:$I,'MTT WIN'!$A37,SWISSW!$J:$J,'MTT WIN'!F$1,SWISSW!$F:$F,"Won")+COUNTIFS(SWISSW!$I:$I,'MTT WIN'!F$1,SWISSW!$J:$J,'MTT WIN'!$A37,SWISSW!$F:$F,"Lost")))</f>
        <v>0</v>
      </c>
      <c r="G37" s="11">
        <f ca="1">((COUNTIFS(SWISSW!$I:$I,'MTT WIN'!$A37,SWISSW!$J:$J,'MTT WIN'!G$1,SWISSW!$F:$F,"Won")+COUNTIFS(SWISSW!$I:$I,'MTT WIN'!G$1,SWISSW!$J:$J,'MTT WIN'!$A37,SWISSW!$F:$F,"Lost")))</f>
        <v>0</v>
      </c>
      <c r="H37" s="11">
        <f ca="1">((COUNTIFS(SWISSW!$I:$I,'MTT WIN'!$A37,SWISSW!$J:$J,'MTT WIN'!H$1,SWISSW!$F:$F,"Won")+COUNTIFS(SWISSW!$I:$I,'MTT WIN'!H$1,SWISSW!$J:$J,'MTT WIN'!$A37,SWISSW!$F:$F,"Lost")))</f>
        <v>0</v>
      </c>
      <c r="I37" s="11">
        <f ca="1">((COUNTIFS(SWISSW!$I:$I,'MTT WIN'!$A37,SWISSW!$J:$J,'MTT WIN'!I$1,SWISSW!$F:$F,"Won")+COUNTIFS(SWISSW!$I:$I,'MTT WIN'!I$1,SWISSW!$J:$J,'MTT WIN'!$A37,SWISSW!$F:$F,"Lost")))</f>
        <v>0</v>
      </c>
      <c r="J37" s="11">
        <f ca="1">((COUNTIFS(SWISSW!$I:$I,'MTT WIN'!$A37,SWISSW!$J:$J,'MTT WIN'!J$1,SWISSW!$F:$F,"Won")+COUNTIFS(SWISSW!$I:$I,'MTT WIN'!J$1,SWISSW!$J:$J,'MTT WIN'!$A37,SWISSW!$F:$F,"Lost")))</f>
        <v>0</v>
      </c>
      <c r="K37" s="11">
        <f ca="1">((COUNTIFS(SWISSW!$I:$I,'MTT WIN'!$A37,SWISSW!$J:$J,'MTT WIN'!K$1,SWISSW!$F:$F,"Won")+COUNTIFS(SWISSW!$I:$I,'MTT WIN'!K$1,SWISSW!$J:$J,'MTT WIN'!$A37,SWISSW!$F:$F,"Lost")))</f>
        <v>0</v>
      </c>
      <c r="L37" s="11">
        <f ca="1">((COUNTIFS(SWISSW!$I:$I,'MTT WIN'!$A37,SWISSW!$J:$J,'MTT WIN'!L$1,SWISSW!$F:$F,"Won")+COUNTIFS(SWISSW!$I:$I,'MTT WIN'!L$1,SWISSW!$J:$J,'MTT WIN'!$A37,SWISSW!$F:$F,"Lost")))</f>
        <v>1</v>
      </c>
      <c r="M37" s="11">
        <f ca="1">((COUNTIFS(SWISSW!$I:$I,'MTT WIN'!$A37,SWISSW!$J:$J,'MTT WIN'!M$1,SWISSW!$F:$F,"Won")+COUNTIFS(SWISSW!$I:$I,'MTT WIN'!M$1,SWISSW!$J:$J,'MTT WIN'!$A37,SWISSW!$F:$F,"Lost")))</f>
        <v>0</v>
      </c>
      <c r="N37" s="11">
        <f ca="1">((COUNTIFS(SWISSW!$I:$I,'MTT WIN'!$A37,SWISSW!$J:$J,'MTT WIN'!N$1,SWISSW!$F:$F,"Won")+COUNTIFS(SWISSW!$I:$I,'MTT WIN'!N$1,SWISSW!$J:$J,'MTT WIN'!$A37,SWISSW!$F:$F,"Lost")))</f>
        <v>0</v>
      </c>
      <c r="O37" s="11">
        <f ca="1">((COUNTIFS(SWISSW!$I:$I,'MTT WIN'!$A37,SWISSW!$J:$J,'MTT WIN'!O$1,SWISSW!$F:$F,"Won")+COUNTIFS(SWISSW!$I:$I,'MTT WIN'!O$1,SWISSW!$J:$J,'MTT WIN'!$A37,SWISSW!$F:$F,"Lost")))</f>
        <v>0</v>
      </c>
      <c r="P37" s="11">
        <f ca="1">((COUNTIFS(SWISSW!$I:$I,'MTT WIN'!$A37,SWISSW!$J:$J,'MTT WIN'!P$1,SWISSW!$F:$F,"Won")+COUNTIFS(SWISSW!$I:$I,'MTT WIN'!P$1,SWISSW!$J:$J,'MTT WIN'!$A37,SWISSW!$F:$F,"Lost")))</f>
        <v>0</v>
      </c>
      <c r="Q37" s="11">
        <f ca="1">((COUNTIFS(SWISSW!$I:$I,'MTT WIN'!$A37,SWISSW!$J:$J,'MTT WIN'!Q$1,SWISSW!$F:$F,"Won")+COUNTIFS(SWISSW!$I:$I,'MTT WIN'!Q$1,SWISSW!$J:$J,'MTT WIN'!$A37,SWISSW!$F:$F,"Lost")))</f>
        <v>0</v>
      </c>
      <c r="R37" s="11">
        <f ca="1">((COUNTIFS(SWISSW!$I:$I,'MTT WIN'!$A37,SWISSW!$J:$J,'MTT WIN'!R$1,SWISSW!$F:$F,"Won")+COUNTIFS(SWISSW!$I:$I,'MTT WIN'!R$1,SWISSW!$J:$J,'MTT WIN'!$A37,SWISSW!$F:$F,"Lost")))</f>
        <v>0</v>
      </c>
      <c r="S37" s="11">
        <f ca="1">((COUNTIFS(SWISSW!$I:$I,'MTT WIN'!$A37,SWISSW!$J:$J,'MTT WIN'!S$1,SWISSW!$F:$F,"Won")+COUNTIFS(SWISSW!$I:$I,'MTT WIN'!S$1,SWISSW!$J:$J,'MTT WIN'!$A37,SWISSW!$F:$F,"Lost")))</f>
        <v>0</v>
      </c>
      <c r="T37" s="11">
        <f ca="1">((COUNTIFS(SWISSW!$I:$I,'MTT WIN'!$A37,SWISSW!$J:$J,'MTT WIN'!T$1,SWISSW!$F:$F,"Won")+COUNTIFS(SWISSW!$I:$I,'MTT WIN'!T$1,SWISSW!$J:$J,'MTT WIN'!$A37,SWISSW!$F:$F,"Lost")))</f>
        <v>0</v>
      </c>
      <c r="U37" s="11">
        <f ca="1">((COUNTIFS(SWISSW!$I:$I,'MTT WIN'!$A37,SWISSW!$J:$J,'MTT WIN'!U$1,SWISSW!$F:$F,"Won")+COUNTIFS(SWISSW!$I:$I,'MTT WIN'!U$1,SWISSW!$J:$J,'MTT WIN'!$A37,SWISSW!$F:$F,"Lost")))</f>
        <v>0</v>
      </c>
      <c r="V37" s="11">
        <f ca="1">((COUNTIFS(SWISSW!$I:$I,'MTT WIN'!$A37,SWISSW!$J:$J,'MTT WIN'!V$1,SWISSW!$F:$F,"Won")+COUNTIFS(SWISSW!$I:$I,'MTT WIN'!V$1,SWISSW!$J:$J,'MTT WIN'!$A37,SWISSW!$F:$F,"Lost")))</f>
        <v>0</v>
      </c>
      <c r="W37" s="11">
        <f ca="1">((COUNTIFS(SWISSW!$I:$I,'MTT WIN'!$A37,SWISSW!$J:$J,'MTT WIN'!W$1,SWISSW!$F:$F,"Won")+COUNTIFS(SWISSW!$I:$I,'MTT WIN'!W$1,SWISSW!$J:$J,'MTT WIN'!$A37,SWISSW!$F:$F,"Lost")))</f>
        <v>0</v>
      </c>
      <c r="X37" s="11">
        <f ca="1">((COUNTIFS(SWISSW!$I:$I,'MTT WIN'!$A37,SWISSW!$J:$J,'MTT WIN'!X$1,SWISSW!$F:$F,"Won")+COUNTIFS(SWISSW!$I:$I,'MTT WIN'!X$1,SWISSW!$J:$J,'MTT WIN'!$A37,SWISSW!$F:$F,"Lost")))</f>
        <v>0</v>
      </c>
      <c r="Y37" s="11">
        <f ca="1">((COUNTIFS(SWISSW!$I:$I,'MTT WIN'!$A37,SWISSW!$J:$J,'MTT WIN'!Y$1,SWISSW!$F:$F,"Won")+COUNTIFS(SWISSW!$I:$I,'MTT WIN'!Y$1,SWISSW!$J:$J,'MTT WIN'!$A37,SWISSW!$F:$F,"Lost")))</f>
        <v>0</v>
      </c>
      <c r="Z37" s="11">
        <f ca="1">((COUNTIFS(SWISSW!$I:$I,'MTT WIN'!$A37,SWISSW!$J:$J,'MTT WIN'!Z$1,SWISSW!$F:$F,"Won")+COUNTIFS(SWISSW!$I:$I,'MTT WIN'!Z$1,SWISSW!$J:$J,'MTT WIN'!$A37,SWISSW!$F:$F,"Lost")))</f>
        <v>0</v>
      </c>
      <c r="AA37" s="11">
        <f ca="1">((COUNTIFS(SWISSW!$I:$I,'MTT WIN'!$A37,SWISSW!$J:$J,'MTT WIN'!AA$1,SWISSW!$F:$F,"Won")+COUNTIFS(SWISSW!$I:$I,'MTT WIN'!AA$1,SWISSW!$J:$J,'MTT WIN'!$A37,SWISSW!$F:$F,"Lost")))</f>
        <v>0</v>
      </c>
      <c r="AB37" s="11">
        <f ca="1">((COUNTIFS(SWISSW!$I:$I,'MTT WIN'!$A37,SWISSW!$J:$J,'MTT WIN'!AB$1,SWISSW!$F:$F,"Won")+COUNTIFS(SWISSW!$I:$I,'MTT WIN'!AB$1,SWISSW!$J:$J,'MTT WIN'!$A37,SWISSW!$F:$F,"Lost")))</f>
        <v>0</v>
      </c>
      <c r="AC37" s="11">
        <f ca="1">((COUNTIFS(SWISSW!$I:$I,'MTT WIN'!$A37,SWISSW!$J:$J,'MTT WIN'!AC$1,SWISSW!$F:$F,"Won")+COUNTIFS(SWISSW!$I:$I,'MTT WIN'!AC$1,SWISSW!$J:$J,'MTT WIN'!$A37,SWISSW!$F:$F,"Lost")))</f>
        <v>0</v>
      </c>
      <c r="AD37" s="11">
        <f ca="1">((COUNTIFS(SWISSW!$I:$I,'MTT WIN'!$A37,SWISSW!$J:$J,'MTT WIN'!AD$1,SWISSW!$F:$F,"Won")+COUNTIFS(SWISSW!$I:$I,'MTT WIN'!AD$1,SWISSW!$J:$J,'MTT WIN'!$A37,SWISSW!$F:$F,"Lost")))</f>
        <v>0</v>
      </c>
      <c r="AE37" s="11">
        <f ca="1">((COUNTIFS(SWISSW!$I:$I,'MTT WIN'!$A37,SWISSW!$J:$J,'MTT WIN'!AE$1,SWISSW!$F:$F,"Won")+COUNTIFS(SWISSW!$I:$I,'MTT WIN'!AE$1,SWISSW!$J:$J,'MTT WIN'!$A37,SWISSW!$F:$F,"Lost")))</f>
        <v>0</v>
      </c>
      <c r="AF37" s="11">
        <f ca="1">((COUNTIFS(SWISSW!$I:$I,'MTT WIN'!$A37,SWISSW!$J:$J,'MTT WIN'!AF$1,SWISSW!$F:$F,"Won")+COUNTIFS(SWISSW!$I:$I,'MTT WIN'!AF$1,SWISSW!$J:$J,'MTT WIN'!$A37,SWISSW!$F:$F,"Lost")))</f>
        <v>0</v>
      </c>
      <c r="AG37" s="11">
        <f ca="1">((COUNTIFS(SWISSW!$I:$I,'MTT WIN'!$A37,SWISSW!$J:$J,'MTT WIN'!AG$1,SWISSW!$F:$F,"Won")+COUNTIFS(SWISSW!$I:$I,'MTT WIN'!AG$1,SWISSW!$J:$J,'MTT WIN'!$A37,SWISSW!$F:$F,"Lost")))</f>
        <v>0</v>
      </c>
      <c r="AH37" s="11">
        <f ca="1">((COUNTIFS(SWISSW!$I:$I,'MTT WIN'!$A37,SWISSW!$J:$J,'MTT WIN'!AH$1,SWISSW!$F:$F,"Won")+COUNTIFS(SWISSW!$I:$I,'MTT WIN'!AH$1,SWISSW!$J:$J,'MTT WIN'!$A37,SWISSW!$F:$F,"Lost")))</f>
        <v>0</v>
      </c>
      <c r="AI37" s="11">
        <f ca="1">((COUNTIFS(SWISSW!$I:$I,'MTT WIN'!$A37,SWISSW!$J:$J,'MTT WIN'!AI$1,SWISSW!$F:$F,"Won")+COUNTIFS(SWISSW!$I:$I,'MTT WIN'!AI$1,SWISSW!$J:$J,'MTT WIN'!$A37,SWISSW!$F:$F,"Lost")))</f>
        <v>0</v>
      </c>
      <c r="AJ37" s="11">
        <f ca="1">((COUNTIFS(SWISSW!$I:$I,'MTT WIN'!$A37,SWISSW!$J:$J,'MTT WIN'!AJ$1,SWISSW!$F:$F,"Won")+COUNTIFS(SWISSW!$I:$I,'MTT WIN'!AJ$1,SWISSW!$J:$J,'MTT WIN'!$A37,SWISSW!$F:$F,"Lost")))</f>
        <v>0</v>
      </c>
      <c r="AK37" s="11">
        <f ca="1">((COUNTIFS(SWISSW!$I:$I,'MTT WIN'!$A37,SWISSW!$J:$J,'MTT WIN'!AK$1,SWISSW!$F:$F,"Won")+COUNTIFS(SWISSW!$I:$I,'MTT WIN'!AK$1,SWISSW!$J:$J,'MTT WIN'!$A37,SWISSW!$F:$F,"Lost")))</f>
        <v>0</v>
      </c>
      <c r="AL37" s="11">
        <f ca="1">((COUNTIFS(SWISSW!$I:$I,'MTT WIN'!$A37,SWISSW!$J:$J,'MTT WIN'!AL$1,SWISSW!$F:$F,"Won")+COUNTIFS(SWISSW!$I:$I,'MTT WIN'!AL$1,SWISSW!$J:$J,'MTT WIN'!$A37,SWISSW!$F:$F,"Lost")))</f>
        <v>1</v>
      </c>
      <c r="AM37" s="11">
        <f ca="1">((COUNTIFS(SWISSW!$I:$I,'MTT WIN'!$A37,SWISSW!$J:$J,'MTT WIN'!AM$1,SWISSW!$F:$F,"Won")+COUNTIFS(SWISSW!$I:$I,'MTT WIN'!AM$1,SWISSW!$J:$J,'MTT WIN'!$A37,SWISSW!$F:$F,"Lost")))</f>
        <v>0</v>
      </c>
      <c r="AN37" s="11">
        <f ca="1">((COUNTIFS(SWISSW!$I:$I,'MTT WIN'!$A37,SWISSW!$J:$J,'MTT WIN'!AN$1,SWISSW!$F:$F,"Won")+COUNTIFS(SWISSW!$I:$I,'MTT WIN'!AN$1,SWISSW!$J:$J,'MTT WIN'!$A37,SWISSW!$F:$F,"Lost")))</f>
        <v>0</v>
      </c>
      <c r="AO37" s="11">
        <f ca="1">((COUNTIFS(SWISSW!$I:$I,'MTT WIN'!$A37,SWISSW!$J:$J,'MTT WIN'!AO$1,SWISSW!$F:$F,"Won")+COUNTIFS(SWISSW!$I:$I,'MTT WIN'!AO$1,SWISSW!$J:$J,'MTT WIN'!$A37,SWISSW!$F:$F,"Lost")))</f>
        <v>0</v>
      </c>
      <c r="AP37" s="11">
        <f ca="1">((COUNTIFS(SWISSW!$I:$I,'MTT WIN'!$A37,SWISSW!$J:$J,'MTT WIN'!AP$1,SWISSW!$F:$F,"Won")+COUNTIFS(SWISSW!$I:$I,'MTT WIN'!AP$1,SWISSW!$J:$J,'MTT WIN'!$A37,SWISSW!$F:$F,"Lost")))</f>
        <v>0</v>
      </c>
      <c r="AQ37" s="11">
        <f ca="1">((COUNTIFS(SWISSW!$I:$I,'MTT WIN'!$A37,SWISSW!$J:$J,'MTT WIN'!AQ$1,SWISSW!$F:$F,"Won")+COUNTIFS(SWISSW!$I:$I,'MTT WIN'!AQ$1,SWISSW!$J:$J,'MTT WIN'!$A37,SWISSW!$F:$F,"Lost")))</f>
        <v>0</v>
      </c>
      <c r="AR37" s="11">
        <f ca="1">((COUNTIFS(SWISSW!$I:$I,'MTT WIN'!$A37,SWISSW!$J:$J,'MTT WIN'!AR$1,SWISSW!$F:$F,"Won")+COUNTIFS(SWISSW!$I:$I,'MTT WIN'!AR$1,SWISSW!$J:$J,'MTT WIN'!$A37,SWISSW!$F:$F,"Lost")))</f>
        <v>0</v>
      </c>
      <c r="AS37" s="11">
        <f ca="1">((COUNTIFS(SWISSW!$I:$I,'MTT WIN'!$A37,SWISSW!$J:$J,'MTT WIN'!AS$1,SWISSW!$F:$F,"Won")+COUNTIFS(SWISSW!$I:$I,'MTT WIN'!AS$1,SWISSW!$J:$J,'MTT WIN'!$A37,SWISSW!$F:$F,"Lost")))</f>
        <v>0</v>
      </c>
      <c r="AT37" s="11">
        <f ca="1">((COUNTIFS(SWISSW!$I:$I,'MTT WIN'!$A37,SWISSW!$J:$J,'MTT WIN'!AT$1,SWISSW!$F:$F,"Won")+COUNTIFS(SWISSW!$I:$I,'MTT WIN'!AT$1,SWISSW!$J:$J,'MTT WIN'!$A37,SWISSW!$F:$F,"Lost")))</f>
        <v>0</v>
      </c>
      <c r="AU37" s="11">
        <f ca="1">((COUNTIFS(SWISSW!$I:$I,'MTT WIN'!$A37,SWISSW!$J:$J,'MTT WIN'!AU$1,SWISSW!$F:$F,"Won")+COUNTIFS(SWISSW!$I:$I,'MTT WIN'!AU$1,SWISSW!$J:$J,'MTT WIN'!$A37,SWISSW!$F:$F,"Lost")))</f>
        <v>0</v>
      </c>
      <c r="AV37" s="11">
        <f ca="1">((COUNTIFS(SWISSW!$I:$I,'MTT WIN'!$A37,SWISSW!$J:$J,'MTT WIN'!AV$1,SWISSW!$F:$F,"Won")+COUNTIFS(SWISSW!$I:$I,'MTT WIN'!AV$1,SWISSW!$J:$J,'MTT WIN'!$A37,SWISSW!$F:$F,"Lost")))</f>
        <v>0</v>
      </c>
      <c r="AW37" s="11">
        <f ca="1">((COUNTIFS(SWISSW!$I:$I,'MTT WIN'!$A37,SWISSW!$J:$J,'MTT WIN'!AW$1,SWISSW!$F:$F,"Won")+COUNTIFS(SWISSW!$I:$I,'MTT WIN'!AW$1,SWISSW!$J:$J,'MTT WIN'!$A37,SWISSW!$F:$F,"Lost")))</f>
        <v>0</v>
      </c>
      <c r="AX37" s="11">
        <f ca="1">((COUNTIFS(SWISSW!$I:$I,'MTT WIN'!$A37,SWISSW!$J:$J,'MTT WIN'!AX$1,SWISSW!$F:$F,"Won")+COUNTIFS(SWISSW!$I:$I,'MTT WIN'!AX$1,SWISSW!$J:$J,'MTT WIN'!$A37,SWISSW!$F:$F,"Lost")))</f>
        <v>0</v>
      </c>
      <c r="AY37" s="11">
        <f ca="1">((COUNTIFS(SWISSW!$I:$I,'MTT WIN'!$A37,SWISSW!$J:$J,'MTT WIN'!AY$1,SWISSW!$F:$F,"Won")+COUNTIFS(SWISSW!$I:$I,'MTT WIN'!AY$1,SWISSW!$J:$J,'MTT WIN'!$A37,SWISSW!$F:$F,"Lost")))</f>
        <v>0</v>
      </c>
      <c r="AZ37" s="11">
        <f ca="1">((COUNTIFS(SWISSW!$I:$I,'MTT WIN'!$A37,SWISSW!$J:$J,'MTT WIN'!AZ$1,SWISSW!$F:$F,"Won")+COUNTIFS(SWISSW!$I:$I,'MTT WIN'!AZ$1,SWISSW!$J:$J,'MTT WIN'!$A37,SWISSW!$F:$F,"Lost")))</f>
        <v>0</v>
      </c>
      <c r="BA37" s="11">
        <f ca="1">((COUNTIFS(SWISSW!$I:$I,'MTT WIN'!$A37,SWISSW!$J:$J,'MTT WIN'!BA$1,SWISSW!$F:$F,"Won")+COUNTIFS(SWISSW!$I:$I,'MTT WIN'!BA$1,SWISSW!$J:$J,'MTT WIN'!$A37,SWISSW!$F:$F,"Lost")))</f>
        <v>0</v>
      </c>
      <c r="BB37" s="11">
        <f ca="1">((COUNTIFS(SWISSW!$I:$I,'MTT WIN'!$A37,SWISSW!$J:$J,'MTT WIN'!BB$1,SWISSW!$F:$F,"Won")+COUNTIFS(SWISSW!$I:$I,'MTT WIN'!BB$1,SWISSW!$J:$J,'MTT WIN'!$A37,SWISSW!$F:$F,"Lost")))</f>
        <v>0</v>
      </c>
      <c r="BC37" s="11">
        <f ca="1">((COUNTIFS(SWISSW!$I:$I,'MTT WIN'!$A37,SWISSW!$J:$J,'MTT WIN'!BC$1,SWISSW!$F:$F,"Won")+COUNTIFS(SWISSW!$I:$I,'MTT WIN'!BC$1,SWISSW!$J:$J,'MTT WIN'!$A37,SWISSW!$F:$F,"Lost")))</f>
        <v>0</v>
      </c>
      <c r="BD37" s="11">
        <f ca="1">((COUNTIFS(SWISSW!$I:$I,'MTT WIN'!$A37,SWISSW!$J:$J,'MTT WIN'!BD$1,SWISSW!$F:$F,"Won")+COUNTIFS(SWISSW!$I:$I,'MTT WIN'!BD$1,SWISSW!$J:$J,'MTT WIN'!$A37,SWISSW!$F:$F,"Lost")))</f>
        <v>0</v>
      </c>
      <c r="BE37" s="11">
        <f ca="1">((COUNTIFS(SWISSW!$I:$I,'MTT WIN'!$A37,SWISSW!$J:$J,'MTT WIN'!BE$1,SWISSW!$F:$F,"Won")+COUNTIFS(SWISSW!$I:$I,'MTT WIN'!BE$1,SWISSW!$J:$J,'MTT WIN'!$A37,SWISSW!$F:$F,"Lost")))</f>
        <v>0</v>
      </c>
      <c r="BF37" s="11">
        <f ca="1">((COUNTIFS(SWISSW!$I:$I,'MTT WIN'!$A37,SWISSW!$J:$J,'MTT WIN'!BF$1,SWISSW!$F:$F,"Won")+COUNTIFS(SWISSW!$I:$I,'MTT WIN'!BF$1,SWISSW!$J:$J,'MTT WIN'!$A37,SWISSW!$F:$F,"Lost")))</f>
        <v>0</v>
      </c>
    </row>
    <row r="38" spans="1:58" ht="55" customHeight="1" x14ac:dyDescent="0.3">
      <c r="A38" s="3" t="str">
        <f ca="1">MATCHUP!A38</f>
        <v>Mono Black Rod</v>
      </c>
      <c r="B38" s="11">
        <f ca="1">((COUNTIFS(SWISSW!$I:$I,'MTT WIN'!$A38,SWISSW!$J:$J,'MTT WIN'!B$1,SWISSW!$F:$F,"Won")+COUNTIFS(SWISSW!$I:$I,'MTT WIN'!B$1,SWISSW!$J:$J,'MTT WIN'!$A38,SWISSW!$F:$F,"Lost")))</f>
        <v>2</v>
      </c>
      <c r="C38" s="11">
        <f ca="1">((COUNTIFS(SWISSW!$I:$I,'MTT WIN'!$A38,SWISSW!$J:$J,'MTT WIN'!C$1,SWISSW!$F:$F,"Won")+COUNTIFS(SWISSW!$I:$I,'MTT WIN'!C$1,SWISSW!$J:$J,'MTT WIN'!$A38,SWISSW!$F:$F,"Lost")))</f>
        <v>1</v>
      </c>
      <c r="D38" s="11">
        <f ca="1">((COUNTIFS(SWISSW!$I:$I,'MTT WIN'!$A38,SWISSW!$J:$J,'MTT WIN'!D$1,SWISSW!$F:$F,"Won")+COUNTIFS(SWISSW!$I:$I,'MTT WIN'!D$1,SWISSW!$J:$J,'MTT WIN'!$A38,SWISSW!$F:$F,"Lost")))</f>
        <v>0</v>
      </c>
      <c r="E38" s="11">
        <f ca="1">((COUNTIFS(SWISSW!$I:$I,'MTT WIN'!$A38,SWISSW!$J:$J,'MTT WIN'!E$1,SWISSW!$F:$F,"Won")+COUNTIFS(SWISSW!$I:$I,'MTT WIN'!E$1,SWISSW!$J:$J,'MTT WIN'!$A38,SWISSW!$F:$F,"Lost")))</f>
        <v>0</v>
      </c>
      <c r="F38" s="11">
        <f ca="1">((COUNTIFS(SWISSW!$I:$I,'MTT WIN'!$A38,SWISSW!$J:$J,'MTT WIN'!F$1,SWISSW!$F:$F,"Won")+COUNTIFS(SWISSW!$I:$I,'MTT WIN'!F$1,SWISSW!$J:$J,'MTT WIN'!$A38,SWISSW!$F:$F,"Lost")))</f>
        <v>0</v>
      </c>
      <c r="G38" s="11">
        <f ca="1">((COUNTIFS(SWISSW!$I:$I,'MTT WIN'!$A38,SWISSW!$J:$J,'MTT WIN'!G$1,SWISSW!$F:$F,"Won")+COUNTIFS(SWISSW!$I:$I,'MTT WIN'!G$1,SWISSW!$J:$J,'MTT WIN'!$A38,SWISSW!$F:$F,"Lost")))</f>
        <v>0</v>
      </c>
      <c r="H38" s="11">
        <f ca="1">((COUNTIFS(SWISSW!$I:$I,'MTT WIN'!$A38,SWISSW!$J:$J,'MTT WIN'!H$1,SWISSW!$F:$F,"Won")+COUNTIFS(SWISSW!$I:$I,'MTT WIN'!H$1,SWISSW!$J:$J,'MTT WIN'!$A38,SWISSW!$F:$F,"Lost")))</f>
        <v>0</v>
      </c>
      <c r="I38" s="11">
        <f ca="1">((COUNTIFS(SWISSW!$I:$I,'MTT WIN'!$A38,SWISSW!$J:$J,'MTT WIN'!I$1,SWISSW!$F:$F,"Won")+COUNTIFS(SWISSW!$I:$I,'MTT WIN'!I$1,SWISSW!$J:$J,'MTT WIN'!$A38,SWISSW!$F:$F,"Lost")))</f>
        <v>0</v>
      </c>
      <c r="J38" s="11">
        <f ca="1">((COUNTIFS(SWISSW!$I:$I,'MTT WIN'!$A38,SWISSW!$J:$J,'MTT WIN'!J$1,SWISSW!$F:$F,"Won")+COUNTIFS(SWISSW!$I:$I,'MTT WIN'!J$1,SWISSW!$J:$J,'MTT WIN'!$A38,SWISSW!$F:$F,"Lost")))</f>
        <v>0</v>
      </c>
      <c r="K38" s="11">
        <f ca="1">((COUNTIFS(SWISSW!$I:$I,'MTT WIN'!$A38,SWISSW!$J:$J,'MTT WIN'!K$1,SWISSW!$F:$F,"Won")+COUNTIFS(SWISSW!$I:$I,'MTT WIN'!K$1,SWISSW!$J:$J,'MTT WIN'!$A38,SWISSW!$F:$F,"Lost")))</f>
        <v>0</v>
      </c>
      <c r="L38" s="11">
        <f ca="1">((COUNTIFS(SWISSW!$I:$I,'MTT WIN'!$A38,SWISSW!$J:$J,'MTT WIN'!L$1,SWISSW!$F:$F,"Won")+COUNTIFS(SWISSW!$I:$I,'MTT WIN'!L$1,SWISSW!$J:$J,'MTT WIN'!$A38,SWISSW!$F:$F,"Lost")))</f>
        <v>0</v>
      </c>
      <c r="M38" s="11">
        <f ca="1">((COUNTIFS(SWISSW!$I:$I,'MTT WIN'!$A38,SWISSW!$J:$J,'MTT WIN'!M$1,SWISSW!$F:$F,"Won")+COUNTIFS(SWISSW!$I:$I,'MTT WIN'!M$1,SWISSW!$J:$J,'MTT WIN'!$A38,SWISSW!$F:$F,"Lost")))</f>
        <v>0</v>
      </c>
      <c r="N38" s="11">
        <f ca="1">((COUNTIFS(SWISSW!$I:$I,'MTT WIN'!$A38,SWISSW!$J:$J,'MTT WIN'!N$1,SWISSW!$F:$F,"Won")+COUNTIFS(SWISSW!$I:$I,'MTT WIN'!N$1,SWISSW!$J:$J,'MTT WIN'!$A38,SWISSW!$F:$F,"Lost")))</f>
        <v>0</v>
      </c>
      <c r="O38" s="11">
        <f ca="1">((COUNTIFS(SWISSW!$I:$I,'MTT WIN'!$A38,SWISSW!$J:$J,'MTT WIN'!O$1,SWISSW!$F:$F,"Won")+COUNTIFS(SWISSW!$I:$I,'MTT WIN'!O$1,SWISSW!$J:$J,'MTT WIN'!$A38,SWISSW!$F:$F,"Lost")))</f>
        <v>1</v>
      </c>
      <c r="P38" s="11">
        <f ca="1">((COUNTIFS(SWISSW!$I:$I,'MTT WIN'!$A38,SWISSW!$J:$J,'MTT WIN'!P$1,SWISSW!$F:$F,"Won")+COUNTIFS(SWISSW!$I:$I,'MTT WIN'!P$1,SWISSW!$J:$J,'MTT WIN'!$A38,SWISSW!$F:$F,"Lost")))</f>
        <v>0</v>
      </c>
      <c r="Q38" s="11">
        <f ca="1">((COUNTIFS(SWISSW!$I:$I,'MTT WIN'!$A38,SWISSW!$J:$J,'MTT WIN'!Q$1,SWISSW!$F:$F,"Won")+COUNTIFS(SWISSW!$I:$I,'MTT WIN'!Q$1,SWISSW!$J:$J,'MTT WIN'!$A38,SWISSW!$F:$F,"Lost")))</f>
        <v>0</v>
      </c>
      <c r="R38" s="11">
        <f ca="1">((COUNTIFS(SWISSW!$I:$I,'MTT WIN'!$A38,SWISSW!$J:$J,'MTT WIN'!R$1,SWISSW!$F:$F,"Won")+COUNTIFS(SWISSW!$I:$I,'MTT WIN'!R$1,SWISSW!$J:$J,'MTT WIN'!$A38,SWISSW!$F:$F,"Lost")))</f>
        <v>0</v>
      </c>
      <c r="S38" s="11">
        <f ca="1">((COUNTIFS(SWISSW!$I:$I,'MTT WIN'!$A38,SWISSW!$J:$J,'MTT WIN'!S$1,SWISSW!$F:$F,"Won")+COUNTIFS(SWISSW!$I:$I,'MTT WIN'!S$1,SWISSW!$J:$J,'MTT WIN'!$A38,SWISSW!$F:$F,"Lost")))</f>
        <v>0</v>
      </c>
      <c r="T38" s="11">
        <f ca="1">((COUNTIFS(SWISSW!$I:$I,'MTT WIN'!$A38,SWISSW!$J:$J,'MTT WIN'!T$1,SWISSW!$F:$F,"Won")+COUNTIFS(SWISSW!$I:$I,'MTT WIN'!T$1,SWISSW!$J:$J,'MTT WIN'!$A38,SWISSW!$F:$F,"Lost")))</f>
        <v>0</v>
      </c>
      <c r="U38" s="11">
        <f ca="1">((COUNTIFS(SWISSW!$I:$I,'MTT WIN'!$A38,SWISSW!$J:$J,'MTT WIN'!U$1,SWISSW!$F:$F,"Won")+COUNTIFS(SWISSW!$I:$I,'MTT WIN'!U$1,SWISSW!$J:$J,'MTT WIN'!$A38,SWISSW!$F:$F,"Lost")))</f>
        <v>1</v>
      </c>
      <c r="V38" s="11">
        <f ca="1">((COUNTIFS(SWISSW!$I:$I,'MTT WIN'!$A38,SWISSW!$J:$J,'MTT WIN'!V$1,SWISSW!$F:$F,"Won")+COUNTIFS(SWISSW!$I:$I,'MTT WIN'!V$1,SWISSW!$J:$J,'MTT WIN'!$A38,SWISSW!$F:$F,"Lost")))</f>
        <v>1</v>
      </c>
      <c r="W38" s="11">
        <f ca="1">((COUNTIFS(SWISSW!$I:$I,'MTT WIN'!$A38,SWISSW!$J:$J,'MTT WIN'!W$1,SWISSW!$F:$F,"Won")+COUNTIFS(SWISSW!$I:$I,'MTT WIN'!W$1,SWISSW!$J:$J,'MTT WIN'!$A38,SWISSW!$F:$F,"Lost")))</f>
        <v>1</v>
      </c>
      <c r="X38" s="11">
        <f ca="1">((COUNTIFS(SWISSW!$I:$I,'MTT WIN'!$A38,SWISSW!$J:$J,'MTT WIN'!X$1,SWISSW!$F:$F,"Won")+COUNTIFS(SWISSW!$I:$I,'MTT WIN'!X$1,SWISSW!$J:$J,'MTT WIN'!$A38,SWISSW!$F:$F,"Lost")))</f>
        <v>1</v>
      </c>
      <c r="Y38" s="11">
        <f ca="1">((COUNTIFS(SWISSW!$I:$I,'MTT WIN'!$A38,SWISSW!$J:$J,'MTT WIN'!Y$1,SWISSW!$F:$F,"Won")+COUNTIFS(SWISSW!$I:$I,'MTT WIN'!Y$1,SWISSW!$J:$J,'MTT WIN'!$A38,SWISSW!$F:$F,"Lost")))</f>
        <v>0</v>
      </c>
      <c r="Z38" s="11">
        <f ca="1">((COUNTIFS(SWISSW!$I:$I,'MTT WIN'!$A38,SWISSW!$J:$J,'MTT WIN'!Z$1,SWISSW!$F:$F,"Won")+COUNTIFS(SWISSW!$I:$I,'MTT WIN'!Z$1,SWISSW!$J:$J,'MTT WIN'!$A38,SWISSW!$F:$F,"Lost")))</f>
        <v>1</v>
      </c>
      <c r="AA38" s="11">
        <f ca="1">((COUNTIFS(SWISSW!$I:$I,'MTT WIN'!$A38,SWISSW!$J:$J,'MTT WIN'!AA$1,SWISSW!$F:$F,"Won")+COUNTIFS(SWISSW!$I:$I,'MTT WIN'!AA$1,SWISSW!$J:$J,'MTT WIN'!$A38,SWISSW!$F:$F,"Lost")))</f>
        <v>0</v>
      </c>
      <c r="AB38" s="11">
        <f ca="1">((COUNTIFS(SWISSW!$I:$I,'MTT WIN'!$A38,SWISSW!$J:$J,'MTT WIN'!AB$1,SWISSW!$F:$F,"Won")+COUNTIFS(SWISSW!$I:$I,'MTT WIN'!AB$1,SWISSW!$J:$J,'MTT WIN'!$A38,SWISSW!$F:$F,"Lost")))</f>
        <v>0</v>
      </c>
      <c r="AC38" s="11">
        <f ca="1">((COUNTIFS(SWISSW!$I:$I,'MTT WIN'!$A38,SWISSW!$J:$J,'MTT WIN'!AC$1,SWISSW!$F:$F,"Won")+COUNTIFS(SWISSW!$I:$I,'MTT WIN'!AC$1,SWISSW!$J:$J,'MTT WIN'!$A38,SWISSW!$F:$F,"Lost")))</f>
        <v>0</v>
      </c>
      <c r="AD38" s="11">
        <f ca="1">((COUNTIFS(SWISSW!$I:$I,'MTT WIN'!$A38,SWISSW!$J:$J,'MTT WIN'!AD$1,SWISSW!$F:$F,"Won")+COUNTIFS(SWISSW!$I:$I,'MTT WIN'!AD$1,SWISSW!$J:$J,'MTT WIN'!$A38,SWISSW!$F:$F,"Lost")))</f>
        <v>0</v>
      </c>
      <c r="AE38" s="11">
        <f ca="1">((COUNTIFS(SWISSW!$I:$I,'MTT WIN'!$A38,SWISSW!$J:$J,'MTT WIN'!AE$1,SWISSW!$F:$F,"Won")+COUNTIFS(SWISSW!$I:$I,'MTT WIN'!AE$1,SWISSW!$J:$J,'MTT WIN'!$A38,SWISSW!$F:$F,"Lost")))</f>
        <v>0</v>
      </c>
      <c r="AF38" s="11">
        <f ca="1">((COUNTIFS(SWISSW!$I:$I,'MTT WIN'!$A38,SWISSW!$J:$J,'MTT WIN'!AF$1,SWISSW!$F:$F,"Won")+COUNTIFS(SWISSW!$I:$I,'MTT WIN'!AF$1,SWISSW!$J:$J,'MTT WIN'!$A38,SWISSW!$F:$F,"Lost")))</f>
        <v>0</v>
      </c>
      <c r="AG38" s="11">
        <f ca="1">((COUNTIFS(SWISSW!$I:$I,'MTT WIN'!$A38,SWISSW!$J:$J,'MTT WIN'!AG$1,SWISSW!$F:$F,"Won")+COUNTIFS(SWISSW!$I:$I,'MTT WIN'!AG$1,SWISSW!$J:$J,'MTT WIN'!$A38,SWISSW!$F:$F,"Lost")))</f>
        <v>0</v>
      </c>
      <c r="AH38" s="11">
        <f ca="1">((COUNTIFS(SWISSW!$I:$I,'MTT WIN'!$A38,SWISSW!$J:$J,'MTT WIN'!AH$1,SWISSW!$F:$F,"Won")+COUNTIFS(SWISSW!$I:$I,'MTT WIN'!AH$1,SWISSW!$J:$J,'MTT WIN'!$A38,SWISSW!$F:$F,"Lost")))</f>
        <v>0</v>
      </c>
      <c r="AI38" s="11">
        <f ca="1">((COUNTIFS(SWISSW!$I:$I,'MTT WIN'!$A38,SWISSW!$J:$J,'MTT WIN'!AI$1,SWISSW!$F:$F,"Won")+COUNTIFS(SWISSW!$I:$I,'MTT WIN'!AI$1,SWISSW!$J:$J,'MTT WIN'!$A38,SWISSW!$F:$F,"Lost")))</f>
        <v>0</v>
      </c>
      <c r="AJ38" s="11">
        <f ca="1">((COUNTIFS(SWISSW!$I:$I,'MTT WIN'!$A38,SWISSW!$J:$J,'MTT WIN'!AJ$1,SWISSW!$F:$F,"Won")+COUNTIFS(SWISSW!$I:$I,'MTT WIN'!AJ$1,SWISSW!$J:$J,'MTT WIN'!$A38,SWISSW!$F:$F,"Lost")))</f>
        <v>0</v>
      </c>
      <c r="AK38" s="11">
        <f ca="1">((COUNTIFS(SWISSW!$I:$I,'MTT WIN'!$A38,SWISSW!$J:$J,'MTT WIN'!AK$1,SWISSW!$F:$F,"Won")+COUNTIFS(SWISSW!$I:$I,'MTT WIN'!AK$1,SWISSW!$J:$J,'MTT WIN'!$A38,SWISSW!$F:$F,"Lost")))</f>
        <v>0</v>
      </c>
      <c r="AL38" s="11">
        <f ca="1">((COUNTIFS(SWISSW!$I:$I,'MTT WIN'!$A38,SWISSW!$J:$J,'MTT WIN'!AL$1,SWISSW!$F:$F,"Won")+COUNTIFS(SWISSW!$I:$I,'MTT WIN'!AL$1,SWISSW!$J:$J,'MTT WIN'!$A38,SWISSW!$F:$F,"Lost")))</f>
        <v>0</v>
      </c>
      <c r="AM38" s="11">
        <f ca="1">((COUNTIFS(SWISSW!$I:$I,'MTT WIN'!$A38,SWISSW!$J:$J,'MTT WIN'!AM$1,SWISSW!$F:$F,"Won")+COUNTIFS(SWISSW!$I:$I,'MTT WIN'!AM$1,SWISSW!$J:$J,'MTT WIN'!$A38,SWISSW!$F:$F,"Lost")))</f>
        <v>0</v>
      </c>
      <c r="AN38" s="11">
        <f ca="1">((COUNTIFS(SWISSW!$I:$I,'MTT WIN'!$A38,SWISSW!$J:$J,'MTT WIN'!AN$1,SWISSW!$F:$F,"Won")+COUNTIFS(SWISSW!$I:$I,'MTT WIN'!AN$1,SWISSW!$J:$J,'MTT WIN'!$A38,SWISSW!$F:$F,"Lost")))</f>
        <v>0</v>
      </c>
      <c r="AO38" s="11">
        <f ca="1">((COUNTIFS(SWISSW!$I:$I,'MTT WIN'!$A38,SWISSW!$J:$J,'MTT WIN'!AO$1,SWISSW!$F:$F,"Won")+COUNTIFS(SWISSW!$I:$I,'MTT WIN'!AO$1,SWISSW!$J:$J,'MTT WIN'!$A38,SWISSW!$F:$F,"Lost")))</f>
        <v>0</v>
      </c>
      <c r="AP38" s="11">
        <f ca="1">((COUNTIFS(SWISSW!$I:$I,'MTT WIN'!$A38,SWISSW!$J:$J,'MTT WIN'!AP$1,SWISSW!$F:$F,"Won")+COUNTIFS(SWISSW!$I:$I,'MTT WIN'!AP$1,SWISSW!$J:$J,'MTT WIN'!$A38,SWISSW!$F:$F,"Lost")))</f>
        <v>0</v>
      </c>
      <c r="AQ38" s="11">
        <f ca="1">((COUNTIFS(SWISSW!$I:$I,'MTT WIN'!$A38,SWISSW!$J:$J,'MTT WIN'!AQ$1,SWISSW!$F:$F,"Won")+COUNTIFS(SWISSW!$I:$I,'MTT WIN'!AQ$1,SWISSW!$J:$J,'MTT WIN'!$A38,SWISSW!$F:$F,"Lost")))</f>
        <v>0</v>
      </c>
      <c r="AR38" s="11">
        <f ca="1">((COUNTIFS(SWISSW!$I:$I,'MTT WIN'!$A38,SWISSW!$J:$J,'MTT WIN'!AR$1,SWISSW!$F:$F,"Won")+COUNTIFS(SWISSW!$I:$I,'MTT WIN'!AR$1,SWISSW!$J:$J,'MTT WIN'!$A38,SWISSW!$F:$F,"Lost")))</f>
        <v>0</v>
      </c>
      <c r="AS38" s="11">
        <f ca="1">((COUNTIFS(SWISSW!$I:$I,'MTT WIN'!$A38,SWISSW!$J:$J,'MTT WIN'!AS$1,SWISSW!$F:$F,"Won")+COUNTIFS(SWISSW!$I:$I,'MTT WIN'!AS$1,SWISSW!$J:$J,'MTT WIN'!$A38,SWISSW!$F:$F,"Lost")))</f>
        <v>0</v>
      </c>
      <c r="AT38" s="11">
        <f ca="1">((COUNTIFS(SWISSW!$I:$I,'MTT WIN'!$A38,SWISSW!$J:$J,'MTT WIN'!AT$1,SWISSW!$F:$F,"Won")+COUNTIFS(SWISSW!$I:$I,'MTT WIN'!AT$1,SWISSW!$J:$J,'MTT WIN'!$A38,SWISSW!$F:$F,"Lost")))</f>
        <v>0</v>
      </c>
      <c r="AU38" s="11">
        <f ca="1">((COUNTIFS(SWISSW!$I:$I,'MTT WIN'!$A38,SWISSW!$J:$J,'MTT WIN'!AU$1,SWISSW!$F:$F,"Won")+COUNTIFS(SWISSW!$I:$I,'MTT WIN'!AU$1,SWISSW!$J:$J,'MTT WIN'!$A38,SWISSW!$F:$F,"Lost")))</f>
        <v>0</v>
      </c>
      <c r="AV38" s="11">
        <f ca="1">((COUNTIFS(SWISSW!$I:$I,'MTT WIN'!$A38,SWISSW!$J:$J,'MTT WIN'!AV$1,SWISSW!$F:$F,"Won")+COUNTIFS(SWISSW!$I:$I,'MTT WIN'!AV$1,SWISSW!$J:$J,'MTT WIN'!$A38,SWISSW!$F:$F,"Lost")))</f>
        <v>0</v>
      </c>
      <c r="AW38" s="11">
        <f ca="1">((COUNTIFS(SWISSW!$I:$I,'MTT WIN'!$A38,SWISSW!$J:$J,'MTT WIN'!AW$1,SWISSW!$F:$F,"Won")+COUNTIFS(SWISSW!$I:$I,'MTT WIN'!AW$1,SWISSW!$J:$J,'MTT WIN'!$A38,SWISSW!$F:$F,"Lost")))</f>
        <v>0</v>
      </c>
      <c r="AX38" s="11">
        <f ca="1">((COUNTIFS(SWISSW!$I:$I,'MTT WIN'!$A38,SWISSW!$J:$J,'MTT WIN'!AX$1,SWISSW!$F:$F,"Won")+COUNTIFS(SWISSW!$I:$I,'MTT WIN'!AX$1,SWISSW!$J:$J,'MTT WIN'!$A38,SWISSW!$F:$F,"Lost")))</f>
        <v>0</v>
      </c>
      <c r="AY38" s="11">
        <f ca="1">((COUNTIFS(SWISSW!$I:$I,'MTT WIN'!$A38,SWISSW!$J:$J,'MTT WIN'!AY$1,SWISSW!$F:$F,"Won")+COUNTIFS(SWISSW!$I:$I,'MTT WIN'!AY$1,SWISSW!$J:$J,'MTT WIN'!$A38,SWISSW!$F:$F,"Lost")))</f>
        <v>0</v>
      </c>
      <c r="AZ38" s="11">
        <f ca="1">((COUNTIFS(SWISSW!$I:$I,'MTT WIN'!$A38,SWISSW!$J:$J,'MTT WIN'!AZ$1,SWISSW!$F:$F,"Won")+COUNTIFS(SWISSW!$I:$I,'MTT WIN'!AZ$1,SWISSW!$J:$J,'MTT WIN'!$A38,SWISSW!$F:$F,"Lost")))</f>
        <v>0</v>
      </c>
      <c r="BA38" s="11">
        <f ca="1">((COUNTIFS(SWISSW!$I:$I,'MTT WIN'!$A38,SWISSW!$J:$J,'MTT WIN'!BA$1,SWISSW!$F:$F,"Won")+COUNTIFS(SWISSW!$I:$I,'MTT WIN'!BA$1,SWISSW!$J:$J,'MTT WIN'!$A38,SWISSW!$F:$F,"Lost")))</f>
        <v>1</v>
      </c>
      <c r="BB38" s="11">
        <f ca="1">((COUNTIFS(SWISSW!$I:$I,'MTT WIN'!$A38,SWISSW!$J:$J,'MTT WIN'!BB$1,SWISSW!$F:$F,"Won")+COUNTIFS(SWISSW!$I:$I,'MTT WIN'!BB$1,SWISSW!$J:$J,'MTT WIN'!$A38,SWISSW!$F:$F,"Lost")))</f>
        <v>0</v>
      </c>
      <c r="BC38" s="11">
        <f ca="1">((COUNTIFS(SWISSW!$I:$I,'MTT WIN'!$A38,SWISSW!$J:$J,'MTT WIN'!BC$1,SWISSW!$F:$F,"Won")+COUNTIFS(SWISSW!$I:$I,'MTT WIN'!BC$1,SWISSW!$J:$J,'MTT WIN'!$A38,SWISSW!$F:$F,"Lost")))</f>
        <v>0</v>
      </c>
      <c r="BD38" s="11">
        <f ca="1">((COUNTIFS(SWISSW!$I:$I,'MTT WIN'!$A38,SWISSW!$J:$J,'MTT WIN'!BD$1,SWISSW!$F:$F,"Won")+COUNTIFS(SWISSW!$I:$I,'MTT WIN'!BD$1,SWISSW!$J:$J,'MTT WIN'!$A38,SWISSW!$F:$F,"Lost")))</f>
        <v>0</v>
      </c>
      <c r="BE38" s="11">
        <f ca="1">((COUNTIFS(SWISSW!$I:$I,'MTT WIN'!$A38,SWISSW!$J:$J,'MTT WIN'!BE$1,SWISSW!$F:$F,"Won")+COUNTIFS(SWISSW!$I:$I,'MTT WIN'!BE$1,SWISSW!$J:$J,'MTT WIN'!$A38,SWISSW!$F:$F,"Lost")))</f>
        <v>0</v>
      </c>
      <c r="BF38" s="11">
        <f ca="1">((COUNTIFS(SWISSW!$I:$I,'MTT WIN'!$A38,SWISSW!$J:$J,'MTT WIN'!BF$1,SWISSW!$F:$F,"Won")+COUNTIFS(SWISSW!$I:$I,'MTT WIN'!BF$1,SWISSW!$J:$J,'MTT WIN'!$A38,SWISSW!$F:$F,"Lost")))</f>
        <v>0</v>
      </c>
    </row>
    <row r="39" spans="1:58" ht="55" customHeight="1" x14ac:dyDescent="0.3">
      <c r="A39" s="3" t="str">
        <f ca="1">MATCHUP!A39</f>
        <v>Mono Red Dredge</v>
      </c>
      <c r="B39" s="11">
        <f ca="1">((COUNTIFS(SWISSW!$I:$I,'MTT WIN'!$A39,SWISSW!$J:$J,'MTT WIN'!B$1,SWISSW!$F:$F,"Won")+COUNTIFS(SWISSW!$I:$I,'MTT WIN'!B$1,SWISSW!$J:$J,'MTT WIN'!$A39,SWISSW!$F:$F,"Lost")))</f>
        <v>3</v>
      </c>
      <c r="C39" s="11">
        <f ca="1">((COUNTIFS(SWISSW!$I:$I,'MTT WIN'!$A39,SWISSW!$J:$J,'MTT WIN'!C$1,SWISSW!$F:$F,"Won")+COUNTIFS(SWISSW!$I:$I,'MTT WIN'!C$1,SWISSW!$J:$J,'MTT WIN'!$A39,SWISSW!$F:$F,"Lost")))</f>
        <v>2</v>
      </c>
      <c r="D39" s="11">
        <f ca="1">((COUNTIFS(SWISSW!$I:$I,'MTT WIN'!$A39,SWISSW!$J:$J,'MTT WIN'!D$1,SWISSW!$F:$F,"Won")+COUNTIFS(SWISSW!$I:$I,'MTT WIN'!D$1,SWISSW!$J:$J,'MTT WIN'!$A39,SWISSW!$F:$F,"Lost")))</f>
        <v>0</v>
      </c>
      <c r="E39" s="11">
        <f ca="1">((COUNTIFS(SWISSW!$I:$I,'MTT WIN'!$A39,SWISSW!$J:$J,'MTT WIN'!E$1,SWISSW!$F:$F,"Won")+COUNTIFS(SWISSW!$I:$I,'MTT WIN'!E$1,SWISSW!$J:$J,'MTT WIN'!$A39,SWISSW!$F:$F,"Lost")))</f>
        <v>0</v>
      </c>
      <c r="F39" s="11">
        <f ca="1">((COUNTIFS(SWISSW!$I:$I,'MTT WIN'!$A39,SWISSW!$J:$J,'MTT WIN'!F$1,SWISSW!$F:$F,"Won")+COUNTIFS(SWISSW!$I:$I,'MTT WIN'!F$1,SWISSW!$J:$J,'MTT WIN'!$A39,SWISSW!$F:$F,"Lost")))</f>
        <v>1</v>
      </c>
      <c r="G39" s="11">
        <f ca="1">((COUNTIFS(SWISSW!$I:$I,'MTT WIN'!$A39,SWISSW!$J:$J,'MTT WIN'!G$1,SWISSW!$F:$F,"Won")+COUNTIFS(SWISSW!$I:$I,'MTT WIN'!G$1,SWISSW!$J:$J,'MTT WIN'!$A39,SWISSW!$F:$F,"Lost")))</f>
        <v>1</v>
      </c>
      <c r="H39" s="11">
        <f ca="1">((COUNTIFS(SWISSW!$I:$I,'MTT WIN'!$A39,SWISSW!$J:$J,'MTT WIN'!H$1,SWISSW!$F:$F,"Won")+COUNTIFS(SWISSW!$I:$I,'MTT WIN'!H$1,SWISSW!$J:$J,'MTT WIN'!$A39,SWISSW!$F:$F,"Lost")))</f>
        <v>0</v>
      </c>
      <c r="I39" s="11">
        <f ca="1">((COUNTIFS(SWISSW!$I:$I,'MTT WIN'!$A39,SWISSW!$J:$J,'MTT WIN'!I$1,SWISSW!$F:$F,"Won")+COUNTIFS(SWISSW!$I:$I,'MTT WIN'!I$1,SWISSW!$J:$J,'MTT WIN'!$A39,SWISSW!$F:$F,"Lost")))</f>
        <v>0</v>
      </c>
      <c r="J39" s="11">
        <f ca="1">((COUNTIFS(SWISSW!$I:$I,'MTT WIN'!$A39,SWISSW!$J:$J,'MTT WIN'!J$1,SWISSW!$F:$F,"Won")+COUNTIFS(SWISSW!$I:$I,'MTT WIN'!J$1,SWISSW!$J:$J,'MTT WIN'!$A39,SWISSW!$F:$F,"Lost")))</f>
        <v>0</v>
      </c>
      <c r="K39" s="11">
        <f ca="1">((COUNTIFS(SWISSW!$I:$I,'MTT WIN'!$A39,SWISSW!$J:$J,'MTT WIN'!K$1,SWISSW!$F:$F,"Won")+COUNTIFS(SWISSW!$I:$I,'MTT WIN'!K$1,SWISSW!$J:$J,'MTT WIN'!$A39,SWISSW!$F:$F,"Lost")))</f>
        <v>2</v>
      </c>
      <c r="L39" s="11">
        <f ca="1">((COUNTIFS(SWISSW!$I:$I,'MTT WIN'!$A39,SWISSW!$J:$J,'MTT WIN'!L$1,SWISSW!$F:$F,"Won")+COUNTIFS(SWISSW!$I:$I,'MTT WIN'!L$1,SWISSW!$J:$J,'MTT WIN'!$A39,SWISSW!$F:$F,"Lost")))</f>
        <v>1</v>
      </c>
      <c r="M39" s="11">
        <f ca="1">((COUNTIFS(SWISSW!$I:$I,'MTT WIN'!$A39,SWISSW!$J:$J,'MTT WIN'!M$1,SWISSW!$F:$F,"Won")+COUNTIFS(SWISSW!$I:$I,'MTT WIN'!M$1,SWISSW!$J:$J,'MTT WIN'!$A39,SWISSW!$F:$F,"Lost")))</f>
        <v>0</v>
      </c>
      <c r="N39" s="11">
        <f ca="1">((COUNTIFS(SWISSW!$I:$I,'MTT WIN'!$A39,SWISSW!$J:$J,'MTT WIN'!N$1,SWISSW!$F:$F,"Won")+COUNTIFS(SWISSW!$I:$I,'MTT WIN'!N$1,SWISSW!$J:$J,'MTT WIN'!$A39,SWISSW!$F:$F,"Lost")))</f>
        <v>0</v>
      </c>
      <c r="O39" s="11">
        <f ca="1">((COUNTIFS(SWISSW!$I:$I,'MTT WIN'!$A39,SWISSW!$J:$J,'MTT WIN'!O$1,SWISSW!$F:$F,"Won")+COUNTIFS(SWISSW!$I:$I,'MTT WIN'!O$1,SWISSW!$J:$J,'MTT WIN'!$A39,SWISSW!$F:$F,"Lost")))</f>
        <v>1</v>
      </c>
      <c r="P39" s="11">
        <f ca="1">((COUNTIFS(SWISSW!$I:$I,'MTT WIN'!$A39,SWISSW!$J:$J,'MTT WIN'!P$1,SWISSW!$F:$F,"Won")+COUNTIFS(SWISSW!$I:$I,'MTT WIN'!P$1,SWISSW!$J:$J,'MTT WIN'!$A39,SWISSW!$F:$F,"Lost")))</f>
        <v>1</v>
      </c>
      <c r="Q39" s="11">
        <f ca="1">((COUNTIFS(SWISSW!$I:$I,'MTT WIN'!$A39,SWISSW!$J:$J,'MTT WIN'!Q$1,SWISSW!$F:$F,"Won")+COUNTIFS(SWISSW!$I:$I,'MTT WIN'!Q$1,SWISSW!$J:$J,'MTT WIN'!$A39,SWISSW!$F:$F,"Lost")))</f>
        <v>1</v>
      </c>
      <c r="R39" s="11">
        <f ca="1">((COUNTIFS(SWISSW!$I:$I,'MTT WIN'!$A39,SWISSW!$J:$J,'MTT WIN'!R$1,SWISSW!$F:$F,"Won")+COUNTIFS(SWISSW!$I:$I,'MTT WIN'!R$1,SWISSW!$J:$J,'MTT WIN'!$A39,SWISSW!$F:$F,"Lost")))</f>
        <v>1</v>
      </c>
      <c r="S39" s="11">
        <f ca="1">((COUNTIFS(SWISSW!$I:$I,'MTT WIN'!$A39,SWISSW!$J:$J,'MTT WIN'!S$1,SWISSW!$F:$F,"Won")+COUNTIFS(SWISSW!$I:$I,'MTT WIN'!S$1,SWISSW!$J:$J,'MTT WIN'!$A39,SWISSW!$F:$F,"Lost")))</f>
        <v>0</v>
      </c>
      <c r="T39" s="11">
        <f ca="1">((COUNTIFS(SWISSW!$I:$I,'MTT WIN'!$A39,SWISSW!$J:$J,'MTT WIN'!T$1,SWISSW!$F:$F,"Won")+COUNTIFS(SWISSW!$I:$I,'MTT WIN'!T$1,SWISSW!$J:$J,'MTT WIN'!$A39,SWISSW!$F:$F,"Lost")))</f>
        <v>1</v>
      </c>
      <c r="U39" s="11">
        <f ca="1">((COUNTIFS(SWISSW!$I:$I,'MTT WIN'!$A39,SWISSW!$J:$J,'MTT WIN'!U$1,SWISSW!$F:$F,"Won")+COUNTIFS(SWISSW!$I:$I,'MTT WIN'!U$1,SWISSW!$J:$J,'MTT WIN'!$A39,SWISSW!$F:$F,"Lost")))</f>
        <v>0</v>
      </c>
      <c r="V39" s="11">
        <f ca="1">((COUNTIFS(SWISSW!$I:$I,'MTT WIN'!$A39,SWISSW!$J:$J,'MTT WIN'!V$1,SWISSW!$F:$F,"Won")+COUNTIFS(SWISSW!$I:$I,'MTT WIN'!V$1,SWISSW!$J:$J,'MTT WIN'!$A39,SWISSW!$F:$F,"Lost")))</f>
        <v>0</v>
      </c>
      <c r="W39" s="11">
        <f ca="1">((COUNTIFS(SWISSW!$I:$I,'MTT WIN'!$A39,SWISSW!$J:$J,'MTT WIN'!W$1,SWISSW!$F:$F,"Won")+COUNTIFS(SWISSW!$I:$I,'MTT WIN'!W$1,SWISSW!$J:$J,'MTT WIN'!$A39,SWISSW!$F:$F,"Lost")))</f>
        <v>0</v>
      </c>
      <c r="X39" s="11">
        <f ca="1">((COUNTIFS(SWISSW!$I:$I,'MTT WIN'!$A39,SWISSW!$J:$J,'MTT WIN'!X$1,SWISSW!$F:$F,"Won")+COUNTIFS(SWISSW!$I:$I,'MTT WIN'!X$1,SWISSW!$J:$J,'MTT WIN'!$A39,SWISSW!$F:$F,"Lost")))</f>
        <v>0</v>
      </c>
      <c r="Y39" s="11">
        <f ca="1">((COUNTIFS(SWISSW!$I:$I,'MTT WIN'!$A39,SWISSW!$J:$J,'MTT WIN'!Y$1,SWISSW!$F:$F,"Won")+COUNTIFS(SWISSW!$I:$I,'MTT WIN'!Y$1,SWISSW!$J:$J,'MTT WIN'!$A39,SWISSW!$F:$F,"Lost")))</f>
        <v>0</v>
      </c>
      <c r="Z39" s="11">
        <f ca="1">((COUNTIFS(SWISSW!$I:$I,'MTT WIN'!$A39,SWISSW!$J:$J,'MTT WIN'!Z$1,SWISSW!$F:$F,"Won")+COUNTIFS(SWISSW!$I:$I,'MTT WIN'!Z$1,SWISSW!$J:$J,'MTT WIN'!$A39,SWISSW!$F:$F,"Lost")))</f>
        <v>0</v>
      </c>
      <c r="AA39" s="11">
        <f ca="1">((COUNTIFS(SWISSW!$I:$I,'MTT WIN'!$A39,SWISSW!$J:$J,'MTT WIN'!AA$1,SWISSW!$F:$F,"Won")+COUNTIFS(SWISSW!$I:$I,'MTT WIN'!AA$1,SWISSW!$J:$J,'MTT WIN'!$A39,SWISSW!$F:$F,"Lost")))</f>
        <v>0</v>
      </c>
      <c r="AB39" s="11">
        <f ca="1">((COUNTIFS(SWISSW!$I:$I,'MTT WIN'!$A39,SWISSW!$J:$J,'MTT WIN'!AB$1,SWISSW!$F:$F,"Won")+COUNTIFS(SWISSW!$I:$I,'MTT WIN'!AB$1,SWISSW!$J:$J,'MTT WIN'!$A39,SWISSW!$F:$F,"Lost")))</f>
        <v>0</v>
      </c>
      <c r="AC39" s="11">
        <f ca="1">((COUNTIFS(SWISSW!$I:$I,'MTT WIN'!$A39,SWISSW!$J:$J,'MTT WIN'!AC$1,SWISSW!$F:$F,"Won")+COUNTIFS(SWISSW!$I:$I,'MTT WIN'!AC$1,SWISSW!$J:$J,'MTT WIN'!$A39,SWISSW!$F:$F,"Lost")))</f>
        <v>0</v>
      </c>
      <c r="AD39" s="11">
        <f ca="1">((COUNTIFS(SWISSW!$I:$I,'MTT WIN'!$A39,SWISSW!$J:$J,'MTT WIN'!AD$1,SWISSW!$F:$F,"Won")+COUNTIFS(SWISSW!$I:$I,'MTT WIN'!AD$1,SWISSW!$J:$J,'MTT WIN'!$A39,SWISSW!$F:$F,"Lost")))</f>
        <v>0</v>
      </c>
      <c r="AE39" s="11">
        <f ca="1">((COUNTIFS(SWISSW!$I:$I,'MTT WIN'!$A39,SWISSW!$J:$J,'MTT WIN'!AE$1,SWISSW!$F:$F,"Won")+COUNTIFS(SWISSW!$I:$I,'MTT WIN'!AE$1,SWISSW!$J:$J,'MTT WIN'!$A39,SWISSW!$F:$F,"Lost")))</f>
        <v>0</v>
      </c>
      <c r="AF39" s="11">
        <f ca="1">((COUNTIFS(SWISSW!$I:$I,'MTT WIN'!$A39,SWISSW!$J:$J,'MTT WIN'!AF$1,SWISSW!$F:$F,"Won")+COUNTIFS(SWISSW!$I:$I,'MTT WIN'!AF$1,SWISSW!$J:$J,'MTT WIN'!$A39,SWISSW!$F:$F,"Lost")))</f>
        <v>0</v>
      </c>
      <c r="AG39" s="11">
        <f ca="1">((COUNTIFS(SWISSW!$I:$I,'MTT WIN'!$A39,SWISSW!$J:$J,'MTT WIN'!AG$1,SWISSW!$F:$F,"Won")+COUNTIFS(SWISSW!$I:$I,'MTT WIN'!AG$1,SWISSW!$J:$J,'MTT WIN'!$A39,SWISSW!$F:$F,"Lost")))</f>
        <v>0</v>
      </c>
      <c r="AH39" s="11">
        <f ca="1">((COUNTIFS(SWISSW!$I:$I,'MTT WIN'!$A39,SWISSW!$J:$J,'MTT WIN'!AH$1,SWISSW!$F:$F,"Won")+COUNTIFS(SWISSW!$I:$I,'MTT WIN'!AH$1,SWISSW!$J:$J,'MTT WIN'!$A39,SWISSW!$F:$F,"Lost")))</f>
        <v>0</v>
      </c>
      <c r="AI39" s="11">
        <f ca="1">((COUNTIFS(SWISSW!$I:$I,'MTT WIN'!$A39,SWISSW!$J:$J,'MTT WIN'!AI$1,SWISSW!$F:$F,"Won")+COUNTIFS(SWISSW!$I:$I,'MTT WIN'!AI$1,SWISSW!$J:$J,'MTT WIN'!$A39,SWISSW!$F:$F,"Lost")))</f>
        <v>0</v>
      </c>
      <c r="AJ39" s="11">
        <f ca="1">((COUNTIFS(SWISSW!$I:$I,'MTT WIN'!$A39,SWISSW!$J:$J,'MTT WIN'!AJ$1,SWISSW!$F:$F,"Won")+COUNTIFS(SWISSW!$I:$I,'MTT WIN'!AJ$1,SWISSW!$J:$J,'MTT WIN'!$A39,SWISSW!$F:$F,"Lost")))</f>
        <v>0</v>
      </c>
      <c r="AK39" s="11">
        <f ca="1">((COUNTIFS(SWISSW!$I:$I,'MTT WIN'!$A39,SWISSW!$J:$J,'MTT WIN'!AK$1,SWISSW!$F:$F,"Won")+COUNTIFS(SWISSW!$I:$I,'MTT WIN'!AK$1,SWISSW!$J:$J,'MTT WIN'!$A39,SWISSW!$F:$F,"Lost")))</f>
        <v>0</v>
      </c>
      <c r="AL39" s="11">
        <f ca="1">((COUNTIFS(SWISSW!$I:$I,'MTT WIN'!$A39,SWISSW!$J:$J,'MTT WIN'!AL$1,SWISSW!$F:$F,"Won")+COUNTIFS(SWISSW!$I:$I,'MTT WIN'!AL$1,SWISSW!$J:$J,'MTT WIN'!$A39,SWISSW!$F:$F,"Lost")))</f>
        <v>0</v>
      </c>
      <c r="AM39" s="11">
        <f ca="1">((COUNTIFS(SWISSW!$I:$I,'MTT WIN'!$A39,SWISSW!$J:$J,'MTT WIN'!AM$1,SWISSW!$F:$F,"Won")+COUNTIFS(SWISSW!$I:$I,'MTT WIN'!AM$1,SWISSW!$J:$J,'MTT WIN'!$A39,SWISSW!$F:$F,"Lost")))</f>
        <v>0</v>
      </c>
      <c r="AN39" s="11">
        <f ca="1">((COUNTIFS(SWISSW!$I:$I,'MTT WIN'!$A39,SWISSW!$J:$J,'MTT WIN'!AN$1,SWISSW!$F:$F,"Won")+COUNTIFS(SWISSW!$I:$I,'MTT WIN'!AN$1,SWISSW!$J:$J,'MTT WIN'!$A39,SWISSW!$F:$F,"Lost")))</f>
        <v>0</v>
      </c>
      <c r="AO39" s="11">
        <f ca="1">((COUNTIFS(SWISSW!$I:$I,'MTT WIN'!$A39,SWISSW!$J:$J,'MTT WIN'!AO$1,SWISSW!$F:$F,"Won")+COUNTIFS(SWISSW!$I:$I,'MTT WIN'!AO$1,SWISSW!$J:$J,'MTT WIN'!$A39,SWISSW!$F:$F,"Lost")))</f>
        <v>0</v>
      </c>
      <c r="AP39" s="11">
        <f ca="1">((COUNTIFS(SWISSW!$I:$I,'MTT WIN'!$A39,SWISSW!$J:$J,'MTT WIN'!AP$1,SWISSW!$F:$F,"Won")+COUNTIFS(SWISSW!$I:$I,'MTT WIN'!AP$1,SWISSW!$J:$J,'MTT WIN'!$A39,SWISSW!$F:$F,"Lost")))</f>
        <v>0</v>
      </c>
      <c r="AQ39" s="11">
        <f ca="1">((COUNTIFS(SWISSW!$I:$I,'MTT WIN'!$A39,SWISSW!$J:$J,'MTT WIN'!AQ$1,SWISSW!$F:$F,"Won")+COUNTIFS(SWISSW!$I:$I,'MTT WIN'!AQ$1,SWISSW!$J:$J,'MTT WIN'!$A39,SWISSW!$F:$F,"Lost")))</f>
        <v>0</v>
      </c>
      <c r="AR39" s="11">
        <f ca="1">((COUNTIFS(SWISSW!$I:$I,'MTT WIN'!$A39,SWISSW!$J:$J,'MTT WIN'!AR$1,SWISSW!$F:$F,"Won")+COUNTIFS(SWISSW!$I:$I,'MTT WIN'!AR$1,SWISSW!$J:$J,'MTT WIN'!$A39,SWISSW!$F:$F,"Lost")))</f>
        <v>0</v>
      </c>
      <c r="AS39" s="11">
        <f ca="1">((COUNTIFS(SWISSW!$I:$I,'MTT WIN'!$A39,SWISSW!$J:$J,'MTT WIN'!AS$1,SWISSW!$F:$F,"Won")+COUNTIFS(SWISSW!$I:$I,'MTT WIN'!AS$1,SWISSW!$J:$J,'MTT WIN'!$A39,SWISSW!$F:$F,"Lost")))</f>
        <v>0</v>
      </c>
      <c r="AT39" s="11">
        <f ca="1">((COUNTIFS(SWISSW!$I:$I,'MTT WIN'!$A39,SWISSW!$J:$J,'MTT WIN'!AT$1,SWISSW!$F:$F,"Won")+COUNTIFS(SWISSW!$I:$I,'MTT WIN'!AT$1,SWISSW!$J:$J,'MTT WIN'!$A39,SWISSW!$F:$F,"Lost")))</f>
        <v>1</v>
      </c>
      <c r="AU39" s="11">
        <f ca="1">((COUNTIFS(SWISSW!$I:$I,'MTT WIN'!$A39,SWISSW!$J:$J,'MTT WIN'!AU$1,SWISSW!$F:$F,"Won")+COUNTIFS(SWISSW!$I:$I,'MTT WIN'!AU$1,SWISSW!$J:$J,'MTT WIN'!$A39,SWISSW!$F:$F,"Lost")))</f>
        <v>0</v>
      </c>
      <c r="AV39" s="11">
        <f ca="1">((COUNTIFS(SWISSW!$I:$I,'MTT WIN'!$A39,SWISSW!$J:$J,'MTT WIN'!AV$1,SWISSW!$F:$F,"Won")+COUNTIFS(SWISSW!$I:$I,'MTT WIN'!AV$1,SWISSW!$J:$J,'MTT WIN'!$A39,SWISSW!$F:$F,"Lost")))</f>
        <v>0</v>
      </c>
      <c r="AW39" s="11">
        <f ca="1">((COUNTIFS(SWISSW!$I:$I,'MTT WIN'!$A39,SWISSW!$J:$J,'MTT WIN'!AW$1,SWISSW!$F:$F,"Won")+COUNTIFS(SWISSW!$I:$I,'MTT WIN'!AW$1,SWISSW!$J:$J,'MTT WIN'!$A39,SWISSW!$F:$F,"Lost")))</f>
        <v>0</v>
      </c>
      <c r="AX39" s="11">
        <f ca="1">((COUNTIFS(SWISSW!$I:$I,'MTT WIN'!$A39,SWISSW!$J:$J,'MTT WIN'!AX$1,SWISSW!$F:$F,"Won")+COUNTIFS(SWISSW!$I:$I,'MTT WIN'!AX$1,SWISSW!$J:$J,'MTT WIN'!$A39,SWISSW!$F:$F,"Lost")))</f>
        <v>0</v>
      </c>
      <c r="AY39" s="11">
        <f ca="1">((COUNTIFS(SWISSW!$I:$I,'MTT WIN'!$A39,SWISSW!$J:$J,'MTT WIN'!AY$1,SWISSW!$F:$F,"Won")+COUNTIFS(SWISSW!$I:$I,'MTT WIN'!AY$1,SWISSW!$J:$J,'MTT WIN'!$A39,SWISSW!$F:$F,"Lost")))</f>
        <v>1</v>
      </c>
      <c r="AZ39" s="11">
        <f ca="1">((COUNTIFS(SWISSW!$I:$I,'MTT WIN'!$A39,SWISSW!$J:$J,'MTT WIN'!AZ$1,SWISSW!$F:$F,"Won")+COUNTIFS(SWISSW!$I:$I,'MTT WIN'!AZ$1,SWISSW!$J:$J,'MTT WIN'!$A39,SWISSW!$F:$F,"Lost")))</f>
        <v>0</v>
      </c>
      <c r="BA39" s="11">
        <f ca="1">((COUNTIFS(SWISSW!$I:$I,'MTT WIN'!$A39,SWISSW!$J:$J,'MTT WIN'!BA$1,SWISSW!$F:$F,"Won")+COUNTIFS(SWISSW!$I:$I,'MTT WIN'!BA$1,SWISSW!$J:$J,'MTT WIN'!$A39,SWISSW!$F:$F,"Lost")))</f>
        <v>0</v>
      </c>
      <c r="BB39" s="11">
        <f ca="1">((COUNTIFS(SWISSW!$I:$I,'MTT WIN'!$A39,SWISSW!$J:$J,'MTT WIN'!BB$1,SWISSW!$F:$F,"Won")+COUNTIFS(SWISSW!$I:$I,'MTT WIN'!BB$1,SWISSW!$J:$J,'MTT WIN'!$A39,SWISSW!$F:$F,"Lost")))</f>
        <v>0</v>
      </c>
      <c r="BC39" s="11">
        <f ca="1">((COUNTIFS(SWISSW!$I:$I,'MTT WIN'!$A39,SWISSW!$J:$J,'MTT WIN'!BC$1,SWISSW!$F:$F,"Won")+COUNTIFS(SWISSW!$I:$I,'MTT WIN'!BC$1,SWISSW!$J:$J,'MTT WIN'!$A39,SWISSW!$F:$F,"Lost")))</f>
        <v>0</v>
      </c>
      <c r="BD39" s="11">
        <f ca="1">((COUNTIFS(SWISSW!$I:$I,'MTT WIN'!$A39,SWISSW!$J:$J,'MTT WIN'!BD$1,SWISSW!$F:$F,"Won")+COUNTIFS(SWISSW!$I:$I,'MTT WIN'!BD$1,SWISSW!$J:$J,'MTT WIN'!$A39,SWISSW!$F:$F,"Lost")))</f>
        <v>0</v>
      </c>
      <c r="BE39" s="11">
        <f ca="1">((COUNTIFS(SWISSW!$I:$I,'MTT WIN'!$A39,SWISSW!$J:$J,'MTT WIN'!BE$1,SWISSW!$F:$F,"Won")+COUNTIFS(SWISSW!$I:$I,'MTT WIN'!BE$1,SWISSW!$J:$J,'MTT WIN'!$A39,SWISSW!$F:$F,"Lost")))</f>
        <v>0</v>
      </c>
      <c r="BF39" s="11">
        <f ca="1">((COUNTIFS(SWISSW!$I:$I,'MTT WIN'!$A39,SWISSW!$J:$J,'MTT WIN'!BF$1,SWISSW!$F:$F,"Won")+COUNTIFS(SWISSW!$I:$I,'MTT WIN'!BF$1,SWISSW!$J:$J,'MTT WIN'!$A39,SWISSW!$F:$F,"Lost")))</f>
        <v>0</v>
      </c>
    </row>
    <row r="40" spans="1:58" ht="55" customHeight="1" x14ac:dyDescent="0.3">
      <c r="A40" s="3" t="str">
        <f ca="1">MATCHUP!A40</f>
        <v>Mono White Heroic</v>
      </c>
      <c r="B40" s="11">
        <f ca="1">((COUNTIFS(SWISSW!$I:$I,'MTT WIN'!$A40,SWISSW!$J:$J,'MTT WIN'!B$1,SWISSW!$F:$F,"Won")+COUNTIFS(SWISSW!$I:$I,'MTT WIN'!B$1,SWISSW!$J:$J,'MTT WIN'!$A40,SWISSW!$F:$F,"Lost")))</f>
        <v>1</v>
      </c>
      <c r="C40" s="11">
        <f ca="1">((COUNTIFS(SWISSW!$I:$I,'MTT WIN'!$A40,SWISSW!$J:$J,'MTT WIN'!C$1,SWISSW!$F:$F,"Won")+COUNTIFS(SWISSW!$I:$I,'MTT WIN'!C$1,SWISSW!$J:$J,'MTT WIN'!$A40,SWISSW!$F:$F,"Lost")))</f>
        <v>2</v>
      </c>
      <c r="D40" s="11">
        <f ca="1">((COUNTIFS(SWISSW!$I:$I,'MTT WIN'!$A40,SWISSW!$J:$J,'MTT WIN'!D$1,SWISSW!$F:$F,"Won")+COUNTIFS(SWISSW!$I:$I,'MTT WIN'!D$1,SWISSW!$J:$J,'MTT WIN'!$A40,SWISSW!$F:$F,"Lost")))</f>
        <v>1</v>
      </c>
      <c r="E40" s="11">
        <f ca="1">((COUNTIFS(SWISSW!$I:$I,'MTT WIN'!$A40,SWISSW!$J:$J,'MTT WIN'!E$1,SWISSW!$F:$F,"Won")+COUNTIFS(SWISSW!$I:$I,'MTT WIN'!E$1,SWISSW!$J:$J,'MTT WIN'!$A40,SWISSW!$F:$F,"Lost")))</f>
        <v>2</v>
      </c>
      <c r="F40" s="11">
        <f ca="1">((COUNTIFS(SWISSW!$I:$I,'MTT WIN'!$A40,SWISSW!$J:$J,'MTT WIN'!F$1,SWISSW!$F:$F,"Won")+COUNTIFS(SWISSW!$I:$I,'MTT WIN'!F$1,SWISSW!$J:$J,'MTT WIN'!$A40,SWISSW!$F:$F,"Lost")))</f>
        <v>2</v>
      </c>
      <c r="G40" s="11">
        <f ca="1">((COUNTIFS(SWISSW!$I:$I,'MTT WIN'!$A40,SWISSW!$J:$J,'MTT WIN'!G$1,SWISSW!$F:$F,"Won")+COUNTIFS(SWISSW!$I:$I,'MTT WIN'!G$1,SWISSW!$J:$J,'MTT WIN'!$A40,SWISSW!$F:$F,"Lost")))</f>
        <v>1</v>
      </c>
      <c r="H40" s="11">
        <f ca="1">((COUNTIFS(SWISSW!$I:$I,'MTT WIN'!$A40,SWISSW!$J:$J,'MTT WIN'!H$1,SWISSW!$F:$F,"Won")+COUNTIFS(SWISSW!$I:$I,'MTT WIN'!H$1,SWISSW!$J:$J,'MTT WIN'!$A40,SWISSW!$F:$F,"Lost")))</f>
        <v>0</v>
      </c>
      <c r="I40" s="11">
        <f ca="1">((COUNTIFS(SWISSW!$I:$I,'MTT WIN'!$A40,SWISSW!$J:$J,'MTT WIN'!I$1,SWISSW!$F:$F,"Won")+COUNTIFS(SWISSW!$I:$I,'MTT WIN'!I$1,SWISSW!$J:$J,'MTT WIN'!$A40,SWISSW!$F:$F,"Lost")))</f>
        <v>0</v>
      </c>
      <c r="J40" s="11">
        <f ca="1">((COUNTIFS(SWISSW!$I:$I,'MTT WIN'!$A40,SWISSW!$J:$J,'MTT WIN'!J$1,SWISSW!$F:$F,"Won")+COUNTIFS(SWISSW!$I:$I,'MTT WIN'!J$1,SWISSW!$J:$J,'MTT WIN'!$A40,SWISSW!$F:$F,"Lost")))</f>
        <v>0</v>
      </c>
      <c r="K40" s="11">
        <f ca="1">((COUNTIFS(SWISSW!$I:$I,'MTT WIN'!$A40,SWISSW!$J:$J,'MTT WIN'!K$1,SWISSW!$F:$F,"Won")+COUNTIFS(SWISSW!$I:$I,'MTT WIN'!K$1,SWISSW!$J:$J,'MTT WIN'!$A40,SWISSW!$F:$F,"Lost")))</f>
        <v>0</v>
      </c>
      <c r="L40" s="11">
        <f ca="1">((COUNTIFS(SWISSW!$I:$I,'MTT WIN'!$A40,SWISSW!$J:$J,'MTT WIN'!L$1,SWISSW!$F:$F,"Won")+COUNTIFS(SWISSW!$I:$I,'MTT WIN'!L$1,SWISSW!$J:$J,'MTT WIN'!$A40,SWISSW!$F:$F,"Lost")))</f>
        <v>0</v>
      </c>
      <c r="M40" s="11">
        <f ca="1">((COUNTIFS(SWISSW!$I:$I,'MTT WIN'!$A40,SWISSW!$J:$J,'MTT WIN'!M$1,SWISSW!$F:$F,"Won")+COUNTIFS(SWISSW!$I:$I,'MTT WIN'!M$1,SWISSW!$J:$J,'MTT WIN'!$A40,SWISSW!$F:$F,"Lost")))</f>
        <v>0</v>
      </c>
      <c r="N40" s="11">
        <f ca="1">((COUNTIFS(SWISSW!$I:$I,'MTT WIN'!$A40,SWISSW!$J:$J,'MTT WIN'!N$1,SWISSW!$F:$F,"Won")+COUNTIFS(SWISSW!$I:$I,'MTT WIN'!N$1,SWISSW!$J:$J,'MTT WIN'!$A40,SWISSW!$F:$F,"Lost")))</f>
        <v>0</v>
      </c>
      <c r="O40" s="11">
        <f ca="1">((COUNTIFS(SWISSW!$I:$I,'MTT WIN'!$A40,SWISSW!$J:$J,'MTT WIN'!O$1,SWISSW!$F:$F,"Won")+COUNTIFS(SWISSW!$I:$I,'MTT WIN'!O$1,SWISSW!$J:$J,'MTT WIN'!$A40,SWISSW!$F:$F,"Lost")))</f>
        <v>0</v>
      </c>
      <c r="P40" s="11">
        <f ca="1">((COUNTIFS(SWISSW!$I:$I,'MTT WIN'!$A40,SWISSW!$J:$J,'MTT WIN'!P$1,SWISSW!$F:$F,"Won")+COUNTIFS(SWISSW!$I:$I,'MTT WIN'!P$1,SWISSW!$J:$J,'MTT WIN'!$A40,SWISSW!$F:$F,"Lost")))</f>
        <v>0</v>
      </c>
      <c r="Q40" s="11">
        <f ca="1">((COUNTIFS(SWISSW!$I:$I,'MTT WIN'!$A40,SWISSW!$J:$J,'MTT WIN'!Q$1,SWISSW!$F:$F,"Won")+COUNTIFS(SWISSW!$I:$I,'MTT WIN'!Q$1,SWISSW!$J:$J,'MTT WIN'!$A40,SWISSW!$F:$F,"Lost")))</f>
        <v>0</v>
      </c>
      <c r="R40" s="11">
        <f ca="1">((COUNTIFS(SWISSW!$I:$I,'MTT WIN'!$A40,SWISSW!$J:$J,'MTT WIN'!R$1,SWISSW!$F:$F,"Won")+COUNTIFS(SWISSW!$I:$I,'MTT WIN'!R$1,SWISSW!$J:$J,'MTT WIN'!$A40,SWISSW!$F:$F,"Lost")))</f>
        <v>0</v>
      </c>
      <c r="S40" s="11">
        <f ca="1">((COUNTIFS(SWISSW!$I:$I,'MTT WIN'!$A40,SWISSW!$J:$J,'MTT WIN'!S$1,SWISSW!$F:$F,"Won")+COUNTIFS(SWISSW!$I:$I,'MTT WIN'!S$1,SWISSW!$J:$J,'MTT WIN'!$A40,SWISSW!$F:$F,"Lost")))</f>
        <v>0</v>
      </c>
      <c r="T40" s="11">
        <f ca="1">((COUNTIFS(SWISSW!$I:$I,'MTT WIN'!$A40,SWISSW!$J:$J,'MTT WIN'!T$1,SWISSW!$F:$F,"Won")+COUNTIFS(SWISSW!$I:$I,'MTT WIN'!T$1,SWISSW!$J:$J,'MTT WIN'!$A40,SWISSW!$F:$F,"Lost")))</f>
        <v>0</v>
      </c>
      <c r="U40" s="11">
        <f ca="1">((COUNTIFS(SWISSW!$I:$I,'MTT WIN'!$A40,SWISSW!$J:$J,'MTT WIN'!U$1,SWISSW!$F:$F,"Won")+COUNTIFS(SWISSW!$I:$I,'MTT WIN'!U$1,SWISSW!$J:$J,'MTT WIN'!$A40,SWISSW!$F:$F,"Lost")))</f>
        <v>0</v>
      </c>
      <c r="V40" s="11">
        <f ca="1">((COUNTIFS(SWISSW!$I:$I,'MTT WIN'!$A40,SWISSW!$J:$J,'MTT WIN'!V$1,SWISSW!$F:$F,"Won")+COUNTIFS(SWISSW!$I:$I,'MTT WIN'!V$1,SWISSW!$J:$J,'MTT WIN'!$A40,SWISSW!$F:$F,"Lost")))</f>
        <v>0</v>
      </c>
      <c r="W40" s="11">
        <f ca="1">((COUNTIFS(SWISSW!$I:$I,'MTT WIN'!$A40,SWISSW!$J:$J,'MTT WIN'!W$1,SWISSW!$F:$F,"Won")+COUNTIFS(SWISSW!$I:$I,'MTT WIN'!W$1,SWISSW!$J:$J,'MTT WIN'!$A40,SWISSW!$F:$F,"Lost")))</f>
        <v>0</v>
      </c>
      <c r="X40" s="11">
        <f ca="1">((COUNTIFS(SWISSW!$I:$I,'MTT WIN'!$A40,SWISSW!$J:$J,'MTT WIN'!X$1,SWISSW!$F:$F,"Won")+COUNTIFS(SWISSW!$I:$I,'MTT WIN'!X$1,SWISSW!$J:$J,'MTT WIN'!$A40,SWISSW!$F:$F,"Lost")))</f>
        <v>0</v>
      </c>
      <c r="Y40" s="11">
        <f ca="1">((COUNTIFS(SWISSW!$I:$I,'MTT WIN'!$A40,SWISSW!$J:$J,'MTT WIN'!Y$1,SWISSW!$F:$F,"Won")+COUNTIFS(SWISSW!$I:$I,'MTT WIN'!Y$1,SWISSW!$J:$J,'MTT WIN'!$A40,SWISSW!$F:$F,"Lost")))</f>
        <v>0</v>
      </c>
      <c r="Z40" s="11">
        <f ca="1">((COUNTIFS(SWISSW!$I:$I,'MTT WIN'!$A40,SWISSW!$J:$J,'MTT WIN'!Z$1,SWISSW!$F:$F,"Won")+COUNTIFS(SWISSW!$I:$I,'MTT WIN'!Z$1,SWISSW!$J:$J,'MTT WIN'!$A40,SWISSW!$F:$F,"Lost")))</f>
        <v>0</v>
      </c>
      <c r="AA40" s="11">
        <f ca="1">((COUNTIFS(SWISSW!$I:$I,'MTT WIN'!$A40,SWISSW!$J:$J,'MTT WIN'!AA$1,SWISSW!$F:$F,"Won")+COUNTIFS(SWISSW!$I:$I,'MTT WIN'!AA$1,SWISSW!$J:$J,'MTT WIN'!$A40,SWISSW!$F:$F,"Lost")))</f>
        <v>0</v>
      </c>
      <c r="AB40" s="11">
        <f ca="1">((COUNTIFS(SWISSW!$I:$I,'MTT WIN'!$A40,SWISSW!$J:$J,'MTT WIN'!AB$1,SWISSW!$F:$F,"Won")+COUNTIFS(SWISSW!$I:$I,'MTT WIN'!AB$1,SWISSW!$J:$J,'MTT WIN'!$A40,SWISSW!$F:$F,"Lost")))</f>
        <v>0</v>
      </c>
      <c r="AC40" s="11">
        <f ca="1">((COUNTIFS(SWISSW!$I:$I,'MTT WIN'!$A40,SWISSW!$J:$J,'MTT WIN'!AC$1,SWISSW!$F:$F,"Won")+COUNTIFS(SWISSW!$I:$I,'MTT WIN'!AC$1,SWISSW!$J:$J,'MTT WIN'!$A40,SWISSW!$F:$F,"Lost")))</f>
        <v>0</v>
      </c>
      <c r="AD40" s="11">
        <f ca="1">((COUNTIFS(SWISSW!$I:$I,'MTT WIN'!$A40,SWISSW!$J:$J,'MTT WIN'!AD$1,SWISSW!$F:$F,"Won")+COUNTIFS(SWISSW!$I:$I,'MTT WIN'!AD$1,SWISSW!$J:$J,'MTT WIN'!$A40,SWISSW!$F:$F,"Lost")))</f>
        <v>0</v>
      </c>
      <c r="AE40" s="11">
        <f ca="1">((COUNTIFS(SWISSW!$I:$I,'MTT WIN'!$A40,SWISSW!$J:$J,'MTT WIN'!AE$1,SWISSW!$F:$F,"Won")+COUNTIFS(SWISSW!$I:$I,'MTT WIN'!AE$1,SWISSW!$J:$J,'MTT WIN'!$A40,SWISSW!$F:$F,"Lost")))</f>
        <v>0</v>
      </c>
      <c r="AF40" s="11">
        <f ca="1">((COUNTIFS(SWISSW!$I:$I,'MTT WIN'!$A40,SWISSW!$J:$J,'MTT WIN'!AF$1,SWISSW!$F:$F,"Won")+COUNTIFS(SWISSW!$I:$I,'MTT WIN'!AF$1,SWISSW!$J:$J,'MTT WIN'!$A40,SWISSW!$F:$F,"Lost")))</f>
        <v>0</v>
      </c>
      <c r="AG40" s="11">
        <f ca="1">((COUNTIFS(SWISSW!$I:$I,'MTT WIN'!$A40,SWISSW!$J:$J,'MTT WIN'!AG$1,SWISSW!$F:$F,"Won")+COUNTIFS(SWISSW!$I:$I,'MTT WIN'!AG$1,SWISSW!$J:$J,'MTT WIN'!$A40,SWISSW!$F:$F,"Lost")))</f>
        <v>0</v>
      </c>
      <c r="AH40" s="11">
        <f ca="1">((COUNTIFS(SWISSW!$I:$I,'MTT WIN'!$A40,SWISSW!$J:$J,'MTT WIN'!AH$1,SWISSW!$F:$F,"Won")+COUNTIFS(SWISSW!$I:$I,'MTT WIN'!AH$1,SWISSW!$J:$J,'MTT WIN'!$A40,SWISSW!$F:$F,"Lost")))</f>
        <v>0</v>
      </c>
      <c r="AI40" s="11">
        <f ca="1">((COUNTIFS(SWISSW!$I:$I,'MTT WIN'!$A40,SWISSW!$J:$J,'MTT WIN'!AI$1,SWISSW!$F:$F,"Won")+COUNTIFS(SWISSW!$I:$I,'MTT WIN'!AI$1,SWISSW!$J:$J,'MTT WIN'!$A40,SWISSW!$F:$F,"Lost")))</f>
        <v>0</v>
      </c>
      <c r="AJ40" s="11">
        <f ca="1">((COUNTIFS(SWISSW!$I:$I,'MTT WIN'!$A40,SWISSW!$J:$J,'MTT WIN'!AJ$1,SWISSW!$F:$F,"Won")+COUNTIFS(SWISSW!$I:$I,'MTT WIN'!AJ$1,SWISSW!$J:$J,'MTT WIN'!$A40,SWISSW!$F:$F,"Lost")))</f>
        <v>0</v>
      </c>
      <c r="AK40" s="11">
        <f ca="1">((COUNTIFS(SWISSW!$I:$I,'MTT WIN'!$A40,SWISSW!$J:$J,'MTT WIN'!AK$1,SWISSW!$F:$F,"Won")+COUNTIFS(SWISSW!$I:$I,'MTT WIN'!AK$1,SWISSW!$J:$J,'MTT WIN'!$A40,SWISSW!$F:$F,"Lost")))</f>
        <v>0</v>
      </c>
      <c r="AL40" s="11">
        <f ca="1">((COUNTIFS(SWISSW!$I:$I,'MTT WIN'!$A40,SWISSW!$J:$J,'MTT WIN'!AL$1,SWISSW!$F:$F,"Won")+COUNTIFS(SWISSW!$I:$I,'MTT WIN'!AL$1,SWISSW!$J:$J,'MTT WIN'!$A40,SWISSW!$F:$F,"Lost")))</f>
        <v>0</v>
      </c>
      <c r="AM40" s="11">
        <f ca="1">((COUNTIFS(SWISSW!$I:$I,'MTT WIN'!$A40,SWISSW!$J:$J,'MTT WIN'!AM$1,SWISSW!$F:$F,"Won")+COUNTIFS(SWISSW!$I:$I,'MTT WIN'!AM$1,SWISSW!$J:$J,'MTT WIN'!$A40,SWISSW!$F:$F,"Lost")))</f>
        <v>0</v>
      </c>
      <c r="AN40" s="11">
        <f ca="1">((COUNTIFS(SWISSW!$I:$I,'MTT WIN'!$A40,SWISSW!$J:$J,'MTT WIN'!AN$1,SWISSW!$F:$F,"Won")+COUNTIFS(SWISSW!$I:$I,'MTT WIN'!AN$1,SWISSW!$J:$J,'MTT WIN'!$A40,SWISSW!$F:$F,"Lost")))</f>
        <v>0</v>
      </c>
      <c r="AO40" s="11">
        <f ca="1">((COUNTIFS(SWISSW!$I:$I,'MTT WIN'!$A40,SWISSW!$J:$J,'MTT WIN'!AO$1,SWISSW!$F:$F,"Won")+COUNTIFS(SWISSW!$I:$I,'MTT WIN'!AO$1,SWISSW!$J:$J,'MTT WIN'!$A40,SWISSW!$F:$F,"Lost")))</f>
        <v>0</v>
      </c>
      <c r="AP40" s="11">
        <f ca="1">((COUNTIFS(SWISSW!$I:$I,'MTT WIN'!$A40,SWISSW!$J:$J,'MTT WIN'!AP$1,SWISSW!$F:$F,"Won")+COUNTIFS(SWISSW!$I:$I,'MTT WIN'!AP$1,SWISSW!$J:$J,'MTT WIN'!$A40,SWISSW!$F:$F,"Lost")))</f>
        <v>0</v>
      </c>
      <c r="AQ40" s="11">
        <f ca="1">((COUNTIFS(SWISSW!$I:$I,'MTT WIN'!$A40,SWISSW!$J:$J,'MTT WIN'!AQ$1,SWISSW!$F:$F,"Won")+COUNTIFS(SWISSW!$I:$I,'MTT WIN'!AQ$1,SWISSW!$J:$J,'MTT WIN'!$A40,SWISSW!$F:$F,"Lost")))</f>
        <v>0</v>
      </c>
      <c r="AR40" s="11">
        <f ca="1">((COUNTIFS(SWISSW!$I:$I,'MTT WIN'!$A40,SWISSW!$J:$J,'MTT WIN'!AR$1,SWISSW!$F:$F,"Won")+COUNTIFS(SWISSW!$I:$I,'MTT WIN'!AR$1,SWISSW!$J:$J,'MTT WIN'!$A40,SWISSW!$F:$F,"Lost")))</f>
        <v>0</v>
      </c>
      <c r="AS40" s="11">
        <f ca="1">((COUNTIFS(SWISSW!$I:$I,'MTT WIN'!$A40,SWISSW!$J:$J,'MTT WIN'!AS$1,SWISSW!$F:$F,"Won")+COUNTIFS(SWISSW!$I:$I,'MTT WIN'!AS$1,SWISSW!$J:$J,'MTT WIN'!$A40,SWISSW!$F:$F,"Lost")))</f>
        <v>0</v>
      </c>
      <c r="AT40" s="11">
        <f ca="1">((COUNTIFS(SWISSW!$I:$I,'MTT WIN'!$A40,SWISSW!$J:$J,'MTT WIN'!AT$1,SWISSW!$F:$F,"Won")+COUNTIFS(SWISSW!$I:$I,'MTT WIN'!AT$1,SWISSW!$J:$J,'MTT WIN'!$A40,SWISSW!$F:$F,"Lost")))</f>
        <v>0</v>
      </c>
      <c r="AU40" s="11">
        <f ca="1">((COUNTIFS(SWISSW!$I:$I,'MTT WIN'!$A40,SWISSW!$J:$J,'MTT WIN'!AU$1,SWISSW!$F:$F,"Won")+COUNTIFS(SWISSW!$I:$I,'MTT WIN'!AU$1,SWISSW!$J:$J,'MTT WIN'!$A40,SWISSW!$F:$F,"Lost")))</f>
        <v>0</v>
      </c>
      <c r="AV40" s="11">
        <f ca="1">((COUNTIFS(SWISSW!$I:$I,'MTT WIN'!$A40,SWISSW!$J:$J,'MTT WIN'!AV$1,SWISSW!$F:$F,"Won")+COUNTIFS(SWISSW!$I:$I,'MTT WIN'!AV$1,SWISSW!$J:$J,'MTT WIN'!$A40,SWISSW!$F:$F,"Lost")))</f>
        <v>0</v>
      </c>
      <c r="AW40" s="11">
        <f ca="1">((COUNTIFS(SWISSW!$I:$I,'MTT WIN'!$A40,SWISSW!$J:$J,'MTT WIN'!AW$1,SWISSW!$F:$F,"Won")+COUNTIFS(SWISSW!$I:$I,'MTT WIN'!AW$1,SWISSW!$J:$J,'MTT WIN'!$A40,SWISSW!$F:$F,"Lost")))</f>
        <v>0</v>
      </c>
      <c r="AX40" s="11">
        <f ca="1">((COUNTIFS(SWISSW!$I:$I,'MTT WIN'!$A40,SWISSW!$J:$J,'MTT WIN'!AX$1,SWISSW!$F:$F,"Won")+COUNTIFS(SWISSW!$I:$I,'MTT WIN'!AX$1,SWISSW!$J:$J,'MTT WIN'!$A40,SWISSW!$F:$F,"Lost")))</f>
        <v>0</v>
      </c>
      <c r="AY40" s="11">
        <f ca="1">((COUNTIFS(SWISSW!$I:$I,'MTT WIN'!$A40,SWISSW!$J:$J,'MTT WIN'!AY$1,SWISSW!$F:$F,"Won")+COUNTIFS(SWISSW!$I:$I,'MTT WIN'!AY$1,SWISSW!$J:$J,'MTT WIN'!$A40,SWISSW!$F:$F,"Lost")))</f>
        <v>0</v>
      </c>
      <c r="AZ40" s="11">
        <f ca="1">((COUNTIFS(SWISSW!$I:$I,'MTT WIN'!$A40,SWISSW!$J:$J,'MTT WIN'!AZ$1,SWISSW!$F:$F,"Won")+COUNTIFS(SWISSW!$I:$I,'MTT WIN'!AZ$1,SWISSW!$J:$J,'MTT WIN'!$A40,SWISSW!$F:$F,"Lost")))</f>
        <v>0</v>
      </c>
      <c r="BA40" s="11">
        <f ca="1">((COUNTIFS(SWISSW!$I:$I,'MTT WIN'!$A40,SWISSW!$J:$J,'MTT WIN'!BA$1,SWISSW!$F:$F,"Won")+COUNTIFS(SWISSW!$I:$I,'MTT WIN'!BA$1,SWISSW!$J:$J,'MTT WIN'!$A40,SWISSW!$F:$F,"Lost")))</f>
        <v>0</v>
      </c>
      <c r="BB40" s="11">
        <f ca="1">((COUNTIFS(SWISSW!$I:$I,'MTT WIN'!$A40,SWISSW!$J:$J,'MTT WIN'!BB$1,SWISSW!$F:$F,"Won")+COUNTIFS(SWISSW!$I:$I,'MTT WIN'!BB$1,SWISSW!$J:$J,'MTT WIN'!$A40,SWISSW!$F:$F,"Lost")))</f>
        <v>0</v>
      </c>
      <c r="BC40" s="11">
        <f ca="1">((COUNTIFS(SWISSW!$I:$I,'MTT WIN'!$A40,SWISSW!$J:$J,'MTT WIN'!BC$1,SWISSW!$F:$F,"Won")+COUNTIFS(SWISSW!$I:$I,'MTT WIN'!BC$1,SWISSW!$J:$J,'MTT WIN'!$A40,SWISSW!$F:$F,"Lost")))</f>
        <v>0</v>
      </c>
      <c r="BD40" s="11">
        <f ca="1">((COUNTIFS(SWISSW!$I:$I,'MTT WIN'!$A40,SWISSW!$J:$J,'MTT WIN'!BD$1,SWISSW!$F:$F,"Won")+COUNTIFS(SWISSW!$I:$I,'MTT WIN'!BD$1,SWISSW!$J:$J,'MTT WIN'!$A40,SWISSW!$F:$F,"Lost")))</f>
        <v>0</v>
      </c>
      <c r="BE40" s="11">
        <f ca="1">((COUNTIFS(SWISSW!$I:$I,'MTT WIN'!$A40,SWISSW!$J:$J,'MTT WIN'!BE$1,SWISSW!$F:$F,"Won")+COUNTIFS(SWISSW!$I:$I,'MTT WIN'!BE$1,SWISSW!$J:$J,'MTT WIN'!$A40,SWISSW!$F:$F,"Lost")))</f>
        <v>0</v>
      </c>
      <c r="BF40" s="11">
        <f ca="1">((COUNTIFS(SWISSW!$I:$I,'MTT WIN'!$A40,SWISSW!$J:$J,'MTT WIN'!BF$1,SWISSW!$F:$F,"Won")+COUNTIFS(SWISSW!$I:$I,'MTT WIN'!BF$1,SWISSW!$J:$J,'MTT WIN'!$A40,SWISSW!$F:$F,"Lost")))</f>
        <v>0</v>
      </c>
    </row>
    <row r="41" spans="1:58" ht="55" customHeight="1" x14ac:dyDescent="0.3">
      <c r="A41" s="3" t="str">
        <f ca="1">MATCHUP!A41</f>
        <v>Slivers</v>
      </c>
      <c r="B41" s="11">
        <f ca="1">((COUNTIFS(SWISSW!$I:$I,'MTT WIN'!$A41,SWISSW!$J:$J,'MTT WIN'!B$1,SWISSW!$F:$F,"Won")+COUNTIFS(SWISSW!$I:$I,'MTT WIN'!B$1,SWISSW!$J:$J,'MTT WIN'!$A41,SWISSW!$F:$F,"Lost")))</f>
        <v>1</v>
      </c>
      <c r="C41" s="11">
        <f ca="1">((COUNTIFS(SWISSW!$I:$I,'MTT WIN'!$A41,SWISSW!$J:$J,'MTT WIN'!C$1,SWISSW!$F:$F,"Won")+COUNTIFS(SWISSW!$I:$I,'MTT WIN'!C$1,SWISSW!$J:$J,'MTT WIN'!$A41,SWISSW!$F:$F,"Lost")))</f>
        <v>1</v>
      </c>
      <c r="D41" s="11">
        <f ca="1">((COUNTIFS(SWISSW!$I:$I,'MTT WIN'!$A41,SWISSW!$J:$J,'MTT WIN'!D$1,SWISSW!$F:$F,"Won")+COUNTIFS(SWISSW!$I:$I,'MTT WIN'!D$1,SWISSW!$J:$J,'MTT WIN'!$A41,SWISSW!$F:$F,"Lost")))</f>
        <v>2</v>
      </c>
      <c r="E41" s="11">
        <f ca="1">((COUNTIFS(SWISSW!$I:$I,'MTT WIN'!$A41,SWISSW!$J:$J,'MTT WIN'!E$1,SWISSW!$F:$F,"Won")+COUNTIFS(SWISSW!$I:$I,'MTT WIN'!E$1,SWISSW!$J:$J,'MTT WIN'!$A41,SWISSW!$F:$F,"Lost")))</f>
        <v>0</v>
      </c>
      <c r="F41" s="11">
        <f ca="1">((COUNTIFS(SWISSW!$I:$I,'MTT WIN'!$A41,SWISSW!$J:$J,'MTT WIN'!F$1,SWISSW!$F:$F,"Won")+COUNTIFS(SWISSW!$I:$I,'MTT WIN'!F$1,SWISSW!$J:$J,'MTT WIN'!$A41,SWISSW!$F:$F,"Lost")))</f>
        <v>0</v>
      </c>
      <c r="G41" s="11">
        <f ca="1">((COUNTIFS(SWISSW!$I:$I,'MTT WIN'!$A41,SWISSW!$J:$J,'MTT WIN'!G$1,SWISSW!$F:$F,"Won")+COUNTIFS(SWISSW!$I:$I,'MTT WIN'!G$1,SWISSW!$J:$J,'MTT WIN'!$A41,SWISSW!$F:$F,"Lost")))</f>
        <v>1</v>
      </c>
      <c r="H41" s="11">
        <f ca="1">((COUNTIFS(SWISSW!$I:$I,'MTT WIN'!$A41,SWISSW!$J:$J,'MTT WIN'!H$1,SWISSW!$F:$F,"Won")+COUNTIFS(SWISSW!$I:$I,'MTT WIN'!H$1,SWISSW!$J:$J,'MTT WIN'!$A41,SWISSW!$F:$F,"Lost")))</f>
        <v>0</v>
      </c>
      <c r="I41" s="11">
        <f ca="1">((COUNTIFS(SWISSW!$I:$I,'MTT WIN'!$A41,SWISSW!$J:$J,'MTT WIN'!I$1,SWISSW!$F:$F,"Won")+COUNTIFS(SWISSW!$I:$I,'MTT WIN'!I$1,SWISSW!$J:$J,'MTT WIN'!$A41,SWISSW!$F:$F,"Lost")))</f>
        <v>1</v>
      </c>
      <c r="J41" s="11">
        <f ca="1">((COUNTIFS(SWISSW!$I:$I,'MTT WIN'!$A41,SWISSW!$J:$J,'MTT WIN'!J$1,SWISSW!$F:$F,"Won")+COUNTIFS(SWISSW!$I:$I,'MTT WIN'!J$1,SWISSW!$J:$J,'MTT WIN'!$A41,SWISSW!$F:$F,"Lost")))</f>
        <v>0</v>
      </c>
      <c r="K41" s="11">
        <f ca="1">((COUNTIFS(SWISSW!$I:$I,'MTT WIN'!$A41,SWISSW!$J:$J,'MTT WIN'!K$1,SWISSW!$F:$F,"Won")+COUNTIFS(SWISSW!$I:$I,'MTT WIN'!K$1,SWISSW!$J:$J,'MTT WIN'!$A41,SWISSW!$F:$F,"Lost")))</f>
        <v>0</v>
      </c>
      <c r="L41" s="11">
        <f ca="1">((COUNTIFS(SWISSW!$I:$I,'MTT WIN'!$A41,SWISSW!$J:$J,'MTT WIN'!L$1,SWISSW!$F:$F,"Won")+COUNTIFS(SWISSW!$I:$I,'MTT WIN'!L$1,SWISSW!$J:$J,'MTT WIN'!$A41,SWISSW!$F:$F,"Lost")))</f>
        <v>0</v>
      </c>
      <c r="M41" s="11">
        <f ca="1">((COUNTIFS(SWISSW!$I:$I,'MTT WIN'!$A41,SWISSW!$J:$J,'MTT WIN'!M$1,SWISSW!$F:$F,"Won")+COUNTIFS(SWISSW!$I:$I,'MTT WIN'!M$1,SWISSW!$J:$J,'MTT WIN'!$A41,SWISSW!$F:$F,"Lost")))</f>
        <v>0</v>
      </c>
      <c r="N41" s="11">
        <f ca="1">((COUNTIFS(SWISSW!$I:$I,'MTT WIN'!$A41,SWISSW!$J:$J,'MTT WIN'!N$1,SWISSW!$F:$F,"Won")+COUNTIFS(SWISSW!$I:$I,'MTT WIN'!N$1,SWISSW!$J:$J,'MTT WIN'!$A41,SWISSW!$F:$F,"Lost")))</f>
        <v>0</v>
      </c>
      <c r="O41" s="11">
        <f ca="1">((COUNTIFS(SWISSW!$I:$I,'MTT WIN'!$A41,SWISSW!$J:$J,'MTT WIN'!O$1,SWISSW!$F:$F,"Won")+COUNTIFS(SWISSW!$I:$I,'MTT WIN'!O$1,SWISSW!$J:$J,'MTT WIN'!$A41,SWISSW!$F:$F,"Lost")))</f>
        <v>0</v>
      </c>
      <c r="P41" s="11">
        <f ca="1">((COUNTIFS(SWISSW!$I:$I,'MTT WIN'!$A41,SWISSW!$J:$J,'MTT WIN'!P$1,SWISSW!$F:$F,"Won")+COUNTIFS(SWISSW!$I:$I,'MTT WIN'!P$1,SWISSW!$J:$J,'MTT WIN'!$A41,SWISSW!$F:$F,"Lost")))</f>
        <v>0</v>
      </c>
      <c r="Q41" s="11">
        <f ca="1">((COUNTIFS(SWISSW!$I:$I,'MTT WIN'!$A41,SWISSW!$J:$J,'MTT WIN'!Q$1,SWISSW!$F:$F,"Won")+COUNTIFS(SWISSW!$I:$I,'MTT WIN'!Q$1,SWISSW!$J:$J,'MTT WIN'!$A41,SWISSW!$F:$F,"Lost")))</f>
        <v>0</v>
      </c>
      <c r="R41" s="11">
        <f ca="1">((COUNTIFS(SWISSW!$I:$I,'MTT WIN'!$A41,SWISSW!$J:$J,'MTT WIN'!R$1,SWISSW!$F:$F,"Won")+COUNTIFS(SWISSW!$I:$I,'MTT WIN'!R$1,SWISSW!$J:$J,'MTT WIN'!$A41,SWISSW!$F:$F,"Lost")))</f>
        <v>0</v>
      </c>
      <c r="S41" s="11">
        <f ca="1">((COUNTIFS(SWISSW!$I:$I,'MTT WIN'!$A41,SWISSW!$J:$J,'MTT WIN'!S$1,SWISSW!$F:$F,"Won")+COUNTIFS(SWISSW!$I:$I,'MTT WIN'!S$1,SWISSW!$J:$J,'MTT WIN'!$A41,SWISSW!$F:$F,"Lost")))</f>
        <v>0</v>
      </c>
      <c r="T41" s="11">
        <f ca="1">((COUNTIFS(SWISSW!$I:$I,'MTT WIN'!$A41,SWISSW!$J:$J,'MTT WIN'!T$1,SWISSW!$F:$F,"Won")+COUNTIFS(SWISSW!$I:$I,'MTT WIN'!T$1,SWISSW!$J:$J,'MTT WIN'!$A41,SWISSW!$F:$F,"Lost")))</f>
        <v>0</v>
      </c>
      <c r="U41" s="11">
        <f ca="1">((COUNTIFS(SWISSW!$I:$I,'MTT WIN'!$A41,SWISSW!$J:$J,'MTT WIN'!U$1,SWISSW!$F:$F,"Won")+COUNTIFS(SWISSW!$I:$I,'MTT WIN'!U$1,SWISSW!$J:$J,'MTT WIN'!$A41,SWISSW!$F:$F,"Lost")))</f>
        <v>0</v>
      </c>
      <c r="V41" s="11">
        <f ca="1">((COUNTIFS(SWISSW!$I:$I,'MTT WIN'!$A41,SWISSW!$J:$J,'MTT WIN'!V$1,SWISSW!$F:$F,"Won")+COUNTIFS(SWISSW!$I:$I,'MTT WIN'!V$1,SWISSW!$J:$J,'MTT WIN'!$A41,SWISSW!$F:$F,"Lost")))</f>
        <v>0</v>
      </c>
      <c r="W41" s="11">
        <f ca="1">((COUNTIFS(SWISSW!$I:$I,'MTT WIN'!$A41,SWISSW!$J:$J,'MTT WIN'!W$1,SWISSW!$F:$F,"Won")+COUNTIFS(SWISSW!$I:$I,'MTT WIN'!W$1,SWISSW!$J:$J,'MTT WIN'!$A41,SWISSW!$F:$F,"Lost")))</f>
        <v>0</v>
      </c>
      <c r="X41" s="11">
        <f ca="1">((COUNTIFS(SWISSW!$I:$I,'MTT WIN'!$A41,SWISSW!$J:$J,'MTT WIN'!X$1,SWISSW!$F:$F,"Won")+COUNTIFS(SWISSW!$I:$I,'MTT WIN'!X$1,SWISSW!$J:$J,'MTT WIN'!$A41,SWISSW!$F:$F,"Lost")))</f>
        <v>0</v>
      </c>
      <c r="Y41" s="11">
        <f ca="1">((COUNTIFS(SWISSW!$I:$I,'MTT WIN'!$A41,SWISSW!$J:$J,'MTT WIN'!Y$1,SWISSW!$F:$F,"Won")+COUNTIFS(SWISSW!$I:$I,'MTT WIN'!Y$1,SWISSW!$J:$J,'MTT WIN'!$A41,SWISSW!$F:$F,"Lost")))</f>
        <v>0</v>
      </c>
      <c r="Z41" s="11">
        <f ca="1">((COUNTIFS(SWISSW!$I:$I,'MTT WIN'!$A41,SWISSW!$J:$J,'MTT WIN'!Z$1,SWISSW!$F:$F,"Won")+COUNTIFS(SWISSW!$I:$I,'MTT WIN'!Z$1,SWISSW!$J:$J,'MTT WIN'!$A41,SWISSW!$F:$F,"Lost")))</f>
        <v>0</v>
      </c>
      <c r="AA41" s="11">
        <f ca="1">((COUNTIFS(SWISSW!$I:$I,'MTT WIN'!$A41,SWISSW!$J:$J,'MTT WIN'!AA$1,SWISSW!$F:$F,"Won")+COUNTIFS(SWISSW!$I:$I,'MTT WIN'!AA$1,SWISSW!$J:$J,'MTT WIN'!$A41,SWISSW!$F:$F,"Lost")))</f>
        <v>0</v>
      </c>
      <c r="AB41" s="11">
        <f ca="1">((COUNTIFS(SWISSW!$I:$I,'MTT WIN'!$A41,SWISSW!$J:$J,'MTT WIN'!AB$1,SWISSW!$F:$F,"Won")+COUNTIFS(SWISSW!$I:$I,'MTT WIN'!AB$1,SWISSW!$J:$J,'MTT WIN'!$A41,SWISSW!$F:$F,"Lost")))</f>
        <v>0</v>
      </c>
      <c r="AC41" s="11">
        <f ca="1">((COUNTIFS(SWISSW!$I:$I,'MTT WIN'!$A41,SWISSW!$J:$J,'MTT WIN'!AC$1,SWISSW!$F:$F,"Won")+COUNTIFS(SWISSW!$I:$I,'MTT WIN'!AC$1,SWISSW!$J:$J,'MTT WIN'!$A41,SWISSW!$F:$F,"Lost")))</f>
        <v>0</v>
      </c>
      <c r="AD41" s="11">
        <f ca="1">((COUNTIFS(SWISSW!$I:$I,'MTT WIN'!$A41,SWISSW!$J:$J,'MTT WIN'!AD$1,SWISSW!$F:$F,"Won")+COUNTIFS(SWISSW!$I:$I,'MTT WIN'!AD$1,SWISSW!$J:$J,'MTT WIN'!$A41,SWISSW!$F:$F,"Lost")))</f>
        <v>0</v>
      </c>
      <c r="AE41" s="11">
        <f ca="1">((COUNTIFS(SWISSW!$I:$I,'MTT WIN'!$A41,SWISSW!$J:$J,'MTT WIN'!AE$1,SWISSW!$F:$F,"Won")+COUNTIFS(SWISSW!$I:$I,'MTT WIN'!AE$1,SWISSW!$J:$J,'MTT WIN'!$A41,SWISSW!$F:$F,"Lost")))</f>
        <v>0</v>
      </c>
      <c r="AF41" s="11">
        <f ca="1">((COUNTIFS(SWISSW!$I:$I,'MTT WIN'!$A41,SWISSW!$J:$J,'MTT WIN'!AF$1,SWISSW!$F:$F,"Won")+COUNTIFS(SWISSW!$I:$I,'MTT WIN'!AF$1,SWISSW!$J:$J,'MTT WIN'!$A41,SWISSW!$F:$F,"Lost")))</f>
        <v>0</v>
      </c>
      <c r="AG41" s="11">
        <f ca="1">((COUNTIFS(SWISSW!$I:$I,'MTT WIN'!$A41,SWISSW!$J:$J,'MTT WIN'!AG$1,SWISSW!$F:$F,"Won")+COUNTIFS(SWISSW!$I:$I,'MTT WIN'!AG$1,SWISSW!$J:$J,'MTT WIN'!$A41,SWISSW!$F:$F,"Lost")))</f>
        <v>0</v>
      </c>
      <c r="AH41" s="11">
        <f ca="1">((COUNTIFS(SWISSW!$I:$I,'MTT WIN'!$A41,SWISSW!$J:$J,'MTT WIN'!AH$1,SWISSW!$F:$F,"Won")+COUNTIFS(SWISSW!$I:$I,'MTT WIN'!AH$1,SWISSW!$J:$J,'MTT WIN'!$A41,SWISSW!$F:$F,"Lost")))</f>
        <v>0</v>
      </c>
      <c r="AI41" s="11">
        <f ca="1">((COUNTIFS(SWISSW!$I:$I,'MTT WIN'!$A41,SWISSW!$J:$J,'MTT WIN'!AI$1,SWISSW!$F:$F,"Won")+COUNTIFS(SWISSW!$I:$I,'MTT WIN'!AI$1,SWISSW!$J:$J,'MTT WIN'!$A41,SWISSW!$F:$F,"Lost")))</f>
        <v>0</v>
      </c>
      <c r="AJ41" s="11">
        <f ca="1">((COUNTIFS(SWISSW!$I:$I,'MTT WIN'!$A41,SWISSW!$J:$J,'MTT WIN'!AJ$1,SWISSW!$F:$F,"Won")+COUNTIFS(SWISSW!$I:$I,'MTT WIN'!AJ$1,SWISSW!$J:$J,'MTT WIN'!$A41,SWISSW!$F:$F,"Lost")))</f>
        <v>0</v>
      </c>
      <c r="AK41" s="11">
        <f ca="1">((COUNTIFS(SWISSW!$I:$I,'MTT WIN'!$A41,SWISSW!$J:$J,'MTT WIN'!AK$1,SWISSW!$F:$F,"Won")+COUNTIFS(SWISSW!$I:$I,'MTT WIN'!AK$1,SWISSW!$J:$J,'MTT WIN'!$A41,SWISSW!$F:$F,"Lost")))</f>
        <v>0</v>
      </c>
      <c r="AL41" s="11">
        <f ca="1">((COUNTIFS(SWISSW!$I:$I,'MTT WIN'!$A41,SWISSW!$J:$J,'MTT WIN'!AL$1,SWISSW!$F:$F,"Won")+COUNTIFS(SWISSW!$I:$I,'MTT WIN'!AL$1,SWISSW!$J:$J,'MTT WIN'!$A41,SWISSW!$F:$F,"Lost")))</f>
        <v>0</v>
      </c>
      <c r="AM41" s="11">
        <f ca="1">((COUNTIFS(SWISSW!$I:$I,'MTT WIN'!$A41,SWISSW!$J:$J,'MTT WIN'!AM$1,SWISSW!$F:$F,"Won")+COUNTIFS(SWISSW!$I:$I,'MTT WIN'!AM$1,SWISSW!$J:$J,'MTT WIN'!$A41,SWISSW!$F:$F,"Lost")))</f>
        <v>0</v>
      </c>
      <c r="AN41" s="11">
        <f ca="1">((COUNTIFS(SWISSW!$I:$I,'MTT WIN'!$A41,SWISSW!$J:$J,'MTT WIN'!AN$1,SWISSW!$F:$F,"Won")+COUNTIFS(SWISSW!$I:$I,'MTT WIN'!AN$1,SWISSW!$J:$J,'MTT WIN'!$A41,SWISSW!$F:$F,"Lost")))</f>
        <v>0</v>
      </c>
      <c r="AO41" s="11">
        <f ca="1">((COUNTIFS(SWISSW!$I:$I,'MTT WIN'!$A41,SWISSW!$J:$J,'MTT WIN'!AO$1,SWISSW!$F:$F,"Won")+COUNTIFS(SWISSW!$I:$I,'MTT WIN'!AO$1,SWISSW!$J:$J,'MTT WIN'!$A41,SWISSW!$F:$F,"Lost")))</f>
        <v>0</v>
      </c>
      <c r="AP41" s="11">
        <f ca="1">((COUNTIFS(SWISSW!$I:$I,'MTT WIN'!$A41,SWISSW!$J:$J,'MTT WIN'!AP$1,SWISSW!$F:$F,"Won")+COUNTIFS(SWISSW!$I:$I,'MTT WIN'!AP$1,SWISSW!$J:$J,'MTT WIN'!$A41,SWISSW!$F:$F,"Lost")))</f>
        <v>0</v>
      </c>
      <c r="AQ41" s="11">
        <f ca="1">((COUNTIFS(SWISSW!$I:$I,'MTT WIN'!$A41,SWISSW!$J:$J,'MTT WIN'!AQ$1,SWISSW!$F:$F,"Won")+COUNTIFS(SWISSW!$I:$I,'MTT WIN'!AQ$1,SWISSW!$J:$J,'MTT WIN'!$A41,SWISSW!$F:$F,"Lost")))</f>
        <v>0</v>
      </c>
      <c r="AR41" s="11">
        <f ca="1">((COUNTIFS(SWISSW!$I:$I,'MTT WIN'!$A41,SWISSW!$J:$J,'MTT WIN'!AR$1,SWISSW!$F:$F,"Won")+COUNTIFS(SWISSW!$I:$I,'MTT WIN'!AR$1,SWISSW!$J:$J,'MTT WIN'!$A41,SWISSW!$F:$F,"Lost")))</f>
        <v>0</v>
      </c>
      <c r="AS41" s="11">
        <f ca="1">((COUNTIFS(SWISSW!$I:$I,'MTT WIN'!$A41,SWISSW!$J:$J,'MTT WIN'!AS$1,SWISSW!$F:$F,"Won")+COUNTIFS(SWISSW!$I:$I,'MTT WIN'!AS$1,SWISSW!$J:$J,'MTT WIN'!$A41,SWISSW!$F:$F,"Lost")))</f>
        <v>0</v>
      </c>
      <c r="AT41" s="11">
        <f ca="1">((COUNTIFS(SWISSW!$I:$I,'MTT WIN'!$A41,SWISSW!$J:$J,'MTT WIN'!AT$1,SWISSW!$F:$F,"Won")+COUNTIFS(SWISSW!$I:$I,'MTT WIN'!AT$1,SWISSW!$J:$J,'MTT WIN'!$A41,SWISSW!$F:$F,"Lost")))</f>
        <v>0</v>
      </c>
      <c r="AU41" s="11">
        <f ca="1">((COUNTIFS(SWISSW!$I:$I,'MTT WIN'!$A41,SWISSW!$J:$J,'MTT WIN'!AU$1,SWISSW!$F:$F,"Won")+COUNTIFS(SWISSW!$I:$I,'MTT WIN'!AU$1,SWISSW!$J:$J,'MTT WIN'!$A41,SWISSW!$F:$F,"Lost")))</f>
        <v>0</v>
      </c>
      <c r="AV41" s="11">
        <f ca="1">((COUNTIFS(SWISSW!$I:$I,'MTT WIN'!$A41,SWISSW!$J:$J,'MTT WIN'!AV$1,SWISSW!$F:$F,"Won")+COUNTIFS(SWISSW!$I:$I,'MTT WIN'!AV$1,SWISSW!$J:$J,'MTT WIN'!$A41,SWISSW!$F:$F,"Lost")))</f>
        <v>1</v>
      </c>
      <c r="AW41" s="11">
        <f ca="1">((COUNTIFS(SWISSW!$I:$I,'MTT WIN'!$A41,SWISSW!$J:$J,'MTT WIN'!AW$1,SWISSW!$F:$F,"Won")+COUNTIFS(SWISSW!$I:$I,'MTT WIN'!AW$1,SWISSW!$J:$J,'MTT WIN'!$A41,SWISSW!$F:$F,"Lost")))</f>
        <v>0</v>
      </c>
      <c r="AX41" s="11">
        <f ca="1">((COUNTIFS(SWISSW!$I:$I,'MTT WIN'!$A41,SWISSW!$J:$J,'MTT WIN'!AX$1,SWISSW!$F:$F,"Won")+COUNTIFS(SWISSW!$I:$I,'MTT WIN'!AX$1,SWISSW!$J:$J,'MTT WIN'!$A41,SWISSW!$F:$F,"Lost")))</f>
        <v>0</v>
      </c>
      <c r="AY41" s="11">
        <f ca="1">((COUNTIFS(SWISSW!$I:$I,'MTT WIN'!$A41,SWISSW!$J:$J,'MTT WIN'!AY$1,SWISSW!$F:$F,"Won")+COUNTIFS(SWISSW!$I:$I,'MTT WIN'!AY$1,SWISSW!$J:$J,'MTT WIN'!$A41,SWISSW!$F:$F,"Lost")))</f>
        <v>0</v>
      </c>
      <c r="AZ41" s="11">
        <f ca="1">((COUNTIFS(SWISSW!$I:$I,'MTT WIN'!$A41,SWISSW!$J:$J,'MTT WIN'!AZ$1,SWISSW!$F:$F,"Won")+COUNTIFS(SWISSW!$I:$I,'MTT WIN'!AZ$1,SWISSW!$J:$J,'MTT WIN'!$A41,SWISSW!$F:$F,"Lost")))</f>
        <v>0</v>
      </c>
      <c r="BA41" s="11">
        <f ca="1">((COUNTIFS(SWISSW!$I:$I,'MTT WIN'!$A41,SWISSW!$J:$J,'MTT WIN'!BA$1,SWISSW!$F:$F,"Won")+COUNTIFS(SWISSW!$I:$I,'MTT WIN'!BA$1,SWISSW!$J:$J,'MTT WIN'!$A41,SWISSW!$F:$F,"Lost")))</f>
        <v>0</v>
      </c>
      <c r="BB41" s="11">
        <f ca="1">((COUNTIFS(SWISSW!$I:$I,'MTT WIN'!$A41,SWISSW!$J:$J,'MTT WIN'!BB$1,SWISSW!$F:$F,"Won")+COUNTIFS(SWISSW!$I:$I,'MTT WIN'!BB$1,SWISSW!$J:$J,'MTT WIN'!$A41,SWISSW!$F:$F,"Lost")))</f>
        <v>0</v>
      </c>
      <c r="BC41" s="11">
        <f ca="1">((COUNTIFS(SWISSW!$I:$I,'MTT WIN'!$A41,SWISSW!$J:$J,'MTT WIN'!BC$1,SWISSW!$F:$F,"Won")+COUNTIFS(SWISSW!$I:$I,'MTT WIN'!BC$1,SWISSW!$J:$J,'MTT WIN'!$A41,SWISSW!$F:$F,"Lost")))</f>
        <v>0</v>
      </c>
      <c r="BD41" s="11">
        <f ca="1">((COUNTIFS(SWISSW!$I:$I,'MTT WIN'!$A41,SWISSW!$J:$J,'MTT WIN'!BD$1,SWISSW!$F:$F,"Won")+COUNTIFS(SWISSW!$I:$I,'MTT WIN'!BD$1,SWISSW!$J:$J,'MTT WIN'!$A41,SWISSW!$F:$F,"Lost")))</f>
        <v>0</v>
      </c>
      <c r="BE41" s="11">
        <f ca="1">((COUNTIFS(SWISSW!$I:$I,'MTT WIN'!$A41,SWISSW!$J:$J,'MTT WIN'!BE$1,SWISSW!$F:$F,"Won")+COUNTIFS(SWISSW!$I:$I,'MTT WIN'!BE$1,SWISSW!$J:$J,'MTT WIN'!$A41,SWISSW!$F:$F,"Lost")))</f>
        <v>0</v>
      </c>
      <c r="BF41" s="11">
        <f ca="1">((COUNTIFS(SWISSW!$I:$I,'MTT WIN'!$A41,SWISSW!$J:$J,'MTT WIN'!BF$1,SWISSW!$F:$F,"Won")+COUNTIFS(SWISSW!$I:$I,'MTT WIN'!BF$1,SWISSW!$J:$J,'MTT WIN'!$A41,SWISSW!$F:$F,"Lost")))</f>
        <v>0</v>
      </c>
    </row>
    <row r="42" spans="1:58" ht="55" customHeight="1" x14ac:dyDescent="0.3">
      <c r="A42" s="3" t="str">
        <f ca="1">MATCHUP!A42</f>
        <v>Dimir Faeries</v>
      </c>
      <c r="B42" s="11">
        <f ca="1">((COUNTIFS(SWISSW!$I:$I,'MTT WIN'!$A42,SWISSW!$J:$J,'MTT WIN'!B$1,SWISSW!$F:$F,"Won")+COUNTIFS(SWISSW!$I:$I,'MTT WIN'!B$1,SWISSW!$J:$J,'MTT WIN'!$A42,SWISSW!$F:$F,"Lost")))</f>
        <v>1</v>
      </c>
      <c r="C42" s="11">
        <f ca="1">((COUNTIFS(SWISSW!$I:$I,'MTT WIN'!$A42,SWISSW!$J:$J,'MTT WIN'!C$1,SWISSW!$F:$F,"Won")+COUNTIFS(SWISSW!$I:$I,'MTT WIN'!C$1,SWISSW!$J:$J,'MTT WIN'!$A42,SWISSW!$F:$F,"Lost")))</f>
        <v>2</v>
      </c>
      <c r="D42" s="11">
        <f ca="1">((COUNTIFS(SWISSW!$I:$I,'MTT WIN'!$A42,SWISSW!$J:$J,'MTT WIN'!D$1,SWISSW!$F:$F,"Won")+COUNTIFS(SWISSW!$I:$I,'MTT WIN'!D$1,SWISSW!$J:$J,'MTT WIN'!$A42,SWISSW!$F:$F,"Lost")))</f>
        <v>2</v>
      </c>
      <c r="E42" s="11">
        <f ca="1">((COUNTIFS(SWISSW!$I:$I,'MTT WIN'!$A42,SWISSW!$J:$J,'MTT WIN'!E$1,SWISSW!$F:$F,"Won")+COUNTIFS(SWISSW!$I:$I,'MTT WIN'!E$1,SWISSW!$J:$J,'MTT WIN'!$A42,SWISSW!$F:$F,"Lost")))</f>
        <v>0</v>
      </c>
      <c r="F42" s="11">
        <f ca="1">((COUNTIFS(SWISSW!$I:$I,'MTT WIN'!$A42,SWISSW!$J:$J,'MTT WIN'!F$1,SWISSW!$F:$F,"Won")+COUNTIFS(SWISSW!$I:$I,'MTT WIN'!F$1,SWISSW!$J:$J,'MTT WIN'!$A42,SWISSW!$F:$F,"Lost")))</f>
        <v>0</v>
      </c>
      <c r="G42" s="11">
        <f ca="1">((COUNTIFS(SWISSW!$I:$I,'MTT WIN'!$A42,SWISSW!$J:$J,'MTT WIN'!G$1,SWISSW!$F:$F,"Won")+COUNTIFS(SWISSW!$I:$I,'MTT WIN'!G$1,SWISSW!$J:$J,'MTT WIN'!$A42,SWISSW!$F:$F,"Lost")))</f>
        <v>0</v>
      </c>
      <c r="H42" s="11">
        <f ca="1">((COUNTIFS(SWISSW!$I:$I,'MTT WIN'!$A42,SWISSW!$J:$J,'MTT WIN'!H$1,SWISSW!$F:$F,"Won")+COUNTIFS(SWISSW!$I:$I,'MTT WIN'!H$1,SWISSW!$J:$J,'MTT WIN'!$A42,SWISSW!$F:$F,"Lost")))</f>
        <v>0</v>
      </c>
      <c r="I42" s="11">
        <f ca="1">((COUNTIFS(SWISSW!$I:$I,'MTT WIN'!$A42,SWISSW!$J:$J,'MTT WIN'!I$1,SWISSW!$F:$F,"Won")+COUNTIFS(SWISSW!$I:$I,'MTT WIN'!I$1,SWISSW!$J:$J,'MTT WIN'!$A42,SWISSW!$F:$F,"Lost")))</f>
        <v>0</v>
      </c>
      <c r="J42" s="11">
        <f ca="1">((COUNTIFS(SWISSW!$I:$I,'MTT WIN'!$A42,SWISSW!$J:$J,'MTT WIN'!J$1,SWISSW!$F:$F,"Won")+COUNTIFS(SWISSW!$I:$I,'MTT WIN'!J$1,SWISSW!$J:$J,'MTT WIN'!$A42,SWISSW!$F:$F,"Lost")))</f>
        <v>0</v>
      </c>
      <c r="K42" s="11">
        <f ca="1">((COUNTIFS(SWISSW!$I:$I,'MTT WIN'!$A42,SWISSW!$J:$J,'MTT WIN'!K$1,SWISSW!$F:$F,"Won")+COUNTIFS(SWISSW!$I:$I,'MTT WIN'!K$1,SWISSW!$J:$J,'MTT WIN'!$A42,SWISSW!$F:$F,"Lost")))</f>
        <v>0</v>
      </c>
      <c r="L42" s="11">
        <f ca="1">((COUNTIFS(SWISSW!$I:$I,'MTT WIN'!$A42,SWISSW!$J:$J,'MTT WIN'!L$1,SWISSW!$F:$F,"Won")+COUNTIFS(SWISSW!$I:$I,'MTT WIN'!L$1,SWISSW!$J:$J,'MTT WIN'!$A42,SWISSW!$F:$F,"Lost")))</f>
        <v>0</v>
      </c>
      <c r="M42" s="11">
        <f ca="1">((COUNTIFS(SWISSW!$I:$I,'MTT WIN'!$A42,SWISSW!$J:$J,'MTT WIN'!M$1,SWISSW!$F:$F,"Won")+COUNTIFS(SWISSW!$I:$I,'MTT WIN'!M$1,SWISSW!$J:$J,'MTT WIN'!$A42,SWISSW!$F:$F,"Lost")))</f>
        <v>0</v>
      </c>
      <c r="N42" s="11">
        <f ca="1">((COUNTIFS(SWISSW!$I:$I,'MTT WIN'!$A42,SWISSW!$J:$J,'MTT WIN'!N$1,SWISSW!$F:$F,"Won")+COUNTIFS(SWISSW!$I:$I,'MTT WIN'!N$1,SWISSW!$J:$J,'MTT WIN'!$A42,SWISSW!$F:$F,"Lost")))</f>
        <v>0</v>
      </c>
      <c r="O42" s="11">
        <f ca="1">((COUNTIFS(SWISSW!$I:$I,'MTT WIN'!$A42,SWISSW!$J:$J,'MTT WIN'!O$1,SWISSW!$F:$F,"Won")+COUNTIFS(SWISSW!$I:$I,'MTT WIN'!O$1,SWISSW!$J:$J,'MTT WIN'!$A42,SWISSW!$F:$F,"Lost")))</f>
        <v>0</v>
      </c>
      <c r="P42" s="11">
        <f ca="1">((COUNTIFS(SWISSW!$I:$I,'MTT WIN'!$A42,SWISSW!$J:$J,'MTT WIN'!P$1,SWISSW!$F:$F,"Won")+COUNTIFS(SWISSW!$I:$I,'MTT WIN'!P$1,SWISSW!$J:$J,'MTT WIN'!$A42,SWISSW!$F:$F,"Lost")))</f>
        <v>0</v>
      </c>
      <c r="Q42" s="11">
        <f ca="1">((COUNTIFS(SWISSW!$I:$I,'MTT WIN'!$A42,SWISSW!$J:$J,'MTT WIN'!Q$1,SWISSW!$F:$F,"Won")+COUNTIFS(SWISSW!$I:$I,'MTT WIN'!Q$1,SWISSW!$J:$J,'MTT WIN'!$A42,SWISSW!$F:$F,"Lost")))</f>
        <v>0</v>
      </c>
      <c r="R42" s="11">
        <f ca="1">((COUNTIFS(SWISSW!$I:$I,'MTT WIN'!$A42,SWISSW!$J:$J,'MTT WIN'!R$1,SWISSW!$F:$F,"Won")+COUNTIFS(SWISSW!$I:$I,'MTT WIN'!R$1,SWISSW!$J:$J,'MTT WIN'!$A42,SWISSW!$F:$F,"Lost")))</f>
        <v>0</v>
      </c>
      <c r="S42" s="11">
        <f ca="1">((COUNTIFS(SWISSW!$I:$I,'MTT WIN'!$A42,SWISSW!$J:$J,'MTT WIN'!S$1,SWISSW!$F:$F,"Won")+COUNTIFS(SWISSW!$I:$I,'MTT WIN'!S$1,SWISSW!$J:$J,'MTT WIN'!$A42,SWISSW!$F:$F,"Lost")))</f>
        <v>0</v>
      </c>
      <c r="T42" s="11">
        <f ca="1">((COUNTIFS(SWISSW!$I:$I,'MTT WIN'!$A42,SWISSW!$J:$J,'MTT WIN'!T$1,SWISSW!$F:$F,"Won")+COUNTIFS(SWISSW!$I:$I,'MTT WIN'!T$1,SWISSW!$J:$J,'MTT WIN'!$A42,SWISSW!$F:$F,"Lost")))</f>
        <v>0</v>
      </c>
      <c r="U42" s="11">
        <f ca="1">((COUNTIFS(SWISSW!$I:$I,'MTT WIN'!$A42,SWISSW!$J:$J,'MTT WIN'!U$1,SWISSW!$F:$F,"Won")+COUNTIFS(SWISSW!$I:$I,'MTT WIN'!U$1,SWISSW!$J:$J,'MTT WIN'!$A42,SWISSW!$F:$F,"Lost")))</f>
        <v>0</v>
      </c>
      <c r="V42" s="11">
        <f ca="1">((COUNTIFS(SWISSW!$I:$I,'MTT WIN'!$A42,SWISSW!$J:$J,'MTT WIN'!V$1,SWISSW!$F:$F,"Won")+COUNTIFS(SWISSW!$I:$I,'MTT WIN'!V$1,SWISSW!$J:$J,'MTT WIN'!$A42,SWISSW!$F:$F,"Lost")))</f>
        <v>0</v>
      </c>
      <c r="W42" s="11">
        <f ca="1">((COUNTIFS(SWISSW!$I:$I,'MTT WIN'!$A42,SWISSW!$J:$J,'MTT WIN'!W$1,SWISSW!$F:$F,"Won")+COUNTIFS(SWISSW!$I:$I,'MTT WIN'!W$1,SWISSW!$J:$J,'MTT WIN'!$A42,SWISSW!$F:$F,"Lost")))</f>
        <v>0</v>
      </c>
      <c r="X42" s="11">
        <f ca="1">((COUNTIFS(SWISSW!$I:$I,'MTT WIN'!$A42,SWISSW!$J:$J,'MTT WIN'!X$1,SWISSW!$F:$F,"Won")+COUNTIFS(SWISSW!$I:$I,'MTT WIN'!X$1,SWISSW!$J:$J,'MTT WIN'!$A42,SWISSW!$F:$F,"Lost")))</f>
        <v>0</v>
      </c>
      <c r="Y42" s="11">
        <f ca="1">((COUNTIFS(SWISSW!$I:$I,'MTT WIN'!$A42,SWISSW!$J:$J,'MTT WIN'!Y$1,SWISSW!$F:$F,"Won")+COUNTIFS(SWISSW!$I:$I,'MTT WIN'!Y$1,SWISSW!$J:$J,'MTT WIN'!$A42,SWISSW!$F:$F,"Lost")))</f>
        <v>0</v>
      </c>
      <c r="Z42" s="11">
        <f ca="1">((COUNTIFS(SWISSW!$I:$I,'MTT WIN'!$A42,SWISSW!$J:$J,'MTT WIN'!Z$1,SWISSW!$F:$F,"Won")+COUNTIFS(SWISSW!$I:$I,'MTT WIN'!Z$1,SWISSW!$J:$J,'MTT WIN'!$A42,SWISSW!$F:$F,"Lost")))</f>
        <v>0</v>
      </c>
      <c r="AA42" s="11">
        <f ca="1">((COUNTIFS(SWISSW!$I:$I,'MTT WIN'!$A42,SWISSW!$J:$J,'MTT WIN'!AA$1,SWISSW!$F:$F,"Won")+COUNTIFS(SWISSW!$I:$I,'MTT WIN'!AA$1,SWISSW!$J:$J,'MTT WIN'!$A42,SWISSW!$F:$F,"Lost")))</f>
        <v>0</v>
      </c>
      <c r="AB42" s="11">
        <f ca="1">((COUNTIFS(SWISSW!$I:$I,'MTT WIN'!$A42,SWISSW!$J:$J,'MTT WIN'!AB$1,SWISSW!$F:$F,"Won")+COUNTIFS(SWISSW!$I:$I,'MTT WIN'!AB$1,SWISSW!$J:$J,'MTT WIN'!$A42,SWISSW!$F:$F,"Lost")))</f>
        <v>0</v>
      </c>
      <c r="AC42" s="11">
        <f ca="1">((COUNTIFS(SWISSW!$I:$I,'MTT WIN'!$A42,SWISSW!$J:$J,'MTT WIN'!AC$1,SWISSW!$F:$F,"Won")+COUNTIFS(SWISSW!$I:$I,'MTT WIN'!AC$1,SWISSW!$J:$J,'MTT WIN'!$A42,SWISSW!$F:$F,"Lost")))</f>
        <v>0</v>
      </c>
      <c r="AD42" s="11">
        <f ca="1">((COUNTIFS(SWISSW!$I:$I,'MTT WIN'!$A42,SWISSW!$J:$J,'MTT WIN'!AD$1,SWISSW!$F:$F,"Won")+COUNTIFS(SWISSW!$I:$I,'MTT WIN'!AD$1,SWISSW!$J:$J,'MTT WIN'!$A42,SWISSW!$F:$F,"Lost")))</f>
        <v>0</v>
      </c>
      <c r="AE42" s="11">
        <f ca="1">((COUNTIFS(SWISSW!$I:$I,'MTT WIN'!$A42,SWISSW!$J:$J,'MTT WIN'!AE$1,SWISSW!$F:$F,"Won")+COUNTIFS(SWISSW!$I:$I,'MTT WIN'!AE$1,SWISSW!$J:$J,'MTT WIN'!$A42,SWISSW!$F:$F,"Lost")))</f>
        <v>0</v>
      </c>
      <c r="AF42" s="11">
        <f ca="1">((COUNTIFS(SWISSW!$I:$I,'MTT WIN'!$A42,SWISSW!$J:$J,'MTT WIN'!AF$1,SWISSW!$F:$F,"Won")+COUNTIFS(SWISSW!$I:$I,'MTT WIN'!AF$1,SWISSW!$J:$J,'MTT WIN'!$A42,SWISSW!$F:$F,"Lost")))</f>
        <v>0</v>
      </c>
      <c r="AG42" s="11">
        <f ca="1">((COUNTIFS(SWISSW!$I:$I,'MTT WIN'!$A42,SWISSW!$J:$J,'MTT WIN'!AG$1,SWISSW!$F:$F,"Won")+COUNTIFS(SWISSW!$I:$I,'MTT WIN'!AG$1,SWISSW!$J:$J,'MTT WIN'!$A42,SWISSW!$F:$F,"Lost")))</f>
        <v>0</v>
      </c>
      <c r="AH42" s="11">
        <f ca="1">((COUNTIFS(SWISSW!$I:$I,'MTT WIN'!$A42,SWISSW!$J:$J,'MTT WIN'!AH$1,SWISSW!$F:$F,"Won")+COUNTIFS(SWISSW!$I:$I,'MTT WIN'!AH$1,SWISSW!$J:$J,'MTT WIN'!$A42,SWISSW!$F:$F,"Lost")))</f>
        <v>0</v>
      </c>
      <c r="AI42" s="11">
        <f ca="1">((COUNTIFS(SWISSW!$I:$I,'MTT WIN'!$A42,SWISSW!$J:$J,'MTT WIN'!AI$1,SWISSW!$F:$F,"Won")+COUNTIFS(SWISSW!$I:$I,'MTT WIN'!AI$1,SWISSW!$J:$J,'MTT WIN'!$A42,SWISSW!$F:$F,"Lost")))</f>
        <v>0</v>
      </c>
      <c r="AJ42" s="11">
        <f ca="1">((COUNTIFS(SWISSW!$I:$I,'MTT WIN'!$A42,SWISSW!$J:$J,'MTT WIN'!AJ$1,SWISSW!$F:$F,"Won")+COUNTIFS(SWISSW!$I:$I,'MTT WIN'!AJ$1,SWISSW!$J:$J,'MTT WIN'!$A42,SWISSW!$F:$F,"Lost")))</f>
        <v>0</v>
      </c>
      <c r="AK42" s="11">
        <f ca="1">((COUNTIFS(SWISSW!$I:$I,'MTT WIN'!$A42,SWISSW!$J:$J,'MTT WIN'!AK$1,SWISSW!$F:$F,"Won")+COUNTIFS(SWISSW!$I:$I,'MTT WIN'!AK$1,SWISSW!$J:$J,'MTT WIN'!$A42,SWISSW!$F:$F,"Lost")))</f>
        <v>0</v>
      </c>
      <c r="AL42" s="11">
        <f ca="1">((COUNTIFS(SWISSW!$I:$I,'MTT WIN'!$A42,SWISSW!$J:$J,'MTT WIN'!AL$1,SWISSW!$F:$F,"Won")+COUNTIFS(SWISSW!$I:$I,'MTT WIN'!AL$1,SWISSW!$J:$J,'MTT WIN'!$A42,SWISSW!$F:$F,"Lost")))</f>
        <v>0</v>
      </c>
      <c r="AM42" s="11">
        <f ca="1">((COUNTIFS(SWISSW!$I:$I,'MTT WIN'!$A42,SWISSW!$J:$J,'MTT WIN'!AM$1,SWISSW!$F:$F,"Won")+COUNTIFS(SWISSW!$I:$I,'MTT WIN'!AM$1,SWISSW!$J:$J,'MTT WIN'!$A42,SWISSW!$F:$F,"Lost")))</f>
        <v>0</v>
      </c>
      <c r="AN42" s="11">
        <f ca="1">((COUNTIFS(SWISSW!$I:$I,'MTT WIN'!$A42,SWISSW!$J:$J,'MTT WIN'!AN$1,SWISSW!$F:$F,"Won")+COUNTIFS(SWISSW!$I:$I,'MTT WIN'!AN$1,SWISSW!$J:$J,'MTT WIN'!$A42,SWISSW!$F:$F,"Lost")))</f>
        <v>0</v>
      </c>
      <c r="AO42" s="11">
        <f ca="1">((COUNTIFS(SWISSW!$I:$I,'MTT WIN'!$A42,SWISSW!$J:$J,'MTT WIN'!AO$1,SWISSW!$F:$F,"Won")+COUNTIFS(SWISSW!$I:$I,'MTT WIN'!AO$1,SWISSW!$J:$J,'MTT WIN'!$A42,SWISSW!$F:$F,"Lost")))</f>
        <v>0</v>
      </c>
      <c r="AP42" s="11">
        <f ca="1">((COUNTIFS(SWISSW!$I:$I,'MTT WIN'!$A42,SWISSW!$J:$J,'MTT WIN'!AP$1,SWISSW!$F:$F,"Won")+COUNTIFS(SWISSW!$I:$I,'MTT WIN'!AP$1,SWISSW!$J:$J,'MTT WIN'!$A42,SWISSW!$F:$F,"Lost")))</f>
        <v>0</v>
      </c>
      <c r="AQ42" s="11">
        <f ca="1">((COUNTIFS(SWISSW!$I:$I,'MTT WIN'!$A42,SWISSW!$J:$J,'MTT WIN'!AQ$1,SWISSW!$F:$F,"Won")+COUNTIFS(SWISSW!$I:$I,'MTT WIN'!AQ$1,SWISSW!$J:$J,'MTT WIN'!$A42,SWISSW!$F:$F,"Lost")))</f>
        <v>0</v>
      </c>
      <c r="AR42" s="11">
        <f ca="1">((COUNTIFS(SWISSW!$I:$I,'MTT WIN'!$A42,SWISSW!$J:$J,'MTT WIN'!AR$1,SWISSW!$F:$F,"Won")+COUNTIFS(SWISSW!$I:$I,'MTT WIN'!AR$1,SWISSW!$J:$J,'MTT WIN'!$A42,SWISSW!$F:$F,"Lost")))</f>
        <v>0</v>
      </c>
      <c r="AS42" s="11">
        <f ca="1">((COUNTIFS(SWISSW!$I:$I,'MTT WIN'!$A42,SWISSW!$J:$J,'MTT WIN'!AS$1,SWISSW!$F:$F,"Won")+COUNTIFS(SWISSW!$I:$I,'MTT WIN'!AS$1,SWISSW!$J:$J,'MTT WIN'!$A42,SWISSW!$F:$F,"Lost")))</f>
        <v>0</v>
      </c>
      <c r="AT42" s="11">
        <f ca="1">((COUNTIFS(SWISSW!$I:$I,'MTT WIN'!$A42,SWISSW!$J:$J,'MTT WIN'!AT$1,SWISSW!$F:$F,"Won")+COUNTIFS(SWISSW!$I:$I,'MTT WIN'!AT$1,SWISSW!$J:$J,'MTT WIN'!$A42,SWISSW!$F:$F,"Lost")))</f>
        <v>0</v>
      </c>
      <c r="AU42" s="11">
        <f ca="1">((COUNTIFS(SWISSW!$I:$I,'MTT WIN'!$A42,SWISSW!$J:$J,'MTT WIN'!AU$1,SWISSW!$F:$F,"Won")+COUNTIFS(SWISSW!$I:$I,'MTT WIN'!AU$1,SWISSW!$J:$J,'MTT WIN'!$A42,SWISSW!$F:$F,"Lost")))</f>
        <v>0</v>
      </c>
      <c r="AV42" s="11">
        <f ca="1">((COUNTIFS(SWISSW!$I:$I,'MTT WIN'!$A42,SWISSW!$J:$J,'MTT WIN'!AV$1,SWISSW!$F:$F,"Won")+COUNTIFS(SWISSW!$I:$I,'MTT WIN'!AV$1,SWISSW!$J:$J,'MTT WIN'!$A42,SWISSW!$F:$F,"Lost")))</f>
        <v>0</v>
      </c>
      <c r="AW42" s="11">
        <f ca="1">((COUNTIFS(SWISSW!$I:$I,'MTT WIN'!$A42,SWISSW!$J:$J,'MTT WIN'!AW$1,SWISSW!$F:$F,"Won")+COUNTIFS(SWISSW!$I:$I,'MTT WIN'!AW$1,SWISSW!$J:$J,'MTT WIN'!$A42,SWISSW!$F:$F,"Lost")))</f>
        <v>0</v>
      </c>
      <c r="AX42" s="11">
        <f ca="1">((COUNTIFS(SWISSW!$I:$I,'MTT WIN'!$A42,SWISSW!$J:$J,'MTT WIN'!AX$1,SWISSW!$F:$F,"Won")+COUNTIFS(SWISSW!$I:$I,'MTT WIN'!AX$1,SWISSW!$J:$J,'MTT WIN'!$A42,SWISSW!$F:$F,"Lost")))</f>
        <v>0</v>
      </c>
      <c r="AY42" s="11">
        <f ca="1">((COUNTIFS(SWISSW!$I:$I,'MTT WIN'!$A42,SWISSW!$J:$J,'MTT WIN'!AY$1,SWISSW!$F:$F,"Won")+COUNTIFS(SWISSW!$I:$I,'MTT WIN'!AY$1,SWISSW!$J:$J,'MTT WIN'!$A42,SWISSW!$F:$F,"Lost")))</f>
        <v>0</v>
      </c>
      <c r="AZ42" s="11">
        <f ca="1">((COUNTIFS(SWISSW!$I:$I,'MTT WIN'!$A42,SWISSW!$J:$J,'MTT WIN'!AZ$1,SWISSW!$F:$F,"Won")+COUNTIFS(SWISSW!$I:$I,'MTT WIN'!AZ$1,SWISSW!$J:$J,'MTT WIN'!$A42,SWISSW!$F:$F,"Lost")))</f>
        <v>0</v>
      </c>
      <c r="BA42" s="11">
        <f ca="1">((COUNTIFS(SWISSW!$I:$I,'MTT WIN'!$A42,SWISSW!$J:$J,'MTT WIN'!BA$1,SWISSW!$F:$F,"Won")+COUNTIFS(SWISSW!$I:$I,'MTT WIN'!BA$1,SWISSW!$J:$J,'MTT WIN'!$A42,SWISSW!$F:$F,"Lost")))</f>
        <v>0</v>
      </c>
      <c r="BB42" s="11">
        <f ca="1">((COUNTIFS(SWISSW!$I:$I,'MTT WIN'!$A42,SWISSW!$J:$J,'MTT WIN'!BB$1,SWISSW!$F:$F,"Won")+COUNTIFS(SWISSW!$I:$I,'MTT WIN'!BB$1,SWISSW!$J:$J,'MTT WIN'!$A42,SWISSW!$F:$F,"Lost")))</f>
        <v>0</v>
      </c>
      <c r="BC42" s="11">
        <f ca="1">((COUNTIFS(SWISSW!$I:$I,'MTT WIN'!$A42,SWISSW!$J:$J,'MTT WIN'!BC$1,SWISSW!$F:$F,"Won")+COUNTIFS(SWISSW!$I:$I,'MTT WIN'!BC$1,SWISSW!$J:$J,'MTT WIN'!$A42,SWISSW!$F:$F,"Lost")))</f>
        <v>0</v>
      </c>
      <c r="BD42" s="11">
        <f ca="1">((COUNTIFS(SWISSW!$I:$I,'MTT WIN'!$A42,SWISSW!$J:$J,'MTT WIN'!BD$1,SWISSW!$F:$F,"Won")+COUNTIFS(SWISSW!$I:$I,'MTT WIN'!BD$1,SWISSW!$J:$J,'MTT WIN'!$A42,SWISSW!$F:$F,"Lost")))</f>
        <v>0</v>
      </c>
      <c r="BE42" s="11">
        <f ca="1">((COUNTIFS(SWISSW!$I:$I,'MTT WIN'!$A42,SWISSW!$J:$J,'MTT WIN'!BE$1,SWISSW!$F:$F,"Won")+COUNTIFS(SWISSW!$I:$I,'MTT WIN'!BE$1,SWISSW!$J:$J,'MTT WIN'!$A42,SWISSW!$F:$F,"Lost")))</f>
        <v>0</v>
      </c>
      <c r="BF42" s="11">
        <f ca="1">((COUNTIFS(SWISSW!$I:$I,'MTT WIN'!$A42,SWISSW!$J:$J,'MTT WIN'!BF$1,SWISSW!$F:$F,"Won")+COUNTIFS(SWISSW!$I:$I,'MTT WIN'!BF$1,SWISSW!$J:$J,'MTT WIN'!$A42,SWISSW!$F:$F,"Lost")))</f>
        <v>0</v>
      </c>
    </row>
    <row r="43" spans="1:58" ht="55" customHeight="1" x14ac:dyDescent="0.3">
      <c r="A43" s="3" t="str">
        <f ca="1">MATCHUP!A43</f>
        <v>Dimir Control</v>
      </c>
      <c r="B43" s="11">
        <f ca="1">((COUNTIFS(SWISSW!$I:$I,'MTT WIN'!$A43,SWISSW!$J:$J,'MTT WIN'!B$1,SWISSW!$F:$F,"Won")+COUNTIFS(SWISSW!$I:$I,'MTT WIN'!B$1,SWISSW!$J:$J,'MTT WIN'!$A43,SWISSW!$F:$F,"Lost")))</f>
        <v>0</v>
      </c>
      <c r="C43" s="11">
        <f ca="1">((COUNTIFS(SWISSW!$I:$I,'MTT WIN'!$A43,SWISSW!$J:$J,'MTT WIN'!C$1,SWISSW!$F:$F,"Won")+COUNTIFS(SWISSW!$I:$I,'MTT WIN'!C$1,SWISSW!$J:$J,'MTT WIN'!$A43,SWISSW!$F:$F,"Lost")))</f>
        <v>0</v>
      </c>
      <c r="D43" s="11">
        <f ca="1">((COUNTIFS(SWISSW!$I:$I,'MTT WIN'!$A43,SWISSW!$J:$J,'MTT WIN'!D$1,SWISSW!$F:$F,"Won")+COUNTIFS(SWISSW!$I:$I,'MTT WIN'!D$1,SWISSW!$J:$J,'MTT WIN'!$A43,SWISSW!$F:$F,"Lost")))</f>
        <v>2</v>
      </c>
      <c r="E43" s="11">
        <f ca="1">((COUNTIFS(SWISSW!$I:$I,'MTT WIN'!$A43,SWISSW!$J:$J,'MTT WIN'!E$1,SWISSW!$F:$F,"Won")+COUNTIFS(SWISSW!$I:$I,'MTT WIN'!E$1,SWISSW!$J:$J,'MTT WIN'!$A43,SWISSW!$F:$F,"Lost")))</f>
        <v>1</v>
      </c>
      <c r="F43" s="11">
        <f ca="1">((COUNTIFS(SWISSW!$I:$I,'MTT WIN'!$A43,SWISSW!$J:$J,'MTT WIN'!F$1,SWISSW!$F:$F,"Won")+COUNTIFS(SWISSW!$I:$I,'MTT WIN'!F$1,SWISSW!$J:$J,'MTT WIN'!$A43,SWISSW!$F:$F,"Lost")))</f>
        <v>0</v>
      </c>
      <c r="G43" s="11">
        <f ca="1">((COUNTIFS(SWISSW!$I:$I,'MTT WIN'!$A43,SWISSW!$J:$J,'MTT WIN'!G$1,SWISSW!$F:$F,"Won")+COUNTIFS(SWISSW!$I:$I,'MTT WIN'!G$1,SWISSW!$J:$J,'MTT WIN'!$A43,SWISSW!$F:$F,"Lost")))</f>
        <v>1</v>
      </c>
      <c r="H43" s="11">
        <f ca="1">((COUNTIFS(SWISSW!$I:$I,'MTT WIN'!$A43,SWISSW!$J:$J,'MTT WIN'!H$1,SWISSW!$F:$F,"Won")+COUNTIFS(SWISSW!$I:$I,'MTT WIN'!H$1,SWISSW!$J:$J,'MTT WIN'!$A43,SWISSW!$F:$F,"Lost")))</f>
        <v>0</v>
      </c>
      <c r="I43" s="11">
        <f ca="1">((COUNTIFS(SWISSW!$I:$I,'MTT WIN'!$A43,SWISSW!$J:$J,'MTT WIN'!I$1,SWISSW!$F:$F,"Won")+COUNTIFS(SWISSW!$I:$I,'MTT WIN'!I$1,SWISSW!$J:$J,'MTT WIN'!$A43,SWISSW!$F:$F,"Lost")))</f>
        <v>0</v>
      </c>
      <c r="J43" s="11">
        <f ca="1">((COUNTIFS(SWISSW!$I:$I,'MTT WIN'!$A43,SWISSW!$J:$J,'MTT WIN'!J$1,SWISSW!$F:$F,"Won")+COUNTIFS(SWISSW!$I:$I,'MTT WIN'!J$1,SWISSW!$J:$J,'MTT WIN'!$A43,SWISSW!$F:$F,"Lost")))</f>
        <v>0</v>
      </c>
      <c r="K43" s="11">
        <f ca="1">((COUNTIFS(SWISSW!$I:$I,'MTT WIN'!$A43,SWISSW!$J:$J,'MTT WIN'!K$1,SWISSW!$F:$F,"Won")+COUNTIFS(SWISSW!$I:$I,'MTT WIN'!K$1,SWISSW!$J:$J,'MTT WIN'!$A43,SWISSW!$F:$F,"Lost")))</f>
        <v>1</v>
      </c>
      <c r="L43" s="11">
        <f ca="1">((COUNTIFS(SWISSW!$I:$I,'MTT WIN'!$A43,SWISSW!$J:$J,'MTT WIN'!L$1,SWISSW!$F:$F,"Won")+COUNTIFS(SWISSW!$I:$I,'MTT WIN'!L$1,SWISSW!$J:$J,'MTT WIN'!$A43,SWISSW!$F:$F,"Lost")))</f>
        <v>0</v>
      </c>
      <c r="M43" s="11">
        <f ca="1">((COUNTIFS(SWISSW!$I:$I,'MTT WIN'!$A43,SWISSW!$J:$J,'MTT WIN'!M$1,SWISSW!$F:$F,"Won")+COUNTIFS(SWISSW!$I:$I,'MTT WIN'!M$1,SWISSW!$J:$J,'MTT WIN'!$A43,SWISSW!$F:$F,"Lost")))</f>
        <v>1</v>
      </c>
      <c r="N43" s="11">
        <f ca="1">((COUNTIFS(SWISSW!$I:$I,'MTT WIN'!$A43,SWISSW!$J:$J,'MTT WIN'!N$1,SWISSW!$F:$F,"Won")+COUNTIFS(SWISSW!$I:$I,'MTT WIN'!N$1,SWISSW!$J:$J,'MTT WIN'!$A43,SWISSW!$F:$F,"Lost")))</f>
        <v>0</v>
      </c>
      <c r="O43" s="11">
        <f ca="1">((COUNTIFS(SWISSW!$I:$I,'MTT WIN'!$A43,SWISSW!$J:$J,'MTT WIN'!O$1,SWISSW!$F:$F,"Won")+COUNTIFS(SWISSW!$I:$I,'MTT WIN'!O$1,SWISSW!$J:$J,'MTT WIN'!$A43,SWISSW!$F:$F,"Lost")))</f>
        <v>0</v>
      </c>
      <c r="P43" s="11">
        <f ca="1">((COUNTIFS(SWISSW!$I:$I,'MTT WIN'!$A43,SWISSW!$J:$J,'MTT WIN'!P$1,SWISSW!$F:$F,"Won")+COUNTIFS(SWISSW!$I:$I,'MTT WIN'!P$1,SWISSW!$J:$J,'MTT WIN'!$A43,SWISSW!$F:$F,"Lost")))</f>
        <v>0</v>
      </c>
      <c r="Q43" s="11">
        <f ca="1">((COUNTIFS(SWISSW!$I:$I,'MTT WIN'!$A43,SWISSW!$J:$J,'MTT WIN'!Q$1,SWISSW!$F:$F,"Won")+COUNTIFS(SWISSW!$I:$I,'MTT WIN'!Q$1,SWISSW!$J:$J,'MTT WIN'!$A43,SWISSW!$F:$F,"Lost")))</f>
        <v>0</v>
      </c>
      <c r="R43" s="11">
        <f ca="1">((COUNTIFS(SWISSW!$I:$I,'MTT WIN'!$A43,SWISSW!$J:$J,'MTT WIN'!R$1,SWISSW!$F:$F,"Won")+COUNTIFS(SWISSW!$I:$I,'MTT WIN'!R$1,SWISSW!$J:$J,'MTT WIN'!$A43,SWISSW!$F:$F,"Lost")))</f>
        <v>0</v>
      </c>
      <c r="S43" s="11">
        <f ca="1">((COUNTIFS(SWISSW!$I:$I,'MTT WIN'!$A43,SWISSW!$J:$J,'MTT WIN'!S$1,SWISSW!$F:$F,"Won")+COUNTIFS(SWISSW!$I:$I,'MTT WIN'!S$1,SWISSW!$J:$J,'MTT WIN'!$A43,SWISSW!$F:$F,"Lost")))</f>
        <v>0</v>
      </c>
      <c r="T43" s="11">
        <f ca="1">((COUNTIFS(SWISSW!$I:$I,'MTT WIN'!$A43,SWISSW!$J:$J,'MTT WIN'!T$1,SWISSW!$F:$F,"Won")+COUNTIFS(SWISSW!$I:$I,'MTT WIN'!T$1,SWISSW!$J:$J,'MTT WIN'!$A43,SWISSW!$F:$F,"Lost")))</f>
        <v>0</v>
      </c>
      <c r="U43" s="11">
        <f ca="1">((COUNTIFS(SWISSW!$I:$I,'MTT WIN'!$A43,SWISSW!$J:$J,'MTT WIN'!U$1,SWISSW!$F:$F,"Won")+COUNTIFS(SWISSW!$I:$I,'MTT WIN'!U$1,SWISSW!$J:$J,'MTT WIN'!$A43,SWISSW!$F:$F,"Lost")))</f>
        <v>0</v>
      </c>
      <c r="V43" s="11">
        <f ca="1">((COUNTIFS(SWISSW!$I:$I,'MTT WIN'!$A43,SWISSW!$J:$J,'MTT WIN'!V$1,SWISSW!$F:$F,"Won")+COUNTIFS(SWISSW!$I:$I,'MTT WIN'!V$1,SWISSW!$J:$J,'MTT WIN'!$A43,SWISSW!$F:$F,"Lost")))</f>
        <v>1</v>
      </c>
      <c r="W43" s="11">
        <f ca="1">((COUNTIFS(SWISSW!$I:$I,'MTT WIN'!$A43,SWISSW!$J:$J,'MTT WIN'!W$1,SWISSW!$F:$F,"Won")+COUNTIFS(SWISSW!$I:$I,'MTT WIN'!W$1,SWISSW!$J:$J,'MTT WIN'!$A43,SWISSW!$F:$F,"Lost")))</f>
        <v>0</v>
      </c>
      <c r="X43" s="11">
        <f ca="1">((COUNTIFS(SWISSW!$I:$I,'MTT WIN'!$A43,SWISSW!$J:$J,'MTT WIN'!X$1,SWISSW!$F:$F,"Won")+COUNTIFS(SWISSW!$I:$I,'MTT WIN'!X$1,SWISSW!$J:$J,'MTT WIN'!$A43,SWISSW!$F:$F,"Lost")))</f>
        <v>0</v>
      </c>
      <c r="Y43" s="11">
        <f ca="1">((COUNTIFS(SWISSW!$I:$I,'MTT WIN'!$A43,SWISSW!$J:$J,'MTT WIN'!Y$1,SWISSW!$F:$F,"Won")+COUNTIFS(SWISSW!$I:$I,'MTT WIN'!Y$1,SWISSW!$J:$J,'MTT WIN'!$A43,SWISSW!$F:$F,"Lost")))</f>
        <v>0</v>
      </c>
      <c r="Z43" s="11">
        <f ca="1">((COUNTIFS(SWISSW!$I:$I,'MTT WIN'!$A43,SWISSW!$J:$J,'MTT WIN'!Z$1,SWISSW!$F:$F,"Won")+COUNTIFS(SWISSW!$I:$I,'MTT WIN'!Z$1,SWISSW!$J:$J,'MTT WIN'!$A43,SWISSW!$F:$F,"Lost")))</f>
        <v>0</v>
      </c>
      <c r="AA43" s="11">
        <f ca="1">((COUNTIFS(SWISSW!$I:$I,'MTT WIN'!$A43,SWISSW!$J:$J,'MTT WIN'!AA$1,SWISSW!$F:$F,"Won")+COUNTIFS(SWISSW!$I:$I,'MTT WIN'!AA$1,SWISSW!$J:$J,'MTT WIN'!$A43,SWISSW!$F:$F,"Lost")))</f>
        <v>0</v>
      </c>
      <c r="AB43" s="11">
        <f ca="1">((COUNTIFS(SWISSW!$I:$I,'MTT WIN'!$A43,SWISSW!$J:$J,'MTT WIN'!AB$1,SWISSW!$F:$F,"Won")+COUNTIFS(SWISSW!$I:$I,'MTT WIN'!AB$1,SWISSW!$J:$J,'MTT WIN'!$A43,SWISSW!$F:$F,"Lost")))</f>
        <v>0</v>
      </c>
      <c r="AC43" s="11">
        <f ca="1">((COUNTIFS(SWISSW!$I:$I,'MTT WIN'!$A43,SWISSW!$J:$J,'MTT WIN'!AC$1,SWISSW!$F:$F,"Won")+COUNTIFS(SWISSW!$I:$I,'MTT WIN'!AC$1,SWISSW!$J:$J,'MTT WIN'!$A43,SWISSW!$F:$F,"Lost")))</f>
        <v>0</v>
      </c>
      <c r="AD43" s="11">
        <f ca="1">((COUNTIFS(SWISSW!$I:$I,'MTT WIN'!$A43,SWISSW!$J:$J,'MTT WIN'!AD$1,SWISSW!$F:$F,"Won")+COUNTIFS(SWISSW!$I:$I,'MTT WIN'!AD$1,SWISSW!$J:$J,'MTT WIN'!$A43,SWISSW!$F:$F,"Lost")))</f>
        <v>0</v>
      </c>
      <c r="AE43" s="11">
        <f ca="1">((COUNTIFS(SWISSW!$I:$I,'MTT WIN'!$A43,SWISSW!$J:$J,'MTT WIN'!AE$1,SWISSW!$F:$F,"Won")+COUNTIFS(SWISSW!$I:$I,'MTT WIN'!AE$1,SWISSW!$J:$J,'MTT WIN'!$A43,SWISSW!$F:$F,"Lost")))</f>
        <v>0</v>
      </c>
      <c r="AF43" s="11">
        <f ca="1">((COUNTIFS(SWISSW!$I:$I,'MTT WIN'!$A43,SWISSW!$J:$J,'MTT WIN'!AF$1,SWISSW!$F:$F,"Won")+COUNTIFS(SWISSW!$I:$I,'MTT WIN'!AF$1,SWISSW!$J:$J,'MTT WIN'!$A43,SWISSW!$F:$F,"Lost")))</f>
        <v>0</v>
      </c>
      <c r="AG43" s="11">
        <f ca="1">((COUNTIFS(SWISSW!$I:$I,'MTT WIN'!$A43,SWISSW!$J:$J,'MTT WIN'!AG$1,SWISSW!$F:$F,"Won")+COUNTIFS(SWISSW!$I:$I,'MTT WIN'!AG$1,SWISSW!$J:$J,'MTT WIN'!$A43,SWISSW!$F:$F,"Lost")))</f>
        <v>0</v>
      </c>
      <c r="AH43" s="11">
        <f ca="1">((COUNTIFS(SWISSW!$I:$I,'MTT WIN'!$A43,SWISSW!$J:$J,'MTT WIN'!AH$1,SWISSW!$F:$F,"Won")+COUNTIFS(SWISSW!$I:$I,'MTT WIN'!AH$1,SWISSW!$J:$J,'MTT WIN'!$A43,SWISSW!$F:$F,"Lost")))</f>
        <v>0</v>
      </c>
      <c r="AI43" s="11">
        <f ca="1">((COUNTIFS(SWISSW!$I:$I,'MTT WIN'!$A43,SWISSW!$J:$J,'MTT WIN'!AI$1,SWISSW!$F:$F,"Won")+COUNTIFS(SWISSW!$I:$I,'MTT WIN'!AI$1,SWISSW!$J:$J,'MTT WIN'!$A43,SWISSW!$F:$F,"Lost")))</f>
        <v>0</v>
      </c>
      <c r="AJ43" s="11">
        <f ca="1">((COUNTIFS(SWISSW!$I:$I,'MTT WIN'!$A43,SWISSW!$J:$J,'MTT WIN'!AJ$1,SWISSW!$F:$F,"Won")+COUNTIFS(SWISSW!$I:$I,'MTT WIN'!AJ$1,SWISSW!$J:$J,'MTT WIN'!$A43,SWISSW!$F:$F,"Lost")))</f>
        <v>0</v>
      </c>
      <c r="AK43" s="11">
        <f ca="1">((COUNTIFS(SWISSW!$I:$I,'MTT WIN'!$A43,SWISSW!$J:$J,'MTT WIN'!AK$1,SWISSW!$F:$F,"Won")+COUNTIFS(SWISSW!$I:$I,'MTT WIN'!AK$1,SWISSW!$J:$J,'MTT WIN'!$A43,SWISSW!$F:$F,"Lost")))</f>
        <v>0</v>
      </c>
      <c r="AL43" s="11">
        <f ca="1">((COUNTIFS(SWISSW!$I:$I,'MTT WIN'!$A43,SWISSW!$J:$J,'MTT WIN'!AL$1,SWISSW!$F:$F,"Won")+COUNTIFS(SWISSW!$I:$I,'MTT WIN'!AL$1,SWISSW!$J:$J,'MTT WIN'!$A43,SWISSW!$F:$F,"Lost")))</f>
        <v>0</v>
      </c>
      <c r="AM43" s="11">
        <f ca="1">((COUNTIFS(SWISSW!$I:$I,'MTT WIN'!$A43,SWISSW!$J:$J,'MTT WIN'!AM$1,SWISSW!$F:$F,"Won")+COUNTIFS(SWISSW!$I:$I,'MTT WIN'!AM$1,SWISSW!$J:$J,'MTT WIN'!$A43,SWISSW!$F:$F,"Lost")))</f>
        <v>0</v>
      </c>
      <c r="AN43" s="11">
        <f ca="1">((COUNTIFS(SWISSW!$I:$I,'MTT WIN'!$A43,SWISSW!$J:$J,'MTT WIN'!AN$1,SWISSW!$F:$F,"Won")+COUNTIFS(SWISSW!$I:$I,'MTT WIN'!AN$1,SWISSW!$J:$J,'MTT WIN'!$A43,SWISSW!$F:$F,"Lost")))</f>
        <v>1</v>
      </c>
      <c r="AO43" s="11">
        <f ca="1">((COUNTIFS(SWISSW!$I:$I,'MTT WIN'!$A43,SWISSW!$J:$J,'MTT WIN'!AO$1,SWISSW!$F:$F,"Won")+COUNTIFS(SWISSW!$I:$I,'MTT WIN'!AO$1,SWISSW!$J:$J,'MTT WIN'!$A43,SWISSW!$F:$F,"Lost")))</f>
        <v>0</v>
      </c>
      <c r="AP43" s="11">
        <f ca="1">((COUNTIFS(SWISSW!$I:$I,'MTT WIN'!$A43,SWISSW!$J:$J,'MTT WIN'!AP$1,SWISSW!$F:$F,"Won")+COUNTIFS(SWISSW!$I:$I,'MTT WIN'!AP$1,SWISSW!$J:$J,'MTT WIN'!$A43,SWISSW!$F:$F,"Lost")))</f>
        <v>0</v>
      </c>
      <c r="AQ43" s="11">
        <f ca="1">((COUNTIFS(SWISSW!$I:$I,'MTT WIN'!$A43,SWISSW!$J:$J,'MTT WIN'!AQ$1,SWISSW!$F:$F,"Won")+COUNTIFS(SWISSW!$I:$I,'MTT WIN'!AQ$1,SWISSW!$J:$J,'MTT WIN'!$A43,SWISSW!$F:$F,"Lost")))</f>
        <v>0</v>
      </c>
      <c r="AR43" s="11">
        <f ca="1">((COUNTIFS(SWISSW!$I:$I,'MTT WIN'!$A43,SWISSW!$J:$J,'MTT WIN'!AR$1,SWISSW!$F:$F,"Won")+COUNTIFS(SWISSW!$I:$I,'MTT WIN'!AR$1,SWISSW!$J:$J,'MTT WIN'!$A43,SWISSW!$F:$F,"Lost")))</f>
        <v>0</v>
      </c>
      <c r="AS43" s="11">
        <f ca="1">((COUNTIFS(SWISSW!$I:$I,'MTT WIN'!$A43,SWISSW!$J:$J,'MTT WIN'!AS$1,SWISSW!$F:$F,"Won")+COUNTIFS(SWISSW!$I:$I,'MTT WIN'!AS$1,SWISSW!$J:$J,'MTT WIN'!$A43,SWISSW!$F:$F,"Lost")))</f>
        <v>0</v>
      </c>
      <c r="AT43" s="11">
        <f ca="1">((COUNTIFS(SWISSW!$I:$I,'MTT WIN'!$A43,SWISSW!$J:$J,'MTT WIN'!AT$1,SWISSW!$F:$F,"Won")+COUNTIFS(SWISSW!$I:$I,'MTT WIN'!AT$1,SWISSW!$J:$J,'MTT WIN'!$A43,SWISSW!$F:$F,"Lost")))</f>
        <v>0</v>
      </c>
      <c r="AU43" s="11">
        <f ca="1">((COUNTIFS(SWISSW!$I:$I,'MTT WIN'!$A43,SWISSW!$J:$J,'MTT WIN'!AU$1,SWISSW!$F:$F,"Won")+COUNTIFS(SWISSW!$I:$I,'MTT WIN'!AU$1,SWISSW!$J:$J,'MTT WIN'!$A43,SWISSW!$F:$F,"Lost")))</f>
        <v>0</v>
      </c>
      <c r="AV43" s="11">
        <f ca="1">((COUNTIFS(SWISSW!$I:$I,'MTT WIN'!$A43,SWISSW!$J:$J,'MTT WIN'!AV$1,SWISSW!$F:$F,"Won")+COUNTIFS(SWISSW!$I:$I,'MTT WIN'!AV$1,SWISSW!$J:$J,'MTT WIN'!$A43,SWISSW!$F:$F,"Lost")))</f>
        <v>0</v>
      </c>
      <c r="AW43" s="11">
        <f ca="1">((COUNTIFS(SWISSW!$I:$I,'MTT WIN'!$A43,SWISSW!$J:$J,'MTT WIN'!AW$1,SWISSW!$F:$F,"Won")+COUNTIFS(SWISSW!$I:$I,'MTT WIN'!AW$1,SWISSW!$J:$J,'MTT WIN'!$A43,SWISSW!$F:$F,"Lost")))</f>
        <v>0</v>
      </c>
      <c r="AX43" s="11">
        <f ca="1">((COUNTIFS(SWISSW!$I:$I,'MTT WIN'!$A43,SWISSW!$J:$J,'MTT WIN'!AX$1,SWISSW!$F:$F,"Won")+COUNTIFS(SWISSW!$I:$I,'MTT WIN'!AX$1,SWISSW!$J:$J,'MTT WIN'!$A43,SWISSW!$F:$F,"Lost")))</f>
        <v>0</v>
      </c>
      <c r="AY43" s="11">
        <f ca="1">((COUNTIFS(SWISSW!$I:$I,'MTT WIN'!$A43,SWISSW!$J:$J,'MTT WIN'!AY$1,SWISSW!$F:$F,"Won")+COUNTIFS(SWISSW!$I:$I,'MTT WIN'!AY$1,SWISSW!$J:$J,'MTT WIN'!$A43,SWISSW!$F:$F,"Lost")))</f>
        <v>0</v>
      </c>
      <c r="AZ43" s="11">
        <f ca="1">((COUNTIFS(SWISSW!$I:$I,'MTT WIN'!$A43,SWISSW!$J:$J,'MTT WIN'!AZ$1,SWISSW!$F:$F,"Won")+COUNTIFS(SWISSW!$I:$I,'MTT WIN'!AZ$1,SWISSW!$J:$J,'MTT WIN'!$A43,SWISSW!$F:$F,"Lost")))</f>
        <v>0</v>
      </c>
      <c r="BA43" s="11">
        <f ca="1">((COUNTIFS(SWISSW!$I:$I,'MTT WIN'!$A43,SWISSW!$J:$J,'MTT WIN'!BA$1,SWISSW!$F:$F,"Won")+COUNTIFS(SWISSW!$I:$I,'MTT WIN'!BA$1,SWISSW!$J:$J,'MTT WIN'!$A43,SWISSW!$F:$F,"Lost")))</f>
        <v>0</v>
      </c>
      <c r="BB43" s="11">
        <f ca="1">((COUNTIFS(SWISSW!$I:$I,'MTT WIN'!$A43,SWISSW!$J:$J,'MTT WIN'!BB$1,SWISSW!$F:$F,"Won")+COUNTIFS(SWISSW!$I:$I,'MTT WIN'!BB$1,SWISSW!$J:$J,'MTT WIN'!$A43,SWISSW!$F:$F,"Lost")))</f>
        <v>0</v>
      </c>
      <c r="BC43" s="11">
        <f ca="1">((COUNTIFS(SWISSW!$I:$I,'MTT WIN'!$A43,SWISSW!$J:$J,'MTT WIN'!BC$1,SWISSW!$F:$F,"Won")+COUNTIFS(SWISSW!$I:$I,'MTT WIN'!BC$1,SWISSW!$J:$J,'MTT WIN'!$A43,SWISSW!$F:$F,"Lost")))</f>
        <v>0</v>
      </c>
      <c r="BD43" s="11">
        <f ca="1">((COUNTIFS(SWISSW!$I:$I,'MTT WIN'!$A43,SWISSW!$J:$J,'MTT WIN'!BD$1,SWISSW!$F:$F,"Won")+COUNTIFS(SWISSW!$I:$I,'MTT WIN'!BD$1,SWISSW!$J:$J,'MTT WIN'!$A43,SWISSW!$F:$F,"Lost")))</f>
        <v>0</v>
      </c>
      <c r="BE43" s="11">
        <f ca="1">((COUNTIFS(SWISSW!$I:$I,'MTT WIN'!$A43,SWISSW!$J:$J,'MTT WIN'!BE$1,SWISSW!$F:$F,"Won")+COUNTIFS(SWISSW!$I:$I,'MTT WIN'!BE$1,SWISSW!$J:$J,'MTT WIN'!$A43,SWISSW!$F:$F,"Lost")))</f>
        <v>0</v>
      </c>
      <c r="BF43" s="11">
        <f ca="1">((COUNTIFS(SWISSW!$I:$I,'MTT WIN'!$A43,SWISSW!$J:$J,'MTT WIN'!BF$1,SWISSW!$F:$F,"Won")+COUNTIFS(SWISSW!$I:$I,'MTT WIN'!BF$1,SWISSW!$J:$J,'MTT WIN'!$A43,SWISSW!$F:$F,"Lost")))</f>
        <v>0</v>
      </c>
    </row>
    <row r="44" spans="1:58" ht="55" customHeight="1" x14ac:dyDescent="0.3">
      <c r="A44" s="3" t="str">
        <f ca="1">MATCHUP!A44</f>
        <v>Golgari Fog</v>
      </c>
      <c r="B44" s="11">
        <f ca="1">((COUNTIFS(SWISSW!$I:$I,'MTT WIN'!$A44,SWISSW!$J:$J,'MTT WIN'!B$1,SWISSW!$F:$F,"Won")+COUNTIFS(SWISSW!$I:$I,'MTT WIN'!B$1,SWISSW!$J:$J,'MTT WIN'!$A44,SWISSW!$F:$F,"Lost")))</f>
        <v>2</v>
      </c>
      <c r="C44" s="11">
        <f ca="1">((COUNTIFS(SWISSW!$I:$I,'MTT WIN'!$A44,SWISSW!$J:$J,'MTT WIN'!C$1,SWISSW!$F:$F,"Won")+COUNTIFS(SWISSW!$I:$I,'MTT WIN'!C$1,SWISSW!$J:$J,'MTT WIN'!$A44,SWISSW!$F:$F,"Lost")))</f>
        <v>0</v>
      </c>
      <c r="D44" s="11">
        <f ca="1">((COUNTIFS(SWISSW!$I:$I,'MTT WIN'!$A44,SWISSW!$J:$J,'MTT WIN'!D$1,SWISSW!$F:$F,"Won")+COUNTIFS(SWISSW!$I:$I,'MTT WIN'!D$1,SWISSW!$J:$J,'MTT WIN'!$A44,SWISSW!$F:$F,"Lost")))</f>
        <v>0</v>
      </c>
      <c r="E44" s="11">
        <f ca="1">((COUNTIFS(SWISSW!$I:$I,'MTT WIN'!$A44,SWISSW!$J:$J,'MTT WIN'!E$1,SWISSW!$F:$F,"Won")+COUNTIFS(SWISSW!$I:$I,'MTT WIN'!E$1,SWISSW!$J:$J,'MTT WIN'!$A44,SWISSW!$F:$F,"Lost")))</f>
        <v>0</v>
      </c>
      <c r="F44" s="11">
        <f ca="1">((COUNTIFS(SWISSW!$I:$I,'MTT WIN'!$A44,SWISSW!$J:$J,'MTT WIN'!F$1,SWISSW!$F:$F,"Won")+COUNTIFS(SWISSW!$I:$I,'MTT WIN'!F$1,SWISSW!$J:$J,'MTT WIN'!$A44,SWISSW!$F:$F,"Lost")))</f>
        <v>0</v>
      </c>
      <c r="G44" s="11">
        <f ca="1">((COUNTIFS(SWISSW!$I:$I,'MTT WIN'!$A44,SWISSW!$J:$J,'MTT WIN'!G$1,SWISSW!$F:$F,"Won")+COUNTIFS(SWISSW!$I:$I,'MTT WIN'!G$1,SWISSW!$J:$J,'MTT WIN'!$A44,SWISSW!$F:$F,"Lost")))</f>
        <v>0</v>
      </c>
      <c r="H44" s="11">
        <f ca="1">((COUNTIFS(SWISSW!$I:$I,'MTT WIN'!$A44,SWISSW!$J:$J,'MTT WIN'!H$1,SWISSW!$F:$F,"Won")+COUNTIFS(SWISSW!$I:$I,'MTT WIN'!H$1,SWISSW!$J:$J,'MTT WIN'!$A44,SWISSW!$F:$F,"Lost")))</f>
        <v>0</v>
      </c>
      <c r="I44" s="11">
        <f ca="1">((COUNTIFS(SWISSW!$I:$I,'MTT WIN'!$A44,SWISSW!$J:$J,'MTT WIN'!I$1,SWISSW!$F:$F,"Won")+COUNTIFS(SWISSW!$I:$I,'MTT WIN'!I$1,SWISSW!$J:$J,'MTT WIN'!$A44,SWISSW!$F:$F,"Lost")))</f>
        <v>0</v>
      </c>
      <c r="J44" s="11">
        <f ca="1">((COUNTIFS(SWISSW!$I:$I,'MTT WIN'!$A44,SWISSW!$J:$J,'MTT WIN'!J$1,SWISSW!$F:$F,"Won")+COUNTIFS(SWISSW!$I:$I,'MTT WIN'!J$1,SWISSW!$J:$J,'MTT WIN'!$A44,SWISSW!$F:$F,"Lost")))</f>
        <v>0</v>
      </c>
      <c r="K44" s="11">
        <f ca="1">((COUNTIFS(SWISSW!$I:$I,'MTT WIN'!$A44,SWISSW!$J:$J,'MTT WIN'!K$1,SWISSW!$F:$F,"Won")+COUNTIFS(SWISSW!$I:$I,'MTT WIN'!K$1,SWISSW!$J:$J,'MTT WIN'!$A44,SWISSW!$F:$F,"Lost")))</f>
        <v>0</v>
      </c>
      <c r="L44" s="11">
        <f ca="1">((COUNTIFS(SWISSW!$I:$I,'MTT WIN'!$A44,SWISSW!$J:$J,'MTT WIN'!L$1,SWISSW!$F:$F,"Won")+COUNTIFS(SWISSW!$I:$I,'MTT WIN'!L$1,SWISSW!$J:$J,'MTT WIN'!$A44,SWISSW!$F:$F,"Lost")))</f>
        <v>0</v>
      </c>
      <c r="M44" s="11">
        <f ca="1">((COUNTIFS(SWISSW!$I:$I,'MTT WIN'!$A44,SWISSW!$J:$J,'MTT WIN'!M$1,SWISSW!$F:$F,"Won")+COUNTIFS(SWISSW!$I:$I,'MTT WIN'!M$1,SWISSW!$J:$J,'MTT WIN'!$A44,SWISSW!$F:$F,"Lost")))</f>
        <v>0</v>
      </c>
      <c r="N44" s="11">
        <f ca="1">((COUNTIFS(SWISSW!$I:$I,'MTT WIN'!$A44,SWISSW!$J:$J,'MTT WIN'!N$1,SWISSW!$F:$F,"Won")+COUNTIFS(SWISSW!$I:$I,'MTT WIN'!N$1,SWISSW!$J:$J,'MTT WIN'!$A44,SWISSW!$F:$F,"Lost")))</f>
        <v>1</v>
      </c>
      <c r="O44" s="11">
        <f ca="1">((COUNTIFS(SWISSW!$I:$I,'MTT WIN'!$A44,SWISSW!$J:$J,'MTT WIN'!O$1,SWISSW!$F:$F,"Won")+COUNTIFS(SWISSW!$I:$I,'MTT WIN'!O$1,SWISSW!$J:$J,'MTT WIN'!$A44,SWISSW!$F:$F,"Lost")))</f>
        <v>0</v>
      </c>
      <c r="P44" s="11">
        <f ca="1">((COUNTIFS(SWISSW!$I:$I,'MTT WIN'!$A44,SWISSW!$J:$J,'MTT WIN'!P$1,SWISSW!$F:$F,"Won")+COUNTIFS(SWISSW!$I:$I,'MTT WIN'!P$1,SWISSW!$J:$J,'MTT WIN'!$A44,SWISSW!$F:$F,"Lost")))</f>
        <v>0</v>
      </c>
      <c r="Q44" s="11">
        <f ca="1">((COUNTIFS(SWISSW!$I:$I,'MTT WIN'!$A44,SWISSW!$J:$J,'MTT WIN'!Q$1,SWISSW!$F:$F,"Won")+COUNTIFS(SWISSW!$I:$I,'MTT WIN'!Q$1,SWISSW!$J:$J,'MTT WIN'!$A44,SWISSW!$F:$F,"Lost")))</f>
        <v>0</v>
      </c>
      <c r="R44" s="11">
        <f ca="1">((COUNTIFS(SWISSW!$I:$I,'MTT WIN'!$A44,SWISSW!$J:$J,'MTT WIN'!R$1,SWISSW!$F:$F,"Won")+COUNTIFS(SWISSW!$I:$I,'MTT WIN'!R$1,SWISSW!$J:$J,'MTT WIN'!$A44,SWISSW!$F:$F,"Lost")))</f>
        <v>0</v>
      </c>
      <c r="S44" s="11">
        <f ca="1">((COUNTIFS(SWISSW!$I:$I,'MTT WIN'!$A44,SWISSW!$J:$J,'MTT WIN'!S$1,SWISSW!$F:$F,"Won")+COUNTIFS(SWISSW!$I:$I,'MTT WIN'!S$1,SWISSW!$J:$J,'MTT WIN'!$A44,SWISSW!$F:$F,"Lost")))</f>
        <v>0</v>
      </c>
      <c r="T44" s="11">
        <f ca="1">((COUNTIFS(SWISSW!$I:$I,'MTT WIN'!$A44,SWISSW!$J:$J,'MTT WIN'!T$1,SWISSW!$F:$F,"Won")+COUNTIFS(SWISSW!$I:$I,'MTT WIN'!T$1,SWISSW!$J:$J,'MTT WIN'!$A44,SWISSW!$F:$F,"Lost")))</f>
        <v>0</v>
      </c>
      <c r="U44" s="11">
        <f ca="1">((COUNTIFS(SWISSW!$I:$I,'MTT WIN'!$A44,SWISSW!$J:$J,'MTT WIN'!U$1,SWISSW!$F:$F,"Won")+COUNTIFS(SWISSW!$I:$I,'MTT WIN'!U$1,SWISSW!$J:$J,'MTT WIN'!$A44,SWISSW!$F:$F,"Lost")))</f>
        <v>1</v>
      </c>
      <c r="V44" s="11">
        <f ca="1">((COUNTIFS(SWISSW!$I:$I,'MTT WIN'!$A44,SWISSW!$J:$J,'MTT WIN'!V$1,SWISSW!$F:$F,"Won")+COUNTIFS(SWISSW!$I:$I,'MTT WIN'!V$1,SWISSW!$J:$J,'MTT WIN'!$A44,SWISSW!$F:$F,"Lost")))</f>
        <v>0</v>
      </c>
      <c r="W44" s="11">
        <f ca="1">((COUNTIFS(SWISSW!$I:$I,'MTT WIN'!$A44,SWISSW!$J:$J,'MTT WIN'!W$1,SWISSW!$F:$F,"Won")+COUNTIFS(SWISSW!$I:$I,'MTT WIN'!W$1,SWISSW!$J:$J,'MTT WIN'!$A44,SWISSW!$F:$F,"Lost")))</f>
        <v>0</v>
      </c>
      <c r="X44" s="11">
        <f ca="1">((COUNTIFS(SWISSW!$I:$I,'MTT WIN'!$A44,SWISSW!$J:$J,'MTT WIN'!X$1,SWISSW!$F:$F,"Won")+COUNTIFS(SWISSW!$I:$I,'MTT WIN'!X$1,SWISSW!$J:$J,'MTT WIN'!$A44,SWISSW!$F:$F,"Lost")))</f>
        <v>0</v>
      </c>
      <c r="Y44" s="11">
        <f ca="1">((COUNTIFS(SWISSW!$I:$I,'MTT WIN'!$A44,SWISSW!$J:$J,'MTT WIN'!Y$1,SWISSW!$F:$F,"Won")+COUNTIFS(SWISSW!$I:$I,'MTT WIN'!Y$1,SWISSW!$J:$J,'MTT WIN'!$A44,SWISSW!$F:$F,"Lost")))</f>
        <v>0</v>
      </c>
      <c r="Z44" s="11">
        <f ca="1">((COUNTIFS(SWISSW!$I:$I,'MTT WIN'!$A44,SWISSW!$J:$J,'MTT WIN'!Z$1,SWISSW!$F:$F,"Won")+COUNTIFS(SWISSW!$I:$I,'MTT WIN'!Z$1,SWISSW!$J:$J,'MTT WIN'!$A44,SWISSW!$F:$F,"Lost")))</f>
        <v>0</v>
      </c>
      <c r="AA44" s="11">
        <f ca="1">((COUNTIFS(SWISSW!$I:$I,'MTT WIN'!$A44,SWISSW!$J:$J,'MTT WIN'!AA$1,SWISSW!$F:$F,"Won")+COUNTIFS(SWISSW!$I:$I,'MTT WIN'!AA$1,SWISSW!$J:$J,'MTT WIN'!$A44,SWISSW!$F:$F,"Lost")))</f>
        <v>0</v>
      </c>
      <c r="AB44" s="11">
        <f ca="1">((COUNTIFS(SWISSW!$I:$I,'MTT WIN'!$A44,SWISSW!$J:$J,'MTT WIN'!AB$1,SWISSW!$F:$F,"Won")+COUNTIFS(SWISSW!$I:$I,'MTT WIN'!AB$1,SWISSW!$J:$J,'MTT WIN'!$A44,SWISSW!$F:$F,"Lost")))</f>
        <v>0</v>
      </c>
      <c r="AC44" s="11">
        <f ca="1">((COUNTIFS(SWISSW!$I:$I,'MTT WIN'!$A44,SWISSW!$J:$J,'MTT WIN'!AC$1,SWISSW!$F:$F,"Won")+COUNTIFS(SWISSW!$I:$I,'MTT WIN'!AC$1,SWISSW!$J:$J,'MTT WIN'!$A44,SWISSW!$F:$F,"Lost")))</f>
        <v>0</v>
      </c>
      <c r="AD44" s="11">
        <f ca="1">((COUNTIFS(SWISSW!$I:$I,'MTT WIN'!$A44,SWISSW!$J:$J,'MTT WIN'!AD$1,SWISSW!$F:$F,"Won")+COUNTIFS(SWISSW!$I:$I,'MTT WIN'!AD$1,SWISSW!$J:$J,'MTT WIN'!$A44,SWISSW!$F:$F,"Lost")))</f>
        <v>0</v>
      </c>
      <c r="AE44" s="11">
        <f ca="1">((COUNTIFS(SWISSW!$I:$I,'MTT WIN'!$A44,SWISSW!$J:$J,'MTT WIN'!AE$1,SWISSW!$F:$F,"Won")+COUNTIFS(SWISSW!$I:$I,'MTT WIN'!AE$1,SWISSW!$J:$J,'MTT WIN'!$A44,SWISSW!$F:$F,"Lost")))</f>
        <v>0</v>
      </c>
      <c r="AF44" s="11">
        <f ca="1">((COUNTIFS(SWISSW!$I:$I,'MTT WIN'!$A44,SWISSW!$J:$J,'MTT WIN'!AF$1,SWISSW!$F:$F,"Won")+COUNTIFS(SWISSW!$I:$I,'MTT WIN'!AF$1,SWISSW!$J:$J,'MTT WIN'!$A44,SWISSW!$F:$F,"Lost")))</f>
        <v>0</v>
      </c>
      <c r="AG44" s="11">
        <f ca="1">((COUNTIFS(SWISSW!$I:$I,'MTT WIN'!$A44,SWISSW!$J:$J,'MTT WIN'!AG$1,SWISSW!$F:$F,"Won")+COUNTIFS(SWISSW!$I:$I,'MTT WIN'!AG$1,SWISSW!$J:$J,'MTT WIN'!$A44,SWISSW!$F:$F,"Lost")))</f>
        <v>0</v>
      </c>
      <c r="AH44" s="11">
        <f ca="1">((COUNTIFS(SWISSW!$I:$I,'MTT WIN'!$A44,SWISSW!$J:$J,'MTT WIN'!AH$1,SWISSW!$F:$F,"Won")+COUNTIFS(SWISSW!$I:$I,'MTT WIN'!AH$1,SWISSW!$J:$J,'MTT WIN'!$A44,SWISSW!$F:$F,"Lost")))</f>
        <v>1</v>
      </c>
      <c r="AI44" s="11">
        <f ca="1">((COUNTIFS(SWISSW!$I:$I,'MTT WIN'!$A44,SWISSW!$J:$J,'MTT WIN'!AI$1,SWISSW!$F:$F,"Won")+COUNTIFS(SWISSW!$I:$I,'MTT WIN'!AI$1,SWISSW!$J:$J,'MTT WIN'!$A44,SWISSW!$F:$F,"Lost")))</f>
        <v>0</v>
      </c>
      <c r="AJ44" s="11">
        <f ca="1">((COUNTIFS(SWISSW!$I:$I,'MTT WIN'!$A44,SWISSW!$J:$J,'MTT WIN'!AJ$1,SWISSW!$F:$F,"Won")+COUNTIFS(SWISSW!$I:$I,'MTT WIN'!AJ$1,SWISSW!$J:$J,'MTT WIN'!$A44,SWISSW!$F:$F,"Lost")))</f>
        <v>0</v>
      </c>
      <c r="AK44" s="11">
        <f ca="1">((COUNTIFS(SWISSW!$I:$I,'MTT WIN'!$A44,SWISSW!$J:$J,'MTT WIN'!AK$1,SWISSW!$F:$F,"Won")+COUNTIFS(SWISSW!$I:$I,'MTT WIN'!AK$1,SWISSW!$J:$J,'MTT WIN'!$A44,SWISSW!$F:$F,"Lost")))</f>
        <v>0</v>
      </c>
      <c r="AL44" s="11">
        <f ca="1">((COUNTIFS(SWISSW!$I:$I,'MTT WIN'!$A44,SWISSW!$J:$J,'MTT WIN'!AL$1,SWISSW!$F:$F,"Won")+COUNTIFS(SWISSW!$I:$I,'MTT WIN'!AL$1,SWISSW!$J:$J,'MTT WIN'!$A44,SWISSW!$F:$F,"Lost")))</f>
        <v>0</v>
      </c>
      <c r="AM44" s="11">
        <f ca="1">((COUNTIFS(SWISSW!$I:$I,'MTT WIN'!$A44,SWISSW!$J:$J,'MTT WIN'!AM$1,SWISSW!$F:$F,"Won")+COUNTIFS(SWISSW!$I:$I,'MTT WIN'!AM$1,SWISSW!$J:$J,'MTT WIN'!$A44,SWISSW!$F:$F,"Lost")))</f>
        <v>0</v>
      </c>
      <c r="AN44" s="11">
        <f ca="1">((COUNTIFS(SWISSW!$I:$I,'MTT WIN'!$A44,SWISSW!$J:$J,'MTT WIN'!AN$1,SWISSW!$F:$F,"Won")+COUNTIFS(SWISSW!$I:$I,'MTT WIN'!AN$1,SWISSW!$J:$J,'MTT WIN'!$A44,SWISSW!$F:$F,"Lost")))</f>
        <v>0</v>
      </c>
      <c r="AO44" s="11">
        <f ca="1">((COUNTIFS(SWISSW!$I:$I,'MTT WIN'!$A44,SWISSW!$J:$J,'MTT WIN'!AO$1,SWISSW!$F:$F,"Won")+COUNTIFS(SWISSW!$I:$I,'MTT WIN'!AO$1,SWISSW!$J:$J,'MTT WIN'!$A44,SWISSW!$F:$F,"Lost")))</f>
        <v>0</v>
      </c>
      <c r="AP44" s="11">
        <f ca="1">((COUNTIFS(SWISSW!$I:$I,'MTT WIN'!$A44,SWISSW!$J:$J,'MTT WIN'!AP$1,SWISSW!$F:$F,"Won")+COUNTIFS(SWISSW!$I:$I,'MTT WIN'!AP$1,SWISSW!$J:$J,'MTT WIN'!$A44,SWISSW!$F:$F,"Lost")))</f>
        <v>0</v>
      </c>
      <c r="AQ44" s="11">
        <f ca="1">((COUNTIFS(SWISSW!$I:$I,'MTT WIN'!$A44,SWISSW!$J:$J,'MTT WIN'!AQ$1,SWISSW!$F:$F,"Won")+COUNTIFS(SWISSW!$I:$I,'MTT WIN'!AQ$1,SWISSW!$J:$J,'MTT WIN'!$A44,SWISSW!$F:$F,"Lost")))</f>
        <v>0</v>
      </c>
      <c r="AR44" s="11">
        <f ca="1">((COUNTIFS(SWISSW!$I:$I,'MTT WIN'!$A44,SWISSW!$J:$J,'MTT WIN'!AR$1,SWISSW!$F:$F,"Won")+COUNTIFS(SWISSW!$I:$I,'MTT WIN'!AR$1,SWISSW!$J:$J,'MTT WIN'!$A44,SWISSW!$F:$F,"Lost")))</f>
        <v>0</v>
      </c>
      <c r="AS44" s="11">
        <f ca="1">((COUNTIFS(SWISSW!$I:$I,'MTT WIN'!$A44,SWISSW!$J:$J,'MTT WIN'!AS$1,SWISSW!$F:$F,"Won")+COUNTIFS(SWISSW!$I:$I,'MTT WIN'!AS$1,SWISSW!$J:$J,'MTT WIN'!$A44,SWISSW!$F:$F,"Lost")))</f>
        <v>0</v>
      </c>
      <c r="AT44" s="11">
        <f ca="1">((COUNTIFS(SWISSW!$I:$I,'MTT WIN'!$A44,SWISSW!$J:$J,'MTT WIN'!AT$1,SWISSW!$F:$F,"Won")+COUNTIFS(SWISSW!$I:$I,'MTT WIN'!AT$1,SWISSW!$J:$J,'MTT WIN'!$A44,SWISSW!$F:$F,"Lost")))</f>
        <v>0</v>
      </c>
      <c r="AU44" s="11">
        <f ca="1">((COUNTIFS(SWISSW!$I:$I,'MTT WIN'!$A44,SWISSW!$J:$J,'MTT WIN'!AU$1,SWISSW!$F:$F,"Won")+COUNTIFS(SWISSW!$I:$I,'MTT WIN'!AU$1,SWISSW!$J:$J,'MTT WIN'!$A44,SWISSW!$F:$F,"Lost")))</f>
        <v>0</v>
      </c>
      <c r="AV44" s="11">
        <f ca="1">((COUNTIFS(SWISSW!$I:$I,'MTT WIN'!$A44,SWISSW!$J:$J,'MTT WIN'!AV$1,SWISSW!$F:$F,"Won")+COUNTIFS(SWISSW!$I:$I,'MTT WIN'!AV$1,SWISSW!$J:$J,'MTT WIN'!$A44,SWISSW!$F:$F,"Lost")))</f>
        <v>0</v>
      </c>
      <c r="AW44" s="11">
        <f ca="1">((COUNTIFS(SWISSW!$I:$I,'MTT WIN'!$A44,SWISSW!$J:$J,'MTT WIN'!AW$1,SWISSW!$F:$F,"Won")+COUNTIFS(SWISSW!$I:$I,'MTT WIN'!AW$1,SWISSW!$J:$J,'MTT WIN'!$A44,SWISSW!$F:$F,"Lost")))</f>
        <v>0</v>
      </c>
      <c r="AX44" s="11">
        <f ca="1">((COUNTIFS(SWISSW!$I:$I,'MTT WIN'!$A44,SWISSW!$J:$J,'MTT WIN'!AX$1,SWISSW!$F:$F,"Won")+COUNTIFS(SWISSW!$I:$I,'MTT WIN'!AX$1,SWISSW!$J:$J,'MTT WIN'!$A44,SWISSW!$F:$F,"Lost")))</f>
        <v>0</v>
      </c>
      <c r="AY44" s="11">
        <f ca="1">((COUNTIFS(SWISSW!$I:$I,'MTT WIN'!$A44,SWISSW!$J:$J,'MTT WIN'!AY$1,SWISSW!$F:$F,"Won")+COUNTIFS(SWISSW!$I:$I,'MTT WIN'!AY$1,SWISSW!$J:$J,'MTT WIN'!$A44,SWISSW!$F:$F,"Lost")))</f>
        <v>0</v>
      </c>
      <c r="AZ44" s="11">
        <f ca="1">((COUNTIFS(SWISSW!$I:$I,'MTT WIN'!$A44,SWISSW!$J:$J,'MTT WIN'!AZ$1,SWISSW!$F:$F,"Won")+COUNTIFS(SWISSW!$I:$I,'MTT WIN'!AZ$1,SWISSW!$J:$J,'MTT WIN'!$A44,SWISSW!$F:$F,"Lost")))</f>
        <v>0</v>
      </c>
      <c r="BA44" s="11">
        <f ca="1">((COUNTIFS(SWISSW!$I:$I,'MTT WIN'!$A44,SWISSW!$J:$J,'MTT WIN'!BA$1,SWISSW!$F:$F,"Won")+COUNTIFS(SWISSW!$I:$I,'MTT WIN'!BA$1,SWISSW!$J:$J,'MTT WIN'!$A44,SWISSW!$F:$F,"Lost")))</f>
        <v>0</v>
      </c>
      <c r="BB44" s="11">
        <f ca="1">((COUNTIFS(SWISSW!$I:$I,'MTT WIN'!$A44,SWISSW!$J:$J,'MTT WIN'!BB$1,SWISSW!$F:$F,"Won")+COUNTIFS(SWISSW!$I:$I,'MTT WIN'!BB$1,SWISSW!$J:$J,'MTT WIN'!$A44,SWISSW!$F:$F,"Lost")))</f>
        <v>0</v>
      </c>
      <c r="BC44" s="11">
        <f ca="1">((COUNTIFS(SWISSW!$I:$I,'MTT WIN'!$A44,SWISSW!$J:$J,'MTT WIN'!BC$1,SWISSW!$F:$F,"Won")+COUNTIFS(SWISSW!$I:$I,'MTT WIN'!BC$1,SWISSW!$J:$J,'MTT WIN'!$A44,SWISSW!$F:$F,"Lost")))</f>
        <v>0</v>
      </c>
      <c r="BD44" s="11">
        <f ca="1">((COUNTIFS(SWISSW!$I:$I,'MTT WIN'!$A44,SWISSW!$J:$J,'MTT WIN'!BD$1,SWISSW!$F:$F,"Won")+COUNTIFS(SWISSW!$I:$I,'MTT WIN'!BD$1,SWISSW!$J:$J,'MTT WIN'!$A44,SWISSW!$F:$F,"Lost")))</f>
        <v>0</v>
      </c>
      <c r="BE44" s="11">
        <f ca="1">((COUNTIFS(SWISSW!$I:$I,'MTT WIN'!$A44,SWISSW!$J:$J,'MTT WIN'!BE$1,SWISSW!$F:$F,"Won")+COUNTIFS(SWISSW!$I:$I,'MTT WIN'!BE$1,SWISSW!$J:$J,'MTT WIN'!$A44,SWISSW!$F:$F,"Lost")))</f>
        <v>0</v>
      </c>
      <c r="BF44" s="11">
        <f ca="1">((COUNTIFS(SWISSW!$I:$I,'MTT WIN'!$A44,SWISSW!$J:$J,'MTT WIN'!BF$1,SWISSW!$F:$F,"Won")+COUNTIFS(SWISSW!$I:$I,'MTT WIN'!BF$1,SWISSW!$J:$J,'MTT WIN'!$A44,SWISSW!$F:$F,"Lost")))</f>
        <v>0</v>
      </c>
    </row>
    <row r="45" spans="1:58" ht="55" customHeight="1" x14ac:dyDescent="0.3">
      <c r="A45" s="3" t="str">
        <f ca="1">MATCHUP!A45</f>
        <v>Infect</v>
      </c>
      <c r="B45" s="11">
        <f ca="1">((COUNTIFS(SWISSW!$I:$I,'MTT WIN'!$A45,SWISSW!$J:$J,'MTT WIN'!B$1,SWISSW!$F:$F,"Won")+COUNTIFS(SWISSW!$I:$I,'MTT WIN'!B$1,SWISSW!$J:$J,'MTT WIN'!$A45,SWISSW!$F:$F,"Lost")))</f>
        <v>0</v>
      </c>
      <c r="C45" s="11">
        <f ca="1">((COUNTIFS(SWISSW!$I:$I,'MTT WIN'!$A45,SWISSW!$J:$J,'MTT WIN'!C$1,SWISSW!$F:$F,"Won")+COUNTIFS(SWISSW!$I:$I,'MTT WIN'!C$1,SWISSW!$J:$J,'MTT WIN'!$A45,SWISSW!$F:$F,"Lost")))</f>
        <v>0</v>
      </c>
      <c r="D45" s="11">
        <f ca="1">((COUNTIFS(SWISSW!$I:$I,'MTT WIN'!$A45,SWISSW!$J:$J,'MTT WIN'!D$1,SWISSW!$F:$F,"Won")+COUNTIFS(SWISSW!$I:$I,'MTT WIN'!D$1,SWISSW!$J:$J,'MTT WIN'!$A45,SWISSW!$F:$F,"Lost")))</f>
        <v>1</v>
      </c>
      <c r="E45" s="11">
        <f ca="1">((COUNTIFS(SWISSW!$I:$I,'MTT WIN'!$A45,SWISSW!$J:$J,'MTT WIN'!E$1,SWISSW!$F:$F,"Won")+COUNTIFS(SWISSW!$I:$I,'MTT WIN'!E$1,SWISSW!$J:$J,'MTT WIN'!$A45,SWISSW!$F:$F,"Lost")))</f>
        <v>0</v>
      </c>
      <c r="F45" s="11">
        <f ca="1">((COUNTIFS(SWISSW!$I:$I,'MTT WIN'!$A45,SWISSW!$J:$J,'MTT WIN'!F$1,SWISSW!$F:$F,"Won")+COUNTIFS(SWISSW!$I:$I,'MTT WIN'!F$1,SWISSW!$J:$J,'MTT WIN'!$A45,SWISSW!$F:$F,"Lost")))</f>
        <v>0</v>
      </c>
      <c r="G45" s="11">
        <f ca="1">((COUNTIFS(SWISSW!$I:$I,'MTT WIN'!$A45,SWISSW!$J:$J,'MTT WIN'!G$1,SWISSW!$F:$F,"Won")+COUNTIFS(SWISSW!$I:$I,'MTT WIN'!G$1,SWISSW!$J:$J,'MTT WIN'!$A45,SWISSW!$F:$F,"Lost")))</f>
        <v>1</v>
      </c>
      <c r="H45" s="11">
        <f ca="1">((COUNTIFS(SWISSW!$I:$I,'MTT WIN'!$A45,SWISSW!$J:$J,'MTT WIN'!H$1,SWISSW!$F:$F,"Won")+COUNTIFS(SWISSW!$I:$I,'MTT WIN'!H$1,SWISSW!$J:$J,'MTT WIN'!$A45,SWISSW!$F:$F,"Lost")))</f>
        <v>0</v>
      </c>
      <c r="I45" s="11">
        <f ca="1">((COUNTIFS(SWISSW!$I:$I,'MTT WIN'!$A45,SWISSW!$J:$J,'MTT WIN'!I$1,SWISSW!$F:$F,"Won")+COUNTIFS(SWISSW!$I:$I,'MTT WIN'!I$1,SWISSW!$J:$J,'MTT WIN'!$A45,SWISSW!$F:$F,"Lost")))</f>
        <v>0</v>
      </c>
      <c r="J45" s="11">
        <f ca="1">((COUNTIFS(SWISSW!$I:$I,'MTT WIN'!$A45,SWISSW!$J:$J,'MTT WIN'!J$1,SWISSW!$F:$F,"Won")+COUNTIFS(SWISSW!$I:$I,'MTT WIN'!J$1,SWISSW!$J:$J,'MTT WIN'!$A45,SWISSW!$F:$F,"Lost")))</f>
        <v>1</v>
      </c>
      <c r="K45" s="11">
        <f ca="1">((COUNTIFS(SWISSW!$I:$I,'MTT WIN'!$A45,SWISSW!$J:$J,'MTT WIN'!K$1,SWISSW!$F:$F,"Won")+COUNTIFS(SWISSW!$I:$I,'MTT WIN'!K$1,SWISSW!$J:$J,'MTT WIN'!$A45,SWISSW!$F:$F,"Lost")))</f>
        <v>0</v>
      </c>
      <c r="L45" s="11">
        <f ca="1">((COUNTIFS(SWISSW!$I:$I,'MTT WIN'!$A45,SWISSW!$J:$J,'MTT WIN'!L$1,SWISSW!$F:$F,"Won")+COUNTIFS(SWISSW!$I:$I,'MTT WIN'!L$1,SWISSW!$J:$J,'MTT WIN'!$A45,SWISSW!$F:$F,"Lost")))</f>
        <v>0</v>
      </c>
      <c r="M45" s="11">
        <f ca="1">((COUNTIFS(SWISSW!$I:$I,'MTT WIN'!$A45,SWISSW!$J:$J,'MTT WIN'!M$1,SWISSW!$F:$F,"Won")+COUNTIFS(SWISSW!$I:$I,'MTT WIN'!M$1,SWISSW!$J:$J,'MTT WIN'!$A45,SWISSW!$F:$F,"Lost")))</f>
        <v>0</v>
      </c>
      <c r="N45" s="11">
        <f ca="1">((COUNTIFS(SWISSW!$I:$I,'MTT WIN'!$A45,SWISSW!$J:$J,'MTT WIN'!N$1,SWISSW!$F:$F,"Won")+COUNTIFS(SWISSW!$I:$I,'MTT WIN'!N$1,SWISSW!$J:$J,'MTT WIN'!$A45,SWISSW!$F:$F,"Lost")))</f>
        <v>0</v>
      </c>
      <c r="O45" s="11">
        <f ca="1">((COUNTIFS(SWISSW!$I:$I,'MTT WIN'!$A45,SWISSW!$J:$J,'MTT WIN'!O$1,SWISSW!$F:$F,"Won")+COUNTIFS(SWISSW!$I:$I,'MTT WIN'!O$1,SWISSW!$J:$J,'MTT WIN'!$A45,SWISSW!$F:$F,"Lost")))</f>
        <v>0</v>
      </c>
      <c r="P45" s="11">
        <f ca="1">((COUNTIFS(SWISSW!$I:$I,'MTT WIN'!$A45,SWISSW!$J:$J,'MTT WIN'!P$1,SWISSW!$F:$F,"Won")+COUNTIFS(SWISSW!$I:$I,'MTT WIN'!P$1,SWISSW!$J:$J,'MTT WIN'!$A45,SWISSW!$F:$F,"Lost")))</f>
        <v>0</v>
      </c>
      <c r="Q45" s="11">
        <f ca="1">((COUNTIFS(SWISSW!$I:$I,'MTT WIN'!$A45,SWISSW!$J:$J,'MTT WIN'!Q$1,SWISSW!$F:$F,"Won")+COUNTIFS(SWISSW!$I:$I,'MTT WIN'!Q$1,SWISSW!$J:$J,'MTT WIN'!$A45,SWISSW!$F:$F,"Lost")))</f>
        <v>0</v>
      </c>
      <c r="R45" s="11">
        <f ca="1">((COUNTIFS(SWISSW!$I:$I,'MTT WIN'!$A45,SWISSW!$J:$J,'MTT WIN'!R$1,SWISSW!$F:$F,"Won")+COUNTIFS(SWISSW!$I:$I,'MTT WIN'!R$1,SWISSW!$J:$J,'MTT WIN'!$A45,SWISSW!$F:$F,"Lost")))</f>
        <v>1</v>
      </c>
      <c r="S45" s="11">
        <f ca="1">((COUNTIFS(SWISSW!$I:$I,'MTT WIN'!$A45,SWISSW!$J:$J,'MTT WIN'!S$1,SWISSW!$F:$F,"Won")+COUNTIFS(SWISSW!$I:$I,'MTT WIN'!S$1,SWISSW!$J:$J,'MTT WIN'!$A45,SWISSW!$F:$F,"Lost")))</f>
        <v>0</v>
      </c>
      <c r="T45" s="11">
        <f ca="1">((COUNTIFS(SWISSW!$I:$I,'MTT WIN'!$A45,SWISSW!$J:$J,'MTT WIN'!T$1,SWISSW!$F:$F,"Won")+COUNTIFS(SWISSW!$I:$I,'MTT WIN'!T$1,SWISSW!$J:$J,'MTT WIN'!$A45,SWISSW!$F:$F,"Lost")))</f>
        <v>0</v>
      </c>
      <c r="U45" s="11">
        <f ca="1">((COUNTIFS(SWISSW!$I:$I,'MTT WIN'!$A45,SWISSW!$J:$J,'MTT WIN'!U$1,SWISSW!$F:$F,"Won")+COUNTIFS(SWISSW!$I:$I,'MTT WIN'!U$1,SWISSW!$J:$J,'MTT WIN'!$A45,SWISSW!$F:$F,"Lost")))</f>
        <v>0</v>
      </c>
      <c r="V45" s="11">
        <f ca="1">((COUNTIFS(SWISSW!$I:$I,'MTT WIN'!$A45,SWISSW!$J:$J,'MTT WIN'!V$1,SWISSW!$F:$F,"Won")+COUNTIFS(SWISSW!$I:$I,'MTT WIN'!V$1,SWISSW!$J:$J,'MTT WIN'!$A45,SWISSW!$F:$F,"Lost")))</f>
        <v>0</v>
      </c>
      <c r="W45" s="11">
        <f ca="1">((COUNTIFS(SWISSW!$I:$I,'MTT WIN'!$A45,SWISSW!$J:$J,'MTT WIN'!W$1,SWISSW!$F:$F,"Won")+COUNTIFS(SWISSW!$I:$I,'MTT WIN'!W$1,SWISSW!$J:$J,'MTT WIN'!$A45,SWISSW!$F:$F,"Lost")))</f>
        <v>0</v>
      </c>
      <c r="X45" s="11">
        <f ca="1">((COUNTIFS(SWISSW!$I:$I,'MTT WIN'!$A45,SWISSW!$J:$J,'MTT WIN'!X$1,SWISSW!$F:$F,"Won")+COUNTIFS(SWISSW!$I:$I,'MTT WIN'!X$1,SWISSW!$J:$J,'MTT WIN'!$A45,SWISSW!$F:$F,"Lost")))</f>
        <v>0</v>
      </c>
      <c r="Y45" s="11">
        <f ca="1">((COUNTIFS(SWISSW!$I:$I,'MTT WIN'!$A45,SWISSW!$J:$J,'MTT WIN'!Y$1,SWISSW!$F:$F,"Won")+COUNTIFS(SWISSW!$I:$I,'MTT WIN'!Y$1,SWISSW!$J:$J,'MTT WIN'!$A45,SWISSW!$F:$F,"Lost")))</f>
        <v>0</v>
      </c>
      <c r="Z45" s="11">
        <f ca="1">((COUNTIFS(SWISSW!$I:$I,'MTT WIN'!$A45,SWISSW!$J:$J,'MTT WIN'!Z$1,SWISSW!$F:$F,"Won")+COUNTIFS(SWISSW!$I:$I,'MTT WIN'!Z$1,SWISSW!$J:$J,'MTT WIN'!$A45,SWISSW!$F:$F,"Lost")))</f>
        <v>0</v>
      </c>
      <c r="AA45" s="11">
        <f ca="1">((COUNTIFS(SWISSW!$I:$I,'MTT WIN'!$A45,SWISSW!$J:$J,'MTT WIN'!AA$1,SWISSW!$F:$F,"Won")+COUNTIFS(SWISSW!$I:$I,'MTT WIN'!AA$1,SWISSW!$J:$J,'MTT WIN'!$A45,SWISSW!$F:$F,"Lost")))</f>
        <v>0</v>
      </c>
      <c r="AB45" s="11">
        <f ca="1">((COUNTIFS(SWISSW!$I:$I,'MTT WIN'!$A45,SWISSW!$J:$J,'MTT WIN'!AB$1,SWISSW!$F:$F,"Won")+COUNTIFS(SWISSW!$I:$I,'MTT WIN'!AB$1,SWISSW!$J:$J,'MTT WIN'!$A45,SWISSW!$F:$F,"Lost")))</f>
        <v>0</v>
      </c>
      <c r="AC45" s="11">
        <f ca="1">((COUNTIFS(SWISSW!$I:$I,'MTT WIN'!$A45,SWISSW!$J:$J,'MTT WIN'!AC$1,SWISSW!$F:$F,"Won")+COUNTIFS(SWISSW!$I:$I,'MTT WIN'!AC$1,SWISSW!$J:$J,'MTT WIN'!$A45,SWISSW!$F:$F,"Lost")))</f>
        <v>0</v>
      </c>
      <c r="AD45" s="11">
        <f ca="1">((COUNTIFS(SWISSW!$I:$I,'MTT WIN'!$A45,SWISSW!$J:$J,'MTT WIN'!AD$1,SWISSW!$F:$F,"Won")+COUNTIFS(SWISSW!$I:$I,'MTT WIN'!AD$1,SWISSW!$J:$J,'MTT WIN'!$A45,SWISSW!$F:$F,"Lost")))</f>
        <v>0</v>
      </c>
      <c r="AE45" s="11">
        <f ca="1">((COUNTIFS(SWISSW!$I:$I,'MTT WIN'!$A45,SWISSW!$J:$J,'MTT WIN'!AE$1,SWISSW!$F:$F,"Won")+COUNTIFS(SWISSW!$I:$I,'MTT WIN'!AE$1,SWISSW!$J:$J,'MTT WIN'!$A45,SWISSW!$F:$F,"Lost")))</f>
        <v>0</v>
      </c>
      <c r="AF45" s="11">
        <f ca="1">((COUNTIFS(SWISSW!$I:$I,'MTT WIN'!$A45,SWISSW!$J:$J,'MTT WIN'!AF$1,SWISSW!$F:$F,"Won")+COUNTIFS(SWISSW!$I:$I,'MTT WIN'!AF$1,SWISSW!$J:$J,'MTT WIN'!$A45,SWISSW!$F:$F,"Lost")))</f>
        <v>0</v>
      </c>
      <c r="AG45" s="11">
        <f ca="1">((COUNTIFS(SWISSW!$I:$I,'MTT WIN'!$A45,SWISSW!$J:$J,'MTT WIN'!AG$1,SWISSW!$F:$F,"Won")+COUNTIFS(SWISSW!$I:$I,'MTT WIN'!AG$1,SWISSW!$J:$J,'MTT WIN'!$A45,SWISSW!$F:$F,"Lost")))</f>
        <v>0</v>
      </c>
      <c r="AH45" s="11">
        <f ca="1">((COUNTIFS(SWISSW!$I:$I,'MTT WIN'!$A45,SWISSW!$J:$J,'MTT WIN'!AH$1,SWISSW!$F:$F,"Won")+COUNTIFS(SWISSW!$I:$I,'MTT WIN'!AH$1,SWISSW!$J:$J,'MTT WIN'!$A45,SWISSW!$F:$F,"Lost")))</f>
        <v>0</v>
      </c>
      <c r="AI45" s="11">
        <f ca="1">((COUNTIFS(SWISSW!$I:$I,'MTT WIN'!$A45,SWISSW!$J:$J,'MTT WIN'!AI$1,SWISSW!$F:$F,"Won")+COUNTIFS(SWISSW!$I:$I,'MTT WIN'!AI$1,SWISSW!$J:$J,'MTT WIN'!$A45,SWISSW!$F:$F,"Lost")))</f>
        <v>0</v>
      </c>
      <c r="AJ45" s="11">
        <f ca="1">((COUNTIFS(SWISSW!$I:$I,'MTT WIN'!$A45,SWISSW!$J:$J,'MTT WIN'!AJ$1,SWISSW!$F:$F,"Won")+COUNTIFS(SWISSW!$I:$I,'MTT WIN'!AJ$1,SWISSW!$J:$J,'MTT WIN'!$A45,SWISSW!$F:$F,"Lost")))</f>
        <v>0</v>
      </c>
      <c r="AK45" s="11">
        <f ca="1">((COUNTIFS(SWISSW!$I:$I,'MTT WIN'!$A45,SWISSW!$J:$J,'MTT WIN'!AK$1,SWISSW!$F:$F,"Won")+COUNTIFS(SWISSW!$I:$I,'MTT WIN'!AK$1,SWISSW!$J:$J,'MTT WIN'!$A45,SWISSW!$F:$F,"Lost")))</f>
        <v>0</v>
      </c>
      <c r="AL45" s="11">
        <f ca="1">((COUNTIFS(SWISSW!$I:$I,'MTT WIN'!$A45,SWISSW!$J:$J,'MTT WIN'!AL$1,SWISSW!$F:$F,"Won")+COUNTIFS(SWISSW!$I:$I,'MTT WIN'!AL$1,SWISSW!$J:$J,'MTT WIN'!$A45,SWISSW!$F:$F,"Lost")))</f>
        <v>0</v>
      </c>
      <c r="AM45" s="11">
        <f ca="1">((COUNTIFS(SWISSW!$I:$I,'MTT WIN'!$A45,SWISSW!$J:$J,'MTT WIN'!AM$1,SWISSW!$F:$F,"Won")+COUNTIFS(SWISSW!$I:$I,'MTT WIN'!AM$1,SWISSW!$J:$J,'MTT WIN'!$A45,SWISSW!$F:$F,"Lost")))</f>
        <v>0</v>
      </c>
      <c r="AN45" s="11">
        <f ca="1">((COUNTIFS(SWISSW!$I:$I,'MTT WIN'!$A45,SWISSW!$J:$J,'MTT WIN'!AN$1,SWISSW!$F:$F,"Won")+COUNTIFS(SWISSW!$I:$I,'MTT WIN'!AN$1,SWISSW!$J:$J,'MTT WIN'!$A45,SWISSW!$F:$F,"Lost")))</f>
        <v>0</v>
      </c>
      <c r="AO45" s="11">
        <f ca="1">((COUNTIFS(SWISSW!$I:$I,'MTT WIN'!$A45,SWISSW!$J:$J,'MTT WIN'!AO$1,SWISSW!$F:$F,"Won")+COUNTIFS(SWISSW!$I:$I,'MTT WIN'!AO$1,SWISSW!$J:$J,'MTT WIN'!$A45,SWISSW!$F:$F,"Lost")))</f>
        <v>0</v>
      </c>
      <c r="AP45" s="11">
        <f ca="1">((COUNTIFS(SWISSW!$I:$I,'MTT WIN'!$A45,SWISSW!$J:$J,'MTT WIN'!AP$1,SWISSW!$F:$F,"Won")+COUNTIFS(SWISSW!$I:$I,'MTT WIN'!AP$1,SWISSW!$J:$J,'MTT WIN'!$A45,SWISSW!$F:$F,"Lost")))</f>
        <v>0</v>
      </c>
      <c r="AQ45" s="11">
        <f ca="1">((COUNTIFS(SWISSW!$I:$I,'MTT WIN'!$A45,SWISSW!$J:$J,'MTT WIN'!AQ$1,SWISSW!$F:$F,"Won")+COUNTIFS(SWISSW!$I:$I,'MTT WIN'!AQ$1,SWISSW!$J:$J,'MTT WIN'!$A45,SWISSW!$F:$F,"Lost")))</f>
        <v>0</v>
      </c>
      <c r="AR45" s="11">
        <f ca="1">((COUNTIFS(SWISSW!$I:$I,'MTT WIN'!$A45,SWISSW!$J:$J,'MTT WIN'!AR$1,SWISSW!$F:$F,"Won")+COUNTIFS(SWISSW!$I:$I,'MTT WIN'!AR$1,SWISSW!$J:$J,'MTT WIN'!$A45,SWISSW!$F:$F,"Lost")))</f>
        <v>0</v>
      </c>
      <c r="AS45" s="11">
        <f ca="1">((COUNTIFS(SWISSW!$I:$I,'MTT WIN'!$A45,SWISSW!$J:$J,'MTT WIN'!AS$1,SWISSW!$F:$F,"Won")+COUNTIFS(SWISSW!$I:$I,'MTT WIN'!AS$1,SWISSW!$J:$J,'MTT WIN'!$A45,SWISSW!$F:$F,"Lost")))</f>
        <v>0</v>
      </c>
      <c r="AT45" s="11">
        <f ca="1">((COUNTIFS(SWISSW!$I:$I,'MTT WIN'!$A45,SWISSW!$J:$J,'MTT WIN'!AT$1,SWISSW!$F:$F,"Won")+COUNTIFS(SWISSW!$I:$I,'MTT WIN'!AT$1,SWISSW!$J:$J,'MTT WIN'!$A45,SWISSW!$F:$F,"Lost")))</f>
        <v>0</v>
      </c>
      <c r="AU45" s="11">
        <f ca="1">((COUNTIFS(SWISSW!$I:$I,'MTT WIN'!$A45,SWISSW!$J:$J,'MTT WIN'!AU$1,SWISSW!$F:$F,"Won")+COUNTIFS(SWISSW!$I:$I,'MTT WIN'!AU$1,SWISSW!$J:$J,'MTT WIN'!$A45,SWISSW!$F:$F,"Lost")))</f>
        <v>0</v>
      </c>
      <c r="AV45" s="11">
        <f ca="1">((COUNTIFS(SWISSW!$I:$I,'MTT WIN'!$A45,SWISSW!$J:$J,'MTT WIN'!AV$1,SWISSW!$F:$F,"Won")+COUNTIFS(SWISSW!$I:$I,'MTT WIN'!AV$1,SWISSW!$J:$J,'MTT WIN'!$A45,SWISSW!$F:$F,"Lost")))</f>
        <v>0</v>
      </c>
      <c r="AW45" s="11">
        <f ca="1">((COUNTIFS(SWISSW!$I:$I,'MTT WIN'!$A45,SWISSW!$J:$J,'MTT WIN'!AW$1,SWISSW!$F:$F,"Won")+COUNTIFS(SWISSW!$I:$I,'MTT WIN'!AW$1,SWISSW!$J:$J,'MTT WIN'!$A45,SWISSW!$F:$F,"Lost")))</f>
        <v>0</v>
      </c>
      <c r="AX45" s="11">
        <f ca="1">((COUNTIFS(SWISSW!$I:$I,'MTT WIN'!$A45,SWISSW!$J:$J,'MTT WIN'!AX$1,SWISSW!$F:$F,"Won")+COUNTIFS(SWISSW!$I:$I,'MTT WIN'!AX$1,SWISSW!$J:$J,'MTT WIN'!$A45,SWISSW!$F:$F,"Lost")))</f>
        <v>0</v>
      </c>
      <c r="AY45" s="11">
        <f ca="1">((COUNTIFS(SWISSW!$I:$I,'MTT WIN'!$A45,SWISSW!$J:$J,'MTT WIN'!AY$1,SWISSW!$F:$F,"Won")+COUNTIFS(SWISSW!$I:$I,'MTT WIN'!AY$1,SWISSW!$J:$J,'MTT WIN'!$A45,SWISSW!$F:$F,"Lost")))</f>
        <v>0</v>
      </c>
      <c r="AZ45" s="11">
        <f ca="1">((COUNTIFS(SWISSW!$I:$I,'MTT WIN'!$A45,SWISSW!$J:$J,'MTT WIN'!AZ$1,SWISSW!$F:$F,"Won")+COUNTIFS(SWISSW!$I:$I,'MTT WIN'!AZ$1,SWISSW!$J:$J,'MTT WIN'!$A45,SWISSW!$F:$F,"Lost")))</f>
        <v>0</v>
      </c>
      <c r="BA45" s="11">
        <f ca="1">((COUNTIFS(SWISSW!$I:$I,'MTT WIN'!$A45,SWISSW!$J:$J,'MTT WIN'!BA$1,SWISSW!$F:$F,"Won")+COUNTIFS(SWISSW!$I:$I,'MTT WIN'!BA$1,SWISSW!$J:$J,'MTT WIN'!$A45,SWISSW!$F:$F,"Lost")))</f>
        <v>0</v>
      </c>
      <c r="BB45" s="11">
        <f ca="1">((COUNTIFS(SWISSW!$I:$I,'MTT WIN'!$A45,SWISSW!$J:$J,'MTT WIN'!BB$1,SWISSW!$F:$F,"Won")+COUNTIFS(SWISSW!$I:$I,'MTT WIN'!BB$1,SWISSW!$J:$J,'MTT WIN'!$A45,SWISSW!$F:$F,"Lost")))</f>
        <v>0</v>
      </c>
      <c r="BC45" s="11">
        <f ca="1">((COUNTIFS(SWISSW!$I:$I,'MTT WIN'!$A45,SWISSW!$J:$J,'MTT WIN'!BC$1,SWISSW!$F:$F,"Won")+COUNTIFS(SWISSW!$I:$I,'MTT WIN'!BC$1,SWISSW!$J:$J,'MTT WIN'!$A45,SWISSW!$F:$F,"Lost")))</f>
        <v>0</v>
      </c>
      <c r="BD45" s="11">
        <f ca="1">((COUNTIFS(SWISSW!$I:$I,'MTT WIN'!$A45,SWISSW!$J:$J,'MTT WIN'!BD$1,SWISSW!$F:$F,"Won")+COUNTIFS(SWISSW!$I:$I,'MTT WIN'!BD$1,SWISSW!$J:$J,'MTT WIN'!$A45,SWISSW!$F:$F,"Lost")))</f>
        <v>0</v>
      </c>
      <c r="BE45" s="11">
        <f ca="1">((COUNTIFS(SWISSW!$I:$I,'MTT WIN'!$A45,SWISSW!$J:$J,'MTT WIN'!BE$1,SWISSW!$F:$F,"Won")+COUNTIFS(SWISSW!$I:$I,'MTT WIN'!BE$1,SWISSW!$J:$J,'MTT WIN'!$A45,SWISSW!$F:$F,"Lost")))</f>
        <v>0</v>
      </c>
      <c r="BF45" s="11">
        <f ca="1">((COUNTIFS(SWISSW!$I:$I,'MTT WIN'!$A45,SWISSW!$J:$J,'MTT WIN'!BF$1,SWISSW!$F:$F,"Won")+COUNTIFS(SWISSW!$I:$I,'MTT WIN'!BF$1,SWISSW!$J:$J,'MTT WIN'!$A45,SWISSW!$F:$F,"Lost")))</f>
        <v>0</v>
      </c>
    </row>
    <row r="46" spans="1:58" ht="55" customHeight="1" x14ac:dyDescent="0.3">
      <c r="A46" s="3" t="str">
        <f ca="1">MATCHUP!A46</f>
        <v>Izzet Blitz</v>
      </c>
      <c r="B46" s="11">
        <f ca="1">((COUNTIFS(SWISSW!$I:$I,'MTT WIN'!$A46,SWISSW!$J:$J,'MTT WIN'!B$1,SWISSW!$F:$F,"Won")+COUNTIFS(SWISSW!$I:$I,'MTT WIN'!B$1,SWISSW!$J:$J,'MTT WIN'!$A46,SWISSW!$F:$F,"Lost")))</f>
        <v>1</v>
      </c>
      <c r="C46" s="11">
        <f ca="1">((COUNTIFS(SWISSW!$I:$I,'MTT WIN'!$A46,SWISSW!$J:$J,'MTT WIN'!C$1,SWISSW!$F:$F,"Won")+COUNTIFS(SWISSW!$I:$I,'MTT WIN'!C$1,SWISSW!$J:$J,'MTT WIN'!$A46,SWISSW!$F:$F,"Lost")))</f>
        <v>1</v>
      </c>
      <c r="D46" s="11">
        <f ca="1">((COUNTIFS(SWISSW!$I:$I,'MTT WIN'!$A46,SWISSW!$J:$J,'MTT WIN'!D$1,SWISSW!$F:$F,"Won")+COUNTIFS(SWISSW!$I:$I,'MTT WIN'!D$1,SWISSW!$J:$J,'MTT WIN'!$A46,SWISSW!$F:$F,"Lost")))</f>
        <v>0</v>
      </c>
      <c r="E46" s="11">
        <f ca="1">((COUNTIFS(SWISSW!$I:$I,'MTT WIN'!$A46,SWISSW!$J:$J,'MTT WIN'!E$1,SWISSW!$F:$F,"Won")+COUNTIFS(SWISSW!$I:$I,'MTT WIN'!E$1,SWISSW!$J:$J,'MTT WIN'!$A46,SWISSW!$F:$F,"Lost")))</f>
        <v>2</v>
      </c>
      <c r="F46" s="11">
        <f ca="1">((COUNTIFS(SWISSW!$I:$I,'MTT WIN'!$A46,SWISSW!$J:$J,'MTT WIN'!F$1,SWISSW!$F:$F,"Won")+COUNTIFS(SWISSW!$I:$I,'MTT WIN'!F$1,SWISSW!$J:$J,'MTT WIN'!$A46,SWISSW!$F:$F,"Lost")))</f>
        <v>3</v>
      </c>
      <c r="G46" s="11">
        <f ca="1">((COUNTIFS(SWISSW!$I:$I,'MTT WIN'!$A46,SWISSW!$J:$J,'MTT WIN'!G$1,SWISSW!$F:$F,"Won")+COUNTIFS(SWISSW!$I:$I,'MTT WIN'!G$1,SWISSW!$J:$J,'MTT WIN'!$A46,SWISSW!$F:$F,"Lost")))</f>
        <v>0</v>
      </c>
      <c r="H46" s="11">
        <f ca="1">((COUNTIFS(SWISSW!$I:$I,'MTT WIN'!$A46,SWISSW!$J:$J,'MTT WIN'!H$1,SWISSW!$F:$F,"Won")+COUNTIFS(SWISSW!$I:$I,'MTT WIN'!H$1,SWISSW!$J:$J,'MTT WIN'!$A46,SWISSW!$F:$F,"Lost")))</f>
        <v>0</v>
      </c>
      <c r="I46" s="11">
        <f ca="1">((COUNTIFS(SWISSW!$I:$I,'MTT WIN'!$A46,SWISSW!$J:$J,'MTT WIN'!I$1,SWISSW!$F:$F,"Won")+COUNTIFS(SWISSW!$I:$I,'MTT WIN'!I$1,SWISSW!$J:$J,'MTT WIN'!$A46,SWISSW!$F:$F,"Lost")))</f>
        <v>0</v>
      </c>
      <c r="J46" s="11">
        <f ca="1">((COUNTIFS(SWISSW!$I:$I,'MTT WIN'!$A46,SWISSW!$J:$J,'MTT WIN'!J$1,SWISSW!$F:$F,"Won")+COUNTIFS(SWISSW!$I:$I,'MTT WIN'!J$1,SWISSW!$J:$J,'MTT WIN'!$A46,SWISSW!$F:$F,"Lost")))</f>
        <v>0</v>
      </c>
      <c r="K46" s="11">
        <f ca="1">((COUNTIFS(SWISSW!$I:$I,'MTT WIN'!$A46,SWISSW!$J:$J,'MTT WIN'!K$1,SWISSW!$F:$F,"Won")+COUNTIFS(SWISSW!$I:$I,'MTT WIN'!K$1,SWISSW!$J:$J,'MTT WIN'!$A46,SWISSW!$F:$F,"Lost")))</f>
        <v>0</v>
      </c>
      <c r="L46" s="11">
        <f ca="1">((COUNTIFS(SWISSW!$I:$I,'MTT WIN'!$A46,SWISSW!$J:$J,'MTT WIN'!L$1,SWISSW!$F:$F,"Won")+COUNTIFS(SWISSW!$I:$I,'MTT WIN'!L$1,SWISSW!$J:$J,'MTT WIN'!$A46,SWISSW!$F:$F,"Lost")))</f>
        <v>1</v>
      </c>
      <c r="M46" s="11">
        <f ca="1">((COUNTIFS(SWISSW!$I:$I,'MTT WIN'!$A46,SWISSW!$J:$J,'MTT WIN'!M$1,SWISSW!$F:$F,"Won")+COUNTIFS(SWISSW!$I:$I,'MTT WIN'!M$1,SWISSW!$J:$J,'MTT WIN'!$A46,SWISSW!$F:$F,"Lost")))</f>
        <v>0</v>
      </c>
      <c r="N46" s="11">
        <f ca="1">((COUNTIFS(SWISSW!$I:$I,'MTT WIN'!$A46,SWISSW!$J:$J,'MTT WIN'!N$1,SWISSW!$F:$F,"Won")+COUNTIFS(SWISSW!$I:$I,'MTT WIN'!N$1,SWISSW!$J:$J,'MTT WIN'!$A46,SWISSW!$F:$F,"Lost")))</f>
        <v>1</v>
      </c>
      <c r="O46" s="11">
        <f ca="1">((COUNTIFS(SWISSW!$I:$I,'MTT WIN'!$A46,SWISSW!$J:$J,'MTT WIN'!O$1,SWISSW!$F:$F,"Won")+COUNTIFS(SWISSW!$I:$I,'MTT WIN'!O$1,SWISSW!$J:$J,'MTT WIN'!$A46,SWISSW!$F:$F,"Lost")))</f>
        <v>0</v>
      </c>
      <c r="P46" s="11">
        <f ca="1">((COUNTIFS(SWISSW!$I:$I,'MTT WIN'!$A46,SWISSW!$J:$J,'MTT WIN'!P$1,SWISSW!$F:$F,"Won")+COUNTIFS(SWISSW!$I:$I,'MTT WIN'!P$1,SWISSW!$J:$J,'MTT WIN'!$A46,SWISSW!$F:$F,"Lost")))</f>
        <v>0</v>
      </c>
      <c r="Q46" s="11">
        <f ca="1">((COUNTIFS(SWISSW!$I:$I,'MTT WIN'!$A46,SWISSW!$J:$J,'MTT WIN'!Q$1,SWISSW!$F:$F,"Won")+COUNTIFS(SWISSW!$I:$I,'MTT WIN'!Q$1,SWISSW!$J:$J,'MTT WIN'!$A46,SWISSW!$F:$F,"Lost")))</f>
        <v>0</v>
      </c>
      <c r="R46" s="11">
        <f ca="1">((COUNTIFS(SWISSW!$I:$I,'MTT WIN'!$A46,SWISSW!$J:$J,'MTT WIN'!R$1,SWISSW!$F:$F,"Won")+COUNTIFS(SWISSW!$I:$I,'MTT WIN'!R$1,SWISSW!$J:$J,'MTT WIN'!$A46,SWISSW!$F:$F,"Lost")))</f>
        <v>1</v>
      </c>
      <c r="S46" s="11">
        <f ca="1">((COUNTIFS(SWISSW!$I:$I,'MTT WIN'!$A46,SWISSW!$J:$J,'MTT WIN'!S$1,SWISSW!$F:$F,"Won")+COUNTIFS(SWISSW!$I:$I,'MTT WIN'!S$1,SWISSW!$J:$J,'MTT WIN'!$A46,SWISSW!$F:$F,"Lost")))</f>
        <v>0</v>
      </c>
      <c r="T46" s="11">
        <f ca="1">((COUNTIFS(SWISSW!$I:$I,'MTT WIN'!$A46,SWISSW!$J:$J,'MTT WIN'!T$1,SWISSW!$F:$F,"Won")+COUNTIFS(SWISSW!$I:$I,'MTT WIN'!T$1,SWISSW!$J:$J,'MTT WIN'!$A46,SWISSW!$F:$F,"Lost")))</f>
        <v>0</v>
      </c>
      <c r="U46" s="11">
        <f ca="1">((COUNTIFS(SWISSW!$I:$I,'MTT WIN'!$A46,SWISSW!$J:$J,'MTT WIN'!U$1,SWISSW!$F:$F,"Won")+COUNTIFS(SWISSW!$I:$I,'MTT WIN'!U$1,SWISSW!$J:$J,'MTT WIN'!$A46,SWISSW!$F:$F,"Lost")))</f>
        <v>0</v>
      </c>
      <c r="V46" s="11">
        <f ca="1">((COUNTIFS(SWISSW!$I:$I,'MTT WIN'!$A46,SWISSW!$J:$J,'MTT WIN'!V$1,SWISSW!$F:$F,"Won")+COUNTIFS(SWISSW!$I:$I,'MTT WIN'!V$1,SWISSW!$J:$J,'MTT WIN'!$A46,SWISSW!$F:$F,"Lost")))</f>
        <v>0</v>
      </c>
      <c r="W46" s="11">
        <f ca="1">((COUNTIFS(SWISSW!$I:$I,'MTT WIN'!$A46,SWISSW!$J:$J,'MTT WIN'!W$1,SWISSW!$F:$F,"Won")+COUNTIFS(SWISSW!$I:$I,'MTT WIN'!W$1,SWISSW!$J:$J,'MTT WIN'!$A46,SWISSW!$F:$F,"Lost")))</f>
        <v>0</v>
      </c>
      <c r="X46" s="11">
        <f ca="1">((COUNTIFS(SWISSW!$I:$I,'MTT WIN'!$A46,SWISSW!$J:$J,'MTT WIN'!X$1,SWISSW!$F:$F,"Won")+COUNTIFS(SWISSW!$I:$I,'MTT WIN'!X$1,SWISSW!$J:$J,'MTT WIN'!$A46,SWISSW!$F:$F,"Lost")))</f>
        <v>0</v>
      </c>
      <c r="Y46" s="11">
        <f ca="1">((COUNTIFS(SWISSW!$I:$I,'MTT WIN'!$A46,SWISSW!$J:$J,'MTT WIN'!Y$1,SWISSW!$F:$F,"Won")+COUNTIFS(SWISSW!$I:$I,'MTT WIN'!Y$1,SWISSW!$J:$J,'MTT WIN'!$A46,SWISSW!$F:$F,"Lost")))</f>
        <v>0</v>
      </c>
      <c r="Z46" s="11">
        <f ca="1">((COUNTIFS(SWISSW!$I:$I,'MTT WIN'!$A46,SWISSW!$J:$J,'MTT WIN'!Z$1,SWISSW!$F:$F,"Won")+COUNTIFS(SWISSW!$I:$I,'MTT WIN'!Z$1,SWISSW!$J:$J,'MTT WIN'!$A46,SWISSW!$F:$F,"Lost")))</f>
        <v>0</v>
      </c>
      <c r="AA46" s="11">
        <f ca="1">((COUNTIFS(SWISSW!$I:$I,'MTT WIN'!$A46,SWISSW!$J:$J,'MTT WIN'!AA$1,SWISSW!$F:$F,"Won")+COUNTIFS(SWISSW!$I:$I,'MTT WIN'!AA$1,SWISSW!$J:$J,'MTT WIN'!$A46,SWISSW!$F:$F,"Lost")))</f>
        <v>0</v>
      </c>
      <c r="AB46" s="11">
        <f ca="1">((COUNTIFS(SWISSW!$I:$I,'MTT WIN'!$A46,SWISSW!$J:$J,'MTT WIN'!AB$1,SWISSW!$F:$F,"Won")+COUNTIFS(SWISSW!$I:$I,'MTT WIN'!AB$1,SWISSW!$J:$J,'MTT WIN'!$A46,SWISSW!$F:$F,"Lost")))</f>
        <v>0</v>
      </c>
      <c r="AC46" s="11">
        <f ca="1">((COUNTIFS(SWISSW!$I:$I,'MTT WIN'!$A46,SWISSW!$J:$J,'MTT WIN'!AC$1,SWISSW!$F:$F,"Won")+COUNTIFS(SWISSW!$I:$I,'MTT WIN'!AC$1,SWISSW!$J:$J,'MTT WIN'!$A46,SWISSW!$F:$F,"Lost")))</f>
        <v>0</v>
      </c>
      <c r="AD46" s="11">
        <f ca="1">((COUNTIFS(SWISSW!$I:$I,'MTT WIN'!$A46,SWISSW!$J:$J,'MTT WIN'!AD$1,SWISSW!$F:$F,"Won")+COUNTIFS(SWISSW!$I:$I,'MTT WIN'!AD$1,SWISSW!$J:$J,'MTT WIN'!$A46,SWISSW!$F:$F,"Lost")))</f>
        <v>1</v>
      </c>
      <c r="AE46" s="11">
        <f ca="1">((COUNTIFS(SWISSW!$I:$I,'MTT WIN'!$A46,SWISSW!$J:$J,'MTT WIN'!AE$1,SWISSW!$F:$F,"Won")+COUNTIFS(SWISSW!$I:$I,'MTT WIN'!AE$1,SWISSW!$J:$J,'MTT WIN'!$A46,SWISSW!$F:$F,"Lost")))</f>
        <v>0</v>
      </c>
      <c r="AF46" s="11">
        <f ca="1">((COUNTIFS(SWISSW!$I:$I,'MTT WIN'!$A46,SWISSW!$J:$J,'MTT WIN'!AF$1,SWISSW!$F:$F,"Won")+COUNTIFS(SWISSW!$I:$I,'MTT WIN'!AF$1,SWISSW!$J:$J,'MTT WIN'!$A46,SWISSW!$F:$F,"Lost")))</f>
        <v>0</v>
      </c>
      <c r="AG46" s="11">
        <f ca="1">((COUNTIFS(SWISSW!$I:$I,'MTT WIN'!$A46,SWISSW!$J:$J,'MTT WIN'!AG$1,SWISSW!$F:$F,"Won")+COUNTIFS(SWISSW!$I:$I,'MTT WIN'!AG$1,SWISSW!$J:$J,'MTT WIN'!$A46,SWISSW!$F:$F,"Lost")))</f>
        <v>0</v>
      </c>
      <c r="AH46" s="11">
        <f ca="1">((COUNTIFS(SWISSW!$I:$I,'MTT WIN'!$A46,SWISSW!$J:$J,'MTT WIN'!AH$1,SWISSW!$F:$F,"Won")+COUNTIFS(SWISSW!$I:$I,'MTT WIN'!AH$1,SWISSW!$J:$J,'MTT WIN'!$A46,SWISSW!$F:$F,"Lost")))</f>
        <v>0</v>
      </c>
      <c r="AI46" s="11">
        <f ca="1">((COUNTIFS(SWISSW!$I:$I,'MTT WIN'!$A46,SWISSW!$J:$J,'MTT WIN'!AI$1,SWISSW!$F:$F,"Won")+COUNTIFS(SWISSW!$I:$I,'MTT WIN'!AI$1,SWISSW!$J:$J,'MTT WIN'!$A46,SWISSW!$F:$F,"Lost")))</f>
        <v>0</v>
      </c>
      <c r="AJ46" s="11">
        <f ca="1">((COUNTIFS(SWISSW!$I:$I,'MTT WIN'!$A46,SWISSW!$J:$J,'MTT WIN'!AJ$1,SWISSW!$F:$F,"Won")+COUNTIFS(SWISSW!$I:$I,'MTT WIN'!AJ$1,SWISSW!$J:$J,'MTT WIN'!$A46,SWISSW!$F:$F,"Lost")))</f>
        <v>0</v>
      </c>
      <c r="AK46" s="11">
        <f ca="1">((COUNTIFS(SWISSW!$I:$I,'MTT WIN'!$A46,SWISSW!$J:$J,'MTT WIN'!AK$1,SWISSW!$F:$F,"Won")+COUNTIFS(SWISSW!$I:$I,'MTT WIN'!AK$1,SWISSW!$J:$J,'MTT WIN'!$A46,SWISSW!$F:$F,"Lost")))</f>
        <v>0</v>
      </c>
      <c r="AL46" s="11">
        <f ca="1">((COUNTIFS(SWISSW!$I:$I,'MTT WIN'!$A46,SWISSW!$J:$J,'MTT WIN'!AL$1,SWISSW!$F:$F,"Won")+COUNTIFS(SWISSW!$I:$I,'MTT WIN'!AL$1,SWISSW!$J:$J,'MTT WIN'!$A46,SWISSW!$F:$F,"Lost")))</f>
        <v>0</v>
      </c>
      <c r="AM46" s="11">
        <f ca="1">((COUNTIFS(SWISSW!$I:$I,'MTT WIN'!$A46,SWISSW!$J:$J,'MTT WIN'!AM$1,SWISSW!$F:$F,"Won")+COUNTIFS(SWISSW!$I:$I,'MTT WIN'!AM$1,SWISSW!$J:$J,'MTT WIN'!$A46,SWISSW!$F:$F,"Lost")))</f>
        <v>0</v>
      </c>
      <c r="AN46" s="11">
        <f ca="1">((COUNTIFS(SWISSW!$I:$I,'MTT WIN'!$A46,SWISSW!$J:$J,'MTT WIN'!AN$1,SWISSW!$F:$F,"Won")+COUNTIFS(SWISSW!$I:$I,'MTT WIN'!AN$1,SWISSW!$J:$J,'MTT WIN'!$A46,SWISSW!$F:$F,"Lost")))</f>
        <v>0</v>
      </c>
      <c r="AO46" s="11">
        <f ca="1">((COUNTIFS(SWISSW!$I:$I,'MTT WIN'!$A46,SWISSW!$J:$J,'MTT WIN'!AO$1,SWISSW!$F:$F,"Won")+COUNTIFS(SWISSW!$I:$I,'MTT WIN'!AO$1,SWISSW!$J:$J,'MTT WIN'!$A46,SWISSW!$F:$F,"Lost")))</f>
        <v>0</v>
      </c>
      <c r="AP46" s="11">
        <f ca="1">((COUNTIFS(SWISSW!$I:$I,'MTT WIN'!$A46,SWISSW!$J:$J,'MTT WIN'!AP$1,SWISSW!$F:$F,"Won")+COUNTIFS(SWISSW!$I:$I,'MTT WIN'!AP$1,SWISSW!$J:$J,'MTT WIN'!$A46,SWISSW!$F:$F,"Lost")))</f>
        <v>0</v>
      </c>
      <c r="AQ46" s="11">
        <f ca="1">((COUNTIFS(SWISSW!$I:$I,'MTT WIN'!$A46,SWISSW!$J:$J,'MTT WIN'!AQ$1,SWISSW!$F:$F,"Won")+COUNTIFS(SWISSW!$I:$I,'MTT WIN'!AQ$1,SWISSW!$J:$J,'MTT WIN'!$A46,SWISSW!$F:$F,"Lost")))</f>
        <v>0</v>
      </c>
      <c r="AR46" s="11">
        <f ca="1">((COUNTIFS(SWISSW!$I:$I,'MTT WIN'!$A46,SWISSW!$J:$J,'MTT WIN'!AR$1,SWISSW!$F:$F,"Won")+COUNTIFS(SWISSW!$I:$I,'MTT WIN'!AR$1,SWISSW!$J:$J,'MTT WIN'!$A46,SWISSW!$F:$F,"Lost")))</f>
        <v>0</v>
      </c>
      <c r="AS46" s="11">
        <f ca="1">((COUNTIFS(SWISSW!$I:$I,'MTT WIN'!$A46,SWISSW!$J:$J,'MTT WIN'!AS$1,SWISSW!$F:$F,"Won")+COUNTIFS(SWISSW!$I:$I,'MTT WIN'!AS$1,SWISSW!$J:$J,'MTT WIN'!$A46,SWISSW!$F:$F,"Lost")))</f>
        <v>0</v>
      </c>
      <c r="AT46" s="11">
        <f ca="1">((COUNTIFS(SWISSW!$I:$I,'MTT WIN'!$A46,SWISSW!$J:$J,'MTT WIN'!AT$1,SWISSW!$F:$F,"Won")+COUNTIFS(SWISSW!$I:$I,'MTT WIN'!AT$1,SWISSW!$J:$J,'MTT WIN'!$A46,SWISSW!$F:$F,"Lost")))</f>
        <v>0</v>
      </c>
      <c r="AU46" s="11">
        <f ca="1">((COUNTIFS(SWISSW!$I:$I,'MTT WIN'!$A46,SWISSW!$J:$J,'MTT WIN'!AU$1,SWISSW!$F:$F,"Won")+COUNTIFS(SWISSW!$I:$I,'MTT WIN'!AU$1,SWISSW!$J:$J,'MTT WIN'!$A46,SWISSW!$F:$F,"Lost")))</f>
        <v>0</v>
      </c>
      <c r="AV46" s="11">
        <f ca="1">((COUNTIFS(SWISSW!$I:$I,'MTT WIN'!$A46,SWISSW!$J:$J,'MTT WIN'!AV$1,SWISSW!$F:$F,"Won")+COUNTIFS(SWISSW!$I:$I,'MTT WIN'!AV$1,SWISSW!$J:$J,'MTT WIN'!$A46,SWISSW!$F:$F,"Lost")))</f>
        <v>0</v>
      </c>
      <c r="AW46" s="11">
        <f ca="1">((COUNTIFS(SWISSW!$I:$I,'MTT WIN'!$A46,SWISSW!$J:$J,'MTT WIN'!AW$1,SWISSW!$F:$F,"Won")+COUNTIFS(SWISSW!$I:$I,'MTT WIN'!AW$1,SWISSW!$J:$J,'MTT WIN'!$A46,SWISSW!$F:$F,"Lost")))</f>
        <v>0</v>
      </c>
      <c r="AX46" s="11">
        <f ca="1">((COUNTIFS(SWISSW!$I:$I,'MTT WIN'!$A46,SWISSW!$J:$J,'MTT WIN'!AX$1,SWISSW!$F:$F,"Won")+COUNTIFS(SWISSW!$I:$I,'MTT WIN'!AX$1,SWISSW!$J:$J,'MTT WIN'!$A46,SWISSW!$F:$F,"Lost")))</f>
        <v>0</v>
      </c>
      <c r="AY46" s="11">
        <f ca="1">((COUNTIFS(SWISSW!$I:$I,'MTT WIN'!$A46,SWISSW!$J:$J,'MTT WIN'!AY$1,SWISSW!$F:$F,"Won")+COUNTIFS(SWISSW!$I:$I,'MTT WIN'!AY$1,SWISSW!$J:$J,'MTT WIN'!$A46,SWISSW!$F:$F,"Lost")))</f>
        <v>0</v>
      </c>
      <c r="AZ46" s="11">
        <f ca="1">((COUNTIFS(SWISSW!$I:$I,'MTT WIN'!$A46,SWISSW!$J:$J,'MTT WIN'!AZ$1,SWISSW!$F:$F,"Won")+COUNTIFS(SWISSW!$I:$I,'MTT WIN'!AZ$1,SWISSW!$J:$J,'MTT WIN'!$A46,SWISSW!$F:$F,"Lost")))</f>
        <v>0</v>
      </c>
      <c r="BA46" s="11">
        <f ca="1">((COUNTIFS(SWISSW!$I:$I,'MTT WIN'!$A46,SWISSW!$J:$J,'MTT WIN'!BA$1,SWISSW!$F:$F,"Won")+COUNTIFS(SWISSW!$I:$I,'MTT WIN'!BA$1,SWISSW!$J:$J,'MTT WIN'!$A46,SWISSW!$F:$F,"Lost")))</f>
        <v>0</v>
      </c>
      <c r="BB46" s="11">
        <f ca="1">((COUNTIFS(SWISSW!$I:$I,'MTT WIN'!$A46,SWISSW!$J:$J,'MTT WIN'!BB$1,SWISSW!$F:$F,"Won")+COUNTIFS(SWISSW!$I:$I,'MTT WIN'!BB$1,SWISSW!$J:$J,'MTT WIN'!$A46,SWISSW!$F:$F,"Lost")))</f>
        <v>0</v>
      </c>
      <c r="BC46" s="11">
        <f ca="1">((COUNTIFS(SWISSW!$I:$I,'MTT WIN'!$A46,SWISSW!$J:$J,'MTT WIN'!BC$1,SWISSW!$F:$F,"Won")+COUNTIFS(SWISSW!$I:$I,'MTT WIN'!BC$1,SWISSW!$J:$J,'MTT WIN'!$A46,SWISSW!$F:$F,"Lost")))</f>
        <v>0</v>
      </c>
      <c r="BD46" s="11">
        <f ca="1">((COUNTIFS(SWISSW!$I:$I,'MTT WIN'!$A46,SWISSW!$J:$J,'MTT WIN'!BD$1,SWISSW!$F:$F,"Won")+COUNTIFS(SWISSW!$I:$I,'MTT WIN'!BD$1,SWISSW!$J:$J,'MTT WIN'!$A46,SWISSW!$F:$F,"Lost")))</f>
        <v>0</v>
      </c>
      <c r="BE46" s="11">
        <f ca="1">((COUNTIFS(SWISSW!$I:$I,'MTT WIN'!$A46,SWISSW!$J:$J,'MTT WIN'!BE$1,SWISSW!$F:$F,"Won")+COUNTIFS(SWISSW!$I:$I,'MTT WIN'!BE$1,SWISSW!$J:$J,'MTT WIN'!$A46,SWISSW!$F:$F,"Lost")))</f>
        <v>0</v>
      </c>
      <c r="BF46" s="11">
        <f ca="1">((COUNTIFS(SWISSW!$I:$I,'MTT WIN'!$A46,SWISSW!$J:$J,'MTT WIN'!BF$1,SWISSW!$F:$F,"Won")+COUNTIFS(SWISSW!$I:$I,'MTT WIN'!BF$1,SWISSW!$J:$J,'MTT WIN'!$A46,SWISSW!$F:$F,"Lost")))</f>
        <v>0</v>
      </c>
    </row>
    <row r="47" spans="1:58" ht="55" customHeight="1" x14ac:dyDescent="0.3">
      <c r="A47" s="3" t="str">
        <f ca="1">MATCHUP!A47</f>
        <v>Mono Red Blitz</v>
      </c>
      <c r="B47" s="11">
        <f ca="1">((COUNTIFS(SWISSW!$I:$I,'MTT WIN'!$A47,SWISSW!$J:$J,'MTT WIN'!B$1,SWISSW!$F:$F,"Won")+COUNTIFS(SWISSW!$I:$I,'MTT WIN'!B$1,SWISSW!$J:$J,'MTT WIN'!$A47,SWISSW!$F:$F,"Lost")))</f>
        <v>2</v>
      </c>
      <c r="C47" s="11">
        <f ca="1">((COUNTIFS(SWISSW!$I:$I,'MTT WIN'!$A47,SWISSW!$J:$J,'MTT WIN'!C$1,SWISSW!$F:$F,"Won")+COUNTIFS(SWISSW!$I:$I,'MTT WIN'!C$1,SWISSW!$J:$J,'MTT WIN'!$A47,SWISSW!$F:$F,"Lost")))</f>
        <v>0</v>
      </c>
      <c r="D47" s="11">
        <f ca="1">((COUNTIFS(SWISSW!$I:$I,'MTT WIN'!$A47,SWISSW!$J:$J,'MTT WIN'!D$1,SWISSW!$F:$F,"Won")+COUNTIFS(SWISSW!$I:$I,'MTT WIN'!D$1,SWISSW!$J:$J,'MTT WIN'!$A47,SWISSW!$F:$F,"Lost")))</f>
        <v>1</v>
      </c>
      <c r="E47" s="11">
        <f ca="1">((COUNTIFS(SWISSW!$I:$I,'MTT WIN'!$A47,SWISSW!$J:$J,'MTT WIN'!E$1,SWISSW!$F:$F,"Won")+COUNTIFS(SWISSW!$I:$I,'MTT WIN'!E$1,SWISSW!$J:$J,'MTT WIN'!$A47,SWISSW!$F:$F,"Lost")))</f>
        <v>1</v>
      </c>
      <c r="F47" s="11">
        <f ca="1">((COUNTIFS(SWISSW!$I:$I,'MTT WIN'!$A47,SWISSW!$J:$J,'MTT WIN'!F$1,SWISSW!$F:$F,"Won")+COUNTIFS(SWISSW!$I:$I,'MTT WIN'!F$1,SWISSW!$J:$J,'MTT WIN'!$A47,SWISSW!$F:$F,"Lost")))</f>
        <v>0</v>
      </c>
      <c r="G47" s="11">
        <f ca="1">((COUNTIFS(SWISSW!$I:$I,'MTT WIN'!$A47,SWISSW!$J:$J,'MTT WIN'!G$1,SWISSW!$F:$F,"Won")+COUNTIFS(SWISSW!$I:$I,'MTT WIN'!G$1,SWISSW!$J:$J,'MTT WIN'!$A47,SWISSW!$F:$F,"Lost")))</f>
        <v>2</v>
      </c>
      <c r="H47" s="11">
        <f ca="1">((COUNTIFS(SWISSW!$I:$I,'MTT WIN'!$A47,SWISSW!$J:$J,'MTT WIN'!H$1,SWISSW!$F:$F,"Won")+COUNTIFS(SWISSW!$I:$I,'MTT WIN'!H$1,SWISSW!$J:$J,'MTT WIN'!$A47,SWISSW!$F:$F,"Lost")))</f>
        <v>2</v>
      </c>
      <c r="I47" s="11">
        <f ca="1">((COUNTIFS(SWISSW!$I:$I,'MTT WIN'!$A47,SWISSW!$J:$J,'MTT WIN'!I$1,SWISSW!$F:$F,"Won")+COUNTIFS(SWISSW!$I:$I,'MTT WIN'!I$1,SWISSW!$J:$J,'MTT WIN'!$A47,SWISSW!$F:$F,"Lost")))</f>
        <v>0</v>
      </c>
      <c r="J47" s="11">
        <f ca="1">((COUNTIFS(SWISSW!$I:$I,'MTT WIN'!$A47,SWISSW!$J:$J,'MTT WIN'!J$1,SWISSW!$F:$F,"Won")+COUNTIFS(SWISSW!$I:$I,'MTT WIN'!J$1,SWISSW!$J:$J,'MTT WIN'!$A47,SWISSW!$F:$F,"Lost")))</f>
        <v>0</v>
      </c>
      <c r="K47" s="11">
        <f ca="1">((COUNTIFS(SWISSW!$I:$I,'MTT WIN'!$A47,SWISSW!$J:$J,'MTT WIN'!K$1,SWISSW!$F:$F,"Won")+COUNTIFS(SWISSW!$I:$I,'MTT WIN'!K$1,SWISSW!$J:$J,'MTT WIN'!$A47,SWISSW!$F:$F,"Lost")))</f>
        <v>0</v>
      </c>
      <c r="L47" s="11">
        <f ca="1">((COUNTIFS(SWISSW!$I:$I,'MTT WIN'!$A47,SWISSW!$J:$J,'MTT WIN'!L$1,SWISSW!$F:$F,"Won")+COUNTIFS(SWISSW!$I:$I,'MTT WIN'!L$1,SWISSW!$J:$J,'MTT WIN'!$A47,SWISSW!$F:$F,"Lost")))</f>
        <v>2</v>
      </c>
      <c r="M47" s="11">
        <f ca="1">((COUNTIFS(SWISSW!$I:$I,'MTT WIN'!$A47,SWISSW!$J:$J,'MTT WIN'!M$1,SWISSW!$F:$F,"Won")+COUNTIFS(SWISSW!$I:$I,'MTT WIN'!M$1,SWISSW!$J:$J,'MTT WIN'!$A47,SWISSW!$F:$F,"Lost")))</f>
        <v>0</v>
      </c>
      <c r="N47" s="11">
        <f ca="1">((COUNTIFS(SWISSW!$I:$I,'MTT WIN'!$A47,SWISSW!$J:$J,'MTT WIN'!N$1,SWISSW!$F:$F,"Won")+COUNTIFS(SWISSW!$I:$I,'MTT WIN'!N$1,SWISSW!$J:$J,'MTT WIN'!$A47,SWISSW!$F:$F,"Lost")))</f>
        <v>2</v>
      </c>
      <c r="O47" s="11">
        <f ca="1">((COUNTIFS(SWISSW!$I:$I,'MTT WIN'!$A47,SWISSW!$J:$J,'MTT WIN'!O$1,SWISSW!$F:$F,"Won")+COUNTIFS(SWISSW!$I:$I,'MTT WIN'!O$1,SWISSW!$J:$J,'MTT WIN'!$A47,SWISSW!$F:$F,"Lost")))</f>
        <v>0</v>
      </c>
      <c r="P47" s="11">
        <f ca="1">((COUNTIFS(SWISSW!$I:$I,'MTT WIN'!$A47,SWISSW!$J:$J,'MTT WIN'!P$1,SWISSW!$F:$F,"Won")+COUNTIFS(SWISSW!$I:$I,'MTT WIN'!P$1,SWISSW!$J:$J,'MTT WIN'!$A47,SWISSW!$F:$F,"Lost")))</f>
        <v>0</v>
      </c>
      <c r="Q47" s="11">
        <f ca="1">((COUNTIFS(SWISSW!$I:$I,'MTT WIN'!$A47,SWISSW!$J:$J,'MTT WIN'!Q$1,SWISSW!$F:$F,"Won")+COUNTIFS(SWISSW!$I:$I,'MTT WIN'!Q$1,SWISSW!$J:$J,'MTT WIN'!$A47,SWISSW!$F:$F,"Lost")))</f>
        <v>0</v>
      </c>
      <c r="R47" s="11">
        <f ca="1">((COUNTIFS(SWISSW!$I:$I,'MTT WIN'!$A47,SWISSW!$J:$J,'MTT WIN'!R$1,SWISSW!$F:$F,"Won")+COUNTIFS(SWISSW!$I:$I,'MTT WIN'!R$1,SWISSW!$J:$J,'MTT WIN'!$A47,SWISSW!$F:$F,"Lost")))</f>
        <v>0</v>
      </c>
      <c r="S47" s="11">
        <f ca="1">((COUNTIFS(SWISSW!$I:$I,'MTT WIN'!$A47,SWISSW!$J:$J,'MTT WIN'!S$1,SWISSW!$F:$F,"Won")+COUNTIFS(SWISSW!$I:$I,'MTT WIN'!S$1,SWISSW!$J:$J,'MTT WIN'!$A47,SWISSW!$F:$F,"Lost")))</f>
        <v>0</v>
      </c>
      <c r="T47" s="11">
        <f ca="1">((COUNTIFS(SWISSW!$I:$I,'MTT WIN'!$A47,SWISSW!$J:$J,'MTT WIN'!T$1,SWISSW!$F:$F,"Won")+COUNTIFS(SWISSW!$I:$I,'MTT WIN'!T$1,SWISSW!$J:$J,'MTT WIN'!$A47,SWISSW!$F:$F,"Lost")))</f>
        <v>0</v>
      </c>
      <c r="U47" s="11">
        <f ca="1">((COUNTIFS(SWISSW!$I:$I,'MTT WIN'!$A47,SWISSW!$J:$J,'MTT WIN'!U$1,SWISSW!$F:$F,"Won")+COUNTIFS(SWISSW!$I:$I,'MTT WIN'!U$1,SWISSW!$J:$J,'MTT WIN'!$A47,SWISSW!$F:$F,"Lost")))</f>
        <v>0</v>
      </c>
      <c r="V47" s="11">
        <f ca="1">((COUNTIFS(SWISSW!$I:$I,'MTT WIN'!$A47,SWISSW!$J:$J,'MTT WIN'!V$1,SWISSW!$F:$F,"Won")+COUNTIFS(SWISSW!$I:$I,'MTT WIN'!V$1,SWISSW!$J:$J,'MTT WIN'!$A47,SWISSW!$F:$F,"Lost")))</f>
        <v>0</v>
      </c>
      <c r="W47" s="11">
        <f ca="1">((COUNTIFS(SWISSW!$I:$I,'MTT WIN'!$A47,SWISSW!$J:$J,'MTT WIN'!W$1,SWISSW!$F:$F,"Won")+COUNTIFS(SWISSW!$I:$I,'MTT WIN'!W$1,SWISSW!$J:$J,'MTT WIN'!$A47,SWISSW!$F:$F,"Lost")))</f>
        <v>0</v>
      </c>
      <c r="X47" s="11">
        <f ca="1">((COUNTIFS(SWISSW!$I:$I,'MTT WIN'!$A47,SWISSW!$J:$J,'MTT WIN'!X$1,SWISSW!$F:$F,"Won")+COUNTIFS(SWISSW!$I:$I,'MTT WIN'!X$1,SWISSW!$J:$J,'MTT WIN'!$A47,SWISSW!$F:$F,"Lost")))</f>
        <v>0</v>
      </c>
      <c r="Y47" s="11">
        <f ca="1">((COUNTIFS(SWISSW!$I:$I,'MTT WIN'!$A47,SWISSW!$J:$J,'MTT WIN'!Y$1,SWISSW!$F:$F,"Won")+COUNTIFS(SWISSW!$I:$I,'MTT WIN'!Y$1,SWISSW!$J:$J,'MTT WIN'!$A47,SWISSW!$F:$F,"Lost")))</f>
        <v>0</v>
      </c>
      <c r="Z47" s="11">
        <f ca="1">((COUNTIFS(SWISSW!$I:$I,'MTT WIN'!$A47,SWISSW!$J:$J,'MTT WIN'!Z$1,SWISSW!$F:$F,"Won")+COUNTIFS(SWISSW!$I:$I,'MTT WIN'!Z$1,SWISSW!$J:$J,'MTT WIN'!$A47,SWISSW!$F:$F,"Lost")))</f>
        <v>0</v>
      </c>
      <c r="AA47" s="11">
        <f ca="1">((COUNTIFS(SWISSW!$I:$I,'MTT WIN'!$A47,SWISSW!$J:$J,'MTT WIN'!AA$1,SWISSW!$F:$F,"Won")+COUNTIFS(SWISSW!$I:$I,'MTT WIN'!AA$1,SWISSW!$J:$J,'MTT WIN'!$A47,SWISSW!$F:$F,"Lost")))</f>
        <v>0</v>
      </c>
      <c r="AB47" s="11">
        <f ca="1">((COUNTIFS(SWISSW!$I:$I,'MTT WIN'!$A47,SWISSW!$J:$J,'MTT WIN'!AB$1,SWISSW!$F:$F,"Won")+COUNTIFS(SWISSW!$I:$I,'MTT WIN'!AB$1,SWISSW!$J:$J,'MTT WIN'!$A47,SWISSW!$F:$F,"Lost")))</f>
        <v>0</v>
      </c>
      <c r="AC47" s="11">
        <f ca="1">((COUNTIFS(SWISSW!$I:$I,'MTT WIN'!$A47,SWISSW!$J:$J,'MTT WIN'!AC$1,SWISSW!$F:$F,"Won")+COUNTIFS(SWISSW!$I:$I,'MTT WIN'!AC$1,SWISSW!$J:$J,'MTT WIN'!$A47,SWISSW!$F:$F,"Lost")))</f>
        <v>0</v>
      </c>
      <c r="AD47" s="11">
        <f ca="1">((COUNTIFS(SWISSW!$I:$I,'MTT WIN'!$A47,SWISSW!$J:$J,'MTT WIN'!AD$1,SWISSW!$F:$F,"Won")+COUNTIFS(SWISSW!$I:$I,'MTT WIN'!AD$1,SWISSW!$J:$J,'MTT WIN'!$A47,SWISSW!$F:$F,"Lost")))</f>
        <v>0</v>
      </c>
      <c r="AE47" s="11">
        <f ca="1">((COUNTIFS(SWISSW!$I:$I,'MTT WIN'!$A47,SWISSW!$J:$J,'MTT WIN'!AE$1,SWISSW!$F:$F,"Won")+COUNTIFS(SWISSW!$I:$I,'MTT WIN'!AE$1,SWISSW!$J:$J,'MTT WIN'!$A47,SWISSW!$F:$F,"Lost")))</f>
        <v>0</v>
      </c>
      <c r="AF47" s="11">
        <f ca="1">((COUNTIFS(SWISSW!$I:$I,'MTT WIN'!$A47,SWISSW!$J:$J,'MTT WIN'!AF$1,SWISSW!$F:$F,"Won")+COUNTIFS(SWISSW!$I:$I,'MTT WIN'!AF$1,SWISSW!$J:$J,'MTT WIN'!$A47,SWISSW!$F:$F,"Lost")))</f>
        <v>0</v>
      </c>
      <c r="AG47" s="11">
        <f ca="1">((COUNTIFS(SWISSW!$I:$I,'MTT WIN'!$A47,SWISSW!$J:$J,'MTT WIN'!AG$1,SWISSW!$F:$F,"Won")+COUNTIFS(SWISSW!$I:$I,'MTT WIN'!AG$1,SWISSW!$J:$J,'MTT WIN'!$A47,SWISSW!$F:$F,"Lost")))</f>
        <v>0</v>
      </c>
      <c r="AH47" s="11">
        <f ca="1">((COUNTIFS(SWISSW!$I:$I,'MTT WIN'!$A47,SWISSW!$J:$J,'MTT WIN'!AH$1,SWISSW!$F:$F,"Won")+COUNTIFS(SWISSW!$I:$I,'MTT WIN'!AH$1,SWISSW!$J:$J,'MTT WIN'!$A47,SWISSW!$F:$F,"Lost")))</f>
        <v>0</v>
      </c>
      <c r="AI47" s="11">
        <f ca="1">((COUNTIFS(SWISSW!$I:$I,'MTT WIN'!$A47,SWISSW!$J:$J,'MTT WIN'!AI$1,SWISSW!$F:$F,"Won")+COUNTIFS(SWISSW!$I:$I,'MTT WIN'!AI$1,SWISSW!$J:$J,'MTT WIN'!$A47,SWISSW!$F:$F,"Lost")))</f>
        <v>0</v>
      </c>
      <c r="AJ47" s="11">
        <f ca="1">((COUNTIFS(SWISSW!$I:$I,'MTT WIN'!$A47,SWISSW!$J:$J,'MTT WIN'!AJ$1,SWISSW!$F:$F,"Won")+COUNTIFS(SWISSW!$I:$I,'MTT WIN'!AJ$1,SWISSW!$J:$J,'MTT WIN'!$A47,SWISSW!$F:$F,"Lost")))</f>
        <v>0</v>
      </c>
      <c r="AK47" s="11">
        <f ca="1">((COUNTIFS(SWISSW!$I:$I,'MTT WIN'!$A47,SWISSW!$J:$J,'MTT WIN'!AK$1,SWISSW!$F:$F,"Won")+COUNTIFS(SWISSW!$I:$I,'MTT WIN'!AK$1,SWISSW!$J:$J,'MTT WIN'!$A47,SWISSW!$F:$F,"Lost")))</f>
        <v>0</v>
      </c>
      <c r="AL47" s="11">
        <f ca="1">((COUNTIFS(SWISSW!$I:$I,'MTT WIN'!$A47,SWISSW!$J:$J,'MTT WIN'!AL$1,SWISSW!$F:$F,"Won")+COUNTIFS(SWISSW!$I:$I,'MTT WIN'!AL$1,SWISSW!$J:$J,'MTT WIN'!$A47,SWISSW!$F:$F,"Lost")))</f>
        <v>0</v>
      </c>
      <c r="AM47" s="11">
        <f ca="1">((COUNTIFS(SWISSW!$I:$I,'MTT WIN'!$A47,SWISSW!$J:$J,'MTT WIN'!AM$1,SWISSW!$F:$F,"Won")+COUNTIFS(SWISSW!$I:$I,'MTT WIN'!AM$1,SWISSW!$J:$J,'MTT WIN'!$A47,SWISSW!$F:$F,"Lost")))</f>
        <v>0</v>
      </c>
      <c r="AN47" s="11">
        <f ca="1">((COUNTIFS(SWISSW!$I:$I,'MTT WIN'!$A47,SWISSW!$J:$J,'MTT WIN'!AN$1,SWISSW!$F:$F,"Won")+COUNTIFS(SWISSW!$I:$I,'MTT WIN'!AN$1,SWISSW!$J:$J,'MTT WIN'!$A47,SWISSW!$F:$F,"Lost")))</f>
        <v>1</v>
      </c>
      <c r="AO47" s="11">
        <f ca="1">((COUNTIFS(SWISSW!$I:$I,'MTT WIN'!$A47,SWISSW!$J:$J,'MTT WIN'!AO$1,SWISSW!$F:$F,"Won")+COUNTIFS(SWISSW!$I:$I,'MTT WIN'!AO$1,SWISSW!$J:$J,'MTT WIN'!$A47,SWISSW!$F:$F,"Lost")))</f>
        <v>0</v>
      </c>
      <c r="AP47" s="11">
        <f ca="1">((COUNTIFS(SWISSW!$I:$I,'MTT WIN'!$A47,SWISSW!$J:$J,'MTT WIN'!AP$1,SWISSW!$F:$F,"Won")+COUNTIFS(SWISSW!$I:$I,'MTT WIN'!AP$1,SWISSW!$J:$J,'MTT WIN'!$A47,SWISSW!$F:$F,"Lost")))</f>
        <v>0</v>
      </c>
      <c r="AQ47" s="11">
        <f ca="1">((COUNTIFS(SWISSW!$I:$I,'MTT WIN'!$A47,SWISSW!$J:$J,'MTT WIN'!AQ$1,SWISSW!$F:$F,"Won")+COUNTIFS(SWISSW!$I:$I,'MTT WIN'!AQ$1,SWISSW!$J:$J,'MTT WIN'!$A47,SWISSW!$F:$F,"Lost")))</f>
        <v>0</v>
      </c>
      <c r="AR47" s="11">
        <f ca="1">((COUNTIFS(SWISSW!$I:$I,'MTT WIN'!$A47,SWISSW!$J:$J,'MTT WIN'!AR$1,SWISSW!$F:$F,"Won")+COUNTIFS(SWISSW!$I:$I,'MTT WIN'!AR$1,SWISSW!$J:$J,'MTT WIN'!$A47,SWISSW!$F:$F,"Lost")))</f>
        <v>0</v>
      </c>
      <c r="AS47" s="11">
        <f ca="1">((COUNTIFS(SWISSW!$I:$I,'MTT WIN'!$A47,SWISSW!$J:$J,'MTT WIN'!AS$1,SWISSW!$F:$F,"Won")+COUNTIFS(SWISSW!$I:$I,'MTT WIN'!AS$1,SWISSW!$J:$J,'MTT WIN'!$A47,SWISSW!$F:$F,"Lost")))</f>
        <v>0</v>
      </c>
      <c r="AT47" s="11">
        <f ca="1">((COUNTIFS(SWISSW!$I:$I,'MTT WIN'!$A47,SWISSW!$J:$J,'MTT WIN'!AT$1,SWISSW!$F:$F,"Won")+COUNTIFS(SWISSW!$I:$I,'MTT WIN'!AT$1,SWISSW!$J:$J,'MTT WIN'!$A47,SWISSW!$F:$F,"Lost")))</f>
        <v>0</v>
      </c>
      <c r="AU47" s="11">
        <f ca="1">((COUNTIFS(SWISSW!$I:$I,'MTT WIN'!$A47,SWISSW!$J:$J,'MTT WIN'!AU$1,SWISSW!$F:$F,"Won")+COUNTIFS(SWISSW!$I:$I,'MTT WIN'!AU$1,SWISSW!$J:$J,'MTT WIN'!$A47,SWISSW!$F:$F,"Lost")))</f>
        <v>0</v>
      </c>
      <c r="AV47" s="11">
        <f ca="1">((COUNTIFS(SWISSW!$I:$I,'MTT WIN'!$A47,SWISSW!$J:$J,'MTT WIN'!AV$1,SWISSW!$F:$F,"Won")+COUNTIFS(SWISSW!$I:$I,'MTT WIN'!AV$1,SWISSW!$J:$J,'MTT WIN'!$A47,SWISSW!$F:$F,"Lost")))</f>
        <v>0</v>
      </c>
      <c r="AW47" s="11">
        <f ca="1">((COUNTIFS(SWISSW!$I:$I,'MTT WIN'!$A47,SWISSW!$J:$J,'MTT WIN'!AW$1,SWISSW!$F:$F,"Won")+COUNTIFS(SWISSW!$I:$I,'MTT WIN'!AW$1,SWISSW!$J:$J,'MTT WIN'!$A47,SWISSW!$F:$F,"Lost")))</f>
        <v>0</v>
      </c>
      <c r="AX47" s="11">
        <f ca="1">((COUNTIFS(SWISSW!$I:$I,'MTT WIN'!$A47,SWISSW!$J:$J,'MTT WIN'!AX$1,SWISSW!$F:$F,"Won")+COUNTIFS(SWISSW!$I:$I,'MTT WIN'!AX$1,SWISSW!$J:$J,'MTT WIN'!$A47,SWISSW!$F:$F,"Lost")))</f>
        <v>1</v>
      </c>
      <c r="AY47" s="11">
        <f ca="1">((COUNTIFS(SWISSW!$I:$I,'MTT WIN'!$A47,SWISSW!$J:$J,'MTT WIN'!AY$1,SWISSW!$F:$F,"Won")+COUNTIFS(SWISSW!$I:$I,'MTT WIN'!AY$1,SWISSW!$J:$J,'MTT WIN'!$A47,SWISSW!$F:$F,"Lost")))</f>
        <v>0</v>
      </c>
      <c r="AZ47" s="11">
        <f ca="1">((COUNTIFS(SWISSW!$I:$I,'MTT WIN'!$A47,SWISSW!$J:$J,'MTT WIN'!AZ$1,SWISSW!$F:$F,"Won")+COUNTIFS(SWISSW!$I:$I,'MTT WIN'!AZ$1,SWISSW!$J:$J,'MTT WIN'!$A47,SWISSW!$F:$F,"Lost")))</f>
        <v>0</v>
      </c>
      <c r="BA47" s="11">
        <f ca="1">((COUNTIFS(SWISSW!$I:$I,'MTT WIN'!$A47,SWISSW!$J:$J,'MTT WIN'!BA$1,SWISSW!$F:$F,"Won")+COUNTIFS(SWISSW!$I:$I,'MTT WIN'!BA$1,SWISSW!$J:$J,'MTT WIN'!$A47,SWISSW!$F:$F,"Lost")))</f>
        <v>0</v>
      </c>
      <c r="BB47" s="11">
        <f ca="1">((COUNTIFS(SWISSW!$I:$I,'MTT WIN'!$A47,SWISSW!$J:$J,'MTT WIN'!BB$1,SWISSW!$F:$F,"Won")+COUNTIFS(SWISSW!$I:$I,'MTT WIN'!BB$1,SWISSW!$J:$J,'MTT WIN'!$A47,SWISSW!$F:$F,"Lost")))</f>
        <v>0</v>
      </c>
      <c r="BC47" s="11">
        <f ca="1">((COUNTIFS(SWISSW!$I:$I,'MTT WIN'!$A47,SWISSW!$J:$J,'MTT WIN'!BC$1,SWISSW!$F:$F,"Won")+COUNTIFS(SWISSW!$I:$I,'MTT WIN'!BC$1,SWISSW!$J:$J,'MTT WIN'!$A47,SWISSW!$F:$F,"Lost")))</f>
        <v>0</v>
      </c>
      <c r="BD47" s="11">
        <f ca="1">((COUNTIFS(SWISSW!$I:$I,'MTT WIN'!$A47,SWISSW!$J:$J,'MTT WIN'!BD$1,SWISSW!$F:$F,"Won")+COUNTIFS(SWISSW!$I:$I,'MTT WIN'!BD$1,SWISSW!$J:$J,'MTT WIN'!$A47,SWISSW!$F:$F,"Lost")))</f>
        <v>0</v>
      </c>
      <c r="BE47" s="11">
        <f ca="1">((COUNTIFS(SWISSW!$I:$I,'MTT WIN'!$A47,SWISSW!$J:$J,'MTT WIN'!BE$1,SWISSW!$F:$F,"Won")+COUNTIFS(SWISSW!$I:$I,'MTT WIN'!BE$1,SWISSW!$J:$J,'MTT WIN'!$A47,SWISSW!$F:$F,"Lost")))</f>
        <v>0</v>
      </c>
      <c r="BF47" s="11">
        <f ca="1">((COUNTIFS(SWISSW!$I:$I,'MTT WIN'!$A47,SWISSW!$J:$J,'MTT WIN'!BF$1,SWISSW!$F:$F,"Won")+COUNTIFS(SWISSW!$I:$I,'MTT WIN'!BF$1,SWISSW!$J:$J,'MTT WIN'!$A47,SWISSW!$F:$F,"Lost")))</f>
        <v>0</v>
      </c>
    </row>
    <row r="48" spans="1:58" ht="55" customHeight="1" x14ac:dyDescent="0.3">
      <c r="A48" s="3" t="str">
        <f ca="1">MATCHUP!A48</f>
        <v>Poison Storm</v>
      </c>
      <c r="B48" s="11">
        <f ca="1">((COUNTIFS(SWISSW!$I:$I,'MTT WIN'!$A48,SWISSW!$J:$J,'MTT WIN'!B$1,SWISSW!$F:$F,"Won")+COUNTIFS(SWISSW!$I:$I,'MTT WIN'!B$1,SWISSW!$J:$J,'MTT WIN'!$A48,SWISSW!$F:$F,"Lost")))</f>
        <v>2</v>
      </c>
      <c r="C48" s="11">
        <f ca="1">((COUNTIFS(SWISSW!$I:$I,'MTT WIN'!$A48,SWISSW!$J:$J,'MTT WIN'!C$1,SWISSW!$F:$F,"Won")+COUNTIFS(SWISSW!$I:$I,'MTT WIN'!C$1,SWISSW!$J:$J,'MTT WIN'!$A48,SWISSW!$F:$F,"Lost")))</f>
        <v>1</v>
      </c>
      <c r="D48" s="11">
        <f ca="1">((COUNTIFS(SWISSW!$I:$I,'MTT WIN'!$A48,SWISSW!$J:$J,'MTT WIN'!D$1,SWISSW!$F:$F,"Won")+COUNTIFS(SWISSW!$I:$I,'MTT WIN'!D$1,SWISSW!$J:$J,'MTT WIN'!$A48,SWISSW!$F:$F,"Lost")))</f>
        <v>0</v>
      </c>
      <c r="E48" s="11">
        <f ca="1">((COUNTIFS(SWISSW!$I:$I,'MTT WIN'!$A48,SWISSW!$J:$J,'MTT WIN'!E$1,SWISSW!$F:$F,"Won")+COUNTIFS(SWISSW!$I:$I,'MTT WIN'!E$1,SWISSW!$J:$J,'MTT WIN'!$A48,SWISSW!$F:$F,"Lost")))</f>
        <v>0</v>
      </c>
      <c r="F48" s="11">
        <f ca="1">((COUNTIFS(SWISSW!$I:$I,'MTT WIN'!$A48,SWISSW!$J:$J,'MTT WIN'!F$1,SWISSW!$F:$F,"Won")+COUNTIFS(SWISSW!$I:$I,'MTT WIN'!F$1,SWISSW!$J:$J,'MTT WIN'!$A48,SWISSW!$F:$F,"Lost")))</f>
        <v>0</v>
      </c>
      <c r="G48" s="11">
        <f ca="1">((COUNTIFS(SWISSW!$I:$I,'MTT WIN'!$A48,SWISSW!$J:$J,'MTT WIN'!G$1,SWISSW!$F:$F,"Won")+COUNTIFS(SWISSW!$I:$I,'MTT WIN'!G$1,SWISSW!$J:$J,'MTT WIN'!$A48,SWISSW!$F:$F,"Lost")))</f>
        <v>0</v>
      </c>
      <c r="H48" s="11">
        <f ca="1">((COUNTIFS(SWISSW!$I:$I,'MTT WIN'!$A48,SWISSW!$J:$J,'MTT WIN'!H$1,SWISSW!$F:$F,"Won")+COUNTIFS(SWISSW!$I:$I,'MTT WIN'!H$1,SWISSW!$J:$J,'MTT WIN'!$A48,SWISSW!$F:$F,"Lost")))</f>
        <v>0</v>
      </c>
      <c r="I48" s="11">
        <f ca="1">((COUNTIFS(SWISSW!$I:$I,'MTT WIN'!$A48,SWISSW!$J:$J,'MTT WIN'!I$1,SWISSW!$F:$F,"Won")+COUNTIFS(SWISSW!$I:$I,'MTT WIN'!I$1,SWISSW!$J:$J,'MTT WIN'!$A48,SWISSW!$F:$F,"Lost")))</f>
        <v>0</v>
      </c>
      <c r="J48" s="11">
        <f ca="1">((COUNTIFS(SWISSW!$I:$I,'MTT WIN'!$A48,SWISSW!$J:$J,'MTT WIN'!J$1,SWISSW!$F:$F,"Won")+COUNTIFS(SWISSW!$I:$I,'MTT WIN'!J$1,SWISSW!$J:$J,'MTT WIN'!$A48,SWISSW!$F:$F,"Lost")))</f>
        <v>0</v>
      </c>
      <c r="K48" s="11">
        <f ca="1">((COUNTIFS(SWISSW!$I:$I,'MTT WIN'!$A48,SWISSW!$J:$J,'MTT WIN'!K$1,SWISSW!$F:$F,"Won")+COUNTIFS(SWISSW!$I:$I,'MTT WIN'!K$1,SWISSW!$J:$J,'MTT WIN'!$A48,SWISSW!$F:$F,"Lost")))</f>
        <v>1</v>
      </c>
      <c r="L48" s="11">
        <f ca="1">((COUNTIFS(SWISSW!$I:$I,'MTT WIN'!$A48,SWISSW!$J:$J,'MTT WIN'!L$1,SWISSW!$F:$F,"Won")+COUNTIFS(SWISSW!$I:$I,'MTT WIN'!L$1,SWISSW!$J:$J,'MTT WIN'!$A48,SWISSW!$F:$F,"Lost")))</f>
        <v>0</v>
      </c>
      <c r="M48" s="11">
        <f ca="1">((COUNTIFS(SWISSW!$I:$I,'MTT WIN'!$A48,SWISSW!$J:$J,'MTT WIN'!M$1,SWISSW!$F:$F,"Won")+COUNTIFS(SWISSW!$I:$I,'MTT WIN'!M$1,SWISSW!$J:$J,'MTT WIN'!$A48,SWISSW!$F:$F,"Lost")))</f>
        <v>1</v>
      </c>
      <c r="N48" s="11">
        <f ca="1">((COUNTIFS(SWISSW!$I:$I,'MTT WIN'!$A48,SWISSW!$J:$J,'MTT WIN'!N$1,SWISSW!$F:$F,"Won")+COUNTIFS(SWISSW!$I:$I,'MTT WIN'!N$1,SWISSW!$J:$J,'MTT WIN'!$A48,SWISSW!$F:$F,"Lost")))</f>
        <v>0</v>
      </c>
      <c r="O48" s="11">
        <f ca="1">((COUNTIFS(SWISSW!$I:$I,'MTT WIN'!$A48,SWISSW!$J:$J,'MTT WIN'!O$1,SWISSW!$F:$F,"Won")+COUNTIFS(SWISSW!$I:$I,'MTT WIN'!O$1,SWISSW!$J:$J,'MTT WIN'!$A48,SWISSW!$F:$F,"Lost")))</f>
        <v>0</v>
      </c>
      <c r="P48" s="11">
        <f ca="1">((COUNTIFS(SWISSW!$I:$I,'MTT WIN'!$A48,SWISSW!$J:$J,'MTT WIN'!P$1,SWISSW!$F:$F,"Won")+COUNTIFS(SWISSW!$I:$I,'MTT WIN'!P$1,SWISSW!$J:$J,'MTT WIN'!$A48,SWISSW!$F:$F,"Lost")))</f>
        <v>0</v>
      </c>
      <c r="Q48" s="11">
        <f ca="1">((COUNTIFS(SWISSW!$I:$I,'MTT WIN'!$A48,SWISSW!$J:$J,'MTT WIN'!Q$1,SWISSW!$F:$F,"Won")+COUNTIFS(SWISSW!$I:$I,'MTT WIN'!Q$1,SWISSW!$J:$J,'MTT WIN'!$A48,SWISSW!$F:$F,"Lost")))</f>
        <v>0</v>
      </c>
      <c r="R48" s="11">
        <f ca="1">((COUNTIFS(SWISSW!$I:$I,'MTT WIN'!$A48,SWISSW!$J:$J,'MTT WIN'!R$1,SWISSW!$F:$F,"Won")+COUNTIFS(SWISSW!$I:$I,'MTT WIN'!R$1,SWISSW!$J:$J,'MTT WIN'!$A48,SWISSW!$F:$F,"Lost")))</f>
        <v>0</v>
      </c>
      <c r="S48" s="11">
        <f ca="1">((COUNTIFS(SWISSW!$I:$I,'MTT WIN'!$A48,SWISSW!$J:$J,'MTT WIN'!S$1,SWISSW!$F:$F,"Won")+COUNTIFS(SWISSW!$I:$I,'MTT WIN'!S$1,SWISSW!$J:$J,'MTT WIN'!$A48,SWISSW!$F:$F,"Lost")))</f>
        <v>0</v>
      </c>
      <c r="T48" s="11">
        <f ca="1">((COUNTIFS(SWISSW!$I:$I,'MTT WIN'!$A48,SWISSW!$J:$J,'MTT WIN'!T$1,SWISSW!$F:$F,"Won")+COUNTIFS(SWISSW!$I:$I,'MTT WIN'!T$1,SWISSW!$J:$J,'MTT WIN'!$A48,SWISSW!$F:$F,"Lost")))</f>
        <v>0</v>
      </c>
      <c r="U48" s="11">
        <f ca="1">((COUNTIFS(SWISSW!$I:$I,'MTT WIN'!$A48,SWISSW!$J:$J,'MTT WIN'!U$1,SWISSW!$F:$F,"Won")+COUNTIFS(SWISSW!$I:$I,'MTT WIN'!U$1,SWISSW!$J:$J,'MTT WIN'!$A48,SWISSW!$F:$F,"Lost")))</f>
        <v>0</v>
      </c>
      <c r="V48" s="11">
        <f ca="1">((COUNTIFS(SWISSW!$I:$I,'MTT WIN'!$A48,SWISSW!$J:$J,'MTT WIN'!V$1,SWISSW!$F:$F,"Won")+COUNTIFS(SWISSW!$I:$I,'MTT WIN'!V$1,SWISSW!$J:$J,'MTT WIN'!$A48,SWISSW!$F:$F,"Lost")))</f>
        <v>0</v>
      </c>
      <c r="W48" s="11">
        <f ca="1">((COUNTIFS(SWISSW!$I:$I,'MTT WIN'!$A48,SWISSW!$J:$J,'MTT WIN'!W$1,SWISSW!$F:$F,"Won")+COUNTIFS(SWISSW!$I:$I,'MTT WIN'!W$1,SWISSW!$J:$J,'MTT WIN'!$A48,SWISSW!$F:$F,"Lost")))</f>
        <v>0</v>
      </c>
      <c r="X48" s="11">
        <f ca="1">((COUNTIFS(SWISSW!$I:$I,'MTT WIN'!$A48,SWISSW!$J:$J,'MTT WIN'!X$1,SWISSW!$F:$F,"Won")+COUNTIFS(SWISSW!$I:$I,'MTT WIN'!X$1,SWISSW!$J:$J,'MTT WIN'!$A48,SWISSW!$F:$F,"Lost")))</f>
        <v>0</v>
      </c>
      <c r="Y48" s="11">
        <f ca="1">((COUNTIFS(SWISSW!$I:$I,'MTT WIN'!$A48,SWISSW!$J:$J,'MTT WIN'!Y$1,SWISSW!$F:$F,"Won")+COUNTIFS(SWISSW!$I:$I,'MTT WIN'!Y$1,SWISSW!$J:$J,'MTT WIN'!$A48,SWISSW!$F:$F,"Lost")))</f>
        <v>0</v>
      </c>
      <c r="Z48" s="11">
        <f ca="1">((COUNTIFS(SWISSW!$I:$I,'MTT WIN'!$A48,SWISSW!$J:$J,'MTT WIN'!Z$1,SWISSW!$F:$F,"Won")+COUNTIFS(SWISSW!$I:$I,'MTT WIN'!Z$1,SWISSW!$J:$J,'MTT WIN'!$A48,SWISSW!$F:$F,"Lost")))</f>
        <v>0</v>
      </c>
      <c r="AA48" s="11">
        <f ca="1">((COUNTIFS(SWISSW!$I:$I,'MTT WIN'!$A48,SWISSW!$J:$J,'MTT WIN'!AA$1,SWISSW!$F:$F,"Won")+COUNTIFS(SWISSW!$I:$I,'MTT WIN'!AA$1,SWISSW!$J:$J,'MTT WIN'!$A48,SWISSW!$F:$F,"Lost")))</f>
        <v>0</v>
      </c>
      <c r="AB48" s="11">
        <f ca="1">((COUNTIFS(SWISSW!$I:$I,'MTT WIN'!$A48,SWISSW!$J:$J,'MTT WIN'!AB$1,SWISSW!$F:$F,"Won")+COUNTIFS(SWISSW!$I:$I,'MTT WIN'!AB$1,SWISSW!$J:$J,'MTT WIN'!$A48,SWISSW!$F:$F,"Lost")))</f>
        <v>0</v>
      </c>
      <c r="AC48" s="11">
        <f ca="1">((COUNTIFS(SWISSW!$I:$I,'MTT WIN'!$A48,SWISSW!$J:$J,'MTT WIN'!AC$1,SWISSW!$F:$F,"Won")+COUNTIFS(SWISSW!$I:$I,'MTT WIN'!AC$1,SWISSW!$J:$J,'MTT WIN'!$A48,SWISSW!$F:$F,"Lost")))</f>
        <v>0</v>
      </c>
      <c r="AD48" s="11">
        <f ca="1">((COUNTIFS(SWISSW!$I:$I,'MTT WIN'!$A48,SWISSW!$J:$J,'MTT WIN'!AD$1,SWISSW!$F:$F,"Won")+COUNTIFS(SWISSW!$I:$I,'MTT WIN'!AD$1,SWISSW!$J:$J,'MTT WIN'!$A48,SWISSW!$F:$F,"Lost")))</f>
        <v>0</v>
      </c>
      <c r="AE48" s="11">
        <f ca="1">((COUNTIFS(SWISSW!$I:$I,'MTT WIN'!$A48,SWISSW!$J:$J,'MTT WIN'!AE$1,SWISSW!$F:$F,"Won")+COUNTIFS(SWISSW!$I:$I,'MTT WIN'!AE$1,SWISSW!$J:$J,'MTT WIN'!$A48,SWISSW!$F:$F,"Lost")))</f>
        <v>0</v>
      </c>
      <c r="AF48" s="11">
        <f ca="1">((COUNTIFS(SWISSW!$I:$I,'MTT WIN'!$A48,SWISSW!$J:$J,'MTT WIN'!AF$1,SWISSW!$F:$F,"Won")+COUNTIFS(SWISSW!$I:$I,'MTT WIN'!AF$1,SWISSW!$J:$J,'MTT WIN'!$A48,SWISSW!$F:$F,"Lost")))</f>
        <v>0</v>
      </c>
      <c r="AG48" s="11">
        <f ca="1">((COUNTIFS(SWISSW!$I:$I,'MTT WIN'!$A48,SWISSW!$J:$J,'MTT WIN'!AG$1,SWISSW!$F:$F,"Won")+COUNTIFS(SWISSW!$I:$I,'MTT WIN'!AG$1,SWISSW!$J:$J,'MTT WIN'!$A48,SWISSW!$F:$F,"Lost")))</f>
        <v>0</v>
      </c>
      <c r="AH48" s="11">
        <f ca="1">((COUNTIFS(SWISSW!$I:$I,'MTT WIN'!$A48,SWISSW!$J:$J,'MTT WIN'!AH$1,SWISSW!$F:$F,"Won")+COUNTIFS(SWISSW!$I:$I,'MTT WIN'!AH$1,SWISSW!$J:$J,'MTT WIN'!$A48,SWISSW!$F:$F,"Lost")))</f>
        <v>0</v>
      </c>
      <c r="AI48" s="11">
        <f ca="1">((COUNTIFS(SWISSW!$I:$I,'MTT WIN'!$A48,SWISSW!$J:$J,'MTT WIN'!AI$1,SWISSW!$F:$F,"Won")+COUNTIFS(SWISSW!$I:$I,'MTT WIN'!AI$1,SWISSW!$J:$J,'MTT WIN'!$A48,SWISSW!$F:$F,"Lost")))</f>
        <v>0</v>
      </c>
      <c r="AJ48" s="11">
        <f ca="1">((COUNTIFS(SWISSW!$I:$I,'MTT WIN'!$A48,SWISSW!$J:$J,'MTT WIN'!AJ$1,SWISSW!$F:$F,"Won")+COUNTIFS(SWISSW!$I:$I,'MTT WIN'!AJ$1,SWISSW!$J:$J,'MTT WIN'!$A48,SWISSW!$F:$F,"Lost")))</f>
        <v>0</v>
      </c>
      <c r="AK48" s="11">
        <f ca="1">((COUNTIFS(SWISSW!$I:$I,'MTT WIN'!$A48,SWISSW!$J:$J,'MTT WIN'!AK$1,SWISSW!$F:$F,"Won")+COUNTIFS(SWISSW!$I:$I,'MTT WIN'!AK$1,SWISSW!$J:$J,'MTT WIN'!$A48,SWISSW!$F:$F,"Lost")))</f>
        <v>0</v>
      </c>
      <c r="AL48" s="11">
        <f ca="1">((COUNTIFS(SWISSW!$I:$I,'MTT WIN'!$A48,SWISSW!$J:$J,'MTT WIN'!AL$1,SWISSW!$F:$F,"Won")+COUNTIFS(SWISSW!$I:$I,'MTT WIN'!AL$1,SWISSW!$J:$J,'MTT WIN'!$A48,SWISSW!$F:$F,"Lost")))</f>
        <v>0</v>
      </c>
      <c r="AM48" s="11">
        <f ca="1">((COUNTIFS(SWISSW!$I:$I,'MTT WIN'!$A48,SWISSW!$J:$J,'MTT WIN'!AM$1,SWISSW!$F:$F,"Won")+COUNTIFS(SWISSW!$I:$I,'MTT WIN'!AM$1,SWISSW!$J:$J,'MTT WIN'!$A48,SWISSW!$F:$F,"Lost")))</f>
        <v>0</v>
      </c>
      <c r="AN48" s="11">
        <f ca="1">((COUNTIFS(SWISSW!$I:$I,'MTT WIN'!$A48,SWISSW!$J:$J,'MTT WIN'!AN$1,SWISSW!$F:$F,"Won")+COUNTIFS(SWISSW!$I:$I,'MTT WIN'!AN$1,SWISSW!$J:$J,'MTT WIN'!$A48,SWISSW!$F:$F,"Lost")))</f>
        <v>0</v>
      </c>
      <c r="AO48" s="11">
        <f ca="1">((COUNTIFS(SWISSW!$I:$I,'MTT WIN'!$A48,SWISSW!$J:$J,'MTT WIN'!AO$1,SWISSW!$F:$F,"Won")+COUNTIFS(SWISSW!$I:$I,'MTT WIN'!AO$1,SWISSW!$J:$J,'MTT WIN'!$A48,SWISSW!$F:$F,"Lost")))</f>
        <v>0</v>
      </c>
      <c r="AP48" s="11">
        <f ca="1">((COUNTIFS(SWISSW!$I:$I,'MTT WIN'!$A48,SWISSW!$J:$J,'MTT WIN'!AP$1,SWISSW!$F:$F,"Won")+COUNTIFS(SWISSW!$I:$I,'MTT WIN'!AP$1,SWISSW!$J:$J,'MTT WIN'!$A48,SWISSW!$F:$F,"Lost")))</f>
        <v>0</v>
      </c>
      <c r="AQ48" s="11">
        <f ca="1">((COUNTIFS(SWISSW!$I:$I,'MTT WIN'!$A48,SWISSW!$J:$J,'MTT WIN'!AQ$1,SWISSW!$F:$F,"Won")+COUNTIFS(SWISSW!$I:$I,'MTT WIN'!AQ$1,SWISSW!$J:$J,'MTT WIN'!$A48,SWISSW!$F:$F,"Lost")))</f>
        <v>0</v>
      </c>
      <c r="AR48" s="11">
        <f ca="1">((COUNTIFS(SWISSW!$I:$I,'MTT WIN'!$A48,SWISSW!$J:$J,'MTT WIN'!AR$1,SWISSW!$F:$F,"Won")+COUNTIFS(SWISSW!$I:$I,'MTT WIN'!AR$1,SWISSW!$J:$J,'MTT WIN'!$A48,SWISSW!$F:$F,"Lost")))</f>
        <v>0</v>
      </c>
      <c r="AS48" s="11">
        <f ca="1">((COUNTIFS(SWISSW!$I:$I,'MTT WIN'!$A48,SWISSW!$J:$J,'MTT WIN'!AS$1,SWISSW!$F:$F,"Won")+COUNTIFS(SWISSW!$I:$I,'MTT WIN'!AS$1,SWISSW!$J:$J,'MTT WIN'!$A48,SWISSW!$F:$F,"Lost")))</f>
        <v>0</v>
      </c>
      <c r="AT48" s="11">
        <f ca="1">((COUNTIFS(SWISSW!$I:$I,'MTT WIN'!$A48,SWISSW!$J:$J,'MTT WIN'!AT$1,SWISSW!$F:$F,"Won")+COUNTIFS(SWISSW!$I:$I,'MTT WIN'!AT$1,SWISSW!$J:$J,'MTT WIN'!$A48,SWISSW!$F:$F,"Lost")))</f>
        <v>0</v>
      </c>
      <c r="AU48" s="11">
        <f ca="1">((COUNTIFS(SWISSW!$I:$I,'MTT WIN'!$A48,SWISSW!$J:$J,'MTT WIN'!AU$1,SWISSW!$F:$F,"Won")+COUNTIFS(SWISSW!$I:$I,'MTT WIN'!AU$1,SWISSW!$J:$J,'MTT WIN'!$A48,SWISSW!$F:$F,"Lost")))</f>
        <v>0</v>
      </c>
      <c r="AV48" s="11">
        <f ca="1">((COUNTIFS(SWISSW!$I:$I,'MTT WIN'!$A48,SWISSW!$J:$J,'MTT WIN'!AV$1,SWISSW!$F:$F,"Won")+COUNTIFS(SWISSW!$I:$I,'MTT WIN'!AV$1,SWISSW!$J:$J,'MTT WIN'!$A48,SWISSW!$F:$F,"Lost")))</f>
        <v>0</v>
      </c>
      <c r="AW48" s="11">
        <f ca="1">((COUNTIFS(SWISSW!$I:$I,'MTT WIN'!$A48,SWISSW!$J:$J,'MTT WIN'!AW$1,SWISSW!$F:$F,"Won")+COUNTIFS(SWISSW!$I:$I,'MTT WIN'!AW$1,SWISSW!$J:$J,'MTT WIN'!$A48,SWISSW!$F:$F,"Lost")))</f>
        <v>0</v>
      </c>
      <c r="AX48" s="11">
        <f ca="1">((COUNTIFS(SWISSW!$I:$I,'MTT WIN'!$A48,SWISSW!$J:$J,'MTT WIN'!AX$1,SWISSW!$F:$F,"Won")+COUNTIFS(SWISSW!$I:$I,'MTT WIN'!AX$1,SWISSW!$J:$J,'MTT WIN'!$A48,SWISSW!$F:$F,"Lost")))</f>
        <v>0</v>
      </c>
      <c r="AY48" s="11">
        <f ca="1">((COUNTIFS(SWISSW!$I:$I,'MTT WIN'!$A48,SWISSW!$J:$J,'MTT WIN'!AY$1,SWISSW!$F:$F,"Won")+COUNTIFS(SWISSW!$I:$I,'MTT WIN'!AY$1,SWISSW!$J:$J,'MTT WIN'!$A48,SWISSW!$F:$F,"Lost")))</f>
        <v>0</v>
      </c>
      <c r="AZ48" s="11">
        <f ca="1">((COUNTIFS(SWISSW!$I:$I,'MTT WIN'!$A48,SWISSW!$J:$J,'MTT WIN'!AZ$1,SWISSW!$F:$F,"Won")+COUNTIFS(SWISSW!$I:$I,'MTT WIN'!AZ$1,SWISSW!$J:$J,'MTT WIN'!$A48,SWISSW!$F:$F,"Lost")))</f>
        <v>0</v>
      </c>
      <c r="BA48" s="11">
        <f ca="1">((COUNTIFS(SWISSW!$I:$I,'MTT WIN'!$A48,SWISSW!$J:$J,'MTT WIN'!BA$1,SWISSW!$F:$F,"Won")+COUNTIFS(SWISSW!$I:$I,'MTT WIN'!BA$1,SWISSW!$J:$J,'MTT WIN'!$A48,SWISSW!$F:$F,"Lost")))</f>
        <v>0</v>
      </c>
      <c r="BB48" s="11">
        <f ca="1">((COUNTIFS(SWISSW!$I:$I,'MTT WIN'!$A48,SWISSW!$J:$J,'MTT WIN'!BB$1,SWISSW!$F:$F,"Won")+COUNTIFS(SWISSW!$I:$I,'MTT WIN'!BB$1,SWISSW!$J:$J,'MTT WIN'!$A48,SWISSW!$F:$F,"Lost")))</f>
        <v>0</v>
      </c>
      <c r="BC48" s="11">
        <f ca="1">((COUNTIFS(SWISSW!$I:$I,'MTT WIN'!$A48,SWISSW!$J:$J,'MTT WIN'!BC$1,SWISSW!$F:$F,"Won")+COUNTIFS(SWISSW!$I:$I,'MTT WIN'!BC$1,SWISSW!$J:$J,'MTT WIN'!$A48,SWISSW!$F:$F,"Lost")))</f>
        <v>0</v>
      </c>
      <c r="BD48" s="11">
        <f ca="1">((COUNTIFS(SWISSW!$I:$I,'MTT WIN'!$A48,SWISSW!$J:$J,'MTT WIN'!BD$1,SWISSW!$F:$F,"Won")+COUNTIFS(SWISSW!$I:$I,'MTT WIN'!BD$1,SWISSW!$J:$J,'MTT WIN'!$A48,SWISSW!$F:$F,"Lost")))</f>
        <v>0</v>
      </c>
      <c r="BE48" s="11">
        <f ca="1">((COUNTIFS(SWISSW!$I:$I,'MTT WIN'!$A48,SWISSW!$J:$J,'MTT WIN'!BE$1,SWISSW!$F:$F,"Won")+COUNTIFS(SWISSW!$I:$I,'MTT WIN'!BE$1,SWISSW!$J:$J,'MTT WIN'!$A48,SWISSW!$F:$F,"Lost")))</f>
        <v>0</v>
      </c>
      <c r="BF48" s="11">
        <f ca="1">((COUNTIFS(SWISSW!$I:$I,'MTT WIN'!$A48,SWISSW!$J:$J,'MTT WIN'!BF$1,SWISSW!$F:$F,"Won")+COUNTIFS(SWISSW!$I:$I,'MTT WIN'!BF$1,SWISSW!$J:$J,'MTT WIN'!$A48,SWISSW!$F:$F,"Lost")))</f>
        <v>0</v>
      </c>
    </row>
    <row r="49" spans="1:58" ht="55" customHeight="1" x14ac:dyDescent="0.3">
      <c r="A49" s="3" t="str">
        <f ca="1">MATCHUP!A49</f>
        <v>Simic Fog</v>
      </c>
      <c r="B49" s="11">
        <f ca="1">((COUNTIFS(SWISSW!$I:$I,'MTT WIN'!$A49,SWISSW!$J:$J,'MTT WIN'!B$1,SWISSW!$F:$F,"Won")+COUNTIFS(SWISSW!$I:$I,'MTT WIN'!B$1,SWISSW!$J:$J,'MTT WIN'!$A49,SWISSW!$F:$F,"Lost")))</f>
        <v>1</v>
      </c>
      <c r="C49" s="11">
        <f ca="1">((COUNTIFS(SWISSW!$I:$I,'MTT WIN'!$A49,SWISSW!$J:$J,'MTT WIN'!C$1,SWISSW!$F:$F,"Won")+COUNTIFS(SWISSW!$I:$I,'MTT WIN'!C$1,SWISSW!$J:$J,'MTT WIN'!$A49,SWISSW!$F:$F,"Lost")))</f>
        <v>0</v>
      </c>
      <c r="D49" s="11">
        <f ca="1">((COUNTIFS(SWISSW!$I:$I,'MTT WIN'!$A49,SWISSW!$J:$J,'MTT WIN'!D$1,SWISSW!$F:$F,"Won")+COUNTIFS(SWISSW!$I:$I,'MTT WIN'!D$1,SWISSW!$J:$J,'MTT WIN'!$A49,SWISSW!$F:$F,"Lost")))</f>
        <v>0</v>
      </c>
      <c r="E49" s="11">
        <f ca="1">((COUNTIFS(SWISSW!$I:$I,'MTT WIN'!$A49,SWISSW!$J:$J,'MTT WIN'!E$1,SWISSW!$F:$F,"Won")+COUNTIFS(SWISSW!$I:$I,'MTT WIN'!E$1,SWISSW!$J:$J,'MTT WIN'!$A49,SWISSW!$F:$F,"Lost")))</f>
        <v>0</v>
      </c>
      <c r="F49" s="11">
        <f ca="1">((COUNTIFS(SWISSW!$I:$I,'MTT WIN'!$A49,SWISSW!$J:$J,'MTT WIN'!F$1,SWISSW!$F:$F,"Won")+COUNTIFS(SWISSW!$I:$I,'MTT WIN'!F$1,SWISSW!$J:$J,'MTT WIN'!$A49,SWISSW!$F:$F,"Lost")))</f>
        <v>0</v>
      </c>
      <c r="G49" s="11">
        <f ca="1">((COUNTIFS(SWISSW!$I:$I,'MTT WIN'!$A49,SWISSW!$J:$J,'MTT WIN'!G$1,SWISSW!$F:$F,"Won")+COUNTIFS(SWISSW!$I:$I,'MTT WIN'!G$1,SWISSW!$J:$J,'MTT WIN'!$A49,SWISSW!$F:$F,"Lost")))</f>
        <v>0</v>
      </c>
      <c r="H49" s="11">
        <f ca="1">((COUNTIFS(SWISSW!$I:$I,'MTT WIN'!$A49,SWISSW!$J:$J,'MTT WIN'!H$1,SWISSW!$F:$F,"Won")+COUNTIFS(SWISSW!$I:$I,'MTT WIN'!H$1,SWISSW!$J:$J,'MTT WIN'!$A49,SWISSW!$F:$F,"Lost")))</f>
        <v>1</v>
      </c>
      <c r="I49" s="11">
        <f ca="1">((COUNTIFS(SWISSW!$I:$I,'MTT WIN'!$A49,SWISSW!$J:$J,'MTT WIN'!I$1,SWISSW!$F:$F,"Won")+COUNTIFS(SWISSW!$I:$I,'MTT WIN'!I$1,SWISSW!$J:$J,'MTT WIN'!$A49,SWISSW!$F:$F,"Lost")))</f>
        <v>0</v>
      </c>
      <c r="J49" s="11">
        <f ca="1">((COUNTIFS(SWISSW!$I:$I,'MTT WIN'!$A49,SWISSW!$J:$J,'MTT WIN'!J$1,SWISSW!$F:$F,"Won")+COUNTIFS(SWISSW!$I:$I,'MTT WIN'!J$1,SWISSW!$J:$J,'MTT WIN'!$A49,SWISSW!$F:$F,"Lost")))</f>
        <v>0</v>
      </c>
      <c r="K49" s="11">
        <f ca="1">((COUNTIFS(SWISSW!$I:$I,'MTT WIN'!$A49,SWISSW!$J:$J,'MTT WIN'!K$1,SWISSW!$F:$F,"Won")+COUNTIFS(SWISSW!$I:$I,'MTT WIN'!K$1,SWISSW!$J:$J,'MTT WIN'!$A49,SWISSW!$F:$F,"Lost")))</f>
        <v>0</v>
      </c>
      <c r="L49" s="11">
        <f ca="1">((COUNTIFS(SWISSW!$I:$I,'MTT WIN'!$A49,SWISSW!$J:$J,'MTT WIN'!L$1,SWISSW!$F:$F,"Won")+COUNTIFS(SWISSW!$I:$I,'MTT WIN'!L$1,SWISSW!$J:$J,'MTT WIN'!$A49,SWISSW!$F:$F,"Lost")))</f>
        <v>0</v>
      </c>
      <c r="M49" s="11">
        <f ca="1">((COUNTIFS(SWISSW!$I:$I,'MTT WIN'!$A49,SWISSW!$J:$J,'MTT WIN'!M$1,SWISSW!$F:$F,"Won")+COUNTIFS(SWISSW!$I:$I,'MTT WIN'!M$1,SWISSW!$J:$J,'MTT WIN'!$A49,SWISSW!$F:$F,"Lost")))</f>
        <v>1</v>
      </c>
      <c r="N49" s="11">
        <f ca="1">((COUNTIFS(SWISSW!$I:$I,'MTT WIN'!$A49,SWISSW!$J:$J,'MTT WIN'!N$1,SWISSW!$F:$F,"Won")+COUNTIFS(SWISSW!$I:$I,'MTT WIN'!N$1,SWISSW!$J:$J,'MTT WIN'!$A49,SWISSW!$F:$F,"Lost")))</f>
        <v>0</v>
      </c>
      <c r="O49" s="11">
        <f ca="1">((COUNTIFS(SWISSW!$I:$I,'MTT WIN'!$A49,SWISSW!$J:$J,'MTT WIN'!O$1,SWISSW!$F:$F,"Won")+COUNTIFS(SWISSW!$I:$I,'MTT WIN'!O$1,SWISSW!$J:$J,'MTT WIN'!$A49,SWISSW!$F:$F,"Lost")))</f>
        <v>0</v>
      </c>
      <c r="P49" s="11">
        <f ca="1">((COUNTIFS(SWISSW!$I:$I,'MTT WIN'!$A49,SWISSW!$J:$J,'MTT WIN'!P$1,SWISSW!$F:$F,"Won")+COUNTIFS(SWISSW!$I:$I,'MTT WIN'!P$1,SWISSW!$J:$J,'MTT WIN'!$A49,SWISSW!$F:$F,"Lost")))</f>
        <v>0</v>
      </c>
      <c r="Q49" s="11">
        <f ca="1">((COUNTIFS(SWISSW!$I:$I,'MTT WIN'!$A49,SWISSW!$J:$J,'MTT WIN'!Q$1,SWISSW!$F:$F,"Won")+COUNTIFS(SWISSW!$I:$I,'MTT WIN'!Q$1,SWISSW!$J:$J,'MTT WIN'!$A49,SWISSW!$F:$F,"Lost")))</f>
        <v>0</v>
      </c>
      <c r="R49" s="11">
        <f ca="1">((COUNTIFS(SWISSW!$I:$I,'MTT WIN'!$A49,SWISSW!$J:$J,'MTT WIN'!R$1,SWISSW!$F:$F,"Won")+COUNTIFS(SWISSW!$I:$I,'MTT WIN'!R$1,SWISSW!$J:$J,'MTT WIN'!$A49,SWISSW!$F:$F,"Lost")))</f>
        <v>0</v>
      </c>
      <c r="S49" s="11">
        <f ca="1">((COUNTIFS(SWISSW!$I:$I,'MTT WIN'!$A49,SWISSW!$J:$J,'MTT WIN'!S$1,SWISSW!$F:$F,"Won")+COUNTIFS(SWISSW!$I:$I,'MTT WIN'!S$1,SWISSW!$J:$J,'MTT WIN'!$A49,SWISSW!$F:$F,"Lost")))</f>
        <v>0</v>
      </c>
      <c r="T49" s="11">
        <f ca="1">((COUNTIFS(SWISSW!$I:$I,'MTT WIN'!$A49,SWISSW!$J:$J,'MTT WIN'!T$1,SWISSW!$F:$F,"Won")+COUNTIFS(SWISSW!$I:$I,'MTT WIN'!T$1,SWISSW!$J:$J,'MTT WIN'!$A49,SWISSW!$F:$F,"Lost")))</f>
        <v>0</v>
      </c>
      <c r="U49" s="11">
        <f ca="1">((COUNTIFS(SWISSW!$I:$I,'MTT WIN'!$A49,SWISSW!$J:$J,'MTT WIN'!U$1,SWISSW!$F:$F,"Won")+COUNTIFS(SWISSW!$I:$I,'MTT WIN'!U$1,SWISSW!$J:$J,'MTT WIN'!$A49,SWISSW!$F:$F,"Lost")))</f>
        <v>0</v>
      </c>
      <c r="V49" s="11">
        <f ca="1">((COUNTIFS(SWISSW!$I:$I,'MTT WIN'!$A49,SWISSW!$J:$J,'MTT WIN'!V$1,SWISSW!$F:$F,"Won")+COUNTIFS(SWISSW!$I:$I,'MTT WIN'!V$1,SWISSW!$J:$J,'MTT WIN'!$A49,SWISSW!$F:$F,"Lost")))</f>
        <v>0</v>
      </c>
      <c r="W49" s="11">
        <f ca="1">((COUNTIFS(SWISSW!$I:$I,'MTT WIN'!$A49,SWISSW!$J:$J,'MTT WIN'!W$1,SWISSW!$F:$F,"Won")+COUNTIFS(SWISSW!$I:$I,'MTT WIN'!W$1,SWISSW!$J:$J,'MTT WIN'!$A49,SWISSW!$F:$F,"Lost")))</f>
        <v>0</v>
      </c>
      <c r="X49" s="11">
        <f ca="1">((COUNTIFS(SWISSW!$I:$I,'MTT WIN'!$A49,SWISSW!$J:$J,'MTT WIN'!X$1,SWISSW!$F:$F,"Won")+COUNTIFS(SWISSW!$I:$I,'MTT WIN'!X$1,SWISSW!$J:$J,'MTT WIN'!$A49,SWISSW!$F:$F,"Lost")))</f>
        <v>0</v>
      </c>
      <c r="Y49" s="11">
        <f ca="1">((COUNTIFS(SWISSW!$I:$I,'MTT WIN'!$A49,SWISSW!$J:$J,'MTT WIN'!Y$1,SWISSW!$F:$F,"Won")+COUNTIFS(SWISSW!$I:$I,'MTT WIN'!Y$1,SWISSW!$J:$J,'MTT WIN'!$A49,SWISSW!$F:$F,"Lost")))</f>
        <v>0</v>
      </c>
      <c r="Z49" s="11">
        <f ca="1">((COUNTIFS(SWISSW!$I:$I,'MTT WIN'!$A49,SWISSW!$J:$J,'MTT WIN'!Z$1,SWISSW!$F:$F,"Won")+COUNTIFS(SWISSW!$I:$I,'MTT WIN'!Z$1,SWISSW!$J:$J,'MTT WIN'!$A49,SWISSW!$F:$F,"Lost")))</f>
        <v>0</v>
      </c>
      <c r="AA49" s="11">
        <f ca="1">((COUNTIFS(SWISSW!$I:$I,'MTT WIN'!$A49,SWISSW!$J:$J,'MTT WIN'!AA$1,SWISSW!$F:$F,"Won")+COUNTIFS(SWISSW!$I:$I,'MTT WIN'!AA$1,SWISSW!$J:$J,'MTT WIN'!$A49,SWISSW!$F:$F,"Lost")))</f>
        <v>0</v>
      </c>
      <c r="AB49" s="11">
        <f ca="1">((COUNTIFS(SWISSW!$I:$I,'MTT WIN'!$A49,SWISSW!$J:$J,'MTT WIN'!AB$1,SWISSW!$F:$F,"Won")+COUNTIFS(SWISSW!$I:$I,'MTT WIN'!AB$1,SWISSW!$J:$J,'MTT WIN'!$A49,SWISSW!$F:$F,"Lost")))</f>
        <v>0</v>
      </c>
      <c r="AC49" s="11">
        <f ca="1">((COUNTIFS(SWISSW!$I:$I,'MTT WIN'!$A49,SWISSW!$J:$J,'MTT WIN'!AC$1,SWISSW!$F:$F,"Won")+COUNTIFS(SWISSW!$I:$I,'MTT WIN'!AC$1,SWISSW!$J:$J,'MTT WIN'!$A49,SWISSW!$F:$F,"Lost")))</f>
        <v>0</v>
      </c>
      <c r="AD49" s="11">
        <f ca="1">((COUNTIFS(SWISSW!$I:$I,'MTT WIN'!$A49,SWISSW!$J:$J,'MTT WIN'!AD$1,SWISSW!$F:$F,"Won")+COUNTIFS(SWISSW!$I:$I,'MTT WIN'!AD$1,SWISSW!$J:$J,'MTT WIN'!$A49,SWISSW!$F:$F,"Lost")))</f>
        <v>0</v>
      </c>
      <c r="AE49" s="11">
        <f ca="1">((COUNTIFS(SWISSW!$I:$I,'MTT WIN'!$A49,SWISSW!$J:$J,'MTT WIN'!AE$1,SWISSW!$F:$F,"Won")+COUNTIFS(SWISSW!$I:$I,'MTT WIN'!AE$1,SWISSW!$J:$J,'MTT WIN'!$A49,SWISSW!$F:$F,"Lost")))</f>
        <v>0</v>
      </c>
      <c r="AF49" s="11">
        <f ca="1">((COUNTIFS(SWISSW!$I:$I,'MTT WIN'!$A49,SWISSW!$J:$J,'MTT WIN'!AF$1,SWISSW!$F:$F,"Won")+COUNTIFS(SWISSW!$I:$I,'MTT WIN'!AF$1,SWISSW!$J:$J,'MTT WIN'!$A49,SWISSW!$F:$F,"Lost")))</f>
        <v>0</v>
      </c>
      <c r="AG49" s="11">
        <f ca="1">((COUNTIFS(SWISSW!$I:$I,'MTT WIN'!$A49,SWISSW!$J:$J,'MTT WIN'!AG$1,SWISSW!$F:$F,"Won")+COUNTIFS(SWISSW!$I:$I,'MTT WIN'!AG$1,SWISSW!$J:$J,'MTT WIN'!$A49,SWISSW!$F:$F,"Lost")))</f>
        <v>0</v>
      </c>
      <c r="AH49" s="11">
        <f ca="1">((COUNTIFS(SWISSW!$I:$I,'MTT WIN'!$A49,SWISSW!$J:$J,'MTT WIN'!AH$1,SWISSW!$F:$F,"Won")+COUNTIFS(SWISSW!$I:$I,'MTT WIN'!AH$1,SWISSW!$J:$J,'MTT WIN'!$A49,SWISSW!$F:$F,"Lost")))</f>
        <v>0</v>
      </c>
      <c r="AI49" s="11">
        <f ca="1">((COUNTIFS(SWISSW!$I:$I,'MTT WIN'!$A49,SWISSW!$J:$J,'MTT WIN'!AI$1,SWISSW!$F:$F,"Won")+COUNTIFS(SWISSW!$I:$I,'MTT WIN'!AI$1,SWISSW!$J:$J,'MTT WIN'!$A49,SWISSW!$F:$F,"Lost")))</f>
        <v>0</v>
      </c>
      <c r="AJ49" s="11">
        <f ca="1">((COUNTIFS(SWISSW!$I:$I,'MTT WIN'!$A49,SWISSW!$J:$J,'MTT WIN'!AJ$1,SWISSW!$F:$F,"Won")+COUNTIFS(SWISSW!$I:$I,'MTT WIN'!AJ$1,SWISSW!$J:$J,'MTT WIN'!$A49,SWISSW!$F:$F,"Lost")))</f>
        <v>0</v>
      </c>
      <c r="AK49" s="11">
        <f ca="1">((COUNTIFS(SWISSW!$I:$I,'MTT WIN'!$A49,SWISSW!$J:$J,'MTT WIN'!AK$1,SWISSW!$F:$F,"Won")+COUNTIFS(SWISSW!$I:$I,'MTT WIN'!AK$1,SWISSW!$J:$J,'MTT WIN'!$A49,SWISSW!$F:$F,"Lost")))</f>
        <v>0</v>
      </c>
      <c r="AL49" s="11">
        <f ca="1">((COUNTIFS(SWISSW!$I:$I,'MTT WIN'!$A49,SWISSW!$J:$J,'MTT WIN'!AL$1,SWISSW!$F:$F,"Won")+COUNTIFS(SWISSW!$I:$I,'MTT WIN'!AL$1,SWISSW!$J:$J,'MTT WIN'!$A49,SWISSW!$F:$F,"Lost")))</f>
        <v>0</v>
      </c>
      <c r="AM49" s="11">
        <f ca="1">((COUNTIFS(SWISSW!$I:$I,'MTT WIN'!$A49,SWISSW!$J:$J,'MTT WIN'!AM$1,SWISSW!$F:$F,"Won")+COUNTIFS(SWISSW!$I:$I,'MTT WIN'!AM$1,SWISSW!$J:$J,'MTT WIN'!$A49,SWISSW!$F:$F,"Lost")))</f>
        <v>0</v>
      </c>
      <c r="AN49" s="11">
        <f ca="1">((COUNTIFS(SWISSW!$I:$I,'MTT WIN'!$A49,SWISSW!$J:$J,'MTT WIN'!AN$1,SWISSW!$F:$F,"Won")+COUNTIFS(SWISSW!$I:$I,'MTT WIN'!AN$1,SWISSW!$J:$J,'MTT WIN'!$A49,SWISSW!$F:$F,"Lost")))</f>
        <v>0</v>
      </c>
      <c r="AO49" s="11">
        <f ca="1">((COUNTIFS(SWISSW!$I:$I,'MTT WIN'!$A49,SWISSW!$J:$J,'MTT WIN'!AO$1,SWISSW!$F:$F,"Won")+COUNTIFS(SWISSW!$I:$I,'MTT WIN'!AO$1,SWISSW!$J:$J,'MTT WIN'!$A49,SWISSW!$F:$F,"Lost")))</f>
        <v>0</v>
      </c>
      <c r="AP49" s="11">
        <f ca="1">((COUNTIFS(SWISSW!$I:$I,'MTT WIN'!$A49,SWISSW!$J:$J,'MTT WIN'!AP$1,SWISSW!$F:$F,"Won")+COUNTIFS(SWISSW!$I:$I,'MTT WIN'!AP$1,SWISSW!$J:$J,'MTT WIN'!$A49,SWISSW!$F:$F,"Lost")))</f>
        <v>0</v>
      </c>
      <c r="AQ49" s="11">
        <f ca="1">((COUNTIFS(SWISSW!$I:$I,'MTT WIN'!$A49,SWISSW!$J:$J,'MTT WIN'!AQ$1,SWISSW!$F:$F,"Won")+COUNTIFS(SWISSW!$I:$I,'MTT WIN'!AQ$1,SWISSW!$J:$J,'MTT WIN'!$A49,SWISSW!$F:$F,"Lost")))</f>
        <v>0</v>
      </c>
      <c r="AR49" s="11">
        <f ca="1">((COUNTIFS(SWISSW!$I:$I,'MTT WIN'!$A49,SWISSW!$J:$J,'MTT WIN'!AR$1,SWISSW!$F:$F,"Won")+COUNTIFS(SWISSW!$I:$I,'MTT WIN'!AR$1,SWISSW!$J:$J,'MTT WIN'!$A49,SWISSW!$F:$F,"Lost")))</f>
        <v>0</v>
      </c>
      <c r="AS49" s="11">
        <f ca="1">((COUNTIFS(SWISSW!$I:$I,'MTT WIN'!$A49,SWISSW!$J:$J,'MTT WIN'!AS$1,SWISSW!$F:$F,"Won")+COUNTIFS(SWISSW!$I:$I,'MTT WIN'!AS$1,SWISSW!$J:$J,'MTT WIN'!$A49,SWISSW!$F:$F,"Lost")))</f>
        <v>0</v>
      </c>
      <c r="AT49" s="11">
        <f ca="1">((COUNTIFS(SWISSW!$I:$I,'MTT WIN'!$A49,SWISSW!$J:$J,'MTT WIN'!AT$1,SWISSW!$F:$F,"Won")+COUNTIFS(SWISSW!$I:$I,'MTT WIN'!AT$1,SWISSW!$J:$J,'MTT WIN'!$A49,SWISSW!$F:$F,"Lost")))</f>
        <v>0</v>
      </c>
      <c r="AU49" s="11">
        <f ca="1">((COUNTIFS(SWISSW!$I:$I,'MTT WIN'!$A49,SWISSW!$J:$J,'MTT WIN'!AU$1,SWISSW!$F:$F,"Won")+COUNTIFS(SWISSW!$I:$I,'MTT WIN'!AU$1,SWISSW!$J:$J,'MTT WIN'!$A49,SWISSW!$F:$F,"Lost")))</f>
        <v>0</v>
      </c>
      <c r="AV49" s="11">
        <f ca="1">((COUNTIFS(SWISSW!$I:$I,'MTT WIN'!$A49,SWISSW!$J:$J,'MTT WIN'!AV$1,SWISSW!$F:$F,"Won")+COUNTIFS(SWISSW!$I:$I,'MTT WIN'!AV$1,SWISSW!$J:$J,'MTT WIN'!$A49,SWISSW!$F:$F,"Lost")))</f>
        <v>0</v>
      </c>
      <c r="AW49" s="11">
        <f ca="1">((COUNTIFS(SWISSW!$I:$I,'MTT WIN'!$A49,SWISSW!$J:$J,'MTT WIN'!AW$1,SWISSW!$F:$F,"Won")+COUNTIFS(SWISSW!$I:$I,'MTT WIN'!AW$1,SWISSW!$J:$J,'MTT WIN'!$A49,SWISSW!$F:$F,"Lost")))</f>
        <v>0</v>
      </c>
      <c r="AX49" s="11">
        <f ca="1">((COUNTIFS(SWISSW!$I:$I,'MTT WIN'!$A49,SWISSW!$J:$J,'MTT WIN'!AX$1,SWISSW!$F:$F,"Won")+COUNTIFS(SWISSW!$I:$I,'MTT WIN'!AX$1,SWISSW!$J:$J,'MTT WIN'!$A49,SWISSW!$F:$F,"Lost")))</f>
        <v>0</v>
      </c>
      <c r="AY49" s="11">
        <f ca="1">((COUNTIFS(SWISSW!$I:$I,'MTT WIN'!$A49,SWISSW!$J:$J,'MTT WIN'!AY$1,SWISSW!$F:$F,"Won")+COUNTIFS(SWISSW!$I:$I,'MTT WIN'!AY$1,SWISSW!$J:$J,'MTT WIN'!$A49,SWISSW!$F:$F,"Lost")))</f>
        <v>0</v>
      </c>
      <c r="AZ49" s="11">
        <f ca="1">((COUNTIFS(SWISSW!$I:$I,'MTT WIN'!$A49,SWISSW!$J:$J,'MTT WIN'!AZ$1,SWISSW!$F:$F,"Won")+COUNTIFS(SWISSW!$I:$I,'MTT WIN'!AZ$1,SWISSW!$J:$J,'MTT WIN'!$A49,SWISSW!$F:$F,"Lost")))</f>
        <v>0</v>
      </c>
      <c r="BA49" s="11">
        <f ca="1">((COUNTIFS(SWISSW!$I:$I,'MTT WIN'!$A49,SWISSW!$J:$J,'MTT WIN'!BA$1,SWISSW!$F:$F,"Won")+COUNTIFS(SWISSW!$I:$I,'MTT WIN'!BA$1,SWISSW!$J:$J,'MTT WIN'!$A49,SWISSW!$F:$F,"Lost")))</f>
        <v>0</v>
      </c>
      <c r="BB49" s="11">
        <f ca="1">((COUNTIFS(SWISSW!$I:$I,'MTT WIN'!$A49,SWISSW!$J:$J,'MTT WIN'!BB$1,SWISSW!$F:$F,"Won")+COUNTIFS(SWISSW!$I:$I,'MTT WIN'!BB$1,SWISSW!$J:$J,'MTT WIN'!$A49,SWISSW!$F:$F,"Lost")))</f>
        <v>0</v>
      </c>
      <c r="BC49" s="11">
        <f ca="1">((COUNTIFS(SWISSW!$I:$I,'MTT WIN'!$A49,SWISSW!$J:$J,'MTT WIN'!BC$1,SWISSW!$F:$F,"Won")+COUNTIFS(SWISSW!$I:$I,'MTT WIN'!BC$1,SWISSW!$J:$J,'MTT WIN'!$A49,SWISSW!$F:$F,"Lost")))</f>
        <v>0</v>
      </c>
      <c r="BD49" s="11">
        <f ca="1">((COUNTIFS(SWISSW!$I:$I,'MTT WIN'!$A49,SWISSW!$J:$J,'MTT WIN'!BD$1,SWISSW!$F:$F,"Won")+COUNTIFS(SWISSW!$I:$I,'MTT WIN'!BD$1,SWISSW!$J:$J,'MTT WIN'!$A49,SWISSW!$F:$F,"Lost")))</f>
        <v>0</v>
      </c>
      <c r="BE49" s="11">
        <f ca="1">((COUNTIFS(SWISSW!$I:$I,'MTT WIN'!$A49,SWISSW!$J:$J,'MTT WIN'!BE$1,SWISSW!$F:$F,"Won")+COUNTIFS(SWISSW!$I:$I,'MTT WIN'!BE$1,SWISSW!$J:$J,'MTT WIN'!$A49,SWISSW!$F:$F,"Lost")))</f>
        <v>0</v>
      </c>
      <c r="BF49" s="11">
        <f ca="1">((COUNTIFS(SWISSW!$I:$I,'MTT WIN'!$A49,SWISSW!$J:$J,'MTT WIN'!BF$1,SWISSW!$F:$F,"Won")+COUNTIFS(SWISSW!$I:$I,'MTT WIN'!BF$1,SWISSW!$J:$J,'MTT WIN'!$A49,SWISSW!$F:$F,"Lost")))</f>
        <v>0</v>
      </c>
    </row>
    <row r="50" spans="1:58" ht="55" customHeight="1" x14ac:dyDescent="0.3">
      <c r="A50" s="3" t="str">
        <f ca="1">MATCHUP!A50</f>
        <v>Cyclestorm</v>
      </c>
      <c r="B50" s="11">
        <f ca="1">((COUNTIFS(SWISSW!$I:$I,'MTT WIN'!$A50,SWISSW!$J:$J,'MTT WIN'!B$1,SWISSW!$F:$F,"Won")+COUNTIFS(SWISSW!$I:$I,'MTT WIN'!B$1,SWISSW!$J:$J,'MTT WIN'!$A50,SWISSW!$F:$F,"Lost")))</f>
        <v>0</v>
      </c>
      <c r="C50" s="11">
        <f ca="1">((COUNTIFS(SWISSW!$I:$I,'MTT WIN'!$A50,SWISSW!$J:$J,'MTT WIN'!C$1,SWISSW!$F:$F,"Won")+COUNTIFS(SWISSW!$I:$I,'MTT WIN'!C$1,SWISSW!$J:$J,'MTT WIN'!$A50,SWISSW!$F:$F,"Lost")))</f>
        <v>0</v>
      </c>
      <c r="D50" s="11">
        <f ca="1">((COUNTIFS(SWISSW!$I:$I,'MTT WIN'!$A50,SWISSW!$J:$J,'MTT WIN'!D$1,SWISSW!$F:$F,"Won")+COUNTIFS(SWISSW!$I:$I,'MTT WIN'!D$1,SWISSW!$J:$J,'MTT WIN'!$A50,SWISSW!$F:$F,"Lost")))</f>
        <v>0</v>
      </c>
      <c r="E50" s="11">
        <f ca="1">((COUNTIFS(SWISSW!$I:$I,'MTT WIN'!$A50,SWISSW!$J:$J,'MTT WIN'!E$1,SWISSW!$F:$F,"Won")+COUNTIFS(SWISSW!$I:$I,'MTT WIN'!E$1,SWISSW!$J:$J,'MTT WIN'!$A50,SWISSW!$F:$F,"Lost")))</f>
        <v>0</v>
      </c>
      <c r="F50" s="11">
        <f ca="1">((COUNTIFS(SWISSW!$I:$I,'MTT WIN'!$A50,SWISSW!$J:$J,'MTT WIN'!F$1,SWISSW!$F:$F,"Won")+COUNTIFS(SWISSW!$I:$I,'MTT WIN'!F$1,SWISSW!$J:$J,'MTT WIN'!$A50,SWISSW!$F:$F,"Lost")))</f>
        <v>0</v>
      </c>
      <c r="G50" s="11">
        <f ca="1">((COUNTIFS(SWISSW!$I:$I,'MTT WIN'!$A50,SWISSW!$J:$J,'MTT WIN'!G$1,SWISSW!$F:$F,"Won")+COUNTIFS(SWISSW!$I:$I,'MTT WIN'!G$1,SWISSW!$J:$J,'MTT WIN'!$A50,SWISSW!$F:$F,"Lost")))</f>
        <v>0</v>
      </c>
      <c r="H50" s="11">
        <f ca="1">((COUNTIFS(SWISSW!$I:$I,'MTT WIN'!$A50,SWISSW!$J:$J,'MTT WIN'!H$1,SWISSW!$F:$F,"Won")+COUNTIFS(SWISSW!$I:$I,'MTT WIN'!H$1,SWISSW!$J:$J,'MTT WIN'!$A50,SWISSW!$F:$F,"Lost")))</f>
        <v>0</v>
      </c>
      <c r="I50" s="11">
        <f ca="1">((COUNTIFS(SWISSW!$I:$I,'MTT WIN'!$A50,SWISSW!$J:$J,'MTT WIN'!I$1,SWISSW!$F:$F,"Won")+COUNTIFS(SWISSW!$I:$I,'MTT WIN'!I$1,SWISSW!$J:$J,'MTT WIN'!$A50,SWISSW!$F:$F,"Lost")))</f>
        <v>0</v>
      </c>
      <c r="J50" s="11">
        <f ca="1">((COUNTIFS(SWISSW!$I:$I,'MTT WIN'!$A50,SWISSW!$J:$J,'MTT WIN'!J$1,SWISSW!$F:$F,"Won")+COUNTIFS(SWISSW!$I:$I,'MTT WIN'!J$1,SWISSW!$J:$J,'MTT WIN'!$A50,SWISSW!$F:$F,"Lost")))</f>
        <v>0</v>
      </c>
      <c r="K50" s="11">
        <f ca="1">((COUNTIFS(SWISSW!$I:$I,'MTT WIN'!$A50,SWISSW!$J:$J,'MTT WIN'!K$1,SWISSW!$F:$F,"Won")+COUNTIFS(SWISSW!$I:$I,'MTT WIN'!K$1,SWISSW!$J:$J,'MTT WIN'!$A50,SWISSW!$F:$F,"Lost")))</f>
        <v>1</v>
      </c>
      <c r="L50" s="11">
        <f ca="1">((COUNTIFS(SWISSW!$I:$I,'MTT WIN'!$A50,SWISSW!$J:$J,'MTT WIN'!L$1,SWISSW!$F:$F,"Won")+COUNTIFS(SWISSW!$I:$I,'MTT WIN'!L$1,SWISSW!$J:$J,'MTT WIN'!$A50,SWISSW!$F:$F,"Lost")))</f>
        <v>0</v>
      </c>
      <c r="M50" s="11">
        <f ca="1">((COUNTIFS(SWISSW!$I:$I,'MTT WIN'!$A50,SWISSW!$J:$J,'MTT WIN'!M$1,SWISSW!$F:$F,"Won")+COUNTIFS(SWISSW!$I:$I,'MTT WIN'!M$1,SWISSW!$J:$J,'MTT WIN'!$A50,SWISSW!$F:$F,"Lost")))</f>
        <v>0</v>
      </c>
      <c r="N50" s="11">
        <f ca="1">((COUNTIFS(SWISSW!$I:$I,'MTT WIN'!$A50,SWISSW!$J:$J,'MTT WIN'!N$1,SWISSW!$F:$F,"Won")+COUNTIFS(SWISSW!$I:$I,'MTT WIN'!N$1,SWISSW!$J:$J,'MTT WIN'!$A50,SWISSW!$F:$F,"Lost")))</f>
        <v>1</v>
      </c>
      <c r="O50" s="11">
        <f ca="1">((COUNTIFS(SWISSW!$I:$I,'MTT WIN'!$A50,SWISSW!$J:$J,'MTT WIN'!O$1,SWISSW!$F:$F,"Won")+COUNTIFS(SWISSW!$I:$I,'MTT WIN'!O$1,SWISSW!$J:$J,'MTT WIN'!$A50,SWISSW!$F:$F,"Lost")))</f>
        <v>0</v>
      </c>
      <c r="P50" s="11">
        <f ca="1">((COUNTIFS(SWISSW!$I:$I,'MTT WIN'!$A50,SWISSW!$J:$J,'MTT WIN'!P$1,SWISSW!$F:$F,"Won")+COUNTIFS(SWISSW!$I:$I,'MTT WIN'!P$1,SWISSW!$J:$J,'MTT WIN'!$A50,SWISSW!$F:$F,"Lost")))</f>
        <v>0</v>
      </c>
      <c r="Q50" s="11">
        <f ca="1">((COUNTIFS(SWISSW!$I:$I,'MTT WIN'!$A50,SWISSW!$J:$J,'MTT WIN'!Q$1,SWISSW!$F:$F,"Won")+COUNTIFS(SWISSW!$I:$I,'MTT WIN'!Q$1,SWISSW!$J:$J,'MTT WIN'!$A50,SWISSW!$F:$F,"Lost")))</f>
        <v>0</v>
      </c>
      <c r="R50" s="11">
        <f ca="1">((COUNTIFS(SWISSW!$I:$I,'MTT WIN'!$A50,SWISSW!$J:$J,'MTT WIN'!R$1,SWISSW!$F:$F,"Won")+COUNTIFS(SWISSW!$I:$I,'MTT WIN'!R$1,SWISSW!$J:$J,'MTT WIN'!$A50,SWISSW!$F:$F,"Lost")))</f>
        <v>0</v>
      </c>
      <c r="S50" s="11">
        <f ca="1">((COUNTIFS(SWISSW!$I:$I,'MTT WIN'!$A50,SWISSW!$J:$J,'MTT WIN'!S$1,SWISSW!$F:$F,"Won")+COUNTIFS(SWISSW!$I:$I,'MTT WIN'!S$1,SWISSW!$J:$J,'MTT WIN'!$A50,SWISSW!$F:$F,"Lost")))</f>
        <v>0</v>
      </c>
      <c r="T50" s="11">
        <f ca="1">((COUNTIFS(SWISSW!$I:$I,'MTT WIN'!$A50,SWISSW!$J:$J,'MTT WIN'!T$1,SWISSW!$F:$F,"Won")+COUNTIFS(SWISSW!$I:$I,'MTT WIN'!T$1,SWISSW!$J:$J,'MTT WIN'!$A50,SWISSW!$F:$F,"Lost")))</f>
        <v>0</v>
      </c>
      <c r="U50" s="11">
        <f ca="1">((COUNTIFS(SWISSW!$I:$I,'MTT WIN'!$A50,SWISSW!$J:$J,'MTT WIN'!U$1,SWISSW!$F:$F,"Won")+COUNTIFS(SWISSW!$I:$I,'MTT WIN'!U$1,SWISSW!$J:$J,'MTT WIN'!$A50,SWISSW!$F:$F,"Lost")))</f>
        <v>0</v>
      </c>
      <c r="V50" s="11">
        <f ca="1">((COUNTIFS(SWISSW!$I:$I,'MTT WIN'!$A50,SWISSW!$J:$J,'MTT WIN'!V$1,SWISSW!$F:$F,"Won")+COUNTIFS(SWISSW!$I:$I,'MTT WIN'!V$1,SWISSW!$J:$J,'MTT WIN'!$A50,SWISSW!$F:$F,"Lost")))</f>
        <v>0</v>
      </c>
      <c r="W50" s="11">
        <f ca="1">((COUNTIFS(SWISSW!$I:$I,'MTT WIN'!$A50,SWISSW!$J:$J,'MTT WIN'!W$1,SWISSW!$F:$F,"Won")+COUNTIFS(SWISSW!$I:$I,'MTT WIN'!W$1,SWISSW!$J:$J,'MTT WIN'!$A50,SWISSW!$F:$F,"Lost")))</f>
        <v>0</v>
      </c>
      <c r="X50" s="11">
        <f ca="1">((COUNTIFS(SWISSW!$I:$I,'MTT WIN'!$A50,SWISSW!$J:$J,'MTT WIN'!X$1,SWISSW!$F:$F,"Won")+COUNTIFS(SWISSW!$I:$I,'MTT WIN'!X$1,SWISSW!$J:$J,'MTT WIN'!$A50,SWISSW!$F:$F,"Lost")))</f>
        <v>0</v>
      </c>
      <c r="Y50" s="11">
        <f ca="1">((COUNTIFS(SWISSW!$I:$I,'MTT WIN'!$A50,SWISSW!$J:$J,'MTT WIN'!Y$1,SWISSW!$F:$F,"Won")+COUNTIFS(SWISSW!$I:$I,'MTT WIN'!Y$1,SWISSW!$J:$J,'MTT WIN'!$A50,SWISSW!$F:$F,"Lost")))</f>
        <v>0</v>
      </c>
      <c r="Z50" s="11">
        <f ca="1">((COUNTIFS(SWISSW!$I:$I,'MTT WIN'!$A50,SWISSW!$J:$J,'MTT WIN'!Z$1,SWISSW!$F:$F,"Won")+COUNTIFS(SWISSW!$I:$I,'MTT WIN'!Z$1,SWISSW!$J:$J,'MTT WIN'!$A50,SWISSW!$F:$F,"Lost")))</f>
        <v>0</v>
      </c>
      <c r="AA50" s="11">
        <f ca="1">((COUNTIFS(SWISSW!$I:$I,'MTT WIN'!$A50,SWISSW!$J:$J,'MTT WIN'!AA$1,SWISSW!$F:$F,"Won")+COUNTIFS(SWISSW!$I:$I,'MTT WIN'!AA$1,SWISSW!$J:$J,'MTT WIN'!$A50,SWISSW!$F:$F,"Lost")))</f>
        <v>0</v>
      </c>
      <c r="AB50" s="11">
        <f ca="1">((COUNTIFS(SWISSW!$I:$I,'MTT WIN'!$A50,SWISSW!$J:$J,'MTT WIN'!AB$1,SWISSW!$F:$F,"Won")+COUNTIFS(SWISSW!$I:$I,'MTT WIN'!AB$1,SWISSW!$J:$J,'MTT WIN'!$A50,SWISSW!$F:$F,"Lost")))</f>
        <v>0</v>
      </c>
      <c r="AC50" s="11">
        <f ca="1">((COUNTIFS(SWISSW!$I:$I,'MTT WIN'!$A50,SWISSW!$J:$J,'MTT WIN'!AC$1,SWISSW!$F:$F,"Won")+COUNTIFS(SWISSW!$I:$I,'MTT WIN'!AC$1,SWISSW!$J:$J,'MTT WIN'!$A50,SWISSW!$F:$F,"Lost")))</f>
        <v>0</v>
      </c>
      <c r="AD50" s="11">
        <f ca="1">((COUNTIFS(SWISSW!$I:$I,'MTT WIN'!$A50,SWISSW!$J:$J,'MTT WIN'!AD$1,SWISSW!$F:$F,"Won")+COUNTIFS(SWISSW!$I:$I,'MTT WIN'!AD$1,SWISSW!$J:$J,'MTT WIN'!$A50,SWISSW!$F:$F,"Lost")))</f>
        <v>0</v>
      </c>
      <c r="AE50" s="11">
        <f ca="1">((COUNTIFS(SWISSW!$I:$I,'MTT WIN'!$A50,SWISSW!$J:$J,'MTT WIN'!AE$1,SWISSW!$F:$F,"Won")+COUNTIFS(SWISSW!$I:$I,'MTT WIN'!AE$1,SWISSW!$J:$J,'MTT WIN'!$A50,SWISSW!$F:$F,"Lost")))</f>
        <v>0</v>
      </c>
      <c r="AF50" s="11">
        <f ca="1">((COUNTIFS(SWISSW!$I:$I,'MTT WIN'!$A50,SWISSW!$J:$J,'MTT WIN'!AF$1,SWISSW!$F:$F,"Won")+COUNTIFS(SWISSW!$I:$I,'MTT WIN'!AF$1,SWISSW!$J:$J,'MTT WIN'!$A50,SWISSW!$F:$F,"Lost")))</f>
        <v>0</v>
      </c>
      <c r="AG50" s="11">
        <f ca="1">((COUNTIFS(SWISSW!$I:$I,'MTT WIN'!$A50,SWISSW!$J:$J,'MTT WIN'!AG$1,SWISSW!$F:$F,"Won")+COUNTIFS(SWISSW!$I:$I,'MTT WIN'!AG$1,SWISSW!$J:$J,'MTT WIN'!$A50,SWISSW!$F:$F,"Lost")))</f>
        <v>0</v>
      </c>
      <c r="AH50" s="11">
        <f ca="1">((COUNTIFS(SWISSW!$I:$I,'MTT WIN'!$A50,SWISSW!$J:$J,'MTT WIN'!AH$1,SWISSW!$F:$F,"Won")+COUNTIFS(SWISSW!$I:$I,'MTT WIN'!AH$1,SWISSW!$J:$J,'MTT WIN'!$A50,SWISSW!$F:$F,"Lost")))</f>
        <v>0</v>
      </c>
      <c r="AI50" s="11">
        <f ca="1">((COUNTIFS(SWISSW!$I:$I,'MTT WIN'!$A50,SWISSW!$J:$J,'MTT WIN'!AI$1,SWISSW!$F:$F,"Won")+COUNTIFS(SWISSW!$I:$I,'MTT WIN'!AI$1,SWISSW!$J:$J,'MTT WIN'!$A50,SWISSW!$F:$F,"Lost")))</f>
        <v>0</v>
      </c>
      <c r="AJ50" s="11">
        <f ca="1">((COUNTIFS(SWISSW!$I:$I,'MTT WIN'!$A50,SWISSW!$J:$J,'MTT WIN'!AJ$1,SWISSW!$F:$F,"Won")+COUNTIFS(SWISSW!$I:$I,'MTT WIN'!AJ$1,SWISSW!$J:$J,'MTT WIN'!$A50,SWISSW!$F:$F,"Lost")))</f>
        <v>0</v>
      </c>
      <c r="AK50" s="11">
        <f ca="1">((COUNTIFS(SWISSW!$I:$I,'MTT WIN'!$A50,SWISSW!$J:$J,'MTT WIN'!AK$1,SWISSW!$F:$F,"Won")+COUNTIFS(SWISSW!$I:$I,'MTT WIN'!AK$1,SWISSW!$J:$J,'MTT WIN'!$A50,SWISSW!$F:$F,"Lost")))</f>
        <v>0</v>
      </c>
      <c r="AL50" s="11">
        <f ca="1">((COUNTIFS(SWISSW!$I:$I,'MTT WIN'!$A50,SWISSW!$J:$J,'MTT WIN'!AL$1,SWISSW!$F:$F,"Won")+COUNTIFS(SWISSW!$I:$I,'MTT WIN'!AL$1,SWISSW!$J:$J,'MTT WIN'!$A50,SWISSW!$F:$F,"Lost")))</f>
        <v>0</v>
      </c>
      <c r="AM50" s="11">
        <f ca="1">((COUNTIFS(SWISSW!$I:$I,'MTT WIN'!$A50,SWISSW!$J:$J,'MTT WIN'!AM$1,SWISSW!$F:$F,"Won")+COUNTIFS(SWISSW!$I:$I,'MTT WIN'!AM$1,SWISSW!$J:$J,'MTT WIN'!$A50,SWISSW!$F:$F,"Lost")))</f>
        <v>0</v>
      </c>
      <c r="AN50" s="11">
        <f ca="1">((COUNTIFS(SWISSW!$I:$I,'MTT WIN'!$A50,SWISSW!$J:$J,'MTT WIN'!AN$1,SWISSW!$F:$F,"Won")+COUNTIFS(SWISSW!$I:$I,'MTT WIN'!AN$1,SWISSW!$J:$J,'MTT WIN'!$A50,SWISSW!$F:$F,"Lost")))</f>
        <v>0</v>
      </c>
      <c r="AO50" s="11">
        <f ca="1">((COUNTIFS(SWISSW!$I:$I,'MTT WIN'!$A50,SWISSW!$J:$J,'MTT WIN'!AO$1,SWISSW!$F:$F,"Won")+COUNTIFS(SWISSW!$I:$I,'MTT WIN'!AO$1,SWISSW!$J:$J,'MTT WIN'!$A50,SWISSW!$F:$F,"Lost")))</f>
        <v>0</v>
      </c>
      <c r="AP50" s="11">
        <f ca="1">((COUNTIFS(SWISSW!$I:$I,'MTT WIN'!$A50,SWISSW!$J:$J,'MTT WIN'!AP$1,SWISSW!$F:$F,"Won")+COUNTIFS(SWISSW!$I:$I,'MTT WIN'!AP$1,SWISSW!$J:$J,'MTT WIN'!$A50,SWISSW!$F:$F,"Lost")))</f>
        <v>1</v>
      </c>
      <c r="AQ50" s="11">
        <f ca="1">((COUNTIFS(SWISSW!$I:$I,'MTT WIN'!$A50,SWISSW!$J:$J,'MTT WIN'!AQ$1,SWISSW!$F:$F,"Won")+COUNTIFS(SWISSW!$I:$I,'MTT WIN'!AQ$1,SWISSW!$J:$J,'MTT WIN'!$A50,SWISSW!$F:$F,"Lost")))</f>
        <v>0</v>
      </c>
      <c r="AR50" s="11">
        <f ca="1">((COUNTIFS(SWISSW!$I:$I,'MTT WIN'!$A50,SWISSW!$J:$J,'MTT WIN'!AR$1,SWISSW!$F:$F,"Won")+COUNTIFS(SWISSW!$I:$I,'MTT WIN'!AR$1,SWISSW!$J:$J,'MTT WIN'!$A50,SWISSW!$F:$F,"Lost")))</f>
        <v>0</v>
      </c>
      <c r="AS50" s="11">
        <f ca="1">((COUNTIFS(SWISSW!$I:$I,'MTT WIN'!$A50,SWISSW!$J:$J,'MTT WIN'!AS$1,SWISSW!$F:$F,"Won")+COUNTIFS(SWISSW!$I:$I,'MTT WIN'!AS$1,SWISSW!$J:$J,'MTT WIN'!$A50,SWISSW!$F:$F,"Lost")))</f>
        <v>0</v>
      </c>
      <c r="AT50" s="11">
        <f ca="1">((COUNTIFS(SWISSW!$I:$I,'MTT WIN'!$A50,SWISSW!$J:$J,'MTT WIN'!AT$1,SWISSW!$F:$F,"Won")+COUNTIFS(SWISSW!$I:$I,'MTT WIN'!AT$1,SWISSW!$J:$J,'MTT WIN'!$A50,SWISSW!$F:$F,"Lost")))</f>
        <v>0</v>
      </c>
      <c r="AU50" s="11">
        <f ca="1">((COUNTIFS(SWISSW!$I:$I,'MTT WIN'!$A50,SWISSW!$J:$J,'MTT WIN'!AU$1,SWISSW!$F:$F,"Won")+COUNTIFS(SWISSW!$I:$I,'MTT WIN'!AU$1,SWISSW!$J:$J,'MTT WIN'!$A50,SWISSW!$F:$F,"Lost")))</f>
        <v>0</v>
      </c>
      <c r="AV50" s="11">
        <f ca="1">((COUNTIFS(SWISSW!$I:$I,'MTT WIN'!$A50,SWISSW!$J:$J,'MTT WIN'!AV$1,SWISSW!$F:$F,"Won")+COUNTIFS(SWISSW!$I:$I,'MTT WIN'!AV$1,SWISSW!$J:$J,'MTT WIN'!$A50,SWISSW!$F:$F,"Lost")))</f>
        <v>0</v>
      </c>
      <c r="AW50" s="11">
        <f ca="1">((COUNTIFS(SWISSW!$I:$I,'MTT WIN'!$A50,SWISSW!$J:$J,'MTT WIN'!AW$1,SWISSW!$F:$F,"Won")+COUNTIFS(SWISSW!$I:$I,'MTT WIN'!AW$1,SWISSW!$J:$J,'MTT WIN'!$A50,SWISSW!$F:$F,"Lost")))</f>
        <v>0</v>
      </c>
      <c r="AX50" s="11">
        <f ca="1">((COUNTIFS(SWISSW!$I:$I,'MTT WIN'!$A50,SWISSW!$J:$J,'MTT WIN'!AX$1,SWISSW!$F:$F,"Won")+COUNTIFS(SWISSW!$I:$I,'MTT WIN'!AX$1,SWISSW!$J:$J,'MTT WIN'!$A50,SWISSW!$F:$F,"Lost")))</f>
        <v>0</v>
      </c>
      <c r="AY50" s="11">
        <f ca="1">((COUNTIFS(SWISSW!$I:$I,'MTT WIN'!$A50,SWISSW!$J:$J,'MTT WIN'!AY$1,SWISSW!$F:$F,"Won")+COUNTIFS(SWISSW!$I:$I,'MTT WIN'!AY$1,SWISSW!$J:$J,'MTT WIN'!$A50,SWISSW!$F:$F,"Lost")))</f>
        <v>0</v>
      </c>
      <c r="AZ50" s="11">
        <f ca="1">((COUNTIFS(SWISSW!$I:$I,'MTT WIN'!$A50,SWISSW!$J:$J,'MTT WIN'!AZ$1,SWISSW!$F:$F,"Won")+COUNTIFS(SWISSW!$I:$I,'MTT WIN'!AZ$1,SWISSW!$J:$J,'MTT WIN'!$A50,SWISSW!$F:$F,"Lost")))</f>
        <v>0</v>
      </c>
      <c r="BA50" s="11">
        <f ca="1">((COUNTIFS(SWISSW!$I:$I,'MTT WIN'!$A50,SWISSW!$J:$J,'MTT WIN'!BA$1,SWISSW!$F:$F,"Won")+COUNTIFS(SWISSW!$I:$I,'MTT WIN'!BA$1,SWISSW!$J:$J,'MTT WIN'!$A50,SWISSW!$F:$F,"Lost")))</f>
        <v>0</v>
      </c>
      <c r="BB50" s="11">
        <f ca="1">((COUNTIFS(SWISSW!$I:$I,'MTT WIN'!$A50,SWISSW!$J:$J,'MTT WIN'!BB$1,SWISSW!$F:$F,"Won")+COUNTIFS(SWISSW!$I:$I,'MTT WIN'!BB$1,SWISSW!$J:$J,'MTT WIN'!$A50,SWISSW!$F:$F,"Lost")))</f>
        <v>0</v>
      </c>
      <c r="BC50" s="11">
        <f ca="1">((COUNTIFS(SWISSW!$I:$I,'MTT WIN'!$A50,SWISSW!$J:$J,'MTT WIN'!BC$1,SWISSW!$F:$F,"Won")+COUNTIFS(SWISSW!$I:$I,'MTT WIN'!BC$1,SWISSW!$J:$J,'MTT WIN'!$A50,SWISSW!$F:$F,"Lost")))</f>
        <v>0</v>
      </c>
      <c r="BD50" s="11">
        <f ca="1">((COUNTIFS(SWISSW!$I:$I,'MTT WIN'!$A50,SWISSW!$J:$J,'MTT WIN'!BD$1,SWISSW!$F:$F,"Won")+COUNTIFS(SWISSW!$I:$I,'MTT WIN'!BD$1,SWISSW!$J:$J,'MTT WIN'!$A50,SWISSW!$F:$F,"Lost")))</f>
        <v>0</v>
      </c>
      <c r="BE50" s="11">
        <f ca="1">((COUNTIFS(SWISSW!$I:$I,'MTT WIN'!$A50,SWISSW!$J:$J,'MTT WIN'!BE$1,SWISSW!$F:$F,"Won")+COUNTIFS(SWISSW!$I:$I,'MTT WIN'!BE$1,SWISSW!$J:$J,'MTT WIN'!$A50,SWISSW!$F:$F,"Lost")))</f>
        <v>0</v>
      </c>
      <c r="BF50" s="11">
        <f ca="1">((COUNTIFS(SWISSW!$I:$I,'MTT WIN'!$A50,SWISSW!$J:$J,'MTT WIN'!BF$1,SWISSW!$F:$F,"Won")+COUNTIFS(SWISSW!$I:$I,'MTT WIN'!BF$1,SWISSW!$J:$J,'MTT WIN'!$A50,SWISSW!$F:$F,"Lost")))</f>
        <v>0</v>
      </c>
    </row>
    <row r="51" spans="1:58" ht="55" customHeight="1" x14ac:dyDescent="0.3">
      <c r="A51" s="3" t="str">
        <f ca="1">MATCHUP!A51</f>
        <v>Whale Combo</v>
      </c>
      <c r="B51" s="11">
        <f ca="1">((COUNTIFS(SWISSW!$I:$I,'MTT WIN'!$A51,SWISSW!$J:$J,'MTT WIN'!B$1,SWISSW!$F:$F,"Won")+COUNTIFS(SWISSW!$I:$I,'MTT WIN'!B$1,SWISSW!$J:$J,'MTT WIN'!$A51,SWISSW!$F:$F,"Lost")))</f>
        <v>0</v>
      </c>
      <c r="C51" s="11">
        <f ca="1">((COUNTIFS(SWISSW!$I:$I,'MTT WIN'!$A51,SWISSW!$J:$J,'MTT WIN'!C$1,SWISSW!$F:$F,"Won")+COUNTIFS(SWISSW!$I:$I,'MTT WIN'!C$1,SWISSW!$J:$J,'MTT WIN'!$A51,SWISSW!$F:$F,"Lost")))</f>
        <v>1</v>
      </c>
      <c r="D51" s="11">
        <f ca="1">((COUNTIFS(SWISSW!$I:$I,'MTT WIN'!$A51,SWISSW!$J:$J,'MTT WIN'!D$1,SWISSW!$F:$F,"Won")+COUNTIFS(SWISSW!$I:$I,'MTT WIN'!D$1,SWISSW!$J:$J,'MTT WIN'!$A51,SWISSW!$F:$F,"Lost")))</f>
        <v>1</v>
      </c>
      <c r="E51" s="11">
        <f ca="1">((COUNTIFS(SWISSW!$I:$I,'MTT WIN'!$A51,SWISSW!$J:$J,'MTT WIN'!E$1,SWISSW!$F:$F,"Won")+COUNTIFS(SWISSW!$I:$I,'MTT WIN'!E$1,SWISSW!$J:$J,'MTT WIN'!$A51,SWISSW!$F:$F,"Lost")))</f>
        <v>1</v>
      </c>
      <c r="F51" s="11">
        <f ca="1">((COUNTIFS(SWISSW!$I:$I,'MTT WIN'!$A51,SWISSW!$J:$J,'MTT WIN'!F$1,SWISSW!$F:$F,"Won")+COUNTIFS(SWISSW!$I:$I,'MTT WIN'!F$1,SWISSW!$J:$J,'MTT WIN'!$A51,SWISSW!$F:$F,"Lost")))</f>
        <v>0</v>
      </c>
      <c r="G51" s="11">
        <f ca="1">((COUNTIFS(SWISSW!$I:$I,'MTT WIN'!$A51,SWISSW!$J:$J,'MTT WIN'!G$1,SWISSW!$F:$F,"Won")+COUNTIFS(SWISSW!$I:$I,'MTT WIN'!G$1,SWISSW!$J:$J,'MTT WIN'!$A51,SWISSW!$F:$F,"Lost")))</f>
        <v>0</v>
      </c>
      <c r="H51" s="11">
        <f ca="1">((COUNTIFS(SWISSW!$I:$I,'MTT WIN'!$A51,SWISSW!$J:$J,'MTT WIN'!H$1,SWISSW!$F:$F,"Won")+COUNTIFS(SWISSW!$I:$I,'MTT WIN'!H$1,SWISSW!$J:$J,'MTT WIN'!$A51,SWISSW!$F:$F,"Lost")))</f>
        <v>0</v>
      </c>
      <c r="I51" s="11">
        <f ca="1">((COUNTIFS(SWISSW!$I:$I,'MTT WIN'!$A51,SWISSW!$J:$J,'MTT WIN'!I$1,SWISSW!$F:$F,"Won")+COUNTIFS(SWISSW!$I:$I,'MTT WIN'!I$1,SWISSW!$J:$J,'MTT WIN'!$A51,SWISSW!$F:$F,"Lost")))</f>
        <v>0</v>
      </c>
      <c r="J51" s="11">
        <f ca="1">((COUNTIFS(SWISSW!$I:$I,'MTT WIN'!$A51,SWISSW!$J:$J,'MTT WIN'!J$1,SWISSW!$F:$F,"Won")+COUNTIFS(SWISSW!$I:$I,'MTT WIN'!J$1,SWISSW!$J:$J,'MTT WIN'!$A51,SWISSW!$F:$F,"Lost")))</f>
        <v>0</v>
      </c>
      <c r="K51" s="11">
        <f ca="1">((COUNTIFS(SWISSW!$I:$I,'MTT WIN'!$A51,SWISSW!$J:$J,'MTT WIN'!K$1,SWISSW!$F:$F,"Won")+COUNTIFS(SWISSW!$I:$I,'MTT WIN'!K$1,SWISSW!$J:$J,'MTT WIN'!$A51,SWISSW!$F:$F,"Lost")))</f>
        <v>0</v>
      </c>
      <c r="L51" s="11">
        <f ca="1">((COUNTIFS(SWISSW!$I:$I,'MTT WIN'!$A51,SWISSW!$J:$J,'MTT WIN'!L$1,SWISSW!$F:$F,"Won")+COUNTIFS(SWISSW!$I:$I,'MTT WIN'!L$1,SWISSW!$J:$J,'MTT WIN'!$A51,SWISSW!$F:$F,"Lost")))</f>
        <v>0</v>
      </c>
      <c r="M51" s="11">
        <f ca="1">((COUNTIFS(SWISSW!$I:$I,'MTT WIN'!$A51,SWISSW!$J:$J,'MTT WIN'!M$1,SWISSW!$F:$F,"Won")+COUNTIFS(SWISSW!$I:$I,'MTT WIN'!M$1,SWISSW!$J:$J,'MTT WIN'!$A51,SWISSW!$F:$F,"Lost")))</f>
        <v>1</v>
      </c>
      <c r="N51" s="11">
        <f ca="1">((COUNTIFS(SWISSW!$I:$I,'MTT WIN'!$A51,SWISSW!$J:$J,'MTT WIN'!N$1,SWISSW!$F:$F,"Won")+COUNTIFS(SWISSW!$I:$I,'MTT WIN'!N$1,SWISSW!$J:$J,'MTT WIN'!$A51,SWISSW!$F:$F,"Lost")))</f>
        <v>0</v>
      </c>
      <c r="O51" s="11">
        <f ca="1">((COUNTIFS(SWISSW!$I:$I,'MTT WIN'!$A51,SWISSW!$J:$J,'MTT WIN'!O$1,SWISSW!$F:$F,"Won")+COUNTIFS(SWISSW!$I:$I,'MTT WIN'!O$1,SWISSW!$J:$J,'MTT WIN'!$A51,SWISSW!$F:$F,"Lost")))</f>
        <v>0</v>
      </c>
      <c r="P51" s="11">
        <f ca="1">((COUNTIFS(SWISSW!$I:$I,'MTT WIN'!$A51,SWISSW!$J:$J,'MTT WIN'!P$1,SWISSW!$F:$F,"Won")+COUNTIFS(SWISSW!$I:$I,'MTT WIN'!P$1,SWISSW!$J:$J,'MTT WIN'!$A51,SWISSW!$F:$F,"Lost")))</f>
        <v>0</v>
      </c>
      <c r="Q51" s="11">
        <f ca="1">((COUNTIFS(SWISSW!$I:$I,'MTT WIN'!$A51,SWISSW!$J:$J,'MTT WIN'!Q$1,SWISSW!$F:$F,"Won")+COUNTIFS(SWISSW!$I:$I,'MTT WIN'!Q$1,SWISSW!$J:$J,'MTT WIN'!$A51,SWISSW!$F:$F,"Lost")))</f>
        <v>1</v>
      </c>
      <c r="R51" s="11">
        <f ca="1">((COUNTIFS(SWISSW!$I:$I,'MTT WIN'!$A51,SWISSW!$J:$J,'MTT WIN'!R$1,SWISSW!$F:$F,"Won")+COUNTIFS(SWISSW!$I:$I,'MTT WIN'!R$1,SWISSW!$J:$J,'MTT WIN'!$A51,SWISSW!$F:$F,"Lost")))</f>
        <v>0</v>
      </c>
      <c r="S51" s="11">
        <f ca="1">((COUNTIFS(SWISSW!$I:$I,'MTT WIN'!$A51,SWISSW!$J:$J,'MTT WIN'!S$1,SWISSW!$F:$F,"Won")+COUNTIFS(SWISSW!$I:$I,'MTT WIN'!S$1,SWISSW!$J:$J,'MTT WIN'!$A51,SWISSW!$F:$F,"Lost")))</f>
        <v>0</v>
      </c>
      <c r="T51" s="11">
        <f ca="1">((COUNTIFS(SWISSW!$I:$I,'MTT WIN'!$A51,SWISSW!$J:$J,'MTT WIN'!T$1,SWISSW!$F:$F,"Won")+COUNTIFS(SWISSW!$I:$I,'MTT WIN'!T$1,SWISSW!$J:$J,'MTT WIN'!$A51,SWISSW!$F:$F,"Lost")))</f>
        <v>0</v>
      </c>
      <c r="U51" s="11">
        <f ca="1">((COUNTIFS(SWISSW!$I:$I,'MTT WIN'!$A51,SWISSW!$J:$J,'MTT WIN'!U$1,SWISSW!$F:$F,"Won")+COUNTIFS(SWISSW!$I:$I,'MTT WIN'!U$1,SWISSW!$J:$J,'MTT WIN'!$A51,SWISSW!$F:$F,"Lost")))</f>
        <v>0</v>
      </c>
      <c r="V51" s="11">
        <f ca="1">((COUNTIFS(SWISSW!$I:$I,'MTT WIN'!$A51,SWISSW!$J:$J,'MTT WIN'!V$1,SWISSW!$F:$F,"Won")+COUNTIFS(SWISSW!$I:$I,'MTT WIN'!V$1,SWISSW!$J:$J,'MTT WIN'!$A51,SWISSW!$F:$F,"Lost")))</f>
        <v>0</v>
      </c>
      <c r="W51" s="11">
        <f ca="1">((COUNTIFS(SWISSW!$I:$I,'MTT WIN'!$A51,SWISSW!$J:$J,'MTT WIN'!W$1,SWISSW!$F:$F,"Won")+COUNTIFS(SWISSW!$I:$I,'MTT WIN'!W$1,SWISSW!$J:$J,'MTT WIN'!$A51,SWISSW!$F:$F,"Lost")))</f>
        <v>0</v>
      </c>
      <c r="X51" s="11">
        <f ca="1">((COUNTIFS(SWISSW!$I:$I,'MTT WIN'!$A51,SWISSW!$J:$J,'MTT WIN'!X$1,SWISSW!$F:$F,"Won")+COUNTIFS(SWISSW!$I:$I,'MTT WIN'!X$1,SWISSW!$J:$J,'MTT WIN'!$A51,SWISSW!$F:$F,"Lost")))</f>
        <v>0</v>
      </c>
      <c r="Y51" s="11">
        <f ca="1">((COUNTIFS(SWISSW!$I:$I,'MTT WIN'!$A51,SWISSW!$J:$J,'MTT WIN'!Y$1,SWISSW!$F:$F,"Won")+COUNTIFS(SWISSW!$I:$I,'MTT WIN'!Y$1,SWISSW!$J:$J,'MTT WIN'!$A51,SWISSW!$F:$F,"Lost")))</f>
        <v>0</v>
      </c>
      <c r="Z51" s="11">
        <f ca="1">((COUNTIFS(SWISSW!$I:$I,'MTT WIN'!$A51,SWISSW!$J:$J,'MTT WIN'!Z$1,SWISSW!$F:$F,"Won")+COUNTIFS(SWISSW!$I:$I,'MTT WIN'!Z$1,SWISSW!$J:$J,'MTT WIN'!$A51,SWISSW!$F:$F,"Lost")))</f>
        <v>0</v>
      </c>
      <c r="AA51" s="11">
        <f ca="1">((COUNTIFS(SWISSW!$I:$I,'MTT WIN'!$A51,SWISSW!$J:$J,'MTT WIN'!AA$1,SWISSW!$F:$F,"Won")+COUNTIFS(SWISSW!$I:$I,'MTT WIN'!AA$1,SWISSW!$J:$J,'MTT WIN'!$A51,SWISSW!$F:$F,"Lost")))</f>
        <v>0</v>
      </c>
      <c r="AB51" s="11">
        <f ca="1">((COUNTIFS(SWISSW!$I:$I,'MTT WIN'!$A51,SWISSW!$J:$J,'MTT WIN'!AB$1,SWISSW!$F:$F,"Won")+COUNTIFS(SWISSW!$I:$I,'MTT WIN'!AB$1,SWISSW!$J:$J,'MTT WIN'!$A51,SWISSW!$F:$F,"Lost")))</f>
        <v>0</v>
      </c>
      <c r="AC51" s="11">
        <f ca="1">((COUNTIFS(SWISSW!$I:$I,'MTT WIN'!$A51,SWISSW!$J:$J,'MTT WIN'!AC$1,SWISSW!$F:$F,"Won")+COUNTIFS(SWISSW!$I:$I,'MTT WIN'!AC$1,SWISSW!$J:$J,'MTT WIN'!$A51,SWISSW!$F:$F,"Lost")))</f>
        <v>0</v>
      </c>
      <c r="AD51" s="11">
        <f ca="1">((COUNTIFS(SWISSW!$I:$I,'MTT WIN'!$A51,SWISSW!$J:$J,'MTT WIN'!AD$1,SWISSW!$F:$F,"Won")+COUNTIFS(SWISSW!$I:$I,'MTT WIN'!AD$1,SWISSW!$J:$J,'MTT WIN'!$A51,SWISSW!$F:$F,"Lost")))</f>
        <v>1</v>
      </c>
      <c r="AE51" s="11">
        <f ca="1">((COUNTIFS(SWISSW!$I:$I,'MTT WIN'!$A51,SWISSW!$J:$J,'MTT WIN'!AE$1,SWISSW!$F:$F,"Won")+COUNTIFS(SWISSW!$I:$I,'MTT WIN'!AE$1,SWISSW!$J:$J,'MTT WIN'!$A51,SWISSW!$F:$F,"Lost")))</f>
        <v>0</v>
      </c>
      <c r="AF51" s="11">
        <f ca="1">((COUNTIFS(SWISSW!$I:$I,'MTT WIN'!$A51,SWISSW!$J:$J,'MTT WIN'!AF$1,SWISSW!$F:$F,"Won")+COUNTIFS(SWISSW!$I:$I,'MTT WIN'!AF$1,SWISSW!$J:$J,'MTT WIN'!$A51,SWISSW!$F:$F,"Lost")))</f>
        <v>0</v>
      </c>
      <c r="AG51" s="11">
        <f ca="1">((COUNTIFS(SWISSW!$I:$I,'MTT WIN'!$A51,SWISSW!$J:$J,'MTT WIN'!AG$1,SWISSW!$F:$F,"Won")+COUNTIFS(SWISSW!$I:$I,'MTT WIN'!AG$1,SWISSW!$J:$J,'MTT WIN'!$A51,SWISSW!$F:$F,"Lost")))</f>
        <v>0</v>
      </c>
      <c r="AH51" s="11">
        <f ca="1">((COUNTIFS(SWISSW!$I:$I,'MTT WIN'!$A51,SWISSW!$J:$J,'MTT WIN'!AH$1,SWISSW!$F:$F,"Won")+COUNTIFS(SWISSW!$I:$I,'MTT WIN'!AH$1,SWISSW!$J:$J,'MTT WIN'!$A51,SWISSW!$F:$F,"Lost")))</f>
        <v>0</v>
      </c>
      <c r="AI51" s="11">
        <f ca="1">((COUNTIFS(SWISSW!$I:$I,'MTT WIN'!$A51,SWISSW!$J:$J,'MTT WIN'!AI$1,SWISSW!$F:$F,"Won")+COUNTIFS(SWISSW!$I:$I,'MTT WIN'!AI$1,SWISSW!$J:$J,'MTT WIN'!$A51,SWISSW!$F:$F,"Lost")))</f>
        <v>0</v>
      </c>
      <c r="AJ51" s="11">
        <f ca="1">((COUNTIFS(SWISSW!$I:$I,'MTT WIN'!$A51,SWISSW!$J:$J,'MTT WIN'!AJ$1,SWISSW!$F:$F,"Won")+COUNTIFS(SWISSW!$I:$I,'MTT WIN'!AJ$1,SWISSW!$J:$J,'MTT WIN'!$A51,SWISSW!$F:$F,"Lost")))</f>
        <v>0</v>
      </c>
      <c r="AK51" s="11">
        <f ca="1">((COUNTIFS(SWISSW!$I:$I,'MTT WIN'!$A51,SWISSW!$J:$J,'MTT WIN'!AK$1,SWISSW!$F:$F,"Won")+COUNTIFS(SWISSW!$I:$I,'MTT WIN'!AK$1,SWISSW!$J:$J,'MTT WIN'!$A51,SWISSW!$F:$F,"Lost")))</f>
        <v>0</v>
      </c>
      <c r="AL51" s="11">
        <f ca="1">((COUNTIFS(SWISSW!$I:$I,'MTT WIN'!$A51,SWISSW!$J:$J,'MTT WIN'!AL$1,SWISSW!$F:$F,"Won")+COUNTIFS(SWISSW!$I:$I,'MTT WIN'!AL$1,SWISSW!$J:$J,'MTT WIN'!$A51,SWISSW!$F:$F,"Lost")))</f>
        <v>0</v>
      </c>
      <c r="AM51" s="11">
        <f ca="1">((COUNTIFS(SWISSW!$I:$I,'MTT WIN'!$A51,SWISSW!$J:$J,'MTT WIN'!AM$1,SWISSW!$F:$F,"Won")+COUNTIFS(SWISSW!$I:$I,'MTT WIN'!AM$1,SWISSW!$J:$J,'MTT WIN'!$A51,SWISSW!$F:$F,"Lost")))</f>
        <v>0</v>
      </c>
      <c r="AN51" s="11">
        <f ca="1">((COUNTIFS(SWISSW!$I:$I,'MTT WIN'!$A51,SWISSW!$J:$J,'MTT WIN'!AN$1,SWISSW!$F:$F,"Won")+COUNTIFS(SWISSW!$I:$I,'MTT WIN'!AN$1,SWISSW!$J:$J,'MTT WIN'!$A51,SWISSW!$F:$F,"Lost")))</f>
        <v>0</v>
      </c>
      <c r="AO51" s="11">
        <f ca="1">((COUNTIFS(SWISSW!$I:$I,'MTT WIN'!$A51,SWISSW!$J:$J,'MTT WIN'!AO$1,SWISSW!$F:$F,"Won")+COUNTIFS(SWISSW!$I:$I,'MTT WIN'!AO$1,SWISSW!$J:$J,'MTT WIN'!$A51,SWISSW!$F:$F,"Lost")))</f>
        <v>0</v>
      </c>
      <c r="AP51" s="11">
        <f ca="1">((COUNTIFS(SWISSW!$I:$I,'MTT WIN'!$A51,SWISSW!$J:$J,'MTT WIN'!AP$1,SWISSW!$F:$F,"Won")+COUNTIFS(SWISSW!$I:$I,'MTT WIN'!AP$1,SWISSW!$J:$J,'MTT WIN'!$A51,SWISSW!$F:$F,"Lost")))</f>
        <v>0</v>
      </c>
      <c r="AQ51" s="11">
        <f ca="1">((COUNTIFS(SWISSW!$I:$I,'MTT WIN'!$A51,SWISSW!$J:$J,'MTT WIN'!AQ$1,SWISSW!$F:$F,"Won")+COUNTIFS(SWISSW!$I:$I,'MTT WIN'!AQ$1,SWISSW!$J:$J,'MTT WIN'!$A51,SWISSW!$F:$F,"Lost")))</f>
        <v>0</v>
      </c>
      <c r="AR51" s="11">
        <f ca="1">((COUNTIFS(SWISSW!$I:$I,'MTT WIN'!$A51,SWISSW!$J:$J,'MTT WIN'!AR$1,SWISSW!$F:$F,"Won")+COUNTIFS(SWISSW!$I:$I,'MTT WIN'!AR$1,SWISSW!$J:$J,'MTT WIN'!$A51,SWISSW!$F:$F,"Lost")))</f>
        <v>0</v>
      </c>
      <c r="AS51" s="11">
        <f ca="1">((COUNTIFS(SWISSW!$I:$I,'MTT WIN'!$A51,SWISSW!$J:$J,'MTT WIN'!AS$1,SWISSW!$F:$F,"Won")+COUNTIFS(SWISSW!$I:$I,'MTT WIN'!AS$1,SWISSW!$J:$J,'MTT WIN'!$A51,SWISSW!$F:$F,"Lost")))</f>
        <v>0</v>
      </c>
      <c r="AT51" s="11">
        <f ca="1">((COUNTIFS(SWISSW!$I:$I,'MTT WIN'!$A51,SWISSW!$J:$J,'MTT WIN'!AT$1,SWISSW!$F:$F,"Won")+COUNTIFS(SWISSW!$I:$I,'MTT WIN'!AT$1,SWISSW!$J:$J,'MTT WIN'!$A51,SWISSW!$F:$F,"Lost")))</f>
        <v>0</v>
      </c>
      <c r="AU51" s="11">
        <f ca="1">((COUNTIFS(SWISSW!$I:$I,'MTT WIN'!$A51,SWISSW!$J:$J,'MTT WIN'!AU$1,SWISSW!$F:$F,"Won")+COUNTIFS(SWISSW!$I:$I,'MTT WIN'!AU$1,SWISSW!$J:$J,'MTT WIN'!$A51,SWISSW!$F:$F,"Lost")))</f>
        <v>0</v>
      </c>
      <c r="AV51" s="11">
        <f ca="1">((COUNTIFS(SWISSW!$I:$I,'MTT WIN'!$A51,SWISSW!$J:$J,'MTT WIN'!AV$1,SWISSW!$F:$F,"Won")+COUNTIFS(SWISSW!$I:$I,'MTT WIN'!AV$1,SWISSW!$J:$J,'MTT WIN'!$A51,SWISSW!$F:$F,"Lost")))</f>
        <v>0</v>
      </c>
      <c r="AW51" s="11">
        <f ca="1">((COUNTIFS(SWISSW!$I:$I,'MTT WIN'!$A51,SWISSW!$J:$J,'MTT WIN'!AW$1,SWISSW!$F:$F,"Won")+COUNTIFS(SWISSW!$I:$I,'MTT WIN'!AW$1,SWISSW!$J:$J,'MTT WIN'!$A51,SWISSW!$F:$F,"Lost")))</f>
        <v>0</v>
      </c>
      <c r="AX51" s="11">
        <f ca="1">((COUNTIFS(SWISSW!$I:$I,'MTT WIN'!$A51,SWISSW!$J:$J,'MTT WIN'!AX$1,SWISSW!$F:$F,"Won")+COUNTIFS(SWISSW!$I:$I,'MTT WIN'!AX$1,SWISSW!$J:$J,'MTT WIN'!$A51,SWISSW!$F:$F,"Lost")))</f>
        <v>0</v>
      </c>
      <c r="AY51" s="11">
        <f ca="1">((COUNTIFS(SWISSW!$I:$I,'MTT WIN'!$A51,SWISSW!$J:$J,'MTT WIN'!AY$1,SWISSW!$F:$F,"Won")+COUNTIFS(SWISSW!$I:$I,'MTT WIN'!AY$1,SWISSW!$J:$J,'MTT WIN'!$A51,SWISSW!$F:$F,"Lost")))</f>
        <v>0</v>
      </c>
      <c r="AZ51" s="11">
        <f ca="1">((COUNTIFS(SWISSW!$I:$I,'MTT WIN'!$A51,SWISSW!$J:$J,'MTT WIN'!AZ$1,SWISSW!$F:$F,"Won")+COUNTIFS(SWISSW!$I:$I,'MTT WIN'!AZ$1,SWISSW!$J:$J,'MTT WIN'!$A51,SWISSW!$F:$F,"Lost")))</f>
        <v>0</v>
      </c>
      <c r="BA51" s="11">
        <f ca="1">((COUNTIFS(SWISSW!$I:$I,'MTT WIN'!$A51,SWISSW!$J:$J,'MTT WIN'!BA$1,SWISSW!$F:$F,"Won")+COUNTIFS(SWISSW!$I:$I,'MTT WIN'!BA$1,SWISSW!$J:$J,'MTT WIN'!$A51,SWISSW!$F:$F,"Lost")))</f>
        <v>0</v>
      </c>
      <c r="BB51" s="11">
        <f ca="1">((COUNTIFS(SWISSW!$I:$I,'MTT WIN'!$A51,SWISSW!$J:$J,'MTT WIN'!BB$1,SWISSW!$F:$F,"Won")+COUNTIFS(SWISSW!$I:$I,'MTT WIN'!BB$1,SWISSW!$J:$J,'MTT WIN'!$A51,SWISSW!$F:$F,"Lost")))</f>
        <v>0</v>
      </c>
      <c r="BC51" s="11">
        <f ca="1">((COUNTIFS(SWISSW!$I:$I,'MTT WIN'!$A51,SWISSW!$J:$J,'MTT WIN'!BC$1,SWISSW!$F:$F,"Won")+COUNTIFS(SWISSW!$I:$I,'MTT WIN'!BC$1,SWISSW!$J:$J,'MTT WIN'!$A51,SWISSW!$F:$F,"Lost")))</f>
        <v>0</v>
      </c>
      <c r="BD51" s="11">
        <f ca="1">((COUNTIFS(SWISSW!$I:$I,'MTT WIN'!$A51,SWISSW!$J:$J,'MTT WIN'!BD$1,SWISSW!$F:$F,"Won")+COUNTIFS(SWISSW!$I:$I,'MTT WIN'!BD$1,SWISSW!$J:$J,'MTT WIN'!$A51,SWISSW!$F:$F,"Lost")))</f>
        <v>0</v>
      </c>
      <c r="BE51" s="11">
        <f ca="1">((COUNTIFS(SWISSW!$I:$I,'MTT WIN'!$A51,SWISSW!$J:$J,'MTT WIN'!BE$1,SWISSW!$F:$F,"Won")+COUNTIFS(SWISSW!$I:$I,'MTT WIN'!BE$1,SWISSW!$J:$J,'MTT WIN'!$A51,SWISSW!$F:$F,"Lost")))</f>
        <v>0</v>
      </c>
      <c r="BF51" s="11">
        <f ca="1">((COUNTIFS(SWISSW!$I:$I,'MTT WIN'!$A51,SWISSW!$J:$J,'MTT WIN'!BF$1,SWISSW!$F:$F,"Won")+COUNTIFS(SWISSW!$I:$I,'MTT WIN'!BF$1,SWISSW!$J:$J,'MTT WIN'!$A51,SWISSW!$F:$F,"Lost")))</f>
        <v>0</v>
      </c>
    </row>
    <row r="52" spans="1:58" ht="55" customHeight="1" x14ac:dyDescent="0.3">
      <c r="A52" s="3" t="str">
        <f ca="1">MATCHUP!A52</f>
        <v>Tron (Other)</v>
      </c>
      <c r="B52" s="11">
        <f ca="1">((COUNTIFS(SWISSW!$I:$I,'MTT WIN'!$A52,SWISSW!$J:$J,'MTT WIN'!B$1,SWISSW!$F:$F,"Won")+COUNTIFS(SWISSW!$I:$I,'MTT WIN'!B$1,SWISSW!$J:$J,'MTT WIN'!$A52,SWISSW!$F:$F,"Lost")))</f>
        <v>0</v>
      </c>
      <c r="C52" s="11">
        <f ca="1">((COUNTIFS(SWISSW!$I:$I,'MTT WIN'!$A52,SWISSW!$J:$J,'MTT WIN'!C$1,SWISSW!$F:$F,"Won")+COUNTIFS(SWISSW!$I:$I,'MTT WIN'!C$1,SWISSW!$J:$J,'MTT WIN'!$A52,SWISSW!$F:$F,"Lost")))</f>
        <v>0</v>
      </c>
      <c r="D52" s="11">
        <f ca="1">((COUNTIFS(SWISSW!$I:$I,'MTT WIN'!$A52,SWISSW!$J:$J,'MTT WIN'!D$1,SWISSW!$F:$F,"Won")+COUNTIFS(SWISSW!$I:$I,'MTT WIN'!D$1,SWISSW!$J:$J,'MTT WIN'!$A52,SWISSW!$F:$F,"Lost")))</f>
        <v>0</v>
      </c>
      <c r="E52" s="11">
        <f ca="1">((COUNTIFS(SWISSW!$I:$I,'MTT WIN'!$A52,SWISSW!$J:$J,'MTT WIN'!E$1,SWISSW!$F:$F,"Won")+COUNTIFS(SWISSW!$I:$I,'MTT WIN'!E$1,SWISSW!$J:$J,'MTT WIN'!$A52,SWISSW!$F:$F,"Lost")))</f>
        <v>0</v>
      </c>
      <c r="F52" s="11">
        <f ca="1">((COUNTIFS(SWISSW!$I:$I,'MTT WIN'!$A52,SWISSW!$J:$J,'MTT WIN'!F$1,SWISSW!$F:$F,"Won")+COUNTIFS(SWISSW!$I:$I,'MTT WIN'!F$1,SWISSW!$J:$J,'MTT WIN'!$A52,SWISSW!$F:$F,"Lost")))</f>
        <v>0</v>
      </c>
      <c r="G52" s="11">
        <f ca="1">((COUNTIFS(SWISSW!$I:$I,'MTT WIN'!$A52,SWISSW!$J:$J,'MTT WIN'!G$1,SWISSW!$F:$F,"Won")+COUNTIFS(SWISSW!$I:$I,'MTT WIN'!G$1,SWISSW!$J:$J,'MTT WIN'!$A52,SWISSW!$F:$F,"Lost")))</f>
        <v>0</v>
      </c>
      <c r="H52" s="11">
        <f ca="1">((COUNTIFS(SWISSW!$I:$I,'MTT WIN'!$A52,SWISSW!$J:$J,'MTT WIN'!H$1,SWISSW!$F:$F,"Won")+COUNTIFS(SWISSW!$I:$I,'MTT WIN'!H$1,SWISSW!$J:$J,'MTT WIN'!$A52,SWISSW!$F:$F,"Lost")))</f>
        <v>0</v>
      </c>
      <c r="I52" s="11">
        <f ca="1">((COUNTIFS(SWISSW!$I:$I,'MTT WIN'!$A52,SWISSW!$J:$J,'MTT WIN'!I$1,SWISSW!$F:$F,"Won")+COUNTIFS(SWISSW!$I:$I,'MTT WIN'!I$1,SWISSW!$J:$J,'MTT WIN'!$A52,SWISSW!$F:$F,"Lost")))</f>
        <v>0</v>
      </c>
      <c r="J52" s="11">
        <f ca="1">((COUNTIFS(SWISSW!$I:$I,'MTT WIN'!$A52,SWISSW!$J:$J,'MTT WIN'!J$1,SWISSW!$F:$F,"Won")+COUNTIFS(SWISSW!$I:$I,'MTT WIN'!J$1,SWISSW!$J:$J,'MTT WIN'!$A52,SWISSW!$F:$F,"Lost")))</f>
        <v>0</v>
      </c>
      <c r="K52" s="11">
        <f ca="1">((COUNTIFS(SWISSW!$I:$I,'MTT WIN'!$A52,SWISSW!$J:$J,'MTT WIN'!K$1,SWISSW!$F:$F,"Won")+COUNTIFS(SWISSW!$I:$I,'MTT WIN'!K$1,SWISSW!$J:$J,'MTT WIN'!$A52,SWISSW!$F:$F,"Lost")))</f>
        <v>0</v>
      </c>
      <c r="L52" s="11">
        <f ca="1">((COUNTIFS(SWISSW!$I:$I,'MTT WIN'!$A52,SWISSW!$J:$J,'MTT WIN'!L$1,SWISSW!$F:$F,"Won")+COUNTIFS(SWISSW!$I:$I,'MTT WIN'!L$1,SWISSW!$J:$J,'MTT WIN'!$A52,SWISSW!$F:$F,"Lost")))</f>
        <v>0</v>
      </c>
      <c r="M52" s="11">
        <f ca="1">((COUNTIFS(SWISSW!$I:$I,'MTT WIN'!$A52,SWISSW!$J:$J,'MTT WIN'!M$1,SWISSW!$F:$F,"Won")+COUNTIFS(SWISSW!$I:$I,'MTT WIN'!M$1,SWISSW!$J:$J,'MTT WIN'!$A52,SWISSW!$F:$F,"Lost")))</f>
        <v>0</v>
      </c>
      <c r="N52" s="11">
        <f ca="1">((COUNTIFS(SWISSW!$I:$I,'MTT WIN'!$A52,SWISSW!$J:$J,'MTT WIN'!N$1,SWISSW!$F:$F,"Won")+COUNTIFS(SWISSW!$I:$I,'MTT WIN'!N$1,SWISSW!$J:$J,'MTT WIN'!$A52,SWISSW!$F:$F,"Lost")))</f>
        <v>0</v>
      </c>
      <c r="O52" s="11">
        <f ca="1">((COUNTIFS(SWISSW!$I:$I,'MTT WIN'!$A52,SWISSW!$J:$J,'MTT WIN'!O$1,SWISSW!$F:$F,"Won")+COUNTIFS(SWISSW!$I:$I,'MTT WIN'!O$1,SWISSW!$J:$J,'MTT WIN'!$A52,SWISSW!$F:$F,"Lost")))</f>
        <v>0</v>
      </c>
      <c r="P52" s="11">
        <f ca="1">((COUNTIFS(SWISSW!$I:$I,'MTT WIN'!$A52,SWISSW!$J:$J,'MTT WIN'!P$1,SWISSW!$F:$F,"Won")+COUNTIFS(SWISSW!$I:$I,'MTT WIN'!P$1,SWISSW!$J:$J,'MTT WIN'!$A52,SWISSW!$F:$F,"Lost")))</f>
        <v>0</v>
      </c>
      <c r="Q52" s="11">
        <f ca="1">((COUNTIFS(SWISSW!$I:$I,'MTT WIN'!$A52,SWISSW!$J:$J,'MTT WIN'!Q$1,SWISSW!$F:$F,"Won")+COUNTIFS(SWISSW!$I:$I,'MTT WIN'!Q$1,SWISSW!$J:$J,'MTT WIN'!$A52,SWISSW!$F:$F,"Lost")))</f>
        <v>0</v>
      </c>
      <c r="R52" s="11">
        <f ca="1">((COUNTIFS(SWISSW!$I:$I,'MTT WIN'!$A52,SWISSW!$J:$J,'MTT WIN'!R$1,SWISSW!$F:$F,"Won")+COUNTIFS(SWISSW!$I:$I,'MTT WIN'!R$1,SWISSW!$J:$J,'MTT WIN'!$A52,SWISSW!$F:$F,"Lost")))</f>
        <v>0</v>
      </c>
      <c r="S52" s="11">
        <f ca="1">((COUNTIFS(SWISSW!$I:$I,'MTT WIN'!$A52,SWISSW!$J:$J,'MTT WIN'!S$1,SWISSW!$F:$F,"Won")+COUNTIFS(SWISSW!$I:$I,'MTT WIN'!S$1,SWISSW!$J:$J,'MTT WIN'!$A52,SWISSW!$F:$F,"Lost")))</f>
        <v>0</v>
      </c>
      <c r="T52" s="11">
        <f ca="1">((COUNTIFS(SWISSW!$I:$I,'MTT WIN'!$A52,SWISSW!$J:$J,'MTT WIN'!T$1,SWISSW!$F:$F,"Won")+COUNTIFS(SWISSW!$I:$I,'MTT WIN'!T$1,SWISSW!$J:$J,'MTT WIN'!$A52,SWISSW!$F:$F,"Lost")))</f>
        <v>0</v>
      </c>
      <c r="U52" s="11">
        <f ca="1">((COUNTIFS(SWISSW!$I:$I,'MTT WIN'!$A52,SWISSW!$J:$J,'MTT WIN'!U$1,SWISSW!$F:$F,"Won")+COUNTIFS(SWISSW!$I:$I,'MTT WIN'!U$1,SWISSW!$J:$J,'MTT WIN'!$A52,SWISSW!$F:$F,"Lost")))</f>
        <v>0</v>
      </c>
      <c r="V52" s="11">
        <f ca="1">((COUNTIFS(SWISSW!$I:$I,'MTT WIN'!$A52,SWISSW!$J:$J,'MTT WIN'!V$1,SWISSW!$F:$F,"Won")+COUNTIFS(SWISSW!$I:$I,'MTT WIN'!V$1,SWISSW!$J:$J,'MTT WIN'!$A52,SWISSW!$F:$F,"Lost")))</f>
        <v>0</v>
      </c>
      <c r="W52" s="11">
        <f ca="1">((COUNTIFS(SWISSW!$I:$I,'MTT WIN'!$A52,SWISSW!$J:$J,'MTT WIN'!W$1,SWISSW!$F:$F,"Won")+COUNTIFS(SWISSW!$I:$I,'MTT WIN'!W$1,SWISSW!$J:$J,'MTT WIN'!$A52,SWISSW!$F:$F,"Lost")))</f>
        <v>0</v>
      </c>
      <c r="X52" s="11">
        <f ca="1">((COUNTIFS(SWISSW!$I:$I,'MTT WIN'!$A52,SWISSW!$J:$J,'MTT WIN'!X$1,SWISSW!$F:$F,"Won")+COUNTIFS(SWISSW!$I:$I,'MTT WIN'!X$1,SWISSW!$J:$J,'MTT WIN'!$A52,SWISSW!$F:$F,"Lost")))</f>
        <v>0</v>
      </c>
      <c r="Y52" s="11">
        <f ca="1">((COUNTIFS(SWISSW!$I:$I,'MTT WIN'!$A52,SWISSW!$J:$J,'MTT WIN'!Y$1,SWISSW!$F:$F,"Won")+COUNTIFS(SWISSW!$I:$I,'MTT WIN'!Y$1,SWISSW!$J:$J,'MTT WIN'!$A52,SWISSW!$F:$F,"Lost")))</f>
        <v>0</v>
      </c>
      <c r="Z52" s="11">
        <f ca="1">((COUNTIFS(SWISSW!$I:$I,'MTT WIN'!$A52,SWISSW!$J:$J,'MTT WIN'!Z$1,SWISSW!$F:$F,"Won")+COUNTIFS(SWISSW!$I:$I,'MTT WIN'!Z$1,SWISSW!$J:$J,'MTT WIN'!$A52,SWISSW!$F:$F,"Lost")))</f>
        <v>0</v>
      </c>
      <c r="AA52" s="11">
        <f ca="1">((COUNTIFS(SWISSW!$I:$I,'MTT WIN'!$A52,SWISSW!$J:$J,'MTT WIN'!AA$1,SWISSW!$F:$F,"Won")+COUNTIFS(SWISSW!$I:$I,'MTT WIN'!AA$1,SWISSW!$J:$J,'MTT WIN'!$A52,SWISSW!$F:$F,"Lost")))</f>
        <v>0</v>
      </c>
      <c r="AB52" s="11">
        <f ca="1">((COUNTIFS(SWISSW!$I:$I,'MTT WIN'!$A52,SWISSW!$J:$J,'MTT WIN'!AB$1,SWISSW!$F:$F,"Won")+COUNTIFS(SWISSW!$I:$I,'MTT WIN'!AB$1,SWISSW!$J:$J,'MTT WIN'!$A52,SWISSW!$F:$F,"Lost")))</f>
        <v>0</v>
      </c>
      <c r="AC52" s="11">
        <f ca="1">((COUNTIFS(SWISSW!$I:$I,'MTT WIN'!$A52,SWISSW!$J:$J,'MTT WIN'!AC$1,SWISSW!$F:$F,"Won")+COUNTIFS(SWISSW!$I:$I,'MTT WIN'!AC$1,SWISSW!$J:$J,'MTT WIN'!$A52,SWISSW!$F:$F,"Lost")))</f>
        <v>0</v>
      </c>
      <c r="AD52" s="11">
        <f ca="1">((COUNTIFS(SWISSW!$I:$I,'MTT WIN'!$A52,SWISSW!$J:$J,'MTT WIN'!AD$1,SWISSW!$F:$F,"Won")+COUNTIFS(SWISSW!$I:$I,'MTT WIN'!AD$1,SWISSW!$J:$J,'MTT WIN'!$A52,SWISSW!$F:$F,"Lost")))</f>
        <v>0</v>
      </c>
      <c r="AE52" s="11">
        <f ca="1">((COUNTIFS(SWISSW!$I:$I,'MTT WIN'!$A52,SWISSW!$J:$J,'MTT WIN'!AE$1,SWISSW!$F:$F,"Won")+COUNTIFS(SWISSW!$I:$I,'MTT WIN'!AE$1,SWISSW!$J:$J,'MTT WIN'!$A52,SWISSW!$F:$F,"Lost")))</f>
        <v>0</v>
      </c>
      <c r="AF52" s="11">
        <f ca="1">((COUNTIFS(SWISSW!$I:$I,'MTT WIN'!$A52,SWISSW!$J:$J,'MTT WIN'!AF$1,SWISSW!$F:$F,"Won")+COUNTIFS(SWISSW!$I:$I,'MTT WIN'!AF$1,SWISSW!$J:$J,'MTT WIN'!$A52,SWISSW!$F:$F,"Lost")))</f>
        <v>0</v>
      </c>
      <c r="AG52" s="11">
        <f ca="1">((COUNTIFS(SWISSW!$I:$I,'MTT WIN'!$A52,SWISSW!$J:$J,'MTT WIN'!AG$1,SWISSW!$F:$F,"Won")+COUNTIFS(SWISSW!$I:$I,'MTT WIN'!AG$1,SWISSW!$J:$J,'MTT WIN'!$A52,SWISSW!$F:$F,"Lost")))</f>
        <v>0</v>
      </c>
      <c r="AH52" s="11">
        <f ca="1">((COUNTIFS(SWISSW!$I:$I,'MTT WIN'!$A52,SWISSW!$J:$J,'MTT WIN'!AH$1,SWISSW!$F:$F,"Won")+COUNTIFS(SWISSW!$I:$I,'MTT WIN'!AH$1,SWISSW!$J:$J,'MTT WIN'!$A52,SWISSW!$F:$F,"Lost")))</f>
        <v>0</v>
      </c>
      <c r="AI52" s="11">
        <f ca="1">((COUNTIFS(SWISSW!$I:$I,'MTT WIN'!$A52,SWISSW!$J:$J,'MTT WIN'!AI$1,SWISSW!$F:$F,"Won")+COUNTIFS(SWISSW!$I:$I,'MTT WIN'!AI$1,SWISSW!$J:$J,'MTT WIN'!$A52,SWISSW!$F:$F,"Lost")))</f>
        <v>0</v>
      </c>
      <c r="AJ52" s="11">
        <f ca="1">((COUNTIFS(SWISSW!$I:$I,'MTT WIN'!$A52,SWISSW!$J:$J,'MTT WIN'!AJ$1,SWISSW!$F:$F,"Won")+COUNTIFS(SWISSW!$I:$I,'MTT WIN'!AJ$1,SWISSW!$J:$J,'MTT WIN'!$A52,SWISSW!$F:$F,"Lost")))</f>
        <v>0</v>
      </c>
      <c r="AK52" s="11">
        <f ca="1">((COUNTIFS(SWISSW!$I:$I,'MTT WIN'!$A52,SWISSW!$J:$J,'MTT WIN'!AK$1,SWISSW!$F:$F,"Won")+COUNTIFS(SWISSW!$I:$I,'MTT WIN'!AK$1,SWISSW!$J:$J,'MTT WIN'!$A52,SWISSW!$F:$F,"Lost")))</f>
        <v>0</v>
      </c>
      <c r="AL52" s="11">
        <f ca="1">((COUNTIFS(SWISSW!$I:$I,'MTT WIN'!$A52,SWISSW!$J:$J,'MTT WIN'!AL$1,SWISSW!$F:$F,"Won")+COUNTIFS(SWISSW!$I:$I,'MTT WIN'!AL$1,SWISSW!$J:$J,'MTT WIN'!$A52,SWISSW!$F:$F,"Lost")))</f>
        <v>0</v>
      </c>
      <c r="AM52" s="11">
        <f ca="1">((COUNTIFS(SWISSW!$I:$I,'MTT WIN'!$A52,SWISSW!$J:$J,'MTT WIN'!AM$1,SWISSW!$F:$F,"Won")+COUNTIFS(SWISSW!$I:$I,'MTT WIN'!AM$1,SWISSW!$J:$J,'MTT WIN'!$A52,SWISSW!$F:$F,"Lost")))</f>
        <v>0</v>
      </c>
      <c r="AN52" s="11">
        <f ca="1">((COUNTIFS(SWISSW!$I:$I,'MTT WIN'!$A52,SWISSW!$J:$J,'MTT WIN'!AN$1,SWISSW!$F:$F,"Won")+COUNTIFS(SWISSW!$I:$I,'MTT WIN'!AN$1,SWISSW!$J:$J,'MTT WIN'!$A52,SWISSW!$F:$F,"Lost")))</f>
        <v>0</v>
      </c>
      <c r="AO52" s="11">
        <f ca="1">((COUNTIFS(SWISSW!$I:$I,'MTT WIN'!$A52,SWISSW!$J:$J,'MTT WIN'!AO$1,SWISSW!$F:$F,"Won")+COUNTIFS(SWISSW!$I:$I,'MTT WIN'!AO$1,SWISSW!$J:$J,'MTT WIN'!$A52,SWISSW!$F:$F,"Lost")))</f>
        <v>0</v>
      </c>
      <c r="AP52" s="11">
        <f ca="1">((COUNTIFS(SWISSW!$I:$I,'MTT WIN'!$A52,SWISSW!$J:$J,'MTT WIN'!AP$1,SWISSW!$F:$F,"Won")+COUNTIFS(SWISSW!$I:$I,'MTT WIN'!AP$1,SWISSW!$J:$J,'MTT WIN'!$A52,SWISSW!$F:$F,"Lost")))</f>
        <v>0</v>
      </c>
      <c r="AQ52" s="11">
        <f ca="1">((COUNTIFS(SWISSW!$I:$I,'MTT WIN'!$A52,SWISSW!$J:$J,'MTT WIN'!AQ$1,SWISSW!$F:$F,"Won")+COUNTIFS(SWISSW!$I:$I,'MTT WIN'!AQ$1,SWISSW!$J:$J,'MTT WIN'!$A52,SWISSW!$F:$F,"Lost")))</f>
        <v>0</v>
      </c>
      <c r="AR52" s="11">
        <f ca="1">((COUNTIFS(SWISSW!$I:$I,'MTT WIN'!$A52,SWISSW!$J:$J,'MTT WIN'!AR$1,SWISSW!$F:$F,"Won")+COUNTIFS(SWISSW!$I:$I,'MTT WIN'!AR$1,SWISSW!$J:$J,'MTT WIN'!$A52,SWISSW!$F:$F,"Lost")))</f>
        <v>0</v>
      </c>
      <c r="AS52" s="11">
        <f ca="1">((COUNTIFS(SWISSW!$I:$I,'MTT WIN'!$A52,SWISSW!$J:$J,'MTT WIN'!AS$1,SWISSW!$F:$F,"Won")+COUNTIFS(SWISSW!$I:$I,'MTT WIN'!AS$1,SWISSW!$J:$J,'MTT WIN'!$A52,SWISSW!$F:$F,"Lost")))</f>
        <v>0</v>
      </c>
      <c r="AT52" s="11">
        <f ca="1">((COUNTIFS(SWISSW!$I:$I,'MTT WIN'!$A52,SWISSW!$J:$J,'MTT WIN'!AT$1,SWISSW!$F:$F,"Won")+COUNTIFS(SWISSW!$I:$I,'MTT WIN'!AT$1,SWISSW!$J:$J,'MTT WIN'!$A52,SWISSW!$F:$F,"Lost")))</f>
        <v>0</v>
      </c>
      <c r="AU52" s="11">
        <f ca="1">((COUNTIFS(SWISSW!$I:$I,'MTT WIN'!$A52,SWISSW!$J:$J,'MTT WIN'!AU$1,SWISSW!$F:$F,"Won")+COUNTIFS(SWISSW!$I:$I,'MTT WIN'!AU$1,SWISSW!$J:$J,'MTT WIN'!$A52,SWISSW!$F:$F,"Lost")))</f>
        <v>0</v>
      </c>
      <c r="AV52" s="11">
        <f ca="1">((COUNTIFS(SWISSW!$I:$I,'MTT WIN'!$A52,SWISSW!$J:$J,'MTT WIN'!AV$1,SWISSW!$F:$F,"Won")+COUNTIFS(SWISSW!$I:$I,'MTT WIN'!AV$1,SWISSW!$J:$J,'MTT WIN'!$A52,SWISSW!$F:$F,"Lost")))</f>
        <v>0</v>
      </c>
      <c r="AW52" s="11">
        <f ca="1">((COUNTIFS(SWISSW!$I:$I,'MTT WIN'!$A52,SWISSW!$J:$J,'MTT WIN'!AW$1,SWISSW!$F:$F,"Won")+COUNTIFS(SWISSW!$I:$I,'MTT WIN'!AW$1,SWISSW!$J:$J,'MTT WIN'!$A52,SWISSW!$F:$F,"Lost")))</f>
        <v>0</v>
      </c>
      <c r="AX52" s="11">
        <f ca="1">((COUNTIFS(SWISSW!$I:$I,'MTT WIN'!$A52,SWISSW!$J:$J,'MTT WIN'!AX$1,SWISSW!$F:$F,"Won")+COUNTIFS(SWISSW!$I:$I,'MTT WIN'!AX$1,SWISSW!$J:$J,'MTT WIN'!$A52,SWISSW!$F:$F,"Lost")))</f>
        <v>0</v>
      </c>
      <c r="AY52" s="11">
        <f ca="1">((COUNTIFS(SWISSW!$I:$I,'MTT WIN'!$A52,SWISSW!$J:$J,'MTT WIN'!AY$1,SWISSW!$F:$F,"Won")+COUNTIFS(SWISSW!$I:$I,'MTT WIN'!AY$1,SWISSW!$J:$J,'MTT WIN'!$A52,SWISSW!$F:$F,"Lost")))</f>
        <v>0</v>
      </c>
      <c r="AZ52" s="11">
        <f ca="1">((COUNTIFS(SWISSW!$I:$I,'MTT WIN'!$A52,SWISSW!$J:$J,'MTT WIN'!AZ$1,SWISSW!$F:$F,"Won")+COUNTIFS(SWISSW!$I:$I,'MTT WIN'!AZ$1,SWISSW!$J:$J,'MTT WIN'!$A52,SWISSW!$F:$F,"Lost")))</f>
        <v>0</v>
      </c>
      <c r="BA52" s="11">
        <f ca="1">((COUNTIFS(SWISSW!$I:$I,'MTT WIN'!$A52,SWISSW!$J:$J,'MTT WIN'!BA$1,SWISSW!$F:$F,"Won")+COUNTIFS(SWISSW!$I:$I,'MTT WIN'!BA$1,SWISSW!$J:$J,'MTT WIN'!$A52,SWISSW!$F:$F,"Lost")))</f>
        <v>0</v>
      </c>
      <c r="BB52" s="11">
        <f ca="1">((COUNTIFS(SWISSW!$I:$I,'MTT WIN'!$A52,SWISSW!$J:$J,'MTT WIN'!BB$1,SWISSW!$F:$F,"Won")+COUNTIFS(SWISSW!$I:$I,'MTT WIN'!BB$1,SWISSW!$J:$J,'MTT WIN'!$A52,SWISSW!$F:$F,"Lost")))</f>
        <v>0</v>
      </c>
      <c r="BC52" s="11">
        <f ca="1">((COUNTIFS(SWISSW!$I:$I,'MTT WIN'!$A52,SWISSW!$J:$J,'MTT WIN'!BC$1,SWISSW!$F:$F,"Won")+COUNTIFS(SWISSW!$I:$I,'MTT WIN'!BC$1,SWISSW!$J:$J,'MTT WIN'!$A52,SWISSW!$F:$F,"Lost")))</f>
        <v>0</v>
      </c>
      <c r="BD52" s="11">
        <f ca="1">((COUNTIFS(SWISSW!$I:$I,'MTT WIN'!$A52,SWISSW!$J:$J,'MTT WIN'!BD$1,SWISSW!$F:$F,"Won")+COUNTIFS(SWISSW!$I:$I,'MTT WIN'!BD$1,SWISSW!$J:$J,'MTT WIN'!$A52,SWISSW!$F:$F,"Lost")))</f>
        <v>0</v>
      </c>
      <c r="BE52" s="11">
        <f ca="1">((COUNTIFS(SWISSW!$I:$I,'MTT WIN'!$A52,SWISSW!$J:$J,'MTT WIN'!BE$1,SWISSW!$F:$F,"Won")+COUNTIFS(SWISSW!$I:$I,'MTT WIN'!BE$1,SWISSW!$J:$J,'MTT WIN'!$A52,SWISSW!$F:$F,"Lost")))</f>
        <v>0</v>
      </c>
      <c r="BF52" s="11">
        <f ca="1">((COUNTIFS(SWISSW!$I:$I,'MTT WIN'!$A52,SWISSW!$J:$J,'MTT WIN'!BF$1,SWISSW!$F:$F,"Won")+COUNTIFS(SWISSW!$I:$I,'MTT WIN'!BF$1,SWISSW!$J:$J,'MTT WIN'!$A52,SWISSW!$F:$F,"Lost")))</f>
        <v>0</v>
      </c>
    </row>
    <row r="53" spans="1:58" ht="55" customHeight="1" x14ac:dyDescent="0.3">
      <c r="A53" s="3" t="str">
        <f ca="1">MATCHUP!A53</f>
        <v>Dimir Affinity</v>
      </c>
      <c r="B53" s="11">
        <f ca="1">((COUNTIFS(SWISSW!$I:$I,'MTT WIN'!$A53,SWISSW!$J:$J,'MTT WIN'!B$1,SWISSW!$F:$F,"Won")+COUNTIFS(SWISSW!$I:$I,'MTT WIN'!B$1,SWISSW!$J:$J,'MTT WIN'!$A53,SWISSW!$F:$F,"Lost")))</f>
        <v>0</v>
      </c>
      <c r="C53" s="11">
        <f ca="1">((COUNTIFS(SWISSW!$I:$I,'MTT WIN'!$A53,SWISSW!$J:$J,'MTT WIN'!C$1,SWISSW!$F:$F,"Won")+COUNTIFS(SWISSW!$I:$I,'MTT WIN'!C$1,SWISSW!$J:$J,'MTT WIN'!$A53,SWISSW!$F:$F,"Lost")))</f>
        <v>0</v>
      </c>
      <c r="D53" s="11">
        <f ca="1">((COUNTIFS(SWISSW!$I:$I,'MTT WIN'!$A53,SWISSW!$J:$J,'MTT WIN'!D$1,SWISSW!$F:$F,"Won")+COUNTIFS(SWISSW!$I:$I,'MTT WIN'!D$1,SWISSW!$J:$J,'MTT WIN'!$A53,SWISSW!$F:$F,"Lost")))</f>
        <v>0</v>
      </c>
      <c r="E53" s="11">
        <f ca="1">((COUNTIFS(SWISSW!$I:$I,'MTT WIN'!$A53,SWISSW!$J:$J,'MTT WIN'!E$1,SWISSW!$F:$F,"Won")+COUNTIFS(SWISSW!$I:$I,'MTT WIN'!E$1,SWISSW!$J:$J,'MTT WIN'!$A53,SWISSW!$F:$F,"Lost")))</f>
        <v>0</v>
      </c>
      <c r="F53" s="11">
        <f ca="1">((COUNTIFS(SWISSW!$I:$I,'MTT WIN'!$A53,SWISSW!$J:$J,'MTT WIN'!F$1,SWISSW!$F:$F,"Won")+COUNTIFS(SWISSW!$I:$I,'MTT WIN'!F$1,SWISSW!$J:$J,'MTT WIN'!$A53,SWISSW!$F:$F,"Lost")))</f>
        <v>0</v>
      </c>
      <c r="G53" s="11">
        <f ca="1">((COUNTIFS(SWISSW!$I:$I,'MTT WIN'!$A53,SWISSW!$J:$J,'MTT WIN'!G$1,SWISSW!$F:$F,"Won")+COUNTIFS(SWISSW!$I:$I,'MTT WIN'!G$1,SWISSW!$J:$J,'MTT WIN'!$A53,SWISSW!$F:$F,"Lost")))</f>
        <v>0</v>
      </c>
      <c r="H53" s="11">
        <f ca="1">((COUNTIFS(SWISSW!$I:$I,'MTT WIN'!$A53,SWISSW!$J:$J,'MTT WIN'!H$1,SWISSW!$F:$F,"Won")+COUNTIFS(SWISSW!$I:$I,'MTT WIN'!H$1,SWISSW!$J:$J,'MTT WIN'!$A53,SWISSW!$F:$F,"Lost")))</f>
        <v>0</v>
      </c>
      <c r="I53" s="11">
        <f ca="1">((COUNTIFS(SWISSW!$I:$I,'MTT WIN'!$A53,SWISSW!$J:$J,'MTT WIN'!I$1,SWISSW!$F:$F,"Won")+COUNTIFS(SWISSW!$I:$I,'MTT WIN'!I$1,SWISSW!$J:$J,'MTT WIN'!$A53,SWISSW!$F:$F,"Lost")))</f>
        <v>0</v>
      </c>
      <c r="J53" s="11">
        <f ca="1">((COUNTIFS(SWISSW!$I:$I,'MTT WIN'!$A53,SWISSW!$J:$J,'MTT WIN'!J$1,SWISSW!$F:$F,"Won")+COUNTIFS(SWISSW!$I:$I,'MTT WIN'!J$1,SWISSW!$J:$J,'MTT WIN'!$A53,SWISSW!$F:$F,"Lost")))</f>
        <v>1</v>
      </c>
      <c r="K53" s="11">
        <f ca="1">((COUNTIFS(SWISSW!$I:$I,'MTT WIN'!$A53,SWISSW!$J:$J,'MTT WIN'!K$1,SWISSW!$F:$F,"Won")+COUNTIFS(SWISSW!$I:$I,'MTT WIN'!K$1,SWISSW!$J:$J,'MTT WIN'!$A53,SWISSW!$F:$F,"Lost")))</f>
        <v>0</v>
      </c>
      <c r="L53" s="11">
        <f ca="1">((COUNTIFS(SWISSW!$I:$I,'MTT WIN'!$A53,SWISSW!$J:$J,'MTT WIN'!L$1,SWISSW!$F:$F,"Won")+COUNTIFS(SWISSW!$I:$I,'MTT WIN'!L$1,SWISSW!$J:$J,'MTT WIN'!$A53,SWISSW!$F:$F,"Lost")))</f>
        <v>0</v>
      </c>
      <c r="M53" s="11">
        <f ca="1">((COUNTIFS(SWISSW!$I:$I,'MTT WIN'!$A53,SWISSW!$J:$J,'MTT WIN'!M$1,SWISSW!$F:$F,"Won")+COUNTIFS(SWISSW!$I:$I,'MTT WIN'!M$1,SWISSW!$J:$J,'MTT WIN'!$A53,SWISSW!$F:$F,"Lost")))</f>
        <v>0</v>
      </c>
      <c r="N53" s="11">
        <f ca="1">((COUNTIFS(SWISSW!$I:$I,'MTT WIN'!$A53,SWISSW!$J:$J,'MTT WIN'!N$1,SWISSW!$F:$F,"Won")+COUNTIFS(SWISSW!$I:$I,'MTT WIN'!N$1,SWISSW!$J:$J,'MTT WIN'!$A53,SWISSW!$F:$F,"Lost")))</f>
        <v>0</v>
      </c>
      <c r="O53" s="11">
        <f ca="1">((COUNTIFS(SWISSW!$I:$I,'MTT WIN'!$A53,SWISSW!$J:$J,'MTT WIN'!O$1,SWISSW!$F:$F,"Won")+COUNTIFS(SWISSW!$I:$I,'MTT WIN'!O$1,SWISSW!$J:$J,'MTT WIN'!$A53,SWISSW!$F:$F,"Lost")))</f>
        <v>0</v>
      </c>
      <c r="P53" s="11">
        <f ca="1">((COUNTIFS(SWISSW!$I:$I,'MTT WIN'!$A53,SWISSW!$J:$J,'MTT WIN'!P$1,SWISSW!$F:$F,"Won")+COUNTIFS(SWISSW!$I:$I,'MTT WIN'!P$1,SWISSW!$J:$J,'MTT WIN'!$A53,SWISSW!$F:$F,"Lost")))</f>
        <v>1</v>
      </c>
      <c r="Q53" s="11">
        <f ca="1">((COUNTIFS(SWISSW!$I:$I,'MTT WIN'!$A53,SWISSW!$J:$J,'MTT WIN'!Q$1,SWISSW!$F:$F,"Won")+COUNTIFS(SWISSW!$I:$I,'MTT WIN'!Q$1,SWISSW!$J:$J,'MTT WIN'!$A53,SWISSW!$F:$F,"Lost")))</f>
        <v>0</v>
      </c>
      <c r="R53" s="11">
        <f ca="1">((COUNTIFS(SWISSW!$I:$I,'MTT WIN'!$A53,SWISSW!$J:$J,'MTT WIN'!R$1,SWISSW!$F:$F,"Won")+COUNTIFS(SWISSW!$I:$I,'MTT WIN'!R$1,SWISSW!$J:$J,'MTT WIN'!$A53,SWISSW!$F:$F,"Lost")))</f>
        <v>0</v>
      </c>
      <c r="S53" s="11">
        <f ca="1">((COUNTIFS(SWISSW!$I:$I,'MTT WIN'!$A53,SWISSW!$J:$J,'MTT WIN'!S$1,SWISSW!$F:$F,"Won")+COUNTIFS(SWISSW!$I:$I,'MTT WIN'!S$1,SWISSW!$J:$J,'MTT WIN'!$A53,SWISSW!$F:$F,"Lost")))</f>
        <v>0</v>
      </c>
      <c r="T53" s="11">
        <f ca="1">((COUNTIFS(SWISSW!$I:$I,'MTT WIN'!$A53,SWISSW!$J:$J,'MTT WIN'!T$1,SWISSW!$F:$F,"Won")+COUNTIFS(SWISSW!$I:$I,'MTT WIN'!T$1,SWISSW!$J:$J,'MTT WIN'!$A53,SWISSW!$F:$F,"Lost")))</f>
        <v>0</v>
      </c>
      <c r="U53" s="11">
        <f ca="1">((COUNTIFS(SWISSW!$I:$I,'MTT WIN'!$A53,SWISSW!$J:$J,'MTT WIN'!U$1,SWISSW!$F:$F,"Won")+COUNTIFS(SWISSW!$I:$I,'MTT WIN'!U$1,SWISSW!$J:$J,'MTT WIN'!$A53,SWISSW!$F:$F,"Lost")))</f>
        <v>0</v>
      </c>
      <c r="V53" s="11">
        <f ca="1">((COUNTIFS(SWISSW!$I:$I,'MTT WIN'!$A53,SWISSW!$J:$J,'MTT WIN'!V$1,SWISSW!$F:$F,"Won")+COUNTIFS(SWISSW!$I:$I,'MTT WIN'!V$1,SWISSW!$J:$J,'MTT WIN'!$A53,SWISSW!$F:$F,"Lost")))</f>
        <v>0</v>
      </c>
      <c r="W53" s="11">
        <f ca="1">((COUNTIFS(SWISSW!$I:$I,'MTT WIN'!$A53,SWISSW!$J:$J,'MTT WIN'!W$1,SWISSW!$F:$F,"Won")+COUNTIFS(SWISSW!$I:$I,'MTT WIN'!W$1,SWISSW!$J:$J,'MTT WIN'!$A53,SWISSW!$F:$F,"Lost")))</f>
        <v>0</v>
      </c>
      <c r="X53" s="11">
        <f ca="1">((COUNTIFS(SWISSW!$I:$I,'MTT WIN'!$A53,SWISSW!$J:$J,'MTT WIN'!X$1,SWISSW!$F:$F,"Won")+COUNTIFS(SWISSW!$I:$I,'MTT WIN'!X$1,SWISSW!$J:$J,'MTT WIN'!$A53,SWISSW!$F:$F,"Lost")))</f>
        <v>0</v>
      </c>
      <c r="Y53" s="11">
        <f ca="1">((COUNTIFS(SWISSW!$I:$I,'MTT WIN'!$A53,SWISSW!$J:$J,'MTT WIN'!Y$1,SWISSW!$F:$F,"Won")+COUNTIFS(SWISSW!$I:$I,'MTT WIN'!Y$1,SWISSW!$J:$J,'MTT WIN'!$A53,SWISSW!$F:$F,"Lost")))</f>
        <v>0</v>
      </c>
      <c r="Z53" s="11">
        <f ca="1">((COUNTIFS(SWISSW!$I:$I,'MTT WIN'!$A53,SWISSW!$J:$J,'MTT WIN'!Z$1,SWISSW!$F:$F,"Won")+COUNTIFS(SWISSW!$I:$I,'MTT WIN'!Z$1,SWISSW!$J:$J,'MTT WIN'!$A53,SWISSW!$F:$F,"Lost")))</f>
        <v>0</v>
      </c>
      <c r="AA53" s="11">
        <f ca="1">((COUNTIFS(SWISSW!$I:$I,'MTT WIN'!$A53,SWISSW!$J:$J,'MTT WIN'!AA$1,SWISSW!$F:$F,"Won")+COUNTIFS(SWISSW!$I:$I,'MTT WIN'!AA$1,SWISSW!$J:$J,'MTT WIN'!$A53,SWISSW!$F:$F,"Lost")))</f>
        <v>0</v>
      </c>
      <c r="AB53" s="11">
        <f ca="1">((COUNTIFS(SWISSW!$I:$I,'MTT WIN'!$A53,SWISSW!$J:$J,'MTT WIN'!AB$1,SWISSW!$F:$F,"Won")+COUNTIFS(SWISSW!$I:$I,'MTT WIN'!AB$1,SWISSW!$J:$J,'MTT WIN'!$A53,SWISSW!$F:$F,"Lost")))</f>
        <v>0</v>
      </c>
      <c r="AC53" s="11">
        <f ca="1">((COUNTIFS(SWISSW!$I:$I,'MTT WIN'!$A53,SWISSW!$J:$J,'MTT WIN'!AC$1,SWISSW!$F:$F,"Won")+COUNTIFS(SWISSW!$I:$I,'MTT WIN'!AC$1,SWISSW!$J:$J,'MTT WIN'!$A53,SWISSW!$F:$F,"Lost")))</f>
        <v>0</v>
      </c>
      <c r="AD53" s="11">
        <f ca="1">((COUNTIFS(SWISSW!$I:$I,'MTT WIN'!$A53,SWISSW!$J:$J,'MTT WIN'!AD$1,SWISSW!$F:$F,"Won")+COUNTIFS(SWISSW!$I:$I,'MTT WIN'!AD$1,SWISSW!$J:$J,'MTT WIN'!$A53,SWISSW!$F:$F,"Lost")))</f>
        <v>0</v>
      </c>
      <c r="AE53" s="11">
        <f ca="1">((COUNTIFS(SWISSW!$I:$I,'MTT WIN'!$A53,SWISSW!$J:$J,'MTT WIN'!AE$1,SWISSW!$F:$F,"Won")+COUNTIFS(SWISSW!$I:$I,'MTT WIN'!AE$1,SWISSW!$J:$J,'MTT WIN'!$A53,SWISSW!$F:$F,"Lost")))</f>
        <v>0</v>
      </c>
      <c r="AF53" s="11">
        <f ca="1">((COUNTIFS(SWISSW!$I:$I,'MTT WIN'!$A53,SWISSW!$J:$J,'MTT WIN'!AF$1,SWISSW!$F:$F,"Won")+COUNTIFS(SWISSW!$I:$I,'MTT WIN'!AF$1,SWISSW!$J:$J,'MTT WIN'!$A53,SWISSW!$F:$F,"Lost")))</f>
        <v>0</v>
      </c>
      <c r="AG53" s="11">
        <f ca="1">((COUNTIFS(SWISSW!$I:$I,'MTT WIN'!$A53,SWISSW!$J:$J,'MTT WIN'!AG$1,SWISSW!$F:$F,"Won")+COUNTIFS(SWISSW!$I:$I,'MTT WIN'!AG$1,SWISSW!$J:$J,'MTT WIN'!$A53,SWISSW!$F:$F,"Lost")))</f>
        <v>0</v>
      </c>
      <c r="AH53" s="11">
        <f ca="1">((COUNTIFS(SWISSW!$I:$I,'MTT WIN'!$A53,SWISSW!$J:$J,'MTT WIN'!AH$1,SWISSW!$F:$F,"Won")+COUNTIFS(SWISSW!$I:$I,'MTT WIN'!AH$1,SWISSW!$J:$J,'MTT WIN'!$A53,SWISSW!$F:$F,"Lost")))</f>
        <v>0</v>
      </c>
      <c r="AI53" s="11">
        <f ca="1">((COUNTIFS(SWISSW!$I:$I,'MTT WIN'!$A53,SWISSW!$J:$J,'MTT WIN'!AI$1,SWISSW!$F:$F,"Won")+COUNTIFS(SWISSW!$I:$I,'MTT WIN'!AI$1,SWISSW!$J:$J,'MTT WIN'!$A53,SWISSW!$F:$F,"Lost")))</f>
        <v>0</v>
      </c>
      <c r="AJ53" s="11">
        <f ca="1">((COUNTIFS(SWISSW!$I:$I,'MTT WIN'!$A53,SWISSW!$J:$J,'MTT WIN'!AJ$1,SWISSW!$F:$F,"Won")+COUNTIFS(SWISSW!$I:$I,'MTT WIN'!AJ$1,SWISSW!$J:$J,'MTT WIN'!$A53,SWISSW!$F:$F,"Lost")))</f>
        <v>0</v>
      </c>
      <c r="AK53" s="11">
        <f ca="1">((COUNTIFS(SWISSW!$I:$I,'MTT WIN'!$A53,SWISSW!$J:$J,'MTT WIN'!AK$1,SWISSW!$F:$F,"Won")+COUNTIFS(SWISSW!$I:$I,'MTT WIN'!AK$1,SWISSW!$J:$J,'MTT WIN'!$A53,SWISSW!$F:$F,"Lost")))</f>
        <v>0</v>
      </c>
      <c r="AL53" s="11">
        <f ca="1">((COUNTIFS(SWISSW!$I:$I,'MTT WIN'!$A53,SWISSW!$J:$J,'MTT WIN'!AL$1,SWISSW!$F:$F,"Won")+COUNTIFS(SWISSW!$I:$I,'MTT WIN'!AL$1,SWISSW!$J:$J,'MTT WIN'!$A53,SWISSW!$F:$F,"Lost")))</f>
        <v>0</v>
      </c>
      <c r="AM53" s="11">
        <f ca="1">((COUNTIFS(SWISSW!$I:$I,'MTT WIN'!$A53,SWISSW!$J:$J,'MTT WIN'!AM$1,SWISSW!$F:$F,"Won")+COUNTIFS(SWISSW!$I:$I,'MTT WIN'!AM$1,SWISSW!$J:$J,'MTT WIN'!$A53,SWISSW!$F:$F,"Lost")))</f>
        <v>0</v>
      </c>
      <c r="AN53" s="11">
        <f ca="1">((COUNTIFS(SWISSW!$I:$I,'MTT WIN'!$A53,SWISSW!$J:$J,'MTT WIN'!AN$1,SWISSW!$F:$F,"Won")+COUNTIFS(SWISSW!$I:$I,'MTT WIN'!AN$1,SWISSW!$J:$J,'MTT WIN'!$A53,SWISSW!$F:$F,"Lost")))</f>
        <v>0</v>
      </c>
      <c r="AO53" s="11">
        <f ca="1">((COUNTIFS(SWISSW!$I:$I,'MTT WIN'!$A53,SWISSW!$J:$J,'MTT WIN'!AO$1,SWISSW!$F:$F,"Won")+COUNTIFS(SWISSW!$I:$I,'MTT WIN'!AO$1,SWISSW!$J:$J,'MTT WIN'!$A53,SWISSW!$F:$F,"Lost")))</f>
        <v>0</v>
      </c>
      <c r="AP53" s="11">
        <f ca="1">((COUNTIFS(SWISSW!$I:$I,'MTT WIN'!$A53,SWISSW!$J:$J,'MTT WIN'!AP$1,SWISSW!$F:$F,"Won")+COUNTIFS(SWISSW!$I:$I,'MTT WIN'!AP$1,SWISSW!$J:$J,'MTT WIN'!$A53,SWISSW!$F:$F,"Lost")))</f>
        <v>0</v>
      </c>
      <c r="AQ53" s="11">
        <f ca="1">((COUNTIFS(SWISSW!$I:$I,'MTT WIN'!$A53,SWISSW!$J:$J,'MTT WIN'!AQ$1,SWISSW!$F:$F,"Won")+COUNTIFS(SWISSW!$I:$I,'MTT WIN'!AQ$1,SWISSW!$J:$J,'MTT WIN'!$A53,SWISSW!$F:$F,"Lost")))</f>
        <v>0</v>
      </c>
      <c r="AR53" s="11">
        <f ca="1">((COUNTIFS(SWISSW!$I:$I,'MTT WIN'!$A53,SWISSW!$J:$J,'MTT WIN'!AR$1,SWISSW!$F:$F,"Won")+COUNTIFS(SWISSW!$I:$I,'MTT WIN'!AR$1,SWISSW!$J:$J,'MTT WIN'!$A53,SWISSW!$F:$F,"Lost")))</f>
        <v>0</v>
      </c>
      <c r="AS53" s="11">
        <f ca="1">((COUNTIFS(SWISSW!$I:$I,'MTT WIN'!$A53,SWISSW!$J:$J,'MTT WIN'!AS$1,SWISSW!$F:$F,"Won")+COUNTIFS(SWISSW!$I:$I,'MTT WIN'!AS$1,SWISSW!$J:$J,'MTT WIN'!$A53,SWISSW!$F:$F,"Lost")))</f>
        <v>0</v>
      </c>
      <c r="AT53" s="11">
        <f ca="1">((COUNTIFS(SWISSW!$I:$I,'MTT WIN'!$A53,SWISSW!$J:$J,'MTT WIN'!AT$1,SWISSW!$F:$F,"Won")+COUNTIFS(SWISSW!$I:$I,'MTT WIN'!AT$1,SWISSW!$J:$J,'MTT WIN'!$A53,SWISSW!$F:$F,"Lost")))</f>
        <v>0</v>
      </c>
      <c r="AU53" s="11">
        <f ca="1">((COUNTIFS(SWISSW!$I:$I,'MTT WIN'!$A53,SWISSW!$J:$J,'MTT WIN'!AU$1,SWISSW!$F:$F,"Won")+COUNTIFS(SWISSW!$I:$I,'MTT WIN'!AU$1,SWISSW!$J:$J,'MTT WIN'!$A53,SWISSW!$F:$F,"Lost")))</f>
        <v>0</v>
      </c>
      <c r="AV53" s="11">
        <f ca="1">((COUNTIFS(SWISSW!$I:$I,'MTT WIN'!$A53,SWISSW!$J:$J,'MTT WIN'!AV$1,SWISSW!$F:$F,"Won")+COUNTIFS(SWISSW!$I:$I,'MTT WIN'!AV$1,SWISSW!$J:$J,'MTT WIN'!$A53,SWISSW!$F:$F,"Lost")))</f>
        <v>0</v>
      </c>
      <c r="AW53" s="11">
        <f ca="1">((COUNTIFS(SWISSW!$I:$I,'MTT WIN'!$A53,SWISSW!$J:$J,'MTT WIN'!AW$1,SWISSW!$F:$F,"Won")+COUNTIFS(SWISSW!$I:$I,'MTT WIN'!AW$1,SWISSW!$J:$J,'MTT WIN'!$A53,SWISSW!$F:$F,"Lost")))</f>
        <v>0</v>
      </c>
      <c r="AX53" s="11">
        <f ca="1">((COUNTIFS(SWISSW!$I:$I,'MTT WIN'!$A53,SWISSW!$J:$J,'MTT WIN'!AX$1,SWISSW!$F:$F,"Won")+COUNTIFS(SWISSW!$I:$I,'MTT WIN'!AX$1,SWISSW!$J:$J,'MTT WIN'!$A53,SWISSW!$F:$F,"Lost")))</f>
        <v>0</v>
      </c>
      <c r="AY53" s="11">
        <f ca="1">((COUNTIFS(SWISSW!$I:$I,'MTT WIN'!$A53,SWISSW!$J:$J,'MTT WIN'!AY$1,SWISSW!$F:$F,"Won")+COUNTIFS(SWISSW!$I:$I,'MTT WIN'!AY$1,SWISSW!$J:$J,'MTT WIN'!$A53,SWISSW!$F:$F,"Lost")))</f>
        <v>0</v>
      </c>
      <c r="AZ53" s="11">
        <f ca="1">((COUNTIFS(SWISSW!$I:$I,'MTT WIN'!$A53,SWISSW!$J:$J,'MTT WIN'!AZ$1,SWISSW!$F:$F,"Won")+COUNTIFS(SWISSW!$I:$I,'MTT WIN'!AZ$1,SWISSW!$J:$J,'MTT WIN'!$A53,SWISSW!$F:$F,"Lost")))</f>
        <v>0</v>
      </c>
      <c r="BA53" s="11">
        <f ca="1">((COUNTIFS(SWISSW!$I:$I,'MTT WIN'!$A53,SWISSW!$J:$J,'MTT WIN'!BA$1,SWISSW!$F:$F,"Won")+COUNTIFS(SWISSW!$I:$I,'MTT WIN'!BA$1,SWISSW!$J:$J,'MTT WIN'!$A53,SWISSW!$F:$F,"Lost")))</f>
        <v>0</v>
      </c>
      <c r="BB53" s="11">
        <f ca="1">((COUNTIFS(SWISSW!$I:$I,'MTT WIN'!$A53,SWISSW!$J:$J,'MTT WIN'!BB$1,SWISSW!$F:$F,"Won")+COUNTIFS(SWISSW!$I:$I,'MTT WIN'!BB$1,SWISSW!$J:$J,'MTT WIN'!$A53,SWISSW!$F:$F,"Lost")))</f>
        <v>0</v>
      </c>
      <c r="BC53" s="11">
        <f ca="1">((COUNTIFS(SWISSW!$I:$I,'MTT WIN'!$A53,SWISSW!$J:$J,'MTT WIN'!BC$1,SWISSW!$F:$F,"Won")+COUNTIFS(SWISSW!$I:$I,'MTT WIN'!BC$1,SWISSW!$J:$J,'MTT WIN'!$A53,SWISSW!$F:$F,"Lost")))</f>
        <v>0</v>
      </c>
      <c r="BD53" s="11">
        <f ca="1">((COUNTIFS(SWISSW!$I:$I,'MTT WIN'!$A53,SWISSW!$J:$J,'MTT WIN'!BD$1,SWISSW!$F:$F,"Won")+COUNTIFS(SWISSW!$I:$I,'MTT WIN'!BD$1,SWISSW!$J:$J,'MTT WIN'!$A53,SWISSW!$F:$F,"Lost")))</f>
        <v>0</v>
      </c>
      <c r="BE53" s="11">
        <f ca="1">((COUNTIFS(SWISSW!$I:$I,'MTT WIN'!$A53,SWISSW!$J:$J,'MTT WIN'!BE$1,SWISSW!$F:$F,"Won")+COUNTIFS(SWISSW!$I:$I,'MTT WIN'!BE$1,SWISSW!$J:$J,'MTT WIN'!$A53,SWISSW!$F:$F,"Lost")))</f>
        <v>0</v>
      </c>
      <c r="BF53" s="11">
        <f ca="1">((COUNTIFS(SWISSW!$I:$I,'MTT WIN'!$A53,SWISSW!$J:$J,'MTT WIN'!BF$1,SWISSW!$F:$F,"Won")+COUNTIFS(SWISSW!$I:$I,'MTT WIN'!BF$1,SWISSW!$J:$J,'MTT WIN'!$A53,SWISSW!$F:$F,"Lost")))</f>
        <v>0</v>
      </c>
    </row>
    <row r="54" spans="1:58" ht="55" customHeight="1" x14ac:dyDescent="0.3">
      <c r="A54" s="3" t="str">
        <f ca="1">MATCHUP!A54</f>
        <v>Mono Red Old Style</v>
      </c>
      <c r="B54" s="11">
        <f ca="1">((COUNTIFS(SWISSW!$I:$I,'MTT WIN'!$A54,SWISSW!$J:$J,'MTT WIN'!B$1,SWISSW!$F:$F,"Won")+COUNTIFS(SWISSW!$I:$I,'MTT WIN'!B$1,SWISSW!$J:$J,'MTT WIN'!$A54,SWISSW!$F:$F,"Lost")))</f>
        <v>0</v>
      </c>
      <c r="C54" s="11">
        <f ca="1">((COUNTIFS(SWISSW!$I:$I,'MTT WIN'!$A54,SWISSW!$J:$J,'MTT WIN'!C$1,SWISSW!$F:$F,"Won")+COUNTIFS(SWISSW!$I:$I,'MTT WIN'!C$1,SWISSW!$J:$J,'MTT WIN'!$A54,SWISSW!$F:$F,"Lost")))</f>
        <v>0</v>
      </c>
      <c r="D54" s="11">
        <f ca="1">((COUNTIFS(SWISSW!$I:$I,'MTT WIN'!$A54,SWISSW!$J:$J,'MTT WIN'!D$1,SWISSW!$F:$F,"Won")+COUNTIFS(SWISSW!$I:$I,'MTT WIN'!D$1,SWISSW!$J:$J,'MTT WIN'!$A54,SWISSW!$F:$F,"Lost")))</f>
        <v>1</v>
      </c>
      <c r="E54" s="11">
        <f ca="1">((COUNTIFS(SWISSW!$I:$I,'MTT WIN'!$A54,SWISSW!$J:$J,'MTT WIN'!E$1,SWISSW!$F:$F,"Won")+COUNTIFS(SWISSW!$I:$I,'MTT WIN'!E$1,SWISSW!$J:$J,'MTT WIN'!$A54,SWISSW!$F:$F,"Lost")))</f>
        <v>0</v>
      </c>
      <c r="F54" s="11">
        <f ca="1">((COUNTIFS(SWISSW!$I:$I,'MTT WIN'!$A54,SWISSW!$J:$J,'MTT WIN'!F$1,SWISSW!$F:$F,"Won")+COUNTIFS(SWISSW!$I:$I,'MTT WIN'!F$1,SWISSW!$J:$J,'MTT WIN'!$A54,SWISSW!$F:$F,"Lost")))</f>
        <v>0</v>
      </c>
      <c r="G54" s="11">
        <f ca="1">((COUNTIFS(SWISSW!$I:$I,'MTT WIN'!$A54,SWISSW!$J:$J,'MTT WIN'!G$1,SWISSW!$F:$F,"Won")+COUNTIFS(SWISSW!$I:$I,'MTT WIN'!G$1,SWISSW!$J:$J,'MTT WIN'!$A54,SWISSW!$F:$F,"Lost")))</f>
        <v>0</v>
      </c>
      <c r="H54" s="11">
        <f ca="1">((COUNTIFS(SWISSW!$I:$I,'MTT WIN'!$A54,SWISSW!$J:$J,'MTT WIN'!H$1,SWISSW!$F:$F,"Won")+COUNTIFS(SWISSW!$I:$I,'MTT WIN'!H$1,SWISSW!$J:$J,'MTT WIN'!$A54,SWISSW!$F:$F,"Lost")))</f>
        <v>2</v>
      </c>
      <c r="I54" s="11">
        <f ca="1">((COUNTIFS(SWISSW!$I:$I,'MTT WIN'!$A54,SWISSW!$J:$J,'MTT WIN'!I$1,SWISSW!$F:$F,"Won")+COUNTIFS(SWISSW!$I:$I,'MTT WIN'!I$1,SWISSW!$J:$J,'MTT WIN'!$A54,SWISSW!$F:$F,"Lost")))</f>
        <v>0</v>
      </c>
      <c r="J54" s="11">
        <f ca="1">((COUNTIFS(SWISSW!$I:$I,'MTT WIN'!$A54,SWISSW!$J:$J,'MTT WIN'!J$1,SWISSW!$F:$F,"Won")+COUNTIFS(SWISSW!$I:$I,'MTT WIN'!J$1,SWISSW!$J:$J,'MTT WIN'!$A54,SWISSW!$F:$F,"Lost")))</f>
        <v>0</v>
      </c>
      <c r="K54" s="11">
        <f ca="1">((COUNTIFS(SWISSW!$I:$I,'MTT WIN'!$A54,SWISSW!$J:$J,'MTT WIN'!K$1,SWISSW!$F:$F,"Won")+COUNTIFS(SWISSW!$I:$I,'MTT WIN'!K$1,SWISSW!$J:$J,'MTT WIN'!$A54,SWISSW!$F:$F,"Lost")))</f>
        <v>0</v>
      </c>
      <c r="L54" s="11">
        <f ca="1">((COUNTIFS(SWISSW!$I:$I,'MTT WIN'!$A54,SWISSW!$J:$J,'MTT WIN'!L$1,SWISSW!$F:$F,"Won")+COUNTIFS(SWISSW!$I:$I,'MTT WIN'!L$1,SWISSW!$J:$J,'MTT WIN'!$A54,SWISSW!$F:$F,"Lost")))</f>
        <v>0</v>
      </c>
      <c r="M54" s="11">
        <f ca="1">((COUNTIFS(SWISSW!$I:$I,'MTT WIN'!$A54,SWISSW!$J:$J,'MTT WIN'!M$1,SWISSW!$F:$F,"Won")+COUNTIFS(SWISSW!$I:$I,'MTT WIN'!M$1,SWISSW!$J:$J,'MTT WIN'!$A54,SWISSW!$F:$F,"Lost")))</f>
        <v>0</v>
      </c>
      <c r="N54" s="11">
        <f ca="1">((COUNTIFS(SWISSW!$I:$I,'MTT WIN'!$A54,SWISSW!$J:$J,'MTT WIN'!N$1,SWISSW!$F:$F,"Won")+COUNTIFS(SWISSW!$I:$I,'MTT WIN'!N$1,SWISSW!$J:$J,'MTT WIN'!$A54,SWISSW!$F:$F,"Lost")))</f>
        <v>0</v>
      </c>
      <c r="O54" s="11">
        <f ca="1">((COUNTIFS(SWISSW!$I:$I,'MTT WIN'!$A54,SWISSW!$J:$J,'MTT WIN'!O$1,SWISSW!$F:$F,"Won")+COUNTIFS(SWISSW!$I:$I,'MTT WIN'!O$1,SWISSW!$J:$J,'MTT WIN'!$A54,SWISSW!$F:$F,"Lost")))</f>
        <v>0</v>
      </c>
      <c r="P54" s="11">
        <f ca="1">((COUNTIFS(SWISSW!$I:$I,'MTT WIN'!$A54,SWISSW!$J:$J,'MTT WIN'!P$1,SWISSW!$F:$F,"Won")+COUNTIFS(SWISSW!$I:$I,'MTT WIN'!P$1,SWISSW!$J:$J,'MTT WIN'!$A54,SWISSW!$F:$F,"Lost")))</f>
        <v>0</v>
      </c>
      <c r="Q54" s="11">
        <f ca="1">((COUNTIFS(SWISSW!$I:$I,'MTT WIN'!$A54,SWISSW!$J:$J,'MTT WIN'!Q$1,SWISSW!$F:$F,"Won")+COUNTIFS(SWISSW!$I:$I,'MTT WIN'!Q$1,SWISSW!$J:$J,'MTT WIN'!$A54,SWISSW!$F:$F,"Lost")))</f>
        <v>0</v>
      </c>
      <c r="R54" s="11">
        <f ca="1">((COUNTIFS(SWISSW!$I:$I,'MTT WIN'!$A54,SWISSW!$J:$J,'MTT WIN'!R$1,SWISSW!$F:$F,"Won")+COUNTIFS(SWISSW!$I:$I,'MTT WIN'!R$1,SWISSW!$J:$J,'MTT WIN'!$A54,SWISSW!$F:$F,"Lost")))</f>
        <v>0</v>
      </c>
      <c r="S54" s="11">
        <f ca="1">((COUNTIFS(SWISSW!$I:$I,'MTT WIN'!$A54,SWISSW!$J:$J,'MTT WIN'!S$1,SWISSW!$F:$F,"Won")+COUNTIFS(SWISSW!$I:$I,'MTT WIN'!S$1,SWISSW!$J:$J,'MTT WIN'!$A54,SWISSW!$F:$F,"Lost")))</f>
        <v>0</v>
      </c>
      <c r="T54" s="11">
        <f ca="1">((COUNTIFS(SWISSW!$I:$I,'MTT WIN'!$A54,SWISSW!$J:$J,'MTT WIN'!T$1,SWISSW!$F:$F,"Won")+COUNTIFS(SWISSW!$I:$I,'MTT WIN'!T$1,SWISSW!$J:$J,'MTT WIN'!$A54,SWISSW!$F:$F,"Lost")))</f>
        <v>0</v>
      </c>
      <c r="U54" s="11">
        <f ca="1">((COUNTIFS(SWISSW!$I:$I,'MTT WIN'!$A54,SWISSW!$J:$J,'MTT WIN'!U$1,SWISSW!$F:$F,"Won")+COUNTIFS(SWISSW!$I:$I,'MTT WIN'!U$1,SWISSW!$J:$J,'MTT WIN'!$A54,SWISSW!$F:$F,"Lost")))</f>
        <v>0</v>
      </c>
      <c r="V54" s="11">
        <f ca="1">((COUNTIFS(SWISSW!$I:$I,'MTT WIN'!$A54,SWISSW!$J:$J,'MTT WIN'!V$1,SWISSW!$F:$F,"Won")+COUNTIFS(SWISSW!$I:$I,'MTT WIN'!V$1,SWISSW!$J:$J,'MTT WIN'!$A54,SWISSW!$F:$F,"Lost")))</f>
        <v>0</v>
      </c>
      <c r="W54" s="11">
        <f ca="1">((COUNTIFS(SWISSW!$I:$I,'MTT WIN'!$A54,SWISSW!$J:$J,'MTT WIN'!W$1,SWISSW!$F:$F,"Won")+COUNTIFS(SWISSW!$I:$I,'MTT WIN'!W$1,SWISSW!$J:$J,'MTT WIN'!$A54,SWISSW!$F:$F,"Lost")))</f>
        <v>0</v>
      </c>
      <c r="X54" s="11">
        <f ca="1">((COUNTIFS(SWISSW!$I:$I,'MTT WIN'!$A54,SWISSW!$J:$J,'MTT WIN'!X$1,SWISSW!$F:$F,"Won")+COUNTIFS(SWISSW!$I:$I,'MTT WIN'!X$1,SWISSW!$J:$J,'MTT WIN'!$A54,SWISSW!$F:$F,"Lost")))</f>
        <v>0</v>
      </c>
      <c r="Y54" s="11">
        <f ca="1">((COUNTIFS(SWISSW!$I:$I,'MTT WIN'!$A54,SWISSW!$J:$J,'MTT WIN'!Y$1,SWISSW!$F:$F,"Won")+COUNTIFS(SWISSW!$I:$I,'MTT WIN'!Y$1,SWISSW!$J:$J,'MTT WIN'!$A54,SWISSW!$F:$F,"Lost")))</f>
        <v>0</v>
      </c>
      <c r="Z54" s="11">
        <f ca="1">((COUNTIFS(SWISSW!$I:$I,'MTT WIN'!$A54,SWISSW!$J:$J,'MTT WIN'!Z$1,SWISSW!$F:$F,"Won")+COUNTIFS(SWISSW!$I:$I,'MTT WIN'!Z$1,SWISSW!$J:$J,'MTT WIN'!$A54,SWISSW!$F:$F,"Lost")))</f>
        <v>0</v>
      </c>
      <c r="AA54" s="11">
        <f ca="1">((COUNTIFS(SWISSW!$I:$I,'MTT WIN'!$A54,SWISSW!$J:$J,'MTT WIN'!AA$1,SWISSW!$F:$F,"Won")+COUNTIFS(SWISSW!$I:$I,'MTT WIN'!AA$1,SWISSW!$J:$J,'MTT WIN'!$A54,SWISSW!$F:$F,"Lost")))</f>
        <v>0</v>
      </c>
      <c r="AB54" s="11">
        <f ca="1">((COUNTIFS(SWISSW!$I:$I,'MTT WIN'!$A54,SWISSW!$J:$J,'MTT WIN'!AB$1,SWISSW!$F:$F,"Won")+COUNTIFS(SWISSW!$I:$I,'MTT WIN'!AB$1,SWISSW!$J:$J,'MTT WIN'!$A54,SWISSW!$F:$F,"Lost")))</f>
        <v>0</v>
      </c>
      <c r="AC54" s="11">
        <f ca="1">((COUNTIFS(SWISSW!$I:$I,'MTT WIN'!$A54,SWISSW!$J:$J,'MTT WIN'!AC$1,SWISSW!$F:$F,"Won")+COUNTIFS(SWISSW!$I:$I,'MTT WIN'!AC$1,SWISSW!$J:$J,'MTT WIN'!$A54,SWISSW!$F:$F,"Lost")))</f>
        <v>0</v>
      </c>
      <c r="AD54" s="11">
        <f ca="1">((COUNTIFS(SWISSW!$I:$I,'MTT WIN'!$A54,SWISSW!$J:$J,'MTT WIN'!AD$1,SWISSW!$F:$F,"Won")+COUNTIFS(SWISSW!$I:$I,'MTT WIN'!AD$1,SWISSW!$J:$J,'MTT WIN'!$A54,SWISSW!$F:$F,"Lost")))</f>
        <v>0</v>
      </c>
      <c r="AE54" s="11">
        <f ca="1">((COUNTIFS(SWISSW!$I:$I,'MTT WIN'!$A54,SWISSW!$J:$J,'MTT WIN'!AE$1,SWISSW!$F:$F,"Won")+COUNTIFS(SWISSW!$I:$I,'MTT WIN'!AE$1,SWISSW!$J:$J,'MTT WIN'!$A54,SWISSW!$F:$F,"Lost")))</f>
        <v>0</v>
      </c>
      <c r="AF54" s="11">
        <f ca="1">((COUNTIFS(SWISSW!$I:$I,'MTT WIN'!$A54,SWISSW!$J:$J,'MTT WIN'!AF$1,SWISSW!$F:$F,"Won")+COUNTIFS(SWISSW!$I:$I,'MTT WIN'!AF$1,SWISSW!$J:$J,'MTT WIN'!$A54,SWISSW!$F:$F,"Lost")))</f>
        <v>0</v>
      </c>
      <c r="AG54" s="11">
        <f ca="1">((COUNTIFS(SWISSW!$I:$I,'MTT WIN'!$A54,SWISSW!$J:$J,'MTT WIN'!AG$1,SWISSW!$F:$F,"Won")+COUNTIFS(SWISSW!$I:$I,'MTT WIN'!AG$1,SWISSW!$J:$J,'MTT WIN'!$A54,SWISSW!$F:$F,"Lost")))</f>
        <v>0</v>
      </c>
      <c r="AH54" s="11">
        <f ca="1">((COUNTIFS(SWISSW!$I:$I,'MTT WIN'!$A54,SWISSW!$J:$J,'MTT WIN'!AH$1,SWISSW!$F:$F,"Won")+COUNTIFS(SWISSW!$I:$I,'MTT WIN'!AH$1,SWISSW!$J:$J,'MTT WIN'!$A54,SWISSW!$F:$F,"Lost")))</f>
        <v>0</v>
      </c>
      <c r="AI54" s="11">
        <f ca="1">((COUNTIFS(SWISSW!$I:$I,'MTT WIN'!$A54,SWISSW!$J:$J,'MTT WIN'!AI$1,SWISSW!$F:$F,"Won")+COUNTIFS(SWISSW!$I:$I,'MTT WIN'!AI$1,SWISSW!$J:$J,'MTT WIN'!$A54,SWISSW!$F:$F,"Lost")))</f>
        <v>0</v>
      </c>
      <c r="AJ54" s="11">
        <f ca="1">((COUNTIFS(SWISSW!$I:$I,'MTT WIN'!$A54,SWISSW!$J:$J,'MTT WIN'!AJ$1,SWISSW!$F:$F,"Won")+COUNTIFS(SWISSW!$I:$I,'MTT WIN'!AJ$1,SWISSW!$J:$J,'MTT WIN'!$A54,SWISSW!$F:$F,"Lost")))</f>
        <v>0</v>
      </c>
      <c r="AK54" s="11">
        <f ca="1">((COUNTIFS(SWISSW!$I:$I,'MTT WIN'!$A54,SWISSW!$J:$J,'MTT WIN'!AK$1,SWISSW!$F:$F,"Won")+COUNTIFS(SWISSW!$I:$I,'MTT WIN'!AK$1,SWISSW!$J:$J,'MTT WIN'!$A54,SWISSW!$F:$F,"Lost")))</f>
        <v>0</v>
      </c>
      <c r="AL54" s="11">
        <f ca="1">((COUNTIFS(SWISSW!$I:$I,'MTT WIN'!$A54,SWISSW!$J:$J,'MTT WIN'!AL$1,SWISSW!$F:$F,"Won")+COUNTIFS(SWISSW!$I:$I,'MTT WIN'!AL$1,SWISSW!$J:$J,'MTT WIN'!$A54,SWISSW!$F:$F,"Lost")))</f>
        <v>0</v>
      </c>
      <c r="AM54" s="11">
        <f ca="1">((COUNTIFS(SWISSW!$I:$I,'MTT WIN'!$A54,SWISSW!$J:$J,'MTT WIN'!AM$1,SWISSW!$F:$F,"Won")+COUNTIFS(SWISSW!$I:$I,'MTT WIN'!AM$1,SWISSW!$J:$J,'MTT WIN'!$A54,SWISSW!$F:$F,"Lost")))</f>
        <v>0</v>
      </c>
      <c r="AN54" s="11">
        <f ca="1">((COUNTIFS(SWISSW!$I:$I,'MTT WIN'!$A54,SWISSW!$J:$J,'MTT WIN'!AN$1,SWISSW!$F:$F,"Won")+COUNTIFS(SWISSW!$I:$I,'MTT WIN'!AN$1,SWISSW!$J:$J,'MTT WIN'!$A54,SWISSW!$F:$F,"Lost")))</f>
        <v>0</v>
      </c>
      <c r="AO54" s="11">
        <f ca="1">((COUNTIFS(SWISSW!$I:$I,'MTT WIN'!$A54,SWISSW!$J:$J,'MTT WIN'!AO$1,SWISSW!$F:$F,"Won")+COUNTIFS(SWISSW!$I:$I,'MTT WIN'!AO$1,SWISSW!$J:$J,'MTT WIN'!$A54,SWISSW!$F:$F,"Lost")))</f>
        <v>0</v>
      </c>
      <c r="AP54" s="11">
        <f ca="1">((COUNTIFS(SWISSW!$I:$I,'MTT WIN'!$A54,SWISSW!$J:$J,'MTT WIN'!AP$1,SWISSW!$F:$F,"Won")+COUNTIFS(SWISSW!$I:$I,'MTT WIN'!AP$1,SWISSW!$J:$J,'MTT WIN'!$A54,SWISSW!$F:$F,"Lost")))</f>
        <v>0</v>
      </c>
      <c r="AQ54" s="11">
        <f ca="1">((COUNTIFS(SWISSW!$I:$I,'MTT WIN'!$A54,SWISSW!$J:$J,'MTT WIN'!AQ$1,SWISSW!$F:$F,"Won")+COUNTIFS(SWISSW!$I:$I,'MTT WIN'!AQ$1,SWISSW!$J:$J,'MTT WIN'!$A54,SWISSW!$F:$F,"Lost")))</f>
        <v>0</v>
      </c>
      <c r="AR54" s="11">
        <f ca="1">((COUNTIFS(SWISSW!$I:$I,'MTT WIN'!$A54,SWISSW!$J:$J,'MTT WIN'!AR$1,SWISSW!$F:$F,"Won")+COUNTIFS(SWISSW!$I:$I,'MTT WIN'!AR$1,SWISSW!$J:$J,'MTT WIN'!$A54,SWISSW!$F:$F,"Lost")))</f>
        <v>0</v>
      </c>
      <c r="AS54" s="11">
        <f ca="1">((COUNTIFS(SWISSW!$I:$I,'MTT WIN'!$A54,SWISSW!$J:$J,'MTT WIN'!AS$1,SWISSW!$F:$F,"Won")+COUNTIFS(SWISSW!$I:$I,'MTT WIN'!AS$1,SWISSW!$J:$J,'MTT WIN'!$A54,SWISSW!$F:$F,"Lost")))</f>
        <v>0</v>
      </c>
      <c r="AT54" s="11">
        <f ca="1">((COUNTIFS(SWISSW!$I:$I,'MTT WIN'!$A54,SWISSW!$J:$J,'MTT WIN'!AT$1,SWISSW!$F:$F,"Won")+COUNTIFS(SWISSW!$I:$I,'MTT WIN'!AT$1,SWISSW!$J:$J,'MTT WIN'!$A54,SWISSW!$F:$F,"Lost")))</f>
        <v>0</v>
      </c>
      <c r="AU54" s="11">
        <f ca="1">((COUNTIFS(SWISSW!$I:$I,'MTT WIN'!$A54,SWISSW!$J:$J,'MTT WIN'!AU$1,SWISSW!$F:$F,"Won")+COUNTIFS(SWISSW!$I:$I,'MTT WIN'!AU$1,SWISSW!$J:$J,'MTT WIN'!$A54,SWISSW!$F:$F,"Lost")))</f>
        <v>0</v>
      </c>
      <c r="AV54" s="11">
        <f ca="1">((COUNTIFS(SWISSW!$I:$I,'MTT WIN'!$A54,SWISSW!$J:$J,'MTT WIN'!AV$1,SWISSW!$F:$F,"Won")+COUNTIFS(SWISSW!$I:$I,'MTT WIN'!AV$1,SWISSW!$J:$J,'MTT WIN'!$A54,SWISSW!$F:$F,"Lost")))</f>
        <v>0</v>
      </c>
      <c r="AW54" s="11">
        <f ca="1">((COUNTIFS(SWISSW!$I:$I,'MTT WIN'!$A54,SWISSW!$J:$J,'MTT WIN'!AW$1,SWISSW!$F:$F,"Won")+COUNTIFS(SWISSW!$I:$I,'MTT WIN'!AW$1,SWISSW!$J:$J,'MTT WIN'!$A54,SWISSW!$F:$F,"Lost")))</f>
        <v>0</v>
      </c>
      <c r="AX54" s="11">
        <f ca="1">((COUNTIFS(SWISSW!$I:$I,'MTT WIN'!$A54,SWISSW!$J:$J,'MTT WIN'!AX$1,SWISSW!$F:$F,"Won")+COUNTIFS(SWISSW!$I:$I,'MTT WIN'!AX$1,SWISSW!$J:$J,'MTT WIN'!$A54,SWISSW!$F:$F,"Lost")))</f>
        <v>0</v>
      </c>
      <c r="AY54" s="11">
        <f ca="1">((COUNTIFS(SWISSW!$I:$I,'MTT WIN'!$A54,SWISSW!$J:$J,'MTT WIN'!AY$1,SWISSW!$F:$F,"Won")+COUNTIFS(SWISSW!$I:$I,'MTT WIN'!AY$1,SWISSW!$J:$J,'MTT WIN'!$A54,SWISSW!$F:$F,"Lost")))</f>
        <v>0</v>
      </c>
      <c r="AZ54" s="11">
        <f ca="1">((COUNTIFS(SWISSW!$I:$I,'MTT WIN'!$A54,SWISSW!$J:$J,'MTT WIN'!AZ$1,SWISSW!$F:$F,"Won")+COUNTIFS(SWISSW!$I:$I,'MTT WIN'!AZ$1,SWISSW!$J:$J,'MTT WIN'!$A54,SWISSW!$F:$F,"Lost")))</f>
        <v>0</v>
      </c>
      <c r="BA54" s="11">
        <f ca="1">((COUNTIFS(SWISSW!$I:$I,'MTT WIN'!$A54,SWISSW!$J:$J,'MTT WIN'!BA$1,SWISSW!$F:$F,"Won")+COUNTIFS(SWISSW!$I:$I,'MTT WIN'!BA$1,SWISSW!$J:$J,'MTT WIN'!$A54,SWISSW!$F:$F,"Lost")))</f>
        <v>0</v>
      </c>
      <c r="BB54" s="11">
        <f ca="1">((COUNTIFS(SWISSW!$I:$I,'MTT WIN'!$A54,SWISSW!$J:$J,'MTT WIN'!BB$1,SWISSW!$F:$F,"Won")+COUNTIFS(SWISSW!$I:$I,'MTT WIN'!BB$1,SWISSW!$J:$J,'MTT WIN'!$A54,SWISSW!$F:$F,"Lost")))</f>
        <v>0</v>
      </c>
      <c r="BC54" s="11">
        <f ca="1">((COUNTIFS(SWISSW!$I:$I,'MTT WIN'!$A54,SWISSW!$J:$J,'MTT WIN'!BC$1,SWISSW!$F:$F,"Won")+COUNTIFS(SWISSW!$I:$I,'MTT WIN'!BC$1,SWISSW!$J:$J,'MTT WIN'!$A54,SWISSW!$F:$F,"Lost")))</f>
        <v>0</v>
      </c>
      <c r="BD54" s="11">
        <f ca="1">((COUNTIFS(SWISSW!$I:$I,'MTT WIN'!$A54,SWISSW!$J:$J,'MTT WIN'!BD$1,SWISSW!$F:$F,"Won")+COUNTIFS(SWISSW!$I:$I,'MTT WIN'!BD$1,SWISSW!$J:$J,'MTT WIN'!$A54,SWISSW!$F:$F,"Lost")))</f>
        <v>0</v>
      </c>
      <c r="BE54" s="11">
        <f ca="1">((COUNTIFS(SWISSW!$I:$I,'MTT WIN'!$A54,SWISSW!$J:$J,'MTT WIN'!BE$1,SWISSW!$F:$F,"Won")+COUNTIFS(SWISSW!$I:$I,'MTT WIN'!BE$1,SWISSW!$J:$J,'MTT WIN'!$A54,SWISSW!$F:$F,"Lost")))</f>
        <v>0</v>
      </c>
      <c r="BF54" s="11">
        <f ca="1">((COUNTIFS(SWISSW!$I:$I,'MTT WIN'!$A54,SWISSW!$J:$J,'MTT WIN'!BF$1,SWISSW!$F:$F,"Won")+COUNTIFS(SWISSW!$I:$I,'MTT WIN'!BF$1,SWISSW!$J:$J,'MTT WIN'!$A54,SWISSW!$F:$F,"Lost")))</f>
        <v>0</v>
      </c>
    </row>
    <row r="55" spans="1:58" ht="55" customHeight="1" x14ac:dyDescent="0.3">
      <c r="A55" s="3" t="str">
        <f ca="1">MATCHUP!A55</f>
        <v>Goblin Combo</v>
      </c>
      <c r="B55" s="11">
        <f ca="1">((COUNTIFS(SWISSW!$I:$I,'MTT WIN'!$A55,SWISSW!$J:$J,'MTT WIN'!B$1,SWISSW!$F:$F,"Won")+COUNTIFS(SWISSW!$I:$I,'MTT WIN'!B$1,SWISSW!$J:$J,'MTT WIN'!$A55,SWISSW!$F:$F,"Lost")))</f>
        <v>0</v>
      </c>
      <c r="C55" s="11">
        <f ca="1">((COUNTIFS(SWISSW!$I:$I,'MTT WIN'!$A55,SWISSW!$J:$J,'MTT WIN'!C$1,SWISSW!$F:$F,"Won")+COUNTIFS(SWISSW!$I:$I,'MTT WIN'!C$1,SWISSW!$J:$J,'MTT WIN'!$A55,SWISSW!$F:$F,"Lost")))</f>
        <v>0</v>
      </c>
      <c r="D55" s="11">
        <f ca="1">((COUNTIFS(SWISSW!$I:$I,'MTT WIN'!$A55,SWISSW!$J:$J,'MTT WIN'!D$1,SWISSW!$F:$F,"Won")+COUNTIFS(SWISSW!$I:$I,'MTT WIN'!D$1,SWISSW!$J:$J,'MTT WIN'!$A55,SWISSW!$F:$F,"Lost")))</f>
        <v>0</v>
      </c>
      <c r="E55" s="11">
        <f ca="1">((COUNTIFS(SWISSW!$I:$I,'MTT WIN'!$A55,SWISSW!$J:$J,'MTT WIN'!E$1,SWISSW!$F:$F,"Won")+COUNTIFS(SWISSW!$I:$I,'MTT WIN'!E$1,SWISSW!$J:$J,'MTT WIN'!$A55,SWISSW!$F:$F,"Lost")))</f>
        <v>0</v>
      </c>
      <c r="F55" s="11">
        <f ca="1">((COUNTIFS(SWISSW!$I:$I,'MTT WIN'!$A55,SWISSW!$J:$J,'MTT WIN'!F$1,SWISSW!$F:$F,"Won")+COUNTIFS(SWISSW!$I:$I,'MTT WIN'!F$1,SWISSW!$J:$J,'MTT WIN'!$A55,SWISSW!$F:$F,"Lost")))</f>
        <v>0</v>
      </c>
      <c r="G55" s="11">
        <f ca="1">((COUNTIFS(SWISSW!$I:$I,'MTT WIN'!$A55,SWISSW!$J:$J,'MTT WIN'!G$1,SWISSW!$F:$F,"Won")+COUNTIFS(SWISSW!$I:$I,'MTT WIN'!G$1,SWISSW!$J:$J,'MTT WIN'!$A55,SWISSW!$F:$F,"Lost")))</f>
        <v>0</v>
      </c>
      <c r="H55" s="11">
        <f ca="1">((COUNTIFS(SWISSW!$I:$I,'MTT WIN'!$A55,SWISSW!$J:$J,'MTT WIN'!H$1,SWISSW!$F:$F,"Won")+COUNTIFS(SWISSW!$I:$I,'MTT WIN'!H$1,SWISSW!$J:$J,'MTT WIN'!$A55,SWISSW!$F:$F,"Lost")))</f>
        <v>0</v>
      </c>
      <c r="I55" s="11">
        <f ca="1">((COUNTIFS(SWISSW!$I:$I,'MTT WIN'!$A55,SWISSW!$J:$J,'MTT WIN'!I$1,SWISSW!$F:$F,"Won")+COUNTIFS(SWISSW!$I:$I,'MTT WIN'!I$1,SWISSW!$J:$J,'MTT WIN'!$A55,SWISSW!$F:$F,"Lost")))</f>
        <v>0</v>
      </c>
      <c r="J55" s="11">
        <f ca="1">((COUNTIFS(SWISSW!$I:$I,'MTT WIN'!$A55,SWISSW!$J:$J,'MTT WIN'!J$1,SWISSW!$F:$F,"Won")+COUNTIFS(SWISSW!$I:$I,'MTT WIN'!J$1,SWISSW!$J:$J,'MTT WIN'!$A55,SWISSW!$F:$F,"Lost")))</f>
        <v>0</v>
      </c>
      <c r="K55" s="11">
        <f ca="1">((COUNTIFS(SWISSW!$I:$I,'MTT WIN'!$A55,SWISSW!$J:$J,'MTT WIN'!K$1,SWISSW!$F:$F,"Won")+COUNTIFS(SWISSW!$I:$I,'MTT WIN'!K$1,SWISSW!$J:$J,'MTT WIN'!$A55,SWISSW!$F:$F,"Lost")))</f>
        <v>0</v>
      </c>
      <c r="L55" s="11">
        <f ca="1">((COUNTIFS(SWISSW!$I:$I,'MTT WIN'!$A55,SWISSW!$J:$J,'MTT WIN'!L$1,SWISSW!$F:$F,"Won")+COUNTIFS(SWISSW!$I:$I,'MTT WIN'!L$1,SWISSW!$J:$J,'MTT WIN'!$A55,SWISSW!$F:$F,"Lost")))</f>
        <v>1</v>
      </c>
      <c r="M55" s="11">
        <f ca="1">((COUNTIFS(SWISSW!$I:$I,'MTT WIN'!$A55,SWISSW!$J:$J,'MTT WIN'!M$1,SWISSW!$F:$F,"Won")+COUNTIFS(SWISSW!$I:$I,'MTT WIN'!M$1,SWISSW!$J:$J,'MTT WIN'!$A55,SWISSW!$F:$F,"Lost")))</f>
        <v>0</v>
      </c>
      <c r="N55" s="11">
        <f ca="1">((COUNTIFS(SWISSW!$I:$I,'MTT WIN'!$A55,SWISSW!$J:$J,'MTT WIN'!N$1,SWISSW!$F:$F,"Won")+COUNTIFS(SWISSW!$I:$I,'MTT WIN'!N$1,SWISSW!$J:$J,'MTT WIN'!$A55,SWISSW!$F:$F,"Lost")))</f>
        <v>0</v>
      </c>
      <c r="O55" s="11">
        <f ca="1">((COUNTIFS(SWISSW!$I:$I,'MTT WIN'!$A55,SWISSW!$J:$J,'MTT WIN'!O$1,SWISSW!$F:$F,"Won")+COUNTIFS(SWISSW!$I:$I,'MTT WIN'!O$1,SWISSW!$J:$J,'MTT WIN'!$A55,SWISSW!$F:$F,"Lost")))</f>
        <v>0</v>
      </c>
      <c r="P55" s="11">
        <f ca="1">((COUNTIFS(SWISSW!$I:$I,'MTT WIN'!$A55,SWISSW!$J:$J,'MTT WIN'!P$1,SWISSW!$F:$F,"Won")+COUNTIFS(SWISSW!$I:$I,'MTT WIN'!P$1,SWISSW!$J:$J,'MTT WIN'!$A55,SWISSW!$F:$F,"Lost")))</f>
        <v>0</v>
      </c>
      <c r="Q55" s="11">
        <f ca="1">((COUNTIFS(SWISSW!$I:$I,'MTT WIN'!$A55,SWISSW!$J:$J,'MTT WIN'!Q$1,SWISSW!$F:$F,"Won")+COUNTIFS(SWISSW!$I:$I,'MTT WIN'!Q$1,SWISSW!$J:$J,'MTT WIN'!$A55,SWISSW!$F:$F,"Lost")))</f>
        <v>0</v>
      </c>
      <c r="R55" s="11">
        <f ca="1">((COUNTIFS(SWISSW!$I:$I,'MTT WIN'!$A55,SWISSW!$J:$J,'MTT WIN'!R$1,SWISSW!$F:$F,"Won")+COUNTIFS(SWISSW!$I:$I,'MTT WIN'!R$1,SWISSW!$J:$J,'MTT WIN'!$A55,SWISSW!$F:$F,"Lost")))</f>
        <v>0</v>
      </c>
      <c r="S55" s="11">
        <f ca="1">((COUNTIFS(SWISSW!$I:$I,'MTT WIN'!$A55,SWISSW!$J:$J,'MTT WIN'!S$1,SWISSW!$F:$F,"Won")+COUNTIFS(SWISSW!$I:$I,'MTT WIN'!S$1,SWISSW!$J:$J,'MTT WIN'!$A55,SWISSW!$F:$F,"Lost")))</f>
        <v>0</v>
      </c>
      <c r="T55" s="11">
        <f ca="1">((COUNTIFS(SWISSW!$I:$I,'MTT WIN'!$A55,SWISSW!$J:$J,'MTT WIN'!T$1,SWISSW!$F:$F,"Won")+COUNTIFS(SWISSW!$I:$I,'MTT WIN'!T$1,SWISSW!$J:$J,'MTT WIN'!$A55,SWISSW!$F:$F,"Lost")))</f>
        <v>0</v>
      </c>
      <c r="U55" s="11">
        <f ca="1">((COUNTIFS(SWISSW!$I:$I,'MTT WIN'!$A55,SWISSW!$J:$J,'MTT WIN'!U$1,SWISSW!$F:$F,"Won")+COUNTIFS(SWISSW!$I:$I,'MTT WIN'!U$1,SWISSW!$J:$J,'MTT WIN'!$A55,SWISSW!$F:$F,"Lost")))</f>
        <v>0</v>
      </c>
      <c r="V55" s="11">
        <f ca="1">((COUNTIFS(SWISSW!$I:$I,'MTT WIN'!$A55,SWISSW!$J:$J,'MTT WIN'!V$1,SWISSW!$F:$F,"Won")+COUNTIFS(SWISSW!$I:$I,'MTT WIN'!V$1,SWISSW!$J:$J,'MTT WIN'!$A55,SWISSW!$F:$F,"Lost")))</f>
        <v>0</v>
      </c>
      <c r="W55" s="11">
        <f ca="1">((COUNTIFS(SWISSW!$I:$I,'MTT WIN'!$A55,SWISSW!$J:$J,'MTT WIN'!W$1,SWISSW!$F:$F,"Won")+COUNTIFS(SWISSW!$I:$I,'MTT WIN'!W$1,SWISSW!$J:$J,'MTT WIN'!$A55,SWISSW!$F:$F,"Lost")))</f>
        <v>0</v>
      </c>
      <c r="X55" s="11">
        <f ca="1">((COUNTIFS(SWISSW!$I:$I,'MTT WIN'!$A55,SWISSW!$J:$J,'MTT WIN'!X$1,SWISSW!$F:$F,"Won")+COUNTIFS(SWISSW!$I:$I,'MTT WIN'!X$1,SWISSW!$J:$J,'MTT WIN'!$A55,SWISSW!$F:$F,"Lost")))</f>
        <v>0</v>
      </c>
      <c r="Y55" s="11">
        <f ca="1">((COUNTIFS(SWISSW!$I:$I,'MTT WIN'!$A55,SWISSW!$J:$J,'MTT WIN'!Y$1,SWISSW!$F:$F,"Won")+COUNTIFS(SWISSW!$I:$I,'MTT WIN'!Y$1,SWISSW!$J:$J,'MTT WIN'!$A55,SWISSW!$F:$F,"Lost")))</f>
        <v>0</v>
      </c>
      <c r="Z55" s="11">
        <f ca="1">((COUNTIFS(SWISSW!$I:$I,'MTT WIN'!$A55,SWISSW!$J:$J,'MTT WIN'!Z$1,SWISSW!$F:$F,"Won")+COUNTIFS(SWISSW!$I:$I,'MTT WIN'!Z$1,SWISSW!$J:$J,'MTT WIN'!$A55,SWISSW!$F:$F,"Lost")))</f>
        <v>0</v>
      </c>
      <c r="AA55" s="11">
        <f ca="1">((COUNTIFS(SWISSW!$I:$I,'MTT WIN'!$A55,SWISSW!$J:$J,'MTT WIN'!AA$1,SWISSW!$F:$F,"Won")+COUNTIFS(SWISSW!$I:$I,'MTT WIN'!AA$1,SWISSW!$J:$J,'MTT WIN'!$A55,SWISSW!$F:$F,"Lost")))</f>
        <v>0</v>
      </c>
      <c r="AB55" s="11">
        <f ca="1">((COUNTIFS(SWISSW!$I:$I,'MTT WIN'!$A55,SWISSW!$J:$J,'MTT WIN'!AB$1,SWISSW!$F:$F,"Won")+COUNTIFS(SWISSW!$I:$I,'MTT WIN'!AB$1,SWISSW!$J:$J,'MTT WIN'!$A55,SWISSW!$F:$F,"Lost")))</f>
        <v>0</v>
      </c>
      <c r="AC55" s="11">
        <f ca="1">((COUNTIFS(SWISSW!$I:$I,'MTT WIN'!$A55,SWISSW!$J:$J,'MTT WIN'!AC$1,SWISSW!$F:$F,"Won")+COUNTIFS(SWISSW!$I:$I,'MTT WIN'!AC$1,SWISSW!$J:$J,'MTT WIN'!$A55,SWISSW!$F:$F,"Lost")))</f>
        <v>0</v>
      </c>
      <c r="AD55" s="11">
        <f ca="1">((COUNTIFS(SWISSW!$I:$I,'MTT WIN'!$A55,SWISSW!$J:$J,'MTT WIN'!AD$1,SWISSW!$F:$F,"Won")+COUNTIFS(SWISSW!$I:$I,'MTT WIN'!AD$1,SWISSW!$J:$J,'MTT WIN'!$A55,SWISSW!$F:$F,"Lost")))</f>
        <v>0</v>
      </c>
      <c r="AE55" s="11">
        <f ca="1">((COUNTIFS(SWISSW!$I:$I,'MTT WIN'!$A55,SWISSW!$J:$J,'MTT WIN'!AE$1,SWISSW!$F:$F,"Won")+COUNTIFS(SWISSW!$I:$I,'MTT WIN'!AE$1,SWISSW!$J:$J,'MTT WIN'!$A55,SWISSW!$F:$F,"Lost")))</f>
        <v>0</v>
      </c>
      <c r="AF55" s="11">
        <f ca="1">((COUNTIFS(SWISSW!$I:$I,'MTT WIN'!$A55,SWISSW!$J:$J,'MTT WIN'!AF$1,SWISSW!$F:$F,"Won")+COUNTIFS(SWISSW!$I:$I,'MTT WIN'!AF$1,SWISSW!$J:$J,'MTT WIN'!$A55,SWISSW!$F:$F,"Lost")))</f>
        <v>0</v>
      </c>
      <c r="AG55" s="11">
        <f ca="1">((COUNTIFS(SWISSW!$I:$I,'MTT WIN'!$A55,SWISSW!$J:$J,'MTT WIN'!AG$1,SWISSW!$F:$F,"Won")+COUNTIFS(SWISSW!$I:$I,'MTT WIN'!AG$1,SWISSW!$J:$J,'MTT WIN'!$A55,SWISSW!$F:$F,"Lost")))</f>
        <v>0</v>
      </c>
      <c r="AH55" s="11">
        <f ca="1">((COUNTIFS(SWISSW!$I:$I,'MTT WIN'!$A55,SWISSW!$J:$J,'MTT WIN'!AH$1,SWISSW!$F:$F,"Won")+COUNTIFS(SWISSW!$I:$I,'MTT WIN'!AH$1,SWISSW!$J:$J,'MTT WIN'!$A55,SWISSW!$F:$F,"Lost")))</f>
        <v>0</v>
      </c>
      <c r="AI55" s="11">
        <f ca="1">((COUNTIFS(SWISSW!$I:$I,'MTT WIN'!$A55,SWISSW!$J:$J,'MTT WIN'!AI$1,SWISSW!$F:$F,"Won")+COUNTIFS(SWISSW!$I:$I,'MTT WIN'!AI$1,SWISSW!$J:$J,'MTT WIN'!$A55,SWISSW!$F:$F,"Lost")))</f>
        <v>0</v>
      </c>
      <c r="AJ55" s="11">
        <f ca="1">((COUNTIFS(SWISSW!$I:$I,'MTT WIN'!$A55,SWISSW!$J:$J,'MTT WIN'!AJ$1,SWISSW!$F:$F,"Won")+COUNTIFS(SWISSW!$I:$I,'MTT WIN'!AJ$1,SWISSW!$J:$J,'MTT WIN'!$A55,SWISSW!$F:$F,"Lost")))</f>
        <v>0</v>
      </c>
      <c r="AK55" s="11">
        <f ca="1">((COUNTIFS(SWISSW!$I:$I,'MTT WIN'!$A55,SWISSW!$J:$J,'MTT WIN'!AK$1,SWISSW!$F:$F,"Won")+COUNTIFS(SWISSW!$I:$I,'MTT WIN'!AK$1,SWISSW!$J:$J,'MTT WIN'!$A55,SWISSW!$F:$F,"Lost")))</f>
        <v>0</v>
      </c>
      <c r="AL55" s="11">
        <f ca="1">((COUNTIFS(SWISSW!$I:$I,'MTT WIN'!$A55,SWISSW!$J:$J,'MTT WIN'!AL$1,SWISSW!$F:$F,"Won")+COUNTIFS(SWISSW!$I:$I,'MTT WIN'!AL$1,SWISSW!$J:$J,'MTT WIN'!$A55,SWISSW!$F:$F,"Lost")))</f>
        <v>0</v>
      </c>
      <c r="AM55" s="11">
        <f ca="1">((COUNTIFS(SWISSW!$I:$I,'MTT WIN'!$A55,SWISSW!$J:$J,'MTT WIN'!AM$1,SWISSW!$F:$F,"Won")+COUNTIFS(SWISSW!$I:$I,'MTT WIN'!AM$1,SWISSW!$J:$J,'MTT WIN'!$A55,SWISSW!$F:$F,"Lost")))</f>
        <v>0</v>
      </c>
      <c r="AN55" s="11">
        <f ca="1">((COUNTIFS(SWISSW!$I:$I,'MTT WIN'!$A55,SWISSW!$J:$J,'MTT WIN'!AN$1,SWISSW!$F:$F,"Won")+COUNTIFS(SWISSW!$I:$I,'MTT WIN'!AN$1,SWISSW!$J:$J,'MTT WIN'!$A55,SWISSW!$F:$F,"Lost")))</f>
        <v>0</v>
      </c>
      <c r="AO55" s="11">
        <f ca="1">((COUNTIFS(SWISSW!$I:$I,'MTT WIN'!$A55,SWISSW!$J:$J,'MTT WIN'!AO$1,SWISSW!$F:$F,"Won")+COUNTIFS(SWISSW!$I:$I,'MTT WIN'!AO$1,SWISSW!$J:$J,'MTT WIN'!$A55,SWISSW!$F:$F,"Lost")))</f>
        <v>0</v>
      </c>
      <c r="AP55" s="11">
        <f ca="1">((COUNTIFS(SWISSW!$I:$I,'MTT WIN'!$A55,SWISSW!$J:$J,'MTT WIN'!AP$1,SWISSW!$F:$F,"Won")+COUNTIFS(SWISSW!$I:$I,'MTT WIN'!AP$1,SWISSW!$J:$J,'MTT WIN'!$A55,SWISSW!$F:$F,"Lost")))</f>
        <v>0</v>
      </c>
      <c r="AQ55" s="11">
        <f ca="1">((COUNTIFS(SWISSW!$I:$I,'MTT WIN'!$A55,SWISSW!$J:$J,'MTT WIN'!AQ$1,SWISSW!$F:$F,"Won")+COUNTIFS(SWISSW!$I:$I,'MTT WIN'!AQ$1,SWISSW!$J:$J,'MTT WIN'!$A55,SWISSW!$F:$F,"Lost")))</f>
        <v>0</v>
      </c>
      <c r="AR55" s="11">
        <f ca="1">((COUNTIFS(SWISSW!$I:$I,'MTT WIN'!$A55,SWISSW!$J:$J,'MTT WIN'!AR$1,SWISSW!$F:$F,"Won")+COUNTIFS(SWISSW!$I:$I,'MTT WIN'!AR$1,SWISSW!$J:$J,'MTT WIN'!$A55,SWISSW!$F:$F,"Lost")))</f>
        <v>0</v>
      </c>
      <c r="AS55" s="11">
        <f ca="1">((COUNTIFS(SWISSW!$I:$I,'MTT WIN'!$A55,SWISSW!$J:$J,'MTT WIN'!AS$1,SWISSW!$F:$F,"Won")+COUNTIFS(SWISSW!$I:$I,'MTT WIN'!AS$1,SWISSW!$J:$J,'MTT WIN'!$A55,SWISSW!$F:$F,"Lost")))</f>
        <v>0</v>
      </c>
      <c r="AT55" s="11">
        <f ca="1">((COUNTIFS(SWISSW!$I:$I,'MTT WIN'!$A55,SWISSW!$J:$J,'MTT WIN'!AT$1,SWISSW!$F:$F,"Won")+COUNTIFS(SWISSW!$I:$I,'MTT WIN'!AT$1,SWISSW!$J:$J,'MTT WIN'!$A55,SWISSW!$F:$F,"Lost")))</f>
        <v>0</v>
      </c>
      <c r="AU55" s="11">
        <f ca="1">((COUNTIFS(SWISSW!$I:$I,'MTT WIN'!$A55,SWISSW!$J:$J,'MTT WIN'!AU$1,SWISSW!$F:$F,"Won")+COUNTIFS(SWISSW!$I:$I,'MTT WIN'!AU$1,SWISSW!$J:$J,'MTT WIN'!$A55,SWISSW!$F:$F,"Lost")))</f>
        <v>0</v>
      </c>
      <c r="AV55" s="11">
        <f ca="1">((COUNTIFS(SWISSW!$I:$I,'MTT WIN'!$A55,SWISSW!$J:$J,'MTT WIN'!AV$1,SWISSW!$F:$F,"Won")+COUNTIFS(SWISSW!$I:$I,'MTT WIN'!AV$1,SWISSW!$J:$J,'MTT WIN'!$A55,SWISSW!$F:$F,"Lost")))</f>
        <v>0</v>
      </c>
      <c r="AW55" s="11">
        <f ca="1">((COUNTIFS(SWISSW!$I:$I,'MTT WIN'!$A55,SWISSW!$J:$J,'MTT WIN'!AW$1,SWISSW!$F:$F,"Won")+COUNTIFS(SWISSW!$I:$I,'MTT WIN'!AW$1,SWISSW!$J:$J,'MTT WIN'!$A55,SWISSW!$F:$F,"Lost")))</f>
        <v>0</v>
      </c>
      <c r="AX55" s="11">
        <f ca="1">((COUNTIFS(SWISSW!$I:$I,'MTT WIN'!$A55,SWISSW!$J:$J,'MTT WIN'!AX$1,SWISSW!$F:$F,"Won")+COUNTIFS(SWISSW!$I:$I,'MTT WIN'!AX$1,SWISSW!$J:$J,'MTT WIN'!$A55,SWISSW!$F:$F,"Lost")))</f>
        <v>0</v>
      </c>
      <c r="AY55" s="11">
        <f ca="1">((COUNTIFS(SWISSW!$I:$I,'MTT WIN'!$A55,SWISSW!$J:$J,'MTT WIN'!AY$1,SWISSW!$F:$F,"Won")+COUNTIFS(SWISSW!$I:$I,'MTT WIN'!AY$1,SWISSW!$J:$J,'MTT WIN'!$A55,SWISSW!$F:$F,"Lost")))</f>
        <v>0</v>
      </c>
      <c r="AZ55" s="11">
        <f ca="1">((COUNTIFS(SWISSW!$I:$I,'MTT WIN'!$A55,SWISSW!$J:$J,'MTT WIN'!AZ$1,SWISSW!$F:$F,"Won")+COUNTIFS(SWISSW!$I:$I,'MTT WIN'!AZ$1,SWISSW!$J:$J,'MTT WIN'!$A55,SWISSW!$F:$F,"Lost")))</f>
        <v>0</v>
      </c>
      <c r="BA55" s="11">
        <f ca="1">((COUNTIFS(SWISSW!$I:$I,'MTT WIN'!$A55,SWISSW!$J:$J,'MTT WIN'!BA$1,SWISSW!$F:$F,"Won")+COUNTIFS(SWISSW!$I:$I,'MTT WIN'!BA$1,SWISSW!$J:$J,'MTT WIN'!$A55,SWISSW!$F:$F,"Lost")))</f>
        <v>0</v>
      </c>
      <c r="BB55" s="11">
        <f ca="1">((COUNTIFS(SWISSW!$I:$I,'MTT WIN'!$A55,SWISSW!$J:$J,'MTT WIN'!BB$1,SWISSW!$F:$F,"Won")+COUNTIFS(SWISSW!$I:$I,'MTT WIN'!BB$1,SWISSW!$J:$J,'MTT WIN'!$A55,SWISSW!$F:$F,"Lost")))</f>
        <v>0</v>
      </c>
      <c r="BC55" s="11">
        <f ca="1">((COUNTIFS(SWISSW!$I:$I,'MTT WIN'!$A55,SWISSW!$J:$J,'MTT WIN'!BC$1,SWISSW!$F:$F,"Won")+COUNTIFS(SWISSW!$I:$I,'MTT WIN'!BC$1,SWISSW!$J:$J,'MTT WIN'!$A55,SWISSW!$F:$F,"Lost")))</f>
        <v>0</v>
      </c>
      <c r="BD55" s="11">
        <f ca="1">((COUNTIFS(SWISSW!$I:$I,'MTT WIN'!$A55,SWISSW!$J:$J,'MTT WIN'!BD$1,SWISSW!$F:$F,"Won")+COUNTIFS(SWISSW!$I:$I,'MTT WIN'!BD$1,SWISSW!$J:$J,'MTT WIN'!$A55,SWISSW!$F:$F,"Lost")))</f>
        <v>0</v>
      </c>
      <c r="BE55" s="11">
        <f ca="1">((COUNTIFS(SWISSW!$I:$I,'MTT WIN'!$A55,SWISSW!$J:$J,'MTT WIN'!BE$1,SWISSW!$F:$F,"Won")+COUNTIFS(SWISSW!$I:$I,'MTT WIN'!BE$1,SWISSW!$J:$J,'MTT WIN'!$A55,SWISSW!$F:$F,"Lost")))</f>
        <v>1</v>
      </c>
      <c r="BF55" s="11">
        <f ca="1">((COUNTIFS(SWISSW!$I:$I,'MTT WIN'!$A55,SWISSW!$J:$J,'MTT WIN'!BF$1,SWISSW!$F:$F,"Won")+COUNTIFS(SWISSW!$I:$I,'MTT WIN'!BF$1,SWISSW!$J:$J,'MTT WIN'!$A55,SWISSW!$F:$F,"Lost")))</f>
        <v>0</v>
      </c>
    </row>
    <row r="56" spans="1:58" ht="55" customHeight="1" x14ac:dyDescent="0.3">
      <c r="A56" s="3" t="str">
        <f ca="1">MATCHUP!A56</f>
        <v>Izzet Faeries</v>
      </c>
      <c r="B56" s="11">
        <f ca="1">((COUNTIFS(SWISSW!$I:$I,'MTT WIN'!$A56,SWISSW!$J:$J,'MTT WIN'!B$1,SWISSW!$F:$F,"Won")+COUNTIFS(SWISSW!$I:$I,'MTT WIN'!B$1,SWISSW!$J:$J,'MTT WIN'!$A56,SWISSW!$F:$F,"Lost")))</f>
        <v>1</v>
      </c>
      <c r="C56" s="11">
        <f ca="1">((COUNTIFS(SWISSW!$I:$I,'MTT WIN'!$A56,SWISSW!$J:$J,'MTT WIN'!C$1,SWISSW!$F:$F,"Won")+COUNTIFS(SWISSW!$I:$I,'MTT WIN'!C$1,SWISSW!$J:$J,'MTT WIN'!$A56,SWISSW!$F:$F,"Lost")))</f>
        <v>2</v>
      </c>
      <c r="D56" s="11">
        <f ca="1">((COUNTIFS(SWISSW!$I:$I,'MTT WIN'!$A56,SWISSW!$J:$J,'MTT WIN'!D$1,SWISSW!$F:$F,"Won")+COUNTIFS(SWISSW!$I:$I,'MTT WIN'!D$1,SWISSW!$J:$J,'MTT WIN'!$A56,SWISSW!$F:$F,"Lost")))</f>
        <v>1</v>
      </c>
      <c r="E56" s="11">
        <f ca="1">((COUNTIFS(SWISSW!$I:$I,'MTT WIN'!$A56,SWISSW!$J:$J,'MTT WIN'!E$1,SWISSW!$F:$F,"Won")+COUNTIFS(SWISSW!$I:$I,'MTT WIN'!E$1,SWISSW!$J:$J,'MTT WIN'!$A56,SWISSW!$F:$F,"Lost")))</f>
        <v>0</v>
      </c>
      <c r="F56" s="11">
        <f ca="1">((COUNTIFS(SWISSW!$I:$I,'MTT WIN'!$A56,SWISSW!$J:$J,'MTT WIN'!F$1,SWISSW!$F:$F,"Won")+COUNTIFS(SWISSW!$I:$I,'MTT WIN'!F$1,SWISSW!$J:$J,'MTT WIN'!$A56,SWISSW!$F:$F,"Lost")))</f>
        <v>1</v>
      </c>
      <c r="G56" s="11">
        <f ca="1">((COUNTIFS(SWISSW!$I:$I,'MTT WIN'!$A56,SWISSW!$J:$J,'MTT WIN'!G$1,SWISSW!$F:$F,"Won")+COUNTIFS(SWISSW!$I:$I,'MTT WIN'!G$1,SWISSW!$J:$J,'MTT WIN'!$A56,SWISSW!$F:$F,"Lost")))</f>
        <v>0</v>
      </c>
      <c r="H56" s="11">
        <f ca="1">((COUNTIFS(SWISSW!$I:$I,'MTT WIN'!$A56,SWISSW!$J:$J,'MTT WIN'!H$1,SWISSW!$F:$F,"Won")+COUNTIFS(SWISSW!$I:$I,'MTT WIN'!H$1,SWISSW!$J:$J,'MTT WIN'!$A56,SWISSW!$F:$F,"Lost")))</f>
        <v>1</v>
      </c>
      <c r="I56" s="11">
        <f ca="1">((COUNTIFS(SWISSW!$I:$I,'MTT WIN'!$A56,SWISSW!$J:$J,'MTT WIN'!I$1,SWISSW!$F:$F,"Won")+COUNTIFS(SWISSW!$I:$I,'MTT WIN'!I$1,SWISSW!$J:$J,'MTT WIN'!$A56,SWISSW!$F:$F,"Lost")))</f>
        <v>1</v>
      </c>
      <c r="J56" s="11">
        <f ca="1">((COUNTIFS(SWISSW!$I:$I,'MTT WIN'!$A56,SWISSW!$J:$J,'MTT WIN'!J$1,SWISSW!$F:$F,"Won")+COUNTIFS(SWISSW!$I:$I,'MTT WIN'!J$1,SWISSW!$J:$J,'MTT WIN'!$A56,SWISSW!$F:$F,"Lost")))</f>
        <v>1</v>
      </c>
      <c r="K56" s="11">
        <f ca="1">((COUNTIFS(SWISSW!$I:$I,'MTT WIN'!$A56,SWISSW!$J:$J,'MTT WIN'!K$1,SWISSW!$F:$F,"Won")+COUNTIFS(SWISSW!$I:$I,'MTT WIN'!K$1,SWISSW!$J:$J,'MTT WIN'!$A56,SWISSW!$F:$F,"Lost")))</f>
        <v>1</v>
      </c>
      <c r="L56" s="11">
        <f ca="1">((COUNTIFS(SWISSW!$I:$I,'MTT WIN'!$A56,SWISSW!$J:$J,'MTT WIN'!L$1,SWISSW!$F:$F,"Won")+COUNTIFS(SWISSW!$I:$I,'MTT WIN'!L$1,SWISSW!$J:$J,'MTT WIN'!$A56,SWISSW!$F:$F,"Lost")))</f>
        <v>0</v>
      </c>
      <c r="M56" s="11">
        <f ca="1">((COUNTIFS(SWISSW!$I:$I,'MTT WIN'!$A56,SWISSW!$J:$J,'MTT WIN'!M$1,SWISSW!$F:$F,"Won")+COUNTIFS(SWISSW!$I:$I,'MTT WIN'!M$1,SWISSW!$J:$J,'MTT WIN'!$A56,SWISSW!$F:$F,"Lost")))</f>
        <v>0</v>
      </c>
      <c r="N56" s="11">
        <f ca="1">((COUNTIFS(SWISSW!$I:$I,'MTT WIN'!$A56,SWISSW!$J:$J,'MTT WIN'!N$1,SWISSW!$F:$F,"Won")+COUNTIFS(SWISSW!$I:$I,'MTT WIN'!N$1,SWISSW!$J:$J,'MTT WIN'!$A56,SWISSW!$F:$F,"Lost")))</f>
        <v>0</v>
      </c>
      <c r="O56" s="11">
        <f ca="1">((COUNTIFS(SWISSW!$I:$I,'MTT WIN'!$A56,SWISSW!$J:$J,'MTT WIN'!O$1,SWISSW!$F:$F,"Won")+COUNTIFS(SWISSW!$I:$I,'MTT WIN'!O$1,SWISSW!$J:$J,'MTT WIN'!$A56,SWISSW!$F:$F,"Lost")))</f>
        <v>0</v>
      </c>
      <c r="P56" s="11">
        <f ca="1">((COUNTIFS(SWISSW!$I:$I,'MTT WIN'!$A56,SWISSW!$J:$J,'MTT WIN'!P$1,SWISSW!$F:$F,"Won")+COUNTIFS(SWISSW!$I:$I,'MTT WIN'!P$1,SWISSW!$J:$J,'MTT WIN'!$A56,SWISSW!$F:$F,"Lost")))</f>
        <v>0</v>
      </c>
      <c r="Q56" s="11">
        <f ca="1">((COUNTIFS(SWISSW!$I:$I,'MTT WIN'!$A56,SWISSW!$J:$J,'MTT WIN'!Q$1,SWISSW!$F:$F,"Won")+COUNTIFS(SWISSW!$I:$I,'MTT WIN'!Q$1,SWISSW!$J:$J,'MTT WIN'!$A56,SWISSW!$F:$F,"Lost")))</f>
        <v>0</v>
      </c>
      <c r="R56" s="11">
        <f ca="1">((COUNTIFS(SWISSW!$I:$I,'MTT WIN'!$A56,SWISSW!$J:$J,'MTT WIN'!R$1,SWISSW!$F:$F,"Won")+COUNTIFS(SWISSW!$I:$I,'MTT WIN'!R$1,SWISSW!$J:$J,'MTT WIN'!$A56,SWISSW!$F:$F,"Lost")))</f>
        <v>0</v>
      </c>
      <c r="S56" s="11">
        <f ca="1">((COUNTIFS(SWISSW!$I:$I,'MTT WIN'!$A56,SWISSW!$J:$J,'MTT WIN'!S$1,SWISSW!$F:$F,"Won")+COUNTIFS(SWISSW!$I:$I,'MTT WIN'!S$1,SWISSW!$J:$J,'MTT WIN'!$A56,SWISSW!$F:$F,"Lost")))</f>
        <v>1</v>
      </c>
      <c r="T56" s="11">
        <f ca="1">((COUNTIFS(SWISSW!$I:$I,'MTT WIN'!$A56,SWISSW!$J:$J,'MTT WIN'!T$1,SWISSW!$F:$F,"Won")+COUNTIFS(SWISSW!$I:$I,'MTT WIN'!T$1,SWISSW!$J:$J,'MTT WIN'!$A56,SWISSW!$F:$F,"Lost")))</f>
        <v>0</v>
      </c>
      <c r="U56" s="11">
        <f ca="1">((COUNTIFS(SWISSW!$I:$I,'MTT WIN'!$A56,SWISSW!$J:$J,'MTT WIN'!U$1,SWISSW!$F:$F,"Won")+COUNTIFS(SWISSW!$I:$I,'MTT WIN'!U$1,SWISSW!$J:$J,'MTT WIN'!$A56,SWISSW!$F:$F,"Lost")))</f>
        <v>0</v>
      </c>
      <c r="V56" s="11">
        <f ca="1">((COUNTIFS(SWISSW!$I:$I,'MTT WIN'!$A56,SWISSW!$J:$J,'MTT WIN'!V$1,SWISSW!$F:$F,"Won")+COUNTIFS(SWISSW!$I:$I,'MTT WIN'!V$1,SWISSW!$J:$J,'MTT WIN'!$A56,SWISSW!$F:$F,"Lost")))</f>
        <v>0</v>
      </c>
      <c r="W56" s="11">
        <f ca="1">((COUNTIFS(SWISSW!$I:$I,'MTT WIN'!$A56,SWISSW!$J:$J,'MTT WIN'!W$1,SWISSW!$F:$F,"Won")+COUNTIFS(SWISSW!$I:$I,'MTT WIN'!W$1,SWISSW!$J:$J,'MTT WIN'!$A56,SWISSW!$F:$F,"Lost")))</f>
        <v>0</v>
      </c>
      <c r="X56" s="11">
        <f ca="1">((COUNTIFS(SWISSW!$I:$I,'MTT WIN'!$A56,SWISSW!$J:$J,'MTT WIN'!X$1,SWISSW!$F:$F,"Won")+COUNTIFS(SWISSW!$I:$I,'MTT WIN'!X$1,SWISSW!$J:$J,'MTT WIN'!$A56,SWISSW!$F:$F,"Lost")))</f>
        <v>0</v>
      </c>
      <c r="Y56" s="11">
        <f ca="1">((COUNTIFS(SWISSW!$I:$I,'MTT WIN'!$A56,SWISSW!$J:$J,'MTT WIN'!Y$1,SWISSW!$F:$F,"Won")+COUNTIFS(SWISSW!$I:$I,'MTT WIN'!Y$1,SWISSW!$J:$J,'MTT WIN'!$A56,SWISSW!$F:$F,"Lost")))</f>
        <v>0</v>
      </c>
      <c r="Z56" s="11">
        <f ca="1">((COUNTIFS(SWISSW!$I:$I,'MTT WIN'!$A56,SWISSW!$J:$J,'MTT WIN'!Z$1,SWISSW!$F:$F,"Won")+COUNTIFS(SWISSW!$I:$I,'MTT WIN'!Z$1,SWISSW!$J:$J,'MTT WIN'!$A56,SWISSW!$F:$F,"Lost")))</f>
        <v>0</v>
      </c>
      <c r="AA56" s="11">
        <f ca="1">((COUNTIFS(SWISSW!$I:$I,'MTT WIN'!$A56,SWISSW!$J:$J,'MTT WIN'!AA$1,SWISSW!$F:$F,"Won")+COUNTIFS(SWISSW!$I:$I,'MTT WIN'!AA$1,SWISSW!$J:$J,'MTT WIN'!$A56,SWISSW!$F:$F,"Lost")))</f>
        <v>0</v>
      </c>
      <c r="AB56" s="11">
        <f ca="1">((COUNTIFS(SWISSW!$I:$I,'MTT WIN'!$A56,SWISSW!$J:$J,'MTT WIN'!AB$1,SWISSW!$F:$F,"Won")+COUNTIFS(SWISSW!$I:$I,'MTT WIN'!AB$1,SWISSW!$J:$J,'MTT WIN'!$A56,SWISSW!$F:$F,"Lost")))</f>
        <v>0</v>
      </c>
      <c r="AC56" s="11">
        <f ca="1">((COUNTIFS(SWISSW!$I:$I,'MTT WIN'!$A56,SWISSW!$J:$J,'MTT WIN'!AC$1,SWISSW!$F:$F,"Won")+COUNTIFS(SWISSW!$I:$I,'MTT WIN'!AC$1,SWISSW!$J:$J,'MTT WIN'!$A56,SWISSW!$F:$F,"Lost")))</f>
        <v>0</v>
      </c>
      <c r="AD56" s="11">
        <f ca="1">((COUNTIFS(SWISSW!$I:$I,'MTT WIN'!$A56,SWISSW!$J:$J,'MTT WIN'!AD$1,SWISSW!$F:$F,"Won")+COUNTIFS(SWISSW!$I:$I,'MTT WIN'!AD$1,SWISSW!$J:$J,'MTT WIN'!$A56,SWISSW!$F:$F,"Lost")))</f>
        <v>0</v>
      </c>
      <c r="AE56" s="11">
        <f ca="1">((COUNTIFS(SWISSW!$I:$I,'MTT WIN'!$A56,SWISSW!$J:$J,'MTT WIN'!AE$1,SWISSW!$F:$F,"Won")+COUNTIFS(SWISSW!$I:$I,'MTT WIN'!AE$1,SWISSW!$J:$J,'MTT WIN'!$A56,SWISSW!$F:$F,"Lost")))</f>
        <v>0</v>
      </c>
      <c r="AF56" s="11">
        <f ca="1">((COUNTIFS(SWISSW!$I:$I,'MTT WIN'!$A56,SWISSW!$J:$J,'MTT WIN'!AF$1,SWISSW!$F:$F,"Won")+COUNTIFS(SWISSW!$I:$I,'MTT WIN'!AF$1,SWISSW!$J:$J,'MTT WIN'!$A56,SWISSW!$F:$F,"Lost")))</f>
        <v>0</v>
      </c>
      <c r="AG56" s="11">
        <f ca="1">((COUNTIFS(SWISSW!$I:$I,'MTT WIN'!$A56,SWISSW!$J:$J,'MTT WIN'!AG$1,SWISSW!$F:$F,"Won")+COUNTIFS(SWISSW!$I:$I,'MTT WIN'!AG$1,SWISSW!$J:$J,'MTT WIN'!$A56,SWISSW!$F:$F,"Lost")))</f>
        <v>0</v>
      </c>
      <c r="AH56" s="11">
        <f ca="1">((COUNTIFS(SWISSW!$I:$I,'MTT WIN'!$A56,SWISSW!$J:$J,'MTT WIN'!AH$1,SWISSW!$F:$F,"Won")+COUNTIFS(SWISSW!$I:$I,'MTT WIN'!AH$1,SWISSW!$J:$J,'MTT WIN'!$A56,SWISSW!$F:$F,"Lost")))</f>
        <v>0</v>
      </c>
      <c r="AI56" s="11">
        <f ca="1">((COUNTIFS(SWISSW!$I:$I,'MTT WIN'!$A56,SWISSW!$J:$J,'MTT WIN'!AI$1,SWISSW!$F:$F,"Won")+COUNTIFS(SWISSW!$I:$I,'MTT WIN'!AI$1,SWISSW!$J:$J,'MTT WIN'!$A56,SWISSW!$F:$F,"Lost")))</f>
        <v>0</v>
      </c>
      <c r="AJ56" s="11">
        <f ca="1">((COUNTIFS(SWISSW!$I:$I,'MTT WIN'!$A56,SWISSW!$J:$J,'MTT WIN'!AJ$1,SWISSW!$F:$F,"Won")+COUNTIFS(SWISSW!$I:$I,'MTT WIN'!AJ$1,SWISSW!$J:$J,'MTT WIN'!$A56,SWISSW!$F:$F,"Lost")))</f>
        <v>0</v>
      </c>
      <c r="AK56" s="11">
        <f ca="1">((COUNTIFS(SWISSW!$I:$I,'MTT WIN'!$A56,SWISSW!$J:$J,'MTT WIN'!AK$1,SWISSW!$F:$F,"Won")+COUNTIFS(SWISSW!$I:$I,'MTT WIN'!AK$1,SWISSW!$J:$J,'MTT WIN'!$A56,SWISSW!$F:$F,"Lost")))</f>
        <v>0</v>
      </c>
      <c r="AL56" s="11">
        <f ca="1">((COUNTIFS(SWISSW!$I:$I,'MTT WIN'!$A56,SWISSW!$J:$J,'MTT WIN'!AL$1,SWISSW!$F:$F,"Won")+COUNTIFS(SWISSW!$I:$I,'MTT WIN'!AL$1,SWISSW!$J:$J,'MTT WIN'!$A56,SWISSW!$F:$F,"Lost")))</f>
        <v>0</v>
      </c>
      <c r="AM56" s="11">
        <f ca="1">((COUNTIFS(SWISSW!$I:$I,'MTT WIN'!$A56,SWISSW!$J:$J,'MTT WIN'!AM$1,SWISSW!$F:$F,"Won")+COUNTIFS(SWISSW!$I:$I,'MTT WIN'!AM$1,SWISSW!$J:$J,'MTT WIN'!$A56,SWISSW!$F:$F,"Lost")))</f>
        <v>0</v>
      </c>
      <c r="AN56" s="11">
        <f ca="1">((COUNTIFS(SWISSW!$I:$I,'MTT WIN'!$A56,SWISSW!$J:$J,'MTT WIN'!AN$1,SWISSW!$F:$F,"Won")+COUNTIFS(SWISSW!$I:$I,'MTT WIN'!AN$1,SWISSW!$J:$J,'MTT WIN'!$A56,SWISSW!$F:$F,"Lost")))</f>
        <v>0</v>
      </c>
      <c r="AO56" s="11">
        <f ca="1">((COUNTIFS(SWISSW!$I:$I,'MTT WIN'!$A56,SWISSW!$J:$J,'MTT WIN'!AO$1,SWISSW!$F:$F,"Won")+COUNTIFS(SWISSW!$I:$I,'MTT WIN'!AO$1,SWISSW!$J:$J,'MTT WIN'!$A56,SWISSW!$F:$F,"Lost")))</f>
        <v>0</v>
      </c>
      <c r="AP56" s="11">
        <f ca="1">((COUNTIFS(SWISSW!$I:$I,'MTT WIN'!$A56,SWISSW!$J:$J,'MTT WIN'!AP$1,SWISSW!$F:$F,"Won")+COUNTIFS(SWISSW!$I:$I,'MTT WIN'!AP$1,SWISSW!$J:$J,'MTT WIN'!$A56,SWISSW!$F:$F,"Lost")))</f>
        <v>0</v>
      </c>
      <c r="AQ56" s="11">
        <f ca="1">((COUNTIFS(SWISSW!$I:$I,'MTT WIN'!$A56,SWISSW!$J:$J,'MTT WIN'!AQ$1,SWISSW!$F:$F,"Won")+COUNTIFS(SWISSW!$I:$I,'MTT WIN'!AQ$1,SWISSW!$J:$J,'MTT WIN'!$A56,SWISSW!$F:$F,"Lost")))</f>
        <v>0</v>
      </c>
      <c r="AR56" s="11">
        <f ca="1">((COUNTIFS(SWISSW!$I:$I,'MTT WIN'!$A56,SWISSW!$J:$J,'MTT WIN'!AR$1,SWISSW!$F:$F,"Won")+COUNTIFS(SWISSW!$I:$I,'MTT WIN'!AR$1,SWISSW!$J:$J,'MTT WIN'!$A56,SWISSW!$F:$F,"Lost")))</f>
        <v>0</v>
      </c>
      <c r="AS56" s="11">
        <f ca="1">((COUNTIFS(SWISSW!$I:$I,'MTT WIN'!$A56,SWISSW!$J:$J,'MTT WIN'!AS$1,SWISSW!$F:$F,"Won")+COUNTIFS(SWISSW!$I:$I,'MTT WIN'!AS$1,SWISSW!$J:$J,'MTT WIN'!$A56,SWISSW!$F:$F,"Lost")))</f>
        <v>0</v>
      </c>
      <c r="AT56" s="11">
        <f ca="1">((COUNTIFS(SWISSW!$I:$I,'MTT WIN'!$A56,SWISSW!$J:$J,'MTT WIN'!AT$1,SWISSW!$F:$F,"Won")+COUNTIFS(SWISSW!$I:$I,'MTT WIN'!AT$1,SWISSW!$J:$J,'MTT WIN'!$A56,SWISSW!$F:$F,"Lost")))</f>
        <v>0</v>
      </c>
      <c r="AU56" s="11">
        <f ca="1">((COUNTIFS(SWISSW!$I:$I,'MTT WIN'!$A56,SWISSW!$J:$J,'MTT WIN'!AU$1,SWISSW!$F:$F,"Won")+COUNTIFS(SWISSW!$I:$I,'MTT WIN'!AU$1,SWISSW!$J:$J,'MTT WIN'!$A56,SWISSW!$F:$F,"Lost")))</f>
        <v>0</v>
      </c>
      <c r="AV56" s="11">
        <f ca="1">((COUNTIFS(SWISSW!$I:$I,'MTT WIN'!$A56,SWISSW!$J:$J,'MTT WIN'!AV$1,SWISSW!$F:$F,"Won")+COUNTIFS(SWISSW!$I:$I,'MTT WIN'!AV$1,SWISSW!$J:$J,'MTT WIN'!$A56,SWISSW!$F:$F,"Lost")))</f>
        <v>0</v>
      </c>
      <c r="AW56" s="11">
        <f ca="1">((COUNTIFS(SWISSW!$I:$I,'MTT WIN'!$A56,SWISSW!$J:$J,'MTT WIN'!AW$1,SWISSW!$F:$F,"Won")+COUNTIFS(SWISSW!$I:$I,'MTT WIN'!AW$1,SWISSW!$J:$J,'MTT WIN'!$A56,SWISSW!$F:$F,"Lost")))</f>
        <v>0</v>
      </c>
      <c r="AX56" s="11">
        <f ca="1">((COUNTIFS(SWISSW!$I:$I,'MTT WIN'!$A56,SWISSW!$J:$J,'MTT WIN'!AX$1,SWISSW!$F:$F,"Won")+COUNTIFS(SWISSW!$I:$I,'MTT WIN'!AX$1,SWISSW!$J:$J,'MTT WIN'!$A56,SWISSW!$F:$F,"Lost")))</f>
        <v>0</v>
      </c>
      <c r="AY56" s="11">
        <f ca="1">((COUNTIFS(SWISSW!$I:$I,'MTT WIN'!$A56,SWISSW!$J:$J,'MTT WIN'!AY$1,SWISSW!$F:$F,"Won")+COUNTIFS(SWISSW!$I:$I,'MTT WIN'!AY$1,SWISSW!$J:$J,'MTT WIN'!$A56,SWISSW!$F:$F,"Lost")))</f>
        <v>0</v>
      </c>
      <c r="AZ56" s="11">
        <f ca="1">((COUNTIFS(SWISSW!$I:$I,'MTT WIN'!$A56,SWISSW!$J:$J,'MTT WIN'!AZ$1,SWISSW!$F:$F,"Won")+COUNTIFS(SWISSW!$I:$I,'MTT WIN'!AZ$1,SWISSW!$J:$J,'MTT WIN'!$A56,SWISSW!$F:$F,"Lost")))</f>
        <v>0</v>
      </c>
      <c r="BA56" s="11">
        <f ca="1">((COUNTIFS(SWISSW!$I:$I,'MTT WIN'!$A56,SWISSW!$J:$J,'MTT WIN'!BA$1,SWISSW!$F:$F,"Won")+COUNTIFS(SWISSW!$I:$I,'MTT WIN'!BA$1,SWISSW!$J:$J,'MTT WIN'!$A56,SWISSW!$F:$F,"Lost")))</f>
        <v>0</v>
      </c>
      <c r="BB56" s="11">
        <f ca="1">((COUNTIFS(SWISSW!$I:$I,'MTT WIN'!$A56,SWISSW!$J:$J,'MTT WIN'!BB$1,SWISSW!$F:$F,"Won")+COUNTIFS(SWISSW!$I:$I,'MTT WIN'!BB$1,SWISSW!$J:$J,'MTT WIN'!$A56,SWISSW!$F:$F,"Lost")))</f>
        <v>0</v>
      </c>
      <c r="BC56" s="11">
        <f ca="1">((COUNTIFS(SWISSW!$I:$I,'MTT WIN'!$A56,SWISSW!$J:$J,'MTT WIN'!BC$1,SWISSW!$F:$F,"Won")+COUNTIFS(SWISSW!$I:$I,'MTT WIN'!BC$1,SWISSW!$J:$J,'MTT WIN'!$A56,SWISSW!$F:$F,"Lost")))</f>
        <v>0</v>
      </c>
      <c r="BD56" s="11">
        <f ca="1">((COUNTIFS(SWISSW!$I:$I,'MTT WIN'!$A56,SWISSW!$J:$J,'MTT WIN'!BD$1,SWISSW!$F:$F,"Won")+COUNTIFS(SWISSW!$I:$I,'MTT WIN'!BD$1,SWISSW!$J:$J,'MTT WIN'!$A56,SWISSW!$F:$F,"Lost")))</f>
        <v>0</v>
      </c>
      <c r="BE56" s="11">
        <f ca="1">((COUNTIFS(SWISSW!$I:$I,'MTT WIN'!$A56,SWISSW!$J:$J,'MTT WIN'!BE$1,SWISSW!$F:$F,"Won")+COUNTIFS(SWISSW!$I:$I,'MTT WIN'!BE$1,SWISSW!$J:$J,'MTT WIN'!$A56,SWISSW!$F:$F,"Lost")))</f>
        <v>0</v>
      </c>
      <c r="BF56" s="11">
        <f ca="1">((COUNTIFS(SWISSW!$I:$I,'MTT WIN'!$A56,SWISSW!$J:$J,'MTT WIN'!BF$1,SWISSW!$F:$F,"Won")+COUNTIFS(SWISSW!$I:$I,'MTT WIN'!BF$1,SWISSW!$J:$J,'MTT WIN'!$A56,SWISSW!$F:$F,"Lost")))</f>
        <v>0</v>
      </c>
    </row>
    <row r="57" spans="1:58" ht="55" customHeight="1" x14ac:dyDescent="0.3">
      <c r="A57" s="3" t="str">
        <f ca="1">MATCHUP!A57</f>
        <v>Mardu Ephemerate</v>
      </c>
      <c r="B57" s="11">
        <f ca="1">((COUNTIFS(SWISSW!$I:$I,'MTT WIN'!$A57,SWISSW!$J:$J,'MTT WIN'!B$1,SWISSW!$F:$F,"Won")+COUNTIFS(SWISSW!$I:$I,'MTT WIN'!B$1,SWISSW!$J:$J,'MTT WIN'!$A57,SWISSW!$F:$F,"Lost")))</f>
        <v>0</v>
      </c>
      <c r="C57" s="11">
        <f ca="1">((COUNTIFS(SWISSW!$I:$I,'MTT WIN'!$A57,SWISSW!$J:$J,'MTT WIN'!C$1,SWISSW!$F:$F,"Won")+COUNTIFS(SWISSW!$I:$I,'MTT WIN'!C$1,SWISSW!$J:$J,'MTT WIN'!$A57,SWISSW!$F:$F,"Lost")))</f>
        <v>0</v>
      </c>
      <c r="D57" s="11">
        <f ca="1">((COUNTIFS(SWISSW!$I:$I,'MTT WIN'!$A57,SWISSW!$J:$J,'MTT WIN'!D$1,SWISSW!$F:$F,"Won")+COUNTIFS(SWISSW!$I:$I,'MTT WIN'!D$1,SWISSW!$J:$J,'MTT WIN'!$A57,SWISSW!$F:$F,"Lost")))</f>
        <v>1</v>
      </c>
      <c r="E57" s="11">
        <f ca="1">((COUNTIFS(SWISSW!$I:$I,'MTT WIN'!$A57,SWISSW!$J:$J,'MTT WIN'!E$1,SWISSW!$F:$F,"Won")+COUNTIFS(SWISSW!$I:$I,'MTT WIN'!E$1,SWISSW!$J:$J,'MTT WIN'!$A57,SWISSW!$F:$F,"Lost")))</f>
        <v>0</v>
      </c>
      <c r="F57" s="11">
        <f ca="1">((COUNTIFS(SWISSW!$I:$I,'MTT WIN'!$A57,SWISSW!$J:$J,'MTT WIN'!F$1,SWISSW!$F:$F,"Won")+COUNTIFS(SWISSW!$I:$I,'MTT WIN'!F$1,SWISSW!$J:$J,'MTT WIN'!$A57,SWISSW!$F:$F,"Lost")))</f>
        <v>0</v>
      </c>
      <c r="G57" s="11">
        <f ca="1">((COUNTIFS(SWISSW!$I:$I,'MTT WIN'!$A57,SWISSW!$J:$J,'MTT WIN'!G$1,SWISSW!$F:$F,"Won")+COUNTIFS(SWISSW!$I:$I,'MTT WIN'!G$1,SWISSW!$J:$J,'MTT WIN'!$A57,SWISSW!$F:$F,"Lost")))</f>
        <v>0</v>
      </c>
      <c r="H57" s="11">
        <f ca="1">((COUNTIFS(SWISSW!$I:$I,'MTT WIN'!$A57,SWISSW!$J:$J,'MTT WIN'!H$1,SWISSW!$F:$F,"Won")+COUNTIFS(SWISSW!$I:$I,'MTT WIN'!H$1,SWISSW!$J:$J,'MTT WIN'!$A57,SWISSW!$F:$F,"Lost")))</f>
        <v>0</v>
      </c>
      <c r="I57" s="11">
        <f ca="1">((COUNTIFS(SWISSW!$I:$I,'MTT WIN'!$A57,SWISSW!$J:$J,'MTT WIN'!I$1,SWISSW!$F:$F,"Won")+COUNTIFS(SWISSW!$I:$I,'MTT WIN'!I$1,SWISSW!$J:$J,'MTT WIN'!$A57,SWISSW!$F:$F,"Lost")))</f>
        <v>0</v>
      </c>
      <c r="J57" s="11">
        <f ca="1">((COUNTIFS(SWISSW!$I:$I,'MTT WIN'!$A57,SWISSW!$J:$J,'MTT WIN'!J$1,SWISSW!$F:$F,"Won")+COUNTIFS(SWISSW!$I:$I,'MTT WIN'!J$1,SWISSW!$J:$J,'MTT WIN'!$A57,SWISSW!$F:$F,"Lost")))</f>
        <v>0</v>
      </c>
      <c r="K57" s="11">
        <f ca="1">((COUNTIFS(SWISSW!$I:$I,'MTT WIN'!$A57,SWISSW!$J:$J,'MTT WIN'!K$1,SWISSW!$F:$F,"Won")+COUNTIFS(SWISSW!$I:$I,'MTT WIN'!K$1,SWISSW!$J:$J,'MTT WIN'!$A57,SWISSW!$F:$F,"Lost")))</f>
        <v>0</v>
      </c>
      <c r="L57" s="11">
        <f ca="1">((COUNTIFS(SWISSW!$I:$I,'MTT WIN'!$A57,SWISSW!$J:$J,'MTT WIN'!L$1,SWISSW!$F:$F,"Won")+COUNTIFS(SWISSW!$I:$I,'MTT WIN'!L$1,SWISSW!$J:$J,'MTT WIN'!$A57,SWISSW!$F:$F,"Lost")))</f>
        <v>0</v>
      </c>
      <c r="M57" s="11">
        <f ca="1">((COUNTIFS(SWISSW!$I:$I,'MTT WIN'!$A57,SWISSW!$J:$J,'MTT WIN'!M$1,SWISSW!$F:$F,"Won")+COUNTIFS(SWISSW!$I:$I,'MTT WIN'!M$1,SWISSW!$J:$J,'MTT WIN'!$A57,SWISSW!$F:$F,"Lost")))</f>
        <v>0</v>
      </c>
      <c r="N57" s="11">
        <f ca="1">((COUNTIFS(SWISSW!$I:$I,'MTT WIN'!$A57,SWISSW!$J:$J,'MTT WIN'!N$1,SWISSW!$F:$F,"Won")+COUNTIFS(SWISSW!$I:$I,'MTT WIN'!N$1,SWISSW!$J:$J,'MTT WIN'!$A57,SWISSW!$F:$F,"Lost")))</f>
        <v>0</v>
      </c>
      <c r="O57" s="11">
        <f ca="1">((COUNTIFS(SWISSW!$I:$I,'MTT WIN'!$A57,SWISSW!$J:$J,'MTT WIN'!O$1,SWISSW!$F:$F,"Won")+COUNTIFS(SWISSW!$I:$I,'MTT WIN'!O$1,SWISSW!$J:$J,'MTT WIN'!$A57,SWISSW!$F:$F,"Lost")))</f>
        <v>0</v>
      </c>
      <c r="P57" s="11">
        <f ca="1">((COUNTIFS(SWISSW!$I:$I,'MTT WIN'!$A57,SWISSW!$J:$J,'MTT WIN'!P$1,SWISSW!$F:$F,"Won")+COUNTIFS(SWISSW!$I:$I,'MTT WIN'!P$1,SWISSW!$J:$J,'MTT WIN'!$A57,SWISSW!$F:$F,"Lost")))</f>
        <v>0</v>
      </c>
      <c r="Q57" s="11">
        <f ca="1">((COUNTIFS(SWISSW!$I:$I,'MTT WIN'!$A57,SWISSW!$J:$J,'MTT WIN'!Q$1,SWISSW!$F:$F,"Won")+COUNTIFS(SWISSW!$I:$I,'MTT WIN'!Q$1,SWISSW!$J:$J,'MTT WIN'!$A57,SWISSW!$F:$F,"Lost")))</f>
        <v>0</v>
      </c>
      <c r="R57" s="11">
        <f ca="1">((COUNTIFS(SWISSW!$I:$I,'MTT WIN'!$A57,SWISSW!$J:$J,'MTT WIN'!R$1,SWISSW!$F:$F,"Won")+COUNTIFS(SWISSW!$I:$I,'MTT WIN'!R$1,SWISSW!$J:$J,'MTT WIN'!$A57,SWISSW!$F:$F,"Lost")))</f>
        <v>0</v>
      </c>
      <c r="S57" s="11">
        <f ca="1">((COUNTIFS(SWISSW!$I:$I,'MTT WIN'!$A57,SWISSW!$J:$J,'MTT WIN'!S$1,SWISSW!$F:$F,"Won")+COUNTIFS(SWISSW!$I:$I,'MTT WIN'!S$1,SWISSW!$J:$J,'MTT WIN'!$A57,SWISSW!$F:$F,"Lost")))</f>
        <v>0</v>
      </c>
      <c r="T57" s="11">
        <f ca="1">((COUNTIFS(SWISSW!$I:$I,'MTT WIN'!$A57,SWISSW!$J:$J,'MTT WIN'!T$1,SWISSW!$F:$F,"Won")+COUNTIFS(SWISSW!$I:$I,'MTT WIN'!T$1,SWISSW!$J:$J,'MTT WIN'!$A57,SWISSW!$F:$F,"Lost")))</f>
        <v>0</v>
      </c>
      <c r="U57" s="11">
        <f ca="1">((COUNTIFS(SWISSW!$I:$I,'MTT WIN'!$A57,SWISSW!$J:$J,'MTT WIN'!U$1,SWISSW!$F:$F,"Won")+COUNTIFS(SWISSW!$I:$I,'MTT WIN'!U$1,SWISSW!$J:$J,'MTT WIN'!$A57,SWISSW!$F:$F,"Lost")))</f>
        <v>0</v>
      </c>
      <c r="V57" s="11">
        <f ca="1">((COUNTIFS(SWISSW!$I:$I,'MTT WIN'!$A57,SWISSW!$J:$J,'MTT WIN'!V$1,SWISSW!$F:$F,"Won")+COUNTIFS(SWISSW!$I:$I,'MTT WIN'!V$1,SWISSW!$J:$J,'MTT WIN'!$A57,SWISSW!$F:$F,"Lost")))</f>
        <v>0</v>
      </c>
      <c r="W57" s="11">
        <f ca="1">((COUNTIFS(SWISSW!$I:$I,'MTT WIN'!$A57,SWISSW!$J:$J,'MTT WIN'!W$1,SWISSW!$F:$F,"Won")+COUNTIFS(SWISSW!$I:$I,'MTT WIN'!W$1,SWISSW!$J:$J,'MTT WIN'!$A57,SWISSW!$F:$F,"Lost")))</f>
        <v>0</v>
      </c>
      <c r="X57" s="11">
        <f ca="1">((COUNTIFS(SWISSW!$I:$I,'MTT WIN'!$A57,SWISSW!$J:$J,'MTT WIN'!X$1,SWISSW!$F:$F,"Won")+COUNTIFS(SWISSW!$I:$I,'MTT WIN'!X$1,SWISSW!$J:$J,'MTT WIN'!$A57,SWISSW!$F:$F,"Lost")))</f>
        <v>0</v>
      </c>
      <c r="Y57" s="11">
        <f ca="1">((COUNTIFS(SWISSW!$I:$I,'MTT WIN'!$A57,SWISSW!$J:$J,'MTT WIN'!Y$1,SWISSW!$F:$F,"Won")+COUNTIFS(SWISSW!$I:$I,'MTT WIN'!Y$1,SWISSW!$J:$J,'MTT WIN'!$A57,SWISSW!$F:$F,"Lost")))</f>
        <v>0</v>
      </c>
      <c r="Z57" s="11">
        <f ca="1">((COUNTIFS(SWISSW!$I:$I,'MTT WIN'!$A57,SWISSW!$J:$J,'MTT WIN'!Z$1,SWISSW!$F:$F,"Won")+COUNTIFS(SWISSW!$I:$I,'MTT WIN'!Z$1,SWISSW!$J:$J,'MTT WIN'!$A57,SWISSW!$F:$F,"Lost")))</f>
        <v>0</v>
      </c>
      <c r="AA57" s="11">
        <f ca="1">((COUNTIFS(SWISSW!$I:$I,'MTT WIN'!$A57,SWISSW!$J:$J,'MTT WIN'!AA$1,SWISSW!$F:$F,"Won")+COUNTIFS(SWISSW!$I:$I,'MTT WIN'!AA$1,SWISSW!$J:$J,'MTT WIN'!$A57,SWISSW!$F:$F,"Lost")))</f>
        <v>0</v>
      </c>
      <c r="AB57" s="11">
        <f ca="1">((COUNTIFS(SWISSW!$I:$I,'MTT WIN'!$A57,SWISSW!$J:$J,'MTT WIN'!AB$1,SWISSW!$F:$F,"Won")+COUNTIFS(SWISSW!$I:$I,'MTT WIN'!AB$1,SWISSW!$J:$J,'MTT WIN'!$A57,SWISSW!$F:$F,"Lost")))</f>
        <v>0</v>
      </c>
      <c r="AC57" s="11">
        <f ca="1">((COUNTIFS(SWISSW!$I:$I,'MTT WIN'!$A57,SWISSW!$J:$J,'MTT WIN'!AC$1,SWISSW!$F:$F,"Won")+COUNTIFS(SWISSW!$I:$I,'MTT WIN'!AC$1,SWISSW!$J:$J,'MTT WIN'!$A57,SWISSW!$F:$F,"Lost")))</f>
        <v>0</v>
      </c>
      <c r="AD57" s="11">
        <f ca="1">((COUNTIFS(SWISSW!$I:$I,'MTT WIN'!$A57,SWISSW!$J:$J,'MTT WIN'!AD$1,SWISSW!$F:$F,"Won")+COUNTIFS(SWISSW!$I:$I,'MTT WIN'!AD$1,SWISSW!$J:$J,'MTT WIN'!$A57,SWISSW!$F:$F,"Lost")))</f>
        <v>0</v>
      </c>
      <c r="AE57" s="11">
        <f ca="1">((COUNTIFS(SWISSW!$I:$I,'MTT WIN'!$A57,SWISSW!$J:$J,'MTT WIN'!AE$1,SWISSW!$F:$F,"Won")+COUNTIFS(SWISSW!$I:$I,'MTT WIN'!AE$1,SWISSW!$J:$J,'MTT WIN'!$A57,SWISSW!$F:$F,"Lost")))</f>
        <v>0</v>
      </c>
      <c r="AF57" s="11">
        <f ca="1">((COUNTIFS(SWISSW!$I:$I,'MTT WIN'!$A57,SWISSW!$J:$J,'MTT WIN'!AF$1,SWISSW!$F:$F,"Won")+COUNTIFS(SWISSW!$I:$I,'MTT WIN'!AF$1,SWISSW!$J:$J,'MTT WIN'!$A57,SWISSW!$F:$F,"Lost")))</f>
        <v>0</v>
      </c>
      <c r="AG57" s="11">
        <f ca="1">((COUNTIFS(SWISSW!$I:$I,'MTT WIN'!$A57,SWISSW!$J:$J,'MTT WIN'!AG$1,SWISSW!$F:$F,"Won")+COUNTIFS(SWISSW!$I:$I,'MTT WIN'!AG$1,SWISSW!$J:$J,'MTT WIN'!$A57,SWISSW!$F:$F,"Lost")))</f>
        <v>0</v>
      </c>
      <c r="AH57" s="11">
        <f ca="1">((COUNTIFS(SWISSW!$I:$I,'MTT WIN'!$A57,SWISSW!$J:$J,'MTT WIN'!AH$1,SWISSW!$F:$F,"Won")+COUNTIFS(SWISSW!$I:$I,'MTT WIN'!AH$1,SWISSW!$J:$J,'MTT WIN'!$A57,SWISSW!$F:$F,"Lost")))</f>
        <v>0</v>
      </c>
      <c r="AI57" s="11">
        <f ca="1">((COUNTIFS(SWISSW!$I:$I,'MTT WIN'!$A57,SWISSW!$J:$J,'MTT WIN'!AI$1,SWISSW!$F:$F,"Won")+COUNTIFS(SWISSW!$I:$I,'MTT WIN'!AI$1,SWISSW!$J:$J,'MTT WIN'!$A57,SWISSW!$F:$F,"Lost")))</f>
        <v>0</v>
      </c>
      <c r="AJ57" s="11">
        <f ca="1">((COUNTIFS(SWISSW!$I:$I,'MTT WIN'!$A57,SWISSW!$J:$J,'MTT WIN'!AJ$1,SWISSW!$F:$F,"Won")+COUNTIFS(SWISSW!$I:$I,'MTT WIN'!AJ$1,SWISSW!$J:$J,'MTT WIN'!$A57,SWISSW!$F:$F,"Lost")))</f>
        <v>0</v>
      </c>
      <c r="AK57" s="11">
        <f ca="1">((COUNTIFS(SWISSW!$I:$I,'MTT WIN'!$A57,SWISSW!$J:$J,'MTT WIN'!AK$1,SWISSW!$F:$F,"Won")+COUNTIFS(SWISSW!$I:$I,'MTT WIN'!AK$1,SWISSW!$J:$J,'MTT WIN'!$A57,SWISSW!$F:$F,"Lost")))</f>
        <v>0</v>
      </c>
      <c r="AL57" s="11">
        <f ca="1">((COUNTIFS(SWISSW!$I:$I,'MTT WIN'!$A57,SWISSW!$J:$J,'MTT WIN'!AL$1,SWISSW!$F:$F,"Won")+COUNTIFS(SWISSW!$I:$I,'MTT WIN'!AL$1,SWISSW!$J:$J,'MTT WIN'!$A57,SWISSW!$F:$F,"Lost")))</f>
        <v>0</v>
      </c>
      <c r="AM57" s="11">
        <f ca="1">((COUNTIFS(SWISSW!$I:$I,'MTT WIN'!$A57,SWISSW!$J:$J,'MTT WIN'!AM$1,SWISSW!$F:$F,"Won")+COUNTIFS(SWISSW!$I:$I,'MTT WIN'!AM$1,SWISSW!$J:$J,'MTT WIN'!$A57,SWISSW!$F:$F,"Lost")))</f>
        <v>0</v>
      </c>
      <c r="AN57" s="11">
        <f ca="1">((COUNTIFS(SWISSW!$I:$I,'MTT WIN'!$A57,SWISSW!$J:$J,'MTT WIN'!AN$1,SWISSW!$F:$F,"Won")+COUNTIFS(SWISSW!$I:$I,'MTT WIN'!AN$1,SWISSW!$J:$J,'MTT WIN'!$A57,SWISSW!$F:$F,"Lost")))</f>
        <v>0</v>
      </c>
      <c r="AO57" s="11">
        <f ca="1">((COUNTIFS(SWISSW!$I:$I,'MTT WIN'!$A57,SWISSW!$J:$J,'MTT WIN'!AO$1,SWISSW!$F:$F,"Won")+COUNTIFS(SWISSW!$I:$I,'MTT WIN'!AO$1,SWISSW!$J:$J,'MTT WIN'!$A57,SWISSW!$F:$F,"Lost")))</f>
        <v>0</v>
      </c>
      <c r="AP57" s="11">
        <f ca="1">((COUNTIFS(SWISSW!$I:$I,'MTT WIN'!$A57,SWISSW!$J:$J,'MTT WIN'!AP$1,SWISSW!$F:$F,"Won")+COUNTIFS(SWISSW!$I:$I,'MTT WIN'!AP$1,SWISSW!$J:$J,'MTT WIN'!$A57,SWISSW!$F:$F,"Lost")))</f>
        <v>0</v>
      </c>
      <c r="AQ57" s="11">
        <f ca="1">((COUNTIFS(SWISSW!$I:$I,'MTT WIN'!$A57,SWISSW!$J:$J,'MTT WIN'!AQ$1,SWISSW!$F:$F,"Won")+COUNTIFS(SWISSW!$I:$I,'MTT WIN'!AQ$1,SWISSW!$J:$J,'MTT WIN'!$A57,SWISSW!$F:$F,"Lost")))</f>
        <v>0</v>
      </c>
      <c r="AR57" s="11">
        <f ca="1">((COUNTIFS(SWISSW!$I:$I,'MTT WIN'!$A57,SWISSW!$J:$J,'MTT WIN'!AR$1,SWISSW!$F:$F,"Won")+COUNTIFS(SWISSW!$I:$I,'MTT WIN'!AR$1,SWISSW!$J:$J,'MTT WIN'!$A57,SWISSW!$F:$F,"Lost")))</f>
        <v>0</v>
      </c>
      <c r="AS57" s="11">
        <f ca="1">((COUNTIFS(SWISSW!$I:$I,'MTT WIN'!$A57,SWISSW!$J:$J,'MTT WIN'!AS$1,SWISSW!$F:$F,"Won")+COUNTIFS(SWISSW!$I:$I,'MTT WIN'!AS$1,SWISSW!$J:$J,'MTT WIN'!$A57,SWISSW!$F:$F,"Lost")))</f>
        <v>0</v>
      </c>
      <c r="AT57" s="11">
        <f ca="1">((COUNTIFS(SWISSW!$I:$I,'MTT WIN'!$A57,SWISSW!$J:$J,'MTT WIN'!AT$1,SWISSW!$F:$F,"Won")+COUNTIFS(SWISSW!$I:$I,'MTT WIN'!AT$1,SWISSW!$J:$J,'MTT WIN'!$A57,SWISSW!$F:$F,"Lost")))</f>
        <v>0</v>
      </c>
      <c r="AU57" s="11">
        <f ca="1">((COUNTIFS(SWISSW!$I:$I,'MTT WIN'!$A57,SWISSW!$J:$J,'MTT WIN'!AU$1,SWISSW!$F:$F,"Won")+COUNTIFS(SWISSW!$I:$I,'MTT WIN'!AU$1,SWISSW!$J:$J,'MTT WIN'!$A57,SWISSW!$F:$F,"Lost")))</f>
        <v>0</v>
      </c>
      <c r="AV57" s="11">
        <f ca="1">((COUNTIFS(SWISSW!$I:$I,'MTT WIN'!$A57,SWISSW!$J:$J,'MTT WIN'!AV$1,SWISSW!$F:$F,"Won")+COUNTIFS(SWISSW!$I:$I,'MTT WIN'!AV$1,SWISSW!$J:$J,'MTT WIN'!$A57,SWISSW!$F:$F,"Lost")))</f>
        <v>0</v>
      </c>
      <c r="AW57" s="11">
        <f ca="1">((COUNTIFS(SWISSW!$I:$I,'MTT WIN'!$A57,SWISSW!$J:$J,'MTT WIN'!AW$1,SWISSW!$F:$F,"Won")+COUNTIFS(SWISSW!$I:$I,'MTT WIN'!AW$1,SWISSW!$J:$J,'MTT WIN'!$A57,SWISSW!$F:$F,"Lost")))</f>
        <v>0</v>
      </c>
      <c r="AX57" s="11">
        <f ca="1">((COUNTIFS(SWISSW!$I:$I,'MTT WIN'!$A57,SWISSW!$J:$J,'MTT WIN'!AX$1,SWISSW!$F:$F,"Won")+COUNTIFS(SWISSW!$I:$I,'MTT WIN'!AX$1,SWISSW!$J:$J,'MTT WIN'!$A57,SWISSW!$F:$F,"Lost")))</f>
        <v>0</v>
      </c>
      <c r="AY57" s="11">
        <f ca="1">((COUNTIFS(SWISSW!$I:$I,'MTT WIN'!$A57,SWISSW!$J:$J,'MTT WIN'!AY$1,SWISSW!$F:$F,"Won")+COUNTIFS(SWISSW!$I:$I,'MTT WIN'!AY$1,SWISSW!$J:$J,'MTT WIN'!$A57,SWISSW!$F:$F,"Lost")))</f>
        <v>0</v>
      </c>
      <c r="AZ57" s="11">
        <f ca="1">((COUNTIFS(SWISSW!$I:$I,'MTT WIN'!$A57,SWISSW!$J:$J,'MTT WIN'!AZ$1,SWISSW!$F:$F,"Won")+COUNTIFS(SWISSW!$I:$I,'MTT WIN'!AZ$1,SWISSW!$J:$J,'MTT WIN'!$A57,SWISSW!$F:$F,"Lost")))</f>
        <v>0</v>
      </c>
      <c r="BA57" s="11">
        <f ca="1">((COUNTIFS(SWISSW!$I:$I,'MTT WIN'!$A57,SWISSW!$J:$J,'MTT WIN'!BA$1,SWISSW!$F:$F,"Won")+COUNTIFS(SWISSW!$I:$I,'MTT WIN'!BA$1,SWISSW!$J:$J,'MTT WIN'!$A57,SWISSW!$F:$F,"Lost")))</f>
        <v>0</v>
      </c>
      <c r="BB57" s="11">
        <f ca="1">((COUNTIFS(SWISSW!$I:$I,'MTT WIN'!$A57,SWISSW!$J:$J,'MTT WIN'!BB$1,SWISSW!$F:$F,"Won")+COUNTIFS(SWISSW!$I:$I,'MTT WIN'!BB$1,SWISSW!$J:$J,'MTT WIN'!$A57,SWISSW!$F:$F,"Lost")))</f>
        <v>0</v>
      </c>
      <c r="BC57" s="11">
        <f ca="1">((COUNTIFS(SWISSW!$I:$I,'MTT WIN'!$A57,SWISSW!$J:$J,'MTT WIN'!BC$1,SWISSW!$F:$F,"Won")+COUNTIFS(SWISSW!$I:$I,'MTT WIN'!BC$1,SWISSW!$J:$J,'MTT WIN'!$A57,SWISSW!$F:$F,"Lost")))</f>
        <v>0</v>
      </c>
      <c r="BD57" s="11">
        <f ca="1">((COUNTIFS(SWISSW!$I:$I,'MTT WIN'!$A57,SWISSW!$J:$J,'MTT WIN'!BD$1,SWISSW!$F:$F,"Won")+COUNTIFS(SWISSW!$I:$I,'MTT WIN'!BD$1,SWISSW!$J:$J,'MTT WIN'!$A57,SWISSW!$F:$F,"Lost")))</f>
        <v>0</v>
      </c>
      <c r="BE57" s="11">
        <f ca="1">((COUNTIFS(SWISSW!$I:$I,'MTT WIN'!$A57,SWISSW!$J:$J,'MTT WIN'!BE$1,SWISSW!$F:$F,"Won")+COUNTIFS(SWISSW!$I:$I,'MTT WIN'!BE$1,SWISSW!$J:$J,'MTT WIN'!$A57,SWISSW!$F:$F,"Lost")))</f>
        <v>0</v>
      </c>
      <c r="BF57" s="11">
        <f ca="1">((COUNTIFS(SWISSW!$I:$I,'MTT WIN'!$A57,SWISSW!$J:$J,'MTT WIN'!BF$1,SWISSW!$F:$F,"Won")+COUNTIFS(SWISSW!$I:$I,'MTT WIN'!BF$1,SWISSW!$J:$J,'MTT WIN'!$A57,SWISSW!$F:$F,"Lost")))</f>
        <v>0</v>
      </c>
    </row>
    <row r="58" spans="1:58" ht="55" customHeight="1" x14ac:dyDescent="0.3">
      <c r="A58" s="3" t="str">
        <f ca="1">MATCHUP!A58</f>
        <v>Mono Black Burn</v>
      </c>
      <c r="B58" s="11">
        <f ca="1">((COUNTIFS(SWISSW!$I:$I,'MTT WIN'!$A58,SWISSW!$J:$J,'MTT WIN'!B$1,SWISSW!$F:$F,"Won")+COUNTIFS(SWISSW!$I:$I,'MTT WIN'!B$1,SWISSW!$J:$J,'MTT WIN'!$A58,SWISSW!$F:$F,"Lost")))</f>
        <v>0</v>
      </c>
      <c r="C58" s="11">
        <f ca="1">((COUNTIFS(SWISSW!$I:$I,'MTT WIN'!$A58,SWISSW!$J:$J,'MTT WIN'!C$1,SWISSW!$F:$F,"Won")+COUNTIFS(SWISSW!$I:$I,'MTT WIN'!C$1,SWISSW!$J:$J,'MTT WIN'!$A58,SWISSW!$F:$F,"Lost")))</f>
        <v>0</v>
      </c>
      <c r="D58" s="11">
        <f ca="1">((COUNTIFS(SWISSW!$I:$I,'MTT WIN'!$A58,SWISSW!$J:$J,'MTT WIN'!D$1,SWISSW!$F:$F,"Won")+COUNTIFS(SWISSW!$I:$I,'MTT WIN'!D$1,SWISSW!$J:$J,'MTT WIN'!$A58,SWISSW!$F:$F,"Lost")))</f>
        <v>0</v>
      </c>
      <c r="E58" s="11">
        <f ca="1">((COUNTIFS(SWISSW!$I:$I,'MTT WIN'!$A58,SWISSW!$J:$J,'MTT WIN'!E$1,SWISSW!$F:$F,"Won")+COUNTIFS(SWISSW!$I:$I,'MTT WIN'!E$1,SWISSW!$J:$J,'MTT WIN'!$A58,SWISSW!$F:$F,"Lost")))</f>
        <v>0</v>
      </c>
      <c r="F58" s="11">
        <f ca="1">((COUNTIFS(SWISSW!$I:$I,'MTT WIN'!$A58,SWISSW!$J:$J,'MTT WIN'!F$1,SWISSW!$F:$F,"Won")+COUNTIFS(SWISSW!$I:$I,'MTT WIN'!F$1,SWISSW!$J:$J,'MTT WIN'!$A58,SWISSW!$F:$F,"Lost")))</f>
        <v>0</v>
      </c>
      <c r="G58" s="11">
        <f ca="1">((COUNTIFS(SWISSW!$I:$I,'MTT WIN'!$A58,SWISSW!$J:$J,'MTT WIN'!G$1,SWISSW!$F:$F,"Won")+COUNTIFS(SWISSW!$I:$I,'MTT WIN'!G$1,SWISSW!$J:$J,'MTT WIN'!$A58,SWISSW!$F:$F,"Lost")))</f>
        <v>0</v>
      </c>
      <c r="H58" s="11">
        <f ca="1">((COUNTIFS(SWISSW!$I:$I,'MTT WIN'!$A58,SWISSW!$J:$J,'MTT WIN'!H$1,SWISSW!$F:$F,"Won")+COUNTIFS(SWISSW!$I:$I,'MTT WIN'!H$1,SWISSW!$J:$J,'MTT WIN'!$A58,SWISSW!$F:$F,"Lost")))</f>
        <v>0</v>
      </c>
      <c r="I58" s="11">
        <f ca="1">((COUNTIFS(SWISSW!$I:$I,'MTT WIN'!$A58,SWISSW!$J:$J,'MTT WIN'!I$1,SWISSW!$F:$F,"Won")+COUNTIFS(SWISSW!$I:$I,'MTT WIN'!I$1,SWISSW!$J:$J,'MTT WIN'!$A58,SWISSW!$F:$F,"Lost")))</f>
        <v>0</v>
      </c>
      <c r="J58" s="11">
        <f ca="1">((COUNTIFS(SWISSW!$I:$I,'MTT WIN'!$A58,SWISSW!$J:$J,'MTT WIN'!J$1,SWISSW!$F:$F,"Won")+COUNTIFS(SWISSW!$I:$I,'MTT WIN'!J$1,SWISSW!$J:$J,'MTT WIN'!$A58,SWISSW!$F:$F,"Lost")))</f>
        <v>0</v>
      </c>
      <c r="K58" s="11">
        <f ca="1">((COUNTIFS(SWISSW!$I:$I,'MTT WIN'!$A58,SWISSW!$J:$J,'MTT WIN'!K$1,SWISSW!$F:$F,"Won")+COUNTIFS(SWISSW!$I:$I,'MTT WIN'!K$1,SWISSW!$J:$J,'MTT WIN'!$A58,SWISSW!$F:$F,"Lost")))</f>
        <v>0</v>
      </c>
      <c r="L58" s="11">
        <f ca="1">((COUNTIFS(SWISSW!$I:$I,'MTT WIN'!$A58,SWISSW!$J:$J,'MTT WIN'!L$1,SWISSW!$F:$F,"Won")+COUNTIFS(SWISSW!$I:$I,'MTT WIN'!L$1,SWISSW!$J:$J,'MTT WIN'!$A58,SWISSW!$F:$F,"Lost")))</f>
        <v>1</v>
      </c>
      <c r="M58" s="11">
        <f ca="1">((COUNTIFS(SWISSW!$I:$I,'MTT WIN'!$A58,SWISSW!$J:$J,'MTT WIN'!M$1,SWISSW!$F:$F,"Won")+COUNTIFS(SWISSW!$I:$I,'MTT WIN'!M$1,SWISSW!$J:$J,'MTT WIN'!$A58,SWISSW!$F:$F,"Lost")))</f>
        <v>0</v>
      </c>
      <c r="N58" s="11">
        <f ca="1">((COUNTIFS(SWISSW!$I:$I,'MTT WIN'!$A58,SWISSW!$J:$J,'MTT WIN'!N$1,SWISSW!$F:$F,"Won")+COUNTIFS(SWISSW!$I:$I,'MTT WIN'!N$1,SWISSW!$J:$J,'MTT WIN'!$A58,SWISSW!$F:$F,"Lost")))</f>
        <v>0</v>
      </c>
      <c r="O58" s="11">
        <f ca="1">((COUNTIFS(SWISSW!$I:$I,'MTT WIN'!$A58,SWISSW!$J:$J,'MTT WIN'!O$1,SWISSW!$F:$F,"Won")+COUNTIFS(SWISSW!$I:$I,'MTT WIN'!O$1,SWISSW!$J:$J,'MTT WIN'!$A58,SWISSW!$F:$F,"Lost")))</f>
        <v>0</v>
      </c>
      <c r="P58" s="11">
        <f ca="1">((COUNTIFS(SWISSW!$I:$I,'MTT WIN'!$A58,SWISSW!$J:$J,'MTT WIN'!P$1,SWISSW!$F:$F,"Won")+COUNTIFS(SWISSW!$I:$I,'MTT WIN'!P$1,SWISSW!$J:$J,'MTT WIN'!$A58,SWISSW!$F:$F,"Lost")))</f>
        <v>0</v>
      </c>
      <c r="Q58" s="11">
        <f ca="1">((COUNTIFS(SWISSW!$I:$I,'MTT WIN'!$A58,SWISSW!$J:$J,'MTT WIN'!Q$1,SWISSW!$F:$F,"Won")+COUNTIFS(SWISSW!$I:$I,'MTT WIN'!Q$1,SWISSW!$J:$J,'MTT WIN'!$A58,SWISSW!$F:$F,"Lost")))</f>
        <v>0</v>
      </c>
      <c r="R58" s="11">
        <f ca="1">((COUNTIFS(SWISSW!$I:$I,'MTT WIN'!$A58,SWISSW!$J:$J,'MTT WIN'!R$1,SWISSW!$F:$F,"Won")+COUNTIFS(SWISSW!$I:$I,'MTT WIN'!R$1,SWISSW!$J:$J,'MTT WIN'!$A58,SWISSW!$F:$F,"Lost")))</f>
        <v>0</v>
      </c>
      <c r="S58" s="11">
        <f ca="1">((COUNTIFS(SWISSW!$I:$I,'MTT WIN'!$A58,SWISSW!$J:$J,'MTT WIN'!S$1,SWISSW!$F:$F,"Won")+COUNTIFS(SWISSW!$I:$I,'MTT WIN'!S$1,SWISSW!$J:$J,'MTT WIN'!$A58,SWISSW!$F:$F,"Lost")))</f>
        <v>0</v>
      </c>
      <c r="T58" s="11">
        <f ca="1">((COUNTIFS(SWISSW!$I:$I,'MTT WIN'!$A58,SWISSW!$J:$J,'MTT WIN'!T$1,SWISSW!$F:$F,"Won")+COUNTIFS(SWISSW!$I:$I,'MTT WIN'!T$1,SWISSW!$J:$J,'MTT WIN'!$A58,SWISSW!$F:$F,"Lost")))</f>
        <v>0</v>
      </c>
      <c r="U58" s="11">
        <f ca="1">((COUNTIFS(SWISSW!$I:$I,'MTT WIN'!$A58,SWISSW!$J:$J,'MTT WIN'!U$1,SWISSW!$F:$F,"Won")+COUNTIFS(SWISSW!$I:$I,'MTT WIN'!U$1,SWISSW!$J:$J,'MTT WIN'!$A58,SWISSW!$F:$F,"Lost")))</f>
        <v>0</v>
      </c>
      <c r="V58" s="11">
        <f ca="1">((COUNTIFS(SWISSW!$I:$I,'MTT WIN'!$A58,SWISSW!$J:$J,'MTT WIN'!V$1,SWISSW!$F:$F,"Won")+COUNTIFS(SWISSW!$I:$I,'MTT WIN'!V$1,SWISSW!$J:$J,'MTT WIN'!$A58,SWISSW!$F:$F,"Lost")))</f>
        <v>0</v>
      </c>
      <c r="W58" s="11">
        <f ca="1">((COUNTIFS(SWISSW!$I:$I,'MTT WIN'!$A58,SWISSW!$J:$J,'MTT WIN'!W$1,SWISSW!$F:$F,"Won")+COUNTIFS(SWISSW!$I:$I,'MTT WIN'!W$1,SWISSW!$J:$J,'MTT WIN'!$A58,SWISSW!$F:$F,"Lost")))</f>
        <v>0</v>
      </c>
      <c r="X58" s="11">
        <f ca="1">((COUNTIFS(SWISSW!$I:$I,'MTT WIN'!$A58,SWISSW!$J:$J,'MTT WIN'!X$1,SWISSW!$F:$F,"Won")+COUNTIFS(SWISSW!$I:$I,'MTT WIN'!X$1,SWISSW!$J:$J,'MTT WIN'!$A58,SWISSW!$F:$F,"Lost")))</f>
        <v>0</v>
      </c>
      <c r="Y58" s="11">
        <f ca="1">((COUNTIFS(SWISSW!$I:$I,'MTT WIN'!$A58,SWISSW!$J:$J,'MTT WIN'!Y$1,SWISSW!$F:$F,"Won")+COUNTIFS(SWISSW!$I:$I,'MTT WIN'!Y$1,SWISSW!$J:$J,'MTT WIN'!$A58,SWISSW!$F:$F,"Lost")))</f>
        <v>0</v>
      </c>
      <c r="Z58" s="11">
        <f ca="1">((COUNTIFS(SWISSW!$I:$I,'MTT WIN'!$A58,SWISSW!$J:$J,'MTT WIN'!Z$1,SWISSW!$F:$F,"Won")+COUNTIFS(SWISSW!$I:$I,'MTT WIN'!Z$1,SWISSW!$J:$J,'MTT WIN'!$A58,SWISSW!$F:$F,"Lost")))</f>
        <v>0</v>
      </c>
      <c r="AA58" s="11">
        <f ca="1">((COUNTIFS(SWISSW!$I:$I,'MTT WIN'!$A58,SWISSW!$J:$J,'MTT WIN'!AA$1,SWISSW!$F:$F,"Won")+COUNTIFS(SWISSW!$I:$I,'MTT WIN'!AA$1,SWISSW!$J:$J,'MTT WIN'!$A58,SWISSW!$F:$F,"Lost")))</f>
        <v>0</v>
      </c>
      <c r="AB58" s="11">
        <f ca="1">((COUNTIFS(SWISSW!$I:$I,'MTT WIN'!$A58,SWISSW!$J:$J,'MTT WIN'!AB$1,SWISSW!$F:$F,"Won")+COUNTIFS(SWISSW!$I:$I,'MTT WIN'!AB$1,SWISSW!$J:$J,'MTT WIN'!$A58,SWISSW!$F:$F,"Lost")))</f>
        <v>0</v>
      </c>
      <c r="AC58" s="11">
        <f ca="1">((COUNTIFS(SWISSW!$I:$I,'MTT WIN'!$A58,SWISSW!$J:$J,'MTT WIN'!AC$1,SWISSW!$F:$F,"Won")+COUNTIFS(SWISSW!$I:$I,'MTT WIN'!AC$1,SWISSW!$J:$J,'MTT WIN'!$A58,SWISSW!$F:$F,"Lost")))</f>
        <v>0</v>
      </c>
      <c r="AD58" s="11">
        <f ca="1">((COUNTIFS(SWISSW!$I:$I,'MTT WIN'!$A58,SWISSW!$J:$J,'MTT WIN'!AD$1,SWISSW!$F:$F,"Won")+COUNTIFS(SWISSW!$I:$I,'MTT WIN'!AD$1,SWISSW!$J:$J,'MTT WIN'!$A58,SWISSW!$F:$F,"Lost")))</f>
        <v>0</v>
      </c>
      <c r="AE58" s="11">
        <f ca="1">((COUNTIFS(SWISSW!$I:$I,'MTT WIN'!$A58,SWISSW!$J:$J,'MTT WIN'!AE$1,SWISSW!$F:$F,"Won")+COUNTIFS(SWISSW!$I:$I,'MTT WIN'!AE$1,SWISSW!$J:$J,'MTT WIN'!$A58,SWISSW!$F:$F,"Lost")))</f>
        <v>0</v>
      </c>
      <c r="AF58" s="11">
        <f ca="1">((COUNTIFS(SWISSW!$I:$I,'MTT WIN'!$A58,SWISSW!$J:$J,'MTT WIN'!AF$1,SWISSW!$F:$F,"Won")+COUNTIFS(SWISSW!$I:$I,'MTT WIN'!AF$1,SWISSW!$J:$J,'MTT WIN'!$A58,SWISSW!$F:$F,"Lost")))</f>
        <v>0</v>
      </c>
      <c r="AG58" s="11">
        <f ca="1">((COUNTIFS(SWISSW!$I:$I,'MTT WIN'!$A58,SWISSW!$J:$J,'MTT WIN'!AG$1,SWISSW!$F:$F,"Won")+COUNTIFS(SWISSW!$I:$I,'MTT WIN'!AG$1,SWISSW!$J:$J,'MTT WIN'!$A58,SWISSW!$F:$F,"Lost")))</f>
        <v>0</v>
      </c>
      <c r="AH58" s="11">
        <f ca="1">((COUNTIFS(SWISSW!$I:$I,'MTT WIN'!$A58,SWISSW!$J:$J,'MTT WIN'!AH$1,SWISSW!$F:$F,"Won")+COUNTIFS(SWISSW!$I:$I,'MTT WIN'!AH$1,SWISSW!$J:$J,'MTT WIN'!$A58,SWISSW!$F:$F,"Lost")))</f>
        <v>0</v>
      </c>
      <c r="AI58" s="11">
        <f ca="1">((COUNTIFS(SWISSW!$I:$I,'MTT WIN'!$A58,SWISSW!$J:$J,'MTT WIN'!AI$1,SWISSW!$F:$F,"Won")+COUNTIFS(SWISSW!$I:$I,'MTT WIN'!AI$1,SWISSW!$J:$J,'MTT WIN'!$A58,SWISSW!$F:$F,"Lost")))</f>
        <v>0</v>
      </c>
      <c r="AJ58" s="11">
        <f ca="1">((COUNTIFS(SWISSW!$I:$I,'MTT WIN'!$A58,SWISSW!$J:$J,'MTT WIN'!AJ$1,SWISSW!$F:$F,"Won")+COUNTIFS(SWISSW!$I:$I,'MTT WIN'!AJ$1,SWISSW!$J:$J,'MTT WIN'!$A58,SWISSW!$F:$F,"Lost")))</f>
        <v>0</v>
      </c>
      <c r="AK58" s="11">
        <f ca="1">((COUNTIFS(SWISSW!$I:$I,'MTT WIN'!$A58,SWISSW!$J:$J,'MTT WIN'!AK$1,SWISSW!$F:$F,"Won")+COUNTIFS(SWISSW!$I:$I,'MTT WIN'!AK$1,SWISSW!$J:$J,'MTT WIN'!$A58,SWISSW!$F:$F,"Lost")))</f>
        <v>0</v>
      </c>
      <c r="AL58" s="11">
        <f ca="1">((COUNTIFS(SWISSW!$I:$I,'MTT WIN'!$A58,SWISSW!$J:$J,'MTT WIN'!AL$1,SWISSW!$F:$F,"Won")+COUNTIFS(SWISSW!$I:$I,'MTT WIN'!AL$1,SWISSW!$J:$J,'MTT WIN'!$A58,SWISSW!$F:$F,"Lost")))</f>
        <v>0</v>
      </c>
      <c r="AM58" s="11">
        <f ca="1">((COUNTIFS(SWISSW!$I:$I,'MTT WIN'!$A58,SWISSW!$J:$J,'MTT WIN'!AM$1,SWISSW!$F:$F,"Won")+COUNTIFS(SWISSW!$I:$I,'MTT WIN'!AM$1,SWISSW!$J:$J,'MTT WIN'!$A58,SWISSW!$F:$F,"Lost")))</f>
        <v>0</v>
      </c>
      <c r="AN58" s="11">
        <f ca="1">((COUNTIFS(SWISSW!$I:$I,'MTT WIN'!$A58,SWISSW!$J:$J,'MTT WIN'!AN$1,SWISSW!$F:$F,"Won")+COUNTIFS(SWISSW!$I:$I,'MTT WIN'!AN$1,SWISSW!$J:$J,'MTT WIN'!$A58,SWISSW!$F:$F,"Lost")))</f>
        <v>0</v>
      </c>
      <c r="AO58" s="11">
        <f ca="1">((COUNTIFS(SWISSW!$I:$I,'MTT WIN'!$A58,SWISSW!$J:$J,'MTT WIN'!AO$1,SWISSW!$F:$F,"Won")+COUNTIFS(SWISSW!$I:$I,'MTT WIN'!AO$1,SWISSW!$J:$J,'MTT WIN'!$A58,SWISSW!$F:$F,"Lost")))</f>
        <v>0</v>
      </c>
      <c r="AP58" s="11">
        <f ca="1">((COUNTIFS(SWISSW!$I:$I,'MTT WIN'!$A58,SWISSW!$J:$J,'MTT WIN'!AP$1,SWISSW!$F:$F,"Won")+COUNTIFS(SWISSW!$I:$I,'MTT WIN'!AP$1,SWISSW!$J:$J,'MTT WIN'!$A58,SWISSW!$F:$F,"Lost")))</f>
        <v>0</v>
      </c>
      <c r="AQ58" s="11">
        <f ca="1">((COUNTIFS(SWISSW!$I:$I,'MTT WIN'!$A58,SWISSW!$J:$J,'MTT WIN'!AQ$1,SWISSW!$F:$F,"Won")+COUNTIFS(SWISSW!$I:$I,'MTT WIN'!AQ$1,SWISSW!$J:$J,'MTT WIN'!$A58,SWISSW!$F:$F,"Lost")))</f>
        <v>0</v>
      </c>
      <c r="AR58" s="11">
        <f ca="1">((COUNTIFS(SWISSW!$I:$I,'MTT WIN'!$A58,SWISSW!$J:$J,'MTT WIN'!AR$1,SWISSW!$F:$F,"Won")+COUNTIFS(SWISSW!$I:$I,'MTT WIN'!AR$1,SWISSW!$J:$J,'MTT WIN'!$A58,SWISSW!$F:$F,"Lost")))</f>
        <v>0</v>
      </c>
      <c r="AS58" s="11">
        <f ca="1">((COUNTIFS(SWISSW!$I:$I,'MTT WIN'!$A58,SWISSW!$J:$J,'MTT WIN'!AS$1,SWISSW!$F:$F,"Won")+COUNTIFS(SWISSW!$I:$I,'MTT WIN'!AS$1,SWISSW!$J:$J,'MTT WIN'!$A58,SWISSW!$F:$F,"Lost")))</f>
        <v>0</v>
      </c>
      <c r="AT58" s="11">
        <f ca="1">((COUNTIFS(SWISSW!$I:$I,'MTT WIN'!$A58,SWISSW!$J:$J,'MTT WIN'!AT$1,SWISSW!$F:$F,"Won")+COUNTIFS(SWISSW!$I:$I,'MTT WIN'!AT$1,SWISSW!$J:$J,'MTT WIN'!$A58,SWISSW!$F:$F,"Lost")))</f>
        <v>0</v>
      </c>
      <c r="AU58" s="11">
        <f ca="1">((COUNTIFS(SWISSW!$I:$I,'MTT WIN'!$A58,SWISSW!$J:$J,'MTT WIN'!AU$1,SWISSW!$F:$F,"Won")+COUNTIFS(SWISSW!$I:$I,'MTT WIN'!AU$1,SWISSW!$J:$J,'MTT WIN'!$A58,SWISSW!$F:$F,"Lost")))</f>
        <v>0</v>
      </c>
      <c r="AV58" s="11">
        <f ca="1">((COUNTIFS(SWISSW!$I:$I,'MTT WIN'!$A58,SWISSW!$J:$J,'MTT WIN'!AV$1,SWISSW!$F:$F,"Won")+COUNTIFS(SWISSW!$I:$I,'MTT WIN'!AV$1,SWISSW!$J:$J,'MTT WIN'!$A58,SWISSW!$F:$F,"Lost")))</f>
        <v>0</v>
      </c>
      <c r="AW58" s="11">
        <f ca="1">((COUNTIFS(SWISSW!$I:$I,'MTT WIN'!$A58,SWISSW!$J:$J,'MTT WIN'!AW$1,SWISSW!$F:$F,"Won")+COUNTIFS(SWISSW!$I:$I,'MTT WIN'!AW$1,SWISSW!$J:$J,'MTT WIN'!$A58,SWISSW!$F:$F,"Lost")))</f>
        <v>0</v>
      </c>
      <c r="AX58" s="11">
        <f ca="1">((COUNTIFS(SWISSW!$I:$I,'MTT WIN'!$A58,SWISSW!$J:$J,'MTT WIN'!AX$1,SWISSW!$F:$F,"Won")+COUNTIFS(SWISSW!$I:$I,'MTT WIN'!AX$1,SWISSW!$J:$J,'MTT WIN'!$A58,SWISSW!$F:$F,"Lost")))</f>
        <v>0</v>
      </c>
      <c r="AY58" s="11">
        <f ca="1">((COUNTIFS(SWISSW!$I:$I,'MTT WIN'!$A58,SWISSW!$J:$J,'MTT WIN'!AY$1,SWISSW!$F:$F,"Won")+COUNTIFS(SWISSW!$I:$I,'MTT WIN'!AY$1,SWISSW!$J:$J,'MTT WIN'!$A58,SWISSW!$F:$F,"Lost")))</f>
        <v>0</v>
      </c>
      <c r="AZ58" s="11">
        <f ca="1">((COUNTIFS(SWISSW!$I:$I,'MTT WIN'!$A58,SWISSW!$J:$J,'MTT WIN'!AZ$1,SWISSW!$F:$F,"Won")+COUNTIFS(SWISSW!$I:$I,'MTT WIN'!AZ$1,SWISSW!$J:$J,'MTT WIN'!$A58,SWISSW!$F:$F,"Lost")))</f>
        <v>0</v>
      </c>
      <c r="BA58" s="11">
        <f ca="1">((COUNTIFS(SWISSW!$I:$I,'MTT WIN'!$A58,SWISSW!$J:$J,'MTT WIN'!BA$1,SWISSW!$F:$F,"Won")+COUNTIFS(SWISSW!$I:$I,'MTT WIN'!BA$1,SWISSW!$J:$J,'MTT WIN'!$A58,SWISSW!$F:$F,"Lost")))</f>
        <v>0</v>
      </c>
      <c r="BB58" s="11">
        <f ca="1">((COUNTIFS(SWISSW!$I:$I,'MTT WIN'!$A58,SWISSW!$J:$J,'MTT WIN'!BB$1,SWISSW!$F:$F,"Won")+COUNTIFS(SWISSW!$I:$I,'MTT WIN'!BB$1,SWISSW!$J:$J,'MTT WIN'!$A58,SWISSW!$F:$F,"Lost")))</f>
        <v>0</v>
      </c>
      <c r="BC58" s="11">
        <f ca="1">((COUNTIFS(SWISSW!$I:$I,'MTT WIN'!$A58,SWISSW!$J:$J,'MTT WIN'!BC$1,SWISSW!$F:$F,"Won")+COUNTIFS(SWISSW!$I:$I,'MTT WIN'!BC$1,SWISSW!$J:$J,'MTT WIN'!$A58,SWISSW!$F:$F,"Lost")))</f>
        <v>0</v>
      </c>
      <c r="BD58" s="11">
        <f ca="1">((COUNTIFS(SWISSW!$I:$I,'MTT WIN'!$A58,SWISSW!$J:$J,'MTT WIN'!BD$1,SWISSW!$F:$F,"Won")+COUNTIFS(SWISSW!$I:$I,'MTT WIN'!BD$1,SWISSW!$J:$J,'MTT WIN'!$A58,SWISSW!$F:$F,"Lost")))</f>
        <v>0</v>
      </c>
      <c r="BE58" s="11">
        <f ca="1">((COUNTIFS(SWISSW!$I:$I,'MTT WIN'!$A58,SWISSW!$J:$J,'MTT WIN'!BE$1,SWISSW!$F:$F,"Won")+COUNTIFS(SWISSW!$I:$I,'MTT WIN'!BE$1,SWISSW!$J:$J,'MTT WIN'!$A58,SWISSW!$F:$F,"Lost")))</f>
        <v>0</v>
      </c>
      <c r="BF58" s="11">
        <f ca="1">((COUNTIFS(SWISSW!$I:$I,'MTT WIN'!$A58,SWISSW!$J:$J,'MTT WIN'!BF$1,SWISSW!$F:$F,"Won")+COUNTIFS(SWISSW!$I:$I,'MTT WIN'!BF$1,SWISSW!$J:$J,'MTT WIN'!$A58,SWISSW!$F:$F,"Lost")))</f>
        <v>0</v>
      </c>
    </row>
  </sheetData>
  <conditionalFormatting sqref="B2:BF58">
    <cfRule type="colorScale" priority="1">
      <colorScale>
        <cfvo type="min"/>
        <cfvo type="max"/>
        <color theme="0"/>
        <color rgb="FFFF0000"/>
      </colorScale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EAB82-96C8-482A-A912-2CB626E4006E}">
  <dimension ref="A1:D1114"/>
  <sheetViews>
    <sheetView topLeftCell="A132" workbookViewId="0">
      <selection activeCell="F145" sqref="F145"/>
    </sheetView>
  </sheetViews>
  <sheetFormatPr defaultRowHeight="14" x14ac:dyDescent="0.3"/>
  <cols>
    <col min="1" max="1" width="4.81640625" bestFit="1" customWidth="1"/>
    <col min="2" max="2" width="30.81640625" bestFit="1" customWidth="1"/>
    <col min="3" max="3" width="5.54296875" bestFit="1" customWidth="1"/>
    <col min="4" max="16384" width="8.7265625" style="35"/>
  </cols>
  <sheetData>
    <row r="1" spans="1:3" x14ac:dyDescent="0.3">
      <c r="A1" t="s">
        <v>479</v>
      </c>
      <c r="B1" t="s">
        <v>480</v>
      </c>
      <c r="C1" t="s">
        <v>481</v>
      </c>
    </row>
    <row r="2" spans="1:3" x14ac:dyDescent="0.3">
      <c r="A2">
        <v>1</v>
      </c>
      <c r="B2" t="s">
        <v>298</v>
      </c>
      <c r="C2">
        <v>24</v>
      </c>
    </row>
    <row r="3" spans="1:3" x14ac:dyDescent="0.3">
      <c r="A3">
        <v>2</v>
      </c>
      <c r="B3" t="s">
        <v>1456</v>
      </c>
      <c r="C3">
        <v>24</v>
      </c>
    </row>
    <row r="4" spans="1:3" x14ac:dyDescent="0.3">
      <c r="A4">
        <v>3</v>
      </c>
      <c r="B4" t="s">
        <v>120</v>
      </c>
      <c r="C4">
        <v>24</v>
      </c>
    </row>
    <row r="5" spans="1:3" x14ac:dyDescent="0.3">
      <c r="A5">
        <v>4</v>
      </c>
      <c r="B5" t="s">
        <v>1850</v>
      </c>
      <c r="C5">
        <v>22</v>
      </c>
    </row>
    <row r="6" spans="1:3" x14ac:dyDescent="0.3">
      <c r="A6">
        <v>5</v>
      </c>
      <c r="B6" t="s">
        <v>233</v>
      </c>
      <c r="C6">
        <v>22</v>
      </c>
    </row>
    <row r="7" spans="1:3" x14ac:dyDescent="0.3">
      <c r="A7">
        <v>6</v>
      </c>
      <c r="B7" t="s">
        <v>328</v>
      </c>
      <c r="C7">
        <v>21</v>
      </c>
    </row>
    <row r="8" spans="1:3" x14ac:dyDescent="0.3">
      <c r="A8">
        <v>7</v>
      </c>
      <c r="B8" t="s">
        <v>2640</v>
      </c>
      <c r="C8">
        <v>21</v>
      </c>
    </row>
    <row r="9" spans="1:3" x14ac:dyDescent="0.3">
      <c r="A9">
        <v>8</v>
      </c>
      <c r="B9" t="s">
        <v>482</v>
      </c>
      <c r="C9">
        <v>21</v>
      </c>
    </row>
    <row r="10" spans="1:3" x14ac:dyDescent="0.3">
      <c r="A10">
        <v>9</v>
      </c>
      <c r="B10" t="s">
        <v>407</v>
      </c>
      <c r="C10">
        <v>21</v>
      </c>
    </row>
    <row r="11" spans="1:3" x14ac:dyDescent="0.3">
      <c r="A11">
        <v>10</v>
      </c>
      <c r="B11" t="s">
        <v>3258</v>
      </c>
      <c r="C11">
        <v>21</v>
      </c>
    </row>
    <row r="12" spans="1:3" x14ac:dyDescent="0.3">
      <c r="A12">
        <v>11</v>
      </c>
      <c r="B12" t="s">
        <v>2529</v>
      </c>
      <c r="C12">
        <v>21</v>
      </c>
    </row>
    <row r="13" spans="1:3" x14ac:dyDescent="0.3">
      <c r="A13">
        <v>12</v>
      </c>
      <c r="B13" t="s">
        <v>409</v>
      </c>
      <c r="C13">
        <v>21</v>
      </c>
    </row>
    <row r="14" spans="1:3" x14ac:dyDescent="0.3">
      <c r="A14">
        <v>13</v>
      </c>
      <c r="B14" t="s">
        <v>513</v>
      </c>
      <c r="C14">
        <v>21</v>
      </c>
    </row>
    <row r="15" spans="1:3" x14ac:dyDescent="0.3">
      <c r="A15">
        <v>14</v>
      </c>
      <c r="B15" t="s">
        <v>101</v>
      </c>
      <c r="C15">
        <v>21</v>
      </c>
    </row>
    <row r="16" spans="1:3" x14ac:dyDescent="0.3">
      <c r="A16">
        <v>15</v>
      </c>
      <c r="B16" t="s">
        <v>400</v>
      </c>
      <c r="C16">
        <v>21</v>
      </c>
    </row>
    <row r="17" spans="1:3" x14ac:dyDescent="0.3">
      <c r="A17">
        <v>16</v>
      </c>
      <c r="B17" t="s">
        <v>376</v>
      </c>
      <c r="C17">
        <v>21</v>
      </c>
    </row>
    <row r="18" spans="1:3" x14ac:dyDescent="0.3">
      <c r="A18">
        <v>17</v>
      </c>
      <c r="B18" t="s">
        <v>2397</v>
      </c>
      <c r="C18">
        <v>21</v>
      </c>
    </row>
    <row r="19" spans="1:3" x14ac:dyDescent="0.3">
      <c r="A19">
        <v>18</v>
      </c>
      <c r="B19" t="s">
        <v>1786</v>
      </c>
      <c r="C19">
        <v>21</v>
      </c>
    </row>
    <row r="20" spans="1:3" x14ac:dyDescent="0.3">
      <c r="A20">
        <v>19</v>
      </c>
      <c r="B20" t="s">
        <v>3261</v>
      </c>
      <c r="C20">
        <v>21</v>
      </c>
    </row>
    <row r="21" spans="1:3" x14ac:dyDescent="0.3">
      <c r="A21">
        <v>20</v>
      </c>
      <c r="B21" t="s">
        <v>99</v>
      </c>
      <c r="C21">
        <v>21</v>
      </c>
    </row>
    <row r="22" spans="1:3" x14ac:dyDescent="0.3">
      <c r="A22">
        <v>21</v>
      </c>
      <c r="B22" t="s">
        <v>2298</v>
      </c>
      <c r="C22">
        <v>21</v>
      </c>
    </row>
    <row r="23" spans="1:3" x14ac:dyDescent="0.3">
      <c r="A23">
        <v>22</v>
      </c>
      <c r="B23" t="s">
        <v>251</v>
      </c>
      <c r="C23">
        <v>21</v>
      </c>
    </row>
    <row r="24" spans="1:3" x14ac:dyDescent="0.3">
      <c r="A24">
        <v>23</v>
      </c>
      <c r="B24" t="s">
        <v>354</v>
      </c>
      <c r="C24">
        <v>21</v>
      </c>
    </row>
    <row r="25" spans="1:3" x14ac:dyDescent="0.3">
      <c r="A25">
        <v>24</v>
      </c>
      <c r="B25" t="s">
        <v>839</v>
      </c>
      <c r="C25">
        <v>21</v>
      </c>
    </row>
    <row r="26" spans="1:3" x14ac:dyDescent="0.3">
      <c r="A26">
        <v>25</v>
      </c>
      <c r="B26" t="s">
        <v>1659</v>
      </c>
      <c r="C26">
        <v>21</v>
      </c>
    </row>
    <row r="27" spans="1:3" x14ac:dyDescent="0.3">
      <c r="A27">
        <v>26</v>
      </c>
      <c r="B27" t="s">
        <v>1905</v>
      </c>
      <c r="C27">
        <v>21</v>
      </c>
    </row>
    <row r="28" spans="1:3" x14ac:dyDescent="0.3">
      <c r="A28">
        <v>27</v>
      </c>
      <c r="B28" t="s">
        <v>398</v>
      </c>
      <c r="C28">
        <v>21</v>
      </c>
    </row>
    <row r="29" spans="1:3" x14ac:dyDescent="0.3">
      <c r="A29">
        <v>28</v>
      </c>
      <c r="B29" t="s">
        <v>351</v>
      </c>
      <c r="C29">
        <v>21</v>
      </c>
    </row>
    <row r="30" spans="1:3" x14ac:dyDescent="0.3">
      <c r="A30">
        <v>29</v>
      </c>
      <c r="B30" t="s">
        <v>569</v>
      </c>
      <c r="C30">
        <v>21</v>
      </c>
    </row>
    <row r="31" spans="1:3" x14ac:dyDescent="0.3">
      <c r="A31">
        <v>30</v>
      </c>
      <c r="B31" t="s">
        <v>3238</v>
      </c>
      <c r="C31">
        <v>21</v>
      </c>
    </row>
    <row r="32" spans="1:3" x14ac:dyDescent="0.3">
      <c r="A32">
        <v>31</v>
      </c>
      <c r="B32" t="s">
        <v>197</v>
      </c>
      <c r="C32">
        <v>21</v>
      </c>
    </row>
    <row r="33" spans="1:3" x14ac:dyDescent="0.3">
      <c r="A33">
        <v>32</v>
      </c>
      <c r="B33" t="s">
        <v>299</v>
      </c>
      <c r="C33">
        <v>21</v>
      </c>
    </row>
    <row r="34" spans="1:3" x14ac:dyDescent="0.3">
      <c r="A34">
        <v>33</v>
      </c>
      <c r="B34" t="s">
        <v>172</v>
      </c>
      <c r="C34">
        <v>21</v>
      </c>
    </row>
    <row r="35" spans="1:3" x14ac:dyDescent="0.3">
      <c r="A35">
        <v>34</v>
      </c>
      <c r="B35" t="s">
        <v>194</v>
      </c>
      <c r="C35">
        <v>21</v>
      </c>
    </row>
    <row r="36" spans="1:3" x14ac:dyDescent="0.3">
      <c r="A36">
        <v>35</v>
      </c>
      <c r="B36" t="s">
        <v>3194</v>
      </c>
      <c r="C36">
        <v>20</v>
      </c>
    </row>
    <row r="37" spans="1:3" x14ac:dyDescent="0.3">
      <c r="A37">
        <v>36</v>
      </c>
      <c r="B37" t="s">
        <v>394</v>
      </c>
      <c r="C37">
        <v>19</v>
      </c>
    </row>
    <row r="38" spans="1:3" x14ac:dyDescent="0.3">
      <c r="A38">
        <v>37</v>
      </c>
      <c r="B38" t="s">
        <v>309</v>
      </c>
      <c r="C38">
        <v>19</v>
      </c>
    </row>
    <row r="39" spans="1:3" x14ac:dyDescent="0.3">
      <c r="A39">
        <v>38</v>
      </c>
      <c r="B39" t="s">
        <v>152</v>
      </c>
      <c r="C39">
        <v>19</v>
      </c>
    </row>
    <row r="40" spans="1:3" x14ac:dyDescent="0.3">
      <c r="A40">
        <v>39</v>
      </c>
      <c r="B40" t="s">
        <v>316</v>
      </c>
      <c r="C40">
        <v>19</v>
      </c>
    </row>
    <row r="41" spans="1:3" x14ac:dyDescent="0.3">
      <c r="A41">
        <v>40</v>
      </c>
      <c r="B41" t="s">
        <v>307</v>
      </c>
      <c r="C41">
        <v>19</v>
      </c>
    </row>
    <row r="42" spans="1:3" x14ac:dyDescent="0.3">
      <c r="A42">
        <v>41</v>
      </c>
      <c r="B42" t="s">
        <v>189</v>
      </c>
      <c r="C42">
        <v>19</v>
      </c>
    </row>
    <row r="43" spans="1:3" x14ac:dyDescent="0.3">
      <c r="A43">
        <v>42</v>
      </c>
      <c r="B43" t="s">
        <v>531</v>
      </c>
      <c r="C43">
        <v>19</v>
      </c>
    </row>
    <row r="44" spans="1:3" x14ac:dyDescent="0.3">
      <c r="A44">
        <v>43</v>
      </c>
      <c r="B44" t="s">
        <v>3179</v>
      </c>
      <c r="C44">
        <v>19</v>
      </c>
    </row>
    <row r="45" spans="1:3" x14ac:dyDescent="0.3">
      <c r="A45">
        <v>44</v>
      </c>
      <c r="B45" t="s">
        <v>2826</v>
      </c>
      <c r="C45">
        <v>19</v>
      </c>
    </row>
    <row r="46" spans="1:3" x14ac:dyDescent="0.3">
      <c r="A46">
        <v>45</v>
      </c>
      <c r="B46" t="s">
        <v>98</v>
      </c>
      <c r="C46">
        <v>19</v>
      </c>
    </row>
    <row r="47" spans="1:3" x14ac:dyDescent="0.3">
      <c r="A47">
        <v>46</v>
      </c>
      <c r="B47" t="s">
        <v>192</v>
      </c>
      <c r="C47">
        <v>19</v>
      </c>
    </row>
    <row r="48" spans="1:3" x14ac:dyDescent="0.3">
      <c r="A48">
        <v>47</v>
      </c>
      <c r="B48" t="s">
        <v>1306</v>
      </c>
      <c r="C48">
        <v>19</v>
      </c>
    </row>
    <row r="49" spans="1:4" x14ac:dyDescent="0.3">
      <c r="A49">
        <v>48</v>
      </c>
      <c r="B49" t="s">
        <v>422</v>
      </c>
      <c r="C49">
        <v>18</v>
      </c>
    </row>
    <row r="50" spans="1:4" x14ac:dyDescent="0.3">
      <c r="A50">
        <v>49</v>
      </c>
      <c r="B50" t="s">
        <v>2835</v>
      </c>
      <c r="C50">
        <v>18</v>
      </c>
    </row>
    <row r="51" spans="1:4" x14ac:dyDescent="0.3">
      <c r="A51">
        <v>50</v>
      </c>
      <c r="B51" t="s">
        <v>522</v>
      </c>
      <c r="C51">
        <v>18</v>
      </c>
    </row>
    <row r="52" spans="1:4" x14ac:dyDescent="0.3">
      <c r="A52">
        <v>51</v>
      </c>
      <c r="B52" t="s">
        <v>1404</v>
      </c>
      <c r="C52">
        <v>18</v>
      </c>
    </row>
    <row r="53" spans="1:4" x14ac:dyDescent="0.3">
      <c r="A53">
        <v>52</v>
      </c>
      <c r="B53" t="s">
        <v>1466</v>
      </c>
      <c r="C53">
        <v>18</v>
      </c>
    </row>
    <row r="54" spans="1:4" x14ac:dyDescent="0.3">
      <c r="A54">
        <v>53</v>
      </c>
      <c r="B54" t="s">
        <v>1313</v>
      </c>
      <c r="C54">
        <v>18</v>
      </c>
    </row>
    <row r="55" spans="1:4" x14ac:dyDescent="0.3">
      <c r="A55">
        <v>54</v>
      </c>
      <c r="B55" t="s">
        <v>386</v>
      </c>
      <c r="C55">
        <v>18</v>
      </c>
    </row>
    <row r="56" spans="1:4" x14ac:dyDescent="0.3">
      <c r="A56">
        <v>55</v>
      </c>
      <c r="B56" t="s">
        <v>2422</v>
      </c>
      <c r="C56">
        <v>18</v>
      </c>
    </row>
    <row r="57" spans="1:4" x14ac:dyDescent="0.3">
      <c r="A57">
        <v>56</v>
      </c>
      <c r="B57" t="s">
        <v>439</v>
      </c>
      <c r="C57">
        <v>18</v>
      </c>
    </row>
    <row r="58" spans="1:4" x14ac:dyDescent="0.3">
      <c r="A58">
        <v>57</v>
      </c>
      <c r="B58" t="s">
        <v>342</v>
      </c>
      <c r="C58">
        <v>18</v>
      </c>
    </row>
    <row r="59" spans="1:4" x14ac:dyDescent="0.3">
      <c r="A59">
        <v>58</v>
      </c>
      <c r="B59" t="s">
        <v>275</v>
      </c>
      <c r="C59">
        <v>18</v>
      </c>
    </row>
    <row r="60" spans="1:4" x14ac:dyDescent="0.3">
      <c r="A60">
        <v>59</v>
      </c>
      <c r="B60" t="s">
        <v>430</v>
      </c>
      <c r="C60">
        <v>18</v>
      </c>
      <c r="D60" s="39"/>
    </row>
    <row r="61" spans="1:4" x14ac:dyDescent="0.3">
      <c r="A61">
        <v>60</v>
      </c>
      <c r="B61" t="s">
        <v>1808</v>
      </c>
      <c r="C61">
        <v>18</v>
      </c>
      <c r="D61" s="39"/>
    </row>
    <row r="62" spans="1:4" x14ac:dyDescent="0.3">
      <c r="A62">
        <v>61</v>
      </c>
      <c r="B62" t="s">
        <v>323</v>
      </c>
      <c r="C62">
        <v>18</v>
      </c>
      <c r="D62" s="39"/>
    </row>
    <row r="63" spans="1:4" x14ac:dyDescent="0.3">
      <c r="A63">
        <v>62</v>
      </c>
      <c r="B63" t="s">
        <v>516</v>
      </c>
      <c r="C63">
        <v>18</v>
      </c>
      <c r="D63" s="39"/>
    </row>
    <row r="64" spans="1:4" x14ac:dyDescent="0.3">
      <c r="A64">
        <v>63</v>
      </c>
      <c r="B64" t="s">
        <v>1736</v>
      </c>
      <c r="C64">
        <v>18</v>
      </c>
      <c r="D64" s="39"/>
    </row>
    <row r="65" spans="1:4" x14ac:dyDescent="0.3">
      <c r="A65">
        <v>64</v>
      </c>
      <c r="B65" t="s">
        <v>1517</v>
      </c>
      <c r="C65">
        <v>18</v>
      </c>
      <c r="D65" s="39"/>
    </row>
    <row r="66" spans="1:4" x14ac:dyDescent="0.3">
      <c r="A66">
        <v>65</v>
      </c>
      <c r="B66" t="s">
        <v>638</v>
      </c>
      <c r="C66">
        <v>18</v>
      </c>
      <c r="D66" s="39"/>
    </row>
    <row r="67" spans="1:4" x14ac:dyDescent="0.3">
      <c r="A67">
        <v>66</v>
      </c>
      <c r="B67" t="s">
        <v>498</v>
      </c>
      <c r="C67">
        <v>18</v>
      </c>
      <c r="D67" s="39"/>
    </row>
    <row r="68" spans="1:4" x14ac:dyDescent="0.3">
      <c r="A68">
        <v>67</v>
      </c>
      <c r="B68" t="s">
        <v>382</v>
      </c>
      <c r="C68">
        <v>18</v>
      </c>
      <c r="D68" s="39"/>
    </row>
    <row r="69" spans="1:4" x14ac:dyDescent="0.3">
      <c r="A69">
        <v>68</v>
      </c>
      <c r="B69" t="s">
        <v>635</v>
      </c>
      <c r="C69">
        <v>18</v>
      </c>
      <c r="D69" s="39"/>
    </row>
    <row r="70" spans="1:4" x14ac:dyDescent="0.3">
      <c r="A70">
        <v>69</v>
      </c>
      <c r="B70" t="s">
        <v>242</v>
      </c>
      <c r="C70">
        <v>18</v>
      </c>
      <c r="D70" s="39"/>
    </row>
    <row r="71" spans="1:4" x14ac:dyDescent="0.3">
      <c r="A71">
        <v>70</v>
      </c>
      <c r="B71" t="s">
        <v>864</v>
      </c>
      <c r="C71">
        <v>18</v>
      </c>
      <c r="D71" s="39"/>
    </row>
    <row r="72" spans="1:4" x14ac:dyDescent="0.3">
      <c r="A72">
        <v>71</v>
      </c>
      <c r="B72" t="s">
        <v>420</v>
      </c>
      <c r="C72">
        <v>18</v>
      </c>
      <c r="D72" s="39"/>
    </row>
    <row r="73" spans="1:4" x14ac:dyDescent="0.3">
      <c r="A73">
        <v>72</v>
      </c>
      <c r="B73" t="s">
        <v>390</v>
      </c>
      <c r="C73">
        <v>18</v>
      </c>
      <c r="D73" s="39"/>
    </row>
    <row r="74" spans="1:4" x14ac:dyDescent="0.3">
      <c r="A74">
        <v>73</v>
      </c>
      <c r="B74" t="s">
        <v>3091</v>
      </c>
      <c r="C74">
        <v>18</v>
      </c>
    </row>
    <row r="75" spans="1:4" x14ac:dyDescent="0.3">
      <c r="A75">
        <v>74</v>
      </c>
      <c r="B75" t="s">
        <v>403</v>
      </c>
      <c r="C75">
        <v>18</v>
      </c>
    </row>
    <row r="76" spans="1:4" x14ac:dyDescent="0.3">
      <c r="A76">
        <v>75</v>
      </c>
      <c r="B76" t="s">
        <v>489</v>
      </c>
      <c r="C76">
        <v>18</v>
      </c>
    </row>
    <row r="77" spans="1:4" x14ac:dyDescent="0.3">
      <c r="A77">
        <v>76</v>
      </c>
      <c r="B77" t="s">
        <v>1388</v>
      </c>
      <c r="C77">
        <v>18</v>
      </c>
      <c r="D77" s="39"/>
    </row>
    <row r="78" spans="1:4" x14ac:dyDescent="0.3">
      <c r="A78">
        <v>77</v>
      </c>
      <c r="B78" t="s">
        <v>3252</v>
      </c>
      <c r="C78">
        <v>18</v>
      </c>
      <c r="D78" s="39"/>
    </row>
    <row r="79" spans="1:4" x14ac:dyDescent="0.3">
      <c r="A79">
        <v>78</v>
      </c>
      <c r="B79" t="s">
        <v>1226</v>
      </c>
      <c r="C79">
        <v>18</v>
      </c>
    </row>
    <row r="80" spans="1:4" x14ac:dyDescent="0.3">
      <c r="A80">
        <v>79</v>
      </c>
      <c r="B80" t="s">
        <v>180</v>
      </c>
      <c r="C80">
        <v>18</v>
      </c>
      <c r="D80" s="39"/>
    </row>
    <row r="81" spans="1:4" x14ac:dyDescent="0.3">
      <c r="A81">
        <v>80</v>
      </c>
      <c r="B81" t="s">
        <v>123</v>
      </c>
      <c r="C81">
        <v>18</v>
      </c>
      <c r="D81" s="39"/>
    </row>
    <row r="82" spans="1:4" x14ac:dyDescent="0.3">
      <c r="A82">
        <v>81</v>
      </c>
      <c r="B82" t="s">
        <v>238</v>
      </c>
      <c r="C82">
        <v>18</v>
      </c>
      <c r="D82" s="39"/>
    </row>
    <row r="83" spans="1:4" x14ac:dyDescent="0.3">
      <c r="A83">
        <v>82</v>
      </c>
      <c r="B83" t="s">
        <v>1301</v>
      </c>
      <c r="C83">
        <v>18</v>
      </c>
      <c r="D83" s="39"/>
    </row>
    <row r="84" spans="1:4" x14ac:dyDescent="0.3">
      <c r="A84">
        <v>83</v>
      </c>
      <c r="B84" t="s">
        <v>2153</v>
      </c>
      <c r="C84">
        <v>18</v>
      </c>
      <c r="D84" s="39"/>
    </row>
    <row r="85" spans="1:4" x14ac:dyDescent="0.3">
      <c r="A85">
        <v>84</v>
      </c>
      <c r="B85" t="s">
        <v>397</v>
      </c>
      <c r="C85">
        <v>18</v>
      </c>
      <c r="D85" s="39"/>
    </row>
    <row r="86" spans="1:4" x14ac:dyDescent="0.3">
      <c r="A86">
        <v>85</v>
      </c>
      <c r="B86" t="s">
        <v>1820</v>
      </c>
      <c r="C86">
        <v>18</v>
      </c>
      <c r="D86" s="39"/>
    </row>
    <row r="87" spans="1:4" x14ac:dyDescent="0.3">
      <c r="A87">
        <v>86</v>
      </c>
      <c r="B87" t="s">
        <v>116</v>
      </c>
      <c r="C87">
        <v>18</v>
      </c>
      <c r="D87" s="39"/>
    </row>
    <row r="88" spans="1:4" x14ac:dyDescent="0.3">
      <c r="A88">
        <v>87</v>
      </c>
      <c r="B88" t="s">
        <v>2038</v>
      </c>
      <c r="C88">
        <v>18</v>
      </c>
      <c r="D88" s="39"/>
    </row>
    <row r="89" spans="1:4" x14ac:dyDescent="0.3">
      <c r="A89">
        <v>88</v>
      </c>
      <c r="B89" t="s">
        <v>1600</v>
      </c>
      <c r="C89">
        <v>18</v>
      </c>
      <c r="D89" s="39"/>
    </row>
    <row r="90" spans="1:4" x14ac:dyDescent="0.3">
      <c r="A90">
        <v>89</v>
      </c>
      <c r="B90" t="s">
        <v>237</v>
      </c>
      <c r="C90">
        <v>18</v>
      </c>
      <c r="D90" s="39"/>
    </row>
    <row r="91" spans="1:4" x14ac:dyDescent="0.3">
      <c r="A91">
        <v>90</v>
      </c>
      <c r="B91" t="s">
        <v>225</v>
      </c>
      <c r="C91">
        <v>18</v>
      </c>
      <c r="D91" s="39"/>
    </row>
    <row r="92" spans="1:4" x14ac:dyDescent="0.3">
      <c r="A92">
        <v>91</v>
      </c>
      <c r="B92" t="s">
        <v>2534</v>
      </c>
      <c r="C92">
        <v>18</v>
      </c>
      <c r="D92" s="39"/>
    </row>
    <row r="93" spans="1:4" x14ac:dyDescent="0.3">
      <c r="A93">
        <v>92</v>
      </c>
      <c r="B93" t="s">
        <v>443</v>
      </c>
      <c r="C93">
        <v>18</v>
      </c>
      <c r="D93" s="39"/>
    </row>
    <row r="94" spans="1:4" x14ac:dyDescent="0.3">
      <c r="A94">
        <v>93</v>
      </c>
      <c r="B94" t="s">
        <v>772</v>
      </c>
      <c r="C94">
        <v>18</v>
      </c>
      <c r="D94" s="39"/>
    </row>
    <row r="95" spans="1:4" x14ac:dyDescent="0.3">
      <c r="A95">
        <v>94</v>
      </c>
      <c r="B95" t="s">
        <v>433</v>
      </c>
      <c r="C95">
        <v>18</v>
      </c>
      <c r="D95" s="39"/>
    </row>
    <row r="96" spans="1:4" x14ac:dyDescent="0.3">
      <c r="A96">
        <v>95</v>
      </c>
      <c r="B96" t="s">
        <v>250</v>
      </c>
      <c r="C96">
        <v>18</v>
      </c>
      <c r="D96" s="39"/>
    </row>
    <row r="97" spans="1:4" x14ac:dyDescent="0.3">
      <c r="A97">
        <v>96</v>
      </c>
      <c r="B97" t="s">
        <v>2239</v>
      </c>
      <c r="C97">
        <v>18</v>
      </c>
      <c r="D97" s="39"/>
    </row>
    <row r="98" spans="1:4" x14ac:dyDescent="0.3">
      <c r="A98">
        <v>97</v>
      </c>
      <c r="B98" t="s">
        <v>359</v>
      </c>
      <c r="C98">
        <v>18</v>
      </c>
      <c r="D98" s="39"/>
    </row>
    <row r="99" spans="1:4" x14ac:dyDescent="0.3">
      <c r="A99">
        <v>98</v>
      </c>
      <c r="B99" t="s">
        <v>3022</v>
      </c>
      <c r="C99">
        <v>18</v>
      </c>
      <c r="D99" s="39"/>
    </row>
    <row r="100" spans="1:4" x14ac:dyDescent="0.3">
      <c r="A100">
        <v>99</v>
      </c>
      <c r="B100" t="s">
        <v>243</v>
      </c>
      <c r="C100">
        <v>18</v>
      </c>
      <c r="D100" s="39"/>
    </row>
    <row r="101" spans="1:4" x14ac:dyDescent="0.3">
      <c r="A101">
        <v>100</v>
      </c>
      <c r="B101" t="s">
        <v>3001</v>
      </c>
      <c r="C101">
        <v>18</v>
      </c>
      <c r="D101" s="39"/>
    </row>
    <row r="102" spans="1:4" x14ac:dyDescent="0.3">
      <c r="A102">
        <v>101</v>
      </c>
      <c r="B102" t="s">
        <v>1776</v>
      </c>
      <c r="C102">
        <v>18</v>
      </c>
      <c r="D102" s="39"/>
    </row>
    <row r="103" spans="1:4" x14ac:dyDescent="0.3">
      <c r="A103">
        <v>102</v>
      </c>
      <c r="B103" t="s">
        <v>107</v>
      </c>
      <c r="C103">
        <v>18</v>
      </c>
      <c r="D103" s="39"/>
    </row>
    <row r="104" spans="1:4" x14ac:dyDescent="0.3">
      <c r="A104">
        <v>103</v>
      </c>
      <c r="B104" t="s">
        <v>241</v>
      </c>
      <c r="C104">
        <v>18</v>
      </c>
      <c r="D104" s="39"/>
    </row>
    <row r="105" spans="1:4" x14ac:dyDescent="0.3">
      <c r="A105">
        <v>104</v>
      </c>
      <c r="B105" t="s">
        <v>104</v>
      </c>
      <c r="C105">
        <v>18</v>
      </c>
      <c r="D105" s="39"/>
    </row>
    <row r="106" spans="1:4" x14ac:dyDescent="0.3">
      <c r="A106">
        <v>105</v>
      </c>
      <c r="B106" t="s">
        <v>220</v>
      </c>
      <c r="C106">
        <v>18</v>
      </c>
      <c r="D106" s="39"/>
    </row>
    <row r="107" spans="1:4" x14ac:dyDescent="0.3">
      <c r="A107">
        <v>106</v>
      </c>
      <c r="B107" t="s">
        <v>283</v>
      </c>
      <c r="C107">
        <v>18</v>
      </c>
      <c r="D107" s="39"/>
    </row>
    <row r="108" spans="1:4" x14ac:dyDescent="0.3">
      <c r="A108">
        <v>107</v>
      </c>
      <c r="B108" t="s">
        <v>3216</v>
      </c>
      <c r="C108">
        <v>18</v>
      </c>
      <c r="D108" s="39"/>
    </row>
    <row r="109" spans="1:4" x14ac:dyDescent="0.3">
      <c r="A109">
        <v>108</v>
      </c>
      <c r="B109" t="s">
        <v>1512</v>
      </c>
      <c r="C109">
        <v>18</v>
      </c>
      <c r="D109" s="39"/>
    </row>
    <row r="110" spans="1:4" x14ac:dyDescent="0.3">
      <c r="A110">
        <v>109</v>
      </c>
      <c r="B110" t="s">
        <v>2200</v>
      </c>
      <c r="C110">
        <v>18</v>
      </c>
      <c r="D110" s="39"/>
    </row>
    <row r="111" spans="1:4" x14ac:dyDescent="0.3">
      <c r="A111">
        <v>110</v>
      </c>
      <c r="B111" t="s">
        <v>377</v>
      </c>
      <c r="C111">
        <v>18</v>
      </c>
      <c r="D111" s="39"/>
    </row>
    <row r="112" spans="1:4" x14ac:dyDescent="0.3">
      <c r="A112">
        <v>111</v>
      </c>
      <c r="B112" t="s">
        <v>384</v>
      </c>
      <c r="C112">
        <v>18</v>
      </c>
      <c r="D112" s="39"/>
    </row>
    <row r="113" spans="1:4" x14ac:dyDescent="0.3">
      <c r="A113">
        <v>112</v>
      </c>
      <c r="B113" t="s">
        <v>883</v>
      </c>
      <c r="C113">
        <v>18</v>
      </c>
      <c r="D113" s="39"/>
    </row>
    <row r="114" spans="1:4" x14ac:dyDescent="0.3">
      <c r="A114">
        <v>113</v>
      </c>
      <c r="B114" t="s">
        <v>199</v>
      </c>
      <c r="C114">
        <v>18</v>
      </c>
      <c r="D114" s="39"/>
    </row>
    <row r="115" spans="1:4" x14ac:dyDescent="0.3">
      <c r="A115">
        <v>114</v>
      </c>
      <c r="B115" t="s">
        <v>343</v>
      </c>
      <c r="C115">
        <v>18</v>
      </c>
      <c r="D115" s="39"/>
    </row>
    <row r="116" spans="1:4" x14ac:dyDescent="0.3">
      <c r="A116">
        <v>115</v>
      </c>
      <c r="B116" t="s">
        <v>651</v>
      </c>
      <c r="C116">
        <v>18</v>
      </c>
      <c r="D116" s="39"/>
    </row>
    <row r="117" spans="1:4" x14ac:dyDescent="0.3">
      <c r="A117">
        <v>116</v>
      </c>
      <c r="B117" t="s">
        <v>1622</v>
      </c>
      <c r="C117">
        <v>18</v>
      </c>
      <c r="D117" s="39"/>
    </row>
    <row r="118" spans="1:4" x14ac:dyDescent="0.3">
      <c r="A118">
        <v>117</v>
      </c>
      <c r="B118" t="s">
        <v>3191</v>
      </c>
      <c r="C118">
        <v>18</v>
      </c>
      <c r="D118" s="39"/>
    </row>
    <row r="119" spans="1:4" x14ac:dyDescent="0.3">
      <c r="A119">
        <v>118</v>
      </c>
      <c r="B119" t="s">
        <v>329</v>
      </c>
      <c r="C119">
        <v>18</v>
      </c>
      <c r="D119" s="39"/>
    </row>
    <row r="120" spans="1:4" x14ac:dyDescent="0.3">
      <c r="A120">
        <v>119</v>
      </c>
      <c r="B120" t="s">
        <v>287</v>
      </c>
      <c r="C120">
        <v>18</v>
      </c>
      <c r="D120" s="39"/>
    </row>
    <row r="121" spans="1:4" x14ac:dyDescent="0.3">
      <c r="A121">
        <v>120</v>
      </c>
      <c r="B121" t="s">
        <v>291</v>
      </c>
      <c r="C121">
        <v>18</v>
      </c>
      <c r="D121" s="39"/>
    </row>
    <row r="122" spans="1:4" x14ac:dyDescent="0.3">
      <c r="A122">
        <v>121</v>
      </c>
      <c r="B122" t="s">
        <v>1715</v>
      </c>
      <c r="C122">
        <v>18</v>
      </c>
      <c r="D122" s="39"/>
    </row>
    <row r="123" spans="1:4" x14ac:dyDescent="0.3">
      <c r="A123">
        <v>122</v>
      </c>
      <c r="B123" t="s">
        <v>379</v>
      </c>
      <c r="C123">
        <v>18</v>
      </c>
      <c r="D123" s="39"/>
    </row>
    <row r="124" spans="1:4" x14ac:dyDescent="0.3">
      <c r="A124">
        <v>123</v>
      </c>
      <c r="B124" t="s">
        <v>2810</v>
      </c>
      <c r="C124">
        <v>18</v>
      </c>
      <c r="D124" s="39"/>
    </row>
    <row r="125" spans="1:4" x14ac:dyDescent="0.3">
      <c r="A125">
        <v>124</v>
      </c>
      <c r="B125" t="s">
        <v>2620</v>
      </c>
      <c r="C125">
        <v>18</v>
      </c>
      <c r="D125" s="39"/>
    </row>
    <row r="126" spans="1:4" x14ac:dyDescent="0.3">
      <c r="A126">
        <v>125</v>
      </c>
      <c r="B126" t="s">
        <v>435</v>
      </c>
      <c r="C126">
        <v>18</v>
      </c>
      <c r="D126" s="39"/>
    </row>
    <row r="127" spans="1:4" x14ac:dyDescent="0.3">
      <c r="A127">
        <v>126</v>
      </c>
      <c r="B127" t="s">
        <v>2734</v>
      </c>
      <c r="C127">
        <v>18</v>
      </c>
      <c r="D127" s="39"/>
    </row>
    <row r="128" spans="1:4" x14ac:dyDescent="0.3">
      <c r="A128">
        <v>127</v>
      </c>
      <c r="B128" t="s">
        <v>2692</v>
      </c>
      <c r="C128">
        <v>18</v>
      </c>
      <c r="D128" s="39"/>
    </row>
    <row r="129" spans="1:4" x14ac:dyDescent="0.3">
      <c r="A129">
        <v>128</v>
      </c>
      <c r="B129" t="s">
        <v>1940</v>
      </c>
      <c r="C129">
        <v>18</v>
      </c>
      <c r="D129" s="39"/>
    </row>
    <row r="130" spans="1:4" x14ac:dyDescent="0.3">
      <c r="A130">
        <v>129</v>
      </c>
      <c r="B130" t="s">
        <v>2006</v>
      </c>
      <c r="C130">
        <v>18</v>
      </c>
      <c r="D130" s="39"/>
    </row>
    <row r="131" spans="1:4" x14ac:dyDescent="0.3">
      <c r="A131">
        <v>130</v>
      </c>
      <c r="B131" t="s">
        <v>1448</v>
      </c>
      <c r="C131">
        <v>18</v>
      </c>
      <c r="D131" s="39"/>
    </row>
    <row r="132" spans="1:4" x14ac:dyDescent="0.3">
      <c r="A132">
        <v>131</v>
      </c>
      <c r="B132" t="s">
        <v>358</v>
      </c>
      <c r="C132">
        <v>18</v>
      </c>
      <c r="D132" s="39"/>
    </row>
    <row r="133" spans="1:4" x14ac:dyDescent="0.3">
      <c r="A133">
        <v>132</v>
      </c>
      <c r="B133" t="s">
        <v>2707</v>
      </c>
      <c r="C133">
        <v>18</v>
      </c>
      <c r="D133" s="39"/>
    </row>
    <row r="134" spans="1:4" x14ac:dyDescent="0.3">
      <c r="A134">
        <v>133</v>
      </c>
      <c r="B134" t="s">
        <v>926</v>
      </c>
      <c r="C134">
        <v>18</v>
      </c>
      <c r="D134" s="39"/>
    </row>
    <row r="135" spans="1:4" x14ac:dyDescent="0.3">
      <c r="A135">
        <v>134</v>
      </c>
      <c r="B135" t="s">
        <v>2899</v>
      </c>
      <c r="C135">
        <v>18</v>
      </c>
      <c r="D135" s="39"/>
    </row>
    <row r="136" spans="1:4" x14ac:dyDescent="0.3">
      <c r="A136">
        <v>135</v>
      </c>
      <c r="B136" t="s">
        <v>1978</v>
      </c>
      <c r="C136">
        <v>18</v>
      </c>
    </row>
    <row r="137" spans="1:4" x14ac:dyDescent="0.3">
      <c r="A137">
        <v>136</v>
      </c>
      <c r="B137" t="s">
        <v>198</v>
      </c>
      <c r="C137">
        <v>18</v>
      </c>
    </row>
    <row r="138" spans="1:4" x14ac:dyDescent="0.3">
      <c r="A138">
        <v>137</v>
      </c>
      <c r="B138" t="s">
        <v>129</v>
      </c>
      <c r="C138">
        <v>18</v>
      </c>
    </row>
    <row r="139" spans="1:4" x14ac:dyDescent="0.3">
      <c r="A139">
        <v>138</v>
      </c>
      <c r="B139" t="s">
        <v>310</v>
      </c>
      <c r="C139">
        <v>18</v>
      </c>
    </row>
    <row r="140" spans="1:4" x14ac:dyDescent="0.3">
      <c r="A140">
        <v>139</v>
      </c>
      <c r="B140" t="s">
        <v>1872</v>
      </c>
      <c r="C140">
        <v>18</v>
      </c>
    </row>
    <row r="141" spans="1:4" x14ac:dyDescent="0.3">
      <c r="A141">
        <v>140</v>
      </c>
      <c r="B141" t="s">
        <v>345</v>
      </c>
      <c r="C141">
        <v>18</v>
      </c>
    </row>
    <row r="142" spans="1:4" x14ac:dyDescent="0.3">
      <c r="A142">
        <v>141</v>
      </c>
      <c r="B142" t="s">
        <v>947</v>
      </c>
      <c r="C142">
        <v>18</v>
      </c>
    </row>
    <row r="143" spans="1:4" x14ac:dyDescent="0.3">
      <c r="A143">
        <v>142</v>
      </c>
      <c r="B143" t="s">
        <v>1925</v>
      </c>
      <c r="C143">
        <v>18</v>
      </c>
    </row>
    <row r="144" spans="1:4" x14ac:dyDescent="0.3">
      <c r="A144">
        <v>143</v>
      </c>
      <c r="B144" t="s">
        <v>391</v>
      </c>
      <c r="C144">
        <v>18</v>
      </c>
    </row>
    <row r="145" spans="1:4" x14ac:dyDescent="0.3">
      <c r="A145">
        <v>144</v>
      </c>
      <c r="B145" t="s">
        <v>2670</v>
      </c>
      <c r="C145">
        <v>18</v>
      </c>
      <c r="D145" s="39"/>
    </row>
    <row r="146" spans="1:4" x14ac:dyDescent="0.3">
      <c r="A146">
        <v>145</v>
      </c>
      <c r="B146" t="s">
        <v>266</v>
      </c>
      <c r="C146">
        <v>18</v>
      </c>
      <c r="D146" s="39"/>
    </row>
    <row r="147" spans="1:4" x14ac:dyDescent="0.3">
      <c r="A147">
        <v>146</v>
      </c>
      <c r="B147" t="s">
        <v>681</v>
      </c>
      <c r="C147">
        <v>18</v>
      </c>
      <c r="D147" s="39"/>
    </row>
    <row r="148" spans="1:4" x14ac:dyDescent="0.3">
      <c r="A148">
        <v>147</v>
      </c>
      <c r="B148" t="s">
        <v>896</v>
      </c>
      <c r="C148">
        <v>18</v>
      </c>
      <c r="D148" s="39"/>
    </row>
    <row r="149" spans="1:4" x14ac:dyDescent="0.3">
      <c r="A149">
        <v>148</v>
      </c>
      <c r="B149" t="s">
        <v>2767</v>
      </c>
      <c r="C149">
        <v>17</v>
      </c>
      <c r="D149" s="39"/>
    </row>
    <row r="150" spans="1:4" x14ac:dyDescent="0.3">
      <c r="A150">
        <v>149</v>
      </c>
      <c r="B150" t="s">
        <v>1004</v>
      </c>
      <c r="C150">
        <v>16</v>
      </c>
      <c r="D150" s="39"/>
    </row>
    <row r="151" spans="1:4" x14ac:dyDescent="0.3">
      <c r="A151">
        <v>150</v>
      </c>
      <c r="B151" t="s">
        <v>877</v>
      </c>
      <c r="C151">
        <v>16</v>
      </c>
      <c r="D151" s="39"/>
    </row>
    <row r="152" spans="1:4" x14ac:dyDescent="0.3">
      <c r="A152">
        <v>151</v>
      </c>
      <c r="B152" t="s">
        <v>1594</v>
      </c>
      <c r="C152">
        <v>16</v>
      </c>
      <c r="D152" s="39"/>
    </row>
    <row r="153" spans="1:4" x14ac:dyDescent="0.3">
      <c r="A153">
        <v>152</v>
      </c>
      <c r="B153" t="s">
        <v>3294</v>
      </c>
      <c r="C153">
        <v>16</v>
      </c>
      <c r="D153" s="39"/>
    </row>
    <row r="154" spans="1:4" x14ac:dyDescent="0.3">
      <c r="A154">
        <v>153</v>
      </c>
      <c r="B154" t="s">
        <v>956</v>
      </c>
      <c r="C154">
        <v>16</v>
      </c>
      <c r="D154" s="39"/>
    </row>
    <row r="155" spans="1:4" x14ac:dyDescent="0.3">
      <c r="A155">
        <v>154</v>
      </c>
      <c r="B155" t="s">
        <v>405</v>
      </c>
      <c r="C155">
        <v>16</v>
      </c>
      <c r="D155" s="39"/>
    </row>
    <row r="156" spans="1:4" x14ac:dyDescent="0.3">
      <c r="A156">
        <v>155</v>
      </c>
      <c r="B156" t="s">
        <v>826</v>
      </c>
      <c r="C156">
        <v>16</v>
      </c>
      <c r="D156" s="39"/>
    </row>
    <row r="157" spans="1:4" x14ac:dyDescent="0.3">
      <c r="A157">
        <v>156</v>
      </c>
      <c r="B157" t="s">
        <v>763</v>
      </c>
      <c r="C157">
        <v>16</v>
      </c>
      <c r="D157" s="39"/>
    </row>
    <row r="158" spans="1:4" x14ac:dyDescent="0.3">
      <c r="A158">
        <v>157</v>
      </c>
      <c r="B158" t="s">
        <v>2103</v>
      </c>
      <c r="C158">
        <v>16</v>
      </c>
      <c r="D158" s="39"/>
    </row>
    <row r="159" spans="1:4" x14ac:dyDescent="0.3">
      <c r="A159">
        <v>158</v>
      </c>
      <c r="B159" t="s">
        <v>200</v>
      </c>
      <c r="C159">
        <v>16</v>
      </c>
      <c r="D159" s="39"/>
    </row>
    <row r="160" spans="1:4" x14ac:dyDescent="0.3">
      <c r="A160">
        <v>159</v>
      </c>
      <c r="B160" t="s">
        <v>2003</v>
      </c>
      <c r="C160">
        <v>16</v>
      </c>
      <c r="D160" s="39"/>
    </row>
    <row r="161" spans="1:4" x14ac:dyDescent="0.3">
      <c r="A161">
        <v>160</v>
      </c>
      <c r="B161" t="s">
        <v>990</v>
      </c>
      <c r="C161">
        <v>16</v>
      </c>
      <c r="D161" s="39"/>
    </row>
    <row r="162" spans="1:4" x14ac:dyDescent="0.3">
      <c r="A162">
        <v>161</v>
      </c>
      <c r="B162" t="s">
        <v>304</v>
      </c>
      <c r="C162">
        <v>16</v>
      </c>
      <c r="D162" s="39"/>
    </row>
    <row r="163" spans="1:4" x14ac:dyDescent="0.3">
      <c r="A163">
        <v>162</v>
      </c>
      <c r="B163" t="s">
        <v>385</v>
      </c>
      <c r="C163">
        <v>16</v>
      </c>
      <c r="D163" s="39"/>
    </row>
    <row r="164" spans="1:4" x14ac:dyDescent="0.3">
      <c r="A164">
        <v>163</v>
      </c>
      <c r="B164" t="s">
        <v>1995</v>
      </c>
      <c r="C164">
        <v>16</v>
      </c>
      <c r="D164" s="39"/>
    </row>
    <row r="165" spans="1:4" x14ac:dyDescent="0.3">
      <c r="A165">
        <v>164</v>
      </c>
      <c r="B165" t="s">
        <v>2254</v>
      </c>
      <c r="C165">
        <v>16</v>
      </c>
      <c r="D165" s="39"/>
    </row>
    <row r="166" spans="1:4" x14ac:dyDescent="0.3">
      <c r="A166">
        <v>165</v>
      </c>
      <c r="B166" t="s">
        <v>312</v>
      </c>
      <c r="C166">
        <v>16</v>
      </c>
      <c r="D166" s="39"/>
    </row>
    <row r="167" spans="1:4" x14ac:dyDescent="0.3">
      <c r="A167">
        <v>166</v>
      </c>
      <c r="B167" t="s">
        <v>3109</v>
      </c>
      <c r="C167">
        <v>16</v>
      </c>
      <c r="D167" s="39"/>
    </row>
    <row r="168" spans="1:4" x14ac:dyDescent="0.3">
      <c r="A168">
        <v>167</v>
      </c>
      <c r="B168" t="s">
        <v>1964</v>
      </c>
      <c r="C168">
        <v>16</v>
      </c>
      <c r="D168" s="39"/>
    </row>
    <row r="169" spans="1:4" x14ac:dyDescent="0.3">
      <c r="A169">
        <v>168</v>
      </c>
      <c r="B169" t="s">
        <v>421</v>
      </c>
      <c r="C169">
        <v>15</v>
      </c>
      <c r="D169" s="39"/>
    </row>
    <row r="170" spans="1:4" x14ac:dyDescent="0.3">
      <c r="A170">
        <v>169</v>
      </c>
      <c r="B170" t="s">
        <v>2729</v>
      </c>
      <c r="C170">
        <v>15</v>
      </c>
      <c r="D170" s="39"/>
    </row>
    <row r="171" spans="1:4" x14ac:dyDescent="0.3">
      <c r="A171">
        <v>170</v>
      </c>
      <c r="B171" t="s">
        <v>916</v>
      </c>
      <c r="C171">
        <v>15</v>
      </c>
      <c r="D171" s="39"/>
    </row>
    <row r="172" spans="1:4" x14ac:dyDescent="0.3">
      <c r="A172">
        <v>171</v>
      </c>
      <c r="B172" t="s">
        <v>414</v>
      </c>
      <c r="C172">
        <v>15</v>
      </c>
      <c r="D172" s="39"/>
    </row>
    <row r="173" spans="1:4" x14ac:dyDescent="0.3">
      <c r="A173">
        <v>172</v>
      </c>
      <c r="B173" t="s">
        <v>286</v>
      </c>
      <c r="C173">
        <v>15</v>
      </c>
      <c r="D173" s="39"/>
    </row>
    <row r="174" spans="1:4" x14ac:dyDescent="0.3">
      <c r="A174">
        <v>173</v>
      </c>
      <c r="B174" t="s">
        <v>998</v>
      </c>
      <c r="C174">
        <v>15</v>
      </c>
    </row>
    <row r="175" spans="1:4" x14ac:dyDescent="0.3">
      <c r="A175">
        <v>174</v>
      </c>
      <c r="B175" t="s">
        <v>3007</v>
      </c>
      <c r="C175">
        <v>15</v>
      </c>
    </row>
    <row r="176" spans="1:4" x14ac:dyDescent="0.3">
      <c r="A176">
        <v>175</v>
      </c>
      <c r="B176" t="s">
        <v>370</v>
      </c>
      <c r="C176">
        <v>15</v>
      </c>
    </row>
    <row r="177" spans="1:3" x14ac:dyDescent="0.3">
      <c r="A177">
        <v>176</v>
      </c>
      <c r="B177" t="s">
        <v>86</v>
      </c>
      <c r="C177">
        <v>15</v>
      </c>
    </row>
    <row r="178" spans="1:3" x14ac:dyDescent="0.3">
      <c r="A178">
        <v>177</v>
      </c>
      <c r="B178" t="s">
        <v>1669</v>
      </c>
      <c r="C178">
        <v>15</v>
      </c>
    </row>
    <row r="179" spans="1:3" x14ac:dyDescent="0.3">
      <c r="A179">
        <v>178</v>
      </c>
      <c r="B179" t="s">
        <v>2505</v>
      </c>
      <c r="C179">
        <v>15</v>
      </c>
    </row>
    <row r="180" spans="1:3" x14ac:dyDescent="0.3">
      <c r="A180">
        <v>179</v>
      </c>
      <c r="B180" t="s">
        <v>1560</v>
      </c>
      <c r="C180">
        <v>15</v>
      </c>
    </row>
    <row r="181" spans="1:3" x14ac:dyDescent="0.3">
      <c r="A181">
        <v>180</v>
      </c>
      <c r="B181" t="s">
        <v>1844</v>
      </c>
      <c r="C181">
        <v>15</v>
      </c>
    </row>
    <row r="182" spans="1:3" x14ac:dyDescent="0.3">
      <c r="A182">
        <v>181</v>
      </c>
      <c r="B182" t="s">
        <v>106</v>
      </c>
      <c r="C182">
        <v>15</v>
      </c>
    </row>
    <row r="183" spans="1:3" x14ac:dyDescent="0.3">
      <c r="A183">
        <v>182</v>
      </c>
      <c r="B183" t="s">
        <v>913</v>
      </c>
      <c r="C183">
        <v>15</v>
      </c>
    </row>
    <row r="184" spans="1:3" x14ac:dyDescent="0.3">
      <c r="A184">
        <v>183</v>
      </c>
      <c r="B184" t="s">
        <v>3106</v>
      </c>
      <c r="C184">
        <v>15</v>
      </c>
    </row>
    <row r="185" spans="1:3" x14ac:dyDescent="0.3">
      <c r="A185">
        <v>184</v>
      </c>
      <c r="B185" t="s">
        <v>2132</v>
      </c>
      <c r="C185">
        <v>15</v>
      </c>
    </row>
    <row r="186" spans="1:3" x14ac:dyDescent="0.3">
      <c r="A186">
        <v>185</v>
      </c>
      <c r="B186" t="s">
        <v>204</v>
      </c>
      <c r="C186">
        <v>15</v>
      </c>
    </row>
    <row r="187" spans="1:3" x14ac:dyDescent="0.3">
      <c r="A187">
        <v>186</v>
      </c>
      <c r="B187" t="s">
        <v>302</v>
      </c>
      <c r="C187">
        <v>15</v>
      </c>
    </row>
    <row r="188" spans="1:3" x14ac:dyDescent="0.3">
      <c r="A188">
        <v>187</v>
      </c>
      <c r="B188" t="s">
        <v>2211</v>
      </c>
      <c r="C188">
        <v>15</v>
      </c>
    </row>
    <row r="189" spans="1:3" x14ac:dyDescent="0.3">
      <c r="A189">
        <v>188</v>
      </c>
      <c r="B189" t="s">
        <v>932</v>
      </c>
      <c r="C189">
        <v>15</v>
      </c>
    </row>
    <row r="190" spans="1:3" x14ac:dyDescent="0.3">
      <c r="A190">
        <v>189</v>
      </c>
      <c r="B190" t="s">
        <v>105</v>
      </c>
      <c r="C190">
        <v>15</v>
      </c>
    </row>
    <row r="191" spans="1:3" x14ac:dyDescent="0.3">
      <c r="A191">
        <v>190</v>
      </c>
      <c r="B191" t="s">
        <v>508</v>
      </c>
      <c r="C191">
        <v>15</v>
      </c>
    </row>
    <row r="192" spans="1:3" x14ac:dyDescent="0.3">
      <c r="A192">
        <v>191</v>
      </c>
      <c r="B192" t="s">
        <v>769</v>
      </c>
      <c r="C192">
        <v>15</v>
      </c>
    </row>
    <row r="193" spans="1:4" x14ac:dyDescent="0.3">
      <c r="A193">
        <v>192</v>
      </c>
      <c r="B193" t="s">
        <v>2081</v>
      </c>
      <c r="C193">
        <v>15</v>
      </c>
    </row>
    <row r="194" spans="1:4" x14ac:dyDescent="0.3">
      <c r="A194">
        <v>193</v>
      </c>
      <c r="B194" t="s">
        <v>2065</v>
      </c>
      <c r="C194">
        <v>15</v>
      </c>
    </row>
    <row r="195" spans="1:4" x14ac:dyDescent="0.3">
      <c r="A195">
        <v>194</v>
      </c>
      <c r="B195" t="s">
        <v>2740</v>
      </c>
      <c r="C195">
        <v>15</v>
      </c>
    </row>
    <row r="196" spans="1:4" x14ac:dyDescent="0.3">
      <c r="A196">
        <v>195</v>
      </c>
      <c r="B196" t="s">
        <v>666</v>
      </c>
      <c r="C196">
        <v>15</v>
      </c>
    </row>
    <row r="197" spans="1:4" x14ac:dyDescent="0.3">
      <c r="A197">
        <v>196</v>
      </c>
      <c r="B197" t="s">
        <v>1888</v>
      </c>
      <c r="C197">
        <v>15</v>
      </c>
      <c r="D197" s="39"/>
    </row>
    <row r="198" spans="1:4" x14ac:dyDescent="0.3">
      <c r="A198">
        <v>197</v>
      </c>
      <c r="B198" t="s">
        <v>819</v>
      </c>
      <c r="C198">
        <v>15</v>
      </c>
      <c r="D198" s="39"/>
    </row>
    <row r="199" spans="1:4" x14ac:dyDescent="0.3">
      <c r="A199">
        <v>198</v>
      </c>
      <c r="B199" t="s">
        <v>1742</v>
      </c>
      <c r="C199">
        <v>15</v>
      </c>
    </row>
    <row r="200" spans="1:4" x14ac:dyDescent="0.3">
      <c r="A200">
        <v>199</v>
      </c>
      <c r="B200" t="s">
        <v>339</v>
      </c>
      <c r="C200">
        <v>15</v>
      </c>
      <c r="D200" s="39"/>
    </row>
    <row r="201" spans="1:4" x14ac:dyDescent="0.3">
      <c r="A201">
        <v>200</v>
      </c>
      <c r="B201" t="s">
        <v>1762</v>
      </c>
      <c r="C201">
        <v>15</v>
      </c>
    </row>
    <row r="202" spans="1:4" x14ac:dyDescent="0.3">
      <c r="A202">
        <v>201</v>
      </c>
      <c r="B202" t="s">
        <v>184</v>
      </c>
      <c r="C202">
        <v>15</v>
      </c>
      <c r="D202" s="39"/>
    </row>
    <row r="203" spans="1:4" x14ac:dyDescent="0.3">
      <c r="A203">
        <v>202</v>
      </c>
      <c r="B203" t="s">
        <v>202</v>
      </c>
      <c r="C203">
        <v>15</v>
      </c>
      <c r="D203" s="39"/>
    </row>
    <row r="204" spans="1:4" x14ac:dyDescent="0.3">
      <c r="A204">
        <v>203</v>
      </c>
      <c r="B204" t="s">
        <v>109</v>
      </c>
      <c r="C204">
        <v>15</v>
      </c>
      <c r="D204" s="39"/>
    </row>
    <row r="205" spans="1:4" x14ac:dyDescent="0.3">
      <c r="A205">
        <v>204</v>
      </c>
      <c r="B205" t="s">
        <v>341</v>
      </c>
      <c r="C205">
        <v>15</v>
      </c>
    </row>
    <row r="206" spans="1:4" x14ac:dyDescent="0.3">
      <c r="A206">
        <v>205</v>
      </c>
      <c r="B206" t="s">
        <v>658</v>
      </c>
      <c r="C206">
        <v>15</v>
      </c>
    </row>
    <row r="207" spans="1:4" x14ac:dyDescent="0.3">
      <c r="A207">
        <v>206</v>
      </c>
      <c r="B207" t="s">
        <v>2981</v>
      </c>
      <c r="C207">
        <v>15</v>
      </c>
    </row>
    <row r="208" spans="1:4" x14ac:dyDescent="0.3">
      <c r="A208">
        <v>207</v>
      </c>
      <c r="B208" t="s">
        <v>3137</v>
      </c>
      <c r="C208">
        <v>15</v>
      </c>
    </row>
    <row r="209" spans="1:4" x14ac:dyDescent="0.3">
      <c r="A209">
        <v>208</v>
      </c>
      <c r="B209" t="s">
        <v>3010</v>
      </c>
      <c r="C209">
        <v>15</v>
      </c>
    </row>
    <row r="210" spans="1:4" x14ac:dyDescent="0.3">
      <c r="A210">
        <v>209</v>
      </c>
      <c r="B210" t="s">
        <v>1509</v>
      </c>
      <c r="C210">
        <v>15</v>
      </c>
    </row>
    <row r="211" spans="1:4" x14ac:dyDescent="0.3">
      <c r="A211">
        <v>210</v>
      </c>
      <c r="B211" t="s">
        <v>3188</v>
      </c>
      <c r="C211">
        <v>15</v>
      </c>
    </row>
    <row r="212" spans="1:4" x14ac:dyDescent="0.3">
      <c r="A212">
        <v>211</v>
      </c>
      <c r="B212" t="s">
        <v>588</v>
      </c>
      <c r="C212">
        <v>15</v>
      </c>
    </row>
    <row r="213" spans="1:4" x14ac:dyDescent="0.3">
      <c r="A213">
        <v>212</v>
      </c>
      <c r="B213" t="s">
        <v>1111</v>
      </c>
      <c r="C213">
        <v>15</v>
      </c>
    </row>
    <row r="214" spans="1:4" x14ac:dyDescent="0.3">
      <c r="A214">
        <v>213</v>
      </c>
      <c r="B214" t="s">
        <v>1030</v>
      </c>
      <c r="C214">
        <v>15</v>
      </c>
      <c r="D214" s="39"/>
    </row>
    <row r="215" spans="1:4" x14ac:dyDescent="0.3">
      <c r="A215">
        <v>214</v>
      </c>
      <c r="B215" t="s">
        <v>281</v>
      </c>
      <c r="C215">
        <v>15</v>
      </c>
      <c r="D215" s="39"/>
    </row>
    <row r="216" spans="1:4" x14ac:dyDescent="0.3">
      <c r="A216">
        <v>215</v>
      </c>
      <c r="B216" t="s">
        <v>2144</v>
      </c>
      <c r="C216">
        <v>15</v>
      </c>
      <c r="D216" s="39"/>
    </row>
    <row r="217" spans="1:4" x14ac:dyDescent="0.3">
      <c r="A217">
        <v>216</v>
      </c>
      <c r="B217" t="s">
        <v>437</v>
      </c>
      <c r="C217">
        <v>15</v>
      </c>
      <c r="D217" s="39"/>
    </row>
    <row r="218" spans="1:4" x14ac:dyDescent="0.3">
      <c r="A218">
        <v>217</v>
      </c>
      <c r="B218" t="s">
        <v>2016</v>
      </c>
      <c r="C218">
        <v>15</v>
      </c>
      <c r="D218" s="39"/>
    </row>
    <row r="219" spans="1:4" x14ac:dyDescent="0.3">
      <c r="A219">
        <v>218</v>
      </c>
      <c r="B219" t="s">
        <v>2090</v>
      </c>
      <c r="C219">
        <v>15</v>
      </c>
      <c r="D219" s="39"/>
    </row>
    <row r="220" spans="1:4" x14ac:dyDescent="0.3">
      <c r="A220">
        <v>219</v>
      </c>
      <c r="B220" t="s">
        <v>89</v>
      </c>
      <c r="C220">
        <v>15</v>
      </c>
      <c r="D220" s="39"/>
    </row>
    <row r="221" spans="1:4" x14ac:dyDescent="0.3">
      <c r="A221">
        <v>220</v>
      </c>
      <c r="B221" t="s">
        <v>2307</v>
      </c>
      <c r="C221">
        <v>15</v>
      </c>
      <c r="D221" s="39"/>
    </row>
    <row r="222" spans="1:4" x14ac:dyDescent="0.3">
      <c r="A222">
        <v>221</v>
      </c>
      <c r="B222" t="s">
        <v>1256</v>
      </c>
      <c r="C222">
        <v>15</v>
      </c>
      <c r="D222" s="39"/>
    </row>
    <row r="223" spans="1:4" x14ac:dyDescent="0.3">
      <c r="A223">
        <v>222</v>
      </c>
      <c r="B223" t="s">
        <v>140</v>
      </c>
      <c r="C223">
        <v>15</v>
      </c>
      <c r="D223" s="39"/>
    </row>
    <row r="224" spans="1:4" x14ac:dyDescent="0.3">
      <c r="A224">
        <v>223</v>
      </c>
      <c r="B224" t="s">
        <v>208</v>
      </c>
      <c r="C224">
        <v>15</v>
      </c>
      <c r="D224" s="39"/>
    </row>
    <row r="225" spans="1:4" x14ac:dyDescent="0.3">
      <c r="A225">
        <v>224</v>
      </c>
      <c r="B225" t="s">
        <v>3125</v>
      </c>
      <c r="C225">
        <v>15</v>
      </c>
      <c r="D225" s="39"/>
    </row>
    <row r="226" spans="1:4" x14ac:dyDescent="0.3">
      <c r="A226">
        <v>225</v>
      </c>
      <c r="B226" t="s">
        <v>2637</v>
      </c>
      <c r="C226">
        <v>15</v>
      </c>
    </row>
    <row r="227" spans="1:4" x14ac:dyDescent="0.3">
      <c r="A227">
        <v>226</v>
      </c>
      <c r="B227" t="s">
        <v>1379</v>
      </c>
      <c r="C227">
        <v>15</v>
      </c>
    </row>
    <row r="228" spans="1:4" x14ac:dyDescent="0.3">
      <c r="A228">
        <v>227</v>
      </c>
      <c r="B228" t="s">
        <v>832</v>
      </c>
      <c r="C228">
        <v>15</v>
      </c>
    </row>
    <row r="229" spans="1:4" x14ac:dyDescent="0.3">
      <c r="A229">
        <v>228</v>
      </c>
      <c r="B229" t="s">
        <v>684</v>
      </c>
      <c r="C229">
        <v>15</v>
      </c>
    </row>
    <row r="230" spans="1:4" x14ac:dyDescent="0.3">
      <c r="A230">
        <v>229</v>
      </c>
      <c r="B230" t="s">
        <v>162</v>
      </c>
      <c r="C230">
        <v>15</v>
      </c>
    </row>
    <row r="231" spans="1:4" x14ac:dyDescent="0.3">
      <c r="A231">
        <v>230</v>
      </c>
      <c r="B231" t="s">
        <v>1213</v>
      </c>
      <c r="C231">
        <v>15</v>
      </c>
    </row>
    <row r="232" spans="1:4" x14ac:dyDescent="0.3">
      <c r="A232">
        <v>231</v>
      </c>
      <c r="B232" t="s">
        <v>367</v>
      </c>
      <c r="C232">
        <v>15</v>
      </c>
    </row>
    <row r="233" spans="1:4" x14ac:dyDescent="0.3">
      <c r="A233">
        <v>232</v>
      </c>
      <c r="B233" t="s">
        <v>2815</v>
      </c>
      <c r="C233">
        <v>15</v>
      </c>
    </row>
    <row r="234" spans="1:4" x14ac:dyDescent="0.3">
      <c r="A234">
        <v>233</v>
      </c>
      <c r="B234" t="s">
        <v>375</v>
      </c>
      <c r="C234">
        <v>15</v>
      </c>
    </row>
    <row r="235" spans="1:4" x14ac:dyDescent="0.3">
      <c r="A235">
        <v>234</v>
      </c>
      <c r="B235" t="s">
        <v>1290</v>
      </c>
      <c r="C235">
        <v>15</v>
      </c>
    </row>
    <row r="236" spans="1:4" x14ac:dyDescent="0.3">
      <c r="A236">
        <v>235</v>
      </c>
      <c r="B236" t="s">
        <v>408</v>
      </c>
      <c r="C236">
        <v>15</v>
      </c>
    </row>
    <row r="237" spans="1:4" x14ac:dyDescent="0.3">
      <c r="A237">
        <v>236</v>
      </c>
      <c r="B237" t="s">
        <v>177</v>
      </c>
      <c r="C237">
        <v>15</v>
      </c>
    </row>
    <row r="238" spans="1:4" x14ac:dyDescent="0.3">
      <c r="A238">
        <v>237</v>
      </c>
      <c r="B238" t="s">
        <v>223</v>
      </c>
      <c r="C238">
        <v>15</v>
      </c>
    </row>
    <row r="239" spans="1:4" x14ac:dyDescent="0.3">
      <c r="A239">
        <v>238</v>
      </c>
      <c r="B239" t="s">
        <v>2283</v>
      </c>
      <c r="C239">
        <v>15</v>
      </c>
    </row>
    <row r="240" spans="1:4" x14ac:dyDescent="0.3">
      <c r="A240">
        <v>239</v>
      </c>
      <c r="B240" t="s">
        <v>2352</v>
      </c>
      <c r="C240">
        <v>15</v>
      </c>
    </row>
    <row r="241" spans="1:4" x14ac:dyDescent="0.3">
      <c r="A241">
        <v>240</v>
      </c>
      <c r="B241" t="s">
        <v>221</v>
      </c>
      <c r="C241">
        <v>15</v>
      </c>
    </row>
    <row r="242" spans="1:4" x14ac:dyDescent="0.3">
      <c r="A242">
        <v>241</v>
      </c>
      <c r="B242" t="s">
        <v>2141</v>
      </c>
      <c r="C242">
        <v>15</v>
      </c>
    </row>
    <row r="243" spans="1:4" x14ac:dyDescent="0.3">
      <c r="A243">
        <v>242</v>
      </c>
      <c r="B243" t="s">
        <v>2914</v>
      </c>
      <c r="C243">
        <v>15</v>
      </c>
    </row>
    <row r="244" spans="1:4" x14ac:dyDescent="0.3">
      <c r="A244">
        <v>243</v>
      </c>
      <c r="B244" t="s">
        <v>836</v>
      </c>
      <c r="C244">
        <v>15</v>
      </c>
    </row>
    <row r="245" spans="1:4" x14ac:dyDescent="0.3">
      <c r="A245">
        <v>244</v>
      </c>
      <c r="B245" t="s">
        <v>3158</v>
      </c>
      <c r="C245">
        <v>15</v>
      </c>
    </row>
    <row r="246" spans="1:4" x14ac:dyDescent="0.3">
      <c r="A246">
        <v>245</v>
      </c>
      <c r="B246" t="s">
        <v>778</v>
      </c>
      <c r="C246">
        <v>15</v>
      </c>
    </row>
    <row r="247" spans="1:4" x14ac:dyDescent="0.3">
      <c r="A247">
        <v>246</v>
      </c>
      <c r="B247" t="s">
        <v>2109</v>
      </c>
      <c r="C247">
        <v>15</v>
      </c>
    </row>
    <row r="248" spans="1:4" x14ac:dyDescent="0.3">
      <c r="A248">
        <v>247</v>
      </c>
      <c r="B248" t="s">
        <v>230</v>
      </c>
      <c r="C248">
        <v>15</v>
      </c>
    </row>
    <row r="249" spans="1:4" x14ac:dyDescent="0.3">
      <c r="A249">
        <v>248</v>
      </c>
      <c r="B249" t="s">
        <v>2523</v>
      </c>
      <c r="C249">
        <v>15</v>
      </c>
    </row>
    <row r="250" spans="1:4" x14ac:dyDescent="0.3">
      <c r="A250">
        <v>249</v>
      </c>
      <c r="B250" t="s">
        <v>166</v>
      </c>
      <c r="C250">
        <v>15</v>
      </c>
    </row>
    <row r="251" spans="1:4" x14ac:dyDescent="0.3">
      <c r="A251">
        <v>250</v>
      </c>
      <c r="B251" t="s">
        <v>3045</v>
      </c>
      <c r="C251">
        <v>15</v>
      </c>
    </row>
    <row r="252" spans="1:4" x14ac:dyDescent="0.3">
      <c r="A252">
        <v>251</v>
      </c>
      <c r="B252" t="s">
        <v>110</v>
      </c>
      <c r="C252">
        <v>15</v>
      </c>
    </row>
    <row r="253" spans="1:4" x14ac:dyDescent="0.3">
      <c r="A253">
        <v>252</v>
      </c>
      <c r="B253" t="s">
        <v>2987</v>
      </c>
      <c r="C253">
        <v>15</v>
      </c>
      <c r="D253" s="39"/>
    </row>
    <row r="254" spans="1:4" x14ac:dyDescent="0.3">
      <c r="A254">
        <v>253</v>
      </c>
      <c r="B254" t="s">
        <v>332</v>
      </c>
      <c r="C254">
        <v>15</v>
      </c>
      <c r="D254" s="39"/>
    </row>
    <row r="255" spans="1:4" x14ac:dyDescent="0.3">
      <c r="A255">
        <v>254</v>
      </c>
      <c r="B255" t="s">
        <v>272</v>
      </c>
      <c r="C255">
        <v>15</v>
      </c>
      <c r="D255" s="39"/>
    </row>
    <row r="256" spans="1:4" x14ac:dyDescent="0.3">
      <c r="A256">
        <v>255</v>
      </c>
      <c r="B256" t="s">
        <v>142</v>
      </c>
      <c r="C256">
        <v>15</v>
      </c>
      <c r="D256" s="39"/>
    </row>
    <row r="257" spans="1:4" x14ac:dyDescent="0.3">
      <c r="A257">
        <v>256</v>
      </c>
      <c r="B257" t="s">
        <v>1546</v>
      </c>
      <c r="C257">
        <v>15</v>
      </c>
      <c r="D257" s="39"/>
    </row>
    <row r="258" spans="1:4" x14ac:dyDescent="0.3">
      <c r="A258">
        <v>257</v>
      </c>
      <c r="B258" t="s">
        <v>164</v>
      </c>
      <c r="C258">
        <v>15</v>
      </c>
      <c r="D258" s="39"/>
    </row>
    <row r="259" spans="1:4" x14ac:dyDescent="0.3">
      <c r="A259">
        <v>258</v>
      </c>
      <c r="B259" t="s">
        <v>2274</v>
      </c>
      <c r="C259">
        <v>15</v>
      </c>
      <c r="D259" s="39"/>
    </row>
    <row r="260" spans="1:4" x14ac:dyDescent="0.3">
      <c r="A260">
        <v>259</v>
      </c>
      <c r="B260" t="s">
        <v>2456</v>
      </c>
      <c r="C260">
        <v>15</v>
      </c>
      <c r="D260" s="39"/>
    </row>
    <row r="261" spans="1:4" x14ac:dyDescent="0.3">
      <c r="A261">
        <v>260</v>
      </c>
      <c r="B261" t="s">
        <v>3100</v>
      </c>
      <c r="C261">
        <v>15</v>
      </c>
      <c r="D261" s="39"/>
    </row>
    <row r="262" spans="1:4" x14ac:dyDescent="0.3">
      <c r="A262">
        <v>261</v>
      </c>
      <c r="B262" t="s">
        <v>1007</v>
      </c>
      <c r="C262">
        <v>15</v>
      </c>
      <c r="D262" s="39"/>
    </row>
    <row r="263" spans="1:4" x14ac:dyDescent="0.3">
      <c r="A263">
        <v>262</v>
      </c>
      <c r="B263" t="s">
        <v>673</v>
      </c>
      <c r="C263">
        <v>15</v>
      </c>
    </row>
    <row r="264" spans="1:4" x14ac:dyDescent="0.3">
      <c r="A264">
        <v>263</v>
      </c>
      <c r="B264" t="s">
        <v>1114</v>
      </c>
      <c r="C264">
        <v>15</v>
      </c>
    </row>
    <row r="265" spans="1:4" x14ac:dyDescent="0.3">
      <c r="A265">
        <v>264</v>
      </c>
      <c r="B265" t="s">
        <v>159</v>
      </c>
      <c r="C265">
        <v>15</v>
      </c>
    </row>
    <row r="266" spans="1:4" x14ac:dyDescent="0.3">
      <c r="A266">
        <v>265</v>
      </c>
      <c r="B266" t="s">
        <v>1321</v>
      </c>
      <c r="C266">
        <v>15</v>
      </c>
    </row>
    <row r="267" spans="1:4" x14ac:dyDescent="0.3">
      <c r="A267">
        <v>266</v>
      </c>
      <c r="B267" t="s">
        <v>2242</v>
      </c>
      <c r="C267">
        <v>15</v>
      </c>
    </row>
    <row r="268" spans="1:4" x14ac:dyDescent="0.3">
      <c r="A268">
        <v>267</v>
      </c>
      <c r="B268" t="s">
        <v>1399</v>
      </c>
      <c r="C268">
        <v>15</v>
      </c>
    </row>
    <row r="269" spans="1:4" x14ac:dyDescent="0.3">
      <c r="A269">
        <v>268</v>
      </c>
      <c r="B269" t="s">
        <v>404</v>
      </c>
      <c r="C269">
        <v>15</v>
      </c>
    </row>
    <row r="270" spans="1:4" x14ac:dyDescent="0.3">
      <c r="A270">
        <v>269</v>
      </c>
      <c r="B270" t="s">
        <v>319</v>
      </c>
      <c r="C270">
        <v>15</v>
      </c>
      <c r="D270" s="39"/>
    </row>
    <row r="271" spans="1:4" x14ac:dyDescent="0.3">
      <c r="A271">
        <v>270</v>
      </c>
      <c r="B271" t="s">
        <v>2921</v>
      </c>
      <c r="C271">
        <v>15</v>
      </c>
      <c r="D271" s="39"/>
    </row>
    <row r="272" spans="1:4" x14ac:dyDescent="0.3">
      <c r="A272">
        <v>271</v>
      </c>
      <c r="B272" t="s">
        <v>374</v>
      </c>
      <c r="C272">
        <v>15</v>
      </c>
      <c r="D272" s="39"/>
    </row>
    <row r="273" spans="1:4" x14ac:dyDescent="0.3">
      <c r="A273">
        <v>272</v>
      </c>
      <c r="B273" t="s">
        <v>160</v>
      </c>
      <c r="C273">
        <v>15</v>
      </c>
      <c r="D273" s="39"/>
    </row>
    <row r="274" spans="1:4" x14ac:dyDescent="0.3">
      <c r="A274">
        <v>273</v>
      </c>
      <c r="B274" t="s">
        <v>290</v>
      </c>
      <c r="C274">
        <v>15</v>
      </c>
      <c r="D274" s="39"/>
    </row>
    <row r="275" spans="1:4" x14ac:dyDescent="0.3">
      <c r="A275">
        <v>274</v>
      </c>
      <c r="B275" t="s">
        <v>259</v>
      </c>
      <c r="C275">
        <v>15</v>
      </c>
    </row>
    <row r="276" spans="1:4" x14ac:dyDescent="0.3">
      <c r="A276">
        <v>275</v>
      </c>
      <c r="B276" t="s">
        <v>1168</v>
      </c>
      <c r="C276">
        <v>15</v>
      </c>
    </row>
    <row r="277" spans="1:4" x14ac:dyDescent="0.3">
      <c r="A277">
        <v>276</v>
      </c>
      <c r="B277" t="s">
        <v>1943</v>
      </c>
      <c r="C277">
        <v>15</v>
      </c>
    </row>
    <row r="278" spans="1:4" x14ac:dyDescent="0.3">
      <c r="A278">
        <v>277</v>
      </c>
      <c r="B278" t="s">
        <v>983</v>
      </c>
      <c r="C278">
        <v>15</v>
      </c>
    </row>
    <row r="279" spans="1:4" x14ac:dyDescent="0.3">
      <c r="A279">
        <v>278</v>
      </c>
      <c r="B279" t="s">
        <v>175</v>
      </c>
      <c r="C279">
        <v>15</v>
      </c>
    </row>
    <row r="280" spans="1:4" x14ac:dyDescent="0.3">
      <c r="A280">
        <v>279</v>
      </c>
      <c r="B280" t="s">
        <v>1936</v>
      </c>
      <c r="C280">
        <v>15</v>
      </c>
      <c r="D280" s="39"/>
    </row>
    <row r="281" spans="1:4" x14ac:dyDescent="0.3">
      <c r="A281">
        <v>280</v>
      </c>
      <c r="B281" t="s">
        <v>147</v>
      </c>
      <c r="C281">
        <v>15</v>
      </c>
      <c r="D281" s="39"/>
    </row>
    <row r="282" spans="1:4" x14ac:dyDescent="0.3">
      <c r="A282">
        <v>281</v>
      </c>
      <c r="B282" t="s">
        <v>1438</v>
      </c>
      <c r="C282">
        <v>15</v>
      </c>
      <c r="D282" s="39"/>
    </row>
    <row r="283" spans="1:4" x14ac:dyDescent="0.3">
      <c r="A283">
        <v>282</v>
      </c>
      <c r="B283" t="s">
        <v>3088</v>
      </c>
      <c r="C283">
        <v>15</v>
      </c>
      <c r="D283" s="39"/>
    </row>
    <row r="284" spans="1:4" x14ac:dyDescent="0.3">
      <c r="A284">
        <v>283</v>
      </c>
      <c r="B284" t="s">
        <v>975</v>
      </c>
      <c r="C284">
        <v>15</v>
      </c>
    </row>
    <row r="285" spans="1:4" x14ac:dyDescent="0.3">
      <c r="A285">
        <v>284</v>
      </c>
      <c r="B285" t="s">
        <v>1019</v>
      </c>
      <c r="C285">
        <v>15</v>
      </c>
    </row>
    <row r="286" spans="1:4" x14ac:dyDescent="0.3">
      <c r="A286">
        <v>285</v>
      </c>
      <c r="B286" t="s">
        <v>1146</v>
      </c>
      <c r="C286">
        <v>15</v>
      </c>
    </row>
    <row r="287" spans="1:4" x14ac:dyDescent="0.3">
      <c r="A287">
        <v>286</v>
      </c>
      <c r="B287" t="s">
        <v>2939</v>
      </c>
      <c r="C287">
        <v>15</v>
      </c>
    </row>
    <row r="288" spans="1:4" x14ac:dyDescent="0.3">
      <c r="A288">
        <v>287</v>
      </c>
      <c r="B288" t="s">
        <v>1678</v>
      </c>
      <c r="C288">
        <v>15</v>
      </c>
    </row>
    <row r="289" spans="1:4" x14ac:dyDescent="0.3">
      <c r="A289">
        <v>288</v>
      </c>
      <c r="B289" t="s">
        <v>2075</v>
      </c>
      <c r="C289">
        <v>15</v>
      </c>
    </row>
    <row r="290" spans="1:4" x14ac:dyDescent="0.3">
      <c r="A290">
        <v>289</v>
      </c>
      <c r="B290" t="s">
        <v>188</v>
      </c>
      <c r="C290">
        <v>15</v>
      </c>
    </row>
    <row r="291" spans="1:4" x14ac:dyDescent="0.3">
      <c r="A291">
        <v>290</v>
      </c>
      <c r="B291" t="s">
        <v>703</v>
      </c>
      <c r="C291">
        <v>15</v>
      </c>
    </row>
    <row r="292" spans="1:4" x14ac:dyDescent="0.3">
      <c r="A292">
        <v>291</v>
      </c>
      <c r="B292" t="s">
        <v>1813</v>
      </c>
      <c r="C292">
        <v>15</v>
      </c>
    </row>
    <row r="293" spans="1:4" x14ac:dyDescent="0.3">
      <c r="A293">
        <v>292</v>
      </c>
      <c r="B293" t="s">
        <v>1750</v>
      </c>
      <c r="C293">
        <v>15</v>
      </c>
    </row>
    <row r="294" spans="1:4" x14ac:dyDescent="0.3">
      <c r="A294">
        <v>293</v>
      </c>
      <c r="B294" t="s">
        <v>117</v>
      </c>
      <c r="C294">
        <v>15</v>
      </c>
    </row>
    <row r="295" spans="1:4" x14ac:dyDescent="0.3">
      <c r="A295">
        <v>294</v>
      </c>
      <c r="B295" t="s">
        <v>525</v>
      </c>
      <c r="C295">
        <v>15</v>
      </c>
    </row>
    <row r="296" spans="1:4" x14ac:dyDescent="0.3">
      <c r="A296">
        <v>295</v>
      </c>
      <c r="B296" t="s">
        <v>2911</v>
      </c>
      <c r="C296">
        <v>15</v>
      </c>
    </row>
    <row r="297" spans="1:4" x14ac:dyDescent="0.3">
      <c r="A297">
        <v>296</v>
      </c>
      <c r="B297" t="s">
        <v>2625</v>
      </c>
      <c r="C297">
        <v>15</v>
      </c>
    </row>
    <row r="298" spans="1:4" x14ac:dyDescent="0.3">
      <c r="A298">
        <v>297</v>
      </c>
      <c r="B298" t="s">
        <v>3219</v>
      </c>
      <c r="C298">
        <v>15</v>
      </c>
    </row>
    <row r="299" spans="1:4" x14ac:dyDescent="0.3">
      <c r="A299">
        <v>298</v>
      </c>
      <c r="B299" t="s">
        <v>371</v>
      </c>
      <c r="C299">
        <v>15</v>
      </c>
    </row>
    <row r="300" spans="1:4" x14ac:dyDescent="0.3">
      <c r="A300">
        <v>299</v>
      </c>
      <c r="B300" t="s">
        <v>3160</v>
      </c>
      <c r="C300">
        <v>15</v>
      </c>
    </row>
    <row r="301" spans="1:4" x14ac:dyDescent="0.3">
      <c r="A301">
        <v>300</v>
      </c>
      <c r="B301" t="s">
        <v>2752</v>
      </c>
      <c r="C301">
        <v>15</v>
      </c>
      <c r="D301" s="39"/>
    </row>
    <row r="302" spans="1:4" x14ac:dyDescent="0.3">
      <c r="A302">
        <v>301</v>
      </c>
      <c r="B302" t="s">
        <v>301</v>
      </c>
      <c r="C302">
        <v>14</v>
      </c>
      <c r="D302" s="39"/>
    </row>
    <row r="303" spans="1:4" x14ac:dyDescent="0.3">
      <c r="A303">
        <v>302</v>
      </c>
      <c r="B303" t="s">
        <v>344</v>
      </c>
      <c r="C303">
        <v>14</v>
      </c>
    </row>
    <row r="304" spans="1:4" x14ac:dyDescent="0.3">
      <c r="A304">
        <v>303</v>
      </c>
      <c r="B304" t="s">
        <v>1116</v>
      </c>
      <c r="C304">
        <v>14</v>
      </c>
    </row>
    <row r="305" spans="1:4" x14ac:dyDescent="0.3">
      <c r="A305">
        <v>304</v>
      </c>
      <c r="B305" t="s">
        <v>280</v>
      </c>
      <c r="C305">
        <v>14</v>
      </c>
      <c r="D305" s="39"/>
    </row>
    <row r="306" spans="1:4" x14ac:dyDescent="0.3">
      <c r="A306">
        <v>305</v>
      </c>
      <c r="B306" t="s">
        <v>2737</v>
      </c>
      <c r="C306">
        <v>14</v>
      </c>
      <c r="D306" s="39"/>
    </row>
    <row r="307" spans="1:4" x14ac:dyDescent="0.3">
      <c r="A307">
        <v>306</v>
      </c>
      <c r="B307" t="s">
        <v>236</v>
      </c>
      <c r="C307">
        <v>14</v>
      </c>
      <c r="D307" s="39"/>
    </row>
    <row r="308" spans="1:4" x14ac:dyDescent="0.3">
      <c r="A308">
        <v>307</v>
      </c>
      <c r="B308" t="s">
        <v>3016</v>
      </c>
      <c r="C308">
        <v>14</v>
      </c>
      <c r="D308" s="39"/>
    </row>
    <row r="309" spans="1:4" x14ac:dyDescent="0.3">
      <c r="A309">
        <v>308</v>
      </c>
      <c r="B309" t="s">
        <v>252</v>
      </c>
      <c r="C309">
        <v>14</v>
      </c>
      <c r="D309" s="39"/>
    </row>
    <row r="310" spans="1:4" x14ac:dyDescent="0.3">
      <c r="A310">
        <v>309</v>
      </c>
      <c r="B310" t="s">
        <v>1237</v>
      </c>
      <c r="C310">
        <v>14</v>
      </c>
      <c r="D310" s="39"/>
    </row>
    <row r="311" spans="1:4" x14ac:dyDescent="0.3">
      <c r="A311">
        <v>310</v>
      </c>
      <c r="B311" t="s">
        <v>944</v>
      </c>
      <c r="C311">
        <v>13</v>
      </c>
      <c r="D311" s="39"/>
    </row>
    <row r="312" spans="1:4" x14ac:dyDescent="0.3">
      <c r="A312">
        <v>311</v>
      </c>
      <c r="B312" t="s">
        <v>389</v>
      </c>
      <c r="C312">
        <v>13</v>
      </c>
      <c r="D312" s="39"/>
    </row>
    <row r="313" spans="1:4" x14ac:dyDescent="0.3">
      <c r="A313">
        <v>312</v>
      </c>
      <c r="B313" t="s">
        <v>1201</v>
      </c>
      <c r="C313">
        <v>13</v>
      </c>
      <c r="D313" s="39"/>
    </row>
    <row r="314" spans="1:4" x14ac:dyDescent="0.3">
      <c r="A314">
        <v>313</v>
      </c>
      <c r="B314" t="s">
        <v>150</v>
      </c>
      <c r="C314">
        <v>13</v>
      </c>
      <c r="D314" s="39"/>
    </row>
    <row r="315" spans="1:4" x14ac:dyDescent="0.3">
      <c r="A315">
        <v>314</v>
      </c>
      <c r="B315" t="s">
        <v>270</v>
      </c>
      <c r="C315">
        <v>13</v>
      </c>
      <c r="D315" s="39"/>
    </row>
    <row r="316" spans="1:4" x14ac:dyDescent="0.3">
      <c r="A316">
        <v>315</v>
      </c>
      <c r="B316" t="s">
        <v>2465</v>
      </c>
      <c r="C316">
        <v>13</v>
      </c>
      <c r="D316" s="39"/>
    </row>
    <row r="317" spans="1:4" x14ac:dyDescent="0.3">
      <c r="A317">
        <v>316</v>
      </c>
      <c r="B317" t="s">
        <v>906</v>
      </c>
      <c r="C317">
        <v>13</v>
      </c>
      <c r="D317" s="39"/>
    </row>
    <row r="318" spans="1:4" x14ac:dyDescent="0.3">
      <c r="A318">
        <v>317</v>
      </c>
      <c r="B318" t="s">
        <v>2778</v>
      </c>
      <c r="C318">
        <v>13</v>
      </c>
      <c r="D318" s="39"/>
    </row>
    <row r="319" spans="1:4" x14ac:dyDescent="0.3">
      <c r="A319">
        <v>318</v>
      </c>
      <c r="B319" t="s">
        <v>1836</v>
      </c>
      <c r="C319">
        <v>13</v>
      </c>
      <c r="D319" s="39"/>
    </row>
    <row r="320" spans="1:4" x14ac:dyDescent="0.3">
      <c r="A320">
        <v>319</v>
      </c>
      <c r="B320" t="s">
        <v>265</v>
      </c>
      <c r="C320">
        <v>13</v>
      </c>
      <c r="D320" s="39"/>
    </row>
    <row r="321" spans="1:4" x14ac:dyDescent="0.3">
      <c r="A321">
        <v>320</v>
      </c>
      <c r="B321" t="s">
        <v>921</v>
      </c>
      <c r="C321">
        <v>13</v>
      </c>
      <c r="D321" s="39"/>
    </row>
    <row r="322" spans="1:4" x14ac:dyDescent="0.3">
      <c r="A322">
        <v>321</v>
      </c>
      <c r="B322" t="s">
        <v>2526</v>
      </c>
      <c r="C322">
        <v>13</v>
      </c>
      <c r="D322" s="39"/>
    </row>
    <row r="323" spans="1:4" x14ac:dyDescent="0.3">
      <c r="A323">
        <v>322</v>
      </c>
      <c r="B323" t="s">
        <v>2943</v>
      </c>
      <c r="C323">
        <v>13</v>
      </c>
      <c r="D323" s="39"/>
    </row>
    <row r="324" spans="1:4" x14ac:dyDescent="0.3">
      <c r="A324">
        <v>323</v>
      </c>
      <c r="B324" t="s">
        <v>2878</v>
      </c>
      <c r="C324">
        <v>13</v>
      </c>
      <c r="D324" s="39"/>
    </row>
    <row r="325" spans="1:4" x14ac:dyDescent="0.3">
      <c r="A325">
        <v>324</v>
      </c>
      <c r="B325" t="s">
        <v>410</v>
      </c>
      <c r="C325">
        <v>13</v>
      </c>
      <c r="D325" s="39"/>
    </row>
    <row r="326" spans="1:4" x14ac:dyDescent="0.3">
      <c r="A326">
        <v>325</v>
      </c>
      <c r="B326" t="s">
        <v>1532</v>
      </c>
      <c r="C326">
        <v>13</v>
      </c>
      <c r="D326" s="39"/>
    </row>
    <row r="327" spans="1:4" x14ac:dyDescent="0.3">
      <c r="A327">
        <v>326</v>
      </c>
      <c r="B327" t="s">
        <v>967</v>
      </c>
      <c r="C327">
        <v>13</v>
      </c>
      <c r="D327" s="39"/>
    </row>
    <row r="328" spans="1:4" x14ac:dyDescent="0.3">
      <c r="A328">
        <v>327</v>
      </c>
      <c r="B328" t="s">
        <v>2967</v>
      </c>
      <c r="C328">
        <v>13</v>
      </c>
      <c r="D328" s="39"/>
    </row>
    <row r="329" spans="1:4" x14ac:dyDescent="0.3">
      <c r="A329">
        <v>328</v>
      </c>
      <c r="B329" t="s">
        <v>2484</v>
      </c>
      <c r="C329">
        <v>13</v>
      </c>
      <c r="D329" s="39"/>
    </row>
    <row r="330" spans="1:4" x14ac:dyDescent="0.3">
      <c r="A330">
        <v>329</v>
      </c>
      <c r="B330" t="s">
        <v>2260</v>
      </c>
      <c r="C330">
        <v>13</v>
      </c>
      <c r="D330" s="39"/>
    </row>
    <row r="331" spans="1:4" x14ac:dyDescent="0.3">
      <c r="A331">
        <v>330</v>
      </c>
      <c r="B331" t="s">
        <v>995</v>
      </c>
      <c r="C331">
        <v>13</v>
      </c>
      <c r="D331" s="39"/>
    </row>
    <row r="332" spans="1:4" x14ac:dyDescent="0.3">
      <c r="A332">
        <v>331</v>
      </c>
      <c r="B332" t="s">
        <v>3283</v>
      </c>
      <c r="C332">
        <v>13</v>
      </c>
      <c r="D332" s="39"/>
    </row>
    <row r="333" spans="1:4" x14ac:dyDescent="0.3">
      <c r="A333">
        <v>332</v>
      </c>
      <c r="B333" t="s">
        <v>1374</v>
      </c>
      <c r="C333">
        <v>13</v>
      </c>
      <c r="D333" s="39"/>
    </row>
    <row r="334" spans="1:4" x14ac:dyDescent="0.3">
      <c r="A334">
        <v>333</v>
      </c>
      <c r="B334" t="s">
        <v>165</v>
      </c>
      <c r="C334">
        <v>13</v>
      </c>
      <c r="D334" s="39"/>
    </row>
    <row r="335" spans="1:4" x14ac:dyDescent="0.3">
      <c r="A335">
        <v>334</v>
      </c>
      <c r="B335" t="s">
        <v>296</v>
      </c>
      <c r="C335">
        <v>13</v>
      </c>
      <c r="D335" s="39"/>
    </row>
    <row r="336" spans="1:4" x14ac:dyDescent="0.3">
      <c r="A336">
        <v>335</v>
      </c>
      <c r="B336" t="s">
        <v>627</v>
      </c>
      <c r="C336">
        <v>13</v>
      </c>
      <c r="D336" s="39"/>
    </row>
    <row r="337" spans="1:4" x14ac:dyDescent="0.3">
      <c r="A337">
        <v>336</v>
      </c>
      <c r="B337" t="s">
        <v>880</v>
      </c>
      <c r="C337">
        <v>13</v>
      </c>
      <c r="D337" s="39"/>
    </row>
    <row r="338" spans="1:4" x14ac:dyDescent="0.3">
      <c r="A338">
        <v>337</v>
      </c>
      <c r="B338" t="s">
        <v>599</v>
      </c>
      <c r="C338">
        <v>13</v>
      </c>
      <c r="D338" s="39"/>
    </row>
    <row r="339" spans="1:4" x14ac:dyDescent="0.3">
      <c r="A339">
        <v>338</v>
      </c>
      <c r="B339" t="s">
        <v>858</v>
      </c>
      <c r="C339">
        <v>13</v>
      </c>
      <c r="D339" s="39"/>
    </row>
    <row r="340" spans="1:4" x14ac:dyDescent="0.3">
      <c r="A340">
        <v>339</v>
      </c>
      <c r="B340" t="s">
        <v>1666</v>
      </c>
      <c r="C340">
        <v>12</v>
      </c>
      <c r="D340" s="39"/>
    </row>
    <row r="341" spans="1:4" x14ac:dyDescent="0.3">
      <c r="A341">
        <v>340</v>
      </c>
      <c r="B341" t="s">
        <v>173</v>
      </c>
      <c r="C341">
        <v>12</v>
      </c>
      <c r="D341" s="39"/>
    </row>
    <row r="342" spans="1:4" x14ac:dyDescent="0.3">
      <c r="A342">
        <v>341</v>
      </c>
      <c r="B342" t="s">
        <v>126</v>
      </c>
      <c r="C342">
        <v>12</v>
      </c>
      <c r="D342" s="39"/>
    </row>
    <row r="343" spans="1:4" x14ac:dyDescent="0.3">
      <c r="A343">
        <v>342</v>
      </c>
      <c r="B343" t="s">
        <v>393</v>
      </c>
      <c r="C343">
        <v>12</v>
      </c>
      <c r="D343" s="39"/>
    </row>
    <row r="344" spans="1:4" x14ac:dyDescent="0.3">
      <c r="A344">
        <v>343</v>
      </c>
      <c r="B344" t="s">
        <v>3039</v>
      </c>
      <c r="C344">
        <v>12</v>
      </c>
      <c r="D344" s="39"/>
    </row>
    <row r="345" spans="1:4" x14ac:dyDescent="0.3">
      <c r="A345">
        <v>344</v>
      </c>
      <c r="B345" t="s">
        <v>94</v>
      </c>
      <c r="C345">
        <v>12</v>
      </c>
      <c r="D345" s="39"/>
    </row>
    <row r="346" spans="1:4" x14ac:dyDescent="0.3">
      <c r="A346">
        <v>345</v>
      </c>
      <c r="B346" t="s">
        <v>3004</v>
      </c>
      <c r="C346">
        <v>12</v>
      </c>
      <c r="D346" s="39"/>
    </row>
    <row r="347" spans="1:4" x14ac:dyDescent="0.3">
      <c r="A347">
        <v>346</v>
      </c>
      <c r="B347" t="s">
        <v>190</v>
      </c>
      <c r="C347">
        <v>12</v>
      </c>
      <c r="D347" s="39"/>
    </row>
    <row r="348" spans="1:4" x14ac:dyDescent="0.3">
      <c r="A348">
        <v>347</v>
      </c>
      <c r="B348" t="s">
        <v>842</v>
      </c>
      <c r="C348">
        <v>12</v>
      </c>
      <c r="D348" s="39"/>
    </row>
    <row r="349" spans="1:4" x14ac:dyDescent="0.3">
      <c r="A349">
        <v>348</v>
      </c>
      <c r="B349" t="s">
        <v>613</v>
      </c>
      <c r="C349">
        <v>12</v>
      </c>
      <c r="D349" s="39"/>
    </row>
    <row r="350" spans="1:4" x14ac:dyDescent="0.3">
      <c r="A350">
        <v>349</v>
      </c>
      <c r="B350" t="s">
        <v>1151</v>
      </c>
      <c r="C350">
        <v>12</v>
      </c>
      <c r="D350" s="39"/>
    </row>
    <row r="351" spans="1:4" x14ac:dyDescent="0.3">
      <c r="A351">
        <v>350</v>
      </c>
      <c r="B351" t="s">
        <v>2419</v>
      </c>
      <c r="C351">
        <v>12</v>
      </c>
      <c r="D351" s="39"/>
    </row>
    <row r="352" spans="1:4" x14ac:dyDescent="0.3">
      <c r="A352">
        <v>351</v>
      </c>
      <c r="B352" t="s">
        <v>247</v>
      </c>
      <c r="C352">
        <v>12</v>
      </c>
      <c r="D352" s="39"/>
    </row>
    <row r="353" spans="1:4" x14ac:dyDescent="0.3">
      <c r="A353">
        <v>352</v>
      </c>
      <c r="B353" t="s">
        <v>2743</v>
      </c>
      <c r="C353">
        <v>12</v>
      </c>
      <c r="D353" s="39"/>
    </row>
    <row r="354" spans="1:4" x14ac:dyDescent="0.3">
      <c r="A354">
        <v>353</v>
      </c>
      <c r="B354" t="s">
        <v>1353</v>
      </c>
      <c r="C354">
        <v>12</v>
      </c>
      <c r="D354" s="39"/>
    </row>
    <row r="355" spans="1:4" x14ac:dyDescent="0.3">
      <c r="A355">
        <v>354</v>
      </c>
      <c r="B355" t="s">
        <v>402</v>
      </c>
      <c r="C355">
        <v>12</v>
      </c>
      <c r="D355" s="39"/>
    </row>
    <row r="356" spans="1:4" x14ac:dyDescent="0.3">
      <c r="A356">
        <v>355</v>
      </c>
      <c r="B356" t="s">
        <v>1472</v>
      </c>
      <c r="C356">
        <v>12</v>
      </c>
      <c r="D356" s="39"/>
    </row>
    <row r="357" spans="1:4" x14ac:dyDescent="0.3">
      <c r="A357">
        <v>356</v>
      </c>
      <c r="B357" t="s">
        <v>1805</v>
      </c>
      <c r="C357">
        <v>12</v>
      </c>
      <c r="D357" s="39"/>
    </row>
    <row r="358" spans="1:4" x14ac:dyDescent="0.3">
      <c r="A358">
        <v>357</v>
      </c>
      <c r="B358" t="s">
        <v>2809</v>
      </c>
      <c r="C358">
        <v>12</v>
      </c>
      <c r="D358" s="39"/>
    </row>
    <row r="359" spans="1:4" x14ac:dyDescent="0.3">
      <c r="A359">
        <v>358</v>
      </c>
      <c r="B359" t="s">
        <v>952</v>
      </c>
      <c r="C359">
        <v>12</v>
      </c>
      <c r="D359" s="39"/>
    </row>
    <row r="360" spans="1:4" x14ac:dyDescent="0.3">
      <c r="A360">
        <v>359</v>
      </c>
      <c r="B360" t="s">
        <v>972</v>
      </c>
      <c r="C360">
        <v>12</v>
      </c>
      <c r="D360" s="39"/>
    </row>
    <row r="361" spans="1:4" x14ac:dyDescent="0.3">
      <c r="A361">
        <v>360</v>
      </c>
      <c r="B361" t="s">
        <v>303</v>
      </c>
      <c r="C361">
        <v>12</v>
      </c>
      <c r="D361" s="39"/>
    </row>
    <row r="362" spans="1:4" x14ac:dyDescent="0.3">
      <c r="A362">
        <v>361</v>
      </c>
      <c r="B362" t="s">
        <v>3033</v>
      </c>
      <c r="C362">
        <v>12</v>
      </c>
      <c r="D362" s="39"/>
    </row>
    <row r="363" spans="1:4" x14ac:dyDescent="0.3">
      <c r="A363">
        <v>362</v>
      </c>
      <c r="B363" t="s">
        <v>536</v>
      </c>
      <c r="C363">
        <v>12</v>
      </c>
      <c r="D363" s="39"/>
    </row>
    <row r="364" spans="1:4" x14ac:dyDescent="0.3">
      <c r="A364">
        <v>363</v>
      </c>
      <c r="B364" t="s">
        <v>1382</v>
      </c>
      <c r="C364">
        <v>12</v>
      </c>
      <c r="D364" s="39"/>
    </row>
    <row r="365" spans="1:4" x14ac:dyDescent="0.3">
      <c r="A365">
        <v>364</v>
      </c>
      <c r="B365" t="s">
        <v>432</v>
      </c>
      <c r="C365">
        <v>12</v>
      </c>
      <c r="D365" s="39"/>
    </row>
    <row r="366" spans="1:4" x14ac:dyDescent="0.3">
      <c r="A366">
        <v>365</v>
      </c>
      <c r="B366" t="s">
        <v>2115</v>
      </c>
      <c r="C366">
        <v>12</v>
      </c>
      <c r="D366" s="39"/>
    </row>
    <row r="367" spans="1:4" x14ac:dyDescent="0.3">
      <c r="A367">
        <v>366</v>
      </c>
      <c r="B367" t="s">
        <v>2927</v>
      </c>
      <c r="C367">
        <v>12</v>
      </c>
      <c r="D367" s="39"/>
    </row>
    <row r="368" spans="1:4" x14ac:dyDescent="0.3">
      <c r="A368">
        <v>367</v>
      </c>
      <c r="B368" t="s">
        <v>1607</v>
      </c>
      <c r="C368">
        <v>12</v>
      </c>
      <c r="D368" s="39"/>
    </row>
    <row r="369" spans="1:4" x14ac:dyDescent="0.3">
      <c r="A369">
        <v>368</v>
      </c>
      <c r="B369" t="s">
        <v>186</v>
      </c>
      <c r="C369">
        <v>12</v>
      </c>
      <c r="D369" s="39"/>
    </row>
    <row r="370" spans="1:4" x14ac:dyDescent="0.3">
      <c r="A370">
        <v>369</v>
      </c>
      <c r="B370" t="s">
        <v>322</v>
      </c>
      <c r="C370">
        <v>12</v>
      </c>
      <c r="D370" s="39"/>
    </row>
    <row r="371" spans="1:4" x14ac:dyDescent="0.3">
      <c r="A371">
        <v>370</v>
      </c>
      <c r="B371" t="s">
        <v>1424</v>
      </c>
      <c r="C371">
        <v>12</v>
      </c>
      <c r="D371" s="39"/>
    </row>
    <row r="372" spans="1:4" x14ac:dyDescent="0.3">
      <c r="A372">
        <v>371</v>
      </c>
      <c r="B372" t="s">
        <v>1684</v>
      </c>
      <c r="C372">
        <v>12</v>
      </c>
      <c r="D372" s="39"/>
    </row>
    <row r="373" spans="1:4" x14ac:dyDescent="0.3">
      <c r="A373">
        <v>372</v>
      </c>
      <c r="B373" t="s">
        <v>1975</v>
      </c>
      <c r="C373">
        <v>12</v>
      </c>
      <c r="D373" s="39"/>
    </row>
    <row r="374" spans="1:4" x14ac:dyDescent="0.3">
      <c r="A374">
        <v>373</v>
      </c>
      <c r="B374" t="s">
        <v>2320</v>
      </c>
      <c r="C374">
        <v>12</v>
      </c>
      <c r="D374" s="39"/>
    </row>
    <row r="375" spans="1:4" x14ac:dyDescent="0.3">
      <c r="A375">
        <v>374</v>
      </c>
      <c r="B375" t="s">
        <v>154</v>
      </c>
      <c r="C375">
        <v>12</v>
      </c>
      <c r="D375" s="39"/>
    </row>
    <row r="376" spans="1:4" x14ac:dyDescent="0.3">
      <c r="A376">
        <v>375</v>
      </c>
      <c r="B376" t="s">
        <v>1045</v>
      </c>
      <c r="C376">
        <v>12</v>
      </c>
      <c r="D376" s="39"/>
    </row>
    <row r="377" spans="1:4" x14ac:dyDescent="0.3">
      <c r="A377">
        <v>376</v>
      </c>
      <c r="B377" t="s">
        <v>2346</v>
      </c>
      <c r="C377">
        <v>12</v>
      </c>
      <c r="D377" s="39"/>
    </row>
    <row r="378" spans="1:4" x14ac:dyDescent="0.3">
      <c r="A378">
        <v>377</v>
      </c>
      <c r="B378" t="s">
        <v>314</v>
      </c>
      <c r="C378">
        <v>12</v>
      </c>
      <c r="D378" s="39"/>
    </row>
    <row r="379" spans="1:4" x14ac:dyDescent="0.3">
      <c r="A379">
        <v>378</v>
      </c>
      <c r="B379" t="s">
        <v>415</v>
      </c>
      <c r="C379">
        <v>12</v>
      </c>
      <c r="D379" s="39"/>
    </row>
    <row r="380" spans="1:4" x14ac:dyDescent="0.3">
      <c r="A380">
        <v>379</v>
      </c>
      <c r="B380" t="s">
        <v>1612</v>
      </c>
      <c r="C380">
        <v>12</v>
      </c>
      <c r="D380" s="39"/>
    </row>
    <row r="381" spans="1:4" x14ac:dyDescent="0.3">
      <c r="A381">
        <v>380</v>
      </c>
      <c r="B381" t="s">
        <v>96</v>
      </c>
      <c r="C381">
        <v>12</v>
      </c>
      <c r="D381" s="39"/>
    </row>
    <row r="382" spans="1:4" x14ac:dyDescent="0.3">
      <c r="A382">
        <v>381</v>
      </c>
      <c r="B382" t="s">
        <v>431</v>
      </c>
      <c r="C382">
        <v>12</v>
      </c>
      <c r="D382" s="39"/>
    </row>
    <row r="383" spans="1:4" x14ac:dyDescent="0.3">
      <c r="A383">
        <v>382</v>
      </c>
      <c r="B383" t="s">
        <v>2709</v>
      </c>
      <c r="C383">
        <v>12</v>
      </c>
      <c r="D383" s="39"/>
    </row>
    <row r="384" spans="1:4" x14ac:dyDescent="0.3">
      <c r="A384">
        <v>383</v>
      </c>
      <c r="B384" t="s">
        <v>1866</v>
      </c>
      <c r="C384">
        <v>12</v>
      </c>
      <c r="D384" s="39"/>
    </row>
    <row r="385" spans="1:4" x14ac:dyDescent="0.3">
      <c r="A385">
        <v>384</v>
      </c>
      <c r="B385" t="s">
        <v>2586</v>
      </c>
      <c r="C385">
        <v>12</v>
      </c>
      <c r="D385" s="39"/>
    </row>
    <row r="386" spans="1:4" x14ac:dyDescent="0.3">
      <c r="A386">
        <v>385</v>
      </c>
      <c r="B386" t="s">
        <v>845</v>
      </c>
      <c r="C386">
        <v>12</v>
      </c>
      <c r="D386" s="39"/>
    </row>
    <row r="387" spans="1:4" x14ac:dyDescent="0.3">
      <c r="A387">
        <v>386</v>
      </c>
      <c r="B387" t="s">
        <v>2450</v>
      </c>
      <c r="C387">
        <v>12</v>
      </c>
      <c r="D387" s="39"/>
    </row>
    <row r="388" spans="1:4" x14ac:dyDescent="0.3">
      <c r="A388">
        <v>387</v>
      </c>
      <c r="B388" t="s">
        <v>1391</v>
      </c>
      <c r="C388">
        <v>12</v>
      </c>
      <c r="D388" s="39"/>
    </row>
    <row r="389" spans="1:4" x14ac:dyDescent="0.3">
      <c r="A389">
        <v>388</v>
      </c>
      <c r="B389" t="s">
        <v>346</v>
      </c>
      <c r="C389">
        <v>12</v>
      </c>
      <c r="D389" s="39"/>
    </row>
    <row r="390" spans="1:4" x14ac:dyDescent="0.3">
      <c r="A390">
        <v>389</v>
      </c>
      <c r="B390" t="s">
        <v>360</v>
      </c>
      <c r="C390">
        <v>12</v>
      </c>
      <c r="D390" s="39"/>
    </row>
    <row r="391" spans="1:4" x14ac:dyDescent="0.3">
      <c r="A391">
        <v>390</v>
      </c>
      <c r="B391" t="s">
        <v>114</v>
      </c>
      <c r="C391">
        <v>12</v>
      </c>
      <c r="D391" s="39"/>
    </row>
    <row r="392" spans="1:4" x14ac:dyDescent="0.3">
      <c r="A392">
        <v>391</v>
      </c>
      <c r="B392" t="s">
        <v>148</v>
      </c>
      <c r="C392">
        <v>12</v>
      </c>
      <c r="D392" s="39"/>
    </row>
    <row r="393" spans="1:4" x14ac:dyDescent="0.3">
      <c r="A393">
        <v>392</v>
      </c>
      <c r="B393" t="s">
        <v>1247</v>
      </c>
      <c r="C393">
        <v>12</v>
      </c>
      <c r="D393" s="39"/>
    </row>
    <row r="394" spans="1:4" x14ac:dyDescent="0.3">
      <c r="A394">
        <v>393</v>
      </c>
      <c r="B394" t="s">
        <v>1195</v>
      </c>
      <c r="C394">
        <v>12</v>
      </c>
      <c r="D394" s="39"/>
    </row>
    <row r="395" spans="1:4" x14ac:dyDescent="0.3">
      <c r="A395">
        <v>394</v>
      </c>
      <c r="B395" t="s">
        <v>267</v>
      </c>
      <c r="C395">
        <v>12</v>
      </c>
      <c r="D395" s="39"/>
    </row>
    <row r="396" spans="1:4" x14ac:dyDescent="0.3">
      <c r="A396">
        <v>395</v>
      </c>
      <c r="B396" t="s">
        <v>1770</v>
      </c>
      <c r="C396">
        <v>12</v>
      </c>
      <c r="D396" s="39"/>
    </row>
    <row r="397" spans="1:4" x14ac:dyDescent="0.3">
      <c r="A397">
        <v>396</v>
      </c>
      <c r="B397" t="s">
        <v>557</v>
      </c>
      <c r="C397">
        <v>12</v>
      </c>
      <c r="D397" s="39"/>
    </row>
    <row r="398" spans="1:4" x14ac:dyDescent="0.3">
      <c r="A398">
        <v>397</v>
      </c>
      <c r="B398" t="s">
        <v>226</v>
      </c>
      <c r="C398">
        <v>12</v>
      </c>
      <c r="D398" s="39"/>
    </row>
    <row r="399" spans="1:4" x14ac:dyDescent="0.3">
      <c r="A399">
        <v>398</v>
      </c>
      <c r="B399" t="s">
        <v>92</v>
      </c>
      <c r="C399">
        <v>12</v>
      </c>
      <c r="D399" s="39"/>
    </row>
    <row r="400" spans="1:4" x14ac:dyDescent="0.3">
      <c r="A400">
        <v>399</v>
      </c>
      <c r="B400" t="s">
        <v>1179</v>
      </c>
      <c r="C400">
        <v>12</v>
      </c>
      <c r="D400" s="39"/>
    </row>
    <row r="401" spans="1:4" x14ac:dyDescent="0.3">
      <c r="A401">
        <v>400</v>
      </c>
      <c r="B401" t="s">
        <v>179</v>
      </c>
      <c r="C401">
        <v>12</v>
      </c>
      <c r="D401" s="39"/>
    </row>
    <row r="402" spans="1:4" x14ac:dyDescent="0.3">
      <c r="A402">
        <v>401</v>
      </c>
      <c r="B402" t="s">
        <v>153</v>
      </c>
      <c r="C402">
        <v>12</v>
      </c>
      <c r="D402" s="39"/>
    </row>
    <row r="403" spans="1:4" x14ac:dyDescent="0.3">
      <c r="A403">
        <v>402</v>
      </c>
      <c r="B403" t="s">
        <v>2885</v>
      </c>
      <c r="C403">
        <v>12</v>
      </c>
      <c r="D403" s="39"/>
    </row>
    <row r="404" spans="1:4" x14ac:dyDescent="0.3">
      <c r="A404">
        <v>403</v>
      </c>
      <c r="B404" t="s">
        <v>3051</v>
      </c>
      <c r="C404">
        <v>12</v>
      </c>
      <c r="D404" s="39"/>
    </row>
    <row r="405" spans="1:4" x14ac:dyDescent="0.3">
      <c r="A405">
        <v>404</v>
      </c>
      <c r="B405" t="s">
        <v>888</v>
      </c>
      <c r="C405">
        <v>12</v>
      </c>
      <c r="D405" s="39"/>
    </row>
    <row r="406" spans="1:4" x14ac:dyDescent="0.3">
      <c r="A406">
        <v>405</v>
      </c>
      <c r="B406" t="s">
        <v>3243</v>
      </c>
      <c r="C406">
        <v>12</v>
      </c>
      <c r="D406" s="39"/>
    </row>
    <row r="407" spans="1:4" x14ac:dyDescent="0.3">
      <c r="A407">
        <v>406</v>
      </c>
      <c r="B407" t="s">
        <v>334</v>
      </c>
      <c r="C407">
        <v>12</v>
      </c>
      <c r="D407" s="39"/>
    </row>
    <row r="408" spans="1:4" x14ac:dyDescent="0.3">
      <c r="A408">
        <v>407</v>
      </c>
      <c r="B408" t="s">
        <v>136</v>
      </c>
      <c r="C408">
        <v>12</v>
      </c>
      <c r="D408" s="39"/>
    </row>
    <row r="409" spans="1:4" x14ac:dyDescent="0.3">
      <c r="A409">
        <v>408</v>
      </c>
      <c r="B409" t="s">
        <v>182</v>
      </c>
      <c r="C409">
        <v>12</v>
      </c>
      <c r="D409" s="39"/>
    </row>
    <row r="410" spans="1:4" x14ac:dyDescent="0.3">
      <c r="A410">
        <v>409</v>
      </c>
      <c r="B410" t="s">
        <v>340</v>
      </c>
      <c r="C410">
        <v>12</v>
      </c>
      <c r="D410" s="39"/>
    </row>
    <row r="411" spans="1:4" x14ac:dyDescent="0.3">
      <c r="A411">
        <v>410</v>
      </c>
      <c r="B411" t="s">
        <v>419</v>
      </c>
      <c r="C411">
        <v>12</v>
      </c>
      <c r="D411" s="39"/>
    </row>
    <row r="412" spans="1:4" x14ac:dyDescent="0.3">
      <c r="A412">
        <v>411</v>
      </c>
      <c r="B412" t="s">
        <v>324</v>
      </c>
      <c r="C412">
        <v>12</v>
      </c>
      <c r="D412" s="39"/>
    </row>
    <row r="413" spans="1:4" x14ac:dyDescent="0.3">
      <c r="A413">
        <v>412</v>
      </c>
      <c r="B413" t="s">
        <v>2866</v>
      </c>
      <c r="C413">
        <v>12</v>
      </c>
      <c r="D413" s="39"/>
    </row>
    <row r="414" spans="1:4" x14ac:dyDescent="0.3">
      <c r="A414">
        <v>413</v>
      </c>
      <c r="B414" t="s">
        <v>2606</v>
      </c>
      <c r="C414">
        <v>12</v>
      </c>
      <c r="D414" s="39"/>
    </row>
    <row r="415" spans="1:4" x14ac:dyDescent="0.3">
      <c r="A415">
        <v>414</v>
      </c>
      <c r="B415" t="s">
        <v>2792</v>
      </c>
      <c r="C415">
        <v>12</v>
      </c>
      <c r="D415" s="39"/>
    </row>
    <row r="416" spans="1:4" x14ac:dyDescent="0.3">
      <c r="A416">
        <v>415</v>
      </c>
      <c r="B416" t="s">
        <v>195</v>
      </c>
      <c r="C416">
        <v>12</v>
      </c>
      <c r="D416" s="39"/>
    </row>
    <row r="417" spans="1:4" x14ac:dyDescent="0.3">
      <c r="A417">
        <v>416</v>
      </c>
      <c r="B417" t="s">
        <v>232</v>
      </c>
      <c r="C417">
        <v>12</v>
      </c>
      <c r="D417" s="39"/>
    </row>
    <row r="418" spans="1:4" x14ac:dyDescent="0.3">
      <c r="A418">
        <v>417</v>
      </c>
      <c r="B418" t="s">
        <v>357</v>
      </c>
      <c r="C418">
        <v>12</v>
      </c>
      <c r="D418" s="39"/>
    </row>
    <row r="419" spans="1:4" x14ac:dyDescent="0.3">
      <c r="A419">
        <v>418</v>
      </c>
      <c r="B419" t="s">
        <v>2062</v>
      </c>
      <c r="C419">
        <v>12</v>
      </c>
      <c r="D419" s="39"/>
    </row>
    <row r="420" spans="1:4" x14ac:dyDescent="0.3">
      <c r="A420">
        <v>419</v>
      </c>
      <c r="B420" t="s">
        <v>2646</v>
      </c>
      <c r="C420">
        <v>12</v>
      </c>
      <c r="D420" s="39"/>
    </row>
    <row r="421" spans="1:4" x14ac:dyDescent="0.3">
      <c r="A421">
        <v>420</v>
      </c>
      <c r="B421" t="s">
        <v>1356</v>
      </c>
      <c r="C421">
        <v>12</v>
      </c>
      <c r="D421" s="39"/>
    </row>
    <row r="422" spans="1:4" x14ac:dyDescent="0.3">
      <c r="A422">
        <v>421</v>
      </c>
      <c r="B422" t="s">
        <v>3255</v>
      </c>
      <c r="C422">
        <v>12</v>
      </c>
      <c r="D422" s="39"/>
    </row>
    <row r="423" spans="1:4" x14ac:dyDescent="0.3">
      <c r="A423">
        <v>422</v>
      </c>
      <c r="B423" t="s">
        <v>425</v>
      </c>
      <c r="C423">
        <v>12</v>
      </c>
      <c r="D423" s="39"/>
    </row>
    <row r="424" spans="1:4" x14ac:dyDescent="0.3">
      <c r="A424">
        <v>423</v>
      </c>
      <c r="B424" t="s">
        <v>144</v>
      </c>
      <c r="C424">
        <v>12</v>
      </c>
      <c r="D424" s="39"/>
    </row>
    <row r="425" spans="1:4" x14ac:dyDescent="0.3">
      <c r="A425">
        <v>424</v>
      </c>
      <c r="B425" t="s">
        <v>1525</v>
      </c>
      <c r="C425">
        <v>12</v>
      </c>
      <c r="D425" s="39"/>
    </row>
    <row r="426" spans="1:4" x14ac:dyDescent="0.3">
      <c r="A426">
        <v>425</v>
      </c>
      <c r="B426" t="s">
        <v>1828</v>
      </c>
      <c r="C426">
        <v>12</v>
      </c>
      <c r="D426" s="39"/>
    </row>
    <row r="427" spans="1:4" x14ac:dyDescent="0.3">
      <c r="A427">
        <v>426</v>
      </c>
      <c r="B427" t="s">
        <v>411</v>
      </c>
      <c r="C427">
        <v>12</v>
      </c>
      <c r="D427" s="39"/>
    </row>
    <row r="428" spans="1:4" x14ac:dyDescent="0.3">
      <c r="A428">
        <v>427</v>
      </c>
      <c r="B428" t="s">
        <v>3097</v>
      </c>
      <c r="C428">
        <v>12</v>
      </c>
      <c r="D428" s="39"/>
    </row>
    <row r="429" spans="1:4" x14ac:dyDescent="0.3">
      <c r="A429">
        <v>428</v>
      </c>
      <c r="B429" t="s">
        <v>766</v>
      </c>
      <c r="C429">
        <v>12</v>
      </c>
      <c r="D429" s="39"/>
    </row>
    <row r="430" spans="1:4" x14ac:dyDescent="0.3">
      <c r="A430">
        <v>429</v>
      </c>
      <c r="B430" t="s">
        <v>2326</v>
      </c>
      <c r="C430">
        <v>12</v>
      </c>
      <c r="D430" s="39"/>
    </row>
    <row r="431" spans="1:4" x14ac:dyDescent="0.3">
      <c r="A431">
        <v>430</v>
      </c>
      <c r="B431" t="s">
        <v>185</v>
      </c>
      <c r="C431">
        <v>12</v>
      </c>
      <c r="D431" s="39"/>
    </row>
    <row r="432" spans="1:4" x14ac:dyDescent="0.3">
      <c r="A432">
        <v>431</v>
      </c>
      <c r="B432" t="s">
        <v>3266</v>
      </c>
      <c r="C432">
        <v>12</v>
      </c>
      <c r="D432" s="39"/>
    </row>
    <row r="433" spans="1:4" x14ac:dyDescent="0.3">
      <c r="A433">
        <v>432</v>
      </c>
      <c r="B433" t="s">
        <v>698</v>
      </c>
      <c r="C433">
        <v>12</v>
      </c>
      <c r="D433" s="39"/>
    </row>
    <row r="434" spans="1:4" x14ac:dyDescent="0.3">
      <c r="A434">
        <v>433</v>
      </c>
      <c r="B434" t="s">
        <v>2924</v>
      </c>
      <c r="C434">
        <v>12</v>
      </c>
      <c r="D434" s="39"/>
    </row>
    <row r="435" spans="1:4" x14ac:dyDescent="0.3">
      <c r="A435">
        <v>434</v>
      </c>
      <c r="B435" t="s">
        <v>1855</v>
      </c>
      <c r="C435">
        <v>12</v>
      </c>
      <c r="D435" s="39"/>
    </row>
    <row r="436" spans="1:4" x14ac:dyDescent="0.3">
      <c r="A436">
        <v>435</v>
      </c>
      <c r="B436" t="s">
        <v>1087</v>
      </c>
      <c r="C436">
        <v>12</v>
      </c>
      <c r="D436" s="39"/>
    </row>
    <row r="437" spans="1:4" x14ac:dyDescent="0.3">
      <c r="A437">
        <v>436</v>
      </c>
      <c r="B437" t="s">
        <v>2875</v>
      </c>
      <c r="C437">
        <v>12</v>
      </c>
      <c r="D437" s="39"/>
    </row>
    <row r="438" spans="1:4" x14ac:dyDescent="0.3">
      <c r="A438">
        <v>437</v>
      </c>
      <c r="B438" t="s">
        <v>2227</v>
      </c>
      <c r="C438">
        <v>12</v>
      </c>
      <c r="D438" s="39"/>
    </row>
    <row r="439" spans="1:4" x14ac:dyDescent="0.3">
      <c r="A439">
        <v>438</v>
      </c>
      <c r="B439" t="s">
        <v>395</v>
      </c>
      <c r="C439">
        <v>12</v>
      </c>
      <c r="D439" s="39"/>
    </row>
    <row r="440" spans="1:4" x14ac:dyDescent="0.3">
      <c r="A440">
        <v>439</v>
      </c>
      <c r="B440" t="s">
        <v>1079</v>
      </c>
      <c r="C440">
        <v>12</v>
      </c>
      <c r="D440" s="39"/>
    </row>
    <row r="441" spans="1:4" x14ac:dyDescent="0.3">
      <c r="A441">
        <v>440</v>
      </c>
      <c r="B441" t="s">
        <v>3131</v>
      </c>
      <c r="C441">
        <v>12</v>
      </c>
      <c r="D441" s="39"/>
    </row>
    <row r="442" spans="1:4" x14ac:dyDescent="0.3">
      <c r="A442">
        <v>441</v>
      </c>
      <c r="B442" t="s">
        <v>1847</v>
      </c>
      <c r="C442">
        <v>12</v>
      </c>
      <c r="D442" s="39"/>
    </row>
    <row r="443" spans="1:4" x14ac:dyDescent="0.3">
      <c r="A443">
        <v>442</v>
      </c>
      <c r="B443" t="s">
        <v>2468</v>
      </c>
      <c r="C443">
        <v>12</v>
      </c>
      <c r="D443" s="39"/>
    </row>
    <row r="444" spans="1:4" x14ac:dyDescent="0.3">
      <c r="A444">
        <v>443</v>
      </c>
      <c r="B444" t="s">
        <v>157</v>
      </c>
      <c r="C444">
        <v>12</v>
      </c>
      <c r="D444" s="39"/>
    </row>
    <row r="445" spans="1:4" x14ac:dyDescent="0.3">
      <c r="A445">
        <v>444</v>
      </c>
      <c r="B445" t="s">
        <v>1364</v>
      </c>
      <c r="C445">
        <v>12</v>
      </c>
      <c r="D445" s="39"/>
    </row>
    <row r="446" spans="1:4" x14ac:dyDescent="0.3">
      <c r="A446">
        <v>445</v>
      </c>
      <c r="B446" t="s">
        <v>2553</v>
      </c>
      <c r="C446">
        <v>12</v>
      </c>
      <c r="D446" s="39"/>
    </row>
    <row r="447" spans="1:4" x14ac:dyDescent="0.3">
      <c r="A447">
        <v>446</v>
      </c>
      <c r="B447" t="s">
        <v>155</v>
      </c>
      <c r="C447">
        <v>12</v>
      </c>
      <c r="D447" s="39"/>
    </row>
    <row r="448" spans="1:4" x14ac:dyDescent="0.3">
      <c r="A448">
        <v>447</v>
      </c>
      <c r="B448" t="s">
        <v>1568</v>
      </c>
      <c r="C448">
        <v>12</v>
      </c>
      <c r="D448" s="39"/>
    </row>
    <row r="449" spans="1:4" x14ac:dyDescent="0.3">
      <c r="A449">
        <v>448</v>
      </c>
      <c r="B449" t="s">
        <v>135</v>
      </c>
      <c r="C449">
        <v>12</v>
      </c>
      <c r="D449" s="39"/>
    </row>
    <row r="450" spans="1:4" x14ac:dyDescent="0.3">
      <c r="A450">
        <v>449</v>
      </c>
      <c r="B450" t="s">
        <v>2173</v>
      </c>
      <c r="C450">
        <v>12</v>
      </c>
      <c r="D450" s="39"/>
    </row>
    <row r="451" spans="1:4" x14ac:dyDescent="0.3">
      <c r="A451">
        <v>450</v>
      </c>
      <c r="B451" t="s">
        <v>2295</v>
      </c>
      <c r="C451">
        <v>12</v>
      </c>
      <c r="D451" s="39"/>
    </row>
    <row r="452" spans="1:4" x14ac:dyDescent="0.3">
      <c r="A452">
        <v>451</v>
      </c>
      <c r="B452" t="s">
        <v>1956</v>
      </c>
      <c r="C452">
        <v>12</v>
      </c>
      <c r="D452" s="39"/>
    </row>
    <row r="453" spans="1:4" x14ac:dyDescent="0.3">
      <c r="A453">
        <v>452</v>
      </c>
      <c r="B453" t="s">
        <v>193</v>
      </c>
      <c r="C453">
        <v>12</v>
      </c>
      <c r="D453" s="39"/>
    </row>
    <row r="454" spans="1:4" x14ac:dyDescent="0.3">
      <c r="A454">
        <v>453</v>
      </c>
      <c r="B454" t="s">
        <v>1862</v>
      </c>
      <c r="C454">
        <v>12</v>
      </c>
      <c r="D454" s="39"/>
    </row>
    <row r="455" spans="1:4" x14ac:dyDescent="0.3">
      <c r="A455">
        <v>454</v>
      </c>
      <c r="B455" t="s">
        <v>2403</v>
      </c>
      <c r="C455">
        <v>12</v>
      </c>
      <c r="D455" s="39"/>
    </row>
    <row r="456" spans="1:4" x14ac:dyDescent="0.3">
      <c r="A456">
        <v>455</v>
      </c>
      <c r="B456" t="s">
        <v>380</v>
      </c>
      <c r="C456">
        <v>12</v>
      </c>
      <c r="D456" s="39"/>
    </row>
    <row r="457" spans="1:4" x14ac:dyDescent="0.3">
      <c r="A457">
        <v>456</v>
      </c>
      <c r="B457" t="s">
        <v>444</v>
      </c>
      <c r="C457">
        <v>12</v>
      </c>
      <c r="D457" s="39"/>
    </row>
    <row r="458" spans="1:4" x14ac:dyDescent="0.3">
      <c r="A458">
        <v>457</v>
      </c>
      <c r="B458" t="s">
        <v>3134</v>
      </c>
      <c r="C458">
        <v>12</v>
      </c>
      <c r="D458" s="39"/>
    </row>
    <row r="459" spans="1:4" x14ac:dyDescent="0.3">
      <c r="A459">
        <v>458</v>
      </c>
      <c r="B459" t="s">
        <v>1371</v>
      </c>
      <c r="C459">
        <v>12</v>
      </c>
      <c r="D459" s="39"/>
    </row>
    <row r="460" spans="1:4" x14ac:dyDescent="0.3">
      <c r="A460">
        <v>459</v>
      </c>
      <c r="B460" t="s">
        <v>1435</v>
      </c>
      <c r="C460">
        <v>12</v>
      </c>
      <c r="D460" s="39"/>
    </row>
    <row r="461" spans="1:4" x14ac:dyDescent="0.3">
      <c r="A461">
        <v>460</v>
      </c>
      <c r="B461" t="s">
        <v>1221</v>
      </c>
      <c r="C461">
        <v>12</v>
      </c>
      <c r="D461" s="39"/>
    </row>
    <row r="462" spans="1:4" x14ac:dyDescent="0.3">
      <c r="A462">
        <v>461</v>
      </c>
      <c r="B462" t="s">
        <v>216</v>
      </c>
      <c r="C462">
        <v>12</v>
      </c>
      <c r="D462" s="39"/>
    </row>
    <row r="463" spans="1:4" x14ac:dyDescent="0.3">
      <c r="A463">
        <v>462</v>
      </c>
      <c r="B463" t="s">
        <v>327</v>
      </c>
      <c r="C463">
        <v>12</v>
      </c>
      <c r="D463" s="39"/>
    </row>
    <row r="464" spans="1:4" x14ac:dyDescent="0.3">
      <c r="A464">
        <v>463</v>
      </c>
      <c r="B464" t="s">
        <v>410</v>
      </c>
      <c r="C464">
        <v>12</v>
      </c>
      <c r="D464" s="39"/>
    </row>
    <row r="465" spans="1:4" x14ac:dyDescent="0.3">
      <c r="A465">
        <v>464</v>
      </c>
      <c r="B465" t="s">
        <v>1182</v>
      </c>
      <c r="C465">
        <v>12</v>
      </c>
      <c r="D465" s="39"/>
    </row>
    <row r="466" spans="1:4" x14ac:dyDescent="0.3">
      <c r="A466">
        <v>465</v>
      </c>
      <c r="B466" t="s">
        <v>363</v>
      </c>
      <c r="C466">
        <v>12</v>
      </c>
      <c r="D466" s="39"/>
    </row>
    <row r="467" spans="1:4" x14ac:dyDescent="0.3">
      <c r="A467">
        <v>466</v>
      </c>
      <c r="B467" t="s">
        <v>3128</v>
      </c>
      <c r="C467">
        <v>12</v>
      </c>
      <c r="D467" s="39"/>
    </row>
    <row r="468" spans="1:4" x14ac:dyDescent="0.3">
      <c r="A468">
        <v>467</v>
      </c>
      <c r="B468" t="s">
        <v>2799</v>
      </c>
      <c r="C468">
        <v>12</v>
      </c>
      <c r="D468" s="39"/>
    </row>
    <row r="469" spans="1:4" x14ac:dyDescent="0.3">
      <c r="A469">
        <v>468</v>
      </c>
      <c r="B469" t="s">
        <v>2832</v>
      </c>
      <c r="C469">
        <v>12</v>
      </c>
      <c r="D469" s="39"/>
    </row>
    <row r="470" spans="1:4" x14ac:dyDescent="0.3">
      <c r="A470">
        <v>469</v>
      </c>
      <c r="B470" t="s">
        <v>3103</v>
      </c>
      <c r="C470">
        <v>12</v>
      </c>
      <c r="D470" s="39"/>
    </row>
    <row r="471" spans="1:4" x14ac:dyDescent="0.3">
      <c r="A471">
        <v>470</v>
      </c>
      <c r="B471" t="s">
        <v>1262</v>
      </c>
      <c r="C471">
        <v>12</v>
      </c>
      <c r="D471" s="39"/>
    </row>
    <row r="472" spans="1:4" x14ac:dyDescent="0.3">
      <c r="A472">
        <v>471</v>
      </c>
      <c r="B472" t="s">
        <v>2575</v>
      </c>
      <c r="C472">
        <v>12</v>
      </c>
      <c r="D472" s="39"/>
    </row>
    <row r="473" spans="1:4" x14ac:dyDescent="0.3">
      <c r="A473">
        <v>472</v>
      </c>
      <c r="B473" t="s">
        <v>2224</v>
      </c>
      <c r="C473">
        <v>12</v>
      </c>
      <c r="D473" s="39"/>
    </row>
    <row r="474" spans="1:4" x14ac:dyDescent="0.3">
      <c r="A474">
        <v>473</v>
      </c>
      <c r="B474" t="s">
        <v>2462</v>
      </c>
      <c r="C474">
        <v>12</v>
      </c>
      <c r="D474" s="39"/>
    </row>
    <row r="475" spans="1:4" x14ac:dyDescent="0.3">
      <c r="A475">
        <v>474</v>
      </c>
      <c r="B475" t="s">
        <v>2594</v>
      </c>
      <c r="C475">
        <v>12</v>
      </c>
      <c r="D475" s="39"/>
    </row>
    <row r="476" spans="1:4" x14ac:dyDescent="0.3">
      <c r="A476">
        <v>475</v>
      </c>
      <c r="B476" t="s">
        <v>2712</v>
      </c>
      <c r="C476">
        <v>12</v>
      </c>
      <c r="D476" s="39"/>
    </row>
    <row r="477" spans="1:4" x14ac:dyDescent="0.3">
      <c r="A477">
        <v>476</v>
      </c>
      <c r="B477" t="s">
        <v>1616</v>
      </c>
      <c r="C477">
        <v>11</v>
      </c>
      <c r="D477" s="39"/>
    </row>
    <row r="478" spans="1:4" x14ac:dyDescent="0.3">
      <c r="A478">
        <v>477</v>
      </c>
      <c r="B478" t="s">
        <v>2563</v>
      </c>
      <c r="C478">
        <v>11</v>
      </c>
      <c r="D478" s="39"/>
    </row>
    <row r="479" spans="1:4" x14ac:dyDescent="0.3">
      <c r="A479">
        <v>478</v>
      </c>
      <c r="B479" t="s">
        <v>320</v>
      </c>
      <c r="C479">
        <v>11</v>
      </c>
      <c r="D479" s="39"/>
    </row>
    <row r="480" spans="1:4" x14ac:dyDescent="0.3">
      <c r="A480">
        <v>479</v>
      </c>
      <c r="B480" t="s">
        <v>2444</v>
      </c>
      <c r="C480">
        <v>11</v>
      </c>
      <c r="D480" s="39"/>
    </row>
    <row r="481" spans="1:4" x14ac:dyDescent="0.3">
      <c r="A481">
        <v>480</v>
      </c>
      <c r="B481" t="s">
        <v>1825</v>
      </c>
      <c r="C481">
        <v>10</v>
      </c>
      <c r="D481" s="39"/>
    </row>
    <row r="482" spans="1:4" x14ac:dyDescent="0.3">
      <c r="A482">
        <v>481</v>
      </c>
      <c r="B482" t="s">
        <v>1747</v>
      </c>
      <c r="C482">
        <v>10</v>
      </c>
      <c r="D482" s="39"/>
    </row>
    <row r="483" spans="1:4" x14ac:dyDescent="0.3">
      <c r="A483">
        <v>482</v>
      </c>
      <c r="B483" t="s">
        <v>1634</v>
      </c>
      <c r="C483">
        <v>10</v>
      </c>
      <c r="D483" s="39"/>
    </row>
    <row r="484" spans="1:4" x14ac:dyDescent="0.3">
      <c r="A484">
        <v>483</v>
      </c>
      <c r="B484" t="s">
        <v>2029</v>
      </c>
      <c r="C484">
        <v>10</v>
      </c>
      <c r="D484" s="39"/>
    </row>
    <row r="485" spans="1:4" x14ac:dyDescent="0.3">
      <c r="A485">
        <v>484</v>
      </c>
      <c r="B485" t="s">
        <v>2158</v>
      </c>
      <c r="C485">
        <v>10</v>
      </c>
      <c r="D485" s="39"/>
    </row>
    <row r="486" spans="1:4" x14ac:dyDescent="0.3">
      <c r="A486">
        <v>485</v>
      </c>
      <c r="B486" t="s">
        <v>1198</v>
      </c>
      <c r="C486">
        <v>10</v>
      </c>
      <c r="D486" s="39"/>
    </row>
    <row r="487" spans="1:4" x14ac:dyDescent="0.3">
      <c r="A487">
        <v>486</v>
      </c>
      <c r="B487" t="s">
        <v>178</v>
      </c>
      <c r="C487">
        <v>10</v>
      </c>
      <c r="D487" s="39"/>
    </row>
    <row r="488" spans="1:4" x14ac:dyDescent="0.3">
      <c r="A488">
        <v>487</v>
      </c>
      <c r="B488" t="s">
        <v>308</v>
      </c>
      <c r="C488">
        <v>10</v>
      </c>
      <c r="D488" s="39"/>
    </row>
    <row r="489" spans="1:4" x14ac:dyDescent="0.3">
      <c r="A489">
        <v>488</v>
      </c>
      <c r="B489" t="s">
        <v>163</v>
      </c>
      <c r="C489">
        <v>10</v>
      </c>
      <c r="D489" s="39"/>
    </row>
    <row r="490" spans="1:4" x14ac:dyDescent="0.3">
      <c r="A490">
        <v>489</v>
      </c>
      <c r="B490" t="s">
        <v>365</v>
      </c>
      <c r="C490">
        <v>10</v>
      </c>
      <c r="D490" s="39"/>
    </row>
    <row r="491" spans="1:4" x14ac:dyDescent="0.3">
      <c r="A491">
        <v>490</v>
      </c>
      <c r="B491" t="s">
        <v>1489</v>
      </c>
      <c r="C491">
        <v>10</v>
      </c>
      <c r="D491" s="39"/>
    </row>
    <row r="492" spans="1:4" x14ac:dyDescent="0.3">
      <c r="A492">
        <v>491</v>
      </c>
      <c r="B492" t="s">
        <v>239</v>
      </c>
      <c r="C492">
        <v>10</v>
      </c>
      <c r="D492" s="39"/>
    </row>
    <row r="493" spans="1:4" x14ac:dyDescent="0.3">
      <c r="A493">
        <v>492</v>
      </c>
      <c r="B493" t="s">
        <v>263</v>
      </c>
      <c r="C493">
        <v>10</v>
      </c>
      <c r="D493" s="39"/>
    </row>
    <row r="494" spans="1:4" x14ac:dyDescent="0.3">
      <c r="A494">
        <v>493</v>
      </c>
      <c r="B494" t="s">
        <v>137</v>
      </c>
      <c r="C494">
        <v>10</v>
      </c>
      <c r="D494" s="39"/>
    </row>
    <row r="495" spans="1:4" x14ac:dyDescent="0.3">
      <c r="A495">
        <v>494</v>
      </c>
      <c r="B495" t="s">
        <v>2685</v>
      </c>
      <c r="C495">
        <v>10</v>
      </c>
      <c r="D495" s="39"/>
    </row>
    <row r="496" spans="1:4" x14ac:dyDescent="0.3">
      <c r="A496">
        <v>495</v>
      </c>
      <c r="B496" t="s">
        <v>3163</v>
      </c>
      <c r="C496">
        <v>10</v>
      </c>
      <c r="D496" s="39"/>
    </row>
    <row r="497" spans="1:4" x14ac:dyDescent="0.3">
      <c r="A497">
        <v>496</v>
      </c>
      <c r="B497" t="s">
        <v>1427</v>
      </c>
      <c r="C497">
        <v>10</v>
      </c>
      <c r="D497" s="39"/>
    </row>
    <row r="498" spans="1:4" x14ac:dyDescent="0.3">
      <c r="A498">
        <v>497</v>
      </c>
      <c r="B498" t="s">
        <v>1893</v>
      </c>
      <c r="C498">
        <v>10</v>
      </c>
      <c r="D498" s="39"/>
    </row>
    <row r="499" spans="1:4" x14ac:dyDescent="0.3">
      <c r="A499">
        <v>498</v>
      </c>
      <c r="B499" t="s">
        <v>149</v>
      </c>
      <c r="C499">
        <v>10</v>
      </c>
      <c r="D499" s="39"/>
    </row>
    <row r="500" spans="1:4" x14ac:dyDescent="0.3">
      <c r="A500">
        <v>499</v>
      </c>
      <c r="B500" t="s">
        <v>2024</v>
      </c>
      <c r="C500">
        <v>10</v>
      </c>
      <c r="D500" s="39"/>
    </row>
    <row r="501" spans="1:4" x14ac:dyDescent="0.3">
      <c r="A501">
        <v>500</v>
      </c>
      <c r="B501" t="s">
        <v>1333</v>
      </c>
      <c r="C501">
        <v>10</v>
      </c>
      <c r="D501" s="39"/>
    </row>
    <row r="502" spans="1:4" x14ac:dyDescent="0.3">
      <c r="A502">
        <v>501</v>
      </c>
      <c r="B502" t="s">
        <v>1579</v>
      </c>
      <c r="C502">
        <v>10</v>
      </c>
      <c r="D502" s="39"/>
    </row>
    <row r="503" spans="1:4" x14ac:dyDescent="0.3">
      <c r="A503">
        <v>502</v>
      </c>
      <c r="B503" t="s">
        <v>3168</v>
      </c>
      <c r="C503">
        <v>10</v>
      </c>
      <c r="D503" s="39"/>
    </row>
    <row r="504" spans="1:4" x14ac:dyDescent="0.3">
      <c r="A504">
        <v>503</v>
      </c>
      <c r="B504" t="s">
        <v>2546</v>
      </c>
      <c r="C504">
        <v>10</v>
      </c>
      <c r="D504" s="39"/>
    </row>
    <row r="505" spans="1:4" x14ac:dyDescent="0.3">
      <c r="A505">
        <v>504</v>
      </c>
      <c r="B505" t="s">
        <v>1295</v>
      </c>
      <c r="C505">
        <v>10</v>
      </c>
      <c r="D505" s="39"/>
    </row>
    <row r="506" spans="1:4" x14ac:dyDescent="0.3">
      <c r="A506">
        <v>505</v>
      </c>
      <c r="B506" t="s">
        <v>2749</v>
      </c>
      <c r="C506">
        <v>10</v>
      </c>
      <c r="D506" s="39"/>
    </row>
    <row r="507" spans="1:4" x14ac:dyDescent="0.3">
      <c r="A507">
        <v>506</v>
      </c>
      <c r="B507" t="s">
        <v>276</v>
      </c>
      <c r="C507">
        <v>10</v>
      </c>
      <c r="D507" s="39"/>
    </row>
    <row r="508" spans="1:4" x14ac:dyDescent="0.3">
      <c r="A508">
        <v>507</v>
      </c>
      <c r="B508" t="s">
        <v>145</v>
      </c>
      <c r="C508">
        <v>10</v>
      </c>
      <c r="D508" s="39"/>
    </row>
    <row r="509" spans="1:4" x14ac:dyDescent="0.3">
      <c r="A509">
        <v>508</v>
      </c>
      <c r="B509" t="s">
        <v>1475</v>
      </c>
      <c r="C509">
        <v>10</v>
      </c>
      <c r="D509" s="39"/>
    </row>
    <row r="510" spans="1:4" x14ac:dyDescent="0.3">
      <c r="A510">
        <v>509</v>
      </c>
      <c r="B510" t="s">
        <v>2219</v>
      </c>
      <c r="C510">
        <v>10</v>
      </c>
      <c r="D510" s="39"/>
    </row>
    <row r="511" spans="1:4" x14ac:dyDescent="0.3">
      <c r="A511">
        <v>510</v>
      </c>
      <c r="B511" t="s">
        <v>2340</v>
      </c>
      <c r="C511">
        <v>10</v>
      </c>
      <c r="D511" s="39"/>
    </row>
    <row r="512" spans="1:4" x14ac:dyDescent="0.3">
      <c r="A512">
        <v>511</v>
      </c>
      <c r="B512" t="s">
        <v>2869</v>
      </c>
      <c r="C512">
        <v>10</v>
      </c>
      <c r="D512" s="39"/>
    </row>
    <row r="513" spans="1:4" x14ac:dyDescent="0.3">
      <c r="A513">
        <v>512</v>
      </c>
      <c r="B513" t="s">
        <v>2179</v>
      </c>
      <c r="C513">
        <v>10</v>
      </c>
      <c r="D513" s="39"/>
    </row>
    <row r="514" spans="1:4" x14ac:dyDescent="0.3">
      <c r="A514">
        <v>513</v>
      </c>
      <c r="B514" t="s">
        <v>1731</v>
      </c>
      <c r="C514">
        <v>9</v>
      </c>
      <c r="D514" s="39"/>
    </row>
    <row r="515" spans="1:4" x14ac:dyDescent="0.3">
      <c r="A515">
        <v>514</v>
      </c>
      <c r="B515" t="s">
        <v>2850</v>
      </c>
      <c r="C515">
        <v>9</v>
      </c>
      <c r="D515" s="39"/>
    </row>
    <row r="516" spans="1:4" x14ac:dyDescent="0.3">
      <c r="A516">
        <v>515</v>
      </c>
      <c r="B516" t="s">
        <v>169</v>
      </c>
      <c r="C516">
        <v>9</v>
      </c>
      <c r="D516" s="39"/>
    </row>
    <row r="517" spans="1:4" x14ac:dyDescent="0.3">
      <c r="A517">
        <v>516</v>
      </c>
      <c r="B517" t="s">
        <v>1259</v>
      </c>
      <c r="C517">
        <v>9</v>
      </c>
      <c r="D517" s="39"/>
    </row>
    <row r="518" spans="1:4" x14ac:dyDescent="0.3">
      <c r="A518">
        <v>517</v>
      </c>
      <c r="B518" t="s">
        <v>2715</v>
      </c>
      <c r="C518">
        <v>9</v>
      </c>
      <c r="D518" s="39"/>
    </row>
    <row r="519" spans="1:4" x14ac:dyDescent="0.3">
      <c r="A519">
        <v>518</v>
      </c>
      <c r="B519" t="s">
        <v>2549</v>
      </c>
      <c r="C519">
        <v>9</v>
      </c>
      <c r="D519" s="39"/>
    </row>
    <row r="520" spans="1:4" x14ac:dyDescent="0.3">
      <c r="A520">
        <v>519</v>
      </c>
      <c r="B520" t="s">
        <v>1793</v>
      </c>
      <c r="C520">
        <v>9</v>
      </c>
      <c r="D520" s="39"/>
    </row>
    <row r="521" spans="1:4" x14ac:dyDescent="0.3">
      <c r="A521">
        <v>520</v>
      </c>
      <c r="B521" t="s">
        <v>3025</v>
      </c>
      <c r="C521">
        <v>9</v>
      </c>
      <c r="D521" s="39"/>
    </row>
    <row r="522" spans="1:4" x14ac:dyDescent="0.3">
      <c r="A522">
        <v>521</v>
      </c>
      <c r="B522" t="s">
        <v>2634</v>
      </c>
      <c r="C522">
        <v>9</v>
      </c>
      <c r="D522" s="39"/>
    </row>
    <row r="523" spans="1:4" x14ac:dyDescent="0.3">
      <c r="A523">
        <v>522</v>
      </c>
      <c r="B523" t="s">
        <v>3249</v>
      </c>
      <c r="C523">
        <v>9</v>
      </c>
      <c r="D523" s="39"/>
    </row>
    <row r="524" spans="1:4" x14ac:dyDescent="0.3">
      <c r="A524">
        <v>523</v>
      </c>
      <c r="B524" t="s">
        <v>1920</v>
      </c>
      <c r="C524">
        <v>9</v>
      </c>
      <c r="D524" s="39"/>
    </row>
    <row r="525" spans="1:4" x14ac:dyDescent="0.3">
      <c r="A525">
        <v>524</v>
      </c>
      <c r="B525" t="s">
        <v>174</v>
      </c>
      <c r="C525">
        <v>9</v>
      </c>
      <c r="D525" s="39"/>
    </row>
    <row r="526" spans="1:4" x14ac:dyDescent="0.3">
      <c r="A526">
        <v>525</v>
      </c>
      <c r="B526" t="s">
        <v>141</v>
      </c>
      <c r="C526">
        <v>9</v>
      </c>
      <c r="D526" s="39"/>
    </row>
    <row r="527" spans="1:4" x14ac:dyDescent="0.3">
      <c r="A527">
        <v>526</v>
      </c>
      <c r="B527" t="s">
        <v>2760</v>
      </c>
      <c r="C527">
        <v>9</v>
      </c>
      <c r="D527" s="39"/>
    </row>
    <row r="528" spans="1:4" x14ac:dyDescent="0.3">
      <c r="A528">
        <v>527</v>
      </c>
      <c r="B528" t="s">
        <v>3269</v>
      </c>
      <c r="C528">
        <v>9</v>
      </c>
      <c r="D528" s="39"/>
    </row>
    <row r="529" spans="1:4" x14ac:dyDescent="0.3">
      <c r="A529">
        <v>528</v>
      </c>
      <c r="B529" t="s">
        <v>1421</v>
      </c>
      <c r="C529">
        <v>9</v>
      </c>
      <c r="D529" s="39"/>
    </row>
    <row r="530" spans="1:4" x14ac:dyDescent="0.3">
      <c r="A530">
        <v>529</v>
      </c>
      <c r="B530" t="s">
        <v>1522</v>
      </c>
      <c r="C530">
        <v>9</v>
      </c>
      <c r="D530" s="39"/>
    </row>
    <row r="531" spans="1:4" x14ac:dyDescent="0.3">
      <c r="A531">
        <v>530</v>
      </c>
      <c r="B531" t="s">
        <v>2623</v>
      </c>
      <c r="C531">
        <v>9</v>
      </c>
      <c r="D531" s="39"/>
    </row>
    <row r="532" spans="1:4" x14ac:dyDescent="0.3">
      <c r="A532">
        <v>531</v>
      </c>
      <c r="B532" t="s">
        <v>2556</v>
      </c>
      <c r="C532">
        <v>9</v>
      </c>
      <c r="D532" s="39"/>
    </row>
    <row r="533" spans="1:4" x14ac:dyDescent="0.3">
      <c r="A533">
        <v>532</v>
      </c>
      <c r="B533" t="s">
        <v>3275</v>
      </c>
      <c r="C533">
        <v>9</v>
      </c>
      <c r="D533" s="39"/>
    </row>
    <row r="534" spans="1:4" x14ac:dyDescent="0.3">
      <c r="A534">
        <v>533</v>
      </c>
      <c r="B534" t="s">
        <v>388</v>
      </c>
      <c r="C534">
        <v>9</v>
      </c>
      <c r="D534" s="39"/>
    </row>
    <row r="535" spans="1:4" x14ac:dyDescent="0.3">
      <c r="A535">
        <v>534</v>
      </c>
      <c r="B535" t="s">
        <v>246</v>
      </c>
      <c r="C535">
        <v>9</v>
      </c>
      <c r="D535" s="39"/>
    </row>
    <row r="536" spans="1:4" x14ac:dyDescent="0.3">
      <c r="A536">
        <v>535</v>
      </c>
      <c r="B536" t="s">
        <v>143</v>
      </c>
      <c r="C536">
        <v>9</v>
      </c>
      <c r="D536" s="39"/>
    </row>
    <row r="537" spans="1:4" x14ac:dyDescent="0.3">
      <c r="A537">
        <v>536</v>
      </c>
      <c r="B537" t="s">
        <v>428</v>
      </c>
      <c r="C537">
        <v>9</v>
      </c>
      <c r="D537" s="39"/>
    </row>
    <row r="538" spans="1:4" x14ac:dyDescent="0.3">
      <c r="A538">
        <v>537</v>
      </c>
      <c r="B538" t="s">
        <v>2764</v>
      </c>
      <c r="C538">
        <v>9</v>
      </c>
      <c r="D538" s="39"/>
    </row>
    <row r="539" spans="1:4" x14ac:dyDescent="0.3">
      <c r="A539">
        <v>538</v>
      </c>
      <c r="B539" t="s">
        <v>1316</v>
      </c>
      <c r="C539">
        <v>9</v>
      </c>
      <c r="D539" s="39"/>
    </row>
    <row r="540" spans="1:4" x14ac:dyDescent="0.3">
      <c r="A540">
        <v>539</v>
      </c>
      <c r="B540" t="s">
        <v>83</v>
      </c>
      <c r="C540">
        <v>9</v>
      </c>
      <c r="D540" s="39"/>
    </row>
    <row r="541" spans="1:4" x14ac:dyDescent="0.3">
      <c r="A541">
        <v>540</v>
      </c>
      <c r="B541" t="s">
        <v>2196</v>
      </c>
      <c r="C541">
        <v>9</v>
      </c>
      <c r="D541" s="39"/>
    </row>
    <row r="542" spans="1:4" x14ac:dyDescent="0.3">
      <c r="A542">
        <v>541</v>
      </c>
      <c r="B542" t="s">
        <v>215</v>
      </c>
      <c r="C542">
        <v>9</v>
      </c>
      <c r="D542" s="39"/>
    </row>
    <row r="543" spans="1:4" x14ac:dyDescent="0.3">
      <c r="A543">
        <v>542</v>
      </c>
      <c r="B543" t="s">
        <v>2511</v>
      </c>
      <c r="C543">
        <v>9</v>
      </c>
      <c r="D543" s="39"/>
    </row>
    <row r="544" spans="1:4" x14ac:dyDescent="0.3">
      <c r="A544">
        <v>543</v>
      </c>
      <c r="B544" t="s">
        <v>2603</v>
      </c>
      <c r="C544">
        <v>9</v>
      </c>
      <c r="D544" s="39"/>
    </row>
    <row r="545" spans="1:4" x14ac:dyDescent="0.3">
      <c r="A545">
        <v>544</v>
      </c>
      <c r="B545" t="s">
        <v>156</v>
      </c>
      <c r="C545">
        <v>9</v>
      </c>
      <c r="D545" s="39"/>
    </row>
    <row r="546" spans="1:4" x14ac:dyDescent="0.3">
      <c r="A546">
        <v>545</v>
      </c>
      <c r="B546" t="s">
        <v>2755</v>
      </c>
      <c r="C546">
        <v>9</v>
      </c>
      <c r="D546" s="39"/>
    </row>
    <row r="547" spans="1:4" x14ac:dyDescent="0.3">
      <c r="A547">
        <v>546</v>
      </c>
      <c r="B547" t="s">
        <v>1535</v>
      </c>
      <c r="C547">
        <v>9</v>
      </c>
      <c r="D547" s="39"/>
    </row>
    <row r="548" spans="1:4" x14ac:dyDescent="0.3">
      <c r="A548">
        <v>547</v>
      </c>
      <c r="B548" t="s">
        <v>2436</v>
      </c>
      <c r="C548">
        <v>9</v>
      </c>
      <c r="D548" s="39"/>
    </row>
    <row r="549" spans="1:4" x14ac:dyDescent="0.3">
      <c r="A549">
        <v>548</v>
      </c>
      <c r="B549" t="s">
        <v>901</v>
      </c>
      <c r="C549">
        <v>9</v>
      </c>
      <c r="D549" s="39"/>
    </row>
    <row r="550" spans="1:4" x14ac:dyDescent="0.3">
      <c r="A550">
        <v>549</v>
      </c>
      <c r="B550" t="s">
        <v>3077</v>
      </c>
      <c r="C550">
        <v>9</v>
      </c>
      <c r="D550" s="39"/>
    </row>
    <row r="551" spans="1:4" x14ac:dyDescent="0.3">
      <c r="A551">
        <v>550</v>
      </c>
      <c r="B551" t="s">
        <v>1099</v>
      </c>
      <c r="C551">
        <v>9</v>
      </c>
      <c r="D551" s="39"/>
    </row>
    <row r="552" spans="1:4" x14ac:dyDescent="0.3">
      <c r="A552">
        <v>551</v>
      </c>
      <c r="B552" t="s">
        <v>3030</v>
      </c>
      <c r="C552">
        <v>9</v>
      </c>
      <c r="D552" s="39"/>
    </row>
    <row r="553" spans="1:4" x14ac:dyDescent="0.3">
      <c r="A553">
        <v>552</v>
      </c>
      <c r="B553" t="s">
        <v>938</v>
      </c>
      <c r="C553">
        <v>9</v>
      </c>
      <c r="D553" s="39"/>
    </row>
    <row r="554" spans="1:4" x14ac:dyDescent="0.3">
      <c r="A554">
        <v>553</v>
      </c>
      <c r="B554" t="s">
        <v>1989</v>
      </c>
      <c r="C554">
        <v>9</v>
      </c>
      <c r="D554" s="39"/>
    </row>
    <row r="555" spans="1:4" x14ac:dyDescent="0.3">
      <c r="A555">
        <v>554</v>
      </c>
      <c r="B555" t="s">
        <v>3042</v>
      </c>
      <c r="C555">
        <v>9</v>
      </c>
      <c r="D555" s="39"/>
    </row>
    <row r="556" spans="1:4" x14ac:dyDescent="0.3">
      <c r="A556">
        <v>555</v>
      </c>
      <c r="B556" t="s">
        <v>2678</v>
      </c>
      <c r="C556">
        <v>9</v>
      </c>
      <c r="D556" s="39"/>
    </row>
    <row r="557" spans="1:4" x14ac:dyDescent="0.3">
      <c r="A557">
        <v>556</v>
      </c>
      <c r="B557" t="s">
        <v>224</v>
      </c>
      <c r="C557">
        <v>9</v>
      </c>
      <c r="D557" s="39"/>
    </row>
    <row r="558" spans="1:4" x14ac:dyDescent="0.3">
      <c r="A558">
        <v>557</v>
      </c>
      <c r="B558" t="s">
        <v>891</v>
      </c>
      <c r="C558">
        <v>9</v>
      </c>
      <c r="D558" s="39"/>
    </row>
    <row r="559" spans="1:4" x14ac:dyDescent="0.3">
      <c r="A559">
        <v>558</v>
      </c>
      <c r="B559" t="s">
        <v>706</v>
      </c>
      <c r="C559">
        <v>9</v>
      </c>
      <c r="D559" s="39"/>
    </row>
    <row r="560" spans="1:4" x14ac:dyDescent="0.3">
      <c r="A560">
        <v>559</v>
      </c>
      <c r="B560" t="s">
        <v>581</v>
      </c>
      <c r="C560">
        <v>9</v>
      </c>
      <c r="D560" s="39"/>
    </row>
    <row r="561" spans="1:4" x14ac:dyDescent="0.3">
      <c r="A561">
        <v>560</v>
      </c>
      <c r="B561" t="s">
        <v>2891</v>
      </c>
      <c r="C561">
        <v>9</v>
      </c>
      <c r="D561" s="39"/>
    </row>
    <row r="562" spans="1:4" x14ac:dyDescent="0.3">
      <c r="A562">
        <v>561</v>
      </c>
      <c r="B562" t="s">
        <v>3207</v>
      </c>
      <c r="C562">
        <v>9</v>
      </c>
      <c r="D562" s="39"/>
    </row>
    <row r="563" spans="1:4" x14ac:dyDescent="0.3">
      <c r="A563">
        <v>562</v>
      </c>
      <c r="B563" t="s">
        <v>2409</v>
      </c>
      <c r="C563">
        <v>9</v>
      </c>
      <c r="D563" s="39"/>
    </row>
    <row r="564" spans="1:4" x14ac:dyDescent="0.3">
      <c r="A564">
        <v>563</v>
      </c>
      <c r="B564" t="s">
        <v>277</v>
      </c>
      <c r="C564">
        <v>9</v>
      </c>
      <c r="D564" s="39"/>
    </row>
    <row r="565" spans="1:4" x14ac:dyDescent="0.3">
      <c r="A565">
        <v>564</v>
      </c>
      <c r="B565" t="s">
        <v>2374</v>
      </c>
      <c r="C565">
        <v>9</v>
      </c>
      <c r="D565" s="39"/>
    </row>
    <row r="566" spans="1:4" x14ac:dyDescent="0.3">
      <c r="A566">
        <v>565</v>
      </c>
      <c r="B566" t="s">
        <v>2416</v>
      </c>
      <c r="C566">
        <v>9</v>
      </c>
      <c r="D566" s="39"/>
    </row>
    <row r="567" spans="1:4" x14ac:dyDescent="0.3">
      <c r="A567">
        <v>566</v>
      </c>
      <c r="B567" t="s">
        <v>3149</v>
      </c>
      <c r="C567">
        <v>9</v>
      </c>
      <c r="D567" s="39"/>
    </row>
    <row r="568" spans="1:4" x14ac:dyDescent="0.3">
      <c r="A568">
        <v>567</v>
      </c>
      <c r="B568" t="s">
        <v>158</v>
      </c>
      <c r="C568">
        <v>9</v>
      </c>
      <c r="D568" s="39"/>
    </row>
    <row r="569" spans="1:4" x14ac:dyDescent="0.3">
      <c r="A569">
        <v>568</v>
      </c>
      <c r="B569" t="s">
        <v>2163</v>
      </c>
      <c r="C569">
        <v>9</v>
      </c>
      <c r="D569" s="39"/>
    </row>
    <row r="570" spans="1:4" x14ac:dyDescent="0.3">
      <c r="A570">
        <v>569</v>
      </c>
      <c r="B570" t="s">
        <v>2453</v>
      </c>
      <c r="C570">
        <v>9</v>
      </c>
      <c r="D570" s="39"/>
    </row>
    <row r="571" spans="1:4" x14ac:dyDescent="0.3">
      <c r="A571">
        <v>570</v>
      </c>
      <c r="B571" t="s">
        <v>1992</v>
      </c>
      <c r="C571">
        <v>9</v>
      </c>
      <c r="D571" s="39"/>
    </row>
    <row r="572" spans="1:4" x14ac:dyDescent="0.3">
      <c r="A572">
        <v>571</v>
      </c>
      <c r="B572" t="s">
        <v>330</v>
      </c>
      <c r="C572">
        <v>9</v>
      </c>
      <c r="D572" s="39"/>
    </row>
    <row r="573" spans="1:4" x14ac:dyDescent="0.3">
      <c r="A573">
        <v>572</v>
      </c>
      <c r="B573" t="s">
        <v>2391</v>
      </c>
      <c r="C573">
        <v>9</v>
      </c>
      <c r="D573" s="39"/>
    </row>
    <row r="574" spans="1:4" x14ac:dyDescent="0.3">
      <c r="A574">
        <v>573</v>
      </c>
      <c r="B574" t="s">
        <v>572</v>
      </c>
      <c r="C574">
        <v>9</v>
      </c>
      <c r="D574" s="39"/>
    </row>
    <row r="575" spans="1:4" x14ac:dyDescent="0.3">
      <c r="A575">
        <v>574</v>
      </c>
      <c r="B575" t="s">
        <v>2872</v>
      </c>
      <c r="C575">
        <v>9</v>
      </c>
      <c r="D575" s="39"/>
    </row>
    <row r="576" spans="1:4" x14ac:dyDescent="0.3">
      <c r="A576">
        <v>575</v>
      </c>
      <c r="B576" t="s">
        <v>1858</v>
      </c>
      <c r="C576">
        <v>9</v>
      </c>
      <c r="D576" s="39"/>
    </row>
    <row r="577" spans="1:4" x14ac:dyDescent="0.3">
      <c r="A577">
        <v>576</v>
      </c>
      <c r="B577" t="s">
        <v>2991</v>
      </c>
      <c r="C577">
        <v>9</v>
      </c>
      <c r="D577" s="39"/>
    </row>
    <row r="578" spans="1:4" x14ac:dyDescent="0.3">
      <c r="A578">
        <v>577</v>
      </c>
      <c r="B578" t="s">
        <v>874</v>
      </c>
      <c r="C578">
        <v>9</v>
      </c>
      <c r="D578" s="39"/>
    </row>
    <row r="579" spans="1:4" x14ac:dyDescent="0.3">
      <c r="A579">
        <v>578</v>
      </c>
      <c r="B579" t="s">
        <v>2499</v>
      </c>
      <c r="C579">
        <v>9</v>
      </c>
      <c r="D579" s="39"/>
    </row>
    <row r="580" spans="1:4" x14ac:dyDescent="0.3">
      <c r="A580">
        <v>579</v>
      </c>
      <c r="B580" t="s">
        <v>219</v>
      </c>
      <c r="C580">
        <v>9</v>
      </c>
      <c r="D580" s="39"/>
    </row>
    <row r="581" spans="1:4" x14ac:dyDescent="0.3">
      <c r="A581">
        <v>580</v>
      </c>
      <c r="B581" t="s">
        <v>1699</v>
      </c>
      <c r="C581">
        <v>9</v>
      </c>
      <c r="D581" s="39"/>
    </row>
    <row r="582" spans="1:4" x14ac:dyDescent="0.3">
      <c r="A582">
        <v>581</v>
      </c>
      <c r="B582" t="s">
        <v>2762</v>
      </c>
      <c r="C582">
        <v>9</v>
      </c>
      <c r="D582" s="39"/>
    </row>
    <row r="583" spans="1:4" x14ac:dyDescent="0.3">
      <c r="A583">
        <v>582</v>
      </c>
      <c r="B583" t="s">
        <v>288</v>
      </c>
      <c r="C583">
        <v>9</v>
      </c>
      <c r="D583" s="39"/>
    </row>
    <row r="584" spans="1:4" x14ac:dyDescent="0.3">
      <c r="A584">
        <v>583</v>
      </c>
      <c r="B584" t="s">
        <v>151</v>
      </c>
      <c r="C584">
        <v>9</v>
      </c>
      <c r="D584" s="39"/>
    </row>
    <row r="585" spans="1:4" x14ac:dyDescent="0.3">
      <c r="A585">
        <v>584</v>
      </c>
      <c r="B585" t="s">
        <v>93</v>
      </c>
      <c r="C585">
        <v>9</v>
      </c>
      <c r="D585" s="39"/>
    </row>
    <row r="586" spans="1:4" x14ac:dyDescent="0.3">
      <c r="A586">
        <v>585</v>
      </c>
      <c r="B586" t="s">
        <v>368</v>
      </c>
      <c r="C586">
        <v>9</v>
      </c>
      <c r="D586" s="39"/>
    </row>
    <row r="587" spans="1:4" x14ac:dyDescent="0.3">
      <c r="A587">
        <v>586</v>
      </c>
      <c r="B587" t="s">
        <v>2366</v>
      </c>
      <c r="C587">
        <v>9</v>
      </c>
      <c r="D587" s="39"/>
    </row>
    <row r="588" spans="1:4" x14ac:dyDescent="0.3">
      <c r="A588">
        <v>587</v>
      </c>
      <c r="B588" t="s">
        <v>289</v>
      </c>
      <c r="C588">
        <v>9</v>
      </c>
      <c r="D588" s="39"/>
    </row>
    <row r="589" spans="1:4" x14ac:dyDescent="0.3">
      <c r="A589">
        <v>588</v>
      </c>
      <c r="B589" t="s">
        <v>264</v>
      </c>
      <c r="C589">
        <v>9</v>
      </c>
      <c r="D589" s="39"/>
    </row>
    <row r="590" spans="1:4" x14ac:dyDescent="0.3">
      <c r="A590">
        <v>589</v>
      </c>
      <c r="B590" t="s">
        <v>300</v>
      </c>
      <c r="C590">
        <v>9</v>
      </c>
      <c r="D590" s="39"/>
    </row>
    <row r="591" spans="1:4" x14ac:dyDescent="0.3">
      <c r="A591">
        <v>590</v>
      </c>
      <c r="B591" t="s">
        <v>294</v>
      </c>
      <c r="C591">
        <v>9</v>
      </c>
      <c r="D591" s="39"/>
    </row>
    <row r="592" spans="1:4" x14ac:dyDescent="0.3">
      <c r="A592">
        <v>591</v>
      </c>
      <c r="B592" t="s">
        <v>3068</v>
      </c>
      <c r="C592">
        <v>9</v>
      </c>
      <c r="D592" s="39"/>
    </row>
    <row r="593" spans="1:4" x14ac:dyDescent="0.3">
      <c r="A593">
        <v>592</v>
      </c>
      <c r="B593" t="s">
        <v>2106</v>
      </c>
      <c r="C593">
        <v>9</v>
      </c>
      <c r="D593" s="39"/>
    </row>
    <row r="594" spans="1:4" x14ac:dyDescent="0.3">
      <c r="A594">
        <v>593</v>
      </c>
      <c r="B594" t="s">
        <v>366</v>
      </c>
      <c r="C594">
        <v>9</v>
      </c>
      <c r="D594" s="39"/>
    </row>
    <row r="595" spans="1:4" x14ac:dyDescent="0.3">
      <c r="A595">
        <v>594</v>
      </c>
      <c r="B595" t="s">
        <v>2406</v>
      </c>
      <c r="C595">
        <v>9</v>
      </c>
      <c r="D595" s="39"/>
    </row>
    <row r="596" spans="1:4" x14ac:dyDescent="0.3">
      <c r="A596">
        <v>595</v>
      </c>
      <c r="B596" t="s">
        <v>2280</v>
      </c>
      <c r="C596">
        <v>9</v>
      </c>
      <c r="D596" s="39"/>
    </row>
    <row r="597" spans="1:4" x14ac:dyDescent="0.3">
      <c r="A597">
        <v>596</v>
      </c>
      <c r="B597" t="s">
        <v>3171</v>
      </c>
      <c r="C597">
        <v>9</v>
      </c>
      <c r="D597" s="39"/>
    </row>
    <row r="598" spans="1:4" x14ac:dyDescent="0.3">
      <c r="A598">
        <v>597</v>
      </c>
      <c r="B598" t="s">
        <v>2119</v>
      </c>
      <c r="C598">
        <v>9</v>
      </c>
      <c r="D598" s="39"/>
    </row>
    <row r="599" spans="1:4" x14ac:dyDescent="0.3">
      <c r="A599">
        <v>598</v>
      </c>
      <c r="B599" t="s">
        <v>426</v>
      </c>
      <c r="C599">
        <v>9</v>
      </c>
      <c r="D599" s="39"/>
    </row>
    <row r="600" spans="1:4" x14ac:dyDescent="0.3">
      <c r="A600">
        <v>599</v>
      </c>
      <c r="B600" t="s">
        <v>2915</v>
      </c>
      <c r="C600">
        <v>9</v>
      </c>
      <c r="D600" s="39"/>
    </row>
    <row r="601" spans="1:4" x14ac:dyDescent="0.3">
      <c r="A601">
        <v>600</v>
      </c>
      <c r="B601" t="s">
        <v>2112</v>
      </c>
      <c r="C601">
        <v>9</v>
      </c>
      <c r="D601" s="39"/>
    </row>
    <row r="602" spans="1:4" x14ac:dyDescent="0.3">
      <c r="A602">
        <v>601</v>
      </c>
      <c r="B602" t="s">
        <v>1951</v>
      </c>
      <c r="C602">
        <v>9</v>
      </c>
      <c r="D602" s="39"/>
    </row>
    <row r="603" spans="1:4" x14ac:dyDescent="0.3">
      <c r="A603">
        <v>602</v>
      </c>
      <c r="B603" t="s">
        <v>1130</v>
      </c>
      <c r="C603">
        <v>9</v>
      </c>
      <c r="D603" s="39"/>
    </row>
    <row r="604" spans="1:4" x14ac:dyDescent="0.3">
      <c r="A604">
        <v>603</v>
      </c>
      <c r="B604" t="s">
        <v>811</v>
      </c>
      <c r="C604">
        <v>9</v>
      </c>
      <c r="D604" s="39"/>
    </row>
    <row r="605" spans="1:4" x14ac:dyDescent="0.3">
      <c r="A605">
        <v>604</v>
      </c>
      <c r="B605" t="s">
        <v>3119</v>
      </c>
      <c r="C605">
        <v>9</v>
      </c>
      <c r="D605" s="39"/>
    </row>
    <row r="606" spans="1:4" x14ac:dyDescent="0.3">
      <c r="A606">
        <v>605</v>
      </c>
      <c r="B606" t="s">
        <v>337</v>
      </c>
      <c r="C606">
        <v>9</v>
      </c>
      <c r="D606" s="39"/>
    </row>
    <row r="607" spans="1:4" x14ac:dyDescent="0.3">
      <c r="A607">
        <v>606</v>
      </c>
      <c r="B607" t="s">
        <v>176</v>
      </c>
      <c r="C607">
        <v>9</v>
      </c>
      <c r="D607" s="39"/>
    </row>
    <row r="608" spans="1:4" x14ac:dyDescent="0.3">
      <c r="A608">
        <v>607</v>
      </c>
      <c r="B608" t="s">
        <v>133</v>
      </c>
      <c r="C608">
        <v>9</v>
      </c>
      <c r="D608" s="39"/>
    </row>
    <row r="609" spans="1:4" x14ac:dyDescent="0.3">
      <c r="A609">
        <v>608</v>
      </c>
      <c r="B609" t="s">
        <v>1497</v>
      </c>
      <c r="C609">
        <v>9</v>
      </c>
      <c r="D609" s="39"/>
    </row>
    <row r="610" spans="1:4" x14ac:dyDescent="0.3">
      <c r="A610">
        <v>609</v>
      </c>
      <c r="B610" t="s">
        <v>1242</v>
      </c>
      <c r="C610">
        <v>9</v>
      </c>
    </row>
    <row r="611" spans="1:4" x14ac:dyDescent="0.3">
      <c r="A611">
        <v>610</v>
      </c>
      <c r="B611" t="s">
        <v>261</v>
      </c>
      <c r="C611">
        <v>9</v>
      </c>
    </row>
    <row r="612" spans="1:4" x14ac:dyDescent="0.3">
      <c r="A612">
        <v>611</v>
      </c>
      <c r="B612" t="s">
        <v>318</v>
      </c>
      <c r="C612">
        <v>9</v>
      </c>
    </row>
    <row r="613" spans="1:4" x14ac:dyDescent="0.3">
      <c r="A613">
        <v>612</v>
      </c>
      <c r="B613" t="s">
        <v>262</v>
      </c>
      <c r="C613">
        <v>9</v>
      </c>
    </row>
    <row r="614" spans="1:4" x14ac:dyDescent="0.3">
      <c r="A614">
        <v>613</v>
      </c>
      <c r="B614" t="s">
        <v>2092</v>
      </c>
      <c r="C614">
        <v>9</v>
      </c>
    </row>
    <row r="615" spans="1:4" x14ac:dyDescent="0.3">
      <c r="A615">
        <v>614</v>
      </c>
      <c r="B615" t="s">
        <v>2514</v>
      </c>
      <c r="C615">
        <v>9</v>
      </c>
    </row>
    <row r="616" spans="1:4" x14ac:dyDescent="0.3">
      <c r="A616">
        <v>615</v>
      </c>
      <c r="B616" t="s">
        <v>85</v>
      </c>
      <c r="C616">
        <v>9</v>
      </c>
    </row>
    <row r="617" spans="1:4" x14ac:dyDescent="0.3">
      <c r="A617">
        <v>616</v>
      </c>
      <c r="B617" t="s">
        <v>3116</v>
      </c>
      <c r="C617">
        <v>9</v>
      </c>
    </row>
    <row r="618" spans="1:4" x14ac:dyDescent="0.3">
      <c r="A618">
        <v>617</v>
      </c>
      <c r="B618" t="s">
        <v>2176</v>
      </c>
      <c r="C618">
        <v>9</v>
      </c>
    </row>
    <row r="619" spans="1:4" x14ac:dyDescent="0.3">
      <c r="A619">
        <v>618</v>
      </c>
      <c r="B619" t="s">
        <v>1037</v>
      </c>
      <c r="C619">
        <v>9</v>
      </c>
    </row>
    <row r="620" spans="1:4" x14ac:dyDescent="0.3">
      <c r="A620">
        <v>619</v>
      </c>
      <c r="B620" t="s">
        <v>392</v>
      </c>
      <c r="C620">
        <v>9</v>
      </c>
    </row>
    <row r="621" spans="1:4" x14ac:dyDescent="0.3">
      <c r="A621">
        <v>620</v>
      </c>
      <c r="B621" t="s">
        <v>2933</v>
      </c>
      <c r="C621">
        <v>9</v>
      </c>
    </row>
    <row r="622" spans="1:4" x14ac:dyDescent="0.3">
      <c r="A622">
        <v>621</v>
      </c>
      <c r="B622" t="s">
        <v>203</v>
      </c>
      <c r="C622">
        <v>9</v>
      </c>
    </row>
    <row r="623" spans="1:4" x14ac:dyDescent="0.3">
      <c r="A623">
        <v>622</v>
      </c>
      <c r="B623" t="s">
        <v>1124</v>
      </c>
      <c r="C623">
        <v>9</v>
      </c>
    </row>
    <row r="624" spans="1:4" x14ac:dyDescent="0.3">
      <c r="A624">
        <v>623</v>
      </c>
      <c r="B624" t="s">
        <v>2888</v>
      </c>
      <c r="C624">
        <v>9</v>
      </c>
    </row>
    <row r="625" spans="1:3" x14ac:dyDescent="0.3">
      <c r="A625">
        <v>624</v>
      </c>
      <c r="B625" t="s">
        <v>2425</v>
      </c>
      <c r="C625">
        <v>9</v>
      </c>
    </row>
    <row r="626" spans="1:3" x14ac:dyDescent="0.3">
      <c r="A626">
        <v>625</v>
      </c>
      <c r="B626" t="s">
        <v>373</v>
      </c>
      <c r="C626">
        <v>9</v>
      </c>
    </row>
    <row r="627" spans="1:3" x14ac:dyDescent="0.3">
      <c r="A627">
        <v>626</v>
      </c>
      <c r="B627" t="s">
        <v>1917</v>
      </c>
      <c r="C627">
        <v>9</v>
      </c>
    </row>
    <row r="628" spans="1:3" x14ac:dyDescent="0.3">
      <c r="A628">
        <v>627</v>
      </c>
      <c r="B628" t="s">
        <v>2459</v>
      </c>
      <c r="C628">
        <v>9</v>
      </c>
    </row>
    <row r="629" spans="1:3" x14ac:dyDescent="0.3">
      <c r="A629">
        <v>628</v>
      </c>
      <c r="B629" t="s">
        <v>100</v>
      </c>
      <c r="C629">
        <v>9</v>
      </c>
    </row>
    <row r="630" spans="1:3" x14ac:dyDescent="0.3">
      <c r="A630">
        <v>629</v>
      </c>
      <c r="B630" t="s">
        <v>3094</v>
      </c>
      <c r="C630">
        <v>9</v>
      </c>
    </row>
    <row r="631" spans="1:3" x14ac:dyDescent="0.3">
      <c r="A631">
        <v>630</v>
      </c>
      <c r="B631" t="s">
        <v>112</v>
      </c>
      <c r="C631">
        <v>9</v>
      </c>
    </row>
    <row r="632" spans="1:3" x14ac:dyDescent="0.3">
      <c r="A632">
        <v>631</v>
      </c>
      <c r="B632" t="s">
        <v>781</v>
      </c>
      <c r="C632">
        <v>9</v>
      </c>
    </row>
    <row r="633" spans="1:3" x14ac:dyDescent="0.3">
      <c r="A633">
        <v>632</v>
      </c>
      <c r="B633" t="s">
        <v>3302</v>
      </c>
      <c r="C633">
        <v>9</v>
      </c>
    </row>
    <row r="634" spans="1:3" x14ac:dyDescent="0.3">
      <c r="A634">
        <v>633</v>
      </c>
      <c r="B634" t="s">
        <v>292</v>
      </c>
      <c r="C634">
        <v>9</v>
      </c>
    </row>
    <row r="635" spans="1:3" x14ac:dyDescent="0.3">
      <c r="A635">
        <v>634</v>
      </c>
      <c r="B635" t="s">
        <v>87</v>
      </c>
      <c r="C635">
        <v>9</v>
      </c>
    </row>
    <row r="636" spans="1:3" x14ac:dyDescent="0.3">
      <c r="A636">
        <v>635</v>
      </c>
      <c r="B636" t="s">
        <v>1930</v>
      </c>
      <c r="C636">
        <v>9</v>
      </c>
    </row>
    <row r="637" spans="1:3" x14ac:dyDescent="0.3">
      <c r="A637">
        <v>636</v>
      </c>
      <c r="B637" t="s">
        <v>355</v>
      </c>
      <c r="C637">
        <v>9</v>
      </c>
    </row>
    <row r="638" spans="1:3" x14ac:dyDescent="0.3">
      <c r="A638">
        <v>637</v>
      </c>
      <c r="B638" t="s">
        <v>383</v>
      </c>
      <c r="C638">
        <v>9</v>
      </c>
    </row>
    <row r="639" spans="1:3" x14ac:dyDescent="0.3">
      <c r="A639">
        <v>638</v>
      </c>
      <c r="B639" t="s">
        <v>361</v>
      </c>
      <c r="C639">
        <v>9</v>
      </c>
    </row>
    <row r="640" spans="1:3" x14ac:dyDescent="0.3">
      <c r="A640">
        <v>639</v>
      </c>
      <c r="B640" t="s">
        <v>2930</v>
      </c>
      <c r="C640">
        <v>9</v>
      </c>
    </row>
    <row r="641" spans="1:3" x14ac:dyDescent="0.3">
      <c r="A641">
        <v>640</v>
      </c>
      <c r="B641" t="s">
        <v>2973</v>
      </c>
      <c r="C641">
        <v>9</v>
      </c>
    </row>
    <row r="642" spans="1:3" x14ac:dyDescent="0.3">
      <c r="A642">
        <v>641</v>
      </c>
      <c r="B642" t="s">
        <v>3210</v>
      </c>
      <c r="C642">
        <v>9</v>
      </c>
    </row>
    <row r="643" spans="1:3" x14ac:dyDescent="0.3">
      <c r="A643">
        <v>642</v>
      </c>
      <c r="B643" t="s">
        <v>256</v>
      </c>
      <c r="C643">
        <v>9</v>
      </c>
    </row>
    <row r="644" spans="1:3" x14ac:dyDescent="0.3">
      <c r="A644">
        <v>643</v>
      </c>
      <c r="B644" t="s">
        <v>2337</v>
      </c>
      <c r="C644">
        <v>9</v>
      </c>
    </row>
    <row r="645" spans="1:3" x14ac:dyDescent="0.3">
      <c r="A645">
        <v>644</v>
      </c>
      <c r="B645" t="s">
        <v>2380</v>
      </c>
      <c r="C645">
        <v>9</v>
      </c>
    </row>
    <row r="646" spans="1:3" x14ac:dyDescent="0.3">
      <c r="A646">
        <v>645</v>
      </c>
      <c r="B646" t="s">
        <v>167</v>
      </c>
      <c r="C646">
        <v>9</v>
      </c>
    </row>
    <row r="647" spans="1:3" x14ac:dyDescent="0.3">
      <c r="A647">
        <v>646</v>
      </c>
      <c r="B647" t="s">
        <v>2013</v>
      </c>
      <c r="C647">
        <v>9</v>
      </c>
    </row>
    <row r="648" spans="1:3" x14ac:dyDescent="0.3">
      <c r="A648">
        <v>647</v>
      </c>
      <c r="B648" t="s">
        <v>209</v>
      </c>
      <c r="C648">
        <v>9</v>
      </c>
    </row>
    <row r="649" spans="1:3" x14ac:dyDescent="0.3">
      <c r="A649">
        <v>648</v>
      </c>
      <c r="B649" t="s">
        <v>427</v>
      </c>
      <c r="C649">
        <v>9</v>
      </c>
    </row>
    <row r="650" spans="1:3" x14ac:dyDescent="0.3">
      <c r="A650">
        <v>649</v>
      </c>
      <c r="B650" t="s">
        <v>424</v>
      </c>
      <c r="C650">
        <v>9</v>
      </c>
    </row>
    <row r="651" spans="1:3" x14ac:dyDescent="0.3">
      <c r="A651">
        <v>650</v>
      </c>
      <c r="B651" t="s">
        <v>2508</v>
      </c>
      <c r="C651">
        <v>9</v>
      </c>
    </row>
    <row r="652" spans="1:3" x14ac:dyDescent="0.3">
      <c r="A652">
        <v>651</v>
      </c>
      <c r="B652" t="s">
        <v>1970</v>
      </c>
      <c r="C652">
        <v>9</v>
      </c>
    </row>
    <row r="653" spans="1:3" x14ac:dyDescent="0.3">
      <c r="A653">
        <v>652</v>
      </c>
      <c r="B653" t="s">
        <v>2475</v>
      </c>
      <c r="C653">
        <v>9</v>
      </c>
    </row>
    <row r="654" spans="1:3" x14ac:dyDescent="0.3">
      <c r="A654">
        <v>653</v>
      </c>
      <c r="B654" t="s">
        <v>1725</v>
      </c>
      <c r="C654">
        <v>9</v>
      </c>
    </row>
    <row r="655" spans="1:3" x14ac:dyDescent="0.3">
      <c r="A655">
        <v>654</v>
      </c>
      <c r="B655" t="s">
        <v>108</v>
      </c>
      <c r="C655">
        <v>9</v>
      </c>
    </row>
    <row r="656" spans="1:3" x14ac:dyDescent="0.3">
      <c r="A656">
        <v>655</v>
      </c>
      <c r="B656" t="s">
        <v>245</v>
      </c>
      <c r="C656">
        <v>9</v>
      </c>
    </row>
    <row r="657" spans="1:3" x14ac:dyDescent="0.3">
      <c r="A657">
        <v>656</v>
      </c>
      <c r="B657" t="s">
        <v>2955</v>
      </c>
      <c r="C657">
        <v>9</v>
      </c>
    </row>
    <row r="658" spans="1:3" x14ac:dyDescent="0.3">
      <c r="A658">
        <v>657</v>
      </c>
      <c r="B658" t="s">
        <v>1477</v>
      </c>
      <c r="C658">
        <v>9</v>
      </c>
    </row>
    <row r="659" spans="1:3" x14ac:dyDescent="0.3">
      <c r="A659">
        <v>658</v>
      </c>
      <c r="B659" t="s">
        <v>1619</v>
      </c>
      <c r="C659">
        <v>9</v>
      </c>
    </row>
    <row r="660" spans="1:3" x14ac:dyDescent="0.3">
      <c r="A660">
        <v>659</v>
      </c>
      <c r="B660" t="s">
        <v>2984</v>
      </c>
      <c r="C660">
        <v>9</v>
      </c>
    </row>
    <row r="661" spans="1:3" x14ac:dyDescent="0.3">
      <c r="A661">
        <v>660</v>
      </c>
      <c r="B661" t="s">
        <v>305</v>
      </c>
      <c r="C661">
        <v>9</v>
      </c>
    </row>
    <row r="662" spans="1:3" x14ac:dyDescent="0.3">
      <c r="A662">
        <v>661</v>
      </c>
      <c r="B662" t="s">
        <v>2591</v>
      </c>
      <c r="C662">
        <v>9</v>
      </c>
    </row>
    <row r="663" spans="1:3" x14ac:dyDescent="0.3">
      <c r="A663">
        <v>662</v>
      </c>
      <c r="B663" t="s">
        <v>2772</v>
      </c>
      <c r="C663">
        <v>9</v>
      </c>
    </row>
    <row r="664" spans="1:3" x14ac:dyDescent="0.3">
      <c r="A664">
        <v>663</v>
      </c>
      <c r="B664" t="s">
        <v>2431</v>
      </c>
      <c r="C664">
        <v>9</v>
      </c>
    </row>
    <row r="665" spans="1:3" x14ac:dyDescent="0.3">
      <c r="A665">
        <v>664</v>
      </c>
      <c r="B665" t="s">
        <v>2168</v>
      </c>
      <c r="C665">
        <v>9</v>
      </c>
    </row>
    <row r="666" spans="1:3" x14ac:dyDescent="0.3">
      <c r="A666">
        <v>665</v>
      </c>
      <c r="B666" t="s">
        <v>2905</v>
      </c>
      <c r="C666">
        <v>9</v>
      </c>
    </row>
    <row r="667" spans="1:3" x14ac:dyDescent="0.3">
      <c r="A667">
        <v>666</v>
      </c>
      <c r="B667" t="s">
        <v>268</v>
      </c>
      <c r="C667">
        <v>8</v>
      </c>
    </row>
    <row r="668" spans="1:3" x14ac:dyDescent="0.3">
      <c r="A668">
        <v>667</v>
      </c>
      <c r="B668" t="s">
        <v>134</v>
      </c>
      <c r="C668">
        <v>8</v>
      </c>
    </row>
    <row r="669" spans="1:3" x14ac:dyDescent="0.3">
      <c r="A669">
        <v>668</v>
      </c>
      <c r="B669" t="s">
        <v>378</v>
      </c>
      <c r="C669">
        <v>8</v>
      </c>
    </row>
    <row r="670" spans="1:3" x14ac:dyDescent="0.3">
      <c r="A670">
        <v>669</v>
      </c>
      <c r="B670" t="s">
        <v>2688</v>
      </c>
      <c r="C670">
        <v>8</v>
      </c>
    </row>
    <row r="671" spans="1:3" x14ac:dyDescent="0.3">
      <c r="A671">
        <v>670</v>
      </c>
      <c r="B671" t="s">
        <v>2902</v>
      </c>
      <c r="C671">
        <v>8</v>
      </c>
    </row>
    <row r="672" spans="1:3" x14ac:dyDescent="0.3">
      <c r="A672">
        <v>671</v>
      </c>
      <c r="B672" t="s">
        <v>2490</v>
      </c>
      <c r="C672">
        <v>8</v>
      </c>
    </row>
    <row r="673" spans="1:3" x14ac:dyDescent="0.3">
      <c r="A673">
        <v>672</v>
      </c>
      <c r="B673" t="s">
        <v>1672</v>
      </c>
      <c r="C673">
        <v>8</v>
      </c>
    </row>
    <row r="674" spans="1:3" x14ac:dyDescent="0.3">
      <c r="A674">
        <v>673</v>
      </c>
      <c r="B674" t="s">
        <v>97</v>
      </c>
      <c r="C674">
        <v>8</v>
      </c>
    </row>
    <row r="675" spans="1:3" x14ac:dyDescent="0.3">
      <c r="A675">
        <v>674</v>
      </c>
      <c r="B675" t="s">
        <v>1055</v>
      </c>
      <c r="C675">
        <v>8</v>
      </c>
    </row>
    <row r="676" spans="1:3" x14ac:dyDescent="0.3">
      <c r="A676">
        <v>675</v>
      </c>
      <c r="B676" t="s">
        <v>1239</v>
      </c>
      <c r="C676">
        <v>8</v>
      </c>
    </row>
    <row r="677" spans="1:3" x14ac:dyDescent="0.3">
      <c r="A677">
        <v>676</v>
      </c>
      <c r="B677" t="s">
        <v>401</v>
      </c>
      <c r="C677">
        <v>7</v>
      </c>
    </row>
    <row r="678" spans="1:3" x14ac:dyDescent="0.3">
      <c r="A678">
        <v>677</v>
      </c>
      <c r="B678" t="s">
        <v>381</v>
      </c>
      <c r="C678">
        <v>7</v>
      </c>
    </row>
    <row r="679" spans="1:3" x14ac:dyDescent="0.3">
      <c r="A679">
        <v>678</v>
      </c>
      <c r="B679" t="s">
        <v>661</v>
      </c>
      <c r="C679">
        <v>7</v>
      </c>
    </row>
    <row r="680" spans="1:3" x14ac:dyDescent="0.3">
      <c r="A680">
        <v>679</v>
      </c>
      <c r="B680" t="s">
        <v>201</v>
      </c>
      <c r="C680">
        <v>7</v>
      </c>
    </row>
    <row r="681" spans="1:3" x14ac:dyDescent="0.3">
      <c r="A681">
        <v>680</v>
      </c>
      <c r="B681" t="s">
        <v>1911</v>
      </c>
      <c r="C681">
        <v>7</v>
      </c>
    </row>
    <row r="682" spans="1:3" x14ac:dyDescent="0.3">
      <c r="A682">
        <v>681</v>
      </c>
      <c r="B682" t="s">
        <v>353</v>
      </c>
      <c r="C682">
        <v>7</v>
      </c>
    </row>
    <row r="683" spans="1:3" x14ac:dyDescent="0.3">
      <c r="A683">
        <v>682</v>
      </c>
      <c r="B683" t="s">
        <v>3080</v>
      </c>
      <c r="C683">
        <v>7</v>
      </c>
    </row>
    <row r="684" spans="1:3" x14ac:dyDescent="0.3">
      <c r="A684">
        <v>683</v>
      </c>
      <c r="B684" t="s">
        <v>313</v>
      </c>
      <c r="C684">
        <v>7</v>
      </c>
    </row>
    <row r="685" spans="1:3" x14ac:dyDescent="0.3">
      <c r="A685">
        <v>684</v>
      </c>
      <c r="B685" t="s">
        <v>2531</v>
      </c>
      <c r="C685">
        <v>7</v>
      </c>
    </row>
    <row r="686" spans="1:3" x14ac:dyDescent="0.3">
      <c r="A686">
        <v>685</v>
      </c>
      <c r="B686" t="s">
        <v>130</v>
      </c>
      <c r="C686">
        <v>7</v>
      </c>
    </row>
    <row r="687" spans="1:3" x14ac:dyDescent="0.3">
      <c r="A687">
        <v>686</v>
      </c>
      <c r="B687" t="s">
        <v>2383</v>
      </c>
      <c r="C687">
        <v>7</v>
      </c>
    </row>
    <row r="688" spans="1:3" x14ac:dyDescent="0.3">
      <c r="A688">
        <v>687</v>
      </c>
      <c r="B688" t="s">
        <v>1588</v>
      </c>
      <c r="C688">
        <v>7</v>
      </c>
    </row>
    <row r="689" spans="1:3" x14ac:dyDescent="0.3">
      <c r="A689">
        <v>688</v>
      </c>
      <c r="B689" t="s">
        <v>2517</v>
      </c>
      <c r="C689">
        <v>7</v>
      </c>
    </row>
    <row r="690" spans="1:3" x14ac:dyDescent="0.3">
      <c r="A690">
        <v>689</v>
      </c>
      <c r="B690" t="s">
        <v>1284</v>
      </c>
      <c r="C690">
        <v>7</v>
      </c>
    </row>
    <row r="691" spans="1:3" x14ac:dyDescent="0.3">
      <c r="A691">
        <v>690</v>
      </c>
      <c r="B691" t="s">
        <v>1645</v>
      </c>
      <c r="C691">
        <v>7</v>
      </c>
    </row>
    <row r="692" spans="1:3" x14ac:dyDescent="0.3">
      <c r="A692">
        <v>691</v>
      </c>
      <c r="B692" t="s">
        <v>2129</v>
      </c>
      <c r="C692">
        <v>7</v>
      </c>
    </row>
    <row r="693" spans="1:3" x14ac:dyDescent="0.3">
      <c r="A693">
        <v>692</v>
      </c>
      <c r="B693" t="s">
        <v>1253</v>
      </c>
      <c r="C693">
        <v>7</v>
      </c>
    </row>
    <row r="694" spans="1:3" x14ac:dyDescent="0.3">
      <c r="A694">
        <v>693</v>
      </c>
      <c r="B694" t="s">
        <v>1206</v>
      </c>
      <c r="C694">
        <v>7</v>
      </c>
    </row>
    <row r="695" spans="1:3" x14ac:dyDescent="0.3">
      <c r="A695">
        <v>694</v>
      </c>
      <c r="B695" t="s">
        <v>814</v>
      </c>
      <c r="C695">
        <v>7</v>
      </c>
    </row>
    <row r="696" spans="1:3" x14ac:dyDescent="0.3">
      <c r="A696">
        <v>695</v>
      </c>
      <c r="B696" t="s">
        <v>2578</v>
      </c>
      <c r="C696">
        <v>7</v>
      </c>
    </row>
    <row r="697" spans="1:3" x14ac:dyDescent="0.3">
      <c r="A697">
        <v>696</v>
      </c>
      <c r="B697" t="s">
        <v>317</v>
      </c>
      <c r="C697">
        <v>7</v>
      </c>
    </row>
    <row r="698" spans="1:3" x14ac:dyDescent="0.3">
      <c r="A698">
        <v>697</v>
      </c>
      <c r="B698" t="s">
        <v>797</v>
      </c>
      <c r="C698">
        <v>7</v>
      </c>
    </row>
    <row r="699" spans="1:3" x14ac:dyDescent="0.3">
      <c r="A699">
        <v>698</v>
      </c>
      <c r="B699" t="s">
        <v>2216</v>
      </c>
      <c r="C699">
        <v>7</v>
      </c>
    </row>
    <row r="700" spans="1:3" x14ac:dyDescent="0.3">
      <c r="A700">
        <v>699</v>
      </c>
      <c r="B700" t="s">
        <v>2726</v>
      </c>
      <c r="C700">
        <v>7</v>
      </c>
    </row>
    <row r="701" spans="1:3" x14ac:dyDescent="0.3">
      <c r="A701">
        <v>700</v>
      </c>
      <c r="B701" t="s">
        <v>372</v>
      </c>
      <c r="C701">
        <v>7</v>
      </c>
    </row>
    <row r="702" spans="1:3" x14ac:dyDescent="0.3">
      <c r="A702">
        <v>701</v>
      </c>
      <c r="B702" t="s">
        <v>2447</v>
      </c>
      <c r="C702">
        <v>7</v>
      </c>
    </row>
    <row r="703" spans="1:3" x14ac:dyDescent="0.3">
      <c r="A703">
        <v>702</v>
      </c>
      <c r="B703" t="s">
        <v>1359</v>
      </c>
      <c r="C703">
        <v>7</v>
      </c>
    </row>
    <row r="704" spans="1:3" x14ac:dyDescent="0.3">
      <c r="A704">
        <v>703</v>
      </c>
      <c r="B704" t="s">
        <v>2478</v>
      </c>
      <c r="C704">
        <v>7</v>
      </c>
    </row>
    <row r="705" spans="1:3" x14ac:dyDescent="0.3">
      <c r="A705">
        <v>704</v>
      </c>
      <c r="B705" t="s">
        <v>2543</v>
      </c>
      <c r="C705">
        <v>7</v>
      </c>
    </row>
    <row r="706" spans="1:3" x14ac:dyDescent="0.3">
      <c r="A706">
        <v>705</v>
      </c>
      <c r="B706" t="s">
        <v>935</v>
      </c>
      <c r="C706">
        <v>7</v>
      </c>
    </row>
    <row r="707" spans="1:3" x14ac:dyDescent="0.3">
      <c r="A707">
        <v>706</v>
      </c>
      <c r="B707" t="s">
        <v>2746</v>
      </c>
      <c r="C707">
        <v>7</v>
      </c>
    </row>
    <row r="708" spans="1:3" x14ac:dyDescent="0.3">
      <c r="A708">
        <v>707</v>
      </c>
      <c r="B708" t="s">
        <v>171</v>
      </c>
      <c r="C708">
        <v>7</v>
      </c>
    </row>
    <row r="709" spans="1:3" x14ac:dyDescent="0.3">
      <c r="A709">
        <v>708</v>
      </c>
      <c r="B709" t="s">
        <v>1396</v>
      </c>
      <c r="C709">
        <v>7</v>
      </c>
    </row>
    <row r="710" spans="1:3" x14ac:dyDescent="0.3">
      <c r="A710">
        <v>709</v>
      </c>
      <c r="B710" t="s">
        <v>2652</v>
      </c>
      <c r="C710">
        <v>7</v>
      </c>
    </row>
    <row r="711" spans="1:3" x14ac:dyDescent="0.3">
      <c r="A711">
        <v>710</v>
      </c>
      <c r="B711" t="s">
        <v>730</v>
      </c>
      <c r="C711">
        <v>6</v>
      </c>
    </row>
    <row r="712" spans="1:3" x14ac:dyDescent="0.3">
      <c r="A712">
        <v>711</v>
      </c>
      <c r="B712" t="s">
        <v>1597</v>
      </c>
      <c r="C712">
        <v>6</v>
      </c>
    </row>
    <row r="713" spans="1:3" x14ac:dyDescent="0.3">
      <c r="A713">
        <v>712</v>
      </c>
      <c r="B713" t="s">
        <v>306</v>
      </c>
      <c r="C713">
        <v>6</v>
      </c>
    </row>
    <row r="714" spans="1:3" x14ac:dyDescent="0.3">
      <c r="A714">
        <v>713</v>
      </c>
      <c r="B714" t="s">
        <v>561</v>
      </c>
      <c r="C714">
        <v>6</v>
      </c>
    </row>
    <row r="715" spans="1:3" x14ac:dyDescent="0.3">
      <c r="A715">
        <v>714</v>
      </c>
      <c r="B715" t="s">
        <v>3203</v>
      </c>
      <c r="C715">
        <v>6</v>
      </c>
    </row>
    <row r="716" spans="1:3" x14ac:dyDescent="0.3">
      <c r="A716">
        <v>715</v>
      </c>
      <c r="B716" t="s">
        <v>284</v>
      </c>
      <c r="C716">
        <v>6</v>
      </c>
    </row>
    <row r="717" spans="1:3" x14ac:dyDescent="0.3">
      <c r="A717">
        <v>716</v>
      </c>
      <c r="B717" t="s">
        <v>364</v>
      </c>
      <c r="C717">
        <v>6</v>
      </c>
    </row>
    <row r="718" spans="1:3" x14ac:dyDescent="0.3">
      <c r="A718">
        <v>717</v>
      </c>
      <c r="B718" t="s">
        <v>723</v>
      </c>
      <c r="C718">
        <v>6</v>
      </c>
    </row>
    <row r="719" spans="1:3" x14ac:dyDescent="0.3">
      <c r="A719">
        <v>718</v>
      </c>
      <c r="B719" t="s">
        <v>1902</v>
      </c>
      <c r="C719">
        <v>6</v>
      </c>
    </row>
    <row r="720" spans="1:3" x14ac:dyDescent="0.3">
      <c r="A720">
        <v>719</v>
      </c>
      <c r="B720" t="s">
        <v>3036</v>
      </c>
      <c r="C720">
        <v>6</v>
      </c>
    </row>
    <row r="721" spans="1:3" x14ac:dyDescent="0.3">
      <c r="A721">
        <v>720</v>
      </c>
      <c r="B721" t="s">
        <v>853</v>
      </c>
      <c r="C721">
        <v>6</v>
      </c>
    </row>
    <row r="722" spans="1:3" x14ac:dyDescent="0.3">
      <c r="A722">
        <v>721</v>
      </c>
      <c r="B722" t="s">
        <v>2961</v>
      </c>
      <c r="C722">
        <v>6</v>
      </c>
    </row>
    <row r="723" spans="1:3" x14ac:dyDescent="0.3">
      <c r="A723">
        <v>722</v>
      </c>
      <c r="B723" t="s">
        <v>161</v>
      </c>
      <c r="C723">
        <v>6</v>
      </c>
    </row>
    <row r="724" spans="1:3" x14ac:dyDescent="0.3">
      <c r="A724">
        <v>723</v>
      </c>
      <c r="B724" t="s">
        <v>1967</v>
      </c>
      <c r="C724">
        <v>6</v>
      </c>
    </row>
    <row r="725" spans="1:3" x14ac:dyDescent="0.3">
      <c r="A725">
        <v>724</v>
      </c>
      <c r="B725" t="s">
        <v>519</v>
      </c>
      <c r="C725">
        <v>6</v>
      </c>
    </row>
    <row r="726" spans="1:3" x14ac:dyDescent="0.3">
      <c r="A726">
        <v>725</v>
      </c>
      <c r="B726" t="s">
        <v>434</v>
      </c>
      <c r="C726">
        <v>6</v>
      </c>
    </row>
    <row r="727" spans="1:3" x14ac:dyDescent="0.3">
      <c r="A727">
        <v>726</v>
      </c>
      <c r="B727" t="s">
        <v>1385</v>
      </c>
      <c r="C727">
        <v>6</v>
      </c>
    </row>
    <row r="728" spans="1:3" x14ac:dyDescent="0.3">
      <c r="A728">
        <v>727</v>
      </c>
      <c r="B728" t="s">
        <v>3019</v>
      </c>
      <c r="C728">
        <v>6</v>
      </c>
    </row>
    <row r="729" spans="1:3" x14ac:dyDescent="0.3">
      <c r="A729">
        <v>728</v>
      </c>
      <c r="B729" t="s">
        <v>3246</v>
      </c>
      <c r="C729">
        <v>6</v>
      </c>
    </row>
    <row r="730" spans="1:3" x14ac:dyDescent="0.3">
      <c r="A730">
        <v>729</v>
      </c>
      <c r="B730" t="s">
        <v>2502</v>
      </c>
      <c r="C730">
        <v>6</v>
      </c>
    </row>
    <row r="731" spans="1:3" x14ac:dyDescent="0.3">
      <c r="A731">
        <v>730</v>
      </c>
      <c r="B731" t="s">
        <v>1418</v>
      </c>
      <c r="C731">
        <v>6</v>
      </c>
    </row>
    <row r="732" spans="1:3" x14ac:dyDescent="0.3">
      <c r="A732">
        <v>731</v>
      </c>
      <c r="B732" t="s">
        <v>929</v>
      </c>
      <c r="C732">
        <v>6</v>
      </c>
    </row>
    <row r="733" spans="1:3" x14ac:dyDescent="0.3">
      <c r="A733">
        <v>732</v>
      </c>
      <c r="B733" t="s">
        <v>347</v>
      </c>
      <c r="C733">
        <v>6</v>
      </c>
    </row>
    <row r="734" spans="1:3" x14ac:dyDescent="0.3">
      <c r="A734">
        <v>733</v>
      </c>
      <c r="B734" t="s">
        <v>2343</v>
      </c>
      <c r="C734">
        <v>6</v>
      </c>
    </row>
    <row r="735" spans="1:3" x14ac:dyDescent="0.3">
      <c r="A735">
        <v>734</v>
      </c>
      <c r="B735" t="s">
        <v>210</v>
      </c>
      <c r="C735">
        <v>6</v>
      </c>
    </row>
    <row r="736" spans="1:3" x14ac:dyDescent="0.3">
      <c r="A736">
        <v>735</v>
      </c>
      <c r="B736" t="s">
        <v>2263</v>
      </c>
      <c r="C736">
        <v>6</v>
      </c>
    </row>
    <row r="737" spans="1:3" x14ac:dyDescent="0.3">
      <c r="A737">
        <v>736</v>
      </c>
      <c r="B737" t="s">
        <v>119</v>
      </c>
      <c r="C737">
        <v>6</v>
      </c>
    </row>
    <row r="738" spans="1:3" x14ac:dyDescent="0.3">
      <c r="A738">
        <v>737</v>
      </c>
      <c r="B738" t="s">
        <v>2858</v>
      </c>
      <c r="C738">
        <v>6</v>
      </c>
    </row>
    <row r="739" spans="1:3" x14ac:dyDescent="0.3">
      <c r="A739">
        <v>738</v>
      </c>
      <c r="B739" t="s">
        <v>2000</v>
      </c>
      <c r="C739">
        <v>6</v>
      </c>
    </row>
    <row r="740" spans="1:3" x14ac:dyDescent="0.3">
      <c r="A740">
        <v>739</v>
      </c>
      <c r="B740" t="s">
        <v>206</v>
      </c>
      <c r="C740">
        <v>6</v>
      </c>
    </row>
    <row r="741" spans="1:3" x14ac:dyDescent="0.3">
      <c r="A741">
        <v>740</v>
      </c>
      <c r="B741" t="s">
        <v>2660</v>
      </c>
      <c r="C741">
        <v>6</v>
      </c>
    </row>
    <row r="742" spans="1:3" x14ac:dyDescent="0.3">
      <c r="A742">
        <v>741</v>
      </c>
      <c r="B742" t="s">
        <v>604</v>
      </c>
      <c r="C742">
        <v>6</v>
      </c>
    </row>
    <row r="743" spans="1:3" x14ac:dyDescent="0.3">
      <c r="A743">
        <v>742</v>
      </c>
      <c r="B743" t="s">
        <v>3213</v>
      </c>
      <c r="C743">
        <v>6</v>
      </c>
    </row>
    <row r="744" spans="1:3" x14ac:dyDescent="0.3">
      <c r="A744">
        <v>743</v>
      </c>
      <c r="B744" t="s">
        <v>205</v>
      </c>
      <c r="C744">
        <v>6</v>
      </c>
    </row>
    <row r="745" spans="1:3" x14ac:dyDescent="0.3">
      <c r="A745">
        <v>744</v>
      </c>
      <c r="B745" t="s">
        <v>1001</v>
      </c>
      <c r="C745">
        <v>6</v>
      </c>
    </row>
    <row r="746" spans="1:3" x14ac:dyDescent="0.3">
      <c r="A746">
        <v>745</v>
      </c>
      <c r="B746" t="s">
        <v>2795</v>
      </c>
      <c r="C746">
        <v>6</v>
      </c>
    </row>
    <row r="747" spans="1:3" x14ac:dyDescent="0.3">
      <c r="A747">
        <v>746</v>
      </c>
      <c r="B747" t="s">
        <v>362</v>
      </c>
      <c r="C747">
        <v>6</v>
      </c>
    </row>
    <row r="748" spans="1:3" x14ac:dyDescent="0.3">
      <c r="A748">
        <v>747</v>
      </c>
      <c r="B748" t="s">
        <v>1899</v>
      </c>
      <c r="C748">
        <v>6</v>
      </c>
    </row>
    <row r="749" spans="1:3" x14ac:dyDescent="0.3">
      <c r="A749">
        <v>748</v>
      </c>
      <c r="B749" t="s">
        <v>3122</v>
      </c>
      <c r="C749">
        <v>6</v>
      </c>
    </row>
    <row r="750" spans="1:3" x14ac:dyDescent="0.3">
      <c r="A750">
        <v>749</v>
      </c>
      <c r="B750" t="s">
        <v>2600</v>
      </c>
      <c r="C750">
        <v>6</v>
      </c>
    </row>
    <row r="751" spans="1:3" x14ac:dyDescent="0.3">
      <c r="A751">
        <v>750</v>
      </c>
      <c r="B751" t="s">
        <v>2569</v>
      </c>
      <c r="C751">
        <v>6</v>
      </c>
    </row>
    <row r="752" spans="1:3" x14ac:dyDescent="0.3">
      <c r="A752">
        <v>751</v>
      </c>
      <c r="B752" t="s">
        <v>2412</v>
      </c>
      <c r="C752">
        <v>6</v>
      </c>
    </row>
    <row r="753" spans="1:3" x14ac:dyDescent="0.3">
      <c r="A753">
        <v>752</v>
      </c>
      <c r="B753" t="s">
        <v>2207</v>
      </c>
      <c r="C753">
        <v>6</v>
      </c>
    </row>
    <row r="754" spans="1:3" x14ac:dyDescent="0.3">
      <c r="A754">
        <v>753</v>
      </c>
      <c r="B754" t="s">
        <v>187</v>
      </c>
      <c r="C754">
        <v>6</v>
      </c>
    </row>
    <row r="755" spans="1:3" x14ac:dyDescent="0.3">
      <c r="A755">
        <v>754</v>
      </c>
      <c r="B755" t="s">
        <v>1326</v>
      </c>
      <c r="C755">
        <v>6</v>
      </c>
    </row>
    <row r="756" spans="1:3" x14ac:dyDescent="0.3">
      <c r="A756">
        <v>755</v>
      </c>
      <c r="B756" t="s">
        <v>1432</v>
      </c>
      <c r="C756">
        <v>6</v>
      </c>
    </row>
    <row r="757" spans="1:3" x14ac:dyDescent="0.3">
      <c r="A757">
        <v>756</v>
      </c>
      <c r="B757" t="s">
        <v>2316</v>
      </c>
      <c r="C757">
        <v>6</v>
      </c>
    </row>
    <row r="758" spans="1:3" x14ac:dyDescent="0.3">
      <c r="A758">
        <v>757</v>
      </c>
      <c r="B758" t="s">
        <v>2581</v>
      </c>
      <c r="C758">
        <v>6</v>
      </c>
    </row>
    <row r="759" spans="1:3" x14ac:dyDescent="0.3">
      <c r="A759">
        <v>758</v>
      </c>
      <c r="B759" t="s">
        <v>438</v>
      </c>
      <c r="C759">
        <v>6</v>
      </c>
    </row>
    <row r="760" spans="1:3" x14ac:dyDescent="0.3">
      <c r="A760">
        <v>759</v>
      </c>
      <c r="B760" t="s">
        <v>417</v>
      </c>
      <c r="C760">
        <v>6</v>
      </c>
    </row>
    <row r="761" spans="1:3" x14ac:dyDescent="0.3">
      <c r="A761">
        <v>760</v>
      </c>
      <c r="B761" t="s">
        <v>331</v>
      </c>
      <c r="C761">
        <v>6</v>
      </c>
    </row>
    <row r="762" spans="1:3" x14ac:dyDescent="0.3">
      <c r="A762">
        <v>761</v>
      </c>
      <c r="B762" t="s">
        <v>2537</v>
      </c>
      <c r="C762">
        <v>6</v>
      </c>
    </row>
    <row r="763" spans="1:3" x14ac:dyDescent="0.3">
      <c r="A763">
        <v>762</v>
      </c>
      <c r="B763" t="s">
        <v>2718</v>
      </c>
      <c r="C763">
        <v>6</v>
      </c>
    </row>
    <row r="764" spans="1:3" x14ac:dyDescent="0.3">
      <c r="A764">
        <v>763</v>
      </c>
      <c r="B764" t="s">
        <v>146</v>
      </c>
      <c r="C764">
        <v>6</v>
      </c>
    </row>
    <row r="765" spans="1:3" x14ac:dyDescent="0.3">
      <c r="A765">
        <v>764</v>
      </c>
      <c r="B765" t="s">
        <v>240</v>
      </c>
      <c r="C765">
        <v>6</v>
      </c>
    </row>
    <row r="766" spans="1:3" x14ac:dyDescent="0.3">
      <c r="A766">
        <v>765</v>
      </c>
      <c r="B766" t="s">
        <v>1275</v>
      </c>
      <c r="C766">
        <v>6</v>
      </c>
    </row>
    <row r="767" spans="1:3" x14ac:dyDescent="0.3">
      <c r="A767">
        <v>766</v>
      </c>
      <c r="B767" t="s">
        <v>269</v>
      </c>
      <c r="C767">
        <v>6</v>
      </c>
    </row>
    <row r="768" spans="1:3" x14ac:dyDescent="0.3">
      <c r="A768">
        <v>767</v>
      </c>
      <c r="B768" t="s">
        <v>2721</v>
      </c>
      <c r="C768">
        <v>6</v>
      </c>
    </row>
    <row r="769" spans="1:3" x14ac:dyDescent="0.3">
      <c r="A769">
        <v>768</v>
      </c>
      <c r="B769" t="s">
        <v>1797</v>
      </c>
      <c r="C769">
        <v>6</v>
      </c>
    </row>
    <row r="770" spans="1:3" x14ac:dyDescent="0.3">
      <c r="A770">
        <v>769</v>
      </c>
      <c r="B770" t="s">
        <v>325</v>
      </c>
      <c r="C770">
        <v>6</v>
      </c>
    </row>
    <row r="771" spans="1:3" x14ac:dyDescent="0.3">
      <c r="A771">
        <v>770</v>
      </c>
      <c r="B771" t="s">
        <v>542</v>
      </c>
      <c r="C771">
        <v>6</v>
      </c>
    </row>
    <row r="772" spans="1:3" x14ac:dyDescent="0.3">
      <c r="A772">
        <v>771</v>
      </c>
      <c r="B772" t="s">
        <v>2124</v>
      </c>
      <c r="C772">
        <v>6</v>
      </c>
    </row>
    <row r="773" spans="1:3" x14ac:dyDescent="0.3">
      <c r="A773">
        <v>772</v>
      </c>
      <c r="B773" t="s">
        <v>279</v>
      </c>
      <c r="C773">
        <v>6</v>
      </c>
    </row>
    <row r="774" spans="1:3" x14ac:dyDescent="0.3">
      <c r="A774">
        <v>773</v>
      </c>
      <c r="B774" t="s">
        <v>1050</v>
      </c>
      <c r="C774">
        <v>6</v>
      </c>
    </row>
    <row r="775" spans="1:3" x14ac:dyDescent="0.3">
      <c r="A775">
        <v>774</v>
      </c>
      <c r="B775" t="s">
        <v>3054</v>
      </c>
      <c r="C775">
        <v>6</v>
      </c>
    </row>
    <row r="776" spans="1:3" x14ac:dyDescent="0.3">
      <c r="A776">
        <v>775</v>
      </c>
      <c r="B776" t="s">
        <v>2628</v>
      </c>
      <c r="C776">
        <v>6</v>
      </c>
    </row>
    <row r="777" spans="1:3" x14ac:dyDescent="0.3">
      <c r="A777">
        <v>776</v>
      </c>
      <c r="B777" t="s">
        <v>2481</v>
      </c>
      <c r="C777">
        <v>6</v>
      </c>
    </row>
    <row r="778" spans="1:3" x14ac:dyDescent="0.3">
      <c r="A778">
        <v>777</v>
      </c>
      <c r="B778" t="s">
        <v>2698</v>
      </c>
      <c r="C778">
        <v>6</v>
      </c>
    </row>
    <row r="779" spans="1:3" x14ac:dyDescent="0.3">
      <c r="A779">
        <v>778</v>
      </c>
      <c r="B779" t="s">
        <v>1565</v>
      </c>
      <c r="C779">
        <v>6</v>
      </c>
    </row>
    <row r="780" spans="1:3" x14ac:dyDescent="0.3">
      <c r="A780">
        <v>779</v>
      </c>
      <c r="B780" t="s">
        <v>1753</v>
      </c>
      <c r="C780">
        <v>6</v>
      </c>
    </row>
    <row r="781" spans="1:3" x14ac:dyDescent="0.3">
      <c r="A781">
        <v>780</v>
      </c>
      <c r="B781" t="s">
        <v>442</v>
      </c>
      <c r="C781">
        <v>6</v>
      </c>
    </row>
    <row r="782" spans="1:3" x14ac:dyDescent="0.3">
      <c r="A782">
        <v>781</v>
      </c>
      <c r="B782" t="s">
        <v>607</v>
      </c>
      <c r="C782">
        <v>6</v>
      </c>
    </row>
    <row r="783" spans="1:3" x14ac:dyDescent="0.3">
      <c r="A783">
        <v>782</v>
      </c>
      <c r="B783" t="s">
        <v>338</v>
      </c>
      <c r="C783">
        <v>6</v>
      </c>
    </row>
    <row r="784" spans="1:3" x14ac:dyDescent="0.3">
      <c r="A784">
        <v>783</v>
      </c>
      <c r="B784" t="s">
        <v>1540</v>
      </c>
      <c r="C784">
        <v>6</v>
      </c>
    </row>
    <row r="785" spans="1:3" x14ac:dyDescent="0.3">
      <c r="A785">
        <v>784</v>
      </c>
      <c r="B785" t="s">
        <v>2021</v>
      </c>
      <c r="C785">
        <v>6</v>
      </c>
    </row>
    <row r="786" spans="1:3" x14ac:dyDescent="0.3">
      <c r="A786">
        <v>785</v>
      </c>
      <c r="B786" t="s">
        <v>2249</v>
      </c>
      <c r="C786">
        <v>6</v>
      </c>
    </row>
    <row r="787" spans="1:3" x14ac:dyDescent="0.3">
      <c r="A787">
        <v>786</v>
      </c>
      <c r="B787" t="s">
        <v>88</v>
      </c>
      <c r="C787">
        <v>6</v>
      </c>
    </row>
    <row r="788" spans="1:3" x14ac:dyDescent="0.3">
      <c r="A788">
        <v>787</v>
      </c>
      <c r="B788" t="s">
        <v>1530</v>
      </c>
      <c r="C788">
        <v>6</v>
      </c>
    </row>
    <row r="789" spans="1:3" x14ac:dyDescent="0.3">
      <c r="A789">
        <v>788</v>
      </c>
      <c r="B789" t="s">
        <v>2234</v>
      </c>
      <c r="C789">
        <v>6</v>
      </c>
    </row>
    <row r="790" spans="1:3" x14ac:dyDescent="0.3">
      <c r="A790">
        <v>789</v>
      </c>
      <c r="B790" t="s">
        <v>1082</v>
      </c>
      <c r="C790">
        <v>6</v>
      </c>
    </row>
    <row r="791" spans="1:3" x14ac:dyDescent="0.3">
      <c r="A791">
        <v>790</v>
      </c>
      <c r="B791" t="s">
        <v>369</v>
      </c>
      <c r="C791">
        <v>6</v>
      </c>
    </row>
    <row r="792" spans="1:3" x14ac:dyDescent="0.3">
      <c r="A792">
        <v>791</v>
      </c>
      <c r="B792" t="s">
        <v>412</v>
      </c>
      <c r="C792">
        <v>6</v>
      </c>
    </row>
    <row r="793" spans="1:3" x14ac:dyDescent="0.3">
      <c r="A793">
        <v>792</v>
      </c>
      <c r="B793" t="s">
        <v>335</v>
      </c>
      <c r="C793">
        <v>6</v>
      </c>
    </row>
    <row r="794" spans="1:3" x14ac:dyDescent="0.3">
      <c r="A794">
        <v>793</v>
      </c>
      <c r="B794" t="s">
        <v>196</v>
      </c>
      <c r="C794">
        <v>6</v>
      </c>
    </row>
    <row r="795" spans="1:3" x14ac:dyDescent="0.3">
      <c r="A795">
        <v>794</v>
      </c>
      <c r="B795" t="s">
        <v>260</v>
      </c>
      <c r="C795">
        <v>6</v>
      </c>
    </row>
    <row r="796" spans="1:3" x14ac:dyDescent="0.3">
      <c r="A796">
        <v>795</v>
      </c>
      <c r="B796" t="s">
        <v>2829</v>
      </c>
      <c r="C796">
        <v>6</v>
      </c>
    </row>
    <row r="797" spans="1:3" x14ac:dyDescent="0.3">
      <c r="A797">
        <v>796</v>
      </c>
      <c r="B797" t="s">
        <v>217</v>
      </c>
      <c r="C797">
        <v>6</v>
      </c>
    </row>
    <row r="798" spans="1:3" x14ac:dyDescent="0.3">
      <c r="A798">
        <v>797</v>
      </c>
      <c r="B798" t="s">
        <v>2784</v>
      </c>
      <c r="C798">
        <v>6</v>
      </c>
    </row>
    <row r="799" spans="1:3" x14ac:dyDescent="0.3">
      <c r="A799">
        <v>798</v>
      </c>
      <c r="B799" t="s">
        <v>2087</v>
      </c>
      <c r="C799">
        <v>6</v>
      </c>
    </row>
    <row r="800" spans="1:3" x14ac:dyDescent="0.3">
      <c r="A800">
        <v>799</v>
      </c>
      <c r="B800" t="s">
        <v>168</v>
      </c>
      <c r="C800">
        <v>6</v>
      </c>
    </row>
    <row r="801" spans="1:3" x14ac:dyDescent="0.3">
      <c r="A801">
        <v>800</v>
      </c>
      <c r="B801" t="s">
        <v>311</v>
      </c>
      <c r="C801">
        <v>6</v>
      </c>
    </row>
    <row r="802" spans="1:3" x14ac:dyDescent="0.3">
      <c r="A802">
        <v>801</v>
      </c>
      <c r="B802" t="s">
        <v>2049</v>
      </c>
      <c r="C802">
        <v>6</v>
      </c>
    </row>
    <row r="803" spans="1:3" x14ac:dyDescent="0.3">
      <c r="A803">
        <v>802</v>
      </c>
      <c r="B803" t="s">
        <v>2675</v>
      </c>
      <c r="C803">
        <v>6</v>
      </c>
    </row>
    <row r="804" spans="1:3" x14ac:dyDescent="0.3">
      <c r="A804">
        <v>803</v>
      </c>
      <c r="B804" t="s">
        <v>2277</v>
      </c>
      <c r="C804">
        <v>6</v>
      </c>
    </row>
    <row r="805" spans="1:3" x14ac:dyDescent="0.3">
      <c r="A805">
        <v>804</v>
      </c>
      <c r="B805" t="s">
        <v>1961</v>
      </c>
      <c r="C805">
        <v>6</v>
      </c>
    </row>
    <row r="806" spans="1:3" x14ac:dyDescent="0.3">
      <c r="A806">
        <v>805</v>
      </c>
      <c r="B806" t="s">
        <v>1163</v>
      </c>
      <c r="C806">
        <v>6</v>
      </c>
    </row>
    <row r="807" spans="1:3" x14ac:dyDescent="0.3">
      <c r="A807">
        <v>806</v>
      </c>
      <c r="B807" t="s">
        <v>1739</v>
      </c>
      <c r="C807">
        <v>6</v>
      </c>
    </row>
    <row r="808" spans="1:3" x14ac:dyDescent="0.3">
      <c r="A808">
        <v>807</v>
      </c>
      <c r="B808" t="s">
        <v>349</v>
      </c>
      <c r="C808">
        <v>6</v>
      </c>
    </row>
    <row r="809" spans="1:3" x14ac:dyDescent="0.3">
      <c r="A809">
        <v>808</v>
      </c>
      <c r="B809" t="s">
        <v>1102</v>
      </c>
      <c r="C809">
        <v>6</v>
      </c>
    </row>
    <row r="810" spans="1:3" x14ac:dyDescent="0.3">
      <c r="A810">
        <v>809</v>
      </c>
      <c r="B810" t="s">
        <v>356</v>
      </c>
      <c r="C810">
        <v>6</v>
      </c>
    </row>
    <row r="811" spans="1:3" x14ac:dyDescent="0.3">
      <c r="A811">
        <v>810</v>
      </c>
      <c r="B811" t="s">
        <v>1933</v>
      </c>
      <c r="C811">
        <v>6</v>
      </c>
    </row>
    <row r="812" spans="1:3" x14ac:dyDescent="0.3">
      <c r="A812">
        <v>811</v>
      </c>
      <c r="B812" t="s">
        <v>1108</v>
      </c>
      <c r="C812">
        <v>6</v>
      </c>
    </row>
    <row r="813" spans="1:3" x14ac:dyDescent="0.3">
      <c r="A813">
        <v>812</v>
      </c>
      <c r="B813" t="s">
        <v>2138</v>
      </c>
      <c r="C813">
        <v>6</v>
      </c>
    </row>
    <row r="814" spans="1:3" x14ac:dyDescent="0.3">
      <c r="A814">
        <v>813</v>
      </c>
      <c r="B814" t="s">
        <v>566</v>
      </c>
      <c r="C814">
        <v>6</v>
      </c>
    </row>
    <row r="815" spans="1:3" x14ac:dyDescent="0.3">
      <c r="A815">
        <v>814</v>
      </c>
      <c r="B815" t="s">
        <v>1585</v>
      </c>
      <c r="C815">
        <v>6</v>
      </c>
    </row>
    <row r="816" spans="1:3" x14ac:dyDescent="0.3">
      <c r="A816">
        <v>815</v>
      </c>
      <c r="B816" t="s">
        <v>127</v>
      </c>
      <c r="C816">
        <v>6</v>
      </c>
    </row>
    <row r="817" spans="1:3" x14ac:dyDescent="0.3">
      <c r="A817">
        <v>816</v>
      </c>
      <c r="B817" t="s">
        <v>632</v>
      </c>
      <c r="C817">
        <v>6</v>
      </c>
    </row>
    <row r="818" spans="1:3" x14ac:dyDescent="0.3">
      <c r="A818">
        <v>817</v>
      </c>
      <c r="B818" t="s">
        <v>2841</v>
      </c>
      <c r="C818">
        <v>6</v>
      </c>
    </row>
    <row r="819" spans="1:3" x14ac:dyDescent="0.3">
      <c r="A819">
        <v>818</v>
      </c>
      <c r="B819" t="s">
        <v>399</v>
      </c>
      <c r="C819">
        <v>6</v>
      </c>
    </row>
    <row r="820" spans="1:3" x14ac:dyDescent="0.3">
      <c r="A820">
        <v>819</v>
      </c>
      <c r="B820" t="s">
        <v>1336</v>
      </c>
      <c r="C820">
        <v>6</v>
      </c>
    </row>
    <row r="821" spans="1:3" x14ac:dyDescent="0.3">
      <c r="A821">
        <v>820</v>
      </c>
      <c r="B821" t="s">
        <v>2068</v>
      </c>
      <c r="C821">
        <v>6</v>
      </c>
    </row>
    <row r="822" spans="1:3" x14ac:dyDescent="0.3">
      <c r="A822">
        <v>821</v>
      </c>
      <c r="B822" t="s">
        <v>103</v>
      </c>
      <c r="C822">
        <v>6</v>
      </c>
    </row>
    <row r="823" spans="1:3" x14ac:dyDescent="0.3">
      <c r="A823">
        <v>822</v>
      </c>
      <c r="B823" t="s">
        <v>850</v>
      </c>
      <c r="C823">
        <v>6</v>
      </c>
    </row>
    <row r="824" spans="1:3" x14ac:dyDescent="0.3">
      <c r="A824">
        <v>823</v>
      </c>
      <c r="B824" t="s">
        <v>677</v>
      </c>
      <c r="C824">
        <v>6</v>
      </c>
    </row>
    <row r="825" spans="1:3" x14ac:dyDescent="0.3">
      <c r="A825">
        <v>824</v>
      </c>
      <c r="B825" t="s">
        <v>689</v>
      </c>
      <c r="C825">
        <v>6</v>
      </c>
    </row>
    <row r="826" spans="1:3" x14ac:dyDescent="0.3">
      <c r="A826">
        <v>825</v>
      </c>
      <c r="B826" t="s">
        <v>416</v>
      </c>
      <c r="C826">
        <v>6</v>
      </c>
    </row>
    <row r="827" spans="1:3" x14ac:dyDescent="0.3">
      <c r="A827">
        <v>826</v>
      </c>
      <c r="B827" t="s">
        <v>2566</v>
      </c>
      <c r="C827">
        <v>6</v>
      </c>
    </row>
    <row r="828" spans="1:3" x14ac:dyDescent="0.3">
      <c r="A828">
        <v>827</v>
      </c>
      <c r="B828" t="s">
        <v>3200</v>
      </c>
      <c r="C828">
        <v>6</v>
      </c>
    </row>
    <row r="829" spans="1:3" x14ac:dyDescent="0.3">
      <c r="A829">
        <v>828</v>
      </c>
      <c r="B829" t="s">
        <v>1908</v>
      </c>
      <c r="C829">
        <v>6</v>
      </c>
    </row>
    <row r="830" spans="1:3" x14ac:dyDescent="0.3">
      <c r="A830">
        <v>829</v>
      </c>
      <c r="B830" t="s">
        <v>2245</v>
      </c>
      <c r="C830">
        <v>6</v>
      </c>
    </row>
    <row r="831" spans="1:3" x14ac:dyDescent="0.3">
      <c r="A831">
        <v>830</v>
      </c>
      <c r="B831" t="s">
        <v>282</v>
      </c>
      <c r="C831">
        <v>6</v>
      </c>
    </row>
    <row r="832" spans="1:3" x14ac:dyDescent="0.3">
      <c r="A832">
        <v>831</v>
      </c>
      <c r="B832" t="s">
        <v>791</v>
      </c>
      <c r="C832">
        <v>6</v>
      </c>
    </row>
    <row r="833" spans="1:3" x14ac:dyDescent="0.3">
      <c r="A833">
        <v>832</v>
      </c>
      <c r="B833" t="s">
        <v>102</v>
      </c>
      <c r="C833">
        <v>6</v>
      </c>
    </row>
    <row r="834" spans="1:3" x14ac:dyDescent="0.3">
      <c r="A834">
        <v>833</v>
      </c>
      <c r="B834" t="s">
        <v>90</v>
      </c>
      <c r="C834">
        <v>6</v>
      </c>
    </row>
    <row r="835" spans="1:3" x14ac:dyDescent="0.3">
      <c r="A835">
        <v>834</v>
      </c>
      <c r="B835" t="s">
        <v>2994</v>
      </c>
      <c r="C835">
        <v>6</v>
      </c>
    </row>
    <row r="836" spans="1:3" x14ac:dyDescent="0.3">
      <c r="A836">
        <v>835</v>
      </c>
      <c r="B836" t="s">
        <v>387</v>
      </c>
      <c r="C836">
        <v>6</v>
      </c>
    </row>
    <row r="837" spans="1:3" x14ac:dyDescent="0.3">
      <c r="A837">
        <v>836</v>
      </c>
      <c r="B837" t="s">
        <v>619</v>
      </c>
      <c r="C837">
        <v>6</v>
      </c>
    </row>
    <row r="838" spans="1:3" x14ac:dyDescent="0.3">
      <c r="A838">
        <v>837</v>
      </c>
      <c r="B838" t="s">
        <v>2918</v>
      </c>
      <c r="C838">
        <v>6</v>
      </c>
    </row>
    <row r="839" spans="1:3" x14ac:dyDescent="0.3">
      <c r="A839">
        <v>838</v>
      </c>
      <c r="B839" t="s">
        <v>2323</v>
      </c>
      <c r="C839">
        <v>6</v>
      </c>
    </row>
    <row r="840" spans="1:3" x14ac:dyDescent="0.3">
      <c r="A840">
        <v>839</v>
      </c>
      <c r="B840" t="s">
        <v>228</v>
      </c>
      <c r="C840">
        <v>6</v>
      </c>
    </row>
    <row r="841" spans="1:3" x14ac:dyDescent="0.3">
      <c r="A841">
        <v>840</v>
      </c>
      <c r="B841" t="s">
        <v>2781</v>
      </c>
      <c r="C841">
        <v>6</v>
      </c>
    </row>
    <row r="842" spans="1:3" x14ac:dyDescent="0.3">
      <c r="A842">
        <v>841</v>
      </c>
      <c r="B842" t="s">
        <v>285</v>
      </c>
      <c r="C842">
        <v>6</v>
      </c>
    </row>
    <row r="843" spans="1:3" x14ac:dyDescent="0.3">
      <c r="A843">
        <v>842</v>
      </c>
      <c r="B843" t="s">
        <v>2043</v>
      </c>
      <c r="C843">
        <v>6</v>
      </c>
    </row>
    <row r="844" spans="1:3" x14ac:dyDescent="0.3">
      <c r="A844">
        <v>843</v>
      </c>
      <c r="B844" t="s">
        <v>2313</v>
      </c>
      <c r="C844">
        <v>6</v>
      </c>
    </row>
    <row r="845" spans="1:3" x14ac:dyDescent="0.3">
      <c r="A845">
        <v>844</v>
      </c>
      <c r="B845" t="s">
        <v>2802</v>
      </c>
      <c r="C845">
        <v>6</v>
      </c>
    </row>
    <row r="846" spans="1:3" x14ac:dyDescent="0.3">
      <c r="A846">
        <v>845</v>
      </c>
      <c r="B846" t="s">
        <v>3230</v>
      </c>
      <c r="C846">
        <v>6</v>
      </c>
    </row>
    <row r="847" spans="1:3" x14ac:dyDescent="0.3">
      <c r="A847">
        <v>846</v>
      </c>
      <c r="B847" t="s">
        <v>3197</v>
      </c>
      <c r="C847">
        <v>6</v>
      </c>
    </row>
    <row r="848" spans="1:3" x14ac:dyDescent="0.3">
      <c r="A848">
        <v>847</v>
      </c>
      <c r="B848" t="s">
        <v>2855</v>
      </c>
      <c r="C848">
        <v>6</v>
      </c>
    </row>
    <row r="849" spans="1:3" x14ac:dyDescent="0.3">
      <c r="A849">
        <v>848</v>
      </c>
      <c r="B849" t="s">
        <v>2572</v>
      </c>
      <c r="C849">
        <v>6</v>
      </c>
    </row>
    <row r="850" spans="1:3" x14ac:dyDescent="0.3">
      <c r="A850">
        <v>849</v>
      </c>
      <c r="B850" t="s">
        <v>271</v>
      </c>
      <c r="C850">
        <v>6</v>
      </c>
    </row>
    <row r="851" spans="1:3" x14ac:dyDescent="0.3">
      <c r="A851">
        <v>850</v>
      </c>
      <c r="B851" t="s">
        <v>1883</v>
      </c>
      <c r="C851">
        <v>6</v>
      </c>
    </row>
    <row r="852" spans="1:3" x14ac:dyDescent="0.3">
      <c r="A852">
        <v>851</v>
      </c>
      <c r="B852" t="s">
        <v>84</v>
      </c>
      <c r="C852">
        <v>6</v>
      </c>
    </row>
    <row r="853" spans="1:3" x14ac:dyDescent="0.3">
      <c r="A853">
        <v>852</v>
      </c>
      <c r="B853" t="s">
        <v>1413</v>
      </c>
      <c r="C853">
        <v>6</v>
      </c>
    </row>
    <row r="854" spans="1:3" x14ac:dyDescent="0.3">
      <c r="A854">
        <v>853</v>
      </c>
      <c r="B854" t="s">
        <v>1946</v>
      </c>
      <c r="C854">
        <v>6</v>
      </c>
    </row>
    <row r="855" spans="1:3" x14ac:dyDescent="0.3">
      <c r="A855">
        <v>854</v>
      </c>
      <c r="B855" t="s">
        <v>1553</v>
      </c>
      <c r="C855">
        <v>5</v>
      </c>
    </row>
    <row r="856" spans="1:3" x14ac:dyDescent="0.3">
      <c r="A856">
        <v>855</v>
      </c>
      <c r="B856" t="s">
        <v>871</v>
      </c>
      <c r="C856">
        <v>5</v>
      </c>
    </row>
    <row r="857" spans="1:3" x14ac:dyDescent="0.3">
      <c r="A857">
        <v>856</v>
      </c>
      <c r="B857" t="s">
        <v>2560</v>
      </c>
      <c r="C857">
        <v>4</v>
      </c>
    </row>
    <row r="858" spans="1:3" x14ac:dyDescent="0.3">
      <c r="A858">
        <v>857</v>
      </c>
      <c r="B858" t="s">
        <v>758</v>
      </c>
      <c r="C858">
        <v>4</v>
      </c>
    </row>
    <row r="859" spans="1:3" x14ac:dyDescent="0.3">
      <c r="A859">
        <v>858</v>
      </c>
      <c r="B859" t="s">
        <v>2947</v>
      </c>
      <c r="C859">
        <v>4</v>
      </c>
    </row>
    <row r="860" spans="1:3" x14ac:dyDescent="0.3">
      <c r="A860">
        <v>859</v>
      </c>
      <c r="B860" t="s">
        <v>336</v>
      </c>
      <c r="C860">
        <v>4</v>
      </c>
    </row>
    <row r="861" spans="1:3" x14ac:dyDescent="0.3">
      <c r="A861">
        <v>860</v>
      </c>
      <c r="B861" t="s">
        <v>2371</v>
      </c>
      <c r="C861">
        <v>4</v>
      </c>
    </row>
    <row r="862" spans="1:3" x14ac:dyDescent="0.3">
      <c r="A862">
        <v>861</v>
      </c>
      <c r="B862" t="s">
        <v>321</v>
      </c>
      <c r="C862">
        <v>4</v>
      </c>
    </row>
    <row r="863" spans="1:3" x14ac:dyDescent="0.3">
      <c r="A863">
        <v>862</v>
      </c>
      <c r="B863" t="s">
        <v>3057</v>
      </c>
      <c r="C863">
        <v>4</v>
      </c>
    </row>
    <row r="864" spans="1:3" x14ac:dyDescent="0.3">
      <c r="A864">
        <v>863</v>
      </c>
      <c r="B864" t="s">
        <v>2823</v>
      </c>
      <c r="C864">
        <v>4</v>
      </c>
    </row>
    <row r="865" spans="1:3" x14ac:dyDescent="0.3">
      <c r="A865">
        <v>864</v>
      </c>
      <c r="B865" t="s">
        <v>2847</v>
      </c>
      <c r="C865">
        <v>4</v>
      </c>
    </row>
    <row r="866" spans="1:3" x14ac:dyDescent="0.3">
      <c r="A866">
        <v>865</v>
      </c>
      <c r="B866" t="s">
        <v>207</v>
      </c>
      <c r="C866">
        <v>4</v>
      </c>
    </row>
    <row r="867" spans="1:3" x14ac:dyDescent="0.3">
      <c r="A867">
        <v>866</v>
      </c>
      <c r="B867" t="s">
        <v>2617</v>
      </c>
      <c r="C867">
        <v>4</v>
      </c>
    </row>
    <row r="868" spans="1:3" x14ac:dyDescent="0.3">
      <c r="A868">
        <v>867</v>
      </c>
      <c r="B868" t="s">
        <v>3062</v>
      </c>
      <c r="C868">
        <v>4</v>
      </c>
    </row>
    <row r="869" spans="1:3" x14ac:dyDescent="0.3">
      <c r="A869">
        <v>868</v>
      </c>
      <c r="B869" t="s">
        <v>2861</v>
      </c>
      <c r="C869">
        <v>4</v>
      </c>
    </row>
    <row r="870" spans="1:3" x14ac:dyDescent="0.3">
      <c r="A870">
        <v>869</v>
      </c>
      <c r="B870" t="s">
        <v>2363</v>
      </c>
      <c r="C870">
        <v>4</v>
      </c>
    </row>
    <row r="871" spans="1:3" x14ac:dyDescent="0.3">
      <c r="A871">
        <v>870</v>
      </c>
      <c r="B871" t="s">
        <v>3185</v>
      </c>
      <c r="C871">
        <v>4</v>
      </c>
    </row>
    <row r="872" spans="1:3" x14ac:dyDescent="0.3">
      <c r="A872">
        <v>871</v>
      </c>
      <c r="B872" t="s">
        <v>1615</v>
      </c>
      <c r="C872">
        <v>4</v>
      </c>
    </row>
    <row r="873" spans="1:3" x14ac:dyDescent="0.3">
      <c r="A873">
        <v>872</v>
      </c>
      <c r="B873" t="s">
        <v>3048</v>
      </c>
      <c r="C873">
        <v>4</v>
      </c>
    </row>
    <row r="874" spans="1:3" x14ac:dyDescent="0.3">
      <c r="A874">
        <v>873</v>
      </c>
      <c r="B874" t="s">
        <v>3144</v>
      </c>
      <c r="C874">
        <v>4</v>
      </c>
    </row>
    <row r="875" spans="1:3" x14ac:dyDescent="0.3">
      <c r="A875">
        <v>874</v>
      </c>
      <c r="B875" t="s">
        <v>2976</v>
      </c>
      <c r="C875">
        <v>4</v>
      </c>
    </row>
    <row r="876" spans="1:3" x14ac:dyDescent="0.3">
      <c r="A876">
        <v>875</v>
      </c>
      <c r="B876" t="s">
        <v>3288</v>
      </c>
      <c r="C876">
        <v>4</v>
      </c>
    </row>
    <row r="877" spans="1:3" x14ac:dyDescent="0.3">
      <c r="A877">
        <v>876</v>
      </c>
      <c r="B877" t="s">
        <v>2837</v>
      </c>
      <c r="C877">
        <v>4</v>
      </c>
    </row>
    <row r="878" spans="1:3" x14ac:dyDescent="0.3">
      <c r="A878">
        <v>877</v>
      </c>
      <c r="B878" t="s">
        <v>295</v>
      </c>
      <c r="C878">
        <v>4</v>
      </c>
    </row>
    <row r="879" spans="1:3" x14ac:dyDescent="0.3">
      <c r="A879">
        <v>878</v>
      </c>
      <c r="B879" t="s">
        <v>483</v>
      </c>
      <c r="C879">
        <v>4</v>
      </c>
    </row>
    <row r="880" spans="1:3" x14ac:dyDescent="0.3">
      <c r="A880">
        <v>879</v>
      </c>
      <c r="B880" t="s">
        <v>3152</v>
      </c>
      <c r="C880">
        <v>4</v>
      </c>
    </row>
    <row r="881" spans="1:3" x14ac:dyDescent="0.3">
      <c r="A881">
        <v>880</v>
      </c>
      <c r="B881" t="s">
        <v>2970</v>
      </c>
      <c r="C881">
        <v>4</v>
      </c>
    </row>
    <row r="882" spans="1:3" x14ac:dyDescent="0.3">
      <c r="A882">
        <v>881</v>
      </c>
      <c r="B882" t="s">
        <v>2614</v>
      </c>
      <c r="C882">
        <v>4</v>
      </c>
    </row>
    <row r="883" spans="1:3" x14ac:dyDescent="0.3">
      <c r="A883">
        <v>882</v>
      </c>
      <c r="B883" t="s">
        <v>578</v>
      </c>
      <c r="C883">
        <v>4</v>
      </c>
    </row>
    <row r="884" spans="1:3" x14ac:dyDescent="0.3">
      <c r="A884">
        <v>883</v>
      </c>
      <c r="B884" t="s">
        <v>2559</v>
      </c>
      <c r="C884">
        <v>4</v>
      </c>
    </row>
    <row r="885" spans="1:3" x14ac:dyDescent="0.3">
      <c r="A885">
        <v>884</v>
      </c>
      <c r="B885" t="s">
        <v>3291</v>
      </c>
      <c r="C885">
        <v>4</v>
      </c>
    </row>
    <row r="886" spans="1:3" x14ac:dyDescent="0.3">
      <c r="A886">
        <v>885</v>
      </c>
      <c r="B886" t="s">
        <v>1431</v>
      </c>
      <c r="C886">
        <v>3</v>
      </c>
    </row>
    <row r="887" spans="1:3" x14ac:dyDescent="0.3">
      <c r="A887">
        <v>886</v>
      </c>
      <c r="B887" t="s">
        <v>2334</v>
      </c>
      <c r="C887">
        <v>3</v>
      </c>
    </row>
    <row r="888" spans="1:3" x14ac:dyDescent="0.3">
      <c r="A888">
        <v>887</v>
      </c>
      <c r="B888" t="s">
        <v>218</v>
      </c>
      <c r="C888">
        <v>3</v>
      </c>
    </row>
    <row r="889" spans="1:3" x14ac:dyDescent="0.3">
      <c r="A889">
        <v>888</v>
      </c>
      <c r="B889" t="s">
        <v>2078</v>
      </c>
      <c r="C889">
        <v>3</v>
      </c>
    </row>
    <row r="890" spans="1:3" x14ac:dyDescent="0.3">
      <c r="A890">
        <v>889</v>
      </c>
      <c r="B890" t="s">
        <v>3222</v>
      </c>
      <c r="C890">
        <v>3</v>
      </c>
    </row>
    <row r="891" spans="1:3" x14ac:dyDescent="0.3">
      <c r="A891">
        <v>890</v>
      </c>
      <c r="B891" t="s">
        <v>191</v>
      </c>
      <c r="C891">
        <v>3</v>
      </c>
    </row>
    <row r="892" spans="1:3" x14ac:dyDescent="0.3">
      <c r="A892">
        <v>891</v>
      </c>
      <c r="B892" t="s">
        <v>326</v>
      </c>
      <c r="C892">
        <v>3</v>
      </c>
    </row>
    <row r="893" spans="1:3" x14ac:dyDescent="0.3">
      <c r="A893">
        <v>892</v>
      </c>
      <c r="B893" t="s">
        <v>2187</v>
      </c>
      <c r="C893">
        <v>3</v>
      </c>
    </row>
    <row r="894" spans="1:3" x14ac:dyDescent="0.3">
      <c r="A894">
        <v>893</v>
      </c>
      <c r="B894" t="s">
        <v>2844</v>
      </c>
      <c r="C894">
        <v>3</v>
      </c>
    </row>
    <row r="895" spans="1:3" x14ac:dyDescent="0.3">
      <c r="A895">
        <v>894</v>
      </c>
      <c r="B895" t="s">
        <v>235</v>
      </c>
      <c r="C895">
        <v>3</v>
      </c>
    </row>
    <row r="896" spans="1:3" x14ac:dyDescent="0.3">
      <c r="A896">
        <v>895</v>
      </c>
      <c r="B896" t="s">
        <v>1705</v>
      </c>
      <c r="C896">
        <v>3</v>
      </c>
    </row>
    <row r="897" spans="1:3" x14ac:dyDescent="0.3">
      <c r="A897">
        <v>896</v>
      </c>
      <c r="B897" t="s">
        <v>1710</v>
      </c>
      <c r="C897">
        <v>3</v>
      </c>
    </row>
    <row r="898" spans="1:3" x14ac:dyDescent="0.3">
      <c r="A898">
        <v>897</v>
      </c>
      <c r="B898" t="s">
        <v>1642</v>
      </c>
      <c r="C898">
        <v>3</v>
      </c>
    </row>
    <row r="899" spans="1:3" x14ac:dyDescent="0.3">
      <c r="A899">
        <v>898</v>
      </c>
      <c r="B899" t="s">
        <v>2268</v>
      </c>
      <c r="C899">
        <v>3</v>
      </c>
    </row>
    <row r="900" spans="1:3" x14ac:dyDescent="0.3">
      <c r="A900">
        <v>899</v>
      </c>
      <c r="B900" t="s">
        <v>213</v>
      </c>
      <c r="C900">
        <v>3</v>
      </c>
    </row>
    <row r="901" spans="1:3" x14ac:dyDescent="0.3">
      <c r="A901">
        <v>900</v>
      </c>
      <c r="B901" t="s">
        <v>775</v>
      </c>
      <c r="C901">
        <v>3</v>
      </c>
    </row>
    <row r="902" spans="1:3" x14ac:dyDescent="0.3">
      <c r="A902">
        <v>901</v>
      </c>
      <c r="B902" t="s">
        <v>2540</v>
      </c>
      <c r="C902">
        <v>3</v>
      </c>
    </row>
    <row r="903" spans="1:3" x14ac:dyDescent="0.3">
      <c r="A903">
        <v>902</v>
      </c>
      <c r="B903" t="s">
        <v>396</v>
      </c>
      <c r="C903">
        <v>3</v>
      </c>
    </row>
    <row r="904" spans="1:3" x14ac:dyDescent="0.3">
      <c r="A904">
        <v>903</v>
      </c>
      <c r="B904" t="s">
        <v>121</v>
      </c>
      <c r="C904">
        <v>3</v>
      </c>
    </row>
    <row r="905" spans="1:3" x14ac:dyDescent="0.3">
      <c r="A905">
        <v>904</v>
      </c>
      <c r="B905" t="s">
        <v>2701</v>
      </c>
      <c r="C905">
        <v>3</v>
      </c>
    </row>
    <row r="906" spans="1:3" x14ac:dyDescent="0.3">
      <c r="A906">
        <v>905</v>
      </c>
      <c r="B906" t="s">
        <v>2331</v>
      </c>
      <c r="C906">
        <v>3</v>
      </c>
    </row>
    <row r="907" spans="1:3" x14ac:dyDescent="0.3">
      <c r="A907">
        <v>906</v>
      </c>
      <c r="B907" t="s">
        <v>2806</v>
      </c>
      <c r="C907">
        <v>3</v>
      </c>
    </row>
    <row r="908" spans="1:3" x14ac:dyDescent="0.3">
      <c r="A908">
        <v>907</v>
      </c>
      <c r="B908" t="s">
        <v>255</v>
      </c>
      <c r="C908">
        <v>3</v>
      </c>
    </row>
    <row r="909" spans="1:3" x14ac:dyDescent="0.3">
      <c r="A909">
        <v>908</v>
      </c>
      <c r="B909" t="s">
        <v>1461</v>
      </c>
      <c r="C909">
        <v>3</v>
      </c>
    </row>
    <row r="910" spans="1:3" x14ac:dyDescent="0.3">
      <c r="A910">
        <v>909</v>
      </c>
      <c r="B910" t="s">
        <v>297</v>
      </c>
      <c r="C910">
        <v>3</v>
      </c>
    </row>
    <row r="911" spans="1:3" x14ac:dyDescent="0.3">
      <c r="A911">
        <v>910</v>
      </c>
      <c r="B911" t="s">
        <v>2657</v>
      </c>
      <c r="C911">
        <v>3</v>
      </c>
    </row>
    <row r="912" spans="1:3" x14ac:dyDescent="0.3">
      <c r="A912">
        <v>911</v>
      </c>
      <c r="B912" t="s">
        <v>1959</v>
      </c>
      <c r="C912">
        <v>3</v>
      </c>
    </row>
    <row r="913" spans="1:3" x14ac:dyDescent="0.3">
      <c r="A913">
        <v>912</v>
      </c>
      <c r="B913" t="s">
        <v>696</v>
      </c>
      <c r="C913">
        <v>3</v>
      </c>
    </row>
    <row r="914" spans="1:3" x14ac:dyDescent="0.3">
      <c r="A914">
        <v>913</v>
      </c>
      <c r="B914" t="s">
        <v>2257</v>
      </c>
      <c r="C914">
        <v>3</v>
      </c>
    </row>
    <row r="915" spans="1:3" x14ac:dyDescent="0.3">
      <c r="A915">
        <v>914</v>
      </c>
      <c r="B915" t="s">
        <v>122</v>
      </c>
      <c r="C915">
        <v>3</v>
      </c>
    </row>
    <row r="916" spans="1:3" x14ac:dyDescent="0.3">
      <c r="A916">
        <v>915</v>
      </c>
      <c r="B916" t="s">
        <v>429</v>
      </c>
      <c r="C916">
        <v>3</v>
      </c>
    </row>
    <row r="917" spans="1:3" x14ac:dyDescent="0.3">
      <c r="A917">
        <v>916</v>
      </c>
      <c r="B917" t="s">
        <v>2817</v>
      </c>
      <c r="C917">
        <v>3</v>
      </c>
    </row>
    <row r="918" spans="1:3" x14ac:dyDescent="0.3">
      <c r="A918">
        <v>917</v>
      </c>
      <c r="B918" t="s">
        <v>646</v>
      </c>
      <c r="C918">
        <v>3</v>
      </c>
    </row>
    <row r="919" spans="1:3" x14ac:dyDescent="0.3">
      <c r="A919">
        <v>918</v>
      </c>
      <c r="B919" t="s">
        <v>350</v>
      </c>
      <c r="C919">
        <v>3</v>
      </c>
    </row>
    <row r="920" spans="1:3" x14ac:dyDescent="0.3">
      <c r="A920">
        <v>919</v>
      </c>
      <c r="B920" t="s">
        <v>1800</v>
      </c>
      <c r="C920">
        <v>3</v>
      </c>
    </row>
    <row r="921" spans="1:3" x14ac:dyDescent="0.3">
      <c r="A921">
        <v>920</v>
      </c>
      <c r="B921" t="s">
        <v>2704</v>
      </c>
      <c r="C921">
        <v>3</v>
      </c>
    </row>
    <row r="922" spans="1:3" x14ac:dyDescent="0.3">
      <c r="A922">
        <v>921</v>
      </c>
      <c r="B922" t="s">
        <v>2487</v>
      </c>
      <c r="C922">
        <v>3</v>
      </c>
    </row>
    <row r="923" spans="1:3" x14ac:dyDescent="0.3">
      <c r="A923">
        <v>922</v>
      </c>
      <c r="B923" t="s">
        <v>3065</v>
      </c>
      <c r="C923">
        <v>3</v>
      </c>
    </row>
    <row r="924" spans="1:3" x14ac:dyDescent="0.3">
      <c r="A924">
        <v>923</v>
      </c>
      <c r="B924" t="s">
        <v>1010</v>
      </c>
      <c r="C924">
        <v>3</v>
      </c>
    </row>
    <row r="925" spans="1:3" x14ac:dyDescent="0.3">
      <c r="A925">
        <v>924</v>
      </c>
      <c r="B925" t="s">
        <v>244</v>
      </c>
      <c r="C925">
        <v>3</v>
      </c>
    </row>
    <row r="926" spans="1:3" x14ac:dyDescent="0.3">
      <c r="A926">
        <v>925</v>
      </c>
      <c r="B926" t="s">
        <v>1058</v>
      </c>
      <c r="C926">
        <v>3</v>
      </c>
    </row>
    <row r="927" spans="1:3" x14ac:dyDescent="0.3">
      <c r="A927">
        <v>926</v>
      </c>
      <c r="B927" t="s">
        <v>548</v>
      </c>
      <c r="C927">
        <v>3</v>
      </c>
    </row>
    <row r="928" spans="1:3" x14ac:dyDescent="0.3">
      <c r="A928">
        <v>927</v>
      </c>
      <c r="B928" t="s">
        <v>2664</v>
      </c>
      <c r="C928">
        <v>3</v>
      </c>
    </row>
    <row r="929" spans="1:3" x14ac:dyDescent="0.3">
      <c r="A929">
        <v>928</v>
      </c>
      <c r="B929" t="s">
        <v>2552</v>
      </c>
      <c r="C929">
        <v>3</v>
      </c>
    </row>
    <row r="930" spans="1:3" x14ac:dyDescent="0.3">
      <c r="A930">
        <v>929</v>
      </c>
      <c r="B930" t="s">
        <v>1637</v>
      </c>
      <c r="C930">
        <v>3</v>
      </c>
    </row>
    <row r="931" spans="1:3" x14ac:dyDescent="0.3">
      <c r="A931">
        <v>930</v>
      </c>
      <c r="B931" t="s">
        <v>253</v>
      </c>
      <c r="C931">
        <v>3</v>
      </c>
    </row>
    <row r="932" spans="1:3" x14ac:dyDescent="0.3">
      <c r="A932">
        <v>931</v>
      </c>
      <c r="B932" t="s">
        <v>2355</v>
      </c>
      <c r="C932">
        <v>3</v>
      </c>
    </row>
    <row r="933" spans="1:3" x14ac:dyDescent="0.3">
      <c r="A933">
        <v>932</v>
      </c>
      <c r="B933" t="s">
        <v>3297</v>
      </c>
      <c r="C933">
        <v>3</v>
      </c>
    </row>
    <row r="934" spans="1:3" x14ac:dyDescent="0.3">
      <c r="A934">
        <v>933</v>
      </c>
      <c r="B934" t="s">
        <v>440</v>
      </c>
      <c r="C934">
        <v>3</v>
      </c>
    </row>
    <row r="935" spans="1:3" x14ac:dyDescent="0.3">
      <c r="A935">
        <v>934</v>
      </c>
      <c r="B935" t="s">
        <v>2681</v>
      </c>
      <c r="C935">
        <v>3</v>
      </c>
    </row>
    <row r="936" spans="1:3" x14ac:dyDescent="0.3">
      <c r="A936">
        <v>935</v>
      </c>
      <c r="B936" t="s">
        <v>2135</v>
      </c>
      <c r="C936">
        <v>3</v>
      </c>
    </row>
    <row r="937" spans="1:3" x14ac:dyDescent="0.3">
      <c r="A937">
        <v>936</v>
      </c>
      <c r="B937" t="s">
        <v>1192</v>
      </c>
      <c r="C937">
        <v>3</v>
      </c>
    </row>
    <row r="938" spans="1:3" x14ac:dyDescent="0.3">
      <c r="A938">
        <v>937</v>
      </c>
      <c r="B938" t="s">
        <v>1648</v>
      </c>
      <c r="C938">
        <v>3</v>
      </c>
    </row>
    <row r="939" spans="1:3" x14ac:dyDescent="0.3">
      <c r="A939">
        <v>938</v>
      </c>
      <c r="B939" t="s">
        <v>2493</v>
      </c>
      <c r="C939">
        <v>3</v>
      </c>
    </row>
    <row r="940" spans="1:3" x14ac:dyDescent="0.3">
      <c r="A940">
        <v>939</v>
      </c>
      <c r="B940" t="s">
        <v>3083</v>
      </c>
      <c r="C940">
        <v>3</v>
      </c>
    </row>
    <row r="941" spans="1:3" x14ac:dyDescent="0.3">
      <c r="A941">
        <v>940</v>
      </c>
      <c r="B941" t="s">
        <v>1158</v>
      </c>
      <c r="C941">
        <v>3</v>
      </c>
    </row>
    <row r="942" spans="1:3" x14ac:dyDescent="0.3">
      <c r="A942">
        <v>941</v>
      </c>
      <c r="B942" t="s">
        <v>115</v>
      </c>
      <c r="C942">
        <v>3</v>
      </c>
    </row>
    <row r="943" spans="1:3" x14ac:dyDescent="0.3">
      <c r="A943">
        <v>942</v>
      </c>
      <c r="B943" t="s">
        <v>3060</v>
      </c>
      <c r="C943">
        <v>3</v>
      </c>
    </row>
    <row r="944" spans="1:3" x14ac:dyDescent="0.3">
      <c r="A944">
        <v>943</v>
      </c>
      <c r="B944" t="s">
        <v>91</v>
      </c>
      <c r="C944">
        <v>3</v>
      </c>
    </row>
    <row r="945" spans="1:3" x14ac:dyDescent="0.3">
      <c r="A945">
        <v>944</v>
      </c>
      <c r="B945" t="s">
        <v>1757</v>
      </c>
      <c r="C945">
        <v>3</v>
      </c>
    </row>
    <row r="946" spans="1:3" x14ac:dyDescent="0.3">
      <c r="A946">
        <v>945</v>
      </c>
      <c r="B946" t="s">
        <v>249</v>
      </c>
      <c r="C946">
        <v>3</v>
      </c>
    </row>
    <row r="947" spans="1:3" x14ac:dyDescent="0.3">
      <c r="A947">
        <v>946</v>
      </c>
      <c r="B947" t="s">
        <v>3074</v>
      </c>
      <c r="C947">
        <v>3</v>
      </c>
    </row>
    <row r="948" spans="1:3" x14ac:dyDescent="0.3">
      <c r="A948">
        <v>947</v>
      </c>
      <c r="B948" t="s">
        <v>2958</v>
      </c>
      <c r="C948">
        <v>3</v>
      </c>
    </row>
    <row r="949" spans="1:3" x14ac:dyDescent="0.3">
      <c r="A949">
        <v>948</v>
      </c>
      <c r="B949" t="s">
        <v>2950</v>
      </c>
      <c r="C949">
        <v>3</v>
      </c>
    </row>
    <row r="950" spans="1:3" x14ac:dyDescent="0.3">
      <c r="A950">
        <v>949</v>
      </c>
      <c r="B950" t="s">
        <v>2654</v>
      </c>
      <c r="C950">
        <v>3</v>
      </c>
    </row>
    <row r="951" spans="1:3" x14ac:dyDescent="0.3">
      <c r="A951">
        <v>950</v>
      </c>
      <c r="B951" t="s">
        <v>2394</v>
      </c>
      <c r="C951">
        <v>3</v>
      </c>
    </row>
    <row r="952" spans="1:3" x14ac:dyDescent="0.3">
      <c r="A952">
        <v>951</v>
      </c>
      <c r="B952" t="s">
        <v>139</v>
      </c>
      <c r="C952">
        <v>3</v>
      </c>
    </row>
    <row r="953" spans="1:3" x14ac:dyDescent="0.3">
      <c r="A953">
        <v>952</v>
      </c>
      <c r="B953" t="s">
        <v>1185</v>
      </c>
      <c r="C953">
        <v>3</v>
      </c>
    </row>
    <row r="954" spans="1:3" x14ac:dyDescent="0.3">
      <c r="A954">
        <v>953</v>
      </c>
      <c r="B954" t="s">
        <v>2936</v>
      </c>
      <c r="C954">
        <v>3</v>
      </c>
    </row>
    <row r="955" spans="1:3" x14ac:dyDescent="0.3">
      <c r="A955">
        <v>954</v>
      </c>
      <c r="B955" t="s">
        <v>1094</v>
      </c>
      <c r="C955">
        <v>3</v>
      </c>
    </row>
    <row r="956" spans="1:3" x14ac:dyDescent="0.3">
      <c r="A956">
        <v>955</v>
      </c>
      <c r="B956" t="s">
        <v>131</v>
      </c>
      <c r="C956">
        <v>3</v>
      </c>
    </row>
    <row r="957" spans="1:3" x14ac:dyDescent="0.3">
      <c r="A957">
        <v>956</v>
      </c>
      <c r="B957" t="s">
        <v>423</v>
      </c>
      <c r="C957">
        <v>3</v>
      </c>
    </row>
    <row r="958" spans="1:3" x14ac:dyDescent="0.3">
      <c r="A958">
        <v>957</v>
      </c>
      <c r="B958" t="s">
        <v>2302</v>
      </c>
      <c r="C958">
        <v>3</v>
      </c>
    </row>
    <row r="959" spans="1:3" x14ac:dyDescent="0.3">
      <c r="A959">
        <v>958</v>
      </c>
      <c r="B959" t="s">
        <v>2095</v>
      </c>
      <c r="C959">
        <v>3</v>
      </c>
    </row>
    <row r="960" spans="1:3" x14ac:dyDescent="0.3">
      <c r="A960">
        <v>959</v>
      </c>
      <c r="B960" t="s">
        <v>274</v>
      </c>
      <c r="C960">
        <v>3</v>
      </c>
    </row>
    <row r="961" spans="1:3" x14ac:dyDescent="0.3">
      <c r="A961">
        <v>960</v>
      </c>
      <c r="B961" t="s">
        <v>227</v>
      </c>
      <c r="C961">
        <v>3</v>
      </c>
    </row>
    <row r="962" spans="1:3" x14ac:dyDescent="0.3">
      <c r="A962">
        <v>961</v>
      </c>
      <c r="B962" t="s">
        <v>1330</v>
      </c>
      <c r="C962">
        <v>3</v>
      </c>
    </row>
    <row r="963" spans="1:3" x14ac:dyDescent="0.3">
      <c r="A963">
        <v>962</v>
      </c>
      <c r="B963" t="s">
        <v>2695</v>
      </c>
      <c r="C963">
        <v>3</v>
      </c>
    </row>
    <row r="964" spans="1:3" x14ac:dyDescent="0.3">
      <c r="A964">
        <v>963</v>
      </c>
      <c r="B964" t="s">
        <v>138</v>
      </c>
      <c r="C964">
        <v>3</v>
      </c>
    </row>
    <row r="965" spans="1:3" x14ac:dyDescent="0.3">
      <c r="A965">
        <v>964</v>
      </c>
      <c r="B965" t="s">
        <v>2271</v>
      </c>
      <c r="C965">
        <v>3</v>
      </c>
    </row>
    <row r="966" spans="1:3" x14ac:dyDescent="0.3">
      <c r="A966">
        <v>965</v>
      </c>
      <c r="B966" t="s">
        <v>234</v>
      </c>
      <c r="C966">
        <v>3</v>
      </c>
    </row>
    <row r="967" spans="1:3" x14ac:dyDescent="0.3">
      <c r="A967">
        <v>966</v>
      </c>
      <c r="B967" t="s">
        <v>2084</v>
      </c>
      <c r="C967">
        <v>3</v>
      </c>
    </row>
    <row r="968" spans="1:3" x14ac:dyDescent="0.3">
      <c r="A968">
        <v>967</v>
      </c>
      <c r="B968" t="s">
        <v>132</v>
      </c>
      <c r="C968">
        <v>3</v>
      </c>
    </row>
    <row r="969" spans="1:3" x14ac:dyDescent="0.3">
      <c r="A969">
        <v>968</v>
      </c>
      <c r="B969" t="s">
        <v>1441</v>
      </c>
      <c r="C969">
        <v>3</v>
      </c>
    </row>
    <row r="970" spans="1:3" x14ac:dyDescent="0.3">
      <c r="A970">
        <v>969</v>
      </c>
      <c r="B970" t="s">
        <v>1765</v>
      </c>
      <c r="C970">
        <v>3</v>
      </c>
    </row>
    <row r="971" spans="1:3" x14ac:dyDescent="0.3">
      <c r="A971">
        <v>970</v>
      </c>
      <c r="B971" t="s">
        <v>1265</v>
      </c>
      <c r="C971">
        <v>3</v>
      </c>
    </row>
    <row r="972" spans="1:3" x14ac:dyDescent="0.3">
      <c r="A972">
        <v>971</v>
      </c>
      <c r="B972" t="s">
        <v>2496</v>
      </c>
      <c r="C972">
        <v>3</v>
      </c>
    </row>
    <row r="973" spans="1:3" x14ac:dyDescent="0.3">
      <c r="A973">
        <v>972</v>
      </c>
      <c r="B973" t="s">
        <v>980</v>
      </c>
      <c r="C973">
        <v>3</v>
      </c>
    </row>
    <row r="974" spans="1:3" x14ac:dyDescent="0.3">
      <c r="A974">
        <v>973</v>
      </c>
      <c r="B974" t="s">
        <v>545</v>
      </c>
      <c r="C974">
        <v>3</v>
      </c>
    </row>
    <row r="975" spans="1:3" x14ac:dyDescent="0.3">
      <c r="A975">
        <v>974</v>
      </c>
      <c r="B975" t="s">
        <v>1896</v>
      </c>
      <c r="C975">
        <v>3</v>
      </c>
    </row>
    <row r="976" spans="1:3" x14ac:dyDescent="0.3">
      <c r="A976">
        <v>975</v>
      </c>
      <c r="B976" t="s">
        <v>222</v>
      </c>
      <c r="C976">
        <v>3</v>
      </c>
    </row>
    <row r="977" spans="1:3" x14ac:dyDescent="0.3">
      <c r="A977">
        <v>976</v>
      </c>
      <c r="B977" t="s">
        <v>1072</v>
      </c>
      <c r="C977">
        <v>3</v>
      </c>
    </row>
    <row r="978" spans="1:3" x14ac:dyDescent="0.3">
      <c r="A978">
        <v>977</v>
      </c>
      <c r="B978" t="s">
        <v>2292</v>
      </c>
      <c r="C978">
        <v>3</v>
      </c>
    </row>
    <row r="979" spans="1:3" x14ac:dyDescent="0.3">
      <c r="A979">
        <v>978</v>
      </c>
      <c r="B979" t="s">
        <v>3227</v>
      </c>
      <c r="C979">
        <v>3</v>
      </c>
    </row>
    <row r="980" spans="1:3" x14ac:dyDescent="0.3">
      <c r="A980">
        <v>979</v>
      </c>
      <c r="B980" t="s">
        <v>2631</v>
      </c>
      <c r="C980">
        <v>3</v>
      </c>
    </row>
    <row r="981" spans="1:3" x14ac:dyDescent="0.3">
      <c r="A981">
        <v>980</v>
      </c>
      <c r="B981" t="s">
        <v>2611</v>
      </c>
      <c r="C981">
        <v>3</v>
      </c>
    </row>
    <row r="982" spans="1:3" x14ac:dyDescent="0.3">
      <c r="A982">
        <v>981</v>
      </c>
      <c r="B982" t="s">
        <v>1458</v>
      </c>
      <c r="C982">
        <v>3</v>
      </c>
    </row>
    <row r="983" spans="1:3" x14ac:dyDescent="0.3">
      <c r="A983">
        <v>982</v>
      </c>
      <c r="B983" t="s">
        <v>1143</v>
      </c>
      <c r="C983">
        <v>3</v>
      </c>
    </row>
    <row r="984" spans="1:3" x14ac:dyDescent="0.3">
      <c r="A984">
        <v>983</v>
      </c>
      <c r="B984" t="s">
        <v>1973</v>
      </c>
      <c r="C984">
        <v>3</v>
      </c>
    </row>
    <row r="985" spans="1:3" x14ac:dyDescent="0.3">
      <c r="A985">
        <v>984</v>
      </c>
      <c r="B985" t="s">
        <v>258</v>
      </c>
      <c r="C985">
        <v>3</v>
      </c>
    </row>
    <row r="986" spans="1:3" x14ac:dyDescent="0.3">
      <c r="A986">
        <v>985</v>
      </c>
      <c r="B986" t="s">
        <v>2649</v>
      </c>
      <c r="C986">
        <v>3</v>
      </c>
    </row>
    <row r="987" spans="1:3" x14ac:dyDescent="0.3">
      <c r="A987">
        <v>986</v>
      </c>
      <c r="B987" t="s">
        <v>441</v>
      </c>
      <c r="C987">
        <v>3</v>
      </c>
    </row>
    <row r="988" spans="1:3" x14ac:dyDescent="0.3">
      <c r="A988">
        <v>987</v>
      </c>
      <c r="B988" t="s">
        <v>1875</v>
      </c>
      <c r="C988">
        <v>3</v>
      </c>
    </row>
    <row r="989" spans="1:3" x14ac:dyDescent="0.3">
      <c r="A989">
        <v>988</v>
      </c>
      <c r="B989" t="s">
        <v>750</v>
      </c>
      <c r="C989">
        <v>3</v>
      </c>
    </row>
    <row r="990" spans="1:3" x14ac:dyDescent="0.3">
      <c r="A990">
        <v>989</v>
      </c>
      <c r="B990" t="s">
        <v>2787</v>
      </c>
      <c r="C990">
        <v>3</v>
      </c>
    </row>
    <row r="991" spans="1:3" x14ac:dyDescent="0.3">
      <c r="A991">
        <v>990</v>
      </c>
      <c r="B991" t="s">
        <v>2147</v>
      </c>
      <c r="C991">
        <v>3</v>
      </c>
    </row>
    <row r="992" spans="1:3" x14ac:dyDescent="0.3">
      <c r="A992">
        <v>991</v>
      </c>
      <c r="B992" t="s">
        <v>257</v>
      </c>
      <c r="C992">
        <v>3</v>
      </c>
    </row>
    <row r="993" spans="1:3" x14ac:dyDescent="0.3">
      <c r="A993">
        <v>992</v>
      </c>
      <c r="B993" t="s">
        <v>3182</v>
      </c>
      <c r="C993">
        <v>3</v>
      </c>
    </row>
    <row r="994" spans="1:3" x14ac:dyDescent="0.3">
      <c r="A994">
        <v>993</v>
      </c>
      <c r="B994" t="s">
        <v>610</v>
      </c>
      <c r="C994">
        <v>3</v>
      </c>
    </row>
    <row r="995" spans="1:3" x14ac:dyDescent="0.3">
      <c r="A995">
        <v>994</v>
      </c>
      <c r="B995" t="s">
        <v>3140</v>
      </c>
      <c r="C995">
        <v>3</v>
      </c>
    </row>
    <row r="996" spans="1:3" x14ac:dyDescent="0.3">
      <c r="A996">
        <v>995</v>
      </c>
      <c r="B996" t="s">
        <v>352</v>
      </c>
      <c r="C996">
        <v>3</v>
      </c>
    </row>
    <row r="997" spans="1:3" x14ac:dyDescent="0.3">
      <c r="A997">
        <v>996</v>
      </c>
      <c r="B997" t="s">
        <v>2428</v>
      </c>
      <c r="C997">
        <v>3</v>
      </c>
    </row>
    <row r="998" spans="1:3" x14ac:dyDescent="0.3">
      <c r="A998">
        <v>997</v>
      </c>
      <c r="B998" t="s">
        <v>273</v>
      </c>
      <c r="C998">
        <v>3</v>
      </c>
    </row>
    <row r="999" spans="1:3" x14ac:dyDescent="0.3">
      <c r="A999">
        <v>998</v>
      </c>
      <c r="B999" t="s">
        <v>596</v>
      </c>
      <c r="C999">
        <v>3</v>
      </c>
    </row>
    <row r="1000" spans="1:3" x14ac:dyDescent="0.3">
      <c r="A1000">
        <v>999</v>
      </c>
      <c r="B1000" t="s">
        <v>2439</v>
      </c>
      <c r="C1000">
        <v>3</v>
      </c>
    </row>
    <row r="1001" spans="1:3" x14ac:dyDescent="0.3">
      <c r="A1001">
        <v>1000</v>
      </c>
      <c r="B1001" t="s">
        <v>829</v>
      </c>
      <c r="C1001">
        <v>3</v>
      </c>
    </row>
    <row r="1002" spans="1:3" x14ac:dyDescent="0.3">
      <c r="A1002">
        <v>1001</v>
      </c>
      <c r="B1002" t="s">
        <v>2360</v>
      </c>
      <c r="C1002">
        <v>3</v>
      </c>
    </row>
    <row r="1003" spans="1:3" x14ac:dyDescent="0.3">
      <c r="A1003">
        <v>1002</v>
      </c>
      <c r="B1003" t="s">
        <v>736</v>
      </c>
      <c r="C1003">
        <v>3</v>
      </c>
    </row>
    <row r="1004" spans="1:3" x14ac:dyDescent="0.3">
      <c r="A1004">
        <v>1003</v>
      </c>
      <c r="B1004" t="s">
        <v>2150</v>
      </c>
      <c r="C1004">
        <v>3</v>
      </c>
    </row>
    <row r="1005" spans="1:3" x14ac:dyDescent="0.3">
      <c r="A1005">
        <v>1004</v>
      </c>
      <c r="B1005" t="s">
        <v>183</v>
      </c>
      <c r="C1005">
        <v>3</v>
      </c>
    </row>
    <row r="1006" spans="1:3" x14ac:dyDescent="0.3">
      <c r="A1006">
        <v>1005</v>
      </c>
      <c r="B1006" t="s">
        <v>113</v>
      </c>
      <c r="C1006">
        <v>3</v>
      </c>
    </row>
    <row r="1007" spans="1:3" x14ac:dyDescent="0.3">
      <c r="A1007">
        <v>1006</v>
      </c>
      <c r="B1007" t="s">
        <v>2377</v>
      </c>
      <c r="C1007">
        <v>3</v>
      </c>
    </row>
    <row r="1008" spans="1:3" x14ac:dyDescent="0.3">
      <c r="A1008">
        <v>1007</v>
      </c>
      <c r="B1008" t="s">
        <v>3235</v>
      </c>
      <c r="C1008">
        <v>3</v>
      </c>
    </row>
    <row r="1009" spans="1:3" x14ac:dyDescent="0.3">
      <c r="A1009">
        <v>1008</v>
      </c>
      <c r="B1009" t="s">
        <v>2643</v>
      </c>
      <c r="C1009">
        <v>3</v>
      </c>
    </row>
    <row r="1010" spans="1:3" x14ac:dyDescent="0.3">
      <c r="A1010">
        <v>1009</v>
      </c>
      <c r="B1010" t="s">
        <v>2386</v>
      </c>
      <c r="C1010">
        <v>3</v>
      </c>
    </row>
    <row r="1011" spans="1:3" x14ac:dyDescent="0.3">
      <c r="A1011">
        <v>1010</v>
      </c>
      <c r="B1011" t="s">
        <v>229</v>
      </c>
      <c r="C1011">
        <v>3</v>
      </c>
    </row>
    <row r="1012" spans="1:3" x14ac:dyDescent="0.3">
      <c r="A1012">
        <v>1011</v>
      </c>
      <c r="B1012" t="s">
        <v>961</v>
      </c>
      <c r="C1012">
        <v>3</v>
      </c>
    </row>
    <row r="1013" spans="1:3" x14ac:dyDescent="0.3">
      <c r="A1013">
        <v>1012</v>
      </c>
      <c r="B1013" t="s">
        <v>554</v>
      </c>
      <c r="C1013">
        <v>3</v>
      </c>
    </row>
    <row r="1014" spans="1:3" x14ac:dyDescent="0.3">
      <c r="A1014">
        <v>1013</v>
      </c>
      <c r="B1014" t="s">
        <v>1582</v>
      </c>
      <c r="C1014">
        <v>1</v>
      </c>
    </row>
    <row r="1015" spans="1:3" x14ac:dyDescent="0.3">
      <c r="A1015">
        <v>1014</v>
      </c>
      <c r="B1015" t="s">
        <v>293</v>
      </c>
      <c r="C1015">
        <v>1</v>
      </c>
    </row>
    <row r="1016" spans="1:3" x14ac:dyDescent="0.3">
      <c r="A1016">
        <v>1015</v>
      </c>
      <c r="B1016" t="s">
        <v>3071</v>
      </c>
      <c r="C1016">
        <v>1</v>
      </c>
    </row>
    <row r="1017" spans="1:3" x14ac:dyDescent="0.3">
      <c r="A1017">
        <v>1016</v>
      </c>
      <c r="B1017" t="s">
        <v>3155</v>
      </c>
      <c r="C1017">
        <v>1</v>
      </c>
    </row>
    <row r="1018" spans="1:3" x14ac:dyDescent="0.3">
      <c r="A1018">
        <v>1017</v>
      </c>
      <c r="B1018" t="s">
        <v>1015</v>
      </c>
      <c r="C1018">
        <v>1</v>
      </c>
    </row>
    <row r="1019" spans="1:3" x14ac:dyDescent="0.3">
      <c r="A1019">
        <v>1018</v>
      </c>
      <c r="B1019" t="s">
        <v>2908</v>
      </c>
      <c r="C1019">
        <v>1</v>
      </c>
    </row>
    <row r="1020" spans="1:3" x14ac:dyDescent="0.3">
      <c r="A1020">
        <v>1019</v>
      </c>
      <c r="B1020" t="s">
        <v>1127</v>
      </c>
      <c r="C1020">
        <v>1</v>
      </c>
    </row>
    <row r="1021" spans="1:3" x14ac:dyDescent="0.3">
      <c r="A1021">
        <v>1020</v>
      </c>
      <c r="B1021" t="s">
        <v>1482</v>
      </c>
      <c r="C1021">
        <v>1</v>
      </c>
    </row>
    <row r="1022" spans="1:3" x14ac:dyDescent="0.3">
      <c r="A1022">
        <v>1021</v>
      </c>
      <c r="B1022" t="s">
        <v>3176</v>
      </c>
      <c r="C1022">
        <v>1</v>
      </c>
    </row>
    <row r="1023" spans="1:3" x14ac:dyDescent="0.3">
      <c r="A1023">
        <v>1022</v>
      </c>
      <c r="B1023" t="s">
        <v>2351</v>
      </c>
      <c r="C1023">
        <v>0</v>
      </c>
    </row>
    <row r="1024" spans="1:3" x14ac:dyDescent="0.3">
      <c r="A1024">
        <v>1023</v>
      </c>
      <c r="B1024" t="s">
        <v>2599</v>
      </c>
      <c r="C1024">
        <v>0</v>
      </c>
    </row>
    <row r="1025" spans="1:3" x14ac:dyDescent="0.3">
      <c r="A1025">
        <v>1024</v>
      </c>
      <c r="B1025" t="s">
        <v>1578</v>
      </c>
      <c r="C1025">
        <v>0</v>
      </c>
    </row>
    <row r="1026" spans="1:3" x14ac:dyDescent="0.3">
      <c r="A1026">
        <v>1025</v>
      </c>
      <c r="B1026" t="s">
        <v>1119</v>
      </c>
      <c r="C1026">
        <v>0</v>
      </c>
    </row>
    <row r="1027" spans="1:3" x14ac:dyDescent="0.3">
      <c r="A1027">
        <v>1026</v>
      </c>
      <c r="B1027" t="s">
        <v>1591</v>
      </c>
      <c r="C1027">
        <v>0</v>
      </c>
    </row>
    <row r="1028" spans="1:3" x14ac:dyDescent="0.3">
      <c r="A1028">
        <v>1027</v>
      </c>
      <c r="B1028" t="s">
        <v>111</v>
      </c>
      <c r="C1028">
        <v>0</v>
      </c>
    </row>
    <row r="1029" spans="1:3" x14ac:dyDescent="0.3">
      <c r="A1029">
        <v>1028</v>
      </c>
      <c r="B1029" t="s">
        <v>1218</v>
      </c>
      <c r="C1029">
        <v>0</v>
      </c>
    </row>
    <row r="1030" spans="1:3" x14ac:dyDescent="0.3">
      <c r="A1030">
        <v>1029</v>
      </c>
      <c r="B1030" t="s">
        <v>3143</v>
      </c>
      <c r="C1030">
        <v>0</v>
      </c>
    </row>
    <row r="1031" spans="1:3" x14ac:dyDescent="0.3">
      <c r="A1031">
        <v>1030</v>
      </c>
      <c r="B1031" t="s">
        <v>2415</v>
      </c>
      <c r="C1031">
        <v>0</v>
      </c>
    </row>
    <row r="1032" spans="1:3" x14ac:dyDescent="0.3">
      <c r="A1032">
        <v>1031</v>
      </c>
      <c r="B1032" t="s">
        <v>1675</v>
      </c>
      <c r="C1032">
        <v>0</v>
      </c>
    </row>
    <row r="1033" spans="1:3" x14ac:dyDescent="0.3">
      <c r="A1033">
        <v>1032</v>
      </c>
      <c r="B1033" t="s">
        <v>1986</v>
      </c>
      <c r="C1033">
        <v>0</v>
      </c>
    </row>
    <row r="1034" spans="1:3" x14ac:dyDescent="0.3">
      <c r="A1034">
        <v>1033</v>
      </c>
      <c r="B1034" t="s">
        <v>1662</v>
      </c>
      <c r="C1034">
        <v>0</v>
      </c>
    </row>
    <row r="1035" spans="1:3" x14ac:dyDescent="0.3">
      <c r="A1035">
        <v>1034</v>
      </c>
      <c r="B1035" t="s">
        <v>2667</v>
      </c>
      <c r="C1035">
        <v>0</v>
      </c>
    </row>
    <row r="1036" spans="1:3" x14ac:dyDescent="0.3">
      <c r="A1036">
        <v>1035</v>
      </c>
      <c r="B1036" t="s">
        <v>1229</v>
      </c>
      <c r="C1036">
        <v>0</v>
      </c>
    </row>
    <row r="1037" spans="1:3" x14ac:dyDescent="0.3">
      <c r="A1037">
        <v>1036</v>
      </c>
      <c r="B1037" t="s">
        <v>2813</v>
      </c>
      <c r="C1037">
        <v>0</v>
      </c>
    </row>
    <row r="1038" spans="1:3" x14ac:dyDescent="0.3">
      <c r="A1038">
        <v>1037</v>
      </c>
      <c r="B1038" t="s">
        <v>1298</v>
      </c>
      <c r="C1038">
        <v>0</v>
      </c>
    </row>
    <row r="1039" spans="1:3" x14ac:dyDescent="0.3">
      <c r="A1039">
        <v>1038</v>
      </c>
      <c r="B1039" t="s">
        <v>125</v>
      </c>
      <c r="C1039">
        <v>0</v>
      </c>
    </row>
    <row r="1040" spans="1:3" x14ac:dyDescent="0.3">
      <c r="A1040">
        <v>1039</v>
      </c>
      <c r="B1040" t="s">
        <v>539</v>
      </c>
      <c r="C1040">
        <v>0</v>
      </c>
    </row>
    <row r="1041" spans="1:3" x14ac:dyDescent="0.3">
      <c r="A1041">
        <v>1040</v>
      </c>
      <c r="B1041" t="s">
        <v>2319</v>
      </c>
      <c r="C1041">
        <v>0</v>
      </c>
    </row>
    <row r="1042" spans="1:3" x14ac:dyDescent="0.3">
      <c r="A1042">
        <v>1041</v>
      </c>
      <c r="B1042" t="s">
        <v>406</v>
      </c>
      <c r="C1042">
        <v>0</v>
      </c>
    </row>
    <row r="1043" spans="1:3" x14ac:dyDescent="0.3">
      <c r="A1043">
        <v>1042</v>
      </c>
      <c r="B1043" t="s">
        <v>2946</v>
      </c>
      <c r="C1043">
        <v>0</v>
      </c>
    </row>
    <row r="1044" spans="1:3" x14ac:dyDescent="0.3">
      <c r="A1044">
        <v>1043</v>
      </c>
      <c r="B1044" t="s">
        <v>2052</v>
      </c>
      <c r="C1044">
        <v>0</v>
      </c>
    </row>
    <row r="1045" spans="1:3" x14ac:dyDescent="0.3">
      <c r="A1045">
        <v>1044</v>
      </c>
      <c r="B1045" t="s">
        <v>278</v>
      </c>
      <c r="C1045">
        <v>0</v>
      </c>
    </row>
    <row r="1046" spans="1:3" x14ac:dyDescent="0.3">
      <c r="A1046">
        <v>1045</v>
      </c>
      <c r="B1046" t="s">
        <v>1789</v>
      </c>
      <c r="C1046">
        <v>0</v>
      </c>
    </row>
    <row r="1047" spans="1:3" x14ac:dyDescent="0.3">
      <c r="A1047">
        <v>1046</v>
      </c>
      <c r="B1047" t="s">
        <v>211</v>
      </c>
      <c r="C1047">
        <v>0</v>
      </c>
    </row>
    <row r="1048" spans="1:3" x14ac:dyDescent="0.3">
      <c r="A1048">
        <v>1047</v>
      </c>
      <c r="B1048" t="s">
        <v>1779</v>
      </c>
      <c r="C1048">
        <v>0</v>
      </c>
    </row>
    <row r="1049" spans="1:3" x14ac:dyDescent="0.3">
      <c r="A1049">
        <v>1048</v>
      </c>
      <c r="B1049" t="s">
        <v>2072</v>
      </c>
      <c r="C1049">
        <v>0</v>
      </c>
    </row>
    <row r="1050" spans="1:3" x14ac:dyDescent="0.3">
      <c r="A1050">
        <v>1049</v>
      </c>
      <c r="B1050" t="s">
        <v>1983</v>
      </c>
      <c r="C1050">
        <v>0</v>
      </c>
    </row>
    <row r="1051" spans="1:3" x14ac:dyDescent="0.3">
      <c r="A1051">
        <v>1050</v>
      </c>
      <c r="B1051" t="s">
        <v>2520</v>
      </c>
      <c r="C1051">
        <v>0</v>
      </c>
    </row>
    <row r="1052" spans="1:3" x14ac:dyDescent="0.3">
      <c r="A1052">
        <v>1051</v>
      </c>
      <c r="B1052" t="s">
        <v>802</v>
      </c>
      <c r="C1052">
        <v>0</v>
      </c>
    </row>
    <row r="1053" spans="1:3" x14ac:dyDescent="0.3">
      <c r="A1053">
        <v>1052</v>
      </c>
      <c r="B1053" t="s">
        <v>861</v>
      </c>
      <c r="C1053">
        <v>0</v>
      </c>
    </row>
    <row r="1054" spans="1:3" x14ac:dyDescent="0.3">
      <c r="A1054">
        <v>1053</v>
      </c>
      <c r="B1054" t="s">
        <v>1140</v>
      </c>
      <c r="C1054">
        <v>0</v>
      </c>
    </row>
    <row r="1055" spans="1:3" x14ac:dyDescent="0.3">
      <c r="A1055">
        <v>1054</v>
      </c>
      <c r="B1055" t="s">
        <v>1133</v>
      </c>
      <c r="C1055">
        <v>0</v>
      </c>
    </row>
    <row r="1056" spans="1:3" x14ac:dyDescent="0.3">
      <c r="A1056">
        <v>1055</v>
      </c>
      <c r="B1056" t="s">
        <v>2894</v>
      </c>
      <c r="C1056">
        <v>0</v>
      </c>
    </row>
    <row r="1057" spans="1:3" x14ac:dyDescent="0.3">
      <c r="A1057">
        <v>1056</v>
      </c>
      <c r="B1057" t="s">
        <v>1728</v>
      </c>
      <c r="C1057">
        <v>0</v>
      </c>
    </row>
    <row r="1058" spans="1:3" x14ac:dyDescent="0.3">
      <c r="A1058">
        <v>1057</v>
      </c>
      <c r="B1058" t="s">
        <v>436</v>
      </c>
      <c r="C1058">
        <v>0</v>
      </c>
    </row>
    <row r="1059" spans="1:3" x14ac:dyDescent="0.3">
      <c r="A1059">
        <v>1058</v>
      </c>
      <c r="B1059" t="s">
        <v>1451</v>
      </c>
      <c r="C1059">
        <v>0</v>
      </c>
    </row>
    <row r="1060" spans="1:3" x14ac:dyDescent="0.3">
      <c r="A1060">
        <v>1059</v>
      </c>
      <c r="B1060" t="s">
        <v>333</v>
      </c>
      <c r="C1060">
        <v>0</v>
      </c>
    </row>
    <row r="1061" spans="1:3" x14ac:dyDescent="0.3">
      <c r="A1061">
        <v>1060</v>
      </c>
      <c r="B1061" t="s">
        <v>95</v>
      </c>
      <c r="C1061">
        <v>0</v>
      </c>
    </row>
    <row r="1062" spans="1:3" x14ac:dyDescent="0.3">
      <c r="A1062">
        <v>1061</v>
      </c>
      <c r="B1062" t="s">
        <v>2046</v>
      </c>
      <c r="C1062">
        <v>0</v>
      </c>
    </row>
    <row r="1063" spans="1:3" x14ac:dyDescent="0.3">
      <c r="A1063">
        <v>1062</v>
      </c>
      <c r="B1063" t="s">
        <v>1795</v>
      </c>
      <c r="C1063">
        <v>0</v>
      </c>
    </row>
    <row r="1064" spans="1:3" x14ac:dyDescent="0.3">
      <c r="A1064">
        <v>1063</v>
      </c>
      <c r="B1064" t="s">
        <v>1571</v>
      </c>
      <c r="C1064">
        <v>0</v>
      </c>
    </row>
    <row r="1065" spans="1:3" x14ac:dyDescent="0.3">
      <c r="A1065">
        <v>1064</v>
      </c>
      <c r="B1065" t="s">
        <v>315</v>
      </c>
      <c r="C1065">
        <v>0</v>
      </c>
    </row>
    <row r="1066" spans="1:3" x14ac:dyDescent="0.3">
      <c r="A1066">
        <v>1065</v>
      </c>
      <c r="B1066" t="s">
        <v>714</v>
      </c>
      <c r="C1066">
        <v>0</v>
      </c>
    </row>
    <row r="1067" spans="1:3" x14ac:dyDescent="0.3">
      <c r="A1067">
        <v>1066</v>
      </c>
      <c r="B1067" t="s">
        <v>505</v>
      </c>
      <c r="C1067">
        <v>0</v>
      </c>
    </row>
    <row r="1068" spans="1:3" x14ac:dyDescent="0.3">
      <c r="A1068">
        <v>1067</v>
      </c>
      <c r="B1068" t="s">
        <v>1694</v>
      </c>
      <c r="C1068">
        <v>0</v>
      </c>
    </row>
    <row r="1069" spans="1:3" x14ac:dyDescent="0.3">
      <c r="A1069">
        <v>1068</v>
      </c>
      <c r="B1069" t="s">
        <v>2663</v>
      </c>
      <c r="C1069">
        <v>0</v>
      </c>
    </row>
    <row r="1070" spans="1:3" x14ac:dyDescent="0.3">
      <c r="A1070">
        <v>1069</v>
      </c>
      <c r="B1070" t="s">
        <v>214</v>
      </c>
      <c r="C1070">
        <v>0</v>
      </c>
    </row>
    <row r="1071" spans="1:3" x14ac:dyDescent="0.3">
      <c r="A1071">
        <v>1070</v>
      </c>
      <c r="B1071" t="s">
        <v>1344</v>
      </c>
      <c r="C1071">
        <v>0</v>
      </c>
    </row>
    <row r="1072" spans="1:3" x14ac:dyDescent="0.3">
      <c r="A1072">
        <v>1071</v>
      </c>
      <c r="B1072" t="s">
        <v>2820</v>
      </c>
      <c r="C1072">
        <v>0</v>
      </c>
    </row>
    <row r="1073" spans="1:3" x14ac:dyDescent="0.3">
      <c r="A1073">
        <v>1072</v>
      </c>
      <c r="B1073" t="s">
        <v>3307</v>
      </c>
      <c r="C1073">
        <v>0</v>
      </c>
    </row>
    <row r="1074" spans="1:3" x14ac:dyDescent="0.3">
      <c r="A1074">
        <v>1073</v>
      </c>
      <c r="B1074" t="s">
        <v>1718</v>
      </c>
      <c r="C1074">
        <v>0</v>
      </c>
    </row>
    <row r="1075" spans="1:3" x14ac:dyDescent="0.3">
      <c r="A1075">
        <v>1074</v>
      </c>
      <c r="B1075" t="s">
        <v>2442</v>
      </c>
      <c r="C1075">
        <v>0</v>
      </c>
    </row>
    <row r="1076" spans="1:3" x14ac:dyDescent="0.3">
      <c r="A1076">
        <v>1075</v>
      </c>
      <c r="B1076" t="s">
        <v>2237</v>
      </c>
      <c r="C1076">
        <v>0</v>
      </c>
    </row>
    <row r="1077" spans="1:3" x14ac:dyDescent="0.3">
      <c r="A1077">
        <v>1076</v>
      </c>
      <c r="B1077" t="s">
        <v>212</v>
      </c>
      <c r="C1077">
        <v>0</v>
      </c>
    </row>
    <row r="1078" spans="1:3" x14ac:dyDescent="0.3">
      <c r="A1078">
        <v>1077</v>
      </c>
      <c r="B1078" t="s">
        <v>254</v>
      </c>
      <c r="C1078">
        <v>0</v>
      </c>
    </row>
    <row r="1079" spans="1:3" x14ac:dyDescent="0.3">
      <c r="A1079">
        <v>1078</v>
      </c>
      <c r="B1079" t="s">
        <v>2100</v>
      </c>
      <c r="C1079">
        <v>0</v>
      </c>
    </row>
    <row r="1080" spans="1:3" x14ac:dyDescent="0.3">
      <c r="A1080">
        <v>1079</v>
      </c>
      <c r="B1080" t="s">
        <v>181</v>
      </c>
      <c r="C1080">
        <v>0</v>
      </c>
    </row>
    <row r="1081" spans="1:3" x14ac:dyDescent="0.3">
      <c r="A1081">
        <v>1080</v>
      </c>
      <c r="B1081" t="s">
        <v>348</v>
      </c>
      <c r="C1081">
        <v>0</v>
      </c>
    </row>
    <row r="1082" spans="1:3" x14ac:dyDescent="0.3">
      <c r="A1082">
        <v>1081</v>
      </c>
      <c r="B1082" t="s">
        <v>1543</v>
      </c>
      <c r="C1082">
        <v>0</v>
      </c>
    </row>
    <row r="1083" spans="1:3" x14ac:dyDescent="0.3">
      <c r="A1083">
        <v>1082</v>
      </c>
      <c r="B1083" t="s">
        <v>1681</v>
      </c>
      <c r="C1083">
        <v>0</v>
      </c>
    </row>
    <row r="1084" spans="1:3" x14ac:dyDescent="0.3">
      <c r="A1084">
        <v>1083</v>
      </c>
      <c r="B1084" t="s">
        <v>2942</v>
      </c>
      <c r="C1084">
        <v>0</v>
      </c>
    </row>
    <row r="1085" spans="1:3" x14ac:dyDescent="0.3">
      <c r="A1085">
        <v>1084</v>
      </c>
      <c r="B1085" t="s">
        <v>2964</v>
      </c>
      <c r="C1085">
        <v>0</v>
      </c>
    </row>
    <row r="1086" spans="1:3" x14ac:dyDescent="0.3">
      <c r="A1086">
        <v>1085</v>
      </c>
      <c r="B1086" t="s">
        <v>2400</v>
      </c>
      <c r="C1086">
        <v>0</v>
      </c>
    </row>
    <row r="1087" spans="1:3" x14ac:dyDescent="0.3">
      <c r="A1087">
        <v>1086</v>
      </c>
      <c r="B1087" t="s">
        <v>231</v>
      </c>
      <c r="C1087">
        <v>0</v>
      </c>
    </row>
    <row r="1088" spans="1:3" x14ac:dyDescent="0.3">
      <c r="A1088">
        <v>1087</v>
      </c>
      <c r="B1088" t="s">
        <v>3013</v>
      </c>
      <c r="C1088">
        <v>0</v>
      </c>
    </row>
    <row r="1089" spans="1:3" x14ac:dyDescent="0.3">
      <c r="A1089">
        <v>1088</v>
      </c>
      <c r="B1089" t="s">
        <v>2775</v>
      </c>
      <c r="C1089">
        <v>0</v>
      </c>
    </row>
    <row r="1090" spans="1:3" x14ac:dyDescent="0.3">
      <c r="A1090">
        <v>1089</v>
      </c>
      <c r="B1090" t="s">
        <v>413</v>
      </c>
      <c r="C1090">
        <v>0</v>
      </c>
    </row>
    <row r="1091" spans="1:3" x14ac:dyDescent="0.3">
      <c r="A1091">
        <v>1090</v>
      </c>
      <c r="B1091" t="s">
        <v>3308</v>
      </c>
      <c r="C1091">
        <v>0</v>
      </c>
    </row>
    <row r="1092" spans="1:3" x14ac:dyDescent="0.3">
      <c r="A1092">
        <v>1091</v>
      </c>
      <c r="B1092" t="s">
        <v>170</v>
      </c>
      <c r="C1092">
        <v>0</v>
      </c>
    </row>
    <row r="1093" spans="1:3" x14ac:dyDescent="0.3">
      <c r="A1093">
        <v>1092</v>
      </c>
      <c r="B1093" t="s">
        <v>3309</v>
      </c>
      <c r="C1093">
        <v>0</v>
      </c>
    </row>
    <row r="1094" spans="1:3" x14ac:dyDescent="0.3">
      <c r="A1094">
        <v>1093</v>
      </c>
      <c r="B1094" t="s">
        <v>124</v>
      </c>
      <c r="C1094">
        <v>0</v>
      </c>
    </row>
    <row r="1095" spans="1:3" x14ac:dyDescent="0.3">
      <c r="A1095">
        <v>1094</v>
      </c>
      <c r="B1095" t="s">
        <v>3310</v>
      </c>
      <c r="C1095">
        <v>0</v>
      </c>
    </row>
    <row r="1096" spans="1:3" x14ac:dyDescent="0.3">
      <c r="A1096">
        <v>1095</v>
      </c>
      <c r="B1096" t="s">
        <v>3311</v>
      </c>
      <c r="C1096">
        <v>0</v>
      </c>
    </row>
    <row r="1097" spans="1:3" x14ac:dyDescent="0.3">
      <c r="A1097">
        <v>1096</v>
      </c>
      <c r="B1097" t="s">
        <v>418</v>
      </c>
      <c r="C1097">
        <v>0</v>
      </c>
    </row>
    <row r="1098" spans="1:3" x14ac:dyDescent="0.3">
      <c r="A1098">
        <v>1097</v>
      </c>
      <c r="B1098" t="s">
        <v>3312</v>
      </c>
      <c r="C1098">
        <v>0</v>
      </c>
    </row>
    <row r="1099" spans="1:3" x14ac:dyDescent="0.3">
      <c r="A1099">
        <v>1098</v>
      </c>
      <c r="B1099" t="s">
        <v>3313</v>
      </c>
      <c r="C1099">
        <v>0</v>
      </c>
    </row>
    <row r="1100" spans="1:3" x14ac:dyDescent="0.3">
      <c r="A1100">
        <v>1099</v>
      </c>
      <c r="B1100" t="s">
        <v>3314</v>
      </c>
      <c r="C1100">
        <v>0</v>
      </c>
    </row>
    <row r="1101" spans="1:3" x14ac:dyDescent="0.3">
      <c r="A1101">
        <v>1100</v>
      </c>
      <c r="B1101" t="s">
        <v>3315</v>
      </c>
      <c r="C1101">
        <v>0</v>
      </c>
    </row>
    <row r="1102" spans="1:3" x14ac:dyDescent="0.3">
      <c r="A1102">
        <v>1101</v>
      </c>
      <c r="B1102" t="s">
        <v>3316</v>
      </c>
      <c r="C1102">
        <v>0</v>
      </c>
    </row>
    <row r="1103" spans="1:3" x14ac:dyDescent="0.3">
      <c r="A1103">
        <v>1102</v>
      </c>
      <c r="B1103" t="s">
        <v>3317</v>
      </c>
      <c r="C1103">
        <v>0</v>
      </c>
    </row>
    <row r="1104" spans="1:3" x14ac:dyDescent="0.3">
      <c r="A1104">
        <v>1103</v>
      </c>
      <c r="B1104" t="s">
        <v>128</v>
      </c>
      <c r="C1104">
        <v>0</v>
      </c>
    </row>
    <row r="1105" spans="1:3" x14ac:dyDescent="0.3">
      <c r="A1105">
        <v>1104</v>
      </c>
      <c r="B1105" t="s">
        <v>3318</v>
      </c>
      <c r="C1105">
        <v>0</v>
      </c>
    </row>
    <row r="1106" spans="1:3" x14ac:dyDescent="0.3">
      <c r="A1106">
        <v>1105</v>
      </c>
      <c r="B1106" t="s">
        <v>3319</v>
      </c>
      <c r="C1106">
        <v>0</v>
      </c>
    </row>
    <row r="1107" spans="1:3" x14ac:dyDescent="0.3">
      <c r="A1107">
        <v>1106</v>
      </c>
      <c r="B1107" t="s">
        <v>3261</v>
      </c>
      <c r="C1107">
        <v>0</v>
      </c>
    </row>
    <row r="1108" spans="1:3" x14ac:dyDescent="0.3">
      <c r="A1108">
        <v>1107</v>
      </c>
      <c r="B1108" t="s">
        <v>118</v>
      </c>
      <c r="C1108">
        <v>0</v>
      </c>
    </row>
    <row r="1109" spans="1:3" x14ac:dyDescent="0.3">
      <c r="A1109">
        <v>1108</v>
      </c>
      <c r="B1109" t="s">
        <v>3320</v>
      </c>
      <c r="C1109">
        <v>0</v>
      </c>
    </row>
    <row r="1110" spans="1:3" x14ac:dyDescent="0.3">
      <c r="A1110">
        <v>1109</v>
      </c>
      <c r="B1110" t="s">
        <v>3321</v>
      </c>
      <c r="C1110">
        <v>0</v>
      </c>
    </row>
    <row r="1111" spans="1:3" x14ac:dyDescent="0.3">
      <c r="A1111">
        <v>1110</v>
      </c>
      <c r="B1111" t="s">
        <v>3322</v>
      </c>
      <c r="C1111">
        <v>0</v>
      </c>
    </row>
    <row r="1112" spans="1:3" x14ac:dyDescent="0.3">
      <c r="A1112">
        <v>1111</v>
      </c>
      <c r="B1112" t="s">
        <v>3323</v>
      </c>
      <c r="C1112">
        <v>0</v>
      </c>
    </row>
    <row r="1113" spans="1:3" x14ac:dyDescent="0.3">
      <c r="A1113">
        <v>1112</v>
      </c>
      <c r="B1113" t="s">
        <v>3324</v>
      </c>
      <c r="C1113">
        <v>0</v>
      </c>
    </row>
    <row r="1114" spans="1:3" x14ac:dyDescent="0.3">
      <c r="A1114">
        <v>1113</v>
      </c>
      <c r="B1114" t="s">
        <v>3325</v>
      </c>
      <c r="C1114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1F716-ED9D-42B0-BE9B-52046D11CDB2}">
  <dimension ref="A1:D609"/>
  <sheetViews>
    <sheetView topLeftCell="A139" workbookViewId="0">
      <selection activeCell="E159" sqref="E159"/>
    </sheetView>
  </sheetViews>
  <sheetFormatPr defaultRowHeight="14" x14ac:dyDescent="0.3"/>
  <cols>
    <col min="1" max="1" width="4.81640625" bestFit="1" customWidth="1"/>
    <col min="2" max="2" width="30.81640625" bestFit="1" customWidth="1"/>
    <col min="3" max="3" width="5.54296875" bestFit="1" customWidth="1"/>
    <col min="4" max="16384" width="8.7265625" style="35"/>
  </cols>
  <sheetData>
    <row r="1" spans="1:3" x14ac:dyDescent="0.3">
      <c r="A1" t="s">
        <v>479</v>
      </c>
      <c r="B1" t="s">
        <v>480</v>
      </c>
      <c r="C1" t="s">
        <v>481</v>
      </c>
    </row>
    <row r="2" spans="1:3" x14ac:dyDescent="0.3">
      <c r="A2">
        <v>1</v>
      </c>
      <c r="B2" t="s">
        <v>298</v>
      </c>
      <c r="C2">
        <v>24</v>
      </c>
    </row>
    <row r="3" spans="1:3" x14ac:dyDescent="0.3">
      <c r="A3">
        <v>2</v>
      </c>
      <c r="B3" t="s">
        <v>1456</v>
      </c>
      <c r="C3">
        <v>24</v>
      </c>
    </row>
    <row r="4" spans="1:3" x14ac:dyDescent="0.3">
      <c r="A4">
        <v>3</v>
      </c>
      <c r="B4" t="s">
        <v>120</v>
      </c>
      <c r="C4">
        <v>24</v>
      </c>
    </row>
    <row r="5" spans="1:3" x14ac:dyDescent="0.3">
      <c r="A5">
        <v>4</v>
      </c>
      <c r="B5" t="s">
        <v>1850</v>
      </c>
      <c r="C5">
        <v>22</v>
      </c>
    </row>
    <row r="6" spans="1:3" x14ac:dyDescent="0.3">
      <c r="A6">
        <v>5</v>
      </c>
      <c r="B6" t="s">
        <v>233</v>
      </c>
      <c r="C6">
        <v>22</v>
      </c>
    </row>
    <row r="7" spans="1:3" x14ac:dyDescent="0.3">
      <c r="A7">
        <v>6</v>
      </c>
      <c r="B7" t="s">
        <v>328</v>
      </c>
      <c r="C7">
        <v>21</v>
      </c>
    </row>
    <row r="8" spans="1:3" x14ac:dyDescent="0.3">
      <c r="A8">
        <v>7</v>
      </c>
      <c r="B8" t="s">
        <v>2640</v>
      </c>
      <c r="C8">
        <v>21</v>
      </c>
    </row>
    <row r="9" spans="1:3" x14ac:dyDescent="0.3">
      <c r="A9">
        <v>8</v>
      </c>
      <c r="B9" t="s">
        <v>482</v>
      </c>
      <c r="C9">
        <v>21</v>
      </c>
    </row>
    <row r="10" spans="1:3" x14ac:dyDescent="0.3">
      <c r="A10">
        <v>9</v>
      </c>
      <c r="B10" t="s">
        <v>407</v>
      </c>
      <c r="C10">
        <v>21</v>
      </c>
    </row>
    <row r="11" spans="1:3" x14ac:dyDescent="0.3">
      <c r="A11">
        <v>10</v>
      </c>
      <c r="B11" t="s">
        <v>3258</v>
      </c>
      <c r="C11">
        <v>21</v>
      </c>
    </row>
    <row r="12" spans="1:3" x14ac:dyDescent="0.3">
      <c r="A12">
        <v>11</v>
      </c>
      <c r="B12" t="s">
        <v>2529</v>
      </c>
      <c r="C12">
        <v>21</v>
      </c>
    </row>
    <row r="13" spans="1:3" x14ac:dyDescent="0.3">
      <c r="A13">
        <v>12</v>
      </c>
      <c r="B13" t="s">
        <v>409</v>
      </c>
      <c r="C13">
        <v>21</v>
      </c>
    </row>
    <row r="14" spans="1:3" x14ac:dyDescent="0.3">
      <c r="A14">
        <v>13</v>
      </c>
      <c r="B14" t="s">
        <v>513</v>
      </c>
      <c r="C14">
        <v>21</v>
      </c>
    </row>
    <row r="15" spans="1:3" x14ac:dyDescent="0.3">
      <c r="A15">
        <v>14</v>
      </c>
      <c r="B15" t="s">
        <v>101</v>
      </c>
      <c r="C15">
        <v>21</v>
      </c>
    </row>
    <row r="16" spans="1:3" x14ac:dyDescent="0.3">
      <c r="A16">
        <v>15</v>
      </c>
      <c r="B16" t="s">
        <v>400</v>
      </c>
      <c r="C16">
        <v>21</v>
      </c>
    </row>
    <row r="17" spans="1:3" x14ac:dyDescent="0.3">
      <c r="A17">
        <v>16</v>
      </c>
      <c r="B17" t="s">
        <v>376</v>
      </c>
      <c r="C17">
        <v>21</v>
      </c>
    </row>
    <row r="18" spans="1:3" x14ac:dyDescent="0.3">
      <c r="A18">
        <v>17</v>
      </c>
      <c r="B18" t="s">
        <v>2397</v>
      </c>
      <c r="C18">
        <v>21</v>
      </c>
    </row>
    <row r="19" spans="1:3" x14ac:dyDescent="0.3">
      <c r="A19">
        <v>18</v>
      </c>
      <c r="B19" t="s">
        <v>1786</v>
      </c>
      <c r="C19">
        <v>21</v>
      </c>
    </row>
    <row r="20" spans="1:3" x14ac:dyDescent="0.3">
      <c r="A20">
        <v>19</v>
      </c>
      <c r="B20" t="s">
        <v>3261</v>
      </c>
      <c r="C20">
        <v>21</v>
      </c>
    </row>
    <row r="21" spans="1:3" x14ac:dyDescent="0.3">
      <c r="A21">
        <v>20</v>
      </c>
      <c r="B21" t="s">
        <v>99</v>
      </c>
      <c r="C21">
        <v>21</v>
      </c>
    </row>
    <row r="22" spans="1:3" x14ac:dyDescent="0.3">
      <c r="A22">
        <v>21</v>
      </c>
      <c r="B22" t="s">
        <v>2298</v>
      </c>
      <c r="C22">
        <v>21</v>
      </c>
    </row>
    <row r="23" spans="1:3" x14ac:dyDescent="0.3">
      <c r="A23">
        <v>22</v>
      </c>
      <c r="B23" t="s">
        <v>251</v>
      </c>
      <c r="C23">
        <v>21</v>
      </c>
    </row>
    <row r="24" spans="1:3" x14ac:dyDescent="0.3">
      <c r="A24">
        <v>23</v>
      </c>
      <c r="B24" t="s">
        <v>354</v>
      </c>
      <c r="C24">
        <v>21</v>
      </c>
    </row>
    <row r="25" spans="1:3" x14ac:dyDescent="0.3">
      <c r="A25">
        <v>24</v>
      </c>
      <c r="B25" t="s">
        <v>839</v>
      </c>
      <c r="C25">
        <v>21</v>
      </c>
    </row>
    <row r="26" spans="1:3" x14ac:dyDescent="0.3">
      <c r="A26">
        <v>25</v>
      </c>
      <c r="B26" t="s">
        <v>1659</v>
      </c>
      <c r="C26">
        <v>21</v>
      </c>
    </row>
    <row r="27" spans="1:3" x14ac:dyDescent="0.3">
      <c r="A27">
        <v>26</v>
      </c>
      <c r="B27" t="s">
        <v>1905</v>
      </c>
      <c r="C27">
        <v>21</v>
      </c>
    </row>
    <row r="28" spans="1:3" x14ac:dyDescent="0.3">
      <c r="A28">
        <v>27</v>
      </c>
      <c r="B28" t="s">
        <v>398</v>
      </c>
      <c r="C28">
        <v>21</v>
      </c>
    </row>
    <row r="29" spans="1:3" x14ac:dyDescent="0.3">
      <c r="A29">
        <v>28</v>
      </c>
      <c r="B29" t="s">
        <v>351</v>
      </c>
      <c r="C29">
        <v>21</v>
      </c>
    </row>
    <row r="30" spans="1:3" x14ac:dyDescent="0.3">
      <c r="A30">
        <v>29</v>
      </c>
      <c r="B30" t="s">
        <v>569</v>
      </c>
      <c r="C30">
        <v>21</v>
      </c>
    </row>
    <row r="31" spans="1:3" x14ac:dyDescent="0.3">
      <c r="A31">
        <v>30</v>
      </c>
      <c r="B31" t="s">
        <v>3238</v>
      </c>
      <c r="C31">
        <v>21</v>
      </c>
    </row>
    <row r="32" spans="1:3" x14ac:dyDescent="0.3">
      <c r="A32">
        <v>31</v>
      </c>
      <c r="B32" t="s">
        <v>197</v>
      </c>
      <c r="C32">
        <v>21</v>
      </c>
    </row>
    <row r="33" spans="1:3" x14ac:dyDescent="0.3">
      <c r="A33">
        <v>32</v>
      </c>
      <c r="B33" t="s">
        <v>299</v>
      </c>
      <c r="C33">
        <v>21</v>
      </c>
    </row>
    <row r="34" spans="1:3" x14ac:dyDescent="0.3">
      <c r="A34">
        <v>33</v>
      </c>
      <c r="B34" t="s">
        <v>172</v>
      </c>
      <c r="C34">
        <v>21</v>
      </c>
    </row>
    <row r="35" spans="1:3" x14ac:dyDescent="0.3">
      <c r="A35">
        <v>34</v>
      </c>
      <c r="B35" t="s">
        <v>194</v>
      </c>
      <c r="C35">
        <v>21</v>
      </c>
    </row>
    <row r="36" spans="1:3" x14ac:dyDescent="0.3">
      <c r="A36">
        <v>35</v>
      </c>
      <c r="B36" t="s">
        <v>3194</v>
      </c>
      <c r="C36">
        <v>20</v>
      </c>
    </row>
    <row r="37" spans="1:3" x14ac:dyDescent="0.3">
      <c r="A37">
        <v>36</v>
      </c>
      <c r="B37" t="s">
        <v>394</v>
      </c>
      <c r="C37">
        <v>19</v>
      </c>
    </row>
    <row r="38" spans="1:3" x14ac:dyDescent="0.3">
      <c r="A38">
        <v>37</v>
      </c>
      <c r="B38" t="s">
        <v>309</v>
      </c>
      <c r="C38">
        <v>19</v>
      </c>
    </row>
    <row r="39" spans="1:3" x14ac:dyDescent="0.3">
      <c r="A39">
        <v>38</v>
      </c>
      <c r="B39" t="s">
        <v>152</v>
      </c>
      <c r="C39">
        <v>19</v>
      </c>
    </row>
    <row r="40" spans="1:3" x14ac:dyDescent="0.3">
      <c r="A40">
        <v>39</v>
      </c>
      <c r="B40" t="s">
        <v>316</v>
      </c>
      <c r="C40">
        <v>19</v>
      </c>
    </row>
    <row r="41" spans="1:3" x14ac:dyDescent="0.3">
      <c r="A41">
        <v>40</v>
      </c>
      <c r="B41" t="s">
        <v>307</v>
      </c>
      <c r="C41">
        <v>19</v>
      </c>
    </row>
    <row r="42" spans="1:3" x14ac:dyDescent="0.3">
      <c r="A42">
        <v>41</v>
      </c>
      <c r="B42" t="s">
        <v>189</v>
      </c>
      <c r="C42">
        <v>19</v>
      </c>
    </row>
    <row r="43" spans="1:3" x14ac:dyDescent="0.3">
      <c r="A43">
        <v>42</v>
      </c>
      <c r="B43" t="s">
        <v>531</v>
      </c>
      <c r="C43">
        <v>19</v>
      </c>
    </row>
    <row r="44" spans="1:3" x14ac:dyDescent="0.3">
      <c r="A44">
        <v>43</v>
      </c>
      <c r="B44" t="s">
        <v>3179</v>
      </c>
      <c r="C44">
        <v>19</v>
      </c>
    </row>
    <row r="45" spans="1:3" x14ac:dyDescent="0.3">
      <c r="A45">
        <v>44</v>
      </c>
      <c r="B45" t="s">
        <v>2826</v>
      </c>
      <c r="C45">
        <v>19</v>
      </c>
    </row>
    <row r="46" spans="1:3" x14ac:dyDescent="0.3">
      <c r="A46">
        <v>45</v>
      </c>
      <c r="B46" t="s">
        <v>98</v>
      </c>
      <c r="C46">
        <v>19</v>
      </c>
    </row>
    <row r="47" spans="1:3" x14ac:dyDescent="0.3">
      <c r="A47">
        <v>46</v>
      </c>
      <c r="B47" t="s">
        <v>192</v>
      </c>
      <c r="C47">
        <v>19</v>
      </c>
    </row>
    <row r="48" spans="1:3" x14ac:dyDescent="0.3">
      <c r="A48">
        <v>47</v>
      </c>
      <c r="B48" t="s">
        <v>1306</v>
      </c>
      <c r="C48">
        <v>19</v>
      </c>
    </row>
    <row r="49" spans="1:4" x14ac:dyDescent="0.3">
      <c r="A49">
        <v>48</v>
      </c>
      <c r="B49" t="s">
        <v>422</v>
      </c>
      <c r="C49">
        <v>18</v>
      </c>
    </row>
    <row r="50" spans="1:4" x14ac:dyDescent="0.3">
      <c r="A50">
        <v>49</v>
      </c>
      <c r="B50" t="s">
        <v>2835</v>
      </c>
      <c r="C50">
        <v>18</v>
      </c>
    </row>
    <row r="51" spans="1:4" x14ac:dyDescent="0.3">
      <c r="A51">
        <v>50</v>
      </c>
      <c r="B51" t="s">
        <v>522</v>
      </c>
      <c r="C51">
        <v>18</v>
      </c>
    </row>
    <row r="52" spans="1:4" x14ac:dyDescent="0.3">
      <c r="A52">
        <v>51</v>
      </c>
      <c r="B52" t="s">
        <v>1404</v>
      </c>
      <c r="C52">
        <v>18</v>
      </c>
    </row>
    <row r="53" spans="1:4" x14ac:dyDescent="0.3">
      <c r="A53">
        <v>52</v>
      </c>
      <c r="B53" t="s">
        <v>1466</v>
      </c>
      <c r="C53">
        <v>18</v>
      </c>
    </row>
    <row r="54" spans="1:4" x14ac:dyDescent="0.3">
      <c r="A54">
        <v>53</v>
      </c>
      <c r="B54" t="s">
        <v>1313</v>
      </c>
      <c r="C54">
        <v>18</v>
      </c>
    </row>
    <row r="55" spans="1:4" x14ac:dyDescent="0.3">
      <c r="A55">
        <v>54</v>
      </c>
      <c r="B55" t="s">
        <v>386</v>
      </c>
      <c r="C55">
        <v>18</v>
      </c>
    </row>
    <row r="56" spans="1:4" x14ac:dyDescent="0.3">
      <c r="A56">
        <v>55</v>
      </c>
      <c r="B56" t="s">
        <v>2422</v>
      </c>
      <c r="C56">
        <v>18</v>
      </c>
    </row>
    <row r="57" spans="1:4" x14ac:dyDescent="0.3">
      <c r="A57">
        <v>56</v>
      </c>
      <c r="B57" t="s">
        <v>439</v>
      </c>
      <c r="C57">
        <v>18</v>
      </c>
    </row>
    <row r="58" spans="1:4" x14ac:dyDescent="0.3">
      <c r="A58">
        <v>57</v>
      </c>
      <c r="B58" t="s">
        <v>342</v>
      </c>
      <c r="C58">
        <v>18</v>
      </c>
    </row>
    <row r="59" spans="1:4" x14ac:dyDescent="0.3">
      <c r="A59">
        <v>58</v>
      </c>
      <c r="B59" t="s">
        <v>275</v>
      </c>
      <c r="C59">
        <v>18</v>
      </c>
    </row>
    <row r="60" spans="1:4" x14ac:dyDescent="0.3">
      <c r="A60">
        <v>59</v>
      </c>
      <c r="B60" t="s">
        <v>430</v>
      </c>
      <c r="C60">
        <v>18</v>
      </c>
      <c r="D60" s="39"/>
    </row>
    <row r="61" spans="1:4" x14ac:dyDescent="0.3">
      <c r="A61">
        <v>60</v>
      </c>
      <c r="B61" t="s">
        <v>1808</v>
      </c>
      <c r="C61">
        <v>18</v>
      </c>
      <c r="D61" s="39"/>
    </row>
    <row r="62" spans="1:4" x14ac:dyDescent="0.3">
      <c r="A62">
        <v>61</v>
      </c>
      <c r="B62" t="s">
        <v>323</v>
      </c>
      <c r="C62">
        <v>18</v>
      </c>
      <c r="D62" s="39"/>
    </row>
    <row r="63" spans="1:4" x14ac:dyDescent="0.3">
      <c r="A63">
        <v>62</v>
      </c>
      <c r="B63" t="s">
        <v>516</v>
      </c>
      <c r="C63">
        <v>18</v>
      </c>
      <c r="D63" s="39"/>
    </row>
    <row r="64" spans="1:4" x14ac:dyDescent="0.3">
      <c r="A64">
        <v>63</v>
      </c>
      <c r="B64" t="s">
        <v>1736</v>
      </c>
      <c r="C64">
        <v>18</v>
      </c>
      <c r="D64" s="39"/>
    </row>
    <row r="65" spans="1:4" x14ac:dyDescent="0.3">
      <c r="A65">
        <v>64</v>
      </c>
      <c r="B65" t="s">
        <v>1517</v>
      </c>
      <c r="C65">
        <v>18</v>
      </c>
      <c r="D65" s="39"/>
    </row>
    <row r="66" spans="1:4" x14ac:dyDescent="0.3">
      <c r="A66">
        <v>65</v>
      </c>
      <c r="B66" t="s">
        <v>638</v>
      </c>
      <c r="C66">
        <v>18</v>
      </c>
      <c r="D66" s="39"/>
    </row>
    <row r="67" spans="1:4" x14ac:dyDescent="0.3">
      <c r="A67">
        <v>66</v>
      </c>
      <c r="B67" t="s">
        <v>498</v>
      </c>
      <c r="C67">
        <v>18</v>
      </c>
      <c r="D67" s="39"/>
    </row>
    <row r="68" spans="1:4" x14ac:dyDescent="0.3">
      <c r="A68">
        <v>67</v>
      </c>
      <c r="B68" t="s">
        <v>382</v>
      </c>
      <c r="C68">
        <v>18</v>
      </c>
      <c r="D68" s="39"/>
    </row>
    <row r="69" spans="1:4" x14ac:dyDescent="0.3">
      <c r="A69">
        <v>68</v>
      </c>
      <c r="B69" t="s">
        <v>635</v>
      </c>
      <c r="C69">
        <v>18</v>
      </c>
      <c r="D69" s="39"/>
    </row>
    <row r="70" spans="1:4" x14ac:dyDescent="0.3">
      <c r="A70">
        <v>69</v>
      </c>
      <c r="B70" t="s">
        <v>242</v>
      </c>
      <c r="C70">
        <v>18</v>
      </c>
      <c r="D70" s="39"/>
    </row>
    <row r="71" spans="1:4" x14ac:dyDescent="0.3">
      <c r="A71">
        <v>70</v>
      </c>
      <c r="B71" t="s">
        <v>864</v>
      </c>
      <c r="C71">
        <v>18</v>
      </c>
      <c r="D71" s="39"/>
    </row>
    <row r="72" spans="1:4" x14ac:dyDescent="0.3">
      <c r="A72">
        <v>71</v>
      </c>
      <c r="B72" t="s">
        <v>420</v>
      </c>
      <c r="C72">
        <v>18</v>
      </c>
      <c r="D72" s="39"/>
    </row>
    <row r="73" spans="1:4" x14ac:dyDescent="0.3">
      <c r="A73">
        <v>72</v>
      </c>
      <c r="B73" t="s">
        <v>390</v>
      </c>
      <c r="C73">
        <v>18</v>
      </c>
      <c r="D73" s="39"/>
    </row>
    <row r="74" spans="1:4" x14ac:dyDescent="0.3">
      <c r="A74">
        <v>73</v>
      </c>
      <c r="B74" t="s">
        <v>3091</v>
      </c>
      <c r="C74">
        <v>18</v>
      </c>
    </row>
    <row r="75" spans="1:4" x14ac:dyDescent="0.3">
      <c r="A75">
        <v>74</v>
      </c>
      <c r="B75" t="s">
        <v>403</v>
      </c>
      <c r="C75">
        <v>18</v>
      </c>
    </row>
    <row r="76" spans="1:4" x14ac:dyDescent="0.3">
      <c r="A76">
        <v>75</v>
      </c>
      <c r="B76" t="s">
        <v>489</v>
      </c>
      <c r="C76">
        <v>18</v>
      </c>
    </row>
    <row r="77" spans="1:4" x14ac:dyDescent="0.3">
      <c r="A77">
        <v>76</v>
      </c>
      <c r="B77" t="s">
        <v>1388</v>
      </c>
      <c r="C77">
        <v>18</v>
      </c>
      <c r="D77" s="39"/>
    </row>
    <row r="78" spans="1:4" x14ac:dyDescent="0.3">
      <c r="A78">
        <v>77</v>
      </c>
      <c r="B78" t="s">
        <v>3252</v>
      </c>
      <c r="C78">
        <v>18</v>
      </c>
      <c r="D78" s="39"/>
    </row>
    <row r="79" spans="1:4" x14ac:dyDescent="0.3">
      <c r="A79">
        <v>78</v>
      </c>
      <c r="B79" t="s">
        <v>1226</v>
      </c>
      <c r="C79">
        <v>18</v>
      </c>
    </row>
    <row r="80" spans="1:4" x14ac:dyDescent="0.3">
      <c r="A80">
        <v>79</v>
      </c>
      <c r="B80" t="s">
        <v>180</v>
      </c>
      <c r="C80">
        <v>18</v>
      </c>
      <c r="D80" s="39"/>
    </row>
    <row r="81" spans="1:4" x14ac:dyDescent="0.3">
      <c r="A81">
        <v>80</v>
      </c>
      <c r="B81" t="s">
        <v>123</v>
      </c>
      <c r="C81">
        <v>18</v>
      </c>
      <c r="D81" s="39"/>
    </row>
    <row r="82" spans="1:4" x14ac:dyDescent="0.3">
      <c r="A82">
        <v>81</v>
      </c>
      <c r="B82" t="s">
        <v>238</v>
      </c>
      <c r="C82">
        <v>18</v>
      </c>
      <c r="D82" s="39"/>
    </row>
    <row r="83" spans="1:4" x14ac:dyDescent="0.3">
      <c r="A83">
        <v>82</v>
      </c>
      <c r="B83" t="s">
        <v>1301</v>
      </c>
      <c r="C83">
        <v>18</v>
      </c>
      <c r="D83" s="39"/>
    </row>
    <row r="84" spans="1:4" x14ac:dyDescent="0.3">
      <c r="A84">
        <v>83</v>
      </c>
      <c r="B84" t="s">
        <v>2153</v>
      </c>
      <c r="C84">
        <v>18</v>
      </c>
      <c r="D84" s="39"/>
    </row>
    <row r="85" spans="1:4" x14ac:dyDescent="0.3">
      <c r="A85">
        <v>84</v>
      </c>
      <c r="B85" t="s">
        <v>397</v>
      </c>
      <c r="C85">
        <v>18</v>
      </c>
      <c r="D85" s="39"/>
    </row>
    <row r="86" spans="1:4" x14ac:dyDescent="0.3">
      <c r="A86">
        <v>85</v>
      </c>
      <c r="B86" t="s">
        <v>1820</v>
      </c>
      <c r="C86">
        <v>18</v>
      </c>
      <c r="D86" s="39"/>
    </row>
    <row r="87" spans="1:4" x14ac:dyDescent="0.3">
      <c r="A87">
        <v>86</v>
      </c>
      <c r="B87" t="s">
        <v>116</v>
      </c>
      <c r="C87">
        <v>18</v>
      </c>
      <c r="D87" s="39"/>
    </row>
    <row r="88" spans="1:4" x14ac:dyDescent="0.3">
      <c r="A88">
        <v>87</v>
      </c>
      <c r="B88" t="s">
        <v>2038</v>
      </c>
      <c r="C88">
        <v>18</v>
      </c>
      <c r="D88" s="39"/>
    </row>
    <row r="89" spans="1:4" x14ac:dyDescent="0.3">
      <c r="A89">
        <v>88</v>
      </c>
      <c r="B89" t="s">
        <v>1600</v>
      </c>
      <c r="C89">
        <v>18</v>
      </c>
      <c r="D89" s="39"/>
    </row>
    <row r="90" spans="1:4" x14ac:dyDescent="0.3">
      <c r="A90">
        <v>89</v>
      </c>
      <c r="B90" t="s">
        <v>237</v>
      </c>
      <c r="C90">
        <v>18</v>
      </c>
      <c r="D90" s="39"/>
    </row>
    <row r="91" spans="1:4" x14ac:dyDescent="0.3">
      <c r="A91">
        <v>90</v>
      </c>
      <c r="B91" t="s">
        <v>225</v>
      </c>
      <c r="C91">
        <v>18</v>
      </c>
      <c r="D91" s="39"/>
    </row>
    <row r="92" spans="1:4" x14ac:dyDescent="0.3">
      <c r="A92">
        <v>91</v>
      </c>
      <c r="B92" t="s">
        <v>2534</v>
      </c>
      <c r="C92">
        <v>18</v>
      </c>
      <c r="D92" s="39"/>
    </row>
    <row r="93" spans="1:4" x14ac:dyDescent="0.3">
      <c r="A93">
        <v>92</v>
      </c>
      <c r="B93" t="s">
        <v>443</v>
      </c>
      <c r="C93">
        <v>18</v>
      </c>
      <c r="D93" s="39"/>
    </row>
    <row r="94" spans="1:4" x14ac:dyDescent="0.3">
      <c r="A94">
        <v>93</v>
      </c>
      <c r="B94" t="s">
        <v>772</v>
      </c>
      <c r="C94">
        <v>18</v>
      </c>
      <c r="D94" s="39"/>
    </row>
    <row r="95" spans="1:4" x14ac:dyDescent="0.3">
      <c r="A95">
        <v>94</v>
      </c>
      <c r="B95" t="s">
        <v>433</v>
      </c>
      <c r="C95">
        <v>18</v>
      </c>
      <c r="D95" s="39"/>
    </row>
    <row r="96" spans="1:4" x14ac:dyDescent="0.3">
      <c r="A96">
        <v>95</v>
      </c>
      <c r="B96" t="s">
        <v>250</v>
      </c>
      <c r="C96">
        <v>18</v>
      </c>
      <c r="D96" s="39"/>
    </row>
    <row r="97" spans="1:4" x14ac:dyDescent="0.3">
      <c r="A97">
        <v>96</v>
      </c>
      <c r="B97" t="s">
        <v>2239</v>
      </c>
      <c r="C97">
        <v>18</v>
      </c>
      <c r="D97" s="39"/>
    </row>
    <row r="98" spans="1:4" x14ac:dyDescent="0.3">
      <c r="A98">
        <v>97</v>
      </c>
      <c r="B98" t="s">
        <v>359</v>
      </c>
      <c r="C98">
        <v>18</v>
      </c>
      <c r="D98" s="39"/>
    </row>
    <row r="99" spans="1:4" x14ac:dyDescent="0.3">
      <c r="A99">
        <v>98</v>
      </c>
      <c r="B99" t="s">
        <v>3022</v>
      </c>
      <c r="C99">
        <v>18</v>
      </c>
      <c r="D99" s="39"/>
    </row>
    <row r="100" spans="1:4" x14ac:dyDescent="0.3">
      <c r="A100">
        <v>99</v>
      </c>
      <c r="B100" t="s">
        <v>243</v>
      </c>
      <c r="C100">
        <v>18</v>
      </c>
      <c r="D100" s="39"/>
    </row>
    <row r="101" spans="1:4" x14ac:dyDescent="0.3">
      <c r="A101">
        <v>100</v>
      </c>
      <c r="B101" t="s">
        <v>3001</v>
      </c>
      <c r="C101">
        <v>18</v>
      </c>
      <c r="D101" s="39"/>
    </row>
    <row r="102" spans="1:4" x14ac:dyDescent="0.3">
      <c r="A102">
        <v>101</v>
      </c>
      <c r="B102" t="s">
        <v>1776</v>
      </c>
      <c r="C102">
        <v>18</v>
      </c>
      <c r="D102" s="39"/>
    </row>
    <row r="103" spans="1:4" x14ac:dyDescent="0.3">
      <c r="A103">
        <v>102</v>
      </c>
      <c r="B103" t="s">
        <v>107</v>
      </c>
      <c r="C103">
        <v>18</v>
      </c>
      <c r="D103" s="39"/>
    </row>
    <row r="104" spans="1:4" x14ac:dyDescent="0.3">
      <c r="A104">
        <v>103</v>
      </c>
      <c r="B104" t="s">
        <v>241</v>
      </c>
      <c r="C104">
        <v>18</v>
      </c>
      <c r="D104" s="39"/>
    </row>
    <row r="105" spans="1:4" x14ac:dyDescent="0.3">
      <c r="A105">
        <v>104</v>
      </c>
      <c r="B105" t="s">
        <v>104</v>
      </c>
      <c r="C105">
        <v>18</v>
      </c>
      <c r="D105" s="39"/>
    </row>
    <row r="106" spans="1:4" x14ac:dyDescent="0.3">
      <c r="A106">
        <v>105</v>
      </c>
      <c r="B106" t="s">
        <v>220</v>
      </c>
      <c r="C106">
        <v>18</v>
      </c>
      <c r="D106" s="39"/>
    </row>
    <row r="107" spans="1:4" x14ac:dyDescent="0.3">
      <c r="A107">
        <v>106</v>
      </c>
      <c r="B107" t="s">
        <v>283</v>
      </c>
      <c r="C107">
        <v>18</v>
      </c>
      <c r="D107" s="39"/>
    </row>
    <row r="108" spans="1:4" x14ac:dyDescent="0.3">
      <c r="A108">
        <v>107</v>
      </c>
      <c r="B108" t="s">
        <v>3216</v>
      </c>
      <c r="C108">
        <v>18</v>
      </c>
      <c r="D108" s="39"/>
    </row>
    <row r="109" spans="1:4" x14ac:dyDescent="0.3">
      <c r="A109">
        <v>108</v>
      </c>
      <c r="B109" t="s">
        <v>1512</v>
      </c>
      <c r="C109">
        <v>18</v>
      </c>
      <c r="D109" s="39"/>
    </row>
    <row r="110" spans="1:4" x14ac:dyDescent="0.3">
      <c r="A110">
        <v>109</v>
      </c>
      <c r="B110" t="s">
        <v>2200</v>
      </c>
      <c r="C110">
        <v>18</v>
      </c>
      <c r="D110" s="39"/>
    </row>
    <row r="111" spans="1:4" x14ac:dyDescent="0.3">
      <c r="A111">
        <v>110</v>
      </c>
      <c r="B111" t="s">
        <v>377</v>
      </c>
      <c r="C111">
        <v>18</v>
      </c>
      <c r="D111" s="39"/>
    </row>
    <row r="112" spans="1:4" x14ac:dyDescent="0.3">
      <c r="A112">
        <v>111</v>
      </c>
      <c r="B112" t="s">
        <v>384</v>
      </c>
      <c r="C112">
        <v>18</v>
      </c>
      <c r="D112" s="39"/>
    </row>
    <row r="113" spans="1:4" x14ac:dyDescent="0.3">
      <c r="A113">
        <v>112</v>
      </c>
      <c r="B113" t="s">
        <v>883</v>
      </c>
      <c r="C113">
        <v>18</v>
      </c>
      <c r="D113" s="39"/>
    </row>
    <row r="114" spans="1:4" x14ac:dyDescent="0.3">
      <c r="A114">
        <v>113</v>
      </c>
      <c r="B114" t="s">
        <v>199</v>
      </c>
      <c r="C114">
        <v>18</v>
      </c>
      <c r="D114" s="39"/>
    </row>
    <row r="115" spans="1:4" x14ac:dyDescent="0.3">
      <c r="A115">
        <v>114</v>
      </c>
      <c r="B115" t="s">
        <v>343</v>
      </c>
      <c r="C115">
        <v>18</v>
      </c>
      <c r="D115" s="39"/>
    </row>
    <row r="116" spans="1:4" x14ac:dyDescent="0.3">
      <c r="A116">
        <v>115</v>
      </c>
      <c r="B116" t="s">
        <v>651</v>
      </c>
      <c r="C116">
        <v>18</v>
      </c>
      <c r="D116" s="39"/>
    </row>
    <row r="117" spans="1:4" x14ac:dyDescent="0.3">
      <c r="A117">
        <v>116</v>
      </c>
      <c r="B117" t="s">
        <v>1622</v>
      </c>
      <c r="C117">
        <v>18</v>
      </c>
      <c r="D117" s="39"/>
    </row>
    <row r="118" spans="1:4" x14ac:dyDescent="0.3">
      <c r="A118">
        <v>117</v>
      </c>
      <c r="B118" t="s">
        <v>3191</v>
      </c>
      <c r="C118">
        <v>18</v>
      </c>
      <c r="D118" s="39"/>
    </row>
    <row r="119" spans="1:4" x14ac:dyDescent="0.3">
      <c r="A119">
        <v>118</v>
      </c>
      <c r="B119" t="s">
        <v>329</v>
      </c>
      <c r="C119">
        <v>18</v>
      </c>
      <c r="D119" s="39"/>
    </row>
    <row r="120" spans="1:4" x14ac:dyDescent="0.3">
      <c r="A120">
        <v>119</v>
      </c>
      <c r="B120" t="s">
        <v>287</v>
      </c>
      <c r="C120">
        <v>18</v>
      </c>
      <c r="D120" s="39"/>
    </row>
    <row r="121" spans="1:4" x14ac:dyDescent="0.3">
      <c r="A121">
        <v>120</v>
      </c>
      <c r="B121" t="s">
        <v>291</v>
      </c>
      <c r="C121">
        <v>18</v>
      </c>
      <c r="D121" s="39"/>
    </row>
    <row r="122" spans="1:4" x14ac:dyDescent="0.3">
      <c r="A122">
        <v>121</v>
      </c>
      <c r="B122" t="s">
        <v>1715</v>
      </c>
      <c r="C122">
        <v>18</v>
      </c>
      <c r="D122" s="39"/>
    </row>
    <row r="123" spans="1:4" x14ac:dyDescent="0.3">
      <c r="A123">
        <v>122</v>
      </c>
      <c r="B123" t="s">
        <v>379</v>
      </c>
      <c r="C123">
        <v>18</v>
      </c>
      <c r="D123" s="39"/>
    </row>
    <row r="124" spans="1:4" x14ac:dyDescent="0.3">
      <c r="A124">
        <v>123</v>
      </c>
      <c r="B124" t="s">
        <v>2810</v>
      </c>
      <c r="C124">
        <v>18</v>
      </c>
      <c r="D124" s="39"/>
    </row>
    <row r="125" spans="1:4" x14ac:dyDescent="0.3">
      <c r="A125">
        <v>124</v>
      </c>
      <c r="B125" t="s">
        <v>2620</v>
      </c>
      <c r="C125">
        <v>18</v>
      </c>
      <c r="D125" s="39"/>
    </row>
    <row r="126" spans="1:4" x14ac:dyDescent="0.3">
      <c r="A126">
        <v>125</v>
      </c>
      <c r="B126" t="s">
        <v>435</v>
      </c>
      <c r="C126">
        <v>18</v>
      </c>
      <c r="D126" s="39"/>
    </row>
    <row r="127" spans="1:4" x14ac:dyDescent="0.3">
      <c r="A127">
        <v>126</v>
      </c>
      <c r="B127" t="s">
        <v>2734</v>
      </c>
      <c r="C127">
        <v>18</v>
      </c>
      <c r="D127" s="39"/>
    </row>
    <row r="128" spans="1:4" x14ac:dyDescent="0.3">
      <c r="A128">
        <v>127</v>
      </c>
      <c r="B128" t="s">
        <v>2692</v>
      </c>
      <c r="C128">
        <v>18</v>
      </c>
      <c r="D128" s="39"/>
    </row>
    <row r="129" spans="1:4" x14ac:dyDescent="0.3">
      <c r="A129">
        <v>128</v>
      </c>
      <c r="B129" t="s">
        <v>1940</v>
      </c>
      <c r="C129">
        <v>18</v>
      </c>
      <c r="D129" s="39"/>
    </row>
    <row r="130" spans="1:4" x14ac:dyDescent="0.3">
      <c r="A130">
        <v>129</v>
      </c>
      <c r="B130" t="s">
        <v>2006</v>
      </c>
      <c r="C130">
        <v>18</v>
      </c>
      <c r="D130" s="39"/>
    </row>
    <row r="131" spans="1:4" x14ac:dyDescent="0.3">
      <c r="A131">
        <v>130</v>
      </c>
      <c r="B131" t="s">
        <v>1448</v>
      </c>
      <c r="C131">
        <v>18</v>
      </c>
      <c r="D131" s="39"/>
    </row>
    <row r="132" spans="1:4" x14ac:dyDescent="0.3">
      <c r="A132">
        <v>131</v>
      </c>
      <c r="B132" t="s">
        <v>358</v>
      </c>
      <c r="C132">
        <v>18</v>
      </c>
      <c r="D132" s="39"/>
    </row>
    <row r="133" spans="1:4" x14ac:dyDescent="0.3">
      <c r="A133">
        <v>132</v>
      </c>
      <c r="B133" t="s">
        <v>2707</v>
      </c>
      <c r="C133">
        <v>18</v>
      </c>
      <c r="D133" s="39"/>
    </row>
    <row r="134" spans="1:4" x14ac:dyDescent="0.3">
      <c r="A134">
        <v>133</v>
      </c>
      <c r="B134" t="s">
        <v>926</v>
      </c>
      <c r="C134">
        <v>18</v>
      </c>
      <c r="D134" s="39"/>
    </row>
    <row r="135" spans="1:4" x14ac:dyDescent="0.3">
      <c r="A135">
        <v>134</v>
      </c>
      <c r="B135" t="s">
        <v>2899</v>
      </c>
      <c r="C135">
        <v>18</v>
      </c>
      <c r="D135" s="39"/>
    </row>
    <row r="136" spans="1:4" x14ac:dyDescent="0.3">
      <c r="A136">
        <v>135</v>
      </c>
      <c r="B136" t="s">
        <v>1978</v>
      </c>
      <c r="C136">
        <v>18</v>
      </c>
    </row>
    <row r="137" spans="1:4" x14ac:dyDescent="0.3">
      <c r="A137">
        <v>136</v>
      </c>
      <c r="B137" t="s">
        <v>198</v>
      </c>
      <c r="C137">
        <v>18</v>
      </c>
    </row>
    <row r="138" spans="1:4" x14ac:dyDescent="0.3">
      <c r="A138">
        <v>137</v>
      </c>
      <c r="B138" t="s">
        <v>129</v>
      </c>
      <c r="C138">
        <v>18</v>
      </c>
    </row>
    <row r="139" spans="1:4" x14ac:dyDescent="0.3">
      <c r="A139">
        <v>138</v>
      </c>
      <c r="B139" t="s">
        <v>310</v>
      </c>
      <c r="C139">
        <v>18</v>
      </c>
    </row>
    <row r="140" spans="1:4" x14ac:dyDescent="0.3">
      <c r="A140">
        <v>139</v>
      </c>
      <c r="B140" t="s">
        <v>1872</v>
      </c>
      <c r="C140">
        <v>18</v>
      </c>
    </row>
    <row r="141" spans="1:4" x14ac:dyDescent="0.3">
      <c r="A141">
        <v>140</v>
      </c>
      <c r="B141" t="s">
        <v>345</v>
      </c>
      <c r="C141">
        <v>18</v>
      </c>
    </row>
    <row r="142" spans="1:4" x14ac:dyDescent="0.3">
      <c r="A142">
        <v>141</v>
      </c>
      <c r="B142" t="s">
        <v>947</v>
      </c>
      <c r="C142">
        <v>18</v>
      </c>
    </row>
    <row r="143" spans="1:4" x14ac:dyDescent="0.3">
      <c r="A143">
        <v>142</v>
      </c>
      <c r="B143" t="s">
        <v>1925</v>
      </c>
      <c r="C143">
        <v>18</v>
      </c>
    </row>
    <row r="144" spans="1:4" x14ac:dyDescent="0.3">
      <c r="A144">
        <v>143</v>
      </c>
      <c r="B144" t="s">
        <v>391</v>
      </c>
      <c r="C144">
        <v>18</v>
      </c>
    </row>
    <row r="145" spans="1:4" x14ac:dyDescent="0.3">
      <c r="A145">
        <v>144</v>
      </c>
      <c r="B145" t="s">
        <v>2670</v>
      </c>
      <c r="C145">
        <v>18</v>
      </c>
      <c r="D145" s="39"/>
    </row>
    <row r="146" spans="1:4" x14ac:dyDescent="0.3">
      <c r="A146">
        <v>145</v>
      </c>
      <c r="B146" t="s">
        <v>266</v>
      </c>
      <c r="C146">
        <v>18</v>
      </c>
      <c r="D146" s="39"/>
    </row>
    <row r="147" spans="1:4" x14ac:dyDescent="0.3">
      <c r="A147">
        <v>146</v>
      </c>
      <c r="B147" t="s">
        <v>681</v>
      </c>
      <c r="C147">
        <v>18</v>
      </c>
      <c r="D147" s="39"/>
    </row>
    <row r="148" spans="1:4" x14ac:dyDescent="0.3">
      <c r="A148">
        <v>147</v>
      </c>
      <c r="B148" t="s">
        <v>896</v>
      </c>
      <c r="C148">
        <v>18</v>
      </c>
      <c r="D148" s="39"/>
    </row>
    <row r="149" spans="1:4" x14ac:dyDescent="0.3">
      <c r="D149" s="39"/>
    </row>
    <row r="150" spans="1:4" x14ac:dyDescent="0.3">
      <c r="D150" s="39"/>
    </row>
    <row r="151" spans="1:4" x14ac:dyDescent="0.3">
      <c r="D151" s="39"/>
    </row>
    <row r="152" spans="1:4" x14ac:dyDescent="0.3">
      <c r="D152" s="39"/>
    </row>
    <row r="153" spans="1:4" x14ac:dyDescent="0.3">
      <c r="D153" s="39"/>
    </row>
    <row r="154" spans="1:4" x14ac:dyDescent="0.3">
      <c r="D154" s="39"/>
    </row>
    <row r="155" spans="1:4" x14ac:dyDescent="0.3">
      <c r="D155" s="39"/>
    </row>
    <row r="156" spans="1:4" x14ac:dyDescent="0.3">
      <c r="D156" s="39"/>
    </row>
    <row r="157" spans="1:4" x14ac:dyDescent="0.3">
      <c r="D157" s="39"/>
    </row>
    <row r="158" spans="1:4" x14ac:dyDescent="0.3">
      <c r="D158" s="39"/>
    </row>
    <row r="159" spans="1:4" x14ac:dyDescent="0.3">
      <c r="D159" s="39"/>
    </row>
    <row r="160" spans="1:4" x14ac:dyDescent="0.3">
      <c r="D160" s="39"/>
    </row>
    <row r="161" spans="4:4" x14ac:dyDescent="0.3">
      <c r="D161" s="39"/>
    </row>
    <row r="162" spans="4:4" x14ac:dyDescent="0.3">
      <c r="D162" s="39"/>
    </row>
    <row r="163" spans="4:4" x14ac:dyDescent="0.3">
      <c r="D163" s="39"/>
    </row>
    <row r="164" spans="4:4" x14ac:dyDescent="0.3">
      <c r="D164" s="39"/>
    </row>
    <row r="165" spans="4:4" x14ac:dyDescent="0.3">
      <c r="D165" s="39"/>
    </row>
    <row r="166" spans="4:4" x14ac:dyDescent="0.3">
      <c r="D166" s="39"/>
    </row>
    <row r="167" spans="4:4" x14ac:dyDescent="0.3">
      <c r="D167" s="39"/>
    </row>
    <row r="168" spans="4:4" x14ac:dyDescent="0.3">
      <c r="D168" s="39"/>
    </row>
    <row r="169" spans="4:4" x14ac:dyDescent="0.3">
      <c r="D169" s="39"/>
    </row>
    <row r="170" spans="4:4" x14ac:dyDescent="0.3">
      <c r="D170" s="39"/>
    </row>
    <row r="171" spans="4:4" x14ac:dyDescent="0.3">
      <c r="D171" s="39"/>
    </row>
    <row r="172" spans="4:4" x14ac:dyDescent="0.3">
      <c r="D172" s="39"/>
    </row>
    <row r="173" spans="4:4" x14ac:dyDescent="0.3">
      <c r="D173" s="39"/>
    </row>
    <row r="197" spans="4:4" x14ac:dyDescent="0.3">
      <c r="D197" s="39"/>
    </row>
    <row r="198" spans="4:4" x14ac:dyDescent="0.3">
      <c r="D198" s="39"/>
    </row>
    <row r="200" spans="4:4" x14ac:dyDescent="0.3">
      <c r="D200" s="39"/>
    </row>
    <row r="202" spans="4:4" x14ac:dyDescent="0.3">
      <c r="D202" s="39"/>
    </row>
    <row r="203" spans="4:4" x14ac:dyDescent="0.3">
      <c r="D203" s="39"/>
    </row>
    <row r="204" spans="4:4" x14ac:dyDescent="0.3">
      <c r="D204" s="39"/>
    </row>
    <row r="214" spans="4:4" x14ac:dyDescent="0.3">
      <c r="D214" s="39"/>
    </row>
    <row r="215" spans="4:4" x14ac:dyDescent="0.3">
      <c r="D215" s="39"/>
    </row>
    <row r="216" spans="4:4" x14ac:dyDescent="0.3">
      <c r="D216" s="39"/>
    </row>
    <row r="217" spans="4:4" x14ac:dyDescent="0.3">
      <c r="D217" s="39"/>
    </row>
    <row r="218" spans="4:4" x14ac:dyDescent="0.3">
      <c r="D218" s="39"/>
    </row>
    <row r="219" spans="4:4" x14ac:dyDescent="0.3">
      <c r="D219" s="39"/>
    </row>
    <row r="220" spans="4:4" x14ac:dyDescent="0.3">
      <c r="D220" s="39"/>
    </row>
    <row r="221" spans="4:4" x14ac:dyDescent="0.3">
      <c r="D221" s="39"/>
    </row>
    <row r="222" spans="4:4" x14ac:dyDescent="0.3">
      <c r="D222" s="39"/>
    </row>
    <row r="223" spans="4:4" x14ac:dyDescent="0.3">
      <c r="D223" s="39"/>
    </row>
    <row r="224" spans="4:4" x14ac:dyDescent="0.3">
      <c r="D224" s="39"/>
    </row>
    <row r="225" spans="4:4" x14ac:dyDescent="0.3">
      <c r="D225" s="39"/>
    </row>
    <row r="253" spans="4:4" x14ac:dyDescent="0.3">
      <c r="D253" s="39"/>
    </row>
    <row r="254" spans="4:4" x14ac:dyDescent="0.3">
      <c r="D254" s="39"/>
    </row>
    <row r="255" spans="4:4" x14ac:dyDescent="0.3">
      <c r="D255" s="39"/>
    </row>
    <row r="256" spans="4:4" x14ac:dyDescent="0.3">
      <c r="D256" s="39"/>
    </row>
    <row r="257" spans="4:4" x14ac:dyDescent="0.3">
      <c r="D257" s="39"/>
    </row>
    <row r="258" spans="4:4" x14ac:dyDescent="0.3">
      <c r="D258" s="39"/>
    </row>
    <row r="259" spans="4:4" x14ac:dyDescent="0.3">
      <c r="D259" s="39"/>
    </row>
    <row r="260" spans="4:4" x14ac:dyDescent="0.3">
      <c r="D260" s="39"/>
    </row>
    <row r="261" spans="4:4" x14ac:dyDescent="0.3">
      <c r="D261" s="39"/>
    </row>
    <row r="262" spans="4:4" x14ac:dyDescent="0.3">
      <c r="D262" s="39"/>
    </row>
    <row r="270" spans="4:4" x14ac:dyDescent="0.3">
      <c r="D270" s="39"/>
    </row>
    <row r="271" spans="4:4" x14ac:dyDescent="0.3">
      <c r="D271" s="39"/>
    </row>
    <row r="272" spans="4:4" x14ac:dyDescent="0.3">
      <c r="D272" s="39"/>
    </row>
    <row r="273" spans="4:4" x14ac:dyDescent="0.3">
      <c r="D273" s="39"/>
    </row>
    <row r="274" spans="4:4" x14ac:dyDescent="0.3">
      <c r="D274" s="39"/>
    </row>
    <row r="280" spans="4:4" x14ac:dyDescent="0.3">
      <c r="D280" s="39"/>
    </row>
    <row r="281" spans="4:4" x14ac:dyDescent="0.3">
      <c r="D281" s="39"/>
    </row>
    <row r="282" spans="4:4" x14ac:dyDescent="0.3">
      <c r="D282" s="39"/>
    </row>
    <row r="283" spans="4:4" x14ac:dyDescent="0.3">
      <c r="D283" s="39"/>
    </row>
    <row r="301" spans="4:4" x14ac:dyDescent="0.3">
      <c r="D301" s="39"/>
    </row>
    <row r="302" spans="4:4" x14ac:dyDescent="0.3">
      <c r="D302" s="39"/>
    </row>
    <row r="305" spans="4:4" x14ac:dyDescent="0.3">
      <c r="D305" s="39"/>
    </row>
    <row r="306" spans="4:4" x14ac:dyDescent="0.3">
      <c r="D306" s="39"/>
    </row>
    <row r="307" spans="4:4" x14ac:dyDescent="0.3">
      <c r="D307" s="39"/>
    </row>
    <row r="308" spans="4:4" x14ac:dyDescent="0.3">
      <c r="D308" s="39"/>
    </row>
    <row r="309" spans="4:4" x14ac:dyDescent="0.3">
      <c r="D309" s="39"/>
    </row>
    <row r="310" spans="4:4" x14ac:dyDescent="0.3">
      <c r="D310" s="39"/>
    </row>
    <row r="311" spans="4:4" x14ac:dyDescent="0.3">
      <c r="D311" s="39"/>
    </row>
    <row r="312" spans="4:4" x14ac:dyDescent="0.3">
      <c r="D312" s="39"/>
    </row>
    <row r="313" spans="4:4" x14ac:dyDescent="0.3">
      <c r="D313" s="39"/>
    </row>
    <row r="314" spans="4:4" x14ac:dyDescent="0.3">
      <c r="D314" s="39"/>
    </row>
    <row r="315" spans="4:4" x14ac:dyDescent="0.3">
      <c r="D315" s="39"/>
    </row>
    <row r="316" spans="4:4" x14ac:dyDescent="0.3">
      <c r="D316" s="39"/>
    </row>
    <row r="317" spans="4:4" x14ac:dyDescent="0.3">
      <c r="D317" s="39"/>
    </row>
    <row r="318" spans="4:4" x14ac:dyDescent="0.3">
      <c r="D318" s="39"/>
    </row>
    <row r="319" spans="4:4" x14ac:dyDescent="0.3">
      <c r="D319" s="39"/>
    </row>
    <row r="320" spans="4:4" x14ac:dyDescent="0.3">
      <c r="D320" s="39"/>
    </row>
    <row r="321" spans="4:4" x14ac:dyDescent="0.3">
      <c r="D321" s="39"/>
    </row>
    <row r="322" spans="4:4" x14ac:dyDescent="0.3">
      <c r="D322" s="39"/>
    </row>
    <row r="323" spans="4:4" x14ac:dyDescent="0.3">
      <c r="D323" s="39"/>
    </row>
    <row r="324" spans="4:4" x14ac:dyDescent="0.3">
      <c r="D324" s="39"/>
    </row>
    <row r="325" spans="4:4" x14ac:dyDescent="0.3">
      <c r="D325" s="39"/>
    </row>
    <row r="326" spans="4:4" x14ac:dyDescent="0.3">
      <c r="D326" s="39"/>
    </row>
    <row r="327" spans="4:4" x14ac:dyDescent="0.3">
      <c r="D327" s="39"/>
    </row>
    <row r="328" spans="4:4" x14ac:dyDescent="0.3">
      <c r="D328" s="39"/>
    </row>
    <row r="329" spans="4:4" x14ac:dyDescent="0.3">
      <c r="D329" s="39"/>
    </row>
    <row r="330" spans="4:4" x14ac:dyDescent="0.3">
      <c r="D330" s="39"/>
    </row>
    <row r="331" spans="4:4" x14ac:dyDescent="0.3">
      <c r="D331" s="39"/>
    </row>
    <row r="332" spans="4:4" x14ac:dyDescent="0.3">
      <c r="D332" s="39"/>
    </row>
    <row r="333" spans="4:4" x14ac:dyDescent="0.3">
      <c r="D333" s="39"/>
    </row>
    <row r="334" spans="4:4" x14ac:dyDescent="0.3">
      <c r="D334" s="39"/>
    </row>
    <row r="335" spans="4:4" x14ac:dyDescent="0.3">
      <c r="D335" s="39"/>
    </row>
    <row r="336" spans="4:4" x14ac:dyDescent="0.3">
      <c r="D336" s="39"/>
    </row>
    <row r="337" spans="4:4" x14ac:dyDescent="0.3">
      <c r="D337" s="39"/>
    </row>
    <row r="338" spans="4:4" x14ac:dyDescent="0.3">
      <c r="D338" s="39"/>
    </row>
    <row r="339" spans="4:4" x14ac:dyDescent="0.3">
      <c r="D339" s="39"/>
    </row>
    <row r="340" spans="4:4" x14ac:dyDescent="0.3">
      <c r="D340" s="39"/>
    </row>
    <row r="341" spans="4:4" x14ac:dyDescent="0.3">
      <c r="D341" s="39"/>
    </row>
    <row r="342" spans="4:4" x14ac:dyDescent="0.3">
      <c r="D342" s="39"/>
    </row>
    <row r="343" spans="4:4" x14ac:dyDescent="0.3">
      <c r="D343" s="39"/>
    </row>
    <row r="344" spans="4:4" x14ac:dyDescent="0.3">
      <c r="D344" s="39"/>
    </row>
    <row r="345" spans="4:4" x14ac:dyDescent="0.3">
      <c r="D345" s="39"/>
    </row>
    <row r="346" spans="4:4" x14ac:dyDescent="0.3">
      <c r="D346" s="39"/>
    </row>
    <row r="347" spans="4:4" x14ac:dyDescent="0.3">
      <c r="D347" s="39"/>
    </row>
    <row r="348" spans="4:4" x14ac:dyDescent="0.3">
      <c r="D348" s="39"/>
    </row>
    <row r="349" spans="4:4" x14ac:dyDescent="0.3">
      <c r="D349" s="39"/>
    </row>
    <row r="350" spans="4:4" x14ac:dyDescent="0.3">
      <c r="D350" s="39"/>
    </row>
    <row r="351" spans="4:4" x14ac:dyDescent="0.3">
      <c r="D351" s="39"/>
    </row>
    <row r="352" spans="4:4" x14ac:dyDescent="0.3">
      <c r="D352" s="39"/>
    </row>
    <row r="353" spans="4:4" x14ac:dyDescent="0.3">
      <c r="D353" s="39"/>
    </row>
    <row r="354" spans="4:4" x14ac:dyDescent="0.3">
      <c r="D354" s="39"/>
    </row>
    <row r="355" spans="4:4" x14ac:dyDescent="0.3">
      <c r="D355" s="39"/>
    </row>
    <row r="356" spans="4:4" x14ac:dyDescent="0.3">
      <c r="D356" s="39"/>
    </row>
    <row r="357" spans="4:4" x14ac:dyDescent="0.3">
      <c r="D357" s="39"/>
    </row>
    <row r="358" spans="4:4" x14ac:dyDescent="0.3">
      <c r="D358" s="39"/>
    </row>
    <row r="359" spans="4:4" x14ac:dyDescent="0.3">
      <c r="D359" s="39"/>
    </row>
    <row r="360" spans="4:4" x14ac:dyDescent="0.3">
      <c r="D360" s="39"/>
    </row>
    <row r="361" spans="4:4" x14ac:dyDescent="0.3">
      <c r="D361" s="39"/>
    </row>
    <row r="362" spans="4:4" x14ac:dyDescent="0.3">
      <c r="D362" s="39"/>
    </row>
    <row r="363" spans="4:4" x14ac:dyDescent="0.3">
      <c r="D363" s="39"/>
    </row>
    <row r="364" spans="4:4" x14ac:dyDescent="0.3">
      <c r="D364" s="39"/>
    </row>
    <row r="365" spans="4:4" x14ac:dyDescent="0.3">
      <c r="D365" s="39"/>
    </row>
    <row r="366" spans="4:4" x14ac:dyDescent="0.3">
      <c r="D366" s="39"/>
    </row>
    <row r="367" spans="4:4" x14ac:dyDescent="0.3">
      <c r="D367" s="39"/>
    </row>
    <row r="368" spans="4:4" x14ac:dyDescent="0.3">
      <c r="D368" s="39"/>
    </row>
    <row r="369" spans="4:4" x14ac:dyDescent="0.3">
      <c r="D369" s="39"/>
    </row>
    <row r="370" spans="4:4" x14ac:dyDescent="0.3">
      <c r="D370" s="39"/>
    </row>
    <row r="371" spans="4:4" x14ac:dyDescent="0.3">
      <c r="D371" s="39"/>
    </row>
    <row r="372" spans="4:4" x14ac:dyDescent="0.3">
      <c r="D372" s="39"/>
    </row>
    <row r="373" spans="4:4" x14ac:dyDescent="0.3">
      <c r="D373" s="39"/>
    </row>
    <row r="374" spans="4:4" x14ac:dyDescent="0.3">
      <c r="D374" s="39"/>
    </row>
    <row r="375" spans="4:4" x14ac:dyDescent="0.3">
      <c r="D375" s="39"/>
    </row>
    <row r="376" spans="4:4" x14ac:dyDescent="0.3">
      <c r="D376" s="39"/>
    </row>
    <row r="377" spans="4:4" x14ac:dyDescent="0.3">
      <c r="D377" s="39"/>
    </row>
    <row r="378" spans="4:4" x14ac:dyDescent="0.3">
      <c r="D378" s="39"/>
    </row>
    <row r="379" spans="4:4" x14ac:dyDescent="0.3">
      <c r="D379" s="39"/>
    </row>
    <row r="380" spans="4:4" x14ac:dyDescent="0.3">
      <c r="D380" s="39"/>
    </row>
    <row r="381" spans="4:4" x14ac:dyDescent="0.3">
      <c r="D381" s="39"/>
    </row>
    <row r="382" spans="4:4" x14ac:dyDescent="0.3">
      <c r="D382" s="39"/>
    </row>
    <row r="383" spans="4:4" x14ac:dyDescent="0.3">
      <c r="D383" s="39"/>
    </row>
    <row r="384" spans="4:4" x14ac:dyDescent="0.3">
      <c r="D384" s="39"/>
    </row>
    <row r="385" spans="4:4" x14ac:dyDescent="0.3">
      <c r="D385" s="39"/>
    </row>
    <row r="386" spans="4:4" x14ac:dyDescent="0.3">
      <c r="D386" s="39"/>
    </row>
    <row r="387" spans="4:4" x14ac:dyDescent="0.3">
      <c r="D387" s="39"/>
    </row>
    <row r="388" spans="4:4" x14ac:dyDescent="0.3">
      <c r="D388" s="39"/>
    </row>
    <row r="389" spans="4:4" x14ac:dyDescent="0.3">
      <c r="D389" s="39"/>
    </row>
    <row r="390" spans="4:4" x14ac:dyDescent="0.3">
      <c r="D390" s="39"/>
    </row>
    <row r="391" spans="4:4" x14ac:dyDescent="0.3">
      <c r="D391" s="39"/>
    </row>
    <row r="392" spans="4:4" x14ac:dyDescent="0.3">
      <c r="D392" s="39"/>
    </row>
    <row r="393" spans="4:4" x14ac:dyDescent="0.3">
      <c r="D393" s="39"/>
    </row>
    <row r="394" spans="4:4" x14ac:dyDescent="0.3">
      <c r="D394" s="39"/>
    </row>
    <row r="395" spans="4:4" x14ac:dyDescent="0.3">
      <c r="D395" s="39"/>
    </row>
    <row r="396" spans="4:4" x14ac:dyDescent="0.3">
      <c r="D396" s="39"/>
    </row>
    <row r="397" spans="4:4" x14ac:dyDescent="0.3">
      <c r="D397" s="39"/>
    </row>
    <row r="398" spans="4:4" x14ac:dyDescent="0.3">
      <c r="D398" s="39"/>
    </row>
    <row r="399" spans="4:4" x14ac:dyDescent="0.3">
      <c r="D399" s="39"/>
    </row>
    <row r="400" spans="4:4" x14ac:dyDescent="0.3">
      <c r="D400" s="39"/>
    </row>
    <row r="401" spans="4:4" x14ac:dyDescent="0.3">
      <c r="D401" s="39"/>
    </row>
    <row r="402" spans="4:4" x14ac:dyDescent="0.3">
      <c r="D402" s="39"/>
    </row>
    <row r="403" spans="4:4" x14ac:dyDescent="0.3">
      <c r="D403" s="39"/>
    </row>
    <row r="404" spans="4:4" x14ac:dyDescent="0.3">
      <c r="D404" s="39"/>
    </row>
    <row r="405" spans="4:4" x14ac:dyDescent="0.3">
      <c r="D405" s="39"/>
    </row>
    <row r="406" spans="4:4" x14ac:dyDescent="0.3">
      <c r="D406" s="39"/>
    </row>
    <row r="407" spans="4:4" x14ac:dyDescent="0.3">
      <c r="D407" s="39"/>
    </row>
    <row r="408" spans="4:4" x14ac:dyDescent="0.3">
      <c r="D408" s="39"/>
    </row>
    <row r="409" spans="4:4" x14ac:dyDescent="0.3">
      <c r="D409" s="39"/>
    </row>
    <row r="410" spans="4:4" x14ac:dyDescent="0.3">
      <c r="D410" s="39"/>
    </row>
    <row r="411" spans="4:4" x14ac:dyDescent="0.3">
      <c r="D411" s="39"/>
    </row>
    <row r="412" spans="4:4" x14ac:dyDescent="0.3">
      <c r="D412" s="39"/>
    </row>
    <row r="413" spans="4:4" x14ac:dyDescent="0.3">
      <c r="D413" s="39"/>
    </row>
    <row r="414" spans="4:4" x14ac:dyDescent="0.3">
      <c r="D414" s="39"/>
    </row>
    <row r="415" spans="4:4" x14ac:dyDescent="0.3">
      <c r="D415" s="39"/>
    </row>
    <row r="416" spans="4:4" x14ac:dyDescent="0.3">
      <c r="D416" s="39"/>
    </row>
    <row r="417" spans="4:4" x14ac:dyDescent="0.3">
      <c r="D417" s="39"/>
    </row>
    <row r="418" spans="4:4" x14ac:dyDescent="0.3">
      <c r="D418" s="39"/>
    </row>
    <row r="419" spans="4:4" x14ac:dyDescent="0.3">
      <c r="D419" s="39"/>
    </row>
    <row r="420" spans="4:4" x14ac:dyDescent="0.3">
      <c r="D420" s="39"/>
    </row>
    <row r="421" spans="4:4" x14ac:dyDescent="0.3">
      <c r="D421" s="39"/>
    </row>
    <row r="422" spans="4:4" x14ac:dyDescent="0.3">
      <c r="D422" s="39"/>
    </row>
    <row r="423" spans="4:4" x14ac:dyDescent="0.3">
      <c r="D423" s="39"/>
    </row>
    <row r="424" spans="4:4" x14ac:dyDescent="0.3">
      <c r="D424" s="39"/>
    </row>
    <row r="425" spans="4:4" x14ac:dyDescent="0.3">
      <c r="D425" s="39"/>
    </row>
    <row r="426" spans="4:4" x14ac:dyDescent="0.3">
      <c r="D426" s="39"/>
    </row>
    <row r="427" spans="4:4" x14ac:dyDescent="0.3">
      <c r="D427" s="39"/>
    </row>
    <row r="428" spans="4:4" x14ac:dyDescent="0.3">
      <c r="D428" s="39"/>
    </row>
    <row r="429" spans="4:4" x14ac:dyDescent="0.3">
      <c r="D429" s="39"/>
    </row>
    <row r="430" spans="4:4" x14ac:dyDescent="0.3">
      <c r="D430" s="39"/>
    </row>
    <row r="431" spans="4:4" x14ac:dyDescent="0.3">
      <c r="D431" s="39"/>
    </row>
    <row r="432" spans="4:4" x14ac:dyDescent="0.3">
      <c r="D432" s="39"/>
    </row>
    <row r="433" spans="4:4" x14ac:dyDescent="0.3">
      <c r="D433" s="39"/>
    </row>
    <row r="434" spans="4:4" x14ac:dyDescent="0.3">
      <c r="D434" s="39"/>
    </row>
    <row r="435" spans="4:4" x14ac:dyDescent="0.3">
      <c r="D435" s="39"/>
    </row>
    <row r="436" spans="4:4" x14ac:dyDescent="0.3">
      <c r="D436" s="39"/>
    </row>
    <row r="437" spans="4:4" x14ac:dyDescent="0.3">
      <c r="D437" s="39"/>
    </row>
    <row r="438" spans="4:4" x14ac:dyDescent="0.3">
      <c r="D438" s="39"/>
    </row>
    <row r="439" spans="4:4" x14ac:dyDescent="0.3">
      <c r="D439" s="39"/>
    </row>
    <row r="440" spans="4:4" x14ac:dyDescent="0.3">
      <c r="D440" s="39"/>
    </row>
    <row r="441" spans="4:4" x14ac:dyDescent="0.3">
      <c r="D441" s="39"/>
    </row>
    <row r="442" spans="4:4" x14ac:dyDescent="0.3">
      <c r="D442" s="39"/>
    </row>
    <row r="443" spans="4:4" x14ac:dyDescent="0.3">
      <c r="D443" s="39"/>
    </row>
    <row r="444" spans="4:4" x14ac:dyDescent="0.3">
      <c r="D444" s="39"/>
    </row>
    <row r="445" spans="4:4" x14ac:dyDescent="0.3">
      <c r="D445" s="39"/>
    </row>
    <row r="446" spans="4:4" x14ac:dyDescent="0.3">
      <c r="D446" s="39"/>
    </row>
    <row r="447" spans="4:4" x14ac:dyDescent="0.3">
      <c r="D447" s="39"/>
    </row>
    <row r="448" spans="4:4" x14ac:dyDescent="0.3">
      <c r="D448" s="39"/>
    </row>
    <row r="449" spans="4:4" x14ac:dyDescent="0.3">
      <c r="D449" s="39"/>
    </row>
    <row r="450" spans="4:4" x14ac:dyDescent="0.3">
      <c r="D450" s="39"/>
    </row>
    <row r="451" spans="4:4" x14ac:dyDescent="0.3">
      <c r="D451" s="39"/>
    </row>
    <row r="452" spans="4:4" x14ac:dyDescent="0.3">
      <c r="D452" s="39"/>
    </row>
    <row r="453" spans="4:4" x14ac:dyDescent="0.3">
      <c r="D453" s="39"/>
    </row>
    <row r="454" spans="4:4" x14ac:dyDescent="0.3">
      <c r="D454" s="39"/>
    </row>
    <row r="455" spans="4:4" x14ac:dyDescent="0.3">
      <c r="D455" s="39"/>
    </row>
    <row r="456" spans="4:4" x14ac:dyDescent="0.3">
      <c r="D456" s="39"/>
    </row>
    <row r="457" spans="4:4" x14ac:dyDescent="0.3">
      <c r="D457" s="39"/>
    </row>
    <row r="458" spans="4:4" x14ac:dyDescent="0.3">
      <c r="D458" s="39"/>
    </row>
    <row r="459" spans="4:4" x14ac:dyDescent="0.3">
      <c r="D459" s="39"/>
    </row>
    <row r="460" spans="4:4" x14ac:dyDescent="0.3">
      <c r="D460" s="39"/>
    </row>
    <row r="461" spans="4:4" x14ac:dyDescent="0.3">
      <c r="D461" s="39"/>
    </row>
    <row r="462" spans="4:4" x14ac:dyDescent="0.3">
      <c r="D462" s="39"/>
    </row>
    <row r="463" spans="4:4" x14ac:dyDescent="0.3">
      <c r="D463" s="39"/>
    </row>
    <row r="464" spans="4:4" x14ac:dyDescent="0.3">
      <c r="D464" s="39"/>
    </row>
    <row r="465" spans="4:4" x14ac:dyDescent="0.3">
      <c r="D465" s="39"/>
    </row>
    <row r="466" spans="4:4" x14ac:dyDescent="0.3">
      <c r="D466" s="39"/>
    </row>
    <row r="467" spans="4:4" x14ac:dyDescent="0.3">
      <c r="D467" s="39"/>
    </row>
    <row r="468" spans="4:4" x14ac:dyDescent="0.3">
      <c r="D468" s="39"/>
    </row>
    <row r="469" spans="4:4" x14ac:dyDescent="0.3">
      <c r="D469" s="39"/>
    </row>
    <row r="470" spans="4:4" x14ac:dyDescent="0.3">
      <c r="D470" s="39"/>
    </row>
    <row r="471" spans="4:4" x14ac:dyDescent="0.3">
      <c r="D471" s="39"/>
    </row>
    <row r="472" spans="4:4" x14ac:dyDescent="0.3">
      <c r="D472" s="39"/>
    </row>
    <row r="473" spans="4:4" x14ac:dyDescent="0.3">
      <c r="D473" s="39"/>
    </row>
    <row r="474" spans="4:4" x14ac:dyDescent="0.3">
      <c r="D474" s="39"/>
    </row>
    <row r="475" spans="4:4" x14ac:dyDescent="0.3">
      <c r="D475" s="39"/>
    </row>
    <row r="476" spans="4:4" x14ac:dyDescent="0.3">
      <c r="D476" s="39"/>
    </row>
    <row r="477" spans="4:4" x14ac:dyDescent="0.3">
      <c r="D477" s="39"/>
    </row>
    <row r="478" spans="4:4" x14ac:dyDescent="0.3">
      <c r="D478" s="39"/>
    </row>
    <row r="479" spans="4:4" x14ac:dyDescent="0.3">
      <c r="D479" s="39"/>
    </row>
    <row r="480" spans="4:4" x14ac:dyDescent="0.3">
      <c r="D480" s="39"/>
    </row>
    <row r="481" spans="4:4" x14ac:dyDescent="0.3">
      <c r="D481" s="39"/>
    </row>
    <row r="482" spans="4:4" x14ac:dyDescent="0.3">
      <c r="D482" s="39"/>
    </row>
    <row r="483" spans="4:4" x14ac:dyDescent="0.3">
      <c r="D483" s="39"/>
    </row>
    <row r="484" spans="4:4" x14ac:dyDescent="0.3">
      <c r="D484" s="39"/>
    </row>
    <row r="485" spans="4:4" x14ac:dyDescent="0.3">
      <c r="D485" s="39"/>
    </row>
    <row r="486" spans="4:4" x14ac:dyDescent="0.3">
      <c r="D486" s="39"/>
    </row>
    <row r="487" spans="4:4" x14ac:dyDescent="0.3">
      <c r="D487" s="39"/>
    </row>
    <row r="488" spans="4:4" x14ac:dyDescent="0.3">
      <c r="D488" s="39"/>
    </row>
    <row r="489" spans="4:4" x14ac:dyDescent="0.3">
      <c r="D489" s="39"/>
    </row>
    <row r="490" spans="4:4" x14ac:dyDescent="0.3">
      <c r="D490" s="39"/>
    </row>
    <row r="491" spans="4:4" x14ac:dyDescent="0.3">
      <c r="D491" s="39"/>
    </row>
    <row r="492" spans="4:4" x14ac:dyDescent="0.3">
      <c r="D492" s="39"/>
    </row>
    <row r="493" spans="4:4" x14ac:dyDescent="0.3">
      <c r="D493" s="39"/>
    </row>
    <row r="494" spans="4:4" x14ac:dyDescent="0.3">
      <c r="D494" s="39"/>
    </row>
    <row r="495" spans="4:4" x14ac:dyDescent="0.3">
      <c r="D495" s="39"/>
    </row>
    <row r="496" spans="4:4" x14ac:dyDescent="0.3">
      <c r="D496" s="39"/>
    </row>
    <row r="497" spans="4:4" x14ac:dyDescent="0.3">
      <c r="D497" s="39"/>
    </row>
    <row r="498" spans="4:4" x14ac:dyDescent="0.3">
      <c r="D498" s="39"/>
    </row>
    <row r="499" spans="4:4" x14ac:dyDescent="0.3">
      <c r="D499" s="39"/>
    </row>
    <row r="500" spans="4:4" x14ac:dyDescent="0.3">
      <c r="D500" s="39"/>
    </row>
    <row r="501" spans="4:4" x14ac:dyDescent="0.3">
      <c r="D501" s="39"/>
    </row>
    <row r="502" spans="4:4" x14ac:dyDescent="0.3">
      <c r="D502" s="39"/>
    </row>
    <row r="503" spans="4:4" x14ac:dyDescent="0.3">
      <c r="D503" s="39"/>
    </row>
    <row r="504" spans="4:4" x14ac:dyDescent="0.3">
      <c r="D504" s="39"/>
    </row>
    <row r="505" spans="4:4" x14ac:dyDescent="0.3">
      <c r="D505" s="39"/>
    </row>
    <row r="506" spans="4:4" x14ac:dyDescent="0.3">
      <c r="D506" s="39"/>
    </row>
    <row r="507" spans="4:4" x14ac:dyDescent="0.3">
      <c r="D507" s="39"/>
    </row>
    <row r="508" spans="4:4" x14ac:dyDescent="0.3">
      <c r="D508" s="39"/>
    </row>
    <row r="509" spans="4:4" x14ac:dyDescent="0.3">
      <c r="D509" s="39"/>
    </row>
    <row r="510" spans="4:4" x14ac:dyDescent="0.3">
      <c r="D510" s="39"/>
    </row>
    <row r="511" spans="4:4" x14ac:dyDescent="0.3">
      <c r="D511" s="39"/>
    </row>
    <row r="512" spans="4:4" x14ac:dyDescent="0.3">
      <c r="D512" s="39"/>
    </row>
    <row r="513" spans="4:4" x14ac:dyDescent="0.3">
      <c r="D513" s="39"/>
    </row>
    <row r="514" spans="4:4" x14ac:dyDescent="0.3">
      <c r="D514" s="39"/>
    </row>
    <row r="515" spans="4:4" x14ac:dyDescent="0.3">
      <c r="D515" s="39"/>
    </row>
    <row r="516" spans="4:4" x14ac:dyDescent="0.3">
      <c r="D516" s="39"/>
    </row>
    <row r="517" spans="4:4" x14ac:dyDescent="0.3">
      <c r="D517" s="39"/>
    </row>
    <row r="518" spans="4:4" x14ac:dyDescent="0.3">
      <c r="D518" s="39"/>
    </row>
    <row r="519" spans="4:4" x14ac:dyDescent="0.3">
      <c r="D519" s="39"/>
    </row>
    <row r="520" spans="4:4" x14ac:dyDescent="0.3">
      <c r="D520" s="39"/>
    </row>
    <row r="521" spans="4:4" x14ac:dyDescent="0.3">
      <c r="D521" s="39"/>
    </row>
    <row r="522" spans="4:4" x14ac:dyDescent="0.3">
      <c r="D522" s="39"/>
    </row>
    <row r="523" spans="4:4" x14ac:dyDescent="0.3">
      <c r="D523" s="39"/>
    </row>
    <row r="524" spans="4:4" x14ac:dyDescent="0.3">
      <c r="D524" s="39"/>
    </row>
    <row r="525" spans="4:4" x14ac:dyDescent="0.3">
      <c r="D525" s="39"/>
    </row>
    <row r="526" spans="4:4" x14ac:dyDescent="0.3">
      <c r="D526" s="39"/>
    </row>
    <row r="527" spans="4:4" x14ac:dyDescent="0.3">
      <c r="D527" s="39"/>
    </row>
    <row r="528" spans="4:4" x14ac:dyDescent="0.3">
      <c r="D528" s="39"/>
    </row>
    <row r="529" spans="4:4" x14ac:dyDescent="0.3">
      <c r="D529" s="39"/>
    </row>
    <row r="530" spans="4:4" x14ac:dyDescent="0.3">
      <c r="D530" s="39"/>
    </row>
    <row r="531" spans="4:4" x14ac:dyDescent="0.3">
      <c r="D531" s="39"/>
    </row>
    <row r="532" spans="4:4" x14ac:dyDescent="0.3">
      <c r="D532" s="39"/>
    </row>
    <row r="533" spans="4:4" x14ac:dyDescent="0.3">
      <c r="D533" s="39"/>
    </row>
    <row r="534" spans="4:4" x14ac:dyDescent="0.3">
      <c r="D534" s="39"/>
    </row>
    <row r="535" spans="4:4" x14ac:dyDescent="0.3">
      <c r="D535" s="39"/>
    </row>
    <row r="536" spans="4:4" x14ac:dyDescent="0.3">
      <c r="D536" s="39"/>
    </row>
    <row r="537" spans="4:4" x14ac:dyDescent="0.3">
      <c r="D537" s="39"/>
    </row>
    <row r="538" spans="4:4" x14ac:dyDescent="0.3">
      <c r="D538" s="39"/>
    </row>
    <row r="539" spans="4:4" x14ac:dyDescent="0.3">
      <c r="D539" s="39"/>
    </row>
    <row r="540" spans="4:4" x14ac:dyDescent="0.3">
      <c r="D540" s="39"/>
    </row>
    <row r="541" spans="4:4" x14ac:dyDescent="0.3">
      <c r="D541" s="39"/>
    </row>
    <row r="542" spans="4:4" x14ac:dyDescent="0.3">
      <c r="D542" s="39"/>
    </row>
    <row r="543" spans="4:4" x14ac:dyDescent="0.3">
      <c r="D543" s="39"/>
    </row>
    <row r="544" spans="4:4" x14ac:dyDescent="0.3">
      <c r="D544" s="39"/>
    </row>
    <row r="545" spans="4:4" x14ac:dyDescent="0.3">
      <c r="D545" s="39"/>
    </row>
    <row r="546" spans="4:4" x14ac:dyDescent="0.3">
      <c r="D546" s="39"/>
    </row>
    <row r="547" spans="4:4" x14ac:dyDescent="0.3">
      <c r="D547" s="39"/>
    </row>
    <row r="548" spans="4:4" x14ac:dyDescent="0.3">
      <c r="D548" s="39"/>
    </row>
    <row r="549" spans="4:4" x14ac:dyDescent="0.3">
      <c r="D549" s="39"/>
    </row>
    <row r="550" spans="4:4" x14ac:dyDescent="0.3">
      <c r="D550" s="39"/>
    </row>
    <row r="551" spans="4:4" x14ac:dyDescent="0.3">
      <c r="D551" s="39"/>
    </row>
    <row r="552" spans="4:4" x14ac:dyDescent="0.3">
      <c r="D552" s="39"/>
    </row>
    <row r="553" spans="4:4" x14ac:dyDescent="0.3">
      <c r="D553" s="39"/>
    </row>
    <row r="554" spans="4:4" x14ac:dyDescent="0.3">
      <c r="D554" s="39"/>
    </row>
    <row r="555" spans="4:4" x14ac:dyDescent="0.3">
      <c r="D555" s="39"/>
    </row>
    <row r="556" spans="4:4" x14ac:dyDescent="0.3">
      <c r="D556" s="39"/>
    </row>
    <row r="557" spans="4:4" x14ac:dyDescent="0.3">
      <c r="D557" s="39"/>
    </row>
    <row r="558" spans="4:4" x14ac:dyDescent="0.3">
      <c r="D558" s="39"/>
    </row>
    <row r="559" spans="4:4" x14ac:dyDescent="0.3">
      <c r="D559" s="39"/>
    </row>
    <row r="560" spans="4:4" x14ac:dyDescent="0.3">
      <c r="D560" s="39"/>
    </row>
    <row r="561" spans="4:4" x14ac:dyDescent="0.3">
      <c r="D561" s="39"/>
    </row>
    <row r="562" spans="4:4" x14ac:dyDescent="0.3">
      <c r="D562" s="39"/>
    </row>
    <row r="563" spans="4:4" x14ac:dyDescent="0.3">
      <c r="D563" s="39"/>
    </row>
    <row r="564" spans="4:4" x14ac:dyDescent="0.3">
      <c r="D564" s="39"/>
    </row>
    <row r="565" spans="4:4" x14ac:dyDescent="0.3">
      <c r="D565" s="39"/>
    </row>
    <row r="566" spans="4:4" x14ac:dyDescent="0.3">
      <c r="D566" s="39"/>
    </row>
    <row r="567" spans="4:4" x14ac:dyDescent="0.3">
      <c r="D567" s="39"/>
    </row>
    <row r="568" spans="4:4" x14ac:dyDescent="0.3">
      <c r="D568" s="39"/>
    </row>
    <row r="569" spans="4:4" x14ac:dyDescent="0.3">
      <c r="D569" s="39"/>
    </row>
    <row r="570" spans="4:4" x14ac:dyDescent="0.3">
      <c r="D570" s="39"/>
    </row>
    <row r="571" spans="4:4" x14ac:dyDescent="0.3">
      <c r="D571" s="39"/>
    </row>
    <row r="572" spans="4:4" x14ac:dyDescent="0.3">
      <c r="D572" s="39"/>
    </row>
    <row r="573" spans="4:4" x14ac:dyDescent="0.3">
      <c r="D573" s="39"/>
    </row>
    <row r="574" spans="4:4" x14ac:dyDescent="0.3">
      <c r="D574" s="39"/>
    </row>
    <row r="575" spans="4:4" x14ac:dyDescent="0.3">
      <c r="D575" s="39"/>
    </row>
    <row r="576" spans="4:4" x14ac:dyDescent="0.3">
      <c r="D576" s="39"/>
    </row>
    <row r="577" spans="4:4" x14ac:dyDescent="0.3">
      <c r="D577" s="39"/>
    </row>
    <row r="578" spans="4:4" x14ac:dyDescent="0.3">
      <c r="D578" s="39"/>
    </row>
    <row r="579" spans="4:4" x14ac:dyDescent="0.3">
      <c r="D579" s="39"/>
    </row>
    <row r="580" spans="4:4" x14ac:dyDescent="0.3">
      <c r="D580" s="39"/>
    </row>
    <row r="581" spans="4:4" x14ac:dyDescent="0.3">
      <c r="D581" s="39"/>
    </row>
    <row r="582" spans="4:4" x14ac:dyDescent="0.3">
      <c r="D582" s="39"/>
    </row>
    <row r="583" spans="4:4" x14ac:dyDescent="0.3">
      <c r="D583" s="39"/>
    </row>
    <row r="584" spans="4:4" x14ac:dyDescent="0.3">
      <c r="D584" s="39"/>
    </row>
    <row r="585" spans="4:4" x14ac:dyDescent="0.3">
      <c r="D585" s="39"/>
    </row>
    <row r="586" spans="4:4" x14ac:dyDescent="0.3">
      <c r="D586" s="39"/>
    </row>
    <row r="587" spans="4:4" x14ac:dyDescent="0.3">
      <c r="D587" s="39"/>
    </row>
    <row r="588" spans="4:4" x14ac:dyDescent="0.3">
      <c r="D588" s="39"/>
    </row>
    <row r="589" spans="4:4" x14ac:dyDescent="0.3">
      <c r="D589" s="39"/>
    </row>
    <row r="590" spans="4:4" x14ac:dyDescent="0.3">
      <c r="D590" s="39"/>
    </row>
    <row r="591" spans="4:4" x14ac:dyDescent="0.3">
      <c r="D591" s="39"/>
    </row>
    <row r="592" spans="4:4" x14ac:dyDescent="0.3">
      <c r="D592" s="39"/>
    </row>
    <row r="593" spans="4:4" x14ac:dyDescent="0.3">
      <c r="D593" s="39"/>
    </row>
    <row r="594" spans="4:4" x14ac:dyDescent="0.3">
      <c r="D594" s="39"/>
    </row>
    <row r="595" spans="4:4" x14ac:dyDescent="0.3">
      <c r="D595" s="39"/>
    </row>
    <row r="596" spans="4:4" x14ac:dyDescent="0.3">
      <c r="D596" s="39"/>
    </row>
    <row r="597" spans="4:4" x14ac:dyDescent="0.3">
      <c r="D597" s="39"/>
    </row>
    <row r="598" spans="4:4" x14ac:dyDescent="0.3">
      <c r="D598" s="39"/>
    </row>
    <row r="599" spans="4:4" x14ac:dyDescent="0.3">
      <c r="D599" s="39"/>
    </row>
    <row r="600" spans="4:4" x14ac:dyDescent="0.3">
      <c r="D600" s="39"/>
    </row>
    <row r="601" spans="4:4" x14ac:dyDescent="0.3">
      <c r="D601" s="39"/>
    </row>
    <row r="602" spans="4:4" x14ac:dyDescent="0.3">
      <c r="D602" s="39"/>
    </row>
    <row r="603" spans="4:4" x14ac:dyDescent="0.3">
      <c r="D603" s="39"/>
    </row>
    <row r="604" spans="4:4" x14ac:dyDescent="0.3">
      <c r="D604" s="39"/>
    </row>
    <row r="605" spans="4:4" x14ac:dyDescent="0.3">
      <c r="D605" s="39"/>
    </row>
    <row r="606" spans="4:4" x14ac:dyDescent="0.3">
      <c r="D606" s="39"/>
    </row>
    <row r="607" spans="4:4" x14ac:dyDescent="0.3">
      <c r="D607" s="39"/>
    </row>
    <row r="608" spans="4:4" x14ac:dyDescent="0.3">
      <c r="D608" s="39"/>
    </row>
    <row r="609" spans="4:4" x14ac:dyDescent="0.3">
      <c r="D609" s="39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549C7-4721-4B62-9C2A-E5FC6B8A992E}">
  <dimension ref="A1:BF58"/>
  <sheetViews>
    <sheetView topLeftCell="A2" zoomScale="34" zoomScaleNormal="100" zoomScalePageLayoutView="39" workbookViewId="0">
      <selection activeCell="C8" sqref="C8"/>
    </sheetView>
  </sheetViews>
  <sheetFormatPr defaultColWidth="9.453125" defaultRowHeight="14" x14ac:dyDescent="0.3"/>
  <cols>
    <col min="1" max="1" width="19.7265625" style="4" bestFit="1" customWidth="1"/>
    <col min="2" max="18" width="10.08984375" style="7" customWidth="1"/>
    <col min="19" max="56" width="10.08984375" style="4" customWidth="1"/>
    <col min="57" max="16384" width="9.453125" style="4"/>
  </cols>
  <sheetData>
    <row r="1" spans="1:58" ht="56.75" customHeight="1" x14ac:dyDescent="0.3">
      <c r="A1" s="2"/>
      <c r="B1" s="3" t="str">
        <f ca="1">MATCHUP!B1</f>
        <v>Jund Wildfire</v>
      </c>
      <c r="C1" s="3" t="str">
        <f ca="1">MATCHUP!C1</f>
        <v>Mono Red Synth</v>
      </c>
      <c r="D1" s="3" t="str">
        <f ca="1">MATCHUP!D1</f>
        <v>Rakdos Madness</v>
      </c>
      <c r="E1" s="3" t="str">
        <f ca="1">MATCHUP!E1</f>
        <v>Mono Blue Aggro</v>
      </c>
      <c r="F1" s="3" t="str">
        <f ca="1">MATCHUP!F1</f>
        <v>Mono Red Madness</v>
      </c>
      <c r="G1" s="3" t="str">
        <f ca="1">MATCHUP!G1</f>
        <v>Mono Blue Terror</v>
      </c>
      <c r="H1" s="3" t="str">
        <f ca="1">MATCHUP!H1</f>
        <v>High Tide Combo</v>
      </c>
      <c r="I1" s="3" t="str">
        <f ca="1">MATCHUP!I1</f>
        <v>Elves</v>
      </c>
      <c r="J1" s="3" t="str">
        <f ca="1">MATCHUP!J1</f>
        <v>Grixis Affinity</v>
      </c>
      <c r="K1" s="3" t="str">
        <f ca="1">MATCHUP!K1</f>
        <v>X Lands Spy</v>
      </c>
      <c r="L1" s="3" t="str">
        <f ca="1">MATCHUP!L1</f>
        <v>Altar Tron</v>
      </c>
      <c r="M1" s="3" t="str">
        <f ca="1">MATCHUP!M1</f>
        <v>White Weenie</v>
      </c>
      <c r="N1" s="3" t="str">
        <f ca="1">MATCHUP!N1</f>
        <v>Gardens</v>
      </c>
      <c r="O1" s="3" t="str">
        <f ca="1">MATCHUP!O1</f>
        <v>Gruul Monsters</v>
      </c>
      <c r="P1" s="3" t="str">
        <f ca="1">MATCHUP!P1</f>
        <v>Jeskai Ephemerate</v>
      </c>
      <c r="Q1" s="3" t="str">
        <f ca="1">MATCHUP!Q1</f>
        <v>Dimir Terror</v>
      </c>
      <c r="R1" s="3" t="str">
        <f ca="1">MATCHUP!R1</f>
        <v>Azorius Familiars</v>
      </c>
      <c r="S1" s="3" t="str">
        <f ca="1">MATCHUP!S1</f>
        <v>Dredge</v>
      </c>
      <c r="T1" s="3" t="str">
        <f ca="1">MATCHUP!T1</f>
        <v>Flicker Tron</v>
      </c>
      <c r="U1" s="3" t="str">
        <f ca="1">MATCHUP!U1</f>
        <v>Izzet Terror</v>
      </c>
      <c r="V1" s="3" t="str">
        <f ca="1">MATCHUP!V1</f>
        <v>Boros Synth</v>
      </c>
      <c r="W1" s="3" t="str">
        <f ca="1">MATCHUP!W1</f>
        <v>Bogles</v>
      </c>
      <c r="X1" s="3" t="str">
        <f ca="1">MATCHUP!X1</f>
        <v>Walls</v>
      </c>
      <c r="Y1" s="3" t="str">
        <f ca="1">MATCHUP!Y1</f>
        <v>Mardu Synth</v>
      </c>
      <c r="Z1" s="3" t="str">
        <f ca="1">MATCHUP!Z1</f>
        <v>Fangren Tron</v>
      </c>
      <c r="AA1" s="3" t="str">
        <f ca="1">MATCHUP!AA1</f>
        <v>Gruul Ponza</v>
      </c>
      <c r="AB1" s="3" t="str">
        <f ca="1">MATCHUP!AB1</f>
        <v>Dimir Snacker</v>
      </c>
      <c r="AC1" s="3" t="str">
        <f ca="1">MATCHUP!AC1</f>
        <v>Caw Gate</v>
      </c>
      <c r="AD1" s="3" t="str">
        <f ca="1">MATCHUP!AD1</f>
        <v>Monsters Tron</v>
      </c>
      <c r="AE1" s="3" t="str">
        <f ca="1">MATCHUP!AE1</f>
        <v>Rakdos Midrange</v>
      </c>
      <c r="AF1" s="3" t="str">
        <f ca="1">MATCHUP!AF1</f>
        <v>Boros Bully</v>
      </c>
      <c r="AG1" s="3" t="str">
        <f ca="1">MATCHUP!AG1</f>
        <v>Mono Black Sacrifice</v>
      </c>
      <c r="AH1" s="3" t="str">
        <f ca="1">MATCHUP!AH1</f>
        <v>Orzhov Blade</v>
      </c>
      <c r="AI1" s="3" t="str">
        <f ca="1">MATCHUP!AI1</f>
        <v>Pili-Pala Combo</v>
      </c>
      <c r="AJ1" s="3" t="str">
        <f ca="1">MATCHUP!AJ1</f>
        <v>Turbo Exhume</v>
      </c>
      <c r="AK1" s="3" t="str">
        <f ca="1">MATCHUP!AK1</f>
        <v>Mono Black Midrange</v>
      </c>
      <c r="AL1" s="3" t="str">
        <f ca="1">MATCHUP!AL1</f>
        <v>Mono Black Rod</v>
      </c>
      <c r="AM1" s="3" t="str">
        <f ca="1">MATCHUP!AM1</f>
        <v>Mono Red Dredge</v>
      </c>
      <c r="AN1" s="3" t="str">
        <f ca="1">MATCHUP!AN1</f>
        <v>Mono White Heroic</v>
      </c>
      <c r="AO1" s="3" t="str">
        <f ca="1">MATCHUP!AO1</f>
        <v>Slivers</v>
      </c>
      <c r="AP1" s="3" t="str">
        <f ca="1">MATCHUP!AP1</f>
        <v>Dimir Faeries</v>
      </c>
      <c r="AQ1" s="3" t="str">
        <f ca="1">MATCHUP!AQ1</f>
        <v>Dimir Control</v>
      </c>
      <c r="AR1" s="3" t="str">
        <f ca="1">MATCHUP!AR1</f>
        <v>Golgari Fog</v>
      </c>
      <c r="AS1" s="3" t="str">
        <f ca="1">MATCHUP!AS1</f>
        <v>Infect</v>
      </c>
      <c r="AT1" s="3" t="str">
        <f ca="1">MATCHUP!AT1</f>
        <v>Izzet Blitz</v>
      </c>
      <c r="AU1" s="3" t="str">
        <f ca="1">MATCHUP!AU1</f>
        <v>Mono Red Blitz</v>
      </c>
      <c r="AV1" s="3" t="str">
        <f ca="1">MATCHUP!AV1</f>
        <v>Poison Storm</v>
      </c>
      <c r="AW1" s="3" t="str">
        <f ca="1">MATCHUP!AW1</f>
        <v>Simic Fog</v>
      </c>
      <c r="AX1" s="3" t="str">
        <f ca="1">MATCHUP!AX1</f>
        <v>Cyclestorm</v>
      </c>
      <c r="AY1" s="3" t="str">
        <f ca="1">MATCHUP!AY1</f>
        <v>Whale Combo</v>
      </c>
      <c r="AZ1" s="3" t="str">
        <f ca="1">MATCHUP!AZ1</f>
        <v>Tron (Other)</v>
      </c>
      <c r="BA1" s="3" t="str">
        <f ca="1">MATCHUP!BA1</f>
        <v>Dimir Affinity</v>
      </c>
      <c r="BB1" s="3" t="str">
        <f ca="1">MATCHUP!BB1</f>
        <v>Mono Red Old Style</v>
      </c>
      <c r="BC1" s="3" t="str">
        <f ca="1">MATCHUP!BC1</f>
        <v>Goblin Combo</v>
      </c>
      <c r="BD1" s="3" t="str">
        <f ca="1">MATCHUP!BD1</f>
        <v>Izzet Faeries</v>
      </c>
      <c r="BE1" s="3" t="str">
        <f ca="1">MATCHUP!BE1</f>
        <v>Mardu Ephemerate</v>
      </c>
      <c r="BF1" s="3" t="str">
        <f ca="1">MATCHUP!BF1</f>
        <v>Mono Black Burn</v>
      </c>
    </row>
    <row r="2" spans="1:58" s="6" customFormat="1" ht="55" customHeight="1" x14ac:dyDescent="0.25">
      <c r="A2" s="3" t="str">
        <f ca="1">MATCHUP!A2</f>
        <v>Jund Wildfire</v>
      </c>
      <c r="B2" s="11" cm="1">
        <f t="array" aca="1" ref="B2" ca="1">IF(ROW()=COLUMN(),INDIRECT(ADDRESS(ROW(),COLUMN(),1,1,"MTT WIN")),INDIRECT(ADDRESS(ROW(),COLUMN(),1,1,"MTT WIN"))&amp;"-"&amp;INDIRECT(ADDRESS(COLUMN(),ROW(),1,1,"MTT WIN")))</f>
        <v>76</v>
      </c>
      <c r="C2" s="11" t="str" cm="1">
        <f t="array" aca="1" ref="C2" ca="1">IF(ROW()=COLUMN(),INDIRECT(ADDRESS(ROW(),COLUMN(),1,1,"MTT WIN")),INDIRECT(ADDRESS(ROW(),COLUMN(),1,1,"MTT WIN"))&amp;"-"&amp;INDIRECT(ADDRESS(COLUMN(),ROW(),1,1,"MTT WIN")))</f>
        <v>56-66</v>
      </c>
      <c r="D2" s="11" t="str" cm="1">
        <f t="array" aca="1" ref="D2" ca="1">IF(ROW()=COLUMN(),INDIRECT(ADDRESS(ROW(),COLUMN(),1,1,"MTT WIN")),INDIRECT(ADDRESS(ROW(),COLUMN(),1,1,"MTT WIN"))&amp;"-"&amp;INDIRECT(ADDRESS(COLUMN(),ROW(),1,1,"MTT WIN")))</f>
        <v>37-31</v>
      </c>
      <c r="E2" s="11" t="str" cm="1">
        <f t="array" aca="1" ref="E2" ca="1">IF(ROW()=COLUMN(),INDIRECT(ADDRESS(ROW(),COLUMN(),1,1,"MTT WIN")),INDIRECT(ADDRESS(ROW(),COLUMN(),1,1,"MTT WIN"))&amp;"-"&amp;INDIRECT(ADDRESS(COLUMN(),ROW(),1,1,"MTT WIN")))</f>
        <v>44-31</v>
      </c>
      <c r="F2" s="11" t="str" cm="1">
        <f t="array" aca="1" ref="F2" ca="1">IF(ROW()=COLUMN(),INDIRECT(ADDRESS(ROW(),COLUMN(),1,1,"MTT WIN")),INDIRECT(ADDRESS(ROW(),COLUMN(),1,1,"MTT WIN"))&amp;"-"&amp;INDIRECT(ADDRESS(COLUMN(),ROW(),1,1,"MTT WIN")))</f>
        <v>34-34</v>
      </c>
      <c r="G2" s="11" t="str" cm="1">
        <f t="array" aca="1" ref="G2" ca="1">IF(ROW()=COLUMN(),INDIRECT(ADDRESS(ROW(),COLUMN(),1,1,"MTT WIN")),INDIRECT(ADDRESS(ROW(),COLUMN(),1,1,"MTT WIN"))&amp;"-"&amp;INDIRECT(ADDRESS(COLUMN(),ROW(),1,1,"MTT WIN")))</f>
        <v>39-39</v>
      </c>
      <c r="H2" s="11" t="str" cm="1">
        <f t="array" aca="1" ref="H2" ca="1">IF(ROW()=COLUMN(),INDIRECT(ADDRESS(ROW(),COLUMN(),1,1,"MTT WIN")),INDIRECT(ADDRESS(ROW(),COLUMN(),1,1,"MTT WIN"))&amp;"-"&amp;INDIRECT(ADDRESS(COLUMN(),ROW(),1,1,"MTT WIN")))</f>
        <v>12-35</v>
      </c>
      <c r="I2" s="11" t="str" cm="1">
        <f t="array" aca="1" ref="I2" ca="1">IF(ROW()=COLUMN(),INDIRECT(ADDRESS(ROW(),COLUMN(),1,1,"MTT WIN")),INDIRECT(ADDRESS(ROW(),COLUMN(),1,1,"MTT WIN"))&amp;"-"&amp;INDIRECT(ADDRESS(COLUMN(),ROW(),1,1,"MTT WIN")))</f>
        <v>13-17</v>
      </c>
      <c r="J2" s="11" t="str" cm="1">
        <f t="array" aca="1" ref="J2" ca="1">IF(ROW()=COLUMN(),INDIRECT(ADDRESS(ROW(),COLUMN(),1,1,"MTT WIN")),INDIRECT(ADDRESS(ROW(),COLUMN(),1,1,"MTT WIN"))&amp;"-"&amp;INDIRECT(ADDRESS(COLUMN(),ROW(),1,1,"MTT WIN")))</f>
        <v>14-11</v>
      </c>
      <c r="K2" s="11" t="str" cm="1">
        <f t="array" aca="1" ref="K2" ca="1">IF(ROW()=COLUMN(),INDIRECT(ADDRESS(ROW(),COLUMN(),1,1,"MTT WIN")),INDIRECT(ADDRESS(ROW(),COLUMN(),1,1,"MTT WIN"))&amp;"-"&amp;INDIRECT(ADDRESS(COLUMN(),ROW(),1,1,"MTT WIN")))</f>
        <v>11-12</v>
      </c>
      <c r="L2" s="11" t="str" cm="1">
        <f t="array" aca="1" ref="L2" ca="1">IF(ROW()=COLUMN(),INDIRECT(ADDRESS(ROW(),COLUMN(),1,1,"MTT WIN")),INDIRECT(ADDRESS(ROW(),COLUMN(),1,1,"MTT WIN"))&amp;"-"&amp;INDIRECT(ADDRESS(COLUMN(),ROW(),1,1,"MTT WIN")))</f>
        <v>14-21</v>
      </c>
      <c r="M2" s="11" t="str" cm="1">
        <f t="array" aca="1" ref="M2" ca="1">IF(ROW()=COLUMN(),INDIRECT(ADDRESS(ROW(),COLUMN(),1,1,"MTT WIN")),INDIRECT(ADDRESS(ROW(),COLUMN(),1,1,"MTT WIN"))&amp;"-"&amp;INDIRECT(ADDRESS(COLUMN(),ROW(),1,1,"MTT WIN")))</f>
        <v>13-10</v>
      </c>
      <c r="N2" s="11" t="str" cm="1">
        <f t="array" aca="1" ref="N2" ca="1">IF(ROW()=COLUMN(),INDIRECT(ADDRESS(ROW(),COLUMN(),1,1,"MTT WIN")),INDIRECT(ADDRESS(ROW(),COLUMN(),1,1,"MTT WIN"))&amp;"-"&amp;INDIRECT(ADDRESS(COLUMN(),ROW(),1,1,"MTT WIN")))</f>
        <v>13-16</v>
      </c>
      <c r="O2" s="11" t="str" cm="1">
        <f t="array" aca="1" ref="O2" ca="1">IF(ROW()=COLUMN(),INDIRECT(ADDRESS(ROW(),COLUMN(),1,1,"MTT WIN")),INDIRECT(ADDRESS(ROW(),COLUMN(),1,1,"MTT WIN"))&amp;"-"&amp;INDIRECT(ADDRESS(COLUMN(),ROW(),1,1,"MTT WIN")))</f>
        <v>9-13</v>
      </c>
      <c r="P2" s="11" t="str" cm="1">
        <f t="array" aca="1" ref="P2" ca="1">IF(ROW()=COLUMN(),INDIRECT(ADDRESS(ROW(),COLUMN(),1,1,"MTT WIN")),INDIRECT(ADDRESS(ROW(),COLUMN(),1,1,"MTT WIN"))&amp;"-"&amp;INDIRECT(ADDRESS(COLUMN(),ROW(),1,1,"MTT WIN")))</f>
        <v>9-14</v>
      </c>
      <c r="Q2" s="11" t="str" cm="1">
        <f t="array" aca="1" ref="Q2" ca="1">IF(ROW()=COLUMN(),INDIRECT(ADDRESS(ROW(),COLUMN(),1,1,"MTT WIN")),INDIRECT(ADDRESS(ROW(),COLUMN(),1,1,"MTT WIN"))&amp;"-"&amp;INDIRECT(ADDRESS(COLUMN(),ROW(),1,1,"MTT WIN")))</f>
        <v>15-3</v>
      </c>
      <c r="R2" s="11" t="str" cm="1">
        <f t="array" aca="1" ref="R2" ca="1">IF(ROW()=COLUMN(),INDIRECT(ADDRESS(ROW(),COLUMN(),1,1,"MTT WIN")),INDIRECT(ADDRESS(ROW(),COLUMN(),1,1,"MTT WIN"))&amp;"-"&amp;INDIRECT(ADDRESS(COLUMN(),ROW(),1,1,"MTT WIN")))</f>
        <v>11-11</v>
      </c>
      <c r="S2" s="11" t="str" cm="1">
        <f t="array" aca="1" ref="S2" ca="1">IF(ROW()=COLUMN(),INDIRECT(ADDRESS(ROW(),COLUMN(),1,1,"MTT WIN")),INDIRECT(ADDRESS(ROW(),COLUMN(),1,1,"MTT WIN"))&amp;"-"&amp;INDIRECT(ADDRESS(COLUMN(),ROW(),1,1,"MTT WIN")))</f>
        <v>7-6</v>
      </c>
      <c r="T2" s="11" t="str" cm="1">
        <f t="array" aca="1" ref="T2" ca="1">IF(ROW()=COLUMN(),INDIRECT(ADDRESS(ROW(),COLUMN(),1,1,"MTT WIN")),INDIRECT(ADDRESS(ROW(),COLUMN(),1,1,"MTT WIN"))&amp;"-"&amp;INDIRECT(ADDRESS(COLUMN(),ROW(),1,1,"MTT WIN")))</f>
        <v>9-7</v>
      </c>
      <c r="U2" s="11" t="str" cm="1">
        <f t="array" aca="1" ref="U2" ca="1">IF(ROW()=COLUMN(),INDIRECT(ADDRESS(ROW(),COLUMN(),1,1,"MTT WIN")),INDIRECT(ADDRESS(ROW(),COLUMN(),1,1,"MTT WIN"))&amp;"-"&amp;INDIRECT(ADDRESS(COLUMN(),ROW(),1,1,"MTT WIN")))</f>
        <v>13-11</v>
      </c>
      <c r="V2" s="11" t="str" cm="1">
        <f t="array" aca="1" ref="V2" ca="1">IF(ROW()=COLUMN(),INDIRECT(ADDRESS(ROW(),COLUMN(),1,1,"MTT WIN")),INDIRECT(ADDRESS(ROW(),COLUMN(),1,1,"MTT WIN"))&amp;"-"&amp;INDIRECT(ADDRESS(COLUMN(),ROW(),1,1,"MTT WIN")))</f>
        <v>7-6</v>
      </c>
      <c r="W2" s="11" t="str" cm="1">
        <f t="array" aca="1" ref="W2" ca="1">IF(ROW()=COLUMN(),INDIRECT(ADDRESS(ROW(),COLUMN(),1,1,"MTT WIN")),INDIRECT(ADDRESS(ROW(),COLUMN(),1,1,"MTT WIN"))&amp;"-"&amp;INDIRECT(ADDRESS(COLUMN(),ROW(),1,1,"MTT WIN")))</f>
        <v>5-6</v>
      </c>
      <c r="X2" s="11" t="str" cm="1">
        <f t="array" aca="1" ref="X2" ca="1">IF(ROW()=COLUMN(),INDIRECT(ADDRESS(ROW(),COLUMN(),1,1,"MTT WIN")),INDIRECT(ADDRESS(ROW(),COLUMN(),1,1,"MTT WIN"))&amp;"-"&amp;INDIRECT(ADDRESS(COLUMN(),ROW(),1,1,"MTT WIN")))</f>
        <v>6-2</v>
      </c>
      <c r="Y2" s="11" t="str" cm="1">
        <f t="array" aca="1" ref="Y2" ca="1">IF(ROW()=COLUMN(),INDIRECT(ADDRESS(ROW(),COLUMN(),1,1,"MTT WIN")),INDIRECT(ADDRESS(ROW(),COLUMN(),1,1,"MTT WIN"))&amp;"-"&amp;INDIRECT(ADDRESS(COLUMN(),ROW(),1,1,"MTT WIN")))</f>
        <v>7-2</v>
      </c>
      <c r="Z2" s="11" t="str" cm="1">
        <f t="array" aca="1" ref="Z2" ca="1">IF(ROW()=COLUMN(),INDIRECT(ADDRESS(ROW(),COLUMN(),1,1,"MTT WIN")),INDIRECT(ADDRESS(ROW(),COLUMN(),1,1,"MTT WIN"))&amp;"-"&amp;INDIRECT(ADDRESS(COLUMN(),ROW(),1,1,"MTT WIN")))</f>
        <v>5-1</v>
      </c>
      <c r="AA2" s="11" t="str" cm="1">
        <f t="array" aca="1" ref="AA2" ca="1">IF(ROW()=COLUMN(),INDIRECT(ADDRESS(ROW(),COLUMN(),1,1,"MTT WIN")),INDIRECT(ADDRESS(ROW(),COLUMN(),1,1,"MTT WIN"))&amp;"-"&amp;INDIRECT(ADDRESS(COLUMN(),ROW(),1,1,"MTT WIN")))</f>
        <v>4-2</v>
      </c>
      <c r="AB2" s="11" t="str" cm="1">
        <f t="array" aca="1" ref="AB2" ca="1">IF(ROW()=COLUMN(),INDIRECT(ADDRESS(ROW(),COLUMN(),1,1,"MTT WIN")),INDIRECT(ADDRESS(ROW(),COLUMN(),1,1,"MTT WIN"))&amp;"-"&amp;INDIRECT(ADDRESS(COLUMN(),ROW(),1,1,"MTT WIN")))</f>
        <v>3-4</v>
      </c>
      <c r="AC2" s="11" t="str" cm="1">
        <f t="array" aca="1" ref="AC2" ca="1">IF(ROW()=COLUMN(),INDIRECT(ADDRESS(ROW(),COLUMN(),1,1,"MTT WIN")),INDIRECT(ADDRESS(ROW(),COLUMN(),1,1,"MTT WIN"))&amp;"-"&amp;INDIRECT(ADDRESS(COLUMN(),ROW(),1,1,"MTT WIN")))</f>
        <v>2-5</v>
      </c>
      <c r="AD2" s="11" t="str" cm="1">
        <f t="array" aca="1" ref="AD2" ca="1">IF(ROW()=COLUMN(),INDIRECT(ADDRESS(ROW(),COLUMN(),1,1,"MTT WIN")),INDIRECT(ADDRESS(ROW(),COLUMN(),1,1,"MTT WIN"))&amp;"-"&amp;INDIRECT(ADDRESS(COLUMN(),ROW(),1,1,"MTT WIN")))</f>
        <v>5-1</v>
      </c>
      <c r="AE2" s="11" t="str" cm="1">
        <f t="array" aca="1" ref="AE2" ca="1">IF(ROW()=COLUMN(),INDIRECT(ADDRESS(ROW(),COLUMN(),1,1,"MTT WIN")),INDIRECT(ADDRESS(ROW(),COLUMN(),1,1,"MTT WIN"))&amp;"-"&amp;INDIRECT(ADDRESS(COLUMN(),ROW(),1,1,"MTT WIN")))</f>
        <v>4-2</v>
      </c>
      <c r="AF2" s="11" t="str" cm="1">
        <f t="array" aca="1" ref="AF2" ca="1">IF(ROW()=COLUMN(),INDIRECT(ADDRESS(ROW(),COLUMN(),1,1,"MTT WIN")),INDIRECT(ADDRESS(ROW(),COLUMN(),1,1,"MTT WIN"))&amp;"-"&amp;INDIRECT(ADDRESS(COLUMN(),ROW(),1,1,"MTT WIN")))</f>
        <v>1-2</v>
      </c>
      <c r="AG2" s="11" t="str" cm="1">
        <f t="array" aca="1" ref="AG2" ca="1">IF(ROW()=COLUMN(),INDIRECT(ADDRESS(ROW(),COLUMN(),1,1,"MTT WIN")),INDIRECT(ADDRESS(ROW(),COLUMN(),1,1,"MTT WIN"))&amp;"-"&amp;INDIRECT(ADDRESS(COLUMN(),ROW(),1,1,"MTT WIN")))</f>
        <v>4-0</v>
      </c>
      <c r="AH2" s="11" t="str" cm="1">
        <f t="array" aca="1" ref="AH2" ca="1">IF(ROW()=COLUMN(),INDIRECT(ADDRESS(ROW(),COLUMN(),1,1,"MTT WIN")),INDIRECT(ADDRESS(ROW(),COLUMN(),1,1,"MTT WIN"))&amp;"-"&amp;INDIRECT(ADDRESS(COLUMN(),ROW(),1,1,"MTT WIN")))</f>
        <v>3-3</v>
      </c>
      <c r="AI2" s="11" t="str" cm="1">
        <f t="array" aca="1" ref="AI2" ca="1">IF(ROW()=COLUMN(),INDIRECT(ADDRESS(ROW(),COLUMN(),1,1,"MTT WIN")),INDIRECT(ADDRESS(ROW(),COLUMN(),1,1,"MTT WIN"))&amp;"-"&amp;INDIRECT(ADDRESS(COLUMN(),ROW(),1,1,"MTT WIN")))</f>
        <v>2-2</v>
      </c>
      <c r="AJ2" s="11" t="str" cm="1">
        <f t="array" aca="1" ref="AJ2" ca="1">IF(ROW()=COLUMN(),INDIRECT(ADDRESS(ROW(),COLUMN(),1,1,"MTT WIN")),INDIRECT(ADDRESS(ROW(),COLUMN(),1,1,"MTT WIN"))&amp;"-"&amp;INDIRECT(ADDRESS(COLUMN(),ROW(),1,1,"MTT WIN")))</f>
        <v>2-0</v>
      </c>
      <c r="AK2" s="11" t="str" cm="1">
        <f t="array" aca="1" ref="AK2" ca="1">IF(ROW()=COLUMN(),INDIRECT(ADDRESS(ROW(),COLUMN(),1,1,"MTT WIN")),INDIRECT(ADDRESS(ROW(),COLUMN(),1,1,"MTT WIN"))&amp;"-"&amp;INDIRECT(ADDRESS(COLUMN(),ROW(),1,1,"MTT WIN")))</f>
        <v>2-2</v>
      </c>
      <c r="AL2" s="11" t="str" cm="1">
        <f t="array" aca="1" ref="AL2" ca="1">IF(ROW()=COLUMN(),INDIRECT(ADDRESS(ROW(),COLUMN(),1,1,"MTT WIN")),INDIRECT(ADDRESS(ROW(),COLUMN(),1,1,"MTT WIN"))&amp;"-"&amp;INDIRECT(ADDRESS(COLUMN(),ROW(),1,1,"MTT WIN")))</f>
        <v>2-2</v>
      </c>
      <c r="AM2" s="11" t="str" cm="1">
        <f t="array" aca="1" ref="AM2" ca="1">IF(ROW()=COLUMN(),INDIRECT(ADDRESS(ROW(),COLUMN(),1,1,"MTT WIN")),INDIRECT(ADDRESS(ROW(),COLUMN(),1,1,"MTT WIN"))&amp;"-"&amp;INDIRECT(ADDRESS(COLUMN(),ROW(),1,1,"MTT WIN")))</f>
        <v>3-3</v>
      </c>
      <c r="AN2" s="11" t="str" cm="1">
        <f t="array" aca="1" ref="AN2" ca="1">IF(ROW()=COLUMN(),INDIRECT(ADDRESS(ROW(),COLUMN(),1,1,"MTT WIN")),INDIRECT(ADDRESS(ROW(),COLUMN(),1,1,"MTT WIN"))&amp;"-"&amp;INDIRECT(ADDRESS(COLUMN(),ROW(),1,1,"MTT WIN")))</f>
        <v>1-1</v>
      </c>
      <c r="AO2" s="11" t="str" cm="1">
        <f t="array" aca="1" ref="AO2" ca="1">IF(ROW()=COLUMN(),INDIRECT(ADDRESS(ROW(),COLUMN(),1,1,"MTT WIN")),INDIRECT(ADDRESS(ROW(),COLUMN(),1,1,"MTT WIN"))&amp;"-"&amp;INDIRECT(ADDRESS(COLUMN(),ROW(),1,1,"MTT WIN")))</f>
        <v>2-1</v>
      </c>
      <c r="AP2" s="11" t="str" cm="1">
        <f t="array" aca="1" ref="AP2" ca="1">IF(ROW()=COLUMN(),INDIRECT(ADDRESS(ROW(),COLUMN(),1,1,"MTT WIN")),INDIRECT(ADDRESS(ROW(),COLUMN(),1,1,"MTT WIN"))&amp;"-"&amp;INDIRECT(ADDRESS(COLUMN(),ROW(),1,1,"MTT WIN")))</f>
        <v>2-1</v>
      </c>
      <c r="AQ2" s="11" t="str" cm="1">
        <f t="array" aca="1" ref="AQ2" ca="1">IF(ROW()=COLUMN(),INDIRECT(ADDRESS(ROW(),COLUMN(),1,1,"MTT WIN")),INDIRECT(ADDRESS(ROW(),COLUMN(),1,1,"MTT WIN"))&amp;"-"&amp;INDIRECT(ADDRESS(COLUMN(),ROW(),1,1,"MTT WIN")))</f>
        <v>2-0</v>
      </c>
      <c r="AR2" s="11" t="str" cm="1">
        <f t="array" aca="1" ref="AR2" ca="1">IF(ROW()=COLUMN(),INDIRECT(ADDRESS(ROW(),COLUMN(),1,1,"MTT WIN")),INDIRECT(ADDRESS(ROW(),COLUMN(),1,1,"MTT WIN"))&amp;"-"&amp;INDIRECT(ADDRESS(COLUMN(),ROW(),1,1,"MTT WIN")))</f>
        <v>2-2</v>
      </c>
      <c r="AS2" s="11" t="str" cm="1">
        <f t="array" aca="1" ref="AS2" ca="1">IF(ROW()=COLUMN(),INDIRECT(ADDRESS(ROW(),COLUMN(),1,1,"MTT WIN")),INDIRECT(ADDRESS(ROW(),COLUMN(),1,1,"MTT WIN"))&amp;"-"&amp;INDIRECT(ADDRESS(COLUMN(),ROW(),1,1,"MTT WIN")))</f>
        <v>2-0</v>
      </c>
      <c r="AT2" s="11" t="str" cm="1">
        <f t="array" aca="1" ref="AT2" ca="1">IF(ROW()=COLUMN(),INDIRECT(ADDRESS(ROW(),COLUMN(),1,1,"MTT WIN")),INDIRECT(ADDRESS(ROW(),COLUMN(),1,1,"MTT WIN"))&amp;"-"&amp;INDIRECT(ADDRESS(COLUMN(),ROW(),1,1,"MTT WIN")))</f>
        <v>1-1</v>
      </c>
      <c r="AU2" s="11" t="str" cm="1">
        <f t="array" aca="1" ref="AU2" ca="1">IF(ROW()=COLUMN(),INDIRECT(ADDRESS(ROW(),COLUMN(),1,1,"MTT WIN")),INDIRECT(ADDRESS(ROW(),COLUMN(),1,1,"MTT WIN"))&amp;"-"&amp;INDIRECT(ADDRESS(COLUMN(),ROW(),1,1,"MTT WIN")))</f>
        <v>2-2</v>
      </c>
      <c r="AV2" s="11" t="str" cm="1">
        <f t="array" aca="1" ref="AV2" ca="1">IF(ROW()=COLUMN(),INDIRECT(ADDRESS(ROW(),COLUMN(),1,1,"MTT WIN")),INDIRECT(ADDRESS(ROW(),COLUMN(),1,1,"MTT WIN"))&amp;"-"&amp;INDIRECT(ADDRESS(COLUMN(),ROW(),1,1,"MTT WIN")))</f>
        <v>1-2</v>
      </c>
      <c r="AW2" s="11" t="str" cm="1">
        <f t="array" aca="1" ref="AW2" ca="1">IF(ROW()=COLUMN(),INDIRECT(ADDRESS(ROW(),COLUMN(),1,1,"MTT WIN")),INDIRECT(ADDRESS(ROW(),COLUMN(),1,1,"MTT WIN"))&amp;"-"&amp;INDIRECT(ADDRESS(COLUMN(),ROW(),1,1,"MTT WIN")))</f>
        <v>1-1</v>
      </c>
      <c r="AX2" s="11" t="str" cm="1">
        <f t="array" aca="1" ref="AX2" ca="1">IF(ROW()=COLUMN(),INDIRECT(ADDRESS(ROW(),COLUMN(),1,1,"MTT WIN")),INDIRECT(ADDRESS(ROW(),COLUMN(),1,1,"MTT WIN"))&amp;"-"&amp;INDIRECT(ADDRESS(COLUMN(),ROW(),1,1,"MTT WIN")))</f>
        <v>2-0</v>
      </c>
      <c r="AY2" s="11" t="str" cm="1">
        <f t="array" aca="1" ref="AY2" ca="1">IF(ROW()=COLUMN(),INDIRECT(ADDRESS(ROW(),COLUMN(),1,1,"MTT WIN")),INDIRECT(ADDRESS(ROW(),COLUMN(),1,1,"MTT WIN"))&amp;"-"&amp;INDIRECT(ADDRESS(COLUMN(),ROW(),1,1,"MTT WIN")))</f>
        <v>1-0</v>
      </c>
      <c r="AZ2" s="11" t="str" cm="1">
        <f t="array" aca="1" ref="AZ2" ca="1">IF(ROW()=COLUMN(),INDIRECT(ADDRESS(ROW(),COLUMN(),1,1,"MTT WIN")),INDIRECT(ADDRESS(ROW(),COLUMN(),1,1,"MTT WIN"))&amp;"-"&amp;INDIRECT(ADDRESS(COLUMN(),ROW(),1,1,"MTT WIN")))</f>
        <v>1-0</v>
      </c>
      <c r="BA2" s="11" t="str" cm="1">
        <f t="array" aca="1" ref="BA2" ca="1">IF(ROW()=COLUMN(),INDIRECT(ADDRESS(ROW(),COLUMN(),1,1,"MTT WIN")),INDIRECT(ADDRESS(ROW(),COLUMN(),1,1,"MTT WIN"))&amp;"-"&amp;INDIRECT(ADDRESS(COLUMN(),ROW(),1,1,"MTT WIN")))</f>
        <v>2-0</v>
      </c>
      <c r="BB2" s="11" t="str" cm="1">
        <f t="array" aca="1" ref="BB2" ca="1">IF(ROW()=COLUMN(),INDIRECT(ADDRESS(ROW(),COLUMN(),1,1,"MTT WIN")),INDIRECT(ADDRESS(ROW(),COLUMN(),1,1,"MTT WIN"))&amp;"-"&amp;INDIRECT(ADDRESS(COLUMN(),ROW(),1,1,"MTT WIN")))</f>
        <v>0-0</v>
      </c>
      <c r="BC2" s="11" t="str" cm="1">
        <f t="array" aca="1" ref="BC2" ca="1">IF(ROW()=COLUMN(),INDIRECT(ADDRESS(ROW(),COLUMN(),1,1,"MTT WIN")),INDIRECT(ADDRESS(ROW(),COLUMN(),1,1,"MTT WIN"))&amp;"-"&amp;INDIRECT(ADDRESS(COLUMN(),ROW(),1,1,"MTT WIN")))</f>
        <v>0-0</v>
      </c>
      <c r="BD2" s="11" t="str" cm="1">
        <f t="array" aca="1" ref="BD2" ca="1">IF(ROW()=COLUMN(),INDIRECT(ADDRESS(ROW(),COLUMN(),1,1,"MTT WIN")),INDIRECT(ADDRESS(ROW(),COLUMN(),1,1,"MTT WIN"))&amp;"-"&amp;INDIRECT(ADDRESS(COLUMN(),ROW(),1,1,"MTT WIN")))</f>
        <v>0-1</v>
      </c>
      <c r="BE2" s="11" t="str" cm="1">
        <f t="array" aca="1" ref="BE2" ca="1">IF(ROW()=COLUMN(),INDIRECT(ADDRESS(ROW(),COLUMN(),1,1,"MTT WIN")),INDIRECT(ADDRESS(ROW(),COLUMN(),1,1,"MTT WIN"))&amp;"-"&amp;INDIRECT(ADDRESS(COLUMN(),ROW(),1,1,"MTT WIN")))</f>
        <v>0-0</v>
      </c>
      <c r="BF2" s="11" t="str" cm="1">
        <f t="array" aca="1" ref="BF2" ca="1">IF(ROW()=COLUMN(),INDIRECT(ADDRESS(ROW(),COLUMN(),1,1,"MTT WIN")),INDIRECT(ADDRESS(ROW(),COLUMN(),1,1,"MTT WIN"))&amp;"-"&amp;INDIRECT(ADDRESS(COLUMN(),ROW(),1,1,"MTT WIN")))</f>
        <v>1-0</v>
      </c>
    </row>
    <row r="3" spans="1:58" s="6" customFormat="1" ht="55" customHeight="1" x14ac:dyDescent="0.25">
      <c r="A3" s="3" t="str">
        <f ca="1">MATCHUP!A3</f>
        <v>Mono Red Synth</v>
      </c>
      <c r="B3" s="11" t="str" cm="1">
        <f t="array" aca="1" ref="B3" ca="1">IF(ROW()=COLUMN(),INDIRECT(ADDRESS(ROW(),COLUMN(),1,1,"MTT WIN")),INDIRECT(ADDRESS(ROW(),COLUMN(),1,1,"MTT WIN"))&amp;"-"&amp;INDIRECT(ADDRESS(COLUMN(),ROW(),1,1,"MTT WIN")))</f>
        <v>66-56</v>
      </c>
      <c r="C3" s="11" cm="1">
        <f t="array" aca="1" ref="C3" ca="1">IF(ROW()=COLUMN(),INDIRECT(ADDRESS(ROW(),COLUMN(),1,1,"MTT WIN")),INDIRECT(ADDRESS(ROW(),COLUMN(),1,1,"MTT WIN"))&amp;"-"&amp;INDIRECT(ADDRESS(COLUMN(),ROW(),1,1,"MTT WIN")))</f>
        <v>44</v>
      </c>
      <c r="D3" s="11" t="str" cm="1">
        <f t="array" aca="1" ref="D3" ca="1">IF(ROW()=COLUMN(),INDIRECT(ADDRESS(ROW(),COLUMN(),1,1,"MTT WIN")),INDIRECT(ADDRESS(ROW(),COLUMN(),1,1,"MTT WIN"))&amp;"-"&amp;INDIRECT(ADDRESS(COLUMN(),ROW(),1,1,"MTT WIN")))</f>
        <v>34-27</v>
      </c>
      <c r="E3" s="11" t="str" cm="1">
        <f t="array" aca="1" ref="E3" ca="1">IF(ROW()=COLUMN(),INDIRECT(ADDRESS(ROW(),COLUMN(),1,1,"MTT WIN")),INDIRECT(ADDRESS(ROW(),COLUMN(),1,1,"MTT WIN"))&amp;"-"&amp;INDIRECT(ADDRESS(COLUMN(),ROW(),1,1,"MTT WIN")))</f>
        <v>41-27</v>
      </c>
      <c r="F3" s="11" t="str" cm="1">
        <f t="array" aca="1" ref="F3" ca="1">IF(ROW()=COLUMN(),INDIRECT(ADDRESS(ROW(),COLUMN(),1,1,"MTT WIN")),INDIRECT(ADDRESS(ROW(),COLUMN(),1,1,"MTT WIN"))&amp;"-"&amp;INDIRECT(ADDRESS(COLUMN(),ROW(),1,1,"MTT WIN")))</f>
        <v>37-25</v>
      </c>
      <c r="G3" s="11" t="str" cm="1">
        <f t="array" aca="1" ref="G3" ca="1">IF(ROW()=COLUMN(),INDIRECT(ADDRESS(ROW(),COLUMN(),1,1,"MTT WIN")),INDIRECT(ADDRESS(ROW(),COLUMN(),1,1,"MTT WIN"))&amp;"-"&amp;INDIRECT(ADDRESS(COLUMN(),ROW(),1,1,"MTT WIN")))</f>
        <v>21-27</v>
      </c>
      <c r="H3" s="11" t="str" cm="1">
        <f t="array" aca="1" ref="H3" ca="1">IF(ROW()=COLUMN(),INDIRECT(ADDRESS(ROW(),COLUMN(),1,1,"MTT WIN")),INDIRECT(ADDRESS(ROW(),COLUMN(),1,1,"MTT WIN"))&amp;"-"&amp;INDIRECT(ADDRESS(COLUMN(),ROW(),1,1,"MTT WIN")))</f>
        <v>25-16</v>
      </c>
      <c r="I3" s="11" t="str" cm="1">
        <f t="array" aca="1" ref="I3" ca="1">IF(ROW()=COLUMN(),INDIRECT(ADDRESS(ROW(),COLUMN(),1,1,"MTT WIN")),INDIRECT(ADDRESS(ROW(),COLUMN(),1,1,"MTT WIN"))&amp;"-"&amp;INDIRECT(ADDRESS(COLUMN(),ROW(),1,1,"MTT WIN")))</f>
        <v>29-5</v>
      </c>
      <c r="J3" s="11" t="str" cm="1">
        <f t="array" aca="1" ref="J3" ca="1">IF(ROW()=COLUMN(),INDIRECT(ADDRESS(ROW(),COLUMN(),1,1,"MTT WIN")),INDIRECT(ADDRESS(ROW(),COLUMN(),1,1,"MTT WIN"))&amp;"-"&amp;INDIRECT(ADDRESS(COLUMN(),ROW(),1,1,"MTT WIN")))</f>
        <v>6-7</v>
      </c>
      <c r="K3" s="11" t="str" cm="1">
        <f t="array" aca="1" ref="K3" ca="1">IF(ROW()=COLUMN(),INDIRECT(ADDRESS(ROW(),COLUMN(),1,1,"MTT WIN")),INDIRECT(ADDRESS(ROW(),COLUMN(),1,1,"MTT WIN"))&amp;"-"&amp;INDIRECT(ADDRESS(COLUMN(),ROW(),1,1,"MTT WIN")))</f>
        <v>12-11</v>
      </c>
      <c r="L3" s="11" t="str" cm="1">
        <f t="array" aca="1" ref="L3" ca="1">IF(ROW()=COLUMN(),INDIRECT(ADDRESS(ROW(),COLUMN(),1,1,"MTT WIN")),INDIRECT(ADDRESS(ROW(),COLUMN(),1,1,"MTT WIN"))&amp;"-"&amp;INDIRECT(ADDRESS(COLUMN(),ROW(),1,1,"MTT WIN")))</f>
        <v>10-9</v>
      </c>
      <c r="M3" s="11" t="str" cm="1">
        <f t="array" aca="1" ref="M3" ca="1">IF(ROW()=COLUMN(),INDIRECT(ADDRESS(ROW(),COLUMN(),1,1,"MTT WIN")),INDIRECT(ADDRESS(ROW(),COLUMN(),1,1,"MTT WIN"))&amp;"-"&amp;INDIRECT(ADDRESS(COLUMN(),ROW(),1,1,"MTT WIN")))</f>
        <v>10-12</v>
      </c>
      <c r="N3" s="11" t="str" cm="1">
        <f t="array" aca="1" ref="N3" ca="1">IF(ROW()=COLUMN(),INDIRECT(ADDRESS(ROW(),COLUMN(),1,1,"MTT WIN")),INDIRECT(ADDRESS(ROW(),COLUMN(),1,1,"MTT WIN"))&amp;"-"&amp;INDIRECT(ADDRESS(COLUMN(),ROW(),1,1,"MTT WIN")))</f>
        <v>7-7</v>
      </c>
      <c r="O3" s="11" t="str" cm="1">
        <f t="array" aca="1" ref="O3" ca="1">IF(ROW()=COLUMN(),INDIRECT(ADDRESS(ROW(),COLUMN(),1,1,"MTT WIN")),INDIRECT(ADDRESS(ROW(),COLUMN(),1,1,"MTT WIN"))&amp;"-"&amp;INDIRECT(ADDRESS(COLUMN(),ROW(),1,1,"MTT WIN")))</f>
        <v>10-7</v>
      </c>
      <c r="P3" s="11" t="str" cm="1">
        <f t="array" aca="1" ref="P3" ca="1">IF(ROW()=COLUMN(),INDIRECT(ADDRESS(ROW(),COLUMN(),1,1,"MTT WIN")),INDIRECT(ADDRESS(ROW(),COLUMN(),1,1,"MTT WIN"))&amp;"-"&amp;INDIRECT(ADDRESS(COLUMN(),ROW(),1,1,"MTT WIN")))</f>
        <v>10-7</v>
      </c>
      <c r="Q3" s="11" t="str" cm="1">
        <f t="array" aca="1" ref="Q3" ca="1">IF(ROW()=COLUMN(),INDIRECT(ADDRESS(ROW(),COLUMN(),1,1,"MTT WIN")),INDIRECT(ADDRESS(ROW(),COLUMN(),1,1,"MTT WIN"))&amp;"-"&amp;INDIRECT(ADDRESS(COLUMN(),ROW(),1,1,"MTT WIN")))</f>
        <v>7-7</v>
      </c>
      <c r="R3" s="11" t="str" cm="1">
        <f t="array" aca="1" ref="R3" ca="1">IF(ROW()=COLUMN(),INDIRECT(ADDRESS(ROW(),COLUMN(),1,1,"MTT WIN")),INDIRECT(ADDRESS(ROW(),COLUMN(),1,1,"MTT WIN"))&amp;"-"&amp;INDIRECT(ADDRESS(COLUMN(),ROW(),1,1,"MTT WIN")))</f>
        <v>4-15</v>
      </c>
      <c r="S3" s="11" t="str" cm="1">
        <f t="array" aca="1" ref="S3" ca="1">IF(ROW()=COLUMN(),INDIRECT(ADDRESS(ROW(),COLUMN(),1,1,"MTT WIN")),INDIRECT(ADDRESS(ROW(),COLUMN(),1,1,"MTT WIN"))&amp;"-"&amp;INDIRECT(ADDRESS(COLUMN(),ROW(),1,1,"MTT WIN")))</f>
        <v>3-1</v>
      </c>
      <c r="T3" s="11" t="str" cm="1">
        <f t="array" aca="1" ref="T3" ca="1">IF(ROW()=COLUMN(),INDIRECT(ADDRESS(ROW(),COLUMN(),1,1,"MTT WIN")),INDIRECT(ADDRESS(ROW(),COLUMN(),1,1,"MTT WIN"))&amp;"-"&amp;INDIRECT(ADDRESS(COLUMN(),ROW(),1,1,"MTT WIN")))</f>
        <v>6-3</v>
      </c>
      <c r="U3" s="11" t="str" cm="1">
        <f t="array" aca="1" ref="U3" ca="1">IF(ROW()=COLUMN(),INDIRECT(ADDRESS(ROW(),COLUMN(),1,1,"MTT WIN")),INDIRECT(ADDRESS(ROW(),COLUMN(),1,1,"MTT WIN"))&amp;"-"&amp;INDIRECT(ADDRESS(COLUMN(),ROW(),1,1,"MTT WIN")))</f>
        <v>1-1</v>
      </c>
      <c r="V3" s="11" t="str" cm="1">
        <f t="array" aca="1" ref="V3" ca="1">IF(ROW()=COLUMN(),INDIRECT(ADDRESS(ROW(),COLUMN(),1,1,"MTT WIN")),INDIRECT(ADDRESS(ROW(),COLUMN(),1,1,"MTT WIN"))&amp;"-"&amp;INDIRECT(ADDRESS(COLUMN(),ROW(),1,1,"MTT WIN")))</f>
        <v>3-4</v>
      </c>
      <c r="W3" s="11" t="str" cm="1">
        <f t="array" aca="1" ref="W3" ca="1">IF(ROW()=COLUMN(),INDIRECT(ADDRESS(ROW(),COLUMN(),1,1,"MTT WIN")),INDIRECT(ADDRESS(ROW(),COLUMN(),1,1,"MTT WIN"))&amp;"-"&amp;INDIRECT(ADDRESS(COLUMN(),ROW(),1,1,"MTT WIN")))</f>
        <v>2-3</v>
      </c>
      <c r="X3" s="11" t="str" cm="1">
        <f t="array" aca="1" ref="X3" ca="1">IF(ROW()=COLUMN(),INDIRECT(ADDRESS(ROW(),COLUMN(),1,1,"MTT WIN")),INDIRECT(ADDRESS(ROW(),COLUMN(),1,1,"MTT WIN"))&amp;"-"&amp;INDIRECT(ADDRESS(COLUMN(),ROW(),1,1,"MTT WIN")))</f>
        <v>4-2</v>
      </c>
      <c r="Y3" s="11" t="str" cm="1">
        <f t="array" aca="1" ref="Y3" ca="1">IF(ROW()=COLUMN(),INDIRECT(ADDRESS(ROW(),COLUMN(),1,1,"MTT WIN")),INDIRECT(ADDRESS(ROW(),COLUMN(),1,1,"MTT WIN"))&amp;"-"&amp;INDIRECT(ADDRESS(COLUMN(),ROW(),1,1,"MTT WIN")))</f>
        <v>4-6</v>
      </c>
      <c r="Z3" s="11" t="str" cm="1">
        <f t="array" aca="1" ref="Z3" ca="1">IF(ROW()=COLUMN(),INDIRECT(ADDRESS(ROW(),COLUMN(),1,1,"MTT WIN")),INDIRECT(ADDRESS(ROW(),COLUMN(),1,1,"MTT WIN"))&amp;"-"&amp;INDIRECT(ADDRESS(COLUMN(),ROW(),1,1,"MTT WIN")))</f>
        <v>1-1</v>
      </c>
      <c r="AA3" s="11" t="str" cm="1">
        <f t="array" aca="1" ref="AA3" ca="1">IF(ROW()=COLUMN(),INDIRECT(ADDRESS(ROW(),COLUMN(),1,1,"MTT WIN")),INDIRECT(ADDRESS(ROW(),COLUMN(),1,1,"MTT WIN"))&amp;"-"&amp;INDIRECT(ADDRESS(COLUMN(),ROW(),1,1,"MTT WIN")))</f>
        <v>6-2</v>
      </c>
      <c r="AB3" s="11" t="str" cm="1">
        <f t="array" aca="1" ref="AB3" ca="1">IF(ROW()=COLUMN(),INDIRECT(ADDRESS(ROW(),COLUMN(),1,1,"MTT WIN")),INDIRECT(ADDRESS(ROW(),COLUMN(),1,1,"MTT WIN"))&amp;"-"&amp;INDIRECT(ADDRESS(COLUMN(),ROW(),1,1,"MTT WIN")))</f>
        <v>4-3</v>
      </c>
      <c r="AC3" s="11" t="str" cm="1">
        <f t="array" aca="1" ref="AC3" ca="1">IF(ROW()=COLUMN(),INDIRECT(ADDRESS(ROW(),COLUMN(),1,1,"MTT WIN")),INDIRECT(ADDRESS(ROW(),COLUMN(),1,1,"MTT WIN"))&amp;"-"&amp;INDIRECT(ADDRESS(COLUMN(),ROW(),1,1,"MTT WIN")))</f>
        <v>1-3</v>
      </c>
      <c r="AD3" s="11" t="str" cm="1">
        <f t="array" aca="1" ref="AD3" ca="1">IF(ROW()=COLUMN(),INDIRECT(ADDRESS(ROW(),COLUMN(),1,1,"MTT WIN")),INDIRECT(ADDRESS(ROW(),COLUMN(),1,1,"MTT WIN"))&amp;"-"&amp;INDIRECT(ADDRESS(COLUMN(),ROW(),1,1,"MTT WIN")))</f>
        <v>1-0</v>
      </c>
      <c r="AE3" s="11" t="str" cm="1">
        <f t="array" aca="1" ref="AE3" ca="1">IF(ROW()=COLUMN(),INDIRECT(ADDRESS(ROW(),COLUMN(),1,1,"MTT WIN")),INDIRECT(ADDRESS(ROW(),COLUMN(),1,1,"MTT WIN"))&amp;"-"&amp;INDIRECT(ADDRESS(COLUMN(),ROW(),1,1,"MTT WIN")))</f>
        <v>3-2</v>
      </c>
      <c r="AF3" s="11" t="str" cm="1">
        <f t="array" aca="1" ref="AF3" ca="1">IF(ROW()=COLUMN(),INDIRECT(ADDRESS(ROW(),COLUMN(),1,1,"MTT WIN")),INDIRECT(ADDRESS(ROW(),COLUMN(),1,1,"MTT WIN"))&amp;"-"&amp;INDIRECT(ADDRESS(COLUMN(),ROW(),1,1,"MTT WIN")))</f>
        <v>1-4</v>
      </c>
      <c r="AG3" s="11" t="str" cm="1">
        <f t="array" aca="1" ref="AG3" ca="1">IF(ROW()=COLUMN(),INDIRECT(ADDRESS(ROW(),COLUMN(),1,1,"MTT WIN")),INDIRECT(ADDRESS(ROW(),COLUMN(),1,1,"MTT WIN"))&amp;"-"&amp;INDIRECT(ADDRESS(COLUMN(),ROW(),1,1,"MTT WIN")))</f>
        <v>2-3</v>
      </c>
      <c r="AH3" s="11" t="str" cm="1">
        <f t="array" aca="1" ref="AH3" ca="1">IF(ROW()=COLUMN(),INDIRECT(ADDRESS(ROW(),COLUMN(),1,1,"MTT WIN")),INDIRECT(ADDRESS(ROW(),COLUMN(),1,1,"MTT WIN"))&amp;"-"&amp;INDIRECT(ADDRESS(COLUMN(),ROW(),1,1,"MTT WIN")))</f>
        <v>1-0</v>
      </c>
      <c r="AI3" s="11" t="str" cm="1">
        <f t="array" aca="1" ref="AI3" ca="1">IF(ROW()=COLUMN(),INDIRECT(ADDRESS(ROW(),COLUMN(),1,1,"MTT WIN")),INDIRECT(ADDRESS(ROW(),COLUMN(),1,1,"MTT WIN"))&amp;"-"&amp;INDIRECT(ADDRESS(COLUMN(),ROW(),1,1,"MTT WIN")))</f>
        <v>1-0</v>
      </c>
      <c r="AJ3" s="11" t="str" cm="1">
        <f t="array" aca="1" ref="AJ3" ca="1">IF(ROW()=COLUMN(),INDIRECT(ADDRESS(ROW(),COLUMN(),1,1,"MTT WIN")),INDIRECT(ADDRESS(ROW(),COLUMN(),1,1,"MTT WIN"))&amp;"-"&amp;INDIRECT(ADDRESS(COLUMN(),ROW(),1,1,"MTT WIN")))</f>
        <v>0-0</v>
      </c>
      <c r="AK3" s="11" t="str" cm="1">
        <f t="array" aca="1" ref="AK3" ca="1">IF(ROW()=COLUMN(),INDIRECT(ADDRESS(ROW(),COLUMN(),1,1,"MTT WIN")),INDIRECT(ADDRESS(ROW(),COLUMN(),1,1,"MTT WIN"))&amp;"-"&amp;INDIRECT(ADDRESS(COLUMN(),ROW(),1,1,"MTT WIN")))</f>
        <v>0-0</v>
      </c>
      <c r="AL3" s="11" t="str" cm="1">
        <f t="array" aca="1" ref="AL3" ca="1">IF(ROW()=COLUMN(),INDIRECT(ADDRESS(ROW(),COLUMN(),1,1,"MTT WIN")),INDIRECT(ADDRESS(ROW(),COLUMN(),1,1,"MTT WIN"))&amp;"-"&amp;INDIRECT(ADDRESS(COLUMN(),ROW(),1,1,"MTT WIN")))</f>
        <v>0-1</v>
      </c>
      <c r="AM3" s="11" t="str" cm="1">
        <f t="array" aca="1" ref="AM3" ca="1">IF(ROW()=COLUMN(),INDIRECT(ADDRESS(ROW(),COLUMN(),1,1,"MTT WIN")),INDIRECT(ADDRESS(ROW(),COLUMN(),1,1,"MTT WIN"))&amp;"-"&amp;INDIRECT(ADDRESS(COLUMN(),ROW(),1,1,"MTT WIN")))</f>
        <v>0-2</v>
      </c>
      <c r="AN3" s="11" t="str" cm="1">
        <f t="array" aca="1" ref="AN3" ca="1">IF(ROW()=COLUMN(),INDIRECT(ADDRESS(ROW(),COLUMN(),1,1,"MTT WIN")),INDIRECT(ADDRESS(ROW(),COLUMN(),1,1,"MTT WIN"))&amp;"-"&amp;INDIRECT(ADDRESS(COLUMN(),ROW(),1,1,"MTT WIN")))</f>
        <v>1-2</v>
      </c>
      <c r="AO3" s="11" t="str" cm="1">
        <f t="array" aca="1" ref="AO3" ca="1">IF(ROW()=COLUMN(),INDIRECT(ADDRESS(ROW(),COLUMN(),1,1,"MTT WIN")),INDIRECT(ADDRESS(ROW(),COLUMN(),1,1,"MTT WIN"))&amp;"-"&amp;INDIRECT(ADDRESS(COLUMN(),ROW(),1,1,"MTT WIN")))</f>
        <v>1-1</v>
      </c>
      <c r="AP3" s="11" t="str" cm="1">
        <f t="array" aca="1" ref="AP3" ca="1">IF(ROW()=COLUMN(),INDIRECT(ADDRESS(ROW(),COLUMN(),1,1,"MTT WIN")),INDIRECT(ADDRESS(ROW(),COLUMN(),1,1,"MTT WIN"))&amp;"-"&amp;INDIRECT(ADDRESS(COLUMN(),ROW(),1,1,"MTT WIN")))</f>
        <v>0-2</v>
      </c>
      <c r="AQ3" s="11" t="str" cm="1">
        <f t="array" aca="1" ref="AQ3" ca="1">IF(ROW()=COLUMN(),INDIRECT(ADDRESS(ROW(),COLUMN(),1,1,"MTT WIN")),INDIRECT(ADDRESS(ROW(),COLUMN(),1,1,"MTT WIN"))&amp;"-"&amp;INDIRECT(ADDRESS(COLUMN(),ROW(),1,1,"MTT WIN")))</f>
        <v>1-0</v>
      </c>
      <c r="AR3" s="11" t="str" cm="1">
        <f t="array" aca="1" ref="AR3" ca="1">IF(ROW()=COLUMN(),INDIRECT(ADDRESS(ROW(),COLUMN(),1,1,"MTT WIN")),INDIRECT(ADDRESS(ROW(),COLUMN(),1,1,"MTT WIN"))&amp;"-"&amp;INDIRECT(ADDRESS(COLUMN(),ROW(),1,1,"MTT WIN")))</f>
        <v>0-0</v>
      </c>
      <c r="AS3" s="11" t="str" cm="1">
        <f t="array" aca="1" ref="AS3" ca="1">IF(ROW()=COLUMN(),INDIRECT(ADDRESS(ROW(),COLUMN(),1,1,"MTT WIN")),INDIRECT(ADDRESS(ROW(),COLUMN(),1,1,"MTT WIN"))&amp;"-"&amp;INDIRECT(ADDRESS(COLUMN(),ROW(),1,1,"MTT WIN")))</f>
        <v>0-0</v>
      </c>
      <c r="AT3" s="11" t="str" cm="1">
        <f t="array" aca="1" ref="AT3" ca="1">IF(ROW()=COLUMN(),INDIRECT(ADDRESS(ROW(),COLUMN(),1,1,"MTT WIN")),INDIRECT(ADDRESS(ROW(),COLUMN(),1,1,"MTT WIN"))&amp;"-"&amp;INDIRECT(ADDRESS(COLUMN(),ROW(),1,1,"MTT WIN")))</f>
        <v>1-1</v>
      </c>
      <c r="AU3" s="11" t="str" cm="1">
        <f t="array" aca="1" ref="AU3" ca="1">IF(ROW()=COLUMN(),INDIRECT(ADDRESS(ROW(),COLUMN(),1,1,"MTT WIN")),INDIRECT(ADDRESS(ROW(),COLUMN(),1,1,"MTT WIN"))&amp;"-"&amp;INDIRECT(ADDRESS(COLUMN(),ROW(),1,1,"MTT WIN")))</f>
        <v>1-0</v>
      </c>
      <c r="AV3" s="11" t="str" cm="1">
        <f t="array" aca="1" ref="AV3" ca="1">IF(ROW()=COLUMN(),INDIRECT(ADDRESS(ROW(),COLUMN(),1,1,"MTT WIN")),INDIRECT(ADDRESS(ROW(),COLUMN(),1,1,"MTT WIN"))&amp;"-"&amp;INDIRECT(ADDRESS(COLUMN(),ROW(),1,1,"MTT WIN")))</f>
        <v>1-1</v>
      </c>
      <c r="AW3" s="11" t="str" cm="1">
        <f t="array" aca="1" ref="AW3" ca="1">IF(ROW()=COLUMN(),INDIRECT(ADDRESS(ROW(),COLUMN(),1,1,"MTT WIN")),INDIRECT(ADDRESS(ROW(),COLUMN(),1,1,"MTT WIN"))&amp;"-"&amp;INDIRECT(ADDRESS(COLUMN(),ROW(),1,1,"MTT WIN")))</f>
        <v>0-0</v>
      </c>
      <c r="AX3" s="11" t="str" cm="1">
        <f t="array" aca="1" ref="AX3" ca="1">IF(ROW()=COLUMN(),INDIRECT(ADDRESS(ROW(),COLUMN(),1,1,"MTT WIN")),INDIRECT(ADDRESS(ROW(),COLUMN(),1,1,"MTT WIN"))&amp;"-"&amp;INDIRECT(ADDRESS(COLUMN(),ROW(),1,1,"MTT WIN")))</f>
        <v>3-0</v>
      </c>
      <c r="AY3" s="11" t="str" cm="1">
        <f t="array" aca="1" ref="AY3" ca="1">IF(ROW()=COLUMN(),INDIRECT(ADDRESS(ROW(),COLUMN(),1,1,"MTT WIN")),INDIRECT(ADDRESS(ROW(),COLUMN(),1,1,"MTT WIN"))&amp;"-"&amp;INDIRECT(ADDRESS(COLUMN(),ROW(),1,1,"MTT WIN")))</f>
        <v>0-1</v>
      </c>
      <c r="AZ3" s="11" t="str" cm="1">
        <f t="array" aca="1" ref="AZ3" ca="1">IF(ROW()=COLUMN(),INDIRECT(ADDRESS(ROW(),COLUMN(),1,1,"MTT WIN")),INDIRECT(ADDRESS(ROW(),COLUMN(),1,1,"MTT WIN"))&amp;"-"&amp;INDIRECT(ADDRESS(COLUMN(),ROW(),1,1,"MTT WIN")))</f>
        <v>0-0</v>
      </c>
      <c r="BA3" s="11" t="str" cm="1">
        <f t="array" aca="1" ref="BA3" ca="1">IF(ROW()=COLUMN(),INDIRECT(ADDRESS(ROW(),COLUMN(),1,1,"MTT WIN")),INDIRECT(ADDRESS(ROW(),COLUMN(),1,1,"MTT WIN"))&amp;"-"&amp;INDIRECT(ADDRESS(COLUMN(),ROW(),1,1,"MTT WIN")))</f>
        <v>0-0</v>
      </c>
      <c r="BB3" s="11" t="str" cm="1">
        <f t="array" aca="1" ref="BB3" ca="1">IF(ROW()=COLUMN(),INDIRECT(ADDRESS(ROW(),COLUMN(),1,1,"MTT WIN")),INDIRECT(ADDRESS(ROW(),COLUMN(),1,1,"MTT WIN"))&amp;"-"&amp;INDIRECT(ADDRESS(COLUMN(),ROW(),1,1,"MTT WIN")))</f>
        <v>1-0</v>
      </c>
      <c r="BC3" s="11" t="str" cm="1">
        <f t="array" aca="1" ref="BC3" ca="1">IF(ROW()=COLUMN(),INDIRECT(ADDRESS(ROW(),COLUMN(),1,1,"MTT WIN")),INDIRECT(ADDRESS(ROW(),COLUMN(),1,1,"MTT WIN"))&amp;"-"&amp;INDIRECT(ADDRESS(COLUMN(),ROW(),1,1,"MTT WIN")))</f>
        <v>0-0</v>
      </c>
      <c r="BD3" s="11" t="str" cm="1">
        <f t="array" aca="1" ref="BD3" ca="1">IF(ROW()=COLUMN(),INDIRECT(ADDRESS(ROW(),COLUMN(),1,1,"MTT WIN")),INDIRECT(ADDRESS(ROW(),COLUMN(),1,1,"MTT WIN"))&amp;"-"&amp;INDIRECT(ADDRESS(COLUMN(),ROW(),1,1,"MTT WIN")))</f>
        <v>1-2</v>
      </c>
      <c r="BE3" s="11" t="str" cm="1">
        <f t="array" aca="1" ref="BE3" ca="1">IF(ROW()=COLUMN(),INDIRECT(ADDRESS(ROW(),COLUMN(),1,1,"MTT WIN")),INDIRECT(ADDRESS(ROW(),COLUMN(),1,1,"MTT WIN"))&amp;"-"&amp;INDIRECT(ADDRESS(COLUMN(),ROW(),1,1,"MTT WIN")))</f>
        <v>0-0</v>
      </c>
      <c r="BF3" s="11" t="str" cm="1">
        <f t="array" aca="1" ref="BF3" ca="1">IF(ROW()=COLUMN(),INDIRECT(ADDRESS(ROW(),COLUMN(),1,1,"MTT WIN")),INDIRECT(ADDRESS(ROW(),COLUMN(),1,1,"MTT WIN"))&amp;"-"&amp;INDIRECT(ADDRESS(COLUMN(),ROW(),1,1,"MTT WIN")))</f>
        <v>0-0</v>
      </c>
    </row>
    <row r="4" spans="1:58" s="6" customFormat="1" ht="55" customHeight="1" x14ac:dyDescent="0.25">
      <c r="A4" s="3" t="str">
        <f ca="1">MATCHUP!A4</f>
        <v>Rakdos Madness</v>
      </c>
      <c r="B4" s="11" t="str" cm="1">
        <f t="array" aca="1" ref="B4" ca="1">IF(ROW()=COLUMN(),INDIRECT(ADDRESS(ROW(),COLUMN(),1,1,"MTT WIN")),INDIRECT(ADDRESS(ROW(),COLUMN(),1,1,"MTT WIN"))&amp;"-"&amp;INDIRECT(ADDRESS(COLUMN(),ROW(),1,1,"MTT WIN")))</f>
        <v>31-37</v>
      </c>
      <c r="C4" s="11" t="str" cm="1">
        <f t="array" aca="1" ref="C4" ca="1">IF(ROW()=COLUMN(),INDIRECT(ADDRESS(ROW(),COLUMN(),1,1,"MTT WIN")),INDIRECT(ADDRESS(ROW(),COLUMN(),1,1,"MTT WIN"))&amp;"-"&amp;INDIRECT(ADDRESS(COLUMN(),ROW(),1,1,"MTT WIN")))</f>
        <v>27-34</v>
      </c>
      <c r="D4" s="11" cm="1">
        <f t="array" aca="1" ref="D4" ca="1">IF(ROW()=COLUMN(),INDIRECT(ADDRESS(ROW(),COLUMN(),1,1,"MTT WIN")),INDIRECT(ADDRESS(ROW(),COLUMN(),1,1,"MTT WIN"))&amp;"-"&amp;INDIRECT(ADDRESS(COLUMN(),ROW(),1,1,"MTT WIN")))</f>
        <v>18</v>
      </c>
      <c r="E4" s="11" t="str" cm="1">
        <f t="array" aca="1" ref="E4" ca="1">IF(ROW()=COLUMN(),INDIRECT(ADDRESS(ROW(),COLUMN(),1,1,"MTT WIN")),INDIRECT(ADDRESS(ROW(),COLUMN(),1,1,"MTT WIN"))&amp;"-"&amp;INDIRECT(ADDRESS(COLUMN(),ROW(),1,1,"MTT WIN")))</f>
        <v>13-26</v>
      </c>
      <c r="F4" s="11" t="str" cm="1">
        <f t="array" aca="1" ref="F4" ca="1">IF(ROW()=COLUMN(),INDIRECT(ADDRESS(ROW(),COLUMN(),1,1,"MTT WIN")),INDIRECT(ADDRESS(ROW(),COLUMN(),1,1,"MTT WIN"))&amp;"-"&amp;INDIRECT(ADDRESS(COLUMN(),ROW(),1,1,"MTT WIN")))</f>
        <v>32-20</v>
      </c>
      <c r="G4" s="11" t="str" cm="1">
        <f t="array" aca="1" ref="G4" ca="1">IF(ROW()=COLUMN(),INDIRECT(ADDRESS(ROW(),COLUMN(),1,1,"MTT WIN")),INDIRECT(ADDRESS(ROW(),COLUMN(),1,1,"MTT WIN"))&amp;"-"&amp;INDIRECT(ADDRESS(COLUMN(),ROW(),1,1,"MTT WIN")))</f>
        <v>11-19</v>
      </c>
      <c r="H4" s="11" t="str" cm="1">
        <f t="array" aca="1" ref="H4" ca="1">IF(ROW()=COLUMN(),INDIRECT(ADDRESS(ROW(),COLUMN(),1,1,"MTT WIN")),INDIRECT(ADDRESS(ROW(),COLUMN(),1,1,"MTT WIN"))&amp;"-"&amp;INDIRECT(ADDRESS(COLUMN(),ROW(),1,1,"MTT WIN")))</f>
        <v>7-11</v>
      </c>
      <c r="I4" s="11" t="str" cm="1">
        <f t="array" aca="1" ref="I4" ca="1">IF(ROW()=COLUMN(),INDIRECT(ADDRESS(ROW(),COLUMN(),1,1,"MTT WIN")),INDIRECT(ADDRESS(ROW(),COLUMN(),1,1,"MTT WIN"))&amp;"-"&amp;INDIRECT(ADDRESS(COLUMN(),ROW(),1,1,"MTT WIN")))</f>
        <v>13-10</v>
      </c>
      <c r="J4" s="11" t="str" cm="1">
        <f t="array" aca="1" ref="J4" ca="1">IF(ROW()=COLUMN(),INDIRECT(ADDRESS(ROW(),COLUMN(),1,1,"MTT WIN")),INDIRECT(ADDRESS(ROW(),COLUMN(),1,1,"MTT WIN"))&amp;"-"&amp;INDIRECT(ADDRESS(COLUMN(),ROW(),1,1,"MTT WIN")))</f>
        <v>8-6</v>
      </c>
      <c r="K4" s="11" t="str" cm="1">
        <f t="array" aca="1" ref="K4" ca="1">IF(ROW()=COLUMN(),INDIRECT(ADDRESS(ROW(),COLUMN(),1,1,"MTT WIN")),INDIRECT(ADDRESS(ROW(),COLUMN(),1,1,"MTT WIN"))&amp;"-"&amp;INDIRECT(ADDRESS(COLUMN(),ROW(),1,1,"MTT WIN")))</f>
        <v>6-11</v>
      </c>
      <c r="L4" s="11" t="str" cm="1">
        <f t="array" aca="1" ref="L4" ca="1">IF(ROW()=COLUMN(),INDIRECT(ADDRESS(ROW(),COLUMN(),1,1,"MTT WIN")),INDIRECT(ADDRESS(ROW(),COLUMN(),1,1,"MTT WIN"))&amp;"-"&amp;INDIRECT(ADDRESS(COLUMN(),ROW(),1,1,"MTT WIN")))</f>
        <v>1-13</v>
      </c>
      <c r="M4" s="11" t="str" cm="1">
        <f t="array" aca="1" ref="M4" ca="1">IF(ROW()=COLUMN(),INDIRECT(ADDRESS(ROW(),COLUMN(),1,1,"MTT WIN")),INDIRECT(ADDRESS(ROW(),COLUMN(),1,1,"MTT WIN"))&amp;"-"&amp;INDIRECT(ADDRESS(COLUMN(),ROW(),1,1,"MTT WIN")))</f>
        <v>8-8</v>
      </c>
      <c r="N4" s="11" t="str" cm="1">
        <f t="array" aca="1" ref="N4" ca="1">IF(ROW()=COLUMN(),INDIRECT(ADDRESS(ROW(),COLUMN(),1,1,"MTT WIN")),INDIRECT(ADDRESS(ROW(),COLUMN(),1,1,"MTT WIN"))&amp;"-"&amp;INDIRECT(ADDRESS(COLUMN(),ROW(),1,1,"MTT WIN")))</f>
        <v>10-2</v>
      </c>
      <c r="O4" s="11" t="str" cm="1">
        <f t="array" aca="1" ref="O4" ca="1">IF(ROW()=COLUMN(),INDIRECT(ADDRESS(ROW(),COLUMN(),1,1,"MTT WIN")),INDIRECT(ADDRESS(ROW(),COLUMN(),1,1,"MTT WIN"))&amp;"-"&amp;INDIRECT(ADDRESS(COLUMN(),ROW(),1,1,"MTT WIN")))</f>
        <v>6-9</v>
      </c>
      <c r="P4" s="11" t="str" cm="1">
        <f t="array" aca="1" ref="P4" ca="1">IF(ROW()=COLUMN(),INDIRECT(ADDRESS(ROW(),COLUMN(),1,1,"MTT WIN")),INDIRECT(ADDRESS(ROW(),COLUMN(),1,1,"MTT WIN"))&amp;"-"&amp;INDIRECT(ADDRESS(COLUMN(),ROW(),1,1,"MTT WIN")))</f>
        <v>6-7</v>
      </c>
      <c r="Q4" s="11" t="str" cm="1">
        <f t="array" aca="1" ref="Q4" ca="1">IF(ROW()=COLUMN(),INDIRECT(ADDRESS(ROW(),COLUMN(),1,1,"MTT WIN")),INDIRECT(ADDRESS(ROW(),COLUMN(),1,1,"MTT WIN"))&amp;"-"&amp;INDIRECT(ADDRESS(COLUMN(),ROW(),1,1,"MTT WIN")))</f>
        <v>9-4</v>
      </c>
      <c r="R4" s="11" t="str" cm="1">
        <f t="array" aca="1" ref="R4" ca="1">IF(ROW()=COLUMN(),INDIRECT(ADDRESS(ROW(),COLUMN(),1,1,"MTT WIN")),INDIRECT(ADDRESS(ROW(),COLUMN(),1,1,"MTT WIN"))&amp;"-"&amp;INDIRECT(ADDRESS(COLUMN(),ROW(),1,1,"MTT WIN")))</f>
        <v>3-10</v>
      </c>
      <c r="S4" s="11" t="str" cm="1">
        <f t="array" aca="1" ref="S4" ca="1">IF(ROW()=COLUMN(),INDIRECT(ADDRESS(ROW(),COLUMN(),1,1,"MTT WIN")),INDIRECT(ADDRESS(ROW(),COLUMN(),1,1,"MTT WIN"))&amp;"-"&amp;INDIRECT(ADDRESS(COLUMN(),ROW(),1,1,"MTT WIN")))</f>
        <v>5-9</v>
      </c>
      <c r="T4" s="11" t="str" cm="1">
        <f t="array" aca="1" ref="T4" ca="1">IF(ROW()=COLUMN(),INDIRECT(ADDRESS(ROW(),COLUMN(),1,1,"MTT WIN")),INDIRECT(ADDRESS(ROW(),COLUMN(),1,1,"MTT WIN"))&amp;"-"&amp;INDIRECT(ADDRESS(COLUMN(),ROW(),1,1,"MTT WIN")))</f>
        <v>3-5</v>
      </c>
      <c r="U4" s="11" t="str" cm="1">
        <f t="array" aca="1" ref="U4" ca="1">IF(ROW()=COLUMN(),INDIRECT(ADDRESS(ROW(),COLUMN(),1,1,"MTT WIN")),INDIRECT(ADDRESS(ROW(),COLUMN(),1,1,"MTT WIN"))&amp;"-"&amp;INDIRECT(ADDRESS(COLUMN(),ROW(),1,1,"MTT WIN")))</f>
        <v>1-3</v>
      </c>
      <c r="V4" s="11" t="str" cm="1">
        <f t="array" aca="1" ref="V4" ca="1">IF(ROW()=COLUMN(),INDIRECT(ADDRESS(ROW(),COLUMN(),1,1,"MTT WIN")),INDIRECT(ADDRESS(ROW(),COLUMN(),1,1,"MTT WIN"))&amp;"-"&amp;INDIRECT(ADDRESS(COLUMN(),ROW(),1,1,"MTT WIN")))</f>
        <v>5-0</v>
      </c>
      <c r="W4" s="11" t="str" cm="1">
        <f t="array" aca="1" ref="W4" ca="1">IF(ROW()=COLUMN(),INDIRECT(ADDRESS(ROW(),COLUMN(),1,1,"MTT WIN")),INDIRECT(ADDRESS(ROW(),COLUMN(),1,1,"MTT WIN"))&amp;"-"&amp;INDIRECT(ADDRESS(COLUMN(),ROW(),1,1,"MTT WIN")))</f>
        <v>3-2</v>
      </c>
      <c r="X4" s="11" t="str" cm="1">
        <f t="array" aca="1" ref="X4" ca="1">IF(ROW()=COLUMN(),INDIRECT(ADDRESS(ROW(),COLUMN(),1,1,"MTT WIN")),INDIRECT(ADDRESS(ROW(),COLUMN(),1,1,"MTT WIN"))&amp;"-"&amp;INDIRECT(ADDRESS(COLUMN(),ROW(),1,1,"MTT WIN")))</f>
        <v>1-2</v>
      </c>
      <c r="Y4" s="11" t="str" cm="1">
        <f t="array" aca="1" ref="Y4" ca="1">IF(ROW()=COLUMN(),INDIRECT(ADDRESS(ROW(),COLUMN(),1,1,"MTT WIN")),INDIRECT(ADDRESS(ROW(),COLUMN(),1,1,"MTT WIN"))&amp;"-"&amp;INDIRECT(ADDRESS(COLUMN(),ROW(),1,1,"MTT WIN")))</f>
        <v>2-3</v>
      </c>
      <c r="Z4" s="11" t="str" cm="1">
        <f t="array" aca="1" ref="Z4" ca="1">IF(ROW()=COLUMN(),INDIRECT(ADDRESS(ROW(),COLUMN(),1,1,"MTT WIN")),INDIRECT(ADDRESS(ROW(),COLUMN(),1,1,"MTT WIN"))&amp;"-"&amp;INDIRECT(ADDRESS(COLUMN(),ROW(),1,1,"MTT WIN")))</f>
        <v>1-3</v>
      </c>
      <c r="AA4" s="11" t="str" cm="1">
        <f t="array" aca="1" ref="AA4" ca="1">IF(ROW()=COLUMN(),INDIRECT(ADDRESS(ROW(),COLUMN(),1,1,"MTT WIN")),INDIRECT(ADDRESS(ROW(),COLUMN(),1,1,"MTT WIN"))&amp;"-"&amp;INDIRECT(ADDRESS(COLUMN(),ROW(),1,1,"MTT WIN")))</f>
        <v>1-3</v>
      </c>
      <c r="AB4" s="11" t="str" cm="1">
        <f t="array" aca="1" ref="AB4" ca="1">IF(ROW()=COLUMN(),INDIRECT(ADDRESS(ROW(),COLUMN(),1,1,"MTT WIN")),INDIRECT(ADDRESS(ROW(),COLUMN(),1,1,"MTT WIN"))&amp;"-"&amp;INDIRECT(ADDRESS(COLUMN(),ROW(),1,1,"MTT WIN")))</f>
        <v>1-1</v>
      </c>
      <c r="AC4" s="11" t="str" cm="1">
        <f t="array" aca="1" ref="AC4" ca="1">IF(ROW()=COLUMN(),INDIRECT(ADDRESS(ROW(),COLUMN(),1,1,"MTT WIN")),INDIRECT(ADDRESS(ROW(),COLUMN(),1,1,"MTT WIN"))&amp;"-"&amp;INDIRECT(ADDRESS(COLUMN(),ROW(),1,1,"MTT WIN")))</f>
        <v>0-1</v>
      </c>
      <c r="AD4" s="11" t="str" cm="1">
        <f t="array" aca="1" ref="AD4" ca="1">IF(ROW()=COLUMN(),INDIRECT(ADDRESS(ROW(),COLUMN(),1,1,"MTT WIN")),INDIRECT(ADDRESS(ROW(),COLUMN(),1,1,"MTT WIN"))&amp;"-"&amp;INDIRECT(ADDRESS(COLUMN(),ROW(),1,1,"MTT WIN")))</f>
        <v>1-3</v>
      </c>
      <c r="AE4" s="11" t="str" cm="1">
        <f t="array" aca="1" ref="AE4" ca="1">IF(ROW()=COLUMN(),INDIRECT(ADDRESS(ROW(),COLUMN(),1,1,"MTT WIN")),INDIRECT(ADDRESS(ROW(),COLUMN(),1,1,"MTT WIN"))&amp;"-"&amp;INDIRECT(ADDRESS(COLUMN(),ROW(),1,1,"MTT WIN")))</f>
        <v>1-0</v>
      </c>
      <c r="AF4" s="11" t="str" cm="1">
        <f t="array" aca="1" ref="AF4" ca="1">IF(ROW()=COLUMN(),INDIRECT(ADDRESS(ROW(),COLUMN(),1,1,"MTT WIN")),INDIRECT(ADDRESS(ROW(),COLUMN(),1,1,"MTT WIN"))&amp;"-"&amp;INDIRECT(ADDRESS(COLUMN(),ROW(),1,1,"MTT WIN")))</f>
        <v>1-0</v>
      </c>
      <c r="AG4" s="11" t="str" cm="1">
        <f t="array" aca="1" ref="AG4" ca="1">IF(ROW()=COLUMN(),INDIRECT(ADDRESS(ROW(),COLUMN(),1,1,"MTT WIN")),INDIRECT(ADDRESS(ROW(),COLUMN(),1,1,"MTT WIN"))&amp;"-"&amp;INDIRECT(ADDRESS(COLUMN(),ROW(),1,1,"MTT WIN")))</f>
        <v>0-2</v>
      </c>
      <c r="AH4" s="11" t="str" cm="1">
        <f t="array" aca="1" ref="AH4" ca="1">IF(ROW()=COLUMN(),INDIRECT(ADDRESS(ROW(),COLUMN(),1,1,"MTT WIN")),INDIRECT(ADDRESS(ROW(),COLUMN(),1,1,"MTT WIN"))&amp;"-"&amp;INDIRECT(ADDRESS(COLUMN(),ROW(),1,1,"MTT WIN")))</f>
        <v>1-1</v>
      </c>
      <c r="AI4" s="11" t="str" cm="1">
        <f t="array" aca="1" ref="AI4" ca="1">IF(ROW()=COLUMN(),INDIRECT(ADDRESS(ROW(),COLUMN(),1,1,"MTT WIN")),INDIRECT(ADDRESS(ROW(),COLUMN(),1,1,"MTT WIN"))&amp;"-"&amp;INDIRECT(ADDRESS(COLUMN(),ROW(),1,1,"MTT WIN")))</f>
        <v>1-4</v>
      </c>
      <c r="AJ4" s="11" t="str" cm="1">
        <f t="array" aca="1" ref="AJ4" ca="1">IF(ROW()=COLUMN(),INDIRECT(ADDRESS(ROW(),COLUMN(),1,1,"MTT WIN")),INDIRECT(ADDRESS(ROW(),COLUMN(),1,1,"MTT WIN"))&amp;"-"&amp;INDIRECT(ADDRESS(COLUMN(),ROW(),1,1,"MTT WIN")))</f>
        <v>2-1</v>
      </c>
      <c r="AK4" s="11" t="str" cm="1">
        <f t="array" aca="1" ref="AK4" ca="1">IF(ROW()=COLUMN(),INDIRECT(ADDRESS(ROW(),COLUMN(),1,1,"MTT WIN")),INDIRECT(ADDRESS(ROW(),COLUMN(),1,1,"MTT WIN"))&amp;"-"&amp;INDIRECT(ADDRESS(COLUMN(),ROW(),1,1,"MTT WIN")))</f>
        <v>2-0</v>
      </c>
      <c r="AL4" s="11" t="str" cm="1">
        <f t="array" aca="1" ref="AL4" ca="1">IF(ROW()=COLUMN(),INDIRECT(ADDRESS(ROW(),COLUMN(),1,1,"MTT WIN")),INDIRECT(ADDRESS(ROW(),COLUMN(),1,1,"MTT WIN"))&amp;"-"&amp;INDIRECT(ADDRESS(COLUMN(),ROW(),1,1,"MTT WIN")))</f>
        <v>0-0</v>
      </c>
      <c r="AM4" s="11" t="str" cm="1">
        <f t="array" aca="1" ref="AM4" ca="1">IF(ROW()=COLUMN(),INDIRECT(ADDRESS(ROW(),COLUMN(),1,1,"MTT WIN")),INDIRECT(ADDRESS(ROW(),COLUMN(),1,1,"MTT WIN"))&amp;"-"&amp;INDIRECT(ADDRESS(COLUMN(),ROW(),1,1,"MTT WIN")))</f>
        <v>0-0</v>
      </c>
      <c r="AN4" s="11" t="str" cm="1">
        <f t="array" aca="1" ref="AN4" ca="1">IF(ROW()=COLUMN(),INDIRECT(ADDRESS(ROW(),COLUMN(),1,1,"MTT WIN")),INDIRECT(ADDRESS(ROW(),COLUMN(),1,1,"MTT WIN"))&amp;"-"&amp;INDIRECT(ADDRESS(COLUMN(),ROW(),1,1,"MTT WIN")))</f>
        <v>3-1</v>
      </c>
      <c r="AO4" s="11" t="str" cm="1">
        <f t="array" aca="1" ref="AO4" ca="1">IF(ROW()=COLUMN(),INDIRECT(ADDRESS(ROW(),COLUMN(),1,1,"MTT WIN")),INDIRECT(ADDRESS(ROW(),COLUMN(),1,1,"MTT WIN"))&amp;"-"&amp;INDIRECT(ADDRESS(COLUMN(),ROW(),1,1,"MTT WIN")))</f>
        <v>0-2</v>
      </c>
      <c r="AP4" s="11" t="str" cm="1">
        <f t="array" aca="1" ref="AP4" ca="1">IF(ROW()=COLUMN(),INDIRECT(ADDRESS(ROW(),COLUMN(),1,1,"MTT WIN")),INDIRECT(ADDRESS(ROW(),COLUMN(),1,1,"MTT WIN"))&amp;"-"&amp;INDIRECT(ADDRESS(COLUMN(),ROW(),1,1,"MTT WIN")))</f>
        <v>0-2</v>
      </c>
      <c r="AQ4" s="11" t="str" cm="1">
        <f t="array" aca="1" ref="AQ4" ca="1">IF(ROW()=COLUMN(),INDIRECT(ADDRESS(ROW(),COLUMN(),1,1,"MTT WIN")),INDIRECT(ADDRESS(ROW(),COLUMN(),1,1,"MTT WIN"))&amp;"-"&amp;INDIRECT(ADDRESS(COLUMN(),ROW(),1,1,"MTT WIN")))</f>
        <v>2-2</v>
      </c>
      <c r="AR4" s="11" t="str" cm="1">
        <f t="array" aca="1" ref="AR4" ca="1">IF(ROW()=COLUMN(),INDIRECT(ADDRESS(ROW(),COLUMN(),1,1,"MTT WIN")),INDIRECT(ADDRESS(ROW(),COLUMN(),1,1,"MTT WIN"))&amp;"-"&amp;INDIRECT(ADDRESS(COLUMN(),ROW(),1,1,"MTT WIN")))</f>
        <v>0-0</v>
      </c>
      <c r="AS4" s="11" t="str" cm="1">
        <f t="array" aca="1" ref="AS4" ca="1">IF(ROW()=COLUMN(),INDIRECT(ADDRESS(ROW(),COLUMN(),1,1,"MTT WIN")),INDIRECT(ADDRESS(ROW(),COLUMN(),1,1,"MTT WIN"))&amp;"-"&amp;INDIRECT(ADDRESS(COLUMN(),ROW(),1,1,"MTT WIN")))</f>
        <v>0-1</v>
      </c>
      <c r="AT4" s="11" t="str" cm="1">
        <f t="array" aca="1" ref="AT4" ca="1">IF(ROW()=COLUMN(),INDIRECT(ADDRESS(ROW(),COLUMN(),1,1,"MTT WIN")),INDIRECT(ADDRESS(ROW(),COLUMN(),1,1,"MTT WIN"))&amp;"-"&amp;INDIRECT(ADDRESS(COLUMN(),ROW(),1,1,"MTT WIN")))</f>
        <v>1-0</v>
      </c>
      <c r="AU4" s="11" t="str" cm="1">
        <f t="array" aca="1" ref="AU4" ca="1">IF(ROW()=COLUMN(),INDIRECT(ADDRESS(ROW(),COLUMN(),1,1,"MTT WIN")),INDIRECT(ADDRESS(ROW(),COLUMN(),1,1,"MTT WIN"))&amp;"-"&amp;INDIRECT(ADDRESS(COLUMN(),ROW(),1,1,"MTT WIN")))</f>
        <v>0-1</v>
      </c>
      <c r="AV4" s="11" t="str" cm="1">
        <f t="array" aca="1" ref="AV4" ca="1">IF(ROW()=COLUMN(),INDIRECT(ADDRESS(ROW(),COLUMN(),1,1,"MTT WIN")),INDIRECT(ADDRESS(ROW(),COLUMN(),1,1,"MTT WIN"))&amp;"-"&amp;INDIRECT(ADDRESS(COLUMN(),ROW(),1,1,"MTT WIN")))</f>
        <v>1-0</v>
      </c>
      <c r="AW4" s="11" t="str" cm="1">
        <f t="array" aca="1" ref="AW4" ca="1">IF(ROW()=COLUMN(),INDIRECT(ADDRESS(ROW(),COLUMN(),1,1,"MTT WIN")),INDIRECT(ADDRESS(ROW(),COLUMN(),1,1,"MTT WIN"))&amp;"-"&amp;INDIRECT(ADDRESS(COLUMN(),ROW(),1,1,"MTT WIN")))</f>
        <v>0-0</v>
      </c>
      <c r="AX4" s="11" t="str" cm="1">
        <f t="array" aca="1" ref="AX4" ca="1">IF(ROW()=COLUMN(),INDIRECT(ADDRESS(ROW(),COLUMN(),1,1,"MTT WIN")),INDIRECT(ADDRESS(ROW(),COLUMN(),1,1,"MTT WIN"))&amp;"-"&amp;INDIRECT(ADDRESS(COLUMN(),ROW(),1,1,"MTT WIN")))</f>
        <v>0-0</v>
      </c>
      <c r="AY4" s="11" t="str" cm="1">
        <f t="array" aca="1" ref="AY4" ca="1">IF(ROW()=COLUMN(),INDIRECT(ADDRESS(ROW(),COLUMN(),1,1,"MTT WIN")),INDIRECT(ADDRESS(ROW(),COLUMN(),1,1,"MTT WIN"))&amp;"-"&amp;INDIRECT(ADDRESS(COLUMN(),ROW(),1,1,"MTT WIN")))</f>
        <v>0-1</v>
      </c>
      <c r="AZ4" s="11" t="str" cm="1">
        <f t="array" aca="1" ref="AZ4" ca="1">IF(ROW()=COLUMN(),INDIRECT(ADDRESS(ROW(),COLUMN(),1,1,"MTT WIN")),INDIRECT(ADDRESS(ROW(),COLUMN(),1,1,"MTT WIN"))&amp;"-"&amp;INDIRECT(ADDRESS(COLUMN(),ROW(),1,1,"MTT WIN")))</f>
        <v>0-0</v>
      </c>
      <c r="BA4" s="11" t="str" cm="1">
        <f t="array" aca="1" ref="BA4" ca="1">IF(ROW()=COLUMN(),INDIRECT(ADDRESS(ROW(),COLUMN(),1,1,"MTT WIN")),INDIRECT(ADDRESS(ROW(),COLUMN(),1,1,"MTT WIN"))&amp;"-"&amp;INDIRECT(ADDRESS(COLUMN(),ROW(),1,1,"MTT WIN")))</f>
        <v>1-0</v>
      </c>
      <c r="BB4" s="11" t="str" cm="1">
        <f t="array" aca="1" ref="BB4" ca="1">IF(ROW()=COLUMN(),INDIRECT(ADDRESS(ROW(),COLUMN(),1,1,"MTT WIN")),INDIRECT(ADDRESS(ROW(),COLUMN(),1,1,"MTT WIN"))&amp;"-"&amp;INDIRECT(ADDRESS(COLUMN(),ROW(),1,1,"MTT WIN")))</f>
        <v>0-1</v>
      </c>
      <c r="BC4" s="11" t="str" cm="1">
        <f t="array" aca="1" ref="BC4" ca="1">IF(ROW()=COLUMN(),INDIRECT(ADDRESS(ROW(),COLUMN(),1,1,"MTT WIN")),INDIRECT(ADDRESS(ROW(),COLUMN(),1,1,"MTT WIN"))&amp;"-"&amp;INDIRECT(ADDRESS(COLUMN(),ROW(),1,1,"MTT WIN")))</f>
        <v>1-0</v>
      </c>
      <c r="BD4" s="11" t="str" cm="1">
        <f t="array" aca="1" ref="BD4" ca="1">IF(ROW()=COLUMN(),INDIRECT(ADDRESS(ROW(),COLUMN(),1,1,"MTT WIN")),INDIRECT(ADDRESS(ROW(),COLUMN(),1,1,"MTT WIN"))&amp;"-"&amp;INDIRECT(ADDRESS(COLUMN(),ROW(),1,1,"MTT WIN")))</f>
        <v>1-1</v>
      </c>
      <c r="BE4" s="11" t="str" cm="1">
        <f t="array" aca="1" ref="BE4" ca="1">IF(ROW()=COLUMN(),INDIRECT(ADDRESS(ROW(),COLUMN(),1,1,"MTT WIN")),INDIRECT(ADDRESS(ROW(),COLUMN(),1,1,"MTT WIN"))&amp;"-"&amp;INDIRECT(ADDRESS(COLUMN(),ROW(),1,1,"MTT WIN")))</f>
        <v>0-1</v>
      </c>
      <c r="BF4" s="11" t="str" cm="1">
        <f t="array" aca="1" ref="BF4" ca="1">IF(ROW()=COLUMN(),INDIRECT(ADDRESS(ROW(),COLUMN(),1,1,"MTT WIN")),INDIRECT(ADDRESS(ROW(),COLUMN(),1,1,"MTT WIN"))&amp;"-"&amp;INDIRECT(ADDRESS(COLUMN(),ROW(),1,1,"MTT WIN")))</f>
        <v>0-0</v>
      </c>
    </row>
    <row r="5" spans="1:58" s="6" customFormat="1" ht="55" customHeight="1" x14ac:dyDescent="0.25">
      <c r="A5" s="3" t="str">
        <f ca="1">MATCHUP!A5</f>
        <v>Mono Blue Aggro</v>
      </c>
      <c r="B5" s="11" t="str" cm="1">
        <f t="array" aca="1" ref="B5" ca="1">IF(ROW()=COLUMN(),INDIRECT(ADDRESS(ROW(),COLUMN(),1,1,"MTT WIN")),INDIRECT(ADDRESS(ROW(),COLUMN(),1,1,"MTT WIN"))&amp;"-"&amp;INDIRECT(ADDRESS(COLUMN(),ROW(),1,1,"MTT WIN")))</f>
        <v>31-44</v>
      </c>
      <c r="C5" s="11" t="str" cm="1">
        <f t="array" aca="1" ref="C5" ca="1">IF(ROW()=COLUMN(),INDIRECT(ADDRESS(ROW(),COLUMN(),1,1,"MTT WIN")),INDIRECT(ADDRESS(ROW(),COLUMN(),1,1,"MTT WIN"))&amp;"-"&amp;INDIRECT(ADDRESS(COLUMN(),ROW(),1,1,"MTT WIN")))</f>
        <v>27-41</v>
      </c>
      <c r="D5" s="11" t="str" cm="1">
        <f t="array" aca="1" ref="D5" ca="1">IF(ROW()=COLUMN(),INDIRECT(ADDRESS(ROW(),COLUMN(),1,1,"MTT WIN")),INDIRECT(ADDRESS(ROW(),COLUMN(),1,1,"MTT WIN"))&amp;"-"&amp;INDIRECT(ADDRESS(COLUMN(),ROW(),1,1,"MTT WIN")))</f>
        <v>26-13</v>
      </c>
      <c r="E5" s="11" cm="1">
        <f t="array" aca="1" ref="E5" ca="1">IF(ROW()=COLUMN(),INDIRECT(ADDRESS(ROW(),COLUMN(),1,1,"MTT WIN")),INDIRECT(ADDRESS(ROW(),COLUMN(),1,1,"MTT WIN"))&amp;"-"&amp;INDIRECT(ADDRESS(COLUMN(),ROW(),1,1,"MTT WIN")))</f>
        <v>19</v>
      </c>
      <c r="F5" s="11" t="str" cm="1">
        <f t="array" aca="1" ref="F5" ca="1">IF(ROW()=COLUMN(),INDIRECT(ADDRESS(ROW(),COLUMN(),1,1,"MTT WIN")),INDIRECT(ADDRESS(ROW(),COLUMN(),1,1,"MTT WIN"))&amp;"-"&amp;INDIRECT(ADDRESS(COLUMN(),ROW(),1,1,"MTT WIN")))</f>
        <v>21-16</v>
      </c>
      <c r="G5" s="11" t="str" cm="1">
        <f t="array" aca="1" ref="G5" ca="1">IF(ROW()=COLUMN(),INDIRECT(ADDRESS(ROW(),COLUMN(),1,1,"MTT WIN")),INDIRECT(ADDRESS(ROW(),COLUMN(),1,1,"MTT WIN"))&amp;"-"&amp;INDIRECT(ADDRESS(COLUMN(),ROW(),1,1,"MTT WIN")))</f>
        <v>25-16</v>
      </c>
      <c r="H5" s="11" t="str" cm="1">
        <f t="array" aca="1" ref="H5" ca="1">IF(ROW()=COLUMN(),INDIRECT(ADDRESS(ROW(),COLUMN(),1,1,"MTT WIN")),INDIRECT(ADDRESS(ROW(),COLUMN(),1,1,"MTT WIN"))&amp;"-"&amp;INDIRECT(ADDRESS(COLUMN(),ROW(),1,1,"MTT WIN")))</f>
        <v>22-7</v>
      </c>
      <c r="I5" s="11" t="str" cm="1">
        <f t="array" aca="1" ref="I5" ca="1">IF(ROW()=COLUMN(),INDIRECT(ADDRESS(ROW(),COLUMN(),1,1,"MTT WIN")),INDIRECT(ADDRESS(ROW(),COLUMN(),1,1,"MTT WIN"))&amp;"-"&amp;INDIRECT(ADDRESS(COLUMN(),ROW(),1,1,"MTT WIN")))</f>
        <v>9-22</v>
      </c>
      <c r="J5" s="11" t="str" cm="1">
        <f t="array" aca="1" ref="J5" ca="1">IF(ROW()=COLUMN(),INDIRECT(ADDRESS(ROW(),COLUMN(),1,1,"MTT WIN")),INDIRECT(ADDRESS(ROW(),COLUMN(),1,1,"MTT WIN"))&amp;"-"&amp;INDIRECT(ADDRESS(COLUMN(),ROW(),1,1,"MTT WIN")))</f>
        <v>12-7</v>
      </c>
      <c r="K5" s="11" t="str" cm="1">
        <f t="array" aca="1" ref="K5" ca="1">IF(ROW()=COLUMN(),INDIRECT(ADDRESS(ROW(),COLUMN(),1,1,"MTT WIN")),INDIRECT(ADDRESS(ROW(),COLUMN(),1,1,"MTT WIN"))&amp;"-"&amp;INDIRECT(ADDRESS(COLUMN(),ROW(),1,1,"MTT WIN")))</f>
        <v>11-5</v>
      </c>
      <c r="L5" s="11" t="str" cm="1">
        <f t="array" aca="1" ref="L5" ca="1">IF(ROW()=COLUMN(),INDIRECT(ADDRESS(ROW(),COLUMN(),1,1,"MTT WIN")),INDIRECT(ADDRESS(ROW(),COLUMN(),1,1,"MTT WIN"))&amp;"-"&amp;INDIRECT(ADDRESS(COLUMN(),ROW(),1,1,"MTT WIN")))</f>
        <v>9-9</v>
      </c>
      <c r="M5" s="11" t="str" cm="1">
        <f t="array" aca="1" ref="M5" ca="1">IF(ROW()=COLUMN(),INDIRECT(ADDRESS(ROW(),COLUMN(),1,1,"MTT WIN")),INDIRECT(ADDRESS(ROW(),COLUMN(),1,1,"MTT WIN"))&amp;"-"&amp;INDIRECT(ADDRESS(COLUMN(),ROW(),1,1,"MTT WIN")))</f>
        <v>4-8</v>
      </c>
      <c r="N5" s="11" t="str" cm="1">
        <f t="array" aca="1" ref="N5" ca="1">IF(ROW()=COLUMN(),INDIRECT(ADDRESS(ROW(),COLUMN(),1,1,"MTT WIN")),INDIRECT(ADDRESS(ROW(),COLUMN(),1,1,"MTT WIN"))&amp;"-"&amp;INDIRECT(ADDRESS(COLUMN(),ROW(),1,1,"MTT WIN")))</f>
        <v>12-7</v>
      </c>
      <c r="O5" s="11" t="str" cm="1">
        <f t="array" aca="1" ref="O5" ca="1">IF(ROW()=COLUMN(),INDIRECT(ADDRESS(ROW(),COLUMN(),1,1,"MTT WIN")),INDIRECT(ADDRESS(ROW(),COLUMN(),1,1,"MTT WIN"))&amp;"-"&amp;INDIRECT(ADDRESS(COLUMN(),ROW(),1,1,"MTT WIN")))</f>
        <v>6-8</v>
      </c>
      <c r="P5" s="11" t="str" cm="1">
        <f t="array" aca="1" ref="P5" ca="1">IF(ROW()=COLUMN(),INDIRECT(ADDRESS(ROW(),COLUMN(),1,1,"MTT WIN")),INDIRECT(ADDRESS(ROW(),COLUMN(),1,1,"MTT WIN"))&amp;"-"&amp;INDIRECT(ADDRESS(COLUMN(),ROW(),1,1,"MTT WIN")))</f>
        <v>4-8</v>
      </c>
      <c r="Q5" s="11" t="str" cm="1">
        <f t="array" aca="1" ref="Q5" ca="1">IF(ROW()=COLUMN(),INDIRECT(ADDRESS(ROW(),COLUMN(),1,1,"MTT WIN")),INDIRECT(ADDRESS(ROW(),COLUMN(),1,1,"MTT WIN"))&amp;"-"&amp;INDIRECT(ADDRESS(COLUMN(),ROW(),1,1,"MTT WIN")))</f>
        <v>6-6</v>
      </c>
      <c r="R5" s="11" t="str" cm="1">
        <f t="array" aca="1" ref="R5" ca="1">IF(ROW()=COLUMN(),INDIRECT(ADDRESS(ROW(),COLUMN(),1,1,"MTT WIN")),INDIRECT(ADDRESS(ROW(),COLUMN(),1,1,"MTT WIN"))&amp;"-"&amp;INDIRECT(ADDRESS(COLUMN(),ROW(),1,1,"MTT WIN")))</f>
        <v>7-6</v>
      </c>
      <c r="S5" s="11" t="str" cm="1">
        <f t="array" aca="1" ref="S5" ca="1">IF(ROW()=COLUMN(),INDIRECT(ADDRESS(ROW(),COLUMN(),1,1,"MTT WIN")),INDIRECT(ADDRESS(ROW(),COLUMN(),1,1,"MTT WIN"))&amp;"-"&amp;INDIRECT(ADDRESS(COLUMN(),ROW(),1,1,"MTT WIN")))</f>
        <v>6-2</v>
      </c>
      <c r="T5" s="11" t="str" cm="1">
        <f t="array" aca="1" ref="T5" ca="1">IF(ROW()=COLUMN(),INDIRECT(ADDRESS(ROW(),COLUMN(),1,1,"MTT WIN")),INDIRECT(ADDRESS(ROW(),COLUMN(),1,1,"MTT WIN"))&amp;"-"&amp;INDIRECT(ADDRESS(COLUMN(),ROW(),1,1,"MTT WIN")))</f>
        <v>2-3</v>
      </c>
      <c r="U5" s="11" t="str" cm="1">
        <f t="array" aca="1" ref="U5" ca="1">IF(ROW()=COLUMN(),INDIRECT(ADDRESS(ROW(),COLUMN(),1,1,"MTT WIN")),INDIRECT(ADDRESS(ROW(),COLUMN(),1,1,"MTT WIN"))&amp;"-"&amp;INDIRECT(ADDRESS(COLUMN(),ROW(),1,1,"MTT WIN")))</f>
        <v>3-8</v>
      </c>
      <c r="V5" s="11" t="str" cm="1">
        <f t="array" aca="1" ref="V5" ca="1">IF(ROW()=COLUMN(),INDIRECT(ADDRESS(ROW(),COLUMN(),1,1,"MTT WIN")),INDIRECT(ADDRESS(ROW(),COLUMN(),1,1,"MTT WIN"))&amp;"-"&amp;INDIRECT(ADDRESS(COLUMN(),ROW(),1,1,"MTT WIN")))</f>
        <v>1-5</v>
      </c>
      <c r="W5" s="11" t="str" cm="1">
        <f t="array" aca="1" ref="W5" ca="1">IF(ROW()=COLUMN(),INDIRECT(ADDRESS(ROW(),COLUMN(),1,1,"MTT WIN")),INDIRECT(ADDRESS(ROW(),COLUMN(),1,1,"MTT WIN"))&amp;"-"&amp;INDIRECT(ADDRESS(COLUMN(),ROW(),1,1,"MTT WIN")))</f>
        <v>6-0</v>
      </c>
      <c r="X5" s="11" t="str" cm="1">
        <f t="array" aca="1" ref="X5" ca="1">IF(ROW()=COLUMN(),INDIRECT(ADDRESS(ROW(),COLUMN(),1,1,"MTT WIN")),INDIRECT(ADDRESS(ROW(),COLUMN(),1,1,"MTT WIN"))&amp;"-"&amp;INDIRECT(ADDRESS(COLUMN(),ROW(),1,1,"MTT WIN")))</f>
        <v>4-5</v>
      </c>
      <c r="Y5" s="11" t="str" cm="1">
        <f t="array" aca="1" ref="Y5" ca="1">IF(ROW()=COLUMN(),INDIRECT(ADDRESS(ROW(),COLUMN(),1,1,"MTT WIN")),INDIRECT(ADDRESS(ROW(),COLUMN(),1,1,"MTT WIN"))&amp;"-"&amp;INDIRECT(ADDRESS(COLUMN(),ROW(),1,1,"MTT WIN")))</f>
        <v>1-8</v>
      </c>
      <c r="Z5" s="11" t="str" cm="1">
        <f t="array" aca="1" ref="Z5" ca="1">IF(ROW()=COLUMN(),INDIRECT(ADDRESS(ROW(),COLUMN(),1,1,"MTT WIN")),INDIRECT(ADDRESS(ROW(),COLUMN(),1,1,"MTT WIN"))&amp;"-"&amp;INDIRECT(ADDRESS(COLUMN(),ROW(),1,1,"MTT WIN")))</f>
        <v>5-0</v>
      </c>
      <c r="AA5" s="11" t="str" cm="1">
        <f t="array" aca="1" ref="AA5" ca="1">IF(ROW()=COLUMN(),INDIRECT(ADDRESS(ROW(),COLUMN(),1,1,"MTT WIN")),INDIRECT(ADDRESS(ROW(),COLUMN(),1,1,"MTT WIN"))&amp;"-"&amp;INDIRECT(ADDRESS(COLUMN(),ROW(),1,1,"MTT WIN")))</f>
        <v>1-2</v>
      </c>
      <c r="AB5" s="11" t="str" cm="1">
        <f t="array" aca="1" ref="AB5" ca="1">IF(ROW()=COLUMN(),INDIRECT(ADDRESS(ROW(),COLUMN(),1,1,"MTT WIN")),INDIRECT(ADDRESS(ROW(),COLUMN(),1,1,"MTT WIN"))&amp;"-"&amp;INDIRECT(ADDRESS(COLUMN(),ROW(),1,1,"MTT WIN")))</f>
        <v>2-1</v>
      </c>
      <c r="AC5" s="11" t="str" cm="1">
        <f t="array" aca="1" ref="AC5" ca="1">IF(ROW()=COLUMN(),INDIRECT(ADDRESS(ROW(),COLUMN(),1,1,"MTT WIN")),INDIRECT(ADDRESS(ROW(),COLUMN(),1,1,"MTT WIN"))&amp;"-"&amp;INDIRECT(ADDRESS(COLUMN(),ROW(),1,1,"MTT WIN")))</f>
        <v>2-1</v>
      </c>
      <c r="AD5" s="11" t="str" cm="1">
        <f t="array" aca="1" ref="AD5" ca="1">IF(ROW()=COLUMN(),INDIRECT(ADDRESS(ROW(),COLUMN(),1,1,"MTT WIN")),INDIRECT(ADDRESS(ROW(),COLUMN(),1,1,"MTT WIN"))&amp;"-"&amp;INDIRECT(ADDRESS(COLUMN(),ROW(),1,1,"MTT WIN")))</f>
        <v>3-0</v>
      </c>
      <c r="AE5" s="11" t="str" cm="1">
        <f t="array" aca="1" ref="AE5" ca="1">IF(ROW()=COLUMN(),INDIRECT(ADDRESS(ROW(),COLUMN(),1,1,"MTT WIN")),INDIRECT(ADDRESS(ROW(),COLUMN(),1,1,"MTT WIN"))&amp;"-"&amp;INDIRECT(ADDRESS(COLUMN(),ROW(),1,1,"MTT WIN")))</f>
        <v>2-0</v>
      </c>
      <c r="AF5" s="11" t="str" cm="1">
        <f t="array" aca="1" ref="AF5" ca="1">IF(ROW()=COLUMN(),INDIRECT(ADDRESS(ROW(),COLUMN(),1,1,"MTT WIN")),INDIRECT(ADDRESS(ROW(),COLUMN(),1,1,"MTT WIN"))&amp;"-"&amp;INDIRECT(ADDRESS(COLUMN(),ROW(),1,1,"MTT WIN")))</f>
        <v>1-0</v>
      </c>
      <c r="AG5" s="11" t="str" cm="1">
        <f t="array" aca="1" ref="AG5" ca="1">IF(ROW()=COLUMN(),INDIRECT(ADDRESS(ROW(),COLUMN(),1,1,"MTT WIN")),INDIRECT(ADDRESS(ROW(),COLUMN(),1,1,"MTT WIN"))&amp;"-"&amp;INDIRECT(ADDRESS(COLUMN(),ROW(),1,1,"MTT WIN")))</f>
        <v>0-1</v>
      </c>
      <c r="AH5" s="11" t="str" cm="1">
        <f t="array" aca="1" ref="AH5" ca="1">IF(ROW()=COLUMN(),INDIRECT(ADDRESS(ROW(),COLUMN(),1,1,"MTT WIN")),INDIRECT(ADDRESS(ROW(),COLUMN(),1,1,"MTT WIN"))&amp;"-"&amp;INDIRECT(ADDRESS(COLUMN(),ROW(),1,1,"MTT WIN")))</f>
        <v>0-0</v>
      </c>
      <c r="AI5" s="11" t="str" cm="1">
        <f t="array" aca="1" ref="AI5" ca="1">IF(ROW()=COLUMN(),INDIRECT(ADDRESS(ROW(),COLUMN(),1,1,"MTT WIN")),INDIRECT(ADDRESS(ROW(),COLUMN(),1,1,"MTT WIN"))&amp;"-"&amp;INDIRECT(ADDRESS(COLUMN(),ROW(),1,1,"MTT WIN")))</f>
        <v>0-1</v>
      </c>
      <c r="AJ5" s="11" t="str" cm="1">
        <f t="array" aca="1" ref="AJ5" ca="1">IF(ROW()=COLUMN(),INDIRECT(ADDRESS(ROW(),COLUMN(),1,1,"MTT WIN")),INDIRECT(ADDRESS(ROW(),COLUMN(),1,1,"MTT WIN"))&amp;"-"&amp;INDIRECT(ADDRESS(COLUMN(),ROW(),1,1,"MTT WIN")))</f>
        <v>3-0</v>
      </c>
      <c r="AK5" s="11" t="str" cm="1">
        <f t="array" aca="1" ref="AK5" ca="1">IF(ROW()=COLUMN(),INDIRECT(ADDRESS(ROW(),COLUMN(),1,1,"MTT WIN")),INDIRECT(ADDRESS(ROW(),COLUMN(),1,1,"MTT WIN"))&amp;"-"&amp;INDIRECT(ADDRESS(COLUMN(),ROW(),1,1,"MTT WIN")))</f>
        <v>3-1</v>
      </c>
      <c r="AL5" s="11" t="str" cm="1">
        <f t="array" aca="1" ref="AL5" ca="1">IF(ROW()=COLUMN(),INDIRECT(ADDRESS(ROW(),COLUMN(),1,1,"MTT WIN")),INDIRECT(ADDRESS(ROW(),COLUMN(),1,1,"MTT WIN"))&amp;"-"&amp;INDIRECT(ADDRESS(COLUMN(),ROW(),1,1,"MTT WIN")))</f>
        <v>1-0</v>
      </c>
      <c r="AM5" s="11" t="str" cm="1">
        <f t="array" aca="1" ref="AM5" ca="1">IF(ROW()=COLUMN(),INDIRECT(ADDRESS(ROW(),COLUMN(),1,1,"MTT WIN")),INDIRECT(ADDRESS(ROW(),COLUMN(),1,1,"MTT WIN"))&amp;"-"&amp;INDIRECT(ADDRESS(COLUMN(),ROW(),1,1,"MTT WIN")))</f>
        <v>0-0</v>
      </c>
      <c r="AN5" s="11" t="str" cm="1">
        <f t="array" aca="1" ref="AN5" ca="1">IF(ROW()=COLUMN(),INDIRECT(ADDRESS(ROW(),COLUMN(),1,1,"MTT WIN")),INDIRECT(ADDRESS(ROW(),COLUMN(),1,1,"MTT WIN"))&amp;"-"&amp;INDIRECT(ADDRESS(COLUMN(),ROW(),1,1,"MTT WIN")))</f>
        <v>1-2</v>
      </c>
      <c r="AO5" s="11" t="str" cm="1">
        <f t="array" aca="1" ref="AO5" ca="1">IF(ROW()=COLUMN(),INDIRECT(ADDRESS(ROW(),COLUMN(),1,1,"MTT WIN")),INDIRECT(ADDRESS(ROW(),COLUMN(),1,1,"MTT WIN"))&amp;"-"&amp;INDIRECT(ADDRESS(COLUMN(),ROW(),1,1,"MTT WIN")))</f>
        <v>0-0</v>
      </c>
      <c r="AP5" s="11" t="str" cm="1">
        <f t="array" aca="1" ref="AP5" ca="1">IF(ROW()=COLUMN(),INDIRECT(ADDRESS(ROW(),COLUMN(),1,1,"MTT WIN")),INDIRECT(ADDRESS(ROW(),COLUMN(),1,1,"MTT WIN"))&amp;"-"&amp;INDIRECT(ADDRESS(COLUMN(),ROW(),1,1,"MTT WIN")))</f>
        <v>0-0</v>
      </c>
      <c r="AQ5" s="11" t="str" cm="1">
        <f t="array" aca="1" ref="AQ5" ca="1">IF(ROW()=COLUMN(),INDIRECT(ADDRESS(ROW(),COLUMN(),1,1,"MTT WIN")),INDIRECT(ADDRESS(ROW(),COLUMN(),1,1,"MTT WIN"))&amp;"-"&amp;INDIRECT(ADDRESS(COLUMN(),ROW(),1,1,"MTT WIN")))</f>
        <v>0-1</v>
      </c>
      <c r="AR5" s="11" t="str" cm="1">
        <f t="array" aca="1" ref="AR5" ca="1">IF(ROW()=COLUMN(),INDIRECT(ADDRESS(ROW(),COLUMN(),1,1,"MTT WIN")),INDIRECT(ADDRESS(ROW(),COLUMN(),1,1,"MTT WIN"))&amp;"-"&amp;INDIRECT(ADDRESS(COLUMN(),ROW(),1,1,"MTT WIN")))</f>
        <v>0-0</v>
      </c>
      <c r="AS5" s="11" t="str" cm="1">
        <f t="array" aca="1" ref="AS5" ca="1">IF(ROW()=COLUMN(),INDIRECT(ADDRESS(ROW(),COLUMN(),1,1,"MTT WIN")),INDIRECT(ADDRESS(ROW(),COLUMN(),1,1,"MTT WIN"))&amp;"-"&amp;INDIRECT(ADDRESS(COLUMN(),ROW(),1,1,"MTT WIN")))</f>
        <v>0-0</v>
      </c>
      <c r="AT5" s="11" t="str" cm="1">
        <f t="array" aca="1" ref="AT5" ca="1">IF(ROW()=COLUMN(),INDIRECT(ADDRESS(ROW(),COLUMN(),1,1,"MTT WIN")),INDIRECT(ADDRESS(ROW(),COLUMN(),1,1,"MTT WIN"))&amp;"-"&amp;INDIRECT(ADDRESS(COLUMN(),ROW(),1,1,"MTT WIN")))</f>
        <v>1-2</v>
      </c>
      <c r="AU5" s="11" t="str" cm="1">
        <f t="array" aca="1" ref="AU5" ca="1">IF(ROW()=COLUMN(),INDIRECT(ADDRESS(ROW(),COLUMN(),1,1,"MTT WIN")),INDIRECT(ADDRESS(ROW(),COLUMN(),1,1,"MTT WIN"))&amp;"-"&amp;INDIRECT(ADDRESS(COLUMN(),ROW(),1,1,"MTT WIN")))</f>
        <v>1-1</v>
      </c>
      <c r="AV5" s="11" t="str" cm="1">
        <f t="array" aca="1" ref="AV5" ca="1">IF(ROW()=COLUMN(),INDIRECT(ADDRESS(ROW(),COLUMN(),1,1,"MTT WIN")),INDIRECT(ADDRESS(ROW(),COLUMN(),1,1,"MTT WIN"))&amp;"-"&amp;INDIRECT(ADDRESS(COLUMN(),ROW(),1,1,"MTT WIN")))</f>
        <v>1-0</v>
      </c>
      <c r="AW5" s="11" t="str" cm="1">
        <f t="array" aca="1" ref="AW5" ca="1">IF(ROW()=COLUMN(),INDIRECT(ADDRESS(ROW(),COLUMN(),1,1,"MTT WIN")),INDIRECT(ADDRESS(ROW(),COLUMN(),1,1,"MTT WIN"))&amp;"-"&amp;INDIRECT(ADDRESS(COLUMN(),ROW(),1,1,"MTT WIN")))</f>
        <v>0-0</v>
      </c>
      <c r="AX5" s="11" t="str" cm="1">
        <f t="array" aca="1" ref="AX5" ca="1">IF(ROW()=COLUMN(),INDIRECT(ADDRESS(ROW(),COLUMN(),1,1,"MTT WIN")),INDIRECT(ADDRESS(ROW(),COLUMN(),1,1,"MTT WIN"))&amp;"-"&amp;INDIRECT(ADDRESS(COLUMN(),ROW(),1,1,"MTT WIN")))</f>
        <v>0-0</v>
      </c>
      <c r="AY5" s="11" t="str" cm="1">
        <f t="array" aca="1" ref="AY5" ca="1">IF(ROW()=COLUMN(),INDIRECT(ADDRESS(ROW(),COLUMN(),1,1,"MTT WIN")),INDIRECT(ADDRESS(ROW(),COLUMN(),1,1,"MTT WIN"))&amp;"-"&amp;INDIRECT(ADDRESS(COLUMN(),ROW(),1,1,"MTT WIN")))</f>
        <v>0-1</v>
      </c>
      <c r="AZ5" s="11" t="str" cm="1">
        <f t="array" aca="1" ref="AZ5" ca="1">IF(ROW()=COLUMN(),INDIRECT(ADDRESS(ROW(),COLUMN(),1,1,"MTT WIN")),INDIRECT(ADDRESS(ROW(),COLUMN(),1,1,"MTT WIN"))&amp;"-"&amp;INDIRECT(ADDRESS(COLUMN(),ROW(),1,1,"MTT WIN")))</f>
        <v>0-0</v>
      </c>
      <c r="BA5" s="11" t="str" cm="1">
        <f t="array" aca="1" ref="BA5" ca="1">IF(ROW()=COLUMN(),INDIRECT(ADDRESS(ROW(),COLUMN(),1,1,"MTT WIN")),INDIRECT(ADDRESS(ROW(),COLUMN(),1,1,"MTT WIN"))&amp;"-"&amp;INDIRECT(ADDRESS(COLUMN(),ROW(),1,1,"MTT WIN")))</f>
        <v>0-0</v>
      </c>
      <c r="BB5" s="11" t="str" cm="1">
        <f t="array" aca="1" ref="BB5" ca="1">IF(ROW()=COLUMN(),INDIRECT(ADDRESS(ROW(),COLUMN(),1,1,"MTT WIN")),INDIRECT(ADDRESS(ROW(),COLUMN(),1,1,"MTT WIN"))&amp;"-"&amp;INDIRECT(ADDRESS(COLUMN(),ROW(),1,1,"MTT WIN")))</f>
        <v>2-0</v>
      </c>
      <c r="BC5" s="11" t="str" cm="1">
        <f t="array" aca="1" ref="BC5" ca="1">IF(ROW()=COLUMN(),INDIRECT(ADDRESS(ROW(),COLUMN(),1,1,"MTT WIN")),INDIRECT(ADDRESS(ROW(),COLUMN(),1,1,"MTT WIN"))&amp;"-"&amp;INDIRECT(ADDRESS(COLUMN(),ROW(),1,1,"MTT WIN")))</f>
        <v>0-0</v>
      </c>
      <c r="BD5" s="11" t="str" cm="1">
        <f t="array" aca="1" ref="BD5" ca="1">IF(ROW()=COLUMN(),INDIRECT(ADDRESS(ROW(),COLUMN(),1,1,"MTT WIN")),INDIRECT(ADDRESS(ROW(),COLUMN(),1,1,"MTT WIN"))&amp;"-"&amp;INDIRECT(ADDRESS(COLUMN(),ROW(),1,1,"MTT WIN")))</f>
        <v>0-0</v>
      </c>
      <c r="BE5" s="11" t="str" cm="1">
        <f t="array" aca="1" ref="BE5" ca="1">IF(ROW()=COLUMN(),INDIRECT(ADDRESS(ROW(),COLUMN(),1,1,"MTT WIN")),INDIRECT(ADDRESS(ROW(),COLUMN(),1,1,"MTT WIN"))&amp;"-"&amp;INDIRECT(ADDRESS(COLUMN(),ROW(),1,1,"MTT WIN")))</f>
        <v>0-0</v>
      </c>
      <c r="BF5" s="11" t="str" cm="1">
        <f t="array" aca="1" ref="BF5" ca="1">IF(ROW()=COLUMN(),INDIRECT(ADDRESS(ROW(),COLUMN(),1,1,"MTT WIN")),INDIRECT(ADDRESS(ROW(),COLUMN(),1,1,"MTT WIN"))&amp;"-"&amp;INDIRECT(ADDRESS(COLUMN(),ROW(),1,1,"MTT WIN")))</f>
        <v>1-0</v>
      </c>
    </row>
    <row r="6" spans="1:58" s="6" customFormat="1" ht="55" customHeight="1" x14ac:dyDescent="0.25">
      <c r="A6" s="3" t="str">
        <f ca="1">MATCHUP!A6</f>
        <v>Mono Red Madness</v>
      </c>
      <c r="B6" s="11" t="str" cm="1">
        <f t="array" aca="1" ref="B6" ca="1">IF(ROW()=COLUMN(),INDIRECT(ADDRESS(ROW(),COLUMN(),1,1,"MTT WIN")),INDIRECT(ADDRESS(ROW(),COLUMN(),1,1,"MTT WIN"))&amp;"-"&amp;INDIRECT(ADDRESS(COLUMN(),ROW(),1,1,"MTT WIN")))</f>
        <v>34-34</v>
      </c>
      <c r="C6" s="11" t="str" cm="1">
        <f t="array" aca="1" ref="C6" ca="1">IF(ROW()=COLUMN(),INDIRECT(ADDRESS(ROW(),COLUMN(),1,1,"MTT WIN")),INDIRECT(ADDRESS(ROW(),COLUMN(),1,1,"MTT WIN"))&amp;"-"&amp;INDIRECT(ADDRESS(COLUMN(),ROW(),1,1,"MTT WIN")))</f>
        <v>25-37</v>
      </c>
      <c r="D6" s="11" t="str" cm="1">
        <f t="array" aca="1" ref="D6" ca="1">IF(ROW()=COLUMN(),INDIRECT(ADDRESS(ROW(),COLUMN(),1,1,"MTT WIN")),INDIRECT(ADDRESS(ROW(),COLUMN(),1,1,"MTT WIN"))&amp;"-"&amp;INDIRECT(ADDRESS(COLUMN(),ROW(),1,1,"MTT WIN")))</f>
        <v>20-32</v>
      </c>
      <c r="E6" s="11" t="str" cm="1">
        <f t="array" aca="1" ref="E6" ca="1">IF(ROW()=COLUMN(),INDIRECT(ADDRESS(ROW(),COLUMN(),1,1,"MTT WIN")),INDIRECT(ADDRESS(ROW(),COLUMN(),1,1,"MTT WIN"))&amp;"-"&amp;INDIRECT(ADDRESS(COLUMN(),ROW(),1,1,"MTT WIN")))</f>
        <v>16-21</v>
      </c>
      <c r="F6" s="11" cm="1">
        <f t="array" aca="1" ref="F6" ca="1">IF(ROW()=COLUMN(),INDIRECT(ADDRESS(ROW(),COLUMN(),1,1,"MTT WIN")),INDIRECT(ADDRESS(ROW(),COLUMN(),1,1,"MTT WIN"))&amp;"-"&amp;INDIRECT(ADDRESS(COLUMN(),ROW(),1,1,"MTT WIN")))</f>
        <v>15</v>
      </c>
      <c r="G6" s="11" t="str" cm="1">
        <f t="array" aca="1" ref="G6" ca="1">IF(ROW()=COLUMN(),INDIRECT(ADDRESS(ROW(),COLUMN(),1,1,"MTT WIN")),INDIRECT(ADDRESS(ROW(),COLUMN(),1,1,"MTT WIN"))&amp;"-"&amp;INDIRECT(ADDRESS(COLUMN(),ROW(),1,1,"MTT WIN")))</f>
        <v>11-16</v>
      </c>
      <c r="H6" s="11" t="str" cm="1">
        <f t="array" aca="1" ref="H6" ca="1">IF(ROW()=COLUMN(),INDIRECT(ADDRESS(ROW(),COLUMN(),1,1,"MTT WIN")),INDIRECT(ADDRESS(ROW(),COLUMN(),1,1,"MTT WIN"))&amp;"-"&amp;INDIRECT(ADDRESS(COLUMN(),ROW(),1,1,"MTT WIN")))</f>
        <v>19-12</v>
      </c>
      <c r="I6" s="11" t="str" cm="1">
        <f t="array" aca="1" ref="I6" ca="1">IF(ROW()=COLUMN(),INDIRECT(ADDRESS(ROW(),COLUMN(),1,1,"MTT WIN")),INDIRECT(ADDRESS(ROW(),COLUMN(),1,1,"MTT WIN"))&amp;"-"&amp;INDIRECT(ADDRESS(COLUMN(),ROW(),1,1,"MTT WIN")))</f>
        <v>11-6</v>
      </c>
      <c r="J6" s="11" t="str" cm="1">
        <f t="array" aca="1" ref="J6" ca="1">IF(ROW()=COLUMN(),INDIRECT(ADDRESS(ROW(),COLUMN(),1,1,"MTT WIN")),INDIRECT(ADDRESS(ROW(),COLUMN(),1,1,"MTT WIN"))&amp;"-"&amp;INDIRECT(ADDRESS(COLUMN(),ROW(),1,1,"MTT WIN")))</f>
        <v>3-9</v>
      </c>
      <c r="K6" s="11" t="str" cm="1">
        <f t="array" aca="1" ref="K6" ca="1">IF(ROW()=COLUMN(),INDIRECT(ADDRESS(ROW(),COLUMN(),1,1,"MTT WIN")),INDIRECT(ADDRESS(ROW(),COLUMN(),1,1,"MTT WIN"))&amp;"-"&amp;INDIRECT(ADDRESS(COLUMN(),ROW(),1,1,"MTT WIN")))</f>
        <v>11-4</v>
      </c>
      <c r="L6" s="11" t="str" cm="1">
        <f t="array" aca="1" ref="L6" ca="1">IF(ROW()=COLUMN(),INDIRECT(ADDRESS(ROW(),COLUMN(),1,1,"MTT WIN")),INDIRECT(ADDRESS(ROW(),COLUMN(),1,1,"MTT WIN"))&amp;"-"&amp;INDIRECT(ADDRESS(COLUMN(),ROW(),1,1,"MTT WIN")))</f>
        <v>7-7</v>
      </c>
      <c r="M6" s="11" t="str" cm="1">
        <f t="array" aca="1" ref="M6" ca="1">IF(ROW()=COLUMN(),INDIRECT(ADDRESS(ROW(),COLUMN(),1,1,"MTT WIN")),INDIRECT(ADDRESS(ROW(),COLUMN(),1,1,"MTT WIN"))&amp;"-"&amp;INDIRECT(ADDRESS(COLUMN(),ROW(),1,1,"MTT WIN")))</f>
        <v>4-9</v>
      </c>
      <c r="N6" s="11" t="str" cm="1">
        <f t="array" aca="1" ref="N6" ca="1">IF(ROW()=COLUMN(),INDIRECT(ADDRESS(ROW(),COLUMN(),1,1,"MTT WIN")),INDIRECT(ADDRESS(ROW(),COLUMN(),1,1,"MTT WIN"))&amp;"-"&amp;INDIRECT(ADDRESS(COLUMN(),ROW(),1,1,"MTT WIN")))</f>
        <v>3-4</v>
      </c>
      <c r="O6" s="11" t="str" cm="1">
        <f t="array" aca="1" ref="O6" ca="1">IF(ROW()=COLUMN(),INDIRECT(ADDRESS(ROW(),COLUMN(),1,1,"MTT WIN")),INDIRECT(ADDRESS(ROW(),COLUMN(),1,1,"MTT WIN"))&amp;"-"&amp;INDIRECT(ADDRESS(COLUMN(),ROW(),1,1,"MTT WIN")))</f>
        <v>3-5</v>
      </c>
      <c r="P6" s="11" t="str" cm="1">
        <f t="array" aca="1" ref="P6" ca="1">IF(ROW()=COLUMN(),INDIRECT(ADDRESS(ROW(),COLUMN(),1,1,"MTT WIN")),INDIRECT(ADDRESS(ROW(),COLUMN(),1,1,"MTT WIN"))&amp;"-"&amp;INDIRECT(ADDRESS(COLUMN(),ROW(),1,1,"MTT WIN")))</f>
        <v>5-5</v>
      </c>
      <c r="Q6" s="11" t="str" cm="1">
        <f t="array" aca="1" ref="Q6" ca="1">IF(ROW()=COLUMN(),INDIRECT(ADDRESS(ROW(),COLUMN(),1,1,"MTT WIN")),INDIRECT(ADDRESS(ROW(),COLUMN(),1,1,"MTT WIN"))&amp;"-"&amp;INDIRECT(ADDRESS(COLUMN(),ROW(),1,1,"MTT WIN")))</f>
        <v>6-8</v>
      </c>
      <c r="R6" s="11" t="str" cm="1">
        <f t="array" aca="1" ref="R6" ca="1">IF(ROW()=COLUMN(),INDIRECT(ADDRESS(ROW(),COLUMN(),1,1,"MTT WIN")),INDIRECT(ADDRESS(ROW(),COLUMN(),1,1,"MTT WIN"))&amp;"-"&amp;INDIRECT(ADDRESS(COLUMN(),ROW(),1,1,"MTT WIN")))</f>
        <v>4-6</v>
      </c>
      <c r="S6" s="11" t="str" cm="1">
        <f t="array" aca="1" ref="S6" ca="1">IF(ROW()=COLUMN(),INDIRECT(ADDRESS(ROW(),COLUMN(),1,1,"MTT WIN")),INDIRECT(ADDRESS(ROW(),COLUMN(),1,1,"MTT WIN"))&amp;"-"&amp;INDIRECT(ADDRESS(COLUMN(),ROW(),1,1,"MTT WIN")))</f>
        <v>4-4</v>
      </c>
      <c r="T6" s="11" t="str" cm="1">
        <f t="array" aca="1" ref="T6" ca="1">IF(ROW()=COLUMN(),INDIRECT(ADDRESS(ROW(),COLUMN(),1,1,"MTT WIN")),INDIRECT(ADDRESS(ROW(),COLUMN(),1,1,"MTT WIN"))&amp;"-"&amp;INDIRECT(ADDRESS(COLUMN(),ROW(),1,1,"MTT WIN")))</f>
        <v>4-0</v>
      </c>
      <c r="U6" s="11" t="str" cm="1">
        <f t="array" aca="1" ref="U6" ca="1">IF(ROW()=COLUMN(),INDIRECT(ADDRESS(ROW(),COLUMN(),1,1,"MTT WIN")),INDIRECT(ADDRESS(ROW(),COLUMN(),1,1,"MTT WIN"))&amp;"-"&amp;INDIRECT(ADDRESS(COLUMN(),ROW(),1,1,"MTT WIN")))</f>
        <v>4-1</v>
      </c>
      <c r="V6" s="11" t="str" cm="1">
        <f t="array" aca="1" ref="V6" ca="1">IF(ROW()=COLUMN(),INDIRECT(ADDRESS(ROW(),COLUMN(),1,1,"MTT WIN")),INDIRECT(ADDRESS(ROW(),COLUMN(),1,1,"MTT WIN"))&amp;"-"&amp;INDIRECT(ADDRESS(COLUMN(),ROW(),1,1,"MTT WIN")))</f>
        <v>2-1</v>
      </c>
      <c r="W6" s="11" t="str" cm="1">
        <f t="array" aca="1" ref="W6" ca="1">IF(ROW()=COLUMN(),INDIRECT(ADDRESS(ROW(),COLUMN(),1,1,"MTT WIN")),INDIRECT(ADDRESS(ROW(),COLUMN(),1,1,"MTT WIN"))&amp;"-"&amp;INDIRECT(ADDRESS(COLUMN(),ROW(),1,1,"MTT WIN")))</f>
        <v>1-5</v>
      </c>
      <c r="X6" s="11" t="str" cm="1">
        <f t="array" aca="1" ref="X6" ca="1">IF(ROW()=COLUMN(),INDIRECT(ADDRESS(ROW(),COLUMN(),1,1,"MTT WIN")),INDIRECT(ADDRESS(ROW(),COLUMN(),1,1,"MTT WIN"))&amp;"-"&amp;INDIRECT(ADDRESS(COLUMN(),ROW(),1,1,"MTT WIN")))</f>
        <v>5-1</v>
      </c>
      <c r="Y6" s="11" t="str" cm="1">
        <f t="array" aca="1" ref="Y6" ca="1">IF(ROW()=COLUMN(),INDIRECT(ADDRESS(ROW(),COLUMN(),1,1,"MTT WIN")),INDIRECT(ADDRESS(ROW(),COLUMN(),1,1,"MTT WIN"))&amp;"-"&amp;INDIRECT(ADDRESS(COLUMN(),ROW(),1,1,"MTT WIN")))</f>
        <v>2-4</v>
      </c>
      <c r="Z6" s="11" t="str" cm="1">
        <f t="array" aca="1" ref="Z6" ca="1">IF(ROW()=COLUMN(),INDIRECT(ADDRESS(ROW(),COLUMN(),1,1,"MTT WIN")),INDIRECT(ADDRESS(ROW(),COLUMN(),1,1,"MTT WIN"))&amp;"-"&amp;INDIRECT(ADDRESS(COLUMN(),ROW(),1,1,"MTT WIN")))</f>
        <v>3-1</v>
      </c>
      <c r="AA6" s="11" t="str" cm="1">
        <f t="array" aca="1" ref="AA6" ca="1">IF(ROW()=COLUMN(),INDIRECT(ADDRESS(ROW(),COLUMN(),1,1,"MTT WIN")),INDIRECT(ADDRESS(ROW(),COLUMN(),1,1,"MTT WIN"))&amp;"-"&amp;INDIRECT(ADDRESS(COLUMN(),ROW(),1,1,"MTT WIN")))</f>
        <v>5-0</v>
      </c>
      <c r="AB6" s="11" t="str" cm="1">
        <f t="array" aca="1" ref="AB6" ca="1">IF(ROW()=COLUMN(),INDIRECT(ADDRESS(ROW(),COLUMN(),1,1,"MTT WIN")),INDIRECT(ADDRESS(ROW(),COLUMN(),1,1,"MTT WIN"))&amp;"-"&amp;INDIRECT(ADDRESS(COLUMN(),ROW(),1,1,"MTT WIN")))</f>
        <v>2-0</v>
      </c>
      <c r="AC6" s="11" t="str" cm="1">
        <f t="array" aca="1" ref="AC6" ca="1">IF(ROW()=COLUMN(),INDIRECT(ADDRESS(ROW(),COLUMN(),1,1,"MTT WIN")),INDIRECT(ADDRESS(ROW(),COLUMN(),1,1,"MTT WIN"))&amp;"-"&amp;INDIRECT(ADDRESS(COLUMN(),ROW(),1,1,"MTT WIN")))</f>
        <v>0-0</v>
      </c>
      <c r="AD6" s="11" t="str" cm="1">
        <f t="array" aca="1" ref="AD6" ca="1">IF(ROW()=COLUMN(),INDIRECT(ADDRESS(ROW(),COLUMN(),1,1,"MTT WIN")),INDIRECT(ADDRESS(ROW(),COLUMN(),1,1,"MTT WIN"))&amp;"-"&amp;INDIRECT(ADDRESS(COLUMN(),ROW(),1,1,"MTT WIN")))</f>
        <v>3-1</v>
      </c>
      <c r="AE6" s="11" t="str" cm="1">
        <f t="array" aca="1" ref="AE6" ca="1">IF(ROW()=COLUMN(),INDIRECT(ADDRESS(ROW(),COLUMN(),1,1,"MTT WIN")),INDIRECT(ADDRESS(ROW(),COLUMN(),1,1,"MTT WIN"))&amp;"-"&amp;INDIRECT(ADDRESS(COLUMN(),ROW(),1,1,"MTT WIN")))</f>
        <v>1-1</v>
      </c>
      <c r="AF6" s="11" t="str" cm="1">
        <f t="array" aca="1" ref="AF6" ca="1">IF(ROW()=COLUMN(),INDIRECT(ADDRESS(ROW(),COLUMN(),1,1,"MTT WIN")),INDIRECT(ADDRESS(ROW(),COLUMN(),1,1,"MTT WIN"))&amp;"-"&amp;INDIRECT(ADDRESS(COLUMN(),ROW(),1,1,"MTT WIN")))</f>
        <v>3-0</v>
      </c>
      <c r="AG6" s="11" t="str" cm="1">
        <f t="array" aca="1" ref="AG6" ca="1">IF(ROW()=COLUMN(),INDIRECT(ADDRESS(ROW(),COLUMN(),1,1,"MTT WIN")),INDIRECT(ADDRESS(ROW(),COLUMN(),1,1,"MTT WIN"))&amp;"-"&amp;INDIRECT(ADDRESS(COLUMN(),ROW(),1,1,"MTT WIN")))</f>
        <v>0-1</v>
      </c>
      <c r="AH6" s="11" t="str" cm="1">
        <f t="array" aca="1" ref="AH6" ca="1">IF(ROW()=COLUMN(),INDIRECT(ADDRESS(ROW(),COLUMN(),1,1,"MTT WIN")),INDIRECT(ADDRESS(ROW(),COLUMN(),1,1,"MTT WIN"))&amp;"-"&amp;INDIRECT(ADDRESS(COLUMN(),ROW(),1,1,"MTT WIN")))</f>
        <v>0-0</v>
      </c>
      <c r="AI6" s="11" t="str" cm="1">
        <f t="array" aca="1" ref="AI6" ca="1">IF(ROW()=COLUMN(),INDIRECT(ADDRESS(ROW(),COLUMN(),1,1,"MTT WIN")),INDIRECT(ADDRESS(ROW(),COLUMN(),1,1,"MTT WIN"))&amp;"-"&amp;INDIRECT(ADDRESS(COLUMN(),ROW(),1,1,"MTT WIN")))</f>
        <v>2-1</v>
      </c>
      <c r="AJ6" s="11" t="str" cm="1">
        <f t="array" aca="1" ref="AJ6" ca="1">IF(ROW()=COLUMN(),INDIRECT(ADDRESS(ROW(),COLUMN(),1,1,"MTT WIN")),INDIRECT(ADDRESS(ROW(),COLUMN(),1,1,"MTT WIN"))&amp;"-"&amp;INDIRECT(ADDRESS(COLUMN(),ROW(),1,1,"MTT WIN")))</f>
        <v>2-0</v>
      </c>
      <c r="AK6" s="11" t="str" cm="1">
        <f t="array" aca="1" ref="AK6" ca="1">IF(ROW()=COLUMN(),INDIRECT(ADDRESS(ROW(),COLUMN(),1,1,"MTT WIN")),INDIRECT(ADDRESS(ROW(),COLUMN(),1,1,"MTT WIN"))&amp;"-"&amp;INDIRECT(ADDRESS(COLUMN(),ROW(),1,1,"MTT WIN")))</f>
        <v>1-0</v>
      </c>
      <c r="AL6" s="11" t="str" cm="1">
        <f t="array" aca="1" ref="AL6" ca="1">IF(ROW()=COLUMN(),INDIRECT(ADDRESS(ROW(),COLUMN(),1,1,"MTT WIN")),INDIRECT(ADDRESS(ROW(),COLUMN(),1,1,"MTT WIN"))&amp;"-"&amp;INDIRECT(ADDRESS(COLUMN(),ROW(),1,1,"MTT WIN")))</f>
        <v>0-0</v>
      </c>
      <c r="AM6" s="11" t="str" cm="1">
        <f t="array" aca="1" ref="AM6" ca="1">IF(ROW()=COLUMN(),INDIRECT(ADDRESS(ROW(),COLUMN(),1,1,"MTT WIN")),INDIRECT(ADDRESS(ROW(),COLUMN(),1,1,"MTT WIN"))&amp;"-"&amp;INDIRECT(ADDRESS(COLUMN(),ROW(),1,1,"MTT WIN")))</f>
        <v>1-1</v>
      </c>
      <c r="AN6" s="11" t="str" cm="1">
        <f t="array" aca="1" ref="AN6" ca="1">IF(ROW()=COLUMN(),INDIRECT(ADDRESS(ROW(),COLUMN(),1,1,"MTT WIN")),INDIRECT(ADDRESS(ROW(),COLUMN(),1,1,"MTT WIN"))&amp;"-"&amp;INDIRECT(ADDRESS(COLUMN(),ROW(),1,1,"MTT WIN")))</f>
        <v>1-2</v>
      </c>
      <c r="AO6" s="11" t="str" cm="1">
        <f t="array" aca="1" ref="AO6" ca="1">IF(ROW()=COLUMN(),INDIRECT(ADDRESS(ROW(),COLUMN(),1,1,"MTT WIN")),INDIRECT(ADDRESS(ROW(),COLUMN(),1,1,"MTT WIN"))&amp;"-"&amp;INDIRECT(ADDRESS(COLUMN(),ROW(),1,1,"MTT WIN")))</f>
        <v>1-0</v>
      </c>
      <c r="AP6" s="11" t="str" cm="1">
        <f t="array" aca="1" ref="AP6" ca="1">IF(ROW()=COLUMN(),INDIRECT(ADDRESS(ROW(),COLUMN(),1,1,"MTT WIN")),INDIRECT(ADDRESS(ROW(),COLUMN(),1,1,"MTT WIN"))&amp;"-"&amp;INDIRECT(ADDRESS(COLUMN(),ROW(),1,1,"MTT WIN")))</f>
        <v>1-0</v>
      </c>
      <c r="AQ6" s="11" t="str" cm="1">
        <f t="array" aca="1" ref="AQ6" ca="1">IF(ROW()=COLUMN(),INDIRECT(ADDRESS(ROW(),COLUMN(),1,1,"MTT WIN")),INDIRECT(ADDRESS(ROW(),COLUMN(),1,1,"MTT WIN"))&amp;"-"&amp;INDIRECT(ADDRESS(COLUMN(),ROW(),1,1,"MTT WIN")))</f>
        <v>0-0</v>
      </c>
      <c r="AR6" s="11" t="str" cm="1">
        <f t="array" aca="1" ref="AR6" ca="1">IF(ROW()=COLUMN(),INDIRECT(ADDRESS(ROW(),COLUMN(),1,1,"MTT WIN")),INDIRECT(ADDRESS(ROW(),COLUMN(),1,1,"MTT WIN"))&amp;"-"&amp;INDIRECT(ADDRESS(COLUMN(),ROW(),1,1,"MTT WIN")))</f>
        <v>1-0</v>
      </c>
      <c r="AS6" s="11" t="str" cm="1">
        <f t="array" aca="1" ref="AS6" ca="1">IF(ROW()=COLUMN(),INDIRECT(ADDRESS(ROW(),COLUMN(),1,1,"MTT WIN")),INDIRECT(ADDRESS(ROW(),COLUMN(),1,1,"MTT WIN"))&amp;"-"&amp;INDIRECT(ADDRESS(COLUMN(),ROW(),1,1,"MTT WIN")))</f>
        <v>2-0</v>
      </c>
      <c r="AT6" s="11" t="str" cm="1">
        <f t="array" aca="1" ref="AT6" ca="1">IF(ROW()=COLUMN(),INDIRECT(ADDRESS(ROW(),COLUMN(),1,1,"MTT WIN")),INDIRECT(ADDRESS(ROW(),COLUMN(),1,1,"MTT WIN"))&amp;"-"&amp;INDIRECT(ADDRESS(COLUMN(),ROW(),1,1,"MTT WIN")))</f>
        <v>0-3</v>
      </c>
      <c r="AU6" s="11" t="str" cm="1">
        <f t="array" aca="1" ref="AU6" ca="1">IF(ROW()=COLUMN(),INDIRECT(ADDRESS(ROW(),COLUMN(),1,1,"MTT WIN")),INDIRECT(ADDRESS(ROW(),COLUMN(),1,1,"MTT WIN"))&amp;"-"&amp;INDIRECT(ADDRESS(COLUMN(),ROW(),1,1,"MTT WIN")))</f>
        <v>1-0</v>
      </c>
      <c r="AV6" s="11" t="str" cm="1">
        <f t="array" aca="1" ref="AV6" ca="1">IF(ROW()=COLUMN(),INDIRECT(ADDRESS(ROW(),COLUMN(),1,1,"MTT WIN")),INDIRECT(ADDRESS(ROW(),COLUMN(),1,1,"MTT WIN"))&amp;"-"&amp;INDIRECT(ADDRESS(COLUMN(),ROW(),1,1,"MTT WIN")))</f>
        <v>1-0</v>
      </c>
      <c r="AW6" s="11" t="str" cm="1">
        <f t="array" aca="1" ref="AW6" ca="1">IF(ROW()=COLUMN(),INDIRECT(ADDRESS(ROW(),COLUMN(),1,1,"MTT WIN")),INDIRECT(ADDRESS(ROW(),COLUMN(),1,1,"MTT WIN"))&amp;"-"&amp;INDIRECT(ADDRESS(COLUMN(),ROW(),1,1,"MTT WIN")))</f>
        <v>2-0</v>
      </c>
      <c r="AX6" s="11" t="str" cm="1">
        <f t="array" aca="1" ref="AX6" ca="1">IF(ROW()=COLUMN(),INDIRECT(ADDRESS(ROW(),COLUMN(),1,1,"MTT WIN")),INDIRECT(ADDRESS(ROW(),COLUMN(),1,1,"MTT WIN"))&amp;"-"&amp;INDIRECT(ADDRESS(COLUMN(),ROW(),1,1,"MTT WIN")))</f>
        <v>1-0</v>
      </c>
      <c r="AY6" s="11" t="str" cm="1">
        <f t="array" aca="1" ref="AY6" ca="1">IF(ROW()=COLUMN(),INDIRECT(ADDRESS(ROW(),COLUMN(),1,1,"MTT WIN")),INDIRECT(ADDRESS(ROW(),COLUMN(),1,1,"MTT WIN"))&amp;"-"&amp;INDIRECT(ADDRESS(COLUMN(),ROW(),1,1,"MTT WIN")))</f>
        <v>2-0</v>
      </c>
      <c r="AZ6" s="11" t="str" cm="1">
        <f t="array" aca="1" ref="AZ6" ca="1">IF(ROW()=COLUMN(),INDIRECT(ADDRESS(ROW(),COLUMN(),1,1,"MTT WIN")),INDIRECT(ADDRESS(ROW(),COLUMN(),1,1,"MTT WIN"))&amp;"-"&amp;INDIRECT(ADDRESS(COLUMN(),ROW(),1,1,"MTT WIN")))</f>
        <v>1-0</v>
      </c>
      <c r="BA6" s="11" t="str" cm="1">
        <f t="array" aca="1" ref="BA6" ca="1">IF(ROW()=COLUMN(),INDIRECT(ADDRESS(ROW(),COLUMN(),1,1,"MTT WIN")),INDIRECT(ADDRESS(ROW(),COLUMN(),1,1,"MTT WIN"))&amp;"-"&amp;INDIRECT(ADDRESS(COLUMN(),ROW(),1,1,"MTT WIN")))</f>
        <v>1-0</v>
      </c>
      <c r="BB6" s="11" t="str" cm="1">
        <f t="array" aca="1" ref="BB6" ca="1">IF(ROW()=COLUMN(),INDIRECT(ADDRESS(ROW(),COLUMN(),1,1,"MTT WIN")),INDIRECT(ADDRESS(ROW(),COLUMN(),1,1,"MTT WIN"))&amp;"-"&amp;INDIRECT(ADDRESS(COLUMN(),ROW(),1,1,"MTT WIN")))</f>
        <v>0-0</v>
      </c>
      <c r="BC6" s="11" t="str" cm="1">
        <f t="array" aca="1" ref="BC6" ca="1">IF(ROW()=COLUMN(),INDIRECT(ADDRESS(ROW(),COLUMN(),1,1,"MTT WIN")),INDIRECT(ADDRESS(ROW(),COLUMN(),1,1,"MTT WIN"))&amp;"-"&amp;INDIRECT(ADDRESS(COLUMN(),ROW(),1,1,"MTT WIN")))</f>
        <v>1-0</v>
      </c>
      <c r="BD6" s="11" t="str" cm="1">
        <f t="array" aca="1" ref="BD6" ca="1">IF(ROW()=COLUMN(),INDIRECT(ADDRESS(ROW(),COLUMN(),1,1,"MTT WIN")),INDIRECT(ADDRESS(ROW(),COLUMN(),1,1,"MTT WIN"))&amp;"-"&amp;INDIRECT(ADDRESS(COLUMN(),ROW(),1,1,"MTT WIN")))</f>
        <v>0-1</v>
      </c>
      <c r="BE6" s="11" t="str" cm="1">
        <f t="array" aca="1" ref="BE6" ca="1">IF(ROW()=COLUMN(),INDIRECT(ADDRESS(ROW(),COLUMN(),1,1,"MTT WIN")),INDIRECT(ADDRESS(ROW(),COLUMN(),1,1,"MTT WIN"))&amp;"-"&amp;INDIRECT(ADDRESS(COLUMN(),ROW(),1,1,"MTT WIN")))</f>
        <v>2-0</v>
      </c>
      <c r="BF6" s="11" t="str" cm="1">
        <f t="array" aca="1" ref="BF6" ca="1">IF(ROW()=COLUMN(),INDIRECT(ADDRESS(ROW(),COLUMN(),1,1,"MTT WIN")),INDIRECT(ADDRESS(ROW(),COLUMN(),1,1,"MTT WIN"))&amp;"-"&amp;INDIRECT(ADDRESS(COLUMN(),ROW(),1,1,"MTT WIN")))</f>
        <v>0-0</v>
      </c>
    </row>
    <row r="7" spans="1:58" s="6" customFormat="1" ht="55" customHeight="1" x14ac:dyDescent="0.25">
      <c r="A7" s="3" t="str">
        <f ca="1">MATCHUP!A7</f>
        <v>Mono Blue Terror</v>
      </c>
      <c r="B7" s="11" t="str" cm="1">
        <f t="array" aca="1" ref="B7" ca="1">IF(ROW()=COLUMN(),INDIRECT(ADDRESS(ROW(),COLUMN(),1,1,"MTT WIN")),INDIRECT(ADDRESS(ROW(),COLUMN(),1,1,"MTT WIN"))&amp;"-"&amp;INDIRECT(ADDRESS(COLUMN(),ROW(),1,1,"MTT WIN")))</f>
        <v>39-39</v>
      </c>
      <c r="C7" s="11" t="str" cm="1">
        <f t="array" aca="1" ref="C7" ca="1">IF(ROW()=COLUMN(),INDIRECT(ADDRESS(ROW(),COLUMN(),1,1,"MTT WIN")),INDIRECT(ADDRESS(ROW(),COLUMN(),1,1,"MTT WIN"))&amp;"-"&amp;INDIRECT(ADDRESS(COLUMN(),ROW(),1,1,"MTT WIN")))</f>
        <v>27-21</v>
      </c>
      <c r="D7" s="11" t="str" cm="1">
        <f t="array" aca="1" ref="D7" ca="1">IF(ROW()=COLUMN(),INDIRECT(ADDRESS(ROW(),COLUMN(),1,1,"MTT WIN")),INDIRECT(ADDRESS(ROW(),COLUMN(),1,1,"MTT WIN"))&amp;"-"&amp;INDIRECT(ADDRESS(COLUMN(),ROW(),1,1,"MTT WIN")))</f>
        <v>19-11</v>
      </c>
      <c r="E7" s="11" t="str" cm="1">
        <f t="array" aca="1" ref="E7" ca="1">IF(ROW()=COLUMN(),INDIRECT(ADDRESS(ROW(),COLUMN(),1,1,"MTT WIN")),INDIRECT(ADDRESS(ROW(),COLUMN(),1,1,"MTT WIN"))&amp;"-"&amp;INDIRECT(ADDRESS(COLUMN(),ROW(),1,1,"MTT WIN")))</f>
        <v>16-25</v>
      </c>
      <c r="F7" s="11" t="str" cm="1">
        <f t="array" aca="1" ref="F7" ca="1">IF(ROW()=COLUMN(),INDIRECT(ADDRESS(ROW(),COLUMN(),1,1,"MTT WIN")),INDIRECT(ADDRESS(ROW(),COLUMN(),1,1,"MTT WIN"))&amp;"-"&amp;INDIRECT(ADDRESS(COLUMN(),ROW(),1,1,"MTT WIN")))</f>
        <v>16-11</v>
      </c>
      <c r="G7" s="11" cm="1">
        <f t="array" aca="1" ref="G7" ca="1">IF(ROW()=COLUMN(),INDIRECT(ADDRESS(ROW(),COLUMN(),1,1,"MTT WIN")),INDIRECT(ADDRESS(ROW(),COLUMN(),1,1,"MTT WIN"))&amp;"-"&amp;INDIRECT(ADDRESS(COLUMN(),ROW(),1,1,"MTT WIN")))</f>
        <v>13</v>
      </c>
      <c r="H7" s="11" t="str" cm="1">
        <f t="array" aca="1" ref="H7" ca="1">IF(ROW()=COLUMN(),INDIRECT(ADDRESS(ROW(),COLUMN(),1,1,"MTT WIN")),INDIRECT(ADDRESS(ROW(),COLUMN(),1,1,"MTT WIN"))&amp;"-"&amp;INDIRECT(ADDRESS(COLUMN(),ROW(),1,1,"MTT WIN")))</f>
        <v>20-5</v>
      </c>
      <c r="I7" s="11" t="str" cm="1">
        <f t="array" aca="1" ref="I7" ca="1">IF(ROW()=COLUMN(),INDIRECT(ADDRESS(ROW(),COLUMN(),1,1,"MTT WIN")),INDIRECT(ADDRESS(ROW(),COLUMN(),1,1,"MTT WIN"))&amp;"-"&amp;INDIRECT(ADDRESS(COLUMN(),ROW(),1,1,"MTT WIN")))</f>
        <v>6-12</v>
      </c>
      <c r="J7" s="11" t="str" cm="1">
        <f t="array" aca="1" ref="J7" ca="1">IF(ROW()=COLUMN(),INDIRECT(ADDRESS(ROW(),COLUMN(),1,1,"MTT WIN")),INDIRECT(ADDRESS(ROW(),COLUMN(),1,1,"MTT WIN"))&amp;"-"&amp;INDIRECT(ADDRESS(COLUMN(),ROW(),1,1,"MTT WIN")))</f>
        <v>8-4</v>
      </c>
      <c r="K7" s="11" t="str" cm="1">
        <f t="array" aca="1" ref="K7" ca="1">IF(ROW()=COLUMN(),INDIRECT(ADDRESS(ROW(),COLUMN(),1,1,"MTT WIN")),INDIRECT(ADDRESS(ROW(),COLUMN(),1,1,"MTT WIN"))&amp;"-"&amp;INDIRECT(ADDRESS(COLUMN(),ROW(),1,1,"MTT WIN")))</f>
        <v>11-12</v>
      </c>
      <c r="L7" s="11" t="str" cm="1">
        <f t="array" aca="1" ref="L7" ca="1">IF(ROW()=COLUMN(),INDIRECT(ADDRESS(ROW(),COLUMN(),1,1,"MTT WIN")),INDIRECT(ADDRESS(ROW(),COLUMN(),1,1,"MTT WIN"))&amp;"-"&amp;INDIRECT(ADDRESS(COLUMN(),ROW(),1,1,"MTT WIN")))</f>
        <v>3-4</v>
      </c>
      <c r="M7" s="11" t="str" cm="1">
        <f t="array" aca="1" ref="M7" ca="1">IF(ROW()=COLUMN(),INDIRECT(ADDRESS(ROW(),COLUMN(),1,1,"MTT WIN")),INDIRECT(ADDRESS(ROW(),COLUMN(),1,1,"MTT WIN"))&amp;"-"&amp;INDIRECT(ADDRESS(COLUMN(),ROW(),1,1,"MTT WIN")))</f>
        <v>10-4</v>
      </c>
      <c r="N7" s="11" t="str" cm="1">
        <f t="array" aca="1" ref="N7" ca="1">IF(ROW()=COLUMN(),INDIRECT(ADDRESS(ROW(),COLUMN(),1,1,"MTT WIN")),INDIRECT(ADDRESS(ROW(),COLUMN(),1,1,"MTT WIN"))&amp;"-"&amp;INDIRECT(ADDRESS(COLUMN(),ROW(),1,1,"MTT WIN")))</f>
        <v>2-4</v>
      </c>
      <c r="O7" s="11" t="str" cm="1">
        <f t="array" aca="1" ref="O7" ca="1">IF(ROW()=COLUMN(),INDIRECT(ADDRESS(ROW(),COLUMN(),1,1,"MTT WIN")),INDIRECT(ADDRESS(ROW(),COLUMN(),1,1,"MTT WIN"))&amp;"-"&amp;INDIRECT(ADDRESS(COLUMN(),ROW(),1,1,"MTT WIN")))</f>
        <v>9-6</v>
      </c>
      <c r="P7" s="11" t="str" cm="1">
        <f t="array" aca="1" ref="P7" ca="1">IF(ROW()=COLUMN(),INDIRECT(ADDRESS(ROW(),COLUMN(),1,1,"MTT WIN")),INDIRECT(ADDRESS(ROW(),COLUMN(),1,1,"MTT WIN"))&amp;"-"&amp;INDIRECT(ADDRESS(COLUMN(),ROW(),1,1,"MTT WIN")))</f>
        <v>4-9</v>
      </c>
      <c r="Q7" s="11" t="str" cm="1">
        <f t="array" aca="1" ref="Q7" ca="1">IF(ROW()=COLUMN(),INDIRECT(ADDRESS(ROW(),COLUMN(),1,1,"MTT WIN")),INDIRECT(ADDRESS(ROW(),COLUMN(),1,1,"MTT WIN"))&amp;"-"&amp;INDIRECT(ADDRESS(COLUMN(),ROW(),1,1,"MTT WIN")))</f>
        <v>5-7</v>
      </c>
      <c r="R7" s="11" t="str" cm="1">
        <f t="array" aca="1" ref="R7" ca="1">IF(ROW()=COLUMN(),INDIRECT(ADDRESS(ROW(),COLUMN(),1,1,"MTT WIN")),INDIRECT(ADDRESS(ROW(),COLUMN(),1,1,"MTT WIN"))&amp;"-"&amp;INDIRECT(ADDRESS(COLUMN(),ROW(),1,1,"MTT WIN")))</f>
        <v>6-5</v>
      </c>
      <c r="S7" s="11" t="str" cm="1">
        <f t="array" aca="1" ref="S7" ca="1">IF(ROW()=COLUMN(),INDIRECT(ADDRESS(ROW(),COLUMN(),1,1,"MTT WIN")),INDIRECT(ADDRESS(ROW(),COLUMN(),1,1,"MTT WIN"))&amp;"-"&amp;INDIRECT(ADDRESS(COLUMN(),ROW(),1,1,"MTT WIN")))</f>
        <v>2-4</v>
      </c>
      <c r="T7" s="11" t="str" cm="1">
        <f t="array" aca="1" ref="T7" ca="1">IF(ROW()=COLUMN(),INDIRECT(ADDRESS(ROW(),COLUMN(),1,1,"MTT WIN")),INDIRECT(ADDRESS(ROW(),COLUMN(),1,1,"MTT WIN"))&amp;"-"&amp;INDIRECT(ADDRESS(COLUMN(),ROW(),1,1,"MTT WIN")))</f>
        <v>1-0</v>
      </c>
      <c r="U7" s="11" t="str" cm="1">
        <f t="array" aca="1" ref="U7" ca="1">IF(ROW()=COLUMN(),INDIRECT(ADDRESS(ROW(),COLUMN(),1,1,"MTT WIN")),INDIRECT(ADDRESS(ROW(),COLUMN(),1,1,"MTT WIN"))&amp;"-"&amp;INDIRECT(ADDRESS(COLUMN(),ROW(),1,1,"MTT WIN")))</f>
        <v>1-3</v>
      </c>
      <c r="V7" s="11" t="str" cm="1">
        <f t="array" aca="1" ref="V7" ca="1">IF(ROW()=COLUMN(),INDIRECT(ADDRESS(ROW(),COLUMN(),1,1,"MTT WIN")),INDIRECT(ADDRESS(ROW(),COLUMN(),1,1,"MTT WIN"))&amp;"-"&amp;INDIRECT(ADDRESS(COLUMN(),ROW(),1,1,"MTT WIN")))</f>
        <v>1-2</v>
      </c>
      <c r="W7" s="11" t="str" cm="1">
        <f t="array" aca="1" ref="W7" ca="1">IF(ROW()=COLUMN(),INDIRECT(ADDRESS(ROW(),COLUMN(),1,1,"MTT WIN")),INDIRECT(ADDRESS(ROW(),COLUMN(),1,1,"MTT WIN"))&amp;"-"&amp;INDIRECT(ADDRESS(COLUMN(),ROW(),1,1,"MTT WIN")))</f>
        <v>2-2</v>
      </c>
      <c r="X7" s="11" t="str" cm="1">
        <f t="array" aca="1" ref="X7" ca="1">IF(ROW()=COLUMN(),INDIRECT(ADDRESS(ROW(),COLUMN(),1,1,"MTT WIN")),INDIRECT(ADDRESS(ROW(),COLUMN(),1,1,"MTT WIN"))&amp;"-"&amp;INDIRECT(ADDRESS(COLUMN(),ROW(),1,1,"MTT WIN")))</f>
        <v>1-2</v>
      </c>
      <c r="Y7" s="11" t="str" cm="1">
        <f t="array" aca="1" ref="Y7" ca="1">IF(ROW()=COLUMN(),INDIRECT(ADDRESS(ROW(),COLUMN(),1,1,"MTT WIN")),INDIRECT(ADDRESS(ROW(),COLUMN(),1,1,"MTT WIN"))&amp;"-"&amp;INDIRECT(ADDRESS(COLUMN(),ROW(),1,1,"MTT WIN")))</f>
        <v>3-2</v>
      </c>
      <c r="Z7" s="11" t="str" cm="1">
        <f t="array" aca="1" ref="Z7" ca="1">IF(ROW()=COLUMN(),INDIRECT(ADDRESS(ROW(),COLUMN(),1,1,"MTT WIN")),INDIRECT(ADDRESS(ROW(),COLUMN(),1,1,"MTT WIN"))&amp;"-"&amp;INDIRECT(ADDRESS(COLUMN(),ROW(),1,1,"MTT WIN")))</f>
        <v>2-0</v>
      </c>
      <c r="AA7" s="11" t="str" cm="1">
        <f t="array" aca="1" ref="AA7" ca="1">IF(ROW()=COLUMN(),INDIRECT(ADDRESS(ROW(),COLUMN(),1,1,"MTT WIN")),INDIRECT(ADDRESS(ROW(),COLUMN(),1,1,"MTT WIN"))&amp;"-"&amp;INDIRECT(ADDRESS(COLUMN(),ROW(),1,1,"MTT WIN")))</f>
        <v>0-0</v>
      </c>
      <c r="AB7" s="11" t="str" cm="1">
        <f t="array" aca="1" ref="AB7" ca="1">IF(ROW()=COLUMN(),INDIRECT(ADDRESS(ROW(),COLUMN(),1,1,"MTT WIN")),INDIRECT(ADDRESS(ROW(),COLUMN(),1,1,"MTT WIN"))&amp;"-"&amp;INDIRECT(ADDRESS(COLUMN(),ROW(),1,1,"MTT WIN")))</f>
        <v>0-2</v>
      </c>
      <c r="AC7" s="11" t="str" cm="1">
        <f t="array" aca="1" ref="AC7" ca="1">IF(ROW()=COLUMN(),INDIRECT(ADDRESS(ROW(),COLUMN(),1,1,"MTT WIN")),INDIRECT(ADDRESS(ROW(),COLUMN(),1,1,"MTT WIN"))&amp;"-"&amp;INDIRECT(ADDRESS(COLUMN(),ROW(),1,1,"MTT WIN")))</f>
        <v>1-2</v>
      </c>
      <c r="AD7" s="11" t="str" cm="1">
        <f t="array" aca="1" ref="AD7" ca="1">IF(ROW()=COLUMN(),INDIRECT(ADDRESS(ROW(),COLUMN(),1,1,"MTT WIN")),INDIRECT(ADDRESS(ROW(),COLUMN(),1,1,"MTT WIN"))&amp;"-"&amp;INDIRECT(ADDRESS(COLUMN(),ROW(),1,1,"MTT WIN")))</f>
        <v>0-1</v>
      </c>
      <c r="AE7" s="11" t="str" cm="1">
        <f t="array" aca="1" ref="AE7" ca="1">IF(ROW()=COLUMN(),INDIRECT(ADDRESS(ROW(),COLUMN(),1,1,"MTT WIN")),INDIRECT(ADDRESS(ROW(),COLUMN(),1,1,"MTT WIN"))&amp;"-"&amp;INDIRECT(ADDRESS(COLUMN(),ROW(),1,1,"MTT WIN")))</f>
        <v>2-1</v>
      </c>
      <c r="AF7" s="11" t="str" cm="1">
        <f t="array" aca="1" ref="AF7" ca="1">IF(ROW()=COLUMN(),INDIRECT(ADDRESS(ROW(),COLUMN(),1,1,"MTT WIN")),INDIRECT(ADDRESS(ROW(),COLUMN(),1,1,"MTT WIN"))&amp;"-"&amp;INDIRECT(ADDRESS(COLUMN(),ROW(),1,1,"MTT WIN")))</f>
        <v>0-1</v>
      </c>
      <c r="AG7" s="11" t="str" cm="1">
        <f t="array" aca="1" ref="AG7" ca="1">IF(ROW()=COLUMN(),INDIRECT(ADDRESS(ROW(),COLUMN(),1,1,"MTT WIN")),INDIRECT(ADDRESS(ROW(),COLUMN(),1,1,"MTT WIN"))&amp;"-"&amp;INDIRECT(ADDRESS(COLUMN(),ROW(),1,1,"MTT WIN")))</f>
        <v>1-3</v>
      </c>
      <c r="AH7" s="11" t="str" cm="1">
        <f t="array" aca="1" ref="AH7" ca="1">IF(ROW()=COLUMN(),INDIRECT(ADDRESS(ROW(),COLUMN(),1,1,"MTT WIN")),INDIRECT(ADDRESS(ROW(),COLUMN(),1,1,"MTT WIN"))&amp;"-"&amp;INDIRECT(ADDRESS(COLUMN(),ROW(),1,1,"MTT WIN")))</f>
        <v>2-0</v>
      </c>
      <c r="AI7" s="11" t="str" cm="1">
        <f t="array" aca="1" ref="AI7" ca="1">IF(ROW()=COLUMN(),INDIRECT(ADDRESS(ROW(),COLUMN(),1,1,"MTT WIN")),INDIRECT(ADDRESS(ROW(),COLUMN(),1,1,"MTT WIN"))&amp;"-"&amp;INDIRECT(ADDRESS(COLUMN(),ROW(),1,1,"MTT WIN")))</f>
        <v>0-0</v>
      </c>
      <c r="AJ7" s="11" t="str" cm="1">
        <f t="array" aca="1" ref="AJ7" ca="1">IF(ROW()=COLUMN(),INDIRECT(ADDRESS(ROW(),COLUMN(),1,1,"MTT WIN")),INDIRECT(ADDRESS(ROW(),COLUMN(),1,1,"MTT WIN"))&amp;"-"&amp;INDIRECT(ADDRESS(COLUMN(),ROW(),1,1,"MTT WIN")))</f>
        <v>1-0</v>
      </c>
      <c r="AK7" s="11" t="str" cm="1">
        <f t="array" aca="1" ref="AK7" ca="1">IF(ROW()=COLUMN(),INDIRECT(ADDRESS(ROW(),COLUMN(),1,1,"MTT WIN")),INDIRECT(ADDRESS(ROW(),COLUMN(),1,1,"MTT WIN"))&amp;"-"&amp;INDIRECT(ADDRESS(COLUMN(),ROW(),1,1,"MTT WIN")))</f>
        <v>2-0</v>
      </c>
      <c r="AL7" s="11" t="str" cm="1">
        <f t="array" aca="1" ref="AL7" ca="1">IF(ROW()=COLUMN(),INDIRECT(ADDRESS(ROW(),COLUMN(),1,1,"MTT WIN")),INDIRECT(ADDRESS(ROW(),COLUMN(),1,1,"MTT WIN"))&amp;"-"&amp;INDIRECT(ADDRESS(COLUMN(),ROW(),1,1,"MTT WIN")))</f>
        <v>0-0</v>
      </c>
      <c r="AM7" s="11" t="str" cm="1">
        <f t="array" aca="1" ref="AM7" ca="1">IF(ROW()=COLUMN(),INDIRECT(ADDRESS(ROW(),COLUMN(),1,1,"MTT WIN")),INDIRECT(ADDRESS(ROW(),COLUMN(),1,1,"MTT WIN"))&amp;"-"&amp;INDIRECT(ADDRESS(COLUMN(),ROW(),1,1,"MTT WIN")))</f>
        <v>1-1</v>
      </c>
      <c r="AN7" s="11" t="str" cm="1">
        <f t="array" aca="1" ref="AN7" ca="1">IF(ROW()=COLUMN(),INDIRECT(ADDRESS(ROW(),COLUMN(),1,1,"MTT WIN")),INDIRECT(ADDRESS(ROW(),COLUMN(),1,1,"MTT WIN"))&amp;"-"&amp;INDIRECT(ADDRESS(COLUMN(),ROW(),1,1,"MTT WIN")))</f>
        <v>0-1</v>
      </c>
      <c r="AO7" s="11" t="str" cm="1">
        <f t="array" aca="1" ref="AO7" ca="1">IF(ROW()=COLUMN(),INDIRECT(ADDRESS(ROW(),COLUMN(),1,1,"MTT WIN")),INDIRECT(ADDRESS(ROW(),COLUMN(),1,1,"MTT WIN"))&amp;"-"&amp;INDIRECT(ADDRESS(COLUMN(),ROW(),1,1,"MTT WIN")))</f>
        <v>0-1</v>
      </c>
      <c r="AP7" s="11" t="str" cm="1">
        <f t="array" aca="1" ref="AP7" ca="1">IF(ROW()=COLUMN(),INDIRECT(ADDRESS(ROW(),COLUMN(),1,1,"MTT WIN")),INDIRECT(ADDRESS(ROW(),COLUMN(),1,1,"MTT WIN"))&amp;"-"&amp;INDIRECT(ADDRESS(COLUMN(),ROW(),1,1,"MTT WIN")))</f>
        <v>2-0</v>
      </c>
      <c r="AQ7" s="11" t="str" cm="1">
        <f t="array" aca="1" ref="AQ7" ca="1">IF(ROW()=COLUMN(),INDIRECT(ADDRESS(ROW(),COLUMN(),1,1,"MTT WIN")),INDIRECT(ADDRESS(ROW(),COLUMN(),1,1,"MTT WIN"))&amp;"-"&amp;INDIRECT(ADDRESS(COLUMN(),ROW(),1,1,"MTT WIN")))</f>
        <v>0-1</v>
      </c>
      <c r="AR7" s="11" t="str" cm="1">
        <f t="array" aca="1" ref="AR7" ca="1">IF(ROW()=COLUMN(),INDIRECT(ADDRESS(ROW(),COLUMN(),1,1,"MTT WIN")),INDIRECT(ADDRESS(ROW(),COLUMN(),1,1,"MTT WIN"))&amp;"-"&amp;INDIRECT(ADDRESS(COLUMN(),ROW(),1,1,"MTT WIN")))</f>
        <v>0-0</v>
      </c>
      <c r="AS7" s="11" t="str" cm="1">
        <f t="array" aca="1" ref="AS7" ca="1">IF(ROW()=COLUMN(),INDIRECT(ADDRESS(ROW(),COLUMN(),1,1,"MTT WIN")),INDIRECT(ADDRESS(ROW(),COLUMN(),1,1,"MTT WIN"))&amp;"-"&amp;INDIRECT(ADDRESS(COLUMN(),ROW(),1,1,"MTT WIN")))</f>
        <v>0-1</v>
      </c>
      <c r="AT7" s="11" t="str" cm="1">
        <f t="array" aca="1" ref="AT7" ca="1">IF(ROW()=COLUMN(),INDIRECT(ADDRESS(ROW(),COLUMN(),1,1,"MTT WIN")),INDIRECT(ADDRESS(ROW(),COLUMN(),1,1,"MTT WIN"))&amp;"-"&amp;INDIRECT(ADDRESS(COLUMN(),ROW(),1,1,"MTT WIN")))</f>
        <v>0-0</v>
      </c>
      <c r="AU7" s="11" t="str" cm="1">
        <f t="array" aca="1" ref="AU7" ca="1">IF(ROW()=COLUMN(),INDIRECT(ADDRESS(ROW(),COLUMN(),1,1,"MTT WIN")),INDIRECT(ADDRESS(ROW(),COLUMN(),1,1,"MTT WIN"))&amp;"-"&amp;INDIRECT(ADDRESS(COLUMN(),ROW(),1,1,"MTT WIN")))</f>
        <v>1-2</v>
      </c>
      <c r="AV7" s="11" t="str" cm="1">
        <f t="array" aca="1" ref="AV7" ca="1">IF(ROW()=COLUMN(),INDIRECT(ADDRESS(ROW(),COLUMN(),1,1,"MTT WIN")),INDIRECT(ADDRESS(ROW(),COLUMN(),1,1,"MTT WIN"))&amp;"-"&amp;INDIRECT(ADDRESS(COLUMN(),ROW(),1,1,"MTT WIN")))</f>
        <v>0-0</v>
      </c>
      <c r="AW7" s="11" t="str" cm="1">
        <f t="array" aca="1" ref="AW7" ca="1">IF(ROW()=COLUMN(),INDIRECT(ADDRESS(ROW(),COLUMN(),1,1,"MTT WIN")),INDIRECT(ADDRESS(ROW(),COLUMN(),1,1,"MTT WIN"))&amp;"-"&amp;INDIRECT(ADDRESS(COLUMN(),ROW(),1,1,"MTT WIN")))</f>
        <v>0-0</v>
      </c>
      <c r="AX7" s="11" t="str" cm="1">
        <f t="array" aca="1" ref="AX7" ca="1">IF(ROW()=COLUMN(),INDIRECT(ADDRESS(ROW(),COLUMN(),1,1,"MTT WIN")),INDIRECT(ADDRESS(ROW(),COLUMN(),1,1,"MTT WIN"))&amp;"-"&amp;INDIRECT(ADDRESS(COLUMN(),ROW(),1,1,"MTT WIN")))</f>
        <v>0-0</v>
      </c>
      <c r="AY7" s="11" t="str" cm="1">
        <f t="array" aca="1" ref="AY7" ca="1">IF(ROW()=COLUMN(),INDIRECT(ADDRESS(ROW(),COLUMN(),1,1,"MTT WIN")),INDIRECT(ADDRESS(ROW(),COLUMN(),1,1,"MTT WIN"))&amp;"-"&amp;INDIRECT(ADDRESS(COLUMN(),ROW(),1,1,"MTT WIN")))</f>
        <v>0-0</v>
      </c>
      <c r="AZ7" s="11" t="str" cm="1">
        <f t="array" aca="1" ref="AZ7" ca="1">IF(ROW()=COLUMN(),INDIRECT(ADDRESS(ROW(),COLUMN(),1,1,"MTT WIN")),INDIRECT(ADDRESS(ROW(),COLUMN(),1,1,"MTT WIN"))&amp;"-"&amp;INDIRECT(ADDRESS(COLUMN(),ROW(),1,1,"MTT WIN")))</f>
        <v>2-0</v>
      </c>
      <c r="BA7" s="11" t="str" cm="1">
        <f t="array" aca="1" ref="BA7" ca="1">IF(ROW()=COLUMN(),INDIRECT(ADDRESS(ROW(),COLUMN(),1,1,"MTT WIN")),INDIRECT(ADDRESS(ROW(),COLUMN(),1,1,"MTT WIN"))&amp;"-"&amp;INDIRECT(ADDRESS(COLUMN(),ROW(),1,1,"MTT WIN")))</f>
        <v>0-0</v>
      </c>
      <c r="BB7" s="11" t="str" cm="1">
        <f t="array" aca="1" ref="BB7" ca="1">IF(ROW()=COLUMN(),INDIRECT(ADDRESS(ROW(),COLUMN(),1,1,"MTT WIN")),INDIRECT(ADDRESS(ROW(),COLUMN(),1,1,"MTT WIN"))&amp;"-"&amp;INDIRECT(ADDRESS(COLUMN(),ROW(),1,1,"MTT WIN")))</f>
        <v>1-0</v>
      </c>
      <c r="BC7" s="11" t="str" cm="1">
        <f t="array" aca="1" ref="BC7" ca="1">IF(ROW()=COLUMN(),INDIRECT(ADDRESS(ROW(),COLUMN(),1,1,"MTT WIN")),INDIRECT(ADDRESS(ROW(),COLUMN(),1,1,"MTT WIN"))&amp;"-"&amp;INDIRECT(ADDRESS(COLUMN(),ROW(),1,1,"MTT WIN")))</f>
        <v>1-0</v>
      </c>
      <c r="BD7" s="11" t="str" cm="1">
        <f t="array" aca="1" ref="BD7" ca="1">IF(ROW()=COLUMN(),INDIRECT(ADDRESS(ROW(),COLUMN(),1,1,"MTT WIN")),INDIRECT(ADDRESS(ROW(),COLUMN(),1,1,"MTT WIN"))&amp;"-"&amp;INDIRECT(ADDRESS(COLUMN(),ROW(),1,1,"MTT WIN")))</f>
        <v>0-0</v>
      </c>
      <c r="BE7" s="11" t="str" cm="1">
        <f t="array" aca="1" ref="BE7" ca="1">IF(ROW()=COLUMN(),INDIRECT(ADDRESS(ROW(),COLUMN(),1,1,"MTT WIN")),INDIRECT(ADDRESS(ROW(),COLUMN(),1,1,"MTT WIN"))&amp;"-"&amp;INDIRECT(ADDRESS(COLUMN(),ROW(),1,1,"MTT WIN")))</f>
        <v>0-0</v>
      </c>
      <c r="BF7" s="11" t="str" cm="1">
        <f t="array" aca="1" ref="BF7" ca="1">IF(ROW()=COLUMN(),INDIRECT(ADDRESS(ROW(),COLUMN(),1,1,"MTT WIN")),INDIRECT(ADDRESS(ROW(),COLUMN(),1,1,"MTT WIN"))&amp;"-"&amp;INDIRECT(ADDRESS(COLUMN(),ROW(),1,1,"MTT WIN")))</f>
        <v>0-0</v>
      </c>
    </row>
    <row r="8" spans="1:58" s="6" customFormat="1" ht="55" customHeight="1" x14ac:dyDescent="0.25">
      <c r="A8" s="3" t="str">
        <f ca="1">MATCHUP!A8</f>
        <v>High Tide Combo</v>
      </c>
      <c r="B8" s="11" t="str" cm="1">
        <f t="array" aca="1" ref="B8" ca="1">IF(ROW()=COLUMN(),INDIRECT(ADDRESS(ROW(),COLUMN(),1,1,"MTT WIN")),INDIRECT(ADDRESS(ROW(),COLUMN(),1,1,"MTT WIN"))&amp;"-"&amp;INDIRECT(ADDRESS(COLUMN(),ROW(),1,1,"MTT WIN")))</f>
        <v>35-12</v>
      </c>
      <c r="C8" s="11" t="str" cm="1">
        <f t="array" aca="1" ref="C8" ca="1">IF(ROW()=COLUMN(),INDIRECT(ADDRESS(ROW(),COLUMN(),1,1,"MTT WIN")),INDIRECT(ADDRESS(ROW(),COLUMN(),1,1,"MTT WIN"))&amp;"-"&amp;INDIRECT(ADDRESS(COLUMN(),ROW(),1,1,"MTT WIN")))</f>
        <v>16-25</v>
      </c>
      <c r="D8" s="11" t="str" cm="1">
        <f t="array" aca="1" ref="D8" ca="1">IF(ROW()=COLUMN(),INDIRECT(ADDRESS(ROW(),COLUMN(),1,1,"MTT WIN")),INDIRECT(ADDRESS(ROW(),COLUMN(),1,1,"MTT WIN"))&amp;"-"&amp;INDIRECT(ADDRESS(COLUMN(),ROW(),1,1,"MTT WIN")))</f>
        <v>11-7</v>
      </c>
      <c r="E8" s="11" t="str" cm="1">
        <f t="array" aca="1" ref="E8" ca="1">IF(ROW()=COLUMN(),INDIRECT(ADDRESS(ROW(),COLUMN(),1,1,"MTT WIN")),INDIRECT(ADDRESS(ROW(),COLUMN(),1,1,"MTT WIN"))&amp;"-"&amp;INDIRECT(ADDRESS(COLUMN(),ROW(),1,1,"MTT WIN")))</f>
        <v>7-22</v>
      </c>
      <c r="F8" s="11" t="str" cm="1">
        <f t="array" aca="1" ref="F8" ca="1">IF(ROW()=COLUMN(),INDIRECT(ADDRESS(ROW(),COLUMN(),1,1,"MTT WIN")),INDIRECT(ADDRESS(ROW(),COLUMN(),1,1,"MTT WIN"))&amp;"-"&amp;INDIRECT(ADDRESS(COLUMN(),ROW(),1,1,"MTT WIN")))</f>
        <v>12-19</v>
      </c>
      <c r="G8" s="11" t="str" cm="1">
        <f t="array" aca="1" ref="G8" ca="1">IF(ROW()=COLUMN(),INDIRECT(ADDRESS(ROW(),COLUMN(),1,1,"MTT WIN")),INDIRECT(ADDRESS(ROW(),COLUMN(),1,1,"MTT WIN"))&amp;"-"&amp;INDIRECT(ADDRESS(COLUMN(),ROW(),1,1,"MTT WIN")))</f>
        <v>5-20</v>
      </c>
      <c r="H8" s="11" cm="1">
        <f t="array" aca="1" ref="H8" ca="1">IF(ROW()=COLUMN(),INDIRECT(ADDRESS(ROW(),COLUMN(),1,1,"MTT WIN")),INDIRECT(ADDRESS(ROW(),COLUMN(),1,1,"MTT WIN"))&amp;"-"&amp;INDIRECT(ADDRESS(COLUMN(),ROW(),1,1,"MTT WIN")))</f>
        <v>8</v>
      </c>
      <c r="I8" s="11" t="str" cm="1">
        <f t="array" aca="1" ref="I8" ca="1">IF(ROW()=COLUMN(),INDIRECT(ADDRESS(ROW(),COLUMN(),1,1,"MTT WIN")),INDIRECT(ADDRESS(ROW(),COLUMN(),1,1,"MTT WIN"))&amp;"-"&amp;INDIRECT(ADDRESS(COLUMN(),ROW(),1,1,"MTT WIN")))</f>
        <v>13-3</v>
      </c>
      <c r="J8" s="11" t="str" cm="1">
        <f t="array" aca="1" ref="J8" ca="1">IF(ROW()=COLUMN(),INDIRECT(ADDRESS(ROW(),COLUMN(),1,1,"MTT WIN")),INDIRECT(ADDRESS(ROW(),COLUMN(),1,1,"MTT WIN"))&amp;"-"&amp;INDIRECT(ADDRESS(COLUMN(),ROW(),1,1,"MTT WIN")))</f>
        <v>2-2</v>
      </c>
      <c r="K8" s="11" t="str" cm="1">
        <f t="array" aca="1" ref="K8" ca="1">IF(ROW()=COLUMN(),INDIRECT(ADDRESS(ROW(),COLUMN(),1,1,"MTT WIN")),INDIRECT(ADDRESS(ROW(),COLUMN(),1,1,"MTT WIN"))&amp;"-"&amp;INDIRECT(ADDRESS(COLUMN(),ROW(),1,1,"MTT WIN")))</f>
        <v>2-0</v>
      </c>
      <c r="L8" s="11" t="str" cm="1">
        <f t="array" aca="1" ref="L8" ca="1">IF(ROW()=COLUMN(),INDIRECT(ADDRESS(ROW(),COLUMN(),1,1,"MTT WIN")),INDIRECT(ADDRESS(ROW(),COLUMN(),1,1,"MTT WIN"))&amp;"-"&amp;INDIRECT(ADDRESS(COLUMN(),ROW(),1,1,"MTT WIN")))</f>
        <v>6-1</v>
      </c>
      <c r="M8" s="11" t="str" cm="1">
        <f t="array" aca="1" ref="M8" ca="1">IF(ROW()=COLUMN(),INDIRECT(ADDRESS(ROW(),COLUMN(),1,1,"MTT WIN")),INDIRECT(ADDRESS(ROW(),COLUMN(),1,1,"MTT WIN"))&amp;"-"&amp;INDIRECT(ADDRESS(COLUMN(),ROW(),1,1,"MTT WIN")))</f>
        <v>5-1</v>
      </c>
      <c r="N8" s="11" t="str" cm="1">
        <f t="array" aca="1" ref="N8" ca="1">IF(ROW()=COLUMN(),INDIRECT(ADDRESS(ROW(),COLUMN(),1,1,"MTT WIN")),INDIRECT(ADDRESS(ROW(),COLUMN(),1,1,"MTT WIN"))&amp;"-"&amp;INDIRECT(ADDRESS(COLUMN(),ROW(),1,1,"MTT WIN")))</f>
        <v>4-0</v>
      </c>
      <c r="O8" s="11" t="str" cm="1">
        <f t="array" aca="1" ref="O8" ca="1">IF(ROW()=COLUMN(),INDIRECT(ADDRESS(ROW(),COLUMN(),1,1,"MTT WIN")),INDIRECT(ADDRESS(ROW(),COLUMN(),1,1,"MTT WIN"))&amp;"-"&amp;INDIRECT(ADDRESS(COLUMN(),ROW(),1,1,"MTT WIN")))</f>
        <v>5-1</v>
      </c>
      <c r="P8" s="11" t="str" cm="1">
        <f t="array" aca="1" ref="P8" ca="1">IF(ROW()=COLUMN(),INDIRECT(ADDRESS(ROW(),COLUMN(),1,1,"MTT WIN")),INDIRECT(ADDRESS(ROW(),COLUMN(),1,1,"MTT WIN"))&amp;"-"&amp;INDIRECT(ADDRESS(COLUMN(),ROW(),1,1,"MTT WIN")))</f>
        <v>1-1</v>
      </c>
      <c r="Q8" s="11" t="str" cm="1">
        <f t="array" aca="1" ref="Q8" ca="1">IF(ROW()=COLUMN(),INDIRECT(ADDRESS(ROW(),COLUMN(),1,1,"MTT WIN")),INDIRECT(ADDRESS(ROW(),COLUMN(),1,1,"MTT WIN"))&amp;"-"&amp;INDIRECT(ADDRESS(COLUMN(),ROW(),1,1,"MTT WIN")))</f>
        <v>4-1</v>
      </c>
      <c r="R8" s="11" t="str" cm="1">
        <f t="array" aca="1" ref="R8" ca="1">IF(ROW()=COLUMN(),INDIRECT(ADDRESS(ROW(),COLUMN(),1,1,"MTT WIN")),INDIRECT(ADDRESS(ROW(),COLUMN(),1,1,"MTT WIN"))&amp;"-"&amp;INDIRECT(ADDRESS(COLUMN(),ROW(),1,1,"MTT WIN")))</f>
        <v>2-7</v>
      </c>
      <c r="S8" s="11" t="str" cm="1">
        <f t="array" aca="1" ref="S8" ca="1">IF(ROW()=COLUMN(),INDIRECT(ADDRESS(ROW(),COLUMN(),1,1,"MTT WIN")),INDIRECT(ADDRESS(ROW(),COLUMN(),1,1,"MTT WIN"))&amp;"-"&amp;INDIRECT(ADDRESS(COLUMN(),ROW(),1,1,"MTT WIN")))</f>
        <v>2-0</v>
      </c>
      <c r="T8" s="11" t="str" cm="1">
        <f t="array" aca="1" ref="T8" ca="1">IF(ROW()=COLUMN(),INDIRECT(ADDRESS(ROW(),COLUMN(),1,1,"MTT WIN")),INDIRECT(ADDRESS(ROW(),COLUMN(),1,1,"MTT WIN"))&amp;"-"&amp;INDIRECT(ADDRESS(COLUMN(),ROW(),1,1,"MTT WIN")))</f>
        <v>1-1</v>
      </c>
      <c r="U8" s="11" t="str" cm="1">
        <f t="array" aca="1" ref="U8" ca="1">IF(ROW()=COLUMN(),INDIRECT(ADDRESS(ROW(),COLUMN(),1,1,"MTT WIN")),INDIRECT(ADDRESS(ROW(),COLUMN(),1,1,"MTT WIN"))&amp;"-"&amp;INDIRECT(ADDRESS(COLUMN(),ROW(),1,1,"MTT WIN")))</f>
        <v>1-1</v>
      </c>
      <c r="V8" s="11" t="str" cm="1">
        <f t="array" aca="1" ref="V8" ca="1">IF(ROW()=COLUMN(),INDIRECT(ADDRESS(ROW(),COLUMN(),1,1,"MTT WIN")),INDIRECT(ADDRESS(ROW(),COLUMN(),1,1,"MTT WIN"))&amp;"-"&amp;INDIRECT(ADDRESS(COLUMN(),ROW(),1,1,"MTT WIN")))</f>
        <v>3-2</v>
      </c>
      <c r="W8" s="11" t="str" cm="1">
        <f t="array" aca="1" ref="W8" ca="1">IF(ROW()=COLUMN(),INDIRECT(ADDRESS(ROW(),COLUMN(),1,1,"MTT WIN")),INDIRECT(ADDRESS(ROW(),COLUMN(),1,1,"MTT WIN"))&amp;"-"&amp;INDIRECT(ADDRESS(COLUMN(),ROW(),1,1,"MTT WIN")))</f>
        <v>2-0</v>
      </c>
      <c r="X8" s="11" t="str" cm="1">
        <f t="array" aca="1" ref="X8" ca="1">IF(ROW()=COLUMN(),INDIRECT(ADDRESS(ROW(),COLUMN(),1,1,"MTT WIN")),INDIRECT(ADDRESS(ROW(),COLUMN(),1,1,"MTT WIN"))&amp;"-"&amp;INDIRECT(ADDRESS(COLUMN(),ROW(),1,1,"MTT WIN")))</f>
        <v>1-1</v>
      </c>
      <c r="Y8" s="11" t="str" cm="1">
        <f t="array" aca="1" ref="Y8" ca="1">IF(ROW()=COLUMN(),INDIRECT(ADDRESS(ROW(),COLUMN(),1,1,"MTT WIN")),INDIRECT(ADDRESS(ROW(),COLUMN(),1,1,"MTT WIN"))&amp;"-"&amp;INDIRECT(ADDRESS(COLUMN(),ROW(),1,1,"MTT WIN")))</f>
        <v>0-1</v>
      </c>
      <c r="Z8" s="11" t="str" cm="1">
        <f t="array" aca="1" ref="Z8" ca="1">IF(ROW()=COLUMN(),INDIRECT(ADDRESS(ROW(),COLUMN(),1,1,"MTT WIN")),INDIRECT(ADDRESS(ROW(),COLUMN(),1,1,"MTT WIN"))&amp;"-"&amp;INDIRECT(ADDRESS(COLUMN(),ROW(),1,1,"MTT WIN")))</f>
        <v>1-0</v>
      </c>
      <c r="AA8" s="11" t="str" cm="1">
        <f t="array" aca="1" ref="AA8" ca="1">IF(ROW()=COLUMN(),INDIRECT(ADDRESS(ROW(),COLUMN(),1,1,"MTT WIN")),INDIRECT(ADDRESS(ROW(),COLUMN(),1,1,"MTT WIN"))&amp;"-"&amp;INDIRECT(ADDRESS(COLUMN(),ROW(),1,1,"MTT WIN")))</f>
        <v>1-2</v>
      </c>
      <c r="AB8" s="11" t="str" cm="1">
        <f t="array" aca="1" ref="AB8" ca="1">IF(ROW()=COLUMN(),INDIRECT(ADDRESS(ROW(),COLUMN(),1,1,"MTT WIN")),INDIRECT(ADDRESS(ROW(),COLUMN(),1,1,"MTT WIN"))&amp;"-"&amp;INDIRECT(ADDRESS(COLUMN(),ROW(),1,1,"MTT WIN")))</f>
        <v>1-0</v>
      </c>
      <c r="AC8" s="11" t="str" cm="1">
        <f t="array" aca="1" ref="AC8" ca="1">IF(ROW()=COLUMN(),INDIRECT(ADDRESS(ROW(),COLUMN(),1,1,"MTT WIN")),INDIRECT(ADDRESS(ROW(),COLUMN(),1,1,"MTT WIN"))&amp;"-"&amp;INDIRECT(ADDRESS(COLUMN(),ROW(),1,1,"MTT WIN")))</f>
        <v>0-0</v>
      </c>
      <c r="AD8" s="11" t="str" cm="1">
        <f t="array" aca="1" ref="AD8" ca="1">IF(ROW()=COLUMN(),INDIRECT(ADDRESS(ROW(),COLUMN(),1,1,"MTT WIN")),INDIRECT(ADDRESS(ROW(),COLUMN(),1,1,"MTT WIN"))&amp;"-"&amp;INDIRECT(ADDRESS(COLUMN(),ROW(),1,1,"MTT WIN")))</f>
        <v>2-0</v>
      </c>
      <c r="AE8" s="11" t="str" cm="1">
        <f t="array" aca="1" ref="AE8" ca="1">IF(ROW()=COLUMN(),INDIRECT(ADDRESS(ROW(),COLUMN(),1,1,"MTT WIN")),INDIRECT(ADDRESS(ROW(),COLUMN(),1,1,"MTT WIN"))&amp;"-"&amp;INDIRECT(ADDRESS(COLUMN(),ROW(),1,1,"MTT WIN")))</f>
        <v>1-0</v>
      </c>
      <c r="AF8" s="11" t="str" cm="1">
        <f t="array" aca="1" ref="AF8" ca="1">IF(ROW()=COLUMN(),INDIRECT(ADDRESS(ROW(),COLUMN(),1,1,"MTT WIN")),INDIRECT(ADDRESS(ROW(),COLUMN(),1,1,"MTT WIN"))&amp;"-"&amp;INDIRECT(ADDRESS(COLUMN(),ROW(),1,1,"MTT WIN")))</f>
        <v>1-3</v>
      </c>
      <c r="AG8" s="11" t="str" cm="1">
        <f t="array" aca="1" ref="AG8" ca="1">IF(ROW()=COLUMN(),INDIRECT(ADDRESS(ROW(),COLUMN(),1,1,"MTT WIN")),INDIRECT(ADDRESS(ROW(),COLUMN(),1,1,"MTT WIN"))&amp;"-"&amp;INDIRECT(ADDRESS(COLUMN(),ROW(),1,1,"MTT WIN")))</f>
        <v>0-1</v>
      </c>
      <c r="AH8" s="11" t="str" cm="1">
        <f t="array" aca="1" ref="AH8" ca="1">IF(ROW()=COLUMN(),INDIRECT(ADDRESS(ROW(),COLUMN(),1,1,"MTT WIN")),INDIRECT(ADDRESS(ROW(),COLUMN(),1,1,"MTT WIN"))&amp;"-"&amp;INDIRECT(ADDRESS(COLUMN(),ROW(),1,1,"MTT WIN")))</f>
        <v>0-0</v>
      </c>
      <c r="AI8" s="11" t="str" cm="1">
        <f t="array" aca="1" ref="AI8" ca="1">IF(ROW()=COLUMN(),INDIRECT(ADDRESS(ROW(),COLUMN(),1,1,"MTT WIN")),INDIRECT(ADDRESS(ROW(),COLUMN(),1,1,"MTT WIN"))&amp;"-"&amp;INDIRECT(ADDRESS(COLUMN(),ROW(),1,1,"MTT WIN")))</f>
        <v>0-2</v>
      </c>
      <c r="AJ8" s="11" t="str" cm="1">
        <f t="array" aca="1" ref="AJ8" ca="1">IF(ROW()=COLUMN(),INDIRECT(ADDRESS(ROW(),COLUMN(),1,1,"MTT WIN")),INDIRECT(ADDRESS(ROW(),COLUMN(),1,1,"MTT WIN"))&amp;"-"&amp;INDIRECT(ADDRESS(COLUMN(),ROW(),1,1,"MTT WIN")))</f>
        <v>1-0</v>
      </c>
      <c r="AK8" s="11" t="str" cm="1">
        <f t="array" aca="1" ref="AK8" ca="1">IF(ROW()=COLUMN(),INDIRECT(ADDRESS(ROW(),COLUMN(),1,1,"MTT WIN")),INDIRECT(ADDRESS(ROW(),COLUMN(),1,1,"MTT WIN"))&amp;"-"&amp;INDIRECT(ADDRESS(COLUMN(),ROW(),1,1,"MTT WIN")))</f>
        <v>0-0</v>
      </c>
      <c r="AL8" s="11" t="str" cm="1">
        <f t="array" aca="1" ref="AL8" ca="1">IF(ROW()=COLUMN(),INDIRECT(ADDRESS(ROW(),COLUMN(),1,1,"MTT WIN")),INDIRECT(ADDRESS(ROW(),COLUMN(),1,1,"MTT WIN"))&amp;"-"&amp;INDIRECT(ADDRESS(COLUMN(),ROW(),1,1,"MTT WIN")))</f>
        <v>1-0</v>
      </c>
      <c r="AM8" s="11" t="str" cm="1">
        <f t="array" aca="1" ref="AM8" ca="1">IF(ROW()=COLUMN(),INDIRECT(ADDRESS(ROW(),COLUMN(),1,1,"MTT WIN")),INDIRECT(ADDRESS(ROW(),COLUMN(),1,1,"MTT WIN"))&amp;"-"&amp;INDIRECT(ADDRESS(COLUMN(),ROW(),1,1,"MTT WIN")))</f>
        <v>0-0</v>
      </c>
      <c r="AN8" s="11" t="str" cm="1">
        <f t="array" aca="1" ref="AN8" ca="1">IF(ROW()=COLUMN(),INDIRECT(ADDRESS(ROW(),COLUMN(),1,1,"MTT WIN")),INDIRECT(ADDRESS(ROW(),COLUMN(),1,1,"MTT WIN"))&amp;"-"&amp;INDIRECT(ADDRESS(COLUMN(),ROW(),1,1,"MTT WIN")))</f>
        <v>0-0</v>
      </c>
      <c r="AO8" s="11" t="str" cm="1">
        <f t="array" aca="1" ref="AO8" ca="1">IF(ROW()=COLUMN(),INDIRECT(ADDRESS(ROW(),COLUMN(),1,1,"MTT WIN")),INDIRECT(ADDRESS(ROW(),COLUMN(),1,1,"MTT WIN"))&amp;"-"&amp;INDIRECT(ADDRESS(COLUMN(),ROW(),1,1,"MTT WIN")))</f>
        <v>0-0</v>
      </c>
      <c r="AP8" s="11" t="str" cm="1">
        <f t="array" aca="1" ref="AP8" ca="1">IF(ROW()=COLUMN(),INDIRECT(ADDRESS(ROW(),COLUMN(),1,1,"MTT WIN")),INDIRECT(ADDRESS(ROW(),COLUMN(),1,1,"MTT WIN"))&amp;"-"&amp;INDIRECT(ADDRESS(COLUMN(),ROW(),1,1,"MTT WIN")))</f>
        <v>0-0</v>
      </c>
      <c r="AQ8" s="11" t="str" cm="1">
        <f t="array" aca="1" ref="AQ8" ca="1">IF(ROW()=COLUMN(),INDIRECT(ADDRESS(ROW(),COLUMN(),1,1,"MTT WIN")),INDIRECT(ADDRESS(ROW(),COLUMN(),1,1,"MTT WIN"))&amp;"-"&amp;INDIRECT(ADDRESS(COLUMN(),ROW(),1,1,"MTT WIN")))</f>
        <v>0-0</v>
      </c>
      <c r="AR8" s="11" t="str" cm="1">
        <f t="array" aca="1" ref="AR8" ca="1">IF(ROW()=COLUMN(),INDIRECT(ADDRESS(ROW(),COLUMN(),1,1,"MTT WIN")),INDIRECT(ADDRESS(ROW(),COLUMN(),1,1,"MTT WIN"))&amp;"-"&amp;INDIRECT(ADDRESS(COLUMN(),ROW(),1,1,"MTT WIN")))</f>
        <v>0-0</v>
      </c>
      <c r="AS8" s="11" t="str" cm="1">
        <f t="array" aca="1" ref="AS8" ca="1">IF(ROW()=COLUMN(),INDIRECT(ADDRESS(ROW(),COLUMN(),1,1,"MTT WIN")),INDIRECT(ADDRESS(ROW(),COLUMN(),1,1,"MTT WIN"))&amp;"-"&amp;INDIRECT(ADDRESS(COLUMN(),ROW(),1,1,"MTT WIN")))</f>
        <v>0-0</v>
      </c>
      <c r="AT8" s="11" t="str" cm="1">
        <f t="array" aca="1" ref="AT8" ca="1">IF(ROW()=COLUMN(),INDIRECT(ADDRESS(ROW(),COLUMN(),1,1,"MTT WIN")),INDIRECT(ADDRESS(ROW(),COLUMN(),1,1,"MTT WIN"))&amp;"-"&amp;INDIRECT(ADDRESS(COLUMN(),ROW(),1,1,"MTT WIN")))</f>
        <v>0-0</v>
      </c>
      <c r="AU8" s="11" t="str" cm="1">
        <f t="array" aca="1" ref="AU8" ca="1">IF(ROW()=COLUMN(),INDIRECT(ADDRESS(ROW(),COLUMN(),1,1,"MTT WIN")),INDIRECT(ADDRESS(ROW(),COLUMN(),1,1,"MTT WIN"))&amp;"-"&amp;INDIRECT(ADDRESS(COLUMN(),ROW(),1,1,"MTT WIN")))</f>
        <v>2-2</v>
      </c>
      <c r="AV8" s="11" t="str" cm="1">
        <f t="array" aca="1" ref="AV8" ca="1">IF(ROW()=COLUMN(),INDIRECT(ADDRESS(ROW(),COLUMN(),1,1,"MTT WIN")),INDIRECT(ADDRESS(ROW(),COLUMN(),1,1,"MTT WIN"))&amp;"-"&amp;INDIRECT(ADDRESS(COLUMN(),ROW(),1,1,"MTT WIN")))</f>
        <v>1-0</v>
      </c>
      <c r="AW8" s="11" t="str" cm="1">
        <f t="array" aca="1" ref="AW8" ca="1">IF(ROW()=COLUMN(),INDIRECT(ADDRESS(ROW(),COLUMN(),1,1,"MTT WIN")),INDIRECT(ADDRESS(ROW(),COLUMN(),1,1,"MTT WIN"))&amp;"-"&amp;INDIRECT(ADDRESS(COLUMN(),ROW(),1,1,"MTT WIN")))</f>
        <v>0-1</v>
      </c>
      <c r="AX8" s="11" t="str" cm="1">
        <f t="array" aca="1" ref="AX8" ca="1">IF(ROW()=COLUMN(),INDIRECT(ADDRESS(ROW(),COLUMN(),1,1,"MTT WIN")),INDIRECT(ADDRESS(ROW(),COLUMN(),1,1,"MTT WIN"))&amp;"-"&amp;INDIRECT(ADDRESS(COLUMN(),ROW(),1,1,"MTT WIN")))</f>
        <v>0-0</v>
      </c>
      <c r="AY8" s="11" t="str" cm="1">
        <f t="array" aca="1" ref="AY8" ca="1">IF(ROW()=COLUMN(),INDIRECT(ADDRESS(ROW(),COLUMN(),1,1,"MTT WIN")),INDIRECT(ADDRESS(ROW(),COLUMN(),1,1,"MTT WIN"))&amp;"-"&amp;INDIRECT(ADDRESS(COLUMN(),ROW(),1,1,"MTT WIN")))</f>
        <v>1-0</v>
      </c>
      <c r="AZ8" s="11" t="str" cm="1">
        <f t="array" aca="1" ref="AZ8" ca="1">IF(ROW()=COLUMN(),INDIRECT(ADDRESS(ROW(),COLUMN(),1,1,"MTT WIN")),INDIRECT(ADDRESS(ROW(),COLUMN(),1,1,"MTT WIN"))&amp;"-"&amp;INDIRECT(ADDRESS(COLUMN(),ROW(),1,1,"MTT WIN")))</f>
        <v>0-0</v>
      </c>
      <c r="BA8" s="11" t="str" cm="1">
        <f t="array" aca="1" ref="BA8" ca="1">IF(ROW()=COLUMN(),INDIRECT(ADDRESS(ROW(),COLUMN(),1,1,"MTT WIN")),INDIRECT(ADDRESS(ROW(),COLUMN(),1,1,"MTT WIN"))&amp;"-"&amp;INDIRECT(ADDRESS(COLUMN(),ROW(),1,1,"MTT WIN")))</f>
        <v>0-0</v>
      </c>
      <c r="BB8" s="11" t="str" cm="1">
        <f t="array" aca="1" ref="BB8" ca="1">IF(ROW()=COLUMN(),INDIRECT(ADDRESS(ROW(),COLUMN(),1,1,"MTT WIN")),INDIRECT(ADDRESS(ROW(),COLUMN(),1,1,"MTT WIN"))&amp;"-"&amp;INDIRECT(ADDRESS(COLUMN(),ROW(),1,1,"MTT WIN")))</f>
        <v>2-2</v>
      </c>
      <c r="BC8" s="11" t="str" cm="1">
        <f t="array" aca="1" ref="BC8" ca="1">IF(ROW()=COLUMN(),INDIRECT(ADDRESS(ROW(),COLUMN(),1,1,"MTT WIN")),INDIRECT(ADDRESS(ROW(),COLUMN(),1,1,"MTT WIN"))&amp;"-"&amp;INDIRECT(ADDRESS(COLUMN(),ROW(),1,1,"MTT WIN")))</f>
        <v>0-0</v>
      </c>
      <c r="BD8" s="11" t="str" cm="1">
        <f t="array" aca="1" ref="BD8" ca="1">IF(ROW()=COLUMN(),INDIRECT(ADDRESS(ROW(),COLUMN(),1,1,"MTT WIN")),INDIRECT(ADDRESS(ROW(),COLUMN(),1,1,"MTT WIN"))&amp;"-"&amp;INDIRECT(ADDRESS(COLUMN(),ROW(),1,1,"MTT WIN")))</f>
        <v>1-1</v>
      </c>
      <c r="BE8" s="11" t="str" cm="1">
        <f t="array" aca="1" ref="BE8" ca="1">IF(ROW()=COLUMN(),INDIRECT(ADDRESS(ROW(),COLUMN(),1,1,"MTT WIN")),INDIRECT(ADDRESS(ROW(),COLUMN(),1,1,"MTT WIN"))&amp;"-"&amp;INDIRECT(ADDRESS(COLUMN(),ROW(),1,1,"MTT WIN")))</f>
        <v>0-0</v>
      </c>
      <c r="BF8" s="11" t="str" cm="1">
        <f t="array" aca="1" ref="BF8" ca="1">IF(ROW()=COLUMN(),INDIRECT(ADDRESS(ROW(),COLUMN(),1,1,"MTT WIN")),INDIRECT(ADDRESS(ROW(),COLUMN(),1,1,"MTT WIN"))&amp;"-"&amp;INDIRECT(ADDRESS(COLUMN(),ROW(),1,1,"MTT WIN")))</f>
        <v>0-0</v>
      </c>
    </row>
    <row r="9" spans="1:58" s="6" customFormat="1" ht="55" customHeight="1" x14ac:dyDescent="0.25">
      <c r="A9" s="3" t="str">
        <f ca="1">MATCHUP!A9</f>
        <v>Elves</v>
      </c>
      <c r="B9" s="11" t="str" cm="1">
        <f t="array" aca="1" ref="B9" ca="1">IF(ROW()=COLUMN(),INDIRECT(ADDRESS(ROW(),COLUMN(),1,1,"MTT WIN")),INDIRECT(ADDRESS(ROW(),COLUMN(),1,1,"MTT WIN"))&amp;"-"&amp;INDIRECT(ADDRESS(COLUMN(),ROW(),1,1,"MTT WIN")))</f>
        <v>17-13</v>
      </c>
      <c r="C9" s="11" t="str" cm="1">
        <f t="array" aca="1" ref="C9" ca="1">IF(ROW()=COLUMN(),INDIRECT(ADDRESS(ROW(),COLUMN(),1,1,"MTT WIN")),INDIRECT(ADDRESS(ROW(),COLUMN(),1,1,"MTT WIN"))&amp;"-"&amp;INDIRECT(ADDRESS(COLUMN(),ROW(),1,1,"MTT WIN")))</f>
        <v>5-29</v>
      </c>
      <c r="D9" s="11" t="str" cm="1">
        <f t="array" aca="1" ref="D9" ca="1">IF(ROW()=COLUMN(),INDIRECT(ADDRESS(ROW(),COLUMN(),1,1,"MTT WIN")),INDIRECT(ADDRESS(ROW(),COLUMN(),1,1,"MTT WIN"))&amp;"-"&amp;INDIRECT(ADDRESS(COLUMN(),ROW(),1,1,"MTT WIN")))</f>
        <v>10-13</v>
      </c>
      <c r="E9" s="11" t="str" cm="1">
        <f t="array" aca="1" ref="E9" ca="1">IF(ROW()=COLUMN(),INDIRECT(ADDRESS(ROW(),COLUMN(),1,1,"MTT WIN")),INDIRECT(ADDRESS(ROW(),COLUMN(),1,1,"MTT WIN"))&amp;"-"&amp;INDIRECT(ADDRESS(COLUMN(),ROW(),1,1,"MTT WIN")))</f>
        <v>22-9</v>
      </c>
      <c r="F9" s="11" t="str" cm="1">
        <f t="array" aca="1" ref="F9" ca="1">IF(ROW()=COLUMN(),INDIRECT(ADDRESS(ROW(),COLUMN(),1,1,"MTT WIN")),INDIRECT(ADDRESS(ROW(),COLUMN(),1,1,"MTT WIN"))&amp;"-"&amp;INDIRECT(ADDRESS(COLUMN(),ROW(),1,1,"MTT WIN")))</f>
        <v>6-11</v>
      </c>
      <c r="G9" s="11" t="str" cm="1">
        <f t="array" aca="1" ref="G9" ca="1">IF(ROW()=COLUMN(),INDIRECT(ADDRESS(ROW(),COLUMN(),1,1,"MTT WIN")),INDIRECT(ADDRESS(ROW(),COLUMN(),1,1,"MTT WIN"))&amp;"-"&amp;INDIRECT(ADDRESS(COLUMN(),ROW(),1,1,"MTT WIN")))</f>
        <v>12-6</v>
      </c>
      <c r="H9" s="11" t="str" cm="1">
        <f t="array" aca="1" ref="H9" ca="1">IF(ROW()=COLUMN(),INDIRECT(ADDRESS(ROW(),COLUMN(),1,1,"MTT WIN")),INDIRECT(ADDRESS(ROW(),COLUMN(),1,1,"MTT WIN"))&amp;"-"&amp;INDIRECT(ADDRESS(COLUMN(),ROW(),1,1,"MTT WIN")))</f>
        <v>3-13</v>
      </c>
      <c r="I9" s="11" cm="1">
        <f t="array" aca="1" ref="I9" ca="1">IF(ROW()=COLUMN(),INDIRECT(ADDRESS(ROW(),COLUMN(),1,1,"MTT WIN")),INDIRECT(ADDRESS(ROW(),COLUMN(),1,1,"MTT WIN"))&amp;"-"&amp;INDIRECT(ADDRESS(COLUMN(),ROW(),1,1,"MTT WIN")))</f>
        <v>3</v>
      </c>
      <c r="J9" s="11" t="str" cm="1">
        <f t="array" aca="1" ref="J9" ca="1">IF(ROW()=COLUMN(),INDIRECT(ADDRESS(ROW(),COLUMN(),1,1,"MTT WIN")),INDIRECT(ADDRESS(ROW(),COLUMN(),1,1,"MTT WIN"))&amp;"-"&amp;INDIRECT(ADDRESS(COLUMN(),ROW(),1,1,"MTT WIN")))</f>
        <v>8-1</v>
      </c>
      <c r="K9" s="11" t="str" cm="1">
        <f t="array" aca="1" ref="K9" ca="1">IF(ROW()=COLUMN(),INDIRECT(ADDRESS(ROW(),COLUMN(),1,1,"MTT WIN")),INDIRECT(ADDRESS(ROW(),COLUMN(),1,1,"MTT WIN"))&amp;"-"&amp;INDIRECT(ADDRESS(COLUMN(),ROW(),1,1,"MTT WIN")))</f>
        <v>7-2</v>
      </c>
      <c r="L9" s="11" t="str" cm="1">
        <f t="array" aca="1" ref="L9" ca="1">IF(ROW()=COLUMN(),INDIRECT(ADDRESS(ROW(),COLUMN(),1,1,"MTT WIN")),INDIRECT(ADDRESS(ROW(),COLUMN(),1,1,"MTT WIN"))&amp;"-"&amp;INDIRECT(ADDRESS(COLUMN(),ROW(),1,1,"MTT WIN")))</f>
        <v>6-4</v>
      </c>
      <c r="M9" s="11" t="str" cm="1">
        <f t="array" aca="1" ref="M9" ca="1">IF(ROW()=COLUMN(),INDIRECT(ADDRESS(ROW(),COLUMN(),1,1,"MTT WIN")),INDIRECT(ADDRESS(ROW(),COLUMN(),1,1,"MTT WIN"))&amp;"-"&amp;INDIRECT(ADDRESS(COLUMN(),ROW(),1,1,"MTT WIN")))</f>
        <v>4-0</v>
      </c>
      <c r="N9" s="11" t="str" cm="1">
        <f t="array" aca="1" ref="N9" ca="1">IF(ROW()=COLUMN(),INDIRECT(ADDRESS(ROW(),COLUMN(),1,1,"MTT WIN")),INDIRECT(ADDRESS(ROW(),COLUMN(),1,1,"MTT WIN"))&amp;"-"&amp;INDIRECT(ADDRESS(COLUMN(),ROW(),1,1,"MTT WIN")))</f>
        <v>4-3</v>
      </c>
      <c r="O9" s="11" t="str" cm="1">
        <f t="array" aca="1" ref="O9" ca="1">IF(ROW()=COLUMN(),INDIRECT(ADDRESS(ROW(),COLUMN(),1,1,"MTT WIN")),INDIRECT(ADDRESS(ROW(),COLUMN(),1,1,"MTT WIN"))&amp;"-"&amp;INDIRECT(ADDRESS(COLUMN(),ROW(),1,1,"MTT WIN")))</f>
        <v>4-3</v>
      </c>
      <c r="P9" s="11" t="str" cm="1">
        <f t="array" aca="1" ref="P9" ca="1">IF(ROW()=COLUMN(),INDIRECT(ADDRESS(ROW(),COLUMN(),1,1,"MTT WIN")),INDIRECT(ADDRESS(ROW(),COLUMN(),1,1,"MTT WIN"))&amp;"-"&amp;INDIRECT(ADDRESS(COLUMN(),ROW(),1,1,"MTT WIN")))</f>
        <v>4-3</v>
      </c>
      <c r="Q9" s="11" t="str" cm="1">
        <f t="array" aca="1" ref="Q9" ca="1">IF(ROW()=COLUMN(),INDIRECT(ADDRESS(ROW(),COLUMN(),1,1,"MTT WIN")),INDIRECT(ADDRESS(ROW(),COLUMN(),1,1,"MTT WIN"))&amp;"-"&amp;INDIRECT(ADDRESS(COLUMN(),ROW(),1,1,"MTT WIN")))</f>
        <v>2-4</v>
      </c>
      <c r="R9" s="11" t="str" cm="1">
        <f t="array" aca="1" ref="R9" ca="1">IF(ROW()=COLUMN(),INDIRECT(ADDRESS(ROW(),COLUMN(),1,1,"MTT WIN")),INDIRECT(ADDRESS(ROW(),COLUMN(),1,1,"MTT WIN"))&amp;"-"&amp;INDIRECT(ADDRESS(COLUMN(),ROW(),1,1,"MTT WIN")))</f>
        <v>1-3</v>
      </c>
      <c r="S9" s="11" t="str" cm="1">
        <f t="array" aca="1" ref="S9" ca="1">IF(ROW()=COLUMN(),INDIRECT(ADDRESS(ROW(),COLUMN(),1,1,"MTT WIN")),INDIRECT(ADDRESS(ROW(),COLUMN(),1,1,"MTT WIN"))&amp;"-"&amp;INDIRECT(ADDRESS(COLUMN(),ROW(),1,1,"MTT WIN")))</f>
        <v>3-4</v>
      </c>
      <c r="T9" s="11" t="str" cm="1">
        <f t="array" aca="1" ref="T9" ca="1">IF(ROW()=COLUMN(),INDIRECT(ADDRESS(ROW(),COLUMN(),1,1,"MTT WIN")),INDIRECT(ADDRESS(ROW(),COLUMN(),1,1,"MTT WIN"))&amp;"-"&amp;INDIRECT(ADDRESS(COLUMN(),ROW(),1,1,"MTT WIN")))</f>
        <v>1-1</v>
      </c>
      <c r="U9" s="11" t="str" cm="1">
        <f t="array" aca="1" ref="U9" ca="1">IF(ROW()=COLUMN(),INDIRECT(ADDRESS(ROW(),COLUMN(),1,1,"MTT WIN")),INDIRECT(ADDRESS(ROW(),COLUMN(),1,1,"MTT WIN"))&amp;"-"&amp;INDIRECT(ADDRESS(COLUMN(),ROW(),1,1,"MTT WIN")))</f>
        <v>0-3</v>
      </c>
      <c r="V9" s="11" t="str" cm="1">
        <f t="array" aca="1" ref="V9" ca="1">IF(ROW()=COLUMN(),INDIRECT(ADDRESS(ROW(),COLUMN(),1,1,"MTT WIN")),INDIRECT(ADDRESS(ROW(),COLUMN(),1,1,"MTT WIN"))&amp;"-"&amp;INDIRECT(ADDRESS(COLUMN(),ROW(),1,1,"MTT WIN")))</f>
        <v>0-1</v>
      </c>
      <c r="W9" s="11" t="str" cm="1">
        <f t="array" aca="1" ref="W9" ca="1">IF(ROW()=COLUMN(),INDIRECT(ADDRESS(ROW(),COLUMN(),1,1,"MTT WIN")),INDIRECT(ADDRESS(ROW(),COLUMN(),1,1,"MTT WIN"))&amp;"-"&amp;INDIRECT(ADDRESS(COLUMN(),ROW(),1,1,"MTT WIN")))</f>
        <v>3-1</v>
      </c>
      <c r="X9" s="11" t="str" cm="1">
        <f t="array" aca="1" ref="X9" ca="1">IF(ROW()=COLUMN(),INDIRECT(ADDRESS(ROW(),COLUMN(),1,1,"MTT WIN")),INDIRECT(ADDRESS(ROW(),COLUMN(),1,1,"MTT WIN"))&amp;"-"&amp;INDIRECT(ADDRESS(COLUMN(),ROW(),1,1,"MTT WIN")))</f>
        <v>2-1</v>
      </c>
      <c r="Y9" s="11" t="str" cm="1">
        <f t="array" aca="1" ref="Y9" ca="1">IF(ROW()=COLUMN(),INDIRECT(ADDRESS(ROW(),COLUMN(),1,1,"MTT WIN")),INDIRECT(ADDRESS(ROW(),COLUMN(),1,1,"MTT WIN"))&amp;"-"&amp;INDIRECT(ADDRESS(COLUMN(),ROW(),1,1,"MTT WIN")))</f>
        <v>0-1</v>
      </c>
      <c r="Z9" s="11" t="str" cm="1">
        <f t="array" aca="1" ref="Z9" ca="1">IF(ROW()=COLUMN(),INDIRECT(ADDRESS(ROW(),COLUMN(),1,1,"MTT WIN")),INDIRECT(ADDRESS(ROW(),COLUMN(),1,1,"MTT WIN"))&amp;"-"&amp;INDIRECT(ADDRESS(COLUMN(),ROW(),1,1,"MTT WIN")))</f>
        <v>1-1</v>
      </c>
      <c r="AA9" s="11" t="str" cm="1">
        <f t="array" aca="1" ref="AA9" ca="1">IF(ROW()=COLUMN(),INDIRECT(ADDRESS(ROW(),COLUMN(),1,1,"MTT WIN")),INDIRECT(ADDRESS(ROW(),COLUMN(),1,1,"MTT WIN"))&amp;"-"&amp;INDIRECT(ADDRESS(COLUMN(),ROW(),1,1,"MTT WIN")))</f>
        <v>0-0</v>
      </c>
      <c r="AB9" s="11" t="str" cm="1">
        <f t="array" aca="1" ref="AB9" ca="1">IF(ROW()=COLUMN(),INDIRECT(ADDRESS(ROW(),COLUMN(),1,1,"MTT WIN")),INDIRECT(ADDRESS(ROW(),COLUMN(),1,1,"MTT WIN"))&amp;"-"&amp;INDIRECT(ADDRESS(COLUMN(),ROW(),1,1,"MTT WIN")))</f>
        <v>1-0</v>
      </c>
      <c r="AC9" s="11" t="str" cm="1">
        <f t="array" aca="1" ref="AC9" ca="1">IF(ROW()=COLUMN(),INDIRECT(ADDRESS(ROW(),COLUMN(),1,1,"MTT WIN")),INDIRECT(ADDRESS(ROW(),COLUMN(),1,1,"MTT WIN"))&amp;"-"&amp;INDIRECT(ADDRESS(COLUMN(),ROW(),1,1,"MTT WIN")))</f>
        <v>0-1</v>
      </c>
      <c r="AD9" s="11" t="str" cm="1">
        <f t="array" aca="1" ref="AD9" ca="1">IF(ROW()=COLUMN(),INDIRECT(ADDRESS(ROW(),COLUMN(),1,1,"MTT WIN")),INDIRECT(ADDRESS(ROW(),COLUMN(),1,1,"MTT WIN"))&amp;"-"&amp;INDIRECT(ADDRESS(COLUMN(),ROW(),1,1,"MTT WIN")))</f>
        <v>4-0</v>
      </c>
      <c r="AE9" s="11" t="str" cm="1">
        <f t="array" aca="1" ref="AE9" ca="1">IF(ROW()=COLUMN(),INDIRECT(ADDRESS(ROW(),COLUMN(),1,1,"MTT WIN")),INDIRECT(ADDRESS(ROW(),COLUMN(),1,1,"MTT WIN"))&amp;"-"&amp;INDIRECT(ADDRESS(COLUMN(),ROW(),1,1,"MTT WIN")))</f>
        <v>0-0</v>
      </c>
      <c r="AF9" s="11" t="str" cm="1">
        <f t="array" aca="1" ref="AF9" ca="1">IF(ROW()=COLUMN(),INDIRECT(ADDRESS(ROW(),COLUMN(),1,1,"MTT WIN")),INDIRECT(ADDRESS(ROW(),COLUMN(),1,1,"MTT WIN"))&amp;"-"&amp;INDIRECT(ADDRESS(COLUMN(),ROW(),1,1,"MTT WIN")))</f>
        <v>1-1</v>
      </c>
      <c r="AG9" s="11" t="str" cm="1">
        <f t="array" aca="1" ref="AG9" ca="1">IF(ROW()=COLUMN(),INDIRECT(ADDRESS(ROW(),COLUMN(),1,1,"MTT WIN")),INDIRECT(ADDRESS(ROW(),COLUMN(),1,1,"MTT WIN"))&amp;"-"&amp;INDIRECT(ADDRESS(COLUMN(),ROW(),1,1,"MTT WIN")))</f>
        <v>1-1</v>
      </c>
      <c r="AH9" s="11" t="str" cm="1">
        <f t="array" aca="1" ref="AH9" ca="1">IF(ROW()=COLUMN(),INDIRECT(ADDRESS(ROW(),COLUMN(),1,1,"MTT WIN")),INDIRECT(ADDRESS(ROW(),COLUMN(),1,1,"MTT WIN"))&amp;"-"&amp;INDIRECT(ADDRESS(COLUMN(),ROW(),1,1,"MTT WIN")))</f>
        <v>0-0</v>
      </c>
      <c r="AI9" s="11" t="str" cm="1">
        <f t="array" aca="1" ref="AI9" ca="1">IF(ROW()=COLUMN(),INDIRECT(ADDRESS(ROW(),COLUMN(),1,1,"MTT WIN")),INDIRECT(ADDRESS(ROW(),COLUMN(),1,1,"MTT WIN"))&amp;"-"&amp;INDIRECT(ADDRESS(COLUMN(),ROW(),1,1,"MTT WIN")))</f>
        <v>0-1</v>
      </c>
      <c r="AJ9" s="11" t="str" cm="1">
        <f t="array" aca="1" ref="AJ9" ca="1">IF(ROW()=COLUMN(),INDIRECT(ADDRESS(ROW(),COLUMN(),1,1,"MTT WIN")),INDIRECT(ADDRESS(ROW(),COLUMN(),1,1,"MTT WIN"))&amp;"-"&amp;INDIRECT(ADDRESS(COLUMN(),ROW(),1,1,"MTT WIN")))</f>
        <v>0-1</v>
      </c>
      <c r="AK9" s="11" t="str" cm="1">
        <f t="array" aca="1" ref="AK9" ca="1">IF(ROW()=COLUMN(),INDIRECT(ADDRESS(ROW(),COLUMN(),1,1,"MTT WIN")),INDIRECT(ADDRESS(ROW(),COLUMN(),1,1,"MTT WIN"))&amp;"-"&amp;INDIRECT(ADDRESS(COLUMN(),ROW(),1,1,"MTT WIN")))</f>
        <v>0-0</v>
      </c>
      <c r="AL9" s="11" t="str" cm="1">
        <f t="array" aca="1" ref="AL9" ca="1">IF(ROW()=COLUMN(),INDIRECT(ADDRESS(ROW(),COLUMN(),1,1,"MTT WIN")),INDIRECT(ADDRESS(ROW(),COLUMN(),1,1,"MTT WIN"))&amp;"-"&amp;INDIRECT(ADDRESS(COLUMN(),ROW(),1,1,"MTT WIN")))</f>
        <v>1-0</v>
      </c>
      <c r="AM9" s="11" t="str" cm="1">
        <f t="array" aca="1" ref="AM9" ca="1">IF(ROW()=COLUMN(),INDIRECT(ADDRESS(ROW(),COLUMN(),1,1,"MTT WIN")),INDIRECT(ADDRESS(ROW(),COLUMN(),1,1,"MTT WIN"))&amp;"-"&amp;INDIRECT(ADDRESS(COLUMN(),ROW(),1,1,"MTT WIN")))</f>
        <v>0-0</v>
      </c>
      <c r="AN9" s="11" t="str" cm="1">
        <f t="array" aca="1" ref="AN9" ca="1">IF(ROW()=COLUMN(),INDIRECT(ADDRESS(ROW(),COLUMN(),1,1,"MTT WIN")),INDIRECT(ADDRESS(ROW(),COLUMN(),1,1,"MTT WIN"))&amp;"-"&amp;INDIRECT(ADDRESS(COLUMN(),ROW(),1,1,"MTT WIN")))</f>
        <v>0-0</v>
      </c>
      <c r="AO9" s="11" t="str" cm="1">
        <f t="array" aca="1" ref="AO9" ca="1">IF(ROW()=COLUMN(),INDIRECT(ADDRESS(ROW(),COLUMN(),1,1,"MTT WIN")),INDIRECT(ADDRESS(ROW(),COLUMN(),1,1,"MTT WIN"))&amp;"-"&amp;INDIRECT(ADDRESS(COLUMN(),ROW(),1,1,"MTT WIN")))</f>
        <v>0-1</v>
      </c>
      <c r="AP9" s="11" t="str" cm="1">
        <f t="array" aca="1" ref="AP9" ca="1">IF(ROW()=COLUMN(),INDIRECT(ADDRESS(ROW(),COLUMN(),1,1,"MTT WIN")),INDIRECT(ADDRESS(ROW(),COLUMN(),1,1,"MTT WIN"))&amp;"-"&amp;INDIRECT(ADDRESS(COLUMN(),ROW(),1,1,"MTT WIN")))</f>
        <v>0-0</v>
      </c>
      <c r="AQ9" s="11" t="str" cm="1">
        <f t="array" aca="1" ref="AQ9" ca="1">IF(ROW()=COLUMN(),INDIRECT(ADDRESS(ROW(),COLUMN(),1,1,"MTT WIN")),INDIRECT(ADDRESS(ROW(),COLUMN(),1,1,"MTT WIN"))&amp;"-"&amp;INDIRECT(ADDRESS(COLUMN(),ROW(),1,1,"MTT WIN")))</f>
        <v>0-0</v>
      </c>
      <c r="AR9" s="11" t="str" cm="1">
        <f t="array" aca="1" ref="AR9" ca="1">IF(ROW()=COLUMN(),INDIRECT(ADDRESS(ROW(),COLUMN(),1,1,"MTT WIN")),INDIRECT(ADDRESS(ROW(),COLUMN(),1,1,"MTT WIN"))&amp;"-"&amp;INDIRECT(ADDRESS(COLUMN(),ROW(),1,1,"MTT WIN")))</f>
        <v>0-0</v>
      </c>
      <c r="AS9" s="11" t="str" cm="1">
        <f t="array" aca="1" ref="AS9" ca="1">IF(ROW()=COLUMN(),INDIRECT(ADDRESS(ROW(),COLUMN(),1,1,"MTT WIN")),INDIRECT(ADDRESS(ROW(),COLUMN(),1,1,"MTT WIN"))&amp;"-"&amp;INDIRECT(ADDRESS(COLUMN(),ROW(),1,1,"MTT WIN")))</f>
        <v>0-0</v>
      </c>
      <c r="AT9" s="11" t="str" cm="1">
        <f t="array" aca="1" ref="AT9" ca="1">IF(ROW()=COLUMN(),INDIRECT(ADDRESS(ROW(),COLUMN(),1,1,"MTT WIN")),INDIRECT(ADDRESS(ROW(),COLUMN(),1,1,"MTT WIN"))&amp;"-"&amp;INDIRECT(ADDRESS(COLUMN(),ROW(),1,1,"MTT WIN")))</f>
        <v>0-0</v>
      </c>
      <c r="AU9" s="11" t="str" cm="1">
        <f t="array" aca="1" ref="AU9" ca="1">IF(ROW()=COLUMN(),INDIRECT(ADDRESS(ROW(),COLUMN(),1,1,"MTT WIN")),INDIRECT(ADDRESS(ROW(),COLUMN(),1,1,"MTT WIN"))&amp;"-"&amp;INDIRECT(ADDRESS(COLUMN(),ROW(),1,1,"MTT WIN")))</f>
        <v>0-0</v>
      </c>
      <c r="AV9" s="11" t="str" cm="1">
        <f t="array" aca="1" ref="AV9" ca="1">IF(ROW()=COLUMN(),INDIRECT(ADDRESS(ROW(),COLUMN(),1,1,"MTT WIN")),INDIRECT(ADDRESS(ROW(),COLUMN(),1,1,"MTT WIN"))&amp;"-"&amp;INDIRECT(ADDRESS(COLUMN(),ROW(),1,1,"MTT WIN")))</f>
        <v>0-0</v>
      </c>
      <c r="AW9" s="11" t="str" cm="1">
        <f t="array" aca="1" ref="AW9" ca="1">IF(ROW()=COLUMN(),INDIRECT(ADDRESS(ROW(),COLUMN(),1,1,"MTT WIN")),INDIRECT(ADDRESS(ROW(),COLUMN(),1,1,"MTT WIN"))&amp;"-"&amp;INDIRECT(ADDRESS(COLUMN(),ROW(),1,1,"MTT WIN")))</f>
        <v>1-0</v>
      </c>
      <c r="AX9" s="11" t="str" cm="1">
        <f t="array" aca="1" ref="AX9" ca="1">IF(ROW()=COLUMN(),INDIRECT(ADDRESS(ROW(),COLUMN(),1,1,"MTT WIN")),INDIRECT(ADDRESS(ROW(),COLUMN(),1,1,"MTT WIN"))&amp;"-"&amp;INDIRECT(ADDRESS(COLUMN(),ROW(),1,1,"MTT WIN")))</f>
        <v>0-0</v>
      </c>
      <c r="AY9" s="11" t="str" cm="1">
        <f t="array" aca="1" ref="AY9" ca="1">IF(ROW()=COLUMN(),INDIRECT(ADDRESS(ROW(),COLUMN(),1,1,"MTT WIN")),INDIRECT(ADDRESS(ROW(),COLUMN(),1,1,"MTT WIN"))&amp;"-"&amp;INDIRECT(ADDRESS(COLUMN(),ROW(),1,1,"MTT WIN")))</f>
        <v>1-0</v>
      </c>
      <c r="AZ9" s="11" t="str" cm="1">
        <f t="array" aca="1" ref="AZ9" ca="1">IF(ROW()=COLUMN(),INDIRECT(ADDRESS(ROW(),COLUMN(),1,1,"MTT WIN")),INDIRECT(ADDRESS(ROW(),COLUMN(),1,1,"MTT WIN"))&amp;"-"&amp;INDIRECT(ADDRESS(COLUMN(),ROW(),1,1,"MTT WIN")))</f>
        <v>0-0</v>
      </c>
      <c r="BA9" s="11" t="str" cm="1">
        <f t="array" aca="1" ref="BA9" ca="1">IF(ROW()=COLUMN(),INDIRECT(ADDRESS(ROW(),COLUMN(),1,1,"MTT WIN")),INDIRECT(ADDRESS(ROW(),COLUMN(),1,1,"MTT WIN"))&amp;"-"&amp;INDIRECT(ADDRESS(COLUMN(),ROW(),1,1,"MTT WIN")))</f>
        <v>0-0</v>
      </c>
      <c r="BB9" s="11" t="str" cm="1">
        <f t="array" aca="1" ref="BB9" ca="1">IF(ROW()=COLUMN(),INDIRECT(ADDRESS(ROW(),COLUMN(),1,1,"MTT WIN")),INDIRECT(ADDRESS(ROW(),COLUMN(),1,1,"MTT WIN"))&amp;"-"&amp;INDIRECT(ADDRESS(COLUMN(),ROW(),1,1,"MTT WIN")))</f>
        <v>0-0</v>
      </c>
      <c r="BC9" s="11" t="str" cm="1">
        <f t="array" aca="1" ref="BC9" ca="1">IF(ROW()=COLUMN(),INDIRECT(ADDRESS(ROW(),COLUMN(),1,1,"MTT WIN")),INDIRECT(ADDRESS(ROW(),COLUMN(),1,1,"MTT WIN"))&amp;"-"&amp;INDIRECT(ADDRESS(COLUMN(),ROW(),1,1,"MTT WIN")))</f>
        <v>1-0</v>
      </c>
      <c r="BD9" s="11" t="str" cm="1">
        <f t="array" aca="1" ref="BD9" ca="1">IF(ROW()=COLUMN(),INDIRECT(ADDRESS(ROW(),COLUMN(),1,1,"MTT WIN")),INDIRECT(ADDRESS(ROW(),COLUMN(),1,1,"MTT WIN"))&amp;"-"&amp;INDIRECT(ADDRESS(COLUMN(),ROW(),1,1,"MTT WIN")))</f>
        <v>0-1</v>
      </c>
      <c r="BE9" s="11" t="str" cm="1">
        <f t="array" aca="1" ref="BE9" ca="1">IF(ROW()=COLUMN(),INDIRECT(ADDRESS(ROW(),COLUMN(),1,1,"MTT WIN")),INDIRECT(ADDRESS(ROW(),COLUMN(),1,1,"MTT WIN"))&amp;"-"&amp;INDIRECT(ADDRESS(COLUMN(),ROW(),1,1,"MTT WIN")))</f>
        <v>0-0</v>
      </c>
      <c r="BF9" s="11" t="str" cm="1">
        <f t="array" aca="1" ref="BF9" ca="1">IF(ROW()=COLUMN(),INDIRECT(ADDRESS(ROW(),COLUMN(),1,1,"MTT WIN")),INDIRECT(ADDRESS(ROW(),COLUMN(),1,1,"MTT WIN"))&amp;"-"&amp;INDIRECT(ADDRESS(COLUMN(),ROW(),1,1,"MTT WIN")))</f>
        <v>0-0</v>
      </c>
    </row>
    <row r="10" spans="1:58" s="6" customFormat="1" ht="55" customHeight="1" x14ac:dyDescent="0.25">
      <c r="A10" s="3" t="str">
        <f ca="1">MATCHUP!A10</f>
        <v>Grixis Affinity</v>
      </c>
      <c r="B10" s="11" t="str" cm="1">
        <f t="array" aca="1" ref="B10" ca="1">IF(ROW()=COLUMN(),INDIRECT(ADDRESS(ROW(),COLUMN(),1,1,"MTT WIN")),INDIRECT(ADDRESS(ROW(),COLUMN(),1,1,"MTT WIN"))&amp;"-"&amp;INDIRECT(ADDRESS(COLUMN(),ROW(),1,1,"MTT WIN")))</f>
        <v>11-14</v>
      </c>
      <c r="C10" s="11" t="str" cm="1">
        <f t="array" aca="1" ref="C10" ca="1">IF(ROW()=COLUMN(),INDIRECT(ADDRESS(ROW(),COLUMN(),1,1,"MTT WIN")),INDIRECT(ADDRESS(ROW(),COLUMN(),1,1,"MTT WIN"))&amp;"-"&amp;INDIRECT(ADDRESS(COLUMN(),ROW(),1,1,"MTT WIN")))</f>
        <v>7-6</v>
      </c>
      <c r="D10" s="11" t="str" cm="1">
        <f t="array" aca="1" ref="D10" ca="1">IF(ROW()=COLUMN(),INDIRECT(ADDRESS(ROW(),COLUMN(),1,1,"MTT WIN")),INDIRECT(ADDRESS(ROW(),COLUMN(),1,1,"MTT WIN"))&amp;"-"&amp;INDIRECT(ADDRESS(COLUMN(),ROW(),1,1,"MTT WIN")))</f>
        <v>6-8</v>
      </c>
      <c r="E10" s="11" t="str" cm="1">
        <f t="array" aca="1" ref="E10" ca="1">IF(ROW()=COLUMN(),INDIRECT(ADDRESS(ROW(),COLUMN(),1,1,"MTT WIN")),INDIRECT(ADDRESS(ROW(),COLUMN(),1,1,"MTT WIN"))&amp;"-"&amp;INDIRECT(ADDRESS(COLUMN(),ROW(),1,1,"MTT WIN")))</f>
        <v>7-12</v>
      </c>
      <c r="F10" s="11" t="str" cm="1">
        <f t="array" aca="1" ref="F10" ca="1">IF(ROW()=COLUMN(),INDIRECT(ADDRESS(ROW(),COLUMN(),1,1,"MTT WIN")),INDIRECT(ADDRESS(ROW(),COLUMN(),1,1,"MTT WIN"))&amp;"-"&amp;INDIRECT(ADDRESS(COLUMN(),ROW(),1,1,"MTT WIN")))</f>
        <v>9-3</v>
      </c>
      <c r="G10" s="11" t="str" cm="1">
        <f t="array" aca="1" ref="G10" ca="1">IF(ROW()=COLUMN(),INDIRECT(ADDRESS(ROW(),COLUMN(),1,1,"MTT WIN")),INDIRECT(ADDRESS(ROW(),COLUMN(),1,1,"MTT WIN"))&amp;"-"&amp;INDIRECT(ADDRESS(COLUMN(),ROW(),1,1,"MTT WIN")))</f>
        <v>4-8</v>
      </c>
      <c r="H10" s="11" t="str" cm="1">
        <f t="array" aca="1" ref="H10" ca="1">IF(ROW()=COLUMN(),INDIRECT(ADDRESS(ROW(),COLUMN(),1,1,"MTT WIN")),INDIRECT(ADDRESS(ROW(),COLUMN(),1,1,"MTT WIN"))&amp;"-"&amp;INDIRECT(ADDRESS(COLUMN(),ROW(),1,1,"MTT WIN")))</f>
        <v>2-2</v>
      </c>
      <c r="I10" s="11" t="str" cm="1">
        <f t="array" aca="1" ref="I10" ca="1">IF(ROW()=COLUMN(),INDIRECT(ADDRESS(ROW(),COLUMN(),1,1,"MTT WIN")),INDIRECT(ADDRESS(ROW(),COLUMN(),1,1,"MTT WIN"))&amp;"-"&amp;INDIRECT(ADDRESS(COLUMN(),ROW(),1,1,"MTT WIN")))</f>
        <v>1-8</v>
      </c>
      <c r="J10" s="11" cm="1">
        <f t="array" aca="1" ref="J10" ca="1">IF(ROW()=COLUMN(),INDIRECT(ADDRESS(ROW(),COLUMN(),1,1,"MTT WIN")),INDIRECT(ADDRESS(ROW(),COLUMN(),1,1,"MTT WIN"))&amp;"-"&amp;INDIRECT(ADDRESS(COLUMN(),ROW(),1,1,"MTT WIN")))</f>
        <v>1</v>
      </c>
      <c r="K10" s="11" t="str" cm="1">
        <f t="array" aca="1" ref="K10" ca="1">IF(ROW()=COLUMN(),INDIRECT(ADDRESS(ROW(),COLUMN(),1,1,"MTT WIN")),INDIRECT(ADDRESS(ROW(),COLUMN(),1,1,"MTT WIN"))&amp;"-"&amp;INDIRECT(ADDRESS(COLUMN(),ROW(),1,1,"MTT WIN")))</f>
        <v>2-6</v>
      </c>
      <c r="L10" s="11" t="str" cm="1">
        <f t="array" aca="1" ref="L10" ca="1">IF(ROW()=COLUMN(),INDIRECT(ADDRESS(ROW(),COLUMN(),1,1,"MTT WIN")),INDIRECT(ADDRESS(ROW(),COLUMN(),1,1,"MTT WIN"))&amp;"-"&amp;INDIRECT(ADDRESS(COLUMN(),ROW(),1,1,"MTT WIN")))</f>
        <v>3-3</v>
      </c>
      <c r="M10" s="11" t="str" cm="1">
        <f t="array" aca="1" ref="M10" ca="1">IF(ROW()=COLUMN(),INDIRECT(ADDRESS(ROW(),COLUMN(),1,1,"MTT WIN")),INDIRECT(ADDRESS(ROW(),COLUMN(),1,1,"MTT WIN"))&amp;"-"&amp;INDIRECT(ADDRESS(COLUMN(),ROW(),1,1,"MTT WIN")))</f>
        <v>1-4</v>
      </c>
      <c r="N10" s="11" t="str" cm="1">
        <f t="array" aca="1" ref="N10" ca="1">IF(ROW()=COLUMN(),INDIRECT(ADDRESS(ROW(),COLUMN(),1,1,"MTT WIN")),INDIRECT(ADDRESS(ROW(),COLUMN(),1,1,"MTT WIN"))&amp;"-"&amp;INDIRECT(ADDRESS(COLUMN(),ROW(),1,1,"MTT WIN")))</f>
        <v>1-3</v>
      </c>
      <c r="O10" s="11" t="str" cm="1">
        <f t="array" aca="1" ref="O10" ca="1">IF(ROW()=COLUMN(),INDIRECT(ADDRESS(ROW(),COLUMN(),1,1,"MTT WIN")),INDIRECT(ADDRESS(ROW(),COLUMN(),1,1,"MTT WIN"))&amp;"-"&amp;INDIRECT(ADDRESS(COLUMN(),ROW(),1,1,"MTT WIN")))</f>
        <v>4-5</v>
      </c>
      <c r="P10" s="11" t="str" cm="1">
        <f t="array" aca="1" ref="P10" ca="1">IF(ROW()=COLUMN(),INDIRECT(ADDRESS(ROW(),COLUMN(),1,1,"MTT WIN")),INDIRECT(ADDRESS(ROW(),COLUMN(),1,1,"MTT WIN"))&amp;"-"&amp;INDIRECT(ADDRESS(COLUMN(),ROW(),1,1,"MTT WIN")))</f>
        <v>3-4</v>
      </c>
      <c r="Q10" s="11" t="str" cm="1">
        <f t="array" aca="1" ref="Q10" ca="1">IF(ROW()=COLUMN(),INDIRECT(ADDRESS(ROW(),COLUMN(),1,1,"MTT WIN")),INDIRECT(ADDRESS(ROW(),COLUMN(),1,1,"MTT WIN"))&amp;"-"&amp;INDIRECT(ADDRESS(COLUMN(),ROW(),1,1,"MTT WIN")))</f>
        <v>4-1</v>
      </c>
      <c r="R10" s="11" t="str" cm="1">
        <f t="array" aca="1" ref="R10" ca="1">IF(ROW()=COLUMN(),INDIRECT(ADDRESS(ROW(),COLUMN(),1,1,"MTT WIN")),INDIRECT(ADDRESS(ROW(),COLUMN(),1,1,"MTT WIN"))&amp;"-"&amp;INDIRECT(ADDRESS(COLUMN(),ROW(),1,1,"MTT WIN")))</f>
        <v>0-1</v>
      </c>
      <c r="S10" s="11" t="str" cm="1">
        <f t="array" aca="1" ref="S10" ca="1">IF(ROW()=COLUMN(),INDIRECT(ADDRESS(ROW(),COLUMN(),1,1,"MTT WIN")),INDIRECT(ADDRESS(ROW(),COLUMN(),1,1,"MTT WIN"))&amp;"-"&amp;INDIRECT(ADDRESS(COLUMN(),ROW(),1,1,"MTT WIN")))</f>
        <v>3-2</v>
      </c>
      <c r="T10" s="11" t="str" cm="1">
        <f t="array" aca="1" ref="T10" ca="1">IF(ROW()=COLUMN(),INDIRECT(ADDRESS(ROW(),COLUMN(),1,1,"MTT WIN")),INDIRECT(ADDRESS(ROW(),COLUMN(),1,1,"MTT WIN"))&amp;"-"&amp;INDIRECT(ADDRESS(COLUMN(),ROW(),1,1,"MTT WIN")))</f>
        <v>3-2</v>
      </c>
      <c r="U10" s="11" t="str" cm="1">
        <f t="array" aca="1" ref="U10" ca="1">IF(ROW()=COLUMN(),INDIRECT(ADDRESS(ROW(),COLUMN(),1,1,"MTT WIN")),INDIRECT(ADDRESS(ROW(),COLUMN(),1,1,"MTT WIN"))&amp;"-"&amp;INDIRECT(ADDRESS(COLUMN(),ROW(),1,1,"MTT WIN")))</f>
        <v>0-3</v>
      </c>
      <c r="V10" s="11" t="str" cm="1">
        <f t="array" aca="1" ref="V10" ca="1">IF(ROW()=COLUMN(),INDIRECT(ADDRESS(ROW(),COLUMN(),1,1,"MTT WIN")),INDIRECT(ADDRESS(ROW(),COLUMN(),1,1,"MTT WIN"))&amp;"-"&amp;INDIRECT(ADDRESS(COLUMN(),ROW(),1,1,"MTT WIN")))</f>
        <v>1-2</v>
      </c>
      <c r="W10" s="11" t="str" cm="1">
        <f t="array" aca="1" ref="W10" ca="1">IF(ROW()=COLUMN(),INDIRECT(ADDRESS(ROW(),COLUMN(),1,1,"MTT WIN")),INDIRECT(ADDRESS(ROW(),COLUMN(),1,1,"MTT WIN"))&amp;"-"&amp;INDIRECT(ADDRESS(COLUMN(),ROW(),1,1,"MTT WIN")))</f>
        <v>2-0</v>
      </c>
      <c r="X10" s="11" t="str" cm="1">
        <f t="array" aca="1" ref="X10" ca="1">IF(ROW()=COLUMN(),INDIRECT(ADDRESS(ROW(),COLUMN(),1,1,"MTT WIN")),INDIRECT(ADDRESS(ROW(),COLUMN(),1,1,"MTT WIN"))&amp;"-"&amp;INDIRECT(ADDRESS(COLUMN(),ROW(),1,1,"MTT WIN")))</f>
        <v>2-1</v>
      </c>
      <c r="Y10" s="11" t="str" cm="1">
        <f t="array" aca="1" ref="Y10" ca="1">IF(ROW()=COLUMN(),INDIRECT(ADDRESS(ROW(),COLUMN(),1,1,"MTT WIN")),INDIRECT(ADDRESS(ROW(),COLUMN(),1,1,"MTT WIN"))&amp;"-"&amp;INDIRECT(ADDRESS(COLUMN(),ROW(),1,1,"MTT WIN")))</f>
        <v>0-1</v>
      </c>
      <c r="Z10" s="11" t="str" cm="1">
        <f t="array" aca="1" ref="Z10" ca="1">IF(ROW()=COLUMN(),INDIRECT(ADDRESS(ROW(),COLUMN(),1,1,"MTT WIN")),INDIRECT(ADDRESS(ROW(),COLUMN(),1,1,"MTT WIN"))&amp;"-"&amp;INDIRECT(ADDRESS(COLUMN(),ROW(),1,1,"MTT WIN")))</f>
        <v>0-0</v>
      </c>
      <c r="AA10" s="11" t="str" cm="1">
        <f t="array" aca="1" ref="AA10" ca="1">IF(ROW()=COLUMN(),INDIRECT(ADDRESS(ROW(),COLUMN(),1,1,"MTT WIN")),INDIRECT(ADDRESS(ROW(),COLUMN(),1,1,"MTT WIN"))&amp;"-"&amp;INDIRECT(ADDRESS(COLUMN(),ROW(),1,1,"MTT WIN")))</f>
        <v>2-1</v>
      </c>
      <c r="AB10" s="11" t="str" cm="1">
        <f t="array" aca="1" ref="AB10" ca="1">IF(ROW()=COLUMN(),INDIRECT(ADDRESS(ROW(),COLUMN(),1,1,"MTT WIN")),INDIRECT(ADDRESS(ROW(),COLUMN(),1,1,"MTT WIN"))&amp;"-"&amp;INDIRECT(ADDRESS(COLUMN(),ROW(),1,1,"MTT WIN")))</f>
        <v>1-0</v>
      </c>
      <c r="AC10" s="11" t="str" cm="1">
        <f t="array" aca="1" ref="AC10" ca="1">IF(ROW()=COLUMN(),INDIRECT(ADDRESS(ROW(),COLUMN(),1,1,"MTT WIN")),INDIRECT(ADDRESS(ROW(),COLUMN(),1,1,"MTT WIN"))&amp;"-"&amp;INDIRECT(ADDRESS(COLUMN(),ROW(),1,1,"MTT WIN")))</f>
        <v>0-2</v>
      </c>
      <c r="AD10" s="11" t="str" cm="1">
        <f t="array" aca="1" ref="AD10" ca="1">IF(ROW()=COLUMN(),INDIRECT(ADDRESS(ROW(),COLUMN(),1,1,"MTT WIN")),INDIRECT(ADDRESS(ROW(),COLUMN(),1,1,"MTT WIN"))&amp;"-"&amp;INDIRECT(ADDRESS(COLUMN(),ROW(),1,1,"MTT WIN")))</f>
        <v>0-1</v>
      </c>
      <c r="AE10" s="11" t="str" cm="1">
        <f t="array" aca="1" ref="AE10" ca="1">IF(ROW()=COLUMN(),INDIRECT(ADDRESS(ROW(),COLUMN(),1,1,"MTT WIN")),INDIRECT(ADDRESS(ROW(),COLUMN(),1,1,"MTT WIN"))&amp;"-"&amp;INDIRECT(ADDRESS(COLUMN(),ROW(),1,1,"MTT WIN")))</f>
        <v>3-1</v>
      </c>
      <c r="AF10" s="11" t="str" cm="1">
        <f t="array" aca="1" ref="AF10" ca="1">IF(ROW()=COLUMN(),INDIRECT(ADDRESS(ROW(),COLUMN(),1,1,"MTT WIN")),INDIRECT(ADDRESS(ROW(),COLUMN(),1,1,"MTT WIN"))&amp;"-"&amp;INDIRECT(ADDRESS(COLUMN(),ROW(),1,1,"MTT WIN")))</f>
        <v>0-1</v>
      </c>
      <c r="AG10" s="11" t="str" cm="1">
        <f t="array" aca="1" ref="AG10" ca="1">IF(ROW()=COLUMN(),INDIRECT(ADDRESS(ROW(),COLUMN(),1,1,"MTT WIN")),INDIRECT(ADDRESS(ROW(),COLUMN(),1,1,"MTT WIN"))&amp;"-"&amp;INDIRECT(ADDRESS(COLUMN(),ROW(),1,1,"MTT WIN")))</f>
        <v>0-0</v>
      </c>
      <c r="AH10" s="11" t="str" cm="1">
        <f t="array" aca="1" ref="AH10" ca="1">IF(ROW()=COLUMN(),INDIRECT(ADDRESS(ROW(),COLUMN(),1,1,"MTT WIN")),INDIRECT(ADDRESS(ROW(),COLUMN(),1,1,"MTT WIN"))&amp;"-"&amp;INDIRECT(ADDRESS(COLUMN(),ROW(),1,1,"MTT WIN")))</f>
        <v>1-2</v>
      </c>
      <c r="AI10" s="11" t="str" cm="1">
        <f t="array" aca="1" ref="AI10" ca="1">IF(ROW()=COLUMN(),INDIRECT(ADDRESS(ROW(),COLUMN(),1,1,"MTT WIN")),INDIRECT(ADDRESS(ROW(),COLUMN(),1,1,"MTT WIN"))&amp;"-"&amp;INDIRECT(ADDRESS(COLUMN(),ROW(),1,1,"MTT WIN")))</f>
        <v>2-0</v>
      </c>
      <c r="AJ10" s="11" t="str" cm="1">
        <f t="array" aca="1" ref="AJ10" ca="1">IF(ROW()=COLUMN(),INDIRECT(ADDRESS(ROW(),COLUMN(),1,1,"MTT WIN")),INDIRECT(ADDRESS(ROW(),COLUMN(),1,1,"MTT WIN"))&amp;"-"&amp;INDIRECT(ADDRESS(COLUMN(),ROW(),1,1,"MTT WIN")))</f>
        <v>0-0</v>
      </c>
      <c r="AK10" s="11" t="str" cm="1">
        <f t="array" aca="1" ref="AK10" ca="1">IF(ROW()=COLUMN(),INDIRECT(ADDRESS(ROW(),COLUMN(),1,1,"MTT WIN")),INDIRECT(ADDRESS(ROW(),COLUMN(),1,1,"MTT WIN"))&amp;"-"&amp;INDIRECT(ADDRESS(COLUMN(),ROW(),1,1,"MTT WIN")))</f>
        <v>1-0</v>
      </c>
      <c r="AL10" s="11" t="str" cm="1">
        <f t="array" aca="1" ref="AL10" ca="1">IF(ROW()=COLUMN(),INDIRECT(ADDRESS(ROW(),COLUMN(),1,1,"MTT WIN")),INDIRECT(ADDRESS(ROW(),COLUMN(),1,1,"MTT WIN"))&amp;"-"&amp;INDIRECT(ADDRESS(COLUMN(),ROW(),1,1,"MTT WIN")))</f>
        <v>0-0</v>
      </c>
      <c r="AM10" s="11" t="str" cm="1">
        <f t="array" aca="1" ref="AM10" ca="1">IF(ROW()=COLUMN(),INDIRECT(ADDRESS(ROW(),COLUMN(),1,1,"MTT WIN")),INDIRECT(ADDRESS(ROW(),COLUMN(),1,1,"MTT WIN"))&amp;"-"&amp;INDIRECT(ADDRESS(COLUMN(),ROW(),1,1,"MTT WIN")))</f>
        <v>0-0</v>
      </c>
      <c r="AN10" s="11" t="str" cm="1">
        <f t="array" aca="1" ref="AN10" ca="1">IF(ROW()=COLUMN(),INDIRECT(ADDRESS(ROW(),COLUMN(),1,1,"MTT WIN")),INDIRECT(ADDRESS(ROW(),COLUMN(),1,1,"MTT WIN"))&amp;"-"&amp;INDIRECT(ADDRESS(COLUMN(),ROW(),1,1,"MTT WIN")))</f>
        <v>0-0</v>
      </c>
      <c r="AO10" s="11" t="str" cm="1">
        <f t="array" aca="1" ref="AO10" ca="1">IF(ROW()=COLUMN(),INDIRECT(ADDRESS(ROW(),COLUMN(),1,1,"MTT WIN")),INDIRECT(ADDRESS(ROW(),COLUMN(),1,1,"MTT WIN"))&amp;"-"&amp;INDIRECT(ADDRESS(COLUMN(),ROW(),1,1,"MTT WIN")))</f>
        <v>0-0</v>
      </c>
      <c r="AP10" s="11" t="str" cm="1">
        <f t="array" aca="1" ref="AP10" ca="1">IF(ROW()=COLUMN(),INDIRECT(ADDRESS(ROW(),COLUMN(),1,1,"MTT WIN")),INDIRECT(ADDRESS(ROW(),COLUMN(),1,1,"MTT WIN"))&amp;"-"&amp;INDIRECT(ADDRESS(COLUMN(),ROW(),1,1,"MTT WIN")))</f>
        <v>0-0</v>
      </c>
      <c r="AQ10" s="11" t="str" cm="1">
        <f t="array" aca="1" ref="AQ10" ca="1">IF(ROW()=COLUMN(),INDIRECT(ADDRESS(ROW(),COLUMN(),1,1,"MTT WIN")),INDIRECT(ADDRESS(ROW(),COLUMN(),1,1,"MTT WIN"))&amp;"-"&amp;INDIRECT(ADDRESS(COLUMN(),ROW(),1,1,"MTT WIN")))</f>
        <v>0-0</v>
      </c>
      <c r="AR10" s="11" t="str" cm="1">
        <f t="array" aca="1" ref="AR10" ca="1">IF(ROW()=COLUMN(),INDIRECT(ADDRESS(ROW(),COLUMN(),1,1,"MTT WIN")),INDIRECT(ADDRESS(ROW(),COLUMN(),1,1,"MTT WIN"))&amp;"-"&amp;INDIRECT(ADDRESS(COLUMN(),ROW(),1,1,"MTT WIN")))</f>
        <v>1-0</v>
      </c>
      <c r="AS10" s="11" t="str" cm="1">
        <f t="array" aca="1" ref="AS10" ca="1">IF(ROW()=COLUMN(),INDIRECT(ADDRESS(ROW(),COLUMN(),1,1,"MTT WIN")),INDIRECT(ADDRESS(ROW(),COLUMN(),1,1,"MTT WIN"))&amp;"-"&amp;INDIRECT(ADDRESS(COLUMN(),ROW(),1,1,"MTT WIN")))</f>
        <v>0-1</v>
      </c>
      <c r="AT10" s="11" t="str" cm="1">
        <f t="array" aca="1" ref="AT10" ca="1">IF(ROW()=COLUMN(),INDIRECT(ADDRESS(ROW(),COLUMN(),1,1,"MTT WIN")),INDIRECT(ADDRESS(ROW(),COLUMN(),1,1,"MTT WIN"))&amp;"-"&amp;INDIRECT(ADDRESS(COLUMN(),ROW(),1,1,"MTT WIN")))</f>
        <v>0-0</v>
      </c>
      <c r="AU10" s="11" t="str" cm="1">
        <f t="array" aca="1" ref="AU10" ca="1">IF(ROW()=COLUMN(),INDIRECT(ADDRESS(ROW(),COLUMN(),1,1,"MTT WIN")),INDIRECT(ADDRESS(ROW(),COLUMN(),1,1,"MTT WIN"))&amp;"-"&amp;INDIRECT(ADDRESS(COLUMN(),ROW(),1,1,"MTT WIN")))</f>
        <v>0-0</v>
      </c>
      <c r="AV10" s="11" t="str" cm="1">
        <f t="array" aca="1" ref="AV10" ca="1">IF(ROW()=COLUMN(),INDIRECT(ADDRESS(ROW(),COLUMN(),1,1,"MTT WIN")),INDIRECT(ADDRESS(ROW(),COLUMN(),1,1,"MTT WIN"))&amp;"-"&amp;INDIRECT(ADDRESS(COLUMN(),ROW(),1,1,"MTT WIN")))</f>
        <v>1-0</v>
      </c>
      <c r="AW10" s="11" t="str" cm="1">
        <f t="array" aca="1" ref="AW10" ca="1">IF(ROW()=COLUMN(),INDIRECT(ADDRESS(ROW(),COLUMN(),1,1,"MTT WIN")),INDIRECT(ADDRESS(ROW(),COLUMN(),1,1,"MTT WIN"))&amp;"-"&amp;INDIRECT(ADDRESS(COLUMN(),ROW(),1,1,"MTT WIN")))</f>
        <v>0-0</v>
      </c>
      <c r="AX10" s="11" t="str" cm="1">
        <f t="array" aca="1" ref="AX10" ca="1">IF(ROW()=COLUMN(),INDIRECT(ADDRESS(ROW(),COLUMN(),1,1,"MTT WIN")),INDIRECT(ADDRESS(ROW(),COLUMN(),1,1,"MTT WIN"))&amp;"-"&amp;INDIRECT(ADDRESS(COLUMN(),ROW(),1,1,"MTT WIN")))</f>
        <v>0-0</v>
      </c>
      <c r="AY10" s="11" t="str" cm="1">
        <f t="array" aca="1" ref="AY10" ca="1">IF(ROW()=COLUMN(),INDIRECT(ADDRESS(ROW(),COLUMN(),1,1,"MTT WIN")),INDIRECT(ADDRESS(ROW(),COLUMN(),1,1,"MTT WIN"))&amp;"-"&amp;INDIRECT(ADDRESS(COLUMN(),ROW(),1,1,"MTT WIN")))</f>
        <v>0-0</v>
      </c>
      <c r="AZ10" s="11" t="str" cm="1">
        <f t="array" aca="1" ref="AZ10" ca="1">IF(ROW()=COLUMN(),INDIRECT(ADDRESS(ROW(),COLUMN(),1,1,"MTT WIN")),INDIRECT(ADDRESS(ROW(),COLUMN(),1,1,"MTT WIN"))&amp;"-"&amp;INDIRECT(ADDRESS(COLUMN(),ROW(),1,1,"MTT WIN")))</f>
        <v>1-0</v>
      </c>
      <c r="BA10" s="11" t="str" cm="1">
        <f t="array" aca="1" ref="BA10" ca="1">IF(ROW()=COLUMN(),INDIRECT(ADDRESS(ROW(),COLUMN(),1,1,"MTT WIN")),INDIRECT(ADDRESS(ROW(),COLUMN(),1,1,"MTT WIN"))&amp;"-"&amp;INDIRECT(ADDRESS(COLUMN(),ROW(),1,1,"MTT WIN")))</f>
        <v>0-1</v>
      </c>
      <c r="BB10" s="11" t="str" cm="1">
        <f t="array" aca="1" ref="BB10" ca="1">IF(ROW()=COLUMN(),INDIRECT(ADDRESS(ROW(),COLUMN(),1,1,"MTT WIN")),INDIRECT(ADDRESS(ROW(),COLUMN(),1,1,"MTT WIN"))&amp;"-"&amp;INDIRECT(ADDRESS(COLUMN(),ROW(),1,1,"MTT WIN")))</f>
        <v>0-0</v>
      </c>
      <c r="BC10" s="11" t="str" cm="1">
        <f t="array" aca="1" ref="BC10" ca="1">IF(ROW()=COLUMN(),INDIRECT(ADDRESS(ROW(),COLUMN(),1,1,"MTT WIN")),INDIRECT(ADDRESS(ROW(),COLUMN(),1,1,"MTT WIN"))&amp;"-"&amp;INDIRECT(ADDRESS(COLUMN(),ROW(),1,1,"MTT WIN")))</f>
        <v>0-0</v>
      </c>
      <c r="BD10" s="11" t="str" cm="1">
        <f t="array" aca="1" ref="BD10" ca="1">IF(ROW()=COLUMN(),INDIRECT(ADDRESS(ROW(),COLUMN(),1,1,"MTT WIN")),INDIRECT(ADDRESS(ROW(),COLUMN(),1,1,"MTT WIN"))&amp;"-"&amp;INDIRECT(ADDRESS(COLUMN(),ROW(),1,1,"MTT WIN")))</f>
        <v>0-1</v>
      </c>
      <c r="BE10" s="11" t="str" cm="1">
        <f t="array" aca="1" ref="BE10" ca="1">IF(ROW()=COLUMN(),INDIRECT(ADDRESS(ROW(),COLUMN(),1,1,"MTT WIN")),INDIRECT(ADDRESS(ROW(),COLUMN(),1,1,"MTT WIN"))&amp;"-"&amp;INDIRECT(ADDRESS(COLUMN(),ROW(),1,1,"MTT WIN")))</f>
        <v>0-0</v>
      </c>
      <c r="BF10" s="11" t="str" cm="1">
        <f t="array" aca="1" ref="BF10" ca="1">IF(ROW()=COLUMN(),INDIRECT(ADDRESS(ROW(),COLUMN(),1,1,"MTT WIN")),INDIRECT(ADDRESS(ROW(),COLUMN(),1,1,"MTT WIN"))&amp;"-"&amp;INDIRECT(ADDRESS(COLUMN(),ROW(),1,1,"MTT WIN")))</f>
        <v>0-0</v>
      </c>
    </row>
    <row r="11" spans="1:58" s="6" customFormat="1" ht="55" customHeight="1" x14ac:dyDescent="0.25">
      <c r="A11" s="3" t="str">
        <f ca="1">MATCHUP!A11</f>
        <v>X Lands Spy</v>
      </c>
      <c r="B11" s="11" t="str" cm="1">
        <f t="array" aca="1" ref="B11" ca="1">IF(ROW()=COLUMN(),INDIRECT(ADDRESS(ROW(),COLUMN(),1,1,"MTT WIN")),INDIRECT(ADDRESS(ROW(),COLUMN(),1,1,"MTT WIN"))&amp;"-"&amp;INDIRECT(ADDRESS(COLUMN(),ROW(),1,1,"MTT WIN")))</f>
        <v>12-11</v>
      </c>
      <c r="C11" s="11" t="str" cm="1">
        <f t="array" aca="1" ref="C11" ca="1">IF(ROW()=COLUMN(),INDIRECT(ADDRESS(ROW(),COLUMN(),1,1,"MTT WIN")),INDIRECT(ADDRESS(ROW(),COLUMN(),1,1,"MTT WIN"))&amp;"-"&amp;INDIRECT(ADDRESS(COLUMN(),ROW(),1,1,"MTT WIN")))</f>
        <v>11-12</v>
      </c>
      <c r="D11" s="11" t="str" cm="1">
        <f t="array" aca="1" ref="D11" ca="1">IF(ROW()=COLUMN(),INDIRECT(ADDRESS(ROW(),COLUMN(),1,1,"MTT WIN")),INDIRECT(ADDRESS(ROW(),COLUMN(),1,1,"MTT WIN"))&amp;"-"&amp;INDIRECT(ADDRESS(COLUMN(),ROW(),1,1,"MTT WIN")))</f>
        <v>11-6</v>
      </c>
      <c r="E11" s="11" t="str" cm="1">
        <f t="array" aca="1" ref="E11" ca="1">IF(ROW()=COLUMN(),INDIRECT(ADDRESS(ROW(),COLUMN(),1,1,"MTT WIN")),INDIRECT(ADDRESS(ROW(),COLUMN(),1,1,"MTT WIN"))&amp;"-"&amp;INDIRECT(ADDRESS(COLUMN(),ROW(),1,1,"MTT WIN")))</f>
        <v>5-11</v>
      </c>
      <c r="F11" s="11" t="str" cm="1">
        <f t="array" aca="1" ref="F11" ca="1">IF(ROW()=COLUMN(),INDIRECT(ADDRESS(ROW(),COLUMN(),1,1,"MTT WIN")),INDIRECT(ADDRESS(ROW(),COLUMN(),1,1,"MTT WIN"))&amp;"-"&amp;INDIRECT(ADDRESS(COLUMN(),ROW(),1,1,"MTT WIN")))</f>
        <v>4-11</v>
      </c>
      <c r="G11" s="11" t="str" cm="1">
        <f t="array" aca="1" ref="G11" ca="1">IF(ROW()=COLUMN(),INDIRECT(ADDRESS(ROW(),COLUMN(),1,1,"MTT WIN")),INDIRECT(ADDRESS(ROW(),COLUMN(),1,1,"MTT WIN"))&amp;"-"&amp;INDIRECT(ADDRESS(COLUMN(),ROW(),1,1,"MTT WIN")))</f>
        <v>12-11</v>
      </c>
      <c r="H11" s="11" t="str" cm="1">
        <f t="array" aca="1" ref="H11" ca="1">IF(ROW()=COLUMN(),INDIRECT(ADDRESS(ROW(),COLUMN(),1,1,"MTT WIN")),INDIRECT(ADDRESS(ROW(),COLUMN(),1,1,"MTT WIN"))&amp;"-"&amp;INDIRECT(ADDRESS(COLUMN(),ROW(),1,1,"MTT WIN")))</f>
        <v>0-2</v>
      </c>
      <c r="I11" s="11" t="str" cm="1">
        <f t="array" aca="1" ref="I11" ca="1">IF(ROW()=COLUMN(),INDIRECT(ADDRESS(ROW(),COLUMN(),1,1,"MTT WIN")),INDIRECT(ADDRESS(ROW(),COLUMN(),1,1,"MTT WIN"))&amp;"-"&amp;INDIRECT(ADDRESS(COLUMN(),ROW(),1,1,"MTT WIN")))</f>
        <v>2-7</v>
      </c>
      <c r="J11" s="11" t="str" cm="1">
        <f t="array" aca="1" ref="J11" ca="1">IF(ROW()=COLUMN(),INDIRECT(ADDRESS(ROW(),COLUMN(),1,1,"MTT WIN")),INDIRECT(ADDRESS(ROW(),COLUMN(),1,1,"MTT WIN"))&amp;"-"&amp;INDIRECT(ADDRESS(COLUMN(),ROW(),1,1,"MTT WIN")))</f>
        <v>6-2</v>
      </c>
      <c r="K11" s="11" cm="1">
        <f t="array" aca="1" ref="K11" ca="1">IF(ROW()=COLUMN(),INDIRECT(ADDRESS(ROW(),COLUMN(),1,1,"MTT WIN")),INDIRECT(ADDRESS(ROW(),COLUMN(),1,1,"MTT WIN"))&amp;"-"&amp;INDIRECT(ADDRESS(COLUMN(),ROW(),1,1,"MTT WIN")))</f>
        <v>9</v>
      </c>
      <c r="L11" s="11" t="str" cm="1">
        <f t="array" aca="1" ref="L11" ca="1">IF(ROW()=COLUMN(),INDIRECT(ADDRESS(ROW(),COLUMN(),1,1,"MTT WIN")),INDIRECT(ADDRESS(ROW(),COLUMN(),1,1,"MTT WIN"))&amp;"-"&amp;INDIRECT(ADDRESS(COLUMN(),ROW(),1,1,"MTT WIN")))</f>
        <v>5-2</v>
      </c>
      <c r="M11" s="11" t="str" cm="1">
        <f t="array" aca="1" ref="M11" ca="1">IF(ROW()=COLUMN(),INDIRECT(ADDRESS(ROW(),COLUMN(),1,1,"MTT WIN")),INDIRECT(ADDRESS(ROW(),COLUMN(),1,1,"MTT WIN"))&amp;"-"&amp;INDIRECT(ADDRESS(COLUMN(),ROW(),1,1,"MTT WIN")))</f>
        <v>1-1</v>
      </c>
      <c r="N11" s="11" t="str" cm="1">
        <f t="array" aca="1" ref="N11" ca="1">IF(ROW()=COLUMN(),INDIRECT(ADDRESS(ROW(),COLUMN(),1,1,"MTT WIN")),INDIRECT(ADDRESS(ROW(),COLUMN(),1,1,"MTT WIN"))&amp;"-"&amp;INDIRECT(ADDRESS(COLUMN(),ROW(),1,1,"MTT WIN")))</f>
        <v>3-1</v>
      </c>
      <c r="O11" s="11" t="str" cm="1">
        <f t="array" aca="1" ref="O11" ca="1">IF(ROW()=COLUMN(),INDIRECT(ADDRESS(ROW(),COLUMN(),1,1,"MTT WIN")),INDIRECT(ADDRESS(ROW(),COLUMN(),1,1,"MTT WIN"))&amp;"-"&amp;INDIRECT(ADDRESS(COLUMN(),ROW(),1,1,"MTT WIN")))</f>
        <v>2-0</v>
      </c>
      <c r="P11" s="11" t="str" cm="1">
        <f t="array" aca="1" ref="P11" ca="1">IF(ROW()=COLUMN(),INDIRECT(ADDRESS(ROW(),COLUMN(),1,1,"MTT WIN")),INDIRECT(ADDRESS(ROW(),COLUMN(),1,1,"MTT WIN"))&amp;"-"&amp;INDIRECT(ADDRESS(COLUMN(),ROW(),1,1,"MTT WIN")))</f>
        <v>1-3</v>
      </c>
      <c r="Q11" s="11" t="str" cm="1">
        <f t="array" aca="1" ref="Q11" ca="1">IF(ROW()=COLUMN(),INDIRECT(ADDRESS(ROW(),COLUMN(),1,1,"MTT WIN")),INDIRECT(ADDRESS(ROW(),COLUMN(),1,1,"MTT WIN"))&amp;"-"&amp;INDIRECT(ADDRESS(COLUMN(),ROW(),1,1,"MTT WIN")))</f>
        <v>3-1</v>
      </c>
      <c r="R11" s="11" t="str" cm="1">
        <f t="array" aca="1" ref="R11" ca="1">IF(ROW()=COLUMN(),INDIRECT(ADDRESS(ROW(),COLUMN(),1,1,"MTT WIN")),INDIRECT(ADDRESS(ROW(),COLUMN(),1,1,"MTT WIN"))&amp;"-"&amp;INDIRECT(ADDRESS(COLUMN(),ROW(),1,1,"MTT WIN")))</f>
        <v>2-3</v>
      </c>
      <c r="S11" s="11" t="str" cm="1">
        <f t="array" aca="1" ref="S11" ca="1">IF(ROW()=COLUMN(),INDIRECT(ADDRESS(ROW(),COLUMN(),1,1,"MTT WIN")),INDIRECT(ADDRESS(ROW(),COLUMN(),1,1,"MTT WIN"))&amp;"-"&amp;INDIRECT(ADDRESS(COLUMN(),ROW(),1,1,"MTT WIN")))</f>
        <v>1-2</v>
      </c>
      <c r="T11" s="11" t="str" cm="1">
        <f t="array" aca="1" ref="T11" ca="1">IF(ROW()=COLUMN(),INDIRECT(ADDRESS(ROW(),COLUMN(),1,1,"MTT WIN")),INDIRECT(ADDRESS(ROW(),COLUMN(),1,1,"MTT WIN"))&amp;"-"&amp;INDIRECT(ADDRESS(COLUMN(),ROW(),1,1,"MTT WIN")))</f>
        <v>3-0</v>
      </c>
      <c r="U11" s="11" t="str" cm="1">
        <f t="array" aca="1" ref="U11" ca="1">IF(ROW()=COLUMN(),INDIRECT(ADDRESS(ROW(),COLUMN(),1,1,"MTT WIN")),INDIRECT(ADDRESS(ROW(),COLUMN(),1,1,"MTT WIN"))&amp;"-"&amp;INDIRECT(ADDRESS(COLUMN(),ROW(),1,1,"MTT WIN")))</f>
        <v>1-0</v>
      </c>
      <c r="V11" s="11" t="str" cm="1">
        <f t="array" aca="1" ref="V11" ca="1">IF(ROW()=COLUMN(),INDIRECT(ADDRESS(ROW(),COLUMN(),1,1,"MTT WIN")),INDIRECT(ADDRESS(ROW(),COLUMN(),1,1,"MTT WIN"))&amp;"-"&amp;INDIRECT(ADDRESS(COLUMN(),ROW(),1,1,"MTT WIN")))</f>
        <v>1-3</v>
      </c>
      <c r="W11" s="11" t="str" cm="1">
        <f t="array" aca="1" ref="W11" ca="1">IF(ROW()=COLUMN(),INDIRECT(ADDRESS(ROW(),COLUMN(),1,1,"MTT WIN")),INDIRECT(ADDRESS(ROW(),COLUMN(),1,1,"MTT WIN"))&amp;"-"&amp;INDIRECT(ADDRESS(COLUMN(),ROW(),1,1,"MTT WIN")))</f>
        <v>0-1</v>
      </c>
      <c r="X11" s="11" t="str" cm="1">
        <f t="array" aca="1" ref="X11" ca="1">IF(ROW()=COLUMN(),INDIRECT(ADDRESS(ROW(),COLUMN(),1,1,"MTT WIN")),INDIRECT(ADDRESS(ROW(),COLUMN(),1,1,"MTT WIN"))&amp;"-"&amp;INDIRECT(ADDRESS(COLUMN(),ROW(),1,1,"MTT WIN")))</f>
        <v>0-1</v>
      </c>
      <c r="Y11" s="11" t="str" cm="1">
        <f t="array" aca="1" ref="Y11" ca="1">IF(ROW()=COLUMN(),INDIRECT(ADDRESS(ROW(),COLUMN(),1,1,"MTT WIN")),INDIRECT(ADDRESS(ROW(),COLUMN(),1,1,"MTT WIN"))&amp;"-"&amp;INDIRECT(ADDRESS(COLUMN(),ROW(),1,1,"MTT WIN")))</f>
        <v>1-1</v>
      </c>
      <c r="Z11" s="11" t="str" cm="1">
        <f t="array" aca="1" ref="Z11" ca="1">IF(ROW()=COLUMN(),INDIRECT(ADDRESS(ROW(),COLUMN(),1,1,"MTT WIN")),INDIRECT(ADDRESS(ROW(),COLUMN(),1,1,"MTT WIN"))&amp;"-"&amp;INDIRECT(ADDRESS(COLUMN(),ROW(),1,1,"MTT WIN")))</f>
        <v>0-2</v>
      </c>
      <c r="AA11" s="11" t="str" cm="1">
        <f t="array" aca="1" ref="AA11" ca="1">IF(ROW()=COLUMN(),INDIRECT(ADDRESS(ROW(),COLUMN(),1,1,"MTT WIN")),INDIRECT(ADDRESS(ROW(),COLUMN(),1,1,"MTT WIN"))&amp;"-"&amp;INDIRECT(ADDRESS(COLUMN(),ROW(),1,1,"MTT WIN")))</f>
        <v>0-1</v>
      </c>
      <c r="AB11" s="11" t="str" cm="1">
        <f t="array" aca="1" ref="AB11" ca="1">IF(ROW()=COLUMN(),INDIRECT(ADDRESS(ROW(),COLUMN(),1,1,"MTT WIN")),INDIRECT(ADDRESS(ROW(),COLUMN(),1,1,"MTT WIN"))&amp;"-"&amp;INDIRECT(ADDRESS(COLUMN(),ROW(),1,1,"MTT WIN")))</f>
        <v>0-0</v>
      </c>
      <c r="AC11" s="11" t="str" cm="1">
        <f t="array" aca="1" ref="AC11" ca="1">IF(ROW()=COLUMN(),INDIRECT(ADDRESS(ROW(),COLUMN(),1,1,"MTT WIN")),INDIRECT(ADDRESS(ROW(),COLUMN(),1,1,"MTT WIN"))&amp;"-"&amp;INDIRECT(ADDRESS(COLUMN(),ROW(),1,1,"MTT WIN")))</f>
        <v>0-0</v>
      </c>
      <c r="AD11" s="11" t="str" cm="1">
        <f t="array" aca="1" ref="AD11" ca="1">IF(ROW()=COLUMN(),INDIRECT(ADDRESS(ROW(),COLUMN(),1,1,"MTT WIN")),INDIRECT(ADDRESS(ROW(),COLUMN(),1,1,"MTT WIN"))&amp;"-"&amp;INDIRECT(ADDRESS(COLUMN(),ROW(),1,1,"MTT WIN")))</f>
        <v>0-0</v>
      </c>
      <c r="AE11" s="11" t="str" cm="1">
        <f t="array" aca="1" ref="AE11" ca="1">IF(ROW()=COLUMN(),INDIRECT(ADDRESS(ROW(),COLUMN(),1,1,"MTT WIN")),INDIRECT(ADDRESS(ROW(),COLUMN(),1,1,"MTT WIN"))&amp;"-"&amp;INDIRECT(ADDRESS(COLUMN(),ROW(),1,1,"MTT WIN")))</f>
        <v>1-1</v>
      </c>
      <c r="AF11" s="11" t="str" cm="1">
        <f t="array" aca="1" ref="AF11" ca="1">IF(ROW()=COLUMN(),INDIRECT(ADDRESS(ROW(),COLUMN(),1,1,"MTT WIN")),INDIRECT(ADDRESS(ROW(),COLUMN(),1,1,"MTT WIN"))&amp;"-"&amp;INDIRECT(ADDRESS(COLUMN(),ROW(),1,1,"MTT WIN")))</f>
        <v>0-0</v>
      </c>
      <c r="AG11" s="11" t="str" cm="1">
        <f t="array" aca="1" ref="AG11" ca="1">IF(ROW()=COLUMN(),INDIRECT(ADDRESS(ROW(),COLUMN(),1,1,"MTT WIN")),INDIRECT(ADDRESS(ROW(),COLUMN(),1,1,"MTT WIN"))&amp;"-"&amp;INDIRECT(ADDRESS(COLUMN(),ROW(),1,1,"MTT WIN")))</f>
        <v>0-0</v>
      </c>
      <c r="AH11" s="11" t="str" cm="1">
        <f t="array" aca="1" ref="AH11" ca="1">IF(ROW()=COLUMN(),INDIRECT(ADDRESS(ROW(),COLUMN(),1,1,"MTT WIN")),INDIRECT(ADDRESS(ROW(),COLUMN(),1,1,"MTT WIN"))&amp;"-"&amp;INDIRECT(ADDRESS(COLUMN(),ROW(),1,1,"MTT WIN")))</f>
        <v>0-0</v>
      </c>
      <c r="AI11" s="11" t="str" cm="1">
        <f t="array" aca="1" ref="AI11" ca="1">IF(ROW()=COLUMN(),INDIRECT(ADDRESS(ROW(),COLUMN(),1,1,"MTT WIN")),INDIRECT(ADDRESS(ROW(),COLUMN(),1,1,"MTT WIN"))&amp;"-"&amp;INDIRECT(ADDRESS(COLUMN(),ROW(),1,1,"MTT WIN")))</f>
        <v>0-0</v>
      </c>
      <c r="AJ11" s="11" t="str" cm="1">
        <f t="array" aca="1" ref="AJ11" ca="1">IF(ROW()=COLUMN(),INDIRECT(ADDRESS(ROW(),COLUMN(),1,1,"MTT WIN")),INDIRECT(ADDRESS(ROW(),COLUMN(),1,1,"MTT WIN"))&amp;"-"&amp;INDIRECT(ADDRESS(COLUMN(),ROW(),1,1,"MTT WIN")))</f>
        <v>0-1</v>
      </c>
      <c r="AK11" s="11" t="str" cm="1">
        <f t="array" aca="1" ref="AK11" ca="1">IF(ROW()=COLUMN(),INDIRECT(ADDRESS(ROW(),COLUMN(),1,1,"MTT WIN")),INDIRECT(ADDRESS(ROW(),COLUMN(),1,1,"MTT WIN"))&amp;"-"&amp;INDIRECT(ADDRESS(COLUMN(),ROW(),1,1,"MTT WIN")))</f>
        <v>2-0</v>
      </c>
      <c r="AL11" s="11" t="str" cm="1">
        <f t="array" aca="1" ref="AL11" ca="1">IF(ROW()=COLUMN(),INDIRECT(ADDRESS(ROW(),COLUMN(),1,1,"MTT WIN")),INDIRECT(ADDRESS(ROW(),COLUMN(),1,1,"MTT WIN"))&amp;"-"&amp;INDIRECT(ADDRESS(COLUMN(),ROW(),1,1,"MTT WIN")))</f>
        <v>0-0</v>
      </c>
      <c r="AM11" s="11" t="str" cm="1">
        <f t="array" aca="1" ref="AM11" ca="1">IF(ROW()=COLUMN(),INDIRECT(ADDRESS(ROW(),COLUMN(),1,1,"MTT WIN")),INDIRECT(ADDRESS(ROW(),COLUMN(),1,1,"MTT WIN"))&amp;"-"&amp;INDIRECT(ADDRESS(COLUMN(),ROW(),1,1,"MTT WIN")))</f>
        <v>0-2</v>
      </c>
      <c r="AN11" s="11" t="str" cm="1">
        <f t="array" aca="1" ref="AN11" ca="1">IF(ROW()=COLUMN(),INDIRECT(ADDRESS(ROW(),COLUMN(),1,1,"MTT WIN")),INDIRECT(ADDRESS(ROW(),COLUMN(),1,1,"MTT WIN"))&amp;"-"&amp;INDIRECT(ADDRESS(COLUMN(),ROW(),1,1,"MTT WIN")))</f>
        <v>1-0</v>
      </c>
      <c r="AO11" s="11" t="str" cm="1">
        <f t="array" aca="1" ref="AO11" ca="1">IF(ROW()=COLUMN(),INDIRECT(ADDRESS(ROW(),COLUMN(),1,1,"MTT WIN")),INDIRECT(ADDRESS(ROW(),COLUMN(),1,1,"MTT WIN"))&amp;"-"&amp;INDIRECT(ADDRESS(COLUMN(),ROW(),1,1,"MTT WIN")))</f>
        <v>1-0</v>
      </c>
      <c r="AP11" s="11" t="str" cm="1">
        <f t="array" aca="1" ref="AP11" ca="1">IF(ROW()=COLUMN(),INDIRECT(ADDRESS(ROW(),COLUMN(),1,1,"MTT WIN")),INDIRECT(ADDRESS(ROW(),COLUMN(),1,1,"MTT WIN"))&amp;"-"&amp;INDIRECT(ADDRESS(COLUMN(),ROW(),1,1,"MTT WIN")))</f>
        <v>0-0</v>
      </c>
      <c r="AQ11" s="11" t="str" cm="1">
        <f t="array" aca="1" ref="AQ11" ca="1">IF(ROW()=COLUMN(),INDIRECT(ADDRESS(ROW(),COLUMN(),1,1,"MTT WIN")),INDIRECT(ADDRESS(ROW(),COLUMN(),1,1,"MTT WIN"))&amp;"-"&amp;INDIRECT(ADDRESS(COLUMN(),ROW(),1,1,"MTT WIN")))</f>
        <v>0-1</v>
      </c>
      <c r="AR11" s="11" t="str" cm="1">
        <f t="array" aca="1" ref="AR11" ca="1">IF(ROW()=COLUMN(),INDIRECT(ADDRESS(ROW(),COLUMN(),1,1,"MTT WIN")),INDIRECT(ADDRESS(ROW(),COLUMN(),1,1,"MTT WIN"))&amp;"-"&amp;INDIRECT(ADDRESS(COLUMN(),ROW(),1,1,"MTT WIN")))</f>
        <v>0-0</v>
      </c>
      <c r="AS11" s="11" t="str" cm="1">
        <f t="array" aca="1" ref="AS11" ca="1">IF(ROW()=COLUMN(),INDIRECT(ADDRESS(ROW(),COLUMN(),1,1,"MTT WIN")),INDIRECT(ADDRESS(ROW(),COLUMN(),1,1,"MTT WIN"))&amp;"-"&amp;INDIRECT(ADDRESS(COLUMN(),ROW(),1,1,"MTT WIN")))</f>
        <v>0-0</v>
      </c>
      <c r="AT11" s="11" t="str" cm="1">
        <f t="array" aca="1" ref="AT11" ca="1">IF(ROW()=COLUMN(),INDIRECT(ADDRESS(ROW(),COLUMN(),1,1,"MTT WIN")),INDIRECT(ADDRESS(ROW(),COLUMN(),1,1,"MTT WIN"))&amp;"-"&amp;INDIRECT(ADDRESS(COLUMN(),ROW(),1,1,"MTT WIN")))</f>
        <v>0-0</v>
      </c>
      <c r="AU11" s="11" t="str" cm="1">
        <f t="array" aca="1" ref="AU11" ca="1">IF(ROW()=COLUMN(),INDIRECT(ADDRESS(ROW(),COLUMN(),1,1,"MTT WIN")),INDIRECT(ADDRESS(ROW(),COLUMN(),1,1,"MTT WIN"))&amp;"-"&amp;INDIRECT(ADDRESS(COLUMN(),ROW(),1,1,"MTT WIN")))</f>
        <v>0-0</v>
      </c>
      <c r="AV11" s="11" t="str" cm="1">
        <f t="array" aca="1" ref="AV11" ca="1">IF(ROW()=COLUMN(),INDIRECT(ADDRESS(ROW(),COLUMN(),1,1,"MTT WIN")),INDIRECT(ADDRESS(ROW(),COLUMN(),1,1,"MTT WIN"))&amp;"-"&amp;INDIRECT(ADDRESS(COLUMN(),ROW(),1,1,"MTT WIN")))</f>
        <v>0-1</v>
      </c>
      <c r="AW11" s="11" t="str" cm="1">
        <f t="array" aca="1" ref="AW11" ca="1">IF(ROW()=COLUMN(),INDIRECT(ADDRESS(ROW(),COLUMN(),1,1,"MTT WIN")),INDIRECT(ADDRESS(ROW(),COLUMN(),1,1,"MTT WIN"))&amp;"-"&amp;INDIRECT(ADDRESS(COLUMN(),ROW(),1,1,"MTT WIN")))</f>
        <v>0-0</v>
      </c>
      <c r="AX11" s="11" t="str" cm="1">
        <f t="array" aca="1" ref="AX11" ca="1">IF(ROW()=COLUMN(),INDIRECT(ADDRESS(ROW(),COLUMN(),1,1,"MTT WIN")),INDIRECT(ADDRESS(ROW(),COLUMN(),1,1,"MTT WIN"))&amp;"-"&amp;INDIRECT(ADDRESS(COLUMN(),ROW(),1,1,"MTT WIN")))</f>
        <v>0-1</v>
      </c>
      <c r="AY11" s="11" t="str" cm="1">
        <f t="array" aca="1" ref="AY11" ca="1">IF(ROW()=COLUMN(),INDIRECT(ADDRESS(ROW(),COLUMN(),1,1,"MTT WIN")),INDIRECT(ADDRESS(ROW(),COLUMN(),1,1,"MTT WIN"))&amp;"-"&amp;INDIRECT(ADDRESS(COLUMN(),ROW(),1,1,"MTT WIN")))</f>
        <v>0-0</v>
      </c>
      <c r="AZ11" s="11" t="str" cm="1">
        <f t="array" aca="1" ref="AZ11" ca="1">IF(ROW()=COLUMN(),INDIRECT(ADDRESS(ROW(),COLUMN(),1,1,"MTT WIN")),INDIRECT(ADDRESS(ROW(),COLUMN(),1,1,"MTT WIN"))&amp;"-"&amp;INDIRECT(ADDRESS(COLUMN(),ROW(),1,1,"MTT WIN")))</f>
        <v>0-0</v>
      </c>
      <c r="BA11" s="11" t="str" cm="1">
        <f t="array" aca="1" ref="BA11" ca="1">IF(ROW()=COLUMN(),INDIRECT(ADDRESS(ROW(),COLUMN(),1,1,"MTT WIN")),INDIRECT(ADDRESS(ROW(),COLUMN(),1,1,"MTT WIN"))&amp;"-"&amp;INDIRECT(ADDRESS(COLUMN(),ROW(),1,1,"MTT WIN")))</f>
        <v>1-0</v>
      </c>
      <c r="BB11" s="11" t="str" cm="1">
        <f t="array" aca="1" ref="BB11" ca="1">IF(ROW()=COLUMN(),INDIRECT(ADDRESS(ROW(),COLUMN(),1,1,"MTT WIN")),INDIRECT(ADDRESS(ROW(),COLUMN(),1,1,"MTT WIN"))&amp;"-"&amp;INDIRECT(ADDRESS(COLUMN(),ROW(),1,1,"MTT WIN")))</f>
        <v>0-0</v>
      </c>
      <c r="BC11" s="11" t="str" cm="1">
        <f t="array" aca="1" ref="BC11" ca="1">IF(ROW()=COLUMN(),INDIRECT(ADDRESS(ROW(),COLUMN(),1,1,"MTT WIN")),INDIRECT(ADDRESS(ROW(),COLUMN(),1,1,"MTT WIN"))&amp;"-"&amp;INDIRECT(ADDRESS(COLUMN(),ROW(),1,1,"MTT WIN")))</f>
        <v>0-0</v>
      </c>
      <c r="BD11" s="11" t="str" cm="1">
        <f t="array" aca="1" ref="BD11" ca="1">IF(ROW()=COLUMN(),INDIRECT(ADDRESS(ROW(),COLUMN(),1,1,"MTT WIN")),INDIRECT(ADDRESS(ROW(),COLUMN(),1,1,"MTT WIN"))&amp;"-"&amp;INDIRECT(ADDRESS(COLUMN(),ROW(),1,1,"MTT WIN")))</f>
        <v>0-1</v>
      </c>
      <c r="BE11" s="11" t="str" cm="1">
        <f t="array" aca="1" ref="BE11" ca="1">IF(ROW()=COLUMN(),INDIRECT(ADDRESS(ROW(),COLUMN(),1,1,"MTT WIN")),INDIRECT(ADDRESS(ROW(),COLUMN(),1,1,"MTT WIN"))&amp;"-"&amp;INDIRECT(ADDRESS(COLUMN(),ROW(),1,1,"MTT WIN")))</f>
        <v>0-0</v>
      </c>
      <c r="BF11" s="11" t="str" cm="1">
        <f t="array" aca="1" ref="BF11" ca="1">IF(ROW()=COLUMN(),INDIRECT(ADDRESS(ROW(),COLUMN(),1,1,"MTT WIN")),INDIRECT(ADDRESS(ROW(),COLUMN(),1,1,"MTT WIN"))&amp;"-"&amp;INDIRECT(ADDRESS(COLUMN(),ROW(),1,1,"MTT WIN")))</f>
        <v>0-0</v>
      </c>
    </row>
    <row r="12" spans="1:58" s="6" customFormat="1" ht="55" customHeight="1" x14ac:dyDescent="0.25">
      <c r="A12" s="3" t="str">
        <f ca="1">MATCHUP!A12</f>
        <v>Altar Tron</v>
      </c>
      <c r="B12" s="11" t="str" cm="1">
        <f t="array" aca="1" ref="B12" ca="1">IF(ROW()=COLUMN(),INDIRECT(ADDRESS(ROW(),COLUMN(),1,1,"MTT WIN")),INDIRECT(ADDRESS(ROW(),COLUMN(),1,1,"MTT WIN"))&amp;"-"&amp;INDIRECT(ADDRESS(COLUMN(),ROW(),1,1,"MTT WIN")))</f>
        <v>21-14</v>
      </c>
      <c r="C12" s="11" t="str" cm="1">
        <f t="array" aca="1" ref="C12" ca="1">IF(ROW()=COLUMN(),INDIRECT(ADDRESS(ROW(),COLUMN(),1,1,"MTT WIN")),INDIRECT(ADDRESS(ROW(),COLUMN(),1,1,"MTT WIN"))&amp;"-"&amp;INDIRECT(ADDRESS(COLUMN(),ROW(),1,1,"MTT WIN")))</f>
        <v>9-10</v>
      </c>
      <c r="D12" s="11" t="str" cm="1">
        <f t="array" aca="1" ref="D12" ca="1">IF(ROW()=COLUMN(),INDIRECT(ADDRESS(ROW(),COLUMN(),1,1,"MTT WIN")),INDIRECT(ADDRESS(ROW(),COLUMN(),1,1,"MTT WIN"))&amp;"-"&amp;INDIRECT(ADDRESS(COLUMN(),ROW(),1,1,"MTT WIN")))</f>
        <v>13-1</v>
      </c>
      <c r="E12" s="11" t="str" cm="1">
        <f t="array" aca="1" ref="E12" ca="1">IF(ROW()=COLUMN(),INDIRECT(ADDRESS(ROW(),COLUMN(),1,1,"MTT WIN")),INDIRECT(ADDRESS(ROW(),COLUMN(),1,1,"MTT WIN"))&amp;"-"&amp;INDIRECT(ADDRESS(COLUMN(),ROW(),1,1,"MTT WIN")))</f>
        <v>9-9</v>
      </c>
      <c r="F12" s="11" t="str" cm="1">
        <f t="array" aca="1" ref="F12" ca="1">IF(ROW()=COLUMN(),INDIRECT(ADDRESS(ROW(),COLUMN(),1,1,"MTT WIN")),INDIRECT(ADDRESS(ROW(),COLUMN(),1,1,"MTT WIN"))&amp;"-"&amp;INDIRECT(ADDRESS(COLUMN(),ROW(),1,1,"MTT WIN")))</f>
        <v>7-7</v>
      </c>
      <c r="G12" s="11" t="str" cm="1">
        <f t="array" aca="1" ref="G12" ca="1">IF(ROW()=COLUMN(),INDIRECT(ADDRESS(ROW(),COLUMN(),1,1,"MTT WIN")),INDIRECT(ADDRESS(ROW(),COLUMN(),1,1,"MTT WIN"))&amp;"-"&amp;INDIRECT(ADDRESS(COLUMN(),ROW(),1,1,"MTT WIN")))</f>
        <v>4-3</v>
      </c>
      <c r="H12" s="11" t="str" cm="1">
        <f t="array" aca="1" ref="H12" ca="1">IF(ROW()=COLUMN(),INDIRECT(ADDRESS(ROW(),COLUMN(),1,1,"MTT WIN")),INDIRECT(ADDRESS(ROW(),COLUMN(),1,1,"MTT WIN"))&amp;"-"&amp;INDIRECT(ADDRESS(COLUMN(),ROW(),1,1,"MTT WIN")))</f>
        <v>1-6</v>
      </c>
      <c r="I12" s="11" t="str" cm="1">
        <f t="array" aca="1" ref="I12" ca="1">IF(ROW()=COLUMN(),INDIRECT(ADDRESS(ROW(),COLUMN(),1,1,"MTT WIN")),INDIRECT(ADDRESS(ROW(),COLUMN(),1,1,"MTT WIN"))&amp;"-"&amp;INDIRECT(ADDRESS(COLUMN(),ROW(),1,1,"MTT WIN")))</f>
        <v>4-6</v>
      </c>
      <c r="J12" s="11" t="str" cm="1">
        <f t="array" aca="1" ref="J12" ca="1">IF(ROW()=COLUMN(),INDIRECT(ADDRESS(ROW(),COLUMN(),1,1,"MTT WIN")),INDIRECT(ADDRESS(ROW(),COLUMN(),1,1,"MTT WIN"))&amp;"-"&amp;INDIRECT(ADDRESS(COLUMN(),ROW(),1,1,"MTT WIN")))</f>
        <v>3-3</v>
      </c>
      <c r="K12" s="11" t="str" cm="1">
        <f t="array" aca="1" ref="K12" ca="1">IF(ROW()=COLUMN(),INDIRECT(ADDRESS(ROW(),COLUMN(),1,1,"MTT WIN")),INDIRECT(ADDRESS(ROW(),COLUMN(),1,1,"MTT WIN"))&amp;"-"&amp;INDIRECT(ADDRESS(COLUMN(),ROW(),1,1,"MTT WIN")))</f>
        <v>2-5</v>
      </c>
      <c r="L12" s="11" cm="1">
        <f t="array" aca="1" ref="L12" ca="1">IF(ROW()=COLUMN(),INDIRECT(ADDRESS(ROW(),COLUMN(),1,1,"MTT WIN")),INDIRECT(ADDRESS(ROW(),COLUMN(),1,1,"MTT WIN"))&amp;"-"&amp;INDIRECT(ADDRESS(COLUMN(),ROW(),1,1,"MTT WIN")))</f>
        <v>4</v>
      </c>
      <c r="M12" s="11" t="str" cm="1">
        <f t="array" aca="1" ref="M12" ca="1">IF(ROW()=COLUMN(),INDIRECT(ADDRESS(ROW(),COLUMN(),1,1,"MTT WIN")),INDIRECT(ADDRESS(ROW(),COLUMN(),1,1,"MTT WIN"))&amp;"-"&amp;INDIRECT(ADDRESS(COLUMN(),ROW(),1,1,"MTT WIN")))</f>
        <v>2-4</v>
      </c>
      <c r="N12" s="11" t="str" cm="1">
        <f t="array" aca="1" ref="N12" ca="1">IF(ROW()=COLUMN(),INDIRECT(ADDRESS(ROW(),COLUMN(),1,1,"MTT WIN")),INDIRECT(ADDRESS(ROW(),COLUMN(),1,1,"MTT WIN"))&amp;"-"&amp;INDIRECT(ADDRESS(COLUMN(),ROW(),1,1,"MTT WIN")))</f>
        <v>5-1</v>
      </c>
      <c r="O12" s="11" t="str" cm="1">
        <f t="array" aca="1" ref="O12" ca="1">IF(ROW()=COLUMN(),INDIRECT(ADDRESS(ROW(),COLUMN(),1,1,"MTT WIN")),INDIRECT(ADDRESS(ROW(),COLUMN(),1,1,"MTT WIN"))&amp;"-"&amp;INDIRECT(ADDRESS(COLUMN(),ROW(),1,1,"MTT WIN")))</f>
        <v>3-3</v>
      </c>
      <c r="P12" s="11" t="str" cm="1">
        <f t="array" aca="1" ref="P12" ca="1">IF(ROW()=COLUMN(),INDIRECT(ADDRESS(ROW(),COLUMN(),1,1,"MTT WIN")),INDIRECT(ADDRESS(ROW(),COLUMN(),1,1,"MTT WIN"))&amp;"-"&amp;INDIRECT(ADDRESS(COLUMN(),ROW(),1,1,"MTT WIN")))</f>
        <v>2-0</v>
      </c>
      <c r="Q12" s="11" t="str" cm="1">
        <f t="array" aca="1" ref="Q12" ca="1">IF(ROW()=COLUMN(),INDIRECT(ADDRESS(ROW(),COLUMN(),1,1,"MTT WIN")),INDIRECT(ADDRESS(ROW(),COLUMN(),1,1,"MTT WIN"))&amp;"-"&amp;INDIRECT(ADDRESS(COLUMN(),ROW(),1,1,"MTT WIN")))</f>
        <v>2-1</v>
      </c>
      <c r="R12" s="11" t="str" cm="1">
        <f t="array" aca="1" ref="R12" ca="1">IF(ROW()=COLUMN(),INDIRECT(ADDRESS(ROW(),COLUMN(),1,1,"MTT WIN")),INDIRECT(ADDRESS(ROW(),COLUMN(),1,1,"MTT WIN"))&amp;"-"&amp;INDIRECT(ADDRESS(COLUMN(),ROW(),1,1,"MTT WIN")))</f>
        <v>2-10</v>
      </c>
      <c r="S12" s="11" t="str" cm="1">
        <f t="array" aca="1" ref="S12" ca="1">IF(ROW()=COLUMN(),INDIRECT(ADDRESS(ROW(),COLUMN(),1,1,"MTT WIN")),INDIRECT(ADDRESS(ROW(),COLUMN(),1,1,"MTT WIN"))&amp;"-"&amp;INDIRECT(ADDRESS(COLUMN(),ROW(),1,1,"MTT WIN")))</f>
        <v>4-1</v>
      </c>
      <c r="T12" s="11" t="str" cm="1">
        <f t="array" aca="1" ref="T12" ca="1">IF(ROW()=COLUMN(),INDIRECT(ADDRESS(ROW(),COLUMN(),1,1,"MTT WIN")),INDIRECT(ADDRESS(ROW(),COLUMN(),1,1,"MTT WIN"))&amp;"-"&amp;INDIRECT(ADDRESS(COLUMN(),ROW(),1,1,"MTT WIN")))</f>
        <v>0-1</v>
      </c>
      <c r="U12" s="11" t="str" cm="1">
        <f t="array" aca="1" ref="U12" ca="1">IF(ROW()=COLUMN(),INDIRECT(ADDRESS(ROW(),COLUMN(),1,1,"MTT WIN")),INDIRECT(ADDRESS(ROW(),COLUMN(),1,1,"MTT WIN"))&amp;"-"&amp;INDIRECT(ADDRESS(COLUMN(),ROW(),1,1,"MTT WIN")))</f>
        <v>2-1</v>
      </c>
      <c r="V12" s="11" t="str" cm="1">
        <f t="array" aca="1" ref="V12" ca="1">IF(ROW()=COLUMN(),INDIRECT(ADDRESS(ROW(),COLUMN(),1,1,"MTT WIN")),INDIRECT(ADDRESS(ROW(),COLUMN(),1,1,"MTT WIN"))&amp;"-"&amp;INDIRECT(ADDRESS(COLUMN(),ROW(),1,1,"MTT WIN")))</f>
        <v>4-1</v>
      </c>
      <c r="W12" s="11" t="str" cm="1">
        <f t="array" aca="1" ref="W12" ca="1">IF(ROW()=COLUMN(),INDIRECT(ADDRESS(ROW(),COLUMN(),1,1,"MTT WIN")),INDIRECT(ADDRESS(ROW(),COLUMN(),1,1,"MTT WIN"))&amp;"-"&amp;INDIRECT(ADDRESS(COLUMN(),ROW(),1,1,"MTT WIN")))</f>
        <v>0-0</v>
      </c>
      <c r="X12" s="11" t="str" cm="1">
        <f t="array" aca="1" ref="X12" ca="1">IF(ROW()=COLUMN(),INDIRECT(ADDRESS(ROW(),COLUMN(),1,1,"MTT WIN")),INDIRECT(ADDRESS(ROW(),COLUMN(),1,1,"MTT WIN"))&amp;"-"&amp;INDIRECT(ADDRESS(COLUMN(),ROW(),1,1,"MTT WIN")))</f>
        <v>0-0</v>
      </c>
      <c r="Y12" s="11" t="str" cm="1">
        <f t="array" aca="1" ref="Y12" ca="1">IF(ROW()=COLUMN(),INDIRECT(ADDRESS(ROW(),COLUMN(),1,1,"MTT WIN")),INDIRECT(ADDRESS(ROW(),COLUMN(),1,1,"MTT WIN"))&amp;"-"&amp;INDIRECT(ADDRESS(COLUMN(),ROW(),1,1,"MTT WIN")))</f>
        <v>1-0</v>
      </c>
      <c r="Z12" s="11" t="str" cm="1">
        <f t="array" aca="1" ref="Z12" ca="1">IF(ROW()=COLUMN(),INDIRECT(ADDRESS(ROW(),COLUMN(),1,1,"MTT WIN")),INDIRECT(ADDRESS(ROW(),COLUMN(),1,1,"MTT WIN"))&amp;"-"&amp;INDIRECT(ADDRESS(COLUMN(),ROW(),1,1,"MTT WIN")))</f>
        <v>1-1</v>
      </c>
      <c r="AA12" s="11" t="str" cm="1">
        <f t="array" aca="1" ref="AA12" ca="1">IF(ROW()=COLUMN(),INDIRECT(ADDRESS(ROW(),COLUMN(),1,1,"MTT WIN")),INDIRECT(ADDRESS(ROW(),COLUMN(),1,1,"MTT WIN"))&amp;"-"&amp;INDIRECT(ADDRESS(COLUMN(),ROW(),1,1,"MTT WIN")))</f>
        <v>0-1</v>
      </c>
      <c r="AB12" s="11" t="str" cm="1">
        <f t="array" aca="1" ref="AB12" ca="1">IF(ROW()=COLUMN(),INDIRECT(ADDRESS(ROW(),COLUMN(),1,1,"MTT WIN")),INDIRECT(ADDRESS(ROW(),COLUMN(),1,1,"MTT WIN"))&amp;"-"&amp;INDIRECT(ADDRESS(COLUMN(),ROW(),1,1,"MTT WIN")))</f>
        <v>1-1</v>
      </c>
      <c r="AC12" s="11" t="str" cm="1">
        <f t="array" aca="1" ref="AC12" ca="1">IF(ROW()=COLUMN(),INDIRECT(ADDRESS(ROW(),COLUMN(),1,1,"MTT WIN")),INDIRECT(ADDRESS(ROW(),COLUMN(),1,1,"MTT WIN"))&amp;"-"&amp;INDIRECT(ADDRESS(COLUMN(),ROW(),1,1,"MTT WIN")))</f>
        <v>1-1</v>
      </c>
      <c r="AD12" s="11" t="str" cm="1">
        <f t="array" aca="1" ref="AD12" ca="1">IF(ROW()=COLUMN(),INDIRECT(ADDRESS(ROW(),COLUMN(),1,1,"MTT WIN")),INDIRECT(ADDRESS(ROW(),COLUMN(),1,1,"MTT WIN"))&amp;"-"&amp;INDIRECT(ADDRESS(COLUMN(),ROW(),1,1,"MTT WIN")))</f>
        <v>1-0</v>
      </c>
      <c r="AE12" s="11" t="str" cm="1">
        <f t="array" aca="1" ref="AE12" ca="1">IF(ROW()=COLUMN(),INDIRECT(ADDRESS(ROW(),COLUMN(),1,1,"MTT WIN")),INDIRECT(ADDRESS(ROW(),COLUMN(),1,1,"MTT WIN"))&amp;"-"&amp;INDIRECT(ADDRESS(COLUMN(),ROW(),1,1,"MTT WIN")))</f>
        <v>0-0</v>
      </c>
      <c r="AF12" s="11" t="str" cm="1">
        <f t="array" aca="1" ref="AF12" ca="1">IF(ROW()=COLUMN(),INDIRECT(ADDRESS(ROW(),COLUMN(),1,1,"MTT WIN")),INDIRECT(ADDRESS(ROW(),COLUMN(),1,1,"MTT WIN"))&amp;"-"&amp;INDIRECT(ADDRESS(COLUMN(),ROW(),1,1,"MTT WIN")))</f>
        <v>2-2</v>
      </c>
      <c r="AG12" s="11" t="str" cm="1">
        <f t="array" aca="1" ref="AG12" ca="1">IF(ROW()=COLUMN(),INDIRECT(ADDRESS(ROW(),COLUMN(),1,1,"MTT WIN")),INDIRECT(ADDRESS(ROW(),COLUMN(),1,1,"MTT WIN"))&amp;"-"&amp;INDIRECT(ADDRESS(COLUMN(),ROW(),1,1,"MTT WIN")))</f>
        <v>1-2</v>
      </c>
      <c r="AH12" s="11" t="str" cm="1">
        <f t="array" aca="1" ref="AH12" ca="1">IF(ROW()=COLUMN(),INDIRECT(ADDRESS(ROW(),COLUMN(),1,1,"MTT WIN")),INDIRECT(ADDRESS(ROW(),COLUMN(),1,1,"MTT WIN"))&amp;"-"&amp;INDIRECT(ADDRESS(COLUMN(),ROW(),1,1,"MTT WIN")))</f>
        <v>2-0</v>
      </c>
      <c r="AI12" s="11" t="str" cm="1">
        <f t="array" aca="1" ref="AI12" ca="1">IF(ROW()=COLUMN(),INDIRECT(ADDRESS(ROW(),COLUMN(),1,1,"MTT WIN")),INDIRECT(ADDRESS(ROW(),COLUMN(),1,1,"MTT WIN"))&amp;"-"&amp;INDIRECT(ADDRESS(COLUMN(),ROW(),1,1,"MTT WIN")))</f>
        <v>1-1</v>
      </c>
      <c r="AJ12" s="11" t="str" cm="1">
        <f t="array" aca="1" ref="AJ12" ca="1">IF(ROW()=COLUMN(),INDIRECT(ADDRESS(ROW(),COLUMN(),1,1,"MTT WIN")),INDIRECT(ADDRESS(ROW(),COLUMN(),1,1,"MTT WIN"))&amp;"-"&amp;INDIRECT(ADDRESS(COLUMN(),ROW(),1,1,"MTT WIN")))</f>
        <v>0-0</v>
      </c>
      <c r="AK12" s="11" t="str" cm="1">
        <f t="array" aca="1" ref="AK12" ca="1">IF(ROW()=COLUMN(),INDIRECT(ADDRESS(ROW(),COLUMN(),1,1,"MTT WIN")),INDIRECT(ADDRESS(ROW(),COLUMN(),1,1,"MTT WIN"))&amp;"-"&amp;INDIRECT(ADDRESS(COLUMN(),ROW(),1,1,"MTT WIN")))</f>
        <v>0-1</v>
      </c>
      <c r="AL12" s="11" t="str" cm="1">
        <f t="array" aca="1" ref="AL12" ca="1">IF(ROW()=COLUMN(),INDIRECT(ADDRESS(ROW(),COLUMN(),1,1,"MTT WIN")),INDIRECT(ADDRESS(ROW(),COLUMN(),1,1,"MTT WIN"))&amp;"-"&amp;INDIRECT(ADDRESS(COLUMN(),ROW(),1,1,"MTT WIN")))</f>
        <v>0-0</v>
      </c>
      <c r="AM12" s="11" t="str" cm="1">
        <f t="array" aca="1" ref="AM12" ca="1">IF(ROW()=COLUMN(),INDIRECT(ADDRESS(ROW(),COLUMN(),1,1,"MTT WIN")),INDIRECT(ADDRESS(ROW(),COLUMN(),1,1,"MTT WIN"))&amp;"-"&amp;INDIRECT(ADDRESS(COLUMN(),ROW(),1,1,"MTT WIN")))</f>
        <v>0-1</v>
      </c>
      <c r="AN12" s="11" t="str" cm="1">
        <f t="array" aca="1" ref="AN12" ca="1">IF(ROW()=COLUMN(),INDIRECT(ADDRESS(ROW(),COLUMN(),1,1,"MTT WIN")),INDIRECT(ADDRESS(ROW(),COLUMN(),1,1,"MTT WIN"))&amp;"-"&amp;INDIRECT(ADDRESS(COLUMN(),ROW(),1,1,"MTT WIN")))</f>
        <v>0-0</v>
      </c>
      <c r="AO12" s="11" t="str" cm="1">
        <f t="array" aca="1" ref="AO12" ca="1">IF(ROW()=COLUMN(),INDIRECT(ADDRESS(ROW(),COLUMN(),1,1,"MTT WIN")),INDIRECT(ADDRESS(ROW(),COLUMN(),1,1,"MTT WIN"))&amp;"-"&amp;INDIRECT(ADDRESS(COLUMN(),ROW(),1,1,"MTT WIN")))</f>
        <v>0-0</v>
      </c>
      <c r="AP12" s="11" t="str" cm="1">
        <f t="array" aca="1" ref="AP12" ca="1">IF(ROW()=COLUMN(),INDIRECT(ADDRESS(ROW(),COLUMN(),1,1,"MTT WIN")),INDIRECT(ADDRESS(ROW(),COLUMN(),1,1,"MTT WIN"))&amp;"-"&amp;INDIRECT(ADDRESS(COLUMN(),ROW(),1,1,"MTT WIN")))</f>
        <v>0-0</v>
      </c>
      <c r="AQ12" s="11" t="str" cm="1">
        <f t="array" aca="1" ref="AQ12" ca="1">IF(ROW()=COLUMN(),INDIRECT(ADDRESS(ROW(),COLUMN(),1,1,"MTT WIN")),INDIRECT(ADDRESS(ROW(),COLUMN(),1,1,"MTT WIN"))&amp;"-"&amp;INDIRECT(ADDRESS(COLUMN(),ROW(),1,1,"MTT WIN")))</f>
        <v>1-0</v>
      </c>
      <c r="AR12" s="11" t="str" cm="1">
        <f t="array" aca="1" ref="AR12" ca="1">IF(ROW()=COLUMN(),INDIRECT(ADDRESS(ROW(),COLUMN(),1,1,"MTT WIN")),INDIRECT(ADDRESS(ROW(),COLUMN(),1,1,"MTT WIN"))&amp;"-"&amp;INDIRECT(ADDRESS(COLUMN(),ROW(),1,1,"MTT WIN")))</f>
        <v>0-0</v>
      </c>
      <c r="AS12" s="11" t="str" cm="1">
        <f t="array" aca="1" ref="AS12" ca="1">IF(ROW()=COLUMN(),INDIRECT(ADDRESS(ROW(),COLUMN(),1,1,"MTT WIN")),INDIRECT(ADDRESS(ROW(),COLUMN(),1,1,"MTT WIN"))&amp;"-"&amp;INDIRECT(ADDRESS(COLUMN(),ROW(),1,1,"MTT WIN")))</f>
        <v>0-0</v>
      </c>
      <c r="AT12" s="11" t="str" cm="1">
        <f t="array" aca="1" ref="AT12" ca="1">IF(ROW()=COLUMN(),INDIRECT(ADDRESS(ROW(),COLUMN(),1,1,"MTT WIN")),INDIRECT(ADDRESS(ROW(),COLUMN(),1,1,"MTT WIN"))&amp;"-"&amp;INDIRECT(ADDRESS(COLUMN(),ROW(),1,1,"MTT WIN")))</f>
        <v>0-1</v>
      </c>
      <c r="AU12" s="11" t="str" cm="1">
        <f t="array" aca="1" ref="AU12" ca="1">IF(ROW()=COLUMN(),INDIRECT(ADDRESS(ROW(),COLUMN(),1,1,"MTT WIN")),INDIRECT(ADDRESS(ROW(),COLUMN(),1,1,"MTT WIN"))&amp;"-"&amp;INDIRECT(ADDRESS(COLUMN(),ROW(),1,1,"MTT WIN")))</f>
        <v>0-2</v>
      </c>
      <c r="AV12" s="11" t="str" cm="1">
        <f t="array" aca="1" ref="AV12" ca="1">IF(ROW()=COLUMN(),INDIRECT(ADDRESS(ROW(),COLUMN(),1,1,"MTT WIN")),INDIRECT(ADDRESS(ROW(),COLUMN(),1,1,"MTT WIN"))&amp;"-"&amp;INDIRECT(ADDRESS(COLUMN(),ROW(),1,1,"MTT WIN")))</f>
        <v>0-0</v>
      </c>
      <c r="AW12" s="11" t="str" cm="1">
        <f t="array" aca="1" ref="AW12" ca="1">IF(ROW()=COLUMN(),INDIRECT(ADDRESS(ROW(),COLUMN(),1,1,"MTT WIN")),INDIRECT(ADDRESS(ROW(),COLUMN(),1,1,"MTT WIN"))&amp;"-"&amp;INDIRECT(ADDRESS(COLUMN(),ROW(),1,1,"MTT WIN")))</f>
        <v>0-0</v>
      </c>
      <c r="AX12" s="11" t="str" cm="1">
        <f t="array" aca="1" ref="AX12" ca="1">IF(ROW()=COLUMN(),INDIRECT(ADDRESS(ROW(),COLUMN(),1,1,"MTT WIN")),INDIRECT(ADDRESS(ROW(),COLUMN(),1,1,"MTT WIN"))&amp;"-"&amp;INDIRECT(ADDRESS(COLUMN(),ROW(),1,1,"MTT WIN")))</f>
        <v>0-0</v>
      </c>
      <c r="AY12" s="11" t="str" cm="1">
        <f t="array" aca="1" ref="AY12" ca="1">IF(ROW()=COLUMN(),INDIRECT(ADDRESS(ROW(),COLUMN(),1,1,"MTT WIN")),INDIRECT(ADDRESS(ROW(),COLUMN(),1,1,"MTT WIN"))&amp;"-"&amp;INDIRECT(ADDRESS(COLUMN(),ROW(),1,1,"MTT WIN")))</f>
        <v>0-0</v>
      </c>
      <c r="AZ12" s="11" t="str" cm="1">
        <f t="array" aca="1" ref="AZ12" ca="1">IF(ROW()=COLUMN(),INDIRECT(ADDRESS(ROW(),COLUMN(),1,1,"MTT WIN")),INDIRECT(ADDRESS(ROW(),COLUMN(),1,1,"MTT WIN"))&amp;"-"&amp;INDIRECT(ADDRESS(COLUMN(),ROW(),1,1,"MTT WIN")))</f>
        <v>0-0</v>
      </c>
      <c r="BA12" s="11" t="str" cm="1">
        <f t="array" aca="1" ref="BA12" ca="1">IF(ROW()=COLUMN(),INDIRECT(ADDRESS(ROW(),COLUMN(),1,1,"MTT WIN")),INDIRECT(ADDRESS(ROW(),COLUMN(),1,1,"MTT WIN"))&amp;"-"&amp;INDIRECT(ADDRESS(COLUMN(),ROW(),1,1,"MTT WIN")))</f>
        <v>1-0</v>
      </c>
      <c r="BB12" s="11" t="str" cm="1">
        <f t="array" aca="1" ref="BB12" ca="1">IF(ROW()=COLUMN(),INDIRECT(ADDRESS(ROW(),COLUMN(),1,1,"MTT WIN")),INDIRECT(ADDRESS(ROW(),COLUMN(),1,1,"MTT WIN"))&amp;"-"&amp;INDIRECT(ADDRESS(COLUMN(),ROW(),1,1,"MTT WIN")))</f>
        <v>0-0</v>
      </c>
      <c r="BC12" s="11" t="str" cm="1">
        <f t="array" aca="1" ref="BC12" ca="1">IF(ROW()=COLUMN(),INDIRECT(ADDRESS(ROW(),COLUMN(),1,1,"MTT WIN")),INDIRECT(ADDRESS(ROW(),COLUMN(),1,1,"MTT WIN"))&amp;"-"&amp;INDIRECT(ADDRESS(COLUMN(),ROW(),1,1,"MTT WIN")))</f>
        <v>0-1</v>
      </c>
      <c r="BD12" s="11" t="str" cm="1">
        <f t="array" aca="1" ref="BD12" ca="1">IF(ROW()=COLUMN(),INDIRECT(ADDRESS(ROW(),COLUMN(),1,1,"MTT WIN")),INDIRECT(ADDRESS(ROW(),COLUMN(),1,1,"MTT WIN"))&amp;"-"&amp;INDIRECT(ADDRESS(COLUMN(),ROW(),1,1,"MTT WIN")))</f>
        <v>0-0</v>
      </c>
      <c r="BE12" s="11" t="str" cm="1">
        <f t="array" aca="1" ref="BE12" ca="1">IF(ROW()=COLUMN(),INDIRECT(ADDRESS(ROW(),COLUMN(),1,1,"MTT WIN")),INDIRECT(ADDRESS(ROW(),COLUMN(),1,1,"MTT WIN"))&amp;"-"&amp;INDIRECT(ADDRESS(COLUMN(),ROW(),1,1,"MTT WIN")))</f>
        <v>0-0</v>
      </c>
      <c r="BF12" s="11" t="str" cm="1">
        <f t="array" aca="1" ref="BF12" ca="1">IF(ROW()=COLUMN(),INDIRECT(ADDRESS(ROW(),COLUMN(),1,1,"MTT WIN")),INDIRECT(ADDRESS(ROW(),COLUMN(),1,1,"MTT WIN"))&amp;"-"&amp;INDIRECT(ADDRESS(COLUMN(),ROW(),1,1,"MTT WIN")))</f>
        <v>1-1</v>
      </c>
    </row>
    <row r="13" spans="1:58" s="6" customFormat="1" ht="55" customHeight="1" x14ac:dyDescent="0.25">
      <c r="A13" s="3" t="str">
        <f ca="1">MATCHUP!A13</f>
        <v>White Weenie</v>
      </c>
      <c r="B13" s="11" t="str" cm="1">
        <f t="array" aca="1" ref="B13" ca="1">IF(ROW()=COLUMN(),INDIRECT(ADDRESS(ROW(),COLUMN(),1,1,"MTT WIN")),INDIRECT(ADDRESS(ROW(),COLUMN(),1,1,"MTT WIN"))&amp;"-"&amp;INDIRECT(ADDRESS(COLUMN(),ROW(),1,1,"MTT WIN")))</f>
        <v>10-13</v>
      </c>
      <c r="C13" s="11" t="str" cm="1">
        <f t="array" aca="1" ref="C13" ca="1">IF(ROW()=COLUMN(),INDIRECT(ADDRESS(ROW(),COLUMN(),1,1,"MTT WIN")),INDIRECT(ADDRESS(ROW(),COLUMN(),1,1,"MTT WIN"))&amp;"-"&amp;INDIRECT(ADDRESS(COLUMN(),ROW(),1,1,"MTT WIN")))</f>
        <v>12-10</v>
      </c>
      <c r="D13" s="11" t="str" cm="1">
        <f t="array" aca="1" ref="D13" ca="1">IF(ROW()=COLUMN(),INDIRECT(ADDRESS(ROW(),COLUMN(),1,1,"MTT WIN")),INDIRECT(ADDRESS(ROW(),COLUMN(),1,1,"MTT WIN"))&amp;"-"&amp;INDIRECT(ADDRESS(COLUMN(),ROW(),1,1,"MTT WIN")))</f>
        <v>8-8</v>
      </c>
      <c r="E13" s="11" t="str" cm="1">
        <f t="array" aca="1" ref="E13" ca="1">IF(ROW()=COLUMN(),INDIRECT(ADDRESS(ROW(),COLUMN(),1,1,"MTT WIN")),INDIRECT(ADDRESS(ROW(),COLUMN(),1,1,"MTT WIN"))&amp;"-"&amp;INDIRECT(ADDRESS(COLUMN(),ROW(),1,1,"MTT WIN")))</f>
        <v>8-4</v>
      </c>
      <c r="F13" s="11" t="str" cm="1">
        <f t="array" aca="1" ref="F13" ca="1">IF(ROW()=COLUMN(),INDIRECT(ADDRESS(ROW(),COLUMN(),1,1,"MTT WIN")),INDIRECT(ADDRESS(ROW(),COLUMN(),1,1,"MTT WIN"))&amp;"-"&amp;INDIRECT(ADDRESS(COLUMN(),ROW(),1,1,"MTT WIN")))</f>
        <v>9-4</v>
      </c>
      <c r="G13" s="11" t="str" cm="1">
        <f t="array" aca="1" ref="G13" ca="1">IF(ROW()=COLUMN(),INDIRECT(ADDRESS(ROW(),COLUMN(),1,1,"MTT WIN")),INDIRECT(ADDRESS(ROW(),COLUMN(),1,1,"MTT WIN"))&amp;"-"&amp;INDIRECT(ADDRESS(COLUMN(),ROW(),1,1,"MTT WIN")))</f>
        <v>4-10</v>
      </c>
      <c r="H13" s="11" t="str" cm="1">
        <f t="array" aca="1" ref="H13" ca="1">IF(ROW()=COLUMN(),INDIRECT(ADDRESS(ROW(),COLUMN(),1,1,"MTT WIN")),INDIRECT(ADDRESS(ROW(),COLUMN(),1,1,"MTT WIN"))&amp;"-"&amp;INDIRECT(ADDRESS(COLUMN(),ROW(),1,1,"MTT WIN")))</f>
        <v>1-5</v>
      </c>
      <c r="I13" s="11" t="str" cm="1">
        <f t="array" aca="1" ref="I13" ca="1">IF(ROW()=COLUMN(),INDIRECT(ADDRESS(ROW(),COLUMN(),1,1,"MTT WIN")),INDIRECT(ADDRESS(ROW(),COLUMN(),1,1,"MTT WIN"))&amp;"-"&amp;INDIRECT(ADDRESS(COLUMN(),ROW(),1,1,"MTT WIN")))</f>
        <v>0-4</v>
      </c>
      <c r="J13" s="11" t="str" cm="1">
        <f t="array" aca="1" ref="J13" ca="1">IF(ROW()=COLUMN(),INDIRECT(ADDRESS(ROW(),COLUMN(),1,1,"MTT WIN")),INDIRECT(ADDRESS(ROW(),COLUMN(),1,1,"MTT WIN"))&amp;"-"&amp;INDIRECT(ADDRESS(COLUMN(),ROW(),1,1,"MTT WIN")))</f>
        <v>4-1</v>
      </c>
      <c r="K13" s="11" t="str" cm="1">
        <f t="array" aca="1" ref="K13" ca="1">IF(ROW()=COLUMN(),INDIRECT(ADDRESS(ROW(),COLUMN(),1,1,"MTT WIN")),INDIRECT(ADDRESS(ROW(),COLUMN(),1,1,"MTT WIN"))&amp;"-"&amp;INDIRECT(ADDRESS(COLUMN(),ROW(),1,1,"MTT WIN")))</f>
        <v>1-1</v>
      </c>
      <c r="L13" s="11" t="str" cm="1">
        <f t="array" aca="1" ref="L13" ca="1">IF(ROW()=COLUMN(),INDIRECT(ADDRESS(ROW(),COLUMN(),1,1,"MTT WIN")),INDIRECT(ADDRESS(ROW(),COLUMN(),1,1,"MTT WIN"))&amp;"-"&amp;INDIRECT(ADDRESS(COLUMN(),ROW(),1,1,"MTT WIN")))</f>
        <v>4-2</v>
      </c>
      <c r="M13" s="11" cm="1">
        <f t="array" aca="1" ref="M13" ca="1">IF(ROW()=COLUMN(),INDIRECT(ADDRESS(ROW(),COLUMN(),1,1,"MTT WIN")),INDIRECT(ADDRESS(ROW(),COLUMN(),1,1,"MTT WIN"))&amp;"-"&amp;INDIRECT(ADDRESS(COLUMN(),ROW(),1,1,"MTT WIN")))</f>
        <v>2</v>
      </c>
      <c r="N13" s="11" t="str" cm="1">
        <f t="array" aca="1" ref="N13" ca="1">IF(ROW()=COLUMN(),INDIRECT(ADDRESS(ROW(),COLUMN(),1,1,"MTT WIN")),INDIRECT(ADDRESS(ROW(),COLUMN(),1,1,"MTT WIN"))&amp;"-"&amp;INDIRECT(ADDRESS(COLUMN(),ROW(),1,1,"MTT WIN")))</f>
        <v>3-3</v>
      </c>
      <c r="O13" s="11" t="str" cm="1">
        <f t="array" aca="1" ref="O13" ca="1">IF(ROW()=COLUMN(),INDIRECT(ADDRESS(ROW(),COLUMN(),1,1,"MTT WIN")),INDIRECT(ADDRESS(ROW(),COLUMN(),1,1,"MTT WIN"))&amp;"-"&amp;INDIRECT(ADDRESS(COLUMN(),ROW(),1,1,"MTT WIN")))</f>
        <v>1-2</v>
      </c>
      <c r="P13" s="11" t="str" cm="1">
        <f t="array" aca="1" ref="P13" ca="1">IF(ROW()=COLUMN(),INDIRECT(ADDRESS(ROW(),COLUMN(),1,1,"MTT WIN")),INDIRECT(ADDRESS(ROW(),COLUMN(),1,1,"MTT WIN"))&amp;"-"&amp;INDIRECT(ADDRESS(COLUMN(),ROW(),1,1,"MTT WIN")))</f>
        <v>1-3</v>
      </c>
      <c r="Q13" s="11" t="str" cm="1">
        <f t="array" aca="1" ref="Q13" ca="1">IF(ROW()=COLUMN(),INDIRECT(ADDRESS(ROW(),COLUMN(),1,1,"MTT WIN")),INDIRECT(ADDRESS(ROW(),COLUMN(),1,1,"MTT WIN"))&amp;"-"&amp;INDIRECT(ADDRESS(COLUMN(),ROW(),1,1,"MTT WIN")))</f>
        <v>1-2</v>
      </c>
      <c r="R13" s="11" t="str" cm="1">
        <f t="array" aca="1" ref="R13" ca="1">IF(ROW()=COLUMN(),INDIRECT(ADDRESS(ROW(),COLUMN(),1,1,"MTT WIN")),INDIRECT(ADDRESS(ROW(),COLUMN(),1,1,"MTT WIN"))&amp;"-"&amp;INDIRECT(ADDRESS(COLUMN(),ROW(),1,1,"MTT WIN")))</f>
        <v>0-2</v>
      </c>
      <c r="S13" s="11" t="str" cm="1">
        <f t="array" aca="1" ref="S13" ca="1">IF(ROW()=COLUMN(),INDIRECT(ADDRESS(ROW(),COLUMN(),1,1,"MTT WIN")),INDIRECT(ADDRESS(ROW(),COLUMN(),1,1,"MTT WIN"))&amp;"-"&amp;INDIRECT(ADDRESS(COLUMN(),ROW(),1,1,"MTT WIN")))</f>
        <v>1-1</v>
      </c>
      <c r="T13" s="11" t="str" cm="1">
        <f t="array" aca="1" ref="T13" ca="1">IF(ROW()=COLUMN(),INDIRECT(ADDRESS(ROW(),COLUMN(),1,1,"MTT WIN")),INDIRECT(ADDRESS(ROW(),COLUMN(),1,1,"MTT WIN"))&amp;"-"&amp;INDIRECT(ADDRESS(COLUMN(),ROW(),1,1,"MTT WIN")))</f>
        <v>1-3</v>
      </c>
      <c r="U13" s="11" t="str" cm="1">
        <f t="array" aca="1" ref="U13" ca="1">IF(ROW()=COLUMN(),INDIRECT(ADDRESS(ROW(),COLUMN(),1,1,"MTT WIN")),INDIRECT(ADDRESS(ROW(),COLUMN(),1,1,"MTT WIN"))&amp;"-"&amp;INDIRECT(ADDRESS(COLUMN(),ROW(),1,1,"MTT WIN")))</f>
        <v>0-1</v>
      </c>
      <c r="V13" s="11" t="str" cm="1">
        <f t="array" aca="1" ref="V13" ca="1">IF(ROW()=COLUMN(),INDIRECT(ADDRESS(ROW(),COLUMN(),1,1,"MTT WIN")),INDIRECT(ADDRESS(ROW(),COLUMN(),1,1,"MTT WIN"))&amp;"-"&amp;INDIRECT(ADDRESS(COLUMN(),ROW(),1,1,"MTT WIN")))</f>
        <v>1-0</v>
      </c>
      <c r="W13" s="11" t="str" cm="1">
        <f t="array" aca="1" ref="W13" ca="1">IF(ROW()=COLUMN(),INDIRECT(ADDRESS(ROW(),COLUMN(),1,1,"MTT WIN")),INDIRECT(ADDRESS(ROW(),COLUMN(),1,1,"MTT WIN"))&amp;"-"&amp;INDIRECT(ADDRESS(COLUMN(),ROW(),1,1,"MTT WIN")))</f>
        <v>0-0</v>
      </c>
      <c r="X13" s="11" t="str" cm="1">
        <f t="array" aca="1" ref="X13" ca="1">IF(ROW()=COLUMN(),INDIRECT(ADDRESS(ROW(),COLUMN(),1,1,"MTT WIN")),INDIRECT(ADDRESS(ROW(),COLUMN(),1,1,"MTT WIN"))&amp;"-"&amp;INDIRECT(ADDRESS(COLUMN(),ROW(),1,1,"MTT WIN")))</f>
        <v>1-2</v>
      </c>
      <c r="Y13" s="11" t="str" cm="1">
        <f t="array" aca="1" ref="Y13" ca="1">IF(ROW()=COLUMN(),INDIRECT(ADDRESS(ROW(),COLUMN(),1,1,"MTT WIN")),INDIRECT(ADDRESS(ROW(),COLUMN(),1,1,"MTT WIN"))&amp;"-"&amp;INDIRECT(ADDRESS(COLUMN(),ROW(),1,1,"MTT WIN")))</f>
        <v>0-0</v>
      </c>
      <c r="Z13" s="11" t="str" cm="1">
        <f t="array" aca="1" ref="Z13" ca="1">IF(ROW()=COLUMN(),INDIRECT(ADDRESS(ROW(),COLUMN(),1,1,"MTT WIN")),INDIRECT(ADDRESS(ROW(),COLUMN(),1,1,"MTT WIN"))&amp;"-"&amp;INDIRECT(ADDRESS(COLUMN(),ROW(),1,1,"MTT WIN")))</f>
        <v>0-1</v>
      </c>
      <c r="AA13" s="11" t="str" cm="1">
        <f t="array" aca="1" ref="AA13" ca="1">IF(ROW()=COLUMN(),INDIRECT(ADDRESS(ROW(),COLUMN(),1,1,"MTT WIN")),INDIRECT(ADDRESS(ROW(),COLUMN(),1,1,"MTT WIN"))&amp;"-"&amp;INDIRECT(ADDRESS(COLUMN(),ROW(),1,1,"MTT WIN")))</f>
        <v>1-1</v>
      </c>
      <c r="AB13" s="11" t="str" cm="1">
        <f t="array" aca="1" ref="AB13" ca="1">IF(ROW()=COLUMN(),INDIRECT(ADDRESS(ROW(),COLUMN(),1,1,"MTT WIN")),INDIRECT(ADDRESS(ROW(),COLUMN(),1,1,"MTT WIN"))&amp;"-"&amp;INDIRECT(ADDRESS(COLUMN(),ROW(),1,1,"MTT WIN")))</f>
        <v>0-0</v>
      </c>
      <c r="AC13" s="11" t="str" cm="1">
        <f t="array" aca="1" ref="AC13" ca="1">IF(ROW()=COLUMN(),INDIRECT(ADDRESS(ROW(),COLUMN(),1,1,"MTT WIN")),INDIRECT(ADDRESS(ROW(),COLUMN(),1,1,"MTT WIN"))&amp;"-"&amp;INDIRECT(ADDRESS(COLUMN(),ROW(),1,1,"MTT WIN")))</f>
        <v>1-1</v>
      </c>
      <c r="AD13" s="11" t="str" cm="1">
        <f t="array" aca="1" ref="AD13" ca="1">IF(ROW()=COLUMN(),INDIRECT(ADDRESS(ROW(),COLUMN(),1,1,"MTT WIN")),INDIRECT(ADDRESS(ROW(),COLUMN(),1,1,"MTT WIN"))&amp;"-"&amp;INDIRECT(ADDRESS(COLUMN(),ROW(),1,1,"MTT WIN")))</f>
        <v>0-0</v>
      </c>
      <c r="AE13" s="11" t="str" cm="1">
        <f t="array" aca="1" ref="AE13" ca="1">IF(ROW()=COLUMN(),INDIRECT(ADDRESS(ROW(),COLUMN(),1,1,"MTT WIN")),INDIRECT(ADDRESS(ROW(),COLUMN(),1,1,"MTT WIN"))&amp;"-"&amp;INDIRECT(ADDRESS(COLUMN(),ROW(),1,1,"MTT WIN")))</f>
        <v>0-0</v>
      </c>
      <c r="AF13" s="11" t="str" cm="1">
        <f t="array" aca="1" ref="AF13" ca="1">IF(ROW()=COLUMN(),INDIRECT(ADDRESS(ROW(),COLUMN(),1,1,"MTT WIN")),INDIRECT(ADDRESS(ROW(),COLUMN(),1,1,"MTT WIN"))&amp;"-"&amp;INDIRECT(ADDRESS(COLUMN(),ROW(),1,1,"MTT WIN")))</f>
        <v>0-0</v>
      </c>
      <c r="AG13" s="11" t="str" cm="1">
        <f t="array" aca="1" ref="AG13" ca="1">IF(ROW()=COLUMN(),INDIRECT(ADDRESS(ROW(),COLUMN(),1,1,"MTT WIN")),INDIRECT(ADDRESS(ROW(),COLUMN(),1,1,"MTT WIN"))&amp;"-"&amp;INDIRECT(ADDRESS(COLUMN(),ROW(),1,1,"MTT WIN")))</f>
        <v>1-0</v>
      </c>
      <c r="AH13" s="11" t="str" cm="1">
        <f t="array" aca="1" ref="AH13" ca="1">IF(ROW()=COLUMN(),INDIRECT(ADDRESS(ROW(),COLUMN(),1,1,"MTT WIN")),INDIRECT(ADDRESS(ROW(),COLUMN(),1,1,"MTT WIN"))&amp;"-"&amp;INDIRECT(ADDRESS(COLUMN(),ROW(),1,1,"MTT WIN")))</f>
        <v>1-1</v>
      </c>
      <c r="AI13" s="11" t="str" cm="1">
        <f t="array" aca="1" ref="AI13" ca="1">IF(ROW()=COLUMN(),INDIRECT(ADDRESS(ROW(),COLUMN(),1,1,"MTT WIN")),INDIRECT(ADDRESS(ROW(),COLUMN(),1,1,"MTT WIN"))&amp;"-"&amp;INDIRECT(ADDRESS(COLUMN(),ROW(),1,1,"MTT WIN")))</f>
        <v>1-0</v>
      </c>
      <c r="AJ13" s="11" t="str" cm="1">
        <f t="array" aca="1" ref="AJ13" ca="1">IF(ROW()=COLUMN(),INDIRECT(ADDRESS(ROW(),COLUMN(),1,1,"MTT WIN")),INDIRECT(ADDRESS(ROW(),COLUMN(),1,1,"MTT WIN"))&amp;"-"&amp;INDIRECT(ADDRESS(COLUMN(),ROW(),1,1,"MTT WIN")))</f>
        <v>0-0</v>
      </c>
      <c r="AK13" s="11" t="str" cm="1">
        <f t="array" aca="1" ref="AK13" ca="1">IF(ROW()=COLUMN(),INDIRECT(ADDRESS(ROW(),COLUMN(),1,1,"MTT WIN")),INDIRECT(ADDRESS(ROW(),COLUMN(),1,1,"MTT WIN"))&amp;"-"&amp;INDIRECT(ADDRESS(COLUMN(),ROW(),1,1,"MTT WIN")))</f>
        <v>1-0</v>
      </c>
      <c r="AL13" s="11" t="str" cm="1">
        <f t="array" aca="1" ref="AL13" ca="1">IF(ROW()=COLUMN(),INDIRECT(ADDRESS(ROW(),COLUMN(),1,1,"MTT WIN")),INDIRECT(ADDRESS(ROW(),COLUMN(),1,1,"MTT WIN"))&amp;"-"&amp;INDIRECT(ADDRESS(COLUMN(),ROW(),1,1,"MTT WIN")))</f>
        <v>0-0</v>
      </c>
      <c r="AM13" s="11" t="str" cm="1">
        <f t="array" aca="1" ref="AM13" ca="1">IF(ROW()=COLUMN(),INDIRECT(ADDRESS(ROW(),COLUMN(),1,1,"MTT WIN")),INDIRECT(ADDRESS(ROW(),COLUMN(),1,1,"MTT WIN"))&amp;"-"&amp;INDIRECT(ADDRESS(COLUMN(),ROW(),1,1,"MTT WIN")))</f>
        <v>1-0</v>
      </c>
      <c r="AN13" s="11" t="str" cm="1">
        <f t="array" aca="1" ref="AN13" ca="1">IF(ROW()=COLUMN(),INDIRECT(ADDRESS(ROW(),COLUMN(),1,1,"MTT WIN")),INDIRECT(ADDRESS(ROW(),COLUMN(),1,1,"MTT WIN"))&amp;"-"&amp;INDIRECT(ADDRESS(COLUMN(),ROW(),1,1,"MTT WIN")))</f>
        <v>0-0</v>
      </c>
      <c r="AO13" s="11" t="str" cm="1">
        <f t="array" aca="1" ref="AO13" ca="1">IF(ROW()=COLUMN(),INDIRECT(ADDRESS(ROW(),COLUMN(),1,1,"MTT WIN")),INDIRECT(ADDRESS(ROW(),COLUMN(),1,1,"MTT WIN"))&amp;"-"&amp;INDIRECT(ADDRESS(COLUMN(),ROW(),1,1,"MTT WIN")))</f>
        <v>0-0</v>
      </c>
      <c r="AP13" s="11" t="str" cm="1">
        <f t="array" aca="1" ref="AP13" ca="1">IF(ROW()=COLUMN(),INDIRECT(ADDRESS(ROW(),COLUMN(),1,1,"MTT WIN")),INDIRECT(ADDRESS(ROW(),COLUMN(),1,1,"MTT WIN"))&amp;"-"&amp;INDIRECT(ADDRESS(COLUMN(),ROW(),1,1,"MTT WIN")))</f>
        <v>0-0</v>
      </c>
      <c r="AQ13" s="11" t="str" cm="1">
        <f t="array" aca="1" ref="AQ13" ca="1">IF(ROW()=COLUMN(),INDIRECT(ADDRESS(ROW(),COLUMN(),1,1,"MTT WIN")),INDIRECT(ADDRESS(ROW(),COLUMN(),1,1,"MTT WIN"))&amp;"-"&amp;INDIRECT(ADDRESS(COLUMN(),ROW(),1,1,"MTT WIN")))</f>
        <v>0-1</v>
      </c>
      <c r="AR13" s="11" t="str" cm="1">
        <f t="array" aca="1" ref="AR13" ca="1">IF(ROW()=COLUMN(),INDIRECT(ADDRESS(ROW(),COLUMN(),1,1,"MTT WIN")),INDIRECT(ADDRESS(ROW(),COLUMN(),1,1,"MTT WIN"))&amp;"-"&amp;INDIRECT(ADDRESS(COLUMN(),ROW(),1,1,"MTT WIN")))</f>
        <v>0-0</v>
      </c>
      <c r="AS13" s="11" t="str" cm="1">
        <f t="array" aca="1" ref="AS13" ca="1">IF(ROW()=COLUMN(),INDIRECT(ADDRESS(ROW(),COLUMN(),1,1,"MTT WIN")),INDIRECT(ADDRESS(ROW(),COLUMN(),1,1,"MTT WIN"))&amp;"-"&amp;INDIRECT(ADDRESS(COLUMN(),ROW(),1,1,"MTT WIN")))</f>
        <v>0-0</v>
      </c>
      <c r="AT13" s="11" t="str" cm="1">
        <f t="array" aca="1" ref="AT13" ca="1">IF(ROW()=COLUMN(),INDIRECT(ADDRESS(ROW(),COLUMN(),1,1,"MTT WIN")),INDIRECT(ADDRESS(ROW(),COLUMN(),1,1,"MTT WIN"))&amp;"-"&amp;INDIRECT(ADDRESS(COLUMN(),ROW(),1,1,"MTT WIN")))</f>
        <v>0-0</v>
      </c>
      <c r="AU13" s="11" t="str" cm="1">
        <f t="array" aca="1" ref="AU13" ca="1">IF(ROW()=COLUMN(),INDIRECT(ADDRESS(ROW(),COLUMN(),1,1,"MTT WIN")),INDIRECT(ADDRESS(ROW(),COLUMN(),1,1,"MTT WIN"))&amp;"-"&amp;INDIRECT(ADDRESS(COLUMN(),ROW(),1,1,"MTT WIN")))</f>
        <v>0-0</v>
      </c>
      <c r="AV13" s="11" t="str" cm="1">
        <f t="array" aca="1" ref="AV13" ca="1">IF(ROW()=COLUMN(),INDIRECT(ADDRESS(ROW(),COLUMN(),1,1,"MTT WIN")),INDIRECT(ADDRESS(ROW(),COLUMN(),1,1,"MTT WIN"))&amp;"-"&amp;INDIRECT(ADDRESS(COLUMN(),ROW(),1,1,"MTT WIN")))</f>
        <v>0-1</v>
      </c>
      <c r="AW13" s="11" t="str" cm="1">
        <f t="array" aca="1" ref="AW13" ca="1">IF(ROW()=COLUMN(),INDIRECT(ADDRESS(ROW(),COLUMN(),1,1,"MTT WIN")),INDIRECT(ADDRESS(ROW(),COLUMN(),1,1,"MTT WIN"))&amp;"-"&amp;INDIRECT(ADDRESS(COLUMN(),ROW(),1,1,"MTT WIN")))</f>
        <v>0-1</v>
      </c>
      <c r="AX13" s="11" t="str" cm="1">
        <f t="array" aca="1" ref="AX13" ca="1">IF(ROW()=COLUMN(),INDIRECT(ADDRESS(ROW(),COLUMN(),1,1,"MTT WIN")),INDIRECT(ADDRESS(ROW(),COLUMN(),1,1,"MTT WIN"))&amp;"-"&amp;INDIRECT(ADDRESS(COLUMN(),ROW(),1,1,"MTT WIN")))</f>
        <v>0-0</v>
      </c>
      <c r="AY13" s="11" t="str" cm="1">
        <f t="array" aca="1" ref="AY13" ca="1">IF(ROW()=COLUMN(),INDIRECT(ADDRESS(ROW(),COLUMN(),1,1,"MTT WIN")),INDIRECT(ADDRESS(ROW(),COLUMN(),1,1,"MTT WIN"))&amp;"-"&amp;INDIRECT(ADDRESS(COLUMN(),ROW(),1,1,"MTT WIN")))</f>
        <v>0-1</v>
      </c>
      <c r="AZ13" s="11" t="str" cm="1">
        <f t="array" aca="1" ref="AZ13" ca="1">IF(ROW()=COLUMN(),INDIRECT(ADDRESS(ROW(),COLUMN(),1,1,"MTT WIN")),INDIRECT(ADDRESS(ROW(),COLUMN(),1,1,"MTT WIN"))&amp;"-"&amp;INDIRECT(ADDRESS(COLUMN(),ROW(),1,1,"MTT WIN")))</f>
        <v>0-0</v>
      </c>
      <c r="BA13" s="11" t="str" cm="1">
        <f t="array" aca="1" ref="BA13" ca="1">IF(ROW()=COLUMN(),INDIRECT(ADDRESS(ROW(),COLUMN(),1,1,"MTT WIN")),INDIRECT(ADDRESS(ROW(),COLUMN(),1,1,"MTT WIN"))&amp;"-"&amp;INDIRECT(ADDRESS(COLUMN(),ROW(),1,1,"MTT WIN")))</f>
        <v>0-0</v>
      </c>
      <c r="BB13" s="11" t="str" cm="1">
        <f t="array" aca="1" ref="BB13" ca="1">IF(ROW()=COLUMN(),INDIRECT(ADDRESS(ROW(),COLUMN(),1,1,"MTT WIN")),INDIRECT(ADDRESS(ROW(),COLUMN(),1,1,"MTT WIN"))&amp;"-"&amp;INDIRECT(ADDRESS(COLUMN(),ROW(),1,1,"MTT WIN")))</f>
        <v>0-0</v>
      </c>
      <c r="BC13" s="11" t="str" cm="1">
        <f t="array" aca="1" ref="BC13" ca="1">IF(ROW()=COLUMN(),INDIRECT(ADDRESS(ROW(),COLUMN(),1,1,"MTT WIN")),INDIRECT(ADDRESS(ROW(),COLUMN(),1,1,"MTT WIN"))&amp;"-"&amp;INDIRECT(ADDRESS(COLUMN(),ROW(),1,1,"MTT WIN")))</f>
        <v>0-0</v>
      </c>
      <c r="BD13" s="11" t="str" cm="1">
        <f t="array" aca="1" ref="BD13" ca="1">IF(ROW()=COLUMN(),INDIRECT(ADDRESS(ROW(),COLUMN(),1,1,"MTT WIN")),INDIRECT(ADDRESS(ROW(),COLUMN(),1,1,"MTT WIN"))&amp;"-"&amp;INDIRECT(ADDRESS(COLUMN(),ROW(),1,1,"MTT WIN")))</f>
        <v>0-0</v>
      </c>
      <c r="BE13" s="11" t="str" cm="1">
        <f t="array" aca="1" ref="BE13" ca="1">IF(ROW()=COLUMN(),INDIRECT(ADDRESS(ROW(),COLUMN(),1,1,"MTT WIN")),INDIRECT(ADDRESS(ROW(),COLUMN(),1,1,"MTT WIN"))&amp;"-"&amp;INDIRECT(ADDRESS(COLUMN(),ROW(),1,1,"MTT WIN")))</f>
        <v>1-0</v>
      </c>
      <c r="BF13" s="11" t="str" cm="1">
        <f t="array" aca="1" ref="BF13" ca="1">IF(ROW()=COLUMN(),INDIRECT(ADDRESS(ROW(),COLUMN(),1,1,"MTT WIN")),INDIRECT(ADDRESS(ROW(),COLUMN(),1,1,"MTT WIN"))&amp;"-"&amp;INDIRECT(ADDRESS(COLUMN(),ROW(),1,1,"MTT WIN")))</f>
        <v>0-0</v>
      </c>
    </row>
    <row r="14" spans="1:58" s="6" customFormat="1" ht="55" customHeight="1" x14ac:dyDescent="0.25">
      <c r="A14" s="3" t="str">
        <f ca="1">MATCHUP!A14</f>
        <v>Gardens</v>
      </c>
      <c r="B14" s="11" t="str" cm="1">
        <f t="array" aca="1" ref="B14" ca="1">IF(ROW()=COLUMN(),INDIRECT(ADDRESS(ROW(),COLUMN(),1,1,"MTT WIN")),INDIRECT(ADDRESS(ROW(),COLUMN(),1,1,"MTT WIN"))&amp;"-"&amp;INDIRECT(ADDRESS(COLUMN(),ROW(),1,1,"MTT WIN")))</f>
        <v>16-13</v>
      </c>
      <c r="C14" s="11" t="str" cm="1">
        <f t="array" aca="1" ref="C14" ca="1">IF(ROW()=COLUMN(),INDIRECT(ADDRESS(ROW(),COLUMN(),1,1,"MTT WIN")),INDIRECT(ADDRESS(ROW(),COLUMN(),1,1,"MTT WIN"))&amp;"-"&amp;INDIRECT(ADDRESS(COLUMN(),ROW(),1,1,"MTT WIN")))</f>
        <v>7-7</v>
      </c>
      <c r="D14" s="11" t="str" cm="1">
        <f t="array" aca="1" ref="D14" ca="1">IF(ROW()=COLUMN(),INDIRECT(ADDRESS(ROW(),COLUMN(),1,1,"MTT WIN")),INDIRECT(ADDRESS(ROW(),COLUMN(),1,1,"MTT WIN"))&amp;"-"&amp;INDIRECT(ADDRESS(COLUMN(),ROW(),1,1,"MTT WIN")))</f>
        <v>2-10</v>
      </c>
      <c r="E14" s="11" t="str" cm="1">
        <f t="array" aca="1" ref="E14" ca="1">IF(ROW()=COLUMN(),INDIRECT(ADDRESS(ROW(),COLUMN(),1,1,"MTT WIN")),INDIRECT(ADDRESS(ROW(),COLUMN(),1,1,"MTT WIN"))&amp;"-"&amp;INDIRECT(ADDRESS(COLUMN(),ROW(),1,1,"MTT WIN")))</f>
        <v>7-12</v>
      </c>
      <c r="F14" s="11" t="str" cm="1">
        <f t="array" aca="1" ref="F14" ca="1">IF(ROW()=COLUMN(),INDIRECT(ADDRESS(ROW(),COLUMN(),1,1,"MTT WIN")),INDIRECT(ADDRESS(ROW(),COLUMN(),1,1,"MTT WIN"))&amp;"-"&amp;INDIRECT(ADDRESS(COLUMN(),ROW(),1,1,"MTT WIN")))</f>
        <v>4-3</v>
      </c>
      <c r="G14" s="11" t="str" cm="1">
        <f t="array" aca="1" ref="G14" ca="1">IF(ROW()=COLUMN(),INDIRECT(ADDRESS(ROW(),COLUMN(),1,1,"MTT WIN")),INDIRECT(ADDRESS(ROW(),COLUMN(),1,1,"MTT WIN"))&amp;"-"&amp;INDIRECT(ADDRESS(COLUMN(),ROW(),1,1,"MTT WIN")))</f>
        <v>4-2</v>
      </c>
      <c r="H14" s="11" t="str" cm="1">
        <f t="array" aca="1" ref="H14" ca="1">IF(ROW()=COLUMN(),INDIRECT(ADDRESS(ROW(),COLUMN(),1,1,"MTT WIN")),INDIRECT(ADDRESS(ROW(),COLUMN(),1,1,"MTT WIN"))&amp;"-"&amp;INDIRECT(ADDRESS(COLUMN(),ROW(),1,1,"MTT WIN")))</f>
        <v>0-4</v>
      </c>
      <c r="I14" s="11" t="str" cm="1">
        <f t="array" aca="1" ref="I14" ca="1">IF(ROW()=COLUMN(),INDIRECT(ADDRESS(ROW(),COLUMN(),1,1,"MTT WIN")),INDIRECT(ADDRESS(ROW(),COLUMN(),1,1,"MTT WIN"))&amp;"-"&amp;INDIRECT(ADDRESS(COLUMN(),ROW(),1,1,"MTT WIN")))</f>
        <v>3-4</v>
      </c>
      <c r="J14" s="11" t="str" cm="1">
        <f t="array" aca="1" ref="J14" ca="1">IF(ROW()=COLUMN(),INDIRECT(ADDRESS(ROW(),COLUMN(),1,1,"MTT WIN")),INDIRECT(ADDRESS(ROW(),COLUMN(),1,1,"MTT WIN"))&amp;"-"&amp;INDIRECT(ADDRESS(COLUMN(),ROW(),1,1,"MTT WIN")))</f>
        <v>3-1</v>
      </c>
      <c r="K14" s="11" t="str" cm="1">
        <f t="array" aca="1" ref="K14" ca="1">IF(ROW()=COLUMN(),INDIRECT(ADDRESS(ROW(),COLUMN(),1,1,"MTT WIN")),INDIRECT(ADDRESS(ROW(),COLUMN(),1,1,"MTT WIN"))&amp;"-"&amp;INDIRECT(ADDRESS(COLUMN(),ROW(),1,1,"MTT WIN")))</f>
        <v>1-3</v>
      </c>
      <c r="L14" s="11" t="str" cm="1">
        <f t="array" aca="1" ref="L14" ca="1">IF(ROW()=COLUMN(),INDIRECT(ADDRESS(ROW(),COLUMN(),1,1,"MTT WIN")),INDIRECT(ADDRESS(ROW(),COLUMN(),1,1,"MTT WIN"))&amp;"-"&amp;INDIRECT(ADDRESS(COLUMN(),ROW(),1,1,"MTT WIN")))</f>
        <v>1-5</v>
      </c>
      <c r="M14" s="11" t="str" cm="1">
        <f t="array" aca="1" ref="M14" ca="1">IF(ROW()=COLUMN(),INDIRECT(ADDRESS(ROW(),COLUMN(),1,1,"MTT WIN")),INDIRECT(ADDRESS(ROW(),COLUMN(),1,1,"MTT WIN"))&amp;"-"&amp;INDIRECT(ADDRESS(COLUMN(),ROW(),1,1,"MTT WIN")))</f>
        <v>3-3</v>
      </c>
      <c r="N14" s="11" cm="1">
        <f t="array" aca="1" ref="N14" ca="1">IF(ROW()=COLUMN(),INDIRECT(ADDRESS(ROW(),COLUMN(),1,1,"MTT WIN")),INDIRECT(ADDRESS(ROW(),COLUMN(),1,1,"MTT WIN"))&amp;"-"&amp;INDIRECT(ADDRESS(COLUMN(),ROW(),1,1,"MTT WIN")))</f>
        <v>1</v>
      </c>
      <c r="O14" s="11" t="str" cm="1">
        <f t="array" aca="1" ref="O14" ca="1">IF(ROW()=COLUMN(),INDIRECT(ADDRESS(ROW(),COLUMN(),1,1,"MTT WIN")),INDIRECT(ADDRESS(ROW(),COLUMN(),1,1,"MTT WIN"))&amp;"-"&amp;INDIRECT(ADDRESS(COLUMN(),ROW(),1,1,"MTT WIN")))</f>
        <v>1-1</v>
      </c>
      <c r="P14" s="11" t="str" cm="1">
        <f t="array" aca="1" ref="P14" ca="1">IF(ROW()=COLUMN(),INDIRECT(ADDRESS(ROW(),COLUMN(),1,1,"MTT WIN")),INDIRECT(ADDRESS(ROW(),COLUMN(),1,1,"MTT WIN"))&amp;"-"&amp;INDIRECT(ADDRESS(COLUMN(),ROW(),1,1,"MTT WIN")))</f>
        <v>3-1</v>
      </c>
      <c r="Q14" s="11" t="str" cm="1">
        <f t="array" aca="1" ref="Q14" ca="1">IF(ROW()=COLUMN(),INDIRECT(ADDRESS(ROW(),COLUMN(),1,1,"MTT WIN")),INDIRECT(ADDRESS(ROW(),COLUMN(),1,1,"MTT WIN"))&amp;"-"&amp;INDIRECT(ADDRESS(COLUMN(),ROW(),1,1,"MTT WIN")))</f>
        <v>3-2</v>
      </c>
      <c r="R14" s="11" t="str" cm="1">
        <f t="array" aca="1" ref="R14" ca="1">IF(ROW()=COLUMN(),INDIRECT(ADDRESS(ROW(),COLUMN(),1,1,"MTT WIN")),INDIRECT(ADDRESS(ROW(),COLUMN(),1,1,"MTT WIN"))&amp;"-"&amp;INDIRECT(ADDRESS(COLUMN(),ROW(),1,1,"MTT WIN")))</f>
        <v>3-4</v>
      </c>
      <c r="S14" s="11" t="str" cm="1">
        <f t="array" aca="1" ref="S14" ca="1">IF(ROW()=COLUMN(),INDIRECT(ADDRESS(ROW(),COLUMN(),1,1,"MTT WIN")),INDIRECT(ADDRESS(ROW(),COLUMN(),1,1,"MTT WIN"))&amp;"-"&amp;INDIRECT(ADDRESS(COLUMN(),ROW(),1,1,"MTT WIN")))</f>
        <v>1-0</v>
      </c>
      <c r="T14" s="11" t="str" cm="1">
        <f t="array" aca="1" ref="T14" ca="1">IF(ROW()=COLUMN(),INDIRECT(ADDRESS(ROW(),COLUMN(),1,1,"MTT WIN")),INDIRECT(ADDRESS(ROW(),COLUMN(),1,1,"MTT WIN"))&amp;"-"&amp;INDIRECT(ADDRESS(COLUMN(),ROW(),1,1,"MTT WIN")))</f>
        <v>3-0</v>
      </c>
      <c r="U14" s="11" t="str" cm="1">
        <f t="array" aca="1" ref="U14" ca="1">IF(ROW()=COLUMN(),INDIRECT(ADDRESS(ROW(),COLUMN(),1,1,"MTT WIN")),INDIRECT(ADDRESS(ROW(),COLUMN(),1,1,"MTT WIN"))&amp;"-"&amp;INDIRECT(ADDRESS(COLUMN(),ROW(),1,1,"MTT WIN")))</f>
        <v>0-2</v>
      </c>
      <c r="V14" s="11" t="str" cm="1">
        <f t="array" aca="1" ref="V14" ca="1">IF(ROW()=COLUMN(),INDIRECT(ADDRESS(ROW(),COLUMN(),1,1,"MTT WIN")),INDIRECT(ADDRESS(ROW(),COLUMN(),1,1,"MTT WIN"))&amp;"-"&amp;INDIRECT(ADDRESS(COLUMN(),ROW(),1,1,"MTT WIN")))</f>
        <v>1-1</v>
      </c>
      <c r="W14" s="11" t="str" cm="1">
        <f t="array" aca="1" ref="W14" ca="1">IF(ROW()=COLUMN(),INDIRECT(ADDRESS(ROW(),COLUMN(),1,1,"MTT WIN")),INDIRECT(ADDRESS(ROW(),COLUMN(),1,1,"MTT WIN"))&amp;"-"&amp;INDIRECT(ADDRESS(COLUMN(),ROW(),1,1,"MTT WIN")))</f>
        <v>2-0</v>
      </c>
      <c r="X14" s="11" t="str" cm="1">
        <f t="array" aca="1" ref="X14" ca="1">IF(ROW()=COLUMN(),INDIRECT(ADDRESS(ROW(),COLUMN(),1,1,"MTT WIN")),INDIRECT(ADDRESS(ROW(),COLUMN(),1,1,"MTT WIN"))&amp;"-"&amp;INDIRECT(ADDRESS(COLUMN(),ROW(),1,1,"MTT WIN")))</f>
        <v>0-2</v>
      </c>
      <c r="Y14" s="11" t="str" cm="1">
        <f t="array" aca="1" ref="Y14" ca="1">IF(ROW()=COLUMN(),INDIRECT(ADDRESS(ROW(),COLUMN(),1,1,"MTT WIN")),INDIRECT(ADDRESS(ROW(),COLUMN(),1,1,"MTT WIN"))&amp;"-"&amp;INDIRECT(ADDRESS(COLUMN(),ROW(),1,1,"MTT WIN")))</f>
        <v>0-0</v>
      </c>
      <c r="Z14" s="11" t="str" cm="1">
        <f t="array" aca="1" ref="Z14" ca="1">IF(ROW()=COLUMN(),INDIRECT(ADDRESS(ROW(),COLUMN(),1,1,"MTT WIN")),INDIRECT(ADDRESS(ROW(),COLUMN(),1,1,"MTT WIN"))&amp;"-"&amp;INDIRECT(ADDRESS(COLUMN(),ROW(),1,1,"MTT WIN")))</f>
        <v>1-1</v>
      </c>
      <c r="AA14" s="11" t="str" cm="1">
        <f t="array" aca="1" ref="AA14" ca="1">IF(ROW()=COLUMN(),INDIRECT(ADDRESS(ROW(),COLUMN(),1,1,"MTT WIN")),INDIRECT(ADDRESS(ROW(),COLUMN(),1,1,"MTT WIN"))&amp;"-"&amp;INDIRECT(ADDRESS(COLUMN(),ROW(),1,1,"MTT WIN")))</f>
        <v>2-0</v>
      </c>
      <c r="AB14" s="11" t="str" cm="1">
        <f t="array" aca="1" ref="AB14" ca="1">IF(ROW()=COLUMN(),INDIRECT(ADDRESS(ROW(),COLUMN(),1,1,"MTT WIN")),INDIRECT(ADDRESS(ROW(),COLUMN(),1,1,"MTT WIN"))&amp;"-"&amp;INDIRECT(ADDRESS(COLUMN(),ROW(),1,1,"MTT WIN")))</f>
        <v>1-0</v>
      </c>
      <c r="AC14" s="11" t="str" cm="1">
        <f t="array" aca="1" ref="AC14" ca="1">IF(ROW()=COLUMN(),INDIRECT(ADDRESS(ROW(),COLUMN(),1,1,"MTT WIN")),INDIRECT(ADDRESS(ROW(),COLUMN(),1,1,"MTT WIN"))&amp;"-"&amp;INDIRECT(ADDRESS(COLUMN(),ROW(),1,1,"MTT WIN")))</f>
        <v>0-2</v>
      </c>
      <c r="AD14" s="11" t="str" cm="1">
        <f t="array" aca="1" ref="AD14" ca="1">IF(ROW()=COLUMN(),INDIRECT(ADDRESS(ROW(),COLUMN(),1,1,"MTT WIN")),INDIRECT(ADDRESS(ROW(),COLUMN(),1,1,"MTT WIN"))&amp;"-"&amp;INDIRECT(ADDRESS(COLUMN(),ROW(),1,1,"MTT WIN")))</f>
        <v>0-0</v>
      </c>
      <c r="AE14" s="11" t="str" cm="1">
        <f t="array" aca="1" ref="AE14" ca="1">IF(ROW()=COLUMN(),INDIRECT(ADDRESS(ROW(),COLUMN(),1,1,"MTT WIN")),INDIRECT(ADDRESS(ROW(),COLUMN(),1,1,"MTT WIN"))&amp;"-"&amp;INDIRECT(ADDRESS(COLUMN(),ROW(),1,1,"MTT WIN")))</f>
        <v>0-0</v>
      </c>
      <c r="AF14" s="11" t="str" cm="1">
        <f t="array" aca="1" ref="AF14" ca="1">IF(ROW()=COLUMN(),INDIRECT(ADDRESS(ROW(),COLUMN(),1,1,"MTT WIN")),INDIRECT(ADDRESS(ROW(),COLUMN(),1,1,"MTT WIN"))&amp;"-"&amp;INDIRECT(ADDRESS(COLUMN(),ROW(),1,1,"MTT WIN")))</f>
        <v>2-0</v>
      </c>
      <c r="AG14" s="11" t="str" cm="1">
        <f t="array" aca="1" ref="AG14" ca="1">IF(ROW()=COLUMN(),INDIRECT(ADDRESS(ROW(),COLUMN(),1,1,"MTT WIN")),INDIRECT(ADDRESS(ROW(),COLUMN(),1,1,"MTT WIN"))&amp;"-"&amp;INDIRECT(ADDRESS(COLUMN(),ROW(),1,1,"MTT WIN")))</f>
        <v>1-0</v>
      </c>
      <c r="AH14" s="11" t="str" cm="1">
        <f t="array" aca="1" ref="AH14" ca="1">IF(ROW()=COLUMN(),INDIRECT(ADDRESS(ROW(),COLUMN(),1,1,"MTT WIN")),INDIRECT(ADDRESS(ROW(),COLUMN(),1,1,"MTT WIN"))&amp;"-"&amp;INDIRECT(ADDRESS(COLUMN(),ROW(),1,1,"MTT WIN")))</f>
        <v>0-0</v>
      </c>
      <c r="AI14" s="11" t="str" cm="1">
        <f t="array" aca="1" ref="AI14" ca="1">IF(ROW()=COLUMN(),INDIRECT(ADDRESS(ROW(),COLUMN(),1,1,"MTT WIN")),INDIRECT(ADDRESS(ROW(),COLUMN(),1,1,"MTT WIN"))&amp;"-"&amp;INDIRECT(ADDRESS(COLUMN(),ROW(),1,1,"MTT WIN")))</f>
        <v>0-0</v>
      </c>
      <c r="AJ14" s="11" t="str" cm="1">
        <f t="array" aca="1" ref="AJ14" ca="1">IF(ROW()=COLUMN(),INDIRECT(ADDRESS(ROW(),COLUMN(),1,1,"MTT WIN")),INDIRECT(ADDRESS(ROW(),COLUMN(),1,1,"MTT WIN"))&amp;"-"&amp;INDIRECT(ADDRESS(COLUMN(),ROW(),1,1,"MTT WIN")))</f>
        <v>0-0</v>
      </c>
      <c r="AK14" s="11" t="str" cm="1">
        <f t="array" aca="1" ref="AK14" ca="1">IF(ROW()=COLUMN(),INDIRECT(ADDRESS(ROW(),COLUMN(),1,1,"MTT WIN")),INDIRECT(ADDRESS(ROW(),COLUMN(),1,1,"MTT WIN"))&amp;"-"&amp;INDIRECT(ADDRESS(COLUMN(),ROW(),1,1,"MTT WIN")))</f>
        <v>1-0</v>
      </c>
      <c r="AL14" s="11" t="str" cm="1">
        <f t="array" aca="1" ref="AL14" ca="1">IF(ROW()=COLUMN(),INDIRECT(ADDRESS(ROW(),COLUMN(),1,1,"MTT WIN")),INDIRECT(ADDRESS(ROW(),COLUMN(),1,1,"MTT WIN"))&amp;"-"&amp;INDIRECT(ADDRESS(COLUMN(),ROW(),1,1,"MTT WIN")))</f>
        <v>1-0</v>
      </c>
      <c r="AM14" s="11" t="str" cm="1">
        <f t="array" aca="1" ref="AM14" ca="1">IF(ROW()=COLUMN(),INDIRECT(ADDRESS(ROW(),COLUMN(),1,1,"MTT WIN")),INDIRECT(ADDRESS(ROW(),COLUMN(),1,1,"MTT WIN"))&amp;"-"&amp;INDIRECT(ADDRESS(COLUMN(),ROW(),1,1,"MTT WIN")))</f>
        <v>1-0</v>
      </c>
      <c r="AN14" s="11" t="str" cm="1">
        <f t="array" aca="1" ref="AN14" ca="1">IF(ROW()=COLUMN(),INDIRECT(ADDRESS(ROW(),COLUMN(),1,1,"MTT WIN")),INDIRECT(ADDRESS(ROW(),COLUMN(),1,1,"MTT WIN"))&amp;"-"&amp;INDIRECT(ADDRESS(COLUMN(),ROW(),1,1,"MTT WIN")))</f>
        <v>0-0</v>
      </c>
      <c r="AO14" s="11" t="str" cm="1">
        <f t="array" aca="1" ref="AO14" ca="1">IF(ROW()=COLUMN(),INDIRECT(ADDRESS(ROW(),COLUMN(),1,1,"MTT WIN")),INDIRECT(ADDRESS(ROW(),COLUMN(),1,1,"MTT WIN"))&amp;"-"&amp;INDIRECT(ADDRESS(COLUMN(),ROW(),1,1,"MTT WIN")))</f>
        <v>0-0</v>
      </c>
      <c r="AP14" s="11" t="str" cm="1">
        <f t="array" aca="1" ref="AP14" ca="1">IF(ROW()=COLUMN(),INDIRECT(ADDRESS(ROW(),COLUMN(),1,1,"MTT WIN")),INDIRECT(ADDRESS(ROW(),COLUMN(),1,1,"MTT WIN"))&amp;"-"&amp;INDIRECT(ADDRESS(COLUMN(),ROW(),1,1,"MTT WIN")))</f>
        <v>1-0</v>
      </c>
      <c r="AQ14" s="11" t="str" cm="1">
        <f t="array" aca="1" ref="AQ14" ca="1">IF(ROW()=COLUMN(),INDIRECT(ADDRESS(ROW(),COLUMN(),1,1,"MTT WIN")),INDIRECT(ADDRESS(ROW(),COLUMN(),1,1,"MTT WIN"))&amp;"-"&amp;INDIRECT(ADDRESS(COLUMN(),ROW(),1,1,"MTT WIN")))</f>
        <v>0-0</v>
      </c>
      <c r="AR14" s="11" t="str" cm="1">
        <f t="array" aca="1" ref="AR14" ca="1">IF(ROW()=COLUMN(),INDIRECT(ADDRESS(ROW(),COLUMN(),1,1,"MTT WIN")),INDIRECT(ADDRESS(ROW(),COLUMN(),1,1,"MTT WIN"))&amp;"-"&amp;INDIRECT(ADDRESS(COLUMN(),ROW(),1,1,"MTT WIN")))</f>
        <v>0-1</v>
      </c>
      <c r="AS14" s="11" t="str" cm="1">
        <f t="array" aca="1" ref="AS14" ca="1">IF(ROW()=COLUMN(),INDIRECT(ADDRESS(ROW(),COLUMN(),1,1,"MTT WIN")),INDIRECT(ADDRESS(ROW(),COLUMN(),1,1,"MTT WIN"))&amp;"-"&amp;INDIRECT(ADDRESS(COLUMN(),ROW(),1,1,"MTT WIN")))</f>
        <v>0-0</v>
      </c>
      <c r="AT14" s="11" t="str" cm="1">
        <f t="array" aca="1" ref="AT14" ca="1">IF(ROW()=COLUMN(),INDIRECT(ADDRESS(ROW(),COLUMN(),1,1,"MTT WIN")),INDIRECT(ADDRESS(ROW(),COLUMN(),1,1,"MTT WIN"))&amp;"-"&amp;INDIRECT(ADDRESS(COLUMN(),ROW(),1,1,"MTT WIN")))</f>
        <v>0-1</v>
      </c>
      <c r="AU14" s="11" t="str" cm="1">
        <f t="array" aca="1" ref="AU14" ca="1">IF(ROW()=COLUMN(),INDIRECT(ADDRESS(ROW(),COLUMN(),1,1,"MTT WIN")),INDIRECT(ADDRESS(ROW(),COLUMN(),1,1,"MTT WIN"))&amp;"-"&amp;INDIRECT(ADDRESS(COLUMN(),ROW(),1,1,"MTT WIN")))</f>
        <v>0-2</v>
      </c>
      <c r="AV14" s="11" t="str" cm="1">
        <f t="array" aca="1" ref="AV14" ca="1">IF(ROW()=COLUMN(),INDIRECT(ADDRESS(ROW(),COLUMN(),1,1,"MTT WIN")),INDIRECT(ADDRESS(ROW(),COLUMN(),1,1,"MTT WIN"))&amp;"-"&amp;INDIRECT(ADDRESS(COLUMN(),ROW(),1,1,"MTT WIN")))</f>
        <v>0-0</v>
      </c>
      <c r="AW14" s="11" t="str" cm="1">
        <f t="array" aca="1" ref="AW14" ca="1">IF(ROW()=COLUMN(),INDIRECT(ADDRESS(ROW(),COLUMN(),1,1,"MTT WIN")),INDIRECT(ADDRESS(ROW(),COLUMN(),1,1,"MTT WIN"))&amp;"-"&amp;INDIRECT(ADDRESS(COLUMN(),ROW(),1,1,"MTT WIN")))</f>
        <v>0-0</v>
      </c>
      <c r="AX14" s="11" t="str" cm="1">
        <f t="array" aca="1" ref="AX14" ca="1">IF(ROW()=COLUMN(),INDIRECT(ADDRESS(ROW(),COLUMN(),1,1,"MTT WIN")),INDIRECT(ADDRESS(ROW(),COLUMN(),1,1,"MTT WIN"))&amp;"-"&amp;INDIRECT(ADDRESS(COLUMN(),ROW(),1,1,"MTT WIN")))</f>
        <v>0-1</v>
      </c>
      <c r="AY14" s="11" t="str" cm="1">
        <f t="array" aca="1" ref="AY14" ca="1">IF(ROW()=COLUMN(),INDIRECT(ADDRESS(ROW(),COLUMN(),1,1,"MTT WIN")),INDIRECT(ADDRESS(ROW(),COLUMN(),1,1,"MTT WIN"))&amp;"-"&amp;INDIRECT(ADDRESS(COLUMN(),ROW(),1,1,"MTT WIN")))</f>
        <v>0-0</v>
      </c>
      <c r="AZ14" s="11" t="str" cm="1">
        <f t="array" aca="1" ref="AZ14" ca="1">IF(ROW()=COLUMN(),INDIRECT(ADDRESS(ROW(),COLUMN(),1,1,"MTT WIN")),INDIRECT(ADDRESS(ROW(),COLUMN(),1,1,"MTT WIN"))&amp;"-"&amp;INDIRECT(ADDRESS(COLUMN(),ROW(),1,1,"MTT WIN")))</f>
        <v>0-0</v>
      </c>
      <c r="BA14" s="11" t="str" cm="1">
        <f t="array" aca="1" ref="BA14" ca="1">IF(ROW()=COLUMN(),INDIRECT(ADDRESS(ROW(),COLUMN(),1,1,"MTT WIN")),INDIRECT(ADDRESS(ROW(),COLUMN(),1,1,"MTT WIN"))&amp;"-"&amp;INDIRECT(ADDRESS(COLUMN(),ROW(),1,1,"MTT WIN")))</f>
        <v>1-0</v>
      </c>
      <c r="BB14" s="11" t="str" cm="1">
        <f t="array" aca="1" ref="BB14" ca="1">IF(ROW()=COLUMN(),INDIRECT(ADDRESS(ROW(),COLUMN(),1,1,"MTT WIN")),INDIRECT(ADDRESS(ROW(),COLUMN(),1,1,"MTT WIN"))&amp;"-"&amp;INDIRECT(ADDRESS(COLUMN(),ROW(),1,1,"MTT WIN")))</f>
        <v>1-0</v>
      </c>
      <c r="BC14" s="11" t="str" cm="1">
        <f t="array" aca="1" ref="BC14" ca="1">IF(ROW()=COLUMN(),INDIRECT(ADDRESS(ROW(),COLUMN(),1,1,"MTT WIN")),INDIRECT(ADDRESS(ROW(),COLUMN(),1,1,"MTT WIN"))&amp;"-"&amp;INDIRECT(ADDRESS(COLUMN(),ROW(),1,1,"MTT WIN")))</f>
        <v>0-0</v>
      </c>
      <c r="BD14" s="11" t="str" cm="1">
        <f t="array" aca="1" ref="BD14" ca="1">IF(ROW()=COLUMN(),INDIRECT(ADDRESS(ROW(),COLUMN(),1,1,"MTT WIN")),INDIRECT(ADDRESS(ROW(),COLUMN(),1,1,"MTT WIN"))&amp;"-"&amp;INDIRECT(ADDRESS(COLUMN(),ROW(),1,1,"MTT WIN")))</f>
        <v>0-0</v>
      </c>
      <c r="BE14" s="11" t="str" cm="1">
        <f t="array" aca="1" ref="BE14" ca="1">IF(ROW()=COLUMN(),INDIRECT(ADDRESS(ROW(),COLUMN(),1,1,"MTT WIN")),INDIRECT(ADDRESS(ROW(),COLUMN(),1,1,"MTT WIN"))&amp;"-"&amp;INDIRECT(ADDRESS(COLUMN(),ROW(),1,1,"MTT WIN")))</f>
        <v>0-0</v>
      </c>
      <c r="BF14" s="11" t="str" cm="1">
        <f t="array" aca="1" ref="BF14" ca="1">IF(ROW()=COLUMN(),INDIRECT(ADDRESS(ROW(),COLUMN(),1,1,"MTT WIN")),INDIRECT(ADDRESS(ROW(),COLUMN(),1,1,"MTT WIN"))&amp;"-"&amp;INDIRECT(ADDRESS(COLUMN(),ROW(),1,1,"MTT WIN")))</f>
        <v>0-0</v>
      </c>
    </row>
    <row r="15" spans="1:58" s="6" customFormat="1" ht="55" customHeight="1" x14ac:dyDescent="0.25">
      <c r="A15" s="3" t="str">
        <f ca="1">MATCHUP!A15</f>
        <v>Gruul Monsters</v>
      </c>
      <c r="B15" s="11" t="str" cm="1">
        <f t="array" aca="1" ref="B15" ca="1">IF(ROW()=COLUMN(),INDIRECT(ADDRESS(ROW(),COLUMN(),1,1,"MTT WIN")),INDIRECT(ADDRESS(ROW(),COLUMN(),1,1,"MTT WIN"))&amp;"-"&amp;INDIRECT(ADDRESS(COLUMN(),ROW(),1,1,"MTT WIN")))</f>
        <v>13-9</v>
      </c>
      <c r="C15" s="11" t="str" cm="1">
        <f t="array" aca="1" ref="C15" ca="1">IF(ROW()=COLUMN(),INDIRECT(ADDRESS(ROW(),COLUMN(),1,1,"MTT WIN")),INDIRECT(ADDRESS(ROW(),COLUMN(),1,1,"MTT WIN"))&amp;"-"&amp;INDIRECT(ADDRESS(COLUMN(),ROW(),1,1,"MTT WIN")))</f>
        <v>7-10</v>
      </c>
      <c r="D15" s="11" t="str" cm="1">
        <f t="array" aca="1" ref="D15" ca="1">IF(ROW()=COLUMN(),INDIRECT(ADDRESS(ROW(),COLUMN(),1,1,"MTT WIN")),INDIRECT(ADDRESS(ROW(),COLUMN(),1,1,"MTT WIN"))&amp;"-"&amp;INDIRECT(ADDRESS(COLUMN(),ROW(),1,1,"MTT WIN")))</f>
        <v>9-6</v>
      </c>
      <c r="E15" s="11" t="str" cm="1">
        <f t="array" aca="1" ref="E15" ca="1">IF(ROW()=COLUMN(),INDIRECT(ADDRESS(ROW(),COLUMN(),1,1,"MTT WIN")),INDIRECT(ADDRESS(ROW(),COLUMN(),1,1,"MTT WIN"))&amp;"-"&amp;INDIRECT(ADDRESS(COLUMN(),ROW(),1,1,"MTT WIN")))</f>
        <v>8-6</v>
      </c>
      <c r="F15" s="11" t="str" cm="1">
        <f t="array" aca="1" ref="F15" ca="1">IF(ROW()=COLUMN(),INDIRECT(ADDRESS(ROW(),COLUMN(),1,1,"MTT WIN")),INDIRECT(ADDRESS(ROW(),COLUMN(),1,1,"MTT WIN"))&amp;"-"&amp;INDIRECT(ADDRESS(COLUMN(),ROW(),1,1,"MTT WIN")))</f>
        <v>5-3</v>
      </c>
      <c r="G15" s="11" t="str" cm="1">
        <f t="array" aca="1" ref="G15" ca="1">IF(ROW()=COLUMN(),INDIRECT(ADDRESS(ROW(),COLUMN(),1,1,"MTT WIN")),INDIRECT(ADDRESS(ROW(),COLUMN(),1,1,"MTT WIN"))&amp;"-"&amp;INDIRECT(ADDRESS(COLUMN(),ROW(),1,1,"MTT WIN")))</f>
        <v>6-9</v>
      </c>
      <c r="H15" s="11" t="str" cm="1">
        <f t="array" aca="1" ref="H15" ca="1">IF(ROW()=COLUMN(),INDIRECT(ADDRESS(ROW(),COLUMN(),1,1,"MTT WIN")),INDIRECT(ADDRESS(ROW(),COLUMN(),1,1,"MTT WIN"))&amp;"-"&amp;INDIRECT(ADDRESS(COLUMN(),ROW(),1,1,"MTT WIN")))</f>
        <v>1-5</v>
      </c>
      <c r="I15" s="11" t="str" cm="1">
        <f t="array" aca="1" ref="I15" ca="1">IF(ROW()=COLUMN(),INDIRECT(ADDRESS(ROW(),COLUMN(),1,1,"MTT WIN")),INDIRECT(ADDRESS(ROW(),COLUMN(),1,1,"MTT WIN"))&amp;"-"&amp;INDIRECT(ADDRESS(COLUMN(),ROW(),1,1,"MTT WIN")))</f>
        <v>3-4</v>
      </c>
      <c r="J15" s="11" t="str" cm="1">
        <f t="array" aca="1" ref="J15" ca="1">IF(ROW()=COLUMN(),INDIRECT(ADDRESS(ROW(),COLUMN(),1,1,"MTT WIN")),INDIRECT(ADDRESS(ROW(),COLUMN(),1,1,"MTT WIN"))&amp;"-"&amp;INDIRECT(ADDRESS(COLUMN(),ROW(),1,1,"MTT WIN")))</f>
        <v>5-4</v>
      </c>
      <c r="K15" s="11" t="str" cm="1">
        <f t="array" aca="1" ref="K15" ca="1">IF(ROW()=COLUMN(),INDIRECT(ADDRESS(ROW(),COLUMN(),1,1,"MTT WIN")),INDIRECT(ADDRESS(ROW(),COLUMN(),1,1,"MTT WIN"))&amp;"-"&amp;INDIRECT(ADDRESS(COLUMN(),ROW(),1,1,"MTT WIN")))</f>
        <v>0-2</v>
      </c>
      <c r="L15" s="11" t="str" cm="1">
        <f t="array" aca="1" ref="L15" ca="1">IF(ROW()=COLUMN(),INDIRECT(ADDRESS(ROW(),COLUMN(),1,1,"MTT WIN")),INDIRECT(ADDRESS(ROW(),COLUMN(),1,1,"MTT WIN"))&amp;"-"&amp;INDIRECT(ADDRESS(COLUMN(),ROW(),1,1,"MTT WIN")))</f>
        <v>3-3</v>
      </c>
      <c r="M15" s="11" t="str" cm="1">
        <f t="array" aca="1" ref="M15" ca="1">IF(ROW()=COLUMN(),INDIRECT(ADDRESS(ROW(),COLUMN(),1,1,"MTT WIN")),INDIRECT(ADDRESS(ROW(),COLUMN(),1,1,"MTT WIN"))&amp;"-"&amp;INDIRECT(ADDRESS(COLUMN(),ROW(),1,1,"MTT WIN")))</f>
        <v>2-1</v>
      </c>
      <c r="N15" s="11" t="str" cm="1">
        <f t="array" aca="1" ref="N15" ca="1">IF(ROW()=COLUMN(),INDIRECT(ADDRESS(ROW(),COLUMN(),1,1,"MTT WIN")),INDIRECT(ADDRESS(ROW(),COLUMN(),1,1,"MTT WIN"))&amp;"-"&amp;INDIRECT(ADDRESS(COLUMN(),ROW(),1,1,"MTT WIN")))</f>
        <v>1-1</v>
      </c>
      <c r="O15" s="11" cm="1">
        <f t="array" aca="1" ref="O15" ca="1">IF(ROW()=COLUMN(),INDIRECT(ADDRESS(ROW(),COLUMN(),1,1,"MTT WIN")),INDIRECT(ADDRESS(ROW(),COLUMN(),1,1,"MTT WIN"))&amp;"-"&amp;INDIRECT(ADDRESS(COLUMN(),ROW(),1,1,"MTT WIN")))</f>
        <v>0</v>
      </c>
      <c r="P15" s="11" t="str" cm="1">
        <f t="array" aca="1" ref="P15" ca="1">IF(ROW()=COLUMN(),INDIRECT(ADDRESS(ROW(),COLUMN(),1,1,"MTT WIN")),INDIRECT(ADDRESS(ROW(),COLUMN(),1,1,"MTT WIN"))&amp;"-"&amp;INDIRECT(ADDRESS(COLUMN(),ROW(),1,1,"MTT WIN")))</f>
        <v>4-2</v>
      </c>
      <c r="Q15" s="11" t="str" cm="1">
        <f t="array" aca="1" ref="Q15" ca="1">IF(ROW()=COLUMN(),INDIRECT(ADDRESS(ROW(),COLUMN(),1,1,"MTT WIN")),INDIRECT(ADDRESS(ROW(),COLUMN(),1,1,"MTT WIN"))&amp;"-"&amp;INDIRECT(ADDRESS(COLUMN(),ROW(),1,1,"MTT WIN")))</f>
        <v>4-2</v>
      </c>
      <c r="R15" s="11" t="str" cm="1">
        <f t="array" aca="1" ref="R15" ca="1">IF(ROW()=COLUMN(),INDIRECT(ADDRESS(ROW(),COLUMN(),1,1,"MTT WIN")),INDIRECT(ADDRESS(ROW(),COLUMN(),1,1,"MTT WIN"))&amp;"-"&amp;INDIRECT(ADDRESS(COLUMN(),ROW(),1,1,"MTT WIN")))</f>
        <v>3-1</v>
      </c>
      <c r="S15" s="11" t="str" cm="1">
        <f t="array" aca="1" ref="S15" ca="1">IF(ROW()=COLUMN(),INDIRECT(ADDRESS(ROW(),COLUMN(),1,1,"MTT WIN")),INDIRECT(ADDRESS(ROW(),COLUMN(),1,1,"MTT WIN"))&amp;"-"&amp;INDIRECT(ADDRESS(COLUMN(),ROW(),1,1,"MTT WIN")))</f>
        <v>2-1</v>
      </c>
      <c r="T15" s="11" t="str" cm="1">
        <f t="array" aca="1" ref="T15" ca="1">IF(ROW()=COLUMN(),INDIRECT(ADDRESS(ROW(),COLUMN(),1,1,"MTT WIN")),INDIRECT(ADDRESS(ROW(),COLUMN(),1,1,"MTT WIN"))&amp;"-"&amp;INDIRECT(ADDRESS(COLUMN(),ROW(),1,1,"MTT WIN")))</f>
        <v>2-1</v>
      </c>
      <c r="U15" s="11" t="str" cm="1">
        <f t="array" aca="1" ref="U15" ca="1">IF(ROW()=COLUMN(),INDIRECT(ADDRESS(ROW(),COLUMN(),1,1,"MTT WIN")),INDIRECT(ADDRESS(ROW(),COLUMN(),1,1,"MTT WIN"))&amp;"-"&amp;INDIRECT(ADDRESS(COLUMN(),ROW(),1,1,"MTT WIN")))</f>
        <v>0-0</v>
      </c>
      <c r="V15" s="11" t="str" cm="1">
        <f t="array" aca="1" ref="V15" ca="1">IF(ROW()=COLUMN(),INDIRECT(ADDRESS(ROW(),COLUMN(),1,1,"MTT WIN")),INDIRECT(ADDRESS(ROW(),COLUMN(),1,1,"MTT WIN"))&amp;"-"&amp;INDIRECT(ADDRESS(COLUMN(),ROW(),1,1,"MTT WIN")))</f>
        <v>1-2</v>
      </c>
      <c r="W15" s="11" t="str" cm="1">
        <f t="array" aca="1" ref="W15" ca="1">IF(ROW()=COLUMN(),INDIRECT(ADDRESS(ROW(),COLUMN(),1,1,"MTT WIN")),INDIRECT(ADDRESS(ROW(),COLUMN(),1,1,"MTT WIN"))&amp;"-"&amp;INDIRECT(ADDRESS(COLUMN(),ROW(),1,1,"MTT WIN")))</f>
        <v>0-0</v>
      </c>
      <c r="X15" s="11" t="str" cm="1">
        <f t="array" aca="1" ref="X15" ca="1">IF(ROW()=COLUMN(),INDIRECT(ADDRESS(ROW(),COLUMN(),1,1,"MTT WIN")),INDIRECT(ADDRESS(ROW(),COLUMN(),1,1,"MTT WIN"))&amp;"-"&amp;INDIRECT(ADDRESS(COLUMN(),ROW(),1,1,"MTT WIN")))</f>
        <v>1-0</v>
      </c>
      <c r="Y15" s="11" t="str" cm="1">
        <f t="array" aca="1" ref="Y15" ca="1">IF(ROW()=COLUMN(),INDIRECT(ADDRESS(ROW(),COLUMN(),1,1,"MTT WIN")),INDIRECT(ADDRESS(ROW(),COLUMN(),1,1,"MTT WIN"))&amp;"-"&amp;INDIRECT(ADDRESS(COLUMN(),ROW(),1,1,"MTT WIN")))</f>
        <v>3-1</v>
      </c>
      <c r="Z15" s="11" t="str" cm="1">
        <f t="array" aca="1" ref="Z15" ca="1">IF(ROW()=COLUMN(),INDIRECT(ADDRESS(ROW(),COLUMN(),1,1,"MTT WIN")),INDIRECT(ADDRESS(ROW(),COLUMN(),1,1,"MTT WIN"))&amp;"-"&amp;INDIRECT(ADDRESS(COLUMN(),ROW(),1,1,"MTT WIN")))</f>
        <v>0-1</v>
      </c>
      <c r="AA15" s="11" t="str" cm="1">
        <f t="array" aca="1" ref="AA15" ca="1">IF(ROW()=COLUMN(),INDIRECT(ADDRESS(ROW(),COLUMN(),1,1,"MTT WIN")),INDIRECT(ADDRESS(ROW(),COLUMN(),1,1,"MTT WIN"))&amp;"-"&amp;INDIRECT(ADDRESS(COLUMN(),ROW(),1,1,"MTT WIN")))</f>
        <v>0-1</v>
      </c>
      <c r="AB15" s="11" t="str" cm="1">
        <f t="array" aca="1" ref="AB15" ca="1">IF(ROW()=COLUMN(),INDIRECT(ADDRESS(ROW(),COLUMN(),1,1,"MTT WIN")),INDIRECT(ADDRESS(ROW(),COLUMN(),1,1,"MTT WIN"))&amp;"-"&amp;INDIRECT(ADDRESS(COLUMN(),ROW(),1,1,"MTT WIN")))</f>
        <v>1-0</v>
      </c>
      <c r="AC15" s="11" t="str" cm="1">
        <f t="array" aca="1" ref="AC15" ca="1">IF(ROW()=COLUMN(),INDIRECT(ADDRESS(ROW(),COLUMN(),1,1,"MTT WIN")),INDIRECT(ADDRESS(ROW(),COLUMN(),1,1,"MTT WIN"))&amp;"-"&amp;INDIRECT(ADDRESS(COLUMN(),ROW(),1,1,"MTT WIN")))</f>
        <v>0-1</v>
      </c>
      <c r="AD15" s="11" t="str" cm="1">
        <f t="array" aca="1" ref="AD15" ca="1">IF(ROW()=COLUMN(),INDIRECT(ADDRESS(ROW(),COLUMN(),1,1,"MTT WIN")),INDIRECT(ADDRESS(ROW(),COLUMN(),1,1,"MTT WIN"))&amp;"-"&amp;INDIRECT(ADDRESS(COLUMN(),ROW(),1,1,"MTT WIN")))</f>
        <v>0-0</v>
      </c>
      <c r="AE15" s="11" t="str" cm="1">
        <f t="array" aca="1" ref="AE15" ca="1">IF(ROW()=COLUMN(),INDIRECT(ADDRESS(ROW(),COLUMN(),1,1,"MTT WIN")),INDIRECT(ADDRESS(ROW(),COLUMN(),1,1,"MTT WIN"))&amp;"-"&amp;INDIRECT(ADDRESS(COLUMN(),ROW(),1,1,"MTT WIN")))</f>
        <v>0-0</v>
      </c>
      <c r="AF15" s="11" t="str" cm="1">
        <f t="array" aca="1" ref="AF15" ca="1">IF(ROW()=COLUMN(),INDIRECT(ADDRESS(ROW(),COLUMN(),1,1,"MTT WIN")),INDIRECT(ADDRESS(ROW(),COLUMN(),1,1,"MTT WIN"))&amp;"-"&amp;INDIRECT(ADDRESS(COLUMN(),ROW(),1,1,"MTT WIN")))</f>
        <v>0-1</v>
      </c>
      <c r="AG15" s="11" t="str" cm="1">
        <f t="array" aca="1" ref="AG15" ca="1">IF(ROW()=COLUMN(),INDIRECT(ADDRESS(ROW(),COLUMN(),1,1,"MTT WIN")),INDIRECT(ADDRESS(ROW(),COLUMN(),1,1,"MTT WIN"))&amp;"-"&amp;INDIRECT(ADDRESS(COLUMN(),ROW(),1,1,"MTT WIN")))</f>
        <v>0-0</v>
      </c>
      <c r="AH15" s="11" t="str" cm="1">
        <f t="array" aca="1" ref="AH15" ca="1">IF(ROW()=COLUMN(),INDIRECT(ADDRESS(ROW(),COLUMN(),1,1,"MTT WIN")),INDIRECT(ADDRESS(ROW(),COLUMN(),1,1,"MTT WIN"))&amp;"-"&amp;INDIRECT(ADDRESS(COLUMN(),ROW(),1,1,"MTT WIN")))</f>
        <v>0-0</v>
      </c>
      <c r="AI15" s="11" t="str" cm="1">
        <f t="array" aca="1" ref="AI15" ca="1">IF(ROW()=COLUMN(),INDIRECT(ADDRESS(ROW(),COLUMN(),1,1,"MTT WIN")),INDIRECT(ADDRESS(ROW(),COLUMN(),1,1,"MTT WIN"))&amp;"-"&amp;INDIRECT(ADDRESS(COLUMN(),ROW(),1,1,"MTT WIN")))</f>
        <v>0-0</v>
      </c>
      <c r="AJ15" s="11" t="str" cm="1">
        <f t="array" aca="1" ref="AJ15" ca="1">IF(ROW()=COLUMN(),INDIRECT(ADDRESS(ROW(),COLUMN(),1,1,"MTT WIN")),INDIRECT(ADDRESS(ROW(),COLUMN(),1,1,"MTT WIN"))&amp;"-"&amp;INDIRECT(ADDRESS(COLUMN(),ROW(),1,1,"MTT WIN")))</f>
        <v>1-0</v>
      </c>
      <c r="AK15" s="11" t="str" cm="1">
        <f t="array" aca="1" ref="AK15" ca="1">IF(ROW()=COLUMN(),INDIRECT(ADDRESS(ROW(),COLUMN(),1,1,"MTT WIN")),INDIRECT(ADDRESS(ROW(),COLUMN(),1,1,"MTT WIN"))&amp;"-"&amp;INDIRECT(ADDRESS(COLUMN(),ROW(),1,1,"MTT WIN")))</f>
        <v>0-0</v>
      </c>
      <c r="AL15" s="11" t="str" cm="1">
        <f t="array" aca="1" ref="AL15" ca="1">IF(ROW()=COLUMN(),INDIRECT(ADDRESS(ROW(),COLUMN(),1,1,"MTT WIN")),INDIRECT(ADDRESS(ROW(),COLUMN(),1,1,"MTT WIN"))&amp;"-"&amp;INDIRECT(ADDRESS(COLUMN(),ROW(),1,1,"MTT WIN")))</f>
        <v>0-1</v>
      </c>
      <c r="AM15" s="11" t="str" cm="1">
        <f t="array" aca="1" ref="AM15" ca="1">IF(ROW()=COLUMN(),INDIRECT(ADDRESS(ROW(),COLUMN(),1,1,"MTT WIN")),INDIRECT(ADDRESS(ROW(),COLUMN(),1,1,"MTT WIN"))&amp;"-"&amp;INDIRECT(ADDRESS(COLUMN(),ROW(),1,1,"MTT WIN")))</f>
        <v>0-1</v>
      </c>
      <c r="AN15" s="11" t="str" cm="1">
        <f t="array" aca="1" ref="AN15" ca="1">IF(ROW()=COLUMN(),INDIRECT(ADDRESS(ROW(),COLUMN(),1,1,"MTT WIN")),INDIRECT(ADDRESS(ROW(),COLUMN(),1,1,"MTT WIN"))&amp;"-"&amp;INDIRECT(ADDRESS(COLUMN(),ROW(),1,1,"MTT WIN")))</f>
        <v>0-0</v>
      </c>
      <c r="AO15" s="11" t="str" cm="1">
        <f t="array" aca="1" ref="AO15" ca="1">IF(ROW()=COLUMN(),INDIRECT(ADDRESS(ROW(),COLUMN(),1,1,"MTT WIN")),INDIRECT(ADDRESS(ROW(),COLUMN(),1,1,"MTT WIN"))&amp;"-"&amp;INDIRECT(ADDRESS(COLUMN(),ROW(),1,1,"MTT WIN")))</f>
        <v>0-0</v>
      </c>
      <c r="AP15" s="11" t="str" cm="1">
        <f t="array" aca="1" ref="AP15" ca="1">IF(ROW()=COLUMN(),INDIRECT(ADDRESS(ROW(),COLUMN(),1,1,"MTT WIN")),INDIRECT(ADDRESS(ROW(),COLUMN(),1,1,"MTT WIN"))&amp;"-"&amp;INDIRECT(ADDRESS(COLUMN(),ROW(),1,1,"MTT WIN")))</f>
        <v>0-0</v>
      </c>
      <c r="AQ15" s="11" t="str" cm="1">
        <f t="array" aca="1" ref="AQ15" ca="1">IF(ROW()=COLUMN(),INDIRECT(ADDRESS(ROW(),COLUMN(),1,1,"MTT WIN")),INDIRECT(ADDRESS(ROW(),COLUMN(),1,1,"MTT WIN"))&amp;"-"&amp;INDIRECT(ADDRESS(COLUMN(),ROW(),1,1,"MTT WIN")))</f>
        <v>0-0</v>
      </c>
      <c r="AR15" s="11" t="str" cm="1">
        <f t="array" aca="1" ref="AR15" ca="1">IF(ROW()=COLUMN(),INDIRECT(ADDRESS(ROW(),COLUMN(),1,1,"MTT WIN")),INDIRECT(ADDRESS(ROW(),COLUMN(),1,1,"MTT WIN"))&amp;"-"&amp;INDIRECT(ADDRESS(COLUMN(),ROW(),1,1,"MTT WIN")))</f>
        <v>0-0</v>
      </c>
      <c r="AS15" s="11" t="str" cm="1">
        <f t="array" aca="1" ref="AS15" ca="1">IF(ROW()=COLUMN(),INDIRECT(ADDRESS(ROW(),COLUMN(),1,1,"MTT WIN")),INDIRECT(ADDRESS(ROW(),COLUMN(),1,1,"MTT WIN"))&amp;"-"&amp;INDIRECT(ADDRESS(COLUMN(),ROW(),1,1,"MTT WIN")))</f>
        <v>0-0</v>
      </c>
      <c r="AT15" s="11" t="str" cm="1">
        <f t="array" aca="1" ref="AT15" ca="1">IF(ROW()=COLUMN(),INDIRECT(ADDRESS(ROW(),COLUMN(),1,1,"MTT WIN")),INDIRECT(ADDRESS(ROW(),COLUMN(),1,1,"MTT WIN"))&amp;"-"&amp;INDIRECT(ADDRESS(COLUMN(),ROW(),1,1,"MTT WIN")))</f>
        <v>1-0</v>
      </c>
      <c r="AU15" s="11" t="str" cm="1">
        <f t="array" aca="1" ref="AU15" ca="1">IF(ROW()=COLUMN(),INDIRECT(ADDRESS(ROW(),COLUMN(),1,1,"MTT WIN")),INDIRECT(ADDRESS(ROW(),COLUMN(),1,1,"MTT WIN"))&amp;"-"&amp;INDIRECT(ADDRESS(COLUMN(),ROW(),1,1,"MTT WIN")))</f>
        <v>0-0</v>
      </c>
      <c r="AV15" s="11" t="str" cm="1">
        <f t="array" aca="1" ref="AV15" ca="1">IF(ROW()=COLUMN(),INDIRECT(ADDRESS(ROW(),COLUMN(),1,1,"MTT WIN")),INDIRECT(ADDRESS(ROW(),COLUMN(),1,1,"MTT WIN"))&amp;"-"&amp;INDIRECT(ADDRESS(COLUMN(),ROW(),1,1,"MTT WIN")))</f>
        <v>0-0</v>
      </c>
      <c r="AW15" s="11" t="str" cm="1">
        <f t="array" aca="1" ref="AW15" ca="1">IF(ROW()=COLUMN(),INDIRECT(ADDRESS(ROW(),COLUMN(),1,1,"MTT WIN")),INDIRECT(ADDRESS(ROW(),COLUMN(),1,1,"MTT WIN"))&amp;"-"&amp;INDIRECT(ADDRESS(COLUMN(),ROW(),1,1,"MTT WIN")))</f>
        <v>0-0</v>
      </c>
      <c r="AX15" s="11" t="str" cm="1">
        <f t="array" aca="1" ref="AX15" ca="1">IF(ROW()=COLUMN(),INDIRECT(ADDRESS(ROW(),COLUMN(),1,1,"MTT WIN")),INDIRECT(ADDRESS(ROW(),COLUMN(),1,1,"MTT WIN"))&amp;"-"&amp;INDIRECT(ADDRESS(COLUMN(),ROW(),1,1,"MTT WIN")))</f>
        <v>0-0</v>
      </c>
      <c r="AY15" s="11" t="str" cm="1">
        <f t="array" aca="1" ref="AY15" ca="1">IF(ROW()=COLUMN(),INDIRECT(ADDRESS(ROW(),COLUMN(),1,1,"MTT WIN")),INDIRECT(ADDRESS(ROW(),COLUMN(),1,1,"MTT WIN"))&amp;"-"&amp;INDIRECT(ADDRESS(COLUMN(),ROW(),1,1,"MTT WIN")))</f>
        <v>0-0</v>
      </c>
      <c r="AZ15" s="11" t="str" cm="1">
        <f t="array" aca="1" ref="AZ15" ca="1">IF(ROW()=COLUMN(),INDIRECT(ADDRESS(ROW(),COLUMN(),1,1,"MTT WIN")),INDIRECT(ADDRESS(ROW(),COLUMN(),1,1,"MTT WIN"))&amp;"-"&amp;INDIRECT(ADDRESS(COLUMN(),ROW(),1,1,"MTT WIN")))</f>
        <v>0-0</v>
      </c>
      <c r="BA15" s="11" t="str" cm="1">
        <f t="array" aca="1" ref="BA15" ca="1">IF(ROW()=COLUMN(),INDIRECT(ADDRESS(ROW(),COLUMN(),1,1,"MTT WIN")),INDIRECT(ADDRESS(ROW(),COLUMN(),1,1,"MTT WIN"))&amp;"-"&amp;INDIRECT(ADDRESS(COLUMN(),ROW(),1,1,"MTT WIN")))</f>
        <v>0-0</v>
      </c>
      <c r="BB15" s="11" t="str" cm="1">
        <f t="array" aca="1" ref="BB15" ca="1">IF(ROW()=COLUMN(),INDIRECT(ADDRESS(ROW(),COLUMN(),1,1,"MTT WIN")),INDIRECT(ADDRESS(ROW(),COLUMN(),1,1,"MTT WIN"))&amp;"-"&amp;INDIRECT(ADDRESS(COLUMN(),ROW(),1,1,"MTT WIN")))</f>
        <v>0-0</v>
      </c>
      <c r="BC15" s="11" t="str" cm="1">
        <f t="array" aca="1" ref="BC15" ca="1">IF(ROW()=COLUMN(),INDIRECT(ADDRESS(ROW(),COLUMN(),1,1,"MTT WIN")),INDIRECT(ADDRESS(ROW(),COLUMN(),1,1,"MTT WIN"))&amp;"-"&amp;INDIRECT(ADDRESS(COLUMN(),ROW(),1,1,"MTT WIN")))</f>
        <v>0-0</v>
      </c>
      <c r="BD15" s="11" t="str" cm="1">
        <f t="array" aca="1" ref="BD15" ca="1">IF(ROW()=COLUMN(),INDIRECT(ADDRESS(ROW(),COLUMN(),1,1,"MTT WIN")),INDIRECT(ADDRESS(ROW(),COLUMN(),1,1,"MTT WIN"))&amp;"-"&amp;INDIRECT(ADDRESS(COLUMN(),ROW(),1,1,"MTT WIN")))</f>
        <v>0-0</v>
      </c>
      <c r="BE15" s="11" t="str" cm="1">
        <f t="array" aca="1" ref="BE15" ca="1">IF(ROW()=COLUMN(),INDIRECT(ADDRESS(ROW(),COLUMN(),1,1,"MTT WIN")),INDIRECT(ADDRESS(ROW(),COLUMN(),1,1,"MTT WIN"))&amp;"-"&amp;INDIRECT(ADDRESS(COLUMN(),ROW(),1,1,"MTT WIN")))</f>
        <v>0-0</v>
      </c>
      <c r="BF15" s="11" t="str" cm="1">
        <f t="array" aca="1" ref="BF15" ca="1">IF(ROW()=COLUMN(),INDIRECT(ADDRESS(ROW(),COLUMN(),1,1,"MTT WIN")),INDIRECT(ADDRESS(ROW(),COLUMN(),1,1,"MTT WIN"))&amp;"-"&amp;INDIRECT(ADDRESS(COLUMN(),ROW(),1,1,"MTT WIN")))</f>
        <v>0-0</v>
      </c>
    </row>
    <row r="16" spans="1:58" s="6" customFormat="1" ht="55" customHeight="1" x14ac:dyDescent="0.25">
      <c r="A16" s="3" t="str">
        <f ca="1">MATCHUP!A16</f>
        <v>Jeskai Ephemerate</v>
      </c>
      <c r="B16" s="11" t="str" cm="1">
        <f t="array" aca="1" ref="B16" ca="1">IF(ROW()=COLUMN(),INDIRECT(ADDRESS(ROW(),COLUMN(),1,1,"MTT WIN")),INDIRECT(ADDRESS(ROW(),COLUMN(),1,1,"MTT WIN"))&amp;"-"&amp;INDIRECT(ADDRESS(COLUMN(),ROW(),1,1,"MTT WIN")))</f>
        <v>14-9</v>
      </c>
      <c r="C16" s="11" t="str" cm="1">
        <f t="array" aca="1" ref="C16" ca="1">IF(ROW()=COLUMN(),INDIRECT(ADDRESS(ROW(),COLUMN(),1,1,"MTT WIN")),INDIRECT(ADDRESS(ROW(),COLUMN(),1,1,"MTT WIN"))&amp;"-"&amp;INDIRECT(ADDRESS(COLUMN(),ROW(),1,1,"MTT WIN")))</f>
        <v>7-10</v>
      </c>
      <c r="D16" s="11" t="str" cm="1">
        <f t="array" aca="1" ref="D16" ca="1">IF(ROW()=COLUMN(),INDIRECT(ADDRESS(ROW(),COLUMN(),1,1,"MTT WIN")),INDIRECT(ADDRESS(ROW(),COLUMN(),1,1,"MTT WIN"))&amp;"-"&amp;INDIRECT(ADDRESS(COLUMN(),ROW(),1,1,"MTT WIN")))</f>
        <v>7-6</v>
      </c>
      <c r="E16" s="11" t="str" cm="1">
        <f t="array" aca="1" ref="E16" ca="1">IF(ROW()=COLUMN(),INDIRECT(ADDRESS(ROW(),COLUMN(),1,1,"MTT WIN")),INDIRECT(ADDRESS(ROW(),COLUMN(),1,1,"MTT WIN"))&amp;"-"&amp;INDIRECT(ADDRESS(COLUMN(),ROW(),1,1,"MTT WIN")))</f>
        <v>8-4</v>
      </c>
      <c r="F16" s="11" t="str" cm="1">
        <f t="array" aca="1" ref="F16" ca="1">IF(ROW()=COLUMN(),INDIRECT(ADDRESS(ROW(),COLUMN(),1,1,"MTT WIN")),INDIRECT(ADDRESS(ROW(),COLUMN(),1,1,"MTT WIN"))&amp;"-"&amp;INDIRECT(ADDRESS(COLUMN(),ROW(),1,1,"MTT WIN")))</f>
        <v>5-5</v>
      </c>
      <c r="G16" s="11" t="str" cm="1">
        <f t="array" aca="1" ref="G16" ca="1">IF(ROW()=COLUMN(),INDIRECT(ADDRESS(ROW(),COLUMN(),1,1,"MTT WIN")),INDIRECT(ADDRESS(ROW(),COLUMN(),1,1,"MTT WIN"))&amp;"-"&amp;INDIRECT(ADDRESS(COLUMN(),ROW(),1,1,"MTT WIN")))</f>
        <v>9-4</v>
      </c>
      <c r="H16" s="11" t="str" cm="1">
        <f t="array" aca="1" ref="H16" ca="1">IF(ROW()=COLUMN(),INDIRECT(ADDRESS(ROW(),COLUMN(),1,1,"MTT WIN")),INDIRECT(ADDRESS(ROW(),COLUMN(),1,1,"MTT WIN"))&amp;"-"&amp;INDIRECT(ADDRESS(COLUMN(),ROW(),1,1,"MTT WIN")))</f>
        <v>1-1</v>
      </c>
      <c r="I16" s="11" t="str" cm="1">
        <f t="array" aca="1" ref="I16" ca="1">IF(ROW()=COLUMN(),INDIRECT(ADDRESS(ROW(),COLUMN(),1,1,"MTT WIN")),INDIRECT(ADDRESS(ROW(),COLUMN(),1,1,"MTT WIN"))&amp;"-"&amp;INDIRECT(ADDRESS(COLUMN(),ROW(),1,1,"MTT WIN")))</f>
        <v>3-4</v>
      </c>
      <c r="J16" s="11" t="str" cm="1">
        <f t="array" aca="1" ref="J16" ca="1">IF(ROW()=COLUMN(),INDIRECT(ADDRESS(ROW(),COLUMN(),1,1,"MTT WIN")),INDIRECT(ADDRESS(ROW(),COLUMN(),1,1,"MTT WIN"))&amp;"-"&amp;INDIRECT(ADDRESS(COLUMN(),ROW(),1,1,"MTT WIN")))</f>
        <v>4-3</v>
      </c>
      <c r="K16" s="11" t="str" cm="1">
        <f t="array" aca="1" ref="K16" ca="1">IF(ROW()=COLUMN(),INDIRECT(ADDRESS(ROW(),COLUMN(),1,1,"MTT WIN")),INDIRECT(ADDRESS(ROW(),COLUMN(),1,1,"MTT WIN"))&amp;"-"&amp;INDIRECT(ADDRESS(COLUMN(),ROW(),1,1,"MTT WIN")))</f>
        <v>3-1</v>
      </c>
      <c r="L16" s="11" t="str" cm="1">
        <f t="array" aca="1" ref="L16" ca="1">IF(ROW()=COLUMN(),INDIRECT(ADDRESS(ROW(),COLUMN(),1,1,"MTT WIN")),INDIRECT(ADDRESS(ROW(),COLUMN(),1,1,"MTT WIN"))&amp;"-"&amp;INDIRECT(ADDRESS(COLUMN(),ROW(),1,1,"MTT WIN")))</f>
        <v>0-2</v>
      </c>
      <c r="M16" s="11" t="str" cm="1">
        <f t="array" aca="1" ref="M16" ca="1">IF(ROW()=COLUMN(),INDIRECT(ADDRESS(ROW(),COLUMN(),1,1,"MTT WIN")),INDIRECT(ADDRESS(ROW(),COLUMN(),1,1,"MTT WIN"))&amp;"-"&amp;INDIRECT(ADDRESS(COLUMN(),ROW(),1,1,"MTT WIN")))</f>
        <v>3-1</v>
      </c>
      <c r="N16" s="11" t="str" cm="1">
        <f t="array" aca="1" ref="N16" ca="1">IF(ROW()=COLUMN(),INDIRECT(ADDRESS(ROW(),COLUMN(),1,1,"MTT WIN")),INDIRECT(ADDRESS(ROW(),COLUMN(),1,1,"MTT WIN"))&amp;"-"&amp;INDIRECT(ADDRESS(COLUMN(),ROW(),1,1,"MTT WIN")))</f>
        <v>1-3</v>
      </c>
      <c r="O16" s="11" t="str" cm="1">
        <f t="array" aca="1" ref="O16" ca="1">IF(ROW()=COLUMN(),INDIRECT(ADDRESS(ROW(),COLUMN(),1,1,"MTT WIN")),INDIRECT(ADDRESS(ROW(),COLUMN(),1,1,"MTT WIN"))&amp;"-"&amp;INDIRECT(ADDRESS(COLUMN(),ROW(),1,1,"MTT WIN")))</f>
        <v>2-4</v>
      </c>
      <c r="P16" s="11" cm="1">
        <f t="array" aca="1" ref="P16" ca="1">IF(ROW()=COLUMN(),INDIRECT(ADDRESS(ROW(),COLUMN(),1,1,"MTT WIN")),INDIRECT(ADDRESS(ROW(),COLUMN(),1,1,"MTT WIN"))&amp;"-"&amp;INDIRECT(ADDRESS(COLUMN(),ROW(),1,1,"MTT WIN")))</f>
        <v>2</v>
      </c>
      <c r="Q16" s="11" t="str" cm="1">
        <f t="array" aca="1" ref="Q16" ca="1">IF(ROW()=COLUMN(),INDIRECT(ADDRESS(ROW(),COLUMN(),1,1,"MTT WIN")),INDIRECT(ADDRESS(ROW(),COLUMN(),1,1,"MTT WIN"))&amp;"-"&amp;INDIRECT(ADDRESS(COLUMN(),ROW(),1,1,"MTT WIN")))</f>
        <v>0-1</v>
      </c>
      <c r="R16" s="11" t="str" cm="1">
        <f t="array" aca="1" ref="R16" ca="1">IF(ROW()=COLUMN(),INDIRECT(ADDRESS(ROW(),COLUMN(),1,1,"MTT WIN")),INDIRECT(ADDRESS(ROW(),COLUMN(),1,1,"MTT WIN"))&amp;"-"&amp;INDIRECT(ADDRESS(COLUMN(),ROW(),1,1,"MTT WIN")))</f>
        <v>2-1</v>
      </c>
      <c r="S16" s="11" t="str" cm="1">
        <f t="array" aca="1" ref="S16" ca="1">IF(ROW()=COLUMN(),INDIRECT(ADDRESS(ROW(),COLUMN(),1,1,"MTT WIN")),INDIRECT(ADDRESS(ROW(),COLUMN(),1,1,"MTT WIN"))&amp;"-"&amp;INDIRECT(ADDRESS(COLUMN(),ROW(),1,1,"MTT WIN")))</f>
        <v>0-2</v>
      </c>
      <c r="T16" s="11" t="str" cm="1">
        <f t="array" aca="1" ref="T16" ca="1">IF(ROW()=COLUMN(),INDIRECT(ADDRESS(ROW(),COLUMN(),1,1,"MTT WIN")),INDIRECT(ADDRESS(ROW(),COLUMN(),1,1,"MTT WIN"))&amp;"-"&amp;INDIRECT(ADDRESS(COLUMN(),ROW(),1,1,"MTT WIN")))</f>
        <v>0-1</v>
      </c>
      <c r="U16" s="11" t="str" cm="1">
        <f t="array" aca="1" ref="U16" ca="1">IF(ROW()=COLUMN(),INDIRECT(ADDRESS(ROW(),COLUMN(),1,1,"MTT WIN")),INDIRECT(ADDRESS(ROW(),COLUMN(),1,1,"MTT WIN"))&amp;"-"&amp;INDIRECT(ADDRESS(COLUMN(),ROW(),1,1,"MTT WIN")))</f>
        <v>1-2</v>
      </c>
      <c r="V16" s="11" t="str" cm="1">
        <f t="array" aca="1" ref="V16" ca="1">IF(ROW()=COLUMN(),INDIRECT(ADDRESS(ROW(),COLUMN(),1,1,"MTT WIN")),INDIRECT(ADDRESS(ROW(),COLUMN(),1,1,"MTT WIN"))&amp;"-"&amp;INDIRECT(ADDRESS(COLUMN(),ROW(),1,1,"MTT WIN")))</f>
        <v>1-0</v>
      </c>
      <c r="W16" s="11" t="str" cm="1">
        <f t="array" aca="1" ref="W16" ca="1">IF(ROW()=COLUMN(),INDIRECT(ADDRESS(ROW(),COLUMN(),1,1,"MTT WIN")),INDIRECT(ADDRESS(ROW(),COLUMN(),1,1,"MTT WIN"))&amp;"-"&amp;INDIRECT(ADDRESS(COLUMN(),ROW(),1,1,"MTT WIN")))</f>
        <v>1-0</v>
      </c>
      <c r="X16" s="11" t="str" cm="1">
        <f t="array" aca="1" ref="X16" ca="1">IF(ROW()=COLUMN(),INDIRECT(ADDRESS(ROW(),COLUMN(),1,1,"MTT WIN")),INDIRECT(ADDRESS(ROW(),COLUMN(),1,1,"MTT WIN"))&amp;"-"&amp;INDIRECT(ADDRESS(COLUMN(),ROW(),1,1,"MTT WIN")))</f>
        <v>0-0</v>
      </c>
      <c r="Y16" s="11" t="str" cm="1">
        <f t="array" aca="1" ref="Y16" ca="1">IF(ROW()=COLUMN(),INDIRECT(ADDRESS(ROW(),COLUMN(),1,1,"MTT WIN")),INDIRECT(ADDRESS(ROW(),COLUMN(),1,1,"MTT WIN"))&amp;"-"&amp;INDIRECT(ADDRESS(COLUMN(),ROW(),1,1,"MTT WIN")))</f>
        <v>0-1</v>
      </c>
      <c r="Z16" s="11" t="str" cm="1">
        <f t="array" aca="1" ref="Z16" ca="1">IF(ROW()=COLUMN(),INDIRECT(ADDRESS(ROW(),COLUMN(),1,1,"MTT WIN")),INDIRECT(ADDRESS(ROW(),COLUMN(),1,1,"MTT WIN"))&amp;"-"&amp;INDIRECT(ADDRESS(COLUMN(),ROW(),1,1,"MTT WIN")))</f>
        <v>1-0</v>
      </c>
      <c r="AA16" s="11" t="str" cm="1">
        <f t="array" aca="1" ref="AA16" ca="1">IF(ROW()=COLUMN(),INDIRECT(ADDRESS(ROW(),COLUMN(),1,1,"MTT WIN")),INDIRECT(ADDRESS(ROW(),COLUMN(),1,1,"MTT WIN"))&amp;"-"&amp;INDIRECT(ADDRESS(COLUMN(),ROW(),1,1,"MTT WIN")))</f>
        <v>0-0</v>
      </c>
      <c r="AB16" s="11" t="str" cm="1">
        <f t="array" aca="1" ref="AB16" ca="1">IF(ROW()=COLUMN(),INDIRECT(ADDRESS(ROW(),COLUMN(),1,1,"MTT WIN")),INDIRECT(ADDRESS(ROW(),COLUMN(),1,1,"MTT WIN"))&amp;"-"&amp;INDIRECT(ADDRESS(COLUMN(),ROW(),1,1,"MTT WIN")))</f>
        <v>0-1</v>
      </c>
      <c r="AC16" s="11" t="str" cm="1">
        <f t="array" aca="1" ref="AC16" ca="1">IF(ROW()=COLUMN(),INDIRECT(ADDRESS(ROW(),COLUMN(),1,1,"MTT WIN")),INDIRECT(ADDRESS(ROW(),COLUMN(),1,1,"MTT WIN"))&amp;"-"&amp;INDIRECT(ADDRESS(COLUMN(),ROW(),1,1,"MTT WIN")))</f>
        <v>0-0</v>
      </c>
      <c r="AD16" s="11" t="str" cm="1">
        <f t="array" aca="1" ref="AD16" ca="1">IF(ROW()=COLUMN(),INDIRECT(ADDRESS(ROW(),COLUMN(),1,1,"MTT WIN")),INDIRECT(ADDRESS(ROW(),COLUMN(),1,1,"MTT WIN"))&amp;"-"&amp;INDIRECT(ADDRESS(COLUMN(),ROW(),1,1,"MTT WIN")))</f>
        <v>0-0</v>
      </c>
      <c r="AE16" s="11" t="str" cm="1">
        <f t="array" aca="1" ref="AE16" ca="1">IF(ROW()=COLUMN(),INDIRECT(ADDRESS(ROW(),COLUMN(),1,1,"MTT WIN")),INDIRECT(ADDRESS(ROW(),COLUMN(),1,1,"MTT WIN"))&amp;"-"&amp;INDIRECT(ADDRESS(COLUMN(),ROW(),1,1,"MTT WIN")))</f>
        <v>0-0</v>
      </c>
      <c r="AF16" s="11" t="str" cm="1">
        <f t="array" aca="1" ref="AF16" ca="1">IF(ROW()=COLUMN(),INDIRECT(ADDRESS(ROW(),COLUMN(),1,1,"MTT WIN")),INDIRECT(ADDRESS(ROW(),COLUMN(),1,1,"MTT WIN"))&amp;"-"&amp;INDIRECT(ADDRESS(COLUMN(),ROW(),1,1,"MTT WIN")))</f>
        <v>1-0</v>
      </c>
      <c r="AG16" s="11" t="str" cm="1">
        <f t="array" aca="1" ref="AG16" ca="1">IF(ROW()=COLUMN(),INDIRECT(ADDRESS(ROW(),COLUMN(),1,1,"MTT WIN")),INDIRECT(ADDRESS(ROW(),COLUMN(),1,1,"MTT WIN"))&amp;"-"&amp;INDIRECT(ADDRESS(COLUMN(),ROW(),1,1,"MTT WIN")))</f>
        <v>0-0</v>
      </c>
      <c r="AH16" s="11" t="str" cm="1">
        <f t="array" aca="1" ref="AH16" ca="1">IF(ROW()=COLUMN(),INDIRECT(ADDRESS(ROW(),COLUMN(),1,1,"MTT WIN")),INDIRECT(ADDRESS(ROW(),COLUMN(),1,1,"MTT WIN"))&amp;"-"&amp;INDIRECT(ADDRESS(COLUMN(),ROW(),1,1,"MTT WIN")))</f>
        <v>1-0</v>
      </c>
      <c r="AI16" s="11" t="str" cm="1">
        <f t="array" aca="1" ref="AI16" ca="1">IF(ROW()=COLUMN(),INDIRECT(ADDRESS(ROW(),COLUMN(),1,1,"MTT WIN")),INDIRECT(ADDRESS(ROW(),COLUMN(),1,1,"MTT WIN"))&amp;"-"&amp;INDIRECT(ADDRESS(COLUMN(),ROW(),1,1,"MTT WIN")))</f>
        <v>0-0</v>
      </c>
      <c r="AJ16" s="11" t="str" cm="1">
        <f t="array" aca="1" ref="AJ16" ca="1">IF(ROW()=COLUMN(),INDIRECT(ADDRESS(ROW(),COLUMN(),1,1,"MTT WIN")),INDIRECT(ADDRESS(ROW(),COLUMN(),1,1,"MTT WIN"))&amp;"-"&amp;INDIRECT(ADDRESS(COLUMN(),ROW(),1,1,"MTT WIN")))</f>
        <v>1-0</v>
      </c>
      <c r="AK16" s="11" t="str" cm="1">
        <f t="array" aca="1" ref="AK16" ca="1">IF(ROW()=COLUMN(),INDIRECT(ADDRESS(ROW(),COLUMN(),1,1,"MTT WIN")),INDIRECT(ADDRESS(ROW(),COLUMN(),1,1,"MTT WIN"))&amp;"-"&amp;INDIRECT(ADDRESS(COLUMN(),ROW(),1,1,"MTT WIN")))</f>
        <v>0-0</v>
      </c>
      <c r="AL16" s="11" t="str" cm="1">
        <f t="array" aca="1" ref="AL16" ca="1">IF(ROW()=COLUMN(),INDIRECT(ADDRESS(ROW(),COLUMN(),1,1,"MTT WIN")),INDIRECT(ADDRESS(ROW(),COLUMN(),1,1,"MTT WIN"))&amp;"-"&amp;INDIRECT(ADDRESS(COLUMN(),ROW(),1,1,"MTT WIN")))</f>
        <v>0-0</v>
      </c>
      <c r="AM16" s="11" t="str" cm="1">
        <f t="array" aca="1" ref="AM16" ca="1">IF(ROW()=COLUMN(),INDIRECT(ADDRESS(ROW(),COLUMN(),1,1,"MTT WIN")),INDIRECT(ADDRESS(ROW(),COLUMN(),1,1,"MTT WIN"))&amp;"-"&amp;INDIRECT(ADDRESS(COLUMN(),ROW(),1,1,"MTT WIN")))</f>
        <v>0-1</v>
      </c>
      <c r="AN16" s="11" t="str" cm="1">
        <f t="array" aca="1" ref="AN16" ca="1">IF(ROW()=COLUMN(),INDIRECT(ADDRESS(ROW(),COLUMN(),1,1,"MTT WIN")),INDIRECT(ADDRESS(ROW(),COLUMN(),1,1,"MTT WIN"))&amp;"-"&amp;INDIRECT(ADDRESS(COLUMN(),ROW(),1,1,"MTT WIN")))</f>
        <v>0-0</v>
      </c>
      <c r="AO16" s="11" t="str" cm="1">
        <f t="array" aca="1" ref="AO16" ca="1">IF(ROW()=COLUMN(),INDIRECT(ADDRESS(ROW(),COLUMN(),1,1,"MTT WIN")),INDIRECT(ADDRESS(ROW(),COLUMN(),1,1,"MTT WIN"))&amp;"-"&amp;INDIRECT(ADDRESS(COLUMN(),ROW(),1,1,"MTT WIN")))</f>
        <v>1-0</v>
      </c>
      <c r="AP16" s="11" t="str" cm="1">
        <f t="array" aca="1" ref="AP16" ca="1">IF(ROW()=COLUMN(),INDIRECT(ADDRESS(ROW(),COLUMN(),1,1,"MTT WIN")),INDIRECT(ADDRESS(ROW(),COLUMN(),1,1,"MTT WIN"))&amp;"-"&amp;INDIRECT(ADDRESS(COLUMN(),ROW(),1,1,"MTT WIN")))</f>
        <v>0-0</v>
      </c>
      <c r="AQ16" s="11" t="str" cm="1">
        <f t="array" aca="1" ref="AQ16" ca="1">IF(ROW()=COLUMN(),INDIRECT(ADDRESS(ROW(),COLUMN(),1,1,"MTT WIN")),INDIRECT(ADDRESS(ROW(),COLUMN(),1,1,"MTT WIN"))&amp;"-"&amp;INDIRECT(ADDRESS(COLUMN(),ROW(),1,1,"MTT WIN")))</f>
        <v>0-0</v>
      </c>
      <c r="AR16" s="11" t="str" cm="1">
        <f t="array" aca="1" ref="AR16" ca="1">IF(ROW()=COLUMN(),INDIRECT(ADDRESS(ROW(),COLUMN(),1,1,"MTT WIN")),INDIRECT(ADDRESS(ROW(),COLUMN(),1,1,"MTT WIN"))&amp;"-"&amp;INDIRECT(ADDRESS(COLUMN(),ROW(),1,1,"MTT WIN")))</f>
        <v>0-0</v>
      </c>
      <c r="AS16" s="11" t="str" cm="1">
        <f t="array" aca="1" ref="AS16" ca="1">IF(ROW()=COLUMN(),INDIRECT(ADDRESS(ROW(),COLUMN(),1,1,"MTT WIN")),INDIRECT(ADDRESS(ROW(),COLUMN(),1,1,"MTT WIN"))&amp;"-"&amp;INDIRECT(ADDRESS(COLUMN(),ROW(),1,1,"MTT WIN")))</f>
        <v>0-0</v>
      </c>
      <c r="AT16" s="11" t="str" cm="1">
        <f t="array" aca="1" ref="AT16" ca="1">IF(ROW()=COLUMN(),INDIRECT(ADDRESS(ROW(),COLUMN(),1,1,"MTT WIN")),INDIRECT(ADDRESS(ROW(),COLUMN(),1,1,"MTT WIN"))&amp;"-"&amp;INDIRECT(ADDRESS(COLUMN(),ROW(),1,1,"MTT WIN")))</f>
        <v>0-0</v>
      </c>
      <c r="AU16" s="11" t="str" cm="1">
        <f t="array" aca="1" ref="AU16" ca="1">IF(ROW()=COLUMN(),INDIRECT(ADDRESS(ROW(),COLUMN(),1,1,"MTT WIN")),INDIRECT(ADDRESS(ROW(),COLUMN(),1,1,"MTT WIN"))&amp;"-"&amp;INDIRECT(ADDRESS(COLUMN(),ROW(),1,1,"MTT WIN")))</f>
        <v>0-0</v>
      </c>
      <c r="AV16" s="11" t="str" cm="1">
        <f t="array" aca="1" ref="AV16" ca="1">IF(ROW()=COLUMN(),INDIRECT(ADDRESS(ROW(),COLUMN(),1,1,"MTT WIN")),INDIRECT(ADDRESS(ROW(),COLUMN(),1,1,"MTT WIN"))&amp;"-"&amp;INDIRECT(ADDRESS(COLUMN(),ROW(),1,1,"MTT WIN")))</f>
        <v>1-0</v>
      </c>
      <c r="AW16" s="11" t="str" cm="1">
        <f t="array" aca="1" ref="AW16" ca="1">IF(ROW()=COLUMN(),INDIRECT(ADDRESS(ROW(),COLUMN(),1,1,"MTT WIN")),INDIRECT(ADDRESS(ROW(),COLUMN(),1,1,"MTT WIN"))&amp;"-"&amp;INDIRECT(ADDRESS(COLUMN(),ROW(),1,1,"MTT WIN")))</f>
        <v>0-0</v>
      </c>
      <c r="AX16" s="11" t="str" cm="1">
        <f t="array" aca="1" ref="AX16" ca="1">IF(ROW()=COLUMN(),INDIRECT(ADDRESS(ROW(),COLUMN(),1,1,"MTT WIN")),INDIRECT(ADDRESS(ROW(),COLUMN(),1,1,"MTT WIN"))&amp;"-"&amp;INDIRECT(ADDRESS(COLUMN(),ROW(),1,1,"MTT WIN")))</f>
        <v>0-0</v>
      </c>
      <c r="AY16" s="11" t="str" cm="1">
        <f t="array" aca="1" ref="AY16" ca="1">IF(ROW()=COLUMN(),INDIRECT(ADDRESS(ROW(),COLUMN(),1,1,"MTT WIN")),INDIRECT(ADDRESS(ROW(),COLUMN(),1,1,"MTT WIN"))&amp;"-"&amp;INDIRECT(ADDRESS(COLUMN(),ROW(),1,1,"MTT WIN")))</f>
        <v>0-0</v>
      </c>
      <c r="AZ16" s="11" t="str" cm="1">
        <f t="array" aca="1" ref="AZ16" ca="1">IF(ROW()=COLUMN(),INDIRECT(ADDRESS(ROW(),COLUMN(),1,1,"MTT WIN")),INDIRECT(ADDRESS(ROW(),COLUMN(),1,1,"MTT WIN"))&amp;"-"&amp;INDIRECT(ADDRESS(COLUMN(),ROW(),1,1,"MTT WIN")))</f>
        <v>0-0</v>
      </c>
      <c r="BA16" s="11" t="str" cm="1">
        <f t="array" aca="1" ref="BA16" ca="1">IF(ROW()=COLUMN(),INDIRECT(ADDRESS(ROW(),COLUMN(),1,1,"MTT WIN")),INDIRECT(ADDRESS(ROW(),COLUMN(),1,1,"MTT WIN"))&amp;"-"&amp;INDIRECT(ADDRESS(COLUMN(),ROW(),1,1,"MTT WIN")))</f>
        <v>0-1</v>
      </c>
      <c r="BB16" s="11" t="str" cm="1">
        <f t="array" aca="1" ref="BB16" ca="1">IF(ROW()=COLUMN(),INDIRECT(ADDRESS(ROW(),COLUMN(),1,1,"MTT WIN")),INDIRECT(ADDRESS(ROW(),COLUMN(),1,1,"MTT WIN"))&amp;"-"&amp;INDIRECT(ADDRESS(COLUMN(),ROW(),1,1,"MTT WIN")))</f>
        <v>0-0</v>
      </c>
      <c r="BC16" s="11" t="str" cm="1">
        <f t="array" aca="1" ref="BC16" ca="1">IF(ROW()=COLUMN(),INDIRECT(ADDRESS(ROW(),COLUMN(),1,1,"MTT WIN")),INDIRECT(ADDRESS(ROW(),COLUMN(),1,1,"MTT WIN"))&amp;"-"&amp;INDIRECT(ADDRESS(COLUMN(),ROW(),1,1,"MTT WIN")))</f>
        <v>0-0</v>
      </c>
      <c r="BD16" s="11" t="str" cm="1">
        <f t="array" aca="1" ref="BD16" ca="1">IF(ROW()=COLUMN(),INDIRECT(ADDRESS(ROW(),COLUMN(),1,1,"MTT WIN")),INDIRECT(ADDRESS(ROW(),COLUMN(),1,1,"MTT WIN"))&amp;"-"&amp;INDIRECT(ADDRESS(COLUMN(),ROW(),1,1,"MTT WIN")))</f>
        <v>0-0</v>
      </c>
      <c r="BE16" s="11" t="str" cm="1">
        <f t="array" aca="1" ref="BE16" ca="1">IF(ROW()=COLUMN(),INDIRECT(ADDRESS(ROW(),COLUMN(),1,1,"MTT WIN")),INDIRECT(ADDRESS(ROW(),COLUMN(),1,1,"MTT WIN"))&amp;"-"&amp;INDIRECT(ADDRESS(COLUMN(),ROW(),1,1,"MTT WIN")))</f>
        <v>0-0</v>
      </c>
      <c r="BF16" s="11" t="str" cm="1">
        <f t="array" aca="1" ref="BF16" ca="1">IF(ROW()=COLUMN(),INDIRECT(ADDRESS(ROW(),COLUMN(),1,1,"MTT WIN")),INDIRECT(ADDRESS(ROW(),COLUMN(),1,1,"MTT WIN"))&amp;"-"&amp;INDIRECT(ADDRESS(COLUMN(),ROW(),1,1,"MTT WIN")))</f>
        <v>0-0</v>
      </c>
    </row>
    <row r="17" spans="1:58" s="6" customFormat="1" ht="55" customHeight="1" x14ac:dyDescent="0.25">
      <c r="A17" s="3" t="str">
        <f ca="1">MATCHUP!A17</f>
        <v>Dimir Terror</v>
      </c>
      <c r="B17" s="11" t="str" cm="1">
        <f t="array" aca="1" ref="B17" ca="1">IF(ROW()=COLUMN(),INDIRECT(ADDRESS(ROW(),COLUMN(),1,1,"MTT WIN")),INDIRECT(ADDRESS(ROW(),COLUMN(),1,1,"MTT WIN"))&amp;"-"&amp;INDIRECT(ADDRESS(COLUMN(),ROW(),1,1,"MTT WIN")))</f>
        <v>3-15</v>
      </c>
      <c r="C17" s="11" t="str" cm="1">
        <f t="array" aca="1" ref="C17" ca="1">IF(ROW()=COLUMN(),INDIRECT(ADDRESS(ROW(),COLUMN(),1,1,"MTT WIN")),INDIRECT(ADDRESS(ROW(),COLUMN(),1,1,"MTT WIN"))&amp;"-"&amp;INDIRECT(ADDRESS(COLUMN(),ROW(),1,1,"MTT WIN")))</f>
        <v>7-7</v>
      </c>
      <c r="D17" s="11" t="str" cm="1">
        <f t="array" aca="1" ref="D17" ca="1">IF(ROW()=COLUMN(),INDIRECT(ADDRESS(ROW(),COLUMN(),1,1,"MTT WIN")),INDIRECT(ADDRESS(ROW(),COLUMN(),1,1,"MTT WIN"))&amp;"-"&amp;INDIRECT(ADDRESS(COLUMN(),ROW(),1,1,"MTT WIN")))</f>
        <v>4-9</v>
      </c>
      <c r="E17" s="11" t="str" cm="1">
        <f t="array" aca="1" ref="E17" ca="1">IF(ROW()=COLUMN(),INDIRECT(ADDRESS(ROW(),COLUMN(),1,1,"MTT WIN")),INDIRECT(ADDRESS(ROW(),COLUMN(),1,1,"MTT WIN"))&amp;"-"&amp;INDIRECT(ADDRESS(COLUMN(),ROW(),1,1,"MTT WIN")))</f>
        <v>6-6</v>
      </c>
      <c r="F17" s="11" t="str" cm="1">
        <f t="array" aca="1" ref="F17" ca="1">IF(ROW()=COLUMN(),INDIRECT(ADDRESS(ROW(),COLUMN(),1,1,"MTT WIN")),INDIRECT(ADDRESS(ROW(),COLUMN(),1,1,"MTT WIN"))&amp;"-"&amp;INDIRECT(ADDRESS(COLUMN(),ROW(),1,1,"MTT WIN")))</f>
        <v>8-6</v>
      </c>
      <c r="G17" s="11" t="str" cm="1">
        <f t="array" aca="1" ref="G17" ca="1">IF(ROW()=COLUMN(),INDIRECT(ADDRESS(ROW(),COLUMN(),1,1,"MTT WIN")),INDIRECT(ADDRESS(ROW(),COLUMN(),1,1,"MTT WIN"))&amp;"-"&amp;INDIRECT(ADDRESS(COLUMN(),ROW(),1,1,"MTT WIN")))</f>
        <v>7-5</v>
      </c>
      <c r="H17" s="11" t="str" cm="1">
        <f t="array" aca="1" ref="H17" ca="1">IF(ROW()=COLUMN(),INDIRECT(ADDRESS(ROW(),COLUMN(),1,1,"MTT WIN")),INDIRECT(ADDRESS(ROW(),COLUMN(),1,1,"MTT WIN"))&amp;"-"&amp;INDIRECT(ADDRESS(COLUMN(),ROW(),1,1,"MTT WIN")))</f>
        <v>1-4</v>
      </c>
      <c r="I17" s="11" t="str" cm="1">
        <f t="array" aca="1" ref="I17" ca="1">IF(ROW()=COLUMN(),INDIRECT(ADDRESS(ROW(),COLUMN(),1,1,"MTT WIN")),INDIRECT(ADDRESS(ROW(),COLUMN(),1,1,"MTT WIN"))&amp;"-"&amp;INDIRECT(ADDRESS(COLUMN(),ROW(),1,1,"MTT WIN")))</f>
        <v>4-2</v>
      </c>
      <c r="J17" s="11" t="str" cm="1">
        <f t="array" aca="1" ref="J17" ca="1">IF(ROW()=COLUMN(),INDIRECT(ADDRESS(ROW(),COLUMN(),1,1,"MTT WIN")),INDIRECT(ADDRESS(ROW(),COLUMN(),1,1,"MTT WIN"))&amp;"-"&amp;INDIRECT(ADDRESS(COLUMN(),ROW(),1,1,"MTT WIN")))</f>
        <v>1-4</v>
      </c>
      <c r="K17" s="11" t="str" cm="1">
        <f t="array" aca="1" ref="K17" ca="1">IF(ROW()=COLUMN(),INDIRECT(ADDRESS(ROW(),COLUMN(),1,1,"MTT WIN")),INDIRECT(ADDRESS(ROW(),COLUMN(),1,1,"MTT WIN"))&amp;"-"&amp;INDIRECT(ADDRESS(COLUMN(),ROW(),1,1,"MTT WIN")))</f>
        <v>1-3</v>
      </c>
      <c r="L17" s="11" t="str" cm="1">
        <f t="array" aca="1" ref="L17" ca="1">IF(ROW()=COLUMN(),INDIRECT(ADDRESS(ROW(),COLUMN(),1,1,"MTT WIN")),INDIRECT(ADDRESS(ROW(),COLUMN(),1,1,"MTT WIN"))&amp;"-"&amp;INDIRECT(ADDRESS(COLUMN(),ROW(),1,1,"MTT WIN")))</f>
        <v>1-2</v>
      </c>
      <c r="M17" s="11" t="str" cm="1">
        <f t="array" aca="1" ref="M17" ca="1">IF(ROW()=COLUMN(),INDIRECT(ADDRESS(ROW(),COLUMN(),1,1,"MTT WIN")),INDIRECT(ADDRESS(ROW(),COLUMN(),1,1,"MTT WIN"))&amp;"-"&amp;INDIRECT(ADDRESS(COLUMN(),ROW(),1,1,"MTT WIN")))</f>
        <v>2-1</v>
      </c>
      <c r="N17" s="11" t="str" cm="1">
        <f t="array" aca="1" ref="N17" ca="1">IF(ROW()=COLUMN(),INDIRECT(ADDRESS(ROW(),COLUMN(),1,1,"MTT WIN")),INDIRECT(ADDRESS(ROW(),COLUMN(),1,1,"MTT WIN"))&amp;"-"&amp;INDIRECT(ADDRESS(COLUMN(),ROW(),1,1,"MTT WIN")))</f>
        <v>2-3</v>
      </c>
      <c r="O17" s="11" t="str" cm="1">
        <f t="array" aca="1" ref="O17" ca="1">IF(ROW()=COLUMN(),INDIRECT(ADDRESS(ROW(),COLUMN(),1,1,"MTT WIN")),INDIRECT(ADDRESS(ROW(),COLUMN(),1,1,"MTT WIN"))&amp;"-"&amp;INDIRECT(ADDRESS(COLUMN(),ROW(),1,1,"MTT WIN")))</f>
        <v>2-4</v>
      </c>
      <c r="P17" s="11" t="str" cm="1">
        <f t="array" aca="1" ref="P17" ca="1">IF(ROW()=COLUMN(),INDIRECT(ADDRESS(ROW(),COLUMN(),1,1,"MTT WIN")),INDIRECT(ADDRESS(ROW(),COLUMN(),1,1,"MTT WIN"))&amp;"-"&amp;INDIRECT(ADDRESS(COLUMN(),ROW(),1,1,"MTT WIN")))</f>
        <v>1-0</v>
      </c>
      <c r="Q17" s="11" cm="1">
        <f t="array" aca="1" ref="Q17" ca="1">IF(ROW()=COLUMN(),INDIRECT(ADDRESS(ROW(),COLUMN(),1,1,"MTT WIN")),INDIRECT(ADDRESS(ROW(),COLUMN(),1,1,"MTT WIN"))&amp;"-"&amp;INDIRECT(ADDRESS(COLUMN(),ROW(),1,1,"MTT WIN")))</f>
        <v>1</v>
      </c>
      <c r="R17" s="11" t="str" cm="1">
        <f t="array" aca="1" ref="R17" ca="1">IF(ROW()=COLUMN(),INDIRECT(ADDRESS(ROW(),COLUMN(),1,1,"MTT WIN")),INDIRECT(ADDRESS(ROW(),COLUMN(),1,1,"MTT WIN"))&amp;"-"&amp;INDIRECT(ADDRESS(COLUMN(),ROW(),1,1,"MTT WIN")))</f>
        <v>2-0</v>
      </c>
      <c r="S17" s="11" t="str" cm="1">
        <f t="array" aca="1" ref="S17" ca="1">IF(ROW()=COLUMN(),INDIRECT(ADDRESS(ROW(),COLUMN(),1,1,"MTT WIN")),INDIRECT(ADDRESS(ROW(),COLUMN(),1,1,"MTT WIN"))&amp;"-"&amp;INDIRECT(ADDRESS(COLUMN(),ROW(),1,1,"MTT WIN")))</f>
        <v>1-2</v>
      </c>
      <c r="T17" s="11" t="str" cm="1">
        <f t="array" aca="1" ref="T17" ca="1">IF(ROW()=COLUMN(),INDIRECT(ADDRESS(ROW(),COLUMN(),1,1,"MTT WIN")),INDIRECT(ADDRESS(ROW(),COLUMN(),1,1,"MTT WIN"))&amp;"-"&amp;INDIRECT(ADDRESS(COLUMN(),ROW(),1,1,"MTT WIN")))</f>
        <v>0-0</v>
      </c>
      <c r="U17" s="11" t="str" cm="1">
        <f t="array" aca="1" ref="U17" ca="1">IF(ROW()=COLUMN(),INDIRECT(ADDRESS(ROW(),COLUMN(),1,1,"MTT WIN")),INDIRECT(ADDRESS(ROW(),COLUMN(),1,1,"MTT WIN"))&amp;"-"&amp;INDIRECT(ADDRESS(COLUMN(),ROW(),1,1,"MTT WIN")))</f>
        <v>2-2</v>
      </c>
      <c r="V17" s="11" t="str" cm="1">
        <f t="array" aca="1" ref="V17" ca="1">IF(ROW()=COLUMN(),INDIRECT(ADDRESS(ROW(),COLUMN(),1,1,"MTT WIN")),INDIRECT(ADDRESS(ROW(),COLUMN(),1,1,"MTT WIN"))&amp;"-"&amp;INDIRECT(ADDRESS(COLUMN(),ROW(),1,1,"MTT WIN")))</f>
        <v>0-1</v>
      </c>
      <c r="W17" s="11" t="str" cm="1">
        <f t="array" aca="1" ref="W17" ca="1">IF(ROW()=COLUMN(),INDIRECT(ADDRESS(ROW(),COLUMN(),1,1,"MTT WIN")),INDIRECT(ADDRESS(ROW(),COLUMN(),1,1,"MTT WIN"))&amp;"-"&amp;INDIRECT(ADDRESS(COLUMN(),ROW(),1,1,"MTT WIN")))</f>
        <v>1-0</v>
      </c>
      <c r="X17" s="11" t="str" cm="1">
        <f t="array" aca="1" ref="X17" ca="1">IF(ROW()=COLUMN(),INDIRECT(ADDRESS(ROW(),COLUMN(),1,1,"MTT WIN")),INDIRECT(ADDRESS(ROW(),COLUMN(),1,1,"MTT WIN"))&amp;"-"&amp;INDIRECT(ADDRESS(COLUMN(),ROW(),1,1,"MTT WIN")))</f>
        <v>2-0</v>
      </c>
      <c r="Y17" s="11" t="str" cm="1">
        <f t="array" aca="1" ref="Y17" ca="1">IF(ROW()=COLUMN(),INDIRECT(ADDRESS(ROW(),COLUMN(),1,1,"MTT WIN")),INDIRECT(ADDRESS(ROW(),COLUMN(),1,1,"MTT WIN"))&amp;"-"&amp;INDIRECT(ADDRESS(COLUMN(),ROW(),1,1,"MTT WIN")))</f>
        <v>0-0</v>
      </c>
      <c r="Z17" s="11" t="str" cm="1">
        <f t="array" aca="1" ref="Z17" ca="1">IF(ROW()=COLUMN(),INDIRECT(ADDRESS(ROW(),COLUMN(),1,1,"MTT WIN")),INDIRECT(ADDRESS(ROW(),COLUMN(),1,1,"MTT WIN"))&amp;"-"&amp;INDIRECT(ADDRESS(COLUMN(),ROW(),1,1,"MTT WIN")))</f>
        <v>2-0</v>
      </c>
      <c r="AA17" s="11" t="str" cm="1">
        <f t="array" aca="1" ref="AA17" ca="1">IF(ROW()=COLUMN(),INDIRECT(ADDRESS(ROW(),COLUMN(),1,1,"MTT WIN")),INDIRECT(ADDRESS(ROW(),COLUMN(),1,1,"MTT WIN"))&amp;"-"&amp;INDIRECT(ADDRESS(COLUMN(),ROW(),1,1,"MTT WIN")))</f>
        <v>0-0</v>
      </c>
      <c r="AB17" s="11" t="str" cm="1">
        <f t="array" aca="1" ref="AB17" ca="1">IF(ROW()=COLUMN(),INDIRECT(ADDRESS(ROW(),COLUMN(),1,1,"MTT WIN")),INDIRECT(ADDRESS(ROW(),COLUMN(),1,1,"MTT WIN"))&amp;"-"&amp;INDIRECT(ADDRESS(COLUMN(),ROW(),1,1,"MTT WIN")))</f>
        <v>1-0</v>
      </c>
      <c r="AC17" s="11" t="str" cm="1">
        <f t="array" aca="1" ref="AC17" ca="1">IF(ROW()=COLUMN(),INDIRECT(ADDRESS(ROW(),COLUMN(),1,1,"MTT WIN")),INDIRECT(ADDRESS(ROW(),COLUMN(),1,1,"MTT WIN"))&amp;"-"&amp;INDIRECT(ADDRESS(COLUMN(),ROW(),1,1,"MTT WIN")))</f>
        <v>0-0</v>
      </c>
      <c r="AD17" s="11" t="str" cm="1">
        <f t="array" aca="1" ref="AD17" ca="1">IF(ROW()=COLUMN(),INDIRECT(ADDRESS(ROW(),COLUMN(),1,1,"MTT WIN")),INDIRECT(ADDRESS(ROW(),COLUMN(),1,1,"MTT WIN"))&amp;"-"&amp;INDIRECT(ADDRESS(COLUMN(),ROW(),1,1,"MTT WIN")))</f>
        <v>0-0</v>
      </c>
      <c r="AE17" s="11" t="str" cm="1">
        <f t="array" aca="1" ref="AE17" ca="1">IF(ROW()=COLUMN(),INDIRECT(ADDRESS(ROW(),COLUMN(),1,1,"MTT WIN")),INDIRECT(ADDRESS(ROW(),COLUMN(),1,1,"MTT WIN"))&amp;"-"&amp;INDIRECT(ADDRESS(COLUMN(),ROW(),1,1,"MTT WIN")))</f>
        <v>0-0</v>
      </c>
      <c r="AF17" s="11" t="str" cm="1">
        <f t="array" aca="1" ref="AF17" ca="1">IF(ROW()=COLUMN(),INDIRECT(ADDRESS(ROW(),COLUMN(),1,1,"MTT WIN")),INDIRECT(ADDRESS(ROW(),COLUMN(),1,1,"MTT WIN"))&amp;"-"&amp;INDIRECT(ADDRESS(COLUMN(),ROW(),1,1,"MTT WIN")))</f>
        <v>0-0</v>
      </c>
      <c r="AG17" s="11" t="str" cm="1">
        <f t="array" aca="1" ref="AG17" ca="1">IF(ROW()=COLUMN(),INDIRECT(ADDRESS(ROW(),COLUMN(),1,1,"MTT WIN")),INDIRECT(ADDRESS(ROW(),COLUMN(),1,1,"MTT WIN"))&amp;"-"&amp;INDIRECT(ADDRESS(COLUMN(),ROW(),1,1,"MTT WIN")))</f>
        <v>1-0</v>
      </c>
      <c r="AH17" s="11" t="str" cm="1">
        <f t="array" aca="1" ref="AH17" ca="1">IF(ROW()=COLUMN(),INDIRECT(ADDRESS(ROW(),COLUMN(),1,1,"MTT WIN")),INDIRECT(ADDRESS(ROW(),COLUMN(),1,1,"MTT WIN"))&amp;"-"&amp;INDIRECT(ADDRESS(COLUMN(),ROW(),1,1,"MTT WIN")))</f>
        <v>1-1</v>
      </c>
      <c r="AI17" s="11" t="str" cm="1">
        <f t="array" aca="1" ref="AI17" ca="1">IF(ROW()=COLUMN(),INDIRECT(ADDRESS(ROW(),COLUMN(),1,1,"MTT WIN")),INDIRECT(ADDRESS(ROW(),COLUMN(),1,1,"MTT WIN"))&amp;"-"&amp;INDIRECT(ADDRESS(COLUMN(),ROW(),1,1,"MTT WIN")))</f>
        <v>0-0</v>
      </c>
      <c r="AJ17" s="11" t="str" cm="1">
        <f t="array" aca="1" ref="AJ17" ca="1">IF(ROW()=COLUMN(),INDIRECT(ADDRESS(ROW(),COLUMN(),1,1,"MTT WIN")),INDIRECT(ADDRESS(ROW(),COLUMN(),1,1,"MTT WIN"))&amp;"-"&amp;INDIRECT(ADDRESS(COLUMN(),ROW(),1,1,"MTT WIN")))</f>
        <v>0-0</v>
      </c>
      <c r="AK17" s="11" t="str" cm="1">
        <f t="array" aca="1" ref="AK17" ca="1">IF(ROW()=COLUMN(),INDIRECT(ADDRESS(ROW(),COLUMN(),1,1,"MTT WIN")),INDIRECT(ADDRESS(ROW(),COLUMN(),1,1,"MTT WIN"))&amp;"-"&amp;INDIRECT(ADDRESS(COLUMN(),ROW(),1,1,"MTT WIN")))</f>
        <v>0-0</v>
      </c>
      <c r="AL17" s="11" t="str" cm="1">
        <f t="array" aca="1" ref="AL17" ca="1">IF(ROW()=COLUMN(),INDIRECT(ADDRESS(ROW(),COLUMN(),1,1,"MTT WIN")),INDIRECT(ADDRESS(ROW(),COLUMN(),1,1,"MTT WIN"))&amp;"-"&amp;INDIRECT(ADDRESS(COLUMN(),ROW(),1,1,"MTT WIN")))</f>
        <v>0-0</v>
      </c>
      <c r="AM17" s="11" t="str" cm="1">
        <f t="array" aca="1" ref="AM17" ca="1">IF(ROW()=COLUMN(),INDIRECT(ADDRESS(ROW(),COLUMN(),1,1,"MTT WIN")),INDIRECT(ADDRESS(ROW(),COLUMN(),1,1,"MTT WIN"))&amp;"-"&amp;INDIRECT(ADDRESS(COLUMN(),ROW(),1,1,"MTT WIN")))</f>
        <v>0-1</v>
      </c>
      <c r="AN17" s="11" t="str" cm="1">
        <f t="array" aca="1" ref="AN17" ca="1">IF(ROW()=COLUMN(),INDIRECT(ADDRESS(ROW(),COLUMN(),1,1,"MTT WIN")),INDIRECT(ADDRESS(ROW(),COLUMN(),1,1,"MTT WIN"))&amp;"-"&amp;INDIRECT(ADDRESS(COLUMN(),ROW(),1,1,"MTT WIN")))</f>
        <v>0-0</v>
      </c>
      <c r="AO17" s="11" t="str" cm="1">
        <f t="array" aca="1" ref="AO17" ca="1">IF(ROW()=COLUMN(),INDIRECT(ADDRESS(ROW(),COLUMN(),1,1,"MTT WIN")),INDIRECT(ADDRESS(ROW(),COLUMN(),1,1,"MTT WIN"))&amp;"-"&amp;INDIRECT(ADDRESS(COLUMN(),ROW(),1,1,"MTT WIN")))</f>
        <v>0-0</v>
      </c>
      <c r="AP17" s="11" t="str" cm="1">
        <f t="array" aca="1" ref="AP17" ca="1">IF(ROW()=COLUMN(),INDIRECT(ADDRESS(ROW(),COLUMN(),1,1,"MTT WIN")),INDIRECT(ADDRESS(ROW(),COLUMN(),1,1,"MTT WIN"))&amp;"-"&amp;INDIRECT(ADDRESS(COLUMN(),ROW(),1,1,"MTT WIN")))</f>
        <v>1-0</v>
      </c>
      <c r="AQ17" s="11" t="str" cm="1">
        <f t="array" aca="1" ref="AQ17" ca="1">IF(ROW()=COLUMN(),INDIRECT(ADDRESS(ROW(),COLUMN(),1,1,"MTT WIN")),INDIRECT(ADDRESS(ROW(),COLUMN(),1,1,"MTT WIN"))&amp;"-"&amp;INDIRECT(ADDRESS(COLUMN(),ROW(),1,1,"MTT WIN")))</f>
        <v>1-0</v>
      </c>
      <c r="AR17" s="11" t="str" cm="1">
        <f t="array" aca="1" ref="AR17" ca="1">IF(ROW()=COLUMN(),INDIRECT(ADDRESS(ROW(),COLUMN(),1,1,"MTT WIN")),INDIRECT(ADDRESS(ROW(),COLUMN(),1,1,"MTT WIN"))&amp;"-"&amp;INDIRECT(ADDRESS(COLUMN(),ROW(),1,1,"MTT WIN")))</f>
        <v>0-0</v>
      </c>
      <c r="AS17" s="11" t="str" cm="1">
        <f t="array" aca="1" ref="AS17" ca="1">IF(ROW()=COLUMN(),INDIRECT(ADDRESS(ROW(),COLUMN(),1,1,"MTT WIN")),INDIRECT(ADDRESS(ROW(),COLUMN(),1,1,"MTT WIN"))&amp;"-"&amp;INDIRECT(ADDRESS(COLUMN(),ROW(),1,1,"MTT WIN")))</f>
        <v>0-0</v>
      </c>
      <c r="AT17" s="11" t="str" cm="1">
        <f t="array" aca="1" ref="AT17" ca="1">IF(ROW()=COLUMN(),INDIRECT(ADDRESS(ROW(),COLUMN(),1,1,"MTT WIN")),INDIRECT(ADDRESS(ROW(),COLUMN(),1,1,"MTT WIN"))&amp;"-"&amp;INDIRECT(ADDRESS(COLUMN(),ROW(),1,1,"MTT WIN")))</f>
        <v>0-0</v>
      </c>
      <c r="AU17" s="11" t="str" cm="1">
        <f t="array" aca="1" ref="AU17" ca="1">IF(ROW()=COLUMN(),INDIRECT(ADDRESS(ROW(),COLUMN(),1,1,"MTT WIN")),INDIRECT(ADDRESS(ROW(),COLUMN(),1,1,"MTT WIN"))&amp;"-"&amp;INDIRECT(ADDRESS(COLUMN(),ROW(),1,1,"MTT WIN")))</f>
        <v>0-0</v>
      </c>
      <c r="AV17" s="11" t="str" cm="1">
        <f t="array" aca="1" ref="AV17" ca="1">IF(ROW()=COLUMN(),INDIRECT(ADDRESS(ROW(),COLUMN(),1,1,"MTT WIN")),INDIRECT(ADDRESS(ROW(),COLUMN(),1,1,"MTT WIN"))&amp;"-"&amp;INDIRECT(ADDRESS(COLUMN(),ROW(),1,1,"MTT WIN")))</f>
        <v>0-0</v>
      </c>
      <c r="AW17" s="11" t="str" cm="1">
        <f t="array" aca="1" ref="AW17" ca="1">IF(ROW()=COLUMN(),INDIRECT(ADDRESS(ROW(),COLUMN(),1,1,"MTT WIN")),INDIRECT(ADDRESS(ROW(),COLUMN(),1,1,"MTT WIN"))&amp;"-"&amp;INDIRECT(ADDRESS(COLUMN(),ROW(),1,1,"MTT WIN")))</f>
        <v>0-0</v>
      </c>
      <c r="AX17" s="11" t="str" cm="1">
        <f t="array" aca="1" ref="AX17" ca="1">IF(ROW()=COLUMN(),INDIRECT(ADDRESS(ROW(),COLUMN(),1,1,"MTT WIN")),INDIRECT(ADDRESS(ROW(),COLUMN(),1,1,"MTT WIN"))&amp;"-"&amp;INDIRECT(ADDRESS(COLUMN(),ROW(),1,1,"MTT WIN")))</f>
        <v>0-0</v>
      </c>
      <c r="AY17" s="11" t="str" cm="1">
        <f t="array" aca="1" ref="AY17" ca="1">IF(ROW()=COLUMN(),INDIRECT(ADDRESS(ROW(),COLUMN(),1,1,"MTT WIN")),INDIRECT(ADDRESS(ROW(),COLUMN(),1,1,"MTT WIN"))&amp;"-"&amp;INDIRECT(ADDRESS(COLUMN(),ROW(),1,1,"MTT WIN")))</f>
        <v>0-1</v>
      </c>
      <c r="AZ17" s="11" t="str" cm="1">
        <f t="array" aca="1" ref="AZ17" ca="1">IF(ROW()=COLUMN(),INDIRECT(ADDRESS(ROW(),COLUMN(),1,1,"MTT WIN")),INDIRECT(ADDRESS(ROW(),COLUMN(),1,1,"MTT WIN"))&amp;"-"&amp;INDIRECT(ADDRESS(COLUMN(),ROW(),1,1,"MTT WIN")))</f>
        <v>1-0</v>
      </c>
      <c r="BA17" s="11" t="str" cm="1">
        <f t="array" aca="1" ref="BA17" ca="1">IF(ROW()=COLUMN(),INDIRECT(ADDRESS(ROW(),COLUMN(),1,1,"MTT WIN")),INDIRECT(ADDRESS(ROW(),COLUMN(),1,1,"MTT WIN"))&amp;"-"&amp;INDIRECT(ADDRESS(COLUMN(),ROW(),1,1,"MTT WIN")))</f>
        <v>0-0</v>
      </c>
      <c r="BB17" s="11" t="str" cm="1">
        <f t="array" aca="1" ref="BB17" ca="1">IF(ROW()=COLUMN(),INDIRECT(ADDRESS(ROW(),COLUMN(),1,1,"MTT WIN")),INDIRECT(ADDRESS(ROW(),COLUMN(),1,1,"MTT WIN"))&amp;"-"&amp;INDIRECT(ADDRESS(COLUMN(),ROW(),1,1,"MTT WIN")))</f>
        <v>1-0</v>
      </c>
      <c r="BC17" s="11" t="str" cm="1">
        <f t="array" aca="1" ref="BC17" ca="1">IF(ROW()=COLUMN(),INDIRECT(ADDRESS(ROW(),COLUMN(),1,1,"MTT WIN")),INDIRECT(ADDRESS(ROW(),COLUMN(),1,1,"MTT WIN"))&amp;"-"&amp;INDIRECT(ADDRESS(COLUMN(),ROW(),1,1,"MTT WIN")))</f>
        <v>1-0</v>
      </c>
      <c r="BD17" s="11" t="str" cm="1">
        <f t="array" aca="1" ref="BD17" ca="1">IF(ROW()=COLUMN(),INDIRECT(ADDRESS(ROW(),COLUMN(),1,1,"MTT WIN")),INDIRECT(ADDRESS(ROW(),COLUMN(),1,1,"MTT WIN"))&amp;"-"&amp;INDIRECT(ADDRESS(COLUMN(),ROW(),1,1,"MTT WIN")))</f>
        <v>0-0</v>
      </c>
      <c r="BE17" s="11" t="str" cm="1">
        <f t="array" aca="1" ref="BE17" ca="1">IF(ROW()=COLUMN(),INDIRECT(ADDRESS(ROW(),COLUMN(),1,1,"MTT WIN")),INDIRECT(ADDRESS(ROW(),COLUMN(),1,1,"MTT WIN"))&amp;"-"&amp;INDIRECT(ADDRESS(COLUMN(),ROW(),1,1,"MTT WIN")))</f>
        <v>0-0</v>
      </c>
      <c r="BF17" s="11" t="str" cm="1">
        <f t="array" aca="1" ref="BF17" ca="1">IF(ROW()=COLUMN(),INDIRECT(ADDRESS(ROW(),COLUMN(),1,1,"MTT WIN")),INDIRECT(ADDRESS(ROW(),COLUMN(),1,1,"MTT WIN"))&amp;"-"&amp;INDIRECT(ADDRESS(COLUMN(),ROW(),1,1,"MTT WIN")))</f>
        <v>0-0</v>
      </c>
    </row>
    <row r="18" spans="1:58" ht="55" customHeight="1" x14ac:dyDescent="0.3">
      <c r="A18" s="3" t="str">
        <f ca="1">MATCHUP!A18</f>
        <v>Azorius Familiars</v>
      </c>
      <c r="B18" s="11" t="str" cm="1">
        <f t="array" aca="1" ref="B18" ca="1">IF(ROW()=COLUMN(),INDIRECT(ADDRESS(ROW(),COLUMN(),1,1,"MTT WIN")),INDIRECT(ADDRESS(ROW(),COLUMN(),1,1,"MTT WIN"))&amp;"-"&amp;INDIRECT(ADDRESS(COLUMN(),ROW(),1,1,"MTT WIN")))</f>
        <v>11-11</v>
      </c>
      <c r="C18" s="11" t="str" cm="1">
        <f t="array" aca="1" ref="C18" ca="1">IF(ROW()=COLUMN(),INDIRECT(ADDRESS(ROW(),COLUMN(),1,1,"MTT WIN")),INDIRECT(ADDRESS(ROW(),COLUMN(),1,1,"MTT WIN"))&amp;"-"&amp;INDIRECT(ADDRESS(COLUMN(),ROW(),1,1,"MTT WIN")))</f>
        <v>15-4</v>
      </c>
      <c r="D18" s="11" t="str" cm="1">
        <f t="array" aca="1" ref="D18" ca="1">IF(ROW()=COLUMN(),INDIRECT(ADDRESS(ROW(),COLUMN(),1,1,"MTT WIN")),INDIRECT(ADDRESS(ROW(),COLUMN(),1,1,"MTT WIN"))&amp;"-"&amp;INDIRECT(ADDRESS(COLUMN(),ROW(),1,1,"MTT WIN")))</f>
        <v>10-3</v>
      </c>
      <c r="E18" s="11" t="str" cm="1">
        <f t="array" aca="1" ref="E18" ca="1">IF(ROW()=COLUMN(),INDIRECT(ADDRESS(ROW(),COLUMN(),1,1,"MTT WIN")),INDIRECT(ADDRESS(ROW(),COLUMN(),1,1,"MTT WIN"))&amp;"-"&amp;INDIRECT(ADDRESS(COLUMN(),ROW(),1,1,"MTT WIN")))</f>
        <v>6-7</v>
      </c>
      <c r="F18" s="11" t="str" cm="1">
        <f t="array" aca="1" ref="F18" ca="1">IF(ROW()=COLUMN(),INDIRECT(ADDRESS(ROW(),COLUMN(),1,1,"MTT WIN")),INDIRECT(ADDRESS(ROW(),COLUMN(),1,1,"MTT WIN"))&amp;"-"&amp;INDIRECT(ADDRESS(COLUMN(),ROW(),1,1,"MTT WIN")))</f>
        <v>6-4</v>
      </c>
      <c r="G18" s="11" t="str" cm="1">
        <f t="array" aca="1" ref="G18" ca="1">IF(ROW()=COLUMN(),INDIRECT(ADDRESS(ROW(),COLUMN(),1,1,"MTT WIN")),INDIRECT(ADDRESS(ROW(),COLUMN(),1,1,"MTT WIN"))&amp;"-"&amp;INDIRECT(ADDRESS(COLUMN(),ROW(),1,1,"MTT WIN")))</f>
        <v>5-6</v>
      </c>
      <c r="H18" s="11" t="str" cm="1">
        <f t="array" aca="1" ref="H18" ca="1">IF(ROW()=COLUMN(),INDIRECT(ADDRESS(ROW(),COLUMN(),1,1,"MTT WIN")),INDIRECT(ADDRESS(ROW(),COLUMN(),1,1,"MTT WIN"))&amp;"-"&amp;INDIRECT(ADDRESS(COLUMN(),ROW(),1,1,"MTT WIN")))</f>
        <v>7-2</v>
      </c>
      <c r="I18" s="11" t="str" cm="1">
        <f t="array" aca="1" ref="I18" ca="1">IF(ROW()=COLUMN(),INDIRECT(ADDRESS(ROW(),COLUMN(),1,1,"MTT WIN")),INDIRECT(ADDRESS(ROW(),COLUMN(),1,1,"MTT WIN"))&amp;"-"&amp;INDIRECT(ADDRESS(COLUMN(),ROW(),1,1,"MTT WIN")))</f>
        <v>3-1</v>
      </c>
      <c r="J18" s="11" t="str" cm="1">
        <f t="array" aca="1" ref="J18" ca="1">IF(ROW()=COLUMN(),INDIRECT(ADDRESS(ROW(),COLUMN(),1,1,"MTT WIN")),INDIRECT(ADDRESS(ROW(),COLUMN(),1,1,"MTT WIN"))&amp;"-"&amp;INDIRECT(ADDRESS(COLUMN(),ROW(),1,1,"MTT WIN")))</f>
        <v>1-0</v>
      </c>
      <c r="K18" s="11" t="str" cm="1">
        <f t="array" aca="1" ref="K18" ca="1">IF(ROW()=COLUMN(),INDIRECT(ADDRESS(ROW(),COLUMN(),1,1,"MTT WIN")),INDIRECT(ADDRESS(ROW(),COLUMN(),1,1,"MTT WIN"))&amp;"-"&amp;INDIRECT(ADDRESS(COLUMN(),ROW(),1,1,"MTT WIN")))</f>
        <v>3-2</v>
      </c>
      <c r="L18" s="11" t="str" cm="1">
        <f t="array" aca="1" ref="L18" ca="1">IF(ROW()=COLUMN(),INDIRECT(ADDRESS(ROW(),COLUMN(),1,1,"MTT WIN")),INDIRECT(ADDRESS(ROW(),COLUMN(),1,1,"MTT WIN"))&amp;"-"&amp;INDIRECT(ADDRESS(COLUMN(),ROW(),1,1,"MTT WIN")))</f>
        <v>10-2</v>
      </c>
      <c r="M18" s="11" t="str" cm="1">
        <f t="array" aca="1" ref="M18" ca="1">IF(ROW()=COLUMN(),INDIRECT(ADDRESS(ROW(),COLUMN(),1,1,"MTT WIN")),INDIRECT(ADDRESS(ROW(),COLUMN(),1,1,"MTT WIN"))&amp;"-"&amp;INDIRECT(ADDRESS(COLUMN(),ROW(),1,1,"MTT WIN")))</f>
        <v>2-0</v>
      </c>
      <c r="N18" s="11" t="str" cm="1">
        <f t="array" aca="1" ref="N18" ca="1">IF(ROW()=COLUMN(),INDIRECT(ADDRESS(ROW(),COLUMN(),1,1,"MTT WIN")),INDIRECT(ADDRESS(ROW(),COLUMN(),1,1,"MTT WIN"))&amp;"-"&amp;INDIRECT(ADDRESS(COLUMN(),ROW(),1,1,"MTT WIN")))</f>
        <v>4-3</v>
      </c>
      <c r="O18" s="11" t="str" cm="1">
        <f t="array" aca="1" ref="O18" ca="1">IF(ROW()=COLUMN(),INDIRECT(ADDRESS(ROW(),COLUMN(),1,1,"MTT WIN")),INDIRECT(ADDRESS(ROW(),COLUMN(),1,1,"MTT WIN"))&amp;"-"&amp;INDIRECT(ADDRESS(COLUMN(),ROW(),1,1,"MTT WIN")))</f>
        <v>1-3</v>
      </c>
      <c r="P18" s="11" t="str" cm="1">
        <f t="array" aca="1" ref="P18" ca="1">IF(ROW()=COLUMN(),INDIRECT(ADDRESS(ROW(),COLUMN(),1,1,"MTT WIN")),INDIRECT(ADDRESS(ROW(),COLUMN(),1,1,"MTT WIN"))&amp;"-"&amp;INDIRECT(ADDRESS(COLUMN(),ROW(),1,1,"MTT WIN")))</f>
        <v>1-2</v>
      </c>
      <c r="Q18" s="11" t="str" cm="1">
        <f t="array" aca="1" ref="Q18" ca="1">IF(ROW()=COLUMN(),INDIRECT(ADDRESS(ROW(),COLUMN(),1,1,"MTT WIN")),INDIRECT(ADDRESS(ROW(),COLUMN(),1,1,"MTT WIN"))&amp;"-"&amp;INDIRECT(ADDRESS(COLUMN(),ROW(),1,1,"MTT WIN")))</f>
        <v>0-2</v>
      </c>
      <c r="R18" s="11" cm="1">
        <f t="array" aca="1" ref="R18" ca="1">IF(ROW()=COLUMN(),INDIRECT(ADDRESS(ROW(),COLUMN(),1,1,"MTT WIN")),INDIRECT(ADDRESS(ROW(),COLUMN(),1,1,"MTT WIN"))&amp;"-"&amp;INDIRECT(ADDRESS(COLUMN(),ROW(),1,1,"MTT WIN")))</f>
        <v>0</v>
      </c>
      <c r="S18" s="11" t="str" cm="1">
        <f t="array" aca="1" ref="S18" ca="1">IF(ROW()=COLUMN(),INDIRECT(ADDRESS(ROW(),COLUMN(),1,1,"MTT WIN")),INDIRECT(ADDRESS(ROW(),COLUMN(),1,1,"MTT WIN"))&amp;"-"&amp;INDIRECT(ADDRESS(COLUMN(),ROW(),1,1,"MTT WIN")))</f>
        <v>2-1</v>
      </c>
      <c r="T18" s="11" t="str" cm="1">
        <f t="array" aca="1" ref="T18" ca="1">IF(ROW()=COLUMN(),INDIRECT(ADDRESS(ROW(),COLUMN(),1,1,"MTT WIN")),INDIRECT(ADDRESS(ROW(),COLUMN(),1,1,"MTT WIN"))&amp;"-"&amp;INDIRECT(ADDRESS(COLUMN(),ROW(),1,1,"MTT WIN")))</f>
        <v>1-0</v>
      </c>
      <c r="U18" s="11" t="str" cm="1">
        <f t="array" aca="1" ref="U18" ca="1">IF(ROW()=COLUMN(),INDIRECT(ADDRESS(ROW(),COLUMN(),1,1,"MTT WIN")),INDIRECT(ADDRESS(ROW(),COLUMN(),1,1,"MTT WIN"))&amp;"-"&amp;INDIRECT(ADDRESS(COLUMN(),ROW(),1,1,"MTT WIN")))</f>
        <v>3-3</v>
      </c>
      <c r="V18" s="11" t="str" cm="1">
        <f t="array" aca="1" ref="V18" ca="1">IF(ROW()=COLUMN(),INDIRECT(ADDRESS(ROW(),COLUMN(),1,1,"MTT WIN")),INDIRECT(ADDRESS(ROW(),COLUMN(),1,1,"MTT WIN"))&amp;"-"&amp;INDIRECT(ADDRESS(COLUMN(),ROW(),1,1,"MTT WIN")))</f>
        <v>5-0</v>
      </c>
      <c r="W18" s="11" t="str" cm="1">
        <f t="array" aca="1" ref="W18" ca="1">IF(ROW()=COLUMN(),INDIRECT(ADDRESS(ROW(),COLUMN(),1,1,"MTT WIN")),INDIRECT(ADDRESS(ROW(),COLUMN(),1,1,"MTT WIN"))&amp;"-"&amp;INDIRECT(ADDRESS(COLUMN(),ROW(),1,1,"MTT WIN")))</f>
        <v>1-1</v>
      </c>
      <c r="X18" s="11" t="str" cm="1">
        <f t="array" aca="1" ref="X18" ca="1">IF(ROW()=COLUMN(),INDIRECT(ADDRESS(ROW(),COLUMN(),1,1,"MTT WIN")),INDIRECT(ADDRESS(ROW(),COLUMN(),1,1,"MTT WIN"))&amp;"-"&amp;INDIRECT(ADDRESS(COLUMN(),ROW(),1,1,"MTT WIN")))</f>
        <v>0-1</v>
      </c>
      <c r="Y18" s="11" t="str" cm="1">
        <f t="array" aca="1" ref="Y18" ca="1">IF(ROW()=COLUMN(),INDIRECT(ADDRESS(ROW(),COLUMN(),1,1,"MTT WIN")),INDIRECT(ADDRESS(ROW(),COLUMN(),1,1,"MTT WIN"))&amp;"-"&amp;INDIRECT(ADDRESS(COLUMN(),ROW(),1,1,"MTT WIN")))</f>
        <v>0-2</v>
      </c>
      <c r="Z18" s="11" t="str" cm="1">
        <f t="array" aca="1" ref="Z18" ca="1">IF(ROW()=COLUMN(),INDIRECT(ADDRESS(ROW(),COLUMN(),1,1,"MTT WIN")),INDIRECT(ADDRESS(ROW(),COLUMN(),1,1,"MTT WIN"))&amp;"-"&amp;INDIRECT(ADDRESS(COLUMN(),ROW(),1,1,"MTT WIN")))</f>
        <v>3-0</v>
      </c>
      <c r="AA18" s="11" t="str" cm="1">
        <f t="array" aca="1" ref="AA18" ca="1">IF(ROW()=COLUMN(),INDIRECT(ADDRESS(ROW(),COLUMN(),1,1,"MTT WIN")),INDIRECT(ADDRESS(ROW(),COLUMN(),1,1,"MTT WIN"))&amp;"-"&amp;INDIRECT(ADDRESS(COLUMN(),ROW(),1,1,"MTT WIN")))</f>
        <v>0-0</v>
      </c>
      <c r="AB18" s="11" t="str" cm="1">
        <f t="array" aca="1" ref="AB18" ca="1">IF(ROW()=COLUMN(),INDIRECT(ADDRESS(ROW(),COLUMN(),1,1,"MTT WIN")),INDIRECT(ADDRESS(ROW(),COLUMN(),1,1,"MTT WIN"))&amp;"-"&amp;INDIRECT(ADDRESS(COLUMN(),ROW(),1,1,"MTT WIN")))</f>
        <v>0-0</v>
      </c>
      <c r="AC18" s="11" t="str" cm="1">
        <f t="array" aca="1" ref="AC18" ca="1">IF(ROW()=COLUMN(),INDIRECT(ADDRESS(ROW(),COLUMN(),1,1,"MTT WIN")),INDIRECT(ADDRESS(ROW(),COLUMN(),1,1,"MTT WIN"))&amp;"-"&amp;INDIRECT(ADDRESS(COLUMN(),ROW(),1,1,"MTT WIN")))</f>
        <v>0-1</v>
      </c>
      <c r="AD18" s="11" t="str" cm="1">
        <f t="array" aca="1" ref="AD18" ca="1">IF(ROW()=COLUMN(),INDIRECT(ADDRESS(ROW(),COLUMN(),1,1,"MTT WIN")),INDIRECT(ADDRESS(ROW(),COLUMN(),1,1,"MTT WIN"))&amp;"-"&amp;INDIRECT(ADDRESS(COLUMN(),ROW(),1,1,"MTT WIN")))</f>
        <v>0-2</v>
      </c>
      <c r="AE18" s="11" t="str" cm="1">
        <f t="array" aca="1" ref="AE18" ca="1">IF(ROW()=COLUMN(),INDIRECT(ADDRESS(ROW(),COLUMN(),1,1,"MTT WIN")),INDIRECT(ADDRESS(ROW(),COLUMN(),1,1,"MTT WIN"))&amp;"-"&amp;INDIRECT(ADDRESS(COLUMN(),ROW(),1,1,"MTT WIN")))</f>
        <v>0-1</v>
      </c>
      <c r="AF18" s="11" t="str" cm="1">
        <f t="array" aca="1" ref="AF18" ca="1">IF(ROW()=COLUMN(),INDIRECT(ADDRESS(ROW(),COLUMN(),1,1,"MTT WIN")),INDIRECT(ADDRESS(ROW(),COLUMN(),1,1,"MTT WIN"))&amp;"-"&amp;INDIRECT(ADDRESS(COLUMN(),ROW(),1,1,"MTT WIN")))</f>
        <v>0-0</v>
      </c>
      <c r="AG18" s="11" t="str" cm="1">
        <f t="array" aca="1" ref="AG18" ca="1">IF(ROW()=COLUMN(),INDIRECT(ADDRESS(ROW(),COLUMN(),1,1,"MTT WIN")),INDIRECT(ADDRESS(ROW(),COLUMN(),1,1,"MTT WIN"))&amp;"-"&amp;INDIRECT(ADDRESS(COLUMN(),ROW(),1,1,"MTT WIN")))</f>
        <v>0-0</v>
      </c>
      <c r="AH18" s="11" t="str" cm="1">
        <f t="array" aca="1" ref="AH18" ca="1">IF(ROW()=COLUMN(),INDIRECT(ADDRESS(ROW(),COLUMN(),1,1,"MTT WIN")),INDIRECT(ADDRESS(ROW(),COLUMN(),1,1,"MTT WIN"))&amp;"-"&amp;INDIRECT(ADDRESS(COLUMN(),ROW(),1,1,"MTT WIN")))</f>
        <v>0-0</v>
      </c>
      <c r="AI18" s="11" t="str" cm="1">
        <f t="array" aca="1" ref="AI18" ca="1">IF(ROW()=COLUMN(),INDIRECT(ADDRESS(ROW(),COLUMN(),1,1,"MTT WIN")),INDIRECT(ADDRESS(ROW(),COLUMN(),1,1,"MTT WIN"))&amp;"-"&amp;INDIRECT(ADDRESS(COLUMN(),ROW(),1,1,"MTT WIN")))</f>
        <v>1-0</v>
      </c>
      <c r="AJ18" s="11" t="str" cm="1">
        <f t="array" aca="1" ref="AJ18" ca="1">IF(ROW()=COLUMN(),INDIRECT(ADDRESS(ROW(),COLUMN(),1,1,"MTT WIN")),INDIRECT(ADDRESS(ROW(),COLUMN(),1,1,"MTT WIN"))&amp;"-"&amp;INDIRECT(ADDRESS(COLUMN(),ROW(),1,1,"MTT WIN")))</f>
        <v>1-0</v>
      </c>
      <c r="AK18" s="11" t="str" cm="1">
        <f t="array" aca="1" ref="AK18" ca="1">IF(ROW()=COLUMN(),INDIRECT(ADDRESS(ROW(),COLUMN(),1,1,"MTT WIN")),INDIRECT(ADDRESS(ROW(),COLUMN(),1,1,"MTT WIN"))&amp;"-"&amp;INDIRECT(ADDRESS(COLUMN(),ROW(),1,1,"MTT WIN")))</f>
        <v>1-0</v>
      </c>
      <c r="AL18" s="11" t="str" cm="1">
        <f t="array" aca="1" ref="AL18" ca="1">IF(ROW()=COLUMN(),INDIRECT(ADDRESS(ROW(),COLUMN(),1,1,"MTT WIN")),INDIRECT(ADDRESS(ROW(),COLUMN(),1,1,"MTT WIN"))&amp;"-"&amp;INDIRECT(ADDRESS(COLUMN(),ROW(),1,1,"MTT WIN")))</f>
        <v>0-0</v>
      </c>
      <c r="AM18" s="11" t="str" cm="1">
        <f t="array" aca="1" ref="AM18" ca="1">IF(ROW()=COLUMN(),INDIRECT(ADDRESS(ROW(),COLUMN(),1,1,"MTT WIN")),INDIRECT(ADDRESS(ROW(),COLUMN(),1,1,"MTT WIN"))&amp;"-"&amp;INDIRECT(ADDRESS(COLUMN(),ROW(),1,1,"MTT WIN")))</f>
        <v>0-1</v>
      </c>
      <c r="AN18" s="11" t="str" cm="1">
        <f t="array" aca="1" ref="AN18" ca="1">IF(ROW()=COLUMN(),INDIRECT(ADDRESS(ROW(),COLUMN(),1,1,"MTT WIN")),INDIRECT(ADDRESS(ROW(),COLUMN(),1,1,"MTT WIN"))&amp;"-"&amp;INDIRECT(ADDRESS(COLUMN(),ROW(),1,1,"MTT WIN")))</f>
        <v>0-0</v>
      </c>
      <c r="AO18" s="11" t="str" cm="1">
        <f t="array" aca="1" ref="AO18" ca="1">IF(ROW()=COLUMN(),INDIRECT(ADDRESS(ROW(),COLUMN(),1,1,"MTT WIN")),INDIRECT(ADDRESS(ROW(),COLUMN(),1,1,"MTT WIN"))&amp;"-"&amp;INDIRECT(ADDRESS(COLUMN(),ROW(),1,1,"MTT WIN")))</f>
        <v>0-0</v>
      </c>
      <c r="AP18" s="11" t="str" cm="1">
        <f t="array" aca="1" ref="AP18" ca="1">IF(ROW()=COLUMN(),INDIRECT(ADDRESS(ROW(),COLUMN(),1,1,"MTT WIN")),INDIRECT(ADDRESS(ROW(),COLUMN(),1,1,"MTT WIN"))&amp;"-"&amp;INDIRECT(ADDRESS(COLUMN(),ROW(),1,1,"MTT WIN")))</f>
        <v>0-0</v>
      </c>
      <c r="AQ18" s="11" t="str" cm="1">
        <f t="array" aca="1" ref="AQ18" ca="1">IF(ROW()=COLUMN(),INDIRECT(ADDRESS(ROW(),COLUMN(),1,1,"MTT WIN")),INDIRECT(ADDRESS(ROW(),COLUMN(),1,1,"MTT WIN"))&amp;"-"&amp;INDIRECT(ADDRESS(COLUMN(),ROW(),1,1,"MTT WIN")))</f>
        <v>0-0</v>
      </c>
      <c r="AR18" s="11" t="str" cm="1">
        <f t="array" aca="1" ref="AR18" ca="1">IF(ROW()=COLUMN(),INDIRECT(ADDRESS(ROW(),COLUMN(),1,1,"MTT WIN")),INDIRECT(ADDRESS(ROW(),COLUMN(),1,1,"MTT WIN"))&amp;"-"&amp;INDIRECT(ADDRESS(COLUMN(),ROW(),1,1,"MTT WIN")))</f>
        <v>0-0</v>
      </c>
      <c r="AS18" s="11" t="str" cm="1">
        <f t="array" aca="1" ref="AS18" ca="1">IF(ROW()=COLUMN(),INDIRECT(ADDRESS(ROW(),COLUMN(),1,1,"MTT WIN")),INDIRECT(ADDRESS(ROW(),COLUMN(),1,1,"MTT WIN"))&amp;"-"&amp;INDIRECT(ADDRESS(COLUMN(),ROW(),1,1,"MTT WIN")))</f>
        <v>0-1</v>
      </c>
      <c r="AT18" s="11" t="str" cm="1">
        <f t="array" aca="1" ref="AT18" ca="1">IF(ROW()=COLUMN(),INDIRECT(ADDRESS(ROW(),COLUMN(),1,1,"MTT WIN")),INDIRECT(ADDRESS(ROW(),COLUMN(),1,1,"MTT WIN"))&amp;"-"&amp;INDIRECT(ADDRESS(COLUMN(),ROW(),1,1,"MTT WIN")))</f>
        <v>0-1</v>
      </c>
      <c r="AU18" s="11" t="str" cm="1">
        <f t="array" aca="1" ref="AU18" ca="1">IF(ROW()=COLUMN(),INDIRECT(ADDRESS(ROW(),COLUMN(),1,1,"MTT WIN")),INDIRECT(ADDRESS(ROW(),COLUMN(),1,1,"MTT WIN"))&amp;"-"&amp;INDIRECT(ADDRESS(COLUMN(),ROW(),1,1,"MTT WIN")))</f>
        <v>0-0</v>
      </c>
      <c r="AV18" s="11" t="str" cm="1">
        <f t="array" aca="1" ref="AV18" ca="1">IF(ROW()=COLUMN(),INDIRECT(ADDRESS(ROW(),COLUMN(),1,1,"MTT WIN")),INDIRECT(ADDRESS(ROW(),COLUMN(),1,1,"MTT WIN"))&amp;"-"&amp;INDIRECT(ADDRESS(COLUMN(),ROW(),1,1,"MTT WIN")))</f>
        <v>0-0</v>
      </c>
      <c r="AW18" s="11" t="str" cm="1">
        <f t="array" aca="1" ref="AW18" ca="1">IF(ROW()=COLUMN(),INDIRECT(ADDRESS(ROW(),COLUMN(),1,1,"MTT WIN")),INDIRECT(ADDRESS(ROW(),COLUMN(),1,1,"MTT WIN"))&amp;"-"&amp;INDIRECT(ADDRESS(COLUMN(),ROW(),1,1,"MTT WIN")))</f>
        <v>0-0</v>
      </c>
      <c r="AX18" s="11" t="str" cm="1">
        <f t="array" aca="1" ref="AX18" ca="1">IF(ROW()=COLUMN(),INDIRECT(ADDRESS(ROW(),COLUMN(),1,1,"MTT WIN")),INDIRECT(ADDRESS(ROW(),COLUMN(),1,1,"MTT WIN"))&amp;"-"&amp;INDIRECT(ADDRESS(COLUMN(),ROW(),1,1,"MTT WIN")))</f>
        <v>0-0</v>
      </c>
      <c r="AY18" s="11" t="str" cm="1">
        <f t="array" aca="1" ref="AY18" ca="1">IF(ROW()=COLUMN(),INDIRECT(ADDRESS(ROW(),COLUMN(),1,1,"MTT WIN")),INDIRECT(ADDRESS(ROW(),COLUMN(),1,1,"MTT WIN"))&amp;"-"&amp;INDIRECT(ADDRESS(COLUMN(),ROW(),1,1,"MTT WIN")))</f>
        <v>0-0</v>
      </c>
      <c r="AZ18" s="11" t="str" cm="1">
        <f t="array" aca="1" ref="AZ18" ca="1">IF(ROW()=COLUMN(),INDIRECT(ADDRESS(ROW(),COLUMN(),1,1,"MTT WIN")),INDIRECT(ADDRESS(ROW(),COLUMN(),1,1,"MTT WIN"))&amp;"-"&amp;INDIRECT(ADDRESS(COLUMN(),ROW(),1,1,"MTT WIN")))</f>
        <v>0-0</v>
      </c>
      <c r="BA18" s="11" t="str" cm="1">
        <f t="array" aca="1" ref="BA18" ca="1">IF(ROW()=COLUMN(),INDIRECT(ADDRESS(ROW(),COLUMN(),1,1,"MTT WIN")),INDIRECT(ADDRESS(ROW(),COLUMN(),1,1,"MTT WIN"))&amp;"-"&amp;INDIRECT(ADDRESS(COLUMN(),ROW(),1,1,"MTT WIN")))</f>
        <v>0-0</v>
      </c>
      <c r="BB18" s="11" t="str" cm="1">
        <f t="array" aca="1" ref="BB18" ca="1">IF(ROW()=COLUMN(),INDIRECT(ADDRESS(ROW(),COLUMN(),1,1,"MTT WIN")),INDIRECT(ADDRESS(ROW(),COLUMN(),1,1,"MTT WIN"))&amp;"-"&amp;INDIRECT(ADDRESS(COLUMN(),ROW(),1,1,"MTT WIN")))</f>
        <v>0-0</v>
      </c>
      <c r="BC18" s="11" t="str" cm="1">
        <f t="array" aca="1" ref="BC18" ca="1">IF(ROW()=COLUMN(),INDIRECT(ADDRESS(ROW(),COLUMN(),1,1,"MTT WIN")),INDIRECT(ADDRESS(ROW(),COLUMN(),1,1,"MTT WIN"))&amp;"-"&amp;INDIRECT(ADDRESS(COLUMN(),ROW(),1,1,"MTT WIN")))</f>
        <v>0-0</v>
      </c>
      <c r="BD18" s="11" t="str" cm="1">
        <f t="array" aca="1" ref="BD18" ca="1">IF(ROW()=COLUMN(),INDIRECT(ADDRESS(ROW(),COLUMN(),1,1,"MTT WIN")),INDIRECT(ADDRESS(ROW(),COLUMN(),1,1,"MTT WIN"))&amp;"-"&amp;INDIRECT(ADDRESS(COLUMN(),ROW(),1,1,"MTT WIN")))</f>
        <v>1-0</v>
      </c>
      <c r="BE18" s="11" t="str" cm="1">
        <f t="array" aca="1" ref="BE18" ca="1">IF(ROW()=COLUMN(),INDIRECT(ADDRESS(ROW(),COLUMN(),1,1,"MTT WIN")),INDIRECT(ADDRESS(ROW(),COLUMN(),1,1,"MTT WIN"))&amp;"-"&amp;INDIRECT(ADDRESS(COLUMN(),ROW(),1,1,"MTT WIN")))</f>
        <v>0-0</v>
      </c>
      <c r="BF18" s="11" t="str" cm="1">
        <f t="array" aca="1" ref="BF18" ca="1">IF(ROW()=COLUMN(),INDIRECT(ADDRESS(ROW(),COLUMN(),1,1,"MTT WIN")),INDIRECT(ADDRESS(ROW(),COLUMN(),1,1,"MTT WIN"))&amp;"-"&amp;INDIRECT(ADDRESS(COLUMN(),ROW(),1,1,"MTT WIN")))</f>
        <v>0-0</v>
      </c>
    </row>
    <row r="19" spans="1:58" ht="55" customHeight="1" x14ac:dyDescent="0.3">
      <c r="A19" s="3" t="str">
        <f ca="1">MATCHUP!A19</f>
        <v>Dredge</v>
      </c>
      <c r="B19" s="11" t="str" cm="1">
        <f t="array" aca="1" ref="B19" ca="1">IF(ROW()=COLUMN(),INDIRECT(ADDRESS(ROW(),COLUMN(),1,1,"MTT WIN")),INDIRECT(ADDRESS(ROW(),COLUMN(),1,1,"MTT WIN"))&amp;"-"&amp;INDIRECT(ADDRESS(COLUMN(),ROW(),1,1,"MTT WIN")))</f>
        <v>6-7</v>
      </c>
      <c r="C19" s="11" t="str" cm="1">
        <f t="array" aca="1" ref="C19" ca="1">IF(ROW()=COLUMN(),INDIRECT(ADDRESS(ROW(),COLUMN(),1,1,"MTT WIN")),INDIRECT(ADDRESS(ROW(),COLUMN(),1,1,"MTT WIN"))&amp;"-"&amp;INDIRECT(ADDRESS(COLUMN(),ROW(),1,1,"MTT WIN")))</f>
        <v>1-3</v>
      </c>
      <c r="D19" s="11" t="str" cm="1">
        <f t="array" aca="1" ref="D19" ca="1">IF(ROW()=COLUMN(),INDIRECT(ADDRESS(ROW(),COLUMN(),1,1,"MTT WIN")),INDIRECT(ADDRESS(ROW(),COLUMN(),1,1,"MTT WIN"))&amp;"-"&amp;INDIRECT(ADDRESS(COLUMN(),ROW(),1,1,"MTT WIN")))</f>
        <v>9-5</v>
      </c>
      <c r="E19" s="11" t="str" cm="1">
        <f t="array" aca="1" ref="E19" ca="1">IF(ROW()=COLUMN(),INDIRECT(ADDRESS(ROW(),COLUMN(),1,1,"MTT WIN")),INDIRECT(ADDRESS(ROW(),COLUMN(),1,1,"MTT WIN"))&amp;"-"&amp;INDIRECT(ADDRESS(COLUMN(),ROW(),1,1,"MTT WIN")))</f>
        <v>2-6</v>
      </c>
      <c r="F19" s="11" t="str" cm="1">
        <f t="array" aca="1" ref="F19" ca="1">IF(ROW()=COLUMN(),INDIRECT(ADDRESS(ROW(),COLUMN(),1,1,"MTT WIN")),INDIRECT(ADDRESS(ROW(),COLUMN(),1,1,"MTT WIN"))&amp;"-"&amp;INDIRECT(ADDRESS(COLUMN(),ROW(),1,1,"MTT WIN")))</f>
        <v>4-4</v>
      </c>
      <c r="G19" s="11" t="str" cm="1">
        <f t="array" aca="1" ref="G19" ca="1">IF(ROW()=COLUMN(),INDIRECT(ADDRESS(ROW(),COLUMN(),1,1,"MTT WIN")),INDIRECT(ADDRESS(ROW(),COLUMN(),1,1,"MTT WIN"))&amp;"-"&amp;INDIRECT(ADDRESS(COLUMN(),ROW(),1,1,"MTT WIN")))</f>
        <v>4-2</v>
      </c>
      <c r="H19" s="11" t="str" cm="1">
        <f t="array" aca="1" ref="H19" ca="1">IF(ROW()=COLUMN(),INDIRECT(ADDRESS(ROW(),COLUMN(),1,1,"MTT WIN")),INDIRECT(ADDRESS(ROW(),COLUMN(),1,1,"MTT WIN"))&amp;"-"&amp;INDIRECT(ADDRESS(COLUMN(),ROW(),1,1,"MTT WIN")))</f>
        <v>0-2</v>
      </c>
      <c r="I19" s="11" t="str" cm="1">
        <f t="array" aca="1" ref="I19" ca="1">IF(ROW()=COLUMN(),INDIRECT(ADDRESS(ROW(),COLUMN(),1,1,"MTT WIN")),INDIRECT(ADDRESS(ROW(),COLUMN(),1,1,"MTT WIN"))&amp;"-"&amp;INDIRECT(ADDRESS(COLUMN(),ROW(),1,1,"MTT WIN")))</f>
        <v>4-3</v>
      </c>
      <c r="J19" s="11" t="str" cm="1">
        <f t="array" aca="1" ref="J19" ca="1">IF(ROW()=COLUMN(),INDIRECT(ADDRESS(ROW(),COLUMN(),1,1,"MTT WIN")),INDIRECT(ADDRESS(ROW(),COLUMN(),1,1,"MTT WIN"))&amp;"-"&amp;INDIRECT(ADDRESS(COLUMN(),ROW(),1,1,"MTT WIN")))</f>
        <v>2-3</v>
      </c>
      <c r="K19" s="11" t="str" cm="1">
        <f t="array" aca="1" ref="K19" ca="1">IF(ROW()=COLUMN(),INDIRECT(ADDRESS(ROW(),COLUMN(),1,1,"MTT WIN")),INDIRECT(ADDRESS(ROW(),COLUMN(),1,1,"MTT WIN"))&amp;"-"&amp;INDIRECT(ADDRESS(COLUMN(),ROW(),1,1,"MTT WIN")))</f>
        <v>2-1</v>
      </c>
      <c r="L19" s="11" t="str" cm="1">
        <f t="array" aca="1" ref="L19" ca="1">IF(ROW()=COLUMN(),INDIRECT(ADDRESS(ROW(),COLUMN(),1,1,"MTT WIN")),INDIRECT(ADDRESS(ROW(),COLUMN(),1,1,"MTT WIN"))&amp;"-"&amp;INDIRECT(ADDRESS(COLUMN(),ROW(),1,1,"MTT WIN")))</f>
        <v>1-4</v>
      </c>
      <c r="M19" s="11" t="str" cm="1">
        <f t="array" aca="1" ref="M19" ca="1">IF(ROW()=COLUMN(),INDIRECT(ADDRESS(ROW(),COLUMN(),1,1,"MTT WIN")),INDIRECT(ADDRESS(ROW(),COLUMN(),1,1,"MTT WIN"))&amp;"-"&amp;INDIRECT(ADDRESS(COLUMN(),ROW(),1,1,"MTT WIN")))</f>
        <v>1-1</v>
      </c>
      <c r="N19" s="11" t="str" cm="1">
        <f t="array" aca="1" ref="N19" ca="1">IF(ROW()=COLUMN(),INDIRECT(ADDRESS(ROW(),COLUMN(),1,1,"MTT WIN")),INDIRECT(ADDRESS(ROW(),COLUMN(),1,1,"MTT WIN"))&amp;"-"&amp;INDIRECT(ADDRESS(COLUMN(),ROW(),1,1,"MTT WIN")))</f>
        <v>0-1</v>
      </c>
      <c r="O19" s="11" t="str" cm="1">
        <f t="array" aca="1" ref="O19" ca="1">IF(ROW()=COLUMN(),INDIRECT(ADDRESS(ROW(),COLUMN(),1,1,"MTT WIN")),INDIRECT(ADDRESS(ROW(),COLUMN(),1,1,"MTT WIN"))&amp;"-"&amp;INDIRECT(ADDRESS(COLUMN(),ROW(),1,1,"MTT WIN")))</f>
        <v>1-2</v>
      </c>
      <c r="P19" s="11" t="str" cm="1">
        <f t="array" aca="1" ref="P19" ca="1">IF(ROW()=COLUMN(),INDIRECT(ADDRESS(ROW(),COLUMN(),1,1,"MTT WIN")),INDIRECT(ADDRESS(ROW(),COLUMN(),1,1,"MTT WIN"))&amp;"-"&amp;INDIRECT(ADDRESS(COLUMN(),ROW(),1,1,"MTT WIN")))</f>
        <v>2-0</v>
      </c>
      <c r="Q19" s="11" t="str" cm="1">
        <f t="array" aca="1" ref="Q19" ca="1">IF(ROW()=COLUMN(),INDIRECT(ADDRESS(ROW(),COLUMN(),1,1,"MTT WIN")),INDIRECT(ADDRESS(ROW(),COLUMN(),1,1,"MTT WIN"))&amp;"-"&amp;INDIRECT(ADDRESS(COLUMN(),ROW(),1,1,"MTT WIN")))</f>
        <v>2-1</v>
      </c>
      <c r="R19" s="11" t="str" cm="1">
        <f t="array" aca="1" ref="R19" ca="1">IF(ROW()=COLUMN(),INDIRECT(ADDRESS(ROW(),COLUMN(),1,1,"MTT WIN")),INDIRECT(ADDRESS(ROW(),COLUMN(),1,1,"MTT WIN"))&amp;"-"&amp;INDIRECT(ADDRESS(COLUMN(),ROW(),1,1,"MTT WIN")))</f>
        <v>1-2</v>
      </c>
      <c r="S19" s="11" cm="1">
        <f t="array" aca="1" ref="S19" ca="1">IF(ROW()=COLUMN(),INDIRECT(ADDRESS(ROW(),COLUMN(),1,1,"MTT WIN")),INDIRECT(ADDRESS(ROW(),COLUMN(),1,1,"MTT WIN"))&amp;"-"&amp;INDIRECT(ADDRESS(COLUMN(),ROW(),1,1,"MTT WIN")))</f>
        <v>1</v>
      </c>
      <c r="T19" s="11" t="str" cm="1">
        <f t="array" aca="1" ref="T19" ca="1">IF(ROW()=COLUMN(),INDIRECT(ADDRESS(ROW(),COLUMN(),1,1,"MTT WIN")),INDIRECT(ADDRESS(ROW(),COLUMN(),1,1,"MTT WIN"))&amp;"-"&amp;INDIRECT(ADDRESS(COLUMN(),ROW(),1,1,"MTT WIN")))</f>
        <v>0-2</v>
      </c>
      <c r="U19" s="11" t="str" cm="1">
        <f t="array" aca="1" ref="U19" ca="1">IF(ROW()=COLUMN(),INDIRECT(ADDRESS(ROW(),COLUMN(),1,1,"MTT WIN")),INDIRECT(ADDRESS(ROW(),COLUMN(),1,1,"MTT WIN"))&amp;"-"&amp;INDIRECT(ADDRESS(COLUMN(),ROW(),1,1,"MTT WIN")))</f>
        <v>0-0</v>
      </c>
      <c r="V19" s="11" t="str" cm="1">
        <f t="array" aca="1" ref="V19" ca="1">IF(ROW()=COLUMN(),INDIRECT(ADDRESS(ROW(),COLUMN(),1,1,"MTT WIN")),INDIRECT(ADDRESS(ROW(),COLUMN(),1,1,"MTT WIN"))&amp;"-"&amp;INDIRECT(ADDRESS(COLUMN(),ROW(),1,1,"MTT WIN")))</f>
        <v>0-0</v>
      </c>
      <c r="W19" s="11" t="str" cm="1">
        <f t="array" aca="1" ref="W19" ca="1">IF(ROW()=COLUMN(),INDIRECT(ADDRESS(ROW(),COLUMN(),1,1,"MTT WIN")),INDIRECT(ADDRESS(ROW(),COLUMN(),1,1,"MTT WIN"))&amp;"-"&amp;INDIRECT(ADDRESS(COLUMN(),ROW(),1,1,"MTT WIN")))</f>
        <v>1-1</v>
      </c>
      <c r="X19" s="11" t="str" cm="1">
        <f t="array" aca="1" ref="X19" ca="1">IF(ROW()=COLUMN(),INDIRECT(ADDRESS(ROW(),COLUMN(),1,1,"MTT WIN")),INDIRECT(ADDRESS(ROW(),COLUMN(),1,1,"MTT WIN"))&amp;"-"&amp;INDIRECT(ADDRESS(COLUMN(),ROW(),1,1,"MTT WIN")))</f>
        <v>0-1</v>
      </c>
      <c r="Y19" s="11" t="str" cm="1">
        <f t="array" aca="1" ref="Y19" ca="1">IF(ROW()=COLUMN(),INDIRECT(ADDRESS(ROW(),COLUMN(),1,1,"MTT WIN")),INDIRECT(ADDRESS(ROW(),COLUMN(),1,1,"MTT WIN"))&amp;"-"&amp;INDIRECT(ADDRESS(COLUMN(),ROW(),1,1,"MTT WIN")))</f>
        <v>0-0</v>
      </c>
      <c r="Z19" s="11" t="str" cm="1">
        <f t="array" aca="1" ref="Z19" ca="1">IF(ROW()=COLUMN(),INDIRECT(ADDRESS(ROW(),COLUMN(),1,1,"MTT WIN")),INDIRECT(ADDRESS(ROW(),COLUMN(),1,1,"MTT WIN"))&amp;"-"&amp;INDIRECT(ADDRESS(COLUMN(),ROW(),1,1,"MTT WIN")))</f>
        <v>1-2</v>
      </c>
      <c r="AA19" s="11" t="str" cm="1">
        <f t="array" aca="1" ref="AA19" ca="1">IF(ROW()=COLUMN(),INDIRECT(ADDRESS(ROW(),COLUMN(),1,1,"MTT WIN")),INDIRECT(ADDRESS(ROW(),COLUMN(),1,1,"MTT WIN"))&amp;"-"&amp;INDIRECT(ADDRESS(COLUMN(),ROW(),1,1,"MTT WIN")))</f>
        <v>1-0</v>
      </c>
      <c r="AB19" s="11" t="str" cm="1">
        <f t="array" aca="1" ref="AB19" ca="1">IF(ROW()=COLUMN(),INDIRECT(ADDRESS(ROW(),COLUMN(),1,1,"MTT WIN")),INDIRECT(ADDRESS(ROW(),COLUMN(),1,1,"MTT WIN"))&amp;"-"&amp;INDIRECT(ADDRESS(COLUMN(),ROW(),1,1,"MTT WIN")))</f>
        <v>0-1</v>
      </c>
      <c r="AC19" s="11" t="str" cm="1">
        <f t="array" aca="1" ref="AC19" ca="1">IF(ROW()=COLUMN(),INDIRECT(ADDRESS(ROW(),COLUMN(),1,1,"MTT WIN")),INDIRECT(ADDRESS(ROW(),COLUMN(),1,1,"MTT WIN"))&amp;"-"&amp;INDIRECT(ADDRESS(COLUMN(),ROW(),1,1,"MTT WIN")))</f>
        <v>0-2</v>
      </c>
      <c r="AD19" s="11" t="str" cm="1">
        <f t="array" aca="1" ref="AD19" ca="1">IF(ROW()=COLUMN(),INDIRECT(ADDRESS(ROW(),COLUMN(),1,1,"MTT WIN")),INDIRECT(ADDRESS(ROW(),COLUMN(),1,1,"MTT WIN"))&amp;"-"&amp;INDIRECT(ADDRESS(COLUMN(),ROW(),1,1,"MTT WIN")))</f>
        <v>0-0</v>
      </c>
      <c r="AE19" s="11" t="str" cm="1">
        <f t="array" aca="1" ref="AE19" ca="1">IF(ROW()=COLUMN(),INDIRECT(ADDRESS(ROW(),COLUMN(),1,1,"MTT WIN")),INDIRECT(ADDRESS(ROW(),COLUMN(),1,1,"MTT WIN"))&amp;"-"&amp;INDIRECT(ADDRESS(COLUMN(),ROW(),1,1,"MTT WIN")))</f>
        <v>0-1</v>
      </c>
      <c r="AF19" s="11" t="str" cm="1">
        <f t="array" aca="1" ref="AF19" ca="1">IF(ROW()=COLUMN(),INDIRECT(ADDRESS(ROW(),COLUMN(),1,1,"MTT WIN")),INDIRECT(ADDRESS(ROW(),COLUMN(),1,1,"MTT WIN"))&amp;"-"&amp;INDIRECT(ADDRESS(COLUMN(),ROW(),1,1,"MTT WIN")))</f>
        <v>0-0</v>
      </c>
      <c r="AG19" s="11" t="str" cm="1">
        <f t="array" aca="1" ref="AG19" ca="1">IF(ROW()=COLUMN(),INDIRECT(ADDRESS(ROW(),COLUMN(),1,1,"MTT WIN")),INDIRECT(ADDRESS(ROW(),COLUMN(),1,1,"MTT WIN"))&amp;"-"&amp;INDIRECT(ADDRESS(COLUMN(),ROW(),1,1,"MTT WIN")))</f>
        <v>0-2</v>
      </c>
      <c r="AH19" s="11" t="str" cm="1">
        <f t="array" aca="1" ref="AH19" ca="1">IF(ROW()=COLUMN(),INDIRECT(ADDRESS(ROW(),COLUMN(),1,1,"MTT WIN")),INDIRECT(ADDRESS(ROW(),COLUMN(),1,1,"MTT WIN"))&amp;"-"&amp;INDIRECT(ADDRESS(COLUMN(),ROW(),1,1,"MTT WIN")))</f>
        <v>0-0</v>
      </c>
      <c r="AI19" s="11" t="str" cm="1">
        <f t="array" aca="1" ref="AI19" ca="1">IF(ROW()=COLUMN(),INDIRECT(ADDRESS(ROW(),COLUMN(),1,1,"MTT WIN")),INDIRECT(ADDRESS(ROW(),COLUMN(),1,1,"MTT WIN"))&amp;"-"&amp;INDIRECT(ADDRESS(COLUMN(),ROW(),1,1,"MTT WIN")))</f>
        <v>0-0</v>
      </c>
      <c r="AJ19" s="11" t="str" cm="1">
        <f t="array" aca="1" ref="AJ19" ca="1">IF(ROW()=COLUMN(),INDIRECT(ADDRESS(ROW(),COLUMN(),1,1,"MTT WIN")),INDIRECT(ADDRESS(ROW(),COLUMN(),1,1,"MTT WIN"))&amp;"-"&amp;INDIRECT(ADDRESS(COLUMN(),ROW(),1,1,"MTT WIN")))</f>
        <v>0-0</v>
      </c>
      <c r="AK19" s="11" t="str" cm="1">
        <f t="array" aca="1" ref="AK19" ca="1">IF(ROW()=COLUMN(),INDIRECT(ADDRESS(ROW(),COLUMN(),1,1,"MTT WIN")),INDIRECT(ADDRESS(ROW(),COLUMN(),1,1,"MTT WIN"))&amp;"-"&amp;INDIRECT(ADDRESS(COLUMN(),ROW(),1,1,"MTT WIN")))</f>
        <v>0-0</v>
      </c>
      <c r="AL19" s="11" t="str" cm="1">
        <f t="array" aca="1" ref="AL19" ca="1">IF(ROW()=COLUMN(),INDIRECT(ADDRESS(ROW(),COLUMN(),1,1,"MTT WIN")),INDIRECT(ADDRESS(ROW(),COLUMN(),1,1,"MTT WIN"))&amp;"-"&amp;INDIRECT(ADDRESS(COLUMN(),ROW(),1,1,"MTT WIN")))</f>
        <v>0-0</v>
      </c>
      <c r="AM19" s="11" t="str" cm="1">
        <f t="array" aca="1" ref="AM19" ca="1">IF(ROW()=COLUMN(),INDIRECT(ADDRESS(ROW(),COLUMN(),1,1,"MTT WIN")),INDIRECT(ADDRESS(ROW(),COLUMN(),1,1,"MTT WIN"))&amp;"-"&amp;INDIRECT(ADDRESS(COLUMN(),ROW(),1,1,"MTT WIN")))</f>
        <v>0-0</v>
      </c>
      <c r="AN19" s="11" t="str" cm="1">
        <f t="array" aca="1" ref="AN19" ca="1">IF(ROW()=COLUMN(),INDIRECT(ADDRESS(ROW(),COLUMN(),1,1,"MTT WIN")),INDIRECT(ADDRESS(ROW(),COLUMN(),1,1,"MTT WIN"))&amp;"-"&amp;INDIRECT(ADDRESS(COLUMN(),ROW(),1,1,"MTT WIN")))</f>
        <v>0-0</v>
      </c>
      <c r="AO19" s="11" t="str" cm="1">
        <f t="array" aca="1" ref="AO19" ca="1">IF(ROW()=COLUMN(),INDIRECT(ADDRESS(ROW(),COLUMN(),1,1,"MTT WIN")),INDIRECT(ADDRESS(ROW(),COLUMN(),1,1,"MTT WIN"))&amp;"-"&amp;INDIRECT(ADDRESS(COLUMN(),ROW(),1,1,"MTT WIN")))</f>
        <v>0-0</v>
      </c>
      <c r="AP19" s="11" t="str" cm="1">
        <f t="array" aca="1" ref="AP19" ca="1">IF(ROW()=COLUMN(),INDIRECT(ADDRESS(ROW(),COLUMN(),1,1,"MTT WIN")),INDIRECT(ADDRESS(ROW(),COLUMN(),1,1,"MTT WIN"))&amp;"-"&amp;INDIRECT(ADDRESS(COLUMN(),ROW(),1,1,"MTT WIN")))</f>
        <v>0-0</v>
      </c>
      <c r="AQ19" s="11" t="str" cm="1">
        <f t="array" aca="1" ref="AQ19" ca="1">IF(ROW()=COLUMN(),INDIRECT(ADDRESS(ROW(),COLUMN(),1,1,"MTT WIN")),INDIRECT(ADDRESS(ROW(),COLUMN(),1,1,"MTT WIN"))&amp;"-"&amp;INDIRECT(ADDRESS(COLUMN(),ROW(),1,1,"MTT WIN")))</f>
        <v>0-0</v>
      </c>
      <c r="AR19" s="11" t="str" cm="1">
        <f t="array" aca="1" ref="AR19" ca="1">IF(ROW()=COLUMN(),INDIRECT(ADDRESS(ROW(),COLUMN(),1,1,"MTT WIN")),INDIRECT(ADDRESS(ROW(),COLUMN(),1,1,"MTT WIN"))&amp;"-"&amp;INDIRECT(ADDRESS(COLUMN(),ROW(),1,1,"MTT WIN")))</f>
        <v>0-0</v>
      </c>
      <c r="AS19" s="11" t="str" cm="1">
        <f t="array" aca="1" ref="AS19" ca="1">IF(ROW()=COLUMN(),INDIRECT(ADDRESS(ROW(),COLUMN(),1,1,"MTT WIN")),INDIRECT(ADDRESS(ROW(),COLUMN(),1,1,"MTT WIN"))&amp;"-"&amp;INDIRECT(ADDRESS(COLUMN(),ROW(),1,1,"MTT WIN")))</f>
        <v>0-0</v>
      </c>
      <c r="AT19" s="11" t="str" cm="1">
        <f t="array" aca="1" ref="AT19" ca="1">IF(ROW()=COLUMN(),INDIRECT(ADDRESS(ROW(),COLUMN(),1,1,"MTT WIN")),INDIRECT(ADDRESS(ROW(),COLUMN(),1,1,"MTT WIN"))&amp;"-"&amp;INDIRECT(ADDRESS(COLUMN(),ROW(),1,1,"MTT WIN")))</f>
        <v>0-0</v>
      </c>
      <c r="AU19" s="11" t="str" cm="1">
        <f t="array" aca="1" ref="AU19" ca="1">IF(ROW()=COLUMN(),INDIRECT(ADDRESS(ROW(),COLUMN(),1,1,"MTT WIN")),INDIRECT(ADDRESS(ROW(),COLUMN(),1,1,"MTT WIN"))&amp;"-"&amp;INDIRECT(ADDRESS(COLUMN(),ROW(),1,1,"MTT WIN")))</f>
        <v>0-0</v>
      </c>
      <c r="AV19" s="11" t="str" cm="1">
        <f t="array" aca="1" ref="AV19" ca="1">IF(ROW()=COLUMN(),INDIRECT(ADDRESS(ROW(),COLUMN(),1,1,"MTT WIN")),INDIRECT(ADDRESS(ROW(),COLUMN(),1,1,"MTT WIN"))&amp;"-"&amp;INDIRECT(ADDRESS(COLUMN(),ROW(),1,1,"MTT WIN")))</f>
        <v>0-0</v>
      </c>
      <c r="AW19" s="11" t="str" cm="1">
        <f t="array" aca="1" ref="AW19" ca="1">IF(ROW()=COLUMN(),INDIRECT(ADDRESS(ROW(),COLUMN(),1,1,"MTT WIN")),INDIRECT(ADDRESS(ROW(),COLUMN(),1,1,"MTT WIN"))&amp;"-"&amp;INDIRECT(ADDRESS(COLUMN(),ROW(),1,1,"MTT WIN")))</f>
        <v>0-0</v>
      </c>
      <c r="AX19" s="11" t="str" cm="1">
        <f t="array" aca="1" ref="AX19" ca="1">IF(ROW()=COLUMN(),INDIRECT(ADDRESS(ROW(),COLUMN(),1,1,"MTT WIN")),INDIRECT(ADDRESS(ROW(),COLUMN(),1,1,"MTT WIN"))&amp;"-"&amp;INDIRECT(ADDRESS(COLUMN(),ROW(),1,1,"MTT WIN")))</f>
        <v>0-0</v>
      </c>
      <c r="AY19" s="11" t="str" cm="1">
        <f t="array" aca="1" ref="AY19" ca="1">IF(ROW()=COLUMN(),INDIRECT(ADDRESS(ROW(),COLUMN(),1,1,"MTT WIN")),INDIRECT(ADDRESS(ROW(),COLUMN(),1,1,"MTT WIN"))&amp;"-"&amp;INDIRECT(ADDRESS(COLUMN(),ROW(),1,1,"MTT WIN")))</f>
        <v>0-0</v>
      </c>
      <c r="AZ19" s="11" t="str" cm="1">
        <f t="array" aca="1" ref="AZ19" ca="1">IF(ROW()=COLUMN(),INDIRECT(ADDRESS(ROW(),COLUMN(),1,1,"MTT WIN")),INDIRECT(ADDRESS(ROW(),COLUMN(),1,1,"MTT WIN"))&amp;"-"&amp;INDIRECT(ADDRESS(COLUMN(),ROW(),1,1,"MTT WIN")))</f>
        <v>0-0</v>
      </c>
      <c r="BA19" s="11" t="str" cm="1">
        <f t="array" aca="1" ref="BA19" ca="1">IF(ROW()=COLUMN(),INDIRECT(ADDRESS(ROW(),COLUMN(),1,1,"MTT WIN")),INDIRECT(ADDRESS(ROW(),COLUMN(),1,1,"MTT WIN"))&amp;"-"&amp;INDIRECT(ADDRESS(COLUMN(),ROW(),1,1,"MTT WIN")))</f>
        <v>0-0</v>
      </c>
      <c r="BB19" s="11" t="str" cm="1">
        <f t="array" aca="1" ref="BB19" ca="1">IF(ROW()=COLUMN(),INDIRECT(ADDRESS(ROW(),COLUMN(),1,1,"MTT WIN")),INDIRECT(ADDRESS(ROW(),COLUMN(),1,1,"MTT WIN"))&amp;"-"&amp;INDIRECT(ADDRESS(COLUMN(),ROW(),1,1,"MTT WIN")))</f>
        <v>0-0</v>
      </c>
      <c r="BC19" s="11" t="str" cm="1">
        <f t="array" aca="1" ref="BC19" ca="1">IF(ROW()=COLUMN(),INDIRECT(ADDRESS(ROW(),COLUMN(),1,1,"MTT WIN")),INDIRECT(ADDRESS(ROW(),COLUMN(),1,1,"MTT WIN"))&amp;"-"&amp;INDIRECT(ADDRESS(COLUMN(),ROW(),1,1,"MTT WIN")))</f>
        <v>0-0</v>
      </c>
      <c r="BD19" s="11" t="str" cm="1">
        <f t="array" aca="1" ref="BD19" ca="1">IF(ROW()=COLUMN(),INDIRECT(ADDRESS(ROW(),COLUMN(),1,1,"MTT WIN")),INDIRECT(ADDRESS(ROW(),COLUMN(),1,1,"MTT WIN"))&amp;"-"&amp;INDIRECT(ADDRESS(COLUMN(),ROW(),1,1,"MTT WIN")))</f>
        <v>0-1</v>
      </c>
      <c r="BE19" s="11" t="str" cm="1">
        <f t="array" aca="1" ref="BE19" ca="1">IF(ROW()=COLUMN(),INDIRECT(ADDRESS(ROW(),COLUMN(),1,1,"MTT WIN")),INDIRECT(ADDRESS(ROW(),COLUMN(),1,1,"MTT WIN"))&amp;"-"&amp;INDIRECT(ADDRESS(COLUMN(),ROW(),1,1,"MTT WIN")))</f>
        <v>0-0</v>
      </c>
      <c r="BF19" s="11" t="str" cm="1">
        <f t="array" aca="1" ref="BF19" ca="1">IF(ROW()=COLUMN(),INDIRECT(ADDRESS(ROW(),COLUMN(),1,1,"MTT WIN")),INDIRECT(ADDRESS(ROW(),COLUMN(),1,1,"MTT WIN"))&amp;"-"&amp;INDIRECT(ADDRESS(COLUMN(),ROW(),1,1,"MTT WIN")))</f>
        <v>0-0</v>
      </c>
    </row>
    <row r="20" spans="1:58" ht="55" customHeight="1" x14ac:dyDescent="0.3">
      <c r="A20" s="3" t="str">
        <f ca="1">MATCHUP!A20</f>
        <v>Flicker Tron</v>
      </c>
      <c r="B20" s="11" t="str" cm="1">
        <f t="array" aca="1" ref="B20" ca="1">IF(ROW()=COLUMN(),INDIRECT(ADDRESS(ROW(),COLUMN(),1,1,"MTT WIN")),INDIRECT(ADDRESS(ROW(),COLUMN(),1,1,"MTT WIN"))&amp;"-"&amp;INDIRECT(ADDRESS(COLUMN(),ROW(),1,1,"MTT WIN")))</f>
        <v>7-9</v>
      </c>
      <c r="C20" s="11" t="str" cm="1">
        <f t="array" aca="1" ref="C20" ca="1">IF(ROW()=COLUMN(),INDIRECT(ADDRESS(ROW(),COLUMN(),1,1,"MTT WIN")),INDIRECT(ADDRESS(ROW(),COLUMN(),1,1,"MTT WIN"))&amp;"-"&amp;INDIRECT(ADDRESS(COLUMN(),ROW(),1,1,"MTT WIN")))</f>
        <v>3-6</v>
      </c>
      <c r="D20" s="11" t="str" cm="1">
        <f t="array" aca="1" ref="D20" ca="1">IF(ROW()=COLUMN(),INDIRECT(ADDRESS(ROW(),COLUMN(),1,1,"MTT WIN")),INDIRECT(ADDRESS(ROW(),COLUMN(),1,1,"MTT WIN"))&amp;"-"&amp;INDIRECT(ADDRESS(COLUMN(),ROW(),1,1,"MTT WIN")))</f>
        <v>5-3</v>
      </c>
      <c r="E20" s="11" t="str" cm="1">
        <f t="array" aca="1" ref="E20" ca="1">IF(ROW()=COLUMN(),INDIRECT(ADDRESS(ROW(),COLUMN(),1,1,"MTT WIN")),INDIRECT(ADDRESS(ROW(),COLUMN(),1,1,"MTT WIN"))&amp;"-"&amp;INDIRECT(ADDRESS(COLUMN(),ROW(),1,1,"MTT WIN")))</f>
        <v>3-2</v>
      </c>
      <c r="F20" s="11" t="str" cm="1">
        <f t="array" aca="1" ref="F20" ca="1">IF(ROW()=COLUMN(),INDIRECT(ADDRESS(ROW(),COLUMN(),1,1,"MTT WIN")),INDIRECT(ADDRESS(ROW(),COLUMN(),1,1,"MTT WIN"))&amp;"-"&amp;INDIRECT(ADDRESS(COLUMN(),ROW(),1,1,"MTT WIN")))</f>
        <v>0-4</v>
      </c>
      <c r="G20" s="11" t="str" cm="1">
        <f t="array" aca="1" ref="G20" ca="1">IF(ROW()=COLUMN(),INDIRECT(ADDRESS(ROW(),COLUMN(),1,1,"MTT WIN")),INDIRECT(ADDRESS(ROW(),COLUMN(),1,1,"MTT WIN"))&amp;"-"&amp;INDIRECT(ADDRESS(COLUMN(),ROW(),1,1,"MTT WIN")))</f>
        <v>0-1</v>
      </c>
      <c r="H20" s="11" t="str" cm="1">
        <f t="array" aca="1" ref="H20" ca="1">IF(ROW()=COLUMN(),INDIRECT(ADDRESS(ROW(),COLUMN(),1,1,"MTT WIN")),INDIRECT(ADDRESS(ROW(),COLUMN(),1,1,"MTT WIN"))&amp;"-"&amp;INDIRECT(ADDRESS(COLUMN(),ROW(),1,1,"MTT WIN")))</f>
        <v>1-1</v>
      </c>
      <c r="I20" s="11" t="str" cm="1">
        <f t="array" aca="1" ref="I20" ca="1">IF(ROW()=COLUMN(),INDIRECT(ADDRESS(ROW(),COLUMN(),1,1,"MTT WIN")),INDIRECT(ADDRESS(ROW(),COLUMN(),1,1,"MTT WIN"))&amp;"-"&amp;INDIRECT(ADDRESS(COLUMN(),ROW(),1,1,"MTT WIN")))</f>
        <v>1-1</v>
      </c>
      <c r="J20" s="11" t="str" cm="1">
        <f t="array" aca="1" ref="J20" ca="1">IF(ROW()=COLUMN(),INDIRECT(ADDRESS(ROW(),COLUMN(),1,1,"MTT WIN")),INDIRECT(ADDRESS(ROW(),COLUMN(),1,1,"MTT WIN"))&amp;"-"&amp;INDIRECT(ADDRESS(COLUMN(),ROW(),1,1,"MTT WIN")))</f>
        <v>2-3</v>
      </c>
      <c r="K20" s="11" t="str" cm="1">
        <f t="array" aca="1" ref="K20" ca="1">IF(ROW()=COLUMN(),INDIRECT(ADDRESS(ROW(),COLUMN(),1,1,"MTT WIN")),INDIRECT(ADDRESS(ROW(),COLUMN(),1,1,"MTT WIN"))&amp;"-"&amp;INDIRECT(ADDRESS(COLUMN(),ROW(),1,1,"MTT WIN")))</f>
        <v>0-3</v>
      </c>
      <c r="L20" s="11" t="str" cm="1">
        <f t="array" aca="1" ref="L20" ca="1">IF(ROW()=COLUMN(),INDIRECT(ADDRESS(ROW(),COLUMN(),1,1,"MTT WIN")),INDIRECT(ADDRESS(ROW(),COLUMN(),1,1,"MTT WIN"))&amp;"-"&amp;INDIRECT(ADDRESS(COLUMN(),ROW(),1,1,"MTT WIN")))</f>
        <v>1-0</v>
      </c>
      <c r="M20" s="11" t="str" cm="1">
        <f t="array" aca="1" ref="M20" ca="1">IF(ROW()=COLUMN(),INDIRECT(ADDRESS(ROW(),COLUMN(),1,1,"MTT WIN")),INDIRECT(ADDRESS(ROW(),COLUMN(),1,1,"MTT WIN"))&amp;"-"&amp;INDIRECT(ADDRESS(COLUMN(),ROW(),1,1,"MTT WIN")))</f>
        <v>3-1</v>
      </c>
      <c r="N20" s="11" t="str" cm="1">
        <f t="array" aca="1" ref="N20" ca="1">IF(ROW()=COLUMN(),INDIRECT(ADDRESS(ROW(),COLUMN(),1,1,"MTT WIN")),INDIRECT(ADDRESS(ROW(),COLUMN(),1,1,"MTT WIN"))&amp;"-"&amp;INDIRECT(ADDRESS(COLUMN(),ROW(),1,1,"MTT WIN")))</f>
        <v>0-3</v>
      </c>
      <c r="O20" s="11" t="str" cm="1">
        <f t="array" aca="1" ref="O20" ca="1">IF(ROW()=COLUMN(),INDIRECT(ADDRESS(ROW(),COLUMN(),1,1,"MTT WIN")),INDIRECT(ADDRESS(ROW(),COLUMN(),1,1,"MTT WIN"))&amp;"-"&amp;INDIRECT(ADDRESS(COLUMN(),ROW(),1,1,"MTT WIN")))</f>
        <v>1-2</v>
      </c>
      <c r="P20" s="11" t="str" cm="1">
        <f t="array" aca="1" ref="P20" ca="1">IF(ROW()=COLUMN(),INDIRECT(ADDRESS(ROW(),COLUMN(),1,1,"MTT WIN")),INDIRECT(ADDRESS(ROW(),COLUMN(),1,1,"MTT WIN"))&amp;"-"&amp;INDIRECT(ADDRESS(COLUMN(),ROW(),1,1,"MTT WIN")))</f>
        <v>1-0</v>
      </c>
      <c r="Q20" s="11" t="str" cm="1">
        <f t="array" aca="1" ref="Q20" ca="1">IF(ROW()=COLUMN(),INDIRECT(ADDRESS(ROW(),COLUMN(),1,1,"MTT WIN")),INDIRECT(ADDRESS(ROW(),COLUMN(),1,1,"MTT WIN"))&amp;"-"&amp;INDIRECT(ADDRESS(COLUMN(),ROW(),1,1,"MTT WIN")))</f>
        <v>0-0</v>
      </c>
      <c r="R20" s="11" t="str" cm="1">
        <f t="array" aca="1" ref="R20" ca="1">IF(ROW()=COLUMN(),INDIRECT(ADDRESS(ROW(),COLUMN(),1,1,"MTT WIN")),INDIRECT(ADDRESS(ROW(),COLUMN(),1,1,"MTT WIN"))&amp;"-"&amp;INDIRECT(ADDRESS(COLUMN(),ROW(),1,1,"MTT WIN")))</f>
        <v>0-1</v>
      </c>
      <c r="S20" s="11" t="str" cm="1">
        <f t="array" aca="1" ref="S20" ca="1">IF(ROW()=COLUMN(),INDIRECT(ADDRESS(ROW(),COLUMN(),1,1,"MTT WIN")),INDIRECT(ADDRESS(ROW(),COLUMN(),1,1,"MTT WIN"))&amp;"-"&amp;INDIRECT(ADDRESS(COLUMN(),ROW(),1,1,"MTT WIN")))</f>
        <v>2-0</v>
      </c>
      <c r="T20" s="11" cm="1">
        <f t="array" aca="1" ref="T20" ca="1">IF(ROW()=COLUMN(),INDIRECT(ADDRESS(ROW(),COLUMN(),1,1,"MTT WIN")),INDIRECT(ADDRESS(ROW(),COLUMN(),1,1,"MTT WIN"))&amp;"-"&amp;INDIRECT(ADDRESS(COLUMN(),ROW(),1,1,"MTT WIN")))</f>
        <v>1</v>
      </c>
      <c r="U20" s="11" t="str" cm="1">
        <f t="array" aca="1" ref="U20" ca="1">IF(ROW()=COLUMN(),INDIRECT(ADDRESS(ROW(),COLUMN(),1,1,"MTT WIN")),INDIRECT(ADDRESS(ROW(),COLUMN(),1,1,"MTT WIN"))&amp;"-"&amp;INDIRECT(ADDRESS(COLUMN(),ROW(),1,1,"MTT WIN")))</f>
        <v>2-1</v>
      </c>
      <c r="V20" s="11" t="str" cm="1">
        <f t="array" aca="1" ref="V20" ca="1">IF(ROW()=COLUMN(),INDIRECT(ADDRESS(ROW(),COLUMN(),1,1,"MTT WIN")),INDIRECT(ADDRESS(ROW(),COLUMN(),1,1,"MTT WIN"))&amp;"-"&amp;INDIRECT(ADDRESS(COLUMN(),ROW(),1,1,"MTT WIN")))</f>
        <v>0-0</v>
      </c>
      <c r="W20" s="11" t="str" cm="1">
        <f t="array" aca="1" ref="W20" ca="1">IF(ROW()=COLUMN(),INDIRECT(ADDRESS(ROW(),COLUMN(),1,1,"MTT WIN")),INDIRECT(ADDRESS(ROW(),COLUMN(),1,1,"MTT WIN"))&amp;"-"&amp;INDIRECT(ADDRESS(COLUMN(),ROW(),1,1,"MTT WIN")))</f>
        <v>0-0</v>
      </c>
      <c r="X20" s="11" t="str" cm="1">
        <f t="array" aca="1" ref="X20" ca="1">IF(ROW()=COLUMN(),INDIRECT(ADDRESS(ROW(),COLUMN(),1,1,"MTT WIN")),INDIRECT(ADDRESS(ROW(),COLUMN(),1,1,"MTT WIN"))&amp;"-"&amp;INDIRECT(ADDRESS(COLUMN(),ROW(),1,1,"MTT WIN")))</f>
        <v>0-0</v>
      </c>
      <c r="Y20" s="11" t="str" cm="1">
        <f t="array" aca="1" ref="Y20" ca="1">IF(ROW()=COLUMN(),INDIRECT(ADDRESS(ROW(),COLUMN(),1,1,"MTT WIN")),INDIRECT(ADDRESS(ROW(),COLUMN(),1,1,"MTT WIN"))&amp;"-"&amp;INDIRECT(ADDRESS(COLUMN(),ROW(),1,1,"MTT WIN")))</f>
        <v>0-2</v>
      </c>
      <c r="Z20" s="11" t="str" cm="1">
        <f t="array" aca="1" ref="Z20" ca="1">IF(ROW()=COLUMN(),INDIRECT(ADDRESS(ROW(),COLUMN(),1,1,"MTT WIN")),INDIRECT(ADDRESS(ROW(),COLUMN(),1,1,"MTT WIN"))&amp;"-"&amp;INDIRECT(ADDRESS(COLUMN(),ROW(),1,1,"MTT WIN")))</f>
        <v>0-2</v>
      </c>
      <c r="AA20" s="11" t="str" cm="1">
        <f t="array" aca="1" ref="AA20" ca="1">IF(ROW()=COLUMN(),INDIRECT(ADDRESS(ROW(),COLUMN(),1,1,"MTT WIN")),INDIRECT(ADDRESS(ROW(),COLUMN(),1,1,"MTT WIN"))&amp;"-"&amp;INDIRECT(ADDRESS(COLUMN(),ROW(),1,1,"MTT WIN")))</f>
        <v>0-0</v>
      </c>
      <c r="AB20" s="11" t="str" cm="1">
        <f t="array" aca="1" ref="AB20" ca="1">IF(ROW()=COLUMN(),INDIRECT(ADDRESS(ROW(),COLUMN(),1,1,"MTT WIN")),INDIRECT(ADDRESS(ROW(),COLUMN(),1,1,"MTT WIN"))&amp;"-"&amp;INDIRECT(ADDRESS(COLUMN(),ROW(),1,1,"MTT WIN")))</f>
        <v>0-0</v>
      </c>
      <c r="AC20" s="11" t="str" cm="1">
        <f t="array" aca="1" ref="AC20" ca="1">IF(ROW()=COLUMN(),INDIRECT(ADDRESS(ROW(),COLUMN(),1,1,"MTT WIN")),INDIRECT(ADDRESS(ROW(),COLUMN(),1,1,"MTT WIN"))&amp;"-"&amp;INDIRECT(ADDRESS(COLUMN(),ROW(),1,1,"MTT WIN")))</f>
        <v>1-0</v>
      </c>
      <c r="AD20" s="11" t="str" cm="1">
        <f t="array" aca="1" ref="AD20" ca="1">IF(ROW()=COLUMN(),INDIRECT(ADDRESS(ROW(),COLUMN(),1,1,"MTT WIN")),INDIRECT(ADDRESS(ROW(),COLUMN(),1,1,"MTT WIN"))&amp;"-"&amp;INDIRECT(ADDRESS(COLUMN(),ROW(),1,1,"MTT WIN")))</f>
        <v>0-0</v>
      </c>
      <c r="AE20" s="11" t="str" cm="1">
        <f t="array" aca="1" ref="AE20" ca="1">IF(ROW()=COLUMN(),INDIRECT(ADDRESS(ROW(),COLUMN(),1,1,"MTT WIN")),INDIRECT(ADDRESS(ROW(),COLUMN(),1,1,"MTT WIN"))&amp;"-"&amp;INDIRECT(ADDRESS(COLUMN(),ROW(),1,1,"MTT WIN")))</f>
        <v>0-1</v>
      </c>
      <c r="AF20" s="11" t="str" cm="1">
        <f t="array" aca="1" ref="AF20" ca="1">IF(ROW()=COLUMN(),INDIRECT(ADDRESS(ROW(),COLUMN(),1,1,"MTT WIN")),INDIRECT(ADDRESS(ROW(),COLUMN(),1,1,"MTT WIN"))&amp;"-"&amp;INDIRECT(ADDRESS(COLUMN(),ROW(),1,1,"MTT WIN")))</f>
        <v>0-0</v>
      </c>
      <c r="AG20" s="11" t="str" cm="1">
        <f t="array" aca="1" ref="AG20" ca="1">IF(ROW()=COLUMN(),INDIRECT(ADDRESS(ROW(),COLUMN(),1,1,"MTT WIN")),INDIRECT(ADDRESS(ROW(),COLUMN(),1,1,"MTT WIN"))&amp;"-"&amp;INDIRECT(ADDRESS(COLUMN(),ROW(),1,1,"MTT WIN")))</f>
        <v>0-0</v>
      </c>
      <c r="AH20" s="11" t="str" cm="1">
        <f t="array" aca="1" ref="AH20" ca="1">IF(ROW()=COLUMN(),INDIRECT(ADDRESS(ROW(),COLUMN(),1,1,"MTT WIN")),INDIRECT(ADDRESS(ROW(),COLUMN(),1,1,"MTT WIN"))&amp;"-"&amp;INDIRECT(ADDRESS(COLUMN(),ROW(),1,1,"MTT WIN")))</f>
        <v>0-0</v>
      </c>
      <c r="AI20" s="11" t="str" cm="1">
        <f t="array" aca="1" ref="AI20" ca="1">IF(ROW()=COLUMN(),INDIRECT(ADDRESS(ROW(),COLUMN(),1,1,"MTT WIN")),INDIRECT(ADDRESS(ROW(),COLUMN(),1,1,"MTT WIN"))&amp;"-"&amp;INDIRECT(ADDRESS(COLUMN(),ROW(),1,1,"MTT WIN")))</f>
        <v>0-0</v>
      </c>
      <c r="AJ20" s="11" t="str" cm="1">
        <f t="array" aca="1" ref="AJ20" ca="1">IF(ROW()=COLUMN(),INDIRECT(ADDRESS(ROW(),COLUMN(),1,1,"MTT WIN")),INDIRECT(ADDRESS(ROW(),COLUMN(),1,1,"MTT WIN"))&amp;"-"&amp;INDIRECT(ADDRESS(COLUMN(),ROW(),1,1,"MTT WIN")))</f>
        <v>0-0</v>
      </c>
      <c r="AK20" s="11" t="str" cm="1">
        <f t="array" aca="1" ref="AK20" ca="1">IF(ROW()=COLUMN(),INDIRECT(ADDRESS(ROW(),COLUMN(),1,1,"MTT WIN")),INDIRECT(ADDRESS(ROW(),COLUMN(),1,1,"MTT WIN"))&amp;"-"&amp;INDIRECT(ADDRESS(COLUMN(),ROW(),1,1,"MTT WIN")))</f>
        <v>0-0</v>
      </c>
      <c r="AL20" s="11" t="str" cm="1">
        <f t="array" aca="1" ref="AL20" ca="1">IF(ROW()=COLUMN(),INDIRECT(ADDRESS(ROW(),COLUMN(),1,1,"MTT WIN")),INDIRECT(ADDRESS(ROW(),COLUMN(),1,1,"MTT WIN"))&amp;"-"&amp;INDIRECT(ADDRESS(COLUMN(),ROW(),1,1,"MTT WIN")))</f>
        <v>0-0</v>
      </c>
      <c r="AM20" s="11" t="str" cm="1">
        <f t="array" aca="1" ref="AM20" ca="1">IF(ROW()=COLUMN(),INDIRECT(ADDRESS(ROW(),COLUMN(),1,1,"MTT WIN")),INDIRECT(ADDRESS(ROW(),COLUMN(),1,1,"MTT WIN"))&amp;"-"&amp;INDIRECT(ADDRESS(COLUMN(),ROW(),1,1,"MTT WIN")))</f>
        <v>0-1</v>
      </c>
      <c r="AN20" s="11" t="str" cm="1">
        <f t="array" aca="1" ref="AN20" ca="1">IF(ROW()=COLUMN(),INDIRECT(ADDRESS(ROW(),COLUMN(),1,1,"MTT WIN")),INDIRECT(ADDRESS(ROW(),COLUMN(),1,1,"MTT WIN"))&amp;"-"&amp;INDIRECT(ADDRESS(COLUMN(),ROW(),1,1,"MTT WIN")))</f>
        <v>0-0</v>
      </c>
      <c r="AO20" s="11" t="str" cm="1">
        <f t="array" aca="1" ref="AO20" ca="1">IF(ROW()=COLUMN(),INDIRECT(ADDRESS(ROW(),COLUMN(),1,1,"MTT WIN")),INDIRECT(ADDRESS(ROW(),COLUMN(),1,1,"MTT WIN"))&amp;"-"&amp;INDIRECT(ADDRESS(COLUMN(),ROW(),1,1,"MTT WIN")))</f>
        <v>1-0</v>
      </c>
      <c r="AP20" s="11" t="str" cm="1">
        <f t="array" aca="1" ref="AP20" ca="1">IF(ROW()=COLUMN(),INDIRECT(ADDRESS(ROW(),COLUMN(),1,1,"MTT WIN")),INDIRECT(ADDRESS(ROW(),COLUMN(),1,1,"MTT WIN"))&amp;"-"&amp;INDIRECT(ADDRESS(COLUMN(),ROW(),1,1,"MTT WIN")))</f>
        <v>0-0</v>
      </c>
      <c r="AQ20" s="11" t="str" cm="1">
        <f t="array" aca="1" ref="AQ20" ca="1">IF(ROW()=COLUMN(),INDIRECT(ADDRESS(ROW(),COLUMN(),1,1,"MTT WIN")),INDIRECT(ADDRESS(ROW(),COLUMN(),1,1,"MTT WIN"))&amp;"-"&amp;INDIRECT(ADDRESS(COLUMN(),ROW(),1,1,"MTT WIN")))</f>
        <v>0-0</v>
      </c>
      <c r="AR20" s="11" t="str" cm="1">
        <f t="array" aca="1" ref="AR20" ca="1">IF(ROW()=COLUMN(),INDIRECT(ADDRESS(ROW(),COLUMN(),1,1,"MTT WIN")),INDIRECT(ADDRESS(ROW(),COLUMN(),1,1,"MTT WIN"))&amp;"-"&amp;INDIRECT(ADDRESS(COLUMN(),ROW(),1,1,"MTT WIN")))</f>
        <v>1-0</v>
      </c>
      <c r="AS20" s="11" t="str" cm="1">
        <f t="array" aca="1" ref="AS20" ca="1">IF(ROW()=COLUMN(),INDIRECT(ADDRESS(ROW(),COLUMN(),1,1,"MTT WIN")),INDIRECT(ADDRESS(ROW(),COLUMN(),1,1,"MTT WIN"))&amp;"-"&amp;INDIRECT(ADDRESS(COLUMN(),ROW(),1,1,"MTT WIN")))</f>
        <v>0-0</v>
      </c>
      <c r="AT20" s="11" t="str" cm="1">
        <f t="array" aca="1" ref="AT20" ca="1">IF(ROW()=COLUMN(),INDIRECT(ADDRESS(ROW(),COLUMN(),1,1,"MTT WIN")),INDIRECT(ADDRESS(ROW(),COLUMN(),1,1,"MTT WIN"))&amp;"-"&amp;INDIRECT(ADDRESS(COLUMN(),ROW(),1,1,"MTT WIN")))</f>
        <v>0-0</v>
      </c>
      <c r="AU20" s="11" t="str" cm="1">
        <f t="array" aca="1" ref="AU20" ca="1">IF(ROW()=COLUMN(),INDIRECT(ADDRESS(ROW(),COLUMN(),1,1,"MTT WIN")),INDIRECT(ADDRESS(ROW(),COLUMN(),1,1,"MTT WIN"))&amp;"-"&amp;INDIRECT(ADDRESS(COLUMN(),ROW(),1,1,"MTT WIN")))</f>
        <v>0-0</v>
      </c>
      <c r="AV20" s="11" t="str" cm="1">
        <f t="array" aca="1" ref="AV20" ca="1">IF(ROW()=COLUMN(),INDIRECT(ADDRESS(ROW(),COLUMN(),1,1,"MTT WIN")),INDIRECT(ADDRESS(ROW(),COLUMN(),1,1,"MTT WIN"))&amp;"-"&amp;INDIRECT(ADDRESS(COLUMN(),ROW(),1,1,"MTT WIN")))</f>
        <v>0-0</v>
      </c>
      <c r="AW20" s="11" t="str" cm="1">
        <f t="array" aca="1" ref="AW20" ca="1">IF(ROW()=COLUMN(),INDIRECT(ADDRESS(ROW(),COLUMN(),1,1,"MTT WIN")),INDIRECT(ADDRESS(ROW(),COLUMN(),1,1,"MTT WIN"))&amp;"-"&amp;INDIRECT(ADDRESS(COLUMN(),ROW(),1,1,"MTT WIN")))</f>
        <v>1-0</v>
      </c>
      <c r="AX20" s="11" t="str" cm="1">
        <f t="array" aca="1" ref="AX20" ca="1">IF(ROW()=COLUMN(),INDIRECT(ADDRESS(ROW(),COLUMN(),1,1,"MTT WIN")),INDIRECT(ADDRESS(ROW(),COLUMN(),1,1,"MTT WIN"))&amp;"-"&amp;INDIRECT(ADDRESS(COLUMN(),ROW(),1,1,"MTT WIN")))</f>
        <v>0-0</v>
      </c>
      <c r="AY20" s="11" t="str" cm="1">
        <f t="array" aca="1" ref="AY20" ca="1">IF(ROW()=COLUMN(),INDIRECT(ADDRESS(ROW(),COLUMN(),1,1,"MTT WIN")),INDIRECT(ADDRESS(ROW(),COLUMN(),1,1,"MTT WIN"))&amp;"-"&amp;INDIRECT(ADDRESS(COLUMN(),ROW(),1,1,"MTT WIN")))</f>
        <v>0-0</v>
      </c>
      <c r="AZ20" s="11" t="str" cm="1">
        <f t="array" aca="1" ref="AZ20" ca="1">IF(ROW()=COLUMN(),INDIRECT(ADDRESS(ROW(),COLUMN(),1,1,"MTT WIN")),INDIRECT(ADDRESS(ROW(),COLUMN(),1,1,"MTT WIN"))&amp;"-"&amp;INDIRECT(ADDRESS(COLUMN(),ROW(),1,1,"MTT WIN")))</f>
        <v>0-0</v>
      </c>
      <c r="BA20" s="11" t="str" cm="1">
        <f t="array" aca="1" ref="BA20" ca="1">IF(ROW()=COLUMN(),INDIRECT(ADDRESS(ROW(),COLUMN(),1,1,"MTT WIN")),INDIRECT(ADDRESS(ROW(),COLUMN(),1,1,"MTT WIN"))&amp;"-"&amp;INDIRECT(ADDRESS(COLUMN(),ROW(),1,1,"MTT WIN")))</f>
        <v>0-0</v>
      </c>
      <c r="BB20" s="11" t="str" cm="1">
        <f t="array" aca="1" ref="BB20" ca="1">IF(ROW()=COLUMN(),INDIRECT(ADDRESS(ROW(),COLUMN(),1,1,"MTT WIN")),INDIRECT(ADDRESS(ROW(),COLUMN(),1,1,"MTT WIN"))&amp;"-"&amp;INDIRECT(ADDRESS(COLUMN(),ROW(),1,1,"MTT WIN")))</f>
        <v>0-0</v>
      </c>
      <c r="BC20" s="11" t="str" cm="1">
        <f t="array" aca="1" ref="BC20" ca="1">IF(ROW()=COLUMN(),INDIRECT(ADDRESS(ROW(),COLUMN(),1,1,"MTT WIN")),INDIRECT(ADDRESS(ROW(),COLUMN(),1,1,"MTT WIN"))&amp;"-"&amp;INDIRECT(ADDRESS(COLUMN(),ROW(),1,1,"MTT WIN")))</f>
        <v>1-0</v>
      </c>
      <c r="BD20" s="11" t="str" cm="1">
        <f t="array" aca="1" ref="BD20" ca="1">IF(ROW()=COLUMN(),INDIRECT(ADDRESS(ROW(),COLUMN(),1,1,"MTT WIN")),INDIRECT(ADDRESS(ROW(),COLUMN(),1,1,"MTT WIN"))&amp;"-"&amp;INDIRECT(ADDRESS(COLUMN(),ROW(),1,1,"MTT WIN")))</f>
        <v>0-0</v>
      </c>
      <c r="BE20" s="11" t="str" cm="1">
        <f t="array" aca="1" ref="BE20" ca="1">IF(ROW()=COLUMN(),INDIRECT(ADDRESS(ROW(),COLUMN(),1,1,"MTT WIN")),INDIRECT(ADDRESS(ROW(),COLUMN(),1,1,"MTT WIN"))&amp;"-"&amp;INDIRECT(ADDRESS(COLUMN(),ROW(),1,1,"MTT WIN")))</f>
        <v>0-0</v>
      </c>
      <c r="BF20" s="11" t="str" cm="1">
        <f t="array" aca="1" ref="BF20" ca="1">IF(ROW()=COLUMN(),INDIRECT(ADDRESS(ROW(),COLUMN(),1,1,"MTT WIN")),INDIRECT(ADDRESS(ROW(),COLUMN(),1,1,"MTT WIN"))&amp;"-"&amp;INDIRECT(ADDRESS(COLUMN(),ROW(),1,1,"MTT WIN")))</f>
        <v>0-0</v>
      </c>
    </row>
    <row r="21" spans="1:58" ht="55" customHeight="1" x14ac:dyDescent="0.3">
      <c r="A21" s="3" t="str">
        <f ca="1">MATCHUP!A21</f>
        <v>Izzet Terror</v>
      </c>
      <c r="B21" s="11" t="str" cm="1">
        <f t="array" aca="1" ref="B21" ca="1">IF(ROW()=COLUMN(),INDIRECT(ADDRESS(ROW(),COLUMN(),1,1,"MTT WIN")),INDIRECT(ADDRESS(ROW(),COLUMN(),1,1,"MTT WIN"))&amp;"-"&amp;INDIRECT(ADDRESS(COLUMN(),ROW(),1,1,"MTT WIN")))</f>
        <v>11-13</v>
      </c>
      <c r="C21" s="11" t="str" cm="1">
        <f t="array" aca="1" ref="C21" ca="1">IF(ROW()=COLUMN(),INDIRECT(ADDRESS(ROW(),COLUMN(),1,1,"MTT WIN")),INDIRECT(ADDRESS(ROW(),COLUMN(),1,1,"MTT WIN"))&amp;"-"&amp;INDIRECT(ADDRESS(COLUMN(),ROW(),1,1,"MTT WIN")))</f>
        <v>1-1</v>
      </c>
      <c r="D21" s="11" t="str" cm="1">
        <f t="array" aca="1" ref="D21" ca="1">IF(ROW()=COLUMN(),INDIRECT(ADDRESS(ROW(),COLUMN(),1,1,"MTT WIN")),INDIRECT(ADDRESS(ROW(),COLUMN(),1,1,"MTT WIN"))&amp;"-"&amp;INDIRECT(ADDRESS(COLUMN(),ROW(),1,1,"MTT WIN")))</f>
        <v>3-1</v>
      </c>
      <c r="E21" s="11" t="str" cm="1">
        <f t="array" aca="1" ref="E21" ca="1">IF(ROW()=COLUMN(),INDIRECT(ADDRESS(ROW(),COLUMN(),1,1,"MTT WIN")),INDIRECT(ADDRESS(ROW(),COLUMN(),1,1,"MTT WIN"))&amp;"-"&amp;INDIRECT(ADDRESS(COLUMN(),ROW(),1,1,"MTT WIN")))</f>
        <v>8-3</v>
      </c>
      <c r="F21" s="11" t="str" cm="1">
        <f t="array" aca="1" ref="F21" ca="1">IF(ROW()=COLUMN(),INDIRECT(ADDRESS(ROW(),COLUMN(),1,1,"MTT WIN")),INDIRECT(ADDRESS(ROW(),COLUMN(),1,1,"MTT WIN"))&amp;"-"&amp;INDIRECT(ADDRESS(COLUMN(),ROW(),1,1,"MTT WIN")))</f>
        <v>1-4</v>
      </c>
      <c r="G21" s="11" t="str" cm="1">
        <f t="array" aca="1" ref="G21" ca="1">IF(ROW()=COLUMN(),INDIRECT(ADDRESS(ROW(),COLUMN(),1,1,"MTT WIN")),INDIRECT(ADDRESS(ROW(),COLUMN(),1,1,"MTT WIN"))&amp;"-"&amp;INDIRECT(ADDRESS(COLUMN(),ROW(),1,1,"MTT WIN")))</f>
        <v>3-1</v>
      </c>
      <c r="H21" s="11" t="str" cm="1">
        <f t="array" aca="1" ref="H21" ca="1">IF(ROW()=COLUMN(),INDIRECT(ADDRESS(ROW(),COLUMN(),1,1,"MTT WIN")),INDIRECT(ADDRESS(ROW(),COLUMN(),1,1,"MTT WIN"))&amp;"-"&amp;INDIRECT(ADDRESS(COLUMN(),ROW(),1,1,"MTT WIN")))</f>
        <v>1-1</v>
      </c>
      <c r="I21" s="11" t="str" cm="1">
        <f t="array" aca="1" ref="I21" ca="1">IF(ROW()=COLUMN(),INDIRECT(ADDRESS(ROW(),COLUMN(),1,1,"MTT WIN")),INDIRECT(ADDRESS(ROW(),COLUMN(),1,1,"MTT WIN"))&amp;"-"&amp;INDIRECT(ADDRESS(COLUMN(),ROW(),1,1,"MTT WIN")))</f>
        <v>3-0</v>
      </c>
      <c r="J21" s="11" t="str" cm="1">
        <f t="array" aca="1" ref="J21" ca="1">IF(ROW()=COLUMN(),INDIRECT(ADDRESS(ROW(),COLUMN(),1,1,"MTT WIN")),INDIRECT(ADDRESS(ROW(),COLUMN(),1,1,"MTT WIN"))&amp;"-"&amp;INDIRECT(ADDRESS(COLUMN(),ROW(),1,1,"MTT WIN")))</f>
        <v>3-0</v>
      </c>
      <c r="K21" s="11" t="str" cm="1">
        <f t="array" aca="1" ref="K21" ca="1">IF(ROW()=COLUMN(),INDIRECT(ADDRESS(ROW(),COLUMN(),1,1,"MTT WIN")),INDIRECT(ADDRESS(ROW(),COLUMN(),1,1,"MTT WIN"))&amp;"-"&amp;INDIRECT(ADDRESS(COLUMN(),ROW(),1,1,"MTT WIN")))</f>
        <v>0-1</v>
      </c>
      <c r="L21" s="11" t="str" cm="1">
        <f t="array" aca="1" ref="L21" ca="1">IF(ROW()=COLUMN(),INDIRECT(ADDRESS(ROW(),COLUMN(),1,1,"MTT WIN")),INDIRECT(ADDRESS(ROW(),COLUMN(),1,1,"MTT WIN"))&amp;"-"&amp;INDIRECT(ADDRESS(COLUMN(),ROW(),1,1,"MTT WIN")))</f>
        <v>1-2</v>
      </c>
      <c r="M21" s="11" t="str" cm="1">
        <f t="array" aca="1" ref="M21" ca="1">IF(ROW()=COLUMN(),INDIRECT(ADDRESS(ROW(),COLUMN(),1,1,"MTT WIN")),INDIRECT(ADDRESS(ROW(),COLUMN(),1,1,"MTT WIN"))&amp;"-"&amp;INDIRECT(ADDRESS(COLUMN(),ROW(),1,1,"MTT WIN")))</f>
        <v>1-0</v>
      </c>
      <c r="N21" s="11" t="str" cm="1">
        <f t="array" aca="1" ref="N21" ca="1">IF(ROW()=COLUMN(),INDIRECT(ADDRESS(ROW(),COLUMN(),1,1,"MTT WIN")),INDIRECT(ADDRESS(ROW(),COLUMN(),1,1,"MTT WIN"))&amp;"-"&amp;INDIRECT(ADDRESS(COLUMN(),ROW(),1,1,"MTT WIN")))</f>
        <v>2-0</v>
      </c>
      <c r="O21" s="11" t="str" cm="1">
        <f t="array" aca="1" ref="O21" ca="1">IF(ROW()=COLUMN(),INDIRECT(ADDRESS(ROW(),COLUMN(),1,1,"MTT WIN")),INDIRECT(ADDRESS(ROW(),COLUMN(),1,1,"MTT WIN"))&amp;"-"&amp;INDIRECT(ADDRESS(COLUMN(),ROW(),1,1,"MTT WIN")))</f>
        <v>0-0</v>
      </c>
      <c r="P21" s="11" t="str" cm="1">
        <f t="array" aca="1" ref="P21" ca="1">IF(ROW()=COLUMN(),INDIRECT(ADDRESS(ROW(),COLUMN(),1,1,"MTT WIN")),INDIRECT(ADDRESS(ROW(),COLUMN(),1,1,"MTT WIN"))&amp;"-"&amp;INDIRECT(ADDRESS(COLUMN(),ROW(),1,1,"MTT WIN")))</f>
        <v>2-1</v>
      </c>
      <c r="Q21" s="11" t="str" cm="1">
        <f t="array" aca="1" ref="Q21" ca="1">IF(ROW()=COLUMN(),INDIRECT(ADDRESS(ROW(),COLUMN(),1,1,"MTT WIN")),INDIRECT(ADDRESS(ROW(),COLUMN(),1,1,"MTT WIN"))&amp;"-"&amp;INDIRECT(ADDRESS(COLUMN(),ROW(),1,1,"MTT WIN")))</f>
        <v>2-2</v>
      </c>
      <c r="R21" s="11" t="str" cm="1">
        <f t="array" aca="1" ref="R21" ca="1">IF(ROW()=COLUMN(),INDIRECT(ADDRESS(ROW(),COLUMN(),1,1,"MTT WIN")),INDIRECT(ADDRESS(ROW(),COLUMN(),1,1,"MTT WIN"))&amp;"-"&amp;INDIRECT(ADDRESS(COLUMN(),ROW(),1,1,"MTT WIN")))</f>
        <v>3-3</v>
      </c>
      <c r="S21" s="11" t="str" cm="1">
        <f t="array" aca="1" ref="S21" ca="1">IF(ROW()=COLUMN(),INDIRECT(ADDRESS(ROW(),COLUMN(),1,1,"MTT WIN")),INDIRECT(ADDRESS(ROW(),COLUMN(),1,1,"MTT WIN"))&amp;"-"&amp;INDIRECT(ADDRESS(COLUMN(),ROW(),1,1,"MTT WIN")))</f>
        <v>0-0</v>
      </c>
      <c r="T21" s="11" t="str" cm="1">
        <f t="array" aca="1" ref="T21" ca="1">IF(ROW()=COLUMN(),INDIRECT(ADDRESS(ROW(),COLUMN(),1,1,"MTT WIN")),INDIRECT(ADDRESS(ROW(),COLUMN(),1,1,"MTT WIN"))&amp;"-"&amp;INDIRECT(ADDRESS(COLUMN(),ROW(),1,1,"MTT WIN")))</f>
        <v>1-2</v>
      </c>
      <c r="U21" s="11" cm="1">
        <f t="array" aca="1" ref="U21" ca="1">IF(ROW()=COLUMN(),INDIRECT(ADDRESS(ROW(),COLUMN(),1,1,"MTT WIN")),INDIRECT(ADDRESS(ROW(),COLUMN(),1,1,"MTT WIN"))&amp;"-"&amp;INDIRECT(ADDRESS(COLUMN(),ROW(),1,1,"MTT WIN")))</f>
        <v>0</v>
      </c>
      <c r="V21" s="11" t="str" cm="1">
        <f t="array" aca="1" ref="V21" ca="1">IF(ROW()=COLUMN(),INDIRECT(ADDRESS(ROW(),COLUMN(),1,1,"MTT WIN")),INDIRECT(ADDRESS(ROW(),COLUMN(),1,1,"MTT WIN"))&amp;"-"&amp;INDIRECT(ADDRESS(COLUMN(),ROW(),1,1,"MTT WIN")))</f>
        <v>0-0</v>
      </c>
      <c r="W21" s="11" t="str" cm="1">
        <f t="array" aca="1" ref="W21" ca="1">IF(ROW()=COLUMN(),INDIRECT(ADDRESS(ROW(),COLUMN(),1,1,"MTT WIN")),INDIRECT(ADDRESS(ROW(),COLUMN(),1,1,"MTT WIN"))&amp;"-"&amp;INDIRECT(ADDRESS(COLUMN(),ROW(),1,1,"MTT WIN")))</f>
        <v>0-2</v>
      </c>
      <c r="X21" s="11" t="str" cm="1">
        <f t="array" aca="1" ref="X21" ca="1">IF(ROW()=COLUMN(),INDIRECT(ADDRESS(ROW(),COLUMN(),1,1,"MTT WIN")),INDIRECT(ADDRESS(ROW(),COLUMN(),1,1,"MTT WIN"))&amp;"-"&amp;INDIRECT(ADDRESS(COLUMN(),ROW(),1,1,"MTT WIN")))</f>
        <v>0-0</v>
      </c>
      <c r="Y21" s="11" t="str" cm="1">
        <f t="array" aca="1" ref="Y21" ca="1">IF(ROW()=COLUMN(),INDIRECT(ADDRESS(ROW(),COLUMN(),1,1,"MTT WIN")),INDIRECT(ADDRESS(ROW(),COLUMN(),1,1,"MTT WIN"))&amp;"-"&amp;INDIRECT(ADDRESS(COLUMN(),ROW(),1,1,"MTT WIN")))</f>
        <v>0-3</v>
      </c>
      <c r="Z21" s="11" t="str" cm="1">
        <f t="array" aca="1" ref="Z21" ca="1">IF(ROW()=COLUMN(),INDIRECT(ADDRESS(ROW(),COLUMN(),1,1,"MTT WIN")),INDIRECT(ADDRESS(ROW(),COLUMN(),1,1,"MTT WIN"))&amp;"-"&amp;INDIRECT(ADDRESS(COLUMN(),ROW(),1,1,"MTT WIN")))</f>
        <v>2-0</v>
      </c>
      <c r="AA21" s="11" t="str" cm="1">
        <f t="array" aca="1" ref="AA21" ca="1">IF(ROW()=COLUMN(),INDIRECT(ADDRESS(ROW(),COLUMN(),1,1,"MTT WIN")),INDIRECT(ADDRESS(ROW(),COLUMN(),1,1,"MTT WIN"))&amp;"-"&amp;INDIRECT(ADDRESS(COLUMN(),ROW(),1,1,"MTT WIN")))</f>
        <v>0-1</v>
      </c>
      <c r="AB21" s="11" t="str" cm="1">
        <f t="array" aca="1" ref="AB21" ca="1">IF(ROW()=COLUMN(),INDIRECT(ADDRESS(ROW(),COLUMN(),1,1,"MTT WIN")),INDIRECT(ADDRESS(ROW(),COLUMN(),1,1,"MTT WIN"))&amp;"-"&amp;INDIRECT(ADDRESS(COLUMN(),ROW(),1,1,"MTT WIN")))</f>
        <v>0-0</v>
      </c>
      <c r="AC21" s="11" t="str" cm="1">
        <f t="array" aca="1" ref="AC21" ca="1">IF(ROW()=COLUMN(),INDIRECT(ADDRESS(ROW(),COLUMN(),1,1,"MTT WIN")),INDIRECT(ADDRESS(ROW(),COLUMN(),1,1,"MTT WIN"))&amp;"-"&amp;INDIRECT(ADDRESS(COLUMN(),ROW(),1,1,"MTT WIN")))</f>
        <v>0-0</v>
      </c>
      <c r="AD21" s="11" t="str" cm="1">
        <f t="array" aca="1" ref="AD21" ca="1">IF(ROW()=COLUMN(),INDIRECT(ADDRESS(ROW(),COLUMN(),1,1,"MTT WIN")),INDIRECT(ADDRESS(ROW(),COLUMN(),1,1,"MTT WIN"))&amp;"-"&amp;INDIRECT(ADDRESS(COLUMN(),ROW(),1,1,"MTT WIN")))</f>
        <v>0-1</v>
      </c>
      <c r="AE21" s="11" t="str" cm="1">
        <f t="array" aca="1" ref="AE21" ca="1">IF(ROW()=COLUMN(),INDIRECT(ADDRESS(ROW(),COLUMN(),1,1,"MTT WIN")),INDIRECT(ADDRESS(ROW(),COLUMN(),1,1,"MTT WIN"))&amp;"-"&amp;INDIRECT(ADDRESS(COLUMN(),ROW(),1,1,"MTT WIN")))</f>
        <v>0-0</v>
      </c>
      <c r="AF21" s="11" t="str" cm="1">
        <f t="array" aca="1" ref="AF21" ca="1">IF(ROW()=COLUMN(),INDIRECT(ADDRESS(ROW(),COLUMN(),1,1,"MTT WIN")),INDIRECT(ADDRESS(ROW(),COLUMN(),1,1,"MTT WIN"))&amp;"-"&amp;INDIRECT(ADDRESS(COLUMN(),ROW(),1,1,"MTT WIN")))</f>
        <v>0-1</v>
      </c>
      <c r="AG21" s="11" t="str" cm="1">
        <f t="array" aca="1" ref="AG21" ca="1">IF(ROW()=COLUMN(),INDIRECT(ADDRESS(ROW(),COLUMN(),1,1,"MTT WIN")),INDIRECT(ADDRESS(ROW(),COLUMN(),1,1,"MTT WIN"))&amp;"-"&amp;INDIRECT(ADDRESS(COLUMN(),ROW(),1,1,"MTT WIN")))</f>
        <v>1-0</v>
      </c>
      <c r="AH21" s="11" t="str" cm="1">
        <f t="array" aca="1" ref="AH21" ca="1">IF(ROW()=COLUMN(),INDIRECT(ADDRESS(ROW(),COLUMN(),1,1,"MTT WIN")),INDIRECT(ADDRESS(ROW(),COLUMN(),1,1,"MTT WIN"))&amp;"-"&amp;INDIRECT(ADDRESS(COLUMN(),ROW(),1,1,"MTT WIN")))</f>
        <v>0-0</v>
      </c>
      <c r="AI21" s="11" t="str" cm="1">
        <f t="array" aca="1" ref="AI21" ca="1">IF(ROW()=COLUMN(),INDIRECT(ADDRESS(ROW(),COLUMN(),1,1,"MTT WIN")),INDIRECT(ADDRESS(ROW(),COLUMN(),1,1,"MTT WIN"))&amp;"-"&amp;INDIRECT(ADDRESS(COLUMN(),ROW(),1,1,"MTT WIN")))</f>
        <v>0-0</v>
      </c>
      <c r="AJ21" s="11" t="str" cm="1">
        <f t="array" aca="1" ref="AJ21" ca="1">IF(ROW()=COLUMN(),INDIRECT(ADDRESS(ROW(),COLUMN(),1,1,"MTT WIN")),INDIRECT(ADDRESS(ROW(),COLUMN(),1,1,"MTT WIN"))&amp;"-"&amp;INDIRECT(ADDRESS(COLUMN(),ROW(),1,1,"MTT WIN")))</f>
        <v>0-0</v>
      </c>
      <c r="AK21" s="11" t="str" cm="1">
        <f t="array" aca="1" ref="AK21" ca="1">IF(ROW()=COLUMN(),INDIRECT(ADDRESS(ROW(),COLUMN(),1,1,"MTT WIN")),INDIRECT(ADDRESS(ROW(),COLUMN(),1,1,"MTT WIN"))&amp;"-"&amp;INDIRECT(ADDRESS(COLUMN(),ROW(),1,1,"MTT WIN")))</f>
        <v>0-0</v>
      </c>
      <c r="AL21" s="11" t="str" cm="1">
        <f t="array" aca="1" ref="AL21" ca="1">IF(ROW()=COLUMN(),INDIRECT(ADDRESS(ROW(),COLUMN(),1,1,"MTT WIN")),INDIRECT(ADDRESS(ROW(),COLUMN(),1,1,"MTT WIN"))&amp;"-"&amp;INDIRECT(ADDRESS(COLUMN(),ROW(),1,1,"MTT WIN")))</f>
        <v>1-1</v>
      </c>
      <c r="AM21" s="11" t="str" cm="1">
        <f t="array" aca="1" ref="AM21" ca="1">IF(ROW()=COLUMN(),INDIRECT(ADDRESS(ROW(),COLUMN(),1,1,"MTT WIN")),INDIRECT(ADDRESS(ROW(),COLUMN(),1,1,"MTT WIN"))&amp;"-"&amp;INDIRECT(ADDRESS(COLUMN(),ROW(),1,1,"MTT WIN")))</f>
        <v>0-0</v>
      </c>
      <c r="AN21" s="11" t="str" cm="1">
        <f t="array" aca="1" ref="AN21" ca="1">IF(ROW()=COLUMN(),INDIRECT(ADDRESS(ROW(),COLUMN(),1,1,"MTT WIN")),INDIRECT(ADDRESS(ROW(),COLUMN(),1,1,"MTT WIN"))&amp;"-"&amp;INDIRECT(ADDRESS(COLUMN(),ROW(),1,1,"MTT WIN")))</f>
        <v>0-0</v>
      </c>
      <c r="AO21" s="11" t="str" cm="1">
        <f t="array" aca="1" ref="AO21" ca="1">IF(ROW()=COLUMN(),INDIRECT(ADDRESS(ROW(),COLUMN(),1,1,"MTT WIN")),INDIRECT(ADDRESS(ROW(),COLUMN(),1,1,"MTT WIN"))&amp;"-"&amp;INDIRECT(ADDRESS(COLUMN(),ROW(),1,1,"MTT WIN")))</f>
        <v>1-0</v>
      </c>
      <c r="AP21" s="11" t="str" cm="1">
        <f t="array" aca="1" ref="AP21" ca="1">IF(ROW()=COLUMN(),INDIRECT(ADDRESS(ROW(),COLUMN(),1,1,"MTT WIN")),INDIRECT(ADDRESS(ROW(),COLUMN(),1,1,"MTT WIN"))&amp;"-"&amp;INDIRECT(ADDRESS(COLUMN(),ROW(),1,1,"MTT WIN")))</f>
        <v>0-0</v>
      </c>
      <c r="AQ21" s="11" t="str" cm="1">
        <f t="array" aca="1" ref="AQ21" ca="1">IF(ROW()=COLUMN(),INDIRECT(ADDRESS(ROW(),COLUMN(),1,1,"MTT WIN")),INDIRECT(ADDRESS(ROW(),COLUMN(),1,1,"MTT WIN"))&amp;"-"&amp;INDIRECT(ADDRESS(COLUMN(),ROW(),1,1,"MTT WIN")))</f>
        <v>0-0</v>
      </c>
      <c r="AR21" s="11" t="str" cm="1">
        <f t="array" aca="1" ref="AR21" ca="1">IF(ROW()=COLUMN(),INDIRECT(ADDRESS(ROW(),COLUMN(),1,1,"MTT WIN")),INDIRECT(ADDRESS(ROW(),COLUMN(),1,1,"MTT WIN"))&amp;"-"&amp;INDIRECT(ADDRESS(COLUMN(),ROW(),1,1,"MTT WIN")))</f>
        <v>0-1</v>
      </c>
      <c r="AS21" s="11" t="str" cm="1">
        <f t="array" aca="1" ref="AS21" ca="1">IF(ROW()=COLUMN(),INDIRECT(ADDRESS(ROW(),COLUMN(),1,1,"MTT WIN")),INDIRECT(ADDRESS(ROW(),COLUMN(),1,1,"MTT WIN"))&amp;"-"&amp;INDIRECT(ADDRESS(COLUMN(),ROW(),1,1,"MTT WIN")))</f>
        <v>1-0</v>
      </c>
      <c r="AT21" s="11" t="str" cm="1">
        <f t="array" aca="1" ref="AT21" ca="1">IF(ROW()=COLUMN(),INDIRECT(ADDRESS(ROW(),COLUMN(),1,1,"MTT WIN")),INDIRECT(ADDRESS(ROW(),COLUMN(),1,1,"MTT WIN"))&amp;"-"&amp;INDIRECT(ADDRESS(COLUMN(),ROW(),1,1,"MTT WIN")))</f>
        <v>0-0</v>
      </c>
      <c r="AU21" s="11" t="str" cm="1">
        <f t="array" aca="1" ref="AU21" ca="1">IF(ROW()=COLUMN(),INDIRECT(ADDRESS(ROW(),COLUMN(),1,1,"MTT WIN")),INDIRECT(ADDRESS(ROW(),COLUMN(),1,1,"MTT WIN"))&amp;"-"&amp;INDIRECT(ADDRESS(COLUMN(),ROW(),1,1,"MTT WIN")))</f>
        <v>0-0</v>
      </c>
      <c r="AV21" s="11" t="str" cm="1">
        <f t="array" aca="1" ref="AV21" ca="1">IF(ROW()=COLUMN(),INDIRECT(ADDRESS(ROW(),COLUMN(),1,1,"MTT WIN")),INDIRECT(ADDRESS(ROW(),COLUMN(),1,1,"MTT WIN"))&amp;"-"&amp;INDIRECT(ADDRESS(COLUMN(),ROW(),1,1,"MTT WIN")))</f>
        <v>0-0</v>
      </c>
      <c r="AW21" s="11" t="str" cm="1">
        <f t="array" aca="1" ref="AW21" ca="1">IF(ROW()=COLUMN(),INDIRECT(ADDRESS(ROW(),COLUMN(),1,1,"MTT WIN")),INDIRECT(ADDRESS(ROW(),COLUMN(),1,1,"MTT WIN"))&amp;"-"&amp;INDIRECT(ADDRESS(COLUMN(),ROW(),1,1,"MTT WIN")))</f>
        <v>0-0</v>
      </c>
      <c r="AX21" s="11" t="str" cm="1">
        <f t="array" aca="1" ref="AX21" ca="1">IF(ROW()=COLUMN(),INDIRECT(ADDRESS(ROW(),COLUMN(),1,1,"MTT WIN")),INDIRECT(ADDRESS(ROW(),COLUMN(),1,1,"MTT WIN"))&amp;"-"&amp;INDIRECT(ADDRESS(COLUMN(),ROW(),1,1,"MTT WIN")))</f>
        <v>0-0</v>
      </c>
      <c r="AY21" s="11" t="str" cm="1">
        <f t="array" aca="1" ref="AY21" ca="1">IF(ROW()=COLUMN(),INDIRECT(ADDRESS(ROW(),COLUMN(),1,1,"MTT WIN")),INDIRECT(ADDRESS(ROW(),COLUMN(),1,1,"MTT WIN"))&amp;"-"&amp;INDIRECT(ADDRESS(COLUMN(),ROW(),1,1,"MTT WIN")))</f>
        <v>0-0</v>
      </c>
      <c r="AZ21" s="11" t="str" cm="1">
        <f t="array" aca="1" ref="AZ21" ca="1">IF(ROW()=COLUMN(),INDIRECT(ADDRESS(ROW(),COLUMN(),1,1,"MTT WIN")),INDIRECT(ADDRESS(ROW(),COLUMN(),1,1,"MTT WIN"))&amp;"-"&amp;INDIRECT(ADDRESS(COLUMN(),ROW(),1,1,"MTT WIN")))</f>
        <v>0-0</v>
      </c>
      <c r="BA21" s="11" t="str" cm="1">
        <f t="array" aca="1" ref="BA21" ca="1">IF(ROW()=COLUMN(),INDIRECT(ADDRESS(ROW(),COLUMN(),1,1,"MTT WIN")),INDIRECT(ADDRESS(ROW(),COLUMN(),1,1,"MTT WIN"))&amp;"-"&amp;INDIRECT(ADDRESS(COLUMN(),ROW(),1,1,"MTT WIN")))</f>
        <v>0-0</v>
      </c>
      <c r="BB21" s="11" t="str" cm="1">
        <f t="array" aca="1" ref="BB21" ca="1">IF(ROW()=COLUMN(),INDIRECT(ADDRESS(ROW(),COLUMN(),1,1,"MTT WIN")),INDIRECT(ADDRESS(ROW(),COLUMN(),1,1,"MTT WIN"))&amp;"-"&amp;INDIRECT(ADDRESS(COLUMN(),ROW(),1,1,"MTT WIN")))</f>
        <v>0-0</v>
      </c>
      <c r="BC21" s="11" t="str" cm="1">
        <f t="array" aca="1" ref="BC21" ca="1">IF(ROW()=COLUMN(),INDIRECT(ADDRESS(ROW(),COLUMN(),1,1,"MTT WIN")),INDIRECT(ADDRESS(ROW(),COLUMN(),1,1,"MTT WIN"))&amp;"-"&amp;INDIRECT(ADDRESS(COLUMN(),ROW(),1,1,"MTT WIN")))</f>
        <v>0-0</v>
      </c>
      <c r="BD21" s="11" t="str" cm="1">
        <f t="array" aca="1" ref="BD21" ca="1">IF(ROW()=COLUMN(),INDIRECT(ADDRESS(ROW(),COLUMN(),1,1,"MTT WIN")),INDIRECT(ADDRESS(ROW(),COLUMN(),1,1,"MTT WIN"))&amp;"-"&amp;INDIRECT(ADDRESS(COLUMN(),ROW(),1,1,"MTT WIN")))</f>
        <v>0-0</v>
      </c>
      <c r="BE21" s="11" t="str" cm="1">
        <f t="array" aca="1" ref="BE21" ca="1">IF(ROW()=COLUMN(),INDIRECT(ADDRESS(ROW(),COLUMN(),1,1,"MTT WIN")),INDIRECT(ADDRESS(ROW(),COLUMN(),1,1,"MTT WIN"))&amp;"-"&amp;INDIRECT(ADDRESS(COLUMN(),ROW(),1,1,"MTT WIN")))</f>
        <v>0-0</v>
      </c>
      <c r="BF21" s="11" t="str" cm="1">
        <f t="array" aca="1" ref="BF21" ca="1">IF(ROW()=COLUMN(),INDIRECT(ADDRESS(ROW(),COLUMN(),1,1,"MTT WIN")),INDIRECT(ADDRESS(ROW(),COLUMN(),1,1,"MTT WIN"))&amp;"-"&amp;INDIRECT(ADDRESS(COLUMN(),ROW(),1,1,"MTT WIN")))</f>
        <v>0-0</v>
      </c>
    </row>
    <row r="22" spans="1:58" ht="55" customHeight="1" x14ac:dyDescent="0.3">
      <c r="A22" s="3" t="str">
        <f ca="1">MATCHUP!A22</f>
        <v>Boros Synth</v>
      </c>
      <c r="B22" s="11" t="str" cm="1">
        <f t="array" aca="1" ref="B22" ca="1">IF(ROW()=COLUMN(),INDIRECT(ADDRESS(ROW(),COLUMN(),1,1,"MTT WIN")),INDIRECT(ADDRESS(ROW(),COLUMN(),1,1,"MTT WIN"))&amp;"-"&amp;INDIRECT(ADDRESS(COLUMN(),ROW(),1,1,"MTT WIN")))</f>
        <v>6-7</v>
      </c>
      <c r="C22" s="11" t="str" cm="1">
        <f t="array" aca="1" ref="C22" ca="1">IF(ROW()=COLUMN(),INDIRECT(ADDRESS(ROW(),COLUMN(),1,1,"MTT WIN")),INDIRECT(ADDRESS(ROW(),COLUMN(),1,1,"MTT WIN"))&amp;"-"&amp;INDIRECT(ADDRESS(COLUMN(),ROW(),1,1,"MTT WIN")))</f>
        <v>4-3</v>
      </c>
      <c r="D22" s="11" t="str" cm="1">
        <f t="array" aca="1" ref="D22" ca="1">IF(ROW()=COLUMN(),INDIRECT(ADDRESS(ROW(),COLUMN(),1,1,"MTT WIN")),INDIRECT(ADDRESS(ROW(),COLUMN(),1,1,"MTT WIN"))&amp;"-"&amp;INDIRECT(ADDRESS(COLUMN(),ROW(),1,1,"MTT WIN")))</f>
        <v>0-5</v>
      </c>
      <c r="E22" s="11" t="str" cm="1">
        <f t="array" aca="1" ref="E22" ca="1">IF(ROW()=COLUMN(),INDIRECT(ADDRESS(ROW(),COLUMN(),1,1,"MTT WIN")),INDIRECT(ADDRESS(ROW(),COLUMN(),1,1,"MTT WIN"))&amp;"-"&amp;INDIRECT(ADDRESS(COLUMN(),ROW(),1,1,"MTT WIN")))</f>
        <v>5-1</v>
      </c>
      <c r="F22" s="11" t="str" cm="1">
        <f t="array" aca="1" ref="F22" ca="1">IF(ROW()=COLUMN(),INDIRECT(ADDRESS(ROW(),COLUMN(),1,1,"MTT WIN")),INDIRECT(ADDRESS(ROW(),COLUMN(),1,1,"MTT WIN"))&amp;"-"&amp;INDIRECT(ADDRESS(COLUMN(),ROW(),1,1,"MTT WIN")))</f>
        <v>1-2</v>
      </c>
      <c r="G22" s="11" t="str" cm="1">
        <f t="array" aca="1" ref="G22" ca="1">IF(ROW()=COLUMN(),INDIRECT(ADDRESS(ROW(),COLUMN(),1,1,"MTT WIN")),INDIRECT(ADDRESS(ROW(),COLUMN(),1,1,"MTT WIN"))&amp;"-"&amp;INDIRECT(ADDRESS(COLUMN(),ROW(),1,1,"MTT WIN")))</f>
        <v>2-1</v>
      </c>
      <c r="H22" s="11" t="str" cm="1">
        <f t="array" aca="1" ref="H22" ca="1">IF(ROW()=COLUMN(),INDIRECT(ADDRESS(ROW(),COLUMN(),1,1,"MTT WIN")),INDIRECT(ADDRESS(ROW(),COLUMN(),1,1,"MTT WIN"))&amp;"-"&amp;INDIRECT(ADDRESS(COLUMN(),ROW(),1,1,"MTT WIN")))</f>
        <v>2-3</v>
      </c>
      <c r="I22" s="11" t="str" cm="1">
        <f t="array" aca="1" ref="I22" ca="1">IF(ROW()=COLUMN(),INDIRECT(ADDRESS(ROW(),COLUMN(),1,1,"MTT WIN")),INDIRECT(ADDRESS(ROW(),COLUMN(),1,1,"MTT WIN"))&amp;"-"&amp;INDIRECT(ADDRESS(COLUMN(),ROW(),1,1,"MTT WIN")))</f>
        <v>1-0</v>
      </c>
      <c r="J22" s="11" t="str" cm="1">
        <f t="array" aca="1" ref="J22" ca="1">IF(ROW()=COLUMN(),INDIRECT(ADDRESS(ROW(),COLUMN(),1,1,"MTT WIN")),INDIRECT(ADDRESS(ROW(),COLUMN(),1,1,"MTT WIN"))&amp;"-"&amp;INDIRECT(ADDRESS(COLUMN(),ROW(),1,1,"MTT WIN")))</f>
        <v>2-1</v>
      </c>
      <c r="K22" s="11" t="str" cm="1">
        <f t="array" aca="1" ref="K22" ca="1">IF(ROW()=COLUMN(),INDIRECT(ADDRESS(ROW(),COLUMN(),1,1,"MTT WIN")),INDIRECT(ADDRESS(ROW(),COLUMN(),1,1,"MTT WIN"))&amp;"-"&amp;INDIRECT(ADDRESS(COLUMN(),ROW(),1,1,"MTT WIN")))</f>
        <v>3-1</v>
      </c>
      <c r="L22" s="11" t="str" cm="1">
        <f t="array" aca="1" ref="L22" ca="1">IF(ROW()=COLUMN(),INDIRECT(ADDRESS(ROW(),COLUMN(),1,1,"MTT WIN")),INDIRECT(ADDRESS(ROW(),COLUMN(),1,1,"MTT WIN"))&amp;"-"&amp;INDIRECT(ADDRESS(COLUMN(),ROW(),1,1,"MTT WIN")))</f>
        <v>1-4</v>
      </c>
      <c r="M22" s="11" t="str" cm="1">
        <f t="array" aca="1" ref="M22" ca="1">IF(ROW()=COLUMN(),INDIRECT(ADDRESS(ROW(),COLUMN(),1,1,"MTT WIN")),INDIRECT(ADDRESS(ROW(),COLUMN(),1,1,"MTT WIN"))&amp;"-"&amp;INDIRECT(ADDRESS(COLUMN(),ROW(),1,1,"MTT WIN")))</f>
        <v>0-1</v>
      </c>
      <c r="N22" s="11" t="str" cm="1">
        <f t="array" aca="1" ref="N22" ca="1">IF(ROW()=COLUMN(),INDIRECT(ADDRESS(ROW(),COLUMN(),1,1,"MTT WIN")),INDIRECT(ADDRESS(ROW(),COLUMN(),1,1,"MTT WIN"))&amp;"-"&amp;INDIRECT(ADDRESS(COLUMN(),ROW(),1,1,"MTT WIN")))</f>
        <v>1-1</v>
      </c>
      <c r="O22" s="11" t="str" cm="1">
        <f t="array" aca="1" ref="O22" ca="1">IF(ROW()=COLUMN(),INDIRECT(ADDRESS(ROW(),COLUMN(),1,1,"MTT WIN")),INDIRECT(ADDRESS(ROW(),COLUMN(),1,1,"MTT WIN"))&amp;"-"&amp;INDIRECT(ADDRESS(COLUMN(),ROW(),1,1,"MTT WIN")))</f>
        <v>2-1</v>
      </c>
      <c r="P22" s="11" t="str" cm="1">
        <f t="array" aca="1" ref="P22" ca="1">IF(ROW()=COLUMN(),INDIRECT(ADDRESS(ROW(),COLUMN(),1,1,"MTT WIN")),INDIRECT(ADDRESS(ROW(),COLUMN(),1,1,"MTT WIN"))&amp;"-"&amp;INDIRECT(ADDRESS(COLUMN(),ROW(),1,1,"MTT WIN")))</f>
        <v>0-1</v>
      </c>
      <c r="Q22" s="11" t="str" cm="1">
        <f t="array" aca="1" ref="Q22" ca="1">IF(ROW()=COLUMN(),INDIRECT(ADDRESS(ROW(),COLUMN(),1,1,"MTT WIN")),INDIRECT(ADDRESS(ROW(),COLUMN(),1,1,"MTT WIN"))&amp;"-"&amp;INDIRECT(ADDRESS(COLUMN(),ROW(),1,1,"MTT WIN")))</f>
        <v>1-0</v>
      </c>
      <c r="R22" s="11" t="str" cm="1">
        <f t="array" aca="1" ref="R22" ca="1">IF(ROW()=COLUMN(),INDIRECT(ADDRESS(ROW(),COLUMN(),1,1,"MTT WIN")),INDIRECT(ADDRESS(ROW(),COLUMN(),1,1,"MTT WIN"))&amp;"-"&amp;INDIRECT(ADDRESS(COLUMN(),ROW(),1,1,"MTT WIN")))</f>
        <v>0-5</v>
      </c>
      <c r="S22" s="11" t="str" cm="1">
        <f t="array" aca="1" ref="S22" ca="1">IF(ROW()=COLUMN(),INDIRECT(ADDRESS(ROW(),COLUMN(),1,1,"MTT WIN")),INDIRECT(ADDRESS(ROW(),COLUMN(),1,1,"MTT WIN"))&amp;"-"&amp;INDIRECT(ADDRESS(COLUMN(),ROW(),1,1,"MTT WIN")))</f>
        <v>0-0</v>
      </c>
      <c r="T22" s="11" t="str" cm="1">
        <f t="array" aca="1" ref="T22" ca="1">IF(ROW()=COLUMN(),INDIRECT(ADDRESS(ROW(),COLUMN(),1,1,"MTT WIN")),INDIRECT(ADDRESS(ROW(),COLUMN(),1,1,"MTT WIN"))&amp;"-"&amp;INDIRECT(ADDRESS(COLUMN(),ROW(),1,1,"MTT WIN")))</f>
        <v>0-0</v>
      </c>
      <c r="U22" s="11" t="str" cm="1">
        <f t="array" aca="1" ref="U22" ca="1">IF(ROW()=COLUMN(),INDIRECT(ADDRESS(ROW(),COLUMN(),1,1,"MTT WIN")),INDIRECT(ADDRESS(ROW(),COLUMN(),1,1,"MTT WIN"))&amp;"-"&amp;INDIRECT(ADDRESS(COLUMN(),ROW(),1,1,"MTT WIN")))</f>
        <v>0-0</v>
      </c>
      <c r="V22" s="11" cm="1">
        <f t="array" aca="1" ref="V22" ca="1">IF(ROW()=COLUMN(),INDIRECT(ADDRESS(ROW(),COLUMN(),1,1,"MTT WIN")),INDIRECT(ADDRESS(ROW(),COLUMN(),1,1,"MTT WIN"))&amp;"-"&amp;INDIRECT(ADDRESS(COLUMN(),ROW(),1,1,"MTT WIN")))</f>
        <v>0</v>
      </c>
      <c r="W22" s="11" t="str" cm="1">
        <f t="array" aca="1" ref="W22" ca="1">IF(ROW()=COLUMN(),INDIRECT(ADDRESS(ROW(),COLUMN(),1,1,"MTT WIN")),INDIRECT(ADDRESS(ROW(),COLUMN(),1,1,"MTT WIN"))&amp;"-"&amp;INDIRECT(ADDRESS(COLUMN(),ROW(),1,1,"MTT WIN")))</f>
        <v>1-1</v>
      </c>
      <c r="X22" s="11" t="str" cm="1">
        <f t="array" aca="1" ref="X22" ca="1">IF(ROW()=COLUMN(),INDIRECT(ADDRESS(ROW(),COLUMN(),1,1,"MTT WIN")),INDIRECT(ADDRESS(ROW(),COLUMN(),1,1,"MTT WIN"))&amp;"-"&amp;INDIRECT(ADDRESS(COLUMN(),ROW(),1,1,"MTT WIN")))</f>
        <v>0-0</v>
      </c>
      <c r="Y22" s="11" t="str" cm="1">
        <f t="array" aca="1" ref="Y22" ca="1">IF(ROW()=COLUMN(),INDIRECT(ADDRESS(ROW(),COLUMN(),1,1,"MTT WIN")),INDIRECT(ADDRESS(ROW(),COLUMN(),1,1,"MTT WIN"))&amp;"-"&amp;INDIRECT(ADDRESS(COLUMN(),ROW(),1,1,"MTT WIN")))</f>
        <v>0-0</v>
      </c>
      <c r="Z22" s="11" t="str" cm="1">
        <f t="array" aca="1" ref="Z22" ca="1">IF(ROW()=COLUMN(),INDIRECT(ADDRESS(ROW(),COLUMN(),1,1,"MTT WIN")),INDIRECT(ADDRESS(ROW(),COLUMN(),1,1,"MTT WIN"))&amp;"-"&amp;INDIRECT(ADDRESS(COLUMN(),ROW(),1,1,"MTT WIN")))</f>
        <v>0-3</v>
      </c>
      <c r="AA22" s="11" t="str" cm="1">
        <f t="array" aca="1" ref="AA22" ca="1">IF(ROW()=COLUMN(),INDIRECT(ADDRESS(ROW(),COLUMN(),1,1,"MTT WIN")),INDIRECT(ADDRESS(ROW(),COLUMN(),1,1,"MTT WIN"))&amp;"-"&amp;INDIRECT(ADDRESS(COLUMN(),ROW(),1,1,"MTT WIN")))</f>
        <v>1-0</v>
      </c>
      <c r="AB22" s="11" t="str" cm="1">
        <f t="array" aca="1" ref="AB22" ca="1">IF(ROW()=COLUMN(),INDIRECT(ADDRESS(ROW(),COLUMN(),1,1,"MTT WIN")),INDIRECT(ADDRESS(ROW(),COLUMN(),1,1,"MTT WIN"))&amp;"-"&amp;INDIRECT(ADDRESS(COLUMN(),ROW(),1,1,"MTT WIN")))</f>
        <v>0-1</v>
      </c>
      <c r="AC22" s="11" t="str" cm="1">
        <f t="array" aca="1" ref="AC22" ca="1">IF(ROW()=COLUMN(),INDIRECT(ADDRESS(ROW(),COLUMN(),1,1,"MTT WIN")),INDIRECT(ADDRESS(ROW(),COLUMN(),1,1,"MTT WIN"))&amp;"-"&amp;INDIRECT(ADDRESS(COLUMN(),ROW(),1,1,"MTT WIN")))</f>
        <v>0-0</v>
      </c>
      <c r="AD22" s="11" t="str" cm="1">
        <f t="array" aca="1" ref="AD22" ca="1">IF(ROW()=COLUMN(),INDIRECT(ADDRESS(ROW(),COLUMN(),1,1,"MTT WIN")),INDIRECT(ADDRESS(ROW(),COLUMN(),1,1,"MTT WIN"))&amp;"-"&amp;INDIRECT(ADDRESS(COLUMN(),ROW(),1,1,"MTT WIN")))</f>
        <v>0-0</v>
      </c>
      <c r="AE22" s="11" t="str" cm="1">
        <f t="array" aca="1" ref="AE22" ca="1">IF(ROW()=COLUMN(),INDIRECT(ADDRESS(ROW(),COLUMN(),1,1,"MTT WIN")),INDIRECT(ADDRESS(ROW(),COLUMN(),1,1,"MTT WIN"))&amp;"-"&amp;INDIRECT(ADDRESS(COLUMN(),ROW(),1,1,"MTT WIN")))</f>
        <v>0-0</v>
      </c>
      <c r="AF22" s="11" t="str" cm="1">
        <f t="array" aca="1" ref="AF22" ca="1">IF(ROW()=COLUMN(),INDIRECT(ADDRESS(ROW(),COLUMN(),1,1,"MTT WIN")),INDIRECT(ADDRESS(ROW(),COLUMN(),1,1,"MTT WIN"))&amp;"-"&amp;INDIRECT(ADDRESS(COLUMN(),ROW(),1,1,"MTT WIN")))</f>
        <v>0-0</v>
      </c>
      <c r="AG22" s="11" t="str" cm="1">
        <f t="array" aca="1" ref="AG22" ca="1">IF(ROW()=COLUMN(),INDIRECT(ADDRESS(ROW(),COLUMN(),1,1,"MTT WIN")),INDIRECT(ADDRESS(ROW(),COLUMN(),1,1,"MTT WIN"))&amp;"-"&amp;INDIRECT(ADDRESS(COLUMN(),ROW(),1,1,"MTT WIN")))</f>
        <v>1-0</v>
      </c>
      <c r="AH22" s="11" t="str" cm="1">
        <f t="array" aca="1" ref="AH22" ca="1">IF(ROW()=COLUMN(),INDIRECT(ADDRESS(ROW(),COLUMN(),1,1,"MTT WIN")),INDIRECT(ADDRESS(ROW(),COLUMN(),1,1,"MTT WIN"))&amp;"-"&amp;INDIRECT(ADDRESS(COLUMN(),ROW(),1,1,"MTT WIN")))</f>
        <v>0-1</v>
      </c>
      <c r="AI22" s="11" t="str" cm="1">
        <f t="array" aca="1" ref="AI22" ca="1">IF(ROW()=COLUMN(),INDIRECT(ADDRESS(ROW(),COLUMN(),1,1,"MTT WIN")),INDIRECT(ADDRESS(ROW(),COLUMN(),1,1,"MTT WIN"))&amp;"-"&amp;INDIRECT(ADDRESS(COLUMN(),ROW(),1,1,"MTT WIN")))</f>
        <v>0-0</v>
      </c>
      <c r="AJ22" s="11" t="str" cm="1">
        <f t="array" aca="1" ref="AJ22" ca="1">IF(ROW()=COLUMN(),INDIRECT(ADDRESS(ROW(),COLUMN(),1,1,"MTT WIN")),INDIRECT(ADDRESS(ROW(),COLUMN(),1,1,"MTT WIN"))&amp;"-"&amp;INDIRECT(ADDRESS(COLUMN(),ROW(),1,1,"MTT WIN")))</f>
        <v>0-0</v>
      </c>
      <c r="AK22" s="11" t="str" cm="1">
        <f t="array" aca="1" ref="AK22" ca="1">IF(ROW()=COLUMN(),INDIRECT(ADDRESS(ROW(),COLUMN(),1,1,"MTT WIN")),INDIRECT(ADDRESS(ROW(),COLUMN(),1,1,"MTT WIN"))&amp;"-"&amp;INDIRECT(ADDRESS(COLUMN(),ROW(),1,1,"MTT WIN")))</f>
        <v>0-0</v>
      </c>
      <c r="AL22" s="11" t="str" cm="1">
        <f t="array" aca="1" ref="AL22" ca="1">IF(ROW()=COLUMN(),INDIRECT(ADDRESS(ROW(),COLUMN(),1,1,"MTT WIN")),INDIRECT(ADDRESS(ROW(),COLUMN(),1,1,"MTT WIN"))&amp;"-"&amp;INDIRECT(ADDRESS(COLUMN(),ROW(),1,1,"MTT WIN")))</f>
        <v>0-1</v>
      </c>
      <c r="AM22" s="11" t="str" cm="1">
        <f t="array" aca="1" ref="AM22" ca="1">IF(ROW()=COLUMN(),INDIRECT(ADDRESS(ROW(),COLUMN(),1,1,"MTT WIN")),INDIRECT(ADDRESS(ROW(),COLUMN(),1,1,"MTT WIN"))&amp;"-"&amp;INDIRECT(ADDRESS(COLUMN(),ROW(),1,1,"MTT WIN")))</f>
        <v>0-0</v>
      </c>
      <c r="AN22" s="11" t="str" cm="1">
        <f t="array" aca="1" ref="AN22" ca="1">IF(ROW()=COLUMN(),INDIRECT(ADDRESS(ROW(),COLUMN(),1,1,"MTT WIN")),INDIRECT(ADDRESS(ROW(),COLUMN(),1,1,"MTT WIN"))&amp;"-"&amp;INDIRECT(ADDRESS(COLUMN(),ROW(),1,1,"MTT WIN")))</f>
        <v>0-0</v>
      </c>
      <c r="AO22" s="11" t="str" cm="1">
        <f t="array" aca="1" ref="AO22" ca="1">IF(ROW()=COLUMN(),INDIRECT(ADDRESS(ROW(),COLUMN(),1,1,"MTT WIN")),INDIRECT(ADDRESS(ROW(),COLUMN(),1,1,"MTT WIN"))&amp;"-"&amp;INDIRECT(ADDRESS(COLUMN(),ROW(),1,1,"MTT WIN")))</f>
        <v>0-0</v>
      </c>
      <c r="AP22" s="11" t="str" cm="1">
        <f t="array" aca="1" ref="AP22" ca="1">IF(ROW()=COLUMN(),INDIRECT(ADDRESS(ROW(),COLUMN(),1,1,"MTT WIN")),INDIRECT(ADDRESS(ROW(),COLUMN(),1,1,"MTT WIN"))&amp;"-"&amp;INDIRECT(ADDRESS(COLUMN(),ROW(),1,1,"MTT WIN")))</f>
        <v>0-0</v>
      </c>
      <c r="AQ22" s="11" t="str" cm="1">
        <f t="array" aca="1" ref="AQ22" ca="1">IF(ROW()=COLUMN(),INDIRECT(ADDRESS(ROW(),COLUMN(),1,1,"MTT WIN")),INDIRECT(ADDRESS(ROW(),COLUMN(),1,1,"MTT WIN"))&amp;"-"&amp;INDIRECT(ADDRESS(COLUMN(),ROW(),1,1,"MTT WIN")))</f>
        <v>0-1</v>
      </c>
      <c r="AR22" s="11" t="str" cm="1">
        <f t="array" aca="1" ref="AR22" ca="1">IF(ROW()=COLUMN(),INDIRECT(ADDRESS(ROW(),COLUMN(),1,1,"MTT WIN")),INDIRECT(ADDRESS(ROW(),COLUMN(),1,1,"MTT WIN"))&amp;"-"&amp;INDIRECT(ADDRESS(COLUMN(),ROW(),1,1,"MTT WIN")))</f>
        <v>0-0</v>
      </c>
      <c r="AS22" s="11" t="str" cm="1">
        <f t="array" aca="1" ref="AS22" ca="1">IF(ROW()=COLUMN(),INDIRECT(ADDRESS(ROW(),COLUMN(),1,1,"MTT WIN")),INDIRECT(ADDRESS(ROW(),COLUMN(),1,1,"MTT WIN"))&amp;"-"&amp;INDIRECT(ADDRESS(COLUMN(),ROW(),1,1,"MTT WIN")))</f>
        <v>0-0</v>
      </c>
      <c r="AT22" s="11" t="str" cm="1">
        <f t="array" aca="1" ref="AT22" ca="1">IF(ROW()=COLUMN(),INDIRECT(ADDRESS(ROW(),COLUMN(),1,1,"MTT WIN")),INDIRECT(ADDRESS(ROW(),COLUMN(),1,1,"MTT WIN"))&amp;"-"&amp;INDIRECT(ADDRESS(COLUMN(),ROW(),1,1,"MTT WIN")))</f>
        <v>0-0</v>
      </c>
      <c r="AU22" s="11" t="str" cm="1">
        <f t="array" aca="1" ref="AU22" ca="1">IF(ROW()=COLUMN(),INDIRECT(ADDRESS(ROW(),COLUMN(),1,1,"MTT WIN")),INDIRECT(ADDRESS(ROW(),COLUMN(),1,1,"MTT WIN"))&amp;"-"&amp;INDIRECT(ADDRESS(COLUMN(),ROW(),1,1,"MTT WIN")))</f>
        <v>0-0</v>
      </c>
      <c r="AV22" s="11" t="str" cm="1">
        <f t="array" aca="1" ref="AV22" ca="1">IF(ROW()=COLUMN(),INDIRECT(ADDRESS(ROW(),COLUMN(),1,1,"MTT WIN")),INDIRECT(ADDRESS(ROW(),COLUMN(),1,1,"MTT WIN"))&amp;"-"&amp;INDIRECT(ADDRESS(COLUMN(),ROW(),1,1,"MTT WIN")))</f>
        <v>0-0</v>
      </c>
      <c r="AW22" s="11" t="str" cm="1">
        <f t="array" aca="1" ref="AW22" ca="1">IF(ROW()=COLUMN(),INDIRECT(ADDRESS(ROW(),COLUMN(),1,1,"MTT WIN")),INDIRECT(ADDRESS(ROW(),COLUMN(),1,1,"MTT WIN"))&amp;"-"&amp;INDIRECT(ADDRESS(COLUMN(),ROW(),1,1,"MTT WIN")))</f>
        <v>0-0</v>
      </c>
      <c r="AX22" s="11" t="str" cm="1">
        <f t="array" aca="1" ref="AX22" ca="1">IF(ROW()=COLUMN(),INDIRECT(ADDRESS(ROW(),COLUMN(),1,1,"MTT WIN")),INDIRECT(ADDRESS(ROW(),COLUMN(),1,1,"MTT WIN"))&amp;"-"&amp;INDIRECT(ADDRESS(COLUMN(),ROW(),1,1,"MTT WIN")))</f>
        <v>0-0</v>
      </c>
      <c r="AY22" s="11" t="str" cm="1">
        <f t="array" aca="1" ref="AY22" ca="1">IF(ROW()=COLUMN(),INDIRECT(ADDRESS(ROW(),COLUMN(),1,1,"MTT WIN")),INDIRECT(ADDRESS(ROW(),COLUMN(),1,1,"MTT WIN"))&amp;"-"&amp;INDIRECT(ADDRESS(COLUMN(),ROW(),1,1,"MTT WIN")))</f>
        <v>0-0</v>
      </c>
      <c r="AZ22" s="11" t="str" cm="1">
        <f t="array" aca="1" ref="AZ22" ca="1">IF(ROW()=COLUMN(),INDIRECT(ADDRESS(ROW(),COLUMN(),1,1,"MTT WIN")),INDIRECT(ADDRESS(ROW(),COLUMN(),1,1,"MTT WIN"))&amp;"-"&amp;INDIRECT(ADDRESS(COLUMN(),ROW(),1,1,"MTT WIN")))</f>
        <v>0-0</v>
      </c>
      <c r="BA22" s="11" t="str" cm="1">
        <f t="array" aca="1" ref="BA22" ca="1">IF(ROW()=COLUMN(),INDIRECT(ADDRESS(ROW(),COLUMN(),1,1,"MTT WIN")),INDIRECT(ADDRESS(ROW(),COLUMN(),1,1,"MTT WIN"))&amp;"-"&amp;INDIRECT(ADDRESS(COLUMN(),ROW(),1,1,"MTT WIN")))</f>
        <v>0-0</v>
      </c>
      <c r="BB22" s="11" t="str" cm="1">
        <f t="array" aca="1" ref="BB22" ca="1">IF(ROW()=COLUMN(),INDIRECT(ADDRESS(ROW(),COLUMN(),1,1,"MTT WIN")),INDIRECT(ADDRESS(ROW(),COLUMN(),1,1,"MTT WIN"))&amp;"-"&amp;INDIRECT(ADDRESS(COLUMN(),ROW(),1,1,"MTT WIN")))</f>
        <v>0-0</v>
      </c>
      <c r="BC22" s="11" t="str" cm="1">
        <f t="array" aca="1" ref="BC22" ca="1">IF(ROW()=COLUMN(),INDIRECT(ADDRESS(ROW(),COLUMN(),1,1,"MTT WIN")),INDIRECT(ADDRESS(ROW(),COLUMN(),1,1,"MTT WIN"))&amp;"-"&amp;INDIRECT(ADDRESS(COLUMN(),ROW(),1,1,"MTT WIN")))</f>
        <v>0-0</v>
      </c>
      <c r="BD22" s="11" t="str" cm="1">
        <f t="array" aca="1" ref="BD22" ca="1">IF(ROW()=COLUMN(),INDIRECT(ADDRESS(ROW(),COLUMN(),1,1,"MTT WIN")),INDIRECT(ADDRESS(ROW(),COLUMN(),1,1,"MTT WIN"))&amp;"-"&amp;INDIRECT(ADDRESS(COLUMN(),ROW(),1,1,"MTT WIN")))</f>
        <v>0-0</v>
      </c>
      <c r="BE22" s="11" t="str" cm="1">
        <f t="array" aca="1" ref="BE22" ca="1">IF(ROW()=COLUMN(),INDIRECT(ADDRESS(ROW(),COLUMN(),1,1,"MTT WIN")),INDIRECT(ADDRESS(ROW(),COLUMN(),1,1,"MTT WIN"))&amp;"-"&amp;INDIRECT(ADDRESS(COLUMN(),ROW(),1,1,"MTT WIN")))</f>
        <v>0-0</v>
      </c>
      <c r="BF22" s="11" t="str" cm="1">
        <f t="array" aca="1" ref="BF22" ca="1">IF(ROW()=COLUMN(),INDIRECT(ADDRESS(ROW(),COLUMN(),1,1,"MTT WIN")),INDIRECT(ADDRESS(ROW(),COLUMN(),1,1,"MTT WIN"))&amp;"-"&amp;INDIRECT(ADDRESS(COLUMN(),ROW(),1,1,"MTT WIN")))</f>
        <v>0-0</v>
      </c>
    </row>
    <row r="23" spans="1:58" ht="55" customHeight="1" x14ac:dyDescent="0.3">
      <c r="A23" s="3" t="str">
        <f ca="1">MATCHUP!A23</f>
        <v>Bogles</v>
      </c>
      <c r="B23" s="11" t="str" cm="1">
        <f t="array" aca="1" ref="B23" ca="1">IF(ROW()=COLUMN(),INDIRECT(ADDRESS(ROW(),COLUMN(),1,1,"MTT WIN")),INDIRECT(ADDRESS(ROW(),COLUMN(),1,1,"MTT WIN"))&amp;"-"&amp;INDIRECT(ADDRESS(COLUMN(),ROW(),1,1,"MTT WIN")))</f>
        <v>6-5</v>
      </c>
      <c r="C23" s="11" t="str" cm="1">
        <f t="array" aca="1" ref="C23" ca="1">IF(ROW()=COLUMN(),INDIRECT(ADDRESS(ROW(),COLUMN(),1,1,"MTT WIN")),INDIRECT(ADDRESS(ROW(),COLUMN(),1,1,"MTT WIN"))&amp;"-"&amp;INDIRECT(ADDRESS(COLUMN(),ROW(),1,1,"MTT WIN")))</f>
        <v>3-2</v>
      </c>
      <c r="D23" s="11" t="str" cm="1">
        <f t="array" aca="1" ref="D23" ca="1">IF(ROW()=COLUMN(),INDIRECT(ADDRESS(ROW(),COLUMN(),1,1,"MTT WIN")),INDIRECT(ADDRESS(ROW(),COLUMN(),1,1,"MTT WIN"))&amp;"-"&amp;INDIRECT(ADDRESS(COLUMN(),ROW(),1,1,"MTT WIN")))</f>
        <v>2-3</v>
      </c>
      <c r="E23" s="11" t="str" cm="1">
        <f t="array" aca="1" ref="E23" ca="1">IF(ROW()=COLUMN(),INDIRECT(ADDRESS(ROW(),COLUMN(),1,1,"MTT WIN")),INDIRECT(ADDRESS(ROW(),COLUMN(),1,1,"MTT WIN"))&amp;"-"&amp;INDIRECT(ADDRESS(COLUMN(),ROW(),1,1,"MTT WIN")))</f>
        <v>0-6</v>
      </c>
      <c r="F23" s="11" t="str" cm="1">
        <f t="array" aca="1" ref="F23" ca="1">IF(ROW()=COLUMN(),INDIRECT(ADDRESS(ROW(),COLUMN(),1,1,"MTT WIN")),INDIRECT(ADDRESS(ROW(),COLUMN(),1,1,"MTT WIN"))&amp;"-"&amp;INDIRECT(ADDRESS(COLUMN(),ROW(),1,1,"MTT WIN")))</f>
        <v>5-1</v>
      </c>
      <c r="G23" s="11" t="str" cm="1">
        <f t="array" aca="1" ref="G23" ca="1">IF(ROW()=COLUMN(),INDIRECT(ADDRESS(ROW(),COLUMN(),1,1,"MTT WIN")),INDIRECT(ADDRESS(ROW(),COLUMN(),1,1,"MTT WIN"))&amp;"-"&amp;INDIRECT(ADDRESS(COLUMN(),ROW(),1,1,"MTT WIN")))</f>
        <v>2-2</v>
      </c>
      <c r="H23" s="11" t="str" cm="1">
        <f t="array" aca="1" ref="H23" ca="1">IF(ROW()=COLUMN(),INDIRECT(ADDRESS(ROW(),COLUMN(),1,1,"MTT WIN")),INDIRECT(ADDRESS(ROW(),COLUMN(),1,1,"MTT WIN"))&amp;"-"&amp;INDIRECT(ADDRESS(COLUMN(),ROW(),1,1,"MTT WIN")))</f>
        <v>0-2</v>
      </c>
      <c r="I23" s="11" t="str" cm="1">
        <f t="array" aca="1" ref="I23" ca="1">IF(ROW()=COLUMN(),INDIRECT(ADDRESS(ROW(),COLUMN(),1,1,"MTT WIN")),INDIRECT(ADDRESS(ROW(),COLUMN(),1,1,"MTT WIN"))&amp;"-"&amp;INDIRECT(ADDRESS(COLUMN(),ROW(),1,1,"MTT WIN")))</f>
        <v>1-3</v>
      </c>
      <c r="J23" s="11" t="str" cm="1">
        <f t="array" aca="1" ref="J23" ca="1">IF(ROW()=COLUMN(),INDIRECT(ADDRESS(ROW(),COLUMN(),1,1,"MTT WIN")),INDIRECT(ADDRESS(ROW(),COLUMN(),1,1,"MTT WIN"))&amp;"-"&amp;INDIRECT(ADDRESS(COLUMN(),ROW(),1,1,"MTT WIN")))</f>
        <v>0-2</v>
      </c>
      <c r="K23" s="11" t="str" cm="1">
        <f t="array" aca="1" ref="K23" ca="1">IF(ROW()=COLUMN(),INDIRECT(ADDRESS(ROW(),COLUMN(),1,1,"MTT WIN")),INDIRECT(ADDRESS(ROW(),COLUMN(),1,1,"MTT WIN"))&amp;"-"&amp;INDIRECT(ADDRESS(COLUMN(),ROW(),1,1,"MTT WIN")))</f>
        <v>1-0</v>
      </c>
      <c r="L23" s="11" t="str" cm="1">
        <f t="array" aca="1" ref="L23" ca="1">IF(ROW()=COLUMN(),INDIRECT(ADDRESS(ROW(),COLUMN(),1,1,"MTT WIN")),INDIRECT(ADDRESS(ROW(),COLUMN(),1,1,"MTT WIN"))&amp;"-"&amp;INDIRECT(ADDRESS(COLUMN(),ROW(),1,1,"MTT WIN")))</f>
        <v>0-0</v>
      </c>
      <c r="M23" s="11" t="str" cm="1">
        <f t="array" aca="1" ref="M23" ca="1">IF(ROW()=COLUMN(),INDIRECT(ADDRESS(ROW(),COLUMN(),1,1,"MTT WIN")),INDIRECT(ADDRESS(ROW(),COLUMN(),1,1,"MTT WIN"))&amp;"-"&amp;INDIRECT(ADDRESS(COLUMN(),ROW(),1,1,"MTT WIN")))</f>
        <v>0-0</v>
      </c>
      <c r="N23" s="11" t="str" cm="1">
        <f t="array" aca="1" ref="N23" ca="1">IF(ROW()=COLUMN(),INDIRECT(ADDRESS(ROW(),COLUMN(),1,1,"MTT WIN")),INDIRECT(ADDRESS(ROW(),COLUMN(),1,1,"MTT WIN"))&amp;"-"&amp;INDIRECT(ADDRESS(COLUMN(),ROW(),1,1,"MTT WIN")))</f>
        <v>0-2</v>
      </c>
      <c r="O23" s="11" t="str" cm="1">
        <f t="array" aca="1" ref="O23" ca="1">IF(ROW()=COLUMN(),INDIRECT(ADDRESS(ROW(),COLUMN(),1,1,"MTT WIN")),INDIRECT(ADDRESS(ROW(),COLUMN(),1,1,"MTT WIN"))&amp;"-"&amp;INDIRECT(ADDRESS(COLUMN(),ROW(),1,1,"MTT WIN")))</f>
        <v>0-0</v>
      </c>
      <c r="P23" s="11" t="str" cm="1">
        <f t="array" aca="1" ref="P23" ca="1">IF(ROW()=COLUMN(),INDIRECT(ADDRESS(ROW(),COLUMN(),1,1,"MTT WIN")),INDIRECT(ADDRESS(ROW(),COLUMN(),1,1,"MTT WIN"))&amp;"-"&amp;INDIRECT(ADDRESS(COLUMN(),ROW(),1,1,"MTT WIN")))</f>
        <v>0-1</v>
      </c>
      <c r="Q23" s="11" t="str" cm="1">
        <f t="array" aca="1" ref="Q23" ca="1">IF(ROW()=COLUMN(),INDIRECT(ADDRESS(ROW(),COLUMN(),1,1,"MTT WIN")),INDIRECT(ADDRESS(ROW(),COLUMN(),1,1,"MTT WIN"))&amp;"-"&amp;INDIRECT(ADDRESS(COLUMN(),ROW(),1,1,"MTT WIN")))</f>
        <v>0-1</v>
      </c>
      <c r="R23" s="11" t="str" cm="1">
        <f t="array" aca="1" ref="R23" ca="1">IF(ROW()=COLUMN(),INDIRECT(ADDRESS(ROW(),COLUMN(),1,1,"MTT WIN")),INDIRECT(ADDRESS(ROW(),COLUMN(),1,1,"MTT WIN"))&amp;"-"&amp;INDIRECT(ADDRESS(COLUMN(),ROW(),1,1,"MTT WIN")))</f>
        <v>1-1</v>
      </c>
      <c r="S23" s="11" t="str" cm="1">
        <f t="array" aca="1" ref="S23" ca="1">IF(ROW()=COLUMN(),INDIRECT(ADDRESS(ROW(),COLUMN(),1,1,"MTT WIN")),INDIRECT(ADDRESS(ROW(),COLUMN(),1,1,"MTT WIN"))&amp;"-"&amp;INDIRECT(ADDRESS(COLUMN(),ROW(),1,1,"MTT WIN")))</f>
        <v>1-1</v>
      </c>
      <c r="T23" s="11" t="str" cm="1">
        <f t="array" aca="1" ref="T23" ca="1">IF(ROW()=COLUMN(),INDIRECT(ADDRESS(ROW(),COLUMN(),1,1,"MTT WIN")),INDIRECT(ADDRESS(ROW(),COLUMN(),1,1,"MTT WIN"))&amp;"-"&amp;INDIRECT(ADDRESS(COLUMN(),ROW(),1,1,"MTT WIN")))</f>
        <v>0-0</v>
      </c>
      <c r="U23" s="11" t="str" cm="1">
        <f t="array" aca="1" ref="U23" ca="1">IF(ROW()=COLUMN(),INDIRECT(ADDRESS(ROW(),COLUMN(),1,1,"MTT WIN")),INDIRECT(ADDRESS(ROW(),COLUMN(),1,1,"MTT WIN"))&amp;"-"&amp;INDIRECT(ADDRESS(COLUMN(),ROW(),1,1,"MTT WIN")))</f>
        <v>2-0</v>
      </c>
      <c r="V23" s="11" t="str" cm="1">
        <f t="array" aca="1" ref="V23" ca="1">IF(ROW()=COLUMN(),INDIRECT(ADDRESS(ROW(),COLUMN(),1,1,"MTT WIN")),INDIRECT(ADDRESS(ROW(),COLUMN(),1,1,"MTT WIN"))&amp;"-"&amp;INDIRECT(ADDRESS(COLUMN(),ROW(),1,1,"MTT WIN")))</f>
        <v>1-1</v>
      </c>
      <c r="W23" s="11" cm="1">
        <f t="array" aca="1" ref="W23" ca="1">IF(ROW()=COLUMN(),INDIRECT(ADDRESS(ROW(),COLUMN(),1,1,"MTT WIN")),INDIRECT(ADDRESS(ROW(),COLUMN(),1,1,"MTT WIN"))&amp;"-"&amp;INDIRECT(ADDRESS(COLUMN(),ROW(),1,1,"MTT WIN")))</f>
        <v>0</v>
      </c>
      <c r="X23" s="11" t="str" cm="1">
        <f t="array" aca="1" ref="X23" ca="1">IF(ROW()=COLUMN(),INDIRECT(ADDRESS(ROW(),COLUMN(),1,1,"MTT WIN")),INDIRECT(ADDRESS(ROW(),COLUMN(),1,1,"MTT WIN"))&amp;"-"&amp;INDIRECT(ADDRESS(COLUMN(),ROW(),1,1,"MTT WIN")))</f>
        <v>0-1</v>
      </c>
      <c r="Y23" s="11" t="str" cm="1">
        <f t="array" aca="1" ref="Y23" ca="1">IF(ROW()=COLUMN(),INDIRECT(ADDRESS(ROW(),COLUMN(),1,1,"MTT WIN")),INDIRECT(ADDRESS(ROW(),COLUMN(),1,1,"MTT WIN"))&amp;"-"&amp;INDIRECT(ADDRESS(COLUMN(),ROW(),1,1,"MTT WIN")))</f>
        <v>2-2</v>
      </c>
      <c r="Z23" s="11" t="str" cm="1">
        <f t="array" aca="1" ref="Z23" ca="1">IF(ROW()=COLUMN(),INDIRECT(ADDRESS(ROW(),COLUMN(),1,1,"MTT WIN")),INDIRECT(ADDRESS(ROW(),COLUMN(),1,1,"MTT WIN"))&amp;"-"&amp;INDIRECT(ADDRESS(COLUMN(),ROW(),1,1,"MTT WIN")))</f>
        <v>0-0</v>
      </c>
      <c r="AA23" s="11" t="str" cm="1">
        <f t="array" aca="1" ref="AA23" ca="1">IF(ROW()=COLUMN(),INDIRECT(ADDRESS(ROW(),COLUMN(),1,1,"MTT WIN")),INDIRECT(ADDRESS(ROW(),COLUMN(),1,1,"MTT WIN"))&amp;"-"&amp;INDIRECT(ADDRESS(COLUMN(),ROW(),1,1,"MTT WIN")))</f>
        <v>0-0</v>
      </c>
      <c r="AB23" s="11" t="str" cm="1">
        <f t="array" aca="1" ref="AB23" ca="1">IF(ROW()=COLUMN(),INDIRECT(ADDRESS(ROW(),COLUMN(),1,1,"MTT WIN")),INDIRECT(ADDRESS(ROW(),COLUMN(),1,1,"MTT WIN"))&amp;"-"&amp;INDIRECT(ADDRESS(COLUMN(),ROW(),1,1,"MTT WIN")))</f>
        <v>1-1</v>
      </c>
      <c r="AC23" s="11" t="str" cm="1">
        <f t="array" aca="1" ref="AC23" ca="1">IF(ROW()=COLUMN(),INDIRECT(ADDRESS(ROW(),COLUMN(),1,1,"MTT WIN")),INDIRECT(ADDRESS(ROW(),COLUMN(),1,1,"MTT WIN"))&amp;"-"&amp;INDIRECT(ADDRESS(COLUMN(),ROW(),1,1,"MTT WIN")))</f>
        <v>1-0</v>
      </c>
      <c r="AD23" s="11" t="str" cm="1">
        <f t="array" aca="1" ref="AD23" ca="1">IF(ROW()=COLUMN(),INDIRECT(ADDRESS(ROW(),COLUMN(),1,1,"MTT WIN")),INDIRECT(ADDRESS(ROW(),COLUMN(),1,1,"MTT WIN"))&amp;"-"&amp;INDIRECT(ADDRESS(COLUMN(),ROW(),1,1,"MTT WIN")))</f>
        <v>0-0</v>
      </c>
      <c r="AE23" s="11" t="str" cm="1">
        <f t="array" aca="1" ref="AE23" ca="1">IF(ROW()=COLUMN(),INDIRECT(ADDRESS(ROW(),COLUMN(),1,1,"MTT WIN")),INDIRECT(ADDRESS(ROW(),COLUMN(),1,1,"MTT WIN"))&amp;"-"&amp;INDIRECT(ADDRESS(COLUMN(),ROW(),1,1,"MTT WIN")))</f>
        <v>0-0</v>
      </c>
      <c r="AF23" s="11" t="str" cm="1">
        <f t="array" aca="1" ref="AF23" ca="1">IF(ROW()=COLUMN(),INDIRECT(ADDRESS(ROW(),COLUMN(),1,1,"MTT WIN")),INDIRECT(ADDRESS(ROW(),COLUMN(),1,1,"MTT WIN"))&amp;"-"&amp;INDIRECT(ADDRESS(COLUMN(),ROW(),1,1,"MTT WIN")))</f>
        <v>0-0</v>
      </c>
      <c r="AG23" s="11" t="str" cm="1">
        <f t="array" aca="1" ref="AG23" ca="1">IF(ROW()=COLUMN(),INDIRECT(ADDRESS(ROW(),COLUMN(),1,1,"MTT WIN")),INDIRECT(ADDRESS(ROW(),COLUMN(),1,1,"MTT WIN"))&amp;"-"&amp;INDIRECT(ADDRESS(COLUMN(),ROW(),1,1,"MTT WIN")))</f>
        <v>0-1</v>
      </c>
      <c r="AH23" s="11" t="str" cm="1">
        <f t="array" aca="1" ref="AH23" ca="1">IF(ROW()=COLUMN(),INDIRECT(ADDRESS(ROW(),COLUMN(),1,1,"MTT WIN")),INDIRECT(ADDRESS(ROW(),COLUMN(),1,1,"MTT WIN"))&amp;"-"&amp;INDIRECT(ADDRESS(COLUMN(),ROW(),1,1,"MTT WIN")))</f>
        <v>0-1</v>
      </c>
      <c r="AI23" s="11" t="str" cm="1">
        <f t="array" aca="1" ref="AI23" ca="1">IF(ROW()=COLUMN(),INDIRECT(ADDRESS(ROW(),COLUMN(),1,1,"MTT WIN")),INDIRECT(ADDRESS(ROW(),COLUMN(),1,1,"MTT WIN"))&amp;"-"&amp;INDIRECT(ADDRESS(COLUMN(),ROW(),1,1,"MTT WIN")))</f>
        <v>0-0</v>
      </c>
      <c r="AJ23" s="11" t="str" cm="1">
        <f t="array" aca="1" ref="AJ23" ca="1">IF(ROW()=COLUMN(),INDIRECT(ADDRESS(ROW(),COLUMN(),1,1,"MTT WIN")),INDIRECT(ADDRESS(ROW(),COLUMN(),1,1,"MTT WIN"))&amp;"-"&amp;INDIRECT(ADDRESS(COLUMN(),ROW(),1,1,"MTT WIN")))</f>
        <v>0-0</v>
      </c>
      <c r="AK23" s="11" t="str" cm="1">
        <f t="array" aca="1" ref="AK23" ca="1">IF(ROW()=COLUMN(),INDIRECT(ADDRESS(ROW(),COLUMN(),1,1,"MTT WIN")),INDIRECT(ADDRESS(ROW(),COLUMN(),1,1,"MTT WIN"))&amp;"-"&amp;INDIRECT(ADDRESS(COLUMN(),ROW(),1,1,"MTT WIN")))</f>
        <v>0-0</v>
      </c>
      <c r="AL23" s="11" t="str" cm="1">
        <f t="array" aca="1" ref="AL23" ca="1">IF(ROW()=COLUMN(),INDIRECT(ADDRESS(ROW(),COLUMN(),1,1,"MTT WIN")),INDIRECT(ADDRESS(ROW(),COLUMN(),1,1,"MTT WIN"))&amp;"-"&amp;INDIRECT(ADDRESS(COLUMN(),ROW(),1,1,"MTT WIN")))</f>
        <v>0-1</v>
      </c>
      <c r="AM23" s="11" t="str" cm="1">
        <f t="array" aca="1" ref="AM23" ca="1">IF(ROW()=COLUMN(),INDIRECT(ADDRESS(ROW(),COLUMN(),1,1,"MTT WIN")),INDIRECT(ADDRESS(ROW(),COLUMN(),1,1,"MTT WIN"))&amp;"-"&amp;INDIRECT(ADDRESS(COLUMN(),ROW(),1,1,"MTT WIN")))</f>
        <v>0-0</v>
      </c>
      <c r="AN23" s="11" t="str" cm="1">
        <f t="array" aca="1" ref="AN23" ca="1">IF(ROW()=COLUMN(),INDIRECT(ADDRESS(ROW(),COLUMN(),1,1,"MTT WIN")),INDIRECT(ADDRESS(ROW(),COLUMN(),1,1,"MTT WIN"))&amp;"-"&amp;INDIRECT(ADDRESS(COLUMN(),ROW(),1,1,"MTT WIN")))</f>
        <v>1-0</v>
      </c>
      <c r="AO23" s="11" t="str" cm="1">
        <f t="array" aca="1" ref="AO23" ca="1">IF(ROW()=COLUMN(),INDIRECT(ADDRESS(ROW(),COLUMN(),1,1,"MTT WIN")),INDIRECT(ADDRESS(ROW(),COLUMN(),1,1,"MTT WIN"))&amp;"-"&amp;INDIRECT(ADDRESS(COLUMN(),ROW(),1,1,"MTT WIN")))</f>
        <v>0-0</v>
      </c>
      <c r="AP23" s="11" t="str" cm="1">
        <f t="array" aca="1" ref="AP23" ca="1">IF(ROW()=COLUMN(),INDIRECT(ADDRESS(ROW(),COLUMN(),1,1,"MTT WIN")),INDIRECT(ADDRESS(ROW(),COLUMN(),1,1,"MTT WIN"))&amp;"-"&amp;INDIRECT(ADDRESS(COLUMN(),ROW(),1,1,"MTT WIN")))</f>
        <v>0-0</v>
      </c>
      <c r="AQ23" s="11" t="str" cm="1">
        <f t="array" aca="1" ref="AQ23" ca="1">IF(ROW()=COLUMN(),INDIRECT(ADDRESS(ROW(),COLUMN(),1,1,"MTT WIN")),INDIRECT(ADDRESS(ROW(),COLUMN(),1,1,"MTT WIN"))&amp;"-"&amp;INDIRECT(ADDRESS(COLUMN(),ROW(),1,1,"MTT WIN")))</f>
        <v>0-0</v>
      </c>
      <c r="AR23" s="11" t="str" cm="1">
        <f t="array" aca="1" ref="AR23" ca="1">IF(ROW()=COLUMN(),INDIRECT(ADDRESS(ROW(),COLUMN(),1,1,"MTT WIN")),INDIRECT(ADDRESS(ROW(),COLUMN(),1,1,"MTT WIN"))&amp;"-"&amp;INDIRECT(ADDRESS(COLUMN(),ROW(),1,1,"MTT WIN")))</f>
        <v>0-0</v>
      </c>
      <c r="AS23" s="11" t="str" cm="1">
        <f t="array" aca="1" ref="AS23" ca="1">IF(ROW()=COLUMN(),INDIRECT(ADDRESS(ROW(),COLUMN(),1,1,"MTT WIN")),INDIRECT(ADDRESS(ROW(),COLUMN(),1,1,"MTT WIN"))&amp;"-"&amp;INDIRECT(ADDRESS(COLUMN(),ROW(),1,1,"MTT WIN")))</f>
        <v>0-0</v>
      </c>
      <c r="AT23" s="11" t="str" cm="1">
        <f t="array" aca="1" ref="AT23" ca="1">IF(ROW()=COLUMN(),INDIRECT(ADDRESS(ROW(),COLUMN(),1,1,"MTT WIN")),INDIRECT(ADDRESS(ROW(),COLUMN(),1,1,"MTT WIN"))&amp;"-"&amp;INDIRECT(ADDRESS(COLUMN(),ROW(),1,1,"MTT WIN")))</f>
        <v>0-0</v>
      </c>
      <c r="AU23" s="11" t="str" cm="1">
        <f t="array" aca="1" ref="AU23" ca="1">IF(ROW()=COLUMN(),INDIRECT(ADDRESS(ROW(),COLUMN(),1,1,"MTT WIN")),INDIRECT(ADDRESS(ROW(),COLUMN(),1,1,"MTT WIN"))&amp;"-"&amp;INDIRECT(ADDRESS(COLUMN(),ROW(),1,1,"MTT WIN")))</f>
        <v>0-0</v>
      </c>
      <c r="AV23" s="11" t="str" cm="1">
        <f t="array" aca="1" ref="AV23" ca="1">IF(ROW()=COLUMN(),INDIRECT(ADDRESS(ROW(),COLUMN(),1,1,"MTT WIN")),INDIRECT(ADDRESS(ROW(),COLUMN(),1,1,"MTT WIN"))&amp;"-"&amp;INDIRECT(ADDRESS(COLUMN(),ROW(),1,1,"MTT WIN")))</f>
        <v>0-0</v>
      </c>
      <c r="AW23" s="11" t="str" cm="1">
        <f t="array" aca="1" ref="AW23" ca="1">IF(ROW()=COLUMN(),INDIRECT(ADDRESS(ROW(),COLUMN(),1,1,"MTT WIN")),INDIRECT(ADDRESS(ROW(),COLUMN(),1,1,"MTT WIN"))&amp;"-"&amp;INDIRECT(ADDRESS(COLUMN(),ROW(),1,1,"MTT WIN")))</f>
        <v>0-0</v>
      </c>
      <c r="AX23" s="11" t="str" cm="1">
        <f t="array" aca="1" ref="AX23" ca="1">IF(ROW()=COLUMN(),INDIRECT(ADDRESS(ROW(),COLUMN(),1,1,"MTT WIN")),INDIRECT(ADDRESS(ROW(),COLUMN(),1,1,"MTT WIN"))&amp;"-"&amp;INDIRECT(ADDRESS(COLUMN(),ROW(),1,1,"MTT WIN")))</f>
        <v>0-0</v>
      </c>
      <c r="AY23" s="11" t="str" cm="1">
        <f t="array" aca="1" ref="AY23" ca="1">IF(ROW()=COLUMN(),INDIRECT(ADDRESS(ROW(),COLUMN(),1,1,"MTT WIN")),INDIRECT(ADDRESS(ROW(),COLUMN(),1,1,"MTT WIN"))&amp;"-"&amp;INDIRECT(ADDRESS(COLUMN(),ROW(),1,1,"MTT WIN")))</f>
        <v>0-0</v>
      </c>
      <c r="AZ23" s="11" t="str" cm="1">
        <f t="array" aca="1" ref="AZ23" ca="1">IF(ROW()=COLUMN(),INDIRECT(ADDRESS(ROW(),COLUMN(),1,1,"MTT WIN")),INDIRECT(ADDRESS(ROW(),COLUMN(),1,1,"MTT WIN"))&amp;"-"&amp;INDIRECT(ADDRESS(COLUMN(),ROW(),1,1,"MTT WIN")))</f>
        <v>0-0</v>
      </c>
      <c r="BA23" s="11" t="str" cm="1">
        <f t="array" aca="1" ref="BA23" ca="1">IF(ROW()=COLUMN(),INDIRECT(ADDRESS(ROW(),COLUMN(),1,1,"MTT WIN")),INDIRECT(ADDRESS(ROW(),COLUMN(),1,1,"MTT WIN"))&amp;"-"&amp;INDIRECT(ADDRESS(COLUMN(),ROW(),1,1,"MTT WIN")))</f>
        <v>1-0</v>
      </c>
      <c r="BB23" s="11" t="str" cm="1">
        <f t="array" aca="1" ref="BB23" ca="1">IF(ROW()=COLUMN(),INDIRECT(ADDRESS(ROW(),COLUMN(),1,1,"MTT WIN")),INDIRECT(ADDRESS(ROW(),COLUMN(),1,1,"MTT WIN"))&amp;"-"&amp;INDIRECT(ADDRESS(COLUMN(),ROW(),1,1,"MTT WIN")))</f>
        <v>0-0</v>
      </c>
      <c r="BC23" s="11" t="str" cm="1">
        <f t="array" aca="1" ref="BC23" ca="1">IF(ROW()=COLUMN(),INDIRECT(ADDRESS(ROW(),COLUMN(),1,1,"MTT WIN")),INDIRECT(ADDRESS(ROW(),COLUMN(),1,1,"MTT WIN"))&amp;"-"&amp;INDIRECT(ADDRESS(COLUMN(),ROW(),1,1,"MTT WIN")))</f>
        <v>0-0</v>
      </c>
      <c r="BD23" s="11" t="str" cm="1">
        <f t="array" aca="1" ref="BD23" ca="1">IF(ROW()=COLUMN(),INDIRECT(ADDRESS(ROW(),COLUMN(),1,1,"MTT WIN")),INDIRECT(ADDRESS(ROW(),COLUMN(),1,1,"MTT WIN"))&amp;"-"&amp;INDIRECT(ADDRESS(COLUMN(),ROW(),1,1,"MTT WIN")))</f>
        <v>0-0</v>
      </c>
      <c r="BE23" s="11" t="str" cm="1">
        <f t="array" aca="1" ref="BE23" ca="1">IF(ROW()=COLUMN(),INDIRECT(ADDRESS(ROW(),COLUMN(),1,1,"MTT WIN")),INDIRECT(ADDRESS(ROW(),COLUMN(),1,1,"MTT WIN"))&amp;"-"&amp;INDIRECT(ADDRESS(COLUMN(),ROW(),1,1,"MTT WIN")))</f>
        <v>0-0</v>
      </c>
      <c r="BF23" s="11" t="str" cm="1">
        <f t="array" aca="1" ref="BF23" ca="1">IF(ROW()=COLUMN(),INDIRECT(ADDRESS(ROW(),COLUMN(),1,1,"MTT WIN")),INDIRECT(ADDRESS(ROW(),COLUMN(),1,1,"MTT WIN"))&amp;"-"&amp;INDIRECT(ADDRESS(COLUMN(),ROW(),1,1,"MTT WIN")))</f>
        <v>0-0</v>
      </c>
    </row>
    <row r="24" spans="1:58" ht="55" customHeight="1" x14ac:dyDescent="0.3">
      <c r="A24" s="3" t="str">
        <f ca="1">MATCHUP!A24</f>
        <v>Walls</v>
      </c>
      <c r="B24" s="11" t="str" cm="1">
        <f t="array" aca="1" ref="B24" ca="1">IF(ROW()=COLUMN(),INDIRECT(ADDRESS(ROW(),COLUMN(),1,1,"MTT WIN")),INDIRECT(ADDRESS(ROW(),COLUMN(),1,1,"MTT WIN"))&amp;"-"&amp;INDIRECT(ADDRESS(COLUMN(),ROW(),1,1,"MTT WIN")))</f>
        <v>2-6</v>
      </c>
      <c r="C24" s="11" t="str" cm="1">
        <f t="array" aca="1" ref="C24" ca="1">IF(ROW()=COLUMN(),INDIRECT(ADDRESS(ROW(),COLUMN(),1,1,"MTT WIN")),INDIRECT(ADDRESS(ROW(),COLUMN(),1,1,"MTT WIN"))&amp;"-"&amp;INDIRECT(ADDRESS(COLUMN(),ROW(),1,1,"MTT WIN")))</f>
        <v>2-4</v>
      </c>
      <c r="D24" s="11" t="str" cm="1">
        <f t="array" aca="1" ref="D24" ca="1">IF(ROW()=COLUMN(),INDIRECT(ADDRESS(ROW(),COLUMN(),1,1,"MTT WIN")),INDIRECT(ADDRESS(ROW(),COLUMN(),1,1,"MTT WIN"))&amp;"-"&amp;INDIRECT(ADDRESS(COLUMN(),ROW(),1,1,"MTT WIN")))</f>
        <v>2-1</v>
      </c>
      <c r="E24" s="11" t="str" cm="1">
        <f t="array" aca="1" ref="E24" ca="1">IF(ROW()=COLUMN(),INDIRECT(ADDRESS(ROW(),COLUMN(),1,1,"MTT WIN")),INDIRECT(ADDRESS(ROW(),COLUMN(),1,1,"MTT WIN"))&amp;"-"&amp;INDIRECT(ADDRESS(COLUMN(),ROW(),1,1,"MTT WIN")))</f>
        <v>5-4</v>
      </c>
      <c r="F24" s="11" t="str" cm="1">
        <f t="array" aca="1" ref="F24" ca="1">IF(ROW()=COLUMN(),INDIRECT(ADDRESS(ROW(),COLUMN(),1,1,"MTT WIN")),INDIRECT(ADDRESS(ROW(),COLUMN(),1,1,"MTT WIN"))&amp;"-"&amp;INDIRECT(ADDRESS(COLUMN(),ROW(),1,1,"MTT WIN")))</f>
        <v>1-5</v>
      </c>
      <c r="G24" s="11" t="str" cm="1">
        <f t="array" aca="1" ref="G24" ca="1">IF(ROW()=COLUMN(),INDIRECT(ADDRESS(ROW(),COLUMN(),1,1,"MTT WIN")),INDIRECT(ADDRESS(ROW(),COLUMN(),1,1,"MTT WIN"))&amp;"-"&amp;INDIRECT(ADDRESS(COLUMN(),ROW(),1,1,"MTT WIN")))</f>
        <v>2-1</v>
      </c>
      <c r="H24" s="11" t="str" cm="1">
        <f t="array" aca="1" ref="H24" ca="1">IF(ROW()=COLUMN(),INDIRECT(ADDRESS(ROW(),COLUMN(),1,1,"MTT WIN")),INDIRECT(ADDRESS(ROW(),COLUMN(),1,1,"MTT WIN"))&amp;"-"&amp;INDIRECT(ADDRESS(COLUMN(),ROW(),1,1,"MTT WIN")))</f>
        <v>1-1</v>
      </c>
      <c r="I24" s="11" t="str" cm="1">
        <f t="array" aca="1" ref="I24" ca="1">IF(ROW()=COLUMN(),INDIRECT(ADDRESS(ROW(),COLUMN(),1,1,"MTT WIN")),INDIRECT(ADDRESS(ROW(),COLUMN(),1,1,"MTT WIN"))&amp;"-"&amp;INDIRECT(ADDRESS(COLUMN(),ROW(),1,1,"MTT WIN")))</f>
        <v>1-2</v>
      </c>
      <c r="J24" s="11" t="str" cm="1">
        <f t="array" aca="1" ref="J24" ca="1">IF(ROW()=COLUMN(),INDIRECT(ADDRESS(ROW(),COLUMN(),1,1,"MTT WIN")),INDIRECT(ADDRESS(ROW(),COLUMN(),1,1,"MTT WIN"))&amp;"-"&amp;INDIRECT(ADDRESS(COLUMN(),ROW(),1,1,"MTT WIN")))</f>
        <v>1-2</v>
      </c>
      <c r="K24" s="11" t="str" cm="1">
        <f t="array" aca="1" ref="K24" ca="1">IF(ROW()=COLUMN(),INDIRECT(ADDRESS(ROW(),COLUMN(),1,1,"MTT WIN")),INDIRECT(ADDRESS(ROW(),COLUMN(),1,1,"MTT WIN"))&amp;"-"&amp;INDIRECT(ADDRESS(COLUMN(),ROW(),1,1,"MTT WIN")))</f>
        <v>1-0</v>
      </c>
      <c r="L24" s="11" t="str" cm="1">
        <f t="array" aca="1" ref="L24" ca="1">IF(ROW()=COLUMN(),INDIRECT(ADDRESS(ROW(),COLUMN(),1,1,"MTT WIN")),INDIRECT(ADDRESS(ROW(),COLUMN(),1,1,"MTT WIN"))&amp;"-"&amp;INDIRECT(ADDRESS(COLUMN(),ROW(),1,1,"MTT WIN")))</f>
        <v>0-0</v>
      </c>
      <c r="M24" s="11" t="str" cm="1">
        <f t="array" aca="1" ref="M24" ca="1">IF(ROW()=COLUMN(),INDIRECT(ADDRESS(ROW(),COLUMN(),1,1,"MTT WIN")),INDIRECT(ADDRESS(ROW(),COLUMN(),1,1,"MTT WIN"))&amp;"-"&amp;INDIRECT(ADDRESS(COLUMN(),ROW(),1,1,"MTT WIN")))</f>
        <v>2-1</v>
      </c>
      <c r="N24" s="11" t="str" cm="1">
        <f t="array" aca="1" ref="N24" ca="1">IF(ROW()=COLUMN(),INDIRECT(ADDRESS(ROW(),COLUMN(),1,1,"MTT WIN")),INDIRECT(ADDRESS(ROW(),COLUMN(),1,1,"MTT WIN"))&amp;"-"&amp;INDIRECT(ADDRESS(COLUMN(),ROW(),1,1,"MTT WIN")))</f>
        <v>2-0</v>
      </c>
      <c r="O24" s="11" t="str" cm="1">
        <f t="array" aca="1" ref="O24" ca="1">IF(ROW()=COLUMN(),INDIRECT(ADDRESS(ROW(),COLUMN(),1,1,"MTT WIN")),INDIRECT(ADDRESS(ROW(),COLUMN(),1,1,"MTT WIN"))&amp;"-"&amp;INDIRECT(ADDRESS(COLUMN(),ROW(),1,1,"MTT WIN")))</f>
        <v>0-1</v>
      </c>
      <c r="P24" s="11" t="str" cm="1">
        <f t="array" aca="1" ref="P24" ca="1">IF(ROW()=COLUMN(),INDIRECT(ADDRESS(ROW(),COLUMN(),1,1,"MTT WIN")),INDIRECT(ADDRESS(ROW(),COLUMN(),1,1,"MTT WIN"))&amp;"-"&amp;INDIRECT(ADDRESS(COLUMN(),ROW(),1,1,"MTT WIN")))</f>
        <v>0-0</v>
      </c>
      <c r="Q24" s="11" t="str" cm="1">
        <f t="array" aca="1" ref="Q24" ca="1">IF(ROW()=COLUMN(),INDIRECT(ADDRESS(ROW(),COLUMN(),1,1,"MTT WIN")),INDIRECT(ADDRESS(ROW(),COLUMN(),1,1,"MTT WIN"))&amp;"-"&amp;INDIRECT(ADDRESS(COLUMN(),ROW(),1,1,"MTT WIN")))</f>
        <v>0-2</v>
      </c>
      <c r="R24" s="11" t="str" cm="1">
        <f t="array" aca="1" ref="R24" ca="1">IF(ROW()=COLUMN(),INDIRECT(ADDRESS(ROW(),COLUMN(),1,1,"MTT WIN")),INDIRECT(ADDRESS(ROW(),COLUMN(),1,1,"MTT WIN"))&amp;"-"&amp;INDIRECT(ADDRESS(COLUMN(),ROW(),1,1,"MTT WIN")))</f>
        <v>1-0</v>
      </c>
      <c r="S24" s="11" t="str" cm="1">
        <f t="array" aca="1" ref="S24" ca="1">IF(ROW()=COLUMN(),INDIRECT(ADDRESS(ROW(),COLUMN(),1,1,"MTT WIN")),INDIRECT(ADDRESS(ROW(),COLUMN(),1,1,"MTT WIN"))&amp;"-"&amp;INDIRECT(ADDRESS(COLUMN(),ROW(),1,1,"MTT WIN")))</f>
        <v>1-0</v>
      </c>
      <c r="T24" s="11" t="str" cm="1">
        <f t="array" aca="1" ref="T24" ca="1">IF(ROW()=COLUMN(),INDIRECT(ADDRESS(ROW(),COLUMN(),1,1,"MTT WIN")),INDIRECT(ADDRESS(ROW(),COLUMN(),1,1,"MTT WIN"))&amp;"-"&amp;INDIRECT(ADDRESS(COLUMN(),ROW(),1,1,"MTT WIN")))</f>
        <v>0-0</v>
      </c>
      <c r="U24" s="11" t="str" cm="1">
        <f t="array" aca="1" ref="U24" ca="1">IF(ROW()=COLUMN(),INDIRECT(ADDRESS(ROW(),COLUMN(),1,1,"MTT WIN")),INDIRECT(ADDRESS(ROW(),COLUMN(),1,1,"MTT WIN"))&amp;"-"&amp;INDIRECT(ADDRESS(COLUMN(),ROW(),1,1,"MTT WIN")))</f>
        <v>0-0</v>
      </c>
      <c r="V24" s="11" t="str" cm="1">
        <f t="array" aca="1" ref="V24" ca="1">IF(ROW()=COLUMN(),INDIRECT(ADDRESS(ROW(),COLUMN(),1,1,"MTT WIN")),INDIRECT(ADDRESS(ROW(),COLUMN(),1,1,"MTT WIN"))&amp;"-"&amp;INDIRECT(ADDRESS(COLUMN(),ROW(),1,1,"MTT WIN")))</f>
        <v>0-0</v>
      </c>
      <c r="W24" s="11" t="str" cm="1">
        <f t="array" aca="1" ref="W24" ca="1">IF(ROW()=COLUMN(),INDIRECT(ADDRESS(ROW(),COLUMN(),1,1,"MTT WIN")),INDIRECT(ADDRESS(ROW(),COLUMN(),1,1,"MTT WIN"))&amp;"-"&amp;INDIRECT(ADDRESS(COLUMN(),ROW(),1,1,"MTT WIN")))</f>
        <v>1-0</v>
      </c>
      <c r="X24" s="11" cm="1">
        <f t="array" aca="1" ref="X24" ca="1">IF(ROW()=COLUMN(),INDIRECT(ADDRESS(ROW(),COLUMN(),1,1,"MTT WIN")),INDIRECT(ADDRESS(ROW(),COLUMN(),1,1,"MTT WIN"))&amp;"-"&amp;INDIRECT(ADDRESS(COLUMN(),ROW(),1,1,"MTT WIN")))</f>
        <v>0</v>
      </c>
      <c r="Y24" s="11" t="str" cm="1">
        <f t="array" aca="1" ref="Y24" ca="1">IF(ROW()=COLUMN(),INDIRECT(ADDRESS(ROW(),COLUMN(),1,1,"MTT WIN")),INDIRECT(ADDRESS(ROW(),COLUMN(),1,1,"MTT WIN"))&amp;"-"&amp;INDIRECT(ADDRESS(COLUMN(),ROW(),1,1,"MTT WIN")))</f>
        <v>0-0</v>
      </c>
      <c r="Z24" s="11" t="str" cm="1">
        <f t="array" aca="1" ref="Z24" ca="1">IF(ROW()=COLUMN(),INDIRECT(ADDRESS(ROW(),COLUMN(),1,1,"MTT WIN")),INDIRECT(ADDRESS(ROW(),COLUMN(),1,1,"MTT WIN"))&amp;"-"&amp;INDIRECT(ADDRESS(COLUMN(),ROW(),1,1,"MTT WIN")))</f>
        <v>0-0</v>
      </c>
      <c r="AA24" s="11" t="str" cm="1">
        <f t="array" aca="1" ref="AA24" ca="1">IF(ROW()=COLUMN(),INDIRECT(ADDRESS(ROW(),COLUMN(),1,1,"MTT WIN")),INDIRECT(ADDRESS(ROW(),COLUMN(),1,1,"MTT WIN"))&amp;"-"&amp;INDIRECT(ADDRESS(COLUMN(),ROW(),1,1,"MTT WIN")))</f>
        <v>0-0</v>
      </c>
      <c r="AB24" s="11" t="str" cm="1">
        <f t="array" aca="1" ref="AB24" ca="1">IF(ROW()=COLUMN(),INDIRECT(ADDRESS(ROW(),COLUMN(),1,1,"MTT WIN")),INDIRECT(ADDRESS(ROW(),COLUMN(),1,1,"MTT WIN"))&amp;"-"&amp;INDIRECT(ADDRESS(COLUMN(),ROW(),1,1,"MTT WIN")))</f>
        <v>0-0</v>
      </c>
      <c r="AC24" s="11" t="str" cm="1">
        <f t="array" aca="1" ref="AC24" ca="1">IF(ROW()=COLUMN(),INDIRECT(ADDRESS(ROW(),COLUMN(),1,1,"MTT WIN")),INDIRECT(ADDRESS(ROW(),COLUMN(),1,1,"MTT WIN"))&amp;"-"&amp;INDIRECT(ADDRESS(COLUMN(),ROW(),1,1,"MTT WIN")))</f>
        <v>0-0</v>
      </c>
      <c r="AD24" s="11" t="str" cm="1">
        <f t="array" aca="1" ref="AD24" ca="1">IF(ROW()=COLUMN(),INDIRECT(ADDRESS(ROW(),COLUMN(),1,1,"MTT WIN")),INDIRECT(ADDRESS(ROW(),COLUMN(),1,1,"MTT WIN"))&amp;"-"&amp;INDIRECT(ADDRESS(COLUMN(),ROW(),1,1,"MTT WIN")))</f>
        <v>0-0</v>
      </c>
      <c r="AE24" s="11" t="str" cm="1">
        <f t="array" aca="1" ref="AE24" ca="1">IF(ROW()=COLUMN(),INDIRECT(ADDRESS(ROW(),COLUMN(),1,1,"MTT WIN")),INDIRECT(ADDRESS(ROW(),COLUMN(),1,1,"MTT WIN"))&amp;"-"&amp;INDIRECT(ADDRESS(COLUMN(),ROW(),1,1,"MTT WIN")))</f>
        <v>0-0</v>
      </c>
      <c r="AF24" s="11" t="str" cm="1">
        <f t="array" aca="1" ref="AF24" ca="1">IF(ROW()=COLUMN(),INDIRECT(ADDRESS(ROW(),COLUMN(),1,1,"MTT WIN")),INDIRECT(ADDRESS(ROW(),COLUMN(),1,1,"MTT WIN"))&amp;"-"&amp;INDIRECT(ADDRESS(COLUMN(),ROW(),1,1,"MTT WIN")))</f>
        <v>0-0</v>
      </c>
      <c r="AG24" s="11" t="str" cm="1">
        <f t="array" aca="1" ref="AG24" ca="1">IF(ROW()=COLUMN(),INDIRECT(ADDRESS(ROW(),COLUMN(),1,1,"MTT WIN")),INDIRECT(ADDRESS(ROW(),COLUMN(),1,1,"MTT WIN"))&amp;"-"&amp;INDIRECT(ADDRESS(COLUMN(),ROW(),1,1,"MTT WIN")))</f>
        <v>0-0</v>
      </c>
      <c r="AH24" s="11" t="str" cm="1">
        <f t="array" aca="1" ref="AH24" ca="1">IF(ROW()=COLUMN(),INDIRECT(ADDRESS(ROW(),COLUMN(),1,1,"MTT WIN")),INDIRECT(ADDRESS(ROW(),COLUMN(),1,1,"MTT WIN"))&amp;"-"&amp;INDIRECT(ADDRESS(COLUMN(),ROW(),1,1,"MTT WIN")))</f>
        <v>0-0</v>
      </c>
      <c r="AI24" s="11" t="str" cm="1">
        <f t="array" aca="1" ref="AI24" ca="1">IF(ROW()=COLUMN(),INDIRECT(ADDRESS(ROW(),COLUMN(),1,1,"MTT WIN")),INDIRECT(ADDRESS(ROW(),COLUMN(),1,1,"MTT WIN"))&amp;"-"&amp;INDIRECT(ADDRESS(COLUMN(),ROW(),1,1,"MTT WIN")))</f>
        <v>0-0</v>
      </c>
      <c r="AJ24" s="11" t="str" cm="1">
        <f t="array" aca="1" ref="AJ24" ca="1">IF(ROW()=COLUMN(),INDIRECT(ADDRESS(ROW(),COLUMN(),1,1,"MTT WIN")),INDIRECT(ADDRESS(ROW(),COLUMN(),1,1,"MTT WIN"))&amp;"-"&amp;INDIRECT(ADDRESS(COLUMN(),ROW(),1,1,"MTT WIN")))</f>
        <v>0-0</v>
      </c>
      <c r="AK24" s="11" t="str" cm="1">
        <f t="array" aca="1" ref="AK24" ca="1">IF(ROW()=COLUMN(),INDIRECT(ADDRESS(ROW(),COLUMN(),1,1,"MTT WIN")),INDIRECT(ADDRESS(ROW(),COLUMN(),1,1,"MTT WIN"))&amp;"-"&amp;INDIRECT(ADDRESS(COLUMN(),ROW(),1,1,"MTT WIN")))</f>
        <v>0-0</v>
      </c>
      <c r="AL24" s="11" t="str" cm="1">
        <f t="array" aca="1" ref="AL24" ca="1">IF(ROW()=COLUMN(),INDIRECT(ADDRESS(ROW(),COLUMN(),1,1,"MTT WIN")),INDIRECT(ADDRESS(ROW(),COLUMN(),1,1,"MTT WIN"))&amp;"-"&amp;INDIRECT(ADDRESS(COLUMN(),ROW(),1,1,"MTT WIN")))</f>
        <v>0-1</v>
      </c>
      <c r="AM24" s="11" t="str" cm="1">
        <f t="array" aca="1" ref="AM24" ca="1">IF(ROW()=COLUMN(),INDIRECT(ADDRESS(ROW(),COLUMN(),1,1,"MTT WIN")),INDIRECT(ADDRESS(ROW(),COLUMN(),1,1,"MTT WIN"))&amp;"-"&amp;INDIRECT(ADDRESS(COLUMN(),ROW(),1,1,"MTT WIN")))</f>
        <v>0-0</v>
      </c>
      <c r="AN24" s="11" t="str" cm="1">
        <f t="array" aca="1" ref="AN24" ca="1">IF(ROW()=COLUMN(),INDIRECT(ADDRESS(ROW(),COLUMN(),1,1,"MTT WIN")),INDIRECT(ADDRESS(ROW(),COLUMN(),1,1,"MTT WIN"))&amp;"-"&amp;INDIRECT(ADDRESS(COLUMN(),ROW(),1,1,"MTT WIN")))</f>
        <v>0-0</v>
      </c>
      <c r="AO24" s="11" t="str" cm="1">
        <f t="array" aca="1" ref="AO24" ca="1">IF(ROW()=COLUMN(),INDIRECT(ADDRESS(ROW(),COLUMN(),1,1,"MTT WIN")),INDIRECT(ADDRESS(ROW(),COLUMN(),1,1,"MTT WIN"))&amp;"-"&amp;INDIRECT(ADDRESS(COLUMN(),ROW(),1,1,"MTT WIN")))</f>
        <v>0-0</v>
      </c>
      <c r="AP24" s="11" t="str" cm="1">
        <f t="array" aca="1" ref="AP24" ca="1">IF(ROW()=COLUMN(),INDIRECT(ADDRESS(ROW(),COLUMN(),1,1,"MTT WIN")),INDIRECT(ADDRESS(ROW(),COLUMN(),1,1,"MTT WIN"))&amp;"-"&amp;INDIRECT(ADDRESS(COLUMN(),ROW(),1,1,"MTT WIN")))</f>
        <v>0-0</v>
      </c>
      <c r="AQ24" s="11" t="str" cm="1">
        <f t="array" aca="1" ref="AQ24" ca="1">IF(ROW()=COLUMN(),INDIRECT(ADDRESS(ROW(),COLUMN(),1,1,"MTT WIN")),INDIRECT(ADDRESS(ROW(),COLUMN(),1,1,"MTT WIN"))&amp;"-"&amp;INDIRECT(ADDRESS(COLUMN(),ROW(),1,1,"MTT WIN")))</f>
        <v>0-0</v>
      </c>
      <c r="AR24" s="11" t="str" cm="1">
        <f t="array" aca="1" ref="AR24" ca="1">IF(ROW()=COLUMN(),INDIRECT(ADDRESS(ROW(),COLUMN(),1,1,"MTT WIN")),INDIRECT(ADDRESS(ROW(),COLUMN(),1,1,"MTT WIN"))&amp;"-"&amp;INDIRECT(ADDRESS(COLUMN(),ROW(),1,1,"MTT WIN")))</f>
        <v>0-0</v>
      </c>
      <c r="AS24" s="11" t="str" cm="1">
        <f t="array" aca="1" ref="AS24" ca="1">IF(ROW()=COLUMN(),INDIRECT(ADDRESS(ROW(),COLUMN(),1,1,"MTT WIN")),INDIRECT(ADDRESS(ROW(),COLUMN(),1,1,"MTT WIN"))&amp;"-"&amp;INDIRECT(ADDRESS(COLUMN(),ROW(),1,1,"MTT WIN")))</f>
        <v>0-0</v>
      </c>
      <c r="AT24" s="11" t="str" cm="1">
        <f t="array" aca="1" ref="AT24" ca="1">IF(ROW()=COLUMN(),INDIRECT(ADDRESS(ROW(),COLUMN(),1,1,"MTT WIN")),INDIRECT(ADDRESS(ROW(),COLUMN(),1,1,"MTT WIN"))&amp;"-"&amp;INDIRECT(ADDRESS(COLUMN(),ROW(),1,1,"MTT WIN")))</f>
        <v>0-0</v>
      </c>
      <c r="AU24" s="11" t="str" cm="1">
        <f t="array" aca="1" ref="AU24" ca="1">IF(ROW()=COLUMN(),INDIRECT(ADDRESS(ROW(),COLUMN(),1,1,"MTT WIN")),INDIRECT(ADDRESS(ROW(),COLUMN(),1,1,"MTT WIN"))&amp;"-"&amp;INDIRECT(ADDRESS(COLUMN(),ROW(),1,1,"MTT WIN")))</f>
        <v>0-0</v>
      </c>
      <c r="AV24" s="11" t="str" cm="1">
        <f t="array" aca="1" ref="AV24" ca="1">IF(ROW()=COLUMN(),INDIRECT(ADDRESS(ROW(),COLUMN(),1,1,"MTT WIN")),INDIRECT(ADDRESS(ROW(),COLUMN(),1,1,"MTT WIN"))&amp;"-"&amp;INDIRECT(ADDRESS(COLUMN(),ROW(),1,1,"MTT WIN")))</f>
        <v>0-0</v>
      </c>
      <c r="AW24" s="11" t="str" cm="1">
        <f t="array" aca="1" ref="AW24" ca="1">IF(ROW()=COLUMN(),INDIRECT(ADDRESS(ROW(),COLUMN(),1,1,"MTT WIN")),INDIRECT(ADDRESS(ROW(),COLUMN(),1,1,"MTT WIN"))&amp;"-"&amp;INDIRECT(ADDRESS(COLUMN(),ROW(),1,1,"MTT WIN")))</f>
        <v>0-0</v>
      </c>
      <c r="AX24" s="11" t="str" cm="1">
        <f t="array" aca="1" ref="AX24" ca="1">IF(ROW()=COLUMN(),INDIRECT(ADDRESS(ROW(),COLUMN(),1,1,"MTT WIN")),INDIRECT(ADDRESS(ROW(),COLUMN(),1,1,"MTT WIN"))&amp;"-"&amp;INDIRECT(ADDRESS(COLUMN(),ROW(),1,1,"MTT WIN")))</f>
        <v>0-0</v>
      </c>
      <c r="AY24" s="11" t="str" cm="1">
        <f t="array" aca="1" ref="AY24" ca="1">IF(ROW()=COLUMN(),INDIRECT(ADDRESS(ROW(),COLUMN(),1,1,"MTT WIN")),INDIRECT(ADDRESS(ROW(),COLUMN(),1,1,"MTT WIN"))&amp;"-"&amp;INDIRECT(ADDRESS(COLUMN(),ROW(),1,1,"MTT WIN")))</f>
        <v>0-0</v>
      </c>
      <c r="AZ24" s="11" t="str" cm="1">
        <f t="array" aca="1" ref="AZ24" ca="1">IF(ROW()=COLUMN(),INDIRECT(ADDRESS(ROW(),COLUMN(),1,1,"MTT WIN")),INDIRECT(ADDRESS(ROW(),COLUMN(),1,1,"MTT WIN"))&amp;"-"&amp;INDIRECT(ADDRESS(COLUMN(),ROW(),1,1,"MTT WIN")))</f>
        <v>0-0</v>
      </c>
      <c r="BA24" s="11" t="str" cm="1">
        <f t="array" aca="1" ref="BA24" ca="1">IF(ROW()=COLUMN(),INDIRECT(ADDRESS(ROW(),COLUMN(),1,1,"MTT WIN")),INDIRECT(ADDRESS(ROW(),COLUMN(),1,1,"MTT WIN"))&amp;"-"&amp;INDIRECT(ADDRESS(COLUMN(),ROW(),1,1,"MTT WIN")))</f>
        <v>0-0</v>
      </c>
      <c r="BB24" s="11" t="str" cm="1">
        <f t="array" aca="1" ref="BB24" ca="1">IF(ROW()=COLUMN(),INDIRECT(ADDRESS(ROW(),COLUMN(),1,1,"MTT WIN")),INDIRECT(ADDRESS(ROW(),COLUMN(),1,1,"MTT WIN"))&amp;"-"&amp;INDIRECT(ADDRESS(COLUMN(),ROW(),1,1,"MTT WIN")))</f>
        <v>0-0</v>
      </c>
      <c r="BC24" s="11" t="str" cm="1">
        <f t="array" aca="1" ref="BC24" ca="1">IF(ROW()=COLUMN(),INDIRECT(ADDRESS(ROW(),COLUMN(),1,1,"MTT WIN")),INDIRECT(ADDRESS(ROW(),COLUMN(),1,1,"MTT WIN"))&amp;"-"&amp;INDIRECT(ADDRESS(COLUMN(),ROW(),1,1,"MTT WIN")))</f>
        <v>0-0</v>
      </c>
      <c r="BD24" s="11" t="str" cm="1">
        <f t="array" aca="1" ref="BD24" ca="1">IF(ROW()=COLUMN(),INDIRECT(ADDRESS(ROW(),COLUMN(),1,1,"MTT WIN")),INDIRECT(ADDRESS(ROW(),COLUMN(),1,1,"MTT WIN"))&amp;"-"&amp;INDIRECT(ADDRESS(COLUMN(),ROW(),1,1,"MTT WIN")))</f>
        <v>0-0</v>
      </c>
      <c r="BE24" s="11" t="str" cm="1">
        <f t="array" aca="1" ref="BE24" ca="1">IF(ROW()=COLUMN(),INDIRECT(ADDRESS(ROW(),COLUMN(),1,1,"MTT WIN")),INDIRECT(ADDRESS(ROW(),COLUMN(),1,1,"MTT WIN"))&amp;"-"&amp;INDIRECT(ADDRESS(COLUMN(),ROW(),1,1,"MTT WIN")))</f>
        <v>0-0</v>
      </c>
      <c r="BF24" s="11" t="str" cm="1">
        <f t="array" aca="1" ref="BF24" ca="1">IF(ROW()=COLUMN(),INDIRECT(ADDRESS(ROW(),COLUMN(),1,1,"MTT WIN")),INDIRECT(ADDRESS(ROW(),COLUMN(),1,1,"MTT WIN"))&amp;"-"&amp;INDIRECT(ADDRESS(COLUMN(),ROW(),1,1,"MTT WIN")))</f>
        <v>0-0</v>
      </c>
    </row>
    <row r="25" spans="1:58" ht="55" customHeight="1" x14ac:dyDescent="0.3">
      <c r="A25" s="3" t="str">
        <f ca="1">MATCHUP!A25</f>
        <v>Mardu Synth</v>
      </c>
      <c r="B25" s="11" t="str" cm="1">
        <f t="array" aca="1" ref="B25" ca="1">IF(ROW()=COLUMN(),INDIRECT(ADDRESS(ROW(),COLUMN(),1,1,"MTT WIN")),INDIRECT(ADDRESS(ROW(),COLUMN(),1,1,"MTT WIN"))&amp;"-"&amp;INDIRECT(ADDRESS(COLUMN(),ROW(),1,1,"MTT WIN")))</f>
        <v>2-7</v>
      </c>
      <c r="C25" s="11" t="str" cm="1">
        <f t="array" aca="1" ref="C25" ca="1">IF(ROW()=COLUMN(),INDIRECT(ADDRESS(ROW(),COLUMN(),1,1,"MTT WIN")),INDIRECT(ADDRESS(ROW(),COLUMN(),1,1,"MTT WIN"))&amp;"-"&amp;INDIRECT(ADDRESS(COLUMN(),ROW(),1,1,"MTT WIN")))</f>
        <v>6-4</v>
      </c>
      <c r="D25" s="11" t="str" cm="1">
        <f t="array" aca="1" ref="D25" ca="1">IF(ROW()=COLUMN(),INDIRECT(ADDRESS(ROW(),COLUMN(),1,1,"MTT WIN")),INDIRECT(ADDRESS(ROW(),COLUMN(),1,1,"MTT WIN"))&amp;"-"&amp;INDIRECT(ADDRESS(COLUMN(),ROW(),1,1,"MTT WIN")))</f>
        <v>3-2</v>
      </c>
      <c r="E25" s="11" t="str" cm="1">
        <f t="array" aca="1" ref="E25" ca="1">IF(ROW()=COLUMN(),INDIRECT(ADDRESS(ROW(),COLUMN(),1,1,"MTT WIN")),INDIRECT(ADDRESS(ROW(),COLUMN(),1,1,"MTT WIN"))&amp;"-"&amp;INDIRECT(ADDRESS(COLUMN(),ROW(),1,1,"MTT WIN")))</f>
        <v>8-1</v>
      </c>
      <c r="F25" s="11" t="str" cm="1">
        <f t="array" aca="1" ref="F25" ca="1">IF(ROW()=COLUMN(),INDIRECT(ADDRESS(ROW(),COLUMN(),1,1,"MTT WIN")),INDIRECT(ADDRESS(ROW(),COLUMN(),1,1,"MTT WIN"))&amp;"-"&amp;INDIRECT(ADDRESS(COLUMN(),ROW(),1,1,"MTT WIN")))</f>
        <v>4-2</v>
      </c>
      <c r="G25" s="11" t="str" cm="1">
        <f t="array" aca="1" ref="G25" ca="1">IF(ROW()=COLUMN(),INDIRECT(ADDRESS(ROW(),COLUMN(),1,1,"MTT WIN")),INDIRECT(ADDRESS(ROW(),COLUMN(),1,1,"MTT WIN"))&amp;"-"&amp;INDIRECT(ADDRESS(COLUMN(),ROW(),1,1,"MTT WIN")))</f>
        <v>2-3</v>
      </c>
      <c r="H25" s="11" t="str" cm="1">
        <f t="array" aca="1" ref="H25" ca="1">IF(ROW()=COLUMN(),INDIRECT(ADDRESS(ROW(),COLUMN(),1,1,"MTT WIN")),INDIRECT(ADDRESS(ROW(),COLUMN(),1,1,"MTT WIN"))&amp;"-"&amp;INDIRECT(ADDRESS(COLUMN(),ROW(),1,1,"MTT WIN")))</f>
        <v>1-0</v>
      </c>
      <c r="I25" s="11" t="str" cm="1">
        <f t="array" aca="1" ref="I25" ca="1">IF(ROW()=COLUMN(),INDIRECT(ADDRESS(ROW(),COLUMN(),1,1,"MTT WIN")),INDIRECT(ADDRESS(ROW(),COLUMN(),1,1,"MTT WIN"))&amp;"-"&amp;INDIRECT(ADDRESS(COLUMN(),ROW(),1,1,"MTT WIN")))</f>
        <v>1-0</v>
      </c>
      <c r="J25" s="11" t="str" cm="1">
        <f t="array" aca="1" ref="J25" ca="1">IF(ROW()=COLUMN(),INDIRECT(ADDRESS(ROW(),COLUMN(),1,1,"MTT WIN")),INDIRECT(ADDRESS(ROW(),COLUMN(),1,1,"MTT WIN"))&amp;"-"&amp;INDIRECT(ADDRESS(COLUMN(),ROW(),1,1,"MTT WIN")))</f>
        <v>1-0</v>
      </c>
      <c r="K25" s="11" t="str" cm="1">
        <f t="array" aca="1" ref="K25" ca="1">IF(ROW()=COLUMN(),INDIRECT(ADDRESS(ROW(),COLUMN(),1,1,"MTT WIN")),INDIRECT(ADDRESS(ROW(),COLUMN(),1,1,"MTT WIN"))&amp;"-"&amp;INDIRECT(ADDRESS(COLUMN(),ROW(),1,1,"MTT WIN")))</f>
        <v>1-1</v>
      </c>
      <c r="L25" s="11" t="str" cm="1">
        <f t="array" aca="1" ref="L25" ca="1">IF(ROW()=COLUMN(),INDIRECT(ADDRESS(ROW(),COLUMN(),1,1,"MTT WIN")),INDIRECT(ADDRESS(ROW(),COLUMN(),1,1,"MTT WIN"))&amp;"-"&amp;INDIRECT(ADDRESS(COLUMN(),ROW(),1,1,"MTT WIN")))</f>
        <v>0-1</v>
      </c>
      <c r="M25" s="11" t="str" cm="1">
        <f t="array" aca="1" ref="M25" ca="1">IF(ROW()=COLUMN(),INDIRECT(ADDRESS(ROW(),COLUMN(),1,1,"MTT WIN")),INDIRECT(ADDRESS(ROW(),COLUMN(),1,1,"MTT WIN"))&amp;"-"&amp;INDIRECT(ADDRESS(COLUMN(),ROW(),1,1,"MTT WIN")))</f>
        <v>0-0</v>
      </c>
      <c r="N25" s="11" t="str" cm="1">
        <f t="array" aca="1" ref="N25" ca="1">IF(ROW()=COLUMN(),INDIRECT(ADDRESS(ROW(),COLUMN(),1,1,"MTT WIN")),INDIRECT(ADDRESS(ROW(),COLUMN(),1,1,"MTT WIN"))&amp;"-"&amp;INDIRECT(ADDRESS(COLUMN(),ROW(),1,1,"MTT WIN")))</f>
        <v>0-0</v>
      </c>
      <c r="O25" s="11" t="str" cm="1">
        <f t="array" aca="1" ref="O25" ca="1">IF(ROW()=COLUMN(),INDIRECT(ADDRESS(ROW(),COLUMN(),1,1,"MTT WIN")),INDIRECT(ADDRESS(ROW(),COLUMN(),1,1,"MTT WIN"))&amp;"-"&amp;INDIRECT(ADDRESS(COLUMN(),ROW(),1,1,"MTT WIN")))</f>
        <v>1-3</v>
      </c>
      <c r="P25" s="11" t="str" cm="1">
        <f t="array" aca="1" ref="P25" ca="1">IF(ROW()=COLUMN(),INDIRECT(ADDRESS(ROW(),COLUMN(),1,1,"MTT WIN")),INDIRECT(ADDRESS(ROW(),COLUMN(),1,1,"MTT WIN"))&amp;"-"&amp;INDIRECT(ADDRESS(COLUMN(),ROW(),1,1,"MTT WIN")))</f>
        <v>1-0</v>
      </c>
      <c r="Q25" s="11" t="str" cm="1">
        <f t="array" aca="1" ref="Q25" ca="1">IF(ROW()=COLUMN(),INDIRECT(ADDRESS(ROW(),COLUMN(),1,1,"MTT WIN")),INDIRECT(ADDRESS(ROW(),COLUMN(),1,1,"MTT WIN"))&amp;"-"&amp;INDIRECT(ADDRESS(COLUMN(),ROW(),1,1,"MTT WIN")))</f>
        <v>0-0</v>
      </c>
      <c r="R25" s="11" t="str" cm="1">
        <f t="array" aca="1" ref="R25" ca="1">IF(ROW()=COLUMN(),INDIRECT(ADDRESS(ROW(),COLUMN(),1,1,"MTT WIN")),INDIRECT(ADDRESS(ROW(),COLUMN(),1,1,"MTT WIN"))&amp;"-"&amp;INDIRECT(ADDRESS(COLUMN(),ROW(),1,1,"MTT WIN")))</f>
        <v>2-0</v>
      </c>
      <c r="S25" s="11" t="str" cm="1">
        <f t="array" aca="1" ref="S25" ca="1">IF(ROW()=COLUMN(),INDIRECT(ADDRESS(ROW(),COLUMN(),1,1,"MTT WIN")),INDIRECT(ADDRESS(ROW(),COLUMN(),1,1,"MTT WIN"))&amp;"-"&amp;INDIRECT(ADDRESS(COLUMN(),ROW(),1,1,"MTT WIN")))</f>
        <v>0-0</v>
      </c>
      <c r="T25" s="11" t="str" cm="1">
        <f t="array" aca="1" ref="T25" ca="1">IF(ROW()=COLUMN(),INDIRECT(ADDRESS(ROW(),COLUMN(),1,1,"MTT WIN")),INDIRECT(ADDRESS(ROW(),COLUMN(),1,1,"MTT WIN"))&amp;"-"&amp;INDIRECT(ADDRESS(COLUMN(),ROW(),1,1,"MTT WIN")))</f>
        <v>2-0</v>
      </c>
      <c r="U25" s="11" t="str" cm="1">
        <f t="array" aca="1" ref="U25" ca="1">IF(ROW()=COLUMN(),INDIRECT(ADDRESS(ROW(),COLUMN(),1,1,"MTT WIN")),INDIRECT(ADDRESS(ROW(),COLUMN(),1,1,"MTT WIN"))&amp;"-"&amp;INDIRECT(ADDRESS(COLUMN(),ROW(),1,1,"MTT WIN")))</f>
        <v>3-0</v>
      </c>
      <c r="V25" s="11" t="str" cm="1">
        <f t="array" aca="1" ref="V25" ca="1">IF(ROW()=COLUMN(),INDIRECT(ADDRESS(ROW(),COLUMN(),1,1,"MTT WIN")),INDIRECT(ADDRESS(ROW(),COLUMN(),1,1,"MTT WIN"))&amp;"-"&amp;INDIRECT(ADDRESS(COLUMN(),ROW(),1,1,"MTT WIN")))</f>
        <v>0-0</v>
      </c>
      <c r="W25" s="11" t="str" cm="1">
        <f t="array" aca="1" ref="W25" ca="1">IF(ROW()=COLUMN(),INDIRECT(ADDRESS(ROW(),COLUMN(),1,1,"MTT WIN")),INDIRECT(ADDRESS(ROW(),COLUMN(),1,1,"MTT WIN"))&amp;"-"&amp;INDIRECT(ADDRESS(COLUMN(),ROW(),1,1,"MTT WIN")))</f>
        <v>2-2</v>
      </c>
      <c r="X25" s="11" t="str" cm="1">
        <f t="array" aca="1" ref="X25" ca="1">IF(ROW()=COLUMN(),INDIRECT(ADDRESS(ROW(),COLUMN(),1,1,"MTT WIN")),INDIRECT(ADDRESS(ROW(),COLUMN(),1,1,"MTT WIN"))&amp;"-"&amp;INDIRECT(ADDRESS(COLUMN(),ROW(),1,1,"MTT WIN")))</f>
        <v>0-0</v>
      </c>
      <c r="Y25" s="11" cm="1">
        <f t="array" aca="1" ref="Y25" ca="1">IF(ROW()=COLUMN(),INDIRECT(ADDRESS(ROW(),COLUMN(),1,1,"MTT WIN")),INDIRECT(ADDRESS(ROW(),COLUMN(),1,1,"MTT WIN"))&amp;"-"&amp;INDIRECT(ADDRESS(COLUMN(),ROW(),1,1,"MTT WIN")))</f>
        <v>0</v>
      </c>
      <c r="Z25" s="11" t="str" cm="1">
        <f t="array" aca="1" ref="Z25" ca="1">IF(ROW()=COLUMN(),INDIRECT(ADDRESS(ROW(),COLUMN(),1,1,"MTT WIN")),INDIRECT(ADDRESS(ROW(),COLUMN(),1,1,"MTT WIN"))&amp;"-"&amp;INDIRECT(ADDRESS(COLUMN(),ROW(),1,1,"MTT WIN")))</f>
        <v>0-0</v>
      </c>
      <c r="AA25" s="11" t="str" cm="1">
        <f t="array" aca="1" ref="AA25" ca="1">IF(ROW()=COLUMN(),INDIRECT(ADDRESS(ROW(),COLUMN(),1,1,"MTT WIN")),INDIRECT(ADDRESS(ROW(),COLUMN(),1,1,"MTT WIN"))&amp;"-"&amp;INDIRECT(ADDRESS(COLUMN(),ROW(),1,1,"MTT WIN")))</f>
        <v>1-0</v>
      </c>
      <c r="AB25" s="11" t="str" cm="1">
        <f t="array" aca="1" ref="AB25" ca="1">IF(ROW()=COLUMN(),INDIRECT(ADDRESS(ROW(),COLUMN(),1,1,"MTT WIN")),INDIRECT(ADDRESS(ROW(),COLUMN(),1,1,"MTT WIN"))&amp;"-"&amp;INDIRECT(ADDRESS(COLUMN(),ROW(),1,1,"MTT WIN")))</f>
        <v>0-0</v>
      </c>
      <c r="AC25" s="11" t="str" cm="1">
        <f t="array" aca="1" ref="AC25" ca="1">IF(ROW()=COLUMN(),INDIRECT(ADDRESS(ROW(),COLUMN(),1,1,"MTT WIN")),INDIRECT(ADDRESS(ROW(),COLUMN(),1,1,"MTT WIN"))&amp;"-"&amp;INDIRECT(ADDRESS(COLUMN(),ROW(),1,1,"MTT WIN")))</f>
        <v>0-0</v>
      </c>
      <c r="AD25" s="11" t="str" cm="1">
        <f t="array" aca="1" ref="AD25" ca="1">IF(ROW()=COLUMN(),INDIRECT(ADDRESS(ROW(),COLUMN(),1,1,"MTT WIN")),INDIRECT(ADDRESS(ROW(),COLUMN(),1,1,"MTT WIN"))&amp;"-"&amp;INDIRECT(ADDRESS(COLUMN(),ROW(),1,1,"MTT WIN")))</f>
        <v>0-0</v>
      </c>
      <c r="AE25" s="11" t="str" cm="1">
        <f t="array" aca="1" ref="AE25" ca="1">IF(ROW()=COLUMN(),INDIRECT(ADDRESS(ROW(),COLUMN(),1,1,"MTT WIN")),INDIRECT(ADDRESS(ROW(),COLUMN(),1,1,"MTT WIN"))&amp;"-"&amp;INDIRECT(ADDRESS(COLUMN(),ROW(),1,1,"MTT WIN")))</f>
        <v>0-0</v>
      </c>
      <c r="AF25" s="11" t="str" cm="1">
        <f t="array" aca="1" ref="AF25" ca="1">IF(ROW()=COLUMN(),INDIRECT(ADDRESS(ROW(),COLUMN(),1,1,"MTT WIN")),INDIRECT(ADDRESS(ROW(),COLUMN(),1,1,"MTT WIN"))&amp;"-"&amp;INDIRECT(ADDRESS(COLUMN(),ROW(),1,1,"MTT WIN")))</f>
        <v>0-0</v>
      </c>
      <c r="AG25" s="11" t="str" cm="1">
        <f t="array" aca="1" ref="AG25" ca="1">IF(ROW()=COLUMN(),INDIRECT(ADDRESS(ROW(),COLUMN(),1,1,"MTT WIN")),INDIRECT(ADDRESS(ROW(),COLUMN(),1,1,"MTT WIN"))&amp;"-"&amp;INDIRECT(ADDRESS(COLUMN(),ROW(),1,1,"MTT WIN")))</f>
        <v>0-1</v>
      </c>
      <c r="AH25" s="11" t="str" cm="1">
        <f t="array" aca="1" ref="AH25" ca="1">IF(ROW()=COLUMN(),INDIRECT(ADDRESS(ROW(),COLUMN(),1,1,"MTT WIN")),INDIRECT(ADDRESS(ROW(),COLUMN(),1,1,"MTT WIN"))&amp;"-"&amp;INDIRECT(ADDRESS(COLUMN(),ROW(),1,1,"MTT WIN")))</f>
        <v>0-0</v>
      </c>
      <c r="AI25" s="11" t="str" cm="1">
        <f t="array" aca="1" ref="AI25" ca="1">IF(ROW()=COLUMN(),INDIRECT(ADDRESS(ROW(),COLUMN(),1,1,"MTT WIN")),INDIRECT(ADDRESS(ROW(),COLUMN(),1,1,"MTT WIN"))&amp;"-"&amp;INDIRECT(ADDRESS(COLUMN(),ROW(),1,1,"MTT WIN")))</f>
        <v>0-0</v>
      </c>
      <c r="AJ25" s="11" t="str" cm="1">
        <f t="array" aca="1" ref="AJ25" ca="1">IF(ROW()=COLUMN(),INDIRECT(ADDRESS(ROW(),COLUMN(),1,1,"MTT WIN")),INDIRECT(ADDRESS(ROW(),COLUMN(),1,1,"MTT WIN"))&amp;"-"&amp;INDIRECT(ADDRESS(COLUMN(),ROW(),1,1,"MTT WIN")))</f>
        <v>0-0</v>
      </c>
      <c r="AK25" s="11" t="str" cm="1">
        <f t="array" aca="1" ref="AK25" ca="1">IF(ROW()=COLUMN(),INDIRECT(ADDRESS(ROW(),COLUMN(),1,1,"MTT WIN")),INDIRECT(ADDRESS(ROW(),COLUMN(),1,1,"MTT WIN"))&amp;"-"&amp;INDIRECT(ADDRESS(COLUMN(),ROW(),1,1,"MTT WIN")))</f>
        <v>0-0</v>
      </c>
      <c r="AL25" s="11" t="str" cm="1">
        <f t="array" aca="1" ref="AL25" ca="1">IF(ROW()=COLUMN(),INDIRECT(ADDRESS(ROW(),COLUMN(),1,1,"MTT WIN")),INDIRECT(ADDRESS(ROW(),COLUMN(),1,1,"MTT WIN"))&amp;"-"&amp;INDIRECT(ADDRESS(COLUMN(),ROW(),1,1,"MTT WIN")))</f>
        <v>0-0</v>
      </c>
      <c r="AM25" s="11" t="str" cm="1">
        <f t="array" aca="1" ref="AM25" ca="1">IF(ROW()=COLUMN(),INDIRECT(ADDRESS(ROW(),COLUMN(),1,1,"MTT WIN")),INDIRECT(ADDRESS(ROW(),COLUMN(),1,1,"MTT WIN"))&amp;"-"&amp;INDIRECT(ADDRESS(COLUMN(),ROW(),1,1,"MTT WIN")))</f>
        <v>1-0</v>
      </c>
      <c r="AN25" s="11" t="str" cm="1">
        <f t="array" aca="1" ref="AN25" ca="1">IF(ROW()=COLUMN(),INDIRECT(ADDRESS(ROW(),COLUMN(),1,1,"MTT WIN")),INDIRECT(ADDRESS(ROW(),COLUMN(),1,1,"MTT WIN"))&amp;"-"&amp;INDIRECT(ADDRESS(COLUMN(),ROW(),1,1,"MTT WIN")))</f>
        <v>0-0</v>
      </c>
      <c r="AO25" s="11" t="str" cm="1">
        <f t="array" aca="1" ref="AO25" ca="1">IF(ROW()=COLUMN(),INDIRECT(ADDRESS(ROW(),COLUMN(),1,1,"MTT WIN")),INDIRECT(ADDRESS(ROW(),COLUMN(),1,1,"MTT WIN"))&amp;"-"&amp;INDIRECT(ADDRESS(COLUMN(),ROW(),1,1,"MTT WIN")))</f>
        <v>0-0</v>
      </c>
      <c r="AP25" s="11" t="str" cm="1">
        <f t="array" aca="1" ref="AP25" ca="1">IF(ROW()=COLUMN(),INDIRECT(ADDRESS(ROW(),COLUMN(),1,1,"MTT WIN")),INDIRECT(ADDRESS(ROW(),COLUMN(),1,1,"MTT WIN"))&amp;"-"&amp;INDIRECT(ADDRESS(COLUMN(),ROW(),1,1,"MTT WIN")))</f>
        <v>0-0</v>
      </c>
      <c r="AQ25" s="11" t="str" cm="1">
        <f t="array" aca="1" ref="AQ25" ca="1">IF(ROW()=COLUMN(),INDIRECT(ADDRESS(ROW(),COLUMN(),1,1,"MTT WIN")),INDIRECT(ADDRESS(ROW(),COLUMN(),1,1,"MTT WIN"))&amp;"-"&amp;INDIRECT(ADDRESS(COLUMN(),ROW(),1,1,"MTT WIN")))</f>
        <v>0-0</v>
      </c>
      <c r="AR25" s="11" t="str" cm="1">
        <f t="array" aca="1" ref="AR25" ca="1">IF(ROW()=COLUMN(),INDIRECT(ADDRESS(ROW(),COLUMN(),1,1,"MTT WIN")),INDIRECT(ADDRESS(ROW(),COLUMN(),1,1,"MTT WIN"))&amp;"-"&amp;INDIRECT(ADDRESS(COLUMN(),ROW(),1,1,"MTT WIN")))</f>
        <v>0-0</v>
      </c>
      <c r="AS25" s="11" t="str" cm="1">
        <f t="array" aca="1" ref="AS25" ca="1">IF(ROW()=COLUMN(),INDIRECT(ADDRESS(ROW(),COLUMN(),1,1,"MTT WIN")),INDIRECT(ADDRESS(ROW(),COLUMN(),1,1,"MTT WIN"))&amp;"-"&amp;INDIRECT(ADDRESS(COLUMN(),ROW(),1,1,"MTT WIN")))</f>
        <v>0-0</v>
      </c>
      <c r="AT25" s="11" t="str" cm="1">
        <f t="array" aca="1" ref="AT25" ca="1">IF(ROW()=COLUMN(),INDIRECT(ADDRESS(ROW(),COLUMN(),1,1,"MTT WIN")),INDIRECT(ADDRESS(ROW(),COLUMN(),1,1,"MTT WIN"))&amp;"-"&amp;INDIRECT(ADDRESS(COLUMN(),ROW(),1,1,"MTT WIN")))</f>
        <v>0-0</v>
      </c>
      <c r="AU25" s="11" t="str" cm="1">
        <f t="array" aca="1" ref="AU25" ca="1">IF(ROW()=COLUMN(),INDIRECT(ADDRESS(ROW(),COLUMN(),1,1,"MTT WIN")),INDIRECT(ADDRESS(ROW(),COLUMN(),1,1,"MTT WIN"))&amp;"-"&amp;INDIRECT(ADDRESS(COLUMN(),ROW(),1,1,"MTT WIN")))</f>
        <v>0-0</v>
      </c>
      <c r="AV25" s="11" t="str" cm="1">
        <f t="array" aca="1" ref="AV25" ca="1">IF(ROW()=COLUMN(),INDIRECT(ADDRESS(ROW(),COLUMN(),1,1,"MTT WIN")),INDIRECT(ADDRESS(ROW(),COLUMN(),1,1,"MTT WIN"))&amp;"-"&amp;INDIRECT(ADDRESS(COLUMN(),ROW(),1,1,"MTT WIN")))</f>
        <v>0-0</v>
      </c>
      <c r="AW25" s="11" t="str" cm="1">
        <f t="array" aca="1" ref="AW25" ca="1">IF(ROW()=COLUMN(),INDIRECT(ADDRESS(ROW(),COLUMN(),1,1,"MTT WIN")),INDIRECT(ADDRESS(ROW(),COLUMN(),1,1,"MTT WIN"))&amp;"-"&amp;INDIRECT(ADDRESS(COLUMN(),ROW(),1,1,"MTT WIN")))</f>
        <v>0-0</v>
      </c>
      <c r="AX25" s="11" t="str" cm="1">
        <f t="array" aca="1" ref="AX25" ca="1">IF(ROW()=COLUMN(),INDIRECT(ADDRESS(ROW(),COLUMN(),1,1,"MTT WIN")),INDIRECT(ADDRESS(ROW(),COLUMN(),1,1,"MTT WIN"))&amp;"-"&amp;INDIRECT(ADDRESS(COLUMN(),ROW(),1,1,"MTT WIN")))</f>
        <v>0-0</v>
      </c>
      <c r="AY25" s="11" t="str" cm="1">
        <f t="array" aca="1" ref="AY25" ca="1">IF(ROW()=COLUMN(),INDIRECT(ADDRESS(ROW(),COLUMN(),1,1,"MTT WIN")),INDIRECT(ADDRESS(ROW(),COLUMN(),1,1,"MTT WIN"))&amp;"-"&amp;INDIRECT(ADDRESS(COLUMN(),ROW(),1,1,"MTT WIN")))</f>
        <v>0-0</v>
      </c>
      <c r="AZ25" s="11" t="str" cm="1">
        <f t="array" aca="1" ref="AZ25" ca="1">IF(ROW()=COLUMN(),INDIRECT(ADDRESS(ROW(),COLUMN(),1,1,"MTT WIN")),INDIRECT(ADDRESS(ROW(),COLUMN(),1,1,"MTT WIN"))&amp;"-"&amp;INDIRECT(ADDRESS(COLUMN(),ROW(),1,1,"MTT WIN")))</f>
        <v>0-0</v>
      </c>
      <c r="BA25" s="11" t="str" cm="1">
        <f t="array" aca="1" ref="BA25" ca="1">IF(ROW()=COLUMN(),INDIRECT(ADDRESS(ROW(),COLUMN(),1,1,"MTT WIN")),INDIRECT(ADDRESS(ROW(),COLUMN(),1,1,"MTT WIN"))&amp;"-"&amp;INDIRECT(ADDRESS(COLUMN(),ROW(),1,1,"MTT WIN")))</f>
        <v>0-0</v>
      </c>
      <c r="BB25" s="11" t="str" cm="1">
        <f t="array" aca="1" ref="BB25" ca="1">IF(ROW()=COLUMN(),INDIRECT(ADDRESS(ROW(),COLUMN(),1,1,"MTT WIN")),INDIRECT(ADDRESS(ROW(),COLUMN(),1,1,"MTT WIN"))&amp;"-"&amp;INDIRECT(ADDRESS(COLUMN(),ROW(),1,1,"MTT WIN")))</f>
        <v>0-0</v>
      </c>
      <c r="BC25" s="11" t="str" cm="1">
        <f t="array" aca="1" ref="BC25" ca="1">IF(ROW()=COLUMN(),INDIRECT(ADDRESS(ROW(),COLUMN(),1,1,"MTT WIN")),INDIRECT(ADDRESS(ROW(),COLUMN(),1,1,"MTT WIN"))&amp;"-"&amp;INDIRECT(ADDRESS(COLUMN(),ROW(),1,1,"MTT WIN")))</f>
        <v>0-0</v>
      </c>
      <c r="BD25" s="11" t="str" cm="1">
        <f t="array" aca="1" ref="BD25" ca="1">IF(ROW()=COLUMN(),INDIRECT(ADDRESS(ROW(),COLUMN(),1,1,"MTT WIN")),INDIRECT(ADDRESS(ROW(),COLUMN(),1,1,"MTT WIN"))&amp;"-"&amp;INDIRECT(ADDRESS(COLUMN(),ROW(),1,1,"MTT WIN")))</f>
        <v>0-0</v>
      </c>
      <c r="BE25" s="11" t="str" cm="1">
        <f t="array" aca="1" ref="BE25" ca="1">IF(ROW()=COLUMN(),INDIRECT(ADDRESS(ROW(),COLUMN(),1,1,"MTT WIN")),INDIRECT(ADDRESS(ROW(),COLUMN(),1,1,"MTT WIN"))&amp;"-"&amp;INDIRECT(ADDRESS(COLUMN(),ROW(),1,1,"MTT WIN")))</f>
        <v>0-0</v>
      </c>
      <c r="BF25" s="11" t="str" cm="1">
        <f t="array" aca="1" ref="BF25" ca="1">IF(ROW()=COLUMN(),INDIRECT(ADDRESS(ROW(),COLUMN(),1,1,"MTT WIN")),INDIRECT(ADDRESS(ROW(),COLUMN(),1,1,"MTT WIN"))&amp;"-"&amp;INDIRECT(ADDRESS(COLUMN(),ROW(),1,1,"MTT WIN")))</f>
        <v>0-0</v>
      </c>
    </row>
    <row r="26" spans="1:58" ht="55" customHeight="1" x14ac:dyDescent="0.3">
      <c r="A26" s="3" t="str">
        <f ca="1">MATCHUP!A26</f>
        <v>Fangren Tron</v>
      </c>
      <c r="B26" s="11" t="str" cm="1">
        <f t="array" aca="1" ref="B26" ca="1">IF(ROW()=COLUMN(),INDIRECT(ADDRESS(ROW(),COLUMN(),1,1,"MTT WIN")),INDIRECT(ADDRESS(ROW(),COLUMN(),1,1,"MTT WIN"))&amp;"-"&amp;INDIRECT(ADDRESS(COLUMN(),ROW(),1,1,"MTT WIN")))</f>
        <v>1-5</v>
      </c>
      <c r="C26" s="11" t="str" cm="1">
        <f t="array" aca="1" ref="C26" ca="1">IF(ROW()=COLUMN(),INDIRECT(ADDRESS(ROW(),COLUMN(),1,1,"MTT WIN")),INDIRECT(ADDRESS(ROW(),COLUMN(),1,1,"MTT WIN"))&amp;"-"&amp;INDIRECT(ADDRESS(COLUMN(),ROW(),1,1,"MTT WIN")))</f>
        <v>1-1</v>
      </c>
      <c r="D26" s="11" t="str" cm="1">
        <f t="array" aca="1" ref="D26" ca="1">IF(ROW()=COLUMN(),INDIRECT(ADDRESS(ROW(),COLUMN(),1,1,"MTT WIN")),INDIRECT(ADDRESS(ROW(),COLUMN(),1,1,"MTT WIN"))&amp;"-"&amp;INDIRECT(ADDRESS(COLUMN(),ROW(),1,1,"MTT WIN")))</f>
        <v>3-1</v>
      </c>
      <c r="E26" s="11" t="str" cm="1">
        <f t="array" aca="1" ref="E26" ca="1">IF(ROW()=COLUMN(),INDIRECT(ADDRESS(ROW(),COLUMN(),1,1,"MTT WIN")),INDIRECT(ADDRESS(ROW(),COLUMN(),1,1,"MTT WIN"))&amp;"-"&amp;INDIRECT(ADDRESS(COLUMN(),ROW(),1,1,"MTT WIN")))</f>
        <v>0-5</v>
      </c>
      <c r="F26" s="11" t="str" cm="1">
        <f t="array" aca="1" ref="F26" ca="1">IF(ROW()=COLUMN(),INDIRECT(ADDRESS(ROW(),COLUMN(),1,1,"MTT WIN")),INDIRECT(ADDRESS(ROW(),COLUMN(),1,1,"MTT WIN"))&amp;"-"&amp;INDIRECT(ADDRESS(COLUMN(),ROW(),1,1,"MTT WIN")))</f>
        <v>1-3</v>
      </c>
      <c r="G26" s="11" t="str" cm="1">
        <f t="array" aca="1" ref="G26" ca="1">IF(ROW()=COLUMN(),INDIRECT(ADDRESS(ROW(),COLUMN(),1,1,"MTT WIN")),INDIRECT(ADDRESS(ROW(),COLUMN(),1,1,"MTT WIN"))&amp;"-"&amp;INDIRECT(ADDRESS(COLUMN(),ROW(),1,1,"MTT WIN")))</f>
        <v>0-2</v>
      </c>
      <c r="H26" s="11" t="str" cm="1">
        <f t="array" aca="1" ref="H26" ca="1">IF(ROW()=COLUMN(),INDIRECT(ADDRESS(ROW(),COLUMN(),1,1,"MTT WIN")),INDIRECT(ADDRESS(ROW(),COLUMN(),1,1,"MTT WIN"))&amp;"-"&amp;INDIRECT(ADDRESS(COLUMN(),ROW(),1,1,"MTT WIN")))</f>
        <v>0-1</v>
      </c>
      <c r="I26" s="11" t="str" cm="1">
        <f t="array" aca="1" ref="I26" ca="1">IF(ROW()=COLUMN(),INDIRECT(ADDRESS(ROW(),COLUMN(),1,1,"MTT WIN")),INDIRECT(ADDRESS(ROW(),COLUMN(),1,1,"MTT WIN"))&amp;"-"&amp;INDIRECT(ADDRESS(COLUMN(),ROW(),1,1,"MTT WIN")))</f>
        <v>1-1</v>
      </c>
      <c r="J26" s="11" t="str" cm="1">
        <f t="array" aca="1" ref="J26" ca="1">IF(ROW()=COLUMN(),INDIRECT(ADDRESS(ROW(),COLUMN(),1,1,"MTT WIN")),INDIRECT(ADDRESS(ROW(),COLUMN(),1,1,"MTT WIN"))&amp;"-"&amp;INDIRECT(ADDRESS(COLUMN(),ROW(),1,1,"MTT WIN")))</f>
        <v>0-0</v>
      </c>
      <c r="K26" s="11" t="str" cm="1">
        <f t="array" aca="1" ref="K26" ca="1">IF(ROW()=COLUMN(),INDIRECT(ADDRESS(ROW(),COLUMN(),1,1,"MTT WIN")),INDIRECT(ADDRESS(ROW(),COLUMN(),1,1,"MTT WIN"))&amp;"-"&amp;INDIRECT(ADDRESS(COLUMN(),ROW(),1,1,"MTT WIN")))</f>
        <v>2-0</v>
      </c>
      <c r="L26" s="11" t="str" cm="1">
        <f t="array" aca="1" ref="L26" ca="1">IF(ROW()=COLUMN(),INDIRECT(ADDRESS(ROW(),COLUMN(),1,1,"MTT WIN")),INDIRECT(ADDRESS(ROW(),COLUMN(),1,1,"MTT WIN"))&amp;"-"&amp;INDIRECT(ADDRESS(COLUMN(),ROW(),1,1,"MTT WIN")))</f>
        <v>1-1</v>
      </c>
      <c r="M26" s="11" t="str" cm="1">
        <f t="array" aca="1" ref="M26" ca="1">IF(ROW()=COLUMN(),INDIRECT(ADDRESS(ROW(),COLUMN(),1,1,"MTT WIN")),INDIRECT(ADDRESS(ROW(),COLUMN(),1,1,"MTT WIN"))&amp;"-"&amp;INDIRECT(ADDRESS(COLUMN(),ROW(),1,1,"MTT WIN")))</f>
        <v>1-0</v>
      </c>
      <c r="N26" s="11" t="str" cm="1">
        <f t="array" aca="1" ref="N26" ca="1">IF(ROW()=COLUMN(),INDIRECT(ADDRESS(ROW(),COLUMN(),1,1,"MTT WIN")),INDIRECT(ADDRESS(ROW(),COLUMN(),1,1,"MTT WIN"))&amp;"-"&amp;INDIRECT(ADDRESS(COLUMN(),ROW(),1,1,"MTT WIN")))</f>
        <v>1-1</v>
      </c>
      <c r="O26" s="11" t="str" cm="1">
        <f t="array" aca="1" ref="O26" ca="1">IF(ROW()=COLUMN(),INDIRECT(ADDRESS(ROW(),COLUMN(),1,1,"MTT WIN")),INDIRECT(ADDRESS(ROW(),COLUMN(),1,1,"MTT WIN"))&amp;"-"&amp;INDIRECT(ADDRESS(COLUMN(),ROW(),1,1,"MTT WIN")))</f>
        <v>1-0</v>
      </c>
      <c r="P26" s="11" t="str" cm="1">
        <f t="array" aca="1" ref="P26" ca="1">IF(ROW()=COLUMN(),INDIRECT(ADDRESS(ROW(),COLUMN(),1,1,"MTT WIN")),INDIRECT(ADDRESS(ROW(),COLUMN(),1,1,"MTT WIN"))&amp;"-"&amp;INDIRECT(ADDRESS(COLUMN(),ROW(),1,1,"MTT WIN")))</f>
        <v>0-1</v>
      </c>
      <c r="Q26" s="11" t="str" cm="1">
        <f t="array" aca="1" ref="Q26" ca="1">IF(ROW()=COLUMN(),INDIRECT(ADDRESS(ROW(),COLUMN(),1,1,"MTT WIN")),INDIRECT(ADDRESS(ROW(),COLUMN(),1,1,"MTT WIN"))&amp;"-"&amp;INDIRECT(ADDRESS(COLUMN(),ROW(),1,1,"MTT WIN")))</f>
        <v>0-2</v>
      </c>
      <c r="R26" s="11" t="str" cm="1">
        <f t="array" aca="1" ref="R26" ca="1">IF(ROW()=COLUMN(),INDIRECT(ADDRESS(ROW(),COLUMN(),1,1,"MTT WIN")),INDIRECT(ADDRESS(ROW(),COLUMN(),1,1,"MTT WIN"))&amp;"-"&amp;INDIRECT(ADDRESS(COLUMN(),ROW(),1,1,"MTT WIN")))</f>
        <v>0-3</v>
      </c>
      <c r="S26" s="11" t="str" cm="1">
        <f t="array" aca="1" ref="S26" ca="1">IF(ROW()=COLUMN(),INDIRECT(ADDRESS(ROW(),COLUMN(),1,1,"MTT WIN")),INDIRECT(ADDRESS(ROW(),COLUMN(),1,1,"MTT WIN"))&amp;"-"&amp;INDIRECT(ADDRESS(COLUMN(),ROW(),1,1,"MTT WIN")))</f>
        <v>2-1</v>
      </c>
      <c r="T26" s="11" t="str" cm="1">
        <f t="array" aca="1" ref="T26" ca="1">IF(ROW()=COLUMN(),INDIRECT(ADDRESS(ROW(),COLUMN(),1,1,"MTT WIN")),INDIRECT(ADDRESS(ROW(),COLUMN(),1,1,"MTT WIN"))&amp;"-"&amp;INDIRECT(ADDRESS(COLUMN(),ROW(),1,1,"MTT WIN")))</f>
        <v>2-0</v>
      </c>
      <c r="U26" s="11" t="str" cm="1">
        <f t="array" aca="1" ref="U26" ca="1">IF(ROW()=COLUMN(),INDIRECT(ADDRESS(ROW(),COLUMN(),1,1,"MTT WIN")),INDIRECT(ADDRESS(ROW(),COLUMN(),1,1,"MTT WIN"))&amp;"-"&amp;INDIRECT(ADDRESS(COLUMN(),ROW(),1,1,"MTT WIN")))</f>
        <v>0-2</v>
      </c>
      <c r="V26" s="11" t="str" cm="1">
        <f t="array" aca="1" ref="V26" ca="1">IF(ROW()=COLUMN(),INDIRECT(ADDRESS(ROW(),COLUMN(),1,1,"MTT WIN")),INDIRECT(ADDRESS(ROW(),COLUMN(),1,1,"MTT WIN"))&amp;"-"&amp;INDIRECT(ADDRESS(COLUMN(),ROW(),1,1,"MTT WIN")))</f>
        <v>3-0</v>
      </c>
      <c r="W26" s="11" t="str" cm="1">
        <f t="array" aca="1" ref="W26" ca="1">IF(ROW()=COLUMN(),INDIRECT(ADDRESS(ROW(),COLUMN(),1,1,"MTT WIN")),INDIRECT(ADDRESS(ROW(),COLUMN(),1,1,"MTT WIN"))&amp;"-"&amp;INDIRECT(ADDRESS(COLUMN(),ROW(),1,1,"MTT WIN")))</f>
        <v>0-0</v>
      </c>
      <c r="X26" s="11" t="str" cm="1">
        <f t="array" aca="1" ref="X26" ca="1">IF(ROW()=COLUMN(),INDIRECT(ADDRESS(ROW(),COLUMN(),1,1,"MTT WIN")),INDIRECT(ADDRESS(ROW(),COLUMN(),1,1,"MTT WIN"))&amp;"-"&amp;INDIRECT(ADDRESS(COLUMN(),ROW(),1,1,"MTT WIN")))</f>
        <v>0-0</v>
      </c>
      <c r="Y26" s="11" t="str" cm="1">
        <f t="array" aca="1" ref="Y26" ca="1">IF(ROW()=COLUMN(),INDIRECT(ADDRESS(ROW(),COLUMN(),1,1,"MTT WIN")),INDIRECT(ADDRESS(ROW(),COLUMN(),1,1,"MTT WIN"))&amp;"-"&amp;INDIRECT(ADDRESS(COLUMN(),ROW(),1,1,"MTT WIN")))</f>
        <v>0-0</v>
      </c>
      <c r="Z26" s="11" cm="1">
        <f t="array" aca="1" ref="Z26" ca="1">IF(ROW()=COLUMN(),INDIRECT(ADDRESS(ROW(),COLUMN(),1,1,"MTT WIN")),INDIRECT(ADDRESS(ROW(),COLUMN(),1,1,"MTT WIN"))&amp;"-"&amp;INDIRECT(ADDRESS(COLUMN(),ROW(),1,1,"MTT WIN")))</f>
        <v>0</v>
      </c>
      <c r="AA26" s="11" t="str" cm="1">
        <f t="array" aca="1" ref="AA26" ca="1">IF(ROW()=COLUMN(),INDIRECT(ADDRESS(ROW(),COLUMN(),1,1,"MTT WIN")),INDIRECT(ADDRESS(ROW(),COLUMN(),1,1,"MTT WIN"))&amp;"-"&amp;INDIRECT(ADDRESS(COLUMN(),ROW(),1,1,"MTT WIN")))</f>
        <v>0-1</v>
      </c>
      <c r="AB26" s="11" t="str" cm="1">
        <f t="array" aca="1" ref="AB26" ca="1">IF(ROW()=COLUMN(),INDIRECT(ADDRESS(ROW(),COLUMN(),1,1,"MTT WIN")),INDIRECT(ADDRESS(ROW(),COLUMN(),1,1,"MTT WIN"))&amp;"-"&amp;INDIRECT(ADDRESS(COLUMN(),ROW(),1,1,"MTT WIN")))</f>
        <v>1-0</v>
      </c>
      <c r="AC26" s="11" t="str" cm="1">
        <f t="array" aca="1" ref="AC26" ca="1">IF(ROW()=COLUMN(),INDIRECT(ADDRESS(ROW(),COLUMN(),1,1,"MTT WIN")),INDIRECT(ADDRESS(ROW(),COLUMN(),1,1,"MTT WIN"))&amp;"-"&amp;INDIRECT(ADDRESS(COLUMN(),ROW(),1,1,"MTT WIN")))</f>
        <v>0-0</v>
      </c>
      <c r="AD26" s="11" t="str" cm="1">
        <f t="array" aca="1" ref="AD26" ca="1">IF(ROW()=COLUMN(),INDIRECT(ADDRESS(ROW(),COLUMN(),1,1,"MTT WIN")),INDIRECT(ADDRESS(ROW(),COLUMN(),1,1,"MTT WIN"))&amp;"-"&amp;INDIRECT(ADDRESS(COLUMN(),ROW(),1,1,"MTT WIN")))</f>
        <v>0-0</v>
      </c>
      <c r="AE26" s="11" t="str" cm="1">
        <f t="array" aca="1" ref="AE26" ca="1">IF(ROW()=COLUMN(),INDIRECT(ADDRESS(ROW(),COLUMN(),1,1,"MTT WIN")),INDIRECT(ADDRESS(ROW(),COLUMN(),1,1,"MTT WIN"))&amp;"-"&amp;INDIRECT(ADDRESS(COLUMN(),ROW(),1,1,"MTT WIN")))</f>
        <v>0-0</v>
      </c>
      <c r="AF26" s="11" t="str" cm="1">
        <f t="array" aca="1" ref="AF26" ca="1">IF(ROW()=COLUMN(),INDIRECT(ADDRESS(ROW(),COLUMN(),1,1,"MTT WIN")),INDIRECT(ADDRESS(ROW(),COLUMN(),1,1,"MTT WIN"))&amp;"-"&amp;INDIRECT(ADDRESS(COLUMN(),ROW(),1,1,"MTT WIN")))</f>
        <v>0-0</v>
      </c>
      <c r="AG26" s="11" t="str" cm="1">
        <f t="array" aca="1" ref="AG26" ca="1">IF(ROW()=COLUMN(),INDIRECT(ADDRESS(ROW(),COLUMN(),1,1,"MTT WIN")),INDIRECT(ADDRESS(ROW(),COLUMN(),1,1,"MTT WIN"))&amp;"-"&amp;INDIRECT(ADDRESS(COLUMN(),ROW(),1,1,"MTT WIN")))</f>
        <v>0-0</v>
      </c>
      <c r="AH26" s="11" t="str" cm="1">
        <f t="array" aca="1" ref="AH26" ca="1">IF(ROW()=COLUMN(),INDIRECT(ADDRESS(ROW(),COLUMN(),1,1,"MTT WIN")),INDIRECT(ADDRESS(ROW(),COLUMN(),1,1,"MTT WIN"))&amp;"-"&amp;INDIRECT(ADDRESS(COLUMN(),ROW(),1,1,"MTT WIN")))</f>
        <v>0-0</v>
      </c>
      <c r="AI26" s="11" t="str" cm="1">
        <f t="array" aca="1" ref="AI26" ca="1">IF(ROW()=COLUMN(),INDIRECT(ADDRESS(ROW(),COLUMN(),1,1,"MTT WIN")),INDIRECT(ADDRESS(ROW(),COLUMN(),1,1,"MTT WIN"))&amp;"-"&amp;INDIRECT(ADDRESS(COLUMN(),ROW(),1,1,"MTT WIN")))</f>
        <v>0-0</v>
      </c>
      <c r="AJ26" s="11" t="str" cm="1">
        <f t="array" aca="1" ref="AJ26" ca="1">IF(ROW()=COLUMN(),INDIRECT(ADDRESS(ROW(),COLUMN(),1,1,"MTT WIN")),INDIRECT(ADDRESS(ROW(),COLUMN(),1,1,"MTT WIN"))&amp;"-"&amp;INDIRECT(ADDRESS(COLUMN(),ROW(),1,1,"MTT WIN")))</f>
        <v>1-0</v>
      </c>
      <c r="AK26" s="11" t="str" cm="1">
        <f t="array" aca="1" ref="AK26" ca="1">IF(ROW()=COLUMN(),INDIRECT(ADDRESS(ROW(),COLUMN(),1,1,"MTT WIN")),INDIRECT(ADDRESS(ROW(),COLUMN(),1,1,"MTT WIN"))&amp;"-"&amp;INDIRECT(ADDRESS(COLUMN(),ROW(),1,1,"MTT WIN")))</f>
        <v>1-0</v>
      </c>
      <c r="AL26" s="11" t="str" cm="1">
        <f t="array" aca="1" ref="AL26" ca="1">IF(ROW()=COLUMN(),INDIRECT(ADDRESS(ROW(),COLUMN(),1,1,"MTT WIN")),INDIRECT(ADDRESS(ROW(),COLUMN(),1,1,"MTT WIN"))&amp;"-"&amp;INDIRECT(ADDRESS(COLUMN(),ROW(),1,1,"MTT WIN")))</f>
        <v>0-1</v>
      </c>
      <c r="AM26" s="11" t="str" cm="1">
        <f t="array" aca="1" ref="AM26" ca="1">IF(ROW()=COLUMN(),INDIRECT(ADDRESS(ROW(),COLUMN(),1,1,"MTT WIN")),INDIRECT(ADDRESS(ROW(),COLUMN(),1,1,"MTT WIN"))&amp;"-"&amp;INDIRECT(ADDRESS(COLUMN(),ROW(),1,1,"MTT WIN")))</f>
        <v>1-0</v>
      </c>
      <c r="AN26" s="11" t="str" cm="1">
        <f t="array" aca="1" ref="AN26" ca="1">IF(ROW()=COLUMN(),INDIRECT(ADDRESS(ROW(),COLUMN(),1,1,"MTT WIN")),INDIRECT(ADDRESS(ROW(),COLUMN(),1,1,"MTT WIN"))&amp;"-"&amp;INDIRECT(ADDRESS(COLUMN(),ROW(),1,1,"MTT WIN")))</f>
        <v>0-0</v>
      </c>
      <c r="AO26" s="11" t="str" cm="1">
        <f t="array" aca="1" ref="AO26" ca="1">IF(ROW()=COLUMN(),INDIRECT(ADDRESS(ROW(),COLUMN(),1,1,"MTT WIN")),INDIRECT(ADDRESS(ROW(),COLUMN(),1,1,"MTT WIN"))&amp;"-"&amp;INDIRECT(ADDRESS(COLUMN(),ROW(),1,1,"MTT WIN")))</f>
        <v>0-0</v>
      </c>
      <c r="AP26" s="11" t="str" cm="1">
        <f t="array" aca="1" ref="AP26" ca="1">IF(ROW()=COLUMN(),INDIRECT(ADDRESS(ROW(),COLUMN(),1,1,"MTT WIN")),INDIRECT(ADDRESS(ROW(),COLUMN(),1,1,"MTT WIN"))&amp;"-"&amp;INDIRECT(ADDRESS(COLUMN(),ROW(),1,1,"MTT WIN")))</f>
        <v>0-0</v>
      </c>
      <c r="AQ26" s="11" t="str" cm="1">
        <f t="array" aca="1" ref="AQ26" ca="1">IF(ROW()=COLUMN(),INDIRECT(ADDRESS(ROW(),COLUMN(),1,1,"MTT WIN")),INDIRECT(ADDRESS(ROW(),COLUMN(),1,1,"MTT WIN"))&amp;"-"&amp;INDIRECT(ADDRESS(COLUMN(),ROW(),1,1,"MTT WIN")))</f>
        <v>0-0</v>
      </c>
      <c r="AR26" s="11" t="str" cm="1">
        <f t="array" aca="1" ref="AR26" ca="1">IF(ROW()=COLUMN(),INDIRECT(ADDRESS(ROW(),COLUMN(),1,1,"MTT WIN")),INDIRECT(ADDRESS(ROW(),COLUMN(),1,1,"MTT WIN"))&amp;"-"&amp;INDIRECT(ADDRESS(COLUMN(),ROW(),1,1,"MTT WIN")))</f>
        <v>0-0</v>
      </c>
      <c r="AS26" s="11" t="str" cm="1">
        <f t="array" aca="1" ref="AS26" ca="1">IF(ROW()=COLUMN(),INDIRECT(ADDRESS(ROW(),COLUMN(),1,1,"MTT WIN")),INDIRECT(ADDRESS(ROW(),COLUMN(),1,1,"MTT WIN"))&amp;"-"&amp;INDIRECT(ADDRESS(COLUMN(),ROW(),1,1,"MTT WIN")))</f>
        <v>0-0</v>
      </c>
      <c r="AT26" s="11" t="str" cm="1">
        <f t="array" aca="1" ref="AT26" ca="1">IF(ROW()=COLUMN(),INDIRECT(ADDRESS(ROW(),COLUMN(),1,1,"MTT WIN")),INDIRECT(ADDRESS(ROW(),COLUMN(),1,1,"MTT WIN"))&amp;"-"&amp;INDIRECT(ADDRESS(COLUMN(),ROW(),1,1,"MTT WIN")))</f>
        <v>0-0</v>
      </c>
      <c r="AU26" s="11" t="str" cm="1">
        <f t="array" aca="1" ref="AU26" ca="1">IF(ROW()=COLUMN(),INDIRECT(ADDRESS(ROW(),COLUMN(),1,1,"MTT WIN")),INDIRECT(ADDRESS(ROW(),COLUMN(),1,1,"MTT WIN"))&amp;"-"&amp;INDIRECT(ADDRESS(COLUMN(),ROW(),1,1,"MTT WIN")))</f>
        <v>0-0</v>
      </c>
      <c r="AV26" s="11" t="str" cm="1">
        <f t="array" aca="1" ref="AV26" ca="1">IF(ROW()=COLUMN(),INDIRECT(ADDRESS(ROW(),COLUMN(),1,1,"MTT WIN")),INDIRECT(ADDRESS(ROW(),COLUMN(),1,1,"MTT WIN"))&amp;"-"&amp;INDIRECT(ADDRESS(COLUMN(),ROW(),1,1,"MTT WIN")))</f>
        <v>0-0</v>
      </c>
      <c r="AW26" s="11" t="str" cm="1">
        <f t="array" aca="1" ref="AW26" ca="1">IF(ROW()=COLUMN(),INDIRECT(ADDRESS(ROW(),COLUMN(),1,1,"MTT WIN")),INDIRECT(ADDRESS(ROW(),COLUMN(),1,1,"MTT WIN"))&amp;"-"&amp;INDIRECT(ADDRESS(COLUMN(),ROW(),1,1,"MTT WIN")))</f>
        <v>0-0</v>
      </c>
      <c r="AX26" s="11" t="str" cm="1">
        <f t="array" aca="1" ref="AX26" ca="1">IF(ROW()=COLUMN(),INDIRECT(ADDRESS(ROW(),COLUMN(),1,1,"MTT WIN")),INDIRECT(ADDRESS(ROW(),COLUMN(),1,1,"MTT WIN"))&amp;"-"&amp;INDIRECT(ADDRESS(COLUMN(),ROW(),1,1,"MTT WIN")))</f>
        <v>0-0</v>
      </c>
      <c r="AY26" s="11" t="str" cm="1">
        <f t="array" aca="1" ref="AY26" ca="1">IF(ROW()=COLUMN(),INDIRECT(ADDRESS(ROW(),COLUMN(),1,1,"MTT WIN")),INDIRECT(ADDRESS(ROW(),COLUMN(),1,1,"MTT WIN"))&amp;"-"&amp;INDIRECT(ADDRESS(COLUMN(),ROW(),1,1,"MTT WIN")))</f>
        <v>0-0</v>
      </c>
      <c r="AZ26" s="11" t="str" cm="1">
        <f t="array" aca="1" ref="AZ26" ca="1">IF(ROW()=COLUMN(),INDIRECT(ADDRESS(ROW(),COLUMN(),1,1,"MTT WIN")),INDIRECT(ADDRESS(ROW(),COLUMN(),1,1,"MTT WIN"))&amp;"-"&amp;INDIRECT(ADDRESS(COLUMN(),ROW(),1,1,"MTT WIN")))</f>
        <v>0-0</v>
      </c>
      <c r="BA26" s="11" t="str" cm="1">
        <f t="array" aca="1" ref="BA26" ca="1">IF(ROW()=COLUMN(),INDIRECT(ADDRESS(ROW(),COLUMN(),1,1,"MTT WIN")),INDIRECT(ADDRESS(ROW(),COLUMN(),1,1,"MTT WIN"))&amp;"-"&amp;INDIRECT(ADDRESS(COLUMN(),ROW(),1,1,"MTT WIN")))</f>
        <v>0-0</v>
      </c>
      <c r="BB26" s="11" t="str" cm="1">
        <f t="array" aca="1" ref="BB26" ca="1">IF(ROW()=COLUMN(),INDIRECT(ADDRESS(ROW(),COLUMN(),1,1,"MTT WIN")),INDIRECT(ADDRESS(ROW(),COLUMN(),1,1,"MTT WIN"))&amp;"-"&amp;INDIRECT(ADDRESS(COLUMN(),ROW(),1,1,"MTT WIN")))</f>
        <v>0-0</v>
      </c>
      <c r="BC26" s="11" t="str" cm="1">
        <f t="array" aca="1" ref="BC26" ca="1">IF(ROW()=COLUMN(),INDIRECT(ADDRESS(ROW(),COLUMN(),1,1,"MTT WIN")),INDIRECT(ADDRESS(ROW(),COLUMN(),1,1,"MTT WIN"))&amp;"-"&amp;INDIRECT(ADDRESS(COLUMN(),ROW(),1,1,"MTT WIN")))</f>
        <v>0-0</v>
      </c>
      <c r="BD26" s="11" t="str" cm="1">
        <f t="array" aca="1" ref="BD26" ca="1">IF(ROW()=COLUMN(),INDIRECT(ADDRESS(ROW(),COLUMN(),1,1,"MTT WIN")),INDIRECT(ADDRESS(ROW(),COLUMN(),1,1,"MTT WIN"))&amp;"-"&amp;INDIRECT(ADDRESS(COLUMN(),ROW(),1,1,"MTT WIN")))</f>
        <v>0-0</v>
      </c>
      <c r="BE26" s="11" t="str" cm="1">
        <f t="array" aca="1" ref="BE26" ca="1">IF(ROW()=COLUMN(),INDIRECT(ADDRESS(ROW(),COLUMN(),1,1,"MTT WIN")),INDIRECT(ADDRESS(ROW(),COLUMN(),1,1,"MTT WIN"))&amp;"-"&amp;INDIRECT(ADDRESS(COLUMN(),ROW(),1,1,"MTT WIN")))</f>
        <v>0-0</v>
      </c>
      <c r="BF26" s="11" t="str" cm="1">
        <f t="array" aca="1" ref="BF26" ca="1">IF(ROW()=COLUMN(),INDIRECT(ADDRESS(ROW(),COLUMN(),1,1,"MTT WIN")),INDIRECT(ADDRESS(ROW(),COLUMN(),1,1,"MTT WIN"))&amp;"-"&amp;INDIRECT(ADDRESS(COLUMN(),ROW(),1,1,"MTT WIN")))</f>
        <v>0-0</v>
      </c>
    </row>
    <row r="27" spans="1:58" ht="55" customHeight="1" x14ac:dyDescent="0.3">
      <c r="A27" s="3" t="str">
        <f ca="1">MATCHUP!A27</f>
        <v>Gruul Ponza</v>
      </c>
      <c r="B27" s="11" t="str" cm="1">
        <f t="array" aca="1" ref="B27" ca="1">IF(ROW()=COLUMN(),INDIRECT(ADDRESS(ROW(),COLUMN(),1,1,"MTT WIN")),INDIRECT(ADDRESS(ROW(),COLUMN(),1,1,"MTT WIN"))&amp;"-"&amp;INDIRECT(ADDRESS(COLUMN(),ROW(),1,1,"MTT WIN")))</f>
        <v>2-4</v>
      </c>
      <c r="C27" s="11" t="str" cm="1">
        <f t="array" aca="1" ref="C27" ca="1">IF(ROW()=COLUMN(),INDIRECT(ADDRESS(ROW(),COLUMN(),1,1,"MTT WIN")),INDIRECT(ADDRESS(ROW(),COLUMN(),1,1,"MTT WIN"))&amp;"-"&amp;INDIRECT(ADDRESS(COLUMN(),ROW(),1,1,"MTT WIN")))</f>
        <v>2-6</v>
      </c>
      <c r="D27" s="11" t="str" cm="1">
        <f t="array" aca="1" ref="D27" ca="1">IF(ROW()=COLUMN(),INDIRECT(ADDRESS(ROW(),COLUMN(),1,1,"MTT WIN")),INDIRECT(ADDRESS(ROW(),COLUMN(),1,1,"MTT WIN"))&amp;"-"&amp;INDIRECT(ADDRESS(COLUMN(),ROW(),1,1,"MTT WIN")))</f>
        <v>3-1</v>
      </c>
      <c r="E27" s="11" t="str" cm="1">
        <f t="array" aca="1" ref="E27" ca="1">IF(ROW()=COLUMN(),INDIRECT(ADDRESS(ROW(),COLUMN(),1,1,"MTT WIN")),INDIRECT(ADDRESS(ROW(),COLUMN(),1,1,"MTT WIN"))&amp;"-"&amp;INDIRECT(ADDRESS(COLUMN(),ROW(),1,1,"MTT WIN")))</f>
        <v>2-1</v>
      </c>
      <c r="F27" s="11" t="str" cm="1">
        <f t="array" aca="1" ref="F27" ca="1">IF(ROW()=COLUMN(),INDIRECT(ADDRESS(ROW(),COLUMN(),1,1,"MTT WIN")),INDIRECT(ADDRESS(ROW(),COLUMN(),1,1,"MTT WIN"))&amp;"-"&amp;INDIRECT(ADDRESS(COLUMN(),ROW(),1,1,"MTT WIN")))</f>
        <v>0-5</v>
      </c>
      <c r="G27" s="11" t="str" cm="1">
        <f t="array" aca="1" ref="G27" ca="1">IF(ROW()=COLUMN(),INDIRECT(ADDRESS(ROW(),COLUMN(),1,1,"MTT WIN")),INDIRECT(ADDRESS(ROW(),COLUMN(),1,1,"MTT WIN"))&amp;"-"&amp;INDIRECT(ADDRESS(COLUMN(),ROW(),1,1,"MTT WIN")))</f>
        <v>0-0</v>
      </c>
      <c r="H27" s="11" t="str" cm="1">
        <f t="array" aca="1" ref="H27" ca="1">IF(ROW()=COLUMN(),INDIRECT(ADDRESS(ROW(),COLUMN(),1,1,"MTT WIN")),INDIRECT(ADDRESS(ROW(),COLUMN(),1,1,"MTT WIN"))&amp;"-"&amp;INDIRECT(ADDRESS(COLUMN(),ROW(),1,1,"MTT WIN")))</f>
        <v>2-1</v>
      </c>
      <c r="I27" s="11" t="str" cm="1">
        <f t="array" aca="1" ref="I27" ca="1">IF(ROW()=COLUMN(),INDIRECT(ADDRESS(ROW(),COLUMN(),1,1,"MTT WIN")),INDIRECT(ADDRESS(ROW(),COLUMN(),1,1,"MTT WIN"))&amp;"-"&amp;INDIRECT(ADDRESS(COLUMN(),ROW(),1,1,"MTT WIN")))</f>
        <v>0-0</v>
      </c>
      <c r="J27" s="11" t="str" cm="1">
        <f t="array" aca="1" ref="J27" ca="1">IF(ROW()=COLUMN(),INDIRECT(ADDRESS(ROW(),COLUMN(),1,1,"MTT WIN")),INDIRECT(ADDRESS(ROW(),COLUMN(),1,1,"MTT WIN"))&amp;"-"&amp;INDIRECT(ADDRESS(COLUMN(),ROW(),1,1,"MTT WIN")))</f>
        <v>1-2</v>
      </c>
      <c r="K27" s="11" t="str" cm="1">
        <f t="array" aca="1" ref="K27" ca="1">IF(ROW()=COLUMN(),INDIRECT(ADDRESS(ROW(),COLUMN(),1,1,"MTT WIN")),INDIRECT(ADDRESS(ROW(),COLUMN(),1,1,"MTT WIN"))&amp;"-"&amp;INDIRECT(ADDRESS(COLUMN(),ROW(),1,1,"MTT WIN")))</f>
        <v>1-0</v>
      </c>
      <c r="L27" s="11" t="str" cm="1">
        <f t="array" aca="1" ref="L27" ca="1">IF(ROW()=COLUMN(),INDIRECT(ADDRESS(ROW(),COLUMN(),1,1,"MTT WIN")),INDIRECT(ADDRESS(ROW(),COLUMN(),1,1,"MTT WIN"))&amp;"-"&amp;INDIRECT(ADDRESS(COLUMN(),ROW(),1,1,"MTT WIN")))</f>
        <v>1-0</v>
      </c>
      <c r="M27" s="11" t="str" cm="1">
        <f t="array" aca="1" ref="M27" ca="1">IF(ROW()=COLUMN(),INDIRECT(ADDRESS(ROW(),COLUMN(),1,1,"MTT WIN")),INDIRECT(ADDRESS(ROW(),COLUMN(),1,1,"MTT WIN"))&amp;"-"&amp;INDIRECT(ADDRESS(COLUMN(),ROW(),1,1,"MTT WIN")))</f>
        <v>1-1</v>
      </c>
      <c r="N27" s="11" t="str" cm="1">
        <f t="array" aca="1" ref="N27" ca="1">IF(ROW()=COLUMN(),INDIRECT(ADDRESS(ROW(),COLUMN(),1,1,"MTT WIN")),INDIRECT(ADDRESS(ROW(),COLUMN(),1,1,"MTT WIN"))&amp;"-"&amp;INDIRECT(ADDRESS(COLUMN(),ROW(),1,1,"MTT WIN")))</f>
        <v>0-2</v>
      </c>
      <c r="O27" s="11" t="str" cm="1">
        <f t="array" aca="1" ref="O27" ca="1">IF(ROW()=COLUMN(),INDIRECT(ADDRESS(ROW(),COLUMN(),1,1,"MTT WIN")),INDIRECT(ADDRESS(ROW(),COLUMN(),1,1,"MTT WIN"))&amp;"-"&amp;INDIRECT(ADDRESS(COLUMN(),ROW(),1,1,"MTT WIN")))</f>
        <v>1-0</v>
      </c>
      <c r="P27" s="11" t="str" cm="1">
        <f t="array" aca="1" ref="P27" ca="1">IF(ROW()=COLUMN(),INDIRECT(ADDRESS(ROW(),COLUMN(),1,1,"MTT WIN")),INDIRECT(ADDRESS(ROW(),COLUMN(),1,1,"MTT WIN"))&amp;"-"&amp;INDIRECT(ADDRESS(COLUMN(),ROW(),1,1,"MTT WIN")))</f>
        <v>0-0</v>
      </c>
      <c r="Q27" s="11" t="str" cm="1">
        <f t="array" aca="1" ref="Q27" ca="1">IF(ROW()=COLUMN(),INDIRECT(ADDRESS(ROW(),COLUMN(),1,1,"MTT WIN")),INDIRECT(ADDRESS(ROW(),COLUMN(),1,1,"MTT WIN"))&amp;"-"&amp;INDIRECT(ADDRESS(COLUMN(),ROW(),1,1,"MTT WIN")))</f>
        <v>0-0</v>
      </c>
      <c r="R27" s="11" t="str" cm="1">
        <f t="array" aca="1" ref="R27" ca="1">IF(ROW()=COLUMN(),INDIRECT(ADDRESS(ROW(),COLUMN(),1,1,"MTT WIN")),INDIRECT(ADDRESS(ROW(),COLUMN(),1,1,"MTT WIN"))&amp;"-"&amp;INDIRECT(ADDRESS(COLUMN(),ROW(),1,1,"MTT WIN")))</f>
        <v>0-0</v>
      </c>
      <c r="S27" s="11" t="str" cm="1">
        <f t="array" aca="1" ref="S27" ca="1">IF(ROW()=COLUMN(),INDIRECT(ADDRESS(ROW(),COLUMN(),1,1,"MTT WIN")),INDIRECT(ADDRESS(ROW(),COLUMN(),1,1,"MTT WIN"))&amp;"-"&amp;INDIRECT(ADDRESS(COLUMN(),ROW(),1,1,"MTT WIN")))</f>
        <v>0-1</v>
      </c>
      <c r="T27" s="11" t="str" cm="1">
        <f t="array" aca="1" ref="T27" ca="1">IF(ROW()=COLUMN(),INDIRECT(ADDRESS(ROW(),COLUMN(),1,1,"MTT WIN")),INDIRECT(ADDRESS(ROW(),COLUMN(),1,1,"MTT WIN"))&amp;"-"&amp;INDIRECT(ADDRESS(COLUMN(),ROW(),1,1,"MTT WIN")))</f>
        <v>0-0</v>
      </c>
      <c r="U27" s="11" t="str" cm="1">
        <f t="array" aca="1" ref="U27" ca="1">IF(ROW()=COLUMN(),INDIRECT(ADDRESS(ROW(),COLUMN(),1,1,"MTT WIN")),INDIRECT(ADDRESS(ROW(),COLUMN(),1,1,"MTT WIN"))&amp;"-"&amp;INDIRECT(ADDRESS(COLUMN(),ROW(),1,1,"MTT WIN")))</f>
        <v>1-0</v>
      </c>
      <c r="V27" s="11" t="str" cm="1">
        <f t="array" aca="1" ref="V27" ca="1">IF(ROW()=COLUMN(),INDIRECT(ADDRESS(ROW(),COLUMN(),1,1,"MTT WIN")),INDIRECT(ADDRESS(ROW(),COLUMN(),1,1,"MTT WIN"))&amp;"-"&amp;INDIRECT(ADDRESS(COLUMN(),ROW(),1,1,"MTT WIN")))</f>
        <v>0-1</v>
      </c>
      <c r="W27" s="11" t="str" cm="1">
        <f t="array" aca="1" ref="W27" ca="1">IF(ROW()=COLUMN(),INDIRECT(ADDRESS(ROW(),COLUMN(),1,1,"MTT WIN")),INDIRECT(ADDRESS(ROW(),COLUMN(),1,1,"MTT WIN"))&amp;"-"&amp;INDIRECT(ADDRESS(COLUMN(),ROW(),1,1,"MTT WIN")))</f>
        <v>0-0</v>
      </c>
      <c r="X27" s="11" t="str" cm="1">
        <f t="array" aca="1" ref="X27" ca="1">IF(ROW()=COLUMN(),INDIRECT(ADDRESS(ROW(),COLUMN(),1,1,"MTT WIN")),INDIRECT(ADDRESS(ROW(),COLUMN(),1,1,"MTT WIN"))&amp;"-"&amp;INDIRECT(ADDRESS(COLUMN(),ROW(),1,1,"MTT WIN")))</f>
        <v>0-0</v>
      </c>
      <c r="Y27" s="11" t="str" cm="1">
        <f t="array" aca="1" ref="Y27" ca="1">IF(ROW()=COLUMN(),INDIRECT(ADDRESS(ROW(),COLUMN(),1,1,"MTT WIN")),INDIRECT(ADDRESS(ROW(),COLUMN(),1,1,"MTT WIN"))&amp;"-"&amp;INDIRECT(ADDRESS(COLUMN(),ROW(),1,1,"MTT WIN")))</f>
        <v>0-1</v>
      </c>
      <c r="Z27" s="11" t="str" cm="1">
        <f t="array" aca="1" ref="Z27" ca="1">IF(ROW()=COLUMN(),INDIRECT(ADDRESS(ROW(),COLUMN(),1,1,"MTT WIN")),INDIRECT(ADDRESS(ROW(),COLUMN(),1,1,"MTT WIN"))&amp;"-"&amp;INDIRECT(ADDRESS(COLUMN(),ROW(),1,1,"MTT WIN")))</f>
        <v>1-0</v>
      </c>
      <c r="AA27" s="11" cm="1">
        <f t="array" aca="1" ref="AA27" ca="1">IF(ROW()=COLUMN(),INDIRECT(ADDRESS(ROW(),COLUMN(),1,1,"MTT WIN")),INDIRECT(ADDRESS(ROW(),COLUMN(),1,1,"MTT WIN"))&amp;"-"&amp;INDIRECT(ADDRESS(COLUMN(),ROW(),1,1,"MTT WIN")))</f>
        <v>0</v>
      </c>
      <c r="AB27" s="11" t="str" cm="1">
        <f t="array" aca="1" ref="AB27" ca="1">IF(ROW()=COLUMN(),INDIRECT(ADDRESS(ROW(),COLUMN(),1,1,"MTT WIN")),INDIRECT(ADDRESS(ROW(),COLUMN(),1,1,"MTT WIN"))&amp;"-"&amp;INDIRECT(ADDRESS(COLUMN(),ROW(),1,1,"MTT WIN")))</f>
        <v>0-0</v>
      </c>
      <c r="AC27" s="11" t="str" cm="1">
        <f t="array" aca="1" ref="AC27" ca="1">IF(ROW()=COLUMN(),INDIRECT(ADDRESS(ROW(),COLUMN(),1,1,"MTT WIN")),INDIRECT(ADDRESS(ROW(),COLUMN(),1,1,"MTT WIN"))&amp;"-"&amp;INDIRECT(ADDRESS(COLUMN(),ROW(),1,1,"MTT WIN")))</f>
        <v>1-0</v>
      </c>
      <c r="AD27" s="11" t="str" cm="1">
        <f t="array" aca="1" ref="AD27" ca="1">IF(ROW()=COLUMN(),INDIRECT(ADDRESS(ROW(),COLUMN(),1,1,"MTT WIN")),INDIRECT(ADDRESS(ROW(),COLUMN(),1,1,"MTT WIN"))&amp;"-"&amp;INDIRECT(ADDRESS(COLUMN(),ROW(),1,1,"MTT WIN")))</f>
        <v>0-0</v>
      </c>
      <c r="AE27" s="11" t="str" cm="1">
        <f t="array" aca="1" ref="AE27" ca="1">IF(ROW()=COLUMN(),INDIRECT(ADDRESS(ROW(),COLUMN(),1,1,"MTT WIN")),INDIRECT(ADDRESS(ROW(),COLUMN(),1,1,"MTT WIN"))&amp;"-"&amp;INDIRECT(ADDRESS(COLUMN(),ROW(),1,1,"MTT WIN")))</f>
        <v>1-0</v>
      </c>
      <c r="AF27" s="11" t="str" cm="1">
        <f t="array" aca="1" ref="AF27" ca="1">IF(ROW()=COLUMN(),INDIRECT(ADDRESS(ROW(),COLUMN(),1,1,"MTT WIN")),INDIRECT(ADDRESS(ROW(),COLUMN(),1,1,"MTT WIN"))&amp;"-"&amp;INDIRECT(ADDRESS(COLUMN(),ROW(),1,1,"MTT WIN")))</f>
        <v>0-0</v>
      </c>
      <c r="AG27" s="11" t="str" cm="1">
        <f t="array" aca="1" ref="AG27" ca="1">IF(ROW()=COLUMN(),INDIRECT(ADDRESS(ROW(),COLUMN(),1,1,"MTT WIN")),INDIRECT(ADDRESS(ROW(),COLUMN(),1,1,"MTT WIN"))&amp;"-"&amp;INDIRECT(ADDRESS(COLUMN(),ROW(),1,1,"MTT WIN")))</f>
        <v>0-0</v>
      </c>
      <c r="AH27" s="11" t="str" cm="1">
        <f t="array" aca="1" ref="AH27" ca="1">IF(ROW()=COLUMN(),INDIRECT(ADDRESS(ROW(),COLUMN(),1,1,"MTT WIN")),INDIRECT(ADDRESS(ROW(),COLUMN(),1,1,"MTT WIN"))&amp;"-"&amp;INDIRECT(ADDRESS(COLUMN(),ROW(),1,1,"MTT WIN")))</f>
        <v>0-0</v>
      </c>
      <c r="AI27" s="11" t="str" cm="1">
        <f t="array" aca="1" ref="AI27" ca="1">IF(ROW()=COLUMN(),INDIRECT(ADDRESS(ROW(),COLUMN(),1,1,"MTT WIN")),INDIRECT(ADDRESS(ROW(),COLUMN(),1,1,"MTT WIN"))&amp;"-"&amp;INDIRECT(ADDRESS(COLUMN(),ROW(),1,1,"MTT WIN")))</f>
        <v>0-0</v>
      </c>
      <c r="AJ27" s="11" t="str" cm="1">
        <f t="array" aca="1" ref="AJ27" ca="1">IF(ROW()=COLUMN(),INDIRECT(ADDRESS(ROW(),COLUMN(),1,1,"MTT WIN")),INDIRECT(ADDRESS(ROW(),COLUMN(),1,1,"MTT WIN"))&amp;"-"&amp;INDIRECT(ADDRESS(COLUMN(),ROW(),1,1,"MTT WIN")))</f>
        <v>0-0</v>
      </c>
      <c r="AK27" s="11" t="str" cm="1">
        <f t="array" aca="1" ref="AK27" ca="1">IF(ROW()=COLUMN(),INDIRECT(ADDRESS(ROW(),COLUMN(),1,1,"MTT WIN")),INDIRECT(ADDRESS(ROW(),COLUMN(),1,1,"MTT WIN"))&amp;"-"&amp;INDIRECT(ADDRESS(COLUMN(),ROW(),1,1,"MTT WIN")))</f>
        <v>0-0</v>
      </c>
      <c r="AL27" s="11" t="str" cm="1">
        <f t="array" aca="1" ref="AL27" ca="1">IF(ROW()=COLUMN(),INDIRECT(ADDRESS(ROW(),COLUMN(),1,1,"MTT WIN")),INDIRECT(ADDRESS(ROW(),COLUMN(),1,1,"MTT WIN"))&amp;"-"&amp;INDIRECT(ADDRESS(COLUMN(),ROW(),1,1,"MTT WIN")))</f>
        <v>0-0</v>
      </c>
      <c r="AM27" s="11" t="str" cm="1">
        <f t="array" aca="1" ref="AM27" ca="1">IF(ROW()=COLUMN(),INDIRECT(ADDRESS(ROW(),COLUMN(),1,1,"MTT WIN")),INDIRECT(ADDRESS(ROW(),COLUMN(),1,1,"MTT WIN"))&amp;"-"&amp;INDIRECT(ADDRESS(COLUMN(),ROW(),1,1,"MTT WIN")))</f>
        <v>0-0</v>
      </c>
      <c r="AN27" s="11" t="str" cm="1">
        <f t="array" aca="1" ref="AN27" ca="1">IF(ROW()=COLUMN(),INDIRECT(ADDRESS(ROW(),COLUMN(),1,1,"MTT WIN")),INDIRECT(ADDRESS(ROW(),COLUMN(),1,1,"MTT WIN"))&amp;"-"&amp;INDIRECT(ADDRESS(COLUMN(),ROW(),1,1,"MTT WIN")))</f>
        <v>0-0</v>
      </c>
      <c r="AO27" s="11" t="str" cm="1">
        <f t="array" aca="1" ref="AO27" ca="1">IF(ROW()=COLUMN(),INDIRECT(ADDRESS(ROW(),COLUMN(),1,1,"MTT WIN")),INDIRECT(ADDRESS(ROW(),COLUMN(),1,1,"MTT WIN"))&amp;"-"&amp;INDIRECT(ADDRESS(COLUMN(),ROW(),1,1,"MTT WIN")))</f>
        <v>0-0</v>
      </c>
      <c r="AP27" s="11" t="str" cm="1">
        <f t="array" aca="1" ref="AP27" ca="1">IF(ROW()=COLUMN(),INDIRECT(ADDRESS(ROW(),COLUMN(),1,1,"MTT WIN")),INDIRECT(ADDRESS(ROW(),COLUMN(),1,1,"MTT WIN"))&amp;"-"&amp;INDIRECT(ADDRESS(COLUMN(),ROW(),1,1,"MTT WIN")))</f>
        <v>0-0</v>
      </c>
      <c r="AQ27" s="11" t="str" cm="1">
        <f t="array" aca="1" ref="AQ27" ca="1">IF(ROW()=COLUMN(),INDIRECT(ADDRESS(ROW(),COLUMN(),1,1,"MTT WIN")),INDIRECT(ADDRESS(ROW(),COLUMN(),1,1,"MTT WIN"))&amp;"-"&amp;INDIRECT(ADDRESS(COLUMN(),ROW(),1,1,"MTT WIN")))</f>
        <v>0-0</v>
      </c>
      <c r="AR27" s="11" t="str" cm="1">
        <f t="array" aca="1" ref="AR27" ca="1">IF(ROW()=COLUMN(),INDIRECT(ADDRESS(ROW(),COLUMN(),1,1,"MTT WIN")),INDIRECT(ADDRESS(ROW(),COLUMN(),1,1,"MTT WIN"))&amp;"-"&amp;INDIRECT(ADDRESS(COLUMN(),ROW(),1,1,"MTT WIN")))</f>
        <v>0-0</v>
      </c>
      <c r="AS27" s="11" t="str" cm="1">
        <f t="array" aca="1" ref="AS27" ca="1">IF(ROW()=COLUMN(),INDIRECT(ADDRESS(ROW(),COLUMN(),1,1,"MTT WIN")),INDIRECT(ADDRESS(ROW(),COLUMN(),1,1,"MTT WIN"))&amp;"-"&amp;INDIRECT(ADDRESS(COLUMN(),ROW(),1,1,"MTT WIN")))</f>
        <v>0-0</v>
      </c>
      <c r="AT27" s="11" t="str" cm="1">
        <f t="array" aca="1" ref="AT27" ca="1">IF(ROW()=COLUMN(),INDIRECT(ADDRESS(ROW(),COLUMN(),1,1,"MTT WIN")),INDIRECT(ADDRESS(ROW(),COLUMN(),1,1,"MTT WIN"))&amp;"-"&amp;INDIRECT(ADDRESS(COLUMN(),ROW(),1,1,"MTT WIN")))</f>
        <v>0-0</v>
      </c>
      <c r="AU27" s="11" t="str" cm="1">
        <f t="array" aca="1" ref="AU27" ca="1">IF(ROW()=COLUMN(),INDIRECT(ADDRESS(ROW(),COLUMN(),1,1,"MTT WIN")),INDIRECT(ADDRESS(ROW(),COLUMN(),1,1,"MTT WIN"))&amp;"-"&amp;INDIRECT(ADDRESS(COLUMN(),ROW(),1,1,"MTT WIN")))</f>
        <v>0-0</v>
      </c>
      <c r="AV27" s="11" t="str" cm="1">
        <f t="array" aca="1" ref="AV27" ca="1">IF(ROW()=COLUMN(),INDIRECT(ADDRESS(ROW(),COLUMN(),1,1,"MTT WIN")),INDIRECT(ADDRESS(ROW(),COLUMN(),1,1,"MTT WIN"))&amp;"-"&amp;INDIRECT(ADDRESS(COLUMN(),ROW(),1,1,"MTT WIN")))</f>
        <v>0-0</v>
      </c>
      <c r="AW27" s="11" t="str" cm="1">
        <f t="array" aca="1" ref="AW27" ca="1">IF(ROW()=COLUMN(),INDIRECT(ADDRESS(ROW(),COLUMN(),1,1,"MTT WIN")),INDIRECT(ADDRESS(ROW(),COLUMN(),1,1,"MTT WIN"))&amp;"-"&amp;INDIRECT(ADDRESS(COLUMN(),ROW(),1,1,"MTT WIN")))</f>
        <v>1-0</v>
      </c>
      <c r="AX27" s="11" t="str" cm="1">
        <f t="array" aca="1" ref="AX27" ca="1">IF(ROW()=COLUMN(),INDIRECT(ADDRESS(ROW(),COLUMN(),1,1,"MTT WIN")),INDIRECT(ADDRESS(ROW(),COLUMN(),1,1,"MTT WIN"))&amp;"-"&amp;INDIRECT(ADDRESS(COLUMN(),ROW(),1,1,"MTT WIN")))</f>
        <v>0-0</v>
      </c>
      <c r="AY27" s="11" t="str" cm="1">
        <f t="array" aca="1" ref="AY27" ca="1">IF(ROW()=COLUMN(),INDIRECT(ADDRESS(ROW(),COLUMN(),1,1,"MTT WIN")),INDIRECT(ADDRESS(ROW(),COLUMN(),1,1,"MTT WIN"))&amp;"-"&amp;INDIRECT(ADDRESS(COLUMN(),ROW(),1,1,"MTT WIN")))</f>
        <v>0-0</v>
      </c>
      <c r="AZ27" s="11" t="str" cm="1">
        <f t="array" aca="1" ref="AZ27" ca="1">IF(ROW()=COLUMN(),INDIRECT(ADDRESS(ROW(),COLUMN(),1,1,"MTT WIN")),INDIRECT(ADDRESS(ROW(),COLUMN(),1,1,"MTT WIN"))&amp;"-"&amp;INDIRECT(ADDRESS(COLUMN(),ROW(),1,1,"MTT WIN")))</f>
        <v>0-0</v>
      </c>
      <c r="BA27" s="11" t="str" cm="1">
        <f t="array" aca="1" ref="BA27" ca="1">IF(ROW()=COLUMN(),INDIRECT(ADDRESS(ROW(),COLUMN(),1,1,"MTT WIN")),INDIRECT(ADDRESS(ROW(),COLUMN(),1,1,"MTT WIN"))&amp;"-"&amp;INDIRECT(ADDRESS(COLUMN(),ROW(),1,1,"MTT WIN")))</f>
        <v>0-0</v>
      </c>
      <c r="BB27" s="11" t="str" cm="1">
        <f t="array" aca="1" ref="BB27" ca="1">IF(ROW()=COLUMN(),INDIRECT(ADDRESS(ROW(),COLUMN(),1,1,"MTT WIN")),INDIRECT(ADDRESS(ROW(),COLUMN(),1,1,"MTT WIN"))&amp;"-"&amp;INDIRECT(ADDRESS(COLUMN(),ROW(),1,1,"MTT WIN")))</f>
        <v>0-0</v>
      </c>
      <c r="BC27" s="11" t="str" cm="1">
        <f t="array" aca="1" ref="BC27" ca="1">IF(ROW()=COLUMN(),INDIRECT(ADDRESS(ROW(),COLUMN(),1,1,"MTT WIN")),INDIRECT(ADDRESS(ROW(),COLUMN(),1,1,"MTT WIN"))&amp;"-"&amp;INDIRECT(ADDRESS(COLUMN(),ROW(),1,1,"MTT WIN")))</f>
        <v>0-0</v>
      </c>
      <c r="BD27" s="11" t="str" cm="1">
        <f t="array" aca="1" ref="BD27" ca="1">IF(ROW()=COLUMN(),INDIRECT(ADDRESS(ROW(),COLUMN(),1,1,"MTT WIN")),INDIRECT(ADDRESS(ROW(),COLUMN(),1,1,"MTT WIN"))&amp;"-"&amp;INDIRECT(ADDRESS(COLUMN(),ROW(),1,1,"MTT WIN")))</f>
        <v>0-0</v>
      </c>
      <c r="BE27" s="11" t="str" cm="1">
        <f t="array" aca="1" ref="BE27" ca="1">IF(ROW()=COLUMN(),INDIRECT(ADDRESS(ROW(),COLUMN(),1,1,"MTT WIN")),INDIRECT(ADDRESS(ROW(),COLUMN(),1,1,"MTT WIN"))&amp;"-"&amp;INDIRECT(ADDRESS(COLUMN(),ROW(),1,1,"MTT WIN")))</f>
        <v>0-0</v>
      </c>
      <c r="BF27" s="11" t="str" cm="1">
        <f t="array" aca="1" ref="BF27" ca="1">IF(ROW()=COLUMN(),INDIRECT(ADDRESS(ROW(),COLUMN(),1,1,"MTT WIN")),INDIRECT(ADDRESS(ROW(),COLUMN(),1,1,"MTT WIN"))&amp;"-"&amp;INDIRECT(ADDRESS(COLUMN(),ROW(),1,1,"MTT WIN")))</f>
        <v>0-0</v>
      </c>
    </row>
    <row r="28" spans="1:58" ht="55" customHeight="1" x14ac:dyDescent="0.3">
      <c r="A28" s="3" t="str">
        <f ca="1">MATCHUP!A28</f>
        <v>Dimir Snacker</v>
      </c>
      <c r="B28" s="11" t="str" cm="1">
        <f t="array" aca="1" ref="B28" ca="1">IF(ROW()=COLUMN(),INDIRECT(ADDRESS(ROW(),COLUMN(),1,1,"MTT WIN")),INDIRECT(ADDRESS(ROW(),COLUMN(),1,1,"MTT WIN"))&amp;"-"&amp;INDIRECT(ADDRESS(COLUMN(),ROW(),1,1,"MTT WIN")))</f>
        <v>4-3</v>
      </c>
      <c r="C28" s="11" t="str" cm="1">
        <f t="array" aca="1" ref="C28" ca="1">IF(ROW()=COLUMN(),INDIRECT(ADDRESS(ROW(),COLUMN(),1,1,"MTT WIN")),INDIRECT(ADDRESS(ROW(),COLUMN(),1,1,"MTT WIN"))&amp;"-"&amp;INDIRECT(ADDRESS(COLUMN(),ROW(),1,1,"MTT WIN")))</f>
        <v>3-4</v>
      </c>
      <c r="D28" s="11" t="str" cm="1">
        <f t="array" aca="1" ref="D28" ca="1">IF(ROW()=COLUMN(),INDIRECT(ADDRESS(ROW(),COLUMN(),1,1,"MTT WIN")),INDIRECT(ADDRESS(ROW(),COLUMN(),1,1,"MTT WIN"))&amp;"-"&amp;INDIRECT(ADDRESS(COLUMN(),ROW(),1,1,"MTT WIN")))</f>
        <v>1-1</v>
      </c>
      <c r="E28" s="11" t="str" cm="1">
        <f t="array" aca="1" ref="E28" ca="1">IF(ROW()=COLUMN(),INDIRECT(ADDRESS(ROW(),COLUMN(),1,1,"MTT WIN")),INDIRECT(ADDRESS(ROW(),COLUMN(),1,1,"MTT WIN"))&amp;"-"&amp;INDIRECT(ADDRESS(COLUMN(),ROW(),1,1,"MTT WIN")))</f>
        <v>1-2</v>
      </c>
      <c r="F28" s="11" t="str" cm="1">
        <f t="array" aca="1" ref="F28" ca="1">IF(ROW()=COLUMN(),INDIRECT(ADDRESS(ROW(),COLUMN(),1,1,"MTT WIN")),INDIRECT(ADDRESS(ROW(),COLUMN(),1,1,"MTT WIN"))&amp;"-"&amp;INDIRECT(ADDRESS(COLUMN(),ROW(),1,1,"MTT WIN")))</f>
        <v>0-2</v>
      </c>
      <c r="G28" s="11" t="str" cm="1">
        <f t="array" aca="1" ref="G28" ca="1">IF(ROW()=COLUMN(),INDIRECT(ADDRESS(ROW(),COLUMN(),1,1,"MTT WIN")),INDIRECT(ADDRESS(ROW(),COLUMN(),1,1,"MTT WIN"))&amp;"-"&amp;INDIRECT(ADDRESS(COLUMN(),ROW(),1,1,"MTT WIN")))</f>
        <v>2-0</v>
      </c>
      <c r="H28" s="11" t="str" cm="1">
        <f t="array" aca="1" ref="H28" ca="1">IF(ROW()=COLUMN(),INDIRECT(ADDRESS(ROW(),COLUMN(),1,1,"MTT WIN")),INDIRECT(ADDRESS(ROW(),COLUMN(),1,1,"MTT WIN"))&amp;"-"&amp;INDIRECT(ADDRESS(COLUMN(),ROW(),1,1,"MTT WIN")))</f>
        <v>0-1</v>
      </c>
      <c r="I28" s="11" t="str" cm="1">
        <f t="array" aca="1" ref="I28" ca="1">IF(ROW()=COLUMN(),INDIRECT(ADDRESS(ROW(),COLUMN(),1,1,"MTT WIN")),INDIRECT(ADDRESS(ROW(),COLUMN(),1,1,"MTT WIN"))&amp;"-"&amp;INDIRECT(ADDRESS(COLUMN(),ROW(),1,1,"MTT WIN")))</f>
        <v>0-1</v>
      </c>
      <c r="J28" s="11" t="str" cm="1">
        <f t="array" aca="1" ref="J28" ca="1">IF(ROW()=COLUMN(),INDIRECT(ADDRESS(ROW(),COLUMN(),1,1,"MTT WIN")),INDIRECT(ADDRESS(ROW(),COLUMN(),1,1,"MTT WIN"))&amp;"-"&amp;INDIRECT(ADDRESS(COLUMN(),ROW(),1,1,"MTT WIN")))</f>
        <v>0-1</v>
      </c>
      <c r="K28" s="11" t="str" cm="1">
        <f t="array" aca="1" ref="K28" ca="1">IF(ROW()=COLUMN(),INDIRECT(ADDRESS(ROW(),COLUMN(),1,1,"MTT WIN")),INDIRECT(ADDRESS(ROW(),COLUMN(),1,1,"MTT WIN"))&amp;"-"&amp;INDIRECT(ADDRESS(COLUMN(),ROW(),1,1,"MTT WIN")))</f>
        <v>0-0</v>
      </c>
      <c r="L28" s="11" t="str" cm="1">
        <f t="array" aca="1" ref="L28" ca="1">IF(ROW()=COLUMN(),INDIRECT(ADDRESS(ROW(),COLUMN(),1,1,"MTT WIN")),INDIRECT(ADDRESS(ROW(),COLUMN(),1,1,"MTT WIN"))&amp;"-"&amp;INDIRECT(ADDRESS(COLUMN(),ROW(),1,1,"MTT WIN")))</f>
        <v>1-1</v>
      </c>
      <c r="M28" s="11" t="str" cm="1">
        <f t="array" aca="1" ref="M28" ca="1">IF(ROW()=COLUMN(),INDIRECT(ADDRESS(ROW(),COLUMN(),1,1,"MTT WIN")),INDIRECT(ADDRESS(ROW(),COLUMN(),1,1,"MTT WIN"))&amp;"-"&amp;INDIRECT(ADDRESS(COLUMN(),ROW(),1,1,"MTT WIN")))</f>
        <v>0-0</v>
      </c>
      <c r="N28" s="11" t="str" cm="1">
        <f t="array" aca="1" ref="N28" ca="1">IF(ROW()=COLUMN(),INDIRECT(ADDRESS(ROW(),COLUMN(),1,1,"MTT WIN")),INDIRECT(ADDRESS(ROW(),COLUMN(),1,1,"MTT WIN"))&amp;"-"&amp;INDIRECT(ADDRESS(COLUMN(),ROW(),1,1,"MTT WIN")))</f>
        <v>0-1</v>
      </c>
      <c r="O28" s="11" t="str" cm="1">
        <f t="array" aca="1" ref="O28" ca="1">IF(ROW()=COLUMN(),INDIRECT(ADDRESS(ROW(),COLUMN(),1,1,"MTT WIN")),INDIRECT(ADDRESS(ROW(),COLUMN(),1,1,"MTT WIN"))&amp;"-"&amp;INDIRECT(ADDRESS(COLUMN(),ROW(),1,1,"MTT WIN")))</f>
        <v>0-1</v>
      </c>
      <c r="P28" s="11" t="str" cm="1">
        <f t="array" aca="1" ref="P28" ca="1">IF(ROW()=COLUMN(),INDIRECT(ADDRESS(ROW(),COLUMN(),1,1,"MTT WIN")),INDIRECT(ADDRESS(ROW(),COLUMN(),1,1,"MTT WIN"))&amp;"-"&amp;INDIRECT(ADDRESS(COLUMN(),ROW(),1,1,"MTT WIN")))</f>
        <v>1-0</v>
      </c>
      <c r="Q28" s="11" t="str" cm="1">
        <f t="array" aca="1" ref="Q28" ca="1">IF(ROW()=COLUMN(),INDIRECT(ADDRESS(ROW(),COLUMN(),1,1,"MTT WIN")),INDIRECT(ADDRESS(ROW(),COLUMN(),1,1,"MTT WIN"))&amp;"-"&amp;INDIRECT(ADDRESS(COLUMN(),ROW(),1,1,"MTT WIN")))</f>
        <v>0-1</v>
      </c>
      <c r="R28" s="11" t="str" cm="1">
        <f t="array" aca="1" ref="R28" ca="1">IF(ROW()=COLUMN(),INDIRECT(ADDRESS(ROW(),COLUMN(),1,1,"MTT WIN")),INDIRECT(ADDRESS(ROW(),COLUMN(),1,1,"MTT WIN"))&amp;"-"&amp;INDIRECT(ADDRESS(COLUMN(),ROW(),1,1,"MTT WIN")))</f>
        <v>0-0</v>
      </c>
      <c r="S28" s="11" t="str" cm="1">
        <f t="array" aca="1" ref="S28" ca="1">IF(ROW()=COLUMN(),INDIRECT(ADDRESS(ROW(),COLUMN(),1,1,"MTT WIN")),INDIRECT(ADDRESS(ROW(),COLUMN(),1,1,"MTT WIN"))&amp;"-"&amp;INDIRECT(ADDRESS(COLUMN(),ROW(),1,1,"MTT WIN")))</f>
        <v>1-0</v>
      </c>
      <c r="T28" s="11" t="str" cm="1">
        <f t="array" aca="1" ref="T28" ca="1">IF(ROW()=COLUMN(),INDIRECT(ADDRESS(ROW(),COLUMN(),1,1,"MTT WIN")),INDIRECT(ADDRESS(ROW(),COLUMN(),1,1,"MTT WIN"))&amp;"-"&amp;INDIRECT(ADDRESS(COLUMN(),ROW(),1,1,"MTT WIN")))</f>
        <v>0-0</v>
      </c>
      <c r="U28" s="11" t="str" cm="1">
        <f t="array" aca="1" ref="U28" ca="1">IF(ROW()=COLUMN(),INDIRECT(ADDRESS(ROW(),COLUMN(),1,1,"MTT WIN")),INDIRECT(ADDRESS(ROW(),COLUMN(),1,1,"MTT WIN"))&amp;"-"&amp;INDIRECT(ADDRESS(COLUMN(),ROW(),1,1,"MTT WIN")))</f>
        <v>0-0</v>
      </c>
      <c r="V28" s="11" t="str" cm="1">
        <f t="array" aca="1" ref="V28" ca="1">IF(ROW()=COLUMN(),INDIRECT(ADDRESS(ROW(),COLUMN(),1,1,"MTT WIN")),INDIRECT(ADDRESS(ROW(),COLUMN(),1,1,"MTT WIN"))&amp;"-"&amp;INDIRECT(ADDRESS(COLUMN(),ROW(),1,1,"MTT WIN")))</f>
        <v>1-0</v>
      </c>
      <c r="W28" s="11" t="str" cm="1">
        <f t="array" aca="1" ref="W28" ca="1">IF(ROW()=COLUMN(),INDIRECT(ADDRESS(ROW(),COLUMN(),1,1,"MTT WIN")),INDIRECT(ADDRESS(ROW(),COLUMN(),1,1,"MTT WIN"))&amp;"-"&amp;INDIRECT(ADDRESS(COLUMN(),ROW(),1,1,"MTT WIN")))</f>
        <v>1-1</v>
      </c>
      <c r="X28" s="11" t="str" cm="1">
        <f t="array" aca="1" ref="X28" ca="1">IF(ROW()=COLUMN(),INDIRECT(ADDRESS(ROW(),COLUMN(),1,1,"MTT WIN")),INDIRECT(ADDRESS(ROW(),COLUMN(),1,1,"MTT WIN"))&amp;"-"&amp;INDIRECT(ADDRESS(COLUMN(),ROW(),1,1,"MTT WIN")))</f>
        <v>0-0</v>
      </c>
      <c r="Y28" s="11" t="str" cm="1">
        <f t="array" aca="1" ref="Y28" ca="1">IF(ROW()=COLUMN(),INDIRECT(ADDRESS(ROW(),COLUMN(),1,1,"MTT WIN")),INDIRECT(ADDRESS(ROW(),COLUMN(),1,1,"MTT WIN"))&amp;"-"&amp;INDIRECT(ADDRESS(COLUMN(),ROW(),1,1,"MTT WIN")))</f>
        <v>0-0</v>
      </c>
      <c r="Z28" s="11" t="str" cm="1">
        <f t="array" aca="1" ref="Z28" ca="1">IF(ROW()=COLUMN(),INDIRECT(ADDRESS(ROW(),COLUMN(),1,1,"MTT WIN")),INDIRECT(ADDRESS(ROW(),COLUMN(),1,1,"MTT WIN"))&amp;"-"&amp;INDIRECT(ADDRESS(COLUMN(),ROW(),1,1,"MTT WIN")))</f>
        <v>0-1</v>
      </c>
      <c r="AA28" s="11" t="str" cm="1">
        <f t="array" aca="1" ref="AA28" ca="1">IF(ROW()=COLUMN(),INDIRECT(ADDRESS(ROW(),COLUMN(),1,1,"MTT WIN")),INDIRECT(ADDRESS(ROW(),COLUMN(),1,1,"MTT WIN"))&amp;"-"&amp;INDIRECT(ADDRESS(COLUMN(),ROW(),1,1,"MTT WIN")))</f>
        <v>0-0</v>
      </c>
      <c r="AB28" s="11" cm="1">
        <f t="array" aca="1" ref="AB28" ca="1">IF(ROW()=COLUMN(),INDIRECT(ADDRESS(ROW(),COLUMN(),1,1,"MTT WIN")),INDIRECT(ADDRESS(ROW(),COLUMN(),1,1,"MTT WIN"))&amp;"-"&amp;INDIRECT(ADDRESS(COLUMN(),ROW(),1,1,"MTT WIN")))</f>
        <v>0</v>
      </c>
      <c r="AC28" s="11" t="str" cm="1">
        <f t="array" aca="1" ref="AC28" ca="1">IF(ROW()=COLUMN(),INDIRECT(ADDRESS(ROW(),COLUMN(),1,1,"MTT WIN")),INDIRECT(ADDRESS(ROW(),COLUMN(),1,1,"MTT WIN"))&amp;"-"&amp;INDIRECT(ADDRESS(COLUMN(),ROW(),1,1,"MTT WIN")))</f>
        <v>0-0</v>
      </c>
      <c r="AD28" s="11" t="str" cm="1">
        <f t="array" aca="1" ref="AD28" ca="1">IF(ROW()=COLUMN(),INDIRECT(ADDRESS(ROW(),COLUMN(),1,1,"MTT WIN")),INDIRECT(ADDRESS(ROW(),COLUMN(),1,1,"MTT WIN"))&amp;"-"&amp;INDIRECT(ADDRESS(COLUMN(),ROW(),1,1,"MTT WIN")))</f>
        <v>0-0</v>
      </c>
      <c r="AE28" s="11" t="str" cm="1">
        <f t="array" aca="1" ref="AE28" ca="1">IF(ROW()=COLUMN(),INDIRECT(ADDRESS(ROW(),COLUMN(),1,1,"MTT WIN")),INDIRECT(ADDRESS(ROW(),COLUMN(),1,1,"MTT WIN"))&amp;"-"&amp;INDIRECT(ADDRESS(COLUMN(),ROW(),1,1,"MTT WIN")))</f>
        <v>0-0</v>
      </c>
      <c r="AF28" s="11" t="str" cm="1">
        <f t="array" aca="1" ref="AF28" ca="1">IF(ROW()=COLUMN(),INDIRECT(ADDRESS(ROW(),COLUMN(),1,1,"MTT WIN")),INDIRECT(ADDRESS(ROW(),COLUMN(),1,1,"MTT WIN"))&amp;"-"&amp;INDIRECT(ADDRESS(COLUMN(),ROW(),1,1,"MTT WIN")))</f>
        <v>0-0</v>
      </c>
      <c r="AG28" s="11" t="str" cm="1">
        <f t="array" aca="1" ref="AG28" ca="1">IF(ROW()=COLUMN(),INDIRECT(ADDRESS(ROW(),COLUMN(),1,1,"MTT WIN")),INDIRECT(ADDRESS(ROW(),COLUMN(),1,1,"MTT WIN"))&amp;"-"&amp;INDIRECT(ADDRESS(COLUMN(),ROW(),1,1,"MTT WIN")))</f>
        <v>0-0</v>
      </c>
      <c r="AH28" s="11" t="str" cm="1">
        <f t="array" aca="1" ref="AH28" ca="1">IF(ROW()=COLUMN(),INDIRECT(ADDRESS(ROW(),COLUMN(),1,1,"MTT WIN")),INDIRECT(ADDRESS(ROW(),COLUMN(),1,1,"MTT WIN"))&amp;"-"&amp;INDIRECT(ADDRESS(COLUMN(),ROW(),1,1,"MTT WIN")))</f>
        <v>1-0</v>
      </c>
      <c r="AI28" s="11" t="str" cm="1">
        <f t="array" aca="1" ref="AI28" ca="1">IF(ROW()=COLUMN(),INDIRECT(ADDRESS(ROW(),COLUMN(),1,1,"MTT WIN")),INDIRECT(ADDRESS(ROW(),COLUMN(),1,1,"MTT WIN"))&amp;"-"&amp;INDIRECT(ADDRESS(COLUMN(),ROW(),1,1,"MTT WIN")))</f>
        <v>0-0</v>
      </c>
      <c r="AJ28" s="11" t="str" cm="1">
        <f t="array" aca="1" ref="AJ28" ca="1">IF(ROW()=COLUMN(),INDIRECT(ADDRESS(ROW(),COLUMN(),1,1,"MTT WIN")),INDIRECT(ADDRESS(ROW(),COLUMN(),1,1,"MTT WIN"))&amp;"-"&amp;INDIRECT(ADDRESS(COLUMN(),ROW(),1,1,"MTT WIN")))</f>
        <v>0-0</v>
      </c>
      <c r="AK28" s="11" t="str" cm="1">
        <f t="array" aca="1" ref="AK28" ca="1">IF(ROW()=COLUMN(),INDIRECT(ADDRESS(ROW(),COLUMN(),1,1,"MTT WIN")),INDIRECT(ADDRESS(ROW(),COLUMN(),1,1,"MTT WIN"))&amp;"-"&amp;INDIRECT(ADDRESS(COLUMN(),ROW(),1,1,"MTT WIN")))</f>
        <v>0-0</v>
      </c>
      <c r="AL28" s="11" t="str" cm="1">
        <f t="array" aca="1" ref="AL28" ca="1">IF(ROW()=COLUMN(),INDIRECT(ADDRESS(ROW(),COLUMN(),1,1,"MTT WIN")),INDIRECT(ADDRESS(ROW(),COLUMN(),1,1,"MTT WIN"))&amp;"-"&amp;INDIRECT(ADDRESS(COLUMN(),ROW(),1,1,"MTT WIN")))</f>
        <v>0-0</v>
      </c>
      <c r="AM28" s="11" t="str" cm="1">
        <f t="array" aca="1" ref="AM28" ca="1">IF(ROW()=COLUMN(),INDIRECT(ADDRESS(ROW(),COLUMN(),1,1,"MTT WIN")),INDIRECT(ADDRESS(ROW(),COLUMN(),1,1,"MTT WIN"))&amp;"-"&amp;INDIRECT(ADDRESS(COLUMN(),ROW(),1,1,"MTT WIN")))</f>
        <v>0-0</v>
      </c>
      <c r="AN28" s="11" t="str" cm="1">
        <f t="array" aca="1" ref="AN28" ca="1">IF(ROW()=COLUMN(),INDIRECT(ADDRESS(ROW(),COLUMN(),1,1,"MTT WIN")),INDIRECT(ADDRESS(ROW(),COLUMN(),1,1,"MTT WIN"))&amp;"-"&amp;INDIRECT(ADDRESS(COLUMN(),ROW(),1,1,"MTT WIN")))</f>
        <v>0-0</v>
      </c>
      <c r="AO28" s="11" t="str" cm="1">
        <f t="array" aca="1" ref="AO28" ca="1">IF(ROW()=COLUMN(),INDIRECT(ADDRESS(ROW(),COLUMN(),1,1,"MTT WIN")),INDIRECT(ADDRESS(ROW(),COLUMN(),1,1,"MTT WIN"))&amp;"-"&amp;INDIRECT(ADDRESS(COLUMN(),ROW(),1,1,"MTT WIN")))</f>
        <v>0-0</v>
      </c>
      <c r="AP28" s="11" t="str" cm="1">
        <f t="array" aca="1" ref="AP28" ca="1">IF(ROW()=COLUMN(),INDIRECT(ADDRESS(ROW(),COLUMN(),1,1,"MTT WIN")),INDIRECT(ADDRESS(ROW(),COLUMN(),1,1,"MTT WIN"))&amp;"-"&amp;INDIRECT(ADDRESS(COLUMN(),ROW(),1,1,"MTT WIN")))</f>
        <v>1-0</v>
      </c>
      <c r="AQ28" s="11" t="str" cm="1">
        <f t="array" aca="1" ref="AQ28" ca="1">IF(ROW()=COLUMN(),INDIRECT(ADDRESS(ROW(),COLUMN(),1,1,"MTT WIN")),INDIRECT(ADDRESS(ROW(),COLUMN(),1,1,"MTT WIN"))&amp;"-"&amp;INDIRECT(ADDRESS(COLUMN(),ROW(),1,1,"MTT WIN")))</f>
        <v>0-0</v>
      </c>
      <c r="AR28" s="11" t="str" cm="1">
        <f t="array" aca="1" ref="AR28" ca="1">IF(ROW()=COLUMN(),INDIRECT(ADDRESS(ROW(),COLUMN(),1,1,"MTT WIN")),INDIRECT(ADDRESS(ROW(),COLUMN(),1,1,"MTT WIN"))&amp;"-"&amp;INDIRECT(ADDRESS(COLUMN(),ROW(),1,1,"MTT WIN")))</f>
        <v>0-0</v>
      </c>
      <c r="AS28" s="11" t="str" cm="1">
        <f t="array" aca="1" ref="AS28" ca="1">IF(ROW()=COLUMN(),INDIRECT(ADDRESS(ROW(),COLUMN(),1,1,"MTT WIN")),INDIRECT(ADDRESS(ROW(),COLUMN(),1,1,"MTT WIN"))&amp;"-"&amp;INDIRECT(ADDRESS(COLUMN(),ROW(),1,1,"MTT WIN")))</f>
        <v>0-0</v>
      </c>
      <c r="AT28" s="11" t="str" cm="1">
        <f t="array" aca="1" ref="AT28" ca="1">IF(ROW()=COLUMN(),INDIRECT(ADDRESS(ROW(),COLUMN(),1,1,"MTT WIN")),INDIRECT(ADDRESS(ROW(),COLUMN(),1,1,"MTT WIN"))&amp;"-"&amp;INDIRECT(ADDRESS(COLUMN(),ROW(),1,1,"MTT WIN")))</f>
        <v>0-0</v>
      </c>
      <c r="AU28" s="11" t="str" cm="1">
        <f t="array" aca="1" ref="AU28" ca="1">IF(ROW()=COLUMN(),INDIRECT(ADDRESS(ROW(),COLUMN(),1,1,"MTT WIN")),INDIRECT(ADDRESS(ROW(),COLUMN(),1,1,"MTT WIN"))&amp;"-"&amp;INDIRECT(ADDRESS(COLUMN(),ROW(),1,1,"MTT WIN")))</f>
        <v>0-0</v>
      </c>
      <c r="AV28" s="11" t="str" cm="1">
        <f t="array" aca="1" ref="AV28" ca="1">IF(ROW()=COLUMN(),INDIRECT(ADDRESS(ROW(),COLUMN(),1,1,"MTT WIN")),INDIRECT(ADDRESS(ROW(),COLUMN(),1,1,"MTT WIN"))&amp;"-"&amp;INDIRECT(ADDRESS(COLUMN(),ROW(),1,1,"MTT WIN")))</f>
        <v>0-0</v>
      </c>
      <c r="AW28" s="11" t="str" cm="1">
        <f t="array" aca="1" ref="AW28" ca="1">IF(ROW()=COLUMN(),INDIRECT(ADDRESS(ROW(),COLUMN(),1,1,"MTT WIN")),INDIRECT(ADDRESS(ROW(),COLUMN(),1,1,"MTT WIN"))&amp;"-"&amp;INDIRECT(ADDRESS(COLUMN(),ROW(),1,1,"MTT WIN")))</f>
        <v>0-0</v>
      </c>
      <c r="AX28" s="11" t="str" cm="1">
        <f t="array" aca="1" ref="AX28" ca="1">IF(ROW()=COLUMN(),INDIRECT(ADDRESS(ROW(),COLUMN(),1,1,"MTT WIN")),INDIRECT(ADDRESS(ROW(),COLUMN(),1,1,"MTT WIN"))&amp;"-"&amp;INDIRECT(ADDRESS(COLUMN(),ROW(),1,1,"MTT WIN")))</f>
        <v>0-0</v>
      </c>
      <c r="AY28" s="11" t="str" cm="1">
        <f t="array" aca="1" ref="AY28" ca="1">IF(ROW()=COLUMN(),INDIRECT(ADDRESS(ROW(),COLUMN(),1,1,"MTT WIN")),INDIRECT(ADDRESS(ROW(),COLUMN(),1,1,"MTT WIN"))&amp;"-"&amp;INDIRECT(ADDRESS(COLUMN(),ROW(),1,1,"MTT WIN")))</f>
        <v>0-0</v>
      </c>
      <c r="AZ28" s="11" t="str" cm="1">
        <f t="array" aca="1" ref="AZ28" ca="1">IF(ROW()=COLUMN(),INDIRECT(ADDRESS(ROW(),COLUMN(),1,1,"MTT WIN")),INDIRECT(ADDRESS(ROW(),COLUMN(),1,1,"MTT WIN"))&amp;"-"&amp;INDIRECT(ADDRESS(COLUMN(),ROW(),1,1,"MTT WIN")))</f>
        <v>0-0</v>
      </c>
      <c r="BA28" s="11" t="str" cm="1">
        <f t="array" aca="1" ref="BA28" ca="1">IF(ROW()=COLUMN(),INDIRECT(ADDRESS(ROW(),COLUMN(),1,1,"MTT WIN")),INDIRECT(ADDRESS(ROW(),COLUMN(),1,1,"MTT WIN"))&amp;"-"&amp;INDIRECT(ADDRESS(COLUMN(),ROW(),1,1,"MTT WIN")))</f>
        <v>0-0</v>
      </c>
      <c r="BB28" s="11" t="str" cm="1">
        <f t="array" aca="1" ref="BB28" ca="1">IF(ROW()=COLUMN(),INDIRECT(ADDRESS(ROW(),COLUMN(),1,1,"MTT WIN")),INDIRECT(ADDRESS(ROW(),COLUMN(),1,1,"MTT WIN"))&amp;"-"&amp;INDIRECT(ADDRESS(COLUMN(),ROW(),1,1,"MTT WIN")))</f>
        <v>0-0</v>
      </c>
      <c r="BC28" s="11" t="str" cm="1">
        <f t="array" aca="1" ref="BC28" ca="1">IF(ROW()=COLUMN(),INDIRECT(ADDRESS(ROW(),COLUMN(),1,1,"MTT WIN")),INDIRECT(ADDRESS(ROW(),COLUMN(),1,1,"MTT WIN"))&amp;"-"&amp;INDIRECT(ADDRESS(COLUMN(),ROW(),1,1,"MTT WIN")))</f>
        <v>0-0</v>
      </c>
      <c r="BD28" s="11" t="str" cm="1">
        <f t="array" aca="1" ref="BD28" ca="1">IF(ROW()=COLUMN(),INDIRECT(ADDRESS(ROW(),COLUMN(),1,1,"MTT WIN")),INDIRECT(ADDRESS(ROW(),COLUMN(),1,1,"MTT WIN"))&amp;"-"&amp;INDIRECT(ADDRESS(COLUMN(),ROW(),1,1,"MTT WIN")))</f>
        <v>0-0</v>
      </c>
      <c r="BE28" s="11" t="str" cm="1">
        <f t="array" aca="1" ref="BE28" ca="1">IF(ROW()=COLUMN(),INDIRECT(ADDRESS(ROW(),COLUMN(),1,1,"MTT WIN")),INDIRECT(ADDRESS(ROW(),COLUMN(),1,1,"MTT WIN"))&amp;"-"&amp;INDIRECT(ADDRESS(COLUMN(),ROW(),1,1,"MTT WIN")))</f>
        <v>0-0</v>
      </c>
      <c r="BF28" s="11" t="str" cm="1">
        <f t="array" aca="1" ref="BF28" ca="1">IF(ROW()=COLUMN(),INDIRECT(ADDRESS(ROW(),COLUMN(),1,1,"MTT WIN")),INDIRECT(ADDRESS(ROW(),COLUMN(),1,1,"MTT WIN"))&amp;"-"&amp;INDIRECT(ADDRESS(COLUMN(),ROW(),1,1,"MTT WIN")))</f>
        <v>0-0</v>
      </c>
    </row>
    <row r="29" spans="1:58" ht="55" customHeight="1" x14ac:dyDescent="0.3">
      <c r="A29" s="3" t="str">
        <f ca="1">MATCHUP!A29</f>
        <v>Caw Gate</v>
      </c>
      <c r="B29" s="11" t="str" cm="1">
        <f t="array" aca="1" ref="B29" ca="1">IF(ROW()=COLUMN(),INDIRECT(ADDRESS(ROW(),COLUMN(),1,1,"MTT WIN")),INDIRECT(ADDRESS(ROW(),COLUMN(),1,1,"MTT WIN"))&amp;"-"&amp;INDIRECT(ADDRESS(COLUMN(),ROW(),1,1,"MTT WIN")))</f>
        <v>5-2</v>
      </c>
      <c r="C29" s="11" t="str" cm="1">
        <f t="array" aca="1" ref="C29" ca="1">IF(ROW()=COLUMN(),INDIRECT(ADDRESS(ROW(),COLUMN(),1,1,"MTT WIN")),INDIRECT(ADDRESS(ROW(),COLUMN(),1,1,"MTT WIN"))&amp;"-"&amp;INDIRECT(ADDRESS(COLUMN(),ROW(),1,1,"MTT WIN")))</f>
        <v>3-1</v>
      </c>
      <c r="D29" s="11" t="str" cm="1">
        <f t="array" aca="1" ref="D29" ca="1">IF(ROW()=COLUMN(),INDIRECT(ADDRESS(ROW(),COLUMN(),1,1,"MTT WIN")),INDIRECT(ADDRESS(ROW(),COLUMN(),1,1,"MTT WIN"))&amp;"-"&amp;INDIRECT(ADDRESS(COLUMN(),ROW(),1,1,"MTT WIN")))</f>
        <v>1-0</v>
      </c>
      <c r="E29" s="11" t="str" cm="1">
        <f t="array" aca="1" ref="E29" ca="1">IF(ROW()=COLUMN(),INDIRECT(ADDRESS(ROW(),COLUMN(),1,1,"MTT WIN")),INDIRECT(ADDRESS(ROW(),COLUMN(),1,1,"MTT WIN"))&amp;"-"&amp;INDIRECT(ADDRESS(COLUMN(),ROW(),1,1,"MTT WIN")))</f>
        <v>1-2</v>
      </c>
      <c r="F29" s="11" t="str" cm="1">
        <f t="array" aca="1" ref="F29" ca="1">IF(ROW()=COLUMN(),INDIRECT(ADDRESS(ROW(),COLUMN(),1,1,"MTT WIN")),INDIRECT(ADDRESS(ROW(),COLUMN(),1,1,"MTT WIN"))&amp;"-"&amp;INDIRECT(ADDRESS(COLUMN(),ROW(),1,1,"MTT WIN")))</f>
        <v>0-0</v>
      </c>
      <c r="G29" s="11" t="str" cm="1">
        <f t="array" aca="1" ref="G29" ca="1">IF(ROW()=COLUMN(),INDIRECT(ADDRESS(ROW(),COLUMN(),1,1,"MTT WIN")),INDIRECT(ADDRESS(ROW(),COLUMN(),1,1,"MTT WIN"))&amp;"-"&amp;INDIRECT(ADDRESS(COLUMN(),ROW(),1,1,"MTT WIN")))</f>
        <v>2-1</v>
      </c>
      <c r="H29" s="11" t="str" cm="1">
        <f t="array" aca="1" ref="H29" ca="1">IF(ROW()=COLUMN(),INDIRECT(ADDRESS(ROW(),COLUMN(),1,1,"MTT WIN")),INDIRECT(ADDRESS(ROW(),COLUMN(),1,1,"MTT WIN"))&amp;"-"&amp;INDIRECT(ADDRESS(COLUMN(),ROW(),1,1,"MTT WIN")))</f>
        <v>0-0</v>
      </c>
      <c r="I29" s="11" t="str" cm="1">
        <f t="array" aca="1" ref="I29" ca="1">IF(ROW()=COLUMN(),INDIRECT(ADDRESS(ROW(),COLUMN(),1,1,"MTT WIN")),INDIRECT(ADDRESS(ROW(),COLUMN(),1,1,"MTT WIN"))&amp;"-"&amp;INDIRECT(ADDRESS(COLUMN(),ROW(),1,1,"MTT WIN")))</f>
        <v>1-0</v>
      </c>
      <c r="J29" s="11" t="str" cm="1">
        <f t="array" aca="1" ref="J29" ca="1">IF(ROW()=COLUMN(),INDIRECT(ADDRESS(ROW(),COLUMN(),1,1,"MTT WIN")),INDIRECT(ADDRESS(ROW(),COLUMN(),1,1,"MTT WIN"))&amp;"-"&amp;INDIRECT(ADDRESS(COLUMN(),ROW(),1,1,"MTT WIN")))</f>
        <v>2-0</v>
      </c>
      <c r="K29" s="11" t="str" cm="1">
        <f t="array" aca="1" ref="K29" ca="1">IF(ROW()=COLUMN(),INDIRECT(ADDRESS(ROW(),COLUMN(),1,1,"MTT WIN")),INDIRECT(ADDRESS(ROW(),COLUMN(),1,1,"MTT WIN"))&amp;"-"&amp;INDIRECT(ADDRESS(COLUMN(),ROW(),1,1,"MTT WIN")))</f>
        <v>0-0</v>
      </c>
      <c r="L29" s="11" t="str" cm="1">
        <f t="array" aca="1" ref="L29" ca="1">IF(ROW()=COLUMN(),INDIRECT(ADDRESS(ROW(),COLUMN(),1,1,"MTT WIN")),INDIRECT(ADDRESS(ROW(),COLUMN(),1,1,"MTT WIN"))&amp;"-"&amp;INDIRECT(ADDRESS(COLUMN(),ROW(),1,1,"MTT WIN")))</f>
        <v>1-1</v>
      </c>
      <c r="M29" s="11" t="str" cm="1">
        <f t="array" aca="1" ref="M29" ca="1">IF(ROW()=COLUMN(),INDIRECT(ADDRESS(ROW(),COLUMN(),1,1,"MTT WIN")),INDIRECT(ADDRESS(ROW(),COLUMN(),1,1,"MTT WIN"))&amp;"-"&amp;INDIRECT(ADDRESS(COLUMN(),ROW(),1,1,"MTT WIN")))</f>
        <v>1-1</v>
      </c>
      <c r="N29" s="11" t="str" cm="1">
        <f t="array" aca="1" ref="N29" ca="1">IF(ROW()=COLUMN(),INDIRECT(ADDRESS(ROW(),COLUMN(),1,1,"MTT WIN")),INDIRECT(ADDRESS(ROW(),COLUMN(),1,1,"MTT WIN"))&amp;"-"&amp;INDIRECT(ADDRESS(COLUMN(),ROW(),1,1,"MTT WIN")))</f>
        <v>2-0</v>
      </c>
      <c r="O29" s="11" t="str" cm="1">
        <f t="array" aca="1" ref="O29" ca="1">IF(ROW()=COLUMN(),INDIRECT(ADDRESS(ROW(),COLUMN(),1,1,"MTT WIN")),INDIRECT(ADDRESS(ROW(),COLUMN(),1,1,"MTT WIN"))&amp;"-"&amp;INDIRECT(ADDRESS(COLUMN(),ROW(),1,1,"MTT WIN")))</f>
        <v>1-0</v>
      </c>
      <c r="P29" s="11" t="str" cm="1">
        <f t="array" aca="1" ref="P29" ca="1">IF(ROW()=COLUMN(),INDIRECT(ADDRESS(ROW(),COLUMN(),1,1,"MTT WIN")),INDIRECT(ADDRESS(ROW(),COLUMN(),1,1,"MTT WIN"))&amp;"-"&amp;INDIRECT(ADDRESS(COLUMN(),ROW(),1,1,"MTT WIN")))</f>
        <v>0-0</v>
      </c>
      <c r="Q29" s="11" t="str" cm="1">
        <f t="array" aca="1" ref="Q29" ca="1">IF(ROW()=COLUMN(),INDIRECT(ADDRESS(ROW(),COLUMN(),1,1,"MTT WIN")),INDIRECT(ADDRESS(ROW(),COLUMN(),1,1,"MTT WIN"))&amp;"-"&amp;INDIRECT(ADDRESS(COLUMN(),ROW(),1,1,"MTT WIN")))</f>
        <v>0-0</v>
      </c>
      <c r="R29" s="11" t="str" cm="1">
        <f t="array" aca="1" ref="R29" ca="1">IF(ROW()=COLUMN(),INDIRECT(ADDRESS(ROW(),COLUMN(),1,1,"MTT WIN")),INDIRECT(ADDRESS(ROW(),COLUMN(),1,1,"MTT WIN"))&amp;"-"&amp;INDIRECT(ADDRESS(COLUMN(),ROW(),1,1,"MTT WIN")))</f>
        <v>1-0</v>
      </c>
      <c r="S29" s="11" t="str" cm="1">
        <f t="array" aca="1" ref="S29" ca="1">IF(ROW()=COLUMN(),INDIRECT(ADDRESS(ROW(),COLUMN(),1,1,"MTT WIN")),INDIRECT(ADDRESS(ROW(),COLUMN(),1,1,"MTT WIN"))&amp;"-"&amp;INDIRECT(ADDRESS(COLUMN(),ROW(),1,1,"MTT WIN")))</f>
        <v>2-0</v>
      </c>
      <c r="T29" s="11" t="str" cm="1">
        <f t="array" aca="1" ref="T29" ca="1">IF(ROW()=COLUMN(),INDIRECT(ADDRESS(ROW(),COLUMN(),1,1,"MTT WIN")),INDIRECT(ADDRESS(ROW(),COLUMN(),1,1,"MTT WIN"))&amp;"-"&amp;INDIRECT(ADDRESS(COLUMN(),ROW(),1,1,"MTT WIN")))</f>
        <v>0-1</v>
      </c>
      <c r="U29" s="11" t="str" cm="1">
        <f t="array" aca="1" ref="U29" ca="1">IF(ROW()=COLUMN(),INDIRECT(ADDRESS(ROW(),COLUMN(),1,1,"MTT WIN")),INDIRECT(ADDRESS(ROW(),COLUMN(),1,1,"MTT WIN"))&amp;"-"&amp;INDIRECT(ADDRESS(COLUMN(),ROW(),1,1,"MTT WIN")))</f>
        <v>0-0</v>
      </c>
      <c r="V29" s="11" t="str" cm="1">
        <f t="array" aca="1" ref="V29" ca="1">IF(ROW()=COLUMN(),INDIRECT(ADDRESS(ROW(),COLUMN(),1,1,"MTT WIN")),INDIRECT(ADDRESS(ROW(),COLUMN(),1,1,"MTT WIN"))&amp;"-"&amp;INDIRECT(ADDRESS(COLUMN(),ROW(),1,1,"MTT WIN")))</f>
        <v>0-0</v>
      </c>
      <c r="W29" s="11" t="str" cm="1">
        <f t="array" aca="1" ref="W29" ca="1">IF(ROW()=COLUMN(),INDIRECT(ADDRESS(ROW(),COLUMN(),1,1,"MTT WIN")),INDIRECT(ADDRESS(ROW(),COLUMN(),1,1,"MTT WIN"))&amp;"-"&amp;INDIRECT(ADDRESS(COLUMN(),ROW(),1,1,"MTT WIN")))</f>
        <v>0-1</v>
      </c>
      <c r="X29" s="11" t="str" cm="1">
        <f t="array" aca="1" ref="X29" ca="1">IF(ROW()=COLUMN(),INDIRECT(ADDRESS(ROW(),COLUMN(),1,1,"MTT WIN")),INDIRECT(ADDRESS(ROW(),COLUMN(),1,1,"MTT WIN"))&amp;"-"&amp;INDIRECT(ADDRESS(COLUMN(),ROW(),1,1,"MTT WIN")))</f>
        <v>0-0</v>
      </c>
      <c r="Y29" s="11" t="str" cm="1">
        <f t="array" aca="1" ref="Y29" ca="1">IF(ROW()=COLUMN(),INDIRECT(ADDRESS(ROW(),COLUMN(),1,1,"MTT WIN")),INDIRECT(ADDRESS(ROW(),COLUMN(),1,1,"MTT WIN"))&amp;"-"&amp;INDIRECT(ADDRESS(COLUMN(),ROW(),1,1,"MTT WIN")))</f>
        <v>0-0</v>
      </c>
      <c r="Z29" s="11" t="str" cm="1">
        <f t="array" aca="1" ref="Z29" ca="1">IF(ROW()=COLUMN(),INDIRECT(ADDRESS(ROW(),COLUMN(),1,1,"MTT WIN")),INDIRECT(ADDRESS(ROW(),COLUMN(),1,1,"MTT WIN"))&amp;"-"&amp;INDIRECT(ADDRESS(COLUMN(),ROW(),1,1,"MTT WIN")))</f>
        <v>0-0</v>
      </c>
      <c r="AA29" s="11" t="str" cm="1">
        <f t="array" aca="1" ref="AA29" ca="1">IF(ROW()=COLUMN(),INDIRECT(ADDRESS(ROW(),COLUMN(),1,1,"MTT WIN")),INDIRECT(ADDRESS(ROW(),COLUMN(),1,1,"MTT WIN"))&amp;"-"&amp;INDIRECT(ADDRESS(COLUMN(),ROW(),1,1,"MTT WIN")))</f>
        <v>0-1</v>
      </c>
      <c r="AB29" s="11" t="str" cm="1">
        <f t="array" aca="1" ref="AB29" ca="1">IF(ROW()=COLUMN(),INDIRECT(ADDRESS(ROW(),COLUMN(),1,1,"MTT WIN")),INDIRECT(ADDRESS(ROW(),COLUMN(),1,1,"MTT WIN"))&amp;"-"&amp;INDIRECT(ADDRESS(COLUMN(),ROW(),1,1,"MTT WIN")))</f>
        <v>0-0</v>
      </c>
      <c r="AC29" s="11" cm="1">
        <f t="array" aca="1" ref="AC29" ca="1">IF(ROW()=COLUMN(),INDIRECT(ADDRESS(ROW(),COLUMN(),1,1,"MTT WIN")),INDIRECT(ADDRESS(ROW(),COLUMN(),1,1,"MTT WIN"))&amp;"-"&amp;INDIRECT(ADDRESS(COLUMN(),ROW(),1,1,"MTT WIN")))</f>
        <v>0</v>
      </c>
      <c r="AD29" s="11" t="str" cm="1">
        <f t="array" aca="1" ref="AD29" ca="1">IF(ROW()=COLUMN(),INDIRECT(ADDRESS(ROW(),COLUMN(),1,1,"MTT WIN")),INDIRECT(ADDRESS(ROW(),COLUMN(),1,1,"MTT WIN"))&amp;"-"&amp;INDIRECT(ADDRESS(COLUMN(),ROW(),1,1,"MTT WIN")))</f>
        <v>0-0</v>
      </c>
      <c r="AE29" s="11" t="str" cm="1">
        <f t="array" aca="1" ref="AE29" ca="1">IF(ROW()=COLUMN(),INDIRECT(ADDRESS(ROW(),COLUMN(),1,1,"MTT WIN")),INDIRECT(ADDRESS(ROW(),COLUMN(),1,1,"MTT WIN"))&amp;"-"&amp;INDIRECT(ADDRESS(COLUMN(),ROW(),1,1,"MTT WIN")))</f>
        <v>0-0</v>
      </c>
      <c r="AF29" s="11" t="str" cm="1">
        <f t="array" aca="1" ref="AF29" ca="1">IF(ROW()=COLUMN(),INDIRECT(ADDRESS(ROW(),COLUMN(),1,1,"MTT WIN")),INDIRECT(ADDRESS(ROW(),COLUMN(),1,1,"MTT WIN"))&amp;"-"&amp;INDIRECT(ADDRESS(COLUMN(),ROW(),1,1,"MTT WIN")))</f>
        <v>0-0</v>
      </c>
      <c r="AG29" s="11" t="str" cm="1">
        <f t="array" aca="1" ref="AG29" ca="1">IF(ROW()=COLUMN(),INDIRECT(ADDRESS(ROW(),COLUMN(),1,1,"MTT WIN")),INDIRECT(ADDRESS(ROW(),COLUMN(),1,1,"MTT WIN"))&amp;"-"&amp;INDIRECT(ADDRESS(COLUMN(),ROW(),1,1,"MTT WIN")))</f>
        <v>0-1</v>
      </c>
      <c r="AH29" s="11" t="str" cm="1">
        <f t="array" aca="1" ref="AH29" ca="1">IF(ROW()=COLUMN(),INDIRECT(ADDRESS(ROW(),COLUMN(),1,1,"MTT WIN")),INDIRECT(ADDRESS(ROW(),COLUMN(),1,1,"MTT WIN"))&amp;"-"&amp;INDIRECT(ADDRESS(COLUMN(),ROW(),1,1,"MTT WIN")))</f>
        <v>0-0</v>
      </c>
      <c r="AI29" s="11" t="str" cm="1">
        <f t="array" aca="1" ref="AI29" ca="1">IF(ROW()=COLUMN(),INDIRECT(ADDRESS(ROW(),COLUMN(),1,1,"MTT WIN")),INDIRECT(ADDRESS(ROW(),COLUMN(),1,1,"MTT WIN"))&amp;"-"&amp;INDIRECT(ADDRESS(COLUMN(),ROW(),1,1,"MTT WIN")))</f>
        <v>0-0</v>
      </c>
      <c r="AJ29" s="11" t="str" cm="1">
        <f t="array" aca="1" ref="AJ29" ca="1">IF(ROW()=COLUMN(),INDIRECT(ADDRESS(ROW(),COLUMN(),1,1,"MTT WIN")),INDIRECT(ADDRESS(ROW(),COLUMN(),1,1,"MTT WIN"))&amp;"-"&amp;INDIRECT(ADDRESS(COLUMN(),ROW(),1,1,"MTT WIN")))</f>
        <v>0-0</v>
      </c>
      <c r="AK29" s="11" t="str" cm="1">
        <f t="array" aca="1" ref="AK29" ca="1">IF(ROW()=COLUMN(),INDIRECT(ADDRESS(ROW(),COLUMN(),1,1,"MTT WIN")),INDIRECT(ADDRESS(ROW(),COLUMN(),1,1,"MTT WIN"))&amp;"-"&amp;INDIRECT(ADDRESS(COLUMN(),ROW(),1,1,"MTT WIN")))</f>
        <v>0-0</v>
      </c>
      <c r="AL29" s="11" t="str" cm="1">
        <f t="array" aca="1" ref="AL29" ca="1">IF(ROW()=COLUMN(),INDIRECT(ADDRESS(ROW(),COLUMN(),1,1,"MTT WIN")),INDIRECT(ADDRESS(ROW(),COLUMN(),1,1,"MTT WIN"))&amp;"-"&amp;INDIRECT(ADDRESS(COLUMN(),ROW(),1,1,"MTT WIN")))</f>
        <v>0-0</v>
      </c>
      <c r="AM29" s="11" t="str" cm="1">
        <f t="array" aca="1" ref="AM29" ca="1">IF(ROW()=COLUMN(),INDIRECT(ADDRESS(ROW(),COLUMN(),1,1,"MTT WIN")),INDIRECT(ADDRESS(ROW(),COLUMN(),1,1,"MTT WIN"))&amp;"-"&amp;INDIRECT(ADDRESS(COLUMN(),ROW(),1,1,"MTT WIN")))</f>
        <v>0-0</v>
      </c>
      <c r="AN29" s="11" t="str" cm="1">
        <f t="array" aca="1" ref="AN29" ca="1">IF(ROW()=COLUMN(),INDIRECT(ADDRESS(ROW(),COLUMN(),1,1,"MTT WIN")),INDIRECT(ADDRESS(ROW(),COLUMN(),1,1,"MTT WIN"))&amp;"-"&amp;INDIRECT(ADDRESS(COLUMN(),ROW(),1,1,"MTT WIN")))</f>
        <v>0-0</v>
      </c>
      <c r="AO29" s="11" t="str" cm="1">
        <f t="array" aca="1" ref="AO29" ca="1">IF(ROW()=COLUMN(),INDIRECT(ADDRESS(ROW(),COLUMN(),1,1,"MTT WIN")),INDIRECT(ADDRESS(ROW(),COLUMN(),1,1,"MTT WIN"))&amp;"-"&amp;INDIRECT(ADDRESS(COLUMN(),ROW(),1,1,"MTT WIN")))</f>
        <v>0-0</v>
      </c>
      <c r="AP29" s="11" t="str" cm="1">
        <f t="array" aca="1" ref="AP29" ca="1">IF(ROW()=COLUMN(),INDIRECT(ADDRESS(ROW(),COLUMN(),1,1,"MTT WIN")),INDIRECT(ADDRESS(ROW(),COLUMN(),1,1,"MTT WIN"))&amp;"-"&amp;INDIRECT(ADDRESS(COLUMN(),ROW(),1,1,"MTT WIN")))</f>
        <v>0-0</v>
      </c>
      <c r="AQ29" s="11" t="str" cm="1">
        <f t="array" aca="1" ref="AQ29" ca="1">IF(ROW()=COLUMN(),INDIRECT(ADDRESS(ROW(),COLUMN(),1,1,"MTT WIN")),INDIRECT(ADDRESS(ROW(),COLUMN(),1,1,"MTT WIN"))&amp;"-"&amp;INDIRECT(ADDRESS(COLUMN(),ROW(),1,1,"MTT WIN")))</f>
        <v>0-0</v>
      </c>
      <c r="AR29" s="11" t="str" cm="1">
        <f t="array" aca="1" ref="AR29" ca="1">IF(ROW()=COLUMN(),INDIRECT(ADDRESS(ROW(),COLUMN(),1,1,"MTT WIN")),INDIRECT(ADDRESS(ROW(),COLUMN(),1,1,"MTT WIN"))&amp;"-"&amp;INDIRECT(ADDRESS(COLUMN(),ROW(),1,1,"MTT WIN")))</f>
        <v>0-0</v>
      </c>
      <c r="AS29" s="11" t="str" cm="1">
        <f t="array" aca="1" ref="AS29" ca="1">IF(ROW()=COLUMN(),INDIRECT(ADDRESS(ROW(),COLUMN(),1,1,"MTT WIN")),INDIRECT(ADDRESS(ROW(),COLUMN(),1,1,"MTT WIN"))&amp;"-"&amp;INDIRECT(ADDRESS(COLUMN(),ROW(),1,1,"MTT WIN")))</f>
        <v>0-0</v>
      </c>
      <c r="AT29" s="11" t="str" cm="1">
        <f t="array" aca="1" ref="AT29" ca="1">IF(ROW()=COLUMN(),INDIRECT(ADDRESS(ROW(),COLUMN(),1,1,"MTT WIN")),INDIRECT(ADDRESS(ROW(),COLUMN(),1,1,"MTT WIN"))&amp;"-"&amp;INDIRECT(ADDRESS(COLUMN(),ROW(),1,1,"MTT WIN")))</f>
        <v>1-0</v>
      </c>
      <c r="AU29" s="11" t="str" cm="1">
        <f t="array" aca="1" ref="AU29" ca="1">IF(ROW()=COLUMN(),INDIRECT(ADDRESS(ROW(),COLUMN(),1,1,"MTT WIN")),INDIRECT(ADDRESS(ROW(),COLUMN(),1,1,"MTT WIN"))&amp;"-"&amp;INDIRECT(ADDRESS(COLUMN(),ROW(),1,1,"MTT WIN")))</f>
        <v>0-0</v>
      </c>
      <c r="AV29" s="11" t="str" cm="1">
        <f t="array" aca="1" ref="AV29" ca="1">IF(ROW()=COLUMN(),INDIRECT(ADDRESS(ROW(),COLUMN(),1,1,"MTT WIN")),INDIRECT(ADDRESS(ROW(),COLUMN(),1,1,"MTT WIN"))&amp;"-"&amp;INDIRECT(ADDRESS(COLUMN(),ROW(),1,1,"MTT WIN")))</f>
        <v>0-0</v>
      </c>
      <c r="AW29" s="11" t="str" cm="1">
        <f t="array" aca="1" ref="AW29" ca="1">IF(ROW()=COLUMN(),INDIRECT(ADDRESS(ROW(),COLUMN(),1,1,"MTT WIN")),INDIRECT(ADDRESS(ROW(),COLUMN(),1,1,"MTT WIN"))&amp;"-"&amp;INDIRECT(ADDRESS(COLUMN(),ROW(),1,1,"MTT WIN")))</f>
        <v>0-0</v>
      </c>
      <c r="AX29" s="11" t="str" cm="1">
        <f t="array" aca="1" ref="AX29" ca="1">IF(ROW()=COLUMN(),INDIRECT(ADDRESS(ROW(),COLUMN(),1,1,"MTT WIN")),INDIRECT(ADDRESS(ROW(),COLUMN(),1,1,"MTT WIN"))&amp;"-"&amp;INDIRECT(ADDRESS(COLUMN(),ROW(),1,1,"MTT WIN")))</f>
        <v>0-0</v>
      </c>
      <c r="AY29" s="11" t="str" cm="1">
        <f t="array" aca="1" ref="AY29" ca="1">IF(ROW()=COLUMN(),INDIRECT(ADDRESS(ROW(),COLUMN(),1,1,"MTT WIN")),INDIRECT(ADDRESS(ROW(),COLUMN(),1,1,"MTT WIN"))&amp;"-"&amp;INDIRECT(ADDRESS(COLUMN(),ROW(),1,1,"MTT WIN")))</f>
        <v>0-0</v>
      </c>
      <c r="AZ29" s="11" t="str" cm="1">
        <f t="array" aca="1" ref="AZ29" ca="1">IF(ROW()=COLUMN(),INDIRECT(ADDRESS(ROW(),COLUMN(),1,1,"MTT WIN")),INDIRECT(ADDRESS(ROW(),COLUMN(),1,1,"MTT WIN"))&amp;"-"&amp;INDIRECT(ADDRESS(COLUMN(),ROW(),1,1,"MTT WIN")))</f>
        <v>0-0</v>
      </c>
      <c r="BA29" s="11" t="str" cm="1">
        <f t="array" aca="1" ref="BA29" ca="1">IF(ROW()=COLUMN(),INDIRECT(ADDRESS(ROW(),COLUMN(),1,1,"MTT WIN")),INDIRECT(ADDRESS(ROW(),COLUMN(),1,1,"MTT WIN"))&amp;"-"&amp;INDIRECT(ADDRESS(COLUMN(),ROW(),1,1,"MTT WIN")))</f>
        <v>0-0</v>
      </c>
      <c r="BB29" s="11" t="str" cm="1">
        <f t="array" aca="1" ref="BB29" ca="1">IF(ROW()=COLUMN(),INDIRECT(ADDRESS(ROW(),COLUMN(),1,1,"MTT WIN")),INDIRECT(ADDRESS(ROW(),COLUMN(),1,1,"MTT WIN"))&amp;"-"&amp;INDIRECT(ADDRESS(COLUMN(),ROW(),1,1,"MTT WIN")))</f>
        <v>0-0</v>
      </c>
      <c r="BC29" s="11" t="str" cm="1">
        <f t="array" aca="1" ref="BC29" ca="1">IF(ROW()=COLUMN(),INDIRECT(ADDRESS(ROW(),COLUMN(),1,1,"MTT WIN")),INDIRECT(ADDRESS(ROW(),COLUMN(),1,1,"MTT WIN"))&amp;"-"&amp;INDIRECT(ADDRESS(COLUMN(),ROW(),1,1,"MTT WIN")))</f>
        <v>0-0</v>
      </c>
      <c r="BD29" s="11" t="str" cm="1">
        <f t="array" aca="1" ref="BD29" ca="1">IF(ROW()=COLUMN(),INDIRECT(ADDRESS(ROW(),COLUMN(),1,1,"MTT WIN")),INDIRECT(ADDRESS(ROW(),COLUMN(),1,1,"MTT WIN"))&amp;"-"&amp;INDIRECT(ADDRESS(COLUMN(),ROW(),1,1,"MTT WIN")))</f>
        <v>0-0</v>
      </c>
      <c r="BE29" s="11" t="str" cm="1">
        <f t="array" aca="1" ref="BE29" ca="1">IF(ROW()=COLUMN(),INDIRECT(ADDRESS(ROW(),COLUMN(),1,1,"MTT WIN")),INDIRECT(ADDRESS(ROW(),COLUMN(),1,1,"MTT WIN"))&amp;"-"&amp;INDIRECT(ADDRESS(COLUMN(),ROW(),1,1,"MTT WIN")))</f>
        <v>0-0</v>
      </c>
      <c r="BF29" s="11" t="str" cm="1">
        <f t="array" aca="1" ref="BF29" ca="1">IF(ROW()=COLUMN(),INDIRECT(ADDRESS(ROW(),COLUMN(),1,1,"MTT WIN")),INDIRECT(ADDRESS(ROW(),COLUMN(),1,1,"MTT WIN"))&amp;"-"&amp;INDIRECT(ADDRESS(COLUMN(),ROW(),1,1,"MTT WIN")))</f>
        <v>0-0</v>
      </c>
    </row>
    <row r="30" spans="1:58" ht="55" customHeight="1" x14ac:dyDescent="0.3">
      <c r="A30" s="3" t="str">
        <f ca="1">MATCHUP!A30</f>
        <v>Monsters Tron</v>
      </c>
      <c r="B30" s="11" t="str" cm="1">
        <f t="array" aca="1" ref="B30" ca="1">IF(ROW()=COLUMN(),INDIRECT(ADDRESS(ROW(),COLUMN(),1,1,"MTT WIN")),INDIRECT(ADDRESS(ROW(),COLUMN(),1,1,"MTT WIN"))&amp;"-"&amp;INDIRECT(ADDRESS(COLUMN(),ROW(),1,1,"MTT WIN")))</f>
        <v>1-5</v>
      </c>
      <c r="C30" s="11" t="str" cm="1">
        <f t="array" aca="1" ref="C30" ca="1">IF(ROW()=COLUMN(),INDIRECT(ADDRESS(ROW(),COLUMN(),1,1,"MTT WIN")),INDIRECT(ADDRESS(ROW(),COLUMN(),1,1,"MTT WIN"))&amp;"-"&amp;INDIRECT(ADDRESS(COLUMN(),ROW(),1,1,"MTT WIN")))</f>
        <v>0-1</v>
      </c>
      <c r="D30" s="11" t="str" cm="1">
        <f t="array" aca="1" ref="D30" ca="1">IF(ROW()=COLUMN(),INDIRECT(ADDRESS(ROW(),COLUMN(),1,1,"MTT WIN")),INDIRECT(ADDRESS(ROW(),COLUMN(),1,1,"MTT WIN"))&amp;"-"&amp;INDIRECT(ADDRESS(COLUMN(),ROW(),1,1,"MTT WIN")))</f>
        <v>3-1</v>
      </c>
      <c r="E30" s="11" t="str" cm="1">
        <f t="array" aca="1" ref="E30" ca="1">IF(ROW()=COLUMN(),INDIRECT(ADDRESS(ROW(),COLUMN(),1,1,"MTT WIN")),INDIRECT(ADDRESS(ROW(),COLUMN(),1,1,"MTT WIN"))&amp;"-"&amp;INDIRECT(ADDRESS(COLUMN(),ROW(),1,1,"MTT WIN")))</f>
        <v>0-3</v>
      </c>
      <c r="F30" s="11" t="str" cm="1">
        <f t="array" aca="1" ref="F30" ca="1">IF(ROW()=COLUMN(),INDIRECT(ADDRESS(ROW(),COLUMN(),1,1,"MTT WIN")),INDIRECT(ADDRESS(ROW(),COLUMN(),1,1,"MTT WIN"))&amp;"-"&amp;INDIRECT(ADDRESS(COLUMN(),ROW(),1,1,"MTT WIN")))</f>
        <v>1-3</v>
      </c>
      <c r="G30" s="11" t="str" cm="1">
        <f t="array" aca="1" ref="G30" ca="1">IF(ROW()=COLUMN(),INDIRECT(ADDRESS(ROW(),COLUMN(),1,1,"MTT WIN")),INDIRECT(ADDRESS(ROW(),COLUMN(),1,1,"MTT WIN"))&amp;"-"&amp;INDIRECT(ADDRESS(COLUMN(),ROW(),1,1,"MTT WIN")))</f>
        <v>1-0</v>
      </c>
      <c r="H30" s="11" t="str" cm="1">
        <f t="array" aca="1" ref="H30" ca="1">IF(ROW()=COLUMN(),INDIRECT(ADDRESS(ROW(),COLUMN(),1,1,"MTT WIN")),INDIRECT(ADDRESS(ROW(),COLUMN(),1,1,"MTT WIN"))&amp;"-"&amp;INDIRECT(ADDRESS(COLUMN(),ROW(),1,1,"MTT WIN")))</f>
        <v>0-2</v>
      </c>
      <c r="I30" s="11" t="str" cm="1">
        <f t="array" aca="1" ref="I30" ca="1">IF(ROW()=COLUMN(),INDIRECT(ADDRESS(ROW(),COLUMN(),1,1,"MTT WIN")),INDIRECT(ADDRESS(ROW(),COLUMN(),1,1,"MTT WIN"))&amp;"-"&amp;INDIRECT(ADDRESS(COLUMN(),ROW(),1,1,"MTT WIN")))</f>
        <v>0-4</v>
      </c>
      <c r="J30" s="11" t="str" cm="1">
        <f t="array" aca="1" ref="J30" ca="1">IF(ROW()=COLUMN(),INDIRECT(ADDRESS(ROW(),COLUMN(),1,1,"MTT WIN")),INDIRECT(ADDRESS(ROW(),COLUMN(),1,1,"MTT WIN"))&amp;"-"&amp;INDIRECT(ADDRESS(COLUMN(),ROW(),1,1,"MTT WIN")))</f>
        <v>1-0</v>
      </c>
      <c r="K30" s="11" t="str" cm="1">
        <f t="array" aca="1" ref="K30" ca="1">IF(ROW()=COLUMN(),INDIRECT(ADDRESS(ROW(),COLUMN(),1,1,"MTT WIN")),INDIRECT(ADDRESS(ROW(),COLUMN(),1,1,"MTT WIN"))&amp;"-"&amp;INDIRECT(ADDRESS(COLUMN(),ROW(),1,1,"MTT WIN")))</f>
        <v>0-0</v>
      </c>
      <c r="L30" s="11" t="str" cm="1">
        <f t="array" aca="1" ref="L30" ca="1">IF(ROW()=COLUMN(),INDIRECT(ADDRESS(ROW(),COLUMN(),1,1,"MTT WIN")),INDIRECT(ADDRESS(ROW(),COLUMN(),1,1,"MTT WIN"))&amp;"-"&amp;INDIRECT(ADDRESS(COLUMN(),ROW(),1,1,"MTT WIN")))</f>
        <v>0-1</v>
      </c>
      <c r="M30" s="11" t="str" cm="1">
        <f t="array" aca="1" ref="M30" ca="1">IF(ROW()=COLUMN(),INDIRECT(ADDRESS(ROW(),COLUMN(),1,1,"MTT WIN")),INDIRECT(ADDRESS(ROW(),COLUMN(),1,1,"MTT WIN"))&amp;"-"&amp;INDIRECT(ADDRESS(COLUMN(),ROW(),1,1,"MTT WIN")))</f>
        <v>0-0</v>
      </c>
      <c r="N30" s="11" t="str" cm="1">
        <f t="array" aca="1" ref="N30" ca="1">IF(ROW()=COLUMN(),INDIRECT(ADDRESS(ROW(),COLUMN(),1,1,"MTT WIN")),INDIRECT(ADDRESS(ROW(),COLUMN(),1,1,"MTT WIN"))&amp;"-"&amp;INDIRECT(ADDRESS(COLUMN(),ROW(),1,1,"MTT WIN")))</f>
        <v>0-0</v>
      </c>
      <c r="O30" s="11" t="str" cm="1">
        <f t="array" aca="1" ref="O30" ca="1">IF(ROW()=COLUMN(),INDIRECT(ADDRESS(ROW(),COLUMN(),1,1,"MTT WIN")),INDIRECT(ADDRESS(ROW(),COLUMN(),1,1,"MTT WIN"))&amp;"-"&amp;INDIRECT(ADDRESS(COLUMN(),ROW(),1,1,"MTT WIN")))</f>
        <v>0-0</v>
      </c>
      <c r="P30" s="11" t="str" cm="1">
        <f t="array" aca="1" ref="P30" ca="1">IF(ROW()=COLUMN(),INDIRECT(ADDRESS(ROW(),COLUMN(),1,1,"MTT WIN")),INDIRECT(ADDRESS(ROW(),COLUMN(),1,1,"MTT WIN"))&amp;"-"&amp;INDIRECT(ADDRESS(COLUMN(),ROW(),1,1,"MTT WIN")))</f>
        <v>0-0</v>
      </c>
      <c r="Q30" s="11" t="str" cm="1">
        <f t="array" aca="1" ref="Q30" ca="1">IF(ROW()=COLUMN(),INDIRECT(ADDRESS(ROW(),COLUMN(),1,1,"MTT WIN")),INDIRECT(ADDRESS(ROW(),COLUMN(),1,1,"MTT WIN"))&amp;"-"&amp;INDIRECT(ADDRESS(COLUMN(),ROW(),1,1,"MTT WIN")))</f>
        <v>0-0</v>
      </c>
      <c r="R30" s="11" t="str" cm="1">
        <f t="array" aca="1" ref="R30" ca="1">IF(ROW()=COLUMN(),INDIRECT(ADDRESS(ROW(),COLUMN(),1,1,"MTT WIN")),INDIRECT(ADDRESS(ROW(),COLUMN(),1,1,"MTT WIN"))&amp;"-"&amp;INDIRECT(ADDRESS(COLUMN(),ROW(),1,1,"MTT WIN")))</f>
        <v>2-0</v>
      </c>
      <c r="S30" s="11" t="str" cm="1">
        <f t="array" aca="1" ref="S30" ca="1">IF(ROW()=COLUMN(),INDIRECT(ADDRESS(ROW(),COLUMN(),1,1,"MTT WIN")),INDIRECT(ADDRESS(ROW(),COLUMN(),1,1,"MTT WIN"))&amp;"-"&amp;INDIRECT(ADDRESS(COLUMN(),ROW(),1,1,"MTT WIN")))</f>
        <v>0-0</v>
      </c>
      <c r="T30" s="11" t="str" cm="1">
        <f t="array" aca="1" ref="T30" ca="1">IF(ROW()=COLUMN(),INDIRECT(ADDRESS(ROW(),COLUMN(),1,1,"MTT WIN")),INDIRECT(ADDRESS(ROW(),COLUMN(),1,1,"MTT WIN"))&amp;"-"&amp;INDIRECT(ADDRESS(COLUMN(),ROW(),1,1,"MTT WIN")))</f>
        <v>0-0</v>
      </c>
      <c r="U30" s="11" t="str" cm="1">
        <f t="array" aca="1" ref="U30" ca="1">IF(ROW()=COLUMN(),INDIRECT(ADDRESS(ROW(),COLUMN(),1,1,"MTT WIN")),INDIRECT(ADDRESS(ROW(),COLUMN(),1,1,"MTT WIN"))&amp;"-"&amp;INDIRECT(ADDRESS(COLUMN(),ROW(),1,1,"MTT WIN")))</f>
        <v>1-0</v>
      </c>
      <c r="V30" s="11" t="str" cm="1">
        <f t="array" aca="1" ref="V30" ca="1">IF(ROW()=COLUMN(),INDIRECT(ADDRESS(ROW(),COLUMN(),1,1,"MTT WIN")),INDIRECT(ADDRESS(ROW(),COLUMN(),1,1,"MTT WIN"))&amp;"-"&amp;INDIRECT(ADDRESS(COLUMN(),ROW(),1,1,"MTT WIN")))</f>
        <v>0-0</v>
      </c>
      <c r="W30" s="11" t="str" cm="1">
        <f t="array" aca="1" ref="W30" ca="1">IF(ROW()=COLUMN(),INDIRECT(ADDRESS(ROW(),COLUMN(),1,1,"MTT WIN")),INDIRECT(ADDRESS(ROW(),COLUMN(),1,1,"MTT WIN"))&amp;"-"&amp;INDIRECT(ADDRESS(COLUMN(),ROW(),1,1,"MTT WIN")))</f>
        <v>0-0</v>
      </c>
      <c r="X30" s="11" t="str" cm="1">
        <f t="array" aca="1" ref="X30" ca="1">IF(ROW()=COLUMN(),INDIRECT(ADDRESS(ROW(),COLUMN(),1,1,"MTT WIN")),INDIRECT(ADDRESS(ROW(),COLUMN(),1,1,"MTT WIN"))&amp;"-"&amp;INDIRECT(ADDRESS(COLUMN(),ROW(),1,1,"MTT WIN")))</f>
        <v>0-0</v>
      </c>
      <c r="Y30" s="11" t="str" cm="1">
        <f t="array" aca="1" ref="Y30" ca="1">IF(ROW()=COLUMN(),INDIRECT(ADDRESS(ROW(),COLUMN(),1,1,"MTT WIN")),INDIRECT(ADDRESS(ROW(),COLUMN(),1,1,"MTT WIN"))&amp;"-"&amp;INDIRECT(ADDRESS(COLUMN(),ROW(),1,1,"MTT WIN")))</f>
        <v>0-0</v>
      </c>
      <c r="Z30" s="11" t="str" cm="1">
        <f t="array" aca="1" ref="Z30" ca="1">IF(ROW()=COLUMN(),INDIRECT(ADDRESS(ROW(),COLUMN(),1,1,"MTT WIN")),INDIRECT(ADDRESS(ROW(),COLUMN(),1,1,"MTT WIN"))&amp;"-"&amp;INDIRECT(ADDRESS(COLUMN(),ROW(),1,1,"MTT WIN")))</f>
        <v>0-0</v>
      </c>
      <c r="AA30" s="11" t="str" cm="1">
        <f t="array" aca="1" ref="AA30" ca="1">IF(ROW()=COLUMN(),INDIRECT(ADDRESS(ROW(),COLUMN(),1,1,"MTT WIN")),INDIRECT(ADDRESS(ROW(),COLUMN(),1,1,"MTT WIN"))&amp;"-"&amp;INDIRECT(ADDRESS(COLUMN(),ROW(),1,1,"MTT WIN")))</f>
        <v>0-0</v>
      </c>
      <c r="AB30" s="11" t="str" cm="1">
        <f t="array" aca="1" ref="AB30" ca="1">IF(ROW()=COLUMN(),INDIRECT(ADDRESS(ROW(),COLUMN(),1,1,"MTT WIN")),INDIRECT(ADDRESS(ROW(),COLUMN(),1,1,"MTT WIN"))&amp;"-"&amp;INDIRECT(ADDRESS(COLUMN(),ROW(),1,1,"MTT WIN")))</f>
        <v>0-0</v>
      </c>
      <c r="AC30" s="11" t="str" cm="1">
        <f t="array" aca="1" ref="AC30" ca="1">IF(ROW()=COLUMN(),INDIRECT(ADDRESS(ROW(),COLUMN(),1,1,"MTT WIN")),INDIRECT(ADDRESS(ROW(),COLUMN(),1,1,"MTT WIN"))&amp;"-"&amp;INDIRECT(ADDRESS(COLUMN(),ROW(),1,1,"MTT WIN")))</f>
        <v>0-0</v>
      </c>
      <c r="AD30" s="11" cm="1">
        <f t="array" aca="1" ref="AD30" ca="1">IF(ROW()=COLUMN(),INDIRECT(ADDRESS(ROW(),COLUMN(),1,1,"MTT WIN")),INDIRECT(ADDRESS(ROW(),COLUMN(),1,1,"MTT WIN"))&amp;"-"&amp;INDIRECT(ADDRESS(COLUMN(),ROW(),1,1,"MTT WIN")))</f>
        <v>0</v>
      </c>
      <c r="AE30" s="11" t="str" cm="1">
        <f t="array" aca="1" ref="AE30" ca="1">IF(ROW()=COLUMN(),INDIRECT(ADDRESS(ROW(),COLUMN(),1,1,"MTT WIN")),INDIRECT(ADDRESS(ROW(),COLUMN(),1,1,"MTT WIN"))&amp;"-"&amp;INDIRECT(ADDRESS(COLUMN(),ROW(),1,1,"MTT WIN")))</f>
        <v>0-1</v>
      </c>
      <c r="AF30" s="11" t="str" cm="1">
        <f t="array" aca="1" ref="AF30" ca="1">IF(ROW()=COLUMN(),INDIRECT(ADDRESS(ROW(),COLUMN(),1,1,"MTT WIN")),INDIRECT(ADDRESS(ROW(),COLUMN(),1,1,"MTT WIN"))&amp;"-"&amp;INDIRECT(ADDRESS(COLUMN(),ROW(),1,1,"MTT WIN")))</f>
        <v>0-0</v>
      </c>
      <c r="AG30" s="11" t="str" cm="1">
        <f t="array" aca="1" ref="AG30" ca="1">IF(ROW()=COLUMN(),INDIRECT(ADDRESS(ROW(),COLUMN(),1,1,"MTT WIN")),INDIRECT(ADDRESS(ROW(),COLUMN(),1,1,"MTT WIN"))&amp;"-"&amp;INDIRECT(ADDRESS(COLUMN(),ROW(),1,1,"MTT WIN")))</f>
        <v>0-0</v>
      </c>
      <c r="AH30" s="11" t="str" cm="1">
        <f t="array" aca="1" ref="AH30" ca="1">IF(ROW()=COLUMN(),INDIRECT(ADDRESS(ROW(),COLUMN(),1,1,"MTT WIN")),INDIRECT(ADDRESS(ROW(),COLUMN(),1,1,"MTT WIN"))&amp;"-"&amp;INDIRECT(ADDRESS(COLUMN(),ROW(),1,1,"MTT WIN")))</f>
        <v>0-0</v>
      </c>
      <c r="AI30" s="11" t="str" cm="1">
        <f t="array" aca="1" ref="AI30" ca="1">IF(ROW()=COLUMN(),INDIRECT(ADDRESS(ROW(),COLUMN(),1,1,"MTT WIN")),INDIRECT(ADDRESS(ROW(),COLUMN(),1,1,"MTT WIN"))&amp;"-"&amp;INDIRECT(ADDRESS(COLUMN(),ROW(),1,1,"MTT WIN")))</f>
        <v>0-0</v>
      </c>
      <c r="AJ30" s="11" t="str" cm="1">
        <f t="array" aca="1" ref="AJ30" ca="1">IF(ROW()=COLUMN(),INDIRECT(ADDRESS(ROW(),COLUMN(),1,1,"MTT WIN")),INDIRECT(ADDRESS(ROW(),COLUMN(),1,1,"MTT WIN"))&amp;"-"&amp;INDIRECT(ADDRESS(COLUMN(),ROW(),1,1,"MTT WIN")))</f>
        <v>0-0</v>
      </c>
      <c r="AK30" s="11" t="str" cm="1">
        <f t="array" aca="1" ref="AK30" ca="1">IF(ROW()=COLUMN(),INDIRECT(ADDRESS(ROW(),COLUMN(),1,1,"MTT WIN")),INDIRECT(ADDRESS(ROW(),COLUMN(),1,1,"MTT WIN"))&amp;"-"&amp;INDIRECT(ADDRESS(COLUMN(),ROW(),1,1,"MTT WIN")))</f>
        <v>0-0</v>
      </c>
      <c r="AL30" s="11" t="str" cm="1">
        <f t="array" aca="1" ref="AL30" ca="1">IF(ROW()=COLUMN(),INDIRECT(ADDRESS(ROW(),COLUMN(),1,1,"MTT WIN")),INDIRECT(ADDRESS(ROW(),COLUMN(),1,1,"MTT WIN"))&amp;"-"&amp;INDIRECT(ADDRESS(COLUMN(),ROW(),1,1,"MTT WIN")))</f>
        <v>0-0</v>
      </c>
      <c r="AM30" s="11" t="str" cm="1">
        <f t="array" aca="1" ref="AM30" ca="1">IF(ROW()=COLUMN(),INDIRECT(ADDRESS(ROW(),COLUMN(),1,1,"MTT WIN")),INDIRECT(ADDRESS(ROW(),COLUMN(),1,1,"MTT WIN"))&amp;"-"&amp;INDIRECT(ADDRESS(COLUMN(),ROW(),1,1,"MTT WIN")))</f>
        <v>0-0</v>
      </c>
      <c r="AN30" s="11" t="str" cm="1">
        <f t="array" aca="1" ref="AN30" ca="1">IF(ROW()=COLUMN(),INDIRECT(ADDRESS(ROW(),COLUMN(),1,1,"MTT WIN")),INDIRECT(ADDRESS(ROW(),COLUMN(),1,1,"MTT WIN"))&amp;"-"&amp;INDIRECT(ADDRESS(COLUMN(),ROW(),1,1,"MTT WIN")))</f>
        <v>0-0</v>
      </c>
      <c r="AO30" s="11" t="str" cm="1">
        <f t="array" aca="1" ref="AO30" ca="1">IF(ROW()=COLUMN(),INDIRECT(ADDRESS(ROW(),COLUMN(),1,1,"MTT WIN")),INDIRECT(ADDRESS(ROW(),COLUMN(),1,1,"MTT WIN"))&amp;"-"&amp;INDIRECT(ADDRESS(COLUMN(),ROW(),1,1,"MTT WIN")))</f>
        <v>0-0</v>
      </c>
      <c r="AP30" s="11" t="str" cm="1">
        <f t="array" aca="1" ref="AP30" ca="1">IF(ROW()=COLUMN(),INDIRECT(ADDRESS(ROW(),COLUMN(),1,1,"MTT WIN")),INDIRECT(ADDRESS(ROW(),COLUMN(),1,1,"MTT WIN"))&amp;"-"&amp;INDIRECT(ADDRESS(COLUMN(),ROW(),1,1,"MTT WIN")))</f>
        <v>0-0</v>
      </c>
      <c r="AQ30" s="11" t="str" cm="1">
        <f t="array" aca="1" ref="AQ30" ca="1">IF(ROW()=COLUMN(),INDIRECT(ADDRESS(ROW(),COLUMN(),1,1,"MTT WIN")),INDIRECT(ADDRESS(ROW(),COLUMN(),1,1,"MTT WIN"))&amp;"-"&amp;INDIRECT(ADDRESS(COLUMN(),ROW(),1,1,"MTT WIN")))</f>
        <v>0-0</v>
      </c>
      <c r="AR30" s="11" t="str" cm="1">
        <f t="array" aca="1" ref="AR30" ca="1">IF(ROW()=COLUMN(),INDIRECT(ADDRESS(ROW(),COLUMN(),1,1,"MTT WIN")),INDIRECT(ADDRESS(ROW(),COLUMN(),1,1,"MTT WIN"))&amp;"-"&amp;INDIRECT(ADDRESS(COLUMN(),ROW(),1,1,"MTT WIN")))</f>
        <v>0-0</v>
      </c>
      <c r="AS30" s="11" t="str" cm="1">
        <f t="array" aca="1" ref="AS30" ca="1">IF(ROW()=COLUMN(),INDIRECT(ADDRESS(ROW(),COLUMN(),1,1,"MTT WIN")),INDIRECT(ADDRESS(ROW(),COLUMN(),1,1,"MTT WIN"))&amp;"-"&amp;INDIRECT(ADDRESS(COLUMN(),ROW(),1,1,"MTT WIN")))</f>
        <v>0-0</v>
      </c>
      <c r="AT30" s="11" t="str" cm="1">
        <f t="array" aca="1" ref="AT30" ca="1">IF(ROW()=COLUMN(),INDIRECT(ADDRESS(ROW(),COLUMN(),1,1,"MTT WIN")),INDIRECT(ADDRESS(ROW(),COLUMN(),1,1,"MTT WIN"))&amp;"-"&amp;INDIRECT(ADDRESS(COLUMN(),ROW(),1,1,"MTT WIN")))</f>
        <v>0-1</v>
      </c>
      <c r="AU30" s="11" t="str" cm="1">
        <f t="array" aca="1" ref="AU30" ca="1">IF(ROW()=COLUMN(),INDIRECT(ADDRESS(ROW(),COLUMN(),1,1,"MTT WIN")),INDIRECT(ADDRESS(ROW(),COLUMN(),1,1,"MTT WIN"))&amp;"-"&amp;INDIRECT(ADDRESS(COLUMN(),ROW(),1,1,"MTT WIN")))</f>
        <v>0-0</v>
      </c>
      <c r="AV30" s="11" t="str" cm="1">
        <f t="array" aca="1" ref="AV30" ca="1">IF(ROW()=COLUMN(),INDIRECT(ADDRESS(ROW(),COLUMN(),1,1,"MTT WIN")),INDIRECT(ADDRESS(ROW(),COLUMN(),1,1,"MTT WIN"))&amp;"-"&amp;INDIRECT(ADDRESS(COLUMN(),ROW(),1,1,"MTT WIN")))</f>
        <v>0-0</v>
      </c>
      <c r="AW30" s="11" t="str" cm="1">
        <f t="array" aca="1" ref="AW30" ca="1">IF(ROW()=COLUMN(),INDIRECT(ADDRESS(ROW(),COLUMN(),1,1,"MTT WIN")),INDIRECT(ADDRESS(ROW(),COLUMN(),1,1,"MTT WIN"))&amp;"-"&amp;INDIRECT(ADDRESS(COLUMN(),ROW(),1,1,"MTT WIN")))</f>
        <v>0-0</v>
      </c>
      <c r="AX30" s="11" t="str" cm="1">
        <f t="array" aca="1" ref="AX30" ca="1">IF(ROW()=COLUMN(),INDIRECT(ADDRESS(ROW(),COLUMN(),1,1,"MTT WIN")),INDIRECT(ADDRESS(ROW(),COLUMN(),1,1,"MTT WIN"))&amp;"-"&amp;INDIRECT(ADDRESS(COLUMN(),ROW(),1,1,"MTT WIN")))</f>
        <v>0-0</v>
      </c>
      <c r="AY30" s="11" t="str" cm="1">
        <f t="array" aca="1" ref="AY30" ca="1">IF(ROW()=COLUMN(),INDIRECT(ADDRESS(ROW(),COLUMN(),1,1,"MTT WIN")),INDIRECT(ADDRESS(ROW(),COLUMN(),1,1,"MTT WIN"))&amp;"-"&amp;INDIRECT(ADDRESS(COLUMN(),ROW(),1,1,"MTT WIN")))</f>
        <v>0-1</v>
      </c>
      <c r="AZ30" s="11" t="str" cm="1">
        <f t="array" aca="1" ref="AZ30" ca="1">IF(ROW()=COLUMN(),INDIRECT(ADDRESS(ROW(),COLUMN(),1,1,"MTT WIN")),INDIRECT(ADDRESS(ROW(),COLUMN(),1,1,"MTT WIN"))&amp;"-"&amp;INDIRECT(ADDRESS(COLUMN(),ROW(),1,1,"MTT WIN")))</f>
        <v>0-0</v>
      </c>
      <c r="BA30" s="11" t="str" cm="1">
        <f t="array" aca="1" ref="BA30" ca="1">IF(ROW()=COLUMN(),INDIRECT(ADDRESS(ROW(),COLUMN(),1,1,"MTT WIN")),INDIRECT(ADDRESS(ROW(),COLUMN(),1,1,"MTT WIN"))&amp;"-"&amp;INDIRECT(ADDRESS(COLUMN(),ROW(),1,1,"MTT WIN")))</f>
        <v>0-0</v>
      </c>
      <c r="BB30" s="11" t="str" cm="1">
        <f t="array" aca="1" ref="BB30" ca="1">IF(ROW()=COLUMN(),INDIRECT(ADDRESS(ROW(),COLUMN(),1,1,"MTT WIN")),INDIRECT(ADDRESS(ROW(),COLUMN(),1,1,"MTT WIN"))&amp;"-"&amp;INDIRECT(ADDRESS(COLUMN(),ROW(),1,1,"MTT WIN")))</f>
        <v>0-0</v>
      </c>
      <c r="BC30" s="11" t="str" cm="1">
        <f t="array" aca="1" ref="BC30" ca="1">IF(ROW()=COLUMN(),INDIRECT(ADDRESS(ROW(),COLUMN(),1,1,"MTT WIN")),INDIRECT(ADDRESS(ROW(),COLUMN(),1,1,"MTT WIN"))&amp;"-"&amp;INDIRECT(ADDRESS(COLUMN(),ROW(),1,1,"MTT WIN")))</f>
        <v>0-0</v>
      </c>
      <c r="BD30" s="11" t="str" cm="1">
        <f t="array" aca="1" ref="BD30" ca="1">IF(ROW()=COLUMN(),INDIRECT(ADDRESS(ROW(),COLUMN(),1,1,"MTT WIN")),INDIRECT(ADDRESS(ROW(),COLUMN(),1,1,"MTT WIN"))&amp;"-"&amp;INDIRECT(ADDRESS(COLUMN(),ROW(),1,1,"MTT WIN")))</f>
        <v>0-0</v>
      </c>
      <c r="BE30" s="11" t="str" cm="1">
        <f t="array" aca="1" ref="BE30" ca="1">IF(ROW()=COLUMN(),INDIRECT(ADDRESS(ROW(),COLUMN(),1,1,"MTT WIN")),INDIRECT(ADDRESS(ROW(),COLUMN(),1,1,"MTT WIN"))&amp;"-"&amp;INDIRECT(ADDRESS(COLUMN(),ROW(),1,1,"MTT WIN")))</f>
        <v>0-0</v>
      </c>
      <c r="BF30" s="11" t="str" cm="1">
        <f t="array" aca="1" ref="BF30" ca="1">IF(ROW()=COLUMN(),INDIRECT(ADDRESS(ROW(),COLUMN(),1,1,"MTT WIN")),INDIRECT(ADDRESS(ROW(),COLUMN(),1,1,"MTT WIN"))&amp;"-"&amp;INDIRECT(ADDRESS(COLUMN(),ROW(),1,1,"MTT WIN")))</f>
        <v>0-0</v>
      </c>
    </row>
    <row r="31" spans="1:58" ht="55" customHeight="1" x14ac:dyDescent="0.3">
      <c r="A31" s="3" t="str">
        <f ca="1">MATCHUP!A31</f>
        <v>Rakdos Midrange</v>
      </c>
      <c r="B31" s="11" t="str" cm="1">
        <f t="array" aca="1" ref="B31" ca="1">IF(ROW()=COLUMN(),INDIRECT(ADDRESS(ROW(),COLUMN(),1,1,"MTT WIN")),INDIRECT(ADDRESS(ROW(),COLUMN(),1,1,"MTT WIN"))&amp;"-"&amp;INDIRECT(ADDRESS(COLUMN(),ROW(),1,1,"MTT WIN")))</f>
        <v>2-4</v>
      </c>
      <c r="C31" s="11" t="str" cm="1">
        <f t="array" aca="1" ref="C31" ca="1">IF(ROW()=COLUMN(),INDIRECT(ADDRESS(ROW(),COLUMN(),1,1,"MTT WIN")),INDIRECT(ADDRESS(ROW(),COLUMN(),1,1,"MTT WIN"))&amp;"-"&amp;INDIRECT(ADDRESS(COLUMN(),ROW(),1,1,"MTT WIN")))</f>
        <v>2-3</v>
      </c>
      <c r="D31" s="11" t="str" cm="1">
        <f t="array" aca="1" ref="D31" ca="1">IF(ROW()=COLUMN(),INDIRECT(ADDRESS(ROW(),COLUMN(),1,1,"MTT WIN")),INDIRECT(ADDRESS(ROW(),COLUMN(),1,1,"MTT WIN"))&amp;"-"&amp;INDIRECT(ADDRESS(COLUMN(),ROW(),1,1,"MTT WIN")))</f>
        <v>0-1</v>
      </c>
      <c r="E31" s="11" t="str" cm="1">
        <f t="array" aca="1" ref="E31" ca="1">IF(ROW()=COLUMN(),INDIRECT(ADDRESS(ROW(),COLUMN(),1,1,"MTT WIN")),INDIRECT(ADDRESS(ROW(),COLUMN(),1,1,"MTT WIN"))&amp;"-"&amp;INDIRECT(ADDRESS(COLUMN(),ROW(),1,1,"MTT WIN")))</f>
        <v>0-2</v>
      </c>
      <c r="F31" s="11" t="str" cm="1">
        <f t="array" aca="1" ref="F31" ca="1">IF(ROW()=COLUMN(),INDIRECT(ADDRESS(ROW(),COLUMN(),1,1,"MTT WIN")),INDIRECT(ADDRESS(ROW(),COLUMN(),1,1,"MTT WIN"))&amp;"-"&amp;INDIRECT(ADDRESS(COLUMN(),ROW(),1,1,"MTT WIN")))</f>
        <v>1-1</v>
      </c>
      <c r="G31" s="11" t="str" cm="1">
        <f t="array" aca="1" ref="G31" ca="1">IF(ROW()=COLUMN(),INDIRECT(ADDRESS(ROW(),COLUMN(),1,1,"MTT WIN")),INDIRECT(ADDRESS(ROW(),COLUMN(),1,1,"MTT WIN"))&amp;"-"&amp;INDIRECT(ADDRESS(COLUMN(),ROW(),1,1,"MTT WIN")))</f>
        <v>1-2</v>
      </c>
      <c r="H31" s="11" t="str" cm="1">
        <f t="array" aca="1" ref="H31" ca="1">IF(ROW()=COLUMN(),INDIRECT(ADDRESS(ROW(),COLUMN(),1,1,"MTT WIN")),INDIRECT(ADDRESS(ROW(),COLUMN(),1,1,"MTT WIN"))&amp;"-"&amp;INDIRECT(ADDRESS(COLUMN(),ROW(),1,1,"MTT WIN")))</f>
        <v>0-1</v>
      </c>
      <c r="I31" s="11" t="str" cm="1">
        <f t="array" aca="1" ref="I31" ca="1">IF(ROW()=COLUMN(),INDIRECT(ADDRESS(ROW(),COLUMN(),1,1,"MTT WIN")),INDIRECT(ADDRESS(ROW(),COLUMN(),1,1,"MTT WIN"))&amp;"-"&amp;INDIRECT(ADDRESS(COLUMN(),ROW(),1,1,"MTT WIN")))</f>
        <v>0-0</v>
      </c>
      <c r="J31" s="11" t="str" cm="1">
        <f t="array" aca="1" ref="J31" ca="1">IF(ROW()=COLUMN(),INDIRECT(ADDRESS(ROW(),COLUMN(),1,1,"MTT WIN")),INDIRECT(ADDRESS(ROW(),COLUMN(),1,1,"MTT WIN"))&amp;"-"&amp;INDIRECT(ADDRESS(COLUMN(),ROW(),1,1,"MTT WIN")))</f>
        <v>1-3</v>
      </c>
      <c r="K31" s="11" t="str" cm="1">
        <f t="array" aca="1" ref="K31" ca="1">IF(ROW()=COLUMN(),INDIRECT(ADDRESS(ROW(),COLUMN(),1,1,"MTT WIN")),INDIRECT(ADDRESS(ROW(),COLUMN(),1,1,"MTT WIN"))&amp;"-"&amp;INDIRECT(ADDRESS(COLUMN(),ROW(),1,1,"MTT WIN")))</f>
        <v>1-1</v>
      </c>
      <c r="L31" s="11" t="str" cm="1">
        <f t="array" aca="1" ref="L31" ca="1">IF(ROW()=COLUMN(),INDIRECT(ADDRESS(ROW(),COLUMN(),1,1,"MTT WIN")),INDIRECT(ADDRESS(ROW(),COLUMN(),1,1,"MTT WIN"))&amp;"-"&amp;INDIRECT(ADDRESS(COLUMN(),ROW(),1,1,"MTT WIN")))</f>
        <v>0-0</v>
      </c>
      <c r="M31" s="11" t="str" cm="1">
        <f t="array" aca="1" ref="M31" ca="1">IF(ROW()=COLUMN(),INDIRECT(ADDRESS(ROW(),COLUMN(),1,1,"MTT WIN")),INDIRECT(ADDRESS(ROW(),COLUMN(),1,1,"MTT WIN"))&amp;"-"&amp;INDIRECT(ADDRESS(COLUMN(),ROW(),1,1,"MTT WIN")))</f>
        <v>0-0</v>
      </c>
      <c r="N31" s="11" t="str" cm="1">
        <f t="array" aca="1" ref="N31" ca="1">IF(ROW()=COLUMN(),INDIRECT(ADDRESS(ROW(),COLUMN(),1,1,"MTT WIN")),INDIRECT(ADDRESS(ROW(),COLUMN(),1,1,"MTT WIN"))&amp;"-"&amp;INDIRECT(ADDRESS(COLUMN(),ROW(),1,1,"MTT WIN")))</f>
        <v>0-0</v>
      </c>
      <c r="O31" s="11" t="str" cm="1">
        <f t="array" aca="1" ref="O31" ca="1">IF(ROW()=COLUMN(),INDIRECT(ADDRESS(ROW(),COLUMN(),1,1,"MTT WIN")),INDIRECT(ADDRESS(ROW(),COLUMN(),1,1,"MTT WIN"))&amp;"-"&amp;INDIRECT(ADDRESS(COLUMN(),ROW(),1,1,"MTT WIN")))</f>
        <v>0-0</v>
      </c>
      <c r="P31" s="11" t="str" cm="1">
        <f t="array" aca="1" ref="P31" ca="1">IF(ROW()=COLUMN(),INDIRECT(ADDRESS(ROW(),COLUMN(),1,1,"MTT WIN")),INDIRECT(ADDRESS(ROW(),COLUMN(),1,1,"MTT WIN"))&amp;"-"&amp;INDIRECT(ADDRESS(COLUMN(),ROW(),1,1,"MTT WIN")))</f>
        <v>0-0</v>
      </c>
      <c r="Q31" s="11" t="str" cm="1">
        <f t="array" aca="1" ref="Q31" ca="1">IF(ROW()=COLUMN(),INDIRECT(ADDRESS(ROW(),COLUMN(),1,1,"MTT WIN")),INDIRECT(ADDRESS(ROW(),COLUMN(),1,1,"MTT WIN"))&amp;"-"&amp;INDIRECT(ADDRESS(COLUMN(),ROW(),1,1,"MTT WIN")))</f>
        <v>0-0</v>
      </c>
      <c r="R31" s="11" t="str" cm="1">
        <f t="array" aca="1" ref="R31" ca="1">IF(ROW()=COLUMN(),INDIRECT(ADDRESS(ROW(),COLUMN(),1,1,"MTT WIN")),INDIRECT(ADDRESS(ROW(),COLUMN(),1,1,"MTT WIN"))&amp;"-"&amp;INDIRECT(ADDRESS(COLUMN(),ROW(),1,1,"MTT WIN")))</f>
        <v>1-0</v>
      </c>
      <c r="S31" s="11" t="str" cm="1">
        <f t="array" aca="1" ref="S31" ca="1">IF(ROW()=COLUMN(),INDIRECT(ADDRESS(ROW(),COLUMN(),1,1,"MTT WIN")),INDIRECT(ADDRESS(ROW(),COLUMN(),1,1,"MTT WIN"))&amp;"-"&amp;INDIRECT(ADDRESS(COLUMN(),ROW(),1,1,"MTT WIN")))</f>
        <v>1-0</v>
      </c>
      <c r="T31" s="11" t="str" cm="1">
        <f t="array" aca="1" ref="T31" ca="1">IF(ROW()=COLUMN(),INDIRECT(ADDRESS(ROW(),COLUMN(),1,1,"MTT WIN")),INDIRECT(ADDRESS(ROW(),COLUMN(),1,1,"MTT WIN"))&amp;"-"&amp;INDIRECT(ADDRESS(COLUMN(),ROW(),1,1,"MTT WIN")))</f>
        <v>1-0</v>
      </c>
      <c r="U31" s="11" t="str" cm="1">
        <f t="array" aca="1" ref="U31" ca="1">IF(ROW()=COLUMN(),INDIRECT(ADDRESS(ROW(),COLUMN(),1,1,"MTT WIN")),INDIRECT(ADDRESS(ROW(),COLUMN(),1,1,"MTT WIN"))&amp;"-"&amp;INDIRECT(ADDRESS(COLUMN(),ROW(),1,1,"MTT WIN")))</f>
        <v>0-0</v>
      </c>
      <c r="V31" s="11" t="str" cm="1">
        <f t="array" aca="1" ref="V31" ca="1">IF(ROW()=COLUMN(),INDIRECT(ADDRESS(ROW(),COLUMN(),1,1,"MTT WIN")),INDIRECT(ADDRESS(ROW(),COLUMN(),1,1,"MTT WIN"))&amp;"-"&amp;INDIRECT(ADDRESS(COLUMN(),ROW(),1,1,"MTT WIN")))</f>
        <v>0-0</v>
      </c>
      <c r="W31" s="11" t="str" cm="1">
        <f t="array" aca="1" ref="W31" ca="1">IF(ROW()=COLUMN(),INDIRECT(ADDRESS(ROW(),COLUMN(),1,1,"MTT WIN")),INDIRECT(ADDRESS(ROW(),COLUMN(),1,1,"MTT WIN"))&amp;"-"&amp;INDIRECT(ADDRESS(COLUMN(),ROW(),1,1,"MTT WIN")))</f>
        <v>0-0</v>
      </c>
      <c r="X31" s="11" t="str" cm="1">
        <f t="array" aca="1" ref="X31" ca="1">IF(ROW()=COLUMN(),INDIRECT(ADDRESS(ROW(),COLUMN(),1,1,"MTT WIN")),INDIRECT(ADDRESS(ROW(),COLUMN(),1,1,"MTT WIN"))&amp;"-"&amp;INDIRECT(ADDRESS(COLUMN(),ROW(),1,1,"MTT WIN")))</f>
        <v>0-0</v>
      </c>
      <c r="Y31" s="11" t="str" cm="1">
        <f t="array" aca="1" ref="Y31" ca="1">IF(ROW()=COLUMN(),INDIRECT(ADDRESS(ROW(),COLUMN(),1,1,"MTT WIN")),INDIRECT(ADDRESS(ROW(),COLUMN(),1,1,"MTT WIN"))&amp;"-"&amp;INDIRECT(ADDRESS(COLUMN(),ROW(),1,1,"MTT WIN")))</f>
        <v>0-0</v>
      </c>
      <c r="Z31" s="11" t="str" cm="1">
        <f t="array" aca="1" ref="Z31" ca="1">IF(ROW()=COLUMN(),INDIRECT(ADDRESS(ROW(),COLUMN(),1,1,"MTT WIN")),INDIRECT(ADDRESS(ROW(),COLUMN(),1,1,"MTT WIN"))&amp;"-"&amp;INDIRECT(ADDRESS(COLUMN(),ROW(),1,1,"MTT WIN")))</f>
        <v>0-0</v>
      </c>
      <c r="AA31" s="11" t="str" cm="1">
        <f t="array" aca="1" ref="AA31" ca="1">IF(ROW()=COLUMN(),INDIRECT(ADDRESS(ROW(),COLUMN(),1,1,"MTT WIN")),INDIRECT(ADDRESS(ROW(),COLUMN(),1,1,"MTT WIN"))&amp;"-"&amp;INDIRECT(ADDRESS(COLUMN(),ROW(),1,1,"MTT WIN")))</f>
        <v>0-1</v>
      </c>
      <c r="AB31" s="11" t="str" cm="1">
        <f t="array" aca="1" ref="AB31" ca="1">IF(ROW()=COLUMN(),INDIRECT(ADDRESS(ROW(),COLUMN(),1,1,"MTT WIN")),INDIRECT(ADDRESS(ROW(),COLUMN(),1,1,"MTT WIN"))&amp;"-"&amp;INDIRECT(ADDRESS(COLUMN(),ROW(),1,1,"MTT WIN")))</f>
        <v>0-0</v>
      </c>
      <c r="AC31" s="11" t="str" cm="1">
        <f t="array" aca="1" ref="AC31" ca="1">IF(ROW()=COLUMN(),INDIRECT(ADDRESS(ROW(),COLUMN(),1,1,"MTT WIN")),INDIRECT(ADDRESS(ROW(),COLUMN(),1,1,"MTT WIN"))&amp;"-"&amp;INDIRECT(ADDRESS(COLUMN(),ROW(),1,1,"MTT WIN")))</f>
        <v>0-0</v>
      </c>
      <c r="AD31" s="11" t="str" cm="1">
        <f t="array" aca="1" ref="AD31" ca="1">IF(ROW()=COLUMN(),INDIRECT(ADDRESS(ROW(),COLUMN(),1,1,"MTT WIN")),INDIRECT(ADDRESS(ROW(),COLUMN(),1,1,"MTT WIN"))&amp;"-"&amp;INDIRECT(ADDRESS(COLUMN(),ROW(),1,1,"MTT WIN")))</f>
        <v>1-0</v>
      </c>
      <c r="AE31" s="11" cm="1">
        <f t="array" aca="1" ref="AE31" ca="1">IF(ROW()=COLUMN(),INDIRECT(ADDRESS(ROW(),COLUMN(),1,1,"MTT WIN")),INDIRECT(ADDRESS(ROW(),COLUMN(),1,1,"MTT WIN"))&amp;"-"&amp;INDIRECT(ADDRESS(COLUMN(),ROW(),1,1,"MTT WIN")))</f>
        <v>0</v>
      </c>
      <c r="AF31" s="11" t="str" cm="1">
        <f t="array" aca="1" ref="AF31" ca="1">IF(ROW()=COLUMN(),INDIRECT(ADDRESS(ROW(),COLUMN(),1,1,"MTT WIN")),INDIRECT(ADDRESS(ROW(),COLUMN(),1,1,"MTT WIN"))&amp;"-"&amp;INDIRECT(ADDRESS(COLUMN(),ROW(),1,1,"MTT WIN")))</f>
        <v>0-0</v>
      </c>
      <c r="AG31" s="11" t="str" cm="1">
        <f t="array" aca="1" ref="AG31" ca="1">IF(ROW()=COLUMN(),INDIRECT(ADDRESS(ROW(),COLUMN(),1,1,"MTT WIN")),INDIRECT(ADDRESS(ROW(),COLUMN(),1,1,"MTT WIN"))&amp;"-"&amp;INDIRECT(ADDRESS(COLUMN(),ROW(),1,1,"MTT WIN")))</f>
        <v>0-0</v>
      </c>
      <c r="AH31" s="11" t="str" cm="1">
        <f t="array" aca="1" ref="AH31" ca="1">IF(ROW()=COLUMN(),INDIRECT(ADDRESS(ROW(),COLUMN(),1,1,"MTT WIN")),INDIRECT(ADDRESS(ROW(),COLUMN(),1,1,"MTT WIN"))&amp;"-"&amp;INDIRECT(ADDRESS(COLUMN(),ROW(),1,1,"MTT WIN")))</f>
        <v>0-0</v>
      </c>
      <c r="AI31" s="11" t="str" cm="1">
        <f t="array" aca="1" ref="AI31" ca="1">IF(ROW()=COLUMN(),INDIRECT(ADDRESS(ROW(),COLUMN(),1,1,"MTT WIN")),INDIRECT(ADDRESS(ROW(),COLUMN(),1,1,"MTT WIN"))&amp;"-"&amp;INDIRECT(ADDRESS(COLUMN(),ROW(),1,1,"MTT WIN")))</f>
        <v>1-0</v>
      </c>
      <c r="AJ31" s="11" t="str" cm="1">
        <f t="array" aca="1" ref="AJ31" ca="1">IF(ROW()=COLUMN(),INDIRECT(ADDRESS(ROW(),COLUMN(),1,1,"MTT WIN")),INDIRECT(ADDRESS(ROW(),COLUMN(),1,1,"MTT WIN"))&amp;"-"&amp;INDIRECT(ADDRESS(COLUMN(),ROW(),1,1,"MTT WIN")))</f>
        <v>0-0</v>
      </c>
      <c r="AK31" s="11" t="str" cm="1">
        <f t="array" aca="1" ref="AK31" ca="1">IF(ROW()=COLUMN(),INDIRECT(ADDRESS(ROW(),COLUMN(),1,1,"MTT WIN")),INDIRECT(ADDRESS(ROW(),COLUMN(),1,1,"MTT WIN"))&amp;"-"&amp;INDIRECT(ADDRESS(COLUMN(),ROW(),1,1,"MTT WIN")))</f>
        <v>0-0</v>
      </c>
      <c r="AL31" s="11" t="str" cm="1">
        <f t="array" aca="1" ref="AL31" ca="1">IF(ROW()=COLUMN(),INDIRECT(ADDRESS(ROW(),COLUMN(),1,1,"MTT WIN")),INDIRECT(ADDRESS(ROW(),COLUMN(),1,1,"MTT WIN"))&amp;"-"&amp;INDIRECT(ADDRESS(COLUMN(),ROW(),1,1,"MTT WIN")))</f>
        <v>0-0</v>
      </c>
      <c r="AM31" s="11" t="str" cm="1">
        <f t="array" aca="1" ref="AM31" ca="1">IF(ROW()=COLUMN(),INDIRECT(ADDRESS(ROW(),COLUMN(),1,1,"MTT WIN")),INDIRECT(ADDRESS(ROW(),COLUMN(),1,1,"MTT WIN"))&amp;"-"&amp;INDIRECT(ADDRESS(COLUMN(),ROW(),1,1,"MTT WIN")))</f>
        <v>0-0</v>
      </c>
      <c r="AN31" s="11" t="str" cm="1">
        <f t="array" aca="1" ref="AN31" ca="1">IF(ROW()=COLUMN(),INDIRECT(ADDRESS(ROW(),COLUMN(),1,1,"MTT WIN")),INDIRECT(ADDRESS(ROW(),COLUMN(),1,1,"MTT WIN"))&amp;"-"&amp;INDIRECT(ADDRESS(COLUMN(),ROW(),1,1,"MTT WIN")))</f>
        <v>0-0</v>
      </c>
      <c r="AO31" s="11" t="str" cm="1">
        <f t="array" aca="1" ref="AO31" ca="1">IF(ROW()=COLUMN(),INDIRECT(ADDRESS(ROW(),COLUMN(),1,1,"MTT WIN")),INDIRECT(ADDRESS(ROW(),COLUMN(),1,1,"MTT WIN"))&amp;"-"&amp;INDIRECT(ADDRESS(COLUMN(),ROW(),1,1,"MTT WIN")))</f>
        <v>0-0</v>
      </c>
      <c r="AP31" s="11" t="str" cm="1">
        <f t="array" aca="1" ref="AP31" ca="1">IF(ROW()=COLUMN(),INDIRECT(ADDRESS(ROW(),COLUMN(),1,1,"MTT WIN")),INDIRECT(ADDRESS(ROW(),COLUMN(),1,1,"MTT WIN"))&amp;"-"&amp;INDIRECT(ADDRESS(COLUMN(),ROW(),1,1,"MTT WIN")))</f>
        <v>0-0</v>
      </c>
      <c r="AQ31" s="11" t="str" cm="1">
        <f t="array" aca="1" ref="AQ31" ca="1">IF(ROW()=COLUMN(),INDIRECT(ADDRESS(ROW(),COLUMN(),1,1,"MTT WIN")),INDIRECT(ADDRESS(ROW(),COLUMN(),1,1,"MTT WIN"))&amp;"-"&amp;INDIRECT(ADDRESS(COLUMN(),ROW(),1,1,"MTT WIN")))</f>
        <v>0-0</v>
      </c>
      <c r="AR31" s="11" t="str" cm="1">
        <f t="array" aca="1" ref="AR31" ca="1">IF(ROW()=COLUMN(),INDIRECT(ADDRESS(ROW(),COLUMN(),1,1,"MTT WIN")),INDIRECT(ADDRESS(ROW(),COLUMN(),1,1,"MTT WIN"))&amp;"-"&amp;INDIRECT(ADDRESS(COLUMN(),ROW(),1,1,"MTT WIN")))</f>
        <v>0-0</v>
      </c>
      <c r="AS31" s="11" t="str" cm="1">
        <f t="array" aca="1" ref="AS31" ca="1">IF(ROW()=COLUMN(),INDIRECT(ADDRESS(ROW(),COLUMN(),1,1,"MTT WIN")),INDIRECT(ADDRESS(ROW(),COLUMN(),1,1,"MTT WIN"))&amp;"-"&amp;INDIRECT(ADDRESS(COLUMN(),ROW(),1,1,"MTT WIN")))</f>
        <v>0-0</v>
      </c>
      <c r="AT31" s="11" t="str" cm="1">
        <f t="array" aca="1" ref="AT31" ca="1">IF(ROW()=COLUMN(),INDIRECT(ADDRESS(ROW(),COLUMN(),1,1,"MTT WIN")),INDIRECT(ADDRESS(ROW(),COLUMN(),1,1,"MTT WIN"))&amp;"-"&amp;INDIRECT(ADDRESS(COLUMN(),ROW(),1,1,"MTT WIN")))</f>
        <v>0-0</v>
      </c>
      <c r="AU31" s="11" t="str" cm="1">
        <f t="array" aca="1" ref="AU31" ca="1">IF(ROW()=COLUMN(),INDIRECT(ADDRESS(ROW(),COLUMN(),1,1,"MTT WIN")),INDIRECT(ADDRESS(ROW(),COLUMN(),1,1,"MTT WIN"))&amp;"-"&amp;INDIRECT(ADDRESS(COLUMN(),ROW(),1,1,"MTT WIN")))</f>
        <v>0-0</v>
      </c>
      <c r="AV31" s="11" t="str" cm="1">
        <f t="array" aca="1" ref="AV31" ca="1">IF(ROW()=COLUMN(),INDIRECT(ADDRESS(ROW(),COLUMN(),1,1,"MTT WIN")),INDIRECT(ADDRESS(ROW(),COLUMN(),1,1,"MTT WIN"))&amp;"-"&amp;INDIRECT(ADDRESS(COLUMN(),ROW(),1,1,"MTT WIN")))</f>
        <v>0-0</v>
      </c>
      <c r="AW31" s="11" t="str" cm="1">
        <f t="array" aca="1" ref="AW31" ca="1">IF(ROW()=COLUMN(),INDIRECT(ADDRESS(ROW(),COLUMN(),1,1,"MTT WIN")),INDIRECT(ADDRESS(ROW(),COLUMN(),1,1,"MTT WIN"))&amp;"-"&amp;INDIRECT(ADDRESS(COLUMN(),ROW(),1,1,"MTT WIN")))</f>
        <v>0-0</v>
      </c>
      <c r="AX31" s="11" t="str" cm="1">
        <f t="array" aca="1" ref="AX31" ca="1">IF(ROW()=COLUMN(),INDIRECT(ADDRESS(ROW(),COLUMN(),1,1,"MTT WIN")),INDIRECT(ADDRESS(ROW(),COLUMN(),1,1,"MTT WIN"))&amp;"-"&amp;INDIRECT(ADDRESS(COLUMN(),ROW(),1,1,"MTT WIN")))</f>
        <v>0-0</v>
      </c>
      <c r="AY31" s="11" t="str" cm="1">
        <f t="array" aca="1" ref="AY31" ca="1">IF(ROW()=COLUMN(),INDIRECT(ADDRESS(ROW(),COLUMN(),1,1,"MTT WIN")),INDIRECT(ADDRESS(ROW(),COLUMN(),1,1,"MTT WIN"))&amp;"-"&amp;INDIRECT(ADDRESS(COLUMN(),ROW(),1,1,"MTT WIN")))</f>
        <v>0-0</v>
      </c>
      <c r="AZ31" s="11" t="str" cm="1">
        <f t="array" aca="1" ref="AZ31" ca="1">IF(ROW()=COLUMN(),INDIRECT(ADDRESS(ROW(),COLUMN(),1,1,"MTT WIN")),INDIRECT(ADDRESS(ROW(),COLUMN(),1,1,"MTT WIN"))&amp;"-"&amp;INDIRECT(ADDRESS(COLUMN(),ROW(),1,1,"MTT WIN")))</f>
        <v>0-0</v>
      </c>
      <c r="BA31" s="11" t="str" cm="1">
        <f t="array" aca="1" ref="BA31" ca="1">IF(ROW()=COLUMN(),INDIRECT(ADDRESS(ROW(),COLUMN(),1,1,"MTT WIN")),INDIRECT(ADDRESS(ROW(),COLUMN(),1,1,"MTT WIN"))&amp;"-"&amp;INDIRECT(ADDRESS(COLUMN(),ROW(),1,1,"MTT WIN")))</f>
        <v>0-0</v>
      </c>
      <c r="BB31" s="11" t="str" cm="1">
        <f t="array" aca="1" ref="BB31" ca="1">IF(ROW()=COLUMN(),INDIRECT(ADDRESS(ROW(),COLUMN(),1,1,"MTT WIN")),INDIRECT(ADDRESS(ROW(),COLUMN(),1,1,"MTT WIN"))&amp;"-"&amp;INDIRECT(ADDRESS(COLUMN(),ROW(),1,1,"MTT WIN")))</f>
        <v>0-0</v>
      </c>
      <c r="BC31" s="11" t="str" cm="1">
        <f t="array" aca="1" ref="BC31" ca="1">IF(ROW()=COLUMN(),INDIRECT(ADDRESS(ROW(),COLUMN(),1,1,"MTT WIN")),INDIRECT(ADDRESS(ROW(),COLUMN(),1,1,"MTT WIN"))&amp;"-"&amp;INDIRECT(ADDRESS(COLUMN(),ROW(),1,1,"MTT WIN")))</f>
        <v>0-0</v>
      </c>
      <c r="BD31" s="11" t="str" cm="1">
        <f t="array" aca="1" ref="BD31" ca="1">IF(ROW()=COLUMN(),INDIRECT(ADDRESS(ROW(),COLUMN(),1,1,"MTT WIN")),INDIRECT(ADDRESS(ROW(),COLUMN(),1,1,"MTT WIN"))&amp;"-"&amp;INDIRECT(ADDRESS(COLUMN(),ROW(),1,1,"MTT WIN")))</f>
        <v>0-0</v>
      </c>
      <c r="BE31" s="11" t="str" cm="1">
        <f t="array" aca="1" ref="BE31" ca="1">IF(ROW()=COLUMN(),INDIRECT(ADDRESS(ROW(),COLUMN(),1,1,"MTT WIN")),INDIRECT(ADDRESS(ROW(),COLUMN(),1,1,"MTT WIN"))&amp;"-"&amp;INDIRECT(ADDRESS(COLUMN(),ROW(),1,1,"MTT WIN")))</f>
        <v>0-0</v>
      </c>
      <c r="BF31" s="11" t="str" cm="1">
        <f t="array" aca="1" ref="BF31" ca="1">IF(ROW()=COLUMN(),INDIRECT(ADDRESS(ROW(),COLUMN(),1,1,"MTT WIN")),INDIRECT(ADDRESS(ROW(),COLUMN(),1,1,"MTT WIN"))&amp;"-"&amp;INDIRECT(ADDRESS(COLUMN(),ROW(),1,1,"MTT WIN")))</f>
        <v>0-0</v>
      </c>
    </row>
    <row r="32" spans="1:58" ht="55" customHeight="1" x14ac:dyDescent="0.3">
      <c r="A32" s="3" t="str">
        <f ca="1">MATCHUP!A32</f>
        <v>Boros Bully</v>
      </c>
      <c r="B32" s="11" t="str" cm="1">
        <f t="array" aca="1" ref="B32" ca="1">IF(ROW()=COLUMN(),INDIRECT(ADDRESS(ROW(),COLUMN(),1,1,"MTT WIN")),INDIRECT(ADDRESS(ROW(),COLUMN(),1,1,"MTT WIN"))&amp;"-"&amp;INDIRECT(ADDRESS(COLUMN(),ROW(),1,1,"MTT WIN")))</f>
        <v>2-1</v>
      </c>
      <c r="C32" s="11" t="str" cm="1">
        <f t="array" aca="1" ref="C32" ca="1">IF(ROW()=COLUMN(),INDIRECT(ADDRESS(ROW(),COLUMN(),1,1,"MTT WIN")),INDIRECT(ADDRESS(ROW(),COLUMN(),1,1,"MTT WIN"))&amp;"-"&amp;INDIRECT(ADDRESS(COLUMN(),ROW(),1,1,"MTT WIN")))</f>
        <v>4-1</v>
      </c>
      <c r="D32" s="11" t="str" cm="1">
        <f t="array" aca="1" ref="D32" ca="1">IF(ROW()=COLUMN(),INDIRECT(ADDRESS(ROW(),COLUMN(),1,1,"MTT WIN")),INDIRECT(ADDRESS(ROW(),COLUMN(),1,1,"MTT WIN"))&amp;"-"&amp;INDIRECT(ADDRESS(COLUMN(),ROW(),1,1,"MTT WIN")))</f>
        <v>0-1</v>
      </c>
      <c r="E32" s="11" t="str" cm="1">
        <f t="array" aca="1" ref="E32" ca="1">IF(ROW()=COLUMN(),INDIRECT(ADDRESS(ROW(),COLUMN(),1,1,"MTT WIN")),INDIRECT(ADDRESS(ROW(),COLUMN(),1,1,"MTT WIN"))&amp;"-"&amp;INDIRECT(ADDRESS(COLUMN(),ROW(),1,1,"MTT WIN")))</f>
        <v>0-1</v>
      </c>
      <c r="F32" s="11" t="str" cm="1">
        <f t="array" aca="1" ref="F32" ca="1">IF(ROW()=COLUMN(),INDIRECT(ADDRESS(ROW(),COLUMN(),1,1,"MTT WIN")),INDIRECT(ADDRESS(ROW(),COLUMN(),1,1,"MTT WIN"))&amp;"-"&amp;INDIRECT(ADDRESS(COLUMN(),ROW(),1,1,"MTT WIN")))</f>
        <v>0-3</v>
      </c>
      <c r="G32" s="11" t="str" cm="1">
        <f t="array" aca="1" ref="G32" ca="1">IF(ROW()=COLUMN(),INDIRECT(ADDRESS(ROW(),COLUMN(),1,1,"MTT WIN")),INDIRECT(ADDRESS(ROW(),COLUMN(),1,1,"MTT WIN"))&amp;"-"&amp;INDIRECT(ADDRESS(COLUMN(),ROW(),1,1,"MTT WIN")))</f>
        <v>1-0</v>
      </c>
      <c r="H32" s="11" t="str" cm="1">
        <f t="array" aca="1" ref="H32" ca="1">IF(ROW()=COLUMN(),INDIRECT(ADDRESS(ROW(),COLUMN(),1,1,"MTT WIN")),INDIRECT(ADDRESS(ROW(),COLUMN(),1,1,"MTT WIN"))&amp;"-"&amp;INDIRECT(ADDRESS(COLUMN(),ROW(),1,1,"MTT WIN")))</f>
        <v>3-1</v>
      </c>
      <c r="I32" s="11" t="str" cm="1">
        <f t="array" aca="1" ref="I32" ca="1">IF(ROW()=COLUMN(),INDIRECT(ADDRESS(ROW(),COLUMN(),1,1,"MTT WIN")),INDIRECT(ADDRESS(ROW(),COLUMN(),1,1,"MTT WIN"))&amp;"-"&amp;INDIRECT(ADDRESS(COLUMN(),ROW(),1,1,"MTT WIN")))</f>
        <v>1-1</v>
      </c>
      <c r="J32" s="11" t="str" cm="1">
        <f t="array" aca="1" ref="J32" ca="1">IF(ROW()=COLUMN(),INDIRECT(ADDRESS(ROW(),COLUMN(),1,1,"MTT WIN")),INDIRECT(ADDRESS(ROW(),COLUMN(),1,1,"MTT WIN"))&amp;"-"&amp;INDIRECT(ADDRESS(COLUMN(),ROW(),1,1,"MTT WIN")))</f>
        <v>1-0</v>
      </c>
      <c r="K32" s="11" t="str" cm="1">
        <f t="array" aca="1" ref="K32" ca="1">IF(ROW()=COLUMN(),INDIRECT(ADDRESS(ROW(),COLUMN(),1,1,"MTT WIN")),INDIRECT(ADDRESS(ROW(),COLUMN(),1,1,"MTT WIN"))&amp;"-"&amp;INDIRECT(ADDRESS(COLUMN(),ROW(),1,1,"MTT WIN")))</f>
        <v>0-0</v>
      </c>
      <c r="L32" s="11" t="str" cm="1">
        <f t="array" aca="1" ref="L32" ca="1">IF(ROW()=COLUMN(),INDIRECT(ADDRESS(ROW(),COLUMN(),1,1,"MTT WIN")),INDIRECT(ADDRESS(ROW(),COLUMN(),1,1,"MTT WIN"))&amp;"-"&amp;INDIRECT(ADDRESS(COLUMN(),ROW(),1,1,"MTT WIN")))</f>
        <v>2-2</v>
      </c>
      <c r="M32" s="11" t="str" cm="1">
        <f t="array" aca="1" ref="M32" ca="1">IF(ROW()=COLUMN(),INDIRECT(ADDRESS(ROW(),COLUMN(),1,1,"MTT WIN")),INDIRECT(ADDRESS(ROW(),COLUMN(),1,1,"MTT WIN"))&amp;"-"&amp;INDIRECT(ADDRESS(COLUMN(),ROW(),1,1,"MTT WIN")))</f>
        <v>0-0</v>
      </c>
      <c r="N32" s="11" t="str" cm="1">
        <f t="array" aca="1" ref="N32" ca="1">IF(ROW()=COLUMN(),INDIRECT(ADDRESS(ROW(),COLUMN(),1,1,"MTT WIN")),INDIRECT(ADDRESS(ROW(),COLUMN(),1,1,"MTT WIN"))&amp;"-"&amp;INDIRECT(ADDRESS(COLUMN(),ROW(),1,1,"MTT WIN")))</f>
        <v>0-2</v>
      </c>
      <c r="O32" s="11" t="str" cm="1">
        <f t="array" aca="1" ref="O32" ca="1">IF(ROW()=COLUMN(),INDIRECT(ADDRESS(ROW(),COLUMN(),1,1,"MTT WIN")),INDIRECT(ADDRESS(ROW(),COLUMN(),1,1,"MTT WIN"))&amp;"-"&amp;INDIRECT(ADDRESS(COLUMN(),ROW(),1,1,"MTT WIN")))</f>
        <v>1-0</v>
      </c>
      <c r="P32" s="11" t="str" cm="1">
        <f t="array" aca="1" ref="P32" ca="1">IF(ROW()=COLUMN(),INDIRECT(ADDRESS(ROW(),COLUMN(),1,1,"MTT WIN")),INDIRECT(ADDRESS(ROW(),COLUMN(),1,1,"MTT WIN"))&amp;"-"&amp;INDIRECT(ADDRESS(COLUMN(),ROW(),1,1,"MTT WIN")))</f>
        <v>0-1</v>
      </c>
      <c r="Q32" s="11" t="str" cm="1">
        <f t="array" aca="1" ref="Q32" ca="1">IF(ROW()=COLUMN(),INDIRECT(ADDRESS(ROW(),COLUMN(),1,1,"MTT WIN")),INDIRECT(ADDRESS(ROW(),COLUMN(),1,1,"MTT WIN"))&amp;"-"&amp;INDIRECT(ADDRESS(COLUMN(),ROW(),1,1,"MTT WIN")))</f>
        <v>0-0</v>
      </c>
      <c r="R32" s="11" t="str" cm="1">
        <f t="array" aca="1" ref="R32" ca="1">IF(ROW()=COLUMN(),INDIRECT(ADDRESS(ROW(),COLUMN(),1,1,"MTT WIN")),INDIRECT(ADDRESS(ROW(),COLUMN(),1,1,"MTT WIN"))&amp;"-"&amp;INDIRECT(ADDRESS(COLUMN(),ROW(),1,1,"MTT WIN")))</f>
        <v>0-0</v>
      </c>
      <c r="S32" s="11" t="str" cm="1">
        <f t="array" aca="1" ref="S32" ca="1">IF(ROW()=COLUMN(),INDIRECT(ADDRESS(ROW(),COLUMN(),1,1,"MTT WIN")),INDIRECT(ADDRESS(ROW(),COLUMN(),1,1,"MTT WIN"))&amp;"-"&amp;INDIRECT(ADDRESS(COLUMN(),ROW(),1,1,"MTT WIN")))</f>
        <v>0-0</v>
      </c>
      <c r="T32" s="11" t="str" cm="1">
        <f t="array" aca="1" ref="T32" ca="1">IF(ROW()=COLUMN(),INDIRECT(ADDRESS(ROW(),COLUMN(),1,1,"MTT WIN")),INDIRECT(ADDRESS(ROW(),COLUMN(),1,1,"MTT WIN"))&amp;"-"&amp;INDIRECT(ADDRESS(COLUMN(),ROW(),1,1,"MTT WIN")))</f>
        <v>0-0</v>
      </c>
      <c r="U32" s="11" t="str" cm="1">
        <f t="array" aca="1" ref="U32" ca="1">IF(ROW()=COLUMN(),INDIRECT(ADDRESS(ROW(),COLUMN(),1,1,"MTT WIN")),INDIRECT(ADDRESS(ROW(),COLUMN(),1,1,"MTT WIN"))&amp;"-"&amp;INDIRECT(ADDRESS(COLUMN(),ROW(),1,1,"MTT WIN")))</f>
        <v>1-0</v>
      </c>
      <c r="V32" s="11" t="str" cm="1">
        <f t="array" aca="1" ref="V32" ca="1">IF(ROW()=COLUMN(),INDIRECT(ADDRESS(ROW(),COLUMN(),1,1,"MTT WIN")),INDIRECT(ADDRESS(ROW(),COLUMN(),1,1,"MTT WIN"))&amp;"-"&amp;INDIRECT(ADDRESS(COLUMN(),ROW(),1,1,"MTT WIN")))</f>
        <v>0-0</v>
      </c>
      <c r="W32" s="11" t="str" cm="1">
        <f t="array" aca="1" ref="W32" ca="1">IF(ROW()=COLUMN(),INDIRECT(ADDRESS(ROW(),COLUMN(),1,1,"MTT WIN")),INDIRECT(ADDRESS(ROW(),COLUMN(),1,1,"MTT WIN"))&amp;"-"&amp;INDIRECT(ADDRESS(COLUMN(),ROW(),1,1,"MTT WIN")))</f>
        <v>0-0</v>
      </c>
      <c r="X32" s="11" t="str" cm="1">
        <f t="array" aca="1" ref="X32" ca="1">IF(ROW()=COLUMN(),INDIRECT(ADDRESS(ROW(),COLUMN(),1,1,"MTT WIN")),INDIRECT(ADDRESS(ROW(),COLUMN(),1,1,"MTT WIN"))&amp;"-"&amp;INDIRECT(ADDRESS(COLUMN(),ROW(),1,1,"MTT WIN")))</f>
        <v>0-0</v>
      </c>
      <c r="Y32" s="11" t="str" cm="1">
        <f t="array" aca="1" ref="Y32" ca="1">IF(ROW()=COLUMN(),INDIRECT(ADDRESS(ROW(),COLUMN(),1,1,"MTT WIN")),INDIRECT(ADDRESS(ROW(),COLUMN(),1,1,"MTT WIN"))&amp;"-"&amp;INDIRECT(ADDRESS(COLUMN(),ROW(),1,1,"MTT WIN")))</f>
        <v>0-0</v>
      </c>
      <c r="Z32" s="11" t="str" cm="1">
        <f t="array" aca="1" ref="Z32" ca="1">IF(ROW()=COLUMN(),INDIRECT(ADDRESS(ROW(),COLUMN(),1,1,"MTT WIN")),INDIRECT(ADDRESS(ROW(),COLUMN(),1,1,"MTT WIN"))&amp;"-"&amp;INDIRECT(ADDRESS(COLUMN(),ROW(),1,1,"MTT WIN")))</f>
        <v>0-0</v>
      </c>
      <c r="AA32" s="11" t="str" cm="1">
        <f t="array" aca="1" ref="AA32" ca="1">IF(ROW()=COLUMN(),INDIRECT(ADDRESS(ROW(),COLUMN(),1,1,"MTT WIN")),INDIRECT(ADDRESS(ROW(),COLUMN(),1,1,"MTT WIN"))&amp;"-"&amp;INDIRECT(ADDRESS(COLUMN(),ROW(),1,1,"MTT WIN")))</f>
        <v>0-0</v>
      </c>
      <c r="AB32" s="11" t="str" cm="1">
        <f t="array" aca="1" ref="AB32" ca="1">IF(ROW()=COLUMN(),INDIRECT(ADDRESS(ROW(),COLUMN(),1,1,"MTT WIN")),INDIRECT(ADDRESS(ROW(),COLUMN(),1,1,"MTT WIN"))&amp;"-"&amp;INDIRECT(ADDRESS(COLUMN(),ROW(),1,1,"MTT WIN")))</f>
        <v>0-0</v>
      </c>
      <c r="AC32" s="11" t="str" cm="1">
        <f t="array" aca="1" ref="AC32" ca="1">IF(ROW()=COLUMN(),INDIRECT(ADDRESS(ROW(),COLUMN(),1,1,"MTT WIN")),INDIRECT(ADDRESS(ROW(),COLUMN(),1,1,"MTT WIN"))&amp;"-"&amp;INDIRECT(ADDRESS(COLUMN(),ROW(),1,1,"MTT WIN")))</f>
        <v>0-0</v>
      </c>
      <c r="AD32" s="11" t="str" cm="1">
        <f t="array" aca="1" ref="AD32" ca="1">IF(ROW()=COLUMN(),INDIRECT(ADDRESS(ROW(),COLUMN(),1,1,"MTT WIN")),INDIRECT(ADDRESS(ROW(),COLUMN(),1,1,"MTT WIN"))&amp;"-"&amp;INDIRECT(ADDRESS(COLUMN(),ROW(),1,1,"MTT WIN")))</f>
        <v>0-0</v>
      </c>
      <c r="AE32" s="11" t="str" cm="1">
        <f t="array" aca="1" ref="AE32" ca="1">IF(ROW()=COLUMN(),INDIRECT(ADDRESS(ROW(),COLUMN(),1,1,"MTT WIN")),INDIRECT(ADDRESS(ROW(),COLUMN(),1,1,"MTT WIN"))&amp;"-"&amp;INDIRECT(ADDRESS(COLUMN(),ROW(),1,1,"MTT WIN")))</f>
        <v>0-0</v>
      </c>
      <c r="AF32" s="11" cm="1">
        <f t="array" aca="1" ref="AF32" ca="1">IF(ROW()=COLUMN(),INDIRECT(ADDRESS(ROW(),COLUMN(),1,1,"MTT WIN")),INDIRECT(ADDRESS(ROW(),COLUMN(),1,1,"MTT WIN"))&amp;"-"&amp;INDIRECT(ADDRESS(COLUMN(),ROW(),1,1,"MTT WIN")))</f>
        <v>0</v>
      </c>
      <c r="AG32" s="11" t="str" cm="1">
        <f t="array" aca="1" ref="AG32" ca="1">IF(ROW()=COLUMN(),INDIRECT(ADDRESS(ROW(),COLUMN(),1,1,"MTT WIN")),INDIRECT(ADDRESS(ROW(),COLUMN(),1,1,"MTT WIN"))&amp;"-"&amp;INDIRECT(ADDRESS(COLUMN(),ROW(),1,1,"MTT WIN")))</f>
        <v>0-0</v>
      </c>
      <c r="AH32" s="11" t="str" cm="1">
        <f t="array" aca="1" ref="AH32" ca="1">IF(ROW()=COLUMN(),INDIRECT(ADDRESS(ROW(),COLUMN(),1,1,"MTT WIN")),INDIRECT(ADDRESS(ROW(),COLUMN(),1,1,"MTT WIN"))&amp;"-"&amp;INDIRECT(ADDRESS(COLUMN(),ROW(),1,1,"MTT WIN")))</f>
        <v>0-0</v>
      </c>
      <c r="AI32" s="11" t="str" cm="1">
        <f t="array" aca="1" ref="AI32" ca="1">IF(ROW()=COLUMN(),INDIRECT(ADDRESS(ROW(),COLUMN(),1,1,"MTT WIN")),INDIRECT(ADDRESS(ROW(),COLUMN(),1,1,"MTT WIN"))&amp;"-"&amp;INDIRECT(ADDRESS(COLUMN(),ROW(),1,1,"MTT WIN")))</f>
        <v>0-0</v>
      </c>
      <c r="AJ32" s="11" t="str" cm="1">
        <f t="array" aca="1" ref="AJ32" ca="1">IF(ROW()=COLUMN(),INDIRECT(ADDRESS(ROW(),COLUMN(),1,1,"MTT WIN")),INDIRECT(ADDRESS(ROW(),COLUMN(),1,1,"MTT WIN"))&amp;"-"&amp;INDIRECT(ADDRESS(COLUMN(),ROW(),1,1,"MTT WIN")))</f>
        <v>0-0</v>
      </c>
      <c r="AK32" s="11" t="str" cm="1">
        <f t="array" aca="1" ref="AK32" ca="1">IF(ROW()=COLUMN(),INDIRECT(ADDRESS(ROW(),COLUMN(),1,1,"MTT WIN")),INDIRECT(ADDRESS(ROW(),COLUMN(),1,1,"MTT WIN"))&amp;"-"&amp;INDIRECT(ADDRESS(COLUMN(),ROW(),1,1,"MTT WIN")))</f>
        <v>0-0</v>
      </c>
      <c r="AL32" s="11" t="str" cm="1">
        <f t="array" aca="1" ref="AL32" ca="1">IF(ROW()=COLUMN(),INDIRECT(ADDRESS(ROW(),COLUMN(),1,1,"MTT WIN")),INDIRECT(ADDRESS(ROW(),COLUMN(),1,1,"MTT WIN"))&amp;"-"&amp;INDIRECT(ADDRESS(COLUMN(),ROW(),1,1,"MTT WIN")))</f>
        <v>0-0</v>
      </c>
      <c r="AM32" s="11" t="str" cm="1">
        <f t="array" aca="1" ref="AM32" ca="1">IF(ROW()=COLUMN(),INDIRECT(ADDRESS(ROW(),COLUMN(),1,1,"MTT WIN")),INDIRECT(ADDRESS(ROW(),COLUMN(),1,1,"MTT WIN"))&amp;"-"&amp;INDIRECT(ADDRESS(COLUMN(),ROW(),1,1,"MTT WIN")))</f>
        <v>0-0</v>
      </c>
      <c r="AN32" s="11" t="str" cm="1">
        <f t="array" aca="1" ref="AN32" ca="1">IF(ROW()=COLUMN(),INDIRECT(ADDRESS(ROW(),COLUMN(),1,1,"MTT WIN")),INDIRECT(ADDRESS(ROW(),COLUMN(),1,1,"MTT WIN"))&amp;"-"&amp;INDIRECT(ADDRESS(COLUMN(),ROW(),1,1,"MTT WIN")))</f>
        <v>0-0</v>
      </c>
      <c r="AO32" s="11" t="str" cm="1">
        <f t="array" aca="1" ref="AO32" ca="1">IF(ROW()=COLUMN(),INDIRECT(ADDRESS(ROW(),COLUMN(),1,1,"MTT WIN")),INDIRECT(ADDRESS(ROW(),COLUMN(),1,1,"MTT WIN"))&amp;"-"&amp;INDIRECT(ADDRESS(COLUMN(),ROW(),1,1,"MTT WIN")))</f>
        <v>1-0</v>
      </c>
      <c r="AP32" s="11" t="str" cm="1">
        <f t="array" aca="1" ref="AP32" ca="1">IF(ROW()=COLUMN(),INDIRECT(ADDRESS(ROW(),COLUMN(),1,1,"MTT WIN")),INDIRECT(ADDRESS(ROW(),COLUMN(),1,1,"MTT WIN"))&amp;"-"&amp;INDIRECT(ADDRESS(COLUMN(),ROW(),1,1,"MTT WIN")))</f>
        <v>0-0</v>
      </c>
      <c r="AQ32" s="11" t="str" cm="1">
        <f t="array" aca="1" ref="AQ32" ca="1">IF(ROW()=COLUMN(),INDIRECT(ADDRESS(ROW(),COLUMN(),1,1,"MTT WIN")),INDIRECT(ADDRESS(ROW(),COLUMN(),1,1,"MTT WIN"))&amp;"-"&amp;INDIRECT(ADDRESS(COLUMN(),ROW(),1,1,"MTT WIN")))</f>
        <v>0-0</v>
      </c>
      <c r="AR32" s="11" t="str" cm="1">
        <f t="array" aca="1" ref="AR32" ca="1">IF(ROW()=COLUMN(),INDIRECT(ADDRESS(ROW(),COLUMN(),1,1,"MTT WIN")),INDIRECT(ADDRESS(ROW(),COLUMN(),1,1,"MTT WIN"))&amp;"-"&amp;INDIRECT(ADDRESS(COLUMN(),ROW(),1,1,"MTT WIN")))</f>
        <v>0-0</v>
      </c>
      <c r="AS32" s="11" t="str" cm="1">
        <f t="array" aca="1" ref="AS32" ca="1">IF(ROW()=COLUMN(),INDIRECT(ADDRESS(ROW(),COLUMN(),1,1,"MTT WIN")),INDIRECT(ADDRESS(ROW(),COLUMN(),1,1,"MTT WIN"))&amp;"-"&amp;INDIRECT(ADDRESS(COLUMN(),ROW(),1,1,"MTT WIN")))</f>
        <v>0-0</v>
      </c>
      <c r="AT32" s="11" t="str" cm="1">
        <f t="array" aca="1" ref="AT32" ca="1">IF(ROW()=COLUMN(),INDIRECT(ADDRESS(ROW(),COLUMN(),1,1,"MTT WIN")),INDIRECT(ADDRESS(ROW(),COLUMN(),1,1,"MTT WIN"))&amp;"-"&amp;INDIRECT(ADDRESS(COLUMN(),ROW(),1,1,"MTT WIN")))</f>
        <v>0-0</v>
      </c>
      <c r="AU32" s="11" t="str" cm="1">
        <f t="array" aca="1" ref="AU32" ca="1">IF(ROW()=COLUMN(),INDIRECT(ADDRESS(ROW(),COLUMN(),1,1,"MTT WIN")),INDIRECT(ADDRESS(ROW(),COLUMN(),1,1,"MTT WIN"))&amp;"-"&amp;INDIRECT(ADDRESS(COLUMN(),ROW(),1,1,"MTT WIN")))</f>
        <v>0-0</v>
      </c>
      <c r="AV32" s="11" t="str" cm="1">
        <f t="array" aca="1" ref="AV32" ca="1">IF(ROW()=COLUMN(),INDIRECT(ADDRESS(ROW(),COLUMN(),1,1,"MTT WIN")),INDIRECT(ADDRESS(ROW(),COLUMN(),1,1,"MTT WIN"))&amp;"-"&amp;INDIRECT(ADDRESS(COLUMN(),ROW(),1,1,"MTT WIN")))</f>
        <v>0-0</v>
      </c>
      <c r="AW32" s="11" t="str" cm="1">
        <f t="array" aca="1" ref="AW32" ca="1">IF(ROW()=COLUMN(),INDIRECT(ADDRESS(ROW(),COLUMN(),1,1,"MTT WIN")),INDIRECT(ADDRESS(ROW(),COLUMN(),1,1,"MTT WIN"))&amp;"-"&amp;INDIRECT(ADDRESS(COLUMN(),ROW(),1,1,"MTT WIN")))</f>
        <v>0-0</v>
      </c>
      <c r="AX32" s="11" t="str" cm="1">
        <f t="array" aca="1" ref="AX32" ca="1">IF(ROW()=COLUMN(),INDIRECT(ADDRESS(ROW(),COLUMN(),1,1,"MTT WIN")),INDIRECT(ADDRESS(ROW(),COLUMN(),1,1,"MTT WIN"))&amp;"-"&amp;INDIRECT(ADDRESS(COLUMN(),ROW(),1,1,"MTT WIN")))</f>
        <v>0-0</v>
      </c>
      <c r="AY32" s="11" t="str" cm="1">
        <f t="array" aca="1" ref="AY32" ca="1">IF(ROW()=COLUMN(),INDIRECT(ADDRESS(ROW(),COLUMN(),1,1,"MTT WIN")),INDIRECT(ADDRESS(ROW(),COLUMN(),1,1,"MTT WIN"))&amp;"-"&amp;INDIRECT(ADDRESS(COLUMN(),ROW(),1,1,"MTT WIN")))</f>
        <v>0-0</v>
      </c>
      <c r="AZ32" s="11" t="str" cm="1">
        <f t="array" aca="1" ref="AZ32" ca="1">IF(ROW()=COLUMN(),INDIRECT(ADDRESS(ROW(),COLUMN(),1,1,"MTT WIN")),INDIRECT(ADDRESS(ROW(),COLUMN(),1,1,"MTT WIN"))&amp;"-"&amp;INDIRECT(ADDRESS(COLUMN(),ROW(),1,1,"MTT WIN")))</f>
        <v>0-0</v>
      </c>
      <c r="BA32" s="11" t="str" cm="1">
        <f t="array" aca="1" ref="BA32" ca="1">IF(ROW()=COLUMN(),INDIRECT(ADDRESS(ROW(),COLUMN(),1,1,"MTT WIN")),INDIRECT(ADDRESS(ROW(),COLUMN(),1,1,"MTT WIN"))&amp;"-"&amp;INDIRECT(ADDRESS(COLUMN(),ROW(),1,1,"MTT WIN")))</f>
        <v>0-0</v>
      </c>
      <c r="BB32" s="11" t="str" cm="1">
        <f t="array" aca="1" ref="BB32" ca="1">IF(ROW()=COLUMN(),INDIRECT(ADDRESS(ROW(),COLUMN(),1,1,"MTT WIN")),INDIRECT(ADDRESS(ROW(),COLUMN(),1,1,"MTT WIN"))&amp;"-"&amp;INDIRECT(ADDRESS(COLUMN(),ROW(),1,1,"MTT WIN")))</f>
        <v>0-0</v>
      </c>
      <c r="BC32" s="11" t="str" cm="1">
        <f t="array" aca="1" ref="BC32" ca="1">IF(ROW()=COLUMN(),INDIRECT(ADDRESS(ROW(),COLUMN(),1,1,"MTT WIN")),INDIRECT(ADDRESS(ROW(),COLUMN(),1,1,"MTT WIN"))&amp;"-"&amp;INDIRECT(ADDRESS(COLUMN(),ROW(),1,1,"MTT WIN")))</f>
        <v>0-0</v>
      </c>
      <c r="BD32" s="11" t="str" cm="1">
        <f t="array" aca="1" ref="BD32" ca="1">IF(ROW()=COLUMN(),INDIRECT(ADDRESS(ROW(),COLUMN(),1,1,"MTT WIN")),INDIRECT(ADDRESS(ROW(),COLUMN(),1,1,"MTT WIN"))&amp;"-"&amp;INDIRECT(ADDRESS(COLUMN(),ROW(),1,1,"MTT WIN")))</f>
        <v>0-0</v>
      </c>
      <c r="BE32" s="11" t="str" cm="1">
        <f t="array" aca="1" ref="BE32" ca="1">IF(ROW()=COLUMN(),INDIRECT(ADDRESS(ROW(),COLUMN(),1,1,"MTT WIN")),INDIRECT(ADDRESS(ROW(),COLUMN(),1,1,"MTT WIN"))&amp;"-"&amp;INDIRECT(ADDRESS(COLUMN(),ROW(),1,1,"MTT WIN")))</f>
        <v>0-0</v>
      </c>
      <c r="BF32" s="11" t="str" cm="1">
        <f t="array" aca="1" ref="BF32" ca="1">IF(ROW()=COLUMN(),INDIRECT(ADDRESS(ROW(),COLUMN(),1,1,"MTT WIN")),INDIRECT(ADDRESS(ROW(),COLUMN(),1,1,"MTT WIN"))&amp;"-"&amp;INDIRECT(ADDRESS(COLUMN(),ROW(),1,1,"MTT WIN")))</f>
        <v>0-0</v>
      </c>
    </row>
    <row r="33" spans="1:58" ht="55" customHeight="1" x14ac:dyDescent="0.3">
      <c r="A33" s="3" t="str">
        <f ca="1">MATCHUP!A33</f>
        <v>Mono Black Sacrifice</v>
      </c>
      <c r="B33" s="11" t="str" cm="1">
        <f t="array" aca="1" ref="B33" ca="1">IF(ROW()=COLUMN(),INDIRECT(ADDRESS(ROW(),COLUMN(),1,1,"MTT WIN")),INDIRECT(ADDRESS(ROW(),COLUMN(),1,1,"MTT WIN"))&amp;"-"&amp;INDIRECT(ADDRESS(COLUMN(),ROW(),1,1,"MTT WIN")))</f>
        <v>0-4</v>
      </c>
      <c r="C33" s="11" t="str" cm="1">
        <f t="array" aca="1" ref="C33" ca="1">IF(ROW()=COLUMN(),INDIRECT(ADDRESS(ROW(),COLUMN(),1,1,"MTT WIN")),INDIRECT(ADDRESS(ROW(),COLUMN(),1,1,"MTT WIN"))&amp;"-"&amp;INDIRECT(ADDRESS(COLUMN(),ROW(),1,1,"MTT WIN")))</f>
        <v>3-2</v>
      </c>
      <c r="D33" s="11" t="str" cm="1">
        <f t="array" aca="1" ref="D33" ca="1">IF(ROW()=COLUMN(),INDIRECT(ADDRESS(ROW(),COLUMN(),1,1,"MTT WIN")),INDIRECT(ADDRESS(ROW(),COLUMN(),1,1,"MTT WIN"))&amp;"-"&amp;INDIRECT(ADDRESS(COLUMN(),ROW(),1,1,"MTT WIN")))</f>
        <v>2-0</v>
      </c>
      <c r="E33" s="11" t="str" cm="1">
        <f t="array" aca="1" ref="E33" ca="1">IF(ROW()=COLUMN(),INDIRECT(ADDRESS(ROW(),COLUMN(),1,1,"MTT WIN")),INDIRECT(ADDRESS(ROW(),COLUMN(),1,1,"MTT WIN"))&amp;"-"&amp;INDIRECT(ADDRESS(COLUMN(),ROW(),1,1,"MTT WIN")))</f>
        <v>1-0</v>
      </c>
      <c r="F33" s="11" t="str" cm="1">
        <f t="array" aca="1" ref="F33" ca="1">IF(ROW()=COLUMN(),INDIRECT(ADDRESS(ROW(),COLUMN(),1,1,"MTT WIN")),INDIRECT(ADDRESS(ROW(),COLUMN(),1,1,"MTT WIN"))&amp;"-"&amp;INDIRECT(ADDRESS(COLUMN(),ROW(),1,1,"MTT WIN")))</f>
        <v>1-0</v>
      </c>
      <c r="G33" s="11" t="str" cm="1">
        <f t="array" aca="1" ref="G33" ca="1">IF(ROW()=COLUMN(),INDIRECT(ADDRESS(ROW(),COLUMN(),1,1,"MTT WIN")),INDIRECT(ADDRESS(ROW(),COLUMN(),1,1,"MTT WIN"))&amp;"-"&amp;INDIRECT(ADDRESS(COLUMN(),ROW(),1,1,"MTT WIN")))</f>
        <v>3-1</v>
      </c>
      <c r="H33" s="11" t="str" cm="1">
        <f t="array" aca="1" ref="H33" ca="1">IF(ROW()=COLUMN(),INDIRECT(ADDRESS(ROW(),COLUMN(),1,1,"MTT WIN")),INDIRECT(ADDRESS(ROW(),COLUMN(),1,1,"MTT WIN"))&amp;"-"&amp;INDIRECT(ADDRESS(COLUMN(),ROW(),1,1,"MTT WIN")))</f>
        <v>1-0</v>
      </c>
      <c r="I33" s="11" t="str" cm="1">
        <f t="array" aca="1" ref="I33" ca="1">IF(ROW()=COLUMN(),INDIRECT(ADDRESS(ROW(),COLUMN(),1,1,"MTT WIN")),INDIRECT(ADDRESS(ROW(),COLUMN(),1,1,"MTT WIN"))&amp;"-"&amp;INDIRECT(ADDRESS(COLUMN(),ROW(),1,1,"MTT WIN")))</f>
        <v>1-1</v>
      </c>
      <c r="J33" s="11" t="str" cm="1">
        <f t="array" aca="1" ref="J33" ca="1">IF(ROW()=COLUMN(),INDIRECT(ADDRESS(ROW(),COLUMN(),1,1,"MTT WIN")),INDIRECT(ADDRESS(ROW(),COLUMN(),1,1,"MTT WIN"))&amp;"-"&amp;INDIRECT(ADDRESS(COLUMN(),ROW(),1,1,"MTT WIN")))</f>
        <v>0-0</v>
      </c>
      <c r="K33" s="11" t="str" cm="1">
        <f t="array" aca="1" ref="K33" ca="1">IF(ROW()=COLUMN(),INDIRECT(ADDRESS(ROW(),COLUMN(),1,1,"MTT WIN")),INDIRECT(ADDRESS(ROW(),COLUMN(),1,1,"MTT WIN"))&amp;"-"&amp;INDIRECT(ADDRESS(COLUMN(),ROW(),1,1,"MTT WIN")))</f>
        <v>0-0</v>
      </c>
      <c r="L33" s="11" t="str" cm="1">
        <f t="array" aca="1" ref="L33" ca="1">IF(ROW()=COLUMN(),INDIRECT(ADDRESS(ROW(),COLUMN(),1,1,"MTT WIN")),INDIRECT(ADDRESS(ROW(),COLUMN(),1,1,"MTT WIN"))&amp;"-"&amp;INDIRECT(ADDRESS(COLUMN(),ROW(),1,1,"MTT WIN")))</f>
        <v>2-1</v>
      </c>
      <c r="M33" s="11" t="str" cm="1">
        <f t="array" aca="1" ref="M33" ca="1">IF(ROW()=COLUMN(),INDIRECT(ADDRESS(ROW(),COLUMN(),1,1,"MTT WIN")),INDIRECT(ADDRESS(ROW(),COLUMN(),1,1,"MTT WIN"))&amp;"-"&amp;INDIRECT(ADDRESS(COLUMN(),ROW(),1,1,"MTT WIN")))</f>
        <v>0-1</v>
      </c>
      <c r="N33" s="11" t="str" cm="1">
        <f t="array" aca="1" ref="N33" ca="1">IF(ROW()=COLUMN(),INDIRECT(ADDRESS(ROW(),COLUMN(),1,1,"MTT WIN")),INDIRECT(ADDRESS(ROW(),COLUMN(),1,1,"MTT WIN"))&amp;"-"&amp;INDIRECT(ADDRESS(COLUMN(),ROW(),1,1,"MTT WIN")))</f>
        <v>0-1</v>
      </c>
      <c r="O33" s="11" t="str" cm="1">
        <f t="array" aca="1" ref="O33" ca="1">IF(ROW()=COLUMN(),INDIRECT(ADDRESS(ROW(),COLUMN(),1,1,"MTT WIN")),INDIRECT(ADDRESS(ROW(),COLUMN(),1,1,"MTT WIN"))&amp;"-"&amp;INDIRECT(ADDRESS(COLUMN(),ROW(),1,1,"MTT WIN")))</f>
        <v>0-0</v>
      </c>
      <c r="P33" s="11" t="str" cm="1">
        <f t="array" aca="1" ref="P33" ca="1">IF(ROW()=COLUMN(),INDIRECT(ADDRESS(ROW(),COLUMN(),1,1,"MTT WIN")),INDIRECT(ADDRESS(ROW(),COLUMN(),1,1,"MTT WIN"))&amp;"-"&amp;INDIRECT(ADDRESS(COLUMN(),ROW(),1,1,"MTT WIN")))</f>
        <v>0-0</v>
      </c>
      <c r="Q33" s="11" t="str" cm="1">
        <f t="array" aca="1" ref="Q33" ca="1">IF(ROW()=COLUMN(),INDIRECT(ADDRESS(ROW(),COLUMN(),1,1,"MTT WIN")),INDIRECT(ADDRESS(ROW(),COLUMN(),1,1,"MTT WIN"))&amp;"-"&amp;INDIRECT(ADDRESS(COLUMN(),ROW(),1,1,"MTT WIN")))</f>
        <v>0-1</v>
      </c>
      <c r="R33" s="11" t="str" cm="1">
        <f t="array" aca="1" ref="R33" ca="1">IF(ROW()=COLUMN(),INDIRECT(ADDRESS(ROW(),COLUMN(),1,1,"MTT WIN")),INDIRECT(ADDRESS(ROW(),COLUMN(),1,1,"MTT WIN"))&amp;"-"&amp;INDIRECT(ADDRESS(COLUMN(),ROW(),1,1,"MTT WIN")))</f>
        <v>0-0</v>
      </c>
      <c r="S33" s="11" t="str" cm="1">
        <f t="array" aca="1" ref="S33" ca="1">IF(ROW()=COLUMN(),INDIRECT(ADDRESS(ROW(),COLUMN(),1,1,"MTT WIN")),INDIRECT(ADDRESS(ROW(),COLUMN(),1,1,"MTT WIN"))&amp;"-"&amp;INDIRECT(ADDRESS(COLUMN(),ROW(),1,1,"MTT WIN")))</f>
        <v>2-0</v>
      </c>
      <c r="T33" s="11" t="str" cm="1">
        <f t="array" aca="1" ref="T33" ca="1">IF(ROW()=COLUMN(),INDIRECT(ADDRESS(ROW(),COLUMN(),1,1,"MTT WIN")),INDIRECT(ADDRESS(ROW(),COLUMN(),1,1,"MTT WIN"))&amp;"-"&amp;INDIRECT(ADDRESS(COLUMN(),ROW(),1,1,"MTT WIN")))</f>
        <v>0-0</v>
      </c>
      <c r="U33" s="11" t="str" cm="1">
        <f t="array" aca="1" ref="U33" ca="1">IF(ROW()=COLUMN(),INDIRECT(ADDRESS(ROW(),COLUMN(),1,1,"MTT WIN")),INDIRECT(ADDRESS(ROW(),COLUMN(),1,1,"MTT WIN"))&amp;"-"&amp;INDIRECT(ADDRESS(COLUMN(),ROW(),1,1,"MTT WIN")))</f>
        <v>0-1</v>
      </c>
      <c r="V33" s="11" t="str" cm="1">
        <f t="array" aca="1" ref="V33" ca="1">IF(ROW()=COLUMN(),INDIRECT(ADDRESS(ROW(),COLUMN(),1,1,"MTT WIN")),INDIRECT(ADDRESS(ROW(),COLUMN(),1,1,"MTT WIN"))&amp;"-"&amp;INDIRECT(ADDRESS(COLUMN(),ROW(),1,1,"MTT WIN")))</f>
        <v>0-1</v>
      </c>
      <c r="W33" s="11" t="str" cm="1">
        <f t="array" aca="1" ref="W33" ca="1">IF(ROW()=COLUMN(),INDIRECT(ADDRESS(ROW(),COLUMN(),1,1,"MTT WIN")),INDIRECT(ADDRESS(ROW(),COLUMN(),1,1,"MTT WIN"))&amp;"-"&amp;INDIRECT(ADDRESS(COLUMN(),ROW(),1,1,"MTT WIN")))</f>
        <v>1-0</v>
      </c>
      <c r="X33" s="11" t="str" cm="1">
        <f t="array" aca="1" ref="X33" ca="1">IF(ROW()=COLUMN(),INDIRECT(ADDRESS(ROW(),COLUMN(),1,1,"MTT WIN")),INDIRECT(ADDRESS(ROW(),COLUMN(),1,1,"MTT WIN"))&amp;"-"&amp;INDIRECT(ADDRESS(COLUMN(),ROW(),1,1,"MTT WIN")))</f>
        <v>0-0</v>
      </c>
      <c r="Y33" s="11" t="str" cm="1">
        <f t="array" aca="1" ref="Y33" ca="1">IF(ROW()=COLUMN(),INDIRECT(ADDRESS(ROW(),COLUMN(),1,1,"MTT WIN")),INDIRECT(ADDRESS(ROW(),COLUMN(),1,1,"MTT WIN"))&amp;"-"&amp;INDIRECT(ADDRESS(COLUMN(),ROW(),1,1,"MTT WIN")))</f>
        <v>1-0</v>
      </c>
      <c r="Z33" s="11" t="str" cm="1">
        <f t="array" aca="1" ref="Z33" ca="1">IF(ROW()=COLUMN(),INDIRECT(ADDRESS(ROW(),COLUMN(),1,1,"MTT WIN")),INDIRECT(ADDRESS(ROW(),COLUMN(),1,1,"MTT WIN"))&amp;"-"&amp;INDIRECT(ADDRESS(COLUMN(),ROW(),1,1,"MTT WIN")))</f>
        <v>0-0</v>
      </c>
      <c r="AA33" s="11" t="str" cm="1">
        <f t="array" aca="1" ref="AA33" ca="1">IF(ROW()=COLUMN(),INDIRECT(ADDRESS(ROW(),COLUMN(),1,1,"MTT WIN")),INDIRECT(ADDRESS(ROW(),COLUMN(),1,1,"MTT WIN"))&amp;"-"&amp;INDIRECT(ADDRESS(COLUMN(),ROW(),1,1,"MTT WIN")))</f>
        <v>0-0</v>
      </c>
      <c r="AB33" s="11" t="str" cm="1">
        <f t="array" aca="1" ref="AB33" ca="1">IF(ROW()=COLUMN(),INDIRECT(ADDRESS(ROW(),COLUMN(),1,1,"MTT WIN")),INDIRECT(ADDRESS(ROW(),COLUMN(),1,1,"MTT WIN"))&amp;"-"&amp;INDIRECT(ADDRESS(COLUMN(),ROW(),1,1,"MTT WIN")))</f>
        <v>0-0</v>
      </c>
      <c r="AC33" s="11" t="str" cm="1">
        <f t="array" aca="1" ref="AC33" ca="1">IF(ROW()=COLUMN(),INDIRECT(ADDRESS(ROW(),COLUMN(),1,1,"MTT WIN")),INDIRECT(ADDRESS(ROW(),COLUMN(),1,1,"MTT WIN"))&amp;"-"&amp;INDIRECT(ADDRESS(COLUMN(),ROW(),1,1,"MTT WIN")))</f>
        <v>1-0</v>
      </c>
      <c r="AD33" s="11" t="str" cm="1">
        <f t="array" aca="1" ref="AD33" ca="1">IF(ROW()=COLUMN(),INDIRECT(ADDRESS(ROW(),COLUMN(),1,1,"MTT WIN")),INDIRECT(ADDRESS(ROW(),COLUMN(),1,1,"MTT WIN"))&amp;"-"&amp;INDIRECT(ADDRESS(COLUMN(),ROW(),1,1,"MTT WIN")))</f>
        <v>0-0</v>
      </c>
      <c r="AE33" s="11" t="str" cm="1">
        <f t="array" aca="1" ref="AE33" ca="1">IF(ROW()=COLUMN(),INDIRECT(ADDRESS(ROW(),COLUMN(),1,1,"MTT WIN")),INDIRECT(ADDRESS(ROW(),COLUMN(),1,1,"MTT WIN"))&amp;"-"&amp;INDIRECT(ADDRESS(COLUMN(),ROW(),1,1,"MTT WIN")))</f>
        <v>0-0</v>
      </c>
      <c r="AF33" s="11" t="str" cm="1">
        <f t="array" aca="1" ref="AF33" ca="1">IF(ROW()=COLUMN(),INDIRECT(ADDRESS(ROW(),COLUMN(),1,1,"MTT WIN")),INDIRECT(ADDRESS(ROW(),COLUMN(),1,1,"MTT WIN"))&amp;"-"&amp;INDIRECT(ADDRESS(COLUMN(),ROW(),1,1,"MTT WIN")))</f>
        <v>0-0</v>
      </c>
      <c r="AG33" s="11" cm="1">
        <f t="array" aca="1" ref="AG33" ca="1">IF(ROW()=COLUMN(),INDIRECT(ADDRESS(ROW(),COLUMN(),1,1,"MTT WIN")),INDIRECT(ADDRESS(ROW(),COLUMN(),1,1,"MTT WIN"))&amp;"-"&amp;INDIRECT(ADDRESS(COLUMN(),ROW(),1,1,"MTT WIN")))</f>
        <v>0</v>
      </c>
      <c r="AH33" s="11" t="str" cm="1">
        <f t="array" aca="1" ref="AH33" ca="1">IF(ROW()=COLUMN(),INDIRECT(ADDRESS(ROW(),COLUMN(),1,1,"MTT WIN")),INDIRECT(ADDRESS(ROW(),COLUMN(),1,1,"MTT WIN"))&amp;"-"&amp;INDIRECT(ADDRESS(COLUMN(),ROW(),1,1,"MTT WIN")))</f>
        <v>0-0</v>
      </c>
      <c r="AI33" s="11" t="str" cm="1">
        <f t="array" aca="1" ref="AI33" ca="1">IF(ROW()=COLUMN(),INDIRECT(ADDRESS(ROW(),COLUMN(),1,1,"MTT WIN")),INDIRECT(ADDRESS(ROW(),COLUMN(),1,1,"MTT WIN"))&amp;"-"&amp;INDIRECT(ADDRESS(COLUMN(),ROW(),1,1,"MTT WIN")))</f>
        <v>0-0</v>
      </c>
      <c r="AJ33" s="11" t="str" cm="1">
        <f t="array" aca="1" ref="AJ33" ca="1">IF(ROW()=COLUMN(),INDIRECT(ADDRESS(ROW(),COLUMN(),1,1,"MTT WIN")),INDIRECT(ADDRESS(ROW(),COLUMN(),1,1,"MTT WIN"))&amp;"-"&amp;INDIRECT(ADDRESS(COLUMN(),ROW(),1,1,"MTT WIN")))</f>
        <v>0-0</v>
      </c>
      <c r="AK33" s="11" t="str" cm="1">
        <f t="array" aca="1" ref="AK33" ca="1">IF(ROW()=COLUMN(),INDIRECT(ADDRESS(ROW(),COLUMN(),1,1,"MTT WIN")),INDIRECT(ADDRESS(ROW(),COLUMN(),1,1,"MTT WIN"))&amp;"-"&amp;INDIRECT(ADDRESS(COLUMN(),ROW(),1,1,"MTT WIN")))</f>
        <v>0-0</v>
      </c>
      <c r="AL33" s="11" t="str" cm="1">
        <f t="array" aca="1" ref="AL33" ca="1">IF(ROW()=COLUMN(),INDIRECT(ADDRESS(ROW(),COLUMN(),1,1,"MTT WIN")),INDIRECT(ADDRESS(ROW(),COLUMN(),1,1,"MTT WIN"))&amp;"-"&amp;INDIRECT(ADDRESS(COLUMN(),ROW(),1,1,"MTT WIN")))</f>
        <v>0-0</v>
      </c>
      <c r="AM33" s="11" t="str" cm="1">
        <f t="array" aca="1" ref="AM33" ca="1">IF(ROW()=COLUMN(),INDIRECT(ADDRESS(ROW(),COLUMN(),1,1,"MTT WIN")),INDIRECT(ADDRESS(ROW(),COLUMN(),1,1,"MTT WIN"))&amp;"-"&amp;INDIRECT(ADDRESS(COLUMN(),ROW(),1,1,"MTT WIN")))</f>
        <v>0-0</v>
      </c>
      <c r="AN33" s="11" t="str" cm="1">
        <f t="array" aca="1" ref="AN33" ca="1">IF(ROW()=COLUMN(),INDIRECT(ADDRESS(ROW(),COLUMN(),1,1,"MTT WIN")),INDIRECT(ADDRESS(ROW(),COLUMN(),1,1,"MTT WIN"))&amp;"-"&amp;INDIRECT(ADDRESS(COLUMN(),ROW(),1,1,"MTT WIN")))</f>
        <v>0-0</v>
      </c>
      <c r="AO33" s="11" t="str" cm="1">
        <f t="array" aca="1" ref="AO33" ca="1">IF(ROW()=COLUMN(),INDIRECT(ADDRESS(ROW(),COLUMN(),1,1,"MTT WIN")),INDIRECT(ADDRESS(ROW(),COLUMN(),1,1,"MTT WIN"))&amp;"-"&amp;INDIRECT(ADDRESS(COLUMN(),ROW(),1,1,"MTT WIN")))</f>
        <v>0-0</v>
      </c>
      <c r="AP33" s="11" t="str" cm="1">
        <f t="array" aca="1" ref="AP33" ca="1">IF(ROW()=COLUMN(),INDIRECT(ADDRESS(ROW(),COLUMN(),1,1,"MTT WIN")),INDIRECT(ADDRESS(ROW(),COLUMN(),1,1,"MTT WIN"))&amp;"-"&amp;INDIRECT(ADDRESS(COLUMN(),ROW(),1,1,"MTT WIN")))</f>
        <v>0-0</v>
      </c>
      <c r="AQ33" s="11" t="str" cm="1">
        <f t="array" aca="1" ref="AQ33" ca="1">IF(ROW()=COLUMN(),INDIRECT(ADDRESS(ROW(),COLUMN(),1,1,"MTT WIN")),INDIRECT(ADDRESS(ROW(),COLUMN(),1,1,"MTT WIN"))&amp;"-"&amp;INDIRECT(ADDRESS(COLUMN(),ROW(),1,1,"MTT WIN")))</f>
        <v>0-0</v>
      </c>
      <c r="AR33" s="11" t="str" cm="1">
        <f t="array" aca="1" ref="AR33" ca="1">IF(ROW()=COLUMN(),INDIRECT(ADDRESS(ROW(),COLUMN(),1,1,"MTT WIN")),INDIRECT(ADDRESS(ROW(),COLUMN(),1,1,"MTT WIN"))&amp;"-"&amp;INDIRECT(ADDRESS(COLUMN(),ROW(),1,1,"MTT WIN")))</f>
        <v>0-0</v>
      </c>
      <c r="AS33" s="11" t="str" cm="1">
        <f t="array" aca="1" ref="AS33" ca="1">IF(ROW()=COLUMN(),INDIRECT(ADDRESS(ROW(),COLUMN(),1,1,"MTT WIN")),INDIRECT(ADDRESS(ROW(),COLUMN(),1,1,"MTT WIN"))&amp;"-"&amp;INDIRECT(ADDRESS(COLUMN(),ROW(),1,1,"MTT WIN")))</f>
        <v>0-0</v>
      </c>
      <c r="AT33" s="11" t="str" cm="1">
        <f t="array" aca="1" ref="AT33" ca="1">IF(ROW()=COLUMN(),INDIRECT(ADDRESS(ROW(),COLUMN(),1,1,"MTT WIN")),INDIRECT(ADDRESS(ROW(),COLUMN(),1,1,"MTT WIN"))&amp;"-"&amp;INDIRECT(ADDRESS(COLUMN(),ROW(),1,1,"MTT WIN")))</f>
        <v>0-0</v>
      </c>
      <c r="AU33" s="11" t="str" cm="1">
        <f t="array" aca="1" ref="AU33" ca="1">IF(ROW()=COLUMN(),INDIRECT(ADDRESS(ROW(),COLUMN(),1,1,"MTT WIN")),INDIRECT(ADDRESS(ROW(),COLUMN(),1,1,"MTT WIN"))&amp;"-"&amp;INDIRECT(ADDRESS(COLUMN(),ROW(),1,1,"MTT WIN")))</f>
        <v>0-0</v>
      </c>
      <c r="AV33" s="11" t="str" cm="1">
        <f t="array" aca="1" ref="AV33" ca="1">IF(ROW()=COLUMN(),INDIRECT(ADDRESS(ROW(),COLUMN(),1,1,"MTT WIN")),INDIRECT(ADDRESS(ROW(),COLUMN(),1,1,"MTT WIN"))&amp;"-"&amp;INDIRECT(ADDRESS(COLUMN(),ROW(),1,1,"MTT WIN")))</f>
        <v>0-0</v>
      </c>
      <c r="AW33" s="11" t="str" cm="1">
        <f t="array" aca="1" ref="AW33" ca="1">IF(ROW()=COLUMN(),INDIRECT(ADDRESS(ROW(),COLUMN(),1,1,"MTT WIN")),INDIRECT(ADDRESS(ROW(),COLUMN(),1,1,"MTT WIN"))&amp;"-"&amp;INDIRECT(ADDRESS(COLUMN(),ROW(),1,1,"MTT WIN")))</f>
        <v>0-0</v>
      </c>
      <c r="AX33" s="11" t="str" cm="1">
        <f t="array" aca="1" ref="AX33" ca="1">IF(ROW()=COLUMN(),INDIRECT(ADDRESS(ROW(),COLUMN(),1,1,"MTT WIN")),INDIRECT(ADDRESS(ROW(),COLUMN(),1,1,"MTT WIN"))&amp;"-"&amp;INDIRECT(ADDRESS(COLUMN(),ROW(),1,1,"MTT WIN")))</f>
        <v>0-0</v>
      </c>
      <c r="AY33" s="11" t="str" cm="1">
        <f t="array" aca="1" ref="AY33" ca="1">IF(ROW()=COLUMN(),INDIRECT(ADDRESS(ROW(),COLUMN(),1,1,"MTT WIN")),INDIRECT(ADDRESS(ROW(),COLUMN(),1,1,"MTT WIN"))&amp;"-"&amp;INDIRECT(ADDRESS(COLUMN(),ROW(),1,1,"MTT WIN")))</f>
        <v>0-0</v>
      </c>
      <c r="AZ33" s="11" t="str" cm="1">
        <f t="array" aca="1" ref="AZ33" ca="1">IF(ROW()=COLUMN(),INDIRECT(ADDRESS(ROW(),COLUMN(),1,1,"MTT WIN")),INDIRECT(ADDRESS(ROW(),COLUMN(),1,1,"MTT WIN"))&amp;"-"&amp;INDIRECT(ADDRESS(COLUMN(),ROW(),1,1,"MTT WIN")))</f>
        <v>0-0</v>
      </c>
      <c r="BA33" s="11" t="str" cm="1">
        <f t="array" aca="1" ref="BA33" ca="1">IF(ROW()=COLUMN(),INDIRECT(ADDRESS(ROW(),COLUMN(),1,1,"MTT WIN")),INDIRECT(ADDRESS(ROW(),COLUMN(),1,1,"MTT WIN"))&amp;"-"&amp;INDIRECT(ADDRESS(COLUMN(),ROW(),1,1,"MTT WIN")))</f>
        <v>0-0</v>
      </c>
      <c r="BB33" s="11" t="str" cm="1">
        <f t="array" aca="1" ref="BB33" ca="1">IF(ROW()=COLUMN(),INDIRECT(ADDRESS(ROW(),COLUMN(),1,1,"MTT WIN")),INDIRECT(ADDRESS(ROW(),COLUMN(),1,1,"MTT WIN"))&amp;"-"&amp;INDIRECT(ADDRESS(COLUMN(),ROW(),1,1,"MTT WIN")))</f>
        <v>0-0</v>
      </c>
      <c r="BC33" s="11" t="str" cm="1">
        <f t="array" aca="1" ref="BC33" ca="1">IF(ROW()=COLUMN(),INDIRECT(ADDRESS(ROW(),COLUMN(),1,1,"MTT WIN")),INDIRECT(ADDRESS(ROW(),COLUMN(),1,1,"MTT WIN"))&amp;"-"&amp;INDIRECT(ADDRESS(COLUMN(),ROW(),1,1,"MTT WIN")))</f>
        <v>0-0</v>
      </c>
      <c r="BD33" s="11" t="str" cm="1">
        <f t="array" aca="1" ref="BD33" ca="1">IF(ROW()=COLUMN(),INDIRECT(ADDRESS(ROW(),COLUMN(),1,1,"MTT WIN")),INDIRECT(ADDRESS(ROW(),COLUMN(),1,1,"MTT WIN"))&amp;"-"&amp;INDIRECT(ADDRESS(COLUMN(),ROW(),1,1,"MTT WIN")))</f>
        <v>0-0</v>
      </c>
      <c r="BE33" s="11" t="str" cm="1">
        <f t="array" aca="1" ref="BE33" ca="1">IF(ROW()=COLUMN(),INDIRECT(ADDRESS(ROW(),COLUMN(),1,1,"MTT WIN")),INDIRECT(ADDRESS(ROW(),COLUMN(),1,1,"MTT WIN"))&amp;"-"&amp;INDIRECT(ADDRESS(COLUMN(),ROW(),1,1,"MTT WIN")))</f>
        <v>0-0</v>
      </c>
      <c r="BF33" s="11" t="str" cm="1">
        <f t="array" aca="1" ref="BF33" ca="1">IF(ROW()=COLUMN(),INDIRECT(ADDRESS(ROW(),COLUMN(),1,1,"MTT WIN")),INDIRECT(ADDRESS(ROW(),COLUMN(),1,1,"MTT WIN"))&amp;"-"&amp;INDIRECT(ADDRESS(COLUMN(),ROW(),1,1,"MTT WIN")))</f>
        <v>0-0</v>
      </c>
    </row>
    <row r="34" spans="1:58" ht="55" customHeight="1" x14ac:dyDescent="0.3">
      <c r="A34" s="3" t="str">
        <f ca="1">MATCHUP!A34</f>
        <v>Orzhov Blade</v>
      </c>
      <c r="B34" s="11" t="str" cm="1">
        <f t="array" aca="1" ref="B34" ca="1">IF(ROW()=COLUMN(),INDIRECT(ADDRESS(ROW(),COLUMN(),1,1,"MTT WIN")),INDIRECT(ADDRESS(ROW(),COLUMN(),1,1,"MTT WIN"))&amp;"-"&amp;INDIRECT(ADDRESS(COLUMN(),ROW(),1,1,"MTT WIN")))</f>
        <v>3-3</v>
      </c>
      <c r="C34" s="11" t="str" cm="1">
        <f t="array" aca="1" ref="C34" ca="1">IF(ROW()=COLUMN(),INDIRECT(ADDRESS(ROW(),COLUMN(),1,1,"MTT WIN")),INDIRECT(ADDRESS(ROW(),COLUMN(),1,1,"MTT WIN"))&amp;"-"&amp;INDIRECT(ADDRESS(COLUMN(),ROW(),1,1,"MTT WIN")))</f>
        <v>0-1</v>
      </c>
      <c r="D34" s="11" t="str" cm="1">
        <f t="array" aca="1" ref="D34" ca="1">IF(ROW()=COLUMN(),INDIRECT(ADDRESS(ROW(),COLUMN(),1,1,"MTT WIN")),INDIRECT(ADDRESS(ROW(),COLUMN(),1,1,"MTT WIN"))&amp;"-"&amp;INDIRECT(ADDRESS(COLUMN(),ROW(),1,1,"MTT WIN")))</f>
        <v>1-1</v>
      </c>
      <c r="E34" s="11" t="str" cm="1">
        <f t="array" aca="1" ref="E34" ca="1">IF(ROW()=COLUMN(),INDIRECT(ADDRESS(ROW(),COLUMN(),1,1,"MTT WIN")),INDIRECT(ADDRESS(ROW(),COLUMN(),1,1,"MTT WIN"))&amp;"-"&amp;INDIRECT(ADDRESS(COLUMN(),ROW(),1,1,"MTT WIN")))</f>
        <v>0-0</v>
      </c>
      <c r="F34" s="11" t="str" cm="1">
        <f t="array" aca="1" ref="F34" ca="1">IF(ROW()=COLUMN(),INDIRECT(ADDRESS(ROW(),COLUMN(),1,1,"MTT WIN")),INDIRECT(ADDRESS(ROW(),COLUMN(),1,1,"MTT WIN"))&amp;"-"&amp;INDIRECT(ADDRESS(COLUMN(),ROW(),1,1,"MTT WIN")))</f>
        <v>0-0</v>
      </c>
      <c r="G34" s="11" t="str" cm="1">
        <f t="array" aca="1" ref="G34" ca="1">IF(ROW()=COLUMN(),INDIRECT(ADDRESS(ROW(),COLUMN(),1,1,"MTT WIN")),INDIRECT(ADDRESS(ROW(),COLUMN(),1,1,"MTT WIN"))&amp;"-"&amp;INDIRECT(ADDRESS(COLUMN(),ROW(),1,1,"MTT WIN")))</f>
        <v>0-2</v>
      </c>
      <c r="H34" s="11" t="str" cm="1">
        <f t="array" aca="1" ref="H34" ca="1">IF(ROW()=COLUMN(),INDIRECT(ADDRESS(ROW(),COLUMN(),1,1,"MTT WIN")),INDIRECT(ADDRESS(ROW(),COLUMN(),1,1,"MTT WIN"))&amp;"-"&amp;INDIRECT(ADDRESS(COLUMN(),ROW(),1,1,"MTT WIN")))</f>
        <v>0-0</v>
      </c>
      <c r="I34" s="11" t="str" cm="1">
        <f t="array" aca="1" ref="I34" ca="1">IF(ROW()=COLUMN(),INDIRECT(ADDRESS(ROW(),COLUMN(),1,1,"MTT WIN")),INDIRECT(ADDRESS(ROW(),COLUMN(),1,1,"MTT WIN"))&amp;"-"&amp;INDIRECT(ADDRESS(COLUMN(),ROW(),1,1,"MTT WIN")))</f>
        <v>0-0</v>
      </c>
      <c r="J34" s="11" t="str" cm="1">
        <f t="array" aca="1" ref="J34" ca="1">IF(ROW()=COLUMN(),INDIRECT(ADDRESS(ROW(),COLUMN(),1,1,"MTT WIN")),INDIRECT(ADDRESS(ROW(),COLUMN(),1,1,"MTT WIN"))&amp;"-"&amp;INDIRECT(ADDRESS(COLUMN(),ROW(),1,1,"MTT WIN")))</f>
        <v>2-1</v>
      </c>
      <c r="K34" s="11" t="str" cm="1">
        <f t="array" aca="1" ref="K34" ca="1">IF(ROW()=COLUMN(),INDIRECT(ADDRESS(ROW(),COLUMN(),1,1,"MTT WIN")),INDIRECT(ADDRESS(ROW(),COLUMN(),1,1,"MTT WIN"))&amp;"-"&amp;INDIRECT(ADDRESS(COLUMN(),ROW(),1,1,"MTT WIN")))</f>
        <v>0-0</v>
      </c>
      <c r="L34" s="11" t="str" cm="1">
        <f t="array" aca="1" ref="L34" ca="1">IF(ROW()=COLUMN(),INDIRECT(ADDRESS(ROW(),COLUMN(),1,1,"MTT WIN")),INDIRECT(ADDRESS(ROW(),COLUMN(),1,1,"MTT WIN"))&amp;"-"&amp;INDIRECT(ADDRESS(COLUMN(),ROW(),1,1,"MTT WIN")))</f>
        <v>0-2</v>
      </c>
      <c r="M34" s="11" t="str" cm="1">
        <f t="array" aca="1" ref="M34" ca="1">IF(ROW()=COLUMN(),INDIRECT(ADDRESS(ROW(),COLUMN(),1,1,"MTT WIN")),INDIRECT(ADDRESS(ROW(),COLUMN(),1,1,"MTT WIN"))&amp;"-"&amp;INDIRECT(ADDRESS(COLUMN(),ROW(),1,1,"MTT WIN")))</f>
        <v>1-1</v>
      </c>
      <c r="N34" s="11" t="str" cm="1">
        <f t="array" aca="1" ref="N34" ca="1">IF(ROW()=COLUMN(),INDIRECT(ADDRESS(ROW(),COLUMN(),1,1,"MTT WIN")),INDIRECT(ADDRESS(ROW(),COLUMN(),1,1,"MTT WIN"))&amp;"-"&amp;INDIRECT(ADDRESS(COLUMN(),ROW(),1,1,"MTT WIN")))</f>
        <v>0-0</v>
      </c>
      <c r="O34" s="11" t="str" cm="1">
        <f t="array" aca="1" ref="O34" ca="1">IF(ROW()=COLUMN(),INDIRECT(ADDRESS(ROW(),COLUMN(),1,1,"MTT WIN")),INDIRECT(ADDRESS(ROW(),COLUMN(),1,1,"MTT WIN"))&amp;"-"&amp;INDIRECT(ADDRESS(COLUMN(),ROW(),1,1,"MTT WIN")))</f>
        <v>0-0</v>
      </c>
      <c r="P34" s="11" t="str" cm="1">
        <f t="array" aca="1" ref="P34" ca="1">IF(ROW()=COLUMN(),INDIRECT(ADDRESS(ROW(),COLUMN(),1,1,"MTT WIN")),INDIRECT(ADDRESS(ROW(),COLUMN(),1,1,"MTT WIN"))&amp;"-"&amp;INDIRECT(ADDRESS(COLUMN(),ROW(),1,1,"MTT WIN")))</f>
        <v>0-1</v>
      </c>
      <c r="Q34" s="11" t="str" cm="1">
        <f t="array" aca="1" ref="Q34" ca="1">IF(ROW()=COLUMN(),INDIRECT(ADDRESS(ROW(),COLUMN(),1,1,"MTT WIN")),INDIRECT(ADDRESS(ROW(),COLUMN(),1,1,"MTT WIN"))&amp;"-"&amp;INDIRECT(ADDRESS(COLUMN(),ROW(),1,1,"MTT WIN")))</f>
        <v>1-1</v>
      </c>
      <c r="R34" s="11" t="str" cm="1">
        <f t="array" aca="1" ref="R34" ca="1">IF(ROW()=COLUMN(),INDIRECT(ADDRESS(ROW(),COLUMN(),1,1,"MTT WIN")),INDIRECT(ADDRESS(ROW(),COLUMN(),1,1,"MTT WIN"))&amp;"-"&amp;INDIRECT(ADDRESS(COLUMN(),ROW(),1,1,"MTT WIN")))</f>
        <v>0-0</v>
      </c>
      <c r="S34" s="11" t="str" cm="1">
        <f t="array" aca="1" ref="S34" ca="1">IF(ROW()=COLUMN(),INDIRECT(ADDRESS(ROW(),COLUMN(),1,1,"MTT WIN")),INDIRECT(ADDRESS(ROW(),COLUMN(),1,1,"MTT WIN"))&amp;"-"&amp;INDIRECT(ADDRESS(COLUMN(),ROW(),1,1,"MTT WIN")))</f>
        <v>0-0</v>
      </c>
      <c r="T34" s="11" t="str" cm="1">
        <f t="array" aca="1" ref="T34" ca="1">IF(ROW()=COLUMN(),INDIRECT(ADDRESS(ROW(),COLUMN(),1,1,"MTT WIN")),INDIRECT(ADDRESS(ROW(),COLUMN(),1,1,"MTT WIN"))&amp;"-"&amp;INDIRECT(ADDRESS(COLUMN(),ROW(),1,1,"MTT WIN")))</f>
        <v>0-0</v>
      </c>
      <c r="U34" s="11" t="str" cm="1">
        <f t="array" aca="1" ref="U34" ca="1">IF(ROW()=COLUMN(),INDIRECT(ADDRESS(ROW(),COLUMN(),1,1,"MTT WIN")),INDIRECT(ADDRESS(ROW(),COLUMN(),1,1,"MTT WIN"))&amp;"-"&amp;INDIRECT(ADDRESS(COLUMN(),ROW(),1,1,"MTT WIN")))</f>
        <v>0-0</v>
      </c>
      <c r="V34" s="11" t="str" cm="1">
        <f t="array" aca="1" ref="V34" ca="1">IF(ROW()=COLUMN(),INDIRECT(ADDRESS(ROW(),COLUMN(),1,1,"MTT WIN")),INDIRECT(ADDRESS(ROW(),COLUMN(),1,1,"MTT WIN"))&amp;"-"&amp;INDIRECT(ADDRESS(COLUMN(),ROW(),1,1,"MTT WIN")))</f>
        <v>1-0</v>
      </c>
      <c r="W34" s="11" t="str" cm="1">
        <f t="array" aca="1" ref="W34" ca="1">IF(ROW()=COLUMN(),INDIRECT(ADDRESS(ROW(),COLUMN(),1,1,"MTT WIN")),INDIRECT(ADDRESS(ROW(),COLUMN(),1,1,"MTT WIN"))&amp;"-"&amp;INDIRECT(ADDRESS(COLUMN(),ROW(),1,1,"MTT WIN")))</f>
        <v>1-0</v>
      </c>
      <c r="X34" s="11" t="str" cm="1">
        <f t="array" aca="1" ref="X34" ca="1">IF(ROW()=COLUMN(),INDIRECT(ADDRESS(ROW(),COLUMN(),1,1,"MTT WIN")),INDIRECT(ADDRESS(ROW(),COLUMN(),1,1,"MTT WIN"))&amp;"-"&amp;INDIRECT(ADDRESS(COLUMN(),ROW(),1,1,"MTT WIN")))</f>
        <v>0-0</v>
      </c>
      <c r="Y34" s="11" t="str" cm="1">
        <f t="array" aca="1" ref="Y34" ca="1">IF(ROW()=COLUMN(),INDIRECT(ADDRESS(ROW(),COLUMN(),1,1,"MTT WIN")),INDIRECT(ADDRESS(ROW(),COLUMN(),1,1,"MTT WIN"))&amp;"-"&amp;INDIRECT(ADDRESS(COLUMN(),ROW(),1,1,"MTT WIN")))</f>
        <v>0-0</v>
      </c>
      <c r="Z34" s="11" t="str" cm="1">
        <f t="array" aca="1" ref="Z34" ca="1">IF(ROW()=COLUMN(),INDIRECT(ADDRESS(ROW(),COLUMN(),1,1,"MTT WIN")),INDIRECT(ADDRESS(ROW(),COLUMN(),1,1,"MTT WIN"))&amp;"-"&amp;INDIRECT(ADDRESS(COLUMN(),ROW(),1,1,"MTT WIN")))</f>
        <v>0-0</v>
      </c>
      <c r="AA34" s="11" t="str" cm="1">
        <f t="array" aca="1" ref="AA34" ca="1">IF(ROW()=COLUMN(),INDIRECT(ADDRESS(ROW(),COLUMN(),1,1,"MTT WIN")),INDIRECT(ADDRESS(ROW(),COLUMN(),1,1,"MTT WIN"))&amp;"-"&amp;INDIRECT(ADDRESS(COLUMN(),ROW(),1,1,"MTT WIN")))</f>
        <v>0-0</v>
      </c>
      <c r="AB34" s="11" t="str" cm="1">
        <f t="array" aca="1" ref="AB34" ca="1">IF(ROW()=COLUMN(),INDIRECT(ADDRESS(ROW(),COLUMN(),1,1,"MTT WIN")),INDIRECT(ADDRESS(ROW(),COLUMN(),1,1,"MTT WIN"))&amp;"-"&amp;INDIRECT(ADDRESS(COLUMN(),ROW(),1,1,"MTT WIN")))</f>
        <v>0-1</v>
      </c>
      <c r="AC34" s="11" t="str" cm="1">
        <f t="array" aca="1" ref="AC34" ca="1">IF(ROW()=COLUMN(),INDIRECT(ADDRESS(ROW(),COLUMN(),1,1,"MTT WIN")),INDIRECT(ADDRESS(ROW(),COLUMN(),1,1,"MTT WIN"))&amp;"-"&amp;INDIRECT(ADDRESS(COLUMN(),ROW(),1,1,"MTT WIN")))</f>
        <v>0-0</v>
      </c>
      <c r="AD34" s="11" t="str" cm="1">
        <f t="array" aca="1" ref="AD34" ca="1">IF(ROW()=COLUMN(),INDIRECT(ADDRESS(ROW(),COLUMN(),1,1,"MTT WIN")),INDIRECT(ADDRESS(ROW(),COLUMN(),1,1,"MTT WIN"))&amp;"-"&amp;INDIRECT(ADDRESS(COLUMN(),ROW(),1,1,"MTT WIN")))</f>
        <v>0-0</v>
      </c>
      <c r="AE34" s="11" t="str" cm="1">
        <f t="array" aca="1" ref="AE34" ca="1">IF(ROW()=COLUMN(),INDIRECT(ADDRESS(ROW(),COLUMN(),1,1,"MTT WIN")),INDIRECT(ADDRESS(ROW(),COLUMN(),1,1,"MTT WIN"))&amp;"-"&amp;INDIRECT(ADDRESS(COLUMN(),ROW(),1,1,"MTT WIN")))</f>
        <v>0-0</v>
      </c>
      <c r="AF34" s="11" t="str" cm="1">
        <f t="array" aca="1" ref="AF34" ca="1">IF(ROW()=COLUMN(),INDIRECT(ADDRESS(ROW(),COLUMN(),1,1,"MTT WIN")),INDIRECT(ADDRESS(ROW(),COLUMN(),1,1,"MTT WIN"))&amp;"-"&amp;INDIRECT(ADDRESS(COLUMN(),ROW(),1,1,"MTT WIN")))</f>
        <v>0-0</v>
      </c>
      <c r="AG34" s="11" t="str" cm="1">
        <f t="array" aca="1" ref="AG34" ca="1">IF(ROW()=COLUMN(),INDIRECT(ADDRESS(ROW(),COLUMN(),1,1,"MTT WIN")),INDIRECT(ADDRESS(ROW(),COLUMN(),1,1,"MTT WIN"))&amp;"-"&amp;INDIRECT(ADDRESS(COLUMN(),ROW(),1,1,"MTT WIN")))</f>
        <v>0-0</v>
      </c>
      <c r="AH34" s="11" cm="1">
        <f t="array" aca="1" ref="AH34" ca="1">IF(ROW()=COLUMN(),INDIRECT(ADDRESS(ROW(),COLUMN(),1,1,"MTT WIN")),INDIRECT(ADDRESS(ROW(),COLUMN(),1,1,"MTT WIN"))&amp;"-"&amp;INDIRECT(ADDRESS(COLUMN(),ROW(),1,1,"MTT WIN")))</f>
        <v>0</v>
      </c>
      <c r="AI34" s="11" t="str" cm="1">
        <f t="array" aca="1" ref="AI34" ca="1">IF(ROW()=COLUMN(),INDIRECT(ADDRESS(ROW(),COLUMN(),1,1,"MTT WIN")),INDIRECT(ADDRESS(ROW(),COLUMN(),1,1,"MTT WIN"))&amp;"-"&amp;INDIRECT(ADDRESS(COLUMN(),ROW(),1,1,"MTT WIN")))</f>
        <v>0-0</v>
      </c>
      <c r="AJ34" s="11" t="str" cm="1">
        <f t="array" aca="1" ref="AJ34" ca="1">IF(ROW()=COLUMN(),INDIRECT(ADDRESS(ROW(),COLUMN(),1,1,"MTT WIN")),INDIRECT(ADDRESS(ROW(),COLUMN(),1,1,"MTT WIN"))&amp;"-"&amp;INDIRECT(ADDRESS(COLUMN(),ROW(),1,1,"MTT WIN")))</f>
        <v>0-0</v>
      </c>
      <c r="AK34" s="11" t="str" cm="1">
        <f t="array" aca="1" ref="AK34" ca="1">IF(ROW()=COLUMN(),INDIRECT(ADDRESS(ROW(),COLUMN(),1,1,"MTT WIN")),INDIRECT(ADDRESS(ROW(),COLUMN(),1,1,"MTT WIN"))&amp;"-"&amp;INDIRECT(ADDRESS(COLUMN(),ROW(),1,1,"MTT WIN")))</f>
        <v>0-0</v>
      </c>
      <c r="AL34" s="11" t="str" cm="1">
        <f t="array" aca="1" ref="AL34" ca="1">IF(ROW()=COLUMN(),INDIRECT(ADDRESS(ROW(),COLUMN(),1,1,"MTT WIN")),INDIRECT(ADDRESS(ROW(),COLUMN(),1,1,"MTT WIN"))&amp;"-"&amp;INDIRECT(ADDRESS(COLUMN(),ROW(),1,1,"MTT WIN")))</f>
        <v>0-0</v>
      </c>
      <c r="AM34" s="11" t="str" cm="1">
        <f t="array" aca="1" ref="AM34" ca="1">IF(ROW()=COLUMN(),INDIRECT(ADDRESS(ROW(),COLUMN(),1,1,"MTT WIN")),INDIRECT(ADDRESS(ROW(),COLUMN(),1,1,"MTT WIN"))&amp;"-"&amp;INDIRECT(ADDRESS(COLUMN(),ROW(),1,1,"MTT WIN")))</f>
        <v>0-0</v>
      </c>
      <c r="AN34" s="11" t="str" cm="1">
        <f t="array" aca="1" ref="AN34" ca="1">IF(ROW()=COLUMN(),INDIRECT(ADDRESS(ROW(),COLUMN(),1,1,"MTT WIN")),INDIRECT(ADDRESS(ROW(),COLUMN(),1,1,"MTT WIN"))&amp;"-"&amp;INDIRECT(ADDRESS(COLUMN(),ROW(),1,1,"MTT WIN")))</f>
        <v>0-0</v>
      </c>
      <c r="AO34" s="11" t="str" cm="1">
        <f t="array" aca="1" ref="AO34" ca="1">IF(ROW()=COLUMN(),INDIRECT(ADDRESS(ROW(),COLUMN(),1,1,"MTT WIN")),INDIRECT(ADDRESS(ROW(),COLUMN(),1,1,"MTT WIN"))&amp;"-"&amp;INDIRECT(ADDRESS(COLUMN(),ROW(),1,1,"MTT WIN")))</f>
        <v>0-0</v>
      </c>
      <c r="AP34" s="11" t="str" cm="1">
        <f t="array" aca="1" ref="AP34" ca="1">IF(ROW()=COLUMN(),INDIRECT(ADDRESS(ROW(),COLUMN(),1,1,"MTT WIN")),INDIRECT(ADDRESS(ROW(),COLUMN(),1,1,"MTT WIN"))&amp;"-"&amp;INDIRECT(ADDRESS(COLUMN(),ROW(),1,1,"MTT WIN")))</f>
        <v>0-0</v>
      </c>
      <c r="AQ34" s="11" t="str" cm="1">
        <f t="array" aca="1" ref="AQ34" ca="1">IF(ROW()=COLUMN(),INDIRECT(ADDRESS(ROW(),COLUMN(),1,1,"MTT WIN")),INDIRECT(ADDRESS(ROW(),COLUMN(),1,1,"MTT WIN"))&amp;"-"&amp;INDIRECT(ADDRESS(COLUMN(),ROW(),1,1,"MTT WIN")))</f>
        <v>0-0</v>
      </c>
      <c r="AR34" s="11" t="str" cm="1">
        <f t="array" aca="1" ref="AR34" ca="1">IF(ROW()=COLUMN(),INDIRECT(ADDRESS(ROW(),COLUMN(),1,1,"MTT WIN")),INDIRECT(ADDRESS(ROW(),COLUMN(),1,1,"MTT WIN"))&amp;"-"&amp;INDIRECT(ADDRESS(COLUMN(),ROW(),1,1,"MTT WIN")))</f>
        <v>0-1</v>
      </c>
      <c r="AS34" s="11" t="str" cm="1">
        <f t="array" aca="1" ref="AS34" ca="1">IF(ROW()=COLUMN(),INDIRECT(ADDRESS(ROW(),COLUMN(),1,1,"MTT WIN")),INDIRECT(ADDRESS(ROW(),COLUMN(),1,1,"MTT WIN"))&amp;"-"&amp;INDIRECT(ADDRESS(COLUMN(),ROW(),1,1,"MTT WIN")))</f>
        <v>0-0</v>
      </c>
      <c r="AT34" s="11" t="str" cm="1">
        <f t="array" aca="1" ref="AT34" ca="1">IF(ROW()=COLUMN(),INDIRECT(ADDRESS(ROW(),COLUMN(),1,1,"MTT WIN")),INDIRECT(ADDRESS(ROW(),COLUMN(),1,1,"MTT WIN"))&amp;"-"&amp;INDIRECT(ADDRESS(COLUMN(),ROW(),1,1,"MTT WIN")))</f>
        <v>0-0</v>
      </c>
      <c r="AU34" s="11" t="str" cm="1">
        <f t="array" aca="1" ref="AU34" ca="1">IF(ROW()=COLUMN(),INDIRECT(ADDRESS(ROW(),COLUMN(),1,1,"MTT WIN")),INDIRECT(ADDRESS(ROW(),COLUMN(),1,1,"MTT WIN"))&amp;"-"&amp;INDIRECT(ADDRESS(COLUMN(),ROW(),1,1,"MTT WIN")))</f>
        <v>0-0</v>
      </c>
      <c r="AV34" s="11" t="str" cm="1">
        <f t="array" aca="1" ref="AV34" ca="1">IF(ROW()=COLUMN(),INDIRECT(ADDRESS(ROW(),COLUMN(),1,1,"MTT WIN")),INDIRECT(ADDRESS(ROW(),COLUMN(),1,1,"MTT WIN"))&amp;"-"&amp;INDIRECT(ADDRESS(COLUMN(),ROW(),1,1,"MTT WIN")))</f>
        <v>1-0</v>
      </c>
      <c r="AW34" s="11" t="str" cm="1">
        <f t="array" aca="1" ref="AW34" ca="1">IF(ROW()=COLUMN(),INDIRECT(ADDRESS(ROW(),COLUMN(),1,1,"MTT WIN")),INDIRECT(ADDRESS(ROW(),COLUMN(),1,1,"MTT WIN"))&amp;"-"&amp;INDIRECT(ADDRESS(COLUMN(),ROW(),1,1,"MTT WIN")))</f>
        <v>0-0</v>
      </c>
      <c r="AX34" s="11" t="str" cm="1">
        <f t="array" aca="1" ref="AX34" ca="1">IF(ROW()=COLUMN(),INDIRECT(ADDRESS(ROW(),COLUMN(),1,1,"MTT WIN")),INDIRECT(ADDRESS(ROW(),COLUMN(),1,1,"MTT WIN"))&amp;"-"&amp;INDIRECT(ADDRESS(COLUMN(),ROW(),1,1,"MTT WIN")))</f>
        <v>0-0</v>
      </c>
      <c r="AY34" s="11" t="str" cm="1">
        <f t="array" aca="1" ref="AY34" ca="1">IF(ROW()=COLUMN(),INDIRECT(ADDRESS(ROW(),COLUMN(),1,1,"MTT WIN")),INDIRECT(ADDRESS(ROW(),COLUMN(),1,1,"MTT WIN"))&amp;"-"&amp;INDIRECT(ADDRESS(COLUMN(),ROW(),1,1,"MTT WIN")))</f>
        <v>0-0</v>
      </c>
      <c r="AZ34" s="11" t="str" cm="1">
        <f t="array" aca="1" ref="AZ34" ca="1">IF(ROW()=COLUMN(),INDIRECT(ADDRESS(ROW(),COLUMN(),1,1,"MTT WIN")),INDIRECT(ADDRESS(ROW(),COLUMN(),1,1,"MTT WIN"))&amp;"-"&amp;INDIRECT(ADDRESS(COLUMN(),ROW(),1,1,"MTT WIN")))</f>
        <v>0-0</v>
      </c>
      <c r="BA34" s="11" t="str" cm="1">
        <f t="array" aca="1" ref="BA34" ca="1">IF(ROW()=COLUMN(),INDIRECT(ADDRESS(ROW(),COLUMN(),1,1,"MTT WIN")),INDIRECT(ADDRESS(ROW(),COLUMN(),1,1,"MTT WIN"))&amp;"-"&amp;INDIRECT(ADDRESS(COLUMN(),ROW(),1,1,"MTT WIN")))</f>
        <v>0-0</v>
      </c>
      <c r="BB34" s="11" t="str" cm="1">
        <f t="array" aca="1" ref="BB34" ca="1">IF(ROW()=COLUMN(),INDIRECT(ADDRESS(ROW(),COLUMN(),1,1,"MTT WIN")),INDIRECT(ADDRESS(ROW(),COLUMN(),1,1,"MTT WIN"))&amp;"-"&amp;INDIRECT(ADDRESS(COLUMN(),ROW(),1,1,"MTT WIN")))</f>
        <v>1-0</v>
      </c>
      <c r="BC34" s="11" t="str" cm="1">
        <f t="array" aca="1" ref="BC34" ca="1">IF(ROW()=COLUMN(),INDIRECT(ADDRESS(ROW(),COLUMN(),1,1,"MTT WIN")),INDIRECT(ADDRESS(ROW(),COLUMN(),1,1,"MTT WIN"))&amp;"-"&amp;INDIRECT(ADDRESS(COLUMN(),ROW(),1,1,"MTT WIN")))</f>
        <v>0-0</v>
      </c>
      <c r="BD34" s="11" t="str" cm="1">
        <f t="array" aca="1" ref="BD34" ca="1">IF(ROW()=COLUMN(),INDIRECT(ADDRESS(ROW(),COLUMN(),1,1,"MTT WIN")),INDIRECT(ADDRESS(ROW(),COLUMN(),1,1,"MTT WIN"))&amp;"-"&amp;INDIRECT(ADDRESS(COLUMN(),ROW(),1,1,"MTT WIN")))</f>
        <v>0-0</v>
      </c>
      <c r="BE34" s="11" t="str" cm="1">
        <f t="array" aca="1" ref="BE34" ca="1">IF(ROW()=COLUMN(),INDIRECT(ADDRESS(ROW(),COLUMN(),1,1,"MTT WIN")),INDIRECT(ADDRESS(ROW(),COLUMN(),1,1,"MTT WIN"))&amp;"-"&amp;INDIRECT(ADDRESS(COLUMN(),ROW(),1,1,"MTT WIN")))</f>
        <v>0-0</v>
      </c>
      <c r="BF34" s="11" t="str" cm="1">
        <f t="array" aca="1" ref="BF34" ca="1">IF(ROW()=COLUMN(),INDIRECT(ADDRESS(ROW(),COLUMN(),1,1,"MTT WIN")),INDIRECT(ADDRESS(ROW(),COLUMN(),1,1,"MTT WIN"))&amp;"-"&amp;INDIRECT(ADDRESS(COLUMN(),ROW(),1,1,"MTT WIN")))</f>
        <v>0-0</v>
      </c>
    </row>
    <row r="35" spans="1:58" ht="55" customHeight="1" x14ac:dyDescent="0.3">
      <c r="A35" s="3" t="str">
        <f ca="1">MATCHUP!A35</f>
        <v>Pili-Pala Combo</v>
      </c>
      <c r="B35" s="11" t="str" cm="1">
        <f t="array" aca="1" ref="B35" ca="1">IF(ROW()=COLUMN(),INDIRECT(ADDRESS(ROW(),COLUMN(),1,1,"MTT WIN")),INDIRECT(ADDRESS(ROW(),COLUMN(),1,1,"MTT WIN"))&amp;"-"&amp;INDIRECT(ADDRESS(COLUMN(),ROW(),1,1,"MTT WIN")))</f>
        <v>2-2</v>
      </c>
      <c r="C35" s="11" t="str" cm="1">
        <f t="array" aca="1" ref="C35" ca="1">IF(ROW()=COLUMN(),INDIRECT(ADDRESS(ROW(),COLUMN(),1,1,"MTT WIN")),INDIRECT(ADDRESS(ROW(),COLUMN(),1,1,"MTT WIN"))&amp;"-"&amp;INDIRECT(ADDRESS(COLUMN(),ROW(),1,1,"MTT WIN")))</f>
        <v>0-1</v>
      </c>
      <c r="D35" s="11" t="str" cm="1">
        <f t="array" aca="1" ref="D35" ca="1">IF(ROW()=COLUMN(),INDIRECT(ADDRESS(ROW(),COLUMN(),1,1,"MTT WIN")),INDIRECT(ADDRESS(ROW(),COLUMN(),1,1,"MTT WIN"))&amp;"-"&amp;INDIRECT(ADDRESS(COLUMN(),ROW(),1,1,"MTT WIN")))</f>
        <v>4-1</v>
      </c>
      <c r="E35" s="11" t="str" cm="1">
        <f t="array" aca="1" ref="E35" ca="1">IF(ROW()=COLUMN(),INDIRECT(ADDRESS(ROW(),COLUMN(),1,1,"MTT WIN")),INDIRECT(ADDRESS(ROW(),COLUMN(),1,1,"MTT WIN"))&amp;"-"&amp;INDIRECT(ADDRESS(COLUMN(),ROW(),1,1,"MTT WIN")))</f>
        <v>1-0</v>
      </c>
      <c r="F35" s="11" t="str" cm="1">
        <f t="array" aca="1" ref="F35" ca="1">IF(ROW()=COLUMN(),INDIRECT(ADDRESS(ROW(),COLUMN(),1,1,"MTT WIN")),INDIRECT(ADDRESS(ROW(),COLUMN(),1,1,"MTT WIN"))&amp;"-"&amp;INDIRECT(ADDRESS(COLUMN(),ROW(),1,1,"MTT WIN")))</f>
        <v>1-2</v>
      </c>
      <c r="G35" s="11" t="str" cm="1">
        <f t="array" aca="1" ref="G35" ca="1">IF(ROW()=COLUMN(),INDIRECT(ADDRESS(ROW(),COLUMN(),1,1,"MTT WIN")),INDIRECT(ADDRESS(ROW(),COLUMN(),1,1,"MTT WIN"))&amp;"-"&amp;INDIRECT(ADDRESS(COLUMN(),ROW(),1,1,"MTT WIN")))</f>
        <v>0-0</v>
      </c>
      <c r="H35" s="11" t="str" cm="1">
        <f t="array" aca="1" ref="H35" ca="1">IF(ROW()=COLUMN(),INDIRECT(ADDRESS(ROW(),COLUMN(),1,1,"MTT WIN")),INDIRECT(ADDRESS(ROW(),COLUMN(),1,1,"MTT WIN"))&amp;"-"&amp;INDIRECT(ADDRESS(COLUMN(),ROW(),1,1,"MTT WIN")))</f>
        <v>2-0</v>
      </c>
      <c r="I35" s="11" t="str" cm="1">
        <f t="array" aca="1" ref="I35" ca="1">IF(ROW()=COLUMN(),INDIRECT(ADDRESS(ROW(),COLUMN(),1,1,"MTT WIN")),INDIRECT(ADDRESS(ROW(),COLUMN(),1,1,"MTT WIN"))&amp;"-"&amp;INDIRECT(ADDRESS(COLUMN(),ROW(),1,1,"MTT WIN")))</f>
        <v>1-0</v>
      </c>
      <c r="J35" s="11" t="str" cm="1">
        <f t="array" aca="1" ref="J35" ca="1">IF(ROW()=COLUMN(),INDIRECT(ADDRESS(ROW(),COLUMN(),1,1,"MTT WIN")),INDIRECT(ADDRESS(ROW(),COLUMN(),1,1,"MTT WIN"))&amp;"-"&amp;INDIRECT(ADDRESS(COLUMN(),ROW(),1,1,"MTT WIN")))</f>
        <v>0-2</v>
      </c>
      <c r="K35" s="11" t="str" cm="1">
        <f t="array" aca="1" ref="K35" ca="1">IF(ROW()=COLUMN(),INDIRECT(ADDRESS(ROW(),COLUMN(),1,1,"MTT WIN")),INDIRECT(ADDRESS(ROW(),COLUMN(),1,1,"MTT WIN"))&amp;"-"&amp;INDIRECT(ADDRESS(COLUMN(),ROW(),1,1,"MTT WIN")))</f>
        <v>0-0</v>
      </c>
      <c r="L35" s="11" t="str" cm="1">
        <f t="array" aca="1" ref="L35" ca="1">IF(ROW()=COLUMN(),INDIRECT(ADDRESS(ROW(),COLUMN(),1,1,"MTT WIN")),INDIRECT(ADDRESS(ROW(),COLUMN(),1,1,"MTT WIN"))&amp;"-"&amp;INDIRECT(ADDRESS(COLUMN(),ROW(),1,1,"MTT WIN")))</f>
        <v>1-1</v>
      </c>
      <c r="M35" s="11" t="str" cm="1">
        <f t="array" aca="1" ref="M35" ca="1">IF(ROW()=COLUMN(),INDIRECT(ADDRESS(ROW(),COLUMN(),1,1,"MTT WIN")),INDIRECT(ADDRESS(ROW(),COLUMN(),1,1,"MTT WIN"))&amp;"-"&amp;INDIRECT(ADDRESS(COLUMN(),ROW(),1,1,"MTT WIN")))</f>
        <v>0-1</v>
      </c>
      <c r="N35" s="11" t="str" cm="1">
        <f t="array" aca="1" ref="N35" ca="1">IF(ROW()=COLUMN(),INDIRECT(ADDRESS(ROW(),COLUMN(),1,1,"MTT WIN")),INDIRECT(ADDRESS(ROW(),COLUMN(),1,1,"MTT WIN"))&amp;"-"&amp;INDIRECT(ADDRESS(COLUMN(),ROW(),1,1,"MTT WIN")))</f>
        <v>0-0</v>
      </c>
      <c r="O35" s="11" t="str" cm="1">
        <f t="array" aca="1" ref="O35" ca="1">IF(ROW()=COLUMN(),INDIRECT(ADDRESS(ROW(),COLUMN(),1,1,"MTT WIN")),INDIRECT(ADDRESS(ROW(),COLUMN(),1,1,"MTT WIN"))&amp;"-"&amp;INDIRECT(ADDRESS(COLUMN(),ROW(),1,1,"MTT WIN")))</f>
        <v>0-0</v>
      </c>
      <c r="P35" s="11" t="str" cm="1">
        <f t="array" aca="1" ref="P35" ca="1">IF(ROW()=COLUMN(),INDIRECT(ADDRESS(ROW(),COLUMN(),1,1,"MTT WIN")),INDIRECT(ADDRESS(ROW(),COLUMN(),1,1,"MTT WIN"))&amp;"-"&amp;INDIRECT(ADDRESS(COLUMN(),ROW(),1,1,"MTT WIN")))</f>
        <v>0-0</v>
      </c>
      <c r="Q35" s="11" t="str" cm="1">
        <f t="array" aca="1" ref="Q35" ca="1">IF(ROW()=COLUMN(),INDIRECT(ADDRESS(ROW(),COLUMN(),1,1,"MTT WIN")),INDIRECT(ADDRESS(ROW(),COLUMN(),1,1,"MTT WIN"))&amp;"-"&amp;INDIRECT(ADDRESS(COLUMN(),ROW(),1,1,"MTT WIN")))</f>
        <v>0-0</v>
      </c>
      <c r="R35" s="11" t="str" cm="1">
        <f t="array" aca="1" ref="R35" ca="1">IF(ROW()=COLUMN(),INDIRECT(ADDRESS(ROW(),COLUMN(),1,1,"MTT WIN")),INDIRECT(ADDRESS(ROW(),COLUMN(),1,1,"MTT WIN"))&amp;"-"&amp;INDIRECT(ADDRESS(COLUMN(),ROW(),1,1,"MTT WIN")))</f>
        <v>0-1</v>
      </c>
      <c r="S35" s="11" t="str" cm="1">
        <f t="array" aca="1" ref="S35" ca="1">IF(ROW()=COLUMN(),INDIRECT(ADDRESS(ROW(),COLUMN(),1,1,"MTT WIN")),INDIRECT(ADDRESS(ROW(),COLUMN(),1,1,"MTT WIN"))&amp;"-"&amp;INDIRECT(ADDRESS(COLUMN(),ROW(),1,1,"MTT WIN")))</f>
        <v>0-0</v>
      </c>
      <c r="T35" s="11" t="str" cm="1">
        <f t="array" aca="1" ref="T35" ca="1">IF(ROW()=COLUMN(),INDIRECT(ADDRESS(ROW(),COLUMN(),1,1,"MTT WIN")),INDIRECT(ADDRESS(ROW(),COLUMN(),1,1,"MTT WIN"))&amp;"-"&amp;INDIRECT(ADDRESS(COLUMN(),ROW(),1,1,"MTT WIN")))</f>
        <v>0-0</v>
      </c>
      <c r="U35" s="11" t="str" cm="1">
        <f t="array" aca="1" ref="U35" ca="1">IF(ROW()=COLUMN(),INDIRECT(ADDRESS(ROW(),COLUMN(),1,1,"MTT WIN")),INDIRECT(ADDRESS(ROW(),COLUMN(),1,1,"MTT WIN"))&amp;"-"&amp;INDIRECT(ADDRESS(COLUMN(),ROW(),1,1,"MTT WIN")))</f>
        <v>0-0</v>
      </c>
      <c r="V35" s="11" t="str" cm="1">
        <f t="array" aca="1" ref="V35" ca="1">IF(ROW()=COLUMN(),INDIRECT(ADDRESS(ROW(),COLUMN(),1,1,"MTT WIN")),INDIRECT(ADDRESS(ROW(),COLUMN(),1,1,"MTT WIN"))&amp;"-"&amp;INDIRECT(ADDRESS(COLUMN(),ROW(),1,1,"MTT WIN")))</f>
        <v>0-0</v>
      </c>
      <c r="W35" s="11" t="str" cm="1">
        <f t="array" aca="1" ref="W35" ca="1">IF(ROW()=COLUMN(),INDIRECT(ADDRESS(ROW(),COLUMN(),1,1,"MTT WIN")),INDIRECT(ADDRESS(ROW(),COLUMN(),1,1,"MTT WIN"))&amp;"-"&amp;INDIRECT(ADDRESS(COLUMN(),ROW(),1,1,"MTT WIN")))</f>
        <v>0-0</v>
      </c>
      <c r="X35" s="11" t="str" cm="1">
        <f t="array" aca="1" ref="X35" ca="1">IF(ROW()=COLUMN(),INDIRECT(ADDRESS(ROW(),COLUMN(),1,1,"MTT WIN")),INDIRECT(ADDRESS(ROW(),COLUMN(),1,1,"MTT WIN"))&amp;"-"&amp;INDIRECT(ADDRESS(COLUMN(),ROW(),1,1,"MTT WIN")))</f>
        <v>0-0</v>
      </c>
      <c r="Y35" s="11" t="str" cm="1">
        <f t="array" aca="1" ref="Y35" ca="1">IF(ROW()=COLUMN(),INDIRECT(ADDRESS(ROW(),COLUMN(),1,1,"MTT WIN")),INDIRECT(ADDRESS(ROW(),COLUMN(),1,1,"MTT WIN"))&amp;"-"&amp;INDIRECT(ADDRESS(COLUMN(),ROW(),1,1,"MTT WIN")))</f>
        <v>0-0</v>
      </c>
      <c r="Z35" s="11" t="str" cm="1">
        <f t="array" aca="1" ref="Z35" ca="1">IF(ROW()=COLUMN(),INDIRECT(ADDRESS(ROW(),COLUMN(),1,1,"MTT WIN")),INDIRECT(ADDRESS(ROW(),COLUMN(),1,1,"MTT WIN"))&amp;"-"&amp;INDIRECT(ADDRESS(COLUMN(),ROW(),1,1,"MTT WIN")))</f>
        <v>0-0</v>
      </c>
      <c r="AA35" s="11" t="str" cm="1">
        <f t="array" aca="1" ref="AA35" ca="1">IF(ROW()=COLUMN(),INDIRECT(ADDRESS(ROW(),COLUMN(),1,1,"MTT WIN")),INDIRECT(ADDRESS(ROW(),COLUMN(),1,1,"MTT WIN"))&amp;"-"&amp;INDIRECT(ADDRESS(COLUMN(),ROW(),1,1,"MTT WIN")))</f>
        <v>0-0</v>
      </c>
      <c r="AB35" s="11" t="str" cm="1">
        <f t="array" aca="1" ref="AB35" ca="1">IF(ROW()=COLUMN(),INDIRECT(ADDRESS(ROW(),COLUMN(),1,1,"MTT WIN")),INDIRECT(ADDRESS(ROW(),COLUMN(),1,1,"MTT WIN"))&amp;"-"&amp;INDIRECT(ADDRESS(COLUMN(),ROW(),1,1,"MTT WIN")))</f>
        <v>0-0</v>
      </c>
      <c r="AC35" s="11" t="str" cm="1">
        <f t="array" aca="1" ref="AC35" ca="1">IF(ROW()=COLUMN(),INDIRECT(ADDRESS(ROW(),COLUMN(),1,1,"MTT WIN")),INDIRECT(ADDRESS(ROW(),COLUMN(),1,1,"MTT WIN"))&amp;"-"&amp;INDIRECT(ADDRESS(COLUMN(),ROW(),1,1,"MTT WIN")))</f>
        <v>0-0</v>
      </c>
      <c r="AD35" s="11" t="str" cm="1">
        <f t="array" aca="1" ref="AD35" ca="1">IF(ROW()=COLUMN(),INDIRECT(ADDRESS(ROW(),COLUMN(),1,1,"MTT WIN")),INDIRECT(ADDRESS(ROW(),COLUMN(),1,1,"MTT WIN"))&amp;"-"&amp;INDIRECT(ADDRESS(COLUMN(),ROW(),1,1,"MTT WIN")))</f>
        <v>0-0</v>
      </c>
      <c r="AE35" s="11" t="str" cm="1">
        <f t="array" aca="1" ref="AE35" ca="1">IF(ROW()=COLUMN(),INDIRECT(ADDRESS(ROW(),COLUMN(),1,1,"MTT WIN")),INDIRECT(ADDRESS(ROW(),COLUMN(),1,1,"MTT WIN"))&amp;"-"&amp;INDIRECT(ADDRESS(COLUMN(),ROW(),1,1,"MTT WIN")))</f>
        <v>0-1</v>
      </c>
      <c r="AF35" s="11" t="str" cm="1">
        <f t="array" aca="1" ref="AF35" ca="1">IF(ROW()=COLUMN(),INDIRECT(ADDRESS(ROW(),COLUMN(),1,1,"MTT WIN")),INDIRECT(ADDRESS(ROW(),COLUMN(),1,1,"MTT WIN"))&amp;"-"&amp;INDIRECT(ADDRESS(COLUMN(),ROW(),1,1,"MTT WIN")))</f>
        <v>0-0</v>
      </c>
      <c r="AG35" s="11" t="str" cm="1">
        <f t="array" aca="1" ref="AG35" ca="1">IF(ROW()=COLUMN(),INDIRECT(ADDRESS(ROW(),COLUMN(),1,1,"MTT WIN")),INDIRECT(ADDRESS(ROW(),COLUMN(),1,1,"MTT WIN"))&amp;"-"&amp;INDIRECT(ADDRESS(COLUMN(),ROW(),1,1,"MTT WIN")))</f>
        <v>0-0</v>
      </c>
      <c r="AH35" s="11" t="str" cm="1">
        <f t="array" aca="1" ref="AH35" ca="1">IF(ROW()=COLUMN(),INDIRECT(ADDRESS(ROW(),COLUMN(),1,1,"MTT WIN")),INDIRECT(ADDRESS(ROW(),COLUMN(),1,1,"MTT WIN"))&amp;"-"&amp;INDIRECT(ADDRESS(COLUMN(),ROW(),1,1,"MTT WIN")))</f>
        <v>0-0</v>
      </c>
      <c r="AI35" s="11" cm="1">
        <f t="array" aca="1" ref="AI35" ca="1">IF(ROW()=COLUMN(),INDIRECT(ADDRESS(ROW(),COLUMN(),1,1,"MTT WIN")),INDIRECT(ADDRESS(ROW(),COLUMN(),1,1,"MTT WIN"))&amp;"-"&amp;INDIRECT(ADDRESS(COLUMN(),ROW(),1,1,"MTT WIN")))</f>
        <v>1</v>
      </c>
      <c r="AJ35" s="11" t="str" cm="1">
        <f t="array" aca="1" ref="AJ35" ca="1">IF(ROW()=COLUMN(),INDIRECT(ADDRESS(ROW(),COLUMN(),1,1,"MTT WIN")),INDIRECT(ADDRESS(ROW(),COLUMN(),1,1,"MTT WIN"))&amp;"-"&amp;INDIRECT(ADDRESS(COLUMN(),ROW(),1,1,"MTT WIN")))</f>
        <v>0-0</v>
      </c>
      <c r="AK35" s="11" t="str" cm="1">
        <f t="array" aca="1" ref="AK35" ca="1">IF(ROW()=COLUMN(),INDIRECT(ADDRESS(ROW(),COLUMN(),1,1,"MTT WIN")),INDIRECT(ADDRESS(ROW(),COLUMN(),1,1,"MTT WIN"))&amp;"-"&amp;INDIRECT(ADDRESS(COLUMN(),ROW(),1,1,"MTT WIN")))</f>
        <v>0-0</v>
      </c>
      <c r="AL35" s="11" t="str" cm="1">
        <f t="array" aca="1" ref="AL35" ca="1">IF(ROW()=COLUMN(),INDIRECT(ADDRESS(ROW(),COLUMN(),1,1,"MTT WIN")),INDIRECT(ADDRESS(ROW(),COLUMN(),1,1,"MTT WIN"))&amp;"-"&amp;INDIRECT(ADDRESS(COLUMN(),ROW(),1,1,"MTT WIN")))</f>
        <v>0-0</v>
      </c>
      <c r="AM35" s="11" t="str" cm="1">
        <f t="array" aca="1" ref="AM35" ca="1">IF(ROW()=COLUMN(),INDIRECT(ADDRESS(ROW(),COLUMN(),1,1,"MTT WIN")),INDIRECT(ADDRESS(ROW(),COLUMN(),1,1,"MTT WIN"))&amp;"-"&amp;INDIRECT(ADDRESS(COLUMN(),ROW(),1,1,"MTT WIN")))</f>
        <v>2-0</v>
      </c>
      <c r="AN35" s="11" t="str" cm="1">
        <f t="array" aca="1" ref="AN35" ca="1">IF(ROW()=COLUMN(),INDIRECT(ADDRESS(ROW(),COLUMN(),1,1,"MTT WIN")),INDIRECT(ADDRESS(ROW(),COLUMN(),1,1,"MTT WIN"))&amp;"-"&amp;INDIRECT(ADDRESS(COLUMN(),ROW(),1,1,"MTT WIN")))</f>
        <v>0-0</v>
      </c>
      <c r="AO35" s="11" t="str" cm="1">
        <f t="array" aca="1" ref="AO35" ca="1">IF(ROW()=COLUMN(),INDIRECT(ADDRESS(ROW(),COLUMN(),1,1,"MTT WIN")),INDIRECT(ADDRESS(ROW(),COLUMN(),1,1,"MTT WIN"))&amp;"-"&amp;INDIRECT(ADDRESS(COLUMN(),ROW(),1,1,"MTT WIN")))</f>
        <v>0-0</v>
      </c>
      <c r="AP35" s="11" t="str" cm="1">
        <f t="array" aca="1" ref="AP35" ca="1">IF(ROW()=COLUMN(),INDIRECT(ADDRESS(ROW(),COLUMN(),1,1,"MTT WIN")),INDIRECT(ADDRESS(ROW(),COLUMN(),1,1,"MTT WIN"))&amp;"-"&amp;INDIRECT(ADDRESS(COLUMN(),ROW(),1,1,"MTT WIN")))</f>
        <v>0-0</v>
      </c>
      <c r="AQ35" s="11" t="str" cm="1">
        <f t="array" aca="1" ref="AQ35" ca="1">IF(ROW()=COLUMN(),INDIRECT(ADDRESS(ROW(),COLUMN(),1,1,"MTT WIN")),INDIRECT(ADDRESS(ROW(),COLUMN(),1,1,"MTT WIN"))&amp;"-"&amp;INDIRECT(ADDRESS(COLUMN(),ROW(),1,1,"MTT WIN")))</f>
        <v>0-0</v>
      </c>
      <c r="AR35" s="11" t="str" cm="1">
        <f t="array" aca="1" ref="AR35" ca="1">IF(ROW()=COLUMN(),INDIRECT(ADDRESS(ROW(),COLUMN(),1,1,"MTT WIN")),INDIRECT(ADDRESS(ROW(),COLUMN(),1,1,"MTT WIN"))&amp;"-"&amp;INDIRECT(ADDRESS(COLUMN(),ROW(),1,1,"MTT WIN")))</f>
        <v>0-0</v>
      </c>
      <c r="AS35" s="11" t="str" cm="1">
        <f t="array" aca="1" ref="AS35" ca="1">IF(ROW()=COLUMN(),INDIRECT(ADDRESS(ROW(),COLUMN(),1,1,"MTT WIN")),INDIRECT(ADDRESS(ROW(),COLUMN(),1,1,"MTT WIN"))&amp;"-"&amp;INDIRECT(ADDRESS(COLUMN(),ROW(),1,1,"MTT WIN")))</f>
        <v>0-0</v>
      </c>
      <c r="AT35" s="11" t="str" cm="1">
        <f t="array" aca="1" ref="AT35" ca="1">IF(ROW()=COLUMN(),INDIRECT(ADDRESS(ROW(),COLUMN(),1,1,"MTT WIN")),INDIRECT(ADDRESS(ROW(),COLUMN(),1,1,"MTT WIN"))&amp;"-"&amp;INDIRECT(ADDRESS(COLUMN(),ROW(),1,1,"MTT WIN")))</f>
        <v>0-0</v>
      </c>
      <c r="AU35" s="11" t="str" cm="1">
        <f t="array" aca="1" ref="AU35" ca="1">IF(ROW()=COLUMN(),INDIRECT(ADDRESS(ROW(),COLUMN(),1,1,"MTT WIN")),INDIRECT(ADDRESS(ROW(),COLUMN(),1,1,"MTT WIN"))&amp;"-"&amp;INDIRECT(ADDRESS(COLUMN(),ROW(),1,1,"MTT WIN")))</f>
        <v>0-0</v>
      </c>
      <c r="AV35" s="11" t="str" cm="1">
        <f t="array" aca="1" ref="AV35" ca="1">IF(ROW()=COLUMN(),INDIRECT(ADDRESS(ROW(),COLUMN(),1,1,"MTT WIN")),INDIRECT(ADDRESS(ROW(),COLUMN(),1,1,"MTT WIN"))&amp;"-"&amp;INDIRECT(ADDRESS(COLUMN(),ROW(),1,1,"MTT WIN")))</f>
        <v>0-0</v>
      </c>
      <c r="AW35" s="11" t="str" cm="1">
        <f t="array" aca="1" ref="AW35" ca="1">IF(ROW()=COLUMN(),INDIRECT(ADDRESS(ROW(),COLUMN(),1,1,"MTT WIN")),INDIRECT(ADDRESS(ROW(),COLUMN(),1,1,"MTT WIN"))&amp;"-"&amp;INDIRECT(ADDRESS(COLUMN(),ROW(),1,1,"MTT WIN")))</f>
        <v>0-0</v>
      </c>
      <c r="AX35" s="11" t="str" cm="1">
        <f t="array" aca="1" ref="AX35" ca="1">IF(ROW()=COLUMN(),INDIRECT(ADDRESS(ROW(),COLUMN(),1,1,"MTT WIN")),INDIRECT(ADDRESS(ROW(),COLUMN(),1,1,"MTT WIN"))&amp;"-"&amp;INDIRECT(ADDRESS(COLUMN(),ROW(),1,1,"MTT WIN")))</f>
        <v>1-0</v>
      </c>
      <c r="AY35" s="11" t="str" cm="1">
        <f t="array" aca="1" ref="AY35" ca="1">IF(ROW()=COLUMN(),INDIRECT(ADDRESS(ROW(),COLUMN(),1,1,"MTT WIN")),INDIRECT(ADDRESS(ROW(),COLUMN(),1,1,"MTT WIN"))&amp;"-"&amp;INDIRECT(ADDRESS(COLUMN(),ROW(),1,1,"MTT WIN")))</f>
        <v>0-0</v>
      </c>
      <c r="AZ35" s="11" t="str" cm="1">
        <f t="array" aca="1" ref="AZ35" ca="1">IF(ROW()=COLUMN(),INDIRECT(ADDRESS(ROW(),COLUMN(),1,1,"MTT WIN")),INDIRECT(ADDRESS(ROW(),COLUMN(),1,1,"MTT WIN"))&amp;"-"&amp;INDIRECT(ADDRESS(COLUMN(),ROW(),1,1,"MTT WIN")))</f>
        <v>0-0</v>
      </c>
      <c r="BA35" s="11" t="str" cm="1">
        <f t="array" aca="1" ref="BA35" ca="1">IF(ROW()=COLUMN(),INDIRECT(ADDRESS(ROW(),COLUMN(),1,1,"MTT WIN")),INDIRECT(ADDRESS(ROW(),COLUMN(),1,1,"MTT WIN"))&amp;"-"&amp;INDIRECT(ADDRESS(COLUMN(),ROW(),1,1,"MTT WIN")))</f>
        <v>0-0</v>
      </c>
      <c r="BB35" s="11" t="str" cm="1">
        <f t="array" aca="1" ref="BB35" ca="1">IF(ROW()=COLUMN(),INDIRECT(ADDRESS(ROW(),COLUMN(),1,1,"MTT WIN")),INDIRECT(ADDRESS(ROW(),COLUMN(),1,1,"MTT WIN"))&amp;"-"&amp;INDIRECT(ADDRESS(COLUMN(),ROW(),1,1,"MTT WIN")))</f>
        <v>0-0</v>
      </c>
      <c r="BC35" s="11" t="str" cm="1">
        <f t="array" aca="1" ref="BC35" ca="1">IF(ROW()=COLUMN(),INDIRECT(ADDRESS(ROW(),COLUMN(),1,1,"MTT WIN")),INDIRECT(ADDRESS(ROW(),COLUMN(),1,1,"MTT WIN"))&amp;"-"&amp;INDIRECT(ADDRESS(COLUMN(),ROW(),1,1,"MTT WIN")))</f>
        <v>0-0</v>
      </c>
      <c r="BD35" s="11" t="str" cm="1">
        <f t="array" aca="1" ref="BD35" ca="1">IF(ROW()=COLUMN(),INDIRECT(ADDRESS(ROW(),COLUMN(),1,1,"MTT WIN")),INDIRECT(ADDRESS(ROW(),COLUMN(),1,1,"MTT WIN"))&amp;"-"&amp;INDIRECT(ADDRESS(COLUMN(),ROW(),1,1,"MTT WIN")))</f>
        <v>0-0</v>
      </c>
      <c r="BE35" s="11" t="str" cm="1">
        <f t="array" aca="1" ref="BE35" ca="1">IF(ROW()=COLUMN(),INDIRECT(ADDRESS(ROW(),COLUMN(),1,1,"MTT WIN")),INDIRECT(ADDRESS(ROW(),COLUMN(),1,1,"MTT WIN"))&amp;"-"&amp;INDIRECT(ADDRESS(COLUMN(),ROW(),1,1,"MTT WIN")))</f>
        <v>0-0</v>
      </c>
      <c r="BF35" s="11" t="str" cm="1">
        <f t="array" aca="1" ref="BF35" ca="1">IF(ROW()=COLUMN(),INDIRECT(ADDRESS(ROW(),COLUMN(),1,1,"MTT WIN")),INDIRECT(ADDRESS(ROW(),COLUMN(),1,1,"MTT WIN"))&amp;"-"&amp;INDIRECT(ADDRESS(COLUMN(),ROW(),1,1,"MTT WIN")))</f>
        <v>0-0</v>
      </c>
    </row>
    <row r="36" spans="1:58" ht="55" customHeight="1" x14ac:dyDescent="0.3">
      <c r="A36" s="3" t="str">
        <f ca="1">MATCHUP!A36</f>
        <v>Turbo Exhume</v>
      </c>
      <c r="B36" s="11" t="str" cm="1">
        <f t="array" aca="1" ref="B36" ca="1">IF(ROW()=COLUMN(),INDIRECT(ADDRESS(ROW(),COLUMN(),1,1,"MTT WIN")),INDIRECT(ADDRESS(ROW(),COLUMN(),1,1,"MTT WIN"))&amp;"-"&amp;INDIRECT(ADDRESS(COLUMN(),ROW(),1,1,"MTT WIN")))</f>
        <v>0-2</v>
      </c>
      <c r="C36" s="11" t="str" cm="1">
        <f t="array" aca="1" ref="C36" ca="1">IF(ROW()=COLUMN(),INDIRECT(ADDRESS(ROW(),COLUMN(),1,1,"MTT WIN")),INDIRECT(ADDRESS(ROW(),COLUMN(),1,1,"MTT WIN"))&amp;"-"&amp;INDIRECT(ADDRESS(COLUMN(),ROW(),1,1,"MTT WIN")))</f>
        <v>0-0</v>
      </c>
      <c r="D36" s="11" t="str" cm="1">
        <f t="array" aca="1" ref="D36" ca="1">IF(ROW()=COLUMN(),INDIRECT(ADDRESS(ROW(),COLUMN(),1,1,"MTT WIN")),INDIRECT(ADDRESS(ROW(),COLUMN(),1,1,"MTT WIN"))&amp;"-"&amp;INDIRECT(ADDRESS(COLUMN(),ROW(),1,1,"MTT WIN")))</f>
        <v>1-2</v>
      </c>
      <c r="E36" s="11" t="str" cm="1">
        <f t="array" aca="1" ref="E36" ca="1">IF(ROW()=COLUMN(),INDIRECT(ADDRESS(ROW(),COLUMN(),1,1,"MTT WIN")),INDIRECT(ADDRESS(ROW(),COLUMN(),1,1,"MTT WIN"))&amp;"-"&amp;INDIRECT(ADDRESS(COLUMN(),ROW(),1,1,"MTT WIN")))</f>
        <v>0-3</v>
      </c>
      <c r="F36" s="11" t="str" cm="1">
        <f t="array" aca="1" ref="F36" ca="1">IF(ROW()=COLUMN(),INDIRECT(ADDRESS(ROW(),COLUMN(),1,1,"MTT WIN")),INDIRECT(ADDRESS(ROW(),COLUMN(),1,1,"MTT WIN"))&amp;"-"&amp;INDIRECT(ADDRESS(COLUMN(),ROW(),1,1,"MTT WIN")))</f>
        <v>0-2</v>
      </c>
      <c r="G36" s="11" t="str" cm="1">
        <f t="array" aca="1" ref="G36" ca="1">IF(ROW()=COLUMN(),INDIRECT(ADDRESS(ROW(),COLUMN(),1,1,"MTT WIN")),INDIRECT(ADDRESS(ROW(),COLUMN(),1,1,"MTT WIN"))&amp;"-"&amp;INDIRECT(ADDRESS(COLUMN(),ROW(),1,1,"MTT WIN")))</f>
        <v>0-1</v>
      </c>
      <c r="H36" s="11" t="str" cm="1">
        <f t="array" aca="1" ref="H36" ca="1">IF(ROW()=COLUMN(),INDIRECT(ADDRESS(ROW(),COLUMN(),1,1,"MTT WIN")),INDIRECT(ADDRESS(ROW(),COLUMN(),1,1,"MTT WIN"))&amp;"-"&amp;INDIRECT(ADDRESS(COLUMN(),ROW(),1,1,"MTT WIN")))</f>
        <v>0-1</v>
      </c>
      <c r="I36" s="11" t="str" cm="1">
        <f t="array" aca="1" ref="I36" ca="1">IF(ROW()=COLUMN(),INDIRECT(ADDRESS(ROW(),COLUMN(),1,1,"MTT WIN")),INDIRECT(ADDRESS(ROW(),COLUMN(),1,1,"MTT WIN"))&amp;"-"&amp;INDIRECT(ADDRESS(COLUMN(),ROW(),1,1,"MTT WIN")))</f>
        <v>1-0</v>
      </c>
      <c r="J36" s="11" t="str" cm="1">
        <f t="array" aca="1" ref="J36" ca="1">IF(ROW()=COLUMN(),INDIRECT(ADDRESS(ROW(),COLUMN(),1,1,"MTT WIN")),INDIRECT(ADDRESS(ROW(),COLUMN(),1,1,"MTT WIN"))&amp;"-"&amp;INDIRECT(ADDRESS(COLUMN(),ROW(),1,1,"MTT WIN")))</f>
        <v>0-0</v>
      </c>
      <c r="K36" s="11" t="str" cm="1">
        <f t="array" aca="1" ref="K36" ca="1">IF(ROW()=COLUMN(),INDIRECT(ADDRESS(ROW(),COLUMN(),1,1,"MTT WIN")),INDIRECT(ADDRESS(ROW(),COLUMN(),1,1,"MTT WIN"))&amp;"-"&amp;INDIRECT(ADDRESS(COLUMN(),ROW(),1,1,"MTT WIN")))</f>
        <v>1-0</v>
      </c>
      <c r="L36" s="11" t="str" cm="1">
        <f t="array" aca="1" ref="L36" ca="1">IF(ROW()=COLUMN(),INDIRECT(ADDRESS(ROW(),COLUMN(),1,1,"MTT WIN")),INDIRECT(ADDRESS(ROW(),COLUMN(),1,1,"MTT WIN"))&amp;"-"&amp;INDIRECT(ADDRESS(COLUMN(),ROW(),1,1,"MTT WIN")))</f>
        <v>0-0</v>
      </c>
      <c r="M36" s="11" t="str" cm="1">
        <f t="array" aca="1" ref="M36" ca="1">IF(ROW()=COLUMN(),INDIRECT(ADDRESS(ROW(),COLUMN(),1,1,"MTT WIN")),INDIRECT(ADDRESS(ROW(),COLUMN(),1,1,"MTT WIN"))&amp;"-"&amp;INDIRECT(ADDRESS(COLUMN(),ROW(),1,1,"MTT WIN")))</f>
        <v>0-0</v>
      </c>
      <c r="N36" s="11" t="str" cm="1">
        <f t="array" aca="1" ref="N36" ca="1">IF(ROW()=COLUMN(),INDIRECT(ADDRESS(ROW(),COLUMN(),1,1,"MTT WIN")),INDIRECT(ADDRESS(ROW(),COLUMN(),1,1,"MTT WIN"))&amp;"-"&amp;INDIRECT(ADDRESS(COLUMN(),ROW(),1,1,"MTT WIN")))</f>
        <v>0-0</v>
      </c>
      <c r="O36" s="11" t="str" cm="1">
        <f t="array" aca="1" ref="O36" ca="1">IF(ROW()=COLUMN(),INDIRECT(ADDRESS(ROW(),COLUMN(),1,1,"MTT WIN")),INDIRECT(ADDRESS(ROW(),COLUMN(),1,1,"MTT WIN"))&amp;"-"&amp;INDIRECT(ADDRESS(COLUMN(),ROW(),1,1,"MTT WIN")))</f>
        <v>0-1</v>
      </c>
      <c r="P36" s="11" t="str" cm="1">
        <f t="array" aca="1" ref="P36" ca="1">IF(ROW()=COLUMN(),INDIRECT(ADDRESS(ROW(),COLUMN(),1,1,"MTT WIN")),INDIRECT(ADDRESS(ROW(),COLUMN(),1,1,"MTT WIN"))&amp;"-"&amp;INDIRECT(ADDRESS(COLUMN(),ROW(),1,1,"MTT WIN")))</f>
        <v>0-1</v>
      </c>
      <c r="Q36" s="11" t="str" cm="1">
        <f t="array" aca="1" ref="Q36" ca="1">IF(ROW()=COLUMN(),INDIRECT(ADDRESS(ROW(),COLUMN(),1,1,"MTT WIN")),INDIRECT(ADDRESS(ROW(),COLUMN(),1,1,"MTT WIN"))&amp;"-"&amp;INDIRECT(ADDRESS(COLUMN(),ROW(),1,1,"MTT WIN")))</f>
        <v>0-0</v>
      </c>
      <c r="R36" s="11" t="str" cm="1">
        <f t="array" aca="1" ref="R36" ca="1">IF(ROW()=COLUMN(),INDIRECT(ADDRESS(ROW(),COLUMN(),1,1,"MTT WIN")),INDIRECT(ADDRESS(ROW(),COLUMN(),1,1,"MTT WIN"))&amp;"-"&amp;INDIRECT(ADDRESS(COLUMN(),ROW(),1,1,"MTT WIN")))</f>
        <v>0-1</v>
      </c>
      <c r="S36" s="11" t="str" cm="1">
        <f t="array" aca="1" ref="S36" ca="1">IF(ROW()=COLUMN(),INDIRECT(ADDRESS(ROW(),COLUMN(),1,1,"MTT WIN")),INDIRECT(ADDRESS(ROW(),COLUMN(),1,1,"MTT WIN"))&amp;"-"&amp;INDIRECT(ADDRESS(COLUMN(),ROW(),1,1,"MTT WIN")))</f>
        <v>0-0</v>
      </c>
      <c r="T36" s="11" t="str" cm="1">
        <f t="array" aca="1" ref="T36" ca="1">IF(ROW()=COLUMN(),INDIRECT(ADDRESS(ROW(),COLUMN(),1,1,"MTT WIN")),INDIRECT(ADDRESS(ROW(),COLUMN(),1,1,"MTT WIN"))&amp;"-"&amp;INDIRECT(ADDRESS(COLUMN(),ROW(),1,1,"MTT WIN")))</f>
        <v>0-0</v>
      </c>
      <c r="U36" s="11" t="str" cm="1">
        <f t="array" aca="1" ref="U36" ca="1">IF(ROW()=COLUMN(),INDIRECT(ADDRESS(ROW(),COLUMN(),1,1,"MTT WIN")),INDIRECT(ADDRESS(ROW(),COLUMN(),1,1,"MTT WIN"))&amp;"-"&amp;INDIRECT(ADDRESS(COLUMN(),ROW(),1,1,"MTT WIN")))</f>
        <v>0-0</v>
      </c>
      <c r="V36" s="11" t="str" cm="1">
        <f t="array" aca="1" ref="V36" ca="1">IF(ROW()=COLUMN(),INDIRECT(ADDRESS(ROW(),COLUMN(),1,1,"MTT WIN")),INDIRECT(ADDRESS(ROW(),COLUMN(),1,1,"MTT WIN"))&amp;"-"&amp;INDIRECT(ADDRESS(COLUMN(),ROW(),1,1,"MTT WIN")))</f>
        <v>0-0</v>
      </c>
      <c r="W36" s="11" t="str" cm="1">
        <f t="array" aca="1" ref="W36" ca="1">IF(ROW()=COLUMN(),INDIRECT(ADDRESS(ROW(),COLUMN(),1,1,"MTT WIN")),INDIRECT(ADDRESS(ROW(),COLUMN(),1,1,"MTT WIN"))&amp;"-"&amp;INDIRECT(ADDRESS(COLUMN(),ROW(),1,1,"MTT WIN")))</f>
        <v>0-0</v>
      </c>
      <c r="X36" s="11" t="str" cm="1">
        <f t="array" aca="1" ref="X36" ca="1">IF(ROW()=COLUMN(),INDIRECT(ADDRESS(ROW(),COLUMN(),1,1,"MTT WIN")),INDIRECT(ADDRESS(ROW(),COLUMN(),1,1,"MTT WIN"))&amp;"-"&amp;INDIRECT(ADDRESS(COLUMN(),ROW(),1,1,"MTT WIN")))</f>
        <v>0-0</v>
      </c>
      <c r="Y36" s="11" t="str" cm="1">
        <f t="array" aca="1" ref="Y36" ca="1">IF(ROW()=COLUMN(),INDIRECT(ADDRESS(ROW(),COLUMN(),1,1,"MTT WIN")),INDIRECT(ADDRESS(ROW(),COLUMN(),1,1,"MTT WIN"))&amp;"-"&amp;INDIRECT(ADDRESS(COLUMN(),ROW(),1,1,"MTT WIN")))</f>
        <v>0-0</v>
      </c>
      <c r="Z36" s="11" t="str" cm="1">
        <f t="array" aca="1" ref="Z36" ca="1">IF(ROW()=COLUMN(),INDIRECT(ADDRESS(ROW(),COLUMN(),1,1,"MTT WIN")),INDIRECT(ADDRESS(ROW(),COLUMN(),1,1,"MTT WIN"))&amp;"-"&amp;INDIRECT(ADDRESS(COLUMN(),ROW(),1,1,"MTT WIN")))</f>
        <v>0-1</v>
      </c>
      <c r="AA36" s="11" t="str" cm="1">
        <f t="array" aca="1" ref="AA36" ca="1">IF(ROW()=COLUMN(),INDIRECT(ADDRESS(ROW(),COLUMN(),1,1,"MTT WIN")),INDIRECT(ADDRESS(ROW(),COLUMN(),1,1,"MTT WIN"))&amp;"-"&amp;INDIRECT(ADDRESS(COLUMN(),ROW(),1,1,"MTT WIN")))</f>
        <v>0-0</v>
      </c>
      <c r="AB36" s="11" t="str" cm="1">
        <f t="array" aca="1" ref="AB36" ca="1">IF(ROW()=COLUMN(),INDIRECT(ADDRESS(ROW(),COLUMN(),1,1,"MTT WIN")),INDIRECT(ADDRESS(ROW(),COLUMN(),1,1,"MTT WIN"))&amp;"-"&amp;INDIRECT(ADDRESS(COLUMN(),ROW(),1,1,"MTT WIN")))</f>
        <v>0-0</v>
      </c>
      <c r="AC36" s="11" t="str" cm="1">
        <f t="array" aca="1" ref="AC36" ca="1">IF(ROW()=COLUMN(),INDIRECT(ADDRESS(ROW(),COLUMN(),1,1,"MTT WIN")),INDIRECT(ADDRESS(ROW(),COLUMN(),1,1,"MTT WIN"))&amp;"-"&amp;INDIRECT(ADDRESS(COLUMN(),ROW(),1,1,"MTT WIN")))</f>
        <v>0-0</v>
      </c>
      <c r="AD36" s="11" t="str" cm="1">
        <f t="array" aca="1" ref="AD36" ca="1">IF(ROW()=COLUMN(),INDIRECT(ADDRESS(ROW(),COLUMN(),1,1,"MTT WIN")),INDIRECT(ADDRESS(ROW(),COLUMN(),1,1,"MTT WIN"))&amp;"-"&amp;INDIRECT(ADDRESS(COLUMN(),ROW(),1,1,"MTT WIN")))</f>
        <v>0-0</v>
      </c>
      <c r="AE36" s="11" t="str" cm="1">
        <f t="array" aca="1" ref="AE36" ca="1">IF(ROW()=COLUMN(),INDIRECT(ADDRESS(ROW(),COLUMN(),1,1,"MTT WIN")),INDIRECT(ADDRESS(ROW(),COLUMN(),1,1,"MTT WIN"))&amp;"-"&amp;INDIRECT(ADDRESS(COLUMN(),ROW(),1,1,"MTT WIN")))</f>
        <v>0-0</v>
      </c>
      <c r="AF36" s="11" t="str" cm="1">
        <f t="array" aca="1" ref="AF36" ca="1">IF(ROW()=COLUMN(),INDIRECT(ADDRESS(ROW(),COLUMN(),1,1,"MTT WIN")),INDIRECT(ADDRESS(ROW(),COLUMN(),1,1,"MTT WIN"))&amp;"-"&amp;INDIRECT(ADDRESS(COLUMN(),ROW(),1,1,"MTT WIN")))</f>
        <v>0-0</v>
      </c>
      <c r="AG36" s="11" t="str" cm="1">
        <f t="array" aca="1" ref="AG36" ca="1">IF(ROW()=COLUMN(),INDIRECT(ADDRESS(ROW(),COLUMN(),1,1,"MTT WIN")),INDIRECT(ADDRESS(ROW(),COLUMN(),1,1,"MTT WIN"))&amp;"-"&amp;INDIRECT(ADDRESS(COLUMN(),ROW(),1,1,"MTT WIN")))</f>
        <v>0-0</v>
      </c>
      <c r="AH36" s="11" t="str" cm="1">
        <f t="array" aca="1" ref="AH36" ca="1">IF(ROW()=COLUMN(),INDIRECT(ADDRESS(ROW(),COLUMN(),1,1,"MTT WIN")),INDIRECT(ADDRESS(ROW(),COLUMN(),1,1,"MTT WIN"))&amp;"-"&amp;INDIRECT(ADDRESS(COLUMN(),ROW(),1,1,"MTT WIN")))</f>
        <v>0-0</v>
      </c>
      <c r="AI36" s="11" t="str" cm="1">
        <f t="array" aca="1" ref="AI36" ca="1">IF(ROW()=COLUMN(),INDIRECT(ADDRESS(ROW(),COLUMN(),1,1,"MTT WIN")),INDIRECT(ADDRESS(ROW(),COLUMN(),1,1,"MTT WIN"))&amp;"-"&amp;INDIRECT(ADDRESS(COLUMN(),ROW(),1,1,"MTT WIN")))</f>
        <v>0-0</v>
      </c>
      <c r="AJ36" s="11" cm="1">
        <f t="array" aca="1" ref="AJ36" ca="1">IF(ROW()=COLUMN(),INDIRECT(ADDRESS(ROW(),COLUMN(),1,1,"MTT WIN")),INDIRECT(ADDRESS(ROW(),COLUMN(),1,1,"MTT WIN"))&amp;"-"&amp;INDIRECT(ADDRESS(COLUMN(),ROW(),1,1,"MTT WIN")))</f>
        <v>0</v>
      </c>
      <c r="AK36" s="11" t="str" cm="1">
        <f t="array" aca="1" ref="AK36" ca="1">IF(ROW()=COLUMN(),INDIRECT(ADDRESS(ROW(),COLUMN(),1,1,"MTT WIN")),INDIRECT(ADDRESS(ROW(),COLUMN(),1,1,"MTT WIN"))&amp;"-"&amp;INDIRECT(ADDRESS(COLUMN(),ROW(),1,1,"MTT WIN")))</f>
        <v>0-0</v>
      </c>
      <c r="AL36" s="11" t="str" cm="1">
        <f t="array" aca="1" ref="AL36" ca="1">IF(ROW()=COLUMN(),INDIRECT(ADDRESS(ROW(),COLUMN(),1,1,"MTT WIN")),INDIRECT(ADDRESS(ROW(),COLUMN(),1,1,"MTT WIN"))&amp;"-"&amp;INDIRECT(ADDRESS(COLUMN(),ROW(),1,1,"MTT WIN")))</f>
        <v>0-0</v>
      </c>
      <c r="AM36" s="11" t="str" cm="1">
        <f t="array" aca="1" ref="AM36" ca="1">IF(ROW()=COLUMN(),INDIRECT(ADDRESS(ROW(),COLUMN(),1,1,"MTT WIN")),INDIRECT(ADDRESS(ROW(),COLUMN(),1,1,"MTT WIN"))&amp;"-"&amp;INDIRECT(ADDRESS(COLUMN(),ROW(),1,1,"MTT WIN")))</f>
        <v>0-0</v>
      </c>
      <c r="AN36" s="11" t="str" cm="1">
        <f t="array" aca="1" ref="AN36" ca="1">IF(ROW()=COLUMN(),INDIRECT(ADDRESS(ROW(),COLUMN(),1,1,"MTT WIN")),INDIRECT(ADDRESS(ROW(),COLUMN(),1,1,"MTT WIN"))&amp;"-"&amp;INDIRECT(ADDRESS(COLUMN(),ROW(),1,1,"MTT WIN")))</f>
        <v>0-0</v>
      </c>
      <c r="AO36" s="11" t="str" cm="1">
        <f t="array" aca="1" ref="AO36" ca="1">IF(ROW()=COLUMN(),INDIRECT(ADDRESS(ROW(),COLUMN(),1,1,"MTT WIN")),INDIRECT(ADDRESS(ROW(),COLUMN(),1,1,"MTT WIN"))&amp;"-"&amp;INDIRECT(ADDRESS(COLUMN(),ROW(),1,1,"MTT WIN")))</f>
        <v>0-0</v>
      </c>
      <c r="AP36" s="11" t="str" cm="1">
        <f t="array" aca="1" ref="AP36" ca="1">IF(ROW()=COLUMN(),INDIRECT(ADDRESS(ROW(),COLUMN(),1,1,"MTT WIN")),INDIRECT(ADDRESS(ROW(),COLUMN(),1,1,"MTT WIN"))&amp;"-"&amp;INDIRECT(ADDRESS(COLUMN(),ROW(),1,1,"MTT WIN")))</f>
        <v>0-0</v>
      </c>
      <c r="AQ36" s="11" t="str" cm="1">
        <f t="array" aca="1" ref="AQ36" ca="1">IF(ROW()=COLUMN(),INDIRECT(ADDRESS(ROW(),COLUMN(),1,1,"MTT WIN")),INDIRECT(ADDRESS(ROW(),COLUMN(),1,1,"MTT WIN"))&amp;"-"&amp;INDIRECT(ADDRESS(COLUMN(),ROW(),1,1,"MTT WIN")))</f>
        <v>0-0</v>
      </c>
      <c r="AR36" s="11" t="str" cm="1">
        <f t="array" aca="1" ref="AR36" ca="1">IF(ROW()=COLUMN(),INDIRECT(ADDRESS(ROW(),COLUMN(),1,1,"MTT WIN")),INDIRECT(ADDRESS(ROW(),COLUMN(),1,1,"MTT WIN"))&amp;"-"&amp;INDIRECT(ADDRESS(COLUMN(),ROW(),1,1,"MTT WIN")))</f>
        <v>0-0</v>
      </c>
      <c r="AS36" s="11" t="str" cm="1">
        <f t="array" aca="1" ref="AS36" ca="1">IF(ROW()=COLUMN(),INDIRECT(ADDRESS(ROW(),COLUMN(),1,1,"MTT WIN")),INDIRECT(ADDRESS(ROW(),COLUMN(),1,1,"MTT WIN"))&amp;"-"&amp;INDIRECT(ADDRESS(COLUMN(),ROW(),1,1,"MTT WIN")))</f>
        <v>0-0</v>
      </c>
      <c r="AT36" s="11" t="str" cm="1">
        <f t="array" aca="1" ref="AT36" ca="1">IF(ROW()=COLUMN(),INDIRECT(ADDRESS(ROW(),COLUMN(),1,1,"MTT WIN")),INDIRECT(ADDRESS(ROW(),COLUMN(),1,1,"MTT WIN"))&amp;"-"&amp;INDIRECT(ADDRESS(COLUMN(),ROW(),1,1,"MTT WIN")))</f>
        <v>0-0</v>
      </c>
      <c r="AU36" s="11" t="str" cm="1">
        <f t="array" aca="1" ref="AU36" ca="1">IF(ROW()=COLUMN(),INDIRECT(ADDRESS(ROW(),COLUMN(),1,1,"MTT WIN")),INDIRECT(ADDRESS(ROW(),COLUMN(),1,1,"MTT WIN"))&amp;"-"&amp;INDIRECT(ADDRESS(COLUMN(),ROW(),1,1,"MTT WIN")))</f>
        <v>0-0</v>
      </c>
      <c r="AV36" s="11" t="str" cm="1">
        <f t="array" aca="1" ref="AV36" ca="1">IF(ROW()=COLUMN(),INDIRECT(ADDRESS(ROW(),COLUMN(),1,1,"MTT WIN")),INDIRECT(ADDRESS(ROW(),COLUMN(),1,1,"MTT WIN"))&amp;"-"&amp;INDIRECT(ADDRESS(COLUMN(),ROW(),1,1,"MTT WIN")))</f>
        <v>0-0</v>
      </c>
      <c r="AW36" s="11" t="str" cm="1">
        <f t="array" aca="1" ref="AW36" ca="1">IF(ROW()=COLUMN(),INDIRECT(ADDRESS(ROW(),COLUMN(),1,1,"MTT WIN")),INDIRECT(ADDRESS(ROW(),COLUMN(),1,1,"MTT WIN"))&amp;"-"&amp;INDIRECT(ADDRESS(COLUMN(),ROW(),1,1,"MTT WIN")))</f>
        <v>0-0</v>
      </c>
      <c r="AX36" s="11" t="str" cm="1">
        <f t="array" aca="1" ref="AX36" ca="1">IF(ROW()=COLUMN(),INDIRECT(ADDRESS(ROW(),COLUMN(),1,1,"MTT WIN")),INDIRECT(ADDRESS(ROW(),COLUMN(),1,1,"MTT WIN"))&amp;"-"&amp;INDIRECT(ADDRESS(COLUMN(),ROW(),1,1,"MTT WIN")))</f>
        <v>0-0</v>
      </c>
      <c r="AY36" s="11" t="str" cm="1">
        <f t="array" aca="1" ref="AY36" ca="1">IF(ROW()=COLUMN(),INDIRECT(ADDRESS(ROW(),COLUMN(),1,1,"MTT WIN")),INDIRECT(ADDRESS(ROW(),COLUMN(),1,1,"MTT WIN"))&amp;"-"&amp;INDIRECT(ADDRESS(COLUMN(),ROW(),1,1,"MTT WIN")))</f>
        <v>0-0</v>
      </c>
      <c r="AZ36" s="11" t="str" cm="1">
        <f t="array" aca="1" ref="AZ36" ca="1">IF(ROW()=COLUMN(),INDIRECT(ADDRESS(ROW(),COLUMN(),1,1,"MTT WIN")),INDIRECT(ADDRESS(ROW(),COLUMN(),1,1,"MTT WIN"))&amp;"-"&amp;INDIRECT(ADDRESS(COLUMN(),ROW(),1,1,"MTT WIN")))</f>
        <v>0-0</v>
      </c>
      <c r="BA36" s="11" t="str" cm="1">
        <f t="array" aca="1" ref="BA36" ca="1">IF(ROW()=COLUMN(),INDIRECT(ADDRESS(ROW(),COLUMN(),1,1,"MTT WIN")),INDIRECT(ADDRESS(ROW(),COLUMN(),1,1,"MTT WIN"))&amp;"-"&amp;INDIRECT(ADDRESS(COLUMN(),ROW(),1,1,"MTT WIN")))</f>
        <v>0-0</v>
      </c>
      <c r="BB36" s="11" t="str" cm="1">
        <f t="array" aca="1" ref="BB36" ca="1">IF(ROW()=COLUMN(),INDIRECT(ADDRESS(ROW(),COLUMN(),1,1,"MTT WIN")),INDIRECT(ADDRESS(ROW(),COLUMN(),1,1,"MTT WIN"))&amp;"-"&amp;INDIRECT(ADDRESS(COLUMN(),ROW(),1,1,"MTT WIN")))</f>
        <v>0-0</v>
      </c>
      <c r="BC36" s="11" t="str" cm="1">
        <f t="array" aca="1" ref="BC36" ca="1">IF(ROW()=COLUMN(),INDIRECT(ADDRESS(ROW(),COLUMN(),1,1,"MTT WIN")),INDIRECT(ADDRESS(ROW(),COLUMN(),1,1,"MTT WIN"))&amp;"-"&amp;INDIRECT(ADDRESS(COLUMN(),ROW(),1,1,"MTT WIN")))</f>
        <v>0-0</v>
      </c>
      <c r="BD36" s="11" t="str" cm="1">
        <f t="array" aca="1" ref="BD36" ca="1">IF(ROW()=COLUMN(),INDIRECT(ADDRESS(ROW(),COLUMN(),1,1,"MTT WIN")),INDIRECT(ADDRESS(ROW(),COLUMN(),1,1,"MTT WIN"))&amp;"-"&amp;INDIRECT(ADDRESS(COLUMN(),ROW(),1,1,"MTT WIN")))</f>
        <v>0-0</v>
      </c>
      <c r="BE36" s="11" t="str" cm="1">
        <f t="array" aca="1" ref="BE36" ca="1">IF(ROW()=COLUMN(),INDIRECT(ADDRESS(ROW(),COLUMN(),1,1,"MTT WIN")),INDIRECT(ADDRESS(ROW(),COLUMN(),1,1,"MTT WIN"))&amp;"-"&amp;INDIRECT(ADDRESS(COLUMN(),ROW(),1,1,"MTT WIN")))</f>
        <v>0-0</v>
      </c>
      <c r="BF36" s="11" t="str" cm="1">
        <f t="array" aca="1" ref="BF36" ca="1">IF(ROW()=COLUMN(),INDIRECT(ADDRESS(ROW(),COLUMN(),1,1,"MTT WIN")),INDIRECT(ADDRESS(ROW(),COLUMN(),1,1,"MTT WIN"))&amp;"-"&amp;INDIRECT(ADDRESS(COLUMN(),ROW(),1,1,"MTT WIN")))</f>
        <v>0-0</v>
      </c>
    </row>
    <row r="37" spans="1:58" ht="55" customHeight="1" x14ac:dyDescent="0.3">
      <c r="A37" s="3" t="str">
        <f ca="1">MATCHUP!A37</f>
        <v>Mono Black Midrange</v>
      </c>
      <c r="B37" s="11" t="str" cm="1">
        <f t="array" aca="1" ref="B37" ca="1">IF(ROW()=COLUMN(),INDIRECT(ADDRESS(ROW(),COLUMN(),1,1,"MTT WIN")),INDIRECT(ADDRESS(ROW(),COLUMN(),1,1,"MTT WIN"))&amp;"-"&amp;INDIRECT(ADDRESS(COLUMN(),ROW(),1,1,"MTT WIN")))</f>
        <v>2-2</v>
      </c>
      <c r="C37" s="11" t="str" cm="1">
        <f t="array" aca="1" ref="C37" ca="1">IF(ROW()=COLUMN(),INDIRECT(ADDRESS(ROW(),COLUMN(),1,1,"MTT WIN")),INDIRECT(ADDRESS(ROW(),COLUMN(),1,1,"MTT WIN"))&amp;"-"&amp;INDIRECT(ADDRESS(COLUMN(),ROW(),1,1,"MTT WIN")))</f>
        <v>0-0</v>
      </c>
      <c r="D37" s="11" t="str" cm="1">
        <f t="array" aca="1" ref="D37" ca="1">IF(ROW()=COLUMN(),INDIRECT(ADDRESS(ROW(),COLUMN(),1,1,"MTT WIN")),INDIRECT(ADDRESS(ROW(),COLUMN(),1,1,"MTT WIN"))&amp;"-"&amp;INDIRECT(ADDRESS(COLUMN(),ROW(),1,1,"MTT WIN")))</f>
        <v>0-2</v>
      </c>
      <c r="E37" s="11" t="str" cm="1">
        <f t="array" aca="1" ref="E37" ca="1">IF(ROW()=COLUMN(),INDIRECT(ADDRESS(ROW(),COLUMN(),1,1,"MTT WIN")),INDIRECT(ADDRESS(ROW(),COLUMN(),1,1,"MTT WIN"))&amp;"-"&amp;INDIRECT(ADDRESS(COLUMN(),ROW(),1,1,"MTT WIN")))</f>
        <v>1-3</v>
      </c>
      <c r="F37" s="11" t="str" cm="1">
        <f t="array" aca="1" ref="F37" ca="1">IF(ROW()=COLUMN(),INDIRECT(ADDRESS(ROW(),COLUMN(),1,1,"MTT WIN")),INDIRECT(ADDRESS(ROW(),COLUMN(),1,1,"MTT WIN"))&amp;"-"&amp;INDIRECT(ADDRESS(COLUMN(),ROW(),1,1,"MTT WIN")))</f>
        <v>0-1</v>
      </c>
      <c r="G37" s="11" t="str" cm="1">
        <f t="array" aca="1" ref="G37" ca="1">IF(ROW()=COLUMN(),INDIRECT(ADDRESS(ROW(),COLUMN(),1,1,"MTT WIN")),INDIRECT(ADDRESS(ROW(),COLUMN(),1,1,"MTT WIN"))&amp;"-"&amp;INDIRECT(ADDRESS(COLUMN(),ROW(),1,1,"MTT WIN")))</f>
        <v>0-2</v>
      </c>
      <c r="H37" s="11" t="str" cm="1">
        <f t="array" aca="1" ref="H37" ca="1">IF(ROW()=COLUMN(),INDIRECT(ADDRESS(ROW(),COLUMN(),1,1,"MTT WIN")),INDIRECT(ADDRESS(ROW(),COLUMN(),1,1,"MTT WIN"))&amp;"-"&amp;INDIRECT(ADDRESS(COLUMN(),ROW(),1,1,"MTT WIN")))</f>
        <v>0-0</v>
      </c>
      <c r="I37" s="11" t="str" cm="1">
        <f t="array" aca="1" ref="I37" ca="1">IF(ROW()=COLUMN(),INDIRECT(ADDRESS(ROW(),COLUMN(),1,1,"MTT WIN")),INDIRECT(ADDRESS(ROW(),COLUMN(),1,1,"MTT WIN"))&amp;"-"&amp;INDIRECT(ADDRESS(COLUMN(),ROW(),1,1,"MTT WIN")))</f>
        <v>0-0</v>
      </c>
      <c r="J37" s="11" t="str" cm="1">
        <f t="array" aca="1" ref="J37" ca="1">IF(ROW()=COLUMN(),INDIRECT(ADDRESS(ROW(),COLUMN(),1,1,"MTT WIN")),INDIRECT(ADDRESS(ROW(),COLUMN(),1,1,"MTT WIN"))&amp;"-"&amp;INDIRECT(ADDRESS(COLUMN(),ROW(),1,1,"MTT WIN")))</f>
        <v>0-1</v>
      </c>
      <c r="K37" s="11" t="str" cm="1">
        <f t="array" aca="1" ref="K37" ca="1">IF(ROW()=COLUMN(),INDIRECT(ADDRESS(ROW(),COLUMN(),1,1,"MTT WIN")),INDIRECT(ADDRESS(ROW(),COLUMN(),1,1,"MTT WIN"))&amp;"-"&amp;INDIRECT(ADDRESS(COLUMN(),ROW(),1,1,"MTT WIN")))</f>
        <v>0-2</v>
      </c>
      <c r="L37" s="11" t="str" cm="1">
        <f t="array" aca="1" ref="L37" ca="1">IF(ROW()=COLUMN(),INDIRECT(ADDRESS(ROW(),COLUMN(),1,1,"MTT WIN")),INDIRECT(ADDRESS(ROW(),COLUMN(),1,1,"MTT WIN"))&amp;"-"&amp;INDIRECT(ADDRESS(COLUMN(),ROW(),1,1,"MTT WIN")))</f>
        <v>1-0</v>
      </c>
      <c r="M37" s="11" t="str" cm="1">
        <f t="array" aca="1" ref="M37" ca="1">IF(ROW()=COLUMN(),INDIRECT(ADDRESS(ROW(),COLUMN(),1,1,"MTT WIN")),INDIRECT(ADDRESS(ROW(),COLUMN(),1,1,"MTT WIN"))&amp;"-"&amp;INDIRECT(ADDRESS(COLUMN(),ROW(),1,1,"MTT WIN")))</f>
        <v>0-1</v>
      </c>
      <c r="N37" s="11" t="str" cm="1">
        <f t="array" aca="1" ref="N37" ca="1">IF(ROW()=COLUMN(),INDIRECT(ADDRESS(ROW(),COLUMN(),1,1,"MTT WIN")),INDIRECT(ADDRESS(ROW(),COLUMN(),1,1,"MTT WIN"))&amp;"-"&amp;INDIRECT(ADDRESS(COLUMN(),ROW(),1,1,"MTT WIN")))</f>
        <v>0-1</v>
      </c>
      <c r="O37" s="11" t="str" cm="1">
        <f t="array" aca="1" ref="O37" ca="1">IF(ROW()=COLUMN(),INDIRECT(ADDRESS(ROW(),COLUMN(),1,1,"MTT WIN")),INDIRECT(ADDRESS(ROW(),COLUMN(),1,1,"MTT WIN"))&amp;"-"&amp;INDIRECT(ADDRESS(COLUMN(),ROW(),1,1,"MTT WIN")))</f>
        <v>0-0</v>
      </c>
      <c r="P37" s="11" t="str" cm="1">
        <f t="array" aca="1" ref="P37" ca="1">IF(ROW()=COLUMN(),INDIRECT(ADDRESS(ROW(),COLUMN(),1,1,"MTT WIN")),INDIRECT(ADDRESS(ROW(),COLUMN(),1,1,"MTT WIN"))&amp;"-"&amp;INDIRECT(ADDRESS(COLUMN(),ROW(),1,1,"MTT WIN")))</f>
        <v>0-0</v>
      </c>
      <c r="Q37" s="11" t="str" cm="1">
        <f t="array" aca="1" ref="Q37" ca="1">IF(ROW()=COLUMN(),INDIRECT(ADDRESS(ROW(),COLUMN(),1,1,"MTT WIN")),INDIRECT(ADDRESS(ROW(),COLUMN(),1,1,"MTT WIN"))&amp;"-"&amp;INDIRECT(ADDRESS(COLUMN(),ROW(),1,1,"MTT WIN")))</f>
        <v>0-0</v>
      </c>
      <c r="R37" s="11" t="str" cm="1">
        <f t="array" aca="1" ref="R37" ca="1">IF(ROW()=COLUMN(),INDIRECT(ADDRESS(ROW(),COLUMN(),1,1,"MTT WIN")),INDIRECT(ADDRESS(ROW(),COLUMN(),1,1,"MTT WIN"))&amp;"-"&amp;INDIRECT(ADDRESS(COLUMN(),ROW(),1,1,"MTT WIN")))</f>
        <v>0-1</v>
      </c>
      <c r="S37" s="11" t="str" cm="1">
        <f t="array" aca="1" ref="S37" ca="1">IF(ROW()=COLUMN(),INDIRECT(ADDRESS(ROW(),COLUMN(),1,1,"MTT WIN")),INDIRECT(ADDRESS(ROW(),COLUMN(),1,1,"MTT WIN"))&amp;"-"&amp;INDIRECT(ADDRESS(COLUMN(),ROW(),1,1,"MTT WIN")))</f>
        <v>0-0</v>
      </c>
      <c r="T37" s="11" t="str" cm="1">
        <f t="array" aca="1" ref="T37" ca="1">IF(ROW()=COLUMN(),INDIRECT(ADDRESS(ROW(),COLUMN(),1,1,"MTT WIN")),INDIRECT(ADDRESS(ROW(),COLUMN(),1,1,"MTT WIN"))&amp;"-"&amp;INDIRECT(ADDRESS(COLUMN(),ROW(),1,1,"MTT WIN")))</f>
        <v>0-0</v>
      </c>
      <c r="U37" s="11" t="str" cm="1">
        <f t="array" aca="1" ref="U37" ca="1">IF(ROW()=COLUMN(),INDIRECT(ADDRESS(ROW(),COLUMN(),1,1,"MTT WIN")),INDIRECT(ADDRESS(ROW(),COLUMN(),1,1,"MTT WIN"))&amp;"-"&amp;INDIRECT(ADDRESS(COLUMN(),ROW(),1,1,"MTT WIN")))</f>
        <v>0-0</v>
      </c>
      <c r="V37" s="11" t="str" cm="1">
        <f t="array" aca="1" ref="V37" ca="1">IF(ROW()=COLUMN(),INDIRECT(ADDRESS(ROW(),COLUMN(),1,1,"MTT WIN")),INDIRECT(ADDRESS(ROW(),COLUMN(),1,1,"MTT WIN"))&amp;"-"&amp;INDIRECT(ADDRESS(COLUMN(),ROW(),1,1,"MTT WIN")))</f>
        <v>0-0</v>
      </c>
      <c r="W37" s="11" t="str" cm="1">
        <f t="array" aca="1" ref="W37" ca="1">IF(ROW()=COLUMN(),INDIRECT(ADDRESS(ROW(),COLUMN(),1,1,"MTT WIN")),INDIRECT(ADDRESS(ROW(),COLUMN(),1,1,"MTT WIN"))&amp;"-"&amp;INDIRECT(ADDRESS(COLUMN(),ROW(),1,1,"MTT WIN")))</f>
        <v>0-0</v>
      </c>
      <c r="X37" s="11" t="str" cm="1">
        <f t="array" aca="1" ref="X37" ca="1">IF(ROW()=COLUMN(),INDIRECT(ADDRESS(ROW(),COLUMN(),1,1,"MTT WIN")),INDIRECT(ADDRESS(ROW(),COLUMN(),1,1,"MTT WIN"))&amp;"-"&amp;INDIRECT(ADDRESS(COLUMN(),ROW(),1,1,"MTT WIN")))</f>
        <v>0-0</v>
      </c>
      <c r="Y37" s="11" t="str" cm="1">
        <f t="array" aca="1" ref="Y37" ca="1">IF(ROW()=COLUMN(),INDIRECT(ADDRESS(ROW(),COLUMN(),1,1,"MTT WIN")),INDIRECT(ADDRESS(ROW(),COLUMN(),1,1,"MTT WIN"))&amp;"-"&amp;INDIRECT(ADDRESS(COLUMN(),ROW(),1,1,"MTT WIN")))</f>
        <v>0-0</v>
      </c>
      <c r="Z37" s="11" t="str" cm="1">
        <f t="array" aca="1" ref="Z37" ca="1">IF(ROW()=COLUMN(),INDIRECT(ADDRESS(ROW(),COLUMN(),1,1,"MTT WIN")),INDIRECT(ADDRESS(ROW(),COLUMN(),1,1,"MTT WIN"))&amp;"-"&amp;INDIRECT(ADDRESS(COLUMN(),ROW(),1,1,"MTT WIN")))</f>
        <v>0-1</v>
      </c>
      <c r="AA37" s="11" t="str" cm="1">
        <f t="array" aca="1" ref="AA37" ca="1">IF(ROW()=COLUMN(),INDIRECT(ADDRESS(ROW(),COLUMN(),1,1,"MTT WIN")),INDIRECT(ADDRESS(ROW(),COLUMN(),1,1,"MTT WIN"))&amp;"-"&amp;INDIRECT(ADDRESS(COLUMN(),ROW(),1,1,"MTT WIN")))</f>
        <v>0-0</v>
      </c>
      <c r="AB37" s="11" t="str" cm="1">
        <f t="array" aca="1" ref="AB37" ca="1">IF(ROW()=COLUMN(),INDIRECT(ADDRESS(ROW(),COLUMN(),1,1,"MTT WIN")),INDIRECT(ADDRESS(ROW(),COLUMN(),1,1,"MTT WIN"))&amp;"-"&amp;INDIRECT(ADDRESS(COLUMN(),ROW(),1,1,"MTT WIN")))</f>
        <v>0-0</v>
      </c>
      <c r="AC37" s="11" t="str" cm="1">
        <f t="array" aca="1" ref="AC37" ca="1">IF(ROW()=COLUMN(),INDIRECT(ADDRESS(ROW(),COLUMN(),1,1,"MTT WIN")),INDIRECT(ADDRESS(ROW(),COLUMN(),1,1,"MTT WIN"))&amp;"-"&amp;INDIRECT(ADDRESS(COLUMN(),ROW(),1,1,"MTT WIN")))</f>
        <v>0-0</v>
      </c>
      <c r="AD37" s="11" t="str" cm="1">
        <f t="array" aca="1" ref="AD37" ca="1">IF(ROW()=COLUMN(),INDIRECT(ADDRESS(ROW(),COLUMN(),1,1,"MTT WIN")),INDIRECT(ADDRESS(ROW(),COLUMN(),1,1,"MTT WIN"))&amp;"-"&amp;INDIRECT(ADDRESS(COLUMN(),ROW(),1,1,"MTT WIN")))</f>
        <v>0-0</v>
      </c>
      <c r="AE37" s="11" t="str" cm="1">
        <f t="array" aca="1" ref="AE37" ca="1">IF(ROW()=COLUMN(),INDIRECT(ADDRESS(ROW(),COLUMN(),1,1,"MTT WIN")),INDIRECT(ADDRESS(ROW(),COLUMN(),1,1,"MTT WIN"))&amp;"-"&amp;INDIRECT(ADDRESS(COLUMN(),ROW(),1,1,"MTT WIN")))</f>
        <v>0-0</v>
      </c>
      <c r="AF37" s="11" t="str" cm="1">
        <f t="array" aca="1" ref="AF37" ca="1">IF(ROW()=COLUMN(),INDIRECT(ADDRESS(ROW(),COLUMN(),1,1,"MTT WIN")),INDIRECT(ADDRESS(ROW(),COLUMN(),1,1,"MTT WIN"))&amp;"-"&amp;INDIRECT(ADDRESS(COLUMN(),ROW(),1,1,"MTT WIN")))</f>
        <v>0-0</v>
      </c>
      <c r="AG37" s="11" t="str" cm="1">
        <f t="array" aca="1" ref="AG37" ca="1">IF(ROW()=COLUMN(),INDIRECT(ADDRESS(ROW(),COLUMN(),1,1,"MTT WIN")),INDIRECT(ADDRESS(ROW(),COLUMN(),1,1,"MTT WIN"))&amp;"-"&amp;INDIRECT(ADDRESS(COLUMN(),ROW(),1,1,"MTT WIN")))</f>
        <v>0-0</v>
      </c>
      <c r="AH37" s="11" t="str" cm="1">
        <f t="array" aca="1" ref="AH37" ca="1">IF(ROW()=COLUMN(),INDIRECT(ADDRESS(ROW(),COLUMN(),1,1,"MTT WIN")),INDIRECT(ADDRESS(ROW(),COLUMN(),1,1,"MTT WIN"))&amp;"-"&amp;INDIRECT(ADDRESS(COLUMN(),ROW(),1,1,"MTT WIN")))</f>
        <v>0-0</v>
      </c>
      <c r="AI37" s="11" t="str" cm="1">
        <f t="array" aca="1" ref="AI37" ca="1">IF(ROW()=COLUMN(),INDIRECT(ADDRESS(ROW(),COLUMN(),1,1,"MTT WIN")),INDIRECT(ADDRESS(ROW(),COLUMN(),1,1,"MTT WIN"))&amp;"-"&amp;INDIRECT(ADDRESS(COLUMN(),ROW(),1,1,"MTT WIN")))</f>
        <v>0-0</v>
      </c>
      <c r="AJ37" s="11" t="str" cm="1">
        <f t="array" aca="1" ref="AJ37" ca="1">IF(ROW()=COLUMN(),INDIRECT(ADDRESS(ROW(),COLUMN(),1,1,"MTT WIN")),INDIRECT(ADDRESS(ROW(),COLUMN(),1,1,"MTT WIN"))&amp;"-"&amp;INDIRECT(ADDRESS(COLUMN(),ROW(),1,1,"MTT WIN")))</f>
        <v>0-0</v>
      </c>
      <c r="AK37" s="11" cm="1">
        <f t="array" aca="1" ref="AK37" ca="1">IF(ROW()=COLUMN(),INDIRECT(ADDRESS(ROW(),COLUMN(),1,1,"MTT WIN")),INDIRECT(ADDRESS(ROW(),COLUMN(),1,1,"MTT WIN"))&amp;"-"&amp;INDIRECT(ADDRESS(COLUMN(),ROW(),1,1,"MTT WIN")))</f>
        <v>0</v>
      </c>
      <c r="AL37" s="11" t="str" cm="1">
        <f t="array" aca="1" ref="AL37" ca="1">IF(ROW()=COLUMN(),INDIRECT(ADDRESS(ROW(),COLUMN(),1,1,"MTT WIN")),INDIRECT(ADDRESS(ROW(),COLUMN(),1,1,"MTT WIN"))&amp;"-"&amp;INDIRECT(ADDRESS(COLUMN(),ROW(),1,1,"MTT WIN")))</f>
        <v>1-0</v>
      </c>
      <c r="AM37" s="11" t="str" cm="1">
        <f t="array" aca="1" ref="AM37" ca="1">IF(ROW()=COLUMN(),INDIRECT(ADDRESS(ROW(),COLUMN(),1,1,"MTT WIN")),INDIRECT(ADDRESS(ROW(),COLUMN(),1,1,"MTT WIN"))&amp;"-"&amp;INDIRECT(ADDRESS(COLUMN(),ROW(),1,1,"MTT WIN")))</f>
        <v>0-0</v>
      </c>
      <c r="AN37" s="11" t="str" cm="1">
        <f t="array" aca="1" ref="AN37" ca="1">IF(ROW()=COLUMN(),INDIRECT(ADDRESS(ROW(),COLUMN(),1,1,"MTT WIN")),INDIRECT(ADDRESS(ROW(),COLUMN(),1,1,"MTT WIN"))&amp;"-"&amp;INDIRECT(ADDRESS(COLUMN(),ROW(),1,1,"MTT WIN")))</f>
        <v>0-0</v>
      </c>
      <c r="AO37" s="11" t="str" cm="1">
        <f t="array" aca="1" ref="AO37" ca="1">IF(ROW()=COLUMN(),INDIRECT(ADDRESS(ROW(),COLUMN(),1,1,"MTT WIN")),INDIRECT(ADDRESS(ROW(),COLUMN(),1,1,"MTT WIN"))&amp;"-"&amp;INDIRECT(ADDRESS(COLUMN(),ROW(),1,1,"MTT WIN")))</f>
        <v>0-0</v>
      </c>
      <c r="AP37" s="11" t="str" cm="1">
        <f t="array" aca="1" ref="AP37" ca="1">IF(ROW()=COLUMN(),INDIRECT(ADDRESS(ROW(),COLUMN(),1,1,"MTT WIN")),INDIRECT(ADDRESS(ROW(),COLUMN(),1,1,"MTT WIN"))&amp;"-"&amp;INDIRECT(ADDRESS(COLUMN(),ROW(),1,1,"MTT WIN")))</f>
        <v>0-0</v>
      </c>
      <c r="AQ37" s="11" t="str" cm="1">
        <f t="array" aca="1" ref="AQ37" ca="1">IF(ROW()=COLUMN(),INDIRECT(ADDRESS(ROW(),COLUMN(),1,1,"MTT WIN")),INDIRECT(ADDRESS(ROW(),COLUMN(),1,1,"MTT WIN"))&amp;"-"&amp;INDIRECT(ADDRESS(COLUMN(),ROW(),1,1,"MTT WIN")))</f>
        <v>0-0</v>
      </c>
      <c r="AR37" s="11" t="str" cm="1">
        <f t="array" aca="1" ref="AR37" ca="1">IF(ROW()=COLUMN(),INDIRECT(ADDRESS(ROW(),COLUMN(),1,1,"MTT WIN")),INDIRECT(ADDRESS(ROW(),COLUMN(),1,1,"MTT WIN"))&amp;"-"&amp;INDIRECT(ADDRESS(COLUMN(),ROW(),1,1,"MTT WIN")))</f>
        <v>0-0</v>
      </c>
      <c r="AS37" s="11" t="str" cm="1">
        <f t="array" aca="1" ref="AS37" ca="1">IF(ROW()=COLUMN(),INDIRECT(ADDRESS(ROW(),COLUMN(),1,1,"MTT WIN")),INDIRECT(ADDRESS(ROW(),COLUMN(),1,1,"MTT WIN"))&amp;"-"&amp;INDIRECT(ADDRESS(COLUMN(),ROW(),1,1,"MTT WIN")))</f>
        <v>0-0</v>
      </c>
      <c r="AT37" s="11" t="str" cm="1">
        <f t="array" aca="1" ref="AT37" ca="1">IF(ROW()=COLUMN(),INDIRECT(ADDRESS(ROW(),COLUMN(),1,1,"MTT WIN")),INDIRECT(ADDRESS(ROW(),COLUMN(),1,1,"MTT WIN"))&amp;"-"&amp;INDIRECT(ADDRESS(COLUMN(),ROW(),1,1,"MTT WIN")))</f>
        <v>0-0</v>
      </c>
      <c r="AU37" s="11" t="str" cm="1">
        <f t="array" aca="1" ref="AU37" ca="1">IF(ROW()=COLUMN(),INDIRECT(ADDRESS(ROW(),COLUMN(),1,1,"MTT WIN")),INDIRECT(ADDRESS(ROW(),COLUMN(),1,1,"MTT WIN"))&amp;"-"&amp;INDIRECT(ADDRESS(COLUMN(),ROW(),1,1,"MTT WIN")))</f>
        <v>0-0</v>
      </c>
      <c r="AV37" s="11" t="str" cm="1">
        <f t="array" aca="1" ref="AV37" ca="1">IF(ROW()=COLUMN(),INDIRECT(ADDRESS(ROW(),COLUMN(),1,1,"MTT WIN")),INDIRECT(ADDRESS(ROW(),COLUMN(),1,1,"MTT WIN"))&amp;"-"&amp;INDIRECT(ADDRESS(COLUMN(),ROW(),1,1,"MTT WIN")))</f>
        <v>0-0</v>
      </c>
      <c r="AW37" s="11" t="str" cm="1">
        <f t="array" aca="1" ref="AW37" ca="1">IF(ROW()=COLUMN(),INDIRECT(ADDRESS(ROW(),COLUMN(),1,1,"MTT WIN")),INDIRECT(ADDRESS(ROW(),COLUMN(),1,1,"MTT WIN"))&amp;"-"&amp;INDIRECT(ADDRESS(COLUMN(),ROW(),1,1,"MTT WIN")))</f>
        <v>0-0</v>
      </c>
      <c r="AX37" s="11" t="str" cm="1">
        <f t="array" aca="1" ref="AX37" ca="1">IF(ROW()=COLUMN(),INDIRECT(ADDRESS(ROW(),COLUMN(),1,1,"MTT WIN")),INDIRECT(ADDRESS(ROW(),COLUMN(),1,1,"MTT WIN"))&amp;"-"&amp;INDIRECT(ADDRESS(COLUMN(),ROW(),1,1,"MTT WIN")))</f>
        <v>0-0</v>
      </c>
      <c r="AY37" s="11" t="str" cm="1">
        <f t="array" aca="1" ref="AY37" ca="1">IF(ROW()=COLUMN(),INDIRECT(ADDRESS(ROW(),COLUMN(),1,1,"MTT WIN")),INDIRECT(ADDRESS(ROW(),COLUMN(),1,1,"MTT WIN"))&amp;"-"&amp;INDIRECT(ADDRESS(COLUMN(),ROW(),1,1,"MTT WIN")))</f>
        <v>0-0</v>
      </c>
      <c r="AZ37" s="11" t="str" cm="1">
        <f t="array" aca="1" ref="AZ37" ca="1">IF(ROW()=COLUMN(),INDIRECT(ADDRESS(ROW(),COLUMN(),1,1,"MTT WIN")),INDIRECT(ADDRESS(ROW(),COLUMN(),1,1,"MTT WIN"))&amp;"-"&amp;INDIRECT(ADDRESS(COLUMN(),ROW(),1,1,"MTT WIN")))</f>
        <v>0-0</v>
      </c>
      <c r="BA37" s="11" t="str" cm="1">
        <f t="array" aca="1" ref="BA37" ca="1">IF(ROW()=COLUMN(),INDIRECT(ADDRESS(ROW(),COLUMN(),1,1,"MTT WIN")),INDIRECT(ADDRESS(ROW(),COLUMN(),1,1,"MTT WIN"))&amp;"-"&amp;INDIRECT(ADDRESS(COLUMN(),ROW(),1,1,"MTT WIN")))</f>
        <v>0-0</v>
      </c>
      <c r="BB37" s="11" t="str" cm="1">
        <f t="array" aca="1" ref="BB37" ca="1">IF(ROW()=COLUMN(),INDIRECT(ADDRESS(ROW(),COLUMN(),1,1,"MTT WIN")),INDIRECT(ADDRESS(ROW(),COLUMN(),1,1,"MTT WIN"))&amp;"-"&amp;INDIRECT(ADDRESS(COLUMN(),ROW(),1,1,"MTT WIN")))</f>
        <v>0-0</v>
      </c>
      <c r="BC37" s="11" t="str" cm="1">
        <f t="array" aca="1" ref="BC37" ca="1">IF(ROW()=COLUMN(),INDIRECT(ADDRESS(ROW(),COLUMN(),1,1,"MTT WIN")),INDIRECT(ADDRESS(ROW(),COLUMN(),1,1,"MTT WIN"))&amp;"-"&amp;INDIRECT(ADDRESS(COLUMN(),ROW(),1,1,"MTT WIN")))</f>
        <v>0-0</v>
      </c>
      <c r="BD37" s="11" t="str" cm="1">
        <f t="array" aca="1" ref="BD37" ca="1">IF(ROW()=COLUMN(),INDIRECT(ADDRESS(ROW(),COLUMN(),1,1,"MTT WIN")),INDIRECT(ADDRESS(ROW(),COLUMN(),1,1,"MTT WIN"))&amp;"-"&amp;INDIRECT(ADDRESS(COLUMN(),ROW(),1,1,"MTT WIN")))</f>
        <v>0-0</v>
      </c>
      <c r="BE37" s="11" t="str" cm="1">
        <f t="array" aca="1" ref="BE37" ca="1">IF(ROW()=COLUMN(),INDIRECT(ADDRESS(ROW(),COLUMN(),1,1,"MTT WIN")),INDIRECT(ADDRESS(ROW(),COLUMN(),1,1,"MTT WIN"))&amp;"-"&amp;INDIRECT(ADDRESS(COLUMN(),ROW(),1,1,"MTT WIN")))</f>
        <v>0-0</v>
      </c>
      <c r="BF37" s="11" t="str" cm="1">
        <f t="array" aca="1" ref="BF37" ca="1">IF(ROW()=COLUMN(),INDIRECT(ADDRESS(ROW(),COLUMN(),1,1,"MTT WIN")),INDIRECT(ADDRESS(ROW(),COLUMN(),1,1,"MTT WIN"))&amp;"-"&amp;INDIRECT(ADDRESS(COLUMN(),ROW(),1,1,"MTT WIN")))</f>
        <v>0-0</v>
      </c>
    </row>
    <row r="38" spans="1:58" ht="55" customHeight="1" x14ac:dyDescent="0.3">
      <c r="A38" s="3" t="str">
        <f ca="1">MATCHUP!A38</f>
        <v>Mono Black Rod</v>
      </c>
      <c r="B38" s="11" t="str" cm="1">
        <f t="array" aca="1" ref="B38" ca="1">IF(ROW()=COLUMN(),INDIRECT(ADDRESS(ROW(),COLUMN(),1,1,"MTT WIN")),INDIRECT(ADDRESS(ROW(),COLUMN(),1,1,"MTT WIN"))&amp;"-"&amp;INDIRECT(ADDRESS(COLUMN(),ROW(),1,1,"MTT WIN")))</f>
        <v>2-2</v>
      </c>
      <c r="C38" s="11" t="str" cm="1">
        <f t="array" aca="1" ref="C38" ca="1">IF(ROW()=COLUMN(),INDIRECT(ADDRESS(ROW(),COLUMN(),1,1,"MTT WIN")),INDIRECT(ADDRESS(ROW(),COLUMN(),1,1,"MTT WIN"))&amp;"-"&amp;INDIRECT(ADDRESS(COLUMN(),ROW(),1,1,"MTT WIN")))</f>
        <v>1-0</v>
      </c>
      <c r="D38" s="11" t="str" cm="1">
        <f t="array" aca="1" ref="D38" ca="1">IF(ROW()=COLUMN(),INDIRECT(ADDRESS(ROW(),COLUMN(),1,1,"MTT WIN")),INDIRECT(ADDRESS(ROW(),COLUMN(),1,1,"MTT WIN"))&amp;"-"&amp;INDIRECT(ADDRESS(COLUMN(),ROW(),1,1,"MTT WIN")))</f>
        <v>0-0</v>
      </c>
      <c r="E38" s="11" t="str" cm="1">
        <f t="array" aca="1" ref="E38" ca="1">IF(ROW()=COLUMN(),INDIRECT(ADDRESS(ROW(),COLUMN(),1,1,"MTT WIN")),INDIRECT(ADDRESS(ROW(),COLUMN(),1,1,"MTT WIN"))&amp;"-"&amp;INDIRECT(ADDRESS(COLUMN(),ROW(),1,1,"MTT WIN")))</f>
        <v>0-1</v>
      </c>
      <c r="F38" s="11" t="str" cm="1">
        <f t="array" aca="1" ref="F38" ca="1">IF(ROW()=COLUMN(),INDIRECT(ADDRESS(ROW(),COLUMN(),1,1,"MTT WIN")),INDIRECT(ADDRESS(ROW(),COLUMN(),1,1,"MTT WIN"))&amp;"-"&amp;INDIRECT(ADDRESS(COLUMN(),ROW(),1,1,"MTT WIN")))</f>
        <v>0-0</v>
      </c>
      <c r="G38" s="11" t="str" cm="1">
        <f t="array" aca="1" ref="G38" ca="1">IF(ROW()=COLUMN(),INDIRECT(ADDRESS(ROW(),COLUMN(),1,1,"MTT WIN")),INDIRECT(ADDRESS(ROW(),COLUMN(),1,1,"MTT WIN"))&amp;"-"&amp;INDIRECT(ADDRESS(COLUMN(),ROW(),1,1,"MTT WIN")))</f>
        <v>0-0</v>
      </c>
      <c r="H38" s="11" t="str" cm="1">
        <f t="array" aca="1" ref="H38" ca="1">IF(ROW()=COLUMN(),INDIRECT(ADDRESS(ROW(),COLUMN(),1,1,"MTT WIN")),INDIRECT(ADDRESS(ROW(),COLUMN(),1,1,"MTT WIN"))&amp;"-"&amp;INDIRECT(ADDRESS(COLUMN(),ROW(),1,1,"MTT WIN")))</f>
        <v>0-1</v>
      </c>
      <c r="I38" s="11" t="str" cm="1">
        <f t="array" aca="1" ref="I38" ca="1">IF(ROW()=COLUMN(),INDIRECT(ADDRESS(ROW(),COLUMN(),1,1,"MTT WIN")),INDIRECT(ADDRESS(ROW(),COLUMN(),1,1,"MTT WIN"))&amp;"-"&amp;INDIRECT(ADDRESS(COLUMN(),ROW(),1,1,"MTT WIN")))</f>
        <v>0-1</v>
      </c>
      <c r="J38" s="11" t="str" cm="1">
        <f t="array" aca="1" ref="J38" ca="1">IF(ROW()=COLUMN(),INDIRECT(ADDRESS(ROW(),COLUMN(),1,1,"MTT WIN")),INDIRECT(ADDRESS(ROW(),COLUMN(),1,1,"MTT WIN"))&amp;"-"&amp;INDIRECT(ADDRESS(COLUMN(),ROW(),1,1,"MTT WIN")))</f>
        <v>0-0</v>
      </c>
      <c r="K38" s="11" t="str" cm="1">
        <f t="array" aca="1" ref="K38" ca="1">IF(ROW()=COLUMN(),INDIRECT(ADDRESS(ROW(),COLUMN(),1,1,"MTT WIN")),INDIRECT(ADDRESS(ROW(),COLUMN(),1,1,"MTT WIN"))&amp;"-"&amp;INDIRECT(ADDRESS(COLUMN(),ROW(),1,1,"MTT WIN")))</f>
        <v>0-0</v>
      </c>
      <c r="L38" s="11" t="str" cm="1">
        <f t="array" aca="1" ref="L38" ca="1">IF(ROW()=COLUMN(),INDIRECT(ADDRESS(ROW(),COLUMN(),1,1,"MTT WIN")),INDIRECT(ADDRESS(ROW(),COLUMN(),1,1,"MTT WIN"))&amp;"-"&amp;INDIRECT(ADDRESS(COLUMN(),ROW(),1,1,"MTT WIN")))</f>
        <v>0-0</v>
      </c>
      <c r="M38" s="11" t="str" cm="1">
        <f t="array" aca="1" ref="M38" ca="1">IF(ROW()=COLUMN(),INDIRECT(ADDRESS(ROW(),COLUMN(),1,1,"MTT WIN")),INDIRECT(ADDRESS(ROW(),COLUMN(),1,1,"MTT WIN"))&amp;"-"&amp;INDIRECT(ADDRESS(COLUMN(),ROW(),1,1,"MTT WIN")))</f>
        <v>0-0</v>
      </c>
      <c r="N38" s="11" t="str" cm="1">
        <f t="array" aca="1" ref="N38" ca="1">IF(ROW()=COLUMN(),INDIRECT(ADDRESS(ROW(),COLUMN(),1,1,"MTT WIN")),INDIRECT(ADDRESS(ROW(),COLUMN(),1,1,"MTT WIN"))&amp;"-"&amp;INDIRECT(ADDRESS(COLUMN(),ROW(),1,1,"MTT WIN")))</f>
        <v>0-1</v>
      </c>
      <c r="O38" s="11" t="str" cm="1">
        <f t="array" aca="1" ref="O38" ca="1">IF(ROW()=COLUMN(),INDIRECT(ADDRESS(ROW(),COLUMN(),1,1,"MTT WIN")),INDIRECT(ADDRESS(ROW(),COLUMN(),1,1,"MTT WIN"))&amp;"-"&amp;INDIRECT(ADDRESS(COLUMN(),ROW(),1,1,"MTT WIN")))</f>
        <v>1-0</v>
      </c>
      <c r="P38" s="11" t="str" cm="1">
        <f t="array" aca="1" ref="P38" ca="1">IF(ROW()=COLUMN(),INDIRECT(ADDRESS(ROW(),COLUMN(),1,1,"MTT WIN")),INDIRECT(ADDRESS(ROW(),COLUMN(),1,1,"MTT WIN"))&amp;"-"&amp;INDIRECT(ADDRESS(COLUMN(),ROW(),1,1,"MTT WIN")))</f>
        <v>0-0</v>
      </c>
      <c r="Q38" s="11" t="str" cm="1">
        <f t="array" aca="1" ref="Q38" ca="1">IF(ROW()=COLUMN(),INDIRECT(ADDRESS(ROW(),COLUMN(),1,1,"MTT WIN")),INDIRECT(ADDRESS(ROW(),COLUMN(),1,1,"MTT WIN"))&amp;"-"&amp;INDIRECT(ADDRESS(COLUMN(),ROW(),1,1,"MTT WIN")))</f>
        <v>0-0</v>
      </c>
      <c r="R38" s="11" t="str" cm="1">
        <f t="array" aca="1" ref="R38" ca="1">IF(ROW()=COLUMN(),INDIRECT(ADDRESS(ROW(),COLUMN(),1,1,"MTT WIN")),INDIRECT(ADDRESS(ROW(),COLUMN(),1,1,"MTT WIN"))&amp;"-"&amp;INDIRECT(ADDRESS(COLUMN(),ROW(),1,1,"MTT WIN")))</f>
        <v>0-0</v>
      </c>
      <c r="S38" s="11" t="str" cm="1">
        <f t="array" aca="1" ref="S38" ca="1">IF(ROW()=COLUMN(),INDIRECT(ADDRESS(ROW(),COLUMN(),1,1,"MTT WIN")),INDIRECT(ADDRESS(ROW(),COLUMN(),1,1,"MTT WIN"))&amp;"-"&amp;INDIRECT(ADDRESS(COLUMN(),ROW(),1,1,"MTT WIN")))</f>
        <v>0-0</v>
      </c>
      <c r="T38" s="11" t="str" cm="1">
        <f t="array" aca="1" ref="T38" ca="1">IF(ROW()=COLUMN(),INDIRECT(ADDRESS(ROW(),COLUMN(),1,1,"MTT WIN")),INDIRECT(ADDRESS(ROW(),COLUMN(),1,1,"MTT WIN"))&amp;"-"&amp;INDIRECT(ADDRESS(COLUMN(),ROW(),1,1,"MTT WIN")))</f>
        <v>0-0</v>
      </c>
      <c r="U38" s="11" t="str" cm="1">
        <f t="array" aca="1" ref="U38" ca="1">IF(ROW()=COLUMN(),INDIRECT(ADDRESS(ROW(),COLUMN(),1,1,"MTT WIN")),INDIRECT(ADDRESS(ROW(),COLUMN(),1,1,"MTT WIN"))&amp;"-"&amp;INDIRECT(ADDRESS(COLUMN(),ROW(),1,1,"MTT WIN")))</f>
        <v>1-1</v>
      </c>
      <c r="V38" s="11" t="str" cm="1">
        <f t="array" aca="1" ref="V38" ca="1">IF(ROW()=COLUMN(),INDIRECT(ADDRESS(ROW(),COLUMN(),1,1,"MTT WIN")),INDIRECT(ADDRESS(ROW(),COLUMN(),1,1,"MTT WIN"))&amp;"-"&amp;INDIRECT(ADDRESS(COLUMN(),ROW(),1,1,"MTT WIN")))</f>
        <v>1-0</v>
      </c>
      <c r="W38" s="11" t="str" cm="1">
        <f t="array" aca="1" ref="W38" ca="1">IF(ROW()=COLUMN(),INDIRECT(ADDRESS(ROW(),COLUMN(),1,1,"MTT WIN")),INDIRECT(ADDRESS(ROW(),COLUMN(),1,1,"MTT WIN"))&amp;"-"&amp;INDIRECT(ADDRESS(COLUMN(),ROW(),1,1,"MTT WIN")))</f>
        <v>1-0</v>
      </c>
      <c r="X38" s="11" t="str" cm="1">
        <f t="array" aca="1" ref="X38" ca="1">IF(ROW()=COLUMN(),INDIRECT(ADDRESS(ROW(),COLUMN(),1,1,"MTT WIN")),INDIRECT(ADDRESS(ROW(),COLUMN(),1,1,"MTT WIN"))&amp;"-"&amp;INDIRECT(ADDRESS(COLUMN(),ROW(),1,1,"MTT WIN")))</f>
        <v>1-0</v>
      </c>
      <c r="Y38" s="11" t="str" cm="1">
        <f t="array" aca="1" ref="Y38" ca="1">IF(ROW()=COLUMN(),INDIRECT(ADDRESS(ROW(),COLUMN(),1,1,"MTT WIN")),INDIRECT(ADDRESS(ROW(),COLUMN(),1,1,"MTT WIN"))&amp;"-"&amp;INDIRECT(ADDRESS(COLUMN(),ROW(),1,1,"MTT WIN")))</f>
        <v>0-0</v>
      </c>
      <c r="Z38" s="11" t="str" cm="1">
        <f t="array" aca="1" ref="Z38" ca="1">IF(ROW()=COLUMN(),INDIRECT(ADDRESS(ROW(),COLUMN(),1,1,"MTT WIN")),INDIRECT(ADDRESS(ROW(),COLUMN(),1,1,"MTT WIN"))&amp;"-"&amp;INDIRECT(ADDRESS(COLUMN(),ROW(),1,1,"MTT WIN")))</f>
        <v>1-0</v>
      </c>
      <c r="AA38" s="11" t="str" cm="1">
        <f t="array" aca="1" ref="AA38" ca="1">IF(ROW()=COLUMN(),INDIRECT(ADDRESS(ROW(),COLUMN(),1,1,"MTT WIN")),INDIRECT(ADDRESS(ROW(),COLUMN(),1,1,"MTT WIN"))&amp;"-"&amp;INDIRECT(ADDRESS(COLUMN(),ROW(),1,1,"MTT WIN")))</f>
        <v>0-0</v>
      </c>
      <c r="AB38" s="11" t="str" cm="1">
        <f t="array" aca="1" ref="AB38" ca="1">IF(ROW()=COLUMN(),INDIRECT(ADDRESS(ROW(),COLUMN(),1,1,"MTT WIN")),INDIRECT(ADDRESS(ROW(),COLUMN(),1,1,"MTT WIN"))&amp;"-"&amp;INDIRECT(ADDRESS(COLUMN(),ROW(),1,1,"MTT WIN")))</f>
        <v>0-0</v>
      </c>
      <c r="AC38" s="11" t="str" cm="1">
        <f t="array" aca="1" ref="AC38" ca="1">IF(ROW()=COLUMN(),INDIRECT(ADDRESS(ROW(),COLUMN(),1,1,"MTT WIN")),INDIRECT(ADDRESS(ROW(),COLUMN(),1,1,"MTT WIN"))&amp;"-"&amp;INDIRECT(ADDRESS(COLUMN(),ROW(),1,1,"MTT WIN")))</f>
        <v>0-0</v>
      </c>
      <c r="AD38" s="11" t="str" cm="1">
        <f t="array" aca="1" ref="AD38" ca="1">IF(ROW()=COLUMN(),INDIRECT(ADDRESS(ROW(),COLUMN(),1,1,"MTT WIN")),INDIRECT(ADDRESS(ROW(),COLUMN(),1,1,"MTT WIN"))&amp;"-"&amp;INDIRECT(ADDRESS(COLUMN(),ROW(),1,1,"MTT WIN")))</f>
        <v>0-0</v>
      </c>
      <c r="AE38" s="11" t="str" cm="1">
        <f t="array" aca="1" ref="AE38" ca="1">IF(ROW()=COLUMN(),INDIRECT(ADDRESS(ROW(),COLUMN(),1,1,"MTT WIN")),INDIRECT(ADDRESS(ROW(),COLUMN(),1,1,"MTT WIN"))&amp;"-"&amp;INDIRECT(ADDRESS(COLUMN(),ROW(),1,1,"MTT WIN")))</f>
        <v>0-0</v>
      </c>
      <c r="AF38" s="11" t="str" cm="1">
        <f t="array" aca="1" ref="AF38" ca="1">IF(ROW()=COLUMN(),INDIRECT(ADDRESS(ROW(),COLUMN(),1,1,"MTT WIN")),INDIRECT(ADDRESS(ROW(),COLUMN(),1,1,"MTT WIN"))&amp;"-"&amp;INDIRECT(ADDRESS(COLUMN(),ROW(),1,1,"MTT WIN")))</f>
        <v>0-0</v>
      </c>
      <c r="AG38" s="11" t="str" cm="1">
        <f t="array" aca="1" ref="AG38" ca="1">IF(ROW()=COLUMN(),INDIRECT(ADDRESS(ROW(),COLUMN(),1,1,"MTT WIN")),INDIRECT(ADDRESS(ROW(),COLUMN(),1,1,"MTT WIN"))&amp;"-"&amp;INDIRECT(ADDRESS(COLUMN(),ROW(),1,1,"MTT WIN")))</f>
        <v>0-0</v>
      </c>
      <c r="AH38" s="11" t="str" cm="1">
        <f t="array" aca="1" ref="AH38" ca="1">IF(ROW()=COLUMN(),INDIRECT(ADDRESS(ROW(),COLUMN(),1,1,"MTT WIN")),INDIRECT(ADDRESS(ROW(),COLUMN(),1,1,"MTT WIN"))&amp;"-"&amp;INDIRECT(ADDRESS(COLUMN(),ROW(),1,1,"MTT WIN")))</f>
        <v>0-0</v>
      </c>
      <c r="AI38" s="11" t="str" cm="1">
        <f t="array" aca="1" ref="AI38" ca="1">IF(ROW()=COLUMN(),INDIRECT(ADDRESS(ROW(),COLUMN(),1,1,"MTT WIN")),INDIRECT(ADDRESS(ROW(),COLUMN(),1,1,"MTT WIN"))&amp;"-"&amp;INDIRECT(ADDRESS(COLUMN(),ROW(),1,1,"MTT WIN")))</f>
        <v>0-0</v>
      </c>
      <c r="AJ38" s="11" t="str" cm="1">
        <f t="array" aca="1" ref="AJ38" ca="1">IF(ROW()=COLUMN(),INDIRECT(ADDRESS(ROW(),COLUMN(),1,1,"MTT WIN")),INDIRECT(ADDRESS(ROW(),COLUMN(),1,1,"MTT WIN"))&amp;"-"&amp;INDIRECT(ADDRESS(COLUMN(),ROW(),1,1,"MTT WIN")))</f>
        <v>0-0</v>
      </c>
      <c r="AK38" s="11" t="str" cm="1">
        <f t="array" aca="1" ref="AK38" ca="1">IF(ROW()=COLUMN(),INDIRECT(ADDRESS(ROW(),COLUMN(),1,1,"MTT WIN")),INDIRECT(ADDRESS(ROW(),COLUMN(),1,1,"MTT WIN"))&amp;"-"&amp;INDIRECT(ADDRESS(COLUMN(),ROW(),1,1,"MTT WIN")))</f>
        <v>0-1</v>
      </c>
      <c r="AL38" s="11" cm="1">
        <f t="array" aca="1" ref="AL38" ca="1">IF(ROW()=COLUMN(),INDIRECT(ADDRESS(ROW(),COLUMN(),1,1,"MTT WIN")),INDIRECT(ADDRESS(ROW(),COLUMN(),1,1,"MTT WIN"))&amp;"-"&amp;INDIRECT(ADDRESS(COLUMN(),ROW(),1,1,"MTT WIN")))</f>
        <v>0</v>
      </c>
      <c r="AM38" s="11" t="str" cm="1">
        <f t="array" aca="1" ref="AM38" ca="1">IF(ROW()=COLUMN(),INDIRECT(ADDRESS(ROW(),COLUMN(),1,1,"MTT WIN")),INDIRECT(ADDRESS(ROW(),COLUMN(),1,1,"MTT WIN"))&amp;"-"&amp;INDIRECT(ADDRESS(COLUMN(),ROW(),1,1,"MTT WIN")))</f>
        <v>0-0</v>
      </c>
      <c r="AN38" s="11" t="str" cm="1">
        <f t="array" aca="1" ref="AN38" ca="1">IF(ROW()=COLUMN(),INDIRECT(ADDRESS(ROW(),COLUMN(),1,1,"MTT WIN")),INDIRECT(ADDRESS(ROW(),COLUMN(),1,1,"MTT WIN"))&amp;"-"&amp;INDIRECT(ADDRESS(COLUMN(),ROW(),1,1,"MTT WIN")))</f>
        <v>0-0</v>
      </c>
      <c r="AO38" s="11" t="str" cm="1">
        <f t="array" aca="1" ref="AO38" ca="1">IF(ROW()=COLUMN(),INDIRECT(ADDRESS(ROW(),COLUMN(),1,1,"MTT WIN")),INDIRECT(ADDRESS(ROW(),COLUMN(),1,1,"MTT WIN"))&amp;"-"&amp;INDIRECT(ADDRESS(COLUMN(),ROW(),1,1,"MTT WIN")))</f>
        <v>0-0</v>
      </c>
      <c r="AP38" s="11" t="str" cm="1">
        <f t="array" aca="1" ref="AP38" ca="1">IF(ROW()=COLUMN(),INDIRECT(ADDRESS(ROW(),COLUMN(),1,1,"MTT WIN")),INDIRECT(ADDRESS(ROW(),COLUMN(),1,1,"MTT WIN"))&amp;"-"&amp;INDIRECT(ADDRESS(COLUMN(),ROW(),1,1,"MTT WIN")))</f>
        <v>0-0</v>
      </c>
      <c r="AQ38" s="11" t="str" cm="1">
        <f t="array" aca="1" ref="AQ38" ca="1">IF(ROW()=COLUMN(),INDIRECT(ADDRESS(ROW(),COLUMN(),1,1,"MTT WIN")),INDIRECT(ADDRESS(ROW(),COLUMN(),1,1,"MTT WIN"))&amp;"-"&amp;INDIRECT(ADDRESS(COLUMN(),ROW(),1,1,"MTT WIN")))</f>
        <v>0-0</v>
      </c>
      <c r="AR38" s="11" t="str" cm="1">
        <f t="array" aca="1" ref="AR38" ca="1">IF(ROW()=COLUMN(),INDIRECT(ADDRESS(ROW(),COLUMN(),1,1,"MTT WIN")),INDIRECT(ADDRESS(ROW(),COLUMN(),1,1,"MTT WIN"))&amp;"-"&amp;INDIRECT(ADDRESS(COLUMN(),ROW(),1,1,"MTT WIN")))</f>
        <v>0-0</v>
      </c>
      <c r="AS38" s="11" t="str" cm="1">
        <f t="array" aca="1" ref="AS38" ca="1">IF(ROW()=COLUMN(),INDIRECT(ADDRESS(ROW(),COLUMN(),1,1,"MTT WIN")),INDIRECT(ADDRESS(ROW(),COLUMN(),1,1,"MTT WIN"))&amp;"-"&amp;INDIRECT(ADDRESS(COLUMN(),ROW(),1,1,"MTT WIN")))</f>
        <v>0-0</v>
      </c>
      <c r="AT38" s="11" t="str" cm="1">
        <f t="array" aca="1" ref="AT38" ca="1">IF(ROW()=COLUMN(),INDIRECT(ADDRESS(ROW(),COLUMN(),1,1,"MTT WIN")),INDIRECT(ADDRESS(ROW(),COLUMN(),1,1,"MTT WIN"))&amp;"-"&amp;INDIRECT(ADDRESS(COLUMN(),ROW(),1,1,"MTT WIN")))</f>
        <v>0-0</v>
      </c>
      <c r="AU38" s="11" t="str" cm="1">
        <f t="array" aca="1" ref="AU38" ca="1">IF(ROW()=COLUMN(),INDIRECT(ADDRESS(ROW(),COLUMN(),1,1,"MTT WIN")),INDIRECT(ADDRESS(ROW(),COLUMN(),1,1,"MTT WIN"))&amp;"-"&amp;INDIRECT(ADDRESS(COLUMN(),ROW(),1,1,"MTT WIN")))</f>
        <v>0-0</v>
      </c>
      <c r="AV38" s="11" t="str" cm="1">
        <f t="array" aca="1" ref="AV38" ca="1">IF(ROW()=COLUMN(),INDIRECT(ADDRESS(ROW(),COLUMN(),1,1,"MTT WIN")),INDIRECT(ADDRESS(ROW(),COLUMN(),1,1,"MTT WIN"))&amp;"-"&amp;INDIRECT(ADDRESS(COLUMN(),ROW(),1,1,"MTT WIN")))</f>
        <v>0-0</v>
      </c>
      <c r="AW38" s="11" t="str" cm="1">
        <f t="array" aca="1" ref="AW38" ca="1">IF(ROW()=COLUMN(),INDIRECT(ADDRESS(ROW(),COLUMN(),1,1,"MTT WIN")),INDIRECT(ADDRESS(ROW(),COLUMN(),1,1,"MTT WIN"))&amp;"-"&amp;INDIRECT(ADDRESS(COLUMN(),ROW(),1,1,"MTT WIN")))</f>
        <v>0-0</v>
      </c>
      <c r="AX38" s="11" t="str" cm="1">
        <f t="array" aca="1" ref="AX38" ca="1">IF(ROW()=COLUMN(),INDIRECT(ADDRESS(ROW(),COLUMN(),1,1,"MTT WIN")),INDIRECT(ADDRESS(ROW(),COLUMN(),1,1,"MTT WIN"))&amp;"-"&amp;INDIRECT(ADDRESS(COLUMN(),ROW(),1,1,"MTT WIN")))</f>
        <v>0-0</v>
      </c>
      <c r="AY38" s="11" t="str" cm="1">
        <f t="array" aca="1" ref="AY38" ca="1">IF(ROW()=COLUMN(),INDIRECT(ADDRESS(ROW(),COLUMN(),1,1,"MTT WIN")),INDIRECT(ADDRESS(ROW(),COLUMN(),1,1,"MTT WIN"))&amp;"-"&amp;INDIRECT(ADDRESS(COLUMN(),ROW(),1,1,"MTT WIN")))</f>
        <v>0-0</v>
      </c>
      <c r="AZ38" s="11" t="str" cm="1">
        <f t="array" aca="1" ref="AZ38" ca="1">IF(ROW()=COLUMN(),INDIRECT(ADDRESS(ROW(),COLUMN(),1,1,"MTT WIN")),INDIRECT(ADDRESS(ROW(),COLUMN(),1,1,"MTT WIN"))&amp;"-"&amp;INDIRECT(ADDRESS(COLUMN(),ROW(),1,1,"MTT WIN")))</f>
        <v>0-0</v>
      </c>
      <c r="BA38" s="11" t="str" cm="1">
        <f t="array" aca="1" ref="BA38" ca="1">IF(ROW()=COLUMN(),INDIRECT(ADDRESS(ROW(),COLUMN(),1,1,"MTT WIN")),INDIRECT(ADDRESS(ROW(),COLUMN(),1,1,"MTT WIN"))&amp;"-"&amp;INDIRECT(ADDRESS(COLUMN(),ROW(),1,1,"MTT WIN")))</f>
        <v>1-0</v>
      </c>
      <c r="BB38" s="11" t="str" cm="1">
        <f t="array" aca="1" ref="BB38" ca="1">IF(ROW()=COLUMN(),INDIRECT(ADDRESS(ROW(),COLUMN(),1,1,"MTT WIN")),INDIRECT(ADDRESS(ROW(),COLUMN(),1,1,"MTT WIN"))&amp;"-"&amp;INDIRECT(ADDRESS(COLUMN(),ROW(),1,1,"MTT WIN")))</f>
        <v>0-0</v>
      </c>
      <c r="BC38" s="11" t="str" cm="1">
        <f t="array" aca="1" ref="BC38" ca="1">IF(ROW()=COLUMN(),INDIRECT(ADDRESS(ROW(),COLUMN(),1,1,"MTT WIN")),INDIRECT(ADDRESS(ROW(),COLUMN(),1,1,"MTT WIN"))&amp;"-"&amp;INDIRECT(ADDRESS(COLUMN(),ROW(),1,1,"MTT WIN")))</f>
        <v>0-0</v>
      </c>
      <c r="BD38" s="11" t="str" cm="1">
        <f t="array" aca="1" ref="BD38" ca="1">IF(ROW()=COLUMN(),INDIRECT(ADDRESS(ROW(),COLUMN(),1,1,"MTT WIN")),INDIRECT(ADDRESS(ROW(),COLUMN(),1,1,"MTT WIN"))&amp;"-"&amp;INDIRECT(ADDRESS(COLUMN(),ROW(),1,1,"MTT WIN")))</f>
        <v>0-0</v>
      </c>
      <c r="BE38" s="11" t="str" cm="1">
        <f t="array" aca="1" ref="BE38" ca="1">IF(ROW()=COLUMN(),INDIRECT(ADDRESS(ROW(),COLUMN(),1,1,"MTT WIN")),INDIRECT(ADDRESS(ROW(),COLUMN(),1,1,"MTT WIN"))&amp;"-"&amp;INDIRECT(ADDRESS(COLUMN(),ROW(),1,1,"MTT WIN")))</f>
        <v>0-0</v>
      </c>
      <c r="BF38" s="11" t="str" cm="1">
        <f t="array" aca="1" ref="BF38" ca="1">IF(ROW()=COLUMN(),INDIRECT(ADDRESS(ROW(),COLUMN(),1,1,"MTT WIN")),INDIRECT(ADDRESS(ROW(),COLUMN(),1,1,"MTT WIN"))&amp;"-"&amp;INDIRECT(ADDRESS(COLUMN(),ROW(),1,1,"MTT WIN")))</f>
        <v>0-0</v>
      </c>
    </row>
    <row r="39" spans="1:58" ht="55" customHeight="1" x14ac:dyDescent="0.3">
      <c r="A39" s="3" t="str">
        <f ca="1">MATCHUP!A39</f>
        <v>Mono Red Dredge</v>
      </c>
      <c r="B39" s="11" t="str" cm="1">
        <f t="array" aca="1" ref="B39" ca="1">IF(ROW()=COLUMN(),INDIRECT(ADDRESS(ROW(),COLUMN(),1,1,"MTT WIN")),INDIRECT(ADDRESS(ROW(),COLUMN(),1,1,"MTT WIN"))&amp;"-"&amp;INDIRECT(ADDRESS(COLUMN(),ROW(),1,1,"MTT WIN")))</f>
        <v>3-3</v>
      </c>
      <c r="C39" s="11" t="str" cm="1">
        <f t="array" aca="1" ref="C39" ca="1">IF(ROW()=COLUMN(),INDIRECT(ADDRESS(ROW(),COLUMN(),1,1,"MTT WIN")),INDIRECT(ADDRESS(ROW(),COLUMN(),1,1,"MTT WIN"))&amp;"-"&amp;INDIRECT(ADDRESS(COLUMN(),ROW(),1,1,"MTT WIN")))</f>
        <v>2-0</v>
      </c>
      <c r="D39" s="11" t="str" cm="1">
        <f t="array" aca="1" ref="D39" ca="1">IF(ROW()=COLUMN(),INDIRECT(ADDRESS(ROW(),COLUMN(),1,1,"MTT WIN")),INDIRECT(ADDRESS(ROW(),COLUMN(),1,1,"MTT WIN"))&amp;"-"&amp;INDIRECT(ADDRESS(COLUMN(),ROW(),1,1,"MTT WIN")))</f>
        <v>0-0</v>
      </c>
      <c r="E39" s="11" t="str" cm="1">
        <f t="array" aca="1" ref="E39" ca="1">IF(ROW()=COLUMN(),INDIRECT(ADDRESS(ROW(),COLUMN(),1,1,"MTT WIN")),INDIRECT(ADDRESS(ROW(),COLUMN(),1,1,"MTT WIN"))&amp;"-"&amp;INDIRECT(ADDRESS(COLUMN(),ROW(),1,1,"MTT WIN")))</f>
        <v>0-0</v>
      </c>
      <c r="F39" s="11" t="str" cm="1">
        <f t="array" aca="1" ref="F39" ca="1">IF(ROW()=COLUMN(),INDIRECT(ADDRESS(ROW(),COLUMN(),1,1,"MTT WIN")),INDIRECT(ADDRESS(ROW(),COLUMN(),1,1,"MTT WIN"))&amp;"-"&amp;INDIRECT(ADDRESS(COLUMN(),ROW(),1,1,"MTT WIN")))</f>
        <v>1-1</v>
      </c>
      <c r="G39" s="11" t="str" cm="1">
        <f t="array" aca="1" ref="G39" ca="1">IF(ROW()=COLUMN(),INDIRECT(ADDRESS(ROW(),COLUMN(),1,1,"MTT WIN")),INDIRECT(ADDRESS(ROW(),COLUMN(),1,1,"MTT WIN"))&amp;"-"&amp;INDIRECT(ADDRESS(COLUMN(),ROW(),1,1,"MTT WIN")))</f>
        <v>1-1</v>
      </c>
      <c r="H39" s="11" t="str" cm="1">
        <f t="array" aca="1" ref="H39" ca="1">IF(ROW()=COLUMN(),INDIRECT(ADDRESS(ROW(),COLUMN(),1,1,"MTT WIN")),INDIRECT(ADDRESS(ROW(),COLUMN(),1,1,"MTT WIN"))&amp;"-"&amp;INDIRECT(ADDRESS(COLUMN(),ROW(),1,1,"MTT WIN")))</f>
        <v>0-0</v>
      </c>
      <c r="I39" s="11" t="str" cm="1">
        <f t="array" aca="1" ref="I39" ca="1">IF(ROW()=COLUMN(),INDIRECT(ADDRESS(ROW(),COLUMN(),1,1,"MTT WIN")),INDIRECT(ADDRESS(ROW(),COLUMN(),1,1,"MTT WIN"))&amp;"-"&amp;INDIRECT(ADDRESS(COLUMN(),ROW(),1,1,"MTT WIN")))</f>
        <v>0-0</v>
      </c>
      <c r="J39" s="11" t="str" cm="1">
        <f t="array" aca="1" ref="J39" ca="1">IF(ROW()=COLUMN(),INDIRECT(ADDRESS(ROW(),COLUMN(),1,1,"MTT WIN")),INDIRECT(ADDRESS(ROW(),COLUMN(),1,1,"MTT WIN"))&amp;"-"&amp;INDIRECT(ADDRESS(COLUMN(),ROW(),1,1,"MTT WIN")))</f>
        <v>0-0</v>
      </c>
      <c r="K39" s="11" t="str" cm="1">
        <f t="array" aca="1" ref="K39" ca="1">IF(ROW()=COLUMN(),INDIRECT(ADDRESS(ROW(),COLUMN(),1,1,"MTT WIN")),INDIRECT(ADDRESS(ROW(),COLUMN(),1,1,"MTT WIN"))&amp;"-"&amp;INDIRECT(ADDRESS(COLUMN(),ROW(),1,1,"MTT WIN")))</f>
        <v>2-0</v>
      </c>
      <c r="L39" s="11" t="str" cm="1">
        <f t="array" aca="1" ref="L39" ca="1">IF(ROW()=COLUMN(),INDIRECT(ADDRESS(ROW(),COLUMN(),1,1,"MTT WIN")),INDIRECT(ADDRESS(ROW(),COLUMN(),1,1,"MTT WIN"))&amp;"-"&amp;INDIRECT(ADDRESS(COLUMN(),ROW(),1,1,"MTT WIN")))</f>
        <v>1-0</v>
      </c>
      <c r="M39" s="11" t="str" cm="1">
        <f t="array" aca="1" ref="M39" ca="1">IF(ROW()=COLUMN(),INDIRECT(ADDRESS(ROW(),COLUMN(),1,1,"MTT WIN")),INDIRECT(ADDRESS(ROW(),COLUMN(),1,1,"MTT WIN"))&amp;"-"&amp;INDIRECT(ADDRESS(COLUMN(),ROW(),1,1,"MTT WIN")))</f>
        <v>0-1</v>
      </c>
      <c r="N39" s="11" t="str" cm="1">
        <f t="array" aca="1" ref="N39" ca="1">IF(ROW()=COLUMN(),INDIRECT(ADDRESS(ROW(),COLUMN(),1,1,"MTT WIN")),INDIRECT(ADDRESS(ROW(),COLUMN(),1,1,"MTT WIN"))&amp;"-"&amp;INDIRECT(ADDRESS(COLUMN(),ROW(),1,1,"MTT WIN")))</f>
        <v>0-1</v>
      </c>
      <c r="O39" s="11" t="str" cm="1">
        <f t="array" aca="1" ref="O39" ca="1">IF(ROW()=COLUMN(),INDIRECT(ADDRESS(ROW(),COLUMN(),1,1,"MTT WIN")),INDIRECT(ADDRESS(ROW(),COLUMN(),1,1,"MTT WIN"))&amp;"-"&amp;INDIRECT(ADDRESS(COLUMN(),ROW(),1,1,"MTT WIN")))</f>
        <v>1-0</v>
      </c>
      <c r="P39" s="11" t="str" cm="1">
        <f t="array" aca="1" ref="P39" ca="1">IF(ROW()=COLUMN(),INDIRECT(ADDRESS(ROW(),COLUMN(),1,1,"MTT WIN")),INDIRECT(ADDRESS(ROW(),COLUMN(),1,1,"MTT WIN"))&amp;"-"&amp;INDIRECT(ADDRESS(COLUMN(),ROW(),1,1,"MTT WIN")))</f>
        <v>1-0</v>
      </c>
      <c r="Q39" s="11" t="str" cm="1">
        <f t="array" aca="1" ref="Q39" ca="1">IF(ROW()=COLUMN(),INDIRECT(ADDRESS(ROW(),COLUMN(),1,1,"MTT WIN")),INDIRECT(ADDRESS(ROW(),COLUMN(),1,1,"MTT WIN"))&amp;"-"&amp;INDIRECT(ADDRESS(COLUMN(),ROW(),1,1,"MTT WIN")))</f>
        <v>1-0</v>
      </c>
      <c r="R39" s="11" t="str" cm="1">
        <f t="array" aca="1" ref="R39" ca="1">IF(ROW()=COLUMN(),INDIRECT(ADDRESS(ROW(),COLUMN(),1,1,"MTT WIN")),INDIRECT(ADDRESS(ROW(),COLUMN(),1,1,"MTT WIN"))&amp;"-"&amp;INDIRECT(ADDRESS(COLUMN(),ROW(),1,1,"MTT WIN")))</f>
        <v>1-0</v>
      </c>
      <c r="S39" s="11" t="str" cm="1">
        <f t="array" aca="1" ref="S39" ca="1">IF(ROW()=COLUMN(),INDIRECT(ADDRESS(ROW(),COLUMN(),1,1,"MTT WIN")),INDIRECT(ADDRESS(ROW(),COLUMN(),1,1,"MTT WIN"))&amp;"-"&amp;INDIRECT(ADDRESS(COLUMN(),ROW(),1,1,"MTT WIN")))</f>
        <v>0-0</v>
      </c>
      <c r="T39" s="11" t="str" cm="1">
        <f t="array" aca="1" ref="T39" ca="1">IF(ROW()=COLUMN(),INDIRECT(ADDRESS(ROW(),COLUMN(),1,1,"MTT WIN")),INDIRECT(ADDRESS(ROW(),COLUMN(),1,1,"MTT WIN"))&amp;"-"&amp;INDIRECT(ADDRESS(COLUMN(),ROW(),1,1,"MTT WIN")))</f>
        <v>1-0</v>
      </c>
      <c r="U39" s="11" t="str" cm="1">
        <f t="array" aca="1" ref="U39" ca="1">IF(ROW()=COLUMN(),INDIRECT(ADDRESS(ROW(),COLUMN(),1,1,"MTT WIN")),INDIRECT(ADDRESS(ROW(),COLUMN(),1,1,"MTT WIN"))&amp;"-"&amp;INDIRECT(ADDRESS(COLUMN(),ROW(),1,1,"MTT WIN")))</f>
        <v>0-0</v>
      </c>
      <c r="V39" s="11" t="str" cm="1">
        <f t="array" aca="1" ref="V39" ca="1">IF(ROW()=COLUMN(),INDIRECT(ADDRESS(ROW(),COLUMN(),1,1,"MTT WIN")),INDIRECT(ADDRESS(ROW(),COLUMN(),1,1,"MTT WIN"))&amp;"-"&amp;INDIRECT(ADDRESS(COLUMN(),ROW(),1,1,"MTT WIN")))</f>
        <v>0-0</v>
      </c>
      <c r="W39" s="11" t="str" cm="1">
        <f t="array" aca="1" ref="W39" ca="1">IF(ROW()=COLUMN(),INDIRECT(ADDRESS(ROW(),COLUMN(),1,1,"MTT WIN")),INDIRECT(ADDRESS(ROW(),COLUMN(),1,1,"MTT WIN"))&amp;"-"&amp;INDIRECT(ADDRESS(COLUMN(),ROW(),1,1,"MTT WIN")))</f>
        <v>0-0</v>
      </c>
      <c r="X39" s="11" t="str" cm="1">
        <f t="array" aca="1" ref="X39" ca="1">IF(ROW()=COLUMN(),INDIRECT(ADDRESS(ROW(),COLUMN(),1,1,"MTT WIN")),INDIRECT(ADDRESS(ROW(),COLUMN(),1,1,"MTT WIN"))&amp;"-"&amp;INDIRECT(ADDRESS(COLUMN(),ROW(),1,1,"MTT WIN")))</f>
        <v>0-0</v>
      </c>
      <c r="Y39" s="11" t="str" cm="1">
        <f t="array" aca="1" ref="Y39" ca="1">IF(ROW()=COLUMN(),INDIRECT(ADDRESS(ROW(),COLUMN(),1,1,"MTT WIN")),INDIRECT(ADDRESS(ROW(),COLUMN(),1,1,"MTT WIN"))&amp;"-"&amp;INDIRECT(ADDRESS(COLUMN(),ROW(),1,1,"MTT WIN")))</f>
        <v>0-1</v>
      </c>
      <c r="Z39" s="11" t="str" cm="1">
        <f t="array" aca="1" ref="Z39" ca="1">IF(ROW()=COLUMN(),INDIRECT(ADDRESS(ROW(),COLUMN(),1,1,"MTT WIN")),INDIRECT(ADDRESS(ROW(),COLUMN(),1,1,"MTT WIN"))&amp;"-"&amp;INDIRECT(ADDRESS(COLUMN(),ROW(),1,1,"MTT WIN")))</f>
        <v>0-1</v>
      </c>
      <c r="AA39" s="11" t="str" cm="1">
        <f t="array" aca="1" ref="AA39" ca="1">IF(ROW()=COLUMN(),INDIRECT(ADDRESS(ROW(),COLUMN(),1,1,"MTT WIN")),INDIRECT(ADDRESS(ROW(),COLUMN(),1,1,"MTT WIN"))&amp;"-"&amp;INDIRECT(ADDRESS(COLUMN(),ROW(),1,1,"MTT WIN")))</f>
        <v>0-0</v>
      </c>
      <c r="AB39" s="11" t="str" cm="1">
        <f t="array" aca="1" ref="AB39" ca="1">IF(ROW()=COLUMN(),INDIRECT(ADDRESS(ROW(),COLUMN(),1,1,"MTT WIN")),INDIRECT(ADDRESS(ROW(),COLUMN(),1,1,"MTT WIN"))&amp;"-"&amp;INDIRECT(ADDRESS(COLUMN(),ROW(),1,1,"MTT WIN")))</f>
        <v>0-0</v>
      </c>
      <c r="AC39" s="11" t="str" cm="1">
        <f t="array" aca="1" ref="AC39" ca="1">IF(ROW()=COLUMN(),INDIRECT(ADDRESS(ROW(),COLUMN(),1,1,"MTT WIN")),INDIRECT(ADDRESS(ROW(),COLUMN(),1,1,"MTT WIN"))&amp;"-"&amp;INDIRECT(ADDRESS(COLUMN(),ROW(),1,1,"MTT WIN")))</f>
        <v>0-0</v>
      </c>
      <c r="AD39" s="11" t="str" cm="1">
        <f t="array" aca="1" ref="AD39" ca="1">IF(ROW()=COLUMN(),INDIRECT(ADDRESS(ROW(),COLUMN(),1,1,"MTT WIN")),INDIRECT(ADDRESS(ROW(),COLUMN(),1,1,"MTT WIN"))&amp;"-"&amp;INDIRECT(ADDRESS(COLUMN(),ROW(),1,1,"MTT WIN")))</f>
        <v>0-0</v>
      </c>
      <c r="AE39" s="11" t="str" cm="1">
        <f t="array" aca="1" ref="AE39" ca="1">IF(ROW()=COLUMN(),INDIRECT(ADDRESS(ROW(),COLUMN(),1,1,"MTT WIN")),INDIRECT(ADDRESS(ROW(),COLUMN(),1,1,"MTT WIN"))&amp;"-"&amp;INDIRECT(ADDRESS(COLUMN(),ROW(),1,1,"MTT WIN")))</f>
        <v>0-0</v>
      </c>
      <c r="AF39" s="11" t="str" cm="1">
        <f t="array" aca="1" ref="AF39" ca="1">IF(ROW()=COLUMN(),INDIRECT(ADDRESS(ROW(),COLUMN(),1,1,"MTT WIN")),INDIRECT(ADDRESS(ROW(),COLUMN(),1,1,"MTT WIN"))&amp;"-"&amp;INDIRECT(ADDRESS(COLUMN(),ROW(),1,1,"MTT WIN")))</f>
        <v>0-0</v>
      </c>
      <c r="AG39" s="11" t="str" cm="1">
        <f t="array" aca="1" ref="AG39" ca="1">IF(ROW()=COLUMN(),INDIRECT(ADDRESS(ROW(),COLUMN(),1,1,"MTT WIN")),INDIRECT(ADDRESS(ROW(),COLUMN(),1,1,"MTT WIN"))&amp;"-"&amp;INDIRECT(ADDRESS(COLUMN(),ROW(),1,1,"MTT WIN")))</f>
        <v>0-0</v>
      </c>
      <c r="AH39" s="11" t="str" cm="1">
        <f t="array" aca="1" ref="AH39" ca="1">IF(ROW()=COLUMN(),INDIRECT(ADDRESS(ROW(),COLUMN(),1,1,"MTT WIN")),INDIRECT(ADDRESS(ROW(),COLUMN(),1,1,"MTT WIN"))&amp;"-"&amp;INDIRECT(ADDRESS(COLUMN(),ROW(),1,1,"MTT WIN")))</f>
        <v>0-0</v>
      </c>
      <c r="AI39" s="11" t="str" cm="1">
        <f t="array" aca="1" ref="AI39" ca="1">IF(ROW()=COLUMN(),INDIRECT(ADDRESS(ROW(),COLUMN(),1,1,"MTT WIN")),INDIRECT(ADDRESS(ROW(),COLUMN(),1,1,"MTT WIN"))&amp;"-"&amp;INDIRECT(ADDRESS(COLUMN(),ROW(),1,1,"MTT WIN")))</f>
        <v>0-2</v>
      </c>
      <c r="AJ39" s="11" t="str" cm="1">
        <f t="array" aca="1" ref="AJ39" ca="1">IF(ROW()=COLUMN(),INDIRECT(ADDRESS(ROW(),COLUMN(),1,1,"MTT WIN")),INDIRECT(ADDRESS(ROW(),COLUMN(),1,1,"MTT WIN"))&amp;"-"&amp;INDIRECT(ADDRESS(COLUMN(),ROW(),1,1,"MTT WIN")))</f>
        <v>0-0</v>
      </c>
      <c r="AK39" s="11" t="str" cm="1">
        <f t="array" aca="1" ref="AK39" ca="1">IF(ROW()=COLUMN(),INDIRECT(ADDRESS(ROW(),COLUMN(),1,1,"MTT WIN")),INDIRECT(ADDRESS(ROW(),COLUMN(),1,1,"MTT WIN"))&amp;"-"&amp;INDIRECT(ADDRESS(COLUMN(),ROW(),1,1,"MTT WIN")))</f>
        <v>0-0</v>
      </c>
      <c r="AL39" s="11" t="str" cm="1">
        <f t="array" aca="1" ref="AL39" ca="1">IF(ROW()=COLUMN(),INDIRECT(ADDRESS(ROW(),COLUMN(),1,1,"MTT WIN")),INDIRECT(ADDRESS(ROW(),COLUMN(),1,1,"MTT WIN"))&amp;"-"&amp;INDIRECT(ADDRESS(COLUMN(),ROW(),1,1,"MTT WIN")))</f>
        <v>0-0</v>
      </c>
      <c r="AM39" s="11" cm="1">
        <f t="array" aca="1" ref="AM39" ca="1">IF(ROW()=COLUMN(),INDIRECT(ADDRESS(ROW(),COLUMN(),1,1,"MTT WIN")),INDIRECT(ADDRESS(ROW(),COLUMN(),1,1,"MTT WIN"))&amp;"-"&amp;INDIRECT(ADDRESS(COLUMN(),ROW(),1,1,"MTT WIN")))</f>
        <v>0</v>
      </c>
      <c r="AN39" s="11" t="str" cm="1">
        <f t="array" aca="1" ref="AN39" ca="1">IF(ROW()=COLUMN(),INDIRECT(ADDRESS(ROW(),COLUMN(),1,1,"MTT WIN")),INDIRECT(ADDRESS(ROW(),COLUMN(),1,1,"MTT WIN"))&amp;"-"&amp;INDIRECT(ADDRESS(COLUMN(),ROW(),1,1,"MTT WIN")))</f>
        <v>0-0</v>
      </c>
      <c r="AO39" s="11" t="str" cm="1">
        <f t="array" aca="1" ref="AO39" ca="1">IF(ROW()=COLUMN(),INDIRECT(ADDRESS(ROW(),COLUMN(),1,1,"MTT WIN")),INDIRECT(ADDRESS(ROW(),COLUMN(),1,1,"MTT WIN"))&amp;"-"&amp;INDIRECT(ADDRESS(COLUMN(),ROW(),1,1,"MTT WIN")))</f>
        <v>0-0</v>
      </c>
      <c r="AP39" s="11" t="str" cm="1">
        <f t="array" aca="1" ref="AP39" ca="1">IF(ROW()=COLUMN(),INDIRECT(ADDRESS(ROW(),COLUMN(),1,1,"MTT WIN")),INDIRECT(ADDRESS(ROW(),COLUMN(),1,1,"MTT WIN"))&amp;"-"&amp;INDIRECT(ADDRESS(COLUMN(),ROW(),1,1,"MTT WIN")))</f>
        <v>0-0</v>
      </c>
      <c r="AQ39" s="11" t="str" cm="1">
        <f t="array" aca="1" ref="AQ39" ca="1">IF(ROW()=COLUMN(),INDIRECT(ADDRESS(ROW(),COLUMN(),1,1,"MTT WIN")),INDIRECT(ADDRESS(ROW(),COLUMN(),1,1,"MTT WIN"))&amp;"-"&amp;INDIRECT(ADDRESS(COLUMN(),ROW(),1,1,"MTT WIN")))</f>
        <v>0-0</v>
      </c>
      <c r="AR39" s="11" t="str" cm="1">
        <f t="array" aca="1" ref="AR39" ca="1">IF(ROW()=COLUMN(),INDIRECT(ADDRESS(ROW(),COLUMN(),1,1,"MTT WIN")),INDIRECT(ADDRESS(ROW(),COLUMN(),1,1,"MTT WIN"))&amp;"-"&amp;INDIRECT(ADDRESS(COLUMN(),ROW(),1,1,"MTT WIN")))</f>
        <v>0-0</v>
      </c>
      <c r="AS39" s="11" t="str" cm="1">
        <f t="array" aca="1" ref="AS39" ca="1">IF(ROW()=COLUMN(),INDIRECT(ADDRESS(ROW(),COLUMN(),1,1,"MTT WIN")),INDIRECT(ADDRESS(ROW(),COLUMN(),1,1,"MTT WIN"))&amp;"-"&amp;INDIRECT(ADDRESS(COLUMN(),ROW(),1,1,"MTT WIN")))</f>
        <v>0-0</v>
      </c>
      <c r="AT39" s="11" t="str" cm="1">
        <f t="array" aca="1" ref="AT39" ca="1">IF(ROW()=COLUMN(),INDIRECT(ADDRESS(ROW(),COLUMN(),1,1,"MTT WIN")),INDIRECT(ADDRESS(ROW(),COLUMN(),1,1,"MTT WIN"))&amp;"-"&amp;INDIRECT(ADDRESS(COLUMN(),ROW(),1,1,"MTT WIN")))</f>
        <v>1-0</v>
      </c>
      <c r="AU39" s="11" t="str" cm="1">
        <f t="array" aca="1" ref="AU39" ca="1">IF(ROW()=COLUMN(),INDIRECT(ADDRESS(ROW(),COLUMN(),1,1,"MTT WIN")),INDIRECT(ADDRESS(ROW(),COLUMN(),1,1,"MTT WIN"))&amp;"-"&amp;INDIRECT(ADDRESS(COLUMN(),ROW(),1,1,"MTT WIN")))</f>
        <v>0-0</v>
      </c>
      <c r="AV39" s="11" t="str" cm="1">
        <f t="array" aca="1" ref="AV39" ca="1">IF(ROW()=COLUMN(),INDIRECT(ADDRESS(ROW(),COLUMN(),1,1,"MTT WIN")),INDIRECT(ADDRESS(ROW(),COLUMN(),1,1,"MTT WIN"))&amp;"-"&amp;INDIRECT(ADDRESS(COLUMN(),ROW(),1,1,"MTT WIN")))</f>
        <v>0-0</v>
      </c>
      <c r="AW39" s="11" t="str" cm="1">
        <f t="array" aca="1" ref="AW39" ca="1">IF(ROW()=COLUMN(),INDIRECT(ADDRESS(ROW(),COLUMN(),1,1,"MTT WIN")),INDIRECT(ADDRESS(ROW(),COLUMN(),1,1,"MTT WIN"))&amp;"-"&amp;INDIRECT(ADDRESS(COLUMN(),ROW(),1,1,"MTT WIN")))</f>
        <v>0-0</v>
      </c>
      <c r="AX39" s="11" t="str" cm="1">
        <f t="array" aca="1" ref="AX39" ca="1">IF(ROW()=COLUMN(),INDIRECT(ADDRESS(ROW(),COLUMN(),1,1,"MTT WIN")),INDIRECT(ADDRESS(ROW(),COLUMN(),1,1,"MTT WIN"))&amp;"-"&amp;INDIRECT(ADDRESS(COLUMN(),ROW(),1,1,"MTT WIN")))</f>
        <v>0-0</v>
      </c>
      <c r="AY39" s="11" t="str" cm="1">
        <f t="array" aca="1" ref="AY39" ca="1">IF(ROW()=COLUMN(),INDIRECT(ADDRESS(ROW(),COLUMN(),1,1,"MTT WIN")),INDIRECT(ADDRESS(ROW(),COLUMN(),1,1,"MTT WIN"))&amp;"-"&amp;INDIRECT(ADDRESS(COLUMN(),ROW(),1,1,"MTT WIN")))</f>
        <v>1-0</v>
      </c>
      <c r="AZ39" s="11" t="str" cm="1">
        <f t="array" aca="1" ref="AZ39" ca="1">IF(ROW()=COLUMN(),INDIRECT(ADDRESS(ROW(),COLUMN(),1,1,"MTT WIN")),INDIRECT(ADDRESS(ROW(),COLUMN(),1,1,"MTT WIN"))&amp;"-"&amp;INDIRECT(ADDRESS(COLUMN(),ROW(),1,1,"MTT WIN")))</f>
        <v>0-0</v>
      </c>
      <c r="BA39" s="11" t="str" cm="1">
        <f t="array" aca="1" ref="BA39" ca="1">IF(ROW()=COLUMN(),INDIRECT(ADDRESS(ROW(),COLUMN(),1,1,"MTT WIN")),INDIRECT(ADDRESS(ROW(),COLUMN(),1,1,"MTT WIN"))&amp;"-"&amp;INDIRECT(ADDRESS(COLUMN(),ROW(),1,1,"MTT WIN")))</f>
        <v>0-0</v>
      </c>
      <c r="BB39" s="11" t="str" cm="1">
        <f t="array" aca="1" ref="BB39" ca="1">IF(ROW()=COLUMN(),INDIRECT(ADDRESS(ROW(),COLUMN(),1,1,"MTT WIN")),INDIRECT(ADDRESS(ROW(),COLUMN(),1,1,"MTT WIN"))&amp;"-"&amp;INDIRECT(ADDRESS(COLUMN(),ROW(),1,1,"MTT WIN")))</f>
        <v>0-0</v>
      </c>
      <c r="BC39" s="11" t="str" cm="1">
        <f t="array" aca="1" ref="BC39" ca="1">IF(ROW()=COLUMN(),INDIRECT(ADDRESS(ROW(),COLUMN(),1,1,"MTT WIN")),INDIRECT(ADDRESS(ROW(),COLUMN(),1,1,"MTT WIN"))&amp;"-"&amp;INDIRECT(ADDRESS(COLUMN(),ROW(),1,1,"MTT WIN")))</f>
        <v>0-0</v>
      </c>
      <c r="BD39" s="11" t="str" cm="1">
        <f t="array" aca="1" ref="BD39" ca="1">IF(ROW()=COLUMN(),INDIRECT(ADDRESS(ROW(),COLUMN(),1,1,"MTT WIN")),INDIRECT(ADDRESS(ROW(),COLUMN(),1,1,"MTT WIN"))&amp;"-"&amp;INDIRECT(ADDRESS(COLUMN(),ROW(),1,1,"MTT WIN")))</f>
        <v>0-0</v>
      </c>
      <c r="BE39" s="11" t="str" cm="1">
        <f t="array" aca="1" ref="BE39" ca="1">IF(ROW()=COLUMN(),INDIRECT(ADDRESS(ROW(),COLUMN(),1,1,"MTT WIN")),INDIRECT(ADDRESS(ROW(),COLUMN(),1,1,"MTT WIN"))&amp;"-"&amp;INDIRECT(ADDRESS(COLUMN(),ROW(),1,1,"MTT WIN")))</f>
        <v>0-0</v>
      </c>
      <c r="BF39" s="11" t="str" cm="1">
        <f t="array" aca="1" ref="BF39" ca="1">IF(ROW()=COLUMN(),INDIRECT(ADDRESS(ROW(),COLUMN(),1,1,"MTT WIN")),INDIRECT(ADDRESS(ROW(),COLUMN(),1,1,"MTT WIN"))&amp;"-"&amp;INDIRECT(ADDRESS(COLUMN(),ROW(),1,1,"MTT WIN")))</f>
        <v>0-0</v>
      </c>
    </row>
    <row r="40" spans="1:58" ht="55" customHeight="1" x14ac:dyDescent="0.3">
      <c r="A40" s="3" t="str">
        <f ca="1">MATCHUP!A40</f>
        <v>Mono White Heroic</v>
      </c>
      <c r="B40" s="11" t="str" cm="1">
        <f t="array" aca="1" ref="B40" ca="1">IF(ROW()=COLUMN(),INDIRECT(ADDRESS(ROW(),COLUMN(),1,1,"MTT WIN")),INDIRECT(ADDRESS(ROW(),COLUMN(),1,1,"MTT WIN"))&amp;"-"&amp;INDIRECT(ADDRESS(COLUMN(),ROW(),1,1,"MTT WIN")))</f>
        <v>1-1</v>
      </c>
      <c r="C40" s="11" t="str" cm="1">
        <f t="array" aca="1" ref="C40" ca="1">IF(ROW()=COLUMN(),INDIRECT(ADDRESS(ROW(),COLUMN(),1,1,"MTT WIN")),INDIRECT(ADDRESS(ROW(),COLUMN(),1,1,"MTT WIN"))&amp;"-"&amp;INDIRECT(ADDRESS(COLUMN(),ROW(),1,1,"MTT WIN")))</f>
        <v>2-1</v>
      </c>
      <c r="D40" s="11" t="str" cm="1">
        <f t="array" aca="1" ref="D40" ca="1">IF(ROW()=COLUMN(),INDIRECT(ADDRESS(ROW(),COLUMN(),1,1,"MTT WIN")),INDIRECT(ADDRESS(ROW(),COLUMN(),1,1,"MTT WIN"))&amp;"-"&amp;INDIRECT(ADDRESS(COLUMN(),ROW(),1,1,"MTT WIN")))</f>
        <v>1-3</v>
      </c>
      <c r="E40" s="11" t="str" cm="1">
        <f t="array" aca="1" ref="E40" ca="1">IF(ROW()=COLUMN(),INDIRECT(ADDRESS(ROW(),COLUMN(),1,1,"MTT WIN")),INDIRECT(ADDRESS(ROW(),COLUMN(),1,1,"MTT WIN"))&amp;"-"&amp;INDIRECT(ADDRESS(COLUMN(),ROW(),1,1,"MTT WIN")))</f>
        <v>2-1</v>
      </c>
      <c r="F40" s="11" t="str" cm="1">
        <f t="array" aca="1" ref="F40" ca="1">IF(ROW()=COLUMN(),INDIRECT(ADDRESS(ROW(),COLUMN(),1,1,"MTT WIN")),INDIRECT(ADDRESS(ROW(),COLUMN(),1,1,"MTT WIN"))&amp;"-"&amp;INDIRECT(ADDRESS(COLUMN(),ROW(),1,1,"MTT WIN")))</f>
        <v>2-1</v>
      </c>
      <c r="G40" s="11" t="str" cm="1">
        <f t="array" aca="1" ref="G40" ca="1">IF(ROW()=COLUMN(),INDIRECT(ADDRESS(ROW(),COLUMN(),1,1,"MTT WIN")),INDIRECT(ADDRESS(ROW(),COLUMN(),1,1,"MTT WIN"))&amp;"-"&amp;INDIRECT(ADDRESS(COLUMN(),ROW(),1,1,"MTT WIN")))</f>
        <v>1-0</v>
      </c>
      <c r="H40" s="11" t="str" cm="1">
        <f t="array" aca="1" ref="H40" ca="1">IF(ROW()=COLUMN(),INDIRECT(ADDRESS(ROW(),COLUMN(),1,1,"MTT WIN")),INDIRECT(ADDRESS(ROW(),COLUMN(),1,1,"MTT WIN"))&amp;"-"&amp;INDIRECT(ADDRESS(COLUMN(),ROW(),1,1,"MTT WIN")))</f>
        <v>0-0</v>
      </c>
      <c r="I40" s="11" t="str" cm="1">
        <f t="array" aca="1" ref="I40" ca="1">IF(ROW()=COLUMN(),INDIRECT(ADDRESS(ROW(),COLUMN(),1,1,"MTT WIN")),INDIRECT(ADDRESS(ROW(),COLUMN(),1,1,"MTT WIN"))&amp;"-"&amp;INDIRECT(ADDRESS(COLUMN(),ROW(),1,1,"MTT WIN")))</f>
        <v>0-0</v>
      </c>
      <c r="J40" s="11" t="str" cm="1">
        <f t="array" aca="1" ref="J40" ca="1">IF(ROW()=COLUMN(),INDIRECT(ADDRESS(ROW(),COLUMN(),1,1,"MTT WIN")),INDIRECT(ADDRESS(ROW(),COLUMN(),1,1,"MTT WIN"))&amp;"-"&amp;INDIRECT(ADDRESS(COLUMN(),ROW(),1,1,"MTT WIN")))</f>
        <v>0-0</v>
      </c>
      <c r="K40" s="11" t="str" cm="1">
        <f t="array" aca="1" ref="K40" ca="1">IF(ROW()=COLUMN(),INDIRECT(ADDRESS(ROW(),COLUMN(),1,1,"MTT WIN")),INDIRECT(ADDRESS(ROW(),COLUMN(),1,1,"MTT WIN"))&amp;"-"&amp;INDIRECT(ADDRESS(COLUMN(),ROW(),1,1,"MTT WIN")))</f>
        <v>0-1</v>
      </c>
      <c r="L40" s="11" t="str" cm="1">
        <f t="array" aca="1" ref="L40" ca="1">IF(ROW()=COLUMN(),INDIRECT(ADDRESS(ROW(),COLUMN(),1,1,"MTT WIN")),INDIRECT(ADDRESS(ROW(),COLUMN(),1,1,"MTT WIN"))&amp;"-"&amp;INDIRECT(ADDRESS(COLUMN(),ROW(),1,1,"MTT WIN")))</f>
        <v>0-0</v>
      </c>
      <c r="M40" s="11" t="str" cm="1">
        <f t="array" aca="1" ref="M40" ca="1">IF(ROW()=COLUMN(),INDIRECT(ADDRESS(ROW(),COLUMN(),1,1,"MTT WIN")),INDIRECT(ADDRESS(ROW(),COLUMN(),1,1,"MTT WIN"))&amp;"-"&amp;INDIRECT(ADDRESS(COLUMN(),ROW(),1,1,"MTT WIN")))</f>
        <v>0-0</v>
      </c>
      <c r="N40" s="11" t="str" cm="1">
        <f t="array" aca="1" ref="N40" ca="1">IF(ROW()=COLUMN(),INDIRECT(ADDRESS(ROW(),COLUMN(),1,1,"MTT WIN")),INDIRECT(ADDRESS(ROW(),COLUMN(),1,1,"MTT WIN"))&amp;"-"&amp;INDIRECT(ADDRESS(COLUMN(),ROW(),1,1,"MTT WIN")))</f>
        <v>0-0</v>
      </c>
      <c r="O40" s="11" t="str" cm="1">
        <f t="array" aca="1" ref="O40" ca="1">IF(ROW()=COLUMN(),INDIRECT(ADDRESS(ROW(),COLUMN(),1,1,"MTT WIN")),INDIRECT(ADDRESS(ROW(),COLUMN(),1,1,"MTT WIN"))&amp;"-"&amp;INDIRECT(ADDRESS(COLUMN(),ROW(),1,1,"MTT WIN")))</f>
        <v>0-0</v>
      </c>
      <c r="P40" s="11" t="str" cm="1">
        <f t="array" aca="1" ref="P40" ca="1">IF(ROW()=COLUMN(),INDIRECT(ADDRESS(ROW(),COLUMN(),1,1,"MTT WIN")),INDIRECT(ADDRESS(ROW(),COLUMN(),1,1,"MTT WIN"))&amp;"-"&amp;INDIRECT(ADDRESS(COLUMN(),ROW(),1,1,"MTT WIN")))</f>
        <v>0-0</v>
      </c>
      <c r="Q40" s="11" t="str" cm="1">
        <f t="array" aca="1" ref="Q40" ca="1">IF(ROW()=COLUMN(),INDIRECT(ADDRESS(ROW(),COLUMN(),1,1,"MTT WIN")),INDIRECT(ADDRESS(ROW(),COLUMN(),1,1,"MTT WIN"))&amp;"-"&amp;INDIRECT(ADDRESS(COLUMN(),ROW(),1,1,"MTT WIN")))</f>
        <v>0-0</v>
      </c>
      <c r="R40" s="11" t="str" cm="1">
        <f t="array" aca="1" ref="R40" ca="1">IF(ROW()=COLUMN(),INDIRECT(ADDRESS(ROW(),COLUMN(),1,1,"MTT WIN")),INDIRECT(ADDRESS(ROW(),COLUMN(),1,1,"MTT WIN"))&amp;"-"&amp;INDIRECT(ADDRESS(COLUMN(),ROW(),1,1,"MTT WIN")))</f>
        <v>0-0</v>
      </c>
      <c r="S40" s="11" t="str" cm="1">
        <f t="array" aca="1" ref="S40" ca="1">IF(ROW()=COLUMN(),INDIRECT(ADDRESS(ROW(),COLUMN(),1,1,"MTT WIN")),INDIRECT(ADDRESS(ROW(),COLUMN(),1,1,"MTT WIN"))&amp;"-"&amp;INDIRECT(ADDRESS(COLUMN(),ROW(),1,1,"MTT WIN")))</f>
        <v>0-0</v>
      </c>
      <c r="T40" s="11" t="str" cm="1">
        <f t="array" aca="1" ref="T40" ca="1">IF(ROW()=COLUMN(),INDIRECT(ADDRESS(ROW(),COLUMN(),1,1,"MTT WIN")),INDIRECT(ADDRESS(ROW(),COLUMN(),1,1,"MTT WIN"))&amp;"-"&amp;INDIRECT(ADDRESS(COLUMN(),ROW(),1,1,"MTT WIN")))</f>
        <v>0-0</v>
      </c>
      <c r="U40" s="11" t="str" cm="1">
        <f t="array" aca="1" ref="U40" ca="1">IF(ROW()=COLUMN(),INDIRECT(ADDRESS(ROW(),COLUMN(),1,1,"MTT WIN")),INDIRECT(ADDRESS(ROW(),COLUMN(),1,1,"MTT WIN"))&amp;"-"&amp;INDIRECT(ADDRESS(COLUMN(),ROW(),1,1,"MTT WIN")))</f>
        <v>0-0</v>
      </c>
      <c r="V40" s="11" t="str" cm="1">
        <f t="array" aca="1" ref="V40" ca="1">IF(ROW()=COLUMN(),INDIRECT(ADDRESS(ROW(),COLUMN(),1,1,"MTT WIN")),INDIRECT(ADDRESS(ROW(),COLUMN(),1,1,"MTT WIN"))&amp;"-"&amp;INDIRECT(ADDRESS(COLUMN(),ROW(),1,1,"MTT WIN")))</f>
        <v>0-0</v>
      </c>
      <c r="W40" s="11" t="str" cm="1">
        <f t="array" aca="1" ref="W40" ca="1">IF(ROW()=COLUMN(),INDIRECT(ADDRESS(ROW(),COLUMN(),1,1,"MTT WIN")),INDIRECT(ADDRESS(ROW(),COLUMN(),1,1,"MTT WIN"))&amp;"-"&amp;INDIRECT(ADDRESS(COLUMN(),ROW(),1,1,"MTT WIN")))</f>
        <v>0-1</v>
      </c>
      <c r="X40" s="11" t="str" cm="1">
        <f t="array" aca="1" ref="X40" ca="1">IF(ROW()=COLUMN(),INDIRECT(ADDRESS(ROW(),COLUMN(),1,1,"MTT WIN")),INDIRECT(ADDRESS(ROW(),COLUMN(),1,1,"MTT WIN"))&amp;"-"&amp;INDIRECT(ADDRESS(COLUMN(),ROW(),1,1,"MTT WIN")))</f>
        <v>0-0</v>
      </c>
      <c r="Y40" s="11" t="str" cm="1">
        <f t="array" aca="1" ref="Y40" ca="1">IF(ROW()=COLUMN(),INDIRECT(ADDRESS(ROW(),COLUMN(),1,1,"MTT WIN")),INDIRECT(ADDRESS(ROW(),COLUMN(),1,1,"MTT WIN"))&amp;"-"&amp;INDIRECT(ADDRESS(COLUMN(),ROW(),1,1,"MTT WIN")))</f>
        <v>0-0</v>
      </c>
      <c r="Z40" s="11" t="str" cm="1">
        <f t="array" aca="1" ref="Z40" ca="1">IF(ROW()=COLUMN(),INDIRECT(ADDRESS(ROW(),COLUMN(),1,1,"MTT WIN")),INDIRECT(ADDRESS(ROW(),COLUMN(),1,1,"MTT WIN"))&amp;"-"&amp;INDIRECT(ADDRESS(COLUMN(),ROW(),1,1,"MTT WIN")))</f>
        <v>0-0</v>
      </c>
      <c r="AA40" s="11" t="str" cm="1">
        <f t="array" aca="1" ref="AA40" ca="1">IF(ROW()=COLUMN(),INDIRECT(ADDRESS(ROW(),COLUMN(),1,1,"MTT WIN")),INDIRECT(ADDRESS(ROW(),COLUMN(),1,1,"MTT WIN"))&amp;"-"&amp;INDIRECT(ADDRESS(COLUMN(),ROW(),1,1,"MTT WIN")))</f>
        <v>0-0</v>
      </c>
      <c r="AB40" s="11" t="str" cm="1">
        <f t="array" aca="1" ref="AB40" ca="1">IF(ROW()=COLUMN(),INDIRECT(ADDRESS(ROW(),COLUMN(),1,1,"MTT WIN")),INDIRECT(ADDRESS(ROW(),COLUMN(),1,1,"MTT WIN"))&amp;"-"&amp;INDIRECT(ADDRESS(COLUMN(),ROW(),1,1,"MTT WIN")))</f>
        <v>0-0</v>
      </c>
      <c r="AC40" s="11" t="str" cm="1">
        <f t="array" aca="1" ref="AC40" ca="1">IF(ROW()=COLUMN(),INDIRECT(ADDRESS(ROW(),COLUMN(),1,1,"MTT WIN")),INDIRECT(ADDRESS(ROW(),COLUMN(),1,1,"MTT WIN"))&amp;"-"&amp;INDIRECT(ADDRESS(COLUMN(),ROW(),1,1,"MTT WIN")))</f>
        <v>0-0</v>
      </c>
      <c r="AD40" s="11" t="str" cm="1">
        <f t="array" aca="1" ref="AD40" ca="1">IF(ROW()=COLUMN(),INDIRECT(ADDRESS(ROW(),COLUMN(),1,1,"MTT WIN")),INDIRECT(ADDRESS(ROW(),COLUMN(),1,1,"MTT WIN"))&amp;"-"&amp;INDIRECT(ADDRESS(COLUMN(),ROW(),1,1,"MTT WIN")))</f>
        <v>0-0</v>
      </c>
      <c r="AE40" s="11" t="str" cm="1">
        <f t="array" aca="1" ref="AE40" ca="1">IF(ROW()=COLUMN(),INDIRECT(ADDRESS(ROW(),COLUMN(),1,1,"MTT WIN")),INDIRECT(ADDRESS(ROW(),COLUMN(),1,1,"MTT WIN"))&amp;"-"&amp;INDIRECT(ADDRESS(COLUMN(),ROW(),1,1,"MTT WIN")))</f>
        <v>0-0</v>
      </c>
      <c r="AF40" s="11" t="str" cm="1">
        <f t="array" aca="1" ref="AF40" ca="1">IF(ROW()=COLUMN(),INDIRECT(ADDRESS(ROW(),COLUMN(),1,1,"MTT WIN")),INDIRECT(ADDRESS(ROW(),COLUMN(),1,1,"MTT WIN"))&amp;"-"&amp;INDIRECT(ADDRESS(COLUMN(),ROW(),1,1,"MTT WIN")))</f>
        <v>0-0</v>
      </c>
      <c r="AG40" s="11" t="str" cm="1">
        <f t="array" aca="1" ref="AG40" ca="1">IF(ROW()=COLUMN(),INDIRECT(ADDRESS(ROW(),COLUMN(),1,1,"MTT WIN")),INDIRECT(ADDRESS(ROW(),COLUMN(),1,1,"MTT WIN"))&amp;"-"&amp;INDIRECT(ADDRESS(COLUMN(),ROW(),1,1,"MTT WIN")))</f>
        <v>0-0</v>
      </c>
      <c r="AH40" s="11" t="str" cm="1">
        <f t="array" aca="1" ref="AH40" ca="1">IF(ROW()=COLUMN(),INDIRECT(ADDRESS(ROW(),COLUMN(),1,1,"MTT WIN")),INDIRECT(ADDRESS(ROW(),COLUMN(),1,1,"MTT WIN"))&amp;"-"&amp;INDIRECT(ADDRESS(COLUMN(),ROW(),1,1,"MTT WIN")))</f>
        <v>0-0</v>
      </c>
      <c r="AI40" s="11" t="str" cm="1">
        <f t="array" aca="1" ref="AI40" ca="1">IF(ROW()=COLUMN(),INDIRECT(ADDRESS(ROW(),COLUMN(),1,1,"MTT WIN")),INDIRECT(ADDRESS(ROW(),COLUMN(),1,1,"MTT WIN"))&amp;"-"&amp;INDIRECT(ADDRESS(COLUMN(),ROW(),1,1,"MTT WIN")))</f>
        <v>0-0</v>
      </c>
      <c r="AJ40" s="11" t="str" cm="1">
        <f t="array" aca="1" ref="AJ40" ca="1">IF(ROW()=COLUMN(),INDIRECT(ADDRESS(ROW(),COLUMN(),1,1,"MTT WIN")),INDIRECT(ADDRESS(ROW(),COLUMN(),1,1,"MTT WIN"))&amp;"-"&amp;INDIRECT(ADDRESS(COLUMN(),ROW(),1,1,"MTT WIN")))</f>
        <v>0-0</v>
      </c>
      <c r="AK40" s="11" t="str" cm="1">
        <f t="array" aca="1" ref="AK40" ca="1">IF(ROW()=COLUMN(),INDIRECT(ADDRESS(ROW(),COLUMN(),1,1,"MTT WIN")),INDIRECT(ADDRESS(ROW(),COLUMN(),1,1,"MTT WIN"))&amp;"-"&amp;INDIRECT(ADDRESS(COLUMN(),ROW(),1,1,"MTT WIN")))</f>
        <v>0-0</v>
      </c>
      <c r="AL40" s="11" t="str" cm="1">
        <f t="array" aca="1" ref="AL40" ca="1">IF(ROW()=COLUMN(),INDIRECT(ADDRESS(ROW(),COLUMN(),1,1,"MTT WIN")),INDIRECT(ADDRESS(ROW(),COLUMN(),1,1,"MTT WIN"))&amp;"-"&amp;INDIRECT(ADDRESS(COLUMN(),ROW(),1,1,"MTT WIN")))</f>
        <v>0-0</v>
      </c>
      <c r="AM40" s="11" t="str" cm="1">
        <f t="array" aca="1" ref="AM40" ca="1">IF(ROW()=COLUMN(),INDIRECT(ADDRESS(ROW(),COLUMN(),1,1,"MTT WIN")),INDIRECT(ADDRESS(ROW(),COLUMN(),1,1,"MTT WIN"))&amp;"-"&amp;INDIRECT(ADDRESS(COLUMN(),ROW(),1,1,"MTT WIN")))</f>
        <v>0-0</v>
      </c>
      <c r="AN40" s="11" cm="1">
        <f t="array" aca="1" ref="AN40" ca="1">IF(ROW()=COLUMN(),INDIRECT(ADDRESS(ROW(),COLUMN(),1,1,"MTT WIN")),INDIRECT(ADDRESS(ROW(),COLUMN(),1,1,"MTT WIN"))&amp;"-"&amp;INDIRECT(ADDRESS(COLUMN(),ROW(),1,1,"MTT WIN")))</f>
        <v>0</v>
      </c>
      <c r="AO40" s="11" t="str" cm="1">
        <f t="array" aca="1" ref="AO40" ca="1">IF(ROW()=COLUMN(),INDIRECT(ADDRESS(ROW(),COLUMN(),1,1,"MTT WIN")),INDIRECT(ADDRESS(ROW(),COLUMN(),1,1,"MTT WIN"))&amp;"-"&amp;INDIRECT(ADDRESS(COLUMN(),ROW(),1,1,"MTT WIN")))</f>
        <v>0-0</v>
      </c>
      <c r="AP40" s="11" t="str" cm="1">
        <f t="array" aca="1" ref="AP40" ca="1">IF(ROW()=COLUMN(),INDIRECT(ADDRESS(ROW(),COLUMN(),1,1,"MTT WIN")),INDIRECT(ADDRESS(ROW(),COLUMN(),1,1,"MTT WIN"))&amp;"-"&amp;INDIRECT(ADDRESS(COLUMN(),ROW(),1,1,"MTT WIN")))</f>
        <v>0-0</v>
      </c>
      <c r="AQ40" s="11" t="str" cm="1">
        <f t="array" aca="1" ref="AQ40" ca="1">IF(ROW()=COLUMN(),INDIRECT(ADDRESS(ROW(),COLUMN(),1,1,"MTT WIN")),INDIRECT(ADDRESS(ROW(),COLUMN(),1,1,"MTT WIN"))&amp;"-"&amp;INDIRECT(ADDRESS(COLUMN(),ROW(),1,1,"MTT WIN")))</f>
        <v>0-1</v>
      </c>
      <c r="AR40" s="11" t="str" cm="1">
        <f t="array" aca="1" ref="AR40" ca="1">IF(ROW()=COLUMN(),INDIRECT(ADDRESS(ROW(),COLUMN(),1,1,"MTT WIN")),INDIRECT(ADDRESS(ROW(),COLUMN(),1,1,"MTT WIN"))&amp;"-"&amp;INDIRECT(ADDRESS(COLUMN(),ROW(),1,1,"MTT WIN")))</f>
        <v>0-0</v>
      </c>
      <c r="AS40" s="11" t="str" cm="1">
        <f t="array" aca="1" ref="AS40" ca="1">IF(ROW()=COLUMN(),INDIRECT(ADDRESS(ROW(),COLUMN(),1,1,"MTT WIN")),INDIRECT(ADDRESS(ROW(),COLUMN(),1,1,"MTT WIN"))&amp;"-"&amp;INDIRECT(ADDRESS(COLUMN(),ROW(),1,1,"MTT WIN")))</f>
        <v>0-0</v>
      </c>
      <c r="AT40" s="11" t="str" cm="1">
        <f t="array" aca="1" ref="AT40" ca="1">IF(ROW()=COLUMN(),INDIRECT(ADDRESS(ROW(),COLUMN(),1,1,"MTT WIN")),INDIRECT(ADDRESS(ROW(),COLUMN(),1,1,"MTT WIN"))&amp;"-"&amp;INDIRECT(ADDRESS(COLUMN(),ROW(),1,1,"MTT WIN")))</f>
        <v>0-0</v>
      </c>
      <c r="AU40" s="11" t="str" cm="1">
        <f t="array" aca="1" ref="AU40" ca="1">IF(ROW()=COLUMN(),INDIRECT(ADDRESS(ROW(),COLUMN(),1,1,"MTT WIN")),INDIRECT(ADDRESS(ROW(),COLUMN(),1,1,"MTT WIN"))&amp;"-"&amp;INDIRECT(ADDRESS(COLUMN(),ROW(),1,1,"MTT WIN")))</f>
        <v>0-1</v>
      </c>
      <c r="AV40" s="11" t="str" cm="1">
        <f t="array" aca="1" ref="AV40" ca="1">IF(ROW()=COLUMN(),INDIRECT(ADDRESS(ROW(),COLUMN(),1,1,"MTT WIN")),INDIRECT(ADDRESS(ROW(),COLUMN(),1,1,"MTT WIN"))&amp;"-"&amp;INDIRECT(ADDRESS(COLUMN(),ROW(),1,1,"MTT WIN")))</f>
        <v>0-0</v>
      </c>
      <c r="AW40" s="11" t="str" cm="1">
        <f t="array" aca="1" ref="AW40" ca="1">IF(ROW()=COLUMN(),INDIRECT(ADDRESS(ROW(),COLUMN(),1,1,"MTT WIN")),INDIRECT(ADDRESS(ROW(),COLUMN(),1,1,"MTT WIN"))&amp;"-"&amp;INDIRECT(ADDRESS(COLUMN(),ROW(),1,1,"MTT WIN")))</f>
        <v>0-0</v>
      </c>
      <c r="AX40" s="11" t="str" cm="1">
        <f t="array" aca="1" ref="AX40" ca="1">IF(ROW()=COLUMN(),INDIRECT(ADDRESS(ROW(),COLUMN(),1,1,"MTT WIN")),INDIRECT(ADDRESS(ROW(),COLUMN(),1,1,"MTT WIN"))&amp;"-"&amp;INDIRECT(ADDRESS(COLUMN(),ROW(),1,1,"MTT WIN")))</f>
        <v>0-0</v>
      </c>
      <c r="AY40" s="11" t="str" cm="1">
        <f t="array" aca="1" ref="AY40" ca="1">IF(ROW()=COLUMN(),INDIRECT(ADDRESS(ROW(),COLUMN(),1,1,"MTT WIN")),INDIRECT(ADDRESS(ROW(),COLUMN(),1,1,"MTT WIN"))&amp;"-"&amp;INDIRECT(ADDRESS(COLUMN(),ROW(),1,1,"MTT WIN")))</f>
        <v>0-0</v>
      </c>
      <c r="AZ40" s="11" t="str" cm="1">
        <f t="array" aca="1" ref="AZ40" ca="1">IF(ROW()=COLUMN(),INDIRECT(ADDRESS(ROW(),COLUMN(),1,1,"MTT WIN")),INDIRECT(ADDRESS(ROW(),COLUMN(),1,1,"MTT WIN"))&amp;"-"&amp;INDIRECT(ADDRESS(COLUMN(),ROW(),1,1,"MTT WIN")))</f>
        <v>0-0</v>
      </c>
      <c r="BA40" s="11" t="str" cm="1">
        <f t="array" aca="1" ref="BA40" ca="1">IF(ROW()=COLUMN(),INDIRECT(ADDRESS(ROW(),COLUMN(),1,1,"MTT WIN")),INDIRECT(ADDRESS(ROW(),COLUMN(),1,1,"MTT WIN"))&amp;"-"&amp;INDIRECT(ADDRESS(COLUMN(),ROW(),1,1,"MTT WIN")))</f>
        <v>0-0</v>
      </c>
      <c r="BB40" s="11" t="str" cm="1">
        <f t="array" aca="1" ref="BB40" ca="1">IF(ROW()=COLUMN(),INDIRECT(ADDRESS(ROW(),COLUMN(),1,1,"MTT WIN")),INDIRECT(ADDRESS(ROW(),COLUMN(),1,1,"MTT WIN"))&amp;"-"&amp;INDIRECT(ADDRESS(COLUMN(),ROW(),1,1,"MTT WIN")))</f>
        <v>0-0</v>
      </c>
      <c r="BC40" s="11" t="str" cm="1">
        <f t="array" aca="1" ref="BC40" ca="1">IF(ROW()=COLUMN(),INDIRECT(ADDRESS(ROW(),COLUMN(),1,1,"MTT WIN")),INDIRECT(ADDRESS(ROW(),COLUMN(),1,1,"MTT WIN"))&amp;"-"&amp;INDIRECT(ADDRESS(COLUMN(),ROW(),1,1,"MTT WIN")))</f>
        <v>0-0</v>
      </c>
      <c r="BD40" s="11" t="str" cm="1">
        <f t="array" aca="1" ref="BD40" ca="1">IF(ROW()=COLUMN(),INDIRECT(ADDRESS(ROW(),COLUMN(),1,1,"MTT WIN")),INDIRECT(ADDRESS(ROW(),COLUMN(),1,1,"MTT WIN"))&amp;"-"&amp;INDIRECT(ADDRESS(COLUMN(),ROW(),1,1,"MTT WIN")))</f>
        <v>0-0</v>
      </c>
      <c r="BE40" s="11" t="str" cm="1">
        <f t="array" aca="1" ref="BE40" ca="1">IF(ROW()=COLUMN(),INDIRECT(ADDRESS(ROW(),COLUMN(),1,1,"MTT WIN")),INDIRECT(ADDRESS(ROW(),COLUMN(),1,1,"MTT WIN"))&amp;"-"&amp;INDIRECT(ADDRESS(COLUMN(),ROW(),1,1,"MTT WIN")))</f>
        <v>0-0</v>
      </c>
      <c r="BF40" s="11" t="str" cm="1">
        <f t="array" aca="1" ref="BF40" ca="1">IF(ROW()=COLUMN(),INDIRECT(ADDRESS(ROW(),COLUMN(),1,1,"MTT WIN")),INDIRECT(ADDRESS(ROW(),COLUMN(),1,1,"MTT WIN"))&amp;"-"&amp;INDIRECT(ADDRESS(COLUMN(),ROW(),1,1,"MTT WIN")))</f>
        <v>0-0</v>
      </c>
    </row>
    <row r="41" spans="1:58" ht="55" customHeight="1" x14ac:dyDescent="0.3">
      <c r="A41" s="3" t="str">
        <f ca="1">MATCHUP!A41</f>
        <v>Slivers</v>
      </c>
      <c r="B41" s="11" t="str" cm="1">
        <f t="array" aca="1" ref="B41" ca="1">IF(ROW()=COLUMN(),INDIRECT(ADDRESS(ROW(),COLUMN(),1,1,"MTT WIN")),INDIRECT(ADDRESS(ROW(),COLUMN(),1,1,"MTT WIN"))&amp;"-"&amp;INDIRECT(ADDRESS(COLUMN(),ROW(),1,1,"MTT WIN")))</f>
        <v>1-2</v>
      </c>
      <c r="C41" s="11" t="str" cm="1">
        <f t="array" aca="1" ref="C41" ca="1">IF(ROW()=COLUMN(),INDIRECT(ADDRESS(ROW(),COLUMN(),1,1,"MTT WIN")),INDIRECT(ADDRESS(ROW(),COLUMN(),1,1,"MTT WIN"))&amp;"-"&amp;INDIRECT(ADDRESS(COLUMN(),ROW(),1,1,"MTT WIN")))</f>
        <v>1-1</v>
      </c>
      <c r="D41" s="11" t="str" cm="1">
        <f t="array" aca="1" ref="D41" ca="1">IF(ROW()=COLUMN(),INDIRECT(ADDRESS(ROW(),COLUMN(),1,1,"MTT WIN")),INDIRECT(ADDRESS(ROW(),COLUMN(),1,1,"MTT WIN"))&amp;"-"&amp;INDIRECT(ADDRESS(COLUMN(),ROW(),1,1,"MTT WIN")))</f>
        <v>2-0</v>
      </c>
      <c r="E41" s="11" t="str" cm="1">
        <f t="array" aca="1" ref="E41" ca="1">IF(ROW()=COLUMN(),INDIRECT(ADDRESS(ROW(),COLUMN(),1,1,"MTT WIN")),INDIRECT(ADDRESS(ROW(),COLUMN(),1,1,"MTT WIN"))&amp;"-"&amp;INDIRECT(ADDRESS(COLUMN(),ROW(),1,1,"MTT WIN")))</f>
        <v>0-0</v>
      </c>
      <c r="F41" s="11" t="str" cm="1">
        <f t="array" aca="1" ref="F41" ca="1">IF(ROW()=COLUMN(),INDIRECT(ADDRESS(ROW(),COLUMN(),1,1,"MTT WIN")),INDIRECT(ADDRESS(ROW(),COLUMN(),1,1,"MTT WIN"))&amp;"-"&amp;INDIRECT(ADDRESS(COLUMN(),ROW(),1,1,"MTT WIN")))</f>
        <v>0-1</v>
      </c>
      <c r="G41" s="11" t="str" cm="1">
        <f t="array" aca="1" ref="G41" ca="1">IF(ROW()=COLUMN(),INDIRECT(ADDRESS(ROW(),COLUMN(),1,1,"MTT WIN")),INDIRECT(ADDRESS(ROW(),COLUMN(),1,1,"MTT WIN"))&amp;"-"&amp;INDIRECT(ADDRESS(COLUMN(),ROW(),1,1,"MTT WIN")))</f>
        <v>1-0</v>
      </c>
      <c r="H41" s="11" t="str" cm="1">
        <f t="array" aca="1" ref="H41" ca="1">IF(ROW()=COLUMN(),INDIRECT(ADDRESS(ROW(),COLUMN(),1,1,"MTT WIN")),INDIRECT(ADDRESS(ROW(),COLUMN(),1,1,"MTT WIN"))&amp;"-"&amp;INDIRECT(ADDRESS(COLUMN(),ROW(),1,1,"MTT WIN")))</f>
        <v>0-0</v>
      </c>
      <c r="I41" s="11" t="str" cm="1">
        <f t="array" aca="1" ref="I41" ca="1">IF(ROW()=COLUMN(),INDIRECT(ADDRESS(ROW(),COLUMN(),1,1,"MTT WIN")),INDIRECT(ADDRESS(ROW(),COLUMN(),1,1,"MTT WIN"))&amp;"-"&amp;INDIRECT(ADDRESS(COLUMN(),ROW(),1,1,"MTT WIN")))</f>
        <v>1-0</v>
      </c>
      <c r="J41" s="11" t="str" cm="1">
        <f t="array" aca="1" ref="J41" ca="1">IF(ROW()=COLUMN(),INDIRECT(ADDRESS(ROW(),COLUMN(),1,1,"MTT WIN")),INDIRECT(ADDRESS(ROW(),COLUMN(),1,1,"MTT WIN"))&amp;"-"&amp;INDIRECT(ADDRESS(COLUMN(),ROW(),1,1,"MTT WIN")))</f>
        <v>0-0</v>
      </c>
      <c r="K41" s="11" t="str" cm="1">
        <f t="array" aca="1" ref="K41" ca="1">IF(ROW()=COLUMN(),INDIRECT(ADDRESS(ROW(),COLUMN(),1,1,"MTT WIN")),INDIRECT(ADDRESS(ROW(),COLUMN(),1,1,"MTT WIN"))&amp;"-"&amp;INDIRECT(ADDRESS(COLUMN(),ROW(),1,1,"MTT WIN")))</f>
        <v>0-1</v>
      </c>
      <c r="L41" s="11" t="str" cm="1">
        <f t="array" aca="1" ref="L41" ca="1">IF(ROW()=COLUMN(),INDIRECT(ADDRESS(ROW(),COLUMN(),1,1,"MTT WIN")),INDIRECT(ADDRESS(ROW(),COLUMN(),1,1,"MTT WIN"))&amp;"-"&amp;INDIRECT(ADDRESS(COLUMN(),ROW(),1,1,"MTT WIN")))</f>
        <v>0-0</v>
      </c>
      <c r="M41" s="11" t="str" cm="1">
        <f t="array" aca="1" ref="M41" ca="1">IF(ROW()=COLUMN(),INDIRECT(ADDRESS(ROW(),COLUMN(),1,1,"MTT WIN")),INDIRECT(ADDRESS(ROW(),COLUMN(),1,1,"MTT WIN"))&amp;"-"&amp;INDIRECT(ADDRESS(COLUMN(),ROW(),1,1,"MTT WIN")))</f>
        <v>0-0</v>
      </c>
      <c r="N41" s="11" t="str" cm="1">
        <f t="array" aca="1" ref="N41" ca="1">IF(ROW()=COLUMN(),INDIRECT(ADDRESS(ROW(),COLUMN(),1,1,"MTT WIN")),INDIRECT(ADDRESS(ROW(),COLUMN(),1,1,"MTT WIN"))&amp;"-"&amp;INDIRECT(ADDRESS(COLUMN(),ROW(),1,1,"MTT WIN")))</f>
        <v>0-0</v>
      </c>
      <c r="O41" s="11" t="str" cm="1">
        <f t="array" aca="1" ref="O41" ca="1">IF(ROW()=COLUMN(),INDIRECT(ADDRESS(ROW(),COLUMN(),1,1,"MTT WIN")),INDIRECT(ADDRESS(ROW(),COLUMN(),1,1,"MTT WIN"))&amp;"-"&amp;INDIRECT(ADDRESS(COLUMN(),ROW(),1,1,"MTT WIN")))</f>
        <v>0-0</v>
      </c>
      <c r="P41" s="11" t="str" cm="1">
        <f t="array" aca="1" ref="P41" ca="1">IF(ROW()=COLUMN(),INDIRECT(ADDRESS(ROW(),COLUMN(),1,1,"MTT WIN")),INDIRECT(ADDRESS(ROW(),COLUMN(),1,1,"MTT WIN"))&amp;"-"&amp;INDIRECT(ADDRESS(COLUMN(),ROW(),1,1,"MTT WIN")))</f>
        <v>0-1</v>
      </c>
      <c r="Q41" s="11" t="str" cm="1">
        <f t="array" aca="1" ref="Q41" ca="1">IF(ROW()=COLUMN(),INDIRECT(ADDRESS(ROW(),COLUMN(),1,1,"MTT WIN")),INDIRECT(ADDRESS(ROW(),COLUMN(),1,1,"MTT WIN"))&amp;"-"&amp;INDIRECT(ADDRESS(COLUMN(),ROW(),1,1,"MTT WIN")))</f>
        <v>0-0</v>
      </c>
      <c r="R41" s="11" t="str" cm="1">
        <f t="array" aca="1" ref="R41" ca="1">IF(ROW()=COLUMN(),INDIRECT(ADDRESS(ROW(),COLUMN(),1,1,"MTT WIN")),INDIRECT(ADDRESS(ROW(),COLUMN(),1,1,"MTT WIN"))&amp;"-"&amp;INDIRECT(ADDRESS(COLUMN(),ROW(),1,1,"MTT WIN")))</f>
        <v>0-0</v>
      </c>
      <c r="S41" s="11" t="str" cm="1">
        <f t="array" aca="1" ref="S41" ca="1">IF(ROW()=COLUMN(),INDIRECT(ADDRESS(ROW(),COLUMN(),1,1,"MTT WIN")),INDIRECT(ADDRESS(ROW(),COLUMN(),1,1,"MTT WIN"))&amp;"-"&amp;INDIRECT(ADDRESS(COLUMN(),ROW(),1,1,"MTT WIN")))</f>
        <v>0-0</v>
      </c>
      <c r="T41" s="11" t="str" cm="1">
        <f t="array" aca="1" ref="T41" ca="1">IF(ROW()=COLUMN(),INDIRECT(ADDRESS(ROW(),COLUMN(),1,1,"MTT WIN")),INDIRECT(ADDRESS(ROW(),COLUMN(),1,1,"MTT WIN"))&amp;"-"&amp;INDIRECT(ADDRESS(COLUMN(),ROW(),1,1,"MTT WIN")))</f>
        <v>0-1</v>
      </c>
      <c r="U41" s="11" t="str" cm="1">
        <f t="array" aca="1" ref="U41" ca="1">IF(ROW()=COLUMN(),INDIRECT(ADDRESS(ROW(),COLUMN(),1,1,"MTT WIN")),INDIRECT(ADDRESS(ROW(),COLUMN(),1,1,"MTT WIN"))&amp;"-"&amp;INDIRECT(ADDRESS(COLUMN(),ROW(),1,1,"MTT WIN")))</f>
        <v>0-1</v>
      </c>
      <c r="V41" s="11" t="str" cm="1">
        <f t="array" aca="1" ref="V41" ca="1">IF(ROW()=COLUMN(),INDIRECT(ADDRESS(ROW(),COLUMN(),1,1,"MTT WIN")),INDIRECT(ADDRESS(ROW(),COLUMN(),1,1,"MTT WIN"))&amp;"-"&amp;INDIRECT(ADDRESS(COLUMN(),ROW(),1,1,"MTT WIN")))</f>
        <v>0-0</v>
      </c>
      <c r="W41" s="11" t="str" cm="1">
        <f t="array" aca="1" ref="W41" ca="1">IF(ROW()=COLUMN(),INDIRECT(ADDRESS(ROW(),COLUMN(),1,1,"MTT WIN")),INDIRECT(ADDRESS(ROW(),COLUMN(),1,1,"MTT WIN"))&amp;"-"&amp;INDIRECT(ADDRESS(COLUMN(),ROW(),1,1,"MTT WIN")))</f>
        <v>0-0</v>
      </c>
      <c r="X41" s="11" t="str" cm="1">
        <f t="array" aca="1" ref="X41" ca="1">IF(ROW()=COLUMN(),INDIRECT(ADDRESS(ROW(),COLUMN(),1,1,"MTT WIN")),INDIRECT(ADDRESS(ROW(),COLUMN(),1,1,"MTT WIN"))&amp;"-"&amp;INDIRECT(ADDRESS(COLUMN(),ROW(),1,1,"MTT WIN")))</f>
        <v>0-0</v>
      </c>
      <c r="Y41" s="11" t="str" cm="1">
        <f t="array" aca="1" ref="Y41" ca="1">IF(ROW()=COLUMN(),INDIRECT(ADDRESS(ROW(),COLUMN(),1,1,"MTT WIN")),INDIRECT(ADDRESS(ROW(),COLUMN(),1,1,"MTT WIN"))&amp;"-"&amp;INDIRECT(ADDRESS(COLUMN(),ROW(),1,1,"MTT WIN")))</f>
        <v>0-0</v>
      </c>
      <c r="Z41" s="11" t="str" cm="1">
        <f t="array" aca="1" ref="Z41" ca="1">IF(ROW()=COLUMN(),INDIRECT(ADDRESS(ROW(),COLUMN(),1,1,"MTT WIN")),INDIRECT(ADDRESS(ROW(),COLUMN(),1,1,"MTT WIN"))&amp;"-"&amp;INDIRECT(ADDRESS(COLUMN(),ROW(),1,1,"MTT WIN")))</f>
        <v>0-0</v>
      </c>
      <c r="AA41" s="11" t="str" cm="1">
        <f t="array" aca="1" ref="AA41" ca="1">IF(ROW()=COLUMN(),INDIRECT(ADDRESS(ROW(),COLUMN(),1,1,"MTT WIN")),INDIRECT(ADDRESS(ROW(),COLUMN(),1,1,"MTT WIN"))&amp;"-"&amp;INDIRECT(ADDRESS(COLUMN(),ROW(),1,1,"MTT WIN")))</f>
        <v>0-0</v>
      </c>
      <c r="AB41" s="11" t="str" cm="1">
        <f t="array" aca="1" ref="AB41" ca="1">IF(ROW()=COLUMN(),INDIRECT(ADDRESS(ROW(),COLUMN(),1,1,"MTT WIN")),INDIRECT(ADDRESS(ROW(),COLUMN(),1,1,"MTT WIN"))&amp;"-"&amp;INDIRECT(ADDRESS(COLUMN(),ROW(),1,1,"MTT WIN")))</f>
        <v>0-0</v>
      </c>
      <c r="AC41" s="11" t="str" cm="1">
        <f t="array" aca="1" ref="AC41" ca="1">IF(ROW()=COLUMN(),INDIRECT(ADDRESS(ROW(),COLUMN(),1,1,"MTT WIN")),INDIRECT(ADDRESS(ROW(),COLUMN(),1,1,"MTT WIN"))&amp;"-"&amp;INDIRECT(ADDRESS(COLUMN(),ROW(),1,1,"MTT WIN")))</f>
        <v>0-0</v>
      </c>
      <c r="AD41" s="11" t="str" cm="1">
        <f t="array" aca="1" ref="AD41" ca="1">IF(ROW()=COLUMN(),INDIRECT(ADDRESS(ROW(),COLUMN(),1,1,"MTT WIN")),INDIRECT(ADDRESS(ROW(),COLUMN(),1,1,"MTT WIN"))&amp;"-"&amp;INDIRECT(ADDRESS(COLUMN(),ROW(),1,1,"MTT WIN")))</f>
        <v>0-0</v>
      </c>
      <c r="AE41" s="11" t="str" cm="1">
        <f t="array" aca="1" ref="AE41" ca="1">IF(ROW()=COLUMN(),INDIRECT(ADDRESS(ROW(),COLUMN(),1,1,"MTT WIN")),INDIRECT(ADDRESS(ROW(),COLUMN(),1,1,"MTT WIN"))&amp;"-"&amp;INDIRECT(ADDRESS(COLUMN(),ROW(),1,1,"MTT WIN")))</f>
        <v>0-0</v>
      </c>
      <c r="AF41" s="11" t="str" cm="1">
        <f t="array" aca="1" ref="AF41" ca="1">IF(ROW()=COLUMN(),INDIRECT(ADDRESS(ROW(),COLUMN(),1,1,"MTT WIN")),INDIRECT(ADDRESS(ROW(),COLUMN(),1,1,"MTT WIN"))&amp;"-"&amp;INDIRECT(ADDRESS(COLUMN(),ROW(),1,1,"MTT WIN")))</f>
        <v>0-1</v>
      </c>
      <c r="AG41" s="11" t="str" cm="1">
        <f t="array" aca="1" ref="AG41" ca="1">IF(ROW()=COLUMN(),INDIRECT(ADDRESS(ROW(),COLUMN(),1,1,"MTT WIN")),INDIRECT(ADDRESS(ROW(),COLUMN(),1,1,"MTT WIN"))&amp;"-"&amp;INDIRECT(ADDRESS(COLUMN(),ROW(),1,1,"MTT WIN")))</f>
        <v>0-0</v>
      </c>
      <c r="AH41" s="11" t="str" cm="1">
        <f t="array" aca="1" ref="AH41" ca="1">IF(ROW()=COLUMN(),INDIRECT(ADDRESS(ROW(),COLUMN(),1,1,"MTT WIN")),INDIRECT(ADDRESS(ROW(),COLUMN(),1,1,"MTT WIN"))&amp;"-"&amp;INDIRECT(ADDRESS(COLUMN(),ROW(),1,1,"MTT WIN")))</f>
        <v>0-0</v>
      </c>
      <c r="AI41" s="11" t="str" cm="1">
        <f t="array" aca="1" ref="AI41" ca="1">IF(ROW()=COLUMN(),INDIRECT(ADDRESS(ROW(),COLUMN(),1,1,"MTT WIN")),INDIRECT(ADDRESS(ROW(),COLUMN(),1,1,"MTT WIN"))&amp;"-"&amp;INDIRECT(ADDRESS(COLUMN(),ROW(),1,1,"MTT WIN")))</f>
        <v>0-0</v>
      </c>
      <c r="AJ41" s="11" t="str" cm="1">
        <f t="array" aca="1" ref="AJ41" ca="1">IF(ROW()=COLUMN(),INDIRECT(ADDRESS(ROW(),COLUMN(),1,1,"MTT WIN")),INDIRECT(ADDRESS(ROW(),COLUMN(),1,1,"MTT WIN"))&amp;"-"&amp;INDIRECT(ADDRESS(COLUMN(),ROW(),1,1,"MTT WIN")))</f>
        <v>0-0</v>
      </c>
      <c r="AK41" s="11" t="str" cm="1">
        <f t="array" aca="1" ref="AK41" ca="1">IF(ROW()=COLUMN(),INDIRECT(ADDRESS(ROW(),COLUMN(),1,1,"MTT WIN")),INDIRECT(ADDRESS(ROW(),COLUMN(),1,1,"MTT WIN"))&amp;"-"&amp;INDIRECT(ADDRESS(COLUMN(),ROW(),1,1,"MTT WIN")))</f>
        <v>0-0</v>
      </c>
      <c r="AL41" s="11" t="str" cm="1">
        <f t="array" aca="1" ref="AL41" ca="1">IF(ROW()=COLUMN(),INDIRECT(ADDRESS(ROW(),COLUMN(),1,1,"MTT WIN")),INDIRECT(ADDRESS(ROW(),COLUMN(),1,1,"MTT WIN"))&amp;"-"&amp;INDIRECT(ADDRESS(COLUMN(),ROW(),1,1,"MTT WIN")))</f>
        <v>0-0</v>
      </c>
      <c r="AM41" s="11" t="str" cm="1">
        <f t="array" aca="1" ref="AM41" ca="1">IF(ROW()=COLUMN(),INDIRECT(ADDRESS(ROW(),COLUMN(),1,1,"MTT WIN")),INDIRECT(ADDRESS(ROW(),COLUMN(),1,1,"MTT WIN"))&amp;"-"&amp;INDIRECT(ADDRESS(COLUMN(),ROW(),1,1,"MTT WIN")))</f>
        <v>0-0</v>
      </c>
      <c r="AN41" s="11" t="str" cm="1">
        <f t="array" aca="1" ref="AN41" ca="1">IF(ROW()=COLUMN(),INDIRECT(ADDRESS(ROW(),COLUMN(),1,1,"MTT WIN")),INDIRECT(ADDRESS(ROW(),COLUMN(),1,1,"MTT WIN"))&amp;"-"&amp;INDIRECT(ADDRESS(COLUMN(),ROW(),1,1,"MTT WIN")))</f>
        <v>0-0</v>
      </c>
      <c r="AO41" s="11" cm="1">
        <f t="array" aca="1" ref="AO41" ca="1">IF(ROW()=COLUMN(),INDIRECT(ADDRESS(ROW(),COLUMN(),1,1,"MTT WIN")),INDIRECT(ADDRESS(ROW(),COLUMN(),1,1,"MTT WIN"))&amp;"-"&amp;INDIRECT(ADDRESS(COLUMN(),ROW(),1,1,"MTT WIN")))</f>
        <v>0</v>
      </c>
      <c r="AP41" s="11" t="str" cm="1">
        <f t="array" aca="1" ref="AP41" ca="1">IF(ROW()=COLUMN(),INDIRECT(ADDRESS(ROW(),COLUMN(),1,1,"MTT WIN")),INDIRECT(ADDRESS(ROW(),COLUMN(),1,1,"MTT WIN"))&amp;"-"&amp;INDIRECT(ADDRESS(COLUMN(),ROW(),1,1,"MTT WIN")))</f>
        <v>0-0</v>
      </c>
      <c r="AQ41" s="11" t="str" cm="1">
        <f t="array" aca="1" ref="AQ41" ca="1">IF(ROW()=COLUMN(),INDIRECT(ADDRESS(ROW(),COLUMN(),1,1,"MTT WIN")),INDIRECT(ADDRESS(ROW(),COLUMN(),1,1,"MTT WIN"))&amp;"-"&amp;INDIRECT(ADDRESS(COLUMN(),ROW(),1,1,"MTT WIN")))</f>
        <v>0-0</v>
      </c>
      <c r="AR41" s="11" t="str" cm="1">
        <f t="array" aca="1" ref="AR41" ca="1">IF(ROW()=COLUMN(),INDIRECT(ADDRESS(ROW(),COLUMN(),1,1,"MTT WIN")),INDIRECT(ADDRESS(ROW(),COLUMN(),1,1,"MTT WIN"))&amp;"-"&amp;INDIRECT(ADDRESS(COLUMN(),ROW(),1,1,"MTT WIN")))</f>
        <v>0-0</v>
      </c>
      <c r="AS41" s="11" t="str" cm="1">
        <f t="array" aca="1" ref="AS41" ca="1">IF(ROW()=COLUMN(),INDIRECT(ADDRESS(ROW(),COLUMN(),1,1,"MTT WIN")),INDIRECT(ADDRESS(ROW(),COLUMN(),1,1,"MTT WIN"))&amp;"-"&amp;INDIRECT(ADDRESS(COLUMN(),ROW(),1,1,"MTT WIN")))</f>
        <v>0-0</v>
      </c>
      <c r="AT41" s="11" t="str" cm="1">
        <f t="array" aca="1" ref="AT41" ca="1">IF(ROW()=COLUMN(),INDIRECT(ADDRESS(ROW(),COLUMN(),1,1,"MTT WIN")),INDIRECT(ADDRESS(ROW(),COLUMN(),1,1,"MTT WIN"))&amp;"-"&amp;INDIRECT(ADDRESS(COLUMN(),ROW(),1,1,"MTT WIN")))</f>
        <v>0-0</v>
      </c>
      <c r="AU41" s="11" t="str" cm="1">
        <f t="array" aca="1" ref="AU41" ca="1">IF(ROW()=COLUMN(),INDIRECT(ADDRESS(ROW(),COLUMN(),1,1,"MTT WIN")),INDIRECT(ADDRESS(ROW(),COLUMN(),1,1,"MTT WIN"))&amp;"-"&amp;INDIRECT(ADDRESS(COLUMN(),ROW(),1,1,"MTT WIN")))</f>
        <v>0-0</v>
      </c>
      <c r="AV41" s="11" t="str" cm="1">
        <f t="array" aca="1" ref="AV41" ca="1">IF(ROW()=COLUMN(),INDIRECT(ADDRESS(ROW(),COLUMN(),1,1,"MTT WIN")),INDIRECT(ADDRESS(ROW(),COLUMN(),1,1,"MTT WIN"))&amp;"-"&amp;INDIRECT(ADDRESS(COLUMN(),ROW(),1,1,"MTT WIN")))</f>
        <v>1-0</v>
      </c>
      <c r="AW41" s="11" t="str" cm="1">
        <f t="array" aca="1" ref="AW41" ca="1">IF(ROW()=COLUMN(),INDIRECT(ADDRESS(ROW(),COLUMN(),1,1,"MTT WIN")),INDIRECT(ADDRESS(ROW(),COLUMN(),1,1,"MTT WIN"))&amp;"-"&amp;INDIRECT(ADDRESS(COLUMN(),ROW(),1,1,"MTT WIN")))</f>
        <v>0-0</v>
      </c>
      <c r="AX41" s="11" t="str" cm="1">
        <f t="array" aca="1" ref="AX41" ca="1">IF(ROW()=COLUMN(),INDIRECT(ADDRESS(ROW(),COLUMN(),1,1,"MTT WIN")),INDIRECT(ADDRESS(ROW(),COLUMN(),1,1,"MTT WIN"))&amp;"-"&amp;INDIRECT(ADDRESS(COLUMN(),ROW(),1,1,"MTT WIN")))</f>
        <v>0-0</v>
      </c>
      <c r="AY41" s="11" t="str" cm="1">
        <f t="array" aca="1" ref="AY41" ca="1">IF(ROW()=COLUMN(),INDIRECT(ADDRESS(ROW(),COLUMN(),1,1,"MTT WIN")),INDIRECT(ADDRESS(ROW(),COLUMN(),1,1,"MTT WIN"))&amp;"-"&amp;INDIRECT(ADDRESS(COLUMN(),ROW(),1,1,"MTT WIN")))</f>
        <v>0-0</v>
      </c>
      <c r="AZ41" s="11" t="str" cm="1">
        <f t="array" aca="1" ref="AZ41" ca="1">IF(ROW()=COLUMN(),INDIRECT(ADDRESS(ROW(),COLUMN(),1,1,"MTT WIN")),INDIRECT(ADDRESS(ROW(),COLUMN(),1,1,"MTT WIN"))&amp;"-"&amp;INDIRECT(ADDRESS(COLUMN(),ROW(),1,1,"MTT WIN")))</f>
        <v>0-0</v>
      </c>
      <c r="BA41" s="11" t="str" cm="1">
        <f t="array" aca="1" ref="BA41" ca="1">IF(ROW()=COLUMN(),INDIRECT(ADDRESS(ROW(),COLUMN(),1,1,"MTT WIN")),INDIRECT(ADDRESS(ROW(),COLUMN(),1,1,"MTT WIN"))&amp;"-"&amp;INDIRECT(ADDRESS(COLUMN(),ROW(),1,1,"MTT WIN")))</f>
        <v>0-0</v>
      </c>
      <c r="BB41" s="11" t="str" cm="1">
        <f t="array" aca="1" ref="BB41" ca="1">IF(ROW()=COLUMN(),INDIRECT(ADDRESS(ROW(),COLUMN(),1,1,"MTT WIN")),INDIRECT(ADDRESS(ROW(),COLUMN(),1,1,"MTT WIN"))&amp;"-"&amp;INDIRECT(ADDRESS(COLUMN(),ROW(),1,1,"MTT WIN")))</f>
        <v>0-0</v>
      </c>
      <c r="BC41" s="11" t="str" cm="1">
        <f t="array" aca="1" ref="BC41" ca="1">IF(ROW()=COLUMN(),INDIRECT(ADDRESS(ROW(),COLUMN(),1,1,"MTT WIN")),INDIRECT(ADDRESS(ROW(),COLUMN(),1,1,"MTT WIN"))&amp;"-"&amp;INDIRECT(ADDRESS(COLUMN(),ROW(),1,1,"MTT WIN")))</f>
        <v>0-0</v>
      </c>
      <c r="BD41" s="11" t="str" cm="1">
        <f t="array" aca="1" ref="BD41" ca="1">IF(ROW()=COLUMN(),INDIRECT(ADDRESS(ROW(),COLUMN(),1,1,"MTT WIN")),INDIRECT(ADDRESS(ROW(),COLUMN(),1,1,"MTT WIN"))&amp;"-"&amp;INDIRECT(ADDRESS(COLUMN(),ROW(),1,1,"MTT WIN")))</f>
        <v>0-0</v>
      </c>
      <c r="BE41" s="11" t="str" cm="1">
        <f t="array" aca="1" ref="BE41" ca="1">IF(ROW()=COLUMN(),INDIRECT(ADDRESS(ROW(),COLUMN(),1,1,"MTT WIN")),INDIRECT(ADDRESS(ROW(),COLUMN(),1,1,"MTT WIN"))&amp;"-"&amp;INDIRECT(ADDRESS(COLUMN(),ROW(),1,1,"MTT WIN")))</f>
        <v>0-0</v>
      </c>
      <c r="BF41" s="11" t="str" cm="1">
        <f t="array" aca="1" ref="BF41" ca="1">IF(ROW()=COLUMN(),INDIRECT(ADDRESS(ROW(),COLUMN(),1,1,"MTT WIN")),INDIRECT(ADDRESS(ROW(),COLUMN(),1,1,"MTT WIN"))&amp;"-"&amp;INDIRECT(ADDRESS(COLUMN(),ROW(),1,1,"MTT WIN")))</f>
        <v>0-0</v>
      </c>
    </row>
    <row r="42" spans="1:58" ht="55" customHeight="1" x14ac:dyDescent="0.3">
      <c r="A42" s="3" t="str">
        <f ca="1">MATCHUP!A42</f>
        <v>Dimir Faeries</v>
      </c>
      <c r="B42" s="11" t="str" cm="1">
        <f t="array" aca="1" ref="B42" ca="1">IF(ROW()=COLUMN(),INDIRECT(ADDRESS(ROW(),COLUMN(),1,1,"MTT WIN")),INDIRECT(ADDRESS(ROW(),COLUMN(),1,1,"MTT WIN"))&amp;"-"&amp;INDIRECT(ADDRESS(COLUMN(),ROW(),1,1,"MTT WIN")))</f>
        <v>1-2</v>
      </c>
      <c r="C42" s="11" t="str" cm="1">
        <f t="array" aca="1" ref="C42" ca="1">IF(ROW()=COLUMN(),INDIRECT(ADDRESS(ROW(),COLUMN(),1,1,"MTT WIN")),INDIRECT(ADDRESS(ROW(),COLUMN(),1,1,"MTT WIN"))&amp;"-"&amp;INDIRECT(ADDRESS(COLUMN(),ROW(),1,1,"MTT WIN")))</f>
        <v>2-0</v>
      </c>
      <c r="D42" s="11" t="str" cm="1">
        <f t="array" aca="1" ref="D42" ca="1">IF(ROW()=COLUMN(),INDIRECT(ADDRESS(ROW(),COLUMN(),1,1,"MTT WIN")),INDIRECT(ADDRESS(ROW(),COLUMN(),1,1,"MTT WIN"))&amp;"-"&amp;INDIRECT(ADDRESS(COLUMN(),ROW(),1,1,"MTT WIN")))</f>
        <v>2-0</v>
      </c>
      <c r="E42" s="11" t="str" cm="1">
        <f t="array" aca="1" ref="E42" ca="1">IF(ROW()=COLUMN(),INDIRECT(ADDRESS(ROW(),COLUMN(),1,1,"MTT WIN")),INDIRECT(ADDRESS(ROW(),COLUMN(),1,1,"MTT WIN"))&amp;"-"&amp;INDIRECT(ADDRESS(COLUMN(),ROW(),1,1,"MTT WIN")))</f>
        <v>0-0</v>
      </c>
      <c r="F42" s="11" t="str" cm="1">
        <f t="array" aca="1" ref="F42" ca="1">IF(ROW()=COLUMN(),INDIRECT(ADDRESS(ROW(),COLUMN(),1,1,"MTT WIN")),INDIRECT(ADDRESS(ROW(),COLUMN(),1,1,"MTT WIN"))&amp;"-"&amp;INDIRECT(ADDRESS(COLUMN(),ROW(),1,1,"MTT WIN")))</f>
        <v>0-1</v>
      </c>
      <c r="G42" s="11" t="str" cm="1">
        <f t="array" aca="1" ref="G42" ca="1">IF(ROW()=COLUMN(),INDIRECT(ADDRESS(ROW(),COLUMN(),1,1,"MTT WIN")),INDIRECT(ADDRESS(ROW(),COLUMN(),1,1,"MTT WIN"))&amp;"-"&amp;INDIRECT(ADDRESS(COLUMN(),ROW(),1,1,"MTT WIN")))</f>
        <v>0-2</v>
      </c>
      <c r="H42" s="11" t="str" cm="1">
        <f t="array" aca="1" ref="H42" ca="1">IF(ROW()=COLUMN(),INDIRECT(ADDRESS(ROW(),COLUMN(),1,1,"MTT WIN")),INDIRECT(ADDRESS(ROW(),COLUMN(),1,1,"MTT WIN"))&amp;"-"&amp;INDIRECT(ADDRESS(COLUMN(),ROW(),1,1,"MTT WIN")))</f>
        <v>0-0</v>
      </c>
      <c r="I42" s="11" t="str" cm="1">
        <f t="array" aca="1" ref="I42" ca="1">IF(ROW()=COLUMN(),INDIRECT(ADDRESS(ROW(),COLUMN(),1,1,"MTT WIN")),INDIRECT(ADDRESS(ROW(),COLUMN(),1,1,"MTT WIN"))&amp;"-"&amp;INDIRECT(ADDRESS(COLUMN(),ROW(),1,1,"MTT WIN")))</f>
        <v>0-0</v>
      </c>
      <c r="J42" s="11" t="str" cm="1">
        <f t="array" aca="1" ref="J42" ca="1">IF(ROW()=COLUMN(),INDIRECT(ADDRESS(ROW(),COLUMN(),1,1,"MTT WIN")),INDIRECT(ADDRESS(ROW(),COLUMN(),1,1,"MTT WIN"))&amp;"-"&amp;INDIRECT(ADDRESS(COLUMN(),ROW(),1,1,"MTT WIN")))</f>
        <v>0-0</v>
      </c>
      <c r="K42" s="11" t="str" cm="1">
        <f t="array" aca="1" ref="K42" ca="1">IF(ROW()=COLUMN(),INDIRECT(ADDRESS(ROW(),COLUMN(),1,1,"MTT WIN")),INDIRECT(ADDRESS(ROW(),COLUMN(),1,1,"MTT WIN"))&amp;"-"&amp;INDIRECT(ADDRESS(COLUMN(),ROW(),1,1,"MTT WIN")))</f>
        <v>0-0</v>
      </c>
      <c r="L42" s="11" t="str" cm="1">
        <f t="array" aca="1" ref="L42" ca="1">IF(ROW()=COLUMN(),INDIRECT(ADDRESS(ROW(),COLUMN(),1,1,"MTT WIN")),INDIRECT(ADDRESS(ROW(),COLUMN(),1,1,"MTT WIN"))&amp;"-"&amp;INDIRECT(ADDRESS(COLUMN(),ROW(),1,1,"MTT WIN")))</f>
        <v>0-0</v>
      </c>
      <c r="M42" s="11" t="str" cm="1">
        <f t="array" aca="1" ref="M42" ca="1">IF(ROW()=COLUMN(),INDIRECT(ADDRESS(ROW(),COLUMN(),1,1,"MTT WIN")),INDIRECT(ADDRESS(ROW(),COLUMN(),1,1,"MTT WIN"))&amp;"-"&amp;INDIRECT(ADDRESS(COLUMN(),ROW(),1,1,"MTT WIN")))</f>
        <v>0-0</v>
      </c>
      <c r="N42" s="11" t="str" cm="1">
        <f t="array" aca="1" ref="N42" ca="1">IF(ROW()=COLUMN(),INDIRECT(ADDRESS(ROW(),COLUMN(),1,1,"MTT WIN")),INDIRECT(ADDRESS(ROW(),COLUMN(),1,1,"MTT WIN"))&amp;"-"&amp;INDIRECT(ADDRESS(COLUMN(),ROW(),1,1,"MTT WIN")))</f>
        <v>0-1</v>
      </c>
      <c r="O42" s="11" t="str" cm="1">
        <f t="array" aca="1" ref="O42" ca="1">IF(ROW()=COLUMN(),INDIRECT(ADDRESS(ROW(),COLUMN(),1,1,"MTT WIN")),INDIRECT(ADDRESS(ROW(),COLUMN(),1,1,"MTT WIN"))&amp;"-"&amp;INDIRECT(ADDRESS(COLUMN(),ROW(),1,1,"MTT WIN")))</f>
        <v>0-0</v>
      </c>
      <c r="P42" s="11" t="str" cm="1">
        <f t="array" aca="1" ref="P42" ca="1">IF(ROW()=COLUMN(),INDIRECT(ADDRESS(ROW(),COLUMN(),1,1,"MTT WIN")),INDIRECT(ADDRESS(ROW(),COLUMN(),1,1,"MTT WIN"))&amp;"-"&amp;INDIRECT(ADDRESS(COLUMN(),ROW(),1,1,"MTT WIN")))</f>
        <v>0-0</v>
      </c>
      <c r="Q42" s="11" t="str" cm="1">
        <f t="array" aca="1" ref="Q42" ca="1">IF(ROW()=COLUMN(),INDIRECT(ADDRESS(ROW(),COLUMN(),1,1,"MTT WIN")),INDIRECT(ADDRESS(ROW(),COLUMN(),1,1,"MTT WIN"))&amp;"-"&amp;INDIRECT(ADDRESS(COLUMN(),ROW(),1,1,"MTT WIN")))</f>
        <v>0-1</v>
      </c>
      <c r="R42" s="11" t="str" cm="1">
        <f t="array" aca="1" ref="R42" ca="1">IF(ROW()=COLUMN(),INDIRECT(ADDRESS(ROW(),COLUMN(),1,1,"MTT WIN")),INDIRECT(ADDRESS(ROW(),COLUMN(),1,1,"MTT WIN"))&amp;"-"&amp;INDIRECT(ADDRESS(COLUMN(),ROW(),1,1,"MTT WIN")))</f>
        <v>0-0</v>
      </c>
      <c r="S42" s="11" t="str" cm="1">
        <f t="array" aca="1" ref="S42" ca="1">IF(ROW()=COLUMN(),INDIRECT(ADDRESS(ROW(),COLUMN(),1,1,"MTT WIN")),INDIRECT(ADDRESS(ROW(),COLUMN(),1,1,"MTT WIN"))&amp;"-"&amp;INDIRECT(ADDRESS(COLUMN(),ROW(),1,1,"MTT WIN")))</f>
        <v>0-0</v>
      </c>
      <c r="T42" s="11" t="str" cm="1">
        <f t="array" aca="1" ref="T42" ca="1">IF(ROW()=COLUMN(),INDIRECT(ADDRESS(ROW(),COLUMN(),1,1,"MTT WIN")),INDIRECT(ADDRESS(ROW(),COLUMN(),1,1,"MTT WIN"))&amp;"-"&amp;INDIRECT(ADDRESS(COLUMN(),ROW(),1,1,"MTT WIN")))</f>
        <v>0-0</v>
      </c>
      <c r="U42" s="11" t="str" cm="1">
        <f t="array" aca="1" ref="U42" ca="1">IF(ROW()=COLUMN(),INDIRECT(ADDRESS(ROW(),COLUMN(),1,1,"MTT WIN")),INDIRECT(ADDRESS(ROW(),COLUMN(),1,1,"MTT WIN"))&amp;"-"&amp;INDIRECT(ADDRESS(COLUMN(),ROW(),1,1,"MTT WIN")))</f>
        <v>0-0</v>
      </c>
      <c r="V42" s="11" t="str" cm="1">
        <f t="array" aca="1" ref="V42" ca="1">IF(ROW()=COLUMN(),INDIRECT(ADDRESS(ROW(),COLUMN(),1,1,"MTT WIN")),INDIRECT(ADDRESS(ROW(),COLUMN(),1,1,"MTT WIN"))&amp;"-"&amp;INDIRECT(ADDRESS(COLUMN(),ROW(),1,1,"MTT WIN")))</f>
        <v>0-0</v>
      </c>
      <c r="W42" s="11" t="str" cm="1">
        <f t="array" aca="1" ref="W42" ca="1">IF(ROW()=COLUMN(),INDIRECT(ADDRESS(ROW(),COLUMN(),1,1,"MTT WIN")),INDIRECT(ADDRESS(ROW(),COLUMN(),1,1,"MTT WIN"))&amp;"-"&amp;INDIRECT(ADDRESS(COLUMN(),ROW(),1,1,"MTT WIN")))</f>
        <v>0-0</v>
      </c>
      <c r="X42" s="11" t="str" cm="1">
        <f t="array" aca="1" ref="X42" ca="1">IF(ROW()=COLUMN(),INDIRECT(ADDRESS(ROW(),COLUMN(),1,1,"MTT WIN")),INDIRECT(ADDRESS(ROW(),COLUMN(),1,1,"MTT WIN"))&amp;"-"&amp;INDIRECT(ADDRESS(COLUMN(),ROW(),1,1,"MTT WIN")))</f>
        <v>0-0</v>
      </c>
      <c r="Y42" s="11" t="str" cm="1">
        <f t="array" aca="1" ref="Y42" ca="1">IF(ROW()=COLUMN(),INDIRECT(ADDRESS(ROW(),COLUMN(),1,1,"MTT WIN")),INDIRECT(ADDRESS(ROW(),COLUMN(),1,1,"MTT WIN"))&amp;"-"&amp;INDIRECT(ADDRESS(COLUMN(),ROW(),1,1,"MTT WIN")))</f>
        <v>0-0</v>
      </c>
      <c r="Z42" s="11" t="str" cm="1">
        <f t="array" aca="1" ref="Z42" ca="1">IF(ROW()=COLUMN(),INDIRECT(ADDRESS(ROW(),COLUMN(),1,1,"MTT WIN")),INDIRECT(ADDRESS(ROW(),COLUMN(),1,1,"MTT WIN"))&amp;"-"&amp;INDIRECT(ADDRESS(COLUMN(),ROW(),1,1,"MTT WIN")))</f>
        <v>0-0</v>
      </c>
      <c r="AA42" s="11" t="str" cm="1">
        <f t="array" aca="1" ref="AA42" ca="1">IF(ROW()=COLUMN(),INDIRECT(ADDRESS(ROW(),COLUMN(),1,1,"MTT WIN")),INDIRECT(ADDRESS(ROW(),COLUMN(),1,1,"MTT WIN"))&amp;"-"&amp;INDIRECT(ADDRESS(COLUMN(),ROW(),1,1,"MTT WIN")))</f>
        <v>0-0</v>
      </c>
      <c r="AB42" s="11" t="str" cm="1">
        <f t="array" aca="1" ref="AB42" ca="1">IF(ROW()=COLUMN(),INDIRECT(ADDRESS(ROW(),COLUMN(),1,1,"MTT WIN")),INDIRECT(ADDRESS(ROW(),COLUMN(),1,1,"MTT WIN"))&amp;"-"&amp;INDIRECT(ADDRESS(COLUMN(),ROW(),1,1,"MTT WIN")))</f>
        <v>0-1</v>
      </c>
      <c r="AC42" s="11" t="str" cm="1">
        <f t="array" aca="1" ref="AC42" ca="1">IF(ROW()=COLUMN(),INDIRECT(ADDRESS(ROW(),COLUMN(),1,1,"MTT WIN")),INDIRECT(ADDRESS(ROW(),COLUMN(),1,1,"MTT WIN"))&amp;"-"&amp;INDIRECT(ADDRESS(COLUMN(),ROW(),1,1,"MTT WIN")))</f>
        <v>0-0</v>
      </c>
      <c r="AD42" s="11" t="str" cm="1">
        <f t="array" aca="1" ref="AD42" ca="1">IF(ROW()=COLUMN(),INDIRECT(ADDRESS(ROW(),COLUMN(),1,1,"MTT WIN")),INDIRECT(ADDRESS(ROW(),COLUMN(),1,1,"MTT WIN"))&amp;"-"&amp;INDIRECT(ADDRESS(COLUMN(),ROW(),1,1,"MTT WIN")))</f>
        <v>0-0</v>
      </c>
      <c r="AE42" s="11" t="str" cm="1">
        <f t="array" aca="1" ref="AE42" ca="1">IF(ROW()=COLUMN(),INDIRECT(ADDRESS(ROW(),COLUMN(),1,1,"MTT WIN")),INDIRECT(ADDRESS(ROW(),COLUMN(),1,1,"MTT WIN"))&amp;"-"&amp;INDIRECT(ADDRESS(COLUMN(),ROW(),1,1,"MTT WIN")))</f>
        <v>0-0</v>
      </c>
      <c r="AF42" s="11" t="str" cm="1">
        <f t="array" aca="1" ref="AF42" ca="1">IF(ROW()=COLUMN(),INDIRECT(ADDRESS(ROW(),COLUMN(),1,1,"MTT WIN")),INDIRECT(ADDRESS(ROW(),COLUMN(),1,1,"MTT WIN"))&amp;"-"&amp;INDIRECT(ADDRESS(COLUMN(),ROW(),1,1,"MTT WIN")))</f>
        <v>0-0</v>
      </c>
      <c r="AG42" s="11" t="str" cm="1">
        <f t="array" aca="1" ref="AG42" ca="1">IF(ROW()=COLUMN(),INDIRECT(ADDRESS(ROW(),COLUMN(),1,1,"MTT WIN")),INDIRECT(ADDRESS(ROW(),COLUMN(),1,1,"MTT WIN"))&amp;"-"&amp;INDIRECT(ADDRESS(COLUMN(),ROW(),1,1,"MTT WIN")))</f>
        <v>0-0</v>
      </c>
      <c r="AH42" s="11" t="str" cm="1">
        <f t="array" aca="1" ref="AH42" ca="1">IF(ROW()=COLUMN(),INDIRECT(ADDRESS(ROW(),COLUMN(),1,1,"MTT WIN")),INDIRECT(ADDRESS(ROW(),COLUMN(),1,1,"MTT WIN"))&amp;"-"&amp;INDIRECT(ADDRESS(COLUMN(),ROW(),1,1,"MTT WIN")))</f>
        <v>0-0</v>
      </c>
      <c r="AI42" s="11" t="str" cm="1">
        <f t="array" aca="1" ref="AI42" ca="1">IF(ROW()=COLUMN(),INDIRECT(ADDRESS(ROW(),COLUMN(),1,1,"MTT WIN")),INDIRECT(ADDRESS(ROW(),COLUMN(),1,1,"MTT WIN"))&amp;"-"&amp;INDIRECT(ADDRESS(COLUMN(),ROW(),1,1,"MTT WIN")))</f>
        <v>0-0</v>
      </c>
      <c r="AJ42" s="11" t="str" cm="1">
        <f t="array" aca="1" ref="AJ42" ca="1">IF(ROW()=COLUMN(),INDIRECT(ADDRESS(ROW(),COLUMN(),1,1,"MTT WIN")),INDIRECT(ADDRESS(ROW(),COLUMN(),1,1,"MTT WIN"))&amp;"-"&amp;INDIRECT(ADDRESS(COLUMN(),ROW(),1,1,"MTT WIN")))</f>
        <v>0-0</v>
      </c>
      <c r="AK42" s="11" t="str" cm="1">
        <f t="array" aca="1" ref="AK42" ca="1">IF(ROW()=COLUMN(),INDIRECT(ADDRESS(ROW(),COLUMN(),1,1,"MTT WIN")),INDIRECT(ADDRESS(ROW(),COLUMN(),1,1,"MTT WIN"))&amp;"-"&amp;INDIRECT(ADDRESS(COLUMN(),ROW(),1,1,"MTT WIN")))</f>
        <v>0-0</v>
      </c>
      <c r="AL42" s="11" t="str" cm="1">
        <f t="array" aca="1" ref="AL42" ca="1">IF(ROW()=COLUMN(),INDIRECT(ADDRESS(ROW(),COLUMN(),1,1,"MTT WIN")),INDIRECT(ADDRESS(ROW(),COLUMN(),1,1,"MTT WIN"))&amp;"-"&amp;INDIRECT(ADDRESS(COLUMN(),ROW(),1,1,"MTT WIN")))</f>
        <v>0-0</v>
      </c>
      <c r="AM42" s="11" t="str" cm="1">
        <f t="array" aca="1" ref="AM42" ca="1">IF(ROW()=COLUMN(),INDIRECT(ADDRESS(ROW(),COLUMN(),1,1,"MTT WIN")),INDIRECT(ADDRESS(ROW(),COLUMN(),1,1,"MTT WIN"))&amp;"-"&amp;INDIRECT(ADDRESS(COLUMN(),ROW(),1,1,"MTT WIN")))</f>
        <v>0-0</v>
      </c>
      <c r="AN42" s="11" t="str" cm="1">
        <f t="array" aca="1" ref="AN42" ca="1">IF(ROW()=COLUMN(),INDIRECT(ADDRESS(ROW(),COLUMN(),1,1,"MTT WIN")),INDIRECT(ADDRESS(ROW(),COLUMN(),1,1,"MTT WIN"))&amp;"-"&amp;INDIRECT(ADDRESS(COLUMN(),ROW(),1,1,"MTT WIN")))</f>
        <v>0-0</v>
      </c>
      <c r="AO42" s="11" t="str" cm="1">
        <f t="array" aca="1" ref="AO42" ca="1">IF(ROW()=COLUMN(),INDIRECT(ADDRESS(ROW(),COLUMN(),1,1,"MTT WIN")),INDIRECT(ADDRESS(ROW(),COLUMN(),1,1,"MTT WIN"))&amp;"-"&amp;INDIRECT(ADDRESS(COLUMN(),ROW(),1,1,"MTT WIN")))</f>
        <v>0-0</v>
      </c>
      <c r="AP42" s="11" cm="1">
        <f t="array" aca="1" ref="AP42" ca="1">IF(ROW()=COLUMN(),INDIRECT(ADDRESS(ROW(),COLUMN(),1,1,"MTT WIN")),INDIRECT(ADDRESS(ROW(),COLUMN(),1,1,"MTT WIN"))&amp;"-"&amp;INDIRECT(ADDRESS(COLUMN(),ROW(),1,1,"MTT WIN")))</f>
        <v>0</v>
      </c>
      <c r="AQ42" s="11" t="str" cm="1">
        <f t="array" aca="1" ref="AQ42" ca="1">IF(ROW()=COLUMN(),INDIRECT(ADDRESS(ROW(),COLUMN(),1,1,"MTT WIN")),INDIRECT(ADDRESS(ROW(),COLUMN(),1,1,"MTT WIN"))&amp;"-"&amp;INDIRECT(ADDRESS(COLUMN(),ROW(),1,1,"MTT WIN")))</f>
        <v>0-0</v>
      </c>
      <c r="AR42" s="11" t="str" cm="1">
        <f t="array" aca="1" ref="AR42" ca="1">IF(ROW()=COLUMN(),INDIRECT(ADDRESS(ROW(),COLUMN(),1,1,"MTT WIN")),INDIRECT(ADDRESS(ROW(),COLUMN(),1,1,"MTT WIN"))&amp;"-"&amp;INDIRECT(ADDRESS(COLUMN(),ROW(),1,1,"MTT WIN")))</f>
        <v>0-0</v>
      </c>
      <c r="AS42" s="11" t="str" cm="1">
        <f t="array" aca="1" ref="AS42" ca="1">IF(ROW()=COLUMN(),INDIRECT(ADDRESS(ROW(),COLUMN(),1,1,"MTT WIN")),INDIRECT(ADDRESS(ROW(),COLUMN(),1,1,"MTT WIN"))&amp;"-"&amp;INDIRECT(ADDRESS(COLUMN(),ROW(),1,1,"MTT WIN")))</f>
        <v>0-0</v>
      </c>
      <c r="AT42" s="11" t="str" cm="1">
        <f t="array" aca="1" ref="AT42" ca="1">IF(ROW()=COLUMN(),INDIRECT(ADDRESS(ROW(),COLUMN(),1,1,"MTT WIN")),INDIRECT(ADDRESS(ROW(),COLUMN(),1,1,"MTT WIN"))&amp;"-"&amp;INDIRECT(ADDRESS(COLUMN(),ROW(),1,1,"MTT WIN")))</f>
        <v>0-0</v>
      </c>
      <c r="AU42" s="11" t="str" cm="1">
        <f t="array" aca="1" ref="AU42" ca="1">IF(ROW()=COLUMN(),INDIRECT(ADDRESS(ROW(),COLUMN(),1,1,"MTT WIN")),INDIRECT(ADDRESS(ROW(),COLUMN(),1,1,"MTT WIN"))&amp;"-"&amp;INDIRECT(ADDRESS(COLUMN(),ROW(),1,1,"MTT WIN")))</f>
        <v>0-0</v>
      </c>
      <c r="AV42" s="11" t="str" cm="1">
        <f t="array" aca="1" ref="AV42" ca="1">IF(ROW()=COLUMN(),INDIRECT(ADDRESS(ROW(),COLUMN(),1,1,"MTT WIN")),INDIRECT(ADDRESS(ROW(),COLUMN(),1,1,"MTT WIN"))&amp;"-"&amp;INDIRECT(ADDRESS(COLUMN(),ROW(),1,1,"MTT WIN")))</f>
        <v>0-0</v>
      </c>
      <c r="AW42" s="11" t="str" cm="1">
        <f t="array" aca="1" ref="AW42" ca="1">IF(ROW()=COLUMN(),INDIRECT(ADDRESS(ROW(),COLUMN(),1,1,"MTT WIN")),INDIRECT(ADDRESS(ROW(),COLUMN(),1,1,"MTT WIN"))&amp;"-"&amp;INDIRECT(ADDRESS(COLUMN(),ROW(),1,1,"MTT WIN")))</f>
        <v>0-0</v>
      </c>
      <c r="AX42" s="11" t="str" cm="1">
        <f t="array" aca="1" ref="AX42" ca="1">IF(ROW()=COLUMN(),INDIRECT(ADDRESS(ROW(),COLUMN(),1,1,"MTT WIN")),INDIRECT(ADDRESS(ROW(),COLUMN(),1,1,"MTT WIN"))&amp;"-"&amp;INDIRECT(ADDRESS(COLUMN(),ROW(),1,1,"MTT WIN")))</f>
        <v>0-1</v>
      </c>
      <c r="AY42" s="11" t="str" cm="1">
        <f t="array" aca="1" ref="AY42" ca="1">IF(ROW()=COLUMN(),INDIRECT(ADDRESS(ROW(),COLUMN(),1,1,"MTT WIN")),INDIRECT(ADDRESS(ROW(),COLUMN(),1,1,"MTT WIN"))&amp;"-"&amp;INDIRECT(ADDRESS(COLUMN(),ROW(),1,1,"MTT WIN")))</f>
        <v>0-0</v>
      </c>
      <c r="AZ42" s="11" t="str" cm="1">
        <f t="array" aca="1" ref="AZ42" ca="1">IF(ROW()=COLUMN(),INDIRECT(ADDRESS(ROW(),COLUMN(),1,1,"MTT WIN")),INDIRECT(ADDRESS(ROW(),COLUMN(),1,1,"MTT WIN"))&amp;"-"&amp;INDIRECT(ADDRESS(COLUMN(),ROW(),1,1,"MTT WIN")))</f>
        <v>0-0</v>
      </c>
      <c r="BA42" s="11" t="str" cm="1">
        <f t="array" aca="1" ref="BA42" ca="1">IF(ROW()=COLUMN(),INDIRECT(ADDRESS(ROW(),COLUMN(),1,1,"MTT WIN")),INDIRECT(ADDRESS(ROW(),COLUMN(),1,1,"MTT WIN"))&amp;"-"&amp;INDIRECT(ADDRESS(COLUMN(),ROW(),1,1,"MTT WIN")))</f>
        <v>0-0</v>
      </c>
      <c r="BB42" s="11" t="str" cm="1">
        <f t="array" aca="1" ref="BB42" ca="1">IF(ROW()=COLUMN(),INDIRECT(ADDRESS(ROW(),COLUMN(),1,1,"MTT WIN")),INDIRECT(ADDRESS(ROW(),COLUMN(),1,1,"MTT WIN"))&amp;"-"&amp;INDIRECT(ADDRESS(COLUMN(),ROW(),1,1,"MTT WIN")))</f>
        <v>0-0</v>
      </c>
      <c r="BC42" s="11" t="str" cm="1">
        <f t="array" aca="1" ref="BC42" ca="1">IF(ROW()=COLUMN(),INDIRECT(ADDRESS(ROW(),COLUMN(),1,1,"MTT WIN")),INDIRECT(ADDRESS(ROW(),COLUMN(),1,1,"MTT WIN"))&amp;"-"&amp;INDIRECT(ADDRESS(COLUMN(),ROW(),1,1,"MTT WIN")))</f>
        <v>0-0</v>
      </c>
      <c r="BD42" s="11" t="str" cm="1">
        <f t="array" aca="1" ref="BD42" ca="1">IF(ROW()=COLUMN(),INDIRECT(ADDRESS(ROW(),COLUMN(),1,1,"MTT WIN")),INDIRECT(ADDRESS(ROW(),COLUMN(),1,1,"MTT WIN"))&amp;"-"&amp;INDIRECT(ADDRESS(COLUMN(),ROW(),1,1,"MTT WIN")))</f>
        <v>0-0</v>
      </c>
      <c r="BE42" s="11" t="str" cm="1">
        <f t="array" aca="1" ref="BE42" ca="1">IF(ROW()=COLUMN(),INDIRECT(ADDRESS(ROW(),COLUMN(),1,1,"MTT WIN")),INDIRECT(ADDRESS(ROW(),COLUMN(),1,1,"MTT WIN"))&amp;"-"&amp;INDIRECT(ADDRESS(COLUMN(),ROW(),1,1,"MTT WIN")))</f>
        <v>0-0</v>
      </c>
      <c r="BF42" s="11" t="str" cm="1">
        <f t="array" aca="1" ref="BF42" ca="1">IF(ROW()=COLUMN(),INDIRECT(ADDRESS(ROW(),COLUMN(),1,1,"MTT WIN")),INDIRECT(ADDRESS(ROW(),COLUMN(),1,1,"MTT WIN"))&amp;"-"&amp;INDIRECT(ADDRESS(COLUMN(),ROW(),1,1,"MTT WIN")))</f>
        <v>0-0</v>
      </c>
    </row>
    <row r="43" spans="1:58" ht="55" customHeight="1" x14ac:dyDescent="0.3">
      <c r="A43" s="3" t="str">
        <f ca="1">MATCHUP!A43</f>
        <v>Dimir Control</v>
      </c>
      <c r="B43" s="11" t="str" cm="1">
        <f t="array" aca="1" ref="B43" ca="1">IF(ROW()=COLUMN(),INDIRECT(ADDRESS(ROW(),COLUMN(),1,1,"MTT WIN")),INDIRECT(ADDRESS(ROW(),COLUMN(),1,1,"MTT WIN"))&amp;"-"&amp;INDIRECT(ADDRESS(COLUMN(),ROW(),1,1,"MTT WIN")))</f>
        <v>0-2</v>
      </c>
      <c r="C43" s="11" t="str" cm="1">
        <f t="array" aca="1" ref="C43" ca="1">IF(ROW()=COLUMN(),INDIRECT(ADDRESS(ROW(),COLUMN(),1,1,"MTT WIN")),INDIRECT(ADDRESS(ROW(),COLUMN(),1,1,"MTT WIN"))&amp;"-"&amp;INDIRECT(ADDRESS(COLUMN(),ROW(),1,1,"MTT WIN")))</f>
        <v>0-1</v>
      </c>
      <c r="D43" s="11" t="str" cm="1">
        <f t="array" aca="1" ref="D43" ca="1">IF(ROW()=COLUMN(),INDIRECT(ADDRESS(ROW(),COLUMN(),1,1,"MTT WIN")),INDIRECT(ADDRESS(ROW(),COLUMN(),1,1,"MTT WIN"))&amp;"-"&amp;INDIRECT(ADDRESS(COLUMN(),ROW(),1,1,"MTT WIN")))</f>
        <v>2-2</v>
      </c>
      <c r="E43" s="11" t="str" cm="1">
        <f t="array" aca="1" ref="E43" ca="1">IF(ROW()=COLUMN(),INDIRECT(ADDRESS(ROW(),COLUMN(),1,1,"MTT WIN")),INDIRECT(ADDRESS(ROW(),COLUMN(),1,1,"MTT WIN"))&amp;"-"&amp;INDIRECT(ADDRESS(COLUMN(),ROW(),1,1,"MTT WIN")))</f>
        <v>1-0</v>
      </c>
      <c r="F43" s="11" t="str" cm="1">
        <f t="array" aca="1" ref="F43" ca="1">IF(ROW()=COLUMN(),INDIRECT(ADDRESS(ROW(),COLUMN(),1,1,"MTT WIN")),INDIRECT(ADDRESS(ROW(),COLUMN(),1,1,"MTT WIN"))&amp;"-"&amp;INDIRECT(ADDRESS(COLUMN(),ROW(),1,1,"MTT WIN")))</f>
        <v>0-0</v>
      </c>
      <c r="G43" s="11" t="str" cm="1">
        <f t="array" aca="1" ref="G43" ca="1">IF(ROW()=COLUMN(),INDIRECT(ADDRESS(ROW(),COLUMN(),1,1,"MTT WIN")),INDIRECT(ADDRESS(ROW(),COLUMN(),1,1,"MTT WIN"))&amp;"-"&amp;INDIRECT(ADDRESS(COLUMN(),ROW(),1,1,"MTT WIN")))</f>
        <v>1-0</v>
      </c>
      <c r="H43" s="11" t="str" cm="1">
        <f t="array" aca="1" ref="H43" ca="1">IF(ROW()=COLUMN(),INDIRECT(ADDRESS(ROW(),COLUMN(),1,1,"MTT WIN")),INDIRECT(ADDRESS(ROW(),COLUMN(),1,1,"MTT WIN"))&amp;"-"&amp;INDIRECT(ADDRESS(COLUMN(),ROW(),1,1,"MTT WIN")))</f>
        <v>0-0</v>
      </c>
      <c r="I43" s="11" t="str" cm="1">
        <f t="array" aca="1" ref="I43" ca="1">IF(ROW()=COLUMN(),INDIRECT(ADDRESS(ROW(),COLUMN(),1,1,"MTT WIN")),INDIRECT(ADDRESS(ROW(),COLUMN(),1,1,"MTT WIN"))&amp;"-"&amp;INDIRECT(ADDRESS(COLUMN(),ROW(),1,1,"MTT WIN")))</f>
        <v>0-0</v>
      </c>
      <c r="J43" s="11" t="str" cm="1">
        <f t="array" aca="1" ref="J43" ca="1">IF(ROW()=COLUMN(),INDIRECT(ADDRESS(ROW(),COLUMN(),1,1,"MTT WIN")),INDIRECT(ADDRESS(ROW(),COLUMN(),1,1,"MTT WIN"))&amp;"-"&amp;INDIRECT(ADDRESS(COLUMN(),ROW(),1,1,"MTT WIN")))</f>
        <v>0-0</v>
      </c>
      <c r="K43" s="11" t="str" cm="1">
        <f t="array" aca="1" ref="K43" ca="1">IF(ROW()=COLUMN(),INDIRECT(ADDRESS(ROW(),COLUMN(),1,1,"MTT WIN")),INDIRECT(ADDRESS(ROW(),COLUMN(),1,1,"MTT WIN"))&amp;"-"&amp;INDIRECT(ADDRESS(COLUMN(),ROW(),1,1,"MTT WIN")))</f>
        <v>1-0</v>
      </c>
      <c r="L43" s="11" t="str" cm="1">
        <f t="array" aca="1" ref="L43" ca="1">IF(ROW()=COLUMN(),INDIRECT(ADDRESS(ROW(),COLUMN(),1,1,"MTT WIN")),INDIRECT(ADDRESS(ROW(),COLUMN(),1,1,"MTT WIN"))&amp;"-"&amp;INDIRECT(ADDRESS(COLUMN(),ROW(),1,1,"MTT WIN")))</f>
        <v>0-1</v>
      </c>
      <c r="M43" s="11" t="str" cm="1">
        <f t="array" aca="1" ref="M43" ca="1">IF(ROW()=COLUMN(),INDIRECT(ADDRESS(ROW(),COLUMN(),1,1,"MTT WIN")),INDIRECT(ADDRESS(ROW(),COLUMN(),1,1,"MTT WIN"))&amp;"-"&amp;INDIRECT(ADDRESS(COLUMN(),ROW(),1,1,"MTT WIN")))</f>
        <v>1-0</v>
      </c>
      <c r="N43" s="11" t="str" cm="1">
        <f t="array" aca="1" ref="N43" ca="1">IF(ROW()=COLUMN(),INDIRECT(ADDRESS(ROW(),COLUMN(),1,1,"MTT WIN")),INDIRECT(ADDRESS(ROW(),COLUMN(),1,1,"MTT WIN"))&amp;"-"&amp;INDIRECT(ADDRESS(COLUMN(),ROW(),1,1,"MTT WIN")))</f>
        <v>0-0</v>
      </c>
      <c r="O43" s="11" t="str" cm="1">
        <f t="array" aca="1" ref="O43" ca="1">IF(ROW()=COLUMN(),INDIRECT(ADDRESS(ROW(),COLUMN(),1,1,"MTT WIN")),INDIRECT(ADDRESS(ROW(),COLUMN(),1,1,"MTT WIN"))&amp;"-"&amp;INDIRECT(ADDRESS(COLUMN(),ROW(),1,1,"MTT WIN")))</f>
        <v>0-0</v>
      </c>
      <c r="P43" s="11" t="str" cm="1">
        <f t="array" aca="1" ref="P43" ca="1">IF(ROW()=COLUMN(),INDIRECT(ADDRESS(ROW(),COLUMN(),1,1,"MTT WIN")),INDIRECT(ADDRESS(ROW(),COLUMN(),1,1,"MTT WIN"))&amp;"-"&amp;INDIRECT(ADDRESS(COLUMN(),ROW(),1,1,"MTT WIN")))</f>
        <v>0-0</v>
      </c>
      <c r="Q43" s="11" t="str" cm="1">
        <f t="array" aca="1" ref="Q43" ca="1">IF(ROW()=COLUMN(),INDIRECT(ADDRESS(ROW(),COLUMN(),1,1,"MTT WIN")),INDIRECT(ADDRESS(ROW(),COLUMN(),1,1,"MTT WIN"))&amp;"-"&amp;INDIRECT(ADDRESS(COLUMN(),ROW(),1,1,"MTT WIN")))</f>
        <v>0-1</v>
      </c>
      <c r="R43" s="11" t="str" cm="1">
        <f t="array" aca="1" ref="R43" ca="1">IF(ROW()=COLUMN(),INDIRECT(ADDRESS(ROW(),COLUMN(),1,1,"MTT WIN")),INDIRECT(ADDRESS(ROW(),COLUMN(),1,1,"MTT WIN"))&amp;"-"&amp;INDIRECT(ADDRESS(COLUMN(),ROW(),1,1,"MTT WIN")))</f>
        <v>0-0</v>
      </c>
      <c r="S43" s="11" t="str" cm="1">
        <f t="array" aca="1" ref="S43" ca="1">IF(ROW()=COLUMN(),INDIRECT(ADDRESS(ROW(),COLUMN(),1,1,"MTT WIN")),INDIRECT(ADDRESS(ROW(),COLUMN(),1,1,"MTT WIN"))&amp;"-"&amp;INDIRECT(ADDRESS(COLUMN(),ROW(),1,1,"MTT WIN")))</f>
        <v>0-0</v>
      </c>
      <c r="T43" s="11" t="str" cm="1">
        <f t="array" aca="1" ref="T43" ca="1">IF(ROW()=COLUMN(),INDIRECT(ADDRESS(ROW(),COLUMN(),1,1,"MTT WIN")),INDIRECT(ADDRESS(ROW(),COLUMN(),1,1,"MTT WIN"))&amp;"-"&amp;INDIRECT(ADDRESS(COLUMN(),ROW(),1,1,"MTT WIN")))</f>
        <v>0-0</v>
      </c>
      <c r="U43" s="11" t="str" cm="1">
        <f t="array" aca="1" ref="U43" ca="1">IF(ROW()=COLUMN(),INDIRECT(ADDRESS(ROW(),COLUMN(),1,1,"MTT WIN")),INDIRECT(ADDRESS(ROW(),COLUMN(),1,1,"MTT WIN"))&amp;"-"&amp;INDIRECT(ADDRESS(COLUMN(),ROW(),1,1,"MTT WIN")))</f>
        <v>0-0</v>
      </c>
      <c r="V43" s="11" t="str" cm="1">
        <f t="array" aca="1" ref="V43" ca="1">IF(ROW()=COLUMN(),INDIRECT(ADDRESS(ROW(),COLUMN(),1,1,"MTT WIN")),INDIRECT(ADDRESS(ROW(),COLUMN(),1,1,"MTT WIN"))&amp;"-"&amp;INDIRECT(ADDRESS(COLUMN(),ROW(),1,1,"MTT WIN")))</f>
        <v>1-0</v>
      </c>
      <c r="W43" s="11" t="str" cm="1">
        <f t="array" aca="1" ref="W43" ca="1">IF(ROW()=COLUMN(),INDIRECT(ADDRESS(ROW(),COLUMN(),1,1,"MTT WIN")),INDIRECT(ADDRESS(ROW(),COLUMN(),1,1,"MTT WIN"))&amp;"-"&amp;INDIRECT(ADDRESS(COLUMN(),ROW(),1,1,"MTT WIN")))</f>
        <v>0-0</v>
      </c>
      <c r="X43" s="11" t="str" cm="1">
        <f t="array" aca="1" ref="X43" ca="1">IF(ROW()=COLUMN(),INDIRECT(ADDRESS(ROW(),COLUMN(),1,1,"MTT WIN")),INDIRECT(ADDRESS(ROW(),COLUMN(),1,1,"MTT WIN"))&amp;"-"&amp;INDIRECT(ADDRESS(COLUMN(),ROW(),1,1,"MTT WIN")))</f>
        <v>0-0</v>
      </c>
      <c r="Y43" s="11" t="str" cm="1">
        <f t="array" aca="1" ref="Y43" ca="1">IF(ROW()=COLUMN(),INDIRECT(ADDRESS(ROW(),COLUMN(),1,1,"MTT WIN")),INDIRECT(ADDRESS(ROW(),COLUMN(),1,1,"MTT WIN"))&amp;"-"&amp;INDIRECT(ADDRESS(COLUMN(),ROW(),1,1,"MTT WIN")))</f>
        <v>0-0</v>
      </c>
      <c r="Z43" s="11" t="str" cm="1">
        <f t="array" aca="1" ref="Z43" ca="1">IF(ROW()=COLUMN(),INDIRECT(ADDRESS(ROW(),COLUMN(),1,1,"MTT WIN")),INDIRECT(ADDRESS(ROW(),COLUMN(),1,1,"MTT WIN"))&amp;"-"&amp;INDIRECT(ADDRESS(COLUMN(),ROW(),1,1,"MTT WIN")))</f>
        <v>0-0</v>
      </c>
      <c r="AA43" s="11" t="str" cm="1">
        <f t="array" aca="1" ref="AA43" ca="1">IF(ROW()=COLUMN(),INDIRECT(ADDRESS(ROW(),COLUMN(),1,1,"MTT WIN")),INDIRECT(ADDRESS(ROW(),COLUMN(),1,1,"MTT WIN"))&amp;"-"&amp;INDIRECT(ADDRESS(COLUMN(),ROW(),1,1,"MTT WIN")))</f>
        <v>0-0</v>
      </c>
      <c r="AB43" s="11" t="str" cm="1">
        <f t="array" aca="1" ref="AB43" ca="1">IF(ROW()=COLUMN(),INDIRECT(ADDRESS(ROW(),COLUMN(),1,1,"MTT WIN")),INDIRECT(ADDRESS(ROW(),COLUMN(),1,1,"MTT WIN"))&amp;"-"&amp;INDIRECT(ADDRESS(COLUMN(),ROW(),1,1,"MTT WIN")))</f>
        <v>0-0</v>
      </c>
      <c r="AC43" s="11" t="str" cm="1">
        <f t="array" aca="1" ref="AC43" ca="1">IF(ROW()=COLUMN(),INDIRECT(ADDRESS(ROW(),COLUMN(),1,1,"MTT WIN")),INDIRECT(ADDRESS(ROW(),COLUMN(),1,1,"MTT WIN"))&amp;"-"&amp;INDIRECT(ADDRESS(COLUMN(),ROW(),1,1,"MTT WIN")))</f>
        <v>0-0</v>
      </c>
      <c r="AD43" s="11" t="str" cm="1">
        <f t="array" aca="1" ref="AD43" ca="1">IF(ROW()=COLUMN(),INDIRECT(ADDRESS(ROW(),COLUMN(),1,1,"MTT WIN")),INDIRECT(ADDRESS(ROW(),COLUMN(),1,1,"MTT WIN"))&amp;"-"&amp;INDIRECT(ADDRESS(COLUMN(),ROW(),1,1,"MTT WIN")))</f>
        <v>0-0</v>
      </c>
      <c r="AE43" s="11" t="str" cm="1">
        <f t="array" aca="1" ref="AE43" ca="1">IF(ROW()=COLUMN(),INDIRECT(ADDRESS(ROW(),COLUMN(),1,1,"MTT WIN")),INDIRECT(ADDRESS(ROW(),COLUMN(),1,1,"MTT WIN"))&amp;"-"&amp;INDIRECT(ADDRESS(COLUMN(),ROW(),1,1,"MTT WIN")))</f>
        <v>0-0</v>
      </c>
      <c r="AF43" s="11" t="str" cm="1">
        <f t="array" aca="1" ref="AF43" ca="1">IF(ROW()=COLUMN(),INDIRECT(ADDRESS(ROW(),COLUMN(),1,1,"MTT WIN")),INDIRECT(ADDRESS(ROW(),COLUMN(),1,1,"MTT WIN"))&amp;"-"&amp;INDIRECT(ADDRESS(COLUMN(),ROW(),1,1,"MTT WIN")))</f>
        <v>0-0</v>
      </c>
      <c r="AG43" s="11" t="str" cm="1">
        <f t="array" aca="1" ref="AG43" ca="1">IF(ROW()=COLUMN(),INDIRECT(ADDRESS(ROW(),COLUMN(),1,1,"MTT WIN")),INDIRECT(ADDRESS(ROW(),COLUMN(),1,1,"MTT WIN"))&amp;"-"&amp;INDIRECT(ADDRESS(COLUMN(),ROW(),1,1,"MTT WIN")))</f>
        <v>0-0</v>
      </c>
      <c r="AH43" s="11" t="str" cm="1">
        <f t="array" aca="1" ref="AH43" ca="1">IF(ROW()=COLUMN(),INDIRECT(ADDRESS(ROW(),COLUMN(),1,1,"MTT WIN")),INDIRECT(ADDRESS(ROW(),COLUMN(),1,1,"MTT WIN"))&amp;"-"&amp;INDIRECT(ADDRESS(COLUMN(),ROW(),1,1,"MTT WIN")))</f>
        <v>0-0</v>
      </c>
      <c r="AI43" s="11" t="str" cm="1">
        <f t="array" aca="1" ref="AI43" ca="1">IF(ROW()=COLUMN(),INDIRECT(ADDRESS(ROW(),COLUMN(),1,1,"MTT WIN")),INDIRECT(ADDRESS(ROW(),COLUMN(),1,1,"MTT WIN"))&amp;"-"&amp;INDIRECT(ADDRESS(COLUMN(),ROW(),1,1,"MTT WIN")))</f>
        <v>0-0</v>
      </c>
      <c r="AJ43" s="11" t="str" cm="1">
        <f t="array" aca="1" ref="AJ43" ca="1">IF(ROW()=COLUMN(),INDIRECT(ADDRESS(ROW(),COLUMN(),1,1,"MTT WIN")),INDIRECT(ADDRESS(ROW(),COLUMN(),1,1,"MTT WIN"))&amp;"-"&amp;INDIRECT(ADDRESS(COLUMN(),ROW(),1,1,"MTT WIN")))</f>
        <v>0-0</v>
      </c>
      <c r="AK43" s="11" t="str" cm="1">
        <f t="array" aca="1" ref="AK43" ca="1">IF(ROW()=COLUMN(),INDIRECT(ADDRESS(ROW(),COLUMN(),1,1,"MTT WIN")),INDIRECT(ADDRESS(ROW(),COLUMN(),1,1,"MTT WIN"))&amp;"-"&amp;INDIRECT(ADDRESS(COLUMN(),ROW(),1,1,"MTT WIN")))</f>
        <v>0-0</v>
      </c>
      <c r="AL43" s="11" t="str" cm="1">
        <f t="array" aca="1" ref="AL43" ca="1">IF(ROW()=COLUMN(),INDIRECT(ADDRESS(ROW(),COLUMN(),1,1,"MTT WIN")),INDIRECT(ADDRESS(ROW(),COLUMN(),1,1,"MTT WIN"))&amp;"-"&amp;INDIRECT(ADDRESS(COLUMN(),ROW(),1,1,"MTT WIN")))</f>
        <v>0-0</v>
      </c>
      <c r="AM43" s="11" t="str" cm="1">
        <f t="array" aca="1" ref="AM43" ca="1">IF(ROW()=COLUMN(),INDIRECT(ADDRESS(ROW(),COLUMN(),1,1,"MTT WIN")),INDIRECT(ADDRESS(ROW(),COLUMN(),1,1,"MTT WIN"))&amp;"-"&amp;INDIRECT(ADDRESS(COLUMN(),ROW(),1,1,"MTT WIN")))</f>
        <v>0-0</v>
      </c>
      <c r="AN43" s="11" t="str" cm="1">
        <f t="array" aca="1" ref="AN43" ca="1">IF(ROW()=COLUMN(),INDIRECT(ADDRESS(ROW(),COLUMN(),1,1,"MTT WIN")),INDIRECT(ADDRESS(ROW(),COLUMN(),1,1,"MTT WIN"))&amp;"-"&amp;INDIRECT(ADDRESS(COLUMN(),ROW(),1,1,"MTT WIN")))</f>
        <v>1-0</v>
      </c>
      <c r="AO43" s="11" t="str" cm="1">
        <f t="array" aca="1" ref="AO43" ca="1">IF(ROW()=COLUMN(),INDIRECT(ADDRESS(ROW(),COLUMN(),1,1,"MTT WIN")),INDIRECT(ADDRESS(ROW(),COLUMN(),1,1,"MTT WIN"))&amp;"-"&amp;INDIRECT(ADDRESS(COLUMN(),ROW(),1,1,"MTT WIN")))</f>
        <v>0-0</v>
      </c>
      <c r="AP43" s="11" t="str" cm="1">
        <f t="array" aca="1" ref="AP43" ca="1">IF(ROW()=COLUMN(),INDIRECT(ADDRESS(ROW(),COLUMN(),1,1,"MTT WIN")),INDIRECT(ADDRESS(ROW(),COLUMN(),1,1,"MTT WIN"))&amp;"-"&amp;INDIRECT(ADDRESS(COLUMN(),ROW(),1,1,"MTT WIN")))</f>
        <v>0-0</v>
      </c>
      <c r="AQ43" s="11" cm="1">
        <f t="array" aca="1" ref="AQ43" ca="1">IF(ROW()=COLUMN(),INDIRECT(ADDRESS(ROW(),COLUMN(),1,1,"MTT WIN")),INDIRECT(ADDRESS(ROW(),COLUMN(),1,1,"MTT WIN"))&amp;"-"&amp;INDIRECT(ADDRESS(COLUMN(),ROW(),1,1,"MTT WIN")))</f>
        <v>0</v>
      </c>
      <c r="AR43" s="11" t="str" cm="1">
        <f t="array" aca="1" ref="AR43" ca="1">IF(ROW()=COLUMN(),INDIRECT(ADDRESS(ROW(),COLUMN(),1,1,"MTT WIN")),INDIRECT(ADDRESS(ROW(),COLUMN(),1,1,"MTT WIN"))&amp;"-"&amp;INDIRECT(ADDRESS(COLUMN(),ROW(),1,1,"MTT WIN")))</f>
        <v>0-0</v>
      </c>
      <c r="AS43" s="11" t="str" cm="1">
        <f t="array" aca="1" ref="AS43" ca="1">IF(ROW()=COLUMN(),INDIRECT(ADDRESS(ROW(),COLUMN(),1,1,"MTT WIN")),INDIRECT(ADDRESS(ROW(),COLUMN(),1,1,"MTT WIN"))&amp;"-"&amp;INDIRECT(ADDRESS(COLUMN(),ROW(),1,1,"MTT WIN")))</f>
        <v>0-0</v>
      </c>
      <c r="AT43" s="11" t="str" cm="1">
        <f t="array" aca="1" ref="AT43" ca="1">IF(ROW()=COLUMN(),INDIRECT(ADDRESS(ROW(),COLUMN(),1,1,"MTT WIN")),INDIRECT(ADDRESS(ROW(),COLUMN(),1,1,"MTT WIN"))&amp;"-"&amp;INDIRECT(ADDRESS(COLUMN(),ROW(),1,1,"MTT WIN")))</f>
        <v>0-0</v>
      </c>
      <c r="AU43" s="11" t="str" cm="1">
        <f t="array" aca="1" ref="AU43" ca="1">IF(ROW()=COLUMN(),INDIRECT(ADDRESS(ROW(),COLUMN(),1,1,"MTT WIN")),INDIRECT(ADDRESS(ROW(),COLUMN(),1,1,"MTT WIN"))&amp;"-"&amp;INDIRECT(ADDRESS(COLUMN(),ROW(),1,1,"MTT WIN")))</f>
        <v>0-0</v>
      </c>
      <c r="AV43" s="11" t="str" cm="1">
        <f t="array" aca="1" ref="AV43" ca="1">IF(ROW()=COLUMN(),INDIRECT(ADDRESS(ROW(),COLUMN(),1,1,"MTT WIN")),INDIRECT(ADDRESS(ROW(),COLUMN(),1,1,"MTT WIN"))&amp;"-"&amp;INDIRECT(ADDRESS(COLUMN(),ROW(),1,1,"MTT WIN")))</f>
        <v>0-0</v>
      </c>
      <c r="AW43" s="11" t="str" cm="1">
        <f t="array" aca="1" ref="AW43" ca="1">IF(ROW()=COLUMN(),INDIRECT(ADDRESS(ROW(),COLUMN(),1,1,"MTT WIN")),INDIRECT(ADDRESS(ROW(),COLUMN(),1,1,"MTT WIN"))&amp;"-"&amp;INDIRECT(ADDRESS(COLUMN(),ROW(),1,1,"MTT WIN")))</f>
        <v>0-0</v>
      </c>
      <c r="AX43" s="11" t="str" cm="1">
        <f t="array" aca="1" ref="AX43" ca="1">IF(ROW()=COLUMN(),INDIRECT(ADDRESS(ROW(),COLUMN(),1,1,"MTT WIN")),INDIRECT(ADDRESS(ROW(),COLUMN(),1,1,"MTT WIN"))&amp;"-"&amp;INDIRECT(ADDRESS(COLUMN(),ROW(),1,1,"MTT WIN")))</f>
        <v>0-0</v>
      </c>
      <c r="AY43" s="11" t="str" cm="1">
        <f t="array" aca="1" ref="AY43" ca="1">IF(ROW()=COLUMN(),INDIRECT(ADDRESS(ROW(),COLUMN(),1,1,"MTT WIN")),INDIRECT(ADDRESS(ROW(),COLUMN(),1,1,"MTT WIN"))&amp;"-"&amp;INDIRECT(ADDRESS(COLUMN(),ROW(),1,1,"MTT WIN")))</f>
        <v>0-0</v>
      </c>
      <c r="AZ43" s="11" t="str" cm="1">
        <f t="array" aca="1" ref="AZ43" ca="1">IF(ROW()=COLUMN(),INDIRECT(ADDRESS(ROW(),COLUMN(),1,1,"MTT WIN")),INDIRECT(ADDRESS(ROW(),COLUMN(),1,1,"MTT WIN"))&amp;"-"&amp;INDIRECT(ADDRESS(COLUMN(),ROW(),1,1,"MTT WIN")))</f>
        <v>0-0</v>
      </c>
      <c r="BA43" s="11" t="str" cm="1">
        <f t="array" aca="1" ref="BA43" ca="1">IF(ROW()=COLUMN(),INDIRECT(ADDRESS(ROW(),COLUMN(),1,1,"MTT WIN")),INDIRECT(ADDRESS(ROW(),COLUMN(),1,1,"MTT WIN"))&amp;"-"&amp;INDIRECT(ADDRESS(COLUMN(),ROW(),1,1,"MTT WIN")))</f>
        <v>0-0</v>
      </c>
      <c r="BB43" s="11" t="str" cm="1">
        <f t="array" aca="1" ref="BB43" ca="1">IF(ROW()=COLUMN(),INDIRECT(ADDRESS(ROW(),COLUMN(),1,1,"MTT WIN")),INDIRECT(ADDRESS(ROW(),COLUMN(),1,1,"MTT WIN"))&amp;"-"&amp;INDIRECT(ADDRESS(COLUMN(),ROW(),1,1,"MTT WIN")))</f>
        <v>0-0</v>
      </c>
      <c r="BC43" s="11" t="str" cm="1">
        <f t="array" aca="1" ref="BC43" ca="1">IF(ROW()=COLUMN(),INDIRECT(ADDRESS(ROW(),COLUMN(),1,1,"MTT WIN")),INDIRECT(ADDRESS(ROW(),COLUMN(),1,1,"MTT WIN"))&amp;"-"&amp;INDIRECT(ADDRESS(COLUMN(),ROW(),1,1,"MTT WIN")))</f>
        <v>0-0</v>
      </c>
      <c r="BD43" s="11" t="str" cm="1">
        <f t="array" aca="1" ref="BD43" ca="1">IF(ROW()=COLUMN(),INDIRECT(ADDRESS(ROW(),COLUMN(),1,1,"MTT WIN")),INDIRECT(ADDRESS(ROW(),COLUMN(),1,1,"MTT WIN"))&amp;"-"&amp;INDIRECT(ADDRESS(COLUMN(),ROW(),1,1,"MTT WIN")))</f>
        <v>0-0</v>
      </c>
      <c r="BE43" s="11" t="str" cm="1">
        <f t="array" aca="1" ref="BE43" ca="1">IF(ROW()=COLUMN(),INDIRECT(ADDRESS(ROW(),COLUMN(),1,1,"MTT WIN")),INDIRECT(ADDRESS(ROW(),COLUMN(),1,1,"MTT WIN"))&amp;"-"&amp;INDIRECT(ADDRESS(COLUMN(),ROW(),1,1,"MTT WIN")))</f>
        <v>0-0</v>
      </c>
      <c r="BF43" s="11" t="str" cm="1">
        <f t="array" aca="1" ref="BF43" ca="1">IF(ROW()=COLUMN(),INDIRECT(ADDRESS(ROW(),COLUMN(),1,1,"MTT WIN")),INDIRECT(ADDRESS(ROW(),COLUMN(),1,1,"MTT WIN"))&amp;"-"&amp;INDIRECT(ADDRESS(COLUMN(),ROW(),1,1,"MTT WIN")))</f>
        <v>0-0</v>
      </c>
    </row>
    <row r="44" spans="1:58" ht="55" customHeight="1" x14ac:dyDescent="0.3">
      <c r="A44" s="3" t="str">
        <f ca="1">MATCHUP!A44</f>
        <v>Golgari Fog</v>
      </c>
      <c r="B44" s="11" t="str" cm="1">
        <f t="array" aca="1" ref="B44" ca="1">IF(ROW()=COLUMN(),INDIRECT(ADDRESS(ROW(),COLUMN(),1,1,"MTT WIN")),INDIRECT(ADDRESS(ROW(),COLUMN(),1,1,"MTT WIN"))&amp;"-"&amp;INDIRECT(ADDRESS(COLUMN(),ROW(),1,1,"MTT WIN")))</f>
        <v>2-2</v>
      </c>
      <c r="C44" s="11" t="str" cm="1">
        <f t="array" aca="1" ref="C44" ca="1">IF(ROW()=COLUMN(),INDIRECT(ADDRESS(ROW(),COLUMN(),1,1,"MTT WIN")),INDIRECT(ADDRESS(ROW(),COLUMN(),1,1,"MTT WIN"))&amp;"-"&amp;INDIRECT(ADDRESS(COLUMN(),ROW(),1,1,"MTT WIN")))</f>
        <v>0-0</v>
      </c>
      <c r="D44" s="11" t="str" cm="1">
        <f t="array" aca="1" ref="D44" ca="1">IF(ROW()=COLUMN(),INDIRECT(ADDRESS(ROW(),COLUMN(),1,1,"MTT WIN")),INDIRECT(ADDRESS(ROW(),COLUMN(),1,1,"MTT WIN"))&amp;"-"&amp;INDIRECT(ADDRESS(COLUMN(),ROW(),1,1,"MTT WIN")))</f>
        <v>0-0</v>
      </c>
      <c r="E44" s="11" t="str" cm="1">
        <f t="array" aca="1" ref="E44" ca="1">IF(ROW()=COLUMN(),INDIRECT(ADDRESS(ROW(),COLUMN(),1,1,"MTT WIN")),INDIRECT(ADDRESS(ROW(),COLUMN(),1,1,"MTT WIN"))&amp;"-"&amp;INDIRECT(ADDRESS(COLUMN(),ROW(),1,1,"MTT WIN")))</f>
        <v>0-0</v>
      </c>
      <c r="F44" s="11" t="str" cm="1">
        <f t="array" aca="1" ref="F44" ca="1">IF(ROW()=COLUMN(),INDIRECT(ADDRESS(ROW(),COLUMN(),1,1,"MTT WIN")),INDIRECT(ADDRESS(ROW(),COLUMN(),1,1,"MTT WIN"))&amp;"-"&amp;INDIRECT(ADDRESS(COLUMN(),ROW(),1,1,"MTT WIN")))</f>
        <v>0-1</v>
      </c>
      <c r="G44" s="11" t="str" cm="1">
        <f t="array" aca="1" ref="G44" ca="1">IF(ROW()=COLUMN(),INDIRECT(ADDRESS(ROW(),COLUMN(),1,1,"MTT WIN")),INDIRECT(ADDRESS(ROW(),COLUMN(),1,1,"MTT WIN"))&amp;"-"&amp;INDIRECT(ADDRESS(COLUMN(),ROW(),1,1,"MTT WIN")))</f>
        <v>0-0</v>
      </c>
      <c r="H44" s="11" t="str" cm="1">
        <f t="array" aca="1" ref="H44" ca="1">IF(ROW()=COLUMN(),INDIRECT(ADDRESS(ROW(),COLUMN(),1,1,"MTT WIN")),INDIRECT(ADDRESS(ROW(),COLUMN(),1,1,"MTT WIN"))&amp;"-"&amp;INDIRECT(ADDRESS(COLUMN(),ROW(),1,1,"MTT WIN")))</f>
        <v>0-0</v>
      </c>
      <c r="I44" s="11" t="str" cm="1">
        <f t="array" aca="1" ref="I44" ca="1">IF(ROW()=COLUMN(),INDIRECT(ADDRESS(ROW(),COLUMN(),1,1,"MTT WIN")),INDIRECT(ADDRESS(ROW(),COLUMN(),1,1,"MTT WIN"))&amp;"-"&amp;INDIRECT(ADDRESS(COLUMN(),ROW(),1,1,"MTT WIN")))</f>
        <v>0-0</v>
      </c>
      <c r="J44" s="11" t="str" cm="1">
        <f t="array" aca="1" ref="J44" ca="1">IF(ROW()=COLUMN(),INDIRECT(ADDRESS(ROW(),COLUMN(),1,1,"MTT WIN")),INDIRECT(ADDRESS(ROW(),COLUMN(),1,1,"MTT WIN"))&amp;"-"&amp;INDIRECT(ADDRESS(COLUMN(),ROW(),1,1,"MTT WIN")))</f>
        <v>0-1</v>
      </c>
      <c r="K44" s="11" t="str" cm="1">
        <f t="array" aca="1" ref="K44" ca="1">IF(ROW()=COLUMN(),INDIRECT(ADDRESS(ROW(),COLUMN(),1,1,"MTT WIN")),INDIRECT(ADDRESS(ROW(),COLUMN(),1,1,"MTT WIN"))&amp;"-"&amp;INDIRECT(ADDRESS(COLUMN(),ROW(),1,1,"MTT WIN")))</f>
        <v>0-0</v>
      </c>
      <c r="L44" s="11" t="str" cm="1">
        <f t="array" aca="1" ref="L44" ca="1">IF(ROW()=COLUMN(),INDIRECT(ADDRESS(ROW(),COLUMN(),1,1,"MTT WIN")),INDIRECT(ADDRESS(ROW(),COLUMN(),1,1,"MTT WIN"))&amp;"-"&amp;INDIRECT(ADDRESS(COLUMN(),ROW(),1,1,"MTT WIN")))</f>
        <v>0-0</v>
      </c>
      <c r="M44" s="11" t="str" cm="1">
        <f t="array" aca="1" ref="M44" ca="1">IF(ROW()=COLUMN(),INDIRECT(ADDRESS(ROW(),COLUMN(),1,1,"MTT WIN")),INDIRECT(ADDRESS(ROW(),COLUMN(),1,1,"MTT WIN"))&amp;"-"&amp;INDIRECT(ADDRESS(COLUMN(),ROW(),1,1,"MTT WIN")))</f>
        <v>0-0</v>
      </c>
      <c r="N44" s="11" t="str" cm="1">
        <f t="array" aca="1" ref="N44" ca="1">IF(ROW()=COLUMN(),INDIRECT(ADDRESS(ROW(),COLUMN(),1,1,"MTT WIN")),INDIRECT(ADDRESS(ROW(),COLUMN(),1,1,"MTT WIN"))&amp;"-"&amp;INDIRECT(ADDRESS(COLUMN(),ROW(),1,1,"MTT WIN")))</f>
        <v>1-0</v>
      </c>
      <c r="O44" s="11" t="str" cm="1">
        <f t="array" aca="1" ref="O44" ca="1">IF(ROW()=COLUMN(),INDIRECT(ADDRESS(ROW(),COLUMN(),1,1,"MTT WIN")),INDIRECT(ADDRESS(ROW(),COLUMN(),1,1,"MTT WIN"))&amp;"-"&amp;INDIRECT(ADDRESS(COLUMN(),ROW(),1,1,"MTT WIN")))</f>
        <v>0-0</v>
      </c>
      <c r="P44" s="11" t="str" cm="1">
        <f t="array" aca="1" ref="P44" ca="1">IF(ROW()=COLUMN(),INDIRECT(ADDRESS(ROW(),COLUMN(),1,1,"MTT WIN")),INDIRECT(ADDRESS(ROW(),COLUMN(),1,1,"MTT WIN"))&amp;"-"&amp;INDIRECT(ADDRESS(COLUMN(),ROW(),1,1,"MTT WIN")))</f>
        <v>0-0</v>
      </c>
      <c r="Q44" s="11" t="str" cm="1">
        <f t="array" aca="1" ref="Q44" ca="1">IF(ROW()=COLUMN(),INDIRECT(ADDRESS(ROW(),COLUMN(),1,1,"MTT WIN")),INDIRECT(ADDRESS(ROW(),COLUMN(),1,1,"MTT WIN"))&amp;"-"&amp;INDIRECT(ADDRESS(COLUMN(),ROW(),1,1,"MTT WIN")))</f>
        <v>0-0</v>
      </c>
      <c r="R44" s="11" t="str" cm="1">
        <f t="array" aca="1" ref="R44" ca="1">IF(ROW()=COLUMN(),INDIRECT(ADDRESS(ROW(),COLUMN(),1,1,"MTT WIN")),INDIRECT(ADDRESS(ROW(),COLUMN(),1,1,"MTT WIN"))&amp;"-"&amp;INDIRECT(ADDRESS(COLUMN(),ROW(),1,1,"MTT WIN")))</f>
        <v>0-0</v>
      </c>
      <c r="S44" s="11" t="str" cm="1">
        <f t="array" aca="1" ref="S44" ca="1">IF(ROW()=COLUMN(),INDIRECT(ADDRESS(ROW(),COLUMN(),1,1,"MTT WIN")),INDIRECT(ADDRESS(ROW(),COLUMN(),1,1,"MTT WIN"))&amp;"-"&amp;INDIRECT(ADDRESS(COLUMN(),ROW(),1,1,"MTT WIN")))</f>
        <v>0-0</v>
      </c>
      <c r="T44" s="11" t="str" cm="1">
        <f t="array" aca="1" ref="T44" ca="1">IF(ROW()=COLUMN(),INDIRECT(ADDRESS(ROW(),COLUMN(),1,1,"MTT WIN")),INDIRECT(ADDRESS(ROW(),COLUMN(),1,1,"MTT WIN"))&amp;"-"&amp;INDIRECT(ADDRESS(COLUMN(),ROW(),1,1,"MTT WIN")))</f>
        <v>0-1</v>
      </c>
      <c r="U44" s="11" t="str" cm="1">
        <f t="array" aca="1" ref="U44" ca="1">IF(ROW()=COLUMN(),INDIRECT(ADDRESS(ROW(),COLUMN(),1,1,"MTT WIN")),INDIRECT(ADDRESS(ROW(),COLUMN(),1,1,"MTT WIN"))&amp;"-"&amp;INDIRECT(ADDRESS(COLUMN(),ROW(),1,1,"MTT WIN")))</f>
        <v>1-0</v>
      </c>
      <c r="V44" s="11" t="str" cm="1">
        <f t="array" aca="1" ref="V44" ca="1">IF(ROW()=COLUMN(),INDIRECT(ADDRESS(ROW(),COLUMN(),1,1,"MTT WIN")),INDIRECT(ADDRESS(ROW(),COLUMN(),1,1,"MTT WIN"))&amp;"-"&amp;INDIRECT(ADDRESS(COLUMN(),ROW(),1,1,"MTT WIN")))</f>
        <v>0-0</v>
      </c>
      <c r="W44" s="11" t="str" cm="1">
        <f t="array" aca="1" ref="W44" ca="1">IF(ROW()=COLUMN(),INDIRECT(ADDRESS(ROW(),COLUMN(),1,1,"MTT WIN")),INDIRECT(ADDRESS(ROW(),COLUMN(),1,1,"MTT WIN"))&amp;"-"&amp;INDIRECT(ADDRESS(COLUMN(),ROW(),1,1,"MTT WIN")))</f>
        <v>0-0</v>
      </c>
      <c r="X44" s="11" t="str" cm="1">
        <f t="array" aca="1" ref="X44" ca="1">IF(ROW()=COLUMN(),INDIRECT(ADDRESS(ROW(),COLUMN(),1,1,"MTT WIN")),INDIRECT(ADDRESS(ROW(),COLUMN(),1,1,"MTT WIN"))&amp;"-"&amp;INDIRECT(ADDRESS(COLUMN(),ROW(),1,1,"MTT WIN")))</f>
        <v>0-0</v>
      </c>
      <c r="Y44" s="11" t="str" cm="1">
        <f t="array" aca="1" ref="Y44" ca="1">IF(ROW()=COLUMN(),INDIRECT(ADDRESS(ROW(),COLUMN(),1,1,"MTT WIN")),INDIRECT(ADDRESS(ROW(),COLUMN(),1,1,"MTT WIN"))&amp;"-"&amp;INDIRECT(ADDRESS(COLUMN(),ROW(),1,1,"MTT WIN")))</f>
        <v>0-0</v>
      </c>
      <c r="Z44" s="11" t="str" cm="1">
        <f t="array" aca="1" ref="Z44" ca="1">IF(ROW()=COLUMN(),INDIRECT(ADDRESS(ROW(),COLUMN(),1,1,"MTT WIN")),INDIRECT(ADDRESS(ROW(),COLUMN(),1,1,"MTT WIN"))&amp;"-"&amp;INDIRECT(ADDRESS(COLUMN(),ROW(),1,1,"MTT WIN")))</f>
        <v>0-0</v>
      </c>
      <c r="AA44" s="11" t="str" cm="1">
        <f t="array" aca="1" ref="AA44" ca="1">IF(ROW()=COLUMN(),INDIRECT(ADDRESS(ROW(),COLUMN(),1,1,"MTT WIN")),INDIRECT(ADDRESS(ROW(),COLUMN(),1,1,"MTT WIN"))&amp;"-"&amp;INDIRECT(ADDRESS(COLUMN(),ROW(),1,1,"MTT WIN")))</f>
        <v>0-0</v>
      </c>
      <c r="AB44" s="11" t="str" cm="1">
        <f t="array" aca="1" ref="AB44" ca="1">IF(ROW()=COLUMN(),INDIRECT(ADDRESS(ROW(),COLUMN(),1,1,"MTT WIN")),INDIRECT(ADDRESS(ROW(),COLUMN(),1,1,"MTT WIN"))&amp;"-"&amp;INDIRECT(ADDRESS(COLUMN(),ROW(),1,1,"MTT WIN")))</f>
        <v>0-0</v>
      </c>
      <c r="AC44" s="11" t="str" cm="1">
        <f t="array" aca="1" ref="AC44" ca="1">IF(ROW()=COLUMN(),INDIRECT(ADDRESS(ROW(),COLUMN(),1,1,"MTT WIN")),INDIRECT(ADDRESS(ROW(),COLUMN(),1,1,"MTT WIN"))&amp;"-"&amp;INDIRECT(ADDRESS(COLUMN(),ROW(),1,1,"MTT WIN")))</f>
        <v>0-0</v>
      </c>
      <c r="AD44" s="11" t="str" cm="1">
        <f t="array" aca="1" ref="AD44" ca="1">IF(ROW()=COLUMN(),INDIRECT(ADDRESS(ROW(),COLUMN(),1,1,"MTT WIN")),INDIRECT(ADDRESS(ROW(),COLUMN(),1,1,"MTT WIN"))&amp;"-"&amp;INDIRECT(ADDRESS(COLUMN(),ROW(),1,1,"MTT WIN")))</f>
        <v>0-0</v>
      </c>
      <c r="AE44" s="11" t="str" cm="1">
        <f t="array" aca="1" ref="AE44" ca="1">IF(ROW()=COLUMN(),INDIRECT(ADDRESS(ROW(),COLUMN(),1,1,"MTT WIN")),INDIRECT(ADDRESS(ROW(),COLUMN(),1,1,"MTT WIN"))&amp;"-"&amp;INDIRECT(ADDRESS(COLUMN(),ROW(),1,1,"MTT WIN")))</f>
        <v>0-0</v>
      </c>
      <c r="AF44" s="11" t="str" cm="1">
        <f t="array" aca="1" ref="AF44" ca="1">IF(ROW()=COLUMN(),INDIRECT(ADDRESS(ROW(),COLUMN(),1,1,"MTT WIN")),INDIRECT(ADDRESS(ROW(),COLUMN(),1,1,"MTT WIN"))&amp;"-"&amp;INDIRECT(ADDRESS(COLUMN(),ROW(),1,1,"MTT WIN")))</f>
        <v>0-0</v>
      </c>
      <c r="AG44" s="11" t="str" cm="1">
        <f t="array" aca="1" ref="AG44" ca="1">IF(ROW()=COLUMN(),INDIRECT(ADDRESS(ROW(),COLUMN(),1,1,"MTT WIN")),INDIRECT(ADDRESS(ROW(),COLUMN(),1,1,"MTT WIN"))&amp;"-"&amp;INDIRECT(ADDRESS(COLUMN(),ROW(),1,1,"MTT WIN")))</f>
        <v>0-0</v>
      </c>
      <c r="AH44" s="11" t="str" cm="1">
        <f t="array" aca="1" ref="AH44" ca="1">IF(ROW()=COLUMN(),INDIRECT(ADDRESS(ROW(),COLUMN(),1,1,"MTT WIN")),INDIRECT(ADDRESS(ROW(),COLUMN(),1,1,"MTT WIN"))&amp;"-"&amp;INDIRECT(ADDRESS(COLUMN(),ROW(),1,1,"MTT WIN")))</f>
        <v>1-0</v>
      </c>
      <c r="AI44" s="11" t="str" cm="1">
        <f t="array" aca="1" ref="AI44" ca="1">IF(ROW()=COLUMN(),INDIRECT(ADDRESS(ROW(),COLUMN(),1,1,"MTT WIN")),INDIRECT(ADDRESS(ROW(),COLUMN(),1,1,"MTT WIN"))&amp;"-"&amp;INDIRECT(ADDRESS(COLUMN(),ROW(),1,1,"MTT WIN")))</f>
        <v>0-0</v>
      </c>
      <c r="AJ44" s="11" t="str" cm="1">
        <f t="array" aca="1" ref="AJ44" ca="1">IF(ROW()=COLUMN(),INDIRECT(ADDRESS(ROW(),COLUMN(),1,1,"MTT WIN")),INDIRECT(ADDRESS(ROW(),COLUMN(),1,1,"MTT WIN"))&amp;"-"&amp;INDIRECT(ADDRESS(COLUMN(),ROW(),1,1,"MTT WIN")))</f>
        <v>0-0</v>
      </c>
      <c r="AK44" s="11" t="str" cm="1">
        <f t="array" aca="1" ref="AK44" ca="1">IF(ROW()=COLUMN(),INDIRECT(ADDRESS(ROW(),COLUMN(),1,1,"MTT WIN")),INDIRECT(ADDRESS(ROW(),COLUMN(),1,1,"MTT WIN"))&amp;"-"&amp;INDIRECT(ADDRESS(COLUMN(),ROW(),1,1,"MTT WIN")))</f>
        <v>0-0</v>
      </c>
      <c r="AL44" s="11" t="str" cm="1">
        <f t="array" aca="1" ref="AL44" ca="1">IF(ROW()=COLUMN(),INDIRECT(ADDRESS(ROW(),COLUMN(),1,1,"MTT WIN")),INDIRECT(ADDRESS(ROW(),COLUMN(),1,1,"MTT WIN"))&amp;"-"&amp;INDIRECT(ADDRESS(COLUMN(),ROW(),1,1,"MTT WIN")))</f>
        <v>0-0</v>
      </c>
      <c r="AM44" s="11" t="str" cm="1">
        <f t="array" aca="1" ref="AM44" ca="1">IF(ROW()=COLUMN(),INDIRECT(ADDRESS(ROW(),COLUMN(),1,1,"MTT WIN")),INDIRECT(ADDRESS(ROW(),COLUMN(),1,1,"MTT WIN"))&amp;"-"&amp;INDIRECT(ADDRESS(COLUMN(),ROW(),1,1,"MTT WIN")))</f>
        <v>0-0</v>
      </c>
      <c r="AN44" s="11" t="str" cm="1">
        <f t="array" aca="1" ref="AN44" ca="1">IF(ROW()=COLUMN(),INDIRECT(ADDRESS(ROW(),COLUMN(),1,1,"MTT WIN")),INDIRECT(ADDRESS(ROW(),COLUMN(),1,1,"MTT WIN"))&amp;"-"&amp;INDIRECT(ADDRESS(COLUMN(),ROW(),1,1,"MTT WIN")))</f>
        <v>0-0</v>
      </c>
      <c r="AO44" s="11" t="str" cm="1">
        <f t="array" aca="1" ref="AO44" ca="1">IF(ROW()=COLUMN(),INDIRECT(ADDRESS(ROW(),COLUMN(),1,1,"MTT WIN")),INDIRECT(ADDRESS(ROW(),COLUMN(),1,1,"MTT WIN"))&amp;"-"&amp;INDIRECT(ADDRESS(COLUMN(),ROW(),1,1,"MTT WIN")))</f>
        <v>0-0</v>
      </c>
      <c r="AP44" s="11" t="str" cm="1">
        <f t="array" aca="1" ref="AP44" ca="1">IF(ROW()=COLUMN(),INDIRECT(ADDRESS(ROW(),COLUMN(),1,1,"MTT WIN")),INDIRECT(ADDRESS(ROW(),COLUMN(),1,1,"MTT WIN"))&amp;"-"&amp;INDIRECT(ADDRESS(COLUMN(),ROW(),1,1,"MTT WIN")))</f>
        <v>0-0</v>
      </c>
      <c r="AQ44" s="11" t="str" cm="1">
        <f t="array" aca="1" ref="AQ44" ca="1">IF(ROW()=COLUMN(),INDIRECT(ADDRESS(ROW(),COLUMN(),1,1,"MTT WIN")),INDIRECT(ADDRESS(ROW(),COLUMN(),1,1,"MTT WIN"))&amp;"-"&amp;INDIRECT(ADDRESS(COLUMN(),ROW(),1,1,"MTT WIN")))</f>
        <v>0-0</v>
      </c>
      <c r="AR44" s="11" cm="1">
        <f t="array" aca="1" ref="AR44" ca="1">IF(ROW()=COLUMN(),INDIRECT(ADDRESS(ROW(),COLUMN(),1,1,"MTT WIN")),INDIRECT(ADDRESS(ROW(),COLUMN(),1,1,"MTT WIN"))&amp;"-"&amp;INDIRECT(ADDRESS(COLUMN(),ROW(),1,1,"MTT WIN")))</f>
        <v>0</v>
      </c>
      <c r="AS44" s="11" t="str" cm="1">
        <f t="array" aca="1" ref="AS44" ca="1">IF(ROW()=COLUMN(),INDIRECT(ADDRESS(ROW(),COLUMN(),1,1,"MTT WIN")),INDIRECT(ADDRESS(ROW(),COLUMN(),1,1,"MTT WIN"))&amp;"-"&amp;INDIRECT(ADDRESS(COLUMN(),ROW(),1,1,"MTT WIN")))</f>
        <v>0-0</v>
      </c>
      <c r="AT44" s="11" t="str" cm="1">
        <f t="array" aca="1" ref="AT44" ca="1">IF(ROW()=COLUMN(),INDIRECT(ADDRESS(ROW(),COLUMN(),1,1,"MTT WIN")),INDIRECT(ADDRESS(ROW(),COLUMN(),1,1,"MTT WIN"))&amp;"-"&amp;INDIRECT(ADDRESS(COLUMN(),ROW(),1,1,"MTT WIN")))</f>
        <v>0-0</v>
      </c>
      <c r="AU44" s="11" t="str" cm="1">
        <f t="array" aca="1" ref="AU44" ca="1">IF(ROW()=COLUMN(),INDIRECT(ADDRESS(ROW(),COLUMN(),1,1,"MTT WIN")),INDIRECT(ADDRESS(ROW(),COLUMN(),1,1,"MTT WIN"))&amp;"-"&amp;INDIRECT(ADDRESS(COLUMN(),ROW(),1,1,"MTT WIN")))</f>
        <v>0-0</v>
      </c>
      <c r="AV44" s="11" t="str" cm="1">
        <f t="array" aca="1" ref="AV44" ca="1">IF(ROW()=COLUMN(),INDIRECT(ADDRESS(ROW(),COLUMN(),1,1,"MTT WIN")),INDIRECT(ADDRESS(ROW(),COLUMN(),1,1,"MTT WIN"))&amp;"-"&amp;INDIRECT(ADDRESS(COLUMN(),ROW(),1,1,"MTT WIN")))</f>
        <v>0-0</v>
      </c>
      <c r="AW44" s="11" t="str" cm="1">
        <f t="array" aca="1" ref="AW44" ca="1">IF(ROW()=COLUMN(),INDIRECT(ADDRESS(ROW(),COLUMN(),1,1,"MTT WIN")),INDIRECT(ADDRESS(ROW(),COLUMN(),1,1,"MTT WIN"))&amp;"-"&amp;INDIRECT(ADDRESS(COLUMN(),ROW(),1,1,"MTT WIN")))</f>
        <v>0-0</v>
      </c>
      <c r="AX44" s="11" t="str" cm="1">
        <f t="array" aca="1" ref="AX44" ca="1">IF(ROW()=COLUMN(),INDIRECT(ADDRESS(ROW(),COLUMN(),1,1,"MTT WIN")),INDIRECT(ADDRESS(ROW(),COLUMN(),1,1,"MTT WIN"))&amp;"-"&amp;INDIRECT(ADDRESS(COLUMN(),ROW(),1,1,"MTT WIN")))</f>
        <v>0-0</v>
      </c>
      <c r="AY44" s="11" t="str" cm="1">
        <f t="array" aca="1" ref="AY44" ca="1">IF(ROW()=COLUMN(),INDIRECT(ADDRESS(ROW(),COLUMN(),1,1,"MTT WIN")),INDIRECT(ADDRESS(ROW(),COLUMN(),1,1,"MTT WIN"))&amp;"-"&amp;INDIRECT(ADDRESS(COLUMN(),ROW(),1,1,"MTT WIN")))</f>
        <v>0-0</v>
      </c>
      <c r="AZ44" s="11" t="str" cm="1">
        <f t="array" aca="1" ref="AZ44" ca="1">IF(ROW()=COLUMN(),INDIRECT(ADDRESS(ROW(),COLUMN(),1,1,"MTT WIN")),INDIRECT(ADDRESS(ROW(),COLUMN(),1,1,"MTT WIN"))&amp;"-"&amp;INDIRECT(ADDRESS(COLUMN(),ROW(),1,1,"MTT WIN")))</f>
        <v>0-0</v>
      </c>
      <c r="BA44" s="11" t="str" cm="1">
        <f t="array" aca="1" ref="BA44" ca="1">IF(ROW()=COLUMN(),INDIRECT(ADDRESS(ROW(),COLUMN(),1,1,"MTT WIN")),INDIRECT(ADDRESS(ROW(),COLUMN(),1,1,"MTT WIN"))&amp;"-"&amp;INDIRECT(ADDRESS(COLUMN(),ROW(),1,1,"MTT WIN")))</f>
        <v>0-0</v>
      </c>
      <c r="BB44" s="11" t="str" cm="1">
        <f t="array" aca="1" ref="BB44" ca="1">IF(ROW()=COLUMN(),INDIRECT(ADDRESS(ROW(),COLUMN(),1,1,"MTT WIN")),INDIRECT(ADDRESS(ROW(),COLUMN(),1,1,"MTT WIN"))&amp;"-"&amp;INDIRECT(ADDRESS(COLUMN(),ROW(),1,1,"MTT WIN")))</f>
        <v>0-0</v>
      </c>
      <c r="BC44" s="11" t="str" cm="1">
        <f t="array" aca="1" ref="BC44" ca="1">IF(ROW()=COLUMN(),INDIRECT(ADDRESS(ROW(),COLUMN(),1,1,"MTT WIN")),INDIRECT(ADDRESS(ROW(),COLUMN(),1,1,"MTT WIN"))&amp;"-"&amp;INDIRECT(ADDRESS(COLUMN(),ROW(),1,1,"MTT WIN")))</f>
        <v>0-0</v>
      </c>
      <c r="BD44" s="11" t="str" cm="1">
        <f t="array" aca="1" ref="BD44" ca="1">IF(ROW()=COLUMN(),INDIRECT(ADDRESS(ROW(),COLUMN(),1,1,"MTT WIN")),INDIRECT(ADDRESS(ROW(),COLUMN(),1,1,"MTT WIN"))&amp;"-"&amp;INDIRECT(ADDRESS(COLUMN(),ROW(),1,1,"MTT WIN")))</f>
        <v>0-0</v>
      </c>
      <c r="BE44" s="11" t="str" cm="1">
        <f t="array" aca="1" ref="BE44" ca="1">IF(ROW()=COLUMN(),INDIRECT(ADDRESS(ROW(),COLUMN(),1,1,"MTT WIN")),INDIRECT(ADDRESS(ROW(),COLUMN(),1,1,"MTT WIN"))&amp;"-"&amp;INDIRECT(ADDRESS(COLUMN(),ROW(),1,1,"MTT WIN")))</f>
        <v>0-0</v>
      </c>
      <c r="BF44" s="11" t="str" cm="1">
        <f t="array" aca="1" ref="BF44" ca="1">IF(ROW()=COLUMN(),INDIRECT(ADDRESS(ROW(),COLUMN(),1,1,"MTT WIN")),INDIRECT(ADDRESS(ROW(),COLUMN(),1,1,"MTT WIN"))&amp;"-"&amp;INDIRECT(ADDRESS(COLUMN(),ROW(),1,1,"MTT WIN")))</f>
        <v>0-0</v>
      </c>
    </row>
    <row r="45" spans="1:58" ht="55" customHeight="1" x14ac:dyDescent="0.3">
      <c r="A45" s="3" t="str">
        <f ca="1">MATCHUP!A45</f>
        <v>Infect</v>
      </c>
      <c r="B45" s="11" t="str" cm="1">
        <f t="array" aca="1" ref="B45" ca="1">IF(ROW()=COLUMN(),INDIRECT(ADDRESS(ROW(),COLUMN(),1,1,"MTT WIN")),INDIRECT(ADDRESS(ROW(),COLUMN(),1,1,"MTT WIN"))&amp;"-"&amp;INDIRECT(ADDRESS(COLUMN(),ROW(),1,1,"MTT WIN")))</f>
        <v>0-2</v>
      </c>
      <c r="C45" s="11" t="str" cm="1">
        <f t="array" aca="1" ref="C45" ca="1">IF(ROW()=COLUMN(),INDIRECT(ADDRESS(ROW(),COLUMN(),1,1,"MTT WIN")),INDIRECT(ADDRESS(ROW(),COLUMN(),1,1,"MTT WIN"))&amp;"-"&amp;INDIRECT(ADDRESS(COLUMN(),ROW(),1,1,"MTT WIN")))</f>
        <v>0-0</v>
      </c>
      <c r="D45" s="11" t="str" cm="1">
        <f t="array" aca="1" ref="D45" ca="1">IF(ROW()=COLUMN(),INDIRECT(ADDRESS(ROW(),COLUMN(),1,1,"MTT WIN")),INDIRECT(ADDRESS(ROW(),COLUMN(),1,1,"MTT WIN"))&amp;"-"&amp;INDIRECT(ADDRESS(COLUMN(),ROW(),1,1,"MTT WIN")))</f>
        <v>1-0</v>
      </c>
      <c r="E45" s="11" t="str" cm="1">
        <f t="array" aca="1" ref="E45" ca="1">IF(ROW()=COLUMN(),INDIRECT(ADDRESS(ROW(),COLUMN(),1,1,"MTT WIN")),INDIRECT(ADDRESS(ROW(),COLUMN(),1,1,"MTT WIN"))&amp;"-"&amp;INDIRECT(ADDRESS(COLUMN(),ROW(),1,1,"MTT WIN")))</f>
        <v>0-0</v>
      </c>
      <c r="F45" s="11" t="str" cm="1">
        <f t="array" aca="1" ref="F45" ca="1">IF(ROW()=COLUMN(),INDIRECT(ADDRESS(ROW(),COLUMN(),1,1,"MTT WIN")),INDIRECT(ADDRESS(ROW(),COLUMN(),1,1,"MTT WIN"))&amp;"-"&amp;INDIRECT(ADDRESS(COLUMN(),ROW(),1,1,"MTT WIN")))</f>
        <v>0-2</v>
      </c>
      <c r="G45" s="11" t="str" cm="1">
        <f t="array" aca="1" ref="G45" ca="1">IF(ROW()=COLUMN(),INDIRECT(ADDRESS(ROW(),COLUMN(),1,1,"MTT WIN")),INDIRECT(ADDRESS(ROW(),COLUMN(),1,1,"MTT WIN"))&amp;"-"&amp;INDIRECT(ADDRESS(COLUMN(),ROW(),1,1,"MTT WIN")))</f>
        <v>1-0</v>
      </c>
      <c r="H45" s="11" t="str" cm="1">
        <f t="array" aca="1" ref="H45" ca="1">IF(ROW()=COLUMN(),INDIRECT(ADDRESS(ROW(),COLUMN(),1,1,"MTT WIN")),INDIRECT(ADDRESS(ROW(),COLUMN(),1,1,"MTT WIN"))&amp;"-"&amp;INDIRECT(ADDRESS(COLUMN(),ROW(),1,1,"MTT WIN")))</f>
        <v>0-0</v>
      </c>
      <c r="I45" s="11" t="str" cm="1">
        <f t="array" aca="1" ref="I45" ca="1">IF(ROW()=COLUMN(),INDIRECT(ADDRESS(ROW(),COLUMN(),1,1,"MTT WIN")),INDIRECT(ADDRESS(ROW(),COLUMN(),1,1,"MTT WIN"))&amp;"-"&amp;INDIRECT(ADDRESS(COLUMN(),ROW(),1,1,"MTT WIN")))</f>
        <v>0-0</v>
      </c>
      <c r="J45" s="11" t="str" cm="1">
        <f t="array" aca="1" ref="J45" ca="1">IF(ROW()=COLUMN(),INDIRECT(ADDRESS(ROW(),COLUMN(),1,1,"MTT WIN")),INDIRECT(ADDRESS(ROW(),COLUMN(),1,1,"MTT WIN"))&amp;"-"&amp;INDIRECT(ADDRESS(COLUMN(),ROW(),1,1,"MTT WIN")))</f>
        <v>1-0</v>
      </c>
      <c r="K45" s="11" t="str" cm="1">
        <f t="array" aca="1" ref="K45" ca="1">IF(ROW()=COLUMN(),INDIRECT(ADDRESS(ROW(),COLUMN(),1,1,"MTT WIN")),INDIRECT(ADDRESS(ROW(),COLUMN(),1,1,"MTT WIN"))&amp;"-"&amp;INDIRECT(ADDRESS(COLUMN(),ROW(),1,1,"MTT WIN")))</f>
        <v>0-0</v>
      </c>
      <c r="L45" s="11" t="str" cm="1">
        <f t="array" aca="1" ref="L45" ca="1">IF(ROW()=COLUMN(),INDIRECT(ADDRESS(ROW(),COLUMN(),1,1,"MTT WIN")),INDIRECT(ADDRESS(ROW(),COLUMN(),1,1,"MTT WIN"))&amp;"-"&amp;INDIRECT(ADDRESS(COLUMN(),ROW(),1,1,"MTT WIN")))</f>
        <v>0-0</v>
      </c>
      <c r="M45" s="11" t="str" cm="1">
        <f t="array" aca="1" ref="M45" ca="1">IF(ROW()=COLUMN(),INDIRECT(ADDRESS(ROW(),COLUMN(),1,1,"MTT WIN")),INDIRECT(ADDRESS(ROW(),COLUMN(),1,1,"MTT WIN"))&amp;"-"&amp;INDIRECT(ADDRESS(COLUMN(),ROW(),1,1,"MTT WIN")))</f>
        <v>0-0</v>
      </c>
      <c r="N45" s="11" t="str" cm="1">
        <f t="array" aca="1" ref="N45" ca="1">IF(ROW()=COLUMN(),INDIRECT(ADDRESS(ROW(),COLUMN(),1,1,"MTT WIN")),INDIRECT(ADDRESS(ROW(),COLUMN(),1,1,"MTT WIN"))&amp;"-"&amp;INDIRECT(ADDRESS(COLUMN(),ROW(),1,1,"MTT WIN")))</f>
        <v>0-0</v>
      </c>
      <c r="O45" s="11" t="str" cm="1">
        <f t="array" aca="1" ref="O45" ca="1">IF(ROW()=COLUMN(),INDIRECT(ADDRESS(ROW(),COLUMN(),1,1,"MTT WIN")),INDIRECT(ADDRESS(ROW(),COLUMN(),1,1,"MTT WIN"))&amp;"-"&amp;INDIRECT(ADDRESS(COLUMN(),ROW(),1,1,"MTT WIN")))</f>
        <v>0-0</v>
      </c>
      <c r="P45" s="11" t="str" cm="1">
        <f t="array" aca="1" ref="P45" ca="1">IF(ROW()=COLUMN(),INDIRECT(ADDRESS(ROW(),COLUMN(),1,1,"MTT WIN")),INDIRECT(ADDRESS(ROW(),COLUMN(),1,1,"MTT WIN"))&amp;"-"&amp;INDIRECT(ADDRESS(COLUMN(),ROW(),1,1,"MTT WIN")))</f>
        <v>0-0</v>
      </c>
      <c r="Q45" s="11" t="str" cm="1">
        <f t="array" aca="1" ref="Q45" ca="1">IF(ROW()=COLUMN(),INDIRECT(ADDRESS(ROW(),COLUMN(),1,1,"MTT WIN")),INDIRECT(ADDRESS(ROW(),COLUMN(),1,1,"MTT WIN"))&amp;"-"&amp;INDIRECT(ADDRESS(COLUMN(),ROW(),1,1,"MTT WIN")))</f>
        <v>0-0</v>
      </c>
      <c r="R45" s="11" t="str" cm="1">
        <f t="array" aca="1" ref="R45" ca="1">IF(ROW()=COLUMN(),INDIRECT(ADDRESS(ROW(),COLUMN(),1,1,"MTT WIN")),INDIRECT(ADDRESS(ROW(),COLUMN(),1,1,"MTT WIN"))&amp;"-"&amp;INDIRECT(ADDRESS(COLUMN(),ROW(),1,1,"MTT WIN")))</f>
        <v>1-0</v>
      </c>
      <c r="S45" s="11" t="str" cm="1">
        <f t="array" aca="1" ref="S45" ca="1">IF(ROW()=COLUMN(),INDIRECT(ADDRESS(ROW(),COLUMN(),1,1,"MTT WIN")),INDIRECT(ADDRESS(ROW(),COLUMN(),1,1,"MTT WIN"))&amp;"-"&amp;INDIRECT(ADDRESS(COLUMN(),ROW(),1,1,"MTT WIN")))</f>
        <v>0-0</v>
      </c>
      <c r="T45" s="11" t="str" cm="1">
        <f t="array" aca="1" ref="T45" ca="1">IF(ROW()=COLUMN(),INDIRECT(ADDRESS(ROW(),COLUMN(),1,1,"MTT WIN")),INDIRECT(ADDRESS(ROW(),COLUMN(),1,1,"MTT WIN"))&amp;"-"&amp;INDIRECT(ADDRESS(COLUMN(),ROW(),1,1,"MTT WIN")))</f>
        <v>0-0</v>
      </c>
      <c r="U45" s="11" t="str" cm="1">
        <f t="array" aca="1" ref="U45" ca="1">IF(ROW()=COLUMN(),INDIRECT(ADDRESS(ROW(),COLUMN(),1,1,"MTT WIN")),INDIRECT(ADDRESS(ROW(),COLUMN(),1,1,"MTT WIN"))&amp;"-"&amp;INDIRECT(ADDRESS(COLUMN(),ROW(),1,1,"MTT WIN")))</f>
        <v>0-1</v>
      </c>
      <c r="V45" s="11" t="str" cm="1">
        <f t="array" aca="1" ref="V45" ca="1">IF(ROW()=COLUMN(),INDIRECT(ADDRESS(ROW(),COLUMN(),1,1,"MTT WIN")),INDIRECT(ADDRESS(ROW(),COLUMN(),1,1,"MTT WIN"))&amp;"-"&amp;INDIRECT(ADDRESS(COLUMN(),ROW(),1,1,"MTT WIN")))</f>
        <v>0-0</v>
      </c>
      <c r="W45" s="11" t="str" cm="1">
        <f t="array" aca="1" ref="W45" ca="1">IF(ROW()=COLUMN(),INDIRECT(ADDRESS(ROW(),COLUMN(),1,1,"MTT WIN")),INDIRECT(ADDRESS(ROW(),COLUMN(),1,1,"MTT WIN"))&amp;"-"&amp;INDIRECT(ADDRESS(COLUMN(),ROW(),1,1,"MTT WIN")))</f>
        <v>0-0</v>
      </c>
      <c r="X45" s="11" t="str" cm="1">
        <f t="array" aca="1" ref="X45" ca="1">IF(ROW()=COLUMN(),INDIRECT(ADDRESS(ROW(),COLUMN(),1,1,"MTT WIN")),INDIRECT(ADDRESS(ROW(),COLUMN(),1,1,"MTT WIN"))&amp;"-"&amp;INDIRECT(ADDRESS(COLUMN(),ROW(),1,1,"MTT WIN")))</f>
        <v>0-0</v>
      </c>
      <c r="Y45" s="11" t="str" cm="1">
        <f t="array" aca="1" ref="Y45" ca="1">IF(ROW()=COLUMN(),INDIRECT(ADDRESS(ROW(),COLUMN(),1,1,"MTT WIN")),INDIRECT(ADDRESS(ROW(),COLUMN(),1,1,"MTT WIN"))&amp;"-"&amp;INDIRECT(ADDRESS(COLUMN(),ROW(),1,1,"MTT WIN")))</f>
        <v>0-0</v>
      </c>
      <c r="Z45" s="11" t="str" cm="1">
        <f t="array" aca="1" ref="Z45" ca="1">IF(ROW()=COLUMN(),INDIRECT(ADDRESS(ROW(),COLUMN(),1,1,"MTT WIN")),INDIRECT(ADDRESS(ROW(),COLUMN(),1,1,"MTT WIN"))&amp;"-"&amp;INDIRECT(ADDRESS(COLUMN(),ROW(),1,1,"MTT WIN")))</f>
        <v>0-0</v>
      </c>
      <c r="AA45" s="11" t="str" cm="1">
        <f t="array" aca="1" ref="AA45" ca="1">IF(ROW()=COLUMN(),INDIRECT(ADDRESS(ROW(),COLUMN(),1,1,"MTT WIN")),INDIRECT(ADDRESS(ROW(),COLUMN(),1,1,"MTT WIN"))&amp;"-"&amp;INDIRECT(ADDRESS(COLUMN(),ROW(),1,1,"MTT WIN")))</f>
        <v>0-0</v>
      </c>
      <c r="AB45" s="11" t="str" cm="1">
        <f t="array" aca="1" ref="AB45" ca="1">IF(ROW()=COLUMN(),INDIRECT(ADDRESS(ROW(),COLUMN(),1,1,"MTT WIN")),INDIRECT(ADDRESS(ROW(),COLUMN(),1,1,"MTT WIN"))&amp;"-"&amp;INDIRECT(ADDRESS(COLUMN(),ROW(),1,1,"MTT WIN")))</f>
        <v>0-0</v>
      </c>
      <c r="AC45" s="11" t="str" cm="1">
        <f t="array" aca="1" ref="AC45" ca="1">IF(ROW()=COLUMN(),INDIRECT(ADDRESS(ROW(),COLUMN(),1,1,"MTT WIN")),INDIRECT(ADDRESS(ROW(),COLUMN(),1,1,"MTT WIN"))&amp;"-"&amp;INDIRECT(ADDRESS(COLUMN(),ROW(),1,1,"MTT WIN")))</f>
        <v>0-0</v>
      </c>
      <c r="AD45" s="11" t="str" cm="1">
        <f t="array" aca="1" ref="AD45" ca="1">IF(ROW()=COLUMN(),INDIRECT(ADDRESS(ROW(),COLUMN(),1,1,"MTT WIN")),INDIRECT(ADDRESS(ROW(),COLUMN(),1,1,"MTT WIN"))&amp;"-"&amp;INDIRECT(ADDRESS(COLUMN(),ROW(),1,1,"MTT WIN")))</f>
        <v>0-0</v>
      </c>
      <c r="AE45" s="11" t="str" cm="1">
        <f t="array" aca="1" ref="AE45" ca="1">IF(ROW()=COLUMN(),INDIRECT(ADDRESS(ROW(),COLUMN(),1,1,"MTT WIN")),INDIRECT(ADDRESS(ROW(),COLUMN(),1,1,"MTT WIN"))&amp;"-"&amp;INDIRECT(ADDRESS(COLUMN(),ROW(),1,1,"MTT WIN")))</f>
        <v>0-0</v>
      </c>
      <c r="AF45" s="11" t="str" cm="1">
        <f t="array" aca="1" ref="AF45" ca="1">IF(ROW()=COLUMN(),INDIRECT(ADDRESS(ROW(),COLUMN(),1,1,"MTT WIN")),INDIRECT(ADDRESS(ROW(),COLUMN(),1,1,"MTT WIN"))&amp;"-"&amp;INDIRECT(ADDRESS(COLUMN(),ROW(),1,1,"MTT WIN")))</f>
        <v>0-0</v>
      </c>
      <c r="AG45" s="11" t="str" cm="1">
        <f t="array" aca="1" ref="AG45" ca="1">IF(ROW()=COLUMN(),INDIRECT(ADDRESS(ROW(),COLUMN(),1,1,"MTT WIN")),INDIRECT(ADDRESS(ROW(),COLUMN(),1,1,"MTT WIN"))&amp;"-"&amp;INDIRECT(ADDRESS(COLUMN(),ROW(),1,1,"MTT WIN")))</f>
        <v>0-0</v>
      </c>
      <c r="AH45" s="11" t="str" cm="1">
        <f t="array" aca="1" ref="AH45" ca="1">IF(ROW()=COLUMN(),INDIRECT(ADDRESS(ROW(),COLUMN(),1,1,"MTT WIN")),INDIRECT(ADDRESS(ROW(),COLUMN(),1,1,"MTT WIN"))&amp;"-"&amp;INDIRECT(ADDRESS(COLUMN(),ROW(),1,1,"MTT WIN")))</f>
        <v>0-0</v>
      </c>
      <c r="AI45" s="11" t="str" cm="1">
        <f t="array" aca="1" ref="AI45" ca="1">IF(ROW()=COLUMN(),INDIRECT(ADDRESS(ROW(),COLUMN(),1,1,"MTT WIN")),INDIRECT(ADDRESS(ROW(),COLUMN(),1,1,"MTT WIN"))&amp;"-"&amp;INDIRECT(ADDRESS(COLUMN(),ROW(),1,1,"MTT WIN")))</f>
        <v>0-0</v>
      </c>
      <c r="AJ45" s="11" t="str" cm="1">
        <f t="array" aca="1" ref="AJ45" ca="1">IF(ROW()=COLUMN(),INDIRECT(ADDRESS(ROW(),COLUMN(),1,1,"MTT WIN")),INDIRECT(ADDRESS(ROW(),COLUMN(),1,1,"MTT WIN"))&amp;"-"&amp;INDIRECT(ADDRESS(COLUMN(),ROW(),1,1,"MTT WIN")))</f>
        <v>0-0</v>
      </c>
      <c r="AK45" s="11" t="str" cm="1">
        <f t="array" aca="1" ref="AK45" ca="1">IF(ROW()=COLUMN(),INDIRECT(ADDRESS(ROW(),COLUMN(),1,1,"MTT WIN")),INDIRECT(ADDRESS(ROW(),COLUMN(),1,1,"MTT WIN"))&amp;"-"&amp;INDIRECT(ADDRESS(COLUMN(),ROW(),1,1,"MTT WIN")))</f>
        <v>0-0</v>
      </c>
      <c r="AL45" s="11" t="str" cm="1">
        <f t="array" aca="1" ref="AL45" ca="1">IF(ROW()=COLUMN(),INDIRECT(ADDRESS(ROW(),COLUMN(),1,1,"MTT WIN")),INDIRECT(ADDRESS(ROW(),COLUMN(),1,1,"MTT WIN"))&amp;"-"&amp;INDIRECT(ADDRESS(COLUMN(),ROW(),1,1,"MTT WIN")))</f>
        <v>0-0</v>
      </c>
      <c r="AM45" s="11" t="str" cm="1">
        <f t="array" aca="1" ref="AM45" ca="1">IF(ROW()=COLUMN(),INDIRECT(ADDRESS(ROW(),COLUMN(),1,1,"MTT WIN")),INDIRECT(ADDRESS(ROW(),COLUMN(),1,1,"MTT WIN"))&amp;"-"&amp;INDIRECT(ADDRESS(COLUMN(),ROW(),1,1,"MTT WIN")))</f>
        <v>0-0</v>
      </c>
      <c r="AN45" s="11" t="str" cm="1">
        <f t="array" aca="1" ref="AN45" ca="1">IF(ROW()=COLUMN(),INDIRECT(ADDRESS(ROW(),COLUMN(),1,1,"MTT WIN")),INDIRECT(ADDRESS(ROW(),COLUMN(),1,1,"MTT WIN"))&amp;"-"&amp;INDIRECT(ADDRESS(COLUMN(),ROW(),1,1,"MTT WIN")))</f>
        <v>0-0</v>
      </c>
      <c r="AO45" s="11" t="str" cm="1">
        <f t="array" aca="1" ref="AO45" ca="1">IF(ROW()=COLUMN(),INDIRECT(ADDRESS(ROW(),COLUMN(),1,1,"MTT WIN")),INDIRECT(ADDRESS(ROW(),COLUMN(),1,1,"MTT WIN"))&amp;"-"&amp;INDIRECT(ADDRESS(COLUMN(),ROW(),1,1,"MTT WIN")))</f>
        <v>0-0</v>
      </c>
      <c r="AP45" s="11" t="str" cm="1">
        <f t="array" aca="1" ref="AP45" ca="1">IF(ROW()=COLUMN(),INDIRECT(ADDRESS(ROW(),COLUMN(),1,1,"MTT WIN")),INDIRECT(ADDRESS(ROW(),COLUMN(),1,1,"MTT WIN"))&amp;"-"&amp;INDIRECT(ADDRESS(COLUMN(),ROW(),1,1,"MTT WIN")))</f>
        <v>0-0</v>
      </c>
      <c r="AQ45" s="11" t="str" cm="1">
        <f t="array" aca="1" ref="AQ45" ca="1">IF(ROW()=COLUMN(),INDIRECT(ADDRESS(ROW(),COLUMN(),1,1,"MTT WIN")),INDIRECT(ADDRESS(ROW(),COLUMN(),1,1,"MTT WIN"))&amp;"-"&amp;INDIRECT(ADDRESS(COLUMN(),ROW(),1,1,"MTT WIN")))</f>
        <v>0-0</v>
      </c>
      <c r="AR45" s="11" t="str" cm="1">
        <f t="array" aca="1" ref="AR45" ca="1">IF(ROW()=COLUMN(),INDIRECT(ADDRESS(ROW(),COLUMN(),1,1,"MTT WIN")),INDIRECT(ADDRESS(ROW(),COLUMN(),1,1,"MTT WIN"))&amp;"-"&amp;INDIRECT(ADDRESS(COLUMN(),ROW(),1,1,"MTT WIN")))</f>
        <v>0-0</v>
      </c>
      <c r="AS45" s="11" cm="1">
        <f t="array" aca="1" ref="AS45" ca="1">IF(ROW()=COLUMN(),INDIRECT(ADDRESS(ROW(),COLUMN(),1,1,"MTT WIN")),INDIRECT(ADDRESS(ROW(),COLUMN(),1,1,"MTT WIN"))&amp;"-"&amp;INDIRECT(ADDRESS(COLUMN(),ROW(),1,1,"MTT WIN")))</f>
        <v>0</v>
      </c>
      <c r="AT45" s="11" t="str" cm="1">
        <f t="array" aca="1" ref="AT45" ca="1">IF(ROW()=COLUMN(),INDIRECT(ADDRESS(ROW(),COLUMN(),1,1,"MTT WIN")),INDIRECT(ADDRESS(ROW(),COLUMN(),1,1,"MTT WIN"))&amp;"-"&amp;INDIRECT(ADDRESS(COLUMN(),ROW(),1,1,"MTT WIN")))</f>
        <v>0-0</v>
      </c>
      <c r="AU45" s="11" t="str" cm="1">
        <f t="array" aca="1" ref="AU45" ca="1">IF(ROW()=COLUMN(),INDIRECT(ADDRESS(ROW(),COLUMN(),1,1,"MTT WIN")),INDIRECT(ADDRESS(ROW(),COLUMN(),1,1,"MTT WIN"))&amp;"-"&amp;INDIRECT(ADDRESS(COLUMN(),ROW(),1,1,"MTT WIN")))</f>
        <v>0-0</v>
      </c>
      <c r="AV45" s="11" t="str" cm="1">
        <f t="array" aca="1" ref="AV45" ca="1">IF(ROW()=COLUMN(),INDIRECT(ADDRESS(ROW(),COLUMN(),1,1,"MTT WIN")),INDIRECT(ADDRESS(ROW(),COLUMN(),1,1,"MTT WIN"))&amp;"-"&amp;INDIRECT(ADDRESS(COLUMN(),ROW(),1,1,"MTT WIN")))</f>
        <v>0-0</v>
      </c>
      <c r="AW45" s="11" t="str" cm="1">
        <f t="array" aca="1" ref="AW45" ca="1">IF(ROW()=COLUMN(),INDIRECT(ADDRESS(ROW(),COLUMN(),1,1,"MTT WIN")),INDIRECT(ADDRESS(ROW(),COLUMN(),1,1,"MTT WIN"))&amp;"-"&amp;INDIRECT(ADDRESS(COLUMN(),ROW(),1,1,"MTT WIN")))</f>
        <v>0-0</v>
      </c>
      <c r="AX45" s="11" t="str" cm="1">
        <f t="array" aca="1" ref="AX45" ca="1">IF(ROW()=COLUMN(),INDIRECT(ADDRESS(ROW(),COLUMN(),1,1,"MTT WIN")),INDIRECT(ADDRESS(ROW(),COLUMN(),1,1,"MTT WIN"))&amp;"-"&amp;INDIRECT(ADDRESS(COLUMN(),ROW(),1,1,"MTT WIN")))</f>
        <v>0-0</v>
      </c>
      <c r="AY45" s="11" t="str" cm="1">
        <f t="array" aca="1" ref="AY45" ca="1">IF(ROW()=COLUMN(),INDIRECT(ADDRESS(ROW(),COLUMN(),1,1,"MTT WIN")),INDIRECT(ADDRESS(ROW(),COLUMN(),1,1,"MTT WIN"))&amp;"-"&amp;INDIRECT(ADDRESS(COLUMN(),ROW(),1,1,"MTT WIN")))</f>
        <v>0-0</v>
      </c>
      <c r="AZ45" s="11" t="str" cm="1">
        <f t="array" aca="1" ref="AZ45" ca="1">IF(ROW()=COLUMN(),INDIRECT(ADDRESS(ROW(),COLUMN(),1,1,"MTT WIN")),INDIRECT(ADDRESS(ROW(),COLUMN(),1,1,"MTT WIN"))&amp;"-"&amp;INDIRECT(ADDRESS(COLUMN(),ROW(),1,1,"MTT WIN")))</f>
        <v>0-0</v>
      </c>
      <c r="BA45" s="11" t="str" cm="1">
        <f t="array" aca="1" ref="BA45" ca="1">IF(ROW()=COLUMN(),INDIRECT(ADDRESS(ROW(),COLUMN(),1,1,"MTT WIN")),INDIRECT(ADDRESS(ROW(),COLUMN(),1,1,"MTT WIN"))&amp;"-"&amp;INDIRECT(ADDRESS(COLUMN(),ROW(),1,1,"MTT WIN")))</f>
        <v>0-0</v>
      </c>
      <c r="BB45" s="11" t="str" cm="1">
        <f t="array" aca="1" ref="BB45" ca="1">IF(ROW()=COLUMN(),INDIRECT(ADDRESS(ROW(),COLUMN(),1,1,"MTT WIN")),INDIRECT(ADDRESS(ROW(),COLUMN(),1,1,"MTT WIN"))&amp;"-"&amp;INDIRECT(ADDRESS(COLUMN(),ROW(),1,1,"MTT WIN")))</f>
        <v>0-0</v>
      </c>
      <c r="BC45" s="11" t="str" cm="1">
        <f t="array" aca="1" ref="BC45" ca="1">IF(ROW()=COLUMN(),INDIRECT(ADDRESS(ROW(),COLUMN(),1,1,"MTT WIN")),INDIRECT(ADDRESS(ROW(),COLUMN(),1,1,"MTT WIN"))&amp;"-"&amp;INDIRECT(ADDRESS(COLUMN(),ROW(),1,1,"MTT WIN")))</f>
        <v>0-0</v>
      </c>
      <c r="BD45" s="11" t="str" cm="1">
        <f t="array" aca="1" ref="BD45" ca="1">IF(ROW()=COLUMN(),INDIRECT(ADDRESS(ROW(),COLUMN(),1,1,"MTT WIN")),INDIRECT(ADDRESS(ROW(),COLUMN(),1,1,"MTT WIN"))&amp;"-"&amp;INDIRECT(ADDRESS(COLUMN(),ROW(),1,1,"MTT WIN")))</f>
        <v>0-0</v>
      </c>
      <c r="BE45" s="11" t="str" cm="1">
        <f t="array" aca="1" ref="BE45" ca="1">IF(ROW()=COLUMN(),INDIRECT(ADDRESS(ROW(),COLUMN(),1,1,"MTT WIN")),INDIRECT(ADDRESS(ROW(),COLUMN(),1,1,"MTT WIN"))&amp;"-"&amp;INDIRECT(ADDRESS(COLUMN(),ROW(),1,1,"MTT WIN")))</f>
        <v>0-0</v>
      </c>
      <c r="BF45" s="11" t="str" cm="1">
        <f t="array" aca="1" ref="BF45" ca="1">IF(ROW()=COLUMN(),INDIRECT(ADDRESS(ROW(),COLUMN(),1,1,"MTT WIN")),INDIRECT(ADDRESS(ROW(),COLUMN(),1,1,"MTT WIN"))&amp;"-"&amp;INDIRECT(ADDRESS(COLUMN(),ROW(),1,1,"MTT WIN")))</f>
        <v>0-0</v>
      </c>
    </row>
    <row r="46" spans="1:58" ht="55" customHeight="1" x14ac:dyDescent="0.3">
      <c r="A46" s="3" t="str">
        <f ca="1">MATCHUP!A46</f>
        <v>Izzet Blitz</v>
      </c>
      <c r="B46" s="11" t="str" cm="1">
        <f t="array" aca="1" ref="B46" ca="1">IF(ROW()=COLUMN(),INDIRECT(ADDRESS(ROW(),COLUMN(),1,1,"MTT WIN")),INDIRECT(ADDRESS(ROW(),COLUMN(),1,1,"MTT WIN"))&amp;"-"&amp;INDIRECT(ADDRESS(COLUMN(),ROW(),1,1,"MTT WIN")))</f>
        <v>1-1</v>
      </c>
      <c r="C46" s="11" t="str" cm="1">
        <f t="array" aca="1" ref="C46" ca="1">IF(ROW()=COLUMN(),INDIRECT(ADDRESS(ROW(),COLUMN(),1,1,"MTT WIN")),INDIRECT(ADDRESS(ROW(),COLUMN(),1,1,"MTT WIN"))&amp;"-"&amp;INDIRECT(ADDRESS(COLUMN(),ROW(),1,1,"MTT WIN")))</f>
        <v>1-1</v>
      </c>
      <c r="D46" s="11" t="str" cm="1">
        <f t="array" aca="1" ref="D46" ca="1">IF(ROW()=COLUMN(),INDIRECT(ADDRESS(ROW(),COLUMN(),1,1,"MTT WIN")),INDIRECT(ADDRESS(ROW(),COLUMN(),1,1,"MTT WIN"))&amp;"-"&amp;INDIRECT(ADDRESS(COLUMN(),ROW(),1,1,"MTT WIN")))</f>
        <v>0-1</v>
      </c>
      <c r="E46" s="11" t="str" cm="1">
        <f t="array" aca="1" ref="E46" ca="1">IF(ROW()=COLUMN(),INDIRECT(ADDRESS(ROW(),COLUMN(),1,1,"MTT WIN")),INDIRECT(ADDRESS(ROW(),COLUMN(),1,1,"MTT WIN"))&amp;"-"&amp;INDIRECT(ADDRESS(COLUMN(),ROW(),1,1,"MTT WIN")))</f>
        <v>2-1</v>
      </c>
      <c r="F46" s="11" t="str" cm="1">
        <f t="array" aca="1" ref="F46" ca="1">IF(ROW()=COLUMN(),INDIRECT(ADDRESS(ROW(),COLUMN(),1,1,"MTT WIN")),INDIRECT(ADDRESS(ROW(),COLUMN(),1,1,"MTT WIN"))&amp;"-"&amp;INDIRECT(ADDRESS(COLUMN(),ROW(),1,1,"MTT WIN")))</f>
        <v>3-0</v>
      </c>
      <c r="G46" s="11" t="str" cm="1">
        <f t="array" aca="1" ref="G46" ca="1">IF(ROW()=COLUMN(),INDIRECT(ADDRESS(ROW(),COLUMN(),1,1,"MTT WIN")),INDIRECT(ADDRESS(ROW(),COLUMN(),1,1,"MTT WIN"))&amp;"-"&amp;INDIRECT(ADDRESS(COLUMN(),ROW(),1,1,"MTT WIN")))</f>
        <v>0-0</v>
      </c>
      <c r="H46" s="11" t="str" cm="1">
        <f t="array" aca="1" ref="H46" ca="1">IF(ROW()=COLUMN(),INDIRECT(ADDRESS(ROW(),COLUMN(),1,1,"MTT WIN")),INDIRECT(ADDRESS(ROW(),COLUMN(),1,1,"MTT WIN"))&amp;"-"&amp;INDIRECT(ADDRESS(COLUMN(),ROW(),1,1,"MTT WIN")))</f>
        <v>0-0</v>
      </c>
      <c r="I46" s="11" t="str" cm="1">
        <f t="array" aca="1" ref="I46" ca="1">IF(ROW()=COLUMN(),INDIRECT(ADDRESS(ROW(),COLUMN(),1,1,"MTT WIN")),INDIRECT(ADDRESS(ROW(),COLUMN(),1,1,"MTT WIN"))&amp;"-"&amp;INDIRECT(ADDRESS(COLUMN(),ROW(),1,1,"MTT WIN")))</f>
        <v>0-0</v>
      </c>
      <c r="J46" s="11" t="str" cm="1">
        <f t="array" aca="1" ref="J46" ca="1">IF(ROW()=COLUMN(),INDIRECT(ADDRESS(ROW(),COLUMN(),1,1,"MTT WIN")),INDIRECT(ADDRESS(ROW(),COLUMN(),1,1,"MTT WIN"))&amp;"-"&amp;INDIRECT(ADDRESS(COLUMN(),ROW(),1,1,"MTT WIN")))</f>
        <v>0-0</v>
      </c>
      <c r="K46" s="11" t="str" cm="1">
        <f t="array" aca="1" ref="K46" ca="1">IF(ROW()=COLUMN(),INDIRECT(ADDRESS(ROW(),COLUMN(),1,1,"MTT WIN")),INDIRECT(ADDRESS(ROW(),COLUMN(),1,1,"MTT WIN"))&amp;"-"&amp;INDIRECT(ADDRESS(COLUMN(),ROW(),1,1,"MTT WIN")))</f>
        <v>0-0</v>
      </c>
      <c r="L46" s="11" t="str" cm="1">
        <f t="array" aca="1" ref="L46" ca="1">IF(ROW()=COLUMN(),INDIRECT(ADDRESS(ROW(),COLUMN(),1,1,"MTT WIN")),INDIRECT(ADDRESS(ROW(),COLUMN(),1,1,"MTT WIN"))&amp;"-"&amp;INDIRECT(ADDRESS(COLUMN(),ROW(),1,1,"MTT WIN")))</f>
        <v>1-0</v>
      </c>
      <c r="M46" s="11" t="str" cm="1">
        <f t="array" aca="1" ref="M46" ca="1">IF(ROW()=COLUMN(),INDIRECT(ADDRESS(ROW(),COLUMN(),1,1,"MTT WIN")),INDIRECT(ADDRESS(ROW(),COLUMN(),1,1,"MTT WIN"))&amp;"-"&amp;INDIRECT(ADDRESS(COLUMN(),ROW(),1,1,"MTT WIN")))</f>
        <v>0-0</v>
      </c>
      <c r="N46" s="11" t="str" cm="1">
        <f t="array" aca="1" ref="N46" ca="1">IF(ROW()=COLUMN(),INDIRECT(ADDRESS(ROW(),COLUMN(),1,1,"MTT WIN")),INDIRECT(ADDRESS(ROW(),COLUMN(),1,1,"MTT WIN"))&amp;"-"&amp;INDIRECT(ADDRESS(COLUMN(),ROW(),1,1,"MTT WIN")))</f>
        <v>1-0</v>
      </c>
      <c r="O46" s="11" t="str" cm="1">
        <f t="array" aca="1" ref="O46" ca="1">IF(ROW()=COLUMN(),INDIRECT(ADDRESS(ROW(),COLUMN(),1,1,"MTT WIN")),INDIRECT(ADDRESS(ROW(),COLUMN(),1,1,"MTT WIN"))&amp;"-"&amp;INDIRECT(ADDRESS(COLUMN(),ROW(),1,1,"MTT WIN")))</f>
        <v>0-1</v>
      </c>
      <c r="P46" s="11" t="str" cm="1">
        <f t="array" aca="1" ref="P46" ca="1">IF(ROW()=COLUMN(),INDIRECT(ADDRESS(ROW(),COLUMN(),1,1,"MTT WIN")),INDIRECT(ADDRESS(ROW(),COLUMN(),1,1,"MTT WIN"))&amp;"-"&amp;INDIRECT(ADDRESS(COLUMN(),ROW(),1,1,"MTT WIN")))</f>
        <v>0-0</v>
      </c>
      <c r="Q46" s="11" t="str" cm="1">
        <f t="array" aca="1" ref="Q46" ca="1">IF(ROW()=COLUMN(),INDIRECT(ADDRESS(ROW(),COLUMN(),1,1,"MTT WIN")),INDIRECT(ADDRESS(ROW(),COLUMN(),1,1,"MTT WIN"))&amp;"-"&amp;INDIRECT(ADDRESS(COLUMN(),ROW(),1,1,"MTT WIN")))</f>
        <v>0-0</v>
      </c>
      <c r="R46" s="11" t="str" cm="1">
        <f t="array" aca="1" ref="R46" ca="1">IF(ROW()=COLUMN(),INDIRECT(ADDRESS(ROW(),COLUMN(),1,1,"MTT WIN")),INDIRECT(ADDRESS(ROW(),COLUMN(),1,1,"MTT WIN"))&amp;"-"&amp;INDIRECT(ADDRESS(COLUMN(),ROW(),1,1,"MTT WIN")))</f>
        <v>1-0</v>
      </c>
      <c r="S46" s="11" t="str" cm="1">
        <f t="array" aca="1" ref="S46" ca="1">IF(ROW()=COLUMN(),INDIRECT(ADDRESS(ROW(),COLUMN(),1,1,"MTT WIN")),INDIRECT(ADDRESS(ROW(),COLUMN(),1,1,"MTT WIN"))&amp;"-"&amp;INDIRECT(ADDRESS(COLUMN(),ROW(),1,1,"MTT WIN")))</f>
        <v>0-0</v>
      </c>
      <c r="T46" s="11" t="str" cm="1">
        <f t="array" aca="1" ref="T46" ca="1">IF(ROW()=COLUMN(),INDIRECT(ADDRESS(ROW(),COLUMN(),1,1,"MTT WIN")),INDIRECT(ADDRESS(ROW(),COLUMN(),1,1,"MTT WIN"))&amp;"-"&amp;INDIRECT(ADDRESS(COLUMN(),ROW(),1,1,"MTT WIN")))</f>
        <v>0-0</v>
      </c>
      <c r="U46" s="11" t="str" cm="1">
        <f t="array" aca="1" ref="U46" ca="1">IF(ROW()=COLUMN(),INDIRECT(ADDRESS(ROW(),COLUMN(),1,1,"MTT WIN")),INDIRECT(ADDRESS(ROW(),COLUMN(),1,1,"MTT WIN"))&amp;"-"&amp;INDIRECT(ADDRESS(COLUMN(),ROW(),1,1,"MTT WIN")))</f>
        <v>0-0</v>
      </c>
      <c r="V46" s="11" t="str" cm="1">
        <f t="array" aca="1" ref="V46" ca="1">IF(ROW()=COLUMN(),INDIRECT(ADDRESS(ROW(),COLUMN(),1,1,"MTT WIN")),INDIRECT(ADDRESS(ROW(),COLUMN(),1,1,"MTT WIN"))&amp;"-"&amp;INDIRECT(ADDRESS(COLUMN(),ROW(),1,1,"MTT WIN")))</f>
        <v>0-0</v>
      </c>
      <c r="W46" s="11" t="str" cm="1">
        <f t="array" aca="1" ref="W46" ca="1">IF(ROW()=COLUMN(),INDIRECT(ADDRESS(ROW(),COLUMN(),1,1,"MTT WIN")),INDIRECT(ADDRESS(ROW(),COLUMN(),1,1,"MTT WIN"))&amp;"-"&amp;INDIRECT(ADDRESS(COLUMN(),ROW(),1,1,"MTT WIN")))</f>
        <v>0-0</v>
      </c>
      <c r="X46" s="11" t="str" cm="1">
        <f t="array" aca="1" ref="X46" ca="1">IF(ROW()=COLUMN(),INDIRECT(ADDRESS(ROW(),COLUMN(),1,1,"MTT WIN")),INDIRECT(ADDRESS(ROW(),COLUMN(),1,1,"MTT WIN"))&amp;"-"&amp;INDIRECT(ADDRESS(COLUMN(),ROW(),1,1,"MTT WIN")))</f>
        <v>0-0</v>
      </c>
      <c r="Y46" s="11" t="str" cm="1">
        <f t="array" aca="1" ref="Y46" ca="1">IF(ROW()=COLUMN(),INDIRECT(ADDRESS(ROW(),COLUMN(),1,1,"MTT WIN")),INDIRECT(ADDRESS(ROW(),COLUMN(),1,1,"MTT WIN"))&amp;"-"&amp;INDIRECT(ADDRESS(COLUMN(),ROW(),1,1,"MTT WIN")))</f>
        <v>0-0</v>
      </c>
      <c r="Z46" s="11" t="str" cm="1">
        <f t="array" aca="1" ref="Z46" ca="1">IF(ROW()=COLUMN(),INDIRECT(ADDRESS(ROW(),COLUMN(),1,1,"MTT WIN")),INDIRECT(ADDRESS(ROW(),COLUMN(),1,1,"MTT WIN"))&amp;"-"&amp;INDIRECT(ADDRESS(COLUMN(),ROW(),1,1,"MTT WIN")))</f>
        <v>0-0</v>
      </c>
      <c r="AA46" s="11" t="str" cm="1">
        <f t="array" aca="1" ref="AA46" ca="1">IF(ROW()=COLUMN(),INDIRECT(ADDRESS(ROW(),COLUMN(),1,1,"MTT WIN")),INDIRECT(ADDRESS(ROW(),COLUMN(),1,1,"MTT WIN"))&amp;"-"&amp;INDIRECT(ADDRESS(COLUMN(),ROW(),1,1,"MTT WIN")))</f>
        <v>0-0</v>
      </c>
      <c r="AB46" s="11" t="str" cm="1">
        <f t="array" aca="1" ref="AB46" ca="1">IF(ROW()=COLUMN(),INDIRECT(ADDRESS(ROW(),COLUMN(),1,1,"MTT WIN")),INDIRECT(ADDRESS(ROW(),COLUMN(),1,1,"MTT WIN"))&amp;"-"&amp;INDIRECT(ADDRESS(COLUMN(),ROW(),1,1,"MTT WIN")))</f>
        <v>0-0</v>
      </c>
      <c r="AC46" s="11" t="str" cm="1">
        <f t="array" aca="1" ref="AC46" ca="1">IF(ROW()=COLUMN(),INDIRECT(ADDRESS(ROW(),COLUMN(),1,1,"MTT WIN")),INDIRECT(ADDRESS(ROW(),COLUMN(),1,1,"MTT WIN"))&amp;"-"&amp;INDIRECT(ADDRESS(COLUMN(),ROW(),1,1,"MTT WIN")))</f>
        <v>0-1</v>
      </c>
      <c r="AD46" s="11" t="str" cm="1">
        <f t="array" aca="1" ref="AD46" ca="1">IF(ROW()=COLUMN(),INDIRECT(ADDRESS(ROW(),COLUMN(),1,1,"MTT WIN")),INDIRECT(ADDRESS(ROW(),COLUMN(),1,1,"MTT WIN"))&amp;"-"&amp;INDIRECT(ADDRESS(COLUMN(),ROW(),1,1,"MTT WIN")))</f>
        <v>1-0</v>
      </c>
      <c r="AE46" s="11" t="str" cm="1">
        <f t="array" aca="1" ref="AE46" ca="1">IF(ROW()=COLUMN(),INDIRECT(ADDRESS(ROW(),COLUMN(),1,1,"MTT WIN")),INDIRECT(ADDRESS(ROW(),COLUMN(),1,1,"MTT WIN"))&amp;"-"&amp;INDIRECT(ADDRESS(COLUMN(),ROW(),1,1,"MTT WIN")))</f>
        <v>0-0</v>
      </c>
      <c r="AF46" s="11" t="str" cm="1">
        <f t="array" aca="1" ref="AF46" ca="1">IF(ROW()=COLUMN(),INDIRECT(ADDRESS(ROW(),COLUMN(),1,1,"MTT WIN")),INDIRECT(ADDRESS(ROW(),COLUMN(),1,1,"MTT WIN"))&amp;"-"&amp;INDIRECT(ADDRESS(COLUMN(),ROW(),1,1,"MTT WIN")))</f>
        <v>0-0</v>
      </c>
      <c r="AG46" s="11" t="str" cm="1">
        <f t="array" aca="1" ref="AG46" ca="1">IF(ROW()=COLUMN(),INDIRECT(ADDRESS(ROW(),COLUMN(),1,1,"MTT WIN")),INDIRECT(ADDRESS(ROW(),COLUMN(),1,1,"MTT WIN"))&amp;"-"&amp;INDIRECT(ADDRESS(COLUMN(),ROW(),1,1,"MTT WIN")))</f>
        <v>0-0</v>
      </c>
      <c r="AH46" s="11" t="str" cm="1">
        <f t="array" aca="1" ref="AH46" ca="1">IF(ROW()=COLUMN(),INDIRECT(ADDRESS(ROW(),COLUMN(),1,1,"MTT WIN")),INDIRECT(ADDRESS(ROW(),COLUMN(),1,1,"MTT WIN"))&amp;"-"&amp;INDIRECT(ADDRESS(COLUMN(),ROW(),1,1,"MTT WIN")))</f>
        <v>0-0</v>
      </c>
      <c r="AI46" s="11" t="str" cm="1">
        <f t="array" aca="1" ref="AI46" ca="1">IF(ROW()=COLUMN(),INDIRECT(ADDRESS(ROW(),COLUMN(),1,1,"MTT WIN")),INDIRECT(ADDRESS(ROW(),COLUMN(),1,1,"MTT WIN"))&amp;"-"&amp;INDIRECT(ADDRESS(COLUMN(),ROW(),1,1,"MTT WIN")))</f>
        <v>0-0</v>
      </c>
      <c r="AJ46" s="11" t="str" cm="1">
        <f t="array" aca="1" ref="AJ46" ca="1">IF(ROW()=COLUMN(),INDIRECT(ADDRESS(ROW(),COLUMN(),1,1,"MTT WIN")),INDIRECT(ADDRESS(ROW(),COLUMN(),1,1,"MTT WIN"))&amp;"-"&amp;INDIRECT(ADDRESS(COLUMN(),ROW(),1,1,"MTT WIN")))</f>
        <v>0-0</v>
      </c>
      <c r="AK46" s="11" t="str" cm="1">
        <f t="array" aca="1" ref="AK46" ca="1">IF(ROW()=COLUMN(),INDIRECT(ADDRESS(ROW(),COLUMN(),1,1,"MTT WIN")),INDIRECT(ADDRESS(ROW(),COLUMN(),1,1,"MTT WIN"))&amp;"-"&amp;INDIRECT(ADDRESS(COLUMN(),ROW(),1,1,"MTT WIN")))</f>
        <v>0-0</v>
      </c>
      <c r="AL46" s="11" t="str" cm="1">
        <f t="array" aca="1" ref="AL46" ca="1">IF(ROW()=COLUMN(),INDIRECT(ADDRESS(ROW(),COLUMN(),1,1,"MTT WIN")),INDIRECT(ADDRESS(ROW(),COLUMN(),1,1,"MTT WIN"))&amp;"-"&amp;INDIRECT(ADDRESS(COLUMN(),ROW(),1,1,"MTT WIN")))</f>
        <v>0-0</v>
      </c>
      <c r="AM46" s="11" t="str" cm="1">
        <f t="array" aca="1" ref="AM46" ca="1">IF(ROW()=COLUMN(),INDIRECT(ADDRESS(ROW(),COLUMN(),1,1,"MTT WIN")),INDIRECT(ADDRESS(ROW(),COLUMN(),1,1,"MTT WIN"))&amp;"-"&amp;INDIRECT(ADDRESS(COLUMN(),ROW(),1,1,"MTT WIN")))</f>
        <v>0-1</v>
      </c>
      <c r="AN46" s="11" t="str" cm="1">
        <f t="array" aca="1" ref="AN46" ca="1">IF(ROW()=COLUMN(),INDIRECT(ADDRESS(ROW(),COLUMN(),1,1,"MTT WIN")),INDIRECT(ADDRESS(ROW(),COLUMN(),1,1,"MTT WIN"))&amp;"-"&amp;INDIRECT(ADDRESS(COLUMN(),ROW(),1,1,"MTT WIN")))</f>
        <v>0-0</v>
      </c>
      <c r="AO46" s="11" t="str" cm="1">
        <f t="array" aca="1" ref="AO46" ca="1">IF(ROW()=COLUMN(),INDIRECT(ADDRESS(ROW(),COLUMN(),1,1,"MTT WIN")),INDIRECT(ADDRESS(ROW(),COLUMN(),1,1,"MTT WIN"))&amp;"-"&amp;INDIRECT(ADDRESS(COLUMN(),ROW(),1,1,"MTT WIN")))</f>
        <v>0-0</v>
      </c>
      <c r="AP46" s="11" t="str" cm="1">
        <f t="array" aca="1" ref="AP46" ca="1">IF(ROW()=COLUMN(),INDIRECT(ADDRESS(ROW(),COLUMN(),1,1,"MTT WIN")),INDIRECT(ADDRESS(ROW(),COLUMN(),1,1,"MTT WIN"))&amp;"-"&amp;INDIRECT(ADDRESS(COLUMN(),ROW(),1,1,"MTT WIN")))</f>
        <v>0-0</v>
      </c>
      <c r="AQ46" s="11" t="str" cm="1">
        <f t="array" aca="1" ref="AQ46" ca="1">IF(ROW()=COLUMN(),INDIRECT(ADDRESS(ROW(),COLUMN(),1,1,"MTT WIN")),INDIRECT(ADDRESS(ROW(),COLUMN(),1,1,"MTT WIN"))&amp;"-"&amp;INDIRECT(ADDRESS(COLUMN(),ROW(),1,1,"MTT WIN")))</f>
        <v>0-0</v>
      </c>
      <c r="AR46" s="11" t="str" cm="1">
        <f t="array" aca="1" ref="AR46" ca="1">IF(ROW()=COLUMN(),INDIRECT(ADDRESS(ROW(),COLUMN(),1,1,"MTT WIN")),INDIRECT(ADDRESS(ROW(),COLUMN(),1,1,"MTT WIN"))&amp;"-"&amp;INDIRECT(ADDRESS(COLUMN(),ROW(),1,1,"MTT WIN")))</f>
        <v>0-0</v>
      </c>
      <c r="AS46" s="11" t="str" cm="1">
        <f t="array" aca="1" ref="AS46" ca="1">IF(ROW()=COLUMN(),INDIRECT(ADDRESS(ROW(),COLUMN(),1,1,"MTT WIN")),INDIRECT(ADDRESS(ROW(),COLUMN(),1,1,"MTT WIN"))&amp;"-"&amp;INDIRECT(ADDRESS(COLUMN(),ROW(),1,1,"MTT WIN")))</f>
        <v>0-0</v>
      </c>
      <c r="AT46" s="11" cm="1">
        <f t="array" aca="1" ref="AT46" ca="1">IF(ROW()=COLUMN(),INDIRECT(ADDRESS(ROW(),COLUMN(),1,1,"MTT WIN")),INDIRECT(ADDRESS(ROW(),COLUMN(),1,1,"MTT WIN"))&amp;"-"&amp;INDIRECT(ADDRESS(COLUMN(),ROW(),1,1,"MTT WIN")))</f>
        <v>0</v>
      </c>
      <c r="AU46" s="11" t="str" cm="1">
        <f t="array" aca="1" ref="AU46" ca="1">IF(ROW()=COLUMN(),INDIRECT(ADDRESS(ROW(),COLUMN(),1,1,"MTT WIN")),INDIRECT(ADDRESS(ROW(),COLUMN(),1,1,"MTT WIN"))&amp;"-"&amp;INDIRECT(ADDRESS(COLUMN(),ROW(),1,1,"MTT WIN")))</f>
        <v>0-0</v>
      </c>
      <c r="AV46" s="11" t="str" cm="1">
        <f t="array" aca="1" ref="AV46" ca="1">IF(ROW()=COLUMN(),INDIRECT(ADDRESS(ROW(),COLUMN(),1,1,"MTT WIN")),INDIRECT(ADDRESS(ROW(),COLUMN(),1,1,"MTT WIN"))&amp;"-"&amp;INDIRECT(ADDRESS(COLUMN(),ROW(),1,1,"MTT WIN")))</f>
        <v>0-0</v>
      </c>
      <c r="AW46" s="11" t="str" cm="1">
        <f t="array" aca="1" ref="AW46" ca="1">IF(ROW()=COLUMN(),INDIRECT(ADDRESS(ROW(),COLUMN(),1,1,"MTT WIN")),INDIRECT(ADDRESS(ROW(),COLUMN(),1,1,"MTT WIN"))&amp;"-"&amp;INDIRECT(ADDRESS(COLUMN(),ROW(),1,1,"MTT WIN")))</f>
        <v>0-0</v>
      </c>
      <c r="AX46" s="11" t="str" cm="1">
        <f t="array" aca="1" ref="AX46" ca="1">IF(ROW()=COLUMN(),INDIRECT(ADDRESS(ROW(),COLUMN(),1,1,"MTT WIN")),INDIRECT(ADDRESS(ROW(),COLUMN(),1,1,"MTT WIN"))&amp;"-"&amp;INDIRECT(ADDRESS(COLUMN(),ROW(),1,1,"MTT WIN")))</f>
        <v>0-0</v>
      </c>
      <c r="AY46" s="11" t="str" cm="1">
        <f t="array" aca="1" ref="AY46" ca="1">IF(ROW()=COLUMN(),INDIRECT(ADDRESS(ROW(),COLUMN(),1,1,"MTT WIN")),INDIRECT(ADDRESS(ROW(),COLUMN(),1,1,"MTT WIN"))&amp;"-"&amp;INDIRECT(ADDRESS(COLUMN(),ROW(),1,1,"MTT WIN")))</f>
        <v>0-0</v>
      </c>
      <c r="AZ46" s="11" t="str" cm="1">
        <f t="array" aca="1" ref="AZ46" ca="1">IF(ROW()=COLUMN(),INDIRECT(ADDRESS(ROW(),COLUMN(),1,1,"MTT WIN")),INDIRECT(ADDRESS(ROW(),COLUMN(),1,1,"MTT WIN"))&amp;"-"&amp;INDIRECT(ADDRESS(COLUMN(),ROW(),1,1,"MTT WIN")))</f>
        <v>0-0</v>
      </c>
      <c r="BA46" s="11" t="str" cm="1">
        <f t="array" aca="1" ref="BA46" ca="1">IF(ROW()=COLUMN(),INDIRECT(ADDRESS(ROW(),COLUMN(),1,1,"MTT WIN")),INDIRECT(ADDRESS(ROW(),COLUMN(),1,1,"MTT WIN"))&amp;"-"&amp;INDIRECT(ADDRESS(COLUMN(),ROW(),1,1,"MTT WIN")))</f>
        <v>0-0</v>
      </c>
      <c r="BB46" s="11" t="str" cm="1">
        <f t="array" aca="1" ref="BB46" ca="1">IF(ROW()=COLUMN(),INDIRECT(ADDRESS(ROW(),COLUMN(),1,1,"MTT WIN")),INDIRECT(ADDRESS(ROW(),COLUMN(),1,1,"MTT WIN"))&amp;"-"&amp;INDIRECT(ADDRESS(COLUMN(),ROW(),1,1,"MTT WIN")))</f>
        <v>0-0</v>
      </c>
      <c r="BC46" s="11" t="str" cm="1">
        <f t="array" aca="1" ref="BC46" ca="1">IF(ROW()=COLUMN(),INDIRECT(ADDRESS(ROW(),COLUMN(),1,1,"MTT WIN")),INDIRECT(ADDRESS(ROW(),COLUMN(),1,1,"MTT WIN"))&amp;"-"&amp;INDIRECT(ADDRESS(COLUMN(),ROW(),1,1,"MTT WIN")))</f>
        <v>0-0</v>
      </c>
      <c r="BD46" s="11" t="str" cm="1">
        <f t="array" aca="1" ref="BD46" ca="1">IF(ROW()=COLUMN(),INDIRECT(ADDRESS(ROW(),COLUMN(),1,1,"MTT WIN")),INDIRECT(ADDRESS(ROW(),COLUMN(),1,1,"MTT WIN"))&amp;"-"&amp;INDIRECT(ADDRESS(COLUMN(),ROW(),1,1,"MTT WIN")))</f>
        <v>0-0</v>
      </c>
      <c r="BE46" s="11" t="str" cm="1">
        <f t="array" aca="1" ref="BE46" ca="1">IF(ROW()=COLUMN(),INDIRECT(ADDRESS(ROW(),COLUMN(),1,1,"MTT WIN")),INDIRECT(ADDRESS(ROW(),COLUMN(),1,1,"MTT WIN"))&amp;"-"&amp;INDIRECT(ADDRESS(COLUMN(),ROW(),1,1,"MTT WIN")))</f>
        <v>0-0</v>
      </c>
      <c r="BF46" s="11" t="str" cm="1">
        <f t="array" aca="1" ref="BF46" ca="1">IF(ROW()=COLUMN(),INDIRECT(ADDRESS(ROW(),COLUMN(),1,1,"MTT WIN")),INDIRECT(ADDRESS(ROW(),COLUMN(),1,1,"MTT WIN"))&amp;"-"&amp;INDIRECT(ADDRESS(COLUMN(),ROW(),1,1,"MTT WIN")))</f>
        <v>0-0</v>
      </c>
    </row>
    <row r="47" spans="1:58" ht="55" customHeight="1" x14ac:dyDescent="0.3">
      <c r="A47" s="3" t="str">
        <f ca="1">MATCHUP!A47</f>
        <v>Mono Red Blitz</v>
      </c>
      <c r="B47" s="11" t="str" cm="1">
        <f t="array" aca="1" ref="B47" ca="1">IF(ROW()=COLUMN(),INDIRECT(ADDRESS(ROW(),COLUMN(),1,1,"MTT WIN")),INDIRECT(ADDRESS(ROW(),COLUMN(),1,1,"MTT WIN"))&amp;"-"&amp;INDIRECT(ADDRESS(COLUMN(),ROW(),1,1,"MTT WIN")))</f>
        <v>2-2</v>
      </c>
      <c r="C47" s="11" t="str" cm="1">
        <f t="array" aca="1" ref="C47" ca="1">IF(ROW()=COLUMN(),INDIRECT(ADDRESS(ROW(),COLUMN(),1,1,"MTT WIN")),INDIRECT(ADDRESS(ROW(),COLUMN(),1,1,"MTT WIN"))&amp;"-"&amp;INDIRECT(ADDRESS(COLUMN(),ROW(),1,1,"MTT WIN")))</f>
        <v>0-1</v>
      </c>
      <c r="D47" s="11" t="str" cm="1">
        <f t="array" aca="1" ref="D47" ca="1">IF(ROW()=COLUMN(),INDIRECT(ADDRESS(ROW(),COLUMN(),1,1,"MTT WIN")),INDIRECT(ADDRESS(ROW(),COLUMN(),1,1,"MTT WIN"))&amp;"-"&amp;INDIRECT(ADDRESS(COLUMN(),ROW(),1,1,"MTT WIN")))</f>
        <v>1-0</v>
      </c>
      <c r="E47" s="11" t="str" cm="1">
        <f t="array" aca="1" ref="E47" ca="1">IF(ROW()=COLUMN(),INDIRECT(ADDRESS(ROW(),COLUMN(),1,1,"MTT WIN")),INDIRECT(ADDRESS(ROW(),COLUMN(),1,1,"MTT WIN"))&amp;"-"&amp;INDIRECT(ADDRESS(COLUMN(),ROW(),1,1,"MTT WIN")))</f>
        <v>1-1</v>
      </c>
      <c r="F47" s="11" t="str" cm="1">
        <f t="array" aca="1" ref="F47" ca="1">IF(ROW()=COLUMN(),INDIRECT(ADDRESS(ROW(),COLUMN(),1,1,"MTT WIN")),INDIRECT(ADDRESS(ROW(),COLUMN(),1,1,"MTT WIN"))&amp;"-"&amp;INDIRECT(ADDRESS(COLUMN(),ROW(),1,1,"MTT WIN")))</f>
        <v>0-1</v>
      </c>
      <c r="G47" s="11" t="str" cm="1">
        <f t="array" aca="1" ref="G47" ca="1">IF(ROW()=COLUMN(),INDIRECT(ADDRESS(ROW(),COLUMN(),1,1,"MTT WIN")),INDIRECT(ADDRESS(ROW(),COLUMN(),1,1,"MTT WIN"))&amp;"-"&amp;INDIRECT(ADDRESS(COLUMN(),ROW(),1,1,"MTT WIN")))</f>
        <v>2-1</v>
      </c>
      <c r="H47" s="11" t="str" cm="1">
        <f t="array" aca="1" ref="H47" ca="1">IF(ROW()=COLUMN(),INDIRECT(ADDRESS(ROW(),COLUMN(),1,1,"MTT WIN")),INDIRECT(ADDRESS(ROW(),COLUMN(),1,1,"MTT WIN"))&amp;"-"&amp;INDIRECT(ADDRESS(COLUMN(),ROW(),1,1,"MTT WIN")))</f>
        <v>2-2</v>
      </c>
      <c r="I47" s="11" t="str" cm="1">
        <f t="array" aca="1" ref="I47" ca="1">IF(ROW()=COLUMN(),INDIRECT(ADDRESS(ROW(),COLUMN(),1,1,"MTT WIN")),INDIRECT(ADDRESS(ROW(),COLUMN(),1,1,"MTT WIN"))&amp;"-"&amp;INDIRECT(ADDRESS(COLUMN(),ROW(),1,1,"MTT WIN")))</f>
        <v>0-0</v>
      </c>
      <c r="J47" s="11" t="str" cm="1">
        <f t="array" aca="1" ref="J47" ca="1">IF(ROW()=COLUMN(),INDIRECT(ADDRESS(ROW(),COLUMN(),1,1,"MTT WIN")),INDIRECT(ADDRESS(ROW(),COLUMN(),1,1,"MTT WIN"))&amp;"-"&amp;INDIRECT(ADDRESS(COLUMN(),ROW(),1,1,"MTT WIN")))</f>
        <v>0-0</v>
      </c>
      <c r="K47" s="11" t="str" cm="1">
        <f t="array" aca="1" ref="K47" ca="1">IF(ROW()=COLUMN(),INDIRECT(ADDRESS(ROW(),COLUMN(),1,1,"MTT WIN")),INDIRECT(ADDRESS(ROW(),COLUMN(),1,1,"MTT WIN"))&amp;"-"&amp;INDIRECT(ADDRESS(COLUMN(),ROW(),1,1,"MTT WIN")))</f>
        <v>0-0</v>
      </c>
      <c r="L47" s="11" t="str" cm="1">
        <f t="array" aca="1" ref="L47" ca="1">IF(ROW()=COLUMN(),INDIRECT(ADDRESS(ROW(),COLUMN(),1,1,"MTT WIN")),INDIRECT(ADDRESS(ROW(),COLUMN(),1,1,"MTT WIN"))&amp;"-"&amp;INDIRECT(ADDRESS(COLUMN(),ROW(),1,1,"MTT WIN")))</f>
        <v>2-0</v>
      </c>
      <c r="M47" s="11" t="str" cm="1">
        <f t="array" aca="1" ref="M47" ca="1">IF(ROW()=COLUMN(),INDIRECT(ADDRESS(ROW(),COLUMN(),1,1,"MTT WIN")),INDIRECT(ADDRESS(ROW(),COLUMN(),1,1,"MTT WIN"))&amp;"-"&amp;INDIRECT(ADDRESS(COLUMN(),ROW(),1,1,"MTT WIN")))</f>
        <v>0-0</v>
      </c>
      <c r="N47" s="11" t="str" cm="1">
        <f t="array" aca="1" ref="N47" ca="1">IF(ROW()=COLUMN(),INDIRECT(ADDRESS(ROW(),COLUMN(),1,1,"MTT WIN")),INDIRECT(ADDRESS(ROW(),COLUMN(),1,1,"MTT WIN"))&amp;"-"&amp;INDIRECT(ADDRESS(COLUMN(),ROW(),1,1,"MTT WIN")))</f>
        <v>2-0</v>
      </c>
      <c r="O47" s="11" t="str" cm="1">
        <f t="array" aca="1" ref="O47" ca="1">IF(ROW()=COLUMN(),INDIRECT(ADDRESS(ROW(),COLUMN(),1,1,"MTT WIN")),INDIRECT(ADDRESS(ROW(),COLUMN(),1,1,"MTT WIN"))&amp;"-"&amp;INDIRECT(ADDRESS(COLUMN(),ROW(),1,1,"MTT WIN")))</f>
        <v>0-0</v>
      </c>
      <c r="P47" s="11" t="str" cm="1">
        <f t="array" aca="1" ref="P47" ca="1">IF(ROW()=COLUMN(),INDIRECT(ADDRESS(ROW(),COLUMN(),1,1,"MTT WIN")),INDIRECT(ADDRESS(ROW(),COLUMN(),1,1,"MTT WIN"))&amp;"-"&amp;INDIRECT(ADDRESS(COLUMN(),ROW(),1,1,"MTT WIN")))</f>
        <v>0-0</v>
      </c>
      <c r="Q47" s="11" t="str" cm="1">
        <f t="array" aca="1" ref="Q47" ca="1">IF(ROW()=COLUMN(),INDIRECT(ADDRESS(ROW(),COLUMN(),1,1,"MTT WIN")),INDIRECT(ADDRESS(ROW(),COLUMN(),1,1,"MTT WIN"))&amp;"-"&amp;INDIRECT(ADDRESS(COLUMN(),ROW(),1,1,"MTT WIN")))</f>
        <v>0-0</v>
      </c>
      <c r="R47" s="11" t="str" cm="1">
        <f t="array" aca="1" ref="R47" ca="1">IF(ROW()=COLUMN(),INDIRECT(ADDRESS(ROW(),COLUMN(),1,1,"MTT WIN")),INDIRECT(ADDRESS(ROW(),COLUMN(),1,1,"MTT WIN"))&amp;"-"&amp;INDIRECT(ADDRESS(COLUMN(),ROW(),1,1,"MTT WIN")))</f>
        <v>0-0</v>
      </c>
      <c r="S47" s="11" t="str" cm="1">
        <f t="array" aca="1" ref="S47" ca="1">IF(ROW()=COLUMN(),INDIRECT(ADDRESS(ROW(),COLUMN(),1,1,"MTT WIN")),INDIRECT(ADDRESS(ROW(),COLUMN(),1,1,"MTT WIN"))&amp;"-"&amp;INDIRECT(ADDRESS(COLUMN(),ROW(),1,1,"MTT WIN")))</f>
        <v>0-0</v>
      </c>
      <c r="T47" s="11" t="str" cm="1">
        <f t="array" aca="1" ref="T47" ca="1">IF(ROW()=COLUMN(),INDIRECT(ADDRESS(ROW(),COLUMN(),1,1,"MTT WIN")),INDIRECT(ADDRESS(ROW(),COLUMN(),1,1,"MTT WIN"))&amp;"-"&amp;INDIRECT(ADDRESS(COLUMN(),ROW(),1,1,"MTT WIN")))</f>
        <v>0-0</v>
      </c>
      <c r="U47" s="11" t="str" cm="1">
        <f t="array" aca="1" ref="U47" ca="1">IF(ROW()=COLUMN(),INDIRECT(ADDRESS(ROW(),COLUMN(),1,1,"MTT WIN")),INDIRECT(ADDRESS(ROW(),COLUMN(),1,1,"MTT WIN"))&amp;"-"&amp;INDIRECT(ADDRESS(COLUMN(),ROW(),1,1,"MTT WIN")))</f>
        <v>0-0</v>
      </c>
      <c r="V47" s="11" t="str" cm="1">
        <f t="array" aca="1" ref="V47" ca="1">IF(ROW()=COLUMN(),INDIRECT(ADDRESS(ROW(),COLUMN(),1,1,"MTT WIN")),INDIRECT(ADDRESS(ROW(),COLUMN(),1,1,"MTT WIN"))&amp;"-"&amp;INDIRECT(ADDRESS(COLUMN(),ROW(),1,1,"MTT WIN")))</f>
        <v>0-0</v>
      </c>
      <c r="W47" s="11" t="str" cm="1">
        <f t="array" aca="1" ref="W47" ca="1">IF(ROW()=COLUMN(),INDIRECT(ADDRESS(ROW(),COLUMN(),1,1,"MTT WIN")),INDIRECT(ADDRESS(ROW(),COLUMN(),1,1,"MTT WIN"))&amp;"-"&amp;INDIRECT(ADDRESS(COLUMN(),ROW(),1,1,"MTT WIN")))</f>
        <v>0-0</v>
      </c>
      <c r="X47" s="11" t="str" cm="1">
        <f t="array" aca="1" ref="X47" ca="1">IF(ROW()=COLUMN(),INDIRECT(ADDRESS(ROW(),COLUMN(),1,1,"MTT WIN")),INDIRECT(ADDRESS(ROW(),COLUMN(),1,1,"MTT WIN"))&amp;"-"&amp;INDIRECT(ADDRESS(COLUMN(),ROW(),1,1,"MTT WIN")))</f>
        <v>0-0</v>
      </c>
      <c r="Y47" s="11" t="str" cm="1">
        <f t="array" aca="1" ref="Y47" ca="1">IF(ROW()=COLUMN(),INDIRECT(ADDRESS(ROW(),COLUMN(),1,1,"MTT WIN")),INDIRECT(ADDRESS(ROW(),COLUMN(),1,1,"MTT WIN"))&amp;"-"&amp;INDIRECT(ADDRESS(COLUMN(),ROW(),1,1,"MTT WIN")))</f>
        <v>0-0</v>
      </c>
      <c r="Z47" s="11" t="str" cm="1">
        <f t="array" aca="1" ref="Z47" ca="1">IF(ROW()=COLUMN(),INDIRECT(ADDRESS(ROW(),COLUMN(),1,1,"MTT WIN")),INDIRECT(ADDRESS(ROW(),COLUMN(),1,1,"MTT WIN"))&amp;"-"&amp;INDIRECT(ADDRESS(COLUMN(),ROW(),1,1,"MTT WIN")))</f>
        <v>0-0</v>
      </c>
      <c r="AA47" s="11" t="str" cm="1">
        <f t="array" aca="1" ref="AA47" ca="1">IF(ROW()=COLUMN(),INDIRECT(ADDRESS(ROW(),COLUMN(),1,1,"MTT WIN")),INDIRECT(ADDRESS(ROW(),COLUMN(),1,1,"MTT WIN"))&amp;"-"&amp;INDIRECT(ADDRESS(COLUMN(),ROW(),1,1,"MTT WIN")))</f>
        <v>0-0</v>
      </c>
      <c r="AB47" s="11" t="str" cm="1">
        <f t="array" aca="1" ref="AB47" ca="1">IF(ROW()=COLUMN(),INDIRECT(ADDRESS(ROW(),COLUMN(),1,1,"MTT WIN")),INDIRECT(ADDRESS(ROW(),COLUMN(),1,1,"MTT WIN"))&amp;"-"&amp;INDIRECT(ADDRESS(COLUMN(),ROW(),1,1,"MTT WIN")))</f>
        <v>0-0</v>
      </c>
      <c r="AC47" s="11" t="str" cm="1">
        <f t="array" aca="1" ref="AC47" ca="1">IF(ROW()=COLUMN(),INDIRECT(ADDRESS(ROW(),COLUMN(),1,1,"MTT WIN")),INDIRECT(ADDRESS(ROW(),COLUMN(),1,1,"MTT WIN"))&amp;"-"&amp;INDIRECT(ADDRESS(COLUMN(),ROW(),1,1,"MTT WIN")))</f>
        <v>0-0</v>
      </c>
      <c r="AD47" s="11" t="str" cm="1">
        <f t="array" aca="1" ref="AD47" ca="1">IF(ROW()=COLUMN(),INDIRECT(ADDRESS(ROW(),COLUMN(),1,1,"MTT WIN")),INDIRECT(ADDRESS(ROW(),COLUMN(),1,1,"MTT WIN"))&amp;"-"&amp;INDIRECT(ADDRESS(COLUMN(),ROW(),1,1,"MTT WIN")))</f>
        <v>0-0</v>
      </c>
      <c r="AE47" s="11" t="str" cm="1">
        <f t="array" aca="1" ref="AE47" ca="1">IF(ROW()=COLUMN(),INDIRECT(ADDRESS(ROW(),COLUMN(),1,1,"MTT WIN")),INDIRECT(ADDRESS(ROW(),COLUMN(),1,1,"MTT WIN"))&amp;"-"&amp;INDIRECT(ADDRESS(COLUMN(),ROW(),1,1,"MTT WIN")))</f>
        <v>0-0</v>
      </c>
      <c r="AF47" s="11" t="str" cm="1">
        <f t="array" aca="1" ref="AF47" ca="1">IF(ROW()=COLUMN(),INDIRECT(ADDRESS(ROW(),COLUMN(),1,1,"MTT WIN")),INDIRECT(ADDRESS(ROW(),COLUMN(),1,1,"MTT WIN"))&amp;"-"&amp;INDIRECT(ADDRESS(COLUMN(),ROW(),1,1,"MTT WIN")))</f>
        <v>0-0</v>
      </c>
      <c r="AG47" s="11" t="str" cm="1">
        <f t="array" aca="1" ref="AG47" ca="1">IF(ROW()=COLUMN(),INDIRECT(ADDRESS(ROW(),COLUMN(),1,1,"MTT WIN")),INDIRECT(ADDRESS(ROW(),COLUMN(),1,1,"MTT WIN"))&amp;"-"&amp;INDIRECT(ADDRESS(COLUMN(),ROW(),1,1,"MTT WIN")))</f>
        <v>0-0</v>
      </c>
      <c r="AH47" s="11" t="str" cm="1">
        <f t="array" aca="1" ref="AH47" ca="1">IF(ROW()=COLUMN(),INDIRECT(ADDRESS(ROW(),COLUMN(),1,1,"MTT WIN")),INDIRECT(ADDRESS(ROW(),COLUMN(),1,1,"MTT WIN"))&amp;"-"&amp;INDIRECT(ADDRESS(COLUMN(),ROW(),1,1,"MTT WIN")))</f>
        <v>0-0</v>
      </c>
      <c r="AI47" s="11" t="str" cm="1">
        <f t="array" aca="1" ref="AI47" ca="1">IF(ROW()=COLUMN(),INDIRECT(ADDRESS(ROW(),COLUMN(),1,1,"MTT WIN")),INDIRECT(ADDRESS(ROW(),COLUMN(),1,1,"MTT WIN"))&amp;"-"&amp;INDIRECT(ADDRESS(COLUMN(),ROW(),1,1,"MTT WIN")))</f>
        <v>0-0</v>
      </c>
      <c r="AJ47" s="11" t="str" cm="1">
        <f t="array" aca="1" ref="AJ47" ca="1">IF(ROW()=COLUMN(),INDIRECT(ADDRESS(ROW(),COLUMN(),1,1,"MTT WIN")),INDIRECT(ADDRESS(ROW(),COLUMN(),1,1,"MTT WIN"))&amp;"-"&amp;INDIRECT(ADDRESS(COLUMN(),ROW(),1,1,"MTT WIN")))</f>
        <v>0-0</v>
      </c>
      <c r="AK47" s="11" t="str" cm="1">
        <f t="array" aca="1" ref="AK47" ca="1">IF(ROW()=COLUMN(),INDIRECT(ADDRESS(ROW(),COLUMN(),1,1,"MTT WIN")),INDIRECT(ADDRESS(ROW(),COLUMN(),1,1,"MTT WIN"))&amp;"-"&amp;INDIRECT(ADDRESS(COLUMN(),ROW(),1,1,"MTT WIN")))</f>
        <v>0-0</v>
      </c>
      <c r="AL47" s="11" t="str" cm="1">
        <f t="array" aca="1" ref="AL47" ca="1">IF(ROW()=COLUMN(),INDIRECT(ADDRESS(ROW(),COLUMN(),1,1,"MTT WIN")),INDIRECT(ADDRESS(ROW(),COLUMN(),1,1,"MTT WIN"))&amp;"-"&amp;INDIRECT(ADDRESS(COLUMN(),ROW(),1,1,"MTT WIN")))</f>
        <v>0-0</v>
      </c>
      <c r="AM47" s="11" t="str" cm="1">
        <f t="array" aca="1" ref="AM47" ca="1">IF(ROW()=COLUMN(),INDIRECT(ADDRESS(ROW(),COLUMN(),1,1,"MTT WIN")),INDIRECT(ADDRESS(ROW(),COLUMN(),1,1,"MTT WIN"))&amp;"-"&amp;INDIRECT(ADDRESS(COLUMN(),ROW(),1,1,"MTT WIN")))</f>
        <v>0-0</v>
      </c>
      <c r="AN47" s="11" t="str" cm="1">
        <f t="array" aca="1" ref="AN47" ca="1">IF(ROW()=COLUMN(),INDIRECT(ADDRESS(ROW(),COLUMN(),1,1,"MTT WIN")),INDIRECT(ADDRESS(ROW(),COLUMN(),1,1,"MTT WIN"))&amp;"-"&amp;INDIRECT(ADDRESS(COLUMN(),ROW(),1,1,"MTT WIN")))</f>
        <v>1-0</v>
      </c>
      <c r="AO47" s="11" t="str" cm="1">
        <f t="array" aca="1" ref="AO47" ca="1">IF(ROW()=COLUMN(),INDIRECT(ADDRESS(ROW(),COLUMN(),1,1,"MTT WIN")),INDIRECT(ADDRESS(ROW(),COLUMN(),1,1,"MTT WIN"))&amp;"-"&amp;INDIRECT(ADDRESS(COLUMN(),ROW(),1,1,"MTT WIN")))</f>
        <v>0-0</v>
      </c>
      <c r="AP47" s="11" t="str" cm="1">
        <f t="array" aca="1" ref="AP47" ca="1">IF(ROW()=COLUMN(),INDIRECT(ADDRESS(ROW(),COLUMN(),1,1,"MTT WIN")),INDIRECT(ADDRESS(ROW(),COLUMN(),1,1,"MTT WIN"))&amp;"-"&amp;INDIRECT(ADDRESS(COLUMN(),ROW(),1,1,"MTT WIN")))</f>
        <v>0-0</v>
      </c>
      <c r="AQ47" s="11" t="str" cm="1">
        <f t="array" aca="1" ref="AQ47" ca="1">IF(ROW()=COLUMN(),INDIRECT(ADDRESS(ROW(),COLUMN(),1,1,"MTT WIN")),INDIRECT(ADDRESS(ROW(),COLUMN(),1,1,"MTT WIN"))&amp;"-"&amp;INDIRECT(ADDRESS(COLUMN(),ROW(),1,1,"MTT WIN")))</f>
        <v>0-0</v>
      </c>
      <c r="AR47" s="11" t="str" cm="1">
        <f t="array" aca="1" ref="AR47" ca="1">IF(ROW()=COLUMN(),INDIRECT(ADDRESS(ROW(),COLUMN(),1,1,"MTT WIN")),INDIRECT(ADDRESS(ROW(),COLUMN(),1,1,"MTT WIN"))&amp;"-"&amp;INDIRECT(ADDRESS(COLUMN(),ROW(),1,1,"MTT WIN")))</f>
        <v>0-0</v>
      </c>
      <c r="AS47" s="11" t="str" cm="1">
        <f t="array" aca="1" ref="AS47" ca="1">IF(ROW()=COLUMN(),INDIRECT(ADDRESS(ROW(),COLUMN(),1,1,"MTT WIN")),INDIRECT(ADDRESS(ROW(),COLUMN(),1,1,"MTT WIN"))&amp;"-"&amp;INDIRECT(ADDRESS(COLUMN(),ROW(),1,1,"MTT WIN")))</f>
        <v>0-0</v>
      </c>
      <c r="AT47" s="11" t="str" cm="1">
        <f t="array" aca="1" ref="AT47" ca="1">IF(ROW()=COLUMN(),INDIRECT(ADDRESS(ROW(),COLUMN(),1,1,"MTT WIN")),INDIRECT(ADDRESS(ROW(),COLUMN(),1,1,"MTT WIN"))&amp;"-"&amp;INDIRECT(ADDRESS(COLUMN(),ROW(),1,1,"MTT WIN")))</f>
        <v>0-0</v>
      </c>
      <c r="AU47" s="11" cm="1">
        <f t="array" aca="1" ref="AU47" ca="1">IF(ROW()=COLUMN(),INDIRECT(ADDRESS(ROW(),COLUMN(),1,1,"MTT WIN")),INDIRECT(ADDRESS(ROW(),COLUMN(),1,1,"MTT WIN"))&amp;"-"&amp;INDIRECT(ADDRESS(COLUMN(),ROW(),1,1,"MTT WIN")))</f>
        <v>0</v>
      </c>
      <c r="AV47" s="11" t="str" cm="1">
        <f t="array" aca="1" ref="AV47" ca="1">IF(ROW()=COLUMN(),INDIRECT(ADDRESS(ROW(),COLUMN(),1,1,"MTT WIN")),INDIRECT(ADDRESS(ROW(),COLUMN(),1,1,"MTT WIN"))&amp;"-"&amp;INDIRECT(ADDRESS(COLUMN(),ROW(),1,1,"MTT WIN")))</f>
        <v>0-0</v>
      </c>
      <c r="AW47" s="11" t="str" cm="1">
        <f t="array" aca="1" ref="AW47" ca="1">IF(ROW()=COLUMN(),INDIRECT(ADDRESS(ROW(),COLUMN(),1,1,"MTT WIN")),INDIRECT(ADDRESS(ROW(),COLUMN(),1,1,"MTT WIN"))&amp;"-"&amp;INDIRECT(ADDRESS(COLUMN(),ROW(),1,1,"MTT WIN")))</f>
        <v>0-0</v>
      </c>
      <c r="AX47" s="11" t="str" cm="1">
        <f t="array" aca="1" ref="AX47" ca="1">IF(ROW()=COLUMN(),INDIRECT(ADDRESS(ROW(),COLUMN(),1,1,"MTT WIN")),INDIRECT(ADDRESS(ROW(),COLUMN(),1,1,"MTT WIN"))&amp;"-"&amp;INDIRECT(ADDRESS(COLUMN(),ROW(),1,1,"MTT WIN")))</f>
        <v>1-0</v>
      </c>
      <c r="AY47" s="11" t="str" cm="1">
        <f t="array" aca="1" ref="AY47" ca="1">IF(ROW()=COLUMN(),INDIRECT(ADDRESS(ROW(),COLUMN(),1,1,"MTT WIN")),INDIRECT(ADDRESS(ROW(),COLUMN(),1,1,"MTT WIN"))&amp;"-"&amp;INDIRECT(ADDRESS(COLUMN(),ROW(),1,1,"MTT WIN")))</f>
        <v>0-0</v>
      </c>
      <c r="AZ47" s="11" t="str" cm="1">
        <f t="array" aca="1" ref="AZ47" ca="1">IF(ROW()=COLUMN(),INDIRECT(ADDRESS(ROW(),COLUMN(),1,1,"MTT WIN")),INDIRECT(ADDRESS(ROW(),COLUMN(),1,1,"MTT WIN"))&amp;"-"&amp;INDIRECT(ADDRESS(COLUMN(),ROW(),1,1,"MTT WIN")))</f>
        <v>0-0</v>
      </c>
      <c r="BA47" s="11" t="str" cm="1">
        <f t="array" aca="1" ref="BA47" ca="1">IF(ROW()=COLUMN(),INDIRECT(ADDRESS(ROW(),COLUMN(),1,1,"MTT WIN")),INDIRECT(ADDRESS(ROW(),COLUMN(),1,1,"MTT WIN"))&amp;"-"&amp;INDIRECT(ADDRESS(COLUMN(),ROW(),1,1,"MTT WIN")))</f>
        <v>0-0</v>
      </c>
      <c r="BB47" s="11" t="str" cm="1">
        <f t="array" aca="1" ref="BB47" ca="1">IF(ROW()=COLUMN(),INDIRECT(ADDRESS(ROW(),COLUMN(),1,1,"MTT WIN")),INDIRECT(ADDRESS(ROW(),COLUMN(),1,1,"MTT WIN"))&amp;"-"&amp;INDIRECT(ADDRESS(COLUMN(),ROW(),1,1,"MTT WIN")))</f>
        <v>0-0</v>
      </c>
      <c r="BC47" s="11" t="str" cm="1">
        <f t="array" aca="1" ref="BC47" ca="1">IF(ROW()=COLUMN(),INDIRECT(ADDRESS(ROW(),COLUMN(),1,1,"MTT WIN")),INDIRECT(ADDRESS(ROW(),COLUMN(),1,1,"MTT WIN"))&amp;"-"&amp;INDIRECT(ADDRESS(COLUMN(),ROW(),1,1,"MTT WIN")))</f>
        <v>0-0</v>
      </c>
      <c r="BD47" s="11" t="str" cm="1">
        <f t="array" aca="1" ref="BD47" ca="1">IF(ROW()=COLUMN(),INDIRECT(ADDRESS(ROW(),COLUMN(),1,1,"MTT WIN")),INDIRECT(ADDRESS(ROW(),COLUMN(),1,1,"MTT WIN"))&amp;"-"&amp;INDIRECT(ADDRESS(COLUMN(),ROW(),1,1,"MTT WIN")))</f>
        <v>0-0</v>
      </c>
      <c r="BE47" s="11" t="str" cm="1">
        <f t="array" aca="1" ref="BE47" ca="1">IF(ROW()=COLUMN(),INDIRECT(ADDRESS(ROW(),COLUMN(),1,1,"MTT WIN")),INDIRECT(ADDRESS(ROW(),COLUMN(),1,1,"MTT WIN"))&amp;"-"&amp;INDIRECT(ADDRESS(COLUMN(),ROW(),1,1,"MTT WIN")))</f>
        <v>0-0</v>
      </c>
      <c r="BF47" s="11" t="str" cm="1">
        <f t="array" aca="1" ref="BF47" ca="1">IF(ROW()=COLUMN(),INDIRECT(ADDRESS(ROW(),COLUMN(),1,1,"MTT WIN")),INDIRECT(ADDRESS(ROW(),COLUMN(),1,1,"MTT WIN"))&amp;"-"&amp;INDIRECT(ADDRESS(COLUMN(),ROW(),1,1,"MTT WIN")))</f>
        <v>0-0</v>
      </c>
    </row>
    <row r="48" spans="1:58" ht="55" customHeight="1" x14ac:dyDescent="0.3">
      <c r="A48" s="3" t="str">
        <f ca="1">MATCHUP!A48</f>
        <v>Poison Storm</v>
      </c>
      <c r="B48" s="11" t="str" cm="1">
        <f t="array" aca="1" ref="B48" ca="1">IF(ROW()=COLUMN(),INDIRECT(ADDRESS(ROW(),COLUMN(),1,1,"MTT WIN")),INDIRECT(ADDRESS(ROW(),COLUMN(),1,1,"MTT WIN"))&amp;"-"&amp;INDIRECT(ADDRESS(COLUMN(),ROW(),1,1,"MTT WIN")))</f>
        <v>2-1</v>
      </c>
      <c r="C48" s="11" t="str" cm="1">
        <f t="array" aca="1" ref="C48" ca="1">IF(ROW()=COLUMN(),INDIRECT(ADDRESS(ROW(),COLUMN(),1,1,"MTT WIN")),INDIRECT(ADDRESS(ROW(),COLUMN(),1,1,"MTT WIN"))&amp;"-"&amp;INDIRECT(ADDRESS(COLUMN(),ROW(),1,1,"MTT WIN")))</f>
        <v>1-1</v>
      </c>
      <c r="D48" s="11" t="str" cm="1">
        <f t="array" aca="1" ref="D48" ca="1">IF(ROW()=COLUMN(),INDIRECT(ADDRESS(ROW(),COLUMN(),1,1,"MTT WIN")),INDIRECT(ADDRESS(ROW(),COLUMN(),1,1,"MTT WIN"))&amp;"-"&amp;INDIRECT(ADDRESS(COLUMN(),ROW(),1,1,"MTT WIN")))</f>
        <v>0-1</v>
      </c>
      <c r="E48" s="11" t="str" cm="1">
        <f t="array" aca="1" ref="E48" ca="1">IF(ROW()=COLUMN(),INDIRECT(ADDRESS(ROW(),COLUMN(),1,1,"MTT WIN")),INDIRECT(ADDRESS(ROW(),COLUMN(),1,1,"MTT WIN"))&amp;"-"&amp;INDIRECT(ADDRESS(COLUMN(),ROW(),1,1,"MTT WIN")))</f>
        <v>0-1</v>
      </c>
      <c r="F48" s="11" t="str" cm="1">
        <f t="array" aca="1" ref="F48" ca="1">IF(ROW()=COLUMN(),INDIRECT(ADDRESS(ROW(),COLUMN(),1,1,"MTT WIN")),INDIRECT(ADDRESS(ROW(),COLUMN(),1,1,"MTT WIN"))&amp;"-"&amp;INDIRECT(ADDRESS(COLUMN(),ROW(),1,1,"MTT WIN")))</f>
        <v>0-1</v>
      </c>
      <c r="G48" s="11" t="str" cm="1">
        <f t="array" aca="1" ref="G48" ca="1">IF(ROW()=COLUMN(),INDIRECT(ADDRESS(ROW(),COLUMN(),1,1,"MTT WIN")),INDIRECT(ADDRESS(ROW(),COLUMN(),1,1,"MTT WIN"))&amp;"-"&amp;INDIRECT(ADDRESS(COLUMN(),ROW(),1,1,"MTT WIN")))</f>
        <v>0-0</v>
      </c>
      <c r="H48" s="11" t="str" cm="1">
        <f t="array" aca="1" ref="H48" ca="1">IF(ROW()=COLUMN(),INDIRECT(ADDRESS(ROW(),COLUMN(),1,1,"MTT WIN")),INDIRECT(ADDRESS(ROW(),COLUMN(),1,1,"MTT WIN"))&amp;"-"&amp;INDIRECT(ADDRESS(COLUMN(),ROW(),1,1,"MTT WIN")))</f>
        <v>0-1</v>
      </c>
      <c r="I48" s="11" t="str" cm="1">
        <f t="array" aca="1" ref="I48" ca="1">IF(ROW()=COLUMN(),INDIRECT(ADDRESS(ROW(),COLUMN(),1,1,"MTT WIN")),INDIRECT(ADDRESS(ROW(),COLUMN(),1,1,"MTT WIN"))&amp;"-"&amp;INDIRECT(ADDRESS(COLUMN(),ROW(),1,1,"MTT WIN")))</f>
        <v>0-0</v>
      </c>
      <c r="J48" s="11" t="str" cm="1">
        <f t="array" aca="1" ref="J48" ca="1">IF(ROW()=COLUMN(),INDIRECT(ADDRESS(ROW(),COLUMN(),1,1,"MTT WIN")),INDIRECT(ADDRESS(ROW(),COLUMN(),1,1,"MTT WIN"))&amp;"-"&amp;INDIRECT(ADDRESS(COLUMN(),ROW(),1,1,"MTT WIN")))</f>
        <v>0-1</v>
      </c>
      <c r="K48" s="11" t="str" cm="1">
        <f t="array" aca="1" ref="K48" ca="1">IF(ROW()=COLUMN(),INDIRECT(ADDRESS(ROW(),COLUMN(),1,1,"MTT WIN")),INDIRECT(ADDRESS(ROW(),COLUMN(),1,1,"MTT WIN"))&amp;"-"&amp;INDIRECT(ADDRESS(COLUMN(),ROW(),1,1,"MTT WIN")))</f>
        <v>1-0</v>
      </c>
      <c r="L48" s="11" t="str" cm="1">
        <f t="array" aca="1" ref="L48" ca="1">IF(ROW()=COLUMN(),INDIRECT(ADDRESS(ROW(),COLUMN(),1,1,"MTT WIN")),INDIRECT(ADDRESS(ROW(),COLUMN(),1,1,"MTT WIN"))&amp;"-"&amp;INDIRECT(ADDRESS(COLUMN(),ROW(),1,1,"MTT WIN")))</f>
        <v>0-0</v>
      </c>
      <c r="M48" s="11" t="str" cm="1">
        <f t="array" aca="1" ref="M48" ca="1">IF(ROW()=COLUMN(),INDIRECT(ADDRESS(ROW(),COLUMN(),1,1,"MTT WIN")),INDIRECT(ADDRESS(ROW(),COLUMN(),1,1,"MTT WIN"))&amp;"-"&amp;INDIRECT(ADDRESS(COLUMN(),ROW(),1,1,"MTT WIN")))</f>
        <v>1-0</v>
      </c>
      <c r="N48" s="11" t="str" cm="1">
        <f t="array" aca="1" ref="N48" ca="1">IF(ROW()=COLUMN(),INDIRECT(ADDRESS(ROW(),COLUMN(),1,1,"MTT WIN")),INDIRECT(ADDRESS(ROW(),COLUMN(),1,1,"MTT WIN"))&amp;"-"&amp;INDIRECT(ADDRESS(COLUMN(),ROW(),1,1,"MTT WIN")))</f>
        <v>0-0</v>
      </c>
      <c r="O48" s="11" t="str" cm="1">
        <f t="array" aca="1" ref="O48" ca="1">IF(ROW()=COLUMN(),INDIRECT(ADDRESS(ROW(),COLUMN(),1,1,"MTT WIN")),INDIRECT(ADDRESS(ROW(),COLUMN(),1,1,"MTT WIN"))&amp;"-"&amp;INDIRECT(ADDRESS(COLUMN(),ROW(),1,1,"MTT WIN")))</f>
        <v>0-0</v>
      </c>
      <c r="P48" s="11" t="str" cm="1">
        <f t="array" aca="1" ref="P48" ca="1">IF(ROW()=COLUMN(),INDIRECT(ADDRESS(ROW(),COLUMN(),1,1,"MTT WIN")),INDIRECT(ADDRESS(ROW(),COLUMN(),1,1,"MTT WIN"))&amp;"-"&amp;INDIRECT(ADDRESS(COLUMN(),ROW(),1,1,"MTT WIN")))</f>
        <v>0-1</v>
      </c>
      <c r="Q48" s="11" t="str" cm="1">
        <f t="array" aca="1" ref="Q48" ca="1">IF(ROW()=COLUMN(),INDIRECT(ADDRESS(ROW(),COLUMN(),1,1,"MTT WIN")),INDIRECT(ADDRESS(ROW(),COLUMN(),1,1,"MTT WIN"))&amp;"-"&amp;INDIRECT(ADDRESS(COLUMN(),ROW(),1,1,"MTT WIN")))</f>
        <v>0-0</v>
      </c>
      <c r="R48" s="11" t="str" cm="1">
        <f t="array" aca="1" ref="R48" ca="1">IF(ROW()=COLUMN(),INDIRECT(ADDRESS(ROW(),COLUMN(),1,1,"MTT WIN")),INDIRECT(ADDRESS(ROW(),COLUMN(),1,1,"MTT WIN"))&amp;"-"&amp;INDIRECT(ADDRESS(COLUMN(),ROW(),1,1,"MTT WIN")))</f>
        <v>0-0</v>
      </c>
      <c r="S48" s="11" t="str" cm="1">
        <f t="array" aca="1" ref="S48" ca="1">IF(ROW()=COLUMN(),INDIRECT(ADDRESS(ROW(),COLUMN(),1,1,"MTT WIN")),INDIRECT(ADDRESS(ROW(),COLUMN(),1,1,"MTT WIN"))&amp;"-"&amp;INDIRECT(ADDRESS(COLUMN(),ROW(),1,1,"MTT WIN")))</f>
        <v>0-0</v>
      </c>
      <c r="T48" s="11" t="str" cm="1">
        <f t="array" aca="1" ref="T48" ca="1">IF(ROW()=COLUMN(),INDIRECT(ADDRESS(ROW(),COLUMN(),1,1,"MTT WIN")),INDIRECT(ADDRESS(ROW(),COLUMN(),1,1,"MTT WIN"))&amp;"-"&amp;INDIRECT(ADDRESS(COLUMN(),ROW(),1,1,"MTT WIN")))</f>
        <v>0-0</v>
      </c>
      <c r="U48" s="11" t="str" cm="1">
        <f t="array" aca="1" ref="U48" ca="1">IF(ROW()=COLUMN(),INDIRECT(ADDRESS(ROW(),COLUMN(),1,1,"MTT WIN")),INDIRECT(ADDRESS(ROW(),COLUMN(),1,1,"MTT WIN"))&amp;"-"&amp;INDIRECT(ADDRESS(COLUMN(),ROW(),1,1,"MTT WIN")))</f>
        <v>0-0</v>
      </c>
      <c r="V48" s="11" t="str" cm="1">
        <f t="array" aca="1" ref="V48" ca="1">IF(ROW()=COLUMN(),INDIRECT(ADDRESS(ROW(),COLUMN(),1,1,"MTT WIN")),INDIRECT(ADDRESS(ROW(),COLUMN(),1,1,"MTT WIN"))&amp;"-"&amp;INDIRECT(ADDRESS(COLUMN(),ROW(),1,1,"MTT WIN")))</f>
        <v>0-0</v>
      </c>
      <c r="W48" s="11" t="str" cm="1">
        <f t="array" aca="1" ref="W48" ca="1">IF(ROW()=COLUMN(),INDIRECT(ADDRESS(ROW(),COLUMN(),1,1,"MTT WIN")),INDIRECT(ADDRESS(ROW(),COLUMN(),1,1,"MTT WIN"))&amp;"-"&amp;INDIRECT(ADDRESS(COLUMN(),ROW(),1,1,"MTT WIN")))</f>
        <v>0-0</v>
      </c>
      <c r="X48" s="11" t="str" cm="1">
        <f t="array" aca="1" ref="X48" ca="1">IF(ROW()=COLUMN(),INDIRECT(ADDRESS(ROW(),COLUMN(),1,1,"MTT WIN")),INDIRECT(ADDRESS(ROW(),COLUMN(),1,1,"MTT WIN"))&amp;"-"&amp;INDIRECT(ADDRESS(COLUMN(),ROW(),1,1,"MTT WIN")))</f>
        <v>0-0</v>
      </c>
      <c r="Y48" s="11" t="str" cm="1">
        <f t="array" aca="1" ref="Y48" ca="1">IF(ROW()=COLUMN(),INDIRECT(ADDRESS(ROW(),COLUMN(),1,1,"MTT WIN")),INDIRECT(ADDRESS(ROW(),COLUMN(),1,1,"MTT WIN"))&amp;"-"&amp;INDIRECT(ADDRESS(COLUMN(),ROW(),1,1,"MTT WIN")))</f>
        <v>0-0</v>
      </c>
      <c r="Z48" s="11" t="str" cm="1">
        <f t="array" aca="1" ref="Z48" ca="1">IF(ROW()=COLUMN(),INDIRECT(ADDRESS(ROW(),COLUMN(),1,1,"MTT WIN")),INDIRECT(ADDRESS(ROW(),COLUMN(),1,1,"MTT WIN"))&amp;"-"&amp;INDIRECT(ADDRESS(COLUMN(),ROW(),1,1,"MTT WIN")))</f>
        <v>0-0</v>
      </c>
      <c r="AA48" s="11" t="str" cm="1">
        <f t="array" aca="1" ref="AA48" ca="1">IF(ROW()=COLUMN(),INDIRECT(ADDRESS(ROW(),COLUMN(),1,1,"MTT WIN")),INDIRECT(ADDRESS(ROW(),COLUMN(),1,1,"MTT WIN"))&amp;"-"&amp;INDIRECT(ADDRESS(COLUMN(),ROW(),1,1,"MTT WIN")))</f>
        <v>0-0</v>
      </c>
      <c r="AB48" s="11" t="str" cm="1">
        <f t="array" aca="1" ref="AB48" ca="1">IF(ROW()=COLUMN(),INDIRECT(ADDRESS(ROW(),COLUMN(),1,1,"MTT WIN")),INDIRECT(ADDRESS(ROW(),COLUMN(),1,1,"MTT WIN"))&amp;"-"&amp;INDIRECT(ADDRESS(COLUMN(),ROW(),1,1,"MTT WIN")))</f>
        <v>0-0</v>
      </c>
      <c r="AC48" s="11" t="str" cm="1">
        <f t="array" aca="1" ref="AC48" ca="1">IF(ROW()=COLUMN(),INDIRECT(ADDRESS(ROW(),COLUMN(),1,1,"MTT WIN")),INDIRECT(ADDRESS(ROW(),COLUMN(),1,1,"MTT WIN"))&amp;"-"&amp;INDIRECT(ADDRESS(COLUMN(),ROW(),1,1,"MTT WIN")))</f>
        <v>0-0</v>
      </c>
      <c r="AD48" s="11" t="str" cm="1">
        <f t="array" aca="1" ref="AD48" ca="1">IF(ROW()=COLUMN(),INDIRECT(ADDRESS(ROW(),COLUMN(),1,1,"MTT WIN")),INDIRECT(ADDRESS(ROW(),COLUMN(),1,1,"MTT WIN"))&amp;"-"&amp;INDIRECT(ADDRESS(COLUMN(),ROW(),1,1,"MTT WIN")))</f>
        <v>0-0</v>
      </c>
      <c r="AE48" s="11" t="str" cm="1">
        <f t="array" aca="1" ref="AE48" ca="1">IF(ROW()=COLUMN(),INDIRECT(ADDRESS(ROW(),COLUMN(),1,1,"MTT WIN")),INDIRECT(ADDRESS(ROW(),COLUMN(),1,1,"MTT WIN"))&amp;"-"&amp;INDIRECT(ADDRESS(COLUMN(),ROW(),1,1,"MTT WIN")))</f>
        <v>0-0</v>
      </c>
      <c r="AF48" s="11" t="str" cm="1">
        <f t="array" aca="1" ref="AF48" ca="1">IF(ROW()=COLUMN(),INDIRECT(ADDRESS(ROW(),COLUMN(),1,1,"MTT WIN")),INDIRECT(ADDRESS(ROW(),COLUMN(),1,1,"MTT WIN"))&amp;"-"&amp;INDIRECT(ADDRESS(COLUMN(),ROW(),1,1,"MTT WIN")))</f>
        <v>0-0</v>
      </c>
      <c r="AG48" s="11" t="str" cm="1">
        <f t="array" aca="1" ref="AG48" ca="1">IF(ROW()=COLUMN(),INDIRECT(ADDRESS(ROW(),COLUMN(),1,1,"MTT WIN")),INDIRECT(ADDRESS(ROW(),COLUMN(),1,1,"MTT WIN"))&amp;"-"&amp;INDIRECT(ADDRESS(COLUMN(),ROW(),1,1,"MTT WIN")))</f>
        <v>0-0</v>
      </c>
      <c r="AH48" s="11" t="str" cm="1">
        <f t="array" aca="1" ref="AH48" ca="1">IF(ROW()=COLUMN(),INDIRECT(ADDRESS(ROW(),COLUMN(),1,1,"MTT WIN")),INDIRECT(ADDRESS(ROW(),COLUMN(),1,1,"MTT WIN"))&amp;"-"&amp;INDIRECT(ADDRESS(COLUMN(),ROW(),1,1,"MTT WIN")))</f>
        <v>0-1</v>
      </c>
      <c r="AI48" s="11" t="str" cm="1">
        <f t="array" aca="1" ref="AI48" ca="1">IF(ROW()=COLUMN(),INDIRECT(ADDRESS(ROW(),COLUMN(),1,1,"MTT WIN")),INDIRECT(ADDRESS(ROW(),COLUMN(),1,1,"MTT WIN"))&amp;"-"&amp;INDIRECT(ADDRESS(COLUMN(),ROW(),1,1,"MTT WIN")))</f>
        <v>0-0</v>
      </c>
      <c r="AJ48" s="11" t="str" cm="1">
        <f t="array" aca="1" ref="AJ48" ca="1">IF(ROW()=COLUMN(),INDIRECT(ADDRESS(ROW(),COLUMN(),1,1,"MTT WIN")),INDIRECT(ADDRESS(ROW(),COLUMN(),1,1,"MTT WIN"))&amp;"-"&amp;INDIRECT(ADDRESS(COLUMN(),ROW(),1,1,"MTT WIN")))</f>
        <v>0-0</v>
      </c>
      <c r="AK48" s="11" t="str" cm="1">
        <f t="array" aca="1" ref="AK48" ca="1">IF(ROW()=COLUMN(),INDIRECT(ADDRESS(ROW(),COLUMN(),1,1,"MTT WIN")),INDIRECT(ADDRESS(ROW(),COLUMN(),1,1,"MTT WIN"))&amp;"-"&amp;INDIRECT(ADDRESS(COLUMN(),ROW(),1,1,"MTT WIN")))</f>
        <v>0-0</v>
      </c>
      <c r="AL48" s="11" t="str" cm="1">
        <f t="array" aca="1" ref="AL48" ca="1">IF(ROW()=COLUMN(),INDIRECT(ADDRESS(ROW(),COLUMN(),1,1,"MTT WIN")),INDIRECT(ADDRESS(ROW(),COLUMN(),1,1,"MTT WIN"))&amp;"-"&amp;INDIRECT(ADDRESS(COLUMN(),ROW(),1,1,"MTT WIN")))</f>
        <v>0-0</v>
      </c>
      <c r="AM48" s="11" t="str" cm="1">
        <f t="array" aca="1" ref="AM48" ca="1">IF(ROW()=COLUMN(),INDIRECT(ADDRESS(ROW(),COLUMN(),1,1,"MTT WIN")),INDIRECT(ADDRESS(ROW(),COLUMN(),1,1,"MTT WIN"))&amp;"-"&amp;INDIRECT(ADDRESS(COLUMN(),ROW(),1,1,"MTT WIN")))</f>
        <v>0-0</v>
      </c>
      <c r="AN48" s="11" t="str" cm="1">
        <f t="array" aca="1" ref="AN48" ca="1">IF(ROW()=COLUMN(),INDIRECT(ADDRESS(ROW(),COLUMN(),1,1,"MTT WIN")),INDIRECT(ADDRESS(ROW(),COLUMN(),1,1,"MTT WIN"))&amp;"-"&amp;INDIRECT(ADDRESS(COLUMN(),ROW(),1,1,"MTT WIN")))</f>
        <v>0-0</v>
      </c>
      <c r="AO48" s="11" t="str" cm="1">
        <f t="array" aca="1" ref="AO48" ca="1">IF(ROW()=COLUMN(),INDIRECT(ADDRESS(ROW(),COLUMN(),1,1,"MTT WIN")),INDIRECT(ADDRESS(ROW(),COLUMN(),1,1,"MTT WIN"))&amp;"-"&amp;INDIRECT(ADDRESS(COLUMN(),ROW(),1,1,"MTT WIN")))</f>
        <v>0-1</v>
      </c>
      <c r="AP48" s="11" t="str" cm="1">
        <f t="array" aca="1" ref="AP48" ca="1">IF(ROW()=COLUMN(),INDIRECT(ADDRESS(ROW(),COLUMN(),1,1,"MTT WIN")),INDIRECT(ADDRESS(ROW(),COLUMN(),1,1,"MTT WIN"))&amp;"-"&amp;INDIRECT(ADDRESS(COLUMN(),ROW(),1,1,"MTT WIN")))</f>
        <v>0-0</v>
      </c>
      <c r="AQ48" s="11" t="str" cm="1">
        <f t="array" aca="1" ref="AQ48" ca="1">IF(ROW()=COLUMN(),INDIRECT(ADDRESS(ROW(),COLUMN(),1,1,"MTT WIN")),INDIRECT(ADDRESS(ROW(),COLUMN(),1,1,"MTT WIN"))&amp;"-"&amp;INDIRECT(ADDRESS(COLUMN(),ROW(),1,1,"MTT WIN")))</f>
        <v>0-0</v>
      </c>
      <c r="AR48" s="11" t="str" cm="1">
        <f t="array" aca="1" ref="AR48" ca="1">IF(ROW()=COLUMN(),INDIRECT(ADDRESS(ROW(),COLUMN(),1,1,"MTT WIN")),INDIRECT(ADDRESS(ROW(),COLUMN(),1,1,"MTT WIN"))&amp;"-"&amp;INDIRECT(ADDRESS(COLUMN(),ROW(),1,1,"MTT WIN")))</f>
        <v>0-0</v>
      </c>
      <c r="AS48" s="11" t="str" cm="1">
        <f t="array" aca="1" ref="AS48" ca="1">IF(ROW()=COLUMN(),INDIRECT(ADDRESS(ROW(),COLUMN(),1,1,"MTT WIN")),INDIRECT(ADDRESS(ROW(),COLUMN(),1,1,"MTT WIN"))&amp;"-"&amp;INDIRECT(ADDRESS(COLUMN(),ROW(),1,1,"MTT WIN")))</f>
        <v>0-0</v>
      </c>
      <c r="AT48" s="11" t="str" cm="1">
        <f t="array" aca="1" ref="AT48" ca="1">IF(ROW()=COLUMN(),INDIRECT(ADDRESS(ROW(),COLUMN(),1,1,"MTT WIN")),INDIRECT(ADDRESS(ROW(),COLUMN(),1,1,"MTT WIN"))&amp;"-"&amp;INDIRECT(ADDRESS(COLUMN(),ROW(),1,1,"MTT WIN")))</f>
        <v>0-0</v>
      </c>
      <c r="AU48" s="11" t="str" cm="1">
        <f t="array" aca="1" ref="AU48" ca="1">IF(ROW()=COLUMN(),INDIRECT(ADDRESS(ROW(),COLUMN(),1,1,"MTT WIN")),INDIRECT(ADDRESS(ROW(),COLUMN(),1,1,"MTT WIN"))&amp;"-"&amp;INDIRECT(ADDRESS(COLUMN(),ROW(),1,1,"MTT WIN")))</f>
        <v>0-0</v>
      </c>
      <c r="AV48" s="11" cm="1">
        <f t="array" aca="1" ref="AV48" ca="1">IF(ROW()=COLUMN(),INDIRECT(ADDRESS(ROW(),COLUMN(),1,1,"MTT WIN")),INDIRECT(ADDRESS(ROW(),COLUMN(),1,1,"MTT WIN"))&amp;"-"&amp;INDIRECT(ADDRESS(COLUMN(),ROW(),1,1,"MTT WIN")))</f>
        <v>0</v>
      </c>
      <c r="AW48" s="11" t="str" cm="1">
        <f t="array" aca="1" ref="AW48" ca="1">IF(ROW()=COLUMN(),INDIRECT(ADDRESS(ROW(),COLUMN(),1,1,"MTT WIN")),INDIRECT(ADDRESS(ROW(),COLUMN(),1,1,"MTT WIN"))&amp;"-"&amp;INDIRECT(ADDRESS(COLUMN(),ROW(),1,1,"MTT WIN")))</f>
        <v>0-0</v>
      </c>
      <c r="AX48" s="11" t="str" cm="1">
        <f t="array" aca="1" ref="AX48" ca="1">IF(ROW()=COLUMN(),INDIRECT(ADDRESS(ROW(),COLUMN(),1,1,"MTT WIN")),INDIRECT(ADDRESS(ROW(),COLUMN(),1,1,"MTT WIN"))&amp;"-"&amp;INDIRECT(ADDRESS(COLUMN(),ROW(),1,1,"MTT WIN")))</f>
        <v>0-0</v>
      </c>
      <c r="AY48" s="11" t="str" cm="1">
        <f t="array" aca="1" ref="AY48" ca="1">IF(ROW()=COLUMN(),INDIRECT(ADDRESS(ROW(),COLUMN(),1,1,"MTT WIN")),INDIRECT(ADDRESS(ROW(),COLUMN(),1,1,"MTT WIN"))&amp;"-"&amp;INDIRECT(ADDRESS(COLUMN(),ROW(),1,1,"MTT WIN")))</f>
        <v>0-0</v>
      </c>
      <c r="AZ48" s="11" t="str" cm="1">
        <f t="array" aca="1" ref="AZ48" ca="1">IF(ROW()=COLUMN(),INDIRECT(ADDRESS(ROW(),COLUMN(),1,1,"MTT WIN")),INDIRECT(ADDRESS(ROW(),COLUMN(),1,1,"MTT WIN"))&amp;"-"&amp;INDIRECT(ADDRESS(COLUMN(),ROW(),1,1,"MTT WIN")))</f>
        <v>0-0</v>
      </c>
      <c r="BA48" s="11" t="str" cm="1">
        <f t="array" aca="1" ref="BA48" ca="1">IF(ROW()=COLUMN(),INDIRECT(ADDRESS(ROW(),COLUMN(),1,1,"MTT WIN")),INDIRECT(ADDRESS(ROW(),COLUMN(),1,1,"MTT WIN"))&amp;"-"&amp;INDIRECT(ADDRESS(COLUMN(),ROW(),1,1,"MTT WIN")))</f>
        <v>0-0</v>
      </c>
      <c r="BB48" s="11" t="str" cm="1">
        <f t="array" aca="1" ref="BB48" ca="1">IF(ROW()=COLUMN(),INDIRECT(ADDRESS(ROW(),COLUMN(),1,1,"MTT WIN")),INDIRECT(ADDRESS(ROW(),COLUMN(),1,1,"MTT WIN"))&amp;"-"&amp;INDIRECT(ADDRESS(COLUMN(),ROW(),1,1,"MTT WIN")))</f>
        <v>0-0</v>
      </c>
      <c r="BC48" s="11" t="str" cm="1">
        <f t="array" aca="1" ref="BC48" ca="1">IF(ROW()=COLUMN(),INDIRECT(ADDRESS(ROW(),COLUMN(),1,1,"MTT WIN")),INDIRECT(ADDRESS(ROW(),COLUMN(),1,1,"MTT WIN"))&amp;"-"&amp;INDIRECT(ADDRESS(COLUMN(),ROW(),1,1,"MTT WIN")))</f>
        <v>0-0</v>
      </c>
      <c r="BD48" s="11" t="str" cm="1">
        <f t="array" aca="1" ref="BD48" ca="1">IF(ROW()=COLUMN(),INDIRECT(ADDRESS(ROW(),COLUMN(),1,1,"MTT WIN")),INDIRECT(ADDRESS(ROW(),COLUMN(),1,1,"MTT WIN"))&amp;"-"&amp;INDIRECT(ADDRESS(COLUMN(),ROW(),1,1,"MTT WIN")))</f>
        <v>0-0</v>
      </c>
      <c r="BE48" s="11" t="str" cm="1">
        <f t="array" aca="1" ref="BE48" ca="1">IF(ROW()=COLUMN(),INDIRECT(ADDRESS(ROW(),COLUMN(),1,1,"MTT WIN")),INDIRECT(ADDRESS(ROW(),COLUMN(),1,1,"MTT WIN"))&amp;"-"&amp;INDIRECT(ADDRESS(COLUMN(),ROW(),1,1,"MTT WIN")))</f>
        <v>0-0</v>
      </c>
      <c r="BF48" s="11" t="str" cm="1">
        <f t="array" aca="1" ref="BF48" ca="1">IF(ROW()=COLUMN(),INDIRECT(ADDRESS(ROW(),COLUMN(),1,1,"MTT WIN")),INDIRECT(ADDRESS(ROW(),COLUMN(),1,1,"MTT WIN"))&amp;"-"&amp;INDIRECT(ADDRESS(COLUMN(),ROW(),1,1,"MTT WIN")))</f>
        <v>0-0</v>
      </c>
    </row>
    <row r="49" spans="1:58" ht="55" customHeight="1" x14ac:dyDescent="0.3">
      <c r="A49" s="3" t="str">
        <f ca="1">MATCHUP!A49</f>
        <v>Simic Fog</v>
      </c>
      <c r="B49" s="11" t="str" cm="1">
        <f t="array" aca="1" ref="B49" ca="1">IF(ROW()=COLUMN(),INDIRECT(ADDRESS(ROW(),COLUMN(),1,1,"MTT WIN")),INDIRECT(ADDRESS(ROW(),COLUMN(),1,1,"MTT WIN"))&amp;"-"&amp;INDIRECT(ADDRESS(COLUMN(),ROW(),1,1,"MTT WIN")))</f>
        <v>1-1</v>
      </c>
      <c r="C49" s="11" t="str" cm="1">
        <f t="array" aca="1" ref="C49" ca="1">IF(ROW()=COLUMN(),INDIRECT(ADDRESS(ROW(),COLUMN(),1,1,"MTT WIN")),INDIRECT(ADDRESS(ROW(),COLUMN(),1,1,"MTT WIN"))&amp;"-"&amp;INDIRECT(ADDRESS(COLUMN(),ROW(),1,1,"MTT WIN")))</f>
        <v>0-0</v>
      </c>
      <c r="D49" s="11" t="str" cm="1">
        <f t="array" aca="1" ref="D49" ca="1">IF(ROW()=COLUMN(),INDIRECT(ADDRESS(ROW(),COLUMN(),1,1,"MTT WIN")),INDIRECT(ADDRESS(ROW(),COLUMN(),1,1,"MTT WIN"))&amp;"-"&amp;INDIRECT(ADDRESS(COLUMN(),ROW(),1,1,"MTT WIN")))</f>
        <v>0-0</v>
      </c>
      <c r="E49" s="11" t="str" cm="1">
        <f t="array" aca="1" ref="E49" ca="1">IF(ROW()=COLUMN(),INDIRECT(ADDRESS(ROW(),COLUMN(),1,1,"MTT WIN")),INDIRECT(ADDRESS(ROW(),COLUMN(),1,1,"MTT WIN"))&amp;"-"&amp;INDIRECT(ADDRESS(COLUMN(),ROW(),1,1,"MTT WIN")))</f>
        <v>0-0</v>
      </c>
      <c r="F49" s="11" t="str" cm="1">
        <f t="array" aca="1" ref="F49" ca="1">IF(ROW()=COLUMN(),INDIRECT(ADDRESS(ROW(),COLUMN(),1,1,"MTT WIN")),INDIRECT(ADDRESS(ROW(),COLUMN(),1,1,"MTT WIN"))&amp;"-"&amp;INDIRECT(ADDRESS(COLUMN(),ROW(),1,1,"MTT WIN")))</f>
        <v>0-2</v>
      </c>
      <c r="G49" s="11" t="str" cm="1">
        <f t="array" aca="1" ref="G49" ca="1">IF(ROW()=COLUMN(),INDIRECT(ADDRESS(ROW(),COLUMN(),1,1,"MTT WIN")),INDIRECT(ADDRESS(ROW(),COLUMN(),1,1,"MTT WIN"))&amp;"-"&amp;INDIRECT(ADDRESS(COLUMN(),ROW(),1,1,"MTT WIN")))</f>
        <v>0-0</v>
      </c>
      <c r="H49" s="11" t="str" cm="1">
        <f t="array" aca="1" ref="H49" ca="1">IF(ROW()=COLUMN(),INDIRECT(ADDRESS(ROW(),COLUMN(),1,1,"MTT WIN")),INDIRECT(ADDRESS(ROW(),COLUMN(),1,1,"MTT WIN"))&amp;"-"&amp;INDIRECT(ADDRESS(COLUMN(),ROW(),1,1,"MTT WIN")))</f>
        <v>1-0</v>
      </c>
      <c r="I49" s="11" t="str" cm="1">
        <f t="array" aca="1" ref="I49" ca="1">IF(ROW()=COLUMN(),INDIRECT(ADDRESS(ROW(),COLUMN(),1,1,"MTT WIN")),INDIRECT(ADDRESS(ROW(),COLUMN(),1,1,"MTT WIN"))&amp;"-"&amp;INDIRECT(ADDRESS(COLUMN(),ROW(),1,1,"MTT WIN")))</f>
        <v>0-1</v>
      </c>
      <c r="J49" s="11" t="str" cm="1">
        <f t="array" aca="1" ref="J49" ca="1">IF(ROW()=COLUMN(),INDIRECT(ADDRESS(ROW(),COLUMN(),1,1,"MTT WIN")),INDIRECT(ADDRESS(ROW(),COLUMN(),1,1,"MTT WIN"))&amp;"-"&amp;INDIRECT(ADDRESS(COLUMN(),ROW(),1,1,"MTT WIN")))</f>
        <v>0-0</v>
      </c>
      <c r="K49" s="11" t="str" cm="1">
        <f t="array" aca="1" ref="K49" ca="1">IF(ROW()=COLUMN(),INDIRECT(ADDRESS(ROW(),COLUMN(),1,1,"MTT WIN")),INDIRECT(ADDRESS(ROW(),COLUMN(),1,1,"MTT WIN"))&amp;"-"&amp;INDIRECT(ADDRESS(COLUMN(),ROW(),1,1,"MTT WIN")))</f>
        <v>0-0</v>
      </c>
      <c r="L49" s="11" t="str" cm="1">
        <f t="array" aca="1" ref="L49" ca="1">IF(ROW()=COLUMN(),INDIRECT(ADDRESS(ROW(),COLUMN(),1,1,"MTT WIN")),INDIRECT(ADDRESS(ROW(),COLUMN(),1,1,"MTT WIN"))&amp;"-"&amp;INDIRECT(ADDRESS(COLUMN(),ROW(),1,1,"MTT WIN")))</f>
        <v>0-0</v>
      </c>
      <c r="M49" s="11" t="str" cm="1">
        <f t="array" aca="1" ref="M49" ca="1">IF(ROW()=COLUMN(),INDIRECT(ADDRESS(ROW(),COLUMN(),1,1,"MTT WIN")),INDIRECT(ADDRESS(ROW(),COLUMN(),1,1,"MTT WIN"))&amp;"-"&amp;INDIRECT(ADDRESS(COLUMN(),ROW(),1,1,"MTT WIN")))</f>
        <v>1-0</v>
      </c>
      <c r="N49" s="11" t="str" cm="1">
        <f t="array" aca="1" ref="N49" ca="1">IF(ROW()=COLUMN(),INDIRECT(ADDRESS(ROW(),COLUMN(),1,1,"MTT WIN")),INDIRECT(ADDRESS(ROW(),COLUMN(),1,1,"MTT WIN"))&amp;"-"&amp;INDIRECT(ADDRESS(COLUMN(),ROW(),1,1,"MTT WIN")))</f>
        <v>0-0</v>
      </c>
      <c r="O49" s="11" t="str" cm="1">
        <f t="array" aca="1" ref="O49" ca="1">IF(ROW()=COLUMN(),INDIRECT(ADDRESS(ROW(),COLUMN(),1,1,"MTT WIN")),INDIRECT(ADDRESS(ROW(),COLUMN(),1,1,"MTT WIN"))&amp;"-"&amp;INDIRECT(ADDRESS(COLUMN(),ROW(),1,1,"MTT WIN")))</f>
        <v>0-0</v>
      </c>
      <c r="P49" s="11" t="str" cm="1">
        <f t="array" aca="1" ref="P49" ca="1">IF(ROW()=COLUMN(),INDIRECT(ADDRESS(ROW(),COLUMN(),1,1,"MTT WIN")),INDIRECT(ADDRESS(ROW(),COLUMN(),1,1,"MTT WIN"))&amp;"-"&amp;INDIRECT(ADDRESS(COLUMN(),ROW(),1,1,"MTT WIN")))</f>
        <v>0-0</v>
      </c>
      <c r="Q49" s="11" t="str" cm="1">
        <f t="array" aca="1" ref="Q49" ca="1">IF(ROW()=COLUMN(),INDIRECT(ADDRESS(ROW(),COLUMN(),1,1,"MTT WIN")),INDIRECT(ADDRESS(ROW(),COLUMN(),1,1,"MTT WIN"))&amp;"-"&amp;INDIRECT(ADDRESS(COLUMN(),ROW(),1,1,"MTT WIN")))</f>
        <v>0-0</v>
      </c>
      <c r="R49" s="11" t="str" cm="1">
        <f t="array" aca="1" ref="R49" ca="1">IF(ROW()=COLUMN(),INDIRECT(ADDRESS(ROW(),COLUMN(),1,1,"MTT WIN")),INDIRECT(ADDRESS(ROW(),COLUMN(),1,1,"MTT WIN"))&amp;"-"&amp;INDIRECT(ADDRESS(COLUMN(),ROW(),1,1,"MTT WIN")))</f>
        <v>0-0</v>
      </c>
      <c r="S49" s="11" t="str" cm="1">
        <f t="array" aca="1" ref="S49" ca="1">IF(ROW()=COLUMN(),INDIRECT(ADDRESS(ROW(),COLUMN(),1,1,"MTT WIN")),INDIRECT(ADDRESS(ROW(),COLUMN(),1,1,"MTT WIN"))&amp;"-"&amp;INDIRECT(ADDRESS(COLUMN(),ROW(),1,1,"MTT WIN")))</f>
        <v>0-0</v>
      </c>
      <c r="T49" s="11" t="str" cm="1">
        <f t="array" aca="1" ref="T49" ca="1">IF(ROW()=COLUMN(),INDIRECT(ADDRESS(ROW(),COLUMN(),1,1,"MTT WIN")),INDIRECT(ADDRESS(ROW(),COLUMN(),1,1,"MTT WIN"))&amp;"-"&amp;INDIRECT(ADDRESS(COLUMN(),ROW(),1,1,"MTT WIN")))</f>
        <v>0-1</v>
      </c>
      <c r="U49" s="11" t="str" cm="1">
        <f t="array" aca="1" ref="U49" ca="1">IF(ROW()=COLUMN(),INDIRECT(ADDRESS(ROW(),COLUMN(),1,1,"MTT WIN")),INDIRECT(ADDRESS(ROW(),COLUMN(),1,1,"MTT WIN"))&amp;"-"&amp;INDIRECT(ADDRESS(COLUMN(),ROW(),1,1,"MTT WIN")))</f>
        <v>0-0</v>
      </c>
      <c r="V49" s="11" t="str" cm="1">
        <f t="array" aca="1" ref="V49" ca="1">IF(ROW()=COLUMN(),INDIRECT(ADDRESS(ROW(),COLUMN(),1,1,"MTT WIN")),INDIRECT(ADDRESS(ROW(),COLUMN(),1,1,"MTT WIN"))&amp;"-"&amp;INDIRECT(ADDRESS(COLUMN(),ROW(),1,1,"MTT WIN")))</f>
        <v>0-0</v>
      </c>
      <c r="W49" s="11" t="str" cm="1">
        <f t="array" aca="1" ref="W49" ca="1">IF(ROW()=COLUMN(),INDIRECT(ADDRESS(ROW(),COLUMN(),1,1,"MTT WIN")),INDIRECT(ADDRESS(ROW(),COLUMN(),1,1,"MTT WIN"))&amp;"-"&amp;INDIRECT(ADDRESS(COLUMN(),ROW(),1,1,"MTT WIN")))</f>
        <v>0-0</v>
      </c>
      <c r="X49" s="11" t="str" cm="1">
        <f t="array" aca="1" ref="X49" ca="1">IF(ROW()=COLUMN(),INDIRECT(ADDRESS(ROW(),COLUMN(),1,1,"MTT WIN")),INDIRECT(ADDRESS(ROW(),COLUMN(),1,1,"MTT WIN"))&amp;"-"&amp;INDIRECT(ADDRESS(COLUMN(),ROW(),1,1,"MTT WIN")))</f>
        <v>0-0</v>
      </c>
      <c r="Y49" s="11" t="str" cm="1">
        <f t="array" aca="1" ref="Y49" ca="1">IF(ROW()=COLUMN(),INDIRECT(ADDRESS(ROW(),COLUMN(),1,1,"MTT WIN")),INDIRECT(ADDRESS(ROW(),COLUMN(),1,1,"MTT WIN"))&amp;"-"&amp;INDIRECT(ADDRESS(COLUMN(),ROW(),1,1,"MTT WIN")))</f>
        <v>0-0</v>
      </c>
      <c r="Z49" s="11" t="str" cm="1">
        <f t="array" aca="1" ref="Z49" ca="1">IF(ROW()=COLUMN(),INDIRECT(ADDRESS(ROW(),COLUMN(),1,1,"MTT WIN")),INDIRECT(ADDRESS(ROW(),COLUMN(),1,1,"MTT WIN"))&amp;"-"&amp;INDIRECT(ADDRESS(COLUMN(),ROW(),1,1,"MTT WIN")))</f>
        <v>0-0</v>
      </c>
      <c r="AA49" s="11" t="str" cm="1">
        <f t="array" aca="1" ref="AA49" ca="1">IF(ROW()=COLUMN(),INDIRECT(ADDRESS(ROW(),COLUMN(),1,1,"MTT WIN")),INDIRECT(ADDRESS(ROW(),COLUMN(),1,1,"MTT WIN"))&amp;"-"&amp;INDIRECT(ADDRESS(COLUMN(),ROW(),1,1,"MTT WIN")))</f>
        <v>0-1</v>
      </c>
      <c r="AB49" s="11" t="str" cm="1">
        <f t="array" aca="1" ref="AB49" ca="1">IF(ROW()=COLUMN(),INDIRECT(ADDRESS(ROW(),COLUMN(),1,1,"MTT WIN")),INDIRECT(ADDRESS(ROW(),COLUMN(),1,1,"MTT WIN"))&amp;"-"&amp;INDIRECT(ADDRESS(COLUMN(),ROW(),1,1,"MTT WIN")))</f>
        <v>0-0</v>
      </c>
      <c r="AC49" s="11" t="str" cm="1">
        <f t="array" aca="1" ref="AC49" ca="1">IF(ROW()=COLUMN(),INDIRECT(ADDRESS(ROW(),COLUMN(),1,1,"MTT WIN")),INDIRECT(ADDRESS(ROW(),COLUMN(),1,1,"MTT WIN"))&amp;"-"&amp;INDIRECT(ADDRESS(COLUMN(),ROW(),1,1,"MTT WIN")))</f>
        <v>0-0</v>
      </c>
      <c r="AD49" s="11" t="str" cm="1">
        <f t="array" aca="1" ref="AD49" ca="1">IF(ROW()=COLUMN(),INDIRECT(ADDRESS(ROW(),COLUMN(),1,1,"MTT WIN")),INDIRECT(ADDRESS(ROW(),COLUMN(),1,1,"MTT WIN"))&amp;"-"&amp;INDIRECT(ADDRESS(COLUMN(),ROW(),1,1,"MTT WIN")))</f>
        <v>0-0</v>
      </c>
      <c r="AE49" s="11" t="str" cm="1">
        <f t="array" aca="1" ref="AE49" ca="1">IF(ROW()=COLUMN(),INDIRECT(ADDRESS(ROW(),COLUMN(),1,1,"MTT WIN")),INDIRECT(ADDRESS(ROW(),COLUMN(),1,1,"MTT WIN"))&amp;"-"&amp;INDIRECT(ADDRESS(COLUMN(),ROW(),1,1,"MTT WIN")))</f>
        <v>0-0</v>
      </c>
      <c r="AF49" s="11" t="str" cm="1">
        <f t="array" aca="1" ref="AF49" ca="1">IF(ROW()=COLUMN(),INDIRECT(ADDRESS(ROW(),COLUMN(),1,1,"MTT WIN")),INDIRECT(ADDRESS(ROW(),COLUMN(),1,1,"MTT WIN"))&amp;"-"&amp;INDIRECT(ADDRESS(COLUMN(),ROW(),1,1,"MTT WIN")))</f>
        <v>0-0</v>
      </c>
      <c r="AG49" s="11" t="str" cm="1">
        <f t="array" aca="1" ref="AG49" ca="1">IF(ROW()=COLUMN(),INDIRECT(ADDRESS(ROW(),COLUMN(),1,1,"MTT WIN")),INDIRECT(ADDRESS(ROW(),COLUMN(),1,1,"MTT WIN"))&amp;"-"&amp;INDIRECT(ADDRESS(COLUMN(),ROW(),1,1,"MTT WIN")))</f>
        <v>0-0</v>
      </c>
      <c r="AH49" s="11" t="str" cm="1">
        <f t="array" aca="1" ref="AH49" ca="1">IF(ROW()=COLUMN(),INDIRECT(ADDRESS(ROW(),COLUMN(),1,1,"MTT WIN")),INDIRECT(ADDRESS(ROW(),COLUMN(),1,1,"MTT WIN"))&amp;"-"&amp;INDIRECT(ADDRESS(COLUMN(),ROW(),1,1,"MTT WIN")))</f>
        <v>0-0</v>
      </c>
      <c r="AI49" s="11" t="str" cm="1">
        <f t="array" aca="1" ref="AI49" ca="1">IF(ROW()=COLUMN(),INDIRECT(ADDRESS(ROW(),COLUMN(),1,1,"MTT WIN")),INDIRECT(ADDRESS(ROW(),COLUMN(),1,1,"MTT WIN"))&amp;"-"&amp;INDIRECT(ADDRESS(COLUMN(),ROW(),1,1,"MTT WIN")))</f>
        <v>0-0</v>
      </c>
      <c r="AJ49" s="11" t="str" cm="1">
        <f t="array" aca="1" ref="AJ49" ca="1">IF(ROW()=COLUMN(),INDIRECT(ADDRESS(ROW(),COLUMN(),1,1,"MTT WIN")),INDIRECT(ADDRESS(ROW(),COLUMN(),1,1,"MTT WIN"))&amp;"-"&amp;INDIRECT(ADDRESS(COLUMN(),ROW(),1,1,"MTT WIN")))</f>
        <v>0-0</v>
      </c>
      <c r="AK49" s="11" t="str" cm="1">
        <f t="array" aca="1" ref="AK49" ca="1">IF(ROW()=COLUMN(),INDIRECT(ADDRESS(ROW(),COLUMN(),1,1,"MTT WIN")),INDIRECT(ADDRESS(ROW(),COLUMN(),1,1,"MTT WIN"))&amp;"-"&amp;INDIRECT(ADDRESS(COLUMN(),ROW(),1,1,"MTT WIN")))</f>
        <v>0-0</v>
      </c>
      <c r="AL49" s="11" t="str" cm="1">
        <f t="array" aca="1" ref="AL49" ca="1">IF(ROW()=COLUMN(),INDIRECT(ADDRESS(ROW(),COLUMN(),1,1,"MTT WIN")),INDIRECT(ADDRESS(ROW(),COLUMN(),1,1,"MTT WIN"))&amp;"-"&amp;INDIRECT(ADDRESS(COLUMN(),ROW(),1,1,"MTT WIN")))</f>
        <v>0-0</v>
      </c>
      <c r="AM49" s="11" t="str" cm="1">
        <f t="array" aca="1" ref="AM49" ca="1">IF(ROW()=COLUMN(),INDIRECT(ADDRESS(ROW(),COLUMN(),1,1,"MTT WIN")),INDIRECT(ADDRESS(ROW(),COLUMN(),1,1,"MTT WIN"))&amp;"-"&amp;INDIRECT(ADDRESS(COLUMN(),ROW(),1,1,"MTT WIN")))</f>
        <v>0-0</v>
      </c>
      <c r="AN49" s="11" t="str" cm="1">
        <f t="array" aca="1" ref="AN49" ca="1">IF(ROW()=COLUMN(),INDIRECT(ADDRESS(ROW(),COLUMN(),1,1,"MTT WIN")),INDIRECT(ADDRESS(ROW(),COLUMN(),1,1,"MTT WIN"))&amp;"-"&amp;INDIRECT(ADDRESS(COLUMN(),ROW(),1,1,"MTT WIN")))</f>
        <v>0-0</v>
      </c>
      <c r="AO49" s="11" t="str" cm="1">
        <f t="array" aca="1" ref="AO49" ca="1">IF(ROW()=COLUMN(),INDIRECT(ADDRESS(ROW(),COLUMN(),1,1,"MTT WIN")),INDIRECT(ADDRESS(ROW(),COLUMN(),1,1,"MTT WIN"))&amp;"-"&amp;INDIRECT(ADDRESS(COLUMN(),ROW(),1,1,"MTT WIN")))</f>
        <v>0-0</v>
      </c>
      <c r="AP49" s="11" t="str" cm="1">
        <f t="array" aca="1" ref="AP49" ca="1">IF(ROW()=COLUMN(),INDIRECT(ADDRESS(ROW(),COLUMN(),1,1,"MTT WIN")),INDIRECT(ADDRESS(ROW(),COLUMN(),1,1,"MTT WIN"))&amp;"-"&amp;INDIRECT(ADDRESS(COLUMN(),ROW(),1,1,"MTT WIN")))</f>
        <v>0-0</v>
      </c>
      <c r="AQ49" s="11" t="str" cm="1">
        <f t="array" aca="1" ref="AQ49" ca="1">IF(ROW()=COLUMN(),INDIRECT(ADDRESS(ROW(),COLUMN(),1,1,"MTT WIN")),INDIRECT(ADDRESS(ROW(),COLUMN(),1,1,"MTT WIN"))&amp;"-"&amp;INDIRECT(ADDRESS(COLUMN(),ROW(),1,1,"MTT WIN")))</f>
        <v>0-0</v>
      </c>
      <c r="AR49" s="11" t="str" cm="1">
        <f t="array" aca="1" ref="AR49" ca="1">IF(ROW()=COLUMN(),INDIRECT(ADDRESS(ROW(),COLUMN(),1,1,"MTT WIN")),INDIRECT(ADDRESS(ROW(),COLUMN(),1,1,"MTT WIN"))&amp;"-"&amp;INDIRECT(ADDRESS(COLUMN(),ROW(),1,1,"MTT WIN")))</f>
        <v>0-0</v>
      </c>
      <c r="AS49" s="11" t="str" cm="1">
        <f t="array" aca="1" ref="AS49" ca="1">IF(ROW()=COLUMN(),INDIRECT(ADDRESS(ROW(),COLUMN(),1,1,"MTT WIN")),INDIRECT(ADDRESS(ROW(),COLUMN(),1,1,"MTT WIN"))&amp;"-"&amp;INDIRECT(ADDRESS(COLUMN(),ROW(),1,1,"MTT WIN")))</f>
        <v>0-0</v>
      </c>
      <c r="AT49" s="11" t="str" cm="1">
        <f t="array" aca="1" ref="AT49" ca="1">IF(ROW()=COLUMN(),INDIRECT(ADDRESS(ROW(),COLUMN(),1,1,"MTT WIN")),INDIRECT(ADDRESS(ROW(),COLUMN(),1,1,"MTT WIN"))&amp;"-"&amp;INDIRECT(ADDRESS(COLUMN(),ROW(),1,1,"MTT WIN")))</f>
        <v>0-0</v>
      </c>
      <c r="AU49" s="11" t="str" cm="1">
        <f t="array" aca="1" ref="AU49" ca="1">IF(ROW()=COLUMN(),INDIRECT(ADDRESS(ROW(),COLUMN(),1,1,"MTT WIN")),INDIRECT(ADDRESS(ROW(),COLUMN(),1,1,"MTT WIN"))&amp;"-"&amp;INDIRECT(ADDRESS(COLUMN(),ROW(),1,1,"MTT WIN")))</f>
        <v>0-0</v>
      </c>
      <c r="AV49" s="11" t="str" cm="1">
        <f t="array" aca="1" ref="AV49" ca="1">IF(ROW()=COLUMN(),INDIRECT(ADDRESS(ROW(),COLUMN(),1,1,"MTT WIN")),INDIRECT(ADDRESS(ROW(),COLUMN(),1,1,"MTT WIN"))&amp;"-"&amp;INDIRECT(ADDRESS(COLUMN(),ROW(),1,1,"MTT WIN")))</f>
        <v>0-0</v>
      </c>
      <c r="AW49" s="11" cm="1">
        <f t="array" aca="1" ref="AW49" ca="1">IF(ROW()=COLUMN(),INDIRECT(ADDRESS(ROW(),COLUMN(),1,1,"MTT WIN")),INDIRECT(ADDRESS(ROW(),COLUMN(),1,1,"MTT WIN"))&amp;"-"&amp;INDIRECT(ADDRESS(COLUMN(),ROW(),1,1,"MTT WIN")))</f>
        <v>0</v>
      </c>
      <c r="AX49" s="11" t="str" cm="1">
        <f t="array" aca="1" ref="AX49" ca="1">IF(ROW()=COLUMN(),INDIRECT(ADDRESS(ROW(),COLUMN(),1,1,"MTT WIN")),INDIRECT(ADDRESS(ROW(),COLUMN(),1,1,"MTT WIN"))&amp;"-"&amp;INDIRECT(ADDRESS(COLUMN(),ROW(),1,1,"MTT WIN")))</f>
        <v>0-0</v>
      </c>
      <c r="AY49" s="11" t="str" cm="1">
        <f t="array" aca="1" ref="AY49" ca="1">IF(ROW()=COLUMN(),INDIRECT(ADDRESS(ROW(),COLUMN(),1,1,"MTT WIN")),INDIRECT(ADDRESS(ROW(),COLUMN(),1,1,"MTT WIN"))&amp;"-"&amp;INDIRECT(ADDRESS(COLUMN(),ROW(),1,1,"MTT WIN")))</f>
        <v>0-0</v>
      </c>
      <c r="AZ49" s="11" t="str" cm="1">
        <f t="array" aca="1" ref="AZ49" ca="1">IF(ROW()=COLUMN(),INDIRECT(ADDRESS(ROW(),COLUMN(),1,1,"MTT WIN")),INDIRECT(ADDRESS(ROW(),COLUMN(),1,1,"MTT WIN"))&amp;"-"&amp;INDIRECT(ADDRESS(COLUMN(),ROW(),1,1,"MTT WIN")))</f>
        <v>0-0</v>
      </c>
      <c r="BA49" s="11" t="str" cm="1">
        <f t="array" aca="1" ref="BA49" ca="1">IF(ROW()=COLUMN(),INDIRECT(ADDRESS(ROW(),COLUMN(),1,1,"MTT WIN")),INDIRECT(ADDRESS(ROW(),COLUMN(),1,1,"MTT WIN"))&amp;"-"&amp;INDIRECT(ADDRESS(COLUMN(),ROW(),1,1,"MTT WIN")))</f>
        <v>0-0</v>
      </c>
      <c r="BB49" s="11" t="str" cm="1">
        <f t="array" aca="1" ref="BB49" ca="1">IF(ROW()=COLUMN(),INDIRECT(ADDRESS(ROW(),COLUMN(),1,1,"MTT WIN")),INDIRECT(ADDRESS(ROW(),COLUMN(),1,1,"MTT WIN"))&amp;"-"&amp;INDIRECT(ADDRESS(COLUMN(),ROW(),1,1,"MTT WIN")))</f>
        <v>0-0</v>
      </c>
      <c r="BC49" s="11" t="str" cm="1">
        <f t="array" aca="1" ref="BC49" ca="1">IF(ROW()=COLUMN(),INDIRECT(ADDRESS(ROW(),COLUMN(),1,1,"MTT WIN")),INDIRECT(ADDRESS(ROW(),COLUMN(),1,1,"MTT WIN"))&amp;"-"&amp;INDIRECT(ADDRESS(COLUMN(),ROW(),1,1,"MTT WIN")))</f>
        <v>0-0</v>
      </c>
      <c r="BD49" s="11" t="str" cm="1">
        <f t="array" aca="1" ref="BD49" ca="1">IF(ROW()=COLUMN(),INDIRECT(ADDRESS(ROW(),COLUMN(),1,1,"MTT WIN")),INDIRECT(ADDRESS(ROW(),COLUMN(),1,1,"MTT WIN"))&amp;"-"&amp;INDIRECT(ADDRESS(COLUMN(),ROW(),1,1,"MTT WIN")))</f>
        <v>0-0</v>
      </c>
      <c r="BE49" s="11" t="str" cm="1">
        <f t="array" aca="1" ref="BE49" ca="1">IF(ROW()=COLUMN(),INDIRECT(ADDRESS(ROW(),COLUMN(),1,1,"MTT WIN")),INDIRECT(ADDRESS(ROW(),COLUMN(),1,1,"MTT WIN"))&amp;"-"&amp;INDIRECT(ADDRESS(COLUMN(),ROW(),1,1,"MTT WIN")))</f>
        <v>0-0</v>
      </c>
      <c r="BF49" s="11" t="str" cm="1">
        <f t="array" aca="1" ref="BF49" ca="1">IF(ROW()=COLUMN(),INDIRECT(ADDRESS(ROW(),COLUMN(),1,1,"MTT WIN")),INDIRECT(ADDRESS(ROW(),COLUMN(),1,1,"MTT WIN"))&amp;"-"&amp;INDIRECT(ADDRESS(COLUMN(),ROW(),1,1,"MTT WIN")))</f>
        <v>0-0</v>
      </c>
    </row>
    <row r="50" spans="1:58" ht="55" customHeight="1" x14ac:dyDescent="0.3">
      <c r="A50" s="3" t="str">
        <f ca="1">MATCHUP!A50</f>
        <v>Cyclestorm</v>
      </c>
      <c r="B50" s="11" t="str" cm="1">
        <f t="array" aca="1" ref="B50" ca="1">IF(ROW()=COLUMN(),INDIRECT(ADDRESS(ROW(),COLUMN(),1,1,"MTT WIN")),INDIRECT(ADDRESS(ROW(),COLUMN(),1,1,"MTT WIN"))&amp;"-"&amp;INDIRECT(ADDRESS(COLUMN(),ROW(),1,1,"MTT WIN")))</f>
        <v>0-2</v>
      </c>
      <c r="C50" s="11" t="str" cm="1">
        <f t="array" aca="1" ref="C50" ca="1">IF(ROW()=COLUMN(),INDIRECT(ADDRESS(ROW(),COLUMN(),1,1,"MTT WIN")),INDIRECT(ADDRESS(ROW(),COLUMN(),1,1,"MTT WIN"))&amp;"-"&amp;INDIRECT(ADDRESS(COLUMN(),ROW(),1,1,"MTT WIN")))</f>
        <v>0-3</v>
      </c>
      <c r="D50" s="11" t="str" cm="1">
        <f t="array" aca="1" ref="D50" ca="1">IF(ROW()=COLUMN(),INDIRECT(ADDRESS(ROW(),COLUMN(),1,1,"MTT WIN")),INDIRECT(ADDRESS(ROW(),COLUMN(),1,1,"MTT WIN"))&amp;"-"&amp;INDIRECT(ADDRESS(COLUMN(),ROW(),1,1,"MTT WIN")))</f>
        <v>0-0</v>
      </c>
      <c r="E50" s="11" t="str" cm="1">
        <f t="array" aca="1" ref="E50" ca="1">IF(ROW()=COLUMN(),INDIRECT(ADDRESS(ROW(),COLUMN(),1,1,"MTT WIN")),INDIRECT(ADDRESS(ROW(),COLUMN(),1,1,"MTT WIN"))&amp;"-"&amp;INDIRECT(ADDRESS(COLUMN(),ROW(),1,1,"MTT WIN")))</f>
        <v>0-0</v>
      </c>
      <c r="F50" s="11" t="str" cm="1">
        <f t="array" aca="1" ref="F50" ca="1">IF(ROW()=COLUMN(),INDIRECT(ADDRESS(ROW(),COLUMN(),1,1,"MTT WIN")),INDIRECT(ADDRESS(ROW(),COLUMN(),1,1,"MTT WIN"))&amp;"-"&amp;INDIRECT(ADDRESS(COLUMN(),ROW(),1,1,"MTT WIN")))</f>
        <v>0-1</v>
      </c>
      <c r="G50" s="11" t="str" cm="1">
        <f t="array" aca="1" ref="G50" ca="1">IF(ROW()=COLUMN(),INDIRECT(ADDRESS(ROW(),COLUMN(),1,1,"MTT WIN")),INDIRECT(ADDRESS(ROW(),COLUMN(),1,1,"MTT WIN"))&amp;"-"&amp;INDIRECT(ADDRESS(COLUMN(),ROW(),1,1,"MTT WIN")))</f>
        <v>0-0</v>
      </c>
      <c r="H50" s="11" t="str" cm="1">
        <f t="array" aca="1" ref="H50" ca="1">IF(ROW()=COLUMN(),INDIRECT(ADDRESS(ROW(),COLUMN(),1,1,"MTT WIN")),INDIRECT(ADDRESS(ROW(),COLUMN(),1,1,"MTT WIN"))&amp;"-"&amp;INDIRECT(ADDRESS(COLUMN(),ROW(),1,1,"MTT WIN")))</f>
        <v>0-0</v>
      </c>
      <c r="I50" s="11" t="str" cm="1">
        <f t="array" aca="1" ref="I50" ca="1">IF(ROW()=COLUMN(),INDIRECT(ADDRESS(ROW(),COLUMN(),1,1,"MTT WIN")),INDIRECT(ADDRESS(ROW(),COLUMN(),1,1,"MTT WIN"))&amp;"-"&amp;INDIRECT(ADDRESS(COLUMN(),ROW(),1,1,"MTT WIN")))</f>
        <v>0-0</v>
      </c>
      <c r="J50" s="11" t="str" cm="1">
        <f t="array" aca="1" ref="J50" ca="1">IF(ROW()=COLUMN(),INDIRECT(ADDRESS(ROW(),COLUMN(),1,1,"MTT WIN")),INDIRECT(ADDRESS(ROW(),COLUMN(),1,1,"MTT WIN"))&amp;"-"&amp;INDIRECT(ADDRESS(COLUMN(),ROW(),1,1,"MTT WIN")))</f>
        <v>0-0</v>
      </c>
      <c r="K50" s="11" t="str" cm="1">
        <f t="array" aca="1" ref="K50" ca="1">IF(ROW()=COLUMN(),INDIRECT(ADDRESS(ROW(),COLUMN(),1,1,"MTT WIN")),INDIRECT(ADDRESS(ROW(),COLUMN(),1,1,"MTT WIN"))&amp;"-"&amp;INDIRECT(ADDRESS(COLUMN(),ROW(),1,1,"MTT WIN")))</f>
        <v>1-0</v>
      </c>
      <c r="L50" s="11" t="str" cm="1">
        <f t="array" aca="1" ref="L50" ca="1">IF(ROW()=COLUMN(),INDIRECT(ADDRESS(ROW(),COLUMN(),1,1,"MTT WIN")),INDIRECT(ADDRESS(ROW(),COLUMN(),1,1,"MTT WIN"))&amp;"-"&amp;INDIRECT(ADDRESS(COLUMN(),ROW(),1,1,"MTT WIN")))</f>
        <v>0-0</v>
      </c>
      <c r="M50" s="11" t="str" cm="1">
        <f t="array" aca="1" ref="M50" ca="1">IF(ROW()=COLUMN(),INDIRECT(ADDRESS(ROW(),COLUMN(),1,1,"MTT WIN")),INDIRECT(ADDRESS(ROW(),COLUMN(),1,1,"MTT WIN"))&amp;"-"&amp;INDIRECT(ADDRESS(COLUMN(),ROW(),1,1,"MTT WIN")))</f>
        <v>0-0</v>
      </c>
      <c r="N50" s="11" t="str" cm="1">
        <f t="array" aca="1" ref="N50" ca="1">IF(ROW()=COLUMN(),INDIRECT(ADDRESS(ROW(),COLUMN(),1,1,"MTT WIN")),INDIRECT(ADDRESS(ROW(),COLUMN(),1,1,"MTT WIN"))&amp;"-"&amp;INDIRECT(ADDRESS(COLUMN(),ROW(),1,1,"MTT WIN")))</f>
        <v>1-0</v>
      </c>
      <c r="O50" s="11" t="str" cm="1">
        <f t="array" aca="1" ref="O50" ca="1">IF(ROW()=COLUMN(),INDIRECT(ADDRESS(ROW(),COLUMN(),1,1,"MTT WIN")),INDIRECT(ADDRESS(ROW(),COLUMN(),1,1,"MTT WIN"))&amp;"-"&amp;INDIRECT(ADDRESS(COLUMN(),ROW(),1,1,"MTT WIN")))</f>
        <v>0-0</v>
      </c>
      <c r="P50" s="11" t="str" cm="1">
        <f t="array" aca="1" ref="P50" ca="1">IF(ROW()=COLUMN(),INDIRECT(ADDRESS(ROW(),COLUMN(),1,1,"MTT WIN")),INDIRECT(ADDRESS(ROW(),COLUMN(),1,1,"MTT WIN"))&amp;"-"&amp;INDIRECT(ADDRESS(COLUMN(),ROW(),1,1,"MTT WIN")))</f>
        <v>0-0</v>
      </c>
      <c r="Q50" s="11" t="str" cm="1">
        <f t="array" aca="1" ref="Q50" ca="1">IF(ROW()=COLUMN(),INDIRECT(ADDRESS(ROW(),COLUMN(),1,1,"MTT WIN")),INDIRECT(ADDRESS(ROW(),COLUMN(),1,1,"MTT WIN"))&amp;"-"&amp;INDIRECT(ADDRESS(COLUMN(),ROW(),1,1,"MTT WIN")))</f>
        <v>0-0</v>
      </c>
      <c r="R50" s="11" t="str" cm="1">
        <f t="array" aca="1" ref="R50" ca="1">IF(ROW()=COLUMN(),INDIRECT(ADDRESS(ROW(),COLUMN(),1,1,"MTT WIN")),INDIRECT(ADDRESS(ROW(),COLUMN(),1,1,"MTT WIN"))&amp;"-"&amp;INDIRECT(ADDRESS(COLUMN(),ROW(),1,1,"MTT WIN")))</f>
        <v>0-0</v>
      </c>
      <c r="S50" s="11" t="str" cm="1">
        <f t="array" aca="1" ref="S50" ca="1">IF(ROW()=COLUMN(),INDIRECT(ADDRESS(ROW(),COLUMN(),1,1,"MTT WIN")),INDIRECT(ADDRESS(ROW(),COLUMN(),1,1,"MTT WIN"))&amp;"-"&amp;INDIRECT(ADDRESS(COLUMN(),ROW(),1,1,"MTT WIN")))</f>
        <v>0-0</v>
      </c>
      <c r="T50" s="11" t="str" cm="1">
        <f t="array" aca="1" ref="T50" ca="1">IF(ROW()=COLUMN(),INDIRECT(ADDRESS(ROW(),COLUMN(),1,1,"MTT WIN")),INDIRECT(ADDRESS(ROW(),COLUMN(),1,1,"MTT WIN"))&amp;"-"&amp;INDIRECT(ADDRESS(COLUMN(),ROW(),1,1,"MTT WIN")))</f>
        <v>0-0</v>
      </c>
      <c r="U50" s="11" t="str" cm="1">
        <f t="array" aca="1" ref="U50" ca="1">IF(ROW()=COLUMN(),INDIRECT(ADDRESS(ROW(),COLUMN(),1,1,"MTT WIN")),INDIRECT(ADDRESS(ROW(),COLUMN(),1,1,"MTT WIN"))&amp;"-"&amp;INDIRECT(ADDRESS(COLUMN(),ROW(),1,1,"MTT WIN")))</f>
        <v>0-0</v>
      </c>
      <c r="V50" s="11" t="str" cm="1">
        <f t="array" aca="1" ref="V50" ca="1">IF(ROW()=COLUMN(),INDIRECT(ADDRESS(ROW(),COLUMN(),1,1,"MTT WIN")),INDIRECT(ADDRESS(ROW(),COLUMN(),1,1,"MTT WIN"))&amp;"-"&amp;INDIRECT(ADDRESS(COLUMN(),ROW(),1,1,"MTT WIN")))</f>
        <v>0-0</v>
      </c>
      <c r="W50" s="11" t="str" cm="1">
        <f t="array" aca="1" ref="W50" ca="1">IF(ROW()=COLUMN(),INDIRECT(ADDRESS(ROW(),COLUMN(),1,1,"MTT WIN")),INDIRECT(ADDRESS(ROW(),COLUMN(),1,1,"MTT WIN"))&amp;"-"&amp;INDIRECT(ADDRESS(COLUMN(),ROW(),1,1,"MTT WIN")))</f>
        <v>0-0</v>
      </c>
      <c r="X50" s="11" t="str" cm="1">
        <f t="array" aca="1" ref="X50" ca="1">IF(ROW()=COLUMN(),INDIRECT(ADDRESS(ROW(),COLUMN(),1,1,"MTT WIN")),INDIRECT(ADDRESS(ROW(),COLUMN(),1,1,"MTT WIN"))&amp;"-"&amp;INDIRECT(ADDRESS(COLUMN(),ROW(),1,1,"MTT WIN")))</f>
        <v>0-0</v>
      </c>
      <c r="Y50" s="11" t="str" cm="1">
        <f t="array" aca="1" ref="Y50" ca="1">IF(ROW()=COLUMN(),INDIRECT(ADDRESS(ROW(),COLUMN(),1,1,"MTT WIN")),INDIRECT(ADDRESS(ROW(),COLUMN(),1,1,"MTT WIN"))&amp;"-"&amp;INDIRECT(ADDRESS(COLUMN(),ROW(),1,1,"MTT WIN")))</f>
        <v>0-0</v>
      </c>
      <c r="Z50" s="11" t="str" cm="1">
        <f t="array" aca="1" ref="Z50" ca="1">IF(ROW()=COLUMN(),INDIRECT(ADDRESS(ROW(),COLUMN(),1,1,"MTT WIN")),INDIRECT(ADDRESS(ROW(),COLUMN(),1,1,"MTT WIN"))&amp;"-"&amp;INDIRECT(ADDRESS(COLUMN(),ROW(),1,1,"MTT WIN")))</f>
        <v>0-0</v>
      </c>
      <c r="AA50" s="11" t="str" cm="1">
        <f t="array" aca="1" ref="AA50" ca="1">IF(ROW()=COLUMN(),INDIRECT(ADDRESS(ROW(),COLUMN(),1,1,"MTT WIN")),INDIRECT(ADDRESS(ROW(),COLUMN(),1,1,"MTT WIN"))&amp;"-"&amp;INDIRECT(ADDRESS(COLUMN(),ROW(),1,1,"MTT WIN")))</f>
        <v>0-0</v>
      </c>
      <c r="AB50" s="11" t="str" cm="1">
        <f t="array" aca="1" ref="AB50" ca="1">IF(ROW()=COLUMN(),INDIRECT(ADDRESS(ROW(),COLUMN(),1,1,"MTT WIN")),INDIRECT(ADDRESS(ROW(),COLUMN(),1,1,"MTT WIN"))&amp;"-"&amp;INDIRECT(ADDRESS(COLUMN(),ROW(),1,1,"MTT WIN")))</f>
        <v>0-0</v>
      </c>
      <c r="AC50" s="11" t="str" cm="1">
        <f t="array" aca="1" ref="AC50" ca="1">IF(ROW()=COLUMN(),INDIRECT(ADDRESS(ROW(),COLUMN(),1,1,"MTT WIN")),INDIRECT(ADDRESS(ROW(),COLUMN(),1,1,"MTT WIN"))&amp;"-"&amp;INDIRECT(ADDRESS(COLUMN(),ROW(),1,1,"MTT WIN")))</f>
        <v>0-0</v>
      </c>
      <c r="AD50" s="11" t="str" cm="1">
        <f t="array" aca="1" ref="AD50" ca="1">IF(ROW()=COLUMN(),INDIRECT(ADDRESS(ROW(),COLUMN(),1,1,"MTT WIN")),INDIRECT(ADDRESS(ROW(),COLUMN(),1,1,"MTT WIN"))&amp;"-"&amp;INDIRECT(ADDRESS(COLUMN(),ROW(),1,1,"MTT WIN")))</f>
        <v>0-0</v>
      </c>
      <c r="AE50" s="11" t="str" cm="1">
        <f t="array" aca="1" ref="AE50" ca="1">IF(ROW()=COLUMN(),INDIRECT(ADDRESS(ROW(),COLUMN(),1,1,"MTT WIN")),INDIRECT(ADDRESS(ROW(),COLUMN(),1,1,"MTT WIN"))&amp;"-"&amp;INDIRECT(ADDRESS(COLUMN(),ROW(),1,1,"MTT WIN")))</f>
        <v>0-0</v>
      </c>
      <c r="AF50" s="11" t="str" cm="1">
        <f t="array" aca="1" ref="AF50" ca="1">IF(ROW()=COLUMN(),INDIRECT(ADDRESS(ROW(),COLUMN(),1,1,"MTT WIN")),INDIRECT(ADDRESS(ROW(),COLUMN(),1,1,"MTT WIN"))&amp;"-"&amp;INDIRECT(ADDRESS(COLUMN(),ROW(),1,1,"MTT WIN")))</f>
        <v>0-0</v>
      </c>
      <c r="AG50" s="11" t="str" cm="1">
        <f t="array" aca="1" ref="AG50" ca="1">IF(ROW()=COLUMN(),INDIRECT(ADDRESS(ROW(),COLUMN(),1,1,"MTT WIN")),INDIRECT(ADDRESS(ROW(),COLUMN(),1,1,"MTT WIN"))&amp;"-"&amp;INDIRECT(ADDRESS(COLUMN(),ROW(),1,1,"MTT WIN")))</f>
        <v>0-0</v>
      </c>
      <c r="AH50" s="11" t="str" cm="1">
        <f t="array" aca="1" ref="AH50" ca="1">IF(ROW()=COLUMN(),INDIRECT(ADDRESS(ROW(),COLUMN(),1,1,"MTT WIN")),INDIRECT(ADDRESS(ROW(),COLUMN(),1,1,"MTT WIN"))&amp;"-"&amp;INDIRECT(ADDRESS(COLUMN(),ROW(),1,1,"MTT WIN")))</f>
        <v>0-0</v>
      </c>
      <c r="AI50" s="11" t="str" cm="1">
        <f t="array" aca="1" ref="AI50" ca="1">IF(ROW()=COLUMN(),INDIRECT(ADDRESS(ROW(),COLUMN(),1,1,"MTT WIN")),INDIRECT(ADDRESS(ROW(),COLUMN(),1,1,"MTT WIN"))&amp;"-"&amp;INDIRECT(ADDRESS(COLUMN(),ROW(),1,1,"MTT WIN")))</f>
        <v>0-1</v>
      </c>
      <c r="AJ50" s="11" t="str" cm="1">
        <f t="array" aca="1" ref="AJ50" ca="1">IF(ROW()=COLUMN(),INDIRECT(ADDRESS(ROW(),COLUMN(),1,1,"MTT WIN")),INDIRECT(ADDRESS(ROW(),COLUMN(),1,1,"MTT WIN"))&amp;"-"&amp;INDIRECT(ADDRESS(COLUMN(),ROW(),1,1,"MTT WIN")))</f>
        <v>0-0</v>
      </c>
      <c r="AK50" s="11" t="str" cm="1">
        <f t="array" aca="1" ref="AK50" ca="1">IF(ROW()=COLUMN(),INDIRECT(ADDRESS(ROW(),COLUMN(),1,1,"MTT WIN")),INDIRECT(ADDRESS(ROW(),COLUMN(),1,1,"MTT WIN"))&amp;"-"&amp;INDIRECT(ADDRESS(COLUMN(),ROW(),1,1,"MTT WIN")))</f>
        <v>0-0</v>
      </c>
      <c r="AL50" s="11" t="str" cm="1">
        <f t="array" aca="1" ref="AL50" ca="1">IF(ROW()=COLUMN(),INDIRECT(ADDRESS(ROW(),COLUMN(),1,1,"MTT WIN")),INDIRECT(ADDRESS(ROW(),COLUMN(),1,1,"MTT WIN"))&amp;"-"&amp;INDIRECT(ADDRESS(COLUMN(),ROW(),1,1,"MTT WIN")))</f>
        <v>0-0</v>
      </c>
      <c r="AM50" s="11" t="str" cm="1">
        <f t="array" aca="1" ref="AM50" ca="1">IF(ROW()=COLUMN(),INDIRECT(ADDRESS(ROW(),COLUMN(),1,1,"MTT WIN")),INDIRECT(ADDRESS(ROW(),COLUMN(),1,1,"MTT WIN"))&amp;"-"&amp;INDIRECT(ADDRESS(COLUMN(),ROW(),1,1,"MTT WIN")))</f>
        <v>0-0</v>
      </c>
      <c r="AN50" s="11" t="str" cm="1">
        <f t="array" aca="1" ref="AN50" ca="1">IF(ROW()=COLUMN(),INDIRECT(ADDRESS(ROW(),COLUMN(),1,1,"MTT WIN")),INDIRECT(ADDRESS(ROW(),COLUMN(),1,1,"MTT WIN"))&amp;"-"&amp;INDIRECT(ADDRESS(COLUMN(),ROW(),1,1,"MTT WIN")))</f>
        <v>0-0</v>
      </c>
      <c r="AO50" s="11" t="str" cm="1">
        <f t="array" aca="1" ref="AO50" ca="1">IF(ROW()=COLUMN(),INDIRECT(ADDRESS(ROW(),COLUMN(),1,1,"MTT WIN")),INDIRECT(ADDRESS(ROW(),COLUMN(),1,1,"MTT WIN"))&amp;"-"&amp;INDIRECT(ADDRESS(COLUMN(),ROW(),1,1,"MTT WIN")))</f>
        <v>0-0</v>
      </c>
      <c r="AP50" s="11" t="str" cm="1">
        <f t="array" aca="1" ref="AP50" ca="1">IF(ROW()=COLUMN(),INDIRECT(ADDRESS(ROW(),COLUMN(),1,1,"MTT WIN")),INDIRECT(ADDRESS(ROW(),COLUMN(),1,1,"MTT WIN"))&amp;"-"&amp;INDIRECT(ADDRESS(COLUMN(),ROW(),1,1,"MTT WIN")))</f>
        <v>1-0</v>
      </c>
      <c r="AQ50" s="11" t="str" cm="1">
        <f t="array" aca="1" ref="AQ50" ca="1">IF(ROW()=COLUMN(),INDIRECT(ADDRESS(ROW(),COLUMN(),1,1,"MTT WIN")),INDIRECT(ADDRESS(ROW(),COLUMN(),1,1,"MTT WIN"))&amp;"-"&amp;INDIRECT(ADDRESS(COLUMN(),ROW(),1,1,"MTT WIN")))</f>
        <v>0-0</v>
      </c>
      <c r="AR50" s="11" t="str" cm="1">
        <f t="array" aca="1" ref="AR50" ca="1">IF(ROW()=COLUMN(),INDIRECT(ADDRESS(ROW(),COLUMN(),1,1,"MTT WIN")),INDIRECT(ADDRESS(ROW(),COLUMN(),1,1,"MTT WIN"))&amp;"-"&amp;INDIRECT(ADDRESS(COLUMN(),ROW(),1,1,"MTT WIN")))</f>
        <v>0-0</v>
      </c>
      <c r="AS50" s="11" t="str" cm="1">
        <f t="array" aca="1" ref="AS50" ca="1">IF(ROW()=COLUMN(),INDIRECT(ADDRESS(ROW(),COLUMN(),1,1,"MTT WIN")),INDIRECT(ADDRESS(ROW(),COLUMN(),1,1,"MTT WIN"))&amp;"-"&amp;INDIRECT(ADDRESS(COLUMN(),ROW(),1,1,"MTT WIN")))</f>
        <v>0-0</v>
      </c>
      <c r="AT50" s="11" t="str" cm="1">
        <f t="array" aca="1" ref="AT50" ca="1">IF(ROW()=COLUMN(),INDIRECT(ADDRESS(ROW(),COLUMN(),1,1,"MTT WIN")),INDIRECT(ADDRESS(ROW(),COLUMN(),1,1,"MTT WIN"))&amp;"-"&amp;INDIRECT(ADDRESS(COLUMN(),ROW(),1,1,"MTT WIN")))</f>
        <v>0-0</v>
      </c>
      <c r="AU50" s="11" t="str" cm="1">
        <f t="array" aca="1" ref="AU50" ca="1">IF(ROW()=COLUMN(),INDIRECT(ADDRESS(ROW(),COLUMN(),1,1,"MTT WIN")),INDIRECT(ADDRESS(ROW(),COLUMN(),1,1,"MTT WIN"))&amp;"-"&amp;INDIRECT(ADDRESS(COLUMN(),ROW(),1,1,"MTT WIN")))</f>
        <v>0-1</v>
      </c>
      <c r="AV50" s="11" t="str" cm="1">
        <f t="array" aca="1" ref="AV50" ca="1">IF(ROW()=COLUMN(),INDIRECT(ADDRESS(ROW(),COLUMN(),1,1,"MTT WIN")),INDIRECT(ADDRESS(ROW(),COLUMN(),1,1,"MTT WIN"))&amp;"-"&amp;INDIRECT(ADDRESS(COLUMN(),ROW(),1,1,"MTT WIN")))</f>
        <v>0-0</v>
      </c>
      <c r="AW50" s="11" t="str" cm="1">
        <f t="array" aca="1" ref="AW50" ca="1">IF(ROW()=COLUMN(),INDIRECT(ADDRESS(ROW(),COLUMN(),1,1,"MTT WIN")),INDIRECT(ADDRESS(ROW(),COLUMN(),1,1,"MTT WIN"))&amp;"-"&amp;INDIRECT(ADDRESS(COLUMN(),ROW(),1,1,"MTT WIN")))</f>
        <v>0-0</v>
      </c>
      <c r="AX50" s="11" cm="1">
        <f t="array" aca="1" ref="AX50" ca="1">IF(ROW()=COLUMN(),INDIRECT(ADDRESS(ROW(),COLUMN(),1,1,"MTT WIN")),INDIRECT(ADDRESS(ROW(),COLUMN(),1,1,"MTT WIN"))&amp;"-"&amp;INDIRECT(ADDRESS(COLUMN(),ROW(),1,1,"MTT WIN")))</f>
        <v>0</v>
      </c>
      <c r="AY50" s="11" t="str" cm="1">
        <f t="array" aca="1" ref="AY50" ca="1">IF(ROW()=COLUMN(),INDIRECT(ADDRESS(ROW(),COLUMN(),1,1,"MTT WIN")),INDIRECT(ADDRESS(ROW(),COLUMN(),1,1,"MTT WIN"))&amp;"-"&amp;INDIRECT(ADDRESS(COLUMN(),ROW(),1,1,"MTT WIN")))</f>
        <v>0-0</v>
      </c>
      <c r="AZ50" s="11" t="str" cm="1">
        <f t="array" aca="1" ref="AZ50" ca="1">IF(ROW()=COLUMN(),INDIRECT(ADDRESS(ROW(),COLUMN(),1,1,"MTT WIN")),INDIRECT(ADDRESS(ROW(),COLUMN(),1,1,"MTT WIN"))&amp;"-"&amp;INDIRECT(ADDRESS(COLUMN(),ROW(),1,1,"MTT WIN")))</f>
        <v>0-0</v>
      </c>
      <c r="BA50" s="11" t="str" cm="1">
        <f t="array" aca="1" ref="BA50" ca="1">IF(ROW()=COLUMN(),INDIRECT(ADDRESS(ROW(),COLUMN(),1,1,"MTT WIN")),INDIRECT(ADDRESS(ROW(),COLUMN(),1,1,"MTT WIN"))&amp;"-"&amp;INDIRECT(ADDRESS(COLUMN(),ROW(),1,1,"MTT WIN")))</f>
        <v>0-0</v>
      </c>
      <c r="BB50" s="11" t="str" cm="1">
        <f t="array" aca="1" ref="BB50" ca="1">IF(ROW()=COLUMN(),INDIRECT(ADDRESS(ROW(),COLUMN(),1,1,"MTT WIN")),INDIRECT(ADDRESS(ROW(),COLUMN(),1,1,"MTT WIN"))&amp;"-"&amp;INDIRECT(ADDRESS(COLUMN(),ROW(),1,1,"MTT WIN")))</f>
        <v>0-0</v>
      </c>
      <c r="BC50" s="11" t="str" cm="1">
        <f t="array" aca="1" ref="BC50" ca="1">IF(ROW()=COLUMN(),INDIRECT(ADDRESS(ROW(),COLUMN(),1,1,"MTT WIN")),INDIRECT(ADDRESS(ROW(),COLUMN(),1,1,"MTT WIN"))&amp;"-"&amp;INDIRECT(ADDRESS(COLUMN(),ROW(),1,1,"MTT WIN")))</f>
        <v>0-0</v>
      </c>
      <c r="BD50" s="11" t="str" cm="1">
        <f t="array" aca="1" ref="BD50" ca="1">IF(ROW()=COLUMN(),INDIRECT(ADDRESS(ROW(),COLUMN(),1,1,"MTT WIN")),INDIRECT(ADDRESS(ROW(),COLUMN(),1,1,"MTT WIN"))&amp;"-"&amp;INDIRECT(ADDRESS(COLUMN(),ROW(),1,1,"MTT WIN")))</f>
        <v>0-0</v>
      </c>
      <c r="BE50" s="11" t="str" cm="1">
        <f t="array" aca="1" ref="BE50" ca="1">IF(ROW()=COLUMN(),INDIRECT(ADDRESS(ROW(),COLUMN(),1,1,"MTT WIN")),INDIRECT(ADDRESS(ROW(),COLUMN(),1,1,"MTT WIN"))&amp;"-"&amp;INDIRECT(ADDRESS(COLUMN(),ROW(),1,1,"MTT WIN")))</f>
        <v>0-0</v>
      </c>
      <c r="BF50" s="11" t="str" cm="1">
        <f t="array" aca="1" ref="BF50" ca="1">IF(ROW()=COLUMN(),INDIRECT(ADDRESS(ROW(),COLUMN(),1,1,"MTT WIN")),INDIRECT(ADDRESS(ROW(),COLUMN(),1,1,"MTT WIN"))&amp;"-"&amp;INDIRECT(ADDRESS(COLUMN(),ROW(),1,1,"MTT WIN")))</f>
        <v>0-0</v>
      </c>
    </row>
    <row r="51" spans="1:58" ht="55" customHeight="1" x14ac:dyDescent="0.3">
      <c r="A51" s="3" t="str">
        <f ca="1">MATCHUP!A51</f>
        <v>Whale Combo</v>
      </c>
      <c r="B51" s="11" t="str" cm="1">
        <f t="array" aca="1" ref="B51" ca="1">IF(ROW()=COLUMN(),INDIRECT(ADDRESS(ROW(),COLUMN(),1,1,"MTT WIN")),INDIRECT(ADDRESS(ROW(),COLUMN(),1,1,"MTT WIN"))&amp;"-"&amp;INDIRECT(ADDRESS(COLUMN(),ROW(),1,1,"MTT WIN")))</f>
        <v>0-1</v>
      </c>
      <c r="C51" s="11" t="str" cm="1">
        <f t="array" aca="1" ref="C51" ca="1">IF(ROW()=COLUMN(),INDIRECT(ADDRESS(ROW(),COLUMN(),1,1,"MTT WIN")),INDIRECT(ADDRESS(ROW(),COLUMN(),1,1,"MTT WIN"))&amp;"-"&amp;INDIRECT(ADDRESS(COLUMN(),ROW(),1,1,"MTT WIN")))</f>
        <v>1-0</v>
      </c>
      <c r="D51" s="11" t="str" cm="1">
        <f t="array" aca="1" ref="D51" ca="1">IF(ROW()=COLUMN(),INDIRECT(ADDRESS(ROW(),COLUMN(),1,1,"MTT WIN")),INDIRECT(ADDRESS(ROW(),COLUMN(),1,1,"MTT WIN"))&amp;"-"&amp;INDIRECT(ADDRESS(COLUMN(),ROW(),1,1,"MTT WIN")))</f>
        <v>1-0</v>
      </c>
      <c r="E51" s="11" t="str" cm="1">
        <f t="array" aca="1" ref="E51" ca="1">IF(ROW()=COLUMN(),INDIRECT(ADDRESS(ROW(),COLUMN(),1,1,"MTT WIN")),INDIRECT(ADDRESS(ROW(),COLUMN(),1,1,"MTT WIN"))&amp;"-"&amp;INDIRECT(ADDRESS(COLUMN(),ROW(),1,1,"MTT WIN")))</f>
        <v>1-0</v>
      </c>
      <c r="F51" s="11" t="str" cm="1">
        <f t="array" aca="1" ref="F51" ca="1">IF(ROW()=COLUMN(),INDIRECT(ADDRESS(ROW(),COLUMN(),1,1,"MTT WIN")),INDIRECT(ADDRESS(ROW(),COLUMN(),1,1,"MTT WIN"))&amp;"-"&amp;INDIRECT(ADDRESS(COLUMN(),ROW(),1,1,"MTT WIN")))</f>
        <v>0-2</v>
      </c>
      <c r="G51" s="11" t="str" cm="1">
        <f t="array" aca="1" ref="G51" ca="1">IF(ROW()=COLUMN(),INDIRECT(ADDRESS(ROW(),COLUMN(),1,1,"MTT WIN")),INDIRECT(ADDRESS(ROW(),COLUMN(),1,1,"MTT WIN"))&amp;"-"&amp;INDIRECT(ADDRESS(COLUMN(),ROW(),1,1,"MTT WIN")))</f>
        <v>0-0</v>
      </c>
      <c r="H51" s="11" t="str" cm="1">
        <f t="array" aca="1" ref="H51" ca="1">IF(ROW()=COLUMN(),INDIRECT(ADDRESS(ROW(),COLUMN(),1,1,"MTT WIN")),INDIRECT(ADDRESS(ROW(),COLUMN(),1,1,"MTT WIN"))&amp;"-"&amp;INDIRECT(ADDRESS(COLUMN(),ROW(),1,1,"MTT WIN")))</f>
        <v>0-1</v>
      </c>
      <c r="I51" s="11" t="str" cm="1">
        <f t="array" aca="1" ref="I51" ca="1">IF(ROW()=COLUMN(),INDIRECT(ADDRESS(ROW(),COLUMN(),1,1,"MTT WIN")),INDIRECT(ADDRESS(ROW(),COLUMN(),1,1,"MTT WIN"))&amp;"-"&amp;INDIRECT(ADDRESS(COLUMN(),ROW(),1,1,"MTT WIN")))</f>
        <v>0-1</v>
      </c>
      <c r="J51" s="11" t="str" cm="1">
        <f t="array" aca="1" ref="J51" ca="1">IF(ROW()=COLUMN(),INDIRECT(ADDRESS(ROW(),COLUMN(),1,1,"MTT WIN")),INDIRECT(ADDRESS(ROW(),COLUMN(),1,1,"MTT WIN"))&amp;"-"&amp;INDIRECT(ADDRESS(COLUMN(),ROW(),1,1,"MTT WIN")))</f>
        <v>0-0</v>
      </c>
      <c r="K51" s="11" t="str" cm="1">
        <f t="array" aca="1" ref="K51" ca="1">IF(ROW()=COLUMN(),INDIRECT(ADDRESS(ROW(),COLUMN(),1,1,"MTT WIN")),INDIRECT(ADDRESS(ROW(),COLUMN(),1,1,"MTT WIN"))&amp;"-"&amp;INDIRECT(ADDRESS(COLUMN(),ROW(),1,1,"MTT WIN")))</f>
        <v>0-0</v>
      </c>
      <c r="L51" s="11" t="str" cm="1">
        <f t="array" aca="1" ref="L51" ca="1">IF(ROW()=COLUMN(),INDIRECT(ADDRESS(ROW(),COLUMN(),1,1,"MTT WIN")),INDIRECT(ADDRESS(ROW(),COLUMN(),1,1,"MTT WIN"))&amp;"-"&amp;INDIRECT(ADDRESS(COLUMN(),ROW(),1,1,"MTT WIN")))</f>
        <v>0-0</v>
      </c>
      <c r="M51" s="11" t="str" cm="1">
        <f t="array" aca="1" ref="M51" ca="1">IF(ROW()=COLUMN(),INDIRECT(ADDRESS(ROW(),COLUMN(),1,1,"MTT WIN")),INDIRECT(ADDRESS(ROW(),COLUMN(),1,1,"MTT WIN"))&amp;"-"&amp;INDIRECT(ADDRESS(COLUMN(),ROW(),1,1,"MTT WIN")))</f>
        <v>1-0</v>
      </c>
      <c r="N51" s="11" t="str" cm="1">
        <f t="array" aca="1" ref="N51" ca="1">IF(ROW()=COLUMN(),INDIRECT(ADDRESS(ROW(),COLUMN(),1,1,"MTT WIN")),INDIRECT(ADDRESS(ROW(),COLUMN(),1,1,"MTT WIN"))&amp;"-"&amp;INDIRECT(ADDRESS(COLUMN(),ROW(),1,1,"MTT WIN")))</f>
        <v>0-0</v>
      </c>
      <c r="O51" s="11" t="str" cm="1">
        <f t="array" aca="1" ref="O51" ca="1">IF(ROW()=COLUMN(),INDIRECT(ADDRESS(ROW(),COLUMN(),1,1,"MTT WIN")),INDIRECT(ADDRESS(ROW(),COLUMN(),1,1,"MTT WIN"))&amp;"-"&amp;INDIRECT(ADDRESS(COLUMN(),ROW(),1,1,"MTT WIN")))</f>
        <v>0-0</v>
      </c>
      <c r="P51" s="11" t="str" cm="1">
        <f t="array" aca="1" ref="P51" ca="1">IF(ROW()=COLUMN(),INDIRECT(ADDRESS(ROW(),COLUMN(),1,1,"MTT WIN")),INDIRECT(ADDRESS(ROW(),COLUMN(),1,1,"MTT WIN"))&amp;"-"&amp;INDIRECT(ADDRESS(COLUMN(),ROW(),1,1,"MTT WIN")))</f>
        <v>0-0</v>
      </c>
      <c r="Q51" s="11" t="str" cm="1">
        <f t="array" aca="1" ref="Q51" ca="1">IF(ROW()=COLUMN(),INDIRECT(ADDRESS(ROW(),COLUMN(),1,1,"MTT WIN")),INDIRECT(ADDRESS(ROW(),COLUMN(),1,1,"MTT WIN"))&amp;"-"&amp;INDIRECT(ADDRESS(COLUMN(),ROW(),1,1,"MTT WIN")))</f>
        <v>1-0</v>
      </c>
      <c r="R51" s="11" t="str" cm="1">
        <f t="array" aca="1" ref="R51" ca="1">IF(ROW()=COLUMN(),INDIRECT(ADDRESS(ROW(),COLUMN(),1,1,"MTT WIN")),INDIRECT(ADDRESS(ROW(),COLUMN(),1,1,"MTT WIN"))&amp;"-"&amp;INDIRECT(ADDRESS(COLUMN(),ROW(),1,1,"MTT WIN")))</f>
        <v>0-0</v>
      </c>
      <c r="S51" s="11" t="str" cm="1">
        <f t="array" aca="1" ref="S51" ca="1">IF(ROW()=COLUMN(),INDIRECT(ADDRESS(ROW(),COLUMN(),1,1,"MTT WIN")),INDIRECT(ADDRESS(ROW(),COLUMN(),1,1,"MTT WIN"))&amp;"-"&amp;INDIRECT(ADDRESS(COLUMN(),ROW(),1,1,"MTT WIN")))</f>
        <v>0-0</v>
      </c>
      <c r="T51" s="11" t="str" cm="1">
        <f t="array" aca="1" ref="T51" ca="1">IF(ROW()=COLUMN(),INDIRECT(ADDRESS(ROW(),COLUMN(),1,1,"MTT WIN")),INDIRECT(ADDRESS(ROW(),COLUMN(),1,1,"MTT WIN"))&amp;"-"&amp;INDIRECT(ADDRESS(COLUMN(),ROW(),1,1,"MTT WIN")))</f>
        <v>0-0</v>
      </c>
      <c r="U51" s="11" t="str" cm="1">
        <f t="array" aca="1" ref="U51" ca="1">IF(ROW()=COLUMN(),INDIRECT(ADDRESS(ROW(),COLUMN(),1,1,"MTT WIN")),INDIRECT(ADDRESS(ROW(),COLUMN(),1,1,"MTT WIN"))&amp;"-"&amp;INDIRECT(ADDRESS(COLUMN(),ROW(),1,1,"MTT WIN")))</f>
        <v>0-0</v>
      </c>
      <c r="V51" s="11" t="str" cm="1">
        <f t="array" aca="1" ref="V51" ca="1">IF(ROW()=COLUMN(),INDIRECT(ADDRESS(ROW(),COLUMN(),1,1,"MTT WIN")),INDIRECT(ADDRESS(ROW(),COLUMN(),1,1,"MTT WIN"))&amp;"-"&amp;INDIRECT(ADDRESS(COLUMN(),ROW(),1,1,"MTT WIN")))</f>
        <v>0-0</v>
      </c>
      <c r="W51" s="11" t="str" cm="1">
        <f t="array" aca="1" ref="W51" ca="1">IF(ROW()=COLUMN(),INDIRECT(ADDRESS(ROW(),COLUMN(),1,1,"MTT WIN")),INDIRECT(ADDRESS(ROW(),COLUMN(),1,1,"MTT WIN"))&amp;"-"&amp;INDIRECT(ADDRESS(COLUMN(),ROW(),1,1,"MTT WIN")))</f>
        <v>0-0</v>
      </c>
      <c r="X51" s="11" t="str" cm="1">
        <f t="array" aca="1" ref="X51" ca="1">IF(ROW()=COLUMN(),INDIRECT(ADDRESS(ROW(),COLUMN(),1,1,"MTT WIN")),INDIRECT(ADDRESS(ROW(),COLUMN(),1,1,"MTT WIN"))&amp;"-"&amp;INDIRECT(ADDRESS(COLUMN(),ROW(),1,1,"MTT WIN")))</f>
        <v>0-0</v>
      </c>
      <c r="Y51" s="11" t="str" cm="1">
        <f t="array" aca="1" ref="Y51" ca="1">IF(ROW()=COLUMN(),INDIRECT(ADDRESS(ROW(),COLUMN(),1,1,"MTT WIN")),INDIRECT(ADDRESS(ROW(),COLUMN(),1,1,"MTT WIN"))&amp;"-"&amp;INDIRECT(ADDRESS(COLUMN(),ROW(),1,1,"MTT WIN")))</f>
        <v>0-0</v>
      </c>
      <c r="Z51" s="11" t="str" cm="1">
        <f t="array" aca="1" ref="Z51" ca="1">IF(ROW()=COLUMN(),INDIRECT(ADDRESS(ROW(),COLUMN(),1,1,"MTT WIN")),INDIRECT(ADDRESS(ROW(),COLUMN(),1,1,"MTT WIN"))&amp;"-"&amp;INDIRECT(ADDRESS(COLUMN(),ROW(),1,1,"MTT WIN")))</f>
        <v>0-0</v>
      </c>
      <c r="AA51" s="11" t="str" cm="1">
        <f t="array" aca="1" ref="AA51" ca="1">IF(ROW()=COLUMN(),INDIRECT(ADDRESS(ROW(),COLUMN(),1,1,"MTT WIN")),INDIRECT(ADDRESS(ROW(),COLUMN(),1,1,"MTT WIN"))&amp;"-"&amp;INDIRECT(ADDRESS(COLUMN(),ROW(),1,1,"MTT WIN")))</f>
        <v>0-0</v>
      </c>
      <c r="AB51" s="11" t="str" cm="1">
        <f t="array" aca="1" ref="AB51" ca="1">IF(ROW()=COLUMN(),INDIRECT(ADDRESS(ROW(),COLUMN(),1,1,"MTT WIN")),INDIRECT(ADDRESS(ROW(),COLUMN(),1,1,"MTT WIN"))&amp;"-"&amp;INDIRECT(ADDRESS(COLUMN(),ROW(),1,1,"MTT WIN")))</f>
        <v>0-0</v>
      </c>
      <c r="AC51" s="11" t="str" cm="1">
        <f t="array" aca="1" ref="AC51" ca="1">IF(ROW()=COLUMN(),INDIRECT(ADDRESS(ROW(),COLUMN(),1,1,"MTT WIN")),INDIRECT(ADDRESS(ROW(),COLUMN(),1,1,"MTT WIN"))&amp;"-"&amp;INDIRECT(ADDRESS(COLUMN(),ROW(),1,1,"MTT WIN")))</f>
        <v>0-0</v>
      </c>
      <c r="AD51" s="11" t="str" cm="1">
        <f t="array" aca="1" ref="AD51" ca="1">IF(ROW()=COLUMN(),INDIRECT(ADDRESS(ROW(),COLUMN(),1,1,"MTT WIN")),INDIRECT(ADDRESS(ROW(),COLUMN(),1,1,"MTT WIN"))&amp;"-"&amp;INDIRECT(ADDRESS(COLUMN(),ROW(),1,1,"MTT WIN")))</f>
        <v>1-0</v>
      </c>
      <c r="AE51" s="11" t="str" cm="1">
        <f t="array" aca="1" ref="AE51" ca="1">IF(ROW()=COLUMN(),INDIRECT(ADDRESS(ROW(),COLUMN(),1,1,"MTT WIN")),INDIRECT(ADDRESS(ROW(),COLUMN(),1,1,"MTT WIN"))&amp;"-"&amp;INDIRECT(ADDRESS(COLUMN(),ROW(),1,1,"MTT WIN")))</f>
        <v>0-0</v>
      </c>
      <c r="AF51" s="11" t="str" cm="1">
        <f t="array" aca="1" ref="AF51" ca="1">IF(ROW()=COLUMN(),INDIRECT(ADDRESS(ROW(),COLUMN(),1,1,"MTT WIN")),INDIRECT(ADDRESS(ROW(),COLUMN(),1,1,"MTT WIN"))&amp;"-"&amp;INDIRECT(ADDRESS(COLUMN(),ROW(),1,1,"MTT WIN")))</f>
        <v>0-0</v>
      </c>
      <c r="AG51" s="11" t="str" cm="1">
        <f t="array" aca="1" ref="AG51" ca="1">IF(ROW()=COLUMN(),INDIRECT(ADDRESS(ROW(),COLUMN(),1,1,"MTT WIN")),INDIRECT(ADDRESS(ROW(),COLUMN(),1,1,"MTT WIN"))&amp;"-"&amp;INDIRECT(ADDRESS(COLUMN(),ROW(),1,1,"MTT WIN")))</f>
        <v>0-0</v>
      </c>
      <c r="AH51" s="11" t="str" cm="1">
        <f t="array" aca="1" ref="AH51" ca="1">IF(ROW()=COLUMN(),INDIRECT(ADDRESS(ROW(),COLUMN(),1,1,"MTT WIN")),INDIRECT(ADDRESS(ROW(),COLUMN(),1,1,"MTT WIN"))&amp;"-"&amp;INDIRECT(ADDRESS(COLUMN(),ROW(),1,1,"MTT WIN")))</f>
        <v>0-0</v>
      </c>
      <c r="AI51" s="11" t="str" cm="1">
        <f t="array" aca="1" ref="AI51" ca="1">IF(ROW()=COLUMN(),INDIRECT(ADDRESS(ROW(),COLUMN(),1,1,"MTT WIN")),INDIRECT(ADDRESS(ROW(),COLUMN(),1,1,"MTT WIN"))&amp;"-"&amp;INDIRECT(ADDRESS(COLUMN(),ROW(),1,1,"MTT WIN")))</f>
        <v>0-0</v>
      </c>
      <c r="AJ51" s="11" t="str" cm="1">
        <f t="array" aca="1" ref="AJ51" ca="1">IF(ROW()=COLUMN(),INDIRECT(ADDRESS(ROW(),COLUMN(),1,1,"MTT WIN")),INDIRECT(ADDRESS(ROW(),COLUMN(),1,1,"MTT WIN"))&amp;"-"&amp;INDIRECT(ADDRESS(COLUMN(),ROW(),1,1,"MTT WIN")))</f>
        <v>0-0</v>
      </c>
      <c r="AK51" s="11" t="str" cm="1">
        <f t="array" aca="1" ref="AK51" ca="1">IF(ROW()=COLUMN(),INDIRECT(ADDRESS(ROW(),COLUMN(),1,1,"MTT WIN")),INDIRECT(ADDRESS(ROW(),COLUMN(),1,1,"MTT WIN"))&amp;"-"&amp;INDIRECT(ADDRESS(COLUMN(),ROW(),1,1,"MTT WIN")))</f>
        <v>0-0</v>
      </c>
      <c r="AL51" s="11" t="str" cm="1">
        <f t="array" aca="1" ref="AL51" ca="1">IF(ROW()=COLUMN(),INDIRECT(ADDRESS(ROW(),COLUMN(),1,1,"MTT WIN")),INDIRECT(ADDRESS(ROW(),COLUMN(),1,1,"MTT WIN"))&amp;"-"&amp;INDIRECT(ADDRESS(COLUMN(),ROW(),1,1,"MTT WIN")))</f>
        <v>0-0</v>
      </c>
      <c r="AM51" s="11" t="str" cm="1">
        <f t="array" aca="1" ref="AM51" ca="1">IF(ROW()=COLUMN(),INDIRECT(ADDRESS(ROW(),COLUMN(),1,1,"MTT WIN")),INDIRECT(ADDRESS(ROW(),COLUMN(),1,1,"MTT WIN"))&amp;"-"&amp;INDIRECT(ADDRESS(COLUMN(),ROW(),1,1,"MTT WIN")))</f>
        <v>0-1</v>
      </c>
      <c r="AN51" s="11" t="str" cm="1">
        <f t="array" aca="1" ref="AN51" ca="1">IF(ROW()=COLUMN(),INDIRECT(ADDRESS(ROW(),COLUMN(),1,1,"MTT WIN")),INDIRECT(ADDRESS(ROW(),COLUMN(),1,1,"MTT WIN"))&amp;"-"&amp;INDIRECT(ADDRESS(COLUMN(),ROW(),1,1,"MTT WIN")))</f>
        <v>0-0</v>
      </c>
      <c r="AO51" s="11" t="str" cm="1">
        <f t="array" aca="1" ref="AO51" ca="1">IF(ROW()=COLUMN(),INDIRECT(ADDRESS(ROW(),COLUMN(),1,1,"MTT WIN")),INDIRECT(ADDRESS(ROW(),COLUMN(),1,1,"MTT WIN"))&amp;"-"&amp;INDIRECT(ADDRESS(COLUMN(),ROW(),1,1,"MTT WIN")))</f>
        <v>0-0</v>
      </c>
      <c r="AP51" s="11" t="str" cm="1">
        <f t="array" aca="1" ref="AP51" ca="1">IF(ROW()=COLUMN(),INDIRECT(ADDRESS(ROW(),COLUMN(),1,1,"MTT WIN")),INDIRECT(ADDRESS(ROW(),COLUMN(),1,1,"MTT WIN"))&amp;"-"&amp;INDIRECT(ADDRESS(COLUMN(),ROW(),1,1,"MTT WIN")))</f>
        <v>0-0</v>
      </c>
      <c r="AQ51" s="11" t="str" cm="1">
        <f t="array" aca="1" ref="AQ51" ca="1">IF(ROW()=COLUMN(),INDIRECT(ADDRESS(ROW(),COLUMN(),1,1,"MTT WIN")),INDIRECT(ADDRESS(ROW(),COLUMN(),1,1,"MTT WIN"))&amp;"-"&amp;INDIRECT(ADDRESS(COLUMN(),ROW(),1,1,"MTT WIN")))</f>
        <v>0-0</v>
      </c>
      <c r="AR51" s="11" t="str" cm="1">
        <f t="array" aca="1" ref="AR51" ca="1">IF(ROW()=COLUMN(),INDIRECT(ADDRESS(ROW(),COLUMN(),1,1,"MTT WIN")),INDIRECT(ADDRESS(ROW(),COLUMN(),1,1,"MTT WIN"))&amp;"-"&amp;INDIRECT(ADDRESS(COLUMN(),ROW(),1,1,"MTT WIN")))</f>
        <v>0-0</v>
      </c>
      <c r="AS51" s="11" t="str" cm="1">
        <f t="array" aca="1" ref="AS51" ca="1">IF(ROW()=COLUMN(),INDIRECT(ADDRESS(ROW(),COLUMN(),1,1,"MTT WIN")),INDIRECT(ADDRESS(ROW(),COLUMN(),1,1,"MTT WIN"))&amp;"-"&amp;INDIRECT(ADDRESS(COLUMN(),ROW(),1,1,"MTT WIN")))</f>
        <v>0-0</v>
      </c>
      <c r="AT51" s="11" t="str" cm="1">
        <f t="array" aca="1" ref="AT51" ca="1">IF(ROW()=COLUMN(),INDIRECT(ADDRESS(ROW(),COLUMN(),1,1,"MTT WIN")),INDIRECT(ADDRESS(ROW(),COLUMN(),1,1,"MTT WIN"))&amp;"-"&amp;INDIRECT(ADDRESS(COLUMN(),ROW(),1,1,"MTT WIN")))</f>
        <v>0-0</v>
      </c>
      <c r="AU51" s="11" t="str" cm="1">
        <f t="array" aca="1" ref="AU51" ca="1">IF(ROW()=COLUMN(),INDIRECT(ADDRESS(ROW(),COLUMN(),1,1,"MTT WIN")),INDIRECT(ADDRESS(ROW(),COLUMN(),1,1,"MTT WIN"))&amp;"-"&amp;INDIRECT(ADDRESS(COLUMN(),ROW(),1,1,"MTT WIN")))</f>
        <v>0-0</v>
      </c>
      <c r="AV51" s="11" t="str" cm="1">
        <f t="array" aca="1" ref="AV51" ca="1">IF(ROW()=COLUMN(),INDIRECT(ADDRESS(ROW(),COLUMN(),1,1,"MTT WIN")),INDIRECT(ADDRESS(ROW(),COLUMN(),1,1,"MTT WIN"))&amp;"-"&amp;INDIRECT(ADDRESS(COLUMN(),ROW(),1,1,"MTT WIN")))</f>
        <v>0-0</v>
      </c>
      <c r="AW51" s="11" t="str" cm="1">
        <f t="array" aca="1" ref="AW51" ca="1">IF(ROW()=COLUMN(),INDIRECT(ADDRESS(ROW(),COLUMN(),1,1,"MTT WIN")),INDIRECT(ADDRESS(ROW(),COLUMN(),1,1,"MTT WIN"))&amp;"-"&amp;INDIRECT(ADDRESS(COLUMN(),ROW(),1,1,"MTT WIN")))</f>
        <v>0-0</v>
      </c>
      <c r="AX51" s="11" t="str" cm="1">
        <f t="array" aca="1" ref="AX51" ca="1">IF(ROW()=COLUMN(),INDIRECT(ADDRESS(ROW(),COLUMN(),1,1,"MTT WIN")),INDIRECT(ADDRESS(ROW(),COLUMN(),1,1,"MTT WIN"))&amp;"-"&amp;INDIRECT(ADDRESS(COLUMN(),ROW(),1,1,"MTT WIN")))</f>
        <v>0-0</v>
      </c>
      <c r="AY51" s="11" cm="1">
        <f t="array" aca="1" ref="AY51" ca="1">IF(ROW()=COLUMN(),INDIRECT(ADDRESS(ROW(),COLUMN(),1,1,"MTT WIN")),INDIRECT(ADDRESS(ROW(),COLUMN(),1,1,"MTT WIN"))&amp;"-"&amp;INDIRECT(ADDRESS(COLUMN(),ROW(),1,1,"MTT WIN")))</f>
        <v>0</v>
      </c>
      <c r="AZ51" s="11" t="str" cm="1">
        <f t="array" aca="1" ref="AZ51" ca="1">IF(ROW()=COLUMN(),INDIRECT(ADDRESS(ROW(),COLUMN(),1,1,"MTT WIN")),INDIRECT(ADDRESS(ROW(),COLUMN(),1,1,"MTT WIN"))&amp;"-"&amp;INDIRECT(ADDRESS(COLUMN(),ROW(),1,1,"MTT WIN")))</f>
        <v>0-0</v>
      </c>
      <c r="BA51" s="11" t="str" cm="1">
        <f t="array" aca="1" ref="BA51" ca="1">IF(ROW()=COLUMN(),INDIRECT(ADDRESS(ROW(),COLUMN(),1,1,"MTT WIN")),INDIRECT(ADDRESS(ROW(),COLUMN(),1,1,"MTT WIN"))&amp;"-"&amp;INDIRECT(ADDRESS(COLUMN(),ROW(),1,1,"MTT WIN")))</f>
        <v>0-0</v>
      </c>
      <c r="BB51" s="11" t="str" cm="1">
        <f t="array" aca="1" ref="BB51" ca="1">IF(ROW()=COLUMN(),INDIRECT(ADDRESS(ROW(),COLUMN(),1,1,"MTT WIN")),INDIRECT(ADDRESS(ROW(),COLUMN(),1,1,"MTT WIN"))&amp;"-"&amp;INDIRECT(ADDRESS(COLUMN(),ROW(),1,1,"MTT WIN")))</f>
        <v>0-0</v>
      </c>
      <c r="BC51" s="11" t="str" cm="1">
        <f t="array" aca="1" ref="BC51" ca="1">IF(ROW()=COLUMN(),INDIRECT(ADDRESS(ROW(),COLUMN(),1,1,"MTT WIN")),INDIRECT(ADDRESS(ROW(),COLUMN(),1,1,"MTT WIN"))&amp;"-"&amp;INDIRECT(ADDRESS(COLUMN(),ROW(),1,1,"MTT WIN")))</f>
        <v>0-0</v>
      </c>
      <c r="BD51" s="11" t="str" cm="1">
        <f t="array" aca="1" ref="BD51" ca="1">IF(ROW()=COLUMN(),INDIRECT(ADDRESS(ROW(),COLUMN(),1,1,"MTT WIN")),INDIRECT(ADDRESS(ROW(),COLUMN(),1,1,"MTT WIN"))&amp;"-"&amp;INDIRECT(ADDRESS(COLUMN(),ROW(),1,1,"MTT WIN")))</f>
        <v>0-0</v>
      </c>
      <c r="BE51" s="11" t="str" cm="1">
        <f t="array" aca="1" ref="BE51" ca="1">IF(ROW()=COLUMN(),INDIRECT(ADDRESS(ROW(),COLUMN(),1,1,"MTT WIN")),INDIRECT(ADDRESS(ROW(),COLUMN(),1,1,"MTT WIN"))&amp;"-"&amp;INDIRECT(ADDRESS(COLUMN(),ROW(),1,1,"MTT WIN")))</f>
        <v>0-0</v>
      </c>
      <c r="BF51" s="11" t="str" cm="1">
        <f t="array" aca="1" ref="BF51" ca="1">IF(ROW()=COLUMN(),INDIRECT(ADDRESS(ROW(),COLUMN(),1,1,"MTT WIN")),INDIRECT(ADDRESS(ROW(),COLUMN(),1,1,"MTT WIN"))&amp;"-"&amp;INDIRECT(ADDRESS(COLUMN(),ROW(),1,1,"MTT WIN")))</f>
        <v>0-0</v>
      </c>
    </row>
    <row r="52" spans="1:58" ht="55" customHeight="1" x14ac:dyDescent="0.3">
      <c r="A52" s="3" t="str">
        <f ca="1">MATCHUP!A52</f>
        <v>Tron (Other)</v>
      </c>
      <c r="B52" s="11" t="str" cm="1">
        <f t="array" aca="1" ref="B52" ca="1">IF(ROW()=COLUMN(),INDIRECT(ADDRESS(ROW(),COLUMN(),1,1,"MTT WIN")),INDIRECT(ADDRESS(ROW(),COLUMN(),1,1,"MTT WIN"))&amp;"-"&amp;INDIRECT(ADDRESS(COLUMN(),ROW(),1,1,"MTT WIN")))</f>
        <v>0-1</v>
      </c>
      <c r="C52" s="11" t="str" cm="1">
        <f t="array" aca="1" ref="C52" ca="1">IF(ROW()=COLUMN(),INDIRECT(ADDRESS(ROW(),COLUMN(),1,1,"MTT WIN")),INDIRECT(ADDRESS(ROW(),COLUMN(),1,1,"MTT WIN"))&amp;"-"&amp;INDIRECT(ADDRESS(COLUMN(),ROW(),1,1,"MTT WIN")))</f>
        <v>0-0</v>
      </c>
      <c r="D52" s="11" t="str" cm="1">
        <f t="array" aca="1" ref="D52" ca="1">IF(ROW()=COLUMN(),INDIRECT(ADDRESS(ROW(),COLUMN(),1,1,"MTT WIN")),INDIRECT(ADDRESS(ROW(),COLUMN(),1,1,"MTT WIN"))&amp;"-"&amp;INDIRECT(ADDRESS(COLUMN(),ROW(),1,1,"MTT WIN")))</f>
        <v>0-0</v>
      </c>
      <c r="E52" s="11" t="str" cm="1">
        <f t="array" aca="1" ref="E52" ca="1">IF(ROW()=COLUMN(),INDIRECT(ADDRESS(ROW(),COLUMN(),1,1,"MTT WIN")),INDIRECT(ADDRESS(ROW(),COLUMN(),1,1,"MTT WIN"))&amp;"-"&amp;INDIRECT(ADDRESS(COLUMN(),ROW(),1,1,"MTT WIN")))</f>
        <v>0-0</v>
      </c>
      <c r="F52" s="11" t="str" cm="1">
        <f t="array" aca="1" ref="F52" ca="1">IF(ROW()=COLUMN(),INDIRECT(ADDRESS(ROW(),COLUMN(),1,1,"MTT WIN")),INDIRECT(ADDRESS(ROW(),COLUMN(),1,1,"MTT WIN"))&amp;"-"&amp;INDIRECT(ADDRESS(COLUMN(),ROW(),1,1,"MTT WIN")))</f>
        <v>0-1</v>
      </c>
      <c r="G52" s="11" t="str" cm="1">
        <f t="array" aca="1" ref="G52" ca="1">IF(ROW()=COLUMN(),INDIRECT(ADDRESS(ROW(),COLUMN(),1,1,"MTT WIN")),INDIRECT(ADDRESS(ROW(),COLUMN(),1,1,"MTT WIN"))&amp;"-"&amp;INDIRECT(ADDRESS(COLUMN(),ROW(),1,1,"MTT WIN")))</f>
        <v>0-2</v>
      </c>
      <c r="H52" s="11" t="str" cm="1">
        <f t="array" aca="1" ref="H52" ca="1">IF(ROW()=COLUMN(),INDIRECT(ADDRESS(ROW(),COLUMN(),1,1,"MTT WIN")),INDIRECT(ADDRESS(ROW(),COLUMN(),1,1,"MTT WIN"))&amp;"-"&amp;INDIRECT(ADDRESS(COLUMN(),ROW(),1,1,"MTT WIN")))</f>
        <v>0-0</v>
      </c>
      <c r="I52" s="11" t="str" cm="1">
        <f t="array" aca="1" ref="I52" ca="1">IF(ROW()=COLUMN(),INDIRECT(ADDRESS(ROW(),COLUMN(),1,1,"MTT WIN")),INDIRECT(ADDRESS(ROW(),COLUMN(),1,1,"MTT WIN"))&amp;"-"&amp;INDIRECT(ADDRESS(COLUMN(),ROW(),1,1,"MTT WIN")))</f>
        <v>0-0</v>
      </c>
      <c r="J52" s="11" t="str" cm="1">
        <f t="array" aca="1" ref="J52" ca="1">IF(ROW()=COLUMN(),INDIRECT(ADDRESS(ROW(),COLUMN(),1,1,"MTT WIN")),INDIRECT(ADDRESS(ROW(),COLUMN(),1,1,"MTT WIN"))&amp;"-"&amp;INDIRECT(ADDRESS(COLUMN(),ROW(),1,1,"MTT WIN")))</f>
        <v>0-1</v>
      </c>
      <c r="K52" s="11" t="str" cm="1">
        <f t="array" aca="1" ref="K52" ca="1">IF(ROW()=COLUMN(),INDIRECT(ADDRESS(ROW(),COLUMN(),1,1,"MTT WIN")),INDIRECT(ADDRESS(ROW(),COLUMN(),1,1,"MTT WIN"))&amp;"-"&amp;INDIRECT(ADDRESS(COLUMN(),ROW(),1,1,"MTT WIN")))</f>
        <v>0-0</v>
      </c>
      <c r="L52" s="11" t="str" cm="1">
        <f t="array" aca="1" ref="L52" ca="1">IF(ROW()=COLUMN(),INDIRECT(ADDRESS(ROW(),COLUMN(),1,1,"MTT WIN")),INDIRECT(ADDRESS(ROW(),COLUMN(),1,1,"MTT WIN"))&amp;"-"&amp;INDIRECT(ADDRESS(COLUMN(),ROW(),1,1,"MTT WIN")))</f>
        <v>0-0</v>
      </c>
      <c r="M52" s="11" t="str" cm="1">
        <f t="array" aca="1" ref="M52" ca="1">IF(ROW()=COLUMN(),INDIRECT(ADDRESS(ROW(),COLUMN(),1,1,"MTT WIN")),INDIRECT(ADDRESS(ROW(),COLUMN(),1,1,"MTT WIN"))&amp;"-"&amp;INDIRECT(ADDRESS(COLUMN(),ROW(),1,1,"MTT WIN")))</f>
        <v>0-0</v>
      </c>
      <c r="N52" s="11" t="str" cm="1">
        <f t="array" aca="1" ref="N52" ca="1">IF(ROW()=COLUMN(),INDIRECT(ADDRESS(ROW(),COLUMN(),1,1,"MTT WIN")),INDIRECT(ADDRESS(ROW(),COLUMN(),1,1,"MTT WIN"))&amp;"-"&amp;INDIRECT(ADDRESS(COLUMN(),ROW(),1,1,"MTT WIN")))</f>
        <v>0-0</v>
      </c>
      <c r="O52" s="11" t="str" cm="1">
        <f t="array" aca="1" ref="O52" ca="1">IF(ROW()=COLUMN(),INDIRECT(ADDRESS(ROW(),COLUMN(),1,1,"MTT WIN")),INDIRECT(ADDRESS(ROW(),COLUMN(),1,1,"MTT WIN"))&amp;"-"&amp;INDIRECT(ADDRESS(COLUMN(),ROW(),1,1,"MTT WIN")))</f>
        <v>0-0</v>
      </c>
      <c r="P52" s="11" t="str" cm="1">
        <f t="array" aca="1" ref="P52" ca="1">IF(ROW()=COLUMN(),INDIRECT(ADDRESS(ROW(),COLUMN(),1,1,"MTT WIN")),INDIRECT(ADDRESS(ROW(),COLUMN(),1,1,"MTT WIN"))&amp;"-"&amp;INDIRECT(ADDRESS(COLUMN(),ROW(),1,1,"MTT WIN")))</f>
        <v>0-0</v>
      </c>
      <c r="Q52" s="11" t="str" cm="1">
        <f t="array" aca="1" ref="Q52" ca="1">IF(ROW()=COLUMN(),INDIRECT(ADDRESS(ROW(),COLUMN(),1,1,"MTT WIN")),INDIRECT(ADDRESS(ROW(),COLUMN(),1,1,"MTT WIN"))&amp;"-"&amp;INDIRECT(ADDRESS(COLUMN(),ROW(),1,1,"MTT WIN")))</f>
        <v>0-1</v>
      </c>
      <c r="R52" s="11" t="str" cm="1">
        <f t="array" aca="1" ref="R52" ca="1">IF(ROW()=COLUMN(),INDIRECT(ADDRESS(ROW(),COLUMN(),1,1,"MTT WIN")),INDIRECT(ADDRESS(ROW(),COLUMN(),1,1,"MTT WIN"))&amp;"-"&amp;INDIRECT(ADDRESS(COLUMN(),ROW(),1,1,"MTT WIN")))</f>
        <v>0-0</v>
      </c>
      <c r="S52" s="11" t="str" cm="1">
        <f t="array" aca="1" ref="S52" ca="1">IF(ROW()=COLUMN(),INDIRECT(ADDRESS(ROW(),COLUMN(),1,1,"MTT WIN")),INDIRECT(ADDRESS(ROW(),COLUMN(),1,1,"MTT WIN"))&amp;"-"&amp;INDIRECT(ADDRESS(COLUMN(),ROW(),1,1,"MTT WIN")))</f>
        <v>0-0</v>
      </c>
      <c r="T52" s="11" t="str" cm="1">
        <f t="array" aca="1" ref="T52" ca="1">IF(ROW()=COLUMN(),INDIRECT(ADDRESS(ROW(),COLUMN(),1,1,"MTT WIN")),INDIRECT(ADDRESS(ROW(),COLUMN(),1,1,"MTT WIN"))&amp;"-"&amp;INDIRECT(ADDRESS(COLUMN(),ROW(),1,1,"MTT WIN")))</f>
        <v>0-0</v>
      </c>
      <c r="U52" s="11" t="str" cm="1">
        <f t="array" aca="1" ref="U52" ca="1">IF(ROW()=COLUMN(),INDIRECT(ADDRESS(ROW(),COLUMN(),1,1,"MTT WIN")),INDIRECT(ADDRESS(ROW(),COLUMN(),1,1,"MTT WIN"))&amp;"-"&amp;INDIRECT(ADDRESS(COLUMN(),ROW(),1,1,"MTT WIN")))</f>
        <v>0-0</v>
      </c>
      <c r="V52" s="11" t="str" cm="1">
        <f t="array" aca="1" ref="V52" ca="1">IF(ROW()=COLUMN(),INDIRECT(ADDRESS(ROW(),COLUMN(),1,1,"MTT WIN")),INDIRECT(ADDRESS(ROW(),COLUMN(),1,1,"MTT WIN"))&amp;"-"&amp;INDIRECT(ADDRESS(COLUMN(),ROW(),1,1,"MTT WIN")))</f>
        <v>0-0</v>
      </c>
      <c r="W52" s="11" t="str" cm="1">
        <f t="array" aca="1" ref="W52" ca="1">IF(ROW()=COLUMN(),INDIRECT(ADDRESS(ROW(),COLUMN(),1,1,"MTT WIN")),INDIRECT(ADDRESS(ROW(),COLUMN(),1,1,"MTT WIN"))&amp;"-"&amp;INDIRECT(ADDRESS(COLUMN(),ROW(),1,1,"MTT WIN")))</f>
        <v>0-0</v>
      </c>
      <c r="X52" s="11" t="str" cm="1">
        <f t="array" aca="1" ref="X52" ca="1">IF(ROW()=COLUMN(),INDIRECT(ADDRESS(ROW(),COLUMN(),1,1,"MTT WIN")),INDIRECT(ADDRESS(ROW(),COLUMN(),1,1,"MTT WIN"))&amp;"-"&amp;INDIRECT(ADDRESS(COLUMN(),ROW(),1,1,"MTT WIN")))</f>
        <v>0-0</v>
      </c>
      <c r="Y52" s="11" t="str" cm="1">
        <f t="array" aca="1" ref="Y52" ca="1">IF(ROW()=COLUMN(),INDIRECT(ADDRESS(ROW(),COLUMN(),1,1,"MTT WIN")),INDIRECT(ADDRESS(ROW(),COLUMN(),1,1,"MTT WIN"))&amp;"-"&amp;INDIRECT(ADDRESS(COLUMN(),ROW(),1,1,"MTT WIN")))</f>
        <v>0-0</v>
      </c>
      <c r="Z52" s="11" t="str" cm="1">
        <f t="array" aca="1" ref="Z52" ca="1">IF(ROW()=COLUMN(),INDIRECT(ADDRESS(ROW(),COLUMN(),1,1,"MTT WIN")),INDIRECT(ADDRESS(ROW(),COLUMN(),1,1,"MTT WIN"))&amp;"-"&amp;INDIRECT(ADDRESS(COLUMN(),ROW(),1,1,"MTT WIN")))</f>
        <v>0-0</v>
      </c>
      <c r="AA52" s="11" t="str" cm="1">
        <f t="array" aca="1" ref="AA52" ca="1">IF(ROW()=COLUMN(),INDIRECT(ADDRESS(ROW(),COLUMN(),1,1,"MTT WIN")),INDIRECT(ADDRESS(ROW(),COLUMN(),1,1,"MTT WIN"))&amp;"-"&amp;INDIRECT(ADDRESS(COLUMN(),ROW(),1,1,"MTT WIN")))</f>
        <v>0-0</v>
      </c>
      <c r="AB52" s="11" t="str" cm="1">
        <f t="array" aca="1" ref="AB52" ca="1">IF(ROW()=COLUMN(),INDIRECT(ADDRESS(ROW(),COLUMN(),1,1,"MTT WIN")),INDIRECT(ADDRESS(ROW(),COLUMN(),1,1,"MTT WIN"))&amp;"-"&amp;INDIRECT(ADDRESS(COLUMN(),ROW(),1,1,"MTT WIN")))</f>
        <v>0-0</v>
      </c>
      <c r="AC52" s="11" t="str" cm="1">
        <f t="array" aca="1" ref="AC52" ca="1">IF(ROW()=COLUMN(),INDIRECT(ADDRESS(ROW(),COLUMN(),1,1,"MTT WIN")),INDIRECT(ADDRESS(ROW(),COLUMN(),1,1,"MTT WIN"))&amp;"-"&amp;INDIRECT(ADDRESS(COLUMN(),ROW(),1,1,"MTT WIN")))</f>
        <v>0-0</v>
      </c>
      <c r="AD52" s="11" t="str" cm="1">
        <f t="array" aca="1" ref="AD52" ca="1">IF(ROW()=COLUMN(),INDIRECT(ADDRESS(ROW(),COLUMN(),1,1,"MTT WIN")),INDIRECT(ADDRESS(ROW(),COLUMN(),1,1,"MTT WIN"))&amp;"-"&amp;INDIRECT(ADDRESS(COLUMN(),ROW(),1,1,"MTT WIN")))</f>
        <v>0-0</v>
      </c>
      <c r="AE52" s="11" t="str" cm="1">
        <f t="array" aca="1" ref="AE52" ca="1">IF(ROW()=COLUMN(),INDIRECT(ADDRESS(ROW(),COLUMN(),1,1,"MTT WIN")),INDIRECT(ADDRESS(ROW(),COLUMN(),1,1,"MTT WIN"))&amp;"-"&amp;INDIRECT(ADDRESS(COLUMN(),ROW(),1,1,"MTT WIN")))</f>
        <v>0-0</v>
      </c>
      <c r="AF52" s="11" t="str" cm="1">
        <f t="array" aca="1" ref="AF52" ca="1">IF(ROW()=COLUMN(),INDIRECT(ADDRESS(ROW(),COLUMN(),1,1,"MTT WIN")),INDIRECT(ADDRESS(ROW(),COLUMN(),1,1,"MTT WIN"))&amp;"-"&amp;INDIRECT(ADDRESS(COLUMN(),ROW(),1,1,"MTT WIN")))</f>
        <v>0-0</v>
      </c>
      <c r="AG52" s="11" t="str" cm="1">
        <f t="array" aca="1" ref="AG52" ca="1">IF(ROW()=COLUMN(),INDIRECT(ADDRESS(ROW(),COLUMN(),1,1,"MTT WIN")),INDIRECT(ADDRESS(ROW(),COLUMN(),1,1,"MTT WIN"))&amp;"-"&amp;INDIRECT(ADDRESS(COLUMN(),ROW(),1,1,"MTT WIN")))</f>
        <v>0-0</v>
      </c>
      <c r="AH52" s="11" t="str" cm="1">
        <f t="array" aca="1" ref="AH52" ca="1">IF(ROW()=COLUMN(),INDIRECT(ADDRESS(ROW(),COLUMN(),1,1,"MTT WIN")),INDIRECT(ADDRESS(ROW(),COLUMN(),1,1,"MTT WIN"))&amp;"-"&amp;INDIRECT(ADDRESS(COLUMN(),ROW(),1,1,"MTT WIN")))</f>
        <v>0-0</v>
      </c>
      <c r="AI52" s="11" t="str" cm="1">
        <f t="array" aca="1" ref="AI52" ca="1">IF(ROW()=COLUMN(),INDIRECT(ADDRESS(ROW(),COLUMN(),1,1,"MTT WIN")),INDIRECT(ADDRESS(ROW(),COLUMN(),1,1,"MTT WIN"))&amp;"-"&amp;INDIRECT(ADDRESS(COLUMN(),ROW(),1,1,"MTT WIN")))</f>
        <v>0-0</v>
      </c>
      <c r="AJ52" s="11" t="str" cm="1">
        <f t="array" aca="1" ref="AJ52" ca="1">IF(ROW()=COLUMN(),INDIRECT(ADDRESS(ROW(),COLUMN(),1,1,"MTT WIN")),INDIRECT(ADDRESS(ROW(),COLUMN(),1,1,"MTT WIN"))&amp;"-"&amp;INDIRECT(ADDRESS(COLUMN(),ROW(),1,1,"MTT WIN")))</f>
        <v>0-0</v>
      </c>
      <c r="AK52" s="11" t="str" cm="1">
        <f t="array" aca="1" ref="AK52" ca="1">IF(ROW()=COLUMN(),INDIRECT(ADDRESS(ROW(),COLUMN(),1,1,"MTT WIN")),INDIRECT(ADDRESS(ROW(),COLUMN(),1,1,"MTT WIN"))&amp;"-"&amp;INDIRECT(ADDRESS(COLUMN(),ROW(),1,1,"MTT WIN")))</f>
        <v>0-0</v>
      </c>
      <c r="AL52" s="11" t="str" cm="1">
        <f t="array" aca="1" ref="AL52" ca="1">IF(ROW()=COLUMN(),INDIRECT(ADDRESS(ROW(),COLUMN(),1,1,"MTT WIN")),INDIRECT(ADDRESS(ROW(),COLUMN(),1,1,"MTT WIN"))&amp;"-"&amp;INDIRECT(ADDRESS(COLUMN(),ROW(),1,1,"MTT WIN")))</f>
        <v>0-0</v>
      </c>
      <c r="AM52" s="11" t="str" cm="1">
        <f t="array" aca="1" ref="AM52" ca="1">IF(ROW()=COLUMN(),INDIRECT(ADDRESS(ROW(),COLUMN(),1,1,"MTT WIN")),INDIRECT(ADDRESS(ROW(),COLUMN(),1,1,"MTT WIN"))&amp;"-"&amp;INDIRECT(ADDRESS(COLUMN(),ROW(),1,1,"MTT WIN")))</f>
        <v>0-0</v>
      </c>
      <c r="AN52" s="11" t="str" cm="1">
        <f t="array" aca="1" ref="AN52" ca="1">IF(ROW()=COLUMN(),INDIRECT(ADDRESS(ROW(),COLUMN(),1,1,"MTT WIN")),INDIRECT(ADDRESS(ROW(),COLUMN(),1,1,"MTT WIN"))&amp;"-"&amp;INDIRECT(ADDRESS(COLUMN(),ROW(),1,1,"MTT WIN")))</f>
        <v>0-0</v>
      </c>
      <c r="AO52" s="11" t="str" cm="1">
        <f t="array" aca="1" ref="AO52" ca="1">IF(ROW()=COLUMN(),INDIRECT(ADDRESS(ROW(),COLUMN(),1,1,"MTT WIN")),INDIRECT(ADDRESS(ROW(),COLUMN(),1,1,"MTT WIN"))&amp;"-"&amp;INDIRECT(ADDRESS(COLUMN(),ROW(),1,1,"MTT WIN")))</f>
        <v>0-0</v>
      </c>
      <c r="AP52" s="11" t="str" cm="1">
        <f t="array" aca="1" ref="AP52" ca="1">IF(ROW()=COLUMN(),INDIRECT(ADDRESS(ROW(),COLUMN(),1,1,"MTT WIN")),INDIRECT(ADDRESS(ROW(),COLUMN(),1,1,"MTT WIN"))&amp;"-"&amp;INDIRECT(ADDRESS(COLUMN(),ROW(),1,1,"MTT WIN")))</f>
        <v>0-0</v>
      </c>
      <c r="AQ52" s="11" t="str" cm="1">
        <f t="array" aca="1" ref="AQ52" ca="1">IF(ROW()=COLUMN(),INDIRECT(ADDRESS(ROW(),COLUMN(),1,1,"MTT WIN")),INDIRECT(ADDRESS(ROW(),COLUMN(),1,1,"MTT WIN"))&amp;"-"&amp;INDIRECT(ADDRESS(COLUMN(),ROW(),1,1,"MTT WIN")))</f>
        <v>0-0</v>
      </c>
      <c r="AR52" s="11" t="str" cm="1">
        <f t="array" aca="1" ref="AR52" ca="1">IF(ROW()=COLUMN(),INDIRECT(ADDRESS(ROW(),COLUMN(),1,1,"MTT WIN")),INDIRECT(ADDRESS(ROW(),COLUMN(),1,1,"MTT WIN"))&amp;"-"&amp;INDIRECT(ADDRESS(COLUMN(),ROW(),1,1,"MTT WIN")))</f>
        <v>0-0</v>
      </c>
      <c r="AS52" s="11" t="str" cm="1">
        <f t="array" aca="1" ref="AS52" ca="1">IF(ROW()=COLUMN(),INDIRECT(ADDRESS(ROW(),COLUMN(),1,1,"MTT WIN")),INDIRECT(ADDRESS(ROW(),COLUMN(),1,1,"MTT WIN"))&amp;"-"&amp;INDIRECT(ADDRESS(COLUMN(),ROW(),1,1,"MTT WIN")))</f>
        <v>0-0</v>
      </c>
      <c r="AT52" s="11" t="str" cm="1">
        <f t="array" aca="1" ref="AT52" ca="1">IF(ROW()=COLUMN(),INDIRECT(ADDRESS(ROW(),COLUMN(),1,1,"MTT WIN")),INDIRECT(ADDRESS(ROW(),COLUMN(),1,1,"MTT WIN"))&amp;"-"&amp;INDIRECT(ADDRESS(COLUMN(),ROW(),1,1,"MTT WIN")))</f>
        <v>0-0</v>
      </c>
      <c r="AU52" s="11" t="str" cm="1">
        <f t="array" aca="1" ref="AU52" ca="1">IF(ROW()=COLUMN(),INDIRECT(ADDRESS(ROW(),COLUMN(),1,1,"MTT WIN")),INDIRECT(ADDRESS(ROW(),COLUMN(),1,1,"MTT WIN"))&amp;"-"&amp;INDIRECT(ADDRESS(COLUMN(),ROW(),1,1,"MTT WIN")))</f>
        <v>0-0</v>
      </c>
      <c r="AV52" s="11" t="str" cm="1">
        <f t="array" aca="1" ref="AV52" ca="1">IF(ROW()=COLUMN(),INDIRECT(ADDRESS(ROW(),COLUMN(),1,1,"MTT WIN")),INDIRECT(ADDRESS(ROW(),COLUMN(),1,1,"MTT WIN"))&amp;"-"&amp;INDIRECT(ADDRESS(COLUMN(),ROW(),1,1,"MTT WIN")))</f>
        <v>0-0</v>
      </c>
      <c r="AW52" s="11" t="str" cm="1">
        <f t="array" aca="1" ref="AW52" ca="1">IF(ROW()=COLUMN(),INDIRECT(ADDRESS(ROW(),COLUMN(),1,1,"MTT WIN")),INDIRECT(ADDRESS(ROW(),COLUMN(),1,1,"MTT WIN"))&amp;"-"&amp;INDIRECT(ADDRESS(COLUMN(),ROW(),1,1,"MTT WIN")))</f>
        <v>0-0</v>
      </c>
      <c r="AX52" s="11" t="str" cm="1">
        <f t="array" aca="1" ref="AX52" ca="1">IF(ROW()=COLUMN(),INDIRECT(ADDRESS(ROW(),COLUMN(),1,1,"MTT WIN")),INDIRECT(ADDRESS(ROW(),COLUMN(),1,1,"MTT WIN"))&amp;"-"&amp;INDIRECT(ADDRESS(COLUMN(),ROW(),1,1,"MTT WIN")))</f>
        <v>0-0</v>
      </c>
      <c r="AY52" s="11" t="str" cm="1">
        <f t="array" aca="1" ref="AY52" ca="1">IF(ROW()=COLUMN(),INDIRECT(ADDRESS(ROW(),COLUMN(),1,1,"MTT WIN")),INDIRECT(ADDRESS(ROW(),COLUMN(),1,1,"MTT WIN"))&amp;"-"&amp;INDIRECT(ADDRESS(COLUMN(),ROW(),1,1,"MTT WIN")))</f>
        <v>0-0</v>
      </c>
      <c r="AZ52" s="11" cm="1">
        <f t="array" aca="1" ref="AZ52" ca="1">IF(ROW()=COLUMN(),INDIRECT(ADDRESS(ROW(),COLUMN(),1,1,"MTT WIN")),INDIRECT(ADDRESS(ROW(),COLUMN(),1,1,"MTT WIN"))&amp;"-"&amp;INDIRECT(ADDRESS(COLUMN(),ROW(),1,1,"MTT WIN")))</f>
        <v>0</v>
      </c>
      <c r="BA52" s="11" t="str" cm="1">
        <f t="array" aca="1" ref="BA52" ca="1">IF(ROW()=COLUMN(),INDIRECT(ADDRESS(ROW(),COLUMN(),1,1,"MTT WIN")),INDIRECT(ADDRESS(ROW(),COLUMN(),1,1,"MTT WIN"))&amp;"-"&amp;INDIRECT(ADDRESS(COLUMN(),ROW(),1,1,"MTT WIN")))</f>
        <v>0-0</v>
      </c>
      <c r="BB52" s="11" t="str" cm="1">
        <f t="array" aca="1" ref="BB52" ca="1">IF(ROW()=COLUMN(),INDIRECT(ADDRESS(ROW(),COLUMN(),1,1,"MTT WIN")),INDIRECT(ADDRESS(ROW(),COLUMN(),1,1,"MTT WIN"))&amp;"-"&amp;INDIRECT(ADDRESS(COLUMN(),ROW(),1,1,"MTT WIN")))</f>
        <v>0-0</v>
      </c>
      <c r="BC52" s="11" t="str" cm="1">
        <f t="array" aca="1" ref="BC52" ca="1">IF(ROW()=COLUMN(),INDIRECT(ADDRESS(ROW(),COLUMN(),1,1,"MTT WIN")),INDIRECT(ADDRESS(ROW(),COLUMN(),1,1,"MTT WIN"))&amp;"-"&amp;INDIRECT(ADDRESS(COLUMN(),ROW(),1,1,"MTT WIN")))</f>
        <v>0-0</v>
      </c>
      <c r="BD52" s="11" t="str" cm="1">
        <f t="array" aca="1" ref="BD52" ca="1">IF(ROW()=COLUMN(),INDIRECT(ADDRESS(ROW(),COLUMN(),1,1,"MTT WIN")),INDIRECT(ADDRESS(ROW(),COLUMN(),1,1,"MTT WIN"))&amp;"-"&amp;INDIRECT(ADDRESS(COLUMN(),ROW(),1,1,"MTT WIN")))</f>
        <v>0-0</v>
      </c>
      <c r="BE52" s="11" t="str" cm="1">
        <f t="array" aca="1" ref="BE52" ca="1">IF(ROW()=COLUMN(),INDIRECT(ADDRESS(ROW(),COLUMN(),1,1,"MTT WIN")),INDIRECT(ADDRESS(ROW(),COLUMN(),1,1,"MTT WIN"))&amp;"-"&amp;INDIRECT(ADDRESS(COLUMN(),ROW(),1,1,"MTT WIN")))</f>
        <v>0-0</v>
      </c>
      <c r="BF52" s="11" t="str" cm="1">
        <f t="array" aca="1" ref="BF52" ca="1">IF(ROW()=COLUMN(),INDIRECT(ADDRESS(ROW(),COLUMN(),1,1,"MTT WIN")),INDIRECT(ADDRESS(ROW(),COLUMN(),1,1,"MTT WIN"))&amp;"-"&amp;INDIRECT(ADDRESS(COLUMN(),ROW(),1,1,"MTT WIN")))</f>
        <v>0-0</v>
      </c>
    </row>
    <row r="53" spans="1:58" ht="55" customHeight="1" x14ac:dyDescent="0.3">
      <c r="A53" s="3" t="str">
        <f ca="1">MATCHUP!A53</f>
        <v>Dimir Affinity</v>
      </c>
      <c r="B53" s="11" t="str" cm="1">
        <f t="array" aca="1" ref="B53" ca="1">IF(ROW()=COLUMN(),INDIRECT(ADDRESS(ROW(),COLUMN(),1,1,"MTT WIN")),INDIRECT(ADDRESS(ROW(),COLUMN(),1,1,"MTT WIN"))&amp;"-"&amp;INDIRECT(ADDRESS(COLUMN(),ROW(),1,1,"MTT WIN")))</f>
        <v>0-2</v>
      </c>
      <c r="C53" s="11" t="str" cm="1">
        <f t="array" aca="1" ref="C53" ca="1">IF(ROW()=COLUMN(),INDIRECT(ADDRESS(ROW(),COLUMN(),1,1,"MTT WIN")),INDIRECT(ADDRESS(ROW(),COLUMN(),1,1,"MTT WIN"))&amp;"-"&amp;INDIRECT(ADDRESS(COLUMN(),ROW(),1,1,"MTT WIN")))</f>
        <v>0-0</v>
      </c>
      <c r="D53" s="11" t="str" cm="1">
        <f t="array" aca="1" ref="D53" ca="1">IF(ROW()=COLUMN(),INDIRECT(ADDRESS(ROW(),COLUMN(),1,1,"MTT WIN")),INDIRECT(ADDRESS(ROW(),COLUMN(),1,1,"MTT WIN"))&amp;"-"&amp;INDIRECT(ADDRESS(COLUMN(),ROW(),1,1,"MTT WIN")))</f>
        <v>0-1</v>
      </c>
      <c r="E53" s="11" t="str" cm="1">
        <f t="array" aca="1" ref="E53" ca="1">IF(ROW()=COLUMN(),INDIRECT(ADDRESS(ROW(),COLUMN(),1,1,"MTT WIN")),INDIRECT(ADDRESS(ROW(),COLUMN(),1,1,"MTT WIN"))&amp;"-"&amp;INDIRECT(ADDRESS(COLUMN(),ROW(),1,1,"MTT WIN")))</f>
        <v>0-0</v>
      </c>
      <c r="F53" s="11" t="str" cm="1">
        <f t="array" aca="1" ref="F53" ca="1">IF(ROW()=COLUMN(),INDIRECT(ADDRESS(ROW(),COLUMN(),1,1,"MTT WIN")),INDIRECT(ADDRESS(ROW(),COLUMN(),1,1,"MTT WIN"))&amp;"-"&amp;INDIRECT(ADDRESS(COLUMN(),ROW(),1,1,"MTT WIN")))</f>
        <v>0-1</v>
      </c>
      <c r="G53" s="11" t="str" cm="1">
        <f t="array" aca="1" ref="G53" ca="1">IF(ROW()=COLUMN(),INDIRECT(ADDRESS(ROW(),COLUMN(),1,1,"MTT WIN")),INDIRECT(ADDRESS(ROW(),COLUMN(),1,1,"MTT WIN"))&amp;"-"&amp;INDIRECT(ADDRESS(COLUMN(),ROW(),1,1,"MTT WIN")))</f>
        <v>0-0</v>
      </c>
      <c r="H53" s="11" t="str" cm="1">
        <f t="array" aca="1" ref="H53" ca="1">IF(ROW()=COLUMN(),INDIRECT(ADDRESS(ROW(),COLUMN(),1,1,"MTT WIN")),INDIRECT(ADDRESS(ROW(),COLUMN(),1,1,"MTT WIN"))&amp;"-"&amp;INDIRECT(ADDRESS(COLUMN(),ROW(),1,1,"MTT WIN")))</f>
        <v>0-0</v>
      </c>
      <c r="I53" s="11" t="str" cm="1">
        <f t="array" aca="1" ref="I53" ca="1">IF(ROW()=COLUMN(),INDIRECT(ADDRESS(ROW(),COLUMN(),1,1,"MTT WIN")),INDIRECT(ADDRESS(ROW(),COLUMN(),1,1,"MTT WIN"))&amp;"-"&amp;INDIRECT(ADDRESS(COLUMN(),ROW(),1,1,"MTT WIN")))</f>
        <v>0-0</v>
      </c>
      <c r="J53" s="11" t="str" cm="1">
        <f t="array" aca="1" ref="J53" ca="1">IF(ROW()=COLUMN(),INDIRECT(ADDRESS(ROW(),COLUMN(),1,1,"MTT WIN")),INDIRECT(ADDRESS(ROW(),COLUMN(),1,1,"MTT WIN"))&amp;"-"&amp;INDIRECT(ADDRESS(COLUMN(),ROW(),1,1,"MTT WIN")))</f>
        <v>1-0</v>
      </c>
      <c r="K53" s="11" t="str" cm="1">
        <f t="array" aca="1" ref="K53" ca="1">IF(ROW()=COLUMN(),INDIRECT(ADDRESS(ROW(),COLUMN(),1,1,"MTT WIN")),INDIRECT(ADDRESS(ROW(),COLUMN(),1,1,"MTT WIN"))&amp;"-"&amp;INDIRECT(ADDRESS(COLUMN(),ROW(),1,1,"MTT WIN")))</f>
        <v>0-1</v>
      </c>
      <c r="L53" s="11" t="str" cm="1">
        <f t="array" aca="1" ref="L53" ca="1">IF(ROW()=COLUMN(),INDIRECT(ADDRESS(ROW(),COLUMN(),1,1,"MTT WIN")),INDIRECT(ADDRESS(ROW(),COLUMN(),1,1,"MTT WIN"))&amp;"-"&amp;INDIRECT(ADDRESS(COLUMN(),ROW(),1,1,"MTT WIN")))</f>
        <v>0-1</v>
      </c>
      <c r="M53" s="11" t="str" cm="1">
        <f t="array" aca="1" ref="M53" ca="1">IF(ROW()=COLUMN(),INDIRECT(ADDRESS(ROW(),COLUMN(),1,1,"MTT WIN")),INDIRECT(ADDRESS(ROW(),COLUMN(),1,1,"MTT WIN"))&amp;"-"&amp;INDIRECT(ADDRESS(COLUMN(),ROW(),1,1,"MTT WIN")))</f>
        <v>0-0</v>
      </c>
      <c r="N53" s="11" t="str" cm="1">
        <f t="array" aca="1" ref="N53" ca="1">IF(ROW()=COLUMN(),INDIRECT(ADDRESS(ROW(),COLUMN(),1,1,"MTT WIN")),INDIRECT(ADDRESS(ROW(),COLUMN(),1,1,"MTT WIN"))&amp;"-"&amp;INDIRECT(ADDRESS(COLUMN(),ROW(),1,1,"MTT WIN")))</f>
        <v>0-1</v>
      </c>
      <c r="O53" s="11" t="str" cm="1">
        <f t="array" aca="1" ref="O53" ca="1">IF(ROW()=COLUMN(),INDIRECT(ADDRESS(ROW(),COLUMN(),1,1,"MTT WIN")),INDIRECT(ADDRESS(ROW(),COLUMN(),1,1,"MTT WIN"))&amp;"-"&amp;INDIRECT(ADDRESS(COLUMN(),ROW(),1,1,"MTT WIN")))</f>
        <v>0-0</v>
      </c>
      <c r="P53" s="11" t="str" cm="1">
        <f t="array" aca="1" ref="P53" ca="1">IF(ROW()=COLUMN(),INDIRECT(ADDRESS(ROW(),COLUMN(),1,1,"MTT WIN")),INDIRECT(ADDRESS(ROW(),COLUMN(),1,1,"MTT WIN"))&amp;"-"&amp;INDIRECT(ADDRESS(COLUMN(),ROW(),1,1,"MTT WIN")))</f>
        <v>1-0</v>
      </c>
      <c r="Q53" s="11" t="str" cm="1">
        <f t="array" aca="1" ref="Q53" ca="1">IF(ROW()=COLUMN(),INDIRECT(ADDRESS(ROW(),COLUMN(),1,1,"MTT WIN")),INDIRECT(ADDRESS(ROW(),COLUMN(),1,1,"MTT WIN"))&amp;"-"&amp;INDIRECT(ADDRESS(COLUMN(),ROW(),1,1,"MTT WIN")))</f>
        <v>0-0</v>
      </c>
      <c r="R53" s="11" t="str" cm="1">
        <f t="array" aca="1" ref="R53" ca="1">IF(ROW()=COLUMN(),INDIRECT(ADDRESS(ROW(),COLUMN(),1,1,"MTT WIN")),INDIRECT(ADDRESS(ROW(),COLUMN(),1,1,"MTT WIN"))&amp;"-"&amp;INDIRECT(ADDRESS(COLUMN(),ROW(),1,1,"MTT WIN")))</f>
        <v>0-0</v>
      </c>
      <c r="S53" s="11" t="str" cm="1">
        <f t="array" aca="1" ref="S53" ca="1">IF(ROW()=COLUMN(),INDIRECT(ADDRESS(ROW(),COLUMN(),1,1,"MTT WIN")),INDIRECT(ADDRESS(ROW(),COLUMN(),1,1,"MTT WIN"))&amp;"-"&amp;INDIRECT(ADDRESS(COLUMN(),ROW(),1,1,"MTT WIN")))</f>
        <v>0-0</v>
      </c>
      <c r="T53" s="11" t="str" cm="1">
        <f t="array" aca="1" ref="T53" ca="1">IF(ROW()=COLUMN(),INDIRECT(ADDRESS(ROW(),COLUMN(),1,1,"MTT WIN")),INDIRECT(ADDRESS(ROW(),COLUMN(),1,1,"MTT WIN"))&amp;"-"&amp;INDIRECT(ADDRESS(COLUMN(),ROW(),1,1,"MTT WIN")))</f>
        <v>0-0</v>
      </c>
      <c r="U53" s="11" t="str" cm="1">
        <f t="array" aca="1" ref="U53" ca="1">IF(ROW()=COLUMN(),INDIRECT(ADDRESS(ROW(),COLUMN(),1,1,"MTT WIN")),INDIRECT(ADDRESS(ROW(),COLUMN(),1,1,"MTT WIN"))&amp;"-"&amp;INDIRECT(ADDRESS(COLUMN(),ROW(),1,1,"MTT WIN")))</f>
        <v>0-0</v>
      </c>
      <c r="V53" s="11" t="str" cm="1">
        <f t="array" aca="1" ref="V53" ca="1">IF(ROW()=COLUMN(),INDIRECT(ADDRESS(ROW(),COLUMN(),1,1,"MTT WIN")),INDIRECT(ADDRESS(ROW(),COLUMN(),1,1,"MTT WIN"))&amp;"-"&amp;INDIRECT(ADDRESS(COLUMN(),ROW(),1,1,"MTT WIN")))</f>
        <v>0-0</v>
      </c>
      <c r="W53" s="11" t="str" cm="1">
        <f t="array" aca="1" ref="W53" ca="1">IF(ROW()=COLUMN(),INDIRECT(ADDRESS(ROW(),COLUMN(),1,1,"MTT WIN")),INDIRECT(ADDRESS(ROW(),COLUMN(),1,1,"MTT WIN"))&amp;"-"&amp;INDIRECT(ADDRESS(COLUMN(),ROW(),1,1,"MTT WIN")))</f>
        <v>0-1</v>
      </c>
      <c r="X53" s="11" t="str" cm="1">
        <f t="array" aca="1" ref="X53" ca="1">IF(ROW()=COLUMN(),INDIRECT(ADDRESS(ROW(),COLUMN(),1,1,"MTT WIN")),INDIRECT(ADDRESS(ROW(),COLUMN(),1,1,"MTT WIN"))&amp;"-"&amp;INDIRECT(ADDRESS(COLUMN(),ROW(),1,1,"MTT WIN")))</f>
        <v>0-0</v>
      </c>
      <c r="Y53" s="11" t="str" cm="1">
        <f t="array" aca="1" ref="Y53" ca="1">IF(ROW()=COLUMN(),INDIRECT(ADDRESS(ROW(),COLUMN(),1,1,"MTT WIN")),INDIRECT(ADDRESS(ROW(),COLUMN(),1,1,"MTT WIN"))&amp;"-"&amp;INDIRECT(ADDRESS(COLUMN(),ROW(),1,1,"MTT WIN")))</f>
        <v>0-0</v>
      </c>
      <c r="Z53" s="11" t="str" cm="1">
        <f t="array" aca="1" ref="Z53" ca="1">IF(ROW()=COLUMN(),INDIRECT(ADDRESS(ROW(),COLUMN(),1,1,"MTT WIN")),INDIRECT(ADDRESS(ROW(),COLUMN(),1,1,"MTT WIN"))&amp;"-"&amp;INDIRECT(ADDRESS(COLUMN(),ROW(),1,1,"MTT WIN")))</f>
        <v>0-0</v>
      </c>
      <c r="AA53" s="11" t="str" cm="1">
        <f t="array" aca="1" ref="AA53" ca="1">IF(ROW()=COLUMN(),INDIRECT(ADDRESS(ROW(),COLUMN(),1,1,"MTT WIN")),INDIRECT(ADDRESS(ROW(),COLUMN(),1,1,"MTT WIN"))&amp;"-"&amp;INDIRECT(ADDRESS(COLUMN(),ROW(),1,1,"MTT WIN")))</f>
        <v>0-0</v>
      </c>
      <c r="AB53" s="11" t="str" cm="1">
        <f t="array" aca="1" ref="AB53" ca="1">IF(ROW()=COLUMN(),INDIRECT(ADDRESS(ROW(),COLUMN(),1,1,"MTT WIN")),INDIRECT(ADDRESS(ROW(),COLUMN(),1,1,"MTT WIN"))&amp;"-"&amp;INDIRECT(ADDRESS(COLUMN(),ROW(),1,1,"MTT WIN")))</f>
        <v>0-0</v>
      </c>
      <c r="AC53" s="11" t="str" cm="1">
        <f t="array" aca="1" ref="AC53" ca="1">IF(ROW()=COLUMN(),INDIRECT(ADDRESS(ROW(),COLUMN(),1,1,"MTT WIN")),INDIRECT(ADDRESS(ROW(),COLUMN(),1,1,"MTT WIN"))&amp;"-"&amp;INDIRECT(ADDRESS(COLUMN(),ROW(),1,1,"MTT WIN")))</f>
        <v>0-0</v>
      </c>
      <c r="AD53" s="11" t="str" cm="1">
        <f t="array" aca="1" ref="AD53" ca="1">IF(ROW()=COLUMN(),INDIRECT(ADDRESS(ROW(),COLUMN(),1,1,"MTT WIN")),INDIRECT(ADDRESS(ROW(),COLUMN(),1,1,"MTT WIN"))&amp;"-"&amp;INDIRECT(ADDRESS(COLUMN(),ROW(),1,1,"MTT WIN")))</f>
        <v>0-0</v>
      </c>
      <c r="AE53" s="11" t="str" cm="1">
        <f t="array" aca="1" ref="AE53" ca="1">IF(ROW()=COLUMN(),INDIRECT(ADDRESS(ROW(),COLUMN(),1,1,"MTT WIN")),INDIRECT(ADDRESS(ROW(),COLUMN(),1,1,"MTT WIN"))&amp;"-"&amp;INDIRECT(ADDRESS(COLUMN(),ROW(),1,1,"MTT WIN")))</f>
        <v>0-0</v>
      </c>
      <c r="AF53" s="11" t="str" cm="1">
        <f t="array" aca="1" ref="AF53" ca="1">IF(ROW()=COLUMN(),INDIRECT(ADDRESS(ROW(),COLUMN(),1,1,"MTT WIN")),INDIRECT(ADDRESS(ROW(),COLUMN(),1,1,"MTT WIN"))&amp;"-"&amp;INDIRECT(ADDRESS(COLUMN(),ROW(),1,1,"MTT WIN")))</f>
        <v>0-0</v>
      </c>
      <c r="AG53" s="11" t="str" cm="1">
        <f t="array" aca="1" ref="AG53" ca="1">IF(ROW()=COLUMN(),INDIRECT(ADDRESS(ROW(),COLUMN(),1,1,"MTT WIN")),INDIRECT(ADDRESS(ROW(),COLUMN(),1,1,"MTT WIN"))&amp;"-"&amp;INDIRECT(ADDRESS(COLUMN(),ROW(),1,1,"MTT WIN")))</f>
        <v>0-0</v>
      </c>
      <c r="AH53" s="11" t="str" cm="1">
        <f t="array" aca="1" ref="AH53" ca="1">IF(ROW()=COLUMN(),INDIRECT(ADDRESS(ROW(),COLUMN(),1,1,"MTT WIN")),INDIRECT(ADDRESS(ROW(),COLUMN(),1,1,"MTT WIN"))&amp;"-"&amp;INDIRECT(ADDRESS(COLUMN(),ROW(),1,1,"MTT WIN")))</f>
        <v>0-0</v>
      </c>
      <c r="AI53" s="11" t="str" cm="1">
        <f t="array" aca="1" ref="AI53" ca="1">IF(ROW()=COLUMN(),INDIRECT(ADDRESS(ROW(),COLUMN(),1,1,"MTT WIN")),INDIRECT(ADDRESS(ROW(),COLUMN(),1,1,"MTT WIN"))&amp;"-"&amp;INDIRECT(ADDRESS(COLUMN(),ROW(),1,1,"MTT WIN")))</f>
        <v>0-0</v>
      </c>
      <c r="AJ53" s="11" t="str" cm="1">
        <f t="array" aca="1" ref="AJ53" ca="1">IF(ROW()=COLUMN(),INDIRECT(ADDRESS(ROW(),COLUMN(),1,1,"MTT WIN")),INDIRECT(ADDRESS(ROW(),COLUMN(),1,1,"MTT WIN"))&amp;"-"&amp;INDIRECT(ADDRESS(COLUMN(),ROW(),1,1,"MTT WIN")))</f>
        <v>0-0</v>
      </c>
      <c r="AK53" s="11" t="str" cm="1">
        <f t="array" aca="1" ref="AK53" ca="1">IF(ROW()=COLUMN(),INDIRECT(ADDRESS(ROW(),COLUMN(),1,1,"MTT WIN")),INDIRECT(ADDRESS(ROW(),COLUMN(),1,1,"MTT WIN"))&amp;"-"&amp;INDIRECT(ADDRESS(COLUMN(),ROW(),1,1,"MTT WIN")))</f>
        <v>0-0</v>
      </c>
      <c r="AL53" s="11" t="str" cm="1">
        <f t="array" aca="1" ref="AL53" ca="1">IF(ROW()=COLUMN(),INDIRECT(ADDRESS(ROW(),COLUMN(),1,1,"MTT WIN")),INDIRECT(ADDRESS(ROW(),COLUMN(),1,1,"MTT WIN"))&amp;"-"&amp;INDIRECT(ADDRESS(COLUMN(),ROW(),1,1,"MTT WIN")))</f>
        <v>0-1</v>
      </c>
      <c r="AM53" s="11" t="str" cm="1">
        <f t="array" aca="1" ref="AM53" ca="1">IF(ROW()=COLUMN(),INDIRECT(ADDRESS(ROW(),COLUMN(),1,1,"MTT WIN")),INDIRECT(ADDRESS(ROW(),COLUMN(),1,1,"MTT WIN"))&amp;"-"&amp;INDIRECT(ADDRESS(COLUMN(),ROW(),1,1,"MTT WIN")))</f>
        <v>0-0</v>
      </c>
      <c r="AN53" s="11" t="str" cm="1">
        <f t="array" aca="1" ref="AN53" ca="1">IF(ROW()=COLUMN(),INDIRECT(ADDRESS(ROW(),COLUMN(),1,1,"MTT WIN")),INDIRECT(ADDRESS(ROW(),COLUMN(),1,1,"MTT WIN"))&amp;"-"&amp;INDIRECT(ADDRESS(COLUMN(),ROW(),1,1,"MTT WIN")))</f>
        <v>0-0</v>
      </c>
      <c r="AO53" s="11" t="str" cm="1">
        <f t="array" aca="1" ref="AO53" ca="1">IF(ROW()=COLUMN(),INDIRECT(ADDRESS(ROW(),COLUMN(),1,1,"MTT WIN")),INDIRECT(ADDRESS(ROW(),COLUMN(),1,1,"MTT WIN"))&amp;"-"&amp;INDIRECT(ADDRESS(COLUMN(),ROW(),1,1,"MTT WIN")))</f>
        <v>0-0</v>
      </c>
      <c r="AP53" s="11" t="str" cm="1">
        <f t="array" aca="1" ref="AP53" ca="1">IF(ROW()=COLUMN(),INDIRECT(ADDRESS(ROW(),COLUMN(),1,1,"MTT WIN")),INDIRECT(ADDRESS(ROW(),COLUMN(),1,1,"MTT WIN"))&amp;"-"&amp;INDIRECT(ADDRESS(COLUMN(),ROW(),1,1,"MTT WIN")))</f>
        <v>0-0</v>
      </c>
      <c r="AQ53" s="11" t="str" cm="1">
        <f t="array" aca="1" ref="AQ53" ca="1">IF(ROW()=COLUMN(),INDIRECT(ADDRESS(ROW(),COLUMN(),1,1,"MTT WIN")),INDIRECT(ADDRESS(ROW(),COLUMN(),1,1,"MTT WIN"))&amp;"-"&amp;INDIRECT(ADDRESS(COLUMN(),ROW(),1,1,"MTT WIN")))</f>
        <v>0-0</v>
      </c>
      <c r="AR53" s="11" t="str" cm="1">
        <f t="array" aca="1" ref="AR53" ca="1">IF(ROW()=COLUMN(),INDIRECT(ADDRESS(ROW(),COLUMN(),1,1,"MTT WIN")),INDIRECT(ADDRESS(ROW(),COLUMN(),1,1,"MTT WIN"))&amp;"-"&amp;INDIRECT(ADDRESS(COLUMN(),ROW(),1,1,"MTT WIN")))</f>
        <v>0-0</v>
      </c>
      <c r="AS53" s="11" t="str" cm="1">
        <f t="array" aca="1" ref="AS53" ca="1">IF(ROW()=COLUMN(),INDIRECT(ADDRESS(ROW(),COLUMN(),1,1,"MTT WIN")),INDIRECT(ADDRESS(ROW(),COLUMN(),1,1,"MTT WIN"))&amp;"-"&amp;INDIRECT(ADDRESS(COLUMN(),ROW(),1,1,"MTT WIN")))</f>
        <v>0-0</v>
      </c>
      <c r="AT53" s="11" t="str" cm="1">
        <f t="array" aca="1" ref="AT53" ca="1">IF(ROW()=COLUMN(),INDIRECT(ADDRESS(ROW(),COLUMN(),1,1,"MTT WIN")),INDIRECT(ADDRESS(ROW(),COLUMN(),1,1,"MTT WIN"))&amp;"-"&amp;INDIRECT(ADDRESS(COLUMN(),ROW(),1,1,"MTT WIN")))</f>
        <v>0-0</v>
      </c>
      <c r="AU53" s="11" t="str" cm="1">
        <f t="array" aca="1" ref="AU53" ca="1">IF(ROW()=COLUMN(),INDIRECT(ADDRESS(ROW(),COLUMN(),1,1,"MTT WIN")),INDIRECT(ADDRESS(ROW(),COLUMN(),1,1,"MTT WIN"))&amp;"-"&amp;INDIRECT(ADDRESS(COLUMN(),ROW(),1,1,"MTT WIN")))</f>
        <v>0-0</v>
      </c>
      <c r="AV53" s="11" t="str" cm="1">
        <f t="array" aca="1" ref="AV53" ca="1">IF(ROW()=COLUMN(),INDIRECT(ADDRESS(ROW(),COLUMN(),1,1,"MTT WIN")),INDIRECT(ADDRESS(ROW(),COLUMN(),1,1,"MTT WIN"))&amp;"-"&amp;INDIRECT(ADDRESS(COLUMN(),ROW(),1,1,"MTT WIN")))</f>
        <v>0-0</v>
      </c>
      <c r="AW53" s="11" t="str" cm="1">
        <f t="array" aca="1" ref="AW53" ca="1">IF(ROW()=COLUMN(),INDIRECT(ADDRESS(ROW(),COLUMN(),1,1,"MTT WIN")),INDIRECT(ADDRESS(ROW(),COLUMN(),1,1,"MTT WIN"))&amp;"-"&amp;INDIRECT(ADDRESS(COLUMN(),ROW(),1,1,"MTT WIN")))</f>
        <v>0-0</v>
      </c>
      <c r="AX53" s="11" t="str" cm="1">
        <f t="array" aca="1" ref="AX53" ca="1">IF(ROW()=COLUMN(),INDIRECT(ADDRESS(ROW(),COLUMN(),1,1,"MTT WIN")),INDIRECT(ADDRESS(ROW(),COLUMN(),1,1,"MTT WIN"))&amp;"-"&amp;INDIRECT(ADDRESS(COLUMN(),ROW(),1,1,"MTT WIN")))</f>
        <v>0-0</v>
      </c>
      <c r="AY53" s="11" t="str" cm="1">
        <f t="array" aca="1" ref="AY53" ca="1">IF(ROW()=COLUMN(),INDIRECT(ADDRESS(ROW(),COLUMN(),1,1,"MTT WIN")),INDIRECT(ADDRESS(ROW(),COLUMN(),1,1,"MTT WIN"))&amp;"-"&amp;INDIRECT(ADDRESS(COLUMN(),ROW(),1,1,"MTT WIN")))</f>
        <v>0-0</v>
      </c>
      <c r="AZ53" s="11" t="str" cm="1">
        <f t="array" aca="1" ref="AZ53" ca="1">IF(ROW()=COLUMN(),INDIRECT(ADDRESS(ROW(),COLUMN(),1,1,"MTT WIN")),INDIRECT(ADDRESS(ROW(),COLUMN(),1,1,"MTT WIN"))&amp;"-"&amp;INDIRECT(ADDRESS(COLUMN(),ROW(),1,1,"MTT WIN")))</f>
        <v>0-0</v>
      </c>
      <c r="BA53" s="11" cm="1">
        <f t="array" aca="1" ref="BA53" ca="1">IF(ROW()=COLUMN(),INDIRECT(ADDRESS(ROW(),COLUMN(),1,1,"MTT WIN")),INDIRECT(ADDRESS(ROW(),COLUMN(),1,1,"MTT WIN"))&amp;"-"&amp;INDIRECT(ADDRESS(COLUMN(),ROW(),1,1,"MTT WIN")))</f>
        <v>0</v>
      </c>
      <c r="BB53" s="11" t="str" cm="1">
        <f t="array" aca="1" ref="BB53" ca="1">IF(ROW()=COLUMN(),INDIRECT(ADDRESS(ROW(),COLUMN(),1,1,"MTT WIN")),INDIRECT(ADDRESS(ROW(),COLUMN(),1,1,"MTT WIN"))&amp;"-"&amp;INDIRECT(ADDRESS(COLUMN(),ROW(),1,1,"MTT WIN")))</f>
        <v>0-0</v>
      </c>
      <c r="BC53" s="11" t="str" cm="1">
        <f t="array" aca="1" ref="BC53" ca="1">IF(ROW()=COLUMN(),INDIRECT(ADDRESS(ROW(),COLUMN(),1,1,"MTT WIN")),INDIRECT(ADDRESS(ROW(),COLUMN(),1,1,"MTT WIN"))&amp;"-"&amp;INDIRECT(ADDRESS(COLUMN(),ROW(),1,1,"MTT WIN")))</f>
        <v>0-0</v>
      </c>
      <c r="BD53" s="11" t="str" cm="1">
        <f t="array" aca="1" ref="BD53" ca="1">IF(ROW()=COLUMN(),INDIRECT(ADDRESS(ROW(),COLUMN(),1,1,"MTT WIN")),INDIRECT(ADDRESS(ROW(),COLUMN(),1,1,"MTT WIN"))&amp;"-"&amp;INDIRECT(ADDRESS(COLUMN(),ROW(),1,1,"MTT WIN")))</f>
        <v>0-0</v>
      </c>
      <c r="BE53" s="11" t="str" cm="1">
        <f t="array" aca="1" ref="BE53" ca="1">IF(ROW()=COLUMN(),INDIRECT(ADDRESS(ROW(),COLUMN(),1,1,"MTT WIN")),INDIRECT(ADDRESS(ROW(),COLUMN(),1,1,"MTT WIN"))&amp;"-"&amp;INDIRECT(ADDRESS(COLUMN(),ROW(),1,1,"MTT WIN")))</f>
        <v>0-0</v>
      </c>
      <c r="BF53" s="11" t="str" cm="1">
        <f t="array" aca="1" ref="BF53" ca="1">IF(ROW()=COLUMN(),INDIRECT(ADDRESS(ROW(),COLUMN(),1,1,"MTT WIN")),INDIRECT(ADDRESS(ROW(),COLUMN(),1,1,"MTT WIN"))&amp;"-"&amp;INDIRECT(ADDRESS(COLUMN(),ROW(),1,1,"MTT WIN")))</f>
        <v>0-0</v>
      </c>
    </row>
    <row r="54" spans="1:58" ht="55" customHeight="1" x14ac:dyDescent="0.3">
      <c r="A54" s="3" t="str">
        <f ca="1">MATCHUP!A54</f>
        <v>Mono Red Old Style</v>
      </c>
      <c r="B54" s="11" t="str" cm="1">
        <f t="array" aca="1" ref="B54" ca="1">IF(ROW()=COLUMN(),INDIRECT(ADDRESS(ROW(),COLUMN(),1,1,"MTT WIN")),INDIRECT(ADDRESS(ROW(),COLUMN(),1,1,"MTT WIN"))&amp;"-"&amp;INDIRECT(ADDRESS(COLUMN(),ROW(),1,1,"MTT WIN")))</f>
        <v>0-0</v>
      </c>
      <c r="C54" s="11" t="str" cm="1">
        <f t="array" aca="1" ref="C54" ca="1">IF(ROW()=COLUMN(),INDIRECT(ADDRESS(ROW(),COLUMN(),1,1,"MTT WIN")),INDIRECT(ADDRESS(ROW(),COLUMN(),1,1,"MTT WIN"))&amp;"-"&amp;INDIRECT(ADDRESS(COLUMN(),ROW(),1,1,"MTT WIN")))</f>
        <v>0-1</v>
      </c>
      <c r="D54" s="11" t="str" cm="1">
        <f t="array" aca="1" ref="D54" ca="1">IF(ROW()=COLUMN(),INDIRECT(ADDRESS(ROW(),COLUMN(),1,1,"MTT WIN")),INDIRECT(ADDRESS(ROW(),COLUMN(),1,1,"MTT WIN"))&amp;"-"&amp;INDIRECT(ADDRESS(COLUMN(),ROW(),1,1,"MTT WIN")))</f>
        <v>1-0</v>
      </c>
      <c r="E54" s="11" t="str" cm="1">
        <f t="array" aca="1" ref="E54" ca="1">IF(ROW()=COLUMN(),INDIRECT(ADDRESS(ROW(),COLUMN(),1,1,"MTT WIN")),INDIRECT(ADDRESS(ROW(),COLUMN(),1,1,"MTT WIN"))&amp;"-"&amp;INDIRECT(ADDRESS(COLUMN(),ROW(),1,1,"MTT WIN")))</f>
        <v>0-2</v>
      </c>
      <c r="F54" s="11" t="str" cm="1">
        <f t="array" aca="1" ref="F54" ca="1">IF(ROW()=COLUMN(),INDIRECT(ADDRESS(ROW(),COLUMN(),1,1,"MTT WIN")),INDIRECT(ADDRESS(ROW(),COLUMN(),1,1,"MTT WIN"))&amp;"-"&amp;INDIRECT(ADDRESS(COLUMN(),ROW(),1,1,"MTT WIN")))</f>
        <v>0-0</v>
      </c>
      <c r="G54" s="11" t="str" cm="1">
        <f t="array" aca="1" ref="G54" ca="1">IF(ROW()=COLUMN(),INDIRECT(ADDRESS(ROW(),COLUMN(),1,1,"MTT WIN")),INDIRECT(ADDRESS(ROW(),COLUMN(),1,1,"MTT WIN"))&amp;"-"&amp;INDIRECT(ADDRESS(COLUMN(),ROW(),1,1,"MTT WIN")))</f>
        <v>0-1</v>
      </c>
      <c r="H54" s="11" t="str" cm="1">
        <f t="array" aca="1" ref="H54" ca="1">IF(ROW()=COLUMN(),INDIRECT(ADDRESS(ROW(),COLUMN(),1,1,"MTT WIN")),INDIRECT(ADDRESS(ROW(),COLUMN(),1,1,"MTT WIN"))&amp;"-"&amp;INDIRECT(ADDRESS(COLUMN(),ROW(),1,1,"MTT WIN")))</f>
        <v>2-2</v>
      </c>
      <c r="I54" s="11" t="str" cm="1">
        <f t="array" aca="1" ref="I54" ca="1">IF(ROW()=COLUMN(),INDIRECT(ADDRESS(ROW(),COLUMN(),1,1,"MTT WIN")),INDIRECT(ADDRESS(ROW(),COLUMN(),1,1,"MTT WIN"))&amp;"-"&amp;INDIRECT(ADDRESS(COLUMN(),ROW(),1,1,"MTT WIN")))</f>
        <v>0-0</v>
      </c>
      <c r="J54" s="11" t="str" cm="1">
        <f t="array" aca="1" ref="J54" ca="1">IF(ROW()=COLUMN(),INDIRECT(ADDRESS(ROW(),COLUMN(),1,1,"MTT WIN")),INDIRECT(ADDRESS(ROW(),COLUMN(),1,1,"MTT WIN"))&amp;"-"&amp;INDIRECT(ADDRESS(COLUMN(),ROW(),1,1,"MTT WIN")))</f>
        <v>0-0</v>
      </c>
      <c r="K54" s="11" t="str" cm="1">
        <f t="array" aca="1" ref="K54" ca="1">IF(ROW()=COLUMN(),INDIRECT(ADDRESS(ROW(),COLUMN(),1,1,"MTT WIN")),INDIRECT(ADDRESS(ROW(),COLUMN(),1,1,"MTT WIN"))&amp;"-"&amp;INDIRECT(ADDRESS(COLUMN(),ROW(),1,1,"MTT WIN")))</f>
        <v>0-0</v>
      </c>
      <c r="L54" s="11" t="str" cm="1">
        <f t="array" aca="1" ref="L54" ca="1">IF(ROW()=COLUMN(),INDIRECT(ADDRESS(ROW(),COLUMN(),1,1,"MTT WIN")),INDIRECT(ADDRESS(ROW(),COLUMN(),1,1,"MTT WIN"))&amp;"-"&amp;INDIRECT(ADDRESS(COLUMN(),ROW(),1,1,"MTT WIN")))</f>
        <v>0-0</v>
      </c>
      <c r="M54" s="11" t="str" cm="1">
        <f t="array" aca="1" ref="M54" ca="1">IF(ROW()=COLUMN(),INDIRECT(ADDRESS(ROW(),COLUMN(),1,1,"MTT WIN")),INDIRECT(ADDRESS(ROW(),COLUMN(),1,1,"MTT WIN"))&amp;"-"&amp;INDIRECT(ADDRESS(COLUMN(),ROW(),1,1,"MTT WIN")))</f>
        <v>0-0</v>
      </c>
      <c r="N54" s="11" t="str" cm="1">
        <f t="array" aca="1" ref="N54" ca="1">IF(ROW()=COLUMN(),INDIRECT(ADDRESS(ROW(),COLUMN(),1,1,"MTT WIN")),INDIRECT(ADDRESS(ROW(),COLUMN(),1,1,"MTT WIN"))&amp;"-"&amp;INDIRECT(ADDRESS(COLUMN(),ROW(),1,1,"MTT WIN")))</f>
        <v>0-1</v>
      </c>
      <c r="O54" s="11" t="str" cm="1">
        <f t="array" aca="1" ref="O54" ca="1">IF(ROW()=COLUMN(),INDIRECT(ADDRESS(ROW(),COLUMN(),1,1,"MTT WIN")),INDIRECT(ADDRESS(ROW(),COLUMN(),1,1,"MTT WIN"))&amp;"-"&amp;INDIRECT(ADDRESS(COLUMN(),ROW(),1,1,"MTT WIN")))</f>
        <v>0-0</v>
      </c>
      <c r="P54" s="11" t="str" cm="1">
        <f t="array" aca="1" ref="P54" ca="1">IF(ROW()=COLUMN(),INDIRECT(ADDRESS(ROW(),COLUMN(),1,1,"MTT WIN")),INDIRECT(ADDRESS(ROW(),COLUMN(),1,1,"MTT WIN"))&amp;"-"&amp;INDIRECT(ADDRESS(COLUMN(),ROW(),1,1,"MTT WIN")))</f>
        <v>0-0</v>
      </c>
      <c r="Q54" s="11" t="str" cm="1">
        <f t="array" aca="1" ref="Q54" ca="1">IF(ROW()=COLUMN(),INDIRECT(ADDRESS(ROW(),COLUMN(),1,1,"MTT WIN")),INDIRECT(ADDRESS(ROW(),COLUMN(),1,1,"MTT WIN"))&amp;"-"&amp;INDIRECT(ADDRESS(COLUMN(),ROW(),1,1,"MTT WIN")))</f>
        <v>0-1</v>
      </c>
      <c r="R54" s="11" t="str" cm="1">
        <f t="array" aca="1" ref="R54" ca="1">IF(ROW()=COLUMN(),INDIRECT(ADDRESS(ROW(),COLUMN(),1,1,"MTT WIN")),INDIRECT(ADDRESS(ROW(),COLUMN(),1,1,"MTT WIN"))&amp;"-"&amp;INDIRECT(ADDRESS(COLUMN(),ROW(),1,1,"MTT WIN")))</f>
        <v>0-0</v>
      </c>
      <c r="S54" s="11" t="str" cm="1">
        <f t="array" aca="1" ref="S54" ca="1">IF(ROW()=COLUMN(),INDIRECT(ADDRESS(ROW(),COLUMN(),1,1,"MTT WIN")),INDIRECT(ADDRESS(ROW(),COLUMN(),1,1,"MTT WIN"))&amp;"-"&amp;INDIRECT(ADDRESS(COLUMN(),ROW(),1,1,"MTT WIN")))</f>
        <v>0-0</v>
      </c>
      <c r="T54" s="11" t="str" cm="1">
        <f t="array" aca="1" ref="T54" ca="1">IF(ROW()=COLUMN(),INDIRECT(ADDRESS(ROW(),COLUMN(),1,1,"MTT WIN")),INDIRECT(ADDRESS(ROW(),COLUMN(),1,1,"MTT WIN"))&amp;"-"&amp;INDIRECT(ADDRESS(COLUMN(),ROW(),1,1,"MTT WIN")))</f>
        <v>0-0</v>
      </c>
      <c r="U54" s="11" t="str" cm="1">
        <f t="array" aca="1" ref="U54" ca="1">IF(ROW()=COLUMN(),INDIRECT(ADDRESS(ROW(),COLUMN(),1,1,"MTT WIN")),INDIRECT(ADDRESS(ROW(),COLUMN(),1,1,"MTT WIN"))&amp;"-"&amp;INDIRECT(ADDRESS(COLUMN(),ROW(),1,1,"MTT WIN")))</f>
        <v>0-0</v>
      </c>
      <c r="V54" s="11" t="str" cm="1">
        <f t="array" aca="1" ref="V54" ca="1">IF(ROW()=COLUMN(),INDIRECT(ADDRESS(ROW(),COLUMN(),1,1,"MTT WIN")),INDIRECT(ADDRESS(ROW(),COLUMN(),1,1,"MTT WIN"))&amp;"-"&amp;INDIRECT(ADDRESS(COLUMN(),ROW(),1,1,"MTT WIN")))</f>
        <v>0-0</v>
      </c>
      <c r="W54" s="11" t="str" cm="1">
        <f t="array" aca="1" ref="W54" ca="1">IF(ROW()=COLUMN(),INDIRECT(ADDRESS(ROW(),COLUMN(),1,1,"MTT WIN")),INDIRECT(ADDRESS(ROW(),COLUMN(),1,1,"MTT WIN"))&amp;"-"&amp;INDIRECT(ADDRESS(COLUMN(),ROW(),1,1,"MTT WIN")))</f>
        <v>0-0</v>
      </c>
      <c r="X54" s="11" t="str" cm="1">
        <f t="array" aca="1" ref="X54" ca="1">IF(ROW()=COLUMN(),INDIRECT(ADDRESS(ROW(),COLUMN(),1,1,"MTT WIN")),INDIRECT(ADDRESS(ROW(),COLUMN(),1,1,"MTT WIN"))&amp;"-"&amp;INDIRECT(ADDRESS(COLUMN(),ROW(),1,1,"MTT WIN")))</f>
        <v>0-0</v>
      </c>
      <c r="Y54" s="11" t="str" cm="1">
        <f t="array" aca="1" ref="Y54" ca="1">IF(ROW()=COLUMN(),INDIRECT(ADDRESS(ROW(),COLUMN(),1,1,"MTT WIN")),INDIRECT(ADDRESS(ROW(),COLUMN(),1,1,"MTT WIN"))&amp;"-"&amp;INDIRECT(ADDRESS(COLUMN(),ROW(),1,1,"MTT WIN")))</f>
        <v>0-0</v>
      </c>
      <c r="Z54" s="11" t="str" cm="1">
        <f t="array" aca="1" ref="Z54" ca="1">IF(ROW()=COLUMN(),INDIRECT(ADDRESS(ROW(),COLUMN(),1,1,"MTT WIN")),INDIRECT(ADDRESS(ROW(),COLUMN(),1,1,"MTT WIN"))&amp;"-"&amp;INDIRECT(ADDRESS(COLUMN(),ROW(),1,1,"MTT WIN")))</f>
        <v>0-0</v>
      </c>
      <c r="AA54" s="11" t="str" cm="1">
        <f t="array" aca="1" ref="AA54" ca="1">IF(ROW()=COLUMN(),INDIRECT(ADDRESS(ROW(),COLUMN(),1,1,"MTT WIN")),INDIRECT(ADDRESS(ROW(),COLUMN(),1,1,"MTT WIN"))&amp;"-"&amp;INDIRECT(ADDRESS(COLUMN(),ROW(),1,1,"MTT WIN")))</f>
        <v>0-0</v>
      </c>
      <c r="AB54" s="11" t="str" cm="1">
        <f t="array" aca="1" ref="AB54" ca="1">IF(ROW()=COLUMN(),INDIRECT(ADDRESS(ROW(),COLUMN(),1,1,"MTT WIN")),INDIRECT(ADDRESS(ROW(),COLUMN(),1,1,"MTT WIN"))&amp;"-"&amp;INDIRECT(ADDRESS(COLUMN(),ROW(),1,1,"MTT WIN")))</f>
        <v>0-0</v>
      </c>
      <c r="AC54" s="11" t="str" cm="1">
        <f t="array" aca="1" ref="AC54" ca="1">IF(ROW()=COLUMN(),INDIRECT(ADDRESS(ROW(),COLUMN(),1,1,"MTT WIN")),INDIRECT(ADDRESS(ROW(),COLUMN(),1,1,"MTT WIN"))&amp;"-"&amp;INDIRECT(ADDRESS(COLUMN(),ROW(),1,1,"MTT WIN")))</f>
        <v>0-0</v>
      </c>
      <c r="AD54" s="11" t="str" cm="1">
        <f t="array" aca="1" ref="AD54" ca="1">IF(ROW()=COLUMN(),INDIRECT(ADDRESS(ROW(),COLUMN(),1,1,"MTT WIN")),INDIRECT(ADDRESS(ROW(),COLUMN(),1,1,"MTT WIN"))&amp;"-"&amp;INDIRECT(ADDRESS(COLUMN(),ROW(),1,1,"MTT WIN")))</f>
        <v>0-0</v>
      </c>
      <c r="AE54" s="11" t="str" cm="1">
        <f t="array" aca="1" ref="AE54" ca="1">IF(ROW()=COLUMN(),INDIRECT(ADDRESS(ROW(),COLUMN(),1,1,"MTT WIN")),INDIRECT(ADDRESS(ROW(),COLUMN(),1,1,"MTT WIN"))&amp;"-"&amp;INDIRECT(ADDRESS(COLUMN(),ROW(),1,1,"MTT WIN")))</f>
        <v>0-0</v>
      </c>
      <c r="AF54" s="11" t="str" cm="1">
        <f t="array" aca="1" ref="AF54" ca="1">IF(ROW()=COLUMN(),INDIRECT(ADDRESS(ROW(),COLUMN(),1,1,"MTT WIN")),INDIRECT(ADDRESS(ROW(),COLUMN(),1,1,"MTT WIN"))&amp;"-"&amp;INDIRECT(ADDRESS(COLUMN(),ROW(),1,1,"MTT WIN")))</f>
        <v>0-0</v>
      </c>
      <c r="AG54" s="11" t="str" cm="1">
        <f t="array" aca="1" ref="AG54" ca="1">IF(ROW()=COLUMN(),INDIRECT(ADDRESS(ROW(),COLUMN(),1,1,"MTT WIN")),INDIRECT(ADDRESS(ROW(),COLUMN(),1,1,"MTT WIN"))&amp;"-"&amp;INDIRECT(ADDRESS(COLUMN(),ROW(),1,1,"MTT WIN")))</f>
        <v>0-0</v>
      </c>
      <c r="AH54" s="11" t="str" cm="1">
        <f t="array" aca="1" ref="AH54" ca="1">IF(ROW()=COLUMN(),INDIRECT(ADDRESS(ROW(),COLUMN(),1,1,"MTT WIN")),INDIRECT(ADDRESS(ROW(),COLUMN(),1,1,"MTT WIN"))&amp;"-"&amp;INDIRECT(ADDRESS(COLUMN(),ROW(),1,1,"MTT WIN")))</f>
        <v>0-1</v>
      </c>
      <c r="AI54" s="11" t="str" cm="1">
        <f t="array" aca="1" ref="AI54" ca="1">IF(ROW()=COLUMN(),INDIRECT(ADDRESS(ROW(),COLUMN(),1,1,"MTT WIN")),INDIRECT(ADDRESS(ROW(),COLUMN(),1,1,"MTT WIN"))&amp;"-"&amp;INDIRECT(ADDRESS(COLUMN(),ROW(),1,1,"MTT WIN")))</f>
        <v>0-0</v>
      </c>
      <c r="AJ54" s="11" t="str" cm="1">
        <f t="array" aca="1" ref="AJ54" ca="1">IF(ROW()=COLUMN(),INDIRECT(ADDRESS(ROW(),COLUMN(),1,1,"MTT WIN")),INDIRECT(ADDRESS(ROW(),COLUMN(),1,1,"MTT WIN"))&amp;"-"&amp;INDIRECT(ADDRESS(COLUMN(),ROW(),1,1,"MTT WIN")))</f>
        <v>0-0</v>
      </c>
      <c r="AK54" s="11" t="str" cm="1">
        <f t="array" aca="1" ref="AK54" ca="1">IF(ROW()=COLUMN(),INDIRECT(ADDRESS(ROW(),COLUMN(),1,1,"MTT WIN")),INDIRECT(ADDRESS(ROW(),COLUMN(),1,1,"MTT WIN"))&amp;"-"&amp;INDIRECT(ADDRESS(COLUMN(),ROW(),1,1,"MTT WIN")))</f>
        <v>0-0</v>
      </c>
      <c r="AL54" s="11" t="str" cm="1">
        <f t="array" aca="1" ref="AL54" ca="1">IF(ROW()=COLUMN(),INDIRECT(ADDRESS(ROW(),COLUMN(),1,1,"MTT WIN")),INDIRECT(ADDRESS(ROW(),COLUMN(),1,1,"MTT WIN"))&amp;"-"&amp;INDIRECT(ADDRESS(COLUMN(),ROW(),1,1,"MTT WIN")))</f>
        <v>0-0</v>
      </c>
      <c r="AM54" s="11" t="str" cm="1">
        <f t="array" aca="1" ref="AM54" ca="1">IF(ROW()=COLUMN(),INDIRECT(ADDRESS(ROW(),COLUMN(),1,1,"MTT WIN")),INDIRECT(ADDRESS(ROW(),COLUMN(),1,1,"MTT WIN"))&amp;"-"&amp;INDIRECT(ADDRESS(COLUMN(),ROW(),1,1,"MTT WIN")))</f>
        <v>0-0</v>
      </c>
      <c r="AN54" s="11" t="str" cm="1">
        <f t="array" aca="1" ref="AN54" ca="1">IF(ROW()=COLUMN(),INDIRECT(ADDRESS(ROW(),COLUMN(),1,1,"MTT WIN")),INDIRECT(ADDRESS(ROW(),COLUMN(),1,1,"MTT WIN"))&amp;"-"&amp;INDIRECT(ADDRESS(COLUMN(),ROW(),1,1,"MTT WIN")))</f>
        <v>0-0</v>
      </c>
      <c r="AO54" s="11" t="str" cm="1">
        <f t="array" aca="1" ref="AO54" ca="1">IF(ROW()=COLUMN(),INDIRECT(ADDRESS(ROW(),COLUMN(),1,1,"MTT WIN")),INDIRECT(ADDRESS(ROW(),COLUMN(),1,1,"MTT WIN"))&amp;"-"&amp;INDIRECT(ADDRESS(COLUMN(),ROW(),1,1,"MTT WIN")))</f>
        <v>0-0</v>
      </c>
      <c r="AP54" s="11" t="str" cm="1">
        <f t="array" aca="1" ref="AP54" ca="1">IF(ROW()=COLUMN(),INDIRECT(ADDRESS(ROW(),COLUMN(),1,1,"MTT WIN")),INDIRECT(ADDRESS(ROW(),COLUMN(),1,1,"MTT WIN"))&amp;"-"&amp;INDIRECT(ADDRESS(COLUMN(),ROW(),1,1,"MTT WIN")))</f>
        <v>0-0</v>
      </c>
      <c r="AQ54" s="11" t="str" cm="1">
        <f t="array" aca="1" ref="AQ54" ca="1">IF(ROW()=COLUMN(),INDIRECT(ADDRESS(ROW(),COLUMN(),1,1,"MTT WIN")),INDIRECT(ADDRESS(ROW(),COLUMN(),1,1,"MTT WIN"))&amp;"-"&amp;INDIRECT(ADDRESS(COLUMN(),ROW(),1,1,"MTT WIN")))</f>
        <v>0-0</v>
      </c>
      <c r="AR54" s="11" t="str" cm="1">
        <f t="array" aca="1" ref="AR54" ca="1">IF(ROW()=COLUMN(),INDIRECT(ADDRESS(ROW(),COLUMN(),1,1,"MTT WIN")),INDIRECT(ADDRESS(ROW(),COLUMN(),1,1,"MTT WIN"))&amp;"-"&amp;INDIRECT(ADDRESS(COLUMN(),ROW(),1,1,"MTT WIN")))</f>
        <v>0-0</v>
      </c>
      <c r="AS54" s="11" t="str" cm="1">
        <f t="array" aca="1" ref="AS54" ca="1">IF(ROW()=COLUMN(),INDIRECT(ADDRESS(ROW(),COLUMN(),1,1,"MTT WIN")),INDIRECT(ADDRESS(ROW(),COLUMN(),1,1,"MTT WIN"))&amp;"-"&amp;INDIRECT(ADDRESS(COLUMN(),ROW(),1,1,"MTT WIN")))</f>
        <v>0-0</v>
      </c>
      <c r="AT54" s="11" t="str" cm="1">
        <f t="array" aca="1" ref="AT54" ca="1">IF(ROW()=COLUMN(),INDIRECT(ADDRESS(ROW(),COLUMN(),1,1,"MTT WIN")),INDIRECT(ADDRESS(ROW(),COLUMN(),1,1,"MTT WIN"))&amp;"-"&amp;INDIRECT(ADDRESS(COLUMN(),ROW(),1,1,"MTT WIN")))</f>
        <v>0-0</v>
      </c>
      <c r="AU54" s="11" t="str" cm="1">
        <f t="array" aca="1" ref="AU54" ca="1">IF(ROW()=COLUMN(),INDIRECT(ADDRESS(ROW(),COLUMN(),1,1,"MTT WIN")),INDIRECT(ADDRESS(ROW(),COLUMN(),1,1,"MTT WIN"))&amp;"-"&amp;INDIRECT(ADDRESS(COLUMN(),ROW(),1,1,"MTT WIN")))</f>
        <v>0-0</v>
      </c>
      <c r="AV54" s="11" t="str" cm="1">
        <f t="array" aca="1" ref="AV54" ca="1">IF(ROW()=COLUMN(),INDIRECT(ADDRESS(ROW(),COLUMN(),1,1,"MTT WIN")),INDIRECT(ADDRESS(ROW(),COLUMN(),1,1,"MTT WIN"))&amp;"-"&amp;INDIRECT(ADDRESS(COLUMN(),ROW(),1,1,"MTT WIN")))</f>
        <v>0-0</v>
      </c>
      <c r="AW54" s="11" t="str" cm="1">
        <f t="array" aca="1" ref="AW54" ca="1">IF(ROW()=COLUMN(),INDIRECT(ADDRESS(ROW(),COLUMN(),1,1,"MTT WIN")),INDIRECT(ADDRESS(ROW(),COLUMN(),1,1,"MTT WIN"))&amp;"-"&amp;INDIRECT(ADDRESS(COLUMN(),ROW(),1,1,"MTT WIN")))</f>
        <v>0-0</v>
      </c>
      <c r="AX54" s="11" t="str" cm="1">
        <f t="array" aca="1" ref="AX54" ca="1">IF(ROW()=COLUMN(),INDIRECT(ADDRESS(ROW(),COLUMN(),1,1,"MTT WIN")),INDIRECT(ADDRESS(ROW(),COLUMN(),1,1,"MTT WIN"))&amp;"-"&amp;INDIRECT(ADDRESS(COLUMN(),ROW(),1,1,"MTT WIN")))</f>
        <v>0-0</v>
      </c>
      <c r="AY54" s="11" t="str" cm="1">
        <f t="array" aca="1" ref="AY54" ca="1">IF(ROW()=COLUMN(),INDIRECT(ADDRESS(ROW(),COLUMN(),1,1,"MTT WIN")),INDIRECT(ADDRESS(ROW(),COLUMN(),1,1,"MTT WIN"))&amp;"-"&amp;INDIRECT(ADDRESS(COLUMN(),ROW(),1,1,"MTT WIN")))</f>
        <v>0-0</v>
      </c>
      <c r="AZ54" s="11" t="str" cm="1">
        <f t="array" aca="1" ref="AZ54" ca="1">IF(ROW()=COLUMN(),INDIRECT(ADDRESS(ROW(),COLUMN(),1,1,"MTT WIN")),INDIRECT(ADDRESS(ROW(),COLUMN(),1,1,"MTT WIN"))&amp;"-"&amp;INDIRECT(ADDRESS(COLUMN(),ROW(),1,1,"MTT WIN")))</f>
        <v>0-0</v>
      </c>
      <c r="BA54" s="11" t="str" cm="1">
        <f t="array" aca="1" ref="BA54" ca="1">IF(ROW()=COLUMN(),INDIRECT(ADDRESS(ROW(),COLUMN(),1,1,"MTT WIN")),INDIRECT(ADDRESS(ROW(),COLUMN(),1,1,"MTT WIN"))&amp;"-"&amp;INDIRECT(ADDRESS(COLUMN(),ROW(),1,1,"MTT WIN")))</f>
        <v>0-0</v>
      </c>
      <c r="BB54" s="11" cm="1">
        <f t="array" aca="1" ref="BB54" ca="1">IF(ROW()=COLUMN(),INDIRECT(ADDRESS(ROW(),COLUMN(),1,1,"MTT WIN")),INDIRECT(ADDRESS(ROW(),COLUMN(),1,1,"MTT WIN"))&amp;"-"&amp;INDIRECT(ADDRESS(COLUMN(),ROW(),1,1,"MTT WIN")))</f>
        <v>0</v>
      </c>
      <c r="BC54" s="11" t="str" cm="1">
        <f t="array" aca="1" ref="BC54" ca="1">IF(ROW()=COLUMN(),INDIRECT(ADDRESS(ROW(),COLUMN(),1,1,"MTT WIN")),INDIRECT(ADDRESS(ROW(),COLUMN(),1,1,"MTT WIN"))&amp;"-"&amp;INDIRECT(ADDRESS(COLUMN(),ROW(),1,1,"MTT WIN")))</f>
        <v>0-0</v>
      </c>
      <c r="BD54" s="11" t="str" cm="1">
        <f t="array" aca="1" ref="BD54" ca="1">IF(ROW()=COLUMN(),INDIRECT(ADDRESS(ROW(),COLUMN(),1,1,"MTT WIN")),INDIRECT(ADDRESS(ROW(),COLUMN(),1,1,"MTT WIN"))&amp;"-"&amp;INDIRECT(ADDRESS(COLUMN(),ROW(),1,1,"MTT WIN")))</f>
        <v>0-0</v>
      </c>
      <c r="BE54" s="11" t="str" cm="1">
        <f t="array" aca="1" ref="BE54" ca="1">IF(ROW()=COLUMN(),INDIRECT(ADDRESS(ROW(),COLUMN(),1,1,"MTT WIN")),INDIRECT(ADDRESS(ROW(),COLUMN(),1,1,"MTT WIN"))&amp;"-"&amp;INDIRECT(ADDRESS(COLUMN(),ROW(),1,1,"MTT WIN")))</f>
        <v>0-0</v>
      </c>
      <c r="BF54" s="11" t="str" cm="1">
        <f t="array" aca="1" ref="BF54" ca="1">IF(ROW()=COLUMN(),INDIRECT(ADDRESS(ROW(),COLUMN(),1,1,"MTT WIN")),INDIRECT(ADDRESS(ROW(),COLUMN(),1,1,"MTT WIN"))&amp;"-"&amp;INDIRECT(ADDRESS(COLUMN(),ROW(),1,1,"MTT WIN")))</f>
        <v>0-0</v>
      </c>
    </row>
    <row r="55" spans="1:58" ht="55" customHeight="1" x14ac:dyDescent="0.3">
      <c r="A55" s="3" t="str">
        <f ca="1">MATCHUP!A55</f>
        <v>Goblin Combo</v>
      </c>
      <c r="B55" s="11" t="str" cm="1">
        <f t="array" aca="1" ref="B55" ca="1">IF(ROW()=COLUMN(),INDIRECT(ADDRESS(ROW(),COLUMN(),1,1,"MTT WIN")),INDIRECT(ADDRESS(ROW(),COLUMN(),1,1,"MTT WIN"))&amp;"-"&amp;INDIRECT(ADDRESS(COLUMN(),ROW(),1,1,"MTT WIN")))</f>
        <v>0-0</v>
      </c>
      <c r="C55" s="11" t="str" cm="1">
        <f t="array" aca="1" ref="C55" ca="1">IF(ROW()=COLUMN(),INDIRECT(ADDRESS(ROW(),COLUMN(),1,1,"MTT WIN")),INDIRECT(ADDRESS(ROW(),COLUMN(),1,1,"MTT WIN"))&amp;"-"&amp;INDIRECT(ADDRESS(COLUMN(),ROW(),1,1,"MTT WIN")))</f>
        <v>0-0</v>
      </c>
      <c r="D55" s="11" t="str" cm="1">
        <f t="array" aca="1" ref="D55" ca="1">IF(ROW()=COLUMN(),INDIRECT(ADDRESS(ROW(),COLUMN(),1,1,"MTT WIN")),INDIRECT(ADDRESS(ROW(),COLUMN(),1,1,"MTT WIN"))&amp;"-"&amp;INDIRECT(ADDRESS(COLUMN(),ROW(),1,1,"MTT WIN")))</f>
        <v>0-1</v>
      </c>
      <c r="E55" s="11" t="str" cm="1">
        <f t="array" aca="1" ref="E55" ca="1">IF(ROW()=COLUMN(),INDIRECT(ADDRESS(ROW(),COLUMN(),1,1,"MTT WIN")),INDIRECT(ADDRESS(ROW(),COLUMN(),1,1,"MTT WIN"))&amp;"-"&amp;INDIRECT(ADDRESS(COLUMN(),ROW(),1,1,"MTT WIN")))</f>
        <v>0-0</v>
      </c>
      <c r="F55" s="11" t="str" cm="1">
        <f t="array" aca="1" ref="F55" ca="1">IF(ROW()=COLUMN(),INDIRECT(ADDRESS(ROW(),COLUMN(),1,1,"MTT WIN")),INDIRECT(ADDRESS(ROW(),COLUMN(),1,1,"MTT WIN"))&amp;"-"&amp;INDIRECT(ADDRESS(COLUMN(),ROW(),1,1,"MTT WIN")))</f>
        <v>0-1</v>
      </c>
      <c r="G55" s="11" t="str" cm="1">
        <f t="array" aca="1" ref="G55" ca="1">IF(ROW()=COLUMN(),INDIRECT(ADDRESS(ROW(),COLUMN(),1,1,"MTT WIN")),INDIRECT(ADDRESS(ROW(),COLUMN(),1,1,"MTT WIN"))&amp;"-"&amp;INDIRECT(ADDRESS(COLUMN(),ROW(),1,1,"MTT WIN")))</f>
        <v>0-1</v>
      </c>
      <c r="H55" s="11" t="str" cm="1">
        <f t="array" aca="1" ref="H55" ca="1">IF(ROW()=COLUMN(),INDIRECT(ADDRESS(ROW(),COLUMN(),1,1,"MTT WIN")),INDIRECT(ADDRESS(ROW(),COLUMN(),1,1,"MTT WIN"))&amp;"-"&amp;INDIRECT(ADDRESS(COLUMN(),ROW(),1,1,"MTT WIN")))</f>
        <v>0-0</v>
      </c>
      <c r="I55" s="11" t="str" cm="1">
        <f t="array" aca="1" ref="I55" ca="1">IF(ROW()=COLUMN(),INDIRECT(ADDRESS(ROW(),COLUMN(),1,1,"MTT WIN")),INDIRECT(ADDRESS(ROW(),COLUMN(),1,1,"MTT WIN"))&amp;"-"&amp;INDIRECT(ADDRESS(COLUMN(),ROW(),1,1,"MTT WIN")))</f>
        <v>0-1</v>
      </c>
      <c r="J55" s="11" t="str" cm="1">
        <f t="array" aca="1" ref="J55" ca="1">IF(ROW()=COLUMN(),INDIRECT(ADDRESS(ROW(),COLUMN(),1,1,"MTT WIN")),INDIRECT(ADDRESS(ROW(),COLUMN(),1,1,"MTT WIN"))&amp;"-"&amp;INDIRECT(ADDRESS(COLUMN(),ROW(),1,1,"MTT WIN")))</f>
        <v>0-0</v>
      </c>
      <c r="K55" s="11" t="str" cm="1">
        <f t="array" aca="1" ref="K55" ca="1">IF(ROW()=COLUMN(),INDIRECT(ADDRESS(ROW(),COLUMN(),1,1,"MTT WIN")),INDIRECT(ADDRESS(ROW(),COLUMN(),1,1,"MTT WIN"))&amp;"-"&amp;INDIRECT(ADDRESS(COLUMN(),ROW(),1,1,"MTT WIN")))</f>
        <v>0-0</v>
      </c>
      <c r="L55" s="11" t="str" cm="1">
        <f t="array" aca="1" ref="L55" ca="1">IF(ROW()=COLUMN(),INDIRECT(ADDRESS(ROW(),COLUMN(),1,1,"MTT WIN")),INDIRECT(ADDRESS(ROW(),COLUMN(),1,1,"MTT WIN"))&amp;"-"&amp;INDIRECT(ADDRESS(COLUMN(),ROW(),1,1,"MTT WIN")))</f>
        <v>1-0</v>
      </c>
      <c r="M55" s="11" t="str" cm="1">
        <f t="array" aca="1" ref="M55" ca="1">IF(ROW()=COLUMN(),INDIRECT(ADDRESS(ROW(),COLUMN(),1,1,"MTT WIN")),INDIRECT(ADDRESS(ROW(),COLUMN(),1,1,"MTT WIN"))&amp;"-"&amp;INDIRECT(ADDRESS(COLUMN(),ROW(),1,1,"MTT WIN")))</f>
        <v>0-0</v>
      </c>
      <c r="N55" s="11" t="str" cm="1">
        <f t="array" aca="1" ref="N55" ca="1">IF(ROW()=COLUMN(),INDIRECT(ADDRESS(ROW(),COLUMN(),1,1,"MTT WIN")),INDIRECT(ADDRESS(ROW(),COLUMN(),1,1,"MTT WIN"))&amp;"-"&amp;INDIRECT(ADDRESS(COLUMN(),ROW(),1,1,"MTT WIN")))</f>
        <v>0-0</v>
      </c>
      <c r="O55" s="11" t="str" cm="1">
        <f t="array" aca="1" ref="O55" ca="1">IF(ROW()=COLUMN(),INDIRECT(ADDRESS(ROW(),COLUMN(),1,1,"MTT WIN")),INDIRECT(ADDRESS(ROW(),COLUMN(),1,1,"MTT WIN"))&amp;"-"&amp;INDIRECT(ADDRESS(COLUMN(),ROW(),1,1,"MTT WIN")))</f>
        <v>0-0</v>
      </c>
      <c r="P55" s="11" t="str" cm="1">
        <f t="array" aca="1" ref="P55" ca="1">IF(ROW()=COLUMN(),INDIRECT(ADDRESS(ROW(),COLUMN(),1,1,"MTT WIN")),INDIRECT(ADDRESS(ROW(),COLUMN(),1,1,"MTT WIN"))&amp;"-"&amp;INDIRECT(ADDRESS(COLUMN(),ROW(),1,1,"MTT WIN")))</f>
        <v>0-0</v>
      </c>
      <c r="Q55" s="11" t="str" cm="1">
        <f t="array" aca="1" ref="Q55" ca="1">IF(ROW()=COLUMN(),INDIRECT(ADDRESS(ROW(),COLUMN(),1,1,"MTT WIN")),INDIRECT(ADDRESS(ROW(),COLUMN(),1,1,"MTT WIN"))&amp;"-"&amp;INDIRECT(ADDRESS(COLUMN(),ROW(),1,1,"MTT WIN")))</f>
        <v>0-1</v>
      </c>
      <c r="R55" s="11" t="str" cm="1">
        <f t="array" aca="1" ref="R55" ca="1">IF(ROW()=COLUMN(),INDIRECT(ADDRESS(ROW(),COLUMN(),1,1,"MTT WIN")),INDIRECT(ADDRESS(ROW(),COLUMN(),1,1,"MTT WIN"))&amp;"-"&amp;INDIRECT(ADDRESS(COLUMN(),ROW(),1,1,"MTT WIN")))</f>
        <v>0-0</v>
      </c>
      <c r="S55" s="11" t="str" cm="1">
        <f t="array" aca="1" ref="S55" ca="1">IF(ROW()=COLUMN(),INDIRECT(ADDRESS(ROW(),COLUMN(),1,1,"MTT WIN")),INDIRECT(ADDRESS(ROW(),COLUMN(),1,1,"MTT WIN"))&amp;"-"&amp;INDIRECT(ADDRESS(COLUMN(),ROW(),1,1,"MTT WIN")))</f>
        <v>0-0</v>
      </c>
      <c r="T55" s="11" t="str" cm="1">
        <f t="array" aca="1" ref="T55" ca="1">IF(ROW()=COLUMN(),INDIRECT(ADDRESS(ROW(),COLUMN(),1,1,"MTT WIN")),INDIRECT(ADDRESS(ROW(),COLUMN(),1,1,"MTT WIN"))&amp;"-"&amp;INDIRECT(ADDRESS(COLUMN(),ROW(),1,1,"MTT WIN")))</f>
        <v>0-1</v>
      </c>
      <c r="U55" s="11" t="str" cm="1">
        <f t="array" aca="1" ref="U55" ca="1">IF(ROW()=COLUMN(),INDIRECT(ADDRESS(ROW(),COLUMN(),1,1,"MTT WIN")),INDIRECT(ADDRESS(ROW(),COLUMN(),1,1,"MTT WIN"))&amp;"-"&amp;INDIRECT(ADDRESS(COLUMN(),ROW(),1,1,"MTT WIN")))</f>
        <v>0-0</v>
      </c>
      <c r="V55" s="11" t="str" cm="1">
        <f t="array" aca="1" ref="V55" ca="1">IF(ROW()=COLUMN(),INDIRECT(ADDRESS(ROW(),COLUMN(),1,1,"MTT WIN")),INDIRECT(ADDRESS(ROW(),COLUMN(),1,1,"MTT WIN"))&amp;"-"&amp;INDIRECT(ADDRESS(COLUMN(),ROW(),1,1,"MTT WIN")))</f>
        <v>0-0</v>
      </c>
      <c r="W55" s="11" t="str" cm="1">
        <f t="array" aca="1" ref="W55" ca="1">IF(ROW()=COLUMN(),INDIRECT(ADDRESS(ROW(),COLUMN(),1,1,"MTT WIN")),INDIRECT(ADDRESS(ROW(),COLUMN(),1,1,"MTT WIN"))&amp;"-"&amp;INDIRECT(ADDRESS(COLUMN(),ROW(),1,1,"MTT WIN")))</f>
        <v>0-0</v>
      </c>
      <c r="X55" s="11" t="str" cm="1">
        <f t="array" aca="1" ref="X55" ca="1">IF(ROW()=COLUMN(),INDIRECT(ADDRESS(ROW(),COLUMN(),1,1,"MTT WIN")),INDIRECT(ADDRESS(ROW(),COLUMN(),1,1,"MTT WIN"))&amp;"-"&amp;INDIRECT(ADDRESS(COLUMN(),ROW(),1,1,"MTT WIN")))</f>
        <v>0-0</v>
      </c>
      <c r="Y55" s="11" t="str" cm="1">
        <f t="array" aca="1" ref="Y55" ca="1">IF(ROW()=COLUMN(),INDIRECT(ADDRESS(ROW(),COLUMN(),1,1,"MTT WIN")),INDIRECT(ADDRESS(ROW(),COLUMN(),1,1,"MTT WIN"))&amp;"-"&amp;INDIRECT(ADDRESS(COLUMN(),ROW(),1,1,"MTT WIN")))</f>
        <v>0-0</v>
      </c>
      <c r="Z55" s="11" t="str" cm="1">
        <f t="array" aca="1" ref="Z55" ca="1">IF(ROW()=COLUMN(),INDIRECT(ADDRESS(ROW(),COLUMN(),1,1,"MTT WIN")),INDIRECT(ADDRESS(ROW(),COLUMN(),1,1,"MTT WIN"))&amp;"-"&amp;INDIRECT(ADDRESS(COLUMN(),ROW(),1,1,"MTT WIN")))</f>
        <v>0-0</v>
      </c>
      <c r="AA55" s="11" t="str" cm="1">
        <f t="array" aca="1" ref="AA55" ca="1">IF(ROW()=COLUMN(),INDIRECT(ADDRESS(ROW(),COLUMN(),1,1,"MTT WIN")),INDIRECT(ADDRESS(ROW(),COLUMN(),1,1,"MTT WIN"))&amp;"-"&amp;INDIRECT(ADDRESS(COLUMN(),ROW(),1,1,"MTT WIN")))</f>
        <v>0-0</v>
      </c>
      <c r="AB55" s="11" t="str" cm="1">
        <f t="array" aca="1" ref="AB55" ca="1">IF(ROW()=COLUMN(),INDIRECT(ADDRESS(ROW(),COLUMN(),1,1,"MTT WIN")),INDIRECT(ADDRESS(ROW(),COLUMN(),1,1,"MTT WIN"))&amp;"-"&amp;INDIRECT(ADDRESS(COLUMN(),ROW(),1,1,"MTT WIN")))</f>
        <v>0-0</v>
      </c>
      <c r="AC55" s="11" t="str" cm="1">
        <f t="array" aca="1" ref="AC55" ca="1">IF(ROW()=COLUMN(),INDIRECT(ADDRESS(ROW(),COLUMN(),1,1,"MTT WIN")),INDIRECT(ADDRESS(ROW(),COLUMN(),1,1,"MTT WIN"))&amp;"-"&amp;INDIRECT(ADDRESS(COLUMN(),ROW(),1,1,"MTT WIN")))</f>
        <v>0-0</v>
      </c>
      <c r="AD55" s="11" t="str" cm="1">
        <f t="array" aca="1" ref="AD55" ca="1">IF(ROW()=COLUMN(),INDIRECT(ADDRESS(ROW(),COLUMN(),1,1,"MTT WIN")),INDIRECT(ADDRESS(ROW(),COLUMN(),1,1,"MTT WIN"))&amp;"-"&amp;INDIRECT(ADDRESS(COLUMN(),ROW(),1,1,"MTT WIN")))</f>
        <v>0-0</v>
      </c>
      <c r="AE55" s="11" t="str" cm="1">
        <f t="array" aca="1" ref="AE55" ca="1">IF(ROW()=COLUMN(),INDIRECT(ADDRESS(ROW(),COLUMN(),1,1,"MTT WIN")),INDIRECT(ADDRESS(ROW(),COLUMN(),1,1,"MTT WIN"))&amp;"-"&amp;INDIRECT(ADDRESS(COLUMN(),ROW(),1,1,"MTT WIN")))</f>
        <v>0-0</v>
      </c>
      <c r="AF55" s="11" t="str" cm="1">
        <f t="array" aca="1" ref="AF55" ca="1">IF(ROW()=COLUMN(),INDIRECT(ADDRESS(ROW(),COLUMN(),1,1,"MTT WIN")),INDIRECT(ADDRESS(ROW(),COLUMN(),1,1,"MTT WIN"))&amp;"-"&amp;INDIRECT(ADDRESS(COLUMN(),ROW(),1,1,"MTT WIN")))</f>
        <v>0-0</v>
      </c>
      <c r="AG55" s="11" t="str" cm="1">
        <f t="array" aca="1" ref="AG55" ca="1">IF(ROW()=COLUMN(),INDIRECT(ADDRESS(ROW(),COLUMN(),1,1,"MTT WIN")),INDIRECT(ADDRESS(ROW(),COLUMN(),1,1,"MTT WIN"))&amp;"-"&amp;INDIRECT(ADDRESS(COLUMN(),ROW(),1,1,"MTT WIN")))</f>
        <v>0-0</v>
      </c>
      <c r="AH55" s="11" t="str" cm="1">
        <f t="array" aca="1" ref="AH55" ca="1">IF(ROW()=COLUMN(),INDIRECT(ADDRESS(ROW(),COLUMN(),1,1,"MTT WIN")),INDIRECT(ADDRESS(ROW(),COLUMN(),1,1,"MTT WIN"))&amp;"-"&amp;INDIRECT(ADDRESS(COLUMN(),ROW(),1,1,"MTT WIN")))</f>
        <v>0-0</v>
      </c>
      <c r="AI55" s="11" t="str" cm="1">
        <f t="array" aca="1" ref="AI55" ca="1">IF(ROW()=COLUMN(),INDIRECT(ADDRESS(ROW(),COLUMN(),1,1,"MTT WIN")),INDIRECT(ADDRESS(ROW(),COLUMN(),1,1,"MTT WIN"))&amp;"-"&amp;INDIRECT(ADDRESS(COLUMN(),ROW(),1,1,"MTT WIN")))</f>
        <v>0-0</v>
      </c>
      <c r="AJ55" s="11" t="str" cm="1">
        <f t="array" aca="1" ref="AJ55" ca="1">IF(ROW()=COLUMN(),INDIRECT(ADDRESS(ROW(),COLUMN(),1,1,"MTT WIN")),INDIRECT(ADDRESS(ROW(),COLUMN(),1,1,"MTT WIN"))&amp;"-"&amp;INDIRECT(ADDRESS(COLUMN(),ROW(),1,1,"MTT WIN")))</f>
        <v>0-0</v>
      </c>
      <c r="AK55" s="11" t="str" cm="1">
        <f t="array" aca="1" ref="AK55" ca="1">IF(ROW()=COLUMN(),INDIRECT(ADDRESS(ROW(),COLUMN(),1,1,"MTT WIN")),INDIRECT(ADDRESS(ROW(),COLUMN(),1,1,"MTT WIN"))&amp;"-"&amp;INDIRECT(ADDRESS(COLUMN(),ROW(),1,1,"MTT WIN")))</f>
        <v>0-0</v>
      </c>
      <c r="AL55" s="11" t="str" cm="1">
        <f t="array" aca="1" ref="AL55" ca="1">IF(ROW()=COLUMN(),INDIRECT(ADDRESS(ROW(),COLUMN(),1,1,"MTT WIN")),INDIRECT(ADDRESS(ROW(),COLUMN(),1,1,"MTT WIN"))&amp;"-"&amp;INDIRECT(ADDRESS(COLUMN(),ROW(),1,1,"MTT WIN")))</f>
        <v>0-0</v>
      </c>
      <c r="AM55" s="11" t="str" cm="1">
        <f t="array" aca="1" ref="AM55" ca="1">IF(ROW()=COLUMN(),INDIRECT(ADDRESS(ROW(),COLUMN(),1,1,"MTT WIN")),INDIRECT(ADDRESS(ROW(),COLUMN(),1,1,"MTT WIN"))&amp;"-"&amp;INDIRECT(ADDRESS(COLUMN(),ROW(),1,1,"MTT WIN")))</f>
        <v>0-0</v>
      </c>
      <c r="AN55" s="11" t="str" cm="1">
        <f t="array" aca="1" ref="AN55" ca="1">IF(ROW()=COLUMN(),INDIRECT(ADDRESS(ROW(),COLUMN(),1,1,"MTT WIN")),INDIRECT(ADDRESS(ROW(),COLUMN(),1,1,"MTT WIN"))&amp;"-"&amp;INDIRECT(ADDRESS(COLUMN(),ROW(),1,1,"MTT WIN")))</f>
        <v>0-0</v>
      </c>
      <c r="AO55" s="11" t="str" cm="1">
        <f t="array" aca="1" ref="AO55" ca="1">IF(ROW()=COLUMN(),INDIRECT(ADDRESS(ROW(),COLUMN(),1,1,"MTT WIN")),INDIRECT(ADDRESS(ROW(),COLUMN(),1,1,"MTT WIN"))&amp;"-"&amp;INDIRECT(ADDRESS(COLUMN(),ROW(),1,1,"MTT WIN")))</f>
        <v>0-0</v>
      </c>
      <c r="AP55" s="11" t="str" cm="1">
        <f t="array" aca="1" ref="AP55" ca="1">IF(ROW()=COLUMN(),INDIRECT(ADDRESS(ROW(),COLUMN(),1,1,"MTT WIN")),INDIRECT(ADDRESS(ROW(),COLUMN(),1,1,"MTT WIN"))&amp;"-"&amp;INDIRECT(ADDRESS(COLUMN(),ROW(),1,1,"MTT WIN")))</f>
        <v>0-0</v>
      </c>
      <c r="AQ55" s="11" t="str" cm="1">
        <f t="array" aca="1" ref="AQ55" ca="1">IF(ROW()=COLUMN(),INDIRECT(ADDRESS(ROW(),COLUMN(),1,1,"MTT WIN")),INDIRECT(ADDRESS(ROW(),COLUMN(),1,1,"MTT WIN"))&amp;"-"&amp;INDIRECT(ADDRESS(COLUMN(),ROW(),1,1,"MTT WIN")))</f>
        <v>0-0</v>
      </c>
      <c r="AR55" s="11" t="str" cm="1">
        <f t="array" aca="1" ref="AR55" ca="1">IF(ROW()=COLUMN(),INDIRECT(ADDRESS(ROW(),COLUMN(),1,1,"MTT WIN")),INDIRECT(ADDRESS(ROW(),COLUMN(),1,1,"MTT WIN"))&amp;"-"&amp;INDIRECT(ADDRESS(COLUMN(),ROW(),1,1,"MTT WIN")))</f>
        <v>0-0</v>
      </c>
      <c r="AS55" s="11" t="str" cm="1">
        <f t="array" aca="1" ref="AS55" ca="1">IF(ROW()=COLUMN(),INDIRECT(ADDRESS(ROW(),COLUMN(),1,1,"MTT WIN")),INDIRECT(ADDRESS(ROW(),COLUMN(),1,1,"MTT WIN"))&amp;"-"&amp;INDIRECT(ADDRESS(COLUMN(),ROW(),1,1,"MTT WIN")))</f>
        <v>0-0</v>
      </c>
      <c r="AT55" s="11" t="str" cm="1">
        <f t="array" aca="1" ref="AT55" ca="1">IF(ROW()=COLUMN(),INDIRECT(ADDRESS(ROW(),COLUMN(),1,1,"MTT WIN")),INDIRECT(ADDRESS(ROW(),COLUMN(),1,1,"MTT WIN"))&amp;"-"&amp;INDIRECT(ADDRESS(COLUMN(),ROW(),1,1,"MTT WIN")))</f>
        <v>0-0</v>
      </c>
      <c r="AU55" s="11" t="str" cm="1">
        <f t="array" aca="1" ref="AU55" ca="1">IF(ROW()=COLUMN(),INDIRECT(ADDRESS(ROW(),COLUMN(),1,1,"MTT WIN")),INDIRECT(ADDRESS(ROW(),COLUMN(),1,1,"MTT WIN"))&amp;"-"&amp;INDIRECT(ADDRESS(COLUMN(),ROW(),1,1,"MTT WIN")))</f>
        <v>0-0</v>
      </c>
      <c r="AV55" s="11" t="str" cm="1">
        <f t="array" aca="1" ref="AV55" ca="1">IF(ROW()=COLUMN(),INDIRECT(ADDRESS(ROW(),COLUMN(),1,1,"MTT WIN")),INDIRECT(ADDRESS(ROW(),COLUMN(),1,1,"MTT WIN"))&amp;"-"&amp;INDIRECT(ADDRESS(COLUMN(),ROW(),1,1,"MTT WIN")))</f>
        <v>0-0</v>
      </c>
      <c r="AW55" s="11" t="str" cm="1">
        <f t="array" aca="1" ref="AW55" ca="1">IF(ROW()=COLUMN(),INDIRECT(ADDRESS(ROW(),COLUMN(),1,1,"MTT WIN")),INDIRECT(ADDRESS(ROW(),COLUMN(),1,1,"MTT WIN"))&amp;"-"&amp;INDIRECT(ADDRESS(COLUMN(),ROW(),1,1,"MTT WIN")))</f>
        <v>0-0</v>
      </c>
      <c r="AX55" s="11" t="str" cm="1">
        <f t="array" aca="1" ref="AX55" ca="1">IF(ROW()=COLUMN(),INDIRECT(ADDRESS(ROW(),COLUMN(),1,1,"MTT WIN")),INDIRECT(ADDRESS(ROW(),COLUMN(),1,1,"MTT WIN"))&amp;"-"&amp;INDIRECT(ADDRESS(COLUMN(),ROW(),1,1,"MTT WIN")))</f>
        <v>0-0</v>
      </c>
      <c r="AY55" s="11" t="str" cm="1">
        <f t="array" aca="1" ref="AY55" ca="1">IF(ROW()=COLUMN(),INDIRECT(ADDRESS(ROW(),COLUMN(),1,1,"MTT WIN")),INDIRECT(ADDRESS(ROW(),COLUMN(),1,1,"MTT WIN"))&amp;"-"&amp;INDIRECT(ADDRESS(COLUMN(),ROW(),1,1,"MTT WIN")))</f>
        <v>0-0</v>
      </c>
      <c r="AZ55" s="11" t="str" cm="1">
        <f t="array" aca="1" ref="AZ55" ca="1">IF(ROW()=COLUMN(),INDIRECT(ADDRESS(ROW(),COLUMN(),1,1,"MTT WIN")),INDIRECT(ADDRESS(ROW(),COLUMN(),1,1,"MTT WIN"))&amp;"-"&amp;INDIRECT(ADDRESS(COLUMN(),ROW(),1,1,"MTT WIN")))</f>
        <v>0-0</v>
      </c>
      <c r="BA55" s="11" t="str" cm="1">
        <f t="array" aca="1" ref="BA55" ca="1">IF(ROW()=COLUMN(),INDIRECT(ADDRESS(ROW(),COLUMN(),1,1,"MTT WIN")),INDIRECT(ADDRESS(ROW(),COLUMN(),1,1,"MTT WIN"))&amp;"-"&amp;INDIRECT(ADDRESS(COLUMN(),ROW(),1,1,"MTT WIN")))</f>
        <v>0-0</v>
      </c>
      <c r="BB55" s="11" t="str" cm="1">
        <f t="array" aca="1" ref="BB55" ca="1">IF(ROW()=COLUMN(),INDIRECT(ADDRESS(ROW(),COLUMN(),1,1,"MTT WIN")),INDIRECT(ADDRESS(ROW(),COLUMN(),1,1,"MTT WIN"))&amp;"-"&amp;INDIRECT(ADDRESS(COLUMN(),ROW(),1,1,"MTT WIN")))</f>
        <v>0-0</v>
      </c>
      <c r="BC55" s="11" cm="1">
        <f t="array" aca="1" ref="BC55" ca="1">IF(ROW()=COLUMN(),INDIRECT(ADDRESS(ROW(),COLUMN(),1,1,"MTT WIN")),INDIRECT(ADDRESS(ROW(),COLUMN(),1,1,"MTT WIN"))&amp;"-"&amp;INDIRECT(ADDRESS(COLUMN(),ROW(),1,1,"MTT WIN")))</f>
        <v>0</v>
      </c>
      <c r="BD55" s="11" t="str" cm="1">
        <f t="array" aca="1" ref="BD55" ca="1">IF(ROW()=COLUMN(),INDIRECT(ADDRESS(ROW(),COLUMN(),1,1,"MTT WIN")),INDIRECT(ADDRESS(ROW(),COLUMN(),1,1,"MTT WIN"))&amp;"-"&amp;INDIRECT(ADDRESS(COLUMN(),ROW(),1,1,"MTT WIN")))</f>
        <v>0-0</v>
      </c>
      <c r="BE55" s="11" t="str" cm="1">
        <f t="array" aca="1" ref="BE55" ca="1">IF(ROW()=COLUMN(),INDIRECT(ADDRESS(ROW(),COLUMN(),1,1,"MTT WIN")),INDIRECT(ADDRESS(ROW(),COLUMN(),1,1,"MTT WIN"))&amp;"-"&amp;INDIRECT(ADDRESS(COLUMN(),ROW(),1,1,"MTT WIN")))</f>
        <v>1-0</v>
      </c>
      <c r="BF55" s="11" t="str" cm="1">
        <f t="array" aca="1" ref="BF55" ca="1">IF(ROW()=COLUMN(),INDIRECT(ADDRESS(ROW(),COLUMN(),1,1,"MTT WIN")),INDIRECT(ADDRESS(ROW(),COLUMN(),1,1,"MTT WIN"))&amp;"-"&amp;INDIRECT(ADDRESS(COLUMN(),ROW(),1,1,"MTT WIN")))</f>
        <v>0-0</v>
      </c>
    </row>
    <row r="56" spans="1:58" ht="55" customHeight="1" x14ac:dyDescent="0.3">
      <c r="A56" s="3" t="str">
        <f ca="1">MATCHUP!A56</f>
        <v>Izzet Faeries</v>
      </c>
      <c r="B56" s="11" t="str" cm="1">
        <f t="array" aca="1" ref="B56" ca="1">IF(ROW()=COLUMN(),INDIRECT(ADDRESS(ROW(),COLUMN(),1,1,"MTT WIN")),INDIRECT(ADDRESS(ROW(),COLUMN(),1,1,"MTT WIN"))&amp;"-"&amp;INDIRECT(ADDRESS(COLUMN(),ROW(),1,1,"MTT WIN")))</f>
        <v>1-0</v>
      </c>
      <c r="C56" s="11" t="str" cm="1">
        <f t="array" aca="1" ref="C56" ca="1">IF(ROW()=COLUMN(),INDIRECT(ADDRESS(ROW(),COLUMN(),1,1,"MTT WIN")),INDIRECT(ADDRESS(ROW(),COLUMN(),1,1,"MTT WIN"))&amp;"-"&amp;INDIRECT(ADDRESS(COLUMN(),ROW(),1,1,"MTT WIN")))</f>
        <v>2-1</v>
      </c>
      <c r="D56" s="11" t="str" cm="1">
        <f t="array" aca="1" ref="D56" ca="1">IF(ROW()=COLUMN(),INDIRECT(ADDRESS(ROW(),COLUMN(),1,1,"MTT WIN")),INDIRECT(ADDRESS(ROW(),COLUMN(),1,1,"MTT WIN"))&amp;"-"&amp;INDIRECT(ADDRESS(COLUMN(),ROW(),1,1,"MTT WIN")))</f>
        <v>1-1</v>
      </c>
      <c r="E56" s="11" t="str" cm="1">
        <f t="array" aca="1" ref="E56" ca="1">IF(ROW()=COLUMN(),INDIRECT(ADDRESS(ROW(),COLUMN(),1,1,"MTT WIN")),INDIRECT(ADDRESS(ROW(),COLUMN(),1,1,"MTT WIN"))&amp;"-"&amp;INDIRECT(ADDRESS(COLUMN(),ROW(),1,1,"MTT WIN")))</f>
        <v>0-0</v>
      </c>
      <c r="F56" s="11" t="str" cm="1">
        <f t="array" aca="1" ref="F56" ca="1">IF(ROW()=COLUMN(),INDIRECT(ADDRESS(ROW(),COLUMN(),1,1,"MTT WIN")),INDIRECT(ADDRESS(ROW(),COLUMN(),1,1,"MTT WIN"))&amp;"-"&amp;INDIRECT(ADDRESS(COLUMN(),ROW(),1,1,"MTT WIN")))</f>
        <v>1-0</v>
      </c>
      <c r="G56" s="11" t="str" cm="1">
        <f t="array" aca="1" ref="G56" ca="1">IF(ROW()=COLUMN(),INDIRECT(ADDRESS(ROW(),COLUMN(),1,1,"MTT WIN")),INDIRECT(ADDRESS(ROW(),COLUMN(),1,1,"MTT WIN"))&amp;"-"&amp;INDIRECT(ADDRESS(COLUMN(),ROW(),1,1,"MTT WIN")))</f>
        <v>0-0</v>
      </c>
      <c r="H56" s="11" t="str" cm="1">
        <f t="array" aca="1" ref="H56" ca="1">IF(ROW()=COLUMN(),INDIRECT(ADDRESS(ROW(),COLUMN(),1,1,"MTT WIN")),INDIRECT(ADDRESS(ROW(),COLUMN(),1,1,"MTT WIN"))&amp;"-"&amp;INDIRECT(ADDRESS(COLUMN(),ROW(),1,1,"MTT WIN")))</f>
        <v>1-1</v>
      </c>
      <c r="I56" s="11" t="str" cm="1">
        <f t="array" aca="1" ref="I56" ca="1">IF(ROW()=COLUMN(),INDIRECT(ADDRESS(ROW(),COLUMN(),1,1,"MTT WIN")),INDIRECT(ADDRESS(ROW(),COLUMN(),1,1,"MTT WIN"))&amp;"-"&amp;INDIRECT(ADDRESS(COLUMN(),ROW(),1,1,"MTT WIN")))</f>
        <v>1-0</v>
      </c>
      <c r="J56" s="11" t="str" cm="1">
        <f t="array" aca="1" ref="J56" ca="1">IF(ROW()=COLUMN(),INDIRECT(ADDRESS(ROW(),COLUMN(),1,1,"MTT WIN")),INDIRECT(ADDRESS(ROW(),COLUMN(),1,1,"MTT WIN"))&amp;"-"&amp;INDIRECT(ADDRESS(COLUMN(),ROW(),1,1,"MTT WIN")))</f>
        <v>1-0</v>
      </c>
      <c r="K56" s="11" t="str" cm="1">
        <f t="array" aca="1" ref="K56" ca="1">IF(ROW()=COLUMN(),INDIRECT(ADDRESS(ROW(),COLUMN(),1,1,"MTT WIN")),INDIRECT(ADDRESS(ROW(),COLUMN(),1,1,"MTT WIN"))&amp;"-"&amp;INDIRECT(ADDRESS(COLUMN(),ROW(),1,1,"MTT WIN")))</f>
        <v>1-0</v>
      </c>
      <c r="L56" s="11" t="str" cm="1">
        <f t="array" aca="1" ref="L56" ca="1">IF(ROW()=COLUMN(),INDIRECT(ADDRESS(ROW(),COLUMN(),1,1,"MTT WIN")),INDIRECT(ADDRESS(ROW(),COLUMN(),1,1,"MTT WIN"))&amp;"-"&amp;INDIRECT(ADDRESS(COLUMN(),ROW(),1,1,"MTT WIN")))</f>
        <v>0-0</v>
      </c>
      <c r="M56" s="11" t="str" cm="1">
        <f t="array" aca="1" ref="M56" ca="1">IF(ROW()=COLUMN(),INDIRECT(ADDRESS(ROW(),COLUMN(),1,1,"MTT WIN")),INDIRECT(ADDRESS(ROW(),COLUMN(),1,1,"MTT WIN"))&amp;"-"&amp;INDIRECT(ADDRESS(COLUMN(),ROW(),1,1,"MTT WIN")))</f>
        <v>0-0</v>
      </c>
      <c r="N56" s="11" t="str" cm="1">
        <f t="array" aca="1" ref="N56" ca="1">IF(ROW()=COLUMN(),INDIRECT(ADDRESS(ROW(),COLUMN(),1,1,"MTT WIN")),INDIRECT(ADDRESS(ROW(),COLUMN(),1,1,"MTT WIN"))&amp;"-"&amp;INDIRECT(ADDRESS(COLUMN(),ROW(),1,1,"MTT WIN")))</f>
        <v>0-0</v>
      </c>
      <c r="O56" s="11" t="str" cm="1">
        <f t="array" aca="1" ref="O56" ca="1">IF(ROW()=COLUMN(),INDIRECT(ADDRESS(ROW(),COLUMN(),1,1,"MTT WIN")),INDIRECT(ADDRESS(ROW(),COLUMN(),1,1,"MTT WIN"))&amp;"-"&amp;INDIRECT(ADDRESS(COLUMN(),ROW(),1,1,"MTT WIN")))</f>
        <v>0-0</v>
      </c>
      <c r="P56" s="11" t="str" cm="1">
        <f t="array" aca="1" ref="P56" ca="1">IF(ROW()=COLUMN(),INDIRECT(ADDRESS(ROW(),COLUMN(),1,1,"MTT WIN")),INDIRECT(ADDRESS(ROW(),COLUMN(),1,1,"MTT WIN"))&amp;"-"&amp;INDIRECT(ADDRESS(COLUMN(),ROW(),1,1,"MTT WIN")))</f>
        <v>0-0</v>
      </c>
      <c r="Q56" s="11" t="str" cm="1">
        <f t="array" aca="1" ref="Q56" ca="1">IF(ROW()=COLUMN(),INDIRECT(ADDRESS(ROW(),COLUMN(),1,1,"MTT WIN")),INDIRECT(ADDRESS(ROW(),COLUMN(),1,1,"MTT WIN"))&amp;"-"&amp;INDIRECT(ADDRESS(COLUMN(),ROW(),1,1,"MTT WIN")))</f>
        <v>0-0</v>
      </c>
      <c r="R56" s="11" t="str" cm="1">
        <f t="array" aca="1" ref="R56" ca="1">IF(ROW()=COLUMN(),INDIRECT(ADDRESS(ROW(),COLUMN(),1,1,"MTT WIN")),INDIRECT(ADDRESS(ROW(),COLUMN(),1,1,"MTT WIN"))&amp;"-"&amp;INDIRECT(ADDRESS(COLUMN(),ROW(),1,1,"MTT WIN")))</f>
        <v>0-1</v>
      </c>
      <c r="S56" s="11" t="str" cm="1">
        <f t="array" aca="1" ref="S56" ca="1">IF(ROW()=COLUMN(),INDIRECT(ADDRESS(ROW(),COLUMN(),1,1,"MTT WIN")),INDIRECT(ADDRESS(ROW(),COLUMN(),1,1,"MTT WIN"))&amp;"-"&amp;INDIRECT(ADDRESS(COLUMN(),ROW(),1,1,"MTT WIN")))</f>
        <v>1-0</v>
      </c>
      <c r="T56" s="11" t="str" cm="1">
        <f t="array" aca="1" ref="T56" ca="1">IF(ROW()=COLUMN(),INDIRECT(ADDRESS(ROW(),COLUMN(),1,1,"MTT WIN")),INDIRECT(ADDRESS(ROW(),COLUMN(),1,1,"MTT WIN"))&amp;"-"&amp;INDIRECT(ADDRESS(COLUMN(),ROW(),1,1,"MTT WIN")))</f>
        <v>0-0</v>
      </c>
      <c r="U56" s="11" t="str" cm="1">
        <f t="array" aca="1" ref="U56" ca="1">IF(ROW()=COLUMN(),INDIRECT(ADDRESS(ROW(),COLUMN(),1,1,"MTT WIN")),INDIRECT(ADDRESS(ROW(),COLUMN(),1,1,"MTT WIN"))&amp;"-"&amp;INDIRECT(ADDRESS(COLUMN(),ROW(),1,1,"MTT WIN")))</f>
        <v>0-0</v>
      </c>
      <c r="V56" s="11" t="str" cm="1">
        <f t="array" aca="1" ref="V56" ca="1">IF(ROW()=COLUMN(),INDIRECT(ADDRESS(ROW(),COLUMN(),1,1,"MTT WIN")),INDIRECT(ADDRESS(ROW(),COLUMN(),1,1,"MTT WIN"))&amp;"-"&amp;INDIRECT(ADDRESS(COLUMN(),ROW(),1,1,"MTT WIN")))</f>
        <v>0-0</v>
      </c>
      <c r="W56" s="11" t="str" cm="1">
        <f t="array" aca="1" ref="W56" ca="1">IF(ROW()=COLUMN(),INDIRECT(ADDRESS(ROW(),COLUMN(),1,1,"MTT WIN")),INDIRECT(ADDRESS(ROW(),COLUMN(),1,1,"MTT WIN"))&amp;"-"&amp;INDIRECT(ADDRESS(COLUMN(),ROW(),1,1,"MTT WIN")))</f>
        <v>0-0</v>
      </c>
      <c r="X56" s="11" t="str" cm="1">
        <f t="array" aca="1" ref="X56" ca="1">IF(ROW()=COLUMN(),INDIRECT(ADDRESS(ROW(),COLUMN(),1,1,"MTT WIN")),INDIRECT(ADDRESS(ROW(),COLUMN(),1,1,"MTT WIN"))&amp;"-"&amp;INDIRECT(ADDRESS(COLUMN(),ROW(),1,1,"MTT WIN")))</f>
        <v>0-0</v>
      </c>
      <c r="Y56" s="11" t="str" cm="1">
        <f t="array" aca="1" ref="Y56" ca="1">IF(ROW()=COLUMN(),INDIRECT(ADDRESS(ROW(),COLUMN(),1,1,"MTT WIN")),INDIRECT(ADDRESS(ROW(),COLUMN(),1,1,"MTT WIN"))&amp;"-"&amp;INDIRECT(ADDRESS(COLUMN(),ROW(),1,1,"MTT WIN")))</f>
        <v>0-0</v>
      </c>
      <c r="Z56" s="11" t="str" cm="1">
        <f t="array" aca="1" ref="Z56" ca="1">IF(ROW()=COLUMN(),INDIRECT(ADDRESS(ROW(),COLUMN(),1,1,"MTT WIN")),INDIRECT(ADDRESS(ROW(),COLUMN(),1,1,"MTT WIN"))&amp;"-"&amp;INDIRECT(ADDRESS(COLUMN(),ROW(),1,1,"MTT WIN")))</f>
        <v>0-0</v>
      </c>
      <c r="AA56" s="11" t="str" cm="1">
        <f t="array" aca="1" ref="AA56" ca="1">IF(ROW()=COLUMN(),INDIRECT(ADDRESS(ROW(),COLUMN(),1,1,"MTT WIN")),INDIRECT(ADDRESS(ROW(),COLUMN(),1,1,"MTT WIN"))&amp;"-"&amp;INDIRECT(ADDRESS(COLUMN(),ROW(),1,1,"MTT WIN")))</f>
        <v>0-0</v>
      </c>
      <c r="AB56" s="11" t="str" cm="1">
        <f t="array" aca="1" ref="AB56" ca="1">IF(ROW()=COLUMN(),INDIRECT(ADDRESS(ROW(),COLUMN(),1,1,"MTT WIN")),INDIRECT(ADDRESS(ROW(),COLUMN(),1,1,"MTT WIN"))&amp;"-"&amp;INDIRECT(ADDRESS(COLUMN(),ROW(),1,1,"MTT WIN")))</f>
        <v>0-0</v>
      </c>
      <c r="AC56" s="11" t="str" cm="1">
        <f t="array" aca="1" ref="AC56" ca="1">IF(ROW()=COLUMN(),INDIRECT(ADDRESS(ROW(),COLUMN(),1,1,"MTT WIN")),INDIRECT(ADDRESS(ROW(),COLUMN(),1,1,"MTT WIN"))&amp;"-"&amp;INDIRECT(ADDRESS(COLUMN(),ROW(),1,1,"MTT WIN")))</f>
        <v>0-0</v>
      </c>
      <c r="AD56" s="11" t="str" cm="1">
        <f t="array" aca="1" ref="AD56" ca="1">IF(ROW()=COLUMN(),INDIRECT(ADDRESS(ROW(),COLUMN(),1,1,"MTT WIN")),INDIRECT(ADDRESS(ROW(),COLUMN(),1,1,"MTT WIN"))&amp;"-"&amp;INDIRECT(ADDRESS(COLUMN(),ROW(),1,1,"MTT WIN")))</f>
        <v>0-0</v>
      </c>
      <c r="AE56" s="11" t="str" cm="1">
        <f t="array" aca="1" ref="AE56" ca="1">IF(ROW()=COLUMN(),INDIRECT(ADDRESS(ROW(),COLUMN(),1,1,"MTT WIN")),INDIRECT(ADDRESS(ROW(),COLUMN(),1,1,"MTT WIN"))&amp;"-"&amp;INDIRECT(ADDRESS(COLUMN(),ROW(),1,1,"MTT WIN")))</f>
        <v>0-0</v>
      </c>
      <c r="AF56" s="11" t="str" cm="1">
        <f t="array" aca="1" ref="AF56" ca="1">IF(ROW()=COLUMN(),INDIRECT(ADDRESS(ROW(),COLUMN(),1,1,"MTT WIN")),INDIRECT(ADDRESS(ROW(),COLUMN(),1,1,"MTT WIN"))&amp;"-"&amp;INDIRECT(ADDRESS(COLUMN(),ROW(),1,1,"MTT WIN")))</f>
        <v>0-0</v>
      </c>
      <c r="AG56" s="11" t="str" cm="1">
        <f t="array" aca="1" ref="AG56" ca="1">IF(ROW()=COLUMN(),INDIRECT(ADDRESS(ROW(),COLUMN(),1,1,"MTT WIN")),INDIRECT(ADDRESS(ROW(),COLUMN(),1,1,"MTT WIN"))&amp;"-"&amp;INDIRECT(ADDRESS(COLUMN(),ROW(),1,1,"MTT WIN")))</f>
        <v>0-0</v>
      </c>
      <c r="AH56" s="11" t="str" cm="1">
        <f t="array" aca="1" ref="AH56" ca="1">IF(ROW()=COLUMN(),INDIRECT(ADDRESS(ROW(),COLUMN(),1,1,"MTT WIN")),INDIRECT(ADDRESS(ROW(),COLUMN(),1,1,"MTT WIN"))&amp;"-"&amp;INDIRECT(ADDRESS(COLUMN(),ROW(),1,1,"MTT WIN")))</f>
        <v>0-0</v>
      </c>
      <c r="AI56" s="11" t="str" cm="1">
        <f t="array" aca="1" ref="AI56" ca="1">IF(ROW()=COLUMN(),INDIRECT(ADDRESS(ROW(),COLUMN(),1,1,"MTT WIN")),INDIRECT(ADDRESS(ROW(),COLUMN(),1,1,"MTT WIN"))&amp;"-"&amp;INDIRECT(ADDRESS(COLUMN(),ROW(),1,1,"MTT WIN")))</f>
        <v>0-0</v>
      </c>
      <c r="AJ56" s="11" t="str" cm="1">
        <f t="array" aca="1" ref="AJ56" ca="1">IF(ROW()=COLUMN(),INDIRECT(ADDRESS(ROW(),COLUMN(),1,1,"MTT WIN")),INDIRECT(ADDRESS(ROW(),COLUMN(),1,1,"MTT WIN"))&amp;"-"&amp;INDIRECT(ADDRESS(COLUMN(),ROW(),1,1,"MTT WIN")))</f>
        <v>0-0</v>
      </c>
      <c r="AK56" s="11" t="str" cm="1">
        <f t="array" aca="1" ref="AK56" ca="1">IF(ROW()=COLUMN(),INDIRECT(ADDRESS(ROW(),COLUMN(),1,1,"MTT WIN")),INDIRECT(ADDRESS(ROW(),COLUMN(),1,1,"MTT WIN"))&amp;"-"&amp;INDIRECT(ADDRESS(COLUMN(),ROW(),1,1,"MTT WIN")))</f>
        <v>0-0</v>
      </c>
      <c r="AL56" s="11" t="str" cm="1">
        <f t="array" aca="1" ref="AL56" ca="1">IF(ROW()=COLUMN(),INDIRECT(ADDRESS(ROW(),COLUMN(),1,1,"MTT WIN")),INDIRECT(ADDRESS(ROW(),COLUMN(),1,1,"MTT WIN"))&amp;"-"&amp;INDIRECT(ADDRESS(COLUMN(),ROW(),1,1,"MTT WIN")))</f>
        <v>0-0</v>
      </c>
      <c r="AM56" s="11" t="str" cm="1">
        <f t="array" aca="1" ref="AM56" ca="1">IF(ROW()=COLUMN(),INDIRECT(ADDRESS(ROW(),COLUMN(),1,1,"MTT WIN")),INDIRECT(ADDRESS(ROW(),COLUMN(),1,1,"MTT WIN"))&amp;"-"&amp;INDIRECT(ADDRESS(COLUMN(),ROW(),1,1,"MTT WIN")))</f>
        <v>0-0</v>
      </c>
      <c r="AN56" s="11" t="str" cm="1">
        <f t="array" aca="1" ref="AN56" ca="1">IF(ROW()=COLUMN(),INDIRECT(ADDRESS(ROW(),COLUMN(),1,1,"MTT WIN")),INDIRECT(ADDRESS(ROW(),COLUMN(),1,1,"MTT WIN"))&amp;"-"&amp;INDIRECT(ADDRESS(COLUMN(),ROW(),1,1,"MTT WIN")))</f>
        <v>0-0</v>
      </c>
      <c r="AO56" s="11" t="str" cm="1">
        <f t="array" aca="1" ref="AO56" ca="1">IF(ROW()=COLUMN(),INDIRECT(ADDRESS(ROW(),COLUMN(),1,1,"MTT WIN")),INDIRECT(ADDRESS(ROW(),COLUMN(),1,1,"MTT WIN"))&amp;"-"&amp;INDIRECT(ADDRESS(COLUMN(),ROW(),1,1,"MTT WIN")))</f>
        <v>0-0</v>
      </c>
      <c r="AP56" s="11" t="str" cm="1">
        <f t="array" aca="1" ref="AP56" ca="1">IF(ROW()=COLUMN(),INDIRECT(ADDRESS(ROW(),COLUMN(),1,1,"MTT WIN")),INDIRECT(ADDRESS(ROW(),COLUMN(),1,1,"MTT WIN"))&amp;"-"&amp;INDIRECT(ADDRESS(COLUMN(),ROW(),1,1,"MTT WIN")))</f>
        <v>0-0</v>
      </c>
      <c r="AQ56" s="11" t="str" cm="1">
        <f t="array" aca="1" ref="AQ56" ca="1">IF(ROW()=COLUMN(),INDIRECT(ADDRESS(ROW(),COLUMN(),1,1,"MTT WIN")),INDIRECT(ADDRESS(ROW(),COLUMN(),1,1,"MTT WIN"))&amp;"-"&amp;INDIRECT(ADDRESS(COLUMN(),ROW(),1,1,"MTT WIN")))</f>
        <v>0-0</v>
      </c>
      <c r="AR56" s="11" t="str" cm="1">
        <f t="array" aca="1" ref="AR56" ca="1">IF(ROW()=COLUMN(),INDIRECT(ADDRESS(ROW(),COLUMN(),1,1,"MTT WIN")),INDIRECT(ADDRESS(ROW(),COLUMN(),1,1,"MTT WIN"))&amp;"-"&amp;INDIRECT(ADDRESS(COLUMN(),ROW(),1,1,"MTT WIN")))</f>
        <v>0-0</v>
      </c>
      <c r="AS56" s="11" t="str" cm="1">
        <f t="array" aca="1" ref="AS56" ca="1">IF(ROW()=COLUMN(),INDIRECT(ADDRESS(ROW(),COLUMN(),1,1,"MTT WIN")),INDIRECT(ADDRESS(ROW(),COLUMN(),1,1,"MTT WIN"))&amp;"-"&amp;INDIRECT(ADDRESS(COLUMN(),ROW(),1,1,"MTT WIN")))</f>
        <v>0-0</v>
      </c>
      <c r="AT56" s="11" t="str" cm="1">
        <f t="array" aca="1" ref="AT56" ca="1">IF(ROW()=COLUMN(),INDIRECT(ADDRESS(ROW(),COLUMN(),1,1,"MTT WIN")),INDIRECT(ADDRESS(ROW(),COLUMN(),1,1,"MTT WIN"))&amp;"-"&amp;INDIRECT(ADDRESS(COLUMN(),ROW(),1,1,"MTT WIN")))</f>
        <v>0-0</v>
      </c>
      <c r="AU56" s="11" t="str" cm="1">
        <f t="array" aca="1" ref="AU56" ca="1">IF(ROW()=COLUMN(),INDIRECT(ADDRESS(ROW(),COLUMN(),1,1,"MTT WIN")),INDIRECT(ADDRESS(ROW(),COLUMN(),1,1,"MTT WIN"))&amp;"-"&amp;INDIRECT(ADDRESS(COLUMN(),ROW(),1,1,"MTT WIN")))</f>
        <v>0-0</v>
      </c>
      <c r="AV56" s="11" t="str" cm="1">
        <f t="array" aca="1" ref="AV56" ca="1">IF(ROW()=COLUMN(),INDIRECT(ADDRESS(ROW(),COLUMN(),1,1,"MTT WIN")),INDIRECT(ADDRESS(ROW(),COLUMN(),1,1,"MTT WIN"))&amp;"-"&amp;INDIRECT(ADDRESS(COLUMN(),ROW(),1,1,"MTT WIN")))</f>
        <v>0-0</v>
      </c>
      <c r="AW56" s="11" t="str" cm="1">
        <f t="array" aca="1" ref="AW56" ca="1">IF(ROW()=COLUMN(),INDIRECT(ADDRESS(ROW(),COLUMN(),1,1,"MTT WIN")),INDIRECT(ADDRESS(ROW(),COLUMN(),1,1,"MTT WIN"))&amp;"-"&amp;INDIRECT(ADDRESS(COLUMN(),ROW(),1,1,"MTT WIN")))</f>
        <v>0-0</v>
      </c>
      <c r="AX56" s="11" t="str" cm="1">
        <f t="array" aca="1" ref="AX56" ca="1">IF(ROW()=COLUMN(),INDIRECT(ADDRESS(ROW(),COLUMN(),1,1,"MTT WIN")),INDIRECT(ADDRESS(ROW(),COLUMN(),1,1,"MTT WIN"))&amp;"-"&amp;INDIRECT(ADDRESS(COLUMN(),ROW(),1,1,"MTT WIN")))</f>
        <v>0-0</v>
      </c>
      <c r="AY56" s="11" t="str" cm="1">
        <f t="array" aca="1" ref="AY56" ca="1">IF(ROW()=COLUMN(),INDIRECT(ADDRESS(ROW(),COLUMN(),1,1,"MTT WIN")),INDIRECT(ADDRESS(ROW(),COLUMN(),1,1,"MTT WIN"))&amp;"-"&amp;INDIRECT(ADDRESS(COLUMN(),ROW(),1,1,"MTT WIN")))</f>
        <v>0-0</v>
      </c>
      <c r="AZ56" s="11" t="str" cm="1">
        <f t="array" aca="1" ref="AZ56" ca="1">IF(ROW()=COLUMN(),INDIRECT(ADDRESS(ROW(),COLUMN(),1,1,"MTT WIN")),INDIRECT(ADDRESS(ROW(),COLUMN(),1,1,"MTT WIN"))&amp;"-"&amp;INDIRECT(ADDRESS(COLUMN(),ROW(),1,1,"MTT WIN")))</f>
        <v>0-0</v>
      </c>
      <c r="BA56" s="11" t="str" cm="1">
        <f t="array" aca="1" ref="BA56" ca="1">IF(ROW()=COLUMN(),INDIRECT(ADDRESS(ROW(),COLUMN(),1,1,"MTT WIN")),INDIRECT(ADDRESS(ROW(),COLUMN(),1,1,"MTT WIN"))&amp;"-"&amp;INDIRECT(ADDRESS(COLUMN(),ROW(),1,1,"MTT WIN")))</f>
        <v>0-0</v>
      </c>
      <c r="BB56" s="11" t="str" cm="1">
        <f t="array" aca="1" ref="BB56" ca="1">IF(ROW()=COLUMN(),INDIRECT(ADDRESS(ROW(),COLUMN(),1,1,"MTT WIN")),INDIRECT(ADDRESS(ROW(),COLUMN(),1,1,"MTT WIN"))&amp;"-"&amp;INDIRECT(ADDRESS(COLUMN(),ROW(),1,1,"MTT WIN")))</f>
        <v>0-0</v>
      </c>
      <c r="BC56" s="11" t="str" cm="1">
        <f t="array" aca="1" ref="BC56" ca="1">IF(ROW()=COLUMN(),INDIRECT(ADDRESS(ROW(),COLUMN(),1,1,"MTT WIN")),INDIRECT(ADDRESS(ROW(),COLUMN(),1,1,"MTT WIN"))&amp;"-"&amp;INDIRECT(ADDRESS(COLUMN(),ROW(),1,1,"MTT WIN")))</f>
        <v>0-0</v>
      </c>
      <c r="BD56" s="11" cm="1">
        <f t="array" aca="1" ref="BD56" ca="1">IF(ROW()=COLUMN(),INDIRECT(ADDRESS(ROW(),COLUMN(),1,1,"MTT WIN")),INDIRECT(ADDRESS(ROW(),COLUMN(),1,1,"MTT WIN"))&amp;"-"&amp;INDIRECT(ADDRESS(COLUMN(),ROW(),1,1,"MTT WIN")))</f>
        <v>0</v>
      </c>
      <c r="BE56" s="11" t="str" cm="1">
        <f t="array" aca="1" ref="BE56" ca="1">IF(ROW()=COLUMN(),INDIRECT(ADDRESS(ROW(),COLUMN(),1,1,"MTT WIN")),INDIRECT(ADDRESS(ROW(),COLUMN(),1,1,"MTT WIN"))&amp;"-"&amp;INDIRECT(ADDRESS(COLUMN(),ROW(),1,1,"MTT WIN")))</f>
        <v>0-0</v>
      </c>
      <c r="BF56" s="11" t="str" cm="1">
        <f t="array" aca="1" ref="BF56" ca="1">IF(ROW()=COLUMN(),INDIRECT(ADDRESS(ROW(),COLUMN(),1,1,"MTT WIN")),INDIRECT(ADDRESS(ROW(),COLUMN(),1,1,"MTT WIN"))&amp;"-"&amp;INDIRECT(ADDRESS(COLUMN(),ROW(),1,1,"MTT WIN")))</f>
        <v>0-0</v>
      </c>
    </row>
    <row r="57" spans="1:58" ht="55" customHeight="1" x14ac:dyDescent="0.3">
      <c r="A57" s="3" t="str">
        <f ca="1">MATCHUP!A57</f>
        <v>Mardu Ephemerate</v>
      </c>
      <c r="B57" s="11" t="str" cm="1">
        <f t="array" aca="1" ref="B57" ca="1">IF(ROW()=COLUMN(),INDIRECT(ADDRESS(ROW(),COLUMN(),1,1,"MTT WIN")),INDIRECT(ADDRESS(ROW(),COLUMN(),1,1,"MTT WIN"))&amp;"-"&amp;INDIRECT(ADDRESS(COLUMN(),ROW(),1,1,"MTT WIN")))</f>
        <v>0-0</v>
      </c>
      <c r="C57" s="11" t="str" cm="1">
        <f t="array" aca="1" ref="C57" ca="1">IF(ROW()=COLUMN(),INDIRECT(ADDRESS(ROW(),COLUMN(),1,1,"MTT WIN")),INDIRECT(ADDRESS(ROW(),COLUMN(),1,1,"MTT WIN"))&amp;"-"&amp;INDIRECT(ADDRESS(COLUMN(),ROW(),1,1,"MTT WIN")))</f>
        <v>0-0</v>
      </c>
      <c r="D57" s="11" t="str" cm="1">
        <f t="array" aca="1" ref="D57" ca="1">IF(ROW()=COLUMN(),INDIRECT(ADDRESS(ROW(),COLUMN(),1,1,"MTT WIN")),INDIRECT(ADDRESS(ROW(),COLUMN(),1,1,"MTT WIN"))&amp;"-"&amp;INDIRECT(ADDRESS(COLUMN(),ROW(),1,1,"MTT WIN")))</f>
        <v>1-0</v>
      </c>
      <c r="E57" s="11" t="str" cm="1">
        <f t="array" aca="1" ref="E57" ca="1">IF(ROW()=COLUMN(),INDIRECT(ADDRESS(ROW(),COLUMN(),1,1,"MTT WIN")),INDIRECT(ADDRESS(ROW(),COLUMN(),1,1,"MTT WIN"))&amp;"-"&amp;INDIRECT(ADDRESS(COLUMN(),ROW(),1,1,"MTT WIN")))</f>
        <v>0-0</v>
      </c>
      <c r="F57" s="11" t="str" cm="1">
        <f t="array" aca="1" ref="F57" ca="1">IF(ROW()=COLUMN(),INDIRECT(ADDRESS(ROW(),COLUMN(),1,1,"MTT WIN")),INDIRECT(ADDRESS(ROW(),COLUMN(),1,1,"MTT WIN"))&amp;"-"&amp;INDIRECT(ADDRESS(COLUMN(),ROW(),1,1,"MTT WIN")))</f>
        <v>0-2</v>
      </c>
      <c r="G57" s="11" t="str" cm="1">
        <f t="array" aca="1" ref="G57" ca="1">IF(ROW()=COLUMN(),INDIRECT(ADDRESS(ROW(),COLUMN(),1,1,"MTT WIN")),INDIRECT(ADDRESS(ROW(),COLUMN(),1,1,"MTT WIN"))&amp;"-"&amp;INDIRECT(ADDRESS(COLUMN(),ROW(),1,1,"MTT WIN")))</f>
        <v>0-0</v>
      </c>
      <c r="H57" s="11" t="str" cm="1">
        <f t="array" aca="1" ref="H57" ca="1">IF(ROW()=COLUMN(),INDIRECT(ADDRESS(ROW(),COLUMN(),1,1,"MTT WIN")),INDIRECT(ADDRESS(ROW(),COLUMN(),1,1,"MTT WIN"))&amp;"-"&amp;INDIRECT(ADDRESS(COLUMN(),ROW(),1,1,"MTT WIN")))</f>
        <v>0-0</v>
      </c>
      <c r="I57" s="11" t="str" cm="1">
        <f t="array" aca="1" ref="I57" ca="1">IF(ROW()=COLUMN(),INDIRECT(ADDRESS(ROW(),COLUMN(),1,1,"MTT WIN")),INDIRECT(ADDRESS(ROW(),COLUMN(),1,1,"MTT WIN"))&amp;"-"&amp;INDIRECT(ADDRESS(COLUMN(),ROW(),1,1,"MTT WIN")))</f>
        <v>0-0</v>
      </c>
      <c r="J57" s="11" t="str" cm="1">
        <f t="array" aca="1" ref="J57" ca="1">IF(ROW()=COLUMN(),INDIRECT(ADDRESS(ROW(),COLUMN(),1,1,"MTT WIN")),INDIRECT(ADDRESS(ROW(),COLUMN(),1,1,"MTT WIN"))&amp;"-"&amp;INDIRECT(ADDRESS(COLUMN(),ROW(),1,1,"MTT WIN")))</f>
        <v>0-0</v>
      </c>
      <c r="K57" s="11" t="str" cm="1">
        <f t="array" aca="1" ref="K57" ca="1">IF(ROW()=COLUMN(),INDIRECT(ADDRESS(ROW(),COLUMN(),1,1,"MTT WIN")),INDIRECT(ADDRESS(ROW(),COLUMN(),1,1,"MTT WIN"))&amp;"-"&amp;INDIRECT(ADDRESS(COLUMN(),ROW(),1,1,"MTT WIN")))</f>
        <v>0-0</v>
      </c>
      <c r="L57" s="11" t="str" cm="1">
        <f t="array" aca="1" ref="L57" ca="1">IF(ROW()=COLUMN(),INDIRECT(ADDRESS(ROW(),COLUMN(),1,1,"MTT WIN")),INDIRECT(ADDRESS(ROW(),COLUMN(),1,1,"MTT WIN"))&amp;"-"&amp;INDIRECT(ADDRESS(COLUMN(),ROW(),1,1,"MTT WIN")))</f>
        <v>0-0</v>
      </c>
      <c r="M57" s="11" t="str" cm="1">
        <f t="array" aca="1" ref="M57" ca="1">IF(ROW()=COLUMN(),INDIRECT(ADDRESS(ROW(),COLUMN(),1,1,"MTT WIN")),INDIRECT(ADDRESS(ROW(),COLUMN(),1,1,"MTT WIN"))&amp;"-"&amp;INDIRECT(ADDRESS(COLUMN(),ROW(),1,1,"MTT WIN")))</f>
        <v>0-1</v>
      </c>
      <c r="N57" s="11" t="str" cm="1">
        <f t="array" aca="1" ref="N57" ca="1">IF(ROW()=COLUMN(),INDIRECT(ADDRESS(ROW(),COLUMN(),1,1,"MTT WIN")),INDIRECT(ADDRESS(ROW(),COLUMN(),1,1,"MTT WIN"))&amp;"-"&amp;INDIRECT(ADDRESS(COLUMN(),ROW(),1,1,"MTT WIN")))</f>
        <v>0-0</v>
      </c>
      <c r="O57" s="11" t="str" cm="1">
        <f t="array" aca="1" ref="O57" ca="1">IF(ROW()=COLUMN(),INDIRECT(ADDRESS(ROW(),COLUMN(),1,1,"MTT WIN")),INDIRECT(ADDRESS(ROW(),COLUMN(),1,1,"MTT WIN"))&amp;"-"&amp;INDIRECT(ADDRESS(COLUMN(),ROW(),1,1,"MTT WIN")))</f>
        <v>0-0</v>
      </c>
      <c r="P57" s="11" t="str" cm="1">
        <f t="array" aca="1" ref="P57" ca="1">IF(ROW()=COLUMN(),INDIRECT(ADDRESS(ROW(),COLUMN(),1,1,"MTT WIN")),INDIRECT(ADDRESS(ROW(),COLUMN(),1,1,"MTT WIN"))&amp;"-"&amp;INDIRECT(ADDRESS(COLUMN(),ROW(),1,1,"MTT WIN")))</f>
        <v>0-0</v>
      </c>
      <c r="Q57" s="11" t="str" cm="1">
        <f t="array" aca="1" ref="Q57" ca="1">IF(ROW()=COLUMN(),INDIRECT(ADDRESS(ROW(),COLUMN(),1,1,"MTT WIN")),INDIRECT(ADDRESS(ROW(),COLUMN(),1,1,"MTT WIN"))&amp;"-"&amp;INDIRECT(ADDRESS(COLUMN(),ROW(),1,1,"MTT WIN")))</f>
        <v>0-0</v>
      </c>
      <c r="R57" s="11" t="str" cm="1">
        <f t="array" aca="1" ref="R57" ca="1">IF(ROW()=COLUMN(),INDIRECT(ADDRESS(ROW(),COLUMN(),1,1,"MTT WIN")),INDIRECT(ADDRESS(ROW(),COLUMN(),1,1,"MTT WIN"))&amp;"-"&amp;INDIRECT(ADDRESS(COLUMN(),ROW(),1,1,"MTT WIN")))</f>
        <v>0-0</v>
      </c>
      <c r="S57" s="11" t="str" cm="1">
        <f t="array" aca="1" ref="S57" ca="1">IF(ROW()=COLUMN(),INDIRECT(ADDRESS(ROW(),COLUMN(),1,1,"MTT WIN")),INDIRECT(ADDRESS(ROW(),COLUMN(),1,1,"MTT WIN"))&amp;"-"&amp;INDIRECT(ADDRESS(COLUMN(),ROW(),1,1,"MTT WIN")))</f>
        <v>0-0</v>
      </c>
      <c r="T57" s="11" t="str" cm="1">
        <f t="array" aca="1" ref="T57" ca="1">IF(ROW()=COLUMN(),INDIRECT(ADDRESS(ROW(),COLUMN(),1,1,"MTT WIN")),INDIRECT(ADDRESS(ROW(),COLUMN(),1,1,"MTT WIN"))&amp;"-"&amp;INDIRECT(ADDRESS(COLUMN(),ROW(),1,1,"MTT WIN")))</f>
        <v>0-0</v>
      </c>
      <c r="U57" s="11" t="str" cm="1">
        <f t="array" aca="1" ref="U57" ca="1">IF(ROW()=COLUMN(),INDIRECT(ADDRESS(ROW(),COLUMN(),1,1,"MTT WIN")),INDIRECT(ADDRESS(ROW(),COLUMN(),1,1,"MTT WIN"))&amp;"-"&amp;INDIRECT(ADDRESS(COLUMN(),ROW(),1,1,"MTT WIN")))</f>
        <v>0-0</v>
      </c>
      <c r="V57" s="11" t="str" cm="1">
        <f t="array" aca="1" ref="V57" ca="1">IF(ROW()=COLUMN(),INDIRECT(ADDRESS(ROW(),COLUMN(),1,1,"MTT WIN")),INDIRECT(ADDRESS(ROW(),COLUMN(),1,1,"MTT WIN"))&amp;"-"&amp;INDIRECT(ADDRESS(COLUMN(),ROW(),1,1,"MTT WIN")))</f>
        <v>0-0</v>
      </c>
      <c r="W57" s="11" t="str" cm="1">
        <f t="array" aca="1" ref="W57" ca="1">IF(ROW()=COLUMN(),INDIRECT(ADDRESS(ROW(),COLUMN(),1,1,"MTT WIN")),INDIRECT(ADDRESS(ROW(),COLUMN(),1,1,"MTT WIN"))&amp;"-"&amp;INDIRECT(ADDRESS(COLUMN(),ROW(),1,1,"MTT WIN")))</f>
        <v>0-0</v>
      </c>
      <c r="X57" s="11" t="str" cm="1">
        <f t="array" aca="1" ref="X57" ca="1">IF(ROW()=COLUMN(),INDIRECT(ADDRESS(ROW(),COLUMN(),1,1,"MTT WIN")),INDIRECT(ADDRESS(ROW(),COLUMN(),1,1,"MTT WIN"))&amp;"-"&amp;INDIRECT(ADDRESS(COLUMN(),ROW(),1,1,"MTT WIN")))</f>
        <v>0-0</v>
      </c>
      <c r="Y57" s="11" t="str" cm="1">
        <f t="array" aca="1" ref="Y57" ca="1">IF(ROW()=COLUMN(),INDIRECT(ADDRESS(ROW(),COLUMN(),1,1,"MTT WIN")),INDIRECT(ADDRESS(ROW(),COLUMN(),1,1,"MTT WIN"))&amp;"-"&amp;INDIRECT(ADDRESS(COLUMN(),ROW(),1,1,"MTT WIN")))</f>
        <v>0-0</v>
      </c>
      <c r="Z57" s="11" t="str" cm="1">
        <f t="array" aca="1" ref="Z57" ca="1">IF(ROW()=COLUMN(),INDIRECT(ADDRESS(ROW(),COLUMN(),1,1,"MTT WIN")),INDIRECT(ADDRESS(ROW(),COLUMN(),1,1,"MTT WIN"))&amp;"-"&amp;INDIRECT(ADDRESS(COLUMN(),ROW(),1,1,"MTT WIN")))</f>
        <v>0-0</v>
      </c>
      <c r="AA57" s="11" t="str" cm="1">
        <f t="array" aca="1" ref="AA57" ca="1">IF(ROW()=COLUMN(),INDIRECT(ADDRESS(ROW(),COLUMN(),1,1,"MTT WIN")),INDIRECT(ADDRESS(ROW(),COLUMN(),1,1,"MTT WIN"))&amp;"-"&amp;INDIRECT(ADDRESS(COLUMN(),ROW(),1,1,"MTT WIN")))</f>
        <v>0-0</v>
      </c>
      <c r="AB57" s="11" t="str" cm="1">
        <f t="array" aca="1" ref="AB57" ca="1">IF(ROW()=COLUMN(),INDIRECT(ADDRESS(ROW(),COLUMN(),1,1,"MTT WIN")),INDIRECT(ADDRESS(ROW(),COLUMN(),1,1,"MTT WIN"))&amp;"-"&amp;INDIRECT(ADDRESS(COLUMN(),ROW(),1,1,"MTT WIN")))</f>
        <v>0-0</v>
      </c>
      <c r="AC57" s="11" t="str" cm="1">
        <f t="array" aca="1" ref="AC57" ca="1">IF(ROW()=COLUMN(),INDIRECT(ADDRESS(ROW(),COLUMN(),1,1,"MTT WIN")),INDIRECT(ADDRESS(ROW(),COLUMN(),1,1,"MTT WIN"))&amp;"-"&amp;INDIRECT(ADDRESS(COLUMN(),ROW(),1,1,"MTT WIN")))</f>
        <v>0-0</v>
      </c>
      <c r="AD57" s="11" t="str" cm="1">
        <f t="array" aca="1" ref="AD57" ca="1">IF(ROW()=COLUMN(),INDIRECT(ADDRESS(ROW(),COLUMN(),1,1,"MTT WIN")),INDIRECT(ADDRESS(ROW(),COLUMN(),1,1,"MTT WIN"))&amp;"-"&amp;INDIRECT(ADDRESS(COLUMN(),ROW(),1,1,"MTT WIN")))</f>
        <v>0-0</v>
      </c>
      <c r="AE57" s="11" t="str" cm="1">
        <f t="array" aca="1" ref="AE57" ca="1">IF(ROW()=COLUMN(),INDIRECT(ADDRESS(ROW(),COLUMN(),1,1,"MTT WIN")),INDIRECT(ADDRESS(ROW(),COLUMN(),1,1,"MTT WIN"))&amp;"-"&amp;INDIRECT(ADDRESS(COLUMN(),ROW(),1,1,"MTT WIN")))</f>
        <v>0-0</v>
      </c>
      <c r="AF57" s="11" t="str" cm="1">
        <f t="array" aca="1" ref="AF57" ca="1">IF(ROW()=COLUMN(),INDIRECT(ADDRESS(ROW(),COLUMN(),1,1,"MTT WIN")),INDIRECT(ADDRESS(ROW(),COLUMN(),1,1,"MTT WIN"))&amp;"-"&amp;INDIRECT(ADDRESS(COLUMN(),ROW(),1,1,"MTT WIN")))</f>
        <v>0-0</v>
      </c>
      <c r="AG57" s="11" t="str" cm="1">
        <f t="array" aca="1" ref="AG57" ca="1">IF(ROW()=COLUMN(),INDIRECT(ADDRESS(ROW(),COLUMN(),1,1,"MTT WIN")),INDIRECT(ADDRESS(ROW(),COLUMN(),1,1,"MTT WIN"))&amp;"-"&amp;INDIRECT(ADDRESS(COLUMN(),ROW(),1,1,"MTT WIN")))</f>
        <v>0-0</v>
      </c>
      <c r="AH57" s="11" t="str" cm="1">
        <f t="array" aca="1" ref="AH57" ca="1">IF(ROW()=COLUMN(),INDIRECT(ADDRESS(ROW(),COLUMN(),1,1,"MTT WIN")),INDIRECT(ADDRESS(ROW(),COLUMN(),1,1,"MTT WIN"))&amp;"-"&amp;INDIRECT(ADDRESS(COLUMN(),ROW(),1,1,"MTT WIN")))</f>
        <v>0-0</v>
      </c>
      <c r="AI57" s="11" t="str" cm="1">
        <f t="array" aca="1" ref="AI57" ca="1">IF(ROW()=COLUMN(),INDIRECT(ADDRESS(ROW(),COLUMN(),1,1,"MTT WIN")),INDIRECT(ADDRESS(ROW(),COLUMN(),1,1,"MTT WIN"))&amp;"-"&amp;INDIRECT(ADDRESS(COLUMN(),ROW(),1,1,"MTT WIN")))</f>
        <v>0-0</v>
      </c>
      <c r="AJ57" s="11" t="str" cm="1">
        <f t="array" aca="1" ref="AJ57" ca="1">IF(ROW()=COLUMN(),INDIRECT(ADDRESS(ROW(),COLUMN(),1,1,"MTT WIN")),INDIRECT(ADDRESS(ROW(),COLUMN(),1,1,"MTT WIN"))&amp;"-"&amp;INDIRECT(ADDRESS(COLUMN(),ROW(),1,1,"MTT WIN")))</f>
        <v>0-0</v>
      </c>
      <c r="AK57" s="11" t="str" cm="1">
        <f t="array" aca="1" ref="AK57" ca="1">IF(ROW()=COLUMN(),INDIRECT(ADDRESS(ROW(),COLUMN(),1,1,"MTT WIN")),INDIRECT(ADDRESS(ROW(),COLUMN(),1,1,"MTT WIN"))&amp;"-"&amp;INDIRECT(ADDRESS(COLUMN(),ROW(),1,1,"MTT WIN")))</f>
        <v>0-0</v>
      </c>
      <c r="AL57" s="11" t="str" cm="1">
        <f t="array" aca="1" ref="AL57" ca="1">IF(ROW()=COLUMN(),INDIRECT(ADDRESS(ROW(),COLUMN(),1,1,"MTT WIN")),INDIRECT(ADDRESS(ROW(),COLUMN(),1,1,"MTT WIN"))&amp;"-"&amp;INDIRECT(ADDRESS(COLUMN(),ROW(),1,1,"MTT WIN")))</f>
        <v>0-0</v>
      </c>
      <c r="AM57" s="11" t="str" cm="1">
        <f t="array" aca="1" ref="AM57" ca="1">IF(ROW()=COLUMN(),INDIRECT(ADDRESS(ROW(),COLUMN(),1,1,"MTT WIN")),INDIRECT(ADDRESS(ROW(),COLUMN(),1,1,"MTT WIN"))&amp;"-"&amp;INDIRECT(ADDRESS(COLUMN(),ROW(),1,1,"MTT WIN")))</f>
        <v>0-0</v>
      </c>
      <c r="AN57" s="11" t="str" cm="1">
        <f t="array" aca="1" ref="AN57" ca="1">IF(ROW()=COLUMN(),INDIRECT(ADDRESS(ROW(),COLUMN(),1,1,"MTT WIN")),INDIRECT(ADDRESS(ROW(),COLUMN(),1,1,"MTT WIN"))&amp;"-"&amp;INDIRECT(ADDRESS(COLUMN(),ROW(),1,1,"MTT WIN")))</f>
        <v>0-0</v>
      </c>
      <c r="AO57" s="11" t="str" cm="1">
        <f t="array" aca="1" ref="AO57" ca="1">IF(ROW()=COLUMN(),INDIRECT(ADDRESS(ROW(),COLUMN(),1,1,"MTT WIN")),INDIRECT(ADDRESS(ROW(),COLUMN(),1,1,"MTT WIN"))&amp;"-"&amp;INDIRECT(ADDRESS(COLUMN(),ROW(),1,1,"MTT WIN")))</f>
        <v>0-0</v>
      </c>
      <c r="AP57" s="11" t="str" cm="1">
        <f t="array" aca="1" ref="AP57" ca="1">IF(ROW()=COLUMN(),INDIRECT(ADDRESS(ROW(),COLUMN(),1,1,"MTT WIN")),INDIRECT(ADDRESS(ROW(),COLUMN(),1,1,"MTT WIN"))&amp;"-"&amp;INDIRECT(ADDRESS(COLUMN(),ROW(),1,1,"MTT WIN")))</f>
        <v>0-0</v>
      </c>
      <c r="AQ57" s="11" t="str" cm="1">
        <f t="array" aca="1" ref="AQ57" ca="1">IF(ROW()=COLUMN(),INDIRECT(ADDRESS(ROW(),COLUMN(),1,1,"MTT WIN")),INDIRECT(ADDRESS(ROW(),COLUMN(),1,1,"MTT WIN"))&amp;"-"&amp;INDIRECT(ADDRESS(COLUMN(),ROW(),1,1,"MTT WIN")))</f>
        <v>0-0</v>
      </c>
      <c r="AR57" s="11" t="str" cm="1">
        <f t="array" aca="1" ref="AR57" ca="1">IF(ROW()=COLUMN(),INDIRECT(ADDRESS(ROW(),COLUMN(),1,1,"MTT WIN")),INDIRECT(ADDRESS(ROW(),COLUMN(),1,1,"MTT WIN"))&amp;"-"&amp;INDIRECT(ADDRESS(COLUMN(),ROW(),1,1,"MTT WIN")))</f>
        <v>0-0</v>
      </c>
      <c r="AS57" s="11" t="str" cm="1">
        <f t="array" aca="1" ref="AS57" ca="1">IF(ROW()=COLUMN(),INDIRECT(ADDRESS(ROW(),COLUMN(),1,1,"MTT WIN")),INDIRECT(ADDRESS(ROW(),COLUMN(),1,1,"MTT WIN"))&amp;"-"&amp;INDIRECT(ADDRESS(COLUMN(),ROW(),1,1,"MTT WIN")))</f>
        <v>0-0</v>
      </c>
      <c r="AT57" s="11" t="str" cm="1">
        <f t="array" aca="1" ref="AT57" ca="1">IF(ROW()=COLUMN(),INDIRECT(ADDRESS(ROW(),COLUMN(),1,1,"MTT WIN")),INDIRECT(ADDRESS(ROW(),COLUMN(),1,1,"MTT WIN"))&amp;"-"&amp;INDIRECT(ADDRESS(COLUMN(),ROW(),1,1,"MTT WIN")))</f>
        <v>0-0</v>
      </c>
      <c r="AU57" s="11" t="str" cm="1">
        <f t="array" aca="1" ref="AU57" ca="1">IF(ROW()=COLUMN(),INDIRECT(ADDRESS(ROW(),COLUMN(),1,1,"MTT WIN")),INDIRECT(ADDRESS(ROW(),COLUMN(),1,1,"MTT WIN"))&amp;"-"&amp;INDIRECT(ADDRESS(COLUMN(),ROW(),1,1,"MTT WIN")))</f>
        <v>0-0</v>
      </c>
      <c r="AV57" s="11" t="str" cm="1">
        <f t="array" aca="1" ref="AV57" ca="1">IF(ROW()=COLUMN(),INDIRECT(ADDRESS(ROW(),COLUMN(),1,1,"MTT WIN")),INDIRECT(ADDRESS(ROW(),COLUMN(),1,1,"MTT WIN"))&amp;"-"&amp;INDIRECT(ADDRESS(COLUMN(),ROW(),1,1,"MTT WIN")))</f>
        <v>0-0</v>
      </c>
      <c r="AW57" s="11" t="str" cm="1">
        <f t="array" aca="1" ref="AW57" ca="1">IF(ROW()=COLUMN(),INDIRECT(ADDRESS(ROW(),COLUMN(),1,1,"MTT WIN")),INDIRECT(ADDRESS(ROW(),COLUMN(),1,1,"MTT WIN"))&amp;"-"&amp;INDIRECT(ADDRESS(COLUMN(),ROW(),1,1,"MTT WIN")))</f>
        <v>0-0</v>
      </c>
      <c r="AX57" s="11" t="str" cm="1">
        <f t="array" aca="1" ref="AX57" ca="1">IF(ROW()=COLUMN(),INDIRECT(ADDRESS(ROW(),COLUMN(),1,1,"MTT WIN")),INDIRECT(ADDRESS(ROW(),COLUMN(),1,1,"MTT WIN"))&amp;"-"&amp;INDIRECT(ADDRESS(COLUMN(),ROW(),1,1,"MTT WIN")))</f>
        <v>0-0</v>
      </c>
      <c r="AY57" s="11" t="str" cm="1">
        <f t="array" aca="1" ref="AY57" ca="1">IF(ROW()=COLUMN(),INDIRECT(ADDRESS(ROW(),COLUMN(),1,1,"MTT WIN")),INDIRECT(ADDRESS(ROW(),COLUMN(),1,1,"MTT WIN"))&amp;"-"&amp;INDIRECT(ADDRESS(COLUMN(),ROW(),1,1,"MTT WIN")))</f>
        <v>0-0</v>
      </c>
      <c r="AZ57" s="11" t="str" cm="1">
        <f t="array" aca="1" ref="AZ57" ca="1">IF(ROW()=COLUMN(),INDIRECT(ADDRESS(ROW(),COLUMN(),1,1,"MTT WIN")),INDIRECT(ADDRESS(ROW(),COLUMN(),1,1,"MTT WIN"))&amp;"-"&amp;INDIRECT(ADDRESS(COLUMN(),ROW(),1,1,"MTT WIN")))</f>
        <v>0-0</v>
      </c>
      <c r="BA57" s="11" t="str" cm="1">
        <f t="array" aca="1" ref="BA57" ca="1">IF(ROW()=COLUMN(),INDIRECT(ADDRESS(ROW(),COLUMN(),1,1,"MTT WIN")),INDIRECT(ADDRESS(ROW(),COLUMN(),1,1,"MTT WIN"))&amp;"-"&amp;INDIRECT(ADDRESS(COLUMN(),ROW(),1,1,"MTT WIN")))</f>
        <v>0-0</v>
      </c>
      <c r="BB57" s="11" t="str" cm="1">
        <f t="array" aca="1" ref="BB57" ca="1">IF(ROW()=COLUMN(),INDIRECT(ADDRESS(ROW(),COLUMN(),1,1,"MTT WIN")),INDIRECT(ADDRESS(ROW(),COLUMN(),1,1,"MTT WIN"))&amp;"-"&amp;INDIRECT(ADDRESS(COLUMN(),ROW(),1,1,"MTT WIN")))</f>
        <v>0-0</v>
      </c>
      <c r="BC57" s="11" t="str" cm="1">
        <f t="array" aca="1" ref="BC57" ca="1">IF(ROW()=COLUMN(),INDIRECT(ADDRESS(ROW(),COLUMN(),1,1,"MTT WIN")),INDIRECT(ADDRESS(ROW(),COLUMN(),1,1,"MTT WIN"))&amp;"-"&amp;INDIRECT(ADDRESS(COLUMN(),ROW(),1,1,"MTT WIN")))</f>
        <v>0-1</v>
      </c>
      <c r="BD57" s="11" t="str" cm="1">
        <f t="array" aca="1" ref="BD57" ca="1">IF(ROW()=COLUMN(),INDIRECT(ADDRESS(ROW(),COLUMN(),1,1,"MTT WIN")),INDIRECT(ADDRESS(ROW(),COLUMN(),1,1,"MTT WIN"))&amp;"-"&amp;INDIRECT(ADDRESS(COLUMN(),ROW(),1,1,"MTT WIN")))</f>
        <v>0-0</v>
      </c>
      <c r="BE57" s="11" cm="1">
        <f t="array" aca="1" ref="BE57" ca="1">IF(ROW()=COLUMN(),INDIRECT(ADDRESS(ROW(),COLUMN(),1,1,"MTT WIN")),INDIRECT(ADDRESS(ROW(),COLUMN(),1,1,"MTT WIN"))&amp;"-"&amp;INDIRECT(ADDRESS(COLUMN(),ROW(),1,1,"MTT WIN")))</f>
        <v>0</v>
      </c>
      <c r="BF57" s="11" t="str" cm="1">
        <f t="array" aca="1" ref="BF57" ca="1">IF(ROW()=COLUMN(),INDIRECT(ADDRESS(ROW(),COLUMN(),1,1,"MTT WIN")),INDIRECT(ADDRESS(ROW(),COLUMN(),1,1,"MTT WIN"))&amp;"-"&amp;INDIRECT(ADDRESS(COLUMN(),ROW(),1,1,"MTT WIN")))</f>
        <v>0-0</v>
      </c>
    </row>
    <row r="58" spans="1:58" ht="55" customHeight="1" x14ac:dyDescent="0.3">
      <c r="A58" s="3" t="str">
        <f ca="1">MATCHUP!A58</f>
        <v>Mono Black Burn</v>
      </c>
      <c r="B58" s="11" t="str" cm="1">
        <f t="array" aca="1" ref="B58" ca="1">IF(ROW()=COLUMN(),INDIRECT(ADDRESS(ROW(),COLUMN(),1,1,"MTT WIN")),INDIRECT(ADDRESS(ROW(),COLUMN(),1,1,"MTT WIN"))&amp;"-"&amp;INDIRECT(ADDRESS(COLUMN(),ROW(),1,1,"MTT WIN")))</f>
        <v>0-1</v>
      </c>
      <c r="C58" s="11" t="str" cm="1">
        <f t="array" aca="1" ref="C58" ca="1">IF(ROW()=COLUMN(),INDIRECT(ADDRESS(ROW(),COLUMN(),1,1,"MTT WIN")),INDIRECT(ADDRESS(ROW(),COLUMN(),1,1,"MTT WIN"))&amp;"-"&amp;INDIRECT(ADDRESS(COLUMN(),ROW(),1,1,"MTT WIN")))</f>
        <v>0-0</v>
      </c>
      <c r="D58" s="11" t="str" cm="1">
        <f t="array" aca="1" ref="D58" ca="1">IF(ROW()=COLUMN(),INDIRECT(ADDRESS(ROW(),COLUMN(),1,1,"MTT WIN")),INDIRECT(ADDRESS(ROW(),COLUMN(),1,1,"MTT WIN"))&amp;"-"&amp;INDIRECT(ADDRESS(COLUMN(),ROW(),1,1,"MTT WIN")))</f>
        <v>0-0</v>
      </c>
      <c r="E58" s="11" t="str" cm="1">
        <f t="array" aca="1" ref="E58" ca="1">IF(ROW()=COLUMN(),INDIRECT(ADDRESS(ROW(),COLUMN(),1,1,"MTT WIN")),INDIRECT(ADDRESS(ROW(),COLUMN(),1,1,"MTT WIN"))&amp;"-"&amp;INDIRECT(ADDRESS(COLUMN(),ROW(),1,1,"MTT WIN")))</f>
        <v>0-1</v>
      </c>
      <c r="F58" s="11" t="str" cm="1">
        <f t="array" aca="1" ref="F58" ca="1">IF(ROW()=COLUMN(),INDIRECT(ADDRESS(ROW(),COLUMN(),1,1,"MTT WIN")),INDIRECT(ADDRESS(ROW(),COLUMN(),1,1,"MTT WIN"))&amp;"-"&amp;INDIRECT(ADDRESS(COLUMN(),ROW(),1,1,"MTT WIN")))</f>
        <v>0-0</v>
      </c>
      <c r="G58" s="11" t="str" cm="1">
        <f t="array" aca="1" ref="G58" ca="1">IF(ROW()=COLUMN(),INDIRECT(ADDRESS(ROW(),COLUMN(),1,1,"MTT WIN")),INDIRECT(ADDRESS(ROW(),COLUMN(),1,1,"MTT WIN"))&amp;"-"&amp;INDIRECT(ADDRESS(COLUMN(),ROW(),1,1,"MTT WIN")))</f>
        <v>0-0</v>
      </c>
      <c r="H58" s="11" t="str" cm="1">
        <f t="array" aca="1" ref="H58" ca="1">IF(ROW()=COLUMN(),INDIRECT(ADDRESS(ROW(),COLUMN(),1,1,"MTT WIN")),INDIRECT(ADDRESS(ROW(),COLUMN(),1,1,"MTT WIN"))&amp;"-"&amp;INDIRECT(ADDRESS(COLUMN(),ROW(),1,1,"MTT WIN")))</f>
        <v>0-0</v>
      </c>
      <c r="I58" s="11" t="str" cm="1">
        <f t="array" aca="1" ref="I58" ca="1">IF(ROW()=COLUMN(),INDIRECT(ADDRESS(ROW(),COLUMN(),1,1,"MTT WIN")),INDIRECT(ADDRESS(ROW(),COLUMN(),1,1,"MTT WIN"))&amp;"-"&amp;INDIRECT(ADDRESS(COLUMN(),ROW(),1,1,"MTT WIN")))</f>
        <v>0-0</v>
      </c>
      <c r="J58" s="11" t="str" cm="1">
        <f t="array" aca="1" ref="J58" ca="1">IF(ROW()=COLUMN(),INDIRECT(ADDRESS(ROW(),COLUMN(),1,1,"MTT WIN")),INDIRECT(ADDRESS(ROW(),COLUMN(),1,1,"MTT WIN"))&amp;"-"&amp;INDIRECT(ADDRESS(COLUMN(),ROW(),1,1,"MTT WIN")))</f>
        <v>0-0</v>
      </c>
      <c r="K58" s="11" t="str" cm="1">
        <f t="array" aca="1" ref="K58" ca="1">IF(ROW()=COLUMN(),INDIRECT(ADDRESS(ROW(),COLUMN(),1,1,"MTT WIN")),INDIRECT(ADDRESS(ROW(),COLUMN(),1,1,"MTT WIN"))&amp;"-"&amp;INDIRECT(ADDRESS(COLUMN(),ROW(),1,1,"MTT WIN")))</f>
        <v>0-0</v>
      </c>
      <c r="L58" s="11" t="str" cm="1">
        <f t="array" aca="1" ref="L58" ca="1">IF(ROW()=COLUMN(),INDIRECT(ADDRESS(ROW(),COLUMN(),1,1,"MTT WIN")),INDIRECT(ADDRESS(ROW(),COLUMN(),1,1,"MTT WIN"))&amp;"-"&amp;INDIRECT(ADDRESS(COLUMN(),ROW(),1,1,"MTT WIN")))</f>
        <v>1-1</v>
      </c>
      <c r="M58" s="11" t="str" cm="1">
        <f t="array" aca="1" ref="M58" ca="1">IF(ROW()=COLUMN(),INDIRECT(ADDRESS(ROW(),COLUMN(),1,1,"MTT WIN")),INDIRECT(ADDRESS(ROW(),COLUMN(),1,1,"MTT WIN"))&amp;"-"&amp;INDIRECT(ADDRESS(COLUMN(),ROW(),1,1,"MTT WIN")))</f>
        <v>0-0</v>
      </c>
      <c r="N58" s="11" t="str" cm="1">
        <f t="array" aca="1" ref="N58" ca="1">IF(ROW()=COLUMN(),INDIRECT(ADDRESS(ROW(),COLUMN(),1,1,"MTT WIN")),INDIRECT(ADDRESS(ROW(),COLUMN(),1,1,"MTT WIN"))&amp;"-"&amp;INDIRECT(ADDRESS(COLUMN(),ROW(),1,1,"MTT WIN")))</f>
        <v>0-0</v>
      </c>
      <c r="O58" s="11" t="str" cm="1">
        <f t="array" aca="1" ref="O58" ca="1">IF(ROW()=COLUMN(),INDIRECT(ADDRESS(ROW(),COLUMN(),1,1,"MTT WIN")),INDIRECT(ADDRESS(ROW(),COLUMN(),1,1,"MTT WIN"))&amp;"-"&amp;INDIRECT(ADDRESS(COLUMN(),ROW(),1,1,"MTT WIN")))</f>
        <v>0-0</v>
      </c>
      <c r="P58" s="11" t="str" cm="1">
        <f t="array" aca="1" ref="P58" ca="1">IF(ROW()=COLUMN(),INDIRECT(ADDRESS(ROW(),COLUMN(),1,1,"MTT WIN")),INDIRECT(ADDRESS(ROW(),COLUMN(),1,1,"MTT WIN"))&amp;"-"&amp;INDIRECT(ADDRESS(COLUMN(),ROW(),1,1,"MTT WIN")))</f>
        <v>0-0</v>
      </c>
      <c r="Q58" s="11" t="str" cm="1">
        <f t="array" aca="1" ref="Q58" ca="1">IF(ROW()=COLUMN(),INDIRECT(ADDRESS(ROW(),COLUMN(),1,1,"MTT WIN")),INDIRECT(ADDRESS(ROW(),COLUMN(),1,1,"MTT WIN"))&amp;"-"&amp;INDIRECT(ADDRESS(COLUMN(),ROW(),1,1,"MTT WIN")))</f>
        <v>0-0</v>
      </c>
      <c r="R58" s="11" t="str" cm="1">
        <f t="array" aca="1" ref="R58" ca="1">IF(ROW()=COLUMN(),INDIRECT(ADDRESS(ROW(),COLUMN(),1,1,"MTT WIN")),INDIRECT(ADDRESS(ROW(),COLUMN(),1,1,"MTT WIN"))&amp;"-"&amp;INDIRECT(ADDRESS(COLUMN(),ROW(),1,1,"MTT WIN")))</f>
        <v>0-0</v>
      </c>
      <c r="S58" s="11" t="str" cm="1">
        <f t="array" aca="1" ref="S58" ca="1">IF(ROW()=COLUMN(),INDIRECT(ADDRESS(ROW(),COLUMN(),1,1,"MTT WIN")),INDIRECT(ADDRESS(ROW(),COLUMN(),1,1,"MTT WIN"))&amp;"-"&amp;INDIRECT(ADDRESS(COLUMN(),ROW(),1,1,"MTT WIN")))</f>
        <v>0-0</v>
      </c>
      <c r="T58" s="11" t="str" cm="1">
        <f t="array" aca="1" ref="T58" ca="1">IF(ROW()=COLUMN(),INDIRECT(ADDRESS(ROW(),COLUMN(),1,1,"MTT WIN")),INDIRECT(ADDRESS(ROW(),COLUMN(),1,1,"MTT WIN"))&amp;"-"&amp;INDIRECT(ADDRESS(COLUMN(),ROW(),1,1,"MTT WIN")))</f>
        <v>0-0</v>
      </c>
      <c r="U58" s="11" t="str" cm="1">
        <f t="array" aca="1" ref="U58" ca="1">IF(ROW()=COLUMN(),INDIRECT(ADDRESS(ROW(),COLUMN(),1,1,"MTT WIN")),INDIRECT(ADDRESS(ROW(),COLUMN(),1,1,"MTT WIN"))&amp;"-"&amp;INDIRECT(ADDRESS(COLUMN(),ROW(),1,1,"MTT WIN")))</f>
        <v>0-0</v>
      </c>
      <c r="V58" s="11" t="str" cm="1">
        <f t="array" aca="1" ref="V58" ca="1">IF(ROW()=COLUMN(),INDIRECT(ADDRESS(ROW(),COLUMN(),1,1,"MTT WIN")),INDIRECT(ADDRESS(ROW(),COLUMN(),1,1,"MTT WIN"))&amp;"-"&amp;INDIRECT(ADDRESS(COLUMN(),ROW(),1,1,"MTT WIN")))</f>
        <v>0-0</v>
      </c>
      <c r="W58" s="11" t="str" cm="1">
        <f t="array" aca="1" ref="W58" ca="1">IF(ROW()=COLUMN(),INDIRECT(ADDRESS(ROW(),COLUMN(),1,1,"MTT WIN")),INDIRECT(ADDRESS(ROW(),COLUMN(),1,1,"MTT WIN"))&amp;"-"&amp;INDIRECT(ADDRESS(COLUMN(),ROW(),1,1,"MTT WIN")))</f>
        <v>0-0</v>
      </c>
      <c r="X58" s="11" t="str" cm="1">
        <f t="array" aca="1" ref="X58" ca="1">IF(ROW()=COLUMN(),INDIRECT(ADDRESS(ROW(),COLUMN(),1,1,"MTT WIN")),INDIRECT(ADDRESS(ROW(),COLUMN(),1,1,"MTT WIN"))&amp;"-"&amp;INDIRECT(ADDRESS(COLUMN(),ROW(),1,1,"MTT WIN")))</f>
        <v>0-0</v>
      </c>
      <c r="Y58" s="11" t="str" cm="1">
        <f t="array" aca="1" ref="Y58" ca="1">IF(ROW()=COLUMN(),INDIRECT(ADDRESS(ROW(),COLUMN(),1,1,"MTT WIN")),INDIRECT(ADDRESS(ROW(),COLUMN(),1,1,"MTT WIN"))&amp;"-"&amp;INDIRECT(ADDRESS(COLUMN(),ROW(),1,1,"MTT WIN")))</f>
        <v>0-0</v>
      </c>
      <c r="Z58" s="11" t="str" cm="1">
        <f t="array" aca="1" ref="Z58" ca="1">IF(ROW()=COLUMN(),INDIRECT(ADDRESS(ROW(),COLUMN(),1,1,"MTT WIN")),INDIRECT(ADDRESS(ROW(),COLUMN(),1,1,"MTT WIN"))&amp;"-"&amp;INDIRECT(ADDRESS(COLUMN(),ROW(),1,1,"MTT WIN")))</f>
        <v>0-0</v>
      </c>
      <c r="AA58" s="11" t="str" cm="1">
        <f t="array" aca="1" ref="AA58" ca="1">IF(ROW()=COLUMN(),INDIRECT(ADDRESS(ROW(),COLUMN(),1,1,"MTT WIN")),INDIRECT(ADDRESS(ROW(),COLUMN(),1,1,"MTT WIN"))&amp;"-"&amp;INDIRECT(ADDRESS(COLUMN(),ROW(),1,1,"MTT WIN")))</f>
        <v>0-0</v>
      </c>
      <c r="AB58" s="11" t="str" cm="1">
        <f t="array" aca="1" ref="AB58" ca="1">IF(ROW()=COLUMN(),INDIRECT(ADDRESS(ROW(),COLUMN(),1,1,"MTT WIN")),INDIRECT(ADDRESS(ROW(),COLUMN(),1,1,"MTT WIN"))&amp;"-"&amp;INDIRECT(ADDRESS(COLUMN(),ROW(),1,1,"MTT WIN")))</f>
        <v>0-0</v>
      </c>
      <c r="AC58" s="11" t="str" cm="1">
        <f t="array" aca="1" ref="AC58" ca="1">IF(ROW()=COLUMN(),INDIRECT(ADDRESS(ROW(),COLUMN(),1,1,"MTT WIN")),INDIRECT(ADDRESS(ROW(),COLUMN(),1,1,"MTT WIN"))&amp;"-"&amp;INDIRECT(ADDRESS(COLUMN(),ROW(),1,1,"MTT WIN")))</f>
        <v>0-0</v>
      </c>
      <c r="AD58" s="11" t="str" cm="1">
        <f t="array" aca="1" ref="AD58" ca="1">IF(ROW()=COLUMN(),INDIRECT(ADDRESS(ROW(),COLUMN(),1,1,"MTT WIN")),INDIRECT(ADDRESS(ROW(),COLUMN(),1,1,"MTT WIN"))&amp;"-"&amp;INDIRECT(ADDRESS(COLUMN(),ROW(),1,1,"MTT WIN")))</f>
        <v>0-0</v>
      </c>
      <c r="AE58" s="11" t="str" cm="1">
        <f t="array" aca="1" ref="AE58" ca="1">IF(ROW()=COLUMN(),INDIRECT(ADDRESS(ROW(),COLUMN(),1,1,"MTT WIN")),INDIRECT(ADDRESS(ROW(),COLUMN(),1,1,"MTT WIN"))&amp;"-"&amp;INDIRECT(ADDRESS(COLUMN(),ROW(),1,1,"MTT WIN")))</f>
        <v>0-0</v>
      </c>
      <c r="AF58" s="11" t="str" cm="1">
        <f t="array" aca="1" ref="AF58" ca="1">IF(ROW()=COLUMN(),INDIRECT(ADDRESS(ROW(),COLUMN(),1,1,"MTT WIN")),INDIRECT(ADDRESS(ROW(),COLUMN(),1,1,"MTT WIN"))&amp;"-"&amp;INDIRECT(ADDRESS(COLUMN(),ROW(),1,1,"MTT WIN")))</f>
        <v>0-0</v>
      </c>
      <c r="AG58" s="11" t="str" cm="1">
        <f t="array" aca="1" ref="AG58" ca="1">IF(ROW()=COLUMN(),INDIRECT(ADDRESS(ROW(),COLUMN(),1,1,"MTT WIN")),INDIRECT(ADDRESS(ROW(),COLUMN(),1,1,"MTT WIN"))&amp;"-"&amp;INDIRECT(ADDRESS(COLUMN(),ROW(),1,1,"MTT WIN")))</f>
        <v>0-0</v>
      </c>
      <c r="AH58" s="11" t="str" cm="1">
        <f t="array" aca="1" ref="AH58" ca="1">IF(ROW()=COLUMN(),INDIRECT(ADDRESS(ROW(),COLUMN(),1,1,"MTT WIN")),INDIRECT(ADDRESS(ROW(),COLUMN(),1,1,"MTT WIN"))&amp;"-"&amp;INDIRECT(ADDRESS(COLUMN(),ROW(),1,1,"MTT WIN")))</f>
        <v>0-0</v>
      </c>
      <c r="AI58" s="11" t="str" cm="1">
        <f t="array" aca="1" ref="AI58" ca="1">IF(ROW()=COLUMN(),INDIRECT(ADDRESS(ROW(),COLUMN(),1,1,"MTT WIN")),INDIRECT(ADDRESS(ROW(),COLUMN(),1,1,"MTT WIN"))&amp;"-"&amp;INDIRECT(ADDRESS(COLUMN(),ROW(),1,1,"MTT WIN")))</f>
        <v>0-0</v>
      </c>
      <c r="AJ58" s="11" t="str" cm="1">
        <f t="array" aca="1" ref="AJ58" ca="1">IF(ROW()=COLUMN(),INDIRECT(ADDRESS(ROW(),COLUMN(),1,1,"MTT WIN")),INDIRECT(ADDRESS(ROW(),COLUMN(),1,1,"MTT WIN"))&amp;"-"&amp;INDIRECT(ADDRESS(COLUMN(),ROW(),1,1,"MTT WIN")))</f>
        <v>0-0</v>
      </c>
      <c r="AK58" s="11" t="str" cm="1">
        <f t="array" aca="1" ref="AK58" ca="1">IF(ROW()=COLUMN(),INDIRECT(ADDRESS(ROW(),COLUMN(),1,1,"MTT WIN")),INDIRECT(ADDRESS(ROW(),COLUMN(),1,1,"MTT WIN"))&amp;"-"&amp;INDIRECT(ADDRESS(COLUMN(),ROW(),1,1,"MTT WIN")))</f>
        <v>0-0</v>
      </c>
      <c r="AL58" s="11" t="str" cm="1">
        <f t="array" aca="1" ref="AL58" ca="1">IF(ROW()=COLUMN(),INDIRECT(ADDRESS(ROW(),COLUMN(),1,1,"MTT WIN")),INDIRECT(ADDRESS(ROW(),COLUMN(),1,1,"MTT WIN"))&amp;"-"&amp;INDIRECT(ADDRESS(COLUMN(),ROW(),1,1,"MTT WIN")))</f>
        <v>0-0</v>
      </c>
      <c r="AM58" s="11" t="str" cm="1">
        <f t="array" aca="1" ref="AM58" ca="1">IF(ROW()=COLUMN(),INDIRECT(ADDRESS(ROW(),COLUMN(),1,1,"MTT WIN")),INDIRECT(ADDRESS(ROW(),COLUMN(),1,1,"MTT WIN"))&amp;"-"&amp;INDIRECT(ADDRESS(COLUMN(),ROW(),1,1,"MTT WIN")))</f>
        <v>0-0</v>
      </c>
      <c r="AN58" s="11" t="str" cm="1">
        <f t="array" aca="1" ref="AN58" ca="1">IF(ROW()=COLUMN(),INDIRECT(ADDRESS(ROW(),COLUMN(),1,1,"MTT WIN")),INDIRECT(ADDRESS(ROW(),COLUMN(),1,1,"MTT WIN"))&amp;"-"&amp;INDIRECT(ADDRESS(COLUMN(),ROW(),1,1,"MTT WIN")))</f>
        <v>0-0</v>
      </c>
      <c r="AO58" s="11" t="str" cm="1">
        <f t="array" aca="1" ref="AO58" ca="1">IF(ROW()=COLUMN(),INDIRECT(ADDRESS(ROW(),COLUMN(),1,1,"MTT WIN")),INDIRECT(ADDRESS(ROW(),COLUMN(),1,1,"MTT WIN"))&amp;"-"&amp;INDIRECT(ADDRESS(COLUMN(),ROW(),1,1,"MTT WIN")))</f>
        <v>0-0</v>
      </c>
      <c r="AP58" s="11" t="str" cm="1">
        <f t="array" aca="1" ref="AP58" ca="1">IF(ROW()=COLUMN(),INDIRECT(ADDRESS(ROW(),COLUMN(),1,1,"MTT WIN")),INDIRECT(ADDRESS(ROW(),COLUMN(),1,1,"MTT WIN"))&amp;"-"&amp;INDIRECT(ADDRESS(COLUMN(),ROW(),1,1,"MTT WIN")))</f>
        <v>0-0</v>
      </c>
      <c r="AQ58" s="11" t="str" cm="1">
        <f t="array" aca="1" ref="AQ58" ca="1">IF(ROW()=COLUMN(),INDIRECT(ADDRESS(ROW(),COLUMN(),1,1,"MTT WIN")),INDIRECT(ADDRESS(ROW(),COLUMN(),1,1,"MTT WIN"))&amp;"-"&amp;INDIRECT(ADDRESS(COLUMN(),ROW(),1,1,"MTT WIN")))</f>
        <v>0-0</v>
      </c>
      <c r="AR58" s="11" t="str" cm="1">
        <f t="array" aca="1" ref="AR58" ca="1">IF(ROW()=COLUMN(),INDIRECT(ADDRESS(ROW(),COLUMN(),1,1,"MTT WIN")),INDIRECT(ADDRESS(ROW(),COLUMN(),1,1,"MTT WIN"))&amp;"-"&amp;INDIRECT(ADDRESS(COLUMN(),ROW(),1,1,"MTT WIN")))</f>
        <v>0-0</v>
      </c>
      <c r="AS58" s="11" t="str" cm="1">
        <f t="array" aca="1" ref="AS58" ca="1">IF(ROW()=COLUMN(),INDIRECT(ADDRESS(ROW(),COLUMN(),1,1,"MTT WIN")),INDIRECT(ADDRESS(ROW(),COLUMN(),1,1,"MTT WIN"))&amp;"-"&amp;INDIRECT(ADDRESS(COLUMN(),ROW(),1,1,"MTT WIN")))</f>
        <v>0-0</v>
      </c>
      <c r="AT58" s="11" t="str" cm="1">
        <f t="array" aca="1" ref="AT58" ca="1">IF(ROW()=COLUMN(),INDIRECT(ADDRESS(ROW(),COLUMN(),1,1,"MTT WIN")),INDIRECT(ADDRESS(ROW(),COLUMN(),1,1,"MTT WIN"))&amp;"-"&amp;INDIRECT(ADDRESS(COLUMN(),ROW(),1,1,"MTT WIN")))</f>
        <v>0-0</v>
      </c>
      <c r="AU58" s="11" t="str" cm="1">
        <f t="array" aca="1" ref="AU58" ca="1">IF(ROW()=COLUMN(),INDIRECT(ADDRESS(ROW(),COLUMN(),1,1,"MTT WIN")),INDIRECT(ADDRESS(ROW(),COLUMN(),1,1,"MTT WIN"))&amp;"-"&amp;INDIRECT(ADDRESS(COLUMN(),ROW(),1,1,"MTT WIN")))</f>
        <v>0-0</v>
      </c>
      <c r="AV58" s="11" t="str" cm="1">
        <f t="array" aca="1" ref="AV58" ca="1">IF(ROW()=COLUMN(),INDIRECT(ADDRESS(ROW(),COLUMN(),1,1,"MTT WIN")),INDIRECT(ADDRESS(ROW(),COLUMN(),1,1,"MTT WIN"))&amp;"-"&amp;INDIRECT(ADDRESS(COLUMN(),ROW(),1,1,"MTT WIN")))</f>
        <v>0-0</v>
      </c>
      <c r="AW58" s="11" t="str" cm="1">
        <f t="array" aca="1" ref="AW58" ca="1">IF(ROW()=COLUMN(),INDIRECT(ADDRESS(ROW(),COLUMN(),1,1,"MTT WIN")),INDIRECT(ADDRESS(ROW(),COLUMN(),1,1,"MTT WIN"))&amp;"-"&amp;INDIRECT(ADDRESS(COLUMN(),ROW(),1,1,"MTT WIN")))</f>
        <v>0-0</v>
      </c>
      <c r="AX58" s="11" t="str" cm="1">
        <f t="array" aca="1" ref="AX58" ca="1">IF(ROW()=COLUMN(),INDIRECT(ADDRESS(ROW(),COLUMN(),1,1,"MTT WIN")),INDIRECT(ADDRESS(ROW(),COLUMN(),1,1,"MTT WIN"))&amp;"-"&amp;INDIRECT(ADDRESS(COLUMN(),ROW(),1,1,"MTT WIN")))</f>
        <v>0-0</v>
      </c>
      <c r="AY58" s="11" t="str" cm="1">
        <f t="array" aca="1" ref="AY58" ca="1">IF(ROW()=COLUMN(),INDIRECT(ADDRESS(ROW(),COLUMN(),1,1,"MTT WIN")),INDIRECT(ADDRESS(ROW(),COLUMN(),1,1,"MTT WIN"))&amp;"-"&amp;INDIRECT(ADDRESS(COLUMN(),ROW(),1,1,"MTT WIN")))</f>
        <v>0-0</v>
      </c>
      <c r="AZ58" s="11" t="str" cm="1">
        <f t="array" aca="1" ref="AZ58" ca="1">IF(ROW()=COLUMN(),INDIRECT(ADDRESS(ROW(),COLUMN(),1,1,"MTT WIN")),INDIRECT(ADDRESS(ROW(),COLUMN(),1,1,"MTT WIN"))&amp;"-"&amp;INDIRECT(ADDRESS(COLUMN(),ROW(),1,1,"MTT WIN")))</f>
        <v>0-0</v>
      </c>
      <c r="BA58" s="11" t="str" cm="1">
        <f t="array" aca="1" ref="BA58" ca="1">IF(ROW()=COLUMN(),INDIRECT(ADDRESS(ROW(),COLUMN(),1,1,"MTT WIN")),INDIRECT(ADDRESS(ROW(),COLUMN(),1,1,"MTT WIN"))&amp;"-"&amp;INDIRECT(ADDRESS(COLUMN(),ROW(),1,1,"MTT WIN")))</f>
        <v>0-0</v>
      </c>
      <c r="BB58" s="11" t="str" cm="1">
        <f t="array" aca="1" ref="BB58" ca="1">IF(ROW()=COLUMN(),INDIRECT(ADDRESS(ROW(),COLUMN(),1,1,"MTT WIN")),INDIRECT(ADDRESS(ROW(),COLUMN(),1,1,"MTT WIN"))&amp;"-"&amp;INDIRECT(ADDRESS(COLUMN(),ROW(),1,1,"MTT WIN")))</f>
        <v>0-0</v>
      </c>
      <c r="BC58" s="11" t="str" cm="1">
        <f t="array" aca="1" ref="BC58" ca="1">IF(ROW()=COLUMN(),INDIRECT(ADDRESS(ROW(),COLUMN(),1,1,"MTT WIN")),INDIRECT(ADDRESS(ROW(),COLUMN(),1,1,"MTT WIN"))&amp;"-"&amp;INDIRECT(ADDRESS(COLUMN(),ROW(),1,1,"MTT WIN")))</f>
        <v>0-0</v>
      </c>
      <c r="BD58" s="11" t="str" cm="1">
        <f t="array" aca="1" ref="BD58" ca="1">IF(ROW()=COLUMN(),INDIRECT(ADDRESS(ROW(),COLUMN(),1,1,"MTT WIN")),INDIRECT(ADDRESS(ROW(),COLUMN(),1,1,"MTT WIN"))&amp;"-"&amp;INDIRECT(ADDRESS(COLUMN(),ROW(),1,1,"MTT WIN")))</f>
        <v>0-0</v>
      </c>
      <c r="BE58" s="11" t="str" cm="1">
        <f t="array" aca="1" ref="BE58" ca="1">IF(ROW()=COLUMN(),INDIRECT(ADDRESS(ROW(),COLUMN(),1,1,"MTT WIN")),INDIRECT(ADDRESS(ROW(),COLUMN(),1,1,"MTT WIN"))&amp;"-"&amp;INDIRECT(ADDRESS(COLUMN(),ROW(),1,1,"MTT WIN")))</f>
        <v>0-0</v>
      </c>
      <c r="BF58" s="11" cm="1">
        <f t="array" aca="1" ref="BF58" ca="1">IF(ROW()=COLUMN(),INDIRECT(ADDRESS(ROW(),COLUMN(),1,1,"MTT WIN")),INDIRECT(ADDRESS(ROW(),COLUMN(),1,1,"MTT WIN"))&amp;"-"&amp;INDIRECT(ADDRESS(COLUMN(),ROW(),1,1,"MTT WIN")))</f>
        <v>0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5EFA7-5291-4BE4-895F-CB79313A67BB}">
  <dimension ref="A1:BF58"/>
  <sheetViews>
    <sheetView zoomScale="50" zoomScaleNormal="100" zoomScalePageLayoutView="39" workbookViewId="0">
      <selection activeCell="C8" sqref="C8"/>
    </sheetView>
  </sheetViews>
  <sheetFormatPr defaultColWidth="9.453125" defaultRowHeight="14" x14ac:dyDescent="0.3"/>
  <cols>
    <col min="1" max="1" width="19.7265625" style="4" bestFit="1" customWidth="1"/>
    <col min="2" max="18" width="10.08984375" style="7" customWidth="1"/>
    <col min="19" max="56" width="10.08984375" style="4" customWidth="1"/>
    <col min="57" max="16384" width="9.453125" style="4"/>
  </cols>
  <sheetData>
    <row r="1" spans="1:58" ht="56.75" customHeight="1" x14ac:dyDescent="0.3">
      <c r="A1" s="2"/>
      <c r="B1" s="3" t="str">
        <f ca="1">MATCHUP!B1</f>
        <v>Jund Wildfire</v>
      </c>
      <c r="C1" s="3" t="str">
        <f ca="1">MATCHUP!C1</f>
        <v>Mono Red Synth</v>
      </c>
      <c r="D1" s="3" t="str">
        <f ca="1">MATCHUP!D1</f>
        <v>Rakdos Madness</v>
      </c>
      <c r="E1" s="3" t="str">
        <f ca="1">MATCHUP!E1</f>
        <v>Mono Blue Aggro</v>
      </c>
      <c r="F1" s="3" t="str">
        <f ca="1">MATCHUP!F1</f>
        <v>Mono Red Madness</v>
      </c>
      <c r="G1" s="3" t="str">
        <f ca="1">MATCHUP!G1</f>
        <v>Mono Blue Terror</v>
      </c>
      <c r="H1" s="3" t="str">
        <f ca="1">MATCHUP!H1</f>
        <v>High Tide Combo</v>
      </c>
      <c r="I1" s="3" t="str">
        <f ca="1">MATCHUP!I1</f>
        <v>Elves</v>
      </c>
      <c r="J1" s="3" t="str">
        <f ca="1">MATCHUP!J1</f>
        <v>Grixis Affinity</v>
      </c>
      <c r="K1" s="3" t="str">
        <f ca="1">MATCHUP!K1</f>
        <v>X Lands Spy</v>
      </c>
      <c r="L1" s="3" t="str">
        <f ca="1">MATCHUP!L1</f>
        <v>Altar Tron</v>
      </c>
      <c r="M1" s="3" t="str">
        <f ca="1">MATCHUP!M1</f>
        <v>White Weenie</v>
      </c>
      <c r="N1" s="3" t="str">
        <f ca="1">MATCHUP!N1</f>
        <v>Gardens</v>
      </c>
      <c r="O1" s="3" t="str">
        <f ca="1">MATCHUP!O1</f>
        <v>Gruul Monsters</v>
      </c>
      <c r="P1" s="3" t="str">
        <f ca="1">MATCHUP!P1</f>
        <v>Jeskai Ephemerate</v>
      </c>
      <c r="Q1" s="3" t="str">
        <f ca="1">MATCHUP!Q1</f>
        <v>Dimir Terror</v>
      </c>
      <c r="R1" s="3" t="str">
        <f ca="1">MATCHUP!R1</f>
        <v>Azorius Familiars</v>
      </c>
      <c r="S1" s="3" t="str">
        <f ca="1">MATCHUP!S1</f>
        <v>Dredge</v>
      </c>
      <c r="T1" s="3" t="str">
        <f ca="1">MATCHUP!T1</f>
        <v>Flicker Tron</v>
      </c>
      <c r="U1" s="3" t="str">
        <f ca="1">MATCHUP!U1</f>
        <v>Izzet Terror</v>
      </c>
      <c r="V1" s="3" t="str">
        <f ca="1">MATCHUP!V1</f>
        <v>Boros Synth</v>
      </c>
      <c r="W1" s="3" t="str">
        <f ca="1">MATCHUP!W1</f>
        <v>Bogles</v>
      </c>
      <c r="X1" s="3" t="str">
        <f ca="1">MATCHUP!X1</f>
        <v>Walls</v>
      </c>
      <c r="Y1" s="3" t="str">
        <f ca="1">MATCHUP!Y1</f>
        <v>Mardu Synth</v>
      </c>
      <c r="Z1" s="3" t="str">
        <f ca="1">MATCHUP!Z1</f>
        <v>Fangren Tron</v>
      </c>
      <c r="AA1" s="3" t="str">
        <f ca="1">MATCHUP!AA1</f>
        <v>Gruul Ponza</v>
      </c>
      <c r="AB1" s="3" t="str">
        <f ca="1">MATCHUP!AB1</f>
        <v>Dimir Snacker</v>
      </c>
      <c r="AC1" s="3" t="str">
        <f ca="1">MATCHUP!AC1</f>
        <v>Caw Gate</v>
      </c>
      <c r="AD1" s="3" t="str">
        <f ca="1">MATCHUP!AD1</f>
        <v>Monsters Tron</v>
      </c>
      <c r="AE1" s="3" t="str">
        <f ca="1">MATCHUP!AE1</f>
        <v>Rakdos Midrange</v>
      </c>
      <c r="AF1" s="3" t="str">
        <f ca="1">MATCHUP!AF1</f>
        <v>Boros Bully</v>
      </c>
      <c r="AG1" s="3" t="str">
        <f ca="1">MATCHUP!AG1</f>
        <v>Mono Black Sacrifice</v>
      </c>
      <c r="AH1" s="3" t="str">
        <f ca="1">MATCHUP!AH1</f>
        <v>Orzhov Blade</v>
      </c>
      <c r="AI1" s="3" t="str">
        <f ca="1">MATCHUP!AI1</f>
        <v>Pili-Pala Combo</v>
      </c>
      <c r="AJ1" s="3" t="str">
        <f ca="1">MATCHUP!AJ1</f>
        <v>Turbo Exhume</v>
      </c>
      <c r="AK1" s="3" t="str">
        <f ca="1">MATCHUP!AK1</f>
        <v>Mono Black Midrange</v>
      </c>
      <c r="AL1" s="3" t="str">
        <f ca="1">MATCHUP!AL1</f>
        <v>Mono Black Rod</v>
      </c>
      <c r="AM1" s="3" t="str">
        <f ca="1">MATCHUP!AM1</f>
        <v>Mono Red Dredge</v>
      </c>
      <c r="AN1" s="3" t="str">
        <f ca="1">MATCHUP!AN1</f>
        <v>Mono White Heroic</v>
      </c>
      <c r="AO1" s="3" t="str">
        <f ca="1">MATCHUP!AO1</f>
        <v>Slivers</v>
      </c>
      <c r="AP1" s="3" t="str">
        <f ca="1">MATCHUP!AP1</f>
        <v>Dimir Faeries</v>
      </c>
      <c r="AQ1" s="3" t="str">
        <f ca="1">MATCHUP!AQ1</f>
        <v>Dimir Control</v>
      </c>
      <c r="AR1" s="3" t="str">
        <f ca="1">MATCHUP!AR1</f>
        <v>Golgari Fog</v>
      </c>
      <c r="AS1" s="3" t="str">
        <f ca="1">MATCHUP!AS1</f>
        <v>Infect</v>
      </c>
      <c r="AT1" s="3" t="str">
        <f ca="1">MATCHUP!AT1</f>
        <v>Izzet Blitz</v>
      </c>
      <c r="AU1" s="3" t="str">
        <f ca="1">MATCHUP!AU1</f>
        <v>Mono Red Blitz</v>
      </c>
      <c r="AV1" s="3" t="str">
        <f ca="1">MATCHUP!AV1</f>
        <v>Poison Storm</v>
      </c>
      <c r="AW1" s="3" t="str">
        <f ca="1">MATCHUP!AW1</f>
        <v>Simic Fog</v>
      </c>
      <c r="AX1" s="3" t="str">
        <f ca="1">MATCHUP!AX1</f>
        <v>Cyclestorm</v>
      </c>
      <c r="AY1" s="3" t="str">
        <f ca="1">MATCHUP!AY1</f>
        <v>Whale Combo</v>
      </c>
      <c r="AZ1" s="3" t="str">
        <f ca="1">MATCHUP!AZ1</f>
        <v>Tron (Other)</v>
      </c>
      <c r="BA1" s="3" t="str">
        <f ca="1">MATCHUP!BA1</f>
        <v>Dimir Affinity</v>
      </c>
      <c r="BB1" s="3" t="str">
        <f ca="1">MATCHUP!BB1</f>
        <v>Mono Red Old Style</v>
      </c>
      <c r="BC1" s="3" t="str">
        <f ca="1">MATCHUP!BC1</f>
        <v>Goblin Combo</v>
      </c>
      <c r="BD1" s="3" t="str">
        <f ca="1">MATCHUP!BD1</f>
        <v>Izzet Faeries</v>
      </c>
      <c r="BE1" s="3" t="str">
        <f ca="1">MATCHUP!BE1</f>
        <v>Mardu Ephemerate</v>
      </c>
      <c r="BF1" s="3" t="str">
        <f ca="1">MATCHUP!BF1</f>
        <v>Mono Black Burn</v>
      </c>
    </row>
    <row r="2" spans="1:58" s="6" customFormat="1" ht="55" customHeight="1" x14ac:dyDescent="0.25">
      <c r="A2" s="3" t="str">
        <f ca="1">MATCHUP_ABS!A2</f>
        <v>Jund Wildfire</v>
      </c>
      <c r="B2" s="5">
        <f ca="1">IFERROR(('MTT DRAW'!B2)/('MTT WIN'!B2+'MTT DRAW'!B2),"-")</f>
        <v>0.10588235294117647</v>
      </c>
      <c r="C2" s="5">
        <f ca="1">IFERROR(('MTT DRAW'!C2)/('MTT WIN'!C2+'MTT DRAW'!C2),"-")</f>
        <v>3.4482758620689655E-2</v>
      </c>
      <c r="D2" s="5">
        <f ca="1">IFERROR(('MTT DRAW'!D2)/('MTT WIN'!D2+'MTT DRAW'!D2),"-")</f>
        <v>7.4999999999999997E-2</v>
      </c>
      <c r="E2" s="5">
        <f ca="1">IFERROR(('MTT DRAW'!E2)/('MTT WIN'!E2+'MTT DRAW'!E2),"-")</f>
        <v>6.3829787234042548E-2</v>
      </c>
      <c r="F2" s="5">
        <f ca="1">IFERROR(('MTT DRAW'!F2)/('MTT WIN'!F2+'MTT DRAW'!F2),"-")</f>
        <v>0</v>
      </c>
      <c r="G2" s="5">
        <f ca="1">IFERROR(('MTT DRAW'!G2)/('MTT WIN'!G2+'MTT DRAW'!G2),"-")</f>
        <v>9.3023255813953487E-2</v>
      </c>
      <c r="H2" s="5">
        <f ca="1">IFERROR(('MTT DRAW'!H2)/('MTT WIN'!H2+'MTT DRAW'!H2),"-")</f>
        <v>7.6923076923076927E-2</v>
      </c>
      <c r="I2" s="5">
        <f ca="1">IFERROR(('MTT DRAW'!I2)/('MTT WIN'!I2+'MTT DRAW'!I2),"-")</f>
        <v>7.1428571428571425E-2</v>
      </c>
      <c r="J2" s="5">
        <f ca="1">IFERROR(('MTT DRAW'!J2)/('MTT WIN'!J2+'MTT DRAW'!J2),"-")</f>
        <v>0.22222222222222221</v>
      </c>
      <c r="K2" s="5">
        <f ca="1">IFERROR(('MTT DRAW'!K2)/('MTT WIN'!K2+'MTT DRAW'!K2),"-")</f>
        <v>0.15384615384615385</v>
      </c>
      <c r="L2" s="5">
        <f ca="1">IFERROR(('MTT DRAW'!L2)/('MTT WIN'!L2+'MTT DRAW'!L2),"-")</f>
        <v>6.6666666666666666E-2</v>
      </c>
      <c r="M2" s="5">
        <f ca="1">IFERROR(('MTT DRAW'!M2)/('MTT WIN'!M2+'MTT DRAW'!M2),"-")</f>
        <v>0.1875</v>
      </c>
      <c r="N2" s="5">
        <f ca="1">IFERROR(('MTT DRAW'!N2)/('MTT WIN'!N2+'MTT DRAW'!N2),"-")</f>
        <v>0.1875</v>
      </c>
      <c r="O2" s="5">
        <f ca="1">IFERROR(('MTT DRAW'!O2)/('MTT WIN'!O2+'MTT DRAW'!O2),"-")</f>
        <v>0.25</v>
      </c>
      <c r="P2" s="5">
        <f ca="1">IFERROR(('MTT DRAW'!P2)/('MTT WIN'!P2+'MTT DRAW'!P2),"-")</f>
        <v>0.4375</v>
      </c>
      <c r="Q2" s="5">
        <f ca="1">IFERROR(('MTT DRAW'!Q2)/('MTT WIN'!Q2+'MTT DRAW'!Q2),"-")</f>
        <v>0</v>
      </c>
      <c r="R2" s="5">
        <f ca="1">IFERROR(('MTT DRAW'!R2)/('MTT WIN'!R2+'MTT DRAW'!R2),"-")</f>
        <v>0.15384615384615385</v>
      </c>
      <c r="S2" s="5">
        <f ca="1">IFERROR(('MTT DRAW'!S2)/('MTT WIN'!S2+'MTT DRAW'!S2),"-")</f>
        <v>0.22222222222222221</v>
      </c>
      <c r="T2" s="5">
        <f ca="1">IFERROR(('MTT DRAW'!T2)/('MTT WIN'!T2+'MTT DRAW'!T2),"-")</f>
        <v>0.25</v>
      </c>
      <c r="U2" s="5">
        <f ca="1">IFERROR(('MTT DRAW'!U2)/('MTT WIN'!U2+'MTT DRAW'!U2),"-")</f>
        <v>0.13333333333333333</v>
      </c>
      <c r="V2" s="5">
        <f ca="1">IFERROR(('MTT DRAW'!V2)/('MTT WIN'!V2+'MTT DRAW'!V2),"-")</f>
        <v>0.125</v>
      </c>
      <c r="W2" s="5">
        <f ca="1">IFERROR(('MTT DRAW'!W2)/('MTT WIN'!W2+'MTT DRAW'!W2),"-")</f>
        <v>0</v>
      </c>
      <c r="X2" s="5">
        <f ca="1">IFERROR(('MTT DRAW'!X2)/('MTT WIN'!X2+'MTT DRAW'!X2),"-")</f>
        <v>0.14285714285714285</v>
      </c>
      <c r="Y2" s="5">
        <f ca="1">IFERROR(('MTT DRAW'!Y2)/('MTT WIN'!Y2+'MTT DRAW'!Y2),"-")</f>
        <v>0</v>
      </c>
      <c r="Z2" s="5">
        <f ca="1">IFERROR(('MTT DRAW'!Z2)/('MTT WIN'!Z2+'MTT DRAW'!Z2),"-")</f>
        <v>0</v>
      </c>
      <c r="AA2" s="5">
        <f ca="1">IFERROR(('MTT DRAW'!AA2)/('MTT WIN'!AA2+'MTT DRAW'!AA2),"-")</f>
        <v>0</v>
      </c>
      <c r="AB2" s="5">
        <f ca="1">IFERROR(('MTT DRAW'!AB2)/('MTT WIN'!AB2+'MTT DRAW'!AB2),"-")</f>
        <v>0</v>
      </c>
      <c r="AC2" s="5">
        <f ca="1">IFERROR(('MTT DRAW'!AC2)/('MTT WIN'!AC2+'MTT DRAW'!AC2),"-")</f>
        <v>0.5</v>
      </c>
      <c r="AD2" s="5">
        <f ca="1">IFERROR(('MTT DRAW'!AD2)/('MTT WIN'!AD2+'MTT DRAW'!AD2),"-")</f>
        <v>0</v>
      </c>
      <c r="AE2" s="5">
        <f ca="1">IFERROR(('MTT DRAW'!AE2)/('MTT WIN'!AE2+'MTT DRAW'!AE2),"-")</f>
        <v>0.2</v>
      </c>
      <c r="AF2" s="5">
        <f ca="1">IFERROR(('MTT DRAW'!AF2)/('MTT WIN'!AF2+'MTT DRAW'!AF2),"-")</f>
        <v>0</v>
      </c>
      <c r="AG2" s="5">
        <f ca="1">IFERROR(('MTT DRAW'!AG2)/('MTT WIN'!AG2+'MTT DRAW'!AG2),"-")</f>
        <v>0</v>
      </c>
      <c r="AH2" s="5">
        <f ca="1">IFERROR(('MTT DRAW'!AH2)/('MTT WIN'!AH2+'MTT DRAW'!AH2),"-")</f>
        <v>0</v>
      </c>
      <c r="AI2" s="5">
        <f ca="1">IFERROR(('MTT DRAW'!AI2)/('MTT WIN'!AI2+'MTT DRAW'!AI2),"-")</f>
        <v>0</v>
      </c>
      <c r="AJ2" s="5">
        <f ca="1">IFERROR(('MTT DRAW'!AJ2)/('MTT WIN'!AJ2+'MTT DRAW'!AJ2),"-")</f>
        <v>0</v>
      </c>
      <c r="AK2" s="5">
        <f ca="1">IFERROR(('MTT DRAW'!AK2)/('MTT WIN'!AK2+'MTT DRAW'!AK2),"-")</f>
        <v>0.33333333333333331</v>
      </c>
      <c r="AL2" s="5">
        <f ca="1">IFERROR(('MTT DRAW'!AL2)/('MTT WIN'!AL2+'MTT DRAW'!AL2),"-")</f>
        <v>0.5</v>
      </c>
      <c r="AM2" s="5">
        <f ca="1">IFERROR(('MTT DRAW'!AM2)/('MTT WIN'!AM2+'MTT DRAW'!AM2),"-")</f>
        <v>0</v>
      </c>
      <c r="AN2" s="5">
        <f ca="1">IFERROR(('MTT DRAW'!AN2)/('MTT WIN'!AN2+'MTT DRAW'!AN2),"-")</f>
        <v>0</v>
      </c>
      <c r="AO2" s="5">
        <f ca="1">IFERROR(('MTT DRAW'!AO2)/('MTT WIN'!AO2+'MTT DRAW'!AO2),"-")</f>
        <v>0</v>
      </c>
      <c r="AP2" s="5">
        <f ca="1">IFERROR(('MTT DRAW'!AP2)/('MTT WIN'!AP2+'MTT DRAW'!AP2),"-")</f>
        <v>0</v>
      </c>
      <c r="AQ2" s="5">
        <f ca="1">IFERROR(('MTT DRAW'!AQ2)/('MTT WIN'!AQ2+'MTT DRAW'!AQ2),"-")</f>
        <v>0</v>
      </c>
      <c r="AR2" s="5">
        <f ca="1">IFERROR(('MTT DRAW'!AR2)/('MTT WIN'!AR2+'MTT DRAW'!AR2),"-")</f>
        <v>0.5</v>
      </c>
      <c r="AS2" s="5">
        <f ca="1">IFERROR(('MTT DRAW'!AS2)/('MTT WIN'!AS2+'MTT DRAW'!AS2),"-")</f>
        <v>0</v>
      </c>
      <c r="AT2" s="5">
        <f ca="1">IFERROR(('MTT DRAW'!AT2)/('MTT WIN'!AT2+'MTT DRAW'!AT2),"-")</f>
        <v>0.5</v>
      </c>
      <c r="AU2" s="5">
        <f ca="1">IFERROR(('MTT DRAW'!AU2)/('MTT WIN'!AU2+'MTT DRAW'!AU2),"-")</f>
        <v>0</v>
      </c>
      <c r="AV2" s="5">
        <f ca="1">IFERROR(('MTT DRAW'!AV2)/('MTT WIN'!AV2+'MTT DRAW'!AV2),"-")</f>
        <v>0</v>
      </c>
      <c r="AW2" s="5">
        <f ca="1">IFERROR(('MTT DRAW'!AW2)/('MTT WIN'!AW2+'MTT DRAW'!AW2),"-")</f>
        <v>0</v>
      </c>
      <c r="AX2" s="5">
        <f ca="1">IFERROR(('MTT DRAW'!AX2)/('MTT WIN'!AX2+'MTT DRAW'!AX2),"-")</f>
        <v>0</v>
      </c>
      <c r="AY2" s="5">
        <f ca="1">IFERROR(('MTT DRAW'!AY2)/('MTT WIN'!AY2+'MTT DRAW'!AY2),"-")</f>
        <v>0</v>
      </c>
      <c r="AZ2" s="5">
        <f ca="1">IFERROR(('MTT DRAW'!AZ2)/('MTT WIN'!AZ2+'MTT DRAW'!AZ2),"-")</f>
        <v>0</v>
      </c>
      <c r="BA2" s="5">
        <f ca="1">IFERROR(('MTT DRAW'!BA2)/('MTT WIN'!BA2+'MTT DRAW'!BA2),"-")</f>
        <v>0</v>
      </c>
      <c r="BB2" s="5" t="str">
        <f ca="1">IFERROR(('MTT DRAW'!BB2)/('MTT WIN'!BB2+'MTT DRAW'!BB2),"-")</f>
        <v>-</v>
      </c>
      <c r="BC2" s="5" t="str">
        <f ca="1">IFERROR(('MTT DRAW'!BC2)/('MTT WIN'!BC2+'MTT DRAW'!BC2),"-")</f>
        <v>-</v>
      </c>
      <c r="BD2" s="5" t="str">
        <f ca="1">IFERROR(('MTT DRAW'!BD2)/('MTT WIN'!BD2+'MTT DRAW'!BD2),"-")</f>
        <v>-</v>
      </c>
      <c r="BE2" s="5" t="str">
        <f ca="1">IFERROR(('MTT DRAW'!BE2)/('MTT WIN'!BE2+'MTT DRAW'!BE2),"-")</f>
        <v>-</v>
      </c>
      <c r="BF2" s="5">
        <f ca="1">IFERROR(('MTT DRAW'!BF2)/('MTT WIN'!BF2+'MTT DRAW'!BF2),"-")</f>
        <v>0</v>
      </c>
    </row>
    <row r="3" spans="1:58" s="6" customFormat="1" ht="55" customHeight="1" x14ac:dyDescent="0.25">
      <c r="A3" s="3" t="str">
        <f ca="1">MATCHUP_ABS!A3</f>
        <v>Mono Red Synth</v>
      </c>
      <c r="B3" s="5">
        <f ca="1">IFERROR(('MTT DRAW'!B3)/('MTT WIN'!B3+'MTT DRAW'!B3),"-")</f>
        <v>2.9411764705882353E-2</v>
      </c>
      <c r="C3" s="5">
        <f ca="1">IFERROR(('MTT DRAW'!C3)/('MTT WIN'!C3+'MTT DRAW'!C3),"-")</f>
        <v>0</v>
      </c>
      <c r="D3" s="5">
        <f ca="1">IFERROR(('MTT DRAW'!D3)/('MTT WIN'!D3+'MTT DRAW'!D3),"-")</f>
        <v>0</v>
      </c>
      <c r="E3" s="5">
        <f ca="1">IFERROR(('MTT DRAW'!E3)/('MTT WIN'!E3+'MTT DRAW'!E3),"-")</f>
        <v>0</v>
      </c>
      <c r="F3" s="5">
        <f ca="1">IFERROR(('MTT DRAW'!F3)/('MTT WIN'!F3+'MTT DRAW'!F3),"-")</f>
        <v>0</v>
      </c>
      <c r="G3" s="5">
        <f ca="1">IFERROR(('MTT DRAW'!G3)/('MTT WIN'!G3+'MTT DRAW'!G3),"-")</f>
        <v>4.5454545454545456E-2</v>
      </c>
      <c r="H3" s="5">
        <f ca="1">IFERROR(('MTT DRAW'!H3)/('MTT WIN'!H3+'MTT DRAW'!H3),"-")</f>
        <v>0</v>
      </c>
      <c r="I3" s="5">
        <f ca="1">IFERROR(('MTT DRAW'!I3)/('MTT WIN'!I3+'MTT DRAW'!I3),"-")</f>
        <v>0</v>
      </c>
      <c r="J3" s="5">
        <f ca="1">IFERROR(('MTT DRAW'!J3)/('MTT WIN'!J3+'MTT DRAW'!J3),"-")</f>
        <v>0.14285714285714285</v>
      </c>
      <c r="K3" s="5">
        <f ca="1">IFERROR(('MTT DRAW'!K3)/('MTT WIN'!K3+'MTT DRAW'!K3),"-")</f>
        <v>0</v>
      </c>
      <c r="L3" s="5">
        <f ca="1">IFERROR(('MTT DRAW'!L3)/('MTT WIN'!L3+'MTT DRAW'!L3),"-")</f>
        <v>0</v>
      </c>
      <c r="M3" s="5">
        <f ca="1">IFERROR(('MTT DRAW'!M3)/('MTT WIN'!M3+'MTT DRAW'!M3),"-")</f>
        <v>0</v>
      </c>
      <c r="N3" s="5">
        <f ca="1">IFERROR(('MTT DRAW'!N3)/('MTT WIN'!N3+'MTT DRAW'!N3),"-")</f>
        <v>0</v>
      </c>
      <c r="O3" s="5">
        <f ca="1">IFERROR(('MTT DRAW'!O3)/('MTT WIN'!O3+'MTT DRAW'!O3),"-")</f>
        <v>9.0909090909090912E-2</v>
      </c>
      <c r="P3" s="5">
        <f ca="1">IFERROR(('MTT DRAW'!P3)/('MTT WIN'!P3+'MTT DRAW'!P3),"-")</f>
        <v>0</v>
      </c>
      <c r="Q3" s="5">
        <f ca="1">IFERROR(('MTT DRAW'!Q3)/('MTT WIN'!Q3+'MTT DRAW'!Q3),"-")</f>
        <v>0</v>
      </c>
      <c r="R3" s="5">
        <f ca="1">IFERROR(('MTT DRAW'!R3)/('MTT WIN'!R3+'MTT DRAW'!R3),"-")</f>
        <v>0</v>
      </c>
      <c r="S3" s="5">
        <f ca="1">IFERROR(('MTT DRAW'!S3)/('MTT WIN'!S3+'MTT DRAW'!S3),"-")</f>
        <v>0</v>
      </c>
      <c r="T3" s="5">
        <f ca="1">IFERROR(('MTT DRAW'!T3)/('MTT WIN'!T3+'MTT DRAW'!T3),"-")</f>
        <v>0.14285714285714285</v>
      </c>
      <c r="U3" s="5">
        <f ca="1">IFERROR(('MTT DRAW'!U3)/('MTT WIN'!U3+'MTT DRAW'!U3),"-")</f>
        <v>0</v>
      </c>
      <c r="V3" s="5">
        <f ca="1">IFERROR(('MTT DRAW'!V3)/('MTT WIN'!V3+'MTT DRAW'!V3),"-")</f>
        <v>0</v>
      </c>
      <c r="W3" s="5">
        <f ca="1">IFERROR(('MTT DRAW'!W3)/('MTT WIN'!W3+'MTT DRAW'!W3),"-")</f>
        <v>0</v>
      </c>
      <c r="X3" s="5">
        <f ca="1">IFERROR(('MTT DRAW'!X3)/('MTT WIN'!X3+'MTT DRAW'!X3),"-")</f>
        <v>0</v>
      </c>
      <c r="Y3" s="5">
        <f ca="1">IFERROR(('MTT DRAW'!Y3)/('MTT WIN'!Y3+'MTT DRAW'!Y3),"-")</f>
        <v>0</v>
      </c>
      <c r="Z3" s="5">
        <f ca="1">IFERROR(('MTT DRAW'!Z3)/('MTT WIN'!Z3+'MTT DRAW'!Z3),"-")</f>
        <v>0</v>
      </c>
      <c r="AA3" s="5">
        <f ca="1">IFERROR(('MTT DRAW'!AA3)/('MTT WIN'!AA3+'MTT DRAW'!AA3),"-")</f>
        <v>0</v>
      </c>
      <c r="AB3" s="5">
        <f ca="1">IFERROR(('MTT DRAW'!AB3)/('MTT WIN'!AB3+'MTT DRAW'!AB3),"-")</f>
        <v>0</v>
      </c>
      <c r="AC3" s="5">
        <f ca="1">IFERROR(('MTT DRAW'!AC3)/('MTT WIN'!AC3+'MTT DRAW'!AC3),"-")</f>
        <v>0</v>
      </c>
      <c r="AD3" s="5">
        <f ca="1">IFERROR(('MTT DRAW'!AD3)/('MTT WIN'!AD3+'MTT DRAW'!AD3),"-")</f>
        <v>0</v>
      </c>
      <c r="AE3" s="5">
        <f ca="1">IFERROR(('MTT DRAW'!AE3)/('MTT WIN'!AE3+'MTT DRAW'!AE3),"-")</f>
        <v>0</v>
      </c>
      <c r="AF3" s="5">
        <f ca="1">IFERROR(('MTT DRAW'!AF3)/('MTT WIN'!AF3+'MTT DRAW'!AF3),"-")</f>
        <v>0</v>
      </c>
      <c r="AG3" s="5">
        <f ca="1">IFERROR(('MTT DRAW'!AG3)/('MTT WIN'!AG3+'MTT DRAW'!AG3),"-")</f>
        <v>0</v>
      </c>
      <c r="AH3" s="5">
        <f ca="1">IFERROR(('MTT DRAW'!AH3)/('MTT WIN'!AH3+'MTT DRAW'!AH3),"-")</f>
        <v>0</v>
      </c>
      <c r="AI3" s="5">
        <f ca="1">IFERROR(('MTT DRAW'!AI3)/('MTT WIN'!AI3+'MTT DRAW'!AI3),"-")</f>
        <v>0</v>
      </c>
      <c r="AJ3" s="5" t="str">
        <f ca="1">IFERROR(('MTT DRAW'!AJ3)/('MTT WIN'!AJ3+'MTT DRAW'!AJ3),"-")</f>
        <v>-</v>
      </c>
      <c r="AK3" s="5" t="str">
        <f ca="1">IFERROR(('MTT DRAW'!AK3)/('MTT WIN'!AK3+'MTT DRAW'!AK3),"-")</f>
        <v>-</v>
      </c>
      <c r="AL3" s="5">
        <f ca="1">IFERROR(('MTT DRAW'!AL3)/('MTT WIN'!AL3+'MTT DRAW'!AL3),"-")</f>
        <v>1</v>
      </c>
      <c r="AM3" s="5" t="str">
        <f ca="1">IFERROR(('MTT DRAW'!AM3)/('MTT WIN'!AM3+'MTT DRAW'!AM3),"-")</f>
        <v>-</v>
      </c>
      <c r="AN3" s="5">
        <f ca="1">IFERROR(('MTT DRAW'!AN3)/('MTT WIN'!AN3+'MTT DRAW'!AN3),"-")</f>
        <v>0</v>
      </c>
      <c r="AO3" s="5">
        <f ca="1">IFERROR(('MTT DRAW'!AO3)/('MTT WIN'!AO3+'MTT DRAW'!AO3),"-")</f>
        <v>0</v>
      </c>
      <c r="AP3" s="5" t="str">
        <f ca="1">IFERROR(('MTT DRAW'!AP3)/('MTT WIN'!AP3+'MTT DRAW'!AP3),"-")</f>
        <v>-</v>
      </c>
      <c r="AQ3" s="5">
        <f ca="1">IFERROR(('MTT DRAW'!AQ3)/('MTT WIN'!AQ3+'MTT DRAW'!AQ3),"-")</f>
        <v>0</v>
      </c>
      <c r="AR3" s="5" t="str">
        <f ca="1">IFERROR(('MTT DRAW'!AR3)/('MTT WIN'!AR3+'MTT DRAW'!AR3),"-")</f>
        <v>-</v>
      </c>
      <c r="AS3" s="5" t="str">
        <f ca="1">IFERROR(('MTT DRAW'!AS3)/('MTT WIN'!AS3+'MTT DRAW'!AS3),"-")</f>
        <v>-</v>
      </c>
      <c r="AT3" s="5">
        <f ca="1">IFERROR(('MTT DRAW'!AT3)/('MTT WIN'!AT3+'MTT DRAW'!AT3),"-")</f>
        <v>0</v>
      </c>
      <c r="AU3" s="5">
        <f ca="1">IFERROR(('MTT DRAW'!AU3)/('MTT WIN'!AU3+'MTT DRAW'!AU3),"-")</f>
        <v>0</v>
      </c>
      <c r="AV3" s="5">
        <f ca="1">IFERROR(('MTT DRAW'!AV3)/('MTT WIN'!AV3+'MTT DRAW'!AV3),"-")</f>
        <v>0</v>
      </c>
      <c r="AW3" s="5" t="str">
        <f ca="1">IFERROR(('MTT DRAW'!AW3)/('MTT WIN'!AW3+'MTT DRAW'!AW3),"-")</f>
        <v>-</v>
      </c>
      <c r="AX3" s="5">
        <f ca="1">IFERROR(('MTT DRAW'!AX3)/('MTT WIN'!AX3+'MTT DRAW'!AX3),"-")</f>
        <v>0</v>
      </c>
      <c r="AY3" s="5" t="str">
        <f ca="1">IFERROR(('MTT DRAW'!AY3)/('MTT WIN'!AY3+'MTT DRAW'!AY3),"-")</f>
        <v>-</v>
      </c>
      <c r="AZ3" s="5" t="str">
        <f ca="1">IFERROR(('MTT DRAW'!AZ3)/('MTT WIN'!AZ3+'MTT DRAW'!AZ3),"-")</f>
        <v>-</v>
      </c>
      <c r="BA3" s="5" t="str">
        <f ca="1">IFERROR(('MTT DRAW'!BA3)/('MTT WIN'!BA3+'MTT DRAW'!BA3),"-")</f>
        <v>-</v>
      </c>
      <c r="BB3" s="5">
        <f ca="1">IFERROR(('MTT DRAW'!BB3)/('MTT WIN'!BB3+'MTT DRAW'!BB3),"-")</f>
        <v>0</v>
      </c>
      <c r="BC3" s="5" t="str">
        <f ca="1">IFERROR(('MTT DRAW'!BC3)/('MTT WIN'!BC3+'MTT DRAW'!BC3),"-")</f>
        <v>-</v>
      </c>
      <c r="BD3" s="5">
        <f ca="1">IFERROR(('MTT DRAW'!BD3)/('MTT WIN'!BD3+'MTT DRAW'!BD3),"-")</f>
        <v>0</v>
      </c>
      <c r="BE3" s="5" t="str">
        <f ca="1">IFERROR(('MTT DRAW'!BE3)/('MTT WIN'!BE3+'MTT DRAW'!BE3),"-")</f>
        <v>-</v>
      </c>
      <c r="BF3" s="5" t="str">
        <f ca="1">IFERROR(('MTT DRAW'!BF3)/('MTT WIN'!BF3+'MTT DRAW'!BF3),"-")</f>
        <v>-</v>
      </c>
    </row>
    <row r="4" spans="1:58" s="6" customFormat="1" ht="55" customHeight="1" x14ac:dyDescent="0.25">
      <c r="A4" s="3" t="str">
        <f ca="1">MATCHUP_ABS!A4</f>
        <v>Rakdos Madness</v>
      </c>
      <c r="B4" s="5">
        <f ca="1">IFERROR(('MTT DRAW'!B4)/('MTT WIN'!B4+'MTT DRAW'!B4),"-")</f>
        <v>8.8235294117647065E-2</v>
      </c>
      <c r="C4" s="5">
        <f ca="1">IFERROR(('MTT DRAW'!C4)/('MTT WIN'!C4+'MTT DRAW'!C4),"-")</f>
        <v>0</v>
      </c>
      <c r="D4" s="5">
        <f ca="1">IFERROR(('MTT DRAW'!D4)/('MTT WIN'!D4+'MTT DRAW'!D4),"-")</f>
        <v>0</v>
      </c>
      <c r="E4" s="5">
        <f ca="1">IFERROR(('MTT DRAW'!E4)/('MTT WIN'!E4+'MTT DRAW'!E4),"-")</f>
        <v>0.1875</v>
      </c>
      <c r="F4" s="5">
        <f ca="1">IFERROR(('MTT DRAW'!F4)/('MTT WIN'!F4+'MTT DRAW'!F4),"-")</f>
        <v>0</v>
      </c>
      <c r="G4" s="5">
        <f ca="1">IFERROR(('MTT DRAW'!G4)/('MTT WIN'!G4+'MTT DRAW'!G4),"-")</f>
        <v>8.3333333333333329E-2</v>
      </c>
      <c r="H4" s="5">
        <f ca="1">IFERROR(('MTT DRAW'!H4)/('MTT WIN'!H4+'MTT DRAW'!H4),"-")</f>
        <v>0</v>
      </c>
      <c r="I4" s="5">
        <f ca="1">IFERROR(('MTT DRAW'!I4)/('MTT WIN'!I4+'MTT DRAW'!I4),"-")</f>
        <v>0</v>
      </c>
      <c r="J4" s="5">
        <f ca="1">IFERROR(('MTT DRAW'!J4)/('MTT WIN'!J4+'MTT DRAW'!J4),"-")</f>
        <v>0</v>
      </c>
      <c r="K4" s="5">
        <f ca="1">IFERROR(('MTT DRAW'!K4)/('MTT WIN'!K4+'MTT DRAW'!K4),"-")</f>
        <v>0</v>
      </c>
      <c r="L4" s="5">
        <f ca="1">IFERROR(('MTT DRAW'!L4)/('MTT WIN'!L4+'MTT DRAW'!L4),"-")</f>
        <v>0.66666666666666663</v>
      </c>
      <c r="M4" s="5">
        <f ca="1">IFERROR(('MTT DRAW'!M4)/('MTT WIN'!M4+'MTT DRAW'!M4),"-")</f>
        <v>0.1111111111111111</v>
      </c>
      <c r="N4" s="5">
        <f ca="1">IFERROR(('MTT DRAW'!N4)/('MTT WIN'!N4+'MTT DRAW'!N4),"-")</f>
        <v>0</v>
      </c>
      <c r="O4" s="5">
        <f ca="1">IFERROR(('MTT DRAW'!O4)/('MTT WIN'!O4+'MTT DRAW'!O4),"-")</f>
        <v>0.14285714285714285</v>
      </c>
      <c r="P4" s="5">
        <f ca="1">IFERROR(('MTT DRAW'!P4)/('MTT WIN'!P4+'MTT DRAW'!P4),"-")</f>
        <v>0.14285714285714285</v>
      </c>
      <c r="Q4" s="5">
        <f ca="1">IFERROR(('MTT DRAW'!Q4)/('MTT WIN'!Q4+'MTT DRAW'!Q4),"-")</f>
        <v>0</v>
      </c>
      <c r="R4" s="5">
        <f ca="1">IFERROR(('MTT DRAW'!R4)/('MTT WIN'!R4+'MTT DRAW'!R4),"-")</f>
        <v>0</v>
      </c>
      <c r="S4" s="5">
        <f ca="1">IFERROR(('MTT DRAW'!S4)/('MTT WIN'!S4+'MTT DRAW'!S4),"-")</f>
        <v>0</v>
      </c>
      <c r="T4" s="5">
        <f ca="1">IFERROR(('MTT DRAW'!T4)/('MTT WIN'!T4+'MTT DRAW'!T4),"-")</f>
        <v>0</v>
      </c>
      <c r="U4" s="5">
        <f ca="1">IFERROR(('MTT DRAW'!U4)/('MTT WIN'!U4+'MTT DRAW'!U4),"-")</f>
        <v>0.5</v>
      </c>
      <c r="V4" s="5">
        <f ca="1">IFERROR(('MTT DRAW'!V4)/('MTT WIN'!V4+'MTT DRAW'!V4),"-")</f>
        <v>0</v>
      </c>
      <c r="W4" s="5">
        <f ca="1">IFERROR(('MTT DRAW'!W4)/('MTT WIN'!W4+'MTT DRAW'!W4),"-")</f>
        <v>0</v>
      </c>
      <c r="X4" s="5">
        <f ca="1">IFERROR(('MTT DRAW'!X4)/('MTT WIN'!X4+'MTT DRAW'!X4),"-")</f>
        <v>0</v>
      </c>
      <c r="Y4" s="5">
        <f ca="1">IFERROR(('MTT DRAW'!Y4)/('MTT WIN'!Y4+'MTT DRAW'!Y4),"-")</f>
        <v>0</v>
      </c>
      <c r="Z4" s="5">
        <f ca="1">IFERROR(('MTT DRAW'!Z4)/('MTT WIN'!Z4+'MTT DRAW'!Z4),"-")</f>
        <v>0</v>
      </c>
      <c r="AA4" s="5">
        <f ca="1">IFERROR(('MTT DRAW'!AA4)/('MTT WIN'!AA4+'MTT DRAW'!AA4),"-")</f>
        <v>0</v>
      </c>
      <c r="AB4" s="5">
        <f ca="1">IFERROR(('MTT DRAW'!AB4)/('MTT WIN'!AB4+'MTT DRAW'!AB4),"-")</f>
        <v>0</v>
      </c>
      <c r="AC4" s="5" t="str">
        <f ca="1">IFERROR(('MTT DRAW'!AC4)/('MTT WIN'!AC4+'MTT DRAW'!AC4),"-")</f>
        <v>-</v>
      </c>
      <c r="AD4" s="5">
        <f ca="1">IFERROR(('MTT DRAW'!AD4)/('MTT WIN'!AD4+'MTT DRAW'!AD4),"-")</f>
        <v>0</v>
      </c>
      <c r="AE4" s="5">
        <f ca="1">IFERROR(('MTT DRAW'!AE4)/('MTT WIN'!AE4+'MTT DRAW'!AE4),"-")</f>
        <v>0</v>
      </c>
      <c r="AF4" s="5">
        <f ca="1">IFERROR(('MTT DRAW'!AF4)/('MTT WIN'!AF4+'MTT DRAW'!AF4),"-")</f>
        <v>0</v>
      </c>
      <c r="AG4" s="5" t="str">
        <f ca="1">IFERROR(('MTT DRAW'!AG4)/('MTT WIN'!AG4+'MTT DRAW'!AG4),"-")</f>
        <v>-</v>
      </c>
      <c r="AH4" s="5">
        <f ca="1">IFERROR(('MTT DRAW'!AH4)/('MTT WIN'!AH4+'MTT DRAW'!AH4),"-")</f>
        <v>0</v>
      </c>
      <c r="AI4" s="5">
        <f ca="1">IFERROR(('MTT DRAW'!AI4)/('MTT WIN'!AI4+'MTT DRAW'!AI4),"-")</f>
        <v>0</v>
      </c>
      <c r="AJ4" s="5">
        <f ca="1">IFERROR(('MTT DRAW'!AJ4)/('MTT WIN'!AJ4+'MTT DRAW'!AJ4),"-")</f>
        <v>0</v>
      </c>
      <c r="AK4" s="5">
        <f ca="1">IFERROR(('MTT DRAW'!AK4)/('MTT WIN'!AK4+'MTT DRAW'!AK4),"-")</f>
        <v>0</v>
      </c>
      <c r="AL4" s="5" t="str">
        <f ca="1">IFERROR(('MTT DRAW'!AL4)/('MTT WIN'!AL4+'MTT DRAW'!AL4),"-")</f>
        <v>-</v>
      </c>
      <c r="AM4" s="5" t="str">
        <f ca="1">IFERROR(('MTT DRAW'!AM4)/('MTT WIN'!AM4+'MTT DRAW'!AM4),"-")</f>
        <v>-</v>
      </c>
      <c r="AN4" s="5">
        <f ca="1">IFERROR(('MTT DRAW'!AN4)/('MTT WIN'!AN4+'MTT DRAW'!AN4),"-")</f>
        <v>0</v>
      </c>
      <c r="AO4" s="5" t="str">
        <f ca="1">IFERROR(('MTT DRAW'!AO4)/('MTT WIN'!AO4+'MTT DRAW'!AO4),"-")</f>
        <v>-</v>
      </c>
      <c r="AP4" s="5" t="str">
        <f ca="1">IFERROR(('MTT DRAW'!AP4)/('MTT WIN'!AP4+'MTT DRAW'!AP4),"-")</f>
        <v>-</v>
      </c>
      <c r="AQ4" s="5">
        <f ca="1">IFERROR(('MTT DRAW'!AQ4)/('MTT WIN'!AQ4+'MTT DRAW'!AQ4),"-")</f>
        <v>0</v>
      </c>
      <c r="AR4" s="5" t="str">
        <f ca="1">IFERROR(('MTT DRAW'!AR4)/('MTT WIN'!AR4+'MTT DRAW'!AR4),"-")</f>
        <v>-</v>
      </c>
      <c r="AS4" s="5" t="str">
        <f ca="1">IFERROR(('MTT DRAW'!AS4)/('MTT WIN'!AS4+'MTT DRAW'!AS4),"-")</f>
        <v>-</v>
      </c>
      <c r="AT4" s="5">
        <f ca="1">IFERROR(('MTT DRAW'!AT4)/('MTT WIN'!AT4+'MTT DRAW'!AT4),"-")</f>
        <v>0</v>
      </c>
      <c r="AU4" s="5" t="str">
        <f ca="1">IFERROR(('MTT DRAW'!AU4)/('MTT WIN'!AU4+'MTT DRAW'!AU4),"-")</f>
        <v>-</v>
      </c>
      <c r="AV4" s="5">
        <f ca="1">IFERROR(('MTT DRAW'!AV4)/('MTT WIN'!AV4+'MTT DRAW'!AV4),"-")</f>
        <v>0</v>
      </c>
      <c r="AW4" s="5" t="str">
        <f ca="1">IFERROR(('MTT DRAW'!AW4)/('MTT WIN'!AW4+'MTT DRAW'!AW4),"-")</f>
        <v>-</v>
      </c>
      <c r="AX4" s="5" t="str">
        <f ca="1">IFERROR(('MTT DRAW'!AX4)/('MTT WIN'!AX4+'MTT DRAW'!AX4),"-")</f>
        <v>-</v>
      </c>
      <c r="AY4" s="5" t="str">
        <f ca="1">IFERROR(('MTT DRAW'!AY4)/('MTT WIN'!AY4+'MTT DRAW'!AY4),"-")</f>
        <v>-</v>
      </c>
      <c r="AZ4" s="5" t="str">
        <f ca="1">IFERROR(('MTT DRAW'!AZ4)/('MTT WIN'!AZ4+'MTT DRAW'!AZ4),"-")</f>
        <v>-</v>
      </c>
      <c r="BA4" s="5">
        <f ca="1">IFERROR(('MTT DRAW'!BA4)/('MTT WIN'!BA4+'MTT DRAW'!BA4),"-")</f>
        <v>0</v>
      </c>
      <c r="BB4" s="5" t="str">
        <f ca="1">IFERROR(('MTT DRAW'!BB4)/('MTT WIN'!BB4+'MTT DRAW'!BB4),"-")</f>
        <v>-</v>
      </c>
      <c r="BC4" s="5">
        <f ca="1">IFERROR(('MTT DRAW'!BC4)/('MTT WIN'!BC4+'MTT DRAW'!BC4),"-")</f>
        <v>0</v>
      </c>
      <c r="BD4" s="5">
        <f ca="1">IFERROR(('MTT DRAW'!BD4)/('MTT WIN'!BD4+'MTT DRAW'!BD4),"-")</f>
        <v>0</v>
      </c>
      <c r="BE4" s="5" t="str">
        <f ca="1">IFERROR(('MTT DRAW'!BE4)/('MTT WIN'!BE4+'MTT DRAW'!BE4),"-")</f>
        <v>-</v>
      </c>
      <c r="BF4" s="5" t="str">
        <f ca="1">IFERROR(('MTT DRAW'!BF4)/('MTT WIN'!BF4+'MTT DRAW'!BF4),"-")</f>
        <v>-</v>
      </c>
    </row>
    <row r="5" spans="1:58" s="6" customFormat="1" ht="55" customHeight="1" x14ac:dyDescent="0.25">
      <c r="A5" s="3" t="str">
        <f ca="1">MATCHUP_ABS!A5</f>
        <v>Mono Blue Aggro</v>
      </c>
      <c r="B5" s="5">
        <f ca="1">IFERROR(('MTT DRAW'!B5)/('MTT WIN'!B5+'MTT DRAW'!B5),"-")</f>
        <v>8.8235294117647065E-2</v>
      </c>
      <c r="C5" s="5">
        <f ca="1">IFERROR(('MTT DRAW'!C5)/('MTT WIN'!C5+'MTT DRAW'!C5),"-")</f>
        <v>0</v>
      </c>
      <c r="D5" s="5">
        <f ca="1">IFERROR(('MTT DRAW'!D5)/('MTT WIN'!D5+'MTT DRAW'!D5),"-")</f>
        <v>0.10344827586206896</v>
      </c>
      <c r="E5" s="5">
        <f ca="1">IFERROR(('MTT DRAW'!E5)/('MTT WIN'!E5+'MTT DRAW'!E5),"-")</f>
        <v>0</v>
      </c>
      <c r="F5" s="5">
        <f ca="1">IFERROR(('MTT DRAW'!F5)/('MTT WIN'!F5+'MTT DRAW'!F5),"-")</f>
        <v>4.5454545454545456E-2</v>
      </c>
      <c r="G5" s="5">
        <f ca="1">IFERROR(('MTT DRAW'!G5)/('MTT WIN'!G5+'MTT DRAW'!G5),"-")</f>
        <v>0</v>
      </c>
      <c r="H5" s="5">
        <f ca="1">IFERROR(('MTT DRAW'!H5)/('MTT WIN'!H5+'MTT DRAW'!H5),"-")</f>
        <v>4.3478260869565216E-2</v>
      </c>
      <c r="I5" s="5">
        <f ca="1">IFERROR(('MTT DRAW'!I5)/('MTT WIN'!I5+'MTT DRAW'!I5),"-")</f>
        <v>0</v>
      </c>
      <c r="J5" s="5">
        <f ca="1">IFERROR(('MTT DRAW'!J5)/('MTT WIN'!J5+'MTT DRAW'!J5),"-")</f>
        <v>0</v>
      </c>
      <c r="K5" s="5">
        <f ca="1">IFERROR(('MTT DRAW'!K5)/('MTT WIN'!K5+'MTT DRAW'!K5),"-")</f>
        <v>0</v>
      </c>
      <c r="L5" s="5">
        <f ca="1">IFERROR(('MTT DRAW'!L5)/('MTT WIN'!L5+'MTT DRAW'!L5),"-")</f>
        <v>0.1</v>
      </c>
      <c r="M5" s="5">
        <f ca="1">IFERROR(('MTT DRAW'!M5)/('MTT WIN'!M5+'MTT DRAW'!M5),"-")</f>
        <v>0.2</v>
      </c>
      <c r="N5" s="5">
        <f ca="1">IFERROR(('MTT DRAW'!N5)/('MTT WIN'!N5+'MTT DRAW'!N5),"-")</f>
        <v>0</v>
      </c>
      <c r="O5" s="5">
        <f ca="1">IFERROR(('MTT DRAW'!O5)/('MTT WIN'!O5+'MTT DRAW'!O5),"-")</f>
        <v>0</v>
      </c>
      <c r="P5" s="5">
        <f ca="1">IFERROR(('MTT DRAW'!P5)/('MTT WIN'!P5+'MTT DRAW'!P5),"-")</f>
        <v>0.2</v>
      </c>
      <c r="Q5" s="5">
        <f ca="1">IFERROR(('MTT DRAW'!Q5)/('MTT WIN'!Q5+'MTT DRAW'!Q5),"-")</f>
        <v>0</v>
      </c>
      <c r="R5" s="5">
        <f ca="1">IFERROR(('MTT DRAW'!R5)/('MTT WIN'!R5+'MTT DRAW'!R5),"-")</f>
        <v>0.125</v>
      </c>
      <c r="S5" s="5">
        <f ca="1">IFERROR(('MTT DRAW'!S5)/('MTT WIN'!S5+'MTT DRAW'!S5),"-")</f>
        <v>0</v>
      </c>
      <c r="T5" s="5">
        <f ca="1">IFERROR(('MTT DRAW'!T5)/('MTT WIN'!T5+'MTT DRAW'!T5),"-")</f>
        <v>0.33333333333333331</v>
      </c>
      <c r="U5" s="5">
        <f ca="1">IFERROR(('MTT DRAW'!U5)/('MTT WIN'!U5+'MTT DRAW'!U5),"-")</f>
        <v>0</v>
      </c>
      <c r="V5" s="5">
        <f ca="1">IFERROR(('MTT DRAW'!V5)/('MTT WIN'!V5+'MTT DRAW'!V5),"-")</f>
        <v>0</v>
      </c>
      <c r="W5" s="5">
        <f ca="1">IFERROR(('MTT DRAW'!W5)/('MTT WIN'!W5+'MTT DRAW'!W5),"-")</f>
        <v>0</v>
      </c>
      <c r="X5" s="5">
        <f ca="1">IFERROR(('MTT DRAW'!X5)/('MTT WIN'!X5+'MTT DRAW'!X5),"-")</f>
        <v>0</v>
      </c>
      <c r="Y5" s="5">
        <f ca="1">IFERROR(('MTT DRAW'!Y5)/('MTT WIN'!Y5+'MTT DRAW'!Y5),"-")</f>
        <v>0</v>
      </c>
      <c r="Z5" s="5">
        <f ca="1">IFERROR(('MTT DRAW'!Z5)/('MTT WIN'!Z5+'MTT DRAW'!Z5),"-")</f>
        <v>0</v>
      </c>
      <c r="AA5" s="5">
        <f ca="1">IFERROR(('MTT DRAW'!AA5)/('MTT WIN'!AA5+'MTT DRAW'!AA5),"-")</f>
        <v>0</v>
      </c>
      <c r="AB5" s="5">
        <f ca="1">IFERROR(('MTT DRAW'!AB5)/('MTT WIN'!AB5+'MTT DRAW'!AB5),"-")</f>
        <v>0</v>
      </c>
      <c r="AC5" s="5">
        <f ca="1">IFERROR(('MTT DRAW'!AC5)/('MTT WIN'!AC5+'MTT DRAW'!AC5),"-")</f>
        <v>0</v>
      </c>
      <c r="AD5" s="5">
        <f ca="1">IFERROR(('MTT DRAW'!AD5)/('MTT WIN'!AD5+'MTT DRAW'!AD5),"-")</f>
        <v>0</v>
      </c>
      <c r="AE5" s="5">
        <f ca="1">IFERROR(('MTT DRAW'!AE5)/('MTT WIN'!AE5+'MTT DRAW'!AE5),"-")</f>
        <v>0</v>
      </c>
      <c r="AF5" s="5">
        <f ca="1">IFERROR(('MTT DRAW'!AF5)/('MTT WIN'!AF5+'MTT DRAW'!AF5),"-")</f>
        <v>0</v>
      </c>
      <c r="AG5" s="5" t="str">
        <f ca="1">IFERROR(('MTT DRAW'!AG5)/('MTT WIN'!AG5+'MTT DRAW'!AG5),"-")</f>
        <v>-</v>
      </c>
      <c r="AH5" s="5">
        <f ca="1">IFERROR(('MTT DRAW'!AH5)/('MTT WIN'!AH5+'MTT DRAW'!AH5),"-")</f>
        <v>1</v>
      </c>
      <c r="AI5" s="5" t="str">
        <f ca="1">IFERROR(('MTT DRAW'!AI5)/('MTT WIN'!AI5+'MTT DRAW'!AI5),"-")</f>
        <v>-</v>
      </c>
      <c r="AJ5" s="5">
        <f ca="1">IFERROR(('MTT DRAW'!AJ5)/('MTT WIN'!AJ5+'MTT DRAW'!AJ5),"-")</f>
        <v>0</v>
      </c>
      <c r="AK5" s="5">
        <f ca="1">IFERROR(('MTT DRAW'!AK5)/('MTT WIN'!AK5+'MTT DRAW'!AK5),"-")</f>
        <v>0</v>
      </c>
      <c r="AL5" s="5">
        <f ca="1">IFERROR(('MTT DRAW'!AL5)/('MTT WIN'!AL5+'MTT DRAW'!AL5),"-")</f>
        <v>0</v>
      </c>
      <c r="AM5" s="5" t="str">
        <f ca="1">IFERROR(('MTT DRAW'!AM5)/('MTT WIN'!AM5+'MTT DRAW'!AM5),"-")</f>
        <v>-</v>
      </c>
      <c r="AN5" s="5">
        <f ca="1">IFERROR(('MTT DRAW'!AN5)/('MTT WIN'!AN5+'MTT DRAW'!AN5),"-")</f>
        <v>0</v>
      </c>
      <c r="AO5" s="5" t="str">
        <f ca="1">IFERROR(('MTT DRAW'!AO5)/('MTT WIN'!AO5+'MTT DRAW'!AO5),"-")</f>
        <v>-</v>
      </c>
      <c r="AP5" s="5" t="str">
        <f ca="1">IFERROR(('MTT DRAW'!AP5)/('MTT WIN'!AP5+'MTT DRAW'!AP5),"-")</f>
        <v>-</v>
      </c>
      <c r="AQ5" s="5" t="str">
        <f ca="1">IFERROR(('MTT DRAW'!AQ5)/('MTT WIN'!AQ5+'MTT DRAW'!AQ5),"-")</f>
        <v>-</v>
      </c>
      <c r="AR5" s="5" t="str">
        <f ca="1">IFERROR(('MTT DRAW'!AR5)/('MTT WIN'!AR5+'MTT DRAW'!AR5),"-")</f>
        <v>-</v>
      </c>
      <c r="AS5" s="5" t="str">
        <f ca="1">IFERROR(('MTT DRAW'!AS5)/('MTT WIN'!AS5+'MTT DRAW'!AS5),"-")</f>
        <v>-</v>
      </c>
      <c r="AT5" s="5">
        <f ca="1">IFERROR(('MTT DRAW'!AT5)/('MTT WIN'!AT5+'MTT DRAW'!AT5),"-")</f>
        <v>0</v>
      </c>
      <c r="AU5" s="5">
        <f ca="1">IFERROR(('MTT DRAW'!AU5)/('MTT WIN'!AU5+'MTT DRAW'!AU5),"-")</f>
        <v>0</v>
      </c>
      <c r="AV5" s="5">
        <f ca="1">IFERROR(('MTT DRAW'!AV5)/('MTT WIN'!AV5+'MTT DRAW'!AV5),"-")</f>
        <v>0</v>
      </c>
      <c r="AW5" s="5" t="str">
        <f ca="1">IFERROR(('MTT DRAW'!AW5)/('MTT WIN'!AW5+'MTT DRAW'!AW5),"-")</f>
        <v>-</v>
      </c>
      <c r="AX5" s="5" t="str">
        <f ca="1">IFERROR(('MTT DRAW'!AX5)/('MTT WIN'!AX5+'MTT DRAW'!AX5),"-")</f>
        <v>-</v>
      </c>
      <c r="AY5" s="5" t="str">
        <f ca="1">IFERROR(('MTT DRAW'!AY5)/('MTT WIN'!AY5+'MTT DRAW'!AY5),"-")</f>
        <v>-</v>
      </c>
      <c r="AZ5" s="5" t="str">
        <f ca="1">IFERROR(('MTT DRAW'!AZ5)/('MTT WIN'!AZ5+'MTT DRAW'!AZ5),"-")</f>
        <v>-</v>
      </c>
      <c r="BA5" s="5" t="str">
        <f ca="1">IFERROR(('MTT DRAW'!BA5)/('MTT WIN'!BA5+'MTT DRAW'!BA5),"-")</f>
        <v>-</v>
      </c>
      <c r="BB5" s="5">
        <f ca="1">IFERROR(('MTT DRAW'!BB5)/('MTT WIN'!BB5+'MTT DRAW'!BB5),"-")</f>
        <v>0</v>
      </c>
      <c r="BC5" s="5" t="str">
        <f ca="1">IFERROR(('MTT DRAW'!BC5)/('MTT WIN'!BC5+'MTT DRAW'!BC5),"-")</f>
        <v>-</v>
      </c>
      <c r="BD5" s="5" t="str">
        <f ca="1">IFERROR(('MTT DRAW'!BD5)/('MTT WIN'!BD5+'MTT DRAW'!BD5),"-")</f>
        <v>-</v>
      </c>
      <c r="BE5" s="5" t="str">
        <f ca="1">IFERROR(('MTT DRAW'!BE5)/('MTT WIN'!BE5+'MTT DRAW'!BE5),"-")</f>
        <v>-</v>
      </c>
      <c r="BF5" s="5">
        <f ca="1">IFERROR(('MTT DRAW'!BF5)/('MTT WIN'!BF5+'MTT DRAW'!BF5),"-")</f>
        <v>0</v>
      </c>
    </row>
    <row r="6" spans="1:58" s="6" customFormat="1" ht="55" customHeight="1" x14ac:dyDescent="0.25">
      <c r="A6" s="3" t="str">
        <f ca="1">MATCHUP_ABS!A6</f>
        <v>Mono Red Madness</v>
      </c>
      <c r="B6" s="5">
        <f ca="1">IFERROR(('MTT DRAW'!B6)/('MTT WIN'!B6+'MTT DRAW'!B6),"-")</f>
        <v>0</v>
      </c>
      <c r="C6" s="5">
        <f ca="1">IFERROR(('MTT DRAW'!C6)/('MTT WIN'!C6+'MTT DRAW'!C6),"-")</f>
        <v>0</v>
      </c>
      <c r="D6" s="5">
        <f ca="1">IFERROR(('MTT DRAW'!D6)/('MTT WIN'!D6+'MTT DRAW'!D6),"-")</f>
        <v>0</v>
      </c>
      <c r="E6" s="5">
        <f ca="1">IFERROR(('MTT DRAW'!E6)/('MTT WIN'!E6+'MTT DRAW'!E6),"-")</f>
        <v>5.8823529411764705E-2</v>
      </c>
      <c r="F6" s="5">
        <f ca="1">IFERROR(('MTT DRAW'!F6)/('MTT WIN'!F6+'MTT DRAW'!F6),"-")</f>
        <v>0</v>
      </c>
      <c r="G6" s="5">
        <f ca="1">IFERROR(('MTT DRAW'!G6)/('MTT WIN'!G6+'MTT DRAW'!G6),"-")</f>
        <v>0</v>
      </c>
      <c r="H6" s="5">
        <f ca="1">IFERROR(('MTT DRAW'!H6)/('MTT WIN'!H6+'MTT DRAW'!H6),"-")</f>
        <v>0</v>
      </c>
      <c r="I6" s="5">
        <f ca="1">IFERROR(('MTT DRAW'!I6)/('MTT WIN'!I6+'MTT DRAW'!I6),"-")</f>
        <v>0</v>
      </c>
      <c r="J6" s="5">
        <f ca="1">IFERROR(('MTT DRAW'!J6)/('MTT WIN'!J6+'MTT DRAW'!J6),"-")</f>
        <v>0</v>
      </c>
      <c r="K6" s="5">
        <f ca="1">IFERROR(('MTT DRAW'!K6)/('MTT WIN'!K6+'MTT DRAW'!K6),"-")</f>
        <v>0</v>
      </c>
      <c r="L6" s="5">
        <f ca="1">IFERROR(('MTT DRAW'!L6)/('MTT WIN'!L6+'MTT DRAW'!L6),"-")</f>
        <v>0</v>
      </c>
      <c r="M6" s="5">
        <f ca="1">IFERROR(('MTT DRAW'!M6)/('MTT WIN'!M6+'MTT DRAW'!M6),"-")</f>
        <v>0</v>
      </c>
      <c r="N6" s="5">
        <f ca="1">IFERROR(('MTT DRAW'!N6)/('MTT WIN'!N6+'MTT DRAW'!N6),"-")</f>
        <v>0</v>
      </c>
      <c r="O6" s="5">
        <f ca="1">IFERROR(('MTT DRAW'!O6)/('MTT WIN'!O6+'MTT DRAW'!O6),"-")</f>
        <v>0</v>
      </c>
      <c r="P6" s="5">
        <f ca="1">IFERROR(('MTT DRAW'!P6)/('MTT WIN'!P6+'MTT DRAW'!P6),"-")</f>
        <v>0</v>
      </c>
      <c r="Q6" s="5">
        <f ca="1">IFERROR(('MTT DRAW'!Q6)/('MTT WIN'!Q6+'MTT DRAW'!Q6),"-")</f>
        <v>0</v>
      </c>
      <c r="R6" s="5">
        <f ca="1">IFERROR(('MTT DRAW'!R6)/('MTT WIN'!R6+'MTT DRAW'!R6),"-")</f>
        <v>0</v>
      </c>
      <c r="S6" s="5">
        <f ca="1">IFERROR(('MTT DRAW'!S6)/('MTT WIN'!S6+'MTT DRAW'!S6),"-")</f>
        <v>0</v>
      </c>
      <c r="T6" s="5">
        <f ca="1">IFERROR(('MTT DRAW'!T6)/('MTT WIN'!T6+'MTT DRAW'!T6),"-")</f>
        <v>0</v>
      </c>
      <c r="U6" s="5">
        <f ca="1">IFERROR(('MTT DRAW'!U6)/('MTT WIN'!U6+'MTT DRAW'!U6),"-")</f>
        <v>0</v>
      </c>
      <c r="V6" s="5">
        <f ca="1">IFERROR(('MTT DRAW'!V6)/('MTT WIN'!V6+'MTT DRAW'!V6),"-")</f>
        <v>0</v>
      </c>
      <c r="W6" s="5">
        <f ca="1">IFERROR(('MTT DRAW'!W6)/('MTT WIN'!W6+'MTT DRAW'!W6),"-")</f>
        <v>0</v>
      </c>
      <c r="X6" s="5">
        <f ca="1">IFERROR(('MTT DRAW'!X6)/('MTT WIN'!X6+'MTT DRAW'!X6),"-")</f>
        <v>0</v>
      </c>
      <c r="Y6" s="5">
        <f ca="1">IFERROR(('MTT DRAW'!Y6)/('MTT WIN'!Y6+'MTT DRAW'!Y6),"-")</f>
        <v>0.33333333333333331</v>
      </c>
      <c r="Z6" s="5">
        <f ca="1">IFERROR(('MTT DRAW'!Z6)/('MTT WIN'!Z6+'MTT DRAW'!Z6),"-")</f>
        <v>0</v>
      </c>
      <c r="AA6" s="5">
        <f ca="1">IFERROR(('MTT DRAW'!AA6)/('MTT WIN'!AA6+'MTT DRAW'!AA6),"-")</f>
        <v>0</v>
      </c>
      <c r="AB6" s="5">
        <f ca="1">IFERROR(('MTT DRAW'!AB6)/('MTT WIN'!AB6+'MTT DRAW'!AB6),"-")</f>
        <v>0</v>
      </c>
      <c r="AC6" s="5" t="str">
        <f ca="1">IFERROR(('MTT DRAW'!AC6)/('MTT WIN'!AC6+'MTT DRAW'!AC6),"-")</f>
        <v>-</v>
      </c>
      <c r="AD6" s="5">
        <f ca="1">IFERROR(('MTT DRAW'!AD6)/('MTT WIN'!AD6+'MTT DRAW'!AD6),"-")</f>
        <v>0</v>
      </c>
      <c r="AE6" s="5">
        <f ca="1">IFERROR(('MTT DRAW'!AE6)/('MTT WIN'!AE6+'MTT DRAW'!AE6),"-")</f>
        <v>0</v>
      </c>
      <c r="AF6" s="5">
        <f ca="1">IFERROR(('MTT DRAW'!AF6)/('MTT WIN'!AF6+'MTT DRAW'!AF6),"-")</f>
        <v>0</v>
      </c>
      <c r="AG6" s="5" t="str">
        <f ca="1">IFERROR(('MTT DRAW'!AG6)/('MTT WIN'!AG6+'MTT DRAW'!AG6),"-")</f>
        <v>-</v>
      </c>
      <c r="AH6" s="5" t="str">
        <f ca="1">IFERROR(('MTT DRAW'!AH6)/('MTT WIN'!AH6+'MTT DRAW'!AH6),"-")</f>
        <v>-</v>
      </c>
      <c r="AI6" s="5">
        <f ca="1">IFERROR(('MTT DRAW'!AI6)/('MTT WIN'!AI6+'MTT DRAW'!AI6),"-")</f>
        <v>0.33333333333333331</v>
      </c>
      <c r="AJ6" s="5">
        <f ca="1">IFERROR(('MTT DRAW'!AJ6)/('MTT WIN'!AJ6+'MTT DRAW'!AJ6),"-")</f>
        <v>0</v>
      </c>
      <c r="AK6" s="5">
        <f ca="1">IFERROR(('MTT DRAW'!AK6)/('MTT WIN'!AK6+'MTT DRAW'!AK6),"-")</f>
        <v>0</v>
      </c>
      <c r="AL6" s="5" t="str">
        <f ca="1">IFERROR(('MTT DRAW'!AL6)/('MTT WIN'!AL6+'MTT DRAW'!AL6),"-")</f>
        <v>-</v>
      </c>
      <c r="AM6" s="5">
        <f ca="1">IFERROR(('MTT DRAW'!AM6)/('MTT WIN'!AM6+'MTT DRAW'!AM6),"-")</f>
        <v>0</v>
      </c>
      <c r="AN6" s="5">
        <f ca="1">IFERROR(('MTT DRAW'!AN6)/('MTT WIN'!AN6+'MTT DRAW'!AN6),"-")</f>
        <v>0</v>
      </c>
      <c r="AO6" s="5">
        <f ca="1">IFERROR(('MTT DRAW'!AO6)/('MTT WIN'!AO6+'MTT DRAW'!AO6),"-")</f>
        <v>0</v>
      </c>
      <c r="AP6" s="5">
        <f ca="1">IFERROR(('MTT DRAW'!AP6)/('MTT WIN'!AP6+'MTT DRAW'!AP6),"-")</f>
        <v>0</v>
      </c>
      <c r="AQ6" s="5" t="str">
        <f ca="1">IFERROR(('MTT DRAW'!AQ6)/('MTT WIN'!AQ6+'MTT DRAW'!AQ6),"-")</f>
        <v>-</v>
      </c>
      <c r="AR6" s="5">
        <f ca="1">IFERROR(('MTT DRAW'!AR6)/('MTT WIN'!AR6+'MTT DRAW'!AR6),"-")</f>
        <v>0</v>
      </c>
      <c r="AS6" s="5">
        <f ca="1">IFERROR(('MTT DRAW'!AS6)/('MTT WIN'!AS6+'MTT DRAW'!AS6),"-")</f>
        <v>0</v>
      </c>
      <c r="AT6" s="5" t="str">
        <f ca="1">IFERROR(('MTT DRAW'!AT6)/('MTT WIN'!AT6+'MTT DRAW'!AT6),"-")</f>
        <v>-</v>
      </c>
      <c r="AU6" s="5">
        <f ca="1">IFERROR(('MTT DRAW'!AU6)/('MTT WIN'!AU6+'MTT DRAW'!AU6),"-")</f>
        <v>0</v>
      </c>
      <c r="AV6" s="5">
        <f ca="1">IFERROR(('MTT DRAW'!AV6)/('MTT WIN'!AV6+'MTT DRAW'!AV6),"-")</f>
        <v>0</v>
      </c>
      <c r="AW6" s="5">
        <f ca="1">IFERROR(('MTT DRAW'!AW6)/('MTT WIN'!AW6+'MTT DRAW'!AW6),"-")</f>
        <v>0</v>
      </c>
      <c r="AX6" s="5">
        <f ca="1">IFERROR(('MTT DRAW'!AX6)/('MTT WIN'!AX6+'MTT DRAW'!AX6),"-")</f>
        <v>0</v>
      </c>
      <c r="AY6" s="5">
        <f ca="1">IFERROR(('MTT DRAW'!AY6)/('MTT WIN'!AY6+'MTT DRAW'!AY6),"-")</f>
        <v>0</v>
      </c>
      <c r="AZ6" s="5">
        <f ca="1">IFERROR(('MTT DRAW'!AZ6)/('MTT WIN'!AZ6+'MTT DRAW'!AZ6),"-")</f>
        <v>0</v>
      </c>
      <c r="BA6" s="5">
        <f ca="1">IFERROR(('MTT DRAW'!BA6)/('MTT WIN'!BA6+'MTT DRAW'!BA6),"-")</f>
        <v>0</v>
      </c>
      <c r="BB6" s="5" t="str">
        <f ca="1">IFERROR(('MTT DRAW'!BB6)/('MTT WIN'!BB6+'MTT DRAW'!BB6),"-")</f>
        <v>-</v>
      </c>
      <c r="BC6" s="5">
        <f ca="1">IFERROR(('MTT DRAW'!BC6)/('MTT WIN'!BC6+'MTT DRAW'!BC6),"-")</f>
        <v>0</v>
      </c>
      <c r="BD6" s="5" t="str">
        <f ca="1">IFERROR(('MTT DRAW'!BD6)/('MTT WIN'!BD6+'MTT DRAW'!BD6),"-")</f>
        <v>-</v>
      </c>
      <c r="BE6" s="5">
        <f ca="1">IFERROR(('MTT DRAW'!BE6)/('MTT WIN'!BE6+'MTT DRAW'!BE6),"-")</f>
        <v>0</v>
      </c>
      <c r="BF6" s="5" t="str">
        <f ca="1">IFERROR(('MTT DRAW'!BF6)/('MTT WIN'!BF6+'MTT DRAW'!BF6),"-")</f>
        <v>-</v>
      </c>
    </row>
    <row r="7" spans="1:58" s="6" customFormat="1" ht="55" customHeight="1" x14ac:dyDescent="0.25">
      <c r="A7" s="3" t="str">
        <f ca="1">MATCHUP_ABS!A7</f>
        <v>Mono Blue Terror</v>
      </c>
      <c r="B7" s="5">
        <f ca="1">IFERROR(('MTT DRAW'!B7)/('MTT WIN'!B7+'MTT DRAW'!B7),"-")</f>
        <v>9.3023255813953487E-2</v>
      </c>
      <c r="C7" s="5">
        <f ca="1">IFERROR(('MTT DRAW'!C7)/('MTT WIN'!C7+'MTT DRAW'!C7),"-")</f>
        <v>3.5714285714285712E-2</v>
      </c>
      <c r="D7" s="5">
        <f ca="1">IFERROR(('MTT DRAW'!D7)/('MTT WIN'!D7+'MTT DRAW'!D7),"-")</f>
        <v>0.05</v>
      </c>
      <c r="E7" s="5">
        <f ca="1">IFERROR(('MTT DRAW'!E7)/('MTT WIN'!E7+'MTT DRAW'!E7),"-")</f>
        <v>0</v>
      </c>
      <c r="F7" s="5">
        <f ca="1">IFERROR(('MTT DRAW'!F7)/('MTT WIN'!F7+'MTT DRAW'!F7),"-")</f>
        <v>0</v>
      </c>
      <c r="G7" s="5">
        <f ca="1">IFERROR(('MTT DRAW'!G7)/('MTT WIN'!G7+'MTT DRAW'!G7),"-")</f>
        <v>0</v>
      </c>
      <c r="H7" s="5">
        <f ca="1">IFERROR(('MTT DRAW'!H7)/('MTT WIN'!H7+'MTT DRAW'!H7),"-")</f>
        <v>0</v>
      </c>
      <c r="I7" s="5">
        <f ca="1">IFERROR(('MTT DRAW'!I7)/('MTT WIN'!I7+'MTT DRAW'!I7),"-")</f>
        <v>0</v>
      </c>
      <c r="J7" s="5">
        <f ca="1">IFERROR(('MTT DRAW'!J7)/('MTT WIN'!J7+'MTT DRAW'!J7),"-")</f>
        <v>0</v>
      </c>
      <c r="K7" s="5">
        <f ca="1">IFERROR(('MTT DRAW'!K7)/('MTT WIN'!K7+'MTT DRAW'!K7),"-")</f>
        <v>8.3333333333333329E-2</v>
      </c>
      <c r="L7" s="5">
        <f ca="1">IFERROR(('MTT DRAW'!L7)/('MTT WIN'!L7+'MTT DRAW'!L7),"-")</f>
        <v>0</v>
      </c>
      <c r="M7" s="5">
        <f ca="1">IFERROR(('MTT DRAW'!M7)/('MTT WIN'!M7+'MTT DRAW'!M7),"-")</f>
        <v>9.0909090909090912E-2</v>
      </c>
      <c r="N7" s="5">
        <f ca="1">IFERROR(('MTT DRAW'!N7)/('MTT WIN'!N7+'MTT DRAW'!N7),"-")</f>
        <v>0</v>
      </c>
      <c r="O7" s="5">
        <f ca="1">IFERROR(('MTT DRAW'!O7)/('MTT WIN'!O7+'MTT DRAW'!O7),"-")</f>
        <v>0</v>
      </c>
      <c r="P7" s="5">
        <f ca="1">IFERROR(('MTT DRAW'!P7)/('MTT WIN'!P7+'MTT DRAW'!P7),"-")</f>
        <v>0.2</v>
      </c>
      <c r="Q7" s="5">
        <f ca="1">IFERROR(('MTT DRAW'!Q7)/('MTT WIN'!Q7+'MTT DRAW'!Q7),"-")</f>
        <v>0</v>
      </c>
      <c r="R7" s="5">
        <f ca="1">IFERROR(('MTT DRAW'!R7)/('MTT WIN'!R7+'MTT DRAW'!R7),"-")</f>
        <v>0</v>
      </c>
      <c r="S7" s="5">
        <f ca="1">IFERROR(('MTT DRAW'!S7)/('MTT WIN'!S7+'MTT DRAW'!S7),"-")</f>
        <v>0</v>
      </c>
      <c r="T7" s="5">
        <f ca="1">IFERROR(('MTT DRAW'!T7)/('MTT WIN'!T7+'MTT DRAW'!T7),"-")</f>
        <v>0</v>
      </c>
      <c r="U7" s="5">
        <f ca="1">IFERROR(('MTT DRAW'!U7)/('MTT WIN'!U7+'MTT DRAW'!U7),"-")</f>
        <v>0</v>
      </c>
      <c r="V7" s="5">
        <f ca="1">IFERROR(('MTT DRAW'!V7)/('MTT WIN'!V7+'MTT DRAW'!V7),"-")</f>
        <v>0</v>
      </c>
      <c r="W7" s="5">
        <f ca="1">IFERROR(('MTT DRAW'!W7)/('MTT WIN'!W7+'MTT DRAW'!W7),"-")</f>
        <v>0</v>
      </c>
      <c r="X7" s="5">
        <f ca="1">IFERROR(('MTT DRAW'!X7)/('MTT WIN'!X7+'MTT DRAW'!X7),"-")</f>
        <v>0</v>
      </c>
      <c r="Y7" s="5">
        <f ca="1">IFERROR(('MTT DRAW'!Y7)/('MTT WIN'!Y7+'MTT DRAW'!Y7),"-")</f>
        <v>0.25</v>
      </c>
      <c r="Z7" s="5">
        <f ca="1">IFERROR(('MTT DRAW'!Z7)/('MTT WIN'!Z7+'MTT DRAW'!Z7),"-")</f>
        <v>0</v>
      </c>
      <c r="AA7" s="5">
        <f ca="1">IFERROR(('MTT DRAW'!AA7)/('MTT WIN'!AA7+'MTT DRAW'!AA7),"-")</f>
        <v>1</v>
      </c>
      <c r="AB7" s="5" t="str">
        <f ca="1">IFERROR(('MTT DRAW'!AB7)/('MTT WIN'!AB7+'MTT DRAW'!AB7),"-")</f>
        <v>-</v>
      </c>
      <c r="AC7" s="5">
        <f ca="1">IFERROR(('MTT DRAW'!AC7)/('MTT WIN'!AC7+'MTT DRAW'!AC7),"-")</f>
        <v>0</v>
      </c>
      <c r="AD7" s="5" t="str">
        <f ca="1">IFERROR(('MTT DRAW'!AD7)/('MTT WIN'!AD7+'MTT DRAW'!AD7),"-")</f>
        <v>-</v>
      </c>
      <c r="AE7" s="5">
        <f ca="1">IFERROR(('MTT DRAW'!AE7)/('MTT WIN'!AE7+'MTT DRAW'!AE7),"-")</f>
        <v>0</v>
      </c>
      <c r="AF7" s="5" t="str">
        <f ca="1">IFERROR(('MTT DRAW'!AF7)/('MTT WIN'!AF7+'MTT DRAW'!AF7),"-")</f>
        <v>-</v>
      </c>
      <c r="AG7" s="5">
        <f ca="1">IFERROR(('MTT DRAW'!AG7)/('MTT WIN'!AG7+'MTT DRAW'!AG7),"-")</f>
        <v>0</v>
      </c>
      <c r="AH7" s="5">
        <f ca="1">IFERROR(('MTT DRAW'!AH7)/('MTT WIN'!AH7+'MTT DRAW'!AH7),"-")</f>
        <v>0</v>
      </c>
      <c r="AI7" s="5" t="str">
        <f ca="1">IFERROR(('MTT DRAW'!AI7)/('MTT WIN'!AI7+'MTT DRAW'!AI7),"-")</f>
        <v>-</v>
      </c>
      <c r="AJ7" s="5">
        <f ca="1">IFERROR(('MTT DRAW'!AJ7)/('MTT WIN'!AJ7+'MTT DRAW'!AJ7),"-")</f>
        <v>0</v>
      </c>
      <c r="AK7" s="5">
        <f ca="1">IFERROR(('MTT DRAW'!AK7)/('MTT WIN'!AK7+'MTT DRAW'!AK7),"-")</f>
        <v>0</v>
      </c>
      <c r="AL7" s="5" t="str">
        <f ca="1">IFERROR(('MTT DRAW'!AL7)/('MTT WIN'!AL7+'MTT DRAW'!AL7),"-")</f>
        <v>-</v>
      </c>
      <c r="AM7" s="5">
        <f ca="1">IFERROR(('MTT DRAW'!AM7)/('MTT WIN'!AM7+'MTT DRAW'!AM7),"-")</f>
        <v>0</v>
      </c>
      <c r="AN7" s="5" t="str">
        <f ca="1">IFERROR(('MTT DRAW'!AN7)/('MTT WIN'!AN7+'MTT DRAW'!AN7),"-")</f>
        <v>-</v>
      </c>
      <c r="AO7" s="5" t="str">
        <f ca="1">IFERROR(('MTT DRAW'!AO7)/('MTT WIN'!AO7+'MTT DRAW'!AO7),"-")</f>
        <v>-</v>
      </c>
      <c r="AP7" s="5">
        <f ca="1">IFERROR(('MTT DRAW'!AP7)/('MTT WIN'!AP7+'MTT DRAW'!AP7),"-")</f>
        <v>0</v>
      </c>
      <c r="AQ7" s="5" t="str">
        <f ca="1">IFERROR(('MTT DRAW'!AQ7)/('MTT WIN'!AQ7+'MTT DRAW'!AQ7),"-")</f>
        <v>-</v>
      </c>
      <c r="AR7" s="5" t="str">
        <f ca="1">IFERROR(('MTT DRAW'!AR7)/('MTT WIN'!AR7+'MTT DRAW'!AR7),"-")</f>
        <v>-</v>
      </c>
      <c r="AS7" s="5" t="str">
        <f ca="1">IFERROR(('MTT DRAW'!AS7)/('MTT WIN'!AS7+'MTT DRAW'!AS7),"-")</f>
        <v>-</v>
      </c>
      <c r="AT7" s="5" t="str">
        <f ca="1">IFERROR(('MTT DRAW'!AT7)/('MTT WIN'!AT7+'MTT DRAW'!AT7),"-")</f>
        <v>-</v>
      </c>
      <c r="AU7" s="5">
        <f ca="1">IFERROR(('MTT DRAW'!AU7)/('MTT WIN'!AU7+'MTT DRAW'!AU7),"-")</f>
        <v>0</v>
      </c>
      <c r="AV7" s="5" t="str">
        <f ca="1">IFERROR(('MTT DRAW'!AV7)/('MTT WIN'!AV7+'MTT DRAW'!AV7),"-")</f>
        <v>-</v>
      </c>
      <c r="AW7" s="5" t="str">
        <f ca="1">IFERROR(('MTT DRAW'!AW7)/('MTT WIN'!AW7+'MTT DRAW'!AW7),"-")</f>
        <v>-</v>
      </c>
      <c r="AX7" s="5" t="str">
        <f ca="1">IFERROR(('MTT DRAW'!AX7)/('MTT WIN'!AX7+'MTT DRAW'!AX7),"-")</f>
        <v>-</v>
      </c>
      <c r="AY7" s="5" t="str">
        <f ca="1">IFERROR(('MTT DRAW'!AY7)/('MTT WIN'!AY7+'MTT DRAW'!AY7),"-")</f>
        <v>-</v>
      </c>
      <c r="AZ7" s="5">
        <f ca="1">IFERROR(('MTT DRAW'!AZ7)/('MTT WIN'!AZ7+'MTT DRAW'!AZ7),"-")</f>
        <v>0</v>
      </c>
      <c r="BA7" s="5" t="str">
        <f ca="1">IFERROR(('MTT DRAW'!BA7)/('MTT WIN'!BA7+'MTT DRAW'!BA7),"-")</f>
        <v>-</v>
      </c>
      <c r="BB7" s="5">
        <f ca="1">IFERROR(('MTT DRAW'!BB7)/('MTT WIN'!BB7+'MTT DRAW'!BB7),"-")</f>
        <v>0</v>
      </c>
      <c r="BC7" s="5">
        <f ca="1">IFERROR(('MTT DRAW'!BC7)/('MTT WIN'!BC7+'MTT DRAW'!BC7),"-")</f>
        <v>0</v>
      </c>
      <c r="BD7" s="5" t="str">
        <f ca="1">IFERROR(('MTT DRAW'!BD7)/('MTT WIN'!BD7+'MTT DRAW'!BD7),"-")</f>
        <v>-</v>
      </c>
      <c r="BE7" s="5" t="str">
        <f ca="1">IFERROR(('MTT DRAW'!BE7)/('MTT WIN'!BE7+'MTT DRAW'!BE7),"-")</f>
        <v>-</v>
      </c>
      <c r="BF7" s="5" t="str">
        <f ca="1">IFERROR(('MTT DRAW'!BF7)/('MTT WIN'!BF7+'MTT DRAW'!BF7),"-")</f>
        <v>-</v>
      </c>
    </row>
    <row r="8" spans="1:58" s="6" customFormat="1" ht="55" customHeight="1" x14ac:dyDescent="0.25">
      <c r="A8" s="3" t="str">
        <f ca="1">MATCHUP_ABS!A8</f>
        <v>High Tide Combo</v>
      </c>
      <c r="B8" s="5">
        <f ca="1">IFERROR(('MTT DRAW'!B8)/('MTT WIN'!B8+'MTT DRAW'!B8),"-")</f>
        <v>2.7777777777777776E-2</v>
      </c>
      <c r="C8" s="5">
        <f ca="1">IFERROR(('MTT DRAW'!C8)/('MTT WIN'!C8+'MTT DRAW'!C8),"-")</f>
        <v>0</v>
      </c>
      <c r="D8" s="5">
        <f ca="1">IFERROR(('MTT DRAW'!D8)/('MTT WIN'!D8+'MTT DRAW'!D8),"-")</f>
        <v>0</v>
      </c>
      <c r="E8" s="5">
        <f ca="1">IFERROR(('MTT DRAW'!E8)/('MTT WIN'!E8+'MTT DRAW'!E8),"-")</f>
        <v>0.125</v>
      </c>
      <c r="F8" s="5">
        <f ca="1">IFERROR(('MTT DRAW'!F8)/('MTT WIN'!F8+'MTT DRAW'!F8),"-")</f>
        <v>0</v>
      </c>
      <c r="G8" s="5">
        <f ca="1">IFERROR(('MTT DRAW'!G8)/('MTT WIN'!G8+'MTT DRAW'!G8),"-")</f>
        <v>0</v>
      </c>
      <c r="H8" s="5">
        <f ca="1">IFERROR(('MTT DRAW'!H8)/('MTT WIN'!H8+'MTT DRAW'!H8),"-")</f>
        <v>0.1111111111111111</v>
      </c>
      <c r="I8" s="5">
        <f ca="1">IFERROR(('MTT DRAW'!I8)/('MTT WIN'!I8+'MTT DRAW'!I8),"-")</f>
        <v>0</v>
      </c>
      <c r="J8" s="5">
        <f ca="1">IFERROR(('MTT DRAW'!J8)/('MTT WIN'!J8+'MTT DRAW'!J8),"-")</f>
        <v>0</v>
      </c>
      <c r="K8" s="5">
        <f ca="1">IFERROR(('MTT DRAW'!K8)/('MTT WIN'!K8+'MTT DRAW'!K8),"-")</f>
        <v>0</v>
      </c>
      <c r="L8" s="5">
        <f ca="1">IFERROR(('MTT DRAW'!L8)/('MTT WIN'!L8+'MTT DRAW'!L8),"-")</f>
        <v>0</v>
      </c>
      <c r="M8" s="5">
        <f ca="1">IFERROR(('MTT DRAW'!M8)/('MTT WIN'!M8+'MTT DRAW'!M8),"-")</f>
        <v>0</v>
      </c>
      <c r="N8" s="5">
        <f ca="1">IFERROR(('MTT DRAW'!N8)/('MTT WIN'!N8+'MTT DRAW'!N8),"-")</f>
        <v>0</v>
      </c>
      <c r="O8" s="5">
        <f ca="1">IFERROR(('MTT DRAW'!O8)/('MTT WIN'!O8+'MTT DRAW'!O8),"-")</f>
        <v>0</v>
      </c>
      <c r="P8" s="5">
        <f ca="1">IFERROR(('MTT DRAW'!P8)/('MTT WIN'!P8+'MTT DRAW'!P8),"-")</f>
        <v>0.5</v>
      </c>
      <c r="Q8" s="5">
        <f ca="1">IFERROR(('MTT DRAW'!Q8)/('MTT WIN'!Q8+'MTT DRAW'!Q8),"-")</f>
        <v>0</v>
      </c>
      <c r="R8" s="5">
        <f ca="1">IFERROR(('MTT DRAW'!R8)/('MTT WIN'!R8+'MTT DRAW'!R8),"-")</f>
        <v>0</v>
      </c>
      <c r="S8" s="5">
        <f ca="1">IFERROR(('MTT DRAW'!S8)/('MTT WIN'!S8+'MTT DRAW'!S8),"-")</f>
        <v>0</v>
      </c>
      <c r="T8" s="5">
        <f ca="1">IFERROR(('MTT DRAW'!T8)/('MTT WIN'!T8+'MTT DRAW'!T8),"-")</f>
        <v>0</v>
      </c>
      <c r="U8" s="5">
        <f ca="1">IFERROR(('MTT DRAW'!U8)/('MTT WIN'!U8+'MTT DRAW'!U8),"-")</f>
        <v>0</v>
      </c>
      <c r="V8" s="5">
        <f ca="1">IFERROR(('MTT DRAW'!V8)/('MTT WIN'!V8+'MTT DRAW'!V8),"-")</f>
        <v>0</v>
      </c>
      <c r="W8" s="5">
        <f ca="1">IFERROR(('MTT DRAW'!W8)/('MTT WIN'!W8+'MTT DRAW'!W8),"-")</f>
        <v>0</v>
      </c>
      <c r="X8" s="5">
        <f ca="1">IFERROR(('MTT DRAW'!X8)/('MTT WIN'!X8+'MTT DRAW'!X8),"-")</f>
        <v>0</v>
      </c>
      <c r="Y8" s="5" t="str">
        <f ca="1">IFERROR(('MTT DRAW'!Y8)/('MTT WIN'!Y8+'MTT DRAW'!Y8),"-")</f>
        <v>-</v>
      </c>
      <c r="Z8" s="5">
        <f ca="1">IFERROR(('MTT DRAW'!Z8)/('MTT WIN'!Z8+'MTT DRAW'!Z8),"-")</f>
        <v>0</v>
      </c>
      <c r="AA8" s="5">
        <f ca="1">IFERROR(('MTT DRAW'!AA8)/('MTT WIN'!AA8+'MTT DRAW'!AA8),"-")</f>
        <v>0</v>
      </c>
      <c r="AB8" s="5">
        <f ca="1">IFERROR(('MTT DRAW'!AB8)/('MTT WIN'!AB8+'MTT DRAW'!AB8),"-")</f>
        <v>0</v>
      </c>
      <c r="AC8" s="5" t="str">
        <f ca="1">IFERROR(('MTT DRAW'!AC8)/('MTT WIN'!AC8+'MTT DRAW'!AC8),"-")</f>
        <v>-</v>
      </c>
      <c r="AD8" s="5">
        <f ca="1">IFERROR(('MTT DRAW'!AD8)/('MTT WIN'!AD8+'MTT DRAW'!AD8),"-")</f>
        <v>0</v>
      </c>
      <c r="AE8" s="5">
        <f ca="1">IFERROR(('MTT DRAW'!AE8)/('MTT WIN'!AE8+'MTT DRAW'!AE8),"-")</f>
        <v>0</v>
      </c>
      <c r="AF8" s="5">
        <f ca="1">IFERROR(('MTT DRAW'!AF8)/('MTT WIN'!AF8+'MTT DRAW'!AF8),"-")</f>
        <v>0</v>
      </c>
      <c r="AG8" s="5" t="str">
        <f ca="1">IFERROR(('MTT DRAW'!AG8)/('MTT WIN'!AG8+'MTT DRAW'!AG8),"-")</f>
        <v>-</v>
      </c>
      <c r="AH8" s="5" t="str">
        <f ca="1">IFERROR(('MTT DRAW'!AH8)/('MTT WIN'!AH8+'MTT DRAW'!AH8),"-")</f>
        <v>-</v>
      </c>
      <c r="AI8" s="5" t="str">
        <f ca="1">IFERROR(('MTT DRAW'!AI8)/('MTT WIN'!AI8+'MTT DRAW'!AI8),"-")</f>
        <v>-</v>
      </c>
      <c r="AJ8" s="5">
        <f ca="1">IFERROR(('MTT DRAW'!AJ8)/('MTT WIN'!AJ8+'MTT DRAW'!AJ8),"-")</f>
        <v>0</v>
      </c>
      <c r="AK8" s="5">
        <f ca="1">IFERROR(('MTT DRAW'!AK8)/('MTT WIN'!AK8+'MTT DRAW'!AK8),"-")</f>
        <v>1</v>
      </c>
      <c r="AL8" s="5">
        <f ca="1">IFERROR(('MTT DRAW'!AL8)/('MTT WIN'!AL8+'MTT DRAW'!AL8),"-")</f>
        <v>0</v>
      </c>
      <c r="AM8" s="5" t="str">
        <f ca="1">IFERROR(('MTT DRAW'!AM8)/('MTT WIN'!AM8+'MTT DRAW'!AM8),"-")</f>
        <v>-</v>
      </c>
      <c r="AN8" s="5" t="str">
        <f ca="1">IFERROR(('MTT DRAW'!AN8)/('MTT WIN'!AN8+'MTT DRAW'!AN8),"-")</f>
        <v>-</v>
      </c>
      <c r="AO8" s="5" t="str">
        <f ca="1">IFERROR(('MTT DRAW'!AO8)/('MTT WIN'!AO8+'MTT DRAW'!AO8),"-")</f>
        <v>-</v>
      </c>
      <c r="AP8" s="5" t="str">
        <f ca="1">IFERROR(('MTT DRAW'!AP8)/('MTT WIN'!AP8+'MTT DRAW'!AP8),"-")</f>
        <v>-</v>
      </c>
      <c r="AQ8" s="5" t="str">
        <f ca="1">IFERROR(('MTT DRAW'!AQ8)/('MTT WIN'!AQ8+'MTT DRAW'!AQ8),"-")</f>
        <v>-</v>
      </c>
      <c r="AR8" s="5" t="str">
        <f ca="1">IFERROR(('MTT DRAW'!AR8)/('MTT WIN'!AR8+'MTT DRAW'!AR8),"-")</f>
        <v>-</v>
      </c>
      <c r="AS8" s="5" t="str">
        <f ca="1">IFERROR(('MTT DRAW'!AS8)/('MTT WIN'!AS8+'MTT DRAW'!AS8),"-")</f>
        <v>-</v>
      </c>
      <c r="AT8" s="5" t="str">
        <f ca="1">IFERROR(('MTT DRAW'!AT8)/('MTT WIN'!AT8+'MTT DRAW'!AT8),"-")</f>
        <v>-</v>
      </c>
      <c r="AU8" s="5">
        <f ca="1">IFERROR(('MTT DRAW'!AU8)/('MTT WIN'!AU8+'MTT DRAW'!AU8),"-")</f>
        <v>0</v>
      </c>
      <c r="AV8" s="5">
        <f ca="1">IFERROR(('MTT DRAW'!AV8)/('MTT WIN'!AV8+'MTT DRAW'!AV8),"-")</f>
        <v>0</v>
      </c>
      <c r="AW8" s="5" t="str">
        <f ca="1">IFERROR(('MTT DRAW'!AW8)/('MTT WIN'!AW8+'MTT DRAW'!AW8),"-")</f>
        <v>-</v>
      </c>
      <c r="AX8" s="5" t="str">
        <f ca="1">IFERROR(('MTT DRAW'!AX8)/('MTT WIN'!AX8+'MTT DRAW'!AX8),"-")</f>
        <v>-</v>
      </c>
      <c r="AY8" s="5">
        <f ca="1">IFERROR(('MTT DRAW'!AY8)/('MTT WIN'!AY8+'MTT DRAW'!AY8),"-")</f>
        <v>0</v>
      </c>
      <c r="AZ8" s="5" t="str">
        <f ca="1">IFERROR(('MTT DRAW'!AZ8)/('MTT WIN'!AZ8+'MTT DRAW'!AZ8),"-")</f>
        <v>-</v>
      </c>
      <c r="BA8" s="5" t="str">
        <f ca="1">IFERROR(('MTT DRAW'!BA8)/('MTT WIN'!BA8+'MTT DRAW'!BA8),"-")</f>
        <v>-</v>
      </c>
      <c r="BB8" s="5">
        <f ca="1">IFERROR(('MTT DRAW'!BB8)/('MTT WIN'!BB8+'MTT DRAW'!BB8),"-")</f>
        <v>0</v>
      </c>
      <c r="BC8" s="5" t="str">
        <f ca="1">IFERROR(('MTT DRAW'!BC8)/('MTT WIN'!BC8+'MTT DRAW'!BC8),"-")</f>
        <v>-</v>
      </c>
      <c r="BD8" s="5">
        <f ca="1">IFERROR(('MTT DRAW'!BD8)/('MTT WIN'!BD8+'MTT DRAW'!BD8),"-")</f>
        <v>0</v>
      </c>
      <c r="BE8" s="5" t="str">
        <f ca="1">IFERROR(('MTT DRAW'!BE8)/('MTT WIN'!BE8+'MTT DRAW'!BE8),"-")</f>
        <v>-</v>
      </c>
      <c r="BF8" s="5" t="str">
        <f ca="1">IFERROR(('MTT DRAW'!BF8)/('MTT WIN'!BF8+'MTT DRAW'!BF8),"-")</f>
        <v>-</v>
      </c>
    </row>
    <row r="9" spans="1:58" s="6" customFormat="1" ht="55" customHeight="1" x14ac:dyDescent="0.25">
      <c r="A9" s="3" t="str">
        <f ca="1">MATCHUP_ABS!A9</f>
        <v>Elves</v>
      </c>
      <c r="B9" s="5">
        <f ca="1">IFERROR(('MTT DRAW'!B9)/('MTT WIN'!B9+'MTT DRAW'!B9),"-")</f>
        <v>5.5555555555555552E-2</v>
      </c>
      <c r="C9" s="5">
        <f ca="1">IFERROR(('MTT DRAW'!C9)/('MTT WIN'!C9+'MTT DRAW'!C9),"-")</f>
        <v>0</v>
      </c>
      <c r="D9" s="5">
        <f ca="1">IFERROR(('MTT DRAW'!D9)/('MTT WIN'!D9+'MTT DRAW'!D9),"-")</f>
        <v>0</v>
      </c>
      <c r="E9" s="5">
        <f ca="1">IFERROR(('MTT DRAW'!E9)/('MTT WIN'!E9+'MTT DRAW'!E9),"-")</f>
        <v>0</v>
      </c>
      <c r="F9" s="5">
        <f ca="1">IFERROR(('MTT DRAW'!F9)/('MTT WIN'!F9+'MTT DRAW'!F9),"-")</f>
        <v>0</v>
      </c>
      <c r="G9" s="5">
        <f ca="1">IFERROR(('MTT DRAW'!G9)/('MTT WIN'!G9+'MTT DRAW'!G9),"-")</f>
        <v>0</v>
      </c>
      <c r="H9" s="5">
        <f ca="1">IFERROR(('MTT DRAW'!H9)/('MTT WIN'!H9+'MTT DRAW'!H9),"-")</f>
        <v>0</v>
      </c>
      <c r="I9" s="5">
        <f ca="1">IFERROR(('MTT DRAW'!I9)/('MTT WIN'!I9+'MTT DRAW'!I9),"-")</f>
        <v>0</v>
      </c>
      <c r="J9" s="5">
        <f ca="1">IFERROR(('MTT DRAW'!J9)/('MTT WIN'!J9+'MTT DRAW'!J9),"-")</f>
        <v>0</v>
      </c>
      <c r="K9" s="5">
        <f ca="1">IFERROR(('MTT DRAW'!K9)/('MTT WIN'!K9+'MTT DRAW'!K9),"-")</f>
        <v>0</v>
      </c>
      <c r="L9" s="5">
        <f ca="1">IFERROR(('MTT DRAW'!L9)/('MTT WIN'!L9+'MTT DRAW'!L9),"-")</f>
        <v>0</v>
      </c>
      <c r="M9" s="5">
        <f ca="1">IFERROR(('MTT DRAW'!M9)/('MTT WIN'!M9+'MTT DRAW'!M9),"-")</f>
        <v>0</v>
      </c>
      <c r="N9" s="5">
        <f ca="1">IFERROR(('MTT DRAW'!N9)/('MTT WIN'!N9+'MTT DRAW'!N9),"-")</f>
        <v>0.2</v>
      </c>
      <c r="O9" s="5">
        <f ca="1">IFERROR(('MTT DRAW'!O9)/('MTT WIN'!O9+'MTT DRAW'!O9),"-")</f>
        <v>0</v>
      </c>
      <c r="P9" s="5">
        <f ca="1">IFERROR(('MTT DRAW'!P9)/('MTT WIN'!P9+'MTT DRAW'!P9),"-")</f>
        <v>0</v>
      </c>
      <c r="Q9" s="5">
        <f ca="1">IFERROR(('MTT DRAW'!Q9)/('MTT WIN'!Q9+'MTT DRAW'!Q9),"-")</f>
        <v>0</v>
      </c>
      <c r="R9" s="5">
        <f ca="1">IFERROR(('MTT DRAW'!R9)/('MTT WIN'!R9+'MTT DRAW'!R9),"-")</f>
        <v>0</v>
      </c>
      <c r="S9" s="5">
        <f ca="1">IFERROR(('MTT DRAW'!S9)/('MTT WIN'!S9+'MTT DRAW'!S9),"-")</f>
        <v>0</v>
      </c>
      <c r="T9" s="5">
        <f ca="1">IFERROR(('MTT DRAW'!T9)/('MTT WIN'!T9+'MTT DRAW'!T9),"-")</f>
        <v>0</v>
      </c>
      <c r="U9" s="5" t="str">
        <f ca="1">IFERROR(('MTT DRAW'!U9)/('MTT WIN'!U9+'MTT DRAW'!U9),"-")</f>
        <v>-</v>
      </c>
      <c r="V9" s="5">
        <f ca="1">IFERROR(('MTT DRAW'!V9)/('MTT WIN'!V9+'MTT DRAW'!V9),"-")</f>
        <v>1</v>
      </c>
      <c r="W9" s="5">
        <f ca="1">IFERROR(('MTT DRAW'!W9)/('MTT WIN'!W9+'MTT DRAW'!W9),"-")</f>
        <v>0.25</v>
      </c>
      <c r="X9" s="5">
        <f ca="1">IFERROR(('MTT DRAW'!X9)/('MTT WIN'!X9+'MTT DRAW'!X9),"-")</f>
        <v>0</v>
      </c>
      <c r="Y9" s="5" t="str">
        <f ca="1">IFERROR(('MTT DRAW'!Y9)/('MTT WIN'!Y9+'MTT DRAW'!Y9),"-")</f>
        <v>-</v>
      </c>
      <c r="Z9" s="5">
        <f ca="1">IFERROR(('MTT DRAW'!Z9)/('MTT WIN'!Z9+'MTT DRAW'!Z9),"-")</f>
        <v>0</v>
      </c>
      <c r="AA9" s="5" t="str">
        <f ca="1">IFERROR(('MTT DRAW'!AA9)/('MTT WIN'!AA9+'MTT DRAW'!AA9),"-")</f>
        <v>-</v>
      </c>
      <c r="AB9" s="5">
        <f ca="1">IFERROR(('MTT DRAW'!AB9)/('MTT WIN'!AB9+'MTT DRAW'!AB9),"-")</f>
        <v>0</v>
      </c>
      <c r="AC9" s="5" t="str">
        <f ca="1">IFERROR(('MTT DRAW'!AC9)/('MTT WIN'!AC9+'MTT DRAW'!AC9),"-")</f>
        <v>-</v>
      </c>
      <c r="AD9" s="5">
        <f ca="1">IFERROR(('MTT DRAW'!AD9)/('MTT WIN'!AD9+'MTT DRAW'!AD9),"-")</f>
        <v>0</v>
      </c>
      <c r="AE9" s="5" t="str">
        <f ca="1">IFERROR(('MTT DRAW'!AE9)/('MTT WIN'!AE9+'MTT DRAW'!AE9),"-")</f>
        <v>-</v>
      </c>
      <c r="AF9" s="5">
        <f ca="1">IFERROR(('MTT DRAW'!AF9)/('MTT WIN'!AF9+'MTT DRAW'!AF9),"-")</f>
        <v>0</v>
      </c>
      <c r="AG9" s="5">
        <f ca="1">IFERROR(('MTT DRAW'!AG9)/('MTT WIN'!AG9+'MTT DRAW'!AG9),"-")</f>
        <v>0</v>
      </c>
      <c r="AH9" s="5">
        <f ca="1">IFERROR(('MTT DRAW'!AH9)/('MTT WIN'!AH9+'MTT DRAW'!AH9),"-")</f>
        <v>1</v>
      </c>
      <c r="AI9" s="5" t="str">
        <f ca="1">IFERROR(('MTT DRAW'!AI9)/('MTT WIN'!AI9+'MTT DRAW'!AI9),"-")</f>
        <v>-</v>
      </c>
      <c r="AJ9" s="5" t="str">
        <f ca="1">IFERROR(('MTT DRAW'!AJ9)/('MTT WIN'!AJ9+'MTT DRAW'!AJ9),"-")</f>
        <v>-</v>
      </c>
      <c r="AK9" s="5" t="str">
        <f ca="1">IFERROR(('MTT DRAW'!AK9)/('MTT WIN'!AK9+'MTT DRAW'!AK9),"-")</f>
        <v>-</v>
      </c>
      <c r="AL9" s="5">
        <f ca="1">IFERROR(('MTT DRAW'!AL9)/('MTT WIN'!AL9+'MTT DRAW'!AL9),"-")</f>
        <v>0</v>
      </c>
      <c r="AM9" s="5" t="str">
        <f ca="1">IFERROR(('MTT DRAW'!AM9)/('MTT WIN'!AM9+'MTT DRAW'!AM9),"-")</f>
        <v>-</v>
      </c>
      <c r="AN9" s="5" t="str">
        <f ca="1">IFERROR(('MTT DRAW'!AN9)/('MTT WIN'!AN9+'MTT DRAW'!AN9),"-")</f>
        <v>-</v>
      </c>
      <c r="AO9" s="5" t="str">
        <f ca="1">IFERROR(('MTT DRAW'!AO9)/('MTT WIN'!AO9+'MTT DRAW'!AO9),"-")</f>
        <v>-</v>
      </c>
      <c r="AP9" s="5" t="str">
        <f ca="1">IFERROR(('MTT DRAW'!AP9)/('MTT WIN'!AP9+'MTT DRAW'!AP9),"-")</f>
        <v>-</v>
      </c>
      <c r="AQ9" s="5" t="str">
        <f ca="1">IFERROR(('MTT DRAW'!AQ9)/('MTT WIN'!AQ9+'MTT DRAW'!AQ9),"-")</f>
        <v>-</v>
      </c>
      <c r="AR9" s="5" t="str">
        <f ca="1">IFERROR(('MTT DRAW'!AR9)/('MTT WIN'!AR9+'MTT DRAW'!AR9),"-")</f>
        <v>-</v>
      </c>
      <c r="AS9" s="5" t="str">
        <f ca="1">IFERROR(('MTT DRAW'!AS9)/('MTT WIN'!AS9+'MTT DRAW'!AS9),"-")</f>
        <v>-</v>
      </c>
      <c r="AT9" s="5" t="str">
        <f ca="1">IFERROR(('MTT DRAW'!AT9)/('MTT WIN'!AT9+'MTT DRAW'!AT9),"-")</f>
        <v>-</v>
      </c>
      <c r="AU9" s="5" t="str">
        <f ca="1">IFERROR(('MTT DRAW'!AU9)/('MTT WIN'!AU9+'MTT DRAW'!AU9),"-")</f>
        <v>-</v>
      </c>
      <c r="AV9" s="5" t="str">
        <f ca="1">IFERROR(('MTT DRAW'!AV9)/('MTT WIN'!AV9+'MTT DRAW'!AV9),"-")</f>
        <v>-</v>
      </c>
      <c r="AW9" s="5">
        <f ca="1">IFERROR(('MTT DRAW'!AW9)/('MTT WIN'!AW9+'MTT DRAW'!AW9),"-")</f>
        <v>0</v>
      </c>
      <c r="AX9" s="5" t="str">
        <f ca="1">IFERROR(('MTT DRAW'!AX9)/('MTT WIN'!AX9+'MTT DRAW'!AX9),"-")</f>
        <v>-</v>
      </c>
      <c r="AY9" s="5">
        <f ca="1">IFERROR(('MTT DRAW'!AY9)/('MTT WIN'!AY9+'MTT DRAW'!AY9),"-")</f>
        <v>0</v>
      </c>
      <c r="AZ9" s="5" t="str">
        <f ca="1">IFERROR(('MTT DRAW'!AZ9)/('MTT WIN'!AZ9+'MTT DRAW'!AZ9),"-")</f>
        <v>-</v>
      </c>
      <c r="BA9" s="5" t="str">
        <f ca="1">IFERROR(('MTT DRAW'!BA9)/('MTT WIN'!BA9+'MTT DRAW'!BA9),"-")</f>
        <v>-</v>
      </c>
      <c r="BB9" s="5" t="str">
        <f ca="1">IFERROR(('MTT DRAW'!BB9)/('MTT WIN'!BB9+'MTT DRAW'!BB9),"-")</f>
        <v>-</v>
      </c>
      <c r="BC9" s="5">
        <f ca="1">IFERROR(('MTT DRAW'!BC9)/('MTT WIN'!BC9+'MTT DRAW'!BC9),"-")</f>
        <v>0</v>
      </c>
      <c r="BD9" s="5" t="str">
        <f ca="1">IFERROR(('MTT DRAW'!BD9)/('MTT WIN'!BD9+'MTT DRAW'!BD9),"-")</f>
        <v>-</v>
      </c>
      <c r="BE9" s="5" t="str">
        <f ca="1">IFERROR(('MTT DRAW'!BE9)/('MTT WIN'!BE9+'MTT DRAW'!BE9),"-")</f>
        <v>-</v>
      </c>
      <c r="BF9" s="5" t="str">
        <f ca="1">IFERROR(('MTT DRAW'!BF9)/('MTT WIN'!BF9+'MTT DRAW'!BF9),"-")</f>
        <v>-</v>
      </c>
    </row>
    <row r="10" spans="1:58" s="6" customFormat="1" ht="55" customHeight="1" x14ac:dyDescent="0.25">
      <c r="A10" s="3" t="str">
        <f ca="1">MATCHUP_ABS!A10</f>
        <v>Grixis Affinity</v>
      </c>
      <c r="B10" s="5">
        <f ca="1">IFERROR(('MTT DRAW'!B10)/('MTT WIN'!B10+'MTT DRAW'!B10),"-")</f>
        <v>0.26666666666666666</v>
      </c>
      <c r="C10" s="5">
        <f ca="1">IFERROR(('MTT DRAW'!C10)/('MTT WIN'!C10+'MTT DRAW'!C10),"-")</f>
        <v>0.125</v>
      </c>
      <c r="D10" s="5">
        <f ca="1">IFERROR(('MTT DRAW'!D10)/('MTT WIN'!D10+'MTT DRAW'!D10),"-")</f>
        <v>0</v>
      </c>
      <c r="E10" s="5">
        <f ca="1">IFERROR(('MTT DRAW'!E10)/('MTT WIN'!E10+'MTT DRAW'!E10),"-")</f>
        <v>0</v>
      </c>
      <c r="F10" s="5">
        <f ca="1">IFERROR(('MTT DRAW'!F10)/('MTT WIN'!F10+'MTT DRAW'!F10),"-")</f>
        <v>0</v>
      </c>
      <c r="G10" s="5">
        <f ca="1">IFERROR(('MTT DRAW'!G10)/('MTT WIN'!G10+'MTT DRAW'!G10),"-")</f>
        <v>0</v>
      </c>
      <c r="H10" s="5">
        <f ca="1">IFERROR(('MTT DRAW'!H10)/('MTT WIN'!H10+'MTT DRAW'!H10),"-")</f>
        <v>0</v>
      </c>
      <c r="I10" s="5">
        <f ca="1">IFERROR(('MTT DRAW'!I10)/('MTT WIN'!I10+'MTT DRAW'!I10),"-")</f>
        <v>0</v>
      </c>
      <c r="J10" s="5">
        <f ca="1">IFERROR(('MTT DRAW'!J10)/('MTT WIN'!J10+'MTT DRAW'!J10),"-")</f>
        <v>0</v>
      </c>
      <c r="K10" s="5">
        <f ca="1">IFERROR(('MTT DRAW'!K10)/('MTT WIN'!K10+'MTT DRAW'!K10),"-")</f>
        <v>0</v>
      </c>
      <c r="L10" s="5">
        <f ca="1">IFERROR(('MTT DRAW'!L10)/('MTT WIN'!L10+'MTT DRAW'!L10),"-")</f>
        <v>0</v>
      </c>
      <c r="M10" s="5">
        <f ca="1">IFERROR(('MTT DRAW'!M10)/('MTT WIN'!M10+'MTT DRAW'!M10),"-")</f>
        <v>0.5</v>
      </c>
      <c r="N10" s="5">
        <f ca="1">IFERROR(('MTT DRAW'!N10)/('MTT WIN'!N10+'MTT DRAW'!N10),"-")</f>
        <v>0</v>
      </c>
      <c r="O10" s="5">
        <f ca="1">IFERROR(('MTT DRAW'!O10)/('MTT WIN'!O10+'MTT DRAW'!O10),"-")</f>
        <v>0</v>
      </c>
      <c r="P10" s="5">
        <f ca="1">IFERROR(('MTT DRAW'!P10)/('MTT WIN'!P10+'MTT DRAW'!P10),"-")</f>
        <v>0</v>
      </c>
      <c r="Q10" s="5">
        <f ca="1">IFERROR(('MTT DRAW'!Q10)/('MTT WIN'!Q10+'MTT DRAW'!Q10),"-")</f>
        <v>0</v>
      </c>
      <c r="R10" s="5">
        <f ca="1">IFERROR(('MTT DRAW'!R10)/('MTT WIN'!R10+'MTT DRAW'!R10),"-")</f>
        <v>1</v>
      </c>
      <c r="S10" s="5">
        <f ca="1">IFERROR(('MTT DRAW'!S10)/('MTT WIN'!S10+'MTT DRAW'!S10),"-")</f>
        <v>0</v>
      </c>
      <c r="T10" s="5">
        <f ca="1">IFERROR(('MTT DRAW'!T10)/('MTT WIN'!T10+'MTT DRAW'!T10),"-")</f>
        <v>0</v>
      </c>
      <c r="U10" s="5" t="str">
        <f ca="1">IFERROR(('MTT DRAW'!U10)/('MTT WIN'!U10+'MTT DRAW'!U10),"-")</f>
        <v>-</v>
      </c>
      <c r="V10" s="5">
        <f ca="1">IFERROR(('MTT DRAW'!V10)/('MTT WIN'!V10+'MTT DRAW'!V10),"-")</f>
        <v>0</v>
      </c>
      <c r="W10" s="5">
        <f ca="1">IFERROR(('MTT DRAW'!W10)/('MTT WIN'!W10+'MTT DRAW'!W10),"-")</f>
        <v>0</v>
      </c>
      <c r="X10" s="5">
        <f ca="1">IFERROR(('MTT DRAW'!X10)/('MTT WIN'!X10+'MTT DRAW'!X10),"-")</f>
        <v>0</v>
      </c>
      <c r="Y10" s="5" t="str">
        <f ca="1">IFERROR(('MTT DRAW'!Y10)/('MTT WIN'!Y10+'MTT DRAW'!Y10),"-")</f>
        <v>-</v>
      </c>
      <c r="Z10" s="5" t="str">
        <f ca="1">IFERROR(('MTT DRAW'!Z10)/('MTT WIN'!Z10+'MTT DRAW'!Z10),"-")</f>
        <v>-</v>
      </c>
      <c r="AA10" s="5">
        <f ca="1">IFERROR(('MTT DRAW'!AA10)/('MTT WIN'!AA10+'MTT DRAW'!AA10),"-")</f>
        <v>0</v>
      </c>
      <c r="AB10" s="5">
        <f ca="1">IFERROR(('MTT DRAW'!AB10)/('MTT WIN'!AB10+'MTT DRAW'!AB10),"-")</f>
        <v>0</v>
      </c>
      <c r="AC10" s="5" t="str">
        <f ca="1">IFERROR(('MTT DRAW'!AC10)/('MTT WIN'!AC10+'MTT DRAW'!AC10),"-")</f>
        <v>-</v>
      </c>
      <c r="AD10" s="5" t="str">
        <f ca="1">IFERROR(('MTT DRAW'!AD10)/('MTT WIN'!AD10+'MTT DRAW'!AD10),"-")</f>
        <v>-</v>
      </c>
      <c r="AE10" s="5">
        <f ca="1">IFERROR(('MTT DRAW'!AE10)/('MTT WIN'!AE10+'MTT DRAW'!AE10),"-")</f>
        <v>0</v>
      </c>
      <c r="AF10" s="5" t="str">
        <f ca="1">IFERROR(('MTT DRAW'!AF10)/('MTT WIN'!AF10+'MTT DRAW'!AF10),"-")</f>
        <v>-</v>
      </c>
      <c r="AG10" s="5" t="str">
        <f ca="1">IFERROR(('MTT DRAW'!AG10)/('MTT WIN'!AG10+'MTT DRAW'!AG10),"-")</f>
        <v>-</v>
      </c>
      <c r="AH10" s="5">
        <f ca="1">IFERROR(('MTT DRAW'!AH10)/('MTT WIN'!AH10+'MTT DRAW'!AH10),"-")</f>
        <v>0</v>
      </c>
      <c r="AI10" s="5">
        <f ca="1">IFERROR(('MTT DRAW'!AI10)/('MTT WIN'!AI10+'MTT DRAW'!AI10),"-")</f>
        <v>0</v>
      </c>
      <c r="AJ10" s="5" t="str">
        <f ca="1">IFERROR(('MTT DRAW'!AJ10)/('MTT WIN'!AJ10+'MTT DRAW'!AJ10),"-")</f>
        <v>-</v>
      </c>
      <c r="AK10" s="5">
        <f ca="1">IFERROR(('MTT DRAW'!AK10)/('MTT WIN'!AK10+'MTT DRAW'!AK10),"-")</f>
        <v>0</v>
      </c>
      <c r="AL10" s="5" t="str">
        <f ca="1">IFERROR(('MTT DRAW'!AL10)/('MTT WIN'!AL10+'MTT DRAW'!AL10),"-")</f>
        <v>-</v>
      </c>
      <c r="AM10" s="5" t="str">
        <f ca="1">IFERROR(('MTT DRAW'!AM10)/('MTT WIN'!AM10+'MTT DRAW'!AM10),"-")</f>
        <v>-</v>
      </c>
      <c r="AN10" s="5" t="str">
        <f ca="1">IFERROR(('MTT DRAW'!AN10)/('MTT WIN'!AN10+'MTT DRAW'!AN10),"-")</f>
        <v>-</v>
      </c>
      <c r="AO10" s="5" t="str">
        <f ca="1">IFERROR(('MTT DRAW'!AO10)/('MTT WIN'!AO10+'MTT DRAW'!AO10),"-")</f>
        <v>-</v>
      </c>
      <c r="AP10" s="5" t="str">
        <f ca="1">IFERROR(('MTT DRAW'!AP10)/('MTT WIN'!AP10+'MTT DRAW'!AP10),"-")</f>
        <v>-</v>
      </c>
      <c r="AQ10" s="5" t="str">
        <f ca="1">IFERROR(('MTT DRAW'!AQ10)/('MTT WIN'!AQ10+'MTT DRAW'!AQ10),"-")</f>
        <v>-</v>
      </c>
      <c r="AR10" s="5">
        <f ca="1">IFERROR(('MTT DRAW'!AR10)/('MTT WIN'!AR10+'MTT DRAW'!AR10),"-")</f>
        <v>0</v>
      </c>
      <c r="AS10" s="5" t="str">
        <f ca="1">IFERROR(('MTT DRAW'!AS10)/('MTT WIN'!AS10+'MTT DRAW'!AS10),"-")</f>
        <v>-</v>
      </c>
      <c r="AT10" s="5" t="str">
        <f ca="1">IFERROR(('MTT DRAW'!AT10)/('MTT WIN'!AT10+'MTT DRAW'!AT10),"-")</f>
        <v>-</v>
      </c>
      <c r="AU10" s="5" t="str">
        <f ca="1">IFERROR(('MTT DRAW'!AU10)/('MTT WIN'!AU10+'MTT DRAW'!AU10),"-")</f>
        <v>-</v>
      </c>
      <c r="AV10" s="5">
        <f ca="1">IFERROR(('MTT DRAW'!AV10)/('MTT WIN'!AV10+'MTT DRAW'!AV10),"-")</f>
        <v>0</v>
      </c>
      <c r="AW10" s="5" t="str">
        <f ca="1">IFERROR(('MTT DRAW'!AW10)/('MTT WIN'!AW10+'MTT DRAW'!AW10),"-")</f>
        <v>-</v>
      </c>
      <c r="AX10" s="5" t="str">
        <f ca="1">IFERROR(('MTT DRAW'!AX10)/('MTT WIN'!AX10+'MTT DRAW'!AX10),"-")</f>
        <v>-</v>
      </c>
      <c r="AY10" s="5" t="str">
        <f ca="1">IFERROR(('MTT DRAW'!AY10)/('MTT WIN'!AY10+'MTT DRAW'!AY10),"-")</f>
        <v>-</v>
      </c>
      <c r="AZ10" s="5">
        <f ca="1">IFERROR(('MTT DRAW'!AZ10)/('MTT WIN'!AZ10+'MTT DRAW'!AZ10),"-")</f>
        <v>0</v>
      </c>
      <c r="BA10" s="5" t="str">
        <f ca="1">IFERROR(('MTT DRAW'!BA10)/('MTT WIN'!BA10+'MTT DRAW'!BA10),"-")</f>
        <v>-</v>
      </c>
      <c r="BB10" s="5" t="str">
        <f ca="1">IFERROR(('MTT DRAW'!BB10)/('MTT WIN'!BB10+'MTT DRAW'!BB10),"-")</f>
        <v>-</v>
      </c>
      <c r="BC10" s="5" t="str">
        <f ca="1">IFERROR(('MTT DRAW'!BC10)/('MTT WIN'!BC10+'MTT DRAW'!BC10),"-")</f>
        <v>-</v>
      </c>
      <c r="BD10" s="5" t="str">
        <f ca="1">IFERROR(('MTT DRAW'!BD10)/('MTT WIN'!BD10+'MTT DRAW'!BD10),"-")</f>
        <v>-</v>
      </c>
      <c r="BE10" s="5" t="str">
        <f ca="1">IFERROR(('MTT DRAW'!BE10)/('MTT WIN'!BE10+'MTT DRAW'!BE10),"-")</f>
        <v>-</v>
      </c>
      <c r="BF10" s="5" t="str">
        <f ca="1">IFERROR(('MTT DRAW'!BF10)/('MTT WIN'!BF10+'MTT DRAW'!BF10),"-")</f>
        <v>-</v>
      </c>
    </row>
    <row r="11" spans="1:58" s="6" customFormat="1" ht="55" customHeight="1" x14ac:dyDescent="0.25">
      <c r="A11" s="3" t="str">
        <f ca="1">MATCHUP_ABS!A11</f>
        <v>X Lands Spy</v>
      </c>
      <c r="B11" s="5">
        <f ca="1">IFERROR(('MTT DRAW'!B11)/('MTT WIN'!B11+'MTT DRAW'!B11),"-")</f>
        <v>0.14285714285714285</v>
      </c>
      <c r="C11" s="5">
        <f ca="1">IFERROR(('MTT DRAW'!C11)/('MTT WIN'!C11+'MTT DRAW'!C11),"-")</f>
        <v>0</v>
      </c>
      <c r="D11" s="5">
        <f ca="1">IFERROR(('MTT DRAW'!D11)/('MTT WIN'!D11+'MTT DRAW'!D11),"-")</f>
        <v>0</v>
      </c>
      <c r="E11" s="5">
        <f ca="1">IFERROR(('MTT DRAW'!E11)/('MTT WIN'!E11+'MTT DRAW'!E11),"-")</f>
        <v>0</v>
      </c>
      <c r="F11" s="5">
        <f ca="1">IFERROR(('MTT DRAW'!F11)/('MTT WIN'!F11+'MTT DRAW'!F11),"-")</f>
        <v>0</v>
      </c>
      <c r="G11" s="5">
        <f ca="1">IFERROR(('MTT DRAW'!G11)/('MTT WIN'!G11+'MTT DRAW'!G11),"-")</f>
        <v>7.6923076923076927E-2</v>
      </c>
      <c r="H11" s="5" t="str">
        <f ca="1">IFERROR(('MTT DRAW'!H11)/('MTT WIN'!H11+'MTT DRAW'!H11),"-")</f>
        <v>-</v>
      </c>
      <c r="I11" s="5">
        <f ca="1">IFERROR(('MTT DRAW'!I11)/('MTT WIN'!I11+'MTT DRAW'!I11),"-")</f>
        <v>0</v>
      </c>
      <c r="J11" s="5">
        <f ca="1">IFERROR(('MTT DRAW'!J11)/('MTT WIN'!J11+'MTT DRAW'!J11),"-")</f>
        <v>0</v>
      </c>
      <c r="K11" s="5">
        <f ca="1">IFERROR(('MTT DRAW'!K11)/('MTT WIN'!K11+'MTT DRAW'!K11),"-")</f>
        <v>0</v>
      </c>
      <c r="L11" s="5">
        <f ca="1">IFERROR(('MTT DRAW'!L11)/('MTT WIN'!L11+'MTT DRAW'!L11),"-")</f>
        <v>0</v>
      </c>
      <c r="M11" s="5">
        <f ca="1">IFERROR(('MTT DRAW'!M11)/('MTT WIN'!M11+'MTT DRAW'!M11),"-")</f>
        <v>0</v>
      </c>
      <c r="N11" s="5">
        <f ca="1">IFERROR(('MTT DRAW'!N11)/('MTT WIN'!N11+'MTT DRAW'!N11),"-")</f>
        <v>0</v>
      </c>
      <c r="O11" s="5">
        <f ca="1">IFERROR(('MTT DRAW'!O11)/('MTT WIN'!O11+'MTT DRAW'!O11),"-")</f>
        <v>0</v>
      </c>
      <c r="P11" s="5">
        <f ca="1">IFERROR(('MTT DRAW'!P11)/('MTT WIN'!P11+'MTT DRAW'!P11),"-")</f>
        <v>0</v>
      </c>
      <c r="Q11" s="5">
        <f ca="1">IFERROR(('MTT DRAW'!Q11)/('MTT WIN'!Q11+'MTT DRAW'!Q11),"-")</f>
        <v>0</v>
      </c>
      <c r="R11" s="5">
        <f ca="1">IFERROR(('MTT DRAW'!R11)/('MTT WIN'!R11+'MTT DRAW'!R11),"-")</f>
        <v>0</v>
      </c>
      <c r="S11" s="5">
        <f ca="1">IFERROR(('MTT DRAW'!S11)/('MTT WIN'!S11+'MTT DRAW'!S11),"-")</f>
        <v>0</v>
      </c>
      <c r="T11" s="5">
        <f ca="1">IFERROR(('MTT DRAW'!T11)/('MTT WIN'!T11+'MTT DRAW'!T11),"-")</f>
        <v>0</v>
      </c>
      <c r="U11" s="5">
        <f ca="1">IFERROR(('MTT DRAW'!U11)/('MTT WIN'!U11+'MTT DRAW'!U11),"-")</f>
        <v>0</v>
      </c>
      <c r="V11" s="5">
        <f ca="1">IFERROR(('MTT DRAW'!V11)/('MTT WIN'!V11+'MTT DRAW'!V11),"-")</f>
        <v>0</v>
      </c>
      <c r="W11" s="5" t="str">
        <f ca="1">IFERROR(('MTT DRAW'!W11)/('MTT WIN'!W11+'MTT DRAW'!W11),"-")</f>
        <v>-</v>
      </c>
      <c r="X11" s="5" t="str">
        <f ca="1">IFERROR(('MTT DRAW'!X11)/('MTT WIN'!X11+'MTT DRAW'!X11),"-")</f>
        <v>-</v>
      </c>
      <c r="Y11" s="5">
        <f ca="1">IFERROR(('MTT DRAW'!Y11)/('MTT WIN'!Y11+'MTT DRAW'!Y11),"-")</f>
        <v>0</v>
      </c>
      <c r="Z11" s="5" t="str">
        <f ca="1">IFERROR(('MTT DRAW'!Z11)/('MTT WIN'!Z11+'MTT DRAW'!Z11),"-")</f>
        <v>-</v>
      </c>
      <c r="AA11" s="5" t="str">
        <f ca="1">IFERROR(('MTT DRAW'!AA11)/('MTT WIN'!AA11+'MTT DRAW'!AA11),"-")</f>
        <v>-</v>
      </c>
      <c r="AB11" s="5">
        <f ca="1">IFERROR(('MTT DRAW'!AB11)/('MTT WIN'!AB11+'MTT DRAW'!AB11),"-")</f>
        <v>1</v>
      </c>
      <c r="AC11" s="5" t="str">
        <f ca="1">IFERROR(('MTT DRAW'!AC11)/('MTT WIN'!AC11+'MTT DRAW'!AC11),"-")</f>
        <v>-</v>
      </c>
      <c r="AD11" s="5" t="str">
        <f ca="1">IFERROR(('MTT DRAW'!AD11)/('MTT WIN'!AD11+'MTT DRAW'!AD11),"-")</f>
        <v>-</v>
      </c>
      <c r="AE11" s="5">
        <f ca="1">IFERROR(('MTT DRAW'!AE11)/('MTT WIN'!AE11+'MTT DRAW'!AE11),"-")</f>
        <v>0</v>
      </c>
      <c r="AF11" s="5" t="str">
        <f ca="1">IFERROR(('MTT DRAW'!AF11)/('MTT WIN'!AF11+'MTT DRAW'!AF11),"-")</f>
        <v>-</v>
      </c>
      <c r="AG11" s="5" t="str">
        <f ca="1">IFERROR(('MTT DRAW'!AG11)/('MTT WIN'!AG11+'MTT DRAW'!AG11),"-")</f>
        <v>-</v>
      </c>
      <c r="AH11" s="5">
        <f ca="1">IFERROR(('MTT DRAW'!AH11)/('MTT WIN'!AH11+'MTT DRAW'!AH11),"-")</f>
        <v>1</v>
      </c>
      <c r="AI11" s="5" t="str">
        <f ca="1">IFERROR(('MTT DRAW'!AI11)/('MTT WIN'!AI11+'MTT DRAW'!AI11),"-")</f>
        <v>-</v>
      </c>
      <c r="AJ11" s="5" t="str">
        <f ca="1">IFERROR(('MTT DRAW'!AJ11)/('MTT WIN'!AJ11+'MTT DRAW'!AJ11),"-")</f>
        <v>-</v>
      </c>
      <c r="AK11" s="5">
        <f ca="1">IFERROR(('MTT DRAW'!AK11)/('MTT WIN'!AK11+'MTT DRAW'!AK11),"-")</f>
        <v>0</v>
      </c>
      <c r="AL11" s="5" t="str">
        <f ca="1">IFERROR(('MTT DRAW'!AL11)/('MTT WIN'!AL11+'MTT DRAW'!AL11),"-")</f>
        <v>-</v>
      </c>
      <c r="AM11" s="5" t="str">
        <f ca="1">IFERROR(('MTT DRAW'!AM11)/('MTT WIN'!AM11+'MTT DRAW'!AM11),"-")</f>
        <v>-</v>
      </c>
      <c r="AN11" s="5">
        <f ca="1">IFERROR(('MTT DRAW'!AN11)/('MTT WIN'!AN11+'MTT DRAW'!AN11),"-")</f>
        <v>0</v>
      </c>
      <c r="AO11" s="5">
        <f ca="1">IFERROR(('MTT DRAW'!AO11)/('MTT WIN'!AO11+'MTT DRAW'!AO11),"-")</f>
        <v>0</v>
      </c>
      <c r="AP11" s="5" t="str">
        <f ca="1">IFERROR(('MTT DRAW'!AP11)/('MTT WIN'!AP11+'MTT DRAW'!AP11),"-")</f>
        <v>-</v>
      </c>
      <c r="AQ11" s="5" t="str">
        <f ca="1">IFERROR(('MTT DRAW'!AQ11)/('MTT WIN'!AQ11+'MTT DRAW'!AQ11),"-")</f>
        <v>-</v>
      </c>
      <c r="AR11" s="5" t="str">
        <f ca="1">IFERROR(('MTT DRAW'!AR11)/('MTT WIN'!AR11+'MTT DRAW'!AR11),"-")</f>
        <v>-</v>
      </c>
      <c r="AS11" s="5" t="str">
        <f ca="1">IFERROR(('MTT DRAW'!AS11)/('MTT WIN'!AS11+'MTT DRAW'!AS11),"-")</f>
        <v>-</v>
      </c>
      <c r="AT11" s="5" t="str">
        <f ca="1">IFERROR(('MTT DRAW'!AT11)/('MTT WIN'!AT11+'MTT DRAW'!AT11),"-")</f>
        <v>-</v>
      </c>
      <c r="AU11" s="5" t="str">
        <f ca="1">IFERROR(('MTT DRAW'!AU11)/('MTT WIN'!AU11+'MTT DRAW'!AU11),"-")</f>
        <v>-</v>
      </c>
      <c r="AV11" s="5" t="str">
        <f ca="1">IFERROR(('MTT DRAW'!AV11)/('MTT WIN'!AV11+'MTT DRAW'!AV11),"-")</f>
        <v>-</v>
      </c>
      <c r="AW11" s="5" t="str">
        <f ca="1">IFERROR(('MTT DRAW'!AW11)/('MTT WIN'!AW11+'MTT DRAW'!AW11),"-")</f>
        <v>-</v>
      </c>
      <c r="AX11" s="5" t="str">
        <f ca="1">IFERROR(('MTT DRAW'!AX11)/('MTT WIN'!AX11+'MTT DRAW'!AX11),"-")</f>
        <v>-</v>
      </c>
      <c r="AY11" s="5" t="str">
        <f ca="1">IFERROR(('MTT DRAW'!AY11)/('MTT WIN'!AY11+'MTT DRAW'!AY11),"-")</f>
        <v>-</v>
      </c>
      <c r="AZ11" s="5" t="str">
        <f ca="1">IFERROR(('MTT DRAW'!AZ11)/('MTT WIN'!AZ11+'MTT DRAW'!AZ11),"-")</f>
        <v>-</v>
      </c>
      <c r="BA11" s="5">
        <f ca="1">IFERROR(('MTT DRAW'!BA11)/('MTT WIN'!BA11+'MTT DRAW'!BA11),"-")</f>
        <v>0</v>
      </c>
      <c r="BB11" s="5" t="str">
        <f ca="1">IFERROR(('MTT DRAW'!BB11)/('MTT WIN'!BB11+'MTT DRAW'!BB11),"-")</f>
        <v>-</v>
      </c>
      <c r="BC11" s="5" t="str">
        <f ca="1">IFERROR(('MTT DRAW'!BC11)/('MTT WIN'!BC11+'MTT DRAW'!BC11),"-")</f>
        <v>-</v>
      </c>
      <c r="BD11" s="5" t="str">
        <f ca="1">IFERROR(('MTT DRAW'!BD11)/('MTT WIN'!BD11+'MTT DRAW'!BD11),"-")</f>
        <v>-</v>
      </c>
      <c r="BE11" s="5" t="str">
        <f ca="1">IFERROR(('MTT DRAW'!BE11)/('MTT WIN'!BE11+'MTT DRAW'!BE11),"-")</f>
        <v>-</v>
      </c>
      <c r="BF11" s="5" t="str">
        <f ca="1">IFERROR(('MTT DRAW'!BF11)/('MTT WIN'!BF11+'MTT DRAW'!BF11),"-")</f>
        <v>-</v>
      </c>
    </row>
    <row r="12" spans="1:58" s="6" customFormat="1" ht="55" customHeight="1" x14ac:dyDescent="0.25">
      <c r="A12" s="3" t="str">
        <f ca="1">MATCHUP_ABS!A12</f>
        <v>Altar Tron</v>
      </c>
      <c r="B12" s="5">
        <f ca="1">IFERROR(('MTT DRAW'!B12)/('MTT WIN'!B12+'MTT DRAW'!B12),"-")</f>
        <v>4.5454545454545456E-2</v>
      </c>
      <c r="C12" s="5">
        <f ca="1">IFERROR(('MTT DRAW'!C12)/('MTT WIN'!C12+'MTT DRAW'!C12),"-")</f>
        <v>0</v>
      </c>
      <c r="D12" s="5">
        <f ca="1">IFERROR(('MTT DRAW'!D12)/('MTT WIN'!D12+'MTT DRAW'!D12),"-")</f>
        <v>0.13333333333333333</v>
      </c>
      <c r="E12" s="5">
        <f ca="1">IFERROR(('MTT DRAW'!E12)/('MTT WIN'!E12+'MTT DRAW'!E12),"-")</f>
        <v>0.1</v>
      </c>
      <c r="F12" s="5">
        <f ca="1">IFERROR(('MTT DRAW'!F12)/('MTT WIN'!F12+'MTT DRAW'!F12),"-")</f>
        <v>0</v>
      </c>
      <c r="G12" s="5">
        <f ca="1">IFERROR(('MTT DRAW'!G12)/('MTT WIN'!G12+'MTT DRAW'!G12),"-")</f>
        <v>0</v>
      </c>
      <c r="H12" s="5">
        <f ca="1">IFERROR(('MTT DRAW'!H12)/('MTT WIN'!H12+'MTT DRAW'!H12),"-")</f>
        <v>0</v>
      </c>
      <c r="I12" s="5">
        <f ca="1">IFERROR(('MTT DRAW'!I12)/('MTT WIN'!I12+'MTT DRAW'!I12),"-")</f>
        <v>0</v>
      </c>
      <c r="J12" s="5">
        <f ca="1">IFERROR(('MTT DRAW'!J12)/('MTT WIN'!J12+'MTT DRAW'!J12),"-")</f>
        <v>0</v>
      </c>
      <c r="K12" s="5">
        <f ca="1">IFERROR(('MTT DRAW'!K12)/('MTT WIN'!K12+'MTT DRAW'!K12),"-")</f>
        <v>0</v>
      </c>
      <c r="L12" s="5">
        <f ca="1">IFERROR(('MTT DRAW'!L12)/('MTT WIN'!L12+'MTT DRAW'!L12),"-")</f>
        <v>0.2</v>
      </c>
      <c r="M12" s="5">
        <f ca="1">IFERROR(('MTT DRAW'!M12)/('MTT WIN'!M12+'MTT DRAW'!M12),"-")</f>
        <v>0</v>
      </c>
      <c r="N12" s="5">
        <f ca="1">IFERROR(('MTT DRAW'!N12)/('MTT WIN'!N12+'MTT DRAW'!N12),"-")</f>
        <v>0.16666666666666666</v>
      </c>
      <c r="O12" s="5">
        <f ca="1">IFERROR(('MTT DRAW'!O12)/('MTT WIN'!O12+'MTT DRAW'!O12),"-")</f>
        <v>0</v>
      </c>
      <c r="P12" s="5">
        <f ca="1">IFERROR(('MTT DRAW'!P12)/('MTT WIN'!P12+'MTT DRAW'!P12),"-")</f>
        <v>0.33333333333333331</v>
      </c>
      <c r="Q12" s="5">
        <f ca="1">IFERROR(('MTT DRAW'!Q12)/('MTT WIN'!Q12+'MTT DRAW'!Q12),"-")</f>
        <v>0</v>
      </c>
      <c r="R12" s="5">
        <f ca="1">IFERROR(('MTT DRAW'!R12)/('MTT WIN'!R12+'MTT DRAW'!R12),"-")</f>
        <v>0.33333333333333331</v>
      </c>
      <c r="S12" s="5">
        <f ca="1">IFERROR(('MTT DRAW'!S12)/('MTT WIN'!S12+'MTT DRAW'!S12),"-")</f>
        <v>0</v>
      </c>
      <c r="T12" s="5">
        <f ca="1">IFERROR(('MTT DRAW'!T12)/('MTT WIN'!T12+'MTT DRAW'!T12),"-")</f>
        <v>1</v>
      </c>
      <c r="U12" s="5">
        <f ca="1">IFERROR(('MTT DRAW'!U12)/('MTT WIN'!U12+'MTT DRAW'!U12),"-")</f>
        <v>0</v>
      </c>
      <c r="V12" s="5">
        <f ca="1">IFERROR(('MTT DRAW'!V12)/('MTT WIN'!V12+'MTT DRAW'!V12),"-")</f>
        <v>0</v>
      </c>
      <c r="W12" s="5" t="str">
        <f ca="1">IFERROR(('MTT DRAW'!W12)/('MTT WIN'!W12+'MTT DRAW'!W12),"-")</f>
        <v>-</v>
      </c>
      <c r="X12" s="5" t="str">
        <f ca="1">IFERROR(('MTT DRAW'!X12)/('MTT WIN'!X12+'MTT DRAW'!X12),"-")</f>
        <v>-</v>
      </c>
      <c r="Y12" s="5">
        <f ca="1">IFERROR(('MTT DRAW'!Y12)/('MTT WIN'!Y12+'MTT DRAW'!Y12),"-")</f>
        <v>0</v>
      </c>
      <c r="Z12" s="5">
        <f ca="1">IFERROR(('MTT DRAW'!Z12)/('MTT WIN'!Z12+'MTT DRAW'!Z12),"-")</f>
        <v>0</v>
      </c>
      <c r="AA12" s="5" t="str">
        <f ca="1">IFERROR(('MTT DRAW'!AA12)/('MTT WIN'!AA12+'MTT DRAW'!AA12),"-")</f>
        <v>-</v>
      </c>
      <c r="AB12" s="5">
        <f ca="1">IFERROR(('MTT DRAW'!AB12)/('MTT WIN'!AB12+'MTT DRAW'!AB12),"-")</f>
        <v>0</v>
      </c>
      <c r="AC12" s="5">
        <f ca="1">IFERROR(('MTT DRAW'!AC12)/('MTT WIN'!AC12+'MTT DRAW'!AC12),"-")</f>
        <v>0</v>
      </c>
      <c r="AD12" s="5">
        <f ca="1">IFERROR(('MTT DRAW'!AD12)/('MTT WIN'!AD12+'MTT DRAW'!AD12),"-")</f>
        <v>0</v>
      </c>
      <c r="AE12" s="5" t="str">
        <f ca="1">IFERROR(('MTT DRAW'!AE12)/('MTT WIN'!AE12+'MTT DRAW'!AE12),"-")</f>
        <v>-</v>
      </c>
      <c r="AF12" s="5">
        <f ca="1">IFERROR(('MTT DRAW'!AF12)/('MTT WIN'!AF12+'MTT DRAW'!AF12),"-")</f>
        <v>0</v>
      </c>
      <c r="AG12" s="5">
        <f ca="1">IFERROR(('MTT DRAW'!AG12)/('MTT WIN'!AG12+'MTT DRAW'!AG12),"-")</f>
        <v>0</v>
      </c>
      <c r="AH12" s="5">
        <f ca="1">IFERROR(('MTT DRAW'!AH12)/('MTT WIN'!AH12+'MTT DRAW'!AH12),"-")</f>
        <v>0</v>
      </c>
      <c r="AI12" s="5">
        <f ca="1">IFERROR(('MTT DRAW'!AI12)/('MTT WIN'!AI12+'MTT DRAW'!AI12),"-")</f>
        <v>0</v>
      </c>
      <c r="AJ12" s="5" t="str">
        <f ca="1">IFERROR(('MTT DRAW'!AJ12)/('MTT WIN'!AJ12+'MTT DRAW'!AJ12),"-")</f>
        <v>-</v>
      </c>
      <c r="AK12" s="5" t="str">
        <f ca="1">IFERROR(('MTT DRAW'!AK12)/('MTT WIN'!AK12+'MTT DRAW'!AK12),"-")</f>
        <v>-</v>
      </c>
      <c r="AL12" s="5" t="str">
        <f ca="1">IFERROR(('MTT DRAW'!AL12)/('MTT WIN'!AL12+'MTT DRAW'!AL12),"-")</f>
        <v>-</v>
      </c>
      <c r="AM12" s="5">
        <f ca="1">IFERROR(('MTT DRAW'!AM12)/('MTT WIN'!AM12+'MTT DRAW'!AM12),"-")</f>
        <v>1</v>
      </c>
      <c r="AN12" s="5" t="str">
        <f ca="1">IFERROR(('MTT DRAW'!AN12)/('MTT WIN'!AN12+'MTT DRAW'!AN12),"-")</f>
        <v>-</v>
      </c>
      <c r="AO12" s="5" t="str">
        <f ca="1">IFERROR(('MTT DRAW'!AO12)/('MTT WIN'!AO12+'MTT DRAW'!AO12),"-")</f>
        <v>-</v>
      </c>
      <c r="AP12" s="5" t="str">
        <f ca="1">IFERROR(('MTT DRAW'!AP12)/('MTT WIN'!AP12+'MTT DRAW'!AP12),"-")</f>
        <v>-</v>
      </c>
      <c r="AQ12" s="5">
        <f ca="1">IFERROR(('MTT DRAW'!AQ12)/('MTT WIN'!AQ12+'MTT DRAW'!AQ12),"-")</f>
        <v>0</v>
      </c>
      <c r="AR12" s="5" t="str">
        <f ca="1">IFERROR(('MTT DRAW'!AR12)/('MTT WIN'!AR12+'MTT DRAW'!AR12),"-")</f>
        <v>-</v>
      </c>
      <c r="AS12" s="5" t="str">
        <f ca="1">IFERROR(('MTT DRAW'!AS12)/('MTT WIN'!AS12+'MTT DRAW'!AS12),"-")</f>
        <v>-</v>
      </c>
      <c r="AT12" s="5" t="str">
        <f ca="1">IFERROR(('MTT DRAW'!AT12)/('MTT WIN'!AT12+'MTT DRAW'!AT12),"-")</f>
        <v>-</v>
      </c>
      <c r="AU12" s="5" t="str">
        <f ca="1">IFERROR(('MTT DRAW'!AU12)/('MTT WIN'!AU12+'MTT DRAW'!AU12),"-")</f>
        <v>-</v>
      </c>
      <c r="AV12" s="5" t="str">
        <f ca="1">IFERROR(('MTT DRAW'!AV12)/('MTT WIN'!AV12+'MTT DRAW'!AV12),"-")</f>
        <v>-</v>
      </c>
      <c r="AW12" s="5" t="str">
        <f ca="1">IFERROR(('MTT DRAW'!AW12)/('MTT WIN'!AW12+'MTT DRAW'!AW12),"-")</f>
        <v>-</v>
      </c>
      <c r="AX12" s="5" t="str">
        <f ca="1">IFERROR(('MTT DRAW'!AX12)/('MTT WIN'!AX12+'MTT DRAW'!AX12),"-")</f>
        <v>-</v>
      </c>
      <c r="AY12" s="5" t="str">
        <f ca="1">IFERROR(('MTT DRAW'!AY12)/('MTT WIN'!AY12+'MTT DRAW'!AY12),"-")</f>
        <v>-</v>
      </c>
      <c r="AZ12" s="5" t="str">
        <f ca="1">IFERROR(('MTT DRAW'!AZ12)/('MTT WIN'!AZ12+'MTT DRAW'!AZ12),"-")</f>
        <v>-</v>
      </c>
      <c r="BA12" s="5">
        <f ca="1">IFERROR(('MTT DRAW'!BA12)/('MTT WIN'!BA12+'MTT DRAW'!BA12),"-")</f>
        <v>0</v>
      </c>
      <c r="BB12" s="5" t="str">
        <f ca="1">IFERROR(('MTT DRAW'!BB12)/('MTT WIN'!BB12+'MTT DRAW'!BB12),"-")</f>
        <v>-</v>
      </c>
      <c r="BC12" s="5" t="str">
        <f ca="1">IFERROR(('MTT DRAW'!BC12)/('MTT WIN'!BC12+'MTT DRAW'!BC12),"-")</f>
        <v>-</v>
      </c>
      <c r="BD12" s="5" t="str">
        <f ca="1">IFERROR(('MTT DRAW'!BD12)/('MTT WIN'!BD12+'MTT DRAW'!BD12),"-")</f>
        <v>-</v>
      </c>
      <c r="BE12" s="5" t="str">
        <f ca="1">IFERROR(('MTT DRAW'!BE12)/('MTT WIN'!BE12+'MTT DRAW'!BE12),"-")</f>
        <v>-</v>
      </c>
      <c r="BF12" s="5">
        <f ca="1">IFERROR(('MTT DRAW'!BF12)/('MTT WIN'!BF12+'MTT DRAW'!BF12),"-")</f>
        <v>0</v>
      </c>
    </row>
    <row r="13" spans="1:58" s="6" customFormat="1" ht="55" customHeight="1" x14ac:dyDescent="0.25">
      <c r="A13" s="3" t="str">
        <f ca="1">MATCHUP_ABS!A13</f>
        <v>White Weenie</v>
      </c>
      <c r="B13" s="5">
        <f ca="1">IFERROR(('MTT DRAW'!B13)/('MTT WIN'!B13+'MTT DRAW'!B13),"-")</f>
        <v>0.23076923076923078</v>
      </c>
      <c r="C13" s="5">
        <f ca="1">IFERROR(('MTT DRAW'!C13)/('MTT WIN'!C13+'MTT DRAW'!C13),"-")</f>
        <v>0</v>
      </c>
      <c r="D13" s="5">
        <f ca="1">IFERROR(('MTT DRAW'!D13)/('MTT WIN'!D13+'MTT DRAW'!D13),"-")</f>
        <v>0.1111111111111111</v>
      </c>
      <c r="E13" s="5">
        <f ca="1">IFERROR(('MTT DRAW'!E13)/('MTT WIN'!E13+'MTT DRAW'!E13),"-")</f>
        <v>0.1111111111111111</v>
      </c>
      <c r="F13" s="5">
        <f ca="1">IFERROR(('MTT DRAW'!F13)/('MTT WIN'!F13+'MTT DRAW'!F13),"-")</f>
        <v>0</v>
      </c>
      <c r="G13" s="5">
        <f ca="1">IFERROR(('MTT DRAW'!G13)/('MTT WIN'!G13+'MTT DRAW'!G13),"-")</f>
        <v>0.2</v>
      </c>
      <c r="H13" s="5">
        <f ca="1">IFERROR(('MTT DRAW'!H13)/('MTT WIN'!H13+'MTT DRAW'!H13),"-")</f>
        <v>0</v>
      </c>
      <c r="I13" s="5" t="str">
        <f ca="1">IFERROR(('MTT DRAW'!I13)/('MTT WIN'!I13+'MTT DRAW'!I13),"-")</f>
        <v>-</v>
      </c>
      <c r="J13" s="5">
        <f ca="1">IFERROR(('MTT DRAW'!J13)/('MTT WIN'!J13+'MTT DRAW'!J13),"-")</f>
        <v>0.2</v>
      </c>
      <c r="K13" s="5">
        <f ca="1">IFERROR(('MTT DRAW'!K13)/('MTT WIN'!K13+'MTT DRAW'!K13),"-")</f>
        <v>0</v>
      </c>
      <c r="L13" s="5">
        <f ca="1">IFERROR(('MTT DRAW'!L13)/('MTT WIN'!L13+'MTT DRAW'!L13),"-")</f>
        <v>0</v>
      </c>
      <c r="M13" s="5">
        <f ca="1">IFERROR(('MTT DRAW'!M13)/('MTT WIN'!M13+'MTT DRAW'!M13),"-")</f>
        <v>0</v>
      </c>
      <c r="N13" s="5">
        <f ca="1">IFERROR(('MTT DRAW'!N13)/('MTT WIN'!N13+'MTT DRAW'!N13),"-")</f>
        <v>0.25</v>
      </c>
      <c r="O13" s="5">
        <f ca="1">IFERROR(('MTT DRAW'!O13)/('MTT WIN'!O13+'MTT DRAW'!O13),"-")</f>
        <v>0</v>
      </c>
      <c r="P13" s="5">
        <f ca="1">IFERROR(('MTT DRAW'!P13)/('MTT WIN'!P13+'MTT DRAW'!P13),"-")</f>
        <v>0</v>
      </c>
      <c r="Q13" s="5">
        <f ca="1">IFERROR(('MTT DRAW'!Q13)/('MTT WIN'!Q13+'MTT DRAW'!Q13),"-")</f>
        <v>0</v>
      </c>
      <c r="R13" s="5">
        <f ca="1">IFERROR(('MTT DRAW'!R13)/('MTT WIN'!R13+'MTT DRAW'!R13),"-")</f>
        <v>1</v>
      </c>
      <c r="S13" s="5">
        <f ca="1">IFERROR(('MTT DRAW'!S13)/('MTT WIN'!S13+'MTT DRAW'!S13),"-")</f>
        <v>0</v>
      </c>
      <c r="T13" s="5">
        <f ca="1">IFERROR(('MTT DRAW'!T13)/('MTT WIN'!T13+'MTT DRAW'!T13),"-")</f>
        <v>0</v>
      </c>
      <c r="U13" s="5" t="str">
        <f ca="1">IFERROR(('MTT DRAW'!U13)/('MTT WIN'!U13+'MTT DRAW'!U13),"-")</f>
        <v>-</v>
      </c>
      <c r="V13" s="5">
        <f ca="1">IFERROR(('MTT DRAW'!V13)/('MTT WIN'!V13+'MTT DRAW'!V13),"-")</f>
        <v>0</v>
      </c>
      <c r="W13" s="5" t="str">
        <f ca="1">IFERROR(('MTT DRAW'!W13)/('MTT WIN'!W13+'MTT DRAW'!W13),"-")</f>
        <v>-</v>
      </c>
      <c r="X13" s="5">
        <f ca="1">IFERROR(('MTT DRAW'!X13)/('MTT WIN'!X13+'MTT DRAW'!X13),"-")</f>
        <v>0</v>
      </c>
      <c r="Y13" s="5" t="str">
        <f ca="1">IFERROR(('MTT DRAW'!Y13)/('MTT WIN'!Y13+'MTT DRAW'!Y13),"-")</f>
        <v>-</v>
      </c>
      <c r="Z13" s="5" t="str">
        <f ca="1">IFERROR(('MTT DRAW'!Z13)/('MTT WIN'!Z13+'MTT DRAW'!Z13),"-")</f>
        <v>-</v>
      </c>
      <c r="AA13" s="5">
        <f ca="1">IFERROR(('MTT DRAW'!AA13)/('MTT WIN'!AA13+'MTT DRAW'!AA13),"-")</f>
        <v>0</v>
      </c>
      <c r="AB13" s="5" t="str">
        <f ca="1">IFERROR(('MTT DRAW'!AB13)/('MTT WIN'!AB13+'MTT DRAW'!AB13),"-")</f>
        <v>-</v>
      </c>
      <c r="AC13" s="5">
        <f ca="1">IFERROR(('MTT DRAW'!AC13)/('MTT WIN'!AC13+'MTT DRAW'!AC13),"-")</f>
        <v>0</v>
      </c>
      <c r="AD13" s="5" t="str">
        <f ca="1">IFERROR(('MTT DRAW'!AD13)/('MTT WIN'!AD13+'MTT DRAW'!AD13),"-")</f>
        <v>-</v>
      </c>
      <c r="AE13" s="5" t="str">
        <f ca="1">IFERROR(('MTT DRAW'!AE13)/('MTT WIN'!AE13+'MTT DRAW'!AE13),"-")</f>
        <v>-</v>
      </c>
      <c r="AF13" s="5" t="str">
        <f ca="1">IFERROR(('MTT DRAW'!AF13)/('MTT WIN'!AF13+'MTT DRAW'!AF13),"-")</f>
        <v>-</v>
      </c>
      <c r="AG13" s="5">
        <f ca="1">IFERROR(('MTT DRAW'!AG13)/('MTT WIN'!AG13+'MTT DRAW'!AG13),"-")</f>
        <v>0.5</v>
      </c>
      <c r="AH13" s="5">
        <f ca="1">IFERROR(('MTT DRAW'!AH13)/('MTT WIN'!AH13+'MTT DRAW'!AH13),"-")</f>
        <v>0</v>
      </c>
      <c r="AI13" s="5">
        <f ca="1">IFERROR(('MTT DRAW'!AI13)/('MTT WIN'!AI13+'MTT DRAW'!AI13),"-")</f>
        <v>0</v>
      </c>
      <c r="AJ13" s="5" t="str">
        <f ca="1">IFERROR(('MTT DRAW'!AJ13)/('MTT WIN'!AJ13+'MTT DRAW'!AJ13),"-")</f>
        <v>-</v>
      </c>
      <c r="AK13" s="5">
        <f ca="1">IFERROR(('MTT DRAW'!AK13)/('MTT WIN'!AK13+'MTT DRAW'!AK13),"-")</f>
        <v>0</v>
      </c>
      <c r="AL13" s="5" t="str">
        <f ca="1">IFERROR(('MTT DRAW'!AL13)/('MTT WIN'!AL13+'MTT DRAW'!AL13),"-")</f>
        <v>-</v>
      </c>
      <c r="AM13" s="5">
        <f ca="1">IFERROR(('MTT DRAW'!AM13)/('MTT WIN'!AM13+'MTT DRAW'!AM13),"-")</f>
        <v>0</v>
      </c>
      <c r="AN13" s="5" t="str">
        <f ca="1">IFERROR(('MTT DRAW'!AN13)/('MTT WIN'!AN13+'MTT DRAW'!AN13),"-")</f>
        <v>-</v>
      </c>
      <c r="AO13" s="5" t="str">
        <f ca="1">IFERROR(('MTT DRAW'!AO13)/('MTT WIN'!AO13+'MTT DRAW'!AO13),"-")</f>
        <v>-</v>
      </c>
      <c r="AP13" s="5" t="str">
        <f ca="1">IFERROR(('MTT DRAW'!AP13)/('MTT WIN'!AP13+'MTT DRAW'!AP13),"-")</f>
        <v>-</v>
      </c>
      <c r="AQ13" s="5" t="str">
        <f ca="1">IFERROR(('MTT DRAW'!AQ13)/('MTT WIN'!AQ13+'MTT DRAW'!AQ13),"-")</f>
        <v>-</v>
      </c>
      <c r="AR13" s="5" t="str">
        <f ca="1">IFERROR(('MTT DRAW'!AR13)/('MTT WIN'!AR13+'MTT DRAW'!AR13),"-")</f>
        <v>-</v>
      </c>
      <c r="AS13" s="5" t="str">
        <f ca="1">IFERROR(('MTT DRAW'!AS13)/('MTT WIN'!AS13+'MTT DRAW'!AS13),"-")</f>
        <v>-</v>
      </c>
      <c r="AT13" s="5" t="str">
        <f ca="1">IFERROR(('MTT DRAW'!AT13)/('MTT WIN'!AT13+'MTT DRAW'!AT13),"-")</f>
        <v>-</v>
      </c>
      <c r="AU13" s="5" t="str">
        <f ca="1">IFERROR(('MTT DRAW'!AU13)/('MTT WIN'!AU13+'MTT DRAW'!AU13),"-")</f>
        <v>-</v>
      </c>
      <c r="AV13" s="5" t="str">
        <f ca="1">IFERROR(('MTT DRAW'!AV13)/('MTT WIN'!AV13+'MTT DRAW'!AV13),"-")</f>
        <v>-</v>
      </c>
      <c r="AW13" s="5" t="str">
        <f ca="1">IFERROR(('MTT DRAW'!AW13)/('MTT WIN'!AW13+'MTT DRAW'!AW13),"-")</f>
        <v>-</v>
      </c>
      <c r="AX13" s="5" t="str">
        <f ca="1">IFERROR(('MTT DRAW'!AX13)/('MTT WIN'!AX13+'MTT DRAW'!AX13),"-")</f>
        <v>-</v>
      </c>
      <c r="AY13" s="5" t="str">
        <f ca="1">IFERROR(('MTT DRAW'!AY13)/('MTT WIN'!AY13+'MTT DRAW'!AY13),"-")</f>
        <v>-</v>
      </c>
      <c r="AZ13" s="5" t="str">
        <f ca="1">IFERROR(('MTT DRAW'!AZ13)/('MTT WIN'!AZ13+'MTT DRAW'!AZ13),"-")</f>
        <v>-</v>
      </c>
      <c r="BA13" s="5" t="str">
        <f ca="1">IFERROR(('MTT DRAW'!BA13)/('MTT WIN'!BA13+'MTT DRAW'!BA13),"-")</f>
        <v>-</v>
      </c>
      <c r="BB13" s="5" t="str">
        <f ca="1">IFERROR(('MTT DRAW'!BB13)/('MTT WIN'!BB13+'MTT DRAW'!BB13),"-")</f>
        <v>-</v>
      </c>
      <c r="BC13" s="5" t="str">
        <f ca="1">IFERROR(('MTT DRAW'!BC13)/('MTT WIN'!BC13+'MTT DRAW'!BC13),"-")</f>
        <v>-</v>
      </c>
      <c r="BD13" s="5" t="str">
        <f ca="1">IFERROR(('MTT DRAW'!BD13)/('MTT WIN'!BD13+'MTT DRAW'!BD13),"-")</f>
        <v>-</v>
      </c>
      <c r="BE13" s="5">
        <f ca="1">IFERROR(('MTT DRAW'!BE13)/('MTT WIN'!BE13+'MTT DRAW'!BE13),"-")</f>
        <v>0</v>
      </c>
      <c r="BF13" s="5" t="str">
        <f ca="1">IFERROR(('MTT DRAW'!BF13)/('MTT WIN'!BF13+'MTT DRAW'!BF13),"-")</f>
        <v>-</v>
      </c>
    </row>
    <row r="14" spans="1:58" s="6" customFormat="1" ht="55" customHeight="1" x14ac:dyDescent="0.25">
      <c r="A14" s="3" t="str">
        <f ca="1">MATCHUP_ABS!A14</f>
        <v>Gardens</v>
      </c>
      <c r="B14" s="5">
        <f ca="1">IFERROR(('MTT DRAW'!B14)/('MTT WIN'!B14+'MTT DRAW'!B14),"-")</f>
        <v>0.15789473684210525</v>
      </c>
      <c r="C14" s="5">
        <f ca="1">IFERROR(('MTT DRAW'!C14)/('MTT WIN'!C14+'MTT DRAW'!C14),"-")</f>
        <v>0</v>
      </c>
      <c r="D14" s="5">
        <f ca="1">IFERROR(('MTT DRAW'!D14)/('MTT WIN'!D14+'MTT DRAW'!D14),"-")</f>
        <v>0</v>
      </c>
      <c r="E14" s="5">
        <f ca="1">IFERROR(('MTT DRAW'!E14)/('MTT WIN'!E14+'MTT DRAW'!E14),"-")</f>
        <v>0</v>
      </c>
      <c r="F14" s="5">
        <f ca="1">IFERROR(('MTT DRAW'!F14)/('MTT WIN'!F14+'MTT DRAW'!F14),"-")</f>
        <v>0</v>
      </c>
      <c r="G14" s="5">
        <f ca="1">IFERROR(('MTT DRAW'!G14)/('MTT WIN'!G14+'MTT DRAW'!G14),"-")</f>
        <v>0</v>
      </c>
      <c r="H14" s="5" t="str">
        <f ca="1">IFERROR(('MTT DRAW'!H14)/('MTT WIN'!H14+'MTT DRAW'!H14),"-")</f>
        <v>-</v>
      </c>
      <c r="I14" s="5">
        <f ca="1">IFERROR(('MTT DRAW'!I14)/('MTT WIN'!I14+'MTT DRAW'!I14),"-")</f>
        <v>0.25</v>
      </c>
      <c r="J14" s="5">
        <f ca="1">IFERROR(('MTT DRAW'!J14)/('MTT WIN'!J14+'MTT DRAW'!J14),"-")</f>
        <v>0</v>
      </c>
      <c r="K14" s="5">
        <f ca="1">IFERROR(('MTT DRAW'!K14)/('MTT WIN'!K14+'MTT DRAW'!K14),"-")</f>
        <v>0</v>
      </c>
      <c r="L14" s="5">
        <f ca="1">IFERROR(('MTT DRAW'!L14)/('MTT WIN'!L14+'MTT DRAW'!L14),"-")</f>
        <v>0.5</v>
      </c>
      <c r="M14" s="5">
        <f ca="1">IFERROR(('MTT DRAW'!M14)/('MTT WIN'!M14+'MTT DRAW'!M14),"-")</f>
        <v>0.25</v>
      </c>
      <c r="N14" s="5">
        <f ca="1">IFERROR(('MTT DRAW'!N14)/('MTT WIN'!N14+'MTT DRAW'!N14),"-")</f>
        <v>0</v>
      </c>
      <c r="O14" s="5">
        <f ca="1">IFERROR(('MTT DRAW'!O14)/('MTT WIN'!O14+'MTT DRAW'!O14),"-")</f>
        <v>0.5</v>
      </c>
      <c r="P14" s="5">
        <f ca="1">IFERROR(('MTT DRAW'!P14)/('MTT WIN'!P14+'MTT DRAW'!P14),"-")</f>
        <v>0</v>
      </c>
      <c r="Q14" s="5">
        <f ca="1">IFERROR(('MTT DRAW'!Q14)/('MTT WIN'!Q14+'MTT DRAW'!Q14),"-")</f>
        <v>0.25</v>
      </c>
      <c r="R14" s="5">
        <f ca="1">IFERROR(('MTT DRAW'!R14)/('MTT WIN'!R14+'MTT DRAW'!R14),"-")</f>
        <v>0</v>
      </c>
      <c r="S14" s="5">
        <f ca="1">IFERROR(('MTT DRAW'!S14)/('MTT WIN'!S14+'MTT DRAW'!S14),"-")</f>
        <v>0</v>
      </c>
      <c r="T14" s="5">
        <f ca="1">IFERROR(('MTT DRAW'!T14)/('MTT WIN'!T14+'MTT DRAW'!T14),"-")</f>
        <v>0</v>
      </c>
      <c r="U14" s="5" t="str">
        <f ca="1">IFERROR(('MTT DRAW'!U14)/('MTT WIN'!U14+'MTT DRAW'!U14),"-")</f>
        <v>-</v>
      </c>
      <c r="V14" s="5">
        <f ca="1">IFERROR(('MTT DRAW'!V14)/('MTT WIN'!V14+'MTT DRAW'!V14),"-")</f>
        <v>0</v>
      </c>
      <c r="W14" s="5">
        <f ca="1">IFERROR(('MTT DRAW'!W14)/('MTT WIN'!W14+'MTT DRAW'!W14),"-")</f>
        <v>0</v>
      </c>
      <c r="X14" s="5" t="str">
        <f ca="1">IFERROR(('MTT DRAW'!X14)/('MTT WIN'!X14+'MTT DRAW'!X14),"-")</f>
        <v>-</v>
      </c>
      <c r="Y14" s="5" t="str">
        <f ca="1">IFERROR(('MTT DRAW'!Y14)/('MTT WIN'!Y14+'MTT DRAW'!Y14),"-")</f>
        <v>-</v>
      </c>
      <c r="Z14" s="5">
        <f ca="1">IFERROR(('MTT DRAW'!Z14)/('MTT WIN'!Z14+'MTT DRAW'!Z14),"-")</f>
        <v>0</v>
      </c>
      <c r="AA14" s="5">
        <f ca="1">IFERROR(('MTT DRAW'!AA14)/('MTT WIN'!AA14+'MTT DRAW'!AA14),"-")</f>
        <v>0</v>
      </c>
      <c r="AB14" s="5">
        <f ca="1">IFERROR(('MTT DRAW'!AB14)/('MTT WIN'!AB14+'MTT DRAW'!AB14),"-")</f>
        <v>0</v>
      </c>
      <c r="AC14" s="5" t="str">
        <f ca="1">IFERROR(('MTT DRAW'!AC14)/('MTT WIN'!AC14+'MTT DRAW'!AC14),"-")</f>
        <v>-</v>
      </c>
      <c r="AD14" s="5" t="str">
        <f ca="1">IFERROR(('MTT DRAW'!AD14)/('MTT WIN'!AD14+'MTT DRAW'!AD14),"-")</f>
        <v>-</v>
      </c>
      <c r="AE14" s="5" t="str">
        <f ca="1">IFERROR(('MTT DRAW'!AE14)/('MTT WIN'!AE14+'MTT DRAW'!AE14),"-")</f>
        <v>-</v>
      </c>
      <c r="AF14" s="5">
        <f ca="1">IFERROR(('MTT DRAW'!AF14)/('MTT WIN'!AF14+'MTT DRAW'!AF14),"-")</f>
        <v>0</v>
      </c>
      <c r="AG14" s="5">
        <f ca="1">IFERROR(('MTT DRAW'!AG14)/('MTT WIN'!AG14+'MTT DRAW'!AG14),"-")</f>
        <v>0</v>
      </c>
      <c r="AH14" s="5" t="str">
        <f ca="1">IFERROR(('MTT DRAW'!AH14)/('MTT WIN'!AH14+'MTT DRAW'!AH14),"-")</f>
        <v>-</v>
      </c>
      <c r="AI14" s="5" t="str">
        <f ca="1">IFERROR(('MTT DRAW'!AI14)/('MTT WIN'!AI14+'MTT DRAW'!AI14),"-")</f>
        <v>-</v>
      </c>
      <c r="AJ14" s="5" t="str">
        <f ca="1">IFERROR(('MTT DRAW'!AJ14)/('MTT WIN'!AJ14+'MTT DRAW'!AJ14),"-")</f>
        <v>-</v>
      </c>
      <c r="AK14" s="5">
        <f ca="1">IFERROR(('MTT DRAW'!AK14)/('MTT WIN'!AK14+'MTT DRAW'!AK14),"-")</f>
        <v>0.5</v>
      </c>
      <c r="AL14" s="5">
        <f ca="1">IFERROR(('MTT DRAW'!AL14)/('MTT WIN'!AL14+'MTT DRAW'!AL14),"-")</f>
        <v>0</v>
      </c>
      <c r="AM14" s="5">
        <f ca="1">IFERROR(('MTT DRAW'!AM14)/('MTT WIN'!AM14+'MTT DRAW'!AM14),"-")</f>
        <v>0</v>
      </c>
      <c r="AN14" s="5" t="str">
        <f ca="1">IFERROR(('MTT DRAW'!AN14)/('MTT WIN'!AN14+'MTT DRAW'!AN14),"-")</f>
        <v>-</v>
      </c>
      <c r="AO14" s="5" t="str">
        <f ca="1">IFERROR(('MTT DRAW'!AO14)/('MTT WIN'!AO14+'MTT DRAW'!AO14),"-")</f>
        <v>-</v>
      </c>
      <c r="AP14" s="5">
        <f ca="1">IFERROR(('MTT DRAW'!AP14)/('MTT WIN'!AP14+'MTT DRAW'!AP14),"-")</f>
        <v>0</v>
      </c>
      <c r="AQ14" s="5" t="str">
        <f ca="1">IFERROR(('MTT DRAW'!AQ14)/('MTT WIN'!AQ14+'MTT DRAW'!AQ14),"-")</f>
        <v>-</v>
      </c>
      <c r="AR14" s="5" t="str">
        <f ca="1">IFERROR(('MTT DRAW'!AR14)/('MTT WIN'!AR14+'MTT DRAW'!AR14),"-")</f>
        <v>-</v>
      </c>
      <c r="AS14" s="5" t="str">
        <f ca="1">IFERROR(('MTT DRAW'!AS14)/('MTT WIN'!AS14+'MTT DRAW'!AS14),"-")</f>
        <v>-</v>
      </c>
      <c r="AT14" s="5" t="str">
        <f ca="1">IFERROR(('MTT DRAW'!AT14)/('MTT WIN'!AT14+'MTT DRAW'!AT14),"-")</f>
        <v>-</v>
      </c>
      <c r="AU14" s="5" t="str">
        <f ca="1">IFERROR(('MTT DRAW'!AU14)/('MTT WIN'!AU14+'MTT DRAW'!AU14),"-")</f>
        <v>-</v>
      </c>
      <c r="AV14" s="5" t="str">
        <f ca="1">IFERROR(('MTT DRAW'!AV14)/('MTT WIN'!AV14+'MTT DRAW'!AV14),"-")</f>
        <v>-</v>
      </c>
      <c r="AW14" s="5" t="str">
        <f ca="1">IFERROR(('MTT DRAW'!AW14)/('MTT WIN'!AW14+'MTT DRAW'!AW14),"-")</f>
        <v>-</v>
      </c>
      <c r="AX14" s="5" t="str">
        <f ca="1">IFERROR(('MTT DRAW'!AX14)/('MTT WIN'!AX14+'MTT DRAW'!AX14),"-")</f>
        <v>-</v>
      </c>
      <c r="AY14" s="5" t="str">
        <f ca="1">IFERROR(('MTT DRAW'!AY14)/('MTT WIN'!AY14+'MTT DRAW'!AY14),"-")</f>
        <v>-</v>
      </c>
      <c r="AZ14" s="5" t="str">
        <f ca="1">IFERROR(('MTT DRAW'!AZ14)/('MTT WIN'!AZ14+'MTT DRAW'!AZ14),"-")</f>
        <v>-</v>
      </c>
      <c r="BA14" s="5">
        <f ca="1">IFERROR(('MTT DRAW'!BA14)/('MTT WIN'!BA14+'MTT DRAW'!BA14),"-")</f>
        <v>0</v>
      </c>
      <c r="BB14" s="5">
        <f ca="1">IFERROR(('MTT DRAW'!BB14)/('MTT WIN'!BB14+'MTT DRAW'!BB14),"-")</f>
        <v>0</v>
      </c>
      <c r="BC14" s="5" t="str">
        <f ca="1">IFERROR(('MTT DRAW'!BC14)/('MTT WIN'!BC14+'MTT DRAW'!BC14),"-")</f>
        <v>-</v>
      </c>
      <c r="BD14" s="5" t="str">
        <f ca="1">IFERROR(('MTT DRAW'!BD14)/('MTT WIN'!BD14+'MTT DRAW'!BD14),"-")</f>
        <v>-</v>
      </c>
      <c r="BE14" s="5" t="str">
        <f ca="1">IFERROR(('MTT DRAW'!BE14)/('MTT WIN'!BE14+'MTT DRAW'!BE14),"-")</f>
        <v>-</v>
      </c>
      <c r="BF14" s="5" t="str">
        <f ca="1">IFERROR(('MTT DRAW'!BF14)/('MTT WIN'!BF14+'MTT DRAW'!BF14),"-")</f>
        <v>-</v>
      </c>
    </row>
    <row r="15" spans="1:58" s="6" customFormat="1" ht="55" customHeight="1" x14ac:dyDescent="0.25">
      <c r="A15" s="3" t="str">
        <f ca="1">MATCHUP_ABS!A15</f>
        <v>Gruul Monsters</v>
      </c>
      <c r="B15" s="5">
        <f ca="1">IFERROR(('MTT DRAW'!B15)/('MTT WIN'!B15+'MTT DRAW'!B15),"-")</f>
        <v>0.1875</v>
      </c>
      <c r="C15" s="5">
        <f ca="1">IFERROR(('MTT DRAW'!C15)/('MTT WIN'!C15+'MTT DRAW'!C15),"-")</f>
        <v>0.125</v>
      </c>
      <c r="D15" s="5">
        <f ca="1">IFERROR(('MTT DRAW'!D15)/('MTT WIN'!D15+'MTT DRAW'!D15),"-")</f>
        <v>0.1</v>
      </c>
      <c r="E15" s="5">
        <f ca="1">IFERROR(('MTT DRAW'!E15)/('MTT WIN'!E15+'MTT DRAW'!E15),"-")</f>
        <v>0</v>
      </c>
      <c r="F15" s="5">
        <f ca="1">IFERROR(('MTT DRAW'!F15)/('MTT WIN'!F15+'MTT DRAW'!F15),"-")</f>
        <v>0</v>
      </c>
      <c r="G15" s="5">
        <f ca="1">IFERROR(('MTT DRAW'!G15)/('MTT WIN'!G15+'MTT DRAW'!G15),"-")</f>
        <v>0</v>
      </c>
      <c r="H15" s="5">
        <f ca="1">IFERROR(('MTT DRAW'!H15)/('MTT WIN'!H15+'MTT DRAW'!H15),"-")</f>
        <v>0</v>
      </c>
      <c r="I15" s="5">
        <f ca="1">IFERROR(('MTT DRAW'!I15)/('MTT WIN'!I15+'MTT DRAW'!I15),"-")</f>
        <v>0</v>
      </c>
      <c r="J15" s="5">
        <f ca="1">IFERROR(('MTT DRAW'!J15)/('MTT WIN'!J15+'MTT DRAW'!J15),"-")</f>
        <v>0</v>
      </c>
      <c r="K15" s="5" t="str">
        <f ca="1">IFERROR(('MTT DRAW'!K15)/('MTT WIN'!K15+'MTT DRAW'!K15),"-")</f>
        <v>-</v>
      </c>
      <c r="L15" s="5">
        <f ca="1">IFERROR(('MTT DRAW'!L15)/('MTT WIN'!L15+'MTT DRAW'!L15),"-")</f>
        <v>0</v>
      </c>
      <c r="M15" s="5">
        <f ca="1">IFERROR(('MTT DRAW'!M15)/('MTT WIN'!M15+'MTT DRAW'!M15),"-")</f>
        <v>0</v>
      </c>
      <c r="N15" s="5">
        <f ca="1">IFERROR(('MTT DRAW'!N15)/('MTT WIN'!N15+'MTT DRAW'!N15),"-")</f>
        <v>0.5</v>
      </c>
      <c r="O15" s="5" t="str">
        <f ca="1">IFERROR(('MTT DRAW'!O15)/('MTT WIN'!O15+'MTT DRAW'!O15),"-")</f>
        <v>-</v>
      </c>
      <c r="P15" s="5">
        <f ca="1">IFERROR(('MTT DRAW'!P15)/('MTT WIN'!P15+'MTT DRAW'!P15),"-")</f>
        <v>0</v>
      </c>
      <c r="Q15" s="5">
        <f ca="1">IFERROR(('MTT DRAW'!Q15)/('MTT WIN'!Q15+'MTT DRAW'!Q15),"-")</f>
        <v>0</v>
      </c>
      <c r="R15" s="5">
        <f ca="1">IFERROR(('MTT DRAW'!R15)/('MTT WIN'!R15+'MTT DRAW'!R15),"-")</f>
        <v>0</v>
      </c>
      <c r="S15" s="5">
        <f ca="1">IFERROR(('MTT DRAW'!S15)/('MTT WIN'!S15+'MTT DRAW'!S15),"-")</f>
        <v>0</v>
      </c>
      <c r="T15" s="5">
        <f ca="1">IFERROR(('MTT DRAW'!T15)/('MTT WIN'!T15+'MTT DRAW'!T15),"-")</f>
        <v>0</v>
      </c>
      <c r="U15" s="5" t="str">
        <f ca="1">IFERROR(('MTT DRAW'!U15)/('MTT WIN'!U15+'MTT DRAW'!U15),"-")</f>
        <v>-</v>
      </c>
      <c r="V15" s="5">
        <f ca="1">IFERROR(('MTT DRAW'!V15)/('MTT WIN'!V15+'MTT DRAW'!V15),"-")</f>
        <v>0</v>
      </c>
      <c r="W15" s="5" t="str">
        <f ca="1">IFERROR(('MTT DRAW'!W15)/('MTT WIN'!W15+'MTT DRAW'!W15),"-")</f>
        <v>-</v>
      </c>
      <c r="X15" s="5">
        <f ca="1">IFERROR(('MTT DRAW'!X15)/('MTT WIN'!X15+'MTT DRAW'!X15),"-")</f>
        <v>0</v>
      </c>
      <c r="Y15" s="5">
        <f ca="1">IFERROR(('MTT DRAW'!Y15)/('MTT WIN'!Y15+'MTT DRAW'!Y15),"-")</f>
        <v>0.25</v>
      </c>
      <c r="Z15" s="5" t="str">
        <f ca="1">IFERROR(('MTT DRAW'!Z15)/('MTT WIN'!Z15+'MTT DRAW'!Z15),"-")</f>
        <v>-</v>
      </c>
      <c r="AA15" s="5" t="str">
        <f ca="1">IFERROR(('MTT DRAW'!AA15)/('MTT WIN'!AA15+'MTT DRAW'!AA15),"-")</f>
        <v>-</v>
      </c>
      <c r="AB15" s="5">
        <f ca="1">IFERROR(('MTT DRAW'!AB15)/('MTT WIN'!AB15+'MTT DRAW'!AB15),"-")</f>
        <v>0</v>
      </c>
      <c r="AC15" s="5" t="str">
        <f ca="1">IFERROR(('MTT DRAW'!AC15)/('MTT WIN'!AC15+'MTT DRAW'!AC15),"-")</f>
        <v>-</v>
      </c>
      <c r="AD15" s="5" t="str">
        <f ca="1">IFERROR(('MTT DRAW'!AD15)/('MTT WIN'!AD15+'MTT DRAW'!AD15),"-")</f>
        <v>-</v>
      </c>
      <c r="AE15" s="5" t="str">
        <f ca="1">IFERROR(('MTT DRAW'!AE15)/('MTT WIN'!AE15+'MTT DRAW'!AE15),"-")</f>
        <v>-</v>
      </c>
      <c r="AF15" s="5" t="str">
        <f ca="1">IFERROR(('MTT DRAW'!AF15)/('MTT WIN'!AF15+'MTT DRAW'!AF15),"-")</f>
        <v>-</v>
      </c>
      <c r="AG15" s="5" t="str">
        <f ca="1">IFERROR(('MTT DRAW'!AG15)/('MTT WIN'!AG15+'MTT DRAW'!AG15),"-")</f>
        <v>-</v>
      </c>
      <c r="AH15" s="5" t="str">
        <f ca="1">IFERROR(('MTT DRAW'!AH15)/('MTT WIN'!AH15+'MTT DRAW'!AH15),"-")</f>
        <v>-</v>
      </c>
      <c r="AI15" s="5" t="str">
        <f ca="1">IFERROR(('MTT DRAW'!AI15)/('MTT WIN'!AI15+'MTT DRAW'!AI15),"-")</f>
        <v>-</v>
      </c>
      <c r="AJ15" s="5">
        <f ca="1">IFERROR(('MTT DRAW'!AJ15)/('MTT WIN'!AJ15+'MTT DRAW'!AJ15),"-")</f>
        <v>0</v>
      </c>
      <c r="AK15" s="5" t="str">
        <f ca="1">IFERROR(('MTT DRAW'!AK15)/('MTT WIN'!AK15+'MTT DRAW'!AK15),"-")</f>
        <v>-</v>
      </c>
      <c r="AL15" s="5" t="str">
        <f ca="1">IFERROR(('MTT DRAW'!AL15)/('MTT WIN'!AL15+'MTT DRAW'!AL15),"-")</f>
        <v>-</v>
      </c>
      <c r="AM15" s="5" t="str">
        <f ca="1">IFERROR(('MTT DRAW'!AM15)/('MTT WIN'!AM15+'MTT DRAW'!AM15),"-")</f>
        <v>-</v>
      </c>
      <c r="AN15" s="5" t="str">
        <f ca="1">IFERROR(('MTT DRAW'!AN15)/('MTT WIN'!AN15+'MTT DRAW'!AN15),"-")</f>
        <v>-</v>
      </c>
      <c r="AO15" s="5" t="str">
        <f ca="1">IFERROR(('MTT DRAW'!AO15)/('MTT WIN'!AO15+'MTT DRAW'!AO15),"-")</f>
        <v>-</v>
      </c>
      <c r="AP15" s="5" t="str">
        <f ca="1">IFERROR(('MTT DRAW'!AP15)/('MTT WIN'!AP15+'MTT DRAW'!AP15),"-")</f>
        <v>-</v>
      </c>
      <c r="AQ15" s="5" t="str">
        <f ca="1">IFERROR(('MTT DRAW'!AQ15)/('MTT WIN'!AQ15+'MTT DRAW'!AQ15),"-")</f>
        <v>-</v>
      </c>
      <c r="AR15" s="5" t="str">
        <f ca="1">IFERROR(('MTT DRAW'!AR15)/('MTT WIN'!AR15+'MTT DRAW'!AR15),"-")</f>
        <v>-</v>
      </c>
      <c r="AS15" s="5" t="str">
        <f ca="1">IFERROR(('MTT DRAW'!AS15)/('MTT WIN'!AS15+'MTT DRAW'!AS15),"-")</f>
        <v>-</v>
      </c>
      <c r="AT15" s="5">
        <f ca="1">IFERROR(('MTT DRAW'!AT15)/('MTT WIN'!AT15+'MTT DRAW'!AT15),"-")</f>
        <v>0</v>
      </c>
      <c r="AU15" s="5" t="str">
        <f ca="1">IFERROR(('MTT DRAW'!AU15)/('MTT WIN'!AU15+'MTT DRAW'!AU15),"-")</f>
        <v>-</v>
      </c>
      <c r="AV15" s="5" t="str">
        <f ca="1">IFERROR(('MTT DRAW'!AV15)/('MTT WIN'!AV15+'MTT DRAW'!AV15),"-")</f>
        <v>-</v>
      </c>
      <c r="AW15" s="5" t="str">
        <f ca="1">IFERROR(('MTT DRAW'!AW15)/('MTT WIN'!AW15+'MTT DRAW'!AW15),"-")</f>
        <v>-</v>
      </c>
      <c r="AX15" s="5" t="str">
        <f ca="1">IFERROR(('MTT DRAW'!AX15)/('MTT WIN'!AX15+'MTT DRAW'!AX15),"-")</f>
        <v>-</v>
      </c>
      <c r="AY15" s="5" t="str">
        <f ca="1">IFERROR(('MTT DRAW'!AY15)/('MTT WIN'!AY15+'MTT DRAW'!AY15),"-")</f>
        <v>-</v>
      </c>
      <c r="AZ15" s="5" t="str">
        <f ca="1">IFERROR(('MTT DRAW'!AZ15)/('MTT WIN'!AZ15+'MTT DRAW'!AZ15),"-")</f>
        <v>-</v>
      </c>
      <c r="BA15" s="5">
        <f ca="1">IFERROR(('MTT DRAW'!BA15)/('MTT WIN'!BA15+'MTT DRAW'!BA15),"-")</f>
        <v>1</v>
      </c>
      <c r="BB15" s="5" t="str">
        <f ca="1">IFERROR(('MTT DRAW'!BB15)/('MTT WIN'!BB15+'MTT DRAW'!BB15),"-")</f>
        <v>-</v>
      </c>
      <c r="BC15" s="5" t="str">
        <f ca="1">IFERROR(('MTT DRAW'!BC15)/('MTT WIN'!BC15+'MTT DRAW'!BC15),"-")</f>
        <v>-</v>
      </c>
      <c r="BD15" s="5" t="str">
        <f ca="1">IFERROR(('MTT DRAW'!BD15)/('MTT WIN'!BD15+'MTT DRAW'!BD15),"-")</f>
        <v>-</v>
      </c>
      <c r="BE15" s="5" t="str">
        <f ca="1">IFERROR(('MTT DRAW'!BE15)/('MTT WIN'!BE15+'MTT DRAW'!BE15),"-")</f>
        <v>-</v>
      </c>
      <c r="BF15" s="5" t="str">
        <f ca="1">IFERROR(('MTT DRAW'!BF15)/('MTT WIN'!BF15+'MTT DRAW'!BF15),"-")</f>
        <v>-</v>
      </c>
    </row>
    <row r="16" spans="1:58" s="6" customFormat="1" ht="55" customHeight="1" x14ac:dyDescent="0.25">
      <c r="A16" s="3" t="str">
        <f ca="1">MATCHUP_ABS!A16</f>
        <v>Jeskai Ephemerate</v>
      </c>
      <c r="B16" s="5">
        <f ca="1">IFERROR(('MTT DRAW'!B16)/('MTT WIN'!B16+'MTT DRAW'!B16),"-")</f>
        <v>0.33333333333333331</v>
      </c>
      <c r="C16" s="5">
        <f ca="1">IFERROR(('MTT DRAW'!C16)/('MTT WIN'!C16+'MTT DRAW'!C16),"-")</f>
        <v>0</v>
      </c>
      <c r="D16" s="5">
        <f ca="1">IFERROR(('MTT DRAW'!D16)/('MTT WIN'!D16+'MTT DRAW'!D16),"-")</f>
        <v>0.125</v>
      </c>
      <c r="E16" s="5">
        <f ca="1">IFERROR(('MTT DRAW'!E16)/('MTT WIN'!E16+'MTT DRAW'!E16),"-")</f>
        <v>0.1111111111111111</v>
      </c>
      <c r="F16" s="5">
        <f ca="1">IFERROR(('MTT DRAW'!F16)/('MTT WIN'!F16+'MTT DRAW'!F16),"-")</f>
        <v>0</v>
      </c>
      <c r="G16" s="5">
        <f ca="1">IFERROR(('MTT DRAW'!G16)/('MTT WIN'!G16+'MTT DRAW'!G16),"-")</f>
        <v>0.1</v>
      </c>
      <c r="H16" s="5">
        <f ca="1">IFERROR(('MTT DRAW'!H16)/('MTT WIN'!H16+'MTT DRAW'!H16),"-")</f>
        <v>0.5</v>
      </c>
      <c r="I16" s="5">
        <f ca="1">IFERROR(('MTT DRAW'!I16)/('MTT WIN'!I16+'MTT DRAW'!I16),"-")</f>
        <v>0</v>
      </c>
      <c r="J16" s="5">
        <f ca="1">IFERROR(('MTT DRAW'!J16)/('MTT WIN'!J16+'MTT DRAW'!J16),"-")</f>
        <v>0</v>
      </c>
      <c r="K16" s="5">
        <f ca="1">IFERROR(('MTT DRAW'!K16)/('MTT WIN'!K16+'MTT DRAW'!K16),"-")</f>
        <v>0</v>
      </c>
      <c r="L16" s="5">
        <f ca="1">IFERROR(('MTT DRAW'!L16)/('MTT WIN'!L16+'MTT DRAW'!L16),"-")</f>
        <v>1</v>
      </c>
      <c r="M16" s="5">
        <f ca="1">IFERROR(('MTT DRAW'!M16)/('MTT WIN'!M16+'MTT DRAW'!M16),"-")</f>
        <v>0</v>
      </c>
      <c r="N16" s="5">
        <f ca="1">IFERROR(('MTT DRAW'!N16)/('MTT WIN'!N16+'MTT DRAW'!N16),"-")</f>
        <v>0</v>
      </c>
      <c r="O16" s="5">
        <f ca="1">IFERROR(('MTT DRAW'!O16)/('MTT WIN'!O16+'MTT DRAW'!O16),"-")</f>
        <v>0</v>
      </c>
      <c r="P16" s="5">
        <f ca="1">IFERROR(('MTT DRAW'!P16)/('MTT WIN'!P16+'MTT DRAW'!P16),"-")</f>
        <v>0</v>
      </c>
      <c r="Q16" s="5" t="str">
        <f ca="1">IFERROR(('MTT DRAW'!Q16)/('MTT WIN'!Q16+'MTT DRAW'!Q16),"-")</f>
        <v>-</v>
      </c>
      <c r="R16" s="5">
        <f ca="1">IFERROR(('MTT DRAW'!R16)/('MTT WIN'!R16+'MTT DRAW'!R16),"-")</f>
        <v>0</v>
      </c>
      <c r="S16" s="5">
        <f ca="1">IFERROR(('MTT DRAW'!S16)/('MTT WIN'!S16+'MTT DRAW'!S16),"-")</f>
        <v>1</v>
      </c>
      <c r="T16" s="5" t="str">
        <f ca="1">IFERROR(('MTT DRAW'!T16)/('MTT WIN'!T16+'MTT DRAW'!T16),"-")</f>
        <v>-</v>
      </c>
      <c r="U16" s="5">
        <f ca="1">IFERROR(('MTT DRAW'!U16)/('MTT WIN'!U16+'MTT DRAW'!U16),"-")</f>
        <v>0.5</v>
      </c>
      <c r="V16" s="5">
        <f ca="1">IFERROR(('MTT DRAW'!V16)/('MTT WIN'!V16+'MTT DRAW'!V16),"-")</f>
        <v>0</v>
      </c>
      <c r="W16" s="5">
        <f ca="1">IFERROR(('MTT DRAW'!W16)/('MTT WIN'!W16+'MTT DRAW'!W16),"-")</f>
        <v>0</v>
      </c>
      <c r="X16" s="5" t="str">
        <f ca="1">IFERROR(('MTT DRAW'!X16)/('MTT WIN'!X16+'MTT DRAW'!X16),"-")</f>
        <v>-</v>
      </c>
      <c r="Y16" s="5" t="str">
        <f ca="1">IFERROR(('MTT DRAW'!Y16)/('MTT WIN'!Y16+'MTT DRAW'!Y16),"-")</f>
        <v>-</v>
      </c>
      <c r="Z16" s="5">
        <f ca="1">IFERROR(('MTT DRAW'!Z16)/('MTT WIN'!Z16+'MTT DRAW'!Z16),"-")</f>
        <v>0</v>
      </c>
      <c r="AA16" s="5" t="str">
        <f ca="1">IFERROR(('MTT DRAW'!AA16)/('MTT WIN'!AA16+'MTT DRAW'!AA16),"-")</f>
        <v>-</v>
      </c>
      <c r="AB16" s="5" t="str">
        <f ca="1">IFERROR(('MTT DRAW'!AB16)/('MTT WIN'!AB16+'MTT DRAW'!AB16),"-")</f>
        <v>-</v>
      </c>
      <c r="AC16" s="5">
        <f ca="1">IFERROR(('MTT DRAW'!AC16)/('MTT WIN'!AC16+'MTT DRAW'!AC16),"-")</f>
        <v>1</v>
      </c>
      <c r="AD16" s="5" t="str">
        <f ca="1">IFERROR(('MTT DRAW'!AD16)/('MTT WIN'!AD16+'MTT DRAW'!AD16),"-")</f>
        <v>-</v>
      </c>
      <c r="AE16" s="5" t="str">
        <f ca="1">IFERROR(('MTT DRAW'!AE16)/('MTT WIN'!AE16+'MTT DRAW'!AE16),"-")</f>
        <v>-</v>
      </c>
      <c r="AF16" s="5">
        <f ca="1">IFERROR(('MTT DRAW'!AF16)/('MTT WIN'!AF16+'MTT DRAW'!AF16),"-")</f>
        <v>0</v>
      </c>
      <c r="AG16" s="5" t="str">
        <f ca="1">IFERROR(('MTT DRAW'!AG16)/('MTT WIN'!AG16+'MTT DRAW'!AG16),"-")</f>
        <v>-</v>
      </c>
      <c r="AH16" s="5">
        <f ca="1">IFERROR(('MTT DRAW'!AH16)/('MTT WIN'!AH16+'MTT DRAW'!AH16),"-")</f>
        <v>0</v>
      </c>
      <c r="AI16" s="5" t="str">
        <f ca="1">IFERROR(('MTT DRAW'!AI16)/('MTT WIN'!AI16+'MTT DRAW'!AI16),"-")</f>
        <v>-</v>
      </c>
      <c r="AJ16" s="5">
        <f ca="1">IFERROR(('MTT DRAW'!AJ16)/('MTT WIN'!AJ16+'MTT DRAW'!AJ16),"-")</f>
        <v>0</v>
      </c>
      <c r="AK16" s="5" t="str">
        <f ca="1">IFERROR(('MTT DRAW'!AK16)/('MTT WIN'!AK16+'MTT DRAW'!AK16),"-")</f>
        <v>-</v>
      </c>
      <c r="AL16" s="5" t="str">
        <f ca="1">IFERROR(('MTT DRAW'!AL16)/('MTT WIN'!AL16+'MTT DRAW'!AL16),"-")</f>
        <v>-</v>
      </c>
      <c r="AM16" s="5" t="str">
        <f ca="1">IFERROR(('MTT DRAW'!AM16)/('MTT WIN'!AM16+'MTT DRAW'!AM16),"-")</f>
        <v>-</v>
      </c>
      <c r="AN16" s="5" t="str">
        <f ca="1">IFERROR(('MTT DRAW'!AN16)/('MTT WIN'!AN16+'MTT DRAW'!AN16),"-")</f>
        <v>-</v>
      </c>
      <c r="AO16" s="5">
        <f ca="1">IFERROR(('MTT DRAW'!AO16)/('MTT WIN'!AO16+'MTT DRAW'!AO16),"-")</f>
        <v>0</v>
      </c>
      <c r="AP16" s="5" t="str">
        <f ca="1">IFERROR(('MTT DRAW'!AP16)/('MTT WIN'!AP16+'MTT DRAW'!AP16),"-")</f>
        <v>-</v>
      </c>
      <c r="AQ16" s="5" t="str">
        <f ca="1">IFERROR(('MTT DRAW'!AQ16)/('MTT WIN'!AQ16+'MTT DRAW'!AQ16),"-")</f>
        <v>-</v>
      </c>
      <c r="AR16" s="5" t="str">
        <f ca="1">IFERROR(('MTT DRAW'!AR16)/('MTT WIN'!AR16+'MTT DRAW'!AR16),"-")</f>
        <v>-</v>
      </c>
      <c r="AS16" s="5" t="str">
        <f ca="1">IFERROR(('MTT DRAW'!AS16)/('MTT WIN'!AS16+'MTT DRAW'!AS16),"-")</f>
        <v>-</v>
      </c>
      <c r="AT16" s="5" t="str">
        <f ca="1">IFERROR(('MTT DRAW'!AT16)/('MTT WIN'!AT16+'MTT DRAW'!AT16),"-")</f>
        <v>-</v>
      </c>
      <c r="AU16" s="5" t="str">
        <f ca="1">IFERROR(('MTT DRAW'!AU16)/('MTT WIN'!AU16+'MTT DRAW'!AU16),"-")</f>
        <v>-</v>
      </c>
      <c r="AV16" s="5">
        <f ca="1">IFERROR(('MTT DRAW'!AV16)/('MTT WIN'!AV16+'MTT DRAW'!AV16),"-")</f>
        <v>0</v>
      </c>
      <c r="AW16" s="5" t="str">
        <f ca="1">IFERROR(('MTT DRAW'!AW16)/('MTT WIN'!AW16+'MTT DRAW'!AW16),"-")</f>
        <v>-</v>
      </c>
      <c r="AX16" s="5" t="str">
        <f ca="1">IFERROR(('MTT DRAW'!AX16)/('MTT WIN'!AX16+'MTT DRAW'!AX16),"-")</f>
        <v>-</v>
      </c>
      <c r="AY16" s="5" t="str">
        <f ca="1">IFERROR(('MTT DRAW'!AY16)/('MTT WIN'!AY16+'MTT DRAW'!AY16),"-")</f>
        <v>-</v>
      </c>
      <c r="AZ16" s="5" t="str">
        <f ca="1">IFERROR(('MTT DRAW'!AZ16)/('MTT WIN'!AZ16+'MTT DRAW'!AZ16),"-")</f>
        <v>-</v>
      </c>
      <c r="BA16" s="5" t="str">
        <f ca="1">IFERROR(('MTT DRAW'!BA16)/('MTT WIN'!BA16+'MTT DRAW'!BA16),"-")</f>
        <v>-</v>
      </c>
      <c r="BB16" s="5" t="str">
        <f ca="1">IFERROR(('MTT DRAW'!BB16)/('MTT WIN'!BB16+'MTT DRAW'!BB16),"-")</f>
        <v>-</v>
      </c>
      <c r="BC16" s="5" t="str">
        <f ca="1">IFERROR(('MTT DRAW'!BC16)/('MTT WIN'!BC16+'MTT DRAW'!BC16),"-")</f>
        <v>-</v>
      </c>
      <c r="BD16" s="5" t="str">
        <f ca="1">IFERROR(('MTT DRAW'!BD16)/('MTT WIN'!BD16+'MTT DRAW'!BD16),"-")</f>
        <v>-</v>
      </c>
      <c r="BE16" s="5" t="str">
        <f ca="1">IFERROR(('MTT DRAW'!BE16)/('MTT WIN'!BE16+'MTT DRAW'!BE16),"-")</f>
        <v>-</v>
      </c>
      <c r="BF16" s="5" t="str">
        <f ca="1">IFERROR(('MTT DRAW'!BF16)/('MTT WIN'!BF16+'MTT DRAW'!BF16),"-")</f>
        <v>-</v>
      </c>
    </row>
    <row r="17" spans="1:58" s="6" customFormat="1" ht="55" customHeight="1" x14ac:dyDescent="0.25">
      <c r="A17" s="3" t="str">
        <f ca="1">MATCHUP_ABS!A17</f>
        <v>Dimir Terror</v>
      </c>
      <c r="B17" s="5">
        <f ca="1">IFERROR(('MTT DRAW'!B17)/('MTT WIN'!B17+'MTT DRAW'!B17),"-")</f>
        <v>0</v>
      </c>
      <c r="C17" s="5">
        <f ca="1">IFERROR(('MTT DRAW'!C17)/('MTT WIN'!C17+'MTT DRAW'!C17),"-")</f>
        <v>0</v>
      </c>
      <c r="D17" s="5">
        <f ca="1">IFERROR(('MTT DRAW'!D17)/('MTT WIN'!D17+'MTT DRAW'!D17),"-")</f>
        <v>0</v>
      </c>
      <c r="E17" s="5">
        <f ca="1">IFERROR(('MTT DRAW'!E17)/('MTT WIN'!E17+'MTT DRAW'!E17),"-")</f>
        <v>0</v>
      </c>
      <c r="F17" s="5">
        <f ca="1">IFERROR(('MTT DRAW'!F17)/('MTT WIN'!F17+'MTT DRAW'!F17),"-")</f>
        <v>0</v>
      </c>
      <c r="G17" s="5">
        <f ca="1">IFERROR(('MTT DRAW'!G17)/('MTT WIN'!G17+'MTT DRAW'!G17),"-")</f>
        <v>0</v>
      </c>
      <c r="H17" s="5">
        <f ca="1">IFERROR(('MTT DRAW'!H17)/('MTT WIN'!H17+'MTT DRAW'!H17),"-")</f>
        <v>0</v>
      </c>
      <c r="I17" s="5">
        <f ca="1">IFERROR(('MTT DRAW'!I17)/('MTT WIN'!I17+'MTT DRAW'!I17),"-")</f>
        <v>0</v>
      </c>
      <c r="J17" s="5">
        <f ca="1">IFERROR(('MTT DRAW'!J17)/('MTT WIN'!J17+'MTT DRAW'!J17),"-")</f>
        <v>0</v>
      </c>
      <c r="K17" s="5">
        <f ca="1">IFERROR(('MTT DRAW'!K17)/('MTT WIN'!K17+'MTT DRAW'!K17),"-")</f>
        <v>0</v>
      </c>
      <c r="L17" s="5">
        <f ca="1">IFERROR(('MTT DRAW'!L17)/('MTT WIN'!L17+'MTT DRAW'!L17),"-")</f>
        <v>0</v>
      </c>
      <c r="M17" s="5">
        <f ca="1">IFERROR(('MTT DRAW'!M17)/('MTT WIN'!M17+'MTT DRAW'!M17),"-")</f>
        <v>0</v>
      </c>
      <c r="N17" s="5">
        <f ca="1">IFERROR(('MTT DRAW'!N17)/('MTT WIN'!N17+'MTT DRAW'!N17),"-")</f>
        <v>0.33333333333333331</v>
      </c>
      <c r="O17" s="5">
        <f ca="1">IFERROR(('MTT DRAW'!O17)/('MTT WIN'!O17+'MTT DRAW'!O17),"-")</f>
        <v>0</v>
      </c>
      <c r="P17" s="5">
        <f ca="1">IFERROR(('MTT DRAW'!P17)/('MTT WIN'!P17+'MTT DRAW'!P17),"-")</f>
        <v>0</v>
      </c>
      <c r="Q17" s="5">
        <f ca="1">IFERROR(('MTT DRAW'!Q17)/('MTT WIN'!Q17+'MTT DRAW'!Q17),"-")</f>
        <v>0</v>
      </c>
      <c r="R17" s="5">
        <f ca="1">IFERROR(('MTT DRAW'!R17)/('MTT WIN'!R17+'MTT DRAW'!R17),"-")</f>
        <v>0</v>
      </c>
      <c r="S17" s="5">
        <f ca="1">IFERROR(('MTT DRAW'!S17)/('MTT WIN'!S17+'MTT DRAW'!S17),"-")</f>
        <v>0</v>
      </c>
      <c r="T17" s="5" t="str">
        <f ca="1">IFERROR(('MTT DRAW'!T17)/('MTT WIN'!T17+'MTT DRAW'!T17),"-")</f>
        <v>-</v>
      </c>
      <c r="U17" s="5">
        <f ca="1">IFERROR(('MTT DRAW'!U17)/('MTT WIN'!U17+'MTT DRAW'!U17),"-")</f>
        <v>0</v>
      </c>
      <c r="V17" s="5" t="str">
        <f ca="1">IFERROR(('MTT DRAW'!V17)/('MTT WIN'!V17+'MTT DRAW'!V17),"-")</f>
        <v>-</v>
      </c>
      <c r="W17" s="5">
        <f ca="1">IFERROR(('MTT DRAW'!W17)/('MTT WIN'!W17+'MTT DRAW'!W17),"-")</f>
        <v>0</v>
      </c>
      <c r="X17" s="5">
        <f ca="1">IFERROR(('MTT DRAW'!X17)/('MTT WIN'!X17+'MTT DRAW'!X17),"-")</f>
        <v>0</v>
      </c>
      <c r="Y17" s="5" t="str">
        <f ca="1">IFERROR(('MTT DRAW'!Y17)/('MTT WIN'!Y17+'MTT DRAW'!Y17),"-")</f>
        <v>-</v>
      </c>
      <c r="Z17" s="5">
        <f ca="1">IFERROR(('MTT DRAW'!Z17)/('MTT WIN'!Z17+'MTT DRAW'!Z17),"-")</f>
        <v>0</v>
      </c>
      <c r="AA17" s="5" t="str">
        <f ca="1">IFERROR(('MTT DRAW'!AA17)/('MTT WIN'!AA17+'MTT DRAW'!AA17),"-")</f>
        <v>-</v>
      </c>
      <c r="AB17" s="5">
        <f ca="1">IFERROR(('MTT DRAW'!AB17)/('MTT WIN'!AB17+'MTT DRAW'!AB17),"-")</f>
        <v>0</v>
      </c>
      <c r="AC17" s="5" t="str">
        <f ca="1">IFERROR(('MTT DRAW'!AC17)/('MTT WIN'!AC17+'MTT DRAW'!AC17),"-")</f>
        <v>-</v>
      </c>
      <c r="AD17" s="5" t="str">
        <f ca="1">IFERROR(('MTT DRAW'!AD17)/('MTT WIN'!AD17+'MTT DRAW'!AD17),"-")</f>
        <v>-</v>
      </c>
      <c r="AE17" s="5" t="str">
        <f ca="1">IFERROR(('MTT DRAW'!AE17)/('MTT WIN'!AE17+'MTT DRAW'!AE17),"-")</f>
        <v>-</v>
      </c>
      <c r="AF17" s="5" t="str">
        <f ca="1">IFERROR(('MTT DRAW'!AF17)/('MTT WIN'!AF17+'MTT DRAW'!AF17),"-")</f>
        <v>-</v>
      </c>
      <c r="AG17" s="5">
        <f ca="1">IFERROR(('MTT DRAW'!AG17)/('MTT WIN'!AG17+'MTT DRAW'!AG17),"-")</f>
        <v>0</v>
      </c>
      <c r="AH17" s="5">
        <f ca="1">IFERROR(('MTT DRAW'!AH17)/('MTT WIN'!AH17+'MTT DRAW'!AH17),"-")</f>
        <v>0</v>
      </c>
      <c r="AI17" s="5" t="str">
        <f ca="1">IFERROR(('MTT DRAW'!AI17)/('MTT WIN'!AI17+'MTT DRAW'!AI17),"-")</f>
        <v>-</v>
      </c>
      <c r="AJ17" s="5" t="str">
        <f ca="1">IFERROR(('MTT DRAW'!AJ17)/('MTT WIN'!AJ17+'MTT DRAW'!AJ17),"-")</f>
        <v>-</v>
      </c>
      <c r="AK17" s="5" t="str">
        <f ca="1">IFERROR(('MTT DRAW'!AK17)/('MTT WIN'!AK17+'MTT DRAW'!AK17),"-")</f>
        <v>-</v>
      </c>
      <c r="AL17" s="5" t="str">
        <f ca="1">IFERROR(('MTT DRAW'!AL17)/('MTT WIN'!AL17+'MTT DRAW'!AL17),"-")</f>
        <v>-</v>
      </c>
      <c r="AM17" s="5" t="str">
        <f ca="1">IFERROR(('MTT DRAW'!AM17)/('MTT WIN'!AM17+'MTT DRAW'!AM17),"-")</f>
        <v>-</v>
      </c>
      <c r="AN17" s="5" t="str">
        <f ca="1">IFERROR(('MTT DRAW'!AN17)/('MTT WIN'!AN17+'MTT DRAW'!AN17),"-")</f>
        <v>-</v>
      </c>
      <c r="AO17" s="5" t="str">
        <f ca="1">IFERROR(('MTT DRAW'!AO17)/('MTT WIN'!AO17+'MTT DRAW'!AO17),"-")</f>
        <v>-</v>
      </c>
      <c r="AP17" s="5">
        <f ca="1">IFERROR(('MTT DRAW'!AP17)/('MTT WIN'!AP17+'MTT DRAW'!AP17),"-")</f>
        <v>0</v>
      </c>
      <c r="AQ17" s="5">
        <f ca="1">IFERROR(('MTT DRAW'!AQ17)/('MTT WIN'!AQ17+'MTT DRAW'!AQ17),"-")</f>
        <v>0</v>
      </c>
      <c r="AR17" s="5" t="str">
        <f ca="1">IFERROR(('MTT DRAW'!AR17)/('MTT WIN'!AR17+'MTT DRAW'!AR17),"-")</f>
        <v>-</v>
      </c>
      <c r="AS17" s="5" t="str">
        <f ca="1">IFERROR(('MTT DRAW'!AS17)/('MTT WIN'!AS17+'MTT DRAW'!AS17),"-")</f>
        <v>-</v>
      </c>
      <c r="AT17" s="5" t="str">
        <f ca="1">IFERROR(('MTT DRAW'!AT17)/('MTT WIN'!AT17+'MTT DRAW'!AT17),"-")</f>
        <v>-</v>
      </c>
      <c r="AU17" s="5" t="str">
        <f ca="1">IFERROR(('MTT DRAW'!AU17)/('MTT WIN'!AU17+'MTT DRAW'!AU17),"-")</f>
        <v>-</v>
      </c>
      <c r="AV17" s="5" t="str">
        <f ca="1">IFERROR(('MTT DRAW'!AV17)/('MTT WIN'!AV17+'MTT DRAW'!AV17),"-")</f>
        <v>-</v>
      </c>
      <c r="AW17" s="5" t="str">
        <f ca="1">IFERROR(('MTT DRAW'!AW17)/('MTT WIN'!AW17+'MTT DRAW'!AW17),"-")</f>
        <v>-</v>
      </c>
      <c r="AX17" s="5" t="str">
        <f ca="1">IFERROR(('MTT DRAW'!AX17)/('MTT WIN'!AX17+'MTT DRAW'!AX17),"-")</f>
        <v>-</v>
      </c>
      <c r="AY17" s="5" t="str">
        <f ca="1">IFERROR(('MTT DRAW'!AY17)/('MTT WIN'!AY17+'MTT DRAW'!AY17),"-")</f>
        <v>-</v>
      </c>
      <c r="AZ17" s="5">
        <f ca="1">IFERROR(('MTT DRAW'!AZ17)/('MTT WIN'!AZ17+'MTT DRAW'!AZ17),"-")</f>
        <v>0</v>
      </c>
      <c r="BA17" s="5" t="str">
        <f ca="1">IFERROR(('MTT DRAW'!BA17)/('MTT WIN'!BA17+'MTT DRAW'!BA17),"-")</f>
        <v>-</v>
      </c>
      <c r="BB17" s="5">
        <f ca="1">IFERROR(('MTT DRAW'!BB17)/('MTT WIN'!BB17+'MTT DRAW'!BB17),"-")</f>
        <v>0</v>
      </c>
      <c r="BC17" s="5">
        <f ca="1">IFERROR(('MTT DRAW'!BC17)/('MTT WIN'!BC17+'MTT DRAW'!BC17),"-")</f>
        <v>0</v>
      </c>
      <c r="BD17" s="5" t="str">
        <f ca="1">IFERROR(('MTT DRAW'!BD17)/('MTT WIN'!BD17+'MTT DRAW'!BD17),"-")</f>
        <v>-</v>
      </c>
      <c r="BE17" s="5" t="str">
        <f ca="1">IFERROR(('MTT DRAW'!BE17)/('MTT WIN'!BE17+'MTT DRAW'!BE17),"-")</f>
        <v>-</v>
      </c>
      <c r="BF17" s="5" t="str">
        <f ca="1">IFERROR(('MTT DRAW'!BF17)/('MTT WIN'!BF17+'MTT DRAW'!BF17),"-")</f>
        <v>-</v>
      </c>
    </row>
    <row r="18" spans="1:58" ht="55" customHeight="1" x14ac:dyDescent="0.3">
      <c r="A18" s="3" t="str">
        <f ca="1">MATCHUP_ABS!A18</f>
        <v>Azorius Familiars</v>
      </c>
      <c r="B18" s="5">
        <f ca="1">IFERROR(('MTT DRAW'!B18)/('MTT WIN'!B18+'MTT DRAW'!B18),"-")</f>
        <v>0.15384615384615385</v>
      </c>
      <c r="C18" s="5">
        <f ca="1">IFERROR(('MTT DRAW'!C18)/('MTT WIN'!C18+'MTT DRAW'!C18),"-")</f>
        <v>0</v>
      </c>
      <c r="D18" s="5">
        <f ca="1">IFERROR(('MTT DRAW'!D18)/('MTT WIN'!D18+'MTT DRAW'!D18),"-")</f>
        <v>0</v>
      </c>
      <c r="E18" s="5">
        <f ca="1">IFERROR(('MTT DRAW'!E18)/('MTT WIN'!E18+'MTT DRAW'!E18),"-")</f>
        <v>0.14285714285714285</v>
      </c>
      <c r="F18" s="5">
        <f ca="1">IFERROR(('MTT DRAW'!F18)/('MTT WIN'!F18+'MTT DRAW'!F18),"-")</f>
        <v>0</v>
      </c>
      <c r="G18" s="5">
        <f ca="1">IFERROR(('MTT DRAW'!G18)/('MTT WIN'!G18+'MTT DRAW'!G18),"-")</f>
        <v>0</v>
      </c>
      <c r="H18" s="5">
        <f ca="1">IFERROR(('MTT DRAW'!H18)/('MTT WIN'!H18+'MTT DRAW'!H18),"-")</f>
        <v>0</v>
      </c>
      <c r="I18" s="5">
        <f ca="1">IFERROR(('MTT DRAW'!I18)/('MTT WIN'!I18+'MTT DRAW'!I18),"-")</f>
        <v>0</v>
      </c>
      <c r="J18" s="5">
        <f ca="1">IFERROR(('MTT DRAW'!J18)/('MTT WIN'!J18+'MTT DRAW'!J18),"-")</f>
        <v>0.66666666666666663</v>
      </c>
      <c r="K18" s="5">
        <f ca="1">IFERROR(('MTT DRAW'!K18)/('MTT WIN'!K18+'MTT DRAW'!K18),"-")</f>
        <v>0</v>
      </c>
      <c r="L18" s="5">
        <f ca="1">IFERROR(('MTT DRAW'!L18)/('MTT WIN'!L18+'MTT DRAW'!L18),"-")</f>
        <v>9.0909090909090912E-2</v>
      </c>
      <c r="M18" s="5">
        <f ca="1">IFERROR(('MTT DRAW'!M18)/('MTT WIN'!M18+'MTT DRAW'!M18),"-")</f>
        <v>0.33333333333333331</v>
      </c>
      <c r="N18" s="5">
        <f ca="1">IFERROR(('MTT DRAW'!N18)/('MTT WIN'!N18+'MTT DRAW'!N18),"-")</f>
        <v>0</v>
      </c>
      <c r="O18" s="5">
        <f ca="1">IFERROR(('MTT DRAW'!O18)/('MTT WIN'!O18+'MTT DRAW'!O18),"-")</f>
        <v>0</v>
      </c>
      <c r="P18" s="5">
        <f ca="1">IFERROR(('MTT DRAW'!P18)/('MTT WIN'!P18+'MTT DRAW'!P18),"-")</f>
        <v>0</v>
      </c>
      <c r="Q18" s="5" t="str">
        <f ca="1">IFERROR(('MTT DRAW'!Q18)/('MTT WIN'!Q18+'MTT DRAW'!Q18),"-")</f>
        <v>-</v>
      </c>
      <c r="R18" s="5" t="str">
        <f ca="1">IFERROR(('MTT DRAW'!R18)/('MTT WIN'!R18+'MTT DRAW'!R18),"-")</f>
        <v>-</v>
      </c>
      <c r="S18" s="5">
        <f ca="1">IFERROR(('MTT DRAW'!S18)/('MTT WIN'!S18+'MTT DRAW'!S18),"-")</f>
        <v>0</v>
      </c>
      <c r="T18" s="5">
        <f ca="1">IFERROR(('MTT DRAW'!T18)/('MTT WIN'!T18+'MTT DRAW'!T18),"-")</f>
        <v>0</v>
      </c>
      <c r="U18" s="5">
        <f ca="1">IFERROR(('MTT DRAW'!U18)/('MTT WIN'!U18+'MTT DRAW'!U18),"-")</f>
        <v>0</v>
      </c>
      <c r="V18" s="5">
        <f ca="1">IFERROR(('MTT DRAW'!V18)/('MTT WIN'!V18+'MTT DRAW'!V18),"-")</f>
        <v>0</v>
      </c>
      <c r="W18" s="5">
        <f ca="1">IFERROR(('MTT DRAW'!W18)/('MTT WIN'!W18+'MTT DRAW'!W18),"-")</f>
        <v>0.5</v>
      </c>
      <c r="X18" s="5" t="str">
        <f ca="1">IFERROR(('MTT DRAW'!X18)/('MTT WIN'!X18+'MTT DRAW'!X18),"-")</f>
        <v>-</v>
      </c>
      <c r="Y18" s="5" t="str">
        <f ca="1">IFERROR(('MTT DRAW'!Y18)/('MTT WIN'!Y18+'MTT DRAW'!Y18),"-")</f>
        <v>-</v>
      </c>
      <c r="Z18" s="5">
        <f ca="1">IFERROR(('MTT DRAW'!Z18)/('MTT WIN'!Z18+'MTT DRAW'!Z18),"-")</f>
        <v>0</v>
      </c>
      <c r="AA18" s="5" t="str">
        <f ca="1">IFERROR(('MTT DRAW'!AA18)/('MTT WIN'!AA18+'MTT DRAW'!AA18),"-")</f>
        <v>-</v>
      </c>
      <c r="AB18" s="5" t="str">
        <f ca="1">IFERROR(('MTT DRAW'!AB18)/('MTT WIN'!AB18+'MTT DRAW'!AB18),"-")</f>
        <v>-</v>
      </c>
      <c r="AC18" s="5" t="str">
        <f ca="1">IFERROR(('MTT DRAW'!AC18)/('MTT WIN'!AC18+'MTT DRAW'!AC18),"-")</f>
        <v>-</v>
      </c>
      <c r="AD18" s="5" t="str">
        <f ca="1">IFERROR(('MTT DRAW'!AD18)/('MTT WIN'!AD18+'MTT DRAW'!AD18),"-")</f>
        <v>-</v>
      </c>
      <c r="AE18" s="5">
        <f ca="1">IFERROR(('MTT DRAW'!AE18)/('MTT WIN'!AE18+'MTT DRAW'!AE18),"-")</f>
        <v>1</v>
      </c>
      <c r="AF18" s="5" t="str">
        <f ca="1">IFERROR(('MTT DRAW'!AF18)/('MTT WIN'!AF18+'MTT DRAW'!AF18),"-")</f>
        <v>-</v>
      </c>
      <c r="AG18" s="5" t="str">
        <f ca="1">IFERROR(('MTT DRAW'!AG18)/('MTT WIN'!AG18+'MTT DRAW'!AG18),"-")</f>
        <v>-</v>
      </c>
      <c r="AH18" s="5" t="str">
        <f ca="1">IFERROR(('MTT DRAW'!AH18)/('MTT WIN'!AH18+'MTT DRAW'!AH18),"-")</f>
        <v>-</v>
      </c>
      <c r="AI18" s="5">
        <f ca="1">IFERROR(('MTT DRAW'!AI18)/('MTT WIN'!AI18+'MTT DRAW'!AI18),"-")</f>
        <v>0</v>
      </c>
      <c r="AJ18" s="5">
        <f ca="1">IFERROR(('MTT DRAW'!AJ18)/('MTT WIN'!AJ18+'MTT DRAW'!AJ18),"-")</f>
        <v>0</v>
      </c>
      <c r="AK18" s="5">
        <f ca="1">IFERROR(('MTT DRAW'!AK18)/('MTT WIN'!AK18+'MTT DRAW'!AK18),"-")</f>
        <v>0</v>
      </c>
      <c r="AL18" s="5" t="str">
        <f ca="1">IFERROR(('MTT DRAW'!AL18)/('MTT WIN'!AL18+'MTT DRAW'!AL18),"-")</f>
        <v>-</v>
      </c>
      <c r="AM18" s="5" t="str">
        <f ca="1">IFERROR(('MTT DRAW'!AM18)/('MTT WIN'!AM18+'MTT DRAW'!AM18),"-")</f>
        <v>-</v>
      </c>
      <c r="AN18" s="5" t="str">
        <f ca="1">IFERROR(('MTT DRAW'!AN18)/('MTT WIN'!AN18+'MTT DRAW'!AN18),"-")</f>
        <v>-</v>
      </c>
      <c r="AO18" s="5" t="str">
        <f ca="1">IFERROR(('MTT DRAW'!AO18)/('MTT WIN'!AO18+'MTT DRAW'!AO18),"-")</f>
        <v>-</v>
      </c>
      <c r="AP18" s="5" t="str">
        <f ca="1">IFERROR(('MTT DRAW'!AP18)/('MTT WIN'!AP18+'MTT DRAW'!AP18),"-")</f>
        <v>-</v>
      </c>
      <c r="AQ18" s="5" t="str">
        <f ca="1">IFERROR(('MTT DRAW'!AQ18)/('MTT WIN'!AQ18+'MTT DRAW'!AQ18),"-")</f>
        <v>-</v>
      </c>
      <c r="AR18" s="5" t="str">
        <f ca="1">IFERROR(('MTT DRAW'!AR18)/('MTT WIN'!AR18+'MTT DRAW'!AR18),"-")</f>
        <v>-</v>
      </c>
      <c r="AS18" s="5" t="str">
        <f ca="1">IFERROR(('MTT DRAW'!AS18)/('MTT WIN'!AS18+'MTT DRAW'!AS18),"-")</f>
        <v>-</v>
      </c>
      <c r="AT18" s="5" t="str">
        <f ca="1">IFERROR(('MTT DRAW'!AT18)/('MTT WIN'!AT18+'MTT DRAW'!AT18),"-")</f>
        <v>-</v>
      </c>
      <c r="AU18" s="5" t="str">
        <f ca="1">IFERROR(('MTT DRAW'!AU18)/('MTT WIN'!AU18+'MTT DRAW'!AU18),"-")</f>
        <v>-</v>
      </c>
      <c r="AV18" s="5" t="str">
        <f ca="1">IFERROR(('MTT DRAW'!AV18)/('MTT WIN'!AV18+'MTT DRAW'!AV18),"-")</f>
        <v>-</v>
      </c>
      <c r="AW18" s="5" t="str">
        <f ca="1">IFERROR(('MTT DRAW'!AW18)/('MTT WIN'!AW18+'MTT DRAW'!AW18),"-")</f>
        <v>-</v>
      </c>
      <c r="AX18" s="5" t="str">
        <f ca="1">IFERROR(('MTT DRAW'!AX18)/('MTT WIN'!AX18+'MTT DRAW'!AX18),"-")</f>
        <v>-</v>
      </c>
      <c r="AY18" s="5" t="str">
        <f ca="1">IFERROR(('MTT DRAW'!AY18)/('MTT WIN'!AY18+'MTT DRAW'!AY18),"-")</f>
        <v>-</v>
      </c>
      <c r="AZ18" s="5" t="str">
        <f ca="1">IFERROR(('MTT DRAW'!AZ18)/('MTT WIN'!AZ18+'MTT DRAW'!AZ18),"-")</f>
        <v>-</v>
      </c>
      <c r="BA18" s="5" t="str">
        <f ca="1">IFERROR(('MTT DRAW'!BA18)/('MTT WIN'!BA18+'MTT DRAW'!BA18),"-")</f>
        <v>-</v>
      </c>
      <c r="BB18" s="5" t="str">
        <f ca="1">IFERROR(('MTT DRAW'!BB18)/('MTT WIN'!BB18+'MTT DRAW'!BB18),"-")</f>
        <v>-</v>
      </c>
      <c r="BC18" s="5" t="str">
        <f ca="1">IFERROR(('MTT DRAW'!BC18)/('MTT WIN'!BC18+'MTT DRAW'!BC18),"-")</f>
        <v>-</v>
      </c>
      <c r="BD18" s="5">
        <f ca="1">IFERROR(('MTT DRAW'!BD18)/('MTT WIN'!BD18+'MTT DRAW'!BD18),"-")</f>
        <v>0</v>
      </c>
      <c r="BE18" s="5" t="str">
        <f ca="1">IFERROR(('MTT DRAW'!BE18)/('MTT WIN'!BE18+'MTT DRAW'!BE18),"-")</f>
        <v>-</v>
      </c>
      <c r="BF18" s="5" t="str">
        <f ca="1">IFERROR(('MTT DRAW'!BF18)/('MTT WIN'!BF18+'MTT DRAW'!BF18),"-")</f>
        <v>-</v>
      </c>
    </row>
    <row r="19" spans="1:58" ht="55" customHeight="1" x14ac:dyDescent="0.3">
      <c r="A19" s="3" t="str">
        <f ca="1">MATCHUP_ABS!A19</f>
        <v>Dredge</v>
      </c>
      <c r="B19" s="5">
        <f ca="1">IFERROR(('MTT DRAW'!B19)/('MTT WIN'!B19+'MTT DRAW'!B19),"-")</f>
        <v>0.25</v>
      </c>
      <c r="C19" s="5">
        <f ca="1">IFERROR(('MTT DRAW'!C19)/('MTT WIN'!C19+'MTT DRAW'!C19),"-")</f>
        <v>0</v>
      </c>
      <c r="D19" s="5">
        <f ca="1">IFERROR(('MTT DRAW'!D19)/('MTT WIN'!D19+'MTT DRAW'!D19),"-")</f>
        <v>0</v>
      </c>
      <c r="E19" s="5">
        <f ca="1">IFERROR(('MTT DRAW'!E19)/('MTT WIN'!E19+'MTT DRAW'!E19),"-")</f>
        <v>0</v>
      </c>
      <c r="F19" s="5">
        <f ca="1">IFERROR(('MTT DRAW'!F19)/('MTT WIN'!F19+'MTT DRAW'!F19),"-")</f>
        <v>0</v>
      </c>
      <c r="G19" s="5">
        <f ca="1">IFERROR(('MTT DRAW'!G19)/('MTT WIN'!G19+'MTT DRAW'!G19),"-")</f>
        <v>0</v>
      </c>
      <c r="H19" s="5" t="str">
        <f ca="1">IFERROR(('MTT DRAW'!H19)/('MTT WIN'!H19+'MTT DRAW'!H19),"-")</f>
        <v>-</v>
      </c>
      <c r="I19" s="5">
        <f ca="1">IFERROR(('MTT DRAW'!I19)/('MTT WIN'!I19+'MTT DRAW'!I19),"-")</f>
        <v>0</v>
      </c>
      <c r="J19" s="5">
        <f ca="1">IFERROR(('MTT DRAW'!J19)/('MTT WIN'!J19+'MTT DRAW'!J19),"-")</f>
        <v>0</v>
      </c>
      <c r="K19" s="5">
        <f ca="1">IFERROR(('MTT DRAW'!K19)/('MTT WIN'!K19+'MTT DRAW'!K19),"-")</f>
        <v>0</v>
      </c>
      <c r="L19" s="5">
        <f ca="1">IFERROR(('MTT DRAW'!L19)/('MTT WIN'!L19+'MTT DRAW'!L19),"-")</f>
        <v>0</v>
      </c>
      <c r="M19" s="5">
        <f ca="1">IFERROR(('MTT DRAW'!M19)/('MTT WIN'!M19+'MTT DRAW'!M19),"-")</f>
        <v>0</v>
      </c>
      <c r="N19" s="5" t="str">
        <f ca="1">IFERROR(('MTT DRAW'!N19)/('MTT WIN'!N19+'MTT DRAW'!N19),"-")</f>
        <v>-</v>
      </c>
      <c r="O19" s="5">
        <f ca="1">IFERROR(('MTT DRAW'!O19)/('MTT WIN'!O19+'MTT DRAW'!O19),"-")</f>
        <v>0</v>
      </c>
      <c r="P19" s="5">
        <f ca="1">IFERROR(('MTT DRAW'!P19)/('MTT WIN'!P19+'MTT DRAW'!P19),"-")</f>
        <v>0.33333333333333331</v>
      </c>
      <c r="Q19" s="5">
        <f ca="1">IFERROR(('MTT DRAW'!Q19)/('MTT WIN'!Q19+'MTT DRAW'!Q19),"-")</f>
        <v>0</v>
      </c>
      <c r="R19" s="5">
        <f ca="1">IFERROR(('MTT DRAW'!R19)/('MTT WIN'!R19+'MTT DRAW'!R19),"-")</f>
        <v>0</v>
      </c>
      <c r="S19" s="5">
        <f ca="1">IFERROR(('MTT DRAW'!S19)/('MTT WIN'!S19+'MTT DRAW'!S19),"-")</f>
        <v>0</v>
      </c>
      <c r="T19" s="5" t="str">
        <f ca="1">IFERROR(('MTT DRAW'!T19)/('MTT WIN'!T19+'MTT DRAW'!T19),"-")</f>
        <v>-</v>
      </c>
      <c r="U19" s="5" t="str">
        <f ca="1">IFERROR(('MTT DRAW'!U19)/('MTT WIN'!U19+'MTT DRAW'!U19),"-")</f>
        <v>-</v>
      </c>
      <c r="V19" s="5">
        <f ca="1">IFERROR(('MTT DRAW'!V19)/('MTT WIN'!V19+'MTT DRAW'!V19),"-")</f>
        <v>1</v>
      </c>
      <c r="W19" s="5">
        <f ca="1">IFERROR(('MTT DRAW'!W19)/('MTT WIN'!W19+'MTT DRAW'!W19),"-")</f>
        <v>0</v>
      </c>
      <c r="X19" s="5" t="str">
        <f ca="1">IFERROR(('MTT DRAW'!X19)/('MTT WIN'!X19+'MTT DRAW'!X19),"-")</f>
        <v>-</v>
      </c>
      <c r="Y19" s="5" t="str">
        <f ca="1">IFERROR(('MTT DRAW'!Y19)/('MTT WIN'!Y19+'MTT DRAW'!Y19),"-")</f>
        <v>-</v>
      </c>
      <c r="Z19" s="5">
        <f ca="1">IFERROR(('MTT DRAW'!Z19)/('MTT WIN'!Z19+'MTT DRAW'!Z19),"-")</f>
        <v>0</v>
      </c>
      <c r="AA19" s="5">
        <f ca="1">IFERROR(('MTT DRAW'!AA19)/('MTT WIN'!AA19+'MTT DRAW'!AA19),"-")</f>
        <v>0</v>
      </c>
      <c r="AB19" s="5">
        <f ca="1">IFERROR(('MTT DRAW'!AB19)/('MTT WIN'!AB19+'MTT DRAW'!AB19),"-")</f>
        <v>1</v>
      </c>
      <c r="AC19" s="5" t="str">
        <f ca="1">IFERROR(('MTT DRAW'!AC19)/('MTT WIN'!AC19+'MTT DRAW'!AC19),"-")</f>
        <v>-</v>
      </c>
      <c r="AD19" s="5" t="str">
        <f ca="1">IFERROR(('MTT DRAW'!AD19)/('MTT WIN'!AD19+'MTT DRAW'!AD19),"-")</f>
        <v>-</v>
      </c>
      <c r="AE19" s="5" t="str">
        <f ca="1">IFERROR(('MTT DRAW'!AE19)/('MTT WIN'!AE19+'MTT DRAW'!AE19),"-")</f>
        <v>-</v>
      </c>
      <c r="AF19" s="5" t="str">
        <f ca="1">IFERROR(('MTT DRAW'!AF19)/('MTT WIN'!AF19+'MTT DRAW'!AF19),"-")</f>
        <v>-</v>
      </c>
      <c r="AG19" s="5" t="str">
        <f ca="1">IFERROR(('MTT DRAW'!AG19)/('MTT WIN'!AG19+'MTT DRAW'!AG19),"-")</f>
        <v>-</v>
      </c>
      <c r="AH19" s="5" t="str">
        <f ca="1">IFERROR(('MTT DRAW'!AH19)/('MTT WIN'!AH19+'MTT DRAW'!AH19),"-")</f>
        <v>-</v>
      </c>
      <c r="AI19" s="5" t="str">
        <f ca="1">IFERROR(('MTT DRAW'!AI19)/('MTT WIN'!AI19+'MTT DRAW'!AI19),"-")</f>
        <v>-</v>
      </c>
      <c r="AJ19" s="5" t="str">
        <f ca="1">IFERROR(('MTT DRAW'!AJ19)/('MTT WIN'!AJ19+'MTT DRAW'!AJ19),"-")</f>
        <v>-</v>
      </c>
      <c r="AK19" s="5" t="str">
        <f ca="1">IFERROR(('MTT DRAW'!AK19)/('MTT WIN'!AK19+'MTT DRAW'!AK19),"-")</f>
        <v>-</v>
      </c>
      <c r="AL19" s="5" t="str">
        <f ca="1">IFERROR(('MTT DRAW'!AL19)/('MTT WIN'!AL19+'MTT DRAW'!AL19),"-")</f>
        <v>-</v>
      </c>
      <c r="AM19" s="5" t="str">
        <f ca="1">IFERROR(('MTT DRAW'!AM19)/('MTT WIN'!AM19+'MTT DRAW'!AM19),"-")</f>
        <v>-</v>
      </c>
      <c r="AN19" s="5" t="str">
        <f ca="1">IFERROR(('MTT DRAW'!AN19)/('MTT WIN'!AN19+'MTT DRAW'!AN19),"-")</f>
        <v>-</v>
      </c>
      <c r="AO19" s="5" t="str">
        <f ca="1">IFERROR(('MTT DRAW'!AO19)/('MTT WIN'!AO19+'MTT DRAW'!AO19),"-")</f>
        <v>-</v>
      </c>
      <c r="AP19" s="5" t="str">
        <f ca="1">IFERROR(('MTT DRAW'!AP19)/('MTT WIN'!AP19+'MTT DRAW'!AP19),"-")</f>
        <v>-</v>
      </c>
      <c r="AQ19" s="5" t="str">
        <f ca="1">IFERROR(('MTT DRAW'!AQ19)/('MTT WIN'!AQ19+'MTT DRAW'!AQ19),"-")</f>
        <v>-</v>
      </c>
      <c r="AR19" s="5" t="str">
        <f ca="1">IFERROR(('MTT DRAW'!AR19)/('MTT WIN'!AR19+'MTT DRAW'!AR19),"-")</f>
        <v>-</v>
      </c>
      <c r="AS19" s="5" t="str">
        <f ca="1">IFERROR(('MTT DRAW'!AS19)/('MTT WIN'!AS19+'MTT DRAW'!AS19),"-")</f>
        <v>-</v>
      </c>
      <c r="AT19" s="5" t="str">
        <f ca="1">IFERROR(('MTT DRAW'!AT19)/('MTT WIN'!AT19+'MTT DRAW'!AT19),"-")</f>
        <v>-</v>
      </c>
      <c r="AU19" s="5" t="str">
        <f ca="1">IFERROR(('MTT DRAW'!AU19)/('MTT WIN'!AU19+'MTT DRAW'!AU19),"-")</f>
        <v>-</v>
      </c>
      <c r="AV19" s="5" t="str">
        <f ca="1">IFERROR(('MTT DRAW'!AV19)/('MTT WIN'!AV19+'MTT DRAW'!AV19),"-")</f>
        <v>-</v>
      </c>
      <c r="AW19" s="5" t="str">
        <f ca="1">IFERROR(('MTT DRAW'!AW19)/('MTT WIN'!AW19+'MTT DRAW'!AW19),"-")</f>
        <v>-</v>
      </c>
      <c r="AX19" s="5" t="str">
        <f ca="1">IFERROR(('MTT DRAW'!AX19)/('MTT WIN'!AX19+'MTT DRAW'!AX19),"-")</f>
        <v>-</v>
      </c>
      <c r="AY19" s="5" t="str">
        <f ca="1">IFERROR(('MTT DRAW'!AY19)/('MTT WIN'!AY19+'MTT DRAW'!AY19),"-")</f>
        <v>-</v>
      </c>
      <c r="AZ19" s="5" t="str">
        <f ca="1">IFERROR(('MTT DRAW'!AZ19)/('MTT WIN'!AZ19+'MTT DRAW'!AZ19),"-")</f>
        <v>-</v>
      </c>
      <c r="BA19" s="5" t="str">
        <f ca="1">IFERROR(('MTT DRAW'!BA19)/('MTT WIN'!BA19+'MTT DRAW'!BA19),"-")</f>
        <v>-</v>
      </c>
      <c r="BB19" s="5" t="str">
        <f ca="1">IFERROR(('MTT DRAW'!BB19)/('MTT WIN'!BB19+'MTT DRAW'!BB19),"-")</f>
        <v>-</v>
      </c>
      <c r="BC19" s="5" t="str">
        <f ca="1">IFERROR(('MTT DRAW'!BC19)/('MTT WIN'!BC19+'MTT DRAW'!BC19),"-")</f>
        <v>-</v>
      </c>
      <c r="BD19" s="5" t="str">
        <f ca="1">IFERROR(('MTT DRAW'!BD19)/('MTT WIN'!BD19+'MTT DRAW'!BD19),"-")</f>
        <v>-</v>
      </c>
      <c r="BE19" s="5" t="str">
        <f ca="1">IFERROR(('MTT DRAW'!BE19)/('MTT WIN'!BE19+'MTT DRAW'!BE19),"-")</f>
        <v>-</v>
      </c>
      <c r="BF19" s="5" t="str">
        <f ca="1">IFERROR(('MTT DRAW'!BF19)/('MTT WIN'!BF19+'MTT DRAW'!BF19),"-")</f>
        <v>-</v>
      </c>
    </row>
    <row r="20" spans="1:58" ht="55" customHeight="1" x14ac:dyDescent="0.3">
      <c r="A20" s="3" t="str">
        <f ca="1">MATCHUP_ABS!A20</f>
        <v>Flicker Tron</v>
      </c>
      <c r="B20" s="5">
        <f ca="1">IFERROR(('MTT DRAW'!B20)/('MTT WIN'!B20+'MTT DRAW'!B20),"-")</f>
        <v>0.3</v>
      </c>
      <c r="C20" s="5">
        <f ca="1">IFERROR(('MTT DRAW'!C20)/('MTT WIN'!C20+'MTT DRAW'!C20),"-")</f>
        <v>0.25</v>
      </c>
      <c r="D20" s="5">
        <f ca="1">IFERROR(('MTT DRAW'!D20)/('MTT WIN'!D20+'MTT DRAW'!D20),"-")</f>
        <v>0</v>
      </c>
      <c r="E20" s="5">
        <f ca="1">IFERROR(('MTT DRAW'!E20)/('MTT WIN'!E20+'MTT DRAW'!E20),"-")</f>
        <v>0.25</v>
      </c>
      <c r="F20" s="5" t="str">
        <f ca="1">IFERROR(('MTT DRAW'!F20)/('MTT WIN'!F20+'MTT DRAW'!F20),"-")</f>
        <v>-</v>
      </c>
      <c r="G20" s="5" t="str">
        <f ca="1">IFERROR(('MTT DRAW'!G20)/('MTT WIN'!G20+'MTT DRAW'!G20),"-")</f>
        <v>-</v>
      </c>
      <c r="H20" s="5">
        <f ca="1">IFERROR(('MTT DRAW'!H20)/('MTT WIN'!H20+'MTT DRAW'!H20),"-")</f>
        <v>0</v>
      </c>
      <c r="I20" s="5">
        <f ca="1">IFERROR(('MTT DRAW'!I20)/('MTT WIN'!I20+'MTT DRAW'!I20),"-")</f>
        <v>0</v>
      </c>
      <c r="J20" s="5">
        <f ca="1">IFERROR(('MTT DRAW'!J20)/('MTT WIN'!J20+'MTT DRAW'!J20),"-")</f>
        <v>0</v>
      </c>
      <c r="K20" s="5" t="str">
        <f ca="1">IFERROR(('MTT DRAW'!K20)/('MTT WIN'!K20+'MTT DRAW'!K20),"-")</f>
        <v>-</v>
      </c>
      <c r="L20" s="5">
        <f ca="1">IFERROR(('MTT DRAW'!L20)/('MTT WIN'!L20+'MTT DRAW'!L20),"-")</f>
        <v>0.5</v>
      </c>
      <c r="M20" s="5">
        <f ca="1">IFERROR(('MTT DRAW'!M20)/('MTT WIN'!M20+'MTT DRAW'!M20),"-")</f>
        <v>0</v>
      </c>
      <c r="N20" s="5" t="str">
        <f ca="1">IFERROR(('MTT DRAW'!N20)/('MTT WIN'!N20+'MTT DRAW'!N20),"-")</f>
        <v>-</v>
      </c>
      <c r="O20" s="5">
        <f ca="1">IFERROR(('MTT DRAW'!O20)/('MTT WIN'!O20+'MTT DRAW'!O20),"-")</f>
        <v>0</v>
      </c>
      <c r="P20" s="5">
        <f ca="1">IFERROR(('MTT DRAW'!P20)/('MTT WIN'!P20+'MTT DRAW'!P20),"-")</f>
        <v>0</v>
      </c>
      <c r="Q20" s="5" t="str">
        <f ca="1">IFERROR(('MTT DRAW'!Q20)/('MTT WIN'!Q20+'MTT DRAW'!Q20),"-")</f>
        <v>-</v>
      </c>
      <c r="R20" s="5" t="str">
        <f ca="1">IFERROR(('MTT DRAW'!R20)/('MTT WIN'!R20+'MTT DRAW'!R20),"-")</f>
        <v>-</v>
      </c>
      <c r="S20" s="5">
        <f ca="1">IFERROR(('MTT DRAW'!S20)/('MTT WIN'!S20+'MTT DRAW'!S20),"-")</f>
        <v>0</v>
      </c>
      <c r="T20" s="5">
        <f ca="1">IFERROR(('MTT DRAW'!T20)/('MTT WIN'!T20+'MTT DRAW'!T20),"-")</f>
        <v>0</v>
      </c>
      <c r="U20" s="5">
        <f ca="1">IFERROR(('MTT DRAW'!U20)/('MTT WIN'!U20+'MTT DRAW'!U20),"-")</f>
        <v>0</v>
      </c>
      <c r="V20" s="5" t="str">
        <f ca="1">IFERROR(('MTT DRAW'!V20)/('MTT WIN'!V20+'MTT DRAW'!V20),"-")</f>
        <v>-</v>
      </c>
      <c r="W20" s="5" t="str">
        <f ca="1">IFERROR(('MTT DRAW'!W20)/('MTT WIN'!W20+'MTT DRAW'!W20),"-")</f>
        <v>-</v>
      </c>
      <c r="X20" s="5" t="str">
        <f ca="1">IFERROR(('MTT DRAW'!X20)/('MTT WIN'!X20+'MTT DRAW'!X20),"-")</f>
        <v>-</v>
      </c>
      <c r="Y20" s="5" t="str">
        <f ca="1">IFERROR(('MTT DRAW'!Y20)/('MTT WIN'!Y20+'MTT DRAW'!Y20),"-")</f>
        <v>-</v>
      </c>
      <c r="Z20" s="5" t="str">
        <f ca="1">IFERROR(('MTT DRAW'!Z20)/('MTT WIN'!Z20+'MTT DRAW'!Z20),"-")</f>
        <v>-</v>
      </c>
      <c r="AA20" s="5" t="str">
        <f ca="1">IFERROR(('MTT DRAW'!AA20)/('MTT WIN'!AA20+'MTT DRAW'!AA20),"-")</f>
        <v>-</v>
      </c>
      <c r="AB20" s="5" t="str">
        <f ca="1">IFERROR(('MTT DRAW'!AB20)/('MTT WIN'!AB20+'MTT DRAW'!AB20),"-")</f>
        <v>-</v>
      </c>
      <c r="AC20" s="5">
        <f ca="1">IFERROR(('MTT DRAW'!AC20)/('MTT WIN'!AC20+'MTT DRAW'!AC20),"-")</f>
        <v>0.5</v>
      </c>
      <c r="AD20" s="5" t="str">
        <f ca="1">IFERROR(('MTT DRAW'!AD20)/('MTT WIN'!AD20+'MTT DRAW'!AD20),"-")</f>
        <v>-</v>
      </c>
      <c r="AE20" s="5" t="str">
        <f ca="1">IFERROR(('MTT DRAW'!AE20)/('MTT WIN'!AE20+'MTT DRAW'!AE20),"-")</f>
        <v>-</v>
      </c>
      <c r="AF20" s="5" t="str">
        <f ca="1">IFERROR(('MTT DRAW'!AF20)/('MTT WIN'!AF20+'MTT DRAW'!AF20),"-")</f>
        <v>-</v>
      </c>
      <c r="AG20" s="5" t="str">
        <f ca="1">IFERROR(('MTT DRAW'!AG20)/('MTT WIN'!AG20+'MTT DRAW'!AG20),"-")</f>
        <v>-</v>
      </c>
      <c r="AH20" s="5" t="str">
        <f ca="1">IFERROR(('MTT DRAW'!AH20)/('MTT WIN'!AH20+'MTT DRAW'!AH20),"-")</f>
        <v>-</v>
      </c>
      <c r="AI20" s="5" t="str">
        <f ca="1">IFERROR(('MTT DRAW'!AI20)/('MTT WIN'!AI20+'MTT DRAW'!AI20),"-")</f>
        <v>-</v>
      </c>
      <c r="AJ20" s="5" t="str">
        <f ca="1">IFERROR(('MTT DRAW'!AJ20)/('MTT WIN'!AJ20+'MTT DRAW'!AJ20),"-")</f>
        <v>-</v>
      </c>
      <c r="AK20" s="5" t="str">
        <f ca="1">IFERROR(('MTT DRAW'!AK20)/('MTT WIN'!AK20+'MTT DRAW'!AK20),"-")</f>
        <v>-</v>
      </c>
      <c r="AL20" s="5" t="str">
        <f ca="1">IFERROR(('MTT DRAW'!AL20)/('MTT WIN'!AL20+'MTT DRAW'!AL20),"-")</f>
        <v>-</v>
      </c>
      <c r="AM20" s="5" t="str">
        <f ca="1">IFERROR(('MTT DRAW'!AM20)/('MTT WIN'!AM20+'MTT DRAW'!AM20),"-")</f>
        <v>-</v>
      </c>
      <c r="AN20" s="5" t="str">
        <f ca="1">IFERROR(('MTT DRAW'!AN20)/('MTT WIN'!AN20+'MTT DRAW'!AN20),"-")</f>
        <v>-</v>
      </c>
      <c r="AO20" s="5">
        <f ca="1">IFERROR(('MTT DRAW'!AO20)/('MTT WIN'!AO20+'MTT DRAW'!AO20),"-")</f>
        <v>0</v>
      </c>
      <c r="AP20" s="5" t="str">
        <f ca="1">IFERROR(('MTT DRAW'!AP20)/('MTT WIN'!AP20+'MTT DRAW'!AP20),"-")</f>
        <v>-</v>
      </c>
      <c r="AQ20" s="5" t="str">
        <f ca="1">IFERROR(('MTT DRAW'!AQ20)/('MTT WIN'!AQ20+'MTT DRAW'!AQ20),"-")</f>
        <v>-</v>
      </c>
      <c r="AR20" s="5">
        <f ca="1">IFERROR(('MTT DRAW'!AR20)/('MTT WIN'!AR20+'MTT DRAW'!AR20),"-")</f>
        <v>0</v>
      </c>
      <c r="AS20" s="5" t="str">
        <f ca="1">IFERROR(('MTT DRAW'!AS20)/('MTT WIN'!AS20+'MTT DRAW'!AS20),"-")</f>
        <v>-</v>
      </c>
      <c r="AT20" s="5" t="str">
        <f ca="1">IFERROR(('MTT DRAW'!AT20)/('MTT WIN'!AT20+'MTT DRAW'!AT20),"-")</f>
        <v>-</v>
      </c>
      <c r="AU20" s="5" t="str">
        <f ca="1">IFERROR(('MTT DRAW'!AU20)/('MTT WIN'!AU20+'MTT DRAW'!AU20),"-")</f>
        <v>-</v>
      </c>
      <c r="AV20" s="5" t="str">
        <f ca="1">IFERROR(('MTT DRAW'!AV20)/('MTT WIN'!AV20+'MTT DRAW'!AV20),"-")</f>
        <v>-</v>
      </c>
      <c r="AW20" s="5">
        <f ca="1">IFERROR(('MTT DRAW'!AW20)/('MTT WIN'!AW20+'MTT DRAW'!AW20),"-")</f>
        <v>0</v>
      </c>
      <c r="AX20" s="5" t="str">
        <f ca="1">IFERROR(('MTT DRAW'!AX20)/('MTT WIN'!AX20+'MTT DRAW'!AX20),"-")</f>
        <v>-</v>
      </c>
      <c r="AY20" s="5" t="str">
        <f ca="1">IFERROR(('MTT DRAW'!AY20)/('MTT WIN'!AY20+'MTT DRAW'!AY20),"-")</f>
        <v>-</v>
      </c>
      <c r="AZ20" s="5" t="str">
        <f ca="1">IFERROR(('MTT DRAW'!AZ20)/('MTT WIN'!AZ20+'MTT DRAW'!AZ20),"-")</f>
        <v>-</v>
      </c>
      <c r="BA20" s="5" t="str">
        <f ca="1">IFERROR(('MTT DRAW'!BA20)/('MTT WIN'!BA20+'MTT DRAW'!BA20),"-")</f>
        <v>-</v>
      </c>
      <c r="BB20" s="5" t="str">
        <f ca="1">IFERROR(('MTT DRAW'!BB20)/('MTT WIN'!BB20+'MTT DRAW'!BB20),"-")</f>
        <v>-</v>
      </c>
      <c r="BC20" s="5">
        <f ca="1">IFERROR(('MTT DRAW'!BC20)/('MTT WIN'!BC20+'MTT DRAW'!BC20),"-")</f>
        <v>0</v>
      </c>
      <c r="BD20" s="5" t="str">
        <f ca="1">IFERROR(('MTT DRAW'!BD20)/('MTT WIN'!BD20+'MTT DRAW'!BD20),"-")</f>
        <v>-</v>
      </c>
      <c r="BE20" s="5" t="str">
        <f ca="1">IFERROR(('MTT DRAW'!BE20)/('MTT WIN'!BE20+'MTT DRAW'!BE20),"-")</f>
        <v>-</v>
      </c>
      <c r="BF20" s="5" t="str">
        <f ca="1">IFERROR(('MTT DRAW'!BF20)/('MTT WIN'!BF20+'MTT DRAW'!BF20),"-")</f>
        <v>-</v>
      </c>
    </row>
    <row r="21" spans="1:58" ht="55" customHeight="1" x14ac:dyDescent="0.3">
      <c r="A21" s="3" t="str">
        <f ca="1">MATCHUP_ABS!A21</f>
        <v>Izzet Terror</v>
      </c>
      <c r="B21" s="5">
        <f ca="1">IFERROR(('MTT DRAW'!B21)/('MTT WIN'!B21+'MTT DRAW'!B21),"-")</f>
        <v>0.15384615384615385</v>
      </c>
      <c r="C21" s="5">
        <f ca="1">IFERROR(('MTT DRAW'!C21)/('MTT WIN'!C21+'MTT DRAW'!C21),"-")</f>
        <v>0</v>
      </c>
      <c r="D21" s="5">
        <f ca="1">IFERROR(('MTT DRAW'!D21)/('MTT WIN'!D21+'MTT DRAW'!D21),"-")</f>
        <v>0.25</v>
      </c>
      <c r="E21" s="5">
        <f ca="1">IFERROR(('MTT DRAW'!E21)/('MTT WIN'!E21+'MTT DRAW'!E21),"-")</f>
        <v>0</v>
      </c>
      <c r="F21" s="5">
        <f ca="1">IFERROR(('MTT DRAW'!F21)/('MTT WIN'!F21+'MTT DRAW'!F21),"-")</f>
        <v>0</v>
      </c>
      <c r="G21" s="5">
        <f ca="1">IFERROR(('MTT DRAW'!G21)/('MTT WIN'!G21+'MTT DRAW'!G21),"-")</f>
        <v>0</v>
      </c>
      <c r="H21" s="5">
        <f ca="1">IFERROR(('MTT DRAW'!H21)/('MTT WIN'!H21+'MTT DRAW'!H21),"-")</f>
        <v>0</v>
      </c>
      <c r="I21" s="5">
        <f ca="1">IFERROR(('MTT DRAW'!I21)/('MTT WIN'!I21+'MTT DRAW'!I21),"-")</f>
        <v>0</v>
      </c>
      <c r="J21" s="5">
        <f ca="1">IFERROR(('MTT DRAW'!J21)/('MTT WIN'!J21+'MTT DRAW'!J21),"-")</f>
        <v>0</v>
      </c>
      <c r="K21" s="5" t="str">
        <f ca="1">IFERROR(('MTT DRAW'!K21)/('MTT WIN'!K21+'MTT DRAW'!K21),"-")</f>
        <v>-</v>
      </c>
      <c r="L21" s="5">
        <f ca="1">IFERROR(('MTT DRAW'!L21)/('MTT WIN'!L21+'MTT DRAW'!L21),"-")</f>
        <v>0</v>
      </c>
      <c r="M21" s="5">
        <f ca="1">IFERROR(('MTT DRAW'!M21)/('MTT WIN'!M21+'MTT DRAW'!M21),"-")</f>
        <v>0</v>
      </c>
      <c r="N21" s="5">
        <f ca="1">IFERROR(('MTT DRAW'!N21)/('MTT WIN'!N21+'MTT DRAW'!N21),"-")</f>
        <v>0</v>
      </c>
      <c r="O21" s="5" t="str">
        <f ca="1">IFERROR(('MTT DRAW'!O21)/('MTT WIN'!O21+'MTT DRAW'!O21),"-")</f>
        <v>-</v>
      </c>
      <c r="P21" s="5">
        <f ca="1">IFERROR(('MTT DRAW'!P21)/('MTT WIN'!P21+'MTT DRAW'!P21),"-")</f>
        <v>0.33333333333333331</v>
      </c>
      <c r="Q21" s="5">
        <f ca="1">IFERROR(('MTT DRAW'!Q21)/('MTT WIN'!Q21+'MTT DRAW'!Q21),"-")</f>
        <v>0</v>
      </c>
      <c r="R21" s="5">
        <f ca="1">IFERROR(('MTT DRAW'!R21)/('MTT WIN'!R21+'MTT DRAW'!R21),"-")</f>
        <v>0</v>
      </c>
      <c r="S21" s="5" t="str">
        <f ca="1">IFERROR(('MTT DRAW'!S21)/('MTT WIN'!S21+'MTT DRAW'!S21),"-")</f>
        <v>-</v>
      </c>
      <c r="T21" s="5">
        <f ca="1">IFERROR(('MTT DRAW'!T21)/('MTT WIN'!T21+'MTT DRAW'!T21),"-")</f>
        <v>0</v>
      </c>
      <c r="U21" s="5" t="str">
        <f ca="1">IFERROR(('MTT DRAW'!U21)/('MTT WIN'!U21+'MTT DRAW'!U21),"-")</f>
        <v>-</v>
      </c>
      <c r="V21" s="5" t="str">
        <f ca="1">IFERROR(('MTT DRAW'!V21)/('MTT WIN'!V21+'MTT DRAW'!V21),"-")</f>
        <v>-</v>
      </c>
      <c r="W21" s="5" t="str">
        <f ca="1">IFERROR(('MTT DRAW'!W21)/('MTT WIN'!W21+'MTT DRAW'!W21),"-")</f>
        <v>-</v>
      </c>
      <c r="X21" s="5" t="str">
        <f ca="1">IFERROR(('MTT DRAW'!X21)/('MTT WIN'!X21+'MTT DRAW'!X21),"-")</f>
        <v>-</v>
      </c>
      <c r="Y21" s="5" t="str">
        <f ca="1">IFERROR(('MTT DRAW'!Y21)/('MTT WIN'!Y21+'MTT DRAW'!Y21),"-")</f>
        <v>-</v>
      </c>
      <c r="Z21" s="5">
        <f ca="1">IFERROR(('MTT DRAW'!Z21)/('MTT WIN'!Z21+'MTT DRAW'!Z21),"-")</f>
        <v>0</v>
      </c>
      <c r="AA21" s="5" t="str">
        <f ca="1">IFERROR(('MTT DRAW'!AA21)/('MTT WIN'!AA21+'MTT DRAW'!AA21),"-")</f>
        <v>-</v>
      </c>
      <c r="AB21" s="5" t="str">
        <f ca="1">IFERROR(('MTT DRAW'!AB21)/('MTT WIN'!AB21+'MTT DRAW'!AB21),"-")</f>
        <v>-</v>
      </c>
      <c r="AC21" s="5" t="str">
        <f ca="1">IFERROR(('MTT DRAW'!AC21)/('MTT WIN'!AC21+'MTT DRAW'!AC21),"-")</f>
        <v>-</v>
      </c>
      <c r="AD21" s="5" t="str">
        <f ca="1">IFERROR(('MTT DRAW'!AD21)/('MTT WIN'!AD21+'MTT DRAW'!AD21),"-")</f>
        <v>-</v>
      </c>
      <c r="AE21" s="5" t="str">
        <f ca="1">IFERROR(('MTT DRAW'!AE21)/('MTT WIN'!AE21+'MTT DRAW'!AE21),"-")</f>
        <v>-</v>
      </c>
      <c r="AF21" s="5" t="str">
        <f ca="1">IFERROR(('MTT DRAW'!AF21)/('MTT WIN'!AF21+'MTT DRAW'!AF21),"-")</f>
        <v>-</v>
      </c>
      <c r="AG21" s="5">
        <f ca="1">IFERROR(('MTT DRAW'!AG21)/('MTT WIN'!AG21+'MTT DRAW'!AG21),"-")</f>
        <v>0</v>
      </c>
      <c r="AH21" s="5" t="str">
        <f ca="1">IFERROR(('MTT DRAW'!AH21)/('MTT WIN'!AH21+'MTT DRAW'!AH21),"-")</f>
        <v>-</v>
      </c>
      <c r="AI21" s="5" t="str">
        <f ca="1">IFERROR(('MTT DRAW'!AI21)/('MTT WIN'!AI21+'MTT DRAW'!AI21),"-")</f>
        <v>-</v>
      </c>
      <c r="AJ21" s="5" t="str">
        <f ca="1">IFERROR(('MTT DRAW'!AJ21)/('MTT WIN'!AJ21+'MTT DRAW'!AJ21),"-")</f>
        <v>-</v>
      </c>
      <c r="AK21" s="5" t="str">
        <f ca="1">IFERROR(('MTT DRAW'!AK21)/('MTT WIN'!AK21+'MTT DRAW'!AK21),"-")</f>
        <v>-</v>
      </c>
      <c r="AL21" s="5">
        <f ca="1">IFERROR(('MTT DRAW'!AL21)/('MTT WIN'!AL21+'MTT DRAW'!AL21),"-")</f>
        <v>0</v>
      </c>
      <c r="AM21" s="5" t="str">
        <f ca="1">IFERROR(('MTT DRAW'!AM21)/('MTT WIN'!AM21+'MTT DRAW'!AM21),"-")</f>
        <v>-</v>
      </c>
      <c r="AN21" s="5" t="str">
        <f ca="1">IFERROR(('MTT DRAW'!AN21)/('MTT WIN'!AN21+'MTT DRAW'!AN21),"-")</f>
        <v>-</v>
      </c>
      <c r="AO21" s="5">
        <f ca="1">IFERROR(('MTT DRAW'!AO21)/('MTT WIN'!AO21+'MTT DRAW'!AO21),"-")</f>
        <v>0</v>
      </c>
      <c r="AP21" s="5" t="str">
        <f ca="1">IFERROR(('MTT DRAW'!AP21)/('MTT WIN'!AP21+'MTT DRAW'!AP21),"-")</f>
        <v>-</v>
      </c>
      <c r="AQ21" s="5" t="str">
        <f ca="1">IFERROR(('MTT DRAW'!AQ21)/('MTT WIN'!AQ21+'MTT DRAW'!AQ21),"-")</f>
        <v>-</v>
      </c>
      <c r="AR21" s="5" t="str">
        <f ca="1">IFERROR(('MTT DRAW'!AR21)/('MTT WIN'!AR21+'MTT DRAW'!AR21),"-")</f>
        <v>-</v>
      </c>
      <c r="AS21" s="5">
        <f ca="1">IFERROR(('MTT DRAW'!AS21)/('MTT WIN'!AS21+'MTT DRAW'!AS21),"-")</f>
        <v>0</v>
      </c>
      <c r="AT21" s="5" t="str">
        <f ca="1">IFERROR(('MTT DRAW'!AT21)/('MTT WIN'!AT21+'MTT DRAW'!AT21),"-")</f>
        <v>-</v>
      </c>
      <c r="AU21" s="5" t="str">
        <f ca="1">IFERROR(('MTT DRAW'!AU21)/('MTT WIN'!AU21+'MTT DRAW'!AU21),"-")</f>
        <v>-</v>
      </c>
      <c r="AV21" s="5" t="str">
        <f ca="1">IFERROR(('MTT DRAW'!AV21)/('MTT WIN'!AV21+'MTT DRAW'!AV21),"-")</f>
        <v>-</v>
      </c>
      <c r="AW21" s="5" t="str">
        <f ca="1">IFERROR(('MTT DRAW'!AW21)/('MTT WIN'!AW21+'MTT DRAW'!AW21),"-")</f>
        <v>-</v>
      </c>
      <c r="AX21" s="5" t="str">
        <f ca="1">IFERROR(('MTT DRAW'!AX21)/('MTT WIN'!AX21+'MTT DRAW'!AX21),"-")</f>
        <v>-</v>
      </c>
      <c r="AY21" s="5" t="str">
        <f ca="1">IFERROR(('MTT DRAW'!AY21)/('MTT WIN'!AY21+'MTT DRAW'!AY21),"-")</f>
        <v>-</v>
      </c>
      <c r="AZ21" s="5" t="str">
        <f ca="1">IFERROR(('MTT DRAW'!AZ21)/('MTT WIN'!AZ21+'MTT DRAW'!AZ21),"-")</f>
        <v>-</v>
      </c>
      <c r="BA21" s="5" t="str">
        <f ca="1">IFERROR(('MTT DRAW'!BA21)/('MTT WIN'!BA21+'MTT DRAW'!BA21),"-")</f>
        <v>-</v>
      </c>
      <c r="BB21" s="5" t="str">
        <f ca="1">IFERROR(('MTT DRAW'!BB21)/('MTT WIN'!BB21+'MTT DRAW'!BB21),"-")</f>
        <v>-</v>
      </c>
      <c r="BC21" s="5" t="str">
        <f ca="1">IFERROR(('MTT DRAW'!BC21)/('MTT WIN'!BC21+'MTT DRAW'!BC21),"-")</f>
        <v>-</v>
      </c>
      <c r="BD21" s="5" t="str">
        <f ca="1">IFERROR(('MTT DRAW'!BD21)/('MTT WIN'!BD21+'MTT DRAW'!BD21),"-")</f>
        <v>-</v>
      </c>
      <c r="BE21" s="5" t="str">
        <f ca="1">IFERROR(('MTT DRAW'!BE21)/('MTT WIN'!BE21+'MTT DRAW'!BE21),"-")</f>
        <v>-</v>
      </c>
      <c r="BF21" s="5" t="str">
        <f ca="1">IFERROR(('MTT DRAW'!BF21)/('MTT WIN'!BF21+'MTT DRAW'!BF21),"-")</f>
        <v>-</v>
      </c>
    </row>
    <row r="22" spans="1:58" ht="55" customHeight="1" x14ac:dyDescent="0.3">
      <c r="A22" s="3" t="str">
        <f ca="1">MATCHUP_ABS!A22</f>
        <v>Boros Synth</v>
      </c>
      <c r="B22" s="5">
        <f ca="1">IFERROR(('MTT DRAW'!B22)/('MTT WIN'!B22+'MTT DRAW'!B22),"-")</f>
        <v>0.14285714285714285</v>
      </c>
      <c r="C22" s="5">
        <f ca="1">IFERROR(('MTT DRAW'!C22)/('MTT WIN'!C22+'MTT DRAW'!C22),"-")</f>
        <v>0</v>
      </c>
      <c r="D22" s="5" t="str">
        <f ca="1">IFERROR(('MTT DRAW'!D22)/('MTT WIN'!D22+'MTT DRAW'!D22),"-")</f>
        <v>-</v>
      </c>
      <c r="E22" s="5">
        <f ca="1">IFERROR(('MTT DRAW'!E22)/('MTT WIN'!E22+'MTT DRAW'!E22),"-")</f>
        <v>0</v>
      </c>
      <c r="F22" s="5">
        <f ca="1">IFERROR(('MTT DRAW'!F22)/('MTT WIN'!F22+'MTT DRAW'!F22),"-")</f>
        <v>0</v>
      </c>
      <c r="G22" s="5">
        <f ca="1">IFERROR(('MTT DRAW'!G22)/('MTT WIN'!G22+'MTT DRAW'!G22),"-")</f>
        <v>0</v>
      </c>
      <c r="H22" s="5">
        <f ca="1">IFERROR(('MTT DRAW'!H22)/('MTT WIN'!H22+'MTT DRAW'!H22),"-")</f>
        <v>0</v>
      </c>
      <c r="I22" s="5">
        <f ca="1">IFERROR(('MTT DRAW'!I22)/('MTT WIN'!I22+'MTT DRAW'!I22),"-")</f>
        <v>0.5</v>
      </c>
      <c r="J22" s="5">
        <f ca="1">IFERROR(('MTT DRAW'!J22)/('MTT WIN'!J22+'MTT DRAW'!J22),"-")</f>
        <v>0</v>
      </c>
      <c r="K22" s="5">
        <f ca="1">IFERROR(('MTT DRAW'!K22)/('MTT WIN'!K22+'MTT DRAW'!K22),"-")</f>
        <v>0</v>
      </c>
      <c r="L22" s="5">
        <f ca="1">IFERROR(('MTT DRAW'!L22)/('MTT WIN'!L22+'MTT DRAW'!L22),"-")</f>
        <v>0</v>
      </c>
      <c r="M22" s="5" t="str">
        <f ca="1">IFERROR(('MTT DRAW'!M22)/('MTT WIN'!M22+'MTT DRAW'!M22),"-")</f>
        <v>-</v>
      </c>
      <c r="N22" s="5">
        <f ca="1">IFERROR(('MTT DRAW'!N22)/('MTT WIN'!N22+'MTT DRAW'!N22),"-")</f>
        <v>0</v>
      </c>
      <c r="O22" s="5">
        <f ca="1">IFERROR(('MTT DRAW'!O22)/('MTT WIN'!O22+'MTT DRAW'!O22),"-")</f>
        <v>0</v>
      </c>
      <c r="P22" s="5" t="str">
        <f ca="1">IFERROR(('MTT DRAW'!P22)/('MTT WIN'!P22+'MTT DRAW'!P22),"-")</f>
        <v>-</v>
      </c>
      <c r="Q22" s="5">
        <f ca="1">IFERROR(('MTT DRAW'!Q22)/('MTT WIN'!Q22+'MTT DRAW'!Q22),"-")</f>
        <v>0</v>
      </c>
      <c r="R22" s="5" t="str">
        <f ca="1">IFERROR(('MTT DRAW'!R22)/('MTT WIN'!R22+'MTT DRAW'!R22),"-")</f>
        <v>-</v>
      </c>
      <c r="S22" s="5">
        <f ca="1">IFERROR(('MTT DRAW'!S22)/('MTT WIN'!S22+'MTT DRAW'!S22),"-")</f>
        <v>1</v>
      </c>
      <c r="T22" s="5" t="str">
        <f ca="1">IFERROR(('MTT DRAW'!T22)/('MTT WIN'!T22+'MTT DRAW'!T22),"-")</f>
        <v>-</v>
      </c>
      <c r="U22" s="5" t="str">
        <f ca="1">IFERROR(('MTT DRAW'!U22)/('MTT WIN'!U22+'MTT DRAW'!U22),"-")</f>
        <v>-</v>
      </c>
      <c r="V22" s="5" t="str">
        <f ca="1">IFERROR(('MTT DRAW'!V22)/('MTT WIN'!V22+'MTT DRAW'!V22),"-")</f>
        <v>-</v>
      </c>
      <c r="W22" s="5">
        <f ca="1">IFERROR(('MTT DRAW'!W22)/('MTT WIN'!W22+'MTT DRAW'!W22),"-")</f>
        <v>0</v>
      </c>
      <c r="X22" s="5">
        <f ca="1">IFERROR(('MTT DRAW'!X22)/('MTT WIN'!X22+'MTT DRAW'!X22),"-")</f>
        <v>1</v>
      </c>
      <c r="Y22" s="5" t="str">
        <f ca="1">IFERROR(('MTT DRAW'!Y22)/('MTT WIN'!Y22+'MTT DRAW'!Y22),"-")</f>
        <v>-</v>
      </c>
      <c r="Z22" s="5" t="str">
        <f ca="1">IFERROR(('MTT DRAW'!Z22)/('MTT WIN'!Z22+'MTT DRAW'!Z22),"-")</f>
        <v>-</v>
      </c>
      <c r="AA22" s="5">
        <f ca="1">IFERROR(('MTT DRAW'!AA22)/('MTT WIN'!AA22+'MTT DRAW'!AA22),"-")</f>
        <v>0</v>
      </c>
      <c r="AB22" s="5" t="str">
        <f ca="1">IFERROR(('MTT DRAW'!AB22)/('MTT WIN'!AB22+'MTT DRAW'!AB22),"-")</f>
        <v>-</v>
      </c>
      <c r="AC22" s="5" t="str">
        <f ca="1">IFERROR(('MTT DRAW'!AC22)/('MTT WIN'!AC22+'MTT DRAW'!AC22),"-")</f>
        <v>-</v>
      </c>
      <c r="AD22" s="5" t="str">
        <f ca="1">IFERROR(('MTT DRAW'!AD22)/('MTT WIN'!AD22+'MTT DRAW'!AD22),"-")</f>
        <v>-</v>
      </c>
      <c r="AE22" s="5" t="str">
        <f ca="1">IFERROR(('MTT DRAW'!AE22)/('MTT WIN'!AE22+'MTT DRAW'!AE22),"-")</f>
        <v>-</v>
      </c>
      <c r="AF22" s="5" t="str">
        <f ca="1">IFERROR(('MTT DRAW'!AF22)/('MTT WIN'!AF22+'MTT DRAW'!AF22),"-")</f>
        <v>-</v>
      </c>
      <c r="AG22" s="5">
        <f ca="1">IFERROR(('MTT DRAW'!AG22)/('MTT WIN'!AG22+'MTT DRAW'!AG22),"-")</f>
        <v>0</v>
      </c>
      <c r="AH22" s="5" t="str">
        <f ca="1">IFERROR(('MTT DRAW'!AH22)/('MTT WIN'!AH22+'MTT DRAW'!AH22),"-")</f>
        <v>-</v>
      </c>
      <c r="AI22" s="5" t="str">
        <f ca="1">IFERROR(('MTT DRAW'!AI22)/('MTT WIN'!AI22+'MTT DRAW'!AI22),"-")</f>
        <v>-</v>
      </c>
      <c r="AJ22" s="5" t="str">
        <f ca="1">IFERROR(('MTT DRAW'!AJ22)/('MTT WIN'!AJ22+'MTT DRAW'!AJ22),"-")</f>
        <v>-</v>
      </c>
      <c r="AK22" s="5" t="str">
        <f ca="1">IFERROR(('MTT DRAW'!AK22)/('MTT WIN'!AK22+'MTT DRAW'!AK22),"-")</f>
        <v>-</v>
      </c>
      <c r="AL22" s="5" t="str">
        <f ca="1">IFERROR(('MTT DRAW'!AL22)/('MTT WIN'!AL22+'MTT DRAW'!AL22),"-")</f>
        <v>-</v>
      </c>
      <c r="AM22" s="5" t="str">
        <f ca="1">IFERROR(('MTT DRAW'!AM22)/('MTT WIN'!AM22+'MTT DRAW'!AM22),"-")</f>
        <v>-</v>
      </c>
      <c r="AN22" s="5" t="str">
        <f ca="1">IFERROR(('MTT DRAW'!AN22)/('MTT WIN'!AN22+'MTT DRAW'!AN22),"-")</f>
        <v>-</v>
      </c>
      <c r="AO22" s="5" t="str">
        <f ca="1">IFERROR(('MTT DRAW'!AO22)/('MTT WIN'!AO22+'MTT DRAW'!AO22),"-")</f>
        <v>-</v>
      </c>
      <c r="AP22" s="5" t="str">
        <f ca="1">IFERROR(('MTT DRAW'!AP22)/('MTT WIN'!AP22+'MTT DRAW'!AP22),"-")</f>
        <v>-</v>
      </c>
      <c r="AQ22" s="5" t="str">
        <f ca="1">IFERROR(('MTT DRAW'!AQ22)/('MTT WIN'!AQ22+'MTT DRAW'!AQ22),"-")</f>
        <v>-</v>
      </c>
      <c r="AR22" s="5" t="str">
        <f ca="1">IFERROR(('MTT DRAW'!AR22)/('MTT WIN'!AR22+'MTT DRAW'!AR22),"-")</f>
        <v>-</v>
      </c>
      <c r="AS22" s="5" t="str">
        <f ca="1">IFERROR(('MTT DRAW'!AS22)/('MTT WIN'!AS22+'MTT DRAW'!AS22),"-")</f>
        <v>-</v>
      </c>
      <c r="AT22" s="5" t="str">
        <f ca="1">IFERROR(('MTT DRAW'!AT22)/('MTT WIN'!AT22+'MTT DRAW'!AT22),"-")</f>
        <v>-</v>
      </c>
      <c r="AU22" s="5" t="str">
        <f ca="1">IFERROR(('MTT DRAW'!AU22)/('MTT WIN'!AU22+'MTT DRAW'!AU22),"-")</f>
        <v>-</v>
      </c>
      <c r="AV22" s="5" t="str">
        <f ca="1">IFERROR(('MTT DRAW'!AV22)/('MTT WIN'!AV22+'MTT DRAW'!AV22),"-")</f>
        <v>-</v>
      </c>
      <c r="AW22" s="5" t="str">
        <f ca="1">IFERROR(('MTT DRAW'!AW22)/('MTT WIN'!AW22+'MTT DRAW'!AW22),"-")</f>
        <v>-</v>
      </c>
      <c r="AX22" s="5" t="str">
        <f ca="1">IFERROR(('MTT DRAW'!AX22)/('MTT WIN'!AX22+'MTT DRAW'!AX22),"-")</f>
        <v>-</v>
      </c>
      <c r="AY22" s="5" t="str">
        <f ca="1">IFERROR(('MTT DRAW'!AY22)/('MTT WIN'!AY22+'MTT DRAW'!AY22),"-")</f>
        <v>-</v>
      </c>
      <c r="AZ22" s="5" t="str">
        <f ca="1">IFERROR(('MTT DRAW'!AZ22)/('MTT WIN'!AZ22+'MTT DRAW'!AZ22),"-")</f>
        <v>-</v>
      </c>
      <c r="BA22" s="5" t="str">
        <f ca="1">IFERROR(('MTT DRAW'!BA22)/('MTT WIN'!BA22+'MTT DRAW'!BA22),"-")</f>
        <v>-</v>
      </c>
      <c r="BB22" s="5" t="str">
        <f ca="1">IFERROR(('MTT DRAW'!BB22)/('MTT WIN'!BB22+'MTT DRAW'!BB22),"-")</f>
        <v>-</v>
      </c>
      <c r="BC22" s="5" t="str">
        <f ca="1">IFERROR(('MTT DRAW'!BC22)/('MTT WIN'!BC22+'MTT DRAW'!BC22),"-")</f>
        <v>-</v>
      </c>
      <c r="BD22" s="5" t="str">
        <f ca="1">IFERROR(('MTT DRAW'!BD22)/('MTT WIN'!BD22+'MTT DRAW'!BD22),"-")</f>
        <v>-</v>
      </c>
      <c r="BE22" s="5" t="str">
        <f ca="1">IFERROR(('MTT DRAW'!BE22)/('MTT WIN'!BE22+'MTT DRAW'!BE22),"-")</f>
        <v>-</v>
      </c>
      <c r="BF22" s="5" t="str">
        <f ca="1">IFERROR(('MTT DRAW'!BF22)/('MTT WIN'!BF22+'MTT DRAW'!BF22),"-")</f>
        <v>-</v>
      </c>
    </row>
    <row r="23" spans="1:58" ht="55" customHeight="1" x14ac:dyDescent="0.3">
      <c r="A23" s="3" t="str">
        <f ca="1">MATCHUP_ABS!A23</f>
        <v>Bogles</v>
      </c>
      <c r="B23" s="5">
        <f ca="1">IFERROR(('MTT DRAW'!B23)/('MTT WIN'!B23+'MTT DRAW'!B23),"-")</f>
        <v>0</v>
      </c>
      <c r="C23" s="5">
        <f ca="1">IFERROR(('MTT DRAW'!C23)/('MTT WIN'!C23+'MTT DRAW'!C23),"-")</f>
        <v>0</v>
      </c>
      <c r="D23" s="5">
        <f ca="1">IFERROR(('MTT DRAW'!D23)/('MTT WIN'!D23+'MTT DRAW'!D23),"-")</f>
        <v>0</v>
      </c>
      <c r="E23" s="5" t="str">
        <f ca="1">IFERROR(('MTT DRAW'!E23)/('MTT WIN'!E23+'MTT DRAW'!E23),"-")</f>
        <v>-</v>
      </c>
      <c r="F23" s="5">
        <f ca="1">IFERROR(('MTT DRAW'!F23)/('MTT WIN'!F23+'MTT DRAW'!F23),"-")</f>
        <v>0</v>
      </c>
      <c r="G23" s="5">
        <f ca="1">IFERROR(('MTT DRAW'!G23)/('MTT WIN'!G23+'MTT DRAW'!G23),"-")</f>
        <v>0</v>
      </c>
      <c r="H23" s="5" t="str">
        <f ca="1">IFERROR(('MTT DRAW'!H23)/('MTT WIN'!H23+'MTT DRAW'!H23),"-")</f>
        <v>-</v>
      </c>
      <c r="I23" s="5">
        <f ca="1">IFERROR(('MTT DRAW'!I23)/('MTT WIN'!I23+'MTT DRAW'!I23),"-")</f>
        <v>0.5</v>
      </c>
      <c r="J23" s="5" t="str">
        <f ca="1">IFERROR(('MTT DRAW'!J23)/('MTT WIN'!J23+'MTT DRAW'!J23),"-")</f>
        <v>-</v>
      </c>
      <c r="K23" s="5">
        <f ca="1">IFERROR(('MTT DRAW'!K23)/('MTT WIN'!K23+'MTT DRAW'!K23),"-")</f>
        <v>0</v>
      </c>
      <c r="L23" s="5" t="str">
        <f ca="1">IFERROR(('MTT DRAW'!L23)/('MTT WIN'!L23+'MTT DRAW'!L23),"-")</f>
        <v>-</v>
      </c>
      <c r="M23" s="5" t="str">
        <f ca="1">IFERROR(('MTT DRAW'!M23)/('MTT WIN'!M23+'MTT DRAW'!M23),"-")</f>
        <v>-</v>
      </c>
      <c r="N23" s="5" t="str">
        <f ca="1">IFERROR(('MTT DRAW'!N23)/('MTT WIN'!N23+'MTT DRAW'!N23),"-")</f>
        <v>-</v>
      </c>
      <c r="O23" s="5" t="str">
        <f ca="1">IFERROR(('MTT DRAW'!O23)/('MTT WIN'!O23+'MTT DRAW'!O23),"-")</f>
        <v>-</v>
      </c>
      <c r="P23" s="5" t="str">
        <f ca="1">IFERROR(('MTT DRAW'!P23)/('MTT WIN'!P23+'MTT DRAW'!P23),"-")</f>
        <v>-</v>
      </c>
      <c r="Q23" s="5" t="str">
        <f ca="1">IFERROR(('MTT DRAW'!Q23)/('MTT WIN'!Q23+'MTT DRAW'!Q23),"-")</f>
        <v>-</v>
      </c>
      <c r="R23" s="5">
        <f ca="1">IFERROR(('MTT DRAW'!R23)/('MTT WIN'!R23+'MTT DRAW'!R23),"-")</f>
        <v>0.5</v>
      </c>
      <c r="S23" s="5">
        <f ca="1">IFERROR(('MTT DRAW'!S23)/('MTT WIN'!S23+'MTT DRAW'!S23),"-")</f>
        <v>0</v>
      </c>
      <c r="T23" s="5" t="str">
        <f ca="1">IFERROR(('MTT DRAW'!T23)/('MTT WIN'!T23+'MTT DRAW'!T23),"-")</f>
        <v>-</v>
      </c>
      <c r="U23" s="5">
        <f ca="1">IFERROR(('MTT DRAW'!U23)/('MTT WIN'!U23+'MTT DRAW'!U23),"-")</f>
        <v>0</v>
      </c>
      <c r="V23" s="5">
        <f ca="1">IFERROR(('MTT DRAW'!V23)/('MTT WIN'!V23+'MTT DRAW'!V23),"-")</f>
        <v>0</v>
      </c>
      <c r="W23" s="5" t="str">
        <f ca="1">IFERROR(('MTT DRAW'!W23)/('MTT WIN'!W23+'MTT DRAW'!W23),"-")</f>
        <v>-</v>
      </c>
      <c r="X23" s="5" t="str">
        <f ca="1">IFERROR(('MTT DRAW'!X23)/('MTT WIN'!X23+'MTT DRAW'!X23),"-")</f>
        <v>-</v>
      </c>
      <c r="Y23" s="5">
        <f ca="1">IFERROR(('MTT DRAW'!Y23)/('MTT WIN'!Y23+'MTT DRAW'!Y23),"-")</f>
        <v>0</v>
      </c>
      <c r="Z23" s="5" t="str">
        <f ca="1">IFERROR(('MTT DRAW'!Z23)/('MTT WIN'!Z23+'MTT DRAW'!Z23),"-")</f>
        <v>-</v>
      </c>
      <c r="AA23" s="5" t="str">
        <f ca="1">IFERROR(('MTT DRAW'!AA23)/('MTT WIN'!AA23+'MTT DRAW'!AA23),"-")</f>
        <v>-</v>
      </c>
      <c r="AB23" s="5">
        <f ca="1">IFERROR(('MTT DRAW'!AB23)/('MTT WIN'!AB23+'MTT DRAW'!AB23),"-")</f>
        <v>0</v>
      </c>
      <c r="AC23" s="5">
        <f ca="1">IFERROR(('MTT DRAW'!AC23)/('MTT WIN'!AC23+'MTT DRAW'!AC23),"-")</f>
        <v>0</v>
      </c>
      <c r="AD23" s="5" t="str">
        <f ca="1">IFERROR(('MTT DRAW'!AD23)/('MTT WIN'!AD23+'MTT DRAW'!AD23),"-")</f>
        <v>-</v>
      </c>
      <c r="AE23" s="5" t="str">
        <f ca="1">IFERROR(('MTT DRAW'!AE23)/('MTT WIN'!AE23+'MTT DRAW'!AE23),"-")</f>
        <v>-</v>
      </c>
      <c r="AF23" s="5" t="str">
        <f ca="1">IFERROR(('MTT DRAW'!AF23)/('MTT WIN'!AF23+'MTT DRAW'!AF23),"-")</f>
        <v>-</v>
      </c>
      <c r="AG23" s="5" t="str">
        <f ca="1">IFERROR(('MTT DRAW'!AG23)/('MTT WIN'!AG23+'MTT DRAW'!AG23),"-")</f>
        <v>-</v>
      </c>
      <c r="AH23" s="5" t="str">
        <f ca="1">IFERROR(('MTT DRAW'!AH23)/('MTT WIN'!AH23+'MTT DRAW'!AH23),"-")</f>
        <v>-</v>
      </c>
      <c r="AI23" s="5" t="str">
        <f ca="1">IFERROR(('MTT DRAW'!AI23)/('MTT WIN'!AI23+'MTT DRAW'!AI23),"-")</f>
        <v>-</v>
      </c>
      <c r="AJ23" s="5" t="str">
        <f ca="1">IFERROR(('MTT DRAW'!AJ23)/('MTT WIN'!AJ23+'MTT DRAW'!AJ23),"-")</f>
        <v>-</v>
      </c>
      <c r="AK23" s="5" t="str">
        <f ca="1">IFERROR(('MTT DRAW'!AK23)/('MTT WIN'!AK23+'MTT DRAW'!AK23),"-")</f>
        <v>-</v>
      </c>
      <c r="AL23" s="5" t="str">
        <f ca="1">IFERROR(('MTT DRAW'!AL23)/('MTT WIN'!AL23+'MTT DRAW'!AL23),"-")</f>
        <v>-</v>
      </c>
      <c r="AM23" s="5" t="str">
        <f ca="1">IFERROR(('MTT DRAW'!AM23)/('MTT WIN'!AM23+'MTT DRAW'!AM23),"-")</f>
        <v>-</v>
      </c>
      <c r="AN23" s="5">
        <f ca="1">IFERROR(('MTT DRAW'!AN23)/('MTT WIN'!AN23+'MTT DRAW'!AN23),"-")</f>
        <v>0</v>
      </c>
      <c r="AO23" s="5" t="str">
        <f ca="1">IFERROR(('MTT DRAW'!AO23)/('MTT WIN'!AO23+'MTT DRAW'!AO23),"-")</f>
        <v>-</v>
      </c>
      <c r="AP23" s="5" t="str">
        <f ca="1">IFERROR(('MTT DRAW'!AP23)/('MTT WIN'!AP23+'MTT DRAW'!AP23),"-")</f>
        <v>-</v>
      </c>
      <c r="AQ23" s="5" t="str">
        <f ca="1">IFERROR(('MTT DRAW'!AQ23)/('MTT WIN'!AQ23+'MTT DRAW'!AQ23),"-")</f>
        <v>-</v>
      </c>
      <c r="AR23" s="5" t="str">
        <f ca="1">IFERROR(('MTT DRAW'!AR23)/('MTT WIN'!AR23+'MTT DRAW'!AR23),"-")</f>
        <v>-</v>
      </c>
      <c r="AS23" s="5" t="str">
        <f ca="1">IFERROR(('MTT DRAW'!AS23)/('MTT WIN'!AS23+'MTT DRAW'!AS23),"-")</f>
        <v>-</v>
      </c>
      <c r="AT23" s="5" t="str">
        <f ca="1">IFERROR(('MTT DRAW'!AT23)/('MTT WIN'!AT23+'MTT DRAW'!AT23),"-")</f>
        <v>-</v>
      </c>
      <c r="AU23" s="5" t="str">
        <f ca="1">IFERROR(('MTT DRAW'!AU23)/('MTT WIN'!AU23+'MTT DRAW'!AU23),"-")</f>
        <v>-</v>
      </c>
      <c r="AV23" s="5" t="str">
        <f ca="1">IFERROR(('MTT DRAW'!AV23)/('MTT WIN'!AV23+'MTT DRAW'!AV23),"-")</f>
        <v>-</v>
      </c>
      <c r="AW23" s="5" t="str">
        <f ca="1">IFERROR(('MTT DRAW'!AW23)/('MTT WIN'!AW23+'MTT DRAW'!AW23),"-")</f>
        <v>-</v>
      </c>
      <c r="AX23" s="5" t="str">
        <f ca="1">IFERROR(('MTT DRAW'!AX23)/('MTT WIN'!AX23+'MTT DRAW'!AX23),"-")</f>
        <v>-</v>
      </c>
      <c r="AY23" s="5" t="str">
        <f ca="1">IFERROR(('MTT DRAW'!AY23)/('MTT WIN'!AY23+'MTT DRAW'!AY23),"-")</f>
        <v>-</v>
      </c>
      <c r="AZ23" s="5" t="str">
        <f ca="1">IFERROR(('MTT DRAW'!AZ23)/('MTT WIN'!AZ23+'MTT DRAW'!AZ23),"-")</f>
        <v>-</v>
      </c>
      <c r="BA23" s="5">
        <f ca="1">IFERROR(('MTT DRAW'!BA23)/('MTT WIN'!BA23+'MTT DRAW'!BA23),"-")</f>
        <v>0</v>
      </c>
      <c r="BB23" s="5" t="str">
        <f ca="1">IFERROR(('MTT DRAW'!BB23)/('MTT WIN'!BB23+'MTT DRAW'!BB23),"-")</f>
        <v>-</v>
      </c>
      <c r="BC23" s="5" t="str">
        <f ca="1">IFERROR(('MTT DRAW'!BC23)/('MTT WIN'!BC23+'MTT DRAW'!BC23),"-")</f>
        <v>-</v>
      </c>
      <c r="BD23" s="5" t="str">
        <f ca="1">IFERROR(('MTT DRAW'!BD23)/('MTT WIN'!BD23+'MTT DRAW'!BD23),"-")</f>
        <v>-</v>
      </c>
      <c r="BE23" s="5" t="str">
        <f ca="1">IFERROR(('MTT DRAW'!BE23)/('MTT WIN'!BE23+'MTT DRAW'!BE23),"-")</f>
        <v>-</v>
      </c>
      <c r="BF23" s="5" t="str">
        <f ca="1">IFERROR(('MTT DRAW'!BF23)/('MTT WIN'!BF23+'MTT DRAW'!BF23),"-")</f>
        <v>-</v>
      </c>
    </row>
    <row r="24" spans="1:58" ht="55" customHeight="1" x14ac:dyDescent="0.3">
      <c r="A24" s="3" t="str">
        <f ca="1">MATCHUP_ABS!A24</f>
        <v>Walls</v>
      </c>
      <c r="B24" s="5">
        <f ca="1">IFERROR(('MTT DRAW'!B24)/('MTT WIN'!B24+'MTT DRAW'!B24),"-")</f>
        <v>0.33333333333333331</v>
      </c>
      <c r="C24" s="5">
        <f ca="1">IFERROR(('MTT DRAW'!C24)/('MTT WIN'!C24+'MTT DRAW'!C24),"-")</f>
        <v>0</v>
      </c>
      <c r="D24" s="5">
        <f ca="1">IFERROR(('MTT DRAW'!D24)/('MTT WIN'!D24+'MTT DRAW'!D24),"-")</f>
        <v>0</v>
      </c>
      <c r="E24" s="5">
        <f ca="1">IFERROR(('MTT DRAW'!E24)/('MTT WIN'!E24+'MTT DRAW'!E24),"-")</f>
        <v>0</v>
      </c>
      <c r="F24" s="5">
        <f ca="1">IFERROR(('MTT DRAW'!F24)/('MTT WIN'!F24+'MTT DRAW'!F24),"-")</f>
        <v>0</v>
      </c>
      <c r="G24" s="5">
        <f ca="1">IFERROR(('MTT DRAW'!G24)/('MTT WIN'!G24+'MTT DRAW'!G24),"-")</f>
        <v>0</v>
      </c>
      <c r="H24" s="5">
        <f ca="1">IFERROR(('MTT DRAW'!H24)/('MTT WIN'!H24+'MTT DRAW'!H24),"-")</f>
        <v>0</v>
      </c>
      <c r="I24" s="5">
        <f ca="1">IFERROR(('MTT DRAW'!I24)/('MTT WIN'!I24+'MTT DRAW'!I24),"-")</f>
        <v>0</v>
      </c>
      <c r="J24" s="5">
        <f ca="1">IFERROR(('MTT DRAW'!J24)/('MTT WIN'!J24+'MTT DRAW'!J24),"-")</f>
        <v>0</v>
      </c>
      <c r="K24" s="5">
        <f ca="1">IFERROR(('MTT DRAW'!K24)/('MTT WIN'!K24+'MTT DRAW'!K24),"-")</f>
        <v>0</v>
      </c>
      <c r="L24" s="5" t="str">
        <f ca="1">IFERROR(('MTT DRAW'!L24)/('MTT WIN'!L24+'MTT DRAW'!L24),"-")</f>
        <v>-</v>
      </c>
      <c r="M24" s="5">
        <f ca="1">IFERROR(('MTT DRAW'!M24)/('MTT WIN'!M24+'MTT DRAW'!M24),"-")</f>
        <v>0</v>
      </c>
      <c r="N24" s="5">
        <f ca="1">IFERROR(('MTT DRAW'!N24)/('MTT WIN'!N24+'MTT DRAW'!N24),"-")</f>
        <v>0</v>
      </c>
      <c r="O24" s="5" t="str">
        <f ca="1">IFERROR(('MTT DRAW'!O24)/('MTT WIN'!O24+'MTT DRAW'!O24),"-")</f>
        <v>-</v>
      </c>
      <c r="P24" s="5" t="str">
        <f ca="1">IFERROR(('MTT DRAW'!P24)/('MTT WIN'!P24+'MTT DRAW'!P24),"-")</f>
        <v>-</v>
      </c>
      <c r="Q24" s="5" t="str">
        <f ca="1">IFERROR(('MTT DRAW'!Q24)/('MTT WIN'!Q24+'MTT DRAW'!Q24),"-")</f>
        <v>-</v>
      </c>
      <c r="R24" s="5">
        <f ca="1">IFERROR(('MTT DRAW'!R24)/('MTT WIN'!R24+'MTT DRAW'!R24),"-")</f>
        <v>0</v>
      </c>
      <c r="S24" s="5">
        <f ca="1">IFERROR(('MTT DRAW'!S24)/('MTT WIN'!S24+'MTT DRAW'!S24),"-")</f>
        <v>0</v>
      </c>
      <c r="T24" s="5" t="str">
        <f ca="1">IFERROR(('MTT DRAW'!T24)/('MTT WIN'!T24+'MTT DRAW'!T24),"-")</f>
        <v>-</v>
      </c>
      <c r="U24" s="5" t="str">
        <f ca="1">IFERROR(('MTT DRAW'!U24)/('MTT WIN'!U24+'MTT DRAW'!U24),"-")</f>
        <v>-</v>
      </c>
      <c r="V24" s="5">
        <f ca="1">IFERROR(('MTT DRAW'!V24)/('MTT WIN'!V24+'MTT DRAW'!V24),"-")</f>
        <v>1</v>
      </c>
      <c r="W24" s="5">
        <f ca="1">IFERROR(('MTT DRAW'!W24)/('MTT WIN'!W24+'MTT DRAW'!W24),"-")</f>
        <v>0</v>
      </c>
      <c r="X24" s="5" t="str">
        <f ca="1">IFERROR(('MTT DRAW'!X24)/('MTT WIN'!X24+'MTT DRAW'!X24),"-")</f>
        <v>-</v>
      </c>
      <c r="Y24" s="5" t="str">
        <f ca="1">IFERROR(('MTT DRAW'!Y24)/('MTT WIN'!Y24+'MTT DRAW'!Y24),"-")</f>
        <v>-</v>
      </c>
      <c r="Z24" s="5" t="str">
        <f ca="1">IFERROR(('MTT DRAW'!Z24)/('MTT WIN'!Z24+'MTT DRAW'!Z24),"-")</f>
        <v>-</v>
      </c>
      <c r="AA24" s="5" t="str">
        <f ca="1">IFERROR(('MTT DRAW'!AA24)/('MTT WIN'!AA24+'MTT DRAW'!AA24),"-")</f>
        <v>-</v>
      </c>
      <c r="AB24" s="5" t="str">
        <f ca="1">IFERROR(('MTT DRAW'!AB24)/('MTT WIN'!AB24+'MTT DRAW'!AB24),"-")</f>
        <v>-</v>
      </c>
      <c r="AC24" s="5" t="str">
        <f ca="1">IFERROR(('MTT DRAW'!AC24)/('MTT WIN'!AC24+'MTT DRAW'!AC24),"-")</f>
        <v>-</v>
      </c>
      <c r="AD24" s="5" t="str">
        <f ca="1">IFERROR(('MTT DRAW'!AD24)/('MTT WIN'!AD24+'MTT DRAW'!AD24),"-")</f>
        <v>-</v>
      </c>
      <c r="AE24" s="5" t="str">
        <f ca="1">IFERROR(('MTT DRAW'!AE24)/('MTT WIN'!AE24+'MTT DRAW'!AE24),"-")</f>
        <v>-</v>
      </c>
      <c r="AF24" s="5" t="str">
        <f ca="1">IFERROR(('MTT DRAW'!AF24)/('MTT WIN'!AF24+'MTT DRAW'!AF24),"-")</f>
        <v>-</v>
      </c>
      <c r="AG24" s="5" t="str">
        <f ca="1">IFERROR(('MTT DRAW'!AG24)/('MTT WIN'!AG24+'MTT DRAW'!AG24),"-")</f>
        <v>-</v>
      </c>
      <c r="AH24" s="5" t="str">
        <f ca="1">IFERROR(('MTT DRAW'!AH24)/('MTT WIN'!AH24+'MTT DRAW'!AH24),"-")</f>
        <v>-</v>
      </c>
      <c r="AI24" s="5" t="str">
        <f ca="1">IFERROR(('MTT DRAW'!AI24)/('MTT WIN'!AI24+'MTT DRAW'!AI24),"-")</f>
        <v>-</v>
      </c>
      <c r="AJ24" s="5" t="str">
        <f ca="1">IFERROR(('MTT DRAW'!AJ24)/('MTT WIN'!AJ24+'MTT DRAW'!AJ24),"-")</f>
        <v>-</v>
      </c>
      <c r="AK24" s="5" t="str">
        <f ca="1">IFERROR(('MTT DRAW'!AK24)/('MTT WIN'!AK24+'MTT DRAW'!AK24),"-")</f>
        <v>-</v>
      </c>
      <c r="AL24" s="5" t="str">
        <f ca="1">IFERROR(('MTT DRAW'!AL24)/('MTT WIN'!AL24+'MTT DRAW'!AL24),"-")</f>
        <v>-</v>
      </c>
      <c r="AM24" s="5" t="str">
        <f ca="1">IFERROR(('MTT DRAW'!AM24)/('MTT WIN'!AM24+'MTT DRAW'!AM24),"-")</f>
        <v>-</v>
      </c>
      <c r="AN24" s="5" t="str">
        <f ca="1">IFERROR(('MTT DRAW'!AN24)/('MTT WIN'!AN24+'MTT DRAW'!AN24),"-")</f>
        <v>-</v>
      </c>
      <c r="AO24" s="5" t="str">
        <f ca="1">IFERROR(('MTT DRAW'!AO24)/('MTT WIN'!AO24+'MTT DRAW'!AO24),"-")</f>
        <v>-</v>
      </c>
      <c r="AP24" s="5" t="str">
        <f ca="1">IFERROR(('MTT DRAW'!AP24)/('MTT WIN'!AP24+'MTT DRAW'!AP24),"-")</f>
        <v>-</v>
      </c>
      <c r="AQ24" s="5" t="str">
        <f ca="1">IFERROR(('MTT DRAW'!AQ24)/('MTT WIN'!AQ24+'MTT DRAW'!AQ24),"-")</f>
        <v>-</v>
      </c>
      <c r="AR24" s="5" t="str">
        <f ca="1">IFERROR(('MTT DRAW'!AR24)/('MTT WIN'!AR24+'MTT DRAW'!AR24),"-")</f>
        <v>-</v>
      </c>
      <c r="AS24" s="5" t="str">
        <f ca="1">IFERROR(('MTT DRAW'!AS24)/('MTT WIN'!AS24+'MTT DRAW'!AS24),"-")</f>
        <v>-</v>
      </c>
      <c r="AT24" s="5" t="str">
        <f ca="1">IFERROR(('MTT DRAW'!AT24)/('MTT WIN'!AT24+'MTT DRAW'!AT24),"-")</f>
        <v>-</v>
      </c>
      <c r="AU24" s="5" t="str">
        <f ca="1">IFERROR(('MTT DRAW'!AU24)/('MTT WIN'!AU24+'MTT DRAW'!AU24),"-")</f>
        <v>-</v>
      </c>
      <c r="AV24" s="5" t="str">
        <f ca="1">IFERROR(('MTT DRAW'!AV24)/('MTT WIN'!AV24+'MTT DRAW'!AV24),"-")</f>
        <v>-</v>
      </c>
      <c r="AW24" s="5" t="str">
        <f ca="1">IFERROR(('MTT DRAW'!AW24)/('MTT WIN'!AW24+'MTT DRAW'!AW24),"-")</f>
        <v>-</v>
      </c>
      <c r="AX24" s="5" t="str">
        <f ca="1">IFERROR(('MTT DRAW'!AX24)/('MTT WIN'!AX24+'MTT DRAW'!AX24),"-")</f>
        <v>-</v>
      </c>
      <c r="AY24" s="5" t="str">
        <f ca="1">IFERROR(('MTT DRAW'!AY24)/('MTT WIN'!AY24+'MTT DRAW'!AY24),"-")</f>
        <v>-</v>
      </c>
      <c r="AZ24" s="5" t="str">
        <f ca="1">IFERROR(('MTT DRAW'!AZ24)/('MTT WIN'!AZ24+'MTT DRAW'!AZ24),"-")</f>
        <v>-</v>
      </c>
      <c r="BA24" s="5" t="str">
        <f ca="1">IFERROR(('MTT DRAW'!BA24)/('MTT WIN'!BA24+'MTT DRAW'!BA24),"-")</f>
        <v>-</v>
      </c>
      <c r="BB24" s="5" t="str">
        <f ca="1">IFERROR(('MTT DRAW'!BB24)/('MTT WIN'!BB24+'MTT DRAW'!BB24),"-")</f>
        <v>-</v>
      </c>
      <c r="BC24" s="5" t="str">
        <f ca="1">IFERROR(('MTT DRAW'!BC24)/('MTT WIN'!BC24+'MTT DRAW'!BC24),"-")</f>
        <v>-</v>
      </c>
      <c r="BD24" s="5" t="str">
        <f ca="1">IFERROR(('MTT DRAW'!BD24)/('MTT WIN'!BD24+'MTT DRAW'!BD24),"-")</f>
        <v>-</v>
      </c>
      <c r="BE24" s="5" t="str">
        <f ca="1">IFERROR(('MTT DRAW'!BE24)/('MTT WIN'!BE24+'MTT DRAW'!BE24),"-")</f>
        <v>-</v>
      </c>
      <c r="BF24" s="5" t="str">
        <f ca="1">IFERROR(('MTT DRAW'!BF24)/('MTT WIN'!BF24+'MTT DRAW'!BF24),"-")</f>
        <v>-</v>
      </c>
    </row>
    <row r="25" spans="1:58" ht="55" customHeight="1" x14ac:dyDescent="0.3">
      <c r="A25" s="3" t="str">
        <f ca="1">MATCHUP_ABS!A25</f>
        <v>Mardu Synth</v>
      </c>
      <c r="B25" s="5">
        <f ca="1">IFERROR(('MTT DRAW'!B25)/('MTT WIN'!B25+'MTT DRAW'!B25),"-")</f>
        <v>0</v>
      </c>
      <c r="C25" s="5">
        <f ca="1">IFERROR(('MTT DRAW'!C25)/('MTT WIN'!C25+'MTT DRAW'!C25),"-")</f>
        <v>0</v>
      </c>
      <c r="D25" s="5">
        <f ca="1">IFERROR(('MTT DRAW'!D25)/('MTT WIN'!D25+'MTT DRAW'!D25),"-")</f>
        <v>0</v>
      </c>
      <c r="E25" s="5">
        <f ca="1">IFERROR(('MTT DRAW'!E25)/('MTT WIN'!E25+'MTT DRAW'!E25),"-")</f>
        <v>0</v>
      </c>
      <c r="F25" s="5">
        <f ca="1">IFERROR(('MTT DRAW'!F25)/('MTT WIN'!F25+'MTT DRAW'!F25),"-")</f>
        <v>0.2</v>
      </c>
      <c r="G25" s="5">
        <f ca="1">IFERROR(('MTT DRAW'!G25)/('MTT WIN'!G25+'MTT DRAW'!G25),"-")</f>
        <v>0.33333333333333331</v>
      </c>
      <c r="H25" s="5">
        <f ca="1">IFERROR(('MTT DRAW'!H25)/('MTT WIN'!H25+'MTT DRAW'!H25),"-")</f>
        <v>0</v>
      </c>
      <c r="I25" s="5">
        <f ca="1">IFERROR(('MTT DRAW'!I25)/('MTT WIN'!I25+'MTT DRAW'!I25),"-")</f>
        <v>0</v>
      </c>
      <c r="J25" s="5">
        <f ca="1">IFERROR(('MTT DRAW'!J25)/('MTT WIN'!J25+'MTT DRAW'!J25),"-")</f>
        <v>0</v>
      </c>
      <c r="K25" s="5">
        <f ca="1">IFERROR(('MTT DRAW'!K25)/('MTT WIN'!K25+'MTT DRAW'!K25),"-")</f>
        <v>0</v>
      </c>
      <c r="L25" s="5" t="str">
        <f ca="1">IFERROR(('MTT DRAW'!L25)/('MTT WIN'!L25+'MTT DRAW'!L25),"-")</f>
        <v>-</v>
      </c>
      <c r="M25" s="5" t="str">
        <f ca="1">IFERROR(('MTT DRAW'!M25)/('MTT WIN'!M25+'MTT DRAW'!M25),"-")</f>
        <v>-</v>
      </c>
      <c r="N25" s="5" t="str">
        <f ca="1">IFERROR(('MTT DRAW'!N25)/('MTT WIN'!N25+'MTT DRAW'!N25),"-")</f>
        <v>-</v>
      </c>
      <c r="O25" s="5">
        <f ca="1">IFERROR(('MTT DRAW'!O25)/('MTT WIN'!O25+'MTT DRAW'!O25),"-")</f>
        <v>0.5</v>
      </c>
      <c r="P25" s="5">
        <f ca="1">IFERROR(('MTT DRAW'!P25)/('MTT WIN'!P25+'MTT DRAW'!P25),"-")</f>
        <v>0</v>
      </c>
      <c r="Q25" s="5" t="str">
        <f ca="1">IFERROR(('MTT DRAW'!Q25)/('MTT WIN'!Q25+'MTT DRAW'!Q25),"-")</f>
        <v>-</v>
      </c>
      <c r="R25" s="5">
        <f ca="1">IFERROR(('MTT DRAW'!R25)/('MTT WIN'!R25+'MTT DRAW'!R25),"-")</f>
        <v>0</v>
      </c>
      <c r="S25" s="5" t="str">
        <f ca="1">IFERROR(('MTT DRAW'!S25)/('MTT WIN'!S25+'MTT DRAW'!S25),"-")</f>
        <v>-</v>
      </c>
      <c r="T25" s="5">
        <f ca="1">IFERROR(('MTT DRAW'!T25)/('MTT WIN'!T25+'MTT DRAW'!T25),"-")</f>
        <v>0</v>
      </c>
      <c r="U25" s="5">
        <f ca="1">IFERROR(('MTT DRAW'!U25)/('MTT WIN'!U25+'MTT DRAW'!U25),"-")</f>
        <v>0</v>
      </c>
      <c r="V25" s="5" t="str">
        <f ca="1">IFERROR(('MTT DRAW'!V25)/('MTT WIN'!V25+'MTT DRAW'!V25),"-")</f>
        <v>-</v>
      </c>
      <c r="W25" s="5">
        <f ca="1">IFERROR(('MTT DRAW'!W25)/('MTT WIN'!W25+'MTT DRAW'!W25),"-")</f>
        <v>0</v>
      </c>
      <c r="X25" s="5" t="str">
        <f ca="1">IFERROR(('MTT DRAW'!X25)/('MTT WIN'!X25+'MTT DRAW'!X25),"-")</f>
        <v>-</v>
      </c>
      <c r="Y25" s="5" t="str">
        <f ca="1">IFERROR(('MTT DRAW'!Y25)/('MTT WIN'!Y25+'MTT DRAW'!Y25),"-")</f>
        <v>-</v>
      </c>
      <c r="Z25" s="5" t="str">
        <f ca="1">IFERROR(('MTT DRAW'!Z25)/('MTT WIN'!Z25+'MTT DRAW'!Z25),"-")</f>
        <v>-</v>
      </c>
      <c r="AA25" s="5">
        <f ca="1">IFERROR(('MTT DRAW'!AA25)/('MTT WIN'!AA25+'MTT DRAW'!AA25),"-")</f>
        <v>0</v>
      </c>
      <c r="AB25" s="5" t="str">
        <f ca="1">IFERROR(('MTT DRAW'!AB25)/('MTT WIN'!AB25+'MTT DRAW'!AB25),"-")</f>
        <v>-</v>
      </c>
      <c r="AC25" s="5" t="str">
        <f ca="1">IFERROR(('MTT DRAW'!AC25)/('MTT WIN'!AC25+'MTT DRAW'!AC25),"-")</f>
        <v>-</v>
      </c>
      <c r="AD25" s="5" t="str">
        <f ca="1">IFERROR(('MTT DRAW'!AD25)/('MTT WIN'!AD25+'MTT DRAW'!AD25),"-")</f>
        <v>-</v>
      </c>
      <c r="AE25" s="5" t="str">
        <f ca="1">IFERROR(('MTT DRAW'!AE25)/('MTT WIN'!AE25+'MTT DRAW'!AE25),"-")</f>
        <v>-</v>
      </c>
      <c r="AF25" s="5" t="str">
        <f ca="1">IFERROR(('MTT DRAW'!AF25)/('MTT WIN'!AF25+'MTT DRAW'!AF25),"-")</f>
        <v>-</v>
      </c>
      <c r="AG25" s="5" t="str">
        <f ca="1">IFERROR(('MTT DRAW'!AG25)/('MTT WIN'!AG25+'MTT DRAW'!AG25),"-")</f>
        <v>-</v>
      </c>
      <c r="AH25" s="5" t="str">
        <f ca="1">IFERROR(('MTT DRAW'!AH25)/('MTT WIN'!AH25+'MTT DRAW'!AH25),"-")</f>
        <v>-</v>
      </c>
      <c r="AI25" s="5" t="str">
        <f ca="1">IFERROR(('MTT DRAW'!AI25)/('MTT WIN'!AI25+'MTT DRAW'!AI25),"-")</f>
        <v>-</v>
      </c>
      <c r="AJ25" s="5" t="str">
        <f ca="1">IFERROR(('MTT DRAW'!AJ25)/('MTT WIN'!AJ25+'MTT DRAW'!AJ25),"-")</f>
        <v>-</v>
      </c>
      <c r="AK25" s="5" t="str">
        <f ca="1">IFERROR(('MTT DRAW'!AK25)/('MTT WIN'!AK25+'MTT DRAW'!AK25),"-")</f>
        <v>-</v>
      </c>
      <c r="AL25" s="5" t="str">
        <f ca="1">IFERROR(('MTT DRAW'!AL25)/('MTT WIN'!AL25+'MTT DRAW'!AL25),"-")</f>
        <v>-</v>
      </c>
      <c r="AM25" s="5">
        <f ca="1">IFERROR(('MTT DRAW'!AM25)/('MTT WIN'!AM25+'MTT DRAW'!AM25),"-")</f>
        <v>0</v>
      </c>
      <c r="AN25" s="5" t="str">
        <f ca="1">IFERROR(('MTT DRAW'!AN25)/('MTT WIN'!AN25+'MTT DRAW'!AN25),"-")</f>
        <v>-</v>
      </c>
      <c r="AO25" s="5" t="str">
        <f ca="1">IFERROR(('MTT DRAW'!AO25)/('MTT WIN'!AO25+'MTT DRAW'!AO25),"-")</f>
        <v>-</v>
      </c>
      <c r="AP25" s="5" t="str">
        <f ca="1">IFERROR(('MTT DRAW'!AP25)/('MTT WIN'!AP25+'MTT DRAW'!AP25),"-")</f>
        <v>-</v>
      </c>
      <c r="AQ25" s="5" t="str">
        <f ca="1">IFERROR(('MTT DRAW'!AQ25)/('MTT WIN'!AQ25+'MTT DRAW'!AQ25),"-")</f>
        <v>-</v>
      </c>
      <c r="AR25" s="5" t="str">
        <f ca="1">IFERROR(('MTT DRAW'!AR25)/('MTT WIN'!AR25+'MTT DRAW'!AR25),"-")</f>
        <v>-</v>
      </c>
      <c r="AS25" s="5" t="str">
        <f ca="1">IFERROR(('MTT DRAW'!AS25)/('MTT WIN'!AS25+'MTT DRAW'!AS25),"-")</f>
        <v>-</v>
      </c>
      <c r="AT25" s="5" t="str">
        <f ca="1">IFERROR(('MTT DRAW'!AT25)/('MTT WIN'!AT25+'MTT DRAW'!AT25),"-")</f>
        <v>-</v>
      </c>
      <c r="AU25" s="5" t="str">
        <f ca="1">IFERROR(('MTT DRAW'!AU25)/('MTT WIN'!AU25+'MTT DRAW'!AU25),"-")</f>
        <v>-</v>
      </c>
      <c r="AV25" s="5" t="str">
        <f ca="1">IFERROR(('MTT DRAW'!AV25)/('MTT WIN'!AV25+'MTT DRAW'!AV25),"-")</f>
        <v>-</v>
      </c>
      <c r="AW25" s="5" t="str">
        <f ca="1">IFERROR(('MTT DRAW'!AW25)/('MTT WIN'!AW25+'MTT DRAW'!AW25),"-")</f>
        <v>-</v>
      </c>
      <c r="AX25" s="5" t="str">
        <f ca="1">IFERROR(('MTT DRAW'!AX25)/('MTT WIN'!AX25+'MTT DRAW'!AX25),"-")</f>
        <v>-</v>
      </c>
      <c r="AY25" s="5" t="str">
        <f ca="1">IFERROR(('MTT DRAW'!AY25)/('MTT WIN'!AY25+'MTT DRAW'!AY25),"-")</f>
        <v>-</v>
      </c>
      <c r="AZ25" s="5" t="str">
        <f ca="1">IFERROR(('MTT DRAW'!AZ25)/('MTT WIN'!AZ25+'MTT DRAW'!AZ25),"-")</f>
        <v>-</v>
      </c>
      <c r="BA25" s="5" t="str">
        <f ca="1">IFERROR(('MTT DRAW'!BA25)/('MTT WIN'!BA25+'MTT DRAW'!BA25),"-")</f>
        <v>-</v>
      </c>
      <c r="BB25" s="5" t="str">
        <f ca="1">IFERROR(('MTT DRAW'!BB25)/('MTT WIN'!BB25+'MTT DRAW'!BB25),"-")</f>
        <v>-</v>
      </c>
      <c r="BC25" s="5" t="str">
        <f ca="1">IFERROR(('MTT DRAW'!BC25)/('MTT WIN'!BC25+'MTT DRAW'!BC25),"-")</f>
        <v>-</v>
      </c>
      <c r="BD25" s="5" t="str">
        <f ca="1">IFERROR(('MTT DRAW'!BD25)/('MTT WIN'!BD25+'MTT DRAW'!BD25),"-")</f>
        <v>-</v>
      </c>
      <c r="BE25" s="5" t="str">
        <f ca="1">IFERROR(('MTT DRAW'!BE25)/('MTT WIN'!BE25+'MTT DRAW'!BE25),"-")</f>
        <v>-</v>
      </c>
      <c r="BF25" s="5" t="str">
        <f ca="1">IFERROR(('MTT DRAW'!BF25)/('MTT WIN'!BF25+'MTT DRAW'!BF25),"-")</f>
        <v>-</v>
      </c>
    </row>
    <row r="26" spans="1:58" ht="55" customHeight="1" x14ac:dyDescent="0.3">
      <c r="A26" s="3" t="str">
        <f ca="1">MATCHUP_ABS!A26</f>
        <v>Fangren Tron</v>
      </c>
      <c r="B26" s="5">
        <f ca="1">IFERROR(('MTT DRAW'!B26)/('MTT WIN'!B26+'MTT DRAW'!B26),"-")</f>
        <v>0</v>
      </c>
      <c r="C26" s="5">
        <f ca="1">IFERROR(('MTT DRAW'!C26)/('MTT WIN'!C26+'MTT DRAW'!C26),"-")</f>
        <v>0</v>
      </c>
      <c r="D26" s="5">
        <f ca="1">IFERROR(('MTT DRAW'!D26)/('MTT WIN'!D26+'MTT DRAW'!D26),"-")</f>
        <v>0</v>
      </c>
      <c r="E26" s="5" t="str">
        <f ca="1">IFERROR(('MTT DRAW'!E26)/('MTT WIN'!E26+'MTT DRAW'!E26),"-")</f>
        <v>-</v>
      </c>
      <c r="F26" s="5">
        <f ca="1">IFERROR(('MTT DRAW'!F26)/('MTT WIN'!F26+'MTT DRAW'!F26),"-")</f>
        <v>0</v>
      </c>
      <c r="G26" s="5" t="str">
        <f ca="1">IFERROR(('MTT DRAW'!G26)/('MTT WIN'!G26+'MTT DRAW'!G26),"-")</f>
        <v>-</v>
      </c>
      <c r="H26" s="5" t="str">
        <f ca="1">IFERROR(('MTT DRAW'!H26)/('MTT WIN'!H26+'MTT DRAW'!H26),"-")</f>
        <v>-</v>
      </c>
      <c r="I26" s="5">
        <f ca="1">IFERROR(('MTT DRAW'!I26)/('MTT WIN'!I26+'MTT DRAW'!I26),"-")</f>
        <v>0</v>
      </c>
      <c r="J26" s="5" t="str">
        <f ca="1">IFERROR(('MTT DRAW'!J26)/('MTT WIN'!J26+'MTT DRAW'!J26),"-")</f>
        <v>-</v>
      </c>
      <c r="K26" s="5">
        <f ca="1">IFERROR(('MTT DRAW'!K26)/('MTT WIN'!K26+'MTT DRAW'!K26),"-")</f>
        <v>0</v>
      </c>
      <c r="L26" s="5">
        <f ca="1">IFERROR(('MTT DRAW'!L26)/('MTT WIN'!L26+'MTT DRAW'!L26),"-")</f>
        <v>0</v>
      </c>
      <c r="M26" s="5">
        <f ca="1">IFERROR(('MTT DRAW'!M26)/('MTT WIN'!M26+'MTT DRAW'!M26),"-")</f>
        <v>0</v>
      </c>
      <c r="N26" s="5">
        <f ca="1">IFERROR(('MTT DRAW'!N26)/('MTT WIN'!N26+'MTT DRAW'!N26),"-")</f>
        <v>0</v>
      </c>
      <c r="O26" s="5">
        <f ca="1">IFERROR(('MTT DRAW'!O26)/('MTT WIN'!O26+'MTT DRAW'!O26),"-")</f>
        <v>0</v>
      </c>
      <c r="P26" s="5" t="str">
        <f ca="1">IFERROR(('MTT DRAW'!P26)/('MTT WIN'!P26+'MTT DRAW'!P26),"-")</f>
        <v>-</v>
      </c>
      <c r="Q26" s="5" t="str">
        <f ca="1">IFERROR(('MTT DRAW'!Q26)/('MTT WIN'!Q26+'MTT DRAW'!Q26),"-")</f>
        <v>-</v>
      </c>
      <c r="R26" s="5" t="str">
        <f ca="1">IFERROR(('MTT DRAW'!R26)/('MTT WIN'!R26+'MTT DRAW'!R26),"-")</f>
        <v>-</v>
      </c>
      <c r="S26" s="5">
        <f ca="1">IFERROR(('MTT DRAW'!S26)/('MTT WIN'!S26+'MTT DRAW'!S26),"-")</f>
        <v>0</v>
      </c>
      <c r="T26" s="5">
        <f ca="1">IFERROR(('MTT DRAW'!T26)/('MTT WIN'!T26+'MTT DRAW'!T26),"-")</f>
        <v>0</v>
      </c>
      <c r="U26" s="5" t="str">
        <f ca="1">IFERROR(('MTT DRAW'!U26)/('MTT WIN'!U26+'MTT DRAW'!U26),"-")</f>
        <v>-</v>
      </c>
      <c r="V26" s="5">
        <f ca="1">IFERROR(('MTT DRAW'!V26)/('MTT WIN'!V26+'MTT DRAW'!V26),"-")</f>
        <v>0</v>
      </c>
      <c r="W26" s="5" t="str">
        <f ca="1">IFERROR(('MTT DRAW'!W26)/('MTT WIN'!W26+'MTT DRAW'!W26),"-")</f>
        <v>-</v>
      </c>
      <c r="X26" s="5" t="str">
        <f ca="1">IFERROR(('MTT DRAW'!X26)/('MTT WIN'!X26+'MTT DRAW'!X26),"-")</f>
        <v>-</v>
      </c>
      <c r="Y26" s="5" t="str">
        <f ca="1">IFERROR(('MTT DRAW'!Y26)/('MTT WIN'!Y26+'MTT DRAW'!Y26),"-")</f>
        <v>-</v>
      </c>
      <c r="Z26" s="5" t="str">
        <f ca="1">IFERROR(('MTT DRAW'!Z26)/('MTT WIN'!Z26+'MTT DRAW'!Z26),"-")</f>
        <v>-</v>
      </c>
      <c r="AA26" s="5" t="str">
        <f ca="1">IFERROR(('MTT DRAW'!AA26)/('MTT WIN'!AA26+'MTT DRAW'!AA26),"-")</f>
        <v>-</v>
      </c>
      <c r="AB26" s="5">
        <f ca="1">IFERROR(('MTT DRAW'!AB26)/('MTT WIN'!AB26+'MTT DRAW'!AB26),"-")</f>
        <v>0</v>
      </c>
      <c r="AC26" s="5" t="str">
        <f ca="1">IFERROR(('MTT DRAW'!AC26)/('MTT WIN'!AC26+'MTT DRAW'!AC26),"-")</f>
        <v>-</v>
      </c>
      <c r="AD26" s="5">
        <f ca="1">IFERROR(('MTT DRAW'!AD26)/('MTT WIN'!AD26+'MTT DRAW'!AD26),"-")</f>
        <v>1</v>
      </c>
      <c r="AE26" s="5" t="str">
        <f ca="1">IFERROR(('MTT DRAW'!AE26)/('MTT WIN'!AE26+'MTT DRAW'!AE26),"-")</f>
        <v>-</v>
      </c>
      <c r="AF26" s="5" t="str">
        <f ca="1">IFERROR(('MTT DRAW'!AF26)/('MTT WIN'!AF26+'MTT DRAW'!AF26),"-")</f>
        <v>-</v>
      </c>
      <c r="AG26" s="5" t="str">
        <f ca="1">IFERROR(('MTT DRAW'!AG26)/('MTT WIN'!AG26+'MTT DRAW'!AG26),"-")</f>
        <v>-</v>
      </c>
      <c r="AH26" s="5" t="str">
        <f ca="1">IFERROR(('MTT DRAW'!AH26)/('MTT WIN'!AH26+'MTT DRAW'!AH26),"-")</f>
        <v>-</v>
      </c>
      <c r="AI26" s="5" t="str">
        <f ca="1">IFERROR(('MTT DRAW'!AI26)/('MTT WIN'!AI26+'MTT DRAW'!AI26),"-")</f>
        <v>-</v>
      </c>
      <c r="AJ26" s="5">
        <f ca="1">IFERROR(('MTT DRAW'!AJ26)/('MTT WIN'!AJ26+'MTT DRAW'!AJ26),"-")</f>
        <v>0</v>
      </c>
      <c r="AK26" s="5">
        <f ca="1">IFERROR(('MTT DRAW'!AK26)/('MTT WIN'!AK26+'MTT DRAW'!AK26),"-")</f>
        <v>0</v>
      </c>
      <c r="AL26" s="5" t="str">
        <f ca="1">IFERROR(('MTT DRAW'!AL26)/('MTT WIN'!AL26+'MTT DRAW'!AL26),"-")</f>
        <v>-</v>
      </c>
      <c r="AM26" s="5">
        <f ca="1">IFERROR(('MTT DRAW'!AM26)/('MTT WIN'!AM26+'MTT DRAW'!AM26),"-")</f>
        <v>0</v>
      </c>
      <c r="AN26" s="5" t="str">
        <f ca="1">IFERROR(('MTT DRAW'!AN26)/('MTT WIN'!AN26+'MTT DRAW'!AN26),"-")</f>
        <v>-</v>
      </c>
      <c r="AO26" s="5" t="str">
        <f ca="1">IFERROR(('MTT DRAW'!AO26)/('MTT WIN'!AO26+'MTT DRAW'!AO26),"-")</f>
        <v>-</v>
      </c>
      <c r="AP26" s="5" t="str">
        <f ca="1">IFERROR(('MTT DRAW'!AP26)/('MTT WIN'!AP26+'MTT DRAW'!AP26),"-")</f>
        <v>-</v>
      </c>
      <c r="AQ26" s="5" t="str">
        <f ca="1">IFERROR(('MTT DRAW'!AQ26)/('MTT WIN'!AQ26+'MTT DRAW'!AQ26),"-")</f>
        <v>-</v>
      </c>
      <c r="AR26" s="5" t="str">
        <f ca="1">IFERROR(('MTT DRAW'!AR26)/('MTT WIN'!AR26+'MTT DRAW'!AR26),"-")</f>
        <v>-</v>
      </c>
      <c r="AS26" s="5" t="str">
        <f ca="1">IFERROR(('MTT DRAW'!AS26)/('MTT WIN'!AS26+'MTT DRAW'!AS26),"-")</f>
        <v>-</v>
      </c>
      <c r="AT26" s="5" t="str">
        <f ca="1">IFERROR(('MTT DRAW'!AT26)/('MTT WIN'!AT26+'MTT DRAW'!AT26),"-")</f>
        <v>-</v>
      </c>
      <c r="AU26" s="5" t="str">
        <f ca="1">IFERROR(('MTT DRAW'!AU26)/('MTT WIN'!AU26+'MTT DRAW'!AU26),"-")</f>
        <v>-</v>
      </c>
      <c r="AV26" s="5" t="str">
        <f ca="1">IFERROR(('MTT DRAW'!AV26)/('MTT WIN'!AV26+'MTT DRAW'!AV26),"-")</f>
        <v>-</v>
      </c>
      <c r="AW26" s="5" t="str">
        <f ca="1">IFERROR(('MTT DRAW'!AW26)/('MTT WIN'!AW26+'MTT DRAW'!AW26),"-")</f>
        <v>-</v>
      </c>
      <c r="AX26" s="5" t="str">
        <f ca="1">IFERROR(('MTT DRAW'!AX26)/('MTT WIN'!AX26+'MTT DRAW'!AX26),"-")</f>
        <v>-</v>
      </c>
      <c r="AY26" s="5" t="str">
        <f ca="1">IFERROR(('MTT DRAW'!AY26)/('MTT WIN'!AY26+'MTT DRAW'!AY26),"-")</f>
        <v>-</v>
      </c>
      <c r="AZ26" s="5" t="str">
        <f ca="1">IFERROR(('MTT DRAW'!AZ26)/('MTT WIN'!AZ26+'MTT DRAW'!AZ26),"-")</f>
        <v>-</v>
      </c>
      <c r="BA26" s="5" t="str">
        <f ca="1">IFERROR(('MTT DRAW'!BA26)/('MTT WIN'!BA26+'MTT DRAW'!BA26),"-")</f>
        <v>-</v>
      </c>
      <c r="BB26" s="5" t="str">
        <f ca="1">IFERROR(('MTT DRAW'!BB26)/('MTT WIN'!BB26+'MTT DRAW'!BB26),"-")</f>
        <v>-</v>
      </c>
      <c r="BC26" s="5" t="str">
        <f ca="1">IFERROR(('MTT DRAW'!BC26)/('MTT WIN'!BC26+'MTT DRAW'!BC26),"-")</f>
        <v>-</v>
      </c>
      <c r="BD26" s="5" t="str">
        <f ca="1">IFERROR(('MTT DRAW'!BD26)/('MTT WIN'!BD26+'MTT DRAW'!BD26),"-")</f>
        <v>-</v>
      </c>
      <c r="BE26" s="5" t="str">
        <f ca="1">IFERROR(('MTT DRAW'!BE26)/('MTT WIN'!BE26+'MTT DRAW'!BE26),"-")</f>
        <v>-</v>
      </c>
      <c r="BF26" s="5" t="str">
        <f ca="1">IFERROR(('MTT DRAW'!BF26)/('MTT WIN'!BF26+'MTT DRAW'!BF26),"-")</f>
        <v>-</v>
      </c>
    </row>
    <row r="27" spans="1:58" ht="55" customHeight="1" x14ac:dyDescent="0.3">
      <c r="A27" s="3" t="str">
        <f ca="1">MATCHUP_ABS!A27</f>
        <v>Gruul Ponza</v>
      </c>
      <c r="B27" s="5">
        <f ca="1">IFERROR(('MTT DRAW'!B27)/('MTT WIN'!B27+'MTT DRAW'!B27),"-")</f>
        <v>0</v>
      </c>
      <c r="C27" s="5">
        <f ca="1">IFERROR(('MTT DRAW'!C27)/('MTT WIN'!C27+'MTT DRAW'!C27),"-")</f>
        <v>0</v>
      </c>
      <c r="D27" s="5">
        <f ca="1">IFERROR(('MTT DRAW'!D27)/('MTT WIN'!D27+'MTT DRAW'!D27),"-")</f>
        <v>0</v>
      </c>
      <c r="E27" s="5">
        <f ca="1">IFERROR(('MTT DRAW'!E27)/('MTT WIN'!E27+'MTT DRAW'!E27),"-")</f>
        <v>0</v>
      </c>
      <c r="F27" s="5" t="str">
        <f ca="1">IFERROR(('MTT DRAW'!F27)/('MTT WIN'!F27+'MTT DRAW'!F27),"-")</f>
        <v>-</v>
      </c>
      <c r="G27" s="5">
        <f ca="1">IFERROR(('MTT DRAW'!G27)/('MTT WIN'!G27+'MTT DRAW'!G27),"-")</f>
        <v>1</v>
      </c>
      <c r="H27" s="5">
        <f ca="1">IFERROR(('MTT DRAW'!H27)/('MTT WIN'!H27+'MTT DRAW'!H27),"-")</f>
        <v>0</v>
      </c>
      <c r="I27" s="5" t="str">
        <f ca="1">IFERROR(('MTT DRAW'!I27)/('MTT WIN'!I27+'MTT DRAW'!I27),"-")</f>
        <v>-</v>
      </c>
      <c r="J27" s="5">
        <f ca="1">IFERROR(('MTT DRAW'!J27)/('MTT WIN'!J27+'MTT DRAW'!J27),"-")</f>
        <v>0</v>
      </c>
      <c r="K27" s="5">
        <f ca="1">IFERROR(('MTT DRAW'!K27)/('MTT WIN'!K27+'MTT DRAW'!K27),"-")</f>
        <v>0</v>
      </c>
      <c r="L27" s="5">
        <f ca="1">IFERROR(('MTT DRAW'!L27)/('MTT WIN'!L27+'MTT DRAW'!L27),"-")</f>
        <v>0</v>
      </c>
      <c r="M27" s="5">
        <f ca="1">IFERROR(('MTT DRAW'!M27)/('MTT WIN'!M27+'MTT DRAW'!M27),"-")</f>
        <v>0</v>
      </c>
      <c r="N27" s="5" t="str">
        <f ca="1">IFERROR(('MTT DRAW'!N27)/('MTT WIN'!N27+'MTT DRAW'!N27),"-")</f>
        <v>-</v>
      </c>
      <c r="O27" s="5">
        <f ca="1">IFERROR(('MTT DRAW'!O27)/('MTT WIN'!O27+'MTT DRAW'!O27),"-")</f>
        <v>0</v>
      </c>
      <c r="P27" s="5" t="str">
        <f ca="1">IFERROR(('MTT DRAW'!P27)/('MTT WIN'!P27+'MTT DRAW'!P27),"-")</f>
        <v>-</v>
      </c>
      <c r="Q27" s="5" t="str">
        <f ca="1">IFERROR(('MTT DRAW'!Q27)/('MTT WIN'!Q27+'MTT DRAW'!Q27),"-")</f>
        <v>-</v>
      </c>
      <c r="R27" s="5" t="str">
        <f ca="1">IFERROR(('MTT DRAW'!R27)/('MTT WIN'!R27+'MTT DRAW'!R27),"-")</f>
        <v>-</v>
      </c>
      <c r="S27" s="5" t="str">
        <f ca="1">IFERROR(('MTT DRAW'!S27)/('MTT WIN'!S27+'MTT DRAW'!S27),"-")</f>
        <v>-</v>
      </c>
      <c r="T27" s="5" t="str">
        <f ca="1">IFERROR(('MTT DRAW'!T27)/('MTT WIN'!T27+'MTT DRAW'!T27),"-")</f>
        <v>-</v>
      </c>
      <c r="U27" s="5">
        <f ca="1">IFERROR(('MTT DRAW'!U27)/('MTT WIN'!U27+'MTT DRAW'!U27),"-")</f>
        <v>0</v>
      </c>
      <c r="V27" s="5" t="str">
        <f ca="1">IFERROR(('MTT DRAW'!V27)/('MTT WIN'!V27+'MTT DRAW'!V27),"-")</f>
        <v>-</v>
      </c>
      <c r="W27" s="5" t="str">
        <f ca="1">IFERROR(('MTT DRAW'!W27)/('MTT WIN'!W27+'MTT DRAW'!W27),"-")</f>
        <v>-</v>
      </c>
      <c r="X27" s="5" t="str">
        <f ca="1">IFERROR(('MTT DRAW'!X27)/('MTT WIN'!X27+'MTT DRAW'!X27),"-")</f>
        <v>-</v>
      </c>
      <c r="Y27" s="5" t="str">
        <f ca="1">IFERROR(('MTT DRAW'!Y27)/('MTT WIN'!Y27+'MTT DRAW'!Y27),"-")</f>
        <v>-</v>
      </c>
      <c r="Z27" s="5">
        <f ca="1">IFERROR(('MTT DRAW'!Z27)/('MTT WIN'!Z27+'MTT DRAW'!Z27),"-")</f>
        <v>0</v>
      </c>
      <c r="AA27" s="5" t="str">
        <f ca="1">IFERROR(('MTT DRAW'!AA27)/('MTT WIN'!AA27+'MTT DRAW'!AA27),"-")</f>
        <v>-</v>
      </c>
      <c r="AB27" s="5" t="str">
        <f ca="1">IFERROR(('MTT DRAW'!AB27)/('MTT WIN'!AB27+'MTT DRAW'!AB27),"-")</f>
        <v>-</v>
      </c>
      <c r="AC27" s="5">
        <f ca="1">IFERROR(('MTT DRAW'!AC27)/('MTT WIN'!AC27+'MTT DRAW'!AC27),"-")</f>
        <v>0</v>
      </c>
      <c r="AD27" s="5" t="str">
        <f ca="1">IFERROR(('MTT DRAW'!AD27)/('MTT WIN'!AD27+'MTT DRAW'!AD27),"-")</f>
        <v>-</v>
      </c>
      <c r="AE27" s="5">
        <f ca="1">IFERROR(('MTT DRAW'!AE27)/('MTT WIN'!AE27+'MTT DRAW'!AE27),"-")</f>
        <v>0</v>
      </c>
      <c r="AF27" s="5" t="str">
        <f ca="1">IFERROR(('MTT DRAW'!AF27)/('MTT WIN'!AF27+'MTT DRAW'!AF27),"-")</f>
        <v>-</v>
      </c>
      <c r="AG27" s="5" t="str">
        <f ca="1">IFERROR(('MTT DRAW'!AG27)/('MTT WIN'!AG27+'MTT DRAW'!AG27),"-")</f>
        <v>-</v>
      </c>
      <c r="AH27" s="5" t="str">
        <f ca="1">IFERROR(('MTT DRAW'!AH27)/('MTT WIN'!AH27+'MTT DRAW'!AH27),"-")</f>
        <v>-</v>
      </c>
      <c r="AI27" s="5" t="str">
        <f ca="1">IFERROR(('MTT DRAW'!AI27)/('MTT WIN'!AI27+'MTT DRAW'!AI27),"-")</f>
        <v>-</v>
      </c>
      <c r="AJ27" s="5" t="str">
        <f ca="1">IFERROR(('MTT DRAW'!AJ27)/('MTT WIN'!AJ27+'MTT DRAW'!AJ27),"-")</f>
        <v>-</v>
      </c>
      <c r="AK27" s="5" t="str">
        <f ca="1">IFERROR(('MTT DRAW'!AK27)/('MTT WIN'!AK27+'MTT DRAW'!AK27),"-")</f>
        <v>-</v>
      </c>
      <c r="AL27" s="5" t="str">
        <f ca="1">IFERROR(('MTT DRAW'!AL27)/('MTT WIN'!AL27+'MTT DRAW'!AL27),"-")</f>
        <v>-</v>
      </c>
      <c r="AM27" s="5" t="str">
        <f ca="1">IFERROR(('MTT DRAW'!AM27)/('MTT WIN'!AM27+'MTT DRAW'!AM27),"-")</f>
        <v>-</v>
      </c>
      <c r="AN27" s="5" t="str">
        <f ca="1">IFERROR(('MTT DRAW'!AN27)/('MTT WIN'!AN27+'MTT DRAW'!AN27),"-")</f>
        <v>-</v>
      </c>
      <c r="AO27" s="5" t="str">
        <f ca="1">IFERROR(('MTT DRAW'!AO27)/('MTT WIN'!AO27+'MTT DRAW'!AO27),"-")</f>
        <v>-</v>
      </c>
      <c r="AP27" s="5" t="str">
        <f ca="1">IFERROR(('MTT DRAW'!AP27)/('MTT WIN'!AP27+'MTT DRAW'!AP27),"-")</f>
        <v>-</v>
      </c>
      <c r="AQ27" s="5" t="str">
        <f ca="1">IFERROR(('MTT DRAW'!AQ27)/('MTT WIN'!AQ27+'MTT DRAW'!AQ27),"-")</f>
        <v>-</v>
      </c>
      <c r="AR27" s="5" t="str">
        <f ca="1">IFERROR(('MTT DRAW'!AR27)/('MTT WIN'!AR27+'MTT DRAW'!AR27),"-")</f>
        <v>-</v>
      </c>
      <c r="AS27" s="5" t="str">
        <f ca="1">IFERROR(('MTT DRAW'!AS27)/('MTT WIN'!AS27+'MTT DRAW'!AS27),"-")</f>
        <v>-</v>
      </c>
      <c r="AT27" s="5" t="str">
        <f ca="1">IFERROR(('MTT DRAW'!AT27)/('MTT WIN'!AT27+'MTT DRAW'!AT27),"-")</f>
        <v>-</v>
      </c>
      <c r="AU27" s="5" t="str">
        <f ca="1">IFERROR(('MTT DRAW'!AU27)/('MTT WIN'!AU27+'MTT DRAW'!AU27),"-")</f>
        <v>-</v>
      </c>
      <c r="AV27" s="5" t="str">
        <f ca="1">IFERROR(('MTT DRAW'!AV27)/('MTT WIN'!AV27+'MTT DRAW'!AV27),"-")</f>
        <v>-</v>
      </c>
      <c r="AW27" s="5">
        <f ca="1">IFERROR(('MTT DRAW'!AW27)/('MTT WIN'!AW27+'MTT DRAW'!AW27),"-")</f>
        <v>0</v>
      </c>
      <c r="AX27" s="5" t="str">
        <f ca="1">IFERROR(('MTT DRAW'!AX27)/('MTT WIN'!AX27+'MTT DRAW'!AX27),"-")</f>
        <v>-</v>
      </c>
      <c r="AY27" s="5" t="str">
        <f ca="1">IFERROR(('MTT DRAW'!AY27)/('MTT WIN'!AY27+'MTT DRAW'!AY27),"-")</f>
        <v>-</v>
      </c>
      <c r="AZ27" s="5" t="str">
        <f ca="1">IFERROR(('MTT DRAW'!AZ27)/('MTT WIN'!AZ27+'MTT DRAW'!AZ27),"-")</f>
        <v>-</v>
      </c>
      <c r="BA27" s="5" t="str">
        <f ca="1">IFERROR(('MTT DRAW'!BA27)/('MTT WIN'!BA27+'MTT DRAW'!BA27),"-")</f>
        <v>-</v>
      </c>
      <c r="BB27" s="5" t="str">
        <f ca="1">IFERROR(('MTT DRAW'!BB27)/('MTT WIN'!BB27+'MTT DRAW'!BB27),"-")</f>
        <v>-</v>
      </c>
      <c r="BC27" s="5" t="str">
        <f ca="1">IFERROR(('MTT DRAW'!BC27)/('MTT WIN'!BC27+'MTT DRAW'!BC27),"-")</f>
        <v>-</v>
      </c>
      <c r="BD27" s="5" t="str">
        <f ca="1">IFERROR(('MTT DRAW'!BD27)/('MTT WIN'!BD27+'MTT DRAW'!BD27),"-")</f>
        <v>-</v>
      </c>
      <c r="BE27" s="5" t="str">
        <f ca="1">IFERROR(('MTT DRAW'!BE27)/('MTT WIN'!BE27+'MTT DRAW'!BE27),"-")</f>
        <v>-</v>
      </c>
      <c r="BF27" s="5" t="str">
        <f ca="1">IFERROR(('MTT DRAW'!BF27)/('MTT WIN'!BF27+'MTT DRAW'!BF27),"-")</f>
        <v>-</v>
      </c>
    </row>
    <row r="28" spans="1:58" ht="55" customHeight="1" x14ac:dyDescent="0.3">
      <c r="A28" s="3" t="str">
        <f ca="1">MATCHUP_ABS!A28</f>
        <v>Dimir Snacker</v>
      </c>
      <c r="B28" s="5">
        <f ca="1">IFERROR(('MTT DRAW'!B28)/('MTT WIN'!B28+'MTT DRAW'!B28),"-")</f>
        <v>0</v>
      </c>
      <c r="C28" s="5">
        <f ca="1">IFERROR(('MTT DRAW'!C28)/('MTT WIN'!C28+'MTT DRAW'!C28),"-")</f>
        <v>0</v>
      </c>
      <c r="D28" s="5">
        <f ca="1">IFERROR(('MTT DRAW'!D28)/('MTT WIN'!D28+'MTT DRAW'!D28),"-")</f>
        <v>0</v>
      </c>
      <c r="E28" s="5">
        <f ca="1">IFERROR(('MTT DRAW'!E28)/('MTT WIN'!E28+'MTT DRAW'!E28),"-")</f>
        <v>0</v>
      </c>
      <c r="F28" s="5" t="str">
        <f ca="1">IFERROR(('MTT DRAW'!F28)/('MTT WIN'!F28+'MTT DRAW'!F28),"-")</f>
        <v>-</v>
      </c>
      <c r="G28" s="5">
        <f ca="1">IFERROR(('MTT DRAW'!G28)/('MTT WIN'!G28+'MTT DRAW'!G28),"-")</f>
        <v>0</v>
      </c>
      <c r="H28" s="5" t="str">
        <f ca="1">IFERROR(('MTT DRAW'!H28)/('MTT WIN'!H28+'MTT DRAW'!H28),"-")</f>
        <v>-</v>
      </c>
      <c r="I28" s="5" t="str">
        <f ca="1">IFERROR(('MTT DRAW'!I28)/('MTT WIN'!I28+'MTT DRAW'!I28),"-")</f>
        <v>-</v>
      </c>
      <c r="J28" s="5" t="str">
        <f ca="1">IFERROR(('MTT DRAW'!J28)/('MTT WIN'!J28+'MTT DRAW'!J28),"-")</f>
        <v>-</v>
      </c>
      <c r="K28" s="5">
        <f ca="1">IFERROR(('MTT DRAW'!K28)/('MTT WIN'!K28+'MTT DRAW'!K28),"-")</f>
        <v>1</v>
      </c>
      <c r="L28" s="5">
        <f ca="1">IFERROR(('MTT DRAW'!L28)/('MTT WIN'!L28+'MTT DRAW'!L28),"-")</f>
        <v>0</v>
      </c>
      <c r="M28" s="5" t="str">
        <f ca="1">IFERROR(('MTT DRAW'!M28)/('MTT WIN'!M28+'MTT DRAW'!M28),"-")</f>
        <v>-</v>
      </c>
      <c r="N28" s="5" t="str">
        <f ca="1">IFERROR(('MTT DRAW'!N28)/('MTT WIN'!N28+'MTT DRAW'!N28),"-")</f>
        <v>-</v>
      </c>
      <c r="O28" s="5" t="str">
        <f ca="1">IFERROR(('MTT DRAW'!O28)/('MTT WIN'!O28+'MTT DRAW'!O28),"-")</f>
        <v>-</v>
      </c>
      <c r="P28" s="5">
        <f ca="1">IFERROR(('MTT DRAW'!P28)/('MTT WIN'!P28+'MTT DRAW'!P28),"-")</f>
        <v>0</v>
      </c>
      <c r="Q28" s="5" t="str">
        <f ca="1">IFERROR(('MTT DRAW'!Q28)/('MTT WIN'!Q28+'MTT DRAW'!Q28),"-")</f>
        <v>-</v>
      </c>
      <c r="R28" s="5" t="str">
        <f ca="1">IFERROR(('MTT DRAW'!R28)/('MTT WIN'!R28+'MTT DRAW'!R28),"-")</f>
        <v>-</v>
      </c>
      <c r="S28" s="5">
        <f ca="1">IFERROR(('MTT DRAW'!S28)/('MTT WIN'!S28+'MTT DRAW'!S28),"-")</f>
        <v>0.5</v>
      </c>
      <c r="T28" s="5" t="str">
        <f ca="1">IFERROR(('MTT DRAW'!T28)/('MTT WIN'!T28+'MTT DRAW'!T28),"-")</f>
        <v>-</v>
      </c>
      <c r="U28" s="5" t="str">
        <f ca="1">IFERROR(('MTT DRAW'!U28)/('MTT WIN'!U28+'MTT DRAW'!U28),"-")</f>
        <v>-</v>
      </c>
      <c r="V28" s="5">
        <f ca="1">IFERROR(('MTT DRAW'!V28)/('MTT WIN'!V28+'MTT DRAW'!V28),"-")</f>
        <v>0</v>
      </c>
      <c r="W28" s="5">
        <f ca="1">IFERROR(('MTT DRAW'!W28)/('MTT WIN'!W28+'MTT DRAW'!W28),"-")</f>
        <v>0</v>
      </c>
      <c r="X28" s="5" t="str">
        <f ca="1">IFERROR(('MTT DRAW'!X28)/('MTT WIN'!X28+'MTT DRAW'!X28),"-")</f>
        <v>-</v>
      </c>
      <c r="Y28" s="5" t="str">
        <f ca="1">IFERROR(('MTT DRAW'!Y28)/('MTT WIN'!Y28+'MTT DRAW'!Y28),"-")</f>
        <v>-</v>
      </c>
      <c r="Z28" s="5" t="str">
        <f ca="1">IFERROR(('MTT DRAW'!Z28)/('MTT WIN'!Z28+'MTT DRAW'!Z28),"-")</f>
        <v>-</v>
      </c>
      <c r="AA28" s="5" t="str">
        <f ca="1">IFERROR(('MTT DRAW'!AA28)/('MTT WIN'!AA28+'MTT DRAW'!AA28),"-")</f>
        <v>-</v>
      </c>
      <c r="AB28" s="5" t="str">
        <f ca="1">IFERROR(('MTT DRAW'!AB28)/('MTT WIN'!AB28+'MTT DRAW'!AB28),"-")</f>
        <v>-</v>
      </c>
      <c r="AC28" s="5" t="str">
        <f ca="1">IFERROR(('MTT DRAW'!AC28)/('MTT WIN'!AC28+'MTT DRAW'!AC28),"-")</f>
        <v>-</v>
      </c>
      <c r="AD28" s="5" t="str">
        <f ca="1">IFERROR(('MTT DRAW'!AD28)/('MTT WIN'!AD28+'MTT DRAW'!AD28),"-")</f>
        <v>-</v>
      </c>
      <c r="AE28" s="5" t="str">
        <f ca="1">IFERROR(('MTT DRAW'!AE28)/('MTT WIN'!AE28+'MTT DRAW'!AE28),"-")</f>
        <v>-</v>
      </c>
      <c r="AF28" s="5" t="str">
        <f ca="1">IFERROR(('MTT DRAW'!AF28)/('MTT WIN'!AF28+'MTT DRAW'!AF28),"-")</f>
        <v>-</v>
      </c>
      <c r="AG28" s="5" t="str">
        <f ca="1">IFERROR(('MTT DRAW'!AG28)/('MTT WIN'!AG28+'MTT DRAW'!AG28),"-")</f>
        <v>-</v>
      </c>
      <c r="AH28" s="5">
        <f ca="1">IFERROR(('MTT DRAW'!AH28)/('MTT WIN'!AH28+'MTT DRAW'!AH28),"-")</f>
        <v>0</v>
      </c>
      <c r="AI28" s="5" t="str">
        <f ca="1">IFERROR(('MTT DRAW'!AI28)/('MTT WIN'!AI28+'MTT DRAW'!AI28),"-")</f>
        <v>-</v>
      </c>
      <c r="AJ28" s="5" t="str">
        <f ca="1">IFERROR(('MTT DRAW'!AJ28)/('MTT WIN'!AJ28+'MTT DRAW'!AJ28),"-")</f>
        <v>-</v>
      </c>
      <c r="AK28" s="5" t="str">
        <f ca="1">IFERROR(('MTT DRAW'!AK28)/('MTT WIN'!AK28+'MTT DRAW'!AK28),"-")</f>
        <v>-</v>
      </c>
      <c r="AL28" s="5" t="str">
        <f ca="1">IFERROR(('MTT DRAW'!AL28)/('MTT WIN'!AL28+'MTT DRAW'!AL28),"-")</f>
        <v>-</v>
      </c>
      <c r="AM28" s="5" t="str">
        <f ca="1">IFERROR(('MTT DRAW'!AM28)/('MTT WIN'!AM28+'MTT DRAW'!AM28),"-")</f>
        <v>-</v>
      </c>
      <c r="AN28" s="5" t="str">
        <f ca="1">IFERROR(('MTT DRAW'!AN28)/('MTT WIN'!AN28+'MTT DRAW'!AN28),"-")</f>
        <v>-</v>
      </c>
      <c r="AO28" s="5" t="str">
        <f ca="1">IFERROR(('MTT DRAW'!AO28)/('MTT WIN'!AO28+'MTT DRAW'!AO28),"-")</f>
        <v>-</v>
      </c>
      <c r="AP28" s="5">
        <f ca="1">IFERROR(('MTT DRAW'!AP28)/('MTT WIN'!AP28+'MTT DRAW'!AP28),"-")</f>
        <v>0</v>
      </c>
      <c r="AQ28" s="5" t="str">
        <f ca="1">IFERROR(('MTT DRAW'!AQ28)/('MTT WIN'!AQ28+'MTT DRAW'!AQ28),"-")</f>
        <v>-</v>
      </c>
      <c r="AR28" s="5" t="str">
        <f ca="1">IFERROR(('MTT DRAW'!AR28)/('MTT WIN'!AR28+'MTT DRAW'!AR28),"-")</f>
        <v>-</v>
      </c>
      <c r="AS28" s="5" t="str">
        <f ca="1">IFERROR(('MTT DRAW'!AS28)/('MTT WIN'!AS28+'MTT DRAW'!AS28),"-")</f>
        <v>-</v>
      </c>
      <c r="AT28" s="5" t="str">
        <f ca="1">IFERROR(('MTT DRAW'!AT28)/('MTT WIN'!AT28+'MTT DRAW'!AT28),"-")</f>
        <v>-</v>
      </c>
      <c r="AU28" s="5" t="str">
        <f ca="1">IFERROR(('MTT DRAW'!AU28)/('MTT WIN'!AU28+'MTT DRAW'!AU28),"-")</f>
        <v>-</v>
      </c>
      <c r="AV28" s="5" t="str">
        <f ca="1">IFERROR(('MTT DRAW'!AV28)/('MTT WIN'!AV28+'MTT DRAW'!AV28),"-")</f>
        <v>-</v>
      </c>
      <c r="AW28" s="5" t="str">
        <f ca="1">IFERROR(('MTT DRAW'!AW28)/('MTT WIN'!AW28+'MTT DRAW'!AW28),"-")</f>
        <v>-</v>
      </c>
      <c r="AX28" s="5" t="str">
        <f ca="1">IFERROR(('MTT DRAW'!AX28)/('MTT WIN'!AX28+'MTT DRAW'!AX28),"-")</f>
        <v>-</v>
      </c>
      <c r="AY28" s="5" t="str">
        <f ca="1">IFERROR(('MTT DRAW'!AY28)/('MTT WIN'!AY28+'MTT DRAW'!AY28),"-")</f>
        <v>-</v>
      </c>
      <c r="AZ28" s="5" t="str">
        <f ca="1">IFERROR(('MTT DRAW'!AZ28)/('MTT WIN'!AZ28+'MTT DRAW'!AZ28),"-")</f>
        <v>-</v>
      </c>
      <c r="BA28" s="5" t="str">
        <f ca="1">IFERROR(('MTT DRAW'!BA28)/('MTT WIN'!BA28+'MTT DRAW'!BA28),"-")</f>
        <v>-</v>
      </c>
      <c r="BB28" s="5" t="str">
        <f ca="1">IFERROR(('MTT DRAW'!BB28)/('MTT WIN'!BB28+'MTT DRAW'!BB28),"-")</f>
        <v>-</v>
      </c>
      <c r="BC28" s="5" t="str">
        <f ca="1">IFERROR(('MTT DRAW'!BC28)/('MTT WIN'!BC28+'MTT DRAW'!BC28),"-")</f>
        <v>-</v>
      </c>
      <c r="BD28" s="5" t="str">
        <f ca="1">IFERROR(('MTT DRAW'!BD28)/('MTT WIN'!BD28+'MTT DRAW'!BD28),"-")</f>
        <v>-</v>
      </c>
      <c r="BE28" s="5" t="str">
        <f ca="1">IFERROR(('MTT DRAW'!BE28)/('MTT WIN'!BE28+'MTT DRAW'!BE28),"-")</f>
        <v>-</v>
      </c>
      <c r="BF28" s="5" t="str">
        <f ca="1">IFERROR(('MTT DRAW'!BF28)/('MTT WIN'!BF28+'MTT DRAW'!BF28),"-")</f>
        <v>-</v>
      </c>
    </row>
    <row r="29" spans="1:58" ht="55" customHeight="1" x14ac:dyDescent="0.3">
      <c r="A29" s="3" t="str">
        <f ca="1">MATCHUP_ABS!A29</f>
        <v>Caw Gate</v>
      </c>
      <c r="B29" s="5">
        <f ca="1">IFERROR(('MTT DRAW'!B29)/('MTT WIN'!B29+'MTT DRAW'!B29),"-")</f>
        <v>0.2857142857142857</v>
      </c>
      <c r="C29" s="5">
        <f ca="1">IFERROR(('MTT DRAW'!C29)/('MTT WIN'!C29+'MTT DRAW'!C29),"-")</f>
        <v>0</v>
      </c>
      <c r="D29" s="5">
        <f ca="1">IFERROR(('MTT DRAW'!D29)/('MTT WIN'!D29+'MTT DRAW'!D29),"-")</f>
        <v>0</v>
      </c>
      <c r="E29" s="5">
        <f ca="1">IFERROR(('MTT DRAW'!E29)/('MTT WIN'!E29+'MTT DRAW'!E29),"-")</f>
        <v>0</v>
      </c>
      <c r="F29" s="5" t="str">
        <f ca="1">IFERROR(('MTT DRAW'!F29)/('MTT WIN'!F29+'MTT DRAW'!F29),"-")</f>
        <v>-</v>
      </c>
      <c r="G29" s="5">
        <f ca="1">IFERROR(('MTT DRAW'!G29)/('MTT WIN'!G29+'MTT DRAW'!G29),"-")</f>
        <v>0</v>
      </c>
      <c r="H29" s="5" t="str">
        <f ca="1">IFERROR(('MTT DRAW'!H29)/('MTT WIN'!H29+'MTT DRAW'!H29),"-")</f>
        <v>-</v>
      </c>
      <c r="I29" s="5">
        <f ca="1">IFERROR(('MTT DRAW'!I29)/('MTT WIN'!I29+'MTT DRAW'!I29),"-")</f>
        <v>0</v>
      </c>
      <c r="J29" s="5">
        <f ca="1">IFERROR(('MTT DRAW'!J29)/('MTT WIN'!J29+'MTT DRAW'!J29),"-")</f>
        <v>0</v>
      </c>
      <c r="K29" s="5" t="str">
        <f ca="1">IFERROR(('MTT DRAW'!K29)/('MTT WIN'!K29+'MTT DRAW'!K29),"-")</f>
        <v>-</v>
      </c>
      <c r="L29" s="5">
        <f ca="1">IFERROR(('MTT DRAW'!L29)/('MTT WIN'!L29+'MTT DRAW'!L29),"-")</f>
        <v>0</v>
      </c>
      <c r="M29" s="5">
        <f ca="1">IFERROR(('MTT DRAW'!M29)/('MTT WIN'!M29+'MTT DRAW'!M29),"-")</f>
        <v>0</v>
      </c>
      <c r="N29" s="5">
        <f ca="1">IFERROR(('MTT DRAW'!N29)/('MTT WIN'!N29+'MTT DRAW'!N29),"-")</f>
        <v>0</v>
      </c>
      <c r="O29" s="5">
        <f ca="1">IFERROR(('MTT DRAW'!O29)/('MTT WIN'!O29+'MTT DRAW'!O29),"-")</f>
        <v>0</v>
      </c>
      <c r="P29" s="5">
        <f ca="1">IFERROR(('MTT DRAW'!P29)/('MTT WIN'!P29+'MTT DRAW'!P29),"-")</f>
        <v>1</v>
      </c>
      <c r="Q29" s="5" t="str">
        <f ca="1">IFERROR(('MTT DRAW'!Q29)/('MTT WIN'!Q29+'MTT DRAW'!Q29),"-")</f>
        <v>-</v>
      </c>
      <c r="R29" s="5">
        <f ca="1">IFERROR(('MTT DRAW'!R29)/('MTT WIN'!R29+'MTT DRAW'!R29),"-")</f>
        <v>0</v>
      </c>
      <c r="S29" s="5">
        <f ca="1">IFERROR(('MTT DRAW'!S29)/('MTT WIN'!S29+'MTT DRAW'!S29),"-")</f>
        <v>0</v>
      </c>
      <c r="T29" s="5">
        <f ca="1">IFERROR(('MTT DRAW'!T29)/('MTT WIN'!T29+'MTT DRAW'!T29),"-")</f>
        <v>1</v>
      </c>
      <c r="U29" s="5" t="str">
        <f ca="1">IFERROR(('MTT DRAW'!U29)/('MTT WIN'!U29+'MTT DRAW'!U29),"-")</f>
        <v>-</v>
      </c>
      <c r="V29" s="5" t="str">
        <f ca="1">IFERROR(('MTT DRAW'!V29)/('MTT WIN'!V29+'MTT DRAW'!V29),"-")</f>
        <v>-</v>
      </c>
      <c r="W29" s="5" t="str">
        <f ca="1">IFERROR(('MTT DRAW'!W29)/('MTT WIN'!W29+'MTT DRAW'!W29),"-")</f>
        <v>-</v>
      </c>
      <c r="X29" s="5" t="str">
        <f ca="1">IFERROR(('MTT DRAW'!X29)/('MTT WIN'!X29+'MTT DRAW'!X29),"-")</f>
        <v>-</v>
      </c>
      <c r="Y29" s="5" t="str">
        <f ca="1">IFERROR(('MTT DRAW'!Y29)/('MTT WIN'!Y29+'MTT DRAW'!Y29),"-")</f>
        <v>-</v>
      </c>
      <c r="Z29" s="5" t="str">
        <f ca="1">IFERROR(('MTT DRAW'!Z29)/('MTT WIN'!Z29+'MTT DRAW'!Z29),"-")</f>
        <v>-</v>
      </c>
      <c r="AA29" s="5" t="str">
        <f ca="1">IFERROR(('MTT DRAW'!AA29)/('MTT WIN'!AA29+'MTT DRAW'!AA29),"-")</f>
        <v>-</v>
      </c>
      <c r="AB29" s="5" t="str">
        <f ca="1">IFERROR(('MTT DRAW'!AB29)/('MTT WIN'!AB29+'MTT DRAW'!AB29),"-")</f>
        <v>-</v>
      </c>
      <c r="AC29" s="5" t="str">
        <f ca="1">IFERROR(('MTT DRAW'!AC29)/('MTT WIN'!AC29+'MTT DRAW'!AC29),"-")</f>
        <v>-</v>
      </c>
      <c r="AD29" s="5" t="str">
        <f ca="1">IFERROR(('MTT DRAW'!AD29)/('MTT WIN'!AD29+'MTT DRAW'!AD29),"-")</f>
        <v>-</v>
      </c>
      <c r="AE29" s="5" t="str">
        <f ca="1">IFERROR(('MTT DRAW'!AE29)/('MTT WIN'!AE29+'MTT DRAW'!AE29),"-")</f>
        <v>-</v>
      </c>
      <c r="AF29" s="5" t="str">
        <f ca="1">IFERROR(('MTT DRAW'!AF29)/('MTT WIN'!AF29+'MTT DRAW'!AF29),"-")</f>
        <v>-</v>
      </c>
      <c r="AG29" s="5" t="str">
        <f ca="1">IFERROR(('MTT DRAW'!AG29)/('MTT WIN'!AG29+'MTT DRAW'!AG29),"-")</f>
        <v>-</v>
      </c>
      <c r="AH29" s="5" t="str">
        <f ca="1">IFERROR(('MTT DRAW'!AH29)/('MTT WIN'!AH29+'MTT DRAW'!AH29),"-")</f>
        <v>-</v>
      </c>
      <c r="AI29" s="5" t="str">
        <f ca="1">IFERROR(('MTT DRAW'!AI29)/('MTT WIN'!AI29+'MTT DRAW'!AI29),"-")</f>
        <v>-</v>
      </c>
      <c r="AJ29" s="5" t="str">
        <f ca="1">IFERROR(('MTT DRAW'!AJ29)/('MTT WIN'!AJ29+'MTT DRAW'!AJ29),"-")</f>
        <v>-</v>
      </c>
      <c r="AK29" s="5" t="str">
        <f ca="1">IFERROR(('MTT DRAW'!AK29)/('MTT WIN'!AK29+'MTT DRAW'!AK29),"-")</f>
        <v>-</v>
      </c>
      <c r="AL29" s="5" t="str">
        <f ca="1">IFERROR(('MTT DRAW'!AL29)/('MTT WIN'!AL29+'MTT DRAW'!AL29),"-")</f>
        <v>-</v>
      </c>
      <c r="AM29" s="5" t="str">
        <f ca="1">IFERROR(('MTT DRAW'!AM29)/('MTT WIN'!AM29+'MTT DRAW'!AM29),"-")</f>
        <v>-</v>
      </c>
      <c r="AN29" s="5" t="str">
        <f ca="1">IFERROR(('MTT DRAW'!AN29)/('MTT WIN'!AN29+'MTT DRAW'!AN29),"-")</f>
        <v>-</v>
      </c>
      <c r="AO29" s="5" t="str">
        <f ca="1">IFERROR(('MTT DRAW'!AO29)/('MTT WIN'!AO29+'MTT DRAW'!AO29),"-")</f>
        <v>-</v>
      </c>
      <c r="AP29" s="5" t="str">
        <f ca="1">IFERROR(('MTT DRAW'!AP29)/('MTT WIN'!AP29+'MTT DRAW'!AP29),"-")</f>
        <v>-</v>
      </c>
      <c r="AQ29" s="5">
        <f ca="1">IFERROR(('MTT DRAW'!AQ29)/('MTT WIN'!AQ29+'MTT DRAW'!AQ29),"-")</f>
        <v>1</v>
      </c>
      <c r="AR29" s="5" t="str">
        <f ca="1">IFERROR(('MTT DRAW'!AR29)/('MTT WIN'!AR29+'MTT DRAW'!AR29),"-")</f>
        <v>-</v>
      </c>
      <c r="AS29" s="5" t="str">
        <f ca="1">IFERROR(('MTT DRAW'!AS29)/('MTT WIN'!AS29+'MTT DRAW'!AS29),"-")</f>
        <v>-</v>
      </c>
      <c r="AT29" s="5">
        <f ca="1">IFERROR(('MTT DRAW'!AT29)/('MTT WIN'!AT29+'MTT DRAW'!AT29),"-")</f>
        <v>0</v>
      </c>
      <c r="AU29" s="5" t="str">
        <f ca="1">IFERROR(('MTT DRAW'!AU29)/('MTT WIN'!AU29+'MTT DRAW'!AU29),"-")</f>
        <v>-</v>
      </c>
      <c r="AV29" s="5" t="str">
        <f ca="1">IFERROR(('MTT DRAW'!AV29)/('MTT WIN'!AV29+'MTT DRAW'!AV29),"-")</f>
        <v>-</v>
      </c>
      <c r="AW29" s="5" t="str">
        <f ca="1">IFERROR(('MTT DRAW'!AW29)/('MTT WIN'!AW29+'MTT DRAW'!AW29),"-")</f>
        <v>-</v>
      </c>
      <c r="AX29" s="5" t="str">
        <f ca="1">IFERROR(('MTT DRAW'!AX29)/('MTT WIN'!AX29+'MTT DRAW'!AX29),"-")</f>
        <v>-</v>
      </c>
      <c r="AY29" s="5" t="str">
        <f ca="1">IFERROR(('MTT DRAW'!AY29)/('MTT WIN'!AY29+'MTT DRAW'!AY29),"-")</f>
        <v>-</v>
      </c>
      <c r="AZ29" s="5" t="str">
        <f ca="1">IFERROR(('MTT DRAW'!AZ29)/('MTT WIN'!AZ29+'MTT DRAW'!AZ29),"-")</f>
        <v>-</v>
      </c>
      <c r="BA29" s="5" t="str">
        <f ca="1">IFERROR(('MTT DRAW'!BA29)/('MTT WIN'!BA29+'MTT DRAW'!BA29),"-")</f>
        <v>-</v>
      </c>
      <c r="BB29" s="5" t="str">
        <f ca="1">IFERROR(('MTT DRAW'!BB29)/('MTT WIN'!BB29+'MTT DRAW'!BB29),"-")</f>
        <v>-</v>
      </c>
      <c r="BC29" s="5" t="str">
        <f ca="1">IFERROR(('MTT DRAW'!BC29)/('MTT WIN'!BC29+'MTT DRAW'!BC29),"-")</f>
        <v>-</v>
      </c>
      <c r="BD29" s="5" t="str">
        <f ca="1">IFERROR(('MTT DRAW'!BD29)/('MTT WIN'!BD29+'MTT DRAW'!BD29),"-")</f>
        <v>-</v>
      </c>
      <c r="BE29" s="5" t="str">
        <f ca="1">IFERROR(('MTT DRAW'!BE29)/('MTT WIN'!BE29+'MTT DRAW'!BE29),"-")</f>
        <v>-</v>
      </c>
      <c r="BF29" s="5" t="str">
        <f ca="1">IFERROR(('MTT DRAW'!BF29)/('MTT WIN'!BF29+'MTT DRAW'!BF29),"-")</f>
        <v>-</v>
      </c>
    </row>
    <row r="30" spans="1:58" ht="55" customHeight="1" x14ac:dyDescent="0.3">
      <c r="A30" s="3" t="str">
        <f ca="1">MATCHUP_ABS!A30</f>
        <v>Monsters Tron</v>
      </c>
      <c r="B30" s="5">
        <f ca="1">IFERROR(('MTT DRAW'!B30)/('MTT WIN'!B30+'MTT DRAW'!B30),"-")</f>
        <v>0</v>
      </c>
      <c r="C30" s="5" t="str">
        <f ca="1">IFERROR(('MTT DRAW'!C30)/('MTT WIN'!C30+'MTT DRAW'!C30),"-")</f>
        <v>-</v>
      </c>
      <c r="D30" s="5">
        <f ca="1">IFERROR(('MTT DRAW'!D30)/('MTT WIN'!D30+'MTT DRAW'!D30),"-")</f>
        <v>0</v>
      </c>
      <c r="E30" s="5" t="str">
        <f ca="1">IFERROR(('MTT DRAW'!E30)/('MTT WIN'!E30+'MTT DRAW'!E30),"-")</f>
        <v>-</v>
      </c>
      <c r="F30" s="5">
        <f ca="1">IFERROR(('MTT DRAW'!F30)/('MTT WIN'!F30+'MTT DRAW'!F30),"-")</f>
        <v>0</v>
      </c>
      <c r="G30" s="5">
        <f ca="1">IFERROR(('MTT DRAW'!G30)/('MTT WIN'!G30+'MTT DRAW'!G30),"-")</f>
        <v>0</v>
      </c>
      <c r="H30" s="5" t="str">
        <f ca="1">IFERROR(('MTT DRAW'!H30)/('MTT WIN'!H30+'MTT DRAW'!H30),"-")</f>
        <v>-</v>
      </c>
      <c r="I30" s="5" t="str">
        <f ca="1">IFERROR(('MTT DRAW'!I30)/('MTT WIN'!I30+'MTT DRAW'!I30),"-")</f>
        <v>-</v>
      </c>
      <c r="J30" s="5">
        <f ca="1">IFERROR(('MTT DRAW'!J30)/('MTT WIN'!J30+'MTT DRAW'!J30),"-")</f>
        <v>0</v>
      </c>
      <c r="K30" s="5" t="str">
        <f ca="1">IFERROR(('MTT DRAW'!K30)/('MTT WIN'!K30+'MTT DRAW'!K30),"-")</f>
        <v>-</v>
      </c>
      <c r="L30" s="5" t="str">
        <f ca="1">IFERROR(('MTT DRAW'!L30)/('MTT WIN'!L30+'MTT DRAW'!L30),"-")</f>
        <v>-</v>
      </c>
      <c r="M30" s="5" t="str">
        <f ca="1">IFERROR(('MTT DRAW'!M30)/('MTT WIN'!M30+'MTT DRAW'!M30),"-")</f>
        <v>-</v>
      </c>
      <c r="N30" s="5" t="str">
        <f ca="1">IFERROR(('MTT DRAW'!N30)/('MTT WIN'!N30+'MTT DRAW'!N30),"-")</f>
        <v>-</v>
      </c>
      <c r="O30" s="5" t="str">
        <f ca="1">IFERROR(('MTT DRAW'!O30)/('MTT WIN'!O30+'MTT DRAW'!O30),"-")</f>
        <v>-</v>
      </c>
      <c r="P30" s="5" t="str">
        <f ca="1">IFERROR(('MTT DRAW'!P30)/('MTT WIN'!P30+'MTT DRAW'!P30),"-")</f>
        <v>-</v>
      </c>
      <c r="Q30" s="5" t="str">
        <f ca="1">IFERROR(('MTT DRAW'!Q30)/('MTT WIN'!Q30+'MTT DRAW'!Q30),"-")</f>
        <v>-</v>
      </c>
      <c r="R30" s="5">
        <f ca="1">IFERROR(('MTT DRAW'!R30)/('MTT WIN'!R30+'MTT DRAW'!R30),"-")</f>
        <v>0</v>
      </c>
      <c r="S30" s="5" t="str">
        <f ca="1">IFERROR(('MTT DRAW'!S30)/('MTT WIN'!S30+'MTT DRAW'!S30),"-")</f>
        <v>-</v>
      </c>
      <c r="T30" s="5" t="str">
        <f ca="1">IFERROR(('MTT DRAW'!T30)/('MTT WIN'!T30+'MTT DRAW'!T30),"-")</f>
        <v>-</v>
      </c>
      <c r="U30" s="5">
        <f ca="1">IFERROR(('MTT DRAW'!U30)/('MTT WIN'!U30+'MTT DRAW'!U30),"-")</f>
        <v>0</v>
      </c>
      <c r="V30" s="5" t="str">
        <f ca="1">IFERROR(('MTT DRAW'!V30)/('MTT WIN'!V30+'MTT DRAW'!V30),"-")</f>
        <v>-</v>
      </c>
      <c r="W30" s="5" t="str">
        <f ca="1">IFERROR(('MTT DRAW'!W30)/('MTT WIN'!W30+'MTT DRAW'!W30),"-")</f>
        <v>-</v>
      </c>
      <c r="X30" s="5" t="str">
        <f ca="1">IFERROR(('MTT DRAW'!X30)/('MTT WIN'!X30+'MTT DRAW'!X30),"-")</f>
        <v>-</v>
      </c>
      <c r="Y30" s="5" t="str">
        <f ca="1">IFERROR(('MTT DRAW'!Y30)/('MTT WIN'!Y30+'MTT DRAW'!Y30),"-")</f>
        <v>-</v>
      </c>
      <c r="Z30" s="5">
        <f ca="1">IFERROR(('MTT DRAW'!Z30)/('MTT WIN'!Z30+'MTT DRAW'!Z30),"-")</f>
        <v>1</v>
      </c>
      <c r="AA30" s="5" t="str">
        <f ca="1">IFERROR(('MTT DRAW'!AA30)/('MTT WIN'!AA30+'MTT DRAW'!AA30),"-")</f>
        <v>-</v>
      </c>
      <c r="AB30" s="5" t="str">
        <f ca="1">IFERROR(('MTT DRAW'!AB30)/('MTT WIN'!AB30+'MTT DRAW'!AB30),"-")</f>
        <v>-</v>
      </c>
      <c r="AC30" s="5" t="str">
        <f ca="1">IFERROR(('MTT DRAW'!AC30)/('MTT WIN'!AC30+'MTT DRAW'!AC30),"-")</f>
        <v>-</v>
      </c>
      <c r="AD30" s="5" t="str">
        <f ca="1">IFERROR(('MTT DRAW'!AD30)/('MTT WIN'!AD30+'MTT DRAW'!AD30),"-")</f>
        <v>-</v>
      </c>
      <c r="AE30" s="5" t="str">
        <f ca="1">IFERROR(('MTT DRAW'!AE30)/('MTT WIN'!AE30+'MTT DRAW'!AE30),"-")</f>
        <v>-</v>
      </c>
      <c r="AF30" s="5" t="str">
        <f ca="1">IFERROR(('MTT DRAW'!AF30)/('MTT WIN'!AF30+'MTT DRAW'!AF30),"-")</f>
        <v>-</v>
      </c>
      <c r="AG30" s="5" t="str">
        <f ca="1">IFERROR(('MTT DRAW'!AG30)/('MTT WIN'!AG30+'MTT DRAW'!AG30),"-")</f>
        <v>-</v>
      </c>
      <c r="AH30" s="5" t="str">
        <f ca="1">IFERROR(('MTT DRAW'!AH30)/('MTT WIN'!AH30+'MTT DRAW'!AH30),"-")</f>
        <v>-</v>
      </c>
      <c r="AI30" s="5" t="str">
        <f ca="1">IFERROR(('MTT DRAW'!AI30)/('MTT WIN'!AI30+'MTT DRAW'!AI30),"-")</f>
        <v>-</v>
      </c>
      <c r="AJ30" s="5" t="str">
        <f ca="1">IFERROR(('MTT DRAW'!AJ30)/('MTT WIN'!AJ30+'MTT DRAW'!AJ30),"-")</f>
        <v>-</v>
      </c>
      <c r="AK30" s="5" t="str">
        <f ca="1">IFERROR(('MTT DRAW'!AK30)/('MTT WIN'!AK30+'MTT DRAW'!AK30),"-")</f>
        <v>-</v>
      </c>
      <c r="AL30" s="5" t="str">
        <f ca="1">IFERROR(('MTT DRAW'!AL30)/('MTT WIN'!AL30+'MTT DRAW'!AL30),"-")</f>
        <v>-</v>
      </c>
      <c r="AM30" s="5" t="str">
        <f ca="1">IFERROR(('MTT DRAW'!AM30)/('MTT WIN'!AM30+'MTT DRAW'!AM30),"-")</f>
        <v>-</v>
      </c>
      <c r="AN30" s="5" t="str">
        <f ca="1">IFERROR(('MTT DRAW'!AN30)/('MTT WIN'!AN30+'MTT DRAW'!AN30),"-")</f>
        <v>-</v>
      </c>
      <c r="AO30" s="5" t="str">
        <f ca="1">IFERROR(('MTT DRAW'!AO30)/('MTT WIN'!AO30+'MTT DRAW'!AO30),"-")</f>
        <v>-</v>
      </c>
      <c r="AP30" s="5" t="str">
        <f ca="1">IFERROR(('MTT DRAW'!AP30)/('MTT WIN'!AP30+'MTT DRAW'!AP30),"-")</f>
        <v>-</v>
      </c>
      <c r="AQ30" s="5" t="str">
        <f ca="1">IFERROR(('MTT DRAW'!AQ30)/('MTT WIN'!AQ30+'MTT DRAW'!AQ30),"-")</f>
        <v>-</v>
      </c>
      <c r="AR30" s="5" t="str">
        <f ca="1">IFERROR(('MTT DRAW'!AR30)/('MTT WIN'!AR30+'MTT DRAW'!AR30),"-")</f>
        <v>-</v>
      </c>
      <c r="AS30" s="5" t="str">
        <f ca="1">IFERROR(('MTT DRAW'!AS30)/('MTT WIN'!AS30+'MTT DRAW'!AS30),"-")</f>
        <v>-</v>
      </c>
      <c r="AT30" s="5" t="str">
        <f ca="1">IFERROR(('MTT DRAW'!AT30)/('MTT WIN'!AT30+'MTT DRAW'!AT30),"-")</f>
        <v>-</v>
      </c>
      <c r="AU30" s="5" t="str">
        <f ca="1">IFERROR(('MTT DRAW'!AU30)/('MTT WIN'!AU30+'MTT DRAW'!AU30),"-")</f>
        <v>-</v>
      </c>
      <c r="AV30" s="5" t="str">
        <f ca="1">IFERROR(('MTT DRAW'!AV30)/('MTT WIN'!AV30+'MTT DRAW'!AV30),"-")</f>
        <v>-</v>
      </c>
      <c r="AW30" s="5" t="str">
        <f ca="1">IFERROR(('MTT DRAW'!AW30)/('MTT WIN'!AW30+'MTT DRAW'!AW30),"-")</f>
        <v>-</v>
      </c>
      <c r="AX30" s="5" t="str">
        <f ca="1">IFERROR(('MTT DRAW'!AX30)/('MTT WIN'!AX30+'MTT DRAW'!AX30),"-")</f>
        <v>-</v>
      </c>
      <c r="AY30" s="5" t="str">
        <f ca="1">IFERROR(('MTT DRAW'!AY30)/('MTT WIN'!AY30+'MTT DRAW'!AY30),"-")</f>
        <v>-</v>
      </c>
      <c r="AZ30" s="5" t="str">
        <f ca="1">IFERROR(('MTT DRAW'!AZ30)/('MTT WIN'!AZ30+'MTT DRAW'!AZ30),"-")</f>
        <v>-</v>
      </c>
      <c r="BA30" s="5" t="str">
        <f ca="1">IFERROR(('MTT DRAW'!BA30)/('MTT WIN'!BA30+'MTT DRAW'!BA30),"-")</f>
        <v>-</v>
      </c>
      <c r="BB30" s="5" t="str">
        <f ca="1">IFERROR(('MTT DRAW'!BB30)/('MTT WIN'!BB30+'MTT DRAW'!BB30),"-")</f>
        <v>-</v>
      </c>
      <c r="BC30" s="5" t="str">
        <f ca="1">IFERROR(('MTT DRAW'!BC30)/('MTT WIN'!BC30+'MTT DRAW'!BC30),"-")</f>
        <v>-</v>
      </c>
      <c r="BD30" s="5" t="str">
        <f ca="1">IFERROR(('MTT DRAW'!BD30)/('MTT WIN'!BD30+'MTT DRAW'!BD30),"-")</f>
        <v>-</v>
      </c>
      <c r="BE30" s="5" t="str">
        <f ca="1">IFERROR(('MTT DRAW'!BE30)/('MTT WIN'!BE30+'MTT DRAW'!BE30),"-")</f>
        <v>-</v>
      </c>
      <c r="BF30" s="5" t="str">
        <f ca="1">IFERROR(('MTT DRAW'!BF30)/('MTT WIN'!BF30+'MTT DRAW'!BF30),"-")</f>
        <v>-</v>
      </c>
    </row>
    <row r="31" spans="1:58" ht="55" customHeight="1" x14ac:dyDescent="0.3">
      <c r="A31" s="3" t="str">
        <f ca="1">MATCHUP_ABS!A31</f>
        <v>Rakdos Midrange</v>
      </c>
      <c r="B31" s="5">
        <f ca="1">IFERROR(('MTT DRAW'!B31)/('MTT WIN'!B31+'MTT DRAW'!B31),"-")</f>
        <v>0.33333333333333331</v>
      </c>
      <c r="C31" s="5">
        <f ca="1">IFERROR(('MTT DRAW'!C31)/('MTT WIN'!C31+'MTT DRAW'!C31),"-")</f>
        <v>0</v>
      </c>
      <c r="D31" s="5" t="str">
        <f ca="1">IFERROR(('MTT DRAW'!D31)/('MTT WIN'!D31+'MTT DRAW'!D31),"-")</f>
        <v>-</v>
      </c>
      <c r="E31" s="5" t="str">
        <f ca="1">IFERROR(('MTT DRAW'!E31)/('MTT WIN'!E31+'MTT DRAW'!E31),"-")</f>
        <v>-</v>
      </c>
      <c r="F31" s="5">
        <f ca="1">IFERROR(('MTT DRAW'!F31)/('MTT WIN'!F31+'MTT DRAW'!F31),"-")</f>
        <v>0</v>
      </c>
      <c r="G31" s="5">
        <f ca="1">IFERROR(('MTT DRAW'!G31)/('MTT WIN'!G31+'MTT DRAW'!G31),"-")</f>
        <v>0</v>
      </c>
      <c r="H31" s="5" t="str">
        <f ca="1">IFERROR(('MTT DRAW'!H31)/('MTT WIN'!H31+'MTT DRAW'!H31),"-")</f>
        <v>-</v>
      </c>
      <c r="I31" s="5" t="str">
        <f ca="1">IFERROR(('MTT DRAW'!I31)/('MTT WIN'!I31+'MTT DRAW'!I31),"-")</f>
        <v>-</v>
      </c>
      <c r="J31" s="5">
        <f ca="1">IFERROR(('MTT DRAW'!J31)/('MTT WIN'!J31+'MTT DRAW'!J31),"-")</f>
        <v>0</v>
      </c>
      <c r="K31" s="5">
        <f ca="1">IFERROR(('MTT DRAW'!K31)/('MTT WIN'!K31+'MTT DRAW'!K31),"-")</f>
        <v>0</v>
      </c>
      <c r="L31" s="5" t="str">
        <f ca="1">IFERROR(('MTT DRAW'!L31)/('MTT WIN'!L31+'MTT DRAW'!L31),"-")</f>
        <v>-</v>
      </c>
      <c r="M31" s="5" t="str">
        <f ca="1">IFERROR(('MTT DRAW'!M31)/('MTT WIN'!M31+'MTT DRAW'!M31),"-")</f>
        <v>-</v>
      </c>
      <c r="N31" s="5" t="str">
        <f ca="1">IFERROR(('MTT DRAW'!N31)/('MTT WIN'!N31+'MTT DRAW'!N31),"-")</f>
        <v>-</v>
      </c>
      <c r="O31" s="5" t="str">
        <f ca="1">IFERROR(('MTT DRAW'!O31)/('MTT WIN'!O31+'MTT DRAW'!O31),"-")</f>
        <v>-</v>
      </c>
      <c r="P31" s="5" t="str">
        <f ca="1">IFERROR(('MTT DRAW'!P31)/('MTT WIN'!P31+'MTT DRAW'!P31),"-")</f>
        <v>-</v>
      </c>
      <c r="Q31" s="5" t="str">
        <f ca="1">IFERROR(('MTT DRAW'!Q31)/('MTT WIN'!Q31+'MTT DRAW'!Q31),"-")</f>
        <v>-</v>
      </c>
      <c r="R31" s="5">
        <f ca="1">IFERROR(('MTT DRAW'!R31)/('MTT WIN'!R31+'MTT DRAW'!R31),"-")</f>
        <v>0.5</v>
      </c>
      <c r="S31" s="5">
        <f ca="1">IFERROR(('MTT DRAW'!S31)/('MTT WIN'!S31+'MTT DRAW'!S31),"-")</f>
        <v>0</v>
      </c>
      <c r="T31" s="5">
        <f ca="1">IFERROR(('MTT DRAW'!T31)/('MTT WIN'!T31+'MTT DRAW'!T31),"-")</f>
        <v>0</v>
      </c>
      <c r="U31" s="5" t="str">
        <f ca="1">IFERROR(('MTT DRAW'!U31)/('MTT WIN'!U31+'MTT DRAW'!U31),"-")</f>
        <v>-</v>
      </c>
      <c r="V31" s="5" t="str">
        <f ca="1">IFERROR(('MTT DRAW'!V31)/('MTT WIN'!V31+'MTT DRAW'!V31),"-")</f>
        <v>-</v>
      </c>
      <c r="W31" s="5" t="str">
        <f ca="1">IFERROR(('MTT DRAW'!W31)/('MTT WIN'!W31+'MTT DRAW'!W31),"-")</f>
        <v>-</v>
      </c>
      <c r="X31" s="5" t="str">
        <f ca="1">IFERROR(('MTT DRAW'!X31)/('MTT WIN'!X31+'MTT DRAW'!X31),"-")</f>
        <v>-</v>
      </c>
      <c r="Y31" s="5" t="str">
        <f ca="1">IFERROR(('MTT DRAW'!Y31)/('MTT WIN'!Y31+'MTT DRAW'!Y31),"-")</f>
        <v>-</v>
      </c>
      <c r="Z31" s="5" t="str">
        <f ca="1">IFERROR(('MTT DRAW'!Z31)/('MTT WIN'!Z31+'MTT DRAW'!Z31),"-")</f>
        <v>-</v>
      </c>
      <c r="AA31" s="5" t="str">
        <f ca="1">IFERROR(('MTT DRAW'!AA31)/('MTT WIN'!AA31+'MTT DRAW'!AA31),"-")</f>
        <v>-</v>
      </c>
      <c r="AB31" s="5" t="str">
        <f ca="1">IFERROR(('MTT DRAW'!AB31)/('MTT WIN'!AB31+'MTT DRAW'!AB31),"-")</f>
        <v>-</v>
      </c>
      <c r="AC31" s="5" t="str">
        <f ca="1">IFERROR(('MTT DRAW'!AC31)/('MTT WIN'!AC31+'MTT DRAW'!AC31),"-")</f>
        <v>-</v>
      </c>
      <c r="AD31" s="5">
        <f ca="1">IFERROR(('MTT DRAW'!AD31)/('MTT WIN'!AD31+'MTT DRAW'!AD31),"-")</f>
        <v>0</v>
      </c>
      <c r="AE31" s="5" t="str">
        <f ca="1">IFERROR(('MTT DRAW'!AE31)/('MTT WIN'!AE31+'MTT DRAW'!AE31),"-")</f>
        <v>-</v>
      </c>
      <c r="AF31" s="5" t="str">
        <f ca="1">IFERROR(('MTT DRAW'!AF31)/('MTT WIN'!AF31+'MTT DRAW'!AF31),"-")</f>
        <v>-</v>
      </c>
      <c r="AG31" s="5" t="str">
        <f ca="1">IFERROR(('MTT DRAW'!AG31)/('MTT WIN'!AG31+'MTT DRAW'!AG31),"-")</f>
        <v>-</v>
      </c>
      <c r="AH31" s="5" t="str">
        <f ca="1">IFERROR(('MTT DRAW'!AH31)/('MTT WIN'!AH31+'MTT DRAW'!AH31),"-")</f>
        <v>-</v>
      </c>
      <c r="AI31" s="5">
        <f ca="1">IFERROR(('MTT DRAW'!AI31)/('MTT WIN'!AI31+'MTT DRAW'!AI31),"-")</f>
        <v>0</v>
      </c>
      <c r="AJ31" s="5" t="str">
        <f ca="1">IFERROR(('MTT DRAW'!AJ31)/('MTT WIN'!AJ31+'MTT DRAW'!AJ31),"-")</f>
        <v>-</v>
      </c>
      <c r="AK31" s="5" t="str">
        <f ca="1">IFERROR(('MTT DRAW'!AK31)/('MTT WIN'!AK31+'MTT DRAW'!AK31),"-")</f>
        <v>-</v>
      </c>
      <c r="AL31" s="5" t="str">
        <f ca="1">IFERROR(('MTT DRAW'!AL31)/('MTT WIN'!AL31+'MTT DRAW'!AL31),"-")</f>
        <v>-</v>
      </c>
      <c r="AM31" s="5" t="str">
        <f ca="1">IFERROR(('MTT DRAW'!AM31)/('MTT WIN'!AM31+'MTT DRAW'!AM31),"-")</f>
        <v>-</v>
      </c>
      <c r="AN31" s="5" t="str">
        <f ca="1">IFERROR(('MTT DRAW'!AN31)/('MTT WIN'!AN31+'MTT DRAW'!AN31),"-")</f>
        <v>-</v>
      </c>
      <c r="AO31" s="5" t="str">
        <f ca="1">IFERROR(('MTT DRAW'!AO31)/('MTT WIN'!AO31+'MTT DRAW'!AO31),"-")</f>
        <v>-</v>
      </c>
      <c r="AP31" s="5" t="str">
        <f ca="1">IFERROR(('MTT DRAW'!AP31)/('MTT WIN'!AP31+'MTT DRAW'!AP31),"-")</f>
        <v>-</v>
      </c>
      <c r="AQ31" s="5" t="str">
        <f ca="1">IFERROR(('MTT DRAW'!AQ31)/('MTT WIN'!AQ31+'MTT DRAW'!AQ31),"-")</f>
        <v>-</v>
      </c>
      <c r="AR31" s="5" t="str">
        <f ca="1">IFERROR(('MTT DRAW'!AR31)/('MTT WIN'!AR31+'MTT DRAW'!AR31),"-")</f>
        <v>-</v>
      </c>
      <c r="AS31" s="5" t="str">
        <f ca="1">IFERROR(('MTT DRAW'!AS31)/('MTT WIN'!AS31+'MTT DRAW'!AS31),"-")</f>
        <v>-</v>
      </c>
      <c r="AT31" s="5" t="str">
        <f ca="1">IFERROR(('MTT DRAW'!AT31)/('MTT WIN'!AT31+'MTT DRAW'!AT31),"-")</f>
        <v>-</v>
      </c>
      <c r="AU31" s="5" t="str">
        <f ca="1">IFERROR(('MTT DRAW'!AU31)/('MTT WIN'!AU31+'MTT DRAW'!AU31),"-")</f>
        <v>-</v>
      </c>
      <c r="AV31" s="5" t="str">
        <f ca="1">IFERROR(('MTT DRAW'!AV31)/('MTT WIN'!AV31+'MTT DRAW'!AV31),"-")</f>
        <v>-</v>
      </c>
      <c r="AW31" s="5" t="str">
        <f ca="1">IFERROR(('MTT DRAW'!AW31)/('MTT WIN'!AW31+'MTT DRAW'!AW31),"-")</f>
        <v>-</v>
      </c>
      <c r="AX31" s="5" t="str">
        <f ca="1">IFERROR(('MTT DRAW'!AX31)/('MTT WIN'!AX31+'MTT DRAW'!AX31),"-")</f>
        <v>-</v>
      </c>
      <c r="AY31" s="5" t="str">
        <f ca="1">IFERROR(('MTT DRAW'!AY31)/('MTT WIN'!AY31+'MTT DRAW'!AY31),"-")</f>
        <v>-</v>
      </c>
      <c r="AZ31" s="5" t="str">
        <f ca="1">IFERROR(('MTT DRAW'!AZ31)/('MTT WIN'!AZ31+'MTT DRAW'!AZ31),"-")</f>
        <v>-</v>
      </c>
      <c r="BA31" s="5" t="str">
        <f ca="1">IFERROR(('MTT DRAW'!BA31)/('MTT WIN'!BA31+'MTT DRAW'!BA31),"-")</f>
        <v>-</v>
      </c>
      <c r="BB31" s="5" t="str">
        <f ca="1">IFERROR(('MTT DRAW'!BB31)/('MTT WIN'!BB31+'MTT DRAW'!BB31),"-")</f>
        <v>-</v>
      </c>
      <c r="BC31" s="5" t="str">
        <f ca="1">IFERROR(('MTT DRAW'!BC31)/('MTT WIN'!BC31+'MTT DRAW'!BC31),"-")</f>
        <v>-</v>
      </c>
      <c r="BD31" s="5" t="str">
        <f ca="1">IFERROR(('MTT DRAW'!BD31)/('MTT WIN'!BD31+'MTT DRAW'!BD31),"-")</f>
        <v>-</v>
      </c>
      <c r="BE31" s="5" t="str">
        <f ca="1">IFERROR(('MTT DRAW'!BE31)/('MTT WIN'!BE31+'MTT DRAW'!BE31),"-")</f>
        <v>-</v>
      </c>
      <c r="BF31" s="5" t="str">
        <f ca="1">IFERROR(('MTT DRAW'!BF31)/('MTT WIN'!BF31+'MTT DRAW'!BF31),"-")</f>
        <v>-</v>
      </c>
    </row>
    <row r="32" spans="1:58" ht="55" customHeight="1" x14ac:dyDescent="0.3">
      <c r="A32" s="3" t="str">
        <f ca="1">MATCHUP_ABS!A32</f>
        <v>Boros Bully</v>
      </c>
      <c r="B32" s="5">
        <f ca="1">IFERROR(('MTT DRAW'!B32)/('MTT WIN'!B32+'MTT DRAW'!B32),"-")</f>
        <v>0</v>
      </c>
      <c r="C32" s="5">
        <f ca="1">IFERROR(('MTT DRAW'!C32)/('MTT WIN'!C32+'MTT DRAW'!C32),"-")</f>
        <v>0</v>
      </c>
      <c r="D32" s="5" t="str">
        <f ca="1">IFERROR(('MTT DRAW'!D32)/('MTT WIN'!D32+'MTT DRAW'!D32),"-")</f>
        <v>-</v>
      </c>
      <c r="E32" s="5" t="str">
        <f ca="1">IFERROR(('MTT DRAW'!E32)/('MTT WIN'!E32+'MTT DRAW'!E32),"-")</f>
        <v>-</v>
      </c>
      <c r="F32" s="5" t="str">
        <f ca="1">IFERROR(('MTT DRAW'!F32)/('MTT WIN'!F32+'MTT DRAW'!F32),"-")</f>
        <v>-</v>
      </c>
      <c r="G32" s="5">
        <f ca="1">IFERROR(('MTT DRAW'!G32)/('MTT WIN'!G32+'MTT DRAW'!G32),"-")</f>
        <v>0</v>
      </c>
      <c r="H32" s="5">
        <f ca="1">IFERROR(('MTT DRAW'!H32)/('MTT WIN'!H32+'MTT DRAW'!H32),"-")</f>
        <v>0</v>
      </c>
      <c r="I32" s="5">
        <f ca="1">IFERROR(('MTT DRAW'!I32)/('MTT WIN'!I32+'MTT DRAW'!I32),"-")</f>
        <v>0</v>
      </c>
      <c r="J32" s="5">
        <f ca="1">IFERROR(('MTT DRAW'!J32)/('MTT WIN'!J32+'MTT DRAW'!J32),"-")</f>
        <v>0</v>
      </c>
      <c r="K32" s="5" t="str">
        <f ca="1">IFERROR(('MTT DRAW'!K32)/('MTT WIN'!K32+'MTT DRAW'!K32),"-")</f>
        <v>-</v>
      </c>
      <c r="L32" s="5">
        <f ca="1">IFERROR(('MTT DRAW'!L32)/('MTT WIN'!L32+'MTT DRAW'!L32),"-")</f>
        <v>0</v>
      </c>
      <c r="M32" s="5" t="str">
        <f ca="1">IFERROR(('MTT DRAW'!M32)/('MTT WIN'!M32+'MTT DRAW'!M32),"-")</f>
        <v>-</v>
      </c>
      <c r="N32" s="5" t="str">
        <f ca="1">IFERROR(('MTT DRAW'!N32)/('MTT WIN'!N32+'MTT DRAW'!N32),"-")</f>
        <v>-</v>
      </c>
      <c r="O32" s="5">
        <f ca="1">IFERROR(('MTT DRAW'!O32)/('MTT WIN'!O32+'MTT DRAW'!O32),"-")</f>
        <v>0</v>
      </c>
      <c r="P32" s="5" t="str">
        <f ca="1">IFERROR(('MTT DRAW'!P32)/('MTT WIN'!P32+'MTT DRAW'!P32),"-")</f>
        <v>-</v>
      </c>
      <c r="Q32" s="5" t="str">
        <f ca="1">IFERROR(('MTT DRAW'!Q32)/('MTT WIN'!Q32+'MTT DRAW'!Q32),"-")</f>
        <v>-</v>
      </c>
      <c r="R32" s="5" t="str">
        <f ca="1">IFERROR(('MTT DRAW'!R32)/('MTT WIN'!R32+'MTT DRAW'!R32),"-")</f>
        <v>-</v>
      </c>
      <c r="S32" s="5" t="str">
        <f ca="1">IFERROR(('MTT DRAW'!S32)/('MTT WIN'!S32+'MTT DRAW'!S32),"-")</f>
        <v>-</v>
      </c>
      <c r="T32" s="5" t="str">
        <f ca="1">IFERROR(('MTT DRAW'!T32)/('MTT WIN'!T32+'MTT DRAW'!T32),"-")</f>
        <v>-</v>
      </c>
      <c r="U32" s="5">
        <f ca="1">IFERROR(('MTT DRAW'!U32)/('MTT WIN'!U32+'MTT DRAW'!U32),"-")</f>
        <v>0</v>
      </c>
      <c r="V32" s="5" t="str">
        <f ca="1">IFERROR(('MTT DRAW'!V32)/('MTT WIN'!V32+'MTT DRAW'!V32),"-")</f>
        <v>-</v>
      </c>
      <c r="W32" s="5" t="str">
        <f ca="1">IFERROR(('MTT DRAW'!W32)/('MTT WIN'!W32+'MTT DRAW'!W32),"-")</f>
        <v>-</v>
      </c>
      <c r="X32" s="5" t="str">
        <f ca="1">IFERROR(('MTT DRAW'!X32)/('MTT WIN'!X32+'MTT DRAW'!X32),"-")</f>
        <v>-</v>
      </c>
      <c r="Y32" s="5" t="str">
        <f ca="1">IFERROR(('MTT DRAW'!Y32)/('MTT WIN'!Y32+'MTT DRAW'!Y32),"-")</f>
        <v>-</v>
      </c>
      <c r="Z32" s="5" t="str">
        <f ca="1">IFERROR(('MTT DRAW'!Z32)/('MTT WIN'!Z32+'MTT DRAW'!Z32),"-")</f>
        <v>-</v>
      </c>
      <c r="AA32" s="5" t="str">
        <f ca="1">IFERROR(('MTT DRAW'!AA32)/('MTT WIN'!AA32+'MTT DRAW'!AA32),"-")</f>
        <v>-</v>
      </c>
      <c r="AB32" s="5" t="str">
        <f ca="1">IFERROR(('MTT DRAW'!AB32)/('MTT WIN'!AB32+'MTT DRAW'!AB32),"-")</f>
        <v>-</v>
      </c>
      <c r="AC32" s="5" t="str">
        <f ca="1">IFERROR(('MTT DRAW'!AC32)/('MTT WIN'!AC32+'MTT DRAW'!AC32),"-")</f>
        <v>-</v>
      </c>
      <c r="AD32" s="5" t="str">
        <f ca="1">IFERROR(('MTT DRAW'!AD32)/('MTT WIN'!AD32+'MTT DRAW'!AD32),"-")</f>
        <v>-</v>
      </c>
      <c r="AE32" s="5" t="str">
        <f ca="1">IFERROR(('MTT DRAW'!AE32)/('MTT WIN'!AE32+'MTT DRAW'!AE32),"-")</f>
        <v>-</v>
      </c>
      <c r="AF32" s="5" t="str">
        <f ca="1">IFERROR(('MTT DRAW'!AF32)/('MTT WIN'!AF32+'MTT DRAW'!AF32),"-")</f>
        <v>-</v>
      </c>
      <c r="AG32" s="5" t="str">
        <f ca="1">IFERROR(('MTT DRAW'!AG32)/('MTT WIN'!AG32+'MTT DRAW'!AG32),"-")</f>
        <v>-</v>
      </c>
      <c r="AH32" s="5" t="str">
        <f ca="1">IFERROR(('MTT DRAW'!AH32)/('MTT WIN'!AH32+'MTT DRAW'!AH32),"-")</f>
        <v>-</v>
      </c>
      <c r="AI32" s="5" t="str">
        <f ca="1">IFERROR(('MTT DRAW'!AI32)/('MTT WIN'!AI32+'MTT DRAW'!AI32),"-")</f>
        <v>-</v>
      </c>
      <c r="AJ32" s="5" t="str">
        <f ca="1">IFERROR(('MTT DRAW'!AJ32)/('MTT WIN'!AJ32+'MTT DRAW'!AJ32),"-")</f>
        <v>-</v>
      </c>
      <c r="AK32" s="5" t="str">
        <f ca="1">IFERROR(('MTT DRAW'!AK32)/('MTT WIN'!AK32+'MTT DRAW'!AK32),"-")</f>
        <v>-</v>
      </c>
      <c r="AL32" s="5" t="str">
        <f ca="1">IFERROR(('MTT DRAW'!AL32)/('MTT WIN'!AL32+'MTT DRAW'!AL32),"-")</f>
        <v>-</v>
      </c>
      <c r="AM32" s="5" t="str">
        <f ca="1">IFERROR(('MTT DRAW'!AM32)/('MTT WIN'!AM32+'MTT DRAW'!AM32),"-")</f>
        <v>-</v>
      </c>
      <c r="AN32" s="5" t="str">
        <f ca="1">IFERROR(('MTT DRAW'!AN32)/('MTT WIN'!AN32+'MTT DRAW'!AN32),"-")</f>
        <v>-</v>
      </c>
      <c r="AO32" s="5">
        <f ca="1">IFERROR(('MTT DRAW'!AO32)/('MTT WIN'!AO32+'MTT DRAW'!AO32),"-")</f>
        <v>0</v>
      </c>
      <c r="AP32" s="5" t="str">
        <f ca="1">IFERROR(('MTT DRAW'!AP32)/('MTT WIN'!AP32+'MTT DRAW'!AP32),"-")</f>
        <v>-</v>
      </c>
      <c r="AQ32" s="5" t="str">
        <f ca="1">IFERROR(('MTT DRAW'!AQ32)/('MTT WIN'!AQ32+'MTT DRAW'!AQ32),"-")</f>
        <v>-</v>
      </c>
      <c r="AR32" s="5" t="str">
        <f ca="1">IFERROR(('MTT DRAW'!AR32)/('MTT WIN'!AR32+'MTT DRAW'!AR32),"-")</f>
        <v>-</v>
      </c>
      <c r="AS32" s="5" t="str">
        <f ca="1">IFERROR(('MTT DRAW'!AS32)/('MTT WIN'!AS32+'MTT DRAW'!AS32),"-")</f>
        <v>-</v>
      </c>
      <c r="AT32" s="5" t="str">
        <f ca="1">IFERROR(('MTT DRAW'!AT32)/('MTT WIN'!AT32+'MTT DRAW'!AT32),"-")</f>
        <v>-</v>
      </c>
      <c r="AU32" s="5" t="str">
        <f ca="1">IFERROR(('MTT DRAW'!AU32)/('MTT WIN'!AU32+'MTT DRAW'!AU32),"-")</f>
        <v>-</v>
      </c>
      <c r="AV32" s="5" t="str">
        <f ca="1">IFERROR(('MTT DRAW'!AV32)/('MTT WIN'!AV32+'MTT DRAW'!AV32),"-")</f>
        <v>-</v>
      </c>
      <c r="AW32" s="5" t="str">
        <f ca="1">IFERROR(('MTT DRAW'!AW32)/('MTT WIN'!AW32+'MTT DRAW'!AW32),"-")</f>
        <v>-</v>
      </c>
      <c r="AX32" s="5" t="str">
        <f ca="1">IFERROR(('MTT DRAW'!AX32)/('MTT WIN'!AX32+'MTT DRAW'!AX32),"-")</f>
        <v>-</v>
      </c>
      <c r="AY32" s="5" t="str">
        <f ca="1">IFERROR(('MTT DRAW'!AY32)/('MTT WIN'!AY32+'MTT DRAW'!AY32),"-")</f>
        <v>-</v>
      </c>
      <c r="AZ32" s="5" t="str">
        <f ca="1">IFERROR(('MTT DRAW'!AZ32)/('MTT WIN'!AZ32+'MTT DRAW'!AZ32),"-")</f>
        <v>-</v>
      </c>
      <c r="BA32" s="5" t="str">
        <f ca="1">IFERROR(('MTT DRAW'!BA32)/('MTT WIN'!BA32+'MTT DRAW'!BA32),"-")</f>
        <v>-</v>
      </c>
      <c r="BB32" s="5" t="str">
        <f ca="1">IFERROR(('MTT DRAW'!BB32)/('MTT WIN'!BB32+'MTT DRAW'!BB32),"-")</f>
        <v>-</v>
      </c>
      <c r="BC32" s="5" t="str">
        <f ca="1">IFERROR(('MTT DRAW'!BC32)/('MTT WIN'!BC32+'MTT DRAW'!BC32),"-")</f>
        <v>-</v>
      </c>
      <c r="BD32" s="5" t="str">
        <f ca="1">IFERROR(('MTT DRAW'!BD32)/('MTT WIN'!BD32+'MTT DRAW'!BD32),"-")</f>
        <v>-</v>
      </c>
      <c r="BE32" s="5" t="str">
        <f ca="1">IFERROR(('MTT DRAW'!BE32)/('MTT WIN'!BE32+'MTT DRAW'!BE32),"-")</f>
        <v>-</v>
      </c>
      <c r="BF32" s="5" t="str">
        <f ca="1">IFERROR(('MTT DRAW'!BF32)/('MTT WIN'!BF32+'MTT DRAW'!BF32),"-")</f>
        <v>-</v>
      </c>
    </row>
    <row r="33" spans="1:58" ht="55" customHeight="1" x14ac:dyDescent="0.3">
      <c r="A33" s="3" t="str">
        <f ca="1">MATCHUP_ABS!A33</f>
        <v>Mono Black Sacrifice</v>
      </c>
      <c r="B33" s="5" t="str">
        <f ca="1">IFERROR(('MTT DRAW'!B33)/('MTT WIN'!B33+'MTT DRAW'!B33),"-")</f>
        <v>-</v>
      </c>
      <c r="C33" s="5">
        <f ca="1">IFERROR(('MTT DRAW'!C33)/('MTT WIN'!C33+'MTT DRAW'!C33),"-")</f>
        <v>0</v>
      </c>
      <c r="D33" s="5">
        <f ca="1">IFERROR(('MTT DRAW'!D33)/('MTT WIN'!D33+'MTT DRAW'!D33),"-")</f>
        <v>0</v>
      </c>
      <c r="E33" s="5">
        <f ca="1">IFERROR(('MTT DRAW'!E33)/('MTT WIN'!E33+'MTT DRAW'!E33),"-")</f>
        <v>0</v>
      </c>
      <c r="F33" s="5">
        <f ca="1">IFERROR(('MTT DRAW'!F33)/('MTT WIN'!F33+'MTT DRAW'!F33),"-")</f>
        <v>0</v>
      </c>
      <c r="G33" s="5">
        <f ca="1">IFERROR(('MTT DRAW'!G33)/('MTT WIN'!G33+'MTT DRAW'!G33),"-")</f>
        <v>0</v>
      </c>
      <c r="H33" s="5">
        <f ca="1">IFERROR(('MTT DRAW'!H33)/('MTT WIN'!H33+'MTT DRAW'!H33),"-")</f>
        <v>0</v>
      </c>
      <c r="I33" s="5">
        <f ca="1">IFERROR(('MTT DRAW'!I33)/('MTT WIN'!I33+'MTT DRAW'!I33),"-")</f>
        <v>0</v>
      </c>
      <c r="J33" s="5" t="str">
        <f ca="1">IFERROR(('MTT DRAW'!J33)/('MTT WIN'!J33+'MTT DRAW'!J33),"-")</f>
        <v>-</v>
      </c>
      <c r="K33" s="5" t="str">
        <f ca="1">IFERROR(('MTT DRAW'!K33)/('MTT WIN'!K33+'MTT DRAW'!K33),"-")</f>
        <v>-</v>
      </c>
      <c r="L33" s="5">
        <f ca="1">IFERROR(('MTT DRAW'!L33)/('MTT WIN'!L33+'MTT DRAW'!L33),"-")</f>
        <v>0</v>
      </c>
      <c r="M33" s="5">
        <f ca="1">IFERROR(('MTT DRAW'!M33)/('MTT WIN'!M33+'MTT DRAW'!M33),"-")</f>
        <v>1</v>
      </c>
      <c r="N33" s="5" t="str">
        <f ca="1">IFERROR(('MTT DRAW'!N33)/('MTT WIN'!N33+'MTT DRAW'!N33),"-")</f>
        <v>-</v>
      </c>
      <c r="O33" s="5" t="str">
        <f ca="1">IFERROR(('MTT DRAW'!O33)/('MTT WIN'!O33+'MTT DRAW'!O33),"-")</f>
        <v>-</v>
      </c>
      <c r="P33" s="5" t="str">
        <f ca="1">IFERROR(('MTT DRAW'!P33)/('MTT WIN'!P33+'MTT DRAW'!P33),"-")</f>
        <v>-</v>
      </c>
      <c r="Q33" s="5" t="str">
        <f ca="1">IFERROR(('MTT DRAW'!Q33)/('MTT WIN'!Q33+'MTT DRAW'!Q33),"-")</f>
        <v>-</v>
      </c>
      <c r="R33" s="5" t="str">
        <f ca="1">IFERROR(('MTT DRAW'!R33)/('MTT WIN'!R33+'MTT DRAW'!R33),"-")</f>
        <v>-</v>
      </c>
      <c r="S33" s="5">
        <f ca="1">IFERROR(('MTT DRAW'!S33)/('MTT WIN'!S33+'MTT DRAW'!S33),"-")</f>
        <v>0</v>
      </c>
      <c r="T33" s="5" t="str">
        <f ca="1">IFERROR(('MTT DRAW'!T33)/('MTT WIN'!T33+'MTT DRAW'!T33),"-")</f>
        <v>-</v>
      </c>
      <c r="U33" s="5" t="str">
        <f ca="1">IFERROR(('MTT DRAW'!U33)/('MTT WIN'!U33+'MTT DRAW'!U33),"-")</f>
        <v>-</v>
      </c>
      <c r="V33" s="5" t="str">
        <f ca="1">IFERROR(('MTT DRAW'!V33)/('MTT WIN'!V33+'MTT DRAW'!V33),"-")</f>
        <v>-</v>
      </c>
      <c r="W33" s="5">
        <f ca="1">IFERROR(('MTT DRAW'!W33)/('MTT WIN'!W33+'MTT DRAW'!W33),"-")</f>
        <v>0</v>
      </c>
      <c r="X33" s="5" t="str">
        <f ca="1">IFERROR(('MTT DRAW'!X33)/('MTT WIN'!X33+'MTT DRAW'!X33),"-")</f>
        <v>-</v>
      </c>
      <c r="Y33" s="5">
        <f ca="1">IFERROR(('MTT DRAW'!Y33)/('MTT WIN'!Y33+'MTT DRAW'!Y33),"-")</f>
        <v>0</v>
      </c>
      <c r="Z33" s="5" t="str">
        <f ca="1">IFERROR(('MTT DRAW'!Z33)/('MTT WIN'!Z33+'MTT DRAW'!Z33),"-")</f>
        <v>-</v>
      </c>
      <c r="AA33" s="5" t="str">
        <f ca="1">IFERROR(('MTT DRAW'!AA33)/('MTT WIN'!AA33+'MTT DRAW'!AA33),"-")</f>
        <v>-</v>
      </c>
      <c r="AB33" s="5" t="str">
        <f ca="1">IFERROR(('MTT DRAW'!AB33)/('MTT WIN'!AB33+'MTT DRAW'!AB33),"-")</f>
        <v>-</v>
      </c>
      <c r="AC33" s="5">
        <f ca="1">IFERROR(('MTT DRAW'!AC33)/('MTT WIN'!AC33+'MTT DRAW'!AC33),"-")</f>
        <v>0</v>
      </c>
      <c r="AD33" s="5" t="str">
        <f ca="1">IFERROR(('MTT DRAW'!AD33)/('MTT WIN'!AD33+'MTT DRAW'!AD33),"-")</f>
        <v>-</v>
      </c>
      <c r="AE33" s="5" t="str">
        <f ca="1">IFERROR(('MTT DRAW'!AE33)/('MTT WIN'!AE33+'MTT DRAW'!AE33),"-")</f>
        <v>-</v>
      </c>
      <c r="AF33" s="5" t="str">
        <f ca="1">IFERROR(('MTT DRAW'!AF33)/('MTT WIN'!AF33+'MTT DRAW'!AF33),"-")</f>
        <v>-</v>
      </c>
      <c r="AG33" s="5" t="str">
        <f ca="1">IFERROR(('MTT DRAW'!AG33)/('MTT WIN'!AG33+'MTT DRAW'!AG33),"-")</f>
        <v>-</v>
      </c>
      <c r="AH33" s="5" t="str">
        <f ca="1">IFERROR(('MTT DRAW'!AH33)/('MTT WIN'!AH33+'MTT DRAW'!AH33),"-")</f>
        <v>-</v>
      </c>
      <c r="AI33" s="5" t="str">
        <f ca="1">IFERROR(('MTT DRAW'!AI33)/('MTT WIN'!AI33+'MTT DRAW'!AI33),"-")</f>
        <v>-</v>
      </c>
      <c r="AJ33" s="5" t="str">
        <f ca="1">IFERROR(('MTT DRAW'!AJ33)/('MTT WIN'!AJ33+'MTT DRAW'!AJ33),"-")</f>
        <v>-</v>
      </c>
      <c r="AK33" s="5" t="str">
        <f ca="1">IFERROR(('MTT DRAW'!AK33)/('MTT WIN'!AK33+'MTT DRAW'!AK33),"-")</f>
        <v>-</v>
      </c>
      <c r="AL33" s="5" t="str">
        <f ca="1">IFERROR(('MTT DRAW'!AL33)/('MTT WIN'!AL33+'MTT DRAW'!AL33),"-")</f>
        <v>-</v>
      </c>
      <c r="AM33" s="5" t="str">
        <f ca="1">IFERROR(('MTT DRAW'!AM33)/('MTT WIN'!AM33+'MTT DRAW'!AM33),"-")</f>
        <v>-</v>
      </c>
      <c r="AN33" s="5" t="str">
        <f ca="1">IFERROR(('MTT DRAW'!AN33)/('MTT WIN'!AN33+'MTT DRAW'!AN33),"-")</f>
        <v>-</v>
      </c>
      <c r="AO33" s="5" t="str">
        <f ca="1">IFERROR(('MTT DRAW'!AO33)/('MTT WIN'!AO33+'MTT DRAW'!AO33),"-")</f>
        <v>-</v>
      </c>
      <c r="AP33" s="5" t="str">
        <f ca="1">IFERROR(('MTT DRAW'!AP33)/('MTT WIN'!AP33+'MTT DRAW'!AP33),"-")</f>
        <v>-</v>
      </c>
      <c r="AQ33" s="5" t="str">
        <f ca="1">IFERROR(('MTT DRAW'!AQ33)/('MTT WIN'!AQ33+'MTT DRAW'!AQ33),"-")</f>
        <v>-</v>
      </c>
      <c r="AR33" s="5" t="str">
        <f ca="1">IFERROR(('MTT DRAW'!AR33)/('MTT WIN'!AR33+'MTT DRAW'!AR33),"-")</f>
        <v>-</v>
      </c>
      <c r="AS33" s="5" t="str">
        <f ca="1">IFERROR(('MTT DRAW'!AS33)/('MTT WIN'!AS33+'MTT DRAW'!AS33),"-")</f>
        <v>-</v>
      </c>
      <c r="AT33" s="5" t="str">
        <f ca="1">IFERROR(('MTT DRAW'!AT33)/('MTT WIN'!AT33+'MTT DRAW'!AT33),"-")</f>
        <v>-</v>
      </c>
      <c r="AU33" s="5" t="str">
        <f ca="1">IFERROR(('MTT DRAW'!AU33)/('MTT WIN'!AU33+'MTT DRAW'!AU33),"-")</f>
        <v>-</v>
      </c>
      <c r="AV33" s="5" t="str">
        <f ca="1">IFERROR(('MTT DRAW'!AV33)/('MTT WIN'!AV33+'MTT DRAW'!AV33),"-")</f>
        <v>-</v>
      </c>
      <c r="AW33" s="5" t="str">
        <f ca="1">IFERROR(('MTT DRAW'!AW33)/('MTT WIN'!AW33+'MTT DRAW'!AW33),"-")</f>
        <v>-</v>
      </c>
      <c r="AX33" s="5" t="str">
        <f ca="1">IFERROR(('MTT DRAW'!AX33)/('MTT WIN'!AX33+'MTT DRAW'!AX33),"-")</f>
        <v>-</v>
      </c>
      <c r="AY33" s="5" t="str">
        <f ca="1">IFERROR(('MTT DRAW'!AY33)/('MTT WIN'!AY33+'MTT DRAW'!AY33),"-")</f>
        <v>-</v>
      </c>
      <c r="AZ33" s="5" t="str">
        <f ca="1">IFERROR(('MTT DRAW'!AZ33)/('MTT WIN'!AZ33+'MTT DRAW'!AZ33),"-")</f>
        <v>-</v>
      </c>
      <c r="BA33" s="5" t="str">
        <f ca="1">IFERROR(('MTT DRAW'!BA33)/('MTT WIN'!BA33+'MTT DRAW'!BA33),"-")</f>
        <v>-</v>
      </c>
      <c r="BB33" s="5" t="str">
        <f ca="1">IFERROR(('MTT DRAW'!BB33)/('MTT WIN'!BB33+'MTT DRAW'!BB33),"-")</f>
        <v>-</v>
      </c>
      <c r="BC33" s="5" t="str">
        <f ca="1">IFERROR(('MTT DRAW'!BC33)/('MTT WIN'!BC33+'MTT DRAW'!BC33),"-")</f>
        <v>-</v>
      </c>
      <c r="BD33" s="5" t="str">
        <f ca="1">IFERROR(('MTT DRAW'!BD33)/('MTT WIN'!BD33+'MTT DRAW'!BD33),"-")</f>
        <v>-</v>
      </c>
      <c r="BE33" s="5" t="str">
        <f ca="1">IFERROR(('MTT DRAW'!BE33)/('MTT WIN'!BE33+'MTT DRAW'!BE33),"-")</f>
        <v>-</v>
      </c>
      <c r="BF33" s="5" t="str">
        <f ca="1">IFERROR(('MTT DRAW'!BF33)/('MTT WIN'!BF33+'MTT DRAW'!BF33),"-")</f>
        <v>-</v>
      </c>
    </row>
    <row r="34" spans="1:58" ht="55" customHeight="1" x14ac:dyDescent="0.3">
      <c r="A34" s="3" t="str">
        <f ca="1">MATCHUP_ABS!A34</f>
        <v>Orzhov Blade</v>
      </c>
      <c r="B34" s="5">
        <f ca="1">IFERROR(('MTT DRAW'!B34)/('MTT WIN'!B34+'MTT DRAW'!B34),"-")</f>
        <v>0</v>
      </c>
      <c r="C34" s="5" t="str">
        <f ca="1">IFERROR(('MTT DRAW'!C34)/('MTT WIN'!C34+'MTT DRAW'!C34),"-")</f>
        <v>-</v>
      </c>
      <c r="D34" s="5">
        <f ca="1">IFERROR(('MTT DRAW'!D34)/('MTT WIN'!D34+'MTT DRAW'!D34),"-")</f>
        <v>0</v>
      </c>
      <c r="E34" s="5">
        <f ca="1">IFERROR(('MTT DRAW'!E34)/('MTT WIN'!E34+'MTT DRAW'!E34),"-")</f>
        <v>1</v>
      </c>
      <c r="F34" s="5" t="str">
        <f ca="1">IFERROR(('MTT DRAW'!F34)/('MTT WIN'!F34+'MTT DRAW'!F34),"-")</f>
        <v>-</v>
      </c>
      <c r="G34" s="5" t="str">
        <f ca="1">IFERROR(('MTT DRAW'!G34)/('MTT WIN'!G34+'MTT DRAW'!G34),"-")</f>
        <v>-</v>
      </c>
      <c r="H34" s="5" t="str">
        <f ca="1">IFERROR(('MTT DRAW'!H34)/('MTT WIN'!H34+'MTT DRAW'!H34),"-")</f>
        <v>-</v>
      </c>
      <c r="I34" s="5">
        <f ca="1">IFERROR(('MTT DRAW'!I34)/('MTT WIN'!I34+'MTT DRAW'!I34),"-")</f>
        <v>1</v>
      </c>
      <c r="J34" s="5">
        <f ca="1">IFERROR(('MTT DRAW'!J34)/('MTT WIN'!J34+'MTT DRAW'!J34),"-")</f>
        <v>0</v>
      </c>
      <c r="K34" s="5">
        <f ca="1">IFERROR(('MTT DRAW'!K34)/('MTT WIN'!K34+'MTT DRAW'!K34),"-")</f>
        <v>1</v>
      </c>
      <c r="L34" s="5" t="str">
        <f ca="1">IFERROR(('MTT DRAW'!L34)/('MTT WIN'!L34+'MTT DRAW'!L34),"-")</f>
        <v>-</v>
      </c>
      <c r="M34" s="5">
        <f ca="1">IFERROR(('MTT DRAW'!M34)/('MTT WIN'!M34+'MTT DRAW'!M34),"-")</f>
        <v>0</v>
      </c>
      <c r="N34" s="5" t="str">
        <f ca="1">IFERROR(('MTT DRAW'!N34)/('MTT WIN'!N34+'MTT DRAW'!N34),"-")</f>
        <v>-</v>
      </c>
      <c r="O34" s="5" t="str">
        <f ca="1">IFERROR(('MTT DRAW'!O34)/('MTT WIN'!O34+'MTT DRAW'!O34),"-")</f>
        <v>-</v>
      </c>
      <c r="P34" s="5" t="str">
        <f ca="1">IFERROR(('MTT DRAW'!P34)/('MTT WIN'!P34+'MTT DRAW'!P34),"-")</f>
        <v>-</v>
      </c>
      <c r="Q34" s="5">
        <f ca="1">IFERROR(('MTT DRAW'!Q34)/('MTT WIN'!Q34+'MTT DRAW'!Q34),"-")</f>
        <v>0</v>
      </c>
      <c r="R34" s="5" t="str">
        <f ca="1">IFERROR(('MTT DRAW'!R34)/('MTT WIN'!R34+'MTT DRAW'!R34),"-")</f>
        <v>-</v>
      </c>
      <c r="S34" s="5" t="str">
        <f ca="1">IFERROR(('MTT DRAW'!S34)/('MTT WIN'!S34+'MTT DRAW'!S34),"-")</f>
        <v>-</v>
      </c>
      <c r="T34" s="5" t="str">
        <f ca="1">IFERROR(('MTT DRAW'!T34)/('MTT WIN'!T34+'MTT DRAW'!T34),"-")</f>
        <v>-</v>
      </c>
      <c r="U34" s="5" t="str">
        <f ca="1">IFERROR(('MTT DRAW'!U34)/('MTT WIN'!U34+'MTT DRAW'!U34),"-")</f>
        <v>-</v>
      </c>
      <c r="V34" s="5">
        <f ca="1">IFERROR(('MTT DRAW'!V34)/('MTT WIN'!V34+'MTT DRAW'!V34),"-")</f>
        <v>0</v>
      </c>
      <c r="W34" s="5">
        <f ca="1">IFERROR(('MTT DRAW'!W34)/('MTT WIN'!W34+'MTT DRAW'!W34),"-")</f>
        <v>0</v>
      </c>
      <c r="X34" s="5" t="str">
        <f ca="1">IFERROR(('MTT DRAW'!X34)/('MTT WIN'!X34+'MTT DRAW'!X34),"-")</f>
        <v>-</v>
      </c>
      <c r="Y34" s="5" t="str">
        <f ca="1">IFERROR(('MTT DRAW'!Y34)/('MTT WIN'!Y34+'MTT DRAW'!Y34),"-")</f>
        <v>-</v>
      </c>
      <c r="Z34" s="5" t="str">
        <f ca="1">IFERROR(('MTT DRAW'!Z34)/('MTT WIN'!Z34+'MTT DRAW'!Z34),"-")</f>
        <v>-</v>
      </c>
      <c r="AA34" s="5" t="str">
        <f ca="1">IFERROR(('MTT DRAW'!AA34)/('MTT WIN'!AA34+'MTT DRAW'!AA34),"-")</f>
        <v>-</v>
      </c>
      <c r="AB34" s="5" t="str">
        <f ca="1">IFERROR(('MTT DRAW'!AB34)/('MTT WIN'!AB34+'MTT DRAW'!AB34),"-")</f>
        <v>-</v>
      </c>
      <c r="AC34" s="5" t="str">
        <f ca="1">IFERROR(('MTT DRAW'!AC34)/('MTT WIN'!AC34+'MTT DRAW'!AC34),"-")</f>
        <v>-</v>
      </c>
      <c r="AD34" s="5" t="str">
        <f ca="1">IFERROR(('MTT DRAW'!AD34)/('MTT WIN'!AD34+'MTT DRAW'!AD34),"-")</f>
        <v>-</v>
      </c>
      <c r="AE34" s="5" t="str">
        <f ca="1">IFERROR(('MTT DRAW'!AE34)/('MTT WIN'!AE34+'MTT DRAW'!AE34),"-")</f>
        <v>-</v>
      </c>
      <c r="AF34" s="5" t="str">
        <f ca="1">IFERROR(('MTT DRAW'!AF34)/('MTT WIN'!AF34+'MTT DRAW'!AF34),"-")</f>
        <v>-</v>
      </c>
      <c r="AG34" s="5" t="str">
        <f ca="1">IFERROR(('MTT DRAW'!AG34)/('MTT WIN'!AG34+'MTT DRAW'!AG34),"-")</f>
        <v>-</v>
      </c>
      <c r="AH34" s="5" t="str">
        <f ca="1">IFERROR(('MTT DRAW'!AH34)/('MTT WIN'!AH34+'MTT DRAW'!AH34),"-")</f>
        <v>-</v>
      </c>
      <c r="AI34" s="5" t="str">
        <f ca="1">IFERROR(('MTT DRAW'!AI34)/('MTT WIN'!AI34+'MTT DRAW'!AI34),"-")</f>
        <v>-</v>
      </c>
      <c r="AJ34" s="5" t="str">
        <f ca="1">IFERROR(('MTT DRAW'!AJ34)/('MTT WIN'!AJ34+'MTT DRAW'!AJ34),"-")</f>
        <v>-</v>
      </c>
      <c r="AK34" s="5" t="str">
        <f ca="1">IFERROR(('MTT DRAW'!AK34)/('MTT WIN'!AK34+'MTT DRAW'!AK34),"-")</f>
        <v>-</v>
      </c>
      <c r="AL34" s="5" t="str">
        <f ca="1">IFERROR(('MTT DRAW'!AL34)/('MTT WIN'!AL34+'MTT DRAW'!AL34),"-")</f>
        <v>-</v>
      </c>
      <c r="AM34" s="5" t="str">
        <f ca="1">IFERROR(('MTT DRAW'!AM34)/('MTT WIN'!AM34+'MTT DRAW'!AM34),"-")</f>
        <v>-</v>
      </c>
      <c r="AN34" s="5" t="str">
        <f ca="1">IFERROR(('MTT DRAW'!AN34)/('MTT WIN'!AN34+'MTT DRAW'!AN34),"-")</f>
        <v>-</v>
      </c>
      <c r="AO34" s="5" t="str">
        <f ca="1">IFERROR(('MTT DRAW'!AO34)/('MTT WIN'!AO34+'MTT DRAW'!AO34),"-")</f>
        <v>-</v>
      </c>
      <c r="AP34" s="5" t="str">
        <f ca="1">IFERROR(('MTT DRAW'!AP34)/('MTT WIN'!AP34+'MTT DRAW'!AP34),"-")</f>
        <v>-</v>
      </c>
      <c r="AQ34" s="5" t="str">
        <f ca="1">IFERROR(('MTT DRAW'!AQ34)/('MTT WIN'!AQ34+'MTT DRAW'!AQ34),"-")</f>
        <v>-</v>
      </c>
      <c r="AR34" s="5" t="str">
        <f ca="1">IFERROR(('MTT DRAW'!AR34)/('MTT WIN'!AR34+'MTT DRAW'!AR34),"-")</f>
        <v>-</v>
      </c>
      <c r="AS34" s="5" t="str">
        <f ca="1">IFERROR(('MTT DRAW'!AS34)/('MTT WIN'!AS34+'MTT DRAW'!AS34),"-")</f>
        <v>-</v>
      </c>
      <c r="AT34" s="5" t="str">
        <f ca="1">IFERROR(('MTT DRAW'!AT34)/('MTT WIN'!AT34+'MTT DRAW'!AT34),"-")</f>
        <v>-</v>
      </c>
      <c r="AU34" s="5" t="str">
        <f ca="1">IFERROR(('MTT DRAW'!AU34)/('MTT WIN'!AU34+'MTT DRAW'!AU34),"-")</f>
        <v>-</v>
      </c>
      <c r="AV34" s="5">
        <f ca="1">IFERROR(('MTT DRAW'!AV34)/('MTT WIN'!AV34+'MTT DRAW'!AV34),"-")</f>
        <v>0</v>
      </c>
      <c r="AW34" s="5" t="str">
        <f ca="1">IFERROR(('MTT DRAW'!AW34)/('MTT WIN'!AW34+'MTT DRAW'!AW34),"-")</f>
        <v>-</v>
      </c>
      <c r="AX34" s="5" t="str">
        <f ca="1">IFERROR(('MTT DRAW'!AX34)/('MTT WIN'!AX34+'MTT DRAW'!AX34),"-")</f>
        <v>-</v>
      </c>
      <c r="AY34" s="5" t="str">
        <f ca="1">IFERROR(('MTT DRAW'!AY34)/('MTT WIN'!AY34+'MTT DRAW'!AY34),"-")</f>
        <v>-</v>
      </c>
      <c r="AZ34" s="5" t="str">
        <f ca="1">IFERROR(('MTT DRAW'!AZ34)/('MTT WIN'!AZ34+'MTT DRAW'!AZ34),"-")</f>
        <v>-</v>
      </c>
      <c r="BA34" s="5" t="str">
        <f ca="1">IFERROR(('MTT DRAW'!BA34)/('MTT WIN'!BA34+'MTT DRAW'!BA34),"-")</f>
        <v>-</v>
      </c>
      <c r="BB34" s="5">
        <f ca="1">IFERROR(('MTT DRAW'!BB34)/('MTT WIN'!BB34+'MTT DRAW'!BB34),"-")</f>
        <v>0</v>
      </c>
      <c r="BC34" s="5" t="str">
        <f ca="1">IFERROR(('MTT DRAW'!BC34)/('MTT WIN'!BC34+'MTT DRAW'!BC34),"-")</f>
        <v>-</v>
      </c>
      <c r="BD34" s="5" t="str">
        <f ca="1">IFERROR(('MTT DRAW'!BD34)/('MTT WIN'!BD34+'MTT DRAW'!BD34),"-")</f>
        <v>-</v>
      </c>
      <c r="BE34" s="5" t="str">
        <f ca="1">IFERROR(('MTT DRAW'!BE34)/('MTT WIN'!BE34+'MTT DRAW'!BE34),"-")</f>
        <v>-</v>
      </c>
      <c r="BF34" s="5" t="str">
        <f ca="1">IFERROR(('MTT DRAW'!BF34)/('MTT WIN'!BF34+'MTT DRAW'!BF34),"-")</f>
        <v>-</v>
      </c>
    </row>
    <row r="35" spans="1:58" ht="55" customHeight="1" x14ac:dyDescent="0.3">
      <c r="A35" s="3" t="str">
        <f ca="1">MATCHUP_ABS!A35</f>
        <v>Pili-Pala Combo</v>
      </c>
      <c r="B35" s="5">
        <f ca="1">IFERROR(('MTT DRAW'!B35)/('MTT WIN'!B35+'MTT DRAW'!B35),"-")</f>
        <v>0</v>
      </c>
      <c r="C35" s="5" t="str">
        <f ca="1">IFERROR(('MTT DRAW'!C35)/('MTT WIN'!C35+'MTT DRAW'!C35),"-")</f>
        <v>-</v>
      </c>
      <c r="D35" s="5">
        <f ca="1">IFERROR(('MTT DRAW'!D35)/('MTT WIN'!D35+'MTT DRAW'!D35),"-")</f>
        <v>0</v>
      </c>
      <c r="E35" s="5">
        <f ca="1">IFERROR(('MTT DRAW'!E35)/('MTT WIN'!E35+'MTT DRAW'!E35),"-")</f>
        <v>0</v>
      </c>
      <c r="F35" s="5">
        <f ca="1">IFERROR(('MTT DRAW'!F35)/('MTT WIN'!F35+'MTT DRAW'!F35),"-")</f>
        <v>0.5</v>
      </c>
      <c r="G35" s="5" t="str">
        <f ca="1">IFERROR(('MTT DRAW'!G35)/('MTT WIN'!G35+'MTT DRAW'!G35),"-")</f>
        <v>-</v>
      </c>
      <c r="H35" s="5">
        <f ca="1">IFERROR(('MTT DRAW'!H35)/('MTT WIN'!H35+'MTT DRAW'!H35),"-")</f>
        <v>0</v>
      </c>
      <c r="I35" s="5">
        <f ca="1">IFERROR(('MTT DRAW'!I35)/('MTT WIN'!I35+'MTT DRAW'!I35),"-")</f>
        <v>0</v>
      </c>
      <c r="J35" s="5" t="str">
        <f ca="1">IFERROR(('MTT DRAW'!J35)/('MTT WIN'!J35+'MTT DRAW'!J35),"-")</f>
        <v>-</v>
      </c>
      <c r="K35" s="5" t="str">
        <f ca="1">IFERROR(('MTT DRAW'!K35)/('MTT WIN'!K35+'MTT DRAW'!K35),"-")</f>
        <v>-</v>
      </c>
      <c r="L35" s="5">
        <f ca="1">IFERROR(('MTT DRAW'!L35)/('MTT WIN'!L35+'MTT DRAW'!L35),"-")</f>
        <v>0</v>
      </c>
      <c r="M35" s="5" t="str">
        <f ca="1">IFERROR(('MTT DRAW'!M35)/('MTT WIN'!M35+'MTT DRAW'!M35),"-")</f>
        <v>-</v>
      </c>
      <c r="N35" s="5" t="str">
        <f ca="1">IFERROR(('MTT DRAW'!N35)/('MTT WIN'!N35+'MTT DRAW'!N35),"-")</f>
        <v>-</v>
      </c>
      <c r="O35" s="5" t="str">
        <f ca="1">IFERROR(('MTT DRAW'!O35)/('MTT WIN'!O35+'MTT DRAW'!O35),"-")</f>
        <v>-</v>
      </c>
      <c r="P35" s="5" t="str">
        <f ca="1">IFERROR(('MTT DRAW'!P35)/('MTT WIN'!P35+'MTT DRAW'!P35),"-")</f>
        <v>-</v>
      </c>
      <c r="Q35" s="5" t="str">
        <f ca="1">IFERROR(('MTT DRAW'!Q35)/('MTT WIN'!Q35+'MTT DRAW'!Q35),"-")</f>
        <v>-</v>
      </c>
      <c r="R35" s="5" t="str">
        <f ca="1">IFERROR(('MTT DRAW'!R35)/('MTT WIN'!R35+'MTT DRAW'!R35),"-")</f>
        <v>-</v>
      </c>
      <c r="S35" s="5" t="str">
        <f ca="1">IFERROR(('MTT DRAW'!S35)/('MTT WIN'!S35+'MTT DRAW'!S35),"-")</f>
        <v>-</v>
      </c>
      <c r="T35" s="5" t="str">
        <f ca="1">IFERROR(('MTT DRAW'!T35)/('MTT WIN'!T35+'MTT DRAW'!T35),"-")</f>
        <v>-</v>
      </c>
      <c r="U35" s="5" t="str">
        <f ca="1">IFERROR(('MTT DRAW'!U35)/('MTT WIN'!U35+'MTT DRAW'!U35),"-")</f>
        <v>-</v>
      </c>
      <c r="V35" s="5" t="str">
        <f ca="1">IFERROR(('MTT DRAW'!V35)/('MTT WIN'!V35+'MTT DRAW'!V35),"-")</f>
        <v>-</v>
      </c>
      <c r="W35" s="5" t="str">
        <f ca="1">IFERROR(('MTT DRAW'!W35)/('MTT WIN'!W35+'MTT DRAW'!W35),"-")</f>
        <v>-</v>
      </c>
      <c r="X35" s="5" t="str">
        <f ca="1">IFERROR(('MTT DRAW'!X35)/('MTT WIN'!X35+'MTT DRAW'!X35),"-")</f>
        <v>-</v>
      </c>
      <c r="Y35" s="5" t="str">
        <f ca="1">IFERROR(('MTT DRAW'!Y35)/('MTT WIN'!Y35+'MTT DRAW'!Y35),"-")</f>
        <v>-</v>
      </c>
      <c r="Z35" s="5" t="str">
        <f ca="1">IFERROR(('MTT DRAW'!Z35)/('MTT WIN'!Z35+'MTT DRAW'!Z35),"-")</f>
        <v>-</v>
      </c>
      <c r="AA35" s="5" t="str">
        <f ca="1">IFERROR(('MTT DRAW'!AA35)/('MTT WIN'!AA35+'MTT DRAW'!AA35),"-")</f>
        <v>-</v>
      </c>
      <c r="AB35" s="5" t="str">
        <f ca="1">IFERROR(('MTT DRAW'!AB35)/('MTT WIN'!AB35+'MTT DRAW'!AB35),"-")</f>
        <v>-</v>
      </c>
      <c r="AC35" s="5" t="str">
        <f ca="1">IFERROR(('MTT DRAW'!AC35)/('MTT WIN'!AC35+'MTT DRAW'!AC35),"-")</f>
        <v>-</v>
      </c>
      <c r="AD35" s="5" t="str">
        <f ca="1">IFERROR(('MTT DRAW'!AD35)/('MTT WIN'!AD35+'MTT DRAW'!AD35),"-")</f>
        <v>-</v>
      </c>
      <c r="AE35" s="5" t="str">
        <f ca="1">IFERROR(('MTT DRAW'!AE35)/('MTT WIN'!AE35+'MTT DRAW'!AE35),"-")</f>
        <v>-</v>
      </c>
      <c r="AF35" s="5" t="str">
        <f ca="1">IFERROR(('MTT DRAW'!AF35)/('MTT WIN'!AF35+'MTT DRAW'!AF35),"-")</f>
        <v>-</v>
      </c>
      <c r="AG35" s="5" t="str">
        <f ca="1">IFERROR(('MTT DRAW'!AG35)/('MTT WIN'!AG35+'MTT DRAW'!AG35),"-")</f>
        <v>-</v>
      </c>
      <c r="AH35" s="5" t="str">
        <f ca="1">IFERROR(('MTT DRAW'!AH35)/('MTT WIN'!AH35+'MTT DRAW'!AH35),"-")</f>
        <v>-</v>
      </c>
      <c r="AI35" s="5">
        <f ca="1">IFERROR(('MTT DRAW'!AI35)/('MTT WIN'!AI35+'MTT DRAW'!AI35),"-")</f>
        <v>0</v>
      </c>
      <c r="AJ35" s="5" t="str">
        <f ca="1">IFERROR(('MTT DRAW'!AJ35)/('MTT WIN'!AJ35+'MTT DRAW'!AJ35),"-")</f>
        <v>-</v>
      </c>
      <c r="AK35" s="5" t="str">
        <f ca="1">IFERROR(('MTT DRAW'!AK35)/('MTT WIN'!AK35+'MTT DRAW'!AK35),"-")</f>
        <v>-</v>
      </c>
      <c r="AL35" s="5" t="str">
        <f ca="1">IFERROR(('MTT DRAW'!AL35)/('MTT WIN'!AL35+'MTT DRAW'!AL35),"-")</f>
        <v>-</v>
      </c>
      <c r="AM35" s="5">
        <f ca="1">IFERROR(('MTT DRAW'!AM35)/('MTT WIN'!AM35+'MTT DRAW'!AM35),"-")</f>
        <v>0</v>
      </c>
      <c r="AN35" s="5" t="str">
        <f ca="1">IFERROR(('MTT DRAW'!AN35)/('MTT WIN'!AN35+'MTT DRAW'!AN35),"-")</f>
        <v>-</v>
      </c>
      <c r="AO35" s="5" t="str">
        <f ca="1">IFERROR(('MTT DRAW'!AO35)/('MTT WIN'!AO35+'MTT DRAW'!AO35),"-")</f>
        <v>-</v>
      </c>
      <c r="AP35" s="5" t="str">
        <f ca="1">IFERROR(('MTT DRAW'!AP35)/('MTT WIN'!AP35+'MTT DRAW'!AP35),"-")</f>
        <v>-</v>
      </c>
      <c r="AQ35" s="5" t="str">
        <f ca="1">IFERROR(('MTT DRAW'!AQ35)/('MTT WIN'!AQ35+'MTT DRAW'!AQ35),"-")</f>
        <v>-</v>
      </c>
      <c r="AR35" s="5" t="str">
        <f ca="1">IFERROR(('MTT DRAW'!AR35)/('MTT WIN'!AR35+'MTT DRAW'!AR35),"-")</f>
        <v>-</v>
      </c>
      <c r="AS35" s="5" t="str">
        <f ca="1">IFERROR(('MTT DRAW'!AS35)/('MTT WIN'!AS35+'MTT DRAW'!AS35),"-")</f>
        <v>-</v>
      </c>
      <c r="AT35" s="5" t="str">
        <f ca="1">IFERROR(('MTT DRAW'!AT35)/('MTT WIN'!AT35+'MTT DRAW'!AT35),"-")</f>
        <v>-</v>
      </c>
      <c r="AU35" s="5" t="str">
        <f ca="1">IFERROR(('MTT DRAW'!AU35)/('MTT WIN'!AU35+'MTT DRAW'!AU35),"-")</f>
        <v>-</v>
      </c>
      <c r="AV35" s="5" t="str">
        <f ca="1">IFERROR(('MTT DRAW'!AV35)/('MTT WIN'!AV35+'MTT DRAW'!AV35),"-")</f>
        <v>-</v>
      </c>
      <c r="AW35" s="5" t="str">
        <f ca="1">IFERROR(('MTT DRAW'!AW35)/('MTT WIN'!AW35+'MTT DRAW'!AW35),"-")</f>
        <v>-</v>
      </c>
      <c r="AX35" s="5">
        <f ca="1">IFERROR(('MTT DRAW'!AX35)/('MTT WIN'!AX35+'MTT DRAW'!AX35),"-")</f>
        <v>0</v>
      </c>
      <c r="AY35" s="5" t="str">
        <f ca="1">IFERROR(('MTT DRAW'!AY35)/('MTT WIN'!AY35+'MTT DRAW'!AY35),"-")</f>
        <v>-</v>
      </c>
      <c r="AZ35" s="5" t="str">
        <f ca="1">IFERROR(('MTT DRAW'!AZ35)/('MTT WIN'!AZ35+'MTT DRAW'!AZ35),"-")</f>
        <v>-</v>
      </c>
      <c r="BA35" s="5" t="str">
        <f ca="1">IFERROR(('MTT DRAW'!BA35)/('MTT WIN'!BA35+'MTT DRAW'!BA35),"-")</f>
        <v>-</v>
      </c>
      <c r="BB35" s="5" t="str">
        <f ca="1">IFERROR(('MTT DRAW'!BB35)/('MTT WIN'!BB35+'MTT DRAW'!BB35),"-")</f>
        <v>-</v>
      </c>
      <c r="BC35" s="5" t="str">
        <f ca="1">IFERROR(('MTT DRAW'!BC35)/('MTT WIN'!BC35+'MTT DRAW'!BC35),"-")</f>
        <v>-</v>
      </c>
      <c r="BD35" s="5" t="str">
        <f ca="1">IFERROR(('MTT DRAW'!BD35)/('MTT WIN'!BD35+'MTT DRAW'!BD35),"-")</f>
        <v>-</v>
      </c>
      <c r="BE35" s="5" t="str">
        <f ca="1">IFERROR(('MTT DRAW'!BE35)/('MTT WIN'!BE35+'MTT DRAW'!BE35),"-")</f>
        <v>-</v>
      </c>
      <c r="BF35" s="5" t="str">
        <f ca="1">IFERROR(('MTT DRAW'!BF35)/('MTT WIN'!BF35+'MTT DRAW'!BF35),"-")</f>
        <v>-</v>
      </c>
    </row>
    <row r="36" spans="1:58" ht="55" customHeight="1" x14ac:dyDescent="0.3">
      <c r="A36" s="3" t="str">
        <f ca="1">MATCHUP_ABS!A36</f>
        <v>Turbo Exhume</v>
      </c>
      <c r="B36" s="5" t="str">
        <f ca="1">IFERROR(('MTT DRAW'!B36)/('MTT WIN'!B36+'MTT DRAW'!B36),"-")</f>
        <v>-</v>
      </c>
      <c r="C36" s="5" t="str">
        <f ca="1">IFERROR(('MTT DRAW'!C36)/('MTT WIN'!C36+'MTT DRAW'!C36),"-")</f>
        <v>-</v>
      </c>
      <c r="D36" s="5">
        <f ca="1">IFERROR(('MTT DRAW'!D36)/('MTT WIN'!D36+'MTT DRAW'!D36),"-")</f>
        <v>0</v>
      </c>
      <c r="E36" s="5" t="str">
        <f ca="1">IFERROR(('MTT DRAW'!E36)/('MTT WIN'!E36+'MTT DRAW'!E36),"-")</f>
        <v>-</v>
      </c>
      <c r="F36" s="5" t="str">
        <f ca="1">IFERROR(('MTT DRAW'!F36)/('MTT WIN'!F36+'MTT DRAW'!F36),"-")</f>
        <v>-</v>
      </c>
      <c r="G36" s="5" t="str">
        <f ca="1">IFERROR(('MTT DRAW'!G36)/('MTT WIN'!G36+'MTT DRAW'!G36),"-")</f>
        <v>-</v>
      </c>
      <c r="H36" s="5" t="str">
        <f ca="1">IFERROR(('MTT DRAW'!H36)/('MTT WIN'!H36+'MTT DRAW'!H36),"-")</f>
        <v>-</v>
      </c>
      <c r="I36" s="5">
        <f ca="1">IFERROR(('MTT DRAW'!I36)/('MTT WIN'!I36+'MTT DRAW'!I36),"-")</f>
        <v>0</v>
      </c>
      <c r="J36" s="5" t="str">
        <f ca="1">IFERROR(('MTT DRAW'!J36)/('MTT WIN'!J36+'MTT DRAW'!J36),"-")</f>
        <v>-</v>
      </c>
      <c r="K36" s="5">
        <f ca="1">IFERROR(('MTT DRAW'!K36)/('MTT WIN'!K36+'MTT DRAW'!K36),"-")</f>
        <v>0</v>
      </c>
      <c r="L36" s="5" t="str">
        <f ca="1">IFERROR(('MTT DRAW'!L36)/('MTT WIN'!L36+'MTT DRAW'!L36),"-")</f>
        <v>-</v>
      </c>
      <c r="M36" s="5" t="str">
        <f ca="1">IFERROR(('MTT DRAW'!M36)/('MTT WIN'!M36+'MTT DRAW'!M36),"-")</f>
        <v>-</v>
      </c>
      <c r="N36" s="5" t="str">
        <f ca="1">IFERROR(('MTT DRAW'!N36)/('MTT WIN'!N36+'MTT DRAW'!N36),"-")</f>
        <v>-</v>
      </c>
      <c r="O36" s="5" t="str">
        <f ca="1">IFERROR(('MTT DRAW'!O36)/('MTT WIN'!O36+'MTT DRAW'!O36),"-")</f>
        <v>-</v>
      </c>
      <c r="P36" s="5" t="str">
        <f ca="1">IFERROR(('MTT DRAW'!P36)/('MTT WIN'!P36+'MTT DRAW'!P36),"-")</f>
        <v>-</v>
      </c>
      <c r="Q36" s="5" t="str">
        <f ca="1">IFERROR(('MTT DRAW'!Q36)/('MTT WIN'!Q36+'MTT DRAW'!Q36),"-")</f>
        <v>-</v>
      </c>
      <c r="R36" s="5" t="str">
        <f ca="1">IFERROR(('MTT DRAW'!R36)/('MTT WIN'!R36+'MTT DRAW'!R36),"-")</f>
        <v>-</v>
      </c>
      <c r="S36" s="5" t="str">
        <f ca="1">IFERROR(('MTT DRAW'!S36)/('MTT WIN'!S36+'MTT DRAW'!S36),"-")</f>
        <v>-</v>
      </c>
      <c r="T36" s="5" t="str">
        <f ca="1">IFERROR(('MTT DRAW'!T36)/('MTT WIN'!T36+'MTT DRAW'!T36),"-")</f>
        <v>-</v>
      </c>
      <c r="U36" s="5" t="str">
        <f ca="1">IFERROR(('MTT DRAW'!U36)/('MTT WIN'!U36+'MTT DRAW'!U36),"-")</f>
        <v>-</v>
      </c>
      <c r="V36" s="5" t="str">
        <f ca="1">IFERROR(('MTT DRAW'!V36)/('MTT WIN'!V36+'MTT DRAW'!V36),"-")</f>
        <v>-</v>
      </c>
      <c r="W36" s="5" t="str">
        <f ca="1">IFERROR(('MTT DRAW'!W36)/('MTT WIN'!W36+'MTT DRAW'!W36),"-")</f>
        <v>-</v>
      </c>
      <c r="X36" s="5" t="str">
        <f ca="1">IFERROR(('MTT DRAW'!X36)/('MTT WIN'!X36+'MTT DRAW'!X36),"-")</f>
        <v>-</v>
      </c>
      <c r="Y36" s="5" t="str">
        <f ca="1">IFERROR(('MTT DRAW'!Y36)/('MTT WIN'!Y36+'MTT DRAW'!Y36),"-")</f>
        <v>-</v>
      </c>
      <c r="Z36" s="5" t="str">
        <f ca="1">IFERROR(('MTT DRAW'!Z36)/('MTT WIN'!Z36+'MTT DRAW'!Z36),"-")</f>
        <v>-</v>
      </c>
      <c r="AA36" s="5" t="str">
        <f ca="1">IFERROR(('MTT DRAW'!AA36)/('MTT WIN'!AA36+'MTT DRAW'!AA36),"-")</f>
        <v>-</v>
      </c>
      <c r="AB36" s="5" t="str">
        <f ca="1">IFERROR(('MTT DRAW'!AB36)/('MTT WIN'!AB36+'MTT DRAW'!AB36),"-")</f>
        <v>-</v>
      </c>
      <c r="AC36" s="5" t="str">
        <f ca="1">IFERROR(('MTT DRAW'!AC36)/('MTT WIN'!AC36+'MTT DRAW'!AC36),"-")</f>
        <v>-</v>
      </c>
      <c r="AD36" s="5" t="str">
        <f ca="1">IFERROR(('MTT DRAW'!AD36)/('MTT WIN'!AD36+'MTT DRAW'!AD36),"-")</f>
        <v>-</v>
      </c>
      <c r="AE36" s="5" t="str">
        <f ca="1">IFERROR(('MTT DRAW'!AE36)/('MTT WIN'!AE36+'MTT DRAW'!AE36),"-")</f>
        <v>-</v>
      </c>
      <c r="AF36" s="5" t="str">
        <f ca="1">IFERROR(('MTT DRAW'!AF36)/('MTT WIN'!AF36+'MTT DRAW'!AF36),"-")</f>
        <v>-</v>
      </c>
      <c r="AG36" s="5" t="str">
        <f ca="1">IFERROR(('MTT DRAW'!AG36)/('MTT WIN'!AG36+'MTT DRAW'!AG36),"-")</f>
        <v>-</v>
      </c>
      <c r="AH36" s="5" t="str">
        <f ca="1">IFERROR(('MTT DRAW'!AH36)/('MTT WIN'!AH36+'MTT DRAW'!AH36),"-")</f>
        <v>-</v>
      </c>
      <c r="AI36" s="5" t="str">
        <f ca="1">IFERROR(('MTT DRAW'!AI36)/('MTT WIN'!AI36+'MTT DRAW'!AI36),"-")</f>
        <v>-</v>
      </c>
      <c r="AJ36" s="5" t="str">
        <f ca="1">IFERROR(('MTT DRAW'!AJ36)/('MTT WIN'!AJ36+'MTT DRAW'!AJ36),"-")</f>
        <v>-</v>
      </c>
      <c r="AK36" s="5" t="str">
        <f ca="1">IFERROR(('MTT DRAW'!AK36)/('MTT WIN'!AK36+'MTT DRAW'!AK36),"-")</f>
        <v>-</v>
      </c>
      <c r="AL36" s="5" t="str">
        <f ca="1">IFERROR(('MTT DRAW'!AL36)/('MTT WIN'!AL36+'MTT DRAW'!AL36),"-")</f>
        <v>-</v>
      </c>
      <c r="AM36" s="5" t="str">
        <f ca="1">IFERROR(('MTT DRAW'!AM36)/('MTT WIN'!AM36+'MTT DRAW'!AM36),"-")</f>
        <v>-</v>
      </c>
      <c r="AN36" s="5" t="str">
        <f ca="1">IFERROR(('MTT DRAW'!AN36)/('MTT WIN'!AN36+'MTT DRAW'!AN36),"-")</f>
        <v>-</v>
      </c>
      <c r="AO36" s="5" t="str">
        <f ca="1">IFERROR(('MTT DRAW'!AO36)/('MTT WIN'!AO36+'MTT DRAW'!AO36),"-")</f>
        <v>-</v>
      </c>
      <c r="AP36" s="5" t="str">
        <f ca="1">IFERROR(('MTT DRAW'!AP36)/('MTT WIN'!AP36+'MTT DRAW'!AP36),"-")</f>
        <v>-</v>
      </c>
      <c r="AQ36" s="5" t="str">
        <f ca="1">IFERROR(('MTT DRAW'!AQ36)/('MTT WIN'!AQ36+'MTT DRAW'!AQ36),"-")</f>
        <v>-</v>
      </c>
      <c r="AR36" s="5" t="str">
        <f ca="1">IFERROR(('MTT DRAW'!AR36)/('MTT WIN'!AR36+'MTT DRAW'!AR36),"-")</f>
        <v>-</v>
      </c>
      <c r="AS36" s="5" t="str">
        <f ca="1">IFERROR(('MTT DRAW'!AS36)/('MTT WIN'!AS36+'MTT DRAW'!AS36),"-")</f>
        <v>-</v>
      </c>
      <c r="AT36" s="5" t="str">
        <f ca="1">IFERROR(('MTT DRAW'!AT36)/('MTT WIN'!AT36+'MTT DRAW'!AT36),"-")</f>
        <v>-</v>
      </c>
      <c r="AU36" s="5" t="str">
        <f ca="1">IFERROR(('MTT DRAW'!AU36)/('MTT WIN'!AU36+'MTT DRAW'!AU36),"-")</f>
        <v>-</v>
      </c>
      <c r="AV36" s="5" t="str">
        <f ca="1">IFERROR(('MTT DRAW'!AV36)/('MTT WIN'!AV36+'MTT DRAW'!AV36),"-")</f>
        <v>-</v>
      </c>
      <c r="AW36" s="5" t="str">
        <f ca="1">IFERROR(('MTT DRAW'!AW36)/('MTT WIN'!AW36+'MTT DRAW'!AW36),"-")</f>
        <v>-</v>
      </c>
      <c r="AX36" s="5" t="str">
        <f ca="1">IFERROR(('MTT DRAW'!AX36)/('MTT WIN'!AX36+'MTT DRAW'!AX36),"-")</f>
        <v>-</v>
      </c>
      <c r="AY36" s="5" t="str">
        <f ca="1">IFERROR(('MTT DRAW'!AY36)/('MTT WIN'!AY36+'MTT DRAW'!AY36),"-")</f>
        <v>-</v>
      </c>
      <c r="AZ36" s="5" t="str">
        <f ca="1">IFERROR(('MTT DRAW'!AZ36)/('MTT WIN'!AZ36+'MTT DRAW'!AZ36),"-")</f>
        <v>-</v>
      </c>
      <c r="BA36" s="5" t="str">
        <f ca="1">IFERROR(('MTT DRAW'!BA36)/('MTT WIN'!BA36+'MTT DRAW'!BA36),"-")</f>
        <v>-</v>
      </c>
      <c r="BB36" s="5" t="str">
        <f ca="1">IFERROR(('MTT DRAW'!BB36)/('MTT WIN'!BB36+'MTT DRAW'!BB36),"-")</f>
        <v>-</v>
      </c>
      <c r="BC36" s="5" t="str">
        <f ca="1">IFERROR(('MTT DRAW'!BC36)/('MTT WIN'!BC36+'MTT DRAW'!BC36),"-")</f>
        <v>-</v>
      </c>
      <c r="BD36" s="5" t="str">
        <f ca="1">IFERROR(('MTT DRAW'!BD36)/('MTT WIN'!BD36+'MTT DRAW'!BD36),"-")</f>
        <v>-</v>
      </c>
      <c r="BE36" s="5" t="str">
        <f ca="1">IFERROR(('MTT DRAW'!BE36)/('MTT WIN'!BE36+'MTT DRAW'!BE36),"-")</f>
        <v>-</v>
      </c>
      <c r="BF36" s="5" t="str">
        <f ca="1">IFERROR(('MTT DRAW'!BF36)/('MTT WIN'!BF36+'MTT DRAW'!BF36),"-")</f>
        <v>-</v>
      </c>
    </row>
    <row r="37" spans="1:58" ht="55" customHeight="1" x14ac:dyDescent="0.3">
      <c r="A37" s="3" t="str">
        <f ca="1">MATCHUP_ABS!A37</f>
        <v>Mono Black Midrange</v>
      </c>
      <c r="B37" s="5">
        <f ca="1">IFERROR(('MTT DRAW'!B37)/('MTT WIN'!B37+'MTT DRAW'!B37),"-")</f>
        <v>0.33333333333333331</v>
      </c>
      <c r="C37" s="5" t="str">
        <f ca="1">IFERROR(('MTT DRAW'!C37)/('MTT WIN'!C37+'MTT DRAW'!C37),"-")</f>
        <v>-</v>
      </c>
      <c r="D37" s="5" t="str">
        <f ca="1">IFERROR(('MTT DRAW'!D37)/('MTT WIN'!D37+'MTT DRAW'!D37),"-")</f>
        <v>-</v>
      </c>
      <c r="E37" s="5">
        <f ca="1">IFERROR(('MTT DRAW'!E37)/('MTT WIN'!E37+'MTT DRAW'!E37),"-")</f>
        <v>0</v>
      </c>
      <c r="F37" s="5" t="str">
        <f ca="1">IFERROR(('MTT DRAW'!F37)/('MTT WIN'!F37+'MTT DRAW'!F37),"-")</f>
        <v>-</v>
      </c>
      <c r="G37" s="5" t="str">
        <f ca="1">IFERROR(('MTT DRAW'!G37)/('MTT WIN'!G37+'MTT DRAW'!G37),"-")</f>
        <v>-</v>
      </c>
      <c r="H37" s="5">
        <f ca="1">IFERROR(('MTT DRAW'!H37)/('MTT WIN'!H37+'MTT DRAW'!H37),"-")</f>
        <v>1</v>
      </c>
      <c r="I37" s="5" t="str">
        <f ca="1">IFERROR(('MTT DRAW'!I37)/('MTT WIN'!I37+'MTT DRAW'!I37),"-")</f>
        <v>-</v>
      </c>
      <c r="J37" s="5" t="str">
        <f ca="1">IFERROR(('MTT DRAW'!J37)/('MTT WIN'!J37+'MTT DRAW'!J37),"-")</f>
        <v>-</v>
      </c>
      <c r="K37" s="5" t="str">
        <f ca="1">IFERROR(('MTT DRAW'!K37)/('MTT WIN'!K37+'MTT DRAW'!K37),"-")</f>
        <v>-</v>
      </c>
      <c r="L37" s="5">
        <f ca="1">IFERROR(('MTT DRAW'!L37)/('MTT WIN'!L37+'MTT DRAW'!L37),"-")</f>
        <v>0</v>
      </c>
      <c r="M37" s="5" t="str">
        <f ca="1">IFERROR(('MTT DRAW'!M37)/('MTT WIN'!M37+'MTT DRAW'!M37),"-")</f>
        <v>-</v>
      </c>
      <c r="N37" s="5">
        <f ca="1">IFERROR(('MTT DRAW'!N37)/('MTT WIN'!N37+'MTT DRAW'!N37),"-")</f>
        <v>1</v>
      </c>
      <c r="O37" s="5" t="str">
        <f ca="1">IFERROR(('MTT DRAW'!O37)/('MTT WIN'!O37+'MTT DRAW'!O37),"-")</f>
        <v>-</v>
      </c>
      <c r="P37" s="5" t="str">
        <f ca="1">IFERROR(('MTT DRAW'!P37)/('MTT WIN'!P37+'MTT DRAW'!P37),"-")</f>
        <v>-</v>
      </c>
      <c r="Q37" s="5" t="str">
        <f ca="1">IFERROR(('MTT DRAW'!Q37)/('MTT WIN'!Q37+'MTT DRAW'!Q37),"-")</f>
        <v>-</v>
      </c>
      <c r="R37" s="5" t="str">
        <f ca="1">IFERROR(('MTT DRAW'!R37)/('MTT WIN'!R37+'MTT DRAW'!R37),"-")</f>
        <v>-</v>
      </c>
      <c r="S37" s="5" t="str">
        <f ca="1">IFERROR(('MTT DRAW'!S37)/('MTT WIN'!S37+'MTT DRAW'!S37),"-")</f>
        <v>-</v>
      </c>
      <c r="T37" s="5" t="str">
        <f ca="1">IFERROR(('MTT DRAW'!T37)/('MTT WIN'!T37+'MTT DRAW'!T37),"-")</f>
        <v>-</v>
      </c>
      <c r="U37" s="5" t="str">
        <f ca="1">IFERROR(('MTT DRAW'!U37)/('MTT WIN'!U37+'MTT DRAW'!U37),"-")</f>
        <v>-</v>
      </c>
      <c r="V37" s="5" t="str">
        <f ca="1">IFERROR(('MTT DRAW'!V37)/('MTT WIN'!V37+'MTT DRAW'!V37),"-")</f>
        <v>-</v>
      </c>
      <c r="W37" s="5" t="str">
        <f ca="1">IFERROR(('MTT DRAW'!W37)/('MTT WIN'!W37+'MTT DRAW'!W37),"-")</f>
        <v>-</v>
      </c>
      <c r="X37" s="5" t="str">
        <f ca="1">IFERROR(('MTT DRAW'!X37)/('MTT WIN'!X37+'MTT DRAW'!X37),"-")</f>
        <v>-</v>
      </c>
      <c r="Y37" s="5" t="str">
        <f ca="1">IFERROR(('MTT DRAW'!Y37)/('MTT WIN'!Y37+'MTT DRAW'!Y37),"-")</f>
        <v>-</v>
      </c>
      <c r="Z37" s="5" t="str">
        <f ca="1">IFERROR(('MTT DRAW'!Z37)/('MTT WIN'!Z37+'MTT DRAW'!Z37),"-")</f>
        <v>-</v>
      </c>
      <c r="AA37" s="5" t="str">
        <f ca="1">IFERROR(('MTT DRAW'!AA37)/('MTT WIN'!AA37+'MTT DRAW'!AA37),"-")</f>
        <v>-</v>
      </c>
      <c r="AB37" s="5" t="str">
        <f ca="1">IFERROR(('MTT DRAW'!AB37)/('MTT WIN'!AB37+'MTT DRAW'!AB37),"-")</f>
        <v>-</v>
      </c>
      <c r="AC37" s="5" t="str">
        <f ca="1">IFERROR(('MTT DRAW'!AC37)/('MTT WIN'!AC37+'MTT DRAW'!AC37),"-")</f>
        <v>-</v>
      </c>
      <c r="AD37" s="5" t="str">
        <f ca="1">IFERROR(('MTT DRAW'!AD37)/('MTT WIN'!AD37+'MTT DRAW'!AD37),"-")</f>
        <v>-</v>
      </c>
      <c r="AE37" s="5" t="str">
        <f ca="1">IFERROR(('MTT DRAW'!AE37)/('MTT WIN'!AE37+'MTT DRAW'!AE37),"-")</f>
        <v>-</v>
      </c>
      <c r="AF37" s="5" t="str">
        <f ca="1">IFERROR(('MTT DRAW'!AF37)/('MTT WIN'!AF37+'MTT DRAW'!AF37),"-")</f>
        <v>-</v>
      </c>
      <c r="AG37" s="5" t="str">
        <f ca="1">IFERROR(('MTT DRAW'!AG37)/('MTT WIN'!AG37+'MTT DRAW'!AG37),"-")</f>
        <v>-</v>
      </c>
      <c r="AH37" s="5" t="str">
        <f ca="1">IFERROR(('MTT DRAW'!AH37)/('MTT WIN'!AH37+'MTT DRAW'!AH37),"-")</f>
        <v>-</v>
      </c>
      <c r="AI37" s="5" t="str">
        <f ca="1">IFERROR(('MTT DRAW'!AI37)/('MTT WIN'!AI37+'MTT DRAW'!AI37),"-")</f>
        <v>-</v>
      </c>
      <c r="AJ37" s="5" t="str">
        <f ca="1">IFERROR(('MTT DRAW'!AJ37)/('MTT WIN'!AJ37+'MTT DRAW'!AJ37),"-")</f>
        <v>-</v>
      </c>
      <c r="AK37" s="5" t="str">
        <f ca="1">IFERROR(('MTT DRAW'!AK37)/('MTT WIN'!AK37+'MTT DRAW'!AK37),"-")</f>
        <v>-</v>
      </c>
      <c r="AL37" s="5">
        <f ca="1">IFERROR(('MTT DRAW'!AL37)/('MTT WIN'!AL37+'MTT DRAW'!AL37),"-")</f>
        <v>0</v>
      </c>
      <c r="AM37" s="5" t="str">
        <f ca="1">IFERROR(('MTT DRAW'!AM37)/('MTT WIN'!AM37+'MTT DRAW'!AM37),"-")</f>
        <v>-</v>
      </c>
      <c r="AN37" s="5" t="str">
        <f ca="1">IFERROR(('MTT DRAW'!AN37)/('MTT WIN'!AN37+'MTT DRAW'!AN37),"-")</f>
        <v>-</v>
      </c>
      <c r="AO37" s="5" t="str">
        <f ca="1">IFERROR(('MTT DRAW'!AO37)/('MTT WIN'!AO37+'MTT DRAW'!AO37),"-")</f>
        <v>-</v>
      </c>
      <c r="AP37" s="5" t="str">
        <f ca="1">IFERROR(('MTT DRAW'!AP37)/('MTT WIN'!AP37+'MTT DRAW'!AP37),"-")</f>
        <v>-</v>
      </c>
      <c r="AQ37" s="5" t="str">
        <f ca="1">IFERROR(('MTT DRAW'!AQ37)/('MTT WIN'!AQ37+'MTT DRAW'!AQ37),"-")</f>
        <v>-</v>
      </c>
      <c r="AR37" s="5" t="str">
        <f ca="1">IFERROR(('MTT DRAW'!AR37)/('MTT WIN'!AR37+'MTT DRAW'!AR37),"-")</f>
        <v>-</v>
      </c>
      <c r="AS37" s="5" t="str">
        <f ca="1">IFERROR(('MTT DRAW'!AS37)/('MTT WIN'!AS37+'MTT DRAW'!AS37),"-")</f>
        <v>-</v>
      </c>
      <c r="AT37" s="5" t="str">
        <f ca="1">IFERROR(('MTT DRAW'!AT37)/('MTT WIN'!AT37+'MTT DRAW'!AT37),"-")</f>
        <v>-</v>
      </c>
      <c r="AU37" s="5" t="str">
        <f ca="1">IFERROR(('MTT DRAW'!AU37)/('MTT WIN'!AU37+'MTT DRAW'!AU37),"-")</f>
        <v>-</v>
      </c>
      <c r="AV37" s="5" t="str">
        <f ca="1">IFERROR(('MTT DRAW'!AV37)/('MTT WIN'!AV37+'MTT DRAW'!AV37),"-")</f>
        <v>-</v>
      </c>
      <c r="AW37" s="5" t="str">
        <f ca="1">IFERROR(('MTT DRAW'!AW37)/('MTT WIN'!AW37+'MTT DRAW'!AW37),"-")</f>
        <v>-</v>
      </c>
      <c r="AX37" s="5" t="str">
        <f ca="1">IFERROR(('MTT DRAW'!AX37)/('MTT WIN'!AX37+'MTT DRAW'!AX37),"-")</f>
        <v>-</v>
      </c>
      <c r="AY37" s="5" t="str">
        <f ca="1">IFERROR(('MTT DRAW'!AY37)/('MTT WIN'!AY37+'MTT DRAW'!AY37),"-")</f>
        <v>-</v>
      </c>
      <c r="AZ37" s="5" t="str">
        <f ca="1">IFERROR(('MTT DRAW'!AZ37)/('MTT WIN'!AZ37+'MTT DRAW'!AZ37),"-")</f>
        <v>-</v>
      </c>
      <c r="BA37" s="5" t="str">
        <f ca="1">IFERROR(('MTT DRAW'!BA37)/('MTT WIN'!BA37+'MTT DRAW'!BA37),"-")</f>
        <v>-</v>
      </c>
      <c r="BB37" s="5" t="str">
        <f ca="1">IFERROR(('MTT DRAW'!BB37)/('MTT WIN'!BB37+'MTT DRAW'!BB37),"-")</f>
        <v>-</v>
      </c>
      <c r="BC37" s="5" t="str">
        <f ca="1">IFERROR(('MTT DRAW'!BC37)/('MTT WIN'!BC37+'MTT DRAW'!BC37),"-")</f>
        <v>-</v>
      </c>
      <c r="BD37" s="5" t="str">
        <f ca="1">IFERROR(('MTT DRAW'!BD37)/('MTT WIN'!BD37+'MTT DRAW'!BD37),"-")</f>
        <v>-</v>
      </c>
      <c r="BE37" s="5" t="str">
        <f ca="1">IFERROR(('MTT DRAW'!BE37)/('MTT WIN'!BE37+'MTT DRAW'!BE37),"-")</f>
        <v>-</v>
      </c>
      <c r="BF37" s="5" t="str">
        <f ca="1">IFERROR(('MTT DRAW'!BF37)/('MTT WIN'!BF37+'MTT DRAW'!BF37),"-")</f>
        <v>-</v>
      </c>
    </row>
    <row r="38" spans="1:58" ht="55" customHeight="1" x14ac:dyDescent="0.3">
      <c r="A38" s="3" t="str">
        <f ca="1">MATCHUP_ABS!A38</f>
        <v>Mono Black Rod</v>
      </c>
      <c r="B38" s="5">
        <f ca="1">IFERROR(('MTT DRAW'!B38)/('MTT WIN'!B38+'MTT DRAW'!B38),"-")</f>
        <v>0.5</v>
      </c>
      <c r="C38" s="5">
        <f ca="1">IFERROR(('MTT DRAW'!C38)/('MTT WIN'!C38+'MTT DRAW'!C38),"-")</f>
        <v>0.5</v>
      </c>
      <c r="D38" s="5" t="str">
        <f ca="1">IFERROR(('MTT DRAW'!D38)/('MTT WIN'!D38+'MTT DRAW'!D38),"-")</f>
        <v>-</v>
      </c>
      <c r="E38" s="5" t="str">
        <f ca="1">IFERROR(('MTT DRAW'!E38)/('MTT WIN'!E38+'MTT DRAW'!E38),"-")</f>
        <v>-</v>
      </c>
      <c r="F38" s="5" t="str">
        <f ca="1">IFERROR(('MTT DRAW'!F38)/('MTT WIN'!F38+'MTT DRAW'!F38),"-")</f>
        <v>-</v>
      </c>
      <c r="G38" s="5" t="str">
        <f ca="1">IFERROR(('MTT DRAW'!G38)/('MTT WIN'!G38+'MTT DRAW'!G38),"-")</f>
        <v>-</v>
      </c>
      <c r="H38" s="5" t="str">
        <f ca="1">IFERROR(('MTT DRAW'!H38)/('MTT WIN'!H38+'MTT DRAW'!H38),"-")</f>
        <v>-</v>
      </c>
      <c r="I38" s="5" t="str">
        <f ca="1">IFERROR(('MTT DRAW'!I38)/('MTT WIN'!I38+'MTT DRAW'!I38),"-")</f>
        <v>-</v>
      </c>
      <c r="J38" s="5" t="str">
        <f ca="1">IFERROR(('MTT DRAW'!J38)/('MTT WIN'!J38+'MTT DRAW'!J38),"-")</f>
        <v>-</v>
      </c>
      <c r="K38" s="5" t="str">
        <f ca="1">IFERROR(('MTT DRAW'!K38)/('MTT WIN'!K38+'MTT DRAW'!K38),"-")</f>
        <v>-</v>
      </c>
      <c r="L38" s="5" t="str">
        <f ca="1">IFERROR(('MTT DRAW'!L38)/('MTT WIN'!L38+'MTT DRAW'!L38),"-")</f>
        <v>-</v>
      </c>
      <c r="M38" s="5" t="str">
        <f ca="1">IFERROR(('MTT DRAW'!M38)/('MTT WIN'!M38+'MTT DRAW'!M38),"-")</f>
        <v>-</v>
      </c>
      <c r="N38" s="5" t="str">
        <f ca="1">IFERROR(('MTT DRAW'!N38)/('MTT WIN'!N38+'MTT DRAW'!N38),"-")</f>
        <v>-</v>
      </c>
      <c r="O38" s="5">
        <f ca="1">IFERROR(('MTT DRAW'!O38)/('MTT WIN'!O38+'MTT DRAW'!O38),"-")</f>
        <v>0</v>
      </c>
      <c r="P38" s="5" t="str">
        <f ca="1">IFERROR(('MTT DRAW'!P38)/('MTT WIN'!P38+'MTT DRAW'!P38),"-")</f>
        <v>-</v>
      </c>
      <c r="Q38" s="5" t="str">
        <f ca="1">IFERROR(('MTT DRAW'!Q38)/('MTT WIN'!Q38+'MTT DRAW'!Q38),"-")</f>
        <v>-</v>
      </c>
      <c r="R38" s="5" t="str">
        <f ca="1">IFERROR(('MTT DRAW'!R38)/('MTT WIN'!R38+'MTT DRAW'!R38),"-")</f>
        <v>-</v>
      </c>
      <c r="S38" s="5" t="str">
        <f ca="1">IFERROR(('MTT DRAW'!S38)/('MTT WIN'!S38+'MTT DRAW'!S38),"-")</f>
        <v>-</v>
      </c>
      <c r="T38" s="5" t="str">
        <f ca="1">IFERROR(('MTT DRAW'!T38)/('MTT WIN'!T38+'MTT DRAW'!T38),"-")</f>
        <v>-</v>
      </c>
      <c r="U38" s="5">
        <f ca="1">IFERROR(('MTT DRAW'!U38)/('MTT WIN'!U38+'MTT DRAW'!U38),"-")</f>
        <v>0</v>
      </c>
      <c r="V38" s="5">
        <f ca="1">IFERROR(('MTT DRAW'!V38)/('MTT WIN'!V38+'MTT DRAW'!V38),"-")</f>
        <v>0</v>
      </c>
      <c r="W38" s="5">
        <f ca="1">IFERROR(('MTT DRAW'!W38)/('MTT WIN'!W38+'MTT DRAW'!W38),"-")</f>
        <v>0</v>
      </c>
      <c r="X38" s="5">
        <f ca="1">IFERROR(('MTT DRAW'!X38)/('MTT WIN'!X38+'MTT DRAW'!X38),"-")</f>
        <v>0</v>
      </c>
      <c r="Y38" s="5" t="str">
        <f ca="1">IFERROR(('MTT DRAW'!Y38)/('MTT WIN'!Y38+'MTT DRAW'!Y38),"-")</f>
        <v>-</v>
      </c>
      <c r="Z38" s="5">
        <f ca="1">IFERROR(('MTT DRAW'!Z38)/('MTT WIN'!Z38+'MTT DRAW'!Z38),"-")</f>
        <v>0</v>
      </c>
      <c r="AA38" s="5" t="str">
        <f ca="1">IFERROR(('MTT DRAW'!AA38)/('MTT WIN'!AA38+'MTT DRAW'!AA38),"-")</f>
        <v>-</v>
      </c>
      <c r="AB38" s="5" t="str">
        <f ca="1">IFERROR(('MTT DRAW'!AB38)/('MTT WIN'!AB38+'MTT DRAW'!AB38),"-")</f>
        <v>-</v>
      </c>
      <c r="AC38" s="5" t="str">
        <f ca="1">IFERROR(('MTT DRAW'!AC38)/('MTT WIN'!AC38+'MTT DRAW'!AC38),"-")</f>
        <v>-</v>
      </c>
      <c r="AD38" s="5" t="str">
        <f ca="1">IFERROR(('MTT DRAW'!AD38)/('MTT WIN'!AD38+'MTT DRAW'!AD38),"-")</f>
        <v>-</v>
      </c>
      <c r="AE38" s="5" t="str">
        <f ca="1">IFERROR(('MTT DRAW'!AE38)/('MTT WIN'!AE38+'MTT DRAW'!AE38),"-")</f>
        <v>-</v>
      </c>
      <c r="AF38" s="5" t="str">
        <f ca="1">IFERROR(('MTT DRAW'!AF38)/('MTT WIN'!AF38+'MTT DRAW'!AF38),"-")</f>
        <v>-</v>
      </c>
      <c r="AG38" s="5" t="str">
        <f ca="1">IFERROR(('MTT DRAW'!AG38)/('MTT WIN'!AG38+'MTT DRAW'!AG38),"-")</f>
        <v>-</v>
      </c>
      <c r="AH38" s="5" t="str">
        <f ca="1">IFERROR(('MTT DRAW'!AH38)/('MTT WIN'!AH38+'MTT DRAW'!AH38),"-")</f>
        <v>-</v>
      </c>
      <c r="AI38" s="5" t="str">
        <f ca="1">IFERROR(('MTT DRAW'!AI38)/('MTT WIN'!AI38+'MTT DRAW'!AI38),"-")</f>
        <v>-</v>
      </c>
      <c r="AJ38" s="5" t="str">
        <f ca="1">IFERROR(('MTT DRAW'!AJ38)/('MTT WIN'!AJ38+'MTT DRAW'!AJ38),"-")</f>
        <v>-</v>
      </c>
      <c r="AK38" s="5" t="str">
        <f ca="1">IFERROR(('MTT DRAW'!AK38)/('MTT WIN'!AK38+'MTT DRAW'!AK38),"-")</f>
        <v>-</v>
      </c>
      <c r="AL38" s="5" t="str">
        <f ca="1">IFERROR(('MTT DRAW'!AL38)/('MTT WIN'!AL38+'MTT DRAW'!AL38),"-")</f>
        <v>-</v>
      </c>
      <c r="AM38" s="5" t="str">
        <f ca="1">IFERROR(('MTT DRAW'!AM38)/('MTT WIN'!AM38+'MTT DRAW'!AM38),"-")</f>
        <v>-</v>
      </c>
      <c r="AN38" s="5" t="str">
        <f ca="1">IFERROR(('MTT DRAW'!AN38)/('MTT WIN'!AN38+'MTT DRAW'!AN38),"-")</f>
        <v>-</v>
      </c>
      <c r="AO38" s="5" t="str">
        <f ca="1">IFERROR(('MTT DRAW'!AO38)/('MTT WIN'!AO38+'MTT DRAW'!AO38),"-")</f>
        <v>-</v>
      </c>
      <c r="AP38" s="5" t="str">
        <f ca="1">IFERROR(('MTT DRAW'!AP38)/('MTT WIN'!AP38+'MTT DRAW'!AP38),"-")</f>
        <v>-</v>
      </c>
      <c r="AQ38" s="5" t="str">
        <f ca="1">IFERROR(('MTT DRAW'!AQ38)/('MTT WIN'!AQ38+'MTT DRAW'!AQ38),"-")</f>
        <v>-</v>
      </c>
      <c r="AR38" s="5" t="str">
        <f ca="1">IFERROR(('MTT DRAW'!AR38)/('MTT WIN'!AR38+'MTT DRAW'!AR38),"-")</f>
        <v>-</v>
      </c>
      <c r="AS38" s="5" t="str">
        <f ca="1">IFERROR(('MTT DRAW'!AS38)/('MTT WIN'!AS38+'MTT DRAW'!AS38),"-")</f>
        <v>-</v>
      </c>
      <c r="AT38" s="5" t="str">
        <f ca="1">IFERROR(('MTT DRAW'!AT38)/('MTT WIN'!AT38+'MTT DRAW'!AT38),"-")</f>
        <v>-</v>
      </c>
      <c r="AU38" s="5" t="str">
        <f ca="1">IFERROR(('MTT DRAW'!AU38)/('MTT WIN'!AU38+'MTT DRAW'!AU38),"-")</f>
        <v>-</v>
      </c>
      <c r="AV38" s="5" t="str">
        <f ca="1">IFERROR(('MTT DRAW'!AV38)/('MTT WIN'!AV38+'MTT DRAW'!AV38),"-")</f>
        <v>-</v>
      </c>
      <c r="AW38" s="5" t="str">
        <f ca="1">IFERROR(('MTT DRAW'!AW38)/('MTT WIN'!AW38+'MTT DRAW'!AW38),"-")</f>
        <v>-</v>
      </c>
      <c r="AX38" s="5" t="str">
        <f ca="1">IFERROR(('MTT DRAW'!AX38)/('MTT WIN'!AX38+'MTT DRAW'!AX38),"-")</f>
        <v>-</v>
      </c>
      <c r="AY38" s="5" t="str">
        <f ca="1">IFERROR(('MTT DRAW'!AY38)/('MTT WIN'!AY38+'MTT DRAW'!AY38),"-")</f>
        <v>-</v>
      </c>
      <c r="AZ38" s="5" t="str">
        <f ca="1">IFERROR(('MTT DRAW'!AZ38)/('MTT WIN'!AZ38+'MTT DRAW'!AZ38),"-")</f>
        <v>-</v>
      </c>
      <c r="BA38" s="5">
        <f ca="1">IFERROR(('MTT DRAW'!BA38)/('MTT WIN'!BA38+'MTT DRAW'!BA38),"-")</f>
        <v>0</v>
      </c>
      <c r="BB38" s="5" t="str">
        <f ca="1">IFERROR(('MTT DRAW'!BB38)/('MTT WIN'!BB38+'MTT DRAW'!BB38),"-")</f>
        <v>-</v>
      </c>
      <c r="BC38" s="5" t="str">
        <f ca="1">IFERROR(('MTT DRAW'!BC38)/('MTT WIN'!BC38+'MTT DRAW'!BC38),"-")</f>
        <v>-</v>
      </c>
      <c r="BD38" s="5" t="str">
        <f ca="1">IFERROR(('MTT DRAW'!BD38)/('MTT WIN'!BD38+'MTT DRAW'!BD38),"-")</f>
        <v>-</v>
      </c>
      <c r="BE38" s="5" t="str">
        <f ca="1">IFERROR(('MTT DRAW'!BE38)/('MTT WIN'!BE38+'MTT DRAW'!BE38),"-")</f>
        <v>-</v>
      </c>
      <c r="BF38" s="5" t="str">
        <f ca="1">IFERROR(('MTT DRAW'!BF38)/('MTT WIN'!BF38+'MTT DRAW'!BF38),"-")</f>
        <v>-</v>
      </c>
    </row>
    <row r="39" spans="1:58" ht="55" customHeight="1" x14ac:dyDescent="0.3">
      <c r="A39" s="3" t="str">
        <f ca="1">MATCHUP_ABS!A39</f>
        <v>Mono Red Dredge</v>
      </c>
      <c r="B39" s="5">
        <f ca="1">IFERROR(('MTT DRAW'!B39)/('MTT WIN'!B39+'MTT DRAW'!B39),"-")</f>
        <v>0</v>
      </c>
      <c r="C39" s="5">
        <f ca="1">IFERROR(('MTT DRAW'!C39)/('MTT WIN'!C39+'MTT DRAW'!C39),"-")</f>
        <v>0</v>
      </c>
      <c r="D39" s="5" t="str">
        <f ca="1">IFERROR(('MTT DRAW'!D39)/('MTT WIN'!D39+'MTT DRAW'!D39),"-")</f>
        <v>-</v>
      </c>
      <c r="E39" s="5" t="str">
        <f ca="1">IFERROR(('MTT DRAW'!E39)/('MTT WIN'!E39+'MTT DRAW'!E39),"-")</f>
        <v>-</v>
      </c>
      <c r="F39" s="5">
        <f ca="1">IFERROR(('MTT DRAW'!F39)/('MTT WIN'!F39+'MTT DRAW'!F39),"-")</f>
        <v>0</v>
      </c>
      <c r="G39" s="5">
        <f ca="1">IFERROR(('MTT DRAW'!G39)/('MTT WIN'!G39+'MTT DRAW'!G39),"-")</f>
        <v>0</v>
      </c>
      <c r="H39" s="5" t="str">
        <f ca="1">IFERROR(('MTT DRAW'!H39)/('MTT WIN'!H39+'MTT DRAW'!H39),"-")</f>
        <v>-</v>
      </c>
      <c r="I39" s="5" t="str">
        <f ca="1">IFERROR(('MTT DRAW'!I39)/('MTT WIN'!I39+'MTT DRAW'!I39),"-")</f>
        <v>-</v>
      </c>
      <c r="J39" s="5" t="str">
        <f ca="1">IFERROR(('MTT DRAW'!J39)/('MTT WIN'!J39+'MTT DRAW'!J39),"-")</f>
        <v>-</v>
      </c>
      <c r="K39" s="5">
        <f ca="1">IFERROR(('MTT DRAW'!K39)/('MTT WIN'!K39+'MTT DRAW'!K39),"-")</f>
        <v>0</v>
      </c>
      <c r="L39" s="5">
        <f ca="1">IFERROR(('MTT DRAW'!L39)/('MTT WIN'!L39+'MTT DRAW'!L39),"-")</f>
        <v>0.5</v>
      </c>
      <c r="M39" s="5" t="str">
        <f ca="1">IFERROR(('MTT DRAW'!M39)/('MTT WIN'!M39+'MTT DRAW'!M39),"-")</f>
        <v>-</v>
      </c>
      <c r="N39" s="5" t="str">
        <f ca="1">IFERROR(('MTT DRAW'!N39)/('MTT WIN'!N39+'MTT DRAW'!N39),"-")</f>
        <v>-</v>
      </c>
      <c r="O39" s="5">
        <f ca="1">IFERROR(('MTT DRAW'!O39)/('MTT WIN'!O39+'MTT DRAW'!O39),"-")</f>
        <v>0</v>
      </c>
      <c r="P39" s="5">
        <f ca="1">IFERROR(('MTT DRAW'!P39)/('MTT WIN'!P39+'MTT DRAW'!P39),"-")</f>
        <v>0</v>
      </c>
      <c r="Q39" s="5">
        <f ca="1">IFERROR(('MTT DRAW'!Q39)/('MTT WIN'!Q39+'MTT DRAW'!Q39),"-")</f>
        <v>0</v>
      </c>
      <c r="R39" s="5">
        <f ca="1">IFERROR(('MTT DRAW'!R39)/('MTT WIN'!R39+'MTT DRAW'!R39),"-")</f>
        <v>0</v>
      </c>
      <c r="S39" s="5" t="str">
        <f ca="1">IFERROR(('MTT DRAW'!S39)/('MTT WIN'!S39+'MTT DRAW'!S39),"-")</f>
        <v>-</v>
      </c>
      <c r="T39" s="5">
        <f ca="1">IFERROR(('MTT DRAW'!T39)/('MTT WIN'!T39+'MTT DRAW'!T39),"-")</f>
        <v>0</v>
      </c>
      <c r="U39" s="5" t="str">
        <f ca="1">IFERROR(('MTT DRAW'!U39)/('MTT WIN'!U39+'MTT DRAW'!U39),"-")</f>
        <v>-</v>
      </c>
      <c r="V39" s="5" t="str">
        <f ca="1">IFERROR(('MTT DRAW'!V39)/('MTT WIN'!V39+'MTT DRAW'!V39),"-")</f>
        <v>-</v>
      </c>
      <c r="W39" s="5" t="str">
        <f ca="1">IFERROR(('MTT DRAW'!W39)/('MTT WIN'!W39+'MTT DRAW'!W39),"-")</f>
        <v>-</v>
      </c>
      <c r="X39" s="5" t="str">
        <f ca="1">IFERROR(('MTT DRAW'!X39)/('MTT WIN'!X39+'MTT DRAW'!X39),"-")</f>
        <v>-</v>
      </c>
      <c r="Y39" s="5" t="str">
        <f ca="1">IFERROR(('MTT DRAW'!Y39)/('MTT WIN'!Y39+'MTT DRAW'!Y39),"-")</f>
        <v>-</v>
      </c>
      <c r="Z39" s="5" t="str">
        <f ca="1">IFERROR(('MTT DRAW'!Z39)/('MTT WIN'!Z39+'MTT DRAW'!Z39),"-")</f>
        <v>-</v>
      </c>
      <c r="AA39" s="5" t="str">
        <f ca="1">IFERROR(('MTT DRAW'!AA39)/('MTT WIN'!AA39+'MTT DRAW'!AA39),"-")</f>
        <v>-</v>
      </c>
      <c r="AB39" s="5" t="str">
        <f ca="1">IFERROR(('MTT DRAW'!AB39)/('MTT WIN'!AB39+'MTT DRAW'!AB39),"-")</f>
        <v>-</v>
      </c>
      <c r="AC39" s="5" t="str">
        <f ca="1">IFERROR(('MTT DRAW'!AC39)/('MTT WIN'!AC39+'MTT DRAW'!AC39),"-")</f>
        <v>-</v>
      </c>
      <c r="AD39" s="5" t="str">
        <f ca="1">IFERROR(('MTT DRAW'!AD39)/('MTT WIN'!AD39+'MTT DRAW'!AD39),"-")</f>
        <v>-</v>
      </c>
      <c r="AE39" s="5" t="str">
        <f ca="1">IFERROR(('MTT DRAW'!AE39)/('MTT WIN'!AE39+'MTT DRAW'!AE39),"-")</f>
        <v>-</v>
      </c>
      <c r="AF39" s="5" t="str">
        <f ca="1">IFERROR(('MTT DRAW'!AF39)/('MTT WIN'!AF39+'MTT DRAW'!AF39),"-")</f>
        <v>-</v>
      </c>
      <c r="AG39" s="5" t="str">
        <f ca="1">IFERROR(('MTT DRAW'!AG39)/('MTT WIN'!AG39+'MTT DRAW'!AG39),"-")</f>
        <v>-</v>
      </c>
      <c r="AH39" s="5" t="str">
        <f ca="1">IFERROR(('MTT DRAW'!AH39)/('MTT WIN'!AH39+'MTT DRAW'!AH39),"-")</f>
        <v>-</v>
      </c>
      <c r="AI39" s="5" t="str">
        <f ca="1">IFERROR(('MTT DRAW'!AI39)/('MTT WIN'!AI39+'MTT DRAW'!AI39),"-")</f>
        <v>-</v>
      </c>
      <c r="AJ39" s="5" t="str">
        <f ca="1">IFERROR(('MTT DRAW'!AJ39)/('MTT WIN'!AJ39+'MTT DRAW'!AJ39),"-")</f>
        <v>-</v>
      </c>
      <c r="AK39" s="5" t="str">
        <f ca="1">IFERROR(('MTT DRAW'!AK39)/('MTT WIN'!AK39+'MTT DRAW'!AK39),"-")</f>
        <v>-</v>
      </c>
      <c r="AL39" s="5" t="str">
        <f ca="1">IFERROR(('MTT DRAW'!AL39)/('MTT WIN'!AL39+'MTT DRAW'!AL39),"-")</f>
        <v>-</v>
      </c>
      <c r="AM39" s="5" t="str">
        <f ca="1">IFERROR(('MTT DRAW'!AM39)/('MTT WIN'!AM39+'MTT DRAW'!AM39),"-")</f>
        <v>-</v>
      </c>
      <c r="AN39" s="5" t="str">
        <f ca="1">IFERROR(('MTT DRAW'!AN39)/('MTT WIN'!AN39+'MTT DRAW'!AN39),"-")</f>
        <v>-</v>
      </c>
      <c r="AO39" s="5" t="str">
        <f ca="1">IFERROR(('MTT DRAW'!AO39)/('MTT WIN'!AO39+'MTT DRAW'!AO39),"-")</f>
        <v>-</v>
      </c>
      <c r="AP39" s="5" t="str">
        <f ca="1">IFERROR(('MTT DRAW'!AP39)/('MTT WIN'!AP39+'MTT DRAW'!AP39),"-")</f>
        <v>-</v>
      </c>
      <c r="AQ39" s="5" t="str">
        <f ca="1">IFERROR(('MTT DRAW'!AQ39)/('MTT WIN'!AQ39+'MTT DRAW'!AQ39),"-")</f>
        <v>-</v>
      </c>
      <c r="AR39" s="5" t="str">
        <f ca="1">IFERROR(('MTT DRAW'!AR39)/('MTT WIN'!AR39+'MTT DRAW'!AR39),"-")</f>
        <v>-</v>
      </c>
      <c r="AS39" s="5" t="str">
        <f ca="1">IFERROR(('MTT DRAW'!AS39)/('MTT WIN'!AS39+'MTT DRAW'!AS39),"-")</f>
        <v>-</v>
      </c>
      <c r="AT39" s="5">
        <f ca="1">IFERROR(('MTT DRAW'!AT39)/('MTT WIN'!AT39+'MTT DRAW'!AT39),"-")</f>
        <v>0</v>
      </c>
      <c r="AU39" s="5" t="str">
        <f ca="1">IFERROR(('MTT DRAW'!AU39)/('MTT WIN'!AU39+'MTT DRAW'!AU39),"-")</f>
        <v>-</v>
      </c>
      <c r="AV39" s="5" t="str">
        <f ca="1">IFERROR(('MTT DRAW'!AV39)/('MTT WIN'!AV39+'MTT DRAW'!AV39),"-")</f>
        <v>-</v>
      </c>
      <c r="AW39" s="5" t="str">
        <f ca="1">IFERROR(('MTT DRAW'!AW39)/('MTT WIN'!AW39+'MTT DRAW'!AW39),"-")</f>
        <v>-</v>
      </c>
      <c r="AX39" s="5" t="str">
        <f ca="1">IFERROR(('MTT DRAW'!AX39)/('MTT WIN'!AX39+'MTT DRAW'!AX39),"-")</f>
        <v>-</v>
      </c>
      <c r="AY39" s="5">
        <f ca="1">IFERROR(('MTT DRAW'!AY39)/('MTT WIN'!AY39+'MTT DRAW'!AY39),"-")</f>
        <v>0</v>
      </c>
      <c r="AZ39" s="5" t="str">
        <f ca="1">IFERROR(('MTT DRAW'!AZ39)/('MTT WIN'!AZ39+'MTT DRAW'!AZ39),"-")</f>
        <v>-</v>
      </c>
      <c r="BA39" s="5" t="str">
        <f ca="1">IFERROR(('MTT DRAW'!BA39)/('MTT WIN'!BA39+'MTT DRAW'!BA39),"-")</f>
        <v>-</v>
      </c>
      <c r="BB39" s="5" t="str">
        <f ca="1">IFERROR(('MTT DRAW'!BB39)/('MTT WIN'!BB39+'MTT DRAW'!BB39),"-")</f>
        <v>-</v>
      </c>
      <c r="BC39" s="5" t="str">
        <f ca="1">IFERROR(('MTT DRAW'!BC39)/('MTT WIN'!BC39+'MTT DRAW'!BC39),"-")</f>
        <v>-</v>
      </c>
      <c r="BD39" s="5" t="str">
        <f ca="1">IFERROR(('MTT DRAW'!BD39)/('MTT WIN'!BD39+'MTT DRAW'!BD39),"-")</f>
        <v>-</v>
      </c>
      <c r="BE39" s="5" t="str">
        <f ca="1">IFERROR(('MTT DRAW'!BE39)/('MTT WIN'!BE39+'MTT DRAW'!BE39),"-")</f>
        <v>-</v>
      </c>
      <c r="BF39" s="5" t="str">
        <f ca="1">IFERROR(('MTT DRAW'!BF39)/('MTT WIN'!BF39+'MTT DRAW'!BF39),"-")</f>
        <v>-</v>
      </c>
    </row>
    <row r="40" spans="1:58" ht="55" customHeight="1" x14ac:dyDescent="0.3">
      <c r="A40" s="3" t="str">
        <f ca="1">MATCHUP_ABS!A40</f>
        <v>Mono White Heroic</v>
      </c>
      <c r="B40" s="5">
        <f ca="1">IFERROR(('MTT DRAW'!B40)/('MTT WIN'!B40+'MTT DRAW'!B40),"-")</f>
        <v>0</v>
      </c>
      <c r="C40" s="5">
        <f ca="1">IFERROR(('MTT DRAW'!C40)/('MTT WIN'!C40+'MTT DRAW'!C40),"-")</f>
        <v>0</v>
      </c>
      <c r="D40" s="5">
        <f ca="1">IFERROR(('MTT DRAW'!D40)/('MTT WIN'!D40+'MTT DRAW'!D40),"-")</f>
        <v>0</v>
      </c>
      <c r="E40" s="5">
        <f ca="1">IFERROR(('MTT DRAW'!E40)/('MTT WIN'!E40+'MTT DRAW'!E40),"-")</f>
        <v>0</v>
      </c>
      <c r="F40" s="5">
        <f ca="1">IFERROR(('MTT DRAW'!F40)/('MTT WIN'!F40+'MTT DRAW'!F40),"-")</f>
        <v>0</v>
      </c>
      <c r="G40" s="5">
        <f ca="1">IFERROR(('MTT DRAW'!G40)/('MTT WIN'!G40+'MTT DRAW'!G40),"-")</f>
        <v>0</v>
      </c>
      <c r="H40" s="5" t="str">
        <f ca="1">IFERROR(('MTT DRAW'!H40)/('MTT WIN'!H40+'MTT DRAW'!H40),"-")</f>
        <v>-</v>
      </c>
      <c r="I40" s="5" t="str">
        <f ca="1">IFERROR(('MTT DRAW'!I40)/('MTT WIN'!I40+'MTT DRAW'!I40),"-")</f>
        <v>-</v>
      </c>
      <c r="J40" s="5" t="str">
        <f ca="1">IFERROR(('MTT DRAW'!J40)/('MTT WIN'!J40+'MTT DRAW'!J40),"-")</f>
        <v>-</v>
      </c>
      <c r="K40" s="5" t="str">
        <f ca="1">IFERROR(('MTT DRAW'!K40)/('MTT WIN'!K40+'MTT DRAW'!K40),"-")</f>
        <v>-</v>
      </c>
      <c r="L40" s="5" t="str">
        <f ca="1">IFERROR(('MTT DRAW'!L40)/('MTT WIN'!L40+'MTT DRAW'!L40),"-")</f>
        <v>-</v>
      </c>
      <c r="M40" s="5" t="str">
        <f ca="1">IFERROR(('MTT DRAW'!M40)/('MTT WIN'!M40+'MTT DRAW'!M40),"-")</f>
        <v>-</v>
      </c>
      <c r="N40" s="5" t="str">
        <f ca="1">IFERROR(('MTT DRAW'!N40)/('MTT WIN'!N40+'MTT DRAW'!N40),"-")</f>
        <v>-</v>
      </c>
      <c r="O40" s="5" t="str">
        <f ca="1">IFERROR(('MTT DRAW'!O40)/('MTT WIN'!O40+'MTT DRAW'!O40),"-")</f>
        <v>-</v>
      </c>
      <c r="P40" s="5" t="str">
        <f ca="1">IFERROR(('MTT DRAW'!P40)/('MTT WIN'!P40+'MTT DRAW'!P40),"-")</f>
        <v>-</v>
      </c>
      <c r="Q40" s="5" t="str">
        <f ca="1">IFERROR(('MTT DRAW'!Q40)/('MTT WIN'!Q40+'MTT DRAW'!Q40),"-")</f>
        <v>-</v>
      </c>
      <c r="R40" s="5" t="str">
        <f ca="1">IFERROR(('MTT DRAW'!R40)/('MTT WIN'!R40+'MTT DRAW'!R40),"-")</f>
        <v>-</v>
      </c>
      <c r="S40" s="5" t="str">
        <f ca="1">IFERROR(('MTT DRAW'!S40)/('MTT WIN'!S40+'MTT DRAW'!S40),"-")</f>
        <v>-</v>
      </c>
      <c r="T40" s="5" t="str">
        <f ca="1">IFERROR(('MTT DRAW'!T40)/('MTT WIN'!T40+'MTT DRAW'!T40),"-")</f>
        <v>-</v>
      </c>
      <c r="U40" s="5" t="str">
        <f ca="1">IFERROR(('MTT DRAW'!U40)/('MTT WIN'!U40+'MTT DRAW'!U40),"-")</f>
        <v>-</v>
      </c>
      <c r="V40" s="5" t="str">
        <f ca="1">IFERROR(('MTT DRAW'!V40)/('MTT WIN'!V40+'MTT DRAW'!V40),"-")</f>
        <v>-</v>
      </c>
      <c r="W40" s="5" t="str">
        <f ca="1">IFERROR(('MTT DRAW'!W40)/('MTT WIN'!W40+'MTT DRAW'!W40),"-")</f>
        <v>-</v>
      </c>
      <c r="X40" s="5" t="str">
        <f ca="1">IFERROR(('MTT DRAW'!X40)/('MTT WIN'!X40+'MTT DRAW'!X40),"-")</f>
        <v>-</v>
      </c>
      <c r="Y40" s="5" t="str">
        <f ca="1">IFERROR(('MTT DRAW'!Y40)/('MTT WIN'!Y40+'MTT DRAW'!Y40),"-")</f>
        <v>-</v>
      </c>
      <c r="Z40" s="5" t="str">
        <f ca="1">IFERROR(('MTT DRAW'!Z40)/('MTT WIN'!Z40+'MTT DRAW'!Z40),"-")</f>
        <v>-</v>
      </c>
      <c r="AA40" s="5" t="str">
        <f ca="1">IFERROR(('MTT DRAW'!AA40)/('MTT WIN'!AA40+'MTT DRAW'!AA40),"-")</f>
        <v>-</v>
      </c>
      <c r="AB40" s="5" t="str">
        <f ca="1">IFERROR(('MTT DRAW'!AB40)/('MTT WIN'!AB40+'MTT DRAW'!AB40),"-")</f>
        <v>-</v>
      </c>
      <c r="AC40" s="5" t="str">
        <f ca="1">IFERROR(('MTT DRAW'!AC40)/('MTT WIN'!AC40+'MTT DRAW'!AC40),"-")</f>
        <v>-</v>
      </c>
      <c r="AD40" s="5" t="str">
        <f ca="1">IFERROR(('MTT DRAW'!AD40)/('MTT WIN'!AD40+'MTT DRAW'!AD40),"-")</f>
        <v>-</v>
      </c>
      <c r="AE40" s="5" t="str">
        <f ca="1">IFERROR(('MTT DRAW'!AE40)/('MTT WIN'!AE40+'MTT DRAW'!AE40),"-")</f>
        <v>-</v>
      </c>
      <c r="AF40" s="5" t="str">
        <f ca="1">IFERROR(('MTT DRAW'!AF40)/('MTT WIN'!AF40+'MTT DRAW'!AF40),"-")</f>
        <v>-</v>
      </c>
      <c r="AG40" s="5" t="str">
        <f ca="1">IFERROR(('MTT DRAW'!AG40)/('MTT WIN'!AG40+'MTT DRAW'!AG40),"-")</f>
        <v>-</v>
      </c>
      <c r="AH40" s="5" t="str">
        <f ca="1">IFERROR(('MTT DRAW'!AH40)/('MTT WIN'!AH40+'MTT DRAW'!AH40),"-")</f>
        <v>-</v>
      </c>
      <c r="AI40" s="5" t="str">
        <f ca="1">IFERROR(('MTT DRAW'!AI40)/('MTT WIN'!AI40+'MTT DRAW'!AI40),"-")</f>
        <v>-</v>
      </c>
      <c r="AJ40" s="5" t="str">
        <f ca="1">IFERROR(('MTT DRAW'!AJ40)/('MTT WIN'!AJ40+'MTT DRAW'!AJ40),"-")</f>
        <v>-</v>
      </c>
      <c r="AK40" s="5" t="str">
        <f ca="1">IFERROR(('MTT DRAW'!AK40)/('MTT WIN'!AK40+'MTT DRAW'!AK40),"-")</f>
        <v>-</v>
      </c>
      <c r="AL40" s="5" t="str">
        <f ca="1">IFERROR(('MTT DRAW'!AL40)/('MTT WIN'!AL40+'MTT DRAW'!AL40),"-")</f>
        <v>-</v>
      </c>
      <c r="AM40" s="5" t="str">
        <f ca="1">IFERROR(('MTT DRAW'!AM40)/('MTT WIN'!AM40+'MTT DRAW'!AM40),"-")</f>
        <v>-</v>
      </c>
      <c r="AN40" s="5" t="str">
        <f ca="1">IFERROR(('MTT DRAW'!AN40)/('MTT WIN'!AN40+'MTT DRAW'!AN40),"-")</f>
        <v>-</v>
      </c>
      <c r="AO40" s="5" t="str">
        <f ca="1">IFERROR(('MTT DRAW'!AO40)/('MTT WIN'!AO40+'MTT DRAW'!AO40),"-")</f>
        <v>-</v>
      </c>
      <c r="AP40" s="5" t="str">
        <f ca="1">IFERROR(('MTT DRAW'!AP40)/('MTT WIN'!AP40+'MTT DRAW'!AP40),"-")</f>
        <v>-</v>
      </c>
      <c r="AQ40" s="5" t="str">
        <f ca="1">IFERROR(('MTT DRAW'!AQ40)/('MTT WIN'!AQ40+'MTT DRAW'!AQ40),"-")</f>
        <v>-</v>
      </c>
      <c r="AR40" s="5" t="str">
        <f ca="1">IFERROR(('MTT DRAW'!AR40)/('MTT WIN'!AR40+'MTT DRAW'!AR40),"-")</f>
        <v>-</v>
      </c>
      <c r="AS40" s="5" t="str">
        <f ca="1">IFERROR(('MTT DRAW'!AS40)/('MTT WIN'!AS40+'MTT DRAW'!AS40),"-")</f>
        <v>-</v>
      </c>
      <c r="AT40" s="5" t="str">
        <f ca="1">IFERROR(('MTT DRAW'!AT40)/('MTT WIN'!AT40+'MTT DRAW'!AT40),"-")</f>
        <v>-</v>
      </c>
      <c r="AU40" s="5" t="str">
        <f ca="1">IFERROR(('MTT DRAW'!AU40)/('MTT WIN'!AU40+'MTT DRAW'!AU40),"-")</f>
        <v>-</v>
      </c>
      <c r="AV40" s="5" t="str">
        <f ca="1">IFERROR(('MTT DRAW'!AV40)/('MTT WIN'!AV40+'MTT DRAW'!AV40),"-")</f>
        <v>-</v>
      </c>
      <c r="AW40" s="5" t="str">
        <f ca="1">IFERROR(('MTT DRAW'!AW40)/('MTT WIN'!AW40+'MTT DRAW'!AW40),"-")</f>
        <v>-</v>
      </c>
      <c r="AX40" s="5" t="str">
        <f ca="1">IFERROR(('MTT DRAW'!AX40)/('MTT WIN'!AX40+'MTT DRAW'!AX40),"-")</f>
        <v>-</v>
      </c>
      <c r="AY40" s="5" t="str">
        <f ca="1">IFERROR(('MTT DRAW'!AY40)/('MTT WIN'!AY40+'MTT DRAW'!AY40),"-")</f>
        <v>-</v>
      </c>
      <c r="AZ40" s="5" t="str">
        <f ca="1">IFERROR(('MTT DRAW'!AZ40)/('MTT WIN'!AZ40+'MTT DRAW'!AZ40),"-")</f>
        <v>-</v>
      </c>
      <c r="BA40" s="5" t="str">
        <f ca="1">IFERROR(('MTT DRAW'!BA40)/('MTT WIN'!BA40+'MTT DRAW'!BA40),"-")</f>
        <v>-</v>
      </c>
      <c r="BB40" s="5" t="str">
        <f ca="1">IFERROR(('MTT DRAW'!BB40)/('MTT WIN'!BB40+'MTT DRAW'!BB40),"-")</f>
        <v>-</v>
      </c>
      <c r="BC40" s="5" t="str">
        <f ca="1">IFERROR(('MTT DRAW'!BC40)/('MTT WIN'!BC40+'MTT DRAW'!BC40),"-")</f>
        <v>-</v>
      </c>
      <c r="BD40" s="5" t="str">
        <f ca="1">IFERROR(('MTT DRAW'!BD40)/('MTT WIN'!BD40+'MTT DRAW'!BD40),"-")</f>
        <v>-</v>
      </c>
      <c r="BE40" s="5" t="str">
        <f ca="1">IFERROR(('MTT DRAW'!BE40)/('MTT WIN'!BE40+'MTT DRAW'!BE40),"-")</f>
        <v>-</v>
      </c>
      <c r="BF40" s="5" t="str">
        <f ca="1">IFERROR(('MTT DRAW'!BF40)/('MTT WIN'!BF40+'MTT DRAW'!BF40),"-")</f>
        <v>-</v>
      </c>
    </row>
    <row r="41" spans="1:58" ht="55" customHeight="1" x14ac:dyDescent="0.3">
      <c r="A41" s="3" t="str">
        <f ca="1">MATCHUP_ABS!A41</f>
        <v>Slivers</v>
      </c>
      <c r="B41" s="5">
        <f ca="1">IFERROR(('MTT DRAW'!B41)/('MTT WIN'!B41+'MTT DRAW'!B41),"-")</f>
        <v>0</v>
      </c>
      <c r="C41" s="5">
        <f ca="1">IFERROR(('MTT DRAW'!C41)/('MTT WIN'!C41+'MTT DRAW'!C41),"-")</f>
        <v>0</v>
      </c>
      <c r="D41" s="5">
        <f ca="1">IFERROR(('MTT DRAW'!D41)/('MTT WIN'!D41+'MTT DRAW'!D41),"-")</f>
        <v>0</v>
      </c>
      <c r="E41" s="5" t="str">
        <f ca="1">IFERROR(('MTT DRAW'!E41)/('MTT WIN'!E41+'MTT DRAW'!E41),"-")</f>
        <v>-</v>
      </c>
      <c r="F41" s="5" t="str">
        <f ca="1">IFERROR(('MTT DRAW'!F41)/('MTT WIN'!F41+'MTT DRAW'!F41),"-")</f>
        <v>-</v>
      </c>
      <c r="G41" s="5">
        <f ca="1">IFERROR(('MTT DRAW'!G41)/('MTT WIN'!G41+'MTT DRAW'!G41),"-")</f>
        <v>0</v>
      </c>
      <c r="H41" s="5" t="str">
        <f ca="1">IFERROR(('MTT DRAW'!H41)/('MTT WIN'!H41+'MTT DRAW'!H41),"-")</f>
        <v>-</v>
      </c>
      <c r="I41" s="5">
        <f ca="1">IFERROR(('MTT DRAW'!I41)/('MTT WIN'!I41+'MTT DRAW'!I41),"-")</f>
        <v>0</v>
      </c>
      <c r="J41" s="5" t="str">
        <f ca="1">IFERROR(('MTT DRAW'!J41)/('MTT WIN'!J41+'MTT DRAW'!J41),"-")</f>
        <v>-</v>
      </c>
      <c r="K41" s="5" t="str">
        <f ca="1">IFERROR(('MTT DRAW'!K41)/('MTT WIN'!K41+'MTT DRAW'!K41),"-")</f>
        <v>-</v>
      </c>
      <c r="L41" s="5" t="str">
        <f ca="1">IFERROR(('MTT DRAW'!L41)/('MTT WIN'!L41+'MTT DRAW'!L41),"-")</f>
        <v>-</v>
      </c>
      <c r="M41" s="5" t="str">
        <f ca="1">IFERROR(('MTT DRAW'!M41)/('MTT WIN'!M41+'MTT DRAW'!M41),"-")</f>
        <v>-</v>
      </c>
      <c r="N41" s="5" t="str">
        <f ca="1">IFERROR(('MTT DRAW'!N41)/('MTT WIN'!N41+'MTT DRAW'!N41),"-")</f>
        <v>-</v>
      </c>
      <c r="O41" s="5" t="str">
        <f ca="1">IFERROR(('MTT DRAW'!O41)/('MTT WIN'!O41+'MTT DRAW'!O41),"-")</f>
        <v>-</v>
      </c>
      <c r="P41" s="5" t="str">
        <f ca="1">IFERROR(('MTT DRAW'!P41)/('MTT WIN'!P41+'MTT DRAW'!P41),"-")</f>
        <v>-</v>
      </c>
      <c r="Q41" s="5" t="str">
        <f ca="1">IFERROR(('MTT DRAW'!Q41)/('MTT WIN'!Q41+'MTT DRAW'!Q41),"-")</f>
        <v>-</v>
      </c>
      <c r="R41" s="5" t="str">
        <f ca="1">IFERROR(('MTT DRAW'!R41)/('MTT WIN'!R41+'MTT DRAW'!R41),"-")</f>
        <v>-</v>
      </c>
      <c r="S41" s="5" t="str">
        <f ca="1">IFERROR(('MTT DRAW'!S41)/('MTT WIN'!S41+'MTT DRAW'!S41),"-")</f>
        <v>-</v>
      </c>
      <c r="T41" s="5" t="str">
        <f ca="1">IFERROR(('MTT DRAW'!T41)/('MTT WIN'!T41+'MTT DRAW'!T41),"-")</f>
        <v>-</v>
      </c>
      <c r="U41" s="5" t="str">
        <f ca="1">IFERROR(('MTT DRAW'!U41)/('MTT WIN'!U41+'MTT DRAW'!U41),"-")</f>
        <v>-</v>
      </c>
      <c r="V41" s="5" t="str">
        <f ca="1">IFERROR(('MTT DRAW'!V41)/('MTT WIN'!V41+'MTT DRAW'!V41),"-")</f>
        <v>-</v>
      </c>
      <c r="W41" s="5" t="str">
        <f ca="1">IFERROR(('MTT DRAW'!W41)/('MTT WIN'!W41+'MTT DRAW'!W41),"-")</f>
        <v>-</v>
      </c>
      <c r="X41" s="5" t="str">
        <f ca="1">IFERROR(('MTT DRAW'!X41)/('MTT WIN'!X41+'MTT DRAW'!X41),"-")</f>
        <v>-</v>
      </c>
      <c r="Y41" s="5" t="str">
        <f ca="1">IFERROR(('MTT DRAW'!Y41)/('MTT WIN'!Y41+'MTT DRAW'!Y41),"-")</f>
        <v>-</v>
      </c>
      <c r="Z41" s="5" t="str">
        <f ca="1">IFERROR(('MTT DRAW'!Z41)/('MTT WIN'!Z41+'MTT DRAW'!Z41),"-")</f>
        <v>-</v>
      </c>
      <c r="AA41" s="5" t="str">
        <f ca="1">IFERROR(('MTT DRAW'!AA41)/('MTT WIN'!AA41+'MTT DRAW'!AA41),"-")</f>
        <v>-</v>
      </c>
      <c r="AB41" s="5" t="str">
        <f ca="1">IFERROR(('MTT DRAW'!AB41)/('MTT WIN'!AB41+'MTT DRAW'!AB41),"-")</f>
        <v>-</v>
      </c>
      <c r="AC41" s="5" t="str">
        <f ca="1">IFERROR(('MTT DRAW'!AC41)/('MTT WIN'!AC41+'MTT DRAW'!AC41),"-")</f>
        <v>-</v>
      </c>
      <c r="AD41" s="5" t="str">
        <f ca="1">IFERROR(('MTT DRAW'!AD41)/('MTT WIN'!AD41+'MTT DRAW'!AD41),"-")</f>
        <v>-</v>
      </c>
      <c r="AE41" s="5" t="str">
        <f ca="1">IFERROR(('MTT DRAW'!AE41)/('MTT WIN'!AE41+'MTT DRAW'!AE41),"-")</f>
        <v>-</v>
      </c>
      <c r="AF41" s="5" t="str">
        <f ca="1">IFERROR(('MTT DRAW'!AF41)/('MTT WIN'!AF41+'MTT DRAW'!AF41),"-")</f>
        <v>-</v>
      </c>
      <c r="AG41" s="5" t="str">
        <f ca="1">IFERROR(('MTT DRAW'!AG41)/('MTT WIN'!AG41+'MTT DRAW'!AG41),"-")</f>
        <v>-</v>
      </c>
      <c r="AH41" s="5" t="str">
        <f ca="1">IFERROR(('MTT DRAW'!AH41)/('MTT WIN'!AH41+'MTT DRAW'!AH41),"-")</f>
        <v>-</v>
      </c>
      <c r="AI41" s="5" t="str">
        <f ca="1">IFERROR(('MTT DRAW'!AI41)/('MTT WIN'!AI41+'MTT DRAW'!AI41),"-")</f>
        <v>-</v>
      </c>
      <c r="AJ41" s="5" t="str">
        <f ca="1">IFERROR(('MTT DRAW'!AJ41)/('MTT WIN'!AJ41+'MTT DRAW'!AJ41),"-")</f>
        <v>-</v>
      </c>
      <c r="AK41" s="5" t="str">
        <f ca="1">IFERROR(('MTT DRAW'!AK41)/('MTT WIN'!AK41+'MTT DRAW'!AK41),"-")</f>
        <v>-</v>
      </c>
      <c r="AL41" s="5" t="str">
        <f ca="1">IFERROR(('MTT DRAW'!AL41)/('MTT WIN'!AL41+'MTT DRAW'!AL41),"-")</f>
        <v>-</v>
      </c>
      <c r="AM41" s="5" t="str">
        <f ca="1">IFERROR(('MTT DRAW'!AM41)/('MTT WIN'!AM41+'MTT DRAW'!AM41),"-")</f>
        <v>-</v>
      </c>
      <c r="AN41" s="5" t="str">
        <f ca="1">IFERROR(('MTT DRAW'!AN41)/('MTT WIN'!AN41+'MTT DRAW'!AN41),"-")</f>
        <v>-</v>
      </c>
      <c r="AO41" s="5" t="str">
        <f ca="1">IFERROR(('MTT DRAW'!AO41)/('MTT WIN'!AO41+'MTT DRAW'!AO41),"-")</f>
        <v>-</v>
      </c>
      <c r="AP41" s="5" t="str">
        <f ca="1">IFERROR(('MTT DRAW'!AP41)/('MTT WIN'!AP41+'MTT DRAW'!AP41),"-")</f>
        <v>-</v>
      </c>
      <c r="AQ41" s="5" t="str">
        <f ca="1">IFERROR(('MTT DRAW'!AQ41)/('MTT WIN'!AQ41+'MTT DRAW'!AQ41),"-")</f>
        <v>-</v>
      </c>
      <c r="AR41" s="5" t="str">
        <f ca="1">IFERROR(('MTT DRAW'!AR41)/('MTT WIN'!AR41+'MTT DRAW'!AR41),"-")</f>
        <v>-</v>
      </c>
      <c r="AS41" s="5" t="str">
        <f ca="1">IFERROR(('MTT DRAW'!AS41)/('MTT WIN'!AS41+'MTT DRAW'!AS41),"-")</f>
        <v>-</v>
      </c>
      <c r="AT41" s="5" t="str">
        <f ca="1">IFERROR(('MTT DRAW'!AT41)/('MTT WIN'!AT41+'MTT DRAW'!AT41),"-")</f>
        <v>-</v>
      </c>
      <c r="AU41" s="5" t="str">
        <f ca="1">IFERROR(('MTT DRAW'!AU41)/('MTT WIN'!AU41+'MTT DRAW'!AU41),"-")</f>
        <v>-</v>
      </c>
      <c r="AV41" s="5">
        <f ca="1">IFERROR(('MTT DRAW'!AV41)/('MTT WIN'!AV41+'MTT DRAW'!AV41),"-")</f>
        <v>0</v>
      </c>
      <c r="AW41" s="5" t="str">
        <f ca="1">IFERROR(('MTT DRAW'!AW41)/('MTT WIN'!AW41+'MTT DRAW'!AW41),"-")</f>
        <v>-</v>
      </c>
      <c r="AX41" s="5" t="str">
        <f ca="1">IFERROR(('MTT DRAW'!AX41)/('MTT WIN'!AX41+'MTT DRAW'!AX41),"-")</f>
        <v>-</v>
      </c>
      <c r="AY41" s="5" t="str">
        <f ca="1">IFERROR(('MTT DRAW'!AY41)/('MTT WIN'!AY41+'MTT DRAW'!AY41),"-")</f>
        <v>-</v>
      </c>
      <c r="AZ41" s="5" t="str">
        <f ca="1">IFERROR(('MTT DRAW'!AZ41)/('MTT WIN'!AZ41+'MTT DRAW'!AZ41),"-")</f>
        <v>-</v>
      </c>
      <c r="BA41" s="5" t="str">
        <f ca="1">IFERROR(('MTT DRAW'!BA41)/('MTT WIN'!BA41+'MTT DRAW'!BA41),"-")</f>
        <v>-</v>
      </c>
      <c r="BB41" s="5" t="str">
        <f ca="1">IFERROR(('MTT DRAW'!BB41)/('MTT WIN'!BB41+'MTT DRAW'!BB41),"-")</f>
        <v>-</v>
      </c>
      <c r="BC41" s="5" t="str">
        <f ca="1">IFERROR(('MTT DRAW'!BC41)/('MTT WIN'!BC41+'MTT DRAW'!BC41),"-")</f>
        <v>-</v>
      </c>
      <c r="BD41" s="5" t="str">
        <f ca="1">IFERROR(('MTT DRAW'!BD41)/('MTT WIN'!BD41+'MTT DRAW'!BD41),"-")</f>
        <v>-</v>
      </c>
      <c r="BE41" s="5" t="str">
        <f ca="1">IFERROR(('MTT DRAW'!BE41)/('MTT WIN'!BE41+'MTT DRAW'!BE41),"-")</f>
        <v>-</v>
      </c>
      <c r="BF41" s="5" t="str">
        <f ca="1">IFERROR(('MTT DRAW'!BF41)/('MTT WIN'!BF41+'MTT DRAW'!BF41),"-")</f>
        <v>-</v>
      </c>
    </row>
    <row r="42" spans="1:58" ht="55" customHeight="1" x14ac:dyDescent="0.3">
      <c r="A42" s="3" t="str">
        <f ca="1">MATCHUP_ABS!A42</f>
        <v>Dimir Faeries</v>
      </c>
      <c r="B42" s="5">
        <f ca="1">IFERROR(('MTT DRAW'!B42)/('MTT WIN'!B42+'MTT DRAW'!B42),"-")</f>
        <v>0</v>
      </c>
      <c r="C42" s="5">
        <f ca="1">IFERROR(('MTT DRAW'!C42)/('MTT WIN'!C42+'MTT DRAW'!C42),"-")</f>
        <v>0</v>
      </c>
      <c r="D42" s="5">
        <f ca="1">IFERROR(('MTT DRAW'!D42)/('MTT WIN'!D42+'MTT DRAW'!D42),"-")</f>
        <v>0</v>
      </c>
      <c r="E42" s="5" t="str">
        <f ca="1">IFERROR(('MTT DRAW'!E42)/('MTT WIN'!E42+'MTT DRAW'!E42),"-")</f>
        <v>-</v>
      </c>
      <c r="F42" s="5" t="str">
        <f ca="1">IFERROR(('MTT DRAW'!F42)/('MTT WIN'!F42+'MTT DRAW'!F42),"-")</f>
        <v>-</v>
      </c>
      <c r="G42" s="5" t="str">
        <f ca="1">IFERROR(('MTT DRAW'!G42)/('MTT WIN'!G42+'MTT DRAW'!G42),"-")</f>
        <v>-</v>
      </c>
      <c r="H42" s="5" t="str">
        <f ca="1">IFERROR(('MTT DRAW'!H42)/('MTT WIN'!H42+'MTT DRAW'!H42),"-")</f>
        <v>-</v>
      </c>
      <c r="I42" s="5" t="str">
        <f ca="1">IFERROR(('MTT DRAW'!I42)/('MTT WIN'!I42+'MTT DRAW'!I42),"-")</f>
        <v>-</v>
      </c>
      <c r="J42" s="5" t="str">
        <f ca="1">IFERROR(('MTT DRAW'!J42)/('MTT WIN'!J42+'MTT DRAW'!J42),"-")</f>
        <v>-</v>
      </c>
      <c r="K42" s="5" t="str">
        <f ca="1">IFERROR(('MTT DRAW'!K42)/('MTT WIN'!K42+'MTT DRAW'!K42),"-")</f>
        <v>-</v>
      </c>
      <c r="L42" s="5" t="str">
        <f ca="1">IFERROR(('MTT DRAW'!L42)/('MTT WIN'!L42+'MTT DRAW'!L42),"-")</f>
        <v>-</v>
      </c>
      <c r="M42" s="5" t="str">
        <f ca="1">IFERROR(('MTT DRAW'!M42)/('MTT WIN'!M42+'MTT DRAW'!M42),"-")</f>
        <v>-</v>
      </c>
      <c r="N42" s="5" t="str">
        <f ca="1">IFERROR(('MTT DRAW'!N42)/('MTT WIN'!N42+'MTT DRAW'!N42),"-")</f>
        <v>-</v>
      </c>
      <c r="O42" s="5" t="str">
        <f ca="1">IFERROR(('MTT DRAW'!O42)/('MTT WIN'!O42+'MTT DRAW'!O42),"-")</f>
        <v>-</v>
      </c>
      <c r="P42" s="5" t="str">
        <f ca="1">IFERROR(('MTT DRAW'!P42)/('MTT WIN'!P42+'MTT DRAW'!P42),"-")</f>
        <v>-</v>
      </c>
      <c r="Q42" s="5" t="str">
        <f ca="1">IFERROR(('MTT DRAW'!Q42)/('MTT WIN'!Q42+'MTT DRAW'!Q42),"-")</f>
        <v>-</v>
      </c>
      <c r="R42" s="5" t="str">
        <f ca="1">IFERROR(('MTT DRAW'!R42)/('MTT WIN'!R42+'MTT DRAW'!R42),"-")</f>
        <v>-</v>
      </c>
      <c r="S42" s="5" t="str">
        <f ca="1">IFERROR(('MTT DRAW'!S42)/('MTT WIN'!S42+'MTT DRAW'!S42),"-")</f>
        <v>-</v>
      </c>
      <c r="T42" s="5" t="str">
        <f ca="1">IFERROR(('MTT DRAW'!T42)/('MTT WIN'!T42+'MTT DRAW'!T42),"-")</f>
        <v>-</v>
      </c>
      <c r="U42" s="5" t="str">
        <f ca="1">IFERROR(('MTT DRAW'!U42)/('MTT WIN'!U42+'MTT DRAW'!U42),"-")</f>
        <v>-</v>
      </c>
      <c r="V42" s="5" t="str">
        <f ca="1">IFERROR(('MTT DRAW'!V42)/('MTT WIN'!V42+'MTT DRAW'!V42),"-")</f>
        <v>-</v>
      </c>
      <c r="W42" s="5" t="str">
        <f ca="1">IFERROR(('MTT DRAW'!W42)/('MTT WIN'!W42+'MTT DRAW'!W42),"-")</f>
        <v>-</v>
      </c>
      <c r="X42" s="5" t="str">
        <f ca="1">IFERROR(('MTT DRAW'!X42)/('MTT WIN'!X42+'MTT DRAW'!X42),"-")</f>
        <v>-</v>
      </c>
      <c r="Y42" s="5" t="str">
        <f ca="1">IFERROR(('MTT DRAW'!Y42)/('MTT WIN'!Y42+'MTT DRAW'!Y42),"-")</f>
        <v>-</v>
      </c>
      <c r="Z42" s="5" t="str">
        <f ca="1">IFERROR(('MTT DRAW'!Z42)/('MTT WIN'!Z42+'MTT DRAW'!Z42),"-")</f>
        <v>-</v>
      </c>
      <c r="AA42" s="5" t="str">
        <f ca="1">IFERROR(('MTT DRAW'!AA42)/('MTT WIN'!AA42+'MTT DRAW'!AA42),"-")</f>
        <v>-</v>
      </c>
      <c r="AB42" s="5" t="str">
        <f ca="1">IFERROR(('MTT DRAW'!AB42)/('MTT WIN'!AB42+'MTT DRAW'!AB42),"-")</f>
        <v>-</v>
      </c>
      <c r="AC42" s="5" t="str">
        <f ca="1">IFERROR(('MTT DRAW'!AC42)/('MTT WIN'!AC42+'MTT DRAW'!AC42),"-")</f>
        <v>-</v>
      </c>
      <c r="AD42" s="5" t="str">
        <f ca="1">IFERROR(('MTT DRAW'!AD42)/('MTT WIN'!AD42+'MTT DRAW'!AD42),"-")</f>
        <v>-</v>
      </c>
      <c r="AE42" s="5" t="str">
        <f ca="1">IFERROR(('MTT DRAW'!AE42)/('MTT WIN'!AE42+'MTT DRAW'!AE42),"-")</f>
        <v>-</v>
      </c>
      <c r="AF42" s="5" t="str">
        <f ca="1">IFERROR(('MTT DRAW'!AF42)/('MTT WIN'!AF42+'MTT DRAW'!AF42),"-")</f>
        <v>-</v>
      </c>
      <c r="AG42" s="5" t="str">
        <f ca="1">IFERROR(('MTT DRAW'!AG42)/('MTT WIN'!AG42+'MTT DRAW'!AG42),"-")</f>
        <v>-</v>
      </c>
      <c r="AH42" s="5" t="str">
        <f ca="1">IFERROR(('MTT DRAW'!AH42)/('MTT WIN'!AH42+'MTT DRAW'!AH42),"-")</f>
        <v>-</v>
      </c>
      <c r="AI42" s="5" t="str">
        <f ca="1">IFERROR(('MTT DRAW'!AI42)/('MTT WIN'!AI42+'MTT DRAW'!AI42),"-")</f>
        <v>-</v>
      </c>
      <c r="AJ42" s="5" t="str">
        <f ca="1">IFERROR(('MTT DRAW'!AJ42)/('MTT WIN'!AJ42+'MTT DRAW'!AJ42),"-")</f>
        <v>-</v>
      </c>
      <c r="AK42" s="5" t="str">
        <f ca="1">IFERROR(('MTT DRAW'!AK42)/('MTT WIN'!AK42+'MTT DRAW'!AK42),"-")</f>
        <v>-</v>
      </c>
      <c r="AL42" s="5" t="str">
        <f ca="1">IFERROR(('MTT DRAW'!AL42)/('MTT WIN'!AL42+'MTT DRAW'!AL42),"-")</f>
        <v>-</v>
      </c>
      <c r="AM42" s="5" t="str">
        <f ca="1">IFERROR(('MTT DRAW'!AM42)/('MTT WIN'!AM42+'MTT DRAW'!AM42),"-")</f>
        <v>-</v>
      </c>
      <c r="AN42" s="5" t="str">
        <f ca="1">IFERROR(('MTT DRAW'!AN42)/('MTT WIN'!AN42+'MTT DRAW'!AN42),"-")</f>
        <v>-</v>
      </c>
      <c r="AO42" s="5" t="str">
        <f ca="1">IFERROR(('MTT DRAW'!AO42)/('MTT WIN'!AO42+'MTT DRAW'!AO42),"-")</f>
        <v>-</v>
      </c>
      <c r="AP42" s="5" t="str">
        <f ca="1">IFERROR(('MTT DRAW'!AP42)/('MTT WIN'!AP42+'MTT DRAW'!AP42),"-")</f>
        <v>-</v>
      </c>
      <c r="AQ42" s="5" t="str">
        <f ca="1">IFERROR(('MTT DRAW'!AQ42)/('MTT WIN'!AQ42+'MTT DRAW'!AQ42),"-")</f>
        <v>-</v>
      </c>
      <c r="AR42" s="5" t="str">
        <f ca="1">IFERROR(('MTT DRAW'!AR42)/('MTT WIN'!AR42+'MTT DRAW'!AR42),"-")</f>
        <v>-</v>
      </c>
      <c r="AS42" s="5" t="str">
        <f ca="1">IFERROR(('MTT DRAW'!AS42)/('MTT WIN'!AS42+'MTT DRAW'!AS42),"-")</f>
        <v>-</v>
      </c>
      <c r="AT42" s="5" t="str">
        <f ca="1">IFERROR(('MTT DRAW'!AT42)/('MTT WIN'!AT42+'MTT DRAW'!AT42),"-")</f>
        <v>-</v>
      </c>
      <c r="AU42" s="5" t="str">
        <f ca="1">IFERROR(('MTT DRAW'!AU42)/('MTT WIN'!AU42+'MTT DRAW'!AU42),"-")</f>
        <v>-</v>
      </c>
      <c r="AV42" s="5" t="str">
        <f ca="1">IFERROR(('MTT DRAW'!AV42)/('MTT WIN'!AV42+'MTT DRAW'!AV42),"-")</f>
        <v>-</v>
      </c>
      <c r="AW42" s="5" t="str">
        <f ca="1">IFERROR(('MTT DRAW'!AW42)/('MTT WIN'!AW42+'MTT DRAW'!AW42),"-")</f>
        <v>-</v>
      </c>
      <c r="AX42" s="5" t="str">
        <f ca="1">IFERROR(('MTT DRAW'!AX42)/('MTT WIN'!AX42+'MTT DRAW'!AX42),"-")</f>
        <v>-</v>
      </c>
      <c r="AY42" s="5" t="str">
        <f ca="1">IFERROR(('MTT DRAW'!AY42)/('MTT WIN'!AY42+'MTT DRAW'!AY42),"-")</f>
        <v>-</v>
      </c>
      <c r="AZ42" s="5" t="str">
        <f ca="1">IFERROR(('MTT DRAW'!AZ42)/('MTT WIN'!AZ42+'MTT DRAW'!AZ42),"-")</f>
        <v>-</v>
      </c>
      <c r="BA42" s="5" t="str">
        <f ca="1">IFERROR(('MTT DRAW'!BA42)/('MTT WIN'!BA42+'MTT DRAW'!BA42),"-")</f>
        <v>-</v>
      </c>
      <c r="BB42" s="5" t="str">
        <f ca="1">IFERROR(('MTT DRAW'!BB42)/('MTT WIN'!BB42+'MTT DRAW'!BB42),"-")</f>
        <v>-</v>
      </c>
      <c r="BC42" s="5" t="str">
        <f ca="1">IFERROR(('MTT DRAW'!BC42)/('MTT WIN'!BC42+'MTT DRAW'!BC42),"-")</f>
        <v>-</v>
      </c>
      <c r="BD42" s="5" t="str">
        <f ca="1">IFERROR(('MTT DRAW'!BD42)/('MTT WIN'!BD42+'MTT DRAW'!BD42),"-")</f>
        <v>-</v>
      </c>
      <c r="BE42" s="5" t="str">
        <f ca="1">IFERROR(('MTT DRAW'!BE42)/('MTT WIN'!BE42+'MTT DRAW'!BE42),"-")</f>
        <v>-</v>
      </c>
      <c r="BF42" s="5" t="str">
        <f ca="1">IFERROR(('MTT DRAW'!BF42)/('MTT WIN'!BF42+'MTT DRAW'!BF42),"-")</f>
        <v>-</v>
      </c>
    </row>
    <row r="43" spans="1:58" ht="55" customHeight="1" x14ac:dyDescent="0.3">
      <c r="A43" s="3" t="str">
        <f ca="1">MATCHUP_ABS!A43</f>
        <v>Dimir Control</v>
      </c>
      <c r="B43" s="5" t="str">
        <f ca="1">IFERROR(('MTT DRAW'!B43)/('MTT WIN'!B43+'MTT DRAW'!B43),"-")</f>
        <v>-</v>
      </c>
      <c r="C43" s="5" t="str">
        <f ca="1">IFERROR(('MTT DRAW'!C43)/('MTT WIN'!C43+'MTT DRAW'!C43),"-")</f>
        <v>-</v>
      </c>
      <c r="D43" s="5">
        <f ca="1">IFERROR(('MTT DRAW'!D43)/('MTT WIN'!D43+'MTT DRAW'!D43),"-")</f>
        <v>0</v>
      </c>
      <c r="E43" s="5">
        <f ca="1">IFERROR(('MTT DRAW'!E43)/('MTT WIN'!E43+'MTT DRAW'!E43),"-")</f>
        <v>0</v>
      </c>
      <c r="F43" s="5" t="str">
        <f ca="1">IFERROR(('MTT DRAW'!F43)/('MTT WIN'!F43+'MTT DRAW'!F43),"-")</f>
        <v>-</v>
      </c>
      <c r="G43" s="5">
        <f ca="1">IFERROR(('MTT DRAW'!G43)/('MTT WIN'!G43+'MTT DRAW'!G43),"-")</f>
        <v>0</v>
      </c>
      <c r="H43" s="5" t="str">
        <f ca="1">IFERROR(('MTT DRAW'!H43)/('MTT WIN'!H43+'MTT DRAW'!H43),"-")</f>
        <v>-</v>
      </c>
      <c r="I43" s="5" t="str">
        <f ca="1">IFERROR(('MTT DRAW'!I43)/('MTT WIN'!I43+'MTT DRAW'!I43),"-")</f>
        <v>-</v>
      </c>
      <c r="J43" s="5" t="str">
        <f ca="1">IFERROR(('MTT DRAW'!J43)/('MTT WIN'!J43+'MTT DRAW'!J43),"-")</f>
        <v>-</v>
      </c>
      <c r="K43" s="5">
        <f ca="1">IFERROR(('MTT DRAW'!K43)/('MTT WIN'!K43+'MTT DRAW'!K43),"-")</f>
        <v>0</v>
      </c>
      <c r="L43" s="5" t="str">
        <f ca="1">IFERROR(('MTT DRAW'!L43)/('MTT WIN'!L43+'MTT DRAW'!L43),"-")</f>
        <v>-</v>
      </c>
      <c r="M43" s="5">
        <f ca="1">IFERROR(('MTT DRAW'!M43)/('MTT WIN'!M43+'MTT DRAW'!M43),"-")</f>
        <v>0</v>
      </c>
      <c r="N43" s="5" t="str">
        <f ca="1">IFERROR(('MTT DRAW'!N43)/('MTT WIN'!N43+'MTT DRAW'!N43),"-")</f>
        <v>-</v>
      </c>
      <c r="O43" s="5" t="str">
        <f ca="1">IFERROR(('MTT DRAW'!O43)/('MTT WIN'!O43+'MTT DRAW'!O43),"-")</f>
        <v>-</v>
      </c>
      <c r="P43" s="5" t="str">
        <f ca="1">IFERROR(('MTT DRAW'!P43)/('MTT WIN'!P43+'MTT DRAW'!P43),"-")</f>
        <v>-</v>
      </c>
      <c r="Q43" s="5" t="str">
        <f ca="1">IFERROR(('MTT DRAW'!Q43)/('MTT WIN'!Q43+'MTT DRAW'!Q43),"-")</f>
        <v>-</v>
      </c>
      <c r="R43" s="5" t="str">
        <f ca="1">IFERROR(('MTT DRAW'!R43)/('MTT WIN'!R43+'MTT DRAW'!R43),"-")</f>
        <v>-</v>
      </c>
      <c r="S43" s="5" t="str">
        <f ca="1">IFERROR(('MTT DRAW'!S43)/('MTT WIN'!S43+'MTT DRAW'!S43),"-")</f>
        <v>-</v>
      </c>
      <c r="T43" s="5" t="str">
        <f ca="1">IFERROR(('MTT DRAW'!T43)/('MTT WIN'!T43+'MTT DRAW'!T43),"-")</f>
        <v>-</v>
      </c>
      <c r="U43" s="5" t="str">
        <f ca="1">IFERROR(('MTT DRAW'!U43)/('MTT WIN'!U43+'MTT DRAW'!U43),"-")</f>
        <v>-</v>
      </c>
      <c r="V43" s="5">
        <f ca="1">IFERROR(('MTT DRAW'!V43)/('MTT WIN'!V43+'MTT DRAW'!V43),"-")</f>
        <v>0</v>
      </c>
      <c r="W43" s="5" t="str">
        <f ca="1">IFERROR(('MTT DRAW'!W43)/('MTT WIN'!W43+'MTT DRAW'!W43),"-")</f>
        <v>-</v>
      </c>
      <c r="X43" s="5" t="str">
        <f ca="1">IFERROR(('MTT DRAW'!X43)/('MTT WIN'!X43+'MTT DRAW'!X43),"-")</f>
        <v>-</v>
      </c>
      <c r="Y43" s="5" t="str">
        <f ca="1">IFERROR(('MTT DRAW'!Y43)/('MTT WIN'!Y43+'MTT DRAW'!Y43),"-")</f>
        <v>-</v>
      </c>
      <c r="Z43" s="5" t="str">
        <f ca="1">IFERROR(('MTT DRAW'!Z43)/('MTT WIN'!Z43+'MTT DRAW'!Z43),"-")</f>
        <v>-</v>
      </c>
      <c r="AA43" s="5" t="str">
        <f ca="1">IFERROR(('MTT DRAW'!AA43)/('MTT WIN'!AA43+'MTT DRAW'!AA43),"-")</f>
        <v>-</v>
      </c>
      <c r="AB43" s="5" t="str">
        <f ca="1">IFERROR(('MTT DRAW'!AB43)/('MTT WIN'!AB43+'MTT DRAW'!AB43),"-")</f>
        <v>-</v>
      </c>
      <c r="AC43" s="5">
        <f ca="1">IFERROR(('MTT DRAW'!AC43)/('MTT WIN'!AC43+'MTT DRAW'!AC43),"-")</f>
        <v>1</v>
      </c>
      <c r="AD43" s="5" t="str">
        <f ca="1">IFERROR(('MTT DRAW'!AD43)/('MTT WIN'!AD43+'MTT DRAW'!AD43),"-")</f>
        <v>-</v>
      </c>
      <c r="AE43" s="5" t="str">
        <f ca="1">IFERROR(('MTT DRAW'!AE43)/('MTT WIN'!AE43+'MTT DRAW'!AE43),"-")</f>
        <v>-</v>
      </c>
      <c r="AF43" s="5" t="str">
        <f ca="1">IFERROR(('MTT DRAW'!AF43)/('MTT WIN'!AF43+'MTT DRAW'!AF43),"-")</f>
        <v>-</v>
      </c>
      <c r="AG43" s="5" t="str">
        <f ca="1">IFERROR(('MTT DRAW'!AG43)/('MTT WIN'!AG43+'MTT DRAW'!AG43),"-")</f>
        <v>-</v>
      </c>
      <c r="AH43" s="5" t="str">
        <f ca="1">IFERROR(('MTT DRAW'!AH43)/('MTT WIN'!AH43+'MTT DRAW'!AH43),"-")</f>
        <v>-</v>
      </c>
      <c r="AI43" s="5" t="str">
        <f ca="1">IFERROR(('MTT DRAW'!AI43)/('MTT WIN'!AI43+'MTT DRAW'!AI43),"-")</f>
        <v>-</v>
      </c>
      <c r="AJ43" s="5" t="str">
        <f ca="1">IFERROR(('MTT DRAW'!AJ43)/('MTT WIN'!AJ43+'MTT DRAW'!AJ43),"-")</f>
        <v>-</v>
      </c>
      <c r="AK43" s="5" t="str">
        <f ca="1">IFERROR(('MTT DRAW'!AK43)/('MTT WIN'!AK43+'MTT DRAW'!AK43),"-")</f>
        <v>-</v>
      </c>
      <c r="AL43" s="5" t="str">
        <f ca="1">IFERROR(('MTT DRAW'!AL43)/('MTT WIN'!AL43+'MTT DRAW'!AL43),"-")</f>
        <v>-</v>
      </c>
      <c r="AM43" s="5" t="str">
        <f ca="1">IFERROR(('MTT DRAW'!AM43)/('MTT WIN'!AM43+'MTT DRAW'!AM43),"-")</f>
        <v>-</v>
      </c>
      <c r="AN43" s="5">
        <f ca="1">IFERROR(('MTT DRAW'!AN43)/('MTT WIN'!AN43+'MTT DRAW'!AN43),"-")</f>
        <v>0</v>
      </c>
      <c r="AO43" s="5" t="str">
        <f ca="1">IFERROR(('MTT DRAW'!AO43)/('MTT WIN'!AO43+'MTT DRAW'!AO43),"-")</f>
        <v>-</v>
      </c>
      <c r="AP43" s="5" t="str">
        <f ca="1">IFERROR(('MTT DRAW'!AP43)/('MTT WIN'!AP43+'MTT DRAW'!AP43),"-")</f>
        <v>-</v>
      </c>
      <c r="AQ43" s="5" t="str">
        <f ca="1">IFERROR(('MTT DRAW'!AQ43)/('MTT WIN'!AQ43+'MTT DRAW'!AQ43),"-")</f>
        <v>-</v>
      </c>
      <c r="AR43" s="5" t="str">
        <f ca="1">IFERROR(('MTT DRAW'!AR43)/('MTT WIN'!AR43+'MTT DRAW'!AR43),"-")</f>
        <v>-</v>
      </c>
      <c r="AS43" s="5" t="str">
        <f ca="1">IFERROR(('MTT DRAW'!AS43)/('MTT WIN'!AS43+'MTT DRAW'!AS43),"-")</f>
        <v>-</v>
      </c>
      <c r="AT43" s="5" t="str">
        <f ca="1">IFERROR(('MTT DRAW'!AT43)/('MTT WIN'!AT43+'MTT DRAW'!AT43),"-")</f>
        <v>-</v>
      </c>
      <c r="AU43" s="5" t="str">
        <f ca="1">IFERROR(('MTT DRAW'!AU43)/('MTT WIN'!AU43+'MTT DRAW'!AU43),"-")</f>
        <v>-</v>
      </c>
      <c r="AV43" s="5" t="str">
        <f ca="1">IFERROR(('MTT DRAW'!AV43)/('MTT WIN'!AV43+'MTT DRAW'!AV43),"-")</f>
        <v>-</v>
      </c>
      <c r="AW43" s="5" t="str">
        <f ca="1">IFERROR(('MTT DRAW'!AW43)/('MTT WIN'!AW43+'MTT DRAW'!AW43),"-")</f>
        <v>-</v>
      </c>
      <c r="AX43" s="5" t="str">
        <f ca="1">IFERROR(('MTT DRAW'!AX43)/('MTT WIN'!AX43+'MTT DRAW'!AX43),"-")</f>
        <v>-</v>
      </c>
      <c r="AY43" s="5" t="str">
        <f ca="1">IFERROR(('MTT DRAW'!AY43)/('MTT WIN'!AY43+'MTT DRAW'!AY43),"-")</f>
        <v>-</v>
      </c>
      <c r="AZ43" s="5" t="str">
        <f ca="1">IFERROR(('MTT DRAW'!AZ43)/('MTT WIN'!AZ43+'MTT DRAW'!AZ43),"-")</f>
        <v>-</v>
      </c>
      <c r="BA43" s="5" t="str">
        <f ca="1">IFERROR(('MTT DRAW'!BA43)/('MTT WIN'!BA43+'MTT DRAW'!BA43),"-")</f>
        <v>-</v>
      </c>
      <c r="BB43" s="5" t="str">
        <f ca="1">IFERROR(('MTT DRAW'!BB43)/('MTT WIN'!BB43+'MTT DRAW'!BB43),"-")</f>
        <v>-</v>
      </c>
      <c r="BC43" s="5" t="str">
        <f ca="1">IFERROR(('MTT DRAW'!BC43)/('MTT WIN'!BC43+'MTT DRAW'!BC43),"-")</f>
        <v>-</v>
      </c>
      <c r="BD43" s="5" t="str">
        <f ca="1">IFERROR(('MTT DRAW'!BD43)/('MTT WIN'!BD43+'MTT DRAW'!BD43),"-")</f>
        <v>-</v>
      </c>
      <c r="BE43" s="5" t="str">
        <f ca="1">IFERROR(('MTT DRAW'!BE43)/('MTT WIN'!BE43+'MTT DRAW'!BE43),"-")</f>
        <v>-</v>
      </c>
      <c r="BF43" s="5" t="str">
        <f ca="1">IFERROR(('MTT DRAW'!BF43)/('MTT WIN'!BF43+'MTT DRAW'!BF43),"-")</f>
        <v>-</v>
      </c>
    </row>
    <row r="44" spans="1:58" ht="55" customHeight="1" x14ac:dyDescent="0.3">
      <c r="A44" s="3" t="str">
        <f ca="1">MATCHUP_ABS!A44</f>
        <v>Golgari Fog</v>
      </c>
      <c r="B44" s="5">
        <f ca="1">IFERROR(('MTT DRAW'!B44)/('MTT WIN'!B44+'MTT DRAW'!B44),"-")</f>
        <v>0.5</v>
      </c>
      <c r="C44" s="5" t="str">
        <f ca="1">IFERROR(('MTT DRAW'!C44)/('MTT WIN'!C44+'MTT DRAW'!C44),"-")</f>
        <v>-</v>
      </c>
      <c r="D44" s="5" t="str">
        <f ca="1">IFERROR(('MTT DRAW'!D44)/('MTT WIN'!D44+'MTT DRAW'!D44),"-")</f>
        <v>-</v>
      </c>
      <c r="E44" s="5" t="str">
        <f ca="1">IFERROR(('MTT DRAW'!E44)/('MTT WIN'!E44+'MTT DRAW'!E44),"-")</f>
        <v>-</v>
      </c>
      <c r="F44" s="5" t="str">
        <f ca="1">IFERROR(('MTT DRAW'!F44)/('MTT WIN'!F44+'MTT DRAW'!F44),"-")</f>
        <v>-</v>
      </c>
      <c r="G44" s="5" t="str">
        <f ca="1">IFERROR(('MTT DRAW'!G44)/('MTT WIN'!G44+'MTT DRAW'!G44),"-")</f>
        <v>-</v>
      </c>
      <c r="H44" s="5" t="str">
        <f ca="1">IFERROR(('MTT DRAW'!H44)/('MTT WIN'!H44+'MTT DRAW'!H44),"-")</f>
        <v>-</v>
      </c>
      <c r="I44" s="5" t="str">
        <f ca="1">IFERROR(('MTT DRAW'!I44)/('MTT WIN'!I44+'MTT DRAW'!I44),"-")</f>
        <v>-</v>
      </c>
      <c r="J44" s="5" t="str">
        <f ca="1">IFERROR(('MTT DRAW'!J44)/('MTT WIN'!J44+'MTT DRAW'!J44),"-")</f>
        <v>-</v>
      </c>
      <c r="K44" s="5" t="str">
        <f ca="1">IFERROR(('MTT DRAW'!K44)/('MTT WIN'!K44+'MTT DRAW'!K44),"-")</f>
        <v>-</v>
      </c>
      <c r="L44" s="5" t="str">
        <f ca="1">IFERROR(('MTT DRAW'!L44)/('MTT WIN'!L44+'MTT DRAW'!L44),"-")</f>
        <v>-</v>
      </c>
      <c r="M44" s="5" t="str">
        <f ca="1">IFERROR(('MTT DRAW'!M44)/('MTT WIN'!M44+'MTT DRAW'!M44),"-")</f>
        <v>-</v>
      </c>
      <c r="N44" s="5">
        <f ca="1">IFERROR(('MTT DRAW'!N44)/('MTT WIN'!N44+'MTT DRAW'!N44),"-")</f>
        <v>0</v>
      </c>
      <c r="O44" s="5" t="str">
        <f ca="1">IFERROR(('MTT DRAW'!O44)/('MTT WIN'!O44+'MTT DRAW'!O44),"-")</f>
        <v>-</v>
      </c>
      <c r="P44" s="5" t="str">
        <f ca="1">IFERROR(('MTT DRAW'!P44)/('MTT WIN'!P44+'MTT DRAW'!P44),"-")</f>
        <v>-</v>
      </c>
      <c r="Q44" s="5" t="str">
        <f ca="1">IFERROR(('MTT DRAW'!Q44)/('MTT WIN'!Q44+'MTT DRAW'!Q44),"-")</f>
        <v>-</v>
      </c>
      <c r="R44" s="5" t="str">
        <f ca="1">IFERROR(('MTT DRAW'!R44)/('MTT WIN'!R44+'MTT DRAW'!R44),"-")</f>
        <v>-</v>
      </c>
      <c r="S44" s="5" t="str">
        <f ca="1">IFERROR(('MTT DRAW'!S44)/('MTT WIN'!S44+'MTT DRAW'!S44),"-")</f>
        <v>-</v>
      </c>
      <c r="T44" s="5" t="str">
        <f ca="1">IFERROR(('MTT DRAW'!T44)/('MTT WIN'!T44+'MTT DRAW'!T44),"-")</f>
        <v>-</v>
      </c>
      <c r="U44" s="5">
        <f ca="1">IFERROR(('MTT DRAW'!U44)/('MTT WIN'!U44+'MTT DRAW'!U44),"-")</f>
        <v>0</v>
      </c>
      <c r="V44" s="5" t="str">
        <f ca="1">IFERROR(('MTT DRAW'!V44)/('MTT WIN'!V44+'MTT DRAW'!V44),"-")</f>
        <v>-</v>
      </c>
      <c r="W44" s="5" t="str">
        <f ca="1">IFERROR(('MTT DRAW'!W44)/('MTT WIN'!W44+'MTT DRAW'!W44),"-")</f>
        <v>-</v>
      </c>
      <c r="X44" s="5" t="str">
        <f ca="1">IFERROR(('MTT DRAW'!X44)/('MTT WIN'!X44+'MTT DRAW'!X44),"-")</f>
        <v>-</v>
      </c>
      <c r="Y44" s="5" t="str">
        <f ca="1">IFERROR(('MTT DRAW'!Y44)/('MTT WIN'!Y44+'MTT DRAW'!Y44),"-")</f>
        <v>-</v>
      </c>
      <c r="Z44" s="5" t="str">
        <f ca="1">IFERROR(('MTT DRAW'!Z44)/('MTT WIN'!Z44+'MTT DRAW'!Z44),"-")</f>
        <v>-</v>
      </c>
      <c r="AA44" s="5" t="str">
        <f ca="1">IFERROR(('MTT DRAW'!AA44)/('MTT WIN'!AA44+'MTT DRAW'!AA44),"-")</f>
        <v>-</v>
      </c>
      <c r="AB44" s="5" t="str">
        <f ca="1">IFERROR(('MTT DRAW'!AB44)/('MTT WIN'!AB44+'MTT DRAW'!AB44),"-")</f>
        <v>-</v>
      </c>
      <c r="AC44" s="5" t="str">
        <f ca="1">IFERROR(('MTT DRAW'!AC44)/('MTT WIN'!AC44+'MTT DRAW'!AC44),"-")</f>
        <v>-</v>
      </c>
      <c r="AD44" s="5" t="str">
        <f ca="1">IFERROR(('MTT DRAW'!AD44)/('MTT WIN'!AD44+'MTT DRAW'!AD44),"-")</f>
        <v>-</v>
      </c>
      <c r="AE44" s="5" t="str">
        <f ca="1">IFERROR(('MTT DRAW'!AE44)/('MTT WIN'!AE44+'MTT DRAW'!AE44),"-")</f>
        <v>-</v>
      </c>
      <c r="AF44" s="5" t="str">
        <f ca="1">IFERROR(('MTT DRAW'!AF44)/('MTT WIN'!AF44+'MTT DRAW'!AF44),"-")</f>
        <v>-</v>
      </c>
      <c r="AG44" s="5" t="str">
        <f ca="1">IFERROR(('MTT DRAW'!AG44)/('MTT WIN'!AG44+'MTT DRAW'!AG44),"-")</f>
        <v>-</v>
      </c>
      <c r="AH44" s="5">
        <f ca="1">IFERROR(('MTT DRAW'!AH44)/('MTT WIN'!AH44+'MTT DRAW'!AH44),"-")</f>
        <v>0</v>
      </c>
      <c r="AI44" s="5" t="str">
        <f ca="1">IFERROR(('MTT DRAW'!AI44)/('MTT WIN'!AI44+'MTT DRAW'!AI44),"-")</f>
        <v>-</v>
      </c>
      <c r="AJ44" s="5" t="str">
        <f ca="1">IFERROR(('MTT DRAW'!AJ44)/('MTT WIN'!AJ44+'MTT DRAW'!AJ44),"-")</f>
        <v>-</v>
      </c>
      <c r="AK44" s="5" t="str">
        <f ca="1">IFERROR(('MTT DRAW'!AK44)/('MTT WIN'!AK44+'MTT DRAW'!AK44),"-")</f>
        <v>-</v>
      </c>
      <c r="AL44" s="5" t="str">
        <f ca="1">IFERROR(('MTT DRAW'!AL44)/('MTT WIN'!AL44+'MTT DRAW'!AL44),"-")</f>
        <v>-</v>
      </c>
      <c r="AM44" s="5" t="str">
        <f ca="1">IFERROR(('MTT DRAW'!AM44)/('MTT WIN'!AM44+'MTT DRAW'!AM44),"-")</f>
        <v>-</v>
      </c>
      <c r="AN44" s="5" t="str">
        <f ca="1">IFERROR(('MTT DRAW'!AN44)/('MTT WIN'!AN44+'MTT DRAW'!AN44),"-")</f>
        <v>-</v>
      </c>
      <c r="AO44" s="5" t="str">
        <f ca="1">IFERROR(('MTT DRAW'!AO44)/('MTT WIN'!AO44+'MTT DRAW'!AO44),"-")</f>
        <v>-</v>
      </c>
      <c r="AP44" s="5" t="str">
        <f ca="1">IFERROR(('MTT DRAW'!AP44)/('MTT WIN'!AP44+'MTT DRAW'!AP44),"-")</f>
        <v>-</v>
      </c>
      <c r="AQ44" s="5" t="str">
        <f ca="1">IFERROR(('MTT DRAW'!AQ44)/('MTT WIN'!AQ44+'MTT DRAW'!AQ44),"-")</f>
        <v>-</v>
      </c>
      <c r="AR44" s="5" t="str">
        <f ca="1">IFERROR(('MTT DRAW'!AR44)/('MTT WIN'!AR44+'MTT DRAW'!AR44),"-")</f>
        <v>-</v>
      </c>
      <c r="AS44" s="5" t="str">
        <f ca="1">IFERROR(('MTT DRAW'!AS44)/('MTT WIN'!AS44+'MTT DRAW'!AS44),"-")</f>
        <v>-</v>
      </c>
      <c r="AT44" s="5" t="str">
        <f ca="1">IFERROR(('MTT DRAW'!AT44)/('MTT WIN'!AT44+'MTT DRAW'!AT44),"-")</f>
        <v>-</v>
      </c>
      <c r="AU44" s="5" t="str">
        <f ca="1">IFERROR(('MTT DRAW'!AU44)/('MTT WIN'!AU44+'MTT DRAW'!AU44),"-")</f>
        <v>-</v>
      </c>
      <c r="AV44" s="5" t="str">
        <f ca="1">IFERROR(('MTT DRAW'!AV44)/('MTT WIN'!AV44+'MTT DRAW'!AV44),"-")</f>
        <v>-</v>
      </c>
      <c r="AW44" s="5" t="str">
        <f ca="1">IFERROR(('MTT DRAW'!AW44)/('MTT WIN'!AW44+'MTT DRAW'!AW44),"-")</f>
        <v>-</v>
      </c>
      <c r="AX44" s="5" t="str">
        <f ca="1">IFERROR(('MTT DRAW'!AX44)/('MTT WIN'!AX44+'MTT DRAW'!AX44),"-")</f>
        <v>-</v>
      </c>
      <c r="AY44" s="5" t="str">
        <f ca="1">IFERROR(('MTT DRAW'!AY44)/('MTT WIN'!AY44+'MTT DRAW'!AY44),"-")</f>
        <v>-</v>
      </c>
      <c r="AZ44" s="5" t="str">
        <f ca="1">IFERROR(('MTT DRAW'!AZ44)/('MTT WIN'!AZ44+'MTT DRAW'!AZ44),"-")</f>
        <v>-</v>
      </c>
      <c r="BA44" s="5" t="str">
        <f ca="1">IFERROR(('MTT DRAW'!BA44)/('MTT WIN'!BA44+'MTT DRAW'!BA44),"-")</f>
        <v>-</v>
      </c>
      <c r="BB44" s="5" t="str">
        <f ca="1">IFERROR(('MTT DRAW'!BB44)/('MTT WIN'!BB44+'MTT DRAW'!BB44),"-")</f>
        <v>-</v>
      </c>
      <c r="BC44" s="5" t="str">
        <f ca="1">IFERROR(('MTT DRAW'!BC44)/('MTT WIN'!BC44+'MTT DRAW'!BC44),"-")</f>
        <v>-</v>
      </c>
      <c r="BD44" s="5" t="str">
        <f ca="1">IFERROR(('MTT DRAW'!BD44)/('MTT WIN'!BD44+'MTT DRAW'!BD44),"-")</f>
        <v>-</v>
      </c>
      <c r="BE44" s="5" t="str">
        <f ca="1">IFERROR(('MTT DRAW'!BE44)/('MTT WIN'!BE44+'MTT DRAW'!BE44),"-")</f>
        <v>-</v>
      </c>
      <c r="BF44" s="5" t="str">
        <f ca="1">IFERROR(('MTT DRAW'!BF44)/('MTT WIN'!BF44+'MTT DRAW'!BF44),"-")</f>
        <v>-</v>
      </c>
    </row>
    <row r="45" spans="1:58" ht="55" customHeight="1" x14ac:dyDescent="0.3">
      <c r="A45" s="3" t="str">
        <f ca="1">MATCHUP_ABS!A45</f>
        <v>Infect</v>
      </c>
      <c r="B45" s="5" t="str">
        <f ca="1">IFERROR(('MTT DRAW'!B45)/('MTT WIN'!B45+'MTT DRAW'!B45),"-")</f>
        <v>-</v>
      </c>
      <c r="C45" s="5" t="str">
        <f ca="1">IFERROR(('MTT DRAW'!C45)/('MTT WIN'!C45+'MTT DRAW'!C45),"-")</f>
        <v>-</v>
      </c>
      <c r="D45" s="5">
        <f ca="1">IFERROR(('MTT DRAW'!D45)/('MTT WIN'!D45+'MTT DRAW'!D45),"-")</f>
        <v>0</v>
      </c>
      <c r="E45" s="5" t="str">
        <f ca="1">IFERROR(('MTT DRAW'!E45)/('MTT WIN'!E45+'MTT DRAW'!E45),"-")</f>
        <v>-</v>
      </c>
      <c r="F45" s="5" t="str">
        <f ca="1">IFERROR(('MTT DRAW'!F45)/('MTT WIN'!F45+'MTT DRAW'!F45),"-")</f>
        <v>-</v>
      </c>
      <c r="G45" s="5">
        <f ca="1">IFERROR(('MTT DRAW'!G45)/('MTT WIN'!G45+'MTT DRAW'!G45),"-")</f>
        <v>0</v>
      </c>
      <c r="H45" s="5" t="str">
        <f ca="1">IFERROR(('MTT DRAW'!H45)/('MTT WIN'!H45+'MTT DRAW'!H45),"-")</f>
        <v>-</v>
      </c>
      <c r="I45" s="5" t="str">
        <f ca="1">IFERROR(('MTT DRAW'!I45)/('MTT WIN'!I45+'MTT DRAW'!I45),"-")</f>
        <v>-</v>
      </c>
      <c r="J45" s="5">
        <f ca="1">IFERROR(('MTT DRAW'!J45)/('MTT WIN'!J45+'MTT DRAW'!J45),"-")</f>
        <v>0</v>
      </c>
      <c r="K45" s="5" t="str">
        <f ca="1">IFERROR(('MTT DRAW'!K45)/('MTT WIN'!K45+'MTT DRAW'!K45),"-")</f>
        <v>-</v>
      </c>
      <c r="L45" s="5" t="str">
        <f ca="1">IFERROR(('MTT DRAW'!L45)/('MTT WIN'!L45+'MTT DRAW'!L45),"-")</f>
        <v>-</v>
      </c>
      <c r="M45" s="5" t="str">
        <f ca="1">IFERROR(('MTT DRAW'!M45)/('MTT WIN'!M45+'MTT DRAW'!M45),"-")</f>
        <v>-</v>
      </c>
      <c r="N45" s="5" t="str">
        <f ca="1">IFERROR(('MTT DRAW'!N45)/('MTT WIN'!N45+'MTT DRAW'!N45),"-")</f>
        <v>-</v>
      </c>
      <c r="O45" s="5" t="str">
        <f ca="1">IFERROR(('MTT DRAW'!O45)/('MTT WIN'!O45+'MTT DRAW'!O45),"-")</f>
        <v>-</v>
      </c>
      <c r="P45" s="5" t="str">
        <f ca="1">IFERROR(('MTT DRAW'!P45)/('MTT WIN'!P45+'MTT DRAW'!P45),"-")</f>
        <v>-</v>
      </c>
      <c r="Q45" s="5" t="str">
        <f ca="1">IFERROR(('MTT DRAW'!Q45)/('MTT WIN'!Q45+'MTT DRAW'!Q45),"-")</f>
        <v>-</v>
      </c>
      <c r="R45" s="5">
        <f ca="1">IFERROR(('MTT DRAW'!R45)/('MTT WIN'!R45+'MTT DRAW'!R45),"-")</f>
        <v>0</v>
      </c>
      <c r="S45" s="5" t="str">
        <f ca="1">IFERROR(('MTT DRAW'!S45)/('MTT WIN'!S45+'MTT DRAW'!S45),"-")</f>
        <v>-</v>
      </c>
      <c r="T45" s="5" t="str">
        <f ca="1">IFERROR(('MTT DRAW'!T45)/('MTT WIN'!T45+'MTT DRAW'!T45),"-")</f>
        <v>-</v>
      </c>
      <c r="U45" s="5" t="str">
        <f ca="1">IFERROR(('MTT DRAW'!U45)/('MTT WIN'!U45+'MTT DRAW'!U45),"-")</f>
        <v>-</v>
      </c>
      <c r="V45" s="5" t="str">
        <f ca="1">IFERROR(('MTT DRAW'!V45)/('MTT WIN'!V45+'MTT DRAW'!V45),"-")</f>
        <v>-</v>
      </c>
      <c r="W45" s="5" t="str">
        <f ca="1">IFERROR(('MTT DRAW'!W45)/('MTT WIN'!W45+'MTT DRAW'!W45),"-")</f>
        <v>-</v>
      </c>
      <c r="X45" s="5" t="str">
        <f ca="1">IFERROR(('MTT DRAW'!X45)/('MTT WIN'!X45+'MTT DRAW'!X45),"-")</f>
        <v>-</v>
      </c>
      <c r="Y45" s="5" t="str">
        <f ca="1">IFERROR(('MTT DRAW'!Y45)/('MTT WIN'!Y45+'MTT DRAW'!Y45),"-")</f>
        <v>-</v>
      </c>
      <c r="Z45" s="5" t="str">
        <f ca="1">IFERROR(('MTT DRAW'!Z45)/('MTT WIN'!Z45+'MTT DRAW'!Z45),"-")</f>
        <v>-</v>
      </c>
      <c r="AA45" s="5" t="str">
        <f ca="1">IFERROR(('MTT DRAW'!AA45)/('MTT WIN'!AA45+'MTT DRAW'!AA45),"-")</f>
        <v>-</v>
      </c>
      <c r="AB45" s="5" t="str">
        <f ca="1">IFERROR(('MTT DRAW'!AB45)/('MTT WIN'!AB45+'MTT DRAW'!AB45),"-")</f>
        <v>-</v>
      </c>
      <c r="AC45" s="5" t="str">
        <f ca="1">IFERROR(('MTT DRAW'!AC45)/('MTT WIN'!AC45+'MTT DRAW'!AC45),"-")</f>
        <v>-</v>
      </c>
      <c r="AD45" s="5" t="str">
        <f ca="1">IFERROR(('MTT DRAW'!AD45)/('MTT WIN'!AD45+'MTT DRAW'!AD45),"-")</f>
        <v>-</v>
      </c>
      <c r="AE45" s="5" t="str">
        <f ca="1">IFERROR(('MTT DRAW'!AE45)/('MTT WIN'!AE45+'MTT DRAW'!AE45),"-")</f>
        <v>-</v>
      </c>
      <c r="AF45" s="5" t="str">
        <f ca="1">IFERROR(('MTT DRAW'!AF45)/('MTT WIN'!AF45+'MTT DRAW'!AF45),"-")</f>
        <v>-</v>
      </c>
      <c r="AG45" s="5" t="str">
        <f ca="1">IFERROR(('MTT DRAW'!AG45)/('MTT WIN'!AG45+'MTT DRAW'!AG45),"-")</f>
        <v>-</v>
      </c>
      <c r="AH45" s="5" t="str">
        <f ca="1">IFERROR(('MTT DRAW'!AH45)/('MTT WIN'!AH45+'MTT DRAW'!AH45),"-")</f>
        <v>-</v>
      </c>
      <c r="AI45" s="5" t="str">
        <f ca="1">IFERROR(('MTT DRAW'!AI45)/('MTT WIN'!AI45+'MTT DRAW'!AI45),"-")</f>
        <v>-</v>
      </c>
      <c r="AJ45" s="5" t="str">
        <f ca="1">IFERROR(('MTT DRAW'!AJ45)/('MTT WIN'!AJ45+'MTT DRAW'!AJ45),"-")</f>
        <v>-</v>
      </c>
      <c r="AK45" s="5" t="str">
        <f ca="1">IFERROR(('MTT DRAW'!AK45)/('MTT WIN'!AK45+'MTT DRAW'!AK45),"-")</f>
        <v>-</v>
      </c>
      <c r="AL45" s="5" t="str">
        <f ca="1">IFERROR(('MTT DRAW'!AL45)/('MTT WIN'!AL45+'MTT DRAW'!AL45),"-")</f>
        <v>-</v>
      </c>
      <c r="AM45" s="5" t="str">
        <f ca="1">IFERROR(('MTT DRAW'!AM45)/('MTT WIN'!AM45+'MTT DRAW'!AM45),"-")</f>
        <v>-</v>
      </c>
      <c r="AN45" s="5" t="str">
        <f ca="1">IFERROR(('MTT DRAW'!AN45)/('MTT WIN'!AN45+'MTT DRAW'!AN45),"-")</f>
        <v>-</v>
      </c>
      <c r="AO45" s="5" t="str">
        <f ca="1">IFERROR(('MTT DRAW'!AO45)/('MTT WIN'!AO45+'MTT DRAW'!AO45),"-")</f>
        <v>-</v>
      </c>
      <c r="AP45" s="5" t="str">
        <f ca="1">IFERROR(('MTT DRAW'!AP45)/('MTT WIN'!AP45+'MTT DRAW'!AP45),"-")</f>
        <v>-</v>
      </c>
      <c r="AQ45" s="5" t="str">
        <f ca="1">IFERROR(('MTT DRAW'!AQ45)/('MTT WIN'!AQ45+'MTT DRAW'!AQ45),"-")</f>
        <v>-</v>
      </c>
      <c r="AR45" s="5" t="str">
        <f ca="1">IFERROR(('MTT DRAW'!AR45)/('MTT WIN'!AR45+'MTT DRAW'!AR45),"-")</f>
        <v>-</v>
      </c>
      <c r="AS45" s="5" t="str">
        <f ca="1">IFERROR(('MTT DRAW'!AS45)/('MTT WIN'!AS45+'MTT DRAW'!AS45),"-")</f>
        <v>-</v>
      </c>
      <c r="AT45" s="5" t="str">
        <f ca="1">IFERROR(('MTT DRAW'!AT45)/('MTT WIN'!AT45+'MTT DRAW'!AT45),"-")</f>
        <v>-</v>
      </c>
      <c r="AU45" s="5" t="str">
        <f ca="1">IFERROR(('MTT DRAW'!AU45)/('MTT WIN'!AU45+'MTT DRAW'!AU45),"-")</f>
        <v>-</v>
      </c>
      <c r="AV45" s="5" t="str">
        <f ca="1">IFERROR(('MTT DRAW'!AV45)/('MTT WIN'!AV45+'MTT DRAW'!AV45),"-")</f>
        <v>-</v>
      </c>
      <c r="AW45" s="5" t="str">
        <f ca="1">IFERROR(('MTT DRAW'!AW45)/('MTT WIN'!AW45+'MTT DRAW'!AW45),"-")</f>
        <v>-</v>
      </c>
      <c r="AX45" s="5" t="str">
        <f ca="1">IFERROR(('MTT DRAW'!AX45)/('MTT WIN'!AX45+'MTT DRAW'!AX45),"-")</f>
        <v>-</v>
      </c>
      <c r="AY45" s="5" t="str">
        <f ca="1">IFERROR(('MTT DRAW'!AY45)/('MTT WIN'!AY45+'MTT DRAW'!AY45),"-")</f>
        <v>-</v>
      </c>
      <c r="AZ45" s="5" t="str">
        <f ca="1">IFERROR(('MTT DRAW'!AZ45)/('MTT WIN'!AZ45+'MTT DRAW'!AZ45),"-")</f>
        <v>-</v>
      </c>
      <c r="BA45" s="5" t="str">
        <f ca="1">IFERROR(('MTT DRAW'!BA45)/('MTT WIN'!BA45+'MTT DRAW'!BA45),"-")</f>
        <v>-</v>
      </c>
      <c r="BB45" s="5" t="str">
        <f ca="1">IFERROR(('MTT DRAW'!BB45)/('MTT WIN'!BB45+'MTT DRAW'!BB45),"-")</f>
        <v>-</v>
      </c>
      <c r="BC45" s="5" t="str">
        <f ca="1">IFERROR(('MTT DRAW'!BC45)/('MTT WIN'!BC45+'MTT DRAW'!BC45),"-")</f>
        <v>-</v>
      </c>
      <c r="BD45" s="5" t="str">
        <f ca="1">IFERROR(('MTT DRAW'!BD45)/('MTT WIN'!BD45+'MTT DRAW'!BD45),"-")</f>
        <v>-</v>
      </c>
      <c r="BE45" s="5" t="str">
        <f ca="1">IFERROR(('MTT DRAW'!BE45)/('MTT WIN'!BE45+'MTT DRAW'!BE45),"-")</f>
        <v>-</v>
      </c>
      <c r="BF45" s="5" t="str">
        <f ca="1">IFERROR(('MTT DRAW'!BF45)/('MTT WIN'!BF45+'MTT DRAW'!BF45),"-")</f>
        <v>-</v>
      </c>
    </row>
    <row r="46" spans="1:58" ht="55" customHeight="1" x14ac:dyDescent="0.3">
      <c r="A46" s="3" t="str">
        <f ca="1">MATCHUP_ABS!A46</f>
        <v>Izzet Blitz</v>
      </c>
      <c r="B46" s="5">
        <f ca="1">IFERROR(('MTT DRAW'!B46)/('MTT WIN'!B46+'MTT DRAW'!B46),"-")</f>
        <v>0.5</v>
      </c>
      <c r="C46" s="5">
        <f ca="1">IFERROR(('MTT DRAW'!C46)/('MTT WIN'!C46+'MTT DRAW'!C46),"-")</f>
        <v>0</v>
      </c>
      <c r="D46" s="5" t="str">
        <f ca="1">IFERROR(('MTT DRAW'!D46)/('MTT WIN'!D46+'MTT DRAW'!D46),"-")</f>
        <v>-</v>
      </c>
      <c r="E46" s="5">
        <f ca="1">IFERROR(('MTT DRAW'!E46)/('MTT WIN'!E46+'MTT DRAW'!E46),"-")</f>
        <v>0</v>
      </c>
      <c r="F46" s="5">
        <f ca="1">IFERROR(('MTT DRAW'!F46)/('MTT WIN'!F46+'MTT DRAW'!F46),"-")</f>
        <v>0</v>
      </c>
      <c r="G46" s="5" t="str">
        <f ca="1">IFERROR(('MTT DRAW'!G46)/('MTT WIN'!G46+'MTT DRAW'!G46),"-")</f>
        <v>-</v>
      </c>
      <c r="H46" s="5" t="str">
        <f ca="1">IFERROR(('MTT DRAW'!H46)/('MTT WIN'!H46+'MTT DRAW'!H46),"-")</f>
        <v>-</v>
      </c>
      <c r="I46" s="5" t="str">
        <f ca="1">IFERROR(('MTT DRAW'!I46)/('MTT WIN'!I46+'MTT DRAW'!I46),"-")</f>
        <v>-</v>
      </c>
      <c r="J46" s="5" t="str">
        <f ca="1">IFERROR(('MTT DRAW'!J46)/('MTT WIN'!J46+'MTT DRAW'!J46),"-")</f>
        <v>-</v>
      </c>
      <c r="K46" s="5" t="str">
        <f ca="1">IFERROR(('MTT DRAW'!K46)/('MTT WIN'!K46+'MTT DRAW'!K46),"-")</f>
        <v>-</v>
      </c>
      <c r="L46" s="5">
        <f ca="1">IFERROR(('MTT DRAW'!L46)/('MTT WIN'!L46+'MTT DRAW'!L46),"-")</f>
        <v>0</v>
      </c>
      <c r="M46" s="5" t="str">
        <f ca="1">IFERROR(('MTT DRAW'!M46)/('MTT WIN'!M46+'MTT DRAW'!M46),"-")</f>
        <v>-</v>
      </c>
      <c r="N46" s="5">
        <f ca="1">IFERROR(('MTT DRAW'!N46)/('MTT WIN'!N46+'MTT DRAW'!N46),"-")</f>
        <v>0</v>
      </c>
      <c r="O46" s="5" t="str">
        <f ca="1">IFERROR(('MTT DRAW'!O46)/('MTT WIN'!O46+'MTT DRAW'!O46),"-")</f>
        <v>-</v>
      </c>
      <c r="P46" s="5" t="str">
        <f ca="1">IFERROR(('MTT DRAW'!P46)/('MTT WIN'!P46+'MTT DRAW'!P46),"-")</f>
        <v>-</v>
      </c>
      <c r="Q46" s="5" t="str">
        <f ca="1">IFERROR(('MTT DRAW'!Q46)/('MTT WIN'!Q46+'MTT DRAW'!Q46),"-")</f>
        <v>-</v>
      </c>
      <c r="R46" s="5">
        <f ca="1">IFERROR(('MTT DRAW'!R46)/('MTT WIN'!R46+'MTT DRAW'!R46),"-")</f>
        <v>0</v>
      </c>
      <c r="S46" s="5" t="str">
        <f ca="1">IFERROR(('MTT DRAW'!S46)/('MTT WIN'!S46+'MTT DRAW'!S46),"-")</f>
        <v>-</v>
      </c>
      <c r="T46" s="5" t="str">
        <f ca="1">IFERROR(('MTT DRAW'!T46)/('MTT WIN'!T46+'MTT DRAW'!T46),"-")</f>
        <v>-</v>
      </c>
      <c r="U46" s="5" t="str">
        <f ca="1">IFERROR(('MTT DRAW'!U46)/('MTT WIN'!U46+'MTT DRAW'!U46),"-")</f>
        <v>-</v>
      </c>
      <c r="V46" s="5" t="str">
        <f ca="1">IFERROR(('MTT DRAW'!V46)/('MTT WIN'!V46+'MTT DRAW'!V46),"-")</f>
        <v>-</v>
      </c>
      <c r="W46" s="5" t="str">
        <f ca="1">IFERROR(('MTT DRAW'!W46)/('MTT WIN'!W46+'MTT DRAW'!W46),"-")</f>
        <v>-</v>
      </c>
      <c r="X46" s="5" t="str">
        <f ca="1">IFERROR(('MTT DRAW'!X46)/('MTT WIN'!X46+'MTT DRAW'!X46),"-")</f>
        <v>-</v>
      </c>
      <c r="Y46" s="5" t="str">
        <f ca="1">IFERROR(('MTT DRAW'!Y46)/('MTT WIN'!Y46+'MTT DRAW'!Y46),"-")</f>
        <v>-</v>
      </c>
      <c r="Z46" s="5" t="str">
        <f ca="1">IFERROR(('MTT DRAW'!Z46)/('MTT WIN'!Z46+'MTT DRAW'!Z46),"-")</f>
        <v>-</v>
      </c>
      <c r="AA46" s="5" t="str">
        <f ca="1">IFERROR(('MTT DRAW'!AA46)/('MTT WIN'!AA46+'MTT DRAW'!AA46),"-")</f>
        <v>-</v>
      </c>
      <c r="AB46" s="5" t="str">
        <f ca="1">IFERROR(('MTT DRAW'!AB46)/('MTT WIN'!AB46+'MTT DRAW'!AB46),"-")</f>
        <v>-</v>
      </c>
      <c r="AC46" s="5" t="str">
        <f ca="1">IFERROR(('MTT DRAW'!AC46)/('MTT WIN'!AC46+'MTT DRAW'!AC46),"-")</f>
        <v>-</v>
      </c>
      <c r="AD46" s="5">
        <f ca="1">IFERROR(('MTT DRAW'!AD46)/('MTT WIN'!AD46+'MTT DRAW'!AD46),"-")</f>
        <v>0</v>
      </c>
      <c r="AE46" s="5" t="str">
        <f ca="1">IFERROR(('MTT DRAW'!AE46)/('MTT WIN'!AE46+'MTT DRAW'!AE46),"-")</f>
        <v>-</v>
      </c>
      <c r="AF46" s="5" t="str">
        <f ca="1">IFERROR(('MTT DRAW'!AF46)/('MTT WIN'!AF46+'MTT DRAW'!AF46),"-")</f>
        <v>-</v>
      </c>
      <c r="AG46" s="5" t="str">
        <f ca="1">IFERROR(('MTT DRAW'!AG46)/('MTT WIN'!AG46+'MTT DRAW'!AG46),"-")</f>
        <v>-</v>
      </c>
      <c r="AH46" s="5" t="str">
        <f ca="1">IFERROR(('MTT DRAW'!AH46)/('MTT WIN'!AH46+'MTT DRAW'!AH46),"-")</f>
        <v>-</v>
      </c>
      <c r="AI46" s="5" t="str">
        <f ca="1">IFERROR(('MTT DRAW'!AI46)/('MTT WIN'!AI46+'MTT DRAW'!AI46),"-")</f>
        <v>-</v>
      </c>
      <c r="AJ46" s="5" t="str">
        <f ca="1">IFERROR(('MTT DRAW'!AJ46)/('MTT WIN'!AJ46+'MTT DRAW'!AJ46),"-")</f>
        <v>-</v>
      </c>
      <c r="AK46" s="5" t="str">
        <f ca="1">IFERROR(('MTT DRAW'!AK46)/('MTT WIN'!AK46+'MTT DRAW'!AK46),"-")</f>
        <v>-</v>
      </c>
      <c r="AL46" s="5" t="str">
        <f ca="1">IFERROR(('MTT DRAW'!AL46)/('MTT WIN'!AL46+'MTT DRAW'!AL46),"-")</f>
        <v>-</v>
      </c>
      <c r="AM46" s="5" t="str">
        <f ca="1">IFERROR(('MTT DRAW'!AM46)/('MTT WIN'!AM46+'MTT DRAW'!AM46),"-")</f>
        <v>-</v>
      </c>
      <c r="AN46" s="5" t="str">
        <f ca="1">IFERROR(('MTT DRAW'!AN46)/('MTT WIN'!AN46+'MTT DRAW'!AN46),"-")</f>
        <v>-</v>
      </c>
      <c r="AO46" s="5" t="str">
        <f ca="1">IFERROR(('MTT DRAW'!AO46)/('MTT WIN'!AO46+'MTT DRAW'!AO46),"-")</f>
        <v>-</v>
      </c>
      <c r="AP46" s="5" t="str">
        <f ca="1">IFERROR(('MTT DRAW'!AP46)/('MTT WIN'!AP46+'MTT DRAW'!AP46),"-")</f>
        <v>-</v>
      </c>
      <c r="AQ46" s="5" t="str">
        <f ca="1">IFERROR(('MTT DRAW'!AQ46)/('MTT WIN'!AQ46+'MTT DRAW'!AQ46),"-")</f>
        <v>-</v>
      </c>
      <c r="AR46" s="5" t="str">
        <f ca="1">IFERROR(('MTT DRAW'!AR46)/('MTT WIN'!AR46+'MTT DRAW'!AR46),"-")</f>
        <v>-</v>
      </c>
      <c r="AS46" s="5" t="str">
        <f ca="1">IFERROR(('MTT DRAW'!AS46)/('MTT WIN'!AS46+'MTT DRAW'!AS46),"-")</f>
        <v>-</v>
      </c>
      <c r="AT46" s="5" t="str">
        <f ca="1">IFERROR(('MTT DRAW'!AT46)/('MTT WIN'!AT46+'MTT DRAW'!AT46),"-")</f>
        <v>-</v>
      </c>
      <c r="AU46" s="5" t="str">
        <f ca="1">IFERROR(('MTT DRAW'!AU46)/('MTT WIN'!AU46+'MTT DRAW'!AU46),"-")</f>
        <v>-</v>
      </c>
      <c r="AV46" s="5" t="str">
        <f ca="1">IFERROR(('MTT DRAW'!AV46)/('MTT WIN'!AV46+'MTT DRAW'!AV46),"-")</f>
        <v>-</v>
      </c>
      <c r="AW46" s="5" t="str">
        <f ca="1">IFERROR(('MTT DRAW'!AW46)/('MTT WIN'!AW46+'MTT DRAW'!AW46),"-")</f>
        <v>-</v>
      </c>
      <c r="AX46" s="5" t="str">
        <f ca="1">IFERROR(('MTT DRAW'!AX46)/('MTT WIN'!AX46+'MTT DRAW'!AX46),"-")</f>
        <v>-</v>
      </c>
      <c r="AY46" s="5" t="str">
        <f ca="1">IFERROR(('MTT DRAW'!AY46)/('MTT WIN'!AY46+'MTT DRAW'!AY46),"-")</f>
        <v>-</v>
      </c>
      <c r="AZ46" s="5" t="str">
        <f ca="1">IFERROR(('MTT DRAW'!AZ46)/('MTT WIN'!AZ46+'MTT DRAW'!AZ46),"-")</f>
        <v>-</v>
      </c>
      <c r="BA46" s="5" t="str">
        <f ca="1">IFERROR(('MTT DRAW'!BA46)/('MTT WIN'!BA46+'MTT DRAW'!BA46),"-")</f>
        <v>-</v>
      </c>
      <c r="BB46" s="5" t="str">
        <f ca="1">IFERROR(('MTT DRAW'!BB46)/('MTT WIN'!BB46+'MTT DRAW'!BB46),"-")</f>
        <v>-</v>
      </c>
      <c r="BC46" s="5" t="str">
        <f ca="1">IFERROR(('MTT DRAW'!BC46)/('MTT WIN'!BC46+'MTT DRAW'!BC46),"-")</f>
        <v>-</v>
      </c>
      <c r="BD46" s="5" t="str">
        <f ca="1">IFERROR(('MTT DRAW'!BD46)/('MTT WIN'!BD46+'MTT DRAW'!BD46),"-")</f>
        <v>-</v>
      </c>
      <c r="BE46" s="5" t="str">
        <f ca="1">IFERROR(('MTT DRAW'!BE46)/('MTT WIN'!BE46+'MTT DRAW'!BE46),"-")</f>
        <v>-</v>
      </c>
      <c r="BF46" s="5" t="str">
        <f ca="1">IFERROR(('MTT DRAW'!BF46)/('MTT WIN'!BF46+'MTT DRAW'!BF46),"-")</f>
        <v>-</v>
      </c>
    </row>
    <row r="47" spans="1:58" ht="55" customHeight="1" x14ac:dyDescent="0.3">
      <c r="A47" s="3" t="str">
        <f ca="1">MATCHUP_ABS!A47</f>
        <v>Mono Red Blitz</v>
      </c>
      <c r="B47" s="5">
        <f ca="1">IFERROR(('MTT DRAW'!B47)/('MTT WIN'!B47+'MTT DRAW'!B47),"-")</f>
        <v>0</v>
      </c>
      <c r="C47" s="5" t="str">
        <f ca="1">IFERROR(('MTT DRAW'!C47)/('MTT WIN'!C47+'MTT DRAW'!C47),"-")</f>
        <v>-</v>
      </c>
      <c r="D47" s="5">
        <f ca="1">IFERROR(('MTT DRAW'!D47)/('MTT WIN'!D47+'MTT DRAW'!D47),"-")</f>
        <v>0</v>
      </c>
      <c r="E47" s="5">
        <f ca="1">IFERROR(('MTT DRAW'!E47)/('MTT WIN'!E47+'MTT DRAW'!E47),"-")</f>
        <v>0</v>
      </c>
      <c r="F47" s="5" t="str">
        <f ca="1">IFERROR(('MTT DRAW'!F47)/('MTT WIN'!F47+'MTT DRAW'!F47),"-")</f>
        <v>-</v>
      </c>
      <c r="G47" s="5">
        <f ca="1">IFERROR(('MTT DRAW'!G47)/('MTT WIN'!G47+'MTT DRAW'!G47),"-")</f>
        <v>0</v>
      </c>
      <c r="H47" s="5">
        <f ca="1">IFERROR(('MTT DRAW'!H47)/('MTT WIN'!H47+'MTT DRAW'!H47),"-")</f>
        <v>0</v>
      </c>
      <c r="I47" s="5" t="str">
        <f ca="1">IFERROR(('MTT DRAW'!I47)/('MTT WIN'!I47+'MTT DRAW'!I47),"-")</f>
        <v>-</v>
      </c>
      <c r="J47" s="5" t="str">
        <f ca="1">IFERROR(('MTT DRAW'!J47)/('MTT WIN'!J47+'MTT DRAW'!J47),"-")</f>
        <v>-</v>
      </c>
      <c r="K47" s="5" t="str">
        <f ca="1">IFERROR(('MTT DRAW'!K47)/('MTT WIN'!K47+'MTT DRAW'!K47),"-")</f>
        <v>-</v>
      </c>
      <c r="L47" s="5">
        <f ca="1">IFERROR(('MTT DRAW'!L47)/('MTT WIN'!L47+'MTT DRAW'!L47),"-")</f>
        <v>0</v>
      </c>
      <c r="M47" s="5" t="str">
        <f ca="1">IFERROR(('MTT DRAW'!M47)/('MTT WIN'!M47+'MTT DRAW'!M47),"-")</f>
        <v>-</v>
      </c>
      <c r="N47" s="5">
        <f ca="1">IFERROR(('MTT DRAW'!N47)/('MTT WIN'!N47+'MTT DRAW'!N47),"-")</f>
        <v>0</v>
      </c>
      <c r="O47" s="5" t="str">
        <f ca="1">IFERROR(('MTT DRAW'!O47)/('MTT WIN'!O47+'MTT DRAW'!O47),"-")</f>
        <v>-</v>
      </c>
      <c r="P47" s="5" t="str">
        <f ca="1">IFERROR(('MTT DRAW'!P47)/('MTT WIN'!P47+'MTT DRAW'!P47),"-")</f>
        <v>-</v>
      </c>
      <c r="Q47" s="5" t="str">
        <f ca="1">IFERROR(('MTT DRAW'!Q47)/('MTT WIN'!Q47+'MTT DRAW'!Q47),"-")</f>
        <v>-</v>
      </c>
      <c r="R47" s="5" t="str">
        <f ca="1">IFERROR(('MTT DRAW'!R47)/('MTT WIN'!R47+'MTT DRAW'!R47),"-")</f>
        <v>-</v>
      </c>
      <c r="S47" s="5" t="str">
        <f ca="1">IFERROR(('MTT DRAW'!S47)/('MTT WIN'!S47+'MTT DRAW'!S47),"-")</f>
        <v>-</v>
      </c>
      <c r="T47" s="5" t="str">
        <f ca="1">IFERROR(('MTT DRAW'!T47)/('MTT WIN'!T47+'MTT DRAW'!T47),"-")</f>
        <v>-</v>
      </c>
      <c r="U47" s="5" t="str">
        <f ca="1">IFERROR(('MTT DRAW'!U47)/('MTT WIN'!U47+'MTT DRAW'!U47),"-")</f>
        <v>-</v>
      </c>
      <c r="V47" s="5" t="str">
        <f ca="1">IFERROR(('MTT DRAW'!V47)/('MTT WIN'!V47+'MTT DRAW'!V47),"-")</f>
        <v>-</v>
      </c>
      <c r="W47" s="5" t="str">
        <f ca="1">IFERROR(('MTT DRAW'!W47)/('MTT WIN'!W47+'MTT DRAW'!W47),"-")</f>
        <v>-</v>
      </c>
      <c r="X47" s="5" t="str">
        <f ca="1">IFERROR(('MTT DRAW'!X47)/('MTT WIN'!X47+'MTT DRAW'!X47),"-")</f>
        <v>-</v>
      </c>
      <c r="Y47" s="5" t="str">
        <f ca="1">IFERROR(('MTT DRAW'!Y47)/('MTT WIN'!Y47+'MTT DRAW'!Y47),"-")</f>
        <v>-</v>
      </c>
      <c r="Z47" s="5" t="str">
        <f ca="1">IFERROR(('MTT DRAW'!Z47)/('MTT WIN'!Z47+'MTT DRAW'!Z47),"-")</f>
        <v>-</v>
      </c>
      <c r="AA47" s="5" t="str">
        <f ca="1">IFERROR(('MTT DRAW'!AA47)/('MTT WIN'!AA47+'MTT DRAW'!AA47),"-")</f>
        <v>-</v>
      </c>
      <c r="AB47" s="5" t="str">
        <f ca="1">IFERROR(('MTT DRAW'!AB47)/('MTT WIN'!AB47+'MTT DRAW'!AB47),"-")</f>
        <v>-</v>
      </c>
      <c r="AC47" s="5" t="str">
        <f ca="1">IFERROR(('MTT DRAW'!AC47)/('MTT WIN'!AC47+'MTT DRAW'!AC47),"-")</f>
        <v>-</v>
      </c>
      <c r="AD47" s="5" t="str">
        <f ca="1">IFERROR(('MTT DRAW'!AD47)/('MTT WIN'!AD47+'MTT DRAW'!AD47),"-")</f>
        <v>-</v>
      </c>
      <c r="AE47" s="5" t="str">
        <f ca="1">IFERROR(('MTT DRAW'!AE47)/('MTT WIN'!AE47+'MTT DRAW'!AE47),"-")</f>
        <v>-</v>
      </c>
      <c r="AF47" s="5" t="str">
        <f ca="1">IFERROR(('MTT DRAW'!AF47)/('MTT WIN'!AF47+'MTT DRAW'!AF47),"-")</f>
        <v>-</v>
      </c>
      <c r="AG47" s="5" t="str">
        <f ca="1">IFERROR(('MTT DRAW'!AG47)/('MTT WIN'!AG47+'MTT DRAW'!AG47),"-")</f>
        <v>-</v>
      </c>
      <c r="AH47" s="5" t="str">
        <f ca="1">IFERROR(('MTT DRAW'!AH47)/('MTT WIN'!AH47+'MTT DRAW'!AH47),"-")</f>
        <v>-</v>
      </c>
      <c r="AI47" s="5" t="str">
        <f ca="1">IFERROR(('MTT DRAW'!AI47)/('MTT WIN'!AI47+'MTT DRAW'!AI47),"-")</f>
        <v>-</v>
      </c>
      <c r="AJ47" s="5" t="str">
        <f ca="1">IFERROR(('MTT DRAW'!AJ47)/('MTT WIN'!AJ47+'MTT DRAW'!AJ47),"-")</f>
        <v>-</v>
      </c>
      <c r="AK47" s="5" t="str">
        <f ca="1">IFERROR(('MTT DRAW'!AK47)/('MTT WIN'!AK47+'MTT DRAW'!AK47),"-")</f>
        <v>-</v>
      </c>
      <c r="AL47" s="5" t="str">
        <f ca="1">IFERROR(('MTT DRAW'!AL47)/('MTT WIN'!AL47+'MTT DRAW'!AL47),"-")</f>
        <v>-</v>
      </c>
      <c r="AM47" s="5" t="str">
        <f ca="1">IFERROR(('MTT DRAW'!AM47)/('MTT WIN'!AM47+'MTT DRAW'!AM47),"-")</f>
        <v>-</v>
      </c>
      <c r="AN47" s="5">
        <f ca="1">IFERROR(('MTT DRAW'!AN47)/('MTT WIN'!AN47+'MTT DRAW'!AN47),"-")</f>
        <v>0</v>
      </c>
      <c r="AO47" s="5" t="str">
        <f ca="1">IFERROR(('MTT DRAW'!AO47)/('MTT WIN'!AO47+'MTT DRAW'!AO47),"-")</f>
        <v>-</v>
      </c>
      <c r="AP47" s="5" t="str">
        <f ca="1">IFERROR(('MTT DRAW'!AP47)/('MTT WIN'!AP47+'MTT DRAW'!AP47),"-")</f>
        <v>-</v>
      </c>
      <c r="AQ47" s="5" t="str">
        <f ca="1">IFERROR(('MTT DRAW'!AQ47)/('MTT WIN'!AQ47+'MTT DRAW'!AQ47),"-")</f>
        <v>-</v>
      </c>
      <c r="AR47" s="5" t="str">
        <f ca="1">IFERROR(('MTT DRAW'!AR47)/('MTT WIN'!AR47+'MTT DRAW'!AR47),"-")</f>
        <v>-</v>
      </c>
      <c r="AS47" s="5" t="str">
        <f ca="1">IFERROR(('MTT DRAW'!AS47)/('MTT WIN'!AS47+'MTT DRAW'!AS47),"-")</f>
        <v>-</v>
      </c>
      <c r="AT47" s="5" t="str">
        <f ca="1">IFERROR(('MTT DRAW'!AT47)/('MTT WIN'!AT47+'MTT DRAW'!AT47),"-")</f>
        <v>-</v>
      </c>
      <c r="AU47" s="5" t="str">
        <f ca="1">IFERROR(('MTT DRAW'!AU47)/('MTT WIN'!AU47+'MTT DRAW'!AU47),"-")</f>
        <v>-</v>
      </c>
      <c r="AV47" s="5" t="str">
        <f ca="1">IFERROR(('MTT DRAW'!AV47)/('MTT WIN'!AV47+'MTT DRAW'!AV47),"-")</f>
        <v>-</v>
      </c>
      <c r="AW47" s="5" t="str">
        <f ca="1">IFERROR(('MTT DRAW'!AW47)/('MTT WIN'!AW47+'MTT DRAW'!AW47),"-")</f>
        <v>-</v>
      </c>
      <c r="AX47" s="5">
        <f ca="1">IFERROR(('MTT DRAW'!AX47)/('MTT WIN'!AX47+'MTT DRAW'!AX47),"-")</f>
        <v>0</v>
      </c>
      <c r="AY47" s="5" t="str">
        <f ca="1">IFERROR(('MTT DRAW'!AY47)/('MTT WIN'!AY47+'MTT DRAW'!AY47),"-")</f>
        <v>-</v>
      </c>
      <c r="AZ47" s="5" t="str">
        <f ca="1">IFERROR(('MTT DRAW'!AZ47)/('MTT WIN'!AZ47+'MTT DRAW'!AZ47),"-")</f>
        <v>-</v>
      </c>
      <c r="BA47" s="5" t="str">
        <f ca="1">IFERROR(('MTT DRAW'!BA47)/('MTT WIN'!BA47+'MTT DRAW'!BA47),"-")</f>
        <v>-</v>
      </c>
      <c r="BB47" s="5" t="str">
        <f ca="1">IFERROR(('MTT DRAW'!BB47)/('MTT WIN'!BB47+'MTT DRAW'!BB47),"-")</f>
        <v>-</v>
      </c>
      <c r="BC47" s="5" t="str">
        <f ca="1">IFERROR(('MTT DRAW'!BC47)/('MTT WIN'!BC47+'MTT DRAW'!BC47),"-")</f>
        <v>-</v>
      </c>
      <c r="BD47" s="5" t="str">
        <f ca="1">IFERROR(('MTT DRAW'!BD47)/('MTT WIN'!BD47+'MTT DRAW'!BD47),"-")</f>
        <v>-</v>
      </c>
      <c r="BE47" s="5" t="str">
        <f ca="1">IFERROR(('MTT DRAW'!BE47)/('MTT WIN'!BE47+'MTT DRAW'!BE47),"-")</f>
        <v>-</v>
      </c>
      <c r="BF47" s="5" t="str">
        <f ca="1">IFERROR(('MTT DRAW'!BF47)/('MTT WIN'!BF47+'MTT DRAW'!BF47),"-")</f>
        <v>-</v>
      </c>
    </row>
    <row r="48" spans="1:58" ht="55" customHeight="1" x14ac:dyDescent="0.3">
      <c r="A48" s="3" t="str">
        <f ca="1">MATCHUP_ABS!A48</f>
        <v>Poison Storm</v>
      </c>
      <c r="B48" s="5">
        <f ca="1">IFERROR(('MTT DRAW'!B48)/('MTT WIN'!B48+'MTT DRAW'!B48),"-")</f>
        <v>0</v>
      </c>
      <c r="C48" s="5">
        <f ca="1">IFERROR(('MTT DRAW'!C48)/('MTT WIN'!C48+'MTT DRAW'!C48),"-")</f>
        <v>0</v>
      </c>
      <c r="D48" s="5" t="str">
        <f ca="1">IFERROR(('MTT DRAW'!D48)/('MTT WIN'!D48+'MTT DRAW'!D48),"-")</f>
        <v>-</v>
      </c>
      <c r="E48" s="5" t="str">
        <f ca="1">IFERROR(('MTT DRAW'!E48)/('MTT WIN'!E48+'MTT DRAW'!E48),"-")</f>
        <v>-</v>
      </c>
      <c r="F48" s="5" t="str">
        <f ca="1">IFERROR(('MTT DRAW'!F48)/('MTT WIN'!F48+'MTT DRAW'!F48),"-")</f>
        <v>-</v>
      </c>
      <c r="G48" s="5" t="str">
        <f ca="1">IFERROR(('MTT DRAW'!G48)/('MTT WIN'!G48+'MTT DRAW'!G48),"-")</f>
        <v>-</v>
      </c>
      <c r="H48" s="5" t="str">
        <f ca="1">IFERROR(('MTT DRAW'!H48)/('MTT WIN'!H48+'MTT DRAW'!H48),"-")</f>
        <v>-</v>
      </c>
      <c r="I48" s="5" t="str">
        <f ca="1">IFERROR(('MTT DRAW'!I48)/('MTT WIN'!I48+'MTT DRAW'!I48),"-")</f>
        <v>-</v>
      </c>
      <c r="J48" s="5" t="str">
        <f ca="1">IFERROR(('MTT DRAW'!J48)/('MTT WIN'!J48+'MTT DRAW'!J48),"-")</f>
        <v>-</v>
      </c>
      <c r="K48" s="5">
        <f ca="1">IFERROR(('MTT DRAW'!K48)/('MTT WIN'!K48+'MTT DRAW'!K48),"-")</f>
        <v>0</v>
      </c>
      <c r="L48" s="5" t="str">
        <f ca="1">IFERROR(('MTT DRAW'!L48)/('MTT WIN'!L48+'MTT DRAW'!L48),"-")</f>
        <v>-</v>
      </c>
      <c r="M48" s="5">
        <f ca="1">IFERROR(('MTT DRAW'!M48)/('MTT WIN'!M48+'MTT DRAW'!M48),"-")</f>
        <v>0</v>
      </c>
      <c r="N48" s="5" t="str">
        <f ca="1">IFERROR(('MTT DRAW'!N48)/('MTT WIN'!N48+'MTT DRAW'!N48),"-")</f>
        <v>-</v>
      </c>
      <c r="O48" s="5" t="str">
        <f ca="1">IFERROR(('MTT DRAW'!O48)/('MTT WIN'!O48+'MTT DRAW'!O48),"-")</f>
        <v>-</v>
      </c>
      <c r="P48" s="5" t="str">
        <f ca="1">IFERROR(('MTT DRAW'!P48)/('MTT WIN'!P48+'MTT DRAW'!P48),"-")</f>
        <v>-</v>
      </c>
      <c r="Q48" s="5" t="str">
        <f ca="1">IFERROR(('MTT DRAW'!Q48)/('MTT WIN'!Q48+'MTT DRAW'!Q48),"-")</f>
        <v>-</v>
      </c>
      <c r="R48" s="5" t="str">
        <f ca="1">IFERROR(('MTT DRAW'!R48)/('MTT WIN'!R48+'MTT DRAW'!R48),"-")</f>
        <v>-</v>
      </c>
      <c r="S48" s="5" t="str">
        <f ca="1">IFERROR(('MTT DRAW'!S48)/('MTT WIN'!S48+'MTT DRAW'!S48),"-")</f>
        <v>-</v>
      </c>
      <c r="T48" s="5" t="str">
        <f ca="1">IFERROR(('MTT DRAW'!T48)/('MTT WIN'!T48+'MTT DRAW'!T48),"-")</f>
        <v>-</v>
      </c>
      <c r="U48" s="5" t="str">
        <f ca="1">IFERROR(('MTT DRAW'!U48)/('MTT WIN'!U48+'MTT DRAW'!U48),"-")</f>
        <v>-</v>
      </c>
      <c r="V48" s="5" t="str">
        <f ca="1">IFERROR(('MTT DRAW'!V48)/('MTT WIN'!V48+'MTT DRAW'!V48),"-")</f>
        <v>-</v>
      </c>
      <c r="W48" s="5" t="str">
        <f ca="1">IFERROR(('MTT DRAW'!W48)/('MTT WIN'!W48+'MTT DRAW'!W48),"-")</f>
        <v>-</v>
      </c>
      <c r="X48" s="5" t="str">
        <f ca="1">IFERROR(('MTT DRAW'!X48)/('MTT WIN'!X48+'MTT DRAW'!X48),"-")</f>
        <v>-</v>
      </c>
      <c r="Y48" s="5" t="str">
        <f ca="1">IFERROR(('MTT DRAW'!Y48)/('MTT WIN'!Y48+'MTT DRAW'!Y48),"-")</f>
        <v>-</v>
      </c>
      <c r="Z48" s="5" t="str">
        <f ca="1">IFERROR(('MTT DRAW'!Z48)/('MTT WIN'!Z48+'MTT DRAW'!Z48),"-")</f>
        <v>-</v>
      </c>
      <c r="AA48" s="5" t="str">
        <f ca="1">IFERROR(('MTT DRAW'!AA48)/('MTT WIN'!AA48+'MTT DRAW'!AA48),"-")</f>
        <v>-</v>
      </c>
      <c r="AB48" s="5" t="str">
        <f ca="1">IFERROR(('MTT DRAW'!AB48)/('MTT WIN'!AB48+'MTT DRAW'!AB48),"-")</f>
        <v>-</v>
      </c>
      <c r="AC48" s="5" t="str">
        <f ca="1">IFERROR(('MTT DRAW'!AC48)/('MTT WIN'!AC48+'MTT DRAW'!AC48),"-")</f>
        <v>-</v>
      </c>
      <c r="AD48" s="5" t="str">
        <f ca="1">IFERROR(('MTT DRAW'!AD48)/('MTT WIN'!AD48+'MTT DRAW'!AD48),"-")</f>
        <v>-</v>
      </c>
      <c r="AE48" s="5" t="str">
        <f ca="1">IFERROR(('MTT DRAW'!AE48)/('MTT WIN'!AE48+'MTT DRAW'!AE48),"-")</f>
        <v>-</v>
      </c>
      <c r="AF48" s="5" t="str">
        <f ca="1">IFERROR(('MTT DRAW'!AF48)/('MTT WIN'!AF48+'MTT DRAW'!AF48),"-")</f>
        <v>-</v>
      </c>
      <c r="AG48" s="5" t="str">
        <f ca="1">IFERROR(('MTT DRAW'!AG48)/('MTT WIN'!AG48+'MTT DRAW'!AG48),"-")</f>
        <v>-</v>
      </c>
      <c r="AH48" s="5" t="str">
        <f ca="1">IFERROR(('MTT DRAW'!AH48)/('MTT WIN'!AH48+'MTT DRAW'!AH48),"-")</f>
        <v>-</v>
      </c>
      <c r="AI48" s="5" t="str">
        <f ca="1">IFERROR(('MTT DRAW'!AI48)/('MTT WIN'!AI48+'MTT DRAW'!AI48),"-")</f>
        <v>-</v>
      </c>
      <c r="AJ48" s="5" t="str">
        <f ca="1">IFERROR(('MTT DRAW'!AJ48)/('MTT WIN'!AJ48+'MTT DRAW'!AJ48),"-")</f>
        <v>-</v>
      </c>
      <c r="AK48" s="5" t="str">
        <f ca="1">IFERROR(('MTT DRAW'!AK48)/('MTT WIN'!AK48+'MTT DRAW'!AK48),"-")</f>
        <v>-</v>
      </c>
      <c r="AL48" s="5" t="str">
        <f ca="1">IFERROR(('MTT DRAW'!AL48)/('MTT WIN'!AL48+'MTT DRAW'!AL48),"-")</f>
        <v>-</v>
      </c>
      <c r="AM48" s="5" t="str">
        <f ca="1">IFERROR(('MTT DRAW'!AM48)/('MTT WIN'!AM48+'MTT DRAW'!AM48),"-")</f>
        <v>-</v>
      </c>
      <c r="AN48" s="5" t="str">
        <f ca="1">IFERROR(('MTT DRAW'!AN48)/('MTT WIN'!AN48+'MTT DRAW'!AN48),"-")</f>
        <v>-</v>
      </c>
      <c r="AO48" s="5" t="str">
        <f ca="1">IFERROR(('MTT DRAW'!AO48)/('MTT WIN'!AO48+'MTT DRAW'!AO48),"-")</f>
        <v>-</v>
      </c>
      <c r="AP48" s="5" t="str">
        <f ca="1">IFERROR(('MTT DRAW'!AP48)/('MTT WIN'!AP48+'MTT DRAW'!AP48),"-")</f>
        <v>-</v>
      </c>
      <c r="AQ48" s="5" t="str">
        <f ca="1">IFERROR(('MTT DRAW'!AQ48)/('MTT WIN'!AQ48+'MTT DRAW'!AQ48),"-")</f>
        <v>-</v>
      </c>
      <c r="AR48" s="5" t="str">
        <f ca="1">IFERROR(('MTT DRAW'!AR48)/('MTT WIN'!AR48+'MTT DRAW'!AR48),"-")</f>
        <v>-</v>
      </c>
      <c r="AS48" s="5" t="str">
        <f ca="1">IFERROR(('MTT DRAW'!AS48)/('MTT WIN'!AS48+'MTT DRAW'!AS48),"-")</f>
        <v>-</v>
      </c>
      <c r="AT48" s="5" t="str">
        <f ca="1">IFERROR(('MTT DRAW'!AT48)/('MTT WIN'!AT48+'MTT DRAW'!AT48),"-")</f>
        <v>-</v>
      </c>
      <c r="AU48" s="5" t="str">
        <f ca="1">IFERROR(('MTT DRAW'!AU48)/('MTT WIN'!AU48+'MTT DRAW'!AU48),"-")</f>
        <v>-</v>
      </c>
      <c r="AV48" s="5" t="str">
        <f ca="1">IFERROR(('MTT DRAW'!AV48)/('MTT WIN'!AV48+'MTT DRAW'!AV48),"-")</f>
        <v>-</v>
      </c>
      <c r="AW48" s="5" t="str">
        <f ca="1">IFERROR(('MTT DRAW'!AW48)/('MTT WIN'!AW48+'MTT DRAW'!AW48),"-")</f>
        <v>-</v>
      </c>
      <c r="AX48" s="5" t="str">
        <f ca="1">IFERROR(('MTT DRAW'!AX48)/('MTT WIN'!AX48+'MTT DRAW'!AX48),"-")</f>
        <v>-</v>
      </c>
      <c r="AY48" s="5" t="str">
        <f ca="1">IFERROR(('MTT DRAW'!AY48)/('MTT WIN'!AY48+'MTT DRAW'!AY48),"-")</f>
        <v>-</v>
      </c>
      <c r="AZ48" s="5" t="str">
        <f ca="1">IFERROR(('MTT DRAW'!AZ48)/('MTT WIN'!AZ48+'MTT DRAW'!AZ48),"-")</f>
        <v>-</v>
      </c>
      <c r="BA48" s="5" t="str">
        <f ca="1">IFERROR(('MTT DRAW'!BA48)/('MTT WIN'!BA48+'MTT DRAW'!BA48),"-")</f>
        <v>-</v>
      </c>
      <c r="BB48" s="5" t="str">
        <f ca="1">IFERROR(('MTT DRAW'!BB48)/('MTT WIN'!BB48+'MTT DRAW'!BB48),"-")</f>
        <v>-</v>
      </c>
      <c r="BC48" s="5" t="str">
        <f ca="1">IFERROR(('MTT DRAW'!BC48)/('MTT WIN'!BC48+'MTT DRAW'!BC48),"-")</f>
        <v>-</v>
      </c>
      <c r="BD48" s="5" t="str">
        <f ca="1">IFERROR(('MTT DRAW'!BD48)/('MTT WIN'!BD48+'MTT DRAW'!BD48),"-")</f>
        <v>-</v>
      </c>
      <c r="BE48" s="5" t="str">
        <f ca="1">IFERROR(('MTT DRAW'!BE48)/('MTT WIN'!BE48+'MTT DRAW'!BE48),"-")</f>
        <v>-</v>
      </c>
      <c r="BF48" s="5" t="str">
        <f ca="1">IFERROR(('MTT DRAW'!BF48)/('MTT WIN'!BF48+'MTT DRAW'!BF48),"-")</f>
        <v>-</v>
      </c>
    </row>
    <row r="49" spans="1:58" ht="55" customHeight="1" x14ac:dyDescent="0.3">
      <c r="A49" s="3" t="str">
        <f ca="1">MATCHUP_ABS!A49</f>
        <v>Simic Fog</v>
      </c>
      <c r="B49" s="5">
        <f ca="1">IFERROR(('MTT DRAW'!B49)/('MTT WIN'!B49+'MTT DRAW'!B49),"-")</f>
        <v>0</v>
      </c>
      <c r="C49" s="5" t="str">
        <f ca="1">IFERROR(('MTT DRAW'!C49)/('MTT WIN'!C49+'MTT DRAW'!C49),"-")</f>
        <v>-</v>
      </c>
      <c r="D49" s="5" t="str">
        <f ca="1">IFERROR(('MTT DRAW'!D49)/('MTT WIN'!D49+'MTT DRAW'!D49),"-")</f>
        <v>-</v>
      </c>
      <c r="E49" s="5" t="str">
        <f ca="1">IFERROR(('MTT DRAW'!E49)/('MTT WIN'!E49+'MTT DRAW'!E49),"-")</f>
        <v>-</v>
      </c>
      <c r="F49" s="5" t="str">
        <f ca="1">IFERROR(('MTT DRAW'!F49)/('MTT WIN'!F49+'MTT DRAW'!F49),"-")</f>
        <v>-</v>
      </c>
      <c r="G49" s="5" t="str">
        <f ca="1">IFERROR(('MTT DRAW'!G49)/('MTT WIN'!G49+'MTT DRAW'!G49),"-")</f>
        <v>-</v>
      </c>
      <c r="H49" s="5">
        <f ca="1">IFERROR(('MTT DRAW'!H49)/('MTT WIN'!H49+'MTT DRAW'!H49),"-")</f>
        <v>0</v>
      </c>
      <c r="I49" s="5" t="str">
        <f ca="1">IFERROR(('MTT DRAW'!I49)/('MTT WIN'!I49+'MTT DRAW'!I49),"-")</f>
        <v>-</v>
      </c>
      <c r="J49" s="5" t="str">
        <f ca="1">IFERROR(('MTT DRAW'!J49)/('MTT WIN'!J49+'MTT DRAW'!J49),"-")</f>
        <v>-</v>
      </c>
      <c r="K49" s="5" t="str">
        <f ca="1">IFERROR(('MTT DRAW'!K49)/('MTT WIN'!K49+'MTT DRAW'!K49),"-")</f>
        <v>-</v>
      </c>
      <c r="L49" s="5" t="str">
        <f ca="1">IFERROR(('MTT DRAW'!L49)/('MTT WIN'!L49+'MTT DRAW'!L49),"-")</f>
        <v>-</v>
      </c>
      <c r="M49" s="5">
        <f ca="1">IFERROR(('MTT DRAW'!M49)/('MTT WIN'!M49+'MTT DRAW'!M49),"-")</f>
        <v>0</v>
      </c>
      <c r="N49" s="5" t="str">
        <f ca="1">IFERROR(('MTT DRAW'!N49)/('MTT WIN'!N49+'MTT DRAW'!N49),"-")</f>
        <v>-</v>
      </c>
      <c r="O49" s="5" t="str">
        <f ca="1">IFERROR(('MTT DRAW'!O49)/('MTT WIN'!O49+'MTT DRAW'!O49),"-")</f>
        <v>-</v>
      </c>
      <c r="P49" s="5" t="str">
        <f ca="1">IFERROR(('MTT DRAW'!P49)/('MTT WIN'!P49+'MTT DRAW'!P49),"-")</f>
        <v>-</v>
      </c>
      <c r="Q49" s="5" t="str">
        <f ca="1">IFERROR(('MTT DRAW'!Q49)/('MTT WIN'!Q49+'MTT DRAW'!Q49),"-")</f>
        <v>-</v>
      </c>
      <c r="R49" s="5" t="str">
        <f ca="1">IFERROR(('MTT DRAW'!R49)/('MTT WIN'!R49+'MTT DRAW'!R49),"-")</f>
        <v>-</v>
      </c>
      <c r="S49" s="5" t="str">
        <f ca="1">IFERROR(('MTT DRAW'!S49)/('MTT WIN'!S49+'MTT DRAW'!S49),"-")</f>
        <v>-</v>
      </c>
      <c r="T49" s="5" t="str">
        <f ca="1">IFERROR(('MTT DRAW'!T49)/('MTT WIN'!T49+'MTT DRAW'!T49),"-")</f>
        <v>-</v>
      </c>
      <c r="U49" s="5" t="str">
        <f ca="1">IFERROR(('MTT DRAW'!U49)/('MTT WIN'!U49+'MTT DRAW'!U49),"-")</f>
        <v>-</v>
      </c>
      <c r="V49" s="5" t="str">
        <f ca="1">IFERROR(('MTT DRAW'!V49)/('MTT WIN'!V49+'MTT DRAW'!V49),"-")</f>
        <v>-</v>
      </c>
      <c r="W49" s="5" t="str">
        <f ca="1">IFERROR(('MTT DRAW'!W49)/('MTT WIN'!W49+'MTT DRAW'!W49),"-")</f>
        <v>-</v>
      </c>
      <c r="X49" s="5" t="str">
        <f ca="1">IFERROR(('MTT DRAW'!X49)/('MTT WIN'!X49+'MTT DRAW'!X49),"-")</f>
        <v>-</v>
      </c>
      <c r="Y49" s="5" t="str">
        <f ca="1">IFERROR(('MTT DRAW'!Y49)/('MTT WIN'!Y49+'MTT DRAW'!Y49),"-")</f>
        <v>-</v>
      </c>
      <c r="Z49" s="5" t="str">
        <f ca="1">IFERROR(('MTT DRAW'!Z49)/('MTT WIN'!Z49+'MTT DRAW'!Z49),"-")</f>
        <v>-</v>
      </c>
      <c r="AA49" s="5" t="str">
        <f ca="1">IFERROR(('MTT DRAW'!AA49)/('MTT WIN'!AA49+'MTT DRAW'!AA49),"-")</f>
        <v>-</v>
      </c>
      <c r="AB49" s="5" t="str">
        <f ca="1">IFERROR(('MTT DRAW'!AB49)/('MTT WIN'!AB49+'MTT DRAW'!AB49),"-")</f>
        <v>-</v>
      </c>
      <c r="AC49" s="5" t="str">
        <f ca="1">IFERROR(('MTT DRAW'!AC49)/('MTT WIN'!AC49+'MTT DRAW'!AC49),"-")</f>
        <v>-</v>
      </c>
      <c r="AD49" s="5" t="str">
        <f ca="1">IFERROR(('MTT DRAW'!AD49)/('MTT WIN'!AD49+'MTT DRAW'!AD49),"-")</f>
        <v>-</v>
      </c>
      <c r="AE49" s="5" t="str">
        <f ca="1">IFERROR(('MTT DRAW'!AE49)/('MTT WIN'!AE49+'MTT DRAW'!AE49),"-")</f>
        <v>-</v>
      </c>
      <c r="AF49" s="5" t="str">
        <f ca="1">IFERROR(('MTT DRAW'!AF49)/('MTT WIN'!AF49+'MTT DRAW'!AF49),"-")</f>
        <v>-</v>
      </c>
      <c r="AG49" s="5" t="str">
        <f ca="1">IFERROR(('MTT DRAW'!AG49)/('MTT WIN'!AG49+'MTT DRAW'!AG49),"-")</f>
        <v>-</v>
      </c>
      <c r="AH49" s="5" t="str">
        <f ca="1">IFERROR(('MTT DRAW'!AH49)/('MTT WIN'!AH49+'MTT DRAW'!AH49),"-")</f>
        <v>-</v>
      </c>
      <c r="AI49" s="5" t="str">
        <f ca="1">IFERROR(('MTT DRAW'!AI49)/('MTT WIN'!AI49+'MTT DRAW'!AI49),"-")</f>
        <v>-</v>
      </c>
      <c r="AJ49" s="5" t="str">
        <f ca="1">IFERROR(('MTT DRAW'!AJ49)/('MTT WIN'!AJ49+'MTT DRAW'!AJ49),"-")</f>
        <v>-</v>
      </c>
      <c r="AK49" s="5" t="str">
        <f ca="1">IFERROR(('MTT DRAW'!AK49)/('MTT WIN'!AK49+'MTT DRAW'!AK49),"-")</f>
        <v>-</v>
      </c>
      <c r="AL49" s="5" t="str">
        <f ca="1">IFERROR(('MTT DRAW'!AL49)/('MTT WIN'!AL49+'MTT DRAW'!AL49),"-")</f>
        <v>-</v>
      </c>
      <c r="AM49" s="5" t="str">
        <f ca="1">IFERROR(('MTT DRAW'!AM49)/('MTT WIN'!AM49+'MTT DRAW'!AM49),"-")</f>
        <v>-</v>
      </c>
      <c r="AN49" s="5" t="str">
        <f ca="1">IFERROR(('MTT DRAW'!AN49)/('MTT WIN'!AN49+'MTT DRAW'!AN49),"-")</f>
        <v>-</v>
      </c>
      <c r="AO49" s="5" t="str">
        <f ca="1">IFERROR(('MTT DRAW'!AO49)/('MTT WIN'!AO49+'MTT DRAW'!AO49),"-")</f>
        <v>-</v>
      </c>
      <c r="AP49" s="5" t="str">
        <f ca="1">IFERROR(('MTT DRAW'!AP49)/('MTT WIN'!AP49+'MTT DRAW'!AP49),"-")</f>
        <v>-</v>
      </c>
      <c r="AQ49" s="5" t="str">
        <f ca="1">IFERROR(('MTT DRAW'!AQ49)/('MTT WIN'!AQ49+'MTT DRAW'!AQ49),"-")</f>
        <v>-</v>
      </c>
      <c r="AR49" s="5" t="str">
        <f ca="1">IFERROR(('MTT DRAW'!AR49)/('MTT WIN'!AR49+'MTT DRAW'!AR49),"-")</f>
        <v>-</v>
      </c>
      <c r="AS49" s="5" t="str">
        <f ca="1">IFERROR(('MTT DRAW'!AS49)/('MTT WIN'!AS49+'MTT DRAW'!AS49),"-")</f>
        <v>-</v>
      </c>
      <c r="AT49" s="5" t="str">
        <f ca="1">IFERROR(('MTT DRAW'!AT49)/('MTT WIN'!AT49+'MTT DRAW'!AT49),"-")</f>
        <v>-</v>
      </c>
      <c r="AU49" s="5" t="str">
        <f ca="1">IFERROR(('MTT DRAW'!AU49)/('MTT WIN'!AU49+'MTT DRAW'!AU49),"-")</f>
        <v>-</v>
      </c>
      <c r="AV49" s="5" t="str">
        <f ca="1">IFERROR(('MTT DRAW'!AV49)/('MTT WIN'!AV49+'MTT DRAW'!AV49),"-")</f>
        <v>-</v>
      </c>
      <c r="AW49" s="5" t="str">
        <f ca="1">IFERROR(('MTT DRAW'!AW49)/('MTT WIN'!AW49+'MTT DRAW'!AW49),"-")</f>
        <v>-</v>
      </c>
      <c r="AX49" s="5" t="str">
        <f ca="1">IFERROR(('MTT DRAW'!AX49)/('MTT WIN'!AX49+'MTT DRAW'!AX49),"-")</f>
        <v>-</v>
      </c>
      <c r="AY49" s="5" t="str">
        <f ca="1">IFERROR(('MTT DRAW'!AY49)/('MTT WIN'!AY49+'MTT DRAW'!AY49),"-")</f>
        <v>-</v>
      </c>
      <c r="AZ49" s="5" t="str">
        <f ca="1">IFERROR(('MTT DRAW'!AZ49)/('MTT WIN'!AZ49+'MTT DRAW'!AZ49),"-")</f>
        <v>-</v>
      </c>
      <c r="BA49" s="5" t="str">
        <f ca="1">IFERROR(('MTT DRAW'!BA49)/('MTT WIN'!BA49+'MTT DRAW'!BA49),"-")</f>
        <v>-</v>
      </c>
      <c r="BB49" s="5" t="str">
        <f ca="1">IFERROR(('MTT DRAW'!BB49)/('MTT WIN'!BB49+'MTT DRAW'!BB49),"-")</f>
        <v>-</v>
      </c>
      <c r="BC49" s="5" t="str">
        <f ca="1">IFERROR(('MTT DRAW'!BC49)/('MTT WIN'!BC49+'MTT DRAW'!BC49),"-")</f>
        <v>-</v>
      </c>
      <c r="BD49" s="5" t="str">
        <f ca="1">IFERROR(('MTT DRAW'!BD49)/('MTT WIN'!BD49+'MTT DRAW'!BD49),"-")</f>
        <v>-</v>
      </c>
      <c r="BE49" s="5" t="str">
        <f ca="1">IFERROR(('MTT DRAW'!BE49)/('MTT WIN'!BE49+'MTT DRAW'!BE49),"-")</f>
        <v>-</v>
      </c>
      <c r="BF49" s="5" t="str">
        <f ca="1">IFERROR(('MTT DRAW'!BF49)/('MTT WIN'!BF49+'MTT DRAW'!BF49),"-")</f>
        <v>-</v>
      </c>
    </row>
    <row r="50" spans="1:58" ht="55" customHeight="1" x14ac:dyDescent="0.3">
      <c r="A50" s="3" t="str">
        <f ca="1">MATCHUP_ABS!A50</f>
        <v>Cyclestorm</v>
      </c>
      <c r="B50" s="5" t="str">
        <f ca="1">IFERROR(('MTT DRAW'!B50)/('MTT WIN'!B50+'MTT DRAW'!B50),"-")</f>
        <v>-</v>
      </c>
      <c r="C50" s="5" t="str">
        <f ca="1">IFERROR(('MTT DRAW'!C50)/('MTT WIN'!C50+'MTT DRAW'!C50),"-")</f>
        <v>-</v>
      </c>
      <c r="D50" s="5" t="str">
        <f ca="1">IFERROR(('MTT DRAW'!D50)/('MTT WIN'!D50+'MTT DRAW'!D50),"-")</f>
        <v>-</v>
      </c>
      <c r="E50" s="5" t="str">
        <f ca="1">IFERROR(('MTT DRAW'!E50)/('MTT WIN'!E50+'MTT DRAW'!E50),"-")</f>
        <v>-</v>
      </c>
      <c r="F50" s="5" t="str">
        <f ca="1">IFERROR(('MTT DRAW'!F50)/('MTT WIN'!F50+'MTT DRAW'!F50),"-")</f>
        <v>-</v>
      </c>
      <c r="G50" s="5" t="str">
        <f ca="1">IFERROR(('MTT DRAW'!G50)/('MTT WIN'!G50+'MTT DRAW'!G50),"-")</f>
        <v>-</v>
      </c>
      <c r="H50" s="5" t="str">
        <f ca="1">IFERROR(('MTT DRAW'!H50)/('MTT WIN'!H50+'MTT DRAW'!H50),"-")</f>
        <v>-</v>
      </c>
      <c r="I50" s="5" t="str">
        <f ca="1">IFERROR(('MTT DRAW'!I50)/('MTT WIN'!I50+'MTT DRAW'!I50),"-")</f>
        <v>-</v>
      </c>
      <c r="J50" s="5" t="str">
        <f ca="1">IFERROR(('MTT DRAW'!J50)/('MTT WIN'!J50+'MTT DRAW'!J50),"-")</f>
        <v>-</v>
      </c>
      <c r="K50" s="5">
        <f ca="1">IFERROR(('MTT DRAW'!K50)/('MTT WIN'!K50+'MTT DRAW'!K50),"-")</f>
        <v>0</v>
      </c>
      <c r="L50" s="5" t="str">
        <f ca="1">IFERROR(('MTT DRAW'!L50)/('MTT WIN'!L50+'MTT DRAW'!L50),"-")</f>
        <v>-</v>
      </c>
      <c r="M50" s="5" t="str">
        <f ca="1">IFERROR(('MTT DRAW'!M50)/('MTT WIN'!M50+'MTT DRAW'!M50),"-")</f>
        <v>-</v>
      </c>
      <c r="N50" s="5">
        <f ca="1">IFERROR(('MTT DRAW'!N50)/('MTT WIN'!N50+'MTT DRAW'!N50),"-")</f>
        <v>0</v>
      </c>
      <c r="O50" s="5" t="str">
        <f ca="1">IFERROR(('MTT DRAW'!O50)/('MTT WIN'!O50+'MTT DRAW'!O50),"-")</f>
        <v>-</v>
      </c>
      <c r="P50" s="5" t="str">
        <f ca="1">IFERROR(('MTT DRAW'!P50)/('MTT WIN'!P50+'MTT DRAW'!P50),"-")</f>
        <v>-</v>
      </c>
      <c r="Q50" s="5" t="str">
        <f ca="1">IFERROR(('MTT DRAW'!Q50)/('MTT WIN'!Q50+'MTT DRAW'!Q50),"-")</f>
        <v>-</v>
      </c>
      <c r="R50" s="5" t="str">
        <f ca="1">IFERROR(('MTT DRAW'!R50)/('MTT WIN'!R50+'MTT DRAW'!R50),"-")</f>
        <v>-</v>
      </c>
      <c r="S50" s="5" t="str">
        <f ca="1">IFERROR(('MTT DRAW'!S50)/('MTT WIN'!S50+'MTT DRAW'!S50),"-")</f>
        <v>-</v>
      </c>
      <c r="T50" s="5" t="str">
        <f ca="1">IFERROR(('MTT DRAW'!T50)/('MTT WIN'!T50+'MTT DRAW'!T50),"-")</f>
        <v>-</v>
      </c>
      <c r="U50" s="5" t="str">
        <f ca="1">IFERROR(('MTT DRAW'!U50)/('MTT WIN'!U50+'MTT DRAW'!U50),"-")</f>
        <v>-</v>
      </c>
      <c r="V50" s="5" t="str">
        <f ca="1">IFERROR(('MTT DRAW'!V50)/('MTT WIN'!V50+'MTT DRAW'!V50),"-")</f>
        <v>-</v>
      </c>
      <c r="W50" s="5" t="str">
        <f ca="1">IFERROR(('MTT DRAW'!W50)/('MTT WIN'!W50+'MTT DRAW'!W50),"-")</f>
        <v>-</v>
      </c>
      <c r="X50" s="5" t="str">
        <f ca="1">IFERROR(('MTT DRAW'!X50)/('MTT WIN'!X50+'MTT DRAW'!X50),"-")</f>
        <v>-</v>
      </c>
      <c r="Y50" s="5" t="str">
        <f ca="1">IFERROR(('MTT DRAW'!Y50)/('MTT WIN'!Y50+'MTT DRAW'!Y50),"-")</f>
        <v>-</v>
      </c>
      <c r="Z50" s="5" t="str">
        <f ca="1">IFERROR(('MTT DRAW'!Z50)/('MTT WIN'!Z50+'MTT DRAW'!Z50),"-")</f>
        <v>-</v>
      </c>
      <c r="AA50" s="5" t="str">
        <f ca="1">IFERROR(('MTT DRAW'!AA50)/('MTT WIN'!AA50+'MTT DRAW'!AA50),"-")</f>
        <v>-</v>
      </c>
      <c r="AB50" s="5" t="str">
        <f ca="1">IFERROR(('MTT DRAW'!AB50)/('MTT WIN'!AB50+'MTT DRAW'!AB50),"-")</f>
        <v>-</v>
      </c>
      <c r="AC50" s="5" t="str">
        <f ca="1">IFERROR(('MTT DRAW'!AC50)/('MTT WIN'!AC50+'MTT DRAW'!AC50),"-")</f>
        <v>-</v>
      </c>
      <c r="AD50" s="5" t="str">
        <f ca="1">IFERROR(('MTT DRAW'!AD50)/('MTT WIN'!AD50+'MTT DRAW'!AD50),"-")</f>
        <v>-</v>
      </c>
      <c r="AE50" s="5" t="str">
        <f ca="1">IFERROR(('MTT DRAW'!AE50)/('MTT WIN'!AE50+'MTT DRAW'!AE50),"-")</f>
        <v>-</v>
      </c>
      <c r="AF50" s="5" t="str">
        <f ca="1">IFERROR(('MTT DRAW'!AF50)/('MTT WIN'!AF50+'MTT DRAW'!AF50),"-")</f>
        <v>-</v>
      </c>
      <c r="AG50" s="5" t="str">
        <f ca="1">IFERROR(('MTT DRAW'!AG50)/('MTT WIN'!AG50+'MTT DRAW'!AG50),"-")</f>
        <v>-</v>
      </c>
      <c r="AH50" s="5" t="str">
        <f ca="1">IFERROR(('MTT DRAW'!AH50)/('MTT WIN'!AH50+'MTT DRAW'!AH50),"-")</f>
        <v>-</v>
      </c>
      <c r="AI50" s="5" t="str">
        <f ca="1">IFERROR(('MTT DRAW'!AI50)/('MTT WIN'!AI50+'MTT DRAW'!AI50),"-")</f>
        <v>-</v>
      </c>
      <c r="AJ50" s="5" t="str">
        <f ca="1">IFERROR(('MTT DRAW'!AJ50)/('MTT WIN'!AJ50+'MTT DRAW'!AJ50),"-")</f>
        <v>-</v>
      </c>
      <c r="AK50" s="5" t="str">
        <f ca="1">IFERROR(('MTT DRAW'!AK50)/('MTT WIN'!AK50+'MTT DRAW'!AK50),"-")</f>
        <v>-</v>
      </c>
      <c r="AL50" s="5" t="str">
        <f ca="1">IFERROR(('MTT DRAW'!AL50)/('MTT WIN'!AL50+'MTT DRAW'!AL50),"-")</f>
        <v>-</v>
      </c>
      <c r="AM50" s="5" t="str">
        <f ca="1">IFERROR(('MTT DRAW'!AM50)/('MTT WIN'!AM50+'MTT DRAW'!AM50),"-")</f>
        <v>-</v>
      </c>
      <c r="AN50" s="5" t="str">
        <f ca="1">IFERROR(('MTT DRAW'!AN50)/('MTT WIN'!AN50+'MTT DRAW'!AN50),"-")</f>
        <v>-</v>
      </c>
      <c r="AO50" s="5" t="str">
        <f ca="1">IFERROR(('MTT DRAW'!AO50)/('MTT WIN'!AO50+'MTT DRAW'!AO50),"-")</f>
        <v>-</v>
      </c>
      <c r="AP50" s="5">
        <f ca="1">IFERROR(('MTT DRAW'!AP50)/('MTT WIN'!AP50+'MTT DRAW'!AP50),"-")</f>
        <v>0</v>
      </c>
      <c r="AQ50" s="5" t="str">
        <f ca="1">IFERROR(('MTT DRAW'!AQ50)/('MTT WIN'!AQ50+'MTT DRAW'!AQ50),"-")</f>
        <v>-</v>
      </c>
      <c r="AR50" s="5" t="str">
        <f ca="1">IFERROR(('MTT DRAW'!AR50)/('MTT WIN'!AR50+'MTT DRAW'!AR50),"-")</f>
        <v>-</v>
      </c>
      <c r="AS50" s="5" t="str">
        <f ca="1">IFERROR(('MTT DRAW'!AS50)/('MTT WIN'!AS50+'MTT DRAW'!AS50),"-")</f>
        <v>-</v>
      </c>
      <c r="AT50" s="5" t="str">
        <f ca="1">IFERROR(('MTT DRAW'!AT50)/('MTT WIN'!AT50+'MTT DRAW'!AT50),"-")</f>
        <v>-</v>
      </c>
      <c r="AU50" s="5" t="str">
        <f ca="1">IFERROR(('MTT DRAW'!AU50)/('MTT WIN'!AU50+'MTT DRAW'!AU50),"-")</f>
        <v>-</v>
      </c>
      <c r="AV50" s="5" t="str">
        <f ca="1">IFERROR(('MTT DRAW'!AV50)/('MTT WIN'!AV50+'MTT DRAW'!AV50),"-")</f>
        <v>-</v>
      </c>
      <c r="AW50" s="5" t="str">
        <f ca="1">IFERROR(('MTT DRAW'!AW50)/('MTT WIN'!AW50+'MTT DRAW'!AW50),"-")</f>
        <v>-</v>
      </c>
      <c r="AX50" s="5" t="str">
        <f ca="1">IFERROR(('MTT DRAW'!AX50)/('MTT WIN'!AX50+'MTT DRAW'!AX50),"-")</f>
        <v>-</v>
      </c>
      <c r="AY50" s="5" t="str">
        <f ca="1">IFERROR(('MTT DRAW'!AY50)/('MTT WIN'!AY50+'MTT DRAW'!AY50),"-")</f>
        <v>-</v>
      </c>
      <c r="AZ50" s="5" t="str">
        <f ca="1">IFERROR(('MTT DRAW'!AZ50)/('MTT WIN'!AZ50+'MTT DRAW'!AZ50),"-")</f>
        <v>-</v>
      </c>
      <c r="BA50" s="5" t="str">
        <f ca="1">IFERROR(('MTT DRAW'!BA50)/('MTT WIN'!BA50+'MTT DRAW'!BA50),"-")</f>
        <v>-</v>
      </c>
      <c r="BB50" s="5" t="str">
        <f ca="1">IFERROR(('MTT DRAW'!BB50)/('MTT WIN'!BB50+'MTT DRAW'!BB50),"-")</f>
        <v>-</v>
      </c>
      <c r="BC50" s="5" t="str">
        <f ca="1">IFERROR(('MTT DRAW'!BC50)/('MTT WIN'!BC50+'MTT DRAW'!BC50),"-")</f>
        <v>-</v>
      </c>
      <c r="BD50" s="5" t="str">
        <f ca="1">IFERROR(('MTT DRAW'!BD50)/('MTT WIN'!BD50+'MTT DRAW'!BD50),"-")</f>
        <v>-</v>
      </c>
      <c r="BE50" s="5" t="str">
        <f ca="1">IFERROR(('MTT DRAW'!BE50)/('MTT WIN'!BE50+'MTT DRAW'!BE50),"-")</f>
        <v>-</v>
      </c>
      <c r="BF50" s="5" t="str">
        <f ca="1">IFERROR(('MTT DRAW'!BF50)/('MTT WIN'!BF50+'MTT DRAW'!BF50),"-")</f>
        <v>-</v>
      </c>
    </row>
    <row r="51" spans="1:58" ht="55" customHeight="1" x14ac:dyDescent="0.3">
      <c r="A51" s="3" t="str">
        <f ca="1">MATCHUP_ABS!A51</f>
        <v>Whale Combo</v>
      </c>
      <c r="B51" s="5" t="str">
        <f ca="1">IFERROR(('MTT DRAW'!B51)/('MTT WIN'!B51+'MTT DRAW'!B51),"-")</f>
        <v>-</v>
      </c>
      <c r="C51" s="5">
        <f ca="1">IFERROR(('MTT DRAW'!C51)/('MTT WIN'!C51+'MTT DRAW'!C51),"-")</f>
        <v>0</v>
      </c>
      <c r="D51" s="5">
        <f ca="1">IFERROR(('MTT DRAW'!D51)/('MTT WIN'!D51+'MTT DRAW'!D51),"-")</f>
        <v>0</v>
      </c>
      <c r="E51" s="5">
        <f ca="1">IFERROR(('MTT DRAW'!E51)/('MTT WIN'!E51+'MTT DRAW'!E51),"-")</f>
        <v>0</v>
      </c>
      <c r="F51" s="5" t="str">
        <f ca="1">IFERROR(('MTT DRAW'!F51)/('MTT WIN'!F51+'MTT DRAW'!F51),"-")</f>
        <v>-</v>
      </c>
      <c r="G51" s="5" t="str">
        <f ca="1">IFERROR(('MTT DRAW'!G51)/('MTT WIN'!G51+'MTT DRAW'!G51),"-")</f>
        <v>-</v>
      </c>
      <c r="H51" s="5" t="str">
        <f ca="1">IFERROR(('MTT DRAW'!H51)/('MTT WIN'!H51+'MTT DRAW'!H51),"-")</f>
        <v>-</v>
      </c>
      <c r="I51" s="5" t="str">
        <f ca="1">IFERROR(('MTT DRAW'!I51)/('MTT WIN'!I51+'MTT DRAW'!I51),"-")</f>
        <v>-</v>
      </c>
      <c r="J51" s="5" t="str">
        <f ca="1">IFERROR(('MTT DRAW'!J51)/('MTT WIN'!J51+'MTT DRAW'!J51),"-")</f>
        <v>-</v>
      </c>
      <c r="K51" s="5" t="str">
        <f ca="1">IFERROR(('MTT DRAW'!K51)/('MTT WIN'!K51+'MTT DRAW'!K51),"-")</f>
        <v>-</v>
      </c>
      <c r="L51" s="5" t="str">
        <f ca="1">IFERROR(('MTT DRAW'!L51)/('MTT WIN'!L51+'MTT DRAW'!L51),"-")</f>
        <v>-</v>
      </c>
      <c r="M51" s="5">
        <f ca="1">IFERROR(('MTT DRAW'!M51)/('MTT WIN'!M51+'MTT DRAW'!M51),"-")</f>
        <v>0</v>
      </c>
      <c r="N51" s="5" t="str">
        <f ca="1">IFERROR(('MTT DRAW'!N51)/('MTT WIN'!N51+'MTT DRAW'!N51),"-")</f>
        <v>-</v>
      </c>
      <c r="O51" s="5" t="str">
        <f ca="1">IFERROR(('MTT DRAW'!O51)/('MTT WIN'!O51+'MTT DRAW'!O51),"-")</f>
        <v>-</v>
      </c>
      <c r="P51" s="5" t="str">
        <f ca="1">IFERROR(('MTT DRAW'!P51)/('MTT WIN'!P51+'MTT DRAW'!P51),"-")</f>
        <v>-</v>
      </c>
      <c r="Q51" s="5">
        <f ca="1">IFERROR(('MTT DRAW'!Q51)/('MTT WIN'!Q51+'MTT DRAW'!Q51),"-")</f>
        <v>0</v>
      </c>
      <c r="R51" s="5" t="str">
        <f ca="1">IFERROR(('MTT DRAW'!R51)/('MTT WIN'!R51+'MTT DRAW'!R51),"-")</f>
        <v>-</v>
      </c>
      <c r="S51" s="5" t="str">
        <f ca="1">IFERROR(('MTT DRAW'!S51)/('MTT WIN'!S51+'MTT DRAW'!S51),"-")</f>
        <v>-</v>
      </c>
      <c r="T51" s="5" t="str">
        <f ca="1">IFERROR(('MTT DRAW'!T51)/('MTT WIN'!T51+'MTT DRAW'!T51),"-")</f>
        <v>-</v>
      </c>
      <c r="U51" s="5" t="str">
        <f ca="1">IFERROR(('MTT DRAW'!U51)/('MTT WIN'!U51+'MTT DRAW'!U51),"-")</f>
        <v>-</v>
      </c>
      <c r="V51" s="5" t="str">
        <f ca="1">IFERROR(('MTT DRAW'!V51)/('MTT WIN'!V51+'MTT DRAW'!V51),"-")</f>
        <v>-</v>
      </c>
      <c r="W51" s="5" t="str">
        <f ca="1">IFERROR(('MTT DRAW'!W51)/('MTT WIN'!W51+'MTT DRAW'!W51),"-")</f>
        <v>-</v>
      </c>
      <c r="X51" s="5" t="str">
        <f ca="1">IFERROR(('MTT DRAW'!X51)/('MTT WIN'!X51+'MTT DRAW'!X51),"-")</f>
        <v>-</v>
      </c>
      <c r="Y51" s="5" t="str">
        <f ca="1">IFERROR(('MTT DRAW'!Y51)/('MTT WIN'!Y51+'MTT DRAW'!Y51),"-")</f>
        <v>-</v>
      </c>
      <c r="Z51" s="5" t="str">
        <f ca="1">IFERROR(('MTT DRAW'!Z51)/('MTT WIN'!Z51+'MTT DRAW'!Z51),"-")</f>
        <v>-</v>
      </c>
      <c r="AA51" s="5" t="str">
        <f ca="1">IFERROR(('MTT DRAW'!AA51)/('MTT WIN'!AA51+'MTT DRAW'!AA51),"-")</f>
        <v>-</v>
      </c>
      <c r="AB51" s="5" t="str">
        <f ca="1">IFERROR(('MTT DRAW'!AB51)/('MTT WIN'!AB51+'MTT DRAW'!AB51),"-")</f>
        <v>-</v>
      </c>
      <c r="AC51" s="5" t="str">
        <f ca="1">IFERROR(('MTT DRAW'!AC51)/('MTT WIN'!AC51+'MTT DRAW'!AC51),"-")</f>
        <v>-</v>
      </c>
      <c r="AD51" s="5">
        <f ca="1">IFERROR(('MTT DRAW'!AD51)/('MTT WIN'!AD51+'MTT DRAW'!AD51),"-")</f>
        <v>0</v>
      </c>
      <c r="AE51" s="5" t="str">
        <f ca="1">IFERROR(('MTT DRAW'!AE51)/('MTT WIN'!AE51+'MTT DRAW'!AE51),"-")</f>
        <v>-</v>
      </c>
      <c r="AF51" s="5" t="str">
        <f ca="1">IFERROR(('MTT DRAW'!AF51)/('MTT WIN'!AF51+'MTT DRAW'!AF51),"-")</f>
        <v>-</v>
      </c>
      <c r="AG51" s="5" t="str">
        <f ca="1">IFERROR(('MTT DRAW'!AG51)/('MTT WIN'!AG51+'MTT DRAW'!AG51),"-")</f>
        <v>-</v>
      </c>
      <c r="AH51" s="5" t="str">
        <f ca="1">IFERROR(('MTT DRAW'!AH51)/('MTT WIN'!AH51+'MTT DRAW'!AH51),"-")</f>
        <v>-</v>
      </c>
      <c r="AI51" s="5" t="str">
        <f ca="1">IFERROR(('MTT DRAW'!AI51)/('MTT WIN'!AI51+'MTT DRAW'!AI51),"-")</f>
        <v>-</v>
      </c>
      <c r="AJ51" s="5" t="str">
        <f ca="1">IFERROR(('MTT DRAW'!AJ51)/('MTT WIN'!AJ51+'MTT DRAW'!AJ51),"-")</f>
        <v>-</v>
      </c>
      <c r="AK51" s="5" t="str">
        <f ca="1">IFERROR(('MTT DRAW'!AK51)/('MTT WIN'!AK51+'MTT DRAW'!AK51),"-")</f>
        <v>-</v>
      </c>
      <c r="AL51" s="5" t="str">
        <f ca="1">IFERROR(('MTT DRAW'!AL51)/('MTT WIN'!AL51+'MTT DRAW'!AL51),"-")</f>
        <v>-</v>
      </c>
      <c r="AM51" s="5" t="str">
        <f ca="1">IFERROR(('MTT DRAW'!AM51)/('MTT WIN'!AM51+'MTT DRAW'!AM51),"-")</f>
        <v>-</v>
      </c>
      <c r="AN51" s="5" t="str">
        <f ca="1">IFERROR(('MTT DRAW'!AN51)/('MTT WIN'!AN51+'MTT DRAW'!AN51),"-")</f>
        <v>-</v>
      </c>
      <c r="AO51" s="5" t="str">
        <f ca="1">IFERROR(('MTT DRAW'!AO51)/('MTT WIN'!AO51+'MTT DRAW'!AO51),"-")</f>
        <v>-</v>
      </c>
      <c r="AP51" s="5" t="str">
        <f ca="1">IFERROR(('MTT DRAW'!AP51)/('MTT WIN'!AP51+'MTT DRAW'!AP51),"-")</f>
        <v>-</v>
      </c>
      <c r="AQ51" s="5" t="str">
        <f ca="1">IFERROR(('MTT DRAW'!AQ51)/('MTT WIN'!AQ51+'MTT DRAW'!AQ51),"-")</f>
        <v>-</v>
      </c>
      <c r="AR51" s="5" t="str">
        <f ca="1">IFERROR(('MTT DRAW'!AR51)/('MTT WIN'!AR51+'MTT DRAW'!AR51),"-")</f>
        <v>-</v>
      </c>
      <c r="AS51" s="5" t="str">
        <f ca="1">IFERROR(('MTT DRAW'!AS51)/('MTT WIN'!AS51+'MTT DRAW'!AS51),"-")</f>
        <v>-</v>
      </c>
      <c r="AT51" s="5" t="str">
        <f ca="1">IFERROR(('MTT DRAW'!AT51)/('MTT WIN'!AT51+'MTT DRAW'!AT51),"-")</f>
        <v>-</v>
      </c>
      <c r="AU51" s="5" t="str">
        <f ca="1">IFERROR(('MTT DRAW'!AU51)/('MTT WIN'!AU51+'MTT DRAW'!AU51),"-")</f>
        <v>-</v>
      </c>
      <c r="AV51" s="5" t="str">
        <f ca="1">IFERROR(('MTT DRAW'!AV51)/('MTT WIN'!AV51+'MTT DRAW'!AV51),"-")</f>
        <v>-</v>
      </c>
      <c r="AW51" s="5" t="str">
        <f ca="1">IFERROR(('MTT DRAW'!AW51)/('MTT WIN'!AW51+'MTT DRAW'!AW51),"-")</f>
        <v>-</v>
      </c>
      <c r="AX51" s="5" t="str">
        <f ca="1">IFERROR(('MTT DRAW'!AX51)/('MTT WIN'!AX51+'MTT DRAW'!AX51),"-")</f>
        <v>-</v>
      </c>
      <c r="AY51" s="5" t="str">
        <f ca="1">IFERROR(('MTT DRAW'!AY51)/('MTT WIN'!AY51+'MTT DRAW'!AY51),"-")</f>
        <v>-</v>
      </c>
      <c r="AZ51" s="5" t="str">
        <f ca="1">IFERROR(('MTT DRAW'!AZ51)/('MTT WIN'!AZ51+'MTT DRAW'!AZ51),"-")</f>
        <v>-</v>
      </c>
      <c r="BA51" s="5" t="str">
        <f ca="1">IFERROR(('MTT DRAW'!BA51)/('MTT WIN'!BA51+'MTT DRAW'!BA51),"-")</f>
        <v>-</v>
      </c>
      <c r="BB51" s="5" t="str">
        <f ca="1">IFERROR(('MTT DRAW'!BB51)/('MTT WIN'!BB51+'MTT DRAW'!BB51),"-")</f>
        <v>-</v>
      </c>
      <c r="BC51" s="5" t="str">
        <f ca="1">IFERROR(('MTT DRAW'!BC51)/('MTT WIN'!BC51+'MTT DRAW'!BC51),"-")</f>
        <v>-</v>
      </c>
      <c r="BD51" s="5" t="str">
        <f ca="1">IFERROR(('MTT DRAW'!BD51)/('MTT WIN'!BD51+'MTT DRAW'!BD51),"-")</f>
        <v>-</v>
      </c>
      <c r="BE51" s="5" t="str">
        <f ca="1">IFERROR(('MTT DRAW'!BE51)/('MTT WIN'!BE51+'MTT DRAW'!BE51),"-")</f>
        <v>-</v>
      </c>
      <c r="BF51" s="5" t="str">
        <f ca="1">IFERROR(('MTT DRAW'!BF51)/('MTT WIN'!BF51+'MTT DRAW'!BF51),"-")</f>
        <v>-</v>
      </c>
    </row>
    <row r="52" spans="1:58" ht="55" customHeight="1" x14ac:dyDescent="0.3">
      <c r="A52" s="3" t="str">
        <f ca="1">MATCHUP_ABS!A52</f>
        <v>Tron (Other)</v>
      </c>
      <c r="B52" s="5" t="str">
        <f ca="1">IFERROR(('MTT DRAW'!B52)/('MTT WIN'!B52+'MTT DRAW'!B52),"-")</f>
        <v>-</v>
      </c>
      <c r="C52" s="5" t="str">
        <f ca="1">IFERROR(('MTT DRAW'!C52)/('MTT WIN'!C52+'MTT DRAW'!C52),"-")</f>
        <v>-</v>
      </c>
      <c r="D52" s="5" t="str">
        <f ca="1">IFERROR(('MTT DRAW'!D52)/('MTT WIN'!D52+'MTT DRAW'!D52),"-")</f>
        <v>-</v>
      </c>
      <c r="E52" s="5" t="str">
        <f ca="1">IFERROR(('MTT DRAW'!E52)/('MTT WIN'!E52+'MTT DRAW'!E52),"-")</f>
        <v>-</v>
      </c>
      <c r="F52" s="5" t="str">
        <f ca="1">IFERROR(('MTT DRAW'!F52)/('MTT WIN'!F52+'MTT DRAW'!F52),"-")</f>
        <v>-</v>
      </c>
      <c r="G52" s="5" t="str">
        <f ca="1">IFERROR(('MTT DRAW'!G52)/('MTT WIN'!G52+'MTT DRAW'!G52),"-")</f>
        <v>-</v>
      </c>
      <c r="H52" s="5" t="str">
        <f ca="1">IFERROR(('MTT DRAW'!H52)/('MTT WIN'!H52+'MTT DRAW'!H52),"-")</f>
        <v>-</v>
      </c>
      <c r="I52" s="5" t="str">
        <f ca="1">IFERROR(('MTT DRAW'!I52)/('MTT WIN'!I52+'MTT DRAW'!I52),"-")</f>
        <v>-</v>
      </c>
      <c r="J52" s="5" t="str">
        <f ca="1">IFERROR(('MTT DRAW'!J52)/('MTT WIN'!J52+'MTT DRAW'!J52),"-")</f>
        <v>-</v>
      </c>
      <c r="K52" s="5" t="str">
        <f ca="1">IFERROR(('MTT DRAW'!K52)/('MTT WIN'!K52+'MTT DRAW'!K52),"-")</f>
        <v>-</v>
      </c>
      <c r="L52" s="5" t="str">
        <f ca="1">IFERROR(('MTT DRAW'!L52)/('MTT WIN'!L52+'MTT DRAW'!L52),"-")</f>
        <v>-</v>
      </c>
      <c r="M52" s="5" t="str">
        <f ca="1">IFERROR(('MTT DRAW'!M52)/('MTT WIN'!M52+'MTT DRAW'!M52),"-")</f>
        <v>-</v>
      </c>
      <c r="N52" s="5" t="str">
        <f ca="1">IFERROR(('MTT DRAW'!N52)/('MTT WIN'!N52+'MTT DRAW'!N52),"-")</f>
        <v>-</v>
      </c>
      <c r="O52" s="5" t="str">
        <f ca="1">IFERROR(('MTT DRAW'!O52)/('MTT WIN'!O52+'MTT DRAW'!O52),"-")</f>
        <v>-</v>
      </c>
      <c r="P52" s="5" t="str">
        <f ca="1">IFERROR(('MTT DRAW'!P52)/('MTT WIN'!P52+'MTT DRAW'!P52),"-")</f>
        <v>-</v>
      </c>
      <c r="Q52" s="5" t="str">
        <f ca="1">IFERROR(('MTT DRAW'!Q52)/('MTT WIN'!Q52+'MTT DRAW'!Q52),"-")</f>
        <v>-</v>
      </c>
      <c r="R52" s="5" t="str">
        <f ca="1">IFERROR(('MTT DRAW'!R52)/('MTT WIN'!R52+'MTT DRAW'!R52),"-")</f>
        <v>-</v>
      </c>
      <c r="S52" s="5" t="str">
        <f ca="1">IFERROR(('MTT DRAW'!S52)/('MTT WIN'!S52+'MTT DRAW'!S52),"-")</f>
        <v>-</v>
      </c>
      <c r="T52" s="5" t="str">
        <f ca="1">IFERROR(('MTT DRAW'!T52)/('MTT WIN'!T52+'MTT DRAW'!T52),"-")</f>
        <v>-</v>
      </c>
      <c r="U52" s="5" t="str">
        <f ca="1">IFERROR(('MTT DRAW'!U52)/('MTT WIN'!U52+'MTT DRAW'!U52),"-")</f>
        <v>-</v>
      </c>
      <c r="V52" s="5" t="str">
        <f ca="1">IFERROR(('MTT DRAW'!V52)/('MTT WIN'!V52+'MTT DRAW'!V52),"-")</f>
        <v>-</v>
      </c>
      <c r="W52" s="5" t="str">
        <f ca="1">IFERROR(('MTT DRAW'!W52)/('MTT WIN'!W52+'MTT DRAW'!W52),"-")</f>
        <v>-</v>
      </c>
      <c r="X52" s="5" t="str">
        <f ca="1">IFERROR(('MTT DRAW'!X52)/('MTT WIN'!X52+'MTT DRAW'!X52),"-")</f>
        <v>-</v>
      </c>
      <c r="Y52" s="5" t="str">
        <f ca="1">IFERROR(('MTT DRAW'!Y52)/('MTT WIN'!Y52+'MTT DRAW'!Y52),"-")</f>
        <v>-</v>
      </c>
      <c r="Z52" s="5" t="str">
        <f ca="1">IFERROR(('MTT DRAW'!Z52)/('MTT WIN'!Z52+'MTT DRAW'!Z52),"-")</f>
        <v>-</v>
      </c>
      <c r="AA52" s="5" t="str">
        <f ca="1">IFERROR(('MTT DRAW'!AA52)/('MTT WIN'!AA52+'MTT DRAW'!AA52),"-")</f>
        <v>-</v>
      </c>
      <c r="AB52" s="5" t="str">
        <f ca="1">IFERROR(('MTT DRAW'!AB52)/('MTT WIN'!AB52+'MTT DRAW'!AB52),"-")</f>
        <v>-</v>
      </c>
      <c r="AC52" s="5" t="str">
        <f ca="1">IFERROR(('MTT DRAW'!AC52)/('MTT WIN'!AC52+'MTT DRAW'!AC52),"-")</f>
        <v>-</v>
      </c>
      <c r="AD52" s="5" t="str">
        <f ca="1">IFERROR(('MTT DRAW'!AD52)/('MTT WIN'!AD52+'MTT DRAW'!AD52),"-")</f>
        <v>-</v>
      </c>
      <c r="AE52" s="5" t="str">
        <f ca="1">IFERROR(('MTT DRAW'!AE52)/('MTT WIN'!AE52+'MTT DRAW'!AE52),"-")</f>
        <v>-</v>
      </c>
      <c r="AF52" s="5" t="str">
        <f ca="1">IFERROR(('MTT DRAW'!AF52)/('MTT WIN'!AF52+'MTT DRAW'!AF52),"-")</f>
        <v>-</v>
      </c>
      <c r="AG52" s="5" t="str">
        <f ca="1">IFERROR(('MTT DRAW'!AG52)/('MTT WIN'!AG52+'MTT DRAW'!AG52),"-")</f>
        <v>-</v>
      </c>
      <c r="AH52" s="5" t="str">
        <f ca="1">IFERROR(('MTT DRAW'!AH52)/('MTT WIN'!AH52+'MTT DRAW'!AH52),"-")</f>
        <v>-</v>
      </c>
      <c r="AI52" s="5" t="str">
        <f ca="1">IFERROR(('MTT DRAW'!AI52)/('MTT WIN'!AI52+'MTT DRAW'!AI52),"-")</f>
        <v>-</v>
      </c>
      <c r="AJ52" s="5" t="str">
        <f ca="1">IFERROR(('MTT DRAW'!AJ52)/('MTT WIN'!AJ52+'MTT DRAW'!AJ52),"-")</f>
        <v>-</v>
      </c>
      <c r="AK52" s="5" t="str">
        <f ca="1">IFERROR(('MTT DRAW'!AK52)/('MTT WIN'!AK52+'MTT DRAW'!AK52),"-")</f>
        <v>-</v>
      </c>
      <c r="AL52" s="5" t="str">
        <f ca="1">IFERROR(('MTT DRAW'!AL52)/('MTT WIN'!AL52+'MTT DRAW'!AL52),"-")</f>
        <v>-</v>
      </c>
      <c r="AM52" s="5" t="str">
        <f ca="1">IFERROR(('MTT DRAW'!AM52)/('MTT WIN'!AM52+'MTT DRAW'!AM52),"-")</f>
        <v>-</v>
      </c>
      <c r="AN52" s="5" t="str">
        <f ca="1">IFERROR(('MTT DRAW'!AN52)/('MTT WIN'!AN52+'MTT DRAW'!AN52),"-")</f>
        <v>-</v>
      </c>
      <c r="AO52" s="5" t="str">
        <f ca="1">IFERROR(('MTT DRAW'!AO52)/('MTT WIN'!AO52+'MTT DRAW'!AO52),"-")</f>
        <v>-</v>
      </c>
      <c r="AP52" s="5" t="str">
        <f ca="1">IFERROR(('MTT DRAW'!AP52)/('MTT WIN'!AP52+'MTT DRAW'!AP52),"-")</f>
        <v>-</v>
      </c>
      <c r="AQ52" s="5" t="str">
        <f ca="1">IFERROR(('MTT DRAW'!AQ52)/('MTT WIN'!AQ52+'MTT DRAW'!AQ52),"-")</f>
        <v>-</v>
      </c>
      <c r="AR52" s="5" t="str">
        <f ca="1">IFERROR(('MTT DRAW'!AR52)/('MTT WIN'!AR52+'MTT DRAW'!AR52),"-")</f>
        <v>-</v>
      </c>
      <c r="AS52" s="5" t="str">
        <f ca="1">IFERROR(('MTT DRAW'!AS52)/('MTT WIN'!AS52+'MTT DRAW'!AS52),"-")</f>
        <v>-</v>
      </c>
      <c r="AT52" s="5" t="str">
        <f ca="1">IFERROR(('MTT DRAW'!AT52)/('MTT WIN'!AT52+'MTT DRAW'!AT52),"-")</f>
        <v>-</v>
      </c>
      <c r="AU52" s="5" t="str">
        <f ca="1">IFERROR(('MTT DRAW'!AU52)/('MTT WIN'!AU52+'MTT DRAW'!AU52),"-")</f>
        <v>-</v>
      </c>
      <c r="AV52" s="5" t="str">
        <f ca="1">IFERROR(('MTT DRAW'!AV52)/('MTT WIN'!AV52+'MTT DRAW'!AV52),"-")</f>
        <v>-</v>
      </c>
      <c r="AW52" s="5" t="str">
        <f ca="1">IFERROR(('MTT DRAW'!AW52)/('MTT WIN'!AW52+'MTT DRAW'!AW52),"-")</f>
        <v>-</v>
      </c>
      <c r="AX52" s="5" t="str">
        <f ca="1">IFERROR(('MTT DRAW'!AX52)/('MTT WIN'!AX52+'MTT DRAW'!AX52),"-")</f>
        <v>-</v>
      </c>
      <c r="AY52" s="5" t="str">
        <f ca="1">IFERROR(('MTT DRAW'!AY52)/('MTT WIN'!AY52+'MTT DRAW'!AY52),"-")</f>
        <v>-</v>
      </c>
      <c r="AZ52" s="5" t="str">
        <f ca="1">IFERROR(('MTT DRAW'!AZ52)/('MTT WIN'!AZ52+'MTT DRAW'!AZ52),"-")</f>
        <v>-</v>
      </c>
      <c r="BA52" s="5" t="str">
        <f ca="1">IFERROR(('MTT DRAW'!BA52)/('MTT WIN'!BA52+'MTT DRAW'!BA52),"-")</f>
        <v>-</v>
      </c>
      <c r="BB52" s="5" t="str">
        <f ca="1">IFERROR(('MTT DRAW'!BB52)/('MTT WIN'!BB52+'MTT DRAW'!BB52),"-")</f>
        <v>-</v>
      </c>
      <c r="BC52" s="5" t="str">
        <f ca="1">IFERROR(('MTT DRAW'!BC52)/('MTT WIN'!BC52+'MTT DRAW'!BC52),"-")</f>
        <v>-</v>
      </c>
      <c r="BD52" s="5" t="str">
        <f ca="1">IFERROR(('MTT DRAW'!BD52)/('MTT WIN'!BD52+'MTT DRAW'!BD52),"-")</f>
        <v>-</v>
      </c>
      <c r="BE52" s="5" t="str">
        <f ca="1">IFERROR(('MTT DRAW'!BE52)/('MTT WIN'!BE52+'MTT DRAW'!BE52),"-")</f>
        <v>-</v>
      </c>
      <c r="BF52" s="5" t="str">
        <f ca="1">IFERROR(('MTT DRAW'!BF52)/('MTT WIN'!BF52+'MTT DRAW'!BF52),"-")</f>
        <v>-</v>
      </c>
    </row>
    <row r="53" spans="1:58" ht="55" customHeight="1" x14ac:dyDescent="0.3">
      <c r="A53" s="3" t="str">
        <f ca="1">MATCHUP_ABS!A53</f>
        <v>Dimir Affinity</v>
      </c>
      <c r="B53" s="5" t="str">
        <f ca="1">IFERROR(('MTT DRAW'!B53)/('MTT WIN'!B53+'MTT DRAW'!B53),"-")</f>
        <v>-</v>
      </c>
      <c r="C53" s="5" t="str">
        <f ca="1">IFERROR(('MTT DRAW'!C53)/('MTT WIN'!C53+'MTT DRAW'!C53),"-")</f>
        <v>-</v>
      </c>
      <c r="D53" s="5" t="str">
        <f ca="1">IFERROR(('MTT DRAW'!D53)/('MTT WIN'!D53+'MTT DRAW'!D53),"-")</f>
        <v>-</v>
      </c>
      <c r="E53" s="5" t="str">
        <f ca="1">IFERROR(('MTT DRAW'!E53)/('MTT WIN'!E53+'MTT DRAW'!E53),"-")</f>
        <v>-</v>
      </c>
      <c r="F53" s="5" t="str">
        <f ca="1">IFERROR(('MTT DRAW'!F53)/('MTT WIN'!F53+'MTT DRAW'!F53),"-")</f>
        <v>-</v>
      </c>
      <c r="G53" s="5" t="str">
        <f ca="1">IFERROR(('MTT DRAW'!G53)/('MTT WIN'!G53+'MTT DRAW'!G53),"-")</f>
        <v>-</v>
      </c>
      <c r="H53" s="5" t="str">
        <f ca="1">IFERROR(('MTT DRAW'!H53)/('MTT WIN'!H53+'MTT DRAW'!H53),"-")</f>
        <v>-</v>
      </c>
      <c r="I53" s="5" t="str">
        <f ca="1">IFERROR(('MTT DRAW'!I53)/('MTT WIN'!I53+'MTT DRAW'!I53),"-")</f>
        <v>-</v>
      </c>
      <c r="J53" s="5">
        <f ca="1">IFERROR(('MTT DRAW'!J53)/('MTT WIN'!J53+'MTT DRAW'!J53),"-")</f>
        <v>0</v>
      </c>
      <c r="K53" s="5" t="str">
        <f ca="1">IFERROR(('MTT DRAW'!K53)/('MTT WIN'!K53+'MTT DRAW'!K53),"-")</f>
        <v>-</v>
      </c>
      <c r="L53" s="5" t="str">
        <f ca="1">IFERROR(('MTT DRAW'!L53)/('MTT WIN'!L53+'MTT DRAW'!L53),"-")</f>
        <v>-</v>
      </c>
      <c r="M53" s="5" t="str">
        <f ca="1">IFERROR(('MTT DRAW'!M53)/('MTT WIN'!M53+'MTT DRAW'!M53),"-")</f>
        <v>-</v>
      </c>
      <c r="N53" s="5" t="str">
        <f ca="1">IFERROR(('MTT DRAW'!N53)/('MTT WIN'!N53+'MTT DRAW'!N53),"-")</f>
        <v>-</v>
      </c>
      <c r="O53" s="5">
        <f ca="1">IFERROR(('MTT DRAW'!O53)/('MTT WIN'!O53+'MTT DRAW'!O53),"-")</f>
        <v>1</v>
      </c>
      <c r="P53" s="5">
        <f ca="1">IFERROR(('MTT DRAW'!P53)/('MTT WIN'!P53+'MTT DRAW'!P53),"-")</f>
        <v>0</v>
      </c>
      <c r="Q53" s="5" t="str">
        <f ca="1">IFERROR(('MTT DRAW'!Q53)/('MTT WIN'!Q53+'MTT DRAW'!Q53),"-")</f>
        <v>-</v>
      </c>
      <c r="R53" s="5" t="str">
        <f ca="1">IFERROR(('MTT DRAW'!R53)/('MTT WIN'!R53+'MTT DRAW'!R53),"-")</f>
        <v>-</v>
      </c>
      <c r="S53" s="5" t="str">
        <f ca="1">IFERROR(('MTT DRAW'!S53)/('MTT WIN'!S53+'MTT DRAW'!S53),"-")</f>
        <v>-</v>
      </c>
      <c r="T53" s="5" t="str">
        <f ca="1">IFERROR(('MTT DRAW'!T53)/('MTT WIN'!T53+'MTT DRAW'!T53),"-")</f>
        <v>-</v>
      </c>
      <c r="U53" s="5" t="str">
        <f ca="1">IFERROR(('MTT DRAW'!U53)/('MTT WIN'!U53+'MTT DRAW'!U53),"-")</f>
        <v>-</v>
      </c>
      <c r="V53" s="5" t="str">
        <f ca="1">IFERROR(('MTT DRAW'!V53)/('MTT WIN'!V53+'MTT DRAW'!V53),"-")</f>
        <v>-</v>
      </c>
      <c r="W53" s="5" t="str">
        <f ca="1">IFERROR(('MTT DRAW'!W53)/('MTT WIN'!W53+'MTT DRAW'!W53),"-")</f>
        <v>-</v>
      </c>
      <c r="X53" s="5" t="str">
        <f ca="1">IFERROR(('MTT DRAW'!X53)/('MTT WIN'!X53+'MTT DRAW'!X53),"-")</f>
        <v>-</v>
      </c>
      <c r="Y53" s="5" t="str">
        <f ca="1">IFERROR(('MTT DRAW'!Y53)/('MTT WIN'!Y53+'MTT DRAW'!Y53),"-")</f>
        <v>-</v>
      </c>
      <c r="Z53" s="5" t="str">
        <f ca="1">IFERROR(('MTT DRAW'!Z53)/('MTT WIN'!Z53+'MTT DRAW'!Z53),"-")</f>
        <v>-</v>
      </c>
      <c r="AA53" s="5" t="str">
        <f ca="1">IFERROR(('MTT DRAW'!AA53)/('MTT WIN'!AA53+'MTT DRAW'!AA53),"-")</f>
        <v>-</v>
      </c>
      <c r="AB53" s="5" t="str">
        <f ca="1">IFERROR(('MTT DRAW'!AB53)/('MTT WIN'!AB53+'MTT DRAW'!AB53),"-")</f>
        <v>-</v>
      </c>
      <c r="AC53" s="5" t="str">
        <f ca="1">IFERROR(('MTT DRAW'!AC53)/('MTT WIN'!AC53+'MTT DRAW'!AC53),"-")</f>
        <v>-</v>
      </c>
      <c r="AD53" s="5" t="str">
        <f ca="1">IFERROR(('MTT DRAW'!AD53)/('MTT WIN'!AD53+'MTT DRAW'!AD53),"-")</f>
        <v>-</v>
      </c>
      <c r="AE53" s="5" t="str">
        <f ca="1">IFERROR(('MTT DRAW'!AE53)/('MTT WIN'!AE53+'MTT DRAW'!AE53),"-")</f>
        <v>-</v>
      </c>
      <c r="AF53" s="5" t="str">
        <f ca="1">IFERROR(('MTT DRAW'!AF53)/('MTT WIN'!AF53+'MTT DRAW'!AF53),"-")</f>
        <v>-</v>
      </c>
      <c r="AG53" s="5" t="str">
        <f ca="1">IFERROR(('MTT DRAW'!AG53)/('MTT WIN'!AG53+'MTT DRAW'!AG53),"-")</f>
        <v>-</v>
      </c>
      <c r="AH53" s="5" t="str">
        <f ca="1">IFERROR(('MTT DRAW'!AH53)/('MTT WIN'!AH53+'MTT DRAW'!AH53),"-")</f>
        <v>-</v>
      </c>
      <c r="AI53" s="5" t="str">
        <f ca="1">IFERROR(('MTT DRAW'!AI53)/('MTT WIN'!AI53+'MTT DRAW'!AI53),"-")</f>
        <v>-</v>
      </c>
      <c r="AJ53" s="5" t="str">
        <f ca="1">IFERROR(('MTT DRAW'!AJ53)/('MTT WIN'!AJ53+'MTT DRAW'!AJ53),"-")</f>
        <v>-</v>
      </c>
      <c r="AK53" s="5" t="str">
        <f ca="1">IFERROR(('MTT DRAW'!AK53)/('MTT WIN'!AK53+'MTT DRAW'!AK53),"-")</f>
        <v>-</v>
      </c>
      <c r="AL53" s="5" t="str">
        <f ca="1">IFERROR(('MTT DRAW'!AL53)/('MTT WIN'!AL53+'MTT DRAW'!AL53),"-")</f>
        <v>-</v>
      </c>
      <c r="AM53" s="5" t="str">
        <f ca="1">IFERROR(('MTT DRAW'!AM53)/('MTT WIN'!AM53+'MTT DRAW'!AM53),"-")</f>
        <v>-</v>
      </c>
      <c r="AN53" s="5" t="str">
        <f ca="1">IFERROR(('MTT DRAW'!AN53)/('MTT WIN'!AN53+'MTT DRAW'!AN53),"-")</f>
        <v>-</v>
      </c>
      <c r="AO53" s="5" t="str">
        <f ca="1">IFERROR(('MTT DRAW'!AO53)/('MTT WIN'!AO53+'MTT DRAW'!AO53),"-")</f>
        <v>-</v>
      </c>
      <c r="AP53" s="5" t="str">
        <f ca="1">IFERROR(('MTT DRAW'!AP53)/('MTT WIN'!AP53+'MTT DRAW'!AP53),"-")</f>
        <v>-</v>
      </c>
      <c r="AQ53" s="5" t="str">
        <f ca="1">IFERROR(('MTT DRAW'!AQ53)/('MTT WIN'!AQ53+'MTT DRAW'!AQ53),"-")</f>
        <v>-</v>
      </c>
      <c r="AR53" s="5" t="str">
        <f ca="1">IFERROR(('MTT DRAW'!AR53)/('MTT WIN'!AR53+'MTT DRAW'!AR53),"-")</f>
        <v>-</v>
      </c>
      <c r="AS53" s="5" t="str">
        <f ca="1">IFERROR(('MTT DRAW'!AS53)/('MTT WIN'!AS53+'MTT DRAW'!AS53),"-")</f>
        <v>-</v>
      </c>
      <c r="AT53" s="5" t="str">
        <f ca="1">IFERROR(('MTT DRAW'!AT53)/('MTT WIN'!AT53+'MTT DRAW'!AT53),"-")</f>
        <v>-</v>
      </c>
      <c r="AU53" s="5" t="str">
        <f ca="1">IFERROR(('MTT DRAW'!AU53)/('MTT WIN'!AU53+'MTT DRAW'!AU53),"-")</f>
        <v>-</v>
      </c>
      <c r="AV53" s="5" t="str">
        <f ca="1">IFERROR(('MTT DRAW'!AV53)/('MTT WIN'!AV53+'MTT DRAW'!AV53),"-")</f>
        <v>-</v>
      </c>
      <c r="AW53" s="5" t="str">
        <f ca="1">IFERROR(('MTT DRAW'!AW53)/('MTT WIN'!AW53+'MTT DRAW'!AW53),"-")</f>
        <v>-</v>
      </c>
      <c r="AX53" s="5" t="str">
        <f ca="1">IFERROR(('MTT DRAW'!AX53)/('MTT WIN'!AX53+'MTT DRAW'!AX53),"-")</f>
        <v>-</v>
      </c>
      <c r="AY53" s="5" t="str">
        <f ca="1">IFERROR(('MTT DRAW'!AY53)/('MTT WIN'!AY53+'MTT DRAW'!AY53),"-")</f>
        <v>-</v>
      </c>
      <c r="AZ53" s="5" t="str">
        <f ca="1">IFERROR(('MTT DRAW'!AZ53)/('MTT WIN'!AZ53+'MTT DRAW'!AZ53),"-")</f>
        <v>-</v>
      </c>
      <c r="BA53" s="5" t="str">
        <f ca="1">IFERROR(('MTT DRAW'!BA53)/('MTT WIN'!BA53+'MTT DRAW'!BA53),"-")</f>
        <v>-</v>
      </c>
      <c r="BB53" s="5" t="str">
        <f ca="1">IFERROR(('MTT DRAW'!BB53)/('MTT WIN'!BB53+'MTT DRAW'!BB53),"-")</f>
        <v>-</v>
      </c>
      <c r="BC53" s="5" t="str">
        <f ca="1">IFERROR(('MTT DRAW'!BC53)/('MTT WIN'!BC53+'MTT DRAW'!BC53),"-")</f>
        <v>-</v>
      </c>
      <c r="BD53" s="5" t="str">
        <f ca="1">IFERROR(('MTT DRAW'!BD53)/('MTT WIN'!BD53+'MTT DRAW'!BD53),"-")</f>
        <v>-</v>
      </c>
      <c r="BE53" s="5" t="str">
        <f ca="1">IFERROR(('MTT DRAW'!BE53)/('MTT WIN'!BE53+'MTT DRAW'!BE53),"-")</f>
        <v>-</v>
      </c>
      <c r="BF53" s="5" t="str">
        <f ca="1">IFERROR(('MTT DRAW'!BF53)/('MTT WIN'!BF53+'MTT DRAW'!BF53),"-")</f>
        <v>-</v>
      </c>
    </row>
    <row r="54" spans="1:58" ht="55" customHeight="1" x14ac:dyDescent="0.3">
      <c r="A54" s="3" t="str">
        <f ca="1">MATCHUP_ABS!A54</f>
        <v>Mono Red Old Style</v>
      </c>
      <c r="B54" s="5" t="str">
        <f ca="1">IFERROR(('MTT DRAW'!B54)/('MTT WIN'!B54+'MTT DRAW'!B54),"-")</f>
        <v>-</v>
      </c>
      <c r="C54" s="5" t="str">
        <f ca="1">IFERROR(('MTT DRAW'!C54)/('MTT WIN'!C54+'MTT DRAW'!C54),"-")</f>
        <v>-</v>
      </c>
      <c r="D54" s="5">
        <f ca="1">IFERROR(('MTT DRAW'!D54)/('MTT WIN'!D54+'MTT DRAW'!D54),"-")</f>
        <v>0</v>
      </c>
      <c r="E54" s="5" t="str">
        <f ca="1">IFERROR(('MTT DRAW'!E54)/('MTT WIN'!E54+'MTT DRAW'!E54),"-")</f>
        <v>-</v>
      </c>
      <c r="F54" s="5" t="str">
        <f ca="1">IFERROR(('MTT DRAW'!F54)/('MTT WIN'!F54+'MTT DRAW'!F54),"-")</f>
        <v>-</v>
      </c>
      <c r="G54" s="5" t="str">
        <f ca="1">IFERROR(('MTT DRAW'!G54)/('MTT WIN'!G54+'MTT DRAW'!G54),"-")</f>
        <v>-</v>
      </c>
      <c r="H54" s="5">
        <f ca="1">IFERROR(('MTT DRAW'!H54)/('MTT WIN'!H54+'MTT DRAW'!H54),"-")</f>
        <v>0</v>
      </c>
      <c r="I54" s="5" t="str">
        <f ca="1">IFERROR(('MTT DRAW'!I54)/('MTT WIN'!I54+'MTT DRAW'!I54),"-")</f>
        <v>-</v>
      </c>
      <c r="J54" s="5" t="str">
        <f ca="1">IFERROR(('MTT DRAW'!J54)/('MTT WIN'!J54+'MTT DRAW'!J54),"-")</f>
        <v>-</v>
      </c>
      <c r="K54" s="5" t="str">
        <f ca="1">IFERROR(('MTT DRAW'!K54)/('MTT WIN'!K54+'MTT DRAW'!K54),"-")</f>
        <v>-</v>
      </c>
      <c r="L54" s="5" t="str">
        <f ca="1">IFERROR(('MTT DRAW'!L54)/('MTT WIN'!L54+'MTT DRAW'!L54),"-")</f>
        <v>-</v>
      </c>
      <c r="M54" s="5" t="str">
        <f ca="1">IFERROR(('MTT DRAW'!M54)/('MTT WIN'!M54+'MTT DRAW'!M54),"-")</f>
        <v>-</v>
      </c>
      <c r="N54" s="5" t="str">
        <f ca="1">IFERROR(('MTT DRAW'!N54)/('MTT WIN'!N54+'MTT DRAW'!N54),"-")</f>
        <v>-</v>
      </c>
      <c r="O54" s="5" t="str">
        <f ca="1">IFERROR(('MTT DRAW'!O54)/('MTT WIN'!O54+'MTT DRAW'!O54),"-")</f>
        <v>-</v>
      </c>
      <c r="P54" s="5" t="str">
        <f ca="1">IFERROR(('MTT DRAW'!P54)/('MTT WIN'!P54+'MTT DRAW'!P54),"-")</f>
        <v>-</v>
      </c>
      <c r="Q54" s="5" t="str">
        <f ca="1">IFERROR(('MTT DRAW'!Q54)/('MTT WIN'!Q54+'MTT DRAW'!Q54),"-")</f>
        <v>-</v>
      </c>
      <c r="R54" s="5" t="str">
        <f ca="1">IFERROR(('MTT DRAW'!R54)/('MTT WIN'!R54+'MTT DRAW'!R54),"-")</f>
        <v>-</v>
      </c>
      <c r="S54" s="5" t="str">
        <f ca="1">IFERROR(('MTT DRAW'!S54)/('MTT WIN'!S54+'MTT DRAW'!S54),"-")</f>
        <v>-</v>
      </c>
      <c r="T54" s="5" t="str">
        <f ca="1">IFERROR(('MTT DRAW'!T54)/('MTT WIN'!T54+'MTT DRAW'!T54),"-")</f>
        <v>-</v>
      </c>
      <c r="U54" s="5" t="str">
        <f ca="1">IFERROR(('MTT DRAW'!U54)/('MTT WIN'!U54+'MTT DRAW'!U54),"-")</f>
        <v>-</v>
      </c>
      <c r="V54" s="5" t="str">
        <f ca="1">IFERROR(('MTT DRAW'!V54)/('MTT WIN'!V54+'MTT DRAW'!V54),"-")</f>
        <v>-</v>
      </c>
      <c r="W54" s="5" t="str">
        <f ca="1">IFERROR(('MTT DRAW'!W54)/('MTT WIN'!W54+'MTT DRAW'!W54),"-")</f>
        <v>-</v>
      </c>
      <c r="X54" s="5" t="str">
        <f ca="1">IFERROR(('MTT DRAW'!X54)/('MTT WIN'!X54+'MTT DRAW'!X54),"-")</f>
        <v>-</v>
      </c>
      <c r="Y54" s="5" t="str">
        <f ca="1">IFERROR(('MTT DRAW'!Y54)/('MTT WIN'!Y54+'MTT DRAW'!Y54),"-")</f>
        <v>-</v>
      </c>
      <c r="Z54" s="5" t="str">
        <f ca="1">IFERROR(('MTT DRAW'!Z54)/('MTT WIN'!Z54+'MTT DRAW'!Z54),"-")</f>
        <v>-</v>
      </c>
      <c r="AA54" s="5" t="str">
        <f ca="1">IFERROR(('MTT DRAW'!AA54)/('MTT WIN'!AA54+'MTT DRAW'!AA54),"-")</f>
        <v>-</v>
      </c>
      <c r="AB54" s="5" t="str">
        <f ca="1">IFERROR(('MTT DRAW'!AB54)/('MTT WIN'!AB54+'MTT DRAW'!AB54),"-")</f>
        <v>-</v>
      </c>
      <c r="AC54" s="5" t="str">
        <f ca="1">IFERROR(('MTT DRAW'!AC54)/('MTT WIN'!AC54+'MTT DRAW'!AC54),"-")</f>
        <v>-</v>
      </c>
      <c r="AD54" s="5" t="str">
        <f ca="1">IFERROR(('MTT DRAW'!AD54)/('MTT WIN'!AD54+'MTT DRAW'!AD54),"-")</f>
        <v>-</v>
      </c>
      <c r="AE54" s="5" t="str">
        <f ca="1">IFERROR(('MTT DRAW'!AE54)/('MTT WIN'!AE54+'MTT DRAW'!AE54),"-")</f>
        <v>-</v>
      </c>
      <c r="AF54" s="5" t="str">
        <f ca="1">IFERROR(('MTT DRAW'!AF54)/('MTT WIN'!AF54+'MTT DRAW'!AF54),"-")</f>
        <v>-</v>
      </c>
      <c r="AG54" s="5" t="str">
        <f ca="1">IFERROR(('MTT DRAW'!AG54)/('MTT WIN'!AG54+'MTT DRAW'!AG54),"-")</f>
        <v>-</v>
      </c>
      <c r="AH54" s="5" t="str">
        <f ca="1">IFERROR(('MTT DRAW'!AH54)/('MTT WIN'!AH54+'MTT DRAW'!AH54),"-")</f>
        <v>-</v>
      </c>
      <c r="AI54" s="5" t="str">
        <f ca="1">IFERROR(('MTT DRAW'!AI54)/('MTT WIN'!AI54+'MTT DRAW'!AI54),"-")</f>
        <v>-</v>
      </c>
      <c r="AJ54" s="5" t="str">
        <f ca="1">IFERROR(('MTT DRAW'!AJ54)/('MTT WIN'!AJ54+'MTT DRAW'!AJ54),"-")</f>
        <v>-</v>
      </c>
      <c r="AK54" s="5" t="str">
        <f ca="1">IFERROR(('MTT DRAW'!AK54)/('MTT WIN'!AK54+'MTT DRAW'!AK54),"-")</f>
        <v>-</v>
      </c>
      <c r="AL54" s="5" t="str">
        <f ca="1">IFERROR(('MTT DRAW'!AL54)/('MTT WIN'!AL54+'MTT DRAW'!AL54),"-")</f>
        <v>-</v>
      </c>
      <c r="AM54" s="5" t="str">
        <f ca="1">IFERROR(('MTT DRAW'!AM54)/('MTT WIN'!AM54+'MTT DRAW'!AM54),"-")</f>
        <v>-</v>
      </c>
      <c r="AN54" s="5" t="str">
        <f ca="1">IFERROR(('MTT DRAW'!AN54)/('MTT WIN'!AN54+'MTT DRAW'!AN54),"-")</f>
        <v>-</v>
      </c>
      <c r="AO54" s="5" t="str">
        <f ca="1">IFERROR(('MTT DRAW'!AO54)/('MTT WIN'!AO54+'MTT DRAW'!AO54),"-")</f>
        <v>-</v>
      </c>
      <c r="AP54" s="5" t="str">
        <f ca="1">IFERROR(('MTT DRAW'!AP54)/('MTT WIN'!AP54+'MTT DRAW'!AP54),"-")</f>
        <v>-</v>
      </c>
      <c r="AQ54" s="5" t="str">
        <f ca="1">IFERROR(('MTT DRAW'!AQ54)/('MTT WIN'!AQ54+'MTT DRAW'!AQ54),"-")</f>
        <v>-</v>
      </c>
      <c r="AR54" s="5" t="str">
        <f ca="1">IFERROR(('MTT DRAW'!AR54)/('MTT WIN'!AR54+'MTT DRAW'!AR54),"-")</f>
        <v>-</v>
      </c>
      <c r="AS54" s="5" t="str">
        <f ca="1">IFERROR(('MTT DRAW'!AS54)/('MTT WIN'!AS54+'MTT DRAW'!AS54),"-")</f>
        <v>-</v>
      </c>
      <c r="AT54" s="5" t="str">
        <f ca="1">IFERROR(('MTT DRAW'!AT54)/('MTT WIN'!AT54+'MTT DRAW'!AT54),"-")</f>
        <v>-</v>
      </c>
      <c r="AU54" s="5" t="str">
        <f ca="1">IFERROR(('MTT DRAW'!AU54)/('MTT WIN'!AU54+'MTT DRAW'!AU54),"-")</f>
        <v>-</v>
      </c>
      <c r="AV54" s="5" t="str">
        <f ca="1">IFERROR(('MTT DRAW'!AV54)/('MTT WIN'!AV54+'MTT DRAW'!AV54),"-")</f>
        <v>-</v>
      </c>
      <c r="AW54" s="5" t="str">
        <f ca="1">IFERROR(('MTT DRAW'!AW54)/('MTT WIN'!AW54+'MTT DRAW'!AW54),"-")</f>
        <v>-</v>
      </c>
      <c r="AX54" s="5" t="str">
        <f ca="1">IFERROR(('MTT DRAW'!AX54)/('MTT WIN'!AX54+'MTT DRAW'!AX54),"-")</f>
        <v>-</v>
      </c>
      <c r="AY54" s="5" t="str">
        <f ca="1">IFERROR(('MTT DRAW'!AY54)/('MTT WIN'!AY54+'MTT DRAW'!AY54),"-")</f>
        <v>-</v>
      </c>
      <c r="AZ54" s="5" t="str">
        <f ca="1">IFERROR(('MTT DRAW'!AZ54)/('MTT WIN'!AZ54+'MTT DRAW'!AZ54),"-")</f>
        <v>-</v>
      </c>
      <c r="BA54" s="5" t="str">
        <f ca="1">IFERROR(('MTT DRAW'!BA54)/('MTT WIN'!BA54+'MTT DRAW'!BA54),"-")</f>
        <v>-</v>
      </c>
      <c r="BB54" s="5" t="str">
        <f ca="1">IFERROR(('MTT DRAW'!BB54)/('MTT WIN'!BB54+'MTT DRAW'!BB54),"-")</f>
        <v>-</v>
      </c>
      <c r="BC54" s="5" t="str">
        <f ca="1">IFERROR(('MTT DRAW'!BC54)/('MTT WIN'!BC54+'MTT DRAW'!BC54),"-")</f>
        <v>-</v>
      </c>
      <c r="BD54" s="5" t="str">
        <f ca="1">IFERROR(('MTT DRAW'!BD54)/('MTT WIN'!BD54+'MTT DRAW'!BD54),"-")</f>
        <v>-</v>
      </c>
      <c r="BE54" s="5" t="str">
        <f ca="1">IFERROR(('MTT DRAW'!BE54)/('MTT WIN'!BE54+'MTT DRAW'!BE54),"-")</f>
        <v>-</v>
      </c>
      <c r="BF54" s="5" t="str">
        <f ca="1">IFERROR(('MTT DRAW'!BF54)/('MTT WIN'!BF54+'MTT DRAW'!BF54),"-")</f>
        <v>-</v>
      </c>
    </row>
    <row r="55" spans="1:58" ht="55" customHeight="1" x14ac:dyDescent="0.3">
      <c r="A55" s="3" t="str">
        <f ca="1">MATCHUP_ABS!A55</f>
        <v>Goblin Combo</v>
      </c>
      <c r="B55" s="5" t="str">
        <f ca="1">IFERROR(('MTT DRAW'!B55)/('MTT WIN'!B55+'MTT DRAW'!B55),"-")</f>
        <v>-</v>
      </c>
      <c r="C55" s="5" t="str">
        <f ca="1">IFERROR(('MTT DRAW'!C55)/('MTT WIN'!C55+'MTT DRAW'!C55),"-")</f>
        <v>-</v>
      </c>
      <c r="D55" s="5" t="str">
        <f ca="1">IFERROR(('MTT DRAW'!D55)/('MTT WIN'!D55+'MTT DRAW'!D55),"-")</f>
        <v>-</v>
      </c>
      <c r="E55" s="5" t="str">
        <f ca="1">IFERROR(('MTT DRAW'!E55)/('MTT WIN'!E55+'MTT DRAW'!E55),"-")</f>
        <v>-</v>
      </c>
      <c r="F55" s="5" t="str">
        <f ca="1">IFERROR(('MTT DRAW'!F55)/('MTT WIN'!F55+'MTT DRAW'!F55),"-")</f>
        <v>-</v>
      </c>
      <c r="G55" s="5" t="str">
        <f ca="1">IFERROR(('MTT DRAW'!G55)/('MTT WIN'!G55+'MTT DRAW'!G55),"-")</f>
        <v>-</v>
      </c>
      <c r="H55" s="5" t="str">
        <f ca="1">IFERROR(('MTT DRAW'!H55)/('MTT WIN'!H55+'MTT DRAW'!H55),"-")</f>
        <v>-</v>
      </c>
      <c r="I55" s="5" t="str">
        <f ca="1">IFERROR(('MTT DRAW'!I55)/('MTT WIN'!I55+'MTT DRAW'!I55),"-")</f>
        <v>-</v>
      </c>
      <c r="J55" s="5" t="str">
        <f ca="1">IFERROR(('MTT DRAW'!J55)/('MTT WIN'!J55+'MTT DRAW'!J55),"-")</f>
        <v>-</v>
      </c>
      <c r="K55" s="5" t="str">
        <f ca="1">IFERROR(('MTT DRAW'!K55)/('MTT WIN'!K55+'MTT DRAW'!K55),"-")</f>
        <v>-</v>
      </c>
      <c r="L55" s="5">
        <f ca="1">IFERROR(('MTT DRAW'!L55)/('MTT WIN'!L55+'MTT DRAW'!L55),"-")</f>
        <v>0</v>
      </c>
      <c r="M55" s="5" t="str">
        <f ca="1">IFERROR(('MTT DRAW'!M55)/('MTT WIN'!M55+'MTT DRAW'!M55),"-")</f>
        <v>-</v>
      </c>
      <c r="N55" s="5" t="str">
        <f ca="1">IFERROR(('MTT DRAW'!N55)/('MTT WIN'!N55+'MTT DRAW'!N55),"-")</f>
        <v>-</v>
      </c>
      <c r="O55" s="5" t="str">
        <f ca="1">IFERROR(('MTT DRAW'!O55)/('MTT WIN'!O55+'MTT DRAW'!O55),"-")</f>
        <v>-</v>
      </c>
      <c r="P55" s="5" t="str">
        <f ca="1">IFERROR(('MTT DRAW'!P55)/('MTT WIN'!P55+'MTT DRAW'!P55),"-")</f>
        <v>-</v>
      </c>
      <c r="Q55" s="5" t="str">
        <f ca="1">IFERROR(('MTT DRAW'!Q55)/('MTT WIN'!Q55+'MTT DRAW'!Q55),"-")</f>
        <v>-</v>
      </c>
      <c r="R55" s="5" t="str">
        <f ca="1">IFERROR(('MTT DRAW'!R55)/('MTT WIN'!R55+'MTT DRAW'!R55),"-")</f>
        <v>-</v>
      </c>
      <c r="S55" s="5" t="str">
        <f ca="1">IFERROR(('MTT DRAW'!S55)/('MTT WIN'!S55+'MTT DRAW'!S55),"-")</f>
        <v>-</v>
      </c>
      <c r="T55" s="5" t="str">
        <f ca="1">IFERROR(('MTT DRAW'!T55)/('MTT WIN'!T55+'MTT DRAW'!T55),"-")</f>
        <v>-</v>
      </c>
      <c r="U55" s="5" t="str">
        <f ca="1">IFERROR(('MTT DRAW'!U55)/('MTT WIN'!U55+'MTT DRAW'!U55),"-")</f>
        <v>-</v>
      </c>
      <c r="V55" s="5" t="str">
        <f ca="1">IFERROR(('MTT DRAW'!V55)/('MTT WIN'!V55+'MTT DRAW'!V55),"-")</f>
        <v>-</v>
      </c>
      <c r="W55" s="5" t="str">
        <f ca="1">IFERROR(('MTT DRAW'!W55)/('MTT WIN'!W55+'MTT DRAW'!W55),"-")</f>
        <v>-</v>
      </c>
      <c r="X55" s="5" t="str">
        <f ca="1">IFERROR(('MTT DRAW'!X55)/('MTT WIN'!X55+'MTT DRAW'!X55),"-")</f>
        <v>-</v>
      </c>
      <c r="Y55" s="5" t="str">
        <f ca="1">IFERROR(('MTT DRAW'!Y55)/('MTT WIN'!Y55+'MTT DRAW'!Y55),"-")</f>
        <v>-</v>
      </c>
      <c r="Z55" s="5" t="str">
        <f ca="1">IFERROR(('MTT DRAW'!Z55)/('MTT WIN'!Z55+'MTT DRAW'!Z55),"-")</f>
        <v>-</v>
      </c>
      <c r="AA55" s="5" t="str">
        <f ca="1">IFERROR(('MTT DRAW'!AA55)/('MTT WIN'!AA55+'MTT DRAW'!AA55),"-")</f>
        <v>-</v>
      </c>
      <c r="AB55" s="5" t="str">
        <f ca="1">IFERROR(('MTT DRAW'!AB55)/('MTT WIN'!AB55+'MTT DRAW'!AB55),"-")</f>
        <v>-</v>
      </c>
      <c r="AC55" s="5" t="str">
        <f ca="1">IFERROR(('MTT DRAW'!AC55)/('MTT WIN'!AC55+'MTT DRAW'!AC55),"-")</f>
        <v>-</v>
      </c>
      <c r="AD55" s="5" t="str">
        <f ca="1">IFERROR(('MTT DRAW'!AD55)/('MTT WIN'!AD55+'MTT DRAW'!AD55),"-")</f>
        <v>-</v>
      </c>
      <c r="AE55" s="5" t="str">
        <f ca="1">IFERROR(('MTT DRAW'!AE55)/('MTT WIN'!AE55+'MTT DRAW'!AE55),"-")</f>
        <v>-</v>
      </c>
      <c r="AF55" s="5" t="str">
        <f ca="1">IFERROR(('MTT DRAW'!AF55)/('MTT WIN'!AF55+'MTT DRAW'!AF55),"-")</f>
        <v>-</v>
      </c>
      <c r="AG55" s="5" t="str">
        <f ca="1">IFERROR(('MTT DRAW'!AG55)/('MTT WIN'!AG55+'MTT DRAW'!AG55),"-")</f>
        <v>-</v>
      </c>
      <c r="AH55" s="5" t="str">
        <f ca="1">IFERROR(('MTT DRAW'!AH55)/('MTT WIN'!AH55+'MTT DRAW'!AH55),"-")</f>
        <v>-</v>
      </c>
      <c r="AI55" s="5" t="str">
        <f ca="1">IFERROR(('MTT DRAW'!AI55)/('MTT WIN'!AI55+'MTT DRAW'!AI55),"-")</f>
        <v>-</v>
      </c>
      <c r="AJ55" s="5" t="str">
        <f ca="1">IFERROR(('MTT DRAW'!AJ55)/('MTT WIN'!AJ55+'MTT DRAW'!AJ55),"-")</f>
        <v>-</v>
      </c>
      <c r="AK55" s="5" t="str">
        <f ca="1">IFERROR(('MTT DRAW'!AK55)/('MTT WIN'!AK55+'MTT DRAW'!AK55),"-")</f>
        <v>-</v>
      </c>
      <c r="AL55" s="5" t="str">
        <f ca="1">IFERROR(('MTT DRAW'!AL55)/('MTT WIN'!AL55+'MTT DRAW'!AL55),"-")</f>
        <v>-</v>
      </c>
      <c r="AM55" s="5" t="str">
        <f ca="1">IFERROR(('MTT DRAW'!AM55)/('MTT WIN'!AM55+'MTT DRAW'!AM55),"-")</f>
        <v>-</v>
      </c>
      <c r="AN55" s="5" t="str">
        <f ca="1">IFERROR(('MTT DRAW'!AN55)/('MTT WIN'!AN55+'MTT DRAW'!AN55),"-")</f>
        <v>-</v>
      </c>
      <c r="AO55" s="5" t="str">
        <f ca="1">IFERROR(('MTT DRAW'!AO55)/('MTT WIN'!AO55+'MTT DRAW'!AO55),"-")</f>
        <v>-</v>
      </c>
      <c r="AP55" s="5" t="str">
        <f ca="1">IFERROR(('MTT DRAW'!AP55)/('MTT WIN'!AP55+'MTT DRAW'!AP55),"-")</f>
        <v>-</v>
      </c>
      <c r="AQ55" s="5" t="str">
        <f ca="1">IFERROR(('MTT DRAW'!AQ55)/('MTT WIN'!AQ55+'MTT DRAW'!AQ55),"-")</f>
        <v>-</v>
      </c>
      <c r="AR55" s="5" t="str">
        <f ca="1">IFERROR(('MTT DRAW'!AR55)/('MTT WIN'!AR55+'MTT DRAW'!AR55),"-")</f>
        <v>-</v>
      </c>
      <c r="AS55" s="5" t="str">
        <f ca="1">IFERROR(('MTT DRAW'!AS55)/('MTT WIN'!AS55+'MTT DRAW'!AS55),"-")</f>
        <v>-</v>
      </c>
      <c r="AT55" s="5" t="str">
        <f ca="1">IFERROR(('MTT DRAW'!AT55)/('MTT WIN'!AT55+'MTT DRAW'!AT55),"-")</f>
        <v>-</v>
      </c>
      <c r="AU55" s="5" t="str">
        <f ca="1">IFERROR(('MTT DRAW'!AU55)/('MTT WIN'!AU55+'MTT DRAW'!AU55),"-")</f>
        <v>-</v>
      </c>
      <c r="AV55" s="5" t="str">
        <f ca="1">IFERROR(('MTT DRAW'!AV55)/('MTT WIN'!AV55+'MTT DRAW'!AV55),"-")</f>
        <v>-</v>
      </c>
      <c r="AW55" s="5" t="str">
        <f ca="1">IFERROR(('MTT DRAW'!AW55)/('MTT WIN'!AW55+'MTT DRAW'!AW55),"-")</f>
        <v>-</v>
      </c>
      <c r="AX55" s="5" t="str">
        <f ca="1">IFERROR(('MTT DRAW'!AX55)/('MTT WIN'!AX55+'MTT DRAW'!AX55),"-")</f>
        <v>-</v>
      </c>
      <c r="AY55" s="5" t="str">
        <f ca="1">IFERROR(('MTT DRAW'!AY55)/('MTT WIN'!AY55+'MTT DRAW'!AY55),"-")</f>
        <v>-</v>
      </c>
      <c r="AZ55" s="5" t="str">
        <f ca="1">IFERROR(('MTT DRAW'!AZ55)/('MTT WIN'!AZ55+'MTT DRAW'!AZ55),"-")</f>
        <v>-</v>
      </c>
      <c r="BA55" s="5" t="str">
        <f ca="1">IFERROR(('MTT DRAW'!BA55)/('MTT WIN'!BA55+'MTT DRAW'!BA55),"-")</f>
        <v>-</v>
      </c>
      <c r="BB55" s="5" t="str">
        <f ca="1">IFERROR(('MTT DRAW'!BB55)/('MTT WIN'!BB55+'MTT DRAW'!BB55),"-")</f>
        <v>-</v>
      </c>
      <c r="BC55" s="5" t="str">
        <f ca="1">IFERROR(('MTT DRAW'!BC55)/('MTT WIN'!BC55+'MTT DRAW'!BC55),"-")</f>
        <v>-</v>
      </c>
      <c r="BD55" s="5" t="str">
        <f ca="1">IFERROR(('MTT DRAW'!BD55)/('MTT WIN'!BD55+'MTT DRAW'!BD55),"-")</f>
        <v>-</v>
      </c>
      <c r="BE55" s="5">
        <f ca="1">IFERROR(('MTT DRAW'!BE55)/('MTT WIN'!BE55+'MTT DRAW'!BE55),"-")</f>
        <v>0</v>
      </c>
      <c r="BF55" s="5" t="str">
        <f ca="1">IFERROR(('MTT DRAW'!BF55)/('MTT WIN'!BF55+'MTT DRAW'!BF55),"-")</f>
        <v>-</v>
      </c>
    </row>
    <row r="56" spans="1:58" ht="55" customHeight="1" x14ac:dyDescent="0.3">
      <c r="A56" s="3" t="str">
        <f ca="1">MATCHUP_ABS!A56</f>
        <v>Izzet Faeries</v>
      </c>
      <c r="B56" s="5">
        <f ca="1">IFERROR(('MTT DRAW'!B56)/('MTT WIN'!B56+'MTT DRAW'!B56),"-")</f>
        <v>0</v>
      </c>
      <c r="C56" s="5">
        <f ca="1">IFERROR(('MTT DRAW'!C56)/('MTT WIN'!C56+'MTT DRAW'!C56),"-")</f>
        <v>0</v>
      </c>
      <c r="D56" s="5">
        <f ca="1">IFERROR(('MTT DRAW'!D56)/('MTT WIN'!D56+'MTT DRAW'!D56),"-")</f>
        <v>0</v>
      </c>
      <c r="E56" s="5" t="str">
        <f ca="1">IFERROR(('MTT DRAW'!E56)/('MTT WIN'!E56+'MTT DRAW'!E56),"-")</f>
        <v>-</v>
      </c>
      <c r="F56" s="5">
        <f ca="1">IFERROR(('MTT DRAW'!F56)/('MTT WIN'!F56+'MTT DRAW'!F56),"-")</f>
        <v>0</v>
      </c>
      <c r="G56" s="5" t="str">
        <f ca="1">IFERROR(('MTT DRAW'!G56)/('MTT WIN'!G56+'MTT DRAW'!G56),"-")</f>
        <v>-</v>
      </c>
      <c r="H56" s="5">
        <f ca="1">IFERROR(('MTT DRAW'!H56)/('MTT WIN'!H56+'MTT DRAW'!H56),"-")</f>
        <v>0</v>
      </c>
      <c r="I56" s="5">
        <f ca="1">IFERROR(('MTT DRAW'!I56)/('MTT WIN'!I56+'MTT DRAW'!I56),"-")</f>
        <v>0</v>
      </c>
      <c r="J56" s="5">
        <f ca="1">IFERROR(('MTT DRAW'!J56)/('MTT WIN'!J56+'MTT DRAW'!J56),"-")</f>
        <v>0</v>
      </c>
      <c r="K56" s="5">
        <f ca="1">IFERROR(('MTT DRAW'!K56)/('MTT WIN'!K56+'MTT DRAW'!K56),"-")</f>
        <v>0</v>
      </c>
      <c r="L56" s="5" t="str">
        <f ca="1">IFERROR(('MTT DRAW'!L56)/('MTT WIN'!L56+'MTT DRAW'!L56),"-")</f>
        <v>-</v>
      </c>
      <c r="M56" s="5" t="str">
        <f ca="1">IFERROR(('MTT DRAW'!M56)/('MTT WIN'!M56+'MTT DRAW'!M56),"-")</f>
        <v>-</v>
      </c>
      <c r="N56" s="5" t="str">
        <f ca="1">IFERROR(('MTT DRAW'!N56)/('MTT WIN'!N56+'MTT DRAW'!N56),"-")</f>
        <v>-</v>
      </c>
      <c r="O56" s="5" t="str">
        <f ca="1">IFERROR(('MTT DRAW'!O56)/('MTT WIN'!O56+'MTT DRAW'!O56),"-")</f>
        <v>-</v>
      </c>
      <c r="P56" s="5" t="str">
        <f ca="1">IFERROR(('MTT DRAW'!P56)/('MTT WIN'!P56+'MTT DRAW'!P56),"-")</f>
        <v>-</v>
      </c>
      <c r="Q56" s="5" t="str">
        <f ca="1">IFERROR(('MTT DRAW'!Q56)/('MTT WIN'!Q56+'MTT DRAW'!Q56),"-")</f>
        <v>-</v>
      </c>
      <c r="R56" s="5" t="str">
        <f ca="1">IFERROR(('MTT DRAW'!R56)/('MTT WIN'!R56+'MTT DRAW'!R56),"-")</f>
        <v>-</v>
      </c>
      <c r="S56" s="5">
        <f ca="1">IFERROR(('MTT DRAW'!S56)/('MTT WIN'!S56+'MTT DRAW'!S56),"-")</f>
        <v>0</v>
      </c>
      <c r="T56" s="5" t="str">
        <f ca="1">IFERROR(('MTT DRAW'!T56)/('MTT WIN'!T56+'MTT DRAW'!T56),"-")</f>
        <v>-</v>
      </c>
      <c r="U56" s="5" t="str">
        <f ca="1">IFERROR(('MTT DRAW'!U56)/('MTT WIN'!U56+'MTT DRAW'!U56),"-")</f>
        <v>-</v>
      </c>
      <c r="V56" s="5" t="str">
        <f ca="1">IFERROR(('MTT DRAW'!V56)/('MTT WIN'!V56+'MTT DRAW'!V56),"-")</f>
        <v>-</v>
      </c>
      <c r="W56" s="5" t="str">
        <f ca="1">IFERROR(('MTT DRAW'!W56)/('MTT WIN'!W56+'MTT DRAW'!W56),"-")</f>
        <v>-</v>
      </c>
      <c r="X56" s="5" t="str">
        <f ca="1">IFERROR(('MTT DRAW'!X56)/('MTT WIN'!X56+'MTT DRAW'!X56),"-")</f>
        <v>-</v>
      </c>
      <c r="Y56" s="5" t="str">
        <f ca="1">IFERROR(('MTT DRAW'!Y56)/('MTT WIN'!Y56+'MTT DRAW'!Y56),"-")</f>
        <v>-</v>
      </c>
      <c r="Z56" s="5" t="str">
        <f ca="1">IFERROR(('MTT DRAW'!Z56)/('MTT WIN'!Z56+'MTT DRAW'!Z56),"-")</f>
        <v>-</v>
      </c>
      <c r="AA56" s="5" t="str">
        <f ca="1">IFERROR(('MTT DRAW'!AA56)/('MTT WIN'!AA56+'MTT DRAW'!AA56),"-")</f>
        <v>-</v>
      </c>
      <c r="AB56" s="5" t="str">
        <f ca="1">IFERROR(('MTT DRAW'!AB56)/('MTT WIN'!AB56+'MTT DRAW'!AB56),"-")</f>
        <v>-</v>
      </c>
      <c r="AC56" s="5" t="str">
        <f ca="1">IFERROR(('MTT DRAW'!AC56)/('MTT WIN'!AC56+'MTT DRAW'!AC56),"-")</f>
        <v>-</v>
      </c>
      <c r="AD56" s="5" t="str">
        <f ca="1">IFERROR(('MTT DRAW'!AD56)/('MTT WIN'!AD56+'MTT DRAW'!AD56),"-")</f>
        <v>-</v>
      </c>
      <c r="AE56" s="5" t="str">
        <f ca="1">IFERROR(('MTT DRAW'!AE56)/('MTT WIN'!AE56+'MTT DRAW'!AE56),"-")</f>
        <v>-</v>
      </c>
      <c r="AF56" s="5" t="str">
        <f ca="1">IFERROR(('MTT DRAW'!AF56)/('MTT WIN'!AF56+'MTT DRAW'!AF56),"-")</f>
        <v>-</v>
      </c>
      <c r="AG56" s="5" t="str">
        <f ca="1">IFERROR(('MTT DRAW'!AG56)/('MTT WIN'!AG56+'MTT DRAW'!AG56),"-")</f>
        <v>-</v>
      </c>
      <c r="AH56" s="5" t="str">
        <f ca="1">IFERROR(('MTT DRAW'!AH56)/('MTT WIN'!AH56+'MTT DRAW'!AH56),"-")</f>
        <v>-</v>
      </c>
      <c r="AI56" s="5" t="str">
        <f ca="1">IFERROR(('MTT DRAW'!AI56)/('MTT WIN'!AI56+'MTT DRAW'!AI56),"-")</f>
        <v>-</v>
      </c>
      <c r="AJ56" s="5" t="str">
        <f ca="1">IFERROR(('MTT DRAW'!AJ56)/('MTT WIN'!AJ56+'MTT DRAW'!AJ56),"-")</f>
        <v>-</v>
      </c>
      <c r="AK56" s="5" t="str">
        <f ca="1">IFERROR(('MTT DRAW'!AK56)/('MTT WIN'!AK56+'MTT DRAW'!AK56),"-")</f>
        <v>-</v>
      </c>
      <c r="AL56" s="5" t="str">
        <f ca="1">IFERROR(('MTT DRAW'!AL56)/('MTT WIN'!AL56+'MTT DRAW'!AL56),"-")</f>
        <v>-</v>
      </c>
      <c r="AM56" s="5" t="str">
        <f ca="1">IFERROR(('MTT DRAW'!AM56)/('MTT WIN'!AM56+'MTT DRAW'!AM56),"-")</f>
        <v>-</v>
      </c>
      <c r="AN56" s="5" t="str">
        <f ca="1">IFERROR(('MTT DRAW'!AN56)/('MTT WIN'!AN56+'MTT DRAW'!AN56),"-")</f>
        <v>-</v>
      </c>
      <c r="AO56" s="5" t="str">
        <f ca="1">IFERROR(('MTT DRAW'!AO56)/('MTT WIN'!AO56+'MTT DRAW'!AO56),"-")</f>
        <v>-</v>
      </c>
      <c r="AP56" s="5" t="str">
        <f ca="1">IFERROR(('MTT DRAW'!AP56)/('MTT WIN'!AP56+'MTT DRAW'!AP56),"-")</f>
        <v>-</v>
      </c>
      <c r="AQ56" s="5" t="str">
        <f ca="1">IFERROR(('MTT DRAW'!AQ56)/('MTT WIN'!AQ56+'MTT DRAW'!AQ56),"-")</f>
        <v>-</v>
      </c>
      <c r="AR56" s="5" t="str">
        <f ca="1">IFERROR(('MTT DRAW'!AR56)/('MTT WIN'!AR56+'MTT DRAW'!AR56),"-")</f>
        <v>-</v>
      </c>
      <c r="AS56" s="5" t="str">
        <f ca="1">IFERROR(('MTT DRAW'!AS56)/('MTT WIN'!AS56+'MTT DRAW'!AS56),"-")</f>
        <v>-</v>
      </c>
      <c r="AT56" s="5" t="str">
        <f ca="1">IFERROR(('MTT DRAW'!AT56)/('MTT WIN'!AT56+'MTT DRAW'!AT56),"-")</f>
        <v>-</v>
      </c>
      <c r="AU56" s="5" t="str">
        <f ca="1">IFERROR(('MTT DRAW'!AU56)/('MTT WIN'!AU56+'MTT DRAW'!AU56),"-")</f>
        <v>-</v>
      </c>
      <c r="AV56" s="5" t="str">
        <f ca="1">IFERROR(('MTT DRAW'!AV56)/('MTT WIN'!AV56+'MTT DRAW'!AV56),"-")</f>
        <v>-</v>
      </c>
      <c r="AW56" s="5" t="str">
        <f ca="1">IFERROR(('MTT DRAW'!AW56)/('MTT WIN'!AW56+'MTT DRAW'!AW56),"-")</f>
        <v>-</v>
      </c>
      <c r="AX56" s="5" t="str">
        <f ca="1">IFERROR(('MTT DRAW'!AX56)/('MTT WIN'!AX56+'MTT DRAW'!AX56),"-")</f>
        <v>-</v>
      </c>
      <c r="AY56" s="5" t="str">
        <f ca="1">IFERROR(('MTT DRAW'!AY56)/('MTT WIN'!AY56+'MTT DRAW'!AY56),"-")</f>
        <v>-</v>
      </c>
      <c r="AZ56" s="5" t="str">
        <f ca="1">IFERROR(('MTT DRAW'!AZ56)/('MTT WIN'!AZ56+'MTT DRAW'!AZ56),"-")</f>
        <v>-</v>
      </c>
      <c r="BA56" s="5" t="str">
        <f ca="1">IFERROR(('MTT DRAW'!BA56)/('MTT WIN'!BA56+'MTT DRAW'!BA56),"-")</f>
        <v>-</v>
      </c>
      <c r="BB56" s="5" t="str">
        <f ca="1">IFERROR(('MTT DRAW'!BB56)/('MTT WIN'!BB56+'MTT DRAW'!BB56),"-")</f>
        <v>-</v>
      </c>
      <c r="BC56" s="5" t="str">
        <f ca="1">IFERROR(('MTT DRAW'!BC56)/('MTT WIN'!BC56+'MTT DRAW'!BC56),"-")</f>
        <v>-</v>
      </c>
      <c r="BD56" s="5" t="str">
        <f ca="1">IFERROR(('MTT DRAW'!BD56)/('MTT WIN'!BD56+'MTT DRAW'!BD56),"-")</f>
        <v>-</v>
      </c>
      <c r="BE56" s="5" t="str">
        <f ca="1">IFERROR(('MTT DRAW'!BE56)/('MTT WIN'!BE56+'MTT DRAW'!BE56),"-")</f>
        <v>-</v>
      </c>
      <c r="BF56" s="5" t="str">
        <f ca="1">IFERROR(('MTT DRAW'!BF56)/('MTT WIN'!BF56+'MTT DRAW'!BF56),"-")</f>
        <v>-</v>
      </c>
    </row>
    <row r="57" spans="1:58" ht="55" customHeight="1" x14ac:dyDescent="0.3">
      <c r="A57" s="3" t="str">
        <f ca="1">MATCHUP_ABS!A57</f>
        <v>Mardu Ephemerate</v>
      </c>
      <c r="B57" s="5" t="str">
        <f ca="1">IFERROR(('MTT DRAW'!B57)/('MTT WIN'!B57+'MTT DRAW'!B57),"-")</f>
        <v>-</v>
      </c>
      <c r="C57" s="5" t="str">
        <f ca="1">IFERROR(('MTT DRAW'!C57)/('MTT WIN'!C57+'MTT DRAW'!C57),"-")</f>
        <v>-</v>
      </c>
      <c r="D57" s="5">
        <f ca="1">IFERROR(('MTT DRAW'!D57)/('MTT WIN'!D57+'MTT DRAW'!D57),"-")</f>
        <v>0</v>
      </c>
      <c r="E57" s="5" t="str">
        <f ca="1">IFERROR(('MTT DRAW'!E57)/('MTT WIN'!E57+'MTT DRAW'!E57),"-")</f>
        <v>-</v>
      </c>
      <c r="F57" s="5" t="str">
        <f ca="1">IFERROR(('MTT DRAW'!F57)/('MTT WIN'!F57+'MTT DRAW'!F57),"-")</f>
        <v>-</v>
      </c>
      <c r="G57" s="5" t="str">
        <f ca="1">IFERROR(('MTT DRAW'!G57)/('MTT WIN'!G57+'MTT DRAW'!G57),"-")</f>
        <v>-</v>
      </c>
      <c r="H57" s="5" t="str">
        <f ca="1">IFERROR(('MTT DRAW'!H57)/('MTT WIN'!H57+'MTT DRAW'!H57),"-")</f>
        <v>-</v>
      </c>
      <c r="I57" s="5" t="str">
        <f ca="1">IFERROR(('MTT DRAW'!I57)/('MTT WIN'!I57+'MTT DRAW'!I57),"-")</f>
        <v>-</v>
      </c>
      <c r="J57" s="5" t="str">
        <f ca="1">IFERROR(('MTT DRAW'!J57)/('MTT WIN'!J57+'MTT DRAW'!J57),"-")</f>
        <v>-</v>
      </c>
      <c r="K57" s="5" t="str">
        <f ca="1">IFERROR(('MTT DRAW'!K57)/('MTT WIN'!K57+'MTT DRAW'!K57),"-")</f>
        <v>-</v>
      </c>
      <c r="L57" s="5" t="str">
        <f ca="1">IFERROR(('MTT DRAW'!L57)/('MTT WIN'!L57+'MTT DRAW'!L57),"-")</f>
        <v>-</v>
      </c>
      <c r="M57" s="5" t="str">
        <f ca="1">IFERROR(('MTT DRAW'!M57)/('MTT WIN'!M57+'MTT DRAW'!M57),"-")</f>
        <v>-</v>
      </c>
      <c r="N57" s="5" t="str">
        <f ca="1">IFERROR(('MTT DRAW'!N57)/('MTT WIN'!N57+'MTT DRAW'!N57),"-")</f>
        <v>-</v>
      </c>
      <c r="O57" s="5" t="str">
        <f ca="1">IFERROR(('MTT DRAW'!O57)/('MTT WIN'!O57+'MTT DRAW'!O57),"-")</f>
        <v>-</v>
      </c>
      <c r="P57" s="5" t="str">
        <f ca="1">IFERROR(('MTT DRAW'!P57)/('MTT WIN'!P57+'MTT DRAW'!P57),"-")</f>
        <v>-</v>
      </c>
      <c r="Q57" s="5" t="str">
        <f ca="1">IFERROR(('MTT DRAW'!Q57)/('MTT WIN'!Q57+'MTT DRAW'!Q57),"-")</f>
        <v>-</v>
      </c>
      <c r="R57" s="5" t="str">
        <f ca="1">IFERROR(('MTT DRAW'!R57)/('MTT WIN'!R57+'MTT DRAW'!R57),"-")</f>
        <v>-</v>
      </c>
      <c r="S57" s="5" t="str">
        <f ca="1">IFERROR(('MTT DRAW'!S57)/('MTT WIN'!S57+'MTT DRAW'!S57),"-")</f>
        <v>-</v>
      </c>
      <c r="T57" s="5" t="str">
        <f ca="1">IFERROR(('MTT DRAW'!T57)/('MTT WIN'!T57+'MTT DRAW'!T57),"-")</f>
        <v>-</v>
      </c>
      <c r="U57" s="5" t="str">
        <f ca="1">IFERROR(('MTT DRAW'!U57)/('MTT WIN'!U57+'MTT DRAW'!U57),"-")</f>
        <v>-</v>
      </c>
      <c r="V57" s="5" t="str">
        <f ca="1">IFERROR(('MTT DRAW'!V57)/('MTT WIN'!V57+'MTT DRAW'!V57),"-")</f>
        <v>-</v>
      </c>
      <c r="W57" s="5" t="str">
        <f ca="1">IFERROR(('MTT DRAW'!W57)/('MTT WIN'!W57+'MTT DRAW'!W57),"-")</f>
        <v>-</v>
      </c>
      <c r="X57" s="5" t="str">
        <f ca="1">IFERROR(('MTT DRAW'!X57)/('MTT WIN'!X57+'MTT DRAW'!X57),"-")</f>
        <v>-</v>
      </c>
      <c r="Y57" s="5" t="str">
        <f ca="1">IFERROR(('MTT DRAW'!Y57)/('MTT WIN'!Y57+'MTT DRAW'!Y57),"-")</f>
        <v>-</v>
      </c>
      <c r="Z57" s="5" t="str">
        <f ca="1">IFERROR(('MTT DRAW'!Z57)/('MTT WIN'!Z57+'MTT DRAW'!Z57),"-")</f>
        <v>-</v>
      </c>
      <c r="AA57" s="5" t="str">
        <f ca="1">IFERROR(('MTT DRAW'!AA57)/('MTT WIN'!AA57+'MTT DRAW'!AA57),"-")</f>
        <v>-</v>
      </c>
      <c r="AB57" s="5" t="str">
        <f ca="1">IFERROR(('MTT DRAW'!AB57)/('MTT WIN'!AB57+'MTT DRAW'!AB57),"-")</f>
        <v>-</v>
      </c>
      <c r="AC57" s="5" t="str">
        <f ca="1">IFERROR(('MTT DRAW'!AC57)/('MTT WIN'!AC57+'MTT DRAW'!AC57),"-")</f>
        <v>-</v>
      </c>
      <c r="AD57" s="5" t="str">
        <f ca="1">IFERROR(('MTT DRAW'!AD57)/('MTT WIN'!AD57+'MTT DRAW'!AD57),"-")</f>
        <v>-</v>
      </c>
      <c r="AE57" s="5" t="str">
        <f ca="1">IFERROR(('MTT DRAW'!AE57)/('MTT WIN'!AE57+'MTT DRAW'!AE57),"-")</f>
        <v>-</v>
      </c>
      <c r="AF57" s="5" t="str">
        <f ca="1">IFERROR(('MTT DRAW'!AF57)/('MTT WIN'!AF57+'MTT DRAW'!AF57),"-")</f>
        <v>-</v>
      </c>
      <c r="AG57" s="5" t="str">
        <f ca="1">IFERROR(('MTT DRAW'!AG57)/('MTT WIN'!AG57+'MTT DRAW'!AG57),"-")</f>
        <v>-</v>
      </c>
      <c r="AH57" s="5" t="str">
        <f ca="1">IFERROR(('MTT DRAW'!AH57)/('MTT WIN'!AH57+'MTT DRAW'!AH57),"-")</f>
        <v>-</v>
      </c>
      <c r="AI57" s="5" t="str">
        <f ca="1">IFERROR(('MTT DRAW'!AI57)/('MTT WIN'!AI57+'MTT DRAW'!AI57),"-")</f>
        <v>-</v>
      </c>
      <c r="AJ57" s="5" t="str">
        <f ca="1">IFERROR(('MTT DRAW'!AJ57)/('MTT WIN'!AJ57+'MTT DRAW'!AJ57),"-")</f>
        <v>-</v>
      </c>
      <c r="AK57" s="5" t="str">
        <f ca="1">IFERROR(('MTT DRAW'!AK57)/('MTT WIN'!AK57+'MTT DRAW'!AK57),"-")</f>
        <v>-</v>
      </c>
      <c r="AL57" s="5" t="str">
        <f ca="1">IFERROR(('MTT DRAW'!AL57)/('MTT WIN'!AL57+'MTT DRAW'!AL57),"-")</f>
        <v>-</v>
      </c>
      <c r="AM57" s="5" t="str">
        <f ca="1">IFERROR(('MTT DRAW'!AM57)/('MTT WIN'!AM57+'MTT DRAW'!AM57),"-")</f>
        <v>-</v>
      </c>
      <c r="AN57" s="5" t="str">
        <f ca="1">IFERROR(('MTT DRAW'!AN57)/('MTT WIN'!AN57+'MTT DRAW'!AN57),"-")</f>
        <v>-</v>
      </c>
      <c r="AO57" s="5" t="str">
        <f ca="1">IFERROR(('MTT DRAW'!AO57)/('MTT WIN'!AO57+'MTT DRAW'!AO57),"-")</f>
        <v>-</v>
      </c>
      <c r="AP57" s="5" t="str">
        <f ca="1">IFERROR(('MTT DRAW'!AP57)/('MTT WIN'!AP57+'MTT DRAW'!AP57),"-")</f>
        <v>-</v>
      </c>
      <c r="AQ57" s="5" t="str">
        <f ca="1">IFERROR(('MTT DRAW'!AQ57)/('MTT WIN'!AQ57+'MTT DRAW'!AQ57),"-")</f>
        <v>-</v>
      </c>
      <c r="AR57" s="5" t="str">
        <f ca="1">IFERROR(('MTT DRAW'!AR57)/('MTT WIN'!AR57+'MTT DRAW'!AR57),"-")</f>
        <v>-</v>
      </c>
      <c r="AS57" s="5" t="str">
        <f ca="1">IFERROR(('MTT DRAW'!AS57)/('MTT WIN'!AS57+'MTT DRAW'!AS57),"-")</f>
        <v>-</v>
      </c>
      <c r="AT57" s="5" t="str">
        <f ca="1">IFERROR(('MTT DRAW'!AT57)/('MTT WIN'!AT57+'MTT DRAW'!AT57),"-")</f>
        <v>-</v>
      </c>
      <c r="AU57" s="5" t="str">
        <f ca="1">IFERROR(('MTT DRAW'!AU57)/('MTT WIN'!AU57+'MTT DRAW'!AU57),"-")</f>
        <v>-</v>
      </c>
      <c r="AV57" s="5" t="str">
        <f ca="1">IFERROR(('MTT DRAW'!AV57)/('MTT WIN'!AV57+'MTT DRAW'!AV57),"-")</f>
        <v>-</v>
      </c>
      <c r="AW57" s="5" t="str">
        <f ca="1">IFERROR(('MTT DRAW'!AW57)/('MTT WIN'!AW57+'MTT DRAW'!AW57),"-")</f>
        <v>-</v>
      </c>
      <c r="AX57" s="5" t="str">
        <f ca="1">IFERROR(('MTT DRAW'!AX57)/('MTT WIN'!AX57+'MTT DRAW'!AX57),"-")</f>
        <v>-</v>
      </c>
      <c r="AY57" s="5" t="str">
        <f ca="1">IFERROR(('MTT DRAW'!AY57)/('MTT WIN'!AY57+'MTT DRAW'!AY57),"-")</f>
        <v>-</v>
      </c>
      <c r="AZ57" s="5" t="str">
        <f ca="1">IFERROR(('MTT DRAW'!AZ57)/('MTT WIN'!AZ57+'MTT DRAW'!AZ57),"-")</f>
        <v>-</v>
      </c>
      <c r="BA57" s="5" t="str">
        <f ca="1">IFERROR(('MTT DRAW'!BA57)/('MTT WIN'!BA57+'MTT DRAW'!BA57),"-")</f>
        <v>-</v>
      </c>
      <c r="BB57" s="5" t="str">
        <f ca="1">IFERROR(('MTT DRAW'!BB57)/('MTT WIN'!BB57+'MTT DRAW'!BB57),"-")</f>
        <v>-</v>
      </c>
      <c r="BC57" s="5" t="str">
        <f ca="1">IFERROR(('MTT DRAW'!BC57)/('MTT WIN'!BC57+'MTT DRAW'!BC57),"-")</f>
        <v>-</v>
      </c>
      <c r="BD57" s="5" t="str">
        <f ca="1">IFERROR(('MTT DRAW'!BD57)/('MTT WIN'!BD57+'MTT DRAW'!BD57),"-")</f>
        <v>-</v>
      </c>
      <c r="BE57" s="5" t="str">
        <f ca="1">IFERROR(('MTT DRAW'!BE57)/('MTT WIN'!BE57+'MTT DRAW'!BE57),"-")</f>
        <v>-</v>
      </c>
      <c r="BF57" s="5" t="str">
        <f ca="1">IFERROR(('MTT DRAW'!BF57)/('MTT WIN'!BF57+'MTT DRAW'!BF57),"-")</f>
        <v>-</v>
      </c>
    </row>
    <row r="58" spans="1:58" ht="55" customHeight="1" x14ac:dyDescent="0.3">
      <c r="A58" s="3" t="str">
        <f ca="1">MATCHUP_ABS!A58</f>
        <v>Mono Black Burn</v>
      </c>
      <c r="B58" s="5" t="str">
        <f ca="1">IFERROR(('MTT DRAW'!B58)/('MTT WIN'!B58+'MTT DRAW'!B58),"-")</f>
        <v>-</v>
      </c>
      <c r="C58" s="5" t="str">
        <f ca="1">IFERROR(('MTT DRAW'!C58)/('MTT WIN'!C58+'MTT DRAW'!C58),"-")</f>
        <v>-</v>
      </c>
      <c r="D58" s="5" t="str">
        <f ca="1">IFERROR(('MTT DRAW'!D58)/('MTT WIN'!D58+'MTT DRAW'!D58),"-")</f>
        <v>-</v>
      </c>
      <c r="E58" s="5" t="str">
        <f ca="1">IFERROR(('MTT DRAW'!E58)/('MTT WIN'!E58+'MTT DRAW'!E58),"-")</f>
        <v>-</v>
      </c>
      <c r="F58" s="5" t="str">
        <f ca="1">IFERROR(('MTT DRAW'!F58)/('MTT WIN'!F58+'MTT DRAW'!F58),"-")</f>
        <v>-</v>
      </c>
      <c r="G58" s="5" t="str">
        <f ca="1">IFERROR(('MTT DRAW'!G58)/('MTT WIN'!G58+'MTT DRAW'!G58),"-")</f>
        <v>-</v>
      </c>
      <c r="H58" s="5" t="str">
        <f ca="1">IFERROR(('MTT DRAW'!H58)/('MTT WIN'!H58+'MTT DRAW'!H58),"-")</f>
        <v>-</v>
      </c>
      <c r="I58" s="5" t="str">
        <f ca="1">IFERROR(('MTT DRAW'!I58)/('MTT WIN'!I58+'MTT DRAW'!I58),"-")</f>
        <v>-</v>
      </c>
      <c r="J58" s="5" t="str">
        <f ca="1">IFERROR(('MTT DRAW'!J58)/('MTT WIN'!J58+'MTT DRAW'!J58),"-")</f>
        <v>-</v>
      </c>
      <c r="K58" s="5" t="str">
        <f ca="1">IFERROR(('MTT DRAW'!K58)/('MTT WIN'!K58+'MTT DRAW'!K58),"-")</f>
        <v>-</v>
      </c>
      <c r="L58" s="5">
        <f ca="1">IFERROR(('MTT DRAW'!L58)/('MTT WIN'!L58+'MTT DRAW'!L58),"-")</f>
        <v>0</v>
      </c>
      <c r="M58" s="5" t="str">
        <f ca="1">IFERROR(('MTT DRAW'!M58)/('MTT WIN'!M58+'MTT DRAW'!M58),"-")</f>
        <v>-</v>
      </c>
      <c r="N58" s="5" t="str">
        <f ca="1">IFERROR(('MTT DRAW'!N58)/('MTT WIN'!N58+'MTT DRAW'!N58),"-")</f>
        <v>-</v>
      </c>
      <c r="O58" s="5" t="str">
        <f ca="1">IFERROR(('MTT DRAW'!O58)/('MTT WIN'!O58+'MTT DRAW'!O58),"-")</f>
        <v>-</v>
      </c>
      <c r="P58" s="5" t="str">
        <f ca="1">IFERROR(('MTT DRAW'!P58)/('MTT WIN'!P58+'MTT DRAW'!P58),"-")</f>
        <v>-</v>
      </c>
      <c r="Q58" s="5" t="str">
        <f ca="1">IFERROR(('MTT DRAW'!Q58)/('MTT WIN'!Q58+'MTT DRAW'!Q58),"-")</f>
        <v>-</v>
      </c>
      <c r="R58" s="5" t="str">
        <f ca="1">IFERROR(('MTT DRAW'!R58)/('MTT WIN'!R58+'MTT DRAW'!R58),"-")</f>
        <v>-</v>
      </c>
      <c r="S58" s="5" t="str">
        <f ca="1">IFERROR(('MTT DRAW'!S58)/('MTT WIN'!S58+'MTT DRAW'!S58),"-")</f>
        <v>-</v>
      </c>
      <c r="T58" s="5" t="str">
        <f ca="1">IFERROR(('MTT DRAW'!T58)/('MTT WIN'!T58+'MTT DRAW'!T58),"-")</f>
        <v>-</v>
      </c>
      <c r="U58" s="5" t="str">
        <f ca="1">IFERROR(('MTT DRAW'!U58)/('MTT WIN'!U58+'MTT DRAW'!U58),"-")</f>
        <v>-</v>
      </c>
      <c r="V58" s="5" t="str">
        <f ca="1">IFERROR(('MTT DRAW'!V58)/('MTT WIN'!V58+'MTT DRAW'!V58),"-")</f>
        <v>-</v>
      </c>
      <c r="W58" s="5" t="str">
        <f ca="1">IFERROR(('MTT DRAW'!W58)/('MTT WIN'!W58+'MTT DRAW'!W58),"-")</f>
        <v>-</v>
      </c>
      <c r="X58" s="5" t="str">
        <f ca="1">IFERROR(('MTT DRAW'!X58)/('MTT WIN'!X58+'MTT DRAW'!X58),"-")</f>
        <v>-</v>
      </c>
      <c r="Y58" s="5" t="str">
        <f ca="1">IFERROR(('MTT DRAW'!Y58)/('MTT WIN'!Y58+'MTT DRAW'!Y58),"-")</f>
        <v>-</v>
      </c>
      <c r="Z58" s="5" t="str">
        <f ca="1">IFERROR(('MTT DRAW'!Z58)/('MTT WIN'!Z58+'MTT DRAW'!Z58),"-")</f>
        <v>-</v>
      </c>
      <c r="AA58" s="5" t="str">
        <f ca="1">IFERROR(('MTT DRAW'!AA58)/('MTT WIN'!AA58+'MTT DRAW'!AA58),"-")</f>
        <v>-</v>
      </c>
      <c r="AB58" s="5" t="str">
        <f ca="1">IFERROR(('MTT DRAW'!AB58)/('MTT WIN'!AB58+'MTT DRAW'!AB58),"-")</f>
        <v>-</v>
      </c>
      <c r="AC58" s="5" t="str">
        <f ca="1">IFERROR(('MTT DRAW'!AC58)/('MTT WIN'!AC58+'MTT DRAW'!AC58),"-")</f>
        <v>-</v>
      </c>
      <c r="AD58" s="5" t="str">
        <f ca="1">IFERROR(('MTT DRAW'!AD58)/('MTT WIN'!AD58+'MTT DRAW'!AD58),"-")</f>
        <v>-</v>
      </c>
      <c r="AE58" s="5" t="str">
        <f ca="1">IFERROR(('MTT DRAW'!AE58)/('MTT WIN'!AE58+'MTT DRAW'!AE58),"-")</f>
        <v>-</v>
      </c>
      <c r="AF58" s="5" t="str">
        <f ca="1">IFERROR(('MTT DRAW'!AF58)/('MTT WIN'!AF58+'MTT DRAW'!AF58),"-")</f>
        <v>-</v>
      </c>
      <c r="AG58" s="5" t="str">
        <f ca="1">IFERROR(('MTT DRAW'!AG58)/('MTT WIN'!AG58+'MTT DRAW'!AG58),"-")</f>
        <v>-</v>
      </c>
      <c r="AH58" s="5" t="str">
        <f ca="1">IFERROR(('MTT DRAW'!AH58)/('MTT WIN'!AH58+'MTT DRAW'!AH58),"-")</f>
        <v>-</v>
      </c>
      <c r="AI58" s="5" t="str">
        <f ca="1">IFERROR(('MTT DRAW'!AI58)/('MTT WIN'!AI58+'MTT DRAW'!AI58),"-")</f>
        <v>-</v>
      </c>
      <c r="AJ58" s="5" t="str">
        <f ca="1">IFERROR(('MTT DRAW'!AJ58)/('MTT WIN'!AJ58+'MTT DRAW'!AJ58),"-")</f>
        <v>-</v>
      </c>
      <c r="AK58" s="5" t="str">
        <f ca="1">IFERROR(('MTT DRAW'!AK58)/('MTT WIN'!AK58+'MTT DRAW'!AK58),"-")</f>
        <v>-</v>
      </c>
      <c r="AL58" s="5" t="str">
        <f ca="1">IFERROR(('MTT DRAW'!AL58)/('MTT WIN'!AL58+'MTT DRAW'!AL58),"-")</f>
        <v>-</v>
      </c>
      <c r="AM58" s="5" t="str">
        <f ca="1">IFERROR(('MTT DRAW'!AM58)/('MTT WIN'!AM58+'MTT DRAW'!AM58),"-")</f>
        <v>-</v>
      </c>
      <c r="AN58" s="5" t="str">
        <f ca="1">IFERROR(('MTT DRAW'!AN58)/('MTT WIN'!AN58+'MTT DRAW'!AN58),"-")</f>
        <v>-</v>
      </c>
      <c r="AO58" s="5" t="str">
        <f ca="1">IFERROR(('MTT DRAW'!AO58)/('MTT WIN'!AO58+'MTT DRAW'!AO58),"-")</f>
        <v>-</v>
      </c>
      <c r="AP58" s="5" t="str">
        <f ca="1">IFERROR(('MTT DRAW'!AP58)/('MTT WIN'!AP58+'MTT DRAW'!AP58),"-")</f>
        <v>-</v>
      </c>
      <c r="AQ58" s="5" t="str">
        <f ca="1">IFERROR(('MTT DRAW'!AQ58)/('MTT WIN'!AQ58+'MTT DRAW'!AQ58),"-")</f>
        <v>-</v>
      </c>
      <c r="AR58" s="5" t="str">
        <f ca="1">IFERROR(('MTT DRAW'!AR58)/('MTT WIN'!AR58+'MTT DRAW'!AR58),"-")</f>
        <v>-</v>
      </c>
      <c r="AS58" s="5" t="str">
        <f ca="1">IFERROR(('MTT DRAW'!AS58)/('MTT WIN'!AS58+'MTT DRAW'!AS58),"-")</f>
        <v>-</v>
      </c>
      <c r="AT58" s="5" t="str">
        <f ca="1">IFERROR(('MTT DRAW'!AT58)/('MTT WIN'!AT58+'MTT DRAW'!AT58),"-")</f>
        <v>-</v>
      </c>
      <c r="AU58" s="5" t="str">
        <f ca="1">IFERROR(('MTT DRAW'!AU58)/('MTT WIN'!AU58+'MTT DRAW'!AU58),"-")</f>
        <v>-</v>
      </c>
      <c r="AV58" s="5" t="str">
        <f ca="1">IFERROR(('MTT DRAW'!AV58)/('MTT WIN'!AV58+'MTT DRAW'!AV58),"-")</f>
        <v>-</v>
      </c>
      <c r="AW58" s="5" t="str">
        <f ca="1">IFERROR(('MTT DRAW'!AW58)/('MTT WIN'!AW58+'MTT DRAW'!AW58),"-")</f>
        <v>-</v>
      </c>
      <c r="AX58" s="5" t="str">
        <f ca="1">IFERROR(('MTT DRAW'!AX58)/('MTT WIN'!AX58+'MTT DRAW'!AX58),"-")</f>
        <v>-</v>
      </c>
      <c r="AY58" s="5" t="str">
        <f ca="1">IFERROR(('MTT DRAW'!AY58)/('MTT WIN'!AY58+'MTT DRAW'!AY58),"-")</f>
        <v>-</v>
      </c>
      <c r="AZ58" s="5" t="str">
        <f ca="1">IFERROR(('MTT DRAW'!AZ58)/('MTT WIN'!AZ58+'MTT DRAW'!AZ58),"-")</f>
        <v>-</v>
      </c>
      <c r="BA58" s="5" t="str">
        <f ca="1">IFERROR(('MTT DRAW'!BA58)/('MTT WIN'!BA58+'MTT DRAW'!BA58),"-")</f>
        <v>-</v>
      </c>
      <c r="BB58" s="5" t="str">
        <f ca="1">IFERROR(('MTT DRAW'!BB58)/('MTT WIN'!BB58+'MTT DRAW'!BB58),"-")</f>
        <v>-</v>
      </c>
      <c r="BC58" s="5" t="str">
        <f ca="1">IFERROR(('MTT DRAW'!BC58)/('MTT WIN'!BC58+'MTT DRAW'!BC58),"-")</f>
        <v>-</v>
      </c>
      <c r="BD58" s="5" t="str">
        <f ca="1">IFERROR(('MTT DRAW'!BD58)/('MTT WIN'!BD58+'MTT DRAW'!BD58),"-")</f>
        <v>-</v>
      </c>
      <c r="BE58" s="5" t="str">
        <f ca="1">IFERROR(('MTT DRAW'!BE58)/('MTT WIN'!BE58+'MTT DRAW'!BE58),"-")</f>
        <v>-</v>
      </c>
      <c r="BF58" s="5" t="str">
        <f ca="1">IFERROR(('MTT DRAW'!BF58)/('MTT WIN'!BF58+'MTT DRAW'!BF58),"-")</f>
        <v>-</v>
      </c>
    </row>
  </sheetData>
  <conditionalFormatting sqref="B2:BF58">
    <cfRule type="colorScale" priority="1">
      <colorScale>
        <cfvo type="num" val="0"/>
        <cfvo type="percent" val="4"/>
        <cfvo type="percent" val="10"/>
        <color rgb="FFF8696B"/>
        <color theme="2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2DD53-C3F4-4C8E-8726-550303EEEE19}">
  <dimension ref="A1:AJ15"/>
  <sheetViews>
    <sheetView zoomScale="48" zoomScaleNormal="100" zoomScalePageLayoutView="39" workbookViewId="0">
      <selection activeCell="C8" sqref="C8"/>
    </sheetView>
  </sheetViews>
  <sheetFormatPr defaultColWidth="9.453125" defaultRowHeight="14" x14ac:dyDescent="0.3"/>
  <cols>
    <col min="1" max="1" width="19.26953125" style="4" bestFit="1" customWidth="1"/>
    <col min="2" max="3" width="10.08984375" style="7" customWidth="1"/>
    <col min="4" max="5" width="10.08984375" style="7" hidden="1" customWidth="1"/>
    <col min="6" max="8" width="10.08984375" style="7" customWidth="1"/>
    <col min="9" max="10" width="10.08984375" style="7" hidden="1" customWidth="1"/>
    <col min="11" max="18" width="10.08984375" style="7" customWidth="1"/>
    <col min="19" max="19" width="10.453125" style="4" bestFit="1" customWidth="1"/>
    <col min="20" max="28" width="9.453125" style="4"/>
    <col min="29" max="29" width="28.6328125" style="4" customWidth="1"/>
    <col min="30" max="16384" width="9.453125" style="4"/>
  </cols>
  <sheetData>
    <row r="1" spans="1:36" ht="56.75" customHeight="1" x14ac:dyDescent="0.3">
      <c r="A1" s="3" t="s">
        <v>40</v>
      </c>
      <c r="B1" s="50" t="s">
        <v>61</v>
      </c>
      <c r="C1" s="51"/>
      <c r="D1" s="51"/>
      <c r="E1" s="51"/>
      <c r="F1" s="52"/>
      <c r="G1" s="50" t="s">
        <v>62</v>
      </c>
      <c r="H1" s="51"/>
      <c r="I1" s="51"/>
      <c r="J1" s="51"/>
      <c r="K1" s="52"/>
      <c r="L1" s="53" t="s">
        <v>34</v>
      </c>
      <c r="M1" s="53"/>
      <c r="N1" s="53"/>
      <c r="O1" s="53"/>
      <c r="P1" s="53"/>
      <c r="Q1" s="53"/>
      <c r="R1" s="53"/>
      <c r="S1" s="53"/>
      <c r="U1" s="4" t="str">
        <f>A1&amp;" Progression in Paupergeddon"</f>
        <v>Jund Wildfire Progression in Paupergeddon</v>
      </c>
      <c r="W1" s="6"/>
      <c r="X1" s="6"/>
      <c r="Y1" s="6"/>
      <c r="Z1" s="6"/>
      <c r="AA1" s="6" t="s">
        <v>81</v>
      </c>
      <c r="AB1" s="6"/>
      <c r="AC1" s="3" t="s">
        <v>446</v>
      </c>
      <c r="AD1" s="6"/>
      <c r="AE1" s="6"/>
      <c r="AF1" s="6">
        <f ca="1">MATCH(A1,MATCHUP_ABS!A:A,0)</f>
        <v>2</v>
      </c>
      <c r="AG1" s="6" t="e">
        <f ca="1">MATCH(AC1,MATCHUP_ABS!A:A,0)</f>
        <v>#N/A</v>
      </c>
      <c r="AH1" s="24" t="s">
        <v>43</v>
      </c>
      <c r="AI1" s="5" t="e" cm="1">
        <f t="array" aca="1" ref="AI1" ca="1">INDIRECT(ADDRESS(AF1,AG1,1,1,"MATCHUP"))</f>
        <v>#N/A</v>
      </c>
      <c r="AJ1" s="18" t="e" cm="1">
        <f t="array" aca="1" ref="AJ1" ca="1">INDIRECT(ADDRESS(AF1,AG1,1,1,"MATCHUP_ABS"))</f>
        <v>#N/A</v>
      </c>
    </row>
    <row r="2" spans="1:36" ht="56.75" customHeight="1" x14ac:dyDescent="0.3">
      <c r="A2" s="22" t="s">
        <v>75</v>
      </c>
      <c r="B2" s="3" t="s">
        <v>41</v>
      </c>
      <c r="C2" s="3" t="s">
        <v>42</v>
      </c>
      <c r="D2" s="3" t="s">
        <v>68</v>
      </c>
      <c r="E2" s="3" t="s">
        <v>71</v>
      </c>
      <c r="F2" s="3" t="s">
        <v>57</v>
      </c>
      <c r="G2" s="3" t="s">
        <v>49</v>
      </c>
      <c r="H2" s="3" t="s">
        <v>52</v>
      </c>
      <c r="I2" s="3" t="s">
        <v>69</v>
      </c>
      <c r="J2" s="3" t="s">
        <v>70</v>
      </c>
      <c r="K2" s="3" t="s">
        <v>47</v>
      </c>
      <c r="L2" s="3" t="s">
        <v>59</v>
      </c>
      <c r="M2" s="3" t="s">
        <v>43</v>
      </c>
      <c r="N2" s="3" t="s">
        <v>67</v>
      </c>
      <c r="O2" s="3" t="s">
        <v>73</v>
      </c>
      <c r="P2" s="3" t="s">
        <v>48</v>
      </c>
      <c r="Q2" s="3" t="s">
        <v>72</v>
      </c>
      <c r="R2" s="3" t="s">
        <v>60</v>
      </c>
      <c r="S2" s="21" t="s">
        <v>63</v>
      </c>
      <c r="U2" s="4" t="str">
        <f>A1&amp;" vs "&amp;AC1&amp;" Progression"</f>
        <v>Jund Wildfire vs Jund Glee Progression</v>
      </c>
      <c r="W2" s="6"/>
      <c r="X2" s="6"/>
      <c r="Y2" s="6"/>
      <c r="Z2" s="6"/>
      <c r="AA2" s="6"/>
      <c r="AB2" s="6"/>
      <c r="AC2" s="6" t="str">
        <f>AC1&amp;"_"&amp;"Cum"</f>
        <v>Jund Glee_Cum</v>
      </c>
      <c r="AD2" s="6"/>
      <c r="AE2" s="6"/>
      <c r="AF2" s="6"/>
    </row>
    <row r="3" spans="1:36" s="6" customFormat="1" ht="55" customHeight="1" x14ac:dyDescent="0.25">
      <c r="A3" s="23">
        <v>1</v>
      </c>
      <c r="B3" s="11">
        <f>COUNTIFS(SWISSW!I:I,WININTURNS!$A$1,SWISSW!F:F,"Won",SWISSW!H:H,"&gt;0",SWISSW!G:G,WININTURNS!A3)+COUNTIFS(SWISSW!J:J,WININTURNS!$A$1,SWISSW!F:F,"Lost",SWISSW!H:H,"&gt;0",SWISSW!G:G,WININTURNS!A3)-H3</f>
        <v>62</v>
      </c>
      <c r="C3" s="11">
        <f>COUNTIFS(SWISSW!I:I,WININTURNS!$A$1,SWISSW!F:F,"Draw",SWISSW!H:H,"&gt;0",SWISSW!G:G,WININTURNS!A3)+COUNTIFS(SWISSW!J:J,WININTURNS!$A$1,SWISSW!F:F,"Draw",SWISSW!H:H,"&gt;0",SWISSW!G:G,WININTURNS!A3)-G3</f>
        <v>18</v>
      </c>
      <c r="D3" s="20">
        <f>COUNTIFS(SWISSW!I:I,WININTURNS!$A$1,SWISSW!C:C,"Lost 0-1",SWISSW!G:G,WININTURNS!A3)+COUNTIFS(SWISSW!J:J,WININTURNS!$A$1,SWISSW!C:C,"Won 1-0",SWISSW!G:G,WININTURNS!A3)-I3</f>
        <v>5</v>
      </c>
      <c r="E3" s="20">
        <f>COUNTIFS(SWISSW!I:I,WININTURNS!$A$1,SWISSW!C:C,"Won 1-0",SWISSW!G:G,WININTURNS!A3)+COUNTIFS(SWISSW!J:J,WININTURNS!$A$1,SWISSW!C:C,"Lost 0-1",SWISSW!G:G,WININTURNS!A3)-J3</f>
        <v>1</v>
      </c>
      <c r="F3" s="11">
        <f>COUNTIFS(SWISSW!I:I,WININTURNS!$A$1,SWISSW!H:H,"&gt;0",SWISSW!G:G,WININTURNS!A3)+COUNTIFS(SWISSW!J:J,WININTURNS!$A$1,SWISSW!H:H,"&gt;0",SWISSW!G:G,WININTURNS!A3)-2*COUNTIFS(SWISSW!I:I,WININTURNS!$A$1,SWISSW!J:J,WININTURNS!$A$1,SWISSW!H:H,"&gt;0",SWISSW!G:G,WININTURNS!A3)</f>
        <v>130</v>
      </c>
      <c r="G3" s="11">
        <f>COUNTIFS(SWISSW!I:I,WININTURNS!$A$1,SWISSW!J:J,WININTURNS!$A$1,SWISSW!F:F,"Draw",SWISSW!H:H,"&gt;0",SWISSW!G:G,WININTURNS!A3)</f>
        <v>1</v>
      </c>
      <c r="H3" s="11">
        <f>K3-G3</f>
        <v>7</v>
      </c>
      <c r="I3" s="20">
        <f>COUNTIFS(SWISSW!I:I,WININTURNS!$A$1,SWISSW!J:J,WININTURNS!$A$1,SWISSW!C:C,"Lost 0-1",SWISSW!H:H,"&gt;0",SWISSW!G:G,WININTURNS!A3)</f>
        <v>1</v>
      </c>
      <c r="J3" s="20">
        <f>+COUNTIFS(SWISSW!I:I,WININTURNS!$A$1,SWISSW!J:J,WININTURNS!$A$1,SWISSW!C:C,"Won 1-0",SWISSW!H:H,"&gt;0",SWISSW!G:G,WININTURNS!A3)</f>
        <v>0</v>
      </c>
      <c r="K3" s="11">
        <f>COUNTIFS(SWISSW!I:I,WININTURNS!$A$1,SWISSW!J:J,WININTURNS!$A$1,SWISSW!H:H,"&gt;0",SWISSW!G:G,WININTURNS!A3)</f>
        <v>8</v>
      </c>
      <c r="L3" s="11">
        <f>F3+K3</f>
        <v>138</v>
      </c>
      <c r="M3" s="5">
        <f>B3/F3</f>
        <v>0.47692307692307695</v>
      </c>
      <c r="N3" s="5">
        <f t="shared" ref="N3:N15" si="0">(B3/(F3-C3))</f>
        <v>0.5535714285714286</v>
      </c>
      <c r="O3" s="5">
        <f t="shared" ref="O3:O15" si="1">C3/F3</f>
        <v>0.13846153846153847</v>
      </c>
      <c r="P3" s="16">
        <f>IFERROR(G3/K3,"-")</f>
        <v>0.125</v>
      </c>
      <c r="Q3" s="16">
        <f>(C3+G3+D3+E3+I3+J3)/F3</f>
        <v>0.2</v>
      </c>
      <c r="R3" s="20">
        <f>COUNTIFS(SWISSW!I:I,WININTURNS!$A$1,SWISSW!H:H,"&gt;0",SWISSW!G:G,WININTURNS!A3)+COUNTIFS(SWISSW!J:J,WININTURNS!$A$1,SWISSW!H:H,"&gt;0",SWISSW!G:G,WININTURNS!A3)</f>
        <v>146</v>
      </c>
      <c r="S3" s="16">
        <f>R3/(2*COUNTIFS(SWISSW!G:G,WININTURNS!A3,SWISSW!H:H,"&gt;0"))</f>
        <v>0.1483739837398374</v>
      </c>
      <c r="AC3" s="6" t="str">
        <f>A1&amp;"_"&amp;"Cum"</f>
        <v>Jund Wildfire_Cum</v>
      </c>
    </row>
    <row r="4" spans="1:36" s="6" customFormat="1" ht="55" customHeight="1" x14ac:dyDescent="0.25">
      <c r="A4" s="3">
        <v>2</v>
      </c>
      <c r="B4" s="11">
        <f>COUNTIFS(SWISSW!I:I,WININTURNS!$A$1,SWISSW!F:F,"Won",SWISSW!H:H,"&gt;0",SWISSW!G:G,WININTURNS!A4)+COUNTIFS(SWISSW!J:J,WININTURNS!$A$1,SWISSW!F:F,"Lost",SWISSW!H:H,"&gt;0",SWISSW!G:G,WININTURNS!A4)-H4</f>
        <v>70</v>
      </c>
      <c r="C4" s="11">
        <f>COUNTIFS(SWISSW!I:I,WININTURNS!$A$1,SWISSW!F:F,"Draw",SWISSW!H:H,"&gt;0",SWISSW!G:G,WININTURNS!A4)+COUNTIFS(SWISSW!J:J,WININTURNS!$A$1,SWISSW!F:F,"Draw",SWISSW!H:H,"&gt;0",SWISSW!G:G,WININTURNS!A4)-G4</f>
        <v>9</v>
      </c>
      <c r="D4" s="20">
        <f>COUNTIFS(SWISSW!I:I,WININTURNS!$A$1,SWISSW!C:C,"Lost 0-1",SWISSW!G:G,WININTURNS!A4)+COUNTIFS(SWISSW!J:J,WININTURNS!$A$1,SWISSW!C:C,"Won 1-0",SWISSW!G:G,WININTURNS!A4)-I4</f>
        <v>4</v>
      </c>
      <c r="E4" s="20">
        <f>COUNTIFS(SWISSW!I:I,WININTURNS!$A$1,SWISSW!C:C,"Won 1-0",SWISSW!G:G,WININTURNS!A4)+COUNTIFS(SWISSW!J:J,WININTURNS!$A$1,SWISSW!C:C,"Lost 0-1",SWISSW!G:G,WININTURNS!A4)-J4</f>
        <v>1</v>
      </c>
      <c r="F4" s="11">
        <f>COUNTIFS(SWISSW!I:I,WININTURNS!$A$1,SWISSW!H:H,"&gt;0",SWISSW!G:G,WININTURNS!A4)+COUNTIFS(SWISSW!J:J,WININTURNS!$A$1,SWISSW!H:H,"&gt;0",SWISSW!G:G,WININTURNS!A4)-2*COUNTIFS(SWISSW!I:I,WININTURNS!$A$1,SWISSW!J:J,WININTURNS!$A$1,SWISSW!H:H,"&gt;0",SWISSW!G:G,WININTURNS!A4)</f>
        <v>141</v>
      </c>
      <c r="G4" s="11">
        <f>COUNTIFS(SWISSW!I:I,WININTURNS!$A$1,SWISSW!J:J,WININTURNS!$A$1,SWISSW!F:F,"Draw",SWISSW!H:H,"&gt;0",SWISSW!G:G,WININTURNS!A4)</f>
        <v>1</v>
      </c>
      <c r="H4" s="11">
        <f t="shared" ref="H4:H15" si="2">K4-G4</f>
        <v>11</v>
      </c>
      <c r="I4" s="20">
        <f>COUNTIFS(SWISSW!I:I,WININTURNS!$A$1,SWISSW!J:J,WININTURNS!$A$1,SWISSW!C:C,"Lost 0-1",SWISSW!H:H,"&gt;0",SWISSW!G:G,WININTURNS!A4)</f>
        <v>0</v>
      </c>
      <c r="J4" s="20">
        <f>+COUNTIFS(SWISSW!I:I,WININTURNS!$A$1,SWISSW!J:J,WININTURNS!$A$1,SWISSW!C:C,"Won 1-0",SWISSW!H:H,"&gt;0",SWISSW!G:G,WININTURNS!A4)</f>
        <v>2</v>
      </c>
      <c r="K4" s="11">
        <f>COUNTIFS(SWISSW!I:I,WININTURNS!$A$1,SWISSW!J:J,WININTURNS!$A$1,SWISSW!H:H,"&gt;0",SWISSW!G:G,WININTURNS!A4)</f>
        <v>12</v>
      </c>
      <c r="L4" s="11">
        <f t="shared" ref="L4:L15" si="3">F4+K4</f>
        <v>153</v>
      </c>
      <c r="M4" s="5">
        <f t="shared" ref="M4:M15" si="4">B4/F4</f>
        <v>0.49645390070921985</v>
      </c>
      <c r="N4" s="5">
        <f t="shared" si="0"/>
        <v>0.53030303030303028</v>
      </c>
      <c r="O4" s="5">
        <f t="shared" si="1"/>
        <v>6.3829787234042548E-2</v>
      </c>
      <c r="P4" s="16">
        <f t="shared" ref="P4:P15" si="5">IFERROR(G4/K4,"-")</f>
        <v>8.3333333333333329E-2</v>
      </c>
      <c r="Q4" s="16">
        <f t="shared" ref="Q4:Q15" si="6">(C4+G4+D4+E4+I4+J4)/F4</f>
        <v>0.12056737588652482</v>
      </c>
      <c r="R4" s="20">
        <f>COUNTIFS(SWISSW!I:I,WININTURNS!$A$1,SWISSW!H:H,"&gt;0",SWISSW!G:G,WININTURNS!A4)+COUNTIFS(SWISSW!J:J,WININTURNS!$A$1,SWISSW!H:H,"&gt;0",SWISSW!G:G,WININTURNS!A4)</f>
        <v>165</v>
      </c>
      <c r="S4" s="16">
        <f>R4/(2*COUNTIFS(SWISSW!G:G,WININTURNS!A4,SWISSW!H:H,"&gt;0"))</f>
        <v>0.15363128491620112</v>
      </c>
    </row>
    <row r="5" spans="1:36" s="6" customFormat="1" ht="55" customHeight="1" x14ac:dyDescent="0.25">
      <c r="A5" s="3">
        <v>3</v>
      </c>
      <c r="B5" s="11">
        <f>COUNTIFS(SWISSW!I:I,WININTURNS!$A$1,SWISSW!F:F,"Won",SWISSW!H:H,"&gt;0",SWISSW!G:G,WININTURNS!A5)+COUNTIFS(SWISSW!J:J,WININTURNS!$A$1,SWISSW!F:F,"Lost",SWISSW!H:H,"&gt;0",SWISSW!G:G,WININTURNS!A5)-H5</f>
        <v>70</v>
      </c>
      <c r="C5" s="11">
        <f>COUNTIFS(SWISSW!I:I,WININTURNS!$A$1,SWISSW!F:F,"Draw",SWISSW!H:H,"&gt;0",SWISSW!G:G,WININTURNS!A5)+COUNTIFS(SWISSW!J:J,WININTURNS!$A$1,SWISSW!F:F,"Draw",SWISSW!H:H,"&gt;0",SWISSW!G:G,WININTURNS!A5)-G5</f>
        <v>8</v>
      </c>
      <c r="D5" s="20">
        <f>COUNTIFS(SWISSW!I:I,WININTURNS!$A$1,SWISSW!C:C,"Lost 0-1",SWISSW!G:G,WININTURNS!A5)+COUNTIFS(SWISSW!J:J,WININTURNS!$A$1,SWISSW!C:C,"Won 1-0",SWISSW!G:G,WININTURNS!A5)-I5</f>
        <v>1</v>
      </c>
      <c r="E5" s="20">
        <f>COUNTIFS(SWISSW!I:I,WININTURNS!$A$1,SWISSW!C:C,"Won 1-0",SWISSW!G:G,WININTURNS!A5)+COUNTIFS(SWISSW!J:J,WININTURNS!$A$1,SWISSW!C:C,"Lost 0-1",SWISSW!G:G,WININTURNS!A5)-J5</f>
        <v>2</v>
      </c>
      <c r="F5" s="11">
        <f>COUNTIFS(SWISSW!I:I,WININTURNS!$A$1,SWISSW!H:H,"&gt;0",SWISSW!G:G,WININTURNS!A5)+COUNTIFS(SWISSW!J:J,WININTURNS!$A$1,SWISSW!H:H,"&gt;0",SWISSW!G:G,WININTURNS!A5)-2*COUNTIFS(SWISSW!I:I,WININTURNS!$A$1,SWISSW!J:J,WININTURNS!$A$1,SWISSW!H:H,"&gt;0",SWISSW!G:G,WININTURNS!A5)</f>
        <v>139</v>
      </c>
      <c r="G5" s="11">
        <f>COUNTIFS(SWISSW!I:I,WININTURNS!$A$1,SWISSW!J:J,WININTURNS!$A$1,SWISSW!F:F,"Draw",SWISSW!H:H,"&gt;0",SWISSW!G:G,WININTURNS!A5)</f>
        <v>2</v>
      </c>
      <c r="H5" s="11">
        <f t="shared" si="2"/>
        <v>10</v>
      </c>
      <c r="I5" s="20">
        <f>COUNTIFS(SWISSW!I:I,WININTURNS!$A$1,SWISSW!J:J,WININTURNS!$A$1,SWISSW!C:C,"Lost 0-1",SWISSW!H:H,"&gt;0",SWISSW!G:G,WININTURNS!A5)</f>
        <v>0</v>
      </c>
      <c r="J5" s="20">
        <f>+COUNTIFS(SWISSW!I:I,WININTURNS!$A$1,SWISSW!J:J,WININTURNS!$A$1,SWISSW!C:C,"Won 1-0",SWISSW!H:H,"&gt;0",SWISSW!G:G,WININTURNS!A5)</f>
        <v>0</v>
      </c>
      <c r="K5" s="11">
        <f>COUNTIFS(SWISSW!I:I,WININTURNS!$A$1,SWISSW!J:J,WININTURNS!$A$1,SWISSW!H:H,"&gt;0",SWISSW!G:G,WININTURNS!A5)</f>
        <v>12</v>
      </c>
      <c r="L5" s="11">
        <f t="shared" si="3"/>
        <v>151</v>
      </c>
      <c r="M5" s="5">
        <f t="shared" si="4"/>
        <v>0.50359712230215825</v>
      </c>
      <c r="N5" s="5">
        <f t="shared" si="0"/>
        <v>0.53435114503816794</v>
      </c>
      <c r="O5" s="5">
        <f t="shared" si="1"/>
        <v>5.7553956834532377E-2</v>
      </c>
      <c r="P5" s="16">
        <f t="shared" si="5"/>
        <v>0.16666666666666666</v>
      </c>
      <c r="Q5" s="16">
        <f t="shared" si="6"/>
        <v>9.3525179856115109E-2</v>
      </c>
      <c r="R5" s="20">
        <f>COUNTIFS(SWISSW!I:I,WININTURNS!$A$1,SWISSW!H:H,"&gt;0",SWISSW!G:G,WININTURNS!A5)+COUNTIFS(SWISSW!J:J,WININTURNS!$A$1,SWISSW!H:H,"&gt;0",SWISSW!G:G,WININTURNS!A5)</f>
        <v>163</v>
      </c>
      <c r="S5" s="16">
        <f>R5/(2*COUNTIFS(SWISSW!G:G,WININTURNS!A5,SWISSW!H:H,"&gt;0"))</f>
        <v>0.15262172284644196</v>
      </c>
    </row>
    <row r="6" spans="1:36" s="6" customFormat="1" ht="55" customHeight="1" x14ac:dyDescent="0.25">
      <c r="A6" s="23">
        <v>4</v>
      </c>
      <c r="B6" s="11">
        <f>COUNTIFS(SWISSW!I:I,WININTURNS!$A$1,SWISSW!F:F,"Won",SWISSW!H:H,"&gt;0",SWISSW!G:G,WININTURNS!A6)+COUNTIFS(SWISSW!J:J,WININTURNS!$A$1,SWISSW!F:F,"Lost",SWISSW!H:H,"&gt;0",SWISSW!G:G,WININTURNS!A6)-H6</f>
        <v>68</v>
      </c>
      <c r="C6" s="11">
        <f>COUNTIFS(SWISSW!I:I,WININTURNS!$A$1,SWISSW!F:F,"Draw",SWISSW!H:H,"&gt;0",SWISSW!G:G,WININTURNS!A6)+COUNTIFS(SWISSW!J:J,WININTURNS!$A$1,SWISSW!F:F,"Draw",SWISSW!H:H,"&gt;0",SWISSW!G:G,WININTURNS!A6)-G6</f>
        <v>7</v>
      </c>
      <c r="D6" s="20">
        <f>COUNTIFS(SWISSW!I:I,WININTURNS!$A$1,SWISSW!C:C,"Lost 0-1",SWISSW!G:G,WININTURNS!A6)+COUNTIFS(SWISSW!J:J,WININTURNS!$A$1,SWISSW!C:C,"Won 1-0",SWISSW!G:G,WININTURNS!A6)-I6</f>
        <v>0</v>
      </c>
      <c r="E6" s="20">
        <f>COUNTIFS(SWISSW!I:I,WININTURNS!$A$1,SWISSW!C:C,"Won 1-0",SWISSW!G:G,WININTURNS!A6)+COUNTIFS(SWISSW!J:J,WININTURNS!$A$1,SWISSW!C:C,"Lost 0-1",SWISSW!G:G,WININTURNS!A6)-J6</f>
        <v>3</v>
      </c>
      <c r="F6" s="11">
        <f>COUNTIFS(SWISSW!I:I,WININTURNS!$A$1,SWISSW!H:H,"&gt;0",SWISSW!G:G,WININTURNS!A6)+COUNTIFS(SWISSW!J:J,WININTURNS!$A$1,SWISSW!H:H,"&gt;0",SWISSW!G:G,WININTURNS!A6)-2*COUNTIFS(SWISSW!I:I,WININTURNS!$A$1,SWISSW!J:J,WININTURNS!$A$1,SWISSW!H:H,"&gt;0",SWISSW!G:G,WININTURNS!A6)</f>
        <v>133</v>
      </c>
      <c r="G6" s="11">
        <f>COUNTIFS(SWISSW!I:I,WININTURNS!$A$1,SWISSW!J:J,WININTURNS!$A$1,SWISSW!F:F,"Draw",SWISSW!H:H,"&gt;0",SWISSW!G:G,WININTURNS!A6)</f>
        <v>1</v>
      </c>
      <c r="H6" s="11">
        <f t="shared" si="2"/>
        <v>12</v>
      </c>
      <c r="I6" s="20">
        <f>COUNTIFS(SWISSW!I:I,WININTURNS!$A$1,SWISSW!J:J,WININTURNS!$A$1,SWISSW!C:C,"Lost 0-1",SWISSW!H:H,"&gt;0",SWISSW!G:G,WININTURNS!A6)</f>
        <v>1</v>
      </c>
      <c r="J6" s="20">
        <f>+COUNTIFS(SWISSW!I:I,WININTURNS!$A$1,SWISSW!J:J,WININTURNS!$A$1,SWISSW!C:C,"Won 1-0",SWISSW!H:H,"&gt;0",SWISSW!G:G,WININTURNS!A6)</f>
        <v>0</v>
      </c>
      <c r="K6" s="11">
        <f>COUNTIFS(SWISSW!I:I,WININTURNS!$A$1,SWISSW!J:J,WININTURNS!$A$1,SWISSW!H:H,"&gt;0",SWISSW!G:G,WININTURNS!A6)</f>
        <v>13</v>
      </c>
      <c r="L6" s="11">
        <f t="shared" si="3"/>
        <v>146</v>
      </c>
      <c r="M6" s="5">
        <f t="shared" si="4"/>
        <v>0.51127819548872178</v>
      </c>
      <c r="N6" s="5">
        <f t="shared" si="0"/>
        <v>0.53968253968253965</v>
      </c>
      <c r="O6" s="5">
        <f t="shared" si="1"/>
        <v>5.2631578947368418E-2</v>
      </c>
      <c r="P6" s="16">
        <f t="shared" si="5"/>
        <v>7.6923076923076927E-2</v>
      </c>
      <c r="Q6" s="16">
        <f t="shared" si="6"/>
        <v>9.0225563909774431E-2</v>
      </c>
      <c r="R6" s="20">
        <f>COUNTIFS(SWISSW!I:I,WININTURNS!$A$1,SWISSW!H:H,"&gt;0",SWISSW!G:G,WININTURNS!A6)+COUNTIFS(SWISSW!J:J,WININTURNS!$A$1,SWISSW!H:H,"&gt;0",SWISSW!G:G,WININTURNS!A6)</f>
        <v>159</v>
      </c>
      <c r="S6" s="16">
        <f>R6/(2*COUNTIFS(SWISSW!G:G,WININTURNS!A6,SWISSW!H:H,"&gt;0"))</f>
        <v>0.15377176015473887</v>
      </c>
    </row>
    <row r="7" spans="1:36" s="6" customFormat="1" ht="55" customHeight="1" x14ac:dyDescent="0.25">
      <c r="A7" s="3">
        <v>5</v>
      </c>
      <c r="B7" s="11">
        <f>COUNTIFS(SWISSW!I:I,WININTURNS!$A$1,SWISSW!F:F,"Won",SWISSW!H:H,"&gt;0",SWISSW!G:G,WININTURNS!A7)+COUNTIFS(SWISSW!J:J,WININTURNS!$A$1,SWISSW!F:F,"Lost",SWISSW!H:H,"&gt;0",SWISSW!G:G,WININTURNS!A7)-H7</f>
        <v>57</v>
      </c>
      <c r="C7" s="11">
        <f>COUNTIFS(SWISSW!I:I,WININTURNS!$A$1,SWISSW!F:F,"Draw",SWISSW!H:H,"&gt;0",SWISSW!G:G,WININTURNS!A7)+COUNTIFS(SWISSW!J:J,WININTURNS!$A$1,SWISSW!F:F,"Draw",SWISSW!H:H,"&gt;0",SWISSW!G:G,WININTURNS!A7)-G7</f>
        <v>4</v>
      </c>
      <c r="D7" s="20">
        <f>COUNTIFS(SWISSW!I:I,WININTURNS!$A$1,SWISSW!C:C,"Lost 0-1",SWISSW!G:G,WININTURNS!A7)+COUNTIFS(SWISSW!J:J,WININTURNS!$A$1,SWISSW!C:C,"Won 1-0",SWISSW!G:G,WININTURNS!A7)-I7</f>
        <v>1</v>
      </c>
      <c r="E7" s="20">
        <f>COUNTIFS(SWISSW!I:I,WININTURNS!$A$1,SWISSW!C:C,"Won 1-0",SWISSW!G:G,WININTURNS!A7)+COUNTIFS(SWISSW!J:J,WININTURNS!$A$1,SWISSW!C:C,"Lost 0-1",SWISSW!G:G,WININTURNS!A7)-J7</f>
        <v>1</v>
      </c>
      <c r="F7" s="11">
        <f>COUNTIFS(SWISSW!I:I,WININTURNS!$A$1,SWISSW!H:H,"&gt;0",SWISSW!G:G,WININTURNS!A7)+COUNTIFS(SWISSW!J:J,WININTURNS!$A$1,SWISSW!H:H,"&gt;0",SWISSW!G:G,WININTURNS!A7)-2*COUNTIFS(SWISSW!I:I,WININTURNS!$A$1,SWISSW!J:J,WININTURNS!$A$1,SWISSW!H:H,"&gt;0",SWISSW!G:G,WININTURNS!A7)</f>
        <v>120</v>
      </c>
      <c r="G7" s="11">
        <f>COUNTIFS(SWISSW!I:I,WININTURNS!$A$1,SWISSW!J:J,WININTURNS!$A$1,SWISSW!F:F,"Draw",SWISSW!H:H,"&gt;0",SWISSW!G:G,WININTURNS!A7)</f>
        <v>1</v>
      </c>
      <c r="H7" s="11">
        <f t="shared" si="2"/>
        <v>9</v>
      </c>
      <c r="I7" s="20">
        <f>COUNTIFS(SWISSW!I:I,WININTURNS!$A$1,SWISSW!J:J,WININTURNS!$A$1,SWISSW!C:C,"Lost 0-1",SWISSW!H:H,"&gt;0",SWISSW!G:G,WININTURNS!A7)</f>
        <v>0</v>
      </c>
      <c r="J7" s="20">
        <f>+COUNTIFS(SWISSW!I:I,WININTURNS!$A$1,SWISSW!J:J,WININTURNS!$A$1,SWISSW!C:C,"Won 1-0",SWISSW!H:H,"&gt;0",SWISSW!G:G,WININTURNS!A7)</f>
        <v>0</v>
      </c>
      <c r="K7" s="11">
        <f>COUNTIFS(SWISSW!I:I,WININTURNS!$A$1,SWISSW!J:J,WININTURNS!$A$1,SWISSW!H:H,"&gt;0",SWISSW!G:G,WININTURNS!A7)</f>
        <v>10</v>
      </c>
      <c r="L7" s="11">
        <f t="shared" si="3"/>
        <v>130</v>
      </c>
      <c r="M7" s="5">
        <f t="shared" si="4"/>
        <v>0.47499999999999998</v>
      </c>
      <c r="N7" s="5">
        <f t="shared" si="0"/>
        <v>0.49137931034482757</v>
      </c>
      <c r="O7" s="5">
        <f t="shared" si="1"/>
        <v>3.3333333333333333E-2</v>
      </c>
      <c r="P7" s="16">
        <f t="shared" si="5"/>
        <v>0.1</v>
      </c>
      <c r="Q7" s="16">
        <f t="shared" si="6"/>
        <v>5.8333333333333334E-2</v>
      </c>
      <c r="R7" s="20">
        <f>COUNTIFS(SWISSW!I:I,WININTURNS!$A$1,SWISSW!H:H,"&gt;0",SWISSW!G:G,WININTURNS!A7)+COUNTIFS(SWISSW!J:J,WININTURNS!$A$1,SWISSW!H:H,"&gt;0",SWISSW!G:G,WININTURNS!A7)</f>
        <v>140</v>
      </c>
      <c r="S7" s="16">
        <f>R7/(2*COUNTIFS(SWISSW!G:G,WININTURNS!A7,SWISSW!H:H,"&gt;0"))</f>
        <v>0.15317286652078774</v>
      </c>
    </row>
    <row r="8" spans="1:36" s="6" customFormat="1" ht="55" customHeight="1" x14ac:dyDescent="0.25">
      <c r="A8" s="3">
        <v>6</v>
      </c>
      <c r="B8" s="11">
        <f>COUNTIFS(SWISSW!I:I,WININTURNS!$A$1,SWISSW!F:F,"Won",SWISSW!H:H,"&gt;0",SWISSW!G:G,WININTURNS!A8)+COUNTIFS(SWISSW!J:J,WININTURNS!$A$1,SWISSW!F:F,"Lost",SWISSW!H:H,"&gt;0",SWISSW!G:G,WININTURNS!A8)-H8</f>
        <v>43</v>
      </c>
      <c r="C8" s="11">
        <f>COUNTIFS(SWISSW!I:I,WININTURNS!$A$1,SWISSW!F:F,"Draw",SWISSW!H:H,"&gt;0",SWISSW!G:G,WININTURNS!A8)+COUNTIFS(SWISSW!J:J,WININTURNS!$A$1,SWISSW!F:F,"Draw",SWISSW!H:H,"&gt;0",SWISSW!G:G,WININTURNS!A8)-G8</f>
        <v>10</v>
      </c>
      <c r="D8" s="20">
        <f>COUNTIFS(SWISSW!I:I,WININTURNS!$A$1,SWISSW!C:C,"Lost 0-1",SWISSW!G:G,WININTURNS!A8)+COUNTIFS(SWISSW!J:J,WININTURNS!$A$1,SWISSW!C:C,"Won 1-0",SWISSW!G:G,WININTURNS!A8)-I8</f>
        <v>0</v>
      </c>
      <c r="E8" s="20">
        <f>COUNTIFS(SWISSW!I:I,WININTURNS!$A$1,SWISSW!C:C,"Won 1-0",SWISSW!G:G,WININTURNS!A8)+COUNTIFS(SWISSW!J:J,WININTURNS!$A$1,SWISSW!C:C,"Lost 0-1",SWISSW!G:G,WININTURNS!A8)-J8</f>
        <v>2</v>
      </c>
      <c r="F8" s="11">
        <f>COUNTIFS(SWISSW!I:I,WININTURNS!$A$1,SWISSW!H:H,"&gt;0",SWISSW!G:G,WININTURNS!A8)+COUNTIFS(SWISSW!J:J,WININTURNS!$A$1,SWISSW!H:H,"&gt;0",SWISSW!G:G,WININTURNS!A8)-2*COUNTIFS(SWISSW!I:I,WININTURNS!$A$1,SWISSW!J:J,WININTURNS!$A$1,SWISSW!H:H,"&gt;0",SWISSW!G:G,WININTURNS!A8)</f>
        <v>104</v>
      </c>
      <c r="G8" s="11">
        <f>COUNTIFS(SWISSW!I:I,WININTURNS!$A$1,SWISSW!J:J,WININTURNS!$A$1,SWISSW!F:F,"Draw",SWISSW!H:H,"&gt;0",SWISSW!G:G,WININTURNS!A8)</f>
        <v>1</v>
      </c>
      <c r="H8" s="11">
        <f t="shared" si="2"/>
        <v>5</v>
      </c>
      <c r="I8" s="20">
        <f>COUNTIFS(SWISSW!I:I,WININTURNS!$A$1,SWISSW!J:J,WININTURNS!$A$1,SWISSW!C:C,"Lost 0-1",SWISSW!H:H,"&gt;0",SWISSW!G:G,WININTURNS!A8)</f>
        <v>0</v>
      </c>
      <c r="J8" s="20">
        <f>+COUNTIFS(SWISSW!I:I,WININTURNS!$A$1,SWISSW!J:J,WININTURNS!$A$1,SWISSW!C:C,"Won 1-0",SWISSW!H:H,"&gt;0",SWISSW!G:G,WININTURNS!A8)</f>
        <v>0</v>
      </c>
      <c r="K8" s="11">
        <f>COUNTIFS(SWISSW!I:I,WININTURNS!$A$1,SWISSW!J:J,WININTURNS!$A$1,SWISSW!H:H,"&gt;0",SWISSW!G:G,WININTURNS!A8)</f>
        <v>6</v>
      </c>
      <c r="L8" s="11">
        <f t="shared" si="3"/>
        <v>110</v>
      </c>
      <c r="M8" s="5">
        <f t="shared" si="4"/>
        <v>0.41346153846153844</v>
      </c>
      <c r="N8" s="5">
        <f t="shared" si="0"/>
        <v>0.45744680851063829</v>
      </c>
      <c r="O8" s="5">
        <f t="shared" si="1"/>
        <v>9.6153846153846159E-2</v>
      </c>
      <c r="P8" s="16">
        <f t="shared" si="5"/>
        <v>0.16666666666666666</v>
      </c>
      <c r="Q8" s="16">
        <f t="shared" si="6"/>
        <v>0.125</v>
      </c>
      <c r="R8" s="20">
        <f>COUNTIFS(SWISSW!I:I,WININTURNS!$A$1,SWISSW!H:H,"&gt;0",SWISSW!G:G,WININTURNS!A8)+COUNTIFS(SWISSW!J:J,WININTURNS!$A$1,SWISSW!H:H,"&gt;0",SWISSW!G:G,WININTURNS!A8)</f>
        <v>116</v>
      </c>
      <c r="S8" s="16">
        <f>R8/(2*COUNTIFS(SWISSW!G:G,WININTURNS!A8,SWISSW!H:H,"&gt;0"))</f>
        <v>0.14948453608247422</v>
      </c>
    </row>
    <row r="9" spans="1:36" s="6" customFormat="1" ht="55" customHeight="1" x14ac:dyDescent="0.25">
      <c r="A9" s="23">
        <v>7</v>
      </c>
      <c r="B9" s="11">
        <f>COUNTIFS(SWISSW!I:I,WININTURNS!$A$1,SWISSW!F:F,"Won",SWISSW!H:H,"&gt;0",SWISSW!G:G,WININTURNS!A9)+COUNTIFS(SWISSW!J:J,WININTURNS!$A$1,SWISSW!F:F,"Lost",SWISSW!H:H,"&gt;0",SWISSW!G:G,WININTURNS!A9)-H9</f>
        <v>37</v>
      </c>
      <c r="C9" s="11">
        <f>COUNTIFS(SWISSW!I:I,WININTURNS!$A$1,SWISSW!F:F,"Draw",SWISSW!H:H,"&gt;0",SWISSW!G:G,WININTURNS!A9)+COUNTIFS(SWISSW!J:J,WININTURNS!$A$1,SWISSW!F:F,"Draw",SWISSW!H:H,"&gt;0",SWISSW!G:G,WININTURNS!A9)-G9</f>
        <v>3</v>
      </c>
      <c r="D9" s="20">
        <f>COUNTIFS(SWISSW!I:I,WININTURNS!$A$1,SWISSW!C:C,"Lost 0-1",SWISSW!G:G,WININTURNS!A9)+COUNTIFS(SWISSW!J:J,WININTURNS!$A$1,SWISSW!C:C,"Won 1-0",SWISSW!G:G,WININTURNS!A9)-I9</f>
        <v>0</v>
      </c>
      <c r="E9" s="20">
        <f>COUNTIFS(SWISSW!I:I,WININTURNS!$A$1,SWISSW!C:C,"Won 1-0",SWISSW!G:G,WININTURNS!A9)+COUNTIFS(SWISSW!J:J,WININTURNS!$A$1,SWISSW!C:C,"Lost 0-1",SWISSW!G:G,WININTURNS!A9)-J9</f>
        <v>2</v>
      </c>
      <c r="F9" s="11">
        <f>COUNTIFS(SWISSW!I:I,WININTURNS!$A$1,SWISSW!H:H,"&gt;0",SWISSW!G:G,WININTURNS!A9)+COUNTIFS(SWISSW!J:J,WININTURNS!$A$1,SWISSW!H:H,"&gt;0",SWISSW!G:G,WININTURNS!A9)-2*COUNTIFS(SWISSW!I:I,WININTURNS!$A$1,SWISSW!J:J,WININTURNS!$A$1,SWISSW!H:H,"&gt;0",SWISSW!G:G,WININTURNS!A9)</f>
        <v>76</v>
      </c>
      <c r="G9" s="11">
        <f>COUNTIFS(SWISSW!I:I,WININTURNS!$A$1,SWISSW!J:J,WININTURNS!$A$1,SWISSW!F:F,"Draw",SWISSW!H:H,"&gt;0",SWISSW!G:G,WININTURNS!A9)</f>
        <v>0</v>
      </c>
      <c r="H9" s="11">
        <f t="shared" si="2"/>
        <v>7</v>
      </c>
      <c r="I9" s="20">
        <f>COUNTIFS(SWISSW!I:I,WININTURNS!$A$1,SWISSW!J:J,WININTURNS!$A$1,SWISSW!C:C,"Lost 0-1",SWISSW!H:H,"&gt;0",SWISSW!G:G,WININTURNS!A9)</f>
        <v>0</v>
      </c>
      <c r="J9" s="20">
        <f>+COUNTIFS(SWISSW!I:I,WININTURNS!$A$1,SWISSW!J:J,WININTURNS!$A$1,SWISSW!C:C,"Won 1-0",SWISSW!H:H,"&gt;0",SWISSW!G:G,WININTURNS!A9)</f>
        <v>0</v>
      </c>
      <c r="K9" s="11">
        <f>COUNTIFS(SWISSW!I:I,WININTURNS!$A$1,SWISSW!J:J,WININTURNS!$A$1,SWISSW!H:H,"&gt;0",SWISSW!G:G,WININTURNS!A9)</f>
        <v>7</v>
      </c>
      <c r="L9" s="11">
        <f t="shared" si="3"/>
        <v>83</v>
      </c>
      <c r="M9" s="5">
        <f t="shared" si="4"/>
        <v>0.48684210526315791</v>
      </c>
      <c r="N9" s="5">
        <f t="shared" si="0"/>
        <v>0.50684931506849318</v>
      </c>
      <c r="O9" s="5">
        <f t="shared" si="1"/>
        <v>3.9473684210526314E-2</v>
      </c>
      <c r="P9" s="16">
        <f t="shared" si="5"/>
        <v>0</v>
      </c>
      <c r="Q9" s="16">
        <f t="shared" si="6"/>
        <v>6.5789473684210523E-2</v>
      </c>
      <c r="R9" s="20">
        <f>COUNTIFS(SWISSW!I:I,WININTURNS!$A$1,SWISSW!H:H,"&gt;0",SWISSW!G:G,WININTURNS!A9)+COUNTIFS(SWISSW!J:J,WININTURNS!$A$1,SWISSW!H:H,"&gt;0",SWISSW!G:G,WININTURNS!A9)</f>
        <v>90</v>
      </c>
      <c r="S9" s="16">
        <f>R9/(2*COUNTIFS(SWISSW!G:G,WININTURNS!A9,SWISSW!H:H,"&gt;0"))</f>
        <v>0.14331210191082802</v>
      </c>
    </row>
    <row r="10" spans="1:36" s="6" customFormat="1" ht="55" customHeight="1" x14ac:dyDescent="0.25">
      <c r="A10" s="3">
        <v>8</v>
      </c>
      <c r="B10" s="11">
        <f>COUNTIFS(SWISSW!I:I,WININTURNS!$A$1,SWISSW!F:F,"Won",SWISSW!H:H,"&gt;0",SWISSW!G:G,WININTURNS!A10)+COUNTIFS(SWISSW!J:J,WININTURNS!$A$1,SWISSW!F:F,"Lost",SWISSW!H:H,"&gt;0",SWISSW!G:G,WININTURNS!A10)-H10</f>
        <v>26</v>
      </c>
      <c r="C10" s="11">
        <f>COUNTIFS(SWISSW!I:I,WININTURNS!$A$1,SWISSW!F:F,"Draw",SWISSW!H:H,"&gt;0",SWISSW!G:G,WININTURNS!A10)+COUNTIFS(SWISSW!J:J,WININTURNS!$A$1,SWISSW!F:F,"Draw",SWISSW!H:H,"&gt;0",SWISSW!G:G,WININTURNS!A10)-G10</f>
        <v>2</v>
      </c>
      <c r="D10" s="20">
        <f>COUNTIFS(SWISSW!I:I,WININTURNS!$A$1,SWISSW!C:C,"Lost 0-1",SWISSW!G:G,WININTURNS!A10)+COUNTIFS(SWISSW!J:J,WININTURNS!$A$1,SWISSW!C:C,"Won 1-0",SWISSW!G:G,WININTURNS!A10)-I10</f>
        <v>1</v>
      </c>
      <c r="E10" s="20">
        <f>COUNTIFS(SWISSW!I:I,WININTURNS!$A$1,SWISSW!C:C,"Won 1-0",SWISSW!G:G,WININTURNS!A10)+COUNTIFS(SWISSW!J:J,WININTURNS!$A$1,SWISSW!C:C,"Lost 0-1",SWISSW!G:G,WININTURNS!A10)-J10</f>
        <v>1</v>
      </c>
      <c r="F10" s="11">
        <f>COUNTIFS(SWISSW!I:I,WININTURNS!$A$1,SWISSW!H:H,"&gt;0",SWISSW!G:G,WININTURNS!A10)+COUNTIFS(SWISSW!J:J,WININTURNS!$A$1,SWISSW!H:H,"&gt;0",SWISSW!G:G,WININTURNS!A10)-2*COUNTIFS(SWISSW!I:I,WININTURNS!$A$1,SWISSW!J:J,WININTURNS!$A$1,SWISSW!H:H,"&gt;0",SWISSW!G:G,WININTURNS!A10)</f>
        <v>53</v>
      </c>
      <c r="G10" s="11">
        <f>COUNTIFS(SWISSW!I:I,WININTURNS!$A$1,SWISSW!J:J,WININTURNS!$A$1,SWISSW!F:F,"Draw",SWISSW!H:H,"&gt;0",SWISSW!G:G,WININTURNS!A10)</f>
        <v>1</v>
      </c>
      <c r="H10" s="11">
        <f t="shared" si="2"/>
        <v>7</v>
      </c>
      <c r="I10" s="20">
        <f>COUNTIFS(SWISSW!I:I,WININTURNS!$A$1,SWISSW!J:J,WININTURNS!$A$1,SWISSW!C:C,"Lost 0-1",SWISSW!H:H,"&gt;0",SWISSW!G:G,WININTURNS!A10)</f>
        <v>1</v>
      </c>
      <c r="J10" s="20">
        <f>+COUNTIFS(SWISSW!I:I,WININTURNS!$A$1,SWISSW!J:J,WININTURNS!$A$1,SWISSW!C:C,"Won 1-0",SWISSW!H:H,"&gt;0",SWISSW!G:G,WININTURNS!A10)</f>
        <v>0</v>
      </c>
      <c r="K10" s="11">
        <f>COUNTIFS(SWISSW!I:I,WININTURNS!$A$1,SWISSW!J:J,WININTURNS!$A$1,SWISSW!H:H,"&gt;0",SWISSW!G:G,WININTURNS!A10)</f>
        <v>8</v>
      </c>
      <c r="L10" s="11">
        <f t="shared" si="3"/>
        <v>61</v>
      </c>
      <c r="M10" s="5">
        <f>B10/F10</f>
        <v>0.49056603773584906</v>
      </c>
      <c r="N10" s="5">
        <f t="shared" si="0"/>
        <v>0.50980392156862742</v>
      </c>
      <c r="O10" s="5">
        <f t="shared" si="1"/>
        <v>3.7735849056603772E-2</v>
      </c>
      <c r="P10" s="16">
        <f t="shared" si="5"/>
        <v>0.125</v>
      </c>
      <c r="Q10" s="16">
        <f t="shared" si="6"/>
        <v>0.11320754716981132</v>
      </c>
      <c r="R10" s="20">
        <f>COUNTIFS(SWISSW!I:I,WININTURNS!$A$1,SWISSW!H:H,"&gt;0",SWISSW!G:G,WININTURNS!A10)+COUNTIFS(SWISSW!J:J,WININTURNS!$A$1,SWISSW!H:H,"&gt;0",SWISSW!G:G,WININTURNS!A10)</f>
        <v>69</v>
      </c>
      <c r="S10" s="16">
        <f>R10/(2*COUNTIFS(SWISSW!G:G,WININTURNS!A10,SWISSW!H:H,"&gt;0"))</f>
        <v>0.13690476190476192</v>
      </c>
    </row>
    <row r="11" spans="1:36" s="6" customFormat="1" ht="55" customHeight="1" x14ac:dyDescent="0.25">
      <c r="A11" s="3">
        <v>9</v>
      </c>
      <c r="B11" s="11">
        <f>COUNTIFS(SWISSW!I:I,WININTURNS!$A$1,SWISSW!F:F,"Won",SWISSW!H:H,"&gt;0",SWISSW!G:G,WININTURNS!A11)+COUNTIFS(SWISSW!J:J,WININTURNS!$A$1,SWISSW!F:F,"Lost",SWISSW!H:H,"&gt;0",SWISSW!G:G,WININTURNS!A11)-H11</f>
        <v>6</v>
      </c>
      <c r="C11" s="11">
        <f>COUNTIFS(SWISSW!I:I,WININTURNS!$A$1,SWISSW!F:F,"Draw",SWISSW!H:H,"&gt;0",SWISSW!G:G,WININTURNS!A11)+COUNTIFS(SWISSW!J:J,WININTURNS!$A$1,SWISSW!F:F,"Draw",SWISSW!H:H,"&gt;0",SWISSW!G:G,WININTURNS!A11)-G11</f>
        <v>1</v>
      </c>
      <c r="D11" s="20">
        <f>COUNTIFS(SWISSW!I:I,WININTURNS!$A$1,SWISSW!C:C,"Lost 0-1",SWISSW!G:G,WININTURNS!A11)+COUNTIFS(SWISSW!J:J,WININTURNS!$A$1,SWISSW!C:C,"Won 1-0",SWISSW!G:G,WININTURNS!A11)-I11</f>
        <v>0</v>
      </c>
      <c r="E11" s="20">
        <f>COUNTIFS(SWISSW!I:I,WININTURNS!$A$1,SWISSW!C:C,"Won 1-0",SWISSW!G:G,WININTURNS!A11)+COUNTIFS(SWISSW!J:J,WININTURNS!$A$1,SWISSW!C:C,"Lost 0-1",SWISSW!G:G,WININTURNS!A11)-J11</f>
        <v>0</v>
      </c>
      <c r="F11" s="11">
        <f>COUNTIFS(SWISSW!I:I,WININTURNS!$A$1,SWISSW!H:H,"&gt;0",SWISSW!G:G,WININTURNS!A11)+COUNTIFS(SWISSW!J:J,WININTURNS!$A$1,SWISSW!H:H,"&gt;0",SWISSW!G:G,WININTURNS!A11)-2*COUNTIFS(SWISSW!I:I,WININTURNS!$A$1,SWISSW!J:J,WININTURNS!$A$1,SWISSW!H:H,"&gt;0",SWISSW!G:G,WININTURNS!A11)</f>
        <v>19</v>
      </c>
      <c r="G11" s="11">
        <f>COUNTIFS(SWISSW!I:I,WININTURNS!$A$1,SWISSW!J:J,WININTURNS!$A$1,SWISSW!F:F,"Draw",SWISSW!H:H,"&gt;0",SWISSW!G:G,WININTURNS!A11)</f>
        <v>0</v>
      </c>
      <c r="H11" s="11">
        <f t="shared" si="2"/>
        <v>0</v>
      </c>
      <c r="I11" s="20">
        <f>COUNTIFS(SWISSW!I:I,WININTURNS!$A$1,SWISSW!J:J,WININTURNS!$A$1,SWISSW!C:C,"Lost 0-1",SWISSW!H:H,"&gt;0",SWISSW!G:G,WININTURNS!A11)</f>
        <v>0</v>
      </c>
      <c r="J11" s="20">
        <f>+COUNTIFS(SWISSW!I:I,WININTURNS!$A$1,SWISSW!J:J,WININTURNS!$A$1,SWISSW!C:C,"Won 1-0",SWISSW!H:H,"&gt;0",SWISSW!G:G,WININTURNS!A11)</f>
        <v>0</v>
      </c>
      <c r="K11" s="11">
        <f>COUNTIFS(SWISSW!I:I,WININTURNS!$A$1,SWISSW!J:J,WININTURNS!$A$1,SWISSW!H:H,"&gt;0",SWISSW!G:G,WININTURNS!A11)</f>
        <v>0</v>
      </c>
      <c r="L11" s="11">
        <f t="shared" si="3"/>
        <v>19</v>
      </c>
      <c r="M11" s="5">
        <f t="shared" si="4"/>
        <v>0.31578947368421051</v>
      </c>
      <c r="N11" s="5">
        <f t="shared" si="0"/>
        <v>0.33333333333333331</v>
      </c>
      <c r="O11" s="5">
        <f t="shared" si="1"/>
        <v>5.2631578947368418E-2</v>
      </c>
      <c r="P11" s="16" t="str">
        <f t="shared" si="5"/>
        <v>-</v>
      </c>
      <c r="Q11" s="16">
        <f t="shared" si="6"/>
        <v>5.2631578947368418E-2</v>
      </c>
      <c r="R11" s="20">
        <f>COUNTIFS(SWISSW!I:I,WININTURNS!$A$1,SWISSW!H:H,"&gt;0",SWISSW!G:G,WININTURNS!A11)+COUNTIFS(SWISSW!J:J,WININTURNS!$A$1,SWISSW!H:H,"&gt;0",SWISSW!G:G,WININTURNS!A11)</f>
        <v>19</v>
      </c>
      <c r="S11" s="16">
        <f>R11/(2*COUNTIFS(SWISSW!G:G,WININTURNS!A11,SWISSW!H:H,"&gt;0"))</f>
        <v>0.13013698630136986</v>
      </c>
    </row>
    <row r="12" spans="1:36" s="6" customFormat="1" ht="55" customHeight="1" x14ac:dyDescent="0.25">
      <c r="A12" s="23">
        <v>10</v>
      </c>
      <c r="B12" s="11">
        <f>COUNTIFS(SWISSW!I:I,WININTURNS!$A$1,SWISSW!F:F,"Won",SWISSW!H:H,"&gt;0",SWISSW!G:G,WININTURNS!A12)+COUNTIFS(SWISSW!J:J,WININTURNS!$A$1,SWISSW!F:F,"Lost",SWISSW!H:H,"&gt;0",SWISSW!G:G,WININTURNS!A12)-H12</f>
        <v>7</v>
      </c>
      <c r="C12" s="11">
        <f>COUNTIFS(SWISSW!I:I,WININTURNS!$A$1,SWISSW!F:F,"Draw",SWISSW!H:H,"&gt;0",SWISSW!G:G,WININTURNS!A12)+COUNTIFS(SWISSW!J:J,WININTURNS!$A$1,SWISSW!F:F,"Draw",SWISSW!H:H,"&gt;0",SWISSW!G:G,WININTURNS!A12)-G12</f>
        <v>1</v>
      </c>
      <c r="D12" s="20">
        <f>COUNTIFS(SWISSW!I:I,WININTURNS!$A$1,SWISSW!C:C,"Lost 0-1",SWISSW!G:G,WININTURNS!A12)+COUNTIFS(SWISSW!J:J,WININTURNS!$A$1,SWISSW!C:C,"Won 1-0",SWISSW!G:G,WININTURNS!A12)-I12</f>
        <v>0</v>
      </c>
      <c r="E12" s="20">
        <f>COUNTIFS(SWISSW!I:I,WININTURNS!$A$1,SWISSW!C:C,"Won 1-0",SWISSW!G:G,WININTURNS!A12)+COUNTIFS(SWISSW!J:J,WININTURNS!$A$1,SWISSW!C:C,"Lost 0-1",SWISSW!G:G,WININTURNS!A12)-J12</f>
        <v>0</v>
      </c>
      <c r="F12" s="11">
        <f>COUNTIFS(SWISSW!I:I,WININTURNS!$A$1,SWISSW!H:H,"&gt;0",SWISSW!G:G,WININTURNS!A12)+COUNTIFS(SWISSW!J:J,WININTURNS!$A$1,SWISSW!H:H,"&gt;0",SWISSW!G:G,WININTURNS!A12)-2*COUNTIFS(SWISSW!I:I,WININTURNS!$A$1,SWISSW!J:J,WININTURNS!$A$1,SWISSW!H:H,"&gt;0",SWISSW!G:G,WININTURNS!A12)</f>
        <v>12</v>
      </c>
      <c r="G12" s="11">
        <f>COUNTIFS(SWISSW!I:I,WININTURNS!$A$1,SWISSW!J:J,WININTURNS!$A$1,SWISSW!F:F,"Draw",SWISSW!H:H,"&gt;0",SWISSW!G:G,WININTURNS!A12)</f>
        <v>0</v>
      </c>
      <c r="H12" s="11">
        <f t="shared" si="2"/>
        <v>3</v>
      </c>
      <c r="I12" s="20">
        <f>COUNTIFS(SWISSW!I:I,WININTURNS!$A$1,SWISSW!J:J,WININTURNS!$A$1,SWISSW!C:C,"Lost 0-1",SWISSW!H:H,"&gt;0",SWISSW!G:G,WININTURNS!A12)</f>
        <v>0</v>
      </c>
      <c r="J12" s="20">
        <f>+COUNTIFS(SWISSW!I:I,WININTURNS!$A$1,SWISSW!J:J,WININTURNS!$A$1,SWISSW!C:C,"Won 1-0",SWISSW!H:H,"&gt;0",SWISSW!G:G,WININTURNS!A12)</f>
        <v>0</v>
      </c>
      <c r="K12" s="11">
        <f>COUNTIFS(SWISSW!I:I,WININTURNS!$A$1,SWISSW!J:J,WININTURNS!$A$1,SWISSW!H:H,"&gt;0",SWISSW!G:G,WININTURNS!A12)</f>
        <v>3</v>
      </c>
      <c r="L12" s="11">
        <f t="shared" si="3"/>
        <v>15</v>
      </c>
      <c r="M12" s="5">
        <f t="shared" si="4"/>
        <v>0.58333333333333337</v>
      </c>
      <c r="N12" s="5">
        <f t="shared" si="0"/>
        <v>0.63636363636363635</v>
      </c>
      <c r="O12" s="5">
        <f t="shared" si="1"/>
        <v>8.3333333333333329E-2</v>
      </c>
      <c r="P12" s="16">
        <f t="shared" si="5"/>
        <v>0</v>
      </c>
      <c r="Q12" s="16">
        <f t="shared" si="6"/>
        <v>8.3333333333333329E-2</v>
      </c>
      <c r="R12" s="20">
        <f>COUNTIFS(SWISSW!I:I,WININTURNS!$A$1,SWISSW!H:H,"&gt;0",SWISSW!G:G,WININTURNS!A12)+COUNTIFS(SWISSW!J:J,WININTURNS!$A$1,SWISSW!H:H,"&gt;0",SWISSW!G:G,WININTURNS!A12)</f>
        <v>18</v>
      </c>
      <c r="S12" s="16">
        <f>R12/(2*COUNTIFS(SWISSW!G:G,WININTURNS!A12,SWISSW!H:H,"&gt;0"))</f>
        <v>0.12328767123287671</v>
      </c>
    </row>
    <row r="13" spans="1:36" s="6" customFormat="1" ht="55" customHeight="1" x14ac:dyDescent="0.25">
      <c r="A13" s="3">
        <v>11</v>
      </c>
      <c r="B13" s="11">
        <f>COUNTIFS(SWISSW!I:I,WININTURNS!$A$1,SWISSW!F:F,"Won",SWISSW!H:H,"&gt;0",SWISSW!G:G,WININTURNS!A13)+COUNTIFS(SWISSW!J:J,WININTURNS!$A$1,SWISSW!F:F,"Lost",SWISSW!H:H,"&gt;0",SWISSW!G:G,WININTURNS!A13)-H13</f>
        <v>10</v>
      </c>
      <c r="C13" s="11">
        <f>COUNTIFS(SWISSW!I:I,WININTURNS!$A$1,SWISSW!F:F,"Draw",SWISSW!H:H,"&gt;0",SWISSW!G:G,WININTURNS!A13)+COUNTIFS(SWISSW!J:J,WININTURNS!$A$1,SWISSW!F:F,"Draw",SWISSW!H:H,"&gt;0",SWISSW!G:G,WININTURNS!A13)-G13</f>
        <v>2</v>
      </c>
      <c r="D13" s="20">
        <f>COUNTIFS(SWISSW!I:I,WININTURNS!$A$1,SWISSW!C:C,"Lost 0-1",SWISSW!G:G,WININTURNS!A13)+COUNTIFS(SWISSW!J:J,WININTURNS!$A$1,SWISSW!C:C,"Won 1-0",SWISSW!G:G,WININTURNS!A13)-I13</f>
        <v>0</v>
      </c>
      <c r="E13" s="20">
        <f>COUNTIFS(SWISSW!I:I,WININTURNS!$A$1,SWISSW!C:C,"Won 1-0",SWISSW!G:G,WININTURNS!A13)+COUNTIFS(SWISSW!J:J,WININTURNS!$A$1,SWISSW!C:C,"Lost 0-1",SWISSW!G:G,WININTURNS!A13)-J13</f>
        <v>0</v>
      </c>
      <c r="F13" s="11">
        <f>COUNTIFS(SWISSW!I:I,WININTURNS!$A$1,SWISSW!H:H,"&gt;0",SWISSW!G:G,WININTURNS!A13)+COUNTIFS(SWISSW!J:J,WININTURNS!$A$1,SWISSW!H:H,"&gt;0",SWISSW!G:G,WININTURNS!A13)-2*COUNTIFS(SWISSW!I:I,WININTURNS!$A$1,SWISSW!J:J,WININTURNS!$A$1,SWISSW!H:H,"&gt;0",SWISSW!G:G,WININTURNS!A13)</f>
        <v>17</v>
      </c>
      <c r="G13" s="11">
        <f>COUNTIFS(SWISSW!I:I,WININTURNS!$A$1,SWISSW!J:J,WININTURNS!$A$1,SWISSW!F:F,"Draw",SWISSW!H:H,"&gt;0",SWISSW!G:G,WININTURNS!A13)</f>
        <v>0</v>
      </c>
      <c r="H13" s="11">
        <f t="shared" si="2"/>
        <v>1</v>
      </c>
      <c r="I13" s="20">
        <f>COUNTIFS(SWISSW!I:I,WININTURNS!$A$1,SWISSW!J:J,WININTURNS!$A$1,SWISSW!C:C,"Lost 0-1",SWISSW!H:H,"&gt;0",SWISSW!G:G,WININTURNS!A13)</f>
        <v>0</v>
      </c>
      <c r="J13" s="20">
        <f>+COUNTIFS(SWISSW!I:I,WININTURNS!$A$1,SWISSW!J:J,WININTURNS!$A$1,SWISSW!C:C,"Won 1-0",SWISSW!H:H,"&gt;0",SWISSW!G:G,WININTURNS!A13)</f>
        <v>0</v>
      </c>
      <c r="K13" s="11">
        <f>COUNTIFS(SWISSW!I:I,WININTURNS!$A$1,SWISSW!J:J,WININTURNS!$A$1,SWISSW!H:H,"&gt;0",SWISSW!G:G,WININTURNS!A13)</f>
        <v>1</v>
      </c>
      <c r="L13" s="11">
        <f t="shared" si="3"/>
        <v>18</v>
      </c>
      <c r="M13" s="5">
        <f t="shared" si="4"/>
        <v>0.58823529411764708</v>
      </c>
      <c r="N13" s="5">
        <f t="shared" si="0"/>
        <v>0.66666666666666663</v>
      </c>
      <c r="O13" s="5">
        <f t="shared" si="1"/>
        <v>0.11764705882352941</v>
      </c>
      <c r="P13" s="16">
        <f t="shared" si="5"/>
        <v>0</v>
      </c>
      <c r="Q13" s="16">
        <f t="shared" si="6"/>
        <v>0.11764705882352941</v>
      </c>
      <c r="R13" s="20">
        <f>COUNTIFS(SWISSW!I:I,WININTURNS!$A$1,SWISSW!H:H,"&gt;0",SWISSW!G:G,WININTURNS!A13)+COUNTIFS(SWISSW!J:J,WININTURNS!$A$1,SWISSW!H:H,"&gt;0",SWISSW!G:G,WININTURNS!A13)</f>
        <v>19</v>
      </c>
      <c r="S13" s="16">
        <f>R13/(2*COUNTIFS(SWISSW!G:G,WININTURNS!A13,SWISSW!H:H,"&gt;0"))</f>
        <v>0.13194444444444445</v>
      </c>
    </row>
    <row r="14" spans="1:36" s="6" customFormat="1" ht="55" customHeight="1" x14ac:dyDescent="0.25">
      <c r="A14" s="3">
        <v>12</v>
      </c>
      <c r="B14" s="11">
        <f>COUNTIFS(SWISSW!I:I,WININTURNS!$A$1,SWISSW!F:F,"Won",SWISSW!H:H,"&gt;0",SWISSW!G:G,WININTURNS!A14)+COUNTIFS(SWISSW!J:J,WININTURNS!$A$1,SWISSW!F:F,"Lost",SWISSW!H:H,"&gt;0",SWISSW!G:G,WININTURNS!A14)-H14</f>
        <v>10</v>
      </c>
      <c r="C14" s="11">
        <f>COUNTIFS(SWISSW!I:I,WININTURNS!$A$1,SWISSW!F:F,"Draw",SWISSW!H:H,"&gt;0",SWISSW!G:G,WININTURNS!A14)+COUNTIFS(SWISSW!J:J,WININTURNS!$A$1,SWISSW!F:F,"Draw",SWISSW!H:H,"&gt;0",SWISSW!G:G,WININTURNS!A14)-G14</f>
        <v>2</v>
      </c>
      <c r="D14" s="20">
        <f>COUNTIFS(SWISSW!I:I,WININTURNS!$A$1,SWISSW!C:C,"Lost 0-1",SWISSW!G:G,WININTURNS!A14)+COUNTIFS(SWISSW!J:J,WININTURNS!$A$1,SWISSW!C:C,"Won 1-0",SWISSW!G:G,WININTURNS!A14)-I14</f>
        <v>0</v>
      </c>
      <c r="E14" s="20">
        <f>COUNTIFS(SWISSW!I:I,WININTURNS!$A$1,SWISSW!C:C,"Won 1-0",SWISSW!G:G,WININTURNS!A14)+COUNTIFS(SWISSW!J:J,WININTURNS!$A$1,SWISSW!C:C,"Lost 0-1",SWISSW!G:G,WININTURNS!A14)-J14</f>
        <v>0</v>
      </c>
      <c r="F14" s="11">
        <f>COUNTIFS(SWISSW!I:I,WININTURNS!$A$1,SWISSW!H:H,"&gt;0",SWISSW!G:G,WININTURNS!A14)+COUNTIFS(SWISSW!J:J,WININTURNS!$A$1,SWISSW!H:H,"&gt;0",SWISSW!G:G,WININTURNS!A14)-2*COUNTIFS(SWISSW!I:I,WININTURNS!$A$1,SWISSW!J:J,WININTURNS!$A$1,SWISSW!H:H,"&gt;0",SWISSW!G:G,WININTURNS!A14)</f>
        <v>15</v>
      </c>
      <c r="G14" s="11">
        <f>COUNTIFS(SWISSW!I:I,WININTURNS!$A$1,SWISSW!J:J,WININTURNS!$A$1,SWISSW!F:F,"Draw",SWISSW!H:H,"&gt;0",SWISSW!G:G,WININTURNS!A14)</f>
        <v>1</v>
      </c>
      <c r="H14" s="11">
        <f t="shared" si="2"/>
        <v>0</v>
      </c>
      <c r="I14" s="20">
        <f>COUNTIFS(SWISSW!I:I,WININTURNS!$A$1,SWISSW!J:J,WININTURNS!$A$1,SWISSW!C:C,"Lost 0-1",SWISSW!H:H,"&gt;0",SWISSW!G:G,WININTURNS!A14)</f>
        <v>0</v>
      </c>
      <c r="J14" s="20">
        <f>+COUNTIFS(SWISSW!I:I,WININTURNS!$A$1,SWISSW!J:J,WININTURNS!$A$1,SWISSW!C:C,"Won 1-0",SWISSW!H:H,"&gt;0",SWISSW!G:G,WININTURNS!A14)</f>
        <v>0</v>
      </c>
      <c r="K14" s="11">
        <f>COUNTIFS(SWISSW!I:I,WININTURNS!$A$1,SWISSW!J:J,WININTURNS!$A$1,SWISSW!H:H,"&gt;0",SWISSW!G:G,WININTURNS!A14)</f>
        <v>1</v>
      </c>
      <c r="L14" s="11">
        <f t="shared" si="3"/>
        <v>16</v>
      </c>
      <c r="M14" s="5">
        <f t="shared" si="4"/>
        <v>0.66666666666666663</v>
      </c>
      <c r="N14" s="5">
        <f t="shared" si="0"/>
        <v>0.76923076923076927</v>
      </c>
      <c r="O14" s="5">
        <f t="shared" si="1"/>
        <v>0.13333333333333333</v>
      </c>
      <c r="P14" s="16">
        <f t="shared" si="5"/>
        <v>1</v>
      </c>
      <c r="Q14" s="16">
        <f t="shared" si="6"/>
        <v>0.2</v>
      </c>
      <c r="R14" s="20">
        <f>COUNTIFS(SWISSW!I:I,WININTURNS!$A$1,SWISSW!H:H,"&gt;0",SWISSW!G:G,WININTURNS!A14)+COUNTIFS(SWISSW!J:J,WININTURNS!$A$1,SWISSW!H:H,"&gt;0",SWISSW!G:G,WININTURNS!A14)</f>
        <v>17</v>
      </c>
      <c r="S14" s="16">
        <f>R14/(2*COUNTIFS(SWISSW!G:G,WININTURNS!A14,SWISSW!H:H,"&gt;0"))</f>
        <v>0.12318840579710146</v>
      </c>
    </row>
    <row r="15" spans="1:36" s="6" customFormat="1" ht="55" customHeight="1" x14ac:dyDescent="0.25">
      <c r="A15" s="3">
        <v>13</v>
      </c>
      <c r="B15" s="11">
        <f>COUNTIFS(SWISSW!I:I,WININTURNS!$A$1,SWISSW!F:F,"Won",SWISSW!H:H,"&gt;0",SWISSW!G:G,WININTURNS!A15)+COUNTIFS(SWISSW!J:J,WININTURNS!$A$1,SWISSW!F:F,"Lost",SWISSW!H:H,"&gt;0",SWISSW!G:G,WININTURNS!A15)-H15</f>
        <v>6</v>
      </c>
      <c r="C15" s="11">
        <f>COUNTIFS(SWISSW!I:I,WININTURNS!$A$1,SWISSW!F:F,"Draw",SWISSW!H:H,"&gt;0",SWISSW!G:G,WININTURNS!A15)+COUNTIFS(SWISSW!J:J,WININTURNS!$A$1,SWISSW!F:F,"Draw",SWISSW!H:H,"&gt;0",SWISSW!G:G,WININTURNS!A15)-G15</f>
        <v>0</v>
      </c>
      <c r="D15" s="20">
        <f>COUNTIFS(SWISSW!I:I,WININTURNS!$A$1,SWISSW!C:C,"Lost 0-1",SWISSW!G:G,WININTURNS!A15)+COUNTIFS(SWISSW!J:J,WININTURNS!$A$1,SWISSW!C:C,"Won 1-0",SWISSW!G:G,WININTURNS!A15)-I15</f>
        <v>0</v>
      </c>
      <c r="E15" s="20">
        <f>COUNTIFS(SWISSW!I:I,WININTURNS!$A$1,SWISSW!C:C,"Won 1-0",SWISSW!G:G,WININTURNS!A15)+COUNTIFS(SWISSW!J:J,WININTURNS!$A$1,SWISSW!C:C,"Lost 0-1",SWISSW!G:G,WININTURNS!A15)-J15</f>
        <v>0</v>
      </c>
      <c r="F15" s="11">
        <f>COUNTIFS(SWISSW!I:I,WININTURNS!$A$1,SWISSW!H:H,"&gt;0",SWISSW!G:G,WININTURNS!A15)+COUNTIFS(SWISSW!J:J,WININTURNS!$A$1,SWISSW!H:H,"&gt;0",SWISSW!G:G,WININTURNS!A15)-2*COUNTIFS(SWISSW!I:I,WININTURNS!$A$1,SWISSW!J:J,WININTURNS!$A$1,SWISSW!H:H,"&gt;0",SWISSW!G:G,WININTURNS!A15)</f>
        <v>10</v>
      </c>
      <c r="G15" s="11">
        <f>COUNTIFS(SWISSW!I:I,WININTURNS!$A$1,SWISSW!J:J,WININTURNS!$A$1,SWISSW!F:F,"Draw",SWISSW!H:H,"&gt;0",SWISSW!G:G,WININTURNS!A15)</f>
        <v>0</v>
      </c>
      <c r="H15" s="11">
        <f t="shared" si="2"/>
        <v>3</v>
      </c>
      <c r="I15" s="20">
        <f>COUNTIFS(SWISSW!I:I,WININTURNS!$A$1,SWISSW!J:J,WININTURNS!$A$1,SWISSW!C:C,"Lost 0-1",SWISSW!H:H,"&gt;0",SWISSW!G:G,WININTURNS!A15)</f>
        <v>0</v>
      </c>
      <c r="J15" s="20">
        <f>+COUNTIFS(SWISSW!I:I,WININTURNS!$A$1,SWISSW!J:J,WININTURNS!$A$1,SWISSW!C:C,"Won 1-0",SWISSW!H:H,"&gt;0",SWISSW!G:G,WININTURNS!A15)</f>
        <v>0</v>
      </c>
      <c r="K15" s="11">
        <f>COUNTIFS(SWISSW!I:I,WININTURNS!$A$1,SWISSW!J:J,WININTURNS!$A$1,SWISSW!H:H,"&gt;0",SWISSW!G:G,WININTURNS!A15)</f>
        <v>3</v>
      </c>
      <c r="L15" s="11">
        <f t="shared" si="3"/>
        <v>13</v>
      </c>
      <c r="M15" s="5">
        <f t="shared" si="4"/>
        <v>0.6</v>
      </c>
      <c r="N15" s="5">
        <f t="shared" si="0"/>
        <v>0.6</v>
      </c>
      <c r="O15" s="5">
        <f t="shared" si="1"/>
        <v>0</v>
      </c>
      <c r="P15" s="16">
        <f t="shared" si="5"/>
        <v>0</v>
      </c>
      <c r="Q15" s="16">
        <f t="shared" si="6"/>
        <v>0</v>
      </c>
      <c r="R15" s="20">
        <f>COUNTIFS(SWISSW!I:I,WININTURNS!$A$1,SWISSW!H:H,"&gt;0",SWISSW!G:G,WININTURNS!A15)+COUNTIFS(SWISSW!J:J,WININTURNS!$A$1,SWISSW!H:H,"&gt;0",SWISSW!G:G,WININTURNS!A15)</f>
        <v>16</v>
      </c>
      <c r="S15" s="16">
        <f>R15/(2*COUNTIFS(SWISSW!G:G,WININTURNS!A15,SWISSW!H:H,"&gt;0"))</f>
        <v>0.125</v>
      </c>
    </row>
  </sheetData>
  <mergeCells count="3">
    <mergeCell ref="B1:F1"/>
    <mergeCell ref="G1:K1"/>
    <mergeCell ref="L1:S1"/>
  </mergeCells>
  <conditionalFormatting sqref="M3:N15">
    <cfRule type="colorScale" priority="2">
      <colorScale>
        <cfvo type="num" val="0.4"/>
        <cfvo type="num" val="0.5"/>
        <cfvo type="num" val="0.6"/>
        <color rgb="FFF8696B"/>
        <color rgb="FFFFFFCC"/>
        <color rgb="FF63BE7B"/>
      </colorScale>
    </cfRule>
  </conditionalFormatting>
  <conditionalFormatting sqref="AI1">
    <cfRule type="colorScale" priority="1">
      <colorScale>
        <cfvo type="num" val="0"/>
        <cfvo type="num" val="0.5"/>
        <cfvo type="num" val="1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30649C4-749E-4739-B90B-F702408440D8}">
          <x14:formula1>
            <xm:f>WINRATE!$A$3:$A$34</xm:f>
          </x14:formula1>
          <xm:sqref>A1 AC1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D3C9F-33A0-4BB7-A4EF-D81C426FFBF5}">
  <dimension ref="A1:BF58"/>
  <sheetViews>
    <sheetView zoomScale="50" zoomScaleNormal="100" zoomScalePageLayoutView="39" workbookViewId="0">
      <selection activeCell="C8" sqref="C8"/>
    </sheetView>
  </sheetViews>
  <sheetFormatPr defaultColWidth="9.453125" defaultRowHeight="14" x14ac:dyDescent="0.3"/>
  <cols>
    <col min="1" max="1" width="19.7265625" style="4" bestFit="1" customWidth="1"/>
    <col min="2" max="18" width="10.08984375" style="7" customWidth="1"/>
    <col min="19" max="56" width="10.08984375" style="4" customWidth="1"/>
    <col min="57" max="16384" width="9.453125" style="4"/>
  </cols>
  <sheetData>
    <row r="1" spans="1:58" ht="56.75" customHeight="1" x14ac:dyDescent="0.3">
      <c r="A1" s="2"/>
      <c r="B1" s="3" t="str">
        <f ca="1">MATCHUP!B1</f>
        <v>Jund Wildfire</v>
      </c>
      <c r="C1" s="3" t="str">
        <f ca="1">MATCHUP!C1</f>
        <v>Mono Red Synth</v>
      </c>
      <c r="D1" s="3" t="str">
        <f ca="1">MATCHUP!D1</f>
        <v>Rakdos Madness</v>
      </c>
      <c r="E1" s="3" t="str">
        <f ca="1">MATCHUP!E1</f>
        <v>Mono Blue Aggro</v>
      </c>
      <c r="F1" s="3" t="str">
        <f ca="1">MATCHUP!F1</f>
        <v>Mono Red Madness</v>
      </c>
      <c r="G1" s="3" t="str">
        <f ca="1">MATCHUP!G1</f>
        <v>Mono Blue Terror</v>
      </c>
      <c r="H1" s="3" t="str">
        <f ca="1">MATCHUP!H1</f>
        <v>High Tide Combo</v>
      </c>
      <c r="I1" s="3" t="str">
        <f ca="1">MATCHUP!I1</f>
        <v>Elves</v>
      </c>
      <c r="J1" s="3" t="str">
        <f ca="1">MATCHUP!J1</f>
        <v>Grixis Affinity</v>
      </c>
      <c r="K1" s="3" t="str">
        <f ca="1">MATCHUP!K1</f>
        <v>X Lands Spy</v>
      </c>
      <c r="L1" s="3" t="str">
        <f ca="1">MATCHUP!L1</f>
        <v>Altar Tron</v>
      </c>
      <c r="M1" s="3" t="str">
        <f ca="1">MATCHUP!M1</f>
        <v>White Weenie</v>
      </c>
      <c r="N1" s="3" t="str">
        <f ca="1">MATCHUP!N1</f>
        <v>Gardens</v>
      </c>
      <c r="O1" s="3" t="str">
        <f ca="1">MATCHUP!O1</f>
        <v>Gruul Monsters</v>
      </c>
      <c r="P1" s="3" t="str">
        <f ca="1">MATCHUP!P1</f>
        <v>Jeskai Ephemerate</v>
      </c>
      <c r="Q1" s="3" t="str">
        <f ca="1">MATCHUP!Q1</f>
        <v>Dimir Terror</v>
      </c>
      <c r="R1" s="3" t="str">
        <f ca="1">MATCHUP!R1</f>
        <v>Azorius Familiars</v>
      </c>
      <c r="S1" s="3" t="str">
        <f ca="1">MATCHUP!S1</f>
        <v>Dredge</v>
      </c>
      <c r="T1" s="3" t="str">
        <f ca="1">MATCHUP!T1</f>
        <v>Flicker Tron</v>
      </c>
      <c r="U1" s="3" t="str">
        <f ca="1">MATCHUP!U1</f>
        <v>Izzet Terror</v>
      </c>
      <c r="V1" s="3" t="str">
        <f ca="1">MATCHUP!V1</f>
        <v>Boros Synth</v>
      </c>
      <c r="W1" s="3" t="str">
        <f ca="1">MATCHUP!W1</f>
        <v>Bogles</v>
      </c>
      <c r="X1" s="3" t="str">
        <f ca="1">MATCHUP!X1</f>
        <v>Walls</v>
      </c>
      <c r="Y1" s="3" t="str">
        <f ca="1">MATCHUP!Y1</f>
        <v>Mardu Synth</v>
      </c>
      <c r="Z1" s="3" t="str">
        <f ca="1">MATCHUP!Z1</f>
        <v>Fangren Tron</v>
      </c>
      <c r="AA1" s="3" t="str">
        <f ca="1">MATCHUP!AA1</f>
        <v>Gruul Ponza</v>
      </c>
      <c r="AB1" s="3" t="str">
        <f ca="1">MATCHUP!AB1</f>
        <v>Dimir Snacker</v>
      </c>
      <c r="AC1" s="3" t="str">
        <f ca="1">MATCHUP!AC1</f>
        <v>Caw Gate</v>
      </c>
      <c r="AD1" s="3" t="str">
        <f ca="1">MATCHUP!AD1</f>
        <v>Monsters Tron</v>
      </c>
      <c r="AE1" s="3" t="str">
        <f ca="1">MATCHUP!AE1</f>
        <v>Rakdos Midrange</v>
      </c>
      <c r="AF1" s="3" t="str">
        <f ca="1">MATCHUP!AF1</f>
        <v>Boros Bully</v>
      </c>
      <c r="AG1" s="3" t="str">
        <f ca="1">MATCHUP!AG1</f>
        <v>Mono Black Sacrifice</v>
      </c>
      <c r="AH1" s="3" t="str">
        <f ca="1">MATCHUP!AH1</f>
        <v>Orzhov Blade</v>
      </c>
      <c r="AI1" s="3" t="str">
        <f ca="1">MATCHUP!AI1</f>
        <v>Pili-Pala Combo</v>
      </c>
      <c r="AJ1" s="3" t="str">
        <f ca="1">MATCHUP!AJ1</f>
        <v>Turbo Exhume</v>
      </c>
      <c r="AK1" s="3" t="str">
        <f ca="1">MATCHUP!AK1</f>
        <v>Mono Black Midrange</v>
      </c>
      <c r="AL1" s="3" t="str">
        <f ca="1">MATCHUP!AL1</f>
        <v>Mono Black Rod</v>
      </c>
      <c r="AM1" s="3" t="str">
        <f ca="1">MATCHUP!AM1</f>
        <v>Mono Red Dredge</v>
      </c>
      <c r="AN1" s="3" t="str">
        <f ca="1">MATCHUP!AN1</f>
        <v>Mono White Heroic</v>
      </c>
      <c r="AO1" s="3" t="str">
        <f ca="1">MATCHUP!AO1</f>
        <v>Slivers</v>
      </c>
      <c r="AP1" s="3" t="str">
        <f ca="1">MATCHUP!AP1</f>
        <v>Dimir Faeries</v>
      </c>
      <c r="AQ1" s="3" t="str">
        <f ca="1">MATCHUP!AQ1</f>
        <v>Dimir Control</v>
      </c>
      <c r="AR1" s="3" t="str">
        <f ca="1">MATCHUP!AR1</f>
        <v>Golgari Fog</v>
      </c>
      <c r="AS1" s="3" t="str">
        <f ca="1">MATCHUP!AS1</f>
        <v>Infect</v>
      </c>
      <c r="AT1" s="3" t="str">
        <f ca="1">MATCHUP!AT1</f>
        <v>Izzet Blitz</v>
      </c>
      <c r="AU1" s="3" t="str">
        <f ca="1">MATCHUP!AU1</f>
        <v>Mono Red Blitz</v>
      </c>
      <c r="AV1" s="3" t="str">
        <f ca="1">MATCHUP!AV1</f>
        <v>Poison Storm</v>
      </c>
      <c r="AW1" s="3" t="str">
        <f ca="1">MATCHUP!AW1</f>
        <v>Simic Fog</v>
      </c>
      <c r="AX1" s="3" t="str">
        <f ca="1">MATCHUP!AX1</f>
        <v>Cyclestorm</v>
      </c>
      <c r="AY1" s="3" t="str">
        <f ca="1">MATCHUP!AY1</f>
        <v>Whale Combo</v>
      </c>
      <c r="AZ1" s="3" t="str">
        <f ca="1">MATCHUP!AZ1</f>
        <v>Tron (Other)</v>
      </c>
      <c r="BA1" s="3" t="str">
        <f ca="1">MATCHUP!BA1</f>
        <v>Dimir Affinity</v>
      </c>
      <c r="BB1" s="3" t="str">
        <f ca="1">MATCHUP!BB1</f>
        <v>Mono Red Old Style</v>
      </c>
      <c r="BC1" s="3" t="str">
        <f ca="1">MATCHUP!BC1</f>
        <v>Goblin Combo</v>
      </c>
      <c r="BD1" s="3" t="str">
        <f ca="1">MATCHUP!BD1</f>
        <v>Izzet Faeries</v>
      </c>
      <c r="BE1" s="3" t="str">
        <f ca="1">MATCHUP!BE1</f>
        <v>Mardu Ephemerate</v>
      </c>
      <c r="BF1" s="3" t="str">
        <f ca="1">MATCHUP!BF1</f>
        <v>Mono Black Burn</v>
      </c>
    </row>
    <row r="2" spans="1:58" s="6" customFormat="1" ht="55" customHeight="1" x14ac:dyDescent="0.25">
      <c r="A2" s="3" t="str">
        <f ca="1">MATCHUP!A2</f>
        <v>Jund Wildfire</v>
      </c>
      <c r="B2" s="5" t="str">
        <f ca="1">IFERROR(WINS_NO_MIRROR!B2/TOTAL_MATCHUP!B2,"-")</f>
        <v>-</v>
      </c>
      <c r="C2" s="5">
        <f ca="1">IFERROR(WINS_NO_MIRROR!C2/TOTAL_MATCHUP!C2,"-")</f>
        <v>0.45901639344262296</v>
      </c>
      <c r="D2" s="5">
        <f ca="1">IFERROR(WINS_NO_MIRROR!D2/TOTAL_MATCHUP!D2,"-")</f>
        <v>0.54411764705882348</v>
      </c>
      <c r="E2" s="5">
        <f ca="1">IFERROR(WINS_NO_MIRROR!E2/TOTAL_MATCHUP!E2,"-")</f>
        <v>0.58666666666666667</v>
      </c>
      <c r="F2" s="5">
        <f ca="1">IFERROR(WINS_NO_MIRROR!F2/TOTAL_MATCHUP!F2,"-")</f>
        <v>0.5</v>
      </c>
      <c r="G2" s="5">
        <f ca="1">IFERROR(WINS_NO_MIRROR!G2/TOTAL_MATCHUP!G2,"-")</f>
        <v>0.5</v>
      </c>
      <c r="H2" s="5">
        <f ca="1">IFERROR(WINS_NO_MIRROR!H2/TOTAL_MATCHUP!H2,"-")</f>
        <v>0.25531914893617019</v>
      </c>
      <c r="I2" s="5">
        <f ca="1">IFERROR(WINS_NO_MIRROR!I2/TOTAL_MATCHUP!I2,"-")</f>
        <v>0.43333333333333335</v>
      </c>
      <c r="J2" s="5">
        <f ca="1">IFERROR(WINS_NO_MIRROR!J2/TOTAL_MATCHUP!J2,"-")</f>
        <v>0.56000000000000005</v>
      </c>
      <c r="K2" s="5">
        <f ca="1">IFERROR(WINS_NO_MIRROR!K2/TOTAL_MATCHUP!K2,"-")</f>
        <v>0.47826086956521741</v>
      </c>
      <c r="L2" s="5">
        <f ca="1">IFERROR(WINS_NO_MIRROR!L2/TOTAL_MATCHUP!L2,"-")</f>
        <v>0.4</v>
      </c>
      <c r="M2" s="5">
        <f ca="1">IFERROR(WINS_NO_MIRROR!M2/TOTAL_MATCHUP!M2,"-")</f>
        <v>0.56521739130434778</v>
      </c>
      <c r="N2" s="5">
        <f ca="1">IFERROR(WINS_NO_MIRROR!N2/TOTAL_MATCHUP!N2,"-")</f>
        <v>0.44827586206896552</v>
      </c>
      <c r="O2" s="5">
        <f ca="1">IFERROR(WINS_NO_MIRROR!O2/TOTAL_MATCHUP!O2,"-")</f>
        <v>0.40909090909090912</v>
      </c>
      <c r="P2" s="5">
        <f ca="1">IFERROR(WINS_NO_MIRROR!P2/TOTAL_MATCHUP!P2,"-")</f>
        <v>0.39130434782608697</v>
      </c>
      <c r="Q2" s="5">
        <f ca="1">IFERROR(WINS_NO_MIRROR!Q2/TOTAL_MATCHUP!Q2,"-")</f>
        <v>0.83333333333333337</v>
      </c>
      <c r="R2" s="5">
        <f ca="1">IFERROR(WINS_NO_MIRROR!R2/TOTAL_MATCHUP!R2,"-")</f>
        <v>0.5</v>
      </c>
      <c r="S2" s="5">
        <f ca="1">IFERROR(WINS_NO_MIRROR!S2/TOTAL_MATCHUP!S2,"-")</f>
        <v>0.53846153846153844</v>
      </c>
      <c r="T2" s="5">
        <f ca="1">IFERROR(WINS_NO_MIRROR!T2/TOTAL_MATCHUP!T2,"-")</f>
        <v>0.5625</v>
      </c>
      <c r="U2" s="5">
        <f ca="1">IFERROR(WINS_NO_MIRROR!U2/TOTAL_MATCHUP!U2,"-")</f>
        <v>0.54166666666666663</v>
      </c>
      <c r="V2" s="5">
        <f ca="1">IFERROR(WINS_NO_MIRROR!V2/TOTAL_MATCHUP!V2,"-")</f>
        <v>0.53846153846153844</v>
      </c>
      <c r="W2" s="5">
        <f ca="1">IFERROR(WINS_NO_MIRROR!W2/TOTAL_MATCHUP!W2,"-")</f>
        <v>0.45454545454545453</v>
      </c>
      <c r="X2" s="5">
        <f ca="1">IFERROR(WINS_NO_MIRROR!X2/TOTAL_MATCHUP!X2,"-")</f>
        <v>0.75</v>
      </c>
      <c r="Y2" s="5">
        <f ca="1">IFERROR(WINS_NO_MIRROR!Y2/TOTAL_MATCHUP!Y2,"-")</f>
        <v>0.77777777777777779</v>
      </c>
      <c r="Z2" s="5">
        <f ca="1">IFERROR(WINS_NO_MIRROR!Z2/TOTAL_MATCHUP!Z2,"-")</f>
        <v>0.83333333333333337</v>
      </c>
      <c r="AA2" s="5">
        <f ca="1">IFERROR(WINS_NO_MIRROR!AA2/TOTAL_MATCHUP!AA2,"-")</f>
        <v>0.66666666666666663</v>
      </c>
      <c r="AB2" s="5">
        <f ca="1">IFERROR(WINS_NO_MIRROR!AB2/TOTAL_MATCHUP!AB2,"-")</f>
        <v>0.42857142857142855</v>
      </c>
      <c r="AC2" s="5">
        <f ca="1">IFERROR(WINS_NO_MIRROR!AC2/TOTAL_MATCHUP!AC2,"-")</f>
        <v>0.2857142857142857</v>
      </c>
      <c r="AD2" s="5">
        <f ca="1">IFERROR(WINS_NO_MIRROR!AD2/TOTAL_MATCHUP!AD2,"-")</f>
        <v>0.83333333333333337</v>
      </c>
      <c r="AE2" s="5">
        <f ca="1">IFERROR(WINS_NO_MIRROR!AE2/TOTAL_MATCHUP!AE2,"-")</f>
        <v>0.66666666666666663</v>
      </c>
      <c r="AF2" s="5">
        <f ca="1">IFERROR(WINS_NO_MIRROR!AF2/TOTAL_MATCHUP!AF2,"-")</f>
        <v>0.33333333333333331</v>
      </c>
      <c r="AG2" s="5">
        <f ca="1">IFERROR(WINS_NO_MIRROR!AG2/TOTAL_MATCHUP!AG2,"-")</f>
        <v>1</v>
      </c>
      <c r="AH2" s="5">
        <f ca="1">IFERROR(WINS_NO_MIRROR!AH2/TOTAL_MATCHUP!AH2,"-")</f>
        <v>0.5</v>
      </c>
      <c r="AI2" s="5">
        <f ca="1">IFERROR(WINS_NO_MIRROR!AI2/TOTAL_MATCHUP!AI2,"-")</f>
        <v>0.5</v>
      </c>
      <c r="AJ2" s="5">
        <f ca="1">IFERROR(WINS_NO_MIRROR!AJ2/TOTAL_MATCHUP!AJ2,"-")</f>
        <v>1</v>
      </c>
      <c r="AK2" s="5">
        <f ca="1">IFERROR(WINS_NO_MIRROR!AK2/TOTAL_MATCHUP!AK2,"-")</f>
        <v>0.5</v>
      </c>
      <c r="AL2" s="5">
        <f ca="1">IFERROR(WINS_NO_MIRROR!AL2/TOTAL_MATCHUP!AL2,"-")</f>
        <v>0.5</v>
      </c>
      <c r="AM2" s="5">
        <f ca="1">IFERROR(WINS_NO_MIRROR!AM2/TOTAL_MATCHUP!AM2,"-")</f>
        <v>0.5</v>
      </c>
      <c r="AN2" s="5">
        <f ca="1">IFERROR(WINS_NO_MIRROR!AN2/TOTAL_MATCHUP!AN2,"-")</f>
        <v>0.5</v>
      </c>
      <c r="AO2" s="5">
        <f ca="1">IFERROR(WINS_NO_MIRROR!AO2/TOTAL_MATCHUP!AO2,"-")</f>
        <v>0.66666666666666663</v>
      </c>
      <c r="AP2" s="5">
        <f ca="1">IFERROR(WINS_NO_MIRROR!AP2/TOTAL_MATCHUP!AP2,"-")</f>
        <v>0.66666666666666663</v>
      </c>
      <c r="AQ2" s="5">
        <f ca="1">IFERROR(WINS_NO_MIRROR!AQ2/TOTAL_MATCHUP!AQ2,"-")</f>
        <v>1</v>
      </c>
      <c r="AR2" s="5">
        <f ca="1">IFERROR(WINS_NO_MIRROR!AR2/TOTAL_MATCHUP!AR2,"-")</f>
        <v>0.5</v>
      </c>
      <c r="AS2" s="5">
        <f ca="1">IFERROR(WINS_NO_MIRROR!AS2/TOTAL_MATCHUP!AS2,"-")</f>
        <v>1</v>
      </c>
      <c r="AT2" s="5">
        <f ca="1">IFERROR(WINS_NO_MIRROR!AT2/TOTAL_MATCHUP!AT2,"-")</f>
        <v>0.5</v>
      </c>
      <c r="AU2" s="5">
        <f ca="1">IFERROR(WINS_NO_MIRROR!AU2/TOTAL_MATCHUP!AU2,"-")</f>
        <v>0.5</v>
      </c>
      <c r="AV2" s="5">
        <f ca="1">IFERROR(WINS_NO_MIRROR!AV2/TOTAL_MATCHUP!AV2,"-")</f>
        <v>0.33333333333333331</v>
      </c>
      <c r="AW2" s="5">
        <f ca="1">IFERROR(WINS_NO_MIRROR!AW2/TOTAL_MATCHUP!AW2,"-")</f>
        <v>0.5</v>
      </c>
      <c r="AX2" s="5">
        <f ca="1">IFERROR(WINS_NO_MIRROR!AX2/TOTAL_MATCHUP!AX2,"-")</f>
        <v>1</v>
      </c>
      <c r="AY2" s="5">
        <f ca="1">IFERROR(WINS_NO_MIRROR!AY2/TOTAL_MATCHUP!AY2,"-")</f>
        <v>1</v>
      </c>
      <c r="AZ2" s="5">
        <f ca="1">IFERROR(WINS_NO_MIRROR!AZ2/TOTAL_MATCHUP!AZ2,"-")</f>
        <v>1</v>
      </c>
      <c r="BA2" s="5">
        <f ca="1">IFERROR(WINS_NO_MIRROR!BA2/TOTAL_MATCHUP!BA2,"-")</f>
        <v>1</v>
      </c>
      <c r="BB2" s="5" t="str">
        <f ca="1">IFERROR(WINS_NO_MIRROR!BB2/TOTAL_MATCHUP!BB2,"-")</f>
        <v>-</v>
      </c>
      <c r="BC2" s="5" t="str">
        <f ca="1">IFERROR(WINS_NO_MIRROR!BC2/TOTAL_MATCHUP!BC2,"-")</f>
        <v>-</v>
      </c>
      <c r="BD2" s="5">
        <f ca="1">IFERROR(WINS_NO_MIRROR!BD2/TOTAL_MATCHUP!BD2,"-")</f>
        <v>0</v>
      </c>
      <c r="BE2" s="5" t="str">
        <f ca="1">IFERROR(WINS_NO_MIRROR!BE2/TOTAL_MATCHUP!BE2,"-")</f>
        <v>-</v>
      </c>
      <c r="BF2" s="5">
        <f ca="1">IFERROR(WINS_NO_MIRROR!BF2/TOTAL_MATCHUP!BF2,"-")</f>
        <v>1</v>
      </c>
    </row>
    <row r="3" spans="1:58" s="6" customFormat="1" ht="55" customHeight="1" x14ac:dyDescent="0.25">
      <c r="A3" s="3" t="str">
        <f ca="1">MATCHUP!A3</f>
        <v>Mono Red Synth</v>
      </c>
      <c r="B3" s="5">
        <f ca="1">IFERROR(WINS_NO_MIRROR!B3/TOTAL_MATCHUP!B3,"-")</f>
        <v>0.54098360655737709</v>
      </c>
      <c r="C3" s="5" t="str">
        <f ca="1">IFERROR(WINS_NO_MIRROR!C3/TOTAL_MATCHUP!C3,"-")</f>
        <v>-</v>
      </c>
      <c r="D3" s="5">
        <f ca="1">IFERROR(WINS_NO_MIRROR!D3/TOTAL_MATCHUP!D3,"-")</f>
        <v>0.55737704918032782</v>
      </c>
      <c r="E3" s="5">
        <f ca="1">IFERROR(WINS_NO_MIRROR!E3/TOTAL_MATCHUP!E3,"-")</f>
        <v>0.6029411764705882</v>
      </c>
      <c r="F3" s="5">
        <f ca="1">IFERROR(WINS_NO_MIRROR!F3/TOTAL_MATCHUP!F3,"-")</f>
        <v>0.59677419354838712</v>
      </c>
      <c r="G3" s="5">
        <f ca="1">IFERROR(WINS_NO_MIRROR!G3/TOTAL_MATCHUP!G3,"-")</f>
        <v>0.4375</v>
      </c>
      <c r="H3" s="5">
        <f ca="1">IFERROR(WINS_NO_MIRROR!H3/TOTAL_MATCHUP!H3,"-")</f>
        <v>0.6097560975609756</v>
      </c>
      <c r="I3" s="5">
        <f ca="1">IFERROR(WINS_NO_MIRROR!I3/TOTAL_MATCHUP!I3,"-")</f>
        <v>0.8529411764705882</v>
      </c>
      <c r="J3" s="5">
        <f ca="1">IFERROR(WINS_NO_MIRROR!J3/TOTAL_MATCHUP!J3,"-")</f>
        <v>0.46153846153846156</v>
      </c>
      <c r="K3" s="5">
        <f ca="1">IFERROR(WINS_NO_MIRROR!K3/TOTAL_MATCHUP!K3,"-")</f>
        <v>0.52173913043478259</v>
      </c>
      <c r="L3" s="5">
        <f ca="1">IFERROR(WINS_NO_MIRROR!L3/TOTAL_MATCHUP!L3,"-")</f>
        <v>0.52631578947368418</v>
      </c>
      <c r="M3" s="5">
        <f ca="1">IFERROR(WINS_NO_MIRROR!M3/TOTAL_MATCHUP!M3,"-")</f>
        <v>0.45454545454545453</v>
      </c>
      <c r="N3" s="5">
        <f ca="1">IFERROR(WINS_NO_MIRROR!N3/TOTAL_MATCHUP!N3,"-")</f>
        <v>0.5</v>
      </c>
      <c r="O3" s="5">
        <f ca="1">IFERROR(WINS_NO_MIRROR!O3/TOTAL_MATCHUP!O3,"-")</f>
        <v>0.58823529411764708</v>
      </c>
      <c r="P3" s="5">
        <f ca="1">IFERROR(WINS_NO_MIRROR!P3/TOTAL_MATCHUP!P3,"-")</f>
        <v>0.58823529411764708</v>
      </c>
      <c r="Q3" s="5">
        <f ca="1">IFERROR(WINS_NO_MIRROR!Q3/TOTAL_MATCHUP!Q3,"-")</f>
        <v>0.5</v>
      </c>
      <c r="R3" s="5">
        <f ca="1">IFERROR(WINS_NO_MIRROR!R3/TOTAL_MATCHUP!R3,"-")</f>
        <v>0.21052631578947367</v>
      </c>
      <c r="S3" s="5">
        <f ca="1">IFERROR(WINS_NO_MIRROR!S3/TOTAL_MATCHUP!S3,"-")</f>
        <v>0.75</v>
      </c>
      <c r="T3" s="5">
        <f ca="1">IFERROR(WINS_NO_MIRROR!T3/TOTAL_MATCHUP!T3,"-")</f>
        <v>0.66666666666666663</v>
      </c>
      <c r="U3" s="5">
        <f ca="1">IFERROR(WINS_NO_MIRROR!U3/TOTAL_MATCHUP!U3,"-")</f>
        <v>0.5</v>
      </c>
      <c r="V3" s="5">
        <f ca="1">IFERROR(WINS_NO_MIRROR!V3/TOTAL_MATCHUP!V3,"-")</f>
        <v>0.42857142857142855</v>
      </c>
      <c r="W3" s="5">
        <f ca="1">IFERROR(WINS_NO_MIRROR!W3/TOTAL_MATCHUP!W3,"-")</f>
        <v>0.4</v>
      </c>
      <c r="X3" s="5">
        <f ca="1">IFERROR(WINS_NO_MIRROR!X3/TOTAL_MATCHUP!X3,"-")</f>
        <v>0.66666666666666663</v>
      </c>
      <c r="Y3" s="5">
        <f ca="1">IFERROR(WINS_NO_MIRROR!Y3/TOTAL_MATCHUP!Y3,"-")</f>
        <v>0.4</v>
      </c>
      <c r="Z3" s="5">
        <f ca="1">IFERROR(WINS_NO_MIRROR!Z3/TOTAL_MATCHUP!Z3,"-")</f>
        <v>0.5</v>
      </c>
      <c r="AA3" s="5">
        <f ca="1">IFERROR(WINS_NO_MIRROR!AA3/TOTAL_MATCHUP!AA3,"-")</f>
        <v>0.75</v>
      </c>
      <c r="AB3" s="5">
        <f ca="1">IFERROR(WINS_NO_MIRROR!AB3/TOTAL_MATCHUP!AB3,"-")</f>
        <v>0.5714285714285714</v>
      </c>
      <c r="AC3" s="5">
        <f ca="1">IFERROR(WINS_NO_MIRROR!AC3/TOTAL_MATCHUP!AC3,"-")</f>
        <v>0.25</v>
      </c>
      <c r="AD3" s="5">
        <f ca="1">IFERROR(WINS_NO_MIRROR!AD3/TOTAL_MATCHUP!AD3,"-")</f>
        <v>1</v>
      </c>
      <c r="AE3" s="5">
        <f ca="1">IFERROR(WINS_NO_MIRROR!AE3/TOTAL_MATCHUP!AE3,"-")</f>
        <v>0.6</v>
      </c>
      <c r="AF3" s="5">
        <f ca="1">IFERROR(WINS_NO_MIRROR!AF3/TOTAL_MATCHUP!AF3,"-")</f>
        <v>0.2</v>
      </c>
      <c r="AG3" s="5">
        <f ca="1">IFERROR(WINS_NO_MIRROR!AG3/TOTAL_MATCHUP!AG3,"-")</f>
        <v>0.4</v>
      </c>
      <c r="AH3" s="5">
        <f ca="1">IFERROR(WINS_NO_MIRROR!AH3/TOTAL_MATCHUP!AH3,"-")</f>
        <v>1</v>
      </c>
      <c r="AI3" s="5">
        <f ca="1">IFERROR(WINS_NO_MIRROR!AI3/TOTAL_MATCHUP!AI3,"-")</f>
        <v>1</v>
      </c>
      <c r="AJ3" s="5" t="str">
        <f ca="1">IFERROR(WINS_NO_MIRROR!AJ3/TOTAL_MATCHUP!AJ3,"-")</f>
        <v>-</v>
      </c>
      <c r="AK3" s="5" t="str">
        <f ca="1">IFERROR(WINS_NO_MIRROR!AK3/TOTAL_MATCHUP!AK3,"-")</f>
        <v>-</v>
      </c>
      <c r="AL3" s="5">
        <f ca="1">IFERROR(WINS_NO_MIRROR!AL3/TOTAL_MATCHUP!AL3,"-")</f>
        <v>0</v>
      </c>
      <c r="AM3" s="5">
        <f ca="1">IFERROR(WINS_NO_MIRROR!AM3/TOTAL_MATCHUP!AM3,"-")</f>
        <v>0</v>
      </c>
      <c r="AN3" s="5">
        <f ca="1">IFERROR(WINS_NO_MIRROR!AN3/TOTAL_MATCHUP!AN3,"-")</f>
        <v>0.33333333333333331</v>
      </c>
      <c r="AO3" s="5">
        <f ca="1">IFERROR(WINS_NO_MIRROR!AO3/TOTAL_MATCHUP!AO3,"-")</f>
        <v>0.5</v>
      </c>
      <c r="AP3" s="5">
        <f ca="1">IFERROR(WINS_NO_MIRROR!AP3/TOTAL_MATCHUP!AP3,"-")</f>
        <v>0</v>
      </c>
      <c r="AQ3" s="5">
        <f ca="1">IFERROR(WINS_NO_MIRROR!AQ3/TOTAL_MATCHUP!AQ3,"-")</f>
        <v>1</v>
      </c>
      <c r="AR3" s="5" t="str">
        <f ca="1">IFERROR(WINS_NO_MIRROR!AR3/TOTAL_MATCHUP!AR3,"-")</f>
        <v>-</v>
      </c>
      <c r="AS3" s="5" t="str">
        <f ca="1">IFERROR(WINS_NO_MIRROR!AS3/TOTAL_MATCHUP!AS3,"-")</f>
        <v>-</v>
      </c>
      <c r="AT3" s="5">
        <f ca="1">IFERROR(WINS_NO_MIRROR!AT3/TOTAL_MATCHUP!AT3,"-")</f>
        <v>0.5</v>
      </c>
      <c r="AU3" s="5">
        <f ca="1">IFERROR(WINS_NO_MIRROR!AU3/TOTAL_MATCHUP!AU3,"-")</f>
        <v>1</v>
      </c>
      <c r="AV3" s="5">
        <f ca="1">IFERROR(WINS_NO_MIRROR!AV3/TOTAL_MATCHUP!AV3,"-")</f>
        <v>0.5</v>
      </c>
      <c r="AW3" s="5" t="str">
        <f ca="1">IFERROR(WINS_NO_MIRROR!AW3/TOTAL_MATCHUP!AW3,"-")</f>
        <v>-</v>
      </c>
      <c r="AX3" s="5">
        <f ca="1">IFERROR(WINS_NO_MIRROR!AX3/TOTAL_MATCHUP!AX3,"-")</f>
        <v>1</v>
      </c>
      <c r="AY3" s="5">
        <f ca="1">IFERROR(WINS_NO_MIRROR!AY3/TOTAL_MATCHUP!AY3,"-")</f>
        <v>0</v>
      </c>
      <c r="AZ3" s="5" t="str">
        <f ca="1">IFERROR(WINS_NO_MIRROR!AZ3/TOTAL_MATCHUP!AZ3,"-")</f>
        <v>-</v>
      </c>
      <c r="BA3" s="5" t="str">
        <f ca="1">IFERROR(WINS_NO_MIRROR!BA3/TOTAL_MATCHUP!BA3,"-")</f>
        <v>-</v>
      </c>
      <c r="BB3" s="5">
        <f ca="1">IFERROR(WINS_NO_MIRROR!BB3/TOTAL_MATCHUP!BB3,"-")</f>
        <v>1</v>
      </c>
      <c r="BC3" s="5" t="str">
        <f ca="1">IFERROR(WINS_NO_MIRROR!BC3/TOTAL_MATCHUP!BC3,"-")</f>
        <v>-</v>
      </c>
      <c r="BD3" s="5">
        <f ca="1">IFERROR(WINS_NO_MIRROR!BD3/TOTAL_MATCHUP!BD3,"-")</f>
        <v>0.33333333333333331</v>
      </c>
      <c r="BE3" s="5" t="str">
        <f ca="1">IFERROR(WINS_NO_MIRROR!BE3/TOTAL_MATCHUP!BE3,"-")</f>
        <v>-</v>
      </c>
      <c r="BF3" s="5" t="str">
        <f ca="1">IFERROR(WINS_NO_MIRROR!BF3/TOTAL_MATCHUP!BF3,"-")</f>
        <v>-</v>
      </c>
    </row>
    <row r="4" spans="1:58" s="6" customFormat="1" ht="55" customHeight="1" x14ac:dyDescent="0.25">
      <c r="A4" s="3" t="str">
        <f ca="1">MATCHUP!A4</f>
        <v>Rakdos Madness</v>
      </c>
      <c r="B4" s="5">
        <f ca="1">IFERROR(WINS_NO_MIRROR!B4/TOTAL_MATCHUP!B4,"-")</f>
        <v>0.45588235294117646</v>
      </c>
      <c r="C4" s="5">
        <f ca="1">IFERROR(WINS_NO_MIRROR!C4/TOTAL_MATCHUP!C4,"-")</f>
        <v>0.44262295081967212</v>
      </c>
      <c r="D4" s="5" t="str">
        <f ca="1">IFERROR(WINS_NO_MIRROR!D4/TOTAL_MATCHUP!D4,"-")</f>
        <v>-</v>
      </c>
      <c r="E4" s="5">
        <f ca="1">IFERROR(WINS_NO_MIRROR!E4/TOTAL_MATCHUP!E4,"-")</f>
        <v>0.33333333333333331</v>
      </c>
      <c r="F4" s="5">
        <f ca="1">IFERROR(WINS_NO_MIRROR!F4/TOTAL_MATCHUP!F4,"-")</f>
        <v>0.61538461538461542</v>
      </c>
      <c r="G4" s="5">
        <f ca="1">IFERROR(WINS_NO_MIRROR!G4/TOTAL_MATCHUP!G4,"-")</f>
        <v>0.36666666666666664</v>
      </c>
      <c r="H4" s="5">
        <f ca="1">IFERROR(WINS_NO_MIRROR!H4/TOTAL_MATCHUP!H4,"-")</f>
        <v>0.3888888888888889</v>
      </c>
      <c r="I4" s="5">
        <f ca="1">IFERROR(WINS_NO_MIRROR!I4/TOTAL_MATCHUP!I4,"-")</f>
        <v>0.56521739130434778</v>
      </c>
      <c r="J4" s="5">
        <f ca="1">IFERROR(WINS_NO_MIRROR!J4/TOTAL_MATCHUP!J4,"-")</f>
        <v>0.5714285714285714</v>
      </c>
      <c r="K4" s="5">
        <f ca="1">IFERROR(WINS_NO_MIRROR!K4/TOTAL_MATCHUP!K4,"-")</f>
        <v>0.35294117647058826</v>
      </c>
      <c r="L4" s="5">
        <f ca="1">IFERROR(WINS_NO_MIRROR!L4/TOTAL_MATCHUP!L4,"-")</f>
        <v>7.1428571428571425E-2</v>
      </c>
      <c r="M4" s="5">
        <f ca="1">IFERROR(WINS_NO_MIRROR!M4/TOTAL_MATCHUP!M4,"-")</f>
        <v>0.5</v>
      </c>
      <c r="N4" s="5">
        <f ca="1">IFERROR(WINS_NO_MIRROR!N4/TOTAL_MATCHUP!N4,"-")</f>
        <v>0.83333333333333337</v>
      </c>
      <c r="O4" s="5">
        <f ca="1">IFERROR(WINS_NO_MIRROR!O4/TOTAL_MATCHUP!O4,"-")</f>
        <v>0.4</v>
      </c>
      <c r="P4" s="5">
        <f ca="1">IFERROR(WINS_NO_MIRROR!P4/TOTAL_MATCHUP!P4,"-")</f>
        <v>0.46153846153846156</v>
      </c>
      <c r="Q4" s="5">
        <f ca="1">IFERROR(WINS_NO_MIRROR!Q4/TOTAL_MATCHUP!Q4,"-")</f>
        <v>0.69230769230769229</v>
      </c>
      <c r="R4" s="5">
        <f ca="1">IFERROR(WINS_NO_MIRROR!R4/TOTAL_MATCHUP!R4,"-")</f>
        <v>0.23076923076923078</v>
      </c>
      <c r="S4" s="5">
        <f ca="1">IFERROR(WINS_NO_MIRROR!S4/TOTAL_MATCHUP!S4,"-")</f>
        <v>0.35714285714285715</v>
      </c>
      <c r="T4" s="5">
        <f ca="1">IFERROR(WINS_NO_MIRROR!T4/TOTAL_MATCHUP!T4,"-")</f>
        <v>0.375</v>
      </c>
      <c r="U4" s="5">
        <f ca="1">IFERROR(WINS_NO_MIRROR!U4/TOTAL_MATCHUP!U4,"-")</f>
        <v>0.25</v>
      </c>
      <c r="V4" s="5">
        <f ca="1">IFERROR(WINS_NO_MIRROR!V4/TOTAL_MATCHUP!V4,"-")</f>
        <v>1</v>
      </c>
      <c r="W4" s="5">
        <f ca="1">IFERROR(WINS_NO_MIRROR!W4/TOTAL_MATCHUP!W4,"-")</f>
        <v>0.6</v>
      </c>
      <c r="X4" s="5">
        <f ca="1">IFERROR(WINS_NO_MIRROR!X4/TOTAL_MATCHUP!X4,"-")</f>
        <v>0.33333333333333331</v>
      </c>
      <c r="Y4" s="5">
        <f ca="1">IFERROR(WINS_NO_MIRROR!Y4/TOTAL_MATCHUP!Y4,"-")</f>
        <v>0.4</v>
      </c>
      <c r="Z4" s="5">
        <f ca="1">IFERROR(WINS_NO_MIRROR!Z4/TOTAL_MATCHUP!Z4,"-")</f>
        <v>0.25</v>
      </c>
      <c r="AA4" s="5">
        <f ca="1">IFERROR(WINS_NO_MIRROR!AA4/TOTAL_MATCHUP!AA4,"-")</f>
        <v>0.25</v>
      </c>
      <c r="AB4" s="5">
        <f ca="1">IFERROR(WINS_NO_MIRROR!AB4/TOTAL_MATCHUP!AB4,"-")</f>
        <v>0.5</v>
      </c>
      <c r="AC4" s="5">
        <f ca="1">IFERROR(WINS_NO_MIRROR!AC4/TOTAL_MATCHUP!AC4,"-")</f>
        <v>0</v>
      </c>
      <c r="AD4" s="5">
        <f ca="1">IFERROR(WINS_NO_MIRROR!AD4/TOTAL_MATCHUP!AD4,"-")</f>
        <v>0.25</v>
      </c>
      <c r="AE4" s="5">
        <f ca="1">IFERROR(WINS_NO_MIRROR!AE4/TOTAL_MATCHUP!AE4,"-")</f>
        <v>1</v>
      </c>
      <c r="AF4" s="5">
        <f ca="1">IFERROR(WINS_NO_MIRROR!AF4/TOTAL_MATCHUP!AF4,"-")</f>
        <v>1</v>
      </c>
      <c r="AG4" s="5">
        <f ca="1">IFERROR(WINS_NO_MIRROR!AG4/TOTAL_MATCHUP!AG4,"-")</f>
        <v>0</v>
      </c>
      <c r="AH4" s="5">
        <f ca="1">IFERROR(WINS_NO_MIRROR!AH4/TOTAL_MATCHUP!AH4,"-")</f>
        <v>0.5</v>
      </c>
      <c r="AI4" s="5">
        <f ca="1">IFERROR(WINS_NO_MIRROR!AI4/TOTAL_MATCHUP!AI4,"-")</f>
        <v>0.2</v>
      </c>
      <c r="AJ4" s="5">
        <f ca="1">IFERROR(WINS_NO_MIRROR!AJ4/TOTAL_MATCHUP!AJ4,"-")</f>
        <v>0.66666666666666663</v>
      </c>
      <c r="AK4" s="5">
        <f ca="1">IFERROR(WINS_NO_MIRROR!AK4/TOTAL_MATCHUP!AK4,"-")</f>
        <v>1</v>
      </c>
      <c r="AL4" s="5" t="str">
        <f ca="1">IFERROR(WINS_NO_MIRROR!AL4/TOTAL_MATCHUP!AL4,"-")</f>
        <v>-</v>
      </c>
      <c r="AM4" s="5" t="str">
        <f ca="1">IFERROR(WINS_NO_MIRROR!AM4/TOTAL_MATCHUP!AM4,"-")</f>
        <v>-</v>
      </c>
      <c r="AN4" s="5">
        <f ca="1">IFERROR(WINS_NO_MIRROR!AN4/TOTAL_MATCHUP!AN4,"-")</f>
        <v>0.75</v>
      </c>
      <c r="AO4" s="5">
        <f ca="1">IFERROR(WINS_NO_MIRROR!AO4/TOTAL_MATCHUP!AO4,"-")</f>
        <v>0</v>
      </c>
      <c r="AP4" s="5">
        <f ca="1">IFERROR(WINS_NO_MIRROR!AP4/TOTAL_MATCHUP!AP4,"-")</f>
        <v>0</v>
      </c>
      <c r="AQ4" s="5">
        <f ca="1">IFERROR(WINS_NO_MIRROR!AQ4/TOTAL_MATCHUP!AQ4,"-")</f>
        <v>0.5</v>
      </c>
      <c r="AR4" s="5" t="str">
        <f ca="1">IFERROR(WINS_NO_MIRROR!AR4/TOTAL_MATCHUP!AR4,"-")</f>
        <v>-</v>
      </c>
      <c r="AS4" s="5">
        <f ca="1">IFERROR(WINS_NO_MIRROR!AS4/TOTAL_MATCHUP!AS4,"-")</f>
        <v>0</v>
      </c>
      <c r="AT4" s="5">
        <f ca="1">IFERROR(WINS_NO_MIRROR!AT4/TOTAL_MATCHUP!AT4,"-")</f>
        <v>1</v>
      </c>
      <c r="AU4" s="5">
        <f ca="1">IFERROR(WINS_NO_MIRROR!AU4/TOTAL_MATCHUP!AU4,"-")</f>
        <v>0</v>
      </c>
      <c r="AV4" s="5">
        <f ca="1">IFERROR(WINS_NO_MIRROR!AV4/TOTAL_MATCHUP!AV4,"-")</f>
        <v>1</v>
      </c>
      <c r="AW4" s="5" t="str">
        <f ca="1">IFERROR(WINS_NO_MIRROR!AW4/TOTAL_MATCHUP!AW4,"-")</f>
        <v>-</v>
      </c>
      <c r="AX4" s="5" t="str">
        <f ca="1">IFERROR(WINS_NO_MIRROR!AX4/TOTAL_MATCHUP!AX4,"-")</f>
        <v>-</v>
      </c>
      <c r="AY4" s="5">
        <f ca="1">IFERROR(WINS_NO_MIRROR!AY4/TOTAL_MATCHUP!AY4,"-")</f>
        <v>0</v>
      </c>
      <c r="AZ4" s="5" t="str">
        <f ca="1">IFERROR(WINS_NO_MIRROR!AZ4/TOTAL_MATCHUP!AZ4,"-")</f>
        <v>-</v>
      </c>
      <c r="BA4" s="5">
        <f ca="1">IFERROR(WINS_NO_MIRROR!BA4/TOTAL_MATCHUP!BA4,"-")</f>
        <v>1</v>
      </c>
      <c r="BB4" s="5">
        <f ca="1">IFERROR(WINS_NO_MIRROR!BB4/TOTAL_MATCHUP!BB4,"-")</f>
        <v>0</v>
      </c>
      <c r="BC4" s="5">
        <f ca="1">IFERROR(WINS_NO_MIRROR!BC4/TOTAL_MATCHUP!BC4,"-")</f>
        <v>1</v>
      </c>
      <c r="BD4" s="5">
        <f ca="1">IFERROR(WINS_NO_MIRROR!BD4/TOTAL_MATCHUP!BD4,"-")</f>
        <v>0.5</v>
      </c>
      <c r="BE4" s="5">
        <f ca="1">IFERROR(WINS_NO_MIRROR!BE4/TOTAL_MATCHUP!BE4,"-")</f>
        <v>0</v>
      </c>
      <c r="BF4" s="5" t="str">
        <f ca="1">IFERROR(WINS_NO_MIRROR!BF4/TOTAL_MATCHUP!BF4,"-")</f>
        <v>-</v>
      </c>
    </row>
    <row r="5" spans="1:58" s="6" customFormat="1" ht="55" customHeight="1" x14ac:dyDescent="0.25">
      <c r="A5" s="3" t="str">
        <f ca="1">MATCHUP!A5</f>
        <v>Mono Blue Aggro</v>
      </c>
      <c r="B5" s="5">
        <f ca="1">IFERROR(WINS_NO_MIRROR!B5/TOTAL_MATCHUP!B5,"-")</f>
        <v>0.41333333333333333</v>
      </c>
      <c r="C5" s="5">
        <f ca="1">IFERROR(WINS_NO_MIRROR!C5/TOTAL_MATCHUP!C5,"-")</f>
        <v>0.39705882352941174</v>
      </c>
      <c r="D5" s="5">
        <f ca="1">IFERROR(WINS_NO_MIRROR!D5/TOTAL_MATCHUP!D5,"-")</f>
        <v>0.66666666666666663</v>
      </c>
      <c r="E5" s="5" t="str">
        <f ca="1">IFERROR(WINS_NO_MIRROR!E5/TOTAL_MATCHUP!E5,"-")</f>
        <v>-</v>
      </c>
      <c r="F5" s="5">
        <f ca="1">IFERROR(WINS_NO_MIRROR!F5/TOTAL_MATCHUP!F5,"-")</f>
        <v>0.56756756756756754</v>
      </c>
      <c r="G5" s="5">
        <f ca="1">IFERROR(WINS_NO_MIRROR!G5/TOTAL_MATCHUP!G5,"-")</f>
        <v>0.6097560975609756</v>
      </c>
      <c r="H5" s="5">
        <f ca="1">IFERROR(WINS_NO_MIRROR!H5/TOTAL_MATCHUP!H5,"-")</f>
        <v>0.75862068965517238</v>
      </c>
      <c r="I5" s="5">
        <f ca="1">IFERROR(WINS_NO_MIRROR!I5/TOTAL_MATCHUP!I5,"-")</f>
        <v>0.29032258064516131</v>
      </c>
      <c r="J5" s="5">
        <f ca="1">IFERROR(WINS_NO_MIRROR!J5/TOTAL_MATCHUP!J5,"-")</f>
        <v>0.63157894736842102</v>
      </c>
      <c r="K5" s="5">
        <f ca="1">IFERROR(WINS_NO_MIRROR!K5/TOTAL_MATCHUP!K5,"-")</f>
        <v>0.6875</v>
      </c>
      <c r="L5" s="5">
        <f ca="1">IFERROR(WINS_NO_MIRROR!L5/TOTAL_MATCHUP!L5,"-")</f>
        <v>0.5</v>
      </c>
      <c r="M5" s="5">
        <f ca="1">IFERROR(WINS_NO_MIRROR!M5/TOTAL_MATCHUP!M5,"-")</f>
        <v>0.33333333333333331</v>
      </c>
      <c r="N5" s="5">
        <f ca="1">IFERROR(WINS_NO_MIRROR!N5/TOTAL_MATCHUP!N5,"-")</f>
        <v>0.63157894736842102</v>
      </c>
      <c r="O5" s="5">
        <f ca="1">IFERROR(WINS_NO_MIRROR!O5/TOTAL_MATCHUP!O5,"-")</f>
        <v>0.42857142857142855</v>
      </c>
      <c r="P5" s="5">
        <f ca="1">IFERROR(WINS_NO_MIRROR!P5/TOTAL_MATCHUP!P5,"-")</f>
        <v>0.33333333333333331</v>
      </c>
      <c r="Q5" s="5">
        <f ca="1">IFERROR(WINS_NO_MIRROR!Q5/TOTAL_MATCHUP!Q5,"-")</f>
        <v>0.5</v>
      </c>
      <c r="R5" s="5">
        <f ca="1">IFERROR(WINS_NO_MIRROR!R5/TOTAL_MATCHUP!R5,"-")</f>
        <v>0.53846153846153844</v>
      </c>
      <c r="S5" s="5">
        <f ca="1">IFERROR(WINS_NO_MIRROR!S5/TOTAL_MATCHUP!S5,"-")</f>
        <v>0.75</v>
      </c>
      <c r="T5" s="5">
        <f ca="1">IFERROR(WINS_NO_MIRROR!T5/TOTAL_MATCHUP!T5,"-")</f>
        <v>0.4</v>
      </c>
      <c r="U5" s="5">
        <f ca="1">IFERROR(WINS_NO_MIRROR!U5/TOTAL_MATCHUP!U5,"-")</f>
        <v>0.27272727272727271</v>
      </c>
      <c r="V5" s="5">
        <f ca="1">IFERROR(WINS_NO_MIRROR!V5/TOTAL_MATCHUP!V5,"-")</f>
        <v>0.16666666666666666</v>
      </c>
      <c r="W5" s="5">
        <f ca="1">IFERROR(WINS_NO_MIRROR!W5/TOTAL_MATCHUP!W5,"-")</f>
        <v>1</v>
      </c>
      <c r="X5" s="5">
        <f ca="1">IFERROR(WINS_NO_MIRROR!X5/TOTAL_MATCHUP!X5,"-")</f>
        <v>0.44444444444444442</v>
      </c>
      <c r="Y5" s="5">
        <f ca="1">IFERROR(WINS_NO_MIRROR!Y5/TOTAL_MATCHUP!Y5,"-")</f>
        <v>0.1111111111111111</v>
      </c>
      <c r="Z5" s="5">
        <f ca="1">IFERROR(WINS_NO_MIRROR!Z5/TOTAL_MATCHUP!Z5,"-")</f>
        <v>1</v>
      </c>
      <c r="AA5" s="5">
        <f ca="1">IFERROR(WINS_NO_MIRROR!AA5/TOTAL_MATCHUP!AA5,"-")</f>
        <v>0.33333333333333331</v>
      </c>
      <c r="AB5" s="5">
        <f ca="1">IFERROR(WINS_NO_MIRROR!AB5/TOTAL_MATCHUP!AB5,"-")</f>
        <v>0.66666666666666663</v>
      </c>
      <c r="AC5" s="5">
        <f ca="1">IFERROR(WINS_NO_MIRROR!AC5/TOTAL_MATCHUP!AC5,"-")</f>
        <v>0.66666666666666663</v>
      </c>
      <c r="AD5" s="5">
        <f ca="1">IFERROR(WINS_NO_MIRROR!AD5/TOTAL_MATCHUP!AD5,"-")</f>
        <v>1</v>
      </c>
      <c r="AE5" s="5">
        <f ca="1">IFERROR(WINS_NO_MIRROR!AE5/TOTAL_MATCHUP!AE5,"-")</f>
        <v>1</v>
      </c>
      <c r="AF5" s="5">
        <f ca="1">IFERROR(WINS_NO_MIRROR!AF5/TOTAL_MATCHUP!AF5,"-")</f>
        <v>1</v>
      </c>
      <c r="AG5" s="5">
        <f ca="1">IFERROR(WINS_NO_MIRROR!AG5/TOTAL_MATCHUP!AG5,"-")</f>
        <v>0</v>
      </c>
      <c r="AH5" s="5" t="str">
        <f ca="1">IFERROR(WINS_NO_MIRROR!AH5/TOTAL_MATCHUP!AH5,"-")</f>
        <v>-</v>
      </c>
      <c r="AI5" s="5">
        <f ca="1">IFERROR(WINS_NO_MIRROR!AI5/TOTAL_MATCHUP!AI5,"-")</f>
        <v>0</v>
      </c>
      <c r="AJ5" s="5">
        <f ca="1">IFERROR(WINS_NO_MIRROR!AJ5/TOTAL_MATCHUP!AJ5,"-")</f>
        <v>1</v>
      </c>
      <c r="AK5" s="5">
        <f ca="1">IFERROR(WINS_NO_MIRROR!AK5/TOTAL_MATCHUP!AK5,"-")</f>
        <v>0.75</v>
      </c>
      <c r="AL5" s="5">
        <f ca="1">IFERROR(WINS_NO_MIRROR!AL5/TOTAL_MATCHUP!AL5,"-")</f>
        <v>1</v>
      </c>
      <c r="AM5" s="5" t="str">
        <f ca="1">IFERROR(WINS_NO_MIRROR!AM5/TOTAL_MATCHUP!AM5,"-")</f>
        <v>-</v>
      </c>
      <c r="AN5" s="5">
        <f ca="1">IFERROR(WINS_NO_MIRROR!AN5/TOTAL_MATCHUP!AN5,"-")</f>
        <v>0.33333333333333331</v>
      </c>
      <c r="AO5" s="5" t="str">
        <f ca="1">IFERROR(WINS_NO_MIRROR!AO5/TOTAL_MATCHUP!AO5,"-")</f>
        <v>-</v>
      </c>
      <c r="AP5" s="5" t="str">
        <f ca="1">IFERROR(WINS_NO_MIRROR!AP5/TOTAL_MATCHUP!AP5,"-")</f>
        <v>-</v>
      </c>
      <c r="AQ5" s="5">
        <f ca="1">IFERROR(WINS_NO_MIRROR!AQ5/TOTAL_MATCHUP!AQ5,"-")</f>
        <v>0</v>
      </c>
      <c r="AR5" s="5" t="str">
        <f ca="1">IFERROR(WINS_NO_MIRROR!AR5/TOTAL_MATCHUP!AR5,"-")</f>
        <v>-</v>
      </c>
      <c r="AS5" s="5" t="str">
        <f ca="1">IFERROR(WINS_NO_MIRROR!AS5/TOTAL_MATCHUP!AS5,"-")</f>
        <v>-</v>
      </c>
      <c r="AT5" s="5">
        <f ca="1">IFERROR(WINS_NO_MIRROR!AT5/TOTAL_MATCHUP!AT5,"-")</f>
        <v>0.33333333333333331</v>
      </c>
      <c r="AU5" s="5">
        <f ca="1">IFERROR(WINS_NO_MIRROR!AU5/TOTAL_MATCHUP!AU5,"-")</f>
        <v>0.5</v>
      </c>
      <c r="AV5" s="5">
        <f ca="1">IFERROR(WINS_NO_MIRROR!AV5/TOTAL_MATCHUP!AV5,"-")</f>
        <v>1</v>
      </c>
      <c r="AW5" s="5" t="str">
        <f ca="1">IFERROR(WINS_NO_MIRROR!AW5/TOTAL_MATCHUP!AW5,"-")</f>
        <v>-</v>
      </c>
      <c r="AX5" s="5" t="str">
        <f ca="1">IFERROR(WINS_NO_MIRROR!AX5/TOTAL_MATCHUP!AX5,"-")</f>
        <v>-</v>
      </c>
      <c r="AY5" s="5">
        <f ca="1">IFERROR(WINS_NO_MIRROR!AY5/TOTAL_MATCHUP!AY5,"-")</f>
        <v>0</v>
      </c>
      <c r="AZ5" s="5" t="str">
        <f ca="1">IFERROR(WINS_NO_MIRROR!AZ5/TOTAL_MATCHUP!AZ5,"-")</f>
        <v>-</v>
      </c>
      <c r="BA5" s="5" t="str">
        <f ca="1">IFERROR(WINS_NO_MIRROR!BA5/TOTAL_MATCHUP!BA5,"-")</f>
        <v>-</v>
      </c>
      <c r="BB5" s="5">
        <f ca="1">IFERROR(WINS_NO_MIRROR!BB5/TOTAL_MATCHUP!BB5,"-")</f>
        <v>1</v>
      </c>
      <c r="BC5" s="5" t="str">
        <f ca="1">IFERROR(WINS_NO_MIRROR!BC5/TOTAL_MATCHUP!BC5,"-")</f>
        <v>-</v>
      </c>
      <c r="BD5" s="5" t="str">
        <f ca="1">IFERROR(WINS_NO_MIRROR!BD5/TOTAL_MATCHUP!BD5,"-")</f>
        <v>-</v>
      </c>
      <c r="BE5" s="5" t="str">
        <f ca="1">IFERROR(WINS_NO_MIRROR!BE5/TOTAL_MATCHUP!BE5,"-")</f>
        <v>-</v>
      </c>
      <c r="BF5" s="5">
        <f ca="1">IFERROR(WINS_NO_MIRROR!BF5/TOTAL_MATCHUP!BF5,"-")</f>
        <v>1</v>
      </c>
    </row>
    <row r="6" spans="1:58" s="6" customFormat="1" ht="55" customHeight="1" x14ac:dyDescent="0.25">
      <c r="A6" s="3" t="str">
        <f ca="1">MATCHUP!A6</f>
        <v>Mono Red Madness</v>
      </c>
      <c r="B6" s="5">
        <f ca="1">IFERROR(WINS_NO_MIRROR!B6/TOTAL_MATCHUP!B6,"-")</f>
        <v>0.5</v>
      </c>
      <c r="C6" s="5">
        <f ca="1">IFERROR(WINS_NO_MIRROR!C6/TOTAL_MATCHUP!C6,"-")</f>
        <v>0.40322580645161288</v>
      </c>
      <c r="D6" s="5">
        <f ca="1">IFERROR(WINS_NO_MIRROR!D6/TOTAL_MATCHUP!D6,"-")</f>
        <v>0.38461538461538464</v>
      </c>
      <c r="E6" s="5">
        <f ca="1">IFERROR(WINS_NO_MIRROR!E6/TOTAL_MATCHUP!E6,"-")</f>
        <v>0.43243243243243246</v>
      </c>
      <c r="F6" s="5" t="str">
        <f ca="1">IFERROR(WINS_NO_MIRROR!F6/TOTAL_MATCHUP!F6,"-")</f>
        <v>-</v>
      </c>
      <c r="G6" s="5">
        <f ca="1">IFERROR(WINS_NO_MIRROR!G6/TOTAL_MATCHUP!G6,"-")</f>
        <v>0.40740740740740738</v>
      </c>
      <c r="H6" s="5">
        <f ca="1">IFERROR(WINS_NO_MIRROR!H6/TOTAL_MATCHUP!H6,"-")</f>
        <v>0.61290322580645162</v>
      </c>
      <c r="I6" s="5">
        <f ca="1">IFERROR(WINS_NO_MIRROR!I6/TOTAL_MATCHUP!I6,"-")</f>
        <v>0.6470588235294118</v>
      </c>
      <c r="J6" s="5">
        <f ca="1">IFERROR(WINS_NO_MIRROR!J6/TOTAL_MATCHUP!J6,"-")</f>
        <v>0.25</v>
      </c>
      <c r="K6" s="5">
        <f ca="1">IFERROR(WINS_NO_MIRROR!K6/TOTAL_MATCHUP!K6,"-")</f>
        <v>0.73333333333333328</v>
      </c>
      <c r="L6" s="5">
        <f ca="1">IFERROR(WINS_NO_MIRROR!L6/TOTAL_MATCHUP!L6,"-")</f>
        <v>0.5</v>
      </c>
      <c r="M6" s="5">
        <f ca="1">IFERROR(WINS_NO_MIRROR!M6/TOTAL_MATCHUP!M6,"-")</f>
        <v>0.30769230769230771</v>
      </c>
      <c r="N6" s="5">
        <f ca="1">IFERROR(WINS_NO_MIRROR!N6/TOTAL_MATCHUP!N6,"-")</f>
        <v>0.42857142857142855</v>
      </c>
      <c r="O6" s="5">
        <f ca="1">IFERROR(WINS_NO_MIRROR!O6/TOTAL_MATCHUP!O6,"-")</f>
        <v>0.375</v>
      </c>
      <c r="P6" s="5">
        <f ca="1">IFERROR(WINS_NO_MIRROR!P6/TOTAL_MATCHUP!P6,"-")</f>
        <v>0.5</v>
      </c>
      <c r="Q6" s="5">
        <f ca="1">IFERROR(WINS_NO_MIRROR!Q6/TOTAL_MATCHUP!Q6,"-")</f>
        <v>0.42857142857142855</v>
      </c>
      <c r="R6" s="5">
        <f ca="1">IFERROR(WINS_NO_MIRROR!R6/TOTAL_MATCHUP!R6,"-")</f>
        <v>0.4</v>
      </c>
      <c r="S6" s="5">
        <f ca="1">IFERROR(WINS_NO_MIRROR!S6/TOTAL_MATCHUP!S6,"-")</f>
        <v>0.5</v>
      </c>
      <c r="T6" s="5">
        <f ca="1">IFERROR(WINS_NO_MIRROR!T6/TOTAL_MATCHUP!T6,"-")</f>
        <v>1</v>
      </c>
      <c r="U6" s="5">
        <f ca="1">IFERROR(WINS_NO_MIRROR!U6/TOTAL_MATCHUP!U6,"-")</f>
        <v>0.8</v>
      </c>
      <c r="V6" s="5">
        <f ca="1">IFERROR(WINS_NO_MIRROR!V6/TOTAL_MATCHUP!V6,"-")</f>
        <v>0.66666666666666663</v>
      </c>
      <c r="W6" s="5">
        <f ca="1">IFERROR(WINS_NO_MIRROR!W6/TOTAL_MATCHUP!W6,"-")</f>
        <v>0.16666666666666666</v>
      </c>
      <c r="X6" s="5">
        <f ca="1">IFERROR(WINS_NO_MIRROR!X6/TOTAL_MATCHUP!X6,"-")</f>
        <v>0.83333333333333337</v>
      </c>
      <c r="Y6" s="5">
        <f ca="1">IFERROR(WINS_NO_MIRROR!Y6/TOTAL_MATCHUP!Y6,"-")</f>
        <v>0.33333333333333331</v>
      </c>
      <c r="Z6" s="5">
        <f ca="1">IFERROR(WINS_NO_MIRROR!Z6/TOTAL_MATCHUP!Z6,"-")</f>
        <v>0.75</v>
      </c>
      <c r="AA6" s="5">
        <f ca="1">IFERROR(WINS_NO_MIRROR!AA6/TOTAL_MATCHUP!AA6,"-")</f>
        <v>1</v>
      </c>
      <c r="AB6" s="5">
        <f ca="1">IFERROR(WINS_NO_MIRROR!AB6/TOTAL_MATCHUP!AB6,"-")</f>
        <v>1</v>
      </c>
      <c r="AC6" s="5" t="str">
        <f ca="1">IFERROR(WINS_NO_MIRROR!AC6/TOTAL_MATCHUP!AC6,"-")</f>
        <v>-</v>
      </c>
      <c r="AD6" s="5">
        <f ca="1">IFERROR(WINS_NO_MIRROR!AD6/TOTAL_MATCHUP!AD6,"-")</f>
        <v>0.75</v>
      </c>
      <c r="AE6" s="5">
        <f ca="1">IFERROR(WINS_NO_MIRROR!AE6/TOTAL_MATCHUP!AE6,"-")</f>
        <v>0.5</v>
      </c>
      <c r="AF6" s="5">
        <f ca="1">IFERROR(WINS_NO_MIRROR!AF6/TOTAL_MATCHUP!AF6,"-")</f>
        <v>1</v>
      </c>
      <c r="AG6" s="5">
        <f ca="1">IFERROR(WINS_NO_MIRROR!AG6/TOTAL_MATCHUP!AG6,"-")</f>
        <v>0</v>
      </c>
      <c r="AH6" s="5" t="str">
        <f ca="1">IFERROR(WINS_NO_MIRROR!AH6/TOTAL_MATCHUP!AH6,"-")</f>
        <v>-</v>
      </c>
      <c r="AI6" s="5">
        <f ca="1">IFERROR(WINS_NO_MIRROR!AI6/TOTAL_MATCHUP!AI6,"-")</f>
        <v>0.66666666666666663</v>
      </c>
      <c r="AJ6" s="5">
        <f ca="1">IFERROR(WINS_NO_MIRROR!AJ6/TOTAL_MATCHUP!AJ6,"-")</f>
        <v>1</v>
      </c>
      <c r="AK6" s="5">
        <f ca="1">IFERROR(WINS_NO_MIRROR!AK6/TOTAL_MATCHUP!AK6,"-")</f>
        <v>1</v>
      </c>
      <c r="AL6" s="5" t="str">
        <f ca="1">IFERROR(WINS_NO_MIRROR!AL6/TOTAL_MATCHUP!AL6,"-")</f>
        <v>-</v>
      </c>
      <c r="AM6" s="5">
        <f ca="1">IFERROR(WINS_NO_MIRROR!AM6/TOTAL_MATCHUP!AM6,"-")</f>
        <v>0.5</v>
      </c>
      <c r="AN6" s="5">
        <f ca="1">IFERROR(WINS_NO_MIRROR!AN6/TOTAL_MATCHUP!AN6,"-")</f>
        <v>0.33333333333333331</v>
      </c>
      <c r="AO6" s="5">
        <f ca="1">IFERROR(WINS_NO_MIRROR!AO6/TOTAL_MATCHUP!AO6,"-")</f>
        <v>1</v>
      </c>
      <c r="AP6" s="5">
        <f ca="1">IFERROR(WINS_NO_MIRROR!AP6/TOTAL_MATCHUP!AP6,"-")</f>
        <v>1</v>
      </c>
      <c r="AQ6" s="5" t="str">
        <f ca="1">IFERROR(WINS_NO_MIRROR!AQ6/TOTAL_MATCHUP!AQ6,"-")</f>
        <v>-</v>
      </c>
      <c r="AR6" s="5">
        <f ca="1">IFERROR(WINS_NO_MIRROR!AR6/TOTAL_MATCHUP!AR6,"-")</f>
        <v>1</v>
      </c>
      <c r="AS6" s="5">
        <f ca="1">IFERROR(WINS_NO_MIRROR!AS6/TOTAL_MATCHUP!AS6,"-")</f>
        <v>1</v>
      </c>
      <c r="AT6" s="5">
        <f ca="1">IFERROR(WINS_NO_MIRROR!AT6/TOTAL_MATCHUP!AT6,"-")</f>
        <v>0</v>
      </c>
      <c r="AU6" s="5">
        <f ca="1">IFERROR(WINS_NO_MIRROR!AU6/TOTAL_MATCHUP!AU6,"-")</f>
        <v>1</v>
      </c>
      <c r="AV6" s="5">
        <f ca="1">IFERROR(WINS_NO_MIRROR!AV6/TOTAL_MATCHUP!AV6,"-")</f>
        <v>1</v>
      </c>
      <c r="AW6" s="5">
        <f ca="1">IFERROR(WINS_NO_MIRROR!AW6/TOTAL_MATCHUP!AW6,"-")</f>
        <v>1</v>
      </c>
      <c r="AX6" s="5">
        <f ca="1">IFERROR(WINS_NO_MIRROR!AX6/TOTAL_MATCHUP!AX6,"-")</f>
        <v>1</v>
      </c>
      <c r="AY6" s="5">
        <f ca="1">IFERROR(WINS_NO_MIRROR!AY6/TOTAL_MATCHUP!AY6,"-")</f>
        <v>1</v>
      </c>
      <c r="AZ6" s="5">
        <f ca="1">IFERROR(WINS_NO_MIRROR!AZ6/TOTAL_MATCHUP!AZ6,"-")</f>
        <v>1</v>
      </c>
      <c r="BA6" s="5">
        <f ca="1">IFERROR(WINS_NO_MIRROR!BA6/TOTAL_MATCHUP!BA6,"-")</f>
        <v>1</v>
      </c>
      <c r="BB6" s="5" t="str">
        <f ca="1">IFERROR(WINS_NO_MIRROR!BB6/TOTAL_MATCHUP!BB6,"-")</f>
        <v>-</v>
      </c>
      <c r="BC6" s="5">
        <f ca="1">IFERROR(WINS_NO_MIRROR!BC6/TOTAL_MATCHUP!BC6,"-")</f>
        <v>1</v>
      </c>
      <c r="BD6" s="5">
        <f ca="1">IFERROR(WINS_NO_MIRROR!BD6/TOTAL_MATCHUP!BD6,"-")</f>
        <v>0</v>
      </c>
      <c r="BE6" s="5">
        <f ca="1">IFERROR(WINS_NO_MIRROR!BE6/TOTAL_MATCHUP!BE6,"-")</f>
        <v>1</v>
      </c>
      <c r="BF6" s="5" t="str">
        <f ca="1">IFERROR(WINS_NO_MIRROR!BF6/TOTAL_MATCHUP!BF6,"-")</f>
        <v>-</v>
      </c>
    </row>
    <row r="7" spans="1:58" s="6" customFormat="1" ht="55" customHeight="1" x14ac:dyDescent="0.25">
      <c r="A7" s="3" t="str">
        <f ca="1">MATCHUP!A7</f>
        <v>Mono Blue Terror</v>
      </c>
      <c r="B7" s="5">
        <f ca="1">IFERROR(WINS_NO_MIRROR!B7/TOTAL_MATCHUP!B7,"-")</f>
        <v>0.5</v>
      </c>
      <c r="C7" s="5">
        <f ca="1">IFERROR(WINS_NO_MIRROR!C7/TOTAL_MATCHUP!C7,"-")</f>
        <v>0.5625</v>
      </c>
      <c r="D7" s="5">
        <f ca="1">IFERROR(WINS_NO_MIRROR!D7/TOTAL_MATCHUP!D7,"-")</f>
        <v>0.6333333333333333</v>
      </c>
      <c r="E7" s="5">
        <f ca="1">IFERROR(WINS_NO_MIRROR!E7/TOTAL_MATCHUP!E7,"-")</f>
        <v>0.3902439024390244</v>
      </c>
      <c r="F7" s="5">
        <f ca="1">IFERROR(WINS_NO_MIRROR!F7/TOTAL_MATCHUP!F7,"-")</f>
        <v>0.59259259259259256</v>
      </c>
      <c r="G7" s="5" t="str">
        <f ca="1">IFERROR(WINS_NO_MIRROR!G7/TOTAL_MATCHUP!G7,"-")</f>
        <v>-</v>
      </c>
      <c r="H7" s="5">
        <f ca="1">IFERROR(WINS_NO_MIRROR!H7/TOTAL_MATCHUP!H7,"-")</f>
        <v>0.8</v>
      </c>
      <c r="I7" s="5">
        <f ca="1">IFERROR(WINS_NO_MIRROR!I7/TOTAL_MATCHUP!I7,"-")</f>
        <v>0.33333333333333331</v>
      </c>
      <c r="J7" s="5">
        <f ca="1">IFERROR(WINS_NO_MIRROR!J7/TOTAL_MATCHUP!J7,"-")</f>
        <v>0.66666666666666663</v>
      </c>
      <c r="K7" s="5">
        <f ca="1">IFERROR(WINS_NO_MIRROR!K7/TOTAL_MATCHUP!K7,"-")</f>
        <v>0.47826086956521741</v>
      </c>
      <c r="L7" s="5">
        <f ca="1">IFERROR(WINS_NO_MIRROR!L7/TOTAL_MATCHUP!L7,"-")</f>
        <v>0.42857142857142855</v>
      </c>
      <c r="M7" s="5">
        <f ca="1">IFERROR(WINS_NO_MIRROR!M7/TOTAL_MATCHUP!M7,"-")</f>
        <v>0.7142857142857143</v>
      </c>
      <c r="N7" s="5">
        <f ca="1">IFERROR(WINS_NO_MIRROR!N7/TOTAL_MATCHUP!N7,"-")</f>
        <v>0.33333333333333331</v>
      </c>
      <c r="O7" s="5">
        <f ca="1">IFERROR(WINS_NO_MIRROR!O7/TOTAL_MATCHUP!O7,"-")</f>
        <v>0.6</v>
      </c>
      <c r="P7" s="5">
        <f ca="1">IFERROR(WINS_NO_MIRROR!P7/TOTAL_MATCHUP!P7,"-")</f>
        <v>0.30769230769230771</v>
      </c>
      <c r="Q7" s="5">
        <f ca="1">IFERROR(WINS_NO_MIRROR!Q7/TOTAL_MATCHUP!Q7,"-")</f>
        <v>0.41666666666666669</v>
      </c>
      <c r="R7" s="5">
        <f ca="1">IFERROR(WINS_NO_MIRROR!R7/TOTAL_MATCHUP!R7,"-")</f>
        <v>0.54545454545454541</v>
      </c>
      <c r="S7" s="5">
        <f ca="1">IFERROR(WINS_NO_MIRROR!S7/TOTAL_MATCHUP!S7,"-")</f>
        <v>0.33333333333333331</v>
      </c>
      <c r="T7" s="5">
        <f ca="1">IFERROR(WINS_NO_MIRROR!T7/TOTAL_MATCHUP!T7,"-")</f>
        <v>1</v>
      </c>
      <c r="U7" s="5">
        <f ca="1">IFERROR(WINS_NO_MIRROR!U7/TOTAL_MATCHUP!U7,"-")</f>
        <v>0.25</v>
      </c>
      <c r="V7" s="5">
        <f ca="1">IFERROR(WINS_NO_MIRROR!V7/TOTAL_MATCHUP!V7,"-")</f>
        <v>0.33333333333333331</v>
      </c>
      <c r="W7" s="5">
        <f ca="1">IFERROR(WINS_NO_MIRROR!W7/TOTAL_MATCHUP!W7,"-")</f>
        <v>0.5</v>
      </c>
      <c r="X7" s="5">
        <f ca="1">IFERROR(WINS_NO_MIRROR!X7/TOTAL_MATCHUP!X7,"-")</f>
        <v>0.33333333333333331</v>
      </c>
      <c r="Y7" s="5">
        <f ca="1">IFERROR(WINS_NO_MIRROR!Y7/TOTAL_MATCHUP!Y7,"-")</f>
        <v>0.6</v>
      </c>
      <c r="Z7" s="5">
        <f ca="1">IFERROR(WINS_NO_MIRROR!Z7/TOTAL_MATCHUP!Z7,"-")</f>
        <v>1</v>
      </c>
      <c r="AA7" s="5" t="str">
        <f ca="1">IFERROR(WINS_NO_MIRROR!AA7/TOTAL_MATCHUP!AA7,"-")</f>
        <v>-</v>
      </c>
      <c r="AB7" s="5">
        <f ca="1">IFERROR(WINS_NO_MIRROR!AB7/TOTAL_MATCHUP!AB7,"-")</f>
        <v>0</v>
      </c>
      <c r="AC7" s="5">
        <f ca="1">IFERROR(WINS_NO_MIRROR!AC7/TOTAL_MATCHUP!AC7,"-")</f>
        <v>0.33333333333333331</v>
      </c>
      <c r="AD7" s="5">
        <f ca="1">IFERROR(WINS_NO_MIRROR!AD7/TOTAL_MATCHUP!AD7,"-")</f>
        <v>0</v>
      </c>
      <c r="AE7" s="5">
        <f ca="1">IFERROR(WINS_NO_MIRROR!AE7/TOTAL_MATCHUP!AE7,"-")</f>
        <v>0.66666666666666663</v>
      </c>
      <c r="AF7" s="5">
        <f ca="1">IFERROR(WINS_NO_MIRROR!AF7/TOTAL_MATCHUP!AF7,"-")</f>
        <v>0</v>
      </c>
      <c r="AG7" s="5">
        <f ca="1">IFERROR(WINS_NO_MIRROR!AG7/TOTAL_MATCHUP!AG7,"-")</f>
        <v>0.25</v>
      </c>
      <c r="AH7" s="5">
        <f ca="1">IFERROR(WINS_NO_MIRROR!AH7/TOTAL_MATCHUP!AH7,"-")</f>
        <v>1</v>
      </c>
      <c r="AI7" s="5" t="str">
        <f ca="1">IFERROR(WINS_NO_MIRROR!AI7/TOTAL_MATCHUP!AI7,"-")</f>
        <v>-</v>
      </c>
      <c r="AJ7" s="5">
        <f ca="1">IFERROR(WINS_NO_MIRROR!AJ7/TOTAL_MATCHUP!AJ7,"-")</f>
        <v>1</v>
      </c>
      <c r="AK7" s="5">
        <f ca="1">IFERROR(WINS_NO_MIRROR!AK7/TOTAL_MATCHUP!AK7,"-")</f>
        <v>1</v>
      </c>
      <c r="AL7" s="5" t="str">
        <f ca="1">IFERROR(WINS_NO_MIRROR!AL7/TOTAL_MATCHUP!AL7,"-")</f>
        <v>-</v>
      </c>
      <c r="AM7" s="5">
        <f ca="1">IFERROR(WINS_NO_MIRROR!AM7/TOTAL_MATCHUP!AM7,"-")</f>
        <v>0.5</v>
      </c>
      <c r="AN7" s="5">
        <f ca="1">IFERROR(WINS_NO_MIRROR!AN7/TOTAL_MATCHUP!AN7,"-")</f>
        <v>0</v>
      </c>
      <c r="AO7" s="5">
        <f ca="1">IFERROR(WINS_NO_MIRROR!AO7/TOTAL_MATCHUP!AO7,"-")</f>
        <v>0</v>
      </c>
      <c r="AP7" s="5">
        <f ca="1">IFERROR(WINS_NO_MIRROR!AP7/TOTAL_MATCHUP!AP7,"-")</f>
        <v>1</v>
      </c>
      <c r="AQ7" s="5">
        <f ca="1">IFERROR(WINS_NO_MIRROR!AQ7/TOTAL_MATCHUP!AQ7,"-")</f>
        <v>0</v>
      </c>
      <c r="AR7" s="5" t="str">
        <f ca="1">IFERROR(WINS_NO_MIRROR!AR7/TOTAL_MATCHUP!AR7,"-")</f>
        <v>-</v>
      </c>
      <c r="AS7" s="5">
        <f ca="1">IFERROR(WINS_NO_MIRROR!AS7/TOTAL_MATCHUP!AS7,"-")</f>
        <v>0</v>
      </c>
      <c r="AT7" s="5" t="str">
        <f ca="1">IFERROR(WINS_NO_MIRROR!AT7/TOTAL_MATCHUP!AT7,"-")</f>
        <v>-</v>
      </c>
      <c r="AU7" s="5">
        <f ca="1">IFERROR(WINS_NO_MIRROR!AU7/TOTAL_MATCHUP!AU7,"-")</f>
        <v>0.33333333333333331</v>
      </c>
      <c r="AV7" s="5" t="str">
        <f ca="1">IFERROR(WINS_NO_MIRROR!AV7/TOTAL_MATCHUP!AV7,"-")</f>
        <v>-</v>
      </c>
      <c r="AW7" s="5" t="str">
        <f ca="1">IFERROR(WINS_NO_MIRROR!AW7/TOTAL_MATCHUP!AW7,"-")</f>
        <v>-</v>
      </c>
      <c r="AX7" s="5" t="str">
        <f ca="1">IFERROR(WINS_NO_MIRROR!AX7/TOTAL_MATCHUP!AX7,"-")</f>
        <v>-</v>
      </c>
      <c r="AY7" s="5" t="str">
        <f ca="1">IFERROR(WINS_NO_MIRROR!AY7/TOTAL_MATCHUP!AY7,"-")</f>
        <v>-</v>
      </c>
      <c r="AZ7" s="5">
        <f ca="1">IFERROR(WINS_NO_MIRROR!AZ7/TOTAL_MATCHUP!AZ7,"-")</f>
        <v>1</v>
      </c>
      <c r="BA7" s="5" t="str">
        <f ca="1">IFERROR(WINS_NO_MIRROR!BA7/TOTAL_MATCHUP!BA7,"-")</f>
        <v>-</v>
      </c>
      <c r="BB7" s="5">
        <f ca="1">IFERROR(WINS_NO_MIRROR!BB7/TOTAL_MATCHUP!BB7,"-")</f>
        <v>1</v>
      </c>
      <c r="BC7" s="5">
        <f ca="1">IFERROR(WINS_NO_MIRROR!BC7/TOTAL_MATCHUP!BC7,"-")</f>
        <v>1</v>
      </c>
      <c r="BD7" s="5" t="str">
        <f ca="1">IFERROR(WINS_NO_MIRROR!BD7/TOTAL_MATCHUP!BD7,"-")</f>
        <v>-</v>
      </c>
      <c r="BE7" s="5" t="str">
        <f ca="1">IFERROR(WINS_NO_MIRROR!BE7/TOTAL_MATCHUP!BE7,"-")</f>
        <v>-</v>
      </c>
      <c r="BF7" s="5" t="str">
        <f ca="1">IFERROR(WINS_NO_MIRROR!BF7/TOTAL_MATCHUP!BF7,"-")</f>
        <v>-</v>
      </c>
    </row>
    <row r="8" spans="1:58" s="6" customFormat="1" ht="55" customHeight="1" x14ac:dyDescent="0.25">
      <c r="A8" s="3" t="str">
        <f ca="1">MATCHUP!A8</f>
        <v>High Tide Combo</v>
      </c>
      <c r="B8" s="5">
        <f ca="1">IFERROR(WINS_NO_MIRROR!B8/TOTAL_MATCHUP!B8,"-")</f>
        <v>0.74468085106382975</v>
      </c>
      <c r="C8" s="5">
        <f ca="1">IFERROR(WINS_NO_MIRROR!C8/TOTAL_MATCHUP!C8,"-")</f>
        <v>0.3902439024390244</v>
      </c>
      <c r="D8" s="5">
        <f ca="1">IFERROR(WINS_NO_MIRROR!D8/TOTAL_MATCHUP!D8,"-")</f>
        <v>0.61111111111111116</v>
      </c>
      <c r="E8" s="5">
        <f ca="1">IFERROR(WINS_NO_MIRROR!E8/TOTAL_MATCHUP!E8,"-")</f>
        <v>0.2413793103448276</v>
      </c>
      <c r="F8" s="5">
        <f ca="1">IFERROR(WINS_NO_MIRROR!F8/TOTAL_MATCHUP!F8,"-")</f>
        <v>0.38709677419354838</v>
      </c>
      <c r="G8" s="5">
        <f ca="1">IFERROR(WINS_NO_MIRROR!G8/TOTAL_MATCHUP!G8,"-")</f>
        <v>0.2</v>
      </c>
      <c r="H8" s="5" t="str">
        <f ca="1">IFERROR(WINS_NO_MIRROR!H8/TOTAL_MATCHUP!H8,"-")</f>
        <v>-</v>
      </c>
      <c r="I8" s="5">
        <f ca="1">IFERROR(WINS_NO_MIRROR!I8/TOTAL_MATCHUP!I8,"-")</f>
        <v>0.8125</v>
      </c>
      <c r="J8" s="5">
        <f ca="1">IFERROR(WINS_NO_MIRROR!J8/TOTAL_MATCHUP!J8,"-")</f>
        <v>0.5</v>
      </c>
      <c r="K8" s="5">
        <f ca="1">IFERROR(WINS_NO_MIRROR!K8/TOTAL_MATCHUP!K8,"-")</f>
        <v>1</v>
      </c>
      <c r="L8" s="5">
        <f ca="1">IFERROR(WINS_NO_MIRROR!L8/TOTAL_MATCHUP!L8,"-")</f>
        <v>0.8571428571428571</v>
      </c>
      <c r="M8" s="5">
        <f ca="1">IFERROR(WINS_NO_MIRROR!M8/TOTAL_MATCHUP!M8,"-")</f>
        <v>0.83333333333333337</v>
      </c>
      <c r="N8" s="5">
        <f ca="1">IFERROR(WINS_NO_MIRROR!N8/TOTAL_MATCHUP!N8,"-")</f>
        <v>1</v>
      </c>
      <c r="O8" s="5">
        <f ca="1">IFERROR(WINS_NO_MIRROR!O8/TOTAL_MATCHUP!O8,"-")</f>
        <v>0.83333333333333337</v>
      </c>
      <c r="P8" s="5">
        <f ca="1">IFERROR(WINS_NO_MIRROR!P8/TOTAL_MATCHUP!P8,"-")</f>
        <v>0.5</v>
      </c>
      <c r="Q8" s="5">
        <f ca="1">IFERROR(WINS_NO_MIRROR!Q8/TOTAL_MATCHUP!Q8,"-")</f>
        <v>0.8</v>
      </c>
      <c r="R8" s="5">
        <f ca="1">IFERROR(WINS_NO_MIRROR!R8/TOTAL_MATCHUP!R8,"-")</f>
        <v>0.22222222222222221</v>
      </c>
      <c r="S8" s="5">
        <f ca="1">IFERROR(WINS_NO_MIRROR!S8/TOTAL_MATCHUP!S8,"-")</f>
        <v>1</v>
      </c>
      <c r="T8" s="5">
        <f ca="1">IFERROR(WINS_NO_MIRROR!T8/TOTAL_MATCHUP!T8,"-")</f>
        <v>0.5</v>
      </c>
      <c r="U8" s="5">
        <f ca="1">IFERROR(WINS_NO_MIRROR!U8/TOTAL_MATCHUP!U8,"-")</f>
        <v>0.5</v>
      </c>
      <c r="V8" s="5">
        <f ca="1">IFERROR(WINS_NO_MIRROR!V8/TOTAL_MATCHUP!V8,"-")</f>
        <v>0.6</v>
      </c>
      <c r="W8" s="5">
        <f ca="1">IFERROR(WINS_NO_MIRROR!W8/TOTAL_MATCHUP!W8,"-")</f>
        <v>1</v>
      </c>
      <c r="X8" s="5">
        <f ca="1">IFERROR(WINS_NO_MIRROR!X8/TOTAL_MATCHUP!X8,"-")</f>
        <v>0.5</v>
      </c>
      <c r="Y8" s="5">
        <f ca="1">IFERROR(WINS_NO_MIRROR!Y8/TOTAL_MATCHUP!Y8,"-")</f>
        <v>0</v>
      </c>
      <c r="Z8" s="5">
        <f ca="1">IFERROR(WINS_NO_MIRROR!Z8/TOTAL_MATCHUP!Z8,"-")</f>
        <v>1</v>
      </c>
      <c r="AA8" s="5">
        <f ca="1">IFERROR(WINS_NO_MIRROR!AA8/TOTAL_MATCHUP!AA8,"-")</f>
        <v>0.33333333333333331</v>
      </c>
      <c r="AB8" s="5">
        <f ca="1">IFERROR(WINS_NO_MIRROR!AB8/TOTAL_MATCHUP!AB8,"-")</f>
        <v>1</v>
      </c>
      <c r="AC8" s="5" t="str">
        <f ca="1">IFERROR(WINS_NO_MIRROR!AC8/TOTAL_MATCHUP!AC8,"-")</f>
        <v>-</v>
      </c>
      <c r="AD8" s="5">
        <f ca="1">IFERROR(WINS_NO_MIRROR!AD8/TOTAL_MATCHUP!AD8,"-")</f>
        <v>1</v>
      </c>
      <c r="AE8" s="5">
        <f ca="1">IFERROR(WINS_NO_MIRROR!AE8/TOTAL_MATCHUP!AE8,"-")</f>
        <v>1</v>
      </c>
      <c r="AF8" s="5">
        <f ca="1">IFERROR(WINS_NO_MIRROR!AF8/TOTAL_MATCHUP!AF8,"-")</f>
        <v>0.25</v>
      </c>
      <c r="AG8" s="5">
        <f ca="1">IFERROR(WINS_NO_MIRROR!AG8/TOTAL_MATCHUP!AG8,"-")</f>
        <v>0</v>
      </c>
      <c r="AH8" s="5" t="str">
        <f ca="1">IFERROR(WINS_NO_MIRROR!AH8/TOTAL_MATCHUP!AH8,"-")</f>
        <v>-</v>
      </c>
      <c r="AI8" s="5">
        <f ca="1">IFERROR(WINS_NO_MIRROR!AI8/TOTAL_MATCHUP!AI8,"-")</f>
        <v>0</v>
      </c>
      <c r="AJ8" s="5">
        <f ca="1">IFERROR(WINS_NO_MIRROR!AJ8/TOTAL_MATCHUP!AJ8,"-")</f>
        <v>1</v>
      </c>
      <c r="AK8" s="5" t="str">
        <f ca="1">IFERROR(WINS_NO_MIRROR!AK8/TOTAL_MATCHUP!AK8,"-")</f>
        <v>-</v>
      </c>
      <c r="AL8" s="5">
        <f ca="1">IFERROR(WINS_NO_MIRROR!AL8/TOTAL_MATCHUP!AL8,"-")</f>
        <v>1</v>
      </c>
      <c r="AM8" s="5" t="str">
        <f ca="1">IFERROR(WINS_NO_MIRROR!AM8/TOTAL_MATCHUP!AM8,"-")</f>
        <v>-</v>
      </c>
      <c r="AN8" s="5" t="str">
        <f ca="1">IFERROR(WINS_NO_MIRROR!AN8/TOTAL_MATCHUP!AN8,"-")</f>
        <v>-</v>
      </c>
      <c r="AO8" s="5" t="str">
        <f ca="1">IFERROR(WINS_NO_MIRROR!AO8/TOTAL_MATCHUP!AO8,"-")</f>
        <v>-</v>
      </c>
      <c r="AP8" s="5" t="str">
        <f ca="1">IFERROR(WINS_NO_MIRROR!AP8/TOTAL_MATCHUP!AP8,"-")</f>
        <v>-</v>
      </c>
      <c r="AQ8" s="5" t="str">
        <f ca="1">IFERROR(WINS_NO_MIRROR!AQ8/TOTAL_MATCHUP!AQ8,"-")</f>
        <v>-</v>
      </c>
      <c r="AR8" s="5" t="str">
        <f ca="1">IFERROR(WINS_NO_MIRROR!AR8/TOTAL_MATCHUP!AR8,"-")</f>
        <v>-</v>
      </c>
      <c r="AS8" s="5" t="str">
        <f ca="1">IFERROR(WINS_NO_MIRROR!AS8/TOTAL_MATCHUP!AS8,"-")</f>
        <v>-</v>
      </c>
      <c r="AT8" s="5" t="str">
        <f ca="1">IFERROR(WINS_NO_MIRROR!AT8/TOTAL_MATCHUP!AT8,"-")</f>
        <v>-</v>
      </c>
      <c r="AU8" s="5">
        <f ca="1">IFERROR(WINS_NO_MIRROR!AU8/TOTAL_MATCHUP!AU8,"-")</f>
        <v>0.5</v>
      </c>
      <c r="AV8" s="5">
        <f ca="1">IFERROR(WINS_NO_MIRROR!AV8/TOTAL_MATCHUP!AV8,"-")</f>
        <v>1</v>
      </c>
      <c r="AW8" s="5">
        <f ca="1">IFERROR(WINS_NO_MIRROR!AW8/TOTAL_MATCHUP!AW8,"-")</f>
        <v>0</v>
      </c>
      <c r="AX8" s="5" t="str">
        <f ca="1">IFERROR(WINS_NO_MIRROR!AX8/TOTAL_MATCHUP!AX8,"-")</f>
        <v>-</v>
      </c>
      <c r="AY8" s="5">
        <f ca="1">IFERROR(WINS_NO_MIRROR!AY8/TOTAL_MATCHUP!AY8,"-")</f>
        <v>1</v>
      </c>
      <c r="AZ8" s="5" t="str">
        <f ca="1">IFERROR(WINS_NO_MIRROR!AZ8/TOTAL_MATCHUP!AZ8,"-")</f>
        <v>-</v>
      </c>
      <c r="BA8" s="5" t="str">
        <f ca="1">IFERROR(WINS_NO_MIRROR!BA8/TOTAL_MATCHUP!BA8,"-")</f>
        <v>-</v>
      </c>
      <c r="BB8" s="5">
        <f ca="1">IFERROR(WINS_NO_MIRROR!BB8/TOTAL_MATCHUP!BB8,"-")</f>
        <v>0.5</v>
      </c>
      <c r="BC8" s="5" t="str">
        <f ca="1">IFERROR(WINS_NO_MIRROR!BC8/TOTAL_MATCHUP!BC8,"-")</f>
        <v>-</v>
      </c>
      <c r="BD8" s="5">
        <f ca="1">IFERROR(WINS_NO_MIRROR!BD8/TOTAL_MATCHUP!BD8,"-")</f>
        <v>0.5</v>
      </c>
      <c r="BE8" s="5" t="str">
        <f ca="1">IFERROR(WINS_NO_MIRROR!BE8/TOTAL_MATCHUP!BE8,"-")</f>
        <v>-</v>
      </c>
      <c r="BF8" s="5" t="str">
        <f ca="1">IFERROR(WINS_NO_MIRROR!BF8/TOTAL_MATCHUP!BF8,"-")</f>
        <v>-</v>
      </c>
    </row>
    <row r="9" spans="1:58" s="6" customFormat="1" ht="55" customHeight="1" x14ac:dyDescent="0.25">
      <c r="A9" s="3" t="str">
        <f ca="1">MATCHUP!A9</f>
        <v>Elves</v>
      </c>
      <c r="B9" s="5">
        <f ca="1">IFERROR(WINS_NO_MIRROR!B9/TOTAL_MATCHUP!B9,"-")</f>
        <v>0.56666666666666665</v>
      </c>
      <c r="C9" s="5">
        <f ca="1">IFERROR(WINS_NO_MIRROR!C9/TOTAL_MATCHUP!C9,"-")</f>
        <v>0.14705882352941177</v>
      </c>
      <c r="D9" s="5">
        <f ca="1">IFERROR(WINS_NO_MIRROR!D9/TOTAL_MATCHUP!D9,"-")</f>
        <v>0.43478260869565216</v>
      </c>
      <c r="E9" s="5">
        <f ca="1">IFERROR(WINS_NO_MIRROR!E9/TOTAL_MATCHUP!E9,"-")</f>
        <v>0.70967741935483875</v>
      </c>
      <c r="F9" s="5">
        <f ca="1">IFERROR(WINS_NO_MIRROR!F9/TOTAL_MATCHUP!F9,"-")</f>
        <v>0.35294117647058826</v>
      </c>
      <c r="G9" s="5">
        <f ca="1">IFERROR(WINS_NO_MIRROR!G9/TOTAL_MATCHUP!G9,"-")</f>
        <v>0.66666666666666663</v>
      </c>
      <c r="H9" s="5">
        <f ca="1">IFERROR(WINS_NO_MIRROR!H9/TOTAL_MATCHUP!H9,"-")</f>
        <v>0.1875</v>
      </c>
      <c r="I9" s="5" t="str">
        <f ca="1">IFERROR(WINS_NO_MIRROR!I9/TOTAL_MATCHUP!I9,"-")</f>
        <v>-</v>
      </c>
      <c r="J9" s="5">
        <f ca="1">IFERROR(WINS_NO_MIRROR!J9/TOTAL_MATCHUP!J9,"-")</f>
        <v>0.88888888888888884</v>
      </c>
      <c r="K9" s="5">
        <f ca="1">IFERROR(WINS_NO_MIRROR!K9/TOTAL_MATCHUP!K9,"-")</f>
        <v>0.77777777777777779</v>
      </c>
      <c r="L9" s="5">
        <f ca="1">IFERROR(WINS_NO_MIRROR!L9/TOTAL_MATCHUP!L9,"-")</f>
        <v>0.6</v>
      </c>
      <c r="M9" s="5">
        <f ca="1">IFERROR(WINS_NO_MIRROR!M9/TOTAL_MATCHUP!M9,"-")</f>
        <v>1</v>
      </c>
      <c r="N9" s="5">
        <f ca="1">IFERROR(WINS_NO_MIRROR!N9/TOTAL_MATCHUP!N9,"-")</f>
        <v>0.5714285714285714</v>
      </c>
      <c r="O9" s="5">
        <f ca="1">IFERROR(WINS_NO_MIRROR!O9/TOTAL_MATCHUP!O9,"-")</f>
        <v>0.5714285714285714</v>
      </c>
      <c r="P9" s="5">
        <f ca="1">IFERROR(WINS_NO_MIRROR!P9/TOTAL_MATCHUP!P9,"-")</f>
        <v>0.5714285714285714</v>
      </c>
      <c r="Q9" s="5">
        <f ca="1">IFERROR(WINS_NO_MIRROR!Q9/TOTAL_MATCHUP!Q9,"-")</f>
        <v>0.33333333333333331</v>
      </c>
      <c r="R9" s="5">
        <f ca="1">IFERROR(WINS_NO_MIRROR!R9/TOTAL_MATCHUP!R9,"-")</f>
        <v>0.25</v>
      </c>
      <c r="S9" s="5">
        <f ca="1">IFERROR(WINS_NO_MIRROR!S9/TOTAL_MATCHUP!S9,"-")</f>
        <v>0.42857142857142855</v>
      </c>
      <c r="T9" s="5">
        <f ca="1">IFERROR(WINS_NO_MIRROR!T9/TOTAL_MATCHUP!T9,"-")</f>
        <v>0.5</v>
      </c>
      <c r="U9" s="5">
        <f ca="1">IFERROR(WINS_NO_MIRROR!U9/TOTAL_MATCHUP!U9,"-")</f>
        <v>0</v>
      </c>
      <c r="V9" s="5">
        <f ca="1">IFERROR(WINS_NO_MIRROR!V9/TOTAL_MATCHUP!V9,"-")</f>
        <v>0</v>
      </c>
      <c r="W9" s="5">
        <f ca="1">IFERROR(WINS_NO_MIRROR!W9/TOTAL_MATCHUP!W9,"-")</f>
        <v>0.75</v>
      </c>
      <c r="X9" s="5">
        <f ca="1">IFERROR(WINS_NO_MIRROR!X9/TOTAL_MATCHUP!X9,"-")</f>
        <v>0.66666666666666663</v>
      </c>
      <c r="Y9" s="5">
        <f ca="1">IFERROR(WINS_NO_MIRROR!Y9/TOTAL_MATCHUP!Y9,"-")</f>
        <v>0</v>
      </c>
      <c r="Z9" s="5">
        <f ca="1">IFERROR(WINS_NO_MIRROR!Z9/TOTAL_MATCHUP!Z9,"-")</f>
        <v>0.5</v>
      </c>
      <c r="AA9" s="5" t="str">
        <f ca="1">IFERROR(WINS_NO_MIRROR!AA9/TOTAL_MATCHUP!AA9,"-")</f>
        <v>-</v>
      </c>
      <c r="AB9" s="5">
        <f ca="1">IFERROR(WINS_NO_MIRROR!AB9/TOTAL_MATCHUP!AB9,"-")</f>
        <v>1</v>
      </c>
      <c r="AC9" s="5">
        <f ca="1">IFERROR(WINS_NO_MIRROR!AC9/TOTAL_MATCHUP!AC9,"-")</f>
        <v>0</v>
      </c>
      <c r="AD9" s="5">
        <f ca="1">IFERROR(WINS_NO_MIRROR!AD9/TOTAL_MATCHUP!AD9,"-")</f>
        <v>1</v>
      </c>
      <c r="AE9" s="5" t="str">
        <f ca="1">IFERROR(WINS_NO_MIRROR!AE9/TOTAL_MATCHUP!AE9,"-")</f>
        <v>-</v>
      </c>
      <c r="AF9" s="5">
        <f ca="1">IFERROR(WINS_NO_MIRROR!AF9/TOTAL_MATCHUP!AF9,"-")</f>
        <v>0.5</v>
      </c>
      <c r="AG9" s="5">
        <f ca="1">IFERROR(WINS_NO_MIRROR!AG9/TOTAL_MATCHUP!AG9,"-")</f>
        <v>0.5</v>
      </c>
      <c r="AH9" s="5" t="str">
        <f ca="1">IFERROR(WINS_NO_MIRROR!AH9/TOTAL_MATCHUP!AH9,"-")</f>
        <v>-</v>
      </c>
      <c r="AI9" s="5">
        <f ca="1">IFERROR(WINS_NO_MIRROR!AI9/TOTAL_MATCHUP!AI9,"-")</f>
        <v>0</v>
      </c>
      <c r="AJ9" s="5">
        <f ca="1">IFERROR(WINS_NO_MIRROR!AJ9/TOTAL_MATCHUP!AJ9,"-")</f>
        <v>0</v>
      </c>
      <c r="AK9" s="5" t="str">
        <f ca="1">IFERROR(WINS_NO_MIRROR!AK9/TOTAL_MATCHUP!AK9,"-")</f>
        <v>-</v>
      </c>
      <c r="AL9" s="5">
        <f ca="1">IFERROR(WINS_NO_MIRROR!AL9/TOTAL_MATCHUP!AL9,"-")</f>
        <v>1</v>
      </c>
      <c r="AM9" s="5" t="str">
        <f ca="1">IFERROR(WINS_NO_MIRROR!AM9/TOTAL_MATCHUP!AM9,"-")</f>
        <v>-</v>
      </c>
      <c r="AN9" s="5" t="str">
        <f ca="1">IFERROR(WINS_NO_MIRROR!AN9/TOTAL_MATCHUP!AN9,"-")</f>
        <v>-</v>
      </c>
      <c r="AO9" s="5">
        <f ca="1">IFERROR(WINS_NO_MIRROR!AO9/TOTAL_MATCHUP!AO9,"-")</f>
        <v>0</v>
      </c>
      <c r="AP9" s="5" t="str">
        <f ca="1">IFERROR(WINS_NO_MIRROR!AP9/TOTAL_MATCHUP!AP9,"-")</f>
        <v>-</v>
      </c>
      <c r="AQ9" s="5" t="str">
        <f ca="1">IFERROR(WINS_NO_MIRROR!AQ9/TOTAL_MATCHUP!AQ9,"-")</f>
        <v>-</v>
      </c>
      <c r="AR9" s="5" t="str">
        <f ca="1">IFERROR(WINS_NO_MIRROR!AR9/TOTAL_MATCHUP!AR9,"-")</f>
        <v>-</v>
      </c>
      <c r="AS9" s="5" t="str">
        <f ca="1">IFERROR(WINS_NO_MIRROR!AS9/TOTAL_MATCHUP!AS9,"-")</f>
        <v>-</v>
      </c>
      <c r="AT9" s="5" t="str">
        <f ca="1">IFERROR(WINS_NO_MIRROR!AT9/TOTAL_MATCHUP!AT9,"-")</f>
        <v>-</v>
      </c>
      <c r="AU9" s="5" t="str">
        <f ca="1">IFERROR(WINS_NO_MIRROR!AU9/TOTAL_MATCHUP!AU9,"-")</f>
        <v>-</v>
      </c>
      <c r="AV9" s="5" t="str">
        <f ca="1">IFERROR(WINS_NO_MIRROR!AV9/TOTAL_MATCHUP!AV9,"-")</f>
        <v>-</v>
      </c>
      <c r="AW9" s="5">
        <f ca="1">IFERROR(WINS_NO_MIRROR!AW9/TOTAL_MATCHUP!AW9,"-")</f>
        <v>1</v>
      </c>
      <c r="AX9" s="5" t="str">
        <f ca="1">IFERROR(WINS_NO_MIRROR!AX9/TOTAL_MATCHUP!AX9,"-")</f>
        <v>-</v>
      </c>
      <c r="AY9" s="5">
        <f ca="1">IFERROR(WINS_NO_MIRROR!AY9/TOTAL_MATCHUP!AY9,"-")</f>
        <v>1</v>
      </c>
      <c r="AZ9" s="5" t="str">
        <f ca="1">IFERROR(WINS_NO_MIRROR!AZ9/TOTAL_MATCHUP!AZ9,"-")</f>
        <v>-</v>
      </c>
      <c r="BA9" s="5" t="str">
        <f ca="1">IFERROR(WINS_NO_MIRROR!BA9/TOTAL_MATCHUP!BA9,"-")</f>
        <v>-</v>
      </c>
      <c r="BB9" s="5" t="str">
        <f ca="1">IFERROR(WINS_NO_MIRROR!BB9/TOTAL_MATCHUP!BB9,"-")</f>
        <v>-</v>
      </c>
      <c r="BC9" s="5">
        <f ca="1">IFERROR(WINS_NO_MIRROR!BC9/TOTAL_MATCHUP!BC9,"-")</f>
        <v>1</v>
      </c>
      <c r="BD9" s="5">
        <f ca="1">IFERROR(WINS_NO_MIRROR!BD9/TOTAL_MATCHUP!BD9,"-")</f>
        <v>0</v>
      </c>
      <c r="BE9" s="5" t="str">
        <f ca="1">IFERROR(WINS_NO_MIRROR!BE9/TOTAL_MATCHUP!BE9,"-")</f>
        <v>-</v>
      </c>
      <c r="BF9" s="5" t="str">
        <f ca="1">IFERROR(WINS_NO_MIRROR!BF9/TOTAL_MATCHUP!BF9,"-")</f>
        <v>-</v>
      </c>
    </row>
    <row r="10" spans="1:58" s="6" customFormat="1" ht="55" customHeight="1" x14ac:dyDescent="0.25">
      <c r="A10" s="3" t="str">
        <f ca="1">MATCHUP!A10</f>
        <v>Grixis Affinity</v>
      </c>
      <c r="B10" s="5">
        <f ca="1">IFERROR(WINS_NO_MIRROR!B10/TOTAL_MATCHUP!B10,"-")</f>
        <v>0.44</v>
      </c>
      <c r="C10" s="5">
        <f ca="1">IFERROR(WINS_NO_MIRROR!C10/TOTAL_MATCHUP!C10,"-")</f>
        <v>0.53846153846153844</v>
      </c>
      <c r="D10" s="5">
        <f ca="1">IFERROR(WINS_NO_MIRROR!D10/TOTAL_MATCHUP!D10,"-")</f>
        <v>0.42857142857142855</v>
      </c>
      <c r="E10" s="5">
        <f ca="1">IFERROR(WINS_NO_MIRROR!E10/TOTAL_MATCHUP!E10,"-")</f>
        <v>0.36842105263157893</v>
      </c>
      <c r="F10" s="5">
        <f ca="1">IFERROR(WINS_NO_MIRROR!F10/TOTAL_MATCHUP!F10,"-")</f>
        <v>0.75</v>
      </c>
      <c r="G10" s="5">
        <f ca="1">IFERROR(WINS_NO_MIRROR!G10/TOTAL_MATCHUP!G10,"-")</f>
        <v>0.33333333333333331</v>
      </c>
      <c r="H10" s="5">
        <f ca="1">IFERROR(WINS_NO_MIRROR!H10/TOTAL_MATCHUP!H10,"-")</f>
        <v>0.5</v>
      </c>
      <c r="I10" s="5">
        <f ca="1">IFERROR(WINS_NO_MIRROR!I10/TOTAL_MATCHUP!I10,"-")</f>
        <v>0.1111111111111111</v>
      </c>
      <c r="J10" s="5" t="str">
        <f ca="1">IFERROR(WINS_NO_MIRROR!J10/TOTAL_MATCHUP!J10,"-")</f>
        <v>-</v>
      </c>
      <c r="K10" s="5">
        <f ca="1">IFERROR(WINS_NO_MIRROR!K10/TOTAL_MATCHUP!K10,"-")</f>
        <v>0.25</v>
      </c>
      <c r="L10" s="5">
        <f ca="1">IFERROR(WINS_NO_MIRROR!L10/TOTAL_MATCHUP!L10,"-")</f>
        <v>0.5</v>
      </c>
      <c r="M10" s="5">
        <f ca="1">IFERROR(WINS_NO_MIRROR!M10/TOTAL_MATCHUP!M10,"-")</f>
        <v>0.2</v>
      </c>
      <c r="N10" s="5">
        <f ca="1">IFERROR(WINS_NO_MIRROR!N10/TOTAL_MATCHUP!N10,"-")</f>
        <v>0.25</v>
      </c>
      <c r="O10" s="5">
        <f ca="1">IFERROR(WINS_NO_MIRROR!O10/TOTAL_MATCHUP!O10,"-")</f>
        <v>0.44444444444444442</v>
      </c>
      <c r="P10" s="5">
        <f ca="1">IFERROR(WINS_NO_MIRROR!P10/TOTAL_MATCHUP!P10,"-")</f>
        <v>0.42857142857142855</v>
      </c>
      <c r="Q10" s="5">
        <f ca="1">IFERROR(WINS_NO_MIRROR!Q10/TOTAL_MATCHUP!Q10,"-")</f>
        <v>0.8</v>
      </c>
      <c r="R10" s="5">
        <f ca="1">IFERROR(WINS_NO_MIRROR!R10/TOTAL_MATCHUP!R10,"-")</f>
        <v>0</v>
      </c>
      <c r="S10" s="5">
        <f ca="1">IFERROR(WINS_NO_MIRROR!S10/TOTAL_MATCHUP!S10,"-")</f>
        <v>0.6</v>
      </c>
      <c r="T10" s="5">
        <f ca="1">IFERROR(WINS_NO_MIRROR!T10/TOTAL_MATCHUP!T10,"-")</f>
        <v>0.6</v>
      </c>
      <c r="U10" s="5">
        <f ca="1">IFERROR(WINS_NO_MIRROR!U10/TOTAL_MATCHUP!U10,"-")</f>
        <v>0</v>
      </c>
      <c r="V10" s="5">
        <f ca="1">IFERROR(WINS_NO_MIRROR!V10/TOTAL_MATCHUP!V10,"-")</f>
        <v>0.33333333333333331</v>
      </c>
      <c r="W10" s="5">
        <f ca="1">IFERROR(WINS_NO_MIRROR!W10/TOTAL_MATCHUP!W10,"-")</f>
        <v>1</v>
      </c>
      <c r="X10" s="5">
        <f ca="1">IFERROR(WINS_NO_MIRROR!X10/TOTAL_MATCHUP!X10,"-")</f>
        <v>0.66666666666666663</v>
      </c>
      <c r="Y10" s="5">
        <f ca="1">IFERROR(WINS_NO_MIRROR!Y10/TOTAL_MATCHUP!Y10,"-")</f>
        <v>0</v>
      </c>
      <c r="Z10" s="5" t="str">
        <f ca="1">IFERROR(WINS_NO_MIRROR!Z10/TOTAL_MATCHUP!Z10,"-")</f>
        <v>-</v>
      </c>
      <c r="AA10" s="5">
        <f ca="1">IFERROR(WINS_NO_MIRROR!AA10/TOTAL_MATCHUP!AA10,"-")</f>
        <v>0.66666666666666663</v>
      </c>
      <c r="AB10" s="5">
        <f ca="1">IFERROR(WINS_NO_MIRROR!AB10/TOTAL_MATCHUP!AB10,"-")</f>
        <v>1</v>
      </c>
      <c r="AC10" s="5">
        <f ca="1">IFERROR(WINS_NO_MIRROR!AC10/TOTAL_MATCHUP!AC10,"-")</f>
        <v>0</v>
      </c>
      <c r="AD10" s="5">
        <f ca="1">IFERROR(WINS_NO_MIRROR!AD10/TOTAL_MATCHUP!AD10,"-")</f>
        <v>0</v>
      </c>
      <c r="AE10" s="5">
        <f ca="1">IFERROR(WINS_NO_MIRROR!AE10/TOTAL_MATCHUP!AE10,"-")</f>
        <v>0.75</v>
      </c>
      <c r="AF10" s="5">
        <f ca="1">IFERROR(WINS_NO_MIRROR!AF10/TOTAL_MATCHUP!AF10,"-")</f>
        <v>0</v>
      </c>
      <c r="AG10" s="5" t="str">
        <f ca="1">IFERROR(WINS_NO_MIRROR!AG10/TOTAL_MATCHUP!AG10,"-")</f>
        <v>-</v>
      </c>
      <c r="AH10" s="5">
        <f ca="1">IFERROR(WINS_NO_MIRROR!AH10/TOTAL_MATCHUP!AH10,"-")</f>
        <v>0.33333333333333331</v>
      </c>
      <c r="AI10" s="5">
        <f ca="1">IFERROR(WINS_NO_MIRROR!AI10/TOTAL_MATCHUP!AI10,"-")</f>
        <v>1</v>
      </c>
      <c r="AJ10" s="5" t="str">
        <f ca="1">IFERROR(WINS_NO_MIRROR!AJ10/TOTAL_MATCHUP!AJ10,"-")</f>
        <v>-</v>
      </c>
      <c r="AK10" s="5">
        <f ca="1">IFERROR(WINS_NO_MIRROR!AK10/TOTAL_MATCHUP!AK10,"-")</f>
        <v>1</v>
      </c>
      <c r="AL10" s="5" t="str">
        <f ca="1">IFERROR(WINS_NO_MIRROR!AL10/TOTAL_MATCHUP!AL10,"-")</f>
        <v>-</v>
      </c>
      <c r="AM10" s="5" t="str">
        <f ca="1">IFERROR(WINS_NO_MIRROR!AM10/TOTAL_MATCHUP!AM10,"-")</f>
        <v>-</v>
      </c>
      <c r="AN10" s="5" t="str">
        <f ca="1">IFERROR(WINS_NO_MIRROR!AN10/TOTAL_MATCHUP!AN10,"-")</f>
        <v>-</v>
      </c>
      <c r="AO10" s="5" t="str">
        <f ca="1">IFERROR(WINS_NO_MIRROR!AO10/TOTAL_MATCHUP!AO10,"-")</f>
        <v>-</v>
      </c>
      <c r="AP10" s="5" t="str">
        <f ca="1">IFERROR(WINS_NO_MIRROR!AP10/TOTAL_MATCHUP!AP10,"-")</f>
        <v>-</v>
      </c>
      <c r="AQ10" s="5" t="str">
        <f ca="1">IFERROR(WINS_NO_MIRROR!AQ10/TOTAL_MATCHUP!AQ10,"-")</f>
        <v>-</v>
      </c>
      <c r="AR10" s="5">
        <f ca="1">IFERROR(WINS_NO_MIRROR!AR10/TOTAL_MATCHUP!AR10,"-")</f>
        <v>1</v>
      </c>
      <c r="AS10" s="5">
        <f ca="1">IFERROR(WINS_NO_MIRROR!AS10/TOTAL_MATCHUP!AS10,"-")</f>
        <v>0</v>
      </c>
      <c r="AT10" s="5" t="str">
        <f ca="1">IFERROR(WINS_NO_MIRROR!AT10/TOTAL_MATCHUP!AT10,"-")</f>
        <v>-</v>
      </c>
      <c r="AU10" s="5" t="str">
        <f ca="1">IFERROR(WINS_NO_MIRROR!AU10/TOTAL_MATCHUP!AU10,"-")</f>
        <v>-</v>
      </c>
      <c r="AV10" s="5">
        <f ca="1">IFERROR(WINS_NO_MIRROR!AV10/TOTAL_MATCHUP!AV10,"-")</f>
        <v>1</v>
      </c>
      <c r="AW10" s="5" t="str">
        <f ca="1">IFERROR(WINS_NO_MIRROR!AW10/TOTAL_MATCHUP!AW10,"-")</f>
        <v>-</v>
      </c>
      <c r="AX10" s="5" t="str">
        <f ca="1">IFERROR(WINS_NO_MIRROR!AX10/TOTAL_MATCHUP!AX10,"-")</f>
        <v>-</v>
      </c>
      <c r="AY10" s="5" t="str">
        <f ca="1">IFERROR(WINS_NO_MIRROR!AY10/TOTAL_MATCHUP!AY10,"-")</f>
        <v>-</v>
      </c>
      <c r="AZ10" s="5">
        <f ca="1">IFERROR(WINS_NO_MIRROR!AZ10/TOTAL_MATCHUP!AZ10,"-")</f>
        <v>1</v>
      </c>
      <c r="BA10" s="5">
        <f ca="1">IFERROR(WINS_NO_MIRROR!BA10/TOTAL_MATCHUP!BA10,"-")</f>
        <v>0</v>
      </c>
      <c r="BB10" s="5" t="str">
        <f ca="1">IFERROR(WINS_NO_MIRROR!BB10/TOTAL_MATCHUP!BB10,"-")</f>
        <v>-</v>
      </c>
      <c r="BC10" s="5" t="str">
        <f ca="1">IFERROR(WINS_NO_MIRROR!BC10/TOTAL_MATCHUP!BC10,"-")</f>
        <v>-</v>
      </c>
      <c r="BD10" s="5">
        <f ca="1">IFERROR(WINS_NO_MIRROR!BD10/TOTAL_MATCHUP!BD10,"-")</f>
        <v>0</v>
      </c>
      <c r="BE10" s="5" t="str">
        <f ca="1">IFERROR(WINS_NO_MIRROR!BE10/TOTAL_MATCHUP!BE10,"-")</f>
        <v>-</v>
      </c>
      <c r="BF10" s="5" t="str">
        <f ca="1">IFERROR(WINS_NO_MIRROR!BF10/TOTAL_MATCHUP!BF10,"-")</f>
        <v>-</v>
      </c>
    </row>
    <row r="11" spans="1:58" s="6" customFormat="1" ht="55" customHeight="1" x14ac:dyDescent="0.25">
      <c r="A11" s="3" t="str">
        <f ca="1">MATCHUP!A11</f>
        <v>X Lands Spy</v>
      </c>
      <c r="B11" s="5">
        <f ca="1">IFERROR(WINS_NO_MIRROR!B11/TOTAL_MATCHUP!B11,"-")</f>
        <v>0.52173913043478259</v>
      </c>
      <c r="C11" s="5">
        <f ca="1">IFERROR(WINS_NO_MIRROR!C11/TOTAL_MATCHUP!C11,"-")</f>
        <v>0.47826086956521741</v>
      </c>
      <c r="D11" s="5">
        <f ca="1">IFERROR(WINS_NO_MIRROR!D11/TOTAL_MATCHUP!D11,"-")</f>
        <v>0.6470588235294118</v>
      </c>
      <c r="E11" s="5">
        <f ca="1">IFERROR(WINS_NO_MIRROR!E11/TOTAL_MATCHUP!E11,"-")</f>
        <v>0.3125</v>
      </c>
      <c r="F11" s="5">
        <f ca="1">IFERROR(WINS_NO_MIRROR!F11/TOTAL_MATCHUP!F11,"-")</f>
        <v>0.26666666666666666</v>
      </c>
      <c r="G11" s="5">
        <f ca="1">IFERROR(WINS_NO_MIRROR!G11/TOTAL_MATCHUP!G11,"-")</f>
        <v>0.52173913043478259</v>
      </c>
      <c r="H11" s="5">
        <f ca="1">IFERROR(WINS_NO_MIRROR!H11/TOTAL_MATCHUP!H11,"-")</f>
        <v>0</v>
      </c>
      <c r="I11" s="5">
        <f ca="1">IFERROR(WINS_NO_MIRROR!I11/TOTAL_MATCHUP!I11,"-")</f>
        <v>0.22222222222222221</v>
      </c>
      <c r="J11" s="5">
        <f ca="1">IFERROR(WINS_NO_MIRROR!J11/TOTAL_MATCHUP!J11,"-")</f>
        <v>0.75</v>
      </c>
      <c r="K11" s="5" t="str">
        <f ca="1">IFERROR(WINS_NO_MIRROR!K11/TOTAL_MATCHUP!K11,"-")</f>
        <v>-</v>
      </c>
      <c r="L11" s="5">
        <f ca="1">IFERROR(WINS_NO_MIRROR!L11/TOTAL_MATCHUP!L11,"-")</f>
        <v>0.7142857142857143</v>
      </c>
      <c r="M11" s="5">
        <f ca="1">IFERROR(WINS_NO_MIRROR!M11/TOTAL_MATCHUP!M11,"-")</f>
        <v>0.5</v>
      </c>
      <c r="N11" s="5">
        <f ca="1">IFERROR(WINS_NO_MIRROR!N11/TOTAL_MATCHUP!N11,"-")</f>
        <v>0.75</v>
      </c>
      <c r="O11" s="5">
        <f ca="1">IFERROR(WINS_NO_MIRROR!O11/TOTAL_MATCHUP!O11,"-")</f>
        <v>1</v>
      </c>
      <c r="P11" s="5">
        <f ca="1">IFERROR(WINS_NO_MIRROR!P11/TOTAL_MATCHUP!P11,"-")</f>
        <v>0.25</v>
      </c>
      <c r="Q11" s="5">
        <f ca="1">IFERROR(WINS_NO_MIRROR!Q11/TOTAL_MATCHUP!Q11,"-")</f>
        <v>0.75</v>
      </c>
      <c r="R11" s="5">
        <f ca="1">IFERROR(WINS_NO_MIRROR!R11/TOTAL_MATCHUP!R11,"-")</f>
        <v>0.4</v>
      </c>
      <c r="S11" s="5">
        <f ca="1">IFERROR(WINS_NO_MIRROR!S11/TOTAL_MATCHUP!S11,"-")</f>
        <v>0.33333333333333331</v>
      </c>
      <c r="T11" s="5">
        <f ca="1">IFERROR(WINS_NO_MIRROR!T11/TOTAL_MATCHUP!T11,"-")</f>
        <v>1</v>
      </c>
      <c r="U11" s="5">
        <f ca="1">IFERROR(WINS_NO_MIRROR!U11/TOTAL_MATCHUP!U11,"-")</f>
        <v>1</v>
      </c>
      <c r="V11" s="5">
        <f ca="1">IFERROR(WINS_NO_MIRROR!V11/TOTAL_MATCHUP!V11,"-")</f>
        <v>0.25</v>
      </c>
      <c r="W11" s="5">
        <f ca="1">IFERROR(WINS_NO_MIRROR!W11/TOTAL_MATCHUP!W11,"-")</f>
        <v>0</v>
      </c>
      <c r="X11" s="5">
        <f ca="1">IFERROR(WINS_NO_MIRROR!X11/TOTAL_MATCHUP!X11,"-")</f>
        <v>0</v>
      </c>
      <c r="Y11" s="5">
        <f ca="1">IFERROR(WINS_NO_MIRROR!Y11/TOTAL_MATCHUP!Y11,"-")</f>
        <v>0.5</v>
      </c>
      <c r="Z11" s="5">
        <f ca="1">IFERROR(WINS_NO_MIRROR!Z11/TOTAL_MATCHUP!Z11,"-")</f>
        <v>0</v>
      </c>
      <c r="AA11" s="5">
        <f ca="1">IFERROR(WINS_NO_MIRROR!AA11/TOTAL_MATCHUP!AA11,"-")</f>
        <v>0</v>
      </c>
      <c r="AB11" s="5" t="str">
        <f ca="1">IFERROR(WINS_NO_MIRROR!AB11/TOTAL_MATCHUP!AB11,"-")</f>
        <v>-</v>
      </c>
      <c r="AC11" s="5" t="str">
        <f ca="1">IFERROR(WINS_NO_MIRROR!AC11/TOTAL_MATCHUP!AC11,"-")</f>
        <v>-</v>
      </c>
      <c r="AD11" s="5" t="str">
        <f ca="1">IFERROR(WINS_NO_MIRROR!AD11/TOTAL_MATCHUP!AD11,"-")</f>
        <v>-</v>
      </c>
      <c r="AE11" s="5">
        <f ca="1">IFERROR(WINS_NO_MIRROR!AE11/TOTAL_MATCHUP!AE11,"-")</f>
        <v>0.5</v>
      </c>
      <c r="AF11" s="5" t="str">
        <f ca="1">IFERROR(WINS_NO_MIRROR!AF11/TOTAL_MATCHUP!AF11,"-")</f>
        <v>-</v>
      </c>
      <c r="AG11" s="5" t="str">
        <f ca="1">IFERROR(WINS_NO_MIRROR!AG11/TOTAL_MATCHUP!AG11,"-")</f>
        <v>-</v>
      </c>
      <c r="AH11" s="5" t="str">
        <f ca="1">IFERROR(WINS_NO_MIRROR!AH11/TOTAL_MATCHUP!AH11,"-")</f>
        <v>-</v>
      </c>
      <c r="AI11" s="5" t="str">
        <f ca="1">IFERROR(WINS_NO_MIRROR!AI11/TOTAL_MATCHUP!AI11,"-")</f>
        <v>-</v>
      </c>
      <c r="AJ11" s="5">
        <f ca="1">IFERROR(WINS_NO_MIRROR!AJ11/TOTAL_MATCHUP!AJ11,"-")</f>
        <v>0</v>
      </c>
      <c r="AK11" s="5">
        <f ca="1">IFERROR(WINS_NO_MIRROR!AK11/TOTAL_MATCHUP!AK11,"-")</f>
        <v>1</v>
      </c>
      <c r="AL11" s="5" t="str">
        <f ca="1">IFERROR(WINS_NO_MIRROR!AL11/TOTAL_MATCHUP!AL11,"-")</f>
        <v>-</v>
      </c>
      <c r="AM11" s="5">
        <f ca="1">IFERROR(WINS_NO_MIRROR!AM11/TOTAL_MATCHUP!AM11,"-")</f>
        <v>0</v>
      </c>
      <c r="AN11" s="5">
        <f ca="1">IFERROR(WINS_NO_MIRROR!AN11/TOTAL_MATCHUP!AN11,"-")</f>
        <v>1</v>
      </c>
      <c r="AO11" s="5">
        <f ca="1">IFERROR(WINS_NO_MIRROR!AO11/TOTAL_MATCHUP!AO11,"-")</f>
        <v>1</v>
      </c>
      <c r="AP11" s="5" t="str">
        <f ca="1">IFERROR(WINS_NO_MIRROR!AP11/TOTAL_MATCHUP!AP11,"-")</f>
        <v>-</v>
      </c>
      <c r="AQ11" s="5">
        <f ca="1">IFERROR(WINS_NO_MIRROR!AQ11/TOTAL_MATCHUP!AQ11,"-")</f>
        <v>0</v>
      </c>
      <c r="AR11" s="5" t="str">
        <f ca="1">IFERROR(WINS_NO_MIRROR!AR11/TOTAL_MATCHUP!AR11,"-")</f>
        <v>-</v>
      </c>
      <c r="AS11" s="5" t="str">
        <f ca="1">IFERROR(WINS_NO_MIRROR!AS11/TOTAL_MATCHUP!AS11,"-")</f>
        <v>-</v>
      </c>
      <c r="AT11" s="5" t="str">
        <f ca="1">IFERROR(WINS_NO_MIRROR!AT11/TOTAL_MATCHUP!AT11,"-")</f>
        <v>-</v>
      </c>
      <c r="AU11" s="5" t="str">
        <f ca="1">IFERROR(WINS_NO_MIRROR!AU11/TOTAL_MATCHUP!AU11,"-")</f>
        <v>-</v>
      </c>
      <c r="AV11" s="5">
        <f ca="1">IFERROR(WINS_NO_MIRROR!AV11/TOTAL_MATCHUP!AV11,"-")</f>
        <v>0</v>
      </c>
      <c r="AW11" s="5" t="str">
        <f ca="1">IFERROR(WINS_NO_MIRROR!AW11/TOTAL_MATCHUP!AW11,"-")</f>
        <v>-</v>
      </c>
      <c r="AX11" s="5">
        <f ca="1">IFERROR(WINS_NO_MIRROR!AX11/TOTAL_MATCHUP!AX11,"-")</f>
        <v>0</v>
      </c>
      <c r="AY11" s="5" t="str">
        <f ca="1">IFERROR(WINS_NO_MIRROR!AY11/TOTAL_MATCHUP!AY11,"-")</f>
        <v>-</v>
      </c>
      <c r="AZ11" s="5" t="str">
        <f ca="1">IFERROR(WINS_NO_MIRROR!AZ11/TOTAL_MATCHUP!AZ11,"-")</f>
        <v>-</v>
      </c>
      <c r="BA11" s="5">
        <f ca="1">IFERROR(WINS_NO_MIRROR!BA11/TOTAL_MATCHUP!BA11,"-")</f>
        <v>1</v>
      </c>
      <c r="BB11" s="5" t="str">
        <f ca="1">IFERROR(WINS_NO_MIRROR!BB11/TOTAL_MATCHUP!BB11,"-")</f>
        <v>-</v>
      </c>
      <c r="BC11" s="5" t="str">
        <f ca="1">IFERROR(WINS_NO_MIRROR!BC11/TOTAL_MATCHUP!BC11,"-")</f>
        <v>-</v>
      </c>
      <c r="BD11" s="5">
        <f ca="1">IFERROR(WINS_NO_MIRROR!BD11/TOTAL_MATCHUP!BD11,"-")</f>
        <v>0</v>
      </c>
      <c r="BE11" s="5" t="str">
        <f ca="1">IFERROR(WINS_NO_MIRROR!BE11/TOTAL_MATCHUP!BE11,"-")</f>
        <v>-</v>
      </c>
      <c r="BF11" s="5" t="str">
        <f ca="1">IFERROR(WINS_NO_MIRROR!BF11/TOTAL_MATCHUP!BF11,"-")</f>
        <v>-</v>
      </c>
    </row>
    <row r="12" spans="1:58" s="6" customFormat="1" ht="55" customHeight="1" x14ac:dyDescent="0.25">
      <c r="A12" s="3" t="str">
        <f ca="1">MATCHUP!A12</f>
        <v>Altar Tron</v>
      </c>
      <c r="B12" s="5">
        <f ca="1">IFERROR(WINS_NO_MIRROR!B12/TOTAL_MATCHUP!B12,"-")</f>
        <v>0.6</v>
      </c>
      <c r="C12" s="5">
        <f ca="1">IFERROR(WINS_NO_MIRROR!C12/TOTAL_MATCHUP!C12,"-")</f>
        <v>0.47368421052631576</v>
      </c>
      <c r="D12" s="5">
        <f ca="1">IFERROR(WINS_NO_MIRROR!D12/TOTAL_MATCHUP!D12,"-")</f>
        <v>0.9285714285714286</v>
      </c>
      <c r="E12" s="5">
        <f ca="1">IFERROR(WINS_NO_MIRROR!E12/TOTAL_MATCHUP!E12,"-")</f>
        <v>0.5</v>
      </c>
      <c r="F12" s="5">
        <f ca="1">IFERROR(WINS_NO_MIRROR!F12/TOTAL_MATCHUP!F12,"-")</f>
        <v>0.5</v>
      </c>
      <c r="G12" s="5">
        <f ca="1">IFERROR(WINS_NO_MIRROR!G12/TOTAL_MATCHUP!G12,"-")</f>
        <v>0.5714285714285714</v>
      </c>
      <c r="H12" s="5">
        <f ca="1">IFERROR(WINS_NO_MIRROR!H12/TOTAL_MATCHUP!H12,"-")</f>
        <v>0.14285714285714285</v>
      </c>
      <c r="I12" s="5">
        <f ca="1">IFERROR(WINS_NO_MIRROR!I12/TOTAL_MATCHUP!I12,"-")</f>
        <v>0.4</v>
      </c>
      <c r="J12" s="5">
        <f ca="1">IFERROR(WINS_NO_MIRROR!J12/TOTAL_MATCHUP!J12,"-")</f>
        <v>0.5</v>
      </c>
      <c r="K12" s="5">
        <f ca="1">IFERROR(WINS_NO_MIRROR!K12/TOTAL_MATCHUP!K12,"-")</f>
        <v>0.2857142857142857</v>
      </c>
      <c r="L12" s="5" t="str">
        <f ca="1">IFERROR(WINS_NO_MIRROR!L12/TOTAL_MATCHUP!L12,"-")</f>
        <v>-</v>
      </c>
      <c r="M12" s="5">
        <f ca="1">IFERROR(WINS_NO_MIRROR!M12/TOTAL_MATCHUP!M12,"-")</f>
        <v>0.33333333333333331</v>
      </c>
      <c r="N12" s="5">
        <f ca="1">IFERROR(WINS_NO_MIRROR!N12/TOTAL_MATCHUP!N12,"-")</f>
        <v>0.83333333333333337</v>
      </c>
      <c r="O12" s="5">
        <f ca="1">IFERROR(WINS_NO_MIRROR!O12/TOTAL_MATCHUP!O12,"-")</f>
        <v>0.5</v>
      </c>
      <c r="P12" s="5">
        <f ca="1">IFERROR(WINS_NO_MIRROR!P12/TOTAL_MATCHUP!P12,"-")</f>
        <v>1</v>
      </c>
      <c r="Q12" s="5">
        <f ca="1">IFERROR(WINS_NO_MIRROR!Q12/TOTAL_MATCHUP!Q12,"-")</f>
        <v>0.66666666666666663</v>
      </c>
      <c r="R12" s="5">
        <f ca="1">IFERROR(WINS_NO_MIRROR!R12/TOTAL_MATCHUP!R12,"-")</f>
        <v>0.16666666666666666</v>
      </c>
      <c r="S12" s="5">
        <f ca="1">IFERROR(WINS_NO_MIRROR!S12/TOTAL_MATCHUP!S12,"-")</f>
        <v>0.8</v>
      </c>
      <c r="T12" s="5">
        <f ca="1">IFERROR(WINS_NO_MIRROR!T12/TOTAL_MATCHUP!T12,"-")</f>
        <v>0</v>
      </c>
      <c r="U12" s="5">
        <f ca="1">IFERROR(WINS_NO_MIRROR!U12/TOTAL_MATCHUP!U12,"-")</f>
        <v>0.66666666666666663</v>
      </c>
      <c r="V12" s="5">
        <f ca="1">IFERROR(WINS_NO_MIRROR!V12/TOTAL_MATCHUP!V12,"-")</f>
        <v>0.8</v>
      </c>
      <c r="W12" s="5" t="str">
        <f ca="1">IFERROR(WINS_NO_MIRROR!W12/TOTAL_MATCHUP!W12,"-")</f>
        <v>-</v>
      </c>
      <c r="X12" s="5" t="str">
        <f ca="1">IFERROR(WINS_NO_MIRROR!X12/TOTAL_MATCHUP!X12,"-")</f>
        <v>-</v>
      </c>
      <c r="Y12" s="5">
        <f ca="1">IFERROR(WINS_NO_MIRROR!Y12/TOTAL_MATCHUP!Y12,"-")</f>
        <v>1</v>
      </c>
      <c r="Z12" s="5">
        <f ca="1">IFERROR(WINS_NO_MIRROR!Z12/TOTAL_MATCHUP!Z12,"-")</f>
        <v>0.5</v>
      </c>
      <c r="AA12" s="5">
        <f ca="1">IFERROR(WINS_NO_MIRROR!AA12/TOTAL_MATCHUP!AA12,"-")</f>
        <v>0</v>
      </c>
      <c r="AB12" s="5">
        <f ca="1">IFERROR(WINS_NO_MIRROR!AB12/TOTAL_MATCHUP!AB12,"-")</f>
        <v>0.5</v>
      </c>
      <c r="AC12" s="5">
        <f ca="1">IFERROR(WINS_NO_MIRROR!AC12/TOTAL_MATCHUP!AC12,"-")</f>
        <v>0.5</v>
      </c>
      <c r="AD12" s="5">
        <f ca="1">IFERROR(WINS_NO_MIRROR!AD12/TOTAL_MATCHUP!AD12,"-")</f>
        <v>1</v>
      </c>
      <c r="AE12" s="5" t="str">
        <f ca="1">IFERROR(WINS_NO_MIRROR!AE12/TOTAL_MATCHUP!AE12,"-")</f>
        <v>-</v>
      </c>
      <c r="AF12" s="5">
        <f ca="1">IFERROR(WINS_NO_MIRROR!AF12/TOTAL_MATCHUP!AF12,"-")</f>
        <v>0.5</v>
      </c>
      <c r="AG12" s="5">
        <f ca="1">IFERROR(WINS_NO_MIRROR!AG12/TOTAL_MATCHUP!AG12,"-")</f>
        <v>0.33333333333333331</v>
      </c>
      <c r="AH12" s="5">
        <f ca="1">IFERROR(WINS_NO_MIRROR!AH12/TOTAL_MATCHUP!AH12,"-")</f>
        <v>1</v>
      </c>
      <c r="AI12" s="5">
        <f ca="1">IFERROR(WINS_NO_MIRROR!AI12/TOTAL_MATCHUP!AI12,"-")</f>
        <v>0.5</v>
      </c>
      <c r="AJ12" s="5" t="str">
        <f ca="1">IFERROR(WINS_NO_MIRROR!AJ12/TOTAL_MATCHUP!AJ12,"-")</f>
        <v>-</v>
      </c>
      <c r="AK12" s="5">
        <f ca="1">IFERROR(WINS_NO_MIRROR!AK12/TOTAL_MATCHUP!AK12,"-")</f>
        <v>0</v>
      </c>
      <c r="AL12" s="5" t="str">
        <f ca="1">IFERROR(WINS_NO_MIRROR!AL12/TOTAL_MATCHUP!AL12,"-")</f>
        <v>-</v>
      </c>
      <c r="AM12" s="5">
        <f ca="1">IFERROR(WINS_NO_MIRROR!AM12/TOTAL_MATCHUP!AM12,"-")</f>
        <v>0</v>
      </c>
      <c r="AN12" s="5" t="str">
        <f ca="1">IFERROR(WINS_NO_MIRROR!AN12/TOTAL_MATCHUP!AN12,"-")</f>
        <v>-</v>
      </c>
      <c r="AO12" s="5" t="str">
        <f ca="1">IFERROR(WINS_NO_MIRROR!AO12/TOTAL_MATCHUP!AO12,"-")</f>
        <v>-</v>
      </c>
      <c r="AP12" s="5" t="str">
        <f ca="1">IFERROR(WINS_NO_MIRROR!AP12/TOTAL_MATCHUP!AP12,"-")</f>
        <v>-</v>
      </c>
      <c r="AQ12" s="5">
        <f ca="1">IFERROR(WINS_NO_MIRROR!AQ12/TOTAL_MATCHUP!AQ12,"-")</f>
        <v>1</v>
      </c>
      <c r="AR12" s="5" t="str">
        <f ca="1">IFERROR(WINS_NO_MIRROR!AR12/TOTAL_MATCHUP!AR12,"-")</f>
        <v>-</v>
      </c>
      <c r="AS12" s="5" t="str">
        <f ca="1">IFERROR(WINS_NO_MIRROR!AS12/TOTAL_MATCHUP!AS12,"-")</f>
        <v>-</v>
      </c>
      <c r="AT12" s="5">
        <f ca="1">IFERROR(WINS_NO_MIRROR!AT12/TOTAL_MATCHUP!AT12,"-")</f>
        <v>0</v>
      </c>
      <c r="AU12" s="5">
        <f ca="1">IFERROR(WINS_NO_MIRROR!AU12/TOTAL_MATCHUP!AU12,"-")</f>
        <v>0</v>
      </c>
      <c r="AV12" s="5" t="str">
        <f ca="1">IFERROR(WINS_NO_MIRROR!AV12/TOTAL_MATCHUP!AV12,"-")</f>
        <v>-</v>
      </c>
      <c r="AW12" s="5" t="str">
        <f ca="1">IFERROR(WINS_NO_MIRROR!AW12/TOTAL_MATCHUP!AW12,"-")</f>
        <v>-</v>
      </c>
      <c r="AX12" s="5" t="str">
        <f ca="1">IFERROR(WINS_NO_MIRROR!AX12/TOTAL_MATCHUP!AX12,"-")</f>
        <v>-</v>
      </c>
      <c r="AY12" s="5" t="str">
        <f ca="1">IFERROR(WINS_NO_MIRROR!AY12/TOTAL_MATCHUP!AY12,"-")</f>
        <v>-</v>
      </c>
      <c r="AZ12" s="5" t="str">
        <f ca="1">IFERROR(WINS_NO_MIRROR!AZ12/TOTAL_MATCHUP!AZ12,"-")</f>
        <v>-</v>
      </c>
      <c r="BA12" s="5">
        <f ca="1">IFERROR(WINS_NO_MIRROR!BA12/TOTAL_MATCHUP!BA12,"-")</f>
        <v>1</v>
      </c>
      <c r="BB12" s="5" t="str">
        <f ca="1">IFERROR(WINS_NO_MIRROR!BB12/TOTAL_MATCHUP!BB12,"-")</f>
        <v>-</v>
      </c>
      <c r="BC12" s="5">
        <f ca="1">IFERROR(WINS_NO_MIRROR!BC12/TOTAL_MATCHUP!BC12,"-")</f>
        <v>0</v>
      </c>
      <c r="BD12" s="5" t="str">
        <f ca="1">IFERROR(WINS_NO_MIRROR!BD12/TOTAL_MATCHUP!BD12,"-")</f>
        <v>-</v>
      </c>
      <c r="BE12" s="5" t="str">
        <f ca="1">IFERROR(WINS_NO_MIRROR!BE12/TOTAL_MATCHUP!BE12,"-")</f>
        <v>-</v>
      </c>
      <c r="BF12" s="5">
        <f ca="1">IFERROR(WINS_NO_MIRROR!BF12/TOTAL_MATCHUP!BF12,"-")</f>
        <v>0.5</v>
      </c>
    </row>
    <row r="13" spans="1:58" s="6" customFormat="1" ht="55" customHeight="1" x14ac:dyDescent="0.25">
      <c r="A13" s="3" t="str">
        <f ca="1">MATCHUP!A13</f>
        <v>White Weenie</v>
      </c>
      <c r="B13" s="5">
        <f ca="1">IFERROR(WINS_NO_MIRROR!B13/TOTAL_MATCHUP!B13,"-")</f>
        <v>0.43478260869565216</v>
      </c>
      <c r="C13" s="5">
        <f ca="1">IFERROR(WINS_NO_MIRROR!C13/TOTAL_MATCHUP!C13,"-")</f>
        <v>0.54545454545454541</v>
      </c>
      <c r="D13" s="5">
        <f ca="1">IFERROR(WINS_NO_MIRROR!D13/TOTAL_MATCHUP!D13,"-")</f>
        <v>0.5</v>
      </c>
      <c r="E13" s="5">
        <f ca="1">IFERROR(WINS_NO_MIRROR!E13/TOTAL_MATCHUP!E13,"-")</f>
        <v>0.66666666666666663</v>
      </c>
      <c r="F13" s="5">
        <f ca="1">IFERROR(WINS_NO_MIRROR!F13/TOTAL_MATCHUP!F13,"-")</f>
        <v>0.69230769230769229</v>
      </c>
      <c r="G13" s="5">
        <f ca="1">IFERROR(WINS_NO_MIRROR!G13/TOTAL_MATCHUP!G13,"-")</f>
        <v>0.2857142857142857</v>
      </c>
      <c r="H13" s="5">
        <f ca="1">IFERROR(WINS_NO_MIRROR!H13/TOTAL_MATCHUP!H13,"-")</f>
        <v>0.16666666666666666</v>
      </c>
      <c r="I13" s="5">
        <f ca="1">IFERROR(WINS_NO_MIRROR!I13/TOTAL_MATCHUP!I13,"-")</f>
        <v>0</v>
      </c>
      <c r="J13" s="5">
        <f ca="1">IFERROR(WINS_NO_MIRROR!J13/TOTAL_MATCHUP!J13,"-")</f>
        <v>0.8</v>
      </c>
      <c r="K13" s="5">
        <f ca="1">IFERROR(WINS_NO_MIRROR!K13/TOTAL_MATCHUP!K13,"-")</f>
        <v>0.5</v>
      </c>
      <c r="L13" s="5">
        <f ca="1">IFERROR(WINS_NO_MIRROR!L13/TOTAL_MATCHUP!L13,"-")</f>
        <v>0.66666666666666663</v>
      </c>
      <c r="M13" s="5" t="str">
        <f ca="1">IFERROR(WINS_NO_MIRROR!M13/TOTAL_MATCHUP!M13,"-")</f>
        <v>-</v>
      </c>
      <c r="N13" s="5">
        <f ca="1">IFERROR(WINS_NO_MIRROR!N13/TOTAL_MATCHUP!N13,"-")</f>
        <v>0.5</v>
      </c>
      <c r="O13" s="5">
        <f ca="1">IFERROR(WINS_NO_MIRROR!O13/TOTAL_MATCHUP!O13,"-")</f>
        <v>0.33333333333333331</v>
      </c>
      <c r="P13" s="5">
        <f ca="1">IFERROR(WINS_NO_MIRROR!P13/TOTAL_MATCHUP!P13,"-")</f>
        <v>0.25</v>
      </c>
      <c r="Q13" s="5">
        <f ca="1">IFERROR(WINS_NO_MIRROR!Q13/TOTAL_MATCHUP!Q13,"-")</f>
        <v>0.33333333333333331</v>
      </c>
      <c r="R13" s="5">
        <f ca="1">IFERROR(WINS_NO_MIRROR!R13/TOTAL_MATCHUP!R13,"-")</f>
        <v>0</v>
      </c>
      <c r="S13" s="5">
        <f ca="1">IFERROR(WINS_NO_MIRROR!S13/TOTAL_MATCHUP!S13,"-")</f>
        <v>0.5</v>
      </c>
      <c r="T13" s="5">
        <f ca="1">IFERROR(WINS_NO_MIRROR!T13/TOTAL_MATCHUP!T13,"-")</f>
        <v>0.25</v>
      </c>
      <c r="U13" s="5">
        <f ca="1">IFERROR(WINS_NO_MIRROR!U13/TOTAL_MATCHUP!U13,"-")</f>
        <v>0</v>
      </c>
      <c r="V13" s="5">
        <f ca="1">IFERROR(WINS_NO_MIRROR!V13/TOTAL_MATCHUP!V13,"-")</f>
        <v>1</v>
      </c>
      <c r="W13" s="5" t="str">
        <f ca="1">IFERROR(WINS_NO_MIRROR!W13/TOTAL_MATCHUP!W13,"-")</f>
        <v>-</v>
      </c>
      <c r="X13" s="5">
        <f ca="1">IFERROR(WINS_NO_MIRROR!X13/TOTAL_MATCHUP!X13,"-")</f>
        <v>0.33333333333333331</v>
      </c>
      <c r="Y13" s="5" t="str">
        <f ca="1">IFERROR(WINS_NO_MIRROR!Y13/TOTAL_MATCHUP!Y13,"-")</f>
        <v>-</v>
      </c>
      <c r="Z13" s="5">
        <f ca="1">IFERROR(WINS_NO_MIRROR!Z13/TOTAL_MATCHUP!Z13,"-")</f>
        <v>0</v>
      </c>
      <c r="AA13" s="5">
        <f ca="1">IFERROR(WINS_NO_MIRROR!AA13/TOTAL_MATCHUP!AA13,"-")</f>
        <v>0.5</v>
      </c>
      <c r="AB13" s="5" t="str">
        <f ca="1">IFERROR(WINS_NO_MIRROR!AB13/TOTAL_MATCHUP!AB13,"-")</f>
        <v>-</v>
      </c>
      <c r="AC13" s="5">
        <f ca="1">IFERROR(WINS_NO_MIRROR!AC13/TOTAL_MATCHUP!AC13,"-")</f>
        <v>0.5</v>
      </c>
      <c r="AD13" s="5" t="str">
        <f ca="1">IFERROR(WINS_NO_MIRROR!AD13/TOTAL_MATCHUP!AD13,"-")</f>
        <v>-</v>
      </c>
      <c r="AE13" s="5" t="str">
        <f ca="1">IFERROR(WINS_NO_MIRROR!AE13/TOTAL_MATCHUP!AE13,"-")</f>
        <v>-</v>
      </c>
      <c r="AF13" s="5" t="str">
        <f ca="1">IFERROR(WINS_NO_MIRROR!AF13/TOTAL_MATCHUP!AF13,"-")</f>
        <v>-</v>
      </c>
      <c r="AG13" s="5">
        <f ca="1">IFERROR(WINS_NO_MIRROR!AG13/TOTAL_MATCHUP!AG13,"-")</f>
        <v>1</v>
      </c>
      <c r="AH13" s="5">
        <f ca="1">IFERROR(WINS_NO_MIRROR!AH13/TOTAL_MATCHUP!AH13,"-")</f>
        <v>0.5</v>
      </c>
      <c r="AI13" s="5">
        <f ca="1">IFERROR(WINS_NO_MIRROR!AI13/TOTAL_MATCHUP!AI13,"-")</f>
        <v>1</v>
      </c>
      <c r="AJ13" s="5" t="str">
        <f ca="1">IFERROR(WINS_NO_MIRROR!AJ13/TOTAL_MATCHUP!AJ13,"-")</f>
        <v>-</v>
      </c>
      <c r="AK13" s="5">
        <f ca="1">IFERROR(WINS_NO_MIRROR!AK13/TOTAL_MATCHUP!AK13,"-")</f>
        <v>1</v>
      </c>
      <c r="AL13" s="5" t="str">
        <f ca="1">IFERROR(WINS_NO_MIRROR!AL13/TOTAL_MATCHUP!AL13,"-")</f>
        <v>-</v>
      </c>
      <c r="AM13" s="5">
        <f ca="1">IFERROR(WINS_NO_MIRROR!AM13/TOTAL_MATCHUP!AM13,"-")</f>
        <v>1</v>
      </c>
      <c r="AN13" s="5" t="str">
        <f ca="1">IFERROR(WINS_NO_MIRROR!AN13/TOTAL_MATCHUP!AN13,"-")</f>
        <v>-</v>
      </c>
      <c r="AO13" s="5" t="str">
        <f ca="1">IFERROR(WINS_NO_MIRROR!AO13/TOTAL_MATCHUP!AO13,"-")</f>
        <v>-</v>
      </c>
      <c r="AP13" s="5" t="str">
        <f ca="1">IFERROR(WINS_NO_MIRROR!AP13/TOTAL_MATCHUP!AP13,"-")</f>
        <v>-</v>
      </c>
      <c r="AQ13" s="5">
        <f ca="1">IFERROR(WINS_NO_MIRROR!AQ13/TOTAL_MATCHUP!AQ13,"-")</f>
        <v>0</v>
      </c>
      <c r="AR13" s="5" t="str">
        <f ca="1">IFERROR(WINS_NO_MIRROR!AR13/TOTAL_MATCHUP!AR13,"-")</f>
        <v>-</v>
      </c>
      <c r="AS13" s="5" t="str">
        <f ca="1">IFERROR(WINS_NO_MIRROR!AS13/TOTAL_MATCHUP!AS13,"-")</f>
        <v>-</v>
      </c>
      <c r="AT13" s="5" t="str">
        <f ca="1">IFERROR(WINS_NO_MIRROR!AT13/TOTAL_MATCHUP!AT13,"-")</f>
        <v>-</v>
      </c>
      <c r="AU13" s="5" t="str">
        <f ca="1">IFERROR(WINS_NO_MIRROR!AU13/TOTAL_MATCHUP!AU13,"-")</f>
        <v>-</v>
      </c>
      <c r="AV13" s="5">
        <f ca="1">IFERROR(WINS_NO_MIRROR!AV13/TOTAL_MATCHUP!AV13,"-")</f>
        <v>0</v>
      </c>
      <c r="AW13" s="5">
        <f ca="1">IFERROR(WINS_NO_MIRROR!AW13/TOTAL_MATCHUP!AW13,"-")</f>
        <v>0</v>
      </c>
      <c r="AX13" s="5" t="str">
        <f ca="1">IFERROR(WINS_NO_MIRROR!AX13/TOTAL_MATCHUP!AX13,"-")</f>
        <v>-</v>
      </c>
      <c r="AY13" s="5">
        <f ca="1">IFERROR(WINS_NO_MIRROR!AY13/TOTAL_MATCHUP!AY13,"-")</f>
        <v>0</v>
      </c>
      <c r="AZ13" s="5" t="str">
        <f ca="1">IFERROR(WINS_NO_MIRROR!AZ13/TOTAL_MATCHUP!AZ13,"-")</f>
        <v>-</v>
      </c>
      <c r="BA13" s="5" t="str">
        <f ca="1">IFERROR(WINS_NO_MIRROR!BA13/TOTAL_MATCHUP!BA13,"-")</f>
        <v>-</v>
      </c>
      <c r="BB13" s="5" t="str">
        <f ca="1">IFERROR(WINS_NO_MIRROR!BB13/TOTAL_MATCHUP!BB13,"-")</f>
        <v>-</v>
      </c>
      <c r="BC13" s="5" t="str">
        <f ca="1">IFERROR(WINS_NO_MIRROR!BC13/TOTAL_MATCHUP!BC13,"-")</f>
        <v>-</v>
      </c>
      <c r="BD13" s="5" t="str">
        <f ca="1">IFERROR(WINS_NO_MIRROR!BD13/TOTAL_MATCHUP!BD13,"-")</f>
        <v>-</v>
      </c>
      <c r="BE13" s="5">
        <f ca="1">IFERROR(WINS_NO_MIRROR!BE13/TOTAL_MATCHUP!BE13,"-")</f>
        <v>1</v>
      </c>
      <c r="BF13" s="5" t="str">
        <f ca="1">IFERROR(WINS_NO_MIRROR!BF13/TOTAL_MATCHUP!BF13,"-")</f>
        <v>-</v>
      </c>
    </row>
    <row r="14" spans="1:58" s="6" customFormat="1" ht="55" customHeight="1" x14ac:dyDescent="0.25">
      <c r="A14" s="3" t="str">
        <f ca="1">MATCHUP!A14</f>
        <v>Gardens</v>
      </c>
      <c r="B14" s="5">
        <f ca="1">IFERROR(WINS_NO_MIRROR!B14/TOTAL_MATCHUP!B14,"-")</f>
        <v>0.55172413793103448</v>
      </c>
      <c r="C14" s="5">
        <f ca="1">IFERROR(WINS_NO_MIRROR!C14/TOTAL_MATCHUP!C14,"-")</f>
        <v>0.5</v>
      </c>
      <c r="D14" s="5">
        <f ca="1">IFERROR(WINS_NO_MIRROR!D14/TOTAL_MATCHUP!D14,"-")</f>
        <v>0.16666666666666666</v>
      </c>
      <c r="E14" s="5">
        <f ca="1">IFERROR(WINS_NO_MIRROR!E14/TOTAL_MATCHUP!E14,"-")</f>
        <v>0.36842105263157893</v>
      </c>
      <c r="F14" s="5">
        <f ca="1">IFERROR(WINS_NO_MIRROR!F14/TOTAL_MATCHUP!F14,"-")</f>
        <v>0.5714285714285714</v>
      </c>
      <c r="G14" s="5">
        <f ca="1">IFERROR(WINS_NO_MIRROR!G14/TOTAL_MATCHUP!G14,"-")</f>
        <v>0.66666666666666663</v>
      </c>
      <c r="H14" s="5">
        <f ca="1">IFERROR(WINS_NO_MIRROR!H14/TOTAL_MATCHUP!H14,"-")</f>
        <v>0</v>
      </c>
      <c r="I14" s="5">
        <f ca="1">IFERROR(WINS_NO_MIRROR!I14/TOTAL_MATCHUP!I14,"-")</f>
        <v>0.42857142857142855</v>
      </c>
      <c r="J14" s="5">
        <f ca="1">IFERROR(WINS_NO_MIRROR!J14/TOTAL_MATCHUP!J14,"-")</f>
        <v>0.75</v>
      </c>
      <c r="K14" s="5">
        <f ca="1">IFERROR(WINS_NO_MIRROR!K14/TOTAL_MATCHUP!K14,"-")</f>
        <v>0.25</v>
      </c>
      <c r="L14" s="5">
        <f ca="1">IFERROR(WINS_NO_MIRROR!L14/TOTAL_MATCHUP!L14,"-")</f>
        <v>0.16666666666666666</v>
      </c>
      <c r="M14" s="5">
        <f ca="1">IFERROR(WINS_NO_MIRROR!M14/TOTAL_MATCHUP!M14,"-")</f>
        <v>0.5</v>
      </c>
      <c r="N14" s="5" t="str">
        <f ca="1">IFERROR(WINS_NO_MIRROR!N14/TOTAL_MATCHUP!N14,"-")</f>
        <v>-</v>
      </c>
      <c r="O14" s="5">
        <f ca="1">IFERROR(WINS_NO_MIRROR!O14/TOTAL_MATCHUP!O14,"-")</f>
        <v>0.5</v>
      </c>
      <c r="P14" s="5">
        <f ca="1">IFERROR(WINS_NO_MIRROR!P14/TOTAL_MATCHUP!P14,"-")</f>
        <v>0.75</v>
      </c>
      <c r="Q14" s="5">
        <f ca="1">IFERROR(WINS_NO_MIRROR!Q14/TOTAL_MATCHUP!Q14,"-")</f>
        <v>0.6</v>
      </c>
      <c r="R14" s="5">
        <f ca="1">IFERROR(WINS_NO_MIRROR!R14/TOTAL_MATCHUP!R14,"-")</f>
        <v>0.42857142857142855</v>
      </c>
      <c r="S14" s="5">
        <f ca="1">IFERROR(WINS_NO_MIRROR!S14/TOTAL_MATCHUP!S14,"-")</f>
        <v>1</v>
      </c>
      <c r="T14" s="5">
        <f ca="1">IFERROR(WINS_NO_MIRROR!T14/TOTAL_MATCHUP!T14,"-")</f>
        <v>1</v>
      </c>
      <c r="U14" s="5">
        <f ca="1">IFERROR(WINS_NO_MIRROR!U14/TOTAL_MATCHUP!U14,"-")</f>
        <v>0</v>
      </c>
      <c r="V14" s="5">
        <f ca="1">IFERROR(WINS_NO_MIRROR!V14/TOTAL_MATCHUP!V14,"-")</f>
        <v>0.5</v>
      </c>
      <c r="W14" s="5">
        <f ca="1">IFERROR(WINS_NO_MIRROR!W14/TOTAL_MATCHUP!W14,"-")</f>
        <v>1</v>
      </c>
      <c r="X14" s="5">
        <f ca="1">IFERROR(WINS_NO_MIRROR!X14/TOTAL_MATCHUP!X14,"-")</f>
        <v>0</v>
      </c>
      <c r="Y14" s="5" t="str">
        <f ca="1">IFERROR(WINS_NO_MIRROR!Y14/TOTAL_MATCHUP!Y14,"-")</f>
        <v>-</v>
      </c>
      <c r="Z14" s="5">
        <f ca="1">IFERROR(WINS_NO_MIRROR!Z14/TOTAL_MATCHUP!Z14,"-")</f>
        <v>0.5</v>
      </c>
      <c r="AA14" s="5">
        <f ca="1">IFERROR(WINS_NO_MIRROR!AA14/TOTAL_MATCHUP!AA14,"-")</f>
        <v>1</v>
      </c>
      <c r="AB14" s="5">
        <f ca="1">IFERROR(WINS_NO_MIRROR!AB14/TOTAL_MATCHUP!AB14,"-")</f>
        <v>1</v>
      </c>
      <c r="AC14" s="5">
        <f ca="1">IFERROR(WINS_NO_MIRROR!AC14/TOTAL_MATCHUP!AC14,"-")</f>
        <v>0</v>
      </c>
      <c r="AD14" s="5" t="str">
        <f ca="1">IFERROR(WINS_NO_MIRROR!AD14/TOTAL_MATCHUP!AD14,"-")</f>
        <v>-</v>
      </c>
      <c r="AE14" s="5" t="str">
        <f ca="1">IFERROR(WINS_NO_MIRROR!AE14/TOTAL_MATCHUP!AE14,"-")</f>
        <v>-</v>
      </c>
      <c r="AF14" s="5">
        <f ca="1">IFERROR(WINS_NO_MIRROR!AF14/TOTAL_MATCHUP!AF14,"-")</f>
        <v>1</v>
      </c>
      <c r="AG14" s="5">
        <f ca="1">IFERROR(WINS_NO_MIRROR!AG14/TOTAL_MATCHUP!AG14,"-")</f>
        <v>1</v>
      </c>
      <c r="AH14" s="5" t="str">
        <f ca="1">IFERROR(WINS_NO_MIRROR!AH14/TOTAL_MATCHUP!AH14,"-")</f>
        <v>-</v>
      </c>
      <c r="AI14" s="5" t="str">
        <f ca="1">IFERROR(WINS_NO_MIRROR!AI14/TOTAL_MATCHUP!AI14,"-")</f>
        <v>-</v>
      </c>
      <c r="AJ14" s="5" t="str">
        <f ca="1">IFERROR(WINS_NO_MIRROR!AJ14/TOTAL_MATCHUP!AJ14,"-")</f>
        <v>-</v>
      </c>
      <c r="AK14" s="5">
        <f ca="1">IFERROR(WINS_NO_MIRROR!AK14/TOTAL_MATCHUP!AK14,"-")</f>
        <v>1</v>
      </c>
      <c r="AL14" s="5">
        <f ca="1">IFERROR(WINS_NO_MIRROR!AL14/TOTAL_MATCHUP!AL14,"-")</f>
        <v>1</v>
      </c>
      <c r="AM14" s="5">
        <f ca="1">IFERROR(WINS_NO_MIRROR!AM14/TOTAL_MATCHUP!AM14,"-")</f>
        <v>1</v>
      </c>
      <c r="AN14" s="5" t="str">
        <f ca="1">IFERROR(WINS_NO_MIRROR!AN14/TOTAL_MATCHUP!AN14,"-")</f>
        <v>-</v>
      </c>
      <c r="AO14" s="5" t="str">
        <f ca="1">IFERROR(WINS_NO_MIRROR!AO14/TOTAL_MATCHUP!AO14,"-")</f>
        <v>-</v>
      </c>
      <c r="AP14" s="5">
        <f ca="1">IFERROR(WINS_NO_MIRROR!AP14/TOTAL_MATCHUP!AP14,"-")</f>
        <v>1</v>
      </c>
      <c r="AQ14" s="5" t="str">
        <f ca="1">IFERROR(WINS_NO_MIRROR!AQ14/TOTAL_MATCHUP!AQ14,"-")</f>
        <v>-</v>
      </c>
      <c r="AR14" s="5">
        <f ca="1">IFERROR(WINS_NO_MIRROR!AR14/TOTAL_MATCHUP!AR14,"-")</f>
        <v>0</v>
      </c>
      <c r="AS14" s="5" t="str">
        <f ca="1">IFERROR(WINS_NO_MIRROR!AS14/TOTAL_MATCHUP!AS14,"-")</f>
        <v>-</v>
      </c>
      <c r="AT14" s="5">
        <f ca="1">IFERROR(WINS_NO_MIRROR!AT14/TOTAL_MATCHUP!AT14,"-")</f>
        <v>0</v>
      </c>
      <c r="AU14" s="5">
        <f ca="1">IFERROR(WINS_NO_MIRROR!AU14/TOTAL_MATCHUP!AU14,"-")</f>
        <v>0</v>
      </c>
      <c r="AV14" s="5" t="str">
        <f ca="1">IFERROR(WINS_NO_MIRROR!AV14/TOTAL_MATCHUP!AV14,"-")</f>
        <v>-</v>
      </c>
      <c r="AW14" s="5" t="str">
        <f ca="1">IFERROR(WINS_NO_MIRROR!AW14/TOTAL_MATCHUP!AW14,"-")</f>
        <v>-</v>
      </c>
      <c r="AX14" s="5">
        <f ca="1">IFERROR(WINS_NO_MIRROR!AX14/TOTAL_MATCHUP!AX14,"-")</f>
        <v>0</v>
      </c>
      <c r="AY14" s="5" t="str">
        <f ca="1">IFERROR(WINS_NO_MIRROR!AY14/TOTAL_MATCHUP!AY14,"-")</f>
        <v>-</v>
      </c>
      <c r="AZ14" s="5" t="str">
        <f ca="1">IFERROR(WINS_NO_MIRROR!AZ14/TOTAL_MATCHUP!AZ14,"-")</f>
        <v>-</v>
      </c>
      <c r="BA14" s="5">
        <f ca="1">IFERROR(WINS_NO_MIRROR!BA14/TOTAL_MATCHUP!BA14,"-")</f>
        <v>1</v>
      </c>
      <c r="BB14" s="5">
        <f ca="1">IFERROR(WINS_NO_MIRROR!BB14/TOTAL_MATCHUP!BB14,"-")</f>
        <v>1</v>
      </c>
      <c r="BC14" s="5" t="str">
        <f ca="1">IFERROR(WINS_NO_MIRROR!BC14/TOTAL_MATCHUP!BC14,"-")</f>
        <v>-</v>
      </c>
      <c r="BD14" s="5" t="str">
        <f ca="1">IFERROR(WINS_NO_MIRROR!BD14/TOTAL_MATCHUP!BD14,"-")</f>
        <v>-</v>
      </c>
      <c r="BE14" s="5" t="str">
        <f ca="1">IFERROR(WINS_NO_MIRROR!BE14/TOTAL_MATCHUP!BE14,"-")</f>
        <v>-</v>
      </c>
      <c r="BF14" s="5" t="str">
        <f ca="1">IFERROR(WINS_NO_MIRROR!BF14/TOTAL_MATCHUP!BF14,"-")</f>
        <v>-</v>
      </c>
    </row>
    <row r="15" spans="1:58" s="6" customFormat="1" ht="55" customHeight="1" x14ac:dyDescent="0.25">
      <c r="A15" s="3" t="str">
        <f ca="1">MATCHUP!A15</f>
        <v>Gruul Monsters</v>
      </c>
      <c r="B15" s="5">
        <f ca="1">IFERROR(WINS_NO_MIRROR!B15/TOTAL_MATCHUP!B15,"-")</f>
        <v>0.59090909090909094</v>
      </c>
      <c r="C15" s="5">
        <f ca="1">IFERROR(WINS_NO_MIRROR!C15/TOTAL_MATCHUP!C15,"-")</f>
        <v>0.41176470588235292</v>
      </c>
      <c r="D15" s="5">
        <f ca="1">IFERROR(WINS_NO_MIRROR!D15/TOTAL_MATCHUP!D15,"-")</f>
        <v>0.6</v>
      </c>
      <c r="E15" s="5">
        <f ca="1">IFERROR(WINS_NO_MIRROR!E15/TOTAL_MATCHUP!E15,"-")</f>
        <v>0.5714285714285714</v>
      </c>
      <c r="F15" s="5">
        <f ca="1">IFERROR(WINS_NO_MIRROR!F15/TOTAL_MATCHUP!F15,"-")</f>
        <v>0.625</v>
      </c>
      <c r="G15" s="5">
        <f ca="1">IFERROR(WINS_NO_MIRROR!G15/TOTAL_MATCHUP!G15,"-")</f>
        <v>0.4</v>
      </c>
      <c r="H15" s="5">
        <f ca="1">IFERROR(WINS_NO_MIRROR!H15/TOTAL_MATCHUP!H15,"-")</f>
        <v>0.16666666666666666</v>
      </c>
      <c r="I15" s="5">
        <f ca="1">IFERROR(WINS_NO_MIRROR!I15/TOTAL_MATCHUP!I15,"-")</f>
        <v>0.42857142857142855</v>
      </c>
      <c r="J15" s="5">
        <f ca="1">IFERROR(WINS_NO_MIRROR!J15/TOTAL_MATCHUP!J15,"-")</f>
        <v>0.55555555555555558</v>
      </c>
      <c r="K15" s="5">
        <f ca="1">IFERROR(WINS_NO_MIRROR!K15/TOTAL_MATCHUP!K15,"-")</f>
        <v>0</v>
      </c>
      <c r="L15" s="5">
        <f ca="1">IFERROR(WINS_NO_MIRROR!L15/TOTAL_MATCHUP!L15,"-")</f>
        <v>0.5</v>
      </c>
      <c r="M15" s="5">
        <f ca="1">IFERROR(WINS_NO_MIRROR!M15/TOTAL_MATCHUP!M15,"-")</f>
        <v>0.66666666666666663</v>
      </c>
      <c r="N15" s="5">
        <f ca="1">IFERROR(WINS_NO_MIRROR!N15/TOTAL_MATCHUP!N15,"-")</f>
        <v>0.5</v>
      </c>
      <c r="O15" s="5" t="str">
        <f ca="1">IFERROR(WINS_NO_MIRROR!O15/TOTAL_MATCHUP!O15,"-")</f>
        <v>-</v>
      </c>
      <c r="P15" s="5">
        <f ca="1">IFERROR(WINS_NO_MIRROR!P15/TOTAL_MATCHUP!P15,"-")</f>
        <v>0.66666666666666663</v>
      </c>
      <c r="Q15" s="5">
        <f ca="1">IFERROR(WINS_NO_MIRROR!Q15/TOTAL_MATCHUP!Q15,"-")</f>
        <v>0.66666666666666663</v>
      </c>
      <c r="R15" s="5">
        <f ca="1">IFERROR(WINS_NO_MIRROR!R15/TOTAL_MATCHUP!R15,"-")</f>
        <v>0.75</v>
      </c>
      <c r="S15" s="5">
        <f ca="1">IFERROR(WINS_NO_MIRROR!S15/TOTAL_MATCHUP!S15,"-")</f>
        <v>0.66666666666666663</v>
      </c>
      <c r="T15" s="5">
        <f ca="1">IFERROR(WINS_NO_MIRROR!T15/TOTAL_MATCHUP!T15,"-")</f>
        <v>0.66666666666666663</v>
      </c>
      <c r="U15" s="5" t="str">
        <f ca="1">IFERROR(WINS_NO_MIRROR!U15/TOTAL_MATCHUP!U15,"-")</f>
        <v>-</v>
      </c>
      <c r="V15" s="5">
        <f ca="1">IFERROR(WINS_NO_MIRROR!V15/TOTAL_MATCHUP!V15,"-")</f>
        <v>0.33333333333333331</v>
      </c>
      <c r="W15" s="5" t="str">
        <f ca="1">IFERROR(WINS_NO_MIRROR!W15/TOTAL_MATCHUP!W15,"-")</f>
        <v>-</v>
      </c>
      <c r="X15" s="5">
        <f ca="1">IFERROR(WINS_NO_MIRROR!X15/TOTAL_MATCHUP!X15,"-")</f>
        <v>1</v>
      </c>
      <c r="Y15" s="5">
        <f ca="1">IFERROR(WINS_NO_MIRROR!Y15/TOTAL_MATCHUP!Y15,"-")</f>
        <v>0.75</v>
      </c>
      <c r="Z15" s="5">
        <f ca="1">IFERROR(WINS_NO_MIRROR!Z15/TOTAL_MATCHUP!Z15,"-")</f>
        <v>0</v>
      </c>
      <c r="AA15" s="5">
        <f ca="1">IFERROR(WINS_NO_MIRROR!AA15/TOTAL_MATCHUP!AA15,"-")</f>
        <v>0</v>
      </c>
      <c r="AB15" s="5">
        <f ca="1">IFERROR(WINS_NO_MIRROR!AB15/TOTAL_MATCHUP!AB15,"-")</f>
        <v>1</v>
      </c>
      <c r="AC15" s="5">
        <f ca="1">IFERROR(WINS_NO_MIRROR!AC15/TOTAL_MATCHUP!AC15,"-")</f>
        <v>0</v>
      </c>
      <c r="AD15" s="5" t="str">
        <f ca="1">IFERROR(WINS_NO_MIRROR!AD15/TOTAL_MATCHUP!AD15,"-")</f>
        <v>-</v>
      </c>
      <c r="AE15" s="5" t="str">
        <f ca="1">IFERROR(WINS_NO_MIRROR!AE15/TOTAL_MATCHUP!AE15,"-")</f>
        <v>-</v>
      </c>
      <c r="AF15" s="5">
        <f ca="1">IFERROR(WINS_NO_MIRROR!AF15/TOTAL_MATCHUP!AF15,"-")</f>
        <v>0</v>
      </c>
      <c r="AG15" s="5" t="str">
        <f ca="1">IFERROR(WINS_NO_MIRROR!AG15/TOTAL_MATCHUP!AG15,"-")</f>
        <v>-</v>
      </c>
      <c r="AH15" s="5" t="str">
        <f ca="1">IFERROR(WINS_NO_MIRROR!AH15/TOTAL_MATCHUP!AH15,"-")</f>
        <v>-</v>
      </c>
      <c r="AI15" s="5" t="str">
        <f ca="1">IFERROR(WINS_NO_MIRROR!AI15/TOTAL_MATCHUP!AI15,"-")</f>
        <v>-</v>
      </c>
      <c r="AJ15" s="5">
        <f ca="1">IFERROR(WINS_NO_MIRROR!AJ15/TOTAL_MATCHUP!AJ15,"-")</f>
        <v>1</v>
      </c>
      <c r="AK15" s="5" t="str">
        <f ca="1">IFERROR(WINS_NO_MIRROR!AK15/TOTAL_MATCHUP!AK15,"-")</f>
        <v>-</v>
      </c>
      <c r="AL15" s="5">
        <f ca="1">IFERROR(WINS_NO_MIRROR!AL15/TOTAL_MATCHUP!AL15,"-")</f>
        <v>0</v>
      </c>
      <c r="AM15" s="5">
        <f ca="1">IFERROR(WINS_NO_MIRROR!AM15/TOTAL_MATCHUP!AM15,"-")</f>
        <v>0</v>
      </c>
      <c r="AN15" s="5" t="str">
        <f ca="1">IFERROR(WINS_NO_MIRROR!AN15/TOTAL_MATCHUP!AN15,"-")</f>
        <v>-</v>
      </c>
      <c r="AO15" s="5" t="str">
        <f ca="1">IFERROR(WINS_NO_MIRROR!AO15/TOTAL_MATCHUP!AO15,"-")</f>
        <v>-</v>
      </c>
      <c r="AP15" s="5" t="str">
        <f ca="1">IFERROR(WINS_NO_MIRROR!AP15/TOTAL_MATCHUP!AP15,"-")</f>
        <v>-</v>
      </c>
      <c r="AQ15" s="5" t="str">
        <f ca="1">IFERROR(WINS_NO_MIRROR!AQ15/TOTAL_MATCHUP!AQ15,"-")</f>
        <v>-</v>
      </c>
      <c r="AR15" s="5" t="str">
        <f ca="1">IFERROR(WINS_NO_MIRROR!AR15/TOTAL_MATCHUP!AR15,"-")</f>
        <v>-</v>
      </c>
      <c r="AS15" s="5" t="str">
        <f ca="1">IFERROR(WINS_NO_MIRROR!AS15/TOTAL_MATCHUP!AS15,"-")</f>
        <v>-</v>
      </c>
      <c r="AT15" s="5">
        <f ca="1">IFERROR(WINS_NO_MIRROR!AT15/TOTAL_MATCHUP!AT15,"-")</f>
        <v>1</v>
      </c>
      <c r="AU15" s="5" t="str">
        <f ca="1">IFERROR(WINS_NO_MIRROR!AU15/TOTAL_MATCHUP!AU15,"-")</f>
        <v>-</v>
      </c>
      <c r="AV15" s="5" t="str">
        <f ca="1">IFERROR(WINS_NO_MIRROR!AV15/TOTAL_MATCHUP!AV15,"-")</f>
        <v>-</v>
      </c>
      <c r="AW15" s="5" t="str">
        <f ca="1">IFERROR(WINS_NO_MIRROR!AW15/TOTAL_MATCHUP!AW15,"-")</f>
        <v>-</v>
      </c>
      <c r="AX15" s="5" t="str">
        <f ca="1">IFERROR(WINS_NO_MIRROR!AX15/TOTAL_MATCHUP!AX15,"-")</f>
        <v>-</v>
      </c>
      <c r="AY15" s="5" t="str">
        <f ca="1">IFERROR(WINS_NO_MIRROR!AY15/TOTAL_MATCHUP!AY15,"-")</f>
        <v>-</v>
      </c>
      <c r="AZ15" s="5" t="str">
        <f ca="1">IFERROR(WINS_NO_MIRROR!AZ15/TOTAL_MATCHUP!AZ15,"-")</f>
        <v>-</v>
      </c>
      <c r="BA15" s="5" t="str">
        <f ca="1">IFERROR(WINS_NO_MIRROR!BA15/TOTAL_MATCHUP!BA15,"-")</f>
        <v>-</v>
      </c>
      <c r="BB15" s="5" t="str">
        <f ca="1">IFERROR(WINS_NO_MIRROR!BB15/TOTAL_MATCHUP!BB15,"-")</f>
        <v>-</v>
      </c>
      <c r="BC15" s="5" t="str">
        <f ca="1">IFERROR(WINS_NO_MIRROR!BC15/TOTAL_MATCHUP!BC15,"-")</f>
        <v>-</v>
      </c>
      <c r="BD15" s="5" t="str">
        <f ca="1">IFERROR(WINS_NO_MIRROR!BD15/TOTAL_MATCHUP!BD15,"-")</f>
        <v>-</v>
      </c>
      <c r="BE15" s="5" t="str">
        <f ca="1">IFERROR(WINS_NO_MIRROR!BE15/TOTAL_MATCHUP!BE15,"-")</f>
        <v>-</v>
      </c>
      <c r="BF15" s="5" t="str">
        <f ca="1">IFERROR(WINS_NO_MIRROR!BF15/TOTAL_MATCHUP!BF15,"-")</f>
        <v>-</v>
      </c>
    </row>
    <row r="16" spans="1:58" s="6" customFormat="1" ht="55" customHeight="1" x14ac:dyDescent="0.25">
      <c r="A16" s="3" t="str">
        <f ca="1">MATCHUP!A16</f>
        <v>Jeskai Ephemerate</v>
      </c>
      <c r="B16" s="5">
        <f ca="1">IFERROR(WINS_NO_MIRROR!B16/TOTAL_MATCHUP!B16,"-")</f>
        <v>0.60869565217391308</v>
      </c>
      <c r="C16" s="5">
        <f ca="1">IFERROR(WINS_NO_MIRROR!C16/TOTAL_MATCHUP!C16,"-")</f>
        <v>0.41176470588235292</v>
      </c>
      <c r="D16" s="5">
        <f ca="1">IFERROR(WINS_NO_MIRROR!D16/TOTAL_MATCHUP!D16,"-")</f>
        <v>0.53846153846153844</v>
      </c>
      <c r="E16" s="5">
        <f ca="1">IFERROR(WINS_NO_MIRROR!E16/TOTAL_MATCHUP!E16,"-")</f>
        <v>0.66666666666666663</v>
      </c>
      <c r="F16" s="5">
        <f ca="1">IFERROR(WINS_NO_MIRROR!F16/TOTAL_MATCHUP!F16,"-")</f>
        <v>0.5</v>
      </c>
      <c r="G16" s="5">
        <f ca="1">IFERROR(WINS_NO_MIRROR!G16/TOTAL_MATCHUP!G16,"-")</f>
        <v>0.69230769230769229</v>
      </c>
      <c r="H16" s="5">
        <f ca="1">IFERROR(WINS_NO_MIRROR!H16/TOTAL_MATCHUP!H16,"-")</f>
        <v>0.5</v>
      </c>
      <c r="I16" s="5">
        <f ca="1">IFERROR(WINS_NO_MIRROR!I16/TOTAL_MATCHUP!I16,"-")</f>
        <v>0.42857142857142855</v>
      </c>
      <c r="J16" s="5">
        <f ca="1">IFERROR(WINS_NO_MIRROR!J16/TOTAL_MATCHUP!J16,"-")</f>
        <v>0.5714285714285714</v>
      </c>
      <c r="K16" s="5">
        <f ca="1">IFERROR(WINS_NO_MIRROR!K16/TOTAL_MATCHUP!K16,"-")</f>
        <v>0.75</v>
      </c>
      <c r="L16" s="5">
        <f ca="1">IFERROR(WINS_NO_MIRROR!L16/TOTAL_MATCHUP!L16,"-")</f>
        <v>0</v>
      </c>
      <c r="M16" s="5">
        <f ca="1">IFERROR(WINS_NO_MIRROR!M16/TOTAL_MATCHUP!M16,"-")</f>
        <v>0.75</v>
      </c>
      <c r="N16" s="5">
        <f ca="1">IFERROR(WINS_NO_MIRROR!N16/TOTAL_MATCHUP!N16,"-")</f>
        <v>0.25</v>
      </c>
      <c r="O16" s="5">
        <f ca="1">IFERROR(WINS_NO_MIRROR!O16/TOTAL_MATCHUP!O16,"-")</f>
        <v>0.33333333333333331</v>
      </c>
      <c r="P16" s="5" t="str">
        <f ca="1">IFERROR(WINS_NO_MIRROR!P16/TOTAL_MATCHUP!P16,"-")</f>
        <v>-</v>
      </c>
      <c r="Q16" s="5">
        <f ca="1">IFERROR(WINS_NO_MIRROR!Q16/TOTAL_MATCHUP!Q16,"-")</f>
        <v>0</v>
      </c>
      <c r="R16" s="5">
        <f ca="1">IFERROR(WINS_NO_MIRROR!R16/TOTAL_MATCHUP!R16,"-")</f>
        <v>0.66666666666666663</v>
      </c>
      <c r="S16" s="5">
        <f ca="1">IFERROR(WINS_NO_MIRROR!S16/TOTAL_MATCHUP!S16,"-")</f>
        <v>0</v>
      </c>
      <c r="T16" s="5">
        <f ca="1">IFERROR(WINS_NO_MIRROR!T16/TOTAL_MATCHUP!T16,"-")</f>
        <v>0</v>
      </c>
      <c r="U16" s="5">
        <f ca="1">IFERROR(WINS_NO_MIRROR!U16/TOTAL_MATCHUP!U16,"-")</f>
        <v>0.33333333333333331</v>
      </c>
      <c r="V16" s="5">
        <f ca="1">IFERROR(WINS_NO_MIRROR!V16/TOTAL_MATCHUP!V16,"-")</f>
        <v>1</v>
      </c>
      <c r="W16" s="5">
        <f ca="1">IFERROR(WINS_NO_MIRROR!W16/TOTAL_MATCHUP!W16,"-")</f>
        <v>1</v>
      </c>
      <c r="X16" s="5" t="str">
        <f ca="1">IFERROR(WINS_NO_MIRROR!X16/TOTAL_MATCHUP!X16,"-")</f>
        <v>-</v>
      </c>
      <c r="Y16" s="5">
        <f ca="1">IFERROR(WINS_NO_MIRROR!Y16/TOTAL_MATCHUP!Y16,"-")</f>
        <v>0</v>
      </c>
      <c r="Z16" s="5">
        <f ca="1">IFERROR(WINS_NO_MIRROR!Z16/TOTAL_MATCHUP!Z16,"-")</f>
        <v>1</v>
      </c>
      <c r="AA16" s="5" t="str">
        <f ca="1">IFERROR(WINS_NO_MIRROR!AA16/TOTAL_MATCHUP!AA16,"-")</f>
        <v>-</v>
      </c>
      <c r="AB16" s="5">
        <f ca="1">IFERROR(WINS_NO_MIRROR!AB16/TOTAL_MATCHUP!AB16,"-")</f>
        <v>0</v>
      </c>
      <c r="AC16" s="5" t="str">
        <f ca="1">IFERROR(WINS_NO_MIRROR!AC16/TOTAL_MATCHUP!AC16,"-")</f>
        <v>-</v>
      </c>
      <c r="AD16" s="5" t="str">
        <f ca="1">IFERROR(WINS_NO_MIRROR!AD16/TOTAL_MATCHUP!AD16,"-")</f>
        <v>-</v>
      </c>
      <c r="AE16" s="5" t="str">
        <f ca="1">IFERROR(WINS_NO_MIRROR!AE16/TOTAL_MATCHUP!AE16,"-")</f>
        <v>-</v>
      </c>
      <c r="AF16" s="5">
        <f ca="1">IFERROR(WINS_NO_MIRROR!AF16/TOTAL_MATCHUP!AF16,"-")</f>
        <v>1</v>
      </c>
      <c r="AG16" s="5" t="str">
        <f ca="1">IFERROR(WINS_NO_MIRROR!AG16/TOTAL_MATCHUP!AG16,"-")</f>
        <v>-</v>
      </c>
      <c r="AH16" s="5">
        <f ca="1">IFERROR(WINS_NO_MIRROR!AH16/TOTAL_MATCHUP!AH16,"-")</f>
        <v>1</v>
      </c>
      <c r="AI16" s="5" t="str">
        <f ca="1">IFERROR(WINS_NO_MIRROR!AI16/TOTAL_MATCHUP!AI16,"-")</f>
        <v>-</v>
      </c>
      <c r="AJ16" s="5">
        <f ca="1">IFERROR(WINS_NO_MIRROR!AJ16/TOTAL_MATCHUP!AJ16,"-")</f>
        <v>1</v>
      </c>
      <c r="AK16" s="5" t="str">
        <f ca="1">IFERROR(WINS_NO_MIRROR!AK16/TOTAL_MATCHUP!AK16,"-")</f>
        <v>-</v>
      </c>
      <c r="AL16" s="5" t="str">
        <f ca="1">IFERROR(WINS_NO_MIRROR!AL16/TOTAL_MATCHUP!AL16,"-")</f>
        <v>-</v>
      </c>
      <c r="AM16" s="5">
        <f ca="1">IFERROR(WINS_NO_MIRROR!AM16/TOTAL_MATCHUP!AM16,"-")</f>
        <v>0</v>
      </c>
      <c r="AN16" s="5" t="str">
        <f ca="1">IFERROR(WINS_NO_MIRROR!AN16/TOTAL_MATCHUP!AN16,"-")</f>
        <v>-</v>
      </c>
      <c r="AO16" s="5">
        <f ca="1">IFERROR(WINS_NO_MIRROR!AO16/TOTAL_MATCHUP!AO16,"-")</f>
        <v>1</v>
      </c>
      <c r="AP16" s="5" t="str">
        <f ca="1">IFERROR(WINS_NO_MIRROR!AP16/TOTAL_MATCHUP!AP16,"-")</f>
        <v>-</v>
      </c>
      <c r="AQ16" s="5" t="str">
        <f ca="1">IFERROR(WINS_NO_MIRROR!AQ16/TOTAL_MATCHUP!AQ16,"-")</f>
        <v>-</v>
      </c>
      <c r="AR16" s="5" t="str">
        <f ca="1">IFERROR(WINS_NO_MIRROR!AR16/TOTAL_MATCHUP!AR16,"-")</f>
        <v>-</v>
      </c>
      <c r="AS16" s="5" t="str">
        <f ca="1">IFERROR(WINS_NO_MIRROR!AS16/TOTAL_MATCHUP!AS16,"-")</f>
        <v>-</v>
      </c>
      <c r="AT16" s="5" t="str">
        <f ca="1">IFERROR(WINS_NO_MIRROR!AT16/TOTAL_MATCHUP!AT16,"-")</f>
        <v>-</v>
      </c>
      <c r="AU16" s="5" t="str">
        <f ca="1">IFERROR(WINS_NO_MIRROR!AU16/TOTAL_MATCHUP!AU16,"-")</f>
        <v>-</v>
      </c>
      <c r="AV16" s="5">
        <f ca="1">IFERROR(WINS_NO_MIRROR!AV16/TOTAL_MATCHUP!AV16,"-")</f>
        <v>1</v>
      </c>
      <c r="AW16" s="5" t="str">
        <f ca="1">IFERROR(WINS_NO_MIRROR!AW16/TOTAL_MATCHUP!AW16,"-")</f>
        <v>-</v>
      </c>
      <c r="AX16" s="5" t="str">
        <f ca="1">IFERROR(WINS_NO_MIRROR!AX16/TOTAL_MATCHUP!AX16,"-")</f>
        <v>-</v>
      </c>
      <c r="AY16" s="5" t="str">
        <f ca="1">IFERROR(WINS_NO_MIRROR!AY16/TOTAL_MATCHUP!AY16,"-")</f>
        <v>-</v>
      </c>
      <c r="AZ16" s="5" t="str">
        <f ca="1">IFERROR(WINS_NO_MIRROR!AZ16/TOTAL_MATCHUP!AZ16,"-")</f>
        <v>-</v>
      </c>
      <c r="BA16" s="5">
        <f ca="1">IFERROR(WINS_NO_MIRROR!BA16/TOTAL_MATCHUP!BA16,"-")</f>
        <v>0</v>
      </c>
      <c r="BB16" s="5" t="str">
        <f ca="1">IFERROR(WINS_NO_MIRROR!BB16/TOTAL_MATCHUP!BB16,"-")</f>
        <v>-</v>
      </c>
      <c r="BC16" s="5" t="str">
        <f ca="1">IFERROR(WINS_NO_MIRROR!BC16/TOTAL_MATCHUP!BC16,"-")</f>
        <v>-</v>
      </c>
      <c r="BD16" s="5" t="str">
        <f ca="1">IFERROR(WINS_NO_MIRROR!BD16/TOTAL_MATCHUP!BD16,"-")</f>
        <v>-</v>
      </c>
      <c r="BE16" s="5" t="str">
        <f ca="1">IFERROR(WINS_NO_MIRROR!BE16/TOTAL_MATCHUP!BE16,"-")</f>
        <v>-</v>
      </c>
      <c r="BF16" s="5" t="str">
        <f ca="1">IFERROR(WINS_NO_MIRROR!BF16/TOTAL_MATCHUP!BF16,"-")</f>
        <v>-</v>
      </c>
    </row>
    <row r="17" spans="1:58" s="6" customFormat="1" ht="55" customHeight="1" x14ac:dyDescent="0.25">
      <c r="A17" s="3" t="str">
        <f ca="1">MATCHUP!A17</f>
        <v>Dimir Terror</v>
      </c>
      <c r="B17" s="5">
        <f ca="1">IFERROR(WINS_NO_MIRROR!B17/TOTAL_MATCHUP!B17,"-")</f>
        <v>0.16666666666666666</v>
      </c>
      <c r="C17" s="5">
        <f ca="1">IFERROR(WINS_NO_MIRROR!C17/TOTAL_MATCHUP!C17,"-")</f>
        <v>0.5</v>
      </c>
      <c r="D17" s="5">
        <f ca="1">IFERROR(WINS_NO_MIRROR!D17/TOTAL_MATCHUP!D17,"-")</f>
        <v>0.30769230769230771</v>
      </c>
      <c r="E17" s="5">
        <f ca="1">IFERROR(WINS_NO_MIRROR!E17/TOTAL_MATCHUP!E17,"-")</f>
        <v>0.5</v>
      </c>
      <c r="F17" s="5">
        <f ca="1">IFERROR(WINS_NO_MIRROR!F17/TOTAL_MATCHUP!F17,"-")</f>
        <v>0.5714285714285714</v>
      </c>
      <c r="G17" s="5">
        <f ca="1">IFERROR(WINS_NO_MIRROR!G17/TOTAL_MATCHUP!G17,"-")</f>
        <v>0.58333333333333337</v>
      </c>
      <c r="H17" s="5">
        <f ca="1">IFERROR(WINS_NO_MIRROR!H17/TOTAL_MATCHUP!H17,"-")</f>
        <v>0.2</v>
      </c>
      <c r="I17" s="5">
        <f ca="1">IFERROR(WINS_NO_MIRROR!I17/TOTAL_MATCHUP!I17,"-")</f>
        <v>0.66666666666666663</v>
      </c>
      <c r="J17" s="5">
        <f ca="1">IFERROR(WINS_NO_MIRROR!J17/TOTAL_MATCHUP!J17,"-")</f>
        <v>0.2</v>
      </c>
      <c r="K17" s="5">
        <f ca="1">IFERROR(WINS_NO_MIRROR!K17/TOTAL_MATCHUP!K17,"-")</f>
        <v>0.25</v>
      </c>
      <c r="L17" s="5">
        <f ca="1">IFERROR(WINS_NO_MIRROR!L17/TOTAL_MATCHUP!L17,"-")</f>
        <v>0.33333333333333331</v>
      </c>
      <c r="M17" s="5">
        <f ca="1">IFERROR(WINS_NO_MIRROR!M17/TOTAL_MATCHUP!M17,"-")</f>
        <v>0.66666666666666663</v>
      </c>
      <c r="N17" s="5">
        <f ca="1">IFERROR(WINS_NO_MIRROR!N17/TOTAL_MATCHUP!N17,"-")</f>
        <v>0.4</v>
      </c>
      <c r="O17" s="5">
        <f ca="1">IFERROR(WINS_NO_MIRROR!O17/TOTAL_MATCHUP!O17,"-")</f>
        <v>0.33333333333333331</v>
      </c>
      <c r="P17" s="5">
        <f ca="1">IFERROR(WINS_NO_MIRROR!P17/TOTAL_MATCHUP!P17,"-")</f>
        <v>1</v>
      </c>
      <c r="Q17" s="5" t="str">
        <f ca="1">IFERROR(WINS_NO_MIRROR!Q17/TOTAL_MATCHUP!Q17,"-")</f>
        <v>-</v>
      </c>
      <c r="R17" s="5">
        <f ca="1">IFERROR(WINS_NO_MIRROR!R17/TOTAL_MATCHUP!R17,"-")</f>
        <v>1</v>
      </c>
      <c r="S17" s="5">
        <f ca="1">IFERROR(WINS_NO_MIRROR!S17/TOTAL_MATCHUP!S17,"-")</f>
        <v>0.33333333333333331</v>
      </c>
      <c r="T17" s="5" t="str">
        <f ca="1">IFERROR(WINS_NO_MIRROR!T17/TOTAL_MATCHUP!T17,"-")</f>
        <v>-</v>
      </c>
      <c r="U17" s="5">
        <f ca="1">IFERROR(WINS_NO_MIRROR!U17/TOTAL_MATCHUP!U17,"-")</f>
        <v>0.5</v>
      </c>
      <c r="V17" s="5">
        <f ca="1">IFERROR(WINS_NO_MIRROR!V17/TOTAL_MATCHUP!V17,"-")</f>
        <v>0</v>
      </c>
      <c r="W17" s="5">
        <f ca="1">IFERROR(WINS_NO_MIRROR!W17/TOTAL_MATCHUP!W17,"-")</f>
        <v>1</v>
      </c>
      <c r="X17" s="5">
        <f ca="1">IFERROR(WINS_NO_MIRROR!X17/TOTAL_MATCHUP!X17,"-")</f>
        <v>1</v>
      </c>
      <c r="Y17" s="5" t="str">
        <f ca="1">IFERROR(WINS_NO_MIRROR!Y17/TOTAL_MATCHUP!Y17,"-")</f>
        <v>-</v>
      </c>
      <c r="Z17" s="5">
        <f ca="1">IFERROR(WINS_NO_MIRROR!Z17/TOTAL_MATCHUP!Z17,"-")</f>
        <v>1</v>
      </c>
      <c r="AA17" s="5" t="str">
        <f ca="1">IFERROR(WINS_NO_MIRROR!AA17/TOTAL_MATCHUP!AA17,"-")</f>
        <v>-</v>
      </c>
      <c r="AB17" s="5">
        <f ca="1">IFERROR(WINS_NO_MIRROR!AB17/TOTAL_MATCHUP!AB17,"-")</f>
        <v>1</v>
      </c>
      <c r="AC17" s="5" t="str">
        <f ca="1">IFERROR(WINS_NO_MIRROR!AC17/TOTAL_MATCHUP!AC17,"-")</f>
        <v>-</v>
      </c>
      <c r="AD17" s="5" t="str">
        <f ca="1">IFERROR(WINS_NO_MIRROR!AD17/TOTAL_MATCHUP!AD17,"-")</f>
        <v>-</v>
      </c>
      <c r="AE17" s="5" t="str">
        <f ca="1">IFERROR(WINS_NO_MIRROR!AE17/TOTAL_MATCHUP!AE17,"-")</f>
        <v>-</v>
      </c>
      <c r="AF17" s="5" t="str">
        <f ca="1">IFERROR(WINS_NO_MIRROR!AF17/TOTAL_MATCHUP!AF17,"-")</f>
        <v>-</v>
      </c>
      <c r="AG17" s="5">
        <f ca="1">IFERROR(WINS_NO_MIRROR!AG17/TOTAL_MATCHUP!AG17,"-")</f>
        <v>1</v>
      </c>
      <c r="AH17" s="5">
        <f ca="1">IFERROR(WINS_NO_MIRROR!AH17/TOTAL_MATCHUP!AH17,"-")</f>
        <v>0.5</v>
      </c>
      <c r="AI17" s="5" t="str">
        <f ca="1">IFERROR(WINS_NO_MIRROR!AI17/TOTAL_MATCHUP!AI17,"-")</f>
        <v>-</v>
      </c>
      <c r="AJ17" s="5" t="str">
        <f ca="1">IFERROR(WINS_NO_MIRROR!AJ17/TOTAL_MATCHUP!AJ17,"-")</f>
        <v>-</v>
      </c>
      <c r="AK17" s="5" t="str">
        <f ca="1">IFERROR(WINS_NO_MIRROR!AK17/TOTAL_MATCHUP!AK17,"-")</f>
        <v>-</v>
      </c>
      <c r="AL17" s="5" t="str">
        <f ca="1">IFERROR(WINS_NO_MIRROR!AL17/TOTAL_MATCHUP!AL17,"-")</f>
        <v>-</v>
      </c>
      <c r="AM17" s="5">
        <f ca="1">IFERROR(WINS_NO_MIRROR!AM17/TOTAL_MATCHUP!AM17,"-")</f>
        <v>0</v>
      </c>
      <c r="AN17" s="5" t="str">
        <f ca="1">IFERROR(WINS_NO_MIRROR!AN17/TOTAL_MATCHUP!AN17,"-")</f>
        <v>-</v>
      </c>
      <c r="AO17" s="5" t="str">
        <f ca="1">IFERROR(WINS_NO_MIRROR!AO17/TOTAL_MATCHUP!AO17,"-")</f>
        <v>-</v>
      </c>
      <c r="AP17" s="5">
        <f ca="1">IFERROR(WINS_NO_MIRROR!AP17/TOTAL_MATCHUP!AP17,"-")</f>
        <v>1</v>
      </c>
      <c r="AQ17" s="5">
        <f ca="1">IFERROR(WINS_NO_MIRROR!AQ17/TOTAL_MATCHUP!AQ17,"-")</f>
        <v>1</v>
      </c>
      <c r="AR17" s="5" t="str">
        <f ca="1">IFERROR(WINS_NO_MIRROR!AR17/TOTAL_MATCHUP!AR17,"-")</f>
        <v>-</v>
      </c>
      <c r="AS17" s="5" t="str">
        <f ca="1">IFERROR(WINS_NO_MIRROR!AS17/TOTAL_MATCHUP!AS17,"-")</f>
        <v>-</v>
      </c>
      <c r="AT17" s="5" t="str">
        <f ca="1">IFERROR(WINS_NO_MIRROR!AT17/TOTAL_MATCHUP!AT17,"-")</f>
        <v>-</v>
      </c>
      <c r="AU17" s="5" t="str">
        <f ca="1">IFERROR(WINS_NO_MIRROR!AU17/TOTAL_MATCHUP!AU17,"-")</f>
        <v>-</v>
      </c>
      <c r="AV17" s="5" t="str">
        <f ca="1">IFERROR(WINS_NO_MIRROR!AV17/TOTAL_MATCHUP!AV17,"-")</f>
        <v>-</v>
      </c>
      <c r="AW17" s="5" t="str">
        <f ca="1">IFERROR(WINS_NO_MIRROR!AW17/TOTAL_MATCHUP!AW17,"-")</f>
        <v>-</v>
      </c>
      <c r="AX17" s="5" t="str">
        <f ca="1">IFERROR(WINS_NO_MIRROR!AX17/TOTAL_MATCHUP!AX17,"-")</f>
        <v>-</v>
      </c>
      <c r="AY17" s="5">
        <f ca="1">IFERROR(WINS_NO_MIRROR!AY17/TOTAL_MATCHUP!AY17,"-")</f>
        <v>0</v>
      </c>
      <c r="AZ17" s="5">
        <f ca="1">IFERROR(WINS_NO_MIRROR!AZ17/TOTAL_MATCHUP!AZ17,"-")</f>
        <v>1</v>
      </c>
      <c r="BA17" s="5" t="str">
        <f ca="1">IFERROR(WINS_NO_MIRROR!BA17/TOTAL_MATCHUP!BA17,"-")</f>
        <v>-</v>
      </c>
      <c r="BB17" s="5">
        <f ca="1">IFERROR(WINS_NO_MIRROR!BB17/TOTAL_MATCHUP!BB17,"-")</f>
        <v>1</v>
      </c>
      <c r="BC17" s="5">
        <f ca="1">IFERROR(WINS_NO_MIRROR!BC17/TOTAL_MATCHUP!BC17,"-")</f>
        <v>1</v>
      </c>
      <c r="BD17" s="5" t="str">
        <f ca="1">IFERROR(WINS_NO_MIRROR!BD17/TOTAL_MATCHUP!BD17,"-")</f>
        <v>-</v>
      </c>
      <c r="BE17" s="5" t="str">
        <f ca="1">IFERROR(WINS_NO_MIRROR!BE17/TOTAL_MATCHUP!BE17,"-")</f>
        <v>-</v>
      </c>
      <c r="BF17" s="5" t="str">
        <f ca="1">IFERROR(WINS_NO_MIRROR!BF17/TOTAL_MATCHUP!BF17,"-")</f>
        <v>-</v>
      </c>
    </row>
    <row r="18" spans="1:58" ht="55" customHeight="1" x14ac:dyDescent="0.3">
      <c r="A18" s="3" t="str">
        <f ca="1">MATCHUP!A18</f>
        <v>Azorius Familiars</v>
      </c>
      <c r="B18" s="5">
        <f ca="1">IFERROR(WINS_NO_MIRROR!B18/TOTAL_MATCHUP!B18,"-")</f>
        <v>0.5</v>
      </c>
      <c r="C18" s="5">
        <f ca="1">IFERROR(WINS_NO_MIRROR!C18/TOTAL_MATCHUP!C18,"-")</f>
        <v>0.78947368421052633</v>
      </c>
      <c r="D18" s="5">
        <f ca="1">IFERROR(WINS_NO_MIRROR!D18/TOTAL_MATCHUP!D18,"-")</f>
        <v>0.76923076923076927</v>
      </c>
      <c r="E18" s="5">
        <f ca="1">IFERROR(WINS_NO_MIRROR!E18/TOTAL_MATCHUP!E18,"-")</f>
        <v>0.46153846153846156</v>
      </c>
      <c r="F18" s="5">
        <f ca="1">IFERROR(WINS_NO_MIRROR!F18/TOTAL_MATCHUP!F18,"-")</f>
        <v>0.6</v>
      </c>
      <c r="G18" s="5">
        <f ca="1">IFERROR(WINS_NO_MIRROR!G18/TOTAL_MATCHUP!G18,"-")</f>
        <v>0.45454545454545453</v>
      </c>
      <c r="H18" s="5">
        <f ca="1">IFERROR(WINS_NO_MIRROR!H18/TOTAL_MATCHUP!H18,"-")</f>
        <v>0.77777777777777779</v>
      </c>
      <c r="I18" s="5">
        <f ca="1">IFERROR(WINS_NO_MIRROR!I18/TOTAL_MATCHUP!I18,"-")</f>
        <v>0.75</v>
      </c>
      <c r="J18" s="5">
        <f ca="1">IFERROR(WINS_NO_MIRROR!J18/TOTAL_MATCHUP!J18,"-")</f>
        <v>1</v>
      </c>
      <c r="K18" s="5">
        <f ca="1">IFERROR(WINS_NO_MIRROR!K18/TOTAL_MATCHUP!K18,"-")</f>
        <v>0.6</v>
      </c>
      <c r="L18" s="5">
        <f ca="1">IFERROR(WINS_NO_MIRROR!L18/TOTAL_MATCHUP!L18,"-")</f>
        <v>0.83333333333333337</v>
      </c>
      <c r="M18" s="5">
        <f ca="1">IFERROR(WINS_NO_MIRROR!M18/TOTAL_MATCHUP!M18,"-")</f>
        <v>1</v>
      </c>
      <c r="N18" s="5">
        <f ca="1">IFERROR(WINS_NO_MIRROR!N18/TOTAL_MATCHUP!N18,"-")</f>
        <v>0.5714285714285714</v>
      </c>
      <c r="O18" s="5">
        <f ca="1">IFERROR(WINS_NO_MIRROR!O18/TOTAL_MATCHUP!O18,"-")</f>
        <v>0.25</v>
      </c>
      <c r="P18" s="5">
        <f ca="1">IFERROR(WINS_NO_MIRROR!P18/TOTAL_MATCHUP!P18,"-")</f>
        <v>0.33333333333333331</v>
      </c>
      <c r="Q18" s="5">
        <f ca="1">IFERROR(WINS_NO_MIRROR!Q18/TOTAL_MATCHUP!Q18,"-")</f>
        <v>0</v>
      </c>
      <c r="R18" s="5" t="str">
        <f ca="1">IFERROR(WINS_NO_MIRROR!R18/TOTAL_MATCHUP!R18,"-")</f>
        <v>-</v>
      </c>
      <c r="S18" s="5">
        <f ca="1">IFERROR(WINS_NO_MIRROR!S18/TOTAL_MATCHUP!S18,"-")</f>
        <v>0.66666666666666663</v>
      </c>
      <c r="T18" s="5">
        <f ca="1">IFERROR(WINS_NO_MIRROR!T18/TOTAL_MATCHUP!T18,"-")</f>
        <v>1</v>
      </c>
      <c r="U18" s="5">
        <f ca="1">IFERROR(WINS_NO_MIRROR!U18/TOTAL_MATCHUP!U18,"-")</f>
        <v>0.5</v>
      </c>
      <c r="V18" s="5">
        <f ca="1">IFERROR(WINS_NO_MIRROR!V18/TOTAL_MATCHUP!V18,"-")</f>
        <v>1</v>
      </c>
      <c r="W18" s="5">
        <f ca="1">IFERROR(WINS_NO_MIRROR!W18/TOTAL_MATCHUP!W18,"-")</f>
        <v>0.5</v>
      </c>
      <c r="X18" s="5">
        <f ca="1">IFERROR(WINS_NO_MIRROR!X18/TOTAL_MATCHUP!X18,"-")</f>
        <v>0</v>
      </c>
      <c r="Y18" s="5">
        <f ca="1">IFERROR(WINS_NO_MIRROR!Y18/TOTAL_MATCHUP!Y18,"-")</f>
        <v>0</v>
      </c>
      <c r="Z18" s="5">
        <f ca="1">IFERROR(WINS_NO_MIRROR!Z18/TOTAL_MATCHUP!Z18,"-")</f>
        <v>1</v>
      </c>
      <c r="AA18" s="5" t="str">
        <f ca="1">IFERROR(WINS_NO_MIRROR!AA18/TOTAL_MATCHUP!AA18,"-")</f>
        <v>-</v>
      </c>
      <c r="AB18" s="5" t="str">
        <f ca="1">IFERROR(WINS_NO_MIRROR!AB18/TOTAL_MATCHUP!AB18,"-")</f>
        <v>-</v>
      </c>
      <c r="AC18" s="5">
        <f ca="1">IFERROR(WINS_NO_MIRROR!AC18/TOTAL_MATCHUP!AC18,"-")</f>
        <v>0</v>
      </c>
      <c r="AD18" s="5">
        <f ca="1">IFERROR(WINS_NO_MIRROR!AD18/TOTAL_MATCHUP!AD18,"-")</f>
        <v>0</v>
      </c>
      <c r="AE18" s="5">
        <f ca="1">IFERROR(WINS_NO_MIRROR!AE18/TOTAL_MATCHUP!AE18,"-")</f>
        <v>0</v>
      </c>
      <c r="AF18" s="5" t="str">
        <f ca="1">IFERROR(WINS_NO_MIRROR!AF18/TOTAL_MATCHUP!AF18,"-")</f>
        <v>-</v>
      </c>
      <c r="AG18" s="5" t="str">
        <f ca="1">IFERROR(WINS_NO_MIRROR!AG18/TOTAL_MATCHUP!AG18,"-")</f>
        <v>-</v>
      </c>
      <c r="AH18" s="5" t="str">
        <f ca="1">IFERROR(WINS_NO_MIRROR!AH18/TOTAL_MATCHUP!AH18,"-")</f>
        <v>-</v>
      </c>
      <c r="AI18" s="5">
        <f ca="1">IFERROR(WINS_NO_MIRROR!AI18/TOTAL_MATCHUP!AI18,"-")</f>
        <v>1</v>
      </c>
      <c r="AJ18" s="5">
        <f ca="1">IFERROR(WINS_NO_MIRROR!AJ18/TOTAL_MATCHUP!AJ18,"-")</f>
        <v>1</v>
      </c>
      <c r="AK18" s="5">
        <f ca="1">IFERROR(WINS_NO_MIRROR!AK18/TOTAL_MATCHUP!AK18,"-")</f>
        <v>1</v>
      </c>
      <c r="AL18" s="5" t="str">
        <f ca="1">IFERROR(WINS_NO_MIRROR!AL18/TOTAL_MATCHUP!AL18,"-")</f>
        <v>-</v>
      </c>
      <c r="AM18" s="5">
        <f ca="1">IFERROR(WINS_NO_MIRROR!AM18/TOTAL_MATCHUP!AM18,"-")</f>
        <v>0</v>
      </c>
      <c r="AN18" s="5" t="str">
        <f ca="1">IFERROR(WINS_NO_MIRROR!AN18/TOTAL_MATCHUP!AN18,"-")</f>
        <v>-</v>
      </c>
      <c r="AO18" s="5" t="str">
        <f ca="1">IFERROR(WINS_NO_MIRROR!AO18/TOTAL_MATCHUP!AO18,"-")</f>
        <v>-</v>
      </c>
      <c r="AP18" s="5" t="str">
        <f ca="1">IFERROR(WINS_NO_MIRROR!AP18/TOTAL_MATCHUP!AP18,"-")</f>
        <v>-</v>
      </c>
      <c r="AQ18" s="5" t="str">
        <f ca="1">IFERROR(WINS_NO_MIRROR!AQ18/TOTAL_MATCHUP!AQ18,"-")</f>
        <v>-</v>
      </c>
      <c r="AR18" s="5" t="str">
        <f ca="1">IFERROR(WINS_NO_MIRROR!AR18/TOTAL_MATCHUP!AR18,"-")</f>
        <v>-</v>
      </c>
      <c r="AS18" s="5">
        <f ca="1">IFERROR(WINS_NO_MIRROR!AS18/TOTAL_MATCHUP!AS18,"-")</f>
        <v>0</v>
      </c>
      <c r="AT18" s="5">
        <f ca="1">IFERROR(WINS_NO_MIRROR!AT18/TOTAL_MATCHUP!AT18,"-")</f>
        <v>0</v>
      </c>
      <c r="AU18" s="5" t="str">
        <f ca="1">IFERROR(WINS_NO_MIRROR!AU18/TOTAL_MATCHUP!AU18,"-")</f>
        <v>-</v>
      </c>
      <c r="AV18" s="5" t="str">
        <f ca="1">IFERROR(WINS_NO_MIRROR!AV18/TOTAL_MATCHUP!AV18,"-")</f>
        <v>-</v>
      </c>
      <c r="AW18" s="5" t="str">
        <f ca="1">IFERROR(WINS_NO_MIRROR!AW18/TOTAL_MATCHUP!AW18,"-")</f>
        <v>-</v>
      </c>
      <c r="AX18" s="5" t="str">
        <f ca="1">IFERROR(WINS_NO_MIRROR!AX18/TOTAL_MATCHUP!AX18,"-")</f>
        <v>-</v>
      </c>
      <c r="AY18" s="5" t="str">
        <f ca="1">IFERROR(WINS_NO_MIRROR!AY18/TOTAL_MATCHUP!AY18,"-")</f>
        <v>-</v>
      </c>
      <c r="AZ18" s="5" t="str">
        <f ca="1">IFERROR(WINS_NO_MIRROR!AZ18/TOTAL_MATCHUP!AZ18,"-")</f>
        <v>-</v>
      </c>
      <c r="BA18" s="5" t="str">
        <f ca="1">IFERROR(WINS_NO_MIRROR!BA18/TOTAL_MATCHUP!BA18,"-")</f>
        <v>-</v>
      </c>
      <c r="BB18" s="5" t="str">
        <f ca="1">IFERROR(WINS_NO_MIRROR!BB18/TOTAL_MATCHUP!BB18,"-")</f>
        <v>-</v>
      </c>
      <c r="BC18" s="5" t="str">
        <f ca="1">IFERROR(WINS_NO_MIRROR!BC18/TOTAL_MATCHUP!BC18,"-")</f>
        <v>-</v>
      </c>
      <c r="BD18" s="5">
        <f ca="1">IFERROR(WINS_NO_MIRROR!BD18/TOTAL_MATCHUP!BD18,"-")</f>
        <v>1</v>
      </c>
      <c r="BE18" s="5" t="str">
        <f ca="1">IFERROR(WINS_NO_MIRROR!BE18/TOTAL_MATCHUP!BE18,"-")</f>
        <v>-</v>
      </c>
      <c r="BF18" s="5" t="str">
        <f ca="1">IFERROR(WINS_NO_MIRROR!BF18/TOTAL_MATCHUP!BF18,"-")</f>
        <v>-</v>
      </c>
    </row>
    <row r="19" spans="1:58" ht="55" customHeight="1" x14ac:dyDescent="0.3">
      <c r="A19" s="3" t="str">
        <f ca="1">MATCHUP!A19</f>
        <v>Dredge</v>
      </c>
      <c r="B19" s="5">
        <f ca="1">IFERROR(WINS_NO_MIRROR!B19/TOTAL_MATCHUP!B19,"-")</f>
        <v>0.46153846153846156</v>
      </c>
      <c r="C19" s="5">
        <f ca="1">IFERROR(WINS_NO_MIRROR!C19/TOTAL_MATCHUP!C19,"-")</f>
        <v>0.25</v>
      </c>
      <c r="D19" s="5">
        <f ca="1">IFERROR(WINS_NO_MIRROR!D19/TOTAL_MATCHUP!D19,"-")</f>
        <v>0.6428571428571429</v>
      </c>
      <c r="E19" s="5">
        <f ca="1">IFERROR(WINS_NO_MIRROR!E19/TOTAL_MATCHUP!E19,"-")</f>
        <v>0.25</v>
      </c>
      <c r="F19" s="5">
        <f ca="1">IFERROR(WINS_NO_MIRROR!F19/TOTAL_MATCHUP!F19,"-")</f>
        <v>0.5</v>
      </c>
      <c r="G19" s="5">
        <f ca="1">IFERROR(WINS_NO_MIRROR!G19/TOTAL_MATCHUP!G19,"-")</f>
        <v>0.66666666666666663</v>
      </c>
      <c r="H19" s="5">
        <f ca="1">IFERROR(WINS_NO_MIRROR!H19/TOTAL_MATCHUP!H19,"-")</f>
        <v>0</v>
      </c>
      <c r="I19" s="5">
        <f ca="1">IFERROR(WINS_NO_MIRROR!I19/TOTAL_MATCHUP!I19,"-")</f>
        <v>0.5714285714285714</v>
      </c>
      <c r="J19" s="5">
        <f ca="1">IFERROR(WINS_NO_MIRROR!J19/TOTAL_MATCHUP!J19,"-")</f>
        <v>0.4</v>
      </c>
      <c r="K19" s="5">
        <f ca="1">IFERROR(WINS_NO_MIRROR!K19/TOTAL_MATCHUP!K19,"-")</f>
        <v>0.66666666666666663</v>
      </c>
      <c r="L19" s="5">
        <f ca="1">IFERROR(WINS_NO_MIRROR!L19/TOTAL_MATCHUP!L19,"-")</f>
        <v>0.2</v>
      </c>
      <c r="M19" s="5">
        <f ca="1">IFERROR(WINS_NO_MIRROR!M19/TOTAL_MATCHUP!M19,"-")</f>
        <v>0.5</v>
      </c>
      <c r="N19" s="5">
        <f ca="1">IFERROR(WINS_NO_MIRROR!N19/TOTAL_MATCHUP!N19,"-")</f>
        <v>0</v>
      </c>
      <c r="O19" s="5">
        <f ca="1">IFERROR(WINS_NO_MIRROR!O19/TOTAL_MATCHUP!O19,"-")</f>
        <v>0.33333333333333331</v>
      </c>
      <c r="P19" s="5">
        <f ca="1">IFERROR(WINS_NO_MIRROR!P19/TOTAL_MATCHUP!P19,"-")</f>
        <v>1</v>
      </c>
      <c r="Q19" s="5">
        <f ca="1">IFERROR(WINS_NO_MIRROR!Q19/TOTAL_MATCHUP!Q19,"-")</f>
        <v>0.66666666666666663</v>
      </c>
      <c r="R19" s="5">
        <f ca="1">IFERROR(WINS_NO_MIRROR!R19/TOTAL_MATCHUP!R19,"-")</f>
        <v>0.33333333333333331</v>
      </c>
      <c r="S19" s="5" t="str">
        <f ca="1">IFERROR(WINS_NO_MIRROR!S19/TOTAL_MATCHUP!S19,"-")</f>
        <v>-</v>
      </c>
      <c r="T19" s="5">
        <f ca="1">IFERROR(WINS_NO_MIRROR!T19/TOTAL_MATCHUP!T19,"-")</f>
        <v>0</v>
      </c>
      <c r="U19" s="5" t="str">
        <f ca="1">IFERROR(WINS_NO_MIRROR!U19/TOTAL_MATCHUP!U19,"-")</f>
        <v>-</v>
      </c>
      <c r="V19" s="5" t="str">
        <f ca="1">IFERROR(WINS_NO_MIRROR!V19/TOTAL_MATCHUP!V19,"-")</f>
        <v>-</v>
      </c>
      <c r="W19" s="5">
        <f ca="1">IFERROR(WINS_NO_MIRROR!W19/TOTAL_MATCHUP!W19,"-")</f>
        <v>0.5</v>
      </c>
      <c r="X19" s="5">
        <f ca="1">IFERROR(WINS_NO_MIRROR!X19/TOTAL_MATCHUP!X19,"-")</f>
        <v>0</v>
      </c>
      <c r="Y19" s="5" t="str">
        <f ca="1">IFERROR(WINS_NO_MIRROR!Y19/TOTAL_MATCHUP!Y19,"-")</f>
        <v>-</v>
      </c>
      <c r="Z19" s="5">
        <f ca="1">IFERROR(WINS_NO_MIRROR!Z19/TOTAL_MATCHUP!Z19,"-")</f>
        <v>0.33333333333333331</v>
      </c>
      <c r="AA19" s="5">
        <f ca="1">IFERROR(WINS_NO_MIRROR!AA19/TOTAL_MATCHUP!AA19,"-")</f>
        <v>1</v>
      </c>
      <c r="AB19" s="5">
        <f ca="1">IFERROR(WINS_NO_MIRROR!AB19/TOTAL_MATCHUP!AB19,"-")</f>
        <v>0</v>
      </c>
      <c r="AC19" s="5">
        <f ca="1">IFERROR(WINS_NO_MIRROR!AC19/TOTAL_MATCHUP!AC19,"-")</f>
        <v>0</v>
      </c>
      <c r="AD19" s="5" t="str">
        <f ca="1">IFERROR(WINS_NO_MIRROR!AD19/TOTAL_MATCHUP!AD19,"-")</f>
        <v>-</v>
      </c>
      <c r="AE19" s="5">
        <f ca="1">IFERROR(WINS_NO_MIRROR!AE19/TOTAL_MATCHUP!AE19,"-")</f>
        <v>0</v>
      </c>
      <c r="AF19" s="5" t="str">
        <f ca="1">IFERROR(WINS_NO_MIRROR!AF19/TOTAL_MATCHUP!AF19,"-")</f>
        <v>-</v>
      </c>
      <c r="AG19" s="5">
        <f ca="1">IFERROR(WINS_NO_MIRROR!AG19/TOTAL_MATCHUP!AG19,"-")</f>
        <v>0</v>
      </c>
      <c r="AH19" s="5" t="str">
        <f ca="1">IFERROR(WINS_NO_MIRROR!AH19/TOTAL_MATCHUP!AH19,"-")</f>
        <v>-</v>
      </c>
      <c r="AI19" s="5" t="str">
        <f ca="1">IFERROR(WINS_NO_MIRROR!AI19/TOTAL_MATCHUP!AI19,"-")</f>
        <v>-</v>
      </c>
      <c r="AJ19" s="5" t="str">
        <f ca="1">IFERROR(WINS_NO_MIRROR!AJ19/TOTAL_MATCHUP!AJ19,"-")</f>
        <v>-</v>
      </c>
      <c r="AK19" s="5" t="str">
        <f ca="1">IFERROR(WINS_NO_MIRROR!AK19/TOTAL_MATCHUP!AK19,"-")</f>
        <v>-</v>
      </c>
      <c r="AL19" s="5" t="str">
        <f ca="1">IFERROR(WINS_NO_MIRROR!AL19/TOTAL_MATCHUP!AL19,"-")</f>
        <v>-</v>
      </c>
      <c r="AM19" s="5" t="str">
        <f ca="1">IFERROR(WINS_NO_MIRROR!AM19/TOTAL_MATCHUP!AM19,"-")</f>
        <v>-</v>
      </c>
      <c r="AN19" s="5" t="str">
        <f ca="1">IFERROR(WINS_NO_MIRROR!AN19/TOTAL_MATCHUP!AN19,"-")</f>
        <v>-</v>
      </c>
      <c r="AO19" s="5" t="str">
        <f ca="1">IFERROR(WINS_NO_MIRROR!AO19/TOTAL_MATCHUP!AO19,"-")</f>
        <v>-</v>
      </c>
      <c r="AP19" s="5" t="str">
        <f ca="1">IFERROR(WINS_NO_MIRROR!AP19/TOTAL_MATCHUP!AP19,"-")</f>
        <v>-</v>
      </c>
      <c r="AQ19" s="5" t="str">
        <f ca="1">IFERROR(WINS_NO_MIRROR!AQ19/TOTAL_MATCHUP!AQ19,"-")</f>
        <v>-</v>
      </c>
      <c r="AR19" s="5" t="str">
        <f ca="1">IFERROR(WINS_NO_MIRROR!AR19/TOTAL_MATCHUP!AR19,"-")</f>
        <v>-</v>
      </c>
      <c r="AS19" s="5" t="str">
        <f ca="1">IFERROR(WINS_NO_MIRROR!AS19/TOTAL_MATCHUP!AS19,"-")</f>
        <v>-</v>
      </c>
      <c r="AT19" s="5" t="str">
        <f ca="1">IFERROR(WINS_NO_MIRROR!AT19/TOTAL_MATCHUP!AT19,"-")</f>
        <v>-</v>
      </c>
      <c r="AU19" s="5" t="str">
        <f ca="1">IFERROR(WINS_NO_MIRROR!AU19/TOTAL_MATCHUP!AU19,"-")</f>
        <v>-</v>
      </c>
      <c r="AV19" s="5" t="str">
        <f ca="1">IFERROR(WINS_NO_MIRROR!AV19/TOTAL_MATCHUP!AV19,"-")</f>
        <v>-</v>
      </c>
      <c r="AW19" s="5" t="str">
        <f ca="1">IFERROR(WINS_NO_MIRROR!AW19/TOTAL_MATCHUP!AW19,"-")</f>
        <v>-</v>
      </c>
      <c r="AX19" s="5" t="str">
        <f ca="1">IFERROR(WINS_NO_MIRROR!AX19/TOTAL_MATCHUP!AX19,"-")</f>
        <v>-</v>
      </c>
      <c r="AY19" s="5" t="str">
        <f ca="1">IFERROR(WINS_NO_MIRROR!AY19/TOTAL_MATCHUP!AY19,"-")</f>
        <v>-</v>
      </c>
      <c r="AZ19" s="5" t="str">
        <f ca="1">IFERROR(WINS_NO_MIRROR!AZ19/TOTAL_MATCHUP!AZ19,"-")</f>
        <v>-</v>
      </c>
      <c r="BA19" s="5" t="str">
        <f ca="1">IFERROR(WINS_NO_MIRROR!BA19/TOTAL_MATCHUP!BA19,"-")</f>
        <v>-</v>
      </c>
      <c r="BB19" s="5" t="str">
        <f ca="1">IFERROR(WINS_NO_MIRROR!BB19/TOTAL_MATCHUP!BB19,"-")</f>
        <v>-</v>
      </c>
      <c r="BC19" s="5" t="str">
        <f ca="1">IFERROR(WINS_NO_MIRROR!BC19/TOTAL_MATCHUP!BC19,"-")</f>
        <v>-</v>
      </c>
      <c r="BD19" s="5">
        <f ca="1">IFERROR(WINS_NO_MIRROR!BD19/TOTAL_MATCHUP!BD19,"-")</f>
        <v>0</v>
      </c>
      <c r="BE19" s="5" t="str">
        <f ca="1">IFERROR(WINS_NO_MIRROR!BE19/TOTAL_MATCHUP!BE19,"-")</f>
        <v>-</v>
      </c>
      <c r="BF19" s="5" t="str">
        <f ca="1">IFERROR(WINS_NO_MIRROR!BF19/TOTAL_MATCHUP!BF19,"-")</f>
        <v>-</v>
      </c>
    </row>
    <row r="20" spans="1:58" ht="55" customHeight="1" x14ac:dyDescent="0.3">
      <c r="A20" s="3" t="str">
        <f ca="1">MATCHUP!A20</f>
        <v>Flicker Tron</v>
      </c>
      <c r="B20" s="5">
        <f ca="1">IFERROR(WINS_NO_MIRROR!B20/TOTAL_MATCHUP!B20,"-")</f>
        <v>0.4375</v>
      </c>
      <c r="C20" s="5">
        <f ca="1">IFERROR(WINS_NO_MIRROR!C20/TOTAL_MATCHUP!C20,"-")</f>
        <v>0.33333333333333331</v>
      </c>
      <c r="D20" s="5">
        <f ca="1">IFERROR(WINS_NO_MIRROR!D20/TOTAL_MATCHUP!D20,"-")</f>
        <v>0.625</v>
      </c>
      <c r="E20" s="5">
        <f ca="1">IFERROR(WINS_NO_MIRROR!E20/TOTAL_MATCHUP!E20,"-")</f>
        <v>0.6</v>
      </c>
      <c r="F20" s="5">
        <f ca="1">IFERROR(WINS_NO_MIRROR!F20/TOTAL_MATCHUP!F20,"-")</f>
        <v>0</v>
      </c>
      <c r="G20" s="5">
        <f ca="1">IFERROR(WINS_NO_MIRROR!G20/TOTAL_MATCHUP!G20,"-")</f>
        <v>0</v>
      </c>
      <c r="H20" s="5">
        <f ca="1">IFERROR(WINS_NO_MIRROR!H20/TOTAL_MATCHUP!H20,"-")</f>
        <v>0.5</v>
      </c>
      <c r="I20" s="5">
        <f ca="1">IFERROR(WINS_NO_MIRROR!I20/TOTAL_MATCHUP!I20,"-")</f>
        <v>0.5</v>
      </c>
      <c r="J20" s="5">
        <f ca="1">IFERROR(WINS_NO_MIRROR!J20/TOTAL_MATCHUP!J20,"-")</f>
        <v>0.4</v>
      </c>
      <c r="K20" s="5">
        <f ca="1">IFERROR(WINS_NO_MIRROR!K20/TOTAL_MATCHUP!K20,"-")</f>
        <v>0</v>
      </c>
      <c r="L20" s="5">
        <f ca="1">IFERROR(WINS_NO_MIRROR!L20/TOTAL_MATCHUP!L20,"-")</f>
        <v>1</v>
      </c>
      <c r="M20" s="5">
        <f ca="1">IFERROR(WINS_NO_MIRROR!M20/TOTAL_MATCHUP!M20,"-")</f>
        <v>0.75</v>
      </c>
      <c r="N20" s="5">
        <f ca="1">IFERROR(WINS_NO_MIRROR!N20/TOTAL_MATCHUP!N20,"-")</f>
        <v>0</v>
      </c>
      <c r="O20" s="5">
        <f ca="1">IFERROR(WINS_NO_MIRROR!O20/TOTAL_MATCHUP!O20,"-")</f>
        <v>0.33333333333333331</v>
      </c>
      <c r="P20" s="5">
        <f ca="1">IFERROR(WINS_NO_MIRROR!P20/TOTAL_MATCHUP!P20,"-")</f>
        <v>1</v>
      </c>
      <c r="Q20" s="5" t="str">
        <f ca="1">IFERROR(WINS_NO_MIRROR!Q20/TOTAL_MATCHUP!Q20,"-")</f>
        <v>-</v>
      </c>
      <c r="R20" s="5">
        <f ca="1">IFERROR(WINS_NO_MIRROR!R20/TOTAL_MATCHUP!R20,"-")</f>
        <v>0</v>
      </c>
      <c r="S20" s="5">
        <f ca="1">IFERROR(WINS_NO_MIRROR!S20/TOTAL_MATCHUP!S20,"-")</f>
        <v>1</v>
      </c>
      <c r="T20" s="5" t="str">
        <f ca="1">IFERROR(WINS_NO_MIRROR!T20/TOTAL_MATCHUP!T20,"-")</f>
        <v>-</v>
      </c>
      <c r="U20" s="5">
        <f ca="1">IFERROR(WINS_NO_MIRROR!U20/TOTAL_MATCHUP!U20,"-")</f>
        <v>0.66666666666666663</v>
      </c>
      <c r="V20" s="5" t="str">
        <f ca="1">IFERROR(WINS_NO_MIRROR!V20/TOTAL_MATCHUP!V20,"-")</f>
        <v>-</v>
      </c>
      <c r="W20" s="5" t="str">
        <f ca="1">IFERROR(WINS_NO_MIRROR!W20/TOTAL_MATCHUP!W20,"-")</f>
        <v>-</v>
      </c>
      <c r="X20" s="5" t="str">
        <f ca="1">IFERROR(WINS_NO_MIRROR!X20/TOTAL_MATCHUP!X20,"-")</f>
        <v>-</v>
      </c>
      <c r="Y20" s="5">
        <f ca="1">IFERROR(WINS_NO_MIRROR!Y20/TOTAL_MATCHUP!Y20,"-")</f>
        <v>0</v>
      </c>
      <c r="Z20" s="5">
        <f ca="1">IFERROR(WINS_NO_MIRROR!Z20/TOTAL_MATCHUP!Z20,"-")</f>
        <v>0</v>
      </c>
      <c r="AA20" s="5" t="str">
        <f ca="1">IFERROR(WINS_NO_MIRROR!AA20/TOTAL_MATCHUP!AA20,"-")</f>
        <v>-</v>
      </c>
      <c r="AB20" s="5" t="str">
        <f ca="1">IFERROR(WINS_NO_MIRROR!AB20/TOTAL_MATCHUP!AB20,"-")</f>
        <v>-</v>
      </c>
      <c r="AC20" s="5">
        <f ca="1">IFERROR(WINS_NO_MIRROR!AC20/TOTAL_MATCHUP!AC20,"-")</f>
        <v>1</v>
      </c>
      <c r="AD20" s="5" t="str">
        <f ca="1">IFERROR(WINS_NO_MIRROR!AD20/TOTAL_MATCHUP!AD20,"-")</f>
        <v>-</v>
      </c>
      <c r="AE20" s="5">
        <f ca="1">IFERROR(WINS_NO_MIRROR!AE20/TOTAL_MATCHUP!AE20,"-")</f>
        <v>0</v>
      </c>
      <c r="AF20" s="5" t="str">
        <f ca="1">IFERROR(WINS_NO_MIRROR!AF20/TOTAL_MATCHUP!AF20,"-")</f>
        <v>-</v>
      </c>
      <c r="AG20" s="5" t="str">
        <f ca="1">IFERROR(WINS_NO_MIRROR!AG20/TOTAL_MATCHUP!AG20,"-")</f>
        <v>-</v>
      </c>
      <c r="AH20" s="5" t="str">
        <f ca="1">IFERROR(WINS_NO_MIRROR!AH20/TOTAL_MATCHUP!AH20,"-")</f>
        <v>-</v>
      </c>
      <c r="AI20" s="5" t="str">
        <f ca="1">IFERROR(WINS_NO_MIRROR!AI20/TOTAL_MATCHUP!AI20,"-")</f>
        <v>-</v>
      </c>
      <c r="AJ20" s="5" t="str">
        <f ca="1">IFERROR(WINS_NO_MIRROR!AJ20/TOTAL_MATCHUP!AJ20,"-")</f>
        <v>-</v>
      </c>
      <c r="AK20" s="5" t="str">
        <f ca="1">IFERROR(WINS_NO_MIRROR!AK20/TOTAL_MATCHUP!AK20,"-")</f>
        <v>-</v>
      </c>
      <c r="AL20" s="5" t="str">
        <f ca="1">IFERROR(WINS_NO_MIRROR!AL20/TOTAL_MATCHUP!AL20,"-")</f>
        <v>-</v>
      </c>
      <c r="AM20" s="5">
        <f ca="1">IFERROR(WINS_NO_MIRROR!AM20/TOTAL_MATCHUP!AM20,"-")</f>
        <v>0</v>
      </c>
      <c r="AN20" s="5" t="str">
        <f ca="1">IFERROR(WINS_NO_MIRROR!AN20/TOTAL_MATCHUP!AN20,"-")</f>
        <v>-</v>
      </c>
      <c r="AO20" s="5">
        <f ca="1">IFERROR(WINS_NO_MIRROR!AO20/TOTAL_MATCHUP!AO20,"-")</f>
        <v>1</v>
      </c>
      <c r="AP20" s="5" t="str">
        <f ca="1">IFERROR(WINS_NO_MIRROR!AP20/TOTAL_MATCHUP!AP20,"-")</f>
        <v>-</v>
      </c>
      <c r="AQ20" s="5" t="str">
        <f ca="1">IFERROR(WINS_NO_MIRROR!AQ20/TOTAL_MATCHUP!AQ20,"-")</f>
        <v>-</v>
      </c>
      <c r="AR20" s="5">
        <f ca="1">IFERROR(WINS_NO_MIRROR!AR20/TOTAL_MATCHUP!AR20,"-")</f>
        <v>1</v>
      </c>
      <c r="AS20" s="5" t="str">
        <f ca="1">IFERROR(WINS_NO_MIRROR!AS20/TOTAL_MATCHUP!AS20,"-")</f>
        <v>-</v>
      </c>
      <c r="AT20" s="5" t="str">
        <f ca="1">IFERROR(WINS_NO_MIRROR!AT20/TOTAL_MATCHUP!AT20,"-")</f>
        <v>-</v>
      </c>
      <c r="AU20" s="5" t="str">
        <f ca="1">IFERROR(WINS_NO_MIRROR!AU20/TOTAL_MATCHUP!AU20,"-")</f>
        <v>-</v>
      </c>
      <c r="AV20" s="5" t="str">
        <f ca="1">IFERROR(WINS_NO_MIRROR!AV20/TOTAL_MATCHUP!AV20,"-")</f>
        <v>-</v>
      </c>
      <c r="AW20" s="5">
        <f ca="1">IFERROR(WINS_NO_MIRROR!AW20/TOTAL_MATCHUP!AW20,"-")</f>
        <v>1</v>
      </c>
      <c r="AX20" s="5" t="str">
        <f ca="1">IFERROR(WINS_NO_MIRROR!AX20/TOTAL_MATCHUP!AX20,"-")</f>
        <v>-</v>
      </c>
      <c r="AY20" s="5" t="str">
        <f ca="1">IFERROR(WINS_NO_MIRROR!AY20/TOTAL_MATCHUP!AY20,"-")</f>
        <v>-</v>
      </c>
      <c r="AZ20" s="5" t="str">
        <f ca="1">IFERROR(WINS_NO_MIRROR!AZ20/TOTAL_MATCHUP!AZ20,"-")</f>
        <v>-</v>
      </c>
      <c r="BA20" s="5" t="str">
        <f ca="1">IFERROR(WINS_NO_MIRROR!BA20/TOTAL_MATCHUP!BA20,"-")</f>
        <v>-</v>
      </c>
      <c r="BB20" s="5" t="str">
        <f ca="1">IFERROR(WINS_NO_MIRROR!BB20/TOTAL_MATCHUP!BB20,"-")</f>
        <v>-</v>
      </c>
      <c r="BC20" s="5">
        <f ca="1">IFERROR(WINS_NO_MIRROR!BC20/TOTAL_MATCHUP!BC20,"-")</f>
        <v>1</v>
      </c>
      <c r="BD20" s="5" t="str">
        <f ca="1">IFERROR(WINS_NO_MIRROR!BD20/TOTAL_MATCHUP!BD20,"-")</f>
        <v>-</v>
      </c>
      <c r="BE20" s="5" t="str">
        <f ca="1">IFERROR(WINS_NO_MIRROR!BE20/TOTAL_MATCHUP!BE20,"-")</f>
        <v>-</v>
      </c>
      <c r="BF20" s="5" t="str">
        <f ca="1">IFERROR(WINS_NO_MIRROR!BF20/TOTAL_MATCHUP!BF20,"-")</f>
        <v>-</v>
      </c>
    </row>
    <row r="21" spans="1:58" ht="55" customHeight="1" x14ac:dyDescent="0.3">
      <c r="A21" s="3" t="str">
        <f ca="1">MATCHUP!A21</f>
        <v>Izzet Terror</v>
      </c>
      <c r="B21" s="5">
        <f ca="1">IFERROR(WINS_NO_MIRROR!B21/TOTAL_MATCHUP!B21,"-")</f>
        <v>0.45833333333333331</v>
      </c>
      <c r="C21" s="5">
        <f ca="1">IFERROR(WINS_NO_MIRROR!C21/TOTAL_MATCHUP!C21,"-")</f>
        <v>0.5</v>
      </c>
      <c r="D21" s="5">
        <f ca="1">IFERROR(WINS_NO_MIRROR!D21/TOTAL_MATCHUP!D21,"-")</f>
        <v>0.75</v>
      </c>
      <c r="E21" s="5">
        <f ca="1">IFERROR(WINS_NO_MIRROR!E21/TOTAL_MATCHUP!E21,"-")</f>
        <v>0.72727272727272729</v>
      </c>
      <c r="F21" s="5">
        <f ca="1">IFERROR(WINS_NO_MIRROR!F21/TOTAL_MATCHUP!F21,"-")</f>
        <v>0.2</v>
      </c>
      <c r="G21" s="5">
        <f ca="1">IFERROR(WINS_NO_MIRROR!G21/TOTAL_MATCHUP!G21,"-")</f>
        <v>0.75</v>
      </c>
      <c r="H21" s="5">
        <f ca="1">IFERROR(WINS_NO_MIRROR!H21/TOTAL_MATCHUP!H21,"-")</f>
        <v>0.5</v>
      </c>
      <c r="I21" s="5">
        <f ca="1">IFERROR(WINS_NO_MIRROR!I21/TOTAL_MATCHUP!I21,"-")</f>
        <v>1</v>
      </c>
      <c r="J21" s="5">
        <f ca="1">IFERROR(WINS_NO_MIRROR!J21/TOTAL_MATCHUP!J21,"-")</f>
        <v>1</v>
      </c>
      <c r="K21" s="5">
        <f ca="1">IFERROR(WINS_NO_MIRROR!K21/TOTAL_MATCHUP!K21,"-")</f>
        <v>0</v>
      </c>
      <c r="L21" s="5">
        <f ca="1">IFERROR(WINS_NO_MIRROR!L21/TOTAL_MATCHUP!L21,"-")</f>
        <v>0.33333333333333331</v>
      </c>
      <c r="M21" s="5">
        <f ca="1">IFERROR(WINS_NO_MIRROR!M21/TOTAL_MATCHUP!M21,"-")</f>
        <v>1</v>
      </c>
      <c r="N21" s="5">
        <f ca="1">IFERROR(WINS_NO_MIRROR!N21/TOTAL_MATCHUP!N21,"-")</f>
        <v>1</v>
      </c>
      <c r="O21" s="5" t="str">
        <f ca="1">IFERROR(WINS_NO_MIRROR!O21/TOTAL_MATCHUP!O21,"-")</f>
        <v>-</v>
      </c>
      <c r="P21" s="5">
        <f ca="1">IFERROR(WINS_NO_MIRROR!P21/TOTAL_MATCHUP!P21,"-")</f>
        <v>0.66666666666666663</v>
      </c>
      <c r="Q21" s="5">
        <f ca="1">IFERROR(WINS_NO_MIRROR!Q21/TOTAL_MATCHUP!Q21,"-")</f>
        <v>0.5</v>
      </c>
      <c r="R21" s="5">
        <f ca="1">IFERROR(WINS_NO_MIRROR!R21/TOTAL_MATCHUP!R21,"-")</f>
        <v>0.5</v>
      </c>
      <c r="S21" s="5" t="str">
        <f ca="1">IFERROR(WINS_NO_MIRROR!S21/TOTAL_MATCHUP!S21,"-")</f>
        <v>-</v>
      </c>
      <c r="T21" s="5">
        <f ca="1">IFERROR(WINS_NO_MIRROR!T21/TOTAL_MATCHUP!T21,"-")</f>
        <v>0.33333333333333331</v>
      </c>
      <c r="U21" s="5" t="str">
        <f ca="1">IFERROR(WINS_NO_MIRROR!U21/TOTAL_MATCHUP!U21,"-")</f>
        <v>-</v>
      </c>
      <c r="V21" s="5" t="str">
        <f ca="1">IFERROR(WINS_NO_MIRROR!V21/TOTAL_MATCHUP!V21,"-")</f>
        <v>-</v>
      </c>
      <c r="W21" s="5">
        <f ca="1">IFERROR(WINS_NO_MIRROR!W21/TOTAL_MATCHUP!W21,"-")</f>
        <v>0</v>
      </c>
      <c r="X21" s="5" t="str">
        <f ca="1">IFERROR(WINS_NO_MIRROR!X21/TOTAL_MATCHUP!X21,"-")</f>
        <v>-</v>
      </c>
      <c r="Y21" s="5">
        <f ca="1">IFERROR(WINS_NO_MIRROR!Y21/TOTAL_MATCHUP!Y21,"-")</f>
        <v>0</v>
      </c>
      <c r="Z21" s="5">
        <f ca="1">IFERROR(WINS_NO_MIRROR!Z21/TOTAL_MATCHUP!Z21,"-")</f>
        <v>1</v>
      </c>
      <c r="AA21" s="5">
        <f ca="1">IFERROR(WINS_NO_MIRROR!AA21/TOTAL_MATCHUP!AA21,"-")</f>
        <v>0</v>
      </c>
      <c r="AB21" s="5" t="str">
        <f ca="1">IFERROR(WINS_NO_MIRROR!AB21/TOTAL_MATCHUP!AB21,"-")</f>
        <v>-</v>
      </c>
      <c r="AC21" s="5" t="str">
        <f ca="1">IFERROR(WINS_NO_MIRROR!AC21/TOTAL_MATCHUP!AC21,"-")</f>
        <v>-</v>
      </c>
      <c r="AD21" s="5">
        <f ca="1">IFERROR(WINS_NO_MIRROR!AD21/TOTAL_MATCHUP!AD21,"-")</f>
        <v>0</v>
      </c>
      <c r="AE21" s="5" t="str">
        <f ca="1">IFERROR(WINS_NO_MIRROR!AE21/TOTAL_MATCHUP!AE21,"-")</f>
        <v>-</v>
      </c>
      <c r="AF21" s="5">
        <f ca="1">IFERROR(WINS_NO_MIRROR!AF21/TOTAL_MATCHUP!AF21,"-")</f>
        <v>0</v>
      </c>
      <c r="AG21" s="5">
        <f ca="1">IFERROR(WINS_NO_MIRROR!AG21/TOTAL_MATCHUP!AG21,"-")</f>
        <v>1</v>
      </c>
      <c r="AH21" s="5" t="str">
        <f ca="1">IFERROR(WINS_NO_MIRROR!AH21/TOTAL_MATCHUP!AH21,"-")</f>
        <v>-</v>
      </c>
      <c r="AI21" s="5" t="str">
        <f ca="1">IFERROR(WINS_NO_MIRROR!AI21/TOTAL_MATCHUP!AI21,"-")</f>
        <v>-</v>
      </c>
      <c r="AJ21" s="5" t="str">
        <f ca="1">IFERROR(WINS_NO_MIRROR!AJ21/TOTAL_MATCHUP!AJ21,"-")</f>
        <v>-</v>
      </c>
      <c r="AK21" s="5" t="str">
        <f ca="1">IFERROR(WINS_NO_MIRROR!AK21/TOTAL_MATCHUP!AK21,"-")</f>
        <v>-</v>
      </c>
      <c r="AL21" s="5">
        <f ca="1">IFERROR(WINS_NO_MIRROR!AL21/TOTAL_MATCHUP!AL21,"-")</f>
        <v>0.5</v>
      </c>
      <c r="AM21" s="5" t="str">
        <f ca="1">IFERROR(WINS_NO_MIRROR!AM21/TOTAL_MATCHUP!AM21,"-")</f>
        <v>-</v>
      </c>
      <c r="AN21" s="5" t="str">
        <f ca="1">IFERROR(WINS_NO_MIRROR!AN21/TOTAL_MATCHUP!AN21,"-")</f>
        <v>-</v>
      </c>
      <c r="AO21" s="5">
        <f ca="1">IFERROR(WINS_NO_MIRROR!AO21/TOTAL_MATCHUP!AO21,"-")</f>
        <v>1</v>
      </c>
      <c r="AP21" s="5" t="str">
        <f ca="1">IFERROR(WINS_NO_MIRROR!AP21/TOTAL_MATCHUP!AP21,"-")</f>
        <v>-</v>
      </c>
      <c r="AQ21" s="5" t="str">
        <f ca="1">IFERROR(WINS_NO_MIRROR!AQ21/TOTAL_MATCHUP!AQ21,"-")</f>
        <v>-</v>
      </c>
      <c r="AR21" s="5">
        <f ca="1">IFERROR(WINS_NO_MIRROR!AR21/TOTAL_MATCHUP!AR21,"-")</f>
        <v>0</v>
      </c>
      <c r="AS21" s="5">
        <f ca="1">IFERROR(WINS_NO_MIRROR!AS21/TOTAL_MATCHUP!AS21,"-")</f>
        <v>1</v>
      </c>
      <c r="AT21" s="5" t="str">
        <f ca="1">IFERROR(WINS_NO_MIRROR!AT21/TOTAL_MATCHUP!AT21,"-")</f>
        <v>-</v>
      </c>
      <c r="AU21" s="5" t="str">
        <f ca="1">IFERROR(WINS_NO_MIRROR!AU21/TOTAL_MATCHUP!AU21,"-")</f>
        <v>-</v>
      </c>
      <c r="AV21" s="5" t="str">
        <f ca="1">IFERROR(WINS_NO_MIRROR!AV21/TOTAL_MATCHUP!AV21,"-")</f>
        <v>-</v>
      </c>
      <c r="AW21" s="5" t="str">
        <f ca="1">IFERROR(WINS_NO_MIRROR!AW21/TOTAL_MATCHUP!AW21,"-")</f>
        <v>-</v>
      </c>
      <c r="AX21" s="5" t="str">
        <f ca="1">IFERROR(WINS_NO_MIRROR!AX21/TOTAL_MATCHUP!AX21,"-")</f>
        <v>-</v>
      </c>
      <c r="AY21" s="5" t="str">
        <f ca="1">IFERROR(WINS_NO_MIRROR!AY21/TOTAL_MATCHUP!AY21,"-")</f>
        <v>-</v>
      </c>
      <c r="AZ21" s="5" t="str">
        <f ca="1">IFERROR(WINS_NO_MIRROR!AZ21/TOTAL_MATCHUP!AZ21,"-")</f>
        <v>-</v>
      </c>
      <c r="BA21" s="5" t="str">
        <f ca="1">IFERROR(WINS_NO_MIRROR!BA21/TOTAL_MATCHUP!BA21,"-")</f>
        <v>-</v>
      </c>
      <c r="BB21" s="5" t="str">
        <f ca="1">IFERROR(WINS_NO_MIRROR!BB21/TOTAL_MATCHUP!BB21,"-")</f>
        <v>-</v>
      </c>
      <c r="BC21" s="5" t="str">
        <f ca="1">IFERROR(WINS_NO_MIRROR!BC21/TOTAL_MATCHUP!BC21,"-")</f>
        <v>-</v>
      </c>
      <c r="BD21" s="5" t="str">
        <f ca="1">IFERROR(WINS_NO_MIRROR!BD21/TOTAL_MATCHUP!BD21,"-")</f>
        <v>-</v>
      </c>
      <c r="BE21" s="5" t="str">
        <f ca="1">IFERROR(WINS_NO_MIRROR!BE21/TOTAL_MATCHUP!BE21,"-")</f>
        <v>-</v>
      </c>
      <c r="BF21" s="5" t="str">
        <f ca="1">IFERROR(WINS_NO_MIRROR!BF21/TOTAL_MATCHUP!BF21,"-")</f>
        <v>-</v>
      </c>
    </row>
    <row r="22" spans="1:58" ht="55" customHeight="1" x14ac:dyDescent="0.3">
      <c r="A22" s="3" t="str">
        <f ca="1">MATCHUP!A22</f>
        <v>Boros Synth</v>
      </c>
      <c r="B22" s="5">
        <f ca="1">IFERROR(WINS_NO_MIRROR!B22/TOTAL_MATCHUP!B22,"-")</f>
        <v>0.46153846153846156</v>
      </c>
      <c r="C22" s="5">
        <f ca="1">IFERROR(WINS_NO_MIRROR!C22/TOTAL_MATCHUP!C22,"-")</f>
        <v>0.5714285714285714</v>
      </c>
      <c r="D22" s="5">
        <f ca="1">IFERROR(WINS_NO_MIRROR!D22/TOTAL_MATCHUP!D22,"-")</f>
        <v>0</v>
      </c>
      <c r="E22" s="5">
        <f ca="1">IFERROR(WINS_NO_MIRROR!E22/TOTAL_MATCHUP!E22,"-")</f>
        <v>0.83333333333333337</v>
      </c>
      <c r="F22" s="5">
        <f ca="1">IFERROR(WINS_NO_MIRROR!F22/TOTAL_MATCHUP!F22,"-")</f>
        <v>0.33333333333333331</v>
      </c>
      <c r="G22" s="5">
        <f ca="1">IFERROR(WINS_NO_MIRROR!G22/TOTAL_MATCHUP!G22,"-")</f>
        <v>0.66666666666666663</v>
      </c>
      <c r="H22" s="5">
        <f ca="1">IFERROR(WINS_NO_MIRROR!H22/TOTAL_MATCHUP!H22,"-")</f>
        <v>0.4</v>
      </c>
      <c r="I22" s="5">
        <f ca="1">IFERROR(WINS_NO_MIRROR!I22/TOTAL_MATCHUP!I22,"-")</f>
        <v>1</v>
      </c>
      <c r="J22" s="5">
        <f ca="1">IFERROR(WINS_NO_MIRROR!J22/TOTAL_MATCHUP!J22,"-")</f>
        <v>0.66666666666666663</v>
      </c>
      <c r="K22" s="5">
        <f ca="1">IFERROR(WINS_NO_MIRROR!K22/TOTAL_MATCHUP!K22,"-")</f>
        <v>0.75</v>
      </c>
      <c r="L22" s="5">
        <f ca="1">IFERROR(WINS_NO_MIRROR!L22/TOTAL_MATCHUP!L22,"-")</f>
        <v>0.2</v>
      </c>
      <c r="M22" s="5">
        <f ca="1">IFERROR(WINS_NO_MIRROR!M22/TOTAL_MATCHUP!M22,"-")</f>
        <v>0</v>
      </c>
      <c r="N22" s="5">
        <f ca="1">IFERROR(WINS_NO_MIRROR!N22/TOTAL_MATCHUP!N22,"-")</f>
        <v>0.5</v>
      </c>
      <c r="O22" s="5">
        <f ca="1">IFERROR(WINS_NO_MIRROR!O22/TOTAL_MATCHUP!O22,"-")</f>
        <v>0.66666666666666663</v>
      </c>
      <c r="P22" s="5">
        <f ca="1">IFERROR(WINS_NO_MIRROR!P22/TOTAL_MATCHUP!P22,"-")</f>
        <v>0</v>
      </c>
      <c r="Q22" s="5">
        <f ca="1">IFERROR(WINS_NO_MIRROR!Q22/TOTAL_MATCHUP!Q22,"-")</f>
        <v>1</v>
      </c>
      <c r="R22" s="5">
        <f ca="1">IFERROR(WINS_NO_MIRROR!R22/TOTAL_MATCHUP!R22,"-")</f>
        <v>0</v>
      </c>
      <c r="S22" s="5" t="str">
        <f ca="1">IFERROR(WINS_NO_MIRROR!S22/TOTAL_MATCHUP!S22,"-")</f>
        <v>-</v>
      </c>
      <c r="T22" s="5" t="str">
        <f ca="1">IFERROR(WINS_NO_MIRROR!T22/TOTAL_MATCHUP!T22,"-")</f>
        <v>-</v>
      </c>
      <c r="U22" s="5" t="str">
        <f ca="1">IFERROR(WINS_NO_MIRROR!U22/TOTAL_MATCHUP!U22,"-")</f>
        <v>-</v>
      </c>
      <c r="V22" s="5" t="str">
        <f ca="1">IFERROR(WINS_NO_MIRROR!V22/TOTAL_MATCHUP!V22,"-")</f>
        <v>-</v>
      </c>
      <c r="W22" s="5">
        <f ca="1">IFERROR(WINS_NO_MIRROR!W22/TOTAL_MATCHUP!W22,"-")</f>
        <v>0.5</v>
      </c>
      <c r="X22" s="5" t="str">
        <f ca="1">IFERROR(WINS_NO_MIRROR!X22/TOTAL_MATCHUP!X22,"-")</f>
        <v>-</v>
      </c>
      <c r="Y22" s="5" t="str">
        <f ca="1">IFERROR(WINS_NO_MIRROR!Y22/TOTAL_MATCHUP!Y22,"-")</f>
        <v>-</v>
      </c>
      <c r="Z22" s="5">
        <f ca="1">IFERROR(WINS_NO_MIRROR!Z22/TOTAL_MATCHUP!Z22,"-")</f>
        <v>0</v>
      </c>
      <c r="AA22" s="5">
        <f ca="1">IFERROR(WINS_NO_MIRROR!AA22/TOTAL_MATCHUP!AA22,"-")</f>
        <v>1</v>
      </c>
      <c r="AB22" s="5">
        <f ca="1">IFERROR(WINS_NO_MIRROR!AB22/TOTAL_MATCHUP!AB22,"-")</f>
        <v>0</v>
      </c>
      <c r="AC22" s="5" t="str">
        <f ca="1">IFERROR(WINS_NO_MIRROR!AC22/TOTAL_MATCHUP!AC22,"-")</f>
        <v>-</v>
      </c>
      <c r="AD22" s="5" t="str">
        <f ca="1">IFERROR(WINS_NO_MIRROR!AD22/TOTAL_MATCHUP!AD22,"-")</f>
        <v>-</v>
      </c>
      <c r="AE22" s="5" t="str">
        <f ca="1">IFERROR(WINS_NO_MIRROR!AE22/TOTAL_MATCHUP!AE22,"-")</f>
        <v>-</v>
      </c>
      <c r="AF22" s="5" t="str">
        <f ca="1">IFERROR(WINS_NO_MIRROR!AF22/TOTAL_MATCHUP!AF22,"-")</f>
        <v>-</v>
      </c>
      <c r="AG22" s="5">
        <f ca="1">IFERROR(WINS_NO_MIRROR!AG22/TOTAL_MATCHUP!AG22,"-")</f>
        <v>1</v>
      </c>
      <c r="AH22" s="5">
        <f ca="1">IFERROR(WINS_NO_MIRROR!AH22/TOTAL_MATCHUP!AH22,"-")</f>
        <v>0</v>
      </c>
      <c r="AI22" s="5" t="str">
        <f ca="1">IFERROR(WINS_NO_MIRROR!AI22/TOTAL_MATCHUP!AI22,"-")</f>
        <v>-</v>
      </c>
      <c r="AJ22" s="5" t="str">
        <f ca="1">IFERROR(WINS_NO_MIRROR!AJ22/TOTAL_MATCHUP!AJ22,"-")</f>
        <v>-</v>
      </c>
      <c r="AK22" s="5" t="str">
        <f ca="1">IFERROR(WINS_NO_MIRROR!AK22/TOTAL_MATCHUP!AK22,"-")</f>
        <v>-</v>
      </c>
      <c r="AL22" s="5">
        <f ca="1">IFERROR(WINS_NO_MIRROR!AL22/TOTAL_MATCHUP!AL22,"-")</f>
        <v>0</v>
      </c>
      <c r="AM22" s="5" t="str">
        <f ca="1">IFERROR(WINS_NO_MIRROR!AM22/TOTAL_MATCHUP!AM22,"-")</f>
        <v>-</v>
      </c>
      <c r="AN22" s="5" t="str">
        <f ca="1">IFERROR(WINS_NO_MIRROR!AN22/TOTAL_MATCHUP!AN22,"-")</f>
        <v>-</v>
      </c>
      <c r="AO22" s="5" t="str">
        <f ca="1">IFERROR(WINS_NO_MIRROR!AO22/TOTAL_MATCHUP!AO22,"-")</f>
        <v>-</v>
      </c>
      <c r="AP22" s="5" t="str">
        <f ca="1">IFERROR(WINS_NO_MIRROR!AP22/TOTAL_MATCHUP!AP22,"-")</f>
        <v>-</v>
      </c>
      <c r="AQ22" s="5">
        <f ca="1">IFERROR(WINS_NO_MIRROR!AQ22/TOTAL_MATCHUP!AQ22,"-")</f>
        <v>0</v>
      </c>
      <c r="AR22" s="5" t="str">
        <f ca="1">IFERROR(WINS_NO_MIRROR!AR22/TOTAL_MATCHUP!AR22,"-")</f>
        <v>-</v>
      </c>
      <c r="AS22" s="5" t="str">
        <f ca="1">IFERROR(WINS_NO_MIRROR!AS22/TOTAL_MATCHUP!AS22,"-")</f>
        <v>-</v>
      </c>
      <c r="AT22" s="5" t="str">
        <f ca="1">IFERROR(WINS_NO_MIRROR!AT22/TOTAL_MATCHUP!AT22,"-")</f>
        <v>-</v>
      </c>
      <c r="AU22" s="5" t="str">
        <f ca="1">IFERROR(WINS_NO_MIRROR!AU22/TOTAL_MATCHUP!AU22,"-")</f>
        <v>-</v>
      </c>
      <c r="AV22" s="5" t="str">
        <f ca="1">IFERROR(WINS_NO_MIRROR!AV22/TOTAL_MATCHUP!AV22,"-")</f>
        <v>-</v>
      </c>
      <c r="AW22" s="5" t="str">
        <f ca="1">IFERROR(WINS_NO_MIRROR!AW22/TOTAL_MATCHUP!AW22,"-")</f>
        <v>-</v>
      </c>
      <c r="AX22" s="5" t="str">
        <f ca="1">IFERROR(WINS_NO_MIRROR!AX22/TOTAL_MATCHUP!AX22,"-")</f>
        <v>-</v>
      </c>
      <c r="AY22" s="5" t="str">
        <f ca="1">IFERROR(WINS_NO_MIRROR!AY22/TOTAL_MATCHUP!AY22,"-")</f>
        <v>-</v>
      </c>
      <c r="AZ22" s="5" t="str">
        <f ca="1">IFERROR(WINS_NO_MIRROR!AZ22/TOTAL_MATCHUP!AZ22,"-")</f>
        <v>-</v>
      </c>
      <c r="BA22" s="5" t="str">
        <f ca="1">IFERROR(WINS_NO_MIRROR!BA22/TOTAL_MATCHUP!BA22,"-")</f>
        <v>-</v>
      </c>
      <c r="BB22" s="5" t="str">
        <f ca="1">IFERROR(WINS_NO_MIRROR!BB22/TOTAL_MATCHUP!BB22,"-")</f>
        <v>-</v>
      </c>
      <c r="BC22" s="5" t="str">
        <f ca="1">IFERROR(WINS_NO_MIRROR!BC22/TOTAL_MATCHUP!BC22,"-")</f>
        <v>-</v>
      </c>
      <c r="BD22" s="5" t="str">
        <f ca="1">IFERROR(WINS_NO_MIRROR!BD22/TOTAL_MATCHUP!BD22,"-")</f>
        <v>-</v>
      </c>
      <c r="BE22" s="5" t="str">
        <f ca="1">IFERROR(WINS_NO_MIRROR!BE22/TOTAL_MATCHUP!BE22,"-")</f>
        <v>-</v>
      </c>
      <c r="BF22" s="5" t="str">
        <f ca="1">IFERROR(WINS_NO_MIRROR!BF22/TOTAL_MATCHUP!BF22,"-")</f>
        <v>-</v>
      </c>
    </row>
    <row r="23" spans="1:58" ht="55" customHeight="1" x14ac:dyDescent="0.3">
      <c r="A23" s="3" t="str">
        <f ca="1">MATCHUP!A23</f>
        <v>Bogles</v>
      </c>
      <c r="B23" s="5">
        <f ca="1">IFERROR(WINS_NO_MIRROR!B23/TOTAL_MATCHUP!B23,"-")</f>
        <v>0.54545454545454541</v>
      </c>
      <c r="C23" s="5">
        <f ca="1">IFERROR(WINS_NO_MIRROR!C23/TOTAL_MATCHUP!C23,"-")</f>
        <v>0.6</v>
      </c>
      <c r="D23" s="5">
        <f ca="1">IFERROR(WINS_NO_MIRROR!D23/TOTAL_MATCHUP!D23,"-")</f>
        <v>0.4</v>
      </c>
      <c r="E23" s="5">
        <f ca="1">IFERROR(WINS_NO_MIRROR!E23/TOTAL_MATCHUP!E23,"-")</f>
        <v>0</v>
      </c>
      <c r="F23" s="5">
        <f ca="1">IFERROR(WINS_NO_MIRROR!F23/TOTAL_MATCHUP!F23,"-")</f>
        <v>0.83333333333333337</v>
      </c>
      <c r="G23" s="5">
        <f ca="1">IFERROR(WINS_NO_MIRROR!G23/TOTAL_MATCHUP!G23,"-")</f>
        <v>0.5</v>
      </c>
      <c r="H23" s="5">
        <f ca="1">IFERROR(WINS_NO_MIRROR!H23/TOTAL_MATCHUP!H23,"-")</f>
        <v>0</v>
      </c>
      <c r="I23" s="5">
        <f ca="1">IFERROR(WINS_NO_MIRROR!I23/TOTAL_MATCHUP!I23,"-")</f>
        <v>0.25</v>
      </c>
      <c r="J23" s="5">
        <f ca="1">IFERROR(WINS_NO_MIRROR!J23/TOTAL_MATCHUP!J23,"-")</f>
        <v>0</v>
      </c>
      <c r="K23" s="5">
        <f ca="1">IFERROR(WINS_NO_MIRROR!K23/TOTAL_MATCHUP!K23,"-")</f>
        <v>1</v>
      </c>
      <c r="L23" s="5" t="str">
        <f ca="1">IFERROR(WINS_NO_MIRROR!L23/TOTAL_MATCHUP!L23,"-")</f>
        <v>-</v>
      </c>
      <c r="M23" s="5" t="str">
        <f ca="1">IFERROR(WINS_NO_MIRROR!M23/TOTAL_MATCHUP!M23,"-")</f>
        <v>-</v>
      </c>
      <c r="N23" s="5">
        <f ca="1">IFERROR(WINS_NO_MIRROR!N23/TOTAL_MATCHUP!N23,"-")</f>
        <v>0</v>
      </c>
      <c r="O23" s="5" t="str">
        <f ca="1">IFERROR(WINS_NO_MIRROR!O23/TOTAL_MATCHUP!O23,"-")</f>
        <v>-</v>
      </c>
      <c r="P23" s="5">
        <f ca="1">IFERROR(WINS_NO_MIRROR!P23/TOTAL_MATCHUP!P23,"-")</f>
        <v>0</v>
      </c>
      <c r="Q23" s="5">
        <f ca="1">IFERROR(WINS_NO_MIRROR!Q23/TOTAL_MATCHUP!Q23,"-")</f>
        <v>0</v>
      </c>
      <c r="R23" s="5">
        <f ca="1">IFERROR(WINS_NO_MIRROR!R23/TOTAL_MATCHUP!R23,"-")</f>
        <v>0.5</v>
      </c>
      <c r="S23" s="5">
        <f ca="1">IFERROR(WINS_NO_MIRROR!S23/TOTAL_MATCHUP!S23,"-")</f>
        <v>0.5</v>
      </c>
      <c r="T23" s="5" t="str">
        <f ca="1">IFERROR(WINS_NO_MIRROR!T23/TOTAL_MATCHUP!T23,"-")</f>
        <v>-</v>
      </c>
      <c r="U23" s="5">
        <f ca="1">IFERROR(WINS_NO_MIRROR!U23/TOTAL_MATCHUP!U23,"-")</f>
        <v>1</v>
      </c>
      <c r="V23" s="5">
        <f ca="1">IFERROR(WINS_NO_MIRROR!V23/TOTAL_MATCHUP!V23,"-")</f>
        <v>0.5</v>
      </c>
      <c r="W23" s="5" t="str">
        <f ca="1">IFERROR(WINS_NO_MIRROR!W23/TOTAL_MATCHUP!W23,"-")</f>
        <v>-</v>
      </c>
      <c r="X23" s="5">
        <f ca="1">IFERROR(WINS_NO_MIRROR!X23/TOTAL_MATCHUP!X23,"-")</f>
        <v>0</v>
      </c>
      <c r="Y23" s="5">
        <f ca="1">IFERROR(WINS_NO_MIRROR!Y23/TOTAL_MATCHUP!Y23,"-")</f>
        <v>0.5</v>
      </c>
      <c r="Z23" s="5" t="str">
        <f ca="1">IFERROR(WINS_NO_MIRROR!Z23/TOTAL_MATCHUP!Z23,"-")</f>
        <v>-</v>
      </c>
      <c r="AA23" s="5" t="str">
        <f ca="1">IFERROR(WINS_NO_MIRROR!AA23/TOTAL_MATCHUP!AA23,"-")</f>
        <v>-</v>
      </c>
      <c r="AB23" s="5">
        <f ca="1">IFERROR(WINS_NO_MIRROR!AB23/TOTAL_MATCHUP!AB23,"-")</f>
        <v>0.5</v>
      </c>
      <c r="AC23" s="5">
        <f ca="1">IFERROR(WINS_NO_MIRROR!AC23/TOTAL_MATCHUP!AC23,"-")</f>
        <v>1</v>
      </c>
      <c r="AD23" s="5" t="str">
        <f ca="1">IFERROR(WINS_NO_MIRROR!AD23/TOTAL_MATCHUP!AD23,"-")</f>
        <v>-</v>
      </c>
      <c r="AE23" s="5" t="str">
        <f ca="1">IFERROR(WINS_NO_MIRROR!AE23/TOTAL_MATCHUP!AE23,"-")</f>
        <v>-</v>
      </c>
      <c r="AF23" s="5" t="str">
        <f ca="1">IFERROR(WINS_NO_MIRROR!AF23/TOTAL_MATCHUP!AF23,"-")</f>
        <v>-</v>
      </c>
      <c r="AG23" s="5">
        <f ca="1">IFERROR(WINS_NO_MIRROR!AG23/TOTAL_MATCHUP!AG23,"-")</f>
        <v>0</v>
      </c>
      <c r="AH23" s="5">
        <f ca="1">IFERROR(WINS_NO_MIRROR!AH23/TOTAL_MATCHUP!AH23,"-")</f>
        <v>0</v>
      </c>
      <c r="AI23" s="5" t="str">
        <f ca="1">IFERROR(WINS_NO_MIRROR!AI23/TOTAL_MATCHUP!AI23,"-")</f>
        <v>-</v>
      </c>
      <c r="AJ23" s="5" t="str">
        <f ca="1">IFERROR(WINS_NO_MIRROR!AJ23/TOTAL_MATCHUP!AJ23,"-")</f>
        <v>-</v>
      </c>
      <c r="AK23" s="5" t="str">
        <f ca="1">IFERROR(WINS_NO_MIRROR!AK23/TOTAL_MATCHUP!AK23,"-")</f>
        <v>-</v>
      </c>
      <c r="AL23" s="5">
        <f ca="1">IFERROR(WINS_NO_MIRROR!AL23/TOTAL_MATCHUP!AL23,"-")</f>
        <v>0</v>
      </c>
      <c r="AM23" s="5" t="str">
        <f ca="1">IFERROR(WINS_NO_MIRROR!AM23/TOTAL_MATCHUP!AM23,"-")</f>
        <v>-</v>
      </c>
      <c r="AN23" s="5">
        <f ca="1">IFERROR(WINS_NO_MIRROR!AN23/TOTAL_MATCHUP!AN23,"-")</f>
        <v>1</v>
      </c>
      <c r="AO23" s="5" t="str">
        <f ca="1">IFERROR(WINS_NO_MIRROR!AO23/TOTAL_MATCHUP!AO23,"-")</f>
        <v>-</v>
      </c>
      <c r="AP23" s="5" t="str">
        <f ca="1">IFERROR(WINS_NO_MIRROR!AP23/TOTAL_MATCHUP!AP23,"-")</f>
        <v>-</v>
      </c>
      <c r="AQ23" s="5" t="str">
        <f ca="1">IFERROR(WINS_NO_MIRROR!AQ23/TOTAL_MATCHUP!AQ23,"-")</f>
        <v>-</v>
      </c>
      <c r="AR23" s="5" t="str">
        <f ca="1">IFERROR(WINS_NO_MIRROR!AR23/TOTAL_MATCHUP!AR23,"-")</f>
        <v>-</v>
      </c>
      <c r="AS23" s="5" t="str">
        <f ca="1">IFERROR(WINS_NO_MIRROR!AS23/TOTAL_MATCHUP!AS23,"-")</f>
        <v>-</v>
      </c>
      <c r="AT23" s="5" t="str">
        <f ca="1">IFERROR(WINS_NO_MIRROR!AT23/TOTAL_MATCHUP!AT23,"-")</f>
        <v>-</v>
      </c>
      <c r="AU23" s="5" t="str">
        <f ca="1">IFERROR(WINS_NO_MIRROR!AU23/TOTAL_MATCHUP!AU23,"-")</f>
        <v>-</v>
      </c>
      <c r="AV23" s="5" t="str">
        <f ca="1">IFERROR(WINS_NO_MIRROR!AV23/TOTAL_MATCHUP!AV23,"-")</f>
        <v>-</v>
      </c>
      <c r="AW23" s="5" t="str">
        <f ca="1">IFERROR(WINS_NO_MIRROR!AW23/TOTAL_MATCHUP!AW23,"-")</f>
        <v>-</v>
      </c>
      <c r="AX23" s="5" t="str">
        <f ca="1">IFERROR(WINS_NO_MIRROR!AX23/TOTAL_MATCHUP!AX23,"-")</f>
        <v>-</v>
      </c>
      <c r="AY23" s="5" t="str">
        <f ca="1">IFERROR(WINS_NO_MIRROR!AY23/TOTAL_MATCHUP!AY23,"-")</f>
        <v>-</v>
      </c>
      <c r="AZ23" s="5" t="str">
        <f ca="1">IFERROR(WINS_NO_MIRROR!AZ23/TOTAL_MATCHUP!AZ23,"-")</f>
        <v>-</v>
      </c>
      <c r="BA23" s="5">
        <f ca="1">IFERROR(WINS_NO_MIRROR!BA23/TOTAL_MATCHUP!BA23,"-")</f>
        <v>1</v>
      </c>
      <c r="BB23" s="5" t="str">
        <f ca="1">IFERROR(WINS_NO_MIRROR!BB23/TOTAL_MATCHUP!BB23,"-")</f>
        <v>-</v>
      </c>
      <c r="BC23" s="5" t="str">
        <f ca="1">IFERROR(WINS_NO_MIRROR!BC23/TOTAL_MATCHUP!BC23,"-")</f>
        <v>-</v>
      </c>
      <c r="BD23" s="5" t="str">
        <f ca="1">IFERROR(WINS_NO_MIRROR!BD23/TOTAL_MATCHUP!BD23,"-")</f>
        <v>-</v>
      </c>
      <c r="BE23" s="5" t="str">
        <f ca="1">IFERROR(WINS_NO_MIRROR!BE23/TOTAL_MATCHUP!BE23,"-")</f>
        <v>-</v>
      </c>
      <c r="BF23" s="5" t="str">
        <f ca="1">IFERROR(WINS_NO_MIRROR!BF23/TOTAL_MATCHUP!BF23,"-")</f>
        <v>-</v>
      </c>
    </row>
    <row r="24" spans="1:58" ht="55" customHeight="1" x14ac:dyDescent="0.3">
      <c r="A24" s="3" t="str">
        <f ca="1">MATCHUP!A24</f>
        <v>Walls</v>
      </c>
      <c r="B24" s="5">
        <f ca="1">IFERROR(WINS_NO_MIRROR!B24/TOTAL_MATCHUP!B24,"-")</f>
        <v>0.25</v>
      </c>
      <c r="C24" s="5">
        <f ca="1">IFERROR(WINS_NO_MIRROR!C24/TOTAL_MATCHUP!C24,"-")</f>
        <v>0.33333333333333331</v>
      </c>
      <c r="D24" s="5">
        <f ca="1">IFERROR(WINS_NO_MIRROR!D24/TOTAL_MATCHUP!D24,"-")</f>
        <v>0.66666666666666663</v>
      </c>
      <c r="E24" s="5">
        <f ca="1">IFERROR(WINS_NO_MIRROR!E24/TOTAL_MATCHUP!E24,"-")</f>
        <v>0.55555555555555558</v>
      </c>
      <c r="F24" s="5">
        <f ca="1">IFERROR(WINS_NO_MIRROR!F24/TOTAL_MATCHUP!F24,"-")</f>
        <v>0.16666666666666666</v>
      </c>
      <c r="G24" s="5">
        <f ca="1">IFERROR(WINS_NO_MIRROR!G24/TOTAL_MATCHUP!G24,"-")</f>
        <v>0.66666666666666663</v>
      </c>
      <c r="H24" s="5">
        <f ca="1">IFERROR(WINS_NO_MIRROR!H24/TOTAL_MATCHUP!H24,"-")</f>
        <v>0.5</v>
      </c>
      <c r="I24" s="5">
        <f ca="1">IFERROR(WINS_NO_MIRROR!I24/TOTAL_MATCHUP!I24,"-")</f>
        <v>0.33333333333333331</v>
      </c>
      <c r="J24" s="5">
        <f ca="1">IFERROR(WINS_NO_MIRROR!J24/TOTAL_MATCHUP!J24,"-")</f>
        <v>0.33333333333333331</v>
      </c>
      <c r="K24" s="5">
        <f ca="1">IFERROR(WINS_NO_MIRROR!K24/TOTAL_MATCHUP!K24,"-")</f>
        <v>1</v>
      </c>
      <c r="L24" s="5" t="str">
        <f ca="1">IFERROR(WINS_NO_MIRROR!L24/TOTAL_MATCHUP!L24,"-")</f>
        <v>-</v>
      </c>
      <c r="M24" s="5">
        <f ca="1">IFERROR(WINS_NO_MIRROR!M24/TOTAL_MATCHUP!M24,"-")</f>
        <v>0.66666666666666663</v>
      </c>
      <c r="N24" s="5">
        <f ca="1">IFERROR(WINS_NO_MIRROR!N24/TOTAL_MATCHUP!N24,"-")</f>
        <v>1</v>
      </c>
      <c r="O24" s="5">
        <f ca="1">IFERROR(WINS_NO_MIRROR!O24/TOTAL_MATCHUP!O24,"-")</f>
        <v>0</v>
      </c>
      <c r="P24" s="5" t="str">
        <f ca="1">IFERROR(WINS_NO_MIRROR!P24/TOTAL_MATCHUP!P24,"-")</f>
        <v>-</v>
      </c>
      <c r="Q24" s="5">
        <f ca="1">IFERROR(WINS_NO_MIRROR!Q24/TOTAL_MATCHUP!Q24,"-")</f>
        <v>0</v>
      </c>
      <c r="R24" s="5">
        <f ca="1">IFERROR(WINS_NO_MIRROR!R24/TOTAL_MATCHUP!R24,"-")</f>
        <v>1</v>
      </c>
      <c r="S24" s="5">
        <f ca="1">IFERROR(WINS_NO_MIRROR!S24/TOTAL_MATCHUP!S24,"-")</f>
        <v>1</v>
      </c>
      <c r="T24" s="5" t="str">
        <f ca="1">IFERROR(WINS_NO_MIRROR!T24/TOTAL_MATCHUP!T24,"-")</f>
        <v>-</v>
      </c>
      <c r="U24" s="5" t="str">
        <f ca="1">IFERROR(WINS_NO_MIRROR!U24/TOTAL_MATCHUP!U24,"-")</f>
        <v>-</v>
      </c>
      <c r="V24" s="5" t="str">
        <f ca="1">IFERROR(WINS_NO_MIRROR!V24/TOTAL_MATCHUP!V24,"-")</f>
        <v>-</v>
      </c>
      <c r="W24" s="5">
        <f ca="1">IFERROR(WINS_NO_MIRROR!W24/TOTAL_MATCHUP!W24,"-")</f>
        <v>1</v>
      </c>
      <c r="X24" s="5" t="str">
        <f ca="1">IFERROR(WINS_NO_MIRROR!X24/TOTAL_MATCHUP!X24,"-")</f>
        <v>-</v>
      </c>
      <c r="Y24" s="5" t="str">
        <f ca="1">IFERROR(WINS_NO_MIRROR!Y24/TOTAL_MATCHUP!Y24,"-")</f>
        <v>-</v>
      </c>
      <c r="Z24" s="5" t="str">
        <f ca="1">IFERROR(WINS_NO_MIRROR!Z24/TOTAL_MATCHUP!Z24,"-")</f>
        <v>-</v>
      </c>
      <c r="AA24" s="5" t="str">
        <f ca="1">IFERROR(WINS_NO_MIRROR!AA24/TOTAL_MATCHUP!AA24,"-")</f>
        <v>-</v>
      </c>
      <c r="AB24" s="5" t="str">
        <f ca="1">IFERROR(WINS_NO_MIRROR!AB24/TOTAL_MATCHUP!AB24,"-")</f>
        <v>-</v>
      </c>
      <c r="AC24" s="5" t="str">
        <f ca="1">IFERROR(WINS_NO_MIRROR!AC24/TOTAL_MATCHUP!AC24,"-")</f>
        <v>-</v>
      </c>
      <c r="AD24" s="5" t="str">
        <f ca="1">IFERROR(WINS_NO_MIRROR!AD24/TOTAL_MATCHUP!AD24,"-")</f>
        <v>-</v>
      </c>
      <c r="AE24" s="5" t="str">
        <f ca="1">IFERROR(WINS_NO_MIRROR!AE24/TOTAL_MATCHUP!AE24,"-")</f>
        <v>-</v>
      </c>
      <c r="AF24" s="5" t="str">
        <f ca="1">IFERROR(WINS_NO_MIRROR!AF24/TOTAL_MATCHUP!AF24,"-")</f>
        <v>-</v>
      </c>
      <c r="AG24" s="5" t="str">
        <f ca="1">IFERROR(WINS_NO_MIRROR!AG24/TOTAL_MATCHUP!AG24,"-")</f>
        <v>-</v>
      </c>
      <c r="AH24" s="5" t="str">
        <f ca="1">IFERROR(WINS_NO_MIRROR!AH24/TOTAL_MATCHUP!AH24,"-")</f>
        <v>-</v>
      </c>
      <c r="AI24" s="5" t="str">
        <f ca="1">IFERROR(WINS_NO_MIRROR!AI24/TOTAL_MATCHUP!AI24,"-")</f>
        <v>-</v>
      </c>
      <c r="AJ24" s="5" t="str">
        <f ca="1">IFERROR(WINS_NO_MIRROR!AJ24/TOTAL_MATCHUP!AJ24,"-")</f>
        <v>-</v>
      </c>
      <c r="AK24" s="5" t="str">
        <f ca="1">IFERROR(WINS_NO_MIRROR!AK24/TOTAL_MATCHUP!AK24,"-")</f>
        <v>-</v>
      </c>
      <c r="AL24" s="5">
        <f ca="1">IFERROR(WINS_NO_MIRROR!AL24/TOTAL_MATCHUP!AL24,"-")</f>
        <v>0</v>
      </c>
      <c r="AM24" s="5" t="str">
        <f ca="1">IFERROR(WINS_NO_MIRROR!AM24/TOTAL_MATCHUP!AM24,"-")</f>
        <v>-</v>
      </c>
      <c r="AN24" s="5" t="str">
        <f ca="1">IFERROR(WINS_NO_MIRROR!AN24/TOTAL_MATCHUP!AN24,"-")</f>
        <v>-</v>
      </c>
      <c r="AO24" s="5" t="str">
        <f ca="1">IFERROR(WINS_NO_MIRROR!AO24/TOTAL_MATCHUP!AO24,"-")</f>
        <v>-</v>
      </c>
      <c r="AP24" s="5" t="str">
        <f ca="1">IFERROR(WINS_NO_MIRROR!AP24/TOTAL_MATCHUP!AP24,"-")</f>
        <v>-</v>
      </c>
      <c r="AQ24" s="5" t="str">
        <f ca="1">IFERROR(WINS_NO_MIRROR!AQ24/TOTAL_MATCHUP!AQ24,"-")</f>
        <v>-</v>
      </c>
      <c r="AR24" s="5" t="str">
        <f ca="1">IFERROR(WINS_NO_MIRROR!AR24/TOTAL_MATCHUP!AR24,"-")</f>
        <v>-</v>
      </c>
      <c r="AS24" s="5" t="str">
        <f ca="1">IFERROR(WINS_NO_MIRROR!AS24/TOTAL_MATCHUP!AS24,"-")</f>
        <v>-</v>
      </c>
      <c r="AT24" s="5" t="str">
        <f ca="1">IFERROR(WINS_NO_MIRROR!AT24/TOTAL_MATCHUP!AT24,"-")</f>
        <v>-</v>
      </c>
      <c r="AU24" s="5" t="str">
        <f ca="1">IFERROR(WINS_NO_MIRROR!AU24/TOTAL_MATCHUP!AU24,"-")</f>
        <v>-</v>
      </c>
      <c r="AV24" s="5" t="str">
        <f ca="1">IFERROR(WINS_NO_MIRROR!AV24/TOTAL_MATCHUP!AV24,"-")</f>
        <v>-</v>
      </c>
      <c r="AW24" s="5" t="str">
        <f ca="1">IFERROR(WINS_NO_MIRROR!AW24/TOTAL_MATCHUP!AW24,"-")</f>
        <v>-</v>
      </c>
      <c r="AX24" s="5" t="str">
        <f ca="1">IFERROR(WINS_NO_MIRROR!AX24/TOTAL_MATCHUP!AX24,"-")</f>
        <v>-</v>
      </c>
      <c r="AY24" s="5" t="str">
        <f ca="1">IFERROR(WINS_NO_MIRROR!AY24/TOTAL_MATCHUP!AY24,"-")</f>
        <v>-</v>
      </c>
      <c r="AZ24" s="5" t="str">
        <f ca="1">IFERROR(WINS_NO_MIRROR!AZ24/TOTAL_MATCHUP!AZ24,"-")</f>
        <v>-</v>
      </c>
      <c r="BA24" s="5" t="str">
        <f ca="1">IFERROR(WINS_NO_MIRROR!BA24/TOTAL_MATCHUP!BA24,"-")</f>
        <v>-</v>
      </c>
      <c r="BB24" s="5" t="str">
        <f ca="1">IFERROR(WINS_NO_MIRROR!BB24/TOTAL_MATCHUP!BB24,"-")</f>
        <v>-</v>
      </c>
      <c r="BC24" s="5" t="str">
        <f ca="1">IFERROR(WINS_NO_MIRROR!BC24/TOTAL_MATCHUP!BC24,"-")</f>
        <v>-</v>
      </c>
      <c r="BD24" s="5" t="str">
        <f ca="1">IFERROR(WINS_NO_MIRROR!BD24/TOTAL_MATCHUP!BD24,"-")</f>
        <v>-</v>
      </c>
      <c r="BE24" s="5" t="str">
        <f ca="1">IFERROR(WINS_NO_MIRROR!BE24/TOTAL_MATCHUP!BE24,"-")</f>
        <v>-</v>
      </c>
      <c r="BF24" s="5" t="str">
        <f ca="1">IFERROR(WINS_NO_MIRROR!BF24/TOTAL_MATCHUP!BF24,"-")</f>
        <v>-</v>
      </c>
    </row>
    <row r="25" spans="1:58" ht="55" customHeight="1" x14ac:dyDescent="0.3">
      <c r="A25" s="3" t="str">
        <f ca="1">MATCHUP!A25</f>
        <v>Mardu Synth</v>
      </c>
      <c r="B25" s="5">
        <f ca="1">IFERROR(WINS_NO_MIRROR!B25/TOTAL_MATCHUP!B25,"-")</f>
        <v>0.22222222222222221</v>
      </c>
      <c r="C25" s="5">
        <f ca="1">IFERROR(WINS_NO_MIRROR!C25/TOTAL_MATCHUP!C25,"-")</f>
        <v>0.6</v>
      </c>
      <c r="D25" s="5">
        <f ca="1">IFERROR(WINS_NO_MIRROR!D25/TOTAL_MATCHUP!D25,"-")</f>
        <v>0.6</v>
      </c>
      <c r="E25" s="5">
        <f ca="1">IFERROR(WINS_NO_MIRROR!E25/TOTAL_MATCHUP!E25,"-")</f>
        <v>0.88888888888888884</v>
      </c>
      <c r="F25" s="5">
        <f ca="1">IFERROR(WINS_NO_MIRROR!F25/TOTAL_MATCHUP!F25,"-")</f>
        <v>0.66666666666666663</v>
      </c>
      <c r="G25" s="5">
        <f ca="1">IFERROR(WINS_NO_MIRROR!G25/TOTAL_MATCHUP!G25,"-")</f>
        <v>0.4</v>
      </c>
      <c r="H25" s="5">
        <f ca="1">IFERROR(WINS_NO_MIRROR!H25/TOTAL_MATCHUP!H25,"-")</f>
        <v>1</v>
      </c>
      <c r="I25" s="5">
        <f ca="1">IFERROR(WINS_NO_MIRROR!I25/TOTAL_MATCHUP!I25,"-")</f>
        <v>1</v>
      </c>
      <c r="J25" s="5">
        <f ca="1">IFERROR(WINS_NO_MIRROR!J25/TOTAL_MATCHUP!J25,"-")</f>
        <v>1</v>
      </c>
      <c r="K25" s="5">
        <f ca="1">IFERROR(WINS_NO_MIRROR!K25/TOTAL_MATCHUP!K25,"-")</f>
        <v>0.5</v>
      </c>
      <c r="L25" s="5">
        <f ca="1">IFERROR(WINS_NO_MIRROR!L25/TOTAL_MATCHUP!L25,"-")</f>
        <v>0</v>
      </c>
      <c r="M25" s="5" t="str">
        <f ca="1">IFERROR(WINS_NO_MIRROR!M25/TOTAL_MATCHUP!M25,"-")</f>
        <v>-</v>
      </c>
      <c r="N25" s="5" t="str">
        <f ca="1">IFERROR(WINS_NO_MIRROR!N25/TOTAL_MATCHUP!N25,"-")</f>
        <v>-</v>
      </c>
      <c r="O25" s="5">
        <f ca="1">IFERROR(WINS_NO_MIRROR!O25/TOTAL_MATCHUP!O25,"-")</f>
        <v>0.25</v>
      </c>
      <c r="P25" s="5">
        <f ca="1">IFERROR(WINS_NO_MIRROR!P25/TOTAL_MATCHUP!P25,"-")</f>
        <v>1</v>
      </c>
      <c r="Q25" s="5" t="str">
        <f ca="1">IFERROR(WINS_NO_MIRROR!Q25/TOTAL_MATCHUP!Q25,"-")</f>
        <v>-</v>
      </c>
      <c r="R25" s="5">
        <f ca="1">IFERROR(WINS_NO_MIRROR!R25/TOTAL_MATCHUP!R25,"-")</f>
        <v>1</v>
      </c>
      <c r="S25" s="5" t="str">
        <f ca="1">IFERROR(WINS_NO_MIRROR!S25/TOTAL_MATCHUP!S25,"-")</f>
        <v>-</v>
      </c>
      <c r="T25" s="5">
        <f ca="1">IFERROR(WINS_NO_MIRROR!T25/TOTAL_MATCHUP!T25,"-")</f>
        <v>1</v>
      </c>
      <c r="U25" s="5">
        <f ca="1">IFERROR(WINS_NO_MIRROR!U25/TOTAL_MATCHUP!U25,"-")</f>
        <v>1</v>
      </c>
      <c r="V25" s="5" t="str">
        <f ca="1">IFERROR(WINS_NO_MIRROR!V25/TOTAL_MATCHUP!V25,"-")</f>
        <v>-</v>
      </c>
      <c r="W25" s="5">
        <f ca="1">IFERROR(WINS_NO_MIRROR!W25/TOTAL_MATCHUP!W25,"-")</f>
        <v>0.5</v>
      </c>
      <c r="X25" s="5" t="str">
        <f ca="1">IFERROR(WINS_NO_MIRROR!X25/TOTAL_MATCHUP!X25,"-")</f>
        <v>-</v>
      </c>
      <c r="Y25" s="5" t="str">
        <f ca="1">IFERROR(WINS_NO_MIRROR!Y25/TOTAL_MATCHUP!Y25,"-")</f>
        <v>-</v>
      </c>
      <c r="Z25" s="5" t="str">
        <f ca="1">IFERROR(WINS_NO_MIRROR!Z25/TOTAL_MATCHUP!Z25,"-")</f>
        <v>-</v>
      </c>
      <c r="AA25" s="5">
        <f ca="1">IFERROR(WINS_NO_MIRROR!AA25/TOTAL_MATCHUP!AA25,"-")</f>
        <v>1</v>
      </c>
      <c r="AB25" s="5" t="str">
        <f ca="1">IFERROR(WINS_NO_MIRROR!AB25/TOTAL_MATCHUP!AB25,"-")</f>
        <v>-</v>
      </c>
      <c r="AC25" s="5" t="str">
        <f ca="1">IFERROR(WINS_NO_MIRROR!AC25/TOTAL_MATCHUP!AC25,"-")</f>
        <v>-</v>
      </c>
      <c r="AD25" s="5" t="str">
        <f ca="1">IFERROR(WINS_NO_MIRROR!AD25/TOTAL_MATCHUP!AD25,"-")</f>
        <v>-</v>
      </c>
      <c r="AE25" s="5" t="str">
        <f ca="1">IFERROR(WINS_NO_MIRROR!AE25/TOTAL_MATCHUP!AE25,"-")</f>
        <v>-</v>
      </c>
      <c r="AF25" s="5" t="str">
        <f ca="1">IFERROR(WINS_NO_MIRROR!AF25/TOTAL_MATCHUP!AF25,"-")</f>
        <v>-</v>
      </c>
      <c r="AG25" s="5">
        <f ca="1">IFERROR(WINS_NO_MIRROR!AG25/TOTAL_MATCHUP!AG25,"-")</f>
        <v>0</v>
      </c>
      <c r="AH25" s="5" t="str">
        <f ca="1">IFERROR(WINS_NO_MIRROR!AH25/TOTAL_MATCHUP!AH25,"-")</f>
        <v>-</v>
      </c>
      <c r="AI25" s="5" t="str">
        <f ca="1">IFERROR(WINS_NO_MIRROR!AI25/TOTAL_MATCHUP!AI25,"-")</f>
        <v>-</v>
      </c>
      <c r="AJ25" s="5" t="str">
        <f ca="1">IFERROR(WINS_NO_MIRROR!AJ25/TOTAL_MATCHUP!AJ25,"-")</f>
        <v>-</v>
      </c>
      <c r="AK25" s="5" t="str">
        <f ca="1">IFERROR(WINS_NO_MIRROR!AK25/TOTAL_MATCHUP!AK25,"-")</f>
        <v>-</v>
      </c>
      <c r="AL25" s="5" t="str">
        <f ca="1">IFERROR(WINS_NO_MIRROR!AL25/TOTAL_MATCHUP!AL25,"-")</f>
        <v>-</v>
      </c>
      <c r="AM25" s="5">
        <f ca="1">IFERROR(WINS_NO_MIRROR!AM25/TOTAL_MATCHUP!AM25,"-")</f>
        <v>1</v>
      </c>
      <c r="AN25" s="5" t="str">
        <f ca="1">IFERROR(WINS_NO_MIRROR!AN25/TOTAL_MATCHUP!AN25,"-")</f>
        <v>-</v>
      </c>
      <c r="AO25" s="5" t="str">
        <f ca="1">IFERROR(WINS_NO_MIRROR!AO25/TOTAL_MATCHUP!AO25,"-")</f>
        <v>-</v>
      </c>
      <c r="AP25" s="5" t="str">
        <f ca="1">IFERROR(WINS_NO_MIRROR!AP25/TOTAL_MATCHUP!AP25,"-")</f>
        <v>-</v>
      </c>
      <c r="AQ25" s="5" t="str">
        <f ca="1">IFERROR(WINS_NO_MIRROR!AQ25/TOTAL_MATCHUP!AQ25,"-")</f>
        <v>-</v>
      </c>
      <c r="AR25" s="5" t="str">
        <f ca="1">IFERROR(WINS_NO_MIRROR!AR25/TOTAL_MATCHUP!AR25,"-")</f>
        <v>-</v>
      </c>
      <c r="AS25" s="5" t="str">
        <f ca="1">IFERROR(WINS_NO_MIRROR!AS25/TOTAL_MATCHUP!AS25,"-")</f>
        <v>-</v>
      </c>
      <c r="AT25" s="5" t="str">
        <f ca="1">IFERROR(WINS_NO_MIRROR!AT25/TOTAL_MATCHUP!AT25,"-")</f>
        <v>-</v>
      </c>
      <c r="AU25" s="5" t="str">
        <f ca="1">IFERROR(WINS_NO_MIRROR!AU25/TOTAL_MATCHUP!AU25,"-")</f>
        <v>-</v>
      </c>
      <c r="AV25" s="5" t="str">
        <f ca="1">IFERROR(WINS_NO_MIRROR!AV25/TOTAL_MATCHUP!AV25,"-")</f>
        <v>-</v>
      </c>
      <c r="AW25" s="5" t="str">
        <f ca="1">IFERROR(WINS_NO_MIRROR!AW25/TOTAL_MATCHUP!AW25,"-")</f>
        <v>-</v>
      </c>
      <c r="AX25" s="5" t="str">
        <f ca="1">IFERROR(WINS_NO_MIRROR!AX25/TOTAL_MATCHUP!AX25,"-")</f>
        <v>-</v>
      </c>
      <c r="AY25" s="5" t="str">
        <f ca="1">IFERROR(WINS_NO_MIRROR!AY25/TOTAL_MATCHUP!AY25,"-")</f>
        <v>-</v>
      </c>
      <c r="AZ25" s="5" t="str">
        <f ca="1">IFERROR(WINS_NO_MIRROR!AZ25/TOTAL_MATCHUP!AZ25,"-")</f>
        <v>-</v>
      </c>
      <c r="BA25" s="5" t="str">
        <f ca="1">IFERROR(WINS_NO_MIRROR!BA25/TOTAL_MATCHUP!BA25,"-")</f>
        <v>-</v>
      </c>
      <c r="BB25" s="5" t="str">
        <f ca="1">IFERROR(WINS_NO_MIRROR!BB25/TOTAL_MATCHUP!BB25,"-")</f>
        <v>-</v>
      </c>
      <c r="BC25" s="5" t="str">
        <f ca="1">IFERROR(WINS_NO_MIRROR!BC25/TOTAL_MATCHUP!BC25,"-")</f>
        <v>-</v>
      </c>
      <c r="BD25" s="5" t="str">
        <f ca="1">IFERROR(WINS_NO_MIRROR!BD25/TOTAL_MATCHUP!BD25,"-")</f>
        <v>-</v>
      </c>
      <c r="BE25" s="5" t="str">
        <f ca="1">IFERROR(WINS_NO_MIRROR!BE25/TOTAL_MATCHUP!BE25,"-")</f>
        <v>-</v>
      </c>
      <c r="BF25" s="5" t="str">
        <f ca="1">IFERROR(WINS_NO_MIRROR!BF25/TOTAL_MATCHUP!BF25,"-")</f>
        <v>-</v>
      </c>
    </row>
    <row r="26" spans="1:58" ht="55" customHeight="1" x14ac:dyDescent="0.3">
      <c r="A26" s="3" t="str">
        <f ca="1">MATCHUP!A26</f>
        <v>Fangren Tron</v>
      </c>
      <c r="B26" s="5">
        <f ca="1">IFERROR(WINS_NO_MIRROR!B26/TOTAL_MATCHUP!B26,"-")</f>
        <v>0.16666666666666666</v>
      </c>
      <c r="C26" s="5">
        <f ca="1">IFERROR(WINS_NO_MIRROR!C26/TOTAL_MATCHUP!C26,"-")</f>
        <v>0.5</v>
      </c>
      <c r="D26" s="5">
        <f ca="1">IFERROR(WINS_NO_MIRROR!D26/TOTAL_MATCHUP!D26,"-")</f>
        <v>0.75</v>
      </c>
      <c r="E26" s="5">
        <f ca="1">IFERROR(WINS_NO_MIRROR!E26/TOTAL_MATCHUP!E26,"-")</f>
        <v>0</v>
      </c>
      <c r="F26" s="5">
        <f ca="1">IFERROR(WINS_NO_MIRROR!F26/TOTAL_MATCHUP!F26,"-")</f>
        <v>0.25</v>
      </c>
      <c r="G26" s="5">
        <f ca="1">IFERROR(WINS_NO_MIRROR!G26/TOTAL_MATCHUP!G26,"-")</f>
        <v>0</v>
      </c>
      <c r="H26" s="5">
        <f ca="1">IFERROR(WINS_NO_MIRROR!H26/TOTAL_MATCHUP!H26,"-")</f>
        <v>0</v>
      </c>
      <c r="I26" s="5">
        <f ca="1">IFERROR(WINS_NO_MIRROR!I26/TOTAL_MATCHUP!I26,"-")</f>
        <v>0.5</v>
      </c>
      <c r="J26" s="5" t="str">
        <f ca="1">IFERROR(WINS_NO_MIRROR!J26/TOTAL_MATCHUP!J26,"-")</f>
        <v>-</v>
      </c>
      <c r="K26" s="5">
        <f ca="1">IFERROR(WINS_NO_MIRROR!K26/TOTAL_MATCHUP!K26,"-")</f>
        <v>1</v>
      </c>
      <c r="L26" s="5">
        <f ca="1">IFERROR(WINS_NO_MIRROR!L26/TOTAL_MATCHUP!L26,"-")</f>
        <v>0.5</v>
      </c>
      <c r="M26" s="5">
        <f ca="1">IFERROR(WINS_NO_MIRROR!M26/TOTAL_MATCHUP!M26,"-")</f>
        <v>1</v>
      </c>
      <c r="N26" s="5">
        <f ca="1">IFERROR(WINS_NO_MIRROR!N26/TOTAL_MATCHUP!N26,"-")</f>
        <v>0.5</v>
      </c>
      <c r="O26" s="5">
        <f ca="1">IFERROR(WINS_NO_MIRROR!O26/TOTAL_MATCHUP!O26,"-")</f>
        <v>1</v>
      </c>
      <c r="P26" s="5">
        <f ca="1">IFERROR(WINS_NO_MIRROR!P26/TOTAL_MATCHUP!P26,"-")</f>
        <v>0</v>
      </c>
      <c r="Q26" s="5">
        <f ca="1">IFERROR(WINS_NO_MIRROR!Q26/TOTAL_MATCHUP!Q26,"-")</f>
        <v>0</v>
      </c>
      <c r="R26" s="5">
        <f ca="1">IFERROR(WINS_NO_MIRROR!R26/TOTAL_MATCHUP!R26,"-")</f>
        <v>0</v>
      </c>
      <c r="S26" s="5">
        <f ca="1">IFERROR(WINS_NO_MIRROR!S26/TOTAL_MATCHUP!S26,"-")</f>
        <v>0.66666666666666663</v>
      </c>
      <c r="T26" s="5">
        <f ca="1">IFERROR(WINS_NO_MIRROR!T26/TOTAL_MATCHUP!T26,"-")</f>
        <v>1</v>
      </c>
      <c r="U26" s="5">
        <f ca="1">IFERROR(WINS_NO_MIRROR!U26/TOTAL_MATCHUP!U26,"-")</f>
        <v>0</v>
      </c>
      <c r="V26" s="5">
        <f ca="1">IFERROR(WINS_NO_MIRROR!V26/TOTAL_MATCHUP!V26,"-")</f>
        <v>1</v>
      </c>
      <c r="W26" s="5" t="str">
        <f ca="1">IFERROR(WINS_NO_MIRROR!W26/TOTAL_MATCHUP!W26,"-")</f>
        <v>-</v>
      </c>
      <c r="X26" s="5" t="str">
        <f ca="1">IFERROR(WINS_NO_MIRROR!X26/TOTAL_MATCHUP!X26,"-")</f>
        <v>-</v>
      </c>
      <c r="Y26" s="5" t="str">
        <f ca="1">IFERROR(WINS_NO_MIRROR!Y26/TOTAL_MATCHUP!Y26,"-")</f>
        <v>-</v>
      </c>
      <c r="Z26" s="5" t="str">
        <f ca="1">IFERROR(WINS_NO_MIRROR!Z26/TOTAL_MATCHUP!Z26,"-")</f>
        <v>-</v>
      </c>
      <c r="AA26" s="5">
        <f ca="1">IFERROR(WINS_NO_MIRROR!AA26/TOTAL_MATCHUP!AA26,"-")</f>
        <v>0</v>
      </c>
      <c r="AB26" s="5">
        <f ca="1">IFERROR(WINS_NO_MIRROR!AB26/TOTAL_MATCHUP!AB26,"-")</f>
        <v>1</v>
      </c>
      <c r="AC26" s="5" t="str">
        <f ca="1">IFERROR(WINS_NO_MIRROR!AC26/TOTAL_MATCHUP!AC26,"-")</f>
        <v>-</v>
      </c>
      <c r="AD26" s="5" t="str">
        <f ca="1">IFERROR(WINS_NO_MIRROR!AD26/TOTAL_MATCHUP!AD26,"-")</f>
        <v>-</v>
      </c>
      <c r="AE26" s="5" t="str">
        <f ca="1">IFERROR(WINS_NO_MIRROR!AE26/TOTAL_MATCHUP!AE26,"-")</f>
        <v>-</v>
      </c>
      <c r="AF26" s="5" t="str">
        <f ca="1">IFERROR(WINS_NO_MIRROR!AF26/TOTAL_MATCHUP!AF26,"-")</f>
        <v>-</v>
      </c>
      <c r="AG26" s="5" t="str">
        <f ca="1">IFERROR(WINS_NO_MIRROR!AG26/TOTAL_MATCHUP!AG26,"-")</f>
        <v>-</v>
      </c>
      <c r="AH26" s="5" t="str">
        <f ca="1">IFERROR(WINS_NO_MIRROR!AH26/TOTAL_MATCHUP!AH26,"-")</f>
        <v>-</v>
      </c>
      <c r="AI26" s="5" t="str">
        <f ca="1">IFERROR(WINS_NO_MIRROR!AI26/TOTAL_MATCHUP!AI26,"-")</f>
        <v>-</v>
      </c>
      <c r="AJ26" s="5">
        <f ca="1">IFERROR(WINS_NO_MIRROR!AJ26/TOTAL_MATCHUP!AJ26,"-")</f>
        <v>1</v>
      </c>
      <c r="AK26" s="5">
        <f ca="1">IFERROR(WINS_NO_MIRROR!AK26/TOTAL_MATCHUP!AK26,"-")</f>
        <v>1</v>
      </c>
      <c r="AL26" s="5">
        <f ca="1">IFERROR(WINS_NO_MIRROR!AL26/TOTAL_MATCHUP!AL26,"-")</f>
        <v>0</v>
      </c>
      <c r="AM26" s="5">
        <f ca="1">IFERROR(WINS_NO_MIRROR!AM26/TOTAL_MATCHUP!AM26,"-")</f>
        <v>1</v>
      </c>
      <c r="AN26" s="5" t="str">
        <f ca="1">IFERROR(WINS_NO_MIRROR!AN26/TOTAL_MATCHUP!AN26,"-")</f>
        <v>-</v>
      </c>
      <c r="AO26" s="5" t="str">
        <f ca="1">IFERROR(WINS_NO_MIRROR!AO26/TOTAL_MATCHUP!AO26,"-")</f>
        <v>-</v>
      </c>
      <c r="AP26" s="5" t="str">
        <f ca="1">IFERROR(WINS_NO_MIRROR!AP26/TOTAL_MATCHUP!AP26,"-")</f>
        <v>-</v>
      </c>
      <c r="AQ26" s="5" t="str">
        <f ca="1">IFERROR(WINS_NO_MIRROR!AQ26/TOTAL_MATCHUP!AQ26,"-")</f>
        <v>-</v>
      </c>
      <c r="AR26" s="5" t="str">
        <f ca="1">IFERROR(WINS_NO_MIRROR!AR26/TOTAL_MATCHUP!AR26,"-")</f>
        <v>-</v>
      </c>
      <c r="AS26" s="5" t="str">
        <f ca="1">IFERROR(WINS_NO_MIRROR!AS26/TOTAL_MATCHUP!AS26,"-")</f>
        <v>-</v>
      </c>
      <c r="AT26" s="5" t="str">
        <f ca="1">IFERROR(WINS_NO_MIRROR!AT26/TOTAL_MATCHUP!AT26,"-")</f>
        <v>-</v>
      </c>
      <c r="AU26" s="5" t="str">
        <f ca="1">IFERROR(WINS_NO_MIRROR!AU26/TOTAL_MATCHUP!AU26,"-")</f>
        <v>-</v>
      </c>
      <c r="AV26" s="5" t="str">
        <f ca="1">IFERROR(WINS_NO_MIRROR!AV26/TOTAL_MATCHUP!AV26,"-")</f>
        <v>-</v>
      </c>
      <c r="AW26" s="5" t="str">
        <f ca="1">IFERROR(WINS_NO_MIRROR!AW26/TOTAL_MATCHUP!AW26,"-")</f>
        <v>-</v>
      </c>
      <c r="AX26" s="5" t="str">
        <f ca="1">IFERROR(WINS_NO_MIRROR!AX26/TOTAL_MATCHUP!AX26,"-")</f>
        <v>-</v>
      </c>
      <c r="AY26" s="5" t="str">
        <f ca="1">IFERROR(WINS_NO_MIRROR!AY26/TOTAL_MATCHUP!AY26,"-")</f>
        <v>-</v>
      </c>
      <c r="AZ26" s="5" t="str">
        <f ca="1">IFERROR(WINS_NO_MIRROR!AZ26/TOTAL_MATCHUP!AZ26,"-")</f>
        <v>-</v>
      </c>
      <c r="BA26" s="5" t="str">
        <f ca="1">IFERROR(WINS_NO_MIRROR!BA26/TOTAL_MATCHUP!BA26,"-")</f>
        <v>-</v>
      </c>
      <c r="BB26" s="5" t="str">
        <f ca="1">IFERROR(WINS_NO_MIRROR!BB26/TOTAL_MATCHUP!BB26,"-")</f>
        <v>-</v>
      </c>
      <c r="BC26" s="5" t="str">
        <f ca="1">IFERROR(WINS_NO_MIRROR!BC26/TOTAL_MATCHUP!BC26,"-")</f>
        <v>-</v>
      </c>
      <c r="BD26" s="5" t="str">
        <f ca="1">IFERROR(WINS_NO_MIRROR!BD26/TOTAL_MATCHUP!BD26,"-")</f>
        <v>-</v>
      </c>
      <c r="BE26" s="5" t="str">
        <f ca="1">IFERROR(WINS_NO_MIRROR!BE26/TOTAL_MATCHUP!BE26,"-")</f>
        <v>-</v>
      </c>
      <c r="BF26" s="5" t="str">
        <f ca="1">IFERROR(WINS_NO_MIRROR!BF26/TOTAL_MATCHUP!BF26,"-")</f>
        <v>-</v>
      </c>
    </row>
    <row r="27" spans="1:58" ht="55" customHeight="1" x14ac:dyDescent="0.3">
      <c r="A27" s="3" t="str">
        <f ca="1">MATCHUP!A27</f>
        <v>Gruul Ponza</v>
      </c>
      <c r="B27" s="5">
        <f ca="1">IFERROR(WINS_NO_MIRROR!B27/TOTAL_MATCHUP!B27,"-")</f>
        <v>0.33333333333333331</v>
      </c>
      <c r="C27" s="5">
        <f ca="1">IFERROR(WINS_NO_MIRROR!C27/TOTAL_MATCHUP!C27,"-")</f>
        <v>0.25</v>
      </c>
      <c r="D27" s="5">
        <f ca="1">IFERROR(WINS_NO_MIRROR!D27/TOTAL_MATCHUP!D27,"-")</f>
        <v>0.75</v>
      </c>
      <c r="E27" s="5">
        <f ca="1">IFERROR(WINS_NO_MIRROR!E27/TOTAL_MATCHUP!E27,"-")</f>
        <v>0.66666666666666663</v>
      </c>
      <c r="F27" s="5">
        <f ca="1">IFERROR(WINS_NO_MIRROR!F27/TOTAL_MATCHUP!F27,"-")</f>
        <v>0</v>
      </c>
      <c r="G27" s="5" t="str">
        <f ca="1">IFERROR(WINS_NO_MIRROR!G27/TOTAL_MATCHUP!G27,"-")</f>
        <v>-</v>
      </c>
      <c r="H27" s="5">
        <f ca="1">IFERROR(WINS_NO_MIRROR!H27/TOTAL_MATCHUP!H27,"-")</f>
        <v>0.66666666666666663</v>
      </c>
      <c r="I27" s="5" t="str">
        <f ca="1">IFERROR(WINS_NO_MIRROR!I27/TOTAL_MATCHUP!I27,"-")</f>
        <v>-</v>
      </c>
      <c r="J27" s="5">
        <f ca="1">IFERROR(WINS_NO_MIRROR!J27/TOTAL_MATCHUP!J27,"-")</f>
        <v>0.33333333333333331</v>
      </c>
      <c r="K27" s="5">
        <f ca="1">IFERROR(WINS_NO_MIRROR!K27/TOTAL_MATCHUP!K27,"-")</f>
        <v>1</v>
      </c>
      <c r="L27" s="5">
        <f ca="1">IFERROR(WINS_NO_MIRROR!L27/TOTAL_MATCHUP!L27,"-")</f>
        <v>1</v>
      </c>
      <c r="M27" s="5">
        <f ca="1">IFERROR(WINS_NO_MIRROR!M27/TOTAL_MATCHUP!M27,"-")</f>
        <v>0.5</v>
      </c>
      <c r="N27" s="5">
        <f ca="1">IFERROR(WINS_NO_MIRROR!N27/TOTAL_MATCHUP!N27,"-")</f>
        <v>0</v>
      </c>
      <c r="O27" s="5">
        <f ca="1">IFERROR(WINS_NO_MIRROR!O27/TOTAL_MATCHUP!O27,"-")</f>
        <v>1</v>
      </c>
      <c r="P27" s="5" t="str">
        <f ca="1">IFERROR(WINS_NO_MIRROR!P27/TOTAL_MATCHUP!P27,"-")</f>
        <v>-</v>
      </c>
      <c r="Q27" s="5" t="str">
        <f ca="1">IFERROR(WINS_NO_MIRROR!Q27/TOTAL_MATCHUP!Q27,"-")</f>
        <v>-</v>
      </c>
      <c r="R27" s="5" t="str">
        <f ca="1">IFERROR(WINS_NO_MIRROR!R27/TOTAL_MATCHUP!R27,"-")</f>
        <v>-</v>
      </c>
      <c r="S27" s="5">
        <f ca="1">IFERROR(WINS_NO_MIRROR!S27/TOTAL_MATCHUP!S27,"-")</f>
        <v>0</v>
      </c>
      <c r="T27" s="5" t="str">
        <f ca="1">IFERROR(WINS_NO_MIRROR!T27/TOTAL_MATCHUP!T27,"-")</f>
        <v>-</v>
      </c>
      <c r="U27" s="5">
        <f ca="1">IFERROR(WINS_NO_MIRROR!U27/TOTAL_MATCHUP!U27,"-")</f>
        <v>1</v>
      </c>
      <c r="V27" s="5">
        <f ca="1">IFERROR(WINS_NO_MIRROR!V27/TOTAL_MATCHUP!V27,"-")</f>
        <v>0</v>
      </c>
      <c r="W27" s="5" t="str">
        <f ca="1">IFERROR(WINS_NO_MIRROR!W27/TOTAL_MATCHUP!W27,"-")</f>
        <v>-</v>
      </c>
      <c r="X27" s="5" t="str">
        <f ca="1">IFERROR(WINS_NO_MIRROR!X27/TOTAL_MATCHUP!X27,"-")</f>
        <v>-</v>
      </c>
      <c r="Y27" s="5">
        <f ca="1">IFERROR(WINS_NO_MIRROR!Y27/TOTAL_MATCHUP!Y27,"-")</f>
        <v>0</v>
      </c>
      <c r="Z27" s="5">
        <f ca="1">IFERROR(WINS_NO_MIRROR!Z27/TOTAL_MATCHUP!Z27,"-")</f>
        <v>1</v>
      </c>
      <c r="AA27" s="5" t="str">
        <f ca="1">IFERROR(WINS_NO_MIRROR!AA27/TOTAL_MATCHUP!AA27,"-")</f>
        <v>-</v>
      </c>
      <c r="AB27" s="5" t="str">
        <f ca="1">IFERROR(WINS_NO_MIRROR!AB27/TOTAL_MATCHUP!AB27,"-")</f>
        <v>-</v>
      </c>
      <c r="AC27" s="5">
        <f ca="1">IFERROR(WINS_NO_MIRROR!AC27/TOTAL_MATCHUP!AC27,"-")</f>
        <v>1</v>
      </c>
      <c r="AD27" s="5" t="str">
        <f ca="1">IFERROR(WINS_NO_MIRROR!AD27/TOTAL_MATCHUP!AD27,"-")</f>
        <v>-</v>
      </c>
      <c r="AE27" s="5">
        <f ca="1">IFERROR(WINS_NO_MIRROR!AE27/TOTAL_MATCHUP!AE27,"-")</f>
        <v>1</v>
      </c>
      <c r="AF27" s="5" t="str">
        <f ca="1">IFERROR(WINS_NO_MIRROR!AF27/TOTAL_MATCHUP!AF27,"-")</f>
        <v>-</v>
      </c>
      <c r="AG27" s="5" t="str">
        <f ca="1">IFERROR(WINS_NO_MIRROR!AG27/TOTAL_MATCHUP!AG27,"-")</f>
        <v>-</v>
      </c>
      <c r="AH27" s="5" t="str">
        <f ca="1">IFERROR(WINS_NO_MIRROR!AH27/TOTAL_MATCHUP!AH27,"-")</f>
        <v>-</v>
      </c>
      <c r="AI27" s="5" t="str">
        <f ca="1">IFERROR(WINS_NO_MIRROR!AI27/TOTAL_MATCHUP!AI27,"-")</f>
        <v>-</v>
      </c>
      <c r="AJ27" s="5" t="str">
        <f ca="1">IFERROR(WINS_NO_MIRROR!AJ27/TOTAL_MATCHUP!AJ27,"-")</f>
        <v>-</v>
      </c>
      <c r="AK27" s="5" t="str">
        <f ca="1">IFERROR(WINS_NO_MIRROR!AK27/TOTAL_MATCHUP!AK27,"-")</f>
        <v>-</v>
      </c>
      <c r="AL27" s="5" t="str">
        <f ca="1">IFERROR(WINS_NO_MIRROR!AL27/TOTAL_MATCHUP!AL27,"-")</f>
        <v>-</v>
      </c>
      <c r="AM27" s="5" t="str">
        <f ca="1">IFERROR(WINS_NO_MIRROR!AM27/TOTAL_MATCHUP!AM27,"-")</f>
        <v>-</v>
      </c>
      <c r="AN27" s="5" t="str">
        <f ca="1">IFERROR(WINS_NO_MIRROR!AN27/TOTAL_MATCHUP!AN27,"-")</f>
        <v>-</v>
      </c>
      <c r="AO27" s="5" t="str">
        <f ca="1">IFERROR(WINS_NO_MIRROR!AO27/TOTAL_MATCHUP!AO27,"-")</f>
        <v>-</v>
      </c>
      <c r="AP27" s="5" t="str">
        <f ca="1">IFERROR(WINS_NO_MIRROR!AP27/TOTAL_MATCHUP!AP27,"-")</f>
        <v>-</v>
      </c>
      <c r="AQ27" s="5" t="str">
        <f ca="1">IFERROR(WINS_NO_MIRROR!AQ27/TOTAL_MATCHUP!AQ27,"-")</f>
        <v>-</v>
      </c>
      <c r="AR27" s="5" t="str">
        <f ca="1">IFERROR(WINS_NO_MIRROR!AR27/TOTAL_MATCHUP!AR27,"-")</f>
        <v>-</v>
      </c>
      <c r="AS27" s="5" t="str">
        <f ca="1">IFERROR(WINS_NO_MIRROR!AS27/TOTAL_MATCHUP!AS27,"-")</f>
        <v>-</v>
      </c>
      <c r="AT27" s="5" t="str">
        <f ca="1">IFERROR(WINS_NO_MIRROR!AT27/TOTAL_MATCHUP!AT27,"-")</f>
        <v>-</v>
      </c>
      <c r="AU27" s="5" t="str">
        <f ca="1">IFERROR(WINS_NO_MIRROR!AU27/TOTAL_MATCHUP!AU27,"-")</f>
        <v>-</v>
      </c>
      <c r="AV27" s="5" t="str">
        <f ca="1">IFERROR(WINS_NO_MIRROR!AV27/TOTAL_MATCHUP!AV27,"-")</f>
        <v>-</v>
      </c>
      <c r="AW27" s="5">
        <f ca="1">IFERROR(WINS_NO_MIRROR!AW27/TOTAL_MATCHUP!AW27,"-")</f>
        <v>1</v>
      </c>
      <c r="AX27" s="5" t="str">
        <f ca="1">IFERROR(WINS_NO_MIRROR!AX27/TOTAL_MATCHUP!AX27,"-")</f>
        <v>-</v>
      </c>
      <c r="AY27" s="5" t="str">
        <f ca="1">IFERROR(WINS_NO_MIRROR!AY27/TOTAL_MATCHUP!AY27,"-")</f>
        <v>-</v>
      </c>
      <c r="AZ27" s="5" t="str">
        <f ca="1">IFERROR(WINS_NO_MIRROR!AZ27/TOTAL_MATCHUP!AZ27,"-")</f>
        <v>-</v>
      </c>
      <c r="BA27" s="5" t="str">
        <f ca="1">IFERROR(WINS_NO_MIRROR!BA27/TOTAL_MATCHUP!BA27,"-")</f>
        <v>-</v>
      </c>
      <c r="BB27" s="5" t="str">
        <f ca="1">IFERROR(WINS_NO_MIRROR!BB27/TOTAL_MATCHUP!BB27,"-")</f>
        <v>-</v>
      </c>
      <c r="BC27" s="5" t="str">
        <f ca="1">IFERROR(WINS_NO_MIRROR!BC27/TOTAL_MATCHUP!BC27,"-")</f>
        <v>-</v>
      </c>
      <c r="BD27" s="5" t="str">
        <f ca="1">IFERROR(WINS_NO_MIRROR!BD27/TOTAL_MATCHUP!BD27,"-")</f>
        <v>-</v>
      </c>
      <c r="BE27" s="5" t="str">
        <f ca="1">IFERROR(WINS_NO_MIRROR!BE27/TOTAL_MATCHUP!BE27,"-")</f>
        <v>-</v>
      </c>
      <c r="BF27" s="5" t="str">
        <f ca="1">IFERROR(WINS_NO_MIRROR!BF27/TOTAL_MATCHUP!BF27,"-")</f>
        <v>-</v>
      </c>
    </row>
    <row r="28" spans="1:58" ht="55" customHeight="1" x14ac:dyDescent="0.3">
      <c r="A28" s="3" t="str">
        <f ca="1">MATCHUP!A28</f>
        <v>Dimir Snacker</v>
      </c>
      <c r="B28" s="5">
        <f ca="1">IFERROR(WINS_NO_MIRROR!B28/TOTAL_MATCHUP!B28,"-")</f>
        <v>0.5714285714285714</v>
      </c>
      <c r="C28" s="5">
        <f ca="1">IFERROR(WINS_NO_MIRROR!C28/TOTAL_MATCHUP!C28,"-")</f>
        <v>0.42857142857142855</v>
      </c>
      <c r="D28" s="5">
        <f ca="1">IFERROR(WINS_NO_MIRROR!D28/TOTAL_MATCHUP!D28,"-")</f>
        <v>0.5</v>
      </c>
      <c r="E28" s="5">
        <f ca="1">IFERROR(WINS_NO_MIRROR!E28/TOTAL_MATCHUP!E28,"-")</f>
        <v>0.33333333333333331</v>
      </c>
      <c r="F28" s="5">
        <f ca="1">IFERROR(WINS_NO_MIRROR!F28/TOTAL_MATCHUP!F28,"-")</f>
        <v>0</v>
      </c>
      <c r="G28" s="5">
        <f ca="1">IFERROR(WINS_NO_MIRROR!G28/TOTAL_MATCHUP!G28,"-")</f>
        <v>1</v>
      </c>
      <c r="H28" s="5">
        <f ca="1">IFERROR(WINS_NO_MIRROR!H28/TOTAL_MATCHUP!H28,"-")</f>
        <v>0</v>
      </c>
      <c r="I28" s="5">
        <f ca="1">IFERROR(WINS_NO_MIRROR!I28/TOTAL_MATCHUP!I28,"-")</f>
        <v>0</v>
      </c>
      <c r="J28" s="5">
        <f ca="1">IFERROR(WINS_NO_MIRROR!J28/TOTAL_MATCHUP!J28,"-")</f>
        <v>0</v>
      </c>
      <c r="K28" s="5" t="str">
        <f ca="1">IFERROR(WINS_NO_MIRROR!K28/TOTAL_MATCHUP!K28,"-")</f>
        <v>-</v>
      </c>
      <c r="L28" s="5">
        <f ca="1">IFERROR(WINS_NO_MIRROR!L28/TOTAL_MATCHUP!L28,"-")</f>
        <v>0.5</v>
      </c>
      <c r="M28" s="5" t="str">
        <f ca="1">IFERROR(WINS_NO_MIRROR!M28/TOTAL_MATCHUP!M28,"-")</f>
        <v>-</v>
      </c>
      <c r="N28" s="5">
        <f ca="1">IFERROR(WINS_NO_MIRROR!N28/TOTAL_MATCHUP!N28,"-")</f>
        <v>0</v>
      </c>
      <c r="O28" s="5">
        <f ca="1">IFERROR(WINS_NO_MIRROR!O28/TOTAL_MATCHUP!O28,"-")</f>
        <v>0</v>
      </c>
      <c r="P28" s="5">
        <f ca="1">IFERROR(WINS_NO_MIRROR!P28/TOTAL_MATCHUP!P28,"-")</f>
        <v>1</v>
      </c>
      <c r="Q28" s="5">
        <f ca="1">IFERROR(WINS_NO_MIRROR!Q28/TOTAL_MATCHUP!Q28,"-")</f>
        <v>0</v>
      </c>
      <c r="R28" s="5" t="str">
        <f ca="1">IFERROR(WINS_NO_MIRROR!R28/TOTAL_MATCHUP!R28,"-")</f>
        <v>-</v>
      </c>
      <c r="S28" s="5">
        <f ca="1">IFERROR(WINS_NO_MIRROR!S28/TOTAL_MATCHUP!S28,"-")</f>
        <v>1</v>
      </c>
      <c r="T28" s="5" t="str">
        <f ca="1">IFERROR(WINS_NO_MIRROR!T28/TOTAL_MATCHUP!T28,"-")</f>
        <v>-</v>
      </c>
      <c r="U28" s="5" t="str">
        <f ca="1">IFERROR(WINS_NO_MIRROR!U28/TOTAL_MATCHUP!U28,"-")</f>
        <v>-</v>
      </c>
      <c r="V28" s="5">
        <f ca="1">IFERROR(WINS_NO_MIRROR!V28/TOTAL_MATCHUP!V28,"-")</f>
        <v>1</v>
      </c>
      <c r="W28" s="5">
        <f ca="1">IFERROR(WINS_NO_MIRROR!W28/TOTAL_MATCHUP!W28,"-")</f>
        <v>0.5</v>
      </c>
      <c r="X28" s="5" t="str">
        <f ca="1">IFERROR(WINS_NO_MIRROR!X28/TOTAL_MATCHUP!X28,"-")</f>
        <v>-</v>
      </c>
      <c r="Y28" s="5" t="str">
        <f ca="1">IFERROR(WINS_NO_MIRROR!Y28/TOTAL_MATCHUP!Y28,"-")</f>
        <v>-</v>
      </c>
      <c r="Z28" s="5">
        <f ca="1">IFERROR(WINS_NO_MIRROR!Z28/TOTAL_MATCHUP!Z28,"-")</f>
        <v>0</v>
      </c>
      <c r="AA28" s="5" t="str">
        <f ca="1">IFERROR(WINS_NO_MIRROR!AA28/TOTAL_MATCHUP!AA28,"-")</f>
        <v>-</v>
      </c>
      <c r="AB28" s="5" t="str">
        <f ca="1">IFERROR(WINS_NO_MIRROR!AB28/TOTAL_MATCHUP!AB28,"-")</f>
        <v>-</v>
      </c>
      <c r="AC28" s="5" t="str">
        <f ca="1">IFERROR(WINS_NO_MIRROR!AC28/TOTAL_MATCHUP!AC28,"-")</f>
        <v>-</v>
      </c>
      <c r="AD28" s="5" t="str">
        <f ca="1">IFERROR(WINS_NO_MIRROR!AD28/TOTAL_MATCHUP!AD28,"-")</f>
        <v>-</v>
      </c>
      <c r="AE28" s="5" t="str">
        <f ca="1">IFERROR(WINS_NO_MIRROR!AE28/TOTAL_MATCHUP!AE28,"-")</f>
        <v>-</v>
      </c>
      <c r="AF28" s="5" t="str">
        <f ca="1">IFERROR(WINS_NO_MIRROR!AF28/TOTAL_MATCHUP!AF28,"-")</f>
        <v>-</v>
      </c>
      <c r="AG28" s="5" t="str">
        <f ca="1">IFERROR(WINS_NO_MIRROR!AG28/TOTAL_MATCHUP!AG28,"-")</f>
        <v>-</v>
      </c>
      <c r="AH28" s="5">
        <f ca="1">IFERROR(WINS_NO_MIRROR!AH28/TOTAL_MATCHUP!AH28,"-")</f>
        <v>1</v>
      </c>
      <c r="AI28" s="5" t="str">
        <f ca="1">IFERROR(WINS_NO_MIRROR!AI28/TOTAL_MATCHUP!AI28,"-")</f>
        <v>-</v>
      </c>
      <c r="AJ28" s="5" t="str">
        <f ca="1">IFERROR(WINS_NO_MIRROR!AJ28/TOTAL_MATCHUP!AJ28,"-")</f>
        <v>-</v>
      </c>
      <c r="AK28" s="5" t="str">
        <f ca="1">IFERROR(WINS_NO_MIRROR!AK28/TOTAL_MATCHUP!AK28,"-")</f>
        <v>-</v>
      </c>
      <c r="AL28" s="5" t="str">
        <f ca="1">IFERROR(WINS_NO_MIRROR!AL28/TOTAL_MATCHUP!AL28,"-")</f>
        <v>-</v>
      </c>
      <c r="AM28" s="5" t="str">
        <f ca="1">IFERROR(WINS_NO_MIRROR!AM28/TOTAL_MATCHUP!AM28,"-")</f>
        <v>-</v>
      </c>
      <c r="AN28" s="5" t="str">
        <f ca="1">IFERROR(WINS_NO_MIRROR!AN28/TOTAL_MATCHUP!AN28,"-")</f>
        <v>-</v>
      </c>
      <c r="AO28" s="5" t="str">
        <f ca="1">IFERROR(WINS_NO_MIRROR!AO28/TOTAL_MATCHUP!AO28,"-")</f>
        <v>-</v>
      </c>
      <c r="AP28" s="5">
        <f ca="1">IFERROR(WINS_NO_MIRROR!AP28/TOTAL_MATCHUP!AP28,"-")</f>
        <v>1</v>
      </c>
      <c r="AQ28" s="5" t="str">
        <f ca="1">IFERROR(WINS_NO_MIRROR!AQ28/TOTAL_MATCHUP!AQ28,"-")</f>
        <v>-</v>
      </c>
      <c r="AR28" s="5" t="str">
        <f ca="1">IFERROR(WINS_NO_MIRROR!AR28/TOTAL_MATCHUP!AR28,"-")</f>
        <v>-</v>
      </c>
      <c r="AS28" s="5" t="str">
        <f ca="1">IFERROR(WINS_NO_MIRROR!AS28/TOTAL_MATCHUP!AS28,"-")</f>
        <v>-</v>
      </c>
      <c r="AT28" s="5" t="str">
        <f ca="1">IFERROR(WINS_NO_MIRROR!AT28/TOTAL_MATCHUP!AT28,"-")</f>
        <v>-</v>
      </c>
      <c r="AU28" s="5" t="str">
        <f ca="1">IFERROR(WINS_NO_MIRROR!AU28/TOTAL_MATCHUP!AU28,"-")</f>
        <v>-</v>
      </c>
      <c r="AV28" s="5" t="str">
        <f ca="1">IFERROR(WINS_NO_MIRROR!AV28/TOTAL_MATCHUP!AV28,"-")</f>
        <v>-</v>
      </c>
      <c r="AW28" s="5" t="str">
        <f ca="1">IFERROR(WINS_NO_MIRROR!AW28/TOTAL_MATCHUP!AW28,"-")</f>
        <v>-</v>
      </c>
      <c r="AX28" s="5" t="str">
        <f ca="1">IFERROR(WINS_NO_MIRROR!AX28/TOTAL_MATCHUP!AX28,"-")</f>
        <v>-</v>
      </c>
      <c r="AY28" s="5" t="str">
        <f ca="1">IFERROR(WINS_NO_MIRROR!AY28/TOTAL_MATCHUP!AY28,"-")</f>
        <v>-</v>
      </c>
      <c r="AZ28" s="5" t="str">
        <f ca="1">IFERROR(WINS_NO_MIRROR!AZ28/TOTAL_MATCHUP!AZ28,"-")</f>
        <v>-</v>
      </c>
      <c r="BA28" s="5" t="str">
        <f ca="1">IFERROR(WINS_NO_MIRROR!BA28/TOTAL_MATCHUP!BA28,"-")</f>
        <v>-</v>
      </c>
      <c r="BB28" s="5" t="str">
        <f ca="1">IFERROR(WINS_NO_MIRROR!BB28/TOTAL_MATCHUP!BB28,"-")</f>
        <v>-</v>
      </c>
      <c r="BC28" s="5" t="str">
        <f ca="1">IFERROR(WINS_NO_MIRROR!BC28/TOTAL_MATCHUP!BC28,"-")</f>
        <v>-</v>
      </c>
      <c r="BD28" s="5" t="str">
        <f ca="1">IFERROR(WINS_NO_MIRROR!BD28/TOTAL_MATCHUP!BD28,"-")</f>
        <v>-</v>
      </c>
      <c r="BE28" s="5" t="str">
        <f ca="1">IFERROR(WINS_NO_MIRROR!BE28/TOTAL_MATCHUP!BE28,"-")</f>
        <v>-</v>
      </c>
      <c r="BF28" s="5" t="str">
        <f ca="1">IFERROR(WINS_NO_MIRROR!BF28/TOTAL_MATCHUP!BF28,"-")</f>
        <v>-</v>
      </c>
    </row>
    <row r="29" spans="1:58" ht="55" customHeight="1" x14ac:dyDescent="0.3">
      <c r="A29" s="3" t="str">
        <f ca="1">MATCHUP!A29</f>
        <v>Caw Gate</v>
      </c>
      <c r="B29" s="5">
        <f ca="1">IFERROR(WINS_NO_MIRROR!B29/TOTAL_MATCHUP!B29,"-")</f>
        <v>0.7142857142857143</v>
      </c>
      <c r="C29" s="5">
        <f ca="1">IFERROR(WINS_NO_MIRROR!C29/TOTAL_MATCHUP!C29,"-")</f>
        <v>0.75</v>
      </c>
      <c r="D29" s="5">
        <f ca="1">IFERROR(WINS_NO_MIRROR!D29/TOTAL_MATCHUP!D29,"-")</f>
        <v>1</v>
      </c>
      <c r="E29" s="5">
        <f ca="1">IFERROR(WINS_NO_MIRROR!E29/TOTAL_MATCHUP!E29,"-")</f>
        <v>0.33333333333333331</v>
      </c>
      <c r="F29" s="5" t="str">
        <f ca="1">IFERROR(WINS_NO_MIRROR!F29/TOTAL_MATCHUP!F29,"-")</f>
        <v>-</v>
      </c>
      <c r="G29" s="5">
        <f ca="1">IFERROR(WINS_NO_MIRROR!G29/TOTAL_MATCHUP!G29,"-")</f>
        <v>0.66666666666666663</v>
      </c>
      <c r="H29" s="5" t="str">
        <f ca="1">IFERROR(WINS_NO_MIRROR!H29/TOTAL_MATCHUP!H29,"-")</f>
        <v>-</v>
      </c>
      <c r="I29" s="5">
        <f ca="1">IFERROR(WINS_NO_MIRROR!I29/TOTAL_MATCHUP!I29,"-")</f>
        <v>1</v>
      </c>
      <c r="J29" s="5">
        <f ca="1">IFERROR(WINS_NO_MIRROR!J29/TOTAL_MATCHUP!J29,"-")</f>
        <v>1</v>
      </c>
      <c r="K29" s="5" t="str">
        <f ca="1">IFERROR(WINS_NO_MIRROR!K29/TOTAL_MATCHUP!K29,"-")</f>
        <v>-</v>
      </c>
      <c r="L29" s="5">
        <f ca="1">IFERROR(WINS_NO_MIRROR!L29/TOTAL_MATCHUP!L29,"-")</f>
        <v>0.5</v>
      </c>
      <c r="M29" s="5">
        <f ca="1">IFERROR(WINS_NO_MIRROR!M29/TOTAL_MATCHUP!M29,"-")</f>
        <v>0.5</v>
      </c>
      <c r="N29" s="5">
        <f ca="1">IFERROR(WINS_NO_MIRROR!N29/TOTAL_MATCHUP!N29,"-")</f>
        <v>1</v>
      </c>
      <c r="O29" s="5">
        <f ca="1">IFERROR(WINS_NO_MIRROR!O29/TOTAL_MATCHUP!O29,"-")</f>
        <v>1</v>
      </c>
      <c r="P29" s="5" t="str">
        <f ca="1">IFERROR(WINS_NO_MIRROR!P29/TOTAL_MATCHUP!P29,"-")</f>
        <v>-</v>
      </c>
      <c r="Q29" s="5" t="str">
        <f ca="1">IFERROR(WINS_NO_MIRROR!Q29/TOTAL_MATCHUP!Q29,"-")</f>
        <v>-</v>
      </c>
      <c r="R29" s="5">
        <f ca="1">IFERROR(WINS_NO_MIRROR!R29/TOTAL_MATCHUP!R29,"-")</f>
        <v>1</v>
      </c>
      <c r="S29" s="5">
        <f ca="1">IFERROR(WINS_NO_MIRROR!S29/TOTAL_MATCHUP!S29,"-")</f>
        <v>1</v>
      </c>
      <c r="T29" s="5">
        <f ca="1">IFERROR(WINS_NO_MIRROR!T29/TOTAL_MATCHUP!T29,"-")</f>
        <v>0</v>
      </c>
      <c r="U29" s="5" t="str">
        <f ca="1">IFERROR(WINS_NO_MIRROR!U29/TOTAL_MATCHUP!U29,"-")</f>
        <v>-</v>
      </c>
      <c r="V29" s="5" t="str">
        <f ca="1">IFERROR(WINS_NO_MIRROR!V29/TOTAL_MATCHUP!V29,"-")</f>
        <v>-</v>
      </c>
      <c r="W29" s="5">
        <f ca="1">IFERROR(WINS_NO_MIRROR!W29/TOTAL_MATCHUP!W29,"-")</f>
        <v>0</v>
      </c>
      <c r="X29" s="5" t="str">
        <f ca="1">IFERROR(WINS_NO_MIRROR!X29/TOTAL_MATCHUP!X29,"-")</f>
        <v>-</v>
      </c>
      <c r="Y29" s="5" t="str">
        <f ca="1">IFERROR(WINS_NO_MIRROR!Y29/TOTAL_MATCHUP!Y29,"-")</f>
        <v>-</v>
      </c>
      <c r="Z29" s="5" t="str">
        <f ca="1">IFERROR(WINS_NO_MIRROR!Z29/TOTAL_MATCHUP!Z29,"-")</f>
        <v>-</v>
      </c>
      <c r="AA29" s="5">
        <f ca="1">IFERROR(WINS_NO_MIRROR!AA29/TOTAL_MATCHUP!AA29,"-")</f>
        <v>0</v>
      </c>
      <c r="AB29" s="5" t="str">
        <f ca="1">IFERROR(WINS_NO_MIRROR!AB29/TOTAL_MATCHUP!AB29,"-")</f>
        <v>-</v>
      </c>
      <c r="AC29" s="5" t="str">
        <f ca="1">IFERROR(WINS_NO_MIRROR!AC29/TOTAL_MATCHUP!AC29,"-")</f>
        <v>-</v>
      </c>
      <c r="AD29" s="5" t="str">
        <f ca="1">IFERROR(WINS_NO_MIRROR!AD29/TOTAL_MATCHUP!AD29,"-")</f>
        <v>-</v>
      </c>
      <c r="AE29" s="5" t="str">
        <f ca="1">IFERROR(WINS_NO_MIRROR!AE29/TOTAL_MATCHUP!AE29,"-")</f>
        <v>-</v>
      </c>
      <c r="AF29" s="5" t="str">
        <f ca="1">IFERROR(WINS_NO_MIRROR!AF29/TOTAL_MATCHUP!AF29,"-")</f>
        <v>-</v>
      </c>
      <c r="AG29" s="5">
        <f ca="1">IFERROR(WINS_NO_MIRROR!AG29/TOTAL_MATCHUP!AG29,"-")</f>
        <v>0</v>
      </c>
      <c r="AH29" s="5" t="str">
        <f ca="1">IFERROR(WINS_NO_MIRROR!AH29/TOTAL_MATCHUP!AH29,"-")</f>
        <v>-</v>
      </c>
      <c r="AI29" s="5" t="str">
        <f ca="1">IFERROR(WINS_NO_MIRROR!AI29/TOTAL_MATCHUP!AI29,"-")</f>
        <v>-</v>
      </c>
      <c r="AJ29" s="5" t="str">
        <f ca="1">IFERROR(WINS_NO_MIRROR!AJ29/TOTAL_MATCHUP!AJ29,"-")</f>
        <v>-</v>
      </c>
      <c r="AK29" s="5" t="str">
        <f ca="1">IFERROR(WINS_NO_MIRROR!AK29/TOTAL_MATCHUP!AK29,"-")</f>
        <v>-</v>
      </c>
      <c r="AL29" s="5" t="str">
        <f ca="1">IFERROR(WINS_NO_MIRROR!AL29/TOTAL_MATCHUP!AL29,"-")</f>
        <v>-</v>
      </c>
      <c r="AM29" s="5" t="str">
        <f ca="1">IFERROR(WINS_NO_MIRROR!AM29/TOTAL_MATCHUP!AM29,"-")</f>
        <v>-</v>
      </c>
      <c r="AN29" s="5" t="str">
        <f ca="1">IFERROR(WINS_NO_MIRROR!AN29/TOTAL_MATCHUP!AN29,"-")</f>
        <v>-</v>
      </c>
      <c r="AO29" s="5" t="str">
        <f ca="1">IFERROR(WINS_NO_MIRROR!AO29/TOTAL_MATCHUP!AO29,"-")</f>
        <v>-</v>
      </c>
      <c r="AP29" s="5" t="str">
        <f ca="1">IFERROR(WINS_NO_MIRROR!AP29/TOTAL_MATCHUP!AP29,"-")</f>
        <v>-</v>
      </c>
      <c r="AQ29" s="5" t="str">
        <f ca="1">IFERROR(WINS_NO_MIRROR!AQ29/TOTAL_MATCHUP!AQ29,"-")</f>
        <v>-</v>
      </c>
      <c r="AR29" s="5" t="str">
        <f ca="1">IFERROR(WINS_NO_MIRROR!AR29/TOTAL_MATCHUP!AR29,"-")</f>
        <v>-</v>
      </c>
      <c r="AS29" s="5" t="str">
        <f ca="1">IFERROR(WINS_NO_MIRROR!AS29/TOTAL_MATCHUP!AS29,"-")</f>
        <v>-</v>
      </c>
      <c r="AT29" s="5">
        <f ca="1">IFERROR(WINS_NO_MIRROR!AT29/TOTAL_MATCHUP!AT29,"-")</f>
        <v>1</v>
      </c>
      <c r="AU29" s="5" t="str">
        <f ca="1">IFERROR(WINS_NO_MIRROR!AU29/TOTAL_MATCHUP!AU29,"-")</f>
        <v>-</v>
      </c>
      <c r="AV29" s="5" t="str">
        <f ca="1">IFERROR(WINS_NO_MIRROR!AV29/TOTAL_MATCHUP!AV29,"-")</f>
        <v>-</v>
      </c>
      <c r="AW29" s="5" t="str">
        <f ca="1">IFERROR(WINS_NO_MIRROR!AW29/TOTAL_MATCHUP!AW29,"-")</f>
        <v>-</v>
      </c>
      <c r="AX29" s="5" t="str">
        <f ca="1">IFERROR(WINS_NO_MIRROR!AX29/TOTAL_MATCHUP!AX29,"-")</f>
        <v>-</v>
      </c>
      <c r="AY29" s="5" t="str">
        <f ca="1">IFERROR(WINS_NO_MIRROR!AY29/TOTAL_MATCHUP!AY29,"-")</f>
        <v>-</v>
      </c>
      <c r="AZ29" s="5" t="str">
        <f ca="1">IFERROR(WINS_NO_MIRROR!AZ29/TOTAL_MATCHUP!AZ29,"-")</f>
        <v>-</v>
      </c>
      <c r="BA29" s="5" t="str">
        <f ca="1">IFERROR(WINS_NO_MIRROR!BA29/TOTAL_MATCHUP!BA29,"-")</f>
        <v>-</v>
      </c>
      <c r="BB29" s="5" t="str">
        <f ca="1">IFERROR(WINS_NO_MIRROR!BB29/TOTAL_MATCHUP!BB29,"-")</f>
        <v>-</v>
      </c>
      <c r="BC29" s="5" t="str">
        <f ca="1">IFERROR(WINS_NO_MIRROR!BC29/TOTAL_MATCHUP!BC29,"-")</f>
        <v>-</v>
      </c>
      <c r="BD29" s="5" t="str">
        <f ca="1">IFERROR(WINS_NO_MIRROR!BD29/TOTAL_MATCHUP!BD29,"-")</f>
        <v>-</v>
      </c>
      <c r="BE29" s="5" t="str">
        <f ca="1">IFERROR(WINS_NO_MIRROR!BE29/TOTAL_MATCHUP!BE29,"-")</f>
        <v>-</v>
      </c>
      <c r="BF29" s="5" t="str">
        <f ca="1">IFERROR(WINS_NO_MIRROR!BF29/TOTAL_MATCHUP!BF29,"-")</f>
        <v>-</v>
      </c>
    </row>
    <row r="30" spans="1:58" ht="55" customHeight="1" x14ac:dyDescent="0.3">
      <c r="A30" s="3" t="str">
        <f ca="1">MATCHUP!A30</f>
        <v>Monsters Tron</v>
      </c>
      <c r="B30" s="5">
        <f ca="1">IFERROR(WINS_NO_MIRROR!B30/TOTAL_MATCHUP!B30,"-")</f>
        <v>0.16666666666666666</v>
      </c>
      <c r="C30" s="5">
        <f ca="1">IFERROR(WINS_NO_MIRROR!C30/TOTAL_MATCHUP!C30,"-")</f>
        <v>0</v>
      </c>
      <c r="D30" s="5">
        <f ca="1">IFERROR(WINS_NO_MIRROR!D30/TOTAL_MATCHUP!D30,"-")</f>
        <v>0.75</v>
      </c>
      <c r="E30" s="5">
        <f ca="1">IFERROR(WINS_NO_MIRROR!E30/TOTAL_MATCHUP!E30,"-")</f>
        <v>0</v>
      </c>
      <c r="F30" s="5">
        <f ca="1">IFERROR(WINS_NO_MIRROR!F30/TOTAL_MATCHUP!F30,"-")</f>
        <v>0.25</v>
      </c>
      <c r="G30" s="5">
        <f ca="1">IFERROR(WINS_NO_MIRROR!G30/TOTAL_MATCHUP!G30,"-")</f>
        <v>1</v>
      </c>
      <c r="H30" s="5">
        <f ca="1">IFERROR(WINS_NO_MIRROR!H30/TOTAL_MATCHUP!H30,"-")</f>
        <v>0</v>
      </c>
      <c r="I30" s="5">
        <f ca="1">IFERROR(WINS_NO_MIRROR!I30/TOTAL_MATCHUP!I30,"-")</f>
        <v>0</v>
      </c>
      <c r="J30" s="5">
        <f ca="1">IFERROR(WINS_NO_MIRROR!J30/TOTAL_MATCHUP!J30,"-")</f>
        <v>1</v>
      </c>
      <c r="K30" s="5" t="str">
        <f ca="1">IFERROR(WINS_NO_MIRROR!K30/TOTAL_MATCHUP!K30,"-")</f>
        <v>-</v>
      </c>
      <c r="L30" s="5">
        <f ca="1">IFERROR(WINS_NO_MIRROR!L30/TOTAL_MATCHUP!L30,"-")</f>
        <v>0</v>
      </c>
      <c r="M30" s="5" t="str">
        <f ca="1">IFERROR(WINS_NO_MIRROR!M30/TOTAL_MATCHUP!M30,"-")</f>
        <v>-</v>
      </c>
      <c r="N30" s="5" t="str">
        <f ca="1">IFERROR(WINS_NO_MIRROR!N30/TOTAL_MATCHUP!N30,"-")</f>
        <v>-</v>
      </c>
      <c r="O30" s="5" t="str">
        <f ca="1">IFERROR(WINS_NO_MIRROR!O30/TOTAL_MATCHUP!O30,"-")</f>
        <v>-</v>
      </c>
      <c r="P30" s="5" t="str">
        <f ca="1">IFERROR(WINS_NO_MIRROR!P30/TOTAL_MATCHUP!P30,"-")</f>
        <v>-</v>
      </c>
      <c r="Q30" s="5" t="str">
        <f ca="1">IFERROR(WINS_NO_MIRROR!Q30/TOTAL_MATCHUP!Q30,"-")</f>
        <v>-</v>
      </c>
      <c r="R30" s="5">
        <f ca="1">IFERROR(WINS_NO_MIRROR!R30/TOTAL_MATCHUP!R30,"-")</f>
        <v>1</v>
      </c>
      <c r="S30" s="5" t="str">
        <f ca="1">IFERROR(WINS_NO_MIRROR!S30/TOTAL_MATCHUP!S30,"-")</f>
        <v>-</v>
      </c>
      <c r="T30" s="5" t="str">
        <f ca="1">IFERROR(WINS_NO_MIRROR!T30/TOTAL_MATCHUP!T30,"-")</f>
        <v>-</v>
      </c>
      <c r="U30" s="5">
        <f ca="1">IFERROR(WINS_NO_MIRROR!U30/TOTAL_MATCHUP!U30,"-")</f>
        <v>1</v>
      </c>
      <c r="V30" s="5" t="str">
        <f ca="1">IFERROR(WINS_NO_MIRROR!V30/TOTAL_MATCHUP!V30,"-")</f>
        <v>-</v>
      </c>
      <c r="W30" s="5" t="str">
        <f ca="1">IFERROR(WINS_NO_MIRROR!W30/TOTAL_MATCHUP!W30,"-")</f>
        <v>-</v>
      </c>
      <c r="X30" s="5" t="str">
        <f ca="1">IFERROR(WINS_NO_MIRROR!X30/TOTAL_MATCHUP!X30,"-")</f>
        <v>-</v>
      </c>
      <c r="Y30" s="5" t="str">
        <f ca="1">IFERROR(WINS_NO_MIRROR!Y30/TOTAL_MATCHUP!Y30,"-")</f>
        <v>-</v>
      </c>
      <c r="Z30" s="5" t="str">
        <f ca="1">IFERROR(WINS_NO_MIRROR!Z30/TOTAL_MATCHUP!Z30,"-")</f>
        <v>-</v>
      </c>
      <c r="AA30" s="5" t="str">
        <f ca="1">IFERROR(WINS_NO_MIRROR!AA30/TOTAL_MATCHUP!AA30,"-")</f>
        <v>-</v>
      </c>
      <c r="AB30" s="5" t="str">
        <f ca="1">IFERROR(WINS_NO_MIRROR!AB30/TOTAL_MATCHUP!AB30,"-")</f>
        <v>-</v>
      </c>
      <c r="AC30" s="5" t="str">
        <f ca="1">IFERROR(WINS_NO_MIRROR!AC30/TOTAL_MATCHUP!AC30,"-")</f>
        <v>-</v>
      </c>
      <c r="AD30" s="5" t="str">
        <f ca="1">IFERROR(WINS_NO_MIRROR!AD30/TOTAL_MATCHUP!AD30,"-")</f>
        <v>-</v>
      </c>
      <c r="AE30" s="5">
        <f ca="1">IFERROR(WINS_NO_MIRROR!AE30/TOTAL_MATCHUP!AE30,"-")</f>
        <v>0</v>
      </c>
      <c r="AF30" s="5" t="str">
        <f ca="1">IFERROR(WINS_NO_MIRROR!AF30/TOTAL_MATCHUP!AF30,"-")</f>
        <v>-</v>
      </c>
      <c r="AG30" s="5" t="str">
        <f ca="1">IFERROR(WINS_NO_MIRROR!AG30/TOTAL_MATCHUP!AG30,"-")</f>
        <v>-</v>
      </c>
      <c r="AH30" s="5" t="str">
        <f ca="1">IFERROR(WINS_NO_MIRROR!AH30/TOTAL_MATCHUP!AH30,"-")</f>
        <v>-</v>
      </c>
      <c r="AI30" s="5" t="str">
        <f ca="1">IFERROR(WINS_NO_MIRROR!AI30/TOTAL_MATCHUP!AI30,"-")</f>
        <v>-</v>
      </c>
      <c r="AJ30" s="5" t="str">
        <f ca="1">IFERROR(WINS_NO_MIRROR!AJ30/TOTAL_MATCHUP!AJ30,"-")</f>
        <v>-</v>
      </c>
      <c r="AK30" s="5" t="str">
        <f ca="1">IFERROR(WINS_NO_MIRROR!AK30/TOTAL_MATCHUP!AK30,"-")</f>
        <v>-</v>
      </c>
      <c r="AL30" s="5" t="str">
        <f ca="1">IFERROR(WINS_NO_MIRROR!AL30/TOTAL_MATCHUP!AL30,"-")</f>
        <v>-</v>
      </c>
      <c r="AM30" s="5" t="str">
        <f ca="1">IFERROR(WINS_NO_MIRROR!AM30/TOTAL_MATCHUP!AM30,"-")</f>
        <v>-</v>
      </c>
      <c r="AN30" s="5" t="str">
        <f ca="1">IFERROR(WINS_NO_MIRROR!AN30/TOTAL_MATCHUP!AN30,"-")</f>
        <v>-</v>
      </c>
      <c r="AO30" s="5" t="str">
        <f ca="1">IFERROR(WINS_NO_MIRROR!AO30/TOTAL_MATCHUP!AO30,"-")</f>
        <v>-</v>
      </c>
      <c r="AP30" s="5" t="str">
        <f ca="1">IFERROR(WINS_NO_MIRROR!AP30/TOTAL_MATCHUP!AP30,"-")</f>
        <v>-</v>
      </c>
      <c r="AQ30" s="5" t="str">
        <f ca="1">IFERROR(WINS_NO_MIRROR!AQ30/TOTAL_MATCHUP!AQ30,"-")</f>
        <v>-</v>
      </c>
      <c r="AR30" s="5" t="str">
        <f ca="1">IFERROR(WINS_NO_MIRROR!AR30/TOTAL_MATCHUP!AR30,"-")</f>
        <v>-</v>
      </c>
      <c r="AS30" s="5" t="str">
        <f ca="1">IFERROR(WINS_NO_MIRROR!AS30/TOTAL_MATCHUP!AS30,"-")</f>
        <v>-</v>
      </c>
      <c r="AT30" s="5">
        <f ca="1">IFERROR(WINS_NO_MIRROR!AT30/TOTAL_MATCHUP!AT30,"-")</f>
        <v>0</v>
      </c>
      <c r="AU30" s="5" t="str">
        <f ca="1">IFERROR(WINS_NO_MIRROR!AU30/TOTAL_MATCHUP!AU30,"-")</f>
        <v>-</v>
      </c>
      <c r="AV30" s="5" t="str">
        <f ca="1">IFERROR(WINS_NO_MIRROR!AV30/TOTAL_MATCHUP!AV30,"-")</f>
        <v>-</v>
      </c>
      <c r="AW30" s="5" t="str">
        <f ca="1">IFERROR(WINS_NO_MIRROR!AW30/TOTAL_MATCHUP!AW30,"-")</f>
        <v>-</v>
      </c>
      <c r="AX30" s="5" t="str">
        <f ca="1">IFERROR(WINS_NO_MIRROR!AX30/TOTAL_MATCHUP!AX30,"-")</f>
        <v>-</v>
      </c>
      <c r="AY30" s="5">
        <f ca="1">IFERROR(WINS_NO_MIRROR!AY30/TOTAL_MATCHUP!AY30,"-")</f>
        <v>0</v>
      </c>
      <c r="AZ30" s="5" t="str">
        <f ca="1">IFERROR(WINS_NO_MIRROR!AZ30/TOTAL_MATCHUP!AZ30,"-")</f>
        <v>-</v>
      </c>
      <c r="BA30" s="5" t="str">
        <f ca="1">IFERROR(WINS_NO_MIRROR!BA30/TOTAL_MATCHUP!BA30,"-")</f>
        <v>-</v>
      </c>
      <c r="BB30" s="5" t="str">
        <f ca="1">IFERROR(WINS_NO_MIRROR!BB30/TOTAL_MATCHUP!BB30,"-")</f>
        <v>-</v>
      </c>
      <c r="BC30" s="5" t="str">
        <f ca="1">IFERROR(WINS_NO_MIRROR!BC30/TOTAL_MATCHUP!BC30,"-")</f>
        <v>-</v>
      </c>
      <c r="BD30" s="5" t="str">
        <f ca="1">IFERROR(WINS_NO_MIRROR!BD30/TOTAL_MATCHUP!BD30,"-")</f>
        <v>-</v>
      </c>
      <c r="BE30" s="5" t="str">
        <f ca="1">IFERROR(WINS_NO_MIRROR!BE30/TOTAL_MATCHUP!BE30,"-")</f>
        <v>-</v>
      </c>
      <c r="BF30" s="5" t="str">
        <f ca="1">IFERROR(WINS_NO_MIRROR!BF30/TOTAL_MATCHUP!BF30,"-")</f>
        <v>-</v>
      </c>
    </row>
    <row r="31" spans="1:58" ht="55" customHeight="1" x14ac:dyDescent="0.3">
      <c r="A31" s="3" t="str">
        <f ca="1">MATCHUP!A31</f>
        <v>Rakdos Midrange</v>
      </c>
      <c r="B31" s="5">
        <f ca="1">IFERROR(WINS_NO_MIRROR!B31/TOTAL_MATCHUP!B31,"-")</f>
        <v>0.33333333333333331</v>
      </c>
      <c r="C31" s="5">
        <f ca="1">IFERROR(WINS_NO_MIRROR!C31/TOTAL_MATCHUP!C31,"-")</f>
        <v>0.4</v>
      </c>
      <c r="D31" s="5">
        <f ca="1">IFERROR(WINS_NO_MIRROR!D31/TOTAL_MATCHUP!D31,"-")</f>
        <v>0</v>
      </c>
      <c r="E31" s="5">
        <f ca="1">IFERROR(WINS_NO_MIRROR!E31/TOTAL_MATCHUP!E31,"-")</f>
        <v>0</v>
      </c>
      <c r="F31" s="5">
        <f ca="1">IFERROR(WINS_NO_MIRROR!F31/TOTAL_MATCHUP!F31,"-")</f>
        <v>0.5</v>
      </c>
      <c r="G31" s="5">
        <f ca="1">IFERROR(WINS_NO_MIRROR!G31/TOTAL_MATCHUP!G31,"-")</f>
        <v>0.33333333333333331</v>
      </c>
      <c r="H31" s="5">
        <f ca="1">IFERROR(WINS_NO_MIRROR!H31/TOTAL_MATCHUP!H31,"-")</f>
        <v>0</v>
      </c>
      <c r="I31" s="5" t="str">
        <f ca="1">IFERROR(WINS_NO_MIRROR!I31/TOTAL_MATCHUP!I31,"-")</f>
        <v>-</v>
      </c>
      <c r="J31" s="5">
        <f ca="1">IFERROR(WINS_NO_MIRROR!J31/TOTAL_MATCHUP!J31,"-")</f>
        <v>0.25</v>
      </c>
      <c r="K31" s="5">
        <f ca="1">IFERROR(WINS_NO_MIRROR!K31/TOTAL_MATCHUP!K31,"-")</f>
        <v>0.5</v>
      </c>
      <c r="L31" s="5" t="str">
        <f ca="1">IFERROR(WINS_NO_MIRROR!L31/TOTAL_MATCHUP!L31,"-")</f>
        <v>-</v>
      </c>
      <c r="M31" s="5" t="str">
        <f ca="1">IFERROR(WINS_NO_MIRROR!M31/TOTAL_MATCHUP!M31,"-")</f>
        <v>-</v>
      </c>
      <c r="N31" s="5" t="str">
        <f ca="1">IFERROR(WINS_NO_MIRROR!N31/TOTAL_MATCHUP!N31,"-")</f>
        <v>-</v>
      </c>
      <c r="O31" s="5" t="str">
        <f ca="1">IFERROR(WINS_NO_MIRROR!O31/TOTAL_MATCHUP!O31,"-")</f>
        <v>-</v>
      </c>
      <c r="P31" s="5" t="str">
        <f ca="1">IFERROR(WINS_NO_MIRROR!P31/TOTAL_MATCHUP!P31,"-")</f>
        <v>-</v>
      </c>
      <c r="Q31" s="5" t="str">
        <f ca="1">IFERROR(WINS_NO_MIRROR!Q31/TOTAL_MATCHUP!Q31,"-")</f>
        <v>-</v>
      </c>
      <c r="R31" s="5">
        <f ca="1">IFERROR(WINS_NO_MIRROR!R31/TOTAL_MATCHUP!R31,"-")</f>
        <v>1</v>
      </c>
      <c r="S31" s="5">
        <f ca="1">IFERROR(WINS_NO_MIRROR!S31/TOTAL_MATCHUP!S31,"-")</f>
        <v>1</v>
      </c>
      <c r="T31" s="5">
        <f ca="1">IFERROR(WINS_NO_MIRROR!T31/TOTAL_MATCHUP!T31,"-")</f>
        <v>1</v>
      </c>
      <c r="U31" s="5" t="str">
        <f ca="1">IFERROR(WINS_NO_MIRROR!U31/TOTAL_MATCHUP!U31,"-")</f>
        <v>-</v>
      </c>
      <c r="V31" s="5" t="str">
        <f ca="1">IFERROR(WINS_NO_MIRROR!V31/TOTAL_MATCHUP!V31,"-")</f>
        <v>-</v>
      </c>
      <c r="W31" s="5" t="str">
        <f ca="1">IFERROR(WINS_NO_MIRROR!W31/TOTAL_MATCHUP!W31,"-")</f>
        <v>-</v>
      </c>
      <c r="X31" s="5" t="str">
        <f ca="1">IFERROR(WINS_NO_MIRROR!X31/TOTAL_MATCHUP!X31,"-")</f>
        <v>-</v>
      </c>
      <c r="Y31" s="5" t="str">
        <f ca="1">IFERROR(WINS_NO_MIRROR!Y31/TOTAL_MATCHUP!Y31,"-")</f>
        <v>-</v>
      </c>
      <c r="Z31" s="5" t="str">
        <f ca="1">IFERROR(WINS_NO_MIRROR!Z31/TOTAL_MATCHUP!Z31,"-")</f>
        <v>-</v>
      </c>
      <c r="AA31" s="5">
        <f ca="1">IFERROR(WINS_NO_MIRROR!AA31/TOTAL_MATCHUP!AA31,"-")</f>
        <v>0</v>
      </c>
      <c r="AB31" s="5" t="str">
        <f ca="1">IFERROR(WINS_NO_MIRROR!AB31/TOTAL_MATCHUP!AB31,"-")</f>
        <v>-</v>
      </c>
      <c r="AC31" s="5" t="str">
        <f ca="1">IFERROR(WINS_NO_MIRROR!AC31/TOTAL_MATCHUP!AC31,"-")</f>
        <v>-</v>
      </c>
      <c r="AD31" s="5">
        <f ca="1">IFERROR(WINS_NO_MIRROR!AD31/TOTAL_MATCHUP!AD31,"-")</f>
        <v>1</v>
      </c>
      <c r="AE31" s="5" t="str">
        <f ca="1">IFERROR(WINS_NO_MIRROR!AE31/TOTAL_MATCHUP!AE31,"-")</f>
        <v>-</v>
      </c>
      <c r="AF31" s="5" t="str">
        <f ca="1">IFERROR(WINS_NO_MIRROR!AF31/TOTAL_MATCHUP!AF31,"-")</f>
        <v>-</v>
      </c>
      <c r="AG31" s="5" t="str">
        <f ca="1">IFERROR(WINS_NO_MIRROR!AG31/TOTAL_MATCHUP!AG31,"-")</f>
        <v>-</v>
      </c>
      <c r="AH31" s="5" t="str">
        <f ca="1">IFERROR(WINS_NO_MIRROR!AH31/TOTAL_MATCHUP!AH31,"-")</f>
        <v>-</v>
      </c>
      <c r="AI31" s="5">
        <f ca="1">IFERROR(WINS_NO_MIRROR!AI31/TOTAL_MATCHUP!AI31,"-")</f>
        <v>1</v>
      </c>
      <c r="AJ31" s="5" t="str">
        <f ca="1">IFERROR(WINS_NO_MIRROR!AJ31/TOTAL_MATCHUP!AJ31,"-")</f>
        <v>-</v>
      </c>
      <c r="AK31" s="5" t="str">
        <f ca="1">IFERROR(WINS_NO_MIRROR!AK31/TOTAL_MATCHUP!AK31,"-")</f>
        <v>-</v>
      </c>
      <c r="AL31" s="5" t="str">
        <f ca="1">IFERROR(WINS_NO_MIRROR!AL31/TOTAL_MATCHUP!AL31,"-")</f>
        <v>-</v>
      </c>
      <c r="AM31" s="5" t="str">
        <f ca="1">IFERROR(WINS_NO_MIRROR!AM31/TOTAL_MATCHUP!AM31,"-")</f>
        <v>-</v>
      </c>
      <c r="AN31" s="5" t="str">
        <f ca="1">IFERROR(WINS_NO_MIRROR!AN31/TOTAL_MATCHUP!AN31,"-")</f>
        <v>-</v>
      </c>
      <c r="AO31" s="5" t="str">
        <f ca="1">IFERROR(WINS_NO_MIRROR!AO31/TOTAL_MATCHUP!AO31,"-")</f>
        <v>-</v>
      </c>
      <c r="AP31" s="5" t="str">
        <f ca="1">IFERROR(WINS_NO_MIRROR!AP31/TOTAL_MATCHUP!AP31,"-")</f>
        <v>-</v>
      </c>
      <c r="AQ31" s="5" t="str">
        <f ca="1">IFERROR(WINS_NO_MIRROR!AQ31/TOTAL_MATCHUP!AQ31,"-")</f>
        <v>-</v>
      </c>
      <c r="AR31" s="5" t="str">
        <f ca="1">IFERROR(WINS_NO_MIRROR!AR31/TOTAL_MATCHUP!AR31,"-")</f>
        <v>-</v>
      </c>
      <c r="AS31" s="5" t="str">
        <f ca="1">IFERROR(WINS_NO_MIRROR!AS31/TOTAL_MATCHUP!AS31,"-")</f>
        <v>-</v>
      </c>
      <c r="AT31" s="5" t="str">
        <f ca="1">IFERROR(WINS_NO_MIRROR!AT31/TOTAL_MATCHUP!AT31,"-")</f>
        <v>-</v>
      </c>
      <c r="AU31" s="5" t="str">
        <f ca="1">IFERROR(WINS_NO_MIRROR!AU31/TOTAL_MATCHUP!AU31,"-")</f>
        <v>-</v>
      </c>
      <c r="AV31" s="5" t="str">
        <f ca="1">IFERROR(WINS_NO_MIRROR!AV31/TOTAL_MATCHUP!AV31,"-")</f>
        <v>-</v>
      </c>
      <c r="AW31" s="5" t="str">
        <f ca="1">IFERROR(WINS_NO_MIRROR!AW31/TOTAL_MATCHUP!AW31,"-")</f>
        <v>-</v>
      </c>
      <c r="AX31" s="5" t="str">
        <f ca="1">IFERROR(WINS_NO_MIRROR!AX31/TOTAL_MATCHUP!AX31,"-")</f>
        <v>-</v>
      </c>
      <c r="AY31" s="5" t="str">
        <f ca="1">IFERROR(WINS_NO_MIRROR!AY31/TOTAL_MATCHUP!AY31,"-")</f>
        <v>-</v>
      </c>
      <c r="AZ31" s="5" t="str">
        <f ca="1">IFERROR(WINS_NO_MIRROR!AZ31/TOTAL_MATCHUP!AZ31,"-")</f>
        <v>-</v>
      </c>
      <c r="BA31" s="5" t="str">
        <f ca="1">IFERROR(WINS_NO_MIRROR!BA31/TOTAL_MATCHUP!BA31,"-")</f>
        <v>-</v>
      </c>
      <c r="BB31" s="5" t="str">
        <f ca="1">IFERROR(WINS_NO_MIRROR!BB31/TOTAL_MATCHUP!BB31,"-")</f>
        <v>-</v>
      </c>
      <c r="BC31" s="5" t="str">
        <f ca="1">IFERROR(WINS_NO_MIRROR!BC31/TOTAL_MATCHUP!BC31,"-")</f>
        <v>-</v>
      </c>
      <c r="BD31" s="5" t="str">
        <f ca="1">IFERROR(WINS_NO_MIRROR!BD31/TOTAL_MATCHUP!BD31,"-")</f>
        <v>-</v>
      </c>
      <c r="BE31" s="5" t="str">
        <f ca="1">IFERROR(WINS_NO_MIRROR!BE31/TOTAL_MATCHUP!BE31,"-")</f>
        <v>-</v>
      </c>
      <c r="BF31" s="5" t="str">
        <f ca="1">IFERROR(WINS_NO_MIRROR!BF31/TOTAL_MATCHUP!BF31,"-")</f>
        <v>-</v>
      </c>
    </row>
    <row r="32" spans="1:58" ht="55" customHeight="1" x14ac:dyDescent="0.3">
      <c r="A32" s="3" t="str">
        <f ca="1">MATCHUP!A32</f>
        <v>Boros Bully</v>
      </c>
      <c r="B32" s="5">
        <f ca="1">IFERROR(WINS_NO_MIRROR!B32/TOTAL_MATCHUP!B32,"-")</f>
        <v>0.66666666666666663</v>
      </c>
      <c r="C32" s="5">
        <f ca="1">IFERROR(WINS_NO_MIRROR!C32/TOTAL_MATCHUP!C32,"-")</f>
        <v>0.8</v>
      </c>
      <c r="D32" s="5">
        <f ca="1">IFERROR(WINS_NO_MIRROR!D32/TOTAL_MATCHUP!D32,"-")</f>
        <v>0</v>
      </c>
      <c r="E32" s="5">
        <f ca="1">IFERROR(WINS_NO_MIRROR!E32/TOTAL_MATCHUP!E32,"-")</f>
        <v>0</v>
      </c>
      <c r="F32" s="5">
        <f ca="1">IFERROR(WINS_NO_MIRROR!F32/TOTAL_MATCHUP!F32,"-")</f>
        <v>0</v>
      </c>
      <c r="G32" s="5">
        <f ca="1">IFERROR(WINS_NO_MIRROR!G32/TOTAL_MATCHUP!G32,"-")</f>
        <v>1</v>
      </c>
      <c r="H32" s="5">
        <f ca="1">IFERROR(WINS_NO_MIRROR!H32/TOTAL_MATCHUP!H32,"-")</f>
        <v>0.75</v>
      </c>
      <c r="I32" s="5">
        <f ca="1">IFERROR(WINS_NO_MIRROR!I32/TOTAL_MATCHUP!I32,"-")</f>
        <v>0.5</v>
      </c>
      <c r="J32" s="5">
        <f ca="1">IFERROR(WINS_NO_MIRROR!J32/TOTAL_MATCHUP!J32,"-")</f>
        <v>1</v>
      </c>
      <c r="K32" s="5" t="str">
        <f ca="1">IFERROR(WINS_NO_MIRROR!K32/TOTAL_MATCHUP!K32,"-")</f>
        <v>-</v>
      </c>
      <c r="L32" s="5">
        <f ca="1">IFERROR(WINS_NO_MIRROR!L32/TOTAL_MATCHUP!L32,"-")</f>
        <v>0.5</v>
      </c>
      <c r="M32" s="5" t="str">
        <f ca="1">IFERROR(WINS_NO_MIRROR!M32/TOTAL_MATCHUP!M32,"-")</f>
        <v>-</v>
      </c>
      <c r="N32" s="5">
        <f ca="1">IFERROR(WINS_NO_MIRROR!N32/TOTAL_MATCHUP!N32,"-")</f>
        <v>0</v>
      </c>
      <c r="O32" s="5">
        <f ca="1">IFERROR(WINS_NO_MIRROR!O32/TOTAL_MATCHUP!O32,"-")</f>
        <v>1</v>
      </c>
      <c r="P32" s="5">
        <f ca="1">IFERROR(WINS_NO_MIRROR!P32/TOTAL_MATCHUP!P32,"-")</f>
        <v>0</v>
      </c>
      <c r="Q32" s="5" t="str">
        <f ca="1">IFERROR(WINS_NO_MIRROR!Q32/TOTAL_MATCHUP!Q32,"-")</f>
        <v>-</v>
      </c>
      <c r="R32" s="5" t="str">
        <f ca="1">IFERROR(WINS_NO_MIRROR!R32/TOTAL_MATCHUP!R32,"-")</f>
        <v>-</v>
      </c>
      <c r="S32" s="5" t="str">
        <f ca="1">IFERROR(WINS_NO_MIRROR!S32/TOTAL_MATCHUP!S32,"-")</f>
        <v>-</v>
      </c>
      <c r="T32" s="5" t="str">
        <f ca="1">IFERROR(WINS_NO_MIRROR!T32/TOTAL_MATCHUP!T32,"-")</f>
        <v>-</v>
      </c>
      <c r="U32" s="5">
        <f ca="1">IFERROR(WINS_NO_MIRROR!U32/TOTAL_MATCHUP!U32,"-")</f>
        <v>1</v>
      </c>
      <c r="V32" s="5" t="str">
        <f ca="1">IFERROR(WINS_NO_MIRROR!V32/TOTAL_MATCHUP!V32,"-")</f>
        <v>-</v>
      </c>
      <c r="W32" s="5" t="str">
        <f ca="1">IFERROR(WINS_NO_MIRROR!W32/TOTAL_MATCHUP!W32,"-")</f>
        <v>-</v>
      </c>
      <c r="X32" s="5" t="str">
        <f ca="1">IFERROR(WINS_NO_MIRROR!X32/TOTAL_MATCHUP!X32,"-")</f>
        <v>-</v>
      </c>
      <c r="Y32" s="5" t="str">
        <f ca="1">IFERROR(WINS_NO_MIRROR!Y32/TOTAL_MATCHUP!Y32,"-")</f>
        <v>-</v>
      </c>
      <c r="Z32" s="5" t="str">
        <f ca="1">IFERROR(WINS_NO_MIRROR!Z32/TOTAL_MATCHUP!Z32,"-")</f>
        <v>-</v>
      </c>
      <c r="AA32" s="5" t="str">
        <f ca="1">IFERROR(WINS_NO_MIRROR!AA32/TOTAL_MATCHUP!AA32,"-")</f>
        <v>-</v>
      </c>
      <c r="AB32" s="5" t="str">
        <f ca="1">IFERROR(WINS_NO_MIRROR!AB32/TOTAL_MATCHUP!AB32,"-")</f>
        <v>-</v>
      </c>
      <c r="AC32" s="5" t="str">
        <f ca="1">IFERROR(WINS_NO_MIRROR!AC32/TOTAL_MATCHUP!AC32,"-")</f>
        <v>-</v>
      </c>
      <c r="AD32" s="5" t="str">
        <f ca="1">IFERROR(WINS_NO_MIRROR!AD32/TOTAL_MATCHUP!AD32,"-")</f>
        <v>-</v>
      </c>
      <c r="AE32" s="5" t="str">
        <f ca="1">IFERROR(WINS_NO_MIRROR!AE32/TOTAL_MATCHUP!AE32,"-")</f>
        <v>-</v>
      </c>
      <c r="AF32" s="5" t="str">
        <f ca="1">IFERROR(WINS_NO_MIRROR!AF32/TOTAL_MATCHUP!AF32,"-")</f>
        <v>-</v>
      </c>
      <c r="AG32" s="5" t="str">
        <f ca="1">IFERROR(WINS_NO_MIRROR!AG32/TOTAL_MATCHUP!AG32,"-")</f>
        <v>-</v>
      </c>
      <c r="AH32" s="5" t="str">
        <f ca="1">IFERROR(WINS_NO_MIRROR!AH32/TOTAL_MATCHUP!AH32,"-")</f>
        <v>-</v>
      </c>
      <c r="AI32" s="5" t="str">
        <f ca="1">IFERROR(WINS_NO_MIRROR!AI32/TOTAL_MATCHUP!AI32,"-")</f>
        <v>-</v>
      </c>
      <c r="AJ32" s="5" t="str">
        <f ca="1">IFERROR(WINS_NO_MIRROR!AJ32/TOTAL_MATCHUP!AJ32,"-")</f>
        <v>-</v>
      </c>
      <c r="AK32" s="5" t="str">
        <f ca="1">IFERROR(WINS_NO_MIRROR!AK32/TOTAL_MATCHUP!AK32,"-")</f>
        <v>-</v>
      </c>
      <c r="AL32" s="5" t="str">
        <f ca="1">IFERROR(WINS_NO_MIRROR!AL32/TOTAL_MATCHUP!AL32,"-")</f>
        <v>-</v>
      </c>
      <c r="AM32" s="5" t="str">
        <f ca="1">IFERROR(WINS_NO_MIRROR!AM32/TOTAL_MATCHUP!AM32,"-")</f>
        <v>-</v>
      </c>
      <c r="AN32" s="5" t="str">
        <f ca="1">IFERROR(WINS_NO_MIRROR!AN32/TOTAL_MATCHUP!AN32,"-")</f>
        <v>-</v>
      </c>
      <c r="AO32" s="5">
        <f ca="1">IFERROR(WINS_NO_MIRROR!AO32/TOTAL_MATCHUP!AO32,"-")</f>
        <v>1</v>
      </c>
      <c r="AP32" s="5" t="str">
        <f ca="1">IFERROR(WINS_NO_MIRROR!AP32/TOTAL_MATCHUP!AP32,"-")</f>
        <v>-</v>
      </c>
      <c r="AQ32" s="5" t="str">
        <f ca="1">IFERROR(WINS_NO_MIRROR!AQ32/TOTAL_MATCHUP!AQ32,"-")</f>
        <v>-</v>
      </c>
      <c r="AR32" s="5" t="str">
        <f ca="1">IFERROR(WINS_NO_MIRROR!AR32/TOTAL_MATCHUP!AR32,"-")</f>
        <v>-</v>
      </c>
      <c r="AS32" s="5" t="str">
        <f ca="1">IFERROR(WINS_NO_MIRROR!AS32/TOTAL_MATCHUP!AS32,"-")</f>
        <v>-</v>
      </c>
      <c r="AT32" s="5" t="str">
        <f ca="1">IFERROR(WINS_NO_MIRROR!AT32/TOTAL_MATCHUP!AT32,"-")</f>
        <v>-</v>
      </c>
      <c r="AU32" s="5" t="str">
        <f ca="1">IFERROR(WINS_NO_MIRROR!AU32/TOTAL_MATCHUP!AU32,"-")</f>
        <v>-</v>
      </c>
      <c r="AV32" s="5" t="str">
        <f ca="1">IFERROR(WINS_NO_MIRROR!AV32/TOTAL_MATCHUP!AV32,"-")</f>
        <v>-</v>
      </c>
      <c r="AW32" s="5" t="str">
        <f ca="1">IFERROR(WINS_NO_MIRROR!AW32/TOTAL_MATCHUP!AW32,"-")</f>
        <v>-</v>
      </c>
      <c r="AX32" s="5" t="str">
        <f ca="1">IFERROR(WINS_NO_MIRROR!AX32/TOTAL_MATCHUP!AX32,"-")</f>
        <v>-</v>
      </c>
      <c r="AY32" s="5" t="str">
        <f ca="1">IFERROR(WINS_NO_MIRROR!AY32/TOTAL_MATCHUP!AY32,"-")</f>
        <v>-</v>
      </c>
      <c r="AZ32" s="5" t="str">
        <f ca="1">IFERROR(WINS_NO_MIRROR!AZ32/TOTAL_MATCHUP!AZ32,"-")</f>
        <v>-</v>
      </c>
      <c r="BA32" s="5" t="str">
        <f ca="1">IFERROR(WINS_NO_MIRROR!BA32/TOTAL_MATCHUP!BA32,"-")</f>
        <v>-</v>
      </c>
      <c r="BB32" s="5" t="str">
        <f ca="1">IFERROR(WINS_NO_MIRROR!BB32/TOTAL_MATCHUP!BB32,"-")</f>
        <v>-</v>
      </c>
      <c r="BC32" s="5" t="str">
        <f ca="1">IFERROR(WINS_NO_MIRROR!BC32/TOTAL_MATCHUP!BC32,"-")</f>
        <v>-</v>
      </c>
      <c r="BD32" s="5" t="str">
        <f ca="1">IFERROR(WINS_NO_MIRROR!BD32/TOTAL_MATCHUP!BD32,"-")</f>
        <v>-</v>
      </c>
      <c r="BE32" s="5" t="str">
        <f ca="1">IFERROR(WINS_NO_MIRROR!BE32/TOTAL_MATCHUP!BE32,"-")</f>
        <v>-</v>
      </c>
      <c r="BF32" s="5" t="str">
        <f ca="1">IFERROR(WINS_NO_MIRROR!BF32/TOTAL_MATCHUP!BF32,"-")</f>
        <v>-</v>
      </c>
    </row>
    <row r="33" spans="1:58" ht="55" customHeight="1" x14ac:dyDescent="0.3">
      <c r="A33" s="3" t="str">
        <f ca="1">MATCHUP!A33</f>
        <v>Mono Black Sacrifice</v>
      </c>
      <c r="B33" s="5">
        <f ca="1">IFERROR(WINS_NO_MIRROR!B33/TOTAL_MATCHUP!B33,"-")</f>
        <v>0</v>
      </c>
      <c r="C33" s="5">
        <f ca="1">IFERROR(WINS_NO_MIRROR!C33/TOTAL_MATCHUP!C33,"-")</f>
        <v>0.6</v>
      </c>
      <c r="D33" s="5">
        <f ca="1">IFERROR(WINS_NO_MIRROR!D33/TOTAL_MATCHUP!D33,"-")</f>
        <v>1</v>
      </c>
      <c r="E33" s="5">
        <f ca="1">IFERROR(WINS_NO_MIRROR!E33/TOTAL_MATCHUP!E33,"-")</f>
        <v>1</v>
      </c>
      <c r="F33" s="5">
        <f ca="1">IFERROR(WINS_NO_MIRROR!F33/TOTAL_MATCHUP!F33,"-")</f>
        <v>1</v>
      </c>
      <c r="G33" s="5">
        <f ca="1">IFERROR(WINS_NO_MIRROR!G33/TOTAL_MATCHUP!G33,"-")</f>
        <v>0.75</v>
      </c>
      <c r="H33" s="5">
        <f ca="1">IFERROR(WINS_NO_MIRROR!H33/TOTAL_MATCHUP!H33,"-")</f>
        <v>1</v>
      </c>
      <c r="I33" s="5">
        <f ca="1">IFERROR(WINS_NO_MIRROR!I33/TOTAL_MATCHUP!I33,"-")</f>
        <v>0.5</v>
      </c>
      <c r="J33" s="5" t="str">
        <f ca="1">IFERROR(WINS_NO_MIRROR!J33/TOTAL_MATCHUP!J33,"-")</f>
        <v>-</v>
      </c>
      <c r="K33" s="5" t="str">
        <f ca="1">IFERROR(WINS_NO_MIRROR!K33/TOTAL_MATCHUP!K33,"-")</f>
        <v>-</v>
      </c>
      <c r="L33" s="5">
        <f ca="1">IFERROR(WINS_NO_MIRROR!L33/TOTAL_MATCHUP!L33,"-")</f>
        <v>0.66666666666666663</v>
      </c>
      <c r="M33" s="5">
        <f ca="1">IFERROR(WINS_NO_MIRROR!M33/TOTAL_MATCHUP!M33,"-")</f>
        <v>0</v>
      </c>
      <c r="N33" s="5">
        <f ca="1">IFERROR(WINS_NO_MIRROR!N33/TOTAL_MATCHUP!N33,"-")</f>
        <v>0</v>
      </c>
      <c r="O33" s="5" t="str">
        <f ca="1">IFERROR(WINS_NO_MIRROR!O33/TOTAL_MATCHUP!O33,"-")</f>
        <v>-</v>
      </c>
      <c r="P33" s="5" t="str">
        <f ca="1">IFERROR(WINS_NO_MIRROR!P33/TOTAL_MATCHUP!P33,"-")</f>
        <v>-</v>
      </c>
      <c r="Q33" s="5">
        <f ca="1">IFERROR(WINS_NO_MIRROR!Q33/TOTAL_MATCHUP!Q33,"-")</f>
        <v>0</v>
      </c>
      <c r="R33" s="5" t="str">
        <f ca="1">IFERROR(WINS_NO_MIRROR!R33/TOTAL_MATCHUP!R33,"-")</f>
        <v>-</v>
      </c>
      <c r="S33" s="5">
        <f ca="1">IFERROR(WINS_NO_MIRROR!S33/TOTAL_MATCHUP!S33,"-")</f>
        <v>1</v>
      </c>
      <c r="T33" s="5" t="str">
        <f ca="1">IFERROR(WINS_NO_MIRROR!T33/TOTAL_MATCHUP!T33,"-")</f>
        <v>-</v>
      </c>
      <c r="U33" s="5">
        <f ca="1">IFERROR(WINS_NO_MIRROR!U33/TOTAL_MATCHUP!U33,"-")</f>
        <v>0</v>
      </c>
      <c r="V33" s="5">
        <f ca="1">IFERROR(WINS_NO_MIRROR!V33/TOTAL_MATCHUP!V33,"-")</f>
        <v>0</v>
      </c>
      <c r="W33" s="5">
        <f ca="1">IFERROR(WINS_NO_MIRROR!W33/TOTAL_MATCHUP!W33,"-")</f>
        <v>1</v>
      </c>
      <c r="X33" s="5" t="str">
        <f ca="1">IFERROR(WINS_NO_MIRROR!X33/TOTAL_MATCHUP!X33,"-")</f>
        <v>-</v>
      </c>
      <c r="Y33" s="5">
        <f ca="1">IFERROR(WINS_NO_MIRROR!Y33/TOTAL_MATCHUP!Y33,"-")</f>
        <v>1</v>
      </c>
      <c r="Z33" s="5" t="str">
        <f ca="1">IFERROR(WINS_NO_MIRROR!Z33/TOTAL_MATCHUP!Z33,"-")</f>
        <v>-</v>
      </c>
      <c r="AA33" s="5" t="str">
        <f ca="1">IFERROR(WINS_NO_MIRROR!AA33/TOTAL_MATCHUP!AA33,"-")</f>
        <v>-</v>
      </c>
      <c r="AB33" s="5" t="str">
        <f ca="1">IFERROR(WINS_NO_MIRROR!AB33/TOTAL_MATCHUP!AB33,"-")</f>
        <v>-</v>
      </c>
      <c r="AC33" s="5">
        <f ca="1">IFERROR(WINS_NO_MIRROR!AC33/TOTAL_MATCHUP!AC33,"-")</f>
        <v>1</v>
      </c>
      <c r="AD33" s="5" t="str">
        <f ca="1">IFERROR(WINS_NO_MIRROR!AD33/TOTAL_MATCHUP!AD33,"-")</f>
        <v>-</v>
      </c>
      <c r="AE33" s="5" t="str">
        <f ca="1">IFERROR(WINS_NO_MIRROR!AE33/TOTAL_MATCHUP!AE33,"-")</f>
        <v>-</v>
      </c>
      <c r="AF33" s="5" t="str">
        <f ca="1">IFERROR(WINS_NO_MIRROR!AF33/TOTAL_MATCHUP!AF33,"-")</f>
        <v>-</v>
      </c>
      <c r="AG33" s="5" t="str">
        <f ca="1">IFERROR(WINS_NO_MIRROR!AG33/TOTAL_MATCHUP!AG33,"-")</f>
        <v>-</v>
      </c>
      <c r="AH33" s="5" t="str">
        <f ca="1">IFERROR(WINS_NO_MIRROR!AH33/TOTAL_MATCHUP!AH33,"-")</f>
        <v>-</v>
      </c>
      <c r="AI33" s="5" t="str">
        <f ca="1">IFERROR(WINS_NO_MIRROR!AI33/TOTAL_MATCHUP!AI33,"-")</f>
        <v>-</v>
      </c>
      <c r="AJ33" s="5" t="str">
        <f ca="1">IFERROR(WINS_NO_MIRROR!AJ33/TOTAL_MATCHUP!AJ33,"-")</f>
        <v>-</v>
      </c>
      <c r="AK33" s="5" t="str">
        <f ca="1">IFERROR(WINS_NO_MIRROR!AK33/TOTAL_MATCHUP!AK33,"-")</f>
        <v>-</v>
      </c>
      <c r="AL33" s="5" t="str">
        <f ca="1">IFERROR(WINS_NO_MIRROR!AL33/TOTAL_MATCHUP!AL33,"-")</f>
        <v>-</v>
      </c>
      <c r="AM33" s="5" t="str">
        <f ca="1">IFERROR(WINS_NO_MIRROR!AM33/TOTAL_MATCHUP!AM33,"-")</f>
        <v>-</v>
      </c>
      <c r="AN33" s="5" t="str">
        <f ca="1">IFERROR(WINS_NO_MIRROR!AN33/TOTAL_MATCHUP!AN33,"-")</f>
        <v>-</v>
      </c>
      <c r="AO33" s="5" t="str">
        <f ca="1">IFERROR(WINS_NO_MIRROR!AO33/TOTAL_MATCHUP!AO33,"-")</f>
        <v>-</v>
      </c>
      <c r="AP33" s="5" t="str">
        <f ca="1">IFERROR(WINS_NO_MIRROR!AP33/TOTAL_MATCHUP!AP33,"-")</f>
        <v>-</v>
      </c>
      <c r="AQ33" s="5" t="str">
        <f ca="1">IFERROR(WINS_NO_MIRROR!AQ33/TOTAL_MATCHUP!AQ33,"-")</f>
        <v>-</v>
      </c>
      <c r="AR33" s="5" t="str">
        <f ca="1">IFERROR(WINS_NO_MIRROR!AR33/TOTAL_MATCHUP!AR33,"-")</f>
        <v>-</v>
      </c>
      <c r="AS33" s="5" t="str">
        <f ca="1">IFERROR(WINS_NO_MIRROR!AS33/TOTAL_MATCHUP!AS33,"-")</f>
        <v>-</v>
      </c>
      <c r="AT33" s="5" t="str">
        <f ca="1">IFERROR(WINS_NO_MIRROR!AT33/TOTAL_MATCHUP!AT33,"-")</f>
        <v>-</v>
      </c>
      <c r="AU33" s="5" t="str">
        <f ca="1">IFERROR(WINS_NO_MIRROR!AU33/TOTAL_MATCHUP!AU33,"-")</f>
        <v>-</v>
      </c>
      <c r="AV33" s="5" t="str">
        <f ca="1">IFERROR(WINS_NO_MIRROR!AV33/TOTAL_MATCHUP!AV33,"-")</f>
        <v>-</v>
      </c>
      <c r="AW33" s="5" t="str">
        <f ca="1">IFERROR(WINS_NO_MIRROR!AW33/TOTAL_MATCHUP!AW33,"-")</f>
        <v>-</v>
      </c>
      <c r="AX33" s="5" t="str">
        <f ca="1">IFERROR(WINS_NO_MIRROR!AX33/TOTAL_MATCHUP!AX33,"-")</f>
        <v>-</v>
      </c>
      <c r="AY33" s="5" t="str">
        <f ca="1">IFERROR(WINS_NO_MIRROR!AY33/TOTAL_MATCHUP!AY33,"-")</f>
        <v>-</v>
      </c>
      <c r="AZ33" s="5" t="str">
        <f ca="1">IFERROR(WINS_NO_MIRROR!AZ33/TOTAL_MATCHUP!AZ33,"-")</f>
        <v>-</v>
      </c>
      <c r="BA33" s="5" t="str">
        <f ca="1">IFERROR(WINS_NO_MIRROR!BA33/TOTAL_MATCHUP!BA33,"-")</f>
        <v>-</v>
      </c>
      <c r="BB33" s="5" t="str">
        <f ca="1">IFERROR(WINS_NO_MIRROR!BB33/TOTAL_MATCHUP!BB33,"-")</f>
        <v>-</v>
      </c>
      <c r="BC33" s="5" t="str">
        <f ca="1">IFERROR(WINS_NO_MIRROR!BC33/TOTAL_MATCHUP!BC33,"-")</f>
        <v>-</v>
      </c>
      <c r="BD33" s="5" t="str">
        <f ca="1">IFERROR(WINS_NO_MIRROR!BD33/TOTAL_MATCHUP!BD33,"-")</f>
        <v>-</v>
      </c>
      <c r="BE33" s="5" t="str">
        <f ca="1">IFERROR(WINS_NO_MIRROR!BE33/TOTAL_MATCHUP!BE33,"-")</f>
        <v>-</v>
      </c>
      <c r="BF33" s="5" t="str">
        <f ca="1">IFERROR(WINS_NO_MIRROR!BF33/TOTAL_MATCHUP!BF33,"-")</f>
        <v>-</v>
      </c>
    </row>
    <row r="34" spans="1:58" ht="55" customHeight="1" x14ac:dyDescent="0.3">
      <c r="A34" s="3" t="str">
        <f ca="1">MATCHUP!A34</f>
        <v>Orzhov Blade</v>
      </c>
      <c r="B34" s="5">
        <f ca="1">IFERROR(WINS_NO_MIRROR!B34/TOTAL_MATCHUP!B34,"-")</f>
        <v>0.5</v>
      </c>
      <c r="C34" s="5">
        <f ca="1">IFERROR(WINS_NO_MIRROR!C34/TOTAL_MATCHUP!C34,"-")</f>
        <v>0</v>
      </c>
      <c r="D34" s="5">
        <f ca="1">IFERROR(WINS_NO_MIRROR!D34/TOTAL_MATCHUP!D34,"-")</f>
        <v>0.5</v>
      </c>
      <c r="E34" s="5" t="str">
        <f ca="1">IFERROR(WINS_NO_MIRROR!E34/TOTAL_MATCHUP!E34,"-")</f>
        <v>-</v>
      </c>
      <c r="F34" s="5" t="str">
        <f ca="1">IFERROR(WINS_NO_MIRROR!F34/TOTAL_MATCHUP!F34,"-")</f>
        <v>-</v>
      </c>
      <c r="G34" s="5">
        <f ca="1">IFERROR(WINS_NO_MIRROR!G34/TOTAL_MATCHUP!G34,"-")</f>
        <v>0</v>
      </c>
      <c r="H34" s="5" t="str">
        <f ca="1">IFERROR(WINS_NO_MIRROR!H34/TOTAL_MATCHUP!H34,"-")</f>
        <v>-</v>
      </c>
      <c r="I34" s="5" t="str">
        <f ca="1">IFERROR(WINS_NO_MIRROR!I34/TOTAL_MATCHUP!I34,"-")</f>
        <v>-</v>
      </c>
      <c r="J34" s="5">
        <f ca="1">IFERROR(WINS_NO_MIRROR!J34/TOTAL_MATCHUP!J34,"-")</f>
        <v>0.66666666666666663</v>
      </c>
      <c r="K34" s="5" t="str">
        <f ca="1">IFERROR(WINS_NO_MIRROR!K34/TOTAL_MATCHUP!K34,"-")</f>
        <v>-</v>
      </c>
      <c r="L34" s="5">
        <f ca="1">IFERROR(WINS_NO_MIRROR!L34/TOTAL_MATCHUP!L34,"-")</f>
        <v>0</v>
      </c>
      <c r="M34" s="5">
        <f ca="1">IFERROR(WINS_NO_MIRROR!M34/TOTAL_MATCHUP!M34,"-")</f>
        <v>0.5</v>
      </c>
      <c r="N34" s="5" t="str">
        <f ca="1">IFERROR(WINS_NO_MIRROR!N34/TOTAL_MATCHUP!N34,"-")</f>
        <v>-</v>
      </c>
      <c r="O34" s="5" t="str">
        <f ca="1">IFERROR(WINS_NO_MIRROR!O34/TOTAL_MATCHUP!O34,"-")</f>
        <v>-</v>
      </c>
      <c r="P34" s="5">
        <f ca="1">IFERROR(WINS_NO_MIRROR!P34/TOTAL_MATCHUP!P34,"-")</f>
        <v>0</v>
      </c>
      <c r="Q34" s="5">
        <f ca="1">IFERROR(WINS_NO_MIRROR!Q34/TOTAL_MATCHUP!Q34,"-")</f>
        <v>0.5</v>
      </c>
      <c r="R34" s="5" t="str">
        <f ca="1">IFERROR(WINS_NO_MIRROR!R34/TOTAL_MATCHUP!R34,"-")</f>
        <v>-</v>
      </c>
      <c r="S34" s="5" t="str">
        <f ca="1">IFERROR(WINS_NO_MIRROR!S34/TOTAL_MATCHUP!S34,"-")</f>
        <v>-</v>
      </c>
      <c r="T34" s="5" t="str">
        <f ca="1">IFERROR(WINS_NO_MIRROR!T34/TOTAL_MATCHUP!T34,"-")</f>
        <v>-</v>
      </c>
      <c r="U34" s="5" t="str">
        <f ca="1">IFERROR(WINS_NO_MIRROR!U34/TOTAL_MATCHUP!U34,"-")</f>
        <v>-</v>
      </c>
      <c r="V34" s="5">
        <f ca="1">IFERROR(WINS_NO_MIRROR!V34/TOTAL_MATCHUP!V34,"-")</f>
        <v>1</v>
      </c>
      <c r="W34" s="5">
        <f ca="1">IFERROR(WINS_NO_MIRROR!W34/TOTAL_MATCHUP!W34,"-")</f>
        <v>1</v>
      </c>
      <c r="X34" s="5" t="str">
        <f ca="1">IFERROR(WINS_NO_MIRROR!X34/TOTAL_MATCHUP!X34,"-")</f>
        <v>-</v>
      </c>
      <c r="Y34" s="5" t="str">
        <f ca="1">IFERROR(WINS_NO_MIRROR!Y34/TOTAL_MATCHUP!Y34,"-")</f>
        <v>-</v>
      </c>
      <c r="Z34" s="5" t="str">
        <f ca="1">IFERROR(WINS_NO_MIRROR!Z34/TOTAL_MATCHUP!Z34,"-")</f>
        <v>-</v>
      </c>
      <c r="AA34" s="5" t="str">
        <f ca="1">IFERROR(WINS_NO_MIRROR!AA34/TOTAL_MATCHUP!AA34,"-")</f>
        <v>-</v>
      </c>
      <c r="AB34" s="5">
        <f ca="1">IFERROR(WINS_NO_MIRROR!AB34/TOTAL_MATCHUP!AB34,"-")</f>
        <v>0</v>
      </c>
      <c r="AC34" s="5" t="str">
        <f ca="1">IFERROR(WINS_NO_MIRROR!AC34/TOTAL_MATCHUP!AC34,"-")</f>
        <v>-</v>
      </c>
      <c r="AD34" s="5" t="str">
        <f ca="1">IFERROR(WINS_NO_MIRROR!AD34/TOTAL_MATCHUP!AD34,"-")</f>
        <v>-</v>
      </c>
      <c r="AE34" s="5" t="str">
        <f ca="1">IFERROR(WINS_NO_MIRROR!AE34/TOTAL_MATCHUP!AE34,"-")</f>
        <v>-</v>
      </c>
      <c r="AF34" s="5" t="str">
        <f ca="1">IFERROR(WINS_NO_MIRROR!AF34/TOTAL_MATCHUP!AF34,"-")</f>
        <v>-</v>
      </c>
      <c r="AG34" s="5" t="str">
        <f ca="1">IFERROR(WINS_NO_MIRROR!AG34/TOTAL_MATCHUP!AG34,"-")</f>
        <v>-</v>
      </c>
      <c r="AH34" s="5" t="str">
        <f ca="1">IFERROR(WINS_NO_MIRROR!AH34/TOTAL_MATCHUP!AH34,"-")</f>
        <v>-</v>
      </c>
      <c r="AI34" s="5" t="str">
        <f ca="1">IFERROR(WINS_NO_MIRROR!AI34/TOTAL_MATCHUP!AI34,"-")</f>
        <v>-</v>
      </c>
      <c r="AJ34" s="5" t="str">
        <f ca="1">IFERROR(WINS_NO_MIRROR!AJ34/TOTAL_MATCHUP!AJ34,"-")</f>
        <v>-</v>
      </c>
      <c r="AK34" s="5" t="str">
        <f ca="1">IFERROR(WINS_NO_MIRROR!AK34/TOTAL_MATCHUP!AK34,"-")</f>
        <v>-</v>
      </c>
      <c r="AL34" s="5" t="str">
        <f ca="1">IFERROR(WINS_NO_MIRROR!AL34/TOTAL_MATCHUP!AL34,"-")</f>
        <v>-</v>
      </c>
      <c r="AM34" s="5" t="str">
        <f ca="1">IFERROR(WINS_NO_MIRROR!AM34/TOTAL_MATCHUP!AM34,"-")</f>
        <v>-</v>
      </c>
      <c r="AN34" s="5" t="str">
        <f ca="1">IFERROR(WINS_NO_MIRROR!AN34/TOTAL_MATCHUP!AN34,"-")</f>
        <v>-</v>
      </c>
      <c r="AO34" s="5" t="str">
        <f ca="1">IFERROR(WINS_NO_MIRROR!AO34/TOTAL_MATCHUP!AO34,"-")</f>
        <v>-</v>
      </c>
      <c r="AP34" s="5" t="str">
        <f ca="1">IFERROR(WINS_NO_MIRROR!AP34/TOTAL_MATCHUP!AP34,"-")</f>
        <v>-</v>
      </c>
      <c r="AQ34" s="5" t="str">
        <f ca="1">IFERROR(WINS_NO_MIRROR!AQ34/TOTAL_MATCHUP!AQ34,"-")</f>
        <v>-</v>
      </c>
      <c r="AR34" s="5">
        <f ca="1">IFERROR(WINS_NO_MIRROR!AR34/TOTAL_MATCHUP!AR34,"-")</f>
        <v>0</v>
      </c>
      <c r="AS34" s="5" t="str">
        <f ca="1">IFERROR(WINS_NO_MIRROR!AS34/TOTAL_MATCHUP!AS34,"-")</f>
        <v>-</v>
      </c>
      <c r="AT34" s="5" t="str">
        <f ca="1">IFERROR(WINS_NO_MIRROR!AT34/TOTAL_MATCHUP!AT34,"-")</f>
        <v>-</v>
      </c>
      <c r="AU34" s="5" t="str">
        <f ca="1">IFERROR(WINS_NO_MIRROR!AU34/TOTAL_MATCHUP!AU34,"-")</f>
        <v>-</v>
      </c>
      <c r="AV34" s="5">
        <f ca="1">IFERROR(WINS_NO_MIRROR!AV34/TOTAL_MATCHUP!AV34,"-")</f>
        <v>1</v>
      </c>
      <c r="AW34" s="5" t="str">
        <f ca="1">IFERROR(WINS_NO_MIRROR!AW34/TOTAL_MATCHUP!AW34,"-")</f>
        <v>-</v>
      </c>
      <c r="AX34" s="5" t="str">
        <f ca="1">IFERROR(WINS_NO_MIRROR!AX34/TOTAL_MATCHUP!AX34,"-")</f>
        <v>-</v>
      </c>
      <c r="AY34" s="5" t="str">
        <f ca="1">IFERROR(WINS_NO_MIRROR!AY34/TOTAL_MATCHUP!AY34,"-")</f>
        <v>-</v>
      </c>
      <c r="AZ34" s="5" t="str">
        <f ca="1">IFERROR(WINS_NO_MIRROR!AZ34/TOTAL_MATCHUP!AZ34,"-")</f>
        <v>-</v>
      </c>
      <c r="BA34" s="5" t="str">
        <f ca="1">IFERROR(WINS_NO_MIRROR!BA34/TOTAL_MATCHUP!BA34,"-")</f>
        <v>-</v>
      </c>
      <c r="BB34" s="5">
        <f ca="1">IFERROR(WINS_NO_MIRROR!BB34/TOTAL_MATCHUP!BB34,"-")</f>
        <v>1</v>
      </c>
      <c r="BC34" s="5" t="str">
        <f ca="1">IFERROR(WINS_NO_MIRROR!BC34/TOTAL_MATCHUP!BC34,"-")</f>
        <v>-</v>
      </c>
      <c r="BD34" s="5" t="str">
        <f ca="1">IFERROR(WINS_NO_MIRROR!BD34/TOTAL_MATCHUP!BD34,"-")</f>
        <v>-</v>
      </c>
      <c r="BE34" s="5" t="str">
        <f ca="1">IFERROR(WINS_NO_MIRROR!BE34/TOTAL_MATCHUP!BE34,"-")</f>
        <v>-</v>
      </c>
      <c r="BF34" s="5" t="str">
        <f ca="1">IFERROR(WINS_NO_MIRROR!BF34/TOTAL_MATCHUP!BF34,"-")</f>
        <v>-</v>
      </c>
    </row>
    <row r="35" spans="1:58" ht="55" customHeight="1" x14ac:dyDescent="0.3">
      <c r="A35" s="3" t="str">
        <f ca="1">MATCHUP!A35</f>
        <v>Pili-Pala Combo</v>
      </c>
      <c r="B35" s="5">
        <f ca="1">IFERROR(WINS_NO_MIRROR!B35/TOTAL_MATCHUP!B35,"-")</f>
        <v>0.5</v>
      </c>
      <c r="C35" s="5">
        <f ca="1">IFERROR(WINS_NO_MIRROR!C35/TOTAL_MATCHUP!C35,"-")</f>
        <v>0</v>
      </c>
      <c r="D35" s="5">
        <f ca="1">IFERROR(WINS_NO_MIRROR!D35/TOTAL_MATCHUP!D35,"-")</f>
        <v>0.8</v>
      </c>
      <c r="E35" s="5">
        <f ca="1">IFERROR(WINS_NO_MIRROR!E35/TOTAL_MATCHUP!E35,"-")</f>
        <v>1</v>
      </c>
      <c r="F35" s="5">
        <f ca="1">IFERROR(WINS_NO_MIRROR!F35/TOTAL_MATCHUP!F35,"-")</f>
        <v>0.33333333333333331</v>
      </c>
      <c r="G35" s="5" t="str">
        <f ca="1">IFERROR(WINS_NO_MIRROR!G35/TOTAL_MATCHUP!G35,"-")</f>
        <v>-</v>
      </c>
      <c r="H35" s="5">
        <f ca="1">IFERROR(WINS_NO_MIRROR!H35/TOTAL_MATCHUP!H35,"-")</f>
        <v>1</v>
      </c>
      <c r="I35" s="5">
        <f ca="1">IFERROR(WINS_NO_MIRROR!I35/TOTAL_MATCHUP!I35,"-")</f>
        <v>1</v>
      </c>
      <c r="J35" s="5">
        <f ca="1">IFERROR(WINS_NO_MIRROR!J35/TOTAL_MATCHUP!J35,"-")</f>
        <v>0</v>
      </c>
      <c r="K35" s="5" t="str">
        <f ca="1">IFERROR(WINS_NO_MIRROR!K35/TOTAL_MATCHUP!K35,"-")</f>
        <v>-</v>
      </c>
      <c r="L35" s="5">
        <f ca="1">IFERROR(WINS_NO_MIRROR!L35/TOTAL_MATCHUP!L35,"-")</f>
        <v>0.5</v>
      </c>
      <c r="M35" s="5">
        <f ca="1">IFERROR(WINS_NO_MIRROR!M35/TOTAL_MATCHUP!M35,"-")</f>
        <v>0</v>
      </c>
      <c r="N35" s="5" t="str">
        <f ca="1">IFERROR(WINS_NO_MIRROR!N35/TOTAL_MATCHUP!N35,"-")</f>
        <v>-</v>
      </c>
      <c r="O35" s="5" t="str">
        <f ca="1">IFERROR(WINS_NO_MIRROR!O35/TOTAL_MATCHUP!O35,"-")</f>
        <v>-</v>
      </c>
      <c r="P35" s="5" t="str">
        <f ca="1">IFERROR(WINS_NO_MIRROR!P35/TOTAL_MATCHUP!P35,"-")</f>
        <v>-</v>
      </c>
      <c r="Q35" s="5" t="str">
        <f ca="1">IFERROR(WINS_NO_MIRROR!Q35/TOTAL_MATCHUP!Q35,"-")</f>
        <v>-</v>
      </c>
      <c r="R35" s="5">
        <f ca="1">IFERROR(WINS_NO_MIRROR!R35/TOTAL_MATCHUP!R35,"-")</f>
        <v>0</v>
      </c>
      <c r="S35" s="5" t="str">
        <f ca="1">IFERROR(WINS_NO_MIRROR!S35/TOTAL_MATCHUP!S35,"-")</f>
        <v>-</v>
      </c>
      <c r="T35" s="5" t="str">
        <f ca="1">IFERROR(WINS_NO_MIRROR!T35/TOTAL_MATCHUP!T35,"-")</f>
        <v>-</v>
      </c>
      <c r="U35" s="5" t="str">
        <f ca="1">IFERROR(WINS_NO_MIRROR!U35/TOTAL_MATCHUP!U35,"-")</f>
        <v>-</v>
      </c>
      <c r="V35" s="5" t="str">
        <f ca="1">IFERROR(WINS_NO_MIRROR!V35/TOTAL_MATCHUP!V35,"-")</f>
        <v>-</v>
      </c>
      <c r="W35" s="5" t="str">
        <f ca="1">IFERROR(WINS_NO_MIRROR!W35/TOTAL_MATCHUP!W35,"-")</f>
        <v>-</v>
      </c>
      <c r="X35" s="5" t="str">
        <f ca="1">IFERROR(WINS_NO_MIRROR!X35/TOTAL_MATCHUP!X35,"-")</f>
        <v>-</v>
      </c>
      <c r="Y35" s="5" t="str">
        <f ca="1">IFERROR(WINS_NO_MIRROR!Y35/TOTAL_MATCHUP!Y35,"-")</f>
        <v>-</v>
      </c>
      <c r="Z35" s="5" t="str">
        <f ca="1">IFERROR(WINS_NO_MIRROR!Z35/TOTAL_MATCHUP!Z35,"-")</f>
        <v>-</v>
      </c>
      <c r="AA35" s="5" t="str">
        <f ca="1">IFERROR(WINS_NO_MIRROR!AA35/TOTAL_MATCHUP!AA35,"-")</f>
        <v>-</v>
      </c>
      <c r="AB35" s="5" t="str">
        <f ca="1">IFERROR(WINS_NO_MIRROR!AB35/TOTAL_MATCHUP!AB35,"-")</f>
        <v>-</v>
      </c>
      <c r="AC35" s="5" t="str">
        <f ca="1">IFERROR(WINS_NO_MIRROR!AC35/TOTAL_MATCHUP!AC35,"-")</f>
        <v>-</v>
      </c>
      <c r="AD35" s="5" t="str">
        <f ca="1">IFERROR(WINS_NO_MIRROR!AD35/TOTAL_MATCHUP!AD35,"-")</f>
        <v>-</v>
      </c>
      <c r="AE35" s="5">
        <f ca="1">IFERROR(WINS_NO_MIRROR!AE35/TOTAL_MATCHUP!AE35,"-")</f>
        <v>0</v>
      </c>
      <c r="AF35" s="5" t="str">
        <f ca="1">IFERROR(WINS_NO_MIRROR!AF35/TOTAL_MATCHUP!AF35,"-")</f>
        <v>-</v>
      </c>
      <c r="AG35" s="5" t="str">
        <f ca="1">IFERROR(WINS_NO_MIRROR!AG35/TOTAL_MATCHUP!AG35,"-")</f>
        <v>-</v>
      </c>
      <c r="AH35" s="5" t="str">
        <f ca="1">IFERROR(WINS_NO_MIRROR!AH35/TOTAL_MATCHUP!AH35,"-")</f>
        <v>-</v>
      </c>
      <c r="AI35" s="5" t="str">
        <f ca="1">IFERROR(WINS_NO_MIRROR!AI35/TOTAL_MATCHUP!AI35,"-")</f>
        <v>-</v>
      </c>
      <c r="AJ35" s="5" t="str">
        <f ca="1">IFERROR(WINS_NO_MIRROR!AJ35/TOTAL_MATCHUP!AJ35,"-")</f>
        <v>-</v>
      </c>
      <c r="AK35" s="5" t="str">
        <f ca="1">IFERROR(WINS_NO_MIRROR!AK35/TOTAL_MATCHUP!AK35,"-")</f>
        <v>-</v>
      </c>
      <c r="AL35" s="5" t="str">
        <f ca="1">IFERROR(WINS_NO_MIRROR!AL35/TOTAL_MATCHUP!AL35,"-")</f>
        <v>-</v>
      </c>
      <c r="AM35" s="5">
        <f ca="1">IFERROR(WINS_NO_MIRROR!AM35/TOTAL_MATCHUP!AM35,"-")</f>
        <v>1</v>
      </c>
      <c r="AN35" s="5" t="str">
        <f ca="1">IFERROR(WINS_NO_MIRROR!AN35/TOTAL_MATCHUP!AN35,"-")</f>
        <v>-</v>
      </c>
      <c r="AO35" s="5" t="str">
        <f ca="1">IFERROR(WINS_NO_MIRROR!AO35/TOTAL_MATCHUP!AO35,"-")</f>
        <v>-</v>
      </c>
      <c r="AP35" s="5" t="str">
        <f ca="1">IFERROR(WINS_NO_MIRROR!AP35/TOTAL_MATCHUP!AP35,"-")</f>
        <v>-</v>
      </c>
      <c r="AQ35" s="5" t="str">
        <f ca="1">IFERROR(WINS_NO_MIRROR!AQ35/TOTAL_MATCHUP!AQ35,"-")</f>
        <v>-</v>
      </c>
      <c r="AR35" s="5" t="str">
        <f ca="1">IFERROR(WINS_NO_MIRROR!AR35/TOTAL_MATCHUP!AR35,"-")</f>
        <v>-</v>
      </c>
      <c r="AS35" s="5" t="str">
        <f ca="1">IFERROR(WINS_NO_MIRROR!AS35/TOTAL_MATCHUP!AS35,"-")</f>
        <v>-</v>
      </c>
      <c r="AT35" s="5" t="str">
        <f ca="1">IFERROR(WINS_NO_MIRROR!AT35/TOTAL_MATCHUP!AT35,"-")</f>
        <v>-</v>
      </c>
      <c r="AU35" s="5" t="str">
        <f ca="1">IFERROR(WINS_NO_MIRROR!AU35/TOTAL_MATCHUP!AU35,"-")</f>
        <v>-</v>
      </c>
      <c r="AV35" s="5" t="str">
        <f ca="1">IFERROR(WINS_NO_MIRROR!AV35/TOTAL_MATCHUP!AV35,"-")</f>
        <v>-</v>
      </c>
      <c r="AW35" s="5" t="str">
        <f ca="1">IFERROR(WINS_NO_MIRROR!AW35/TOTAL_MATCHUP!AW35,"-")</f>
        <v>-</v>
      </c>
      <c r="AX35" s="5">
        <f ca="1">IFERROR(WINS_NO_MIRROR!AX35/TOTAL_MATCHUP!AX35,"-")</f>
        <v>1</v>
      </c>
      <c r="AY35" s="5" t="str">
        <f ca="1">IFERROR(WINS_NO_MIRROR!AY35/TOTAL_MATCHUP!AY35,"-")</f>
        <v>-</v>
      </c>
      <c r="AZ35" s="5" t="str">
        <f ca="1">IFERROR(WINS_NO_MIRROR!AZ35/TOTAL_MATCHUP!AZ35,"-")</f>
        <v>-</v>
      </c>
      <c r="BA35" s="5" t="str">
        <f ca="1">IFERROR(WINS_NO_MIRROR!BA35/TOTAL_MATCHUP!BA35,"-")</f>
        <v>-</v>
      </c>
      <c r="BB35" s="5" t="str">
        <f ca="1">IFERROR(WINS_NO_MIRROR!BB35/TOTAL_MATCHUP!BB35,"-")</f>
        <v>-</v>
      </c>
      <c r="BC35" s="5" t="str">
        <f ca="1">IFERROR(WINS_NO_MIRROR!BC35/TOTAL_MATCHUP!BC35,"-")</f>
        <v>-</v>
      </c>
      <c r="BD35" s="5" t="str">
        <f ca="1">IFERROR(WINS_NO_MIRROR!BD35/TOTAL_MATCHUP!BD35,"-")</f>
        <v>-</v>
      </c>
      <c r="BE35" s="5" t="str">
        <f ca="1">IFERROR(WINS_NO_MIRROR!BE35/TOTAL_MATCHUP!BE35,"-")</f>
        <v>-</v>
      </c>
      <c r="BF35" s="5" t="str">
        <f ca="1">IFERROR(WINS_NO_MIRROR!BF35/TOTAL_MATCHUP!BF35,"-")</f>
        <v>-</v>
      </c>
    </row>
    <row r="36" spans="1:58" ht="55" customHeight="1" x14ac:dyDescent="0.3">
      <c r="A36" s="3" t="str">
        <f ca="1">MATCHUP!A36</f>
        <v>Turbo Exhume</v>
      </c>
      <c r="B36" s="5">
        <f ca="1">IFERROR(WINS_NO_MIRROR!B36/TOTAL_MATCHUP!B36,"-")</f>
        <v>0</v>
      </c>
      <c r="C36" s="5" t="str">
        <f ca="1">IFERROR(WINS_NO_MIRROR!C36/TOTAL_MATCHUP!C36,"-")</f>
        <v>-</v>
      </c>
      <c r="D36" s="5">
        <f ca="1">IFERROR(WINS_NO_MIRROR!D36/TOTAL_MATCHUP!D36,"-")</f>
        <v>0.33333333333333331</v>
      </c>
      <c r="E36" s="5">
        <f ca="1">IFERROR(WINS_NO_MIRROR!E36/TOTAL_MATCHUP!E36,"-")</f>
        <v>0</v>
      </c>
      <c r="F36" s="5">
        <f ca="1">IFERROR(WINS_NO_MIRROR!F36/TOTAL_MATCHUP!F36,"-")</f>
        <v>0</v>
      </c>
      <c r="G36" s="5">
        <f ca="1">IFERROR(WINS_NO_MIRROR!G36/TOTAL_MATCHUP!G36,"-")</f>
        <v>0</v>
      </c>
      <c r="H36" s="5">
        <f ca="1">IFERROR(WINS_NO_MIRROR!H36/TOTAL_MATCHUP!H36,"-")</f>
        <v>0</v>
      </c>
      <c r="I36" s="5">
        <f ca="1">IFERROR(WINS_NO_MIRROR!I36/TOTAL_MATCHUP!I36,"-")</f>
        <v>1</v>
      </c>
      <c r="J36" s="5" t="str">
        <f ca="1">IFERROR(WINS_NO_MIRROR!J36/TOTAL_MATCHUP!J36,"-")</f>
        <v>-</v>
      </c>
      <c r="K36" s="5">
        <f ca="1">IFERROR(WINS_NO_MIRROR!K36/TOTAL_MATCHUP!K36,"-")</f>
        <v>1</v>
      </c>
      <c r="L36" s="5" t="str">
        <f ca="1">IFERROR(WINS_NO_MIRROR!L36/TOTAL_MATCHUP!L36,"-")</f>
        <v>-</v>
      </c>
      <c r="M36" s="5" t="str">
        <f ca="1">IFERROR(WINS_NO_MIRROR!M36/TOTAL_MATCHUP!M36,"-")</f>
        <v>-</v>
      </c>
      <c r="N36" s="5" t="str">
        <f ca="1">IFERROR(WINS_NO_MIRROR!N36/TOTAL_MATCHUP!N36,"-")</f>
        <v>-</v>
      </c>
      <c r="O36" s="5">
        <f ca="1">IFERROR(WINS_NO_MIRROR!O36/TOTAL_MATCHUP!O36,"-")</f>
        <v>0</v>
      </c>
      <c r="P36" s="5">
        <f ca="1">IFERROR(WINS_NO_MIRROR!P36/TOTAL_MATCHUP!P36,"-")</f>
        <v>0</v>
      </c>
      <c r="Q36" s="5" t="str">
        <f ca="1">IFERROR(WINS_NO_MIRROR!Q36/TOTAL_MATCHUP!Q36,"-")</f>
        <v>-</v>
      </c>
      <c r="R36" s="5">
        <f ca="1">IFERROR(WINS_NO_MIRROR!R36/TOTAL_MATCHUP!R36,"-")</f>
        <v>0</v>
      </c>
      <c r="S36" s="5" t="str">
        <f ca="1">IFERROR(WINS_NO_MIRROR!S36/TOTAL_MATCHUP!S36,"-")</f>
        <v>-</v>
      </c>
      <c r="T36" s="5" t="str">
        <f ca="1">IFERROR(WINS_NO_MIRROR!T36/TOTAL_MATCHUP!T36,"-")</f>
        <v>-</v>
      </c>
      <c r="U36" s="5" t="str">
        <f ca="1">IFERROR(WINS_NO_MIRROR!U36/TOTAL_MATCHUP!U36,"-")</f>
        <v>-</v>
      </c>
      <c r="V36" s="5" t="str">
        <f ca="1">IFERROR(WINS_NO_MIRROR!V36/TOTAL_MATCHUP!V36,"-")</f>
        <v>-</v>
      </c>
      <c r="W36" s="5" t="str">
        <f ca="1">IFERROR(WINS_NO_MIRROR!W36/TOTAL_MATCHUP!W36,"-")</f>
        <v>-</v>
      </c>
      <c r="X36" s="5" t="str">
        <f ca="1">IFERROR(WINS_NO_MIRROR!X36/TOTAL_MATCHUP!X36,"-")</f>
        <v>-</v>
      </c>
      <c r="Y36" s="5" t="str">
        <f ca="1">IFERROR(WINS_NO_MIRROR!Y36/TOTAL_MATCHUP!Y36,"-")</f>
        <v>-</v>
      </c>
      <c r="Z36" s="5">
        <f ca="1">IFERROR(WINS_NO_MIRROR!Z36/TOTAL_MATCHUP!Z36,"-")</f>
        <v>0</v>
      </c>
      <c r="AA36" s="5" t="str">
        <f ca="1">IFERROR(WINS_NO_MIRROR!AA36/TOTAL_MATCHUP!AA36,"-")</f>
        <v>-</v>
      </c>
      <c r="AB36" s="5" t="str">
        <f ca="1">IFERROR(WINS_NO_MIRROR!AB36/TOTAL_MATCHUP!AB36,"-")</f>
        <v>-</v>
      </c>
      <c r="AC36" s="5" t="str">
        <f ca="1">IFERROR(WINS_NO_MIRROR!AC36/TOTAL_MATCHUP!AC36,"-")</f>
        <v>-</v>
      </c>
      <c r="AD36" s="5" t="str">
        <f ca="1">IFERROR(WINS_NO_MIRROR!AD36/TOTAL_MATCHUP!AD36,"-")</f>
        <v>-</v>
      </c>
      <c r="AE36" s="5" t="str">
        <f ca="1">IFERROR(WINS_NO_MIRROR!AE36/TOTAL_MATCHUP!AE36,"-")</f>
        <v>-</v>
      </c>
      <c r="AF36" s="5" t="str">
        <f ca="1">IFERROR(WINS_NO_MIRROR!AF36/TOTAL_MATCHUP!AF36,"-")</f>
        <v>-</v>
      </c>
      <c r="AG36" s="5" t="str">
        <f ca="1">IFERROR(WINS_NO_MIRROR!AG36/TOTAL_MATCHUP!AG36,"-")</f>
        <v>-</v>
      </c>
      <c r="AH36" s="5" t="str">
        <f ca="1">IFERROR(WINS_NO_MIRROR!AH36/TOTAL_MATCHUP!AH36,"-")</f>
        <v>-</v>
      </c>
      <c r="AI36" s="5" t="str">
        <f ca="1">IFERROR(WINS_NO_MIRROR!AI36/TOTAL_MATCHUP!AI36,"-")</f>
        <v>-</v>
      </c>
      <c r="AJ36" s="5" t="str">
        <f ca="1">IFERROR(WINS_NO_MIRROR!AJ36/TOTAL_MATCHUP!AJ36,"-")</f>
        <v>-</v>
      </c>
      <c r="AK36" s="5" t="str">
        <f ca="1">IFERROR(WINS_NO_MIRROR!AK36/TOTAL_MATCHUP!AK36,"-")</f>
        <v>-</v>
      </c>
      <c r="AL36" s="5" t="str">
        <f ca="1">IFERROR(WINS_NO_MIRROR!AL36/TOTAL_MATCHUP!AL36,"-")</f>
        <v>-</v>
      </c>
      <c r="AM36" s="5" t="str">
        <f ca="1">IFERROR(WINS_NO_MIRROR!AM36/TOTAL_MATCHUP!AM36,"-")</f>
        <v>-</v>
      </c>
      <c r="AN36" s="5" t="str">
        <f ca="1">IFERROR(WINS_NO_MIRROR!AN36/TOTAL_MATCHUP!AN36,"-")</f>
        <v>-</v>
      </c>
      <c r="AO36" s="5" t="str">
        <f ca="1">IFERROR(WINS_NO_MIRROR!AO36/TOTAL_MATCHUP!AO36,"-")</f>
        <v>-</v>
      </c>
      <c r="AP36" s="5" t="str">
        <f ca="1">IFERROR(WINS_NO_MIRROR!AP36/TOTAL_MATCHUP!AP36,"-")</f>
        <v>-</v>
      </c>
      <c r="AQ36" s="5" t="str">
        <f ca="1">IFERROR(WINS_NO_MIRROR!AQ36/TOTAL_MATCHUP!AQ36,"-")</f>
        <v>-</v>
      </c>
      <c r="AR36" s="5" t="str">
        <f ca="1">IFERROR(WINS_NO_MIRROR!AR36/TOTAL_MATCHUP!AR36,"-")</f>
        <v>-</v>
      </c>
      <c r="AS36" s="5" t="str">
        <f ca="1">IFERROR(WINS_NO_MIRROR!AS36/TOTAL_MATCHUP!AS36,"-")</f>
        <v>-</v>
      </c>
      <c r="AT36" s="5" t="str">
        <f ca="1">IFERROR(WINS_NO_MIRROR!AT36/TOTAL_MATCHUP!AT36,"-")</f>
        <v>-</v>
      </c>
      <c r="AU36" s="5" t="str">
        <f ca="1">IFERROR(WINS_NO_MIRROR!AU36/TOTAL_MATCHUP!AU36,"-")</f>
        <v>-</v>
      </c>
      <c r="AV36" s="5" t="str">
        <f ca="1">IFERROR(WINS_NO_MIRROR!AV36/TOTAL_MATCHUP!AV36,"-")</f>
        <v>-</v>
      </c>
      <c r="AW36" s="5" t="str">
        <f ca="1">IFERROR(WINS_NO_MIRROR!AW36/TOTAL_MATCHUP!AW36,"-")</f>
        <v>-</v>
      </c>
      <c r="AX36" s="5" t="str">
        <f ca="1">IFERROR(WINS_NO_MIRROR!AX36/TOTAL_MATCHUP!AX36,"-")</f>
        <v>-</v>
      </c>
      <c r="AY36" s="5" t="str">
        <f ca="1">IFERROR(WINS_NO_MIRROR!AY36/TOTAL_MATCHUP!AY36,"-")</f>
        <v>-</v>
      </c>
      <c r="AZ36" s="5" t="str">
        <f ca="1">IFERROR(WINS_NO_MIRROR!AZ36/TOTAL_MATCHUP!AZ36,"-")</f>
        <v>-</v>
      </c>
      <c r="BA36" s="5" t="str">
        <f ca="1">IFERROR(WINS_NO_MIRROR!BA36/TOTAL_MATCHUP!BA36,"-")</f>
        <v>-</v>
      </c>
      <c r="BB36" s="5" t="str">
        <f ca="1">IFERROR(WINS_NO_MIRROR!BB36/TOTAL_MATCHUP!BB36,"-")</f>
        <v>-</v>
      </c>
      <c r="BC36" s="5" t="str">
        <f ca="1">IFERROR(WINS_NO_MIRROR!BC36/TOTAL_MATCHUP!BC36,"-")</f>
        <v>-</v>
      </c>
      <c r="BD36" s="5" t="str">
        <f ca="1">IFERROR(WINS_NO_MIRROR!BD36/TOTAL_MATCHUP!BD36,"-")</f>
        <v>-</v>
      </c>
      <c r="BE36" s="5" t="str">
        <f ca="1">IFERROR(WINS_NO_MIRROR!BE36/TOTAL_MATCHUP!BE36,"-")</f>
        <v>-</v>
      </c>
      <c r="BF36" s="5" t="str">
        <f ca="1">IFERROR(WINS_NO_MIRROR!BF36/TOTAL_MATCHUP!BF36,"-")</f>
        <v>-</v>
      </c>
    </row>
    <row r="37" spans="1:58" ht="55" customHeight="1" x14ac:dyDescent="0.3">
      <c r="A37" s="3" t="str">
        <f ca="1">MATCHUP!A37</f>
        <v>Mono Black Midrange</v>
      </c>
      <c r="B37" s="5">
        <f ca="1">IFERROR(WINS_NO_MIRROR!B37/TOTAL_MATCHUP!B37,"-")</f>
        <v>0.5</v>
      </c>
      <c r="C37" s="5" t="str">
        <f ca="1">IFERROR(WINS_NO_MIRROR!C37/TOTAL_MATCHUP!C37,"-")</f>
        <v>-</v>
      </c>
      <c r="D37" s="5">
        <f ca="1">IFERROR(WINS_NO_MIRROR!D37/TOTAL_MATCHUP!D37,"-")</f>
        <v>0</v>
      </c>
      <c r="E37" s="5">
        <f ca="1">IFERROR(WINS_NO_MIRROR!E37/TOTAL_MATCHUP!E37,"-")</f>
        <v>0.25</v>
      </c>
      <c r="F37" s="5">
        <f ca="1">IFERROR(WINS_NO_MIRROR!F37/TOTAL_MATCHUP!F37,"-")</f>
        <v>0</v>
      </c>
      <c r="G37" s="5">
        <f ca="1">IFERROR(WINS_NO_MIRROR!G37/TOTAL_MATCHUP!G37,"-")</f>
        <v>0</v>
      </c>
      <c r="H37" s="5" t="str">
        <f ca="1">IFERROR(WINS_NO_MIRROR!H37/TOTAL_MATCHUP!H37,"-")</f>
        <v>-</v>
      </c>
      <c r="I37" s="5" t="str">
        <f ca="1">IFERROR(WINS_NO_MIRROR!I37/TOTAL_MATCHUP!I37,"-")</f>
        <v>-</v>
      </c>
      <c r="J37" s="5">
        <f ca="1">IFERROR(WINS_NO_MIRROR!J37/TOTAL_MATCHUP!J37,"-")</f>
        <v>0</v>
      </c>
      <c r="K37" s="5">
        <f ca="1">IFERROR(WINS_NO_MIRROR!K37/TOTAL_MATCHUP!K37,"-")</f>
        <v>0</v>
      </c>
      <c r="L37" s="5">
        <f ca="1">IFERROR(WINS_NO_MIRROR!L37/TOTAL_MATCHUP!L37,"-")</f>
        <v>1</v>
      </c>
      <c r="M37" s="5">
        <f ca="1">IFERROR(WINS_NO_MIRROR!M37/TOTAL_MATCHUP!M37,"-")</f>
        <v>0</v>
      </c>
      <c r="N37" s="5">
        <f ca="1">IFERROR(WINS_NO_MIRROR!N37/TOTAL_MATCHUP!N37,"-")</f>
        <v>0</v>
      </c>
      <c r="O37" s="5" t="str">
        <f ca="1">IFERROR(WINS_NO_MIRROR!O37/TOTAL_MATCHUP!O37,"-")</f>
        <v>-</v>
      </c>
      <c r="P37" s="5" t="str">
        <f ca="1">IFERROR(WINS_NO_MIRROR!P37/TOTAL_MATCHUP!P37,"-")</f>
        <v>-</v>
      </c>
      <c r="Q37" s="5" t="str">
        <f ca="1">IFERROR(WINS_NO_MIRROR!Q37/TOTAL_MATCHUP!Q37,"-")</f>
        <v>-</v>
      </c>
      <c r="R37" s="5">
        <f ca="1">IFERROR(WINS_NO_MIRROR!R37/TOTAL_MATCHUP!R37,"-")</f>
        <v>0</v>
      </c>
      <c r="S37" s="5" t="str">
        <f ca="1">IFERROR(WINS_NO_MIRROR!S37/TOTAL_MATCHUP!S37,"-")</f>
        <v>-</v>
      </c>
      <c r="T37" s="5" t="str">
        <f ca="1">IFERROR(WINS_NO_MIRROR!T37/TOTAL_MATCHUP!T37,"-")</f>
        <v>-</v>
      </c>
      <c r="U37" s="5" t="str">
        <f ca="1">IFERROR(WINS_NO_MIRROR!U37/TOTAL_MATCHUP!U37,"-")</f>
        <v>-</v>
      </c>
      <c r="V37" s="5" t="str">
        <f ca="1">IFERROR(WINS_NO_MIRROR!V37/TOTAL_MATCHUP!V37,"-")</f>
        <v>-</v>
      </c>
      <c r="W37" s="5" t="str">
        <f ca="1">IFERROR(WINS_NO_MIRROR!W37/TOTAL_MATCHUP!W37,"-")</f>
        <v>-</v>
      </c>
      <c r="X37" s="5" t="str">
        <f ca="1">IFERROR(WINS_NO_MIRROR!X37/TOTAL_MATCHUP!X37,"-")</f>
        <v>-</v>
      </c>
      <c r="Y37" s="5" t="str">
        <f ca="1">IFERROR(WINS_NO_MIRROR!Y37/TOTAL_MATCHUP!Y37,"-")</f>
        <v>-</v>
      </c>
      <c r="Z37" s="5">
        <f ca="1">IFERROR(WINS_NO_MIRROR!Z37/TOTAL_MATCHUP!Z37,"-")</f>
        <v>0</v>
      </c>
      <c r="AA37" s="5" t="str">
        <f ca="1">IFERROR(WINS_NO_MIRROR!AA37/TOTAL_MATCHUP!AA37,"-")</f>
        <v>-</v>
      </c>
      <c r="AB37" s="5" t="str">
        <f ca="1">IFERROR(WINS_NO_MIRROR!AB37/TOTAL_MATCHUP!AB37,"-")</f>
        <v>-</v>
      </c>
      <c r="AC37" s="5" t="str">
        <f ca="1">IFERROR(WINS_NO_MIRROR!AC37/TOTAL_MATCHUP!AC37,"-")</f>
        <v>-</v>
      </c>
      <c r="AD37" s="5" t="str">
        <f ca="1">IFERROR(WINS_NO_MIRROR!AD37/TOTAL_MATCHUP!AD37,"-")</f>
        <v>-</v>
      </c>
      <c r="AE37" s="5" t="str">
        <f ca="1">IFERROR(WINS_NO_MIRROR!AE37/TOTAL_MATCHUP!AE37,"-")</f>
        <v>-</v>
      </c>
      <c r="AF37" s="5" t="str">
        <f ca="1">IFERROR(WINS_NO_MIRROR!AF37/TOTAL_MATCHUP!AF37,"-")</f>
        <v>-</v>
      </c>
      <c r="AG37" s="5" t="str">
        <f ca="1">IFERROR(WINS_NO_MIRROR!AG37/TOTAL_MATCHUP!AG37,"-")</f>
        <v>-</v>
      </c>
      <c r="AH37" s="5" t="str">
        <f ca="1">IFERROR(WINS_NO_MIRROR!AH37/TOTAL_MATCHUP!AH37,"-")</f>
        <v>-</v>
      </c>
      <c r="AI37" s="5" t="str">
        <f ca="1">IFERROR(WINS_NO_MIRROR!AI37/TOTAL_MATCHUP!AI37,"-")</f>
        <v>-</v>
      </c>
      <c r="AJ37" s="5" t="str">
        <f ca="1">IFERROR(WINS_NO_MIRROR!AJ37/TOTAL_MATCHUP!AJ37,"-")</f>
        <v>-</v>
      </c>
      <c r="AK37" s="5" t="str">
        <f ca="1">IFERROR(WINS_NO_MIRROR!AK37/TOTAL_MATCHUP!AK37,"-")</f>
        <v>-</v>
      </c>
      <c r="AL37" s="5">
        <f ca="1">IFERROR(WINS_NO_MIRROR!AL37/TOTAL_MATCHUP!AL37,"-")</f>
        <v>1</v>
      </c>
      <c r="AM37" s="5" t="str">
        <f ca="1">IFERROR(WINS_NO_MIRROR!AM37/TOTAL_MATCHUP!AM37,"-")</f>
        <v>-</v>
      </c>
      <c r="AN37" s="5" t="str">
        <f ca="1">IFERROR(WINS_NO_MIRROR!AN37/TOTAL_MATCHUP!AN37,"-")</f>
        <v>-</v>
      </c>
      <c r="AO37" s="5" t="str">
        <f ca="1">IFERROR(WINS_NO_MIRROR!AO37/TOTAL_MATCHUP!AO37,"-")</f>
        <v>-</v>
      </c>
      <c r="AP37" s="5" t="str">
        <f ca="1">IFERROR(WINS_NO_MIRROR!AP37/TOTAL_MATCHUP!AP37,"-")</f>
        <v>-</v>
      </c>
      <c r="AQ37" s="5" t="str">
        <f ca="1">IFERROR(WINS_NO_MIRROR!AQ37/TOTAL_MATCHUP!AQ37,"-")</f>
        <v>-</v>
      </c>
      <c r="AR37" s="5" t="str">
        <f ca="1">IFERROR(WINS_NO_MIRROR!AR37/TOTAL_MATCHUP!AR37,"-")</f>
        <v>-</v>
      </c>
      <c r="AS37" s="5" t="str">
        <f ca="1">IFERROR(WINS_NO_MIRROR!AS37/TOTAL_MATCHUP!AS37,"-")</f>
        <v>-</v>
      </c>
      <c r="AT37" s="5" t="str">
        <f ca="1">IFERROR(WINS_NO_MIRROR!AT37/TOTAL_MATCHUP!AT37,"-")</f>
        <v>-</v>
      </c>
      <c r="AU37" s="5" t="str">
        <f ca="1">IFERROR(WINS_NO_MIRROR!AU37/TOTAL_MATCHUP!AU37,"-")</f>
        <v>-</v>
      </c>
      <c r="AV37" s="5" t="str">
        <f ca="1">IFERROR(WINS_NO_MIRROR!AV37/TOTAL_MATCHUP!AV37,"-")</f>
        <v>-</v>
      </c>
      <c r="AW37" s="5" t="str">
        <f ca="1">IFERROR(WINS_NO_MIRROR!AW37/TOTAL_MATCHUP!AW37,"-")</f>
        <v>-</v>
      </c>
      <c r="AX37" s="5" t="str">
        <f ca="1">IFERROR(WINS_NO_MIRROR!AX37/TOTAL_MATCHUP!AX37,"-")</f>
        <v>-</v>
      </c>
      <c r="AY37" s="5" t="str">
        <f ca="1">IFERROR(WINS_NO_MIRROR!AY37/TOTAL_MATCHUP!AY37,"-")</f>
        <v>-</v>
      </c>
      <c r="AZ37" s="5" t="str">
        <f ca="1">IFERROR(WINS_NO_MIRROR!AZ37/TOTAL_MATCHUP!AZ37,"-")</f>
        <v>-</v>
      </c>
      <c r="BA37" s="5" t="str">
        <f ca="1">IFERROR(WINS_NO_MIRROR!BA37/TOTAL_MATCHUP!BA37,"-")</f>
        <v>-</v>
      </c>
      <c r="BB37" s="5" t="str">
        <f ca="1">IFERROR(WINS_NO_MIRROR!BB37/TOTAL_MATCHUP!BB37,"-")</f>
        <v>-</v>
      </c>
      <c r="BC37" s="5" t="str">
        <f ca="1">IFERROR(WINS_NO_MIRROR!BC37/TOTAL_MATCHUP!BC37,"-")</f>
        <v>-</v>
      </c>
      <c r="BD37" s="5" t="str">
        <f ca="1">IFERROR(WINS_NO_MIRROR!BD37/TOTAL_MATCHUP!BD37,"-")</f>
        <v>-</v>
      </c>
      <c r="BE37" s="5" t="str">
        <f ca="1">IFERROR(WINS_NO_MIRROR!BE37/TOTAL_MATCHUP!BE37,"-")</f>
        <v>-</v>
      </c>
      <c r="BF37" s="5" t="str">
        <f ca="1">IFERROR(WINS_NO_MIRROR!BF37/TOTAL_MATCHUP!BF37,"-")</f>
        <v>-</v>
      </c>
    </row>
    <row r="38" spans="1:58" ht="55" customHeight="1" x14ac:dyDescent="0.3">
      <c r="A38" s="3" t="str">
        <f ca="1">MATCHUP!A38</f>
        <v>Mono Black Rod</v>
      </c>
      <c r="B38" s="5">
        <f ca="1">IFERROR(WINS_NO_MIRROR!B38/TOTAL_MATCHUP!B38,"-")</f>
        <v>0.5</v>
      </c>
      <c r="C38" s="5">
        <f ca="1">IFERROR(WINS_NO_MIRROR!C38/TOTAL_MATCHUP!C38,"-")</f>
        <v>1</v>
      </c>
      <c r="D38" s="5" t="str">
        <f ca="1">IFERROR(WINS_NO_MIRROR!D38/TOTAL_MATCHUP!D38,"-")</f>
        <v>-</v>
      </c>
      <c r="E38" s="5">
        <f ca="1">IFERROR(WINS_NO_MIRROR!E38/TOTAL_MATCHUP!E38,"-")</f>
        <v>0</v>
      </c>
      <c r="F38" s="5" t="str">
        <f ca="1">IFERROR(WINS_NO_MIRROR!F38/TOTAL_MATCHUP!F38,"-")</f>
        <v>-</v>
      </c>
      <c r="G38" s="5" t="str">
        <f ca="1">IFERROR(WINS_NO_MIRROR!G38/TOTAL_MATCHUP!G38,"-")</f>
        <v>-</v>
      </c>
      <c r="H38" s="5">
        <f ca="1">IFERROR(WINS_NO_MIRROR!H38/TOTAL_MATCHUP!H38,"-")</f>
        <v>0</v>
      </c>
      <c r="I38" s="5">
        <f ca="1">IFERROR(WINS_NO_MIRROR!I38/TOTAL_MATCHUP!I38,"-")</f>
        <v>0</v>
      </c>
      <c r="J38" s="5" t="str">
        <f ca="1">IFERROR(WINS_NO_MIRROR!J38/TOTAL_MATCHUP!J38,"-")</f>
        <v>-</v>
      </c>
      <c r="K38" s="5" t="str">
        <f ca="1">IFERROR(WINS_NO_MIRROR!K38/TOTAL_MATCHUP!K38,"-")</f>
        <v>-</v>
      </c>
      <c r="L38" s="5" t="str">
        <f ca="1">IFERROR(WINS_NO_MIRROR!L38/TOTAL_MATCHUP!L38,"-")</f>
        <v>-</v>
      </c>
      <c r="M38" s="5" t="str">
        <f ca="1">IFERROR(WINS_NO_MIRROR!M38/TOTAL_MATCHUP!M38,"-")</f>
        <v>-</v>
      </c>
      <c r="N38" s="5">
        <f ca="1">IFERROR(WINS_NO_MIRROR!N38/TOTAL_MATCHUP!N38,"-")</f>
        <v>0</v>
      </c>
      <c r="O38" s="5">
        <f ca="1">IFERROR(WINS_NO_MIRROR!O38/TOTAL_MATCHUP!O38,"-")</f>
        <v>1</v>
      </c>
      <c r="P38" s="5" t="str">
        <f ca="1">IFERROR(WINS_NO_MIRROR!P38/TOTAL_MATCHUP!P38,"-")</f>
        <v>-</v>
      </c>
      <c r="Q38" s="5" t="str">
        <f ca="1">IFERROR(WINS_NO_MIRROR!Q38/TOTAL_MATCHUP!Q38,"-")</f>
        <v>-</v>
      </c>
      <c r="R38" s="5" t="str">
        <f ca="1">IFERROR(WINS_NO_MIRROR!R38/TOTAL_MATCHUP!R38,"-")</f>
        <v>-</v>
      </c>
      <c r="S38" s="5" t="str">
        <f ca="1">IFERROR(WINS_NO_MIRROR!S38/TOTAL_MATCHUP!S38,"-")</f>
        <v>-</v>
      </c>
      <c r="T38" s="5" t="str">
        <f ca="1">IFERROR(WINS_NO_MIRROR!T38/TOTAL_MATCHUP!T38,"-")</f>
        <v>-</v>
      </c>
      <c r="U38" s="5">
        <f ca="1">IFERROR(WINS_NO_MIRROR!U38/TOTAL_MATCHUP!U38,"-")</f>
        <v>0.5</v>
      </c>
      <c r="V38" s="5">
        <f ca="1">IFERROR(WINS_NO_MIRROR!V38/TOTAL_MATCHUP!V38,"-")</f>
        <v>1</v>
      </c>
      <c r="W38" s="5">
        <f ca="1">IFERROR(WINS_NO_MIRROR!W38/TOTAL_MATCHUP!W38,"-")</f>
        <v>1</v>
      </c>
      <c r="X38" s="5">
        <f ca="1">IFERROR(WINS_NO_MIRROR!X38/TOTAL_MATCHUP!X38,"-")</f>
        <v>1</v>
      </c>
      <c r="Y38" s="5" t="str">
        <f ca="1">IFERROR(WINS_NO_MIRROR!Y38/TOTAL_MATCHUP!Y38,"-")</f>
        <v>-</v>
      </c>
      <c r="Z38" s="5">
        <f ca="1">IFERROR(WINS_NO_MIRROR!Z38/TOTAL_MATCHUP!Z38,"-")</f>
        <v>1</v>
      </c>
      <c r="AA38" s="5" t="str">
        <f ca="1">IFERROR(WINS_NO_MIRROR!AA38/TOTAL_MATCHUP!AA38,"-")</f>
        <v>-</v>
      </c>
      <c r="AB38" s="5" t="str">
        <f ca="1">IFERROR(WINS_NO_MIRROR!AB38/TOTAL_MATCHUP!AB38,"-")</f>
        <v>-</v>
      </c>
      <c r="AC38" s="5" t="str">
        <f ca="1">IFERROR(WINS_NO_MIRROR!AC38/TOTAL_MATCHUP!AC38,"-")</f>
        <v>-</v>
      </c>
      <c r="AD38" s="5" t="str">
        <f ca="1">IFERROR(WINS_NO_MIRROR!AD38/TOTAL_MATCHUP!AD38,"-")</f>
        <v>-</v>
      </c>
      <c r="AE38" s="5" t="str">
        <f ca="1">IFERROR(WINS_NO_MIRROR!AE38/TOTAL_MATCHUP!AE38,"-")</f>
        <v>-</v>
      </c>
      <c r="AF38" s="5" t="str">
        <f ca="1">IFERROR(WINS_NO_MIRROR!AF38/TOTAL_MATCHUP!AF38,"-")</f>
        <v>-</v>
      </c>
      <c r="AG38" s="5" t="str">
        <f ca="1">IFERROR(WINS_NO_MIRROR!AG38/TOTAL_MATCHUP!AG38,"-")</f>
        <v>-</v>
      </c>
      <c r="AH38" s="5" t="str">
        <f ca="1">IFERROR(WINS_NO_MIRROR!AH38/TOTAL_MATCHUP!AH38,"-")</f>
        <v>-</v>
      </c>
      <c r="AI38" s="5" t="str">
        <f ca="1">IFERROR(WINS_NO_MIRROR!AI38/TOTAL_MATCHUP!AI38,"-")</f>
        <v>-</v>
      </c>
      <c r="AJ38" s="5" t="str">
        <f ca="1">IFERROR(WINS_NO_MIRROR!AJ38/TOTAL_MATCHUP!AJ38,"-")</f>
        <v>-</v>
      </c>
      <c r="AK38" s="5">
        <f ca="1">IFERROR(WINS_NO_MIRROR!AK38/TOTAL_MATCHUP!AK38,"-")</f>
        <v>0</v>
      </c>
      <c r="AL38" s="5" t="str">
        <f ca="1">IFERROR(WINS_NO_MIRROR!AL38/TOTAL_MATCHUP!AL38,"-")</f>
        <v>-</v>
      </c>
      <c r="AM38" s="5" t="str">
        <f ca="1">IFERROR(WINS_NO_MIRROR!AM38/TOTAL_MATCHUP!AM38,"-")</f>
        <v>-</v>
      </c>
      <c r="AN38" s="5" t="str">
        <f ca="1">IFERROR(WINS_NO_MIRROR!AN38/TOTAL_MATCHUP!AN38,"-")</f>
        <v>-</v>
      </c>
      <c r="AO38" s="5" t="str">
        <f ca="1">IFERROR(WINS_NO_MIRROR!AO38/TOTAL_MATCHUP!AO38,"-")</f>
        <v>-</v>
      </c>
      <c r="AP38" s="5" t="str">
        <f ca="1">IFERROR(WINS_NO_MIRROR!AP38/TOTAL_MATCHUP!AP38,"-")</f>
        <v>-</v>
      </c>
      <c r="AQ38" s="5" t="str">
        <f ca="1">IFERROR(WINS_NO_MIRROR!AQ38/TOTAL_MATCHUP!AQ38,"-")</f>
        <v>-</v>
      </c>
      <c r="AR38" s="5" t="str">
        <f ca="1">IFERROR(WINS_NO_MIRROR!AR38/TOTAL_MATCHUP!AR38,"-")</f>
        <v>-</v>
      </c>
      <c r="AS38" s="5" t="str">
        <f ca="1">IFERROR(WINS_NO_MIRROR!AS38/TOTAL_MATCHUP!AS38,"-")</f>
        <v>-</v>
      </c>
      <c r="AT38" s="5" t="str">
        <f ca="1">IFERROR(WINS_NO_MIRROR!AT38/TOTAL_MATCHUP!AT38,"-")</f>
        <v>-</v>
      </c>
      <c r="AU38" s="5" t="str">
        <f ca="1">IFERROR(WINS_NO_MIRROR!AU38/TOTAL_MATCHUP!AU38,"-")</f>
        <v>-</v>
      </c>
      <c r="AV38" s="5" t="str">
        <f ca="1">IFERROR(WINS_NO_MIRROR!AV38/TOTAL_MATCHUP!AV38,"-")</f>
        <v>-</v>
      </c>
      <c r="AW38" s="5" t="str">
        <f ca="1">IFERROR(WINS_NO_MIRROR!AW38/TOTAL_MATCHUP!AW38,"-")</f>
        <v>-</v>
      </c>
      <c r="AX38" s="5" t="str">
        <f ca="1">IFERROR(WINS_NO_MIRROR!AX38/TOTAL_MATCHUP!AX38,"-")</f>
        <v>-</v>
      </c>
      <c r="AY38" s="5" t="str">
        <f ca="1">IFERROR(WINS_NO_MIRROR!AY38/TOTAL_MATCHUP!AY38,"-")</f>
        <v>-</v>
      </c>
      <c r="AZ38" s="5" t="str">
        <f ca="1">IFERROR(WINS_NO_MIRROR!AZ38/TOTAL_MATCHUP!AZ38,"-")</f>
        <v>-</v>
      </c>
      <c r="BA38" s="5">
        <f ca="1">IFERROR(WINS_NO_MIRROR!BA38/TOTAL_MATCHUP!BA38,"-")</f>
        <v>1</v>
      </c>
      <c r="BB38" s="5" t="str">
        <f ca="1">IFERROR(WINS_NO_MIRROR!BB38/TOTAL_MATCHUP!BB38,"-")</f>
        <v>-</v>
      </c>
      <c r="BC38" s="5" t="str">
        <f ca="1">IFERROR(WINS_NO_MIRROR!BC38/TOTAL_MATCHUP!BC38,"-")</f>
        <v>-</v>
      </c>
      <c r="BD38" s="5" t="str">
        <f ca="1">IFERROR(WINS_NO_MIRROR!BD38/TOTAL_MATCHUP!BD38,"-")</f>
        <v>-</v>
      </c>
      <c r="BE38" s="5" t="str">
        <f ca="1">IFERROR(WINS_NO_MIRROR!BE38/TOTAL_MATCHUP!BE38,"-")</f>
        <v>-</v>
      </c>
      <c r="BF38" s="5" t="str">
        <f ca="1">IFERROR(WINS_NO_MIRROR!BF38/TOTAL_MATCHUP!BF38,"-")</f>
        <v>-</v>
      </c>
    </row>
    <row r="39" spans="1:58" ht="55" customHeight="1" x14ac:dyDescent="0.3">
      <c r="A39" s="3" t="str">
        <f ca="1">MATCHUP!A39</f>
        <v>Mono Red Dredge</v>
      </c>
      <c r="B39" s="5">
        <f ca="1">IFERROR(WINS_NO_MIRROR!B39/TOTAL_MATCHUP!B39,"-")</f>
        <v>0.5</v>
      </c>
      <c r="C39" s="5">
        <f ca="1">IFERROR(WINS_NO_MIRROR!C39/TOTAL_MATCHUP!C39,"-")</f>
        <v>1</v>
      </c>
      <c r="D39" s="5" t="str">
        <f ca="1">IFERROR(WINS_NO_MIRROR!D39/TOTAL_MATCHUP!D39,"-")</f>
        <v>-</v>
      </c>
      <c r="E39" s="5" t="str">
        <f ca="1">IFERROR(WINS_NO_MIRROR!E39/TOTAL_MATCHUP!E39,"-")</f>
        <v>-</v>
      </c>
      <c r="F39" s="5">
        <f ca="1">IFERROR(WINS_NO_MIRROR!F39/TOTAL_MATCHUP!F39,"-")</f>
        <v>0.5</v>
      </c>
      <c r="G39" s="5">
        <f ca="1">IFERROR(WINS_NO_MIRROR!G39/TOTAL_MATCHUP!G39,"-")</f>
        <v>0.5</v>
      </c>
      <c r="H39" s="5" t="str">
        <f ca="1">IFERROR(WINS_NO_MIRROR!H39/TOTAL_MATCHUP!H39,"-")</f>
        <v>-</v>
      </c>
      <c r="I39" s="5" t="str">
        <f ca="1">IFERROR(WINS_NO_MIRROR!I39/TOTAL_MATCHUP!I39,"-")</f>
        <v>-</v>
      </c>
      <c r="J39" s="5" t="str">
        <f ca="1">IFERROR(WINS_NO_MIRROR!J39/TOTAL_MATCHUP!J39,"-")</f>
        <v>-</v>
      </c>
      <c r="K39" s="5">
        <f ca="1">IFERROR(WINS_NO_MIRROR!K39/TOTAL_MATCHUP!K39,"-")</f>
        <v>1</v>
      </c>
      <c r="L39" s="5">
        <f ca="1">IFERROR(WINS_NO_MIRROR!L39/TOTAL_MATCHUP!L39,"-")</f>
        <v>1</v>
      </c>
      <c r="M39" s="5">
        <f ca="1">IFERROR(WINS_NO_MIRROR!M39/TOTAL_MATCHUP!M39,"-")</f>
        <v>0</v>
      </c>
      <c r="N39" s="5">
        <f ca="1">IFERROR(WINS_NO_MIRROR!N39/TOTAL_MATCHUP!N39,"-")</f>
        <v>0</v>
      </c>
      <c r="O39" s="5">
        <f ca="1">IFERROR(WINS_NO_MIRROR!O39/TOTAL_MATCHUP!O39,"-")</f>
        <v>1</v>
      </c>
      <c r="P39" s="5">
        <f ca="1">IFERROR(WINS_NO_MIRROR!P39/TOTAL_MATCHUP!P39,"-")</f>
        <v>1</v>
      </c>
      <c r="Q39" s="5">
        <f ca="1">IFERROR(WINS_NO_MIRROR!Q39/TOTAL_MATCHUP!Q39,"-")</f>
        <v>1</v>
      </c>
      <c r="R39" s="5">
        <f ca="1">IFERROR(WINS_NO_MIRROR!R39/TOTAL_MATCHUP!R39,"-")</f>
        <v>1</v>
      </c>
      <c r="S39" s="5" t="str">
        <f ca="1">IFERROR(WINS_NO_MIRROR!S39/TOTAL_MATCHUP!S39,"-")</f>
        <v>-</v>
      </c>
      <c r="T39" s="5">
        <f ca="1">IFERROR(WINS_NO_MIRROR!T39/TOTAL_MATCHUP!T39,"-")</f>
        <v>1</v>
      </c>
      <c r="U39" s="5" t="str">
        <f ca="1">IFERROR(WINS_NO_MIRROR!U39/TOTAL_MATCHUP!U39,"-")</f>
        <v>-</v>
      </c>
      <c r="V39" s="5" t="str">
        <f ca="1">IFERROR(WINS_NO_MIRROR!V39/TOTAL_MATCHUP!V39,"-")</f>
        <v>-</v>
      </c>
      <c r="W39" s="5" t="str">
        <f ca="1">IFERROR(WINS_NO_MIRROR!W39/TOTAL_MATCHUP!W39,"-")</f>
        <v>-</v>
      </c>
      <c r="X39" s="5" t="str">
        <f ca="1">IFERROR(WINS_NO_MIRROR!X39/TOTAL_MATCHUP!X39,"-")</f>
        <v>-</v>
      </c>
      <c r="Y39" s="5">
        <f ca="1">IFERROR(WINS_NO_MIRROR!Y39/TOTAL_MATCHUP!Y39,"-")</f>
        <v>0</v>
      </c>
      <c r="Z39" s="5">
        <f ca="1">IFERROR(WINS_NO_MIRROR!Z39/TOTAL_MATCHUP!Z39,"-")</f>
        <v>0</v>
      </c>
      <c r="AA39" s="5" t="str">
        <f ca="1">IFERROR(WINS_NO_MIRROR!AA39/TOTAL_MATCHUP!AA39,"-")</f>
        <v>-</v>
      </c>
      <c r="AB39" s="5" t="str">
        <f ca="1">IFERROR(WINS_NO_MIRROR!AB39/TOTAL_MATCHUP!AB39,"-")</f>
        <v>-</v>
      </c>
      <c r="AC39" s="5" t="str">
        <f ca="1">IFERROR(WINS_NO_MIRROR!AC39/TOTAL_MATCHUP!AC39,"-")</f>
        <v>-</v>
      </c>
      <c r="AD39" s="5" t="str">
        <f ca="1">IFERROR(WINS_NO_MIRROR!AD39/TOTAL_MATCHUP!AD39,"-")</f>
        <v>-</v>
      </c>
      <c r="AE39" s="5" t="str">
        <f ca="1">IFERROR(WINS_NO_MIRROR!AE39/TOTAL_MATCHUP!AE39,"-")</f>
        <v>-</v>
      </c>
      <c r="AF39" s="5" t="str">
        <f ca="1">IFERROR(WINS_NO_MIRROR!AF39/TOTAL_MATCHUP!AF39,"-")</f>
        <v>-</v>
      </c>
      <c r="AG39" s="5" t="str">
        <f ca="1">IFERROR(WINS_NO_MIRROR!AG39/TOTAL_MATCHUP!AG39,"-")</f>
        <v>-</v>
      </c>
      <c r="AH39" s="5" t="str">
        <f ca="1">IFERROR(WINS_NO_MIRROR!AH39/TOTAL_MATCHUP!AH39,"-")</f>
        <v>-</v>
      </c>
      <c r="AI39" s="5">
        <f ca="1">IFERROR(WINS_NO_MIRROR!AI39/TOTAL_MATCHUP!AI39,"-")</f>
        <v>0</v>
      </c>
      <c r="AJ39" s="5" t="str">
        <f ca="1">IFERROR(WINS_NO_MIRROR!AJ39/TOTAL_MATCHUP!AJ39,"-")</f>
        <v>-</v>
      </c>
      <c r="AK39" s="5" t="str">
        <f ca="1">IFERROR(WINS_NO_MIRROR!AK39/TOTAL_MATCHUP!AK39,"-")</f>
        <v>-</v>
      </c>
      <c r="AL39" s="5" t="str">
        <f ca="1">IFERROR(WINS_NO_MIRROR!AL39/TOTAL_MATCHUP!AL39,"-")</f>
        <v>-</v>
      </c>
      <c r="AM39" s="5" t="str">
        <f ca="1">IFERROR(WINS_NO_MIRROR!AM39/TOTAL_MATCHUP!AM39,"-")</f>
        <v>-</v>
      </c>
      <c r="AN39" s="5" t="str">
        <f ca="1">IFERROR(WINS_NO_MIRROR!AN39/TOTAL_MATCHUP!AN39,"-")</f>
        <v>-</v>
      </c>
      <c r="AO39" s="5" t="str">
        <f ca="1">IFERROR(WINS_NO_MIRROR!AO39/TOTAL_MATCHUP!AO39,"-")</f>
        <v>-</v>
      </c>
      <c r="AP39" s="5" t="str">
        <f ca="1">IFERROR(WINS_NO_MIRROR!AP39/TOTAL_MATCHUP!AP39,"-")</f>
        <v>-</v>
      </c>
      <c r="AQ39" s="5" t="str">
        <f ca="1">IFERROR(WINS_NO_MIRROR!AQ39/TOTAL_MATCHUP!AQ39,"-")</f>
        <v>-</v>
      </c>
      <c r="AR39" s="5" t="str">
        <f ca="1">IFERROR(WINS_NO_MIRROR!AR39/TOTAL_MATCHUP!AR39,"-")</f>
        <v>-</v>
      </c>
      <c r="AS39" s="5" t="str">
        <f ca="1">IFERROR(WINS_NO_MIRROR!AS39/TOTAL_MATCHUP!AS39,"-")</f>
        <v>-</v>
      </c>
      <c r="AT39" s="5">
        <f ca="1">IFERROR(WINS_NO_MIRROR!AT39/TOTAL_MATCHUP!AT39,"-")</f>
        <v>1</v>
      </c>
      <c r="AU39" s="5" t="str">
        <f ca="1">IFERROR(WINS_NO_MIRROR!AU39/TOTAL_MATCHUP!AU39,"-")</f>
        <v>-</v>
      </c>
      <c r="AV39" s="5" t="str">
        <f ca="1">IFERROR(WINS_NO_MIRROR!AV39/TOTAL_MATCHUP!AV39,"-")</f>
        <v>-</v>
      </c>
      <c r="AW39" s="5" t="str">
        <f ca="1">IFERROR(WINS_NO_MIRROR!AW39/TOTAL_MATCHUP!AW39,"-")</f>
        <v>-</v>
      </c>
      <c r="AX39" s="5" t="str">
        <f ca="1">IFERROR(WINS_NO_MIRROR!AX39/TOTAL_MATCHUP!AX39,"-")</f>
        <v>-</v>
      </c>
      <c r="AY39" s="5">
        <f ca="1">IFERROR(WINS_NO_MIRROR!AY39/TOTAL_MATCHUP!AY39,"-")</f>
        <v>1</v>
      </c>
      <c r="AZ39" s="5" t="str">
        <f ca="1">IFERROR(WINS_NO_MIRROR!AZ39/TOTAL_MATCHUP!AZ39,"-")</f>
        <v>-</v>
      </c>
      <c r="BA39" s="5" t="str">
        <f ca="1">IFERROR(WINS_NO_MIRROR!BA39/TOTAL_MATCHUP!BA39,"-")</f>
        <v>-</v>
      </c>
      <c r="BB39" s="5" t="str">
        <f ca="1">IFERROR(WINS_NO_MIRROR!BB39/TOTAL_MATCHUP!BB39,"-")</f>
        <v>-</v>
      </c>
      <c r="BC39" s="5" t="str">
        <f ca="1">IFERROR(WINS_NO_MIRROR!BC39/TOTAL_MATCHUP!BC39,"-")</f>
        <v>-</v>
      </c>
      <c r="BD39" s="5" t="str">
        <f ca="1">IFERROR(WINS_NO_MIRROR!BD39/TOTAL_MATCHUP!BD39,"-")</f>
        <v>-</v>
      </c>
      <c r="BE39" s="5" t="str">
        <f ca="1">IFERROR(WINS_NO_MIRROR!BE39/TOTAL_MATCHUP!BE39,"-")</f>
        <v>-</v>
      </c>
      <c r="BF39" s="5" t="str">
        <f ca="1">IFERROR(WINS_NO_MIRROR!BF39/TOTAL_MATCHUP!BF39,"-")</f>
        <v>-</v>
      </c>
    </row>
    <row r="40" spans="1:58" ht="55" customHeight="1" x14ac:dyDescent="0.3">
      <c r="A40" s="3" t="str">
        <f ca="1">MATCHUP!A40</f>
        <v>Mono White Heroic</v>
      </c>
      <c r="B40" s="5">
        <f ca="1">IFERROR(WINS_NO_MIRROR!B40/TOTAL_MATCHUP!B40,"-")</f>
        <v>0.5</v>
      </c>
      <c r="C40" s="5">
        <f ca="1">IFERROR(WINS_NO_MIRROR!C40/TOTAL_MATCHUP!C40,"-")</f>
        <v>0.66666666666666663</v>
      </c>
      <c r="D40" s="5">
        <f ca="1">IFERROR(WINS_NO_MIRROR!D40/TOTAL_MATCHUP!D40,"-")</f>
        <v>0.25</v>
      </c>
      <c r="E40" s="5">
        <f ca="1">IFERROR(WINS_NO_MIRROR!E40/TOTAL_MATCHUP!E40,"-")</f>
        <v>0.66666666666666663</v>
      </c>
      <c r="F40" s="5">
        <f ca="1">IFERROR(WINS_NO_MIRROR!F40/TOTAL_MATCHUP!F40,"-")</f>
        <v>0.66666666666666663</v>
      </c>
      <c r="G40" s="5">
        <f ca="1">IFERROR(WINS_NO_MIRROR!G40/TOTAL_MATCHUP!G40,"-")</f>
        <v>1</v>
      </c>
      <c r="H40" s="5" t="str">
        <f ca="1">IFERROR(WINS_NO_MIRROR!H40/TOTAL_MATCHUP!H40,"-")</f>
        <v>-</v>
      </c>
      <c r="I40" s="5" t="str">
        <f ca="1">IFERROR(WINS_NO_MIRROR!I40/TOTAL_MATCHUP!I40,"-")</f>
        <v>-</v>
      </c>
      <c r="J40" s="5" t="str">
        <f ca="1">IFERROR(WINS_NO_MIRROR!J40/TOTAL_MATCHUP!J40,"-")</f>
        <v>-</v>
      </c>
      <c r="K40" s="5">
        <f ca="1">IFERROR(WINS_NO_MIRROR!K40/TOTAL_MATCHUP!K40,"-")</f>
        <v>0</v>
      </c>
      <c r="L40" s="5" t="str">
        <f ca="1">IFERROR(WINS_NO_MIRROR!L40/TOTAL_MATCHUP!L40,"-")</f>
        <v>-</v>
      </c>
      <c r="M40" s="5" t="str">
        <f ca="1">IFERROR(WINS_NO_MIRROR!M40/TOTAL_MATCHUP!M40,"-")</f>
        <v>-</v>
      </c>
      <c r="N40" s="5" t="str">
        <f ca="1">IFERROR(WINS_NO_MIRROR!N40/TOTAL_MATCHUP!N40,"-")</f>
        <v>-</v>
      </c>
      <c r="O40" s="5" t="str">
        <f ca="1">IFERROR(WINS_NO_MIRROR!O40/TOTAL_MATCHUP!O40,"-")</f>
        <v>-</v>
      </c>
      <c r="P40" s="5" t="str">
        <f ca="1">IFERROR(WINS_NO_MIRROR!P40/TOTAL_MATCHUP!P40,"-")</f>
        <v>-</v>
      </c>
      <c r="Q40" s="5" t="str">
        <f ca="1">IFERROR(WINS_NO_MIRROR!Q40/TOTAL_MATCHUP!Q40,"-")</f>
        <v>-</v>
      </c>
      <c r="R40" s="5" t="str">
        <f ca="1">IFERROR(WINS_NO_MIRROR!R40/TOTAL_MATCHUP!R40,"-")</f>
        <v>-</v>
      </c>
      <c r="S40" s="5" t="str">
        <f ca="1">IFERROR(WINS_NO_MIRROR!S40/TOTAL_MATCHUP!S40,"-")</f>
        <v>-</v>
      </c>
      <c r="T40" s="5" t="str">
        <f ca="1">IFERROR(WINS_NO_MIRROR!T40/TOTAL_MATCHUP!T40,"-")</f>
        <v>-</v>
      </c>
      <c r="U40" s="5" t="str">
        <f ca="1">IFERROR(WINS_NO_MIRROR!U40/TOTAL_MATCHUP!U40,"-")</f>
        <v>-</v>
      </c>
      <c r="V40" s="5" t="str">
        <f ca="1">IFERROR(WINS_NO_MIRROR!V40/TOTAL_MATCHUP!V40,"-")</f>
        <v>-</v>
      </c>
      <c r="W40" s="5">
        <f ca="1">IFERROR(WINS_NO_MIRROR!W40/TOTAL_MATCHUP!W40,"-")</f>
        <v>0</v>
      </c>
      <c r="X40" s="5" t="str">
        <f ca="1">IFERROR(WINS_NO_MIRROR!X40/TOTAL_MATCHUP!X40,"-")</f>
        <v>-</v>
      </c>
      <c r="Y40" s="5" t="str">
        <f ca="1">IFERROR(WINS_NO_MIRROR!Y40/TOTAL_MATCHUP!Y40,"-")</f>
        <v>-</v>
      </c>
      <c r="Z40" s="5" t="str">
        <f ca="1">IFERROR(WINS_NO_MIRROR!Z40/TOTAL_MATCHUP!Z40,"-")</f>
        <v>-</v>
      </c>
      <c r="AA40" s="5" t="str">
        <f ca="1">IFERROR(WINS_NO_MIRROR!AA40/TOTAL_MATCHUP!AA40,"-")</f>
        <v>-</v>
      </c>
      <c r="AB40" s="5" t="str">
        <f ca="1">IFERROR(WINS_NO_MIRROR!AB40/TOTAL_MATCHUP!AB40,"-")</f>
        <v>-</v>
      </c>
      <c r="AC40" s="5" t="str">
        <f ca="1">IFERROR(WINS_NO_MIRROR!AC40/TOTAL_MATCHUP!AC40,"-")</f>
        <v>-</v>
      </c>
      <c r="AD40" s="5" t="str">
        <f ca="1">IFERROR(WINS_NO_MIRROR!AD40/TOTAL_MATCHUP!AD40,"-")</f>
        <v>-</v>
      </c>
      <c r="AE40" s="5" t="str">
        <f ca="1">IFERROR(WINS_NO_MIRROR!AE40/TOTAL_MATCHUP!AE40,"-")</f>
        <v>-</v>
      </c>
      <c r="AF40" s="5" t="str">
        <f ca="1">IFERROR(WINS_NO_MIRROR!AF40/TOTAL_MATCHUP!AF40,"-")</f>
        <v>-</v>
      </c>
      <c r="AG40" s="5" t="str">
        <f ca="1">IFERROR(WINS_NO_MIRROR!AG40/TOTAL_MATCHUP!AG40,"-")</f>
        <v>-</v>
      </c>
      <c r="AH40" s="5" t="str">
        <f ca="1">IFERROR(WINS_NO_MIRROR!AH40/TOTAL_MATCHUP!AH40,"-")</f>
        <v>-</v>
      </c>
      <c r="AI40" s="5" t="str">
        <f ca="1">IFERROR(WINS_NO_MIRROR!AI40/TOTAL_MATCHUP!AI40,"-")</f>
        <v>-</v>
      </c>
      <c r="AJ40" s="5" t="str">
        <f ca="1">IFERROR(WINS_NO_MIRROR!AJ40/TOTAL_MATCHUP!AJ40,"-")</f>
        <v>-</v>
      </c>
      <c r="AK40" s="5" t="str">
        <f ca="1">IFERROR(WINS_NO_MIRROR!AK40/TOTAL_MATCHUP!AK40,"-")</f>
        <v>-</v>
      </c>
      <c r="AL40" s="5" t="str">
        <f ca="1">IFERROR(WINS_NO_MIRROR!AL40/TOTAL_MATCHUP!AL40,"-")</f>
        <v>-</v>
      </c>
      <c r="AM40" s="5" t="str">
        <f ca="1">IFERROR(WINS_NO_MIRROR!AM40/TOTAL_MATCHUP!AM40,"-")</f>
        <v>-</v>
      </c>
      <c r="AN40" s="5" t="str">
        <f ca="1">IFERROR(WINS_NO_MIRROR!AN40/TOTAL_MATCHUP!AN40,"-")</f>
        <v>-</v>
      </c>
      <c r="AO40" s="5" t="str">
        <f ca="1">IFERROR(WINS_NO_MIRROR!AO40/TOTAL_MATCHUP!AO40,"-")</f>
        <v>-</v>
      </c>
      <c r="AP40" s="5" t="str">
        <f ca="1">IFERROR(WINS_NO_MIRROR!AP40/TOTAL_MATCHUP!AP40,"-")</f>
        <v>-</v>
      </c>
      <c r="AQ40" s="5">
        <f ca="1">IFERROR(WINS_NO_MIRROR!AQ40/TOTAL_MATCHUP!AQ40,"-")</f>
        <v>0</v>
      </c>
      <c r="AR40" s="5" t="str">
        <f ca="1">IFERROR(WINS_NO_MIRROR!AR40/TOTAL_MATCHUP!AR40,"-")</f>
        <v>-</v>
      </c>
      <c r="AS40" s="5" t="str">
        <f ca="1">IFERROR(WINS_NO_MIRROR!AS40/TOTAL_MATCHUP!AS40,"-")</f>
        <v>-</v>
      </c>
      <c r="AT40" s="5" t="str">
        <f ca="1">IFERROR(WINS_NO_MIRROR!AT40/TOTAL_MATCHUP!AT40,"-")</f>
        <v>-</v>
      </c>
      <c r="AU40" s="5">
        <f ca="1">IFERROR(WINS_NO_MIRROR!AU40/TOTAL_MATCHUP!AU40,"-")</f>
        <v>0</v>
      </c>
      <c r="AV40" s="5" t="str">
        <f ca="1">IFERROR(WINS_NO_MIRROR!AV40/TOTAL_MATCHUP!AV40,"-")</f>
        <v>-</v>
      </c>
      <c r="AW40" s="5" t="str">
        <f ca="1">IFERROR(WINS_NO_MIRROR!AW40/TOTAL_MATCHUP!AW40,"-")</f>
        <v>-</v>
      </c>
      <c r="AX40" s="5" t="str">
        <f ca="1">IFERROR(WINS_NO_MIRROR!AX40/TOTAL_MATCHUP!AX40,"-")</f>
        <v>-</v>
      </c>
      <c r="AY40" s="5" t="str">
        <f ca="1">IFERROR(WINS_NO_MIRROR!AY40/TOTAL_MATCHUP!AY40,"-")</f>
        <v>-</v>
      </c>
      <c r="AZ40" s="5" t="str">
        <f ca="1">IFERROR(WINS_NO_MIRROR!AZ40/TOTAL_MATCHUP!AZ40,"-")</f>
        <v>-</v>
      </c>
      <c r="BA40" s="5" t="str">
        <f ca="1">IFERROR(WINS_NO_MIRROR!BA40/TOTAL_MATCHUP!BA40,"-")</f>
        <v>-</v>
      </c>
      <c r="BB40" s="5" t="str">
        <f ca="1">IFERROR(WINS_NO_MIRROR!BB40/TOTAL_MATCHUP!BB40,"-")</f>
        <v>-</v>
      </c>
      <c r="BC40" s="5" t="str">
        <f ca="1">IFERROR(WINS_NO_MIRROR!BC40/TOTAL_MATCHUP!BC40,"-")</f>
        <v>-</v>
      </c>
      <c r="BD40" s="5" t="str">
        <f ca="1">IFERROR(WINS_NO_MIRROR!BD40/TOTAL_MATCHUP!BD40,"-")</f>
        <v>-</v>
      </c>
      <c r="BE40" s="5" t="str">
        <f ca="1">IFERROR(WINS_NO_MIRROR!BE40/TOTAL_MATCHUP!BE40,"-")</f>
        <v>-</v>
      </c>
      <c r="BF40" s="5" t="str">
        <f ca="1">IFERROR(WINS_NO_MIRROR!BF40/TOTAL_MATCHUP!BF40,"-")</f>
        <v>-</v>
      </c>
    </row>
    <row r="41" spans="1:58" ht="55" customHeight="1" x14ac:dyDescent="0.3">
      <c r="A41" s="3" t="str">
        <f ca="1">MATCHUP!A41</f>
        <v>Slivers</v>
      </c>
      <c r="B41" s="5">
        <f ca="1">IFERROR(WINS_NO_MIRROR!B41/TOTAL_MATCHUP!B41,"-")</f>
        <v>0.33333333333333331</v>
      </c>
      <c r="C41" s="5">
        <f ca="1">IFERROR(WINS_NO_MIRROR!C41/TOTAL_MATCHUP!C41,"-")</f>
        <v>0.5</v>
      </c>
      <c r="D41" s="5">
        <f ca="1">IFERROR(WINS_NO_MIRROR!D41/TOTAL_MATCHUP!D41,"-")</f>
        <v>1</v>
      </c>
      <c r="E41" s="5" t="str">
        <f ca="1">IFERROR(WINS_NO_MIRROR!E41/TOTAL_MATCHUP!E41,"-")</f>
        <v>-</v>
      </c>
      <c r="F41" s="5">
        <f ca="1">IFERROR(WINS_NO_MIRROR!F41/TOTAL_MATCHUP!F41,"-")</f>
        <v>0</v>
      </c>
      <c r="G41" s="5">
        <f ca="1">IFERROR(WINS_NO_MIRROR!G41/TOTAL_MATCHUP!G41,"-")</f>
        <v>1</v>
      </c>
      <c r="H41" s="5" t="str">
        <f ca="1">IFERROR(WINS_NO_MIRROR!H41/TOTAL_MATCHUP!H41,"-")</f>
        <v>-</v>
      </c>
      <c r="I41" s="5">
        <f ca="1">IFERROR(WINS_NO_MIRROR!I41/TOTAL_MATCHUP!I41,"-")</f>
        <v>1</v>
      </c>
      <c r="J41" s="5" t="str">
        <f ca="1">IFERROR(WINS_NO_MIRROR!J41/TOTAL_MATCHUP!J41,"-")</f>
        <v>-</v>
      </c>
      <c r="K41" s="5">
        <f ca="1">IFERROR(WINS_NO_MIRROR!K41/TOTAL_MATCHUP!K41,"-")</f>
        <v>0</v>
      </c>
      <c r="L41" s="5" t="str">
        <f ca="1">IFERROR(WINS_NO_MIRROR!L41/TOTAL_MATCHUP!L41,"-")</f>
        <v>-</v>
      </c>
      <c r="M41" s="5" t="str">
        <f ca="1">IFERROR(WINS_NO_MIRROR!M41/TOTAL_MATCHUP!M41,"-")</f>
        <v>-</v>
      </c>
      <c r="N41" s="5" t="str">
        <f ca="1">IFERROR(WINS_NO_MIRROR!N41/TOTAL_MATCHUP!N41,"-")</f>
        <v>-</v>
      </c>
      <c r="O41" s="5" t="str">
        <f ca="1">IFERROR(WINS_NO_MIRROR!O41/TOTAL_MATCHUP!O41,"-")</f>
        <v>-</v>
      </c>
      <c r="P41" s="5">
        <f ca="1">IFERROR(WINS_NO_MIRROR!P41/TOTAL_MATCHUP!P41,"-")</f>
        <v>0</v>
      </c>
      <c r="Q41" s="5" t="str">
        <f ca="1">IFERROR(WINS_NO_MIRROR!Q41/TOTAL_MATCHUP!Q41,"-")</f>
        <v>-</v>
      </c>
      <c r="R41" s="5" t="str">
        <f ca="1">IFERROR(WINS_NO_MIRROR!R41/TOTAL_MATCHUP!R41,"-")</f>
        <v>-</v>
      </c>
      <c r="S41" s="5" t="str">
        <f ca="1">IFERROR(WINS_NO_MIRROR!S41/TOTAL_MATCHUP!S41,"-")</f>
        <v>-</v>
      </c>
      <c r="T41" s="5">
        <f ca="1">IFERROR(WINS_NO_MIRROR!T41/TOTAL_MATCHUP!T41,"-")</f>
        <v>0</v>
      </c>
      <c r="U41" s="5">
        <f ca="1">IFERROR(WINS_NO_MIRROR!U41/TOTAL_MATCHUP!U41,"-")</f>
        <v>0</v>
      </c>
      <c r="V41" s="5" t="str">
        <f ca="1">IFERROR(WINS_NO_MIRROR!V41/TOTAL_MATCHUP!V41,"-")</f>
        <v>-</v>
      </c>
      <c r="W41" s="5" t="str">
        <f ca="1">IFERROR(WINS_NO_MIRROR!W41/TOTAL_MATCHUP!W41,"-")</f>
        <v>-</v>
      </c>
      <c r="X41" s="5" t="str">
        <f ca="1">IFERROR(WINS_NO_MIRROR!X41/TOTAL_MATCHUP!X41,"-")</f>
        <v>-</v>
      </c>
      <c r="Y41" s="5" t="str">
        <f ca="1">IFERROR(WINS_NO_MIRROR!Y41/TOTAL_MATCHUP!Y41,"-")</f>
        <v>-</v>
      </c>
      <c r="Z41" s="5" t="str">
        <f ca="1">IFERROR(WINS_NO_MIRROR!Z41/TOTAL_MATCHUP!Z41,"-")</f>
        <v>-</v>
      </c>
      <c r="AA41" s="5" t="str">
        <f ca="1">IFERROR(WINS_NO_MIRROR!AA41/TOTAL_MATCHUP!AA41,"-")</f>
        <v>-</v>
      </c>
      <c r="AB41" s="5" t="str">
        <f ca="1">IFERROR(WINS_NO_MIRROR!AB41/TOTAL_MATCHUP!AB41,"-")</f>
        <v>-</v>
      </c>
      <c r="AC41" s="5" t="str">
        <f ca="1">IFERROR(WINS_NO_MIRROR!AC41/TOTAL_MATCHUP!AC41,"-")</f>
        <v>-</v>
      </c>
      <c r="AD41" s="5" t="str">
        <f ca="1">IFERROR(WINS_NO_MIRROR!AD41/TOTAL_MATCHUP!AD41,"-")</f>
        <v>-</v>
      </c>
      <c r="AE41" s="5" t="str">
        <f ca="1">IFERROR(WINS_NO_MIRROR!AE41/TOTAL_MATCHUP!AE41,"-")</f>
        <v>-</v>
      </c>
      <c r="AF41" s="5">
        <f ca="1">IFERROR(WINS_NO_MIRROR!AF41/TOTAL_MATCHUP!AF41,"-")</f>
        <v>0</v>
      </c>
      <c r="AG41" s="5" t="str">
        <f ca="1">IFERROR(WINS_NO_MIRROR!AG41/TOTAL_MATCHUP!AG41,"-")</f>
        <v>-</v>
      </c>
      <c r="AH41" s="5" t="str">
        <f ca="1">IFERROR(WINS_NO_MIRROR!AH41/TOTAL_MATCHUP!AH41,"-")</f>
        <v>-</v>
      </c>
      <c r="AI41" s="5" t="str">
        <f ca="1">IFERROR(WINS_NO_MIRROR!AI41/TOTAL_MATCHUP!AI41,"-")</f>
        <v>-</v>
      </c>
      <c r="AJ41" s="5" t="str">
        <f ca="1">IFERROR(WINS_NO_MIRROR!AJ41/TOTAL_MATCHUP!AJ41,"-")</f>
        <v>-</v>
      </c>
      <c r="AK41" s="5" t="str">
        <f ca="1">IFERROR(WINS_NO_MIRROR!AK41/TOTAL_MATCHUP!AK41,"-")</f>
        <v>-</v>
      </c>
      <c r="AL41" s="5" t="str">
        <f ca="1">IFERROR(WINS_NO_MIRROR!AL41/TOTAL_MATCHUP!AL41,"-")</f>
        <v>-</v>
      </c>
      <c r="AM41" s="5" t="str">
        <f ca="1">IFERROR(WINS_NO_MIRROR!AM41/TOTAL_MATCHUP!AM41,"-")</f>
        <v>-</v>
      </c>
      <c r="AN41" s="5" t="str">
        <f ca="1">IFERROR(WINS_NO_MIRROR!AN41/TOTAL_MATCHUP!AN41,"-")</f>
        <v>-</v>
      </c>
      <c r="AO41" s="5" t="str">
        <f ca="1">IFERROR(WINS_NO_MIRROR!AO41/TOTAL_MATCHUP!AO41,"-")</f>
        <v>-</v>
      </c>
      <c r="AP41" s="5" t="str">
        <f ca="1">IFERROR(WINS_NO_MIRROR!AP41/TOTAL_MATCHUP!AP41,"-")</f>
        <v>-</v>
      </c>
      <c r="AQ41" s="5" t="str">
        <f ca="1">IFERROR(WINS_NO_MIRROR!AQ41/TOTAL_MATCHUP!AQ41,"-")</f>
        <v>-</v>
      </c>
      <c r="AR41" s="5" t="str">
        <f ca="1">IFERROR(WINS_NO_MIRROR!AR41/TOTAL_MATCHUP!AR41,"-")</f>
        <v>-</v>
      </c>
      <c r="AS41" s="5" t="str">
        <f ca="1">IFERROR(WINS_NO_MIRROR!AS41/TOTAL_MATCHUP!AS41,"-")</f>
        <v>-</v>
      </c>
      <c r="AT41" s="5" t="str">
        <f ca="1">IFERROR(WINS_NO_MIRROR!AT41/TOTAL_MATCHUP!AT41,"-")</f>
        <v>-</v>
      </c>
      <c r="AU41" s="5" t="str">
        <f ca="1">IFERROR(WINS_NO_MIRROR!AU41/TOTAL_MATCHUP!AU41,"-")</f>
        <v>-</v>
      </c>
      <c r="AV41" s="5">
        <f ca="1">IFERROR(WINS_NO_MIRROR!AV41/TOTAL_MATCHUP!AV41,"-")</f>
        <v>1</v>
      </c>
      <c r="AW41" s="5" t="str">
        <f ca="1">IFERROR(WINS_NO_MIRROR!AW41/TOTAL_MATCHUP!AW41,"-")</f>
        <v>-</v>
      </c>
      <c r="AX41" s="5" t="str">
        <f ca="1">IFERROR(WINS_NO_MIRROR!AX41/TOTAL_MATCHUP!AX41,"-")</f>
        <v>-</v>
      </c>
      <c r="AY41" s="5" t="str">
        <f ca="1">IFERROR(WINS_NO_MIRROR!AY41/TOTAL_MATCHUP!AY41,"-")</f>
        <v>-</v>
      </c>
      <c r="AZ41" s="5" t="str">
        <f ca="1">IFERROR(WINS_NO_MIRROR!AZ41/TOTAL_MATCHUP!AZ41,"-")</f>
        <v>-</v>
      </c>
      <c r="BA41" s="5" t="str">
        <f ca="1">IFERROR(WINS_NO_MIRROR!BA41/TOTAL_MATCHUP!BA41,"-")</f>
        <v>-</v>
      </c>
      <c r="BB41" s="5" t="str">
        <f ca="1">IFERROR(WINS_NO_MIRROR!BB41/TOTAL_MATCHUP!BB41,"-")</f>
        <v>-</v>
      </c>
      <c r="BC41" s="5" t="str">
        <f ca="1">IFERROR(WINS_NO_MIRROR!BC41/TOTAL_MATCHUP!BC41,"-")</f>
        <v>-</v>
      </c>
      <c r="BD41" s="5" t="str">
        <f ca="1">IFERROR(WINS_NO_MIRROR!BD41/TOTAL_MATCHUP!BD41,"-")</f>
        <v>-</v>
      </c>
      <c r="BE41" s="5" t="str">
        <f ca="1">IFERROR(WINS_NO_MIRROR!BE41/TOTAL_MATCHUP!BE41,"-")</f>
        <v>-</v>
      </c>
      <c r="BF41" s="5" t="str">
        <f ca="1">IFERROR(WINS_NO_MIRROR!BF41/TOTAL_MATCHUP!BF41,"-")</f>
        <v>-</v>
      </c>
    </row>
    <row r="42" spans="1:58" ht="55" customHeight="1" x14ac:dyDescent="0.3">
      <c r="A42" s="3" t="str">
        <f ca="1">MATCHUP!A42</f>
        <v>Dimir Faeries</v>
      </c>
      <c r="B42" s="5">
        <f ca="1">IFERROR(WINS_NO_MIRROR!B42/TOTAL_MATCHUP!B42,"-")</f>
        <v>0.33333333333333331</v>
      </c>
      <c r="C42" s="5">
        <f ca="1">IFERROR(WINS_NO_MIRROR!C42/TOTAL_MATCHUP!C42,"-")</f>
        <v>1</v>
      </c>
      <c r="D42" s="5">
        <f ca="1">IFERROR(WINS_NO_MIRROR!D42/TOTAL_MATCHUP!D42,"-")</f>
        <v>1</v>
      </c>
      <c r="E42" s="5" t="str">
        <f ca="1">IFERROR(WINS_NO_MIRROR!E42/TOTAL_MATCHUP!E42,"-")</f>
        <v>-</v>
      </c>
      <c r="F42" s="5">
        <f ca="1">IFERROR(WINS_NO_MIRROR!F42/TOTAL_MATCHUP!F42,"-")</f>
        <v>0</v>
      </c>
      <c r="G42" s="5">
        <f ca="1">IFERROR(WINS_NO_MIRROR!G42/TOTAL_MATCHUP!G42,"-")</f>
        <v>0</v>
      </c>
      <c r="H42" s="5" t="str">
        <f ca="1">IFERROR(WINS_NO_MIRROR!H42/TOTAL_MATCHUP!H42,"-")</f>
        <v>-</v>
      </c>
      <c r="I42" s="5" t="str">
        <f ca="1">IFERROR(WINS_NO_MIRROR!I42/TOTAL_MATCHUP!I42,"-")</f>
        <v>-</v>
      </c>
      <c r="J42" s="5" t="str">
        <f ca="1">IFERROR(WINS_NO_MIRROR!J42/TOTAL_MATCHUP!J42,"-")</f>
        <v>-</v>
      </c>
      <c r="K42" s="5" t="str">
        <f ca="1">IFERROR(WINS_NO_MIRROR!K42/TOTAL_MATCHUP!K42,"-")</f>
        <v>-</v>
      </c>
      <c r="L42" s="5" t="str">
        <f ca="1">IFERROR(WINS_NO_MIRROR!L42/TOTAL_MATCHUP!L42,"-")</f>
        <v>-</v>
      </c>
      <c r="M42" s="5" t="str">
        <f ca="1">IFERROR(WINS_NO_MIRROR!M42/TOTAL_MATCHUP!M42,"-")</f>
        <v>-</v>
      </c>
      <c r="N42" s="5">
        <f ca="1">IFERROR(WINS_NO_MIRROR!N42/TOTAL_MATCHUP!N42,"-")</f>
        <v>0</v>
      </c>
      <c r="O42" s="5" t="str">
        <f ca="1">IFERROR(WINS_NO_MIRROR!O42/TOTAL_MATCHUP!O42,"-")</f>
        <v>-</v>
      </c>
      <c r="P42" s="5" t="str">
        <f ca="1">IFERROR(WINS_NO_MIRROR!P42/TOTAL_MATCHUP!P42,"-")</f>
        <v>-</v>
      </c>
      <c r="Q42" s="5">
        <f ca="1">IFERROR(WINS_NO_MIRROR!Q42/TOTAL_MATCHUP!Q42,"-")</f>
        <v>0</v>
      </c>
      <c r="R42" s="5" t="str">
        <f ca="1">IFERROR(WINS_NO_MIRROR!R42/TOTAL_MATCHUP!R42,"-")</f>
        <v>-</v>
      </c>
      <c r="S42" s="5" t="str">
        <f ca="1">IFERROR(WINS_NO_MIRROR!S42/TOTAL_MATCHUP!S42,"-")</f>
        <v>-</v>
      </c>
      <c r="T42" s="5" t="str">
        <f ca="1">IFERROR(WINS_NO_MIRROR!T42/TOTAL_MATCHUP!T42,"-")</f>
        <v>-</v>
      </c>
      <c r="U42" s="5" t="str">
        <f ca="1">IFERROR(WINS_NO_MIRROR!U42/TOTAL_MATCHUP!U42,"-")</f>
        <v>-</v>
      </c>
      <c r="V42" s="5" t="str">
        <f ca="1">IFERROR(WINS_NO_MIRROR!V42/TOTAL_MATCHUP!V42,"-")</f>
        <v>-</v>
      </c>
      <c r="W42" s="5" t="str">
        <f ca="1">IFERROR(WINS_NO_MIRROR!W42/TOTAL_MATCHUP!W42,"-")</f>
        <v>-</v>
      </c>
      <c r="X42" s="5" t="str">
        <f ca="1">IFERROR(WINS_NO_MIRROR!X42/TOTAL_MATCHUP!X42,"-")</f>
        <v>-</v>
      </c>
      <c r="Y42" s="5" t="str">
        <f ca="1">IFERROR(WINS_NO_MIRROR!Y42/TOTAL_MATCHUP!Y42,"-")</f>
        <v>-</v>
      </c>
      <c r="Z42" s="5" t="str">
        <f ca="1">IFERROR(WINS_NO_MIRROR!Z42/TOTAL_MATCHUP!Z42,"-")</f>
        <v>-</v>
      </c>
      <c r="AA42" s="5" t="str">
        <f ca="1">IFERROR(WINS_NO_MIRROR!AA42/TOTAL_MATCHUP!AA42,"-")</f>
        <v>-</v>
      </c>
      <c r="AB42" s="5">
        <f ca="1">IFERROR(WINS_NO_MIRROR!AB42/TOTAL_MATCHUP!AB42,"-")</f>
        <v>0</v>
      </c>
      <c r="AC42" s="5" t="str">
        <f ca="1">IFERROR(WINS_NO_MIRROR!AC42/TOTAL_MATCHUP!AC42,"-")</f>
        <v>-</v>
      </c>
      <c r="AD42" s="5" t="str">
        <f ca="1">IFERROR(WINS_NO_MIRROR!AD42/TOTAL_MATCHUP!AD42,"-")</f>
        <v>-</v>
      </c>
      <c r="AE42" s="5" t="str">
        <f ca="1">IFERROR(WINS_NO_MIRROR!AE42/TOTAL_MATCHUP!AE42,"-")</f>
        <v>-</v>
      </c>
      <c r="AF42" s="5" t="str">
        <f ca="1">IFERROR(WINS_NO_MIRROR!AF42/TOTAL_MATCHUP!AF42,"-")</f>
        <v>-</v>
      </c>
      <c r="AG42" s="5" t="str">
        <f ca="1">IFERROR(WINS_NO_MIRROR!AG42/TOTAL_MATCHUP!AG42,"-")</f>
        <v>-</v>
      </c>
      <c r="AH42" s="5" t="str">
        <f ca="1">IFERROR(WINS_NO_MIRROR!AH42/TOTAL_MATCHUP!AH42,"-")</f>
        <v>-</v>
      </c>
      <c r="AI42" s="5" t="str">
        <f ca="1">IFERROR(WINS_NO_MIRROR!AI42/TOTAL_MATCHUP!AI42,"-")</f>
        <v>-</v>
      </c>
      <c r="AJ42" s="5" t="str">
        <f ca="1">IFERROR(WINS_NO_MIRROR!AJ42/TOTAL_MATCHUP!AJ42,"-")</f>
        <v>-</v>
      </c>
      <c r="AK42" s="5" t="str">
        <f ca="1">IFERROR(WINS_NO_MIRROR!AK42/TOTAL_MATCHUP!AK42,"-")</f>
        <v>-</v>
      </c>
      <c r="AL42" s="5" t="str">
        <f ca="1">IFERROR(WINS_NO_MIRROR!AL42/TOTAL_MATCHUP!AL42,"-")</f>
        <v>-</v>
      </c>
      <c r="AM42" s="5" t="str">
        <f ca="1">IFERROR(WINS_NO_MIRROR!AM42/TOTAL_MATCHUP!AM42,"-")</f>
        <v>-</v>
      </c>
      <c r="AN42" s="5" t="str">
        <f ca="1">IFERROR(WINS_NO_MIRROR!AN42/TOTAL_MATCHUP!AN42,"-")</f>
        <v>-</v>
      </c>
      <c r="AO42" s="5" t="str">
        <f ca="1">IFERROR(WINS_NO_MIRROR!AO42/TOTAL_MATCHUP!AO42,"-")</f>
        <v>-</v>
      </c>
      <c r="AP42" s="5" t="str">
        <f ca="1">IFERROR(WINS_NO_MIRROR!AP42/TOTAL_MATCHUP!AP42,"-")</f>
        <v>-</v>
      </c>
      <c r="AQ42" s="5" t="str">
        <f ca="1">IFERROR(WINS_NO_MIRROR!AQ42/TOTAL_MATCHUP!AQ42,"-")</f>
        <v>-</v>
      </c>
      <c r="AR42" s="5" t="str">
        <f ca="1">IFERROR(WINS_NO_MIRROR!AR42/TOTAL_MATCHUP!AR42,"-")</f>
        <v>-</v>
      </c>
      <c r="AS42" s="5" t="str">
        <f ca="1">IFERROR(WINS_NO_MIRROR!AS42/TOTAL_MATCHUP!AS42,"-")</f>
        <v>-</v>
      </c>
      <c r="AT42" s="5" t="str">
        <f ca="1">IFERROR(WINS_NO_MIRROR!AT42/TOTAL_MATCHUP!AT42,"-")</f>
        <v>-</v>
      </c>
      <c r="AU42" s="5" t="str">
        <f ca="1">IFERROR(WINS_NO_MIRROR!AU42/TOTAL_MATCHUP!AU42,"-")</f>
        <v>-</v>
      </c>
      <c r="AV42" s="5" t="str">
        <f ca="1">IFERROR(WINS_NO_MIRROR!AV42/TOTAL_MATCHUP!AV42,"-")</f>
        <v>-</v>
      </c>
      <c r="AW42" s="5" t="str">
        <f ca="1">IFERROR(WINS_NO_MIRROR!AW42/TOTAL_MATCHUP!AW42,"-")</f>
        <v>-</v>
      </c>
      <c r="AX42" s="5">
        <f ca="1">IFERROR(WINS_NO_MIRROR!AX42/TOTAL_MATCHUP!AX42,"-")</f>
        <v>0</v>
      </c>
      <c r="AY42" s="5" t="str">
        <f ca="1">IFERROR(WINS_NO_MIRROR!AY42/TOTAL_MATCHUP!AY42,"-")</f>
        <v>-</v>
      </c>
      <c r="AZ42" s="5" t="str">
        <f ca="1">IFERROR(WINS_NO_MIRROR!AZ42/TOTAL_MATCHUP!AZ42,"-")</f>
        <v>-</v>
      </c>
      <c r="BA42" s="5" t="str">
        <f ca="1">IFERROR(WINS_NO_MIRROR!BA42/TOTAL_MATCHUP!BA42,"-")</f>
        <v>-</v>
      </c>
      <c r="BB42" s="5" t="str">
        <f ca="1">IFERROR(WINS_NO_MIRROR!BB42/TOTAL_MATCHUP!BB42,"-")</f>
        <v>-</v>
      </c>
      <c r="BC42" s="5" t="str">
        <f ca="1">IFERROR(WINS_NO_MIRROR!BC42/TOTAL_MATCHUP!BC42,"-")</f>
        <v>-</v>
      </c>
      <c r="BD42" s="5" t="str">
        <f ca="1">IFERROR(WINS_NO_MIRROR!BD42/TOTAL_MATCHUP!BD42,"-")</f>
        <v>-</v>
      </c>
      <c r="BE42" s="5" t="str">
        <f ca="1">IFERROR(WINS_NO_MIRROR!BE42/TOTAL_MATCHUP!BE42,"-")</f>
        <v>-</v>
      </c>
      <c r="BF42" s="5" t="str">
        <f ca="1">IFERROR(WINS_NO_MIRROR!BF42/TOTAL_MATCHUP!BF42,"-")</f>
        <v>-</v>
      </c>
    </row>
    <row r="43" spans="1:58" ht="55" customHeight="1" x14ac:dyDescent="0.3">
      <c r="A43" s="3" t="str">
        <f ca="1">MATCHUP!A43</f>
        <v>Dimir Control</v>
      </c>
      <c r="B43" s="5">
        <f ca="1">IFERROR(WINS_NO_MIRROR!B43/TOTAL_MATCHUP!B43,"-")</f>
        <v>0</v>
      </c>
      <c r="C43" s="5">
        <f ca="1">IFERROR(WINS_NO_MIRROR!C43/TOTAL_MATCHUP!C43,"-")</f>
        <v>0</v>
      </c>
      <c r="D43" s="5">
        <f ca="1">IFERROR(WINS_NO_MIRROR!D43/TOTAL_MATCHUP!D43,"-")</f>
        <v>0.5</v>
      </c>
      <c r="E43" s="5">
        <f ca="1">IFERROR(WINS_NO_MIRROR!E43/TOTAL_MATCHUP!E43,"-")</f>
        <v>1</v>
      </c>
      <c r="F43" s="5" t="str">
        <f ca="1">IFERROR(WINS_NO_MIRROR!F43/TOTAL_MATCHUP!F43,"-")</f>
        <v>-</v>
      </c>
      <c r="G43" s="5">
        <f ca="1">IFERROR(WINS_NO_MIRROR!G43/TOTAL_MATCHUP!G43,"-")</f>
        <v>1</v>
      </c>
      <c r="H43" s="5" t="str">
        <f ca="1">IFERROR(WINS_NO_MIRROR!H43/TOTAL_MATCHUP!H43,"-")</f>
        <v>-</v>
      </c>
      <c r="I43" s="5" t="str">
        <f ca="1">IFERROR(WINS_NO_MIRROR!I43/TOTAL_MATCHUP!I43,"-")</f>
        <v>-</v>
      </c>
      <c r="J43" s="5" t="str">
        <f ca="1">IFERROR(WINS_NO_MIRROR!J43/TOTAL_MATCHUP!J43,"-")</f>
        <v>-</v>
      </c>
      <c r="K43" s="5">
        <f ca="1">IFERROR(WINS_NO_MIRROR!K43/TOTAL_MATCHUP!K43,"-")</f>
        <v>1</v>
      </c>
      <c r="L43" s="5">
        <f ca="1">IFERROR(WINS_NO_MIRROR!L43/TOTAL_MATCHUP!L43,"-")</f>
        <v>0</v>
      </c>
      <c r="M43" s="5">
        <f ca="1">IFERROR(WINS_NO_MIRROR!M43/TOTAL_MATCHUP!M43,"-")</f>
        <v>1</v>
      </c>
      <c r="N43" s="5" t="str">
        <f ca="1">IFERROR(WINS_NO_MIRROR!N43/TOTAL_MATCHUP!N43,"-")</f>
        <v>-</v>
      </c>
      <c r="O43" s="5" t="str">
        <f ca="1">IFERROR(WINS_NO_MIRROR!O43/TOTAL_MATCHUP!O43,"-")</f>
        <v>-</v>
      </c>
      <c r="P43" s="5" t="str">
        <f ca="1">IFERROR(WINS_NO_MIRROR!P43/TOTAL_MATCHUP!P43,"-")</f>
        <v>-</v>
      </c>
      <c r="Q43" s="5">
        <f ca="1">IFERROR(WINS_NO_MIRROR!Q43/TOTAL_MATCHUP!Q43,"-")</f>
        <v>0</v>
      </c>
      <c r="R43" s="5" t="str">
        <f ca="1">IFERROR(WINS_NO_MIRROR!R43/TOTAL_MATCHUP!R43,"-")</f>
        <v>-</v>
      </c>
      <c r="S43" s="5" t="str">
        <f ca="1">IFERROR(WINS_NO_MIRROR!S43/TOTAL_MATCHUP!S43,"-")</f>
        <v>-</v>
      </c>
      <c r="T43" s="5" t="str">
        <f ca="1">IFERROR(WINS_NO_MIRROR!T43/TOTAL_MATCHUP!T43,"-")</f>
        <v>-</v>
      </c>
      <c r="U43" s="5" t="str">
        <f ca="1">IFERROR(WINS_NO_MIRROR!U43/TOTAL_MATCHUP!U43,"-")</f>
        <v>-</v>
      </c>
      <c r="V43" s="5">
        <f ca="1">IFERROR(WINS_NO_MIRROR!V43/TOTAL_MATCHUP!V43,"-")</f>
        <v>1</v>
      </c>
      <c r="W43" s="5" t="str">
        <f ca="1">IFERROR(WINS_NO_MIRROR!W43/TOTAL_MATCHUP!W43,"-")</f>
        <v>-</v>
      </c>
      <c r="X43" s="5" t="str">
        <f ca="1">IFERROR(WINS_NO_MIRROR!X43/TOTAL_MATCHUP!X43,"-")</f>
        <v>-</v>
      </c>
      <c r="Y43" s="5" t="str">
        <f ca="1">IFERROR(WINS_NO_MIRROR!Y43/TOTAL_MATCHUP!Y43,"-")</f>
        <v>-</v>
      </c>
      <c r="Z43" s="5" t="str">
        <f ca="1">IFERROR(WINS_NO_MIRROR!Z43/TOTAL_MATCHUP!Z43,"-")</f>
        <v>-</v>
      </c>
      <c r="AA43" s="5" t="str">
        <f ca="1">IFERROR(WINS_NO_MIRROR!AA43/TOTAL_MATCHUP!AA43,"-")</f>
        <v>-</v>
      </c>
      <c r="AB43" s="5" t="str">
        <f ca="1">IFERROR(WINS_NO_MIRROR!AB43/TOTAL_MATCHUP!AB43,"-")</f>
        <v>-</v>
      </c>
      <c r="AC43" s="5" t="str">
        <f ca="1">IFERROR(WINS_NO_MIRROR!AC43/TOTAL_MATCHUP!AC43,"-")</f>
        <v>-</v>
      </c>
      <c r="AD43" s="5" t="str">
        <f ca="1">IFERROR(WINS_NO_MIRROR!AD43/TOTAL_MATCHUP!AD43,"-")</f>
        <v>-</v>
      </c>
      <c r="AE43" s="5" t="str">
        <f ca="1">IFERROR(WINS_NO_MIRROR!AE43/TOTAL_MATCHUP!AE43,"-")</f>
        <v>-</v>
      </c>
      <c r="AF43" s="5" t="str">
        <f ca="1">IFERROR(WINS_NO_MIRROR!AF43/TOTAL_MATCHUP!AF43,"-")</f>
        <v>-</v>
      </c>
      <c r="AG43" s="5" t="str">
        <f ca="1">IFERROR(WINS_NO_MIRROR!AG43/TOTAL_MATCHUP!AG43,"-")</f>
        <v>-</v>
      </c>
      <c r="AH43" s="5" t="str">
        <f ca="1">IFERROR(WINS_NO_MIRROR!AH43/TOTAL_MATCHUP!AH43,"-")</f>
        <v>-</v>
      </c>
      <c r="AI43" s="5" t="str">
        <f ca="1">IFERROR(WINS_NO_MIRROR!AI43/TOTAL_MATCHUP!AI43,"-")</f>
        <v>-</v>
      </c>
      <c r="AJ43" s="5" t="str">
        <f ca="1">IFERROR(WINS_NO_MIRROR!AJ43/TOTAL_MATCHUP!AJ43,"-")</f>
        <v>-</v>
      </c>
      <c r="AK43" s="5" t="str">
        <f ca="1">IFERROR(WINS_NO_MIRROR!AK43/TOTAL_MATCHUP!AK43,"-")</f>
        <v>-</v>
      </c>
      <c r="AL43" s="5" t="str">
        <f ca="1">IFERROR(WINS_NO_MIRROR!AL43/TOTAL_MATCHUP!AL43,"-")</f>
        <v>-</v>
      </c>
      <c r="AM43" s="5" t="str">
        <f ca="1">IFERROR(WINS_NO_MIRROR!AM43/TOTAL_MATCHUP!AM43,"-")</f>
        <v>-</v>
      </c>
      <c r="AN43" s="5">
        <f ca="1">IFERROR(WINS_NO_MIRROR!AN43/TOTAL_MATCHUP!AN43,"-")</f>
        <v>1</v>
      </c>
      <c r="AO43" s="5" t="str">
        <f ca="1">IFERROR(WINS_NO_MIRROR!AO43/TOTAL_MATCHUP!AO43,"-")</f>
        <v>-</v>
      </c>
      <c r="AP43" s="5" t="str">
        <f ca="1">IFERROR(WINS_NO_MIRROR!AP43/TOTAL_MATCHUP!AP43,"-")</f>
        <v>-</v>
      </c>
      <c r="AQ43" s="5" t="str">
        <f ca="1">IFERROR(WINS_NO_MIRROR!AQ43/TOTAL_MATCHUP!AQ43,"-")</f>
        <v>-</v>
      </c>
      <c r="AR43" s="5" t="str">
        <f ca="1">IFERROR(WINS_NO_MIRROR!AR43/TOTAL_MATCHUP!AR43,"-")</f>
        <v>-</v>
      </c>
      <c r="AS43" s="5" t="str">
        <f ca="1">IFERROR(WINS_NO_MIRROR!AS43/TOTAL_MATCHUP!AS43,"-")</f>
        <v>-</v>
      </c>
      <c r="AT43" s="5" t="str">
        <f ca="1">IFERROR(WINS_NO_MIRROR!AT43/TOTAL_MATCHUP!AT43,"-")</f>
        <v>-</v>
      </c>
      <c r="AU43" s="5" t="str">
        <f ca="1">IFERROR(WINS_NO_MIRROR!AU43/TOTAL_MATCHUP!AU43,"-")</f>
        <v>-</v>
      </c>
      <c r="AV43" s="5" t="str">
        <f ca="1">IFERROR(WINS_NO_MIRROR!AV43/TOTAL_MATCHUP!AV43,"-")</f>
        <v>-</v>
      </c>
      <c r="AW43" s="5" t="str">
        <f ca="1">IFERROR(WINS_NO_MIRROR!AW43/TOTAL_MATCHUP!AW43,"-")</f>
        <v>-</v>
      </c>
      <c r="AX43" s="5" t="str">
        <f ca="1">IFERROR(WINS_NO_MIRROR!AX43/TOTAL_MATCHUP!AX43,"-")</f>
        <v>-</v>
      </c>
      <c r="AY43" s="5" t="str">
        <f ca="1">IFERROR(WINS_NO_MIRROR!AY43/TOTAL_MATCHUP!AY43,"-")</f>
        <v>-</v>
      </c>
      <c r="AZ43" s="5" t="str">
        <f ca="1">IFERROR(WINS_NO_MIRROR!AZ43/TOTAL_MATCHUP!AZ43,"-")</f>
        <v>-</v>
      </c>
      <c r="BA43" s="5" t="str">
        <f ca="1">IFERROR(WINS_NO_MIRROR!BA43/TOTAL_MATCHUP!BA43,"-")</f>
        <v>-</v>
      </c>
      <c r="BB43" s="5" t="str">
        <f ca="1">IFERROR(WINS_NO_MIRROR!BB43/TOTAL_MATCHUP!BB43,"-")</f>
        <v>-</v>
      </c>
      <c r="BC43" s="5" t="str">
        <f ca="1">IFERROR(WINS_NO_MIRROR!BC43/TOTAL_MATCHUP!BC43,"-")</f>
        <v>-</v>
      </c>
      <c r="BD43" s="5" t="str">
        <f ca="1">IFERROR(WINS_NO_MIRROR!BD43/TOTAL_MATCHUP!BD43,"-")</f>
        <v>-</v>
      </c>
      <c r="BE43" s="5" t="str">
        <f ca="1">IFERROR(WINS_NO_MIRROR!BE43/TOTAL_MATCHUP!BE43,"-")</f>
        <v>-</v>
      </c>
      <c r="BF43" s="5" t="str">
        <f ca="1">IFERROR(WINS_NO_MIRROR!BF43/TOTAL_MATCHUP!BF43,"-")</f>
        <v>-</v>
      </c>
    </row>
    <row r="44" spans="1:58" ht="55" customHeight="1" x14ac:dyDescent="0.3">
      <c r="A44" s="3" t="str">
        <f ca="1">MATCHUP!A44</f>
        <v>Golgari Fog</v>
      </c>
      <c r="B44" s="5">
        <f ca="1">IFERROR(WINS_NO_MIRROR!B44/TOTAL_MATCHUP!B44,"-")</f>
        <v>0.5</v>
      </c>
      <c r="C44" s="5" t="str">
        <f ca="1">IFERROR(WINS_NO_MIRROR!C44/TOTAL_MATCHUP!C44,"-")</f>
        <v>-</v>
      </c>
      <c r="D44" s="5" t="str">
        <f ca="1">IFERROR(WINS_NO_MIRROR!D44/TOTAL_MATCHUP!D44,"-")</f>
        <v>-</v>
      </c>
      <c r="E44" s="5" t="str">
        <f ca="1">IFERROR(WINS_NO_MIRROR!E44/TOTAL_MATCHUP!E44,"-")</f>
        <v>-</v>
      </c>
      <c r="F44" s="5">
        <f ca="1">IFERROR(WINS_NO_MIRROR!F44/TOTAL_MATCHUP!F44,"-")</f>
        <v>0</v>
      </c>
      <c r="G44" s="5" t="str">
        <f ca="1">IFERROR(WINS_NO_MIRROR!G44/TOTAL_MATCHUP!G44,"-")</f>
        <v>-</v>
      </c>
      <c r="H44" s="5" t="str">
        <f ca="1">IFERROR(WINS_NO_MIRROR!H44/TOTAL_MATCHUP!H44,"-")</f>
        <v>-</v>
      </c>
      <c r="I44" s="5" t="str">
        <f ca="1">IFERROR(WINS_NO_MIRROR!I44/TOTAL_MATCHUP!I44,"-")</f>
        <v>-</v>
      </c>
      <c r="J44" s="5">
        <f ca="1">IFERROR(WINS_NO_MIRROR!J44/TOTAL_MATCHUP!J44,"-")</f>
        <v>0</v>
      </c>
      <c r="K44" s="5" t="str">
        <f ca="1">IFERROR(WINS_NO_MIRROR!K44/TOTAL_MATCHUP!K44,"-")</f>
        <v>-</v>
      </c>
      <c r="L44" s="5" t="str">
        <f ca="1">IFERROR(WINS_NO_MIRROR!L44/TOTAL_MATCHUP!L44,"-")</f>
        <v>-</v>
      </c>
      <c r="M44" s="5" t="str">
        <f ca="1">IFERROR(WINS_NO_MIRROR!M44/TOTAL_MATCHUP!M44,"-")</f>
        <v>-</v>
      </c>
      <c r="N44" s="5">
        <f ca="1">IFERROR(WINS_NO_MIRROR!N44/TOTAL_MATCHUP!N44,"-")</f>
        <v>1</v>
      </c>
      <c r="O44" s="5" t="str">
        <f ca="1">IFERROR(WINS_NO_MIRROR!O44/TOTAL_MATCHUP!O44,"-")</f>
        <v>-</v>
      </c>
      <c r="P44" s="5" t="str">
        <f ca="1">IFERROR(WINS_NO_MIRROR!P44/TOTAL_MATCHUP!P44,"-")</f>
        <v>-</v>
      </c>
      <c r="Q44" s="5" t="str">
        <f ca="1">IFERROR(WINS_NO_MIRROR!Q44/TOTAL_MATCHUP!Q44,"-")</f>
        <v>-</v>
      </c>
      <c r="R44" s="5" t="str">
        <f ca="1">IFERROR(WINS_NO_MIRROR!R44/TOTAL_MATCHUP!R44,"-")</f>
        <v>-</v>
      </c>
      <c r="S44" s="5" t="str">
        <f ca="1">IFERROR(WINS_NO_MIRROR!S44/TOTAL_MATCHUP!S44,"-")</f>
        <v>-</v>
      </c>
      <c r="T44" s="5">
        <f ca="1">IFERROR(WINS_NO_MIRROR!T44/TOTAL_MATCHUP!T44,"-")</f>
        <v>0</v>
      </c>
      <c r="U44" s="5">
        <f ca="1">IFERROR(WINS_NO_MIRROR!U44/TOTAL_MATCHUP!U44,"-")</f>
        <v>1</v>
      </c>
      <c r="V44" s="5" t="str">
        <f ca="1">IFERROR(WINS_NO_MIRROR!V44/TOTAL_MATCHUP!V44,"-")</f>
        <v>-</v>
      </c>
      <c r="W44" s="5" t="str">
        <f ca="1">IFERROR(WINS_NO_MIRROR!W44/TOTAL_MATCHUP!W44,"-")</f>
        <v>-</v>
      </c>
      <c r="X44" s="5" t="str">
        <f ca="1">IFERROR(WINS_NO_MIRROR!X44/TOTAL_MATCHUP!X44,"-")</f>
        <v>-</v>
      </c>
      <c r="Y44" s="5" t="str">
        <f ca="1">IFERROR(WINS_NO_MIRROR!Y44/TOTAL_MATCHUP!Y44,"-")</f>
        <v>-</v>
      </c>
      <c r="Z44" s="5" t="str">
        <f ca="1">IFERROR(WINS_NO_MIRROR!Z44/TOTAL_MATCHUP!Z44,"-")</f>
        <v>-</v>
      </c>
      <c r="AA44" s="5" t="str">
        <f ca="1">IFERROR(WINS_NO_MIRROR!AA44/TOTAL_MATCHUP!AA44,"-")</f>
        <v>-</v>
      </c>
      <c r="AB44" s="5" t="str">
        <f ca="1">IFERROR(WINS_NO_MIRROR!AB44/TOTAL_MATCHUP!AB44,"-")</f>
        <v>-</v>
      </c>
      <c r="AC44" s="5" t="str">
        <f ca="1">IFERROR(WINS_NO_MIRROR!AC44/TOTAL_MATCHUP!AC44,"-")</f>
        <v>-</v>
      </c>
      <c r="AD44" s="5" t="str">
        <f ca="1">IFERROR(WINS_NO_MIRROR!AD44/TOTAL_MATCHUP!AD44,"-")</f>
        <v>-</v>
      </c>
      <c r="AE44" s="5" t="str">
        <f ca="1">IFERROR(WINS_NO_MIRROR!AE44/TOTAL_MATCHUP!AE44,"-")</f>
        <v>-</v>
      </c>
      <c r="AF44" s="5" t="str">
        <f ca="1">IFERROR(WINS_NO_MIRROR!AF44/TOTAL_MATCHUP!AF44,"-")</f>
        <v>-</v>
      </c>
      <c r="AG44" s="5" t="str">
        <f ca="1">IFERROR(WINS_NO_MIRROR!AG44/TOTAL_MATCHUP!AG44,"-")</f>
        <v>-</v>
      </c>
      <c r="AH44" s="5">
        <f ca="1">IFERROR(WINS_NO_MIRROR!AH44/TOTAL_MATCHUP!AH44,"-")</f>
        <v>1</v>
      </c>
      <c r="AI44" s="5" t="str">
        <f ca="1">IFERROR(WINS_NO_MIRROR!AI44/TOTAL_MATCHUP!AI44,"-")</f>
        <v>-</v>
      </c>
      <c r="AJ44" s="5" t="str">
        <f ca="1">IFERROR(WINS_NO_MIRROR!AJ44/TOTAL_MATCHUP!AJ44,"-")</f>
        <v>-</v>
      </c>
      <c r="AK44" s="5" t="str">
        <f ca="1">IFERROR(WINS_NO_MIRROR!AK44/TOTAL_MATCHUP!AK44,"-")</f>
        <v>-</v>
      </c>
      <c r="AL44" s="5" t="str">
        <f ca="1">IFERROR(WINS_NO_MIRROR!AL44/TOTAL_MATCHUP!AL44,"-")</f>
        <v>-</v>
      </c>
      <c r="AM44" s="5" t="str">
        <f ca="1">IFERROR(WINS_NO_MIRROR!AM44/TOTAL_MATCHUP!AM44,"-")</f>
        <v>-</v>
      </c>
      <c r="AN44" s="5" t="str">
        <f ca="1">IFERROR(WINS_NO_MIRROR!AN44/TOTAL_MATCHUP!AN44,"-")</f>
        <v>-</v>
      </c>
      <c r="AO44" s="5" t="str">
        <f ca="1">IFERROR(WINS_NO_MIRROR!AO44/TOTAL_MATCHUP!AO44,"-")</f>
        <v>-</v>
      </c>
      <c r="AP44" s="5" t="str">
        <f ca="1">IFERROR(WINS_NO_MIRROR!AP44/TOTAL_MATCHUP!AP44,"-")</f>
        <v>-</v>
      </c>
      <c r="AQ44" s="5" t="str">
        <f ca="1">IFERROR(WINS_NO_MIRROR!AQ44/TOTAL_MATCHUP!AQ44,"-")</f>
        <v>-</v>
      </c>
      <c r="AR44" s="5" t="str">
        <f ca="1">IFERROR(WINS_NO_MIRROR!AR44/TOTAL_MATCHUP!AR44,"-")</f>
        <v>-</v>
      </c>
      <c r="AS44" s="5" t="str">
        <f ca="1">IFERROR(WINS_NO_MIRROR!AS44/TOTAL_MATCHUP!AS44,"-")</f>
        <v>-</v>
      </c>
      <c r="AT44" s="5" t="str">
        <f ca="1">IFERROR(WINS_NO_MIRROR!AT44/TOTAL_MATCHUP!AT44,"-")</f>
        <v>-</v>
      </c>
      <c r="AU44" s="5" t="str">
        <f ca="1">IFERROR(WINS_NO_MIRROR!AU44/TOTAL_MATCHUP!AU44,"-")</f>
        <v>-</v>
      </c>
      <c r="AV44" s="5" t="str">
        <f ca="1">IFERROR(WINS_NO_MIRROR!AV44/TOTAL_MATCHUP!AV44,"-")</f>
        <v>-</v>
      </c>
      <c r="AW44" s="5" t="str">
        <f ca="1">IFERROR(WINS_NO_MIRROR!AW44/TOTAL_MATCHUP!AW44,"-")</f>
        <v>-</v>
      </c>
      <c r="AX44" s="5" t="str">
        <f ca="1">IFERROR(WINS_NO_MIRROR!AX44/TOTAL_MATCHUP!AX44,"-")</f>
        <v>-</v>
      </c>
      <c r="AY44" s="5" t="str">
        <f ca="1">IFERROR(WINS_NO_MIRROR!AY44/TOTAL_MATCHUP!AY44,"-")</f>
        <v>-</v>
      </c>
      <c r="AZ44" s="5" t="str">
        <f ca="1">IFERROR(WINS_NO_MIRROR!AZ44/TOTAL_MATCHUP!AZ44,"-")</f>
        <v>-</v>
      </c>
      <c r="BA44" s="5" t="str">
        <f ca="1">IFERROR(WINS_NO_MIRROR!BA44/TOTAL_MATCHUP!BA44,"-")</f>
        <v>-</v>
      </c>
      <c r="BB44" s="5" t="str">
        <f ca="1">IFERROR(WINS_NO_MIRROR!BB44/TOTAL_MATCHUP!BB44,"-")</f>
        <v>-</v>
      </c>
      <c r="BC44" s="5" t="str">
        <f ca="1">IFERROR(WINS_NO_MIRROR!BC44/TOTAL_MATCHUP!BC44,"-")</f>
        <v>-</v>
      </c>
      <c r="BD44" s="5" t="str">
        <f ca="1">IFERROR(WINS_NO_MIRROR!BD44/TOTAL_MATCHUP!BD44,"-")</f>
        <v>-</v>
      </c>
      <c r="BE44" s="5" t="str">
        <f ca="1">IFERROR(WINS_NO_MIRROR!BE44/TOTAL_MATCHUP!BE44,"-")</f>
        <v>-</v>
      </c>
      <c r="BF44" s="5" t="str">
        <f ca="1">IFERROR(WINS_NO_MIRROR!BF44/TOTAL_MATCHUP!BF44,"-")</f>
        <v>-</v>
      </c>
    </row>
    <row r="45" spans="1:58" ht="55" customHeight="1" x14ac:dyDescent="0.3">
      <c r="A45" s="3" t="str">
        <f ca="1">MATCHUP!A45</f>
        <v>Infect</v>
      </c>
      <c r="B45" s="5">
        <f ca="1">IFERROR(WINS_NO_MIRROR!B45/TOTAL_MATCHUP!B45,"-")</f>
        <v>0</v>
      </c>
      <c r="C45" s="5" t="str">
        <f ca="1">IFERROR(WINS_NO_MIRROR!C45/TOTAL_MATCHUP!C45,"-")</f>
        <v>-</v>
      </c>
      <c r="D45" s="5">
        <f ca="1">IFERROR(WINS_NO_MIRROR!D45/TOTAL_MATCHUP!D45,"-")</f>
        <v>1</v>
      </c>
      <c r="E45" s="5" t="str">
        <f ca="1">IFERROR(WINS_NO_MIRROR!E45/TOTAL_MATCHUP!E45,"-")</f>
        <v>-</v>
      </c>
      <c r="F45" s="5">
        <f ca="1">IFERROR(WINS_NO_MIRROR!F45/TOTAL_MATCHUP!F45,"-")</f>
        <v>0</v>
      </c>
      <c r="G45" s="5">
        <f ca="1">IFERROR(WINS_NO_MIRROR!G45/TOTAL_MATCHUP!G45,"-")</f>
        <v>1</v>
      </c>
      <c r="H45" s="5" t="str">
        <f ca="1">IFERROR(WINS_NO_MIRROR!H45/TOTAL_MATCHUP!H45,"-")</f>
        <v>-</v>
      </c>
      <c r="I45" s="5" t="str">
        <f ca="1">IFERROR(WINS_NO_MIRROR!I45/TOTAL_MATCHUP!I45,"-")</f>
        <v>-</v>
      </c>
      <c r="J45" s="5">
        <f ca="1">IFERROR(WINS_NO_MIRROR!J45/TOTAL_MATCHUP!J45,"-")</f>
        <v>1</v>
      </c>
      <c r="K45" s="5" t="str">
        <f ca="1">IFERROR(WINS_NO_MIRROR!K45/TOTAL_MATCHUP!K45,"-")</f>
        <v>-</v>
      </c>
      <c r="L45" s="5" t="str">
        <f ca="1">IFERROR(WINS_NO_MIRROR!L45/TOTAL_MATCHUP!L45,"-")</f>
        <v>-</v>
      </c>
      <c r="M45" s="5" t="str">
        <f ca="1">IFERROR(WINS_NO_MIRROR!M45/TOTAL_MATCHUP!M45,"-")</f>
        <v>-</v>
      </c>
      <c r="N45" s="5" t="str">
        <f ca="1">IFERROR(WINS_NO_MIRROR!N45/TOTAL_MATCHUP!N45,"-")</f>
        <v>-</v>
      </c>
      <c r="O45" s="5" t="str">
        <f ca="1">IFERROR(WINS_NO_MIRROR!O45/TOTAL_MATCHUP!O45,"-")</f>
        <v>-</v>
      </c>
      <c r="P45" s="5" t="str">
        <f ca="1">IFERROR(WINS_NO_MIRROR!P45/TOTAL_MATCHUP!P45,"-")</f>
        <v>-</v>
      </c>
      <c r="Q45" s="5" t="str">
        <f ca="1">IFERROR(WINS_NO_MIRROR!Q45/TOTAL_MATCHUP!Q45,"-")</f>
        <v>-</v>
      </c>
      <c r="R45" s="5">
        <f ca="1">IFERROR(WINS_NO_MIRROR!R45/TOTAL_MATCHUP!R45,"-")</f>
        <v>1</v>
      </c>
      <c r="S45" s="5" t="str">
        <f ca="1">IFERROR(WINS_NO_MIRROR!S45/TOTAL_MATCHUP!S45,"-")</f>
        <v>-</v>
      </c>
      <c r="T45" s="5" t="str">
        <f ca="1">IFERROR(WINS_NO_MIRROR!T45/TOTAL_MATCHUP!T45,"-")</f>
        <v>-</v>
      </c>
      <c r="U45" s="5">
        <f ca="1">IFERROR(WINS_NO_MIRROR!U45/TOTAL_MATCHUP!U45,"-")</f>
        <v>0</v>
      </c>
      <c r="V45" s="5" t="str">
        <f ca="1">IFERROR(WINS_NO_MIRROR!V45/TOTAL_MATCHUP!V45,"-")</f>
        <v>-</v>
      </c>
      <c r="W45" s="5" t="str">
        <f ca="1">IFERROR(WINS_NO_MIRROR!W45/TOTAL_MATCHUP!W45,"-")</f>
        <v>-</v>
      </c>
      <c r="X45" s="5" t="str">
        <f ca="1">IFERROR(WINS_NO_MIRROR!X45/TOTAL_MATCHUP!X45,"-")</f>
        <v>-</v>
      </c>
      <c r="Y45" s="5" t="str">
        <f ca="1">IFERROR(WINS_NO_MIRROR!Y45/TOTAL_MATCHUP!Y45,"-")</f>
        <v>-</v>
      </c>
      <c r="Z45" s="5" t="str">
        <f ca="1">IFERROR(WINS_NO_MIRROR!Z45/TOTAL_MATCHUP!Z45,"-")</f>
        <v>-</v>
      </c>
      <c r="AA45" s="5" t="str">
        <f ca="1">IFERROR(WINS_NO_MIRROR!AA45/TOTAL_MATCHUP!AA45,"-")</f>
        <v>-</v>
      </c>
      <c r="AB45" s="5" t="str">
        <f ca="1">IFERROR(WINS_NO_MIRROR!AB45/TOTAL_MATCHUP!AB45,"-")</f>
        <v>-</v>
      </c>
      <c r="AC45" s="5" t="str">
        <f ca="1">IFERROR(WINS_NO_MIRROR!AC45/TOTAL_MATCHUP!AC45,"-")</f>
        <v>-</v>
      </c>
      <c r="AD45" s="5" t="str">
        <f ca="1">IFERROR(WINS_NO_MIRROR!AD45/TOTAL_MATCHUP!AD45,"-")</f>
        <v>-</v>
      </c>
      <c r="AE45" s="5" t="str">
        <f ca="1">IFERROR(WINS_NO_MIRROR!AE45/TOTAL_MATCHUP!AE45,"-")</f>
        <v>-</v>
      </c>
      <c r="AF45" s="5" t="str">
        <f ca="1">IFERROR(WINS_NO_MIRROR!AF45/TOTAL_MATCHUP!AF45,"-")</f>
        <v>-</v>
      </c>
      <c r="AG45" s="5" t="str">
        <f ca="1">IFERROR(WINS_NO_MIRROR!AG45/TOTAL_MATCHUP!AG45,"-")</f>
        <v>-</v>
      </c>
      <c r="AH45" s="5" t="str">
        <f ca="1">IFERROR(WINS_NO_MIRROR!AH45/TOTAL_MATCHUP!AH45,"-")</f>
        <v>-</v>
      </c>
      <c r="AI45" s="5" t="str">
        <f ca="1">IFERROR(WINS_NO_MIRROR!AI45/TOTAL_MATCHUP!AI45,"-")</f>
        <v>-</v>
      </c>
      <c r="AJ45" s="5" t="str">
        <f ca="1">IFERROR(WINS_NO_MIRROR!AJ45/TOTAL_MATCHUP!AJ45,"-")</f>
        <v>-</v>
      </c>
      <c r="AK45" s="5" t="str">
        <f ca="1">IFERROR(WINS_NO_MIRROR!AK45/TOTAL_MATCHUP!AK45,"-")</f>
        <v>-</v>
      </c>
      <c r="AL45" s="5" t="str">
        <f ca="1">IFERROR(WINS_NO_MIRROR!AL45/TOTAL_MATCHUP!AL45,"-")</f>
        <v>-</v>
      </c>
      <c r="AM45" s="5" t="str">
        <f ca="1">IFERROR(WINS_NO_MIRROR!AM45/TOTAL_MATCHUP!AM45,"-")</f>
        <v>-</v>
      </c>
      <c r="AN45" s="5" t="str">
        <f ca="1">IFERROR(WINS_NO_MIRROR!AN45/TOTAL_MATCHUP!AN45,"-")</f>
        <v>-</v>
      </c>
      <c r="AO45" s="5" t="str">
        <f ca="1">IFERROR(WINS_NO_MIRROR!AO45/TOTAL_MATCHUP!AO45,"-")</f>
        <v>-</v>
      </c>
      <c r="AP45" s="5" t="str">
        <f ca="1">IFERROR(WINS_NO_MIRROR!AP45/TOTAL_MATCHUP!AP45,"-")</f>
        <v>-</v>
      </c>
      <c r="AQ45" s="5" t="str">
        <f ca="1">IFERROR(WINS_NO_MIRROR!AQ45/TOTAL_MATCHUP!AQ45,"-")</f>
        <v>-</v>
      </c>
      <c r="AR45" s="5" t="str">
        <f ca="1">IFERROR(WINS_NO_MIRROR!AR45/TOTAL_MATCHUP!AR45,"-")</f>
        <v>-</v>
      </c>
      <c r="AS45" s="5" t="str">
        <f ca="1">IFERROR(WINS_NO_MIRROR!AS45/TOTAL_MATCHUP!AS45,"-")</f>
        <v>-</v>
      </c>
      <c r="AT45" s="5" t="str">
        <f ca="1">IFERROR(WINS_NO_MIRROR!AT45/TOTAL_MATCHUP!AT45,"-")</f>
        <v>-</v>
      </c>
      <c r="AU45" s="5" t="str">
        <f ca="1">IFERROR(WINS_NO_MIRROR!AU45/TOTAL_MATCHUP!AU45,"-")</f>
        <v>-</v>
      </c>
      <c r="AV45" s="5" t="str">
        <f ca="1">IFERROR(WINS_NO_MIRROR!AV45/TOTAL_MATCHUP!AV45,"-")</f>
        <v>-</v>
      </c>
      <c r="AW45" s="5" t="str">
        <f ca="1">IFERROR(WINS_NO_MIRROR!AW45/TOTAL_MATCHUP!AW45,"-")</f>
        <v>-</v>
      </c>
      <c r="AX45" s="5" t="str">
        <f ca="1">IFERROR(WINS_NO_MIRROR!AX45/TOTAL_MATCHUP!AX45,"-")</f>
        <v>-</v>
      </c>
      <c r="AY45" s="5" t="str">
        <f ca="1">IFERROR(WINS_NO_MIRROR!AY45/TOTAL_MATCHUP!AY45,"-")</f>
        <v>-</v>
      </c>
      <c r="AZ45" s="5" t="str">
        <f ca="1">IFERROR(WINS_NO_MIRROR!AZ45/TOTAL_MATCHUP!AZ45,"-")</f>
        <v>-</v>
      </c>
      <c r="BA45" s="5" t="str">
        <f ca="1">IFERROR(WINS_NO_MIRROR!BA45/TOTAL_MATCHUP!BA45,"-")</f>
        <v>-</v>
      </c>
      <c r="BB45" s="5" t="str">
        <f ca="1">IFERROR(WINS_NO_MIRROR!BB45/TOTAL_MATCHUP!BB45,"-")</f>
        <v>-</v>
      </c>
      <c r="BC45" s="5" t="str">
        <f ca="1">IFERROR(WINS_NO_MIRROR!BC45/TOTAL_MATCHUP!BC45,"-")</f>
        <v>-</v>
      </c>
      <c r="BD45" s="5" t="str">
        <f ca="1">IFERROR(WINS_NO_MIRROR!BD45/TOTAL_MATCHUP!BD45,"-")</f>
        <v>-</v>
      </c>
      <c r="BE45" s="5" t="str">
        <f ca="1">IFERROR(WINS_NO_MIRROR!BE45/TOTAL_MATCHUP!BE45,"-")</f>
        <v>-</v>
      </c>
      <c r="BF45" s="5" t="str">
        <f ca="1">IFERROR(WINS_NO_MIRROR!BF45/TOTAL_MATCHUP!BF45,"-")</f>
        <v>-</v>
      </c>
    </row>
    <row r="46" spans="1:58" ht="55" customHeight="1" x14ac:dyDescent="0.3">
      <c r="A46" s="3" t="str">
        <f ca="1">MATCHUP!A46</f>
        <v>Izzet Blitz</v>
      </c>
      <c r="B46" s="5">
        <f ca="1">IFERROR(WINS_NO_MIRROR!B46/TOTAL_MATCHUP!B46,"-")</f>
        <v>0.5</v>
      </c>
      <c r="C46" s="5">
        <f ca="1">IFERROR(WINS_NO_MIRROR!C46/TOTAL_MATCHUP!C46,"-")</f>
        <v>0.5</v>
      </c>
      <c r="D46" s="5">
        <f ca="1">IFERROR(WINS_NO_MIRROR!D46/TOTAL_MATCHUP!D46,"-")</f>
        <v>0</v>
      </c>
      <c r="E46" s="5">
        <f ca="1">IFERROR(WINS_NO_MIRROR!E46/TOTAL_MATCHUP!E46,"-")</f>
        <v>0.66666666666666663</v>
      </c>
      <c r="F46" s="5">
        <f ca="1">IFERROR(WINS_NO_MIRROR!F46/TOTAL_MATCHUP!F46,"-")</f>
        <v>1</v>
      </c>
      <c r="G46" s="5" t="str">
        <f ca="1">IFERROR(WINS_NO_MIRROR!G46/TOTAL_MATCHUP!G46,"-")</f>
        <v>-</v>
      </c>
      <c r="H46" s="5" t="str">
        <f ca="1">IFERROR(WINS_NO_MIRROR!H46/TOTAL_MATCHUP!H46,"-")</f>
        <v>-</v>
      </c>
      <c r="I46" s="5" t="str">
        <f ca="1">IFERROR(WINS_NO_MIRROR!I46/TOTAL_MATCHUP!I46,"-")</f>
        <v>-</v>
      </c>
      <c r="J46" s="5" t="str">
        <f ca="1">IFERROR(WINS_NO_MIRROR!J46/TOTAL_MATCHUP!J46,"-")</f>
        <v>-</v>
      </c>
      <c r="K46" s="5" t="str">
        <f ca="1">IFERROR(WINS_NO_MIRROR!K46/TOTAL_MATCHUP!K46,"-")</f>
        <v>-</v>
      </c>
      <c r="L46" s="5">
        <f ca="1">IFERROR(WINS_NO_MIRROR!L46/TOTAL_MATCHUP!L46,"-")</f>
        <v>1</v>
      </c>
      <c r="M46" s="5" t="str">
        <f ca="1">IFERROR(WINS_NO_MIRROR!M46/TOTAL_MATCHUP!M46,"-")</f>
        <v>-</v>
      </c>
      <c r="N46" s="5">
        <f ca="1">IFERROR(WINS_NO_MIRROR!N46/TOTAL_MATCHUP!N46,"-")</f>
        <v>1</v>
      </c>
      <c r="O46" s="5">
        <f ca="1">IFERROR(WINS_NO_MIRROR!O46/TOTAL_MATCHUP!O46,"-")</f>
        <v>0</v>
      </c>
      <c r="P46" s="5" t="str">
        <f ca="1">IFERROR(WINS_NO_MIRROR!P46/TOTAL_MATCHUP!P46,"-")</f>
        <v>-</v>
      </c>
      <c r="Q46" s="5" t="str">
        <f ca="1">IFERROR(WINS_NO_MIRROR!Q46/TOTAL_MATCHUP!Q46,"-")</f>
        <v>-</v>
      </c>
      <c r="R46" s="5">
        <f ca="1">IFERROR(WINS_NO_MIRROR!R46/TOTAL_MATCHUP!R46,"-")</f>
        <v>1</v>
      </c>
      <c r="S46" s="5" t="str">
        <f ca="1">IFERROR(WINS_NO_MIRROR!S46/TOTAL_MATCHUP!S46,"-")</f>
        <v>-</v>
      </c>
      <c r="T46" s="5" t="str">
        <f ca="1">IFERROR(WINS_NO_MIRROR!T46/TOTAL_MATCHUP!T46,"-")</f>
        <v>-</v>
      </c>
      <c r="U46" s="5" t="str">
        <f ca="1">IFERROR(WINS_NO_MIRROR!U46/TOTAL_MATCHUP!U46,"-")</f>
        <v>-</v>
      </c>
      <c r="V46" s="5" t="str">
        <f ca="1">IFERROR(WINS_NO_MIRROR!V46/TOTAL_MATCHUP!V46,"-")</f>
        <v>-</v>
      </c>
      <c r="W46" s="5" t="str">
        <f ca="1">IFERROR(WINS_NO_MIRROR!W46/TOTAL_MATCHUP!W46,"-")</f>
        <v>-</v>
      </c>
      <c r="X46" s="5" t="str">
        <f ca="1">IFERROR(WINS_NO_MIRROR!X46/TOTAL_MATCHUP!X46,"-")</f>
        <v>-</v>
      </c>
      <c r="Y46" s="5" t="str">
        <f ca="1">IFERROR(WINS_NO_MIRROR!Y46/TOTAL_MATCHUP!Y46,"-")</f>
        <v>-</v>
      </c>
      <c r="Z46" s="5" t="str">
        <f ca="1">IFERROR(WINS_NO_MIRROR!Z46/TOTAL_MATCHUP!Z46,"-")</f>
        <v>-</v>
      </c>
      <c r="AA46" s="5" t="str">
        <f ca="1">IFERROR(WINS_NO_MIRROR!AA46/TOTAL_MATCHUP!AA46,"-")</f>
        <v>-</v>
      </c>
      <c r="AB46" s="5" t="str">
        <f ca="1">IFERROR(WINS_NO_MIRROR!AB46/TOTAL_MATCHUP!AB46,"-")</f>
        <v>-</v>
      </c>
      <c r="AC46" s="5">
        <f ca="1">IFERROR(WINS_NO_MIRROR!AC46/TOTAL_MATCHUP!AC46,"-")</f>
        <v>0</v>
      </c>
      <c r="AD46" s="5">
        <f ca="1">IFERROR(WINS_NO_MIRROR!AD46/TOTAL_MATCHUP!AD46,"-")</f>
        <v>1</v>
      </c>
      <c r="AE46" s="5" t="str">
        <f ca="1">IFERROR(WINS_NO_MIRROR!AE46/TOTAL_MATCHUP!AE46,"-")</f>
        <v>-</v>
      </c>
      <c r="AF46" s="5" t="str">
        <f ca="1">IFERROR(WINS_NO_MIRROR!AF46/TOTAL_MATCHUP!AF46,"-")</f>
        <v>-</v>
      </c>
      <c r="AG46" s="5" t="str">
        <f ca="1">IFERROR(WINS_NO_MIRROR!AG46/TOTAL_MATCHUP!AG46,"-")</f>
        <v>-</v>
      </c>
      <c r="AH46" s="5" t="str">
        <f ca="1">IFERROR(WINS_NO_MIRROR!AH46/TOTAL_MATCHUP!AH46,"-")</f>
        <v>-</v>
      </c>
      <c r="AI46" s="5" t="str">
        <f ca="1">IFERROR(WINS_NO_MIRROR!AI46/TOTAL_MATCHUP!AI46,"-")</f>
        <v>-</v>
      </c>
      <c r="AJ46" s="5" t="str">
        <f ca="1">IFERROR(WINS_NO_MIRROR!AJ46/TOTAL_MATCHUP!AJ46,"-")</f>
        <v>-</v>
      </c>
      <c r="AK46" s="5" t="str">
        <f ca="1">IFERROR(WINS_NO_MIRROR!AK46/TOTAL_MATCHUP!AK46,"-")</f>
        <v>-</v>
      </c>
      <c r="AL46" s="5" t="str">
        <f ca="1">IFERROR(WINS_NO_MIRROR!AL46/TOTAL_MATCHUP!AL46,"-")</f>
        <v>-</v>
      </c>
      <c r="AM46" s="5">
        <f ca="1">IFERROR(WINS_NO_MIRROR!AM46/TOTAL_MATCHUP!AM46,"-")</f>
        <v>0</v>
      </c>
      <c r="AN46" s="5" t="str">
        <f ca="1">IFERROR(WINS_NO_MIRROR!AN46/TOTAL_MATCHUP!AN46,"-")</f>
        <v>-</v>
      </c>
      <c r="AO46" s="5" t="str">
        <f ca="1">IFERROR(WINS_NO_MIRROR!AO46/TOTAL_MATCHUP!AO46,"-")</f>
        <v>-</v>
      </c>
      <c r="AP46" s="5" t="str">
        <f ca="1">IFERROR(WINS_NO_MIRROR!AP46/TOTAL_MATCHUP!AP46,"-")</f>
        <v>-</v>
      </c>
      <c r="AQ46" s="5" t="str">
        <f ca="1">IFERROR(WINS_NO_MIRROR!AQ46/TOTAL_MATCHUP!AQ46,"-")</f>
        <v>-</v>
      </c>
      <c r="AR46" s="5" t="str">
        <f ca="1">IFERROR(WINS_NO_MIRROR!AR46/TOTAL_MATCHUP!AR46,"-")</f>
        <v>-</v>
      </c>
      <c r="AS46" s="5" t="str">
        <f ca="1">IFERROR(WINS_NO_MIRROR!AS46/TOTAL_MATCHUP!AS46,"-")</f>
        <v>-</v>
      </c>
      <c r="AT46" s="5" t="str">
        <f ca="1">IFERROR(WINS_NO_MIRROR!AT46/TOTAL_MATCHUP!AT46,"-")</f>
        <v>-</v>
      </c>
      <c r="AU46" s="5" t="str">
        <f ca="1">IFERROR(WINS_NO_MIRROR!AU46/TOTAL_MATCHUP!AU46,"-")</f>
        <v>-</v>
      </c>
      <c r="AV46" s="5" t="str">
        <f ca="1">IFERROR(WINS_NO_MIRROR!AV46/TOTAL_MATCHUP!AV46,"-")</f>
        <v>-</v>
      </c>
      <c r="AW46" s="5" t="str">
        <f ca="1">IFERROR(WINS_NO_MIRROR!AW46/TOTAL_MATCHUP!AW46,"-")</f>
        <v>-</v>
      </c>
      <c r="AX46" s="5" t="str">
        <f ca="1">IFERROR(WINS_NO_MIRROR!AX46/TOTAL_MATCHUP!AX46,"-")</f>
        <v>-</v>
      </c>
      <c r="AY46" s="5" t="str">
        <f ca="1">IFERROR(WINS_NO_MIRROR!AY46/TOTAL_MATCHUP!AY46,"-")</f>
        <v>-</v>
      </c>
      <c r="AZ46" s="5" t="str">
        <f ca="1">IFERROR(WINS_NO_MIRROR!AZ46/TOTAL_MATCHUP!AZ46,"-")</f>
        <v>-</v>
      </c>
      <c r="BA46" s="5" t="str">
        <f ca="1">IFERROR(WINS_NO_MIRROR!BA46/TOTAL_MATCHUP!BA46,"-")</f>
        <v>-</v>
      </c>
      <c r="BB46" s="5" t="str">
        <f ca="1">IFERROR(WINS_NO_MIRROR!BB46/TOTAL_MATCHUP!BB46,"-")</f>
        <v>-</v>
      </c>
      <c r="BC46" s="5" t="str">
        <f ca="1">IFERROR(WINS_NO_MIRROR!BC46/TOTAL_MATCHUP!BC46,"-")</f>
        <v>-</v>
      </c>
      <c r="BD46" s="5" t="str">
        <f ca="1">IFERROR(WINS_NO_MIRROR!BD46/TOTAL_MATCHUP!BD46,"-")</f>
        <v>-</v>
      </c>
      <c r="BE46" s="5" t="str">
        <f ca="1">IFERROR(WINS_NO_MIRROR!BE46/TOTAL_MATCHUP!BE46,"-")</f>
        <v>-</v>
      </c>
      <c r="BF46" s="5" t="str">
        <f ca="1">IFERROR(WINS_NO_MIRROR!BF46/TOTAL_MATCHUP!BF46,"-")</f>
        <v>-</v>
      </c>
    </row>
    <row r="47" spans="1:58" ht="55" customHeight="1" x14ac:dyDescent="0.3">
      <c r="A47" s="3" t="str">
        <f ca="1">MATCHUP!A47</f>
        <v>Mono Red Blitz</v>
      </c>
      <c r="B47" s="5">
        <f ca="1">IFERROR(WINS_NO_MIRROR!B47/TOTAL_MATCHUP!B47,"-")</f>
        <v>0.5</v>
      </c>
      <c r="C47" s="5">
        <f ca="1">IFERROR(WINS_NO_MIRROR!C47/TOTAL_MATCHUP!C47,"-")</f>
        <v>0</v>
      </c>
      <c r="D47" s="5">
        <f ca="1">IFERROR(WINS_NO_MIRROR!D47/TOTAL_MATCHUP!D47,"-")</f>
        <v>1</v>
      </c>
      <c r="E47" s="5">
        <f ca="1">IFERROR(WINS_NO_MIRROR!E47/TOTAL_MATCHUP!E47,"-")</f>
        <v>0.5</v>
      </c>
      <c r="F47" s="5">
        <f ca="1">IFERROR(WINS_NO_MIRROR!F47/TOTAL_MATCHUP!F47,"-")</f>
        <v>0</v>
      </c>
      <c r="G47" s="5">
        <f ca="1">IFERROR(WINS_NO_MIRROR!G47/TOTAL_MATCHUP!G47,"-")</f>
        <v>0.66666666666666663</v>
      </c>
      <c r="H47" s="5">
        <f ca="1">IFERROR(WINS_NO_MIRROR!H47/TOTAL_MATCHUP!H47,"-")</f>
        <v>0.5</v>
      </c>
      <c r="I47" s="5" t="str">
        <f ca="1">IFERROR(WINS_NO_MIRROR!I47/TOTAL_MATCHUP!I47,"-")</f>
        <v>-</v>
      </c>
      <c r="J47" s="5" t="str">
        <f ca="1">IFERROR(WINS_NO_MIRROR!J47/TOTAL_MATCHUP!J47,"-")</f>
        <v>-</v>
      </c>
      <c r="K47" s="5" t="str">
        <f ca="1">IFERROR(WINS_NO_MIRROR!K47/TOTAL_MATCHUP!K47,"-")</f>
        <v>-</v>
      </c>
      <c r="L47" s="5">
        <f ca="1">IFERROR(WINS_NO_MIRROR!L47/TOTAL_MATCHUP!L47,"-")</f>
        <v>1</v>
      </c>
      <c r="M47" s="5" t="str">
        <f ca="1">IFERROR(WINS_NO_MIRROR!M47/TOTAL_MATCHUP!M47,"-")</f>
        <v>-</v>
      </c>
      <c r="N47" s="5">
        <f ca="1">IFERROR(WINS_NO_MIRROR!N47/TOTAL_MATCHUP!N47,"-")</f>
        <v>1</v>
      </c>
      <c r="O47" s="5" t="str">
        <f ca="1">IFERROR(WINS_NO_MIRROR!O47/TOTAL_MATCHUP!O47,"-")</f>
        <v>-</v>
      </c>
      <c r="P47" s="5" t="str">
        <f ca="1">IFERROR(WINS_NO_MIRROR!P47/TOTAL_MATCHUP!P47,"-")</f>
        <v>-</v>
      </c>
      <c r="Q47" s="5" t="str">
        <f ca="1">IFERROR(WINS_NO_MIRROR!Q47/TOTAL_MATCHUP!Q47,"-")</f>
        <v>-</v>
      </c>
      <c r="R47" s="5" t="str">
        <f ca="1">IFERROR(WINS_NO_MIRROR!R47/TOTAL_MATCHUP!R47,"-")</f>
        <v>-</v>
      </c>
      <c r="S47" s="5" t="str">
        <f ca="1">IFERROR(WINS_NO_MIRROR!S47/TOTAL_MATCHUP!S47,"-")</f>
        <v>-</v>
      </c>
      <c r="T47" s="5" t="str">
        <f ca="1">IFERROR(WINS_NO_MIRROR!T47/TOTAL_MATCHUP!T47,"-")</f>
        <v>-</v>
      </c>
      <c r="U47" s="5" t="str">
        <f ca="1">IFERROR(WINS_NO_MIRROR!U47/TOTAL_MATCHUP!U47,"-")</f>
        <v>-</v>
      </c>
      <c r="V47" s="5" t="str">
        <f ca="1">IFERROR(WINS_NO_MIRROR!V47/TOTAL_MATCHUP!V47,"-")</f>
        <v>-</v>
      </c>
      <c r="W47" s="5" t="str">
        <f ca="1">IFERROR(WINS_NO_MIRROR!W47/TOTAL_MATCHUP!W47,"-")</f>
        <v>-</v>
      </c>
      <c r="X47" s="5" t="str">
        <f ca="1">IFERROR(WINS_NO_MIRROR!X47/TOTAL_MATCHUP!X47,"-")</f>
        <v>-</v>
      </c>
      <c r="Y47" s="5" t="str">
        <f ca="1">IFERROR(WINS_NO_MIRROR!Y47/TOTAL_MATCHUP!Y47,"-")</f>
        <v>-</v>
      </c>
      <c r="Z47" s="5" t="str">
        <f ca="1">IFERROR(WINS_NO_MIRROR!Z47/TOTAL_MATCHUP!Z47,"-")</f>
        <v>-</v>
      </c>
      <c r="AA47" s="5" t="str">
        <f ca="1">IFERROR(WINS_NO_MIRROR!AA47/TOTAL_MATCHUP!AA47,"-")</f>
        <v>-</v>
      </c>
      <c r="AB47" s="5" t="str">
        <f ca="1">IFERROR(WINS_NO_MIRROR!AB47/TOTAL_MATCHUP!AB47,"-")</f>
        <v>-</v>
      </c>
      <c r="AC47" s="5" t="str">
        <f ca="1">IFERROR(WINS_NO_MIRROR!AC47/TOTAL_MATCHUP!AC47,"-")</f>
        <v>-</v>
      </c>
      <c r="AD47" s="5" t="str">
        <f ca="1">IFERROR(WINS_NO_MIRROR!AD47/TOTAL_MATCHUP!AD47,"-")</f>
        <v>-</v>
      </c>
      <c r="AE47" s="5" t="str">
        <f ca="1">IFERROR(WINS_NO_MIRROR!AE47/TOTAL_MATCHUP!AE47,"-")</f>
        <v>-</v>
      </c>
      <c r="AF47" s="5" t="str">
        <f ca="1">IFERROR(WINS_NO_MIRROR!AF47/TOTAL_MATCHUP!AF47,"-")</f>
        <v>-</v>
      </c>
      <c r="AG47" s="5" t="str">
        <f ca="1">IFERROR(WINS_NO_MIRROR!AG47/TOTAL_MATCHUP!AG47,"-")</f>
        <v>-</v>
      </c>
      <c r="AH47" s="5" t="str">
        <f ca="1">IFERROR(WINS_NO_MIRROR!AH47/TOTAL_MATCHUP!AH47,"-")</f>
        <v>-</v>
      </c>
      <c r="AI47" s="5" t="str">
        <f ca="1">IFERROR(WINS_NO_MIRROR!AI47/TOTAL_MATCHUP!AI47,"-")</f>
        <v>-</v>
      </c>
      <c r="AJ47" s="5" t="str">
        <f ca="1">IFERROR(WINS_NO_MIRROR!AJ47/TOTAL_MATCHUP!AJ47,"-")</f>
        <v>-</v>
      </c>
      <c r="AK47" s="5" t="str">
        <f ca="1">IFERROR(WINS_NO_MIRROR!AK47/TOTAL_MATCHUP!AK47,"-")</f>
        <v>-</v>
      </c>
      <c r="AL47" s="5" t="str">
        <f ca="1">IFERROR(WINS_NO_MIRROR!AL47/TOTAL_MATCHUP!AL47,"-")</f>
        <v>-</v>
      </c>
      <c r="AM47" s="5" t="str">
        <f ca="1">IFERROR(WINS_NO_MIRROR!AM47/TOTAL_MATCHUP!AM47,"-")</f>
        <v>-</v>
      </c>
      <c r="AN47" s="5">
        <f ca="1">IFERROR(WINS_NO_MIRROR!AN47/TOTAL_MATCHUP!AN47,"-")</f>
        <v>1</v>
      </c>
      <c r="AO47" s="5" t="str">
        <f ca="1">IFERROR(WINS_NO_MIRROR!AO47/TOTAL_MATCHUP!AO47,"-")</f>
        <v>-</v>
      </c>
      <c r="AP47" s="5" t="str">
        <f ca="1">IFERROR(WINS_NO_MIRROR!AP47/TOTAL_MATCHUP!AP47,"-")</f>
        <v>-</v>
      </c>
      <c r="AQ47" s="5" t="str">
        <f ca="1">IFERROR(WINS_NO_MIRROR!AQ47/TOTAL_MATCHUP!AQ47,"-")</f>
        <v>-</v>
      </c>
      <c r="AR47" s="5" t="str">
        <f ca="1">IFERROR(WINS_NO_MIRROR!AR47/TOTAL_MATCHUP!AR47,"-")</f>
        <v>-</v>
      </c>
      <c r="AS47" s="5" t="str">
        <f ca="1">IFERROR(WINS_NO_MIRROR!AS47/TOTAL_MATCHUP!AS47,"-")</f>
        <v>-</v>
      </c>
      <c r="AT47" s="5" t="str">
        <f ca="1">IFERROR(WINS_NO_MIRROR!AT47/TOTAL_MATCHUP!AT47,"-")</f>
        <v>-</v>
      </c>
      <c r="AU47" s="5" t="str">
        <f ca="1">IFERROR(WINS_NO_MIRROR!AU47/TOTAL_MATCHUP!AU47,"-")</f>
        <v>-</v>
      </c>
      <c r="AV47" s="5" t="str">
        <f ca="1">IFERROR(WINS_NO_MIRROR!AV47/TOTAL_MATCHUP!AV47,"-")</f>
        <v>-</v>
      </c>
      <c r="AW47" s="5" t="str">
        <f ca="1">IFERROR(WINS_NO_MIRROR!AW47/TOTAL_MATCHUP!AW47,"-")</f>
        <v>-</v>
      </c>
      <c r="AX47" s="5">
        <f ca="1">IFERROR(WINS_NO_MIRROR!AX47/TOTAL_MATCHUP!AX47,"-")</f>
        <v>1</v>
      </c>
      <c r="AY47" s="5" t="str">
        <f ca="1">IFERROR(WINS_NO_MIRROR!AY47/TOTAL_MATCHUP!AY47,"-")</f>
        <v>-</v>
      </c>
      <c r="AZ47" s="5" t="str">
        <f ca="1">IFERROR(WINS_NO_MIRROR!AZ47/TOTAL_MATCHUP!AZ47,"-")</f>
        <v>-</v>
      </c>
      <c r="BA47" s="5" t="str">
        <f ca="1">IFERROR(WINS_NO_MIRROR!BA47/TOTAL_MATCHUP!BA47,"-")</f>
        <v>-</v>
      </c>
      <c r="BB47" s="5" t="str">
        <f ca="1">IFERROR(WINS_NO_MIRROR!BB47/TOTAL_MATCHUP!BB47,"-")</f>
        <v>-</v>
      </c>
      <c r="BC47" s="5" t="str">
        <f ca="1">IFERROR(WINS_NO_MIRROR!BC47/TOTAL_MATCHUP!BC47,"-")</f>
        <v>-</v>
      </c>
      <c r="BD47" s="5" t="str">
        <f ca="1">IFERROR(WINS_NO_MIRROR!BD47/TOTAL_MATCHUP!BD47,"-")</f>
        <v>-</v>
      </c>
      <c r="BE47" s="5" t="str">
        <f ca="1">IFERROR(WINS_NO_MIRROR!BE47/TOTAL_MATCHUP!BE47,"-")</f>
        <v>-</v>
      </c>
      <c r="BF47" s="5" t="str">
        <f ca="1">IFERROR(WINS_NO_MIRROR!BF47/TOTAL_MATCHUP!BF47,"-")</f>
        <v>-</v>
      </c>
    </row>
    <row r="48" spans="1:58" ht="55" customHeight="1" x14ac:dyDescent="0.3">
      <c r="A48" s="3" t="str">
        <f ca="1">MATCHUP!A48</f>
        <v>Poison Storm</v>
      </c>
      <c r="B48" s="5">
        <f ca="1">IFERROR(WINS_NO_MIRROR!B48/TOTAL_MATCHUP!B48,"-")</f>
        <v>0.66666666666666663</v>
      </c>
      <c r="C48" s="5">
        <f ca="1">IFERROR(WINS_NO_MIRROR!C48/TOTAL_MATCHUP!C48,"-")</f>
        <v>0.5</v>
      </c>
      <c r="D48" s="5">
        <f ca="1">IFERROR(WINS_NO_MIRROR!D48/TOTAL_MATCHUP!D48,"-")</f>
        <v>0</v>
      </c>
      <c r="E48" s="5">
        <f ca="1">IFERROR(WINS_NO_MIRROR!E48/TOTAL_MATCHUP!E48,"-")</f>
        <v>0</v>
      </c>
      <c r="F48" s="5">
        <f ca="1">IFERROR(WINS_NO_MIRROR!F48/TOTAL_MATCHUP!F48,"-")</f>
        <v>0</v>
      </c>
      <c r="G48" s="5" t="str">
        <f ca="1">IFERROR(WINS_NO_MIRROR!G48/TOTAL_MATCHUP!G48,"-")</f>
        <v>-</v>
      </c>
      <c r="H48" s="5">
        <f ca="1">IFERROR(WINS_NO_MIRROR!H48/TOTAL_MATCHUP!H48,"-")</f>
        <v>0</v>
      </c>
      <c r="I48" s="5" t="str">
        <f ca="1">IFERROR(WINS_NO_MIRROR!I48/TOTAL_MATCHUP!I48,"-")</f>
        <v>-</v>
      </c>
      <c r="J48" s="5">
        <f ca="1">IFERROR(WINS_NO_MIRROR!J48/TOTAL_MATCHUP!J48,"-")</f>
        <v>0</v>
      </c>
      <c r="K48" s="5">
        <f ca="1">IFERROR(WINS_NO_MIRROR!K48/TOTAL_MATCHUP!K48,"-")</f>
        <v>1</v>
      </c>
      <c r="L48" s="5" t="str">
        <f ca="1">IFERROR(WINS_NO_MIRROR!L48/TOTAL_MATCHUP!L48,"-")</f>
        <v>-</v>
      </c>
      <c r="M48" s="5">
        <f ca="1">IFERROR(WINS_NO_MIRROR!M48/TOTAL_MATCHUP!M48,"-")</f>
        <v>1</v>
      </c>
      <c r="N48" s="5" t="str">
        <f ca="1">IFERROR(WINS_NO_MIRROR!N48/TOTAL_MATCHUP!N48,"-")</f>
        <v>-</v>
      </c>
      <c r="O48" s="5" t="str">
        <f ca="1">IFERROR(WINS_NO_MIRROR!O48/TOTAL_MATCHUP!O48,"-")</f>
        <v>-</v>
      </c>
      <c r="P48" s="5">
        <f ca="1">IFERROR(WINS_NO_MIRROR!P48/TOTAL_MATCHUP!P48,"-")</f>
        <v>0</v>
      </c>
      <c r="Q48" s="5" t="str">
        <f ca="1">IFERROR(WINS_NO_MIRROR!Q48/TOTAL_MATCHUP!Q48,"-")</f>
        <v>-</v>
      </c>
      <c r="R48" s="5" t="str">
        <f ca="1">IFERROR(WINS_NO_MIRROR!R48/TOTAL_MATCHUP!R48,"-")</f>
        <v>-</v>
      </c>
      <c r="S48" s="5" t="str">
        <f ca="1">IFERROR(WINS_NO_MIRROR!S48/TOTAL_MATCHUP!S48,"-")</f>
        <v>-</v>
      </c>
      <c r="T48" s="5" t="str">
        <f ca="1">IFERROR(WINS_NO_MIRROR!T48/TOTAL_MATCHUP!T48,"-")</f>
        <v>-</v>
      </c>
      <c r="U48" s="5" t="str">
        <f ca="1">IFERROR(WINS_NO_MIRROR!U48/TOTAL_MATCHUP!U48,"-")</f>
        <v>-</v>
      </c>
      <c r="V48" s="5" t="str">
        <f ca="1">IFERROR(WINS_NO_MIRROR!V48/TOTAL_MATCHUP!V48,"-")</f>
        <v>-</v>
      </c>
      <c r="W48" s="5" t="str">
        <f ca="1">IFERROR(WINS_NO_MIRROR!W48/TOTAL_MATCHUP!W48,"-")</f>
        <v>-</v>
      </c>
      <c r="X48" s="5" t="str">
        <f ca="1">IFERROR(WINS_NO_MIRROR!X48/TOTAL_MATCHUP!X48,"-")</f>
        <v>-</v>
      </c>
      <c r="Y48" s="5" t="str">
        <f ca="1">IFERROR(WINS_NO_MIRROR!Y48/TOTAL_MATCHUP!Y48,"-")</f>
        <v>-</v>
      </c>
      <c r="Z48" s="5" t="str">
        <f ca="1">IFERROR(WINS_NO_MIRROR!Z48/TOTAL_MATCHUP!Z48,"-")</f>
        <v>-</v>
      </c>
      <c r="AA48" s="5" t="str">
        <f ca="1">IFERROR(WINS_NO_MIRROR!AA48/TOTAL_MATCHUP!AA48,"-")</f>
        <v>-</v>
      </c>
      <c r="AB48" s="5" t="str">
        <f ca="1">IFERROR(WINS_NO_MIRROR!AB48/TOTAL_MATCHUP!AB48,"-")</f>
        <v>-</v>
      </c>
      <c r="AC48" s="5" t="str">
        <f ca="1">IFERROR(WINS_NO_MIRROR!AC48/TOTAL_MATCHUP!AC48,"-")</f>
        <v>-</v>
      </c>
      <c r="AD48" s="5" t="str">
        <f ca="1">IFERROR(WINS_NO_MIRROR!AD48/TOTAL_MATCHUP!AD48,"-")</f>
        <v>-</v>
      </c>
      <c r="AE48" s="5" t="str">
        <f ca="1">IFERROR(WINS_NO_MIRROR!AE48/TOTAL_MATCHUP!AE48,"-")</f>
        <v>-</v>
      </c>
      <c r="AF48" s="5" t="str">
        <f ca="1">IFERROR(WINS_NO_MIRROR!AF48/TOTAL_MATCHUP!AF48,"-")</f>
        <v>-</v>
      </c>
      <c r="AG48" s="5" t="str">
        <f ca="1">IFERROR(WINS_NO_MIRROR!AG48/TOTAL_MATCHUP!AG48,"-")</f>
        <v>-</v>
      </c>
      <c r="AH48" s="5">
        <f ca="1">IFERROR(WINS_NO_MIRROR!AH48/TOTAL_MATCHUP!AH48,"-")</f>
        <v>0</v>
      </c>
      <c r="AI48" s="5" t="str">
        <f ca="1">IFERROR(WINS_NO_MIRROR!AI48/TOTAL_MATCHUP!AI48,"-")</f>
        <v>-</v>
      </c>
      <c r="AJ48" s="5" t="str">
        <f ca="1">IFERROR(WINS_NO_MIRROR!AJ48/TOTAL_MATCHUP!AJ48,"-")</f>
        <v>-</v>
      </c>
      <c r="AK48" s="5" t="str">
        <f ca="1">IFERROR(WINS_NO_MIRROR!AK48/TOTAL_MATCHUP!AK48,"-")</f>
        <v>-</v>
      </c>
      <c r="AL48" s="5" t="str">
        <f ca="1">IFERROR(WINS_NO_MIRROR!AL48/TOTAL_MATCHUP!AL48,"-")</f>
        <v>-</v>
      </c>
      <c r="AM48" s="5" t="str">
        <f ca="1">IFERROR(WINS_NO_MIRROR!AM48/TOTAL_MATCHUP!AM48,"-")</f>
        <v>-</v>
      </c>
      <c r="AN48" s="5" t="str">
        <f ca="1">IFERROR(WINS_NO_MIRROR!AN48/TOTAL_MATCHUP!AN48,"-")</f>
        <v>-</v>
      </c>
      <c r="AO48" s="5">
        <f ca="1">IFERROR(WINS_NO_MIRROR!AO48/TOTAL_MATCHUP!AO48,"-")</f>
        <v>0</v>
      </c>
      <c r="AP48" s="5" t="str">
        <f ca="1">IFERROR(WINS_NO_MIRROR!AP48/TOTAL_MATCHUP!AP48,"-")</f>
        <v>-</v>
      </c>
      <c r="AQ48" s="5" t="str">
        <f ca="1">IFERROR(WINS_NO_MIRROR!AQ48/TOTAL_MATCHUP!AQ48,"-")</f>
        <v>-</v>
      </c>
      <c r="AR48" s="5" t="str">
        <f ca="1">IFERROR(WINS_NO_MIRROR!AR48/TOTAL_MATCHUP!AR48,"-")</f>
        <v>-</v>
      </c>
      <c r="AS48" s="5" t="str">
        <f ca="1">IFERROR(WINS_NO_MIRROR!AS48/TOTAL_MATCHUP!AS48,"-")</f>
        <v>-</v>
      </c>
      <c r="AT48" s="5" t="str">
        <f ca="1">IFERROR(WINS_NO_MIRROR!AT48/TOTAL_MATCHUP!AT48,"-")</f>
        <v>-</v>
      </c>
      <c r="AU48" s="5" t="str">
        <f ca="1">IFERROR(WINS_NO_MIRROR!AU48/TOTAL_MATCHUP!AU48,"-")</f>
        <v>-</v>
      </c>
      <c r="AV48" s="5" t="str">
        <f ca="1">IFERROR(WINS_NO_MIRROR!AV48/TOTAL_MATCHUP!AV48,"-")</f>
        <v>-</v>
      </c>
      <c r="AW48" s="5" t="str">
        <f ca="1">IFERROR(WINS_NO_MIRROR!AW48/TOTAL_MATCHUP!AW48,"-")</f>
        <v>-</v>
      </c>
      <c r="AX48" s="5" t="str">
        <f ca="1">IFERROR(WINS_NO_MIRROR!AX48/TOTAL_MATCHUP!AX48,"-")</f>
        <v>-</v>
      </c>
      <c r="AY48" s="5" t="str">
        <f ca="1">IFERROR(WINS_NO_MIRROR!AY48/TOTAL_MATCHUP!AY48,"-")</f>
        <v>-</v>
      </c>
      <c r="AZ48" s="5" t="str">
        <f ca="1">IFERROR(WINS_NO_MIRROR!AZ48/TOTAL_MATCHUP!AZ48,"-")</f>
        <v>-</v>
      </c>
      <c r="BA48" s="5" t="str">
        <f ca="1">IFERROR(WINS_NO_MIRROR!BA48/TOTAL_MATCHUP!BA48,"-")</f>
        <v>-</v>
      </c>
      <c r="BB48" s="5" t="str">
        <f ca="1">IFERROR(WINS_NO_MIRROR!BB48/TOTAL_MATCHUP!BB48,"-")</f>
        <v>-</v>
      </c>
      <c r="BC48" s="5" t="str">
        <f ca="1">IFERROR(WINS_NO_MIRROR!BC48/TOTAL_MATCHUP!BC48,"-")</f>
        <v>-</v>
      </c>
      <c r="BD48" s="5" t="str">
        <f ca="1">IFERROR(WINS_NO_MIRROR!BD48/TOTAL_MATCHUP!BD48,"-")</f>
        <v>-</v>
      </c>
      <c r="BE48" s="5" t="str">
        <f ca="1">IFERROR(WINS_NO_MIRROR!BE48/TOTAL_MATCHUP!BE48,"-")</f>
        <v>-</v>
      </c>
      <c r="BF48" s="5" t="str">
        <f ca="1">IFERROR(WINS_NO_MIRROR!BF48/TOTAL_MATCHUP!BF48,"-")</f>
        <v>-</v>
      </c>
    </row>
    <row r="49" spans="1:58" ht="55" customHeight="1" x14ac:dyDescent="0.3">
      <c r="A49" s="3" t="str">
        <f ca="1">MATCHUP!A49</f>
        <v>Simic Fog</v>
      </c>
      <c r="B49" s="5">
        <f ca="1">IFERROR(WINS_NO_MIRROR!B49/TOTAL_MATCHUP!B49,"-")</f>
        <v>0.5</v>
      </c>
      <c r="C49" s="5" t="str">
        <f ca="1">IFERROR(WINS_NO_MIRROR!C49/TOTAL_MATCHUP!C49,"-")</f>
        <v>-</v>
      </c>
      <c r="D49" s="5" t="str">
        <f ca="1">IFERROR(WINS_NO_MIRROR!D49/TOTAL_MATCHUP!D49,"-")</f>
        <v>-</v>
      </c>
      <c r="E49" s="5" t="str">
        <f ca="1">IFERROR(WINS_NO_MIRROR!E49/TOTAL_MATCHUP!E49,"-")</f>
        <v>-</v>
      </c>
      <c r="F49" s="5">
        <f ca="1">IFERROR(WINS_NO_MIRROR!F49/TOTAL_MATCHUP!F49,"-")</f>
        <v>0</v>
      </c>
      <c r="G49" s="5" t="str">
        <f ca="1">IFERROR(WINS_NO_MIRROR!G49/TOTAL_MATCHUP!G49,"-")</f>
        <v>-</v>
      </c>
      <c r="H49" s="5">
        <f ca="1">IFERROR(WINS_NO_MIRROR!H49/TOTAL_MATCHUP!H49,"-")</f>
        <v>1</v>
      </c>
      <c r="I49" s="5">
        <f ca="1">IFERROR(WINS_NO_MIRROR!I49/TOTAL_MATCHUP!I49,"-")</f>
        <v>0</v>
      </c>
      <c r="J49" s="5" t="str">
        <f ca="1">IFERROR(WINS_NO_MIRROR!J49/TOTAL_MATCHUP!J49,"-")</f>
        <v>-</v>
      </c>
      <c r="K49" s="5" t="str">
        <f ca="1">IFERROR(WINS_NO_MIRROR!K49/TOTAL_MATCHUP!K49,"-")</f>
        <v>-</v>
      </c>
      <c r="L49" s="5" t="str">
        <f ca="1">IFERROR(WINS_NO_MIRROR!L49/TOTAL_MATCHUP!L49,"-")</f>
        <v>-</v>
      </c>
      <c r="M49" s="5">
        <f ca="1">IFERROR(WINS_NO_MIRROR!M49/TOTAL_MATCHUP!M49,"-")</f>
        <v>1</v>
      </c>
      <c r="N49" s="5" t="str">
        <f ca="1">IFERROR(WINS_NO_MIRROR!N49/TOTAL_MATCHUP!N49,"-")</f>
        <v>-</v>
      </c>
      <c r="O49" s="5" t="str">
        <f ca="1">IFERROR(WINS_NO_MIRROR!O49/TOTAL_MATCHUP!O49,"-")</f>
        <v>-</v>
      </c>
      <c r="P49" s="5" t="str">
        <f ca="1">IFERROR(WINS_NO_MIRROR!P49/TOTAL_MATCHUP!P49,"-")</f>
        <v>-</v>
      </c>
      <c r="Q49" s="5" t="str">
        <f ca="1">IFERROR(WINS_NO_MIRROR!Q49/TOTAL_MATCHUP!Q49,"-")</f>
        <v>-</v>
      </c>
      <c r="R49" s="5" t="str">
        <f ca="1">IFERROR(WINS_NO_MIRROR!R49/TOTAL_MATCHUP!R49,"-")</f>
        <v>-</v>
      </c>
      <c r="S49" s="5" t="str">
        <f ca="1">IFERROR(WINS_NO_MIRROR!S49/TOTAL_MATCHUP!S49,"-")</f>
        <v>-</v>
      </c>
      <c r="T49" s="5">
        <f ca="1">IFERROR(WINS_NO_MIRROR!T49/TOTAL_MATCHUP!T49,"-")</f>
        <v>0</v>
      </c>
      <c r="U49" s="5" t="str">
        <f ca="1">IFERROR(WINS_NO_MIRROR!U49/TOTAL_MATCHUP!U49,"-")</f>
        <v>-</v>
      </c>
      <c r="V49" s="5" t="str">
        <f ca="1">IFERROR(WINS_NO_MIRROR!V49/TOTAL_MATCHUP!V49,"-")</f>
        <v>-</v>
      </c>
      <c r="W49" s="5" t="str">
        <f ca="1">IFERROR(WINS_NO_MIRROR!W49/TOTAL_MATCHUP!W49,"-")</f>
        <v>-</v>
      </c>
      <c r="X49" s="5" t="str">
        <f ca="1">IFERROR(WINS_NO_MIRROR!X49/TOTAL_MATCHUP!X49,"-")</f>
        <v>-</v>
      </c>
      <c r="Y49" s="5" t="str">
        <f ca="1">IFERROR(WINS_NO_MIRROR!Y49/TOTAL_MATCHUP!Y49,"-")</f>
        <v>-</v>
      </c>
      <c r="Z49" s="5" t="str">
        <f ca="1">IFERROR(WINS_NO_MIRROR!Z49/TOTAL_MATCHUP!Z49,"-")</f>
        <v>-</v>
      </c>
      <c r="AA49" s="5">
        <f ca="1">IFERROR(WINS_NO_MIRROR!AA49/TOTAL_MATCHUP!AA49,"-")</f>
        <v>0</v>
      </c>
      <c r="AB49" s="5" t="str">
        <f ca="1">IFERROR(WINS_NO_MIRROR!AB49/TOTAL_MATCHUP!AB49,"-")</f>
        <v>-</v>
      </c>
      <c r="AC49" s="5" t="str">
        <f ca="1">IFERROR(WINS_NO_MIRROR!AC49/TOTAL_MATCHUP!AC49,"-")</f>
        <v>-</v>
      </c>
      <c r="AD49" s="5" t="str">
        <f ca="1">IFERROR(WINS_NO_MIRROR!AD49/TOTAL_MATCHUP!AD49,"-")</f>
        <v>-</v>
      </c>
      <c r="AE49" s="5" t="str">
        <f ca="1">IFERROR(WINS_NO_MIRROR!AE49/TOTAL_MATCHUP!AE49,"-")</f>
        <v>-</v>
      </c>
      <c r="AF49" s="5" t="str">
        <f ca="1">IFERROR(WINS_NO_MIRROR!AF49/TOTAL_MATCHUP!AF49,"-")</f>
        <v>-</v>
      </c>
      <c r="AG49" s="5" t="str">
        <f ca="1">IFERROR(WINS_NO_MIRROR!AG49/TOTAL_MATCHUP!AG49,"-")</f>
        <v>-</v>
      </c>
      <c r="AH49" s="5" t="str">
        <f ca="1">IFERROR(WINS_NO_MIRROR!AH49/TOTAL_MATCHUP!AH49,"-")</f>
        <v>-</v>
      </c>
      <c r="AI49" s="5" t="str">
        <f ca="1">IFERROR(WINS_NO_MIRROR!AI49/TOTAL_MATCHUP!AI49,"-")</f>
        <v>-</v>
      </c>
      <c r="AJ49" s="5" t="str">
        <f ca="1">IFERROR(WINS_NO_MIRROR!AJ49/TOTAL_MATCHUP!AJ49,"-")</f>
        <v>-</v>
      </c>
      <c r="AK49" s="5" t="str">
        <f ca="1">IFERROR(WINS_NO_MIRROR!AK49/TOTAL_MATCHUP!AK49,"-")</f>
        <v>-</v>
      </c>
      <c r="AL49" s="5" t="str">
        <f ca="1">IFERROR(WINS_NO_MIRROR!AL49/TOTAL_MATCHUP!AL49,"-")</f>
        <v>-</v>
      </c>
      <c r="AM49" s="5" t="str">
        <f ca="1">IFERROR(WINS_NO_MIRROR!AM49/TOTAL_MATCHUP!AM49,"-")</f>
        <v>-</v>
      </c>
      <c r="AN49" s="5" t="str">
        <f ca="1">IFERROR(WINS_NO_MIRROR!AN49/TOTAL_MATCHUP!AN49,"-")</f>
        <v>-</v>
      </c>
      <c r="AO49" s="5" t="str">
        <f ca="1">IFERROR(WINS_NO_MIRROR!AO49/TOTAL_MATCHUP!AO49,"-")</f>
        <v>-</v>
      </c>
      <c r="AP49" s="5" t="str">
        <f ca="1">IFERROR(WINS_NO_MIRROR!AP49/TOTAL_MATCHUP!AP49,"-")</f>
        <v>-</v>
      </c>
      <c r="AQ49" s="5" t="str">
        <f ca="1">IFERROR(WINS_NO_MIRROR!AQ49/TOTAL_MATCHUP!AQ49,"-")</f>
        <v>-</v>
      </c>
      <c r="AR49" s="5" t="str">
        <f ca="1">IFERROR(WINS_NO_MIRROR!AR49/TOTAL_MATCHUP!AR49,"-")</f>
        <v>-</v>
      </c>
      <c r="AS49" s="5" t="str">
        <f ca="1">IFERROR(WINS_NO_MIRROR!AS49/TOTAL_MATCHUP!AS49,"-")</f>
        <v>-</v>
      </c>
      <c r="AT49" s="5" t="str">
        <f ca="1">IFERROR(WINS_NO_MIRROR!AT49/TOTAL_MATCHUP!AT49,"-")</f>
        <v>-</v>
      </c>
      <c r="AU49" s="5" t="str">
        <f ca="1">IFERROR(WINS_NO_MIRROR!AU49/TOTAL_MATCHUP!AU49,"-")</f>
        <v>-</v>
      </c>
      <c r="AV49" s="5" t="str">
        <f ca="1">IFERROR(WINS_NO_MIRROR!AV49/TOTAL_MATCHUP!AV49,"-")</f>
        <v>-</v>
      </c>
      <c r="AW49" s="5" t="str">
        <f ca="1">IFERROR(WINS_NO_MIRROR!AW49/TOTAL_MATCHUP!AW49,"-")</f>
        <v>-</v>
      </c>
      <c r="AX49" s="5" t="str">
        <f ca="1">IFERROR(WINS_NO_MIRROR!AX49/TOTAL_MATCHUP!AX49,"-")</f>
        <v>-</v>
      </c>
      <c r="AY49" s="5" t="str">
        <f ca="1">IFERROR(WINS_NO_MIRROR!AY49/TOTAL_MATCHUP!AY49,"-")</f>
        <v>-</v>
      </c>
      <c r="AZ49" s="5" t="str">
        <f ca="1">IFERROR(WINS_NO_MIRROR!AZ49/TOTAL_MATCHUP!AZ49,"-")</f>
        <v>-</v>
      </c>
      <c r="BA49" s="5" t="str">
        <f ca="1">IFERROR(WINS_NO_MIRROR!BA49/TOTAL_MATCHUP!BA49,"-")</f>
        <v>-</v>
      </c>
      <c r="BB49" s="5" t="str">
        <f ca="1">IFERROR(WINS_NO_MIRROR!BB49/TOTAL_MATCHUP!BB49,"-")</f>
        <v>-</v>
      </c>
      <c r="BC49" s="5" t="str">
        <f ca="1">IFERROR(WINS_NO_MIRROR!BC49/TOTAL_MATCHUP!BC49,"-")</f>
        <v>-</v>
      </c>
      <c r="BD49" s="5" t="str">
        <f ca="1">IFERROR(WINS_NO_MIRROR!BD49/TOTAL_MATCHUP!BD49,"-")</f>
        <v>-</v>
      </c>
      <c r="BE49" s="5" t="str">
        <f ca="1">IFERROR(WINS_NO_MIRROR!BE49/TOTAL_MATCHUP!BE49,"-")</f>
        <v>-</v>
      </c>
      <c r="BF49" s="5" t="str">
        <f ca="1">IFERROR(WINS_NO_MIRROR!BF49/TOTAL_MATCHUP!BF49,"-")</f>
        <v>-</v>
      </c>
    </row>
    <row r="50" spans="1:58" ht="55" customHeight="1" x14ac:dyDescent="0.3">
      <c r="A50" s="3" t="str">
        <f ca="1">MATCHUP!A50</f>
        <v>Cyclestorm</v>
      </c>
      <c r="B50" s="5">
        <f ca="1">IFERROR(WINS_NO_MIRROR!B50/TOTAL_MATCHUP!B50,"-")</f>
        <v>0</v>
      </c>
      <c r="C50" s="5">
        <f ca="1">IFERROR(WINS_NO_MIRROR!C50/TOTAL_MATCHUP!C50,"-")</f>
        <v>0</v>
      </c>
      <c r="D50" s="5" t="str">
        <f ca="1">IFERROR(WINS_NO_MIRROR!D50/TOTAL_MATCHUP!D50,"-")</f>
        <v>-</v>
      </c>
      <c r="E50" s="5" t="str">
        <f ca="1">IFERROR(WINS_NO_MIRROR!E50/TOTAL_MATCHUP!E50,"-")</f>
        <v>-</v>
      </c>
      <c r="F50" s="5">
        <f ca="1">IFERROR(WINS_NO_MIRROR!F50/TOTAL_MATCHUP!F50,"-")</f>
        <v>0</v>
      </c>
      <c r="G50" s="5" t="str">
        <f ca="1">IFERROR(WINS_NO_MIRROR!G50/TOTAL_MATCHUP!G50,"-")</f>
        <v>-</v>
      </c>
      <c r="H50" s="5" t="str">
        <f ca="1">IFERROR(WINS_NO_MIRROR!H50/TOTAL_MATCHUP!H50,"-")</f>
        <v>-</v>
      </c>
      <c r="I50" s="5" t="str">
        <f ca="1">IFERROR(WINS_NO_MIRROR!I50/TOTAL_MATCHUP!I50,"-")</f>
        <v>-</v>
      </c>
      <c r="J50" s="5" t="str">
        <f ca="1">IFERROR(WINS_NO_MIRROR!J50/TOTAL_MATCHUP!J50,"-")</f>
        <v>-</v>
      </c>
      <c r="K50" s="5">
        <f ca="1">IFERROR(WINS_NO_MIRROR!K50/TOTAL_MATCHUP!K50,"-")</f>
        <v>1</v>
      </c>
      <c r="L50" s="5" t="str">
        <f ca="1">IFERROR(WINS_NO_MIRROR!L50/TOTAL_MATCHUP!L50,"-")</f>
        <v>-</v>
      </c>
      <c r="M50" s="5" t="str">
        <f ca="1">IFERROR(WINS_NO_MIRROR!M50/TOTAL_MATCHUP!M50,"-")</f>
        <v>-</v>
      </c>
      <c r="N50" s="5">
        <f ca="1">IFERROR(WINS_NO_MIRROR!N50/TOTAL_MATCHUP!N50,"-")</f>
        <v>1</v>
      </c>
      <c r="O50" s="5" t="str">
        <f ca="1">IFERROR(WINS_NO_MIRROR!O50/TOTAL_MATCHUP!O50,"-")</f>
        <v>-</v>
      </c>
      <c r="P50" s="5" t="str">
        <f ca="1">IFERROR(WINS_NO_MIRROR!P50/TOTAL_MATCHUP!P50,"-")</f>
        <v>-</v>
      </c>
      <c r="Q50" s="5" t="str">
        <f ca="1">IFERROR(WINS_NO_MIRROR!Q50/TOTAL_MATCHUP!Q50,"-")</f>
        <v>-</v>
      </c>
      <c r="R50" s="5" t="str">
        <f ca="1">IFERROR(WINS_NO_MIRROR!R50/TOTAL_MATCHUP!R50,"-")</f>
        <v>-</v>
      </c>
      <c r="S50" s="5" t="str">
        <f ca="1">IFERROR(WINS_NO_MIRROR!S50/TOTAL_MATCHUP!S50,"-")</f>
        <v>-</v>
      </c>
      <c r="T50" s="5" t="str">
        <f ca="1">IFERROR(WINS_NO_MIRROR!T50/TOTAL_MATCHUP!T50,"-")</f>
        <v>-</v>
      </c>
      <c r="U50" s="5" t="str">
        <f ca="1">IFERROR(WINS_NO_MIRROR!U50/TOTAL_MATCHUP!U50,"-")</f>
        <v>-</v>
      </c>
      <c r="V50" s="5" t="str">
        <f ca="1">IFERROR(WINS_NO_MIRROR!V50/TOTAL_MATCHUP!V50,"-")</f>
        <v>-</v>
      </c>
      <c r="W50" s="5" t="str">
        <f ca="1">IFERROR(WINS_NO_MIRROR!W50/TOTAL_MATCHUP!W50,"-")</f>
        <v>-</v>
      </c>
      <c r="X50" s="5" t="str">
        <f ca="1">IFERROR(WINS_NO_MIRROR!X50/TOTAL_MATCHUP!X50,"-")</f>
        <v>-</v>
      </c>
      <c r="Y50" s="5" t="str">
        <f ca="1">IFERROR(WINS_NO_MIRROR!Y50/TOTAL_MATCHUP!Y50,"-")</f>
        <v>-</v>
      </c>
      <c r="Z50" s="5" t="str">
        <f ca="1">IFERROR(WINS_NO_MIRROR!Z50/TOTAL_MATCHUP!Z50,"-")</f>
        <v>-</v>
      </c>
      <c r="AA50" s="5" t="str">
        <f ca="1">IFERROR(WINS_NO_MIRROR!AA50/TOTAL_MATCHUP!AA50,"-")</f>
        <v>-</v>
      </c>
      <c r="AB50" s="5" t="str">
        <f ca="1">IFERROR(WINS_NO_MIRROR!AB50/TOTAL_MATCHUP!AB50,"-")</f>
        <v>-</v>
      </c>
      <c r="AC50" s="5" t="str">
        <f ca="1">IFERROR(WINS_NO_MIRROR!AC50/TOTAL_MATCHUP!AC50,"-")</f>
        <v>-</v>
      </c>
      <c r="AD50" s="5" t="str">
        <f ca="1">IFERROR(WINS_NO_MIRROR!AD50/TOTAL_MATCHUP!AD50,"-")</f>
        <v>-</v>
      </c>
      <c r="AE50" s="5" t="str">
        <f ca="1">IFERROR(WINS_NO_MIRROR!AE50/TOTAL_MATCHUP!AE50,"-")</f>
        <v>-</v>
      </c>
      <c r="AF50" s="5" t="str">
        <f ca="1">IFERROR(WINS_NO_MIRROR!AF50/TOTAL_MATCHUP!AF50,"-")</f>
        <v>-</v>
      </c>
      <c r="AG50" s="5" t="str">
        <f ca="1">IFERROR(WINS_NO_MIRROR!AG50/TOTAL_MATCHUP!AG50,"-")</f>
        <v>-</v>
      </c>
      <c r="AH50" s="5" t="str">
        <f ca="1">IFERROR(WINS_NO_MIRROR!AH50/TOTAL_MATCHUP!AH50,"-")</f>
        <v>-</v>
      </c>
      <c r="AI50" s="5">
        <f ca="1">IFERROR(WINS_NO_MIRROR!AI50/TOTAL_MATCHUP!AI50,"-")</f>
        <v>0</v>
      </c>
      <c r="AJ50" s="5" t="str">
        <f ca="1">IFERROR(WINS_NO_MIRROR!AJ50/TOTAL_MATCHUP!AJ50,"-")</f>
        <v>-</v>
      </c>
      <c r="AK50" s="5" t="str">
        <f ca="1">IFERROR(WINS_NO_MIRROR!AK50/TOTAL_MATCHUP!AK50,"-")</f>
        <v>-</v>
      </c>
      <c r="AL50" s="5" t="str">
        <f ca="1">IFERROR(WINS_NO_MIRROR!AL50/TOTAL_MATCHUP!AL50,"-")</f>
        <v>-</v>
      </c>
      <c r="AM50" s="5" t="str">
        <f ca="1">IFERROR(WINS_NO_MIRROR!AM50/TOTAL_MATCHUP!AM50,"-")</f>
        <v>-</v>
      </c>
      <c r="AN50" s="5" t="str">
        <f ca="1">IFERROR(WINS_NO_MIRROR!AN50/TOTAL_MATCHUP!AN50,"-")</f>
        <v>-</v>
      </c>
      <c r="AO50" s="5" t="str">
        <f ca="1">IFERROR(WINS_NO_MIRROR!AO50/TOTAL_MATCHUP!AO50,"-")</f>
        <v>-</v>
      </c>
      <c r="AP50" s="5">
        <f ca="1">IFERROR(WINS_NO_MIRROR!AP50/TOTAL_MATCHUP!AP50,"-")</f>
        <v>1</v>
      </c>
      <c r="AQ50" s="5" t="str">
        <f ca="1">IFERROR(WINS_NO_MIRROR!AQ50/TOTAL_MATCHUP!AQ50,"-")</f>
        <v>-</v>
      </c>
      <c r="AR50" s="5" t="str">
        <f ca="1">IFERROR(WINS_NO_MIRROR!AR50/TOTAL_MATCHUP!AR50,"-")</f>
        <v>-</v>
      </c>
      <c r="AS50" s="5" t="str">
        <f ca="1">IFERROR(WINS_NO_MIRROR!AS50/TOTAL_MATCHUP!AS50,"-")</f>
        <v>-</v>
      </c>
      <c r="AT50" s="5" t="str">
        <f ca="1">IFERROR(WINS_NO_MIRROR!AT50/TOTAL_MATCHUP!AT50,"-")</f>
        <v>-</v>
      </c>
      <c r="AU50" s="5">
        <f ca="1">IFERROR(WINS_NO_MIRROR!AU50/TOTAL_MATCHUP!AU50,"-")</f>
        <v>0</v>
      </c>
      <c r="AV50" s="5" t="str">
        <f ca="1">IFERROR(WINS_NO_MIRROR!AV50/TOTAL_MATCHUP!AV50,"-")</f>
        <v>-</v>
      </c>
      <c r="AW50" s="5" t="str">
        <f ca="1">IFERROR(WINS_NO_MIRROR!AW50/TOTAL_MATCHUP!AW50,"-")</f>
        <v>-</v>
      </c>
      <c r="AX50" s="5" t="str">
        <f ca="1">IFERROR(WINS_NO_MIRROR!AX50/TOTAL_MATCHUP!AX50,"-")</f>
        <v>-</v>
      </c>
      <c r="AY50" s="5" t="str">
        <f ca="1">IFERROR(WINS_NO_MIRROR!AY50/TOTAL_MATCHUP!AY50,"-")</f>
        <v>-</v>
      </c>
      <c r="AZ50" s="5" t="str">
        <f ca="1">IFERROR(WINS_NO_MIRROR!AZ50/TOTAL_MATCHUP!AZ50,"-")</f>
        <v>-</v>
      </c>
      <c r="BA50" s="5" t="str">
        <f ca="1">IFERROR(WINS_NO_MIRROR!BA50/TOTAL_MATCHUP!BA50,"-")</f>
        <v>-</v>
      </c>
      <c r="BB50" s="5" t="str">
        <f ca="1">IFERROR(WINS_NO_MIRROR!BB50/TOTAL_MATCHUP!BB50,"-")</f>
        <v>-</v>
      </c>
      <c r="BC50" s="5" t="str">
        <f ca="1">IFERROR(WINS_NO_MIRROR!BC50/TOTAL_MATCHUP!BC50,"-")</f>
        <v>-</v>
      </c>
      <c r="BD50" s="5" t="str">
        <f ca="1">IFERROR(WINS_NO_MIRROR!BD50/TOTAL_MATCHUP!BD50,"-")</f>
        <v>-</v>
      </c>
      <c r="BE50" s="5" t="str">
        <f ca="1">IFERROR(WINS_NO_MIRROR!BE50/TOTAL_MATCHUP!BE50,"-")</f>
        <v>-</v>
      </c>
      <c r="BF50" s="5" t="str">
        <f ca="1">IFERROR(WINS_NO_MIRROR!BF50/TOTAL_MATCHUP!BF50,"-")</f>
        <v>-</v>
      </c>
    </row>
    <row r="51" spans="1:58" ht="55" customHeight="1" x14ac:dyDescent="0.3">
      <c r="A51" s="3" t="str">
        <f ca="1">MATCHUP!A51</f>
        <v>Whale Combo</v>
      </c>
      <c r="B51" s="5">
        <f ca="1">IFERROR(WINS_NO_MIRROR!B51/TOTAL_MATCHUP!B51,"-")</f>
        <v>0</v>
      </c>
      <c r="C51" s="5">
        <f ca="1">IFERROR(WINS_NO_MIRROR!C51/TOTAL_MATCHUP!C51,"-")</f>
        <v>1</v>
      </c>
      <c r="D51" s="5">
        <f ca="1">IFERROR(WINS_NO_MIRROR!D51/TOTAL_MATCHUP!D51,"-")</f>
        <v>1</v>
      </c>
      <c r="E51" s="5">
        <f ca="1">IFERROR(WINS_NO_MIRROR!E51/TOTAL_MATCHUP!E51,"-")</f>
        <v>1</v>
      </c>
      <c r="F51" s="5">
        <f ca="1">IFERROR(WINS_NO_MIRROR!F51/TOTAL_MATCHUP!F51,"-")</f>
        <v>0</v>
      </c>
      <c r="G51" s="5" t="str">
        <f ca="1">IFERROR(WINS_NO_MIRROR!G51/TOTAL_MATCHUP!G51,"-")</f>
        <v>-</v>
      </c>
      <c r="H51" s="5">
        <f ca="1">IFERROR(WINS_NO_MIRROR!H51/TOTAL_MATCHUP!H51,"-")</f>
        <v>0</v>
      </c>
      <c r="I51" s="5">
        <f ca="1">IFERROR(WINS_NO_MIRROR!I51/TOTAL_MATCHUP!I51,"-")</f>
        <v>0</v>
      </c>
      <c r="J51" s="5" t="str">
        <f ca="1">IFERROR(WINS_NO_MIRROR!J51/TOTAL_MATCHUP!J51,"-")</f>
        <v>-</v>
      </c>
      <c r="K51" s="5" t="str">
        <f ca="1">IFERROR(WINS_NO_MIRROR!K51/TOTAL_MATCHUP!K51,"-")</f>
        <v>-</v>
      </c>
      <c r="L51" s="5" t="str">
        <f ca="1">IFERROR(WINS_NO_MIRROR!L51/TOTAL_MATCHUP!L51,"-")</f>
        <v>-</v>
      </c>
      <c r="M51" s="5">
        <f ca="1">IFERROR(WINS_NO_MIRROR!M51/TOTAL_MATCHUP!M51,"-")</f>
        <v>1</v>
      </c>
      <c r="N51" s="5" t="str">
        <f ca="1">IFERROR(WINS_NO_MIRROR!N51/TOTAL_MATCHUP!N51,"-")</f>
        <v>-</v>
      </c>
      <c r="O51" s="5" t="str">
        <f ca="1">IFERROR(WINS_NO_MIRROR!O51/TOTAL_MATCHUP!O51,"-")</f>
        <v>-</v>
      </c>
      <c r="P51" s="5" t="str">
        <f ca="1">IFERROR(WINS_NO_MIRROR!P51/TOTAL_MATCHUP!P51,"-")</f>
        <v>-</v>
      </c>
      <c r="Q51" s="5">
        <f ca="1">IFERROR(WINS_NO_MIRROR!Q51/TOTAL_MATCHUP!Q51,"-")</f>
        <v>1</v>
      </c>
      <c r="R51" s="5" t="str">
        <f ca="1">IFERROR(WINS_NO_MIRROR!R51/TOTAL_MATCHUP!R51,"-")</f>
        <v>-</v>
      </c>
      <c r="S51" s="5" t="str">
        <f ca="1">IFERROR(WINS_NO_MIRROR!S51/TOTAL_MATCHUP!S51,"-")</f>
        <v>-</v>
      </c>
      <c r="T51" s="5" t="str">
        <f ca="1">IFERROR(WINS_NO_MIRROR!T51/TOTAL_MATCHUP!T51,"-")</f>
        <v>-</v>
      </c>
      <c r="U51" s="5" t="str">
        <f ca="1">IFERROR(WINS_NO_MIRROR!U51/TOTAL_MATCHUP!U51,"-")</f>
        <v>-</v>
      </c>
      <c r="V51" s="5" t="str">
        <f ca="1">IFERROR(WINS_NO_MIRROR!V51/TOTAL_MATCHUP!V51,"-")</f>
        <v>-</v>
      </c>
      <c r="W51" s="5" t="str">
        <f ca="1">IFERROR(WINS_NO_MIRROR!W51/TOTAL_MATCHUP!W51,"-")</f>
        <v>-</v>
      </c>
      <c r="X51" s="5" t="str">
        <f ca="1">IFERROR(WINS_NO_MIRROR!X51/TOTAL_MATCHUP!X51,"-")</f>
        <v>-</v>
      </c>
      <c r="Y51" s="5" t="str">
        <f ca="1">IFERROR(WINS_NO_MIRROR!Y51/TOTAL_MATCHUP!Y51,"-")</f>
        <v>-</v>
      </c>
      <c r="Z51" s="5" t="str">
        <f ca="1">IFERROR(WINS_NO_MIRROR!Z51/TOTAL_MATCHUP!Z51,"-")</f>
        <v>-</v>
      </c>
      <c r="AA51" s="5" t="str">
        <f ca="1">IFERROR(WINS_NO_MIRROR!AA51/TOTAL_MATCHUP!AA51,"-")</f>
        <v>-</v>
      </c>
      <c r="AB51" s="5" t="str">
        <f ca="1">IFERROR(WINS_NO_MIRROR!AB51/TOTAL_MATCHUP!AB51,"-")</f>
        <v>-</v>
      </c>
      <c r="AC51" s="5" t="str">
        <f ca="1">IFERROR(WINS_NO_MIRROR!AC51/TOTAL_MATCHUP!AC51,"-")</f>
        <v>-</v>
      </c>
      <c r="AD51" s="5">
        <f ca="1">IFERROR(WINS_NO_MIRROR!AD51/TOTAL_MATCHUP!AD51,"-")</f>
        <v>1</v>
      </c>
      <c r="AE51" s="5" t="str">
        <f ca="1">IFERROR(WINS_NO_MIRROR!AE51/TOTAL_MATCHUP!AE51,"-")</f>
        <v>-</v>
      </c>
      <c r="AF51" s="5" t="str">
        <f ca="1">IFERROR(WINS_NO_MIRROR!AF51/TOTAL_MATCHUP!AF51,"-")</f>
        <v>-</v>
      </c>
      <c r="AG51" s="5" t="str">
        <f ca="1">IFERROR(WINS_NO_MIRROR!AG51/TOTAL_MATCHUP!AG51,"-")</f>
        <v>-</v>
      </c>
      <c r="AH51" s="5" t="str">
        <f ca="1">IFERROR(WINS_NO_MIRROR!AH51/TOTAL_MATCHUP!AH51,"-")</f>
        <v>-</v>
      </c>
      <c r="AI51" s="5" t="str">
        <f ca="1">IFERROR(WINS_NO_MIRROR!AI51/TOTAL_MATCHUP!AI51,"-")</f>
        <v>-</v>
      </c>
      <c r="AJ51" s="5" t="str">
        <f ca="1">IFERROR(WINS_NO_MIRROR!AJ51/TOTAL_MATCHUP!AJ51,"-")</f>
        <v>-</v>
      </c>
      <c r="AK51" s="5" t="str">
        <f ca="1">IFERROR(WINS_NO_MIRROR!AK51/TOTAL_MATCHUP!AK51,"-")</f>
        <v>-</v>
      </c>
      <c r="AL51" s="5" t="str">
        <f ca="1">IFERROR(WINS_NO_MIRROR!AL51/TOTAL_MATCHUP!AL51,"-")</f>
        <v>-</v>
      </c>
      <c r="AM51" s="5">
        <f ca="1">IFERROR(WINS_NO_MIRROR!AM51/TOTAL_MATCHUP!AM51,"-")</f>
        <v>0</v>
      </c>
      <c r="AN51" s="5" t="str">
        <f ca="1">IFERROR(WINS_NO_MIRROR!AN51/TOTAL_MATCHUP!AN51,"-")</f>
        <v>-</v>
      </c>
      <c r="AO51" s="5" t="str">
        <f ca="1">IFERROR(WINS_NO_MIRROR!AO51/TOTAL_MATCHUP!AO51,"-")</f>
        <v>-</v>
      </c>
      <c r="AP51" s="5" t="str">
        <f ca="1">IFERROR(WINS_NO_MIRROR!AP51/TOTAL_MATCHUP!AP51,"-")</f>
        <v>-</v>
      </c>
      <c r="AQ51" s="5" t="str">
        <f ca="1">IFERROR(WINS_NO_MIRROR!AQ51/TOTAL_MATCHUP!AQ51,"-")</f>
        <v>-</v>
      </c>
      <c r="AR51" s="5" t="str">
        <f ca="1">IFERROR(WINS_NO_MIRROR!AR51/TOTAL_MATCHUP!AR51,"-")</f>
        <v>-</v>
      </c>
      <c r="AS51" s="5" t="str">
        <f ca="1">IFERROR(WINS_NO_MIRROR!AS51/TOTAL_MATCHUP!AS51,"-")</f>
        <v>-</v>
      </c>
      <c r="AT51" s="5" t="str">
        <f ca="1">IFERROR(WINS_NO_MIRROR!AT51/TOTAL_MATCHUP!AT51,"-")</f>
        <v>-</v>
      </c>
      <c r="AU51" s="5" t="str">
        <f ca="1">IFERROR(WINS_NO_MIRROR!AU51/TOTAL_MATCHUP!AU51,"-")</f>
        <v>-</v>
      </c>
      <c r="AV51" s="5" t="str">
        <f ca="1">IFERROR(WINS_NO_MIRROR!AV51/TOTAL_MATCHUP!AV51,"-")</f>
        <v>-</v>
      </c>
      <c r="AW51" s="5" t="str">
        <f ca="1">IFERROR(WINS_NO_MIRROR!AW51/TOTAL_MATCHUP!AW51,"-")</f>
        <v>-</v>
      </c>
      <c r="AX51" s="5" t="str">
        <f ca="1">IFERROR(WINS_NO_MIRROR!AX51/TOTAL_MATCHUP!AX51,"-")</f>
        <v>-</v>
      </c>
      <c r="AY51" s="5" t="str">
        <f ca="1">IFERROR(WINS_NO_MIRROR!AY51/TOTAL_MATCHUP!AY51,"-")</f>
        <v>-</v>
      </c>
      <c r="AZ51" s="5" t="str">
        <f ca="1">IFERROR(WINS_NO_MIRROR!AZ51/TOTAL_MATCHUP!AZ51,"-")</f>
        <v>-</v>
      </c>
      <c r="BA51" s="5" t="str">
        <f ca="1">IFERROR(WINS_NO_MIRROR!BA51/TOTAL_MATCHUP!BA51,"-")</f>
        <v>-</v>
      </c>
      <c r="BB51" s="5" t="str">
        <f ca="1">IFERROR(WINS_NO_MIRROR!BB51/TOTAL_MATCHUP!BB51,"-")</f>
        <v>-</v>
      </c>
      <c r="BC51" s="5" t="str">
        <f ca="1">IFERROR(WINS_NO_MIRROR!BC51/TOTAL_MATCHUP!BC51,"-")</f>
        <v>-</v>
      </c>
      <c r="BD51" s="5" t="str">
        <f ca="1">IFERROR(WINS_NO_MIRROR!BD51/TOTAL_MATCHUP!BD51,"-")</f>
        <v>-</v>
      </c>
      <c r="BE51" s="5" t="str">
        <f ca="1">IFERROR(WINS_NO_MIRROR!BE51/TOTAL_MATCHUP!BE51,"-")</f>
        <v>-</v>
      </c>
      <c r="BF51" s="5" t="str">
        <f ca="1">IFERROR(WINS_NO_MIRROR!BF51/TOTAL_MATCHUP!BF51,"-")</f>
        <v>-</v>
      </c>
    </row>
    <row r="52" spans="1:58" ht="55" customHeight="1" x14ac:dyDescent="0.3">
      <c r="A52" s="3" t="str">
        <f ca="1">MATCHUP!A52</f>
        <v>Tron (Other)</v>
      </c>
      <c r="B52" s="5">
        <f ca="1">IFERROR(WINS_NO_MIRROR!B52/TOTAL_MATCHUP!B52,"-")</f>
        <v>0</v>
      </c>
      <c r="C52" s="5" t="str">
        <f ca="1">IFERROR(WINS_NO_MIRROR!C52/TOTAL_MATCHUP!C52,"-")</f>
        <v>-</v>
      </c>
      <c r="D52" s="5" t="str">
        <f ca="1">IFERROR(WINS_NO_MIRROR!D52/TOTAL_MATCHUP!D52,"-")</f>
        <v>-</v>
      </c>
      <c r="E52" s="5" t="str">
        <f ca="1">IFERROR(WINS_NO_MIRROR!E52/TOTAL_MATCHUP!E52,"-")</f>
        <v>-</v>
      </c>
      <c r="F52" s="5">
        <f ca="1">IFERROR(WINS_NO_MIRROR!F52/TOTAL_MATCHUP!F52,"-")</f>
        <v>0</v>
      </c>
      <c r="G52" s="5">
        <f ca="1">IFERROR(WINS_NO_MIRROR!G52/TOTAL_MATCHUP!G52,"-")</f>
        <v>0</v>
      </c>
      <c r="H52" s="5" t="str">
        <f ca="1">IFERROR(WINS_NO_MIRROR!H52/TOTAL_MATCHUP!H52,"-")</f>
        <v>-</v>
      </c>
      <c r="I52" s="5" t="str">
        <f ca="1">IFERROR(WINS_NO_MIRROR!I52/TOTAL_MATCHUP!I52,"-")</f>
        <v>-</v>
      </c>
      <c r="J52" s="5">
        <f ca="1">IFERROR(WINS_NO_MIRROR!J52/TOTAL_MATCHUP!J52,"-")</f>
        <v>0</v>
      </c>
      <c r="K52" s="5" t="str">
        <f ca="1">IFERROR(WINS_NO_MIRROR!K52/TOTAL_MATCHUP!K52,"-")</f>
        <v>-</v>
      </c>
      <c r="L52" s="5" t="str">
        <f ca="1">IFERROR(WINS_NO_MIRROR!L52/TOTAL_MATCHUP!L52,"-")</f>
        <v>-</v>
      </c>
      <c r="M52" s="5" t="str">
        <f ca="1">IFERROR(WINS_NO_MIRROR!M52/TOTAL_MATCHUP!M52,"-")</f>
        <v>-</v>
      </c>
      <c r="N52" s="5" t="str">
        <f ca="1">IFERROR(WINS_NO_MIRROR!N52/TOTAL_MATCHUP!N52,"-")</f>
        <v>-</v>
      </c>
      <c r="O52" s="5" t="str">
        <f ca="1">IFERROR(WINS_NO_MIRROR!O52/TOTAL_MATCHUP!O52,"-")</f>
        <v>-</v>
      </c>
      <c r="P52" s="5" t="str">
        <f ca="1">IFERROR(WINS_NO_MIRROR!P52/TOTAL_MATCHUP!P52,"-")</f>
        <v>-</v>
      </c>
      <c r="Q52" s="5">
        <f ca="1">IFERROR(WINS_NO_MIRROR!Q52/TOTAL_MATCHUP!Q52,"-")</f>
        <v>0</v>
      </c>
      <c r="R52" s="5" t="str">
        <f ca="1">IFERROR(WINS_NO_MIRROR!R52/TOTAL_MATCHUP!R52,"-")</f>
        <v>-</v>
      </c>
      <c r="S52" s="5" t="str">
        <f ca="1">IFERROR(WINS_NO_MIRROR!S52/TOTAL_MATCHUP!S52,"-")</f>
        <v>-</v>
      </c>
      <c r="T52" s="5" t="str">
        <f ca="1">IFERROR(WINS_NO_MIRROR!T52/TOTAL_MATCHUP!T52,"-")</f>
        <v>-</v>
      </c>
      <c r="U52" s="5" t="str">
        <f ca="1">IFERROR(WINS_NO_MIRROR!U52/TOTAL_MATCHUP!U52,"-")</f>
        <v>-</v>
      </c>
      <c r="V52" s="5" t="str">
        <f ca="1">IFERROR(WINS_NO_MIRROR!V52/TOTAL_MATCHUP!V52,"-")</f>
        <v>-</v>
      </c>
      <c r="W52" s="5" t="str">
        <f ca="1">IFERROR(WINS_NO_MIRROR!W52/TOTAL_MATCHUP!W52,"-")</f>
        <v>-</v>
      </c>
      <c r="X52" s="5" t="str">
        <f ca="1">IFERROR(WINS_NO_MIRROR!X52/TOTAL_MATCHUP!X52,"-")</f>
        <v>-</v>
      </c>
      <c r="Y52" s="5" t="str">
        <f ca="1">IFERROR(WINS_NO_MIRROR!Y52/TOTAL_MATCHUP!Y52,"-")</f>
        <v>-</v>
      </c>
      <c r="Z52" s="5" t="str">
        <f ca="1">IFERROR(WINS_NO_MIRROR!Z52/TOTAL_MATCHUP!Z52,"-")</f>
        <v>-</v>
      </c>
      <c r="AA52" s="5" t="str">
        <f ca="1">IFERROR(WINS_NO_MIRROR!AA52/TOTAL_MATCHUP!AA52,"-")</f>
        <v>-</v>
      </c>
      <c r="AB52" s="5" t="str">
        <f ca="1">IFERROR(WINS_NO_MIRROR!AB52/TOTAL_MATCHUP!AB52,"-")</f>
        <v>-</v>
      </c>
      <c r="AC52" s="5" t="str">
        <f ca="1">IFERROR(WINS_NO_MIRROR!AC52/TOTAL_MATCHUP!AC52,"-")</f>
        <v>-</v>
      </c>
      <c r="AD52" s="5" t="str">
        <f ca="1">IFERROR(WINS_NO_MIRROR!AD52/TOTAL_MATCHUP!AD52,"-")</f>
        <v>-</v>
      </c>
      <c r="AE52" s="5" t="str">
        <f ca="1">IFERROR(WINS_NO_MIRROR!AE52/TOTAL_MATCHUP!AE52,"-")</f>
        <v>-</v>
      </c>
      <c r="AF52" s="5" t="str">
        <f ca="1">IFERROR(WINS_NO_MIRROR!AF52/TOTAL_MATCHUP!AF52,"-")</f>
        <v>-</v>
      </c>
      <c r="AG52" s="5" t="str">
        <f ca="1">IFERROR(WINS_NO_MIRROR!AG52/TOTAL_MATCHUP!AG52,"-")</f>
        <v>-</v>
      </c>
      <c r="AH52" s="5" t="str">
        <f ca="1">IFERROR(WINS_NO_MIRROR!AH52/TOTAL_MATCHUP!AH52,"-")</f>
        <v>-</v>
      </c>
      <c r="AI52" s="5" t="str">
        <f ca="1">IFERROR(WINS_NO_MIRROR!AI52/TOTAL_MATCHUP!AI52,"-")</f>
        <v>-</v>
      </c>
      <c r="AJ52" s="5" t="str">
        <f ca="1">IFERROR(WINS_NO_MIRROR!AJ52/TOTAL_MATCHUP!AJ52,"-")</f>
        <v>-</v>
      </c>
      <c r="AK52" s="5" t="str">
        <f ca="1">IFERROR(WINS_NO_MIRROR!AK52/TOTAL_MATCHUP!AK52,"-")</f>
        <v>-</v>
      </c>
      <c r="AL52" s="5" t="str">
        <f ca="1">IFERROR(WINS_NO_MIRROR!AL52/TOTAL_MATCHUP!AL52,"-")</f>
        <v>-</v>
      </c>
      <c r="AM52" s="5" t="str">
        <f ca="1">IFERROR(WINS_NO_MIRROR!AM52/TOTAL_MATCHUP!AM52,"-")</f>
        <v>-</v>
      </c>
      <c r="AN52" s="5" t="str">
        <f ca="1">IFERROR(WINS_NO_MIRROR!AN52/TOTAL_MATCHUP!AN52,"-")</f>
        <v>-</v>
      </c>
      <c r="AO52" s="5" t="str">
        <f ca="1">IFERROR(WINS_NO_MIRROR!AO52/TOTAL_MATCHUP!AO52,"-")</f>
        <v>-</v>
      </c>
      <c r="AP52" s="5" t="str">
        <f ca="1">IFERROR(WINS_NO_MIRROR!AP52/TOTAL_MATCHUP!AP52,"-")</f>
        <v>-</v>
      </c>
      <c r="AQ52" s="5" t="str">
        <f ca="1">IFERROR(WINS_NO_MIRROR!AQ52/TOTAL_MATCHUP!AQ52,"-")</f>
        <v>-</v>
      </c>
      <c r="AR52" s="5" t="str">
        <f ca="1">IFERROR(WINS_NO_MIRROR!AR52/TOTAL_MATCHUP!AR52,"-")</f>
        <v>-</v>
      </c>
      <c r="AS52" s="5" t="str">
        <f ca="1">IFERROR(WINS_NO_MIRROR!AS52/TOTAL_MATCHUP!AS52,"-")</f>
        <v>-</v>
      </c>
      <c r="AT52" s="5" t="str">
        <f ca="1">IFERROR(WINS_NO_MIRROR!AT52/TOTAL_MATCHUP!AT52,"-")</f>
        <v>-</v>
      </c>
      <c r="AU52" s="5" t="str">
        <f ca="1">IFERROR(WINS_NO_MIRROR!AU52/TOTAL_MATCHUP!AU52,"-")</f>
        <v>-</v>
      </c>
      <c r="AV52" s="5" t="str">
        <f ca="1">IFERROR(WINS_NO_MIRROR!AV52/TOTAL_MATCHUP!AV52,"-")</f>
        <v>-</v>
      </c>
      <c r="AW52" s="5" t="str">
        <f ca="1">IFERROR(WINS_NO_MIRROR!AW52/TOTAL_MATCHUP!AW52,"-")</f>
        <v>-</v>
      </c>
      <c r="AX52" s="5" t="str">
        <f ca="1">IFERROR(WINS_NO_MIRROR!AX52/TOTAL_MATCHUP!AX52,"-")</f>
        <v>-</v>
      </c>
      <c r="AY52" s="5" t="str">
        <f ca="1">IFERROR(WINS_NO_MIRROR!AY52/TOTAL_MATCHUP!AY52,"-")</f>
        <v>-</v>
      </c>
      <c r="AZ52" s="5" t="str">
        <f ca="1">IFERROR(WINS_NO_MIRROR!AZ52/TOTAL_MATCHUP!AZ52,"-")</f>
        <v>-</v>
      </c>
      <c r="BA52" s="5" t="str">
        <f ca="1">IFERROR(WINS_NO_MIRROR!BA52/TOTAL_MATCHUP!BA52,"-")</f>
        <v>-</v>
      </c>
      <c r="BB52" s="5" t="str">
        <f ca="1">IFERROR(WINS_NO_MIRROR!BB52/TOTAL_MATCHUP!BB52,"-")</f>
        <v>-</v>
      </c>
      <c r="BC52" s="5" t="str">
        <f ca="1">IFERROR(WINS_NO_MIRROR!BC52/TOTAL_MATCHUP!BC52,"-")</f>
        <v>-</v>
      </c>
      <c r="BD52" s="5" t="str">
        <f ca="1">IFERROR(WINS_NO_MIRROR!BD52/TOTAL_MATCHUP!BD52,"-")</f>
        <v>-</v>
      </c>
      <c r="BE52" s="5" t="str">
        <f ca="1">IFERROR(WINS_NO_MIRROR!BE52/TOTAL_MATCHUP!BE52,"-")</f>
        <v>-</v>
      </c>
      <c r="BF52" s="5" t="str">
        <f ca="1">IFERROR(WINS_NO_MIRROR!BF52/TOTAL_MATCHUP!BF52,"-")</f>
        <v>-</v>
      </c>
    </row>
    <row r="53" spans="1:58" ht="55" customHeight="1" x14ac:dyDescent="0.3">
      <c r="A53" s="3" t="str">
        <f ca="1">MATCHUP!A53</f>
        <v>Dimir Affinity</v>
      </c>
      <c r="B53" s="5">
        <f ca="1">IFERROR(WINS_NO_MIRROR!B53/TOTAL_MATCHUP!B53,"-")</f>
        <v>0</v>
      </c>
      <c r="C53" s="5" t="str">
        <f ca="1">IFERROR(WINS_NO_MIRROR!C53/TOTAL_MATCHUP!C53,"-")</f>
        <v>-</v>
      </c>
      <c r="D53" s="5">
        <f ca="1">IFERROR(WINS_NO_MIRROR!D53/TOTAL_MATCHUP!D53,"-")</f>
        <v>0</v>
      </c>
      <c r="E53" s="5" t="str">
        <f ca="1">IFERROR(WINS_NO_MIRROR!E53/TOTAL_MATCHUP!E53,"-")</f>
        <v>-</v>
      </c>
      <c r="F53" s="5">
        <f ca="1">IFERROR(WINS_NO_MIRROR!F53/TOTAL_MATCHUP!F53,"-")</f>
        <v>0</v>
      </c>
      <c r="G53" s="5" t="str">
        <f ca="1">IFERROR(WINS_NO_MIRROR!G53/TOTAL_MATCHUP!G53,"-")</f>
        <v>-</v>
      </c>
      <c r="H53" s="5" t="str">
        <f ca="1">IFERROR(WINS_NO_MIRROR!H53/TOTAL_MATCHUP!H53,"-")</f>
        <v>-</v>
      </c>
      <c r="I53" s="5" t="str">
        <f ca="1">IFERROR(WINS_NO_MIRROR!I53/TOTAL_MATCHUP!I53,"-")</f>
        <v>-</v>
      </c>
      <c r="J53" s="5">
        <f ca="1">IFERROR(WINS_NO_MIRROR!J53/TOTAL_MATCHUP!J53,"-")</f>
        <v>1</v>
      </c>
      <c r="K53" s="5">
        <f ca="1">IFERROR(WINS_NO_MIRROR!K53/TOTAL_MATCHUP!K53,"-")</f>
        <v>0</v>
      </c>
      <c r="L53" s="5">
        <f ca="1">IFERROR(WINS_NO_MIRROR!L53/TOTAL_MATCHUP!L53,"-")</f>
        <v>0</v>
      </c>
      <c r="M53" s="5" t="str">
        <f ca="1">IFERROR(WINS_NO_MIRROR!M53/TOTAL_MATCHUP!M53,"-")</f>
        <v>-</v>
      </c>
      <c r="N53" s="5">
        <f ca="1">IFERROR(WINS_NO_MIRROR!N53/TOTAL_MATCHUP!N53,"-")</f>
        <v>0</v>
      </c>
      <c r="O53" s="5" t="str">
        <f ca="1">IFERROR(WINS_NO_MIRROR!O53/TOTAL_MATCHUP!O53,"-")</f>
        <v>-</v>
      </c>
      <c r="P53" s="5">
        <f ca="1">IFERROR(WINS_NO_MIRROR!P53/TOTAL_MATCHUP!P53,"-")</f>
        <v>1</v>
      </c>
      <c r="Q53" s="5" t="str">
        <f ca="1">IFERROR(WINS_NO_MIRROR!Q53/TOTAL_MATCHUP!Q53,"-")</f>
        <v>-</v>
      </c>
      <c r="R53" s="5" t="str">
        <f ca="1">IFERROR(WINS_NO_MIRROR!R53/TOTAL_MATCHUP!R53,"-")</f>
        <v>-</v>
      </c>
      <c r="S53" s="5" t="str">
        <f ca="1">IFERROR(WINS_NO_MIRROR!S53/TOTAL_MATCHUP!S53,"-")</f>
        <v>-</v>
      </c>
      <c r="T53" s="5" t="str">
        <f ca="1">IFERROR(WINS_NO_MIRROR!T53/TOTAL_MATCHUP!T53,"-")</f>
        <v>-</v>
      </c>
      <c r="U53" s="5" t="str">
        <f ca="1">IFERROR(WINS_NO_MIRROR!U53/TOTAL_MATCHUP!U53,"-")</f>
        <v>-</v>
      </c>
      <c r="V53" s="5" t="str">
        <f ca="1">IFERROR(WINS_NO_MIRROR!V53/TOTAL_MATCHUP!V53,"-")</f>
        <v>-</v>
      </c>
      <c r="W53" s="5">
        <f ca="1">IFERROR(WINS_NO_MIRROR!W53/TOTAL_MATCHUP!W53,"-")</f>
        <v>0</v>
      </c>
      <c r="X53" s="5" t="str">
        <f ca="1">IFERROR(WINS_NO_MIRROR!X53/TOTAL_MATCHUP!X53,"-")</f>
        <v>-</v>
      </c>
      <c r="Y53" s="5" t="str">
        <f ca="1">IFERROR(WINS_NO_MIRROR!Y53/TOTAL_MATCHUP!Y53,"-")</f>
        <v>-</v>
      </c>
      <c r="Z53" s="5" t="str">
        <f ca="1">IFERROR(WINS_NO_MIRROR!Z53/TOTAL_MATCHUP!Z53,"-")</f>
        <v>-</v>
      </c>
      <c r="AA53" s="5" t="str">
        <f ca="1">IFERROR(WINS_NO_MIRROR!AA53/TOTAL_MATCHUP!AA53,"-")</f>
        <v>-</v>
      </c>
      <c r="AB53" s="5" t="str">
        <f ca="1">IFERROR(WINS_NO_MIRROR!AB53/TOTAL_MATCHUP!AB53,"-")</f>
        <v>-</v>
      </c>
      <c r="AC53" s="5" t="str">
        <f ca="1">IFERROR(WINS_NO_MIRROR!AC53/TOTAL_MATCHUP!AC53,"-")</f>
        <v>-</v>
      </c>
      <c r="AD53" s="5" t="str">
        <f ca="1">IFERROR(WINS_NO_MIRROR!AD53/TOTAL_MATCHUP!AD53,"-")</f>
        <v>-</v>
      </c>
      <c r="AE53" s="5" t="str">
        <f ca="1">IFERROR(WINS_NO_MIRROR!AE53/TOTAL_MATCHUP!AE53,"-")</f>
        <v>-</v>
      </c>
      <c r="AF53" s="5" t="str">
        <f ca="1">IFERROR(WINS_NO_MIRROR!AF53/TOTAL_MATCHUP!AF53,"-")</f>
        <v>-</v>
      </c>
      <c r="AG53" s="5" t="str">
        <f ca="1">IFERROR(WINS_NO_MIRROR!AG53/TOTAL_MATCHUP!AG53,"-")</f>
        <v>-</v>
      </c>
      <c r="AH53" s="5" t="str">
        <f ca="1">IFERROR(WINS_NO_MIRROR!AH53/TOTAL_MATCHUP!AH53,"-")</f>
        <v>-</v>
      </c>
      <c r="AI53" s="5" t="str">
        <f ca="1">IFERROR(WINS_NO_MIRROR!AI53/TOTAL_MATCHUP!AI53,"-")</f>
        <v>-</v>
      </c>
      <c r="AJ53" s="5" t="str">
        <f ca="1">IFERROR(WINS_NO_MIRROR!AJ53/TOTAL_MATCHUP!AJ53,"-")</f>
        <v>-</v>
      </c>
      <c r="AK53" s="5" t="str">
        <f ca="1">IFERROR(WINS_NO_MIRROR!AK53/TOTAL_MATCHUP!AK53,"-")</f>
        <v>-</v>
      </c>
      <c r="AL53" s="5">
        <f ca="1">IFERROR(WINS_NO_MIRROR!AL53/TOTAL_MATCHUP!AL53,"-")</f>
        <v>0</v>
      </c>
      <c r="AM53" s="5" t="str">
        <f ca="1">IFERROR(WINS_NO_MIRROR!AM53/TOTAL_MATCHUP!AM53,"-")</f>
        <v>-</v>
      </c>
      <c r="AN53" s="5" t="str">
        <f ca="1">IFERROR(WINS_NO_MIRROR!AN53/TOTAL_MATCHUP!AN53,"-")</f>
        <v>-</v>
      </c>
      <c r="AO53" s="5" t="str">
        <f ca="1">IFERROR(WINS_NO_MIRROR!AO53/TOTAL_MATCHUP!AO53,"-")</f>
        <v>-</v>
      </c>
      <c r="AP53" s="5" t="str">
        <f ca="1">IFERROR(WINS_NO_MIRROR!AP53/TOTAL_MATCHUP!AP53,"-")</f>
        <v>-</v>
      </c>
      <c r="AQ53" s="5" t="str">
        <f ca="1">IFERROR(WINS_NO_MIRROR!AQ53/TOTAL_MATCHUP!AQ53,"-")</f>
        <v>-</v>
      </c>
      <c r="AR53" s="5" t="str">
        <f ca="1">IFERROR(WINS_NO_MIRROR!AR53/TOTAL_MATCHUP!AR53,"-")</f>
        <v>-</v>
      </c>
      <c r="AS53" s="5" t="str">
        <f ca="1">IFERROR(WINS_NO_MIRROR!AS53/TOTAL_MATCHUP!AS53,"-")</f>
        <v>-</v>
      </c>
      <c r="AT53" s="5" t="str">
        <f ca="1">IFERROR(WINS_NO_MIRROR!AT53/TOTAL_MATCHUP!AT53,"-")</f>
        <v>-</v>
      </c>
      <c r="AU53" s="5" t="str">
        <f ca="1">IFERROR(WINS_NO_MIRROR!AU53/TOTAL_MATCHUP!AU53,"-")</f>
        <v>-</v>
      </c>
      <c r="AV53" s="5" t="str">
        <f ca="1">IFERROR(WINS_NO_MIRROR!AV53/TOTAL_MATCHUP!AV53,"-")</f>
        <v>-</v>
      </c>
      <c r="AW53" s="5" t="str">
        <f ca="1">IFERROR(WINS_NO_MIRROR!AW53/TOTAL_MATCHUP!AW53,"-")</f>
        <v>-</v>
      </c>
      <c r="AX53" s="5" t="str">
        <f ca="1">IFERROR(WINS_NO_MIRROR!AX53/TOTAL_MATCHUP!AX53,"-")</f>
        <v>-</v>
      </c>
      <c r="AY53" s="5" t="str">
        <f ca="1">IFERROR(WINS_NO_MIRROR!AY53/TOTAL_MATCHUP!AY53,"-")</f>
        <v>-</v>
      </c>
      <c r="AZ53" s="5" t="str">
        <f ca="1">IFERROR(WINS_NO_MIRROR!AZ53/TOTAL_MATCHUP!AZ53,"-")</f>
        <v>-</v>
      </c>
      <c r="BA53" s="5" t="str">
        <f ca="1">IFERROR(WINS_NO_MIRROR!BA53/TOTAL_MATCHUP!BA53,"-")</f>
        <v>-</v>
      </c>
      <c r="BB53" s="5" t="str">
        <f ca="1">IFERROR(WINS_NO_MIRROR!BB53/TOTAL_MATCHUP!BB53,"-")</f>
        <v>-</v>
      </c>
      <c r="BC53" s="5" t="str">
        <f ca="1">IFERROR(WINS_NO_MIRROR!BC53/TOTAL_MATCHUP!BC53,"-")</f>
        <v>-</v>
      </c>
      <c r="BD53" s="5" t="str">
        <f ca="1">IFERROR(WINS_NO_MIRROR!BD53/TOTAL_MATCHUP!BD53,"-")</f>
        <v>-</v>
      </c>
      <c r="BE53" s="5" t="str">
        <f ca="1">IFERROR(WINS_NO_MIRROR!BE53/TOTAL_MATCHUP!BE53,"-")</f>
        <v>-</v>
      </c>
      <c r="BF53" s="5" t="str">
        <f ca="1">IFERROR(WINS_NO_MIRROR!BF53/TOTAL_MATCHUP!BF53,"-")</f>
        <v>-</v>
      </c>
    </row>
    <row r="54" spans="1:58" ht="55" customHeight="1" x14ac:dyDescent="0.3">
      <c r="A54" s="3" t="str">
        <f ca="1">MATCHUP!A54</f>
        <v>Mono Red Old Style</v>
      </c>
      <c r="B54" s="5" t="str">
        <f ca="1">IFERROR(WINS_NO_MIRROR!B54/TOTAL_MATCHUP!B54,"-")</f>
        <v>-</v>
      </c>
      <c r="C54" s="5">
        <f ca="1">IFERROR(WINS_NO_MIRROR!C54/TOTAL_MATCHUP!C54,"-")</f>
        <v>0</v>
      </c>
      <c r="D54" s="5">
        <f ca="1">IFERROR(WINS_NO_MIRROR!D54/TOTAL_MATCHUP!D54,"-")</f>
        <v>1</v>
      </c>
      <c r="E54" s="5">
        <f ca="1">IFERROR(WINS_NO_MIRROR!E54/TOTAL_MATCHUP!E54,"-")</f>
        <v>0</v>
      </c>
      <c r="F54" s="5" t="str">
        <f ca="1">IFERROR(WINS_NO_MIRROR!F54/TOTAL_MATCHUP!F54,"-")</f>
        <v>-</v>
      </c>
      <c r="G54" s="5">
        <f ca="1">IFERROR(WINS_NO_MIRROR!G54/TOTAL_MATCHUP!G54,"-")</f>
        <v>0</v>
      </c>
      <c r="H54" s="5">
        <f ca="1">IFERROR(WINS_NO_MIRROR!H54/TOTAL_MATCHUP!H54,"-")</f>
        <v>0.5</v>
      </c>
      <c r="I54" s="5" t="str">
        <f ca="1">IFERROR(WINS_NO_MIRROR!I54/TOTAL_MATCHUP!I54,"-")</f>
        <v>-</v>
      </c>
      <c r="J54" s="5" t="str">
        <f ca="1">IFERROR(WINS_NO_MIRROR!J54/TOTAL_MATCHUP!J54,"-")</f>
        <v>-</v>
      </c>
      <c r="K54" s="5" t="str">
        <f ca="1">IFERROR(WINS_NO_MIRROR!K54/TOTAL_MATCHUP!K54,"-")</f>
        <v>-</v>
      </c>
      <c r="L54" s="5" t="str">
        <f ca="1">IFERROR(WINS_NO_MIRROR!L54/TOTAL_MATCHUP!L54,"-")</f>
        <v>-</v>
      </c>
      <c r="M54" s="5" t="str">
        <f ca="1">IFERROR(WINS_NO_MIRROR!M54/TOTAL_MATCHUP!M54,"-")</f>
        <v>-</v>
      </c>
      <c r="N54" s="5">
        <f ca="1">IFERROR(WINS_NO_MIRROR!N54/TOTAL_MATCHUP!N54,"-")</f>
        <v>0</v>
      </c>
      <c r="O54" s="5" t="str">
        <f ca="1">IFERROR(WINS_NO_MIRROR!O54/TOTAL_MATCHUP!O54,"-")</f>
        <v>-</v>
      </c>
      <c r="P54" s="5" t="str">
        <f ca="1">IFERROR(WINS_NO_MIRROR!P54/TOTAL_MATCHUP!P54,"-")</f>
        <v>-</v>
      </c>
      <c r="Q54" s="5">
        <f ca="1">IFERROR(WINS_NO_MIRROR!Q54/TOTAL_MATCHUP!Q54,"-")</f>
        <v>0</v>
      </c>
      <c r="R54" s="5" t="str">
        <f ca="1">IFERROR(WINS_NO_MIRROR!R54/TOTAL_MATCHUP!R54,"-")</f>
        <v>-</v>
      </c>
      <c r="S54" s="5" t="str">
        <f ca="1">IFERROR(WINS_NO_MIRROR!S54/TOTAL_MATCHUP!S54,"-")</f>
        <v>-</v>
      </c>
      <c r="T54" s="5" t="str">
        <f ca="1">IFERROR(WINS_NO_MIRROR!T54/TOTAL_MATCHUP!T54,"-")</f>
        <v>-</v>
      </c>
      <c r="U54" s="5" t="str">
        <f ca="1">IFERROR(WINS_NO_MIRROR!U54/TOTAL_MATCHUP!U54,"-")</f>
        <v>-</v>
      </c>
      <c r="V54" s="5" t="str">
        <f ca="1">IFERROR(WINS_NO_MIRROR!V54/TOTAL_MATCHUP!V54,"-")</f>
        <v>-</v>
      </c>
      <c r="W54" s="5" t="str">
        <f ca="1">IFERROR(WINS_NO_MIRROR!W54/TOTAL_MATCHUP!W54,"-")</f>
        <v>-</v>
      </c>
      <c r="X54" s="5" t="str">
        <f ca="1">IFERROR(WINS_NO_MIRROR!X54/TOTAL_MATCHUP!X54,"-")</f>
        <v>-</v>
      </c>
      <c r="Y54" s="5" t="str">
        <f ca="1">IFERROR(WINS_NO_MIRROR!Y54/TOTAL_MATCHUP!Y54,"-")</f>
        <v>-</v>
      </c>
      <c r="Z54" s="5" t="str">
        <f ca="1">IFERROR(WINS_NO_MIRROR!Z54/TOTAL_MATCHUP!Z54,"-")</f>
        <v>-</v>
      </c>
      <c r="AA54" s="5" t="str">
        <f ca="1">IFERROR(WINS_NO_MIRROR!AA54/TOTAL_MATCHUP!AA54,"-")</f>
        <v>-</v>
      </c>
      <c r="AB54" s="5" t="str">
        <f ca="1">IFERROR(WINS_NO_MIRROR!AB54/TOTAL_MATCHUP!AB54,"-")</f>
        <v>-</v>
      </c>
      <c r="AC54" s="5" t="str">
        <f ca="1">IFERROR(WINS_NO_MIRROR!AC54/TOTAL_MATCHUP!AC54,"-")</f>
        <v>-</v>
      </c>
      <c r="AD54" s="5" t="str">
        <f ca="1">IFERROR(WINS_NO_MIRROR!AD54/TOTAL_MATCHUP!AD54,"-")</f>
        <v>-</v>
      </c>
      <c r="AE54" s="5" t="str">
        <f ca="1">IFERROR(WINS_NO_MIRROR!AE54/TOTAL_MATCHUP!AE54,"-")</f>
        <v>-</v>
      </c>
      <c r="AF54" s="5" t="str">
        <f ca="1">IFERROR(WINS_NO_MIRROR!AF54/TOTAL_MATCHUP!AF54,"-")</f>
        <v>-</v>
      </c>
      <c r="AG54" s="5" t="str">
        <f ca="1">IFERROR(WINS_NO_MIRROR!AG54/TOTAL_MATCHUP!AG54,"-")</f>
        <v>-</v>
      </c>
      <c r="AH54" s="5">
        <f ca="1">IFERROR(WINS_NO_MIRROR!AH54/TOTAL_MATCHUP!AH54,"-")</f>
        <v>0</v>
      </c>
      <c r="AI54" s="5" t="str">
        <f ca="1">IFERROR(WINS_NO_MIRROR!AI54/TOTAL_MATCHUP!AI54,"-")</f>
        <v>-</v>
      </c>
      <c r="AJ54" s="5" t="str">
        <f ca="1">IFERROR(WINS_NO_MIRROR!AJ54/TOTAL_MATCHUP!AJ54,"-")</f>
        <v>-</v>
      </c>
      <c r="AK54" s="5" t="str">
        <f ca="1">IFERROR(WINS_NO_MIRROR!AK54/TOTAL_MATCHUP!AK54,"-")</f>
        <v>-</v>
      </c>
      <c r="AL54" s="5" t="str">
        <f ca="1">IFERROR(WINS_NO_MIRROR!AL54/TOTAL_MATCHUP!AL54,"-")</f>
        <v>-</v>
      </c>
      <c r="AM54" s="5" t="str">
        <f ca="1">IFERROR(WINS_NO_MIRROR!AM54/TOTAL_MATCHUP!AM54,"-")</f>
        <v>-</v>
      </c>
      <c r="AN54" s="5" t="str">
        <f ca="1">IFERROR(WINS_NO_MIRROR!AN54/TOTAL_MATCHUP!AN54,"-")</f>
        <v>-</v>
      </c>
      <c r="AO54" s="5" t="str">
        <f ca="1">IFERROR(WINS_NO_MIRROR!AO54/TOTAL_MATCHUP!AO54,"-")</f>
        <v>-</v>
      </c>
      <c r="AP54" s="5" t="str">
        <f ca="1">IFERROR(WINS_NO_MIRROR!AP54/TOTAL_MATCHUP!AP54,"-")</f>
        <v>-</v>
      </c>
      <c r="AQ54" s="5" t="str">
        <f ca="1">IFERROR(WINS_NO_MIRROR!AQ54/TOTAL_MATCHUP!AQ54,"-")</f>
        <v>-</v>
      </c>
      <c r="AR54" s="5" t="str">
        <f ca="1">IFERROR(WINS_NO_MIRROR!AR54/TOTAL_MATCHUP!AR54,"-")</f>
        <v>-</v>
      </c>
      <c r="AS54" s="5" t="str">
        <f ca="1">IFERROR(WINS_NO_MIRROR!AS54/TOTAL_MATCHUP!AS54,"-")</f>
        <v>-</v>
      </c>
      <c r="AT54" s="5" t="str">
        <f ca="1">IFERROR(WINS_NO_MIRROR!AT54/TOTAL_MATCHUP!AT54,"-")</f>
        <v>-</v>
      </c>
      <c r="AU54" s="5" t="str">
        <f ca="1">IFERROR(WINS_NO_MIRROR!AU54/TOTAL_MATCHUP!AU54,"-")</f>
        <v>-</v>
      </c>
      <c r="AV54" s="5" t="str">
        <f ca="1">IFERROR(WINS_NO_MIRROR!AV54/TOTAL_MATCHUP!AV54,"-")</f>
        <v>-</v>
      </c>
      <c r="AW54" s="5" t="str">
        <f ca="1">IFERROR(WINS_NO_MIRROR!AW54/TOTAL_MATCHUP!AW54,"-")</f>
        <v>-</v>
      </c>
      <c r="AX54" s="5" t="str">
        <f ca="1">IFERROR(WINS_NO_MIRROR!AX54/TOTAL_MATCHUP!AX54,"-")</f>
        <v>-</v>
      </c>
      <c r="AY54" s="5" t="str">
        <f ca="1">IFERROR(WINS_NO_MIRROR!AY54/TOTAL_MATCHUP!AY54,"-")</f>
        <v>-</v>
      </c>
      <c r="AZ54" s="5" t="str">
        <f ca="1">IFERROR(WINS_NO_MIRROR!AZ54/TOTAL_MATCHUP!AZ54,"-")</f>
        <v>-</v>
      </c>
      <c r="BA54" s="5" t="str">
        <f ca="1">IFERROR(WINS_NO_MIRROR!BA54/TOTAL_MATCHUP!BA54,"-")</f>
        <v>-</v>
      </c>
      <c r="BB54" s="5" t="str">
        <f ca="1">IFERROR(WINS_NO_MIRROR!BB54/TOTAL_MATCHUP!BB54,"-")</f>
        <v>-</v>
      </c>
      <c r="BC54" s="5" t="str">
        <f ca="1">IFERROR(WINS_NO_MIRROR!BC54/TOTAL_MATCHUP!BC54,"-")</f>
        <v>-</v>
      </c>
      <c r="BD54" s="5" t="str">
        <f ca="1">IFERROR(WINS_NO_MIRROR!BD54/TOTAL_MATCHUP!BD54,"-")</f>
        <v>-</v>
      </c>
      <c r="BE54" s="5" t="str">
        <f ca="1">IFERROR(WINS_NO_MIRROR!BE54/TOTAL_MATCHUP!BE54,"-")</f>
        <v>-</v>
      </c>
      <c r="BF54" s="5" t="str">
        <f ca="1">IFERROR(WINS_NO_MIRROR!BF54/TOTAL_MATCHUP!BF54,"-")</f>
        <v>-</v>
      </c>
    </row>
    <row r="55" spans="1:58" ht="55" customHeight="1" x14ac:dyDescent="0.3">
      <c r="A55" s="3" t="str">
        <f ca="1">MATCHUP!A55</f>
        <v>Goblin Combo</v>
      </c>
      <c r="B55" s="5" t="str">
        <f ca="1">IFERROR(WINS_NO_MIRROR!B55/TOTAL_MATCHUP!B55,"-")</f>
        <v>-</v>
      </c>
      <c r="C55" s="5" t="str">
        <f ca="1">IFERROR(WINS_NO_MIRROR!C55/TOTAL_MATCHUP!C55,"-")</f>
        <v>-</v>
      </c>
      <c r="D55" s="5">
        <f ca="1">IFERROR(WINS_NO_MIRROR!D55/TOTAL_MATCHUP!D55,"-")</f>
        <v>0</v>
      </c>
      <c r="E55" s="5" t="str">
        <f ca="1">IFERROR(WINS_NO_MIRROR!E55/TOTAL_MATCHUP!E55,"-")</f>
        <v>-</v>
      </c>
      <c r="F55" s="5">
        <f ca="1">IFERROR(WINS_NO_MIRROR!F55/TOTAL_MATCHUP!F55,"-")</f>
        <v>0</v>
      </c>
      <c r="G55" s="5">
        <f ca="1">IFERROR(WINS_NO_MIRROR!G55/TOTAL_MATCHUP!G55,"-")</f>
        <v>0</v>
      </c>
      <c r="H55" s="5" t="str">
        <f ca="1">IFERROR(WINS_NO_MIRROR!H55/TOTAL_MATCHUP!H55,"-")</f>
        <v>-</v>
      </c>
      <c r="I55" s="5">
        <f ca="1">IFERROR(WINS_NO_MIRROR!I55/TOTAL_MATCHUP!I55,"-")</f>
        <v>0</v>
      </c>
      <c r="J55" s="5" t="str">
        <f ca="1">IFERROR(WINS_NO_MIRROR!J55/TOTAL_MATCHUP!J55,"-")</f>
        <v>-</v>
      </c>
      <c r="K55" s="5" t="str">
        <f ca="1">IFERROR(WINS_NO_MIRROR!K55/TOTAL_MATCHUP!K55,"-")</f>
        <v>-</v>
      </c>
      <c r="L55" s="5">
        <f ca="1">IFERROR(WINS_NO_MIRROR!L55/TOTAL_MATCHUP!L55,"-")</f>
        <v>1</v>
      </c>
      <c r="M55" s="5" t="str">
        <f ca="1">IFERROR(WINS_NO_MIRROR!M55/TOTAL_MATCHUP!M55,"-")</f>
        <v>-</v>
      </c>
      <c r="N55" s="5" t="str">
        <f ca="1">IFERROR(WINS_NO_MIRROR!N55/TOTAL_MATCHUP!N55,"-")</f>
        <v>-</v>
      </c>
      <c r="O55" s="5" t="str">
        <f ca="1">IFERROR(WINS_NO_MIRROR!O55/TOTAL_MATCHUP!O55,"-")</f>
        <v>-</v>
      </c>
      <c r="P55" s="5" t="str">
        <f ca="1">IFERROR(WINS_NO_MIRROR!P55/TOTAL_MATCHUP!P55,"-")</f>
        <v>-</v>
      </c>
      <c r="Q55" s="5">
        <f ca="1">IFERROR(WINS_NO_MIRROR!Q55/TOTAL_MATCHUP!Q55,"-")</f>
        <v>0</v>
      </c>
      <c r="R55" s="5" t="str">
        <f ca="1">IFERROR(WINS_NO_MIRROR!R55/TOTAL_MATCHUP!R55,"-")</f>
        <v>-</v>
      </c>
      <c r="S55" s="5" t="str">
        <f ca="1">IFERROR(WINS_NO_MIRROR!S55/TOTAL_MATCHUP!S55,"-")</f>
        <v>-</v>
      </c>
      <c r="T55" s="5">
        <f ca="1">IFERROR(WINS_NO_MIRROR!T55/TOTAL_MATCHUP!T55,"-")</f>
        <v>0</v>
      </c>
      <c r="U55" s="5" t="str">
        <f ca="1">IFERROR(WINS_NO_MIRROR!U55/TOTAL_MATCHUP!U55,"-")</f>
        <v>-</v>
      </c>
      <c r="V55" s="5" t="str">
        <f ca="1">IFERROR(WINS_NO_MIRROR!V55/TOTAL_MATCHUP!V55,"-")</f>
        <v>-</v>
      </c>
      <c r="W55" s="5" t="str">
        <f ca="1">IFERROR(WINS_NO_MIRROR!W55/TOTAL_MATCHUP!W55,"-")</f>
        <v>-</v>
      </c>
      <c r="X55" s="5" t="str">
        <f ca="1">IFERROR(WINS_NO_MIRROR!X55/TOTAL_MATCHUP!X55,"-")</f>
        <v>-</v>
      </c>
      <c r="Y55" s="5" t="str">
        <f ca="1">IFERROR(WINS_NO_MIRROR!Y55/TOTAL_MATCHUP!Y55,"-")</f>
        <v>-</v>
      </c>
      <c r="Z55" s="5" t="str">
        <f ca="1">IFERROR(WINS_NO_MIRROR!Z55/TOTAL_MATCHUP!Z55,"-")</f>
        <v>-</v>
      </c>
      <c r="AA55" s="5" t="str">
        <f ca="1">IFERROR(WINS_NO_MIRROR!AA55/TOTAL_MATCHUP!AA55,"-")</f>
        <v>-</v>
      </c>
      <c r="AB55" s="5" t="str">
        <f ca="1">IFERROR(WINS_NO_MIRROR!AB55/TOTAL_MATCHUP!AB55,"-")</f>
        <v>-</v>
      </c>
      <c r="AC55" s="5" t="str">
        <f ca="1">IFERROR(WINS_NO_MIRROR!AC55/TOTAL_MATCHUP!AC55,"-")</f>
        <v>-</v>
      </c>
      <c r="AD55" s="5" t="str">
        <f ca="1">IFERROR(WINS_NO_MIRROR!AD55/TOTAL_MATCHUP!AD55,"-")</f>
        <v>-</v>
      </c>
      <c r="AE55" s="5" t="str">
        <f ca="1">IFERROR(WINS_NO_MIRROR!AE55/TOTAL_MATCHUP!AE55,"-")</f>
        <v>-</v>
      </c>
      <c r="AF55" s="5" t="str">
        <f ca="1">IFERROR(WINS_NO_MIRROR!AF55/TOTAL_MATCHUP!AF55,"-")</f>
        <v>-</v>
      </c>
      <c r="AG55" s="5" t="str">
        <f ca="1">IFERROR(WINS_NO_MIRROR!AG55/TOTAL_MATCHUP!AG55,"-")</f>
        <v>-</v>
      </c>
      <c r="AH55" s="5" t="str">
        <f ca="1">IFERROR(WINS_NO_MIRROR!AH55/TOTAL_MATCHUP!AH55,"-")</f>
        <v>-</v>
      </c>
      <c r="AI55" s="5" t="str">
        <f ca="1">IFERROR(WINS_NO_MIRROR!AI55/TOTAL_MATCHUP!AI55,"-")</f>
        <v>-</v>
      </c>
      <c r="AJ55" s="5" t="str">
        <f ca="1">IFERROR(WINS_NO_MIRROR!AJ55/TOTAL_MATCHUP!AJ55,"-")</f>
        <v>-</v>
      </c>
      <c r="AK55" s="5" t="str">
        <f ca="1">IFERROR(WINS_NO_MIRROR!AK55/TOTAL_MATCHUP!AK55,"-")</f>
        <v>-</v>
      </c>
      <c r="AL55" s="5" t="str">
        <f ca="1">IFERROR(WINS_NO_MIRROR!AL55/TOTAL_MATCHUP!AL55,"-")</f>
        <v>-</v>
      </c>
      <c r="AM55" s="5" t="str">
        <f ca="1">IFERROR(WINS_NO_MIRROR!AM55/TOTAL_MATCHUP!AM55,"-")</f>
        <v>-</v>
      </c>
      <c r="AN55" s="5" t="str">
        <f ca="1">IFERROR(WINS_NO_MIRROR!AN55/TOTAL_MATCHUP!AN55,"-")</f>
        <v>-</v>
      </c>
      <c r="AO55" s="5" t="str">
        <f ca="1">IFERROR(WINS_NO_MIRROR!AO55/TOTAL_MATCHUP!AO55,"-")</f>
        <v>-</v>
      </c>
      <c r="AP55" s="5" t="str">
        <f ca="1">IFERROR(WINS_NO_MIRROR!AP55/TOTAL_MATCHUP!AP55,"-")</f>
        <v>-</v>
      </c>
      <c r="AQ55" s="5" t="str">
        <f ca="1">IFERROR(WINS_NO_MIRROR!AQ55/TOTAL_MATCHUP!AQ55,"-")</f>
        <v>-</v>
      </c>
      <c r="AR55" s="5" t="str">
        <f ca="1">IFERROR(WINS_NO_MIRROR!AR55/TOTAL_MATCHUP!AR55,"-")</f>
        <v>-</v>
      </c>
      <c r="AS55" s="5" t="str">
        <f ca="1">IFERROR(WINS_NO_MIRROR!AS55/TOTAL_MATCHUP!AS55,"-")</f>
        <v>-</v>
      </c>
      <c r="AT55" s="5" t="str">
        <f ca="1">IFERROR(WINS_NO_MIRROR!AT55/TOTAL_MATCHUP!AT55,"-")</f>
        <v>-</v>
      </c>
      <c r="AU55" s="5" t="str">
        <f ca="1">IFERROR(WINS_NO_MIRROR!AU55/TOTAL_MATCHUP!AU55,"-")</f>
        <v>-</v>
      </c>
      <c r="AV55" s="5" t="str">
        <f ca="1">IFERROR(WINS_NO_MIRROR!AV55/TOTAL_MATCHUP!AV55,"-")</f>
        <v>-</v>
      </c>
      <c r="AW55" s="5" t="str">
        <f ca="1">IFERROR(WINS_NO_MIRROR!AW55/TOTAL_MATCHUP!AW55,"-")</f>
        <v>-</v>
      </c>
      <c r="AX55" s="5" t="str">
        <f ca="1">IFERROR(WINS_NO_MIRROR!AX55/TOTAL_MATCHUP!AX55,"-")</f>
        <v>-</v>
      </c>
      <c r="AY55" s="5" t="str">
        <f ca="1">IFERROR(WINS_NO_MIRROR!AY55/TOTAL_MATCHUP!AY55,"-")</f>
        <v>-</v>
      </c>
      <c r="AZ55" s="5" t="str">
        <f ca="1">IFERROR(WINS_NO_MIRROR!AZ55/TOTAL_MATCHUP!AZ55,"-")</f>
        <v>-</v>
      </c>
      <c r="BA55" s="5" t="str">
        <f ca="1">IFERROR(WINS_NO_MIRROR!BA55/TOTAL_MATCHUP!BA55,"-")</f>
        <v>-</v>
      </c>
      <c r="BB55" s="5" t="str">
        <f ca="1">IFERROR(WINS_NO_MIRROR!BB55/TOTAL_MATCHUP!BB55,"-")</f>
        <v>-</v>
      </c>
      <c r="BC55" s="5" t="str">
        <f ca="1">IFERROR(WINS_NO_MIRROR!BC55/TOTAL_MATCHUP!BC55,"-")</f>
        <v>-</v>
      </c>
      <c r="BD55" s="5" t="str">
        <f ca="1">IFERROR(WINS_NO_MIRROR!BD55/TOTAL_MATCHUP!BD55,"-")</f>
        <v>-</v>
      </c>
      <c r="BE55" s="5">
        <f ca="1">IFERROR(WINS_NO_MIRROR!BE55/TOTAL_MATCHUP!BE55,"-")</f>
        <v>1</v>
      </c>
      <c r="BF55" s="5" t="str">
        <f ca="1">IFERROR(WINS_NO_MIRROR!BF55/TOTAL_MATCHUP!BF55,"-")</f>
        <v>-</v>
      </c>
    </row>
    <row r="56" spans="1:58" ht="55" customHeight="1" x14ac:dyDescent="0.3">
      <c r="A56" s="3" t="str">
        <f ca="1">MATCHUP!A56</f>
        <v>Izzet Faeries</v>
      </c>
      <c r="B56" s="5">
        <f ca="1">IFERROR(WINS_NO_MIRROR!B56/TOTAL_MATCHUP!B56,"-")</f>
        <v>1</v>
      </c>
      <c r="C56" s="5">
        <f ca="1">IFERROR(WINS_NO_MIRROR!C56/TOTAL_MATCHUP!C56,"-")</f>
        <v>0.66666666666666663</v>
      </c>
      <c r="D56" s="5">
        <f ca="1">IFERROR(WINS_NO_MIRROR!D56/TOTAL_MATCHUP!D56,"-")</f>
        <v>0.5</v>
      </c>
      <c r="E56" s="5" t="str">
        <f ca="1">IFERROR(WINS_NO_MIRROR!E56/TOTAL_MATCHUP!E56,"-")</f>
        <v>-</v>
      </c>
      <c r="F56" s="5">
        <f ca="1">IFERROR(WINS_NO_MIRROR!F56/TOTAL_MATCHUP!F56,"-")</f>
        <v>1</v>
      </c>
      <c r="G56" s="5" t="str">
        <f ca="1">IFERROR(WINS_NO_MIRROR!G56/TOTAL_MATCHUP!G56,"-")</f>
        <v>-</v>
      </c>
      <c r="H56" s="5">
        <f ca="1">IFERROR(WINS_NO_MIRROR!H56/TOTAL_MATCHUP!H56,"-")</f>
        <v>0.5</v>
      </c>
      <c r="I56" s="5">
        <f ca="1">IFERROR(WINS_NO_MIRROR!I56/TOTAL_MATCHUP!I56,"-")</f>
        <v>1</v>
      </c>
      <c r="J56" s="5">
        <f ca="1">IFERROR(WINS_NO_MIRROR!J56/TOTAL_MATCHUP!J56,"-")</f>
        <v>1</v>
      </c>
      <c r="K56" s="5">
        <f ca="1">IFERROR(WINS_NO_MIRROR!K56/TOTAL_MATCHUP!K56,"-")</f>
        <v>1</v>
      </c>
      <c r="L56" s="5" t="str">
        <f ca="1">IFERROR(WINS_NO_MIRROR!L56/TOTAL_MATCHUP!L56,"-")</f>
        <v>-</v>
      </c>
      <c r="M56" s="5" t="str">
        <f ca="1">IFERROR(WINS_NO_MIRROR!M56/TOTAL_MATCHUP!M56,"-")</f>
        <v>-</v>
      </c>
      <c r="N56" s="5" t="str">
        <f ca="1">IFERROR(WINS_NO_MIRROR!N56/TOTAL_MATCHUP!N56,"-")</f>
        <v>-</v>
      </c>
      <c r="O56" s="5" t="str">
        <f ca="1">IFERROR(WINS_NO_MIRROR!O56/TOTAL_MATCHUP!O56,"-")</f>
        <v>-</v>
      </c>
      <c r="P56" s="5" t="str">
        <f ca="1">IFERROR(WINS_NO_MIRROR!P56/TOTAL_MATCHUP!P56,"-")</f>
        <v>-</v>
      </c>
      <c r="Q56" s="5" t="str">
        <f ca="1">IFERROR(WINS_NO_MIRROR!Q56/TOTAL_MATCHUP!Q56,"-")</f>
        <v>-</v>
      </c>
      <c r="R56" s="5">
        <f ca="1">IFERROR(WINS_NO_MIRROR!R56/TOTAL_MATCHUP!R56,"-")</f>
        <v>0</v>
      </c>
      <c r="S56" s="5">
        <f ca="1">IFERROR(WINS_NO_MIRROR!S56/TOTAL_MATCHUP!S56,"-")</f>
        <v>1</v>
      </c>
      <c r="T56" s="5" t="str">
        <f ca="1">IFERROR(WINS_NO_MIRROR!T56/TOTAL_MATCHUP!T56,"-")</f>
        <v>-</v>
      </c>
      <c r="U56" s="5" t="str">
        <f ca="1">IFERROR(WINS_NO_MIRROR!U56/TOTAL_MATCHUP!U56,"-")</f>
        <v>-</v>
      </c>
      <c r="V56" s="5" t="str">
        <f ca="1">IFERROR(WINS_NO_MIRROR!V56/TOTAL_MATCHUP!V56,"-")</f>
        <v>-</v>
      </c>
      <c r="W56" s="5" t="str">
        <f ca="1">IFERROR(WINS_NO_MIRROR!W56/TOTAL_MATCHUP!W56,"-")</f>
        <v>-</v>
      </c>
      <c r="X56" s="5" t="str">
        <f ca="1">IFERROR(WINS_NO_MIRROR!X56/TOTAL_MATCHUP!X56,"-")</f>
        <v>-</v>
      </c>
      <c r="Y56" s="5" t="str">
        <f ca="1">IFERROR(WINS_NO_MIRROR!Y56/TOTAL_MATCHUP!Y56,"-")</f>
        <v>-</v>
      </c>
      <c r="Z56" s="5" t="str">
        <f ca="1">IFERROR(WINS_NO_MIRROR!Z56/TOTAL_MATCHUP!Z56,"-")</f>
        <v>-</v>
      </c>
      <c r="AA56" s="5" t="str">
        <f ca="1">IFERROR(WINS_NO_MIRROR!AA56/TOTAL_MATCHUP!AA56,"-")</f>
        <v>-</v>
      </c>
      <c r="AB56" s="5" t="str">
        <f ca="1">IFERROR(WINS_NO_MIRROR!AB56/TOTAL_MATCHUP!AB56,"-")</f>
        <v>-</v>
      </c>
      <c r="AC56" s="5" t="str">
        <f ca="1">IFERROR(WINS_NO_MIRROR!AC56/TOTAL_MATCHUP!AC56,"-")</f>
        <v>-</v>
      </c>
      <c r="AD56" s="5" t="str">
        <f ca="1">IFERROR(WINS_NO_MIRROR!AD56/TOTAL_MATCHUP!AD56,"-")</f>
        <v>-</v>
      </c>
      <c r="AE56" s="5" t="str">
        <f ca="1">IFERROR(WINS_NO_MIRROR!AE56/TOTAL_MATCHUP!AE56,"-")</f>
        <v>-</v>
      </c>
      <c r="AF56" s="5" t="str">
        <f ca="1">IFERROR(WINS_NO_MIRROR!AF56/TOTAL_MATCHUP!AF56,"-")</f>
        <v>-</v>
      </c>
      <c r="AG56" s="5" t="str">
        <f ca="1">IFERROR(WINS_NO_MIRROR!AG56/TOTAL_MATCHUP!AG56,"-")</f>
        <v>-</v>
      </c>
      <c r="AH56" s="5" t="str">
        <f ca="1">IFERROR(WINS_NO_MIRROR!AH56/TOTAL_MATCHUP!AH56,"-")</f>
        <v>-</v>
      </c>
      <c r="AI56" s="5" t="str">
        <f ca="1">IFERROR(WINS_NO_MIRROR!AI56/TOTAL_MATCHUP!AI56,"-")</f>
        <v>-</v>
      </c>
      <c r="AJ56" s="5" t="str">
        <f ca="1">IFERROR(WINS_NO_MIRROR!AJ56/TOTAL_MATCHUP!AJ56,"-")</f>
        <v>-</v>
      </c>
      <c r="AK56" s="5" t="str">
        <f ca="1">IFERROR(WINS_NO_MIRROR!AK56/TOTAL_MATCHUP!AK56,"-")</f>
        <v>-</v>
      </c>
      <c r="AL56" s="5" t="str">
        <f ca="1">IFERROR(WINS_NO_MIRROR!AL56/TOTAL_MATCHUP!AL56,"-")</f>
        <v>-</v>
      </c>
      <c r="AM56" s="5" t="str">
        <f ca="1">IFERROR(WINS_NO_MIRROR!AM56/TOTAL_MATCHUP!AM56,"-")</f>
        <v>-</v>
      </c>
      <c r="AN56" s="5" t="str">
        <f ca="1">IFERROR(WINS_NO_MIRROR!AN56/TOTAL_MATCHUP!AN56,"-")</f>
        <v>-</v>
      </c>
      <c r="AO56" s="5" t="str">
        <f ca="1">IFERROR(WINS_NO_MIRROR!AO56/TOTAL_MATCHUP!AO56,"-")</f>
        <v>-</v>
      </c>
      <c r="AP56" s="5" t="str">
        <f ca="1">IFERROR(WINS_NO_MIRROR!AP56/TOTAL_MATCHUP!AP56,"-")</f>
        <v>-</v>
      </c>
      <c r="AQ56" s="5" t="str">
        <f ca="1">IFERROR(WINS_NO_MIRROR!AQ56/TOTAL_MATCHUP!AQ56,"-")</f>
        <v>-</v>
      </c>
      <c r="AR56" s="5" t="str">
        <f ca="1">IFERROR(WINS_NO_MIRROR!AR56/TOTAL_MATCHUP!AR56,"-")</f>
        <v>-</v>
      </c>
      <c r="AS56" s="5" t="str">
        <f ca="1">IFERROR(WINS_NO_MIRROR!AS56/TOTAL_MATCHUP!AS56,"-")</f>
        <v>-</v>
      </c>
      <c r="AT56" s="5" t="str">
        <f ca="1">IFERROR(WINS_NO_MIRROR!AT56/TOTAL_MATCHUP!AT56,"-")</f>
        <v>-</v>
      </c>
      <c r="AU56" s="5" t="str">
        <f ca="1">IFERROR(WINS_NO_MIRROR!AU56/TOTAL_MATCHUP!AU56,"-")</f>
        <v>-</v>
      </c>
      <c r="AV56" s="5" t="str">
        <f ca="1">IFERROR(WINS_NO_MIRROR!AV56/TOTAL_MATCHUP!AV56,"-")</f>
        <v>-</v>
      </c>
      <c r="AW56" s="5" t="str">
        <f ca="1">IFERROR(WINS_NO_MIRROR!AW56/TOTAL_MATCHUP!AW56,"-")</f>
        <v>-</v>
      </c>
      <c r="AX56" s="5" t="str">
        <f ca="1">IFERROR(WINS_NO_MIRROR!AX56/TOTAL_MATCHUP!AX56,"-")</f>
        <v>-</v>
      </c>
      <c r="AY56" s="5" t="str">
        <f ca="1">IFERROR(WINS_NO_MIRROR!AY56/TOTAL_MATCHUP!AY56,"-")</f>
        <v>-</v>
      </c>
      <c r="AZ56" s="5" t="str">
        <f ca="1">IFERROR(WINS_NO_MIRROR!AZ56/TOTAL_MATCHUP!AZ56,"-")</f>
        <v>-</v>
      </c>
      <c r="BA56" s="5" t="str">
        <f ca="1">IFERROR(WINS_NO_MIRROR!BA56/TOTAL_MATCHUP!BA56,"-")</f>
        <v>-</v>
      </c>
      <c r="BB56" s="5" t="str">
        <f ca="1">IFERROR(WINS_NO_MIRROR!BB56/TOTAL_MATCHUP!BB56,"-")</f>
        <v>-</v>
      </c>
      <c r="BC56" s="5" t="str">
        <f ca="1">IFERROR(WINS_NO_MIRROR!BC56/TOTAL_MATCHUP!BC56,"-")</f>
        <v>-</v>
      </c>
      <c r="BD56" s="5" t="str">
        <f ca="1">IFERROR(WINS_NO_MIRROR!BD56/TOTAL_MATCHUP!BD56,"-")</f>
        <v>-</v>
      </c>
      <c r="BE56" s="5" t="str">
        <f ca="1">IFERROR(WINS_NO_MIRROR!BE56/TOTAL_MATCHUP!BE56,"-")</f>
        <v>-</v>
      </c>
      <c r="BF56" s="5" t="str">
        <f ca="1">IFERROR(WINS_NO_MIRROR!BF56/TOTAL_MATCHUP!BF56,"-")</f>
        <v>-</v>
      </c>
    </row>
    <row r="57" spans="1:58" ht="55" customHeight="1" x14ac:dyDescent="0.3">
      <c r="A57" s="3" t="str">
        <f ca="1">MATCHUP!A57</f>
        <v>Mardu Ephemerate</v>
      </c>
      <c r="B57" s="5" t="str">
        <f ca="1">IFERROR(WINS_NO_MIRROR!B57/TOTAL_MATCHUP!B57,"-")</f>
        <v>-</v>
      </c>
      <c r="C57" s="5" t="str">
        <f ca="1">IFERROR(WINS_NO_MIRROR!C57/TOTAL_MATCHUP!C57,"-")</f>
        <v>-</v>
      </c>
      <c r="D57" s="5">
        <f ca="1">IFERROR(WINS_NO_MIRROR!D57/TOTAL_MATCHUP!D57,"-")</f>
        <v>1</v>
      </c>
      <c r="E57" s="5" t="str">
        <f ca="1">IFERROR(WINS_NO_MIRROR!E57/TOTAL_MATCHUP!E57,"-")</f>
        <v>-</v>
      </c>
      <c r="F57" s="5">
        <f ca="1">IFERROR(WINS_NO_MIRROR!F57/TOTAL_MATCHUP!F57,"-")</f>
        <v>0</v>
      </c>
      <c r="G57" s="5" t="str">
        <f ca="1">IFERROR(WINS_NO_MIRROR!G57/TOTAL_MATCHUP!G57,"-")</f>
        <v>-</v>
      </c>
      <c r="H57" s="5" t="str">
        <f ca="1">IFERROR(WINS_NO_MIRROR!H57/TOTAL_MATCHUP!H57,"-")</f>
        <v>-</v>
      </c>
      <c r="I57" s="5" t="str">
        <f ca="1">IFERROR(WINS_NO_MIRROR!I57/TOTAL_MATCHUP!I57,"-")</f>
        <v>-</v>
      </c>
      <c r="J57" s="5" t="str">
        <f ca="1">IFERROR(WINS_NO_MIRROR!J57/TOTAL_MATCHUP!J57,"-")</f>
        <v>-</v>
      </c>
      <c r="K57" s="5" t="str">
        <f ca="1">IFERROR(WINS_NO_MIRROR!K57/TOTAL_MATCHUP!K57,"-")</f>
        <v>-</v>
      </c>
      <c r="L57" s="5" t="str">
        <f ca="1">IFERROR(WINS_NO_MIRROR!L57/TOTAL_MATCHUP!L57,"-")</f>
        <v>-</v>
      </c>
      <c r="M57" s="5">
        <f ca="1">IFERROR(WINS_NO_MIRROR!M57/TOTAL_MATCHUP!M57,"-")</f>
        <v>0</v>
      </c>
      <c r="N57" s="5" t="str">
        <f ca="1">IFERROR(WINS_NO_MIRROR!N57/TOTAL_MATCHUP!N57,"-")</f>
        <v>-</v>
      </c>
      <c r="O57" s="5" t="str">
        <f ca="1">IFERROR(WINS_NO_MIRROR!O57/TOTAL_MATCHUP!O57,"-")</f>
        <v>-</v>
      </c>
      <c r="P57" s="5" t="str">
        <f ca="1">IFERROR(WINS_NO_MIRROR!P57/TOTAL_MATCHUP!P57,"-")</f>
        <v>-</v>
      </c>
      <c r="Q57" s="5" t="str">
        <f ca="1">IFERROR(WINS_NO_MIRROR!Q57/TOTAL_MATCHUP!Q57,"-")</f>
        <v>-</v>
      </c>
      <c r="R57" s="5" t="str">
        <f ca="1">IFERROR(WINS_NO_MIRROR!R57/TOTAL_MATCHUP!R57,"-")</f>
        <v>-</v>
      </c>
      <c r="S57" s="5" t="str">
        <f ca="1">IFERROR(WINS_NO_MIRROR!S57/TOTAL_MATCHUP!S57,"-")</f>
        <v>-</v>
      </c>
      <c r="T57" s="5" t="str">
        <f ca="1">IFERROR(WINS_NO_MIRROR!T57/TOTAL_MATCHUP!T57,"-")</f>
        <v>-</v>
      </c>
      <c r="U57" s="5" t="str">
        <f ca="1">IFERROR(WINS_NO_MIRROR!U57/TOTAL_MATCHUP!U57,"-")</f>
        <v>-</v>
      </c>
      <c r="V57" s="5" t="str">
        <f ca="1">IFERROR(WINS_NO_MIRROR!V57/TOTAL_MATCHUP!V57,"-")</f>
        <v>-</v>
      </c>
      <c r="W57" s="5" t="str">
        <f ca="1">IFERROR(WINS_NO_MIRROR!W57/TOTAL_MATCHUP!W57,"-")</f>
        <v>-</v>
      </c>
      <c r="X57" s="5" t="str">
        <f ca="1">IFERROR(WINS_NO_MIRROR!X57/TOTAL_MATCHUP!X57,"-")</f>
        <v>-</v>
      </c>
      <c r="Y57" s="5" t="str">
        <f ca="1">IFERROR(WINS_NO_MIRROR!Y57/TOTAL_MATCHUP!Y57,"-")</f>
        <v>-</v>
      </c>
      <c r="Z57" s="5" t="str">
        <f ca="1">IFERROR(WINS_NO_MIRROR!Z57/TOTAL_MATCHUP!Z57,"-")</f>
        <v>-</v>
      </c>
      <c r="AA57" s="5" t="str">
        <f ca="1">IFERROR(WINS_NO_MIRROR!AA57/TOTAL_MATCHUP!AA57,"-")</f>
        <v>-</v>
      </c>
      <c r="AB57" s="5" t="str">
        <f ca="1">IFERROR(WINS_NO_MIRROR!AB57/TOTAL_MATCHUP!AB57,"-")</f>
        <v>-</v>
      </c>
      <c r="AC57" s="5" t="str">
        <f ca="1">IFERROR(WINS_NO_MIRROR!AC57/TOTAL_MATCHUP!AC57,"-")</f>
        <v>-</v>
      </c>
      <c r="AD57" s="5" t="str">
        <f ca="1">IFERROR(WINS_NO_MIRROR!AD57/TOTAL_MATCHUP!AD57,"-")</f>
        <v>-</v>
      </c>
      <c r="AE57" s="5" t="str">
        <f ca="1">IFERROR(WINS_NO_MIRROR!AE57/TOTAL_MATCHUP!AE57,"-")</f>
        <v>-</v>
      </c>
      <c r="AF57" s="5" t="str">
        <f ca="1">IFERROR(WINS_NO_MIRROR!AF57/TOTAL_MATCHUP!AF57,"-")</f>
        <v>-</v>
      </c>
      <c r="AG57" s="5" t="str">
        <f ca="1">IFERROR(WINS_NO_MIRROR!AG57/TOTAL_MATCHUP!AG57,"-")</f>
        <v>-</v>
      </c>
      <c r="AH57" s="5" t="str">
        <f ca="1">IFERROR(WINS_NO_MIRROR!AH57/TOTAL_MATCHUP!AH57,"-")</f>
        <v>-</v>
      </c>
      <c r="AI57" s="5" t="str">
        <f ca="1">IFERROR(WINS_NO_MIRROR!AI57/TOTAL_MATCHUP!AI57,"-")</f>
        <v>-</v>
      </c>
      <c r="AJ57" s="5" t="str">
        <f ca="1">IFERROR(WINS_NO_MIRROR!AJ57/TOTAL_MATCHUP!AJ57,"-")</f>
        <v>-</v>
      </c>
      <c r="AK57" s="5" t="str">
        <f ca="1">IFERROR(WINS_NO_MIRROR!AK57/TOTAL_MATCHUP!AK57,"-")</f>
        <v>-</v>
      </c>
      <c r="AL57" s="5" t="str">
        <f ca="1">IFERROR(WINS_NO_MIRROR!AL57/TOTAL_MATCHUP!AL57,"-")</f>
        <v>-</v>
      </c>
      <c r="AM57" s="5" t="str">
        <f ca="1">IFERROR(WINS_NO_MIRROR!AM57/TOTAL_MATCHUP!AM57,"-")</f>
        <v>-</v>
      </c>
      <c r="AN57" s="5" t="str">
        <f ca="1">IFERROR(WINS_NO_MIRROR!AN57/TOTAL_MATCHUP!AN57,"-")</f>
        <v>-</v>
      </c>
      <c r="AO57" s="5" t="str">
        <f ca="1">IFERROR(WINS_NO_MIRROR!AO57/TOTAL_MATCHUP!AO57,"-")</f>
        <v>-</v>
      </c>
      <c r="AP57" s="5" t="str">
        <f ca="1">IFERROR(WINS_NO_MIRROR!AP57/TOTAL_MATCHUP!AP57,"-")</f>
        <v>-</v>
      </c>
      <c r="AQ57" s="5" t="str">
        <f ca="1">IFERROR(WINS_NO_MIRROR!AQ57/TOTAL_MATCHUP!AQ57,"-")</f>
        <v>-</v>
      </c>
      <c r="AR57" s="5" t="str">
        <f ca="1">IFERROR(WINS_NO_MIRROR!AR57/TOTAL_MATCHUP!AR57,"-")</f>
        <v>-</v>
      </c>
      <c r="AS57" s="5" t="str">
        <f ca="1">IFERROR(WINS_NO_MIRROR!AS57/TOTAL_MATCHUP!AS57,"-")</f>
        <v>-</v>
      </c>
      <c r="AT57" s="5" t="str">
        <f ca="1">IFERROR(WINS_NO_MIRROR!AT57/TOTAL_MATCHUP!AT57,"-")</f>
        <v>-</v>
      </c>
      <c r="AU57" s="5" t="str">
        <f ca="1">IFERROR(WINS_NO_MIRROR!AU57/TOTAL_MATCHUP!AU57,"-")</f>
        <v>-</v>
      </c>
      <c r="AV57" s="5" t="str">
        <f ca="1">IFERROR(WINS_NO_MIRROR!AV57/TOTAL_MATCHUP!AV57,"-")</f>
        <v>-</v>
      </c>
      <c r="AW57" s="5" t="str">
        <f ca="1">IFERROR(WINS_NO_MIRROR!AW57/TOTAL_MATCHUP!AW57,"-")</f>
        <v>-</v>
      </c>
      <c r="AX57" s="5" t="str">
        <f ca="1">IFERROR(WINS_NO_MIRROR!AX57/TOTAL_MATCHUP!AX57,"-")</f>
        <v>-</v>
      </c>
      <c r="AY57" s="5" t="str">
        <f ca="1">IFERROR(WINS_NO_MIRROR!AY57/TOTAL_MATCHUP!AY57,"-")</f>
        <v>-</v>
      </c>
      <c r="AZ57" s="5" t="str">
        <f ca="1">IFERROR(WINS_NO_MIRROR!AZ57/TOTAL_MATCHUP!AZ57,"-")</f>
        <v>-</v>
      </c>
      <c r="BA57" s="5" t="str">
        <f ca="1">IFERROR(WINS_NO_MIRROR!BA57/TOTAL_MATCHUP!BA57,"-")</f>
        <v>-</v>
      </c>
      <c r="BB57" s="5" t="str">
        <f ca="1">IFERROR(WINS_NO_MIRROR!BB57/TOTAL_MATCHUP!BB57,"-")</f>
        <v>-</v>
      </c>
      <c r="BC57" s="5">
        <f ca="1">IFERROR(WINS_NO_MIRROR!BC57/TOTAL_MATCHUP!BC57,"-")</f>
        <v>0</v>
      </c>
      <c r="BD57" s="5" t="str">
        <f ca="1">IFERROR(WINS_NO_MIRROR!BD57/TOTAL_MATCHUP!BD57,"-")</f>
        <v>-</v>
      </c>
      <c r="BE57" s="5" t="str">
        <f ca="1">IFERROR(WINS_NO_MIRROR!BE57/TOTAL_MATCHUP!BE57,"-")</f>
        <v>-</v>
      </c>
      <c r="BF57" s="5" t="str">
        <f ca="1">IFERROR(WINS_NO_MIRROR!BF57/TOTAL_MATCHUP!BF57,"-")</f>
        <v>-</v>
      </c>
    </row>
    <row r="58" spans="1:58" ht="55" customHeight="1" x14ac:dyDescent="0.3">
      <c r="A58" s="3" t="str">
        <f ca="1">MATCHUP!A58</f>
        <v>Mono Black Burn</v>
      </c>
      <c r="B58" s="5">
        <f ca="1">IFERROR(WINS_NO_MIRROR!B58/TOTAL_MATCHUP!B58,"-")</f>
        <v>0</v>
      </c>
      <c r="C58" s="5" t="str">
        <f ca="1">IFERROR(WINS_NO_MIRROR!C58/TOTAL_MATCHUP!C58,"-")</f>
        <v>-</v>
      </c>
      <c r="D58" s="5" t="str">
        <f ca="1">IFERROR(WINS_NO_MIRROR!D58/TOTAL_MATCHUP!D58,"-")</f>
        <v>-</v>
      </c>
      <c r="E58" s="5">
        <f ca="1">IFERROR(WINS_NO_MIRROR!E58/TOTAL_MATCHUP!E58,"-")</f>
        <v>0</v>
      </c>
      <c r="F58" s="5" t="str">
        <f ca="1">IFERROR(WINS_NO_MIRROR!F58/TOTAL_MATCHUP!F58,"-")</f>
        <v>-</v>
      </c>
      <c r="G58" s="5" t="str">
        <f ca="1">IFERROR(WINS_NO_MIRROR!G58/TOTAL_MATCHUP!G58,"-")</f>
        <v>-</v>
      </c>
      <c r="H58" s="5" t="str">
        <f ca="1">IFERROR(WINS_NO_MIRROR!H58/TOTAL_MATCHUP!H58,"-")</f>
        <v>-</v>
      </c>
      <c r="I58" s="5" t="str">
        <f ca="1">IFERROR(WINS_NO_MIRROR!I58/TOTAL_MATCHUP!I58,"-")</f>
        <v>-</v>
      </c>
      <c r="J58" s="5" t="str">
        <f ca="1">IFERROR(WINS_NO_MIRROR!J58/TOTAL_MATCHUP!J58,"-")</f>
        <v>-</v>
      </c>
      <c r="K58" s="5" t="str">
        <f ca="1">IFERROR(WINS_NO_MIRROR!K58/TOTAL_MATCHUP!K58,"-")</f>
        <v>-</v>
      </c>
      <c r="L58" s="5">
        <f ca="1">IFERROR(WINS_NO_MIRROR!L58/TOTAL_MATCHUP!L58,"-")</f>
        <v>0.5</v>
      </c>
      <c r="M58" s="5" t="str">
        <f ca="1">IFERROR(WINS_NO_MIRROR!M58/TOTAL_MATCHUP!M58,"-")</f>
        <v>-</v>
      </c>
      <c r="N58" s="5" t="str">
        <f ca="1">IFERROR(WINS_NO_MIRROR!N58/TOTAL_MATCHUP!N58,"-")</f>
        <v>-</v>
      </c>
      <c r="O58" s="5" t="str">
        <f ca="1">IFERROR(WINS_NO_MIRROR!O58/TOTAL_MATCHUP!O58,"-")</f>
        <v>-</v>
      </c>
      <c r="P58" s="5" t="str">
        <f ca="1">IFERROR(WINS_NO_MIRROR!P58/TOTAL_MATCHUP!P58,"-")</f>
        <v>-</v>
      </c>
      <c r="Q58" s="5" t="str">
        <f ca="1">IFERROR(WINS_NO_MIRROR!Q58/TOTAL_MATCHUP!Q58,"-")</f>
        <v>-</v>
      </c>
      <c r="R58" s="5" t="str">
        <f ca="1">IFERROR(WINS_NO_MIRROR!R58/TOTAL_MATCHUP!R58,"-")</f>
        <v>-</v>
      </c>
      <c r="S58" s="5" t="str">
        <f ca="1">IFERROR(WINS_NO_MIRROR!S58/TOTAL_MATCHUP!S58,"-")</f>
        <v>-</v>
      </c>
      <c r="T58" s="5" t="str">
        <f ca="1">IFERROR(WINS_NO_MIRROR!T58/TOTAL_MATCHUP!T58,"-")</f>
        <v>-</v>
      </c>
      <c r="U58" s="5" t="str">
        <f ca="1">IFERROR(WINS_NO_MIRROR!U58/TOTAL_MATCHUP!U58,"-")</f>
        <v>-</v>
      </c>
      <c r="V58" s="5" t="str">
        <f ca="1">IFERROR(WINS_NO_MIRROR!V58/TOTAL_MATCHUP!V58,"-")</f>
        <v>-</v>
      </c>
      <c r="W58" s="5" t="str">
        <f ca="1">IFERROR(WINS_NO_MIRROR!W58/TOTAL_MATCHUP!W58,"-")</f>
        <v>-</v>
      </c>
      <c r="X58" s="5" t="str">
        <f ca="1">IFERROR(WINS_NO_MIRROR!X58/TOTAL_MATCHUP!X58,"-")</f>
        <v>-</v>
      </c>
      <c r="Y58" s="5" t="str">
        <f ca="1">IFERROR(WINS_NO_MIRROR!Y58/TOTAL_MATCHUP!Y58,"-")</f>
        <v>-</v>
      </c>
      <c r="Z58" s="5" t="str">
        <f ca="1">IFERROR(WINS_NO_MIRROR!Z58/TOTAL_MATCHUP!Z58,"-")</f>
        <v>-</v>
      </c>
      <c r="AA58" s="5" t="str">
        <f ca="1">IFERROR(WINS_NO_MIRROR!AA58/TOTAL_MATCHUP!AA58,"-")</f>
        <v>-</v>
      </c>
      <c r="AB58" s="5" t="str">
        <f ca="1">IFERROR(WINS_NO_MIRROR!AB58/TOTAL_MATCHUP!AB58,"-")</f>
        <v>-</v>
      </c>
      <c r="AC58" s="5" t="str">
        <f ca="1">IFERROR(WINS_NO_MIRROR!AC58/TOTAL_MATCHUP!AC58,"-")</f>
        <v>-</v>
      </c>
      <c r="AD58" s="5" t="str">
        <f ca="1">IFERROR(WINS_NO_MIRROR!AD58/TOTAL_MATCHUP!AD58,"-")</f>
        <v>-</v>
      </c>
      <c r="AE58" s="5" t="str">
        <f ca="1">IFERROR(WINS_NO_MIRROR!AE58/TOTAL_MATCHUP!AE58,"-")</f>
        <v>-</v>
      </c>
      <c r="AF58" s="5" t="str">
        <f ca="1">IFERROR(WINS_NO_MIRROR!AF58/TOTAL_MATCHUP!AF58,"-")</f>
        <v>-</v>
      </c>
      <c r="AG58" s="5" t="str">
        <f ca="1">IFERROR(WINS_NO_MIRROR!AG58/TOTAL_MATCHUP!AG58,"-")</f>
        <v>-</v>
      </c>
      <c r="AH58" s="5" t="str">
        <f ca="1">IFERROR(WINS_NO_MIRROR!AH58/TOTAL_MATCHUP!AH58,"-")</f>
        <v>-</v>
      </c>
      <c r="AI58" s="5" t="str">
        <f ca="1">IFERROR(WINS_NO_MIRROR!AI58/TOTAL_MATCHUP!AI58,"-")</f>
        <v>-</v>
      </c>
      <c r="AJ58" s="5" t="str">
        <f ca="1">IFERROR(WINS_NO_MIRROR!AJ58/TOTAL_MATCHUP!AJ58,"-")</f>
        <v>-</v>
      </c>
      <c r="AK58" s="5" t="str">
        <f ca="1">IFERROR(WINS_NO_MIRROR!AK58/TOTAL_MATCHUP!AK58,"-")</f>
        <v>-</v>
      </c>
      <c r="AL58" s="5" t="str">
        <f ca="1">IFERROR(WINS_NO_MIRROR!AL58/TOTAL_MATCHUP!AL58,"-")</f>
        <v>-</v>
      </c>
      <c r="AM58" s="5" t="str">
        <f ca="1">IFERROR(WINS_NO_MIRROR!AM58/TOTAL_MATCHUP!AM58,"-")</f>
        <v>-</v>
      </c>
      <c r="AN58" s="5" t="str">
        <f ca="1">IFERROR(WINS_NO_MIRROR!AN58/TOTAL_MATCHUP!AN58,"-")</f>
        <v>-</v>
      </c>
      <c r="AO58" s="5" t="str">
        <f ca="1">IFERROR(WINS_NO_MIRROR!AO58/TOTAL_MATCHUP!AO58,"-")</f>
        <v>-</v>
      </c>
      <c r="AP58" s="5" t="str">
        <f ca="1">IFERROR(WINS_NO_MIRROR!AP58/TOTAL_MATCHUP!AP58,"-")</f>
        <v>-</v>
      </c>
      <c r="AQ58" s="5" t="str">
        <f ca="1">IFERROR(WINS_NO_MIRROR!AQ58/TOTAL_MATCHUP!AQ58,"-")</f>
        <v>-</v>
      </c>
      <c r="AR58" s="5" t="str">
        <f ca="1">IFERROR(WINS_NO_MIRROR!AR58/TOTAL_MATCHUP!AR58,"-")</f>
        <v>-</v>
      </c>
      <c r="AS58" s="5" t="str">
        <f ca="1">IFERROR(WINS_NO_MIRROR!AS58/TOTAL_MATCHUP!AS58,"-")</f>
        <v>-</v>
      </c>
      <c r="AT58" s="5" t="str">
        <f ca="1">IFERROR(WINS_NO_MIRROR!AT58/TOTAL_MATCHUP!AT58,"-")</f>
        <v>-</v>
      </c>
      <c r="AU58" s="5" t="str">
        <f ca="1">IFERROR(WINS_NO_MIRROR!AU58/TOTAL_MATCHUP!AU58,"-")</f>
        <v>-</v>
      </c>
      <c r="AV58" s="5" t="str">
        <f ca="1">IFERROR(WINS_NO_MIRROR!AV58/TOTAL_MATCHUP!AV58,"-")</f>
        <v>-</v>
      </c>
      <c r="AW58" s="5" t="str">
        <f ca="1">IFERROR(WINS_NO_MIRROR!AW58/TOTAL_MATCHUP!AW58,"-")</f>
        <v>-</v>
      </c>
      <c r="AX58" s="5" t="str">
        <f ca="1">IFERROR(WINS_NO_MIRROR!AX58/TOTAL_MATCHUP!AX58,"-")</f>
        <v>-</v>
      </c>
      <c r="AY58" s="5" t="str">
        <f ca="1">IFERROR(WINS_NO_MIRROR!AY58/TOTAL_MATCHUP!AY58,"-")</f>
        <v>-</v>
      </c>
      <c r="AZ58" s="5" t="str">
        <f ca="1">IFERROR(WINS_NO_MIRROR!AZ58/TOTAL_MATCHUP!AZ58,"-")</f>
        <v>-</v>
      </c>
      <c r="BA58" s="5" t="str">
        <f ca="1">IFERROR(WINS_NO_MIRROR!BA58/TOTAL_MATCHUP!BA58,"-")</f>
        <v>-</v>
      </c>
      <c r="BB58" s="5" t="str">
        <f ca="1">IFERROR(WINS_NO_MIRROR!BB58/TOTAL_MATCHUP!BB58,"-")</f>
        <v>-</v>
      </c>
      <c r="BC58" s="5" t="str">
        <f ca="1">IFERROR(WINS_NO_MIRROR!BC58/TOTAL_MATCHUP!BC58,"-")</f>
        <v>-</v>
      </c>
      <c r="BD58" s="5" t="str">
        <f ca="1">IFERROR(WINS_NO_MIRROR!BD58/TOTAL_MATCHUP!BD58,"-")</f>
        <v>-</v>
      </c>
      <c r="BE58" s="5" t="str">
        <f ca="1">IFERROR(WINS_NO_MIRROR!BE58/TOTAL_MATCHUP!BE58,"-")</f>
        <v>-</v>
      </c>
      <c r="BF58" s="5" t="str">
        <f ca="1">IFERROR(WINS_NO_MIRROR!BF58/TOTAL_MATCHUP!BF58,"-")</f>
        <v>-</v>
      </c>
    </row>
  </sheetData>
  <conditionalFormatting sqref="B2:BF58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AA088-0FD1-43BD-9666-73755A265492}">
  <dimension ref="A1:BF58"/>
  <sheetViews>
    <sheetView zoomScale="55" zoomScaleNormal="100" zoomScalePageLayoutView="39" workbookViewId="0">
      <selection activeCell="C8" sqref="C8"/>
    </sheetView>
  </sheetViews>
  <sheetFormatPr defaultColWidth="9.453125" defaultRowHeight="14" x14ac:dyDescent="0.3"/>
  <cols>
    <col min="1" max="1" width="19.7265625" style="4" customWidth="1"/>
    <col min="2" max="18" width="10.08984375" style="7" customWidth="1"/>
    <col min="19" max="56" width="10.08984375" style="4" customWidth="1"/>
    <col min="57" max="16384" width="9.453125" style="4"/>
  </cols>
  <sheetData>
    <row r="1" spans="1:58" ht="56.75" customHeight="1" x14ac:dyDescent="0.3">
      <c r="A1" s="2"/>
      <c r="B1" s="3" t="str">
        <f ca="1">MATCHUP!B1</f>
        <v>Jund Wildfire</v>
      </c>
      <c r="C1" s="3" t="str">
        <f ca="1">MATCHUP!C1</f>
        <v>Mono Red Synth</v>
      </c>
      <c r="D1" s="3" t="str">
        <f ca="1">MATCHUP!D1</f>
        <v>Rakdos Madness</v>
      </c>
      <c r="E1" s="3" t="str">
        <f ca="1">MATCHUP!E1</f>
        <v>Mono Blue Aggro</v>
      </c>
      <c r="F1" s="3" t="str">
        <f ca="1">MATCHUP!F1</f>
        <v>Mono Red Madness</v>
      </c>
      <c r="G1" s="3" t="str">
        <f ca="1">MATCHUP!G1</f>
        <v>Mono Blue Terror</v>
      </c>
      <c r="H1" s="3" t="str">
        <f ca="1">MATCHUP!H1</f>
        <v>High Tide Combo</v>
      </c>
      <c r="I1" s="3" t="str">
        <f ca="1">MATCHUP!I1</f>
        <v>Elves</v>
      </c>
      <c r="J1" s="3" t="str">
        <f ca="1">MATCHUP!J1</f>
        <v>Grixis Affinity</v>
      </c>
      <c r="K1" s="3" t="str">
        <f ca="1">MATCHUP!K1</f>
        <v>X Lands Spy</v>
      </c>
      <c r="L1" s="3" t="str">
        <f ca="1">MATCHUP!L1</f>
        <v>Altar Tron</v>
      </c>
      <c r="M1" s="3" t="str">
        <f ca="1">MATCHUP!M1</f>
        <v>White Weenie</v>
      </c>
      <c r="N1" s="3" t="str">
        <f ca="1">MATCHUP!N1</f>
        <v>Gardens</v>
      </c>
      <c r="O1" s="3" t="str">
        <f ca="1">MATCHUP!O1</f>
        <v>Gruul Monsters</v>
      </c>
      <c r="P1" s="3" t="str">
        <f ca="1">MATCHUP!P1</f>
        <v>Jeskai Ephemerate</v>
      </c>
      <c r="Q1" s="3" t="str">
        <f ca="1">MATCHUP!Q1</f>
        <v>Dimir Terror</v>
      </c>
      <c r="R1" s="3" t="str">
        <f ca="1">MATCHUP!R1</f>
        <v>Azorius Familiars</v>
      </c>
      <c r="S1" s="3" t="str">
        <f ca="1">MATCHUP!S1</f>
        <v>Dredge</v>
      </c>
      <c r="T1" s="3" t="str">
        <f ca="1">MATCHUP!T1</f>
        <v>Flicker Tron</v>
      </c>
      <c r="U1" s="3" t="str">
        <f ca="1">MATCHUP!U1</f>
        <v>Izzet Terror</v>
      </c>
      <c r="V1" s="3" t="str">
        <f ca="1">MATCHUP!V1</f>
        <v>Boros Synth</v>
      </c>
      <c r="W1" s="3" t="str">
        <f ca="1">MATCHUP!W1</f>
        <v>Bogles</v>
      </c>
      <c r="X1" s="3" t="str">
        <f ca="1">MATCHUP!X1</f>
        <v>Walls</v>
      </c>
      <c r="Y1" s="3" t="str">
        <f ca="1">MATCHUP!Y1</f>
        <v>Mardu Synth</v>
      </c>
      <c r="Z1" s="3" t="str">
        <f ca="1">MATCHUP!Z1</f>
        <v>Fangren Tron</v>
      </c>
      <c r="AA1" s="3" t="str">
        <f ca="1">MATCHUP!AA1</f>
        <v>Gruul Ponza</v>
      </c>
      <c r="AB1" s="3" t="str">
        <f ca="1">MATCHUP!AB1</f>
        <v>Dimir Snacker</v>
      </c>
      <c r="AC1" s="3" t="str">
        <f ca="1">MATCHUP!AC1</f>
        <v>Caw Gate</v>
      </c>
      <c r="AD1" s="3" t="str">
        <f ca="1">MATCHUP!AD1</f>
        <v>Monsters Tron</v>
      </c>
      <c r="AE1" s="3" t="str">
        <f ca="1">MATCHUP!AE1</f>
        <v>Rakdos Midrange</v>
      </c>
      <c r="AF1" s="3" t="str">
        <f ca="1">MATCHUP!AF1</f>
        <v>Boros Bully</v>
      </c>
      <c r="AG1" s="3" t="str">
        <f ca="1">MATCHUP!AG1</f>
        <v>Mono Black Sacrifice</v>
      </c>
      <c r="AH1" s="3" t="str">
        <f ca="1">MATCHUP!AH1</f>
        <v>Orzhov Blade</v>
      </c>
      <c r="AI1" s="3" t="str">
        <f ca="1">MATCHUP!AI1</f>
        <v>Pili-Pala Combo</v>
      </c>
      <c r="AJ1" s="3" t="str">
        <f ca="1">MATCHUP!AJ1</f>
        <v>Turbo Exhume</v>
      </c>
      <c r="AK1" s="3" t="str">
        <f ca="1">MATCHUP!AK1</f>
        <v>Mono Black Midrange</v>
      </c>
      <c r="AL1" s="3" t="str">
        <f ca="1">MATCHUP!AL1</f>
        <v>Mono Black Rod</v>
      </c>
      <c r="AM1" s="3" t="str">
        <f ca="1">MATCHUP!AM1</f>
        <v>Mono Red Dredge</v>
      </c>
      <c r="AN1" s="3" t="str">
        <f ca="1">MATCHUP!AN1</f>
        <v>Mono White Heroic</v>
      </c>
      <c r="AO1" s="3" t="str">
        <f ca="1">MATCHUP!AO1</f>
        <v>Slivers</v>
      </c>
      <c r="AP1" s="3" t="str">
        <f ca="1">MATCHUP!AP1</f>
        <v>Dimir Faeries</v>
      </c>
      <c r="AQ1" s="3" t="str">
        <f ca="1">MATCHUP!AQ1</f>
        <v>Dimir Control</v>
      </c>
      <c r="AR1" s="3" t="str">
        <f ca="1">MATCHUP!AR1</f>
        <v>Golgari Fog</v>
      </c>
      <c r="AS1" s="3" t="str">
        <f ca="1">MATCHUP!AS1</f>
        <v>Infect</v>
      </c>
      <c r="AT1" s="3" t="str">
        <f ca="1">MATCHUP!AT1</f>
        <v>Izzet Blitz</v>
      </c>
      <c r="AU1" s="3" t="str">
        <f ca="1">MATCHUP!AU1</f>
        <v>Mono Red Blitz</v>
      </c>
      <c r="AV1" s="3" t="str">
        <f ca="1">MATCHUP!AV1</f>
        <v>Poison Storm</v>
      </c>
      <c r="AW1" s="3" t="str">
        <f ca="1">MATCHUP!AW1</f>
        <v>Simic Fog</v>
      </c>
      <c r="AX1" s="3" t="str">
        <f ca="1">MATCHUP!AX1</f>
        <v>Cyclestorm</v>
      </c>
      <c r="AY1" s="3" t="str">
        <f ca="1">MATCHUP!AY1</f>
        <v>Whale Combo</v>
      </c>
      <c r="AZ1" s="3" t="str">
        <f ca="1">MATCHUP!AZ1</f>
        <v>Tron (Other)</v>
      </c>
      <c r="BA1" s="3" t="str">
        <f ca="1">MATCHUP!BA1</f>
        <v>Dimir Affinity</v>
      </c>
      <c r="BB1" s="3" t="str">
        <f ca="1">MATCHUP!BB1</f>
        <v>Mono Red Old Style</v>
      </c>
      <c r="BC1" s="3" t="str">
        <f ca="1">MATCHUP!BC1</f>
        <v>Goblin Combo</v>
      </c>
      <c r="BD1" s="3" t="str">
        <f ca="1">MATCHUP!BD1</f>
        <v>Izzet Faeries</v>
      </c>
      <c r="BE1" s="3" t="str">
        <f ca="1">MATCHUP!BE1</f>
        <v>Mardu Ephemerate</v>
      </c>
      <c r="BF1" s="3" t="str">
        <f ca="1">MATCHUP!BF1</f>
        <v>Mono Black Burn</v>
      </c>
    </row>
    <row r="2" spans="1:58" s="6" customFormat="1" ht="55" customHeight="1" x14ac:dyDescent="0.25">
      <c r="A2" s="3" t="str">
        <f ca="1">MATCHUP!A2</f>
        <v>Jund Wildfire</v>
      </c>
      <c r="B2" s="14">
        <f ca="1">(((COUNTIFS(SWISSW!$I:$I,'MTT CHECKCOUNT'!$A2,SWISSW!$J:$J,'MTT CHECKCOUNT'!B$1,SWISSW!$F:$F,"Won")+COUNTIFS(SWISSW!$I:$I,'MTT CHECKCOUNT'!B$1,SWISSW!$J:$J,'MTT CHECKCOUNT'!$A2,SWISSW!$F:$F,"Lost")))+'MTT DRAW'!B2*IF(ROW()=COLUMN(),1,0.5))*(IF(ROW()=COLUMN(),0,1))</f>
        <v>0</v>
      </c>
      <c r="C2" s="14">
        <f ca="1">(((COUNTIFS(SWISSW!$I:$I,'MTT CHECKCOUNT'!$A2,SWISSW!$J:$J,'MTT CHECKCOUNT'!C$1,SWISSW!$F:$F,"Won")+COUNTIFS(SWISSW!$I:$I,'MTT CHECKCOUNT'!C$1,SWISSW!$J:$J,'MTT CHECKCOUNT'!$A2,SWISSW!$F:$F,"Lost")))+'MTT DRAW'!C2*IF(ROW()=COLUMN(),1,0.5))*(IF(ROW()=COLUMN(),0,1))</f>
        <v>57</v>
      </c>
      <c r="D2" s="14">
        <f ca="1">(((COUNTIFS(SWISSW!$I:$I,'MTT CHECKCOUNT'!$A2,SWISSW!$J:$J,'MTT CHECKCOUNT'!D$1,SWISSW!$F:$F,"Won")+COUNTIFS(SWISSW!$I:$I,'MTT CHECKCOUNT'!D$1,SWISSW!$J:$J,'MTT CHECKCOUNT'!$A2,SWISSW!$F:$F,"Lost")))+'MTT DRAW'!D2*IF(ROW()=COLUMN(),1,0.5))*(IF(ROW()=COLUMN(),0,1))</f>
        <v>38.5</v>
      </c>
      <c r="E2" s="14">
        <f ca="1">(((COUNTIFS(SWISSW!$I:$I,'MTT CHECKCOUNT'!$A2,SWISSW!$J:$J,'MTT CHECKCOUNT'!E$1,SWISSW!$F:$F,"Won")+COUNTIFS(SWISSW!$I:$I,'MTT CHECKCOUNT'!E$1,SWISSW!$J:$J,'MTT CHECKCOUNT'!$A2,SWISSW!$F:$F,"Lost")))+'MTT DRAW'!E2*IF(ROW()=COLUMN(),1,0.5))*(IF(ROW()=COLUMN(),0,1))</f>
        <v>45.5</v>
      </c>
      <c r="F2" s="14">
        <f ca="1">(((COUNTIFS(SWISSW!$I:$I,'MTT CHECKCOUNT'!$A2,SWISSW!$J:$J,'MTT CHECKCOUNT'!F$1,SWISSW!$F:$F,"Won")+COUNTIFS(SWISSW!$I:$I,'MTT CHECKCOUNT'!F$1,SWISSW!$J:$J,'MTT CHECKCOUNT'!$A2,SWISSW!$F:$F,"Lost")))+'MTT DRAW'!F2*IF(ROW()=COLUMN(),1,0.5))*(IF(ROW()=COLUMN(),0,1))</f>
        <v>34</v>
      </c>
      <c r="G2" s="14">
        <f ca="1">(((COUNTIFS(SWISSW!$I:$I,'MTT CHECKCOUNT'!$A2,SWISSW!$J:$J,'MTT CHECKCOUNT'!G$1,SWISSW!$F:$F,"Won")+COUNTIFS(SWISSW!$I:$I,'MTT CHECKCOUNT'!G$1,SWISSW!$J:$J,'MTT CHECKCOUNT'!$A2,SWISSW!$F:$F,"Lost")))+'MTT DRAW'!G2*IF(ROW()=COLUMN(),1,0.5))*(IF(ROW()=COLUMN(),0,1))</f>
        <v>41</v>
      </c>
      <c r="H2" s="14">
        <f ca="1">(((COUNTIFS(SWISSW!$I:$I,'MTT CHECKCOUNT'!$A2,SWISSW!$J:$J,'MTT CHECKCOUNT'!H$1,SWISSW!$F:$F,"Won")+COUNTIFS(SWISSW!$I:$I,'MTT CHECKCOUNT'!H$1,SWISSW!$J:$J,'MTT CHECKCOUNT'!$A2,SWISSW!$F:$F,"Lost")))+'MTT DRAW'!H2*IF(ROW()=COLUMN(),1,0.5))*(IF(ROW()=COLUMN(),0,1))</f>
        <v>12.5</v>
      </c>
      <c r="I2" s="14">
        <f ca="1">(((COUNTIFS(SWISSW!$I:$I,'MTT CHECKCOUNT'!$A2,SWISSW!$J:$J,'MTT CHECKCOUNT'!I$1,SWISSW!$F:$F,"Won")+COUNTIFS(SWISSW!$I:$I,'MTT CHECKCOUNT'!I$1,SWISSW!$J:$J,'MTT CHECKCOUNT'!$A2,SWISSW!$F:$F,"Lost")))+'MTT DRAW'!I2*IF(ROW()=COLUMN(),1,0.5))*(IF(ROW()=COLUMN(),0,1))</f>
        <v>13.5</v>
      </c>
      <c r="J2" s="14">
        <f ca="1">(((COUNTIFS(SWISSW!$I:$I,'MTT CHECKCOUNT'!$A2,SWISSW!$J:$J,'MTT CHECKCOUNT'!J$1,SWISSW!$F:$F,"Won")+COUNTIFS(SWISSW!$I:$I,'MTT CHECKCOUNT'!J$1,SWISSW!$J:$J,'MTT CHECKCOUNT'!$A2,SWISSW!$F:$F,"Lost")))+'MTT DRAW'!J2*IF(ROW()=COLUMN(),1,0.5))*(IF(ROW()=COLUMN(),0,1))</f>
        <v>16</v>
      </c>
      <c r="K2" s="14">
        <f ca="1">(((COUNTIFS(SWISSW!$I:$I,'MTT CHECKCOUNT'!$A2,SWISSW!$J:$J,'MTT CHECKCOUNT'!K$1,SWISSW!$F:$F,"Won")+COUNTIFS(SWISSW!$I:$I,'MTT CHECKCOUNT'!K$1,SWISSW!$J:$J,'MTT CHECKCOUNT'!$A2,SWISSW!$F:$F,"Lost")))+'MTT DRAW'!K2*IF(ROW()=COLUMN(),1,0.5))*(IF(ROW()=COLUMN(),0,1))</f>
        <v>12</v>
      </c>
      <c r="L2" s="14">
        <f ca="1">(((COUNTIFS(SWISSW!$I:$I,'MTT CHECKCOUNT'!$A2,SWISSW!$J:$J,'MTT CHECKCOUNT'!L$1,SWISSW!$F:$F,"Won")+COUNTIFS(SWISSW!$I:$I,'MTT CHECKCOUNT'!L$1,SWISSW!$J:$J,'MTT CHECKCOUNT'!$A2,SWISSW!$F:$F,"Lost")))+'MTT DRAW'!L2*IF(ROW()=COLUMN(),1,0.5))*(IF(ROW()=COLUMN(),0,1))</f>
        <v>14.5</v>
      </c>
      <c r="M2" s="14">
        <f ca="1">(((COUNTIFS(SWISSW!$I:$I,'MTT CHECKCOUNT'!$A2,SWISSW!$J:$J,'MTT CHECKCOUNT'!M$1,SWISSW!$F:$F,"Won")+COUNTIFS(SWISSW!$I:$I,'MTT CHECKCOUNT'!M$1,SWISSW!$J:$J,'MTT CHECKCOUNT'!$A2,SWISSW!$F:$F,"Lost")))+'MTT DRAW'!M2*IF(ROW()=COLUMN(),1,0.5))*(IF(ROW()=COLUMN(),0,1))</f>
        <v>14.5</v>
      </c>
      <c r="N2" s="14">
        <f ca="1">(((COUNTIFS(SWISSW!$I:$I,'MTT CHECKCOUNT'!$A2,SWISSW!$J:$J,'MTT CHECKCOUNT'!N$1,SWISSW!$F:$F,"Won")+COUNTIFS(SWISSW!$I:$I,'MTT CHECKCOUNT'!N$1,SWISSW!$J:$J,'MTT CHECKCOUNT'!$A2,SWISSW!$F:$F,"Lost")))+'MTT DRAW'!N2*IF(ROW()=COLUMN(),1,0.5))*(IF(ROW()=COLUMN(),0,1))</f>
        <v>14.5</v>
      </c>
      <c r="O2" s="14">
        <f ca="1">(((COUNTIFS(SWISSW!$I:$I,'MTT CHECKCOUNT'!$A2,SWISSW!$J:$J,'MTT CHECKCOUNT'!O$1,SWISSW!$F:$F,"Won")+COUNTIFS(SWISSW!$I:$I,'MTT CHECKCOUNT'!O$1,SWISSW!$J:$J,'MTT CHECKCOUNT'!$A2,SWISSW!$F:$F,"Lost")))+'MTT DRAW'!O2*IF(ROW()=COLUMN(),1,0.5))*(IF(ROW()=COLUMN(),0,1))</f>
        <v>10.5</v>
      </c>
      <c r="P2" s="14">
        <f ca="1">(((COUNTIFS(SWISSW!$I:$I,'MTT CHECKCOUNT'!$A2,SWISSW!$J:$J,'MTT CHECKCOUNT'!P$1,SWISSW!$F:$F,"Won")+COUNTIFS(SWISSW!$I:$I,'MTT CHECKCOUNT'!P$1,SWISSW!$J:$J,'MTT CHECKCOUNT'!$A2,SWISSW!$F:$F,"Lost")))+'MTT DRAW'!P2*IF(ROW()=COLUMN(),1,0.5))*(IF(ROW()=COLUMN(),0,1))</f>
        <v>12.5</v>
      </c>
      <c r="Q2" s="14">
        <f ca="1">(((COUNTIFS(SWISSW!$I:$I,'MTT CHECKCOUNT'!$A2,SWISSW!$J:$J,'MTT CHECKCOUNT'!Q$1,SWISSW!$F:$F,"Won")+COUNTIFS(SWISSW!$I:$I,'MTT CHECKCOUNT'!Q$1,SWISSW!$J:$J,'MTT CHECKCOUNT'!$A2,SWISSW!$F:$F,"Lost")))+'MTT DRAW'!Q2*IF(ROW()=COLUMN(),1,0.5))*(IF(ROW()=COLUMN(),0,1))</f>
        <v>15</v>
      </c>
      <c r="R2" s="14">
        <f ca="1">(((COUNTIFS(SWISSW!$I:$I,'MTT CHECKCOUNT'!$A2,SWISSW!$J:$J,'MTT CHECKCOUNT'!R$1,SWISSW!$F:$F,"Won")+COUNTIFS(SWISSW!$I:$I,'MTT CHECKCOUNT'!R$1,SWISSW!$J:$J,'MTT CHECKCOUNT'!$A2,SWISSW!$F:$F,"Lost")))+'MTT DRAW'!R2*IF(ROW()=COLUMN(),1,0.5))*(IF(ROW()=COLUMN(),0,1))</f>
        <v>12</v>
      </c>
      <c r="S2" s="14">
        <f ca="1">(((COUNTIFS(SWISSW!$I:$I,'MTT CHECKCOUNT'!$A2,SWISSW!$J:$J,'MTT CHECKCOUNT'!S$1,SWISSW!$F:$F,"Won")+COUNTIFS(SWISSW!$I:$I,'MTT CHECKCOUNT'!S$1,SWISSW!$J:$J,'MTT CHECKCOUNT'!$A2,SWISSW!$F:$F,"Lost")))+'MTT DRAW'!S2*IF(ROW()=COLUMN(),1,0.5))*(IF(ROW()=COLUMN(),0,1))</f>
        <v>8</v>
      </c>
      <c r="T2" s="14">
        <f ca="1">(((COUNTIFS(SWISSW!$I:$I,'MTT CHECKCOUNT'!$A2,SWISSW!$J:$J,'MTT CHECKCOUNT'!T$1,SWISSW!$F:$F,"Won")+COUNTIFS(SWISSW!$I:$I,'MTT CHECKCOUNT'!T$1,SWISSW!$J:$J,'MTT CHECKCOUNT'!$A2,SWISSW!$F:$F,"Lost")))+'MTT DRAW'!T2*IF(ROW()=COLUMN(),1,0.5))*(IF(ROW()=COLUMN(),0,1))</f>
        <v>10.5</v>
      </c>
      <c r="U2" s="14">
        <f ca="1">(((COUNTIFS(SWISSW!$I:$I,'MTT CHECKCOUNT'!$A2,SWISSW!$J:$J,'MTT CHECKCOUNT'!U$1,SWISSW!$F:$F,"Won")+COUNTIFS(SWISSW!$I:$I,'MTT CHECKCOUNT'!U$1,SWISSW!$J:$J,'MTT CHECKCOUNT'!$A2,SWISSW!$F:$F,"Lost")))+'MTT DRAW'!U2*IF(ROW()=COLUMN(),1,0.5))*(IF(ROW()=COLUMN(),0,1))</f>
        <v>14</v>
      </c>
      <c r="V2" s="14">
        <f ca="1">(((COUNTIFS(SWISSW!$I:$I,'MTT CHECKCOUNT'!$A2,SWISSW!$J:$J,'MTT CHECKCOUNT'!V$1,SWISSW!$F:$F,"Won")+COUNTIFS(SWISSW!$I:$I,'MTT CHECKCOUNT'!V$1,SWISSW!$J:$J,'MTT CHECKCOUNT'!$A2,SWISSW!$F:$F,"Lost")))+'MTT DRAW'!V2*IF(ROW()=COLUMN(),1,0.5))*(IF(ROW()=COLUMN(),0,1))</f>
        <v>7.5</v>
      </c>
      <c r="W2" s="14">
        <f ca="1">(((COUNTIFS(SWISSW!$I:$I,'MTT CHECKCOUNT'!$A2,SWISSW!$J:$J,'MTT CHECKCOUNT'!W$1,SWISSW!$F:$F,"Won")+COUNTIFS(SWISSW!$I:$I,'MTT CHECKCOUNT'!W$1,SWISSW!$J:$J,'MTT CHECKCOUNT'!$A2,SWISSW!$F:$F,"Lost")))+'MTT DRAW'!W2*IF(ROW()=COLUMN(),1,0.5))*(IF(ROW()=COLUMN(),0,1))</f>
        <v>5</v>
      </c>
      <c r="X2" s="14">
        <f ca="1">(((COUNTIFS(SWISSW!$I:$I,'MTT CHECKCOUNT'!$A2,SWISSW!$J:$J,'MTT CHECKCOUNT'!X$1,SWISSW!$F:$F,"Won")+COUNTIFS(SWISSW!$I:$I,'MTT CHECKCOUNT'!X$1,SWISSW!$J:$J,'MTT CHECKCOUNT'!$A2,SWISSW!$F:$F,"Lost")))+'MTT DRAW'!X2*IF(ROW()=COLUMN(),1,0.5))*(IF(ROW()=COLUMN(),0,1))</f>
        <v>6.5</v>
      </c>
      <c r="Y2" s="14">
        <f ca="1">(((COUNTIFS(SWISSW!$I:$I,'MTT CHECKCOUNT'!$A2,SWISSW!$J:$J,'MTT CHECKCOUNT'!Y$1,SWISSW!$F:$F,"Won")+COUNTIFS(SWISSW!$I:$I,'MTT CHECKCOUNT'!Y$1,SWISSW!$J:$J,'MTT CHECKCOUNT'!$A2,SWISSW!$F:$F,"Lost")))+'MTT DRAW'!Y2*IF(ROW()=COLUMN(),1,0.5))*(IF(ROW()=COLUMN(),0,1))</f>
        <v>7</v>
      </c>
      <c r="Z2" s="14">
        <f ca="1">(((COUNTIFS(SWISSW!$I:$I,'MTT CHECKCOUNT'!$A2,SWISSW!$J:$J,'MTT CHECKCOUNT'!Z$1,SWISSW!$F:$F,"Won")+COUNTIFS(SWISSW!$I:$I,'MTT CHECKCOUNT'!Z$1,SWISSW!$J:$J,'MTT CHECKCOUNT'!$A2,SWISSW!$F:$F,"Lost")))+'MTT DRAW'!Z2*IF(ROW()=COLUMN(),1,0.5))*(IF(ROW()=COLUMN(),0,1))</f>
        <v>5</v>
      </c>
      <c r="AA2" s="14">
        <f ca="1">(((COUNTIFS(SWISSW!$I:$I,'MTT CHECKCOUNT'!$A2,SWISSW!$J:$J,'MTT CHECKCOUNT'!AA$1,SWISSW!$F:$F,"Won")+COUNTIFS(SWISSW!$I:$I,'MTT CHECKCOUNT'!AA$1,SWISSW!$J:$J,'MTT CHECKCOUNT'!$A2,SWISSW!$F:$F,"Lost")))+'MTT DRAW'!AA2*IF(ROW()=COLUMN(),1,0.5))*(IF(ROW()=COLUMN(),0,1))</f>
        <v>4</v>
      </c>
      <c r="AB2" s="14">
        <f ca="1">(((COUNTIFS(SWISSW!$I:$I,'MTT CHECKCOUNT'!$A2,SWISSW!$J:$J,'MTT CHECKCOUNT'!AB$1,SWISSW!$F:$F,"Won")+COUNTIFS(SWISSW!$I:$I,'MTT CHECKCOUNT'!AB$1,SWISSW!$J:$J,'MTT CHECKCOUNT'!$A2,SWISSW!$F:$F,"Lost")))+'MTT DRAW'!AB2*IF(ROW()=COLUMN(),1,0.5))*(IF(ROW()=COLUMN(),0,1))</f>
        <v>3</v>
      </c>
      <c r="AC2" s="14">
        <f ca="1">(((COUNTIFS(SWISSW!$I:$I,'MTT CHECKCOUNT'!$A2,SWISSW!$J:$J,'MTT CHECKCOUNT'!AC$1,SWISSW!$F:$F,"Won")+COUNTIFS(SWISSW!$I:$I,'MTT CHECKCOUNT'!AC$1,SWISSW!$J:$J,'MTT CHECKCOUNT'!$A2,SWISSW!$F:$F,"Lost")))+'MTT DRAW'!AC2*IF(ROW()=COLUMN(),1,0.5))*(IF(ROW()=COLUMN(),0,1))</f>
        <v>3</v>
      </c>
      <c r="AD2" s="14">
        <f ca="1">(((COUNTIFS(SWISSW!$I:$I,'MTT CHECKCOUNT'!$A2,SWISSW!$J:$J,'MTT CHECKCOUNT'!AD$1,SWISSW!$F:$F,"Won")+COUNTIFS(SWISSW!$I:$I,'MTT CHECKCOUNT'!AD$1,SWISSW!$J:$J,'MTT CHECKCOUNT'!$A2,SWISSW!$F:$F,"Lost")))+'MTT DRAW'!AD2*IF(ROW()=COLUMN(),1,0.5))*(IF(ROW()=COLUMN(),0,1))</f>
        <v>5</v>
      </c>
      <c r="AE2" s="14">
        <f ca="1">(((COUNTIFS(SWISSW!$I:$I,'MTT CHECKCOUNT'!$A2,SWISSW!$J:$J,'MTT CHECKCOUNT'!AE$1,SWISSW!$F:$F,"Won")+COUNTIFS(SWISSW!$I:$I,'MTT CHECKCOUNT'!AE$1,SWISSW!$J:$J,'MTT CHECKCOUNT'!$A2,SWISSW!$F:$F,"Lost")))+'MTT DRAW'!AE2*IF(ROW()=COLUMN(),1,0.5))*(IF(ROW()=COLUMN(),0,1))</f>
        <v>4.5</v>
      </c>
      <c r="AF2" s="14">
        <f ca="1">(((COUNTIFS(SWISSW!$I:$I,'MTT CHECKCOUNT'!$A2,SWISSW!$J:$J,'MTT CHECKCOUNT'!AF$1,SWISSW!$F:$F,"Won")+COUNTIFS(SWISSW!$I:$I,'MTT CHECKCOUNT'!AF$1,SWISSW!$J:$J,'MTT CHECKCOUNT'!$A2,SWISSW!$F:$F,"Lost")))+'MTT DRAW'!AF2*IF(ROW()=COLUMN(),1,0.5))*(IF(ROW()=COLUMN(),0,1))</f>
        <v>1</v>
      </c>
      <c r="AG2" s="14">
        <f ca="1">(((COUNTIFS(SWISSW!$I:$I,'MTT CHECKCOUNT'!$A2,SWISSW!$J:$J,'MTT CHECKCOUNT'!AG$1,SWISSW!$F:$F,"Won")+COUNTIFS(SWISSW!$I:$I,'MTT CHECKCOUNT'!AG$1,SWISSW!$J:$J,'MTT CHECKCOUNT'!$A2,SWISSW!$F:$F,"Lost")))+'MTT DRAW'!AG2*IF(ROW()=COLUMN(),1,0.5))*(IF(ROW()=COLUMN(),0,1))</f>
        <v>4</v>
      </c>
      <c r="AH2" s="14">
        <f ca="1">(((COUNTIFS(SWISSW!$I:$I,'MTT CHECKCOUNT'!$A2,SWISSW!$J:$J,'MTT CHECKCOUNT'!AH$1,SWISSW!$F:$F,"Won")+COUNTIFS(SWISSW!$I:$I,'MTT CHECKCOUNT'!AH$1,SWISSW!$J:$J,'MTT CHECKCOUNT'!$A2,SWISSW!$F:$F,"Lost")))+'MTT DRAW'!AH2*IF(ROW()=COLUMN(),1,0.5))*(IF(ROW()=COLUMN(),0,1))</f>
        <v>3</v>
      </c>
      <c r="AI2" s="14">
        <f ca="1">(((COUNTIFS(SWISSW!$I:$I,'MTT CHECKCOUNT'!$A2,SWISSW!$J:$J,'MTT CHECKCOUNT'!AI$1,SWISSW!$F:$F,"Won")+COUNTIFS(SWISSW!$I:$I,'MTT CHECKCOUNT'!AI$1,SWISSW!$J:$J,'MTT CHECKCOUNT'!$A2,SWISSW!$F:$F,"Lost")))+'MTT DRAW'!AI2*IF(ROW()=COLUMN(),1,0.5))*(IF(ROW()=COLUMN(),0,1))</f>
        <v>2</v>
      </c>
      <c r="AJ2" s="14">
        <f ca="1">(((COUNTIFS(SWISSW!$I:$I,'MTT CHECKCOUNT'!$A2,SWISSW!$J:$J,'MTT CHECKCOUNT'!AJ$1,SWISSW!$F:$F,"Won")+COUNTIFS(SWISSW!$I:$I,'MTT CHECKCOUNT'!AJ$1,SWISSW!$J:$J,'MTT CHECKCOUNT'!$A2,SWISSW!$F:$F,"Lost")))+'MTT DRAW'!AJ2*IF(ROW()=COLUMN(),1,0.5))*(IF(ROW()=COLUMN(),0,1))</f>
        <v>2</v>
      </c>
      <c r="AK2" s="14">
        <f ca="1">(((COUNTIFS(SWISSW!$I:$I,'MTT CHECKCOUNT'!$A2,SWISSW!$J:$J,'MTT CHECKCOUNT'!AK$1,SWISSW!$F:$F,"Won")+COUNTIFS(SWISSW!$I:$I,'MTT CHECKCOUNT'!AK$1,SWISSW!$J:$J,'MTT CHECKCOUNT'!$A2,SWISSW!$F:$F,"Lost")))+'MTT DRAW'!AK2*IF(ROW()=COLUMN(),1,0.5))*(IF(ROW()=COLUMN(),0,1))</f>
        <v>2.5</v>
      </c>
      <c r="AL2" s="14">
        <f ca="1">(((COUNTIFS(SWISSW!$I:$I,'MTT CHECKCOUNT'!$A2,SWISSW!$J:$J,'MTT CHECKCOUNT'!AL$1,SWISSW!$F:$F,"Won")+COUNTIFS(SWISSW!$I:$I,'MTT CHECKCOUNT'!AL$1,SWISSW!$J:$J,'MTT CHECKCOUNT'!$A2,SWISSW!$F:$F,"Lost")))+'MTT DRAW'!AL2*IF(ROW()=COLUMN(),1,0.5))*(IF(ROW()=COLUMN(),0,1))</f>
        <v>3</v>
      </c>
      <c r="AM2" s="14">
        <f ca="1">(((COUNTIFS(SWISSW!$I:$I,'MTT CHECKCOUNT'!$A2,SWISSW!$J:$J,'MTT CHECKCOUNT'!AM$1,SWISSW!$F:$F,"Won")+COUNTIFS(SWISSW!$I:$I,'MTT CHECKCOUNT'!AM$1,SWISSW!$J:$J,'MTT CHECKCOUNT'!$A2,SWISSW!$F:$F,"Lost")))+'MTT DRAW'!AM2*IF(ROW()=COLUMN(),1,0.5))*(IF(ROW()=COLUMN(),0,1))</f>
        <v>3</v>
      </c>
      <c r="AN2" s="14">
        <f ca="1">(((COUNTIFS(SWISSW!$I:$I,'MTT CHECKCOUNT'!$A2,SWISSW!$J:$J,'MTT CHECKCOUNT'!AN$1,SWISSW!$F:$F,"Won")+COUNTIFS(SWISSW!$I:$I,'MTT CHECKCOUNT'!AN$1,SWISSW!$J:$J,'MTT CHECKCOUNT'!$A2,SWISSW!$F:$F,"Lost")))+'MTT DRAW'!AN2*IF(ROW()=COLUMN(),1,0.5))*(IF(ROW()=COLUMN(),0,1))</f>
        <v>1</v>
      </c>
      <c r="AO2" s="14">
        <f ca="1">(((COUNTIFS(SWISSW!$I:$I,'MTT CHECKCOUNT'!$A2,SWISSW!$J:$J,'MTT CHECKCOUNT'!AO$1,SWISSW!$F:$F,"Won")+COUNTIFS(SWISSW!$I:$I,'MTT CHECKCOUNT'!AO$1,SWISSW!$J:$J,'MTT CHECKCOUNT'!$A2,SWISSW!$F:$F,"Lost")))+'MTT DRAW'!AO2*IF(ROW()=COLUMN(),1,0.5))*(IF(ROW()=COLUMN(),0,1))</f>
        <v>2</v>
      </c>
      <c r="AP2" s="14">
        <f ca="1">(((COUNTIFS(SWISSW!$I:$I,'MTT CHECKCOUNT'!$A2,SWISSW!$J:$J,'MTT CHECKCOUNT'!AP$1,SWISSW!$F:$F,"Won")+COUNTIFS(SWISSW!$I:$I,'MTT CHECKCOUNT'!AP$1,SWISSW!$J:$J,'MTT CHECKCOUNT'!$A2,SWISSW!$F:$F,"Lost")))+'MTT DRAW'!AP2*IF(ROW()=COLUMN(),1,0.5))*(IF(ROW()=COLUMN(),0,1))</f>
        <v>2</v>
      </c>
      <c r="AQ2" s="14">
        <f ca="1">(((COUNTIFS(SWISSW!$I:$I,'MTT CHECKCOUNT'!$A2,SWISSW!$J:$J,'MTT CHECKCOUNT'!AQ$1,SWISSW!$F:$F,"Won")+COUNTIFS(SWISSW!$I:$I,'MTT CHECKCOUNT'!AQ$1,SWISSW!$J:$J,'MTT CHECKCOUNT'!$A2,SWISSW!$F:$F,"Lost")))+'MTT DRAW'!AQ2*IF(ROW()=COLUMN(),1,0.5))*(IF(ROW()=COLUMN(),0,1))</f>
        <v>2</v>
      </c>
      <c r="AR2" s="14">
        <f ca="1">(((COUNTIFS(SWISSW!$I:$I,'MTT CHECKCOUNT'!$A2,SWISSW!$J:$J,'MTT CHECKCOUNT'!AR$1,SWISSW!$F:$F,"Won")+COUNTIFS(SWISSW!$I:$I,'MTT CHECKCOUNT'!AR$1,SWISSW!$J:$J,'MTT CHECKCOUNT'!$A2,SWISSW!$F:$F,"Lost")))+'MTT DRAW'!AR2*IF(ROW()=COLUMN(),1,0.5))*(IF(ROW()=COLUMN(),0,1))</f>
        <v>3</v>
      </c>
      <c r="AS2" s="14">
        <f ca="1">(((COUNTIFS(SWISSW!$I:$I,'MTT CHECKCOUNT'!$A2,SWISSW!$J:$J,'MTT CHECKCOUNT'!AS$1,SWISSW!$F:$F,"Won")+COUNTIFS(SWISSW!$I:$I,'MTT CHECKCOUNT'!AS$1,SWISSW!$J:$J,'MTT CHECKCOUNT'!$A2,SWISSW!$F:$F,"Lost")))+'MTT DRAW'!AS2*IF(ROW()=COLUMN(),1,0.5))*(IF(ROW()=COLUMN(),0,1))</f>
        <v>2</v>
      </c>
      <c r="AT2" s="14">
        <f ca="1">(((COUNTIFS(SWISSW!$I:$I,'MTT CHECKCOUNT'!$A2,SWISSW!$J:$J,'MTT CHECKCOUNT'!AT$1,SWISSW!$F:$F,"Won")+COUNTIFS(SWISSW!$I:$I,'MTT CHECKCOUNT'!AT$1,SWISSW!$J:$J,'MTT CHECKCOUNT'!$A2,SWISSW!$F:$F,"Lost")))+'MTT DRAW'!AT2*IF(ROW()=COLUMN(),1,0.5))*(IF(ROW()=COLUMN(),0,1))</f>
        <v>1.5</v>
      </c>
      <c r="AU2" s="14">
        <f ca="1">(((COUNTIFS(SWISSW!$I:$I,'MTT CHECKCOUNT'!$A2,SWISSW!$J:$J,'MTT CHECKCOUNT'!AU$1,SWISSW!$F:$F,"Won")+COUNTIFS(SWISSW!$I:$I,'MTT CHECKCOUNT'!AU$1,SWISSW!$J:$J,'MTT CHECKCOUNT'!$A2,SWISSW!$F:$F,"Lost")))+'MTT DRAW'!AU2*IF(ROW()=COLUMN(),1,0.5))*(IF(ROW()=COLUMN(),0,1))</f>
        <v>2</v>
      </c>
      <c r="AV2" s="14">
        <f ca="1">(((COUNTIFS(SWISSW!$I:$I,'MTT CHECKCOUNT'!$A2,SWISSW!$J:$J,'MTT CHECKCOUNT'!AV$1,SWISSW!$F:$F,"Won")+COUNTIFS(SWISSW!$I:$I,'MTT CHECKCOUNT'!AV$1,SWISSW!$J:$J,'MTT CHECKCOUNT'!$A2,SWISSW!$F:$F,"Lost")))+'MTT DRAW'!AV2*IF(ROW()=COLUMN(),1,0.5))*(IF(ROW()=COLUMN(),0,1))</f>
        <v>1</v>
      </c>
      <c r="AW2" s="14">
        <f ca="1">(((COUNTIFS(SWISSW!$I:$I,'MTT CHECKCOUNT'!$A2,SWISSW!$J:$J,'MTT CHECKCOUNT'!AW$1,SWISSW!$F:$F,"Won")+COUNTIFS(SWISSW!$I:$I,'MTT CHECKCOUNT'!AW$1,SWISSW!$J:$J,'MTT CHECKCOUNT'!$A2,SWISSW!$F:$F,"Lost")))+'MTT DRAW'!AW2*IF(ROW()=COLUMN(),1,0.5))*(IF(ROW()=COLUMN(),0,1))</f>
        <v>1</v>
      </c>
      <c r="AX2" s="14">
        <f ca="1">(((COUNTIFS(SWISSW!$I:$I,'MTT CHECKCOUNT'!$A2,SWISSW!$J:$J,'MTT CHECKCOUNT'!AX$1,SWISSW!$F:$F,"Won")+COUNTIFS(SWISSW!$I:$I,'MTT CHECKCOUNT'!AX$1,SWISSW!$J:$J,'MTT CHECKCOUNT'!$A2,SWISSW!$F:$F,"Lost")))+'MTT DRAW'!AX2*IF(ROW()=COLUMN(),1,0.5))*(IF(ROW()=COLUMN(),0,1))</f>
        <v>2</v>
      </c>
      <c r="AY2" s="14">
        <f ca="1">(((COUNTIFS(SWISSW!$I:$I,'MTT CHECKCOUNT'!$A2,SWISSW!$J:$J,'MTT CHECKCOUNT'!AY$1,SWISSW!$F:$F,"Won")+COUNTIFS(SWISSW!$I:$I,'MTT CHECKCOUNT'!AY$1,SWISSW!$J:$J,'MTT CHECKCOUNT'!$A2,SWISSW!$F:$F,"Lost")))+'MTT DRAW'!AY2*IF(ROW()=COLUMN(),1,0.5))*(IF(ROW()=COLUMN(),0,1))</f>
        <v>1</v>
      </c>
      <c r="AZ2" s="14">
        <f ca="1">(((COUNTIFS(SWISSW!$I:$I,'MTT CHECKCOUNT'!$A2,SWISSW!$J:$J,'MTT CHECKCOUNT'!AZ$1,SWISSW!$F:$F,"Won")+COUNTIFS(SWISSW!$I:$I,'MTT CHECKCOUNT'!AZ$1,SWISSW!$J:$J,'MTT CHECKCOUNT'!$A2,SWISSW!$F:$F,"Lost")))+'MTT DRAW'!AZ2*IF(ROW()=COLUMN(),1,0.5))*(IF(ROW()=COLUMN(),0,1))</f>
        <v>1</v>
      </c>
      <c r="BA2" s="14">
        <f ca="1">(((COUNTIFS(SWISSW!$I:$I,'MTT CHECKCOUNT'!$A2,SWISSW!$J:$J,'MTT CHECKCOUNT'!BA$1,SWISSW!$F:$F,"Won")+COUNTIFS(SWISSW!$I:$I,'MTT CHECKCOUNT'!BA$1,SWISSW!$J:$J,'MTT CHECKCOUNT'!$A2,SWISSW!$F:$F,"Lost")))+'MTT DRAW'!BA2*IF(ROW()=COLUMN(),1,0.5))*(IF(ROW()=COLUMN(),0,1))</f>
        <v>2</v>
      </c>
      <c r="BB2" s="14">
        <f ca="1">(((COUNTIFS(SWISSW!$I:$I,'MTT CHECKCOUNT'!$A2,SWISSW!$J:$J,'MTT CHECKCOUNT'!BB$1,SWISSW!$F:$F,"Won")+COUNTIFS(SWISSW!$I:$I,'MTT CHECKCOUNT'!BB$1,SWISSW!$J:$J,'MTT CHECKCOUNT'!$A2,SWISSW!$F:$F,"Lost")))+'MTT DRAW'!BB2*IF(ROW()=COLUMN(),1,0.5))*(IF(ROW()=COLUMN(),0,1))</f>
        <v>0</v>
      </c>
      <c r="BC2" s="14">
        <f ca="1">(((COUNTIFS(SWISSW!$I:$I,'MTT CHECKCOUNT'!$A2,SWISSW!$J:$J,'MTT CHECKCOUNT'!BC$1,SWISSW!$F:$F,"Won")+COUNTIFS(SWISSW!$I:$I,'MTT CHECKCOUNT'!BC$1,SWISSW!$J:$J,'MTT CHECKCOUNT'!$A2,SWISSW!$F:$F,"Lost")))+'MTT DRAW'!BC2*IF(ROW()=COLUMN(),1,0.5))*(IF(ROW()=COLUMN(),0,1))</f>
        <v>0</v>
      </c>
      <c r="BD2" s="14">
        <f ca="1">(((COUNTIFS(SWISSW!$I:$I,'MTT CHECKCOUNT'!$A2,SWISSW!$J:$J,'MTT CHECKCOUNT'!BD$1,SWISSW!$F:$F,"Won")+COUNTIFS(SWISSW!$I:$I,'MTT CHECKCOUNT'!BD$1,SWISSW!$J:$J,'MTT CHECKCOUNT'!$A2,SWISSW!$F:$F,"Lost")))+'MTT DRAW'!BD2*IF(ROW()=COLUMN(),1,0.5))*(IF(ROW()=COLUMN(),0,1))</f>
        <v>0</v>
      </c>
      <c r="BE2" s="14">
        <f ca="1">(((COUNTIFS(SWISSW!$I:$I,'MTT CHECKCOUNT'!$A2,SWISSW!$J:$J,'MTT CHECKCOUNT'!BE$1,SWISSW!$F:$F,"Won")+COUNTIFS(SWISSW!$I:$I,'MTT CHECKCOUNT'!BE$1,SWISSW!$J:$J,'MTT CHECKCOUNT'!$A2,SWISSW!$F:$F,"Lost")))+'MTT DRAW'!BE2*IF(ROW()=COLUMN(),1,0.5))*(IF(ROW()=COLUMN(),0,1))</f>
        <v>0</v>
      </c>
      <c r="BF2" s="14">
        <f ca="1">(((COUNTIFS(SWISSW!$I:$I,'MTT CHECKCOUNT'!$A2,SWISSW!$J:$J,'MTT CHECKCOUNT'!BF$1,SWISSW!$F:$F,"Won")+COUNTIFS(SWISSW!$I:$I,'MTT CHECKCOUNT'!BF$1,SWISSW!$J:$J,'MTT CHECKCOUNT'!$A2,SWISSW!$F:$F,"Lost")))+'MTT DRAW'!BF2*IF(ROW()=COLUMN(),1,0.5))*(IF(ROW()=COLUMN(),0,1))</f>
        <v>1</v>
      </c>
    </row>
    <row r="3" spans="1:58" s="6" customFormat="1" ht="55" customHeight="1" x14ac:dyDescent="0.25">
      <c r="A3" s="3" t="str">
        <f ca="1">MATCHUP!A3</f>
        <v>Mono Red Synth</v>
      </c>
      <c r="B3" s="14">
        <f ca="1">(((COUNTIFS(SWISSW!$I:$I,'MTT CHECKCOUNT'!$A3,SWISSW!$J:$J,'MTT CHECKCOUNT'!B$1,SWISSW!$F:$F,"Won")+COUNTIFS(SWISSW!$I:$I,'MTT CHECKCOUNT'!B$1,SWISSW!$J:$J,'MTT CHECKCOUNT'!$A3,SWISSW!$F:$F,"Lost")))+'MTT DRAW'!B3*IF(ROW()=COLUMN(),1,0.5))*(IF(ROW()=COLUMN(),0,1))</f>
        <v>67</v>
      </c>
      <c r="C3" s="14">
        <f ca="1">(((COUNTIFS(SWISSW!$I:$I,'MTT CHECKCOUNT'!$A3,SWISSW!$J:$J,'MTT CHECKCOUNT'!C$1,SWISSW!$F:$F,"Won")+COUNTIFS(SWISSW!$I:$I,'MTT CHECKCOUNT'!C$1,SWISSW!$J:$J,'MTT CHECKCOUNT'!$A3,SWISSW!$F:$F,"Lost")))+'MTT DRAW'!C3*IF(ROW()=COLUMN(),1,0.5))*(IF(ROW()=COLUMN(),0,1))</f>
        <v>0</v>
      </c>
      <c r="D3" s="14">
        <f ca="1">(((COUNTIFS(SWISSW!$I:$I,'MTT CHECKCOUNT'!$A3,SWISSW!$J:$J,'MTT CHECKCOUNT'!D$1,SWISSW!$F:$F,"Won")+COUNTIFS(SWISSW!$I:$I,'MTT CHECKCOUNT'!D$1,SWISSW!$J:$J,'MTT CHECKCOUNT'!$A3,SWISSW!$F:$F,"Lost")))+'MTT DRAW'!D3*IF(ROW()=COLUMN(),1,0.5))*(IF(ROW()=COLUMN(),0,1))</f>
        <v>34</v>
      </c>
      <c r="E3" s="14">
        <f ca="1">(((COUNTIFS(SWISSW!$I:$I,'MTT CHECKCOUNT'!$A3,SWISSW!$J:$J,'MTT CHECKCOUNT'!E$1,SWISSW!$F:$F,"Won")+COUNTIFS(SWISSW!$I:$I,'MTT CHECKCOUNT'!E$1,SWISSW!$J:$J,'MTT CHECKCOUNT'!$A3,SWISSW!$F:$F,"Lost")))+'MTT DRAW'!E3*IF(ROW()=COLUMN(),1,0.5))*(IF(ROW()=COLUMN(),0,1))</f>
        <v>41</v>
      </c>
      <c r="F3" s="14">
        <f ca="1">(((COUNTIFS(SWISSW!$I:$I,'MTT CHECKCOUNT'!$A3,SWISSW!$J:$J,'MTT CHECKCOUNT'!F$1,SWISSW!$F:$F,"Won")+COUNTIFS(SWISSW!$I:$I,'MTT CHECKCOUNT'!F$1,SWISSW!$J:$J,'MTT CHECKCOUNT'!$A3,SWISSW!$F:$F,"Lost")))+'MTT DRAW'!F3*IF(ROW()=COLUMN(),1,0.5))*(IF(ROW()=COLUMN(),0,1))</f>
        <v>37</v>
      </c>
      <c r="G3" s="14">
        <f ca="1">(((COUNTIFS(SWISSW!$I:$I,'MTT CHECKCOUNT'!$A3,SWISSW!$J:$J,'MTT CHECKCOUNT'!G$1,SWISSW!$F:$F,"Won")+COUNTIFS(SWISSW!$I:$I,'MTT CHECKCOUNT'!G$1,SWISSW!$J:$J,'MTT CHECKCOUNT'!$A3,SWISSW!$F:$F,"Lost")))+'MTT DRAW'!G3*IF(ROW()=COLUMN(),1,0.5))*(IF(ROW()=COLUMN(),0,1))</f>
        <v>21.5</v>
      </c>
      <c r="H3" s="14">
        <f ca="1">(((COUNTIFS(SWISSW!$I:$I,'MTT CHECKCOUNT'!$A3,SWISSW!$J:$J,'MTT CHECKCOUNT'!H$1,SWISSW!$F:$F,"Won")+COUNTIFS(SWISSW!$I:$I,'MTT CHECKCOUNT'!H$1,SWISSW!$J:$J,'MTT CHECKCOUNT'!$A3,SWISSW!$F:$F,"Lost")))+'MTT DRAW'!H3*IF(ROW()=COLUMN(),1,0.5))*(IF(ROW()=COLUMN(),0,1))</f>
        <v>25</v>
      </c>
      <c r="I3" s="14">
        <f ca="1">(((COUNTIFS(SWISSW!$I:$I,'MTT CHECKCOUNT'!$A3,SWISSW!$J:$J,'MTT CHECKCOUNT'!I$1,SWISSW!$F:$F,"Won")+COUNTIFS(SWISSW!$I:$I,'MTT CHECKCOUNT'!I$1,SWISSW!$J:$J,'MTT CHECKCOUNT'!$A3,SWISSW!$F:$F,"Lost")))+'MTT DRAW'!I3*IF(ROW()=COLUMN(),1,0.5))*(IF(ROW()=COLUMN(),0,1))</f>
        <v>29</v>
      </c>
      <c r="J3" s="14">
        <f ca="1">(((COUNTIFS(SWISSW!$I:$I,'MTT CHECKCOUNT'!$A3,SWISSW!$J:$J,'MTT CHECKCOUNT'!J$1,SWISSW!$F:$F,"Won")+COUNTIFS(SWISSW!$I:$I,'MTT CHECKCOUNT'!J$1,SWISSW!$J:$J,'MTT CHECKCOUNT'!$A3,SWISSW!$F:$F,"Lost")))+'MTT DRAW'!J3*IF(ROW()=COLUMN(),1,0.5))*(IF(ROW()=COLUMN(),0,1))</f>
        <v>6.5</v>
      </c>
      <c r="K3" s="14">
        <f ca="1">(((COUNTIFS(SWISSW!$I:$I,'MTT CHECKCOUNT'!$A3,SWISSW!$J:$J,'MTT CHECKCOUNT'!K$1,SWISSW!$F:$F,"Won")+COUNTIFS(SWISSW!$I:$I,'MTT CHECKCOUNT'!K$1,SWISSW!$J:$J,'MTT CHECKCOUNT'!$A3,SWISSW!$F:$F,"Lost")))+'MTT DRAW'!K3*IF(ROW()=COLUMN(),1,0.5))*(IF(ROW()=COLUMN(),0,1))</f>
        <v>12</v>
      </c>
      <c r="L3" s="14">
        <f ca="1">(((COUNTIFS(SWISSW!$I:$I,'MTT CHECKCOUNT'!$A3,SWISSW!$J:$J,'MTT CHECKCOUNT'!L$1,SWISSW!$F:$F,"Won")+COUNTIFS(SWISSW!$I:$I,'MTT CHECKCOUNT'!L$1,SWISSW!$J:$J,'MTT CHECKCOUNT'!$A3,SWISSW!$F:$F,"Lost")))+'MTT DRAW'!L3*IF(ROW()=COLUMN(),1,0.5))*(IF(ROW()=COLUMN(),0,1))</f>
        <v>10</v>
      </c>
      <c r="M3" s="14">
        <f ca="1">(((COUNTIFS(SWISSW!$I:$I,'MTT CHECKCOUNT'!$A3,SWISSW!$J:$J,'MTT CHECKCOUNT'!M$1,SWISSW!$F:$F,"Won")+COUNTIFS(SWISSW!$I:$I,'MTT CHECKCOUNT'!M$1,SWISSW!$J:$J,'MTT CHECKCOUNT'!$A3,SWISSW!$F:$F,"Lost")))+'MTT DRAW'!M3*IF(ROW()=COLUMN(),1,0.5))*(IF(ROW()=COLUMN(),0,1))</f>
        <v>10</v>
      </c>
      <c r="N3" s="14">
        <f ca="1">(((COUNTIFS(SWISSW!$I:$I,'MTT CHECKCOUNT'!$A3,SWISSW!$J:$J,'MTT CHECKCOUNT'!N$1,SWISSW!$F:$F,"Won")+COUNTIFS(SWISSW!$I:$I,'MTT CHECKCOUNT'!N$1,SWISSW!$J:$J,'MTT CHECKCOUNT'!$A3,SWISSW!$F:$F,"Lost")))+'MTT DRAW'!N3*IF(ROW()=COLUMN(),1,0.5))*(IF(ROW()=COLUMN(),0,1))</f>
        <v>7</v>
      </c>
      <c r="O3" s="14">
        <f ca="1">(((COUNTIFS(SWISSW!$I:$I,'MTT CHECKCOUNT'!$A3,SWISSW!$J:$J,'MTT CHECKCOUNT'!O$1,SWISSW!$F:$F,"Won")+COUNTIFS(SWISSW!$I:$I,'MTT CHECKCOUNT'!O$1,SWISSW!$J:$J,'MTT CHECKCOUNT'!$A3,SWISSW!$F:$F,"Lost")))+'MTT DRAW'!O3*IF(ROW()=COLUMN(),1,0.5))*(IF(ROW()=COLUMN(),0,1))</f>
        <v>10.5</v>
      </c>
      <c r="P3" s="14">
        <f ca="1">(((COUNTIFS(SWISSW!$I:$I,'MTT CHECKCOUNT'!$A3,SWISSW!$J:$J,'MTT CHECKCOUNT'!P$1,SWISSW!$F:$F,"Won")+COUNTIFS(SWISSW!$I:$I,'MTT CHECKCOUNT'!P$1,SWISSW!$J:$J,'MTT CHECKCOUNT'!$A3,SWISSW!$F:$F,"Lost")))+'MTT DRAW'!P3*IF(ROW()=COLUMN(),1,0.5))*(IF(ROW()=COLUMN(),0,1))</f>
        <v>10</v>
      </c>
      <c r="Q3" s="14">
        <f ca="1">(((COUNTIFS(SWISSW!$I:$I,'MTT CHECKCOUNT'!$A3,SWISSW!$J:$J,'MTT CHECKCOUNT'!Q$1,SWISSW!$F:$F,"Won")+COUNTIFS(SWISSW!$I:$I,'MTT CHECKCOUNT'!Q$1,SWISSW!$J:$J,'MTT CHECKCOUNT'!$A3,SWISSW!$F:$F,"Lost")))+'MTT DRAW'!Q3*IF(ROW()=COLUMN(),1,0.5))*(IF(ROW()=COLUMN(),0,1))</f>
        <v>7</v>
      </c>
      <c r="R3" s="14">
        <f ca="1">(((COUNTIFS(SWISSW!$I:$I,'MTT CHECKCOUNT'!$A3,SWISSW!$J:$J,'MTT CHECKCOUNT'!R$1,SWISSW!$F:$F,"Won")+COUNTIFS(SWISSW!$I:$I,'MTT CHECKCOUNT'!R$1,SWISSW!$J:$J,'MTT CHECKCOUNT'!$A3,SWISSW!$F:$F,"Lost")))+'MTT DRAW'!R3*IF(ROW()=COLUMN(),1,0.5))*(IF(ROW()=COLUMN(),0,1))</f>
        <v>4</v>
      </c>
      <c r="S3" s="14">
        <f ca="1">(((COUNTIFS(SWISSW!$I:$I,'MTT CHECKCOUNT'!$A3,SWISSW!$J:$J,'MTT CHECKCOUNT'!S$1,SWISSW!$F:$F,"Won")+COUNTIFS(SWISSW!$I:$I,'MTT CHECKCOUNT'!S$1,SWISSW!$J:$J,'MTT CHECKCOUNT'!$A3,SWISSW!$F:$F,"Lost")))+'MTT DRAW'!S3*IF(ROW()=COLUMN(),1,0.5))*(IF(ROW()=COLUMN(),0,1))</f>
        <v>3</v>
      </c>
      <c r="T3" s="14">
        <f ca="1">(((COUNTIFS(SWISSW!$I:$I,'MTT CHECKCOUNT'!$A3,SWISSW!$J:$J,'MTT CHECKCOUNT'!T$1,SWISSW!$F:$F,"Won")+COUNTIFS(SWISSW!$I:$I,'MTT CHECKCOUNT'!T$1,SWISSW!$J:$J,'MTT CHECKCOUNT'!$A3,SWISSW!$F:$F,"Lost")))+'MTT DRAW'!T3*IF(ROW()=COLUMN(),1,0.5))*(IF(ROW()=COLUMN(),0,1))</f>
        <v>6.5</v>
      </c>
      <c r="U3" s="14">
        <f ca="1">(((COUNTIFS(SWISSW!$I:$I,'MTT CHECKCOUNT'!$A3,SWISSW!$J:$J,'MTT CHECKCOUNT'!U$1,SWISSW!$F:$F,"Won")+COUNTIFS(SWISSW!$I:$I,'MTT CHECKCOUNT'!U$1,SWISSW!$J:$J,'MTT CHECKCOUNT'!$A3,SWISSW!$F:$F,"Lost")))+'MTT DRAW'!U3*IF(ROW()=COLUMN(),1,0.5))*(IF(ROW()=COLUMN(),0,1))</f>
        <v>1</v>
      </c>
      <c r="V3" s="14">
        <f ca="1">(((COUNTIFS(SWISSW!$I:$I,'MTT CHECKCOUNT'!$A3,SWISSW!$J:$J,'MTT CHECKCOUNT'!V$1,SWISSW!$F:$F,"Won")+COUNTIFS(SWISSW!$I:$I,'MTT CHECKCOUNT'!V$1,SWISSW!$J:$J,'MTT CHECKCOUNT'!$A3,SWISSW!$F:$F,"Lost")))+'MTT DRAW'!V3*IF(ROW()=COLUMN(),1,0.5))*(IF(ROW()=COLUMN(),0,1))</f>
        <v>3</v>
      </c>
      <c r="W3" s="14">
        <f ca="1">(((COUNTIFS(SWISSW!$I:$I,'MTT CHECKCOUNT'!$A3,SWISSW!$J:$J,'MTT CHECKCOUNT'!W$1,SWISSW!$F:$F,"Won")+COUNTIFS(SWISSW!$I:$I,'MTT CHECKCOUNT'!W$1,SWISSW!$J:$J,'MTT CHECKCOUNT'!$A3,SWISSW!$F:$F,"Lost")))+'MTT DRAW'!W3*IF(ROW()=COLUMN(),1,0.5))*(IF(ROW()=COLUMN(),0,1))</f>
        <v>2</v>
      </c>
      <c r="X3" s="14">
        <f ca="1">(((COUNTIFS(SWISSW!$I:$I,'MTT CHECKCOUNT'!$A3,SWISSW!$J:$J,'MTT CHECKCOUNT'!X$1,SWISSW!$F:$F,"Won")+COUNTIFS(SWISSW!$I:$I,'MTT CHECKCOUNT'!X$1,SWISSW!$J:$J,'MTT CHECKCOUNT'!$A3,SWISSW!$F:$F,"Lost")))+'MTT DRAW'!X3*IF(ROW()=COLUMN(),1,0.5))*(IF(ROW()=COLUMN(),0,1))</f>
        <v>4</v>
      </c>
      <c r="Y3" s="14">
        <f ca="1">(((COUNTIFS(SWISSW!$I:$I,'MTT CHECKCOUNT'!$A3,SWISSW!$J:$J,'MTT CHECKCOUNT'!Y$1,SWISSW!$F:$F,"Won")+COUNTIFS(SWISSW!$I:$I,'MTT CHECKCOUNT'!Y$1,SWISSW!$J:$J,'MTT CHECKCOUNT'!$A3,SWISSW!$F:$F,"Lost")))+'MTT DRAW'!Y3*IF(ROW()=COLUMN(),1,0.5))*(IF(ROW()=COLUMN(),0,1))</f>
        <v>4</v>
      </c>
      <c r="Z3" s="14">
        <f ca="1">(((COUNTIFS(SWISSW!$I:$I,'MTT CHECKCOUNT'!$A3,SWISSW!$J:$J,'MTT CHECKCOUNT'!Z$1,SWISSW!$F:$F,"Won")+COUNTIFS(SWISSW!$I:$I,'MTT CHECKCOUNT'!Z$1,SWISSW!$J:$J,'MTT CHECKCOUNT'!$A3,SWISSW!$F:$F,"Lost")))+'MTT DRAW'!Z3*IF(ROW()=COLUMN(),1,0.5))*(IF(ROW()=COLUMN(),0,1))</f>
        <v>1</v>
      </c>
      <c r="AA3" s="14">
        <f ca="1">(((COUNTIFS(SWISSW!$I:$I,'MTT CHECKCOUNT'!$A3,SWISSW!$J:$J,'MTT CHECKCOUNT'!AA$1,SWISSW!$F:$F,"Won")+COUNTIFS(SWISSW!$I:$I,'MTT CHECKCOUNT'!AA$1,SWISSW!$J:$J,'MTT CHECKCOUNT'!$A3,SWISSW!$F:$F,"Lost")))+'MTT DRAW'!AA3*IF(ROW()=COLUMN(),1,0.5))*(IF(ROW()=COLUMN(),0,1))</f>
        <v>6</v>
      </c>
      <c r="AB3" s="14">
        <f ca="1">(((COUNTIFS(SWISSW!$I:$I,'MTT CHECKCOUNT'!$A3,SWISSW!$J:$J,'MTT CHECKCOUNT'!AB$1,SWISSW!$F:$F,"Won")+COUNTIFS(SWISSW!$I:$I,'MTT CHECKCOUNT'!AB$1,SWISSW!$J:$J,'MTT CHECKCOUNT'!$A3,SWISSW!$F:$F,"Lost")))+'MTT DRAW'!AB3*IF(ROW()=COLUMN(),1,0.5))*(IF(ROW()=COLUMN(),0,1))</f>
        <v>4</v>
      </c>
      <c r="AC3" s="14">
        <f ca="1">(((COUNTIFS(SWISSW!$I:$I,'MTT CHECKCOUNT'!$A3,SWISSW!$J:$J,'MTT CHECKCOUNT'!AC$1,SWISSW!$F:$F,"Won")+COUNTIFS(SWISSW!$I:$I,'MTT CHECKCOUNT'!AC$1,SWISSW!$J:$J,'MTT CHECKCOUNT'!$A3,SWISSW!$F:$F,"Lost")))+'MTT DRAW'!AC3*IF(ROW()=COLUMN(),1,0.5))*(IF(ROW()=COLUMN(),0,1))</f>
        <v>1</v>
      </c>
      <c r="AD3" s="14">
        <f ca="1">(((COUNTIFS(SWISSW!$I:$I,'MTT CHECKCOUNT'!$A3,SWISSW!$J:$J,'MTT CHECKCOUNT'!AD$1,SWISSW!$F:$F,"Won")+COUNTIFS(SWISSW!$I:$I,'MTT CHECKCOUNT'!AD$1,SWISSW!$J:$J,'MTT CHECKCOUNT'!$A3,SWISSW!$F:$F,"Lost")))+'MTT DRAW'!AD3*IF(ROW()=COLUMN(),1,0.5))*(IF(ROW()=COLUMN(),0,1))</f>
        <v>1</v>
      </c>
      <c r="AE3" s="14">
        <f ca="1">(((COUNTIFS(SWISSW!$I:$I,'MTT CHECKCOUNT'!$A3,SWISSW!$J:$J,'MTT CHECKCOUNT'!AE$1,SWISSW!$F:$F,"Won")+COUNTIFS(SWISSW!$I:$I,'MTT CHECKCOUNT'!AE$1,SWISSW!$J:$J,'MTT CHECKCOUNT'!$A3,SWISSW!$F:$F,"Lost")))+'MTT DRAW'!AE3*IF(ROW()=COLUMN(),1,0.5))*(IF(ROW()=COLUMN(),0,1))</f>
        <v>3</v>
      </c>
      <c r="AF3" s="14">
        <f ca="1">(((COUNTIFS(SWISSW!$I:$I,'MTT CHECKCOUNT'!$A3,SWISSW!$J:$J,'MTT CHECKCOUNT'!AF$1,SWISSW!$F:$F,"Won")+COUNTIFS(SWISSW!$I:$I,'MTT CHECKCOUNT'!AF$1,SWISSW!$J:$J,'MTT CHECKCOUNT'!$A3,SWISSW!$F:$F,"Lost")))+'MTT DRAW'!AF3*IF(ROW()=COLUMN(),1,0.5))*(IF(ROW()=COLUMN(),0,1))</f>
        <v>1</v>
      </c>
      <c r="AG3" s="14">
        <f ca="1">(((COUNTIFS(SWISSW!$I:$I,'MTT CHECKCOUNT'!$A3,SWISSW!$J:$J,'MTT CHECKCOUNT'!AG$1,SWISSW!$F:$F,"Won")+COUNTIFS(SWISSW!$I:$I,'MTT CHECKCOUNT'!AG$1,SWISSW!$J:$J,'MTT CHECKCOUNT'!$A3,SWISSW!$F:$F,"Lost")))+'MTT DRAW'!AG3*IF(ROW()=COLUMN(),1,0.5))*(IF(ROW()=COLUMN(),0,1))</f>
        <v>2</v>
      </c>
      <c r="AH3" s="14">
        <f ca="1">(((COUNTIFS(SWISSW!$I:$I,'MTT CHECKCOUNT'!$A3,SWISSW!$J:$J,'MTT CHECKCOUNT'!AH$1,SWISSW!$F:$F,"Won")+COUNTIFS(SWISSW!$I:$I,'MTT CHECKCOUNT'!AH$1,SWISSW!$J:$J,'MTT CHECKCOUNT'!$A3,SWISSW!$F:$F,"Lost")))+'MTT DRAW'!AH3*IF(ROW()=COLUMN(),1,0.5))*(IF(ROW()=COLUMN(),0,1))</f>
        <v>1</v>
      </c>
      <c r="AI3" s="14">
        <f ca="1">(((COUNTIFS(SWISSW!$I:$I,'MTT CHECKCOUNT'!$A3,SWISSW!$J:$J,'MTT CHECKCOUNT'!AI$1,SWISSW!$F:$F,"Won")+COUNTIFS(SWISSW!$I:$I,'MTT CHECKCOUNT'!AI$1,SWISSW!$J:$J,'MTT CHECKCOUNT'!$A3,SWISSW!$F:$F,"Lost")))+'MTT DRAW'!AI3*IF(ROW()=COLUMN(),1,0.5))*(IF(ROW()=COLUMN(),0,1))</f>
        <v>1</v>
      </c>
      <c r="AJ3" s="14">
        <f ca="1">(((COUNTIFS(SWISSW!$I:$I,'MTT CHECKCOUNT'!$A3,SWISSW!$J:$J,'MTT CHECKCOUNT'!AJ$1,SWISSW!$F:$F,"Won")+COUNTIFS(SWISSW!$I:$I,'MTT CHECKCOUNT'!AJ$1,SWISSW!$J:$J,'MTT CHECKCOUNT'!$A3,SWISSW!$F:$F,"Lost")))+'MTT DRAW'!AJ3*IF(ROW()=COLUMN(),1,0.5))*(IF(ROW()=COLUMN(),0,1))</f>
        <v>0</v>
      </c>
      <c r="AK3" s="14">
        <f ca="1">(((COUNTIFS(SWISSW!$I:$I,'MTT CHECKCOUNT'!$A3,SWISSW!$J:$J,'MTT CHECKCOUNT'!AK$1,SWISSW!$F:$F,"Won")+COUNTIFS(SWISSW!$I:$I,'MTT CHECKCOUNT'!AK$1,SWISSW!$J:$J,'MTT CHECKCOUNT'!$A3,SWISSW!$F:$F,"Lost")))+'MTT DRAW'!AK3*IF(ROW()=COLUMN(),1,0.5))*(IF(ROW()=COLUMN(),0,1))</f>
        <v>0</v>
      </c>
      <c r="AL3" s="14">
        <f ca="1">(((COUNTIFS(SWISSW!$I:$I,'MTT CHECKCOUNT'!$A3,SWISSW!$J:$J,'MTT CHECKCOUNT'!AL$1,SWISSW!$F:$F,"Won")+COUNTIFS(SWISSW!$I:$I,'MTT CHECKCOUNT'!AL$1,SWISSW!$J:$J,'MTT CHECKCOUNT'!$A3,SWISSW!$F:$F,"Lost")))+'MTT DRAW'!AL3*IF(ROW()=COLUMN(),1,0.5))*(IF(ROW()=COLUMN(),0,1))</f>
        <v>0.5</v>
      </c>
      <c r="AM3" s="14">
        <f ca="1">(((COUNTIFS(SWISSW!$I:$I,'MTT CHECKCOUNT'!$A3,SWISSW!$J:$J,'MTT CHECKCOUNT'!AM$1,SWISSW!$F:$F,"Won")+COUNTIFS(SWISSW!$I:$I,'MTT CHECKCOUNT'!AM$1,SWISSW!$J:$J,'MTT CHECKCOUNT'!$A3,SWISSW!$F:$F,"Lost")))+'MTT DRAW'!AM3*IF(ROW()=COLUMN(),1,0.5))*(IF(ROW()=COLUMN(),0,1))</f>
        <v>0</v>
      </c>
      <c r="AN3" s="14">
        <f ca="1">(((COUNTIFS(SWISSW!$I:$I,'MTT CHECKCOUNT'!$A3,SWISSW!$J:$J,'MTT CHECKCOUNT'!AN$1,SWISSW!$F:$F,"Won")+COUNTIFS(SWISSW!$I:$I,'MTT CHECKCOUNT'!AN$1,SWISSW!$J:$J,'MTT CHECKCOUNT'!$A3,SWISSW!$F:$F,"Lost")))+'MTT DRAW'!AN3*IF(ROW()=COLUMN(),1,0.5))*(IF(ROW()=COLUMN(),0,1))</f>
        <v>1</v>
      </c>
      <c r="AO3" s="14">
        <f ca="1">(((COUNTIFS(SWISSW!$I:$I,'MTT CHECKCOUNT'!$A3,SWISSW!$J:$J,'MTT CHECKCOUNT'!AO$1,SWISSW!$F:$F,"Won")+COUNTIFS(SWISSW!$I:$I,'MTT CHECKCOUNT'!AO$1,SWISSW!$J:$J,'MTT CHECKCOUNT'!$A3,SWISSW!$F:$F,"Lost")))+'MTT DRAW'!AO3*IF(ROW()=COLUMN(),1,0.5))*(IF(ROW()=COLUMN(),0,1))</f>
        <v>1</v>
      </c>
      <c r="AP3" s="14">
        <f ca="1">(((COUNTIFS(SWISSW!$I:$I,'MTT CHECKCOUNT'!$A3,SWISSW!$J:$J,'MTT CHECKCOUNT'!AP$1,SWISSW!$F:$F,"Won")+COUNTIFS(SWISSW!$I:$I,'MTT CHECKCOUNT'!AP$1,SWISSW!$J:$J,'MTT CHECKCOUNT'!$A3,SWISSW!$F:$F,"Lost")))+'MTT DRAW'!AP3*IF(ROW()=COLUMN(),1,0.5))*(IF(ROW()=COLUMN(),0,1))</f>
        <v>0</v>
      </c>
      <c r="AQ3" s="14">
        <f ca="1">(((COUNTIFS(SWISSW!$I:$I,'MTT CHECKCOUNT'!$A3,SWISSW!$J:$J,'MTT CHECKCOUNT'!AQ$1,SWISSW!$F:$F,"Won")+COUNTIFS(SWISSW!$I:$I,'MTT CHECKCOUNT'!AQ$1,SWISSW!$J:$J,'MTT CHECKCOUNT'!$A3,SWISSW!$F:$F,"Lost")))+'MTT DRAW'!AQ3*IF(ROW()=COLUMN(),1,0.5))*(IF(ROW()=COLUMN(),0,1))</f>
        <v>1</v>
      </c>
      <c r="AR3" s="14">
        <f ca="1">(((COUNTIFS(SWISSW!$I:$I,'MTT CHECKCOUNT'!$A3,SWISSW!$J:$J,'MTT CHECKCOUNT'!AR$1,SWISSW!$F:$F,"Won")+COUNTIFS(SWISSW!$I:$I,'MTT CHECKCOUNT'!AR$1,SWISSW!$J:$J,'MTT CHECKCOUNT'!$A3,SWISSW!$F:$F,"Lost")))+'MTT DRAW'!AR3*IF(ROW()=COLUMN(),1,0.5))*(IF(ROW()=COLUMN(),0,1))</f>
        <v>0</v>
      </c>
      <c r="AS3" s="14">
        <f ca="1">(((COUNTIFS(SWISSW!$I:$I,'MTT CHECKCOUNT'!$A3,SWISSW!$J:$J,'MTT CHECKCOUNT'!AS$1,SWISSW!$F:$F,"Won")+COUNTIFS(SWISSW!$I:$I,'MTT CHECKCOUNT'!AS$1,SWISSW!$J:$J,'MTT CHECKCOUNT'!$A3,SWISSW!$F:$F,"Lost")))+'MTT DRAW'!AS3*IF(ROW()=COLUMN(),1,0.5))*(IF(ROW()=COLUMN(),0,1))</f>
        <v>0</v>
      </c>
      <c r="AT3" s="14">
        <f ca="1">(((COUNTIFS(SWISSW!$I:$I,'MTT CHECKCOUNT'!$A3,SWISSW!$J:$J,'MTT CHECKCOUNT'!AT$1,SWISSW!$F:$F,"Won")+COUNTIFS(SWISSW!$I:$I,'MTT CHECKCOUNT'!AT$1,SWISSW!$J:$J,'MTT CHECKCOUNT'!$A3,SWISSW!$F:$F,"Lost")))+'MTT DRAW'!AT3*IF(ROW()=COLUMN(),1,0.5))*(IF(ROW()=COLUMN(),0,1))</f>
        <v>1</v>
      </c>
      <c r="AU3" s="14">
        <f ca="1">(((COUNTIFS(SWISSW!$I:$I,'MTT CHECKCOUNT'!$A3,SWISSW!$J:$J,'MTT CHECKCOUNT'!AU$1,SWISSW!$F:$F,"Won")+COUNTIFS(SWISSW!$I:$I,'MTT CHECKCOUNT'!AU$1,SWISSW!$J:$J,'MTT CHECKCOUNT'!$A3,SWISSW!$F:$F,"Lost")))+'MTT DRAW'!AU3*IF(ROW()=COLUMN(),1,0.5))*(IF(ROW()=COLUMN(),0,1))</f>
        <v>1</v>
      </c>
      <c r="AV3" s="14">
        <f ca="1">(((COUNTIFS(SWISSW!$I:$I,'MTT CHECKCOUNT'!$A3,SWISSW!$J:$J,'MTT CHECKCOUNT'!AV$1,SWISSW!$F:$F,"Won")+COUNTIFS(SWISSW!$I:$I,'MTT CHECKCOUNT'!AV$1,SWISSW!$J:$J,'MTT CHECKCOUNT'!$A3,SWISSW!$F:$F,"Lost")))+'MTT DRAW'!AV3*IF(ROW()=COLUMN(),1,0.5))*(IF(ROW()=COLUMN(),0,1))</f>
        <v>1</v>
      </c>
      <c r="AW3" s="14">
        <f ca="1">(((COUNTIFS(SWISSW!$I:$I,'MTT CHECKCOUNT'!$A3,SWISSW!$J:$J,'MTT CHECKCOUNT'!AW$1,SWISSW!$F:$F,"Won")+COUNTIFS(SWISSW!$I:$I,'MTT CHECKCOUNT'!AW$1,SWISSW!$J:$J,'MTT CHECKCOUNT'!$A3,SWISSW!$F:$F,"Lost")))+'MTT DRAW'!AW3*IF(ROW()=COLUMN(),1,0.5))*(IF(ROW()=COLUMN(),0,1))</f>
        <v>0</v>
      </c>
      <c r="AX3" s="14">
        <f ca="1">(((COUNTIFS(SWISSW!$I:$I,'MTT CHECKCOUNT'!$A3,SWISSW!$J:$J,'MTT CHECKCOUNT'!AX$1,SWISSW!$F:$F,"Won")+COUNTIFS(SWISSW!$I:$I,'MTT CHECKCOUNT'!AX$1,SWISSW!$J:$J,'MTT CHECKCOUNT'!$A3,SWISSW!$F:$F,"Lost")))+'MTT DRAW'!AX3*IF(ROW()=COLUMN(),1,0.5))*(IF(ROW()=COLUMN(),0,1))</f>
        <v>3</v>
      </c>
      <c r="AY3" s="14">
        <f ca="1">(((COUNTIFS(SWISSW!$I:$I,'MTT CHECKCOUNT'!$A3,SWISSW!$J:$J,'MTT CHECKCOUNT'!AY$1,SWISSW!$F:$F,"Won")+COUNTIFS(SWISSW!$I:$I,'MTT CHECKCOUNT'!AY$1,SWISSW!$J:$J,'MTT CHECKCOUNT'!$A3,SWISSW!$F:$F,"Lost")))+'MTT DRAW'!AY3*IF(ROW()=COLUMN(),1,0.5))*(IF(ROW()=COLUMN(),0,1))</f>
        <v>0</v>
      </c>
      <c r="AZ3" s="14">
        <f ca="1">(((COUNTIFS(SWISSW!$I:$I,'MTT CHECKCOUNT'!$A3,SWISSW!$J:$J,'MTT CHECKCOUNT'!AZ$1,SWISSW!$F:$F,"Won")+COUNTIFS(SWISSW!$I:$I,'MTT CHECKCOUNT'!AZ$1,SWISSW!$J:$J,'MTT CHECKCOUNT'!$A3,SWISSW!$F:$F,"Lost")))+'MTT DRAW'!AZ3*IF(ROW()=COLUMN(),1,0.5))*(IF(ROW()=COLUMN(),0,1))</f>
        <v>0</v>
      </c>
      <c r="BA3" s="14">
        <f ca="1">(((COUNTIFS(SWISSW!$I:$I,'MTT CHECKCOUNT'!$A3,SWISSW!$J:$J,'MTT CHECKCOUNT'!BA$1,SWISSW!$F:$F,"Won")+COUNTIFS(SWISSW!$I:$I,'MTT CHECKCOUNT'!BA$1,SWISSW!$J:$J,'MTT CHECKCOUNT'!$A3,SWISSW!$F:$F,"Lost")))+'MTT DRAW'!BA3*IF(ROW()=COLUMN(),1,0.5))*(IF(ROW()=COLUMN(),0,1))</f>
        <v>0</v>
      </c>
      <c r="BB3" s="14">
        <f ca="1">(((COUNTIFS(SWISSW!$I:$I,'MTT CHECKCOUNT'!$A3,SWISSW!$J:$J,'MTT CHECKCOUNT'!BB$1,SWISSW!$F:$F,"Won")+COUNTIFS(SWISSW!$I:$I,'MTT CHECKCOUNT'!BB$1,SWISSW!$J:$J,'MTT CHECKCOUNT'!$A3,SWISSW!$F:$F,"Lost")))+'MTT DRAW'!BB3*IF(ROW()=COLUMN(),1,0.5))*(IF(ROW()=COLUMN(),0,1))</f>
        <v>1</v>
      </c>
      <c r="BC3" s="14">
        <f ca="1">(((COUNTIFS(SWISSW!$I:$I,'MTT CHECKCOUNT'!$A3,SWISSW!$J:$J,'MTT CHECKCOUNT'!BC$1,SWISSW!$F:$F,"Won")+COUNTIFS(SWISSW!$I:$I,'MTT CHECKCOUNT'!BC$1,SWISSW!$J:$J,'MTT CHECKCOUNT'!$A3,SWISSW!$F:$F,"Lost")))+'MTT DRAW'!BC3*IF(ROW()=COLUMN(),1,0.5))*(IF(ROW()=COLUMN(),0,1))</f>
        <v>0</v>
      </c>
      <c r="BD3" s="14">
        <f ca="1">(((COUNTIFS(SWISSW!$I:$I,'MTT CHECKCOUNT'!$A3,SWISSW!$J:$J,'MTT CHECKCOUNT'!BD$1,SWISSW!$F:$F,"Won")+COUNTIFS(SWISSW!$I:$I,'MTT CHECKCOUNT'!BD$1,SWISSW!$J:$J,'MTT CHECKCOUNT'!$A3,SWISSW!$F:$F,"Lost")))+'MTT DRAW'!BD3*IF(ROW()=COLUMN(),1,0.5))*(IF(ROW()=COLUMN(),0,1))</f>
        <v>1</v>
      </c>
      <c r="BE3" s="14">
        <f ca="1">(((COUNTIFS(SWISSW!$I:$I,'MTT CHECKCOUNT'!$A3,SWISSW!$J:$J,'MTT CHECKCOUNT'!BE$1,SWISSW!$F:$F,"Won")+COUNTIFS(SWISSW!$I:$I,'MTT CHECKCOUNT'!BE$1,SWISSW!$J:$J,'MTT CHECKCOUNT'!$A3,SWISSW!$F:$F,"Lost")))+'MTT DRAW'!BE3*IF(ROW()=COLUMN(),1,0.5))*(IF(ROW()=COLUMN(),0,1))</f>
        <v>0</v>
      </c>
      <c r="BF3" s="14">
        <f ca="1">(((COUNTIFS(SWISSW!$I:$I,'MTT CHECKCOUNT'!$A3,SWISSW!$J:$J,'MTT CHECKCOUNT'!BF$1,SWISSW!$F:$F,"Won")+COUNTIFS(SWISSW!$I:$I,'MTT CHECKCOUNT'!BF$1,SWISSW!$J:$J,'MTT CHECKCOUNT'!$A3,SWISSW!$F:$F,"Lost")))+'MTT DRAW'!BF3*IF(ROW()=COLUMN(),1,0.5))*(IF(ROW()=COLUMN(),0,1))</f>
        <v>0</v>
      </c>
    </row>
    <row r="4" spans="1:58" s="6" customFormat="1" ht="55" customHeight="1" x14ac:dyDescent="0.25">
      <c r="A4" s="3" t="str">
        <f ca="1">MATCHUP!A4</f>
        <v>Rakdos Madness</v>
      </c>
      <c r="B4" s="14">
        <f ca="1">(((COUNTIFS(SWISSW!$I:$I,'MTT CHECKCOUNT'!$A4,SWISSW!$J:$J,'MTT CHECKCOUNT'!B$1,SWISSW!$F:$F,"Won")+COUNTIFS(SWISSW!$I:$I,'MTT CHECKCOUNT'!B$1,SWISSW!$J:$J,'MTT CHECKCOUNT'!$A4,SWISSW!$F:$F,"Lost")))+'MTT DRAW'!B4*IF(ROW()=COLUMN(),1,0.5))*(IF(ROW()=COLUMN(),0,1))</f>
        <v>32.5</v>
      </c>
      <c r="C4" s="14">
        <f ca="1">(((COUNTIFS(SWISSW!$I:$I,'MTT CHECKCOUNT'!$A4,SWISSW!$J:$J,'MTT CHECKCOUNT'!C$1,SWISSW!$F:$F,"Won")+COUNTIFS(SWISSW!$I:$I,'MTT CHECKCOUNT'!C$1,SWISSW!$J:$J,'MTT CHECKCOUNT'!$A4,SWISSW!$F:$F,"Lost")))+'MTT DRAW'!C4*IF(ROW()=COLUMN(),1,0.5))*(IF(ROW()=COLUMN(),0,1))</f>
        <v>27</v>
      </c>
      <c r="D4" s="14">
        <f ca="1">(((COUNTIFS(SWISSW!$I:$I,'MTT CHECKCOUNT'!$A4,SWISSW!$J:$J,'MTT CHECKCOUNT'!D$1,SWISSW!$F:$F,"Won")+COUNTIFS(SWISSW!$I:$I,'MTT CHECKCOUNT'!D$1,SWISSW!$J:$J,'MTT CHECKCOUNT'!$A4,SWISSW!$F:$F,"Lost")))+'MTT DRAW'!D4*IF(ROW()=COLUMN(),1,0.5))*(IF(ROW()=COLUMN(),0,1))</f>
        <v>0</v>
      </c>
      <c r="E4" s="14">
        <f ca="1">(((COUNTIFS(SWISSW!$I:$I,'MTT CHECKCOUNT'!$A4,SWISSW!$J:$J,'MTT CHECKCOUNT'!E$1,SWISSW!$F:$F,"Won")+COUNTIFS(SWISSW!$I:$I,'MTT CHECKCOUNT'!E$1,SWISSW!$J:$J,'MTT CHECKCOUNT'!$A4,SWISSW!$F:$F,"Lost")))+'MTT DRAW'!E4*IF(ROW()=COLUMN(),1,0.5))*(IF(ROW()=COLUMN(),0,1))</f>
        <v>14.5</v>
      </c>
      <c r="F4" s="14">
        <f ca="1">(((COUNTIFS(SWISSW!$I:$I,'MTT CHECKCOUNT'!$A4,SWISSW!$J:$J,'MTT CHECKCOUNT'!F$1,SWISSW!$F:$F,"Won")+COUNTIFS(SWISSW!$I:$I,'MTT CHECKCOUNT'!F$1,SWISSW!$J:$J,'MTT CHECKCOUNT'!$A4,SWISSW!$F:$F,"Lost")))+'MTT DRAW'!F4*IF(ROW()=COLUMN(),1,0.5))*(IF(ROW()=COLUMN(),0,1))</f>
        <v>32</v>
      </c>
      <c r="G4" s="14">
        <f ca="1">(((COUNTIFS(SWISSW!$I:$I,'MTT CHECKCOUNT'!$A4,SWISSW!$J:$J,'MTT CHECKCOUNT'!G$1,SWISSW!$F:$F,"Won")+COUNTIFS(SWISSW!$I:$I,'MTT CHECKCOUNT'!G$1,SWISSW!$J:$J,'MTT CHECKCOUNT'!$A4,SWISSW!$F:$F,"Lost")))+'MTT DRAW'!G4*IF(ROW()=COLUMN(),1,0.5))*(IF(ROW()=COLUMN(),0,1))</f>
        <v>11.5</v>
      </c>
      <c r="H4" s="14">
        <f ca="1">(((COUNTIFS(SWISSW!$I:$I,'MTT CHECKCOUNT'!$A4,SWISSW!$J:$J,'MTT CHECKCOUNT'!H$1,SWISSW!$F:$F,"Won")+COUNTIFS(SWISSW!$I:$I,'MTT CHECKCOUNT'!H$1,SWISSW!$J:$J,'MTT CHECKCOUNT'!$A4,SWISSW!$F:$F,"Lost")))+'MTT DRAW'!H4*IF(ROW()=COLUMN(),1,0.5))*(IF(ROW()=COLUMN(),0,1))</f>
        <v>7</v>
      </c>
      <c r="I4" s="14">
        <f ca="1">(((COUNTIFS(SWISSW!$I:$I,'MTT CHECKCOUNT'!$A4,SWISSW!$J:$J,'MTT CHECKCOUNT'!I$1,SWISSW!$F:$F,"Won")+COUNTIFS(SWISSW!$I:$I,'MTT CHECKCOUNT'!I$1,SWISSW!$J:$J,'MTT CHECKCOUNT'!$A4,SWISSW!$F:$F,"Lost")))+'MTT DRAW'!I4*IF(ROW()=COLUMN(),1,0.5))*(IF(ROW()=COLUMN(),0,1))</f>
        <v>13</v>
      </c>
      <c r="J4" s="14">
        <f ca="1">(((COUNTIFS(SWISSW!$I:$I,'MTT CHECKCOUNT'!$A4,SWISSW!$J:$J,'MTT CHECKCOUNT'!J$1,SWISSW!$F:$F,"Won")+COUNTIFS(SWISSW!$I:$I,'MTT CHECKCOUNT'!J$1,SWISSW!$J:$J,'MTT CHECKCOUNT'!$A4,SWISSW!$F:$F,"Lost")))+'MTT DRAW'!J4*IF(ROW()=COLUMN(),1,0.5))*(IF(ROW()=COLUMN(),0,1))</f>
        <v>8</v>
      </c>
      <c r="K4" s="14">
        <f ca="1">(((COUNTIFS(SWISSW!$I:$I,'MTT CHECKCOUNT'!$A4,SWISSW!$J:$J,'MTT CHECKCOUNT'!K$1,SWISSW!$F:$F,"Won")+COUNTIFS(SWISSW!$I:$I,'MTT CHECKCOUNT'!K$1,SWISSW!$J:$J,'MTT CHECKCOUNT'!$A4,SWISSW!$F:$F,"Lost")))+'MTT DRAW'!K4*IF(ROW()=COLUMN(),1,0.5))*(IF(ROW()=COLUMN(),0,1))</f>
        <v>6</v>
      </c>
      <c r="L4" s="14">
        <f ca="1">(((COUNTIFS(SWISSW!$I:$I,'MTT CHECKCOUNT'!$A4,SWISSW!$J:$J,'MTT CHECKCOUNT'!L$1,SWISSW!$F:$F,"Won")+COUNTIFS(SWISSW!$I:$I,'MTT CHECKCOUNT'!L$1,SWISSW!$J:$J,'MTT CHECKCOUNT'!$A4,SWISSW!$F:$F,"Lost")))+'MTT DRAW'!L4*IF(ROW()=COLUMN(),1,0.5))*(IF(ROW()=COLUMN(),0,1))</f>
        <v>2</v>
      </c>
      <c r="M4" s="14">
        <f ca="1">(((COUNTIFS(SWISSW!$I:$I,'MTT CHECKCOUNT'!$A4,SWISSW!$J:$J,'MTT CHECKCOUNT'!M$1,SWISSW!$F:$F,"Won")+COUNTIFS(SWISSW!$I:$I,'MTT CHECKCOUNT'!M$1,SWISSW!$J:$J,'MTT CHECKCOUNT'!$A4,SWISSW!$F:$F,"Lost")))+'MTT DRAW'!M4*IF(ROW()=COLUMN(),1,0.5))*(IF(ROW()=COLUMN(),0,1))</f>
        <v>8.5</v>
      </c>
      <c r="N4" s="14">
        <f ca="1">(((COUNTIFS(SWISSW!$I:$I,'MTT CHECKCOUNT'!$A4,SWISSW!$J:$J,'MTT CHECKCOUNT'!N$1,SWISSW!$F:$F,"Won")+COUNTIFS(SWISSW!$I:$I,'MTT CHECKCOUNT'!N$1,SWISSW!$J:$J,'MTT CHECKCOUNT'!$A4,SWISSW!$F:$F,"Lost")))+'MTT DRAW'!N4*IF(ROW()=COLUMN(),1,0.5))*(IF(ROW()=COLUMN(),0,1))</f>
        <v>10</v>
      </c>
      <c r="O4" s="14">
        <f ca="1">(((COUNTIFS(SWISSW!$I:$I,'MTT CHECKCOUNT'!$A4,SWISSW!$J:$J,'MTT CHECKCOUNT'!O$1,SWISSW!$F:$F,"Won")+COUNTIFS(SWISSW!$I:$I,'MTT CHECKCOUNT'!O$1,SWISSW!$J:$J,'MTT CHECKCOUNT'!$A4,SWISSW!$F:$F,"Lost")))+'MTT DRAW'!O4*IF(ROW()=COLUMN(),1,0.5))*(IF(ROW()=COLUMN(),0,1))</f>
        <v>6.5</v>
      </c>
      <c r="P4" s="14">
        <f ca="1">(((COUNTIFS(SWISSW!$I:$I,'MTT CHECKCOUNT'!$A4,SWISSW!$J:$J,'MTT CHECKCOUNT'!P$1,SWISSW!$F:$F,"Won")+COUNTIFS(SWISSW!$I:$I,'MTT CHECKCOUNT'!P$1,SWISSW!$J:$J,'MTT CHECKCOUNT'!$A4,SWISSW!$F:$F,"Lost")))+'MTT DRAW'!P4*IF(ROW()=COLUMN(),1,0.5))*(IF(ROW()=COLUMN(),0,1))</f>
        <v>6.5</v>
      </c>
      <c r="Q4" s="14">
        <f ca="1">(((COUNTIFS(SWISSW!$I:$I,'MTT CHECKCOUNT'!$A4,SWISSW!$J:$J,'MTT CHECKCOUNT'!Q$1,SWISSW!$F:$F,"Won")+COUNTIFS(SWISSW!$I:$I,'MTT CHECKCOUNT'!Q$1,SWISSW!$J:$J,'MTT CHECKCOUNT'!$A4,SWISSW!$F:$F,"Lost")))+'MTT DRAW'!Q4*IF(ROW()=COLUMN(),1,0.5))*(IF(ROW()=COLUMN(),0,1))</f>
        <v>9</v>
      </c>
      <c r="R4" s="14">
        <f ca="1">(((COUNTIFS(SWISSW!$I:$I,'MTT CHECKCOUNT'!$A4,SWISSW!$J:$J,'MTT CHECKCOUNT'!R$1,SWISSW!$F:$F,"Won")+COUNTIFS(SWISSW!$I:$I,'MTT CHECKCOUNT'!R$1,SWISSW!$J:$J,'MTT CHECKCOUNT'!$A4,SWISSW!$F:$F,"Lost")))+'MTT DRAW'!R4*IF(ROW()=COLUMN(),1,0.5))*(IF(ROW()=COLUMN(),0,1))</f>
        <v>3</v>
      </c>
      <c r="S4" s="14">
        <f ca="1">(((COUNTIFS(SWISSW!$I:$I,'MTT CHECKCOUNT'!$A4,SWISSW!$J:$J,'MTT CHECKCOUNT'!S$1,SWISSW!$F:$F,"Won")+COUNTIFS(SWISSW!$I:$I,'MTT CHECKCOUNT'!S$1,SWISSW!$J:$J,'MTT CHECKCOUNT'!$A4,SWISSW!$F:$F,"Lost")))+'MTT DRAW'!S4*IF(ROW()=COLUMN(),1,0.5))*(IF(ROW()=COLUMN(),0,1))</f>
        <v>5</v>
      </c>
      <c r="T4" s="14">
        <f ca="1">(((COUNTIFS(SWISSW!$I:$I,'MTT CHECKCOUNT'!$A4,SWISSW!$J:$J,'MTT CHECKCOUNT'!T$1,SWISSW!$F:$F,"Won")+COUNTIFS(SWISSW!$I:$I,'MTT CHECKCOUNT'!T$1,SWISSW!$J:$J,'MTT CHECKCOUNT'!$A4,SWISSW!$F:$F,"Lost")))+'MTT DRAW'!T4*IF(ROW()=COLUMN(),1,0.5))*(IF(ROW()=COLUMN(),0,1))</f>
        <v>3</v>
      </c>
      <c r="U4" s="14">
        <f ca="1">(((COUNTIFS(SWISSW!$I:$I,'MTT CHECKCOUNT'!$A4,SWISSW!$J:$J,'MTT CHECKCOUNT'!U$1,SWISSW!$F:$F,"Won")+COUNTIFS(SWISSW!$I:$I,'MTT CHECKCOUNT'!U$1,SWISSW!$J:$J,'MTT CHECKCOUNT'!$A4,SWISSW!$F:$F,"Lost")))+'MTT DRAW'!U4*IF(ROW()=COLUMN(),1,0.5))*(IF(ROW()=COLUMN(),0,1))</f>
        <v>1.5</v>
      </c>
      <c r="V4" s="14">
        <f ca="1">(((COUNTIFS(SWISSW!$I:$I,'MTT CHECKCOUNT'!$A4,SWISSW!$J:$J,'MTT CHECKCOUNT'!V$1,SWISSW!$F:$F,"Won")+COUNTIFS(SWISSW!$I:$I,'MTT CHECKCOUNT'!V$1,SWISSW!$J:$J,'MTT CHECKCOUNT'!$A4,SWISSW!$F:$F,"Lost")))+'MTT DRAW'!V4*IF(ROW()=COLUMN(),1,0.5))*(IF(ROW()=COLUMN(),0,1))</f>
        <v>5</v>
      </c>
      <c r="W4" s="14">
        <f ca="1">(((COUNTIFS(SWISSW!$I:$I,'MTT CHECKCOUNT'!$A4,SWISSW!$J:$J,'MTT CHECKCOUNT'!W$1,SWISSW!$F:$F,"Won")+COUNTIFS(SWISSW!$I:$I,'MTT CHECKCOUNT'!W$1,SWISSW!$J:$J,'MTT CHECKCOUNT'!$A4,SWISSW!$F:$F,"Lost")))+'MTT DRAW'!W4*IF(ROW()=COLUMN(),1,0.5))*(IF(ROW()=COLUMN(),0,1))</f>
        <v>3</v>
      </c>
      <c r="X4" s="14">
        <f ca="1">(((COUNTIFS(SWISSW!$I:$I,'MTT CHECKCOUNT'!$A4,SWISSW!$J:$J,'MTT CHECKCOUNT'!X$1,SWISSW!$F:$F,"Won")+COUNTIFS(SWISSW!$I:$I,'MTT CHECKCOUNT'!X$1,SWISSW!$J:$J,'MTT CHECKCOUNT'!$A4,SWISSW!$F:$F,"Lost")))+'MTT DRAW'!X4*IF(ROW()=COLUMN(),1,0.5))*(IF(ROW()=COLUMN(),0,1))</f>
        <v>1</v>
      </c>
      <c r="Y4" s="14">
        <f ca="1">(((COUNTIFS(SWISSW!$I:$I,'MTT CHECKCOUNT'!$A4,SWISSW!$J:$J,'MTT CHECKCOUNT'!Y$1,SWISSW!$F:$F,"Won")+COUNTIFS(SWISSW!$I:$I,'MTT CHECKCOUNT'!Y$1,SWISSW!$J:$J,'MTT CHECKCOUNT'!$A4,SWISSW!$F:$F,"Lost")))+'MTT DRAW'!Y4*IF(ROW()=COLUMN(),1,0.5))*(IF(ROW()=COLUMN(),0,1))</f>
        <v>2</v>
      </c>
      <c r="Z4" s="14">
        <f ca="1">(((COUNTIFS(SWISSW!$I:$I,'MTT CHECKCOUNT'!$A4,SWISSW!$J:$J,'MTT CHECKCOUNT'!Z$1,SWISSW!$F:$F,"Won")+COUNTIFS(SWISSW!$I:$I,'MTT CHECKCOUNT'!Z$1,SWISSW!$J:$J,'MTT CHECKCOUNT'!$A4,SWISSW!$F:$F,"Lost")))+'MTT DRAW'!Z4*IF(ROW()=COLUMN(),1,0.5))*(IF(ROW()=COLUMN(),0,1))</f>
        <v>1</v>
      </c>
      <c r="AA4" s="14">
        <f ca="1">(((COUNTIFS(SWISSW!$I:$I,'MTT CHECKCOUNT'!$A4,SWISSW!$J:$J,'MTT CHECKCOUNT'!AA$1,SWISSW!$F:$F,"Won")+COUNTIFS(SWISSW!$I:$I,'MTT CHECKCOUNT'!AA$1,SWISSW!$J:$J,'MTT CHECKCOUNT'!$A4,SWISSW!$F:$F,"Lost")))+'MTT DRAW'!AA4*IF(ROW()=COLUMN(),1,0.5))*(IF(ROW()=COLUMN(),0,1))</f>
        <v>1</v>
      </c>
      <c r="AB4" s="14">
        <f ca="1">(((COUNTIFS(SWISSW!$I:$I,'MTT CHECKCOUNT'!$A4,SWISSW!$J:$J,'MTT CHECKCOUNT'!AB$1,SWISSW!$F:$F,"Won")+COUNTIFS(SWISSW!$I:$I,'MTT CHECKCOUNT'!AB$1,SWISSW!$J:$J,'MTT CHECKCOUNT'!$A4,SWISSW!$F:$F,"Lost")))+'MTT DRAW'!AB4*IF(ROW()=COLUMN(),1,0.5))*(IF(ROW()=COLUMN(),0,1))</f>
        <v>1</v>
      </c>
      <c r="AC4" s="14">
        <f ca="1">(((COUNTIFS(SWISSW!$I:$I,'MTT CHECKCOUNT'!$A4,SWISSW!$J:$J,'MTT CHECKCOUNT'!AC$1,SWISSW!$F:$F,"Won")+COUNTIFS(SWISSW!$I:$I,'MTT CHECKCOUNT'!AC$1,SWISSW!$J:$J,'MTT CHECKCOUNT'!$A4,SWISSW!$F:$F,"Lost")))+'MTT DRAW'!AC4*IF(ROW()=COLUMN(),1,0.5))*(IF(ROW()=COLUMN(),0,1))</f>
        <v>0</v>
      </c>
      <c r="AD4" s="14">
        <f ca="1">(((COUNTIFS(SWISSW!$I:$I,'MTT CHECKCOUNT'!$A4,SWISSW!$J:$J,'MTT CHECKCOUNT'!AD$1,SWISSW!$F:$F,"Won")+COUNTIFS(SWISSW!$I:$I,'MTT CHECKCOUNT'!AD$1,SWISSW!$J:$J,'MTT CHECKCOUNT'!$A4,SWISSW!$F:$F,"Lost")))+'MTT DRAW'!AD4*IF(ROW()=COLUMN(),1,0.5))*(IF(ROW()=COLUMN(),0,1))</f>
        <v>1</v>
      </c>
      <c r="AE4" s="14">
        <f ca="1">(((COUNTIFS(SWISSW!$I:$I,'MTT CHECKCOUNT'!$A4,SWISSW!$J:$J,'MTT CHECKCOUNT'!AE$1,SWISSW!$F:$F,"Won")+COUNTIFS(SWISSW!$I:$I,'MTT CHECKCOUNT'!AE$1,SWISSW!$J:$J,'MTT CHECKCOUNT'!$A4,SWISSW!$F:$F,"Lost")))+'MTT DRAW'!AE4*IF(ROW()=COLUMN(),1,0.5))*(IF(ROW()=COLUMN(),0,1))</f>
        <v>1</v>
      </c>
      <c r="AF4" s="14">
        <f ca="1">(((COUNTIFS(SWISSW!$I:$I,'MTT CHECKCOUNT'!$A4,SWISSW!$J:$J,'MTT CHECKCOUNT'!AF$1,SWISSW!$F:$F,"Won")+COUNTIFS(SWISSW!$I:$I,'MTT CHECKCOUNT'!AF$1,SWISSW!$J:$J,'MTT CHECKCOUNT'!$A4,SWISSW!$F:$F,"Lost")))+'MTT DRAW'!AF4*IF(ROW()=COLUMN(),1,0.5))*(IF(ROW()=COLUMN(),0,1))</f>
        <v>1</v>
      </c>
      <c r="AG4" s="14">
        <f ca="1">(((COUNTIFS(SWISSW!$I:$I,'MTT CHECKCOUNT'!$A4,SWISSW!$J:$J,'MTT CHECKCOUNT'!AG$1,SWISSW!$F:$F,"Won")+COUNTIFS(SWISSW!$I:$I,'MTT CHECKCOUNT'!AG$1,SWISSW!$J:$J,'MTT CHECKCOUNT'!$A4,SWISSW!$F:$F,"Lost")))+'MTT DRAW'!AG4*IF(ROW()=COLUMN(),1,0.5))*(IF(ROW()=COLUMN(),0,1))</f>
        <v>0</v>
      </c>
      <c r="AH4" s="14">
        <f ca="1">(((COUNTIFS(SWISSW!$I:$I,'MTT CHECKCOUNT'!$A4,SWISSW!$J:$J,'MTT CHECKCOUNT'!AH$1,SWISSW!$F:$F,"Won")+COUNTIFS(SWISSW!$I:$I,'MTT CHECKCOUNT'!AH$1,SWISSW!$J:$J,'MTT CHECKCOUNT'!$A4,SWISSW!$F:$F,"Lost")))+'MTT DRAW'!AH4*IF(ROW()=COLUMN(),1,0.5))*(IF(ROW()=COLUMN(),0,1))</f>
        <v>1</v>
      </c>
      <c r="AI4" s="14">
        <f ca="1">(((COUNTIFS(SWISSW!$I:$I,'MTT CHECKCOUNT'!$A4,SWISSW!$J:$J,'MTT CHECKCOUNT'!AI$1,SWISSW!$F:$F,"Won")+COUNTIFS(SWISSW!$I:$I,'MTT CHECKCOUNT'!AI$1,SWISSW!$J:$J,'MTT CHECKCOUNT'!$A4,SWISSW!$F:$F,"Lost")))+'MTT DRAW'!AI4*IF(ROW()=COLUMN(),1,0.5))*(IF(ROW()=COLUMN(),0,1))</f>
        <v>1</v>
      </c>
      <c r="AJ4" s="14">
        <f ca="1">(((COUNTIFS(SWISSW!$I:$I,'MTT CHECKCOUNT'!$A4,SWISSW!$J:$J,'MTT CHECKCOUNT'!AJ$1,SWISSW!$F:$F,"Won")+COUNTIFS(SWISSW!$I:$I,'MTT CHECKCOUNT'!AJ$1,SWISSW!$J:$J,'MTT CHECKCOUNT'!$A4,SWISSW!$F:$F,"Lost")))+'MTT DRAW'!AJ4*IF(ROW()=COLUMN(),1,0.5))*(IF(ROW()=COLUMN(),0,1))</f>
        <v>2</v>
      </c>
      <c r="AK4" s="14">
        <f ca="1">(((COUNTIFS(SWISSW!$I:$I,'MTT CHECKCOUNT'!$A4,SWISSW!$J:$J,'MTT CHECKCOUNT'!AK$1,SWISSW!$F:$F,"Won")+COUNTIFS(SWISSW!$I:$I,'MTT CHECKCOUNT'!AK$1,SWISSW!$J:$J,'MTT CHECKCOUNT'!$A4,SWISSW!$F:$F,"Lost")))+'MTT DRAW'!AK4*IF(ROW()=COLUMN(),1,0.5))*(IF(ROW()=COLUMN(),0,1))</f>
        <v>2</v>
      </c>
      <c r="AL4" s="14">
        <f ca="1">(((COUNTIFS(SWISSW!$I:$I,'MTT CHECKCOUNT'!$A4,SWISSW!$J:$J,'MTT CHECKCOUNT'!AL$1,SWISSW!$F:$F,"Won")+COUNTIFS(SWISSW!$I:$I,'MTT CHECKCOUNT'!AL$1,SWISSW!$J:$J,'MTT CHECKCOUNT'!$A4,SWISSW!$F:$F,"Lost")))+'MTT DRAW'!AL4*IF(ROW()=COLUMN(),1,0.5))*(IF(ROW()=COLUMN(),0,1))</f>
        <v>0</v>
      </c>
      <c r="AM4" s="14">
        <f ca="1">(((COUNTIFS(SWISSW!$I:$I,'MTT CHECKCOUNT'!$A4,SWISSW!$J:$J,'MTT CHECKCOUNT'!AM$1,SWISSW!$F:$F,"Won")+COUNTIFS(SWISSW!$I:$I,'MTT CHECKCOUNT'!AM$1,SWISSW!$J:$J,'MTT CHECKCOUNT'!$A4,SWISSW!$F:$F,"Lost")))+'MTT DRAW'!AM4*IF(ROW()=COLUMN(),1,0.5))*(IF(ROW()=COLUMN(),0,1))</f>
        <v>0</v>
      </c>
      <c r="AN4" s="14">
        <f ca="1">(((COUNTIFS(SWISSW!$I:$I,'MTT CHECKCOUNT'!$A4,SWISSW!$J:$J,'MTT CHECKCOUNT'!AN$1,SWISSW!$F:$F,"Won")+COUNTIFS(SWISSW!$I:$I,'MTT CHECKCOUNT'!AN$1,SWISSW!$J:$J,'MTT CHECKCOUNT'!$A4,SWISSW!$F:$F,"Lost")))+'MTT DRAW'!AN4*IF(ROW()=COLUMN(),1,0.5))*(IF(ROW()=COLUMN(),0,1))</f>
        <v>3</v>
      </c>
      <c r="AO4" s="14">
        <f ca="1">(((COUNTIFS(SWISSW!$I:$I,'MTT CHECKCOUNT'!$A4,SWISSW!$J:$J,'MTT CHECKCOUNT'!AO$1,SWISSW!$F:$F,"Won")+COUNTIFS(SWISSW!$I:$I,'MTT CHECKCOUNT'!AO$1,SWISSW!$J:$J,'MTT CHECKCOUNT'!$A4,SWISSW!$F:$F,"Lost")))+'MTT DRAW'!AO4*IF(ROW()=COLUMN(),1,0.5))*(IF(ROW()=COLUMN(),0,1))</f>
        <v>0</v>
      </c>
      <c r="AP4" s="14">
        <f ca="1">(((COUNTIFS(SWISSW!$I:$I,'MTT CHECKCOUNT'!$A4,SWISSW!$J:$J,'MTT CHECKCOUNT'!AP$1,SWISSW!$F:$F,"Won")+COUNTIFS(SWISSW!$I:$I,'MTT CHECKCOUNT'!AP$1,SWISSW!$J:$J,'MTT CHECKCOUNT'!$A4,SWISSW!$F:$F,"Lost")))+'MTT DRAW'!AP4*IF(ROW()=COLUMN(),1,0.5))*(IF(ROW()=COLUMN(),0,1))</f>
        <v>0</v>
      </c>
      <c r="AQ4" s="14">
        <f ca="1">(((COUNTIFS(SWISSW!$I:$I,'MTT CHECKCOUNT'!$A4,SWISSW!$J:$J,'MTT CHECKCOUNT'!AQ$1,SWISSW!$F:$F,"Won")+COUNTIFS(SWISSW!$I:$I,'MTT CHECKCOUNT'!AQ$1,SWISSW!$J:$J,'MTT CHECKCOUNT'!$A4,SWISSW!$F:$F,"Lost")))+'MTT DRAW'!AQ4*IF(ROW()=COLUMN(),1,0.5))*(IF(ROW()=COLUMN(),0,1))</f>
        <v>2</v>
      </c>
      <c r="AR4" s="14">
        <f ca="1">(((COUNTIFS(SWISSW!$I:$I,'MTT CHECKCOUNT'!$A4,SWISSW!$J:$J,'MTT CHECKCOUNT'!AR$1,SWISSW!$F:$F,"Won")+COUNTIFS(SWISSW!$I:$I,'MTT CHECKCOUNT'!AR$1,SWISSW!$J:$J,'MTT CHECKCOUNT'!$A4,SWISSW!$F:$F,"Lost")))+'MTT DRAW'!AR4*IF(ROW()=COLUMN(),1,0.5))*(IF(ROW()=COLUMN(),0,1))</f>
        <v>0</v>
      </c>
      <c r="AS4" s="14">
        <f ca="1">(((COUNTIFS(SWISSW!$I:$I,'MTT CHECKCOUNT'!$A4,SWISSW!$J:$J,'MTT CHECKCOUNT'!AS$1,SWISSW!$F:$F,"Won")+COUNTIFS(SWISSW!$I:$I,'MTT CHECKCOUNT'!AS$1,SWISSW!$J:$J,'MTT CHECKCOUNT'!$A4,SWISSW!$F:$F,"Lost")))+'MTT DRAW'!AS4*IF(ROW()=COLUMN(),1,0.5))*(IF(ROW()=COLUMN(),0,1))</f>
        <v>0</v>
      </c>
      <c r="AT4" s="14">
        <f ca="1">(((COUNTIFS(SWISSW!$I:$I,'MTT CHECKCOUNT'!$A4,SWISSW!$J:$J,'MTT CHECKCOUNT'!AT$1,SWISSW!$F:$F,"Won")+COUNTIFS(SWISSW!$I:$I,'MTT CHECKCOUNT'!AT$1,SWISSW!$J:$J,'MTT CHECKCOUNT'!$A4,SWISSW!$F:$F,"Lost")))+'MTT DRAW'!AT4*IF(ROW()=COLUMN(),1,0.5))*(IF(ROW()=COLUMN(),0,1))</f>
        <v>1</v>
      </c>
      <c r="AU4" s="14">
        <f ca="1">(((COUNTIFS(SWISSW!$I:$I,'MTT CHECKCOUNT'!$A4,SWISSW!$J:$J,'MTT CHECKCOUNT'!AU$1,SWISSW!$F:$F,"Won")+COUNTIFS(SWISSW!$I:$I,'MTT CHECKCOUNT'!AU$1,SWISSW!$J:$J,'MTT CHECKCOUNT'!$A4,SWISSW!$F:$F,"Lost")))+'MTT DRAW'!AU4*IF(ROW()=COLUMN(),1,0.5))*(IF(ROW()=COLUMN(),0,1))</f>
        <v>0</v>
      </c>
      <c r="AV4" s="14">
        <f ca="1">(((COUNTIFS(SWISSW!$I:$I,'MTT CHECKCOUNT'!$A4,SWISSW!$J:$J,'MTT CHECKCOUNT'!AV$1,SWISSW!$F:$F,"Won")+COUNTIFS(SWISSW!$I:$I,'MTT CHECKCOUNT'!AV$1,SWISSW!$J:$J,'MTT CHECKCOUNT'!$A4,SWISSW!$F:$F,"Lost")))+'MTT DRAW'!AV4*IF(ROW()=COLUMN(),1,0.5))*(IF(ROW()=COLUMN(),0,1))</f>
        <v>1</v>
      </c>
      <c r="AW4" s="14">
        <f ca="1">(((COUNTIFS(SWISSW!$I:$I,'MTT CHECKCOUNT'!$A4,SWISSW!$J:$J,'MTT CHECKCOUNT'!AW$1,SWISSW!$F:$F,"Won")+COUNTIFS(SWISSW!$I:$I,'MTT CHECKCOUNT'!AW$1,SWISSW!$J:$J,'MTT CHECKCOUNT'!$A4,SWISSW!$F:$F,"Lost")))+'MTT DRAW'!AW4*IF(ROW()=COLUMN(),1,0.5))*(IF(ROW()=COLUMN(),0,1))</f>
        <v>0</v>
      </c>
      <c r="AX4" s="14">
        <f ca="1">(((COUNTIFS(SWISSW!$I:$I,'MTT CHECKCOUNT'!$A4,SWISSW!$J:$J,'MTT CHECKCOUNT'!AX$1,SWISSW!$F:$F,"Won")+COUNTIFS(SWISSW!$I:$I,'MTT CHECKCOUNT'!AX$1,SWISSW!$J:$J,'MTT CHECKCOUNT'!$A4,SWISSW!$F:$F,"Lost")))+'MTT DRAW'!AX4*IF(ROW()=COLUMN(),1,0.5))*(IF(ROW()=COLUMN(),0,1))</f>
        <v>0</v>
      </c>
      <c r="AY4" s="14">
        <f ca="1">(((COUNTIFS(SWISSW!$I:$I,'MTT CHECKCOUNT'!$A4,SWISSW!$J:$J,'MTT CHECKCOUNT'!AY$1,SWISSW!$F:$F,"Won")+COUNTIFS(SWISSW!$I:$I,'MTT CHECKCOUNT'!AY$1,SWISSW!$J:$J,'MTT CHECKCOUNT'!$A4,SWISSW!$F:$F,"Lost")))+'MTT DRAW'!AY4*IF(ROW()=COLUMN(),1,0.5))*(IF(ROW()=COLUMN(),0,1))</f>
        <v>0</v>
      </c>
      <c r="AZ4" s="14">
        <f ca="1">(((COUNTIFS(SWISSW!$I:$I,'MTT CHECKCOUNT'!$A4,SWISSW!$J:$J,'MTT CHECKCOUNT'!AZ$1,SWISSW!$F:$F,"Won")+COUNTIFS(SWISSW!$I:$I,'MTT CHECKCOUNT'!AZ$1,SWISSW!$J:$J,'MTT CHECKCOUNT'!$A4,SWISSW!$F:$F,"Lost")))+'MTT DRAW'!AZ4*IF(ROW()=COLUMN(),1,0.5))*(IF(ROW()=COLUMN(),0,1))</f>
        <v>0</v>
      </c>
      <c r="BA4" s="14">
        <f ca="1">(((COUNTIFS(SWISSW!$I:$I,'MTT CHECKCOUNT'!$A4,SWISSW!$J:$J,'MTT CHECKCOUNT'!BA$1,SWISSW!$F:$F,"Won")+COUNTIFS(SWISSW!$I:$I,'MTT CHECKCOUNT'!BA$1,SWISSW!$J:$J,'MTT CHECKCOUNT'!$A4,SWISSW!$F:$F,"Lost")))+'MTT DRAW'!BA4*IF(ROW()=COLUMN(),1,0.5))*(IF(ROW()=COLUMN(),0,1))</f>
        <v>1</v>
      </c>
      <c r="BB4" s="14">
        <f ca="1">(((COUNTIFS(SWISSW!$I:$I,'MTT CHECKCOUNT'!$A4,SWISSW!$J:$J,'MTT CHECKCOUNT'!BB$1,SWISSW!$F:$F,"Won")+COUNTIFS(SWISSW!$I:$I,'MTT CHECKCOUNT'!BB$1,SWISSW!$J:$J,'MTT CHECKCOUNT'!$A4,SWISSW!$F:$F,"Lost")))+'MTT DRAW'!BB4*IF(ROW()=COLUMN(),1,0.5))*(IF(ROW()=COLUMN(),0,1))</f>
        <v>0</v>
      </c>
      <c r="BC4" s="14">
        <f ca="1">(((COUNTIFS(SWISSW!$I:$I,'MTT CHECKCOUNT'!$A4,SWISSW!$J:$J,'MTT CHECKCOUNT'!BC$1,SWISSW!$F:$F,"Won")+COUNTIFS(SWISSW!$I:$I,'MTT CHECKCOUNT'!BC$1,SWISSW!$J:$J,'MTT CHECKCOUNT'!$A4,SWISSW!$F:$F,"Lost")))+'MTT DRAW'!BC4*IF(ROW()=COLUMN(),1,0.5))*(IF(ROW()=COLUMN(),0,1))</f>
        <v>1</v>
      </c>
      <c r="BD4" s="14">
        <f ca="1">(((COUNTIFS(SWISSW!$I:$I,'MTT CHECKCOUNT'!$A4,SWISSW!$J:$J,'MTT CHECKCOUNT'!BD$1,SWISSW!$F:$F,"Won")+COUNTIFS(SWISSW!$I:$I,'MTT CHECKCOUNT'!BD$1,SWISSW!$J:$J,'MTT CHECKCOUNT'!$A4,SWISSW!$F:$F,"Lost")))+'MTT DRAW'!BD4*IF(ROW()=COLUMN(),1,0.5))*(IF(ROW()=COLUMN(),0,1))</f>
        <v>1</v>
      </c>
      <c r="BE4" s="14">
        <f ca="1">(((COUNTIFS(SWISSW!$I:$I,'MTT CHECKCOUNT'!$A4,SWISSW!$J:$J,'MTT CHECKCOUNT'!BE$1,SWISSW!$F:$F,"Won")+COUNTIFS(SWISSW!$I:$I,'MTT CHECKCOUNT'!BE$1,SWISSW!$J:$J,'MTT CHECKCOUNT'!$A4,SWISSW!$F:$F,"Lost")))+'MTT DRAW'!BE4*IF(ROW()=COLUMN(),1,0.5))*(IF(ROW()=COLUMN(),0,1))</f>
        <v>0</v>
      </c>
      <c r="BF4" s="14">
        <f ca="1">(((COUNTIFS(SWISSW!$I:$I,'MTT CHECKCOUNT'!$A4,SWISSW!$J:$J,'MTT CHECKCOUNT'!BF$1,SWISSW!$F:$F,"Won")+COUNTIFS(SWISSW!$I:$I,'MTT CHECKCOUNT'!BF$1,SWISSW!$J:$J,'MTT CHECKCOUNT'!$A4,SWISSW!$F:$F,"Lost")))+'MTT DRAW'!BF4*IF(ROW()=COLUMN(),1,0.5))*(IF(ROW()=COLUMN(),0,1))</f>
        <v>0</v>
      </c>
    </row>
    <row r="5" spans="1:58" s="6" customFormat="1" ht="55" customHeight="1" x14ac:dyDescent="0.25">
      <c r="A5" s="3" t="str">
        <f ca="1">MATCHUP!A5</f>
        <v>Mono Blue Aggro</v>
      </c>
      <c r="B5" s="14">
        <f ca="1">(((COUNTIFS(SWISSW!$I:$I,'MTT CHECKCOUNT'!$A5,SWISSW!$J:$J,'MTT CHECKCOUNT'!B$1,SWISSW!$F:$F,"Won")+COUNTIFS(SWISSW!$I:$I,'MTT CHECKCOUNT'!B$1,SWISSW!$J:$J,'MTT CHECKCOUNT'!$A5,SWISSW!$F:$F,"Lost")))+'MTT DRAW'!B5*IF(ROW()=COLUMN(),1,0.5))*(IF(ROW()=COLUMN(),0,1))</f>
        <v>32.5</v>
      </c>
      <c r="C5" s="14">
        <f ca="1">(((COUNTIFS(SWISSW!$I:$I,'MTT CHECKCOUNT'!$A5,SWISSW!$J:$J,'MTT CHECKCOUNT'!C$1,SWISSW!$F:$F,"Won")+COUNTIFS(SWISSW!$I:$I,'MTT CHECKCOUNT'!C$1,SWISSW!$J:$J,'MTT CHECKCOUNT'!$A5,SWISSW!$F:$F,"Lost")))+'MTT DRAW'!C5*IF(ROW()=COLUMN(),1,0.5))*(IF(ROW()=COLUMN(),0,1))</f>
        <v>27</v>
      </c>
      <c r="D5" s="14">
        <f ca="1">(((COUNTIFS(SWISSW!$I:$I,'MTT CHECKCOUNT'!$A5,SWISSW!$J:$J,'MTT CHECKCOUNT'!D$1,SWISSW!$F:$F,"Won")+COUNTIFS(SWISSW!$I:$I,'MTT CHECKCOUNT'!D$1,SWISSW!$J:$J,'MTT CHECKCOUNT'!$A5,SWISSW!$F:$F,"Lost")))+'MTT DRAW'!D5*IF(ROW()=COLUMN(),1,0.5))*(IF(ROW()=COLUMN(),0,1))</f>
        <v>27.5</v>
      </c>
      <c r="E5" s="14">
        <f ca="1">(((COUNTIFS(SWISSW!$I:$I,'MTT CHECKCOUNT'!$A5,SWISSW!$J:$J,'MTT CHECKCOUNT'!E$1,SWISSW!$F:$F,"Won")+COUNTIFS(SWISSW!$I:$I,'MTT CHECKCOUNT'!E$1,SWISSW!$J:$J,'MTT CHECKCOUNT'!$A5,SWISSW!$F:$F,"Lost")))+'MTT DRAW'!E5*IF(ROW()=COLUMN(),1,0.5))*(IF(ROW()=COLUMN(),0,1))</f>
        <v>0</v>
      </c>
      <c r="F5" s="14">
        <f ca="1">(((COUNTIFS(SWISSW!$I:$I,'MTT CHECKCOUNT'!$A5,SWISSW!$J:$J,'MTT CHECKCOUNT'!F$1,SWISSW!$F:$F,"Won")+COUNTIFS(SWISSW!$I:$I,'MTT CHECKCOUNT'!F$1,SWISSW!$J:$J,'MTT CHECKCOUNT'!$A5,SWISSW!$F:$F,"Lost")))+'MTT DRAW'!F5*IF(ROW()=COLUMN(),1,0.5))*(IF(ROW()=COLUMN(),0,1))</f>
        <v>21.5</v>
      </c>
      <c r="G5" s="14">
        <f ca="1">(((COUNTIFS(SWISSW!$I:$I,'MTT CHECKCOUNT'!$A5,SWISSW!$J:$J,'MTT CHECKCOUNT'!G$1,SWISSW!$F:$F,"Won")+COUNTIFS(SWISSW!$I:$I,'MTT CHECKCOUNT'!G$1,SWISSW!$J:$J,'MTT CHECKCOUNT'!$A5,SWISSW!$F:$F,"Lost")))+'MTT DRAW'!G5*IF(ROW()=COLUMN(),1,0.5))*(IF(ROW()=COLUMN(),0,1))</f>
        <v>25</v>
      </c>
      <c r="H5" s="14">
        <f ca="1">(((COUNTIFS(SWISSW!$I:$I,'MTT CHECKCOUNT'!$A5,SWISSW!$J:$J,'MTT CHECKCOUNT'!H$1,SWISSW!$F:$F,"Won")+COUNTIFS(SWISSW!$I:$I,'MTT CHECKCOUNT'!H$1,SWISSW!$J:$J,'MTT CHECKCOUNT'!$A5,SWISSW!$F:$F,"Lost")))+'MTT DRAW'!H5*IF(ROW()=COLUMN(),1,0.5))*(IF(ROW()=COLUMN(),0,1))</f>
        <v>22.5</v>
      </c>
      <c r="I5" s="14">
        <f ca="1">(((COUNTIFS(SWISSW!$I:$I,'MTT CHECKCOUNT'!$A5,SWISSW!$J:$J,'MTT CHECKCOUNT'!I$1,SWISSW!$F:$F,"Won")+COUNTIFS(SWISSW!$I:$I,'MTT CHECKCOUNT'!I$1,SWISSW!$J:$J,'MTT CHECKCOUNT'!$A5,SWISSW!$F:$F,"Lost")))+'MTT DRAW'!I5*IF(ROW()=COLUMN(),1,0.5))*(IF(ROW()=COLUMN(),0,1))</f>
        <v>9</v>
      </c>
      <c r="J5" s="14">
        <f ca="1">(((COUNTIFS(SWISSW!$I:$I,'MTT CHECKCOUNT'!$A5,SWISSW!$J:$J,'MTT CHECKCOUNT'!J$1,SWISSW!$F:$F,"Won")+COUNTIFS(SWISSW!$I:$I,'MTT CHECKCOUNT'!J$1,SWISSW!$J:$J,'MTT CHECKCOUNT'!$A5,SWISSW!$F:$F,"Lost")))+'MTT DRAW'!J5*IF(ROW()=COLUMN(),1,0.5))*(IF(ROW()=COLUMN(),0,1))</f>
        <v>12</v>
      </c>
      <c r="K5" s="14">
        <f ca="1">(((COUNTIFS(SWISSW!$I:$I,'MTT CHECKCOUNT'!$A5,SWISSW!$J:$J,'MTT CHECKCOUNT'!K$1,SWISSW!$F:$F,"Won")+COUNTIFS(SWISSW!$I:$I,'MTT CHECKCOUNT'!K$1,SWISSW!$J:$J,'MTT CHECKCOUNT'!$A5,SWISSW!$F:$F,"Lost")))+'MTT DRAW'!K5*IF(ROW()=COLUMN(),1,0.5))*(IF(ROW()=COLUMN(),0,1))</f>
        <v>11</v>
      </c>
      <c r="L5" s="14">
        <f ca="1">(((COUNTIFS(SWISSW!$I:$I,'MTT CHECKCOUNT'!$A5,SWISSW!$J:$J,'MTT CHECKCOUNT'!L$1,SWISSW!$F:$F,"Won")+COUNTIFS(SWISSW!$I:$I,'MTT CHECKCOUNT'!L$1,SWISSW!$J:$J,'MTT CHECKCOUNT'!$A5,SWISSW!$F:$F,"Lost")))+'MTT DRAW'!L5*IF(ROW()=COLUMN(),1,0.5))*(IF(ROW()=COLUMN(),0,1))</f>
        <v>9.5</v>
      </c>
      <c r="M5" s="14">
        <f ca="1">(((COUNTIFS(SWISSW!$I:$I,'MTT CHECKCOUNT'!$A5,SWISSW!$J:$J,'MTT CHECKCOUNT'!M$1,SWISSW!$F:$F,"Won")+COUNTIFS(SWISSW!$I:$I,'MTT CHECKCOUNT'!M$1,SWISSW!$J:$J,'MTT CHECKCOUNT'!$A5,SWISSW!$F:$F,"Lost")))+'MTT DRAW'!M5*IF(ROW()=COLUMN(),1,0.5))*(IF(ROW()=COLUMN(),0,1))</f>
        <v>4.5</v>
      </c>
      <c r="N5" s="14">
        <f ca="1">(((COUNTIFS(SWISSW!$I:$I,'MTT CHECKCOUNT'!$A5,SWISSW!$J:$J,'MTT CHECKCOUNT'!N$1,SWISSW!$F:$F,"Won")+COUNTIFS(SWISSW!$I:$I,'MTT CHECKCOUNT'!N$1,SWISSW!$J:$J,'MTT CHECKCOUNT'!$A5,SWISSW!$F:$F,"Lost")))+'MTT DRAW'!N5*IF(ROW()=COLUMN(),1,0.5))*(IF(ROW()=COLUMN(),0,1))</f>
        <v>12</v>
      </c>
      <c r="O5" s="14">
        <f ca="1">(((COUNTIFS(SWISSW!$I:$I,'MTT CHECKCOUNT'!$A5,SWISSW!$J:$J,'MTT CHECKCOUNT'!O$1,SWISSW!$F:$F,"Won")+COUNTIFS(SWISSW!$I:$I,'MTT CHECKCOUNT'!O$1,SWISSW!$J:$J,'MTT CHECKCOUNT'!$A5,SWISSW!$F:$F,"Lost")))+'MTT DRAW'!O5*IF(ROW()=COLUMN(),1,0.5))*(IF(ROW()=COLUMN(),0,1))</f>
        <v>6</v>
      </c>
      <c r="P5" s="14">
        <f ca="1">(((COUNTIFS(SWISSW!$I:$I,'MTT CHECKCOUNT'!$A5,SWISSW!$J:$J,'MTT CHECKCOUNT'!P$1,SWISSW!$F:$F,"Won")+COUNTIFS(SWISSW!$I:$I,'MTT CHECKCOUNT'!P$1,SWISSW!$J:$J,'MTT CHECKCOUNT'!$A5,SWISSW!$F:$F,"Lost")))+'MTT DRAW'!P5*IF(ROW()=COLUMN(),1,0.5))*(IF(ROW()=COLUMN(),0,1))</f>
        <v>4.5</v>
      </c>
      <c r="Q5" s="14">
        <f ca="1">(((COUNTIFS(SWISSW!$I:$I,'MTT CHECKCOUNT'!$A5,SWISSW!$J:$J,'MTT CHECKCOUNT'!Q$1,SWISSW!$F:$F,"Won")+COUNTIFS(SWISSW!$I:$I,'MTT CHECKCOUNT'!Q$1,SWISSW!$J:$J,'MTT CHECKCOUNT'!$A5,SWISSW!$F:$F,"Lost")))+'MTT DRAW'!Q5*IF(ROW()=COLUMN(),1,0.5))*(IF(ROW()=COLUMN(),0,1))</f>
        <v>6</v>
      </c>
      <c r="R5" s="14">
        <f ca="1">(((COUNTIFS(SWISSW!$I:$I,'MTT CHECKCOUNT'!$A5,SWISSW!$J:$J,'MTT CHECKCOUNT'!R$1,SWISSW!$F:$F,"Won")+COUNTIFS(SWISSW!$I:$I,'MTT CHECKCOUNT'!R$1,SWISSW!$J:$J,'MTT CHECKCOUNT'!$A5,SWISSW!$F:$F,"Lost")))+'MTT DRAW'!R5*IF(ROW()=COLUMN(),1,0.5))*(IF(ROW()=COLUMN(),0,1))</f>
        <v>7.5</v>
      </c>
      <c r="S5" s="14">
        <f ca="1">(((COUNTIFS(SWISSW!$I:$I,'MTT CHECKCOUNT'!$A5,SWISSW!$J:$J,'MTT CHECKCOUNT'!S$1,SWISSW!$F:$F,"Won")+COUNTIFS(SWISSW!$I:$I,'MTT CHECKCOUNT'!S$1,SWISSW!$J:$J,'MTT CHECKCOUNT'!$A5,SWISSW!$F:$F,"Lost")))+'MTT DRAW'!S5*IF(ROW()=COLUMN(),1,0.5))*(IF(ROW()=COLUMN(),0,1))</f>
        <v>6</v>
      </c>
      <c r="T5" s="14">
        <f ca="1">(((COUNTIFS(SWISSW!$I:$I,'MTT CHECKCOUNT'!$A5,SWISSW!$J:$J,'MTT CHECKCOUNT'!T$1,SWISSW!$F:$F,"Won")+COUNTIFS(SWISSW!$I:$I,'MTT CHECKCOUNT'!T$1,SWISSW!$J:$J,'MTT CHECKCOUNT'!$A5,SWISSW!$F:$F,"Lost")))+'MTT DRAW'!T5*IF(ROW()=COLUMN(),1,0.5))*(IF(ROW()=COLUMN(),0,1))</f>
        <v>2.5</v>
      </c>
      <c r="U5" s="14">
        <f ca="1">(((COUNTIFS(SWISSW!$I:$I,'MTT CHECKCOUNT'!$A5,SWISSW!$J:$J,'MTT CHECKCOUNT'!U$1,SWISSW!$F:$F,"Won")+COUNTIFS(SWISSW!$I:$I,'MTT CHECKCOUNT'!U$1,SWISSW!$J:$J,'MTT CHECKCOUNT'!$A5,SWISSW!$F:$F,"Lost")))+'MTT DRAW'!U5*IF(ROW()=COLUMN(),1,0.5))*(IF(ROW()=COLUMN(),0,1))</f>
        <v>3</v>
      </c>
      <c r="V5" s="14">
        <f ca="1">(((COUNTIFS(SWISSW!$I:$I,'MTT CHECKCOUNT'!$A5,SWISSW!$J:$J,'MTT CHECKCOUNT'!V$1,SWISSW!$F:$F,"Won")+COUNTIFS(SWISSW!$I:$I,'MTT CHECKCOUNT'!V$1,SWISSW!$J:$J,'MTT CHECKCOUNT'!$A5,SWISSW!$F:$F,"Lost")))+'MTT DRAW'!V5*IF(ROW()=COLUMN(),1,0.5))*(IF(ROW()=COLUMN(),0,1))</f>
        <v>1</v>
      </c>
      <c r="W5" s="14">
        <f ca="1">(((COUNTIFS(SWISSW!$I:$I,'MTT CHECKCOUNT'!$A5,SWISSW!$J:$J,'MTT CHECKCOUNT'!W$1,SWISSW!$F:$F,"Won")+COUNTIFS(SWISSW!$I:$I,'MTT CHECKCOUNT'!W$1,SWISSW!$J:$J,'MTT CHECKCOUNT'!$A5,SWISSW!$F:$F,"Lost")))+'MTT DRAW'!W5*IF(ROW()=COLUMN(),1,0.5))*(IF(ROW()=COLUMN(),0,1))</f>
        <v>6</v>
      </c>
      <c r="X5" s="14">
        <f ca="1">(((COUNTIFS(SWISSW!$I:$I,'MTT CHECKCOUNT'!$A5,SWISSW!$J:$J,'MTT CHECKCOUNT'!X$1,SWISSW!$F:$F,"Won")+COUNTIFS(SWISSW!$I:$I,'MTT CHECKCOUNT'!X$1,SWISSW!$J:$J,'MTT CHECKCOUNT'!$A5,SWISSW!$F:$F,"Lost")))+'MTT DRAW'!X5*IF(ROW()=COLUMN(),1,0.5))*(IF(ROW()=COLUMN(),0,1))</f>
        <v>4</v>
      </c>
      <c r="Y5" s="14">
        <f ca="1">(((COUNTIFS(SWISSW!$I:$I,'MTT CHECKCOUNT'!$A5,SWISSW!$J:$J,'MTT CHECKCOUNT'!Y$1,SWISSW!$F:$F,"Won")+COUNTIFS(SWISSW!$I:$I,'MTT CHECKCOUNT'!Y$1,SWISSW!$J:$J,'MTT CHECKCOUNT'!$A5,SWISSW!$F:$F,"Lost")))+'MTT DRAW'!Y5*IF(ROW()=COLUMN(),1,0.5))*(IF(ROW()=COLUMN(),0,1))</f>
        <v>1</v>
      </c>
      <c r="Z5" s="14">
        <f ca="1">(((COUNTIFS(SWISSW!$I:$I,'MTT CHECKCOUNT'!$A5,SWISSW!$J:$J,'MTT CHECKCOUNT'!Z$1,SWISSW!$F:$F,"Won")+COUNTIFS(SWISSW!$I:$I,'MTT CHECKCOUNT'!Z$1,SWISSW!$J:$J,'MTT CHECKCOUNT'!$A5,SWISSW!$F:$F,"Lost")))+'MTT DRAW'!Z5*IF(ROW()=COLUMN(),1,0.5))*(IF(ROW()=COLUMN(),0,1))</f>
        <v>5</v>
      </c>
      <c r="AA5" s="14">
        <f ca="1">(((COUNTIFS(SWISSW!$I:$I,'MTT CHECKCOUNT'!$A5,SWISSW!$J:$J,'MTT CHECKCOUNT'!AA$1,SWISSW!$F:$F,"Won")+COUNTIFS(SWISSW!$I:$I,'MTT CHECKCOUNT'!AA$1,SWISSW!$J:$J,'MTT CHECKCOUNT'!$A5,SWISSW!$F:$F,"Lost")))+'MTT DRAW'!AA5*IF(ROW()=COLUMN(),1,0.5))*(IF(ROW()=COLUMN(),0,1))</f>
        <v>1</v>
      </c>
      <c r="AB5" s="14">
        <f ca="1">(((COUNTIFS(SWISSW!$I:$I,'MTT CHECKCOUNT'!$A5,SWISSW!$J:$J,'MTT CHECKCOUNT'!AB$1,SWISSW!$F:$F,"Won")+COUNTIFS(SWISSW!$I:$I,'MTT CHECKCOUNT'!AB$1,SWISSW!$J:$J,'MTT CHECKCOUNT'!$A5,SWISSW!$F:$F,"Lost")))+'MTT DRAW'!AB5*IF(ROW()=COLUMN(),1,0.5))*(IF(ROW()=COLUMN(),0,1))</f>
        <v>2</v>
      </c>
      <c r="AC5" s="14">
        <f ca="1">(((COUNTIFS(SWISSW!$I:$I,'MTT CHECKCOUNT'!$A5,SWISSW!$J:$J,'MTT CHECKCOUNT'!AC$1,SWISSW!$F:$F,"Won")+COUNTIFS(SWISSW!$I:$I,'MTT CHECKCOUNT'!AC$1,SWISSW!$J:$J,'MTT CHECKCOUNT'!$A5,SWISSW!$F:$F,"Lost")))+'MTT DRAW'!AC5*IF(ROW()=COLUMN(),1,0.5))*(IF(ROW()=COLUMN(),0,1))</f>
        <v>2</v>
      </c>
      <c r="AD5" s="14">
        <f ca="1">(((COUNTIFS(SWISSW!$I:$I,'MTT CHECKCOUNT'!$A5,SWISSW!$J:$J,'MTT CHECKCOUNT'!AD$1,SWISSW!$F:$F,"Won")+COUNTIFS(SWISSW!$I:$I,'MTT CHECKCOUNT'!AD$1,SWISSW!$J:$J,'MTT CHECKCOUNT'!$A5,SWISSW!$F:$F,"Lost")))+'MTT DRAW'!AD5*IF(ROW()=COLUMN(),1,0.5))*(IF(ROW()=COLUMN(),0,1))</f>
        <v>3</v>
      </c>
      <c r="AE5" s="14">
        <f ca="1">(((COUNTIFS(SWISSW!$I:$I,'MTT CHECKCOUNT'!$A5,SWISSW!$J:$J,'MTT CHECKCOUNT'!AE$1,SWISSW!$F:$F,"Won")+COUNTIFS(SWISSW!$I:$I,'MTT CHECKCOUNT'!AE$1,SWISSW!$J:$J,'MTT CHECKCOUNT'!$A5,SWISSW!$F:$F,"Lost")))+'MTT DRAW'!AE5*IF(ROW()=COLUMN(),1,0.5))*(IF(ROW()=COLUMN(),0,1))</f>
        <v>2</v>
      </c>
      <c r="AF5" s="14">
        <f ca="1">(((COUNTIFS(SWISSW!$I:$I,'MTT CHECKCOUNT'!$A5,SWISSW!$J:$J,'MTT CHECKCOUNT'!AF$1,SWISSW!$F:$F,"Won")+COUNTIFS(SWISSW!$I:$I,'MTT CHECKCOUNT'!AF$1,SWISSW!$J:$J,'MTT CHECKCOUNT'!$A5,SWISSW!$F:$F,"Lost")))+'MTT DRAW'!AF5*IF(ROW()=COLUMN(),1,0.5))*(IF(ROW()=COLUMN(),0,1))</f>
        <v>1</v>
      </c>
      <c r="AG5" s="14">
        <f ca="1">(((COUNTIFS(SWISSW!$I:$I,'MTT CHECKCOUNT'!$A5,SWISSW!$J:$J,'MTT CHECKCOUNT'!AG$1,SWISSW!$F:$F,"Won")+COUNTIFS(SWISSW!$I:$I,'MTT CHECKCOUNT'!AG$1,SWISSW!$J:$J,'MTT CHECKCOUNT'!$A5,SWISSW!$F:$F,"Lost")))+'MTT DRAW'!AG5*IF(ROW()=COLUMN(),1,0.5))*(IF(ROW()=COLUMN(),0,1))</f>
        <v>0</v>
      </c>
      <c r="AH5" s="14">
        <f ca="1">(((COUNTIFS(SWISSW!$I:$I,'MTT CHECKCOUNT'!$A5,SWISSW!$J:$J,'MTT CHECKCOUNT'!AH$1,SWISSW!$F:$F,"Won")+COUNTIFS(SWISSW!$I:$I,'MTT CHECKCOUNT'!AH$1,SWISSW!$J:$J,'MTT CHECKCOUNT'!$A5,SWISSW!$F:$F,"Lost")))+'MTT DRAW'!AH5*IF(ROW()=COLUMN(),1,0.5))*(IF(ROW()=COLUMN(),0,1))</f>
        <v>0.5</v>
      </c>
      <c r="AI5" s="14">
        <f ca="1">(((COUNTIFS(SWISSW!$I:$I,'MTT CHECKCOUNT'!$A5,SWISSW!$J:$J,'MTT CHECKCOUNT'!AI$1,SWISSW!$F:$F,"Won")+COUNTIFS(SWISSW!$I:$I,'MTT CHECKCOUNT'!AI$1,SWISSW!$J:$J,'MTT CHECKCOUNT'!$A5,SWISSW!$F:$F,"Lost")))+'MTT DRAW'!AI5*IF(ROW()=COLUMN(),1,0.5))*(IF(ROW()=COLUMN(),0,1))</f>
        <v>0</v>
      </c>
      <c r="AJ5" s="14">
        <f ca="1">(((COUNTIFS(SWISSW!$I:$I,'MTT CHECKCOUNT'!$A5,SWISSW!$J:$J,'MTT CHECKCOUNT'!AJ$1,SWISSW!$F:$F,"Won")+COUNTIFS(SWISSW!$I:$I,'MTT CHECKCOUNT'!AJ$1,SWISSW!$J:$J,'MTT CHECKCOUNT'!$A5,SWISSW!$F:$F,"Lost")))+'MTT DRAW'!AJ5*IF(ROW()=COLUMN(),1,0.5))*(IF(ROW()=COLUMN(),0,1))</f>
        <v>3</v>
      </c>
      <c r="AK5" s="14">
        <f ca="1">(((COUNTIFS(SWISSW!$I:$I,'MTT CHECKCOUNT'!$A5,SWISSW!$J:$J,'MTT CHECKCOUNT'!AK$1,SWISSW!$F:$F,"Won")+COUNTIFS(SWISSW!$I:$I,'MTT CHECKCOUNT'!AK$1,SWISSW!$J:$J,'MTT CHECKCOUNT'!$A5,SWISSW!$F:$F,"Lost")))+'MTT DRAW'!AK5*IF(ROW()=COLUMN(),1,0.5))*(IF(ROW()=COLUMN(),0,1))</f>
        <v>3</v>
      </c>
      <c r="AL5" s="14">
        <f ca="1">(((COUNTIFS(SWISSW!$I:$I,'MTT CHECKCOUNT'!$A5,SWISSW!$J:$J,'MTT CHECKCOUNT'!AL$1,SWISSW!$F:$F,"Won")+COUNTIFS(SWISSW!$I:$I,'MTT CHECKCOUNT'!AL$1,SWISSW!$J:$J,'MTT CHECKCOUNT'!$A5,SWISSW!$F:$F,"Lost")))+'MTT DRAW'!AL5*IF(ROW()=COLUMN(),1,0.5))*(IF(ROW()=COLUMN(),0,1))</f>
        <v>1</v>
      </c>
      <c r="AM5" s="14">
        <f ca="1">(((COUNTIFS(SWISSW!$I:$I,'MTT CHECKCOUNT'!$A5,SWISSW!$J:$J,'MTT CHECKCOUNT'!AM$1,SWISSW!$F:$F,"Won")+COUNTIFS(SWISSW!$I:$I,'MTT CHECKCOUNT'!AM$1,SWISSW!$J:$J,'MTT CHECKCOUNT'!$A5,SWISSW!$F:$F,"Lost")))+'MTT DRAW'!AM5*IF(ROW()=COLUMN(),1,0.5))*(IF(ROW()=COLUMN(),0,1))</f>
        <v>0</v>
      </c>
      <c r="AN5" s="14">
        <f ca="1">(((COUNTIFS(SWISSW!$I:$I,'MTT CHECKCOUNT'!$A5,SWISSW!$J:$J,'MTT CHECKCOUNT'!AN$1,SWISSW!$F:$F,"Won")+COUNTIFS(SWISSW!$I:$I,'MTT CHECKCOUNT'!AN$1,SWISSW!$J:$J,'MTT CHECKCOUNT'!$A5,SWISSW!$F:$F,"Lost")))+'MTT DRAW'!AN5*IF(ROW()=COLUMN(),1,0.5))*(IF(ROW()=COLUMN(),0,1))</f>
        <v>1</v>
      </c>
      <c r="AO5" s="14">
        <f ca="1">(((COUNTIFS(SWISSW!$I:$I,'MTT CHECKCOUNT'!$A5,SWISSW!$J:$J,'MTT CHECKCOUNT'!AO$1,SWISSW!$F:$F,"Won")+COUNTIFS(SWISSW!$I:$I,'MTT CHECKCOUNT'!AO$1,SWISSW!$J:$J,'MTT CHECKCOUNT'!$A5,SWISSW!$F:$F,"Lost")))+'MTT DRAW'!AO5*IF(ROW()=COLUMN(),1,0.5))*(IF(ROW()=COLUMN(),0,1))</f>
        <v>0</v>
      </c>
      <c r="AP5" s="14">
        <f ca="1">(((COUNTIFS(SWISSW!$I:$I,'MTT CHECKCOUNT'!$A5,SWISSW!$J:$J,'MTT CHECKCOUNT'!AP$1,SWISSW!$F:$F,"Won")+COUNTIFS(SWISSW!$I:$I,'MTT CHECKCOUNT'!AP$1,SWISSW!$J:$J,'MTT CHECKCOUNT'!$A5,SWISSW!$F:$F,"Lost")))+'MTT DRAW'!AP5*IF(ROW()=COLUMN(),1,0.5))*(IF(ROW()=COLUMN(),0,1))</f>
        <v>0</v>
      </c>
      <c r="AQ5" s="14">
        <f ca="1">(((COUNTIFS(SWISSW!$I:$I,'MTT CHECKCOUNT'!$A5,SWISSW!$J:$J,'MTT CHECKCOUNT'!AQ$1,SWISSW!$F:$F,"Won")+COUNTIFS(SWISSW!$I:$I,'MTT CHECKCOUNT'!AQ$1,SWISSW!$J:$J,'MTT CHECKCOUNT'!$A5,SWISSW!$F:$F,"Lost")))+'MTT DRAW'!AQ5*IF(ROW()=COLUMN(),1,0.5))*(IF(ROW()=COLUMN(),0,1))</f>
        <v>0</v>
      </c>
      <c r="AR5" s="14">
        <f ca="1">(((COUNTIFS(SWISSW!$I:$I,'MTT CHECKCOUNT'!$A5,SWISSW!$J:$J,'MTT CHECKCOUNT'!AR$1,SWISSW!$F:$F,"Won")+COUNTIFS(SWISSW!$I:$I,'MTT CHECKCOUNT'!AR$1,SWISSW!$J:$J,'MTT CHECKCOUNT'!$A5,SWISSW!$F:$F,"Lost")))+'MTT DRAW'!AR5*IF(ROW()=COLUMN(),1,0.5))*(IF(ROW()=COLUMN(),0,1))</f>
        <v>0</v>
      </c>
      <c r="AS5" s="14">
        <f ca="1">(((COUNTIFS(SWISSW!$I:$I,'MTT CHECKCOUNT'!$A5,SWISSW!$J:$J,'MTT CHECKCOUNT'!AS$1,SWISSW!$F:$F,"Won")+COUNTIFS(SWISSW!$I:$I,'MTT CHECKCOUNT'!AS$1,SWISSW!$J:$J,'MTT CHECKCOUNT'!$A5,SWISSW!$F:$F,"Lost")))+'MTT DRAW'!AS5*IF(ROW()=COLUMN(),1,0.5))*(IF(ROW()=COLUMN(),0,1))</f>
        <v>0</v>
      </c>
      <c r="AT5" s="14">
        <f ca="1">(((COUNTIFS(SWISSW!$I:$I,'MTT CHECKCOUNT'!$A5,SWISSW!$J:$J,'MTT CHECKCOUNT'!AT$1,SWISSW!$F:$F,"Won")+COUNTIFS(SWISSW!$I:$I,'MTT CHECKCOUNT'!AT$1,SWISSW!$J:$J,'MTT CHECKCOUNT'!$A5,SWISSW!$F:$F,"Lost")))+'MTT DRAW'!AT5*IF(ROW()=COLUMN(),1,0.5))*(IF(ROW()=COLUMN(),0,1))</f>
        <v>1</v>
      </c>
      <c r="AU5" s="14">
        <f ca="1">(((COUNTIFS(SWISSW!$I:$I,'MTT CHECKCOUNT'!$A5,SWISSW!$J:$J,'MTT CHECKCOUNT'!AU$1,SWISSW!$F:$F,"Won")+COUNTIFS(SWISSW!$I:$I,'MTT CHECKCOUNT'!AU$1,SWISSW!$J:$J,'MTT CHECKCOUNT'!$A5,SWISSW!$F:$F,"Lost")))+'MTT DRAW'!AU5*IF(ROW()=COLUMN(),1,0.5))*(IF(ROW()=COLUMN(),0,1))</f>
        <v>1</v>
      </c>
      <c r="AV5" s="14">
        <f ca="1">(((COUNTIFS(SWISSW!$I:$I,'MTT CHECKCOUNT'!$A5,SWISSW!$J:$J,'MTT CHECKCOUNT'!AV$1,SWISSW!$F:$F,"Won")+COUNTIFS(SWISSW!$I:$I,'MTT CHECKCOUNT'!AV$1,SWISSW!$J:$J,'MTT CHECKCOUNT'!$A5,SWISSW!$F:$F,"Lost")))+'MTT DRAW'!AV5*IF(ROW()=COLUMN(),1,0.5))*(IF(ROW()=COLUMN(),0,1))</f>
        <v>1</v>
      </c>
      <c r="AW5" s="14">
        <f ca="1">(((COUNTIFS(SWISSW!$I:$I,'MTT CHECKCOUNT'!$A5,SWISSW!$J:$J,'MTT CHECKCOUNT'!AW$1,SWISSW!$F:$F,"Won")+COUNTIFS(SWISSW!$I:$I,'MTT CHECKCOUNT'!AW$1,SWISSW!$J:$J,'MTT CHECKCOUNT'!$A5,SWISSW!$F:$F,"Lost")))+'MTT DRAW'!AW5*IF(ROW()=COLUMN(),1,0.5))*(IF(ROW()=COLUMN(),0,1))</f>
        <v>0</v>
      </c>
      <c r="AX5" s="14">
        <f ca="1">(((COUNTIFS(SWISSW!$I:$I,'MTT CHECKCOUNT'!$A5,SWISSW!$J:$J,'MTT CHECKCOUNT'!AX$1,SWISSW!$F:$F,"Won")+COUNTIFS(SWISSW!$I:$I,'MTT CHECKCOUNT'!AX$1,SWISSW!$J:$J,'MTT CHECKCOUNT'!$A5,SWISSW!$F:$F,"Lost")))+'MTT DRAW'!AX5*IF(ROW()=COLUMN(),1,0.5))*(IF(ROW()=COLUMN(),0,1))</f>
        <v>0</v>
      </c>
      <c r="AY5" s="14">
        <f ca="1">(((COUNTIFS(SWISSW!$I:$I,'MTT CHECKCOUNT'!$A5,SWISSW!$J:$J,'MTT CHECKCOUNT'!AY$1,SWISSW!$F:$F,"Won")+COUNTIFS(SWISSW!$I:$I,'MTT CHECKCOUNT'!AY$1,SWISSW!$J:$J,'MTT CHECKCOUNT'!$A5,SWISSW!$F:$F,"Lost")))+'MTT DRAW'!AY5*IF(ROW()=COLUMN(),1,0.5))*(IF(ROW()=COLUMN(),0,1))</f>
        <v>0</v>
      </c>
      <c r="AZ5" s="14">
        <f ca="1">(((COUNTIFS(SWISSW!$I:$I,'MTT CHECKCOUNT'!$A5,SWISSW!$J:$J,'MTT CHECKCOUNT'!AZ$1,SWISSW!$F:$F,"Won")+COUNTIFS(SWISSW!$I:$I,'MTT CHECKCOUNT'!AZ$1,SWISSW!$J:$J,'MTT CHECKCOUNT'!$A5,SWISSW!$F:$F,"Lost")))+'MTT DRAW'!AZ5*IF(ROW()=COLUMN(),1,0.5))*(IF(ROW()=COLUMN(),0,1))</f>
        <v>0</v>
      </c>
      <c r="BA5" s="14">
        <f ca="1">(((COUNTIFS(SWISSW!$I:$I,'MTT CHECKCOUNT'!$A5,SWISSW!$J:$J,'MTT CHECKCOUNT'!BA$1,SWISSW!$F:$F,"Won")+COUNTIFS(SWISSW!$I:$I,'MTT CHECKCOUNT'!BA$1,SWISSW!$J:$J,'MTT CHECKCOUNT'!$A5,SWISSW!$F:$F,"Lost")))+'MTT DRAW'!BA5*IF(ROW()=COLUMN(),1,0.5))*(IF(ROW()=COLUMN(),0,1))</f>
        <v>0</v>
      </c>
      <c r="BB5" s="14">
        <f ca="1">(((COUNTIFS(SWISSW!$I:$I,'MTT CHECKCOUNT'!$A5,SWISSW!$J:$J,'MTT CHECKCOUNT'!BB$1,SWISSW!$F:$F,"Won")+COUNTIFS(SWISSW!$I:$I,'MTT CHECKCOUNT'!BB$1,SWISSW!$J:$J,'MTT CHECKCOUNT'!$A5,SWISSW!$F:$F,"Lost")))+'MTT DRAW'!BB5*IF(ROW()=COLUMN(),1,0.5))*(IF(ROW()=COLUMN(),0,1))</f>
        <v>2</v>
      </c>
      <c r="BC5" s="14">
        <f ca="1">(((COUNTIFS(SWISSW!$I:$I,'MTT CHECKCOUNT'!$A5,SWISSW!$J:$J,'MTT CHECKCOUNT'!BC$1,SWISSW!$F:$F,"Won")+COUNTIFS(SWISSW!$I:$I,'MTT CHECKCOUNT'!BC$1,SWISSW!$J:$J,'MTT CHECKCOUNT'!$A5,SWISSW!$F:$F,"Lost")))+'MTT DRAW'!BC5*IF(ROW()=COLUMN(),1,0.5))*(IF(ROW()=COLUMN(),0,1))</f>
        <v>0</v>
      </c>
      <c r="BD5" s="14">
        <f ca="1">(((COUNTIFS(SWISSW!$I:$I,'MTT CHECKCOUNT'!$A5,SWISSW!$J:$J,'MTT CHECKCOUNT'!BD$1,SWISSW!$F:$F,"Won")+COUNTIFS(SWISSW!$I:$I,'MTT CHECKCOUNT'!BD$1,SWISSW!$J:$J,'MTT CHECKCOUNT'!$A5,SWISSW!$F:$F,"Lost")))+'MTT DRAW'!BD5*IF(ROW()=COLUMN(),1,0.5))*(IF(ROW()=COLUMN(),0,1))</f>
        <v>0</v>
      </c>
      <c r="BE5" s="14">
        <f ca="1">(((COUNTIFS(SWISSW!$I:$I,'MTT CHECKCOUNT'!$A5,SWISSW!$J:$J,'MTT CHECKCOUNT'!BE$1,SWISSW!$F:$F,"Won")+COUNTIFS(SWISSW!$I:$I,'MTT CHECKCOUNT'!BE$1,SWISSW!$J:$J,'MTT CHECKCOUNT'!$A5,SWISSW!$F:$F,"Lost")))+'MTT DRAW'!BE5*IF(ROW()=COLUMN(),1,0.5))*(IF(ROW()=COLUMN(),0,1))</f>
        <v>0</v>
      </c>
      <c r="BF5" s="14">
        <f ca="1">(((COUNTIFS(SWISSW!$I:$I,'MTT CHECKCOUNT'!$A5,SWISSW!$J:$J,'MTT CHECKCOUNT'!BF$1,SWISSW!$F:$F,"Won")+COUNTIFS(SWISSW!$I:$I,'MTT CHECKCOUNT'!BF$1,SWISSW!$J:$J,'MTT CHECKCOUNT'!$A5,SWISSW!$F:$F,"Lost")))+'MTT DRAW'!BF5*IF(ROW()=COLUMN(),1,0.5))*(IF(ROW()=COLUMN(),0,1))</f>
        <v>1</v>
      </c>
    </row>
    <row r="6" spans="1:58" s="6" customFormat="1" ht="55" customHeight="1" x14ac:dyDescent="0.25">
      <c r="A6" s="3" t="str">
        <f ca="1">MATCHUP!A6</f>
        <v>Mono Red Madness</v>
      </c>
      <c r="B6" s="14">
        <f ca="1">(((COUNTIFS(SWISSW!$I:$I,'MTT CHECKCOUNT'!$A6,SWISSW!$J:$J,'MTT CHECKCOUNT'!B$1,SWISSW!$F:$F,"Won")+COUNTIFS(SWISSW!$I:$I,'MTT CHECKCOUNT'!B$1,SWISSW!$J:$J,'MTT CHECKCOUNT'!$A6,SWISSW!$F:$F,"Lost")))+'MTT DRAW'!B6*IF(ROW()=COLUMN(),1,0.5))*(IF(ROW()=COLUMN(),0,1))</f>
        <v>34</v>
      </c>
      <c r="C6" s="14">
        <f ca="1">(((COUNTIFS(SWISSW!$I:$I,'MTT CHECKCOUNT'!$A6,SWISSW!$J:$J,'MTT CHECKCOUNT'!C$1,SWISSW!$F:$F,"Won")+COUNTIFS(SWISSW!$I:$I,'MTT CHECKCOUNT'!C$1,SWISSW!$J:$J,'MTT CHECKCOUNT'!$A6,SWISSW!$F:$F,"Lost")))+'MTT DRAW'!C6*IF(ROW()=COLUMN(),1,0.5))*(IF(ROW()=COLUMN(),0,1))</f>
        <v>25</v>
      </c>
      <c r="D6" s="14">
        <f ca="1">(((COUNTIFS(SWISSW!$I:$I,'MTT CHECKCOUNT'!$A6,SWISSW!$J:$J,'MTT CHECKCOUNT'!D$1,SWISSW!$F:$F,"Won")+COUNTIFS(SWISSW!$I:$I,'MTT CHECKCOUNT'!D$1,SWISSW!$J:$J,'MTT CHECKCOUNT'!$A6,SWISSW!$F:$F,"Lost")))+'MTT DRAW'!D6*IF(ROW()=COLUMN(),1,0.5))*(IF(ROW()=COLUMN(),0,1))</f>
        <v>20</v>
      </c>
      <c r="E6" s="14">
        <f ca="1">(((COUNTIFS(SWISSW!$I:$I,'MTT CHECKCOUNT'!$A6,SWISSW!$J:$J,'MTT CHECKCOUNT'!E$1,SWISSW!$F:$F,"Won")+COUNTIFS(SWISSW!$I:$I,'MTT CHECKCOUNT'!E$1,SWISSW!$J:$J,'MTT CHECKCOUNT'!$A6,SWISSW!$F:$F,"Lost")))+'MTT DRAW'!E6*IF(ROW()=COLUMN(),1,0.5))*(IF(ROW()=COLUMN(),0,1))</f>
        <v>16.5</v>
      </c>
      <c r="F6" s="14">
        <f ca="1">(((COUNTIFS(SWISSW!$I:$I,'MTT CHECKCOUNT'!$A6,SWISSW!$J:$J,'MTT CHECKCOUNT'!F$1,SWISSW!$F:$F,"Won")+COUNTIFS(SWISSW!$I:$I,'MTT CHECKCOUNT'!F$1,SWISSW!$J:$J,'MTT CHECKCOUNT'!$A6,SWISSW!$F:$F,"Lost")))+'MTT DRAW'!F6*IF(ROW()=COLUMN(),1,0.5))*(IF(ROW()=COLUMN(),0,1))</f>
        <v>0</v>
      </c>
      <c r="G6" s="14">
        <f ca="1">(((COUNTIFS(SWISSW!$I:$I,'MTT CHECKCOUNT'!$A6,SWISSW!$J:$J,'MTT CHECKCOUNT'!G$1,SWISSW!$F:$F,"Won")+COUNTIFS(SWISSW!$I:$I,'MTT CHECKCOUNT'!G$1,SWISSW!$J:$J,'MTT CHECKCOUNT'!$A6,SWISSW!$F:$F,"Lost")))+'MTT DRAW'!G6*IF(ROW()=COLUMN(),1,0.5))*(IF(ROW()=COLUMN(),0,1))</f>
        <v>11</v>
      </c>
      <c r="H6" s="14">
        <f ca="1">(((COUNTIFS(SWISSW!$I:$I,'MTT CHECKCOUNT'!$A6,SWISSW!$J:$J,'MTT CHECKCOUNT'!H$1,SWISSW!$F:$F,"Won")+COUNTIFS(SWISSW!$I:$I,'MTT CHECKCOUNT'!H$1,SWISSW!$J:$J,'MTT CHECKCOUNT'!$A6,SWISSW!$F:$F,"Lost")))+'MTT DRAW'!H6*IF(ROW()=COLUMN(),1,0.5))*(IF(ROW()=COLUMN(),0,1))</f>
        <v>19</v>
      </c>
      <c r="I6" s="14">
        <f ca="1">(((COUNTIFS(SWISSW!$I:$I,'MTT CHECKCOUNT'!$A6,SWISSW!$J:$J,'MTT CHECKCOUNT'!I$1,SWISSW!$F:$F,"Won")+COUNTIFS(SWISSW!$I:$I,'MTT CHECKCOUNT'!I$1,SWISSW!$J:$J,'MTT CHECKCOUNT'!$A6,SWISSW!$F:$F,"Lost")))+'MTT DRAW'!I6*IF(ROW()=COLUMN(),1,0.5))*(IF(ROW()=COLUMN(),0,1))</f>
        <v>11</v>
      </c>
      <c r="J6" s="14">
        <f ca="1">(((COUNTIFS(SWISSW!$I:$I,'MTT CHECKCOUNT'!$A6,SWISSW!$J:$J,'MTT CHECKCOUNT'!J$1,SWISSW!$F:$F,"Won")+COUNTIFS(SWISSW!$I:$I,'MTT CHECKCOUNT'!J$1,SWISSW!$J:$J,'MTT CHECKCOUNT'!$A6,SWISSW!$F:$F,"Lost")))+'MTT DRAW'!J6*IF(ROW()=COLUMN(),1,0.5))*(IF(ROW()=COLUMN(),0,1))</f>
        <v>3</v>
      </c>
      <c r="K6" s="14">
        <f ca="1">(((COUNTIFS(SWISSW!$I:$I,'MTT CHECKCOUNT'!$A6,SWISSW!$J:$J,'MTT CHECKCOUNT'!K$1,SWISSW!$F:$F,"Won")+COUNTIFS(SWISSW!$I:$I,'MTT CHECKCOUNT'!K$1,SWISSW!$J:$J,'MTT CHECKCOUNT'!$A6,SWISSW!$F:$F,"Lost")))+'MTT DRAW'!K6*IF(ROW()=COLUMN(),1,0.5))*(IF(ROW()=COLUMN(),0,1))</f>
        <v>11</v>
      </c>
      <c r="L6" s="14">
        <f ca="1">(((COUNTIFS(SWISSW!$I:$I,'MTT CHECKCOUNT'!$A6,SWISSW!$J:$J,'MTT CHECKCOUNT'!L$1,SWISSW!$F:$F,"Won")+COUNTIFS(SWISSW!$I:$I,'MTT CHECKCOUNT'!L$1,SWISSW!$J:$J,'MTT CHECKCOUNT'!$A6,SWISSW!$F:$F,"Lost")))+'MTT DRAW'!L6*IF(ROW()=COLUMN(),1,0.5))*(IF(ROW()=COLUMN(),0,1))</f>
        <v>7</v>
      </c>
      <c r="M6" s="14">
        <f ca="1">(((COUNTIFS(SWISSW!$I:$I,'MTT CHECKCOUNT'!$A6,SWISSW!$J:$J,'MTT CHECKCOUNT'!M$1,SWISSW!$F:$F,"Won")+COUNTIFS(SWISSW!$I:$I,'MTT CHECKCOUNT'!M$1,SWISSW!$J:$J,'MTT CHECKCOUNT'!$A6,SWISSW!$F:$F,"Lost")))+'MTT DRAW'!M6*IF(ROW()=COLUMN(),1,0.5))*(IF(ROW()=COLUMN(),0,1))</f>
        <v>4</v>
      </c>
      <c r="N6" s="14">
        <f ca="1">(((COUNTIFS(SWISSW!$I:$I,'MTT CHECKCOUNT'!$A6,SWISSW!$J:$J,'MTT CHECKCOUNT'!N$1,SWISSW!$F:$F,"Won")+COUNTIFS(SWISSW!$I:$I,'MTT CHECKCOUNT'!N$1,SWISSW!$J:$J,'MTT CHECKCOUNT'!$A6,SWISSW!$F:$F,"Lost")))+'MTT DRAW'!N6*IF(ROW()=COLUMN(),1,0.5))*(IF(ROW()=COLUMN(),0,1))</f>
        <v>3</v>
      </c>
      <c r="O6" s="14">
        <f ca="1">(((COUNTIFS(SWISSW!$I:$I,'MTT CHECKCOUNT'!$A6,SWISSW!$J:$J,'MTT CHECKCOUNT'!O$1,SWISSW!$F:$F,"Won")+COUNTIFS(SWISSW!$I:$I,'MTT CHECKCOUNT'!O$1,SWISSW!$J:$J,'MTT CHECKCOUNT'!$A6,SWISSW!$F:$F,"Lost")))+'MTT DRAW'!O6*IF(ROW()=COLUMN(),1,0.5))*(IF(ROW()=COLUMN(),0,1))</f>
        <v>3</v>
      </c>
      <c r="P6" s="14">
        <f ca="1">(((COUNTIFS(SWISSW!$I:$I,'MTT CHECKCOUNT'!$A6,SWISSW!$J:$J,'MTT CHECKCOUNT'!P$1,SWISSW!$F:$F,"Won")+COUNTIFS(SWISSW!$I:$I,'MTT CHECKCOUNT'!P$1,SWISSW!$J:$J,'MTT CHECKCOUNT'!$A6,SWISSW!$F:$F,"Lost")))+'MTT DRAW'!P6*IF(ROW()=COLUMN(),1,0.5))*(IF(ROW()=COLUMN(),0,1))</f>
        <v>5</v>
      </c>
      <c r="Q6" s="14">
        <f ca="1">(((COUNTIFS(SWISSW!$I:$I,'MTT CHECKCOUNT'!$A6,SWISSW!$J:$J,'MTT CHECKCOUNT'!Q$1,SWISSW!$F:$F,"Won")+COUNTIFS(SWISSW!$I:$I,'MTT CHECKCOUNT'!Q$1,SWISSW!$J:$J,'MTT CHECKCOUNT'!$A6,SWISSW!$F:$F,"Lost")))+'MTT DRAW'!Q6*IF(ROW()=COLUMN(),1,0.5))*(IF(ROW()=COLUMN(),0,1))</f>
        <v>6</v>
      </c>
      <c r="R6" s="14">
        <f ca="1">(((COUNTIFS(SWISSW!$I:$I,'MTT CHECKCOUNT'!$A6,SWISSW!$J:$J,'MTT CHECKCOUNT'!R$1,SWISSW!$F:$F,"Won")+COUNTIFS(SWISSW!$I:$I,'MTT CHECKCOUNT'!R$1,SWISSW!$J:$J,'MTT CHECKCOUNT'!$A6,SWISSW!$F:$F,"Lost")))+'MTT DRAW'!R6*IF(ROW()=COLUMN(),1,0.5))*(IF(ROW()=COLUMN(),0,1))</f>
        <v>4</v>
      </c>
      <c r="S6" s="14">
        <f ca="1">(((COUNTIFS(SWISSW!$I:$I,'MTT CHECKCOUNT'!$A6,SWISSW!$J:$J,'MTT CHECKCOUNT'!S$1,SWISSW!$F:$F,"Won")+COUNTIFS(SWISSW!$I:$I,'MTT CHECKCOUNT'!S$1,SWISSW!$J:$J,'MTT CHECKCOUNT'!$A6,SWISSW!$F:$F,"Lost")))+'MTT DRAW'!S6*IF(ROW()=COLUMN(),1,0.5))*(IF(ROW()=COLUMN(),0,1))</f>
        <v>4</v>
      </c>
      <c r="T6" s="14">
        <f ca="1">(((COUNTIFS(SWISSW!$I:$I,'MTT CHECKCOUNT'!$A6,SWISSW!$J:$J,'MTT CHECKCOUNT'!T$1,SWISSW!$F:$F,"Won")+COUNTIFS(SWISSW!$I:$I,'MTT CHECKCOUNT'!T$1,SWISSW!$J:$J,'MTT CHECKCOUNT'!$A6,SWISSW!$F:$F,"Lost")))+'MTT DRAW'!T6*IF(ROW()=COLUMN(),1,0.5))*(IF(ROW()=COLUMN(),0,1))</f>
        <v>4</v>
      </c>
      <c r="U6" s="14">
        <f ca="1">(((COUNTIFS(SWISSW!$I:$I,'MTT CHECKCOUNT'!$A6,SWISSW!$J:$J,'MTT CHECKCOUNT'!U$1,SWISSW!$F:$F,"Won")+COUNTIFS(SWISSW!$I:$I,'MTT CHECKCOUNT'!U$1,SWISSW!$J:$J,'MTT CHECKCOUNT'!$A6,SWISSW!$F:$F,"Lost")))+'MTT DRAW'!U6*IF(ROW()=COLUMN(),1,0.5))*(IF(ROW()=COLUMN(),0,1))</f>
        <v>4</v>
      </c>
      <c r="V6" s="14">
        <f ca="1">(((COUNTIFS(SWISSW!$I:$I,'MTT CHECKCOUNT'!$A6,SWISSW!$J:$J,'MTT CHECKCOUNT'!V$1,SWISSW!$F:$F,"Won")+COUNTIFS(SWISSW!$I:$I,'MTT CHECKCOUNT'!V$1,SWISSW!$J:$J,'MTT CHECKCOUNT'!$A6,SWISSW!$F:$F,"Lost")))+'MTT DRAW'!V6*IF(ROW()=COLUMN(),1,0.5))*(IF(ROW()=COLUMN(),0,1))</f>
        <v>2</v>
      </c>
      <c r="W6" s="14">
        <f ca="1">(((COUNTIFS(SWISSW!$I:$I,'MTT CHECKCOUNT'!$A6,SWISSW!$J:$J,'MTT CHECKCOUNT'!W$1,SWISSW!$F:$F,"Won")+COUNTIFS(SWISSW!$I:$I,'MTT CHECKCOUNT'!W$1,SWISSW!$J:$J,'MTT CHECKCOUNT'!$A6,SWISSW!$F:$F,"Lost")))+'MTT DRAW'!W6*IF(ROW()=COLUMN(),1,0.5))*(IF(ROW()=COLUMN(),0,1))</f>
        <v>1</v>
      </c>
      <c r="X6" s="14">
        <f ca="1">(((COUNTIFS(SWISSW!$I:$I,'MTT CHECKCOUNT'!$A6,SWISSW!$J:$J,'MTT CHECKCOUNT'!X$1,SWISSW!$F:$F,"Won")+COUNTIFS(SWISSW!$I:$I,'MTT CHECKCOUNT'!X$1,SWISSW!$J:$J,'MTT CHECKCOUNT'!$A6,SWISSW!$F:$F,"Lost")))+'MTT DRAW'!X6*IF(ROW()=COLUMN(),1,0.5))*(IF(ROW()=COLUMN(),0,1))</f>
        <v>5</v>
      </c>
      <c r="Y6" s="14">
        <f ca="1">(((COUNTIFS(SWISSW!$I:$I,'MTT CHECKCOUNT'!$A6,SWISSW!$J:$J,'MTT CHECKCOUNT'!Y$1,SWISSW!$F:$F,"Won")+COUNTIFS(SWISSW!$I:$I,'MTT CHECKCOUNT'!Y$1,SWISSW!$J:$J,'MTT CHECKCOUNT'!$A6,SWISSW!$F:$F,"Lost")))+'MTT DRAW'!Y6*IF(ROW()=COLUMN(),1,0.5))*(IF(ROW()=COLUMN(),0,1))</f>
        <v>2.5</v>
      </c>
      <c r="Z6" s="14">
        <f ca="1">(((COUNTIFS(SWISSW!$I:$I,'MTT CHECKCOUNT'!$A6,SWISSW!$J:$J,'MTT CHECKCOUNT'!Z$1,SWISSW!$F:$F,"Won")+COUNTIFS(SWISSW!$I:$I,'MTT CHECKCOUNT'!Z$1,SWISSW!$J:$J,'MTT CHECKCOUNT'!$A6,SWISSW!$F:$F,"Lost")))+'MTT DRAW'!Z6*IF(ROW()=COLUMN(),1,0.5))*(IF(ROW()=COLUMN(),0,1))</f>
        <v>3</v>
      </c>
      <c r="AA6" s="14">
        <f ca="1">(((COUNTIFS(SWISSW!$I:$I,'MTT CHECKCOUNT'!$A6,SWISSW!$J:$J,'MTT CHECKCOUNT'!AA$1,SWISSW!$F:$F,"Won")+COUNTIFS(SWISSW!$I:$I,'MTT CHECKCOUNT'!AA$1,SWISSW!$J:$J,'MTT CHECKCOUNT'!$A6,SWISSW!$F:$F,"Lost")))+'MTT DRAW'!AA6*IF(ROW()=COLUMN(),1,0.5))*(IF(ROW()=COLUMN(),0,1))</f>
        <v>5</v>
      </c>
      <c r="AB6" s="14">
        <f ca="1">(((COUNTIFS(SWISSW!$I:$I,'MTT CHECKCOUNT'!$A6,SWISSW!$J:$J,'MTT CHECKCOUNT'!AB$1,SWISSW!$F:$F,"Won")+COUNTIFS(SWISSW!$I:$I,'MTT CHECKCOUNT'!AB$1,SWISSW!$J:$J,'MTT CHECKCOUNT'!$A6,SWISSW!$F:$F,"Lost")))+'MTT DRAW'!AB6*IF(ROW()=COLUMN(),1,0.5))*(IF(ROW()=COLUMN(),0,1))</f>
        <v>2</v>
      </c>
      <c r="AC6" s="14">
        <f ca="1">(((COUNTIFS(SWISSW!$I:$I,'MTT CHECKCOUNT'!$A6,SWISSW!$J:$J,'MTT CHECKCOUNT'!AC$1,SWISSW!$F:$F,"Won")+COUNTIFS(SWISSW!$I:$I,'MTT CHECKCOUNT'!AC$1,SWISSW!$J:$J,'MTT CHECKCOUNT'!$A6,SWISSW!$F:$F,"Lost")))+'MTT DRAW'!AC6*IF(ROW()=COLUMN(),1,0.5))*(IF(ROW()=COLUMN(),0,1))</f>
        <v>0</v>
      </c>
      <c r="AD6" s="14">
        <f ca="1">(((COUNTIFS(SWISSW!$I:$I,'MTT CHECKCOUNT'!$A6,SWISSW!$J:$J,'MTT CHECKCOUNT'!AD$1,SWISSW!$F:$F,"Won")+COUNTIFS(SWISSW!$I:$I,'MTT CHECKCOUNT'!AD$1,SWISSW!$J:$J,'MTT CHECKCOUNT'!$A6,SWISSW!$F:$F,"Lost")))+'MTT DRAW'!AD6*IF(ROW()=COLUMN(),1,0.5))*(IF(ROW()=COLUMN(),0,1))</f>
        <v>3</v>
      </c>
      <c r="AE6" s="14">
        <f ca="1">(((COUNTIFS(SWISSW!$I:$I,'MTT CHECKCOUNT'!$A6,SWISSW!$J:$J,'MTT CHECKCOUNT'!AE$1,SWISSW!$F:$F,"Won")+COUNTIFS(SWISSW!$I:$I,'MTT CHECKCOUNT'!AE$1,SWISSW!$J:$J,'MTT CHECKCOUNT'!$A6,SWISSW!$F:$F,"Lost")))+'MTT DRAW'!AE6*IF(ROW()=COLUMN(),1,0.5))*(IF(ROW()=COLUMN(),0,1))</f>
        <v>1</v>
      </c>
      <c r="AF6" s="14">
        <f ca="1">(((COUNTIFS(SWISSW!$I:$I,'MTT CHECKCOUNT'!$A6,SWISSW!$J:$J,'MTT CHECKCOUNT'!AF$1,SWISSW!$F:$F,"Won")+COUNTIFS(SWISSW!$I:$I,'MTT CHECKCOUNT'!AF$1,SWISSW!$J:$J,'MTT CHECKCOUNT'!$A6,SWISSW!$F:$F,"Lost")))+'MTT DRAW'!AF6*IF(ROW()=COLUMN(),1,0.5))*(IF(ROW()=COLUMN(),0,1))</f>
        <v>3</v>
      </c>
      <c r="AG6" s="14">
        <f ca="1">(((COUNTIFS(SWISSW!$I:$I,'MTT CHECKCOUNT'!$A6,SWISSW!$J:$J,'MTT CHECKCOUNT'!AG$1,SWISSW!$F:$F,"Won")+COUNTIFS(SWISSW!$I:$I,'MTT CHECKCOUNT'!AG$1,SWISSW!$J:$J,'MTT CHECKCOUNT'!$A6,SWISSW!$F:$F,"Lost")))+'MTT DRAW'!AG6*IF(ROW()=COLUMN(),1,0.5))*(IF(ROW()=COLUMN(),0,1))</f>
        <v>0</v>
      </c>
      <c r="AH6" s="14">
        <f ca="1">(((COUNTIFS(SWISSW!$I:$I,'MTT CHECKCOUNT'!$A6,SWISSW!$J:$J,'MTT CHECKCOUNT'!AH$1,SWISSW!$F:$F,"Won")+COUNTIFS(SWISSW!$I:$I,'MTT CHECKCOUNT'!AH$1,SWISSW!$J:$J,'MTT CHECKCOUNT'!$A6,SWISSW!$F:$F,"Lost")))+'MTT DRAW'!AH6*IF(ROW()=COLUMN(),1,0.5))*(IF(ROW()=COLUMN(),0,1))</f>
        <v>0</v>
      </c>
      <c r="AI6" s="14">
        <f ca="1">(((COUNTIFS(SWISSW!$I:$I,'MTT CHECKCOUNT'!$A6,SWISSW!$J:$J,'MTT CHECKCOUNT'!AI$1,SWISSW!$F:$F,"Won")+COUNTIFS(SWISSW!$I:$I,'MTT CHECKCOUNT'!AI$1,SWISSW!$J:$J,'MTT CHECKCOUNT'!$A6,SWISSW!$F:$F,"Lost")))+'MTT DRAW'!AI6*IF(ROW()=COLUMN(),1,0.5))*(IF(ROW()=COLUMN(),0,1))</f>
        <v>2.5</v>
      </c>
      <c r="AJ6" s="14">
        <f ca="1">(((COUNTIFS(SWISSW!$I:$I,'MTT CHECKCOUNT'!$A6,SWISSW!$J:$J,'MTT CHECKCOUNT'!AJ$1,SWISSW!$F:$F,"Won")+COUNTIFS(SWISSW!$I:$I,'MTT CHECKCOUNT'!AJ$1,SWISSW!$J:$J,'MTT CHECKCOUNT'!$A6,SWISSW!$F:$F,"Lost")))+'MTT DRAW'!AJ6*IF(ROW()=COLUMN(),1,0.5))*(IF(ROW()=COLUMN(),0,1))</f>
        <v>2</v>
      </c>
      <c r="AK6" s="14">
        <f ca="1">(((COUNTIFS(SWISSW!$I:$I,'MTT CHECKCOUNT'!$A6,SWISSW!$J:$J,'MTT CHECKCOUNT'!AK$1,SWISSW!$F:$F,"Won")+COUNTIFS(SWISSW!$I:$I,'MTT CHECKCOUNT'!AK$1,SWISSW!$J:$J,'MTT CHECKCOUNT'!$A6,SWISSW!$F:$F,"Lost")))+'MTT DRAW'!AK6*IF(ROW()=COLUMN(),1,0.5))*(IF(ROW()=COLUMN(),0,1))</f>
        <v>1</v>
      </c>
      <c r="AL6" s="14">
        <f ca="1">(((COUNTIFS(SWISSW!$I:$I,'MTT CHECKCOUNT'!$A6,SWISSW!$J:$J,'MTT CHECKCOUNT'!AL$1,SWISSW!$F:$F,"Won")+COUNTIFS(SWISSW!$I:$I,'MTT CHECKCOUNT'!AL$1,SWISSW!$J:$J,'MTT CHECKCOUNT'!$A6,SWISSW!$F:$F,"Lost")))+'MTT DRAW'!AL6*IF(ROW()=COLUMN(),1,0.5))*(IF(ROW()=COLUMN(),0,1))</f>
        <v>0</v>
      </c>
      <c r="AM6" s="14">
        <f ca="1">(((COUNTIFS(SWISSW!$I:$I,'MTT CHECKCOUNT'!$A6,SWISSW!$J:$J,'MTT CHECKCOUNT'!AM$1,SWISSW!$F:$F,"Won")+COUNTIFS(SWISSW!$I:$I,'MTT CHECKCOUNT'!AM$1,SWISSW!$J:$J,'MTT CHECKCOUNT'!$A6,SWISSW!$F:$F,"Lost")))+'MTT DRAW'!AM6*IF(ROW()=COLUMN(),1,0.5))*(IF(ROW()=COLUMN(),0,1))</f>
        <v>1</v>
      </c>
      <c r="AN6" s="14">
        <f ca="1">(((COUNTIFS(SWISSW!$I:$I,'MTT CHECKCOUNT'!$A6,SWISSW!$J:$J,'MTT CHECKCOUNT'!AN$1,SWISSW!$F:$F,"Won")+COUNTIFS(SWISSW!$I:$I,'MTT CHECKCOUNT'!AN$1,SWISSW!$J:$J,'MTT CHECKCOUNT'!$A6,SWISSW!$F:$F,"Lost")))+'MTT DRAW'!AN6*IF(ROW()=COLUMN(),1,0.5))*(IF(ROW()=COLUMN(),0,1))</f>
        <v>1</v>
      </c>
      <c r="AO6" s="14">
        <f ca="1">(((COUNTIFS(SWISSW!$I:$I,'MTT CHECKCOUNT'!$A6,SWISSW!$J:$J,'MTT CHECKCOUNT'!AO$1,SWISSW!$F:$F,"Won")+COUNTIFS(SWISSW!$I:$I,'MTT CHECKCOUNT'!AO$1,SWISSW!$J:$J,'MTT CHECKCOUNT'!$A6,SWISSW!$F:$F,"Lost")))+'MTT DRAW'!AO6*IF(ROW()=COLUMN(),1,0.5))*(IF(ROW()=COLUMN(),0,1))</f>
        <v>1</v>
      </c>
      <c r="AP6" s="14">
        <f ca="1">(((COUNTIFS(SWISSW!$I:$I,'MTT CHECKCOUNT'!$A6,SWISSW!$J:$J,'MTT CHECKCOUNT'!AP$1,SWISSW!$F:$F,"Won")+COUNTIFS(SWISSW!$I:$I,'MTT CHECKCOUNT'!AP$1,SWISSW!$J:$J,'MTT CHECKCOUNT'!$A6,SWISSW!$F:$F,"Lost")))+'MTT DRAW'!AP6*IF(ROW()=COLUMN(),1,0.5))*(IF(ROW()=COLUMN(),0,1))</f>
        <v>1</v>
      </c>
      <c r="AQ6" s="14">
        <f ca="1">(((COUNTIFS(SWISSW!$I:$I,'MTT CHECKCOUNT'!$A6,SWISSW!$J:$J,'MTT CHECKCOUNT'!AQ$1,SWISSW!$F:$F,"Won")+COUNTIFS(SWISSW!$I:$I,'MTT CHECKCOUNT'!AQ$1,SWISSW!$J:$J,'MTT CHECKCOUNT'!$A6,SWISSW!$F:$F,"Lost")))+'MTT DRAW'!AQ6*IF(ROW()=COLUMN(),1,0.5))*(IF(ROW()=COLUMN(),0,1))</f>
        <v>0</v>
      </c>
      <c r="AR6" s="14">
        <f ca="1">(((COUNTIFS(SWISSW!$I:$I,'MTT CHECKCOUNT'!$A6,SWISSW!$J:$J,'MTT CHECKCOUNT'!AR$1,SWISSW!$F:$F,"Won")+COUNTIFS(SWISSW!$I:$I,'MTT CHECKCOUNT'!AR$1,SWISSW!$J:$J,'MTT CHECKCOUNT'!$A6,SWISSW!$F:$F,"Lost")))+'MTT DRAW'!AR6*IF(ROW()=COLUMN(),1,0.5))*(IF(ROW()=COLUMN(),0,1))</f>
        <v>1</v>
      </c>
      <c r="AS6" s="14">
        <f ca="1">(((COUNTIFS(SWISSW!$I:$I,'MTT CHECKCOUNT'!$A6,SWISSW!$J:$J,'MTT CHECKCOUNT'!AS$1,SWISSW!$F:$F,"Won")+COUNTIFS(SWISSW!$I:$I,'MTT CHECKCOUNT'!AS$1,SWISSW!$J:$J,'MTT CHECKCOUNT'!$A6,SWISSW!$F:$F,"Lost")))+'MTT DRAW'!AS6*IF(ROW()=COLUMN(),1,0.5))*(IF(ROW()=COLUMN(),0,1))</f>
        <v>2</v>
      </c>
      <c r="AT6" s="14">
        <f ca="1">(((COUNTIFS(SWISSW!$I:$I,'MTT CHECKCOUNT'!$A6,SWISSW!$J:$J,'MTT CHECKCOUNT'!AT$1,SWISSW!$F:$F,"Won")+COUNTIFS(SWISSW!$I:$I,'MTT CHECKCOUNT'!AT$1,SWISSW!$J:$J,'MTT CHECKCOUNT'!$A6,SWISSW!$F:$F,"Lost")))+'MTT DRAW'!AT6*IF(ROW()=COLUMN(),1,0.5))*(IF(ROW()=COLUMN(),0,1))</f>
        <v>0</v>
      </c>
      <c r="AU6" s="14">
        <f ca="1">(((COUNTIFS(SWISSW!$I:$I,'MTT CHECKCOUNT'!$A6,SWISSW!$J:$J,'MTT CHECKCOUNT'!AU$1,SWISSW!$F:$F,"Won")+COUNTIFS(SWISSW!$I:$I,'MTT CHECKCOUNT'!AU$1,SWISSW!$J:$J,'MTT CHECKCOUNT'!$A6,SWISSW!$F:$F,"Lost")))+'MTT DRAW'!AU6*IF(ROW()=COLUMN(),1,0.5))*(IF(ROW()=COLUMN(),0,1))</f>
        <v>1</v>
      </c>
      <c r="AV6" s="14">
        <f ca="1">(((COUNTIFS(SWISSW!$I:$I,'MTT CHECKCOUNT'!$A6,SWISSW!$J:$J,'MTT CHECKCOUNT'!AV$1,SWISSW!$F:$F,"Won")+COUNTIFS(SWISSW!$I:$I,'MTT CHECKCOUNT'!AV$1,SWISSW!$J:$J,'MTT CHECKCOUNT'!$A6,SWISSW!$F:$F,"Lost")))+'MTT DRAW'!AV6*IF(ROW()=COLUMN(),1,0.5))*(IF(ROW()=COLUMN(),0,1))</f>
        <v>1</v>
      </c>
      <c r="AW6" s="14">
        <f ca="1">(((COUNTIFS(SWISSW!$I:$I,'MTT CHECKCOUNT'!$A6,SWISSW!$J:$J,'MTT CHECKCOUNT'!AW$1,SWISSW!$F:$F,"Won")+COUNTIFS(SWISSW!$I:$I,'MTT CHECKCOUNT'!AW$1,SWISSW!$J:$J,'MTT CHECKCOUNT'!$A6,SWISSW!$F:$F,"Lost")))+'MTT DRAW'!AW6*IF(ROW()=COLUMN(),1,0.5))*(IF(ROW()=COLUMN(),0,1))</f>
        <v>2</v>
      </c>
      <c r="AX6" s="14">
        <f ca="1">(((COUNTIFS(SWISSW!$I:$I,'MTT CHECKCOUNT'!$A6,SWISSW!$J:$J,'MTT CHECKCOUNT'!AX$1,SWISSW!$F:$F,"Won")+COUNTIFS(SWISSW!$I:$I,'MTT CHECKCOUNT'!AX$1,SWISSW!$J:$J,'MTT CHECKCOUNT'!$A6,SWISSW!$F:$F,"Lost")))+'MTT DRAW'!AX6*IF(ROW()=COLUMN(),1,0.5))*(IF(ROW()=COLUMN(),0,1))</f>
        <v>1</v>
      </c>
      <c r="AY6" s="14">
        <f ca="1">(((COUNTIFS(SWISSW!$I:$I,'MTT CHECKCOUNT'!$A6,SWISSW!$J:$J,'MTT CHECKCOUNT'!AY$1,SWISSW!$F:$F,"Won")+COUNTIFS(SWISSW!$I:$I,'MTT CHECKCOUNT'!AY$1,SWISSW!$J:$J,'MTT CHECKCOUNT'!$A6,SWISSW!$F:$F,"Lost")))+'MTT DRAW'!AY6*IF(ROW()=COLUMN(),1,0.5))*(IF(ROW()=COLUMN(),0,1))</f>
        <v>2</v>
      </c>
      <c r="AZ6" s="14">
        <f ca="1">(((COUNTIFS(SWISSW!$I:$I,'MTT CHECKCOUNT'!$A6,SWISSW!$J:$J,'MTT CHECKCOUNT'!AZ$1,SWISSW!$F:$F,"Won")+COUNTIFS(SWISSW!$I:$I,'MTT CHECKCOUNT'!AZ$1,SWISSW!$J:$J,'MTT CHECKCOUNT'!$A6,SWISSW!$F:$F,"Lost")))+'MTT DRAW'!AZ6*IF(ROW()=COLUMN(),1,0.5))*(IF(ROW()=COLUMN(),0,1))</f>
        <v>1</v>
      </c>
      <c r="BA6" s="14">
        <f ca="1">(((COUNTIFS(SWISSW!$I:$I,'MTT CHECKCOUNT'!$A6,SWISSW!$J:$J,'MTT CHECKCOUNT'!BA$1,SWISSW!$F:$F,"Won")+COUNTIFS(SWISSW!$I:$I,'MTT CHECKCOUNT'!BA$1,SWISSW!$J:$J,'MTT CHECKCOUNT'!$A6,SWISSW!$F:$F,"Lost")))+'MTT DRAW'!BA6*IF(ROW()=COLUMN(),1,0.5))*(IF(ROW()=COLUMN(),0,1))</f>
        <v>1</v>
      </c>
      <c r="BB6" s="14">
        <f ca="1">(((COUNTIFS(SWISSW!$I:$I,'MTT CHECKCOUNT'!$A6,SWISSW!$J:$J,'MTT CHECKCOUNT'!BB$1,SWISSW!$F:$F,"Won")+COUNTIFS(SWISSW!$I:$I,'MTT CHECKCOUNT'!BB$1,SWISSW!$J:$J,'MTT CHECKCOUNT'!$A6,SWISSW!$F:$F,"Lost")))+'MTT DRAW'!BB6*IF(ROW()=COLUMN(),1,0.5))*(IF(ROW()=COLUMN(),0,1))</f>
        <v>0</v>
      </c>
      <c r="BC6" s="14">
        <f ca="1">(((COUNTIFS(SWISSW!$I:$I,'MTT CHECKCOUNT'!$A6,SWISSW!$J:$J,'MTT CHECKCOUNT'!BC$1,SWISSW!$F:$F,"Won")+COUNTIFS(SWISSW!$I:$I,'MTT CHECKCOUNT'!BC$1,SWISSW!$J:$J,'MTT CHECKCOUNT'!$A6,SWISSW!$F:$F,"Lost")))+'MTT DRAW'!BC6*IF(ROW()=COLUMN(),1,0.5))*(IF(ROW()=COLUMN(),0,1))</f>
        <v>1</v>
      </c>
      <c r="BD6" s="14">
        <f ca="1">(((COUNTIFS(SWISSW!$I:$I,'MTT CHECKCOUNT'!$A6,SWISSW!$J:$J,'MTT CHECKCOUNT'!BD$1,SWISSW!$F:$F,"Won")+COUNTIFS(SWISSW!$I:$I,'MTT CHECKCOUNT'!BD$1,SWISSW!$J:$J,'MTT CHECKCOUNT'!$A6,SWISSW!$F:$F,"Lost")))+'MTT DRAW'!BD6*IF(ROW()=COLUMN(),1,0.5))*(IF(ROW()=COLUMN(),0,1))</f>
        <v>0</v>
      </c>
      <c r="BE6" s="14">
        <f ca="1">(((COUNTIFS(SWISSW!$I:$I,'MTT CHECKCOUNT'!$A6,SWISSW!$J:$J,'MTT CHECKCOUNT'!BE$1,SWISSW!$F:$F,"Won")+COUNTIFS(SWISSW!$I:$I,'MTT CHECKCOUNT'!BE$1,SWISSW!$J:$J,'MTT CHECKCOUNT'!$A6,SWISSW!$F:$F,"Lost")))+'MTT DRAW'!BE6*IF(ROW()=COLUMN(),1,0.5))*(IF(ROW()=COLUMN(),0,1))</f>
        <v>2</v>
      </c>
      <c r="BF6" s="14">
        <f ca="1">(((COUNTIFS(SWISSW!$I:$I,'MTT CHECKCOUNT'!$A6,SWISSW!$J:$J,'MTT CHECKCOUNT'!BF$1,SWISSW!$F:$F,"Won")+COUNTIFS(SWISSW!$I:$I,'MTT CHECKCOUNT'!BF$1,SWISSW!$J:$J,'MTT CHECKCOUNT'!$A6,SWISSW!$F:$F,"Lost")))+'MTT DRAW'!BF6*IF(ROW()=COLUMN(),1,0.5))*(IF(ROW()=COLUMN(),0,1))</f>
        <v>0</v>
      </c>
    </row>
    <row r="7" spans="1:58" s="6" customFormat="1" ht="55" customHeight="1" x14ac:dyDescent="0.25">
      <c r="A7" s="3" t="str">
        <f ca="1">MATCHUP!A7</f>
        <v>Mono Blue Terror</v>
      </c>
      <c r="B7" s="14">
        <f ca="1">(((COUNTIFS(SWISSW!$I:$I,'MTT CHECKCOUNT'!$A7,SWISSW!$J:$J,'MTT CHECKCOUNT'!B$1,SWISSW!$F:$F,"Won")+COUNTIFS(SWISSW!$I:$I,'MTT CHECKCOUNT'!B$1,SWISSW!$J:$J,'MTT CHECKCOUNT'!$A7,SWISSW!$F:$F,"Lost")))+'MTT DRAW'!B7*IF(ROW()=COLUMN(),1,0.5))*(IF(ROW()=COLUMN(),0,1))</f>
        <v>41</v>
      </c>
      <c r="C7" s="14">
        <f ca="1">(((COUNTIFS(SWISSW!$I:$I,'MTT CHECKCOUNT'!$A7,SWISSW!$J:$J,'MTT CHECKCOUNT'!C$1,SWISSW!$F:$F,"Won")+COUNTIFS(SWISSW!$I:$I,'MTT CHECKCOUNT'!C$1,SWISSW!$J:$J,'MTT CHECKCOUNT'!$A7,SWISSW!$F:$F,"Lost")))+'MTT DRAW'!C7*IF(ROW()=COLUMN(),1,0.5))*(IF(ROW()=COLUMN(),0,1))</f>
        <v>27.5</v>
      </c>
      <c r="D7" s="14">
        <f ca="1">(((COUNTIFS(SWISSW!$I:$I,'MTT CHECKCOUNT'!$A7,SWISSW!$J:$J,'MTT CHECKCOUNT'!D$1,SWISSW!$F:$F,"Won")+COUNTIFS(SWISSW!$I:$I,'MTT CHECKCOUNT'!D$1,SWISSW!$J:$J,'MTT CHECKCOUNT'!$A7,SWISSW!$F:$F,"Lost")))+'MTT DRAW'!D7*IF(ROW()=COLUMN(),1,0.5))*(IF(ROW()=COLUMN(),0,1))</f>
        <v>19.5</v>
      </c>
      <c r="E7" s="14">
        <f ca="1">(((COUNTIFS(SWISSW!$I:$I,'MTT CHECKCOUNT'!$A7,SWISSW!$J:$J,'MTT CHECKCOUNT'!E$1,SWISSW!$F:$F,"Won")+COUNTIFS(SWISSW!$I:$I,'MTT CHECKCOUNT'!E$1,SWISSW!$J:$J,'MTT CHECKCOUNT'!$A7,SWISSW!$F:$F,"Lost")))+'MTT DRAW'!E7*IF(ROW()=COLUMN(),1,0.5))*(IF(ROW()=COLUMN(),0,1))</f>
        <v>16</v>
      </c>
      <c r="F7" s="14">
        <f ca="1">(((COUNTIFS(SWISSW!$I:$I,'MTT CHECKCOUNT'!$A7,SWISSW!$J:$J,'MTT CHECKCOUNT'!F$1,SWISSW!$F:$F,"Won")+COUNTIFS(SWISSW!$I:$I,'MTT CHECKCOUNT'!F$1,SWISSW!$J:$J,'MTT CHECKCOUNT'!$A7,SWISSW!$F:$F,"Lost")))+'MTT DRAW'!F7*IF(ROW()=COLUMN(),1,0.5))*(IF(ROW()=COLUMN(),0,1))</f>
        <v>16</v>
      </c>
      <c r="G7" s="14">
        <f ca="1">(((COUNTIFS(SWISSW!$I:$I,'MTT CHECKCOUNT'!$A7,SWISSW!$J:$J,'MTT CHECKCOUNT'!G$1,SWISSW!$F:$F,"Won")+COUNTIFS(SWISSW!$I:$I,'MTT CHECKCOUNT'!G$1,SWISSW!$J:$J,'MTT CHECKCOUNT'!$A7,SWISSW!$F:$F,"Lost")))+'MTT DRAW'!G7*IF(ROW()=COLUMN(),1,0.5))*(IF(ROW()=COLUMN(),0,1))</f>
        <v>0</v>
      </c>
      <c r="H7" s="14">
        <f ca="1">(((COUNTIFS(SWISSW!$I:$I,'MTT CHECKCOUNT'!$A7,SWISSW!$J:$J,'MTT CHECKCOUNT'!H$1,SWISSW!$F:$F,"Won")+COUNTIFS(SWISSW!$I:$I,'MTT CHECKCOUNT'!H$1,SWISSW!$J:$J,'MTT CHECKCOUNT'!$A7,SWISSW!$F:$F,"Lost")))+'MTT DRAW'!H7*IF(ROW()=COLUMN(),1,0.5))*(IF(ROW()=COLUMN(),0,1))</f>
        <v>20</v>
      </c>
      <c r="I7" s="14">
        <f ca="1">(((COUNTIFS(SWISSW!$I:$I,'MTT CHECKCOUNT'!$A7,SWISSW!$J:$J,'MTT CHECKCOUNT'!I$1,SWISSW!$F:$F,"Won")+COUNTIFS(SWISSW!$I:$I,'MTT CHECKCOUNT'!I$1,SWISSW!$J:$J,'MTT CHECKCOUNT'!$A7,SWISSW!$F:$F,"Lost")))+'MTT DRAW'!I7*IF(ROW()=COLUMN(),1,0.5))*(IF(ROW()=COLUMN(),0,1))</f>
        <v>6</v>
      </c>
      <c r="J7" s="14">
        <f ca="1">(((COUNTIFS(SWISSW!$I:$I,'MTT CHECKCOUNT'!$A7,SWISSW!$J:$J,'MTT CHECKCOUNT'!J$1,SWISSW!$F:$F,"Won")+COUNTIFS(SWISSW!$I:$I,'MTT CHECKCOUNT'!J$1,SWISSW!$J:$J,'MTT CHECKCOUNT'!$A7,SWISSW!$F:$F,"Lost")))+'MTT DRAW'!J7*IF(ROW()=COLUMN(),1,0.5))*(IF(ROW()=COLUMN(),0,1))</f>
        <v>8</v>
      </c>
      <c r="K7" s="14">
        <f ca="1">(((COUNTIFS(SWISSW!$I:$I,'MTT CHECKCOUNT'!$A7,SWISSW!$J:$J,'MTT CHECKCOUNT'!K$1,SWISSW!$F:$F,"Won")+COUNTIFS(SWISSW!$I:$I,'MTT CHECKCOUNT'!K$1,SWISSW!$J:$J,'MTT CHECKCOUNT'!$A7,SWISSW!$F:$F,"Lost")))+'MTT DRAW'!K7*IF(ROW()=COLUMN(),1,0.5))*(IF(ROW()=COLUMN(),0,1))</f>
        <v>11.5</v>
      </c>
      <c r="L7" s="14">
        <f ca="1">(((COUNTIFS(SWISSW!$I:$I,'MTT CHECKCOUNT'!$A7,SWISSW!$J:$J,'MTT CHECKCOUNT'!L$1,SWISSW!$F:$F,"Won")+COUNTIFS(SWISSW!$I:$I,'MTT CHECKCOUNT'!L$1,SWISSW!$J:$J,'MTT CHECKCOUNT'!$A7,SWISSW!$F:$F,"Lost")))+'MTT DRAW'!L7*IF(ROW()=COLUMN(),1,0.5))*(IF(ROW()=COLUMN(),0,1))</f>
        <v>3</v>
      </c>
      <c r="M7" s="14">
        <f ca="1">(((COUNTIFS(SWISSW!$I:$I,'MTT CHECKCOUNT'!$A7,SWISSW!$J:$J,'MTT CHECKCOUNT'!M$1,SWISSW!$F:$F,"Won")+COUNTIFS(SWISSW!$I:$I,'MTT CHECKCOUNT'!M$1,SWISSW!$J:$J,'MTT CHECKCOUNT'!$A7,SWISSW!$F:$F,"Lost")))+'MTT DRAW'!M7*IF(ROW()=COLUMN(),1,0.5))*(IF(ROW()=COLUMN(),0,1))</f>
        <v>10.5</v>
      </c>
      <c r="N7" s="14">
        <f ca="1">(((COUNTIFS(SWISSW!$I:$I,'MTT CHECKCOUNT'!$A7,SWISSW!$J:$J,'MTT CHECKCOUNT'!N$1,SWISSW!$F:$F,"Won")+COUNTIFS(SWISSW!$I:$I,'MTT CHECKCOUNT'!N$1,SWISSW!$J:$J,'MTT CHECKCOUNT'!$A7,SWISSW!$F:$F,"Lost")))+'MTT DRAW'!N7*IF(ROW()=COLUMN(),1,0.5))*(IF(ROW()=COLUMN(),0,1))</f>
        <v>2</v>
      </c>
      <c r="O7" s="14">
        <f ca="1">(((COUNTIFS(SWISSW!$I:$I,'MTT CHECKCOUNT'!$A7,SWISSW!$J:$J,'MTT CHECKCOUNT'!O$1,SWISSW!$F:$F,"Won")+COUNTIFS(SWISSW!$I:$I,'MTT CHECKCOUNT'!O$1,SWISSW!$J:$J,'MTT CHECKCOUNT'!$A7,SWISSW!$F:$F,"Lost")))+'MTT DRAW'!O7*IF(ROW()=COLUMN(),1,0.5))*(IF(ROW()=COLUMN(),0,1))</f>
        <v>9</v>
      </c>
      <c r="P7" s="14">
        <f ca="1">(((COUNTIFS(SWISSW!$I:$I,'MTT CHECKCOUNT'!$A7,SWISSW!$J:$J,'MTT CHECKCOUNT'!P$1,SWISSW!$F:$F,"Won")+COUNTIFS(SWISSW!$I:$I,'MTT CHECKCOUNT'!P$1,SWISSW!$J:$J,'MTT CHECKCOUNT'!$A7,SWISSW!$F:$F,"Lost")))+'MTT DRAW'!P7*IF(ROW()=COLUMN(),1,0.5))*(IF(ROW()=COLUMN(),0,1))</f>
        <v>4.5</v>
      </c>
      <c r="Q7" s="14">
        <f ca="1">(((COUNTIFS(SWISSW!$I:$I,'MTT CHECKCOUNT'!$A7,SWISSW!$J:$J,'MTT CHECKCOUNT'!Q$1,SWISSW!$F:$F,"Won")+COUNTIFS(SWISSW!$I:$I,'MTT CHECKCOUNT'!Q$1,SWISSW!$J:$J,'MTT CHECKCOUNT'!$A7,SWISSW!$F:$F,"Lost")))+'MTT DRAW'!Q7*IF(ROW()=COLUMN(),1,0.5))*(IF(ROW()=COLUMN(),0,1))</f>
        <v>5</v>
      </c>
      <c r="R7" s="14">
        <f ca="1">(((COUNTIFS(SWISSW!$I:$I,'MTT CHECKCOUNT'!$A7,SWISSW!$J:$J,'MTT CHECKCOUNT'!R$1,SWISSW!$F:$F,"Won")+COUNTIFS(SWISSW!$I:$I,'MTT CHECKCOUNT'!R$1,SWISSW!$J:$J,'MTT CHECKCOUNT'!$A7,SWISSW!$F:$F,"Lost")))+'MTT DRAW'!R7*IF(ROW()=COLUMN(),1,0.5))*(IF(ROW()=COLUMN(),0,1))</f>
        <v>6</v>
      </c>
      <c r="S7" s="14">
        <f ca="1">(((COUNTIFS(SWISSW!$I:$I,'MTT CHECKCOUNT'!$A7,SWISSW!$J:$J,'MTT CHECKCOUNT'!S$1,SWISSW!$F:$F,"Won")+COUNTIFS(SWISSW!$I:$I,'MTT CHECKCOUNT'!S$1,SWISSW!$J:$J,'MTT CHECKCOUNT'!$A7,SWISSW!$F:$F,"Lost")))+'MTT DRAW'!S7*IF(ROW()=COLUMN(),1,0.5))*(IF(ROW()=COLUMN(),0,1))</f>
        <v>2</v>
      </c>
      <c r="T7" s="14">
        <f ca="1">(((COUNTIFS(SWISSW!$I:$I,'MTT CHECKCOUNT'!$A7,SWISSW!$J:$J,'MTT CHECKCOUNT'!T$1,SWISSW!$F:$F,"Won")+COUNTIFS(SWISSW!$I:$I,'MTT CHECKCOUNT'!T$1,SWISSW!$J:$J,'MTT CHECKCOUNT'!$A7,SWISSW!$F:$F,"Lost")))+'MTT DRAW'!T7*IF(ROW()=COLUMN(),1,0.5))*(IF(ROW()=COLUMN(),0,1))</f>
        <v>1</v>
      </c>
      <c r="U7" s="14">
        <f ca="1">(((COUNTIFS(SWISSW!$I:$I,'MTT CHECKCOUNT'!$A7,SWISSW!$J:$J,'MTT CHECKCOUNT'!U$1,SWISSW!$F:$F,"Won")+COUNTIFS(SWISSW!$I:$I,'MTT CHECKCOUNT'!U$1,SWISSW!$J:$J,'MTT CHECKCOUNT'!$A7,SWISSW!$F:$F,"Lost")))+'MTT DRAW'!U7*IF(ROW()=COLUMN(),1,0.5))*(IF(ROW()=COLUMN(),0,1))</f>
        <v>1</v>
      </c>
      <c r="V7" s="14">
        <f ca="1">(((COUNTIFS(SWISSW!$I:$I,'MTT CHECKCOUNT'!$A7,SWISSW!$J:$J,'MTT CHECKCOUNT'!V$1,SWISSW!$F:$F,"Won")+COUNTIFS(SWISSW!$I:$I,'MTT CHECKCOUNT'!V$1,SWISSW!$J:$J,'MTT CHECKCOUNT'!$A7,SWISSW!$F:$F,"Lost")))+'MTT DRAW'!V7*IF(ROW()=COLUMN(),1,0.5))*(IF(ROW()=COLUMN(),0,1))</f>
        <v>1</v>
      </c>
      <c r="W7" s="14">
        <f ca="1">(((COUNTIFS(SWISSW!$I:$I,'MTT CHECKCOUNT'!$A7,SWISSW!$J:$J,'MTT CHECKCOUNT'!W$1,SWISSW!$F:$F,"Won")+COUNTIFS(SWISSW!$I:$I,'MTT CHECKCOUNT'!W$1,SWISSW!$J:$J,'MTT CHECKCOUNT'!$A7,SWISSW!$F:$F,"Lost")))+'MTT DRAW'!W7*IF(ROW()=COLUMN(),1,0.5))*(IF(ROW()=COLUMN(),0,1))</f>
        <v>2</v>
      </c>
      <c r="X7" s="14">
        <f ca="1">(((COUNTIFS(SWISSW!$I:$I,'MTT CHECKCOUNT'!$A7,SWISSW!$J:$J,'MTT CHECKCOUNT'!X$1,SWISSW!$F:$F,"Won")+COUNTIFS(SWISSW!$I:$I,'MTT CHECKCOUNT'!X$1,SWISSW!$J:$J,'MTT CHECKCOUNT'!$A7,SWISSW!$F:$F,"Lost")))+'MTT DRAW'!X7*IF(ROW()=COLUMN(),1,0.5))*(IF(ROW()=COLUMN(),0,1))</f>
        <v>1</v>
      </c>
      <c r="Y7" s="14">
        <f ca="1">(((COUNTIFS(SWISSW!$I:$I,'MTT CHECKCOUNT'!$A7,SWISSW!$J:$J,'MTT CHECKCOUNT'!Y$1,SWISSW!$F:$F,"Won")+COUNTIFS(SWISSW!$I:$I,'MTT CHECKCOUNT'!Y$1,SWISSW!$J:$J,'MTT CHECKCOUNT'!$A7,SWISSW!$F:$F,"Lost")))+'MTT DRAW'!Y7*IF(ROW()=COLUMN(),1,0.5))*(IF(ROW()=COLUMN(),0,1))</f>
        <v>3.5</v>
      </c>
      <c r="Z7" s="14">
        <f ca="1">(((COUNTIFS(SWISSW!$I:$I,'MTT CHECKCOUNT'!$A7,SWISSW!$J:$J,'MTT CHECKCOUNT'!Z$1,SWISSW!$F:$F,"Won")+COUNTIFS(SWISSW!$I:$I,'MTT CHECKCOUNT'!Z$1,SWISSW!$J:$J,'MTT CHECKCOUNT'!$A7,SWISSW!$F:$F,"Lost")))+'MTT DRAW'!Z7*IF(ROW()=COLUMN(),1,0.5))*(IF(ROW()=COLUMN(),0,1))</f>
        <v>2</v>
      </c>
      <c r="AA7" s="14">
        <f ca="1">(((COUNTIFS(SWISSW!$I:$I,'MTT CHECKCOUNT'!$A7,SWISSW!$J:$J,'MTT CHECKCOUNT'!AA$1,SWISSW!$F:$F,"Won")+COUNTIFS(SWISSW!$I:$I,'MTT CHECKCOUNT'!AA$1,SWISSW!$J:$J,'MTT CHECKCOUNT'!$A7,SWISSW!$F:$F,"Lost")))+'MTT DRAW'!AA7*IF(ROW()=COLUMN(),1,0.5))*(IF(ROW()=COLUMN(),0,1))</f>
        <v>0.5</v>
      </c>
      <c r="AB7" s="14">
        <f ca="1">(((COUNTIFS(SWISSW!$I:$I,'MTT CHECKCOUNT'!$A7,SWISSW!$J:$J,'MTT CHECKCOUNT'!AB$1,SWISSW!$F:$F,"Won")+COUNTIFS(SWISSW!$I:$I,'MTT CHECKCOUNT'!AB$1,SWISSW!$J:$J,'MTT CHECKCOUNT'!$A7,SWISSW!$F:$F,"Lost")))+'MTT DRAW'!AB7*IF(ROW()=COLUMN(),1,0.5))*(IF(ROW()=COLUMN(),0,1))</f>
        <v>0</v>
      </c>
      <c r="AC7" s="14">
        <f ca="1">(((COUNTIFS(SWISSW!$I:$I,'MTT CHECKCOUNT'!$A7,SWISSW!$J:$J,'MTT CHECKCOUNT'!AC$1,SWISSW!$F:$F,"Won")+COUNTIFS(SWISSW!$I:$I,'MTT CHECKCOUNT'!AC$1,SWISSW!$J:$J,'MTT CHECKCOUNT'!$A7,SWISSW!$F:$F,"Lost")))+'MTT DRAW'!AC7*IF(ROW()=COLUMN(),1,0.5))*(IF(ROW()=COLUMN(),0,1))</f>
        <v>1</v>
      </c>
      <c r="AD7" s="14">
        <f ca="1">(((COUNTIFS(SWISSW!$I:$I,'MTT CHECKCOUNT'!$A7,SWISSW!$J:$J,'MTT CHECKCOUNT'!AD$1,SWISSW!$F:$F,"Won")+COUNTIFS(SWISSW!$I:$I,'MTT CHECKCOUNT'!AD$1,SWISSW!$J:$J,'MTT CHECKCOUNT'!$A7,SWISSW!$F:$F,"Lost")))+'MTT DRAW'!AD7*IF(ROW()=COLUMN(),1,0.5))*(IF(ROW()=COLUMN(),0,1))</f>
        <v>0</v>
      </c>
      <c r="AE7" s="14">
        <f ca="1">(((COUNTIFS(SWISSW!$I:$I,'MTT CHECKCOUNT'!$A7,SWISSW!$J:$J,'MTT CHECKCOUNT'!AE$1,SWISSW!$F:$F,"Won")+COUNTIFS(SWISSW!$I:$I,'MTT CHECKCOUNT'!AE$1,SWISSW!$J:$J,'MTT CHECKCOUNT'!$A7,SWISSW!$F:$F,"Lost")))+'MTT DRAW'!AE7*IF(ROW()=COLUMN(),1,0.5))*(IF(ROW()=COLUMN(),0,1))</f>
        <v>2</v>
      </c>
      <c r="AF7" s="14">
        <f ca="1">(((COUNTIFS(SWISSW!$I:$I,'MTT CHECKCOUNT'!$A7,SWISSW!$J:$J,'MTT CHECKCOUNT'!AF$1,SWISSW!$F:$F,"Won")+COUNTIFS(SWISSW!$I:$I,'MTT CHECKCOUNT'!AF$1,SWISSW!$J:$J,'MTT CHECKCOUNT'!$A7,SWISSW!$F:$F,"Lost")))+'MTT DRAW'!AF7*IF(ROW()=COLUMN(),1,0.5))*(IF(ROW()=COLUMN(),0,1))</f>
        <v>0</v>
      </c>
      <c r="AG7" s="14">
        <f ca="1">(((COUNTIFS(SWISSW!$I:$I,'MTT CHECKCOUNT'!$A7,SWISSW!$J:$J,'MTT CHECKCOUNT'!AG$1,SWISSW!$F:$F,"Won")+COUNTIFS(SWISSW!$I:$I,'MTT CHECKCOUNT'!AG$1,SWISSW!$J:$J,'MTT CHECKCOUNT'!$A7,SWISSW!$F:$F,"Lost")))+'MTT DRAW'!AG7*IF(ROW()=COLUMN(),1,0.5))*(IF(ROW()=COLUMN(),0,1))</f>
        <v>1</v>
      </c>
      <c r="AH7" s="14">
        <f ca="1">(((COUNTIFS(SWISSW!$I:$I,'MTT CHECKCOUNT'!$A7,SWISSW!$J:$J,'MTT CHECKCOUNT'!AH$1,SWISSW!$F:$F,"Won")+COUNTIFS(SWISSW!$I:$I,'MTT CHECKCOUNT'!AH$1,SWISSW!$J:$J,'MTT CHECKCOUNT'!$A7,SWISSW!$F:$F,"Lost")))+'MTT DRAW'!AH7*IF(ROW()=COLUMN(),1,0.5))*(IF(ROW()=COLUMN(),0,1))</f>
        <v>2</v>
      </c>
      <c r="AI7" s="14">
        <f ca="1">(((COUNTIFS(SWISSW!$I:$I,'MTT CHECKCOUNT'!$A7,SWISSW!$J:$J,'MTT CHECKCOUNT'!AI$1,SWISSW!$F:$F,"Won")+COUNTIFS(SWISSW!$I:$I,'MTT CHECKCOUNT'!AI$1,SWISSW!$J:$J,'MTT CHECKCOUNT'!$A7,SWISSW!$F:$F,"Lost")))+'MTT DRAW'!AI7*IF(ROW()=COLUMN(),1,0.5))*(IF(ROW()=COLUMN(),0,1))</f>
        <v>0</v>
      </c>
      <c r="AJ7" s="14">
        <f ca="1">(((COUNTIFS(SWISSW!$I:$I,'MTT CHECKCOUNT'!$A7,SWISSW!$J:$J,'MTT CHECKCOUNT'!AJ$1,SWISSW!$F:$F,"Won")+COUNTIFS(SWISSW!$I:$I,'MTT CHECKCOUNT'!AJ$1,SWISSW!$J:$J,'MTT CHECKCOUNT'!$A7,SWISSW!$F:$F,"Lost")))+'MTT DRAW'!AJ7*IF(ROW()=COLUMN(),1,0.5))*(IF(ROW()=COLUMN(),0,1))</f>
        <v>1</v>
      </c>
      <c r="AK7" s="14">
        <f ca="1">(((COUNTIFS(SWISSW!$I:$I,'MTT CHECKCOUNT'!$A7,SWISSW!$J:$J,'MTT CHECKCOUNT'!AK$1,SWISSW!$F:$F,"Won")+COUNTIFS(SWISSW!$I:$I,'MTT CHECKCOUNT'!AK$1,SWISSW!$J:$J,'MTT CHECKCOUNT'!$A7,SWISSW!$F:$F,"Lost")))+'MTT DRAW'!AK7*IF(ROW()=COLUMN(),1,0.5))*(IF(ROW()=COLUMN(),0,1))</f>
        <v>2</v>
      </c>
      <c r="AL7" s="14">
        <f ca="1">(((COUNTIFS(SWISSW!$I:$I,'MTT CHECKCOUNT'!$A7,SWISSW!$J:$J,'MTT CHECKCOUNT'!AL$1,SWISSW!$F:$F,"Won")+COUNTIFS(SWISSW!$I:$I,'MTT CHECKCOUNT'!AL$1,SWISSW!$J:$J,'MTT CHECKCOUNT'!$A7,SWISSW!$F:$F,"Lost")))+'MTT DRAW'!AL7*IF(ROW()=COLUMN(),1,0.5))*(IF(ROW()=COLUMN(),0,1))</f>
        <v>0</v>
      </c>
      <c r="AM7" s="14">
        <f ca="1">(((COUNTIFS(SWISSW!$I:$I,'MTT CHECKCOUNT'!$A7,SWISSW!$J:$J,'MTT CHECKCOUNT'!AM$1,SWISSW!$F:$F,"Won")+COUNTIFS(SWISSW!$I:$I,'MTT CHECKCOUNT'!AM$1,SWISSW!$J:$J,'MTT CHECKCOUNT'!$A7,SWISSW!$F:$F,"Lost")))+'MTT DRAW'!AM7*IF(ROW()=COLUMN(),1,0.5))*(IF(ROW()=COLUMN(),0,1))</f>
        <v>1</v>
      </c>
      <c r="AN7" s="14">
        <f ca="1">(((COUNTIFS(SWISSW!$I:$I,'MTT CHECKCOUNT'!$A7,SWISSW!$J:$J,'MTT CHECKCOUNT'!AN$1,SWISSW!$F:$F,"Won")+COUNTIFS(SWISSW!$I:$I,'MTT CHECKCOUNT'!AN$1,SWISSW!$J:$J,'MTT CHECKCOUNT'!$A7,SWISSW!$F:$F,"Lost")))+'MTT DRAW'!AN7*IF(ROW()=COLUMN(),1,0.5))*(IF(ROW()=COLUMN(),0,1))</f>
        <v>0</v>
      </c>
      <c r="AO7" s="14">
        <f ca="1">(((COUNTIFS(SWISSW!$I:$I,'MTT CHECKCOUNT'!$A7,SWISSW!$J:$J,'MTT CHECKCOUNT'!AO$1,SWISSW!$F:$F,"Won")+COUNTIFS(SWISSW!$I:$I,'MTT CHECKCOUNT'!AO$1,SWISSW!$J:$J,'MTT CHECKCOUNT'!$A7,SWISSW!$F:$F,"Lost")))+'MTT DRAW'!AO7*IF(ROW()=COLUMN(),1,0.5))*(IF(ROW()=COLUMN(),0,1))</f>
        <v>0</v>
      </c>
      <c r="AP7" s="14">
        <f ca="1">(((COUNTIFS(SWISSW!$I:$I,'MTT CHECKCOUNT'!$A7,SWISSW!$J:$J,'MTT CHECKCOUNT'!AP$1,SWISSW!$F:$F,"Won")+COUNTIFS(SWISSW!$I:$I,'MTT CHECKCOUNT'!AP$1,SWISSW!$J:$J,'MTT CHECKCOUNT'!$A7,SWISSW!$F:$F,"Lost")))+'MTT DRAW'!AP7*IF(ROW()=COLUMN(),1,0.5))*(IF(ROW()=COLUMN(),0,1))</f>
        <v>2</v>
      </c>
      <c r="AQ7" s="14">
        <f ca="1">(((COUNTIFS(SWISSW!$I:$I,'MTT CHECKCOUNT'!$A7,SWISSW!$J:$J,'MTT CHECKCOUNT'!AQ$1,SWISSW!$F:$F,"Won")+COUNTIFS(SWISSW!$I:$I,'MTT CHECKCOUNT'!AQ$1,SWISSW!$J:$J,'MTT CHECKCOUNT'!$A7,SWISSW!$F:$F,"Lost")))+'MTT DRAW'!AQ7*IF(ROW()=COLUMN(),1,0.5))*(IF(ROW()=COLUMN(),0,1))</f>
        <v>0</v>
      </c>
      <c r="AR7" s="14">
        <f ca="1">(((COUNTIFS(SWISSW!$I:$I,'MTT CHECKCOUNT'!$A7,SWISSW!$J:$J,'MTT CHECKCOUNT'!AR$1,SWISSW!$F:$F,"Won")+COUNTIFS(SWISSW!$I:$I,'MTT CHECKCOUNT'!AR$1,SWISSW!$J:$J,'MTT CHECKCOUNT'!$A7,SWISSW!$F:$F,"Lost")))+'MTT DRAW'!AR7*IF(ROW()=COLUMN(),1,0.5))*(IF(ROW()=COLUMN(),0,1))</f>
        <v>0</v>
      </c>
      <c r="AS7" s="14">
        <f ca="1">(((COUNTIFS(SWISSW!$I:$I,'MTT CHECKCOUNT'!$A7,SWISSW!$J:$J,'MTT CHECKCOUNT'!AS$1,SWISSW!$F:$F,"Won")+COUNTIFS(SWISSW!$I:$I,'MTT CHECKCOUNT'!AS$1,SWISSW!$J:$J,'MTT CHECKCOUNT'!$A7,SWISSW!$F:$F,"Lost")))+'MTT DRAW'!AS7*IF(ROW()=COLUMN(),1,0.5))*(IF(ROW()=COLUMN(),0,1))</f>
        <v>0</v>
      </c>
      <c r="AT7" s="14">
        <f ca="1">(((COUNTIFS(SWISSW!$I:$I,'MTT CHECKCOUNT'!$A7,SWISSW!$J:$J,'MTT CHECKCOUNT'!AT$1,SWISSW!$F:$F,"Won")+COUNTIFS(SWISSW!$I:$I,'MTT CHECKCOUNT'!AT$1,SWISSW!$J:$J,'MTT CHECKCOUNT'!$A7,SWISSW!$F:$F,"Lost")))+'MTT DRAW'!AT7*IF(ROW()=COLUMN(),1,0.5))*(IF(ROW()=COLUMN(),0,1))</f>
        <v>0</v>
      </c>
      <c r="AU7" s="14">
        <f ca="1">(((COUNTIFS(SWISSW!$I:$I,'MTT CHECKCOUNT'!$A7,SWISSW!$J:$J,'MTT CHECKCOUNT'!AU$1,SWISSW!$F:$F,"Won")+COUNTIFS(SWISSW!$I:$I,'MTT CHECKCOUNT'!AU$1,SWISSW!$J:$J,'MTT CHECKCOUNT'!$A7,SWISSW!$F:$F,"Lost")))+'MTT DRAW'!AU7*IF(ROW()=COLUMN(),1,0.5))*(IF(ROW()=COLUMN(),0,1))</f>
        <v>1</v>
      </c>
      <c r="AV7" s="14">
        <f ca="1">(((COUNTIFS(SWISSW!$I:$I,'MTT CHECKCOUNT'!$A7,SWISSW!$J:$J,'MTT CHECKCOUNT'!AV$1,SWISSW!$F:$F,"Won")+COUNTIFS(SWISSW!$I:$I,'MTT CHECKCOUNT'!AV$1,SWISSW!$J:$J,'MTT CHECKCOUNT'!$A7,SWISSW!$F:$F,"Lost")))+'MTT DRAW'!AV7*IF(ROW()=COLUMN(),1,0.5))*(IF(ROW()=COLUMN(),0,1))</f>
        <v>0</v>
      </c>
      <c r="AW7" s="14">
        <f ca="1">(((COUNTIFS(SWISSW!$I:$I,'MTT CHECKCOUNT'!$A7,SWISSW!$J:$J,'MTT CHECKCOUNT'!AW$1,SWISSW!$F:$F,"Won")+COUNTIFS(SWISSW!$I:$I,'MTT CHECKCOUNT'!AW$1,SWISSW!$J:$J,'MTT CHECKCOUNT'!$A7,SWISSW!$F:$F,"Lost")))+'MTT DRAW'!AW7*IF(ROW()=COLUMN(),1,0.5))*(IF(ROW()=COLUMN(),0,1))</f>
        <v>0</v>
      </c>
      <c r="AX7" s="14">
        <f ca="1">(((COUNTIFS(SWISSW!$I:$I,'MTT CHECKCOUNT'!$A7,SWISSW!$J:$J,'MTT CHECKCOUNT'!AX$1,SWISSW!$F:$F,"Won")+COUNTIFS(SWISSW!$I:$I,'MTT CHECKCOUNT'!AX$1,SWISSW!$J:$J,'MTT CHECKCOUNT'!$A7,SWISSW!$F:$F,"Lost")))+'MTT DRAW'!AX7*IF(ROW()=COLUMN(),1,0.5))*(IF(ROW()=COLUMN(),0,1))</f>
        <v>0</v>
      </c>
      <c r="AY7" s="14">
        <f ca="1">(((COUNTIFS(SWISSW!$I:$I,'MTT CHECKCOUNT'!$A7,SWISSW!$J:$J,'MTT CHECKCOUNT'!AY$1,SWISSW!$F:$F,"Won")+COUNTIFS(SWISSW!$I:$I,'MTT CHECKCOUNT'!AY$1,SWISSW!$J:$J,'MTT CHECKCOUNT'!$A7,SWISSW!$F:$F,"Lost")))+'MTT DRAW'!AY7*IF(ROW()=COLUMN(),1,0.5))*(IF(ROW()=COLUMN(),0,1))</f>
        <v>0</v>
      </c>
      <c r="AZ7" s="14">
        <f ca="1">(((COUNTIFS(SWISSW!$I:$I,'MTT CHECKCOUNT'!$A7,SWISSW!$J:$J,'MTT CHECKCOUNT'!AZ$1,SWISSW!$F:$F,"Won")+COUNTIFS(SWISSW!$I:$I,'MTT CHECKCOUNT'!AZ$1,SWISSW!$J:$J,'MTT CHECKCOUNT'!$A7,SWISSW!$F:$F,"Lost")))+'MTT DRAW'!AZ7*IF(ROW()=COLUMN(),1,0.5))*(IF(ROW()=COLUMN(),0,1))</f>
        <v>2</v>
      </c>
      <c r="BA7" s="14">
        <f ca="1">(((COUNTIFS(SWISSW!$I:$I,'MTT CHECKCOUNT'!$A7,SWISSW!$J:$J,'MTT CHECKCOUNT'!BA$1,SWISSW!$F:$F,"Won")+COUNTIFS(SWISSW!$I:$I,'MTT CHECKCOUNT'!BA$1,SWISSW!$J:$J,'MTT CHECKCOUNT'!$A7,SWISSW!$F:$F,"Lost")))+'MTT DRAW'!BA7*IF(ROW()=COLUMN(),1,0.5))*(IF(ROW()=COLUMN(),0,1))</f>
        <v>0</v>
      </c>
      <c r="BB7" s="14">
        <f ca="1">(((COUNTIFS(SWISSW!$I:$I,'MTT CHECKCOUNT'!$A7,SWISSW!$J:$J,'MTT CHECKCOUNT'!BB$1,SWISSW!$F:$F,"Won")+COUNTIFS(SWISSW!$I:$I,'MTT CHECKCOUNT'!BB$1,SWISSW!$J:$J,'MTT CHECKCOUNT'!$A7,SWISSW!$F:$F,"Lost")))+'MTT DRAW'!BB7*IF(ROW()=COLUMN(),1,0.5))*(IF(ROW()=COLUMN(),0,1))</f>
        <v>1</v>
      </c>
      <c r="BC7" s="14">
        <f ca="1">(((COUNTIFS(SWISSW!$I:$I,'MTT CHECKCOUNT'!$A7,SWISSW!$J:$J,'MTT CHECKCOUNT'!BC$1,SWISSW!$F:$F,"Won")+COUNTIFS(SWISSW!$I:$I,'MTT CHECKCOUNT'!BC$1,SWISSW!$J:$J,'MTT CHECKCOUNT'!$A7,SWISSW!$F:$F,"Lost")))+'MTT DRAW'!BC7*IF(ROW()=COLUMN(),1,0.5))*(IF(ROW()=COLUMN(),0,1))</f>
        <v>1</v>
      </c>
      <c r="BD7" s="14">
        <f ca="1">(((COUNTIFS(SWISSW!$I:$I,'MTT CHECKCOUNT'!$A7,SWISSW!$J:$J,'MTT CHECKCOUNT'!BD$1,SWISSW!$F:$F,"Won")+COUNTIFS(SWISSW!$I:$I,'MTT CHECKCOUNT'!BD$1,SWISSW!$J:$J,'MTT CHECKCOUNT'!$A7,SWISSW!$F:$F,"Lost")))+'MTT DRAW'!BD7*IF(ROW()=COLUMN(),1,0.5))*(IF(ROW()=COLUMN(),0,1))</f>
        <v>0</v>
      </c>
      <c r="BE7" s="14">
        <f ca="1">(((COUNTIFS(SWISSW!$I:$I,'MTT CHECKCOUNT'!$A7,SWISSW!$J:$J,'MTT CHECKCOUNT'!BE$1,SWISSW!$F:$F,"Won")+COUNTIFS(SWISSW!$I:$I,'MTT CHECKCOUNT'!BE$1,SWISSW!$J:$J,'MTT CHECKCOUNT'!$A7,SWISSW!$F:$F,"Lost")))+'MTT DRAW'!BE7*IF(ROW()=COLUMN(),1,0.5))*(IF(ROW()=COLUMN(),0,1))</f>
        <v>0</v>
      </c>
      <c r="BF7" s="14">
        <f ca="1">(((COUNTIFS(SWISSW!$I:$I,'MTT CHECKCOUNT'!$A7,SWISSW!$J:$J,'MTT CHECKCOUNT'!BF$1,SWISSW!$F:$F,"Won")+COUNTIFS(SWISSW!$I:$I,'MTT CHECKCOUNT'!BF$1,SWISSW!$J:$J,'MTT CHECKCOUNT'!$A7,SWISSW!$F:$F,"Lost")))+'MTT DRAW'!BF7*IF(ROW()=COLUMN(),1,0.5))*(IF(ROW()=COLUMN(),0,1))</f>
        <v>0</v>
      </c>
    </row>
    <row r="8" spans="1:58" s="6" customFormat="1" ht="55" customHeight="1" x14ac:dyDescent="0.25">
      <c r="A8" s="3" t="str">
        <f ca="1">MATCHUP!A8</f>
        <v>High Tide Combo</v>
      </c>
      <c r="B8" s="14">
        <f ca="1">(((COUNTIFS(SWISSW!$I:$I,'MTT CHECKCOUNT'!$A8,SWISSW!$J:$J,'MTT CHECKCOUNT'!B$1,SWISSW!$F:$F,"Won")+COUNTIFS(SWISSW!$I:$I,'MTT CHECKCOUNT'!B$1,SWISSW!$J:$J,'MTT CHECKCOUNT'!$A8,SWISSW!$F:$F,"Lost")))+'MTT DRAW'!B8*IF(ROW()=COLUMN(),1,0.5))*(IF(ROW()=COLUMN(),0,1))</f>
        <v>35.5</v>
      </c>
      <c r="C8" s="14">
        <f ca="1">(((COUNTIFS(SWISSW!$I:$I,'MTT CHECKCOUNT'!$A8,SWISSW!$J:$J,'MTT CHECKCOUNT'!C$1,SWISSW!$F:$F,"Won")+COUNTIFS(SWISSW!$I:$I,'MTT CHECKCOUNT'!C$1,SWISSW!$J:$J,'MTT CHECKCOUNT'!$A8,SWISSW!$F:$F,"Lost")))+'MTT DRAW'!C8*IF(ROW()=COLUMN(),1,0.5))*(IF(ROW()=COLUMN(),0,1))</f>
        <v>16</v>
      </c>
      <c r="D8" s="14">
        <f ca="1">(((COUNTIFS(SWISSW!$I:$I,'MTT CHECKCOUNT'!$A8,SWISSW!$J:$J,'MTT CHECKCOUNT'!D$1,SWISSW!$F:$F,"Won")+COUNTIFS(SWISSW!$I:$I,'MTT CHECKCOUNT'!D$1,SWISSW!$J:$J,'MTT CHECKCOUNT'!$A8,SWISSW!$F:$F,"Lost")))+'MTT DRAW'!D8*IF(ROW()=COLUMN(),1,0.5))*(IF(ROW()=COLUMN(),0,1))</f>
        <v>11</v>
      </c>
      <c r="E8" s="14">
        <f ca="1">(((COUNTIFS(SWISSW!$I:$I,'MTT CHECKCOUNT'!$A8,SWISSW!$J:$J,'MTT CHECKCOUNT'!E$1,SWISSW!$F:$F,"Won")+COUNTIFS(SWISSW!$I:$I,'MTT CHECKCOUNT'!E$1,SWISSW!$J:$J,'MTT CHECKCOUNT'!$A8,SWISSW!$F:$F,"Lost")))+'MTT DRAW'!E8*IF(ROW()=COLUMN(),1,0.5))*(IF(ROW()=COLUMN(),0,1))</f>
        <v>7.5</v>
      </c>
      <c r="F8" s="14">
        <f ca="1">(((COUNTIFS(SWISSW!$I:$I,'MTT CHECKCOUNT'!$A8,SWISSW!$J:$J,'MTT CHECKCOUNT'!F$1,SWISSW!$F:$F,"Won")+COUNTIFS(SWISSW!$I:$I,'MTT CHECKCOUNT'!F$1,SWISSW!$J:$J,'MTT CHECKCOUNT'!$A8,SWISSW!$F:$F,"Lost")))+'MTT DRAW'!F8*IF(ROW()=COLUMN(),1,0.5))*(IF(ROW()=COLUMN(),0,1))</f>
        <v>12</v>
      </c>
      <c r="G8" s="14">
        <f ca="1">(((COUNTIFS(SWISSW!$I:$I,'MTT CHECKCOUNT'!$A8,SWISSW!$J:$J,'MTT CHECKCOUNT'!G$1,SWISSW!$F:$F,"Won")+COUNTIFS(SWISSW!$I:$I,'MTT CHECKCOUNT'!G$1,SWISSW!$J:$J,'MTT CHECKCOUNT'!$A8,SWISSW!$F:$F,"Lost")))+'MTT DRAW'!G8*IF(ROW()=COLUMN(),1,0.5))*(IF(ROW()=COLUMN(),0,1))</f>
        <v>5</v>
      </c>
      <c r="H8" s="14">
        <f ca="1">(((COUNTIFS(SWISSW!$I:$I,'MTT CHECKCOUNT'!$A8,SWISSW!$J:$J,'MTT CHECKCOUNT'!H$1,SWISSW!$F:$F,"Won")+COUNTIFS(SWISSW!$I:$I,'MTT CHECKCOUNT'!H$1,SWISSW!$J:$J,'MTT CHECKCOUNT'!$A8,SWISSW!$F:$F,"Lost")))+'MTT DRAW'!H8*IF(ROW()=COLUMN(),1,0.5))*(IF(ROW()=COLUMN(),0,1))</f>
        <v>0</v>
      </c>
      <c r="I8" s="14">
        <f ca="1">(((COUNTIFS(SWISSW!$I:$I,'MTT CHECKCOUNT'!$A8,SWISSW!$J:$J,'MTT CHECKCOUNT'!I$1,SWISSW!$F:$F,"Won")+COUNTIFS(SWISSW!$I:$I,'MTT CHECKCOUNT'!I$1,SWISSW!$J:$J,'MTT CHECKCOUNT'!$A8,SWISSW!$F:$F,"Lost")))+'MTT DRAW'!I8*IF(ROW()=COLUMN(),1,0.5))*(IF(ROW()=COLUMN(),0,1))</f>
        <v>13</v>
      </c>
      <c r="J8" s="14">
        <f ca="1">(((COUNTIFS(SWISSW!$I:$I,'MTT CHECKCOUNT'!$A8,SWISSW!$J:$J,'MTT CHECKCOUNT'!J$1,SWISSW!$F:$F,"Won")+COUNTIFS(SWISSW!$I:$I,'MTT CHECKCOUNT'!J$1,SWISSW!$J:$J,'MTT CHECKCOUNT'!$A8,SWISSW!$F:$F,"Lost")))+'MTT DRAW'!J8*IF(ROW()=COLUMN(),1,0.5))*(IF(ROW()=COLUMN(),0,1))</f>
        <v>2</v>
      </c>
      <c r="K8" s="14">
        <f ca="1">(((COUNTIFS(SWISSW!$I:$I,'MTT CHECKCOUNT'!$A8,SWISSW!$J:$J,'MTT CHECKCOUNT'!K$1,SWISSW!$F:$F,"Won")+COUNTIFS(SWISSW!$I:$I,'MTT CHECKCOUNT'!K$1,SWISSW!$J:$J,'MTT CHECKCOUNT'!$A8,SWISSW!$F:$F,"Lost")))+'MTT DRAW'!K8*IF(ROW()=COLUMN(),1,0.5))*(IF(ROW()=COLUMN(),0,1))</f>
        <v>2</v>
      </c>
      <c r="L8" s="14">
        <f ca="1">(((COUNTIFS(SWISSW!$I:$I,'MTT CHECKCOUNT'!$A8,SWISSW!$J:$J,'MTT CHECKCOUNT'!L$1,SWISSW!$F:$F,"Won")+COUNTIFS(SWISSW!$I:$I,'MTT CHECKCOUNT'!L$1,SWISSW!$J:$J,'MTT CHECKCOUNT'!$A8,SWISSW!$F:$F,"Lost")))+'MTT DRAW'!L8*IF(ROW()=COLUMN(),1,0.5))*(IF(ROW()=COLUMN(),0,1))</f>
        <v>6</v>
      </c>
      <c r="M8" s="14">
        <f ca="1">(((COUNTIFS(SWISSW!$I:$I,'MTT CHECKCOUNT'!$A8,SWISSW!$J:$J,'MTT CHECKCOUNT'!M$1,SWISSW!$F:$F,"Won")+COUNTIFS(SWISSW!$I:$I,'MTT CHECKCOUNT'!M$1,SWISSW!$J:$J,'MTT CHECKCOUNT'!$A8,SWISSW!$F:$F,"Lost")))+'MTT DRAW'!M8*IF(ROW()=COLUMN(),1,0.5))*(IF(ROW()=COLUMN(),0,1))</f>
        <v>5</v>
      </c>
      <c r="N8" s="14">
        <f ca="1">(((COUNTIFS(SWISSW!$I:$I,'MTT CHECKCOUNT'!$A8,SWISSW!$J:$J,'MTT CHECKCOUNT'!N$1,SWISSW!$F:$F,"Won")+COUNTIFS(SWISSW!$I:$I,'MTT CHECKCOUNT'!N$1,SWISSW!$J:$J,'MTT CHECKCOUNT'!$A8,SWISSW!$F:$F,"Lost")))+'MTT DRAW'!N8*IF(ROW()=COLUMN(),1,0.5))*(IF(ROW()=COLUMN(),0,1))</f>
        <v>4</v>
      </c>
      <c r="O8" s="14">
        <f ca="1">(((COUNTIFS(SWISSW!$I:$I,'MTT CHECKCOUNT'!$A8,SWISSW!$J:$J,'MTT CHECKCOUNT'!O$1,SWISSW!$F:$F,"Won")+COUNTIFS(SWISSW!$I:$I,'MTT CHECKCOUNT'!O$1,SWISSW!$J:$J,'MTT CHECKCOUNT'!$A8,SWISSW!$F:$F,"Lost")))+'MTT DRAW'!O8*IF(ROW()=COLUMN(),1,0.5))*(IF(ROW()=COLUMN(),0,1))</f>
        <v>5</v>
      </c>
      <c r="P8" s="14">
        <f ca="1">(((COUNTIFS(SWISSW!$I:$I,'MTT CHECKCOUNT'!$A8,SWISSW!$J:$J,'MTT CHECKCOUNT'!P$1,SWISSW!$F:$F,"Won")+COUNTIFS(SWISSW!$I:$I,'MTT CHECKCOUNT'!P$1,SWISSW!$J:$J,'MTT CHECKCOUNT'!$A8,SWISSW!$F:$F,"Lost")))+'MTT DRAW'!P8*IF(ROW()=COLUMN(),1,0.5))*(IF(ROW()=COLUMN(),0,1))</f>
        <v>1.5</v>
      </c>
      <c r="Q8" s="14">
        <f ca="1">(((COUNTIFS(SWISSW!$I:$I,'MTT CHECKCOUNT'!$A8,SWISSW!$J:$J,'MTT CHECKCOUNT'!Q$1,SWISSW!$F:$F,"Won")+COUNTIFS(SWISSW!$I:$I,'MTT CHECKCOUNT'!Q$1,SWISSW!$J:$J,'MTT CHECKCOUNT'!$A8,SWISSW!$F:$F,"Lost")))+'MTT DRAW'!Q8*IF(ROW()=COLUMN(),1,0.5))*(IF(ROW()=COLUMN(),0,1))</f>
        <v>4</v>
      </c>
      <c r="R8" s="14">
        <f ca="1">(((COUNTIFS(SWISSW!$I:$I,'MTT CHECKCOUNT'!$A8,SWISSW!$J:$J,'MTT CHECKCOUNT'!R$1,SWISSW!$F:$F,"Won")+COUNTIFS(SWISSW!$I:$I,'MTT CHECKCOUNT'!R$1,SWISSW!$J:$J,'MTT CHECKCOUNT'!$A8,SWISSW!$F:$F,"Lost")))+'MTT DRAW'!R8*IF(ROW()=COLUMN(),1,0.5))*(IF(ROW()=COLUMN(),0,1))</f>
        <v>2</v>
      </c>
      <c r="S8" s="14">
        <f ca="1">(((COUNTIFS(SWISSW!$I:$I,'MTT CHECKCOUNT'!$A8,SWISSW!$J:$J,'MTT CHECKCOUNT'!S$1,SWISSW!$F:$F,"Won")+COUNTIFS(SWISSW!$I:$I,'MTT CHECKCOUNT'!S$1,SWISSW!$J:$J,'MTT CHECKCOUNT'!$A8,SWISSW!$F:$F,"Lost")))+'MTT DRAW'!S8*IF(ROW()=COLUMN(),1,0.5))*(IF(ROW()=COLUMN(),0,1))</f>
        <v>2</v>
      </c>
      <c r="T8" s="14">
        <f ca="1">(((COUNTIFS(SWISSW!$I:$I,'MTT CHECKCOUNT'!$A8,SWISSW!$J:$J,'MTT CHECKCOUNT'!T$1,SWISSW!$F:$F,"Won")+COUNTIFS(SWISSW!$I:$I,'MTT CHECKCOUNT'!T$1,SWISSW!$J:$J,'MTT CHECKCOUNT'!$A8,SWISSW!$F:$F,"Lost")))+'MTT DRAW'!T8*IF(ROW()=COLUMN(),1,0.5))*(IF(ROW()=COLUMN(),0,1))</f>
        <v>1</v>
      </c>
      <c r="U8" s="14">
        <f ca="1">(((COUNTIFS(SWISSW!$I:$I,'MTT CHECKCOUNT'!$A8,SWISSW!$J:$J,'MTT CHECKCOUNT'!U$1,SWISSW!$F:$F,"Won")+COUNTIFS(SWISSW!$I:$I,'MTT CHECKCOUNT'!U$1,SWISSW!$J:$J,'MTT CHECKCOUNT'!$A8,SWISSW!$F:$F,"Lost")))+'MTT DRAW'!U8*IF(ROW()=COLUMN(),1,0.5))*(IF(ROW()=COLUMN(),0,1))</f>
        <v>1</v>
      </c>
      <c r="V8" s="14">
        <f ca="1">(((COUNTIFS(SWISSW!$I:$I,'MTT CHECKCOUNT'!$A8,SWISSW!$J:$J,'MTT CHECKCOUNT'!V$1,SWISSW!$F:$F,"Won")+COUNTIFS(SWISSW!$I:$I,'MTT CHECKCOUNT'!V$1,SWISSW!$J:$J,'MTT CHECKCOUNT'!$A8,SWISSW!$F:$F,"Lost")))+'MTT DRAW'!V8*IF(ROW()=COLUMN(),1,0.5))*(IF(ROW()=COLUMN(),0,1))</f>
        <v>3</v>
      </c>
      <c r="W8" s="14">
        <f ca="1">(((COUNTIFS(SWISSW!$I:$I,'MTT CHECKCOUNT'!$A8,SWISSW!$J:$J,'MTT CHECKCOUNT'!W$1,SWISSW!$F:$F,"Won")+COUNTIFS(SWISSW!$I:$I,'MTT CHECKCOUNT'!W$1,SWISSW!$J:$J,'MTT CHECKCOUNT'!$A8,SWISSW!$F:$F,"Lost")))+'MTT DRAW'!W8*IF(ROW()=COLUMN(),1,0.5))*(IF(ROW()=COLUMN(),0,1))</f>
        <v>2</v>
      </c>
      <c r="X8" s="14">
        <f ca="1">(((COUNTIFS(SWISSW!$I:$I,'MTT CHECKCOUNT'!$A8,SWISSW!$J:$J,'MTT CHECKCOUNT'!X$1,SWISSW!$F:$F,"Won")+COUNTIFS(SWISSW!$I:$I,'MTT CHECKCOUNT'!X$1,SWISSW!$J:$J,'MTT CHECKCOUNT'!$A8,SWISSW!$F:$F,"Lost")))+'MTT DRAW'!X8*IF(ROW()=COLUMN(),1,0.5))*(IF(ROW()=COLUMN(),0,1))</f>
        <v>1</v>
      </c>
      <c r="Y8" s="14">
        <f ca="1">(((COUNTIFS(SWISSW!$I:$I,'MTT CHECKCOUNT'!$A8,SWISSW!$J:$J,'MTT CHECKCOUNT'!Y$1,SWISSW!$F:$F,"Won")+COUNTIFS(SWISSW!$I:$I,'MTT CHECKCOUNT'!Y$1,SWISSW!$J:$J,'MTT CHECKCOUNT'!$A8,SWISSW!$F:$F,"Lost")))+'MTT DRAW'!Y8*IF(ROW()=COLUMN(),1,0.5))*(IF(ROW()=COLUMN(),0,1))</f>
        <v>0</v>
      </c>
      <c r="Z8" s="14">
        <f ca="1">(((COUNTIFS(SWISSW!$I:$I,'MTT CHECKCOUNT'!$A8,SWISSW!$J:$J,'MTT CHECKCOUNT'!Z$1,SWISSW!$F:$F,"Won")+COUNTIFS(SWISSW!$I:$I,'MTT CHECKCOUNT'!Z$1,SWISSW!$J:$J,'MTT CHECKCOUNT'!$A8,SWISSW!$F:$F,"Lost")))+'MTT DRAW'!Z8*IF(ROW()=COLUMN(),1,0.5))*(IF(ROW()=COLUMN(),0,1))</f>
        <v>1</v>
      </c>
      <c r="AA8" s="14">
        <f ca="1">(((COUNTIFS(SWISSW!$I:$I,'MTT CHECKCOUNT'!$A8,SWISSW!$J:$J,'MTT CHECKCOUNT'!AA$1,SWISSW!$F:$F,"Won")+COUNTIFS(SWISSW!$I:$I,'MTT CHECKCOUNT'!AA$1,SWISSW!$J:$J,'MTT CHECKCOUNT'!$A8,SWISSW!$F:$F,"Lost")))+'MTT DRAW'!AA8*IF(ROW()=COLUMN(),1,0.5))*(IF(ROW()=COLUMN(),0,1))</f>
        <v>1</v>
      </c>
      <c r="AB8" s="14">
        <f ca="1">(((COUNTIFS(SWISSW!$I:$I,'MTT CHECKCOUNT'!$A8,SWISSW!$J:$J,'MTT CHECKCOUNT'!AB$1,SWISSW!$F:$F,"Won")+COUNTIFS(SWISSW!$I:$I,'MTT CHECKCOUNT'!AB$1,SWISSW!$J:$J,'MTT CHECKCOUNT'!$A8,SWISSW!$F:$F,"Lost")))+'MTT DRAW'!AB8*IF(ROW()=COLUMN(),1,0.5))*(IF(ROW()=COLUMN(),0,1))</f>
        <v>1</v>
      </c>
      <c r="AC8" s="14">
        <f ca="1">(((COUNTIFS(SWISSW!$I:$I,'MTT CHECKCOUNT'!$A8,SWISSW!$J:$J,'MTT CHECKCOUNT'!AC$1,SWISSW!$F:$F,"Won")+COUNTIFS(SWISSW!$I:$I,'MTT CHECKCOUNT'!AC$1,SWISSW!$J:$J,'MTT CHECKCOUNT'!$A8,SWISSW!$F:$F,"Lost")))+'MTT DRAW'!AC8*IF(ROW()=COLUMN(),1,0.5))*(IF(ROW()=COLUMN(),0,1))</f>
        <v>0</v>
      </c>
      <c r="AD8" s="14">
        <f ca="1">(((COUNTIFS(SWISSW!$I:$I,'MTT CHECKCOUNT'!$A8,SWISSW!$J:$J,'MTT CHECKCOUNT'!AD$1,SWISSW!$F:$F,"Won")+COUNTIFS(SWISSW!$I:$I,'MTT CHECKCOUNT'!AD$1,SWISSW!$J:$J,'MTT CHECKCOUNT'!$A8,SWISSW!$F:$F,"Lost")))+'MTT DRAW'!AD8*IF(ROW()=COLUMN(),1,0.5))*(IF(ROW()=COLUMN(),0,1))</f>
        <v>2</v>
      </c>
      <c r="AE8" s="14">
        <f ca="1">(((COUNTIFS(SWISSW!$I:$I,'MTT CHECKCOUNT'!$A8,SWISSW!$J:$J,'MTT CHECKCOUNT'!AE$1,SWISSW!$F:$F,"Won")+COUNTIFS(SWISSW!$I:$I,'MTT CHECKCOUNT'!AE$1,SWISSW!$J:$J,'MTT CHECKCOUNT'!$A8,SWISSW!$F:$F,"Lost")))+'MTT DRAW'!AE8*IF(ROW()=COLUMN(),1,0.5))*(IF(ROW()=COLUMN(),0,1))</f>
        <v>1</v>
      </c>
      <c r="AF8" s="14">
        <f ca="1">(((COUNTIFS(SWISSW!$I:$I,'MTT CHECKCOUNT'!$A8,SWISSW!$J:$J,'MTT CHECKCOUNT'!AF$1,SWISSW!$F:$F,"Won")+COUNTIFS(SWISSW!$I:$I,'MTT CHECKCOUNT'!AF$1,SWISSW!$J:$J,'MTT CHECKCOUNT'!$A8,SWISSW!$F:$F,"Lost")))+'MTT DRAW'!AF8*IF(ROW()=COLUMN(),1,0.5))*(IF(ROW()=COLUMN(),0,1))</f>
        <v>1</v>
      </c>
      <c r="AG8" s="14">
        <f ca="1">(((COUNTIFS(SWISSW!$I:$I,'MTT CHECKCOUNT'!$A8,SWISSW!$J:$J,'MTT CHECKCOUNT'!AG$1,SWISSW!$F:$F,"Won")+COUNTIFS(SWISSW!$I:$I,'MTT CHECKCOUNT'!AG$1,SWISSW!$J:$J,'MTT CHECKCOUNT'!$A8,SWISSW!$F:$F,"Lost")))+'MTT DRAW'!AG8*IF(ROW()=COLUMN(),1,0.5))*(IF(ROW()=COLUMN(),0,1))</f>
        <v>0</v>
      </c>
      <c r="AH8" s="14">
        <f ca="1">(((COUNTIFS(SWISSW!$I:$I,'MTT CHECKCOUNT'!$A8,SWISSW!$J:$J,'MTT CHECKCOUNT'!AH$1,SWISSW!$F:$F,"Won")+COUNTIFS(SWISSW!$I:$I,'MTT CHECKCOUNT'!AH$1,SWISSW!$J:$J,'MTT CHECKCOUNT'!$A8,SWISSW!$F:$F,"Lost")))+'MTT DRAW'!AH8*IF(ROW()=COLUMN(),1,0.5))*(IF(ROW()=COLUMN(),0,1))</f>
        <v>0</v>
      </c>
      <c r="AI8" s="14">
        <f ca="1">(((COUNTIFS(SWISSW!$I:$I,'MTT CHECKCOUNT'!$A8,SWISSW!$J:$J,'MTT CHECKCOUNT'!AI$1,SWISSW!$F:$F,"Won")+COUNTIFS(SWISSW!$I:$I,'MTT CHECKCOUNT'!AI$1,SWISSW!$J:$J,'MTT CHECKCOUNT'!$A8,SWISSW!$F:$F,"Lost")))+'MTT DRAW'!AI8*IF(ROW()=COLUMN(),1,0.5))*(IF(ROW()=COLUMN(),0,1))</f>
        <v>0</v>
      </c>
      <c r="AJ8" s="14">
        <f ca="1">(((COUNTIFS(SWISSW!$I:$I,'MTT CHECKCOUNT'!$A8,SWISSW!$J:$J,'MTT CHECKCOUNT'!AJ$1,SWISSW!$F:$F,"Won")+COUNTIFS(SWISSW!$I:$I,'MTT CHECKCOUNT'!AJ$1,SWISSW!$J:$J,'MTT CHECKCOUNT'!$A8,SWISSW!$F:$F,"Lost")))+'MTT DRAW'!AJ8*IF(ROW()=COLUMN(),1,0.5))*(IF(ROW()=COLUMN(),0,1))</f>
        <v>1</v>
      </c>
      <c r="AK8" s="14">
        <f ca="1">(((COUNTIFS(SWISSW!$I:$I,'MTT CHECKCOUNT'!$A8,SWISSW!$J:$J,'MTT CHECKCOUNT'!AK$1,SWISSW!$F:$F,"Won")+COUNTIFS(SWISSW!$I:$I,'MTT CHECKCOUNT'!AK$1,SWISSW!$J:$J,'MTT CHECKCOUNT'!$A8,SWISSW!$F:$F,"Lost")))+'MTT DRAW'!AK8*IF(ROW()=COLUMN(),1,0.5))*(IF(ROW()=COLUMN(),0,1))</f>
        <v>0.5</v>
      </c>
      <c r="AL8" s="14">
        <f ca="1">(((COUNTIFS(SWISSW!$I:$I,'MTT CHECKCOUNT'!$A8,SWISSW!$J:$J,'MTT CHECKCOUNT'!AL$1,SWISSW!$F:$F,"Won")+COUNTIFS(SWISSW!$I:$I,'MTT CHECKCOUNT'!AL$1,SWISSW!$J:$J,'MTT CHECKCOUNT'!$A8,SWISSW!$F:$F,"Lost")))+'MTT DRAW'!AL8*IF(ROW()=COLUMN(),1,0.5))*(IF(ROW()=COLUMN(),0,1))</f>
        <v>1</v>
      </c>
      <c r="AM8" s="14">
        <f ca="1">(((COUNTIFS(SWISSW!$I:$I,'MTT CHECKCOUNT'!$A8,SWISSW!$J:$J,'MTT CHECKCOUNT'!AM$1,SWISSW!$F:$F,"Won")+COUNTIFS(SWISSW!$I:$I,'MTT CHECKCOUNT'!AM$1,SWISSW!$J:$J,'MTT CHECKCOUNT'!$A8,SWISSW!$F:$F,"Lost")))+'MTT DRAW'!AM8*IF(ROW()=COLUMN(),1,0.5))*(IF(ROW()=COLUMN(),0,1))</f>
        <v>0</v>
      </c>
      <c r="AN8" s="14">
        <f ca="1">(((COUNTIFS(SWISSW!$I:$I,'MTT CHECKCOUNT'!$A8,SWISSW!$J:$J,'MTT CHECKCOUNT'!AN$1,SWISSW!$F:$F,"Won")+COUNTIFS(SWISSW!$I:$I,'MTT CHECKCOUNT'!AN$1,SWISSW!$J:$J,'MTT CHECKCOUNT'!$A8,SWISSW!$F:$F,"Lost")))+'MTT DRAW'!AN8*IF(ROW()=COLUMN(),1,0.5))*(IF(ROW()=COLUMN(),0,1))</f>
        <v>0</v>
      </c>
      <c r="AO8" s="14">
        <f ca="1">(((COUNTIFS(SWISSW!$I:$I,'MTT CHECKCOUNT'!$A8,SWISSW!$J:$J,'MTT CHECKCOUNT'!AO$1,SWISSW!$F:$F,"Won")+COUNTIFS(SWISSW!$I:$I,'MTT CHECKCOUNT'!AO$1,SWISSW!$J:$J,'MTT CHECKCOUNT'!$A8,SWISSW!$F:$F,"Lost")))+'MTT DRAW'!AO8*IF(ROW()=COLUMN(),1,0.5))*(IF(ROW()=COLUMN(),0,1))</f>
        <v>0</v>
      </c>
      <c r="AP8" s="14">
        <f ca="1">(((COUNTIFS(SWISSW!$I:$I,'MTT CHECKCOUNT'!$A8,SWISSW!$J:$J,'MTT CHECKCOUNT'!AP$1,SWISSW!$F:$F,"Won")+COUNTIFS(SWISSW!$I:$I,'MTT CHECKCOUNT'!AP$1,SWISSW!$J:$J,'MTT CHECKCOUNT'!$A8,SWISSW!$F:$F,"Lost")))+'MTT DRAW'!AP8*IF(ROW()=COLUMN(),1,0.5))*(IF(ROW()=COLUMN(),0,1))</f>
        <v>0</v>
      </c>
      <c r="AQ8" s="14">
        <f ca="1">(((COUNTIFS(SWISSW!$I:$I,'MTT CHECKCOUNT'!$A8,SWISSW!$J:$J,'MTT CHECKCOUNT'!AQ$1,SWISSW!$F:$F,"Won")+COUNTIFS(SWISSW!$I:$I,'MTT CHECKCOUNT'!AQ$1,SWISSW!$J:$J,'MTT CHECKCOUNT'!$A8,SWISSW!$F:$F,"Lost")))+'MTT DRAW'!AQ8*IF(ROW()=COLUMN(),1,0.5))*(IF(ROW()=COLUMN(),0,1))</f>
        <v>0</v>
      </c>
      <c r="AR8" s="14">
        <f ca="1">(((COUNTIFS(SWISSW!$I:$I,'MTT CHECKCOUNT'!$A8,SWISSW!$J:$J,'MTT CHECKCOUNT'!AR$1,SWISSW!$F:$F,"Won")+COUNTIFS(SWISSW!$I:$I,'MTT CHECKCOUNT'!AR$1,SWISSW!$J:$J,'MTT CHECKCOUNT'!$A8,SWISSW!$F:$F,"Lost")))+'MTT DRAW'!AR8*IF(ROW()=COLUMN(),1,0.5))*(IF(ROW()=COLUMN(),0,1))</f>
        <v>0</v>
      </c>
      <c r="AS8" s="14">
        <f ca="1">(((COUNTIFS(SWISSW!$I:$I,'MTT CHECKCOUNT'!$A8,SWISSW!$J:$J,'MTT CHECKCOUNT'!AS$1,SWISSW!$F:$F,"Won")+COUNTIFS(SWISSW!$I:$I,'MTT CHECKCOUNT'!AS$1,SWISSW!$J:$J,'MTT CHECKCOUNT'!$A8,SWISSW!$F:$F,"Lost")))+'MTT DRAW'!AS8*IF(ROW()=COLUMN(),1,0.5))*(IF(ROW()=COLUMN(),0,1))</f>
        <v>0</v>
      </c>
      <c r="AT8" s="14">
        <f ca="1">(((COUNTIFS(SWISSW!$I:$I,'MTT CHECKCOUNT'!$A8,SWISSW!$J:$J,'MTT CHECKCOUNT'!AT$1,SWISSW!$F:$F,"Won")+COUNTIFS(SWISSW!$I:$I,'MTT CHECKCOUNT'!AT$1,SWISSW!$J:$J,'MTT CHECKCOUNT'!$A8,SWISSW!$F:$F,"Lost")))+'MTT DRAW'!AT8*IF(ROW()=COLUMN(),1,0.5))*(IF(ROW()=COLUMN(),0,1))</f>
        <v>0</v>
      </c>
      <c r="AU8" s="14">
        <f ca="1">(((COUNTIFS(SWISSW!$I:$I,'MTT CHECKCOUNT'!$A8,SWISSW!$J:$J,'MTT CHECKCOUNT'!AU$1,SWISSW!$F:$F,"Won")+COUNTIFS(SWISSW!$I:$I,'MTT CHECKCOUNT'!AU$1,SWISSW!$J:$J,'MTT CHECKCOUNT'!$A8,SWISSW!$F:$F,"Lost")))+'MTT DRAW'!AU8*IF(ROW()=COLUMN(),1,0.5))*(IF(ROW()=COLUMN(),0,1))</f>
        <v>2</v>
      </c>
      <c r="AV8" s="14">
        <f ca="1">(((COUNTIFS(SWISSW!$I:$I,'MTT CHECKCOUNT'!$A8,SWISSW!$J:$J,'MTT CHECKCOUNT'!AV$1,SWISSW!$F:$F,"Won")+COUNTIFS(SWISSW!$I:$I,'MTT CHECKCOUNT'!AV$1,SWISSW!$J:$J,'MTT CHECKCOUNT'!$A8,SWISSW!$F:$F,"Lost")))+'MTT DRAW'!AV8*IF(ROW()=COLUMN(),1,0.5))*(IF(ROW()=COLUMN(),0,1))</f>
        <v>1</v>
      </c>
      <c r="AW8" s="14">
        <f ca="1">(((COUNTIFS(SWISSW!$I:$I,'MTT CHECKCOUNT'!$A8,SWISSW!$J:$J,'MTT CHECKCOUNT'!AW$1,SWISSW!$F:$F,"Won")+COUNTIFS(SWISSW!$I:$I,'MTT CHECKCOUNT'!AW$1,SWISSW!$J:$J,'MTT CHECKCOUNT'!$A8,SWISSW!$F:$F,"Lost")))+'MTT DRAW'!AW8*IF(ROW()=COLUMN(),1,0.5))*(IF(ROW()=COLUMN(),0,1))</f>
        <v>0</v>
      </c>
      <c r="AX8" s="14">
        <f ca="1">(((COUNTIFS(SWISSW!$I:$I,'MTT CHECKCOUNT'!$A8,SWISSW!$J:$J,'MTT CHECKCOUNT'!AX$1,SWISSW!$F:$F,"Won")+COUNTIFS(SWISSW!$I:$I,'MTT CHECKCOUNT'!AX$1,SWISSW!$J:$J,'MTT CHECKCOUNT'!$A8,SWISSW!$F:$F,"Lost")))+'MTT DRAW'!AX8*IF(ROW()=COLUMN(),1,0.5))*(IF(ROW()=COLUMN(),0,1))</f>
        <v>0</v>
      </c>
      <c r="AY8" s="14">
        <f ca="1">(((COUNTIFS(SWISSW!$I:$I,'MTT CHECKCOUNT'!$A8,SWISSW!$J:$J,'MTT CHECKCOUNT'!AY$1,SWISSW!$F:$F,"Won")+COUNTIFS(SWISSW!$I:$I,'MTT CHECKCOUNT'!AY$1,SWISSW!$J:$J,'MTT CHECKCOUNT'!$A8,SWISSW!$F:$F,"Lost")))+'MTT DRAW'!AY8*IF(ROW()=COLUMN(),1,0.5))*(IF(ROW()=COLUMN(),0,1))</f>
        <v>1</v>
      </c>
      <c r="AZ8" s="14">
        <f ca="1">(((COUNTIFS(SWISSW!$I:$I,'MTT CHECKCOUNT'!$A8,SWISSW!$J:$J,'MTT CHECKCOUNT'!AZ$1,SWISSW!$F:$F,"Won")+COUNTIFS(SWISSW!$I:$I,'MTT CHECKCOUNT'!AZ$1,SWISSW!$J:$J,'MTT CHECKCOUNT'!$A8,SWISSW!$F:$F,"Lost")))+'MTT DRAW'!AZ8*IF(ROW()=COLUMN(),1,0.5))*(IF(ROW()=COLUMN(),0,1))</f>
        <v>0</v>
      </c>
      <c r="BA8" s="14">
        <f ca="1">(((COUNTIFS(SWISSW!$I:$I,'MTT CHECKCOUNT'!$A8,SWISSW!$J:$J,'MTT CHECKCOUNT'!BA$1,SWISSW!$F:$F,"Won")+COUNTIFS(SWISSW!$I:$I,'MTT CHECKCOUNT'!BA$1,SWISSW!$J:$J,'MTT CHECKCOUNT'!$A8,SWISSW!$F:$F,"Lost")))+'MTT DRAW'!BA8*IF(ROW()=COLUMN(),1,0.5))*(IF(ROW()=COLUMN(),0,1))</f>
        <v>0</v>
      </c>
      <c r="BB8" s="14">
        <f ca="1">(((COUNTIFS(SWISSW!$I:$I,'MTT CHECKCOUNT'!$A8,SWISSW!$J:$J,'MTT CHECKCOUNT'!BB$1,SWISSW!$F:$F,"Won")+COUNTIFS(SWISSW!$I:$I,'MTT CHECKCOUNT'!BB$1,SWISSW!$J:$J,'MTT CHECKCOUNT'!$A8,SWISSW!$F:$F,"Lost")))+'MTT DRAW'!BB8*IF(ROW()=COLUMN(),1,0.5))*(IF(ROW()=COLUMN(),0,1))</f>
        <v>2</v>
      </c>
      <c r="BC8" s="14">
        <f ca="1">(((COUNTIFS(SWISSW!$I:$I,'MTT CHECKCOUNT'!$A8,SWISSW!$J:$J,'MTT CHECKCOUNT'!BC$1,SWISSW!$F:$F,"Won")+COUNTIFS(SWISSW!$I:$I,'MTT CHECKCOUNT'!BC$1,SWISSW!$J:$J,'MTT CHECKCOUNT'!$A8,SWISSW!$F:$F,"Lost")))+'MTT DRAW'!BC8*IF(ROW()=COLUMN(),1,0.5))*(IF(ROW()=COLUMN(),0,1))</f>
        <v>0</v>
      </c>
      <c r="BD8" s="14">
        <f ca="1">(((COUNTIFS(SWISSW!$I:$I,'MTT CHECKCOUNT'!$A8,SWISSW!$J:$J,'MTT CHECKCOUNT'!BD$1,SWISSW!$F:$F,"Won")+COUNTIFS(SWISSW!$I:$I,'MTT CHECKCOUNT'!BD$1,SWISSW!$J:$J,'MTT CHECKCOUNT'!$A8,SWISSW!$F:$F,"Lost")))+'MTT DRAW'!BD8*IF(ROW()=COLUMN(),1,0.5))*(IF(ROW()=COLUMN(),0,1))</f>
        <v>1</v>
      </c>
      <c r="BE8" s="14">
        <f ca="1">(((COUNTIFS(SWISSW!$I:$I,'MTT CHECKCOUNT'!$A8,SWISSW!$J:$J,'MTT CHECKCOUNT'!BE$1,SWISSW!$F:$F,"Won")+COUNTIFS(SWISSW!$I:$I,'MTT CHECKCOUNT'!BE$1,SWISSW!$J:$J,'MTT CHECKCOUNT'!$A8,SWISSW!$F:$F,"Lost")))+'MTT DRAW'!BE8*IF(ROW()=COLUMN(),1,0.5))*(IF(ROW()=COLUMN(),0,1))</f>
        <v>0</v>
      </c>
      <c r="BF8" s="14">
        <f ca="1">(((COUNTIFS(SWISSW!$I:$I,'MTT CHECKCOUNT'!$A8,SWISSW!$J:$J,'MTT CHECKCOUNT'!BF$1,SWISSW!$F:$F,"Won")+COUNTIFS(SWISSW!$I:$I,'MTT CHECKCOUNT'!BF$1,SWISSW!$J:$J,'MTT CHECKCOUNT'!$A8,SWISSW!$F:$F,"Lost")))+'MTT DRAW'!BF8*IF(ROW()=COLUMN(),1,0.5))*(IF(ROW()=COLUMN(),0,1))</f>
        <v>0</v>
      </c>
    </row>
    <row r="9" spans="1:58" s="6" customFormat="1" ht="55" customHeight="1" x14ac:dyDescent="0.25">
      <c r="A9" s="3" t="str">
        <f ca="1">MATCHUP!A9</f>
        <v>Elves</v>
      </c>
      <c r="B9" s="14">
        <f ca="1">(((COUNTIFS(SWISSW!$I:$I,'MTT CHECKCOUNT'!$A9,SWISSW!$J:$J,'MTT CHECKCOUNT'!B$1,SWISSW!$F:$F,"Won")+COUNTIFS(SWISSW!$I:$I,'MTT CHECKCOUNT'!B$1,SWISSW!$J:$J,'MTT CHECKCOUNT'!$A9,SWISSW!$F:$F,"Lost")))+'MTT DRAW'!B9*IF(ROW()=COLUMN(),1,0.5))*(IF(ROW()=COLUMN(),0,1))</f>
        <v>17.5</v>
      </c>
      <c r="C9" s="14">
        <f ca="1">(((COUNTIFS(SWISSW!$I:$I,'MTT CHECKCOUNT'!$A9,SWISSW!$J:$J,'MTT CHECKCOUNT'!C$1,SWISSW!$F:$F,"Won")+COUNTIFS(SWISSW!$I:$I,'MTT CHECKCOUNT'!C$1,SWISSW!$J:$J,'MTT CHECKCOUNT'!$A9,SWISSW!$F:$F,"Lost")))+'MTT DRAW'!C9*IF(ROW()=COLUMN(),1,0.5))*(IF(ROW()=COLUMN(),0,1))</f>
        <v>5</v>
      </c>
      <c r="D9" s="14">
        <f ca="1">(((COUNTIFS(SWISSW!$I:$I,'MTT CHECKCOUNT'!$A9,SWISSW!$J:$J,'MTT CHECKCOUNT'!D$1,SWISSW!$F:$F,"Won")+COUNTIFS(SWISSW!$I:$I,'MTT CHECKCOUNT'!D$1,SWISSW!$J:$J,'MTT CHECKCOUNT'!$A9,SWISSW!$F:$F,"Lost")))+'MTT DRAW'!D9*IF(ROW()=COLUMN(),1,0.5))*(IF(ROW()=COLUMN(),0,1))</f>
        <v>10</v>
      </c>
      <c r="E9" s="14">
        <f ca="1">(((COUNTIFS(SWISSW!$I:$I,'MTT CHECKCOUNT'!$A9,SWISSW!$J:$J,'MTT CHECKCOUNT'!E$1,SWISSW!$F:$F,"Won")+COUNTIFS(SWISSW!$I:$I,'MTT CHECKCOUNT'!E$1,SWISSW!$J:$J,'MTT CHECKCOUNT'!$A9,SWISSW!$F:$F,"Lost")))+'MTT DRAW'!E9*IF(ROW()=COLUMN(),1,0.5))*(IF(ROW()=COLUMN(),0,1))</f>
        <v>22</v>
      </c>
      <c r="F9" s="14">
        <f ca="1">(((COUNTIFS(SWISSW!$I:$I,'MTT CHECKCOUNT'!$A9,SWISSW!$J:$J,'MTT CHECKCOUNT'!F$1,SWISSW!$F:$F,"Won")+COUNTIFS(SWISSW!$I:$I,'MTT CHECKCOUNT'!F$1,SWISSW!$J:$J,'MTT CHECKCOUNT'!$A9,SWISSW!$F:$F,"Lost")))+'MTT DRAW'!F9*IF(ROW()=COLUMN(),1,0.5))*(IF(ROW()=COLUMN(),0,1))</f>
        <v>6</v>
      </c>
      <c r="G9" s="14">
        <f ca="1">(((COUNTIFS(SWISSW!$I:$I,'MTT CHECKCOUNT'!$A9,SWISSW!$J:$J,'MTT CHECKCOUNT'!G$1,SWISSW!$F:$F,"Won")+COUNTIFS(SWISSW!$I:$I,'MTT CHECKCOUNT'!G$1,SWISSW!$J:$J,'MTT CHECKCOUNT'!$A9,SWISSW!$F:$F,"Lost")))+'MTT DRAW'!G9*IF(ROW()=COLUMN(),1,0.5))*(IF(ROW()=COLUMN(),0,1))</f>
        <v>12</v>
      </c>
      <c r="H9" s="14">
        <f ca="1">(((COUNTIFS(SWISSW!$I:$I,'MTT CHECKCOUNT'!$A9,SWISSW!$J:$J,'MTT CHECKCOUNT'!H$1,SWISSW!$F:$F,"Won")+COUNTIFS(SWISSW!$I:$I,'MTT CHECKCOUNT'!H$1,SWISSW!$J:$J,'MTT CHECKCOUNT'!$A9,SWISSW!$F:$F,"Lost")))+'MTT DRAW'!H9*IF(ROW()=COLUMN(),1,0.5))*(IF(ROW()=COLUMN(),0,1))</f>
        <v>3</v>
      </c>
      <c r="I9" s="14">
        <f ca="1">(((COUNTIFS(SWISSW!$I:$I,'MTT CHECKCOUNT'!$A9,SWISSW!$J:$J,'MTT CHECKCOUNT'!I$1,SWISSW!$F:$F,"Won")+COUNTIFS(SWISSW!$I:$I,'MTT CHECKCOUNT'!I$1,SWISSW!$J:$J,'MTT CHECKCOUNT'!$A9,SWISSW!$F:$F,"Lost")))+'MTT DRAW'!I9*IF(ROW()=COLUMN(),1,0.5))*(IF(ROW()=COLUMN(),0,1))</f>
        <v>0</v>
      </c>
      <c r="J9" s="14">
        <f ca="1">(((COUNTIFS(SWISSW!$I:$I,'MTT CHECKCOUNT'!$A9,SWISSW!$J:$J,'MTT CHECKCOUNT'!J$1,SWISSW!$F:$F,"Won")+COUNTIFS(SWISSW!$I:$I,'MTT CHECKCOUNT'!J$1,SWISSW!$J:$J,'MTT CHECKCOUNT'!$A9,SWISSW!$F:$F,"Lost")))+'MTT DRAW'!J9*IF(ROW()=COLUMN(),1,0.5))*(IF(ROW()=COLUMN(),0,1))</f>
        <v>8</v>
      </c>
      <c r="K9" s="14">
        <f ca="1">(((COUNTIFS(SWISSW!$I:$I,'MTT CHECKCOUNT'!$A9,SWISSW!$J:$J,'MTT CHECKCOUNT'!K$1,SWISSW!$F:$F,"Won")+COUNTIFS(SWISSW!$I:$I,'MTT CHECKCOUNT'!K$1,SWISSW!$J:$J,'MTT CHECKCOUNT'!$A9,SWISSW!$F:$F,"Lost")))+'MTT DRAW'!K9*IF(ROW()=COLUMN(),1,0.5))*(IF(ROW()=COLUMN(),0,1))</f>
        <v>7</v>
      </c>
      <c r="L9" s="14">
        <f ca="1">(((COUNTIFS(SWISSW!$I:$I,'MTT CHECKCOUNT'!$A9,SWISSW!$J:$J,'MTT CHECKCOUNT'!L$1,SWISSW!$F:$F,"Won")+COUNTIFS(SWISSW!$I:$I,'MTT CHECKCOUNT'!L$1,SWISSW!$J:$J,'MTT CHECKCOUNT'!$A9,SWISSW!$F:$F,"Lost")))+'MTT DRAW'!L9*IF(ROW()=COLUMN(),1,0.5))*(IF(ROW()=COLUMN(),0,1))</f>
        <v>6</v>
      </c>
      <c r="M9" s="14">
        <f ca="1">(((COUNTIFS(SWISSW!$I:$I,'MTT CHECKCOUNT'!$A9,SWISSW!$J:$J,'MTT CHECKCOUNT'!M$1,SWISSW!$F:$F,"Won")+COUNTIFS(SWISSW!$I:$I,'MTT CHECKCOUNT'!M$1,SWISSW!$J:$J,'MTT CHECKCOUNT'!$A9,SWISSW!$F:$F,"Lost")))+'MTT DRAW'!M9*IF(ROW()=COLUMN(),1,0.5))*(IF(ROW()=COLUMN(),0,1))</f>
        <v>4</v>
      </c>
      <c r="N9" s="14">
        <f ca="1">(((COUNTIFS(SWISSW!$I:$I,'MTT CHECKCOUNT'!$A9,SWISSW!$J:$J,'MTT CHECKCOUNT'!N$1,SWISSW!$F:$F,"Won")+COUNTIFS(SWISSW!$I:$I,'MTT CHECKCOUNT'!N$1,SWISSW!$J:$J,'MTT CHECKCOUNT'!$A9,SWISSW!$F:$F,"Lost")))+'MTT DRAW'!N9*IF(ROW()=COLUMN(),1,0.5))*(IF(ROW()=COLUMN(),0,1))</f>
        <v>4.5</v>
      </c>
      <c r="O9" s="14">
        <f ca="1">(((COUNTIFS(SWISSW!$I:$I,'MTT CHECKCOUNT'!$A9,SWISSW!$J:$J,'MTT CHECKCOUNT'!O$1,SWISSW!$F:$F,"Won")+COUNTIFS(SWISSW!$I:$I,'MTT CHECKCOUNT'!O$1,SWISSW!$J:$J,'MTT CHECKCOUNT'!$A9,SWISSW!$F:$F,"Lost")))+'MTT DRAW'!O9*IF(ROW()=COLUMN(),1,0.5))*(IF(ROW()=COLUMN(),0,1))</f>
        <v>4</v>
      </c>
      <c r="P9" s="14">
        <f ca="1">(((COUNTIFS(SWISSW!$I:$I,'MTT CHECKCOUNT'!$A9,SWISSW!$J:$J,'MTT CHECKCOUNT'!P$1,SWISSW!$F:$F,"Won")+COUNTIFS(SWISSW!$I:$I,'MTT CHECKCOUNT'!P$1,SWISSW!$J:$J,'MTT CHECKCOUNT'!$A9,SWISSW!$F:$F,"Lost")))+'MTT DRAW'!P9*IF(ROW()=COLUMN(),1,0.5))*(IF(ROW()=COLUMN(),0,1))</f>
        <v>4</v>
      </c>
      <c r="Q9" s="14">
        <f ca="1">(((COUNTIFS(SWISSW!$I:$I,'MTT CHECKCOUNT'!$A9,SWISSW!$J:$J,'MTT CHECKCOUNT'!Q$1,SWISSW!$F:$F,"Won")+COUNTIFS(SWISSW!$I:$I,'MTT CHECKCOUNT'!Q$1,SWISSW!$J:$J,'MTT CHECKCOUNT'!$A9,SWISSW!$F:$F,"Lost")))+'MTT DRAW'!Q9*IF(ROW()=COLUMN(),1,0.5))*(IF(ROW()=COLUMN(),0,1))</f>
        <v>2</v>
      </c>
      <c r="R9" s="14">
        <f ca="1">(((COUNTIFS(SWISSW!$I:$I,'MTT CHECKCOUNT'!$A9,SWISSW!$J:$J,'MTT CHECKCOUNT'!R$1,SWISSW!$F:$F,"Won")+COUNTIFS(SWISSW!$I:$I,'MTT CHECKCOUNT'!R$1,SWISSW!$J:$J,'MTT CHECKCOUNT'!$A9,SWISSW!$F:$F,"Lost")))+'MTT DRAW'!R9*IF(ROW()=COLUMN(),1,0.5))*(IF(ROW()=COLUMN(),0,1))</f>
        <v>1</v>
      </c>
      <c r="S9" s="14">
        <f ca="1">(((COUNTIFS(SWISSW!$I:$I,'MTT CHECKCOUNT'!$A9,SWISSW!$J:$J,'MTT CHECKCOUNT'!S$1,SWISSW!$F:$F,"Won")+COUNTIFS(SWISSW!$I:$I,'MTT CHECKCOUNT'!S$1,SWISSW!$J:$J,'MTT CHECKCOUNT'!$A9,SWISSW!$F:$F,"Lost")))+'MTT DRAW'!S9*IF(ROW()=COLUMN(),1,0.5))*(IF(ROW()=COLUMN(),0,1))</f>
        <v>3</v>
      </c>
      <c r="T9" s="14">
        <f ca="1">(((COUNTIFS(SWISSW!$I:$I,'MTT CHECKCOUNT'!$A9,SWISSW!$J:$J,'MTT CHECKCOUNT'!T$1,SWISSW!$F:$F,"Won")+COUNTIFS(SWISSW!$I:$I,'MTT CHECKCOUNT'!T$1,SWISSW!$J:$J,'MTT CHECKCOUNT'!$A9,SWISSW!$F:$F,"Lost")))+'MTT DRAW'!T9*IF(ROW()=COLUMN(),1,0.5))*(IF(ROW()=COLUMN(),0,1))</f>
        <v>1</v>
      </c>
      <c r="U9" s="14">
        <f ca="1">(((COUNTIFS(SWISSW!$I:$I,'MTT CHECKCOUNT'!$A9,SWISSW!$J:$J,'MTT CHECKCOUNT'!U$1,SWISSW!$F:$F,"Won")+COUNTIFS(SWISSW!$I:$I,'MTT CHECKCOUNT'!U$1,SWISSW!$J:$J,'MTT CHECKCOUNT'!$A9,SWISSW!$F:$F,"Lost")))+'MTT DRAW'!U9*IF(ROW()=COLUMN(),1,0.5))*(IF(ROW()=COLUMN(),0,1))</f>
        <v>0</v>
      </c>
      <c r="V9" s="14">
        <f ca="1">(((COUNTIFS(SWISSW!$I:$I,'MTT CHECKCOUNT'!$A9,SWISSW!$J:$J,'MTT CHECKCOUNT'!V$1,SWISSW!$F:$F,"Won")+COUNTIFS(SWISSW!$I:$I,'MTT CHECKCOUNT'!V$1,SWISSW!$J:$J,'MTT CHECKCOUNT'!$A9,SWISSW!$F:$F,"Lost")))+'MTT DRAW'!V9*IF(ROW()=COLUMN(),1,0.5))*(IF(ROW()=COLUMN(),0,1))</f>
        <v>0.5</v>
      </c>
      <c r="W9" s="14">
        <f ca="1">(((COUNTIFS(SWISSW!$I:$I,'MTT CHECKCOUNT'!$A9,SWISSW!$J:$J,'MTT CHECKCOUNT'!W$1,SWISSW!$F:$F,"Won")+COUNTIFS(SWISSW!$I:$I,'MTT CHECKCOUNT'!W$1,SWISSW!$J:$J,'MTT CHECKCOUNT'!$A9,SWISSW!$F:$F,"Lost")))+'MTT DRAW'!W9*IF(ROW()=COLUMN(),1,0.5))*(IF(ROW()=COLUMN(),0,1))</f>
        <v>3.5</v>
      </c>
      <c r="X9" s="14">
        <f ca="1">(((COUNTIFS(SWISSW!$I:$I,'MTT CHECKCOUNT'!$A9,SWISSW!$J:$J,'MTT CHECKCOUNT'!X$1,SWISSW!$F:$F,"Won")+COUNTIFS(SWISSW!$I:$I,'MTT CHECKCOUNT'!X$1,SWISSW!$J:$J,'MTT CHECKCOUNT'!$A9,SWISSW!$F:$F,"Lost")))+'MTT DRAW'!X9*IF(ROW()=COLUMN(),1,0.5))*(IF(ROW()=COLUMN(),0,1))</f>
        <v>2</v>
      </c>
      <c r="Y9" s="14">
        <f ca="1">(((COUNTIFS(SWISSW!$I:$I,'MTT CHECKCOUNT'!$A9,SWISSW!$J:$J,'MTT CHECKCOUNT'!Y$1,SWISSW!$F:$F,"Won")+COUNTIFS(SWISSW!$I:$I,'MTT CHECKCOUNT'!Y$1,SWISSW!$J:$J,'MTT CHECKCOUNT'!$A9,SWISSW!$F:$F,"Lost")))+'MTT DRAW'!Y9*IF(ROW()=COLUMN(),1,0.5))*(IF(ROW()=COLUMN(),0,1))</f>
        <v>0</v>
      </c>
      <c r="Z9" s="14">
        <f ca="1">(((COUNTIFS(SWISSW!$I:$I,'MTT CHECKCOUNT'!$A9,SWISSW!$J:$J,'MTT CHECKCOUNT'!Z$1,SWISSW!$F:$F,"Won")+COUNTIFS(SWISSW!$I:$I,'MTT CHECKCOUNT'!Z$1,SWISSW!$J:$J,'MTT CHECKCOUNT'!$A9,SWISSW!$F:$F,"Lost")))+'MTT DRAW'!Z9*IF(ROW()=COLUMN(),1,0.5))*(IF(ROW()=COLUMN(),0,1))</f>
        <v>1</v>
      </c>
      <c r="AA9" s="14">
        <f ca="1">(((COUNTIFS(SWISSW!$I:$I,'MTT CHECKCOUNT'!$A9,SWISSW!$J:$J,'MTT CHECKCOUNT'!AA$1,SWISSW!$F:$F,"Won")+COUNTIFS(SWISSW!$I:$I,'MTT CHECKCOUNT'!AA$1,SWISSW!$J:$J,'MTT CHECKCOUNT'!$A9,SWISSW!$F:$F,"Lost")))+'MTT DRAW'!AA9*IF(ROW()=COLUMN(),1,0.5))*(IF(ROW()=COLUMN(),0,1))</f>
        <v>0</v>
      </c>
      <c r="AB9" s="14">
        <f ca="1">(((COUNTIFS(SWISSW!$I:$I,'MTT CHECKCOUNT'!$A9,SWISSW!$J:$J,'MTT CHECKCOUNT'!AB$1,SWISSW!$F:$F,"Won")+COUNTIFS(SWISSW!$I:$I,'MTT CHECKCOUNT'!AB$1,SWISSW!$J:$J,'MTT CHECKCOUNT'!$A9,SWISSW!$F:$F,"Lost")))+'MTT DRAW'!AB9*IF(ROW()=COLUMN(),1,0.5))*(IF(ROW()=COLUMN(),0,1))</f>
        <v>1</v>
      </c>
      <c r="AC9" s="14">
        <f ca="1">(((COUNTIFS(SWISSW!$I:$I,'MTT CHECKCOUNT'!$A9,SWISSW!$J:$J,'MTT CHECKCOUNT'!AC$1,SWISSW!$F:$F,"Won")+COUNTIFS(SWISSW!$I:$I,'MTT CHECKCOUNT'!AC$1,SWISSW!$J:$J,'MTT CHECKCOUNT'!$A9,SWISSW!$F:$F,"Lost")))+'MTT DRAW'!AC9*IF(ROW()=COLUMN(),1,0.5))*(IF(ROW()=COLUMN(),0,1))</f>
        <v>0</v>
      </c>
      <c r="AD9" s="14">
        <f ca="1">(((COUNTIFS(SWISSW!$I:$I,'MTT CHECKCOUNT'!$A9,SWISSW!$J:$J,'MTT CHECKCOUNT'!AD$1,SWISSW!$F:$F,"Won")+COUNTIFS(SWISSW!$I:$I,'MTT CHECKCOUNT'!AD$1,SWISSW!$J:$J,'MTT CHECKCOUNT'!$A9,SWISSW!$F:$F,"Lost")))+'MTT DRAW'!AD9*IF(ROW()=COLUMN(),1,0.5))*(IF(ROW()=COLUMN(),0,1))</f>
        <v>4</v>
      </c>
      <c r="AE9" s="14">
        <f ca="1">(((COUNTIFS(SWISSW!$I:$I,'MTT CHECKCOUNT'!$A9,SWISSW!$J:$J,'MTT CHECKCOUNT'!AE$1,SWISSW!$F:$F,"Won")+COUNTIFS(SWISSW!$I:$I,'MTT CHECKCOUNT'!AE$1,SWISSW!$J:$J,'MTT CHECKCOUNT'!$A9,SWISSW!$F:$F,"Lost")))+'MTT DRAW'!AE9*IF(ROW()=COLUMN(),1,0.5))*(IF(ROW()=COLUMN(),0,1))</f>
        <v>0</v>
      </c>
      <c r="AF9" s="14">
        <f ca="1">(((COUNTIFS(SWISSW!$I:$I,'MTT CHECKCOUNT'!$A9,SWISSW!$J:$J,'MTT CHECKCOUNT'!AF$1,SWISSW!$F:$F,"Won")+COUNTIFS(SWISSW!$I:$I,'MTT CHECKCOUNT'!AF$1,SWISSW!$J:$J,'MTT CHECKCOUNT'!$A9,SWISSW!$F:$F,"Lost")))+'MTT DRAW'!AF9*IF(ROW()=COLUMN(),1,0.5))*(IF(ROW()=COLUMN(),0,1))</f>
        <v>1</v>
      </c>
      <c r="AG9" s="14">
        <f ca="1">(((COUNTIFS(SWISSW!$I:$I,'MTT CHECKCOUNT'!$A9,SWISSW!$J:$J,'MTT CHECKCOUNT'!AG$1,SWISSW!$F:$F,"Won")+COUNTIFS(SWISSW!$I:$I,'MTT CHECKCOUNT'!AG$1,SWISSW!$J:$J,'MTT CHECKCOUNT'!$A9,SWISSW!$F:$F,"Lost")))+'MTT DRAW'!AG9*IF(ROW()=COLUMN(),1,0.5))*(IF(ROW()=COLUMN(),0,1))</f>
        <v>1</v>
      </c>
      <c r="AH9" s="14">
        <f ca="1">(((COUNTIFS(SWISSW!$I:$I,'MTT CHECKCOUNT'!$A9,SWISSW!$J:$J,'MTT CHECKCOUNT'!AH$1,SWISSW!$F:$F,"Won")+COUNTIFS(SWISSW!$I:$I,'MTT CHECKCOUNT'!AH$1,SWISSW!$J:$J,'MTT CHECKCOUNT'!$A9,SWISSW!$F:$F,"Lost")))+'MTT DRAW'!AH9*IF(ROW()=COLUMN(),1,0.5))*(IF(ROW()=COLUMN(),0,1))</f>
        <v>0.5</v>
      </c>
      <c r="AI9" s="14">
        <f ca="1">(((COUNTIFS(SWISSW!$I:$I,'MTT CHECKCOUNT'!$A9,SWISSW!$J:$J,'MTT CHECKCOUNT'!AI$1,SWISSW!$F:$F,"Won")+COUNTIFS(SWISSW!$I:$I,'MTT CHECKCOUNT'!AI$1,SWISSW!$J:$J,'MTT CHECKCOUNT'!$A9,SWISSW!$F:$F,"Lost")))+'MTT DRAW'!AI9*IF(ROW()=COLUMN(),1,0.5))*(IF(ROW()=COLUMN(),0,1))</f>
        <v>0</v>
      </c>
      <c r="AJ9" s="14">
        <f ca="1">(((COUNTIFS(SWISSW!$I:$I,'MTT CHECKCOUNT'!$A9,SWISSW!$J:$J,'MTT CHECKCOUNT'!AJ$1,SWISSW!$F:$F,"Won")+COUNTIFS(SWISSW!$I:$I,'MTT CHECKCOUNT'!AJ$1,SWISSW!$J:$J,'MTT CHECKCOUNT'!$A9,SWISSW!$F:$F,"Lost")))+'MTT DRAW'!AJ9*IF(ROW()=COLUMN(),1,0.5))*(IF(ROW()=COLUMN(),0,1))</f>
        <v>0</v>
      </c>
      <c r="AK9" s="14">
        <f ca="1">(((COUNTIFS(SWISSW!$I:$I,'MTT CHECKCOUNT'!$A9,SWISSW!$J:$J,'MTT CHECKCOUNT'!AK$1,SWISSW!$F:$F,"Won")+COUNTIFS(SWISSW!$I:$I,'MTT CHECKCOUNT'!AK$1,SWISSW!$J:$J,'MTT CHECKCOUNT'!$A9,SWISSW!$F:$F,"Lost")))+'MTT DRAW'!AK9*IF(ROW()=COLUMN(),1,0.5))*(IF(ROW()=COLUMN(),0,1))</f>
        <v>0</v>
      </c>
      <c r="AL9" s="14">
        <f ca="1">(((COUNTIFS(SWISSW!$I:$I,'MTT CHECKCOUNT'!$A9,SWISSW!$J:$J,'MTT CHECKCOUNT'!AL$1,SWISSW!$F:$F,"Won")+COUNTIFS(SWISSW!$I:$I,'MTT CHECKCOUNT'!AL$1,SWISSW!$J:$J,'MTT CHECKCOUNT'!$A9,SWISSW!$F:$F,"Lost")))+'MTT DRAW'!AL9*IF(ROW()=COLUMN(),1,0.5))*(IF(ROW()=COLUMN(),0,1))</f>
        <v>1</v>
      </c>
      <c r="AM9" s="14">
        <f ca="1">(((COUNTIFS(SWISSW!$I:$I,'MTT CHECKCOUNT'!$A9,SWISSW!$J:$J,'MTT CHECKCOUNT'!AM$1,SWISSW!$F:$F,"Won")+COUNTIFS(SWISSW!$I:$I,'MTT CHECKCOUNT'!AM$1,SWISSW!$J:$J,'MTT CHECKCOUNT'!$A9,SWISSW!$F:$F,"Lost")))+'MTT DRAW'!AM9*IF(ROW()=COLUMN(),1,0.5))*(IF(ROW()=COLUMN(),0,1))</f>
        <v>0</v>
      </c>
      <c r="AN9" s="14">
        <f ca="1">(((COUNTIFS(SWISSW!$I:$I,'MTT CHECKCOUNT'!$A9,SWISSW!$J:$J,'MTT CHECKCOUNT'!AN$1,SWISSW!$F:$F,"Won")+COUNTIFS(SWISSW!$I:$I,'MTT CHECKCOUNT'!AN$1,SWISSW!$J:$J,'MTT CHECKCOUNT'!$A9,SWISSW!$F:$F,"Lost")))+'MTT DRAW'!AN9*IF(ROW()=COLUMN(),1,0.5))*(IF(ROW()=COLUMN(),0,1))</f>
        <v>0</v>
      </c>
      <c r="AO9" s="14">
        <f ca="1">(((COUNTIFS(SWISSW!$I:$I,'MTT CHECKCOUNT'!$A9,SWISSW!$J:$J,'MTT CHECKCOUNT'!AO$1,SWISSW!$F:$F,"Won")+COUNTIFS(SWISSW!$I:$I,'MTT CHECKCOUNT'!AO$1,SWISSW!$J:$J,'MTT CHECKCOUNT'!$A9,SWISSW!$F:$F,"Lost")))+'MTT DRAW'!AO9*IF(ROW()=COLUMN(),1,0.5))*(IF(ROW()=COLUMN(),0,1))</f>
        <v>0</v>
      </c>
      <c r="AP9" s="14">
        <f ca="1">(((COUNTIFS(SWISSW!$I:$I,'MTT CHECKCOUNT'!$A9,SWISSW!$J:$J,'MTT CHECKCOUNT'!AP$1,SWISSW!$F:$F,"Won")+COUNTIFS(SWISSW!$I:$I,'MTT CHECKCOUNT'!AP$1,SWISSW!$J:$J,'MTT CHECKCOUNT'!$A9,SWISSW!$F:$F,"Lost")))+'MTT DRAW'!AP9*IF(ROW()=COLUMN(),1,0.5))*(IF(ROW()=COLUMN(),0,1))</f>
        <v>0</v>
      </c>
      <c r="AQ9" s="14">
        <f ca="1">(((COUNTIFS(SWISSW!$I:$I,'MTT CHECKCOUNT'!$A9,SWISSW!$J:$J,'MTT CHECKCOUNT'!AQ$1,SWISSW!$F:$F,"Won")+COUNTIFS(SWISSW!$I:$I,'MTT CHECKCOUNT'!AQ$1,SWISSW!$J:$J,'MTT CHECKCOUNT'!$A9,SWISSW!$F:$F,"Lost")))+'MTT DRAW'!AQ9*IF(ROW()=COLUMN(),1,0.5))*(IF(ROW()=COLUMN(),0,1))</f>
        <v>0</v>
      </c>
      <c r="AR9" s="14">
        <f ca="1">(((COUNTIFS(SWISSW!$I:$I,'MTT CHECKCOUNT'!$A9,SWISSW!$J:$J,'MTT CHECKCOUNT'!AR$1,SWISSW!$F:$F,"Won")+COUNTIFS(SWISSW!$I:$I,'MTT CHECKCOUNT'!AR$1,SWISSW!$J:$J,'MTT CHECKCOUNT'!$A9,SWISSW!$F:$F,"Lost")))+'MTT DRAW'!AR9*IF(ROW()=COLUMN(),1,0.5))*(IF(ROW()=COLUMN(),0,1))</f>
        <v>0</v>
      </c>
      <c r="AS9" s="14">
        <f ca="1">(((COUNTIFS(SWISSW!$I:$I,'MTT CHECKCOUNT'!$A9,SWISSW!$J:$J,'MTT CHECKCOUNT'!AS$1,SWISSW!$F:$F,"Won")+COUNTIFS(SWISSW!$I:$I,'MTT CHECKCOUNT'!AS$1,SWISSW!$J:$J,'MTT CHECKCOUNT'!$A9,SWISSW!$F:$F,"Lost")))+'MTT DRAW'!AS9*IF(ROW()=COLUMN(),1,0.5))*(IF(ROW()=COLUMN(),0,1))</f>
        <v>0</v>
      </c>
      <c r="AT9" s="14">
        <f ca="1">(((COUNTIFS(SWISSW!$I:$I,'MTT CHECKCOUNT'!$A9,SWISSW!$J:$J,'MTT CHECKCOUNT'!AT$1,SWISSW!$F:$F,"Won")+COUNTIFS(SWISSW!$I:$I,'MTT CHECKCOUNT'!AT$1,SWISSW!$J:$J,'MTT CHECKCOUNT'!$A9,SWISSW!$F:$F,"Lost")))+'MTT DRAW'!AT9*IF(ROW()=COLUMN(),1,0.5))*(IF(ROW()=COLUMN(),0,1))</f>
        <v>0</v>
      </c>
      <c r="AU9" s="14">
        <f ca="1">(((COUNTIFS(SWISSW!$I:$I,'MTT CHECKCOUNT'!$A9,SWISSW!$J:$J,'MTT CHECKCOUNT'!AU$1,SWISSW!$F:$F,"Won")+COUNTIFS(SWISSW!$I:$I,'MTT CHECKCOUNT'!AU$1,SWISSW!$J:$J,'MTT CHECKCOUNT'!$A9,SWISSW!$F:$F,"Lost")))+'MTT DRAW'!AU9*IF(ROW()=COLUMN(),1,0.5))*(IF(ROW()=COLUMN(),0,1))</f>
        <v>0</v>
      </c>
      <c r="AV9" s="14">
        <f ca="1">(((COUNTIFS(SWISSW!$I:$I,'MTT CHECKCOUNT'!$A9,SWISSW!$J:$J,'MTT CHECKCOUNT'!AV$1,SWISSW!$F:$F,"Won")+COUNTIFS(SWISSW!$I:$I,'MTT CHECKCOUNT'!AV$1,SWISSW!$J:$J,'MTT CHECKCOUNT'!$A9,SWISSW!$F:$F,"Lost")))+'MTT DRAW'!AV9*IF(ROW()=COLUMN(),1,0.5))*(IF(ROW()=COLUMN(),0,1))</f>
        <v>0</v>
      </c>
      <c r="AW9" s="14">
        <f ca="1">(((COUNTIFS(SWISSW!$I:$I,'MTT CHECKCOUNT'!$A9,SWISSW!$J:$J,'MTT CHECKCOUNT'!AW$1,SWISSW!$F:$F,"Won")+COUNTIFS(SWISSW!$I:$I,'MTT CHECKCOUNT'!AW$1,SWISSW!$J:$J,'MTT CHECKCOUNT'!$A9,SWISSW!$F:$F,"Lost")))+'MTT DRAW'!AW9*IF(ROW()=COLUMN(),1,0.5))*(IF(ROW()=COLUMN(),0,1))</f>
        <v>1</v>
      </c>
      <c r="AX9" s="14">
        <f ca="1">(((COUNTIFS(SWISSW!$I:$I,'MTT CHECKCOUNT'!$A9,SWISSW!$J:$J,'MTT CHECKCOUNT'!AX$1,SWISSW!$F:$F,"Won")+COUNTIFS(SWISSW!$I:$I,'MTT CHECKCOUNT'!AX$1,SWISSW!$J:$J,'MTT CHECKCOUNT'!$A9,SWISSW!$F:$F,"Lost")))+'MTT DRAW'!AX9*IF(ROW()=COLUMN(),1,0.5))*(IF(ROW()=COLUMN(),0,1))</f>
        <v>0</v>
      </c>
      <c r="AY9" s="14">
        <f ca="1">(((COUNTIFS(SWISSW!$I:$I,'MTT CHECKCOUNT'!$A9,SWISSW!$J:$J,'MTT CHECKCOUNT'!AY$1,SWISSW!$F:$F,"Won")+COUNTIFS(SWISSW!$I:$I,'MTT CHECKCOUNT'!AY$1,SWISSW!$J:$J,'MTT CHECKCOUNT'!$A9,SWISSW!$F:$F,"Lost")))+'MTT DRAW'!AY9*IF(ROW()=COLUMN(),1,0.5))*(IF(ROW()=COLUMN(),0,1))</f>
        <v>1</v>
      </c>
      <c r="AZ9" s="14">
        <f ca="1">(((COUNTIFS(SWISSW!$I:$I,'MTT CHECKCOUNT'!$A9,SWISSW!$J:$J,'MTT CHECKCOUNT'!AZ$1,SWISSW!$F:$F,"Won")+COUNTIFS(SWISSW!$I:$I,'MTT CHECKCOUNT'!AZ$1,SWISSW!$J:$J,'MTT CHECKCOUNT'!$A9,SWISSW!$F:$F,"Lost")))+'MTT DRAW'!AZ9*IF(ROW()=COLUMN(),1,0.5))*(IF(ROW()=COLUMN(),0,1))</f>
        <v>0</v>
      </c>
      <c r="BA9" s="14">
        <f ca="1">(((COUNTIFS(SWISSW!$I:$I,'MTT CHECKCOUNT'!$A9,SWISSW!$J:$J,'MTT CHECKCOUNT'!BA$1,SWISSW!$F:$F,"Won")+COUNTIFS(SWISSW!$I:$I,'MTT CHECKCOUNT'!BA$1,SWISSW!$J:$J,'MTT CHECKCOUNT'!$A9,SWISSW!$F:$F,"Lost")))+'MTT DRAW'!BA9*IF(ROW()=COLUMN(),1,0.5))*(IF(ROW()=COLUMN(),0,1))</f>
        <v>0</v>
      </c>
      <c r="BB9" s="14">
        <f ca="1">(((COUNTIFS(SWISSW!$I:$I,'MTT CHECKCOUNT'!$A9,SWISSW!$J:$J,'MTT CHECKCOUNT'!BB$1,SWISSW!$F:$F,"Won")+COUNTIFS(SWISSW!$I:$I,'MTT CHECKCOUNT'!BB$1,SWISSW!$J:$J,'MTT CHECKCOUNT'!$A9,SWISSW!$F:$F,"Lost")))+'MTT DRAW'!BB9*IF(ROW()=COLUMN(),1,0.5))*(IF(ROW()=COLUMN(),0,1))</f>
        <v>0</v>
      </c>
      <c r="BC9" s="14">
        <f ca="1">(((COUNTIFS(SWISSW!$I:$I,'MTT CHECKCOUNT'!$A9,SWISSW!$J:$J,'MTT CHECKCOUNT'!BC$1,SWISSW!$F:$F,"Won")+COUNTIFS(SWISSW!$I:$I,'MTT CHECKCOUNT'!BC$1,SWISSW!$J:$J,'MTT CHECKCOUNT'!$A9,SWISSW!$F:$F,"Lost")))+'MTT DRAW'!BC9*IF(ROW()=COLUMN(),1,0.5))*(IF(ROW()=COLUMN(),0,1))</f>
        <v>1</v>
      </c>
      <c r="BD9" s="14">
        <f ca="1">(((COUNTIFS(SWISSW!$I:$I,'MTT CHECKCOUNT'!$A9,SWISSW!$J:$J,'MTT CHECKCOUNT'!BD$1,SWISSW!$F:$F,"Won")+COUNTIFS(SWISSW!$I:$I,'MTT CHECKCOUNT'!BD$1,SWISSW!$J:$J,'MTT CHECKCOUNT'!$A9,SWISSW!$F:$F,"Lost")))+'MTT DRAW'!BD9*IF(ROW()=COLUMN(),1,0.5))*(IF(ROW()=COLUMN(),0,1))</f>
        <v>0</v>
      </c>
      <c r="BE9" s="14">
        <f ca="1">(((COUNTIFS(SWISSW!$I:$I,'MTT CHECKCOUNT'!$A9,SWISSW!$J:$J,'MTT CHECKCOUNT'!BE$1,SWISSW!$F:$F,"Won")+COUNTIFS(SWISSW!$I:$I,'MTT CHECKCOUNT'!BE$1,SWISSW!$J:$J,'MTT CHECKCOUNT'!$A9,SWISSW!$F:$F,"Lost")))+'MTT DRAW'!BE9*IF(ROW()=COLUMN(),1,0.5))*(IF(ROW()=COLUMN(),0,1))</f>
        <v>0</v>
      </c>
      <c r="BF9" s="14">
        <f ca="1">(((COUNTIFS(SWISSW!$I:$I,'MTT CHECKCOUNT'!$A9,SWISSW!$J:$J,'MTT CHECKCOUNT'!BF$1,SWISSW!$F:$F,"Won")+COUNTIFS(SWISSW!$I:$I,'MTT CHECKCOUNT'!BF$1,SWISSW!$J:$J,'MTT CHECKCOUNT'!$A9,SWISSW!$F:$F,"Lost")))+'MTT DRAW'!BF9*IF(ROW()=COLUMN(),1,0.5))*(IF(ROW()=COLUMN(),0,1))</f>
        <v>0</v>
      </c>
    </row>
    <row r="10" spans="1:58" s="6" customFormat="1" ht="55" customHeight="1" x14ac:dyDescent="0.25">
      <c r="A10" s="3" t="str">
        <f ca="1">MATCHUP!A10</f>
        <v>Grixis Affinity</v>
      </c>
      <c r="B10" s="14">
        <f ca="1">(((COUNTIFS(SWISSW!$I:$I,'MTT CHECKCOUNT'!$A10,SWISSW!$J:$J,'MTT CHECKCOUNT'!B$1,SWISSW!$F:$F,"Won")+COUNTIFS(SWISSW!$I:$I,'MTT CHECKCOUNT'!B$1,SWISSW!$J:$J,'MTT CHECKCOUNT'!$A10,SWISSW!$F:$F,"Lost")))+'MTT DRAW'!B10*IF(ROW()=COLUMN(),1,0.5))*(IF(ROW()=COLUMN(),0,1))</f>
        <v>13</v>
      </c>
      <c r="C10" s="14">
        <f ca="1">(((COUNTIFS(SWISSW!$I:$I,'MTT CHECKCOUNT'!$A10,SWISSW!$J:$J,'MTT CHECKCOUNT'!C$1,SWISSW!$F:$F,"Won")+COUNTIFS(SWISSW!$I:$I,'MTT CHECKCOUNT'!C$1,SWISSW!$J:$J,'MTT CHECKCOUNT'!$A10,SWISSW!$F:$F,"Lost")))+'MTT DRAW'!C10*IF(ROW()=COLUMN(),1,0.5))*(IF(ROW()=COLUMN(),0,1))</f>
        <v>7.5</v>
      </c>
      <c r="D10" s="14">
        <f ca="1">(((COUNTIFS(SWISSW!$I:$I,'MTT CHECKCOUNT'!$A10,SWISSW!$J:$J,'MTT CHECKCOUNT'!D$1,SWISSW!$F:$F,"Won")+COUNTIFS(SWISSW!$I:$I,'MTT CHECKCOUNT'!D$1,SWISSW!$J:$J,'MTT CHECKCOUNT'!$A10,SWISSW!$F:$F,"Lost")))+'MTT DRAW'!D10*IF(ROW()=COLUMN(),1,0.5))*(IF(ROW()=COLUMN(),0,1))</f>
        <v>6</v>
      </c>
      <c r="E10" s="14">
        <f ca="1">(((COUNTIFS(SWISSW!$I:$I,'MTT CHECKCOUNT'!$A10,SWISSW!$J:$J,'MTT CHECKCOUNT'!E$1,SWISSW!$F:$F,"Won")+COUNTIFS(SWISSW!$I:$I,'MTT CHECKCOUNT'!E$1,SWISSW!$J:$J,'MTT CHECKCOUNT'!$A10,SWISSW!$F:$F,"Lost")))+'MTT DRAW'!E10*IF(ROW()=COLUMN(),1,0.5))*(IF(ROW()=COLUMN(),0,1))</f>
        <v>7</v>
      </c>
      <c r="F10" s="14">
        <f ca="1">(((COUNTIFS(SWISSW!$I:$I,'MTT CHECKCOUNT'!$A10,SWISSW!$J:$J,'MTT CHECKCOUNT'!F$1,SWISSW!$F:$F,"Won")+COUNTIFS(SWISSW!$I:$I,'MTT CHECKCOUNT'!F$1,SWISSW!$J:$J,'MTT CHECKCOUNT'!$A10,SWISSW!$F:$F,"Lost")))+'MTT DRAW'!F10*IF(ROW()=COLUMN(),1,0.5))*(IF(ROW()=COLUMN(),0,1))</f>
        <v>9</v>
      </c>
      <c r="G10" s="14">
        <f ca="1">(((COUNTIFS(SWISSW!$I:$I,'MTT CHECKCOUNT'!$A10,SWISSW!$J:$J,'MTT CHECKCOUNT'!G$1,SWISSW!$F:$F,"Won")+COUNTIFS(SWISSW!$I:$I,'MTT CHECKCOUNT'!G$1,SWISSW!$J:$J,'MTT CHECKCOUNT'!$A10,SWISSW!$F:$F,"Lost")))+'MTT DRAW'!G10*IF(ROW()=COLUMN(),1,0.5))*(IF(ROW()=COLUMN(),0,1))</f>
        <v>4</v>
      </c>
      <c r="H10" s="14">
        <f ca="1">(((COUNTIFS(SWISSW!$I:$I,'MTT CHECKCOUNT'!$A10,SWISSW!$J:$J,'MTT CHECKCOUNT'!H$1,SWISSW!$F:$F,"Won")+COUNTIFS(SWISSW!$I:$I,'MTT CHECKCOUNT'!H$1,SWISSW!$J:$J,'MTT CHECKCOUNT'!$A10,SWISSW!$F:$F,"Lost")))+'MTT DRAW'!H10*IF(ROW()=COLUMN(),1,0.5))*(IF(ROW()=COLUMN(),0,1))</f>
        <v>2</v>
      </c>
      <c r="I10" s="14">
        <f ca="1">(((COUNTIFS(SWISSW!$I:$I,'MTT CHECKCOUNT'!$A10,SWISSW!$J:$J,'MTT CHECKCOUNT'!I$1,SWISSW!$F:$F,"Won")+COUNTIFS(SWISSW!$I:$I,'MTT CHECKCOUNT'!I$1,SWISSW!$J:$J,'MTT CHECKCOUNT'!$A10,SWISSW!$F:$F,"Lost")))+'MTT DRAW'!I10*IF(ROW()=COLUMN(),1,0.5))*(IF(ROW()=COLUMN(),0,1))</f>
        <v>1</v>
      </c>
      <c r="J10" s="14">
        <f ca="1">(((COUNTIFS(SWISSW!$I:$I,'MTT CHECKCOUNT'!$A10,SWISSW!$J:$J,'MTT CHECKCOUNT'!J$1,SWISSW!$F:$F,"Won")+COUNTIFS(SWISSW!$I:$I,'MTT CHECKCOUNT'!J$1,SWISSW!$J:$J,'MTT CHECKCOUNT'!$A10,SWISSW!$F:$F,"Lost")))+'MTT DRAW'!J10*IF(ROW()=COLUMN(),1,0.5))*(IF(ROW()=COLUMN(),0,1))</f>
        <v>0</v>
      </c>
      <c r="K10" s="14">
        <f ca="1">(((COUNTIFS(SWISSW!$I:$I,'MTT CHECKCOUNT'!$A10,SWISSW!$J:$J,'MTT CHECKCOUNT'!K$1,SWISSW!$F:$F,"Won")+COUNTIFS(SWISSW!$I:$I,'MTT CHECKCOUNT'!K$1,SWISSW!$J:$J,'MTT CHECKCOUNT'!$A10,SWISSW!$F:$F,"Lost")))+'MTT DRAW'!K10*IF(ROW()=COLUMN(),1,0.5))*(IF(ROW()=COLUMN(),0,1))</f>
        <v>2</v>
      </c>
      <c r="L10" s="14">
        <f ca="1">(((COUNTIFS(SWISSW!$I:$I,'MTT CHECKCOUNT'!$A10,SWISSW!$J:$J,'MTT CHECKCOUNT'!L$1,SWISSW!$F:$F,"Won")+COUNTIFS(SWISSW!$I:$I,'MTT CHECKCOUNT'!L$1,SWISSW!$J:$J,'MTT CHECKCOUNT'!$A10,SWISSW!$F:$F,"Lost")))+'MTT DRAW'!L10*IF(ROW()=COLUMN(),1,0.5))*(IF(ROW()=COLUMN(),0,1))</f>
        <v>3</v>
      </c>
      <c r="M10" s="14">
        <f ca="1">(((COUNTIFS(SWISSW!$I:$I,'MTT CHECKCOUNT'!$A10,SWISSW!$J:$J,'MTT CHECKCOUNT'!M$1,SWISSW!$F:$F,"Won")+COUNTIFS(SWISSW!$I:$I,'MTT CHECKCOUNT'!M$1,SWISSW!$J:$J,'MTT CHECKCOUNT'!$A10,SWISSW!$F:$F,"Lost")))+'MTT DRAW'!M10*IF(ROW()=COLUMN(),1,0.5))*(IF(ROW()=COLUMN(),0,1))</f>
        <v>1.5</v>
      </c>
      <c r="N10" s="14">
        <f ca="1">(((COUNTIFS(SWISSW!$I:$I,'MTT CHECKCOUNT'!$A10,SWISSW!$J:$J,'MTT CHECKCOUNT'!N$1,SWISSW!$F:$F,"Won")+COUNTIFS(SWISSW!$I:$I,'MTT CHECKCOUNT'!N$1,SWISSW!$J:$J,'MTT CHECKCOUNT'!$A10,SWISSW!$F:$F,"Lost")))+'MTT DRAW'!N10*IF(ROW()=COLUMN(),1,0.5))*(IF(ROW()=COLUMN(),0,1))</f>
        <v>1</v>
      </c>
      <c r="O10" s="14">
        <f ca="1">(((COUNTIFS(SWISSW!$I:$I,'MTT CHECKCOUNT'!$A10,SWISSW!$J:$J,'MTT CHECKCOUNT'!O$1,SWISSW!$F:$F,"Won")+COUNTIFS(SWISSW!$I:$I,'MTT CHECKCOUNT'!O$1,SWISSW!$J:$J,'MTT CHECKCOUNT'!$A10,SWISSW!$F:$F,"Lost")))+'MTT DRAW'!O10*IF(ROW()=COLUMN(),1,0.5))*(IF(ROW()=COLUMN(),0,1))</f>
        <v>4</v>
      </c>
      <c r="P10" s="14">
        <f ca="1">(((COUNTIFS(SWISSW!$I:$I,'MTT CHECKCOUNT'!$A10,SWISSW!$J:$J,'MTT CHECKCOUNT'!P$1,SWISSW!$F:$F,"Won")+COUNTIFS(SWISSW!$I:$I,'MTT CHECKCOUNT'!P$1,SWISSW!$J:$J,'MTT CHECKCOUNT'!$A10,SWISSW!$F:$F,"Lost")))+'MTT DRAW'!P10*IF(ROW()=COLUMN(),1,0.5))*(IF(ROW()=COLUMN(),0,1))</f>
        <v>3</v>
      </c>
      <c r="Q10" s="14">
        <f ca="1">(((COUNTIFS(SWISSW!$I:$I,'MTT CHECKCOUNT'!$A10,SWISSW!$J:$J,'MTT CHECKCOUNT'!Q$1,SWISSW!$F:$F,"Won")+COUNTIFS(SWISSW!$I:$I,'MTT CHECKCOUNT'!Q$1,SWISSW!$J:$J,'MTT CHECKCOUNT'!$A10,SWISSW!$F:$F,"Lost")))+'MTT DRAW'!Q10*IF(ROW()=COLUMN(),1,0.5))*(IF(ROW()=COLUMN(),0,1))</f>
        <v>4</v>
      </c>
      <c r="R10" s="14">
        <f ca="1">(((COUNTIFS(SWISSW!$I:$I,'MTT CHECKCOUNT'!$A10,SWISSW!$J:$J,'MTT CHECKCOUNT'!R$1,SWISSW!$F:$F,"Won")+COUNTIFS(SWISSW!$I:$I,'MTT CHECKCOUNT'!R$1,SWISSW!$J:$J,'MTT CHECKCOUNT'!$A10,SWISSW!$F:$F,"Lost")))+'MTT DRAW'!R10*IF(ROW()=COLUMN(),1,0.5))*(IF(ROW()=COLUMN(),0,1))</f>
        <v>1</v>
      </c>
      <c r="S10" s="14">
        <f ca="1">(((COUNTIFS(SWISSW!$I:$I,'MTT CHECKCOUNT'!$A10,SWISSW!$J:$J,'MTT CHECKCOUNT'!S$1,SWISSW!$F:$F,"Won")+COUNTIFS(SWISSW!$I:$I,'MTT CHECKCOUNT'!S$1,SWISSW!$J:$J,'MTT CHECKCOUNT'!$A10,SWISSW!$F:$F,"Lost")))+'MTT DRAW'!S10*IF(ROW()=COLUMN(),1,0.5))*(IF(ROW()=COLUMN(),0,1))</f>
        <v>3</v>
      </c>
      <c r="T10" s="14">
        <f ca="1">(((COUNTIFS(SWISSW!$I:$I,'MTT CHECKCOUNT'!$A10,SWISSW!$J:$J,'MTT CHECKCOUNT'!T$1,SWISSW!$F:$F,"Won")+COUNTIFS(SWISSW!$I:$I,'MTT CHECKCOUNT'!T$1,SWISSW!$J:$J,'MTT CHECKCOUNT'!$A10,SWISSW!$F:$F,"Lost")))+'MTT DRAW'!T10*IF(ROW()=COLUMN(),1,0.5))*(IF(ROW()=COLUMN(),0,1))</f>
        <v>3</v>
      </c>
      <c r="U10" s="14">
        <f ca="1">(((COUNTIFS(SWISSW!$I:$I,'MTT CHECKCOUNT'!$A10,SWISSW!$J:$J,'MTT CHECKCOUNT'!U$1,SWISSW!$F:$F,"Won")+COUNTIFS(SWISSW!$I:$I,'MTT CHECKCOUNT'!U$1,SWISSW!$J:$J,'MTT CHECKCOUNT'!$A10,SWISSW!$F:$F,"Lost")))+'MTT DRAW'!U10*IF(ROW()=COLUMN(),1,0.5))*(IF(ROW()=COLUMN(),0,1))</f>
        <v>0</v>
      </c>
      <c r="V10" s="14">
        <f ca="1">(((COUNTIFS(SWISSW!$I:$I,'MTT CHECKCOUNT'!$A10,SWISSW!$J:$J,'MTT CHECKCOUNT'!V$1,SWISSW!$F:$F,"Won")+COUNTIFS(SWISSW!$I:$I,'MTT CHECKCOUNT'!V$1,SWISSW!$J:$J,'MTT CHECKCOUNT'!$A10,SWISSW!$F:$F,"Lost")))+'MTT DRAW'!V10*IF(ROW()=COLUMN(),1,0.5))*(IF(ROW()=COLUMN(),0,1))</f>
        <v>1</v>
      </c>
      <c r="W10" s="14">
        <f ca="1">(((COUNTIFS(SWISSW!$I:$I,'MTT CHECKCOUNT'!$A10,SWISSW!$J:$J,'MTT CHECKCOUNT'!W$1,SWISSW!$F:$F,"Won")+COUNTIFS(SWISSW!$I:$I,'MTT CHECKCOUNT'!W$1,SWISSW!$J:$J,'MTT CHECKCOUNT'!$A10,SWISSW!$F:$F,"Lost")))+'MTT DRAW'!W10*IF(ROW()=COLUMN(),1,0.5))*(IF(ROW()=COLUMN(),0,1))</f>
        <v>2</v>
      </c>
      <c r="X10" s="14">
        <f ca="1">(((COUNTIFS(SWISSW!$I:$I,'MTT CHECKCOUNT'!$A10,SWISSW!$J:$J,'MTT CHECKCOUNT'!X$1,SWISSW!$F:$F,"Won")+COUNTIFS(SWISSW!$I:$I,'MTT CHECKCOUNT'!X$1,SWISSW!$J:$J,'MTT CHECKCOUNT'!$A10,SWISSW!$F:$F,"Lost")))+'MTT DRAW'!X10*IF(ROW()=COLUMN(),1,0.5))*(IF(ROW()=COLUMN(),0,1))</f>
        <v>2</v>
      </c>
      <c r="Y10" s="14">
        <f ca="1">(((COUNTIFS(SWISSW!$I:$I,'MTT CHECKCOUNT'!$A10,SWISSW!$J:$J,'MTT CHECKCOUNT'!Y$1,SWISSW!$F:$F,"Won")+COUNTIFS(SWISSW!$I:$I,'MTT CHECKCOUNT'!Y$1,SWISSW!$J:$J,'MTT CHECKCOUNT'!$A10,SWISSW!$F:$F,"Lost")))+'MTT DRAW'!Y10*IF(ROW()=COLUMN(),1,0.5))*(IF(ROW()=COLUMN(),0,1))</f>
        <v>0</v>
      </c>
      <c r="Z10" s="14">
        <f ca="1">(((COUNTIFS(SWISSW!$I:$I,'MTT CHECKCOUNT'!$A10,SWISSW!$J:$J,'MTT CHECKCOUNT'!Z$1,SWISSW!$F:$F,"Won")+COUNTIFS(SWISSW!$I:$I,'MTT CHECKCOUNT'!Z$1,SWISSW!$J:$J,'MTT CHECKCOUNT'!$A10,SWISSW!$F:$F,"Lost")))+'MTT DRAW'!Z10*IF(ROW()=COLUMN(),1,0.5))*(IF(ROW()=COLUMN(),0,1))</f>
        <v>0</v>
      </c>
      <c r="AA10" s="14">
        <f ca="1">(((COUNTIFS(SWISSW!$I:$I,'MTT CHECKCOUNT'!$A10,SWISSW!$J:$J,'MTT CHECKCOUNT'!AA$1,SWISSW!$F:$F,"Won")+COUNTIFS(SWISSW!$I:$I,'MTT CHECKCOUNT'!AA$1,SWISSW!$J:$J,'MTT CHECKCOUNT'!$A10,SWISSW!$F:$F,"Lost")))+'MTT DRAW'!AA10*IF(ROW()=COLUMN(),1,0.5))*(IF(ROW()=COLUMN(),0,1))</f>
        <v>2</v>
      </c>
      <c r="AB10" s="14">
        <f ca="1">(((COUNTIFS(SWISSW!$I:$I,'MTT CHECKCOUNT'!$A10,SWISSW!$J:$J,'MTT CHECKCOUNT'!AB$1,SWISSW!$F:$F,"Won")+COUNTIFS(SWISSW!$I:$I,'MTT CHECKCOUNT'!AB$1,SWISSW!$J:$J,'MTT CHECKCOUNT'!$A10,SWISSW!$F:$F,"Lost")))+'MTT DRAW'!AB10*IF(ROW()=COLUMN(),1,0.5))*(IF(ROW()=COLUMN(),0,1))</f>
        <v>1</v>
      </c>
      <c r="AC10" s="14">
        <f ca="1">(((COUNTIFS(SWISSW!$I:$I,'MTT CHECKCOUNT'!$A10,SWISSW!$J:$J,'MTT CHECKCOUNT'!AC$1,SWISSW!$F:$F,"Won")+COUNTIFS(SWISSW!$I:$I,'MTT CHECKCOUNT'!AC$1,SWISSW!$J:$J,'MTT CHECKCOUNT'!$A10,SWISSW!$F:$F,"Lost")))+'MTT DRAW'!AC10*IF(ROW()=COLUMN(),1,0.5))*(IF(ROW()=COLUMN(),0,1))</f>
        <v>0</v>
      </c>
      <c r="AD10" s="14">
        <f ca="1">(((COUNTIFS(SWISSW!$I:$I,'MTT CHECKCOUNT'!$A10,SWISSW!$J:$J,'MTT CHECKCOUNT'!AD$1,SWISSW!$F:$F,"Won")+COUNTIFS(SWISSW!$I:$I,'MTT CHECKCOUNT'!AD$1,SWISSW!$J:$J,'MTT CHECKCOUNT'!$A10,SWISSW!$F:$F,"Lost")))+'MTT DRAW'!AD10*IF(ROW()=COLUMN(),1,0.5))*(IF(ROW()=COLUMN(),0,1))</f>
        <v>0</v>
      </c>
      <c r="AE10" s="14">
        <f ca="1">(((COUNTIFS(SWISSW!$I:$I,'MTT CHECKCOUNT'!$A10,SWISSW!$J:$J,'MTT CHECKCOUNT'!AE$1,SWISSW!$F:$F,"Won")+COUNTIFS(SWISSW!$I:$I,'MTT CHECKCOUNT'!AE$1,SWISSW!$J:$J,'MTT CHECKCOUNT'!$A10,SWISSW!$F:$F,"Lost")))+'MTT DRAW'!AE10*IF(ROW()=COLUMN(),1,0.5))*(IF(ROW()=COLUMN(),0,1))</f>
        <v>3</v>
      </c>
      <c r="AF10" s="14">
        <f ca="1">(((COUNTIFS(SWISSW!$I:$I,'MTT CHECKCOUNT'!$A10,SWISSW!$J:$J,'MTT CHECKCOUNT'!AF$1,SWISSW!$F:$F,"Won")+COUNTIFS(SWISSW!$I:$I,'MTT CHECKCOUNT'!AF$1,SWISSW!$J:$J,'MTT CHECKCOUNT'!$A10,SWISSW!$F:$F,"Lost")))+'MTT DRAW'!AF10*IF(ROW()=COLUMN(),1,0.5))*(IF(ROW()=COLUMN(),0,1))</f>
        <v>0</v>
      </c>
      <c r="AG10" s="14">
        <f ca="1">(((COUNTIFS(SWISSW!$I:$I,'MTT CHECKCOUNT'!$A10,SWISSW!$J:$J,'MTT CHECKCOUNT'!AG$1,SWISSW!$F:$F,"Won")+COUNTIFS(SWISSW!$I:$I,'MTT CHECKCOUNT'!AG$1,SWISSW!$J:$J,'MTT CHECKCOUNT'!$A10,SWISSW!$F:$F,"Lost")))+'MTT DRAW'!AG10*IF(ROW()=COLUMN(),1,0.5))*(IF(ROW()=COLUMN(),0,1))</f>
        <v>0</v>
      </c>
      <c r="AH10" s="14">
        <f ca="1">(((COUNTIFS(SWISSW!$I:$I,'MTT CHECKCOUNT'!$A10,SWISSW!$J:$J,'MTT CHECKCOUNT'!AH$1,SWISSW!$F:$F,"Won")+COUNTIFS(SWISSW!$I:$I,'MTT CHECKCOUNT'!AH$1,SWISSW!$J:$J,'MTT CHECKCOUNT'!$A10,SWISSW!$F:$F,"Lost")))+'MTT DRAW'!AH10*IF(ROW()=COLUMN(),1,0.5))*(IF(ROW()=COLUMN(),0,1))</f>
        <v>1</v>
      </c>
      <c r="AI10" s="14">
        <f ca="1">(((COUNTIFS(SWISSW!$I:$I,'MTT CHECKCOUNT'!$A10,SWISSW!$J:$J,'MTT CHECKCOUNT'!AI$1,SWISSW!$F:$F,"Won")+COUNTIFS(SWISSW!$I:$I,'MTT CHECKCOUNT'!AI$1,SWISSW!$J:$J,'MTT CHECKCOUNT'!$A10,SWISSW!$F:$F,"Lost")))+'MTT DRAW'!AI10*IF(ROW()=COLUMN(),1,0.5))*(IF(ROW()=COLUMN(),0,1))</f>
        <v>2</v>
      </c>
      <c r="AJ10" s="14">
        <f ca="1">(((COUNTIFS(SWISSW!$I:$I,'MTT CHECKCOUNT'!$A10,SWISSW!$J:$J,'MTT CHECKCOUNT'!AJ$1,SWISSW!$F:$F,"Won")+COUNTIFS(SWISSW!$I:$I,'MTT CHECKCOUNT'!AJ$1,SWISSW!$J:$J,'MTT CHECKCOUNT'!$A10,SWISSW!$F:$F,"Lost")))+'MTT DRAW'!AJ10*IF(ROW()=COLUMN(),1,0.5))*(IF(ROW()=COLUMN(),0,1))</f>
        <v>0</v>
      </c>
      <c r="AK10" s="14">
        <f ca="1">(((COUNTIFS(SWISSW!$I:$I,'MTT CHECKCOUNT'!$A10,SWISSW!$J:$J,'MTT CHECKCOUNT'!AK$1,SWISSW!$F:$F,"Won")+COUNTIFS(SWISSW!$I:$I,'MTT CHECKCOUNT'!AK$1,SWISSW!$J:$J,'MTT CHECKCOUNT'!$A10,SWISSW!$F:$F,"Lost")))+'MTT DRAW'!AK10*IF(ROW()=COLUMN(),1,0.5))*(IF(ROW()=COLUMN(),0,1))</f>
        <v>1</v>
      </c>
      <c r="AL10" s="14">
        <f ca="1">(((COUNTIFS(SWISSW!$I:$I,'MTT CHECKCOUNT'!$A10,SWISSW!$J:$J,'MTT CHECKCOUNT'!AL$1,SWISSW!$F:$F,"Won")+COUNTIFS(SWISSW!$I:$I,'MTT CHECKCOUNT'!AL$1,SWISSW!$J:$J,'MTT CHECKCOUNT'!$A10,SWISSW!$F:$F,"Lost")))+'MTT DRAW'!AL10*IF(ROW()=COLUMN(),1,0.5))*(IF(ROW()=COLUMN(),0,1))</f>
        <v>0</v>
      </c>
      <c r="AM10" s="14">
        <f ca="1">(((COUNTIFS(SWISSW!$I:$I,'MTT CHECKCOUNT'!$A10,SWISSW!$J:$J,'MTT CHECKCOUNT'!AM$1,SWISSW!$F:$F,"Won")+COUNTIFS(SWISSW!$I:$I,'MTT CHECKCOUNT'!AM$1,SWISSW!$J:$J,'MTT CHECKCOUNT'!$A10,SWISSW!$F:$F,"Lost")))+'MTT DRAW'!AM10*IF(ROW()=COLUMN(),1,0.5))*(IF(ROW()=COLUMN(),0,1))</f>
        <v>0</v>
      </c>
      <c r="AN10" s="14">
        <f ca="1">(((COUNTIFS(SWISSW!$I:$I,'MTT CHECKCOUNT'!$A10,SWISSW!$J:$J,'MTT CHECKCOUNT'!AN$1,SWISSW!$F:$F,"Won")+COUNTIFS(SWISSW!$I:$I,'MTT CHECKCOUNT'!AN$1,SWISSW!$J:$J,'MTT CHECKCOUNT'!$A10,SWISSW!$F:$F,"Lost")))+'MTT DRAW'!AN10*IF(ROW()=COLUMN(),1,0.5))*(IF(ROW()=COLUMN(),0,1))</f>
        <v>0</v>
      </c>
      <c r="AO10" s="14">
        <f ca="1">(((COUNTIFS(SWISSW!$I:$I,'MTT CHECKCOUNT'!$A10,SWISSW!$J:$J,'MTT CHECKCOUNT'!AO$1,SWISSW!$F:$F,"Won")+COUNTIFS(SWISSW!$I:$I,'MTT CHECKCOUNT'!AO$1,SWISSW!$J:$J,'MTT CHECKCOUNT'!$A10,SWISSW!$F:$F,"Lost")))+'MTT DRAW'!AO10*IF(ROW()=COLUMN(),1,0.5))*(IF(ROW()=COLUMN(),0,1))</f>
        <v>0</v>
      </c>
      <c r="AP10" s="14">
        <f ca="1">(((COUNTIFS(SWISSW!$I:$I,'MTT CHECKCOUNT'!$A10,SWISSW!$J:$J,'MTT CHECKCOUNT'!AP$1,SWISSW!$F:$F,"Won")+COUNTIFS(SWISSW!$I:$I,'MTT CHECKCOUNT'!AP$1,SWISSW!$J:$J,'MTT CHECKCOUNT'!$A10,SWISSW!$F:$F,"Lost")))+'MTT DRAW'!AP10*IF(ROW()=COLUMN(),1,0.5))*(IF(ROW()=COLUMN(),0,1))</f>
        <v>0</v>
      </c>
      <c r="AQ10" s="14">
        <f ca="1">(((COUNTIFS(SWISSW!$I:$I,'MTT CHECKCOUNT'!$A10,SWISSW!$J:$J,'MTT CHECKCOUNT'!AQ$1,SWISSW!$F:$F,"Won")+COUNTIFS(SWISSW!$I:$I,'MTT CHECKCOUNT'!AQ$1,SWISSW!$J:$J,'MTT CHECKCOUNT'!$A10,SWISSW!$F:$F,"Lost")))+'MTT DRAW'!AQ10*IF(ROW()=COLUMN(),1,0.5))*(IF(ROW()=COLUMN(),0,1))</f>
        <v>0</v>
      </c>
      <c r="AR10" s="14">
        <f ca="1">(((COUNTIFS(SWISSW!$I:$I,'MTT CHECKCOUNT'!$A10,SWISSW!$J:$J,'MTT CHECKCOUNT'!AR$1,SWISSW!$F:$F,"Won")+COUNTIFS(SWISSW!$I:$I,'MTT CHECKCOUNT'!AR$1,SWISSW!$J:$J,'MTT CHECKCOUNT'!$A10,SWISSW!$F:$F,"Lost")))+'MTT DRAW'!AR10*IF(ROW()=COLUMN(),1,0.5))*(IF(ROW()=COLUMN(),0,1))</f>
        <v>1</v>
      </c>
      <c r="AS10" s="14">
        <f ca="1">(((COUNTIFS(SWISSW!$I:$I,'MTT CHECKCOUNT'!$A10,SWISSW!$J:$J,'MTT CHECKCOUNT'!AS$1,SWISSW!$F:$F,"Won")+COUNTIFS(SWISSW!$I:$I,'MTT CHECKCOUNT'!AS$1,SWISSW!$J:$J,'MTT CHECKCOUNT'!$A10,SWISSW!$F:$F,"Lost")))+'MTT DRAW'!AS10*IF(ROW()=COLUMN(),1,0.5))*(IF(ROW()=COLUMN(),0,1))</f>
        <v>0</v>
      </c>
      <c r="AT10" s="14">
        <f ca="1">(((COUNTIFS(SWISSW!$I:$I,'MTT CHECKCOUNT'!$A10,SWISSW!$J:$J,'MTT CHECKCOUNT'!AT$1,SWISSW!$F:$F,"Won")+COUNTIFS(SWISSW!$I:$I,'MTT CHECKCOUNT'!AT$1,SWISSW!$J:$J,'MTT CHECKCOUNT'!$A10,SWISSW!$F:$F,"Lost")))+'MTT DRAW'!AT10*IF(ROW()=COLUMN(),1,0.5))*(IF(ROW()=COLUMN(),0,1))</f>
        <v>0</v>
      </c>
      <c r="AU10" s="14">
        <f ca="1">(((COUNTIFS(SWISSW!$I:$I,'MTT CHECKCOUNT'!$A10,SWISSW!$J:$J,'MTT CHECKCOUNT'!AU$1,SWISSW!$F:$F,"Won")+COUNTIFS(SWISSW!$I:$I,'MTT CHECKCOUNT'!AU$1,SWISSW!$J:$J,'MTT CHECKCOUNT'!$A10,SWISSW!$F:$F,"Lost")))+'MTT DRAW'!AU10*IF(ROW()=COLUMN(),1,0.5))*(IF(ROW()=COLUMN(),0,1))</f>
        <v>0</v>
      </c>
      <c r="AV10" s="14">
        <f ca="1">(((COUNTIFS(SWISSW!$I:$I,'MTT CHECKCOUNT'!$A10,SWISSW!$J:$J,'MTT CHECKCOUNT'!AV$1,SWISSW!$F:$F,"Won")+COUNTIFS(SWISSW!$I:$I,'MTT CHECKCOUNT'!AV$1,SWISSW!$J:$J,'MTT CHECKCOUNT'!$A10,SWISSW!$F:$F,"Lost")))+'MTT DRAW'!AV10*IF(ROW()=COLUMN(),1,0.5))*(IF(ROW()=COLUMN(),0,1))</f>
        <v>1</v>
      </c>
      <c r="AW10" s="14">
        <f ca="1">(((COUNTIFS(SWISSW!$I:$I,'MTT CHECKCOUNT'!$A10,SWISSW!$J:$J,'MTT CHECKCOUNT'!AW$1,SWISSW!$F:$F,"Won")+COUNTIFS(SWISSW!$I:$I,'MTT CHECKCOUNT'!AW$1,SWISSW!$J:$J,'MTT CHECKCOUNT'!$A10,SWISSW!$F:$F,"Lost")))+'MTT DRAW'!AW10*IF(ROW()=COLUMN(),1,0.5))*(IF(ROW()=COLUMN(),0,1))</f>
        <v>0</v>
      </c>
      <c r="AX10" s="14">
        <f ca="1">(((COUNTIFS(SWISSW!$I:$I,'MTT CHECKCOUNT'!$A10,SWISSW!$J:$J,'MTT CHECKCOUNT'!AX$1,SWISSW!$F:$F,"Won")+COUNTIFS(SWISSW!$I:$I,'MTT CHECKCOUNT'!AX$1,SWISSW!$J:$J,'MTT CHECKCOUNT'!$A10,SWISSW!$F:$F,"Lost")))+'MTT DRAW'!AX10*IF(ROW()=COLUMN(),1,0.5))*(IF(ROW()=COLUMN(),0,1))</f>
        <v>0</v>
      </c>
      <c r="AY10" s="14">
        <f ca="1">(((COUNTIFS(SWISSW!$I:$I,'MTT CHECKCOUNT'!$A10,SWISSW!$J:$J,'MTT CHECKCOUNT'!AY$1,SWISSW!$F:$F,"Won")+COUNTIFS(SWISSW!$I:$I,'MTT CHECKCOUNT'!AY$1,SWISSW!$J:$J,'MTT CHECKCOUNT'!$A10,SWISSW!$F:$F,"Lost")))+'MTT DRAW'!AY10*IF(ROW()=COLUMN(),1,0.5))*(IF(ROW()=COLUMN(),0,1))</f>
        <v>0</v>
      </c>
      <c r="AZ10" s="14">
        <f ca="1">(((COUNTIFS(SWISSW!$I:$I,'MTT CHECKCOUNT'!$A10,SWISSW!$J:$J,'MTT CHECKCOUNT'!AZ$1,SWISSW!$F:$F,"Won")+COUNTIFS(SWISSW!$I:$I,'MTT CHECKCOUNT'!AZ$1,SWISSW!$J:$J,'MTT CHECKCOUNT'!$A10,SWISSW!$F:$F,"Lost")))+'MTT DRAW'!AZ10*IF(ROW()=COLUMN(),1,0.5))*(IF(ROW()=COLUMN(),0,1))</f>
        <v>1</v>
      </c>
      <c r="BA10" s="14">
        <f ca="1">(((COUNTIFS(SWISSW!$I:$I,'MTT CHECKCOUNT'!$A10,SWISSW!$J:$J,'MTT CHECKCOUNT'!BA$1,SWISSW!$F:$F,"Won")+COUNTIFS(SWISSW!$I:$I,'MTT CHECKCOUNT'!BA$1,SWISSW!$J:$J,'MTT CHECKCOUNT'!$A10,SWISSW!$F:$F,"Lost")))+'MTT DRAW'!BA10*IF(ROW()=COLUMN(),1,0.5))*(IF(ROW()=COLUMN(),0,1))</f>
        <v>0</v>
      </c>
      <c r="BB10" s="14">
        <f ca="1">(((COUNTIFS(SWISSW!$I:$I,'MTT CHECKCOUNT'!$A10,SWISSW!$J:$J,'MTT CHECKCOUNT'!BB$1,SWISSW!$F:$F,"Won")+COUNTIFS(SWISSW!$I:$I,'MTT CHECKCOUNT'!BB$1,SWISSW!$J:$J,'MTT CHECKCOUNT'!$A10,SWISSW!$F:$F,"Lost")))+'MTT DRAW'!BB10*IF(ROW()=COLUMN(),1,0.5))*(IF(ROW()=COLUMN(),0,1))</f>
        <v>0</v>
      </c>
      <c r="BC10" s="14">
        <f ca="1">(((COUNTIFS(SWISSW!$I:$I,'MTT CHECKCOUNT'!$A10,SWISSW!$J:$J,'MTT CHECKCOUNT'!BC$1,SWISSW!$F:$F,"Won")+COUNTIFS(SWISSW!$I:$I,'MTT CHECKCOUNT'!BC$1,SWISSW!$J:$J,'MTT CHECKCOUNT'!$A10,SWISSW!$F:$F,"Lost")))+'MTT DRAW'!BC10*IF(ROW()=COLUMN(),1,0.5))*(IF(ROW()=COLUMN(),0,1))</f>
        <v>0</v>
      </c>
      <c r="BD10" s="14">
        <f ca="1">(((COUNTIFS(SWISSW!$I:$I,'MTT CHECKCOUNT'!$A10,SWISSW!$J:$J,'MTT CHECKCOUNT'!BD$1,SWISSW!$F:$F,"Won")+COUNTIFS(SWISSW!$I:$I,'MTT CHECKCOUNT'!BD$1,SWISSW!$J:$J,'MTT CHECKCOUNT'!$A10,SWISSW!$F:$F,"Lost")))+'MTT DRAW'!BD10*IF(ROW()=COLUMN(),1,0.5))*(IF(ROW()=COLUMN(),0,1))</f>
        <v>0</v>
      </c>
      <c r="BE10" s="14">
        <f ca="1">(((COUNTIFS(SWISSW!$I:$I,'MTT CHECKCOUNT'!$A10,SWISSW!$J:$J,'MTT CHECKCOUNT'!BE$1,SWISSW!$F:$F,"Won")+COUNTIFS(SWISSW!$I:$I,'MTT CHECKCOUNT'!BE$1,SWISSW!$J:$J,'MTT CHECKCOUNT'!$A10,SWISSW!$F:$F,"Lost")))+'MTT DRAW'!BE10*IF(ROW()=COLUMN(),1,0.5))*(IF(ROW()=COLUMN(),0,1))</f>
        <v>0</v>
      </c>
      <c r="BF10" s="14">
        <f ca="1">(((COUNTIFS(SWISSW!$I:$I,'MTT CHECKCOUNT'!$A10,SWISSW!$J:$J,'MTT CHECKCOUNT'!BF$1,SWISSW!$F:$F,"Won")+COUNTIFS(SWISSW!$I:$I,'MTT CHECKCOUNT'!BF$1,SWISSW!$J:$J,'MTT CHECKCOUNT'!$A10,SWISSW!$F:$F,"Lost")))+'MTT DRAW'!BF10*IF(ROW()=COLUMN(),1,0.5))*(IF(ROW()=COLUMN(),0,1))</f>
        <v>0</v>
      </c>
    </row>
    <row r="11" spans="1:58" s="6" customFormat="1" ht="55" customHeight="1" x14ac:dyDescent="0.25">
      <c r="A11" s="3" t="str">
        <f ca="1">MATCHUP!A11</f>
        <v>X Lands Spy</v>
      </c>
      <c r="B11" s="14">
        <f ca="1">(((COUNTIFS(SWISSW!$I:$I,'MTT CHECKCOUNT'!$A11,SWISSW!$J:$J,'MTT CHECKCOUNT'!B$1,SWISSW!$F:$F,"Won")+COUNTIFS(SWISSW!$I:$I,'MTT CHECKCOUNT'!B$1,SWISSW!$J:$J,'MTT CHECKCOUNT'!$A11,SWISSW!$F:$F,"Lost")))+'MTT DRAW'!B11*IF(ROW()=COLUMN(),1,0.5))*(IF(ROW()=COLUMN(),0,1))</f>
        <v>13</v>
      </c>
      <c r="C11" s="14">
        <f ca="1">(((COUNTIFS(SWISSW!$I:$I,'MTT CHECKCOUNT'!$A11,SWISSW!$J:$J,'MTT CHECKCOUNT'!C$1,SWISSW!$F:$F,"Won")+COUNTIFS(SWISSW!$I:$I,'MTT CHECKCOUNT'!C$1,SWISSW!$J:$J,'MTT CHECKCOUNT'!$A11,SWISSW!$F:$F,"Lost")))+'MTT DRAW'!C11*IF(ROW()=COLUMN(),1,0.5))*(IF(ROW()=COLUMN(),0,1))</f>
        <v>11</v>
      </c>
      <c r="D11" s="14">
        <f ca="1">(((COUNTIFS(SWISSW!$I:$I,'MTT CHECKCOUNT'!$A11,SWISSW!$J:$J,'MTT CHECKCOUNT'!D$1,SWISSW!$F:$F,"Won")+COUNTIFS(SWISSW!$I:$I,'MTT CHECKCOUNT'!D$1,SWISSW!$J:$J,'MTT CHECKCOUNT'!$A11,SWISSW!$F:$F,"Lost")))+'MTT DRAW'!D11*IF(ROW()=COLUMN(),1,0.5))*(IF(ROW()=COLUMN(),0,1))</f>
        <v>11</v>
      </c>
      <c r="E11" s="14">
        <f ca="1">(((COUNTIFS(SWISSW!$I:$I,'MTT CHECKCOUNT'!$A11,SWISSW!$J:$J,'MTT CHECKCOUNT'!E$1,SWISSW!$F:$F,"Won")+COUNTIFS(SWISSW!$I:$I,'MTT CHECKCOUNT'!E$1,SWISSW!$J:$J,'MTT CHECKCOUNT'!$A11,SWISSW!$F:$F,"Lost")))+'MTT DRAW'!E11*IF(ROW()=COLUMN(),1,0.5))*(IF(ROW()=COLUMN(),0,1))</f>
        <v>5</v>
      </c>
      <c r="F11" s="14">
        <f ca="1">(((COUNTIFS(SWISSW!$I:$I,'MTT CHECKCOUNT'!$A11,SWISSW!$J:$J,'MTT CHECKCOUNT'!F$1,SWISSW!$F:$F,"Won")+COUNTIFS(SWISSW!$I:$I,'MTT CHECKCOUNT'!F$1,SWISSW!$J:$J,'MTT CHECKCOUNT'!$A11,SWISSW!$F:$F,"Lost")))+'MTT DRAW'!F11*IF(ROW()=COLUMN(),1,0.5))*(IF(ROW()=COLUMN(),0,1))</f>
        <v>4</v>
      </c>
      <c r="G11" s="14">
        <f ca="1">(((COUNTIFS(SWISSW!$I:$I,'MTT CHECKCOUNT'!$A11,SWISSW!$J:$J,'MTT CHECKCOUNT'!G$1,SWISSW!$F:$F,"Won")+COUNTIFS(SWISSW!$I:$I,'MTT CHECKCOUNT'!G$1,SWISSW!$J:$J,'MTT CHECKCOUNT'!$A11,SWISSW!$F:$F,"Lost")))+'MTT DRAW'!G11*IF(ROW()=COLUMN(),1,0.5))*(IF(ROW()=COLUMN(),0,1))</f>
        <v>12.5</v>
      </c>
      <c r="H11" s="14">
        <f ca="1">(((COUNTIFS(SWISSW!$I:$I,'MTT CHECKCOUNT'!$A11,SWISSW!$J:$J,'MTT CHECKCOUNT'!H$1,SWISSW!$F:$F,"Won")+COUNTIFS(SWISSW!$I:$I,'MTT CHECKCOUNT'!H$1,SWISSW!$J:$J,'MTT CHECKCOUNT'!$A11,SWISSW!$F:$F,"Lost")))+'MTT DRAW'!H11*IF(ROW()=COLUMN(),1,0.5))*(IF(ROW()=COLUMN(),0,1))</f>
        <v>0</v>
      </c>
      <c r="I11" s="14">
        <f ca="1">(((COUNTIFS(SWISSW!$I:$I,'MTT CHECKCOUNT'!$A11,SWISSW!$J:$J,'MTT CHECKCOUNT'!I$1,SWISSW!$F:$F,"Won")+COUNTIFS(SWISSW!$I:$I,'MTT CHECKCOUNT'!I$1,SWISSW!$J:$J,'MTT CHECKCOUNT'!$A11,SWISSW!$F:$F,"Lost")))+'MTT DRAW'!I11*IF(ROW()=COLUMN(),1,0.5))*(IF(ROW()=COLUMN(),0,1))</f>
        <v>2</v>
      </c>
      <c r="J11" s="14">
        <f ca="1">(((COUNTIFS(SWISSW!$I:$I,'MTT CHECKCOUNT'!$A11,SWISSW!$J:$J,'MTT CHECKCOUNT'!J$1,SWISSW!$F:$F,"Won")+COUNTIFS(SWISSW!$I:$I,'MTT CHECKCOUNT'!J$1,SWISSW!$J:$J,'MTT CHECKCOUNT'!$A11,SWISSW!$F:$F,"Lost")))+'MTT DRAW'!J11*IF(ROW()=COLUMN(),1,0.5))*(IF(ROW()=COLUMN(),0,1))</f>
        <v>6</v>
      </c>
      <c r="K11" s="14">
        <f ca="1">(((COUNTIFS(SWISSW!$I:$I,'MTT CHECKCOUNT'!$A11,SWISSW!$J:$J,'MTT CHECKCOUNT'!K$1,SWISSW!$F:$F,"Won")+COUNTIFS(SWISSW!$I:$I,'MTT CHECKCOUNT'!K$1,SWISSW!$J:$J,'MTT CHECKCOUNT'!$A11,SWISSW!$F:$F,"Lost")))+'MTT DRAW'!K11*IF(ROW()=COLUMN(),1,0.5))*(IF(ROW()=COLUMN(),0,1))</f>
        <v>0</v>
      </c>
      <c r="L11" s="14">
        <f ca="1">(((COUNTIFS(SWISSW!$I:$I,'MTT CHECKCOUNT'!$A11,SWISSW!$J:$J,'MTT CHECKCOUNT'!L$1,SWISSW!$F:$F,"Won")+COUNTIFS(SWISSW!$I:$I,'MTT CHECKCOUNT'!L$1,SWISSW!$J:$J,'MTT CHECKCOUNT'!$A11,SWISSW!$F:$F,"Lost")))+'MTT DRAW'!L11*IF(ROW()=COLUMN(),1,0.5))*(IF(ROW()=COLUMN(),0,1))</f>
        <v>5</v>
      </c>
      <c r="M11" s="14">
        <f ca="1">(((COUNTIFS(SWISSW!$I:$I,'MTT CHECKCOUNT'!$A11,SWISSW!$J:$J,'MTT CHECKCOUNT'!M$1,SWISSW!$F:$F,"Won")+COUNTIFS(SWISSW!$I:$I,'MTT CHECKCOUNT'!M$1,SWISSW!$J:$J,'MTT CHECKCOUNT'!$A11,SWISSW!$F:$F,"Lost")))+'MTT DRAW'!M11*IF(ROW()=COLUMN(),1,0.5))*(IF(ROW()=COLUMN(),0,1))</f>
        <v>1</v>
      </c>
      <c r="N11" s="14">
        <f ca="1">(((COUNTIFS(SWISSW!$I:$I,'MTT CHECKCOUNT'!$A11,SWISSW!$J:$J,'MTT CHECKCOUNT'!N$1,SWISSW!$F:$F,"Won")+COUNTIFS(SWISSW!$I:$I,'MTT CHECKCOUNT'!N$1,SWISSW!$J:$J,'MTT CHECKCOUNT'!$A11,SWISSW!$F:$F,"Lost")))+'MTT DRAW'!N11*IF(ROW()=COLUMN(),1,0.5))*(IF(ROW()=COLUMN(),0,1))</f>
        <v>3</v>
      </c>
      <c r="O11" s="14">
        <f ca="1">(((COUNTIFS(SWISSW!$I:$I,'MTT CHECKCOUNT'!$A11,SWISSW!$J:$J,'MTT CHECKCOUNT'!O$1,SWISSW!$F:$F,"Won")+COUNTIFS(SWISSW!$I:$I,'MTT CHECKCOUNT'!O$1,SWISSW!$J:$J,'MTT CHECKCOUNT'!$A11,SWISSW!$F:$F,"Lost")))+'MTT DRAW'!O11*IF(ROW()=COLUMN(),1,0.5))*(IF(ROW()=COLUMN(),0,1))</f>
        <v>2</v>
      </c>
      <c r="P11" s="14">
        <f ca="1">(((COUNTIFS(SWISSW!$I:$I,'MTT CHECKCOUNT'!$A11,SWISSW!$J:$J,'MTT CHECKCOUNT'!P$1,SWISSW!$F:$F,"Won")+COUNTIFS(SWISSW!$I:$I,'MTT CHECKCOUNT'!P$1,SWISSW!$J:$J,'MTT CHECKCOUNT'!$A11,SWISSW!$F:$F,"Lost")))+'MTT DRAW'!P11*IF(ROW()=COLUMN(),1,0.5))*(IF(ROW()=COLUMN(),0,1))</f>
        <v>1</v>
      </c>
      <c r="Q11" s="14">
        <f ca="1">(((COUNTIFS(SWISSW!$I:$I,'MTT CHECKCOUNT'!$A11,SWISSW!$J:$J,'MTT CHECKCOUNT'!Q$1,SWISSW!$F:$F,"Won")+COUNTIFS(SWISSW!$I:$I,'MTT CHECKCOUNT'!Q$1,SWISSW!$J:$J,'MTT CHECKCOUNT'!$A11,SWISSW!$F:$F,"Lost")))+'MTT DRAW'!Q11*IF(ROW()=COLUMN(),1,0.5))*(IF(ROW()=COLUMN(),0,1))</f>
        <v>3</v>
      </c>
      <c r="R11" s="14">
        <f ca="1">(((COUNTIFS(SWISSW!$I:$I,'MTT CHECKCOUNT'!$A11,SWISSW!$J:$J,'MTT CHECKCOUNT'!R$1,SWISSW!$F:$F,"Won")+COUNTIFS(SWISSW!$I:$I,'MTT CHECKCOUNT'!R$1,SWISSW!$J:$J,'MTT CHECKCOUNT'!$A11,SWISSW!$F:$F,"Lost")))+'MTT DRAW'!R11*IF(ROW()=COLUMN(),1,0.5))*(IF(ROW()=COLUMN(),0,1))</f>
        <v>2</v>
      </c>
      <c r="S11" s="14">
        <f ca="1">(((COUNTIFS(SWISSW!$I:$I,'MTT CHECKCOUNT'!$A11,SWISSW!$J:$J,'MTT CHECKCOUNT'!S$1,SWISSW!$F:$F,"Won")+COUNTIFS(SWISSW!$I:$I,'MTT CHECKCOUNT'!S$1,SWISSW!$J:$J,'MTT CHECKCOUNT'!$A11,SWISSW!$F:$F,"Lost")))+'MTT DRAW'!S11*IF(ROW()=COLUMN(),1,0.5))*(IF(ROW()=COLUMN(),0,1))</f>
        <v>1</v>
      </c>
      <c r="T11" s="14">
        <f ca="1">(((COUNTIFS(SWISSW!$I:$I,'MTT CHECKCOUNT'!$A11,SWISSW!$J:$J,'MTT CHECKCOUNT'!T$1,SWISSW!$F:$F,"Won")+COUNTIFS(SWISSW!$I:$I,'MTT CHECKCOUNT'!T$1,SWISSW!$J:$J,'MTT CHECKCOUNT'!$A11,SWISSW!$F:$F,"Lost")))+'MTT DRAW'!T11*IF(ROW()=COLUMN(),1,0.5))*(IF(ROW()=COLUMN(),0,1))</f>
        <v>3</v>
      </c>
      <c r="U11" s="14">
        <f ca="1">(((COUNTIFS(SWISSW!$I:$I,'MTT CHECKCOUNT'!$A11,SWISSW!$J:$J,'MTT CHECKCOUNT'!U$1,SWISSW!$F:$F,"Won")+COUNTIFS(SWISSW!$I:$I,'MTT CHECKCOUNT'!U$1,SWISSW!$J:$J,'MTT CHECKCOUNT'!$A11,SWISSW!$F:$F,"Lost")))+'MTT DRAW'!U11*IF(ROW()=COLUMN(),1,0.5))*(IF(ROW()=COLUMN(),0,1))</f>
        <v>1</v>
      </c>
      <c r="V11" s="14">
        <f ca="1">(((COUNTIFS(SWISSW!$I:$I,'MTT CHECKCOUNT'!$A11,SWISSW!$J:$J,'MTT CHECKCOUNT'!V$1,SWISSW!$F:$F,"Won")+COUNTIFS(SWISSW!$I:$I,'MTT CHECKCOUNT'!V$1,SWISSW!$J:$J,'MTT CHECKCOUNT'!$A11,SWISSW!$F:$F,"Lost")))+'MTT DRAW'!V11*IF(ROW()=COLUMN(),1,0.5))*(IF(ROW()=COLUMN(),0,1))</f>
        <v>1</v>
      </c>
      <c r="W11" s="14">
        <f ca="1">(((COUNTIFS(SWISSW!$I:$I,'MTT CHECKCOUNT'!$A11,SWISSW!$J:$J,'MTT CHECKCOUNT'!W$1,SWISSW!$F:$F,"Won")+COUNTIFS(SWISSW!$I:$I,'MTT CHECKCOUNT'!W$1,SWISSW!$J:$J,'MTT CHECKCOUNT'!$A11,SWISSW!$F:$F,"Lost")))+'MTT DRAW'!W11*IF(ROW()=COLUMN(),1,0.5))*(IF(ROW()=COLUMN(),0,1))</f>
        <v>0</v>
      </c>
      <c r="X11" s="14">
        <f ca="1">(((COUNTIFS(SWISSW!$I:$I,'MTT CHECKCOUNT'!$A11,SWISSW!$J:$J,'MTT CHECKCOUNT'!X$1,SWISSW!$F:$F,"Won")+COUNTIFS(SWISSW!$I:$I,'MTT CHECKCOUNT'!X$1,SWISSW!$J:$J,'MTT CHECKCOUNT'!$A11,SWISSW!$F:$F,"Lost")))+'MTT DRAW'!X11*IF(ROW()=COLUMN(),1,0.5))*(IF(ROW()=COLUMN(),0,1))</f>
        <v>0</v>
      </c>
      <c r="Y11" s="14">
        <f ca="1">(((COUNTIFS(SWISSW!$I:$I,'MTT CHECKCOUNT'!$A11,SWISSW!$J:$J,'MTT CHECKCOUNT'!Y$1,SWISSW!$F:$F,"Won")+COUNTIFS(SWISSW!$I:$I,'MTT CHECKCOUNT'!Y$1,SWISSW!$J:$J,'MTT CHECKCOUNT'!$A11,SWISSW!$F:$F,"Lost")))+'MTT DRAW'!Y11*IF(ROW()=COLUMN(),1,0.5))*(IF(ROW()=COLUMN(),0,1))</f>
        <v>1</v>
      </c>
      <c r="Z11" s="14">
        <f ca="1">(((COUNTIFS(SWISSW!$I:$I,'MTT CHECKCOUNT'!$A11,SWISSW!$J:$J,'MTT CHECKCOUNT'!Z$1,SWISSW!$F:$F,"Won")+COUNTIFS(SWISSW!$I:$I,'MTT CHECKCOUNT'!Z$1,SWISSW!$J:$J,'MTT CHECKCOUNT'!$A11,SWISSW!$F:$F,"Lost")))+'MTT DRAW'!Z11*IF(ROW()=COLUMN(),1,0.5))*(IF(ROW()=COLUMN(),0,1))</f>
        <v>0</v>
      </c>
      <c r="AA11" s="14">
        <f ca="1">(((COUNTIFS(SWISSW!$I:$I,'MTT CHECKCOUNT'!$A11,SWISSW!$J:$J,'MTT CHECKCOUNT'!AA$1,SWISSW!$F:$F,"Won")+COUNTIFS(SWISSW!$I:$I,'MTT CHECKCOUNT'!AA$1,SWISSW!$J:$J,'MTT CHECKCOUNT'!$A11,SWISSW!$F:$F,"Lost")))+'MTT DRAW'!AA11*IF(ROW()=COLUMN(),1,0.5))*(IF(ROW()=COLUMN(),0,1))</f>
        <v>0</v>
      </c>
      <c r="AB11" s="14">
        <f ca="1">(((COUNTIFS(SWISSW!$I:$I,'MTT CHECKCOUNT'!$A11,SWISSW!$J:$J,'MTT CHECKCOUNT'!AB$1,SWISSW!$F:$F,"Won")+COUNTIFS(SWISSW!$I:$I,'MTT CHECKCOUNT'!AB$1,SWISSW!$J:$J,'MTT CHECKCOUNT'!$A11,SWISSW!$F:$F,"Lost")))+'MTT DRAW'!AB11*IF(ROW()=COLUMN(),1,0.5))*(IF(ROW()=COLUMN(),0,1))</f>
        <v>0.5</v>
      </c>
      <c r="AC11" s="14">
        <f ca="1">(((COUNTIFS(SWISSW!$I:$I,'MTT CHECKCOUNT'!$A11,SWISSW!$J:$J,'MTT CHECKCOUNT'!AC$1,SWISSW!$F:$F,"Won")+COUNTIFS(SWISSW!$I:$I,'MTT CHECKCOUNT'!AC$1,SWISSW!$J:$J,'MTT CHECKCOUNT'!$A11,SWISSW!$F:$F,"Lost")))+'MTT DRAW'!AC11*IF(ROW()=COLUMN(),1,0.5))*(IF(ROW()=COLUMN(),0,1))</f>
        <v>0</v>
      </c>
      <c r="AD11" s="14">
        <f ca="1">(((COUNTIFS(SWISSW!$I:$I,'MTT CHECKCOUNT'!$A11,SWISSW!$J:$J,'MTT CHECKCOUNT'!AD$1,SWISSW!$F:$F,"Won")+COUNTIFS(SWISSW!$I:$I,'MTT CHECKCOUNT'!AD$1,SWISSW!$J:$J,'MTT CHECKCOUNT'!$A11,SWISSW!$F:$F,"Lost")))+'MTT DRAW'!AD11*IF(ROW()=COLUMN(),1,0.5))*(IF(ROW()=COLUMN(),0,1))</f>
        <v>0</v>
      </c>
      <c r="AE11" s="14">
        <f ca="1">(((COUNTIFS(SWISSW!$I:$I,'MTT CHECKCOUNT'!$A11,SWISSW!$J:$J,'MTT CHECKCOUNT'!AE$1,SWISSW!$F:$F,"Won")+COUNTIFS(SWISSW!$I:$I,'MTT CHECKCOUNT'!AE$1,SWISSW!$J:$J,'MTT CHECKCOUNT'!$A11,SWISSW!$F:$F,"Lost")))+'MTT DRAW'!AE11*IF(ROW()=COLUMN(),1,0.5))*(IF(ROW()=COLUMN(),0,1))</f>
        <v>1</v>
      </c>
      <c r="AF11" s="14">
        <f ca="1">(((COUNTIFS(SWISSW!$I:$I,'MTT CHECKCOUNT'!$A11,SWISSW!$J:$J,'MTT CHECKCOUNT'!AF$1,SWISSW!$F:$F,"Won")+COUNTIFS(SWISSW!$I:$I,'MTT CHECKCOUNT'!AF$1,SWISSW!$J:$J,'MTT CHECKCOUNT'!$A11,SWISSW!$F:$F,"Lost")))+'MTT DRAW'!AF11*IF(ROW()=COLUMN(),1,0.5))*(IF(ROW()=COLUMN(),0,1))</f>
        <v>0</v>
      </c>
      <c r="AG11" s="14">
        <f ca="1">(((COUNTIFS(SWISSW!$I:$I,'MTT CHECKCOUNT'!$A11,SWISSW!$J:$J,'MTT CHECKCOUNT'!AG$1,SWISSW!$F:$F,"Won")+COUNTIFS(SWISSW!$I:$I,'MTT CHECKCOUNT'!AG$1,SWISSW!$J:$J,'MTT CHECKCOUNT'!$A11,SWISSW!$F:$F,"Lost")))+'MTT DRAW'!AG11*IF(ROW()=COLUMN(),1,0.5))*(IF(ROW()=COLUMN(),0,1))</f>
        <v>0</v>
      </c>
      <c r="AH11" s="14">
        <f ca="1">(((COUNTIFS(SWISSW!$I:$I,'MTT CHECKCOUNT'!$A11,SWISSW!$J:$J,'MTT CHECKCOUNT'!AH$1,SWISSW!$F:$F,"Won")+COUNTIFS(SWISSW!$I:$I,'MTT CHECKCOUNT'!AH$1,SWISSW!$J:$J,'MTT CHECKCOUNT'!$A11,SWISSW!$F:$F,"Lost")))+'MTT DRAW'!AH11*IF(ROW()=COLUMN(),1,0.5))*(IF(ROW()=COLUMN(),0,1))</f>
        <v>0.5</v>
      </c>
      <c r="AI11" s="14">
        <f ca="1">(((COUNTIFS(SWISSW!$I:$I,'MTT CHECKCOUNT'!$A11,SWISSW!$J:$J,'MTT CHECKCOUNT'!AI$1,SWISSW!$F:$F,"Won")+COUNTIFS(SWISSW!$I:$I,'MTT CHECKCOUNT'!AI$1,SWISSW!$J:$J,'MTT CHECKCOUNT'!$A11,SWISSW!$F:$F,"Lost")))+'MTT DRAW'!AI11*IF(ROW()=COLUMN(),1,0.5))*(IF(ROW()=COLUMN(),0,1))</f>
        <v>0</v>
      </c>
      <c r="AJ11" s="14">
        <f ca="1">(((COUNTIFS(SWISSW!$I:$I,'MTT CHECKCOUNT'!$A11,SWISSW!$J:$J,'MTT CHECKCOUNT'!AJ$1,SWISSW!$F:$F,"Won")+COUNTIFS(SWISSW!$I:$I,'MTT CHECKCOUNT'!AJ$1,SWISSW!$J:$J,'MTT CHECKCOUNT'!$A11,SWISSW!$F:$F,"Lost")))+'MTT DRAW'!AJ11*IF(ROW()=COLUMN(),1,0.5))*(IF(ROW()=COLUMN(),0,1))</f>
        <v>0</v>
      </c>
      <c r="AK11" s="14">
        <f ca="1">(((COUNTIFS(SWISSW!$I:$I,'MTT CHECKCOUNT'!$A11,SWISSW!$J:$J,'MTT CHECKCOUNT'!AK$1,SWISSW!$F:$F,"Won")+COUNTIFS(SWISSW!$I:$I,'MTT CHECKCOUNT'!AK$1,SWISSW!$J:$J,'MTT CHECKCOUNT'!$A11,SWISSW!$F:$F,"Lost")))+'MTT DRAW'!AK11*IF(ROW()=COLUMN(),1,0.5))*(IF(ROW()=COLUMN(),0,1))</f>
        <v>2</v>
      </c>
      <c r="AL11" s="14">
        <f ca="1">(((COUNTIFS(SWISSW!$I:$I,'MTT CHECKCOUNT'!$A11,SWISSW!$J:$J,'MTT CHECKCOUNT'!AL$1,SWISSW!$F:$F,"Won")+COUNTIFS(SWISSW!$I:$I,'MTT CHECKCOUNT'!AL$1,SWISSW!$J:$J,'MTT CHECKCOUNT'!$A11,SWISSW!$F:$F,"Lost")))+'MTT DRAW'!AL11*IF(ROW()=COLUMN(),1,0.5))*(IF(ROW()=COLUMN(),0,1))</f>
        <v>0</v>
      </c>
      <c r="AM11" s="14">
        <f ca="1">(((COUNTIFS(SWISSW!$I:$I,'MTT CHECKCOUNT'!$A11,SWISSW!$J:$J,'MTT CHECKCOUNT'!AM$1,SWISSW!$F:$F,"Won")+COUNTIFS(SWISSW!$I:$I,'MTT CHECKCOUNT'!AM$1,SWISSW!$J:$J,'MTT CHECKCOUNT'!$A11,SWISSW!$F:$F,"Lost")))+'MTT DRAW'!AM11*IF(ROW()=COLUMN(),1,0.5))*(IF(ROW()=COLUMN(),0,1))</f>
        <v>0</v>
      </c>
      <c r="AN11" s="14">
        <f ca="1">(((COUNTIFS(SWISSW!$I:$I,'MTT CHECKCOUNT'!$A11,SWISSW!$J:$J,'MTT CHECKCOUNT'!AN$1,SWISSW!$F:$F,"Won")+COUNTIFS(SWISSW!$I:$I,'MTT CHECKCOUNT'!AN$1,SWISSW!$J:$J,'MTT CHECKCOUNT'!$A11,SWISSW!$F:$F,"Lost")))+'MTT DRAW'!AN11*IF(ROW()=COLUMN(),1,0.5))*(IF(ROW()=COLUMN(),0,1))</f>
        <v>1</v>
      </c>
      <c r="AO11" s="14">
        <f ca="1">(((COUNTIFS(SWISSW!$I:$I,'MTT CHECKCOUNT'!$A11,SWISSW!$J:$J,'MTT CHECKCOUNT'!AO$1,SWISSW!$F:$F,"Won")+COUNTIFS(SWISSW!$I:$I,'MTT CHECKCOUNT'!AO$1,SWISSW!$J:$J,'MTT CHECKCOUNT'!$A11,SWISSW!$F:$F,"Lost")))+'MTT DRAW'!AO11*IF(ROW()=COLUMN(),1,0.5))*(IF(ROW()=COLUMN(),0,1))</f>
        <v>1</v>
      </c>
      <c r="AP11" s="14">
        <f ca="1">(((COUNTIFS(SWISSW!$I:$I,'MTT CHECKCOUNT'!$A11,SWISSW!$J:$J,'MTT CHECKCOUNT'!AP$1,SWISSW!$F:$F,"Won")+COUNTIFS(SWISSW!$I:$I,'MTT CHECKCOUNT'!AP$1,SWISSW!$J:$J,'MTT CHECKCOUNT'!$A11,SWISSW!$F:$F,"Lost")))+'MTT DRAW'!AP11*IF(ROW()=COLUMN(),1,0.5))*(IF(ROW()=COLUMN(),0,1))</f>
        <v>0</v>
      </c>
      <c r="AQ11" s="14">
        <f ca="1">(((COUNTIFS(SWISSW!$I:$I,'MTT CHECKCOUNT'!$A11,SWISSW!$J:$J,'MTT CHECKCOUNT'!AQ$1,SWISSW!$F:$F,"Won")+COUNTIFS(SWISSW!$I:$I,'MTT CHECKCOUNT'!AQ$1,SWISSW!$J:$J,'MTT CHECKCOUNT'!$A11,SWISSW!$F:$F,"Lost")))+'MTT DRAW'!AQ11*IF(ROW()=COLUMN(),1,0.5))*(IF(ROW()=COLUMN(),0,1))</f>
        <v>0</v>
      </c>
      <c r="AR11" s="14">
        <f ca="1">(((COUNTIFS(SWISSW!$I:$I,'MTT CHECKCOUNT'!$A11,SWISSW!$J:$J,'MTT CHECKCOUNT'!AR$1,SWISSW!$F:$F,"Won")+COUNTIFS(SWISSW!$I:$I,'MTT CHECKCOUNT'!AR$1,SWISSW!$J:$J,'MTT CHECKCOUNT'!$A11,SWISSW!$F:$F,"Lost")))+'MTT DRAW'!AR11*IF(ROW()=COLUMN(),1,0.5))*(IF(ROW()=COLUMN(),0,1))</f>
        <v>0</v>
      </c>
      <c r="AS11" s="14">
        <f ca="1">(((COUNTIFS(SWISSW!$I:$I,'MTT CHECKCOUNT'!$A11,SWISSW!$J:$J,'MTT CHECKCOUNT'!AS$1,SWISSW!$F:$F,"Won")+COUNTIFS(SWISSW!$I:$I,'MTT CHECKCOUNT'!AS$1,SWISSW!$J:$J,'MTT CHECKCOUNT'!$A11,SWISSW!$F:$F,"Lost")))+'MTT DRAW'!AS11*IF(ROW()=COLUMN(),1,0.5))*(IF(ROW()=COLUMN(),0,1))</f>
        <v>0</v>
      </c>
      <c r="AT11" s="14">
        <f ca="1">(((COUNTIFS(SWISSW!$I:$I,'MTT CHECKCOUNT'!$A11,SWISSW!$J:$J,'MTT CHECKCOUNT'!AT$1,SWISSW!$F:$F,"Won")+COUNTIFS(SWISSW!$I:$I,'MTT CHECKCOUNT'!AT$1,SWISSW!$J:$J,'MTT CHECKCOUNT'!$A11,SWISSW!$F:$F,"Lost")))+'MTT DRAW'!AT11*IF(ROW()=COLUMN(),1,0.5))*(IF(ROW()=COLUMN(),0,1))</f>
        <v>0</v>
      </c>
      <c r="AU11" s="14">
        <f ca="1">(((COUNTIFS(SWISSW!$I:$I,'MTT CHECKCOUNT'!$A11,SWISSW!$J:$J,'MTT CHECKCOUNT'!AU$1,SWISSW!$F:$F,"Won")+COUNTIFS(SWISSW!$I:$I,'MTT CHECKCOUNT'!AU$1,SWISSW!$J:$J,'MTT CHECKCOUNT'!$A11,SWISSW!$F:$F,"Lost")))+'MTT DRAW'!AU11*IF(ROW()=COLUMN(),1,0.5))*(IF(ROW()=COLUMN(),0,1))</f>
        <v>0</v>
      </c>
      <c r="AV11" s="14">
        <f ca="1">(((COUNTIFS(SWISSW!$I:$I,'MTT CHECKCOUNT'!$A11,SWISSW!$J:$J,'MTT CHECKCOUNT'!AV$1,SWISSW!$F:$F,"Won")+COUNTIFS(SWISSW!$I:$I,'MTT CHECKCOUNT'!AV$1,SWISSW!$J:$J,'MTT CHECKCOUNT'!$A11,SWISSW!$F:$F,"Lost")))+'MTT DRAW'!AV11*IF(ROW()=COLUMN(),1,0.5))*(IF(ROW()=COLUMN(),0,1))</f>
        <v>0</v>
      </c>
      <c r="AW11" s="14">
        <f ca="1">(((COUNTIFS(SWISSW!$I:$I,'MTT CHECKCOUNT'!$A11,SWISSW!$J:$J,'MTT CHECKCOUNT'!AW$1,SWISSW!$F:$F,"Won")+COUNTIFS(SWISSW!$I:$I,'MTT CHECKCOUNT'!AW$1,SWISSW!$J:$J,'MTT CHECKCOUNT'!$A11,SWISSW!$F:$F,"Lost")))+'MTT DRAW'!AW11*IF(ROW()=COLUMN(),1,0.5))*(IF(ROW()=COLUMN(),0,1))</f>
        <v>0</v>
      </c>
      <c r="AX11" s="14">
        <f ca="1">(((COUNTIFS(SWISSW!$I:$I,'MTT CHECKCOUNT'!$A11,SWISSW!$J:$J,'MTT CHECKCOUNT'!AX$1,SWISSW!$F:$F,"Won")+COUNTIFS(SWISSW!$I:$I,'MTT CHECKCOUNT'!AX$1,SWISSW!$J:$J,'MTT CHECKCOUNT'!$A11,SWISSW!$F:$F,"Lost")))+'MTT DRAW'!AX11*IF(ROW()=COLUMN(),1,0.5))*(IF(ROW()=COLUMN(),0,1))</f>
        <v>0</v>
      </c>
      <c r="AY11" s="14">
        <f ca="1">(((COUNTIFS(SWISSW!$I:$I,'MTT CHECKCOUNT'!$A11,SWISSW!$J:$J,'MTT CHECKCOUNT'!AY$1,SWISSW!$F:$F,"Won")+COUNTIFS(SWISSW!$I:$I,'MTT CHECKCOUNT'!AY$1,SWISSW!$J:$J,'MTT CHECKCOUNT'!$A11,SWISSW!$F:$F,"Lost")))+'MTT DRAW'!AY11*IF(ROW()=COLUMN(),1,0.5))*(IF(ROW()=COLUMN(),0,1))</f>
        <v>0</v>
      </c>
      <c r="AZ11" s="14">
        <f ca="1">(((COUNTIFS(SWISSW!$I:$I,'MTT CHECKCOUNT'!$A11,SWISSW!$J:$J,'MTT CHECKCOUNT'!AZ$1,SWISSW!$F:$F,"Won")+COUNTIFS(SWISSW!$I:$I,'MTT CHECKCOUNT'!AZ$1,SWISSW!$J:$J,'MTT CHECKCOUNT'!$A11,SWISSW!$F:$F,"Lost")))+'MTT DRAW'!AZ11*IF(ROW()=COLUMN(),1,0.5))*(IF(ROW()=COLUMN(),0,1))</f>
        <v>0</v>
      </c>
      <c r="BA11" s="14">
        <f ca="1">(((COUNTIFS(SWISSW!$I:$I,'MTT CHECKCOUNT'!$A11,SWISSW!$J:$J,'MTT CHECKCOUNT'!BA$1,SWISSW!$F:$F,"Won")+COUNTIFS(SWISSW!$I:$I,'MTT CHECKCOUNT'!BA$1,SWISSW!$J:$J,'MTT CHECKCOUNT'!$A11,SWISSW!$F:$F,"Lost")))+'MTT DRAW'!BA11*IF(ROW()=COLUMN(),1,0.5))*(IF(ROW()=COLUMN(),0,1))</f>
        <v>1</v>
      </c>
      <c r="BB11" s="14">
        <f ca="1">(((COUNTIFS(SWISSW!$I:$I,'MTT CHECKCOUNT'!$A11,SWISSW!$J:$J,'MTT CHECKCOUNT'!BB$1,SWISSW!$F:$F,"Won")+COUNTIFS(SWISSW!$I:$I,'MTT CHECKCOUNT'!BB$1,SWISSW!$J:$J,'MTT CHECKCOUNT'!$A11,SWISSW!$F:$F,"Lost")))+'MTT DRAW'!BB11*IF(ROW()=COLUMN(),1,0.5))*(IF(ROW()=COLUMN(),0,1))</f>
        <v>0</v>
      </c>
      <c r="BC11" s="14">
        <f ca="1">(((COUNTIFS(SWISSW!$I:$I,'MTT CHECKCOUNT'!$A11,SWISSW!$J:$J,'MTT CHECKCOUNT'!BC$1,SWISSW!$F:$F,"Won")+COUNTIFS(SWISSW!$I:$I,'MTT CHECKCOUNT'!BC$1,SWISSW!$J:$J,'MTT CHECKCOUNT'!$A11,SWISSW!$F:$F,"Lost")))+'MTT DRAW'!BC11*IF(ROW()=COLUMN(),1,0.5))*(IF(ROW()=COLUMN(),0,1))</f>
        <v>0</v>
      </c>
      <c r="BD11" s="14">
        <f ca="1">(((COUNTIFS(SWISSW!$I:$I,'MTT CHECKCOUNT'!$A11,SWISSW!$J:$J,'MTT CHECKCOUNT'!BD$1,SWISSW!$F:$F,"Won")+COUNTIFS(SWISSW!$I:$I,'MTT CHECKCOUNT'!BD$1,SWISSW!$J:$J,'MTT CHECKCOUNT'!$A11,SWISSW!$F:$F,"Lost")))+'MTT DRAW'!BD11*IF(ROW()=COLUMN(),1,0.5))*(IF(ROW()=COLUMN(),0,1))</f>
        <v>0</v>
      </c>
      <c r="BE11" s="14">
        <f ca="1">(((COUNTIFS(SWISSW!$I:$I,'MTT CHECKCOUNT'!$A11,SWISSW!$J:$J,'MTT CHECKCOUNT'!BE$1,SWISSW!$F:$F,"Won")+COUNTIFS(SWISSW!$I:$I,'MTT CHECKCOUNT'!BE$1,SWISSW!$J:$J,'MTT CHECKCOUNT'!$A11,SWISSW!$F:$F,"Lost")))+'MTT DRAW'!BE11*IF(ROW()=COLUMN(),1,0.5))*(IF(ROW()=COLUMN(),0,1))</f>
        <v>0</v>
      </c>
      <c r="BF11" s="14">
        <f ca="1">(((COUNTIFS(SWISSW!$I:$I,'MTT CHECKCOUNT'!$A11,SWISSW!$J:$J,'MTT CHECKCOUNT'!BF$1,SWISSW!$F:$F,"Won")+COUNTIFS(SWISSW!$I:$I,'MTT CHECKCOUNT'!BF$1,SWISSW!$J:$J,'MTT CHECKCOUNT'!$A11,SWISSW!$F:$F,"Lost")))+'MTT DRAW'!BF11*IF(ROW()=COLUMN(),1,0.5))*(IF(ROW()=COLUMN(),0,1))</f>
        <v>0</v>
      </c>
    </row>
    <row r="12" spans="1:58" s="6" customFormat="1" ht="55" customHeight="1" x14ac:dyDescent="0.25">
      <c r="A12" s="3" t="str">
        <f ca="1">MATCHUP!A12</f>
        <v>Altar Tron</v>
      </c>
      <c r="B12" s="14">
        <f ca="1">(((COUNTIFS(SWISSW!$I:$I,'MTT CHECKCOUNT'!$A12,SWISSW!$J:$J,'MTT CHECKCOUNT'!B$1,SWISSW!$F:$F,"Won")+COUNTIFS(SWISSW!$I:$I,'MTT CHECKCOUNT'!B$1,SWISSW!$J:$J,'MTT CHECKCOUNT'!$A12,SWISSW!$F:$F,"Lost")))+'MTT DRAW'!B12*IF(ROW()=COLUMN(),1,0.5))*(IF(ROW()=COLUMN(),0,1))</f>
        <v>21.5</v>
      </c>
      <c r="C12" s="14">
        <f ca="1">(((COUNTIFS(SWISSW!$I:$I,'MTT CHECKCOUNT'!$A12,SWISSW!$J:$J,'MTT CHECKCOUNT'!C$1,SWISSW!$F:$F,"Won")+COUNTIFS(SWISSW!$I:$I,'MTT CHECKCOUNT'!C$1,SWISSW!$J:$J,'MTT CHECKCOUNT'!$A12,SWISSW!$F:$F,"Lost")))+'MTT DRAW'!C12*IF(ROW()=COLUMN(),1,0.5))*(IF(ROW()=COLUMN(),0,1))</f>
        <v>9</v>
      </c>
      <c r="D12" s="14">
        <f ca="1">(((COUNTIFS(SWISSW!$I:$I,'MTT CHECKCOUNT'!$A12,SWISSW!$J:$J,'MTT CHECKCOUNT'!D$1,SWISSW!$F:$F,"Won")+COUNTIFS(SWISSW!$I:$I,'MTT CHECKCOUNT'!D$1,SWISSW!$J:$J,'MTT CHECKCOUNT'!$A12,SWISSW!$F:$F,"Lost")))+'MTT DRAW'!D12*IF(ROW()=COLUMN(),1,0.5))*(IF(ROW()=COLUMN(),0,1))</f>
        <v>14</v>
      </c>
      <c r="E12" s="14">
        <f ca="1">(((COUNTIFS(SWISSW!$I:$I,'MTT CHECKCOUNT'!$A12,SWISSW!$J:$J,'MTT CHECKCOUNT'!E$1,SWISSW!$F:$F,"Won")+COUNTIFS(SWISSW!$I:$I,'MTT CHECKCOUNT'!E$1,SWISSW!$J:$J,'MTT CHECKCOUNT'!$A12,SWISSW!$F:$F,"Lost")))+'MTT DRAW'!E12*IF(ROW()=COLUMN(),1,0.5))*(IF(ROW()=COLUMN(),0,1))</f>
        <v>9.5</v>
      </c>
      <c r="F12" s="14">
        <f ca="1">(((COUNTIFS(SWISSW!$I:$I,'MTT CHECKCOUNT'!$A12,SWISSW!$J:$J,'MTT CHECKCOUNT'!F$1,SWISSW!$F:$F,"Won")+COUNTIFS(SWISSW!$I:$I,'MTT CHECKCOUNT'!F$1,SWISSW!$J:$J,'MTT CHECKCOUNT'!$A12,SWISSW!$F:$F,"Lost")))+'MTT DRAW'!F12*IF(ROW()=COLUMN(),1,0.5))*(IF(ROW()=COLUMN(),0,1))</f>
        <v>7</v>
      </c>
      <c r="G12" s="14">
        <f ca="1">(((COUNTIFS(SWISSW!$I:$I,'MTT CHECKCOUNT'!$A12,SWISSW!$J:$J,'MTT CHECKCOUNT'!G$1,SWISSW!$F:$F,"Won")+COUNTIFS(SWISSW!$I:$I,'MTT CHECKCOUNT'!G$1,SWISSW!$J:$J,'MTT CHECKCOUNT'!$A12,SWISSW!$F:$F,"Lost")))+'MTT DRAW'!G12*IF(ROW()=COLUMN(),1,0.5))*(IF(ROW()=COLUMN(),0,1))</f>
        <v>4</v>
      </c>
      <c r="H12" s="14">
        <f ca="1">(((COUNTIFS(SWISSW!$I:$I,'MTT CHECKCOUNT'!$A12,SWISSW!$J:$J,'MTT CHECKCOUNT'!H$1,SWISSW!$F:$F,"Won")+COUNTIFS(SWISSW!$I:$I,'MTT CHECKCOUNT'!H$1,SWISSW!$J:$J,'MTT CHECKCOUNT'!$A12,SWISSW!$F:$F,"Lost")))+'MTT DRAW'!H12*IF(ROW()=COLUMN(),1,0.5))*(IF(ROW()=COLUMN(),0,1))</f>
        <v>1</v>
      </c>
      <c r="I12" s="14">
        <f ca="1">(((COUNTIFS(SWISSW!$I:$I,'MTT CHECKCOUNT'!$A12,SWISSW!$J:$J,'MTT CHECKCOUNT'!I$1,SWISSW!$F:$F,"Won")+COUNTIFS(SWISSW!$I:$I,'MTT CHECKCOUNT'!I$1,SWISSW!$J:$J,'MTT CHECKCOUNT'!$A12,SWISSW!$F:$F,"Lost")))+'MTT DRAW'!I12*IF(ROW()=COLUMN(),1,0.5))*(IF(ROW()=COLUMN(),0,1))</f>
        <v>4</v>
      </c>
      <c r="J12" s="14">
        <f ca="1">(((COUNTIFS(SWISSW!$I:$I,'MTT CHECKCOUNT'!$A12,SWISSW!$J:$J,'MTT CHECKCOUNT'!J$1,SWISSW!$F:$F,"Won")+COUNTIFS(SWISSW!$I:$I,'MTT CHECKCOUNT'!J$1,SWISSW!$J:$J,'MTT CHECKCOUNT'!$A12,SWISSW!$F:$F,"Lost")))+'MTT DRAW'!J12*IF(ROW()=COLUMN(),1,0.5))*(IF(ROW()=COLUMN(),0,1))</f>
        <v>3</v>
      </c>
      <c r="K12" s="14">
        <f ca="1">(((COUNTIFS(SWISSW!$I:$I,'MTT CHECKCOUNT'!$A12,SWISSW!$J:$J,'MTT CHECKCOUNT'!K$1,SWISSW!$F:$F,"Won")+COUNTIFS(SWISSW!$I:$I,'MTT CHECKCOUNT'!K$1,SWISSW!$J:$J,'MTT CHECKCOUNT'!$A12,SWISSW!$F:$F,"Lost")))+'MTT DRAW'!K12*IF(ROW()=COLUMN(),1,0.5))*(IF(ROW()=COLUMN(),0,1))</f>
        <v>2</v>
      </c>
      <c r="L12" s="14">
        <f ca="1">(((COUNTIFS(SWISSW!$I:$I,'MTT CHECKCOUNT'!$A12,SWISSW!$J:$J,'MTT CHECKCOUNT'!L$1,SWISSW!$F:$F,"Won")+COUNTIFS(SWISSW!$I:$I,'MTT CHECKCOUNT'!L$1,SWISSW!$J:$J,'MTT CHECKCOUNT'!$A12,SWISSW!$F:$F,"Lost")))+'MTT DRAW'!L12*IF(ROW()=COLUMN(),1,0.5))*(IF(ROW()=COLUMN(),0,1))</f>
        <v>0</v>
      </c>
      <c r="M12" s="14">
        <f ca="1">(((COUNTIFS(SWISSW!$I:$I,'MTT CHECKCOUNT'!$A12,SWISSW!$J:$J,'MTT CHECKCOUNT'!M$1,SWISSW!$F:$F,"Won")+COUNTIFS(SWISSW!$I:$I,'MTT CHECKCOUNT'!M$1,SWISSW!$J:$J,'MTT CHECKCOUNT'!$A12,SWISSW!$F:$F,"Lost")))+'MTT DRAW'!M12*IF(ROW()=COLUMN(),1,0.5))*(IF(ROW()=COLUMN(),0,1))</f>
        <v>2</v>
      </c>
      <c r="N12" s="14">
        <f ca="1">(((COUNTIFS(SWISSW!$I:$I,'MTT CHECKCOUNT'!$A12,SWISSW!$J:$J,'MTT CHECKCOUNT'!N$1,SWISSW!$F:$F,"Won")+COUNTIFS(SWISSW!$I:$I,'MTT CHECKCOUNT'!N$1,SWISSW!$J:$J,'MTT CHECKCOUNT'!$A12,SWISSW!$F:$F,"Lost")))+'MTT DRAW'!N12*IF(ROW()=COLUMN(),1,0.5))*(IF(ROW()=COLUMN(),0,1))</f>
        <v>5.5</v>
      </c>
      <c r="O12" s="14">
        <f ca="1">(((COUNTIFS(SWISSW!$I:$I,'MTT CHECKCOUNT'!$A12,SWISSW!$J:$J,'MTT CHECKCOUNT'!O$1,SWISSW!$F:$F,"Won")+COUNTIFS(SWISSW!$I:$I,'MTT CHECKCOUNT'!O$1,SWISSW!$J:$J,'MTT CHECKCOUNT'!$A12,SWISSW!$F:$F,"Lost")))+'MTT DRAW'!O12*IF(ROW()=COLUMN(),1,0.5))*(IF(ROW()=COLUMN(),0,1))</f>
        <v>3</v>
      </c>
      <c r="P12" s="14">
        <f ca="1">(((COUNTIFS(SWISSW!$I:$I,'MTT CHECKCOUNT'!$A12,SWISSW!$J:$J,'MTT CHECKCOUNT'!P$1,SWISSW!$F:$F,"Won")+COUNTIFS(SWISSW!$I:$I,'MTT CHECKCOUNT'!P$1,SWISSW!$J:$J,'MTT CHECKCOUNT'!$A12,SWISSW!$F:$F,"Lost")))+'MTT DRAW'!P12*IF(ROW()=COLUMN(),1,0.5))*(IF(ROW()=COLUMN(),0,1))</f>
        <v>2.5</v>
      </c>
      <c r="Q12" s="14">
        <f ca="1">(((COUNTIFS(SWISSW!$I:$I,'MTT CHECKCOUNT'!$A12,SWISSW!$J:$J,'MTT CHECKCOUNT'!Q$1,SWISSW!$F:$F,"Won")+COUNTIFS(SWISSW!$I:$I,'MTT CHECKCOUNT'!Q$1,SWISSW!$J:$J,'MTT CHECKCOUNT'!$A12,SWISSW!$F:$F,"Lost")))+'MTT DRAW'!Q12*IF(ROW()=COLUMN(),1,0.5))*(IF(ROW()=COLUMN(),0,1))</f>
        <v>2</v>
      </c>
      <c r="R12" s="14">
        <f ca="1">(((COUNTIFS(SWISSW!$I:$I,'MTT CHECKCOUNT'!$A12,SWISSW!$J:$J,'MTT CHECKCOUNT'!R$1,SWISSW!$F:$F,"Won")+COUNTIFS(SWISSW!$I:$I,'MTT CHECKCOUNT'!R$1,SWISSW!$J:$J,'MTT CHECKCOUNT'!$A12,SWISSW!$F:$F,"Lost")))+'MTT DRAW'!R12*IF(ROW()=COLUMN(),1,0.5))*(IF(ROW()=COLUMN(),0,1))</f>
        <v>2.5</v>
      </c>
      <c r="S12" s="14">
        <f ca="1">(((COUNTIFS(SWISSW!$I:$I,'MTT CHECKCOUNT'!$A12,SWISSW!$J:$J,'MTT CHECKCOUNT'!S$1,SWISSW!$F:$F,"Won")+COUNTIFS(SWISSW!$I:$I,'MTT CHECKCOUNT'!S$1,SWISSW!$J:$J,'MTT CHECKCOUNT'!$A12,SWISSW!$F:$F,"Lost")))+'MTT DRAW'!S12*IF(ROW()=COLUMN(),1,0.5))*(IF(ROW()=COLUMN(),0,1))</f>
        <v>4</v>
      </c>
      <c r="T12" s="14">
        <f ca="1">(((COUNTIFS(SWISSW!$I:$I,'MTT CHECKCOUNT'!$A12,SWISSW!$J:$J,'MTT CHECKCOUNT'!T$1,SWISSW!$F:$F,"Won")+COUNTIFS(SWISSW!$I:$I,'MTT CHECKCOUNT'!T$1,SWISSW!$J:$J,'MTT CHECKCOUNT'!$A12,SWISSW!$F:$F,"Lost")))+'MTT DRAW'!T12*IF(ROW()=COLUMN(),1,0.5))*(IF(ROW()=COLUMN(),0,1))</f>
        <v>0.5</v>
      </c>
      <c r="U12" s="14">
        <f ca="1">(((COUNTIFS(SWISSW!$I:$I,'MTT CHECKCOUNT'!$A12,SWISSW!$J:$J,'MTT CHECKCOUNT'!U$1,SWISSW!$F:$F,"Won")+COUNTIFS(SWISSW!$I:$I,'MTT CHECKCOUNT'!U$1,SWISSW!$J:$J,'MTT CHECKCOUNT'!$A12,SWISSW!$F:$F,"Lost")))+'MTT DRAW'!U12*IF(ROW()=COLUMN(),1,0.5))*(IF(ROW()=COLUMN(),0,1))</f>
        <v>2</v>
      </c>
      <c r="V12" s="14">
        <f ca="1">(((COUNTIFS(SWISSW!$I:$I,'MTT CHECKCOUNT'!$A12,SWISSW!$J:$J,'MTT CHECKCOUNT'!V$1,SWISSW!$F:$F,"Won")+COUNTIFS(SWISSW!$I:$I,'MTT CHECKCOUNT'!V$1,SWISSW!$J:$J,'MTT CHECKCOUNT'!$A12,SWISSW!$F:$F,"Lost")))+'MTT DRAW'!V12*IF(ROW()=COLUMN(),1,0.5))*(IF(ROW()=COLUMN(),0,1))</f>
        <v>4</v>
      </c>
      <c r="W12" s="14">
        <f ca="1">(((COUNTIFS(SWISSW!$I:$I,'MTT CHECKCOUNT'!$A12,SWISSW!$J:$J,'MTT CHECKCOUNT'!W$1,SWISSW!$F:$F,"Won")+COUNTIFS(SWISSW!$I:$I,'MTT CHECKCOUNT'!W$1,SWISSW!$J:$J,'MTT CHECKCOUNT'!$A12,SWISSW!$F:$F,"Lost")))+'MTT DRAW'!W12*IF(ROW()=COLUMN(),1,0.5))*(IF(ROW()=COLUMN(),0,1))</f>
        <v>0</v>
      </c>
      <c r="X12" s="14">
        <f ca="1">(((COUNTIFS(SWISSW!$I:$I,'MTT CHECKCOUNT'!$A12,SWISSW!$J:$J,'MTT CHECKCOUNT'!X$1,SWISSW!$F:$F,"Won")+COUNTIFS(SWISSW!$I:$I,'MTT CHECKCOUNT'!X$1,SWISSW!$J:$J,'MTT CHECKCOUNT'!$A12,SWISSW!$F:$F,"Lost")))+'MTT DRAW'!X12*IF(ROW()=COLUMN(),1,0.5))*(IF(ROW()=COLUMN(),0,1))</f>
        <v>0</v>
      </c>
      <c r="Y12" s="14">
        <f ca="1">(((COUNTIFS(SWISSW!$I:$I,'MTT CHECKCOUNT'!$A12,SWISSW!$J:$J,'MTT CHECKCOUNT'!Y$1,SWISSW!$F:$F,"Won")+COUNTIFS(SWISSW!$I:$I,'MTT CHECKCOUNT'!Y$1,SWISSW!$J:$J,'MTT CHECKCOUNT'!$A12,SWISSW!$F:$F,"Lost")))+'MTT DRAW'!Y12*IF(ROW()=COLUMN(),1,0.5))*(IF(ROW()=COLUMN(),0,1))</f>
        <v>1</v>
      </c>
      <c r="Z12" s="14">
        <f ca="1">(((COUNTIFS(SWISSW!$I:$I,'MTT CHECKCOUNT'!$A12,SWISSW!$J:$J,'MTT CHECKCOUNT'!Z$1,SWISSW!$F:$F,"Won")+COUNTIFS(SWISSW!$I:$I,'MTT CHECKCOUNT'!Z$1,SWISSW!$J:$J,'MTT CHECKCOUNT'!$A12,SWISSW!$F:$F,"Lost")))+'MTT DRAW'!Z12*IF(ROW()=COLUMN(),1,0.5))*(IF(ROW()=COLUMN(),0,1))</f>
        <v>1</v>
      </c>
      <c r="AA12" s="14">
        <f ca="1">(((COUNTIFS(SWISSW!$I:$I,'MTT CHECKCOUNT'!$A12,SWISSW!$J:$J,'MTT CHECKCOUNT'!AA$1,SWISSW!$F:$F,"Won")+COUNTIFS(SWISSW!$I:$I,'MTT CHECKCOUNT'!AA$1,SWISSW!$J:$J,'MTT CHECKCOUNT'!$A12,SWISSW!$F:$F,"Lost")))+'MTT DRAW'!AA12*IF(ROW()=COLUMN(),1,0.5))*(IF(ROW()=COLUMN(),0,1))</f>
        <v>0</v>
      </c>
      <c r="AB12" s="14">
        <f ca="1">(((COUNTIFS(SWISSW!$I:$I,'MTT CHECKCOUNT'!$A12,SWISSW!$J:$J,'MTT CHECKCOUNT'!AB$1,SWISSW!$F:$F,"Won")+COUNTIFS(SWISSW!$I:$I,'MTT CHECKCOUNT'!AB$1,SWISSW!$J:$J,'MTT CHECKCOUNT'!$A12,SWISSW!$F:$F,"Lost")))+'MTT DRAW'!AB12*IF(ROW()=COLUMN(),1,0.5))*(IF(ROW()=COLUMN(),0,1))</f>
        <v>1</v>
      </c>
      <c r="AC12" s="14">
        <f ca="1">(((COUNTIFS(SWISSW!$I:$I,'MTT CHECKCOUNT'!$A12,SWISSW!$J:$J,'MTT CHECKCOUNT'!AC$1,SWISSW!$F:$F,"Won")+COUNTIFS(SWISSW!$I:$I,'MTT CHECKCOUNT'!AC$1,SWISSW!$J:$J,'MTT CHECKCOUNT'!$A12,SWISSW!$F:$F,"Lost")))+'MTT DRAW'!AC12*IF(ROW()=COLUMN(),1,0.5))*(IF(ROW()=COLUMN(),0,1))</f>
        <v>1</v>
      </c>
      <c r="AD12" s="14">
        <f ca="1">(((COUNTIFS(SWISSW!$I:$I,'MTT CHECKCOUNT'!$A12,SWISSW!$J:$J,'MTT CHECKCOUNT'!AD$1,SWISSW!$F:$F,"Won")+COUNTIFS(SWISSW!$I:$I,'MTT CHECKCOUNT'!AD$1,SWISSW!$J:$J,'MTT CHECKCOUNT'!$A12,SWISSW!$F:$F,"Lost")))+'MTT DRAW'!AD12*IF(ROW()=COLUMN(),1,0.5))*(IF(ROW()=COLUMN(),0,1))</f>
        <v>1</v>
      </c>
      <c r="AE12" s="14">
        <f ca="1">(((COUNTIFS(SWISSW!$I:$I,'MTT CHECKCOUNT'!$A12,SWISSW!$J:$J,'MTT CHECKCOUNT'!AE$1,SWISSW!$F:$F,"Won")+COUNTIFS(SWISSW!$I:$I,'MTT CHECKCOUNT'!AE$1,SWISSW!$J:$J,'MTT CHECKCOUNT'!$A12,SWISSW!$F:$F,"Lost")))+'MTT DRAW'!AE12*IF(ROW()=COLUMN(),1,0.5))*(IF(ROW()=COLUMN(),0,1))</f>
        <v>0</v>
      </c>
      <c r="AF12" s="14">
        <f ca="1">(((COUNTIFS(SWISSW!$I:$I,'MTT CHECKCOUNT'!$A12,SWISSW!$J:$J,'MTT CHECKCOUNT'!AF$1,SWISSW!$F:$F,"Won")+COUNTIFS(SWISSW!$I:$I,'MTT CHECKCOUNT'!AF$1,SWISSW!$J:$J,'MTT CHECKCOUNT'!$A12,SWISSW!$F:$F,"Lost")))+'MTT DRAW'!AF12*IF(ROW()=COLUMN(),1,0.5))*(IF(ROW()=COLUMN(),0,1))</f>
        <v>2</v>
      </c>
      <c r="AG12" s="14">
        <f ca="1">(((COUNTIFS(SWISSW!$I:$I,'MTT CHECKCOUNT'!$A12,SWISSW!$J:$J,'MTT CHECKCOUNT'!AG$1,SWISSW!$F:$F,"Won")+COUNTIFS(SWISSW!$I:$I,'MTT CHECKCOUNT'!AG$1,SWISSW!$J:$J,'MTT CHECKCOUNT'!$A12,SWISSW!$F:$F,"Lost")))+'MTT DRAW'!AG12*IF(ROW()=COLUMN(),1,0.5))*(IF(ROW()=COLUMN(),0,1))</f>
        <v>1</v>
      </c>
      <c r="AH12" s="14">
        <f ca="1">(((COUNTIFS(SWISSW!$I:$I,'MTT CHECKCOUNT'!$A12,SWISSW!$J:$J,'MTT CHECKCOUNT'!AH$1,SWISSW!$F:$F,"Won")+COUNTIFS(SWISSW!$I:$I,'MTT CHECKCOUNT'!AH$1,SWISSW!$J:$J,'MTT CHECKCOUNT'!$A12,SWISSW!$F:$F,"Lost")))+'MTT DRAW'!AH12*IF(ROW()=COLUMN(),1,0.5))*(IF(ROW()=COLUMN(),0,1))</f>
        <v>2</v>
      </c>
      <c r="AI12" s="14">
        <f ca="1">(((COUNTIFS(SWISSW!$I:$I,'MTT CHECKCOUNT'!$A12,SWISSW!$J:$J,'MTT CHECKCOUNT'!AI$1,SWISSW!$F:$F,"Won")+COUNTIFS(SWISSW!$I:$I,'MTT CHECKCOUNT'!AI$1,SWISSW!$J:$J,'MTT CHECKCOUNT'!$A12,SWISSW!$F:$F,"Lost")))+'MTT DRAW'!AI12*IF(ROW()=COLUMN(),1,0.5))*(IF(ROW()=COLUMN(),0,1))</f>
        <v>1</v>
      </c>
      <c r="AJ12" s="14">
        <f ca="1">(((COUNTIFS(SWISSW!$I:$I,'MTT CHECKCOUNT'!$A12,SWISSW!$J:$J,'MTT CHECKCOUNT'!AJ$1,SWISSW!$F:$F,"Won")+COUNTIFS(SWISSW!$I:$I,'MTT CHECKCOUNT'!AJ$1,SWISSW!$J:$J,'MTT CHECKCOUNT'!$A12,SWISSW!$F:$F,"Lost")))+'MTT DRAW'!AJ12*IF(ROW()=COLUMN(),1,0.5))*(IF(ROW()=COLUMN(),0,1))</f>
        <v>0</v>
      </c>
      <c r="AK12" s="14">
        <f ca="1">(((COUNTIFS(SWISSW!$I:$I,'MTT CHECKCOUNT'!$A12,SWISSW!$J:$J,'MTT CHECKCOUNT'!AK$1,SWISSW!$F:$F,"Won")+COUNTIFS(SWISSW!$I:$I,'MTT CHECKCOUNT'!AK$1,SWISSW!$J:$J,'MTT CHECKCOUNT'!$A12,SWISSW!$F:$F,"Lost")))+'MTT DRAW'!AK12*IF(ROW()=COLUMN(),1,0.5))*(IF(ROW()=COLUMN(),0,1))</f>
        <v>0</v>
      </c>
      <c r="AL12" s="14">
        <f ca="1">(((COUNTIFS(SWISSW!$I:$I,'MTT CHECKCOUNT'!$A12,SWISSW!$J:$J,'MTT CHECKCOUNT'!AL$1,SWISSW!$F:$F,"Won")+COUNTIFS(SWISSW!$I:$I,'MTT CHECKCOUNT'!AL$1,SWISSW!$J:$J,'MTT CHECKCOUNT'!$A12,SWISSW!$F:$F,"Lost")))+'MTT DRAW'!AL12*IF(ROW()=COLUMN(),1,0.5))*(IF(ROW()=COLUMN(),0,1))</f>
        <v>0</v>
      </c>
      <c r="AM12" s="14">
        <f ca="1">(((COUNTIFS(SWISSW!$I:$I,'MTT CHECKCOUNT'!$A12,SWISSW!$J:$J,'MTT CHECKCOUNT'!AM$1,SWISSW!$F:$F,"Won")+COUNTIFS(SWISSW!$I:$I,'MTT CHECKCOUNT'!AM$1,SWISSW!$J:$J,'MTT CHECKCOUNT'!$A12,SWISSW!$F:$F,"Lost")))+'MTT DRAW'!AM12*IF(ROW()=COLUMN(),1,0.5))*(IF(ROW()=COLUMN(),0,1))</f>
        <v>0.5</v>
      </c>
      <c r="AN12" s="14">
        <f ca="1">(((COUNTIFS(SWISSW!$I:$I,'MTT CHECKCOUNT'!$A12,SWISSW!$J:$J,'MTT CHECKCOUNT'!AN$1,SWISSW!$F:$F,"Won")+COUNTIFS(SWISSW!$I:$I,'MTT CHECKCOUNT'!AN$1,SWISSW!$J:$J,'MTT CHECKCOUNT'!$A12,SWISSW!$F:$F,"Lost")))+'MTT DRAW'!AN12*IF(ROW()=COLUMN(),1,0.5))*(IF(ROW()=COLUMN(),0,1))</f>
        <v>0</v>
      </c>
      <c r="AO12" s="14">
        <f ca="1">(((COUNTIFS(SWISSW!$I:$I,'MTT CHECKCOUNT'!$A12,SWISSW!$J:$J,'MTT CHECKCOUNT'!AO$1,SWISSW!$F:$F,"Won")+COUNTIFS(SWISSW!$I:$I,'MTT CHECKCOUNT'!AO$1,SWISSW!$J:$J,'MTT CHECKCOUNT'!$A12,SWISSW!$F:$F,"Lost")))+'MTT DRAW'!AO12*IF(ROW()=COLUMN(),1,0.5))*(IF(ROW()=COLUMN(),0,1))</f>
        <v>0</v>
      </c>
      <c r="AP12" s="14">
        <f ca="1">(((COUNTIFS(SWISSW!$I:$I,'MTT CHECKCOUNT'!$A12,SWISSW!$J:$J,'MTT CHECKCOUNT'!AP$1,SWISSW!$F:$F,"Won")+COUNTIFS(SWISSW!$I:$I,'MTT CHECKCOUNT'!AP$1,SWISSW!$J:$J,'MTT CHECKCOUNT'!$A12,SWISSW!$F:$F,"Lost")))+'MTT DRAW'!AP12*IF(ROW()=COLUMN(),1,0.5))*(IF(ROW()=COLUMN(),0,1))</f>
        <v>0</v>
      </c>
      <c r="AQ12" s="14">
        <f ca="1">(((COUNTIFS(SWISSW!$I:$I,'MTT CHECKCOUNT'!$A12,SWISSW!$J:$J,'MTT CHECKCOUNT'!AQ$1,SWISSW!$F:$F,"Won")+COUNTIFS(SWISSW!$I:$I,'MTT CHECKCOUNT'!AQ$1,SWISSW!$J:$J,'MTT CHECKCOUNT'!$A12,SWISSW!$F:$F,"Lost")))+'MTT DRAW'!AQ12*IF(ROW()=COLUMN(),1,0.5))*(IF(ROW()=COLUMN(),0,1))</f>
        <v>1</v>
      </c>
      <c r="AR12" s="14">
        <f ca="1">(((COUNTIFS(SWISSW!$I:$I,'MTT CHECKCOUNT'!$A12,SWISSW!$J:$J,'MTT CHECKCOUNT'!AR$1,SWISSW!$F:$F,"Won")+COUNTIFS(SWISSW!$I:$I,'MTT CHECKCOUNT'!AR$1,SWISSW!$J:$J,'MTT CHECKCOUNT'!$A12,SWISSW!$F:$F,"Lost")))+'MTT DRAW'!AR12*IF(ROW()=COLUMN(),1,0.5))*(IF(ROW()=COLUMN(),0,1))</f>
        <v>0</v>
      </c>
      <c r="AS12" s="14">
        <f ca="1">(((COUNTIFS(SWISSW!$I:$I,'MTT CHECKCOUNT'!$A12,SWISSW!$J:$J,'MTT CHECKCOUNT'!AS$1,SWISSW!$F:$F,"Won")+COUNTIFS(SWISSW!$I:$I,'MTT CHECKCOUNT'!AS$1,SWISSW!$J:$J,'MTT CHECKCOUNT'!$A12,SWISSW!$F:$F,"Lost")))+'MTT DRAW'!AS12*IF(ROW()=COLUMN(),1,0.5))*(IF(ROW()=COLUMN(),0,1))</f>
        <v>0</v>
      </c>
      <c r="AT12" s="14">
        <f ca="1">(((COUNTIFS(SWISSW!$I:$I,'MTT CHECKCOUNT'!$A12,SWISSW!$J:$J,'MTT CHECKCOUNT'!AT$1,SWISSW!$F:$F,"Won")+COUNTIFS(SWISSW!$I:$I,'MTT CHECKCOUNT'!AT$1,SWISSW!$J:$J,'MTT CHECKCOUNT'!$A12,SWISSW!$F:$F,"Lost")))+'MTT DRAW'!AT12*IF(ROW()=COLUMN(),1,0.5))*(IF(ROW()=COLUMN(),0,1))</f>
        <v>0</v>
      </c>
      <c r="AU12" s="14">
        <f ca="1">(((COUNTIFS(SWISSW!$I:$I,'MTT CHECKCOUNT'!$A12,SWISSW!$J:$J,'MTT CHECKCOUNT'!AU$1,SWISSW!$F:$F,"Won")+COUNTIFS(SWISSW!$I:$I,'MTT CHECKCOUNT'!AU$1,SWISSW!$J:$J,'MTT CHECKCOUNT'!$A12,SWISSW!$F:$F,"Lost")))+'MTT DRAW'!AU12*IF(ROW()=COLUMN(),1,0.5))*(IF(ROW()=COLUMN(),0,1))</f>
        <v>0</v>
      </c>
      <c r="AV12" s="14">
        <f ca="1">(((COUNTIFS(SWISSW!$I:$I,'MTT CHECKCOUNT'!$A12,SWISSW!$J:$J,'MTT CHECKCOUNT'!AV$1,SWISSW!$F:$F,"Won")+COUNTIFS(SWISSW!$I:$I,'MTT CHECKCOUNT'!AV$1,SWISSW!$J:$J,'MTT CHECKCOUNT'!$A12,SWISSW!$F:$F,"Lost")))+'MTT DRAW'!AV12*IF(ROW()=COLUMN(),1,0.5))*(IF(ROW()=COLUMN(),0,1))</f>
        <v>0</v>
      </c>
      <c r="AW12" s="14">
        <f ca="1">(((COUNTIFS(SWISSW!$I:$I,'MTT CHECKCOUNT'!$A12,SWISSW!$J:$J,'MTT CHECKCOUNT'!AW$1,SWISSW!$F:$F,"Won")+COUNTIFS(SWISSW!$I:$I,'MTT CHECKCOUNT'!AW$1,SWISSW!$J:$J,'MTT CHECKCOUNT'!$A12,SWISSW!$F:$F,"Lost")))+'MTT DRAW'!AW12*IF(ROW()=COLUMN(),1,0.5))*(IF(ROW()=COLUMN(),0,1))</f>
        <v>0</v>
      </c>
      <c r="AX12" s="14">
        <f ca="1">(((COUNTIFS(SWISSW!$I:$I,'MTT CHECKCOUNT'!$A12,SWISSW!$J:$J,'MTT CHECKCOUNT'!AX$1,SWISSW!$F:$F,"Won")+COUNTIFS(SWISSW!$I:$I,'MTT CHECKCOUNT'!AX$1,SWISSW!$J:$J,'MTT CHECKCOUNT'!$A12,SWISSW!$F:$F,"Lost")))+'MTT DRAW'!AX12*IF(ROW()=COLUMN(),1,0.5))*(IF(ROW()=COLUMN(),0,1))</f>
        <v>0</v>
      </c>
      <c r="AY12" s="14">
        <f ca="1">(((COUNTIFS(SWISSW!$I:$I,'MTT CHECKCOUNT'!$A12,SWISSW!$J:$J,'MTT CHECKCOUNT'!AY$1,SWISSW!$F:$F,"Won")+COUNTIFS(SWISSW!$I:$I,'MTT CHECKCOUNT'!AY$1,SWISSW!$J:$J,'MTT CHECKCOUNT'!$A12,SWISSW!$F:$F,"Lost")))+'MTT DRAW'!AY12*IF(ROW()=COLUMN(),1,0.5))*(IF(ROW()=COLUMN(),0,1))</f>
        <v>0</v>
      </c>
      <c r="AZ12" s="14">
        <f ca="1">(((COUNTIFS(SWISSW!$I:$I,'MTT CHECKCOUNT'!$A12,SWISSW!$J:$J,'MTT CHECKCOUNT'!AZ$1,SWISSW!$F:$F,"Won")+COUNTIFS(SWISSW!$I:$I,'MTT CHECKCOUNT'!AZ$1,SWISSW!$J:$J,'MTT CHECKCOUNT'!$A12,SWISSW!$F:$F,"Lost")))+'MTT DRAW'!AZ12*IF(ROW()=COLUMN(),1,0.5))*(IF(ROW()=COLUMN(),0,1))</f>
        <v>0</v>
      </c>
      <c r="BA12" s="14">
        <f ca="1">(((COUNTIFS(SWISSW!$I:$I,'MTT CHECKCOUNT'!$A12,SWISSW!$J:$J,'MTT CHECKCOUNT'!BA$1,SWISSW!$F:$F,"Won")+COUNTIFS(SWISSW!$I:$I,'MTT CHECKCOUNT'!BA$1,SWISSW!$J:$J,'MTT CHECKCOUNT'!$A12,SWISSW!$F:$F,"Lost")))+'MTT DRAW'!BA12*IF(ROW()=COLUMN(),1,0.5))*(IF(ROW()=COLUMN(),0,1))</f>
        <v>1</v>
      </c>
      <c r="BB12" s="14">
        <f ca="1">(((COUNTIFS(SWISSW!$I:$I,'MTT CHECKCOUNT'!$A12,SWISSW!$J:$J,'MTT CHECKCOUNT'!BB$1,SWISSW!$F:$F,"Won")+COUNTIFS(SWISSW!$I:$I,'MTT CHECKCOUNT'!BB$1,SWISSW!$J:$J,'MTT CHECKCOUNT'!$A12,SWISSW!$F:$F,"Lost")))+'MTT DRAW'!BB12*IF(ROW()=COLUMN(),1,0.5))*(IF(ROW()=COLUMN(),0,1))</f>
        <v>0</v>
      </c>
      <c r="BC12" s="14">
        <f ca="1">(((COUNTIFS(SWISSW!$I:$I,'MTT CHECKCOUNT'!$A12,SWISSW!$J:$J,'MTT CHECKCOUNT'!BC$1,SWISSW!$F:$F,"Won")+COUNTIFS(SWISSW!$I:$I,'MTT CHECKCOUNT'!BC$1,SWISSW!$J:$J,'MTT CHECKCOUNT'!$A12,SWISSW!$F:$F,"Lost")))+'MTT DRAW'!BC12*IF(ROW()=COLUMN(),1,0.5))*(IF(ROW()=COLUMN(),0,1))</f>
        <v>0</v>
      </c>
      <c r="BD12" s="14">
        <f ca="1">(((COUNTIFS(SWISSW!$I:$I,'MTT CHECKCOUNT'!$A12,SWISSW!$J:$J,'MTT CHECKCOUNT'!BD$1,SWISSW!$F:$F,"Won")+COUNTIFS(SWISSW!$I:$I,'MTT CHECKCOUNT'!BD$1,SWISSW!$J:$J,'MTT CHECKCOUNT'!$A12,SWISSW!$F:$F,"Lost")))+'MTT DRAW'!BD12*IF(ROW()=COLUMN(),1,0.5))*(IF(ROW()=COLUMN(),0,1))</f>
        <v>0</v>
      </c>
      <c r="BE12" s="14">
        <f ca="1">(((COUNTIFS(SWISSW!$I:$I,'MTT CHECKCOUNT'!$A12,SWISSW!$J:$J,'MTT CHECKCOUNT'!BE$1,SWISSW!$F:$F,"Won")+COUNTIFS(SWISSW!$I:$I,'MTT CHECKCOUNT'!BE$1,SWISSW!$J:$J,'MTT CHECKCOUNT'!$A12,SWISSW!$F:$F,"Lost")))+'MTT DRAW'!BE12*IF(ROW()=COLUMN(),1,0.5))*(IF(ROW()=COLUMN(),0,1))</f>
        <v>0</v>
      </c>
      <c r="BF12" s="14">
        <f ca="1">(((COUNTIFS(SWISSW!$I:$I,'MTT CHECKCOUNT'!$A12,SWISSW!$J:$J,'MTT CHECKCOUNT'!BF$1,SWISSW!$F:$F,"Won")+COUNTIFS(SWISSW!$I:$I,'MTT CHECKCOUNT'!BF$1,SWISSW!$J:$J,'MTT CHECKCOUNT'!$A12,SWISSW!$F:$F,"Lost")))+'MTT DRAW'!BF12*IF(ROW()=COLUMN(),1,0.5))*(IF(ROW()=COLUMN(),0,1))</f>
        <v>1</v>
      </c>
    </row>
    <row r="13" spans="1:58" s="6" customFormat="1" ht="55" customHeight="1" x14ac:dyDescent="0.25">
      <c r="A13" s="3" t="str">
        <f ca="1">MATCHUP!A13</f>
        <v>White Weenie</v>
      </c>
      <c r="B13" s="14">
        <f ca="1">(((COUNTIFS(SWISSW!$I:$I,'MTT CHECKCOUNT'!$A13,SWISSW!$J:$J,'MTT CHECKCOUNT'!B$1,SWISSW!$F:$F,"Won")+COUNTIFS(SWISSW!$I:$I,'MTT CHECKCOUNT'!B$1,SWISSW!$J:$J,'MTT CHECKCOUNT'!$A13,SWISSW!$F:$F,"Lost")))+'MTT DRAW'!B13*IF(ROW()=COLUMN(),1,0.5))*(IF(ROW()=COLUMN(),0,1))</f>
        <v>11.5</v>
      </c>
      <c r="C13" s="14">
        <f ca="1">(((COUNTIFS(SWISSW!$I:$I,'MTT CHECKCOUNT'!$A13,SWISSW!$J:$J,'MTT CHECKCOUNT'!C$1,SWISSW!$F:$F,"Won")+COUNTIFS(SWISSW!$I:$I,'MTT CHECKCOUNT'!C$1,SWISSW!$J:$J,'MTT CHECKCOUNT'!$A13,SWISSW!$F:$F,"Lost")))+'MTT DRAW'!C13*IF(ROW()=COLUMN(),1,0.5))*(IF(ROW()=COLUMN(),0,1))</f>
        <v>12</v>
      </c>
      <c r="D13" s="14">
        <f ca="1">(((COUNTIFS(SWISSW!$I:$I,'MTT CHECKCOUNT'!$A13,SWISSW!$J:$J,'MTT CHECKCOUNT'!D$1,SWISSW!$F:$F,"Won")+COUNTIFS(SWISSW!$I:$I,'MTT CHECKCOUNT'!D$1,SWISSW!$J:$J,'MTT CHECKCOUNT'!$A13,SWISSW!$F:$F,"Lost")))+'MTT DRAW'!D13*IF(ROW()=COLUMN(),1,0.5))*(IF(ROW()=COLUMN(),0,1))</f>
        <v>8.5</v>
      </c>
      <c r="E13" s="14">
        <f ca="1">(((COUNTIFS(SWISSW!$I:$I,'MTT CHECKCOUNT'!$A13,SWISSW!$J:$J,'MTT CHECKCOUNT'!E$1,SWISSW!$F:$F,"Won")+COUNTIFS(SWISSW!$I:$I,'MTT CHECKCOUNT'!E$1,SWISSW!$J:$J,'MTT CHECKCOUNT'!$A13,SWISSW!$F:$F,"Lost")))+'MTT DRAW'!E13*IF(ROW()=COLUMN(),1,0.5))*(IF(ROW()=COLUMN(),0,1))</f>
        <v>8.5</v>
      </c>
      <c r="F13" s="14">
        <f ca="1">(((COUNTIFS(SWISSW!$I:$I,'MTT CHECKCOUNT'!$A13,SWISSW!$J:$J,'MTT CHECKCOUNT'!F$1,SWISSW!$F:$F,"Won")+COUNTIFS(SWISSW!$I:$I,'MTT CHECKCOUNT'!F$1,SWISSW!$J:$J,'MTT CHECKCOUNT'!$A13,SWISSW!$F:$F,"Lost")))+'MTT DRAW'!F13*IF(ROW()=COLUMN(),1,0.5))*(IF(ROW()=COLUMN(),0,1))</f>
        <v>9</v>
      </c>
      <c r="G13" s="14">
        <f ca="1">(((COUNTIFS(SWISSW!$I:$I,'MTT CHECKCOUNT'!$A13,SWISSW!$J:$J,'MTT CHECKCOUNT'!G$1,SWISSW!$F:$F,"Won")+COUNTIFS(SWISSW!$I:$I,'MTT CHECKCOUNT'!G$1,SWISSW!$J:$J,'MTT CHECKCOUNT'!$A13,SWISSW!$F:$F,"Lost")))+'MTT DRAW'!G13*IF(ROW()=COLUMN(),1,0.5))*(IF(ROW()=COLUMN(),0,1))</f>
        <v>4.5</v>
      </c>
      <c r="H13" s="14">
        <f ca="1">(((COUNTIFS(SWISSW!$I:$I,'MTT CHECKCOUNT'!$A13,SWISSW!$J:$J,'MTT CHECKCOUNT'!H$1,SWISSW!$F:$F,"Won")+COUNTIFS(SWISSW!$I:$I,'MTT CHECKCOUNT'!H$1,SWISSW!$J:$J,'MTT CHECKCOUNT'!$A13,SWISSW!$F:$F,"Lost")))+'MTT DRAW'!H13*IF(ROW()=COLUMN(),1,0.5))*(IF(ROW()=COLUMN(),0,1))</f>
        <v>1</v>
      </c>
      <c r="I13" s="14">
        <f ca="1">(((COUNTIFS(SWISSW!$I:$I,'MTT CHECKCOUNT'!$A13,SWISSW!$J:$J,'MTT CHECKCOUNT'!I$1,SWISSW!$F:$F,"Won")+COUNTIFS(SWISSW!$I:$I,'MTT CHECKCOUNT'!I$1,SWISSW!$J:$J,'MTT CHECKCOUNT'!$A13,SWISSW!$F:$F,"Lost")))+'MTT DRAW'!I13*IF(ROW()=COLUMN(),1,0.5))*(IF(ROW()=COLUMN(),0,1))</f>
        <v>0</v>
      </c>
      <c r="J13" s="14">
        <f ca="1">(((COUNTIFS(SWISSW!$I:$I,'MTT CHECKCOUNT'!$A13,SWISSW!$J:$J,'MTT CHECKCOUNT'!J$1,SWISSW!$F:$F,"Won")+COUNTIFS(SWISSW!$I:$I,'MTT CHECKCOUNT'!J$1,SWISSW!$J:$J,'MTT CHECKCOUNT'!$A13,SWISSW!$F:$F,"Lost")))+'MTT DRAW'!J13*IF(ROW()=COLUMN(),1,0.5))*(IF(ROW()=COLUMN(),0,1))</f>
        <v>4.5</v>
      </c>
      <c r="K13" s="14">
        <f ca="1">(((COUNTIFS(SWISSW!$I:$I,'MTT CHECKCOUNT'!$A13,SWISSW!$J:$J,'MTT CHECKCOUNT'!K$1,SWISSW!$F:$F,"Won")+COUNTIFS(SWISSW!$I:$I,'MTT CHECKCOUNT'!K$1,SWISSW!$J:$J,'MTT CHECKCOUNT'!$A13,SWISSW!$F:$F,"Lost")))+'MTT DRAW'!K13*IF(ROW()=COLUMN(),1,0.5))*(IF(ROW()=COLUMN(),0,1))</f>
        <v>1</v>
      </c>
      <c r="L13" s="14">
        <f ca="1">(((COUNTIFS(SWISSW!$I:$I,'MTT CHECKCOUNT'!$A13,SWISSW!$J:$J,'MTT CHECKCOUNT'!L$1,SWISSW!$F:$F,"Won")+COUNTIFS(SWISSW!$I:$I,'MTT CHECKCOUNT'!L$1,SWISSW!$J:$J,'MTT CHECKCOUNT'!$A13,SWISSW!$F:$F,"Lost")))+'MTT DRAW'!L13*IF(ROW()=COLUMN(),1,0.5))*(IF(ROW()=COLUMN(),0,1))</f>
        <v>4</v>
      </c>
      <c r="M13" s="14">
        <f ca="1">(((COUNTIFS(SWISSW!$I:$I,'MTT CHECKCOUNT'!$A13,SWISSW!$J:$J,'MTT CHECKCOUNT'!M$1,SWISSW!$F:$F,"Won")+COUNTIFS(SWISSW!$I:$I,'MTT CHECKCOUNT'!M$1,SWISSW!$J:$J,'MTT CHECKCOUNT'!$A13,SWISSW!$F:$F,"Lost")))+'MTT DRAW'!M13*IF(ROW()=COLUMN(),1,0.5))*(IF(ROW()=COLUMN(),0,1))</f>
        <v>0</v>
      </c>
      <c r="N13" s="14">
        <f ca="1">(((COUNTIFS(SWISSW!$I:$I,'MTT CHECKCOUNT'!$A13,SWISSW!$J:$J,'MTT CHECKCOUNT'!N$1,SWISSW!$F:$F,"Won")+COUNTIFS(SWISSW!$I:$I,'MTT CHECKCOUNT'!N$1,SWISSW!$J:$J,'MTT CHECKCOUNT'!$A13,SWISSW!$F:$F,"Lost")))+'MTT DRAW'!N13*IF(ROW()=COLUMN(),1,0.5))*(IF(ROW()=COLUMN(),0,1))</f>
        <v>3.5</v>
      </c>
      <c r="O13" s="14">
        <f ca="1">(((COUNTIFS(SWISSW!$I:$I,'MTT CHECKCOUNT'!$A13,SWISSW!$J:$J,'MTT CHECKCOUNT'!O$1,SWISSW!$F:$F,"Won")+COUNTIFS(SWISSW!$I:$I,'MTT CHECKCOUNT'!O$1,SWISSW!$J:$J,'MTT CHECKCOUNT'!$A13,SWISSW!$F:$F,"Lost")))+'MTT DRAW'!O13*IF(ROW()=COLUMN(),1,0.5))*(IF(ROW()=COLUMN(),0,1))</f>
        <v>1</v>
      </c>
      <c r="P13" s="14">
        <f ca="1">(((COUNTIFS(SWISSW!$I:$I,'MTT CHECKCOUNT'!$A13,SWISSW!$J:$J,'MTT CHECKCOUNT'!P$1,SWISSW!$F:$F,"Won")+COUNTIFS(SWISSW!$I:$I,'MTT CHECKCOUNT'!P$1,SWISSW!$J:$J,'MTT CHECKCOUNT'!$A13,SWISSW!$F:$F,"Lost")))+'MTT DRAW'!P13*IF(ROW()=COLUMN(),1,0.5))*(IF(ROW()=COLUMN(),0,1))</f>
        <v>1</v>
      </c>
      <c r="Q13" s="14">
        <f ca="1">(((COUNTIFS(SWISSW!$I:$I,'MTT CHECKCOUNT'!$A13,SWISSW!$J:$J,'MTT CHECKCOUNT'!Q$1,SWISSW!$F:$F,"Won")+COUNTIFS(SWISSW!$I:$I,'MTT CHECKCOUNT'!Q$1,SWISSW!$J:$J,'MTT CHECKCOUNT'!$A13,SWISSW!$F:$F,"Lost")))+'MTT DRAW'!Q13*IF(ROW()=COLUMN(),1,0.5))*(IF(ROW()=COLUMN(),0,1))</f>
        <v>1</v>
      </c>
      <c r="R13" s="14">
        <f ca="1">(((COUNTIFS(SWISSW!$I:$I,'MTT CHECKCOUNT'!$A13,SWISSW!$J:$J,'MTT CHECKCOUNT'!R$1,SWISSW!$F:$F,"Won")+COUNTIFS(SWISSW!$I:$I,'MTT CHECKCOUNT'!R$1,SWISSW!$J:$J,'MTT CHECKCOUNT'!$A13,SWISSW!$F:$F,"Lost")))+'MTT DRAW'!R13*IF(ROW()=COLUMN(),1,0.5))*(IF(ROW()=COLUMN(),0,1))</f>
        <v>0.5</v>
      </c>
      <c r="S13" s="14">
        <f ca="1">(((COUNTIFS(SWISSW!$I:$I,'MTT CHECKCOUNT'!$A13,SWISSW!$J:$J,'MTT CHECKCOUNT'!S$1,SWISSW!$F:$F,"Won")+COUNTIFS(SWISSW!$I:$I,'MTT CHECKCOUNT'!S$1,SWISSW!$J:$J,'MTT CHECKCOUNT'!$A13,SWISSW!$F:$F,"Lost")))+'MTT DRAW'!S13*IF(ROW()=COLUMN(),1,0.5))*(IF(ROW()=COLUMN(),0,1))</f>
        <v>1</v>
      </c>
      <c r="T13" s="14">
        <f ca="1">(((COUNTIFS(SWISSW!$I:$I,'MTT CHECKCOUNT'!$A13,SWISSW!$J:$J,'MTT CHECKCOUNT'!T$1,SWISSW!$F:$F,"Won")+COUNTIFS(SWISSW!$I:$I,'MTT CHECKCOUNT'!T$1,SWISSW!$J:$J,'MTT CHECKCOUNT'!$A13,SWISSW!$F:$F,"Lost")))+'MTT DRAW'!T13*IF(ROW()=COLUMN(),1,0.5))*(IF(ROW()=COLUMN(),0,1))</f>
        <v>1</v>
      </c>
      <c r="U13" s="14">
        <f ca="1">(((COUNTIFS(SWISSW!$I:$I,'MTT CHECKCOUNT'!$A13,SWISSW!$J:$J,'MTT CHECKCOUNT'!U$1,SWISSW!$F:$F,"Won")+COUNTIFS(SWISSW!$I:$I,'MTT CHECKCOUNT'!U$1,SWISSW!$J:$J,'MTT CHECKCOUNT'!$A13,SWISSW!$F:$F,"Lost")))+'MTT DRAW'!U13*IF(ROW()=COLUMN(),1,0.5))*(IF(ROW()=COLUMN(),0,1))</f>
        <v>0</v>
      </c>
      <c r="V13" s="14">
        <f ca="1">(((COUNTIFS(SWISSW!$I:$I,'MTT CHECKCOUNT'!$A13,SWISSW!$J:$J,'MTT CHECKCOUNT'!V$1,SWISSW!$F:$F,"Won")+COUNTIFS(SWISSW!$I:$I,'MTT CHECKCOUNT'!V$1,SWISSW!$J:$J,'MTT CHECKCOUNT'!$A13,SWISSW!$F:$F,"Lost")))+'MTT DRAW'!V13*IF(ROW()=COLUMN(),1,0.5))*(IF(ROW()=COLUMN(),0,1))</f>
        <v>1</v>
      </c>
      <c r="W13" s="14">
        <f ca="1">(((COUNTIFS(SWISSW!$I:$I,'MTT CHECKCOUNT'!$A13,SWISSW!$J:$J,'MTT CHECKCOUNT'!W$1,SWISSW!$F:$F,"Won")+COUNTIFS(SWISSW!$I:$I,'MTT CHECKCOUNT'!W$1,SWISSW!$J:$J,'MTT CHECKCOUNT'!$A13,SWISSW!$F:$F,"Lost")))+'MTT DRAW'!W13*IF(ROW()=COLUMN(),1,0.5))*(IF(ROW()=COLUMN(),0,1))</f>
        <v>0</v>
      </c>
      <c r="X13" s="14">
        <f ca="1">(((COUNTIFS(SWISSW!$I:$I,'MTT CHECKCOUNT'!$A13,SWISSW!$J:$J,'MTT CHECKCOUNT'!X$1,SWISSW!$F:$F,"Won")+COUNTIFS(SWISSW!$I:$I,'MTT CHECKCOUNT'!X$1,SWISSW!$J:$J,'MTT CHECKCOUNT'!$A13,SWISSW!$F:$F,"Lost")))+'MTT DRAW'!X13*IF(ROW()=COLUMN(),1,0.5))*(IF(ROW()=COLUMN(),0,1))</f>
        <v>1</v>
      </c>
      <c r="Y13" s="14">
        <f ca="1">(((COUNTIFS(SWISSW!$I:$I,'MTT CHECKCOUNT'!$A13,SWISSW!$J:$J,'MTT CHECKCOUNT'!Y$1,SWISSW!$F:$F,"Won")+COUNTIFS(SWISSW!$I:$I,'MTT CHECKCOUNT'!Y$1,SWISSW!$J:$J,'MTT CHECKCOUNT'!$A13,SWISSW!$F:$F,"Lost")))+'MTT DRAW'!Y13*IF(ROW()=COLUMN(),1,0.5))*(IF(ROW()=COLUMN(),0,1))</f>
        <v>0</v>
      </c>
      <c r="Z13" s="14">
        <f ca="1">(((COUNTIFS(SWISSW!$I:$I,'MTT CHECKCOUNT'!$A13,SWISSW!$J:$J,'MTT CHECKCOUNT'!Z$1,SWISSW!$F:$F,"Won")+COUNTIFS(SWISSW!$I:$I,'MTT CHECKCOUNT'!Z$1,SWISSW!$J:$J,'MTT CHECKCOUNT'!$A13,SWISSW!$F:$F,"Lost")))+'MTT DRAW'!Z13*IF(ROW()=COLUMN(),1,0.5))*(IF(ROW()=COLUMN(),0,1))</f>
        <v>0</v>
      </c>
      <c r="AA13" s="14">
        <f ca="1">(((COUNTIFS(SWISSW!$I:$I,'MTT CHECKCOUNT'!$A13,SWISSW!$J:$J,'MTT CHECKCOUNT'!AA$1,SWISSW!$F:$F,"Won")+COUNTIFS(SWISSW!$I:$I,'MTT CHECKCOUNT'!AA$1,SWISSW!$J:$J,'MTT CHECKCOUNT'!$A13,SWISSW!$F:$F,"Lost")))+'MTT DRAW'!AA13*IF(ROW()=COLUMN(),1,0.5))*(IF(ROW()=COLUMN(),0,1))</f>
        <v>1</v>
      </c>
      <c r="AB13" s="14">
        <f ca="1">(((COUNTIFS(SWISSW!$I:$I,'MTT CHECKCOUNT'!$A13,SWISSW!$J:$J,'MTT CHECKCOUNT'!AB$1,SWISSW!$F:$F,"Won")+COUNTIFS(SWISSW!$I:$I,'MTT CHECKCOUNT'!AB$1,SWISSW!$J:$J,'MTT CHECKCOUNT'!$A13,SWISSW!$F:$F,"Lost")))+'MTT DRAW'!AB13*IF(ROW()=COLUMN(),1,0.5))*(IF(ROW()=COLUMN(),0,1))</f>
        <v>0</v>
      </c>
      <c r="AC13" s="14">
        <f ca="1">(((COUNTIFS(SWISSW!$I:$I,'MTT CHECKCOUNT'!$A13,SWISSW!$J:$J,'MTT CHECKCOUNT'!AC$1,SWISSW!$F:$F,"Won")+COUNTIFS(SWISSW!$I:$I,'MTT CHECKCOUNT'!AC$1,SWISSW!$J:$J,'MTT CHECKCOUNT'!$A13,SWISSW!$F:$F,"Lost")))+'MTT DRAW'!AC13*IF(ROW()=COLUMN(),1,0.5))*(IF(ROW()=COLUMN(),0,1))</f>
        <v>1</v>
      </c>
      <c r="AD13" s="14">
        <f ca="1">(((COUNTIFS(SWISSW!$I:$I,'MTT CHECKCOUNT'!$A13,SWISSW!$J:$J,'MTT CHECKCOUNT'!AD$1,SWISSW!$F:$F,"Won")+COUNTIFS(SWISSW!$I:$I,'MTT CHECKCOUNT'!AD$1,SWISSW!$J:$J,'MTT CHECKCOUNT'!$A13,SWISSW!$F:$F,"Lost")))+'MTT DRAW'!AD13*IF(ROW()=COLUMN(),1,0.5))*(IF(ROW()=COLUMN(),0,1))</f>
        <v>0</v>
      </c>
      <c r="AE13" s="14">
        <f ca="1">(((COUNTIFS(SWISSW!$I:$I,'MTT CHECKCOUNT'!$A13,SWISSW!$J:$J,'MTT CHECKCOUNT'!AE$1,SWISSW!$F:$F,"Won")+COUNTIFS(SWISSW!$I:$I,'MTT CHECKCOUNT'!AE$1,SWISSW!$J:$J,'MTT CHECKCOUNT'!$A13,SWISSW!$F:$F,"Lost")))+'MTT DRAW'!AE13*IF(ROW()=COLUMN(),1,0.5))*(IF(ROW()=COLUMN(),0,1))</f>
        <v>0</v>
      </c>
      <c r="AF13" s="14">
        <f ca="1">(((COUNTIFS(SWISSW!$I:$I,'MTT CHECKCOUNT'!$A13,SWISSW!$J:$J,'MTT CHECKCOUNT'!AF$1,SWISSW!$F:$F,"Won")+COUNTIFS(SWISSW!$I:$I,'MTT CHECKCOUNT'!AF$1,SWISSW!$J:$J,'MTT CHECKCOUNT'!$A13,SWISSW!$F:$F,"Lost")))+'MTT DRAW'!AF13*IF(ROW()=COLUMN(),1,0.5))*(IF(ROW()=COLUMN(),0,1))</f>
        <v>0</v>
      </c>
      <c r="AG13" s="14">
        <f ca="1">(((COUNTIFS(SWISSW!$I:$I,'MTT CHECKCOUNT'!$A13,SWISSW!$J:$J,'MTT CHECKCOUNT'!AG$1,SWISSW!$F:$F,"Won")+COUNTIFS(SWISSW!$I:$I,'MTT CHECKCOUNT'!AG$1,SWISSW!$J:$J,'MTT CHECKCOUNT'!$A13,SWISSW!$F:$F,"Lost")))+'MTT DRAW'!AG13*IF(ROW()=COLUMN(),1,0.5))*(IF(ROW()=COLUMN(),0,1))</f>
        <v>1.5</v>
      </c>
      <c r="AH13" s="14">
        <f ca="1">(((COUNTIFS(SWISSW!$I:$I,'MTT CHECKCOUNT'!$A13,SWISSW!$J:$J,'MTT CHECKCOUNT'!AH$1,SWISSW!$F:$F,"Won")+COUNTIFS(SWISSW!$I:$I,'MTT CHECKCOUNT'!AH$1,SWISSW!$J:$J,'MTT CHECKCOUNT'!$A13,SWISSW!$F:$F,"Lost")))+'MTT DRAW'!AH13*IF(ROW()=COLUMN(),1,0.5))*(IF(ROW()=COLUMN(),0,1))</f>
        <v>1</v>
      </c>
      <c r="AI13" s="14">
        <f ca="1">(((COUNTIFS(SWISSW!$I:$I,'MTT CHECKCOUNT'!$A13,SWISSW!$J:$J,'MTT CHECKCOUNT'!AI$1,SWISSW!$F:$F,"Won")+COUNTIFS(SWISSW!$I:$I,'MTT CHECKCOUNT'!AI$1,SWISSW!$J:$J,'MTT CHECKCOUNT'!$A13,SWISSW!$F:$F,"Lost")))+'MTT DRAW'!AI13*IF(ROW()=COLUMN(),1,0.5))*(IF(ROW()=COLUMN(),0,1))</f>
        <v>1</v>
      </c>
      <c r="AJ13" s="14">
        <f ca="1">(((COUNTIFS(SWISSW!$I:$I,'MTT CHECKCOUNT'!$A13,SWISSW!$J:$J,'MTT CHECKCOUNT'!AJ$1,SWISSW!$F:$F,"Won")+COUNTIFS(SWISSW!$I:$I,'MTT CHECKCOUNT'!AJ$1,SWISSW!$J:$J,'MTT CHECKCOUNT'!$A13,SWISSW!$F:$F,"Lost")))+'MTT DRAW'!AJ13*IF(ROW()=COLUMN(),1,0.5))*(IF(ROW()=COLUMN(),0,1))</f>
        <v>0</v>
      </c>
      <c r="AK13" s="14">
        <f ca="1">(((COUNTIFS(SWISSW!$I:$I,'MTT CHECKCOUNT'!$A13,SWISSW!$J:$J,'MTT CHECKCOUNT'!AK$1,SWISSW!$F:$F,"Won")+COUNTIFS(SWISSW!$I:$I,'MTT CHECKCOUNT'!AK$1,SWISSW!$J:$J,'MTT CHECKCOUNT'!$A13,SWISSW!$F:$F,"Lost")))+'MTT DRAW'!AK13*IF(ROW()=COLUMN(),1,0.5))*(IF(ROW()=COLUMN(),0,1))</f>
        <v>1</v>
      </c>
      <c r="AL13" s="14">
        <f ca="1">(((COUNTIFS(SWISSW!$I:$I,'MTT CHECKCOUNT'!$A13,SWISSW!$J:$J,'MTT CHECKCOUNT'!AL$1,SWISSW!$F:$F,"Won")+COUNTIFS(SWISSW!$I:$I,'MTT CHECKCOUNT'!AL$1,SWISSW!$J:$J,'MTT CHECKCOUNT'!$A13,SWISSW!$F:$F,"Lost")))+'MTT DRAW'!AL13*IF(ROW()=COLUMN(),1,0.5))*(IF(ROW()=COLUMN(),0,1))</f>
        <v>0</v>
      </c>
      <c r="AM13" s="14">
        <f ca="1">(((COUNTIFS(SWISSW!$I:$I,'MTT CHECKCOUNT'!$A13,SWISSW!$J:$J,'MTT CHECKCOUNT'!AM$1,SWISSW!$F:$F,"Won")+COUNTIFS(SWISSW!$I:$I,'MTT CHECKCOUNT'!AM$1,SWISSW!$J:$J,'MTT CHECKCOUNT'!$A13,SWISSW!$F:$F,"Lost")))+'MTT DRAW'!AM13*IF(ROW()=COLUMN(),1,0.5))*(IF(ROW()=COLUMN(),0,1))</f>
        <v>1</v>
      </c>
      <c r="AN13" s="14">
        <f ca="1">(((COUNTIFS(SWISSW!$I:$I,'MTT CHECKCOUNT'!$A13,SWISSW!$J:$J,'MTT CHECKCOUNT'!AN$1,SWISSW!$F:$F,"Won")+COUNTIFS(SWISSW!$I:$I,'MTT CHECKCOUNT'!AN$1,SWISSW!$J:$J,'MTT CHECKCOUNT'!$A13,SWISSW!$F:$F,"Lost")))+'MTT DRAW'!AN13*IF(ROW()=COLUMN(),1,0.5))*(IF(ROW()=COLUMN(),0,1))</f>
        <v>0</v>
      </c>
      <c r="AO13" s="14">
        <f ca="1">(((COUNTIFS(SWISSW!$I:$I,'MTT CHECKCOUNT'!$A13,SWISSW!$J:$J,'MTT CHECKCOUNT'!AO$1,SWISSW!$F:$F,"Won")+COUNTIFS(SWISSW!$I:$I,'MTT CHECKCOUNT'!AO$1,SWISSW!$J:$J,'MTT CHECKCOUNT'!$A13,SWISSW!$F:$F,"Lost")))+'MTT DRAW'!AO13*IF(ROW()=COLUMN(),1,0.5))*(IF(ROW()=COLUMN(),0,1))</f>
        <v>0</v>
      </c>
      <c r="AP13" s="14">
        <f ca="1">(((COUNTIFS(SWISSW!$I:$I,'MTT CHECKCOUNT'!$A13,SWISSW!$J:$J,'MTT CHECKCOUNT'!AP$1,SWISSW!$F:$F,"Won")+COUNTIFS(SWISSW!$I:$I,'MTT CHECKCOUNT'!AP$1,SWISSW!$J:$J,'MTT CHECKCOUNT'!$A13,SWISSW!$F:$F,"Lost")))+'MTT DRAW'!AP13*IF(ROW()=COLUMN(),1,0.5))*(IF(ROW()=COLUMN(),0,1))</f>
        <v>0</v>
      </c>
      <c r="AQ13" s="14">
        <f ca="1">(((COUNTIFS(SWISSW!$I:$I,'MTT CHECKCOUNT'!$A13,SWISSW!$J:$J,'MTT CHECKCOUNT'!AQ$1,SWISSW!$F:$F,"Won")+COUNTIFS(SWISSW!$I:$I,'MTT CHECKCOUNT'!AQ$1,SWISSW!$J:$J,'MTT CHECKCOUNT'!$A13,SWISSW!$F:$F,"Lost")))+'MTT DRAW'!AQ13*IF(ROW()=COLUMN(),1,0.5))*(IF(ROW()=COLUMN(),0,1))</f>
        <v>0</v>
      </c>
      <c r="AR13" s="14">
        <f ca="1">(((COUNTIFS(SWISSW!$I:$I,'MTT CHECKCOUNT'!$A13,SWISSW!$J:$J,'MTT CHECKCOUNT'!AR$1,SWISSW!$F:$F,"Won")+COUNTIFS(SWISSW!$I:$I,'MTT CHECKCOUNT'!AR$1,SWISSW!$J:$J,'MTT CHECKCOUNT'!$A13,SWISSW!$F:$F,"Lost")))+'MTT DRAW'!AR13*IF(ROW()=COLUMN(),1,0.5))*(IF(ROW()=COLUMN(),0,1))</f>
        <v>0</v>
      </c>
      <c r="AS13" s="14">
        <f ca="1">(((COUNTIFS(SWISSW!$I:$I,'MTT CHECKCOUNT'!$A13,SWISSW!$J:$J,'MTT CHECKCOUNT'!AS$1,SWISSW!$F:$F,"Won")+COUNTIFS(SWISSW!$I:$I,'MTT CHECKCOUNT'!AS$1,SWISSW!$J:$J,'MTT CHECKCOUNT'!$A13,SWISSW!$F:$F,"Lost")))+'MTT DRAW'!AS13*IF(ROW()=COLUMN(),1,0.5))*(IF(ROW()=COLUMN(),0,1))</f>
        <v>0</v>
      </c>
      <c r="AT13" s="14">
        <f ca="1">(((COUNTIFS(SWISSW!$I:$I,'MTT CHECKCOUNT'!$A13,SWISSW!$J:$J,'MTT CHECKCOUNT'!AT$1,SWISSW!$F:$F,"Won")+COUNTIFS(SWISSW!$I:$I,'MTT CHECKCOUNT'!AT$1,SWISSW!$J:$J,'MTT CHECKCOUNT'!$A13,SWISSW!$F:$F,"Lost")))+'MTT DRAW'!AT13*IF(ROW()=COLUMN(),1,0.5))*(IF(ROW()=COLUMN(),0,1))</f>
        <v>0</v>
      </c>
      <c r="AU13" s="14">
        <f ca="1">(((COUNTIFS(SWISSW!$I:$I,'MTT CHECKCOUNT'!$A13,SWISSW!$J:$J,'MTT CHECKCOUNT'!AU$1,SWISSW!$F:$F,"Won")+COUNTIFS(SWISSW!$I:$I,'MTT CHECKCOUNT'!AU$1,SWISSW!$J:$J,'MTT CHECKCOUNT'!$A13,SWISSW!$F:$F,"Lost")))+'MTT DRAW'!AU13*IF(ROW()=COLUMN(),1,0.5))*(IF(ROW()=COLUMN(),0,1))</f>
        <v>0</v>
      </c>
      <c r="AV13" s="14">
        <f ca="1">(((COUNTIFS(SWISSW!$I:$I,'MTT CHECKCOUNT'!$A13,SWISSW!$J:$J,'MTT CHECKCOUNT'!AV$1,SWISSW!$F:$F,"Won")+COUNTIFS(SWISSW!$I:$I,'MTT CHECKCOUNT'!AV$1,SWISSW!$J:$J,'MTT CHECKCOUNT'!$A13,SWISSW!$F:$F,"Lost")))+'MTT DRAW'!AV13*IF(ROW()=COLUMN(),1,0.5))*(IF(ROW()=COLUMN(),0,1))</f>
        <v>0</v>
      </c>
      <c r="AW13" s="14">
        <f ca="1">(((COUNTIFS(SWISSW!$I:$I,'MTT CHECKCOUNT'!$A13,SWISSW!$J:$J,'MTT CHECKCOUNT'!AW$1,SWISSW!$F:$F,"Won")+COUNTIFS(SWISSW!$I:$I,'MTT CHECKCOUNT'!AW$1,SWISSW!$J:$J,'MTT CHECKCOUNT'!$A13,SWISSW!$F:$F,"Lost")))+'MTT DRAW'!AW13*IF(ROW()=COLUMN(),1,0.5))*(IF(ROW()=COLUMN(),0,1))</f>
        <v>0</v>
      </c>
      <c r="AX13" s="14">
        <f ca="1">(((COUNTIFS(SWISSW!$I:$I,'MTT CHECKCOUNT'!$A13,SWISSW!$J:$J,'MTT CHECKCOUNT'!AX$1,SWISSW!$F:$F,"Won")+COUNTIFS(SWISSW!$I:$I,'MTT CHECKCOUNT'!AX$1,SWISSW!$J:$J,'MTT CHECKCOUNT'!$A13,SWISSW!$F:$F,"Lost")))+'MTT DRAW'!AX13*IF(ROW()=COLUMN(),1,0.5))*(IF(ROW()=COLUMN(),0,1))</f>
        <v>0</v>
      </c>
      <c r="AY13" s="14">
        <f ca="1">(((COUNTIFS(SWISSW!$I:$I,'MTT CHECKCOUNT'!$A13,SWISSW!$J:$J,'MTT CHECKCOUNT'!AY$1,SWISSW!$F:$F,"Won")+COUNTIFS(SWISSW!$I:$I,'MTT CHECKCOUNT'!AY$1,SWISSW!$J:$J,'MTT CHECKCOUNT'!$A13,SWISSW!$F:$F,"Lost")))+'MTT DRAW'!AY13*IF(ROW()=COLUMN(),1,0.5))*(IF(ROW()=COLUMN(),0,1))</f>
        <v>0</v>
      </c>
      <c r="AZ13" s="14">
        <f ca="1">(((COUNTIFS(SWISSW!$I:$I,'MTT CHECKCOUNT'!$A13,SWISSW!$J:$J,'MTT CHECKCOUNT'!AZ$1,SWISSW!$F:$F,"Won")+COUNTIFS(SWISSW!$I:$I,'MTT CHECKCOUNT'!AZ$1,SWISSW!$J:$J,'MTT CHECKCOUNT'!$A13,SWISSW!$F:$F,"Lost")))+'MTT DRAW'!AZ13*IF(ROW()=COLUMN(),1,0.5))*(IF(ROW()=COLUMN(),0,1))</f>
        <v>0</v>
      </c>
      <c r="BA13" s="14">
        <f ca="1">(((COUNTIFS(SWISSW!$I:$I,'MTT CHECKCOUNT'!$A13,SWISSW!$J:$J,'MTT CHECKCOUNT'!BA$1,SWISSW!$F:$F,"Won")+COUNTIFS(SWISSW!$I:$I,'MTT CHECKCOUNT'!BA$1,SWISSW!$J:$J,'MTT CHECKCOUNT'!$A13,SWISSW!$F:$F,"Lost")))+'MTT DRAW'!BA13*IF(ROW()=COLUMN(),1,0.5))*(IF(ROW()=COLUMN(),0,1))</f>
        <v>0</v>
      </c>
      <c r="BB13" s="14">
        <f ca="1">(((COUNTIFS(SWISSW!$I:$I,'MTT CHECKCOUNT'!$A13,SWISSW!$J:$J,'MTT CHECKCOUNT'!BB$1,SWISSW!$F:$F,"Won")+COUNTIFS(SWISSW!$I:$I,'MTT CHECKCOUNT'!BB$1,SWISSW!$J:$J,'MTT CHECKCOUNT'!$A13,SWISSW!$F:$F,"Lost")))+'MTT DRAW'!BB13*IF(ROW()=COLUMN(),1,0.5))*(IF(ROW()=COLUMN(),0,1))</f>
        <v>0</v>
      </c>
      <c r="BC13" s="14">
        <f ca="1">(((COUNTIFS(SWISSW!$I:$I,'MTT CHECKCOUNT'!$A13,SWISSW!$J:$J,'MTT CHECKCOUNT'!BC$1,SWISSW!$F:$F,"Won")+COUNTIFS(SWISSW!$I:$I,'MTT CHECKCOUNT'!BC$1,SWISSW!$J:$J,'MTT CHECKCOUNT'!$A13,SWISSW!$F:$F,"Lost")))+'MTT DRAW'!BC13*IF(ROW()=COLUMN(),1,0.5))*(IF(ROW()=COLUMN(),0,1))</f>
        <v>0</v>
      </c>
      <c r="BD13" s="14">
        <f ca="1">(((COUNTIFS(SWISSW!$I:$I,'MTT CHECKCOUNT'!$A13,SWISSW!$J:$J,'MTT CHECKCOUNT'!BD$1,SWISSW!$F:$F,"Won")+COUNTIFS(SWISSW!$I:$I,'MTT CHECKCOUNT'!BD$1,SWISSW!$J:$J,'MTT CHECKCOUNT'!$A13,SWISSW!$F:$F,"Lost")))+'MTT DRAW'!BD13*IF(ROW()=COLUMN(),1,0.5))*(IF(ROW()=COLUMN(),0,1))</f>
        <v>0</v>
      </c>
      <c r="BE13" s="14">
        <f ca="1">(((COUNTIFS(SWISSW!$I:$I,'MTT CHECKCOUNT'!$A13,SWISSW!$J:$J,'MTT CHECKCOUNT'!BE$1,SWISSW!$F:$F,"Won")+COUNTIFS(SWISSW!$I:$I,'MTT CHECKCOUNT'!BE$1,SWISSW!$J:$J,'MTT CHECKCOUNT'!$A13,SWISSW!$F:$F,"Lost")))+'MTT DRAW'!BE13*IF(ROW()=COLUMN(),1,0.5))*(IF(ROW()=COLUMN(),0,1))</f>
        <v>1</v>
      </c>
      <c r="BF13" s="14">
        <f ca="1">(((COUNTIFS(SWISSW!$I:$I,'MTT CHECKCOUNT'!$A13,SWISSW!$J:$J,'MTT CHECKCOUNT'!BF$1,SWISSW!$F:$F,"Won")+COUNTIFS(SWISSW!$I:$I,'MTT CHECKCOUNT'!BF$1,SWISSW!$J:$J,'MTT CHECKCOUNT'!$A13,SWISSW!$F:$F,"Lost")))+'MTT DRAW'!BF13*IF(ROW()=COLUMN(),1,0.5))*(IF(ROW()=COLUMN(),0,1))</f>
        <v>0</v>
      </c>
    </row>
    <row r="14" spans="1:58" s="6" customFormat="1" ht="55" customHeight="1" x14ac:dyDescent="0.25">
      <c r="A14" s="3" t="str">
        <f ca="1">MATCHUP!A14</f>
        <v>Gardens</v>
      </c>
      <c r="B14" s="14">
        <f ca="1">(((COUNTIFS(SWISSW!$I:$I,'MTT CHECKCOUNT'!$A14,SWISSW!$J:$J,'MTT CHECKCOUNT'!B$1,SWISSW!$F:$F,"Won")+COUNTIFS(SWISSW!$I:$I,'MTT CHECKCOUNT'!B$1,SWISSW!$J:$J,'MTT CHECKCOUNT'!$A14,SWISSW!$F:$F,"Lost")))+'MTT DRAW'!B14*IF(ROW()=COLUMN(),1,0.5))*(IF(ROW()=COLUMN(),0,1))</f>
        <v>17.5</v>
      </c>
      <c r="C14" s="14">
        <f ca="1">(((COUNTIFS(SWISSW!$I:$I,'MTT CHECKCOUNT'!$A14,SWISSW!$J:$J,'MTT CHECKCOUNT'!C$1,SWISSW!$F:$F,"Won")+COUNTIFS(SWISSW!$I:$I,'MTT CHECKCOUNT'!C$1,SWISSW!$J:$J,'MTT CHECKCOUNT'!$A14,SWISSW!$F:$F,"Lost")))+'MTT DRAW'!C14*IF(ROW()=COLUMN(),1,0.5))*(IF(ROW()=COLUMN(),0,1))</f>
        <v>7</v>
      </c>
      <c r="D14" s="14">
        <f ca="1">(((COUNTIFS(SWISSW!$I:$I,'MTT CHECKCOUNT'!$A14,SWISSW!$J:$J,'MTT CHECKCOUNT'!D$1,SWISSW!$F:$F,"Won")+COUNTIFS(SWISSW!$I:$I,'MTT CHECKCOUNT'!D$1,SWISSW!$J:$J,'MTT CHECKCOUNT'!$A14,SWISSW!$F:$F,"Lost")))+'MTT DRAW'!D14*IF(ROW()=COLUMN(),1,0.5))*(IF(ROW()=COLUMN(),0,1))</f>
        <v>2</v>
      </c>
      <c r="E14" s="14">
        <f ca="1">(((COUNTIFS(SWISSW!$I:$I,'MTT CHECKCOUNT'!$A14,SWISSW!$J:$J,'MTT CHECKCOUNT'!E$1,SWISSW!$F:$F,"Won")+COUNTIFS(SWISSW!$I:$I,'MTT CHECKCOUNT'!E$1,SWISSW!$J:$J,'MTT CHECKCOUNT'!$A14,SWISSW!$F:$F,"Lost")))+'MTT DRAW'!E14*IF(ROW()=COLUMN(),1,0.5))*(IF(ROW()=COLUMN(),0,1))</f>
        <v>7</v>
      </c>
      <c r="F14" s="14">
        <f ca="1">(((COUNTIFS(SWISSW!$I:$I,'MTT CHECKCOUNT'!$A14,SWISSW!$J:$J,'MTT CHECKCOUNT'!F$1,SWISSW!$F:$F,"Won")+COUNTIFS(SWISSW!$I:$I,'MTT CHECKCOUNT'!F$1,SWISSW!$J:$J,'MTT CHECKCOUNT'!$A14,SWISSW!$F:$F,"Lost")))+'MTT DRAW'!F14*IF(ROW()=COLUMN(),1,0.5))*(IF(ROW()=COLUMN(),0,1))</f>
        <v>4</v>
      </c>
      <c r="G14" s="14">
        <f ca="1">(((COUNTIFS(SWISSW!$I:$I,'MTT CHECKCOUNT'!$A14,SWISSW!$J:$J,'MTT CHECKCOUNT'!G$1,SWISSW!$F:$F,"Won")+COUNTIFS(SWISSW!$I:$I,'MTT CHECKCOUNT'!G$1,SWISSW!$J:$J,'MTT CHECKCOUNT'!$A14,SWISSW!$F:$F,"Lost")))+'MTT DRAW'!G14*IF(ROW()=COLUMN(),1,0.5))*(IF(ROW()=COLUMN(),0,1))</f>
        <v>4</v>
      </c>
      <c r="H14" s="14">
        <f ca="1">(((COUNTIFS(SWISSW!$I:$I,'MTT CHECKCOUNT'!$A14,SWISSW!$J:$J,'MTT CHECKCOUNT'!H$1,SWISSW!$F:$F,"Won")+COUNTIFS(SWISSW!$I:$I,'MTT CHECKCOUNT'!H$1,SWISSW!$J:$J,'MTT CHECKCOUNT'!$A14,SWISSW!$F:$F,"Lost")))+'MTT DRAW'!H14*IF(ROW()=COLUMN(),1,0.5))*(IF(ROW()=COLUMN(),0,1))</f>
        <v>0</v>
      </c>
      <c r="I14" s="14">
        <f ca="1">(((COUNTIFS(SWISSW!$I:$I,'MTT CHECKCOUNT'!$A14,SWISSW!$J:$J,'MTT CHECKCOUNT'!I$1,SWISSW!$F:$F,"Won")+COUNTIFS(SWISSW!$I:$I,'MTT CHECKCOUNT'!I$1,SWISSW!$J:$J,'MTT CHECKCOUNT'!$A14,SWISSW!$F:$F,"Lost")))+'MTT DRAW'!I14*IF(ROW()=COLUMN(),1,0.5))*(IF(ROW()=COLUMN(),0,1))</f>
        <v>3.5</v>
      </c>
      <c r="J14" s="14">
        <f ca="1">(((COUNTIFS(SWISSW!$I:$I,'MTT CHECKCOUNT'!$A14,SWISSW!$J:$J,'MTT CHECKCOUNT'!J$1,SWISSW!$F:$F,"Won")+COUNTIFS(SWISSW!$I:$I,'MTT CHECKCOUNT'!J$1,SWISSW!$J:$J,'MTT CHECKCOUNT'!$A14,SWISSW!$F:$F,"Lost")))+'MTT DRAW'!J14*IF(ROW()=COLUMN(),1,0.5))*(IF(ROW()=COLUMN(),0,1))</f>
        <v>3</v>
      </c>
      <c r="K14" s="14">
        <f ca="1">(((COUNTIFS(SWISSW!$I:$I,'MTT CHECKCOUNT'!$A14,SWISSW!$J:$J,'MTT CHECKCOUNT'!K$1,SWISSW!$F:$F,"Won")+COUNTIFS(SWISSW!$I:$I,'MTT CHECKCOUNT'!K$1,SWISSW!$J:$J,'MTT CHECKCOUNT'!$A14,SWISSW!$F:$F,"Lost")))+'MTT DRAW'!K14*IF(ROW()=COLUMN(),1,0.5))*(IF(ROW()=COLUMN(),0,1))</f>
        <v>1</v>
      </c>
      <c r="L14" s="14">
        <f ca="1">(((COUNTIFS(SWISSW!$I:$I,'MTT CHECKCOUNT'!$A14,SWISSW!$J:$J,'MTT CHECKCOUNT'!L$1,SWISSW!$F:$F,"Won")+COUNTIFS(SWISSW!$I:$I,'MTT CHECKCOUNT'!L$1,SWISSW!$J:$J,'MTT CHECKCOUNT'!$A14,SWISSW!$F:$F,"Lost")))+'MTT DRAW'!L14*IF(ROW()=COLUMN(),1,0.5))*(IF(ROW()=COLUMN(),0,1))</f>
        <v>1.5</v>
      </c>
      <c r="M14" s="14">
        <f ca="1">(((COUNTIFS(SWISSW!$I:$I,'MTT CHECKCOUNT'!$A14,SWISSW!$J:$J,'MTT CHECKCOUNT'!M$1,SWISSW!$F:$F,"Won")+COUNTIFS(SWISSW!$I:$I,'MTT CHECKCOUNT'!M$1,SWISSW!$J:$J,'MTT CHECKCOUNT'!$A14,SWISSW!$F:$F,"Lost")))+'MTT DRAW'!M14*IF(ROW()=COLUMN(),1,0.5))*(IF(ROW()=COLUMN(),0,1))</f>
        <v>3.5</v>
      </c>
      <c r="N14" s="14">
        <f ca="1">(((COUNTIFS(SWISSW!$I:$I,'MTT CHECKCOUNT'!$A14,SWISSW!$J:$J,'MTT CHECKCOUNT'!N$1,SWISSW!$F:$F,"Won")+COUNTIFS(SWISSW!$I:$I,'MTT CHECKCOUNT'!N$1,SWISSW!$J:$J,'MTT CHECKCOUNT'!$A14,SWISSW!$F:$F,"Lost")))+'MTT DRAW'!N14*IF(ROW()=COLUMN(),1,0.5))*(IF(ROW()=COLUMN(),0,1))</f>
        <v>0</v>
      </c>
      <c r="O14" s="14">
        <f ca="1">(((COUNTIFS(SWISSW!$I:$I,'MTT CHECKCOUNT'!$A14,SWISSW!$J:$J,'MTT CHECKCOUNT'!O$1,SWISSW!$F:$F,"Won")+COUNTIFS(SWISSW!$I:$I,'MTT CHECKCOUNT'!O$1,SWISSW!$J:$J,'MTT CHECKCOUNT'!$A14,SWISSW!$F:$F,"Lost")))+'MTT DRAW'!O14*IF(ROW()=COLUMN(),1,0.5))*(IF(ROW()=COLUMN(),0,1))</f>
        <v>1.5</v>
      </c>
      <c r="P14" s="14">
        <f ca="1">(((COUNTIFS(SWISSW!$I:$I,'MTT CHECKCOUNT'!$A14,SWISSW!$J:$J,'MTT CHECKCOUNT'!P$1,SWISSW!$F:$F,"Won")+COUNTIFS(SWISSW!$I:$I,'MTT CHECKCOUNT'!P$1,SWISSW!$J:$J,'MTT CHECKCOUNT'!$A14,SWISSW!$F:$F,"Lost")))+'MTT DRAW'!P14*IF(ROW()=COLUMN(),1,0.5))*(IF(ROW()=COLUMN(),0,1))</f>
        <v>3</v>
      </c>
      <c r="Q14" s="14">
        <f ca="1">(((COUNTIFS(SWISSW!$I:$I,'MTT CHECKCOUNT'!$A14,SWISSW!$J:$J,'MTT CHECKCOUNT'!Q$1,SWISSW!$F:$F,"Won")+COUNTIFS(SWISSW!$I:$I,'MTT CHECKCOUNT'!Q$1,SWISSW!$J:$J,'MTT CHECKCOUNT'!$A14,SWISSW!$F:$F,"Lost")))+'MTT DRAW'!Q14*IF(ROW()=COLUMN(),1,0.5))*(IF(ROW()=COLUMN(),0,1))</f>
        <v>3.5</v>
      </c>
      <c r="R14" s="14">
        <f ca="1">(((COUNTIFS(SWISSW!$I:$I,'MTT CHECKCOUNT'!$A14,SWISSW!$J:$J,'MTT CHECKCOUNT'!R$1,SWISSW!$F:$F,"Won")+COUNTIFS(SWISSW!$I:$I,'MTT CHECKCOUNT'!R$1,SWISSW!$J:$J,'MTT CHECKCOUNT'!$A14,SWISSW!$F:$F,"Lost")))+'MTT DRAW'!R14*IF(ROW()=COLUMN(),1,0.5))*(IF(ROW()=COLUMN(),0,1))</f>
        <v>3</v>
      </c>
      <c r="S14" s="14">
        <f ca="1">(((COUNTIFS(SWISSW!$I:$I,'MTT CHECKCOUNT'!$A14,SWISSW!$J:$J,'MTT CHECKCOUNT'!S$1,SWISSW!$F:$F,"Won")+COUNTIFS(SWISSW!$I:$I,'MTT CHECKCOUNT'!S$1,SWISSW!$J:$J,'MTT CHECKCOUNT'!$A14,SWISSW!$F:$F,"Lost")))+'MTT DRAW'!S14*IF(ROW()=COLUMN(),1,0.5))*(IF(ROW()=COLUMN(),0,1))</f>
        <v>1</v>
      </c>
      <c r="T14" s="14">
        <f ca="1">(((COUNTIFS(SWISSW!$I:$I,'MTT CHECKCOUNT'!$A14,SWISSW!$J:$J,'MTT CHECKCOUNT'!T$1,SWISSW!$F:$F,"Won")+COUNTIFS(SWISSW!$I:$I,'MTT CHECKCOUNT'!T$1,SWISSW!$J:$J,'MTT CHECKCOUNT'!$A14,SWISSW!$F:$F,"Lost")))+'MTT DRAW'!T14*IF(ROW()=COLUMN(),1,0.5))*(IF(ROW()=COLUMN(),0,1))</f>
        <v>3</v>
      </c>
      <c r="U14" s="14">
        <f ca="1">(((COUNTIFS(SWISSW!$I:$I,'MTT CHECKCOUNT'!$A14,SWISSW!$J:$J,'MTT CHECKCOUNT'!U$1,SWISSW!$F:$F,"Won")+COUNTIFS(SWISSW!$I:$I,'MTT CHECKCOUNT'!U$1,SWISSW!$J:$J,'MTT CHECKCOUNT'!$A14,SWISSW!$F:$F,"Lost")))+'MTT DRAW'!U14*IF(ROW()=COLUMN(),1,0.5))*(IF(ROW()=COLUMN(),0,1))</f>
        <v>0</v>
      </c>
      <c r="V14" s="14">
        <f ca="1">(((COUNTIFS(SWISSW!$I:$I,'MTT CHECKCOUNT'!$A14,SWISSW!$J:$J,'MTT CHECKCOUNT'!V$1,SWISSW!$F:$F,"Won")+COUNTIFS(SWISSW!$I:$I,'MTT CHECKCOUNT'!V$1,SWISSW!$J:$J,'MTT CHECKCOUNT'!$A14,SWISSW!$F:$F,"Lost")))+'MTT DRAW'!V14*IF(ROW()=COLUMN(),1,0.5))*(IF(ROW()=COLUMN(),0,1))</f>
        <v>1</v>
      </c>
      <c r="W14" s="14">
        <f ca="1">(((COUNTIFS(SWISSW!$I:$I,'MTT CHECKCOUNT'!$A14,SWISSW!$J:$J,'MTT CHECKCOUNT'!W$1,SWISSW!$F:$F,"Won")+COUNTIFS(SWISSW!$I:$I,'MTT CHECKCOUNT'!W$1,SWISSW!$J:$J,'MTT CHECKCOUNT'!$A14,SWISSW!$F:$F,"Lost")))+'MTT DRAW'!W14*IF(ROW()=COLUMN(),1,0.5))*(IF(ROW()=COLUMN(),0,1))</f>
        <v>2</v>
      </c>
      <c r="X14" s="14">
        <f ca="1">(((COUNTIFS(SWISSW!$I:$I,'MTT CHECKCOUNT'!$A14,SWISSW!$J:$J,'MTT CHECKCOUNT'!X$1,SWISSW!$F:$F,"Won")+COUNTIFS(SWISSW!$I:$I,'MTT CHECKCOUNT'!X$1,SWISSW!$J:$J,'MTT CHECKCOUNT'!$A14,SWISSW!$F:$F,"Lost")))+'MTT DRAW'!X14*IF(ROW()=COLUMN(),1,0.5))*(IF(ROW()=COLUMN(),0,1))</f>
        <v>0</v>
      </c>
      <c r="Y14" s="14">
        <f ca="1">(((COUNTIFS(SWISSW!$I:$I,'MTT CHECKCOUNT'!$A14,SWISSW!$J:$J,'MTT CHECKCOUNT'!Y$1,SWISSW!$F:$F,"Won")+COUNTIFS(SWISSW!$I:$I,'MTT CHECKCOUNT'!Y$1,SWISSW!$J:$J,'MTT CHECKCOUNT'!$A14,SWISSW!$F:$F,"Lost")))+'MTT DRAW'!Y14*IF(ROW()=COLUMN(),1,0.5))*(IF(ROW()=COLUMN(),0,1))</f>
        <v>0</v>
      </c>
      <c r="Z14" s="14">
        <f ca="1">(((COUNTIFS(SWISSW!$I:$I,'MTT CHECKCOUNT'!$A14,SWISSW!$J:$J,'MTT CHECKCOUNT'!Z$1,SWISSW!$F:$F,"Won")+COUNTIFS(SWISSW!$I:$I,'MTT CHECKCOUNT'!Z$1,SWISSW!$J:$J,'MTT CHECKCOUNT'!$A14,SWISSW!$F:$F,"Lost")))+'MTT DRAW'!Z14*IF(ROW()=COLUMN(),1,0.5))*(IF(ROW()=COLUMN(),0,1))</f>
        <v>1</v>
      </c>
      <c r="AA14" s="14">
        <f ca="1">(((COUNTIFS(SWISSW!$I:$I,'MTT CHECKCOUNT'!$A14,SWISSW!$J:$J,'MTT CHECKCOUNT'!AA$1,SWISSW!$F:$F,"Won")+COUNTIFS(SWISSW!$I:$I,'MTT CHECKCOUNT'!AA$1,SWISSW!$J:$J,'MTT CHECKCOUNT'!$A14,SWISSW!$F:$F,"Lost")))+'MTT DRAW'!AA14*IF(ROW()=COLUMN(),1,0.5))*(IF(ROW()=COLUMN(),0,1))</f>
        <v>2</v>
      </c>
      <c r="AB14" s="14">
        <f ca="1">(((COUNTIFS(SWISSW!$I:$I,'MTT CHECKCOUNT'!$A14,SWISSW!$J:$J,'MTT CHECKCOUNT'!AB$1,SWISSW!$F:$F,"Won")+COUNTIFS(SWISSW!$I:$I,'MTT CHECKCOUNT'!AB$1,SWISSW!$J:$J,'MTT CHECKCOUNT'!$A14,SWISSW!$F:$F,"Lost")))+'MTT DRAW'!AB14*IF(ROW()=COLUMN(),1,0.5))*(IF(ROW()=COLUMN(),0,1))</f>
        <v>1</v>
      </c>
      <c r="AC14" s="14">
        <f ca="1">(((COUNTIFS(SWISSW!$I:$I,'MTT CHECKCOUNT'!$A14,SWISSW!$J:$J,'MTT CHECKCOUNT'!AC$1,SWISSW!$F:$F,"Won")+COUNTIFS(SWISSW!$I:$I,'MTT CHECKCOUNT'!AC$1,SWISSW!$J:$J,'MTT CHECKCOUNT'!$A14,SWISSW!$F:$F,"Lost")))+'MTT DRAW'!AC14*IF(ROW()=COLUMN(),1,0.5))*(IF(ROW()=COLUMN(),0,1))</f>
        <v>0</v>
      </c>
      <c r="AD14" s="14">
        <f ca="1">(((COUNTIFS(SWISSW!$I:$I,'MTT CHECKCOUNT'!$A14,SWISSW!$J:$J,'MTT CHECKCOUNT'!AD$1,SWISSW!$F:$F,"Won")+COUNTIFS(SWISSW!$I:$I,'MTT CHECKCOUNT'!AD$1,SWISSW!$J:$J,'MTT CHECKCOUNT'!$A14,SWISSW!$F:$F,"Lost")))+'MTT DRAW'!AD14*IF(ROW()=COLUMN(),1,0.5))*(IF(ROW()=COLUMN(),0,1))</f>
        <v>0</v>
      </c>
      <c r="AE14" s="14">
        <f ca="1">(((COUNTIFS(SWISSW!$I:$I,'MTT CHECKCOUNT'!$A14,SWISSW!$J:$J,'MTT CHECKCOUNT'!AE$1,SWISSW!$F:$F,"Won")+COUNTIFS(SWISSW!$I:$I,'MTT CHECKCOUNT'!AE$1,SWISSW!$J:$J,'MTT CHECKCOUNT'!$A14,SWISSW!$F:$F,"Lost")))+'MTT DRAW'!AE14*IF(ROW()=COLUMN(),1,0.5))*(IF(ROW()=COLUMN(),0,1))</f>
        <v>0</v>
      </c>
      <c r="AF14" s="14">
        <f ca="1">(((COUNTIFS(SWISSW!$I:$I,'MTT CHECKCOUNT'!$A14,SWISSW!$J:$J,'MTT CHECKCOUNT'!AF$1,SWISSW!$F:$F,"Won")+COUNTIFS(SWISSW!$I:$I,'MTT CHECKCOUNT'!AF$1,SWISSW!$J:$J,'MTT CHECKCOUNT'!$A14,SWISSW!$F:$F,"Lost")))+'MTT DRAW'!AF14*IF(ROW()=COLUMN(),1,0.5))*(IF(ROW()=COLUMN(),0,1))</f>
        <v>2</v>
      </c>
      <c r="AG14" s="14">
        <f ca="1">(((COUNTIFS(SWISSW!$I:$I,'MTT CHECKCOUNT'!$A14,SWISSW!$J:$J,'MTT CHECKCOUNT'!AG$1,SWISSW!$F:$F,"Won")+COUNTIFS(SWISSW!$I:$I,'MTT CHECKCOUNT'!AG$1,SWISSW!$J:$J,'MTT CHECKCOUNT'!$A14,SWISSW!$F:$F,"Lost")))+'MTT DRAW'!AG14*IF(ROW()=COLUMN(),1,0.5))*(IF(ROW()=COLUMN(),0,1))</f>
        <v>1</v>
      </c>
      <c r="AH14" s="14">
        <f ca="1">(((COUNTIFS(SWISSW!$I:$I,'MTT CHECKCOUNT'!$A14,SWISSW!$J:$J,'MTT CHECKCOUNT'!AH$1,SWISSW!$F:$F,"Won")+COUNTIFS(SWISSW!$I:$I,'MTT CHECKCOUNT'!AH$1,SWISSW!$J:$J,'MTT CHECKCOUNT'!$A14,SWISSW!$F:$F,"Lost")))+'MTT DRAW'!AH14*IF(ROW()=COLUMN(),1,0.5))*(IF(ROW()=COLUMN(),0,1))</f>
        <v>0</v>
      </c>
      <c r="AI14" s="14">
        <f ca="1">(((COUNTIFS(SWISSW!$I:$I,'MTT CHECKCOUNT'!$A14,SWISSW!$J:$J,'MTT CHECKCOUNT'!AI$1,SWISSW!$F:$F,"Won")+COUNTIFS(SWISSW!$I:$I,'MTT CHECKCOUNT'!AI$1,SWISSW!$J:$J,'MTT CHECKCOUNT'!$A14,SWISSW!$F:$F,"Lost")))+'MTT DRAW'!AI14*IF(ROW()=COLUMN(),1,0.5))*(IF(ROW()=COLUMN(),0,1))</f>
        <v>0</v>
      </c>
      <c r="AJ14" s="14">
        <f ca="1">(((COUNTIFS(SWISSW!$I:$I,'MTT CHECKCOUNT'!$A14,SWISSW!$J:$J,'MTT CHECKCOUNT'!AJ$1,SWISSW!$F:$F,"Won")+COUNTIFS(SWISSW!$I:$I,'MTT CHECKCOUNT'!AJ$1,SWISSW!$J:$J,'MTT CHECKCOUNT'!$A14,SWISSW!$F:$F,"Lost")))+'MTT DRAW'!AJ14*IF(ROW()=COLUMN(),1,0.5))*(IF(ROW()=COLUMN(),0,1))</f>
        <v>0</v>
      </c>
      <c r="AK14" s="14">
        <f ca="1">(((COUNTIFS(SWISSW!$I:$I,'MTT CHECKCOUNT'!$A14,SWISSW!$J:$J,'MTT CHECKCOUNT'!AK$1,SWISSW!$F:$F,"Won")+COUNTIFS(SWISSW!$I:$I,'MTT CHECKCOUNT'!AK$1,SWISSW!$J:$J,'MTT CHECKCOUNT'!$A14,SWISSW!$F:$F,"Lost")))+'MTT DRAW'!AK14*IF(ROW()=COLUMN(),1,0.5))*(IF(ROW()=COLUMN(),0,1))</f>
        <v>1.5</v>
      </c>
      <c r="AL14" s="14">
        <f ca="1">(((COUNTIFS(SWISSW!$I:$I,'MTT CHECKCOUNT'!$A14,SWISSW!$J:$J,'MTT CHECKCOUNT'!AL$1,SWISSW!$F:$F,"Won")+COUNTIFS(SWISSW!$I:$I,'MTT CHECKCOUNT'!AL$1,SWISSW!$J:$J,'MTT CHECKCOUNT'!$A14,SWISSW!$F:$F,"Lost")))+'MTT DRAW'!AL14*IF(ROW()=COLUMN(),1,0.5))*(IF(ROW()=COLUMN(),0,1))</f>
        <v>1</v>
      </c>
      <c r="AM14" s="14">
        <f ca="1">(((COUNTIFS(SWISSW!$I:$I,'MTT CHECKCOUNT'!$A14,SWISSW!$J:$J,'MTT CHECKCOUNT'!AM$1,SWISSW!$F:$F,"Won")+COUNTIFS(SWISSW!$I:$I,'MTT CHECKCOUNT'!AM$1,SWISSW!$J:$J,'MTT CHECKCOUNT'!$A14,SWISSW!$F:$F,"Lost")))+'MTT DRAW'!AM14*IF(ROW()=COLUMN(),1,0.5))*(IF(ROW()=COLUMN(),0,1))</f>
        <v>1</v>
      </c>
      <c r="AN14" s="14">
        <f ca="1">(((COUNTIFS(SWISSW!$I:$I,'MTT CHECKCOUNT'!$A14,SWISSW!$J:$J,'MTT CHECKCOUNT'!AN$1,SWISSW!$F:$F,"Won")+COUNTIFS(SWISSW!$I:$I,'MTT CHECKCOUNT'!AN$1,SWISSW!$J:$J,'MTT CHECKCOUNT'!$A14,SWISSW!$F:$F,"Lost")))+'MTT DRAW'!AN14*IF(ROW()=COLUMN(),1,0.5))*(IF(ROW()=COLUMN(),0,1))</f>
        <v>0</v>
      </c>
      <c r="AO14" s="14">
        <f ca="1">(((COUNTIFS(SWISSW!$I:$I,'MTT CHECKCOUNT'!$A14,SWISSW!$J:$J,'MTT CHECKCOUNT'!AO$1,SWISSW!$F:$F,"Won")+COUNTIFS(SWISSW!$I:$I,'MTT CHECKCOUNT'!AO$1,SWISSW!$J:$J,'MTT CHECKCOUNT'!$A14,SWISSW!$F:$F,"Lost")))+'MTT DRAW'!AO14*IF(ROW()=COLUMN(),1,0.5))*(IF(ROW()=COLUMN(),0,1))</f>
        <v>0</v>
      </c>
      <c r="AP14" s="14">
        <f ca="1">(((COUNTIFS(SWISSW!$I:$I,'MTT CHECKCOUNT'!$A14,SWISSW!$J:$J,'MTT CHECKCOUNT'!AP$1,SWISSW!$F:$F,"Won")+COUNTIFS(SWISSW!$I:$I,'MTT CHECKCOUNT'!AP$1,SWISSW!$J:$J,'MTT CHECKCOUNT'!$A14,SWISSW!$F:$F,"Lost")))+'MTT DRAW'!AP14*IF(ROW()=COLUMN(),1,0.5))*(IF(ROW()=COLUMN(),0,1))</f>
        <v>1</v>
      </c>
      <c r="AQ14" s="14">
        <f ca="1">(((COUNTIFS(SWISSW!$I:$I,'MTT CHECKCOUNT'!$A14,SWISSW!$J:$J,'MTT CHECKCOUNT'!AQ$1,SWISSW!$F:$F,"Won")+COUNTIFS(SWISSW!$I:$I,'MTT CHECKCOUNT'!AQ$1,SWISSW!$J:$J,'MTT CHECKCOUNT'!$A14,SWISSW!$F:$F,"Lost")))+'MTT DRAW'!AQ14*IF(ROW()=COLUMN(),1,0.5))*(IF(ROW()=COLUMN(),0,1))</f>
        <v>0</v>
      </c>
      <c r="AR14" s="14">
        <f ca="1">(((COUNTIFS(SWISSW!$I:$I,'MTT CHECKCOUNT'!$A14,SWISSW!$J:$J,'MTT CHECKCOUNT'!AR$1,SWISSW!$F:$F,"Won")+COUNTIFS(SWISSW!$I:$I,'MTT CHECKCOUNT'!AR$1,SWISSW!$J:$J,'MTT CHECKCOUNT'!$A14,SWISSW!$F:$F,"Lost")))+'MTT DRAW'!AR14*IF(ROW()=COLUMN(),1,0.5))*(IF(ROW()=COLUMN(),0,1))</f>
        <v>0</v>
      </c>
      <c r="AS14" s="14">
        <f ca="1">(((COUNTIFS(SWISSW!$I:$I,'MTT CHECKCOUNT'!$A14,SWISSW!$J:$J,'MTT CHECKCOUNT'!AS$1,SWISSW!$F:$F,"Won")+COUNTIFS(SWISSW!$I:$I,'MTT CHECKCOUNT'!AS$1,SWISSW!$J:$J,'MTT CHECKCOUNT'!$A14,SWISSW!$F:$F,"Lost")))+'MTT DRAW'!AS14*IF(ROW()=COLUMN(),1,0.5))*(IF(ROW()=COLUMN(),0,1))</f>
        <v>0</v>
      </c>
      <c r="AT14" s="14">
        <f ca="1">(((COUNTIFS(SWISSW!$I:$I,'MTT CHECKCOUNT'!$A14,SWISSW!$J:$J,'MTT CHECKCOUNT'!AT$1,SWISSW!$F:$F,"Won")+COUNTIFS(SWISSW!$I:$I,'MTT CHECKCOUNT'!AT$1,SWISSW!$J:$J,'MTT CHECKCOUNT'!$A14,SWISSW!$F:$F,"Lost")))+'MTT DRAW'!AT14*IF(ROW()=COLUMN(),1,0.5))*(IF(ROW()=COLUMN(),0,1))</f>
        <v>0</v>
      </c>
      <c r="AU14" s="14">
        <f ca="1">(((COUNTIFS(SWISSW!$I:$I,'MTT CHECKCOUNT'!$A14,SWISSW!$J:$J,'MTT CHECKCOUNT'!AU$1,SWISSW!$F:$F,"Won")+COUNTIFS(SWISSW!$I:$I,'MTT CHECKCOUNT'!AU$1,SWISSW!$J:$J,'MTT CHECKCOUNT'!$A14,SWISSW!$F:$F,"Lost")))+'MTT DRAW'!AU14*IF(ROW()=COLUMN(),1,0.5))*(IF(ROW()=COLUMN(),0,1))</f>
        <v>0</v>
      </c>
      <c r="AV14" s="14">
        <f ca="1">(((COUNTIFS(SWISSW!$I:$I,'MTT CHECKCOUNT'!$A14,SWISSW!$J:$J,'MTT CHECKCOUNT'!AV$1,SWISSW!$F:$F,"Won")+COUNTIFS(SWISSW!$I:$I,'MTT CHECKCOUNT'!AV$1,SWISSW!$J:$J,'MTT CHECKCOUNT'!$A14,SWISSW!$F:$F,"Lost")))+'MTT DRAW'!AV14*IF(ROW()=COLUMN(),1,0.5))*(IF(ROW()=COLUMN(),0,1))</f>
        <v>0</v>
      </c>
      <c r="AW14" s="14">
        <f ca="1">(((COUNTIFS(SWISSW!$I:$I,'MTT CHECKCOUNT'!$A14,SWISSW!$J:$J,'MTT CHECKCOUNT'!AW$1,SWISSW!$F:$F,"Won")+COUNTIFS(SWISSW!$I:$I,'MTT CHECKCOUNT'!AW$1,SWISSW!$J:$J,'MTT CHECKCOUNT'!$A14,SWISSW!$F:$F,"Lost")))+'MTT DRAW'!AW14*IF(ROW()=COLUMN(),1,0.5))*(IF(ROW()=COLUMN(),0,1))</f>
        <v>0</v>
      </c>
      <c r="AX14" s="14">
        <f ca="1">(((COUNTIFS(SWISSW!$I:$I,'MTT CHECKCOUNT'!$A14,SWISSW!$J:$J,'MTT CHECKCOUNT'!AX$1,SWISSW!$F:$F,"Won")+COUNTIFS(SWISSW!$I:$I,'MTT CHECKCOUNT'!AX$1,SWISSW!$J:$J,'MTT CHECKCOUNT'!$A14,SWISSW!$F:$F,"Lost")))+'MTT DRAW'!AX14*IF(ROW()=COLUMN(),1,0.5))*(IF(ROW()=COLUMN(),0,1))</f>
        <v>0</v>
      </c>
      <c r="AY14" s="14">
        <f ca="1">(((COUNTIFS(SWISSW!$I:$I,'MTT CHECKCOUNT'!$A14,SWISSW!$J:$J,'MTT CHECKCOUNT'!AY$1,SWISSW!$F:$F,"Won")+COUNTIFS(SWISSW!$I:$I,'MTT CHECKCOUNT'!AY$1,SWISSW!$J:$J,'MTT CHECKCOUNT'!$A14,SWISSW!$F:$F,"Lost")))+'MTT DRAW'!AY14*IF(ROW()=COLUMN(),1,0.5))*(IF(ROW()=COLUMN(),0,1))</f>
        <v>0</v>
      </c>
      <c r="AZ14" s="14">
        <f ca="1">(((COUNTIFS(SWISSW!$I:$I,'MTT CHECKCOUNT'!$A14,SWISSW!$J:$J,'MTT CHECKCOUNT'!AZ$1,SWISSW!$F:$F,"Won")+COUNTIFS(SWISSW!$I:$I,'MTT CHECKCOUNT'!AZ$1,SWISSW!$J:$J,'MTT CHECKCOUNT'!$A14,SWISSW!$F:$F,"Lost")))+'MTT DRAW'!AZ14*IF(ROW()=COLUMN(),1,0.5))*(IF(ROW()=COLUMN(),0,1))</f>
        <v>0</v>
      </c>
      <c r="BA14" s="14">
        <f ca="1">(((COUNTIFS(SWISSW!$I:$I,'MTT CHECKCOUNT'!$A14,SWISSW!$J:$J,'MTT CHECKCOUNT'!BA$1,SWISSW!$F:$F,"Won")+COUNTIFS(SWISSW!$I:$I,'MTT CHECKCOUNT'!BA$1,SWISSW!$J:$J,'MTT CHECKCOUNT'!$A14,SWISSW!$F:$F,"Lost")))+'MTT DRAW'!BA14*IF(ROW()=COLUMN(),1,0.5))*(IF(ROW()=COLUMN(),0,1))</f>
        <v>1</v>
      </c>
      <c r="BB14" s="14">
        <f ca="1">(((COUNTIFS(SWISSW!$I:$I,'MTT CHECKCOUNT'!$A14,SWISSW!$J:$J,'MTT CHECKCOUNT'!BB$1,SWISSW!$F:$F,"Won")+COUNTIFS(SWISSW!$I:$I,'MTT CHECKCOUNT'!BB$1,SWISSW!$J:$J,'MTT CHECKCOUNT'!$A14,SWISSW!$F:$F,"Lost")))+'MTT DRAW'!BB14*IF(ROW()=COLUMN(),1,0.5))*(IF(ROW()=COLUMN(),0,1))</f>
        <v>1</v>
      </c>
      <c r="BC14" s="14">
        <f ca="1">(((COUNTIFS(SWISSW!$I:$I,'MTT CHECKCOUNT'!$A14,SWISSW!$J:$J,'MTT CHECKCOUNT'!BC$1,SWISSW!$F:$F,"Won")+COUNTIFS(SWISSW!$I:$I,'MTT CHECKCOUNT'!BC$1,SWISSW!$J:$J,'MTT CHECKCOUNT'!$A14,SWISSW!$F:$F,"Lost")))+'MTT DRAW'!BC14*IF(ROW()=COLUMN(),1,0.5))*(IF(ROW()=COLUMN(),0,1))</f>
        <v>0</v>
      </c>
      <c r="BD14" s="14">
        <f ca="1">(((COUNTIFS(SWISSW!$I:$I,'MTT CHECKCOUNT'!$A14,SWISSW!$J:$J,'MTT CHECKCOUNT'!BD$1,SWISSW!$F:$F,"Won")+COUNTIFS(SWISSW!$I:$I,'MTT CHECKCOUNT'!BD$1,SWISSW!$J:$J,'MTT CHECKCOUNT'!$A14,SWISSW!$F:$F,"Lost")))+'MTT DRAW'!BD14*IF(ROW()=COLUMN(),1,0.5))*(IF(ROW()=COLUMN(),0,1))</f>
        <v>0</v>
      </c>
      <c r="BE14" s="14">
        <f ca="1">(((COUNTIFS(SWISSW!$I:$I,'MTT CHECKCOUNT'!$A14,SWISSW!$J:$J,'MTT CHECKCOUNT'!BE$1,SWISSW!$F:$F,"Won")+COUNTIFS(SWISSW!$I:$I,'MTT CHECKCOUNT'!BE$1,SWISSW!$J:$J,'MTT CHECKCOUNT'!$A14,SWISSW!$F:$F,"Lost")))+'MTT DRAW'!BE14*IF(ROW()=COLUMN(),1,0.5))*(IF(ROW()=COLUMN(),0,1))</f>
        <v>0</v>
      </c>
      <c r="BF14" s="14">
        <f ca="1">(((COUNTIFS(SWISSW!$I:$I,'MTT CHECKCOUNT'!$A14,SWISSW!$J:$J,'MTT CHECKCOUNT'!BF$1,SWISSW!$F:$F,"Won")+COUNTIFS(SWISSW!$I:$I,'MTT CHECKCOUNT'!BF$1,SWISSW!$J:$J,'MTT CHECKCOUNT'!$A14,SWISSW!$F:$F,"Lost")))+'MTT DRAW'!BF14*IF(ROW()=COLUMN(),1,0.5))*(IF(ROW()=COLUMN(),0,1))</f>
        <v>0</v>
      </c>
    </row>
    <row r="15" spans="1:58" s="6" customFormat="1" ht="55" customHeight="1" x14ac:dyDescent="0.25">
      <c r="A15" s="3" t="str">
        <f ca="1">MATCHUP!A15</f>
        <v>Gruul Monsters</v>
      </c>
      <c r="B15" s="14">
        <f ca="1">(((COUNTIFS(SWISSW!$I:$I,'MTT CHECKCOUNT'!$A15,SWISSW!$J:$J,'MTT CHECKCOUNT'!B$1,SWISSW!$F:$F,"Won")+COUNTIFS(SWISSW!$I:$I,'MTT CHECKCOUNT'!B$1,SWISSW!$J:$J,'MTT CHECKCOUNT'!$A15,SWISSW!$F:$F,"Lost")))+'MTT DRAW'!B15*IF(ROW()=COLUMN(),1,0.5))*(IF(ROW()=COLUMN(),0,1))</f>
        <v>14.5</v>
      </c>
      <c r="C15" s="14">
        <f ca="1">(((COUNTIFS(SWISSW!$I:$I,'MTT CHECKCOUNT'!$A15,SWISSW!$J:$J,'MTT CHECKCOUNT'!C$1,SWISSW!$F:$F,"Won")+COUNTIFS(SWISSW!$I:$I,'MTT CHECKCOUNT'!C$1,SWISSW!$J:$J,'MTT CHECKCOUNT'!$A15,SWISSW!$F:$F,"Lost")))+'MTT DRAW'!C15*IF(ROW()=COLUMN(),1,0.5))*(IF(ROW()=COLUMN(),0,1))</f>
        <v>7.5</v>
      </c>
      <c r="D15" s="14">
        <f ca="1">(((COUNTIFS(SWISSW!$I:$I,'MTT CHECKCOUNT'!$A15,SWISSW!$J:$J,'MTT CHECKCOUNT'!D$1,SWISSW!$F:$F,"Won")+COUNTIFS(SWISSW!$I:$I,'MTT CHECKCOUNT'!D$1,SWISSW!$J:$J,'MTT CHECKCOUNT'!$A15,SWISSW!$F:$F,"Lost")))+'MTT DRAW'!D15*IF(ROW()=COLUMN(),1,0.5))*(IF(ROW()=COLUMN(),0,1))</f>
        <v>9.5</v>
      </c>
      <c r="E15" s="14">
        <f ca="1">(((COUNTIFS(SWISSW!$I:$I,'MTT CHECKCOUNT'!$A15,SWISSW!$J:$J,'MTT CHECKCOUNT'!E$1,SWISSW!$F:$F,"Won")+COUNTIFS(SWISSW!$I:$I,'MTT CHECKCOUNT'!E$1,SWISSW!$J:$J,'MTT CHECKCOUNT'!$A15,SWISSW!$F:$F,"Lost")))+'MTT DRAW'!E15*IF(ROW()=COLUMN(),1,0.5))*(IF(ROW()=COLUMN(),0,1))</f>
        <v>8</v>
      </c>
      <c r="F15" s="14">
        <f ca="1">(((COUNTIFS(SWISSW!$I:$I,'MTT CHECKCOUNT'!$A15,SWISSW!$J:$J,'MTT CHECKCOUNT'!F$1,SWISSW!$F:$F,"Won")+COUNTIFS(SWISSW!$I:$I,'MTT CHECKCOUNT'!F$1,SWISSW!$J:$J,'MTT CHECKCOUNT'!$A15,SWISSW!$F:$F,"Lost")))+'MTT DRAW'!F15*IF(ROW()=COLUMN(),1,0.5))*(IF(ROW()=COLUMN(),0,1))</f>
        <v>5</v>
      </c>
      <c r="G15" s="14">
        <f ca="1">(((COUNTIFS(SWISSW!$I:$I,'MTT CHECKCOUNT'!$A15,SWISSW!$J:$J,'MTT CHECKCOUNT'!G$1,SWISSW!$F:$F,"Won")+COUNTIFS(SWISSW!$I:$I,'MTT CHECKCOUNT'!G$1,SWISSW!$J:$J,'MTT CHECKCOUNT'!$A15,SWISSW!$F:$F,"Lost")))+'MTT DRAW'!G15*IF(ROW()=COLUMN(),1,0.5))*(IF(ROW()=COLUMN(),0,1))</f>
        <v>6</v>
      </c>
      <c r="H15" s="14">
        <f ca="1">(((COUNTIFS(SWISSW!$I:$I,'MTT CHECKCOUNT'!$A15,SWISSW!$J:$J,'MTT CHECKCOUNT'!H$1,SWISSW!$F:$F,"Won")+COUNTIFS(SWISSW!$I:$I,'MTT CHECKCOUNT'!H$1,SWISSW!$J:$J,'MTT CHECKCOUNT'!$A15,SWISSW!$F:$F,"Lost")))+'MTT DRAW'!H15*IF(ROW()=COLUMN(),1,0.5))*(IF(ROW()=COLUMN(),0,1))</f>
        <v>1</v>
      </c>
      <c r="I15" s="14">
        <f ca="1">(((COUNTIFS(SWISSW!$I:$I,'MTT CHECKCOUNT'!$A15,SWISSW!$J:$J,'MTT CHECKCOUNT'!I$1,SWISSW!$F:$F,"Won")+COUNTIFS(SWISSW!$I:$I,'MTT CHECKCOUNT'!I$1,SWISSW!$J:$J,'MTT CHECKCOUNT'!$A15,SWISSW!$F:$F,"Lost")))+'MTT DRAW'!I15*IF(ROW()=COLUMN(),1,0.5))*(IF(ROW()=COLUMN(),0,1))</f>
        <v>3</v>
      </c>
      <c r="J15" s="14">
        <f ca="1">(((COUNTIFS(SWISSW!$I:$I,'MTT CHECKCOUNT'!$A15,SWISSW!$J:$J,'MTT CHECKCOUNT'!J$1,SWISSW!$F:$F,"Won")+COUNTIFS(SWISSW!$I:$I,'MTT CHECKCOUNT'!J$1,SWISSW!$J:$J,'MTT CHECKCOUNT'!$A15,SWISSW!$F:$F,"Lost")))+'MTT DRAW'!J15*IF(ROW()=COLUMN(),1,0.5))*(IF(ROW()=COLUMN(),0,1))</f>
        <v>5</v>
      </c>
      <c r="K15" s="14">
        <f ca="1">(((COUNTIFS(SWISSW!$I:$I,'MTT CHECKCOUNT'!$A15,SWISSW!$J:$J,'MTT CHECKCOUNT'!K$1,SWISSW!$F:$F,"Won")+COUNTIFS(SWISSW!$I:$I,'MTT CHECKCOUNT'!K$1,SWISSW!$J:$J,'MTT CHECKCOUNT'!$A15,SWISSW!$F:$F,"Lost")))+'MTT DRAW'!K15*IF(ROW()=COLUMN(),1,0.5))*(IF(ROW()=COLUMN(),0,1))</f>
        <v>0</v>
      </c>
      <c r="L15" s="14">
        <f ca="1">(((COUNTIFS(SWISSW!$I:$I,'MTT CHECKCOUNT'!$A15,SWISSW!$J:$J,'MTT CHECKCOUNT'!L$1,SWISSW!$F:$F,"Won")+COUNTIFS(SWISSW!$I:$I,'MTT CHECKCOUNT'!L$1,SWISSW!$J:$J,'MTT CHECKCOUNT'!$A15,SWISSW!$F:$F,"Lost")))+'MTT DRAW'!L15*IF(ROW()=COLUMN(),1,0.5))*(IF(ROW()=COLUMN(),0,1))</f>
        <v>3</v>
      </c>
      <c r="M15" s="14">
        <f ca="1">(((COUNTIFS(SWISSW!$I:$I,'MTT CHECKCOUNT'!$A15,SWISSW!$J:$J,'MTT CHECKCOUNT'!M$1,SWISSW!$F:$F,"Won")+COUNTIFS(SWISSW!$I:$I,'MTT CHECKCOUNT'!M$1,SWISSW!$J:$J,'MTT CHECKCOUNT'!$A15,SWISSW!$F:$F,"Lost")))+'MTT DRAW'!M15*IF(ROW()=COLUMN(),1,0.5))*(IF(ROW()=COLUMN(),0,1))</f>
        <v>2</v>
      </c>
      <c r="N15" s="14">
        <f ca="1">(((COUNTIFS(SWISSW!$I:$I,'MTT CHECKCOUNT'!$A15,SWISSW!$J:$J,'MTT CHECKCOUNT'!N$1,SWISSW!$F:$F,"Won")+COUNTIFS(SWISSW!$I:$I,'MTT CHECKCOUNT'!N$1,SWISSW!$J:$J,'MTT CHECKCOUNT'!$A15,SWISSW!$F:$F,"Lost")))+'MTT DRAW'!N15*IF(ROW()=COLUMN(),1,0.5))*(IF(ROW()=COLUMN(),0,1))</f>
        <v>1.5</v>
      </c>
      <c r="O15" s="14">
        <f ca="1">(((COUNTIFS(SWISSW!$I:$I,'MTT CHECKCOUNT'!$A15,SWISSW!$J:$J,'MTT CHECKCOUNT'!O$1,SWISSW!$F:$F,"Won")+COUNTIFS(SWISSW!$I:$I,'MTT CHECKCOUNT'!O$1,SWISSW!$J:$J,'MTT CHECKCOUNT'!$A15,SWISSW!$F:$F,"Lost")))+'MTT DRAW'!O15*IF(ROW()=COLUMN(),1,0.5))*(IF(ROW()=COLUMN(),0,1))</f>
        <v>0</v>
      </c>
      <c r="P15" s="14">
        <f ca="1">(((COUNTIFS(SWISSW!$I:$I,'MTT CHECKCOUNT'!$A15,SWISSW!$J:$J,'MTT CHECKCOUNT'!P$1,SWISSW!$F:$F,"Won")+COUNTIFS(SWISSW!$I:$I,'MTT CHECKCOUNT'!P$1,SWISSW!$J:$J,'MTT CHECKCOUNT'!$A15,SWISSW!$F:$F,"Lost")))+'MTT DRAW'!P15*IF(ROW()=COLUMN(),1,0.5))*(IF(ROW()=COLUMN(),0,1))</f>
        <v>4</v>
      </c>
      <c r="Q15" s="14">
        <f ca="1">(((COUNTIFS(SWISSW!$I:$I,'MTT CHECKCOUNT'!$A15,SWISSW!$J:$J,'MTT CHECKCOUNT'!Q$1,SWISSW!$F:$F,"Won")+COUNTIFS(SWISSW!$I:$I,'MTT CHECKCOUNT'!Q$1,SWISSW!$J:$J,'MTT CHECKCOUNT'!$A15,SWISSW!$F:$F,"Lost")))+'MTT DRAW'!Q15*IF(ROW()=COLUMN(),1,0.5))*(IF(ROW()=COLUMN(),0,1))</f>
        <v>4</v>
      </c>
      <c r="R15" s="14">
        <f ca="1">(((COUNTIFS(SWISSW!$I:$I,'MTT CHECKCOUNT'!$A15,SWISSW!$J:$J,'MTT CHECKCOUNT'!R$1,SWISSW!$F:$F,"Won")+COUNTIFS(SWISSW!$I:$I,'MTT CHECKCOUNT'!R$1,SWISSW!$J:$J,'MTT CHECKCOUNT'!$A15,SWISSW!$F:$F,"Lost")))+'MTT DRAW'!R15*IF(ROW()=COLUMN(),1,0.5))*(IF(ROW()=COLUMN(),0,1))</f>
        <v>3</v>
      </c>
      <c r="S15" s="14">
        <f ca="1">(((COUNTIFS(SWISSW!$I:$I,'MTT CHECKCOUNT'!$A15,SWISSW!$J:$J,'MTT CHECKCOUNT'!S$1,SWISSW!$F:$F,"Won")+COUNTIFS(SWISSW!$I:$I,'MTT CHECKCOUNT'!S$1,SWISSW!$J:$J,'MTT CHECKCOUNT'!$A15,SWISSW!$F:$F,"Lost")))+'MTT DRAW'!S15*IF(ROW()=COLUMN(),1,0.5))*(IF(ROW()=COLUMN(),0,1))</f>
        <v>2</v>
      </c>
      <c r="T15" s="14">
        <f ca="1">(((COUNTIFS(SWISSW!$I:$I,'MTT CHECKCOUNT'!$A15,SWISSW!$J:$J,'MTT CHECKCOUNT'!T$1,SWISSW!$F:$F,"Won")+COUNTIFS(SWISSW!$I:$I,'MTT CHECKCOUNT'!T$1,SWISSW!$J:$J,'MTT CHECKCOUNT'!$A15,SWISSW!$F:$F,"Lost")))+'MTT DRAW'!T15*IF(ROW()=COLUMN(),1,0.5))*(IF(ROW()=COLUMN(),0,1))</f>
        <v>2</v>
      </c>
      <c r="U15" s="14">
        <f ca="1">(((COUNTIFS(SWISSW!$I:$I,'MTT CHECKCOUNT'!$A15,SWISSW!$J:$J,'MTT CHECKCOUNT'!U$1,SWISSW!$F:$F,"Won")+COUNTIFS(SWISSW!$I:$I,'MTT CHECKCOUNT'!U$1,SWISSW!$J:$J,'MTT CHECKCOUNT'!$A15,SWISSW!$F:$F,"Lost")))+'MTT DRAW'!U15*IF(ROW()=COLUMN(),1,0.5))*(IF(ROW()=COLUMN(),0,1))</f>
        <v>0</v>
      </c>
      <c r="V15" s="14">
        <f ca="1">(((COUNTIFS(SWISSW!$I:$I,'MTT CHECKCOUNT'!$A15,SWISSW!$J:$J,'MTT CHECKCOUNT'!V$1,SWISSW!$F:$F,"Won")+COUNTIFS(SWISSW!$I:$I,'MTT CHECKCOUNT'!V$1,SWISSW!$J:$J,'MTT CHECKCOUNT'!$A15,SWISSW!$F:$F,"Lost")))+'MTT DRAW'!V15*IF(ROW()=COLUMN(),1,0.5))*(IF(ROW()=COLUMN(),0,1))</f>
        <v>1</v>
      </c>
      <c r="W15" s="14">
        <f ca="1">(((COUNTIFS(SWISSW!$I:$I,'MTT CHECKCOUNT'!$A15,SWISSW!$J:$J,'MTT CHECKCOUNT'!W$1,SWISSW!$F:$F,"Won")+COUNTIFS(SWISSW!$I:$I,'MTT CHECKCOUNT'!W$1,SWISSW!$J:$J,'MTT CHECKCOUNT'!$A15,SWISSW!$F:$F,"Lost")))+'MTT DRAW'!W15*IF(ROW()=COLUMN(),1,0.5))*(IF(ROW()=COLUMN(),0,1))</f>
        <v>0</v>
      </c>
      <c r="X15" s="14">
        <f ca="1">(((COUNTIFS(SWISSW!$I:$I,'MTT CHECKCOUNT'!$A15,SWISSW!$J:$J,'MTT CHECKCOUNT'!X$1,SWISSW!$F:$F,"Won")+COUNTIFS(SWISSW!$I:$I,'MTT CHECKCOUNT'!X$1,SWISSW!$J:$J,'MTT CHECKCOUNT'!$A15,SWISSW!$F:$F,"Lost")))+'MTT DRAW'!X15*IF(ROW()=COLUMN(),1,0.5))*(IF(ROW()=COLUMN(),0,1))</f>
        <v>1</v>
      </c>
      <c r="Y15" s="14">
        <f ca="1">(((COUNTIFS(SWISSW!$I:$I,'MTT CHECKCOUNT'!$A15,SWISSW!$J:$J,'MTT CHECKCOUNT'!Y$1,SWISSW!$F:$F,"Won")+COUNTIFS(SWISSW!$I:$I,'MTT CHECKCOUNT'!Y$1,SWISSW!$J:$J,'MTT CHECKCOUNT'!$A15,SWISSW!$F:$F,"Lost")))+'MTT DRAW'!Y15*IF(ROW()=COLUMN(),1,0.5))*(IF(ROW()=COLUMN(),0,1))</f>
        <v>3.5</v>
      </c>
      <c r="Z15" s="14">
        <f ca="1">(((COUNTIFS(SWISSW!$I:$I,'MTT CHECKCOUNT'!$A15,SWISSW!$J:$J,'MTT CHECKCOUNT'!Z$1,SWISSW!$F:$F,"Won")+COUNTIFS(SWISSW!$I:$I,'MTT CHECKCOUNT'!Z$1,SWISSW!$J:$J,'MTT CHECKCOUNT'!$A15,SWISSW!$F:$F,"Lost")))+'MTT DRAW'!Z15*IF(ROW()=COLUMN(),1,0.5))*(IF(ROW()=COLUMN(),0,1))</f>
        <v>0</v>
      </c>
      <c r="AA15" s="14">
        <f ca="1">(((COUNTIFS(SWISSW!$I:$I,'MTT CHECKCOUNT'!$A15,SWISSW!$J:$J,'MTT CHECKCOUNT'!AA$1,SWISSW!$F:$F,"Won")+COUNTIFS(SWISSW!$I:$I,'MTT CHECKCOUNT'!AA$1,SWISSW!$J:$J,'MTT CHECKCOUNT'!$A15,SWISSW!$F:$F,"Lost")))+'MTT DRAW'!AA15*IF(ROW()=COLUMN(),1,0.5))*(IF(ROW()=COLUMN(),0,1))</f>
        <v>0</v>
      </c>
      <c r="AB15" s="14">
        <f ca="1">(((COUNTIFS(SWISSW!$I:$I,'MTT CHECKCOUNT'!$A15,SWISSW!$J:$J,'MTT CHECKCOUNT'!AB$1,SWISSW!$F:$F,"Won")+COUNTIFS(SWISSW!$I:$I,'MTT CHECKCOUNT'!AB$1,SWISSW!$J:$J,'MTT CHECKCOUNT'!$A15,SWISSW!$F:$F,"Lost")))+'MTT DRAW'!AB15*IF(ROW()=COLUMN(),1,0.5))*(IF(ROW()=COLUMN(),0,1))</f>
        <v>1</v>
      </c>
      <c r="AC15" s="14">
        <f ca="1">(((COUNTIFS(SWISSW!$I:$I,'MTT CHECKCOUNT'!$A15,SWISSW!$J:$J,'MTT CHECKCOUNT'!AC$1,SWISSW!$F:$F,"Won")+COUNTIFS(SWISSW!$I:$I,'MTT CHECKCOUNT'!AC$1,SWISSW!$J:$J,'MTT CHECKCOUNT'!$A15,SWISSW!$F:$F,"Lost")))+'MTT DRAW'!AC15*IF(ROW()=COLUMN(),1,0.5))*(IF(ROW()=COLUMN(),0,1))</f>
        <v>0</v>
      </c>
      <c r="AD15" s="14">
        <f ca="1">(((COUNTIFS(SWISSW!$I:$I,'MTT CHECKCOUNT'!$A15,SWISSW!$J:$J,'MTT CHECKCOUNT'!AD$1,SWISSW!$F:$F,"Won")+COUNTIFS(SWISSW!$I:$I,'MTT CHECKCOUNT'!AD$1,SWISSW!$J:$J,'MTT CHECKCOUNT'!$A15,SWISSW!$F:$F,"Lost")))+'MTT DRAW'!AD15*IF(ROW()=COLUMN(),1,0.5))*(IF(ROW()=COLUMN(),0,1))</f>
        <v>0</v>
      </c>
      <c r="AE15" s="14">
        <f ca="1">(((COUNTIFS(SWISSW!$I:$I,'MTT CHECKCOUNT'!$A15,SWISSW!$J:$J,'MTT CHECKCOUNT'!AE$1,SWISSW!$F:$F,"Won")+COUNTIFS(SWISSW!$I:$I,'MTT CHECKCOUNT'!AE$1,SWISSW!$J:$J,'MTT CHECKCOUNT'!$A15,SWISSW!$F:$F,"Lost")))+'MTT DRAW'!AE15*IF(ROW()=COLUMN(),1,0.5))*(IF(ROW()=COLUMN(),0,1))</f>
        <v>0</v>
      </c>
      <c r="AF15" s="14">
        <f ca="1">(((COUNTIFS(SWISSW!$I:$I,'MTT CHECKCOUNT'!$A15,SWISSW!$J:$J,'MTT CHECKCOUNT'!AF$1,SWISSW!$F:$F,"Won")+COUNTIFS(SWISSW!$I:$I,'MTT CHECKCOUNT'!AF$1,SWISSW!$J:$J,'MTT CHECKCOUNT'!$A15,SWISSW!$F:$F,"Lost")))+'MTT DRAW'!AF15*IF(ROW()=COLUMN(),1,0.5))*(IF(ROW()=COLUMN(),0,1))</f>
        <v>0</v>
      </c>
      <c r="AG15" s="14">
        <f ca="1">(((COUNTIFS(SWISSW!$I:$I,'MTT CHECKCOUNT'!$A15,SWISSW!$J:$J,'MTT CHECKCOUNT'!AG$1,SWISSW!$F:$F,"Won")+COUNTIFS(SWISSW!$I:$I,'MTT CHECKCOUNT'!AG$1,SWISSW!$J:$J,'MTT CHECKCOUNT'!$A15,SWISSW!$F:$F,"Lost")))+'MTT DRAW'!AG15*IF(ROW()=COLUMN(),1,0.5))*(IF(ROW()=COLUMN(),0,1))</f>
        <v>0</v>
      </c>
      <c r="AH15" s="14">
        <f ca="1">(((COUNTIFS(SWISSW!$I:$I,'MTT CHECKCOUNT'!$A15,SWISSW!$J:$J,'MTT CHECKCOUNT'!AH$1,SWISSW!$F:$F,"Won")+COUNTIFS(SWISSW!$I:$I,'MTT CHECKCOUNT'!AH$1,SWISSW!$J:$J,'MTT CHECKCOUNT'!$A15,SWISSW!$F:$F,"Lost")))+'MTT DRAW'!AH15*IF(ROW()=COLUMN(),1,0.5))*(IF(ROW()=COLUMN(),0,1))</f>
        <v>0</v>
      </c>
      <c r="AI15" s="14">
        <f ca="1">(((COUNTIFS(SWISSW!$I:$I,'MTT CHECKCOUNT'!$A15,SWISSW!$J:$J,'MTT CHECKCOUNT'!AI$1,SWISSW!$F:$F,"Won")+COUNTIFS(SWISSW!$I:$I,'MTT CHECKCOUNT'!AI$1,SWISSW!$J:$J,'MTT CHECKCOUNT'!$A15,SWISSW!$F:$F,"Lost")))+'MTT DRAW'!AI15*IF(ROW()=COLUMN(),1,0.5))*(IF(ROW()=COLUMN(),0,1))</f>
        <v>0</v>
      </c>
      <c r="AJ15" s="14">
        <f ca="1">(((COUNTIFS(SWISSW!$I:$I,'MTT CHECKCOUNT'!$A15,SWISSW!$J:$J,'MTT CHECKCOUNT'!AJ$1,SWISSW!$F:$F,"Won")+COUNTIFS(SWISSW!$I:$I,'MTT CHECKCOUNT'!AJ$1,SWISSW!$J:$J,'MTT CHECKCOUNT'!$A15,SWISSW!$F:$F,"Lost")))+'MTT DRAW'!AJ15*IF(ROW()=COLUMN(),1,0.5))*(IF(ROW()=COLUMN(),0,1))</f>
        <v>1</v>
      </c>
      <c r="AK15" s="14">
        <f ca="1">(((COUNTIFS(SWISSW!$I:$I,'MTT CHECKCOUNT'!$A15,SWISSW!$J:$J,'MTT CHECKCOUNT'!AK$1,SWISSW!$F:$F,"Won")+COUNTIFS(SWISSW!$I:$I,'MTT CHECKCOUNT'!AK$1,SWISSW!$J:$J,'MTT CHECKCOUNT'!$A15,SWISSW!$F:$F,"Lost")))+'MTT DRAW'!AK15*IF(ROW()=COLUMN(),1,0.5))*(IF(ROW()=COLUMN(),0,1))</f>
        <v>0</v>
      </c>
      <c r="AL15" s="14">
        <f ca="1">(((COUNTIFS(SWISSW!$I:$I,'MTT CHECKCOUNT'!$A15,SWISSW!$J:$J,'MTT CHECKCOUNT'!AL$1,SWISSW!$F:$F,"Won")+COUNTIFS(SWISSW!$I:$I,'MTT CHECKCOUNT'!AL$1,SWISSW!$J:$J,'MTT CHECKCOUNT'!$A15,SWISSW!$F:$F,"Lost")))+'MTT DRAW'!AL15*IF(ROW()=COLUMN(),1,0.5))*(IF(ROW()=COLUMN(),0,1))</f>
        <v>0</v>
      </c>
      <c r="AM15" s="14">
        <f ca="1">(((COUNTIFS(SWISSW!$I:$I,'MTT CHECKCOUNT'!$A15,SWISSW!$J:$J,'MTT CHECKCOUNT'!AM$1,SWISSW!$F:$F,"Won")+COUNTIFS(SWISSW!$I:$I,'MTT CHECKCOUNT'!AM$1,SWISSW!$J:$J,'MTT CHECKCOUNT'!$A15,SWISSW!$F:$F,"Lost")))+'MTT DRAW'!AM15*IF(ROW()=COLUMN(),1,0.5))*(IF(ROW()=COLUMN(),0,1))</f>
        <v>0</v>
      </c>
      <c r="AN15" s="14">
        <f ca="1">(((COUNTIFS(SWISSW!$I:$I,'MTT CHECKCOUNT'!$A15,SWISSW!$J:$J,'MTT CHECKCOUNT'!AN$1,SWISSW!$F:$F,"Won")+COUNTIFS(SWISSW!$I:$I,'MTT CHECKCOUNT'!AN$1,SWISSW!$J:$J,'MTT CHECKCOUNT'!$A15,SWISSW!$F:$F,"Lost")))+'MTT DRAW'!AN15*IF(ROW()=COLUMN(),1,0.5))*(IF(ROW()=COLUMN(),0,1))</f>
        <v>0</v>
      </c>
      <c r="AO15" s="14">
        <f ca="1">(((COUNTIFS(SWISSW!$I:$I,'MTT CHECKCOUNT'!$A15,SWISSW!$J:$J,'MTT CHECKCOUNT'!AO$1,SWISSW!$F:$F,"Won")+COUNTIFS(SWISSW!$I:$I,'MTT CHECKCOUNT'!AO$1,SWISSW!$J:$J,'MTT CHECKCOUNT'!$A15,SWISSW!$F:$F,"Lost")))+'MTT DRAW'!AO15*IF(ROW()=COLUMN(),1,0.5))*(IF(ROW()=COLUMN(),0,1))</f>
        <v>0</v>
      </c>
      <c r="AP15" s="14">
        <f ca="1">(((COUNTIFS(SWISSW!$I:$I,'MTT CHECKCOUNT'!$A15,SWISSW!$J:$J,'MTT CHECKCOUNT'!AP$1,SWISSW!$F:$F,"Won")+COUNTIFS(SWISSW!$I:$I,'MTT CHECKCOUNT'!AP$1,SWISSW!$J:$J,'MTT CHECKCOUNT'!$A15,SWISSW!$F:$F,"Lost")))+'MTT DRAW'!AP15*IF(ROW()=COLUMN(),1,0.5))*(IF(ROW()=COLUMN(),0,1))</f>
        <v>0</v>
      </c>
      <c r="AQ15" s="14">
        <f ca="1">(((COUNTIFS(SWISSW!$I:$I,'MTT CHECKCOUNT'!$A15,SWISSW!$J:$J,'MTT CHECKCOUNT'!AQ$1,SWISSW!$F:$F,"Won")+COUNTIFS(SWISSW!$I:$I,'MTT CHECKCOUNT'!AQ$1,SWISSW!$J:$J,'MTT CHECKCOUNT'!$A15,SWISSW!$F:$F,"Lost")))+'MTT DRAW'!AQ15*IF(ROW()=COLUMN(),1,0.5))*(IF(ROW()=COLUMN(),0,1))</f>
        <v>0</v>
      </c>
      <c r="AR15" s="14">
        <f ca="1">(((COUNTIFS(SWISSW!$I:$I,'MTT CHECKCOUNT'!$A15,SWISSW!$J:$J,'MTT CHECKCOUNT'!AR$1,SWISSW!$F:$F,"Won")+COUNTIFS(SWISSW!$I:$I,'MTT CHECKCOUNT'!AR$1,SWISSW!$J:$J,'MTT CHECKCOUNT'!$A15,SWISSW!$F:$F,"Lost")))+'MTT DRAW'!AR15*IF(ROW()=COLUMN(),1,0.5))*(IF(ROW()=COLUMN(),0,1))</f>
        <v>0</v>
      </c>
      <c r="AS15" s="14">
        <f ca="1">(((COUNTIFS(SWISSW!$I:$I,'MTT CHECKCOUNT'!$A15,SWISSW!$J:$J,'MTT CHECKCOUNT'!AS$1,SWISSW!$F:$F,"Won")+COUNTIFS(SWISSW!$I:$I,'MTT CHECKCOUNT'!AS$1,SWISSW!$J:$J,'MTT CHECKCOUNT'!$A15,SWISSW!$F:$F,"Lost")))+'MTT DRAW'!AS15*IF(ROW()=COLUMN(),1,0.5))*(IF(ROW()=COLUMN(),0,1))</f>
        <v>0</v>
      </c>
      <c r="AT15" s="14">
        <f ca="1">(((COUNTIFS(SWISSW!$I:$I,'MTT CHECKCOUNT'!$A15,SWISSW!$J:$J,'MTT CHECKCOUNT'!AT$1,SWISSW!$F:$F,"Won")+COUNTIFS(SWISSW!$I:$I,'MTT CHECKCOUNT'!AT$1,SWISSW!$J:$J,'MTT CHECKCOUNT'!$A15,SWISSW!$F:$F,"Lost")))+'MTT DRAW'!AT15*IF(ROW()=COLUMN(),1,0.5))*(IF(ROW()=COLUMN(),0,1))</f>
        <v>1</v>
      </c>
      <c r="AU15" s="14">
        <f ca="1">(((COUNTIFS(SWISSW!$I:$I,'MTT CHECKCOUNT'!$A15,SWISSW!$J:$J,'MTT CHECKCOUNT'!AU$1,SWISSW!$F:$F,"Won")+COUNTIFS(SWISSW!$I:$I,'MTT CHECKCOUNT'!AU$1,SWISSW!$J:$J,'MTT CHECKCOUNT'!$A15,SWISSW!$F:$F,"Lost")))+'MTT DRAW'!AU15*IF(ROW()=COLUMN(),1,0.5))*(IF(ROW()=COLUMN(),0,1))</f>
        <v>0</v>
      </c>
      <c r="AV15" s="14">
        <f ca="1">(((COUNTIFS(SWISSW!$I:$I,'MTT CHECKCOUNT'!$A15,SWISSW!$J:$J,'MTT CHECKCOUNT'!AV$1,SWISSW!$F:$F,"Won")+COUNTIFS(SWISSW!$I:$I,'MTT CHECKCOUNT'!AV$1,SWISSW!$J:$J,'MTT CHECKCOUNT'!$A15,SWISSW!$F:$F,"Lost")))+'MTT DRAW'!AV15*IF(ROW()=COLUMN(),1,0.5))*(IF(ROW()=COLUMN(),0,1))</f>
        <v>0</v>
      </c>
      <c r="AW15" s="14">
        <f ca="1">(((COUNTIFS(SWISSW!$I:$I,'MTT CHECKCOUNT'!$A15,SWISSW!$J:$J,'MTT CHECKCOUNT'!AW$1,SWISSW!$F:$F,"Won")+COUNTIFS(SWISSW!$I:$I,'MTT CHECKCOUNT'!AW$1,SWISSW!$J:$J,'MTT CHECKCOUNT'!$A15,SWISSW!$F:$F,"Lost")))+'MTT DRAW'!AW15*IF(ROW()=COLUMN(),1,0.5))*(IF(ROW()=COLUMN(),0,1))</f>
        <v>0</v>
      </c>
      <c r="AX15" s="14">
        <f ca="1">(((COUNTIFS(SWISSW!$I:$I,'MTT CHECKCOUNT'!$A15,SWISSW!$J:$J,'MTT CHECKCOUNT'!AX$1,SWISSW!$F:$F,"Won")+COUNTIFS(SWISSW!$I:$I,'MTT CHECKCOUNT'!AX$1,SWISSW!$J:$J,'MTT CHECKCOUNT'!$A15,SWISSW!$F:$F,"Lost")))+'MTT DRAW'!AX15*IF(ROW()=COLUMN(),1,0.5))*(IF(ROW()=COLUMN(),0,1))</f>
        <v>0</v>
      </c>
      <c r="AY15" s="14">
        <f ca="1">(((COUNTIFS(SWISSW!$I:$I,'MTT CHECKCOUNT'!$A15,SWISSW!$J:$J,'MTT CHECKCOUNT'!AY$1,SWISSW!$F:$F,"Won")+COUNTIFS(SWISSW!$I:$I,'MTT CHECKCOUNT'!AY$1,SWISSW!$J:$J,'MTT CHECKCOUNT'!$A15,SWISSW!$F:$F,"Lost")))+'MTT DRAW'!AY15*IF(ROW()=COLUMN(),1,0.5))*(IF(ROW()=COLUMN(),0,1))</f>
        <v>0</v>
      </c>
      <c r="AZ15" s="14">
        <f ca="1">(((COUNTIFS(SWISSW!$I:$I,'MTT CHECKCOUNT'!$A15,SWISSW!$J:$J,'MTT CHECKCOUNT'!AZ$1,SWISSW!$F:$F,"Won")+COUNTIFS(SWISSW!$I:$I,'MTT CHECKCOUNT'!AZ$1,SWISSW!$J:$J,'MTT CHECKCOUNT'!$A15,SWISSW!$F:$F,"Lost")))+'MTT DRAW'!AZ15*IF(ROW()=COLUMN(),1,0.5))*(IF(ROW()=COLUMN(),0,1))</f>
        <v>0</v>
      </c>
      <c r="BA15" s="14">
        <f ca="1">(((COUNTIFS(SWISSW!$I:$I,'MTT CHECKCOUNT'!$A15,SWISSW!$J:$J,'MTT CHECKCOUNT'!BA$1,SWISSW!$F:$F,"Won")+COUNTIFS(SWISSW!$I:$I,'MTT CHECKCOUNT'!BA$1,SWISSW!$J:$J,'MTT CHECKCOUNT'!$A15,SWISSW!$F:$F,"Lost")))+'MTT DRAW'!BA15*IF(ROW()=COLUMN(),1,0.5))*(IF(ROW()=COLUMN(),0,1))</f>
        <v>0.5</v>
      </c>
      <c r="BB15" s="14">
        <f ca="1">(((COUNTIFS(SWISSW!$I:$I,'MTT CHECKCOUNT'!$A15,SWISSW!$J:$J,'MTT CHECKCOUNT'!BB$1,SWISSW!$F:$F,"Won")+COUNTIFS(SWISSW!$I:$I,'MTT CHECKCOUNT'!BB$1,SWISSW!$J:$J,'MTT CHECKCOUNT'!$A15,SWISSW!$F:$F,"Lost")))+'MTT DRAW'!BB15*IF(ROW()=COLUMN(),1,0.5))*(IF(ROW()=COLUMN(),0,1))</f>
        <v>0</v>
      </c>
      <c r="BC15" s="14">
        <f ca="1">(((COUNTIFS(SWISSW!$I:$I,'MTT CHECKCOUNT'!$A15,SWISSW!$J:$J,'MTT CHECKCOUNT'!BC$1,SWISSW!$F:$F,"Won")+COUNTIFS(SWISSW!$I:$I,'MTT CHECKCOUNT'!BC$1,SWISSW!$J:$J,'MTT CHECKCOUNT'!$A15,SWISSW!$F:$F,"Lost")))+'MTT DRAW'!BC15*IF(ROW()=COLUMN(),1,0.5))*(IF(ROW()=COLUMN(),0,1))</f>
        <v>0</v>
      </c>
      <c r="BD15" s="14">
        <f ca="1">(((COUNTIFS(SWISSW!$I:$I,'MTT CHECKCOUNT'!$A15,SWISSW!$J:$J,'MTT CHECKCOUNT'!BD$1,SWISSW!$F:$F,"Won")+COUNTIFS(SWISSW!$I:$I,'MTT CHECKCOUNT'!BD$1,SWISSW!$J:$J,'MTT CHECKCOUNT'!$A15,SWISSW!$F:$F,"Lost")))+'MTT DRAW'!BD15*IF(ROW()=COLUMN(),1,0.5))*(IF(ROW()=COLUMN(),0,1))</f>
        <v>0</v>
      </c>
      <c r="BE15" s="14">
        <f ca="1">(((COUNTIFS(SWISSW!$I:$I,'MTT CHECKCOUNT'!$A15,SWISSW!$J:$J,'MTT CHECKCOUNT'!BE$1,SWISSW!$F:$F,"Won")+COUNTIFS(SWISSW!$I:$I,'MTT CHECKCOUNT'!BE$1,SWISSW!$J:$J,'MTT CHECKCOUNT'!$A15,SWISSW!$F:$F,"Lost")))+'MTT DRAW'!BE15*IF(ROW()=COLUMN(),1,0.5))*(IF(ROW()=COLUMN(),0,1))</f>
        <v>0</v>
      </c>
      <c r="BF15" s="14">
        <f ca="1">(((COUNTIFS(SWISSW!$I:$I,'MTT CHECKCOUNT'!$A15,SWISSW!$J:$J,'MTT CHECKCOUNT'!BF$1,SWISSW!$F:$F,"Won")+COUNTIFS(SWISSW!$I:$I,'MTT CHECKCOUNT'!BF$1,SWISSW!$J:$J,'MTT CHECKCOUNT'!$A15,SWISSW!$F:$F,"Lost")))+'MTT DRAW'!BF15*IF(ROW()=COLUMN(),1,0.5))*(IF(ROW()=COLUMN(),0,1))</f>
        <v>0</v>
      </c>
    </row>
    <row r="16" spans="1:58" s="6" customFormat="1" ht="55" customHeight="1" x14ac:dyDescent="0.25">
      <c r="A16" s="3" t="str">
        <f ca="1">MATCHUP!A16</f>
        <v>Jeskai Ephemerate</v>
      </c>
      <c r="B16" s="14">
        <f ca="1">(((COUNTIFS(SWISSW!$I:$I,'MTT CHECKCOUNT'!$A16,SWISSW!$J:$J,'MTT CHECKCOUNT'!B$1,SWISSW!$F:$F,"Won")+COUNTIFS(SWISSW!$I:$I,'MTT CHECKCOUNT'!B$1,SWISSW!$J:$J,'MTT CHECKCOUNT'!$A16,SWISSW!$F:$F,"Lost")))+'MTT DRAW'!B16*IF(ROW()=COLUMN(),1,0.5))*(IF(ROW()=COLUMN(),0,1))</f>
        <v>17.5</v>
      </c>
      <c r="C16" s="14">
        <f ca="1">(((COUNTIFS(SWISSW!$I:$I,'MTT CHECKCOUNT'!$A16,SWISSW!$J:$J,'MTT CHECKCOUNT'!C$1,SWISSW!$F:$F,"Won")+COUNTIFS(SWISSW!$I:$I,'MTT CHECKCOUNT'!C$1,SWISSW!$J:$J,'MTT CHECKCOUNT'!$A16,SWISSW!$F:$F,"Lost")))+'MTT DRAW'!C16*IF(ROW()=COLUMN(),1,0.5))*(IF(ROW()=COLUMN(),0,1))</f>
        <v>7</v>
      </c>
      <c r="D16" s="14">
        <f ca="1">(((COUNTIFS(SWISSW!$I:$I,'MTT CHECKCOUNT'!$A16,SWISSW!$J:$J,'MTT CHECKCOUNT'!D$1,SWISSW!$F:$F,"Won")+COUNTIFS(SWISSW!$I:$I,'MTT CHECKCOUNT'!D$1,SWISSW!$J:$J,'MTT CHECKCOUNT'!$A16,SWISSW!$F:$F,"Lost")))+'MTT DRAW'!D16*IF(ROW()=COLUMN(),1,0.5))*(IF(ROW()=COLUMN(),0,1))</f>
        <v>7.5</v>
      </c>
      <c r="E16" s="14">
        <f ca="1">(((COUNTIFS(SWISSW!$I:$I,'MTT CHECKCOUNT'!$A16,SWISSW!$J:$J,'MTT CHECKCOUNT'!E$1,SWISSW!$F:$F,"Won")+COUNTIFS(SWISSW!$I:$I,'MTT CHECKCOUNT'!E$1,SWISSW!$J:$J,'MTT CHECKCOUNT'!$A16,SWISSW!$F:$F,"Lost")))+'MTT DRAW'!E16*IF(ROW()=COLUMN(),1,0.5))*(IF(ROW()=COLUMN(),0,1))</f>
        <v>8.5</v>
      </c>
      <c r="F16" s="14">
        <f ca="1">(((COUNTIFS(SWISSW!$I:$I,'MTT CHECKCOUNT'!$A16,SWISSW!$J:$J,'MTT CHECKCOUNT'!F$1,SWISSW!$F:$F,"Won")+COUNTIFS(SWISSW!$I:$I,'MTT CHECKCOUNT'!F$1,SWISSW!$J:$J,'MTT CHECKCOUNT'!$A16,SWISSW!$F:$F,"Lost")))+'MTT DRAW'!F16*IF(ROW()=COLUMN(),1,0.5))*(IF(ROW()=COLUMN(),0,1))</f>
        <v>5</v>
      </c>
      <c r="G16" s="14">
        <f ca="1">(((COUNTIFS(SWISSW!$I:$I,'MTT CHECKCOUNT'!$A16,SWISSW!$J:$J,'MTT CHECKCOUNT'!G$1,SWISSW!$F:$F,"Won")+COUNTIFS(SWISSW!$I:$I,'MTT CHECKCOUNT'!G$1,SWISSW!$J:$J,'MTT CHECKCOUNT'!$A16,SWISSW!$F:$F,"Lost")))+'MTT DRAW'!G16*IF(ROW()=COLUMN(),1,0.5))*(IF(ROW()=COLUMN(),0,1))</f>
        <v>9.5</v>
      </c>
      <c r="H16" s="14">
        <f ca="1">(((COUNTIFS(SWISSW!$I:$I,'MTT CHECKCOUNT'!$A16,SWISSW!$J:$J,'MTT CHECKCOUNT'!H$1,SWISSW!$F:$F,"Won")+COUNTIFS(SWISSW!$I:$I,'MTT CHECKCOUNT'!H$1,SWISSW!$J:$J,'MTT CHECKCOUNT'!$A16,SWISSW!$F:$F,"Lost")))+'MTT DRAW'!H16*IF(ROW()=COLUMN(),1,0.5))*(IF(ROW()=COLUMN(),0,1))</f>
        <v>1.5</v>
      </c>
      <c r="I16" s="14">
        <f ca="1">(((COUNTIFS(SWISSW!$I:$I,'MTT CHECKCOUNT'!$A16,SWISSW!$J:$J,'MTT CHECKCOUNT'!I$1,SWISSW!$F:$F,"Won")+COUNTIFS(SWISSW!$I:$I,'MTT CHECKCOUNT'!I$1,SWISSW!$J:$J,'MTT CHECKCOUNT'!$A16,SWISSW!$F:$F,"Lost")))+'MTT DRAW'!I16*IF(ROW()=COLUMN(),1,0.5))*(IF(ROW()=COLUMN(),0,1))</f>
        <v>3</v>
      </c>
      <c r="J16" s="14">
        <f ca="1">(((COUNTIFS(SWISSW!$I:$I,'MTT CHECKCOUNT'!$A16,SWISSW!$J:$J,'MTT CHECKCOUNT'!J$1,SWISSW!$F:$F,"Won")+COUNTIFS(SWISSW!$I:$I,'MTT CHECKCOUNT'!J$1,SWISSW!$J:$J,'MTT CHECKCOUNT'!$A16,SWISSW!$F:$F,"Lost")))+'MTT DRAW'!J16*IF(ROW()=COLUMN(),1,0.5))*(IF(ROW()=COLUMN(),0,1))</f>
        <v>4</v>
      </c>
      <c r="K16" s="14">
        <f ca="1">(((COUNTIFS(SWISSW!$I:$I,'MTT CHECKCOUNT'!$A16,SWISSW!$J:$J,'MTT CHECKCOUNT'!K$1,SWISSW!$F:$F,"Won")+COUNTIFS(SWISSW!$I:$I,'MTT CHECKCOUNT'!K$1,SWISSW!$J:$J,'MTT CHECKCOUNT'!$A16,SWISSW!$F:$F,"Lost")))+'MTT DRAW'!K16*IF(ROW()=COLUMN(),1,0.5))*(IF(ROW()=COLUMN(),0,1))</f>
        <v>3</v>
      </c>
      <c r="L16" s="14">
        <f ca="1">(((COUNTIFS(SWISSW!$I:$I,'MTT CHECKCOUNT'!$A16,SWISSW!$J:$J,'MTT CHECKCOUNT'!L$1,SWISSW!$F:$F,"Won")+COUNTIFS(SWISSW!$I:$I,'MTT CHECKCOUNT'!L$1,SWISSW!$J:$J,'MTT CHECKCOUNT'!$A16,SWISSW!$F:$F,"Lost")))+'MTT DRAW'!L16*IF(ROW()=COLUMN(),1,0.5))*(IF(ROW()=COLUMN(),0,1))</f>
        <v>0.5</v>
      </c>
      <c r="M16" s="14">
        <f ca="1">(((COUNTIFS(SWISSW!$I:$I,'MTT CHECKCOUNT'!$A16,SWISSW!$J:$J,'MTT CHECKCOUNT'!M$1,SWISSW!$F:$F,"Won")+COUNTIFS(SWISSW!$I:$I,'MTT CHECKCOUNT'!M$1,SWISSW!$J:$J,'MTT CHECKCOUNT'!$A16,SWISSW!$F:$F,"Lost")))+'MTT DRAW'!M16*IF(ROW()=COLUMN(),1,0.5))*(IF(ROW()=COLUMN(),0,1))</f>
        <v>3</v>
      </c>
      <c r="N16" s="14">
        <f ca="1">(((COUNTIFS(SWISSW!$I:$I,'MTT CHECKCOUNT'!$A16,SWISSW!$J:$J,'MTT CHECKCOUNT'!N$1,SWISSW!$F:$F,"Won")+COUNTIFS(SWISSW!$I:$I,'MTT CHECKCOUNT'!N$1,SWISSW!$J:$J,'MTT CHECKCOUNT'!$A16,SWISSW!$F:$F,"Lost")))+'MTT DRAW'!N16*IF(ROW()=COLUMN(),1,0.5))*(IF(ROW()=COLUMN(),0,1))</f>
        <v>1</v>
      </c>
      <c r="O16" s="14">
        <f ca="1">(((COUNTIFS(SWISSW!$I:$I,'MTT CHECKCOUNT'!$A16,SWISSW!$J:$J,'MTT CHECKCOUNT'!O$1,SWISSW!$F:$F,"Won")+COUNTIFS(SWISSW!$I:$I,'MTT CHECKCOUNT'!O$1,SWISSW!$J:$J,'MTT CHECKCOUNT'!$A16,SWISSW!$F:$F,"Lost")))+'MTT DRAW'!O16*IF(ROW()=COLUMN(),1,0.5))*(IF(ROW()=COLUMN(),0,1))</f>
        <v>2</v>
      </c>
      <c r="P16" s="14">
        <f ca="1">(((COUNTIFS(SWISSW!$I:$I,'MTT CHECKCOUNT'!$A16,SWISSW!$J:$J,'MTT CHECKCOUNT'!P$1,SWISSW!$F:$F,"Won")+COUNTIFS(SWISSW!$I:$I,'MTT CHECKCOUNT'!P$1,SWISSW!$J:$J,'MTT CHECKCOUNT'!$A16,SWISSW!$F:$F,"Lost")))+'MTT DRAW'!P16*IF(ROW()=COLUMN(),1,0.5))*(IF(ROW()=COLUMN(),0,1))</f>
        <v>0</v>
      </c>
      <c r="Q16" s="14">
        <f ca="1">(((COUNTIFS(SWISSW!$I:$I,'MTT CHECKCOUNT'!$A16,SWISSW!$J:$J,'MTT CHECKCOUNT'!Q$1,SWISSW!$F:$F,"Won")+COUNTIFS(SWISSW!$I:$I,'MTT CHECKCOUNT'!Q$1,SWISSW!$J:$J,'MTT CHECKCOUNT'!$A16,SWISSW!$F:$F,"Lost")))+'MTT DRAW'!Q16*IF(ROW()=COLUMN(),1,0.5))*(IF(ROW()=COLUMN(),0,1))</f>
        <v>0</v>
      </c>
      <c r="R16" s="14">
        <f ca="1">(((COUNTIFS(SWISSW!$I:$I,'MTT CHECKCOUNT'!$A16,SWISSW!$J:$J,'MTT CHECKCOUNT'!R$1,SWISSW!$F:$F,"Won")+COUNTIFS(SWISSW!$I:$I,'MTT CHECKCOUNT'!R$1,SWISSW!$J:$J,'MTT CHECKCOUNT'!$A16,SWISSW!$F:$F,"Lost")))+'MTT DRAW'!R16*IF(ROW()=COLUMN(),1,0.5))*(IF(ROW()=COLUMN(),0,1))</f>
        <v>2</v>
      </c>
      <c r="S16" s="14">
        <f ca="1">(((COUNTIFS(SWISSW!$I:$I,'MTT CHECKCOUNT'!$A16,SWISSW!$J:$J,'MTT CHECKCOUNT'!S$1,SWISSW!$F:$F,"Won")+COUNTIFS(SWISSW!$I:$I,'MTT CHECKCOUNT'!S$1,SWISSW!$J:$J,'MTT CHECKCOUNT'!$A16,SWISSW!$F:$F,"Lost")))+'MTT DRAW'!S16*IF(ROW()=COLUMN(),1,0.5))*(IF(ROW()=COLUMN(),0,1))</f>
        <v>0.5</v>
      </c>
      <c r="T16" s="14">
        <f ca="1">(((COUNTIFS(SWISSW!$I:$I,'MTT CHECKCOUNT'!$A16,SWISSW!$J:$J,'MTT CHECKCOUNT'!T$1,SWISSW!$F:$F,"Won")+COUNTIFS(SWISSW!$I:$I,'MTT CHECKCOUNT'!T$1,SWISSW!$J:$J,'MTT CHECKCOUNT'!$A16,SWISSW!$F:$F,"Lost")))+'MTT DRAW'!T16*IF(ROW()=COLUMN(),1,0.5))*(IF(ROW()=COLUMN(),0,1))</f>
        <v>0</v>
      </c>
      <c r="U16" s="14">
        <f ca="1">(((COUNTIFS(SWISSW!$I:$I,'MTT CHECKCOUNT'!$A16,SWISSW!$J:$J,'MTT CHECKCOUNT'!U$1,SWISSW!$F:$F,"Won")+COUNTIFS(SWISSW!$I:$I,'MTT CHECKCOUNT'!U$1,SWISSW!$J:$J,'MTT CHECKCOUNT'!$A16,SWISSW!$F:$F,"Lost")))+'MTT DRAW'!U16*IF(ROW()=COLUMN(),1,0.5))*(IF(ROW()=COLUMN(),0,1))</f>
        <v>1.5</v>
      </c>
      <c r="V16" s="14">
        <f ca="1">(((COUNTIFS(SWISSW!$I:$I,'MTT CHECKCOUNT'!$A16,SWISSW!$J:$J,'MTT CHECKCOUNT'!V$1,SWISSW!$F:$F,"Won")+COUNTIFS(SWISSW!$I:$I,'MTT CHECKCOUNT'!V$1,SWISSW!$J:$J,'MTT CHECKCOUNT'!$A16,SWISSW!$F:$F,"Lost")))+'MTT DRAW'!V16*IF(ROW()=COLUMN(),1,0.5))*(IF(ROW()=COLUMN(),0,1))</f>
        <v>1</v>
      </c>
      <c r="W16" s="14">
        <f ca="1">(((COUNTIFS(SWISSW!$I:$I,'MTT CHECKCOUNT'!$A16,SWISSW!$J:$J,'MTT CHECKCOUNT'!W$1,SWISSW!$F:$F,"Won")+COUNTIFS(SWISSW!$I:$I,'MTT CHECKCOUNT'!W$1,SWISSW!$J:$J,'MTT CHECKCOUNT'!$A16,SWISSW!$F:$F,"Lost")))+'MTT DRAW'!W16*IF(ROW()=COLUMN(),1,0.5))*(IF(ROW()=COLUMN(),0,1))</f>
        <v>1</v>
      </c>
      <c r="X16" s="14">
        <f ca="1">(((COUNTIFS(SWISSW!$I:$I,'MTT CHECKCOUNT'!$A16,SWISSW!$J:$J,'MTT CHECKCOUNT'!X$1,SWISSW!$F:$F,"Won")+COUNTIFS(SWISSW!$I:$I,'MTT CHECKCOUNT'!X$1,SWISSW!$J:$J,'MTT CHECKCOUNT'!$A16,SWISSW!$F:$F,"Lost")))+'MTT DRAW'!X16*IF(ROW()=COLUMN(),1,0.5))*(IF(ROW()=COLUMN(),0,1))</f>
        <v>0</v>
      </c>
      <c r="Y16" s="14">
        <f ca="1">(((COUNTIFS(SWISSW!$I:$I,'MTT CHECKCOUNT'!$A16,SWISSW!$J:$J,'MTT CHECKCOUNT'!Y$1,SWISSW!$F:$F,"Won")+COUNTIFS(SWISSW!$I:$I,'MTT CHECKCOUNT'!Y$1,SWISSW!$J:$J,'MTT CHECKCOUNT'!$A16,SWISSW!$F:$F,"Lost")))+'MTT DRAW'!Y16*IF(ROW()=COLUMN(),1,0.5))*(IF(ROW()=COLUMN(),0,1))</f>
        <v>0</v>
      </c>
      <c r="Z16" s="14">
        <f ca="1">(((COUNTIFS(SWISSW!$I:$I,'MTT CHECKCOUNT'!$A16,SWISSW!$J:$J,'MTT CHECKCOUNT'!Z$1,SWISSW!$F:$F,"Won")+COUNTIFS(SWISSW!$I:$I,'MTT CHECKCOUNT'!Z$1,SWISSW!$J:$J,'MTT CHECKCOUNT'!$A16,SWISSW!$F:$F,"Lost")))+'MTT DRAW'!Z16*IF(ROW()=COLUMN(),1,0.5))*(IF(ROW()=COLUMN(),0,1))</f>
        <v>1</v>
      </c>
      <c r="AA16" s="14">
        <f ca="1">(((COUNTIFS(SWISSW!$I:$I,'MTT CHECKCOUNT'!$A16,SWISSW!$J:$J,'MTT CHECKCOUNT'!AA$1,SWISSW!$F:$F,"Won")+COUNTIFS(SWISSW!$I:$I,'MTT CHECKCOUNT'!AA$1,SWISSW!$J:$J,'MTT CHECKCOUNT'!$A16,SWISSW!$F:$F,"Lost")))+'MTT DRAW'!AA16*IF(ROW()=COLUMN(),1,0.5))*(IF(ROW()=COLUMN(),0,1))</f>
        <v>0</v>
      </c>
      <c r="AB16" s="14">
        <f ca="1">(((COUNTIFS(SWISSW!$I:$I,'MTT CHECKCOUNT'!$A16,SWISSW!$J:$J,'MTT CHECKCOUNT'!AB$1,SWISSW!$F:$F,"Won")+COUNTIFS(SWISSW!$I:$I,'MTT CHECKCOUNT'!AB$1,SWISSW!$J:$J,'MTT CHECKCOUNT'!$A16,SWISSW!$F:$F,"Lost")))+'MTT DRAW'!AB16*IF(ROW()=COLUMN(),1,0.5))*(IF(ROW()=COLUMN(),0,1))</f>
        <v>0</v>
      </c>
      <c r="AC16" s="14">
        <f ca="1">(((COUNTIFS(SWISSW!$I:$I,'MTT CHECKCOUNT'!$A16,SWISSW!$J:$J,'MTT CHECKCOUNT'!AC$1,SWISSW!$F:$F,"Won")+COUNTIFS(SWISSW!$I:$I,'MTT CHECKCOUNT'!AC$1,SWISSW!$J:$J,'MTT CHECKCOUNT'!$A16,SWISSW!$F:$F,"Lost")))+'MTT DRAW'!AC16*IF(ROW()=COLUMN(),1,0.5))*(IF(ROW()=COLUMN(),0,1))</f>
        <v>0.5</v>
      </c>
      <c r="AD16" s="14">
        <f ca="1">(((COUNTIFS(SWISSW!$I:$I,'MTT CHECKCOUNT'!$A16,SWISSW!$J:$J,'MTT CHECKCOUNT'!AD$1,SWISSW!$F:$F,"Won")+COUNTIFS(SWISSW!$I:$I,'MTT CHECKCOUNT'!AD$1,SWISSW!$J:$J,'MTT CHECKCOUNT'!$A16,SWISSW!$F:$F,"Lost")))+'MTT DRAW'!AD16*IF(ROW()=COLUMN(),1,0.5))*(IF(ROW()=COLUMN(),0,1))</f>
        <v>0</v>
      </c>
      <c r="AE16" s="14">
        <f ca="1">(((COUNTIFS(SWISSW!$I:$I,'MTT CHECKCOUNT'!$A16,SWISSW!$J:$J,'MTT CHECKCOUNT'!AE$1,SWISSW!$F:$F,"Won")+COUNTIFS(SWISSW!$I:$I,'MTT CHECKCOUNT'!AE$1,SWISSW!$J:$J,'MTT CHECKCOUNT'!$A16,SWISSW!$F:$F,"Lost")))+'MTT DRAW'!AE16*IF(ROW()=COLUMN(),1,0.5))*(IF(ROW()=COLUMN(),0,1))</f>
        <v>0</v>
      </c>
      <c r="AF16" s="14">
        <f ca="1">(((COUNTIFS(SWISSW!$I:$I,'MTT CHECKCOUNT'!$A16,SWISSW!$J:$J,'MTT CHECKCOUNT'!AF$1,SWISSW!$F:$F,"Won")+COUNTIFS(SWISSW!$I:$I,'MTT CHECKCOUNT'!AF$1,SWISSW!$J:$J,'MTT CHECKCOUNT'!$A16,SWISSW!$F:$F,"Lost")))+'MTT DRAW'!AF16*IF(ROW()=COLUMN(),1,0.5))*(IF(ROW()=COLUMN(),0,1))</f>
        <v>1</v>
      </c>
      <c r="AG16" s="14">
        <f ca="1">(((COUNTIFS(SWISSW!$I:$I,'MTT CHECKCOUNT'!$A16,SWISSW!$J:$J,'MTT CHECKCOUNT'!AG$1,SWISSW!$F:$F,"Won")+COUNTIFS(SWISSW!$I:$I,'MTT CHECKCOUNT'!AG$1,SWISSW!$J:$J,'MTT CHECKCOUNT'!$A16,SWISSW!$F:$F,"Lost")))+'MTT DRAW'!AG16*IF(ROW()=COLUMN(),1,0.5))*(IF(ROW()=COLUMN(),0,1))</f>
        <v>0</v>
      </c>
      <c r="AH16" s="14">
        <f ca="1">(((COUNTIFS(SWISSW!$I:$I,'MTT CHECKCOUNT'!$A16,SWISSW!$J:$J,'MTT CHECKCOUNT'!AH$1,SWISSW!$F:$F,"Won")+COUNTIFS(SWISSW!$I:$I,'MTT CHECKCOUNT'!AH$1,SWISSW!$J:$J,'MTT CHECKCOUNT'!$A16,SWISSW!$F:$F,"Lost")))+'MTT DRAW'!AH16*IF(ROW()=COLUMN(),1,0.5))*(IF(ROW()=COLUMN(),0,1))</f>
        <v>1</v>
      </c>
      <c r="AI16" s="14">
        <f ca="1">(((COUNTIFS(SWISSW!$I:$I,'MTT CHECKCOUNT'!$A16,SWISSW!$J:$J,'MTT CHECKCOUNT'!AI$1,SWISSW!$F:$F,"Won")+COUNTIFS(SWISSW!$I:$I,'MTT CHECKCOUNT'!AI$1,SWISSW!$J:$J,'MTT CHECKCOUNT'!$A16,SWISSW!$F:$F,"Lost")))+'MTT DRAW'!AI16*IF(ROW()=COLUMN(),1,0.5))*(IF(ROW()=COLUMN(),0,1))</f>
        <v>0</v>
      </c>
      <c r="AJ16" s="14">
        <f ca="1">(((COUNTIFS(SWISSW!$I:$I,'MTT CHECKCOUNT'!$A16,SWISSW!$J:$J,'MTT CHECKCOUNT'!AJ$1,SWISSW!$F:$F,"Won")+COUNTIFS(SWISSW!$I:$I,'MTT CHECKCOUNT'!AJ$1,SWISSW!$J:$J,'MTT CHECKCOUNT'!$A16,SWISSW!$F:$F,"Lost")))+'MTT DRAW'!AJ16*IF(ROW()=COLUMN(),1,0.5))*(IF(ROW()=COLUMN(),0,1))</f>
        <v>1</v>
      </c>
      <c r="AK16" s="14">
        <f ca="1">(((COUNTIFS(SWISSW!$I:$I,'MTT CHECKCOUNT'!$A16,SWISSW!$J:$J,'MTT CHECKCOUNT'!AK$1,SWISSW!$F:$F,"Won")+COUNTIFS(SWISSW!$I:$I,'MTT CHECKCOUNT'!AK$1,SWISSW!$J:$J,'MTT CHECKCOUNT'!$A16,SWISSW!$F:$F,"Lost")))+'MTT DRAW'!AK16*IF(ROW()=COLUMN(),1,0.5))*(IF(ROW()=COLUMN(),0,1))</f>
        <v>0</v>
      </c>
      <c r="AL16" s="14">
        <f ca="1">(((COUNTIFS(SWISSW!$I:$I,'MTT CHECKCOUNT'!$A16,SWISSW!$J:$J,'MTT CHECKCOUNT'!AL$1,SWISSW!$F:$F,"Won")+COUNTIFS(SWISSW!$I:$I,'MTT CHECKCOUNT'!AL$1,SWISSW!$J:$J,'MTT CHECKCOUNT'!$A16,SWISSW!$F:$F,"Lost")))+'MTT DRAW'!AL16*IF(ROW()=COLUMN(),1,0.5))*(IF(ROW()=COLUMN(),0,1))</f>
        <v>0</v>
      </c>
      <c r="AM16" s="14">
        <f ca="1">(((COUNTIFS(SWISSW!$I:$I,'MTT CHECKCOUNT'!$A16,SWISSW!$J:$J,'MTT CHECKCOUNT'!AM$1,SWISSW!$F:$F,"Won")+COUNTIFS(SWISSW!$I:$I,'MTT CHECKCOUNT'!AM$1,SWISSW!$J:$J,'MTT CHECKCOUNT'!$A16,SWISSW!$F:$F,"Lost")))+'MTT DRAW'!AM16*IF(ROW()=COLUMN(),1,0.5))*(IF(ROW()=COLUMN(),0,1))</f>
        <v>0</v>
      </c>
      <c r="AN16" s="14">
        <f ca="1">(((COUNTIFS(SWISSW!$I:$I,'MTT CHECKCOUNT'!$A16,SWISSW!$J:$J,'MTT CHECKCOUNT'!AN$1,SWISSW!$F:$F,"Won")+COUNTIFS(SWISSW!$I:$I,'MTT CHECKCOUNT'!AN$1,SWISSW!$J:$J,'MTT CHECKCOUNT'!$A16,SWISSW!$F:$F,"Lost")))+'MTT DRAW'!AN16*IF(ROW()=COLUMN(),1,0.5))*(IF(ROW()=COLUMN(),0,1))</f>
        <v>0</v>
      </c>
      <c r="AO16" s="14">
        <f ca="1">(((COUNTIFS(SWISSW!$I:$I,'MTT CHECKCOUNT'!$A16,SWISSW!$J:$J,'MTT CHECKCOUNT'!AO$1,SWISSW!$F:$F,"Won")+COUNTIFS(SWISSW!$I:$I,'MTT CHECKCOUNT'!AO$1,SWISSW!$J:$J,'MTT CHECKCOUNT'!$A16,SWISSW!$F:$F,"Lost")))+'MTT DRAW'!AO16*IF(ROW()=COLUMN(),1,0.5))*(IF(ROW()=COLUMN(),0,1))</f>
        <v>1</v>
      </c>
      <c r="AP16" s="14">
        <f ca="1">(((COUNTIFS(SWISSW!$I:$I,'MTT CHECKCOUNT'!$A16,SWISSW!$J:$J,'MTT CHECKCOUNT'!AP$1,SWISSW!$F:$F,"Won")+COUNTIFS(SWISSW!$I:$I,'MTT CHECKCOUNT'!AP$1,SWISSW!$J:$J,'MTT CHECKCOUNT'!$A16,SWISSW!$F:$F,"Lost")))+'MTT DRAW'!AP16*IF(ROW()=COLUMN(),1,0.5))*(IF(ROW()=COLUMN(),0,1))</f>
        <v>0</v>
      </c>
      <c r="AQ16" s="14">
        <f ca="1">(((COUNTIFS(SWISSW!$I:$I,'MTT CHECKCOUNT'!$A16,SWISSW!$J:$J,'MTT CHECKCOUNT'!AQ$1,SWISSW!$F:$F,"Won")+COUNTIFS(SWISSW!$I:$I,'MTT CHECKCOUNT'!AQ$1,SWISSW!$J:$J,'MTT CHECKCOUNT'!$A16,SWISSW!$F:$F,"Lost")))+'MTT DRAW'!AQ16*IF(ROW()=COLUMN(),1,0.5))*(IF(ROW()=COLUMN(),0,1))</f>
        <v>0</v>
      </c>
      <c r="AR16" s="14">
        <f ca="1">(((COUNTIFS(SWISSW!$I:$I,'MTT CHECKCOUNT'!$A16,SWISSW!$J:$J,'MTT CHECKCOUNT'!AR$1,SWISSW!$F:$F,"Won")+COUNTIFS(SWISSW!$I:$I,'MTT CHECKCOUNT'!AR$1,SWISSW!$J:$J,'MTT CHECKCOUNT'!$A16,SWISSW!$F:$F,"Lost")))+'MTT DRAW'!AR16*IF(ROW()=COLUMN(),1,0.5))*(IF(ROW()=COLUMN(),0,1))</f>
        <v>0</v>
      </c>
      <c r="AS16" s="14">
        <f ca="1">(((COUNTIFS(SWISSW!$I:$I,'MTT CHECKCOUNT'!$A16,SWISSW!$J:$J,'MTT CHECKCOUNT'!AS$1,SWISSW!$F:$F,"Won")+COUNTIFS(SWISSW!$I:$I,'MTT CHECKCOUNT'!AS$1,SWISSW!$J:$J,'MTT CHECKCOUNT'!$A16,SWISSW!$F:$F,"Lost")))+'MTT DRAW'!AS16*IF(ROW()=COLUMN(),1,0.5))*(IF(ROW()=COLUMN(),0,1))</f>
        <v>0</v>
      </c>
      <c r="AT16" s="14">
        <f ca="1">(((COUNTIFS(SWISSW!$I:$I,'MTT CHECKCOUNT'!$A16,SWISSW!$J:$J,'MTT CHECKCOUNT'!AT$1,SWISSW!$F:$F,"Won")+COUNTIFS(SWISSW!$I:$I,'MTT CHECKCOUNT'!AT$1,SWISSW!$J:$J,'MTT CHECKCOUNT'!$A16,SWISSW!$F:$F,"Lost")))+'MTT DRAW'!AT16*IF(ROW()=COLUMN(),1,0.5))*(IF(ROW()=COLUMN(),0,1))</f>
        <v>0</v>
      </c>
      <c r="AU16" s="14">
        <f ca="1">(((COUNTIFS(SWISSW!$I:$I,'MTT CHECKCOUNT'!$A16,SWISSW!$J:$J,'MTT CHECKCOUNT'!AU$1,SWISSW!$F:$F,"Won")+COUNTIFS(SWISSW!$I:$I,'MTT CHECKCOUNT'!AU$1,SWISSW!$J:$J,'MTT CHECKCOUNT'!$A16,SWISSW!$F:$F,"Lost")))+'MTT DRAW'!AU16*IF(ROW()=COLUMN(),1,0.5))*(IF(ROW()=COLUMN(),0,1))</f>
        <v>0</v>
      </c>
      <c r="AV16" s="14">
        <f ca="1">(((COUNTIFS(SWISSW!$I:$I,'MTT CHECKCOUNT'!$A16,SWISSW!$J:$J,'MTT CHECKCOUNT'!AV$1,SWISSW!$F:$F,"Won")+COUNTIFS(SWISSW!$I:$I,'MTT CHECKCOUNT'!AV$1,SWISSW!$J:$J,'MTT CHECKCOUNT'!$A16,SWISSW!$F:$F,"Lost")))+'MTT DRAW'!AV16*IF(ROW()=COLUMN(),1,0.5))*(IF(ROW()=COLUMN(),0,1))</f>
        <v>1</v>
      </c>
      <c r="AW16" s="14">
        <f ca="1">(((COUNTIFS(SWISSW!$I:$I,'MTT CHECKCOUNT'!$A16,SWISSW!$J:$J,'MTT CHECKCOUNT'!AW$1,SWISSW!$F:$F,"Won")+COUNTIFS(SWISSW!$I:$I,'MTT CHECKCOUNT'!AW$1,SWISSW!$J:$J,'MTT CHECKCOUNT'!$A16,SWISSW!$F:$F,"Lost")))+'MTT DRAW'!AW16*IF(ROW()=COLUMN(),1,0.5))*(IF(ROW()=COLUMN(),0,1))</f>
        <v>0</v>
      </c>
      <c r="AX16" s="14">
        <f ca="1">(((COUNTIFS(SWISSW!$I:$I,'MTT CHECKCOUNT'!$A16,SWISSW!$J:$J,'MTT CHECKCOUNT'!AX$1,SWISSW!$F:$F,"Won")+COUNTIFS(SWISSW!$I:$I,'MTT CHECKCOUNT'!AX$1,SWISSW!$J:$J,'MTT CHECKCOUNT'!$A16,SWISSW!$F:$F,"Lost")))+'MTT DRAW'!AX16*IF(ROW()=COLUMN(),1,0.5))*(IF(ROW()=COLUMN(),0,1))</f>
        <v>0</v>
      </c>
      <c r="AY16" s="14">
        <f ca="1">(((COUNTIFS(SWISSW!$I:$I,'MTT CHECKCOUNT'!$A16,SWISSW!$J:$J,'MTT CHECKCOUNT'!AY$1,SWISSW!$F:$F,"Won")+COUNTIFS(SWISSW!$I:$I,'MTT CHECKCOUNT'!AY$1,SWISSW!$J:$J,'MTT CHECKCOUNT'!$A16,SWISSW!$F:$F,"Lost")))+'MTT DRAW'!AY16*IF(ROW()=COLUMN(),1,0.5))*(IF(ROW()=COLUMN(),0,1))</f>
        <v>0</v>
      </c>
      <c r="AZ16" s="14">
        <f ca="1">(((COUNTIFS(SWISSW!$I:$I,'MTT CHECKCOUNT'!$A16,SWISSW!$J:$J,'MTT CHECKCOUNT'!AZ$1,SWISSW!$F:$F,"Won")+COUNTIFS(SWISSW!$I:$I,'MTT CHECKCOUNT'!AZ$1,SWISSW!$J:$J,'MTT CHECKCOUNT'!$A16,SWISSW!$F:$F,"Lost")))+'MTT DRAW'!AZ16*IF(ROW()=COLUMN(),1,0.5))*(IF(ROW()=COLUMN(),0,1))</f>
        <v>0</v>
      </c>
      <c r="BA16" s="14">
        <f ca="1">(((COUNTIFS(SWISSW!$I:$I,'MTT CHECKCOUNT'!$A16,SWISSW!$J:$J,'MTT CHECKCOUNT'!BA$1,SWISSW!$F:$F,"Won")+COUNTIFS(SWISSW!$I:$I,'MTT CHECKCOUNT'!BA$1,SWISSW!$J:$J,'MTT CHECKCOUNT'!$A16,SWISSW!$F:$F,"Lost")))+'MTT DRAW'!BA16*IF(ROW()=COLUMN(),1,0.5))*(IF(ROW()=COLUMN(),0,1))</f>
        <v>0</v>
      </c>
      <c r="BB16" s="14">
        <f ca="1">(((COUNTIFS(SWISSW!$I:$I,'MTT CHECKCOUNT'!$A16,SWISSW!$J:$J,'MTT CHECKCOUNT'!BB$1,SWISSW!$F:$F,"Won")+COUNTIFS(SWISSW!$I:$I,'MTT CHECKCOUNT'!BB$1,SWISSW!$J:$J,'MTT CHECKCOUNT'!$A16,SWISSW!$F:$F,"Lost")))+'MTT DRAW'!BB16*IF(ROW()=COLUMN(),1,0.5))*(IF(ROW()=COLUMN(),0,1))</f>
        <v>0</v>
      </c>
      <c r="BC16" s="14">
        <f ca="1">(((COUNTIFS(SWISSW!$I:$I,'MTT CHECKCOUNT'!$A16,SWISSW!$J:$J,'MTT CHECKCOUNT'!BC$1,SWISSW!$F:$F,"Won")+COUNTIFS(SWISSW!$I:$I,'MTT CHECKCOUNT'!BC$1,SWISSW!$J:$J,'MTT CHECKCOUNT'!$A16,SWISSW!$F:$F,"Lost")))+'MTT DRAW'!BC16*IF(ROW()=COLUMN(),1,0.5))*(IF(ROW()=COLUMN(),0,1))</f>
        <v>0</v>
      </c>
      <c r="BD16" s="14">
        <f ca="1">(((COUNTIFS(SWISSW!$I:$I,'MTT CHECKCOUNT'!$A16,SWISSW!$J:$J,'MTT CHECKCOUNT'!BD$1,SWISSW!$F:$F,"Won")+COUNTIFS(SWISSW!$I:$I,'MTT CHECKCOUNT'!BD$1,SWISSW!$J:$J,'MTT CHECKCOUNT'!$A16,SWISSW!$F:$F,"Lost")))+'MTT DRAW'!BD16*IF(ROW()=COLUMN(),1,0.5))*(IF(ROW()=COLUMN(),0,1))</f>
        <v>0</v>
      </c>
      <c r="BE16" s="14">
        <f ca="1">(((COUNTIFS(SWISSW!$I:$I,'MTT CHECKCOUNT'!$A16,SWISSW!$J:$J,'MTT CHECKCOUNT'!BE$1,SWISSW!$F:$F,"Won")+COUNTIFS(SWISSW!$I:$I,'MTT CHECKCOUNT'!BE$1,SWISSW!$J:$J,'MTT CHECKCOUNT'!$A16,SWISSW!$F:$F,"Lost")))+'MTT DRAW'!BE16*IF(ROW()=COLUMN(),1,0.5))*(IF(ROW()=COLUMN(),0,1))</f>
        <v>0</v>
      </c>
      <c r="BF16" s="14">
        <f ca="1">(((COUNTIFS(SWISSW!$I:$I,'MTT CHECKCOUNT'!$A16,SWISSW!$J:$J,'MTT CHECKCOUNT'!BF$1,SWISSW!$F:$F,"Won")+COUNTIFS(SWISSW!$I:$I,'MTT CHECKCOUNT'!BF$1,SWISSW!$J:$J,'MTT CHECKCOUNT'!$A16,SWISSW!$F:$F,"Lost")))+'MTT DRAW'!BF16*IF(ROW()=COLUMN(),1,0.5))*(IF(ROW()=COLUMN(),0,1))</f>
        <v>0</v>
      </c>
    </row>
    <row r="17" spans="1:58" s="6" customFormat="1" ht="55" customHeight="1" x14ac:dyDescent="0.25">
      <c r="A17" s="3" t="str">
        <f ca="1">MATCHUP!A17</f>
        <v>Dimir Terror</v>
      </c>
      <c r="B17" s="14">
        <f ca="1">(((COUNTIFS(SWISSW!$I:$I,'MTT CHECKCOUNT'!$A17,SWISSW!$J:$J,'MTT CHECKCOUNT'!B$1,SWISSW!$F:$F,"Won")+COUNTIFS(SWISSW!$I:$I,'MTT CHECKCOUNT'!B$1,SWISSW!$J:$J,'MTT CHECKCOUNT'!$A17,SWISSW!$F:$F,"Lost")))+'MTT DRAW'!B17*IF(ROW()=COLUMN(),1,0.5))*(IF(ROW()=COLUMN(),0,1))</f>
        <v>3</v>
      </c>
      <c r="C17" s="14">
        <f ca="1">(((COUNTIFS(SWISSW!$I:$I,'MTT CHECKCOUNT'!$A17,SWISSW!$J:$J,'MTT CHECKCOUNT'!C$1,SWISSW!$F:$F,"Won")+COUNTIFS(SWISSW!$I:$I,'MTT CHECKCOUNT'!C$1,SWISSW!$J:$J,'MTT CHECKCOUNT'!$A17,SWISSW!$F:$F,"Lost")))+'MTT DRAW'!C17*IF(ROW()=COLUMN(),1,0.5))*(IF(ROW()=COLUMN(),0,1))</f>
        <v>7</v>
      </c>
      <c r="D17" s="14">
        <f ca="1">(((COUNTIFS(SWISSW!$I:$I,'MTT CHECKCOUNT'!$A17,SWISSW!$J:$J,'MTT CHECKCOUNT'!D$1,SWISSW!$F:$F,"Won")+COUNTIFS(SWISSW!$I:$I,'MTT CHECKCOUNT'!D$1,SWISSW!$J:$J,'MTT CHECKCOUNT'!$A17,SWISSW!$F:$F,"Lost")))+'MTT DRAW'!D17*IF(ROW()=COLUMN(),1,0.5))*(IF(ROW()=COLUMN(),0,1))</f>
        <v>4</v>
      </c>
      <c r="E17" s="14">
        <f ca="1">(((COUNTIFS(SWISSW!$I:$I,'MTT CHECKCOUNT'!$A17,SWISSW!$J:$J,'MTT CHECKCOUNT'!E$1,SWISSW!$F:$F,"Won")+COUNTIFS(SWISSW!$I:$I,'MTT CHECKCOUNT'!E$1,SWISSW!$J:$J,'MTT CHECKCOUNT'!$A17,SWISSW!$F:$F,"Lost")))+'MTT DRAW'!E17*IF(ROW()=COLUMN(),1,0.5))*(IF(ROW()=COLUMN(),0,1))</f>
        <v>6</v>
      </c>
      <c r="F17" s="14">
        <f ca="1">(((COUNTIFS(SWISSW!$I:$I,'MTT CHECKCOUNT'!$A17,SWISSW!$J:$J,'MTT CHECKCOUNT'!F$1,SWISSW!$F:$F,"Won")+COUNTIFS(SWISSW!$I:$I,'MTT CHECKCOUNT'!F$1,SWISSW!$J:$J,'MTT CHECKCOUNT'!$A17,SWISSW!$F:$F,"Lost")))+'MTT DRAW'!F17*IF(ROW()=COLUMN(),1,0.5))*(IF(ROW()=COLUMN(),0,1))</f>
        <v>8</v>
      </c>
      <c r="G17" s="14">
        <f ca="1">(((COUNTIFS(SWISSW!$I:$I,'MTT CHECKCOUNT'!$A17,SWISSW!$J:$J,'MTT CHECKCOUNT'!G$1,SWISSW!$F:$F,"Won")+COUNTIFS(SWISSW!$I:$I,'MTT CHECKCOUNT'!G$1,SWISSW!$J:$J,'MTT CHECKCOUNT'!$A17,SWISSW!$F:$F,"Lost")))+'MTT DRAW'!G17*IF(ROW()=COLUMN(),1,0.5))*(IF(ROW()=COLUMN(),0,1))</f>
        <v>7</v>
      </c>
      <c r="H17" s="14">
        <f ca="1">(((COUNTIFS(SWISSW!$I:$I,'MTT CHECKCOUNT'!$A17,SWISSW!$J:$J,'MTT CHECKCOUNT'!H$1,SWISSW!$F:$F,"Won")+COUNTIFS(SWISSW!$I:$I,'MTT CHECKCOUNT'!H$1,SWISSW!$J:$J,'MTT CHECKCOUNT'!$A17,SWISSW!$F:$F,"Lost")))+'MTT DRAW'!H17*IF(ROW()=COLUMN(),1,0.5))*(IF(ROW()=COLUMN(),0,1))</f>
        <v>1</v>
      </c>
      <c r="I17" s="14">
        <f ca="1">(((COUNTIFS(SWISSW!$I:$I,'MTT CHECKCOUNT'!$A17,SWISSW!$J:$J,'MTT CHECKCOUNT'!I$1,SWISSW!$F:$F,"Won")+COUNTIFS(SWISSW!$I:$I,'MTT CHECKCOUNT'!I$1,SWISSW!$J:$J,'MTT CHECKCOUNT'!$A17,SWISSW!$F:$F,"Lost")))+'MTT DRAW'!I17*IF(ROW()=COLUMN(),1,0.5))*(IF(ROW()=COLUMN(),0,1))</f>
        <v>4</v>
      </c>
      <c r="J17" s="14">
        <f ca="1">(((COUNTIFS(SWISSW!$I:$I,'MTT CHECKCOUNT'!$A17,SWISSW!$J:$J,'MTT CHECKCOUNT'!J$1,SWISSW!$F:$F,"Won")+COUNTIFS(SWISSW!$I:$I,'MTT CHECKCOUNT'!J$1,SWISSW!$J:$J,'MTT CHECKCOUNT'!$A17,SWISSW!$F:$F,"Lost")))+'MTT DRAW'!J17*IF(ROW()=COLUMN(),1,0.5))*(IF(ROW()=COLUMN(),0,1))</f>
        <v>1</v>
      </c>
      <c r="K17" s="14">
        <f ca="1">(((COUNTIFS(SWISSW!$I:$I,'MTT CHECKCOUNT'!$A17,SWISSW!$J:$J,'MTT CHECKCOUNT'!K$1,SWISSW!$F:$F,"Won")+COUNTIFS(SWISSW!$I:$I,'MTT CHECKCOUNT'!K$1,SWISSW!$J:$J,'MTT CHECKCOUNT'!$A17,SWISSW!$F:$F,"Lost")))+'MTT DRAW'!K17*IF(ROW()=COLUMN(),1,0.5))*(IF(ROW()=COLUMN(),0,1))</f>
        <v>1</v>
      </c>
      <c r="L17" s="14">
        <f ca="1">(((COUNTIFS(SWISSW!$I:$I,'MTT CHECKCOUNT'!$A17,SWISSW!$J:$J,'MTT CHECKCOUNT'!L$1,SWISSW!$F:$F,"Won")+COUNTIFS(SWISSW!$I:$I,'MTT CHECKCOUNT'!L$1,SWISSW!$J:$J,'MTT CHECKCOUNT'!$A17,SWISSW!$F:$F,"Lost")))+'MTT DRAW'!L17*IF(ROW()=COLUMN(),1,0.5))*(IF(ROW()=COLUMN(),0,1))</f>
        <v>1</v>
      </c>
      <c r="M17" s="14">
        <f ca="1">(((COUNTIFS(SWISSW!$I:$I,'MTT CHECKCOUNT'!$A17,SWISSW!$J:$J,'MTT CHECKCOUNT'!M$1,SWISSW!$F:$F,"Won")+COUNTIFS(SWISSW!$I:$I,'MTT CHECKCOUNT'!M$1,SWISSW!$J:$J,'MTT CHECKCOUNT'!$A17,SWISSW!$F:$F,"Lost")))+'MTT DRAW'!M17*IF(ROW()=COLUMN(),1,0.5))*(IF(ROW()=COLUMN(),0,1))</f>
        <v>2</v>
      </c>
      <c r="N17" s="14">
        <f ca="1">(((COUNTIFS(SWISSW!$I:$I,'MTT CHECKCOUNT'!$A17,SWISSW!$J:$J,'MTT CHECKCOUNT'!N$1,SWISSW!$F:$F,"Won")+COUNTIFS(SWISSW!$I:$I,'MTT CHECKCOUNT'!N$1,SWISSW!$J:$J,'MTT CHECKCOUNT'!$A17,SWISSW!$F:$F,"Lost")))+'MTT DRAW'!N17*IF(ROW()=COLUMN(),1,0.5))*(IF(ROW()=COLUMN(),0,1))</f>
        <v>2.5</v>
      </c>
      <c r="O17" s="14">
        <f ca="1">(((COUNTIFS(SWISSW!$I:$I,'MTT CHECKCOUNT'!$A17,SWISSW!$J:$J,'MTT CHECKCOUNT'!O$1,SWISSW!$F:$F,"Won")+COUNTIFS(SWISSW!$I:$I,'MTT CHECKCOUNT'!O$1,SWISSW!$J:$J,'MTT CHECKCOUNT'!$A17,SWISSW!$F:$F,"Lost")))+'MTT DRAW'!O17*IF(ROW()=COLUMN(),1,0.5))*(IF(ROW()=COLUMN(),0,1))</f>
        <v>2</v>
      </c>
      <c r="P17" s="14">
        <f ca="1">(((COUNTIFS(SWISSW!$I:$I,'MTT CHECKCOUNT'!$A17,SWISSW!$J:$J,'MTT CHECKCOUNT'!P$1,SWISSW!$F:$F,"Won")+COUNTIFS(SWISSW!$I:$I,'MTT CHECKCOUNT'!P$1,SWISSW!$J:$J,'MTT CHECKCOUNT'!$A17,SWISSW!$F:$F,"Lost")))+'MTT DRAW'!P17*IF(ROW()=COLUMN(),1,0.5))*(IF(ROW()=COLUMN(),0,1))</f>
        <v>1</v>
      </c>
      <c r="Q17" s="14">
        <f ca="1">(((COUNTIFS(SWISSW!$I:$I,'MTT CHECKCOUNT'!$A17,SWISSW!$J:$J,'MTT CHECKCOUNT'!Q$1,SWISSW!$F:$F,"Won")+COUNTIFS(SWISSW!$I:$I,'MTT CHECKCOUNT'!Q$1,SWISSW!$J:$J,'MTT CHECKCOUNT'!$A17,SWISSW!$F:$F,"Lost")))+'MTT DRAW'!Q17*IF(ROW()=COLUMN(),1,0.5))*(IF(ROW()=COLUMN(),0,1))</f>
        <v>0</v>
      </c>
      <c r="R17" s="14">
        <f ca="1">(((COUNTIFS(SWISSW!$I:$I,'MTT CHECKCOUNT'!$A17,SWISSW!$J:$J,'MTT CHECKCOUNT'!R$1,SWISSW!$F:$F,"Won")+COUNTIFS(SWISSW!$I:$I,'MTT CHECKCOUNT'!R$1,SWISSW!$J:$J,'MTT CHECKCOUNT'!$A17,SWISSW!$F:$F,"Lost")))+'MTT DRAW'!R17*IF(ROW()=COLUMN(),1,0.5))*(IF(ROW()=COLUMN(),0,1))</f>
        <v>2</v>
      </c>
      <c r="S17" s="14">
        <f ca="1">(((COUNTIFS(SWISSW!$I:$I,'MTT CHECKCOUNT'!$A17,SWISSW!$J:$J,'MTT CHECKCOUNT'!S$1,SWISSW!$F:$F,"Won")+COUNTIFS(SWISSW!$I:$I,'MTT CHECKCOUNT'!S$1,SWISSW!$J:$J,'MTT CHECKCOUNT'!$A17,SWISSW!$F:$F,"Lost")))+'MTT DRAW'!S17*IF(ROW()=COLUMN(),1,0.5))*(IF(ROW()=COLUMN(),0,1))</f>
        <v>1</v>
      </c>
      <c r="T17" s="14">
        <f ca="1">(((COUNTIFS(SWISSW!$I:$I,'MTT CHECKCOUNT'!$A17,SWISSW!$J:$J,'MTT CHECKCOUNT'!T$1,SWISSW!$F:$F,"Won")+COUNTIFS(SWISSW!$I:$I,'MTT CHECKCOUNT'!T$1,SWISSW!$J:$J,'MTT CHECKCOUNT'!$A17,SWISSW!$F:$F,"Lost")))+'MTT DRAW'!T17*IF(ROW()=COLUMN(),1,0.5))*(IF(ROW()=COLUMN(),0,1))</f>
        <v>0</v>
      </c>
      <c r="U17" s="14">
        <f ca="1">(((COUNTIFS(SWISSW!$I:$I,'MTT CHECKCOUNT'!$A17,SWISSW!$J:$J,'MTT CHECKCOUNT'!U$1,SWISSW!$F:$F,"Won")+COUNTIFS(SWISSW!$I:$I,'MTT CHECKCOUNT'!U$1,SWISSW!$J:$J,'MTT CHECKCOUNT'!$A17,SWISSW!$F:$F,"Lost")))+'MTT DRAW'!U17*IF(ROW()=COLUMN(),1,0.5))*(IF(ROW()=COLUMN(),0,1))</f>
        <v>2</v>
      </c>
      <c r="V17" s="14">
        <f ca="1">(((COUNTIFS(SWISSW!$I:$I,'MTT CHECKCOUNT'!$A17,SWISSW!$J:$J,'MTT CHECKCOUNT'!V$1,SWISSW!$F:$F,"Won")+COUNTIFS(SWISSW!$I:$I,'MTT CHECKCOUNT'!V$1,SWISSW!$J:$J,'MTT CHECKCOUNT'!$A17,SWISSW!$F:$F,"Lost")))+'MTT DRAW'!V17*IF(ROW()=COLUMN(),1,0.5))*(IF(ROW()=COLUMN(),0,1))</f>
        <v>0</v>
      </c>
      <c r="W17" s="14">
        <f ca="1">(((COUNTIFS(SWISSW!$I:$I,'MTT CHECKCOUNT'!$A17,SWISSW!$J:$J,'MTT CHECKCOUNT'!W$1,SWISSW!$F:$F,"Won")+COUNTIFS(SWISSW!$I:$I,'MTT CHECKCOUNT'!W$1,SWISSW!$J:$J,'MTT CHECKCOUNT'!$A17,SWISSW!$F:$F,"Lost")))+'MTT DRAW'!W17*IF(ROW()=COLUMN(),1,0.5))*(IF(ROW()=COLUMN(),0,1))</f>
        <v>1</v>
      </c>
      <c r="X17" s="14">
        <f ca="1">(((COUNTIFS(SWISSW!$I:$I,'MTT CHECKCOUNT'!$A17,SWISSW!$J:$J,'MTT CHECKCOUNT'!X$1,SWISSW!$F:$F,"Won")+COUNTIFS(SWISSW!$I:$I,'MTT CHECKCOUNT'!X$1,SWISSW!$J:$J,'MTT CHECKCOUNT'!$A17,SWISSW!$F:$F,"Lost")))+'MTT DRAW'!X17*IF(ROW()=COLUMN(),1,0.5))*(IF(ROW()=COLUMN(),0,1))</f>
        <v>2</v>
      </c>
      <c r="Y17" s="14">
        <f ca="1">(((COUNTIFS(SWISSW!$I:$I,'MTT CHECKCOUNT'!$A17,SWISSW!$J:$J,'MTT CHECKCOUNT'!Y$1,SWISSW!$F:$F,"Won")+COUNTIFS(SWISSW!$I:$I,'MTT CHECKCOUNT'!Y$1,SWISSW!$J:$J,'MTT CHECKCOUNT'!$A17,SWISSW!$F:$F,"Lost")))+'MTT DRAW'!Y17*IF(ROW()=COLUMN(),1,0.5))*(IF(ROW()=COLUMN(),0,1))</f>
        <v>0</v>
      </c>
      <c r="Z17" s="14">
        <f ca="1">(((COUNTIFS(SWISSW!$I:$I,'MTT CHECKCOUNT'!$A17,SWISSW!$J:$J,'MTT CHECKCOUNT'!Z$1,SWISSW!$F:$F,"Won")+COUNTIFS(SWISSW!$I:$I,'MTT CHECKCOUNT'!Z$1,SWISSW!$J:$J,'MTT CHECKCOUNT'!$A17,SWISSW!$F:$F,"Lost")))+'MTT DRAW'!Z17*IF(ROW()=COLUMN(),1,0.5))*(IF(ROW()=COLUMN(),0,1))</f>
        <v>2</v>
      </c>
      <c r="AA17" s="14">
        <f ca="1">(((COUNTIFS(SWISSW!$I:$I,'MTT CHECKCOUNT'!$A17,SWISSW!$J:$J,'MTT CHECKCOUNT'!AA$1,SWISSW!$F:$F,"Won")+COUNTIFS(SWISSW!$I:$I,'MTT CHECKCOUNT'!AA$1,SWISSW!$J:$J,'MTT CHECKCOUNT'!$A17,SWISSW!$F:$F,"Lost")))+'MTT DRAW'!AA17*IF(ROW()=COLUMN(),1,0.5))*(IF(ROW()=COLUMN(),0,1))</f>
        <v>0</v>
      </c>
      <c r="AB17" s="14">
        <f ca="1">(((COUNTIFS(SWISSW!$I:$I,'MTT CHECKCOUNT'!$A17,SWISSW!$J:$J,'MTT CHECKCOUNT'!AB$1,SWISSW!$F:$F,"Won")+COUNTIFS(SWISSW!$I:$I,'MTT CHECKCOUNT'!AB$1,SWISSW!$J:$J,'MTT CHECKCOUNT'!$A17,SWISSW!$F:$F,"Lost")))+'MTT DRAW'!AB17*IF(ROW()=COLUMN(),1,0.5))*(IF(ROW()=COLUMN(),0,1))</f>
        <v>1</v>
      </c>
      <c r="AC17" s="14">
        <f ca="1">(((COUNTIFS(SWISSW!$I:$I,'MTT CHECKCOUNT'!$A17,SWISSW!$J:$J,'MTT CHECKCOUNT'!AC$1,SWISSW!$F:$F,"Won")+COUNTIFS(SWISSW!$I:$I,'MTT CHECKCOUNT'!AC$1,SWISSW!$J:$J,'MTT CHECKCOUNT'!$A17,SWISSW!$F:$F,"Lost")))+'MTT DRAW'!AC17*IF(ROW()=COLUMN(),1,0.5))*(IF(ROW()=COLUMN(),0,1))</f>
        <v>0</v>
      </c>
      <c r="AD17" s="14">
        <f ca="1">(((COUNTIFS(SWISSW!$I:$I,'MTT CHECKCOUNT'!$A17,SWISSW!$J:$J,'MTT CHECKCOUNT'!AD$1,SWISSW!$F:$F,"Won")+COUNTIFS(SWISSW!$I:$I,'MTT CHECKCOUNT'!AD$1,SWISSW!$J:$J,'MTT CHECKCOUNT'!$A17,SWISSW!$F:$F,"Lost")))+'MTT DRAW'!AD17*IF(ROW()=COLUMN(),1,0.5))*(IF(ROW()=COLUMN(),0,1))</f>
        <v>0</v>
      </c>
      <c r="AE17" s="14">
        <f ca="1">(((COUNTIFS(SWISSW!$I:$I,'MTT CHECKCOUNT'!$A17,SWISSW!$J:$J,'MTT CHECKCOUNT'!AE$1,SWISSW!$F:$F,"Won")+COUNTIFS(SWISSW!$I:$I,'MTT CHECKCOUNT'!AE$1,SWISSW!$J:$J,'MTT CHECKCOUNT'!$A17,SWISSW!$F:$F,"Lost")))+'MTT DRAW'!AE17*IF(ROW()=COLUMN(),1,0.5))*(IF(ROW()=COLUMN(),0,1))</f>
        <v>0</v>
      </c>
      <c r="AF17" s="14">
        <f ca="1">(((COUNTIFS(SWISSW!$I:$I,'MTT CHECKCOUNT'!$A17,SWISSW!$J:$J,'MTT CHECKCOUNT'!AF$1,SWISSW!$F:$F,"Won")+COUNTIFS(SWISSW!$I:$I,'MTT CHECKCOUNT'!AF$1,SWISSW!$J:$J,'MTT CHECKCOUNT'!$A17,SWISSW!$F:$F,"Lost")))+'MTT DRAW'!AF17*IF(ROW()=COLUMN(),1,0.5))*(IF(ROW()=COLUMN(),0,1))</f>
        <v>0</v>
      </c>
      <c r="AG17" s="14">
        <f ca="1">(((COUNTIFS(SWISSW!$I:$I,'MTT CHECKCOUNT'!$A17,SWISSW!$J:$J,'MTT CHECKCOUNT'!AG$1,SWISSW!$F:$F,"Won")+COUNTIFS(SWISSW!$I:$I,'MTT CHECKCOUNT'!AG$1,SWISSW!$J:$J,'MTT CHECKCOUNT'!$A17,SWISSW!$F:$F,"Lost")))+'MTT DRAW'!AG17*IF(ROW()=COLUMN(),1,0.5))*(IF(ROW()=COLUMN(),0,1))</f>
        <v>1</v>
      </c>
      <c r="AH17" s="14">
        <f ca="1">(((COUNTIFS(SWISSW!$I:$I,'MTT CHECKCOUNT'!$A17,SWISSW!$J:$J,'MTT CHECKCOUNT'!AH$1,SWISSW!$F:$F,"Won")+COUNTIFS(SWISSW!$I:$I,'MTT CHECKCOUNT'!AH$1,SWISSW!$J:$J,'MTT CHECKCOUNT'!$A17,SWISSW!$F:$F,"Lost")))+'MTT DRAW'!AH17*IF(ROW()=COLUMN(),1,0.5))*(IF(ROW()=COLUMN(),0,1))</f>
        <v>1</v>
      </c>
      <c r="AI17" s="14">
        <f ca="1">(((COUNTIFS(SWISSW!$I:$I,'MTT CHECKCOUNT'!$A17,SWISSW!$J:$J,'MTT CHECKCOUNT'!AI$1,SWISSW!$F:$F,"Won")+COUNTIFS(SWISSW!$I:$I,'MTT CHECKCOUNT'!AI$1,SWISSW!$J:$J,'MTT CHECKCOUNT'!$A17,SWISSW!$F:$F,"Lost")))+'MTT DRAW'!AI17*IF(ROW()=COLUMN(),1,0.5))*(IF(ROW()=COLUMN(),0,1))</f>
        <v>0</v>
      </c>
      <c r="AJ17" s="14">
        <f ca="1">(((COUNTIFS(SWISSW!$I:$I,'MTT CHECKCOUNT'!$A17,SWISSW!$J:$J,'MTT CHECKCOUNT'!AJ$1,SWISSW!$F:$F,"Won")+COUNTIFS(SWISSW!$I:$I,'MTT CHECKCOUNT'!AJ$1,SWISSW!$J:$J,'MTT CHECKCOUNT'!$A17,SWISSW!$F:$F,"Lost")))+'MTT DRAW'!AJ17*IF(ROW()=COLUMN(),1,0.5))*(IF(ROW()=COLUMN(),0,1))</f>
        <v>0</v>
      </c>
      <c r="AK17" s="14">
        <f ca="1">(((COUNTIFS(SWISSW!$I:$I,'MTT CHECKCOUNT'!$A17,SWISSW!$J:$J,'MTT CHECKCOUNT'!AK$1,SWISSW!$F:$F,"Won")+COUNTIFS(SWISSW!$I:$I,'MTT CHECKCOUNT'!AK$1,SWISSW!$J:$J,'MTT CHECKCOUNT'!$A17,SWISSW!$F:$F,"Lost")))+'MTT DRAW'!AK17*IF(ROW()=COLUMN(),1,0.5))*(IF(ROW()=COLUMN(),0,1))</f>
        <v>0</v>
      </c>
      <c r="AL17" s="14">
        <f ca="1">(((COUNTIFS(SWISSW!$I:$I,'MTT CHECKCOUNT'!$A17,SWISSW!$J:$J,'MTT CHECKCOUNT'!AL$1,SWISSW!$F:$F,"Won")+COUNTIFS(SWISSW!$I:$I,'MTT CHECKCOUNT'!AL$1,SWISSW!$J:$J,'MTT CHECKCOUNT'!$A17,SWISSW!$F:$F,"Lost")))+'MTT DRAW'!AL17*IF(ROW()=COLUMN(),1,0.5))*(IF(ROW()=COLUMN(),0,1))</f>
        <v>0</v>
      </c>
      <c r="AM17" s="14">
        <f ca="1">(((COUNTIFS(SWISSW!$I:$I,'MTT CHECKCOUNT'!$A17,SWISSW!$J:$J,'MTT CHECKCOUNT'!AM$1,SWISSW!$F:$F,"Won")+COUNTIFS(SWISSW!$I:$I,'MTT CHECKCOUNT'!AM$1,SWISSW!$J:$J,'MTT CHECKCOUNT'!$A17,SWISSW!$F:$F,"Lost")))+'MTT DRAW'!AM17*IF(ROW()=COLUMN(),1,0.5))*(IF(ROW()=COLUMN(),0,1))</f>
        <v>0</v>
      </c>
      <c r="AN17" s="14">
        <f ca="1">(((COUNTIFS(SWISSW!$I:$I,'MTT CHECKCOUNT'!$A17,SWISSW!$J:$J,'MTT CHECKCOUNT'!AN$1,SWISSW!$F:$F,"Won")+COUNTIFS(SWISSW!$I:$I,'MTT CHECKCOUNT'!AN$1,SWISSW!$J:$J,'MTT CHECKCOUNT'!$A17,SWISSW!$F:$F,"Lost")))+'MTT DRAW'!AN17*IF(ROW()=COLUMN(),1,0.5))*(IF(ROW()=COLUMN(),0,1))</f>
        <v>0</v>
      </c>
      <c r="AO17" s="14">
        <f ca="1">(((COUNTIFS(SWISSW!$I:$I,'MTT CHECKCOUNT'!$A17,SWISSW!$J:$J,'MTT CHECKCOUNT'!AO$1,SWISSW!$F:$F,"Won")+COUNTIFS(SWISSW!$I:$I,'MTT CHECKCOUNT'!AO$1,SWISSW!$J:$J,'MTT CHECKCOUNT'!$A17,SWISSW!$F:$F,"Lost")))+'MTT DRAW'!AO17*IF(ROW()=COLUMN(),1,0.5))*(IF(ROW()=COLUMN(),0,1))</f>
        <v>0</v>
      </c>
      <c r="AP17" s="14">
        <f ca="1">(((COUNTIFS(SWISSW!$I:$I,'MTT CHECKCOUNT'!$A17,SWISSW!$J:$J,'MTT CHECKCOUNT'!AP$1,SWISSW!$F:$F,"Won")+COUNTIFS(SWISSW!$I:$I,'MTT CHECKCOUNT'!AP$1,SWISSW!$J:$J,'MTT CHECKCOUNT'!$A17,SWISSW!$F:$F,"Lost")))+'MTT DRAW'!AP17*IF(ROW()=COLUMN(),1,0.5))*(IF(ROW()=COLUMN(),0,1))</f>
        <v>1</v>
      </c>
      <c r="AQ17" s="14">
        <f ca="1">(((COUNTIFS(SWISSW!$I:$I,'MTT CHECKCOUNT'!$A17,SWISSW!$J:$J,'MTT CHECKCOUNT'!AQ$1,SWISSW!$F:$F,"Won")+COUNTIFS(SWISSW!$I:$I,'MTT CHECKCOUNT'!AQ$1,SWISSW!$J:$J,'MTT CHECKCOUNT'!$A17,SWISSW!$F:$F,"Lost")))+'MTT DRAW'!AQ17*IF(ROW()=COLUMN(),1,0.5))*(IF(ROW()=COLUMN(),0,1))</f>
        <v>1</v>
      </c>
      <c r="AR17" s="14">
        <f ca="1">(((COUNTIFS(SWISSW!$I:$I,'MTT CHECKCOUNT'!$A17,SWISSW!$J:$J,'MTT CHECKCOUNT'!AR$1,SWISSW!$F:$F,"Won")+COUNTIFS(SWISSW!$I:$I,'MTT CHECKCOUNT'!AR$1,SWISSW!$J:$J,'MTT CHECKCOUNT'!$A17,SWISSW!$F:$F,"Lost")))+'MTT DRAW'!AR17*IF(ROW()=COLUMN(),1,0.5))*(IF(ROW()=COLUMN(),0,1))</f>
        <v>0</v>
      </c>
      <c r="AS17" s="14">
        <f ca="1">(((COUNTIFS(SWISSW!$I:$I,'MTT CHECKCOUNT'!$A17,SWISSW!$J:$J,'MTT CHECKCOUNT'!AS$1,SWISSW!$F:$F,"Won")+COUNTIFS(SWISSW!$I:$I,'MTT CHECKCOUNT'!AS$1,SWISSW!$J:$J,'MTT CHECKCOUNT'!$A17,SWISSW!$F:$F,"Lost")))+'MTT DRAW'!AS17*IF(ROW()=COLUMN(),1,0.5))*(IF(ROW()=COLUMN(),0,1))</f>
        <v>0</v>
      </c>
      <c r="AT17" s="14">
        <f ca="1">(((COUNTIFS(SWISSW!$I:$I,'MTT CHECKCOUNT'!$A17,SWISSW!$J:$J,'MTT CHECKCOUNT'!AT$1,SWISSW!$F:$F,"Won")+COUNTIFS(SWISSW!$I:$I,'MTT CHECKCOUNT'!AT$1,SWISSW!$J:$J,'MTT CHECKCOUNT'!$A17,SWISSW!$F:$F,"Lost")))+'MTT DRAW'!AT17*IF(ROW()=COLUMN(),1,0.5))*(IF(ROW()=COLUMN(),0,1))</f>
        <v>0</v>
      </c>
      <c r="AU17" s="14">
        <f ca="1">(((COUNTIFS(SWISSW!$I:$I,'MTT CHECKCOUNT'!$A17,SWISSW!$J:$J,'MTT CHECKCOUNT'!AU$1,SWISSW!$F:$F,"Won")+COUNTIFS(SWISSW!$I:$I,'MTT CHECKCOUNT'!AU$1,SWISSW!$J:$J,'MTT CHECKCOUNT'!$A17,SWISSW!$F:$F,"Lost")))+'MTT DRAW'!AU17*IF(ROW()=COLUMN(),1,0.5))*(IF(ROW()=COLUMN(),0,1))</f>
        <v>0</v>
      </c>
      <c r="AV17" s="14">
        <f ca="1">(((COUNTIFS(SWISSW!$I:$I,'MTT CHECKCOUNT'!$A17,SWISSW!$J:$J,'MTT CHECKCOUNT'!AV$1,SWISSW!$F:$F,"Won")+COUNTIFS(SWISSW!$I:$I,'MTT CHECKCOUNT'!AV$1,SWISSW!$J:$J,'MTT CHECKCOUNT'!$A17,SWISSW!$F:$F,"Lost")))+'MTT DRAW'!AV17*IF(ROW()=COLUMN(),1,0.5))*(IF(ROW()=COLUMN(),0,1))</f>
        <v>0</v>
      </c>
      <c r="AW17" s="14">
        <f ca="1">(((COUNTIFS(SWISSW!$I:$I,'MTT CHECKCOUNT'!$A17,SWISSW!$J:$J,'MTT CHECKCOUNT'!AW$1,SWISSW!$F:$F,"Won")+COUNTIFS(SWISSW!$I:$I,'MTT CHECKCOUNT'!AW$1,SWISSW!$J:$J,'MTT CHECKCOUNT'!$A17,SWISSW!$F:$F,"Lost")))+'MTT DRAW'!AW17*IF(ROW()=COLUMN(),1,0.5))*(IF(ROW()=COLUMN(),0,1))</f>
        <v>0</v>
      </c>
      <c r="AX17" s="14">
        <f ca="1">(((COUNTIFS(SWISSW!$I:$I,'MTT CHECKCOUNT'!$A17,SWISSW!$J:$J,'MTT CHECKCOUNT'!AX$1,SWISSW!$F:$F,"Won")+COUNTIFS(SWISSW!$I:$I,'MTT CHECKCOUNT'!AX$1,SWISSW!$J:$J,'MTT CHECKCOUNT'!$A17,SWISSW!$F:$F,"Lost")))+'MTT DRAW'!AX17*IF(ROW()=COLUMN(),1,0.5))*(IF(ROW()=COLUMN(),0,1))</f>
        <v>0</v>
      </c>
      <c r="AY17" s="14">
        <f ca="1">(((COUNTIFS(SWISSW!$I:$I,'MTT CHECKCOUNT'!$A17,SWISSW!$J:$J,'MTT CHECKCOUNT'!AY$1,SWISSW!$F:$F,"Won")+COUNTIFS(SWISSW!$I:$I,'MTT CHECKCOUNT'!AY$1,SWISSW!$J:$J,'MTT CHECKCOUNT'!$A17,SWISSW!$F:$F,"Lost")))+'MTT DRAW'!AY17*IF(ROW()=COLUMN(),1,0.5))*(IF(ROW()=COLUMN(),0,1))</f>
        <v>0</v>
      </c>
      <c r="AZ17" s="14">
        <f ca="1">(((COUNTIFS(SWISSW!$I:$I,'MTT CHECKCOUNT'!$A17,SWISSW!$J:$J,'MTT CHECKCOUNT'!AZ$1,SWISSW!$F:$F,"Won")+COUNTIFS(SWISSW!$I:$I,'MTT CHECKCOUNT'!AZ$1,SWISSW!$J:$J,'MTT CHECKCOUNT'!$A17,SWISSW!$F:$F,"Lost")))+'MTT DRAW'!AZ17*IF(ROW()=COLUMN(),1,0.5))*(IF(ROW()=COLUMN(),0,1))</f>
        <v>1</v>
      </c>
      <c r="BA17" s="14">
        <f ca="1">(((COUNTIFS(SWISSW!$I:$I,'MTT CHECKCOUNT'!$A17,SWISSW!$J:$J,'MTT CHECKCOUNT'!BA$1,SWISSW!$F:$F,"Won")+COUNTIFS(SWISSW!$I:$I,'MTT CHECKCOUNT'!BA$1,SWISSW!$J:$J,'MTT CHECKCOUNT'!$A17,SWISSW!$F:$F,"Lost")))+'MTT DRAW'!BA17*IF(ROW()=COLUMN(),1,0.5))*(IF(ROW()=COLUMN(),0,1))</f>
        <v>0</v>
      </c>
      <c r="BB17" s="14">
        <f ca="1">(((COUNTIFS(SWISSW!$I:$I,'MTT CHECKCOUNT'!$A17,SWISSW!$J:$J,'MTT CHECKCOUNT'!BB$1,SWISSW!$F:$F,"Won")+COUNTIFS(SWISSW!$I:$I,'MTT CHECKCOUNT'!BB$1,SWISSW!$J:$J,'MTT CHECKCOUNT'!$A17,SWISSW!$F:$F,"Lost")))+'MTT DRAW'!BB17*IF(ROW()=COLUMN(),1,0.5))*(IF(ROW()=COLUMN(),0,1))</f>
        <v>1</v>
      </c>
      <c r="BC17" s="14">
        <f ca="1">(((COUNTIFS(SWISSW!$I:$I,'MTT CHECKCOUNT'!$A17,SWISSW!$J:$J,'MTT CHECKCOUNT'!BC$1,SWISSW!$F:$F,"Won")+COUNTIFS(SWISSW!$I:$I,'MTT CHECKCOUNT'!BC$1,SWISSW!$J:$J,'MTT CHECKCOUNT'!$A17,SWISSW!$F:$F,"Lost")))+'MTT DRAW'!BC17*IF(ROW()=COLUMN(),1,0.5))*(IF(ROW()=COLUMN(),0,1))</f>
        <v>1</v>
      </c>
      <c r="BD17" s="14">
        <f ca="1">(((COUNTIFS(SWISSW!$I:$I,'MTT CHECKCOUNT'!$A17,SWISSW!$J:$J,'MTT CHECKCOUNT'!BD$1,SWISSW!$F:$F,"Won")+COUNTIFS(SWISSW!$I:$I,'MTT CHECKCOUNT'!BD$1,SWISSW!$J:$J,'MTT CHECKCOUNT'!$A17,SWISSW!$F:$F,"Lost")))+'MTT DRAW'!BD17*IF(ROW()=COLUMN(),1,0.5))*(IF(ROW()=COLUMN(),0,1))</f>
        <v>0</v>
      </c>
      <c r="BE17" s="14">
        <f ca="1">(((COUNTIFS(SWISSW!$I:$I,'MTT CHECKCOUNT'!$A17,SWISSW!$J:$J,'MTT CHECKCOUNT'!BE$1,SWISSW!$F:$F,"Won")+COUNTIFS(SWISSW!$I:$I,'MTT CHECKCOUNT'!BE$1,SWISSW!$J:$J,'MTT CHECKCOUNT'!$A17,SWISSW!$F:$F,"Lost")))+'MTT DRAW'!BE17*IF(ROW()=COLUMN(),1,0.5))*(IF(ROW()=COLUMN(),0,1))</f>
        <v>0</v>
      </c>
      <c r="BF17" s="14">
        <f ca="1">(((COUNTIFS(SWISSW!$I:$I,'MTT CHECKCOUNT'!$A17,SWISSW!$J:$J,'MTT CHECKCOUNT'!BF$1,SWISSW!$F:$F,"Won")+COUNTIFS(SWISSW!$I:$I,'MTT CHECKCOUNT'!BF$1,SWISSW!$J:$J,'MTT CHECKCOUNT'!$A17,SWISSW!$F:$F,"Lost")))+'MTT DRAW'!BF17*IF(ROW()=COLUMN(),1,0.5))*(IF(ROW()=COLUMN(),0,1))</f>
        <v>0</v>
      </c>
    </row>
    <row r="18" spans="1:58" ht="55" customHeight="1" x14ac:dyDescent="0.3">
      <c r="A18" s="3" t="str">
        <f ca="1">MATCHUP!A18</f>
        <v>Azorius Familiars</v>
      </c>
      <c r="B18" s="14">
        <f ca="1">(((COUNTIFS(SWISSW!$I:$I,'MTT CHECKCOUNT'!$A18,SWISSW!$J:$J,'MTT CHECKCOUNT'!B$1,SWISSW!$F:$F,"Won")+COUNTIFS(SWISSW!$I:$I,'MTT CHECKCOUNT'!B$1,SWISSW!$J:$J,'MTT CHECKCOUNT'!$A18,SWISSW!$F:$F,"Lost")))+'MTT DRAW'!B18*IF(ROW()=COLUMN(),1,0.5))*(IF(ROW()=COLUMN(),0,1))</f>
        <v>12</v>
      </c>
      <c r="C18" s="14">
        <f ca="1">(((COUNTIFS(SWISSW!$I:$I,'MTT CHECKCOUNT'!$A18,SWISSW!$J:$J,'MTT CHECKCOUNT'!C$1,SWISSW!$F:$F,"Won")+COUNTIFS(SWISSW!$I:$I,'MTT CHECKCOUNT'!C$1,SWISSW!$J:$J,'MTT CHECKCOUNT'!$A18,SWISSW!$F:$F,"Lost")))+'MTT DRAW'!C18*IF(ROW()=COLUMN(),1,0.5))*(IF(ROW()=COLUMN(),0,1))</f>
        <v>15</v>
      </c>
      <c r="D18" s="14">
        <f ca="1">(((COUNTIFS(SWISSW!$I:$I,'MTT CHECKCOUNT'!$A18,SWISSW!$J:$J,'MTT CHECKCOUNT'!D$1,SWISSW!$F:$F,"Won")+COUNTIFS(SWISSW!$I:$I,'MTT CHECKCOUNT'!D$1,SWISSW!$J:$J,'MTT CHECKCOUNT'!$A18,SWISSW!$F:$F,"Lost")))+'MTT DRAW'!D18*IF(ROW()=COLUMN(),1,0.5))*(IF(ROW()=COLUMN(),0,1))</f>
        <v>10</v>
      </c>
      <c r="E18" s="14">
        <f ca="1">(((COUNTIFS(SWISSW!$I:$I,'MTT CHECKCOUNT'!$A18,SWISSW!$J:$J,'MTT CHECKCOUNT'!E$1,SWISSW!$F:$F,"Won")+COUNTIFS(SWISSW!$I:$I,'MTT CHECKCOUNT'!E$1,SWISSW!$J:$J,'MTT CHECKCOUNT'!$A18,SWISSW!$F:$F,"Lost")))+'MTT DRAW'!E18*IF(ROW()=COLUMN(),1,0.5))*(IF(ROW()=COLUMN(),0,1))</f>
        <v>6.5</v>
      </c>
      <c r="F18" s="14">
        <f ca="1">(((COUNTIFS(SWISSW!$I:$I,'MTT CHECKCOUNT'!$A18,SWISSW!$J:$J,'MTT CHECKCOUNT'!F$1,SWISSW!$F:$F,"Won")+COUNTIFS(SWISSW!$I:$I,'MTT CHECKCOUNT'!F$1,SWISSW!$J:$J,'MTT CHECKCOUNT'!$A18,SWISSW!$F:$F,"Lost")))+'MTT DRAW'!F18*IF(ROW()=COLUMN(),1,0.5))*(IF(ROW()=COLUMN(),0,1))</f>
        <v>6</v>
      </c>
      <c r="G18" s="14">
        <f ca="1">(((COUNTIFS(SWISSW!$I:$I,'MTT CHECKCOUNT'!$A18,SWISSW!$J:$J,'MTT CHECKCOUNT'!G$1,SWISSW!$F:$F,"Won")+COUNTIFS(SWISSW!$I:$I,'MTT CHECKCOUNT'!G$1,SWISSW!$J:$J,'MTT CHECKCOUNT'!$A18,SWISSW!$F:$F,"Lost")))+'MTT DRAW'!G18*IF(ROW()=COLUMN(),1,0.5))*(IF(ROW()=COLUMN(),0,1))</f>
        <v>5</v>
      </c>
      <c r="H18" s="14">
        <f ca="1">(((COUNTIFS(SWISSW!$I:$I,'MTT CHECKCOUNT'!$A18,SWISSW!$J:$J,'MTT CHECKCOUNT'!H$1,SWISSW!$F:$F,"Won")+COUNTIFS(SWISSW!$I:$I,'MTT CHECKCOUNT'!H$1,SWISSW!$J:$J,'MTT CHECKCOUNT'!$A18,SWISSW!$F:$F,"Lost")))+'MTT DRAW'!H18*IF(ROW()=COLUMN(),1,0.5))*(IF(ROW()=COLUMN(),0,1))</f>
        <v>7</v>
      </c>
      <c r="I18" s="14">
        <f ca="1">(((COUNTIFS(SWISSW!$I:$I,'MTT CHECKCOUNT'!$A18,SWISSW!$J:$J,'MTT CHECKCOUNT'!I$1,SWISSW!$F:$F,"Won")+COUNTIFS(SWISSW!$I:$I,'MTT CHECKCOUNT'!I$1,SWISSW!$J:$J,'MTT CHECKCOUNT'!$A18,SWISSW!$F:$F,"Lost")))+'MTT DRAW'!I18*IF(ROW()=COLUMN(),1,0.5))*(IF(ROW()=COLUMN(),0,1))</f>
        <v>3</v>
      </c>
      <c r="J18" s="14">
        <f ca="1">(((COUNTIFS(SWISSW!$I:$I,'MTT CHECKCOUNT'!$A18,SWISSW!$J:$J,'MTT CHECKCOUNT'!J$1,SWISSW!$F:$F,"Won")+COUNTIFS(SWISSW!$I:$I,'MTT CHECKCOUNT'!J$1,SWISSW!$J:$J,'MTT CHECKCOUNT'!$A18,SWISSW!$F:$F,"Lost")))+'MTT DRAW'!J18*IF(ROW()=COLUMN(),1,0.5))*(IF(ROW()=COLUMN(),0,1))</f>
        <v>2</v>
      </c>
      <c r="K18" s="14">
        <f ca="1">(((COUNTIFS(SWISSW!$I:$I,'MTT CHECKCOUNT'!$A18,SWISSW!$J:$J,'MTT CHECKCOUNT'!K$1,SWISSW!$F:$F,"Won")+COUNTIFS(SWISSW!$I:$I,'MTT CHECKCOUNT'!K$1,SWISSW!$J:$J,'MTT CHECKCOUNT'!$A18,SWISSW!$F:$F,"Lost")))+'MTT DRAW'!K18*IF(ROW()=COLUMN(),1,0.5))*(IF(ROW()=COLUMN(),0,1))</f>
        <v>3</v>
      </c>
      <c r="L18" s="14">
        <f ca="1">(((COUNTIFS(SWISSW!$I:$I,'MTT CHECKCOUNT'!$A18,SWISSW!$J:$J,'MTT CHECKCOUNT'!L$1,SWISSW!$F:$F,"Won")+COUNTIFS(SWISSW!$I:$I,'MTT CHECKCOUNT'!L$1,SWISSW!$J:$J,'MTT CHECKCOUNT'!$A18,SWISSW!$F:$F,"Lost")))+'MTT DRAW'!L18*IF(ROW()=COLUMN(),1,0.5))*(IF(ROW()=COLUMN(),0,1))</f>
        <v>10.5</v>
      </c>
      <c r="M18" s="14">
        <f ca="1">(((COUNTIFS(SWISSW!$I:$I,'MTT CHECKCOUNT'!$A18,SWISSW!$J:$J,'MTT CHECKCOUNT'!M$1,SWISSW!$F:$F,"Won")+COUNTIFS(SWISSW!$I:$I,'MTT CHECKCOUNT'!M$1,SWISSW!$J:$J,'MTT CHECKCOUNT'!$A18,SWISSW!$F:$F,"Lost")))+'MTT DRAW'!M18*IF(ROW()=COLUMN(),1,0.5))*(IF(ROW()=COLUMN(),0,1))</f>
        <v>2.5</v>
      </c>
      <c r="N18" s="14">
        <f ca="1">(((COUNTIFS(SWISSW!$I:$I,'MTT CHECKCOUNT'!$A18,SWISSW!$J:$J,'MTT CHECKCOUNT'!N$1,SWISSW!$F:$F,"Won")+COUNTIFS(SWISSW!$I:$I,'MTT CHECKCOUNT'!N$1,SWISSW!$J:$J,'MTT CHECKCOUNT'!$A18,SWISSW!$F:$F,"Lost")))+'MTT DRAW'!N18*IF(ROW()=COLUMN(),1,0.5))*(IF(ROW()=COLUMN(),0,1))</f>
        <v>4</v>
      </c>
      <c r="O18" s="14">
        <f ca="1">(((COUNTIFS(SWISSW!$I:$I,'MTT CHECKCOUNT'!$A18,SWISSW!$J:$J,'MTT CHECKCOUNT'!O$1,SWISSW!$F:$F,"Won")+COUNTIFS(SWISSW!$I:$I,'MTT CHECKCOUNT'!O$1,SWISSW!$J:$J,'MTT CHECKCOUNT'!$A18,SWISSW!$F:$F,"Lost")))+'MTT DRAW'!O18*IF(ROW()=COLUMN(),1,0.5))*(IF(ROW()=COLUMN(),0,1))</f>
        <v>1</v>
      </c>
      <c r="P18" s="14">
        <f ca="1">(((COUNTIFS(SWISSW!$I:$I,'MTT CHECKCOUNT'!$A18,SWISSW!$J:$J,'MTT CHECKCOUNT'!P$1,SWISSW!$F:$F,"Won")+COUNTIFS(SWISSW!$I:$I,'MTT CHECKCOUNT'!P$1,SWISSW!$J:$J,'MTT CHECKCOUNT'!$A18,SWISSW!$F:$F,"Lost")))+'MTT DRAW'!P18*IF(ROW()=COLUMN(),1,0.5))*(IF(ROW()=COLUMN(),0,1))</f>
        <v>1</v>
      </c>
      <c r="Q18" s="14">
        <f ca="1">(((COUNTIFS(SWISSW!$I:$I,'MTT CHECKCOUNT'!$A18,SWISSW!$J:$J,'MTT CHECKCOUNT'!Q$1,SWISSW!$F:$F,"Won")+COUNTIFS(SWISSW!$I:$I,'MTT CHECKCOUNT'!Q$1,SWISSW!$J:$J,'MTT CHECKCOUNT'!$A18,SWISSW!$F:$F,"Lost")))+'MTT DRAW'!Q18*IF(ROW()=COLUMN(),1,0.5))*(IF(ROW()=COLUMN(),0,1))</f>
        <v>0</v>
      </c>
      <c r="R18" s="14">
        <f ca="1">(((COUNTIFS(SWISSW!$I:$I,'MTT CHECKCOUNT'!$A18,SWISSW!$J:$J,'MTT CHECKCOUNT'!R$1,SWISSW!$F:$F,"Won")+COUNTIFS(SWISSW!$I:$I,'MTT CHECKCOUNT'!R$1,SWISSW!$J:$J,'MTT CHECKCOUNT'!$A18,SWISSW!$F:$F,"Lost")))+'MTT DRAW'!R18*IF(ROW()=COLUMN(),1,0.5))*(IF(ROW()=COLUMN(),0,1))</f>
        <v>0</v>
      </c>
      <c r="S18" s="14">
        <f ca="1">(((COUNTIFS(SWISSW!$I:$I,'MTT CHECKCOUNT'!$A18,SWISSW!$J:$J,'MTT CHECKCOUNT'!S$1,SWISSW!$F:$F,"Won")+COUNTIFS(SWISSW!$I:$I,'MTT CHECKCOUNT'!S$1,SWISSW!$J:$J,'MTT CHECKCOUNT'!$A18,SWISSW!$F:$F,"Lost")))+'MTT DRAW'!S18*IF(ROW()=COLUMN(),1,0.5))*(IF(ROW()=COLUMN(),0,1))</f>
        <v>2</v>
      </c>
      <c r="T18" s="14">
        <f ca="1">(((COUNTIFS(SWISSW!$I:$I,'MTT CHECKCOUNT'!$A18,SWISSW!$J:$J,'MTT CHECKCOUNT'!T$1,SWISSW!$F:$F,"Won")+COUNTIFS(SWISSW!$I:$I,'MTT CHECKCOUNT'!T$1,SWISSW!$J:$J,'MTT CHECKCOUNT'!$A18,SWISSW!$F:$F,"Lost")))+'MTT DRAW'!T18*IF(ROW()=COLUMN(),1,0.5))*(IF(ROW()=COLUMN(),0,1))</f>
        <v>1</v>
      </c>
      <c r="U18" s="14">
        <f ca="1">(((COUNTIFS(SWISSW!$I:$I,'MTT CHECKCOUNT'!$A18,SWISSW!$J:$J,'MTT CHECKCOUNT'!U$1,SWISSW!$F:$F,"Won")+COUNTIFS(SWISSW!$I:$I,'MTT CHECKCOUNT'!U$1,SWISSW!$J:$J,'MTT CHECKCOUNT'!$A18,SWISSW!$F:$F,"Lost")))+'MTT DRAW'!U18*IF(ROW()=COLUMN(),1,0.5))*(IF(ROW()=COLUMN(),0,1))</f>
        <v>3</v>
      </c>
      <c r="V18" s="14">
        <f ca="1">(((COUNTIFS(SWISSW!$I:$I,'MTT CHECKCOUNT'!$A18,SWISSW!$J:$J,'MTT CHECKCOUNT'!V$1,SWISSW!$F:$F,"Won")+COUNTIFS(SWISSW!$I:$I,'MTT CHECKCOUNT'!V$1,SWISSW!$J:$J,'MTT CHECKCOUNT'!$A18,SWISSW!$F:$F,"Lost")))+'MTT DRAW'!V18*IF(ROW()=COLUMN(),1,0.5))*(IF(ROW()=COLUMN(),0,1))</f>
        <v>5</v>
      </c>
      <c r="W18" s="14">
        <f ca="1">(((COUNTIFS(SWISSW!$I:$I,'MTT CHECKCOUNT'!$A18,SWISSW!$J:$J,'MTT CHECKCOUNT'!W$1,SWISSW!$F:$F,"Won")+COUNTIFS(SWISSW!$I:$I,'MTT CHECKCOUNT'!W$1,SWISSW!$J:$J,'MTT CHECKCOUNT'!$A18,SWISSW!$F:$F,"Lost")))+'MTT DRAW'!W18*IF(ROW()=COLUMN(),1,0.5))*(IF(ROW()=COLUMN(),0,1))</f>
        <v>1.5</v>
      </c>
      <c r="X18" s="14">
        <f ca="1">(((COUNTIFS(SWISSW!$I:$I,'MTT CHECKCOUNT'!$A18,SWISSW!$J:$J,'MTT CHECKCOUNT'!X$1,SWISSW!$F:$F,"Won")+COUNTIFS(SWISSW!$I:$I,'MTT CHECKCOUNT'!X$1,SWISSW!$J:$J,'MTT CHECKCOUNT'!$A18,SWISSW!$F:$F,"Lost")))+'MTT DRAW'!X18*IF(ROW()=COLUMN(),1,0.5))*(IF(ROW()=COLUMN(),0,1))</f>
        <v>0</v>
      </c>
      <c r="Y18" s="14">
        <f ca="1">(((COUNTIFS(SWISSW!$I:$I,'MTT CHECKCOUNT'!$A18,SWISSW!$J:$J,'MTT CHECKCOUNT'!Y$1,SWISSW!$F:$F,"Won")+COUNTIFS(SWISSW!$I:$I,'MTT CHECKCOUNT'!Y$1,SWISSW!$J:$J,'MTT CHECKCOUNT'!$A18,SWISSW!$F:$F,"Lost")))+'MTT DRAW'!Y18*IF(ROW()=COLUMN(),1,0.5))*(IF(ROW()=COLUMN(),0,1))</f>
        <v>0</v>
      </c>
      <c r="Z18" s="14">
        <f ca="1">(((COUNTIFS(SWISSW!$I:$I,'MTT CHECKCOUNT'!$A18,SWISSW!$J:$J,'MTT CHECKCOUNT'!Z$1,SWISSW!$F:$F,"Won")+COUNTIFS(SWISSW!$I:$I,'MTT CHECKCOUNT'!Z$1,SWISSW!$J:$J,'MTT CHECKCOUNT'!$A18,SWISSW!$F:$F,"Lost")))+'MTT DRAW'!Z18*IF(ROW()=COLUMN(),1,0.5))*(IF(ROW()=COLUMN(),0,1))</f>
        <v>3</v>
      </c>
      <c r="AA18" s="14">
        <f ca="1">(((COUNTIFS(SWISSW!$I:$I,'MTT CHECKCOUNT'!$A18,SWISSW!$J:$J,'MTT CHECKCOUNT'!AA$1,SWISSW!$F:$F,"Won")+COUNTIFS(SWISSW!$I:$I,'MTT CHECKCOUNT'!AA$1,SWISSW!$J:$J,'MTT CHECKCOUNT'!$A18,SWISSW!$F:$F,"Lost")))+'MTT DRAW'!AA18*IF(ROW()=COLUMN(),1,0.5))*(IF(ROW()=COLUMN(),0,1))</f>
        <v>0</v>
      </c>
      <c r="AB18" s="14">
        <f ca="1">(((COUNTIFS(SWISSW!$I:$I,'MTT CHECKCOUNT'!$A18,SWISSW!$J:$J,'MTT CHECKCOUNT'!AB$1,SWISSW!$F:$F,"Won")+COUNTIFS(SWISSW!$I:$I,'MTT CHECKCOUNT'!AB$1,SWISSW!$J:$J,'MTT CHECKCOUNT'!$A18,SWISSW!$F:$F,"Lost")))+'MTT DRAW'!AB18*IF(ROW()=COLUMN(),1,0.5))*(IF(ROW()=COLUMN(),0,1))</f>
        <v>0</v>
      </c>
      <c r="AC18" s="14">
        <f ca="1">(((COUNTIFS(SWISSW!$I:$I,'MTT CHECKCOUNT'!$A18,SWISSW!$J:$J,'MTT CHECKCOUNT'!AC$1,SWISSW!$F:$F,"Won")+COUNTIFS(SWISSW!$I:$I,'MTT CHECKCOUNT'!AC$1,SWISSW!$J:$J,'MTT CHECKCOUNT'!$A18,SWISSW!$F:$F,"Lost")))+'MTT DRAW'!AC18*IF(ROW()=COLUMN(),1,0.5))*(IF(ROW()=COLUMN(),0,1))</f>
        <v>0</v>
      </c>
      <c r="AD18" s="14">
        <f ca="1">(((COUNTIFS(SWISSW!$I:$I,'MTT CHECKCOUNT'!$A18,SWISSW!$J:$J,'MTT CHECKCOUNT'!AD$1,SWISSW!$F:$F,"Won")+COUNTIFS(SWISSW!$I:$I,'MTT CHECKCOUNT'!AD$1,SWISSW!$J:$J,'MTT CHECKCOUNT'!$A18,SWISSW!$F:$F,"Lost")))+'MTT DRAW'!AD18*IF(ROW()=COLUMN(),1,0.5))*(IF(ROW()=COLUMN(),0,1))</f>
        <v>0</v>
      </c>
      <c r="AE18" s="14">
        <f ca="1">(((COUNTIFS(SWISSW!$I:$I,'MTT CHECKCOUNT'!$A18,SWISSW!$J:$J,'MTT CHECKCOUNT'!AE$1,SWISSW!$F:$F,"Won")+COUNTIFS(SWISSW!$I:$I,'MTT CHECKCOUNT'!AE$1,SWISSW!$J:$J,'MTT CHECKCOUNT'!$A18,SWISSW!$F:$F,"Lost")))+'MTT DRAW'!AE18*IF(ROW()=COLUMN(),1,0.5))*(IF(ROW()=COLUMN(),0,1))</f>
        <v>0.5</v>
      </c>
      <c r="AF18" s="14">
        <f ca="1">(((COUNTIFS(SWISSW!$I:$I,'MTT CHECKCOUNT'!$A18,SWISSW!$J:$J,'MTT CHECKCOUNT'!AF$1,SWISSW!$F:$F,"Won")+COUNTIFS(SWISSW!$I:$I,'MTT CHECKCOUNT'!AF$1,SWISSW!$J:$J,'MTT CHECKCOUNT'!$A18,SWISSW!$F:$F,"Lost")))+'MTT DRAW'!AF18*IF(ROW()=COLUMN(),1,0.5))*(IF(ROW()=COLUMN(),0,1))</f>
        <v>0</v>
      </c>
      <c r="AG18" s="14">
        <f ca="1">(((COUNTIFS(SWISSW!$I:$I,'MTT CHECKCOUNT'!$A18,SWISSW!$J:$J,'MTT CHECKCOUNT'!AG$1,SWISSW!$F:$F,"Won")+COUNTIFS(SWISSW!$I:$I,'MTT CHECKCOUNT'!AG$1,SWISSW!$J:$J,'MTT CHECKCOUNT'!$A18,SWISSW!$F:$F,"Lost")))+'MTT DRAW'!AG18*IF(ROW()=COLUMN(),1,0.5))*(IF(ROW()=COLUMN(),0,1))</f>
        <v>0</v>
      </c>
      <c r="AH18" s="14">
        <f ca="1">(((COUNTIFS(SWISSW!$I:$I,'MTT CHECKCOUNT'!$A18,SWISSW!$J:$J,'MTT CHECKCOUNT'!AH$1,SWISSW!$F:$F,"Won")+COUNTIFS(SWISSW!$I:$I,'MTT CHECKCOUNT'!AH$1,SWISSW!$J:$J,'MTT CHECKCOUNT'!$A18,SWISSW!$F:$F,"Lost")))+'MTT DRAW'!AH18*IF(ROW()=COLUMN(),1,0.5))*(IF(ROW()=COLUMN(),0,1))</f>
        <v>0</v>
      </c>
      <c r="AI18" s="14">
        <f ca="1">(((COUNTIFS(SWISSW!$I:$I,'MTT CHECKCOUNT'!$A18,SWISSW!$J:$J,'MTT CHECKCOUNT'!AI$1,SWISSW!$F:$F,"Won")+COUNTIFS(SWISSW!$I:$I,'MTT CHECKCOUNT'!AI$1,SWISSW!$J:$J,'MTT CHECKCOUNT'!$A18,SWISSW!$F:$F,"Lost")))+'MTT DRAW'!AI18*IF(ROW()=COLUMN(),1,0.5))*(IF(ROW()=COLUMN(),0,1))</f>
        <v>1</v>
      </c>
      <c r="AJ18" s="14">
        <f ca="1">(((COUNTIFS(SWISSW!$I:$I,'MTT CHECKCOUNT'!$A18,SWISSW!$J:$J,'MTT CHECKCOUNT'!AJ$1,SWISSW!$F:$F,"Won")+COUNTIFS(SWISSW!$I:$I,'MTT CHECKCOUNT'!AJ$1,SWISSW!$J:$J,'MTT CHECKCOUNT'!$A18,SWISSW!$F:$F,"Lost")))+'MTT DRAW'!AJ18*IF(ROW()=COLUMN(),1,0.5))*(IF(ROW()=COLUMN(),0,1))</f>
        <v>1</v>
      </c>
      <c r="AK18" s="14">
        <f ca="1">(((COUNTIFS(SWISSW!$I:$I,'MTT CHECKCOUNT'!$A18,SWISSW!$J:$J,'MTT CHECKCOUNT'!AK$1,SWISSW!$F:$F,"Won")+COUNTIFS(SWISSW!$I:$I,'MTT CHECKCOUNT'!AK$1,SWISSW!$J:$J,'MTT CHECKCOUNT'!$A18,SWISSW!$F:$F,"Lost")))+'MTT DRAW'!AK18*IF(ROW()=COLUMN(),1,0.5))*(IF(ROW()=COLUMN(),0,1))</f>
        <v>1</v>
      </c>
      <c r="AL18" s="14">
        <f ca="1">(((COUNTIFS(SWISSW!$I:$I,'MTT CHECKCOUNT'!$A18,SWISSW!$J:$J,'MTT CHECKCOUNT'!AL$1,SWISSW!$F:$F,"Won")+COUNTIFS(SWISSW!$I:$I,'MTT CHECKCOUNT'!AL$1,SWISSW!$J:$J,'MTT CHECKCOUNT'!$A18,SWISSW!$F:$F,"Lost")))+'MTT DRAW'!AL18*IF(ROW()=COLUMN(),1,0.5))*(IF(ROW()=COLUMN(),0,1))</f>
        <v>0</v>
      </c>
      <c r="AM18" s="14">
        <f ca="1">(((COUNTIFS(SWISSW!$I:$I,'MTT CHECKCOUNT'!$A18,SWISSW!$J:$J,'MTT CHECKCOUNT'!AM$1,SWISSW!$F:$F,"Won")+COUNTIFS(SWISSW!$I:$I,'MTT CHECKCOUNT'!AM$1,SWISSW!$J:$J,'MTT CHECKCOUNT'!$A18,SWISSW!$F:$F,"Lost")))+'MTT DRAW'!AM18*IF(ROW()=COLUMN(),1,0.5))*(IF(ROW()=COLUMN(),0,1))</f>
        <v>0</v>
      </c>
      <c r="AN18" s="14">
        <f ca="1">(((COUNTIFS(SWISSW!$I:$I,'MTT CHECKCOUNT'!$A18,SWISSW!$J:$J,'MTT CHECKCOUNT'!AN$1,SWISSW!$F:$F,"Won")+COUNTIFS(SWISSW!$I:$I,'MTT CHECKCOUNT'!AN$1,SWISSW!$J:$J,'MTT CHECKCOUNT'!$A18,SWISSW!$F:$F,"Lost")))+'MTT DRAW'!AN18*IF(ROW()=COLUMN(),1,0.5))*(IF(ROW()=COLUMN(),0,1))</f>
        <v>0</v>
      </c>
      <c r="AO18" s="14">
        <f ca="1">(((COUNTIFS(SWISSW!$I:$I,'MTT CHECKCOUNT'!$A18,SWISSW!$J:$J,'MTT CHECKCOUNT'!AO$1,SWISSW!$F:$F,"Won")+COUNTIFS(SWISSW!$I:$I,'MTT CHECKCOUNT'!AO$1,SWISSW!$J:$J,'MTT CHECKCOUNT'!$A18,SWISSW!$F:$F,"Lost")))+'MTT DRAW'!AO18*IF(ROW()=COLUMN(),1,0.5))*(IF(ROW()=COLUMN(),0,1))</f>
        <v>0</v>
      </c>
      <c r="AP18" s="14">
        <f ca="1">(((COUNTIFS(SWISSW!$I:$I,'MTT CHECKCOUNT'!$A18,SWISSW!$J:$J,'MTT CHECKCOUNT'!AP$1,SWISSW!$F:$F,"Won")+COUNTIFS(SWISSW!$I:$I,'MTT CHECKCOUNT'!AP$1,SWISSW!$J:$J,'MTT CHECKCOUNT'!$A18,SWISSW!$F:$F,"Lost")))+'MTT DRAW'!AP18*IF(ROW()=COLUMN(),1,0.5))*(IF(ROW()=COLUMN(),0,1))</f>
        <v>0</v>
      </c>
      <c r="AQ18" s="14">
        <f ca="1">(((COUNTIFS(SWISSW!$I:$I,'MTT CHECKCOUNT'!$A18,SWISSW!$J:$J,'MTT CHECKCOUNT'!AQ$1,SWISSW!$F:$F,"Won")+COUNTIFS(SWISSW!$I:$I,'MTT CHECKCOUNT'!AQ$1,SWISSW!$J:$J,'MTT CHECKCOUNT'!$A18,SWISSW!$F:$F,"Lost")))+'MTT DRAW'!AQ18*IF(ROW()=COLUMN(),1,0.5))*(IF(ROW()=COLUMN(),0,1))</f>
        <v>0</v>
      </c>
      <c r="AR18" s="14">
        <f ca="1">(((COUNTIFS(SWISSW!$I:$I,'MTT CHECKCOUNT'!$A18,SWISSW!$J:$J,'MTT CHECKCOUNT'!AR$1,SWISSW!$F:$F,"Won")+COUNTIFS(SWISSW!$I:$I,'MTT CHECKCOUNT'!AR$1,SWISSW!$J:$J,'MTT CHECKCOUNT'!$A18,SWISSW!$F:$F,"Lost")))+'MTT DRAW'!AR18*IF(ROW()=COLUMN(),1,0.5))*(IF(ROW()=COLUMN(),0,1))</f>
        <v>0</v>
      </c>
      <c r="AS18" s="14">
        <f ca="1">(((COUNTIFS(SWISSW!$I:$I,'MTT CHECKCOUNT'!$A18,SWISSW!$J:$J,'MTT CHECKCOUNT'!AS$1,SWISSW!$F:$F,"Won")+COUNTIFS(SWISSW!$I:$I,'MTT CHECKCOUNT'!AS$1,SWISSW!$J:$J,'MTT CHECKCOUNT'!$A18,SWISSW!$F:$F,"Lost")))+'MTT DRAW'!AS18*IF(ROW()=COLUMN(),1,0.5))*(IF(ROW()=COLUMN(),0,1))</f>
        <v>0</v>
      </c>
      <c r="AT18" s="14">
        <f ca="1">(((COUNTIFS(SWISSW!$I:$I,'MTT CHECKCOUNT'!$A18,SWISSW!$J:$J,'MTT CHECKCOUNT'!AT$1,SWISSW!$F:$F,"Won")+COUNTIFS(SWISSW!$I:$I,'MTT CHECKCOUNT'!AT$1,SWISSW!$J:$J,'MTT CHECKCOUNT'!$A18,SWISSW!$F:$F,"Lost")))+'MTT DRAW'!AT18*IF(ROW()=COLUMN(),1,0.5))*(IF(ROW()=COLUMN(),0,1))</f>
        <v>0</v>
      </c>
      <c r="AU18" s="14">
        <f ca="1">(((COUNTIFS(SWISSW!$I:$I,'MTT CHECKCOUNT'!$A18,SWISSW!$J:$J,'MTT CHECKCOUNT'!AU$1,SWISSW!$F:$F,"Won")+COUNTIFS(SWISSW!$I:$I,'MTT CHECKCOUNT'!AU$1,SWISSW!$J:$J,'MTT CHECKCOUNT'!$A18,SWISSW!$F:$F,"Lost")))+'MTT DRAW'!AU18*IF(ROW()=COLUMN(),1,0.5))*(IF(ROW()=COLUMN(),0,1))</f>
        <v>0</v>
      </c>
      <c r="AV18" s="14">
        <f ca="1">(((COUNTIFS(SWISSW!$I:$I,'MTT CHECKCOUNT'!$A18,SWISSW!$J:$J,'MTT CHECKCOUNT'!AV$1,SWISSW!$F:$F,"Won")+COUNTIFS(SWISSW!$I:$I,'MTT CHECKCOUNT'!AV$1,SWISSW!$J:$J,'MTT CHECKCOUNT'!$A18,SWISSW!$F:$F,"Lost")))+'MTT DRAW'!AV18*IF(ROW()=COLUMN(),1,0.5))*(IF(ROW()=COLUMN(),0,1))</f>
        <v>0</v>
      </c>
      <c r="AW18" s="14">
        <f ca="1">(((COUNTIFS(SWISSW!$I:$I,'MTT CHECKCOUNT'!$A18,SWISSW!$J:$J,'MTT CHECKCOUNT'!AW$1,SWISSW!$F:$F,"Won")+COUNTIFS(SWISSW!$I:$I,'MTT CHECKCOUNT'!AW$1,SWISSW!$J:$J,'MTT CHECKCOUNT'!$A18,SWISSW!$F:$F,"Lost")))+'MTT DRAW'!AW18*IF(ROW()=COLUMN(),1,0.5))*(IF(ROW()=COLUMN(),0,1))</f>
        <v>0</v>
      </c>
      <c r="AX18" s="14">
        <f ca="1">(((COUNTIFS(SWISSW!$I:$I,'MTT CHECKCOUNT'!$A18,SWISSW!$J:$J,'MTT CHECKCOUNT'!AX$1,SWISSW!$F:$F,"Won")+COUNTIFS(SWISSW!$I:$I,'MTT CHECKCOUNT'!AX$1,SWISSW!$J:$J,'MTT CHECKCOUNT'!$A18,SWISSW!$F:$F,"Lost")))+'MTT DRAW'!AX18*IF(ROW()=COLUMN(),1,0.5))*(IF(ROW()=COLUMN(),0,1))</f>
        <v>0</v>
      </c>
      <c r="AY18" s="14">
        <f ca="1">(((COUNTIFS(SWISSW!$I:$I,'MTT CHECKCOUNT'!$A18,SWISSW!$J:$J,'MTT CHECKCOUNT'!AY$1,SWISSW!$F:$F,"Won")+COUNTIFS(SWISSW!$I:$I,'MTT CHECKCOUNT'!AY$1,SWISSW!$J:$J,'MTT CHECKCOUNT'!$A18,SWISSW!$F:$F,"Lost")))+'MTT DRAW'!AY18*IF(ROW()=COLUMN(),1,0.5))*(IF(ROW()=COLUMN(),0,1))</f>
        <v>0</v>
      </c>
      <c r="AZ18" s="14">
        <f ca="1">(((COUNTIFS(SWISSW!$I:$I,'MTT CHECKCOUNT'!$A18,SWISSW!$J:$J,'MTT CHECKCOUNT'!AZ$1,SWISSW!$F:$F,"Won")+COUNTIFS(SWISSW!$I:$I,'MTT CHECKCOUNT'!AZ$1,SWISSW!$J:$J,'MTT CHECKCOUNT'!$A18,SWISSW!$F:$F,"Lost")))+'MTT DRAW'!AZ18*IF(ROW()=COLUMN(),1,0.5))*(IF(ROW()=COLUMN(),0,1))</f>
        <v>0</v>
      </c>
      <c r="BA18" s="14">
        <f ca="1">(((COUNTIFS(SWISSW!$I:$I,'MTT CHECKCOUNT'!$A18,SWISSW!$J:$J,'MTT CHECKCOUNT'!BA$1,SWISSW!$F:$F,"Won")+COUNTIFS(SWISSW!$I:$I,'MTT CHECKCOUNT'!BA$1,SWISSW!$J:$J,'MTT CHECKCOUNT'!$A18,SWISSW!$F:$F,"Lost")))+'MTT DRAW'!BA18*IF(ROW()=COLUMN(),1,0.5))*(IF(ROW()=COLUMN(),0,1))</f>
        <v>0</v>
      </c>
      <c r="BB18" s="14">
        <f ca="1">(((COUNTIFS(SWISSW!$I:$I,'MTT CHECKCOUNT'!$A18,SWISSW!$J:$J,'MTT CHECKCOUNT'!BB$1,SWISSW!$F:$F,"Won")+COUNTIFS(SWISSW!$I:$I,'MTT CHECKCOUNT'!BB$1,SWISSW!$J:$J,'MTT CHECKCOUNT'!$A18,SWISSW!$F:$F,"Lost")))+'MTT DRAW'!BB18*IF(ROW()=COLUMN(),1,0.5))*(IF(ROW()=COLUMN(),0,1))</f>
        <v>0</v>
      </c>
      <c r="BC18" s="14">
        <f ca="1">(((COUNTIFS(SWISSW!$I:$I,'MTT CHECKCOUNT'!$A18,SWISSW!$J:$J,'MTT CHECKCOUNT'!BC$1,SWISSW!$F:$F,"Won")+COUNTIFS(SWISSW!$I:$I,'MTT CHECKCOUNT'!BC$1,SWISSW!$J:$J,'MTT CHECKCOUNT'!$A18,SWISSW!$F:$F,"Lost")))+'MTT DRAW'!BC18*IF(ROW()=COLUMN(),1,0.5))*(IF(ROW()=COLUMN(),0,1))</f>
        <v>0</v>
      </c>
      <c r="BD18" s="14">
        <f ca="1">(((COUNTIFS(SWISSW!$I:$I,'MTT CHECKCOUNT'!$A18,SWISSW!$J:$J,'MTT CHECKCOUNT'!BD$1,SWISSW!$F:$F,"Won")+COUNTIFS(SWISSW!$I:$I,'MTT CHECKCOUNT'!BD$1,SWISSW!$J:$J,'MTT CHECKCOUNT'!$A18,SWISSW!$F:$F,"Lost")))+'MTT DRAW'!BD18*IF(ROW()=COLUMN(),1,0.5))*(IF(ROW()=COLUMN(),0,1))</f>
        <v>1</v>
      </c>
      <c r="BE18" s="14">
        <f ca="1">(((COUNTIFS(SWISSW!$I:$I,'MTT CHECKCOUNT'!$A18,SWISSW!$J:$J,'MTT CHECKCOUNT'!BE$1,SWISSW!$F:$F,"Won")+COUNTIFS(SWISSW!$I:$I,'MTT CHECKCOUNT'!BE$1,SWISSW!$J:$J,'MTT CHECKCOUNT'!$A18,SWISSW!$F:$F,"Lost")))+'MTT DRAW'!BE18*IF(ROW()=COLUMN(),1,0.5))*(IF(ROW()=COLUMN(),0,1))</f>
        <v>0</v>
      </c>
      <c r="BF18" s="14">
        <f ca="1">(((COUNTIFS(SWISSW!$I:$I,'MTT CHECKCOUNT'!$A18,SWISSW!$J:$J,'MTT CHECKCOUNT'!BF$1,SWISSW!$F:$F,"Won")+COUNTIFS(SWISSW!$I:$I,'MTT CHECKCOUNT'!BF$1,SWISSW!$J:$J,'MTT CHECKCOUNT'!$A18,SWISSW!$F:$F,"Lost")))+'MTT DRAW'!BF18*IF(ROW()=COLUMN(),1,0.5))*(IF(ROW()=COLUMN(),0,1))</f>
        <v>0</v>
      </c>
    </row>
    <row r="19" spans="1:58" ht="55" customHeight="1" x14ac:dyDescent="0.3">
      <c r="A19" s="3" t="str">
        <f ca="1">MATCHUP!A19</f>
        <v>Dredge</v>
      </c>
      <c r="B19" s="14">
        <f ca="1">(((COUNTIFS(SWISSW!$I:$I,'MTT CHECKCOUNT'!$A19,SWISSW!$J:$J,'MTT CHECKCOUNT'!B$1,SWISSW!$F:$F,"Won")+COUNTIFS(SWISSW!$I:$I,'MTT CHECKCOUNT'!B$1,SWISSW!$J:$J,'MTT CHECKCOUNT'!$A19,SWISSW!$F:$F,"Lost")))+'MTT DRAW'!B19*IF(ROW()=COLUMN(),1,0.5))*(IF(ROW()=COLUMN(),0,1))</f>
        <v>7</v>
      </c>
      <c r="C19" s="14">
        <f ca="1">(((COUNTIFS(SWISSW!$I:$I,'MTT CHECKCOUNT'!$A19,SWISSW!$J:$J,'MTT CHECKCOUNT'!C$1,SWISSW!$F:$F,"Won")+COUNTIFS(SWISSW!$I:$I,'MTT CHECKCOUNT'!C$1,SWISSW!$J:$J,'MTT CHECKCOUNT'!$A19,SWISSW!$F:$F,"Lost")))+'MTT DRAW'!C19*IF(ROW()=COLUMN(),1,0.5))*(IF(ROW()=COLUMN(),0,1))</f>
        <v>1</v>
      </c>
      <c r="D19" s="14">
        <f ca="1">(((COUNTIFS(SWISSW!$I:$I,'MTT CHECKCOUNT'!$A19,SWISSW!$J:$J,'MTT CHECKCOUNT'!D$1,SWISSW!$F:$F,"Won")+COUNTIFS(SWISSW!$I:$I,'MTT CHECKCOUNT'!D$1,SWISSW!$J:$J,'MTT CHECKCOUNT'!$A19,SWISSW!$F:$F,"Lost")))+'MTT DRAW'!D19*IF(ROW()=COLUMN(),1,0.5))*(IF(ROW()=COLUMN(),0,1))</f>
        <v>9</v>
      </c>
      <c r="E19" s="14">
        <f ca="1">(((COUNTIFS(SWISSW!$I:$I,'MTT CHECKCOUNT'!$A19,SWISSW!$J:$J,'MTT CHECKCOUNT'!E$1,SWISSW!$F:$F,"Won")+COUNTIFS(SWISSW!$I:$I,'MTT CHECKCOUNT'!E$1,SWISSW!$J:$J,'MTT CHECKCOUNT'!$A19,SWISSW!$F:$F,"Lost")))+'MTT DRAW'!E19*IF(ROW()=COLUMN(),1,0.5))*(IF(ROW()=COLUMN(),0,1))</f>
        <v>2</v>
      </c>
      <c r="F19" s="14">
        <f ca="1">(((COUNTIFS(SWISSW!$I:$I,'MTT CHECKCOUNT'!$A19,SWISSW!$J:$J,'MTT CHECKCOUNT'!F$1,SWISSW!$F:$F,"Won")+COUNTIFS(SWISSW!$I:$I,'MTT CHECKCOUNT'!F$1,SWISSW!$J:$J,'MTT CHECKCOUNT'!$A19,SWISSW!$F:$F,"Lost")))+'MTT DRAW'!F19*IF(ROW()=COLUMN(),1,0.5))*(IF(ROW()=COLUMN(),0,1))</f>
        <v>4</v>
      </c>
      <c r="G19" s="14">
        <f ca="1">(((COUNTIFS(SWISSW!$I:$I,'MTT CHECKCOUNT'!$A19,SWISSW!$J:$J,'MTT CHECKCOUNT'!G$1,SWISSW!$F:$F,"Won")+COUNTIFS(SWISSW!$I:$I,'MTT CHECKCOUNT'!G$1,SWISSW!$J:$J,'MTT CHECKCOUNT'!$A19,SWISSW!$F:$F,"Lost")))+'MTT DRAW'!G19*IF(ROW()=COLUMN(),1,0.5))*(IF(ROW()=COLUMN(),0,1))</f>
        <v>4</v>
      </c>
      <c r="H19" s="14">
        <f ca="1">(((COUNTIFS(SWISSW!$I:$I,'MTT CHECKCOUNT'!$A19,SWISSW!$J:$J,'MTT CHECKCOUNT'!H$1,SWISSW!$F:$F,"Won")+COUNTIFS(SWISSW!$I:$I,'MTT CHECKCOUNT'!H$1,SWISSW!$J:$J,'MTT CHECKCOUNT'!$A19,SWISSW!$F:$F,"Lost")))+'MTT DRAW'!H19*IF(ROW()=COLUMN(),1,0.5))*(IF(ROW()=COLUMN(),0,1))</f>
        <v>0</v>
      </c>
      <c r="I19" s="14">
        <f ca="1">(((COUNTIFS(SWISSW!$I:$I,'MTT CHECKCOUNT'!$A19,SWISSW!$J:$J,'MTT CHECKCOUNT'!I$1,SWISSW!$F:$F,"Won")+COUNTIFS(SWISSW!$I:$I,'MTT CHECKCOUNT'!I$1,SWISSW!$J:$J,'MTT CHECKCOUNT'!$A19,SWISSW!$F:$F,"Lost")))+'MTT DRAW'!I19*IF(ROW()=COLUMN(),1,0.5))*(IF(ROW()=COLUMN(),0,1))</f>
        <v>4</v>
      </c>
      <c r="J19" s="14">
        <f ca="1">(((COUNTIFS(SWISSW!$I:$I,'MTT CHECKCOUNT'!$A19,SWISSW!$J:$J,'MTT CHECKCOUNT'!J$1,SWISSW!$F:$F,"Won")+COUNTIFS(SWISSW!$I:$I,'MTT CHECKCOUNT'!J$1,SWISSW!$J:$J,'MTT CHECKCOUNT'!$A19,SWISSW!$F:$F,"Lost")))+'MTT DRAW'!J19*IF(ROW()=COLUMN(),1,0.5))*(IF(ROW()=COLUMN(),0,1))</f>
        <v>2</v>
      </c>
      <c r="K19" s="14">
        <f ca="1">(((COUNTIFS(SWISSW!$I:$I,'MTT CHECKCOUNT'!$A19,SWISSW!$J:$J,'MTT CHECKCOUNT'!K$1,SWISSW!$F:$F,"Won")+COUNTIFS(SWISSW!$I:$I,'MTT CHECKCOUNT'!K$1,SWISSW!$J:$J,'MTT CHECKCOUNT'!$A19,SWISSW!$F:$F,"Lost")))+'MTT DRAW'!K19*IF(ROW()=COLUMN(),1,0.5))*(IF(ROW()=COLUMN(),0,1))</f>
        <v>2</v>
      </c>
      <c r="L19" s="14">
        <f ca="1">(((COUNTIFS(SWISSW!$I:$I,'MTT CHECKCOUNT'!$A19,SWISSW!$J:$J,'MTT CHECKCOUNT'!L$1,SWISSW!$F:$F,"Won")+COUNTIFS(SWISSW!$I:$I,'MTT CHECKCOUNT'!L$1,SWISSW!$J:$J,'MTT CHECKCOUNT'!$A19,SWISSW!$F:$F,"Lost")))+'MTT DRAW'!L19*IF(ROW()=COLUMN(),1,0.5))*(IF(ROW()=COLUMN(),0,1))</f>
        <v>1</v>
      </c>
      <c r="M19" s="14">
        <f ca="1">(((COUNTIFS(SWISSW!$I:$I,'MTT CHECKCOUNT'!$A19,SWISSW!$J:$J,'MTT CHECKCOUNT'!M$1,SWISSW!$F:$F,"Won")+COUNTIFS(SWISSW!$I:$I,'MTT CHECKCOUNT'!M$1,SWISSW!$J:$J,'MTT CHECKCOUNT'!$A19,SWISSW!$F:$F,"Lost")))+'MTT DRAW'!M19*IF(ROW()=COLUMN(),1,0.5))*(IF(ROW()=COLUMN(),0,1))</f>
        <v>1</v>
      </c>
      <c r="N19" s="14">
        <f ca="1">(((COUNTIFS(SWISSW!$I:$I,'MTT CHECKCOUNT'!$A19,SWISSW!$J:$J,'MTT CHECKCOUNT'!N$1,SWISSW!$F:$F,"Won")+COUNTIFS(SWISSW!$I:$I,'MTT CHECKCOUNT'!N$1,SWISSW!$J:$J,'MTT CHECKCOUNT'!$A19,SWISSW!$F:$F,"Lost")))+'MTT DRAW'!N19*IF(ROW()=COLUMN(),1,0.5))*(IF(ROW()=COLUMN(),0,1))</f>
        <v>0</v>
      </c>
      <c r="O19" s="14">
        <f ca="1">(((COUNTIFS(SWISSW!$I:$I,'MTT CHECKCOUNT'!$A19,SWISSW!$J:$J,'MTT CHECKCOUNT'!O$1,SWISSW!$F:$F,"Won")+COUNTIFS(SWISSW!$I:$I,'MTT CHECKCOUNT'!O$1,SWISSW!$J:$J,'MTT CHECKCOUNT'!$A19,SWISSW!$F:$F,"Lost")))+'MTT DRAW'!O19*IF(ROW()=COLUMN(),1,0.5))*(IF(ROW()=COLUMN(),0,1))</f>
        <v>1</v>
      </c>
      <c r="P19" s="14">
        <f ca="1">(((COUNTIFS(SWISSW!$I:$I,'MTT CHECKCOUNT'!$A19,SWISSW!$J:$J,'MTT CHECKCOUNT'!P$1,SWISSW!$F:$F,"Won")+COUNTIFS(SWISSW!$I:$I,'MTT CHECKCOUNT'!P$1,SWISSW!$J:$J,'MTT CHECKCOUNT'!$A19,SWISSW!$F:$F,"Lost")))+'MTT DRAW'!P19*IF(ROW()=COLUMN(),1,0.5))*(IF(ROW()=COLUMN(),0,1))</f>
        <v>2.5</v>
      </c>
      <c r="Q19" s="14">
        <f ca="1">(((COUNTIFS(SWISSW!$I:$I,'MTT CHECKCOUNT'!$A19,SWISSW!$J:$J,'MTT CHECKCOUNT'!Q$1,SWISSW!$F:$F,"Won")+COUNTIFS(SWISSW!$I:$I,'MTT CHECKCOUNT'!Q$1,SWISSW!$J:$J,'MTT CHECKCOUNT'!$A19,SWISSW!$F:$F,"Lost")))+'MTT DRAW'!Q19*IF(ROW()=COLUMN(),1,0.5))*(IF(ROW()=COLUMN(),0,1))</f>
        <v>2</v>
      </c>
      <c r="R19" s="14">
        <f ca="1">(((COUNTIFS(SWISSW!$I:$I,'MTT CHECKCOUNT'!$A19,SWISSW!$J:$J,'MTT CHECKCOUNT'!R$1,SWISSW!$F:$F,"Won")+COUNTIFS(SWISSW!$I:$I,'MTT CHECKCOUNT'!R$1,SWISSW!$J:$J,'MTT CHECKCOUNT'!$A19,SWISSW!$F:$F,"Lost")))+'MTT DRAW'!R19*IF(ROW()=COLUMN(),1,0.5))*(IF(ROW()=COLUMN(),0,1))</f>
        <v>1</v>
      </c>
      <c r="S19" s="14">
        <f ca="1">(((COUNTIFS(SWISSW!$I:$I,'MTT CHECKCOUNT'!$A19,SWISSW!$J:$J,'MTT CHECKCOUNT'!S$1,SWISSW!$F:$F,"Won")+COUNTIFS(SWISSW!$I:$I,'MTT CHECKCOUNT'!S$1,SWISSW!$J:$J,'MTT CHECKCOUNT'!$A19,SWISSW!$F:$F,"Lost")))+'MTT DRAW'!S19*IF(ROW()=COLUMN(),1,0.5))*(IF(ROW()=COLUMN(),0,1))</f>
        <v>0</v>
      </c>
      <c r="T19" s="14">
        <f ca="1">(((COUNTIFS(SWISSW!$I:$I,'MTT CHECKCOUNT'!$A19,SWISSW!$J:$J,'MTT CHECKCOUNT'!T$1,SWISSW!$F:$F,"Won")+COUNTIFS(SWISSW!$I:$I,'MTT CHECKCOUNT'!T$1,SWISSW!$J:$J,'MTT CHECKCOUNT'!$A19,SWISSW!$F:$F,"Lost")))+'MTT DRAW'!T19*IF(ROW()=COLUMN(),1,0.5))*(IF(ROW()=COLUMN(),0,1))</f>
        <v>0</v>
      </c>
      <c r="U19" s="14">
        <f ca="1">(((COUNTIFS(SWISSW!$I:$I,'MTT CHECKCOUNT'!$A19,SWISSW!$J:$J,'MTT CHECKCOUNT'!U$1,SWISSW!$F:$F,"Won")+COUNTIFS(SWISSW!$I:$I,'MTT CHECKCOUNT'!U$1,SWISSW!$J:$J,'MTT CHECKCOUNT'!$A19,SWISSW!$F:$F,"Lost")))+'MTT DRAW'!U19*IF(ROW()=COLUMN(),1,0.5))*(IF(ROW()=COLUMN(),0,1))</f>
        <v>0</v>
      </c>
      <c r="V19" s="14">
        <f ca="1">(((COUNTIFS(SWISSW!$I:$I,'MTT CHECKCOUNT'!$A19,SWISSW!$J:$J,'MTT CHECKCOUNT'!V$1,SWISSW!$F:$F,"Won")+COUNTIFS(SWISSW!$I:$I,'MTT CHECKCOUNT'!V$1,SWISSW!$J:$J,'MTT CHECKCOUNT'!$A19,SWISSW!$F:$F,"Lost")))+'MTT DRAW'!V19*IF(ROW()=COLUMN(),1,0.5))*(IF(ROW()=COLUMN(),0,1))</f>
        <v>1</v>
      </c>
      <c r="W19" s="14">
        <f ca="1">(((COUNTIFS(SWISSW!$I:$I,'MTT CHECKCOUNT'!$A19,SWISSW!$J:$J,'MTT CHECKCOUNT'!W$1,SWISSW!$F:$F,"Won")+COUNTIFS(SWISSW!$I:$I,'MTT CHECKCOUNT'!W$1,SWISSW!$J:$J,'MTT CHECKCOUNT'!$A19,SWISSW!$F:$F,"Lost")))+'MTT DRAW'!W19*IF(ROW()=COLUMN(),1,0.5))*(IF(ROW()=COLUMN(),0,1))</f>
        <v>1</v>
      </c>
      <c r="X19" s="14">
        <f ca="1">(((COUNTIFS(SWISSW!$I:$I,'MTT CHECKCOUNT'!$A19,SWISSW!$J:$J,'MTT CHECKCOUNT'!X$1,SWISSW!$F:$F,"Won")+COUNTIFS(SWISSW!$I:$I,'MTT CHECKCOUNT'!X$1,SWISSW!$J:$J,'MTT CHECKCOUNT'!$A19,SWISSW!$F:$F,"Lost")))+'MTT DRAW'!X19*IF(ROW()=COLUMN(),1,0.5))*(IF(ROW()=COLUMN(),0,1))</f>
        <v>0</v>
      </c>
      <c r="Y19" s="14">
        <f ca="1">(((COUNTIFS(SWISSW!$I:$I,'MTT CHECKCOUNT'!$A19,SWISSW!$J:$J,'MTT CHECKCOUNT'!Y$1,SWISSW!$F:$F,"Won")+COUNTIFS(SWISSW!$I:$I,'MTT CHECKCOUNT'!Y$1,SWISSW!$J:$J,'MTT CHECKCOUNT'!$A19,SWISSW!$F:$F,"Lost")))+'MTT DRAW'!Y19*IF(ROW()=COLUMN(),1,0.5))*(IF(ROW()=COLUMN(),0,1))</f>
        <v>0</v>
      </c>
      <c r="Z19" s="14">
        <f ca="1">(((COUNTIFS(SWISSW!$I:$I,'MTT CHECKCOUNT'!$A19,SWISSW!$J:$J,'MTT CHECKCOUNT'!Z$1,SWISSW!$F:$F,"Won")+COUNTIFS(SWISSW!$I:$I,'MTT CHECKCOUNT'!Z$1,SWISSW!$J:$J,'MTT CHECKCOUNT'!$A19,SWISSW!$F:$F,"Lost")))+'MTT DRAW'!Z19*IF(ROW()=COLUMN(),1,0.5))*(IF(ROW()=COLUMN(),0,1))</f>
        <v>1</v>
      </c>
      <c r="AA19" s="14">
        <f ca="1">(((COUNTIFS(SWISSW!$I:$I,'MTT CHECKCOUNT'!$A19,SWISSW!$J:$J,'MTT CHECKCOUNT'!AA$1,SWISSW!$F:$F,"Won")+COUNTIFS(SWISSW!$I:$I,'MTT CHECKCOUNT'!AA$1,SWISSW!$J:$J,'MTT CHECKCOUNT'!$A19,SWISSW!$F:$F,"Lost")))+'MTT DRAW'!AA19*IF(ROW()=COLUMN(),1,0.5))*(IF(ROW()=COLUMN(),0,1))</f>
        <v>1</v>
      </c>
      <c r="AB19" s="14">
        <f ca="1">(((COUNTIFS(SWISSW!$I:$I,'MTT CHECKCOUNT'!$A19,SWISSW!$J:$J,'MTT CHECKCOUNT'!AB$1,SWISSW!$F:$F,"Won")+COUNTIFS(SWISSW!$I:$I,'MTT CHECKCOUNT'!AB$1,SWISSW!$J:$J,'MTT CHECKCOUNT'!$A19,SWISSW!$F:$F,"Lost")))+'MTT DRAW'!AB19*IF(ROW()=COLUMN(),1,0.5))*(IF(ROW()=COLUMN(),0,1))</f>
        <v>0.5</v>
      </c>
      <c r="AC19" s="14">
        <f ca="1">(((COUNTIFS(SWISSW!$I:$I,'MTT CHECKCOUNT'!$A19,SWISSW!$J:$J,'MTT CHECKCOUNT'!AC$1,SWISSW!$F:$F,"Won")+COUNTIFS(SWISSW!$I:$I,'MTT CHECKCOUNT'!AC$1,SWISSW!$J:$J,'MTT CHECKCOUNT'!$A19,SWISSW!$F:$F,"Lost")))+'MTT DRAW'!AC19*IF(ROW()=COLUMN(),1,0.5))*(IF(ROW()=COLUMN(),0,1))</f>
        <v>0</v>
      </c>
      <c r="AD19" s="14">
        <f ca="1">(((COUNTIFS(SWISSW!$I:$I,'MTT CHECKCOUNT'!$A19,SWISSW!$J:$J,'MTT CHECKCOUNT'!AD$1,SWISSW!$F:$F,"Won")+COUNTIFS(SWISSW!$I:$I,'MTT CHECKCOUNT'!AD$1,SWISSW!$J:$J,'MTT CHECKCOUNT'!$A19,SWISSW!$F:$F,"Lost")))+'MTT DRAW'!AD19*IF(ROW()=COLUMN(),1,0.5))*(IF(ROW()=COLUMN(),0,1))</f>
        <v>0</v>
      </c>
      <c r="AE19" s="14">
        <f ca="1">(((COUNTIFS(SWISSW!$I:$I,'MTT CHECKCOUNT'!$A19,SWISSW!$J:$J,'MTT CHECKCOUNT'!AE$1,SWISSW!$F:$F,"Won")+COUNTIFS(SWISSW!$I:$I,'MTT CHECKCOUNT'!AE$1,SWISSW!$J:$J,'MTT CHECKCOUNT'!$A19,SWISSW!$F:$F,"Lost")))+'MTT DRAW'!AE19*IF(ROW()=COLUMN(),1,0.5))*(IF(ROW()=COLUMN(),0,1))</f>
        <v>0</v>
      </c>
      <c r="AF19" s="14">
        <f ca="1">(((COUNTIFS(SWISSW!$I:$I,'MTT CHECKCOUNT'!$A19,SWISSW!$J:$J,'MTT CHECKCOUNT'!AF$1,SWISSW!$F:$F,"Won")+COUNTIFS(SWISSW!$I:$I,'MTT CHECKCOUNT'!AF$1,SWISSW!$J:$J,'MTT CHECKCOUNT'!$A19,SWISSW!$F:$F,"Lost")))+'MTT DRAW'!AF19*IF(ROW()=COLUMN(),1,0.5))*(IF(ROW()=COLUMN(),0,1))</f>
        <v>0</v>
      </c>
      <c r="AG19" s="14">
        <f ca="1">(((COUNTIFS(SWISSW!$I:$I,'MTT CHECKCOUNT'!$A19,SWISSW!$J:$J,'MTT CHECKCOUNT'!AG$1,SWISSW!$F:$F,"Won")+COUNTIFS(SWISSW!$I:$I,'MTT CHECKCOUNT'!AG$1,SWISSW!$J:$J,'MTT CHECKCOUNT'!$A19,SWISSW!$F:$F,"Lost")))+'MTT DRAW'!AG19*IF(ROW()=COLUMN(),1,0.5))*(IF(ROW()=COLUMN(),0,1))</f>
        <v>0</v>
      </c>
      <c r="AH19" s="14">
        <f ca="1">(((COUNTIFS(SWISSW!$I:$I,'MTT CHECKCOUNT'!$A19,SWISSW!$J:$J,'MTT CHECKCOUNT'!AH$1,SWISSW!$F:$F,"Won")+COUNTIFS(SWISSW!$I:$I,'MTT CHECKCOUNT'!AH$1,SWISSW!$J:$J,'MTT CHECKCOUNT'!$A19,SWISSW!$F:$F,"Lost")))+'MTT DRAW'!AH19*IF(ROW()=COLUMN(),1,0.5))*(IF(ROW()=COLUMN(),0,1))</f>
        <v>0</v>
      </c>
      <c r="AI19" s="14">
        <f ca="1">(((COUNTIFS(SWISSW!$I:$I,'MTT CHECKCOUNT'!$A19,SWISSW!$J:$J,'MTT CHECKCOUNT'!AI$1,SWISSW!$F:$F,"Won")+COUNTIFS(SWISSW!$I:$I,'MTT CHECKCOUNT'!AI$1,SWISSW!$J:$J,'MTT CHECKCOUNT'!$A19,SWISSW!$F:$F,"Lost")))+'MTT DRAW'!AI19*IF(ROW()=COLUMN(),1,0.5))*(IF(ROW()=COLUMN(),0,1))</f>
        <v>0</v>
      </c>
      <c r="AJ19" s="14">
        <f ca="1">(((COUNTIFS(SWISSW!$I:$I,'MTT CHECKCOUNT'!$A19,SWISSW!$J:$J,'MTT CHECKCOUNT'!AJ$1,SWISSW!$F:$F,"Won")+COUNTIFS(SWISSW!$I:$I,'MTT CHECKCOUNT'!AJ$1,SWISSW!$J:$J,'MTT CHECKCOUNT'!$A19,SWISSW!$F:$F,"Lost")))+'MTT DRAW'!AJ19*IF(ROW()=COLUMN(),1,0.5))*(IF(ROW()=COLUMN(),0,1))</f>
        <v>0</v>
      </c>
      <c r="AK19" s="14">
        <f ca="1">(((COUNTIFS(SWISSW!$I:$I,'MTT CHECKCOUNT'!$A19,SWISSW!$J:$J,'MTT CHECKCOUNT'!AK$1,SWISSW!$F:$F,"Won")+COUNTIFS(SWISSW!$I:$I,'MTT CHECKCOUNT'!AK$1,SWISSW!$J:$J,'MTT CHECKCOUNT'!$A19,SWISSW!$F:$F,"Lost")))+'MTT DRAW'!AK19*IF(ROW()=COLUMN(),1,0.5))*(IF(ROW()=COLUMN(),0,1))</f>
        <v>0</v>
      </c>
      <c r="AL19" s="14">
        <f ca="1">(((COUNTIFS(SWISSW!$I:$I,'MTT CHECKCOUNT'!$A19,SWISSW!$J:$J,'MTT CHECKCOUNT'!AL$1,SWISSW!$F:$F,"Won")+COUNTIFS(SWISSW!$I:$I,'MTT CHECKCOUNT'!AL$1,SWISSW!$J:$J,'MTT CHECKCOUNT'!$A19,SWISSW!$F:$F,"Lost")))+'MTT DRAW'!AL19*IF(ROW()=COLUMN(),1,0.5))*(IF(ROW()=COLUMN(),0,1))</f>
        <v>0</v>
      </c>
      <c r="AM19" s="14">
        <f ca="1">(((COUNTIFS(SWISSW!$I:$I,'MTT CHECKCOUNT'!$A19,SWISSW!$J:$J,'MTT CHECKCOUNT'!AM$1,SWISSW!$F:$F,"Won")+COUNTIFS(SWISSW!$I:$I,'MTT CHECKCOUNT'!AM$1,SWISSW!$J:$J,'MTT CHECKCOUNT'!$A19,SWISSW!$F:$F,"Lost")))+'MTT DRAW'!AM19*IF(ROW()=COLUMN(),1,0.5))*(IF(ROW()=COLUMN(),0,1))</f>
        <v>0</v>
      </c>
      <c r="AN19" s="14">
        <f ca="1">(((COUNTIFS(SWISSW!$I:$I,'MTT CHECKCOUNT'!$A19,SWISSW!$J:$J,'MTT CHECKCOUNT'!AN$1,SWISSW!$F:$F,"Won")+COUNTIFS(SWISSW!$I:$I,'MTT CHECKCOUNT'!AN$1,SWISSW!$J:$J,'MTT CHECKCOUNT'!$A19,SWISSW!$F:$F,"Lost")))+'MTT DRAW'!AN19*IF(ROW()=COLUMN(),1,0.5))*(IF(ROW()=COLUMN(),0,1))</f>
        <v>0</v>
      </c>
      <c r="AO19" s="14">
        <f ca="1">(((COUNTIFS(SWISSW!$I:$I,'MTT CHECKCOUNT'!$A19,SWISSW!$J:$J,'MTT CHECKCOUNT'!AO$1,SWISSW!$F:$F,"Won")+COUNTIFS(SWISSW!$I:$I,'MTT CHECKCOUNT'!AO$1,SWISSW!$J:$J,'MTT CHECKCOUNT'!$A19,SWISSW!$F:$F,"Lost")))+'MTT DRAW'!AO19*IF(ROW()=COLUMN(),1,0.5))*(IF(ROW()=COLUMN(),0,1))</f>
        <v>0</v>
      </c>
      <c r="AP19" s="14">
        <f ca="1">(((COUNTIFS(SWISSW!$I:$I,'MTT CHECKCOUNT'!$A19,SWISSW!$J:$J,'MTT CHECKCOUNT'!AP$1,SWISSW!$F:$F,"Won")+COUNTIFS(SWISSW!$I:$I,'MTT CHECKCOUNT'!AP$1,SWISSW!$J:$J,'MTT CHECKCOUNT'!$A19,SWISSW!$F:$F,"Lost")))+'MTT DRAW'!AP19*IF(ROW()=COLUMN(),1,0.5))*(IF(ROW()=COLUMN(),0,1))</f>
        <v>0</v>
      </c>
      <c r="AQ19" s="14">
        <f ca="1">(((COUNTIFS(SWISSW!$I:$I,'MTT CHECKCOUNT'!$A19,SWISSW!$J:$J,'MTT CHECKCOUNT'!AQ$1,SWISSW!$F:$F,"Won")+COUNTIFS(SWISSW!$I:$I,'MTT CHECKCOUNT'!AQ$1,SWISSW!$J:$J,'MTT CHECKCOUNT'!$A19,SWISSW!$F:$F,"Lost")))+'MTT DRAW'!AQ19*IF(ROW()=COLUMN(),1,0.5))*(IF(ROW()=COLUMN(),0,1))</f>
        <v>0</v>
      </c>
      <c r="AR19" s="14">
        <f ca="1">(((COUNTIFS(SWISSW!$I:$I,'MTT CHECKCOUNT'!$A19,SWISSW!$J:$J,'MTT CHECKCOUNT'!AR$1,SWISSW!$F:$F,"Won")+COUNTIFS(SWISSW!$I:$I,'MTT CHECKCOUNT'!AR$1,SWISSW!$J:$J,'MTT CHECKCOUNT'!$A19,SWISSW!$F:$F,"Lost")))+'MTT DRAW'!AR19*IF(ROW()=COLUMN(),1,0.5))*(IF(ROW()=COLUMN(),0,1))</f>
        <v>0</v>
      </c>
      <c r="AS19" s="14">
        <f ca="1">(((COUNTIFS(SWISSW!$I:$I,'MTT CHECKCOUNT'!$A19,SWISSW!$J:$J,'MTT CHECKCOUNT'!AS$1,SWISSW!$F:$F,"Won")+COUNTIFS(SWISSW!$I:$I,'MTT CHECKCOUNT'!AS$1,SWISSW!$J:$J,'MTT CHECKCOUNT'!$A19,SWISSW!$F:$F,"Lost")))+'MTT DRAW'!AS19*IF(ROW()=COLUMN(),1,0.5))*(IF(ROW()=COLUMN(),0,1))</f>
        <v>0</v>
      </c>
      <c r="AT19" s="14">
        <f ca="1">(((COUNTIFS(SWISSW!$I:$I,'MTT CHECKCOUNT'!$A19,SWISSW!$J:$J,'MTT CHECKCOUNT'!AT$1,SWISSW!$F:$F,"Won")+COUNTIFS(SWISSW!$I:$I,'MTT CHECKCOUNT'!AT$1,SWISSW!$J:$J,'MTT CHECKCOUNT'!$A19,SWISSW!$F:$F,"Lost")))+'MTT DRAW'!AT19*IF(ROW()=COLUMN(),1,0.5))*(IF(ROW()=COLUMN(),0,1))</f>
        <v>0</v>
      </c>
      <c r="AU19" s="14">
        <f ca="1">(((COUNTIFS(SWISSW!$I:$I,'MTT CHECKCOUNT'!$A19,SWISSW!$J:$J,'MTT CHECKCOUNT'!AU$1,SWISSW!$F:$F,"Won")+COUNTIFS(SWISSW!$I:$I,'MTT CHECKCOUNT'!AU$1,SWISSW!$J:$J,'MTT CHECKCOUNT'!$A19,SWISSW!$F:$F,"Lost")))+'MTT DRAW'!AU19*IF(ROW()=COLUMN(),1,0.5))*(IF(ROW()=COLUMN(),0,1))</f>
        <v>0</v>
      </c>
      <c r="AV19" s="14">
        <f ca="1">(((COUNTIFS(SWISSW!$I:$I,'MTT CHECKCOUNT'!$A19,SWISSW!$J:$J,'MTT CHECKCOUNT'!AV$1,SWISSW!$F:$F,"Won")+COUNTIFS(SWISSW!$I:$I,'MTT CHECKCOUNT'!AV$1,SWISSW!$J:$J,'MTT CHECKCOUNT'!$A19,SWISSW!$F:$F,"Lost")))+'MTT DRAW'!AV19*IF(ROW()=COLUMN(),1,0.5))*(IF(ROW()=COLUMN(),0,1))</f>
        <v>0</v>
      </c>
      <c r="AW19" s="14">
        <f ca="1">(((COUNTIFS(SWISSW!$I:$I,'MTT CHECKCOUNT'!$A19,SWISSW!$J:$J,'MTT CHECKCOUNT'!AW$1,SWISSW!$F:$F,"Won")+COUNTIFS(SWISSW!$I:$I,'MTT CHECKCOUNT'!AW$1,SWISSW!$J:$J,'MTT CHECKCOUNT'!$A19,SWISSW!$F:$F,"Lost")))+'MTT DRAW'!AW19*IF(ROW()=COLUMN(),1,0.5))*(IF(ROW()=COLUMN(),0,1))</f>
        <v>0</v>
      </c>
      <c r="AX19" s="14">
        <f ca="1">(((COUNTIFS(SWISSW!$I:$I,'MTT CHECKCOUNT'!$A19,SWISSW!$J:$J,'MTT CHECKCOUNT'!AX$1,SWISSW!$F:$F,"Won")+COUNTIFS(SWISSW!$I:$I,'MTT CHECKCOUNT'!AX$1,SWISSW!$J:$J,'MTT CHECKCOUNT'!$A19,SWISSW!$F:$F,"Lost")))+'MTT DRAW'!AX19*IF(ROW()=COLUMN(),1,0.5))*(IF(ROW()=COLUMN(),0,1))</f>
        <v>0</v>
      </c>
      <c r="AY19" s="14">
        <f ca="1">(((COUNTIFS(SWISSW!$I:$I,'MTT CHECKCOUNT'!$A19,SWISSW!$J:$J,'MTT CHECKCOUNT'!AY$1,SWISSW!$F:$F,"Won")+COUNTIFS(SWISSW!$I:$I,'MTT CHECKCOUNT'!AY$1,SWISSW!$J:$J,'MTT CHECKCOUNT'!$A19,SWISSW!$F:$F,"Lost")))+'MTT DRAW'!AY19*IF(ROW()=COLUMN(),1,0.5))*(IF(ROW()=COLUMN(),0,1))</f>
        <v>0</v>
      </c>
      <c r="AZ19" s="14">
        <f ca="1">(((COUNTIFS(SWISSW!$I:$I,'MTT CHECKCOUNT'!$A19,SWISSW!$J:$J,'MTT CHECKCOUNT'!AZ$1,SWISSW!$F:$F,"Won")+COUNTIFS(SWISSW!$I:$I,'MTT CHECKCOUNT'!AZ$1,SWISSW!$J:$J,'MTT CHECKCOUNT'!$A19,SWISSW!$F:$F,"Lost")))+'MTT DRAW'!AZ19*IF(ROW()=COLUMN(),1,0.5))*(IF(ROW()=COLUMN(),0,1))</f>
        <v>0</v>
      </c>
      <c r="BA19" s="14">
        <f ca="1">(((COUNTIFS(SWISSW!$I:$I,'MTT CHECKCOUNT'!$A19,SWISSW!$J:$J,'MTT CHECKCOUNT'!BA$1,SWISSW!$F:$F,"Won")+COUNTIFS(SWISSW!$I:$I,'MTT CHECKCOUNT'!BA$1,SWISSW!$J:$J,'MTT CHECKCOUNT'!$A19,SWISSW!$F:$F,"Lost")))+'MTT DRAW'!BA19*IF(ROW()=COLUMN(),1,0.5))*(IF(ROW()=COLUMN(),0,1))</f>
        <v>0</v>
      </c>
      <c r="BB19" s="14">
        <f ca="1">(((COUNTIFS(SWISSW!$I:$I,'MTT CHECKCOUNT'!$A19,SWISSW!$J:$J,'MTT CHECKCOUNT'!BB$1,SWISSW!$F:$F,"Won")+COUNTIFS(SWISSW!$I:$I,'MTT CHECKCOUNT'!BB$1,SWISSW!$J:$J,'MTT CHECKCOUNT'!$A19,SWISSW!$F:$F,"Lost")))+'MTT DRAW'!BB19*IF(ROW()=COLUMN(),1,0.5))*(IF(ROW()=COLUMN(),0,1))</f>
        <v>0</v>
      </c>
      <c r="BC19" s="14">
        <f ca="1">(((COUNTIFS(SWISSW!$I:$I,'MTT CHECKCOUNT'!$A19,SWISSW!$J:$J,'MTT CHECKCOUNT'!BC$1,SWISSW!$F:$F,"Won")+COUNTIFS(SWISSW!$I:$I,'MTT CHECKCOUNT'!BC$1,SWISSW!$J:$J,'MTT CHECKCOUNT'!$A19,SWISSW!$F:$F,"Lost")))+'MTT DRAW'!BC19*IF(ROW()=COLUMN(),1,0.5))*(IF(ROW()=COLUMN(),0,1))</f>
        <v>0</v>
      </c>
      <c r="BD19" s="14">
        <f ca="1">(((COUNTIFS(SWISSW!$I:$I,'MTT CHECKCOUNT'!$A19,SWISSW!$J:$J,'MTT CHECKCOUNT'!BD$1,SWISSW!$F:$F,"Won")+COUNTIFS(SWISSW!$I:$I,'MTT CHECKCOUNT'!BD$1,SWISSW!$J:$J,'MTT CHECKCOUNT'!$A19,SWISSW!$F:$F,"Lost")))+'MTT DRAW'!BD19*IF(ROW()=COLUMN(),1,0.5))*(IF(ROW()=COLUMN(),0,1))</f>
        <v>0</v>
      </c>
      <c r="BE19" s="14">
        <f ca="1">(((COUNTIFS(SWISSW!$I:$I,'MTT CHECKCOUNT'!$A19,SWISSW!$J:$J,'MTT CHECKCOUNT'!BE$1,SWISSW!$F:$F,"Won")+COUNTIFS(SWISSW!$I:$I,'MTT CHECKCOUNT'!BE$1,SWISSW!$J:$J,'MTT CHECKCOUNT'!$A19,SWISSW!$F:$F,"Lost")))+'MTT DRAW'!BE19*IF(ROW()=COLUMN(),1,0.5))*(IF(ROW()=COLUMN(),0,1))</f>
        <v>0</v>
      </c>
      <c r="BF19" s="14">
        <f ca="1">(((COUNTIFS(SWISSW!$I:$I,'MTT CHECKCOUNT'!$A19,SWISSW!$J:$J,'MTT CHECKCOUNT'!BF$1,SWISSW!$F:$F,"Won")+COUNTIFS(SWISSW!$I:$I,'MTT CHECKCOUNT'!BF$1,SWISSW!$J:$J,'MTT CHECKCOUNT'!$A19,SWISSW!$F:$F,"Lost")))+'MTT DRAW'!BF19*IF(ROW()=COLUMN(),1,0.5))*(IF(ROW()=COLUMN(),0,1))</f>
        <v>0</v>
      </c>
    </row>
    <row r="20" spans="1:58" ht="55" customHeight="1" x14ac:dyDescent="0.3">
      <c r="A20" s="3" t="str">
        <f ca="1">MATCHUP!A20</f>
        <v>Flicker Tron</v>
      </c>
      <c r="B20" s="14">
        <f ca="1">(((COUNTIFS(SWISSW!$I:$I,'MTT CHECKCOUNT'!$A20,SWISSW!$J:$J,'MTT CHECKCOUNT'!B$1,SWISSW!$F:$F,"Won")+COUNTIFS(SWISSW!$I:$I,'MTT CHECKCOUNT'!B$1,SWISSW!$J:$J,'MTT CHECKCOUNT'!$A20,SWISSW!$F:$F,"Lost")))+'MTT DRAW'!B20*IF(ROW()=COLUMN(),1,0.5))*(IF(ROW()=COLUMN(),0,1))</f>
        <v>8.5</v>
      </c>
      <c r="C20" s="14">
        <f ca="1">(((COUNTIFS(SWISSW!$I:$I,'MTT CHECKCOUNT'!$A20,SWISSW!$J:$J,'MTT CHECKCOUNT'!C$1,SWISSW!$F:$F,"Won")+COUNTIFS(SWISSW!$I:$I,'MTT CHECKCOUNT'!C$1,SWISSW!$J:$J,'MTT CHECKCOUNT'!$A20,SWISSW!$F:$F,"Lost")))+'MTT DRAW'!C20*IF(ROW()=COLUMN(),1,0.5))*(IF(ROW()=COLUMN(),0,1))</f>
        <v>3.5</v>
      </c>
      <c r="D20" s="14">
        <f ca="1">(((COUNTIFS(SWISSW!$I:$I,'MTT CHECKCOUNT'!$A20,SWISSW!$J:$J,'MTT CHECKCOUNT'!D$1,SWISSW!$F:$F,"Won")+COUNTIFS(SWISSW!$I:$I,'MTT CHECKCOUNT'!D$1,SWISSW!$J:$J,'MTT CHECKCOUNT'!$A20,SWISSW!$F:$F,"Lost")))+'MTT DRAW'!D20*IF(ROW()=COLUMN(),1,0.5))*(IF(ROW()=COLUMN(),0,1))</f>
        <v>5</v>
      </c>
      <c r="E20" s="14">
        <f ca="1">(((COUNTIFS(SWISSW!$I:$I,'MTT CHECKCOUNT'!$A20,SWISSW!$J:$J,'MTT CHECKCOUNT'!E$1,SWISSW!$F:$F,"Won")+COUNTIFS(SWISSW!$I:$I,'MTT CHECKCOUNT'!E$1,SWISSW!$J:$J,'MTT CHECKCOUNT'!$A20,SWISSW!$F:$F,"Lost")))+'MTT DRAW'!E20*IF(ROW()=COLUMN(),1,0.5))*(IF(ROW()=COLUMN(),0,1))</f>
        <v>3.5</v>
      </c>
      <c r="F20" s="14">
        <f ca="1">(((COUNTIFS(SWISSW!$I:$I,'MTT CHECKCOUNT'!$A20,SWISSW!$J:$J,'MTT CHECKCOUNT'!F$1,SWISSW!$F:$F,"Won")+COUNTIFS(SWISSW!$I:$I,'MTT CHECKCOUNT'!F$1,SWISSW!$J:$J,'MTT CHECKCOUNT'!$A20,SWISSW!$F:$F,"Lost")))+'MTT DRAW'!F20*IF(ROW()=COLUMN(),1,0.5))*(IF(ROW()=COLUMN(),0,1))</f>
        <v>0</v>
      </c>
      <c r="G20" s="14">
        <f ca="1">(((COUNTIFS(SWISSW!$I:$I,'MTT CHECKCOUNT'!$A20,SWISSW!$J:$J,'MTT CHECKCOUNT'!G$1,SWISSW!$F:$F,"Won")+COUNTIFS(SWISSW!$I:$I,'MTT CHECKCOUNT'!G$1,SWISSW!$J:$J,'MTT CHECKCOUNT'!$A20,SWISSW!$F:$F,"Lost")))+'MTT DRAW'!G20*IF(ROW()=COLUMN(),1,0.5))*(IF(ROW()=COLUMN(),0,1))</f>
        <v>0</v>
      </c>
      <c r="H20" s="14">
        <f ca="1">(((COUNTIFS(SWISSW!$I:$I,'MTT CHECKCOUNT'!$A20,SWISSW!$J:$J,'MTT CHECKCOUNT'!H$1,SWISSW!$F:$F,"Won")+COUNTIFS(SWISSW!$I:$I,'MTT CHECKCOUNT'!H$1,SWISSW!$J:$J,'MTT CHECKCOUNT'!$A20,SWISSW!$F:$F,"Lost")))+'MTT DRAW'!H20*IF(ROW()=COLUMN(),1,0.5))*(IF(ROW()=COLUMN(),0,1))</f>
        <v>1</v>
      </c>
      <c r="I20" s="14">
        <f ca="1">(((COUNTIFS(SWISSW!$I:$I,'MTT CHECKCOUNT'!$A20,SWISSW!$J:$J,'MTT CHECKCOUNT'!I$1,SWISSW!$F:$F,"Won")+COUNTIFS(SWISSW!$I:$I,'MTT CHECKCOUNT'!I$1,SWISSW!$J:$J,'MTT CHECKCOUNT'!$A20,SWISSW!$F:$F,"Lost")))+'MTT DRAW'!I20*IF(ROW()=COLUMN(),1,0.5))*(IF(ROW()=COLUMN(),0,1))</f>
        <v>1</v>
      </c>
      <c r="J20" s="14">
        <f ca="1">(((COUNTIFS(SWISSW!$I:$I,'MTT CHECKCOUNT'!$A20,SWISSW!$J:$J,'MTT CHECKCOUNT'!J$1,SWISSW!$F:$F,"Won")+COUNTIFS(SWISSW!$I:$I,'MTT CHECKCOUNT'!J$1,SWISSW!$J:$J,'MTT CHECKCOUNT'!$A20,SWISSW!$F:$F,"Lost")))+'MTT DRAW'!J20*IF(ROW()=COLUMN(),1,0.5))*(IF(ROW()=COLUMN(),0,1))</f>
        <v>2</v>
      </c>
      <c r="K20" s="14">
        <f ca="1">(((COUNTIFS(SWISSW!$I:$I,'MTT CHECKCOUNT'!$A20,SWISSW!$J:$J,'MTT CHECKCOUNT'!K$1,SWISSW!$F:$F,"Won")+COUNTIFS(SWISSW!$I:$I,'MTT CHECKCOUNT'!K$1,SWISSW!$J:$J,'MTT CHECKCOUNT'!$A20,SWISSW!$F:$F,"Lost")))+'MTT DRAW'!K20*IF(ROW()=COLUMN(),1,0.5))*(IF(ROW()=COLUMN(),0,1))</f>
        <v>0</v>
      </c>
      <c r="L20" s="14">
        <f ca="1">(((COUNTIFS(SWISSW!$I:$I,'MTT CHECKCOUNT'!$A20,SWISSW!$J:$J,'MTT CHECKCOUNT'!L$1,SWISSW!$F:$F,"Won")+COUNTIFS(SWISSW!$I:$I,'MTT CHECKCOUNT'!L$1,SWISSW!$J:$J,'MTT CHECKCOUNT'!$A20,SWISSW!$F:$F,"Lost")))+'MTT DRAW'!L20*IF(ROW()=COLUMN(),1,0.5))*(IF(ROW()=COLUMN(),0,1))</f>
        <v>1.5</v>
      </c>
      <c r="M20" s="14">
        <f ca="1">(((COUNTIFS(SWISSW!$I:$I,'MTT CHECKCOUNT'!$A20,SWISSW!$J:$J,'MTT CHECKCOUNT'!M$1,SWISSW!$F:$F,"Won")+COUNTIFS(SWISSW!$I:$I,'MTT CHECKCOUNT'!M$1,SWISSW!$J:$J,'MTT CHECKCOUNT'!$A20,SWISSW!$F:$F,"Lost")))+'MTT DRAW'!M20*IF(ROW()=COLUMN(),1,0.5))*(IF(ROW()=COLUMN(),0,1))</f>
        <v>3</v>
      </c>
      <c r="N20" s="14">
        <f ca="1">(((COUNTIFS(SWISSW!$I:$I,'MTT CHECKCOUNT'!$A20,SWISSW!$J:$J,'MTT CHECKCOUNT'!N$1,SWISSW!$F:$F,"Won")+COUNTIFS(SWISSW!$I:$I,'MTT CHECKCOUNT'!N$1,SWISSW!$J:$J,'MTT CHECKCOUNT'!$A20,SWISSW!$F:$F,"Lost")))+'MTT DRAW'!N20*IF(ROW()=COLUMN(),1,0.5))*(IF(ROW()=COLUMN(),0,1))</f>
        <v>0</v>
      </c>
      <c r="O20" s="14">
        <f ca="1">(((COUNTIFS(SWISSW!$I:$I,'MTT CHECKCOUNT'!$A20,SWISSW!$J:$J,'MTT CHECKCOUNT'!O$1,SWISSW!$F:$F,"Won")+COUNTIFS(SWISSW!$I:$I,'MTT CHECKCOUNT'!O$1,SWISSW!$J:$J,'MTT CHECKCOUNT'!$A20,SWISSW!$F:$F,"Lost")))+'MTT DRAW'!O20*IF(ROW()=COLUMN(),1,0.5))*(IF(ROW()=COLUMN(),0,1))</f>
        <v>1</v>
      </c>
      <c r="P20" s="14">
        <f ca="1">(((COUNTIFS(SWISSW!$I:$I,'MTT CHECKCOUNT'!$A20,SWISSW!$J:$J,'MTT CHECKCOUNT'!P$1,SWISSW!$F:$F,"Won")+COUNTIFS(SWISSW!$I:$I,'MTT CHECKCOUNT'!P$1,SWISSW!$J:$J,'MTT CHECKCOUNT'!$A20,SWISSW!$F:$F,"Lost")))+'MTT DRAW'!P20*IF(ROW()=COLUMN(),1,0.5))*(IF(ROW()=COLUMN(),0,1))</f>
        <v>1</v>
      </c>
      <c r="Q20" s="14">
        <f ca="1">(((COUNTIFS(SWISSW!$I:$I,'MTT CHECKCOUNT'!$A20,SWISSW!$J:$J,'MTT CHECKCOUNT'!Q$1,SWISSW!$F:$F,"Won")+COUNTIFS(SWISSW!$I:$I,'MTT CHECKCOUNT'!Q$1,SWISSW!$J:$J,'MTT CHECKCOUNT'!$A20,SWISSW!$F:$F,"Lost")))+'MTT DRAW'!Q20*IF(ROW()=COLUMN(),1,0.5))*(IF(ROW()=COLUMN(),0,1))</f>
        <v>0</v>
      </c>
      <c r="R20" s="14">
        <f ca="1">(((COUNTIFS(SWISSW!$I:$I,'MTT CHECKCOUNT'!$A20,SWISSW!$J:$J,'MTT CHECKCOUNT'!R$1,SWISSW!$F:$F,"Won")+COUNTIFS(SWISSW!$I:$I,'MTT CHECKCOUNT'!R$1,SWISSW!$J:$J,'MTT CHECKCOUNT'!$A20,SWISSW!$F:$F,"Lost")))+'MTT DRAW'!R20*IF(ROW()=COLUMN(),1,0.5))*(IF(ROW()=COLUMN(),0,1))</f>
        <v>0</v>
      </c>
      <c r="S20" s="14">
        <f ca="1">(((COUNTIFS(SWISSW!$I:$I,'MTT CHECKCOUNT'!$A20,SWISSW!$J:$J,'MTT CHECKCOUNT'!S$1,SWISSW!$F:$F,"Won")+COUNTIFS(SWISSW!$I:$I,'MTT CHECKCOUNT'!S$1,SWISSW!$J:$J,'MTT CHECKCOUNT'!$A20,SWISSW!$F:$F,"Lost")))+'MTT DRAW'!S20*IF(ROW()=COLUMN(),1,0.5))*(IF(ROW()=COLUMN(),0,1))</f>
        <v>2</v>
      </c>
      <c r="T20" s="14">
        <f ca="1">(((COUNTIFS(SWISSW!$I:$I,'MTT CHECKCOUNT'!$A20,SWISSW!$J:$J,'MTT CHECKCOUNT'!T$1,SWISSW!$F:$F,"Won")+COUNTIFS(SWISSW!$I:$I,'MTT CHECKCOUNT'!T$1,SWISSW!$J:$J,'MTT CHECKCOUNT'!$A20,SWISSW!$F:$F,"Lost")))+'MTT DRAW'!T20*IF(ROW()=COLUMN(),1,0.5))*(IF(ROW()=COLUMN(),0,1))</f>
        <v>0</v>
      </c>
      <c r="U20" s="14">
        <f ca="1">(((COUNTIFS(SWISSW!$I:$I,'MTT CHECKCOUNT'!$A20,SWISSW!$J:$J,'MTT CHECKCOUNT'!U$1,SWISSW!$F:$F,"Won")+COUNTIFS(SWISSW!$I:$I,'MTT CHECKCOUNT'!U$1,SWISSW!$J:$J,'MTT CHECKCOUNT'!$A20,SWISSW!$F:$F,"Lost")))+'MTT DRAW'!U20*IF(ROW()=COLUMN(),1,0.5))*(IF(ROW()=COLUMN(),0,1))</f>
        <v>2</v>
      </c>
      <c r="V20" s="14">
        <f ca="1">(((COUNTIFS(SWISSW!$I:$I,'MTT CHECKCOUNT'!$A20,SWISSW!$J:$J,'MTT CHECKCOUNT'!V$1,SWISSW!$F:$F,"Won")+COUNTIFS(SWISSW!$I:$I,'MTT CHECKCOUNT'!V$1,SWISSW!$J:$J,'MTT CHECKCOUNT'!$A20,SWISSW!$F:$F,"Lost")))+'MTT DRAW'!V20*IF(ROW()=COLUMN(),1,0.5))*(IF(ROW()=COLUMN(),0,1))</f>
        <v>0</v>
      </c>
      <c r="W20" s="14">
        <f ca="1">(((COUNTIFS(SWISSW!$I:$I,'MTT CHECKCOUNT'!$A20,SWISSW!$J:$J,'MTT CHECKCOUNT'!W$1,SWISSW!$F:$F,"Won")+COUNTIFS(SWISSW!$I:$I,'MTT CHECKCOUNT'!W$1,SWISSW!$J:$J,'MTT CHECKCOUNT'!$A20,SWISSW!$F:$F,"Lost")))+'MTT DRAW'!W20*IF(ROW()=COLUMN(),1,0.5))*(IF(ROW()=COLUMN(),0,1))</f>
        <v>0</v>
      </c>
      <c r="X20" s="14">
        <f ca="1">(((COUNTIFS(SWISSW!$I:$I,'MTT CHECKCOUNT'!$A20,SWISSW!$J:$J,'MTT CHECKCOUNT'!X$1,SWISSW!$F:$F,"Won")+COUNTIFS(SWISSW!$I:$I,'MTT CHECKCOUNT'!X$1,SWISSW!$J:$J,'MTT CHECKCOUNT'!$A20,SWISSW!$F:$F,"Lost")))+'MTT DRAW'!X20*IF(ROW()=COLUMN(),1,0.5))*(IF(ROW()=COLUMN(),0,1))</f>
        <v>0</v>
      </c>
      <c r="Y20" s="14">
        <f ca="1">(((COUNTIFS(SWISSW!$I:$I,'MTT CHECKCOUNT'!$A20,SWISSW!$J:$J,'MTT CHECKCOUNT'!Y$1,SWISSW!$F:$F,"Won")+COUNTIFS(SWISSW!$I:$I,'MTT CHECKCOUNT'!Y$1,SWISSW!$J:$J,'MTT CHECKCOUNT'!$A20,SWISSW!$F:$F,"Lost")))+'MTT DRAW'!Y20*IF(ROW()=COLUMN(),1,0.5))*(IF(ROW()=COLUMN(),0,1))</f>
        <v>0</v>
      </c>
      <c r="Z20" s="14">
        <f ca="1">(((COUNTIFS(SWISSW!$I:$I,'MTT CHECKCOUNT'!$A20,SWISSW!$J:$J,'MTT CHECKCOUNT'!Z$1,SWISSW!$F:$F,"Won")+COUNTIFS(SWISSW!$I:$I,'MTT CHECKCOUNT'!Z$1,SWISSW!$J:$J,'MTT CHECKCOUNT'!$A20,SWISSW!$F:$F,"Lost")))+'MTT DRAW'!Z20*IF(ROW()=COLUMN(),1,0.5))*(IF(ROW()=COLUMN(),0,1))</f>
        <v>0</v>
      </c>
      <c r="AA20" s="14">
        <f ca="1">(((COUNTIFS(SWISSW!$I:$I,'MTT CHECKCOUNT'!$A20,SWISSW!$J:$J,'MTT CHECKCOUNT'!AA$1,SWISSW!$F:$F,"Won")+COUNTIFS(SWISSW!$I:$I,'MTT CHECKCOUNT'!AA$1,SWISSW!$J:$J,'MTT CHECKCOUNT'!$A20,SWISSW!$F:$F,"Lost")))+'MTT DRAW'!AA20*IF(ROW()=COLUMN(),1,0.5))*(IF(ROW()=COLUMN(),0,1))</f>
        <v>0</v>
      </c>
      <c r="AB20" s="14">
        <f ca="1">(((COUNTIFS(SWISSW!$I:$I,'MTT CHECKCOUNT'!$A20,SWISSW!$J:$J,'MTT CHECKCOUNT'!AB$1,SWISSW!$F:$F,"Won")+COUNTIFS(SWISSW!$I:$I,'MTT CHECKCOUNT'!AB$1,SWISSW!$J:$J,'MTT CHECKCOUNT'!$A20,SWISSW!$F:$F,"Lost")))+'MTT DRAW'!AB20*IF(ROW()=COLUMN(),1,0.5))*(IF(ROW()=COLUMN(),0,1))</f>
        <v>0</v>
      </c>
      <c r="AC20" s="14">
        <f ca="1">(((COUNTIFS(SWISSW!$I:$I,'MTT CHECKCOUNT'!$A20,SWISSW!$J:$J,'MTT CHECKCOUNT'!AC$1,SWISSW!$F:$F,"Won")+COUNTIFS(SWISSW!$I:$I,'MTT CHECKCOUNT'!AC$1,SWISSW!$J:$J,'MTT CHECKCOUNT'!$A20,SWISSW!$F:$F,"Lost")))+'MTT DRAW'!AC20*IF(ROW()=COLUMN(),1,0.5))*(IF(ROW()=COLUMN(),0,1))</f>
        <v>1.5</v>
      </c>
      <c r="AD20" s="14">
        <f ca="1">(((COUNTIFS(SWISSW!$I:$I,'MTT CHECKCOUNT'!$A20,SWISSW!$J:$J,'MTT CHECKCOUNT'!AD$1,SWISSW!$F:$F,"Won")+COUNTIFS(SWISSW!$I:$I,'MTT CHECKCOUNT'!AD$1,SWISSW!$J:$J,'MTT CHECKCOUNT'!$A20,SWISSW!$F:$F,"Lost")))+'MTT DRAW'!AD20*IF(ROW()=COLUMN(),1,0.5))*(IF(ROW()=COLUMN(),0,1))</f>
        <v>0</v>
      </c>
      <c r="AE20" s="14">
        <f ca="1">(((COUNTIFS(SWISSW!$I:$I,'MTT CHECKCOUNT'!$A20,SWISSW!$J:$J,'MTT CHECKCOUNT'!AE$1,SWISSW!$F:$F,"Won")+COUNTIFS(SWISSW!$I:$I,'MTT CHECKCOUNT'!AE$1,SWISSW!$J:$J,'MTT CHECKCOUNT'!$A20,SWISSW!$F:$F,"Lost")))+'MTT DRAW'!AE20*IF(ROW()=COLUMN(),1,0.5))*(IF(ROW()=COLUMN(),0,1))</f>
        <v>0</v>
      </c>
      <c r="AF20" s="14">
        <f ca="1">(((COUNTIFS(SWISSW!$I:$I,'MTT CHECKCOUNT'!$A20,SWISSW!$J:$J,'MTT CHECKCOUNT'!AF$1,SWISSW!$F:$F,"Won")+COUNTIFS(SWISSW!$I:$I,'MTT CHECKCOUNT'!AF$1,SWISSW!$J:$J,'MTT CHECKCOUNT'!$A20,SWISSW!$F:$F,"Lost")))+'MTT DRAW'!AF20*IF(ROW()=COLUMN(),1,0.5))*(IF(ROW()=COLUMN(),0,1))</f>
        <v>0</v>
      </c>
      <c r="AG20" s="14">
        <f ca="1">(((COUNTIFS(SWISSW!$I:$I,'MTT CHECKCOUNT'!$A20,SWISSW!$J:$J,'MTT CHECKCOUNT'!AG$1,SWISSW!$F:$F,"Won")+COUNTIFS(SWISSW!$I:$I,'MTT CHECKCOUNT'!AG$1,SWISSW!$J:$J,'MTT CHECKCOUNT'!$A20,SWISSW!$F:$F,"Lost")))+'MTT DRAW'!AG20*IF(ROW()=COLUMN(),1,0.5))*(IF(ROW()=COLUMN(),0,1))</f>
        <v>0</v>
      </c>
      <c r="AH20" s="14">
        <f ca="1">(((COUNTIFS(SWISSW!$I:$I,'MTT CHECKCOUNT'!$A20,SWISSW!$J:$J,'MTT CHECKCOUNT'!AH$1,SWISSW!$F:$F,"Won")+COUNTIFS(SWISSW!$I:$I,'MTT CHECKCOUNT'!AH$1,SWISSW!$J:$J,'MTT CHECKCOUNT'!$A20,SWISSW!$F:$F,"Lost")))+'MTT DRAW'!AH20*IF(ROW()=COLUMN(),1,0.5))*(IF(ROW()=COLUMN(),0,1))</f>
        <v>0</v>
      </c>
      <c r="AI20" s="14">
        <f ca="1">(((COUNTIFS(SWISSW!$I:$I,'MTT CHECKCOUNT'!$A20,SWISSW!$J:$J,'MTT CHECKCOUNT'!AI$1,SWISSW!$F:$F,"Won")+COUNTIFS(SWISSW!$I:$I,'MTT CHECKCOUNT'!AI$1,SWISSW!$J:$J,'MTT CHECKCOUNT'!$A20,SWISSW!$F:$F,"Lost")))+'MTT DRAW'!AI20*IF(ROW()=COLUMN(),1,0.5))*(IF(ROW()=COLUMN(),0,1))</f>
        <v>0</v>
      </c>
      <c r="AJ20" s="14">
        <f ca="1">(((COUNTIFS(SWISSW!$I:$I,'MTT CHECKCOUNT'!$A20,SWISSW!$J:$J,'MTT CHECKCOUNT'!AJ$1,SWISSW!$F:$F,"Won")+COUNTIFS(SWISSW!$I:$I,'MTT CHECKCOUNT'!AJ$1,SWISSW!$J:$J,'MTT CHECKCOUNT'!$A20,SWISSW!$F:$F,"Lost")))+'MTT DRAW'!AJ20*IF(ROW()=COLUMN(),1,0.5))*(IF(ROW()=COLUMN(),0,1))</f>
        <v>0</v>
      </c>
      <c r="AK20" s="14">
        <f ca="1">(((COUNTIFS(SWISSW!$I:$I,'MTT CHECKCOUNT'!$A20,SWISSW!$J:$J,'MTT CHECKCOUNT'!AK$1,SWISSW!$F:$F,"Won")+COUNTIFS(SWISSW!$I:$I,'MTT CHECKCOUNT'!AK$1,SWISSW!$J:$J,'MTT CHECKCOUNT'!$A20,SWISSW!$F:$F,"Lost")))+'MTT DRAW'!AK20*IF(ROW()=COLUMN(),1,0.5))*(IF(ROW()=COLUMN(),0,1))</f>
        <v>0</v>
      </c>
      <c r="AL20" s="14">
        <f ca="1">(((COUNTIFS(SWISSW!$I:$I,'MTT CHECKCOUNT'!$A20,SWISSW!$J:$J,'MTT CHECKCOUNT'!AL$1,SWISSW!$F:$F,"Won")+COUNTIFS(SWISSW!$I:$I,'MTT CHECKCOUNT'!AL$1,SWISSW!$J:$J,'MTT CHECKCOUNT'!$A20,SWISSW!$F:$F,"Lost")))+'MTT DRAW'!AL20*IF(ROW()=COLUMN(),1,0.5))*(IF(ROW()=COLUMN(),0,1))</f>
        <v>0</v>
      </c>
      <c r="AM20" s="14">
        <f ca="1">(((COUNTIFS(SWISSW!$I:$I,'MTT CHECKCOUNT'!$A20,SWISSW!$J:$J,'MTT CHECKCOUNT'!AM$1,SWISSW!$F:$F,"Won")+COUNTIFS(SWISSW!$I:$I,'MTT CHECKCOUNT'!AM$1,SWISSW!$J:$J,'MTT CHECKCOUNT'!$A20,SWISSW!$F:$F,"Lost")))+'MTT DRAW'!AM20*IF(ROW()=COLUMN(),1,0.5))*(IF(ROW()=COLUMN(),0,1))</f>
        <v>0</v>
      </c>
      <c r="AN20" s="14">
        <f ca="1">(((COUNTIFS(SWISSW!$I:$I,'MTT CHECKCOUNT'!$A20,SWISSW!$J:$J,'MTT CHECKCOUNT'!AN$1,SWISSW!$F:$F,"Won")+COUNTIFS(SWISSW!$I:$I,'MTT CHECKCOUNT'!AN$1,SWISSW!$J:$J,'MTT CHECKCOUNT'!$A20,SWISSW!$F:$F,"Lost")))+'MTT DRAW'!AN20*IF(ROW()=COLUMN(),1,0.5))*(IF(ROW()=COLUMN(),0,1))</f>
        <v>0</v>
      </c>
      <c r="AO20" s="14">
        <f ca="1">(((COUNTIFS(SWISSW!$I:$I,'MTT CHECKCOUNT'!$A20,SWISSW!$J:$J,'MTT CHECKCOUNT'!AO$1,SWISSW!$F:$F,"Won")+COUNTIFS(SWISSW!$I:$I,'MTT CHECKCOUNT'!AO$1,SWISSW!$J:$J,'MTT CHECKCOUNT'!$A20,SWISSW!$F:$F,"Lost")))+'MTT DRAW'!AO20*IF(ROW()=COLUMN(),1,0.5))*(IF(ROW()=COLUMN(),0,1))</f>
        <v>1</v>
      </c>
      <c r="AP20" s="14">
        <f ca="1">(((COUNTIFS(SWISSW!$I:$I,'MTT CHECKCOUNT'!$A20,SWISSW!$J:$J,'MTT CHECKCOUNT'!AP$1,SWISSW!$F:$F,"Won")+COUNTIFS(SWISSW!$I:$I,'MTT CHECKCOUNT'!AP$1,SWISSW!$J:$J,'MTT CHECKCOUNT'!$A20,SWISSW!$F:$F,"Lost")))+'MTT DRAW'!AP20*IF(ROW()=COLUMN(),1,0.5))*(IF(ROW()=COLUMN(),0,1))</f>
        <v>0</v>
      </c>
      <c r="AQ20" s="14">
        <f ca="1">(((COUNTIFS(SWISSW!$I:$I,'MTT CHECKCOUNT'!$A20,SWISSW!$J:$J,'MTT CHECKCOUNT'!AQ$1,SWISSW!$F:$F,"Won")+COUNTIFS(SWISSW!$I:$I,'MTT CHECKCOUNT'!AQ$1,SWISSW!$J:$J,'MTT CHECKCOUNT'!$A20,SWISSW!$F:$F,"Lost")))+'MTT DRAW'!AQ20*IF(ROW()=COLUMN(),1,0.5))*(IF(ROW()=COLUMN(),0,1))</f>
        <v>0</v>
      </c>
      <c r="AR20" s="14">
        <f ca="1">(((COUNTIFS(SWISSW!$I:$I,'MTT CHECKCOUNT'!$A20,SWISSW!$J:$J,'MTT CHECKCOUNT'!AR$1,SWISSW!$F:$F,"Won")+COUNTIFS(SWISSW!$I:$I,'MTT CHECKCOUNT'!AR$1,SWISSW!$J:$J,'MTT CHECKCOUNT'!$A20,SWISSW!$F:$F,"Lost")))+'MTT DRAW'!AR20*IF(ROW()=COLUMN(),1,0.5))*(IF(ROW()=COLUMN(),0,1))</f>
        <v>1</v>
      </c>
      <c r="AS20" s="14">
        <f ca="1">(((COUNTIFS(SWISSW!$I:$I,'MTT CHECKCOUNT'!$A20,SWISSW!$J:$J,'MTT CHECKCOUNT'!AS$1,SWISSW!$F:$F,"Won")+COUNTIFS(SWISSW!$I:$I,'MTT CHECKCOUNT'!AS$1,SWISSW!$J:$J,'MTT CHECKCOUNT'!$A20,SWISSW!$F:$F,"Lost")))+'MTT DRAW'!AS20*IF(ROW()=COLUMN(),1,0.5))*(IF(ROW()=COLUMN(),0,1))</f>
        <v>0</v>
      </c>
      <c r="AT20" s="14">
        <f ca="1">(((COUNTIFS(SWISSW!$I:$I,'MTT CHECKCOUNT'!$A20,SWISSW!$J:$J,'MTT CHECKCOUNT'!AT$1,SWISSW!$F:$F,"Won")+COUNTIFS(SWISSW!$I:$I,'MTT CHECKCOUNT'!AT$1,SWISSW!$J:$J,'MTT CHECKCOUNT'!$A20,SWISSW!$F:$F,"Lost")))+'MTT DRAW'!AT20*IF(ROW()=COLUMN(),1,0.5))*(IF(ROW()=COLUMN(),0,1))</f>
        <v>0</v>
      </c>
      <c r="AU20" s="14">
        <f ca="1">(((COUNTIFS(SWISSW!$I:$I,'MTT CHECKCOUNT'!$A20,SWISSW!$J:$J,'MTT CHECKCOUNT'!AU$1,SWISSW!$F:$F,"Won")+COUNTIFS(SWISSW!$I:$I,'MTT CHECKCOUNT'!AU$1,SWISSW!$J:$J,'MTT CHECKCOUNT'!$A20,SWISSW!$F:$F,"Lost")))+'MTT DRAW'!AU20*IF(ROW()=COLUMN(),1,0.5))*(IF(ROW()=COLUMN(),0,1))</f>
        <v>0</v>
      </c>
      <c r="AV20" s="14">
        <f ca="1">(((COUNTIFS(SWISSW!$I:$I,'MTT CHECKCOUNT'!$A20,SWISSW!$J:$J,'MTT CHECKCOUNT'!AV$1,SWISSW!$F:$F,"Won")+COUNTIFS(SWISSW!$I:$I,'MTT CHECKCOUNT'!AV$1,SWISSW!$J:$J,'MTT CHECKCOUNT'!$A20,SWISSW!$F:$F,"Lost")))+'MTT DRAW'!AV20*IF(ROW()=COLUMN(),1,0.5))*(IF(ROW()=COLUMN(),0,1))</f>
        <v>0</v>
      </c>
      <c r="AW20" s="14">
        <f ca="1">(((COUNTIFS(SWISSW!$I:$I,'MTT CHECKCOUNT'!$A20,SWISSW!$J:$J,'MTT CHECKCOUNT'!AW$1,SWISSW!$F:$F,"Won")+COUNTIFS(SWISSW!$I:$I,'MTT CHECKCOUNT'!AW$1,SWISSW!$J:$J,'MTT CHECKCOUNT'!$A20,SWISSW!$F:$F,"Lost")))+'MTT DRAW'!AW20*IF(ROW()=COLUMN(),1,0.5))*(IF(ROW()=COLUMN(),0,1))</f>
        <v>1</v>
      </c>
      <c r="AX20" s="14">
        <f ca="1">(((COUNTIFS(SWISSW!$I:$I,'MTT CHECKCOUNT'!$A20,SWISSW!$J:$J,'MTT CHECKCOUNT'!AX$1,SWISSW!$F:$F,"Won")+COUNTIFS(SWISSW!$I:$I,'MTT CHECKCOUNT'!AX$1,SWISSW!$J:$J,'MTT CHECKCOUNT'!$A20,SWISSW!$F:$F,"Lost")))+'MTT DRAW'!AX20*IF(ROW()=COLUMN(),1,0.5))*(IF(ROW()=COLUMN(),0,1))</f>
        <v>0</v>
      </c>
      <c r="AY20" s="14">
        <f ca="1">(((COUNTIFS(SWISSW!$I:$I,'MTT CHECKCOUNT'!$A20,SWISSW!$J:$J,'MTT CHECKCOUNT'!AY$1,SWISSW!$F:$F,"Won")+COUNTIFS(SWISSW!$I:$I,'MTT CHECKCOUNT'!AY$1,SWISSW!$J:$J,'MTT CHECKCOUNT'!$A20,SWISSW!$F:$F,"Lost")))+'MTT DRAW'!AY20*IF(ROW()=COLUMN(),1,0.5))*(IF(ROW()=COLUMN(),0,1))</f>
        <v>0</v>
      </c>
      <c r="AZ20" s="14">
        <f ca="1">(((COUNTIFS(SWISSW!$I:$I,'MTT CHECKCOUNT'!$A20,SWISSW!$J:$J,'MTT CHECKCOUNT'!AZ$1,SWISSW!$F:$F,"Won")+COUNTIFS(SWISSW!$I:$I,'MTT CHECKCOUNT'!AZ$1,SWISSW!$J:$J,'MTT CHECKCOUNT'!$A20,SWISSW!$F:$F,"Lost")))+'MTT DRAW'!AZ20*IF(ROW()=COLUMN(),1,0.5))*(IF(ROW()=COLUMN(),0,1))</f>
        <v>0</v>
      </c>
      <c r="BA20" s="14">
        <f ca="1">(((COUNTIFS(SWISSW!$I:$I,'MTT CHECKCOUNT'!$A20,SWISSW!$J:$J,'MTT CHECKCOUNT'!BA$1,SWISSW!$F:$F,"Won")+COUNTIFS(SWISSW!$I:$I,'MTT CHECKCOUNT'!BA$1,SWISSW!$J:$J,'MTT CHECKCOUNT'!$A20,SWISSW!$F:$F,"Lost")))+'MTT DRAW'!BA20*IF(ROW()=COLUMN(),1,0.5))*(IF(ROW()=COLUMN(),0,1))</f>
        <v>0</v>
      </c>
      <c r="BB20" s="14">
        <f ca="1">(((COUNTIFS(SWISSW!$I:$I,'MTT CHECKCOUNT'!$A20,SWISSW!$J:$J,'MTT CHECKCOUNT'!BB$1,SWISSW!$F:$F,"Won")+COUNTIFS(SWISSW!$I:$I,'MTT CHECKCOUNT'!BB$1,SWISSW!$J:$J,'MTT CHECKCOUNT'!$A20,SWISSW!$F:$F,"Lost")))+'MTT DRAW'!BB20*IF(ROW()=COLUMN(),1,0.5))*(IF(ROW()=COLUMN(),0,1))</f>
        <v>0</v>
      </c>
      <c r="BC20" s="14">
        <f ca="1">(((COUNTIFS(SWISSW!$I:$I,'MTT CHECKCOUNT'!$A20,SWISSW!$J:$J,'MTT CHECKCOUNT'!BC$1,SWISSW!$F:$F,"Won")+COUNTIFS(SWISSW!$I:$I,'MTT CHECKCOUNT'!BC$1,SWISSW!$J:$J,'MTT CHECKCOUNT'!$A20,SWISSW!$F:$F,"Lost")))+'MTT DRAW'!BC20*IF(ROW()=COLUMN(),1,0.5))*(IF(ROW()=COLUMN(),0,1))</f>
        <v>1</v>
      </c>
      <c r="BD20" s="14">
        <f ca="1">(((COUNTIFS(SWISSW!$I:$I,'MTT CHECKCOUNT'!$A20,SWISSW!$J:$J,'MTT CHECKCOUNT'!BD$1,SWISSW!$F:$F,"Won")+COUNTIFS(SWISSW!$I:$I,'MTT CHECKCOUNT'!BD$1,SWISSW!$J:$J,'MTT CHECKCOUNT'!$A20,SWISSW!$F:$F,"Lost")))+'MTT DRAW'!BD20*IF(ROW()=COLUMN(),1,0.5))*(IF(ROW()=COLUMN(),0,1))</f>
        <v>0</v>
      </c>
      <c r="BE20" s="14">
        <f ca="1">(((COUNTIFS(SWISSW!$I:$I,'MTT CHECKCOUNT'!$A20,SWISSW!$J:$J,'MTT CHECKCOUNT'!BE$1,SWISSW!$F:$F,"Won")+COUNTIFS(SWISSW!$I:$I,'MTT CHECKCOUNT'!BE$1,SWISSW!$J:$J,'MTT CHECKCOUNT'!$A20,SWISSW!$F:$F,"Lost")))+'MTT DRAW'!BE20*IF(ROW()=COLUMN(),1,0.5))*(IF(ROW()=COLUMN(),0,1))</f>
        <v>0</v>
      </c>
      <c r="BF20" s="14">
        <f ca="1">(((COUNTIFS(SWISSW!$I:$I,'MTT CHECKCOUNT'!$A20,SWISSW!$J:$J,'MTT CHECKCOUNT'!BF$1,SWISSW!$F:$F,"Won")+COUNTIFS(SWISSW!$I:$I,'MTT CHECKCOUNT'!BF$1,SWISSW!$J:$J,'MTT CHECKCOUNT'!$A20,SWISSW!$F:$F,"Lost")))+'MTT DRAW'!BF20*IF(ROW()=COLUMN(),1,0.5))*(IF(ROW()=COLUMN(),0,1))</f>
        <v>0</v>
      </c>
    </row>
    <row r="21" spans="1:58" ht="55" customHeight="1" x14ac:dyDescent="0.3">
      <c r="A21" s="3" t="str">
        <f ca="1">MATCHUP!A21</f>
        <v>Izzet Terror</v>
      </c>
      <c r="B21" s="14">
        <f ca="1">(((COUNTIFS(SWISSW!$I:$I,'MTT CHECKCOUNT'!$A21,SWISSW!$J:$J,'MTT CHECKCOUNT'!B$1,SWISSW!$F:$F,"Won")+COUNTIFS(SWISSW!$I:$I,'MTT CHECKCOUNT'!B$1,SWISSW!$J:$J,'MTT CHECKCOUNT'!$A21,SWISSW!$F:$F,"Lost")))+'MTT DRAW'!B21*IF(ROW()=COLUMN(),1,0.5))*(IF(ROW()=COLUMN(),0,1))</f>
        <v>12</v>
      </c>
      <c r="C21" s="14">
        <f ca="1">(((COUNTIFS(SWISSW!$I:$I,'MTT CHECKCOUNT'!$A21,SWISSW!$J:$J,'MTT CHECKCOUNT'!C$1,SWISSW!$F:$F,"Won")+COUNTIFS(SWISSW!$I:$I,'MTT CHECKCOUNT'!C$1,SWISSW!$J:$J,'MTT CHECKCOUNT'!$A21,SWISSW!$F:$F,"Lost")))+'MTT DRAW'!C21*IF(ROW()=COLUMN(),1,0.5))*(IF(ROW()=COLUMN(),0,1))</f>
        <v>1</v>
      </c>
      <c r="D21" s="14">
        <f ca="1">(((COUNTIFS(SWISSW!$I:$I,'MTT CHECKCOUNT'!$A21,SWISSW!$J:$J,'MTT CHECKCOUNT'!D$1,SWISSW!$F:$F,"Won")+COUNTIFS(SWISSW!$I:$I,'MTT CHECKCOUNT'!D$1,SWISSW!$J:$J,'MTT CHECKCOUNT'!$A21,SWISSW!$F:$F,"Lost")))+'MTT DRAW'!D21*IF(ROW()=COLUMN(),1,0.5))*(IF(ROW()=COLUMN(),0,1))</f>
        <v>3.5</v>
      </c>
      <c r="E21" s="14">
        <f ca="1">(((COUNTIFS(SWISSW!$I:$I,'MTT CHECKCOUNT'!$A21,SWISSW!$J:$J,'MTT CHECKCOUNT'!E$1,SWISSW!$F:$F,"Won")+COUNTIFS(SWISSW!$I:$I,'MTT CHECKCOUNT'!E$1,SWISSW!$J:$J,'MTT CHECKCOUNT'!$A21,SWISSW!$F:$F,"Lost")))+'MTT DRAW'!E21*IF(ROW()=COLUMN(),1,0.5))*(IF(ROW()=COLUMN(),0,1))</f>
        <v>8</v>
      </c>
      <c r="F21" s="14">
        <f ca="1">(((COUNTIFS(SWISSW!$I:$I,'MTT CHECKCOUNT'!$A21,SWISSW!$J:$J,'MTT CHECKCOUNT'!F$1,SWISSW!$F:$F,"Won")+COUNTIFS(SWISSW!$I:$I,'MTT CHECKCOUNT'!F$1,SWISSW!$J:$J,'MTT CHECKCOUNT'!$A21,SWISSW!$F:$F,"Lost")))+'MTT DRAW'!F21*IF(ROW()=COLUMN(),1,0.5))*(IF(ROW()=COLUMN(),0,1))</f>
        <v>1</v>
      </c>
      <c r="G21" s="14">
        <f ca="1">(((COUNTIFS(SWISSW!$I:$I,'MTT CHECKCOUNT'!$A21,SWISSW!$J:$J,'MTT CHECKCOUNT'!G$1,SWISSW!$F:$F,"Won")+COUNTIFS(SWISSW!$I:$I,'MTT CHECKCOUNT'!G$1,SWISSW!$J:$J,'MTT CHECKCOUNT'!$A21,SWISSW!$F:$F,"Lost")))+'MTT DRAW'!G21*IF(ROW()=COLUMN(),1,0.5))*(IF(ROW()=COLUMN(),0,1))</f>
        <v>3</v>
      </c>
      <c r="H21" s="14">
        <f ca="1">(((COUNTIFS(SWISSW!$I:$I,'MTT CHECKCOUNT'!$A21,SWISSW!$J:$J,'MTT CHECKCOUNT'!H$1,SWISSW!$F:$F,"Won")+COUNTIFS(SWISSW!$I:$I,'MTT CHECKCOUNT'!H$1,SWISSW!$J:$J,'MTT CHECKCOUNT'!$A21,SWISSW!$F:$F,"Lost")))+'MTT DRAW'!H21*IF(ROW()=COLUMN(),1,0.5))*(IF(ROW()=COLUMN(),0,1))</f>
        <v>1</v>
      </c>
      <c r="I21" s="14">
        <f ca="1">(((COUNTIFS(SWISSW!$I:$I,'MTT CHECKCOUNT'!$A21,SWISSW!$J:$J,'MTT CHECKCOUNT'!I$1,SWISSW!$F:$F,"Won")+COUNTIFS(SWISSW!$I:$I,'MTT CHECKCOUNT'!I$1,SWISSW!$J:$J,'MTT CHECKCOUNT'!$A21,SWISSW!$F:$F,"Lost")))+'MTT DRAW'!I21*IF(ROW()=COLUMN(),1,0.5))*(IF(ROW()=COLUMN(),0,1))</f>
        <v>3</v>
      </c>
      <c r="J21" s="14">
        <f ca="1">(((COUNTIFS(SWISSW!$I:$I,'MTT CHECKCOUNT'!$A21,SWISSW!$J:$J,'MTT CHECKCOUNT'!J$1,SWISSW!$F:$F,"Won")+COUNTIFS(SWISSW!$I:$I,'MTT CHECKCOUNT'!J$1,SWISSW!$J:$J,'MTT CHECKCOUNT'!$A21,SWISSW!$F:$F,"Lost")))+'MTT DRAW'!J21*IF(ROW()=COLUMN(),1,0.5))*(IF(ROW()=COLUMN(),0,1))</f>
        <v>3</v>
      </c>
      <c r="K21" s="14">
        <f ca="1">(((COUNTIFS(SWISSW!$I:$I,'MTT CHECKCOUNT'!$A21,SWISSW!$J:$J,'MTT CHECKCOUNT'!K$1,SWISSW!$F:$F,"Won")+COUNTIFS(SWISSW!$I:$I,'MTT CHECKCOUNT'!K$1,SWISSW!$J:$J,'MTT CHECKCOUNT'!$A21,SWISSW!$F:$F,"Lost")))+'MTT DRAW'!K21*IF(ROW()=COLUMN(),1,0.5))*(IF(ROW()=COLUMN(),0,1))</f>
        <v>0</v>
      </c>
      <c r="L21" s="14">
        <f ca="1">(((COUNTIFS(SWISSW!$I:$I,'MTT CHECKCOUNT'!$A21,SWISSW!$J:$J,'MTT CHECKCOUNT'!L$1,SWISSW!$F:$F,"Won")+COUNTIFS(SWISSW!$I:$I,'MTT CHECKCOUNT'!L$1,SWISSW!$J:$J,'MTT CHECKCOUNT'!$A21,SWISSW!$F:$F,"Lost")))+'MTT DRAW'!L21*IF(ROW()=COLUMN(),1,0.5))*(IF(ROW()=COLUMN(),0,1))</f>
        <v>1</v>
      </c>
      <c r="M21" s="14">
        <f ca="1">(((COUNTIFS(SWISSW!$I:$I,'MTT CHECKCOUNT'!$A21,SWISSW!$J:$J,'MTT CHECKCOUNT'!M$1,SWISSW!$F:$F,"Won")+COUNTIFS(SWISSW!$I:$I,'MTT CHECKCOUNT'!M$1,SWISSW!$J:$J,'MTT CHECKCOUNT'!$A21,SWISSW!$F:$F,"Lost")))+'MTT DRAW'!M21*IF(ROW()=COLUMN(),1,0.5))*(IF(ROW()=COLUMN(),0,1))</f>
        <v>1</v>
      </c>
      <c r="N21" s="14">
        <f ca="1">(((COUNTIFS(SWISSW!$I:$I,'MTT CHECKCOUNT'!$A21,SWISSW!$J:$J,'MTT CHECKCOUNT'!N$1,SWISSW!$F:$F,"Won")+COUNTIFS(SWISSW!$I:$I,'MTT CHECKCOUNT'!N$1,SWISSW!$J:$J,'MTT CHECKCOUNT'!$A21,SWISSW!$F:$F,"Lost")))+'MTT DRAW'!N21*IF(ROW()=COLUMN(),1,0.5))*(IF(ROW()=COLUMN(),0,1))</f>
        <v>2</v>
      </c>
      <c r="O21" s="14">
        <f ca="1">(((COUNTIFS(SWISSW!$I:$I,'MTT CHECKCOUNT'!$A21,SWISSW!$J:$J,'MTT CHECKCOUNT'!O$1,SWISSW!$F:$F,"Won")+COUNTIFS(SWISSW!$I:$I,'MTT CHECKCOUNT'!O$1,SWISSW!$J:$J,'MTT CHECKCOUNT'!$A21,SWISSW!$F:$F,"Lost")))+'MTT DRAW'!O21*IF(ROW()=COLUMN(),1,0.5))*(IF(ROW()=COLUMN(),0,1))</f>
        <v>0</v>
      </c>
      <c r="P21" s="14">
        <f ca="1">(((COUNTIFS(SWISSW!$I:$I,'MTT CHECKCOUNT'!$A21,SWISSW!$J:$J,'MTT CHECKCOUNT'!P$1,SWISSW!$F:$F,"Won")+COUNTIFS(SWISSW!$I:$I,'MTT CHECKCOUNT'!P$1,SWISSW!$J:$J,'MTT CHECKCOUNT'!$A21,SWISSW!$F:$F,"Lost")))+'MTT DRAW'!P21*IF(ROW()=COLUMN(),1,0.5))*(IF(ROW()=COLUMN(),0,1))</f>
        <v>2.5</v>
      </c>
      <c r="Q21" s="14">
        <f ca="1">(((COUNTIFS(SWISSW!$I:$I,'MTT CHECKCOUNT'!$A21,SWISSW!$J:$J,'MTT CHECKCOUNT'!Q$1,SWISSW!$F:$F,"Won")+COUNTIFS(SWISSW!$I:$I,'MTT CHECKCOUNT'!Q$1,SWISSW!$J:$J,'MTT CHECKCOUNT'!$A21,SWISSW!$F:$F,"Lost")))+'MTT DRAW'!Q21*IF(ROW()=COLUMN(),1,0.5))*(IF(ROW()=COLUMN(),0,1))</f>
        <v>2</v>
      </c>
      <c r="R21" s="14">
        <f ca="1">(((COUNTIFS(SWISSW!$I:$I,'MTT CHECKCOUNT'!$A21,SWISSW!$J:$J,'MTT CHECKCOUNT'!R$1,SWISSW!$F:$F,"Won")+COUNTIFS(SWISSW!$I:$I,'MTT CHECKCOUNT'!R$1,SWISSW!$J:$J,'MTT CHECKCOUNT'!$A21,SWISSW!$F:$F,"Lost")))+'MTT DRAW'!R21*IF(ROW()=COLUMN(),1,0.5))*(IF(ROW()=COLUMN(),0,1))</f>
        <v>3</v>
      </c>
      <c r="S21" s="14">
        <f ca="1">(((COUNTIFS(SWISSW!$I:$I,'MTT CHECKCOUNT'!$A21,SWISSW!$J:$J,'MTT CHECKCOUNT'!S$1,SWISSW!$F:$F,"Won")+COUNTIFS(SWISSW!$I:$I,'MTT CHECKCOUNT'!S$1,SWISSW!$J:$J,'MTT CHECKCOUNT'!$A21,SWISSW!$F:$F,"Lost")))+'MTT DRAW'!S21*IF(ROW()=COLUMN(),1,0.5))*(IF(ROW()=COLUMN(),0,1))</f>
        <v>0</v>
      </c>
      <c r="T21" s="14">
        <f ca="1">(((COUNTIFS(SWISSW!$I:$I,'MTT CHECKCOUNT'!$A21,SWISSW!$J:$J,'MTT CHECKCOUNT'!T$1,SWISSW!$F:$F,"Won")+COUNTIFS(SWISSW!$I:$I,'MTT CHECKCOUNT'!T$1,SWISSW!$J:$J,'MTT CHECKCOUNT'!$A21,SWISSW!$F:$F,"Lost")))+'MTT DRAW'!T21*IF(ROW()=COLUMN(),1,0.5))*(IF(ROW()=COLUMN(),0,1))</f>
        <v>1</v>
      </c>
      <c r="U21" s="14">
        <f ca="1">(((COUNTIFS(SWISSW!$I:$I,'MTT CHECKCOUNT'!$A21,SWISSW!$J:$J,'MTT CHECKCOUNT'!U$1,SWISSW!$F:$F,"Won")+COUNTIFS(SWISSW!$I:$I,'MTT CHECKCOUNT'!U$1,SWISSW!$J:$J,'MTT CHECKCOUNT'!$A21,SWISSW!$F:$F,"Lost")))+'MTT DRAW'!U21*IF(ROW()=COLUMN(),1,0.5))*(IF(ROW()=COLUMN(),0,1))</f>
        <v>0</v>
      </c>
      <c r="V21" s="14">
        <f ca="1">(((COUNTIFS(SWISSW!$I:$I,'MTT CHECKCOUNT'!$A21,SWISSW!$J:$J,'MTT CHECKCOUNT'!V$1,SWISSW!$F:$F,"Won")+COUNTIFS(SWISSW!$I:$I,'MTT CHECKCOUNT'!V$1,SWISSW!$J:$J,'MTT CHECKCOUNT'!$A21,SWISSW!$F:$F,"Lost")))+'MTT DRAW'!V21*IF(ROW()=COLUMN(),1,0.5))*(IF(ROW()=COLUMN(),0,1))</f>
        <v>0</v>
      </c>
      <c r="W21" s="14">
        <f ca="1">(((COUNTIFS(SWISSW!$I:$I,'MTT CHECKCOUNT'!$A21,SWISSW!$J:$J,'MTT CHECKCOUNT'!W$1,SWISSW!$F:$F,"Won")+COUNTIFS(SWISSW!$I:$I,'MTT CHECKCOUNT'!W$1,SWISSW!$J:$J,'MTT CHECKCOUNT'!$A21,SWISSW!$F:$F,"Lost")))+'MTT DRAW'!W21*IF(ROW()=COLUMN(),1,0.5))*(IF(ROW()=COLUMN(),0,1))</f>
        <v>0</v>
      </c>
      <c r="X21" s="14">
        <f ca="1">(((COUNTIFS(SWISSW!$I:$I,'MTT CHECKCOUNT'!$A21,SWISSW!$J:$J,'MTT CHECKCOUNT'!X$1,SWISSW!$F:$F,"Won")+COUNTIFS(SWISSW!$I:$I,'MTT CHECKCOUNT'!X$1,SWISSW!$J:$J,'MTT CHECKCOUNT'!$A21,SWISSW!$F:$F,"Lost")))+'MTT DRAW'!X21*IF(ROW()=COLUMN(),1,0.5))*(IF(ROW()=COLUMN(),0,1))</f>
        <v>0</v>
      </c>
      <c r="Y21" s="14">
        <f ca="1">(((COUNTIFS(SWISSW!$I:$I,'MTT CHECKCOUNT'!$A21,SWISSW!$J:$J,'MTT CHECKCOUNT'!Y$1,SWISSW!$F:$F,"Won")+COUNTIFS(SWISSW!$I:$I,'MTT CHECKCOUNT'!Y$1,SWISSW!$J:$J,'MTT CHECKCOUNT'!$A21,SWISSW!$F:$F,"Lost")))+'MTT DRAW'!Y21*IF(ROW()=COLUMN(),1,0.5))*(IF(ROW()=COLUMN(),0,1))</f>
        <v>0</v>
      </c>
      <c r="Z21" s="14">
        <f ca="1">(((COUNTIFS(SWISSW!$I:$I,'MTT CHECKCOUNT'!$A21,SWISSW!$J:$J,'MTT CHECKCOUNT'!Z$1,SWISSW!$F:$F,"Won")+COUNTIFS(SWISSW!$I:$I,'MTT CHECKCOUNT'!Z$1,SWISSW!$J:$J,'MTT CHECKCOUNT'!$A21,SWISSW!$F:$F,"Lost")))+'MTT DRAW'!Z21*IF(ROW()=COLUMN(),1,0.5))*(IF(ROW()=COLUMN(),0,1))</f>
        <v>2</v>
      </c>
      <c r="AA21" s="14">
        <f ca="1">(((COUNTIFS(SWISSW!$I:$I,'MTT CHECKCOUNT'!$A21,SWISSW!$J:$J,'MTT CHECKCOUNT'!AA$1,SWISSW!$F:$F,"Won")+COUNTIFS(SWISSW!$I:$I,'MTT CHECKCOUNT'!AA$1,SWISSW!$J:$J,'MTT CHECKCOUNT'!$A21,SWISSW!$F:$F,"Lost")))+'MTT DRAW'!AA21*IF(ROW()=COLUMN(),1,0.5))*(IF(ROW()=COLUMN(),0,1))</f>
        <v>0</v>
      </c>
      <c r="AB21" s="14">
        <f ca="1">(((COUNTIFS(SWISSW!$I:$I,'MTT CHECKCOUNT'!$A21,SWISSW!$J:$J,'MTT CHECKCOUNT'!AB$1,SWISSW!$F:$F,"Won")+COUNTIFS(SWISSW!$I:$I,'MTT CHECKCOUNT'!AB$1,SWISSW!$J:$J,'MTT CHECKCOUNT'!$A21,SWISSW!$F:$F,"Lost")))+'MTT DRAW'!AB21*IF(ROW()=COLUMN(),1,0.5))*(IF(ROW()=COLUMN(),0,1))</f>
        <v>0</v>
      </c>
      <c r="AC21" s="14">
        <f ca="1">(((COUNTIFS(SWISSW!$I:$I,'MTT CHECKCOUNT'!$A21,SWISSW!$J:$J,'MTT CHECKCOUNT'!AC$1,SWISSW!$F:$F,"Won")+COUNTIFS(SWISSW!$I:$I,'MTT CHECKCOUNT'!AC$1,SWISSW!$J:$J,'MTT CHECKCOUNT'!$A21,SWISSW!$F:$F,"Lost")))+'MTT DRAW'!AC21*IF(ROW()=COLUMN(),1,0.5))*(IF(ROW()=COLUMN(),0,1))</f>
        <v>0</v>
      </c>
      <c r="AD21" s="14">
        <f ca="1">(((COUNTIFS(SWISSW!$I:$I,'MTT CHECKCOUNT'!$A21,SWISSW!$J:$J,'MTT CHECKCOUNT'!AD$1,SWISSW!$F:$F,"Won")+COUNTIFS(SWISSW!$I:$I,'MTT CHECKCOUNT'!AD$1,SWISSW!$J:$J,'MTT CHECKCOUNT'!$A21,SWISSW!$F:$F,"Lost")))+'MTT DRAW'!AD21*IF(ROW()=COLUMN(),1,0.5))*(IF(ROW()=COLUMN(),0,1))</f>
        <v>0</v>
      </c>
      <c r="AE21" s="14">
        <f ca="1">(((COUNTIFS(SWISSW!$I:$I,'MTT CHECKCOUNT'!$A21,SWISSW!$J:$J,'MTT CHECKCOUNT'!AE$1,SWISSW!$F:$F,"Won")+COUNTIFS(SWISSW!$I:$I,'MTT CHECKCOUNT'!AE$1,SWISSW!$J:$J,'MTT CHECKCOUNT'!$A21,SWISSW!$F:$F,"Lost")))+'MTT DRAW'!AE21*IF(ROW()=COLUMN(),1,0.5))*(IF(ROW()=COLUMN(),0,1))</f>
        <v>0</v>
      </c>
      <c r="AF21" s="14">
        <f ca="1">(((COUNTIFS(SWISSW!$I:$I,'MTT CHECKCOUNT'!$A21,SWISSW!$J:$J,'MTT CHECKCOUNT'!AF$1,SWISSW!$F:$F,"Won")+COUNTIFS(SWISSW!$I:$I,'MTT CHECKCOUNT'!AF$1,SWISSW!$J:$J,'MTT CHECKCOUNT'!$A21,SWISSW!$F:$F,"Lost")))+'MTT DRAW'!AF21*IF(ROW()=COLUMN(),1,0.5))*(IF(ROW()=COLUMN(),0,1))</f>
        <v>0</v>
      </c>
      <c r="AG21" s="14">
        <f ca="1">(((COUNTIFS(SWISSW!$I:$I,'MTT CHECKCOUNT'!$A21,SWISSW!$J:$J,'MTT CHECKCOUNT'!AG$1,SWISSW!$F:$F,"Won")+COUNTIFS(SWISSW!$I:$I,'MTT CHECKCOUNT'!AG$1,SWISSW!$J:$J,'MTT CHECKCOUNT'!$A21,SWISSW!$F:$F,"Lost")))+'MTT DRAW'!AG21*IF(ROW()=COLUMN(),1,0.5))*(IF(ROW()=COLUMN(),0,1))</f>
        <v>1</v>
      </c>
      <c r="AH21" s="14">
        <f ca="1">(((COUNTIFS(SWISSW!$I:$I,'MTT CHECKCOUNT'!$A21,SWISSW!$J:$J,'MTT CHECKCOUNT'!AH$1,SWISSW!$F:$F,"Won")+COUNTIFS(SWISSW!$I:$I,'MTT CHECKCOUNT'!AH$1,SWISSW!$J:$J,'MTT CHECKCOUNT'!$A21,SWISSW!$F:$F,"Lost")))+'MTT DRAW'!AH21*IF(ROW()=COLUMN(),1,0.5))*(IF(ROW()=COLUMN(),0,1))</f>
        <v>0</v>
      </c>
      <c r="AI21" s="14">
        <f ca="1">(((COUNTIFS(SWISSW!$I:$I,'MTT CHECKCOUNT'!$A21,SWISSW!$J:$J,'MTT CHECKCOUNT'!AI$1,SWISSW!$F:$F,"Won")+COUNTIFS(SWISSW!$I:$I,'MTT CHECKCOUNT'!AI$1,SWISSW!$J:$J,'MTT CHECKCOUNT'!$A21,SWISSW!$F:$F,"Lost")))+'MTT DRAW'!AI21*IF(ROW()=COLUMN(),1,0.5))*(IF(ROW()=COLUMN(),0,1))</f>
        <v>0</v>
      </c>
      <c r="AJ21" s="14">
        <f ca="1">(((COUNTIFS(SWISSW!$I:$I,'MTT CHECKCOUNT'!$A21,SWISSW!$J:$J,'MTT CHECKCOUNT'!AJ$1,SWISSW!$F:$F,"Won")+COUNTIFS(SWISSW!$I:$I,'MTT CHECKCOUNT'!AJ$1,SWISSW!$J:$J,'MTT CHECKCOUNT'!$A21,SWISSW!$F:$F,"Lost")))+'MTT DRAW'!AJ21*IF(ROW()=COLUMN(),1,0.5))*(IF(ROW()=COLUMN(),0,1))</f>
        <v>0</v>
      </c>
      <c r="AK21" s="14">
        <f ca="1">(((COUNTIFS(SWISSW!$I:$I,'MTT CHECKCOUNT'!$A21,SWISSW!$J:$J,'MTT CHECKCOUNT'!AK$1,SWISSW!$F:$F,"Won")+COUNTIFS(SWISSW!$I:$I,'MTT CHECKCOUNT'!AK$1,SWISSW!$J:$J,'MTT CHECKCOUNT'!$A21,SWISSW!$F:$F,"Lost")))+'MTT DRAW'!AK21*IF(ROW()=COLUMN(),1,0.5))*(IF(ROW()=COLUMN(),0,1))</f>
        <v>0</v>
      </c>
      <c r="AL21" s="14">
        <f ca="1">(((COUNTIFS(SWISSW!$I:$I,'MTT CHECKCOUNT'!$A21,SWISSW!$J:$J,'MTT CHECKCOUNT'!AL$1,SWISSW!$F:$F,"Won")+COUNTIFS(SWISSW!$I:$I,'MTT CHECKCOUNT'!AL$1,SWISSW!$J:$J,'MTT CHECKCOUNT'!$A21,SWISSW!$F:$F,"Lost")))+'MTT DRAW'!AL21*IF(ROW()=COLUMN(),1,0.5))*(IF(ROW()=COLUMN(),0,1))</f>
        <v>1</v>
      </c>
      <c r="AM21" s="14">
        <f ca="1">(((COUNTIFS(SWISSW!$I:$I,'MTT CHECKCOUNT'!$A21,SWISSW!$J:$J,'MTT CHECKCOUNT'!AM$1,SWISSW!$F:$F,"Won")+COUNTIFS(SWISSW!$I:$I,'MTT CHECKCOUNT'!AM$1,SWISSW!$J:$J,'MTT CHECKCOUNT'!$A21,SWISSW!$F:$F,"Lost")))+'MTT DRAW'!AM21*IF(ROW()=COLUMN(),1,0.5))*(IF(ROW()=COLUMN(),0,1))</f>
        <v>0</v>
      </c>
      <c r="AN21" s="14">
        <f ca="1">(((COUNTIFS(SWISSW!$I:$I,'MTT CHECKCOUNT'!$A21,SWISSW!$J:$J,'MTT CHECKCOUNT'!AN$1,SWISSW!$F:$F,"Won")+COUNTIFS(SWISSW!$I:$I,'MTT CHECKCOUNT'!AN$1,SWISSW!$J:$J,'MTT CHECKCOUNT'!$A21,SWISSW!$F:$F,"Lost")))+'MTT DRAW'!AN21*IF(ROW()=COLUMN(),1,0.5))*(IF(ROW()=COLUMN(),0,1))</f>
        <v>0</v>
      </c>
      <c r="AO21" s="14">
        <f ca="1">(((COUNTIFS(SWISSW!$I:$I,'MTT CHECKCOUNT'!$A21,SWISSW!$J:$J,'MTT CHECKCOUNT'!AO$1,SWISSW!$F:$F,"Won")+COUNTIFS(SWISSW!$I:$I,'MTT CHECKCOUNT'!AO$1,SWISSW!$J:$J,'MTT CHECKCOUNT'!$A21,SWISSW!$F:$F,"Lost")))+'MTT DRAW'!AO21*IF(ROW()=COLUMN(),1,0.5))*(IF(ROW()=COLUMN(),0,1))</f>
        <v>1</v>
      </c>
      <c r="AP21" s="14">
        <f ca="1">(((COUNTIFS(SWISSW!$I:$I,'MTT CHECKCOUNT'!$A21,SWISSW!$J:$J,'MTT CHECKCOUNT'!AP$1,SWISSW!$F:$F,"Won")+COUNTIFS(SWISSW!$I:$I,'MTT CHECKCOUNT'!AP$1,SWISSW!$J:$J,'MTT CHECKCOUNT'!$A21,SWISSW!$F:$F,"Lost")))+'MTT DRAW'!AP21*IF(ROW()=COLUMN(),1,0.5))*(IF(ROW()=COLUMN(),0,1))</f>
        <v>0</v>
      </c>
      <c r="AQ21" s="14">
        <f ca="1">(((COUNTIFS(SWISSW!$I:$I,'MTT CHECKCOUNT'!$A21,SWISSW!$J:$J,'MTT CHECKCOUNT'!AQ$1,SWISSW!$F:$F,"Won")+COUNTIFS(SWISSW!$I:$I,'MTT CHECKCOUNT'!AQ$1,SWISSW!$J:$J,'MTT CHECKCOUNT'!$A21,SWISSW!$F:$F,"Lost")))+'MTT DRAW'!AQ21*IF(ROW()=COLUMN(),1,0.5))*(IF(ROW()=COLUMN(),0,1))</f>
        <v>0</v>
      </c>
      <c r="AR21" s="14">
        <f ca="1">(((COUNTIFS(SWISSW!$I:$I,'MTT CHECKCOUNT'!$A21,SWISSW!$J:$J,'MTT CHECKCOUNT'!AR$1,SWISSW!$F:$F,"Won")+COUNTIFS(SWISSW!$I:$I,'MTT CHECKCOUNT'!AR$1,SWISSW!$J:$J,'MTT CHECKCOUNT'!$A21,SWISSW!$F:$F,"Lost")))+'MTT DRAW'!AR21*IF(ROW()=COLUMN(),1,0.5))*(IF(ROW()=COLUMN(),0,1))</f>
        <v>0</v>
      </c>
      <c r="AS21" s="14">
        <f ca="1">(((COUNTIFS(SWISSW!$I:$I,'MTT CHECKCOUNT'!$A21,SWISSW!$J:$J,'MTT CHECKCOUNT'!AS$1,SWISSW!$F:$F,"Won")+COUNTIFS(SWISSW!$I:$I,'MTT CHECKCOUNT'!AS$1,SWISSW!$J:$J,'MTT CHECKCOUNT'!$A21,SWISSW!$F:$F,"Lost")))+'MTT DRAW'!AS21*IF(ROW()=COLUMN(),1,0.5))*(IF(ROW()=COLUMN(),0,1))</f>
        <v>1</v>
      </c>
      <c r="AT21" s="14">
        <f ca="1">(((COUNTIFS(SWISSW!$I:$I,'MTT CHECKCOUNT'!$A21,SWISSW!$J:$J,'MTT CHECKCOUNT'!AT$1,SWISSW!$F:$F,"Won")+COUNTIFS(SWISSW!$I:$I,'MTT CHECKCOUNT'!AT$1,SWISSW!$J:$J,'MTT CHECKCOUNT'!$A21,SWISSW!$F:$F,"Lost")))+'MTT DRAW'!AT21*IF(ROW()=COLUMN(),1,0.5))*(IF(ROW()=COLUMN(),0,1))</f>
        <v>0</v>
      </c>
      <c r="AU21" s="14">
        <f ca="1">(((COUNTIFS(SWISSW!$I:$I,'MTT CHECKCOUNT'!$A21,SWISSW!$J:$J,'MTT CHECKCOUNT'!AU$1,SWISSW!$F:$F,"Won")+COUNTIFS(SWISSW!$I:$I,'MTT CHECKCOUNT'!AU$1,SWISSW!$J:$J,'MTT CHECKCOUNT'!$A21,SWISSW!$F:$F,"Lost")))+'MTT DRAW'!AU21*IF(ROW()=COLUMN(),1,0.5))*(IF(ROW()=COLUMN(),0,1))</f>
        <v>0</v>
      </c>
      <c r="AV21" s="14">
        <f ca="1">(((COUNTIFS(SWISSW!$I:$I,'MTT CHECKCOUNT'!$A21,SWISSW!$J:$J,'MTT CHECKCOUNT'!AV$1,SWISSW!$F:$F,"Won")+COUNTIFS(SWISSW!$I:$I,'MTT CHECKCOUNT'!AV$1,SWISSW!$J:$J,'MTT CHECKCOUNT'!$A21,SWISSW!$F:$F,"Lost")))+'MTT DRAW'!AV21*IF(ROW()=COLUMN(),1,0.5))*(IF(ROW()=COLUMN(),0,1))</f>
        <v>0</v>
      </c>
      <c r="AW21" s="14">
        <f ca="1">(((COUNTIFS(SWISSW!$I:$I,'MTT CHECKCOUNT'!$A21,SWISSW!$J:$J,'MTT CHECKCOUNT'!AW$1,SWISSW!$F:$F,"Won")+COUNTIFS(SWISSW!$I:$I,'MTT CHECKCOUNT'!AW$1,SWISSW!$J:$J,'MTT CHECKCOUNT'!$A21,SWISSW!$F:$F,"Lost")))+'MTT DRAW'!AW21*IF(ROW()=COLUMN(),1,0.5))*(IF(ROW()=COLUMN(),0,1))</f>
        <v>0</v>
      </c>
      <c r="AX21" s="14">
        <f ca="1">(((COUNTIFS(SWISSW!$I:$I,'MTT CHECKCOUNT'!$A21,SWISSW!$J:$J,'MTT CHECKCOUNT'!AX$1,SWISSW!$F:$F,"Won")+COUNTIFS(SWISSW!$I:$I,'MTT CHECKCOUNT'!AX$1,SWISSW!$J:$J,'MTT CHECKCOUNT'!$A21,SWISSW!$F:$F,"Lost")))+'MTT DRAW'!AX21*IF(ROW()=COLUMN(),1,0.5))*(IF(ROW()=COLUMN(),0,1))</f>
        <v>0</v>
      </c>
      <c r="AY21" s="14">
        <f ca="1">(((COUNTIFS(SWISSW!$I:$I,'MTT CHECKCOUNT'!$A21,SWISSW!$J:$J,'MTT CHECKCOUNT'!AY$1,SWISSW!$F:$F,"Won")+COUNTIFS(SWISSW!$I:$I,'MTT CHECKCOUNT'!AY$1,SWISSW!$J:$J,'MTT CHECKCOUNT'!$A21,SWISSW!$F:$F,"Lost")))+'MTT DRAW'!AY21*IF(ROW()=COLUMN(),1,0.5))*(IF(ROW()=COLUMN(),0,1))</f>
        <v>0</v>
      </c>
      <c r="AZ21" s="14">
        <f ca="1">(((COUNTIFS(SWISSW!$I:$I,'MTT CHECKCOUNT'!$A21,SWISSW!$J:$J,'MTT CHECKCOUNT'!AZ$1,SWISSW!$F:$F,"Won")+COUNTIFS(SWISSW!$I:$I,'MTT CHECKCOUNT'!AZ$1,SWISSW!$J:$J,'MTT CHECKCOUNT'!$A21,SWISSW!$F:$F,"Lost")))+'MTT DRAW'!AZ21*IF(ROW()=COLUMN(),1,0.5))*(IF(ROW()=COLUMN(),0,1))</f>
        <v>0</v>
      </c>
      <c r="BA21" s="14">
        <f ca="1">(((COUNTIFS(SWISSW!$I:$I,'MTT CHECKCOUNT'!$A21,SWISSW!$J:$J,'MTT CHECKCOUNT'!BA$1,SWISSW!$F:$F,"Won")+COUNTIFS(SWISSW!$I:$I,'MTT CHECKCOUNT'!BA$1,SWISSW!$J:$J,'MTT CHECKCOUNT'!$A21,SWISSW!$F:$F,"Lost")))+'MTT DRAW'!BA21*IF(ROW()=COLUMN(),1,0.5))*(IF(ROW()=COLUMN(),0,1))</f>
        <v>0</v>
      </c>
      <c r="BB21" s="14">
        <f ca="1">(((COUNTIFS(SWISSW!$I:$I,'MTT CHECKCOUNT'!$A21,SWISSW!$J:$J,'MTT CHECKCOUNT'!BB$1,SWISSW!$F:$F,"Won")+COUNTIFS(SWISSW!$I:$I,'MTT CHECKCOUNT'!BB$1,SWISSW!$J:$J,'MTT CHECKCOUNT'!$A21,SWISSW!$F:$F,"Lost")))+'MTT DRAW'!BB21*IF(ROW()=COLUMN(),1,0.5))*(IF(ROW()=COLUMN(),0,1))</f>
        <v>0</v>
      </c>
      <c r="BC21" s="14">
        <f ca="1">(((COUNTIFS(SWISSW!$I:$I,'MTT CHECKCOUNT'!$A21,SWISSW!$J:$J,'MTT CHECKCOUNT'!BC$1,SWISSW!$F:$F,"Won")+COUNTIFS(SWISSW!$I:$I,'MTT CHECKCOUNT'!BC$1,SWISSW!$J:$J,'MTT CHECKCOUNT'!$A21,SWISSW!$F:$F,"Lost")))+'MTT DRAW'!BC21*IF(ROW()=COLUMN(),1,0.5))*(IF(ROW()=COLUMN(),0,1))</f>
        <v>0</v>
      </c>
      <c r="BD21" s="14">
        <f ca="1">(((COUNTIFS(SWISSW!$I:$I,'MTT CHECKCOUNT'!$A21,SWISSW!$J:$J,'MTT CHECKCOUNT'!BD$1,SWISSW!$F:$F,"Won")+COUNTIFS(SWISSW!$I:$I,'MTT CHECKCOUNT'!BD$1,SWISSW!$J:$J,'MTT CHECKCOUNT'!$A21,SWISSW!$F:$F,"Lost")))+'MTT DRAW'!BD21*IF(ROW()=COLUMN(),1,0.5))*(IF(ROW()=COLUMN(),0,1))</f>
        <v>0</v>
      </c>
      <c r="BE21" s="14">
        <f ca="1">(((COUNTIFS(SWISSW!$I:$I,'MTT CHECKCOUNT'!$A21,SWISSW!$J:$J,'MTT CHECKCOUNT'!BE$1,SWISSW!$F:$F,"Won")+COUNTIFS(SWISSW!$I:$I,'MTT CHECKCOUNT'!BE$1,SWISSW!$J:$J,'MTT CHECKCOUNT'!$A21,SWISSW!$F:$F,"Lost")))+'MTT DRAW'!BE21*IF(ROW()=COLUMN(),1,0.5))*(IF(ROW()=COLUMN(),0,1))</f>
        <v>0</v>
      </c>
      <c r="BF21" s="14">
        <f ca="1">(((COUNTIFS(SWISSW!$I:$I,'MTT CHECKCOUNT'!$A21,SWISSW!$J:$J,'MTT CHECKCOUNT'!BF$1,SWISSW!$F:$F,"Won")+COUNTIFS(SWISSW!$I:$I,'MTT CHECKCOUNT'!BF$1,SWISSW!$J:$J,'MTT CHECKCOUNT'!$A21,SWISSW!$F:$F,"Lost")))+'MTT DRAW'!BF21*IF(ROW()=COLUMN(),1,0.5))*(IF(ROW()=COLUMN(),0,1))</f>
        <v>0</v>
      </c>
    </row>
    <row r="22" spans="1:58" ht="55" customHeight="1" x14ac:dyDescent="0.3">
      <c r="A22" s="3" t="str">
        <f ca="1">MATCHUP!A22</f>
        <v>Boros Synth</v>
      </c>
      <c r="B22" s="14">
        <f ca="1">(((COUNTIFS(SWISSW!$I:$I,'MTT CHECKCOUNT'!$A22,SWISSW!$J:$J,'MTT CHECKCOUNT'!B$1,SWISSW!$F:$F,"Won")+COUNTIFS(SWISSW!$I:$I,'MTT CHECKCOUNT'!B$1,SWISSW!$J:$J,'MTT CHECKCOUNT'!$A22,SWISSW!$F:$F,"Lost")))+'MTT DRAW'!B22*IF(ROW()=COLUMN(),1,0.5))*(IF(ROW()=COLUMN(),0,1))</f>
        <v>6.5</v>
      </c>
      <c r="C22" s="14">
        <f ca="1">(((COUNTIFS(SWISSW!$I:$I,'MTT CHECKCOUNT'!$A22,SWISSW!$J:$J,'MTT CHECKCOUNT'!C$1,SWISSW!$F:$F,"Won")+COUNTIFS(SWISSW!$I:$I,'MTT CHECKCOUNT'!C$1,SWISSW!$J:$J,'MTT CHECKCOUNT'!$A22,SWISSW!$F:$F,"Lost")))+'MTT DRAW'!C22*IF(ROW()=COLUMN(),1,0.5))*(IF(ROW()=COLUMN(),0,1))</f>
        <v>4</v>
      </c>
      <c r="D22" s="14">
        <f ca="1">(((COUNTIFS(SWISSW!$I:$I,'MTT CHECKCOUNT'!$A22,SWISSW!$J:$J,'MTT CHECKCOUNT'!D$1,SWISSW!$F:$F,"Won")+COUNTIFS(SWISSW!$I:$I,'MTT CHECKCOUNT'!D$1,SWISSW!$J:$J,'MTT CHECKCOUNT'!$A22,SWISSW!$F:$F,"Lost")))+'MTT DRAW'!D22*IF(ROW()=COLUMN(),1,0.5))*(IF(ROW()=COLUMN(),0,1))</f>
        <v>0</v>
      </c>
      <c r="E22" s="14">
        <f ca="1">(((COUNTIFS(SWISSW!$I:$I,'MTT CHECKCOUNT'!$A22,SWISSW!$J:$J,'MTT CHECKCOUNT'!E$1,SWISSW!$F:$F,"Won")+COUNTIFS(SWISSW!$I:$I,'MTT CHECKCOUNT'!E$1,SWISSW!$J:$J,'MTT CHECKCOUNT'!$A22,SWISSW!$F:$F,"Lost")))+'MTT DRAW'!E22*IF(ROW()=COLUMN(),1,0.5))*(IF(ROW()=COLUMN(),0,1))</f>
        <v>5</v>
      </c>
      <c r="F22" s="14">
        <f ca="1">(((COUNTIFS(SWISSW!$I:$I,'MTT CHECKCOUNT'!$A22,SWISSW!$J:$J,'MTT CHECKCOUNT'!F$1,SWISSW!$F:$F,"Won")+COUNTIFS(SWISSW!$I:$I,'MTT CHECKCOUNT'!F$1,SWISSW!$J:$J,'MTT CHECKCOUNT'!$A22,SWISSW!$F:$F,"Lost")))+'MTT DRAW'!F22*IF(ROW()=COLUMN(),1,0.5))*(IF(ROW()=COLUMN(),0,1))</f>
        <v>1</v>
      </c>
      <c r="G22" s="14">
        <f ca="1">(((COUNTIFS(SWISSW!$I:$I,'MTT CHECKCOUNT'!$A22,SWISSW!$J:$J,'MTT CHECKCOUNT'!G$1,SWISSW!$F:$F,"Won")+COUNTIFS(SWISSW!$I:$I,'MTT CHECKCOUNT'!G$1,SWISSW!$J:$J,'MTT CHECKCOUNT'!$A22,SWISSW!$F:$F,"Lost")))+'MTT DRAW'!G22*IF(ROW()=COLUMN(),1,0.5))*(IF(ROW()=COLUMN(),0,1))</f>
        <v>2</v>
      </c>
      <c r="H22" s="14">
        <f ca="1">(((COUNTIFS(SWISSW!$I:$I,'MTT CHECKCOUNT'!$A22,SWISSW!$J:$J,'MTT CHECKCOUNT'!H$1,SWISSW!$F:$F,"Won")+COUNTIFS(SWISSW!$I:$I,'MTT CHECKCOUNT'!H$1,SWISSW!$J:$J,'MTT CHECKCOUNT'!$A22,SWISSW!$F:$F,"Lost")))+'MTT DRAW'!H22*IF(ROW()=COLUMN(),1,0.5))*(IF(ROW()=COLUMN(),0,1))</f>
        <v>2</v>
      </c>
      <c r="I22" s="14">
        <f ca="1">(((COUNTIFS(SWISSW!$I:$I,'MTT CHECKCOUNT'!$A22,SWISSW!$J:$J,'MTT CHECKCOUNT'!I$1,SWISSW!$F:$F,"Won")+COUNTIFS(SWISSW!$I:$I,'MTT CHECKCOUNT'!I$1,SWISSW!$J:$J,'MTT CHECKCOUNT'!$A22,SWISSW!$F:$F,"Lost")))+'MTT DRAW'!I22*IF(ROW()=COLUMN(),1,0.5))*(IF(ROW()=COLUMN(),0,1))</f>
        <v>1.5</v>
      </c>
      <c r="J22" s="14">
        <f ca="1">(((COUNTIFS(SWISSW!$I:$I,'MTT CHECKCOUNT'!$A22,SWISSW!$J:$J,'MTT CHECKCOUNT'!J$1,SWISSW!$F:$F,"Won")+COUNTIFS(SWISSW!$I:$I,'MTT CHECKCOUNT'!J$1,SWISSW!$J:$J,'MTT CHECKCOUNT'!$A22,SWISSW!$F:$F,"Lost")))+'MTT DRAW'!J22*IF(ROW()=COLUMN(),1,0.5))*(IF(ROW()=COLUMN(),0,1))</f>
        <v>2</v>
      </c>
      <c r="K22" s="14">
        <f ca="1">(((COUNTIFS(SWISSW!$I:$I,'MTT CHECKCOUNT'!$A22,SWISSW!$J:$J,'MTT CHECKCOUNT'!K$1,SWISSW!$F:$F,"Won")+COUNTIFS(SWISSW!$I:$I,'MTT CHECKCOUNT'!K$1,SWISSW!$J:$J,'MTT CHECKCOUNT'!$A22,SWISSW!$F:$F,"Lost")))+'MTT DRAW'!K22*IF(ROW()=COLUMN(),1,0.5))*(IF(ROW()=COLUMN(),0,1))</f>
        <v>3</v>
      </c>
      <c r="L22" s="14">
        <f ca="1">(((COUNTIFS(SWISSW!$I:$I,'MTT CHECKCOUNT'!$A22,SWISSW!$J:$J,'MTT CHECKCOUNT'!L$1,SWISSW!$F:$F,"Won")+COUNTIFS(SWISSW!$I:$I,'MTT CHECKCOUNT'!L$1,SWISSW!$J:$J,'MTT CHECKCOUNT'!$A22,SWISSW!$F:$F,"Lost")))+'MTT DRAW'!L22*IF(ROW()=COLUMN(),1,0.5))*(IF(ROW()=COLUMN(),0,1))</f>
        <v>1</v>
      </c>
      <c r="M22" s="14">
        <f ca="1">(((COUNTIFS(SWISSW!$I:$I,'MTT CHECKCOUNT'!$A22,SWISSW!$J:$J,'MTT CHECKCOUNT'!M$1,SWISSW!$F:$F,"Won")+COUNTIFS(SWISSW!$I:$I,'MTT CHECKCOUNT'!M$1,SWISSW!$J:$J,'MTT CHECKCOUNT'!$A22,SWISSW!$F:$F,"Lost")))+'MTT DRAW'!M22*IF(ROW()=COLUMN(),1,0.5))*(IF(ROW()=COLUMN(),0,1))</f>
        <v>0</v>
      </c>
      <c r="N22" s="14">
        <f ca="1">(((COUNTIFS(SWISSW!$I:$I,'MTT CHECKCOUNT'!$A22,SWISSW!$J:$J,'MTT CHECKCOUNT'!N$1,SWISSW!$F:$F,"Won")+COUNTIFS(SWISSW!$I:$I,'MTT CHECKCOUNT'!N$1,SWISSW!$J:$J,'MTT CHECKCOUNT'!$A22,SWISSW!$F:$F,"Lost")))+'MTT DRAW'!N22*IF(ROW()=COLUMN(),1,0.5))*(IF(ROW()=COLUMN(),0,1))</f>
        <v>1</v>
      </c>
      <c r="O22" s="14">
        <f ca="1">(((COUNTIFS(SWISSW!$I:$I,'MTT CHECKCOUNT'!$A22,SWISSW!$J:$J,'MTT CHECKCOUNT'!O$1,SWISSW!$F:$F,"Won")+COUNTIFS(SWISSW!$I:$I,'MTT CHECKCOUNT'!O$1,SWISSW!$J:$J,'MTT CHECKCOUNT'!$A22,SWISSW!$F:$F,"Lost")))+'MTT DRAW'!O22*IF(ROW()=COLUMN(),1,0.5))*(IF(ROW()=COLUMN(),0,1))</f>
        <v>2</v>
      </c>
      <c r="P22" s="14">
        <f ca="1">(((COUNTIFS(SWISSW!$I:$I,'MTT CHECKCOUNT'!$A22,SWISSW!$J:$J,'MTT CHECKCOUNT'!P$1,SWISSW!$F:$F,"Won")+COUNTIFS(SWISSW!$I:$I,'MTT CHECKCOUNT'!P$1,SWISSW!$J:$J,'MTT CHECKCOUNT'!$A22,SWISSW!$F:$F,"Lost")))+'MTT DRAW'!P22*IF(ROW()=COLUMN(),1,0.5))*(IF(ROW()=COLUMN(),0,1))</f>
        <v>0</v>
      </c>
      <c r="Q22" s="14">
        <f ca="1">(((COUNTIFS(SWISSW!$I:$I,'MTT CHECKCOUNT'!$A22,SWISSW!$J:$J,'MTT CHECKCOUNT'!Q$1,SWISSW!$F:$F,"Won")+COUNTIFS(SWISSW!$I:$I,'MTT CHECKCOUNT'!Q$1,SWISSW!$J:$J,'MTT CHECKCOUNT'!$A22,SWISSW!$F:$F,"Lost")))+'MTT DRAW'!Q22*IF(ROW()=COLUMN(),1,0.5))*(IF(ROW()=COLUMN(),0,1))</f>
        <v>1</v>
      </c>
      <c r="R22" s="14">
        <f ca="1">(((COUNTIFS(SWISSW!$I:$I,'MTT CHECKCOUNT'!$A22,SWISSW!$J:$J,'MTT CHECKCOUNT'!R$1,SWISSW!$F:$F,"Won")+COUNTIFS(SWISSW!$I:$I,'MTT CHECKCOUNT'!R$1,SWISSW!$J:$J,'MTT CHECKCOUNT'!$A22,SWISSW!$F:$F,"Lost")))+'MTT DRAW'!R22*IF(ROW()=COLUMN(),1,0.5))*(IF(ROW()=COLUMN(),0,1))</f>
        <v>0</v>
      </c>
      <c r="S22" s="14">
        <f ca="1">(((COUNTIFS(SWISSW!$I:$I,'MTT CHECKCOUNT'!$A22,SWISSW!$J:$J,'MTT CHECKCOUNT'!S$1,SWISSW!$F:$F,"Won")+COUNTIFS(SWISSW!$I:$I,'MTT CHECKCOUNT'!S$1,SWISSW!$J:$J,'MTT CHECKCOUNT'!$A22,SWISSW!$F:$F,"Lost")))+'MTT DRAW'!S22*IF(ROW()=COLUMN(),1,0.5))*(IF(ROW()=COLUMN(),0,1))</f>
        <v>1</v>
      </c>
      <c r="T22" s="14">
        <f ca="1">(((COUNTIFS(SWISSW!$I:$I,'MTT CHECKCOUNT'!$A22,SWISSW!$J:$J,'MTT CHECKCOUNT'!T$1,SWISSW!$F:$F,"Won")+COUNTIFS(SWISSW!$I:$I,'MTT CHECKCOUNT'!T$1,SWISSW!$J:$J,'MTT CHECKCOUNT'!$A22,SWISSW!$F:$F,"Lost")))+'MTT DRAW'!T22*IF(ROW()=COLUMN(),1,0.5))*(IF(ROW()=COLUMN(),0,1))</f>
        <v>0</v>
      </c>
      <c r="U22" s="14">
        <f ca="1">(((COUNTIFS(SWISSW!$I:$I,'MTT CHECKCOUNT'!$A22,SWISSW!$J:$J,'MTT CHECKCOUNT'!U$1,SWISSW!$F:$F,"Won")+COUNTIFS(SWISSW!$I:$I,'MTT CHECKCOUNT'!U$1,SWISSW!$J:$J,'MTT CHECKCOUNT'!$A22,SWISSW!$F:$F,"Lost")))+'MTT DRAW'!U22*IF(ROW()=COLUMN(),1,0.5))*(IF(ROW()=COLUMN(),0,1))</f>
        <v>0</v>
      </c>
      <c r="V22" s="14">
        <f ca="1">(((COUNTIFS(SWISSW!$I:$I,'MTT CHECKCOUNT'!$A22,SWISSW!$J:$J,'MTT CHECKCOUNT'!V$1,SWISSW!$F:$F,"Won")+COUNTIFS(SWISSW!$I:$I,'MTT CHECKCOUNT'!V$1,SWISSW!$J:$J,'MTT CHECKCOUNT'!$A22,SWISSW!$F:$F,"Lost")))+'MTT DRAW'!V22*IF(ROW()=COLUMN(),1,0.5))*(IF(ROW()=COLUMN(),0,1))</f>
        <v>0</v>
      </c>
      <c r="W22" s="14">
        <f ca="1">(((COUNTIFS(SWISSW!$I:$I,'MTT CHECKCOUNT'!$A22,SWISSW!$J:$J,'MTT CHECKCOUNT'!W$1,SWISSW!$F:$F,"Won")+COUNTIFS(SWISSW!$I:$I,'MTT CHECKCOUNT'!W$1,SWISSW!$J:$J,'MTT CHECKCOUNT'!$A22,SWISSW!$F:$F,"Lost")))+'MTT DRAW'!W22*IF(ROW()=COLUMN(),1,0.5))*(IF(ROW()=COLUMN(),0,1))</f>
        <v>1</v>
      </c>
      <c r="X22" s="14">
        <f ca="1">(((COUNTIFS(SWISSW!$I:$I,'MTT CHECKCOUNT'!$A22,SWISSW!$J:$J,'MTT CHECKCOUNT'!X$1,SWISSW!$F:$F,"Won")+COUNTIFS(SWISSW!$I:$I,'MTT CHECKCOUNT'!X$1,SWISSW!$J:$J,'MTT CHECKCOUNT'!$A22,SWISSW!$F:$F,"Lost")))+'MTT DRAW'!X22*IF(ROW()=COLUMN(),1,0.5))*(IF(ROW()=COLUMN(),0,1))</f>
        <v>0.5</v>
      </c>
      <c r="Y22" s="14">
        <f ca="1">(((COUNTIFS(SWISSW!$I:$I,'MTT CHECKCOUNT'!$A22,SWISSW!$J:$J,'MTT CHECKCOUNT'!Y$1,SWISSW!$F:$F,"Won")+COUNTIFS(SWISSW!$I:$I,'MTT CHECKCOUNT'!Y$1,SWISSW!$J:$J,'MTT CHECKCOUNT'!$A22,SWISSW!$F:$F,"Lost")))+'MTT DRAW'!Y22*IF(ROW()=COLUMN(),1,0.5))*(IF(ROW()=COLUMN(),0,1))</f>
        <v>0</v>
      </c>
      <c r="Z22" s="14">
        <f ca="1">(((COUNTIFS(SWISSW!$I:$I,'MTT CHECKCOUNT'!$A22,SWISSW!$J:$J,'MTT CHECKCOUNT'!Z$1,SWISSW!$F:$F,"Won")+COUNTIFS(SWISSW!$I:$I,'MTT CHECKCOUNT'!Z$1,SWISSW!$J:$J,'MTT CHECKCOUNT'!$A22,SWISSW!$F:$F,"Lost")))+'MTT DRAW'!Z22*IF(ROW()=COLUMN(),1,0.5))*(IF(ROW()=COLUMN(),0,1))</f>
        <v>0</v>
      </c>
      <c r="AA22" s="14">
        <f ca="1">(((COUNTIFS(SWISSW!$I:$I,'MTT CHECKCOUNT'!$A22,SWISSW!$J:$J,'MTT CHECKCOUNT'!AA$1,SWISSW!$F:$F,"Won")+COUNTIFS(SWISSW!$I:$I,'MTT CHECKCOUNT'!AA$1,SWISSW!$J:$J,'MTT CHECKCOUNT'!$A22,SWISSW!$F:$F,"Lost")))+'MTT DRAW'!AA22*IF(ROW()=COLUMN(),1,0.5))*(IF(ROW()=COLUMN(),0,1))</f>
        <v>1</v>
      </c>
      <c r="AB22" s="14">
        <f ca="1">(((COUNTIFS(SWISSW!$I:$I,'MTT CHECKCOUNT'!$A22,SWISSW!$J:$J,'MTT CHECKCOUNT'!AB$1,SWISSW!$F:$F,"Won")+COUNTIFS(SWISSW!$I:$I,'MTT CHECKCOUNT'!AB$1,SWISSW!$J:$J,'MTT CHECKCOUNT'!$A22,SWISSW!$F:$F,"Lost")))+'MTT DRAW'!AB22*IF(ROW()=COLUMN(),1,0.5))*(IF(ROW()=COLUMN(),0,1))</f>
        <v>0</v>
      </c>
      <c r="AC22" s="14">
        <f ca="1">(((COUNTIFS(SWISSW!$I:$I,'MTT CHECKCOUNT'!$A22,SWISSW!$J:$J,'MTT CHECKCOUNT'!AC$1,SWISSW!$F:$F,"Won")+COUNTIFS(SWISSW!$I:$I,'MTT CHECKCOUNT'!AC$1,SWISSW!$J:$J,'MTT CHECKCOUNT'!$A22,SWISSW!$F:$F,"Lost")))+'MTT DRAW'!AC22*IF(ROW()=COLUMN(),1,0.5))*(IF(ROW()=COLUMN(),0,1))</f>
        <v>0</v>
      </c>
      <c r="AD22" s="14">
        <f ca="1">(((COUNTIFS(SWISSW!$I:$I,'MTT CHECKCOUNT'!$A22,SWISSW!$J:$J,'MTT CHECKCOUNT'!AD$1,SWISSW!$F:$F,"Won")+COUNTIFS(SWISSW!$I:$I,'MTT CHECKCOUNT'!AD$1,SWISSW!$J:$J,'MTT CHECKCOUNT'!$A22,SWISSW!$F:$F,"Lost")))+'MTT DRAW'!AD22*IF(ROW()=COLUMN(),1,0.5))*(IF(ROW()=COLUMN(),0,1))</f>
        <v>0</v>
      </c>
      <c r="AE22" s="14">
        <f ca="1">(((COUNTIFS(SWISSW!$I:$I,'MTT CHECKCOUNT'!$A22,SWISSW!$J:$J,'MTT CHECKCOUNT'!AE$1,SWISSW!$F:$F,"Won")+COUNTIFS(SWISSW!$I:$I,'MTT CHECKCOUNT'!AE$1,SWISSW!$J:$J,'MTT CHECKCOUNT'!$A22,SWISSW!$F:$F,"Lost")))+'MTT DRAW'!AE22*IF(ROW()=COLUMN(),1,0.5))*(IF(ROW()=COLUMN(),0,1))</f>
        <v>0</v>
      </c>
      <c r="AF22" s="14">
        <f ca="1">(((COUNTIFS(SWISSW!$I:$I,'MTT CHECKCOUNT'!$A22,SWISSW!$J:$J,'MTT CHECKCOUNT'!AF$1,SWISSW!$F:$F,"Won")+COUNTIFS(SWISSW!$I:$I,'MTT CHECKCOUNT'!AF$1,SWISSW!$J:$J,'MTT CHECKCOUNT'!$A22,SWISSW!$F:$F,"Lost")))+'MTT DRAW'!AF22*IF(ROW()=COLUMN(),1,0.5))*(IF(ROW()=COLUMN(),0,1))</f>
        <v>0</v>
      </c>
      <c r="AG22" s="14">
        <f ca="1">(((COUNTIFS(SWISSW!$I:$I,'MTT CHECKCOUNT'!$A22,SWISSW!$J:$J,'MTT CHECKCOUNT'!AG$1,SWISSW!$F:$F,"Won")+COUNTIFS(SWISSW!$I:$I,'MTT CHECKCOUNT'!AG$1,SWISSW!$J:$J,'MTT CHECKCOUNT'!$A22,SWISSW!$F:$F,"Lost")))+'MTT DRAW'!AG22*IF(ROW()=COLUMN(),1,0.5))*(IF(ROW()=COLUMN(),0,1))</f>
        <v>1</v>
      </c>
      <c r="AH22" s="14">
        <f ca="1">(((COUNTIFS(SWISSW!$I:$I,'MTT CHECKCOUNT'!$A22,SWISSW!$J:$J,'MTT CHECKCOUNT'!AH$1,SWISSW!$F:$F,"Won")+COUNTIFS(SWISSW!$I:$I,'MTT CHECKCOUNT'!AH$1,SWISSW!$J:$J,'MTT CHECKCOUNT'!$A22,SWISSW!$F:$F,"Lost")))+'MTT DRAW'!AH22*IF(ROW()=COLUMN(),1,0.5))*(IF(ROW()=COLUMN(),0,1))</f>
        <v>0</v>
      </c>
      <c r="AI22" s="14">
        <f ca="1">(((COUNTIFS(SWISSW!$I:$I,'MTT CHECKCOUNT'!$A22,SWISSW!$J:$J,'MTT CHECKCOUNT'!AI$1,SWISSW!$F:$F,"Won")+COUNTIFS(SWISSW!$I:$I,'MTT CHECKCOUNT'!AI$1,SWISSW!$J:$J,'MTT CHECKCOUNT'!$A22,SWISSW!$F:$F,"Lost")))+'MTT DRAW'!AI22*IF(ROW()=COLUMN(),1,0.5))*(IF(ROW()=COLUMN(),0,1))</f>
        <v>0</v>
      </c>
      <c r="AJ22" s="14">
        <f ca="1">(((COUNTIFS(SWISSW!$I:$I,'MTT CHECKCOUNT'!$A22,SWISSW!$J:$J,'MTT CHECKCOUNT'!AJ$1,SWISSW!$F:$F,"Won")+COUNTIFS(SWISSW!$I:$I,'MTT CHECKCOUNT'!AJ$1,SWISSW!$J:$J,'MTT CHECKCOUNT'!$A22,SWISSW!$F:$F,"Lost")))+'MTT DRAW'!AJ22*IF(ROW()=COLUMN(),1,0.5))*(IF(ROW()=COLUMN(),0,1))</f>
        <v>0</v>
      </c>
      <c r="AK22" s="14">
        <f ca="1">(((COUNTIFS(SWISSW!$I:$I,'MTT CHECKCOUNT'!$A22,SWISSW!$J:$J,'MTT CHECKCOUNT'!AK$1,SWISSW!$F:$F,"Won")+COUNTIFS(SWISSW!$I:$I,'MTT CHECKCOUNT'!AK$1,SWISSW!$J:$J,'MTT CHECKCOUNT'!$A22,SWISSW!$F:$F,"Lost")))+'MTT DRAW'!AK22*IF(ROW()=COLUMN(),1,0.5))*(IF(ROW()=COLUMN(),0,1))</f>
        <v>0</v>
      </c>
      <c r="AL22" s="14">
        <f ca="1">(((COUNTIFS(SWISSW!$I:$I,'MTT CHECKCOUNT'!$A22,SWISSW!$J:$J,'MTT CHECKCOUNT'!AL$1,SWISSW!$F:$F,"Won")+COUNTIFS(SWISSW!$I:$I,'MTT CHECKCOUNT'!AL$1,SWISSW!$J:$J,'MTT CHECKCOUNT'!$A22,SWISSW!$F:$F,"Lost")))+'MTT DRAW'!AL22*IF(ROW()=COLUMN(),1,0.5))*(IF(ROW()=COLUMN(),0,1))</f>
        <v>0</v>
      </c>
      <c r="AM22" s="14">
        <f ca="1">(((COUNTIFS(SWISSW!$I:$I,'MTT CHECKCOUNT'!$A22,SWISSW!$J:$J,'MTT CHECKCOUNT'!AM$1,SWISSW!$F:$F,"Won")+COUNTIFS(SWISSW!$I:$I,'MTT CHECKCOUNT'!AM$1,SWISSW!$J:$J,'MTT CHECKCOUNT'!$A22,SWISSW!$F:$F,"Lost")))+'MTT DRAW'!AM22*IF(ROW()=COLUMN(),1,0.5))*(IF(ROW()=COLUMN(),0,1))</f>
        <v>0</v>
      </c>
      <c r="AN22" s="14">
        <f ca="1">(((COUNTIFS(SWISSW!$I:$I,'MTT CHECKCOUNT'!$A22,SWISSW!$J:$J,'MTT CHECKCOUNT'!AN$1,SWISSW!$F:$F,"Won")+COUNTIFS(SWISSW!$I:$I,'MTT CHECKCOUNT'!AN$1,SWISSW!$J:$J,'MTT CHECKCOUNT'!$A22,SWISSW!$F:$F,"Lost")))+'MTT DRAW'!AN22*IF(ROW()=COLUMN(),1,0.5))*(IF(ROW()=COLUMN(),0,1))</f>
        <v>0</v>
      </c>
      <c r="AO22" s="14">
        <f ca="1">(((COUNTIFS(SWISSW!$I:$I,'MTT CHECKCOUNT'!$A22,SWISSW!$J:$J,'MTT CHECKCOUNT'!AO$1,SWISSW!$F:$F,"Won")+COUNTIFS(SWISSW!$I:$I,'MTT CHECKCOUNT'!AO$1,SWISSW!$J:$J,'MTT CHECKCOUNT'!$A22,SWISSW!$F:$F,"Lost")))+'MTT DRAW'!AO22*IF(ROW()=COLUMN(),1,0.5))*(IF(ROW()=COLUMN(),0,1))</f>
        <v>0</v>
      </c>
      <c r="AP22" s="14">
        <f ca="1">(((COUNTIFS(SWISSW!$I:$I,'MTT CHECKCOUNT'!$A22,SWISSW!$J:$J,'MTT CHECKCOUNT'!AP$1,SWISSW!$F:$F,"Won")+COUNTIFS(SWISSW!$I:$I,'MTT CHECKCOUNT'!AP$1,SWISSW!$J:$J,'MTT CHECKCOUNT'!$A22,SWISSW!$F:$F,"Lost")))+'MTT DRAW'!AP22*IF(ROW()=COLUMN(),1,0.5))*(IF(ROW()=COLUMN(),0,1))</f>
        <v>0</v>
      </c>
      <c r="AQ22" s="14">
        <f ca="1">(((COUNTIFS(SWISSW!$I:$I,'MTT CHECKCOUNT'!$A22,SWISSW!$J:$J,'MTT CHECKCOUNT'!AQ$1,SWISSW!$F:$F,"Won")+COUNTIFS(SWISSW!$I:$I,'MTT CHECKCOUNT'!AQ$1,SWISSW!$J:$J,'MTT CHECKCOUNT'!$A22,SWISSW!$F:$F,"Lost")))+'MTT DRAW'!AQ22*IF(ROW()=COLUMN(),1,0.5))*(IF(ROW()=COLUMN(),0,1))</f>
        <v>0</v>
      </c>
      <c r="AR22" s="14">
        <f ca="1">(((COUNTIFS(SWISSW!$I:$I,'MTT CHECKCOUNT'!$A22,SWISSW!$J:$J,'MTT CHECKCOUNT'!AR$1,SWISSW!$F:$F,"Won")+COUNTIFS(SWISSW!$I:$I,'MTT CHECKCOUNT'!AR$1,SWISSW!$J:$J,'MTT CHECKCOUNT'!$A22,SWISSW!$F:$F,"Lost")))+'MTT DRAW'!AR22*IF(ROW()=COLUMN(),1,0.5))*(IF(ROW()=COLUMN(),0,1))</f>
        <v>0</v>
      </c>
      <c r="AS22" s="14">
        <f ca="1">(((COUNTIFS(SWISSW!$I:$I,'MTT CHECKCOUNT'!$A22,SWISSW!$J:$J,'MTT CHECKCOUNT'!AS$1,SWISSW!$F:$F,"Won")+COUNTIFS(SWISSW!$I:$I,'MTT CHECKCOUNT'!AS$1,SWISSW!$J:$J,'MTT CHECKCOUNT'!$A22,SWISSW!$F:$F,"Lost")))+'MTT DRAW'!AS22*IF(ROW()=COLUMN(),1,0.5))*(IF(ROW()=COLUMN(),0,1))</f>
        <v>0</v>
      </c>
      <c r="AT22" s="14">
        <f ca="1">(((COUNTIFS(SWISSW!$I:$I,'MTT CHECKCOUNT'!$A22,SWISSW!$J:$J,'MTT CHECKCOUNT'!AT$1,SWISSW!$F:$F,"Won")+COUNTIFS(SWISSW!$I:$I,'MTT CHECKCOUNT'!AT$1,SWISSW!$J:$J,'MTT CHECKCOUNT'!$A22,SWISSW!$F:$F,"Lost")))+'MTT DRAW'!AT22*IF(ROW()=COLUMN(),1,0.5))*(IF(ROW()=COLUMN(),0,1))</f>
        <v>0</v>
      </c>
      <c r="AU22" s="14">
        <f ca="1">(((COUNTIFS(SWISSW!$I:$I,'MTT CHECKCOUNT'!$A22,SWISSW!$J:$J,'MTT CHECKCOUNT'!AU$1,SWISSW!$F:$F,"Won")+COUNTIFS(SWISSW!$I:$I,'MTT CHECKCOUNT'!AU$1,SWISSW!$J:$J,'MTT CHECKCOUNT'!$A22,SWISSW!$F:$F,"Lost")))+'MTT DRAW'!AU22*IF(ROW()=COLUMN(),1,0.5))*(IF(ROW()=COLUMN(),0,1))</f>
        <v>0</v>
      </c>
      <c r="AV22" s="14">
        <f ca="1">(((COUNTIFS(SWISSW!$I:$I,'MTT CHECKCOUNT'!$A22,SWISSW!$J:$J,'MTT CHECKCOUNT'!AV$1,SWISSW!$F:$F,"Won")+COUNTIFS(SWISSW!$I:$I,'MTT CHECKCOUNT'!AV$1,SWISSW!$J:$J,'MTT CHECKCOUNT'!$A22,SWISSW!$F:$F,"Lost")))+'MTT DRAW'!AV22*IF(ROW()=COLUMN(),1,0.5))*(IF(ROW()=COLUMN(),0,1))</f>
        <v>0</v>
      </c>
      <c r="AW22" s="14">
        <f ca="1">(((COUNTIFS(SWISSW!$I:$I,'MTT CHECKCOUNT'!$A22,SWISSW!$J:$J,'MTT CHECKCOUNT'!AW$1,SWISSW!$F:$F,"Won")+COUNTIFS(SWISSW!$I:$I,'MTT CHECKCOUNT'!AW$1,SWISSW!$J:$J,'MTT CHECKCOUNT'!$A22,SWISSW!$F:$F,"Lost")))+'MTT DRAW'!AW22*IF(ROW()=COLUMN(),1,0.5))*(IF(ROW()=COLUMN(),0,1))</f>
        <v>0</v>
      </c>
      <c r="AX22" s="14">
        <f ca="1">(((COUNTIFS(SWISSW!$I:$I,'MTT CHECKCOUNT'!$A22,SWISSW!$J:$J,'MTT CHECKCOUNT'!AX$1,SWISSW!$F:$F,"Won")+COUNTIFS(SWISSW!$I:$I,'MTT CHECKCOUNT'!AX$1,SWISSW!$J:$J,'MTT CHECKCOUNT'!$A22,SWISSW!$F:$F,"Lost")))+'MTT DRAW'!AX22*IF(ROW()=COLUMN(),1,0.5))*(IF(ROW()=COLUMN(),0,1))</f>
        <v>0</v>
      </c>
      <c r="AY22" s="14">
        <f ca="1">(((COUNTIFS(SWISSW!$I:$I,'MTT CHECKCOUNT'!$A22,SWISSW!$J:$J,'MTT CHECKCOUNT'!AY$1,SWISSW!$F:$F,"Won")+COUNTIFS(SWISSW!$I:$I,'MTT CHECKCOUNT'!AY$1,SWISSW!$J:$J,'MTT CHECKCOUNT'!$A22,SWISSW!$F:$F,"Lost")))+'MTT DRAW'!AY22*IF(ROW()=COLUMN(),1,0.5))*(IF(ROW()=COLUMN(),0,1))</f>
        <v>0</v>
      </c>
      <c r="AZ22" s="14">
        <f ca="1">(((COUNTIFS(SWISSW!$I:$I,'MTT CHECKCOUNT'!$A22,SWISSW!$J:$J,'MTT CHECKCOUNT'!AZ$1,SWISSW!$F:$F,"Won")+COUNTIFS(SWISSW!$I:$I,'MTT CHECKCOUNT'!AZ$1,SWISSW!$J:$J,'MTT CHECKCOUNT'!$A22,SWISSW!$F:$F,"Lost")))+'MTT DRAW'!AZ22*IF(ROW()=COLUMN(),1,0.5))*(IF(ROW()=COLUMN(),0,1))</f>
        <v>0</v>
      </c>
      <c r="BA22" s="14">
        <f ca="1">(((COUNTIFS(SWISSW!$I:$I,'MTT CHECKCOUNT'!$A22,SWISSW!$J:$J,'MTT CHECKCOUNT'!BA$1,SWISSW!$F:$F,"Won")+COUNTIFS(SWISSW!$I:$I,'MTT CHECKCOUNT'!BA$1,SWISSW!$J:$J,'MTT CHECKCOUNT'!$A22,SWISSW!$F:$F,"Lost")))+'MTT DRAW'!BA22*IF(ROW()=COLUMN(),1,0.5))*(IF(ROW()=COLUMN(),0,1))</f>
        <v>0</v>
      </c>
      <c r="BB22" s="14">
        <f ca="1">(((COUNTIFS(SWISSW!$I:$I,'MTT CHECKCOUNT'!$A22,SWISSW!$J:$J,'MTT CHECKCOUNT'!BB$1,SWISSW!$F:$F,"Won")+COUNTIFS(SWISSW!$I:$I,'MTT CHECKCOUNT'!BB$1,SWISSW!$J:$J,'MTT CHECKCOUNT'!$A22,SWISSW!$F:$F,"Lost")))+'MTT DRAW'!BB22*IF(ROW()=COLUMN(),1,0.5))*(IF(ROW()=COLUMN(),0,1))</f>
        <v>0</v>
      </c>
      <c r="BC22" s="14">
        <f ca="1">(((COUNTIFS(SWISSW!$I:$I,'MTT CHECKCOUNT'!$A22,SWISSW!$J:$J,'MTT CHECKCOUNT'!BC$1,SWISSW!$F:$F,"Won")+COUNTIFS(SWISSW!$I:$I,'MTT CHECKCOUNT'!BC$1,SWISSW!$J:$J,'MTT CHECKCOUNT'!$A22,SWISSW!$F:$F,"Lost")))+'MTT DRAW'!BC22*IF(ROW()=COLUMN(),1,0.5))*(IF(ROW()=COLUMN(),0,1))</f>
        <v>0</v>
      </c>
      <c r="BD22" s="14">
        <f ca="1">(((COUNTIFS(SWISSW!$I:$I,'MTT CHECKCOUNT'!$A22,SWISSW!$J:$J,'MTT CHECKCOUNT'!BD$1,SWISSW!$F:$F,"Won")+COUNTIFS(SWISSW!$I:$I,'MTT CHECKCOUNT'!BD$1,SWISSW!$J:$J,'MTT CHECKCOUNT'!$A22,SWISSW!$F:$F,"Lost")))+'MTT DRAW'!BD22*IF(ROW()=COLUMN(),1,0.5))*(IF(ROW()=COLUMN(),0,1))</f>
        <v>0</v>
      </c>
      <c r="BE22" s="14">
        <f ca="1">(((COUNTIFS(SWISSW!$I:$I,'MTT CHECKCOUNT'!$A22,SWISSW!$J:$J,'MTT CHECKCOUNT'!BE$1,SWISSW!$F:$F,"Won")+COUNTIFS(SWISSW!$I:$I,'MTT CHECKCOUNT'!BE$1,SWISSW!$J:$J,'MTT CHECKCOUNT'!$A22,SWISSW!$F:$F,"Lost")))+'MTT DRAW'!BE22*IF(ROW()=COLUMN(),1,0.5))*(IF(ROW()=COLUMN(),0,1))</f>
        <v>0</v>
      </c>
      <c r="BF22" s="14">
        <f ca="1">(((COUNTIFS(SWISSW!$I:$I,'MTT CHECKCOUNT'!$A22,SWISSW!$J:$J,'MTT CHECKCOUNT'!BF$1,SWISSW!$F:$F,"Won")+COUNTIFS(SWISSW!$I:$I,'MTT CHECKCOUNT'!BF$1,SWISSW!$J:$J,'MTT CHECKCOUNT'!$A22,SWISSW!$F:$F,"Lost")))+'MTT DRAW'!BF22*IF(ROW()=COLUMN(),1,0.5))*(IF(ROW()=COLUMN(),0,1))</f>
        <v>0</v>
      </c>
    </row>
    <row r="23" spans="1:58" ht="55" customHeight="1" x14ac:dyDescent="0.3">
      <c r="A23" s="3" t="str">
        <f ca="1">MATCHUP!A23</f>
        <v>Bogles</v>
      </c>
      <c r="B23" s="14">
        <f ca="1">(((COUNTIFS(SWISSW!$I:$I,'MTT CHECKCOUNT'!$A23,SWISSW!$J:$J,'MTT CHECKCOUNT'!B$1,SWISSW!$F:$F,"Won")+COUNTIFS(SWISSW!$I:$I,'MTT CHECKCOUNT'!B$1,SWISSW!$J:$J,'MTT CHECKCOUNT'!$A23,SWISSW!$F:$F,"Lost")))+'MTT DRAW'!B23*IF(ROW()=COLUMN(),1,0.5))*(IF(ROW()=COLUMN(),0,1))</f>
        <v>6</v>
      </c>
      <c r="C23" s="14">
        <f ca="1">(((COUNTIFS(SWISSW!$I:$I,'MTT CHECKCOUNT'!$A23,SWISSW!$J:$J,'MTT CHECKCOUNT'!C$1,SWISSW!$F:$F,"Won")+COUNTIFS(SWISSW!$I:$I,'MTT CHECKCOUNT'!C$1,SWISSW!$J:$J,'MTT CHECKCOUNT'!$A23,SWISSW!$F:$F,"Lost")))+'MTT DRAW'!C23*IF(ROW()=COLUMN(),1,0.5))*(IF(ROW()=COLUMN(),0,1))</f>
        <v>3</v>
      </c>
      <c r="D23" s="14">
        <f ca="1">(((COUNTIFS(SWISSW!$I:$I,'MTT CHECKCOUNT'!$A23,SWISSW!$J:$J,'MTT CHECKCOUNT'!D$1,SWISSW!$F:$F,"Won")+COUNTIFS(SWISSW!$I:$I,'MTT CHECKCOUNT'!D$1,SWISSW!$J:$J,'MTT CHECKCOUNT'!$A23,SWISSW!$F:$F,"Lost")))+'MTT DRAW'!D23*IF(ROW()=COLUMN(),1,0.5))*(IF(ROW()=COLUMN(),0,1))</f>
        <v>2</v>
      </c>
      <c r="E23" s="14">
        <f ca="1">(((COUNTIFS(SWISSW!$I:$I,'MTT CHECKCOUNT'!$A23,SWISSW!$J:$J,'MTT CHECKCOUNT'!E$1,SWISSW!$F:$F,"Won")+COUNTIFS(SWISSW!$I:$I,'MTT CHECKCOUNT'!E$1,SWISSW!$J:$J,'MTT CHECKCOUNT'!$A23,SWISSW!$F:$F,"Lost")))+'MTT DRAW'!E23*IF(ROW()=COLUMN(),1,0.5))*(IF(ROW()=COLUMN(),0,1))</f>
        <v>0</v>
      </c>
      <c r="F23" s="14">
        <f ca="1">(((COUNTIFS(SWISSW!$I:$I,'MTT CHECKCOUNT'!$A23,SWISSW!$J:$J,'MTT CHECKCOUNT'!F$1,SWISSW!$F:$F,"Won")+COUNTIFS(SWISSW!$I:$I,'MTT CHECKCOUNT'!F$1,SWISSW!$J:$J,'MTT CHECKCOUNT'!$A23,SWISSW!$F:$F,"Lost")))+'MTT DRAW'!F23*IF(ROW()=COLUMN(),1,0.5))*(IF(ROW()=COLUMN(),0,1))</f>
        <v>5</v>
      </c>
      <c r="G23" s="14">
        <f ca="1">(((COUNTIFS(SWISSW!$I:$I,'MTT CHECKCOUNT'!$A23,SWISSW!$J:$J,'MTT CHECKCOUNT'!G$1,SWISSW!$F:$F,"Won")+COUNTIFS(SWISSW!$I:$I,'MTT CHECKCOUNT'!G$1,SWISSW!$J:$J,'MTT CHECKCOUNT'!$A23,SWISSW!$F:$F,"Lost")))+'MTT DRAW'!G23*IF(ROW()=COLUMN(),1,0.5))*(IF(ROW()=COLUMN(),0,1))</f>
        <v>2</v>
      </c>
      <c r="H23" s="14">
        <f ca="1">(((COUNTIFS(SWISSW!$I:$I,'MTT CHECKCOUNT'!$A23,SWISSW!$J:$J,'MTT CHECKCOUNT'!H$1,SWISSW!$F:$F,"Won")+COUNTIFS(SWISSW!$I:$I,'MTT CHECKCOUNT'!H$1,SWISSW!$J:$J,'MTT CHECKCOUNT'!$A23,SWISSW!$F:$F,"Lost")))+'MTT DRAW'!H23*IF(ROW()=COLUMN(),1,0.5))*(IF(ROW()=COLUMN(),0,1))</f>
        <v>0</v>
      </c>
      <c r="I23" s="14">
        <f ca="1">(((COUNTIFS(SWISSW!$I:$I,'MTT CHECKCOUNT'!$A23,SWISSW!$J:$J,'MTT CHECKCOUNT'!I$1,SWISSW!$F:$F,"Won")+COUNTIFS(SWISSW!$I:$I,'MTT CHECKCOUNT'!I$1,SWISSW!$J:$J,'MTT CHECKCOUNT'!$A23,SWISSW!$F:$F,"Lost")))+'MTT DRAW'!I23*IF(ROW()=COLUMN(),1,0.5))*(IF(ROW()=COLUMN(),0,1))</f>
        <v>1.5</v>
      </c>
      <c r="J23" s="14">
        <f ca="1">(((COUNTIFS(SWISSW!$I:$I,'MTT CHECKCOUNT'!$A23,SWISSW!$J:$J,'MTT CHECKCOUNT'!J$1,SWISSW!$F:$F,"Won")+COUNTIFS(SWISSW!$I:$I,'MTT CHECKCOUNT'!J$1,SWISSW!$J:$J,'MTT CHECKCOUNT'!$A23,SWISSW!$F:$F,"Lost")))+'MTT DRAW'!J23*IF(ROW()=COLUMN(),1,0.5))*(IF(ROW()=COLUMN(),0,1))</f>
        <v>0</v>
      </c>
      <c r="K23" s="14">
        <f ca="1">(((COUNTIFS(SWISSW!$I:$I,'MTT CHECKCOUNT'!$A23,SWISSW!$J:$J,'MTT CHECKCOUNT'!K$1,SWISSW!$F:$F,"Won")+COUNTIFS(SWISSW!$I:$I,'MTT CHECKCOUNT'!K$1,SWISSW!$J:$J,'MTT CHECKCOUNT'!$A23,SWISSW!$F:$F,"Lost")))+'MTT DRAW'!K23*IF(ROW()=COLUMN(),1,0.5))*(IF(ROW()=COLUMN(),0,1))</f>
        <v>1</v>
      </c>
      <c r="L23" s="14">
        <f ca="1">(((COUNTIFS(SWISSW!$I:$I,'MTT CHECKCOUNT'!$A23,SWISSW!$J:$J,'MTT CHECKCOUNT'!L$1,SWISSW!$F:$F,"Won")+COUNTIFS(SWISSW!$I:$I,'MTT CHECKCOUNT'!L$1,SWISSW!$J:$J,'MTT CHECKCOUNT'!$A23,SWISSW!$F:$F,"Lost")))+'MTT DRAW'!L23*IF(ROW()=COLUMN(),1,0.5))*(IF(ROW()=COLUMN(),0,1))</f>
        <v>0</v>
      </c>
      <c r="M23" s="14">
        <f ca="1">(((COUNTIFS(SWISSW!$I:$I,'MTT CHECKCOUNT'!$A23,SWISSW!$J:$J,'MTT CHECKCOUNT'!M$1,SWISSW!$F:$F,"Won")+COUNTIFS(SWISSW!$I:$I,'MTT CHECKCOUNT'!M$1,SWISSW!$J:$J,'MTT CHECKCOUNT'!$A23,SWISSW!$F:$F,"Lost")))+'MTT DRAW'!M23*IF(ROW()=COLUMN(),1,0.5))*(IF(ROW()=COLUMN(),0,1))</f>
        <v>0</v>
      </c>
      <c r="N23" s="14">
        <f ca="1">(((COUNTIFS(SWISSW!$I:$I,'MTT CHECKCOUNT'!$A23,SWISSW!$J:$J,'MTT CHECKCOUNT'!N$1,SWISSW!$F:$F,"Won")+COUNTIFS(SWISSW!$I:$I,'MTT CHECKCOUNT'!N$1,SWISSW!$J:$J,'MTT CHECKCOUNT'!$A23,SWISSW!$F:$F,"Lost")))+'MTT DRAW'!N23*IF(ROW()=COLUMN(),1,0.5))*(IF(ROW()=COLUMN(),0,1))</f>
        <v>0</v>
      </c>
      <c r="O23" s="14">
        <f ca="1">(((COUNTIFS(SWISSW!$I:$I,'MTT CHECKCOUNT'!$A23,SWISSW!$J:$J,'MTT CHECKCOUNT'!O$1,SWISSW!$F:$F,"Won")+COUNTIFS(SWISSW!$I:$I,'MTT CHECKCOUNT'!O$1,SWISSW!$J:$J,'MTT CHECKCOUNT'!$A23,SWISSW!$F:$F,"Lost")))+'MTT DRAW'!O23*IF(ROW()=COLUMN(),1,0.5))*(IF(ROW()=COLUMN(),0,1))</f>
        <v>0</v>
      </c>
      <c r="P23" s="14">
        <f ca="1">(((COUNTIFS(SWISSW!$I:$I,'MTT CHECKCOUNT'!$A23,SWISSW!$J:$J,'MTT CHECKCOUNT'!P$1,SWISSW!$F:$F,"Won")+COUNTIFS(SWISSW!$I:$I,'MTT CHECKCOUNT'!P$1,SWISSW!$J:$J,'MTT CHECKCOUNT'!$A23,SWISSW!$F:$F,"Lost")))+'MTT DRAW'!P23*IF(ROW()=COLUMN(),1,0.5))*(IF(ROW()=COLUMN(),0,1))</f>
        <v>0</v>
      </c>
      <c r="Q23" s="14">
        <f ca="1">(((COUNTIFS(SWISSW!$I:$I,'MTT CHECKCOUNT'!$A23,SWISSW!$J:$J,'MTT CHECKCOUNT'!Q$1,SWISSW!$F:$F,"Won")+COUNTIFS(SWISSW!$I:$I,'MTT CHECKCOUNT'!Q$1,SWISSW!$J:$J,'MTT CHECKCOUNT'!$A23,SWISSW!$F:$F,"Lost")))+'MTT DRAW'!Q23*IF(ROW()=COLUMN(),1,0.5))*(IF(ROW()=COLUMN(),0,1))</f>
        <v>0</v>
      </c>
      <c r="R23" s="14">
        <f ca="1">(((COUNTIFS(SWISSW!$I:$I,'MTT CHECKCOUNT'!$A23,SWISSW!$J:$J,'MTT CHECKCOUNT'!R$1,SWISSW!$F:$F,"Won")+COUNTIFS(SWISSW!$I:$I,'MTT CHECKCOUNT'!R$1,SWISSW!$J:$J,'MTT CHECKCOUNT'!$A23,SWISSW!$F:$F,"Lost")))+'MTT DRAW'!R23*IF(ROW()=COLUMN(),1,0.5))*(IF(ROW()=COLUMN(),0,1))</f>
        <v>1.5</v>
      </c>
      <c r="S23" s="14">
        <f ca="1">(((COUNTIFS(SWISSW!$I:$I,'MTT CHECKCOUNT'!$A23,SWISSW!$J:$J,'MTT CHECKCOUNT'!S$1,SWISSW!$F:$F,"Won")+COUNTIFS(SWISSW!$I:$I,'MTT CHECKCOUNT'!S$1,SWISSW!$J:$J,'MTT CHECKCOUNT'!$A23,SWISSW!$F:$F,"Lost")))+'MTT DRAW'!S23*IF(ROW()=COLUMN(),1,0.5))*(IF(ROW()=COLUMN(),0,1))</f>
        <v>1</v>
      </c>
      <c r="T23" s="14">
        <f ca="1">(((COUNTIFS(SWISSW!$I:$I,'MTT CHECKCOUNT'!$A23,SWISSW!$J:$J,'MTT CHECKCOUNT'!T$1,SWISSW!$F:$F,"Won")+COUNTIFS(SWISSW!$I:$I,'MTT CHECKCOUNT'!T$1,SWISSW!$J:$J,'MTT CHECKCOUNT'!$A23,SWISSW!$F:$F,"Lost")))+'MTT DRAW'!T23*IF(ROW()=COLUMN(),1,0.5))*(IF(ROW()=COLUMN(),0,1))</f>
        <v>0</v>
      </c>
      <c r="U23" s="14">
        <f ca="1">(((COUNTIFS(SWISSW!$I:$I,'MTT CHECKCOUNT'!$A23,SWISSW!$J:$J,'MTT CHECKCOUNT'!U$1,SWISSW!$F:$F,"Won")+COUNTIFS(SWISSW!$I:$I,'MTT CHECKCOUNT'!U$1,SWISSW!$J:$J,'MTT CHECKCOUNT'!$A23,SWISSW!$F:$F,"Lost")))+'MTT DRAW'!U23*IF(ROW()=COLUMN(),1,0.5))*(IF(ROW()=COLUMN(),0,1))</f>
        <v>2</v>
      </c>
      <c r="V23" s="14">
        <f ca="1">(((COUNTIFS(SWISSW!$I:$I,'MTT CHECKCOUNT'!$A23,SWISSW!$J:$J,'MTT CHECKCOUNT'!V$1,SWISSW!$F:$F,"Won")+COUNTIFS(SWISSW!$I:$I,'MTT CHECKCOUNT'!V$1,SWISSW!$J:$J,'MTT CHECKCOUNT'!$A23,SWISSW!$F:$F,"Lost")))+'MTT DRAW'!V23*IF(ROW()=COLUMN(),1,0.5))*(IF(ROW()=COLUMN(),0,1))</f>
        <v>1</v>
      </c>
      <c r="W23" s="14">
        <f ca="1">(((COUNTIFS(SWISSW!$I:$I,'MTT CHECKCOUNT'!$A23,SWISSW!$J:$J,'MTT CHECKCOUNT'!W$1,SWISSW!$F:$F,"Won")+COUNTIFS(SWISSW!$I:$I,'MTT CHECKCOUNT'!W$1,SWISSW!$J:$J,'MTT CHECKCOUNT'!$A23,SWISSW!$F:$F,"Lost")))+'MTT DRAW'!W23*IF(ROW()=COLUMN(),1,0.5))*(IF(ROW()=COLUMN(),0,1))</f>
        <v>0</v>
      </c>
      <c r="X23" s="14">
        <f ca="1">(((COUNTIFS(SWISSW!$I:$I,'MTT CHECKCOUNT'!$A23,SWISSW!$J:$J,'MTT CHECKCOUNT'!X$1,SWISSW!$F:$F,"Won")+COUNTIFS(SWISSW!$I:$I,'MTT CHECKCOUNT'!X$1,SWISSW!$J:$J,'MTT CHECKCOUNT'!$A23,SWISSW!$F:$F,"Lost")))+'MTT DRAW'!X23*IF(ROW()=COLUMN(),1,0.5))*(IF(ROW()=COLUMN(),0,1))</f>
        <v>0</v>
      </c>
      <c r="Y23" s="14">
        <f ca="1">(((COUNTIFS(SWISSW!$I:$I,'MTT CHECKCOUNT'!$A23,SWISSW!$J:$J,'MTT CHECKCOUNT'!Y$1,SWISSW!$F:$F,"Won")+COUNTIFS(SWISSW!$I:$I,'MTT CHECKCOUNT'!Y$1,SWISSW!$J:$J,'MTT CHECKCOUNT'!$A23,SWISSW!$F:$F,"Lost")))+'MTT DRAW'!Y23*IF(ROW()=COLUMN(),1,0.5))*(IF(ROW()=COLUMN(),0,1))</f>
        <v>2</v>
      </c>
      <c r="Z23" s="14">
        <f ca="1">(((COUNTIFS(SWISSW!$I:$I,'MTT CHECKCOUNT'!$A23,SWISSW!$J:$J,'MTT CHECKCOUNT'!Z$1,SWISSW!$F:$F,"Won")+COUNTIFS(SWISSW!$I:$I,'MTT CHECKCOUNT'!Z$1,SWISSW!$J:$J,'MTT CHECKCOUNT'!$A23,SWISSW!$F:$F,"Lost")))+'MTT DRAW'!Z23*IF(ROW()=COLUMN(),1,0.5))*(IF(ROW()=COLUMN(),0,1))</f>
        <v>0</v>
      </c>
      <c r="AA23" s="14">
        <f ca="1">(((COUNTIFS(SWISSW!$I:$I,'MTT CHECKCOUNT'!$A23,SWISSW!$J:$J,'MTT CHECKCOUNT'!AA$1,SWISSW!$F:$F,"Won")+COUNTIFS(SWISSW!$I:$I,'MTT CHECKCOUNT'!AA$1,SWISSW!$J:$J,'MTT CHECKCOUNT'!$A23,SWISSW!$F:$F,"Lost")))+'MTT DRAW'!AA23*IF(ROW()=COLUMN(),1,0.5))*(IF(ROW()=COLUMN(),0,1))</f>
        <v>0</v>
      </c>
      <c r="AB23" s="14">
        <f ca="1">(((COUNTIFS(SWISSW!$I:$I,'MTT CHECKCOUNT'!$A23,SWISSW!$J:$J,'MTT CHECKCOUNT'!AB$1,SWISSW!$F:$F,"Won")+COUNTIFS(SWISSW!$I:$I,'MTT CHECKCOUNT'!AB$1,SWISSW!$J:$J,'MTT CHECKCOUNT'!$A23,SWISSW!$F:$F,"Lost")))+'MTT DRAW'!AB23*IF(ROW()=COLUMN(),1,0.5))*(IF(ROW()=COLUMN(),0,1))</f>
        <v>1</v>
      </c>
      <c r="AC23" s="14">
        <f ca="1">(((COUNTIFS(SWISSW!$I:$I,'MTT CHECKCOUNT'!$A23,SWISSW!$J:$J,'MTT CHECKCOUNT'!AC$1,SWISSW!$F:$F,"Won")+COUNTIFS(SWISSW!$I:$I,'MTT CHECKCOUNT'!AC$1,SWISSW!$J:$J,'MTT CHECKCOUNT'!$A23,SWISSW!$F:$F,"Lost")))+'MTT DRAW'!AC23*IF(ROW()=COLUMN(),1,0.5))*(IF(ROW()=COLUMN(),0,1))</f>
        <v>1</v>
      </c>
      <c r="AD23" s="14">
        <f ca="1">(((COUNTIFS(SWISSW!$I:$I,'MTT CHECKCOUNT'!$A23,SWISSW!$J:$J,'MTT CHECKCOUNT'!AD$1,SWISSW!$F:$F,"Won")+COUNTIFS(SWISSW!$I:$I,'MTT CHECKCOUNT'!AD$1,SWISSW!$J:$J,'MTT CHECKCOUNT'!$A23,SWISSW!$F:$F,"Lost")))+'MTT DRAW'!AD23*IF(ROW()=COLUMN(),1,0.5))*(IF(ROW()=COLUMN(),0,1))</f>
        <v>0</v>
      </c>
      <c r="AE23" s="14">
        <f ca="1">(((COUNTIFS(SWISSW!$I:$I,'MTT CHECKCOUNT'!$A23,SWISSW!$J:$J,'MTT CHECKCOUNT'!AE$1,SWISSW!$F:$F,"Won")+COUNTIFS(SWISSW!$I:$I,'MTT CHECKCOUNT'!AE$1,SWISSW!$J:$J,'MTT CHECKCOUNT'!$A23,SWISSW!$F:$F,"Lost")))+'MTT DRAW'!AE23*IF(ROW()=COLUMN(),1,0.5))*(IF(ROW()=COLUMN(),0,1))</f>
        <v>0</v>
      </c>
      <c r="AF23" s="14">
        <f ca="1">(((COUNTIFS(SWISSW!$I:$I,'MTT CHECKCOUNT'!$A23,SWISSW!$J:$J,'MTT CHECKCOUNT'!AF$1,SWISSW!$F:$F,"Won")+COUNTIFS(SWISSW!$I:$I,'MTT CHECKCOUNT'!AF$1,SWISSW!$J:$J,'MTT CHECKCOUNT'!$A23,SWISSW!$F:$F,"Lost")))+'MTT DRAW'!AF23*IF(ROW()=COLUMN(),1,0.5))*(IF(ROW()=COLUMN(),0,1))</f>
        <v>0</v>
      </c>
      <c r="AG23" s="14">
        <f ca="1">(((COUNTIFS(SWISSW!$I:$I,'MTT CHECKCOUNT'!$A23,SWISSW!$J:$J,'MTT CHECKCOUNT'!AG$1,SWISSW!$F:$F,"Won")+COUNTIFS(SWISSW!$I:$I,'MTT CHECKCOUNT'!AG$1,SWISSW!$J:$J,'MTT CHECKCOUNT'!$A23,SWISSW!$F:$F,"Lost")))+'MTT DRAW'!AG23*IF(ROW()=COLUMN(),1,0.5))*(IF(ROW()=COLUMN(),0,1))</f>
        <v>0</v>
      </c>
      <c r="AH23" s="14">
        <f ca="1">(((COUNTIFS(SWISSW!$I:$I,'MTT CHECKCOUNT'!$A23,SWISSW!$J:$J,'MTT CHECKCOUNT'!AH$1,SWISSW!$F:$F,"Won")+COUNTIFS(SWISSW!$I:$I,'MTT CHECKCOUNT'!AH$1,SWISSW!$J:$J,'MTT CHECKCOUNT'!$A23,SWISSW!$F:$F,"Lost")))+'MTT DRAW'!AH23*IF(ROW()=COLUMN(),1,0.5))*(IF(ROW()=COLUMN(),0,1))</f>
        <v>0</v>
      </c>
      <c r="AI23" s="14">
        <f ca="1">(((COUNTIFS(SWISSW!$I:$I,'MTT CHECKCOUNT'!$A23,SWISSW!$J:$J,'MTT CHECKCOUNT'!AI$1,SWISSW!$F:$F,"Won")+COUNTIFS(SWISSW!$I:$I,'MTT CHECKCOUNT'!AI$1,SWISSW!$J:$J,'MTT CHECKCOUNT'!$A23,SWISSW!$F:$F,"Lost")))+'MTT DRAW'!AI23*IF(ROW()=COLUMN(),1,0.5))*(IF(ROW()=COLUMN(),0,1))</f>
        <v>0</v>
      </c>
      <c r="AJ23" s="14">
        <f ca="1">(((COUNTIFS(SWISSW!$I:$I,'MTT CHECKCOUNT'!$A23,SWISSW!$J:$J,'MTT CHECKCOUNT'!AJ$1,SWISSW!$F:$F,"Won")+COUNTIFS(SWISSW!$I:$I,'MTT CHECKCOUNT'!AJ$1,SWISSW!$J:$J,'MTT CHECKCOUNT'!$A23,SWISSW!$F:$F,"Lost")))+'MTT DRAW'!AJ23*IF(ROW()=COLUMN(),1,0.5))*(IF(ROW()=COLUMN(),0,1))</f>
        <v>0</v>
      </c>
      <c r="AK23" s="14">
        <f ca="1">(((COUNTIFS(SWISSW!$I:$I,'MTT CHECKCOUNT'!$A23,SWISSW!$J:$J,'MTT CHECKCOUNT'!AK$1,SWISSW!$F:$F,"Won")+COUNTIFS(SWISSW!$I:$I,'MTT CHECKCOUNT'!AK$1,SWISSW!$J:$J,'MTT CHECKCOUNT'!$A23,SWISSW!$F:$F,"Lost")))+'MTT DRAW'!AK23*IF(ROW()=COLUMN(),1,0.5))*(IF(ROW()=COLUMN(),0,1))</f>
        <v>0</v>
      </c>
      <c r="AL23" s="14">
        <f ca="1">(((COUNTIFS(SWISSW!$I:$I,'MTT CHECKCOUNT'!$A23,SWISSW!$J:$J,'MTT CHECKCOUNT'!AL$1,SWISSW!$F:$F,"Won")+COUNTIFS(SWISSW!$I:$I,'MTT CHECKCOUNT'!AL$1,SWISSW!$J:$J,'MTT CHECKCOUNT'!$A23,SWISSW!$F:$F,"Lost")))+'MTT DRAW'!AL23*IF(ROW()=COLUMN(),1,0.5))*(IF(ROW()=COLUMN(),0,1))</f>
        <v>0</v>
      </c>
      <c r="AM23" s="14">
        <f ca="1">(((COUNTIFS(SWISSW!$I:$I,'MTT CHECKCOUNT'!$A23,SWISSW!$J:$J,'MTT CHECKCOUNT'!AM$1,SWISSW!$F:$F,"Won")+COUNTIFS(SWISSW!$I:$I,'MTT CHECKCOUNT'!AM$1,SWISSW!$J:$J,'MTT CHECKCOUNT'!$A23,SWISSW!$F:$F,"Lost")))+'MTT DRAW'!AM23*IF(ROW()=COLUMN(),1,0.5))*(IF(ROW()=COLUMN(),0,1))</f>
        <v>0</v>
      </c>
      <c r="AN23" s="14">
        <f ca="1">(((COUNTIFS(SWISSW!$I:$I,'MTT CHECKCOUNT'!$A23,SWISSW!$J:$J,'MTT CHECKCOUNT'!AN$1,SWISSW!$F:$F,"Won")+COUNTIFS(SWISSW!$I:$I,'MTT CHECKCOUNT'!AN$1,SWISSW!$J:$J,'MTT CHECKCOUNT'!$A23,SWISSW!$F:$F,"Lost")))+'MTT DRAW'!AN23*IF(ROW()=COLUMN(),1,0.5))*(IF(ROW()=COLUMN(),0,1))</f>
        <v>1</v>
      </c>
      <c r="AO23" s="14">
        <f ca="1">(((COUNTIFS(SWISSW!$I:$I,'MTT CHECKCOUNT'!$A23,SWISSW!$J:$J,'MTT CHECKCOUNT'!AO$1,SWISSW!$F:$F,"Won")+COUNTIFS(SWISSW!$I:$I,'MTT CHECKCOUNT'!AO$1,SWISSW!$J:$J,'MTT CHECKCOUNT'!$A23,SWISSW!$F:$F,"Lost")))+'MTT DRAW'!AO23*IF(ROW()=COLUMN(),1,0.5))*(IF(ROW()=COLUMN(),0,1))</f>
        <v>0</v>
      </c>
      <c r="AP23" s="14">
        <f ca="1">(((COUNTIFS(SWISSW!$I:$I,'MTT CHECKCOUNT'!$A23,SWISSW!$J:$J,'MTT CHECKCOUNT'!AP$1,SWISSW!$F:$F,"Won")+COUNTIFS(SWISSW!$I:$I,'MTT CHECKCOUNT'!AP$1,SWISSW!$J:$J,'MTT CHECKCOUNT'!$A23,SWISSW!$F:$F,"Lost")))+'MTT DRAW'!AP23*IF(ROW()=COLUMN(),1,0.5))*(IF(ROW()=COLUMN(),0,1))</f>
        <v>0</v>
      </c>
      <c r="AQ23" s="14">
        <f ca="1">(((COUNTIFS(SWISSW!$I:$I,'MTT CHECKCOUNT'!$A23,SWISSW!$J:$J,'MTT CHECKCOUNT'!AQ$1,SWISSW!$F:$F,"Won")+COUNTIFS(SWISSW!$I:$I,'MTT CHECKCOUNT'!AQ$1,SWISSW!$J:$J,'MTT CHECKCOUNT'!$A23,SWISSW!$F:$F,"Lost")))+'MTT DRAW'!AQ23*IF(ROW()=COLUMN(),1,0.5))*(IF(ROW()=COLUMN(),0,1))</f>
        <v>0</v>
      </c>
      <c r="AR23" s="14">
        <f ca="1">(((COUNTIFS(SWISSW!$I:$I,'MTT CHECKCOUNT'!$A23,SWISSW!$J:$J,'MTT CHECKCOUNT'!AR$1,SWISSW!$F:$F,"Won")+COUNTIFS(SWISSW!$I:$I,'MTT CHECKCOUNT'!AR$1,SWISSW!$J:$J,'MTT CHECKCOUNT'!$A23,SWISSW!$F:$F,"Lost")))+'MTT DRAW'!AR23*IF(ROW()=COLUMN(),1,0.5))*(IF(ROW()=COLUMN(),0,1))</f>
        <v>0</v>
      </c>
      <c r="AS23" s="14">
        <f ca="1">(((COUNTIFS(SWISSW!$I:$I,'MTT CHECKCOUNT'!$A23,SWISSW!$J:$J,'MTT CHECKCOUNT'!AS$1,SWISSW!$F:$F,"Won")+COUNTIFS(SWISSW!$I:$I,'MTT CHECKCOUNT'!AS$1,SWISSW!$J:$J,'MTT CHECKCOUNT'!$A23,SWISSW!$F:$F,"Lost")))+'MTT DRAW'!AS23*IF(ROW()=COLUMN(),1,0.5))*(IF(ROW()=COLUMN(),0,1))</f>
        <v>0</v>
      </c>
      <c r="AT23" s="14">
        <f ca="1">(((COUNTIFS(SWISSW!$I:$I,'MTT CHECKCOUNT'!$A23,SWISSW!$J:$J,'MTT CHECKCOUNT'!AT$1,SWISSW!$F:$F,"Won")+COUNTIFS(SWISSW!$I:$I,'MTT CHECKCOUNT'!AT$1,SWISSW!$J:$J,'MTT CHECKCOUNT'!$A23,SWISSW!$F:$F,"Lost")))+'MTT DRAW'!AT23*IF(ROW()=COLUMN(),1,0.5))*(IF(ROW()=COLUMN(),0,1))</f>
        <v>0</v>
      </c>
      <c r="AU23" s="14">
        <f ca="1">(((COUNTIFS(SWISSW!$I:$I,'MTT CHECKCOUNT'!$A23,SWISSW!$J:$J,'MTT CHECKCOUNT'!AU$1,SWISSW!$F:$F,"Won")+COUNTIFS(SWISSW!$I:$I,'MTT CHECKCOUNT'!AU$1,SWISSW!$J:$J,'MTT CHECKCOUNT'!$A23,SWISSW!$F:$F,"Lost")))+'MTT DRAW'!AU23*IF(ROW()=COLUMN(),1,0.5))*(IF(ROW()=COLUMN(),0,1))</f>
        <v>0</v>
      </c>
      <c r="AV23" s="14">
        <f ca="1">(((COUNTIFS(SWISSW!$I:$I,'MTT CHECKCOUNT'!$A23,SWISSW!$J:$J,'MTT CHECKCOUNT'!AV$1,SWISSW!$F:$F,"Won")+COUNTIFS(SWISSW!$I:$I,'MTT CHECKCOUNT'!AV$1,SWISSW!$J:$J,'MTT CHECKCOUNT'!$A23,SWISSW!$F:$F,"Lost")))+'MTT DRAW'!AV23*IF(ROW()=COLUMN(),1,0.5))*(IF(ROW()=COLUMN(),0,1))</f>
        <v>0</v>
      </c>
      <c r="AW23" s="14">
        <f ca="1">(((COUNTIFS(SWISSW!$I:$I,'MTT CHECKCOUNT'!$A23,SWISSW!$J:$J,'MTT CHECKCOUNT'!AW$1,SWISSW!$F:$F,"Won")+COUNTIFS(SWISSW!$I:$I,'MTT CHECKCOUNT'!AW$1,SWISSW!$J:$J,'MTT CHECKCOUNT'!$A23,SWISSW!$F:$F,"Lost")))+'MTT DRAW'!AW23*IF(ROW()=COLUMN(),1,0.5))*(IF(ROW()=COLUMN(),0,1))</f>
        <v>0</v>
      </c>
      <c r="AX23" s="14">
        <f ca="1">(((COUNTIFS(SWISSW!$I:$I,'MTT CHECKCOUNT'!$A23,SWISSW!$J:$J,'MTT CHECKCOUNT'!AX$1,SWISSW!$F:$F,"Won")+COUNTIFS(SWISSW!$I:$I,'MTT CHECKCOUNT'!AX$1,SWISSW!$J:$J,'MTT CHECKCOUNT'!$A23,SWISSW!$F:$F,"Lost")))+'MTT DRAW'!AX23*IF(ROW()=COLUMN(),1,0.5))*(IF(ROW()=COLUMN(),0,1))</f>
        <v>0</v>
      </c>
      <c r="AY23" s="14">
        <f ca="1">(((COUNTIFS(SWISSW!$I:$I,'MTT CHECKCOUNT'!$A23,SWISSW!$J:$J,'MTT CHECKCOUNT'!AY$1,SWISSW!$F:$F,"Won")+COUNTIFS(SWISSW!$I:$I,'MTT CHECKCOUNT'!AY$1,SWISSW!$J:$J,'MTT CHECKCOUNT'!$A23,SWISSW!$F:$F,"Lost")))+'MTT DRAW'!AY23*IF(ROW()=COLUMN(),1,0.5))*(IF(ROW()=COLUMN(),0,1))</f>
        <v>0</v>
      </c>
      <c r="AZ23" s="14">
        <f ca="1">(((COUNTIFS(SWISSW!$I:$I,'MTT CHECKCOUNT'!$A23,SWISSW!$J:$J,'MTT CHECKCOUNT'!AZ$1,SWISSW!$F:$F,"Won")+COUNTIFS(SWISSW!$I:$I,'MTT CHECKCOUNT'!AZ$1,SWISSW!$J:$J,'MTT CHECKCOUNT'!$A23,SWISSW!$F:$F,"Lost")))+'MTT DRAW'!AZ23*IF(ROW()=COLUMN(),1,0.5))*(IF(ROW()=COLUMN(),0,1))</f>
        <v>0</v>
      </c>
      <c r="BA23" s="14">
        <f ca="1">(((COUNTIFS(SWISSW!$I:$I,'MTT CHECKCOUNT'!$A23,SWISSW!$J:$J,'MTT CHECKCOUNT'!BA$1,SWISSW!$F:$F,"Won")+COUNTIFS(SWISSW!$I:$I,'MTT CHECKCOUNT'!BA$1,SWISSW!$J:$J,'MTT CHECKCOUNT'!$A23,SWISSW!$F:$F,"Lost")))+'MTT DRAW'!BA23*IF(ROW()=COLUMN(),1,0.5))*(IF(ROW()=COLUMN(),0,1))</f>
        <v>1</v>
      </c>
      <c r="BB23" s="14">
        <f ca="1">(((COUNTIFS(SWISSW!$I:$I,'MTT CHECKCOUNT'!$A23,SWISSW!$J:$J,'MTT CHECKCOUNT'!BB$1,SWISSW!$F:$F,"Won")+COUNTIFS(SWISSW!$I:$I,'MTT CHECKCOUNT'!BB$1,SWISSW!$J:$J,'MTT CHECKCOUNT'!$A23,SWISSW!$F:$F,"Lost")))+'MTT DRAW'!BB23*IF(ROW()=COLUMN(),1,0.5))*(IF(ROW()=COLUMN(),0,1))</f>
        <v>0</v>
      </c>
      <c r="BC23" s="14">
        <f ca="1">(((COUNTIFS(SWISSW!$I:$I,'MTT CHECKCOUNT'!$A23,SWISSW!$J:$J,'MTT CHECKCOUNT'!BC$1,SWISSW!$F:$F,"Won")+COUNTIFS(SWISSW!$I:$I,'MTT CHECKCOUNT'!BC$1,SWISSW!$J:$J,'MTT CHECKCOUNT'!$A23,SWISSW!$F:$F,"Lost")))+'MTT DRAW'!BC23*IF(ROW()=COLUMN(),1,0.5))*(IF(ROW()=COLUMN(),0,1))</f>
        <v>0</v>
      </c>
      <c r="BD23" s="14">
        <f ca="1">(((COUNTIFS(SWISSW!$I:$I,'MTT CHECKCOUNT'!$A23,SWISSW!$J:$J,'MTT CHECKCOUNT'!BD$1,SWISSW!$F:$F,"Won")+COUNTIFS(SWISSW!$I:$I,'MTT CHECKCOUNT'!BD$1,SWISSW!$J:$J,'MTT CHECKCOUNT'!$A23,SWISSW!$F:$F,"Lost")))+'MTT DRAW'!BD23*IF(ROW()=COLUMN(),1,0.5))*(IF(ROW()=COLUMN(),0,1))</f>
        <v>0</v>
      </c>
      <c r="BE23" s="14">
        <f ca="1">(((COUNTIFS(SWISSW!$I:$I,'MTT CHECKCOUNT'!$A23,SWISSW!$J:$J,'MTT CHECKCOUNT'!BE$1,SWISSW!$F:$F,"Won")+COUNTIFS(SWISSW!$I:$I,'MTT CHECKCOUNT'!BE$1,SWISSW!$J:$J,'MTT CHECKCOUNT'!$A23,SWISSW!$F:$F,"Lost")))+'MTT DRAW'!BE23*IF(ROW()=COLUMN(),1,0.5))*(IF(ROW()=COLUMN(),0,1))</f>
        <v>0</v>
      </c>
      <c r="BF23" s="14">
        <f ca="1">(((COUNTIFS(SWISSW!$I:$I,'MTT CHECKCOUNT'!$A23,SWISSW!$J:$J,'MTT CHECKCOUNT'!BF$1,SWISSW!$F:$F,"Won")+COUNTIFS(SWISSW!$I:$I,'MTT CHECKCOUNT'!BF$1,SWISSW!$J:$J,'MTT CHECKCOUNT'!$A23,SWISSW!$F:$F,"Lost")))+'MTT DRAW'!BF23*IF(ROW()=COLUMN(),1,0.5))*(IF(ROW()=COLUMN(),0,1))</f>
        <v>0</v>
      </c>
    </row>
    <row r="24" spans="1:58" ht="55" customHeight="1" x14ac:dyDescent="0.3">
      <c r="A24" s="3" t="str">
        <f ca="1">MATCHUP!A24</f>
        <v>Walls</v>
      </c>
      <c r="B24" s="14">
        <f ca="1">(((COUNTIFS(SWISSW!$I:$I,'MTT CHECKCOUNT'!$A24,SWISSW!$J:$J,'MTT CHECKCOUNT'!B$1,SWISSW!$F:$F,"Won")+COUNTIFS(SWISSW!$I:$I,'MTT CHECKCOUNT'!B$1,SWISSW!$J:$J,'MTT CHECKCOUNT'!$A24,SWISSW!$F:$F,"Lost")))+'MTT DRAW'!B24*IF(ROW()=COLUMN(),1,0.5))*(IF(ROW()=COLUMN(),0,1))</f>
        <v>2.5</v>
      </c>
      <c r="C24" s="14">
        <f ca="1">(((COUNTIFS(SWISSW!$I:$I,'MTT CHECKCOUNT'!$A24,SWISSW!$J:$J,'MTT CHECKCOUNT'!C$1,SWISSW!$F:$F,"Won")+COUNTIFS(SWISSW!$I:$I,'MTT CHECKCOUNT'!C$1,SWISSW!$J:$J,'MTT CHECKCOUNT'!$A24,SWISSW!$F:$F,"Lost")))+'MTT DRAW'!C24*IF(ROW()=COLUMN(),1,0.5))*(IF(ROW()=COLUMN(),0,1))</f>
        <v>2</v>
      </c>
      <c r="D24" s="14">
        <f ca="1">(((COUNTIFS(SWISSW!$I:$I,'MTT CHECKCOUNT'!$A24,SWISSW!$J:$J,'MTT CHECKCOUNT'!D$1,SWISSW!$F:$F,"Won")+COUNTIFS(SWISSW!$I:$I,'MTT CHECKCOUNT'!D$1,SWISSW!$J:$J,'MTT CHECKCOUNT'!$A24,SWISSW!$F:$F,"Lost")))+'MTT DRAW'!D24*IF(ROW()=COLUMN(),1,0.5))*(IF(ROW()=COLUMN(),0,1))</f>
        <v>2</v>
      </c>
      <c r="E24" s="14">
        <f ca="1">(((COUNTIFS(SWISSW!$I:$I,'MTT CHECKCOUNT'!$A24,SWISSW!$J:$J,'MTT CHECKCOUNT'!E$1,SWISSW!$F:$F,"Won")+COUNTIFS(SWISSW!$I:$I,'MTT CHECKCOUNT'!E$1,SWISSW!$J:$J,'MTT CHECKCOUNT'!$A24,SWISSW!$F:$F,"Lost")))+'MTT DRAW'!E24*IF(ROW()=COLUMN(),1,0.5))*(IF(ROW()=COLUMN(),0,1))</f>
        <v>5</v>
      </c>
      <c r="F24" s="14">
        <f ca="1">(((COUNTIFS(SWISSW!$I:$I,'MTT CHECKCOUNT'!$A24,SWISSW!$J:$J,'MTT CHECKCOUNT'!F$1,SWISSW!$F:$F,"Won")+COUNTIFS(SWISSW!$I:$I,'MTT CHECKCOUNT'!F$1,SWISSW!$J:$J,'MTT CHECKCOUNT'!$A24,SWISSW!$F:$F,"Lost")))+'MTT DRAW'!F24*IF(ROW()=COLUMN(),1,0.5))*(IF(ROW()=COLUMN(),0,1))</f>
        <v>1</v>
      </c>
      <c r="G24" s="14">
        <f ca="1">(((COUNTIFS(SWISSW!$I:$I,'MTT CHECKCOUNT'!$A24,SWISSW!$J:$J,'MTT CHECKCOUNT'!G$1,SWISSW!$F:$F,"Won")+COUNTIFS(SWISSW!$I:$I,'MTT CHECKCOUNT'!G$1,SWISSW!$J:$J,'MTT CHECKCOUNT'!$A24,SWISSW!$F:$F,"Lost")))+'MTT DRAW'!G24*IF(ROW()=COLUMN(),1,0.5))*(IF(ROW()=COLUMN(),0,1))</f>
        <v>2</v>
      </c>
      <c r="H24" s="14">
        <f ca="1">(((COUNTIFS(SWISSW!$I:$I,'MTT CHECKCOUNT'!$A24,SWISSW!$J:$J,'MTT CHECKCOUNT'!H$1,SWISSW!$F:$F,"Won")+COUNTIFS(SWISSW!$I:$I,'MTT CHECKCOUNT'!H$1,SWISSW!$J:$J,'MTT CHECKCOUNT'!$A24,SWISSW!$F:$F,"Lost")))+'MTT DRAW'!H24*IF(ROW()=COLUMN(),1,0.5))*(IF(ROW()=COLUMN(),0,1))</f>
        <v>1</v>
      </c>
      <c r="I24" s="14">
        <f ca="1">(((COUNTIFS(SWISSW!$I:$I,'MTT CHECKCOUNT'!$A24,SWISSW!$J:$J,'MTT CHECKCOUNT'!I$1,SWISSW!$F:$F,"Won")+COUNTIFS(SWISSW!$I:$I,'MTT CHECKCOUNT'!I$1,SWISSW!$J:$J,'MTT CHECKCOUNT'!$A24,SWISSW!$F:$F,"Lost")))+'MTT DRAW'!I24*IF(ROW()=COLUMN(),1,0.5))*(IF(ROW()=COLUMN(),0,1))</f>
        <v>1</v>
      </c>
      <c r="J24" s="14">
        <f ca="1">(((COUNTIFS(SWISSW!$I:$I,'MTT CHECKCOUNT'!$A24,SWISSW!$J:$J,'MTT CHECKCOUNT'!J$1,SWISSW!$F:$F,"Won")+COUNTIFS(SWISSW!$I:$I,'MTT CHECKCOUNT'!J$1,SWISSW!$J:$J,'MTT CHECKCOUNT'!$A24,SWISSW!$F:$F,"Lost")))+'MTT DRAW'!J24*IF(ROW()=COLUMN(),1,0.5))*(IF(ROW()=COLUMN(),0,1))</f>
        <v>1</v>
      </c>
      <c r="K24" s="14">
        <f ca="1">(((COUNTIFS(SWISSW!$I:$I,'MTT CHECKCOUNT'!$A24,SWISSW!$J:$J,'MTT CHECKCOUNT'!K$1,SWISSW!$F:$F,"Won")+COUNTIFS(SWISSW!$I:$I,'MTT CHECKCOUNT'!K$1,SWISSW!$J:$J,'MTT CHECKCOUNT'!$A24,SWISSW!$F:$F,"Lost")))+'MTT DRAW'!K24*IF(ROW()=COLUMN(),1,0.5))*(IF(ROW()=COLUMN(),0,1))</f>
        <v>1</v>
      </c>
      <c r="L24" s="14">
        <f ca="1">(((COUNTIFS(SWISSW!$I:$I,'MTT CHECKCOUNT'!$A24,SWISSW!$J:$J,'MTT CHECKCOUNT'!L$1,SWISSW!$F:$F,"Won")+COUNTIFS(SWISSW!$I:$I,'MTT CHECKCOUNT'!L$1,SWISSW!$J:$J,'MTT CHECKCOUNT'!$A24,SWISSW!$F:$F,"Lost")))+'MTT DRAW'!L24*IF(ROW()=COLUMN(),1,0.5))*(IF(ROW()=COLUMN(),0,1))</f>
        <v>0</v>
      </c>
      <c r="M24" s="14">
        <f ca="1">(((COUNTIFS(SWISSW!$I:$I,'MTT CHECKCOUNT'!$A24,SWISSW!$J:$J,'MTT CHECKCOUNT'!M$1,SWISSW!$F:$F,"Won")+COUNTIFS(SWISSW!$I:$I,'MTT CHECKCOUNT'!M$1,SWISSW!$J:$J,'MTT CHECKCOUNT'!$A24,SWISSW!$F:$F,"Lost")))+'MTT DRAW'!M24*IF(ROW()=COLUMN(),1,0.5))*(IF(ROW()=COLUMN(),0,1))</f>
        <v>2</v>
      </c>
      <c r="N24" s="14">
        <f ca="1">(((COUNTIFS(SWISSW!$I:$I,'MTT CHECKCOUNT'!$A24,SWISSW!$J:$J,'MTT CHECKCOUNT'!N$1,SWISSW!$F:$F,"Won")+COUNTIFS(SWISSW!$I:$I,'MTT CHECKCOUNT'!N$1,SWISSW!$J:$J,'MTT CHECKCOUNT'!$A24,SWISSW!$F:$F,"Lost")))+'MTT DRAW'!N24*IF(ROW()=COLUMN(),1,0.5))*(IF(ROW()=COLUMN(),0,1))</f>
        <v>2</v>
      </c>
      <c r="O24" s="14">
        <f ca="1">(((COUNTIFS(SWISSW!$I:$I,'MTT CHECKCOUNT'!$A24,SWISSW!$J:$J,'MTT CHECKCOUNT'!O$1,SWISSW!$F:$F,"Won")+COUNTIFS(SWISSW!$I:$I,'MTT CHECKCOUNT'!O$1,SWISSW!$J:$J,'MTT CHECKCOUNT'!$A24,SWISSW!$F:$F,"Lost")))+'MTT DRAW'!O24*IF(ROW()=COLUMN(),1,0.5))*(IF(ROW()=COLUMN(),0,1))</f>
        <v>0</v>
      </c>
      <c r="P24" s="14">
        <f ca="1">(((COUNTIFS(SWISSW!$I:$I,'MTT CHECKCOUNT'!$A24,SWISSW!$J:$J,'MTT CHECKCOUNT'!P$1,SWISSW!$F:$F,"Won")+COUNTIFS(SWISSW!$I:$I,'MTT CHECKCOUNT'!P$1,SWISSW!$J:$J,'MTT CHECKCOUNT'!$A24,SWISSW!$F:$F,"Lost")))+'MTT DRAW'!P24*IF(ROW()=COLUMN(),1,0.5))*(IF(ROW()=COLUMN(),0,1))</f>
        <v>0</v>
      </c>
      <c r="Q24" s="14">
        <f ca="1">(((COUNTIFS(SWISSW!$I:$I,'MTT CHECKCOUNT'!$A24,SWISSW!$J:$J,'MTT CHECKCOUNT'!Q$1,SWISSW!$F:$F,"Won")+COUNTIFS(SWISSW!$I:$I,'MTT CHECKCOUNT'!Q$1,SWISSW!$J:$J,'MTT CHECKCOUNT'!$A24,SWISSW!$F:$F,"Lost")))+'MTT DRAW'!Q24*IF(ROW()=COLUMN(),1,0.5))*(IF(ROW()=COLUMN(),0,1))</f>
        <v>0</v>
      </c>
      <c r="R24" s="14">
        <f ca="1">(((COUNTIFS(SWISSW!$I:$I,'MTT CHECKCOUNT'!$A24,SWISSW!$J:$J,'MTT CHECKCOUNT'!R$1,SWISSW!$F:$F,"Won")+COUNTIFS(SWISSW!$I:$I,'MTT CHECKCOUNT'!R$1,SWISSW!$J:$J,'MTT CHECKCOUNT'!$A24,SWISSW!$F:$F,"Lost")))+'MTT DRAW'!R24*IF(ROW()=COLUMN(),1,0.5))*(IF(ROW()=COLUMN(),0,1))</f>
        <v>1</v>
      </c>
      <c r="S24" s="14">
        <f ca="1">(((COUNTIFS(SWISSW!$I:$I,'MTT CHECKCOUNT'!$A24,SWISSW!$J:$J,'MTT CHECKCOUNT'!S$1,SWISSW!$F:$F,"Won")+COUNTIFS(SWISSW!$I:$I,'MTT CHECKCOUNT'!S$1,SWISSW!$J:$J,'MTT CHECKCOUNT'!$A24,SWISSW!$F:$F,"Lost")))+'MTT DRAW'!S24*IF(ROW()=COLUMN(),1,0.5))*(IF(ROW()=COLUMN(),0,1))</f>
        <v>1</v>
      </c>
      <c r="T24" s="14">
        <f ca="1">(((COUNTIFS(SWISSW!$I:$I,'MTT CHECKCOUNT'!$A24,SWISSW!$J:$J,'MTT CHECKCOUNT'!T$1,SWISSW!$F:$F,"Won")+COUNTIFS(SWISSW!$I:$I,'MTT CHECKCOUNT'!T$1,SWISSW!$J:$J,'MTT CHECKCOUNT'!$A24,SWISSW!$F:$F,"Lost")))+'MTT DRAW'!T24*IF(ROW()=COLUMN(),1,0.5))*(IF(ROW()=COLUMN(),0,1))</f>
        <v>0</v>
      </c>
      <c r="U24" s="14">
        <f ca="1">(((COUNTIFS(SWISSW!$I:$I,'MTT CHECKCOUNT'!$A24,SWISSW!$J:$J,'MTT CHECKCOUNT'!U$1,SWISSW!$F:$F,"Won")+COUNTIFS(SWISSW!$I:$I,'MTT CHECKCOUNT'!U$1,SWISSW!$J:$J,'MTT CHECKCOUNT'!$A24,SWISSW!$F:$F,"Lost")))+'MTT DRAW'!U24*IF(ROW()=COLUMN(),1,0.5))*(IF(ROW()=COLUMN(),0,1))</f>
        <v>0</v>
      </c>
      <c r="V24" s="14">
        <f ca="1">(((COUNTIFS(SWISSW!$I:$I,'MTT CHECKCOUNT'!$A24,SWISSW!$J:$J,'MTT CHECKCOUNT'!V$1,SWISSW!$F:$F,"Won")+COUNTIFS(SWISSW!$I:$I,'MTT CHECKCOUNT'!V$1,SWISSW!$J:$J,'MTT CHECKCOUNT'!$A24,SWISSW!$F:$F,"Lost")))+'MTT DRAW'!V24*IF(ROW()=COLUMN(),1,0.5))*(IF(ROW()=COLUMN(),0,1))</f>
        <v>0.5</v>
      </c>
      <c r="W24" s="14">
        <f ca="1">(((COUNTIFS(SWISSW!$I:$I,'MTT CHECKCOUNT'!$A24,SWISSW!$J:$J,'MTT CHECKCOUNT'!W$1,SWISSW!$F:$F,"Won")+COUNTIFS(SWISSW!$I:$I,'MTT CHECKCOUNT'!W$1,SWISSW!$J:$J,'MTT CHECKCOUNT'!$A24,SWISSW!$F:$F,"Lost")))+'MTT DRAW'!W24*IF(ROW()=COLUMN(),1,0.5))*(IF(ROW()=COLUMN(),0,1))</f>
        <v>1</v>
      </c>
      <c r="X24" s="14">
        <f ca="1">(((COUNTIFS(SWISSW!$I:$I,'MTT CHECKCOUNT'!$A24,SWISSW!$J:$J,'MTT CHECKCOUNT'!X$1,SWISSW!$F:$F,"Won")+COUNTIFS(SWISSW!$I:$I,'MTT CHECKCOUNT'!X$1,SWISSW!$J:$J,'MTT CHECKCOUNT'!$A24,SWISSW!$F:$F,"Lost")))+'MTT DRAW'!X24*IF(ROW()=COLUMN(),1,0.5))*(IF(ROW()=COLUMN(),0,1))</f>
        <v>0</v>
      </c>
      <c r="Y24" s="14">
        <f ca="1">(((COUNTIFS(SWISSW!$I:$I,'MTT CHECKCOUNT'!$A24,SWISSW!$J:$J,'MTT CHECKCOUNT'!Y$1,SWISSW!$F:$F,"Won")+COUNTIFS(SWISSW!$I:$I,'MTT CHECKCOUNT'!Y$1,SWISSW!$J:$J,'MTT CHECKCOUNT'!$A24,SWISSW!$F:$F,"Lost")))+'MTT DRAW'!Y24*IF(ROW()=COLUMN(),1,0.5))*(IF(ROW()=COLUMN(),0,1))</f>
        <v>0</v>
      </c>
      <c r="Z24" s="14">
        <f ca="1">(((COUNTIFS(SWISSW!$I:$I,'MTT CHECKCOUNT'!$A24,SWISSW!$J:$J,'MTT CHECKCOUNT'!Z$1,SWISSW!$F:$F,"Won")+COUNTIFS(SWISSW!$I:$I,'MTT CHECKCOUNT'!Z$1,SWISSW!$J:$J,'MTT CHECKCOUNT'!$A24,SWISSW!$F:$F,"Lost")))+'MTT DRAW'!Z24*IF(ROW()=COLUMN(),1,0.5))*(IF(ROW()=COLUMN(),0,1))</f>
        <v>0</v>
      </c>
      <c r="AA24" s="14">
        <f ca="1">(((COUNTIFS(SWISSW!$I:$I,'MTT CHECKCOUNT'!$A24,SWISSW!$J:$J,'MTT CHECKCOUNT'!AA$1,SWISSW!$F:$F,"Won")+COUNTIFS(SWISSW!$I:$I,'MTT CHECKCOUNT'!AA$1,SWISSW!$J:$J,'MTT CHECKCOUNT'!$A24,SWISSW!$F:$F,"Lost")))+'MTT DRAW'!AA24*IF(ROW()=COLUMN(),1,0.5))*(IF(ROW()=COLUMN(),0,1))</f>
        <v>0</v>
      </c>
      <c r="AB24" s="14">
        <f ca="1">(((COUNTIFS(SWISSW!$I:$I,'MTT CHECKCOUNT'!$A24,SWISSW!$J:$J,'MTT CHECKCOUNT'!AB$1,SWISSW!$F:$F,"Won")+COUNTIFS(SWISSW!$I:$I,'MTT CHECKCOUNT'!AB$1,SWISSW!$J:$J,'MTT CHECKCOUNT'!$A24,SWISSW!$F:$F,"Lost")))+'MTT DRAW'!AB24*IF(ROW()=COLUMN(),1,0.5))*(IF(ROW()=COLUMN(),0,1))</f>
        <v>0</v>
      </c>
      <c r="AC24" s="14">
        <f ca="1">(((COUNTIFS(SWISSW!$I:$I,'MTT CHECKCOUNT'!$A24,SWISSW!$J:$J,'MTT CHECKCOUNT'!AC$1,SWISSW!$F:$F,"Won")+COUNTIFS(SWISSW!$I:$I,'MTT CHECKCOUNT'!AC$1,SWISSW!$J:$J,'MTT CHECKCOUNT'!$A24,SWISSW!$F:$F,"Lost")))+'MTT DRAW'!AC24*IF(ROW()=COLUMN(),1,0.5))*(IF(ROW()=COLUMN(),0,1))</f>
        <v>0</v>
      </c>
      <c r="AD24" s="14">
        <f ca="1">(((COUNTIFS(SWISSW!$I:$I,'MTT CHECKCOUNT'!$A24,SWISSW!$J:$J,'MTT CHECKCOUNT'!AD$1,SWISSW!$F:$F,"Won")+COUNTIFS(SWISSW!$I:$I,'MTT CHECKCOUNT'!AD$1,SWISSW!$J:$J,'MTT CHECKCOUNT'!$A24,SWISSW!$F:$F,"Lost")))+'MTT DRAW'!AD24*IF(ROW()=COLUMN(),1,0.5))*(IF(ROW()=COLUMN(),0,1))</f>
        <v>0</v>
      </c>
      <c r="AE24" s="14">
        <f ca="1">(((COUNTIFS(SWISSW!$I:$I,'MTT CHECKCOUNT'!$A24,SWISSW!$J:$J,'MTT CHECKCOUNT'!AE$1,SWISSW!$F:$F,"Won")+COUNTIFS(SWISSW!$I:$I,'MTT CHECKCOUNT'!AE$1,SWISSW!$J:$J,'MTT CHECKCOUNT'!$A24,SWISSW!$F:$F,"Lost")))+'MTT DRAW'!AE24*IF(ROW()=COLUMN(),1,0.5))*(IF(ROW()=COLUMN(),0,1))</f>
        <v>0</v>
      </c>
      <c r="AF24" s="14">
        <f ca="1">(((COUNTIFS(SWISSW!$I:$I,'MTT CHECKCOUNT'!$A24,SWISSW!$J:$J,'MTT CHECKCOUNT'!AF$1,SWISSW!$F:$F,"Won")+COUNTIFS(SWISSW!$I:$I,'MTT CHECKCOUNT'!AF$1,SWISSW!$J:$J,'MTT CHECKCOUNT'!$A24,SWISSW!$F:$F,"Lost")))+'MTT DRAW'!AF24*IF(ROW()=COLUMN(),1,0.5))*(IF(ROW()=COLUMN(),0,1))</f>
        <v>0</v>
      </c>
      <c r="AG24" s="14">
        <f ca="1">(((COUNTIFS(SWISSW!$I:$I,'MTT CHECKCOUNT'!$A24,SWISSW!$J:$J,'MTT CHECKCOUNT'!AG$1,SWISSW!$F:$F,"Won")+COUNTIFS(SWISSW!$I:$I,'MTT CHECKCOUNT'!AG$1,SWISSW!$J:$J,'MTT CHECKCOUNT'!$A24,SWISSW!$F:$F,"Lost")))+'MTT DRAW'!AG24*IF(ROW()=COLUMN(),1,0.5))*(IF(ROW()=COLUMN(),0,1))</f>
        <v>0</v>
      </c>
      <c r="AH24" s="14">
        <f ca="1">(((COUNTIFS(SWISSW!$I:$I,'MTT CHECKCOUNT'!$A24,SWISSW!$J:$J,'MTT CHECKCOUNT'!AH$1,SWISSW!$F:$F,"Won")+COUNTIFS(SWISSW!$I:$I,'MTT CHECKCOUNT'!AH$1,SWISSW!$J:$J,'MTT CHECKCOUNT'!$A24,SWISSW!$F:$F,"Lost")))+'MTT DRAW'!AH24*IF(ROW()=COLUMN(),1,0.5))*(IF(ROW()=COLUMN(),0,1))</f>
        <v>0</v>
      </c>
      <c r="AI24" s="14">
        <f ca="1">(((COUNTIFS(SWISSW!$I:$I,'MTT CHECKCOUNT'!$A24,SWISSW!$J:$J,'MTT CHECKCOUNT'!AI$1,SWISSW!$F:$F,"Won")+COUNTIFS(SWISSW!$I:$I,'MTT CHECKCOUNT'!AI$1,SWISSW!$J:$J,'MTT CHECKCOUNT'!$A24,SWISSW!$F:$F,"Lost")))+'MTT DRAW'!AI24*IF(ROW()=COLUMN(),1,0.5))*(IF(ROW()=COLUMN(),0,1))</f>
        <v>0</v>
      </c>
      <c r="AJ24" s="14">
        <f ca="1">(((COUNTIFS(SWISSW!$I:$I,'MTT CHECKCOUNT'!$A24,SWISSW!$J:$J,'MTT CHECKCOUNT'!AJ$1,SWISSW!$F:$F,"Won")+COUNTIFS(SWISSW!$I:$I,'MTT CHECKCOUNT'!AJ$1,SWISSW!$J:$J,'MTT CHECKCOUNT'!$A24,SWISSW!$F:$F,"Lost")))+'MTT DRAW'!AJ24*IF(ROW()=COLUMN(),1,0.5))*(IF(ROW()=COLUMN(),0,1))</f>
        <v>0</v>
      </c>
      <c r="AK24" s="14">
        <f ca="1">(((COUNTIFS(SWISSW!$I:$I,'MTT CHECKCOUNT'!$A24,SWISSW!$J:$J,'MTT CHECKCOUNT'!AK$1,SWISSW!$F:$F,"Won")+COUNTIFS(SWISSW!$I:$I,'MTT CHECKCOUNT'!AK$1,SWISSW!$J:$J,'MTT CHECKCOUNT'!$A24,SWISSW!$F:$F,"Lost")))+'MTT DRAW'!AK24*IF(ROW()=COLUMN(),1,0.5))*(IF(ROW()=COLUMN(),0,1))</f>
        <v>0</v>
      </c>
      <c r="AL24" s="14">
        <f ca="1">(((COUNTIFS(SWISSW!$I:$I,'MTT CHECKCOUNT'!$A24,SWISSW!$J:$J,'MTT CHECKCOUNT'!AL$1,SWISSW!$F:$F,"Won")+COUNTIFS(SWISSW!$I:$I,'MTT CHECKCOUNT'!AL$1,SWISSW!$J:$J,'MTT CHECKCOUNT'!$A24,SWISSW!$F:$F,"Lost")))+'MTT DRAW'!AL24*IF(ROW()=COLUMN(),1,0.5))*(IF(ROW()=COLUMN(),0,1))</f>
        <v>0</v>
      </c>
      <c r="AM24" s="14">
        <f ca="1">(((COUNTIFS(SWISSW!$I:$I,'MTT CHECKCOUNT'!$A24,SWISSW!$J:$J,'MTT CHECKCOUNT'!AM$1,SWISSW!$F:$F,"Won")+COUNTIFS(SWISSW!$I:$I,'MTT CHECKCOUNT'!AM$1,SWISSW!$J:$J,'MTT CHECKCOUNT'!$A24,SWISSW!$F:$F,"Lost")))+'MTT DRAW'!AM24*IF(ROW()=COLUMN(),1,0.5))*(IF(ROW()=COLUMN(),0,1))</f>
        <v>0</v>
      </c>
      <c r="AN24" s="14">
        <f ca="1">(((COUNTIFS(SWISSW!$I:$I,'MTT CHECKCOUNT'!$A24,SWISSW!$J:$J,'MTT CHECKCOUNT'!AN$1,SWISSW!$F:$F,"Won")+COUNTIFS(SWISSW!$I:$I,'MTT CHECKCOUNT'!AN$1,SWISSW!$J:$J,'MTT CHECKCOUNT'!$A24,SWISSW!$F:$F,"Lost")))+'MTT DRAW'!AN24*IF(ROW()=COLUMN(),1,0.5))*(IF(ROW()=COLUMN(),0,1))</f>
        <v>0</v>
      </c>
      <c r="AO24" s="14">
        <f ca="1">(((COUNTIFS(SWISSW!$I:$I,'MTT CHECKCOUNT'!$A24,SWISSW!$J:$J,'MTT CHECKCOUNT'!AO$1,SWISSW!$F:$F,"Won")+COUNTIFS(SWISSW!$I:$I,'MTT CHECKCOUNT'!AO$1,SWISSW!$J:$J,'MTT CHECKCOUNT'!$A24,SWISSW!$F:$F,"Lost")))+'MTT DRAW'!AO24*IF(ROW()=COLUMN(),1,0.5))*(IF(ROW()=COLUMN(),0,1))</f>
        <v>0</v>
      </c>
      <c r="AP24" s="14">
        <f ca="1">(((COUNTIFS(SWISSW!$I:$I,'MTT CHECKCOUNT'!$A24,SWISSW!$J:$J,'MTT CHECKCOUNT'!AP$1,SWISSW!$F:$F,"Won")+COUNTIFS(SWISSW!$I:$I,'MTT CHECKCOUNT'!AP$1,SWISSW!$J:$J,'MTT CHECKCOUNT'!$A24,SWISSW!$F:$F,"Lost")))+'MTT DRAW'!AP24*IF(ROW()=COLUMN(),1,0.5))*(IF(ROW()=COLUMN(),0,1))</f>
        <v>0</v>
      </c>
      <c r="AQ24" s="14">
        <f ca="1">(((COUNTIFS(SWISSW!$I:$I,'MTT CHECKCOUNT'!$A24,SWISSW!$J:$J,'MTT CHECKCOUNT'!AQ$1,SWISSW!$F:$F,"Won")+COUNTIFS(SWISSW!$I:$I,'MTT CHECKCOUNT'!AQ$1,SWISSW!$J:$J,'MTT CHECKCOUNT'!$A24,SWISSW!$F:$F,"Lost")))+'MTT DRAW'!AQ24*IF(ROW()=COLUMN(),1,0.5))*(IF(ROW()=COLUMN(),0,1))</f>
        <v>0</v>
      </c>
      <c r="AR24" s="14">
        <f ca="1">(((COUNTIFS(SWISSW!$I:$I,'MTT CHECKCOUNT'!$A24,SWISSW!$J:$J,'MTT CHECKCOUNT'!AR$1,SWISSW!$F:$F,"Won")+COUNTIFS(SWISSW!$I:$I,'MTT CHECKCOUNT'!AR$1,SWISSW!$J:$J,'MTT CHECKCOUNT'!$A24,SWISSW!$F:$F,"Lost")))+'MTT DRAW'!AR24*IF(ROW()=COLUMN(),1,0.5))*(IF(ROW()=COLUMN(),0,1))</f>
        <v>0</v>
      </c>
      <c r="AS24" s="14">
        <f ca="1">(((COUNTIFS(SWISSW!$I:$I,'MTT CHECKCOUNT'!$A24,SWISSW!$J:$J,'MTT CHECKCOUNT'!AS$1,SWISSW!$F:$F,"Won")+COUNTIFS(SWISSW!$I:$I,'MTT CHECKCOUNT'!AS$1,SWISSW!$J:$J,'MTT CHECKCOUNT'!$A24,SWISSW!$F:$F,"Lost")))+'MTT DRAW'!AS24*IF(ROW()=COLUMN(),1,0.5))*(IF(ROW()=COLUMN(),0,1))</f>
        <v>0</v>
      </c>
      <c r="AT24" s="14">
        <f ca="1">(((COUNTIFS(SWISSW!$I:$I,'MTT CHECKCOUNT'!$A24,SWISSW!$J:$J,'MTT CHECKCOUNT'!AT$1,SWISSW!$F:$F,"Won")+COUNTIFS(SWISSW!$I:$I,'MTT CHECKCOUNT'!AT$1,SWISSW!$J:$J,'MTT CHECKCOUNT'!$A24,SWISSW!$F:$F,"Lost")))+'MTT DRAW'!AT24*IF(ROW()=COLUMN(),1,0.5))*(IF(ROW()=COLUMN(),0,1))</f>
        <v>0</v>
      </c>
      <c r="AU24" s="14">
        <f ca="1">(((COUNTIFS(SWISSW!$I:$I,'MTT CHECKCOUNT'!$A24,SWISSW!$J:$J,'MTT CHECKCOUNT'!AU$1,SWISSW!$F:$F,"Won")+COUNTIFS(SWISSW!$I:$I,'MTT CHECKCOUNT'!AU$1,SWISSW!$J:$J,'MTT CHECKCOUNT'!$A24,SWISSW!$F:$F,"Lost")))+'MTT DRAW'!AU24*IF(ROW()=COLUMN(),1,0.5))*(IF(ROW()=COLUMN(),0,1))</f>
        <v>0</v>
      </c>
      <c r="AV24" s="14">
        <f ca="1">(((COUNTIFS(SWISSW!$I:$I,'MTT CHECKCOUNT'!$A24,SWISSW!$J:$J,'MTT CHECKCOUNT'!AV$1,SWISSW!$F:$F,"Won")+COUNTIFS(SWISSW!$I:$I,'MTT CHECKCOUNT'!AV$1,SWISSW!$J:$J,'MTT CHECKCOUNT'!$A24,SWISSW!$F:$F,"Lost")))+'MTT DRAW'!AV24*IF(ROW()=COLUMN(),1,0.5))*(IF(ROW()=COLUMN(),0,1))</f>
        <v>0</v>
      </c>
      <c r="AW24" s="14">
        <f ca="1">(((COUNTIFS(SWISSW!$I:$I,'MTT CHECKCOUNT'!$A24,SWISSW!$J:$J,'MTT CHECKCOUNT'!AW$1,SWISSW!$F:$F,"Won")+COUNTIFS(SWISSW!$I:$I,'MTT CHECKCOUNT'!AW$1,SWISSW!$J:$J,'MTT CHECKCOUNT'!$A24,SWISSW!$F:$F,"Lost")))+'MTT DRAW'!AW24*IF(ROW()=COLUMN(),1,0.5))*(IF(ROW()=COLUMN(),0,1))</f>
        <v>0</v>
      </c>
      <c r="AX24" s="14">
        <f ca="1">(((COUNTIFS(SWISSW!$I:$I,'MTT CHECKCOUNT'!$A24,SWISSW!$J:$J,'MTT CHECKCOUNT'!AX$1,SWISSW!$F:$F,"Won")+COUNTIFS(SWISSW!$I:$I,'MTT CHECKCOUNT'!AX$1,SWISSW!$J:$J,'MTT CHECKCOUNT'!$A24,SWISSW!$F:$F,"Lost")))+'MTT DRAW'!AX24*IF(ROW()=COLUMN(),1,0.5))*(IF(ROW()=COLUMN(),0,1))</f>
        <v>0</v>
      </c>
      <c r="AY24" s="14">
        <f ca="1">(((COUNTIFS(SWISSW!$I:$I,'MTT CHECKCOUNT'!$A24,SWISSW!$J:$J,'MTT CHECKCOUNT'!AY$1,SWISSW!$F:$F,"Won")+COUNTIFS(SWISSW!$I:$I,'MTT CHECKCOUNT'!AY$1,SWISSW!$J:$J,'MTT CHECKCOUNT'!$A24,SWISSW!$F:$F,"Lost")))+'MTT DRAW'!AY24*IF(ROW()=COLUMN(),1,0.5))*(IF(ROW()=COLUMN(),0,1))</f>
        <v>0</v>
      </c>
      <c r="AZ24" s="14">
        <f ca="1">(((COUNTIFS(SWISSW!$I:$I,'MTT CHECKCOUNT'!$A24,SWISSW!$J:$J,'MTT CHECKCOUNT'!AZ$1,SWISSW!$F:$F,"Won")+COUNTIFS(SWISSW!$I:$I,'MTT CHECKCOUNT'!AZ$1,SWISSW!$J:$J,'MTT CHECKCOUNT'!$A24,SWISSW!$F:$F,"Lost")))+'MTT DRAW'!AZ24*IF(ROW()=COLUMN(),1,0.5))*(IF(ROW()=COLUMN(),0,1))</f>
        <v>0</v>
      </c>
      <c r="BA24" s="14">
        <f ca="1">(((COUNTIFS(SWISSW!$I:$I,'MTT CHECKCOUNT'!$A24,SWISSW!$J:$J,'MTT CHECKCOUNT'!BA$1,SWISSW!$F:$F,"Won")+COUNTIFS(SWISSW!$I:$I,'MTT CHECKCOUNT'!BA$1,SWISSW!$J:$J,'MTT CHECKCOUNT'!$A24,SWISSW!$F:$F,"Lost")))+'MTT DRAW'!BA24*IF(ROW()=COLUMN(),1,0.5))*(IF(ROW()=COLUMN(),0,1))</f>
        <v>0</v>
      </c>
      <c r="BB24" s="14">
        <f ca="1">(((COUNTIFS(SWISSW!$I:$I,'MTT CHECKCOUNT'!$A24,SWISSW!$J:$J,'MTT CHECKCOUNT'!BB$1,SWISSW!$F:$F,"Won")+COUNTIFS(SWISSW!$I:$I,'MTT CHECKCOUNT'!BB$1,SWISSW!$J:$J,'MTT CHECKCOUNT'!$A24,SWISSW!$F:$F,"Lost")))+'MTT DRAW'!BB24*IF(ROW()=COLUMN(),1,0.5))*(IF(ROW()=COLUMN(),0,1))</f>
        <v>0</v>
      </c>
      <c r="BC24" s="14">
        <f ca="1">(((COUNTIFS(SWISSW!$I:$I,'MTT CHECKCOUNT'!$A24,SWISSW!$J:$J,'MTT CHECKCOUNT'!BC$1,SWISSW!$F:$F,"Won")+COUNTIFS(SWISSW!$I:$I,'MTT CHECKCOUNT'!BC$1,SWISSW!$J:$J,'MTT CHECKCOUNT'!$A24,SWISSW!$F:$F,"Lost")))+'MTT DRAW'!BC24*IF(ROW()=COLUMN(),1,0.5))*(IF(ROW()=COLUMN(),0,1))</f>
        <v>0</v>
      </c>
      <c r="BD24" s="14">
        <f ca="1">(((COUNTIFS(SWISSW!$I:$I,'MTT CHECKCOUNT'!$A24,SWISSW!$J:$J,'MTT CHECKCOUNT'!BD$1,SWISSW!$F:$F,"Won")+COUNTIFS(SWISSW!$I:$I,'MTT CHECKCOUNT'!BD$1,SWISSW!$J:$J,'MTT CHECKCOUNT'!$A24,SWISSW!$F:$F,"Lost")))+'MTT DRAW'!BD24*IF(ROW()=COLUMN(),1,0.5))*(IF(ROW()=COLUMN(),0,1))</f>
        <v>0</v>
      </c>
      <c r="BE24" s="14">
        <f ca="1">(((COUNTIFS(SWISSW!$I:$I,'MTT CHECKCOUNT'!$A24,SWISSW!$J:$J,'MTT CHECKCOUNT'!BE$1,SWISSW!$F:$F,"Won")+COUNTIFS(SWISSW!$I:$I,'MTT CHECKCOUNT'!BE$1,SWISSW!$J:$J,'MTT CHECKCOUNT'!$A24,SWISSW!$F:$F,"Lost")))+'MTT DRAW'!BE24*IF(ROW()=COLUMN(),1,0.5))*(IF(ROW()=COLUMN(),0,1))</f>
        <v>0</v>
      </c>
      <c r="BF24" s="14">
        <f ca="1">(((COUNTIFS(SWISSW!$I:$I,'MTT CHECKCOUNT'!$A24,SWISSW!$J:$J,'MTT CHECKCOUNT'!BF$1,SWISSW!$F:$F,"Won")+COUNTIFS(SWISSW!$I:$I,'MTT CHECKCOUNT'!BF$1,SWISSW!$J:$J,'MTT CHECKCOUNT'!$A24,SWISSW!$F:$F,"Lost")))+'MTT DRAW'!BF24*IF(ROW()=COLUMN(),1,0.5))*(IF(ROW()=COLUMN(),0,1))</f>
        <v>0</v>
      </c>
    </row>
    <row r="25" spans="1:58" ht="55" customHeight="1" x14ac:dyDescent="0.3">
      <c r="A25" s="3" t="str">
        <f ca="1">MATCHUP!A25</f>
        <v>Mardu Synth</v>
      </c>
      <c r="B25" s="14">
        <f ca="1">(((COUNTIFS(SWISSW!$I:$I,'MTT CHECKCOUNT'!$A25,SWISSW!$J:$J,'MTT CHECKCOUNT'!B$1,SWISSW!$F:$F,"Won")+COUNTIFS(SWISSW!$I:$I,'MTT CHECKCOUNT'!B$1,SWISSW!$J:$J,'MTT CHECKCOUNT'!$A25,SWISSW!$F:$F,"Lost")))+'MTT DRAW'!B25*IF(ROW()=COLUMN(),1,0.5))*(IF(ROW()=COLUMN(),0,1))</f>
        <v>2</v>
      </c>
      <c r="C25" s="14">
        <f ca="1">(((COUNTIFS(SWISSW!$I:$I,'MTT CHECKCOUNT'!$A25,SWISSW!$J:$J,'MTT CHECKCOUNT'!C$1,SWISSW!$F:$F,"Won")+COUNTIFS(SWISSW!$I:$I,'MTT CHECKCOUNT'!C$1,SWISSW!$J:$J,'MTT CHECKCOUNT'!$A25,SWISSW!$F:$F,"Lost")))+'MTT DRAW'!C25*IF(ROW()=COLUMN(),1,0.5))*(IF(ROW()=COLUMN(),0,1))</f>
        <v>6</v>
      </c>
      <c r="D25" s="14">
        <f ca="1">(((COUNTIFS(SWISSW!$I:$I,'MTT CHECKCOUNT'!$A25,SWISSW!$J:$J,'MTT CHECKCOUNT'!D$1,SWISSW!$F:$F,"Won")+COUNTIFS(SWISSW!$I:$I,'MTT CHECKCOUNT'!D$1,SWISSW!$J:$J,'MTT CHECKCOUNT'!$A25,SWISSW!$F:$F,"Lost")))+'MTT DRAW'!D25*IF(ROW()=COLUMN(),1,0.5))*(IF(ROW()=COLUMN(),0,1))</f>
        <v>3</v>
      </c>
      <c r="E25" s="14">
        <f ca="1">(((COUNTIFS(SWISSW!$I:$I,'MTT CHECKCOUNT'!$A25,SWISSW!$J:$J,'MTT CHECKCOUNT'!E$1,SWISSW!$F:$F,"Won")+COUNTIFS(SWISSW!$I:$I,'MTT CHECKCOUNT'!E$1,SWISSW!$J:$J,'MTT CHECKCOUNT'!$A25,SWISSW!$F:$F,"Lost")))+'MTT DRAW'!E25*IF(ROW()=COLUMN(),1,0.5))*(IF(ROW()=COLUMN(),0,1))</f>
        <v>8</v>
      </c>
      <c r="F25" s="14">
        <f ca="1">(((COUNTIFS(SWISSW!$I:$I,'MTT CHECKCOUNT'!$A25,SWISSW!$J:$J,'MTT CHECKCOUNT'!F$1,SWISSW!$F:$F,"Won")+COUNTIFS(SWISSW!$I:$I,'MTT CHECKCOUNT'!F$1,SWISSW!$J:$J,'MTT CHECKCOUNT'!$A25,SWISSW!$F:$F,"Lost")))+'MTT DRAW'!F25*IF(ROW()=COLUMN(),1,0.5))*(IF(ROW()=COLUMN(),0,1))</f>
        <v>4.5</v>
      </c>
      <c r="G25" s="14">
        <f ca="1">(((COUNTIFS(SWISSW!$I:$I,'MTT CHECKCOUNT'!$A25,SWISSW!$J:$J,'MTT CHECKCOUNT'!G$1,SWISSW!$F:$F,"Won")+COUNTIFS(SWISSW!$I:$I,'MTT CHECKCOUNT'!G$1,SWISSW!$J:$J,'MTT CHECKCOUNT'!$A25,SWISSW!$F:$F,"Lost")))+'MTT DRAW'!G25*IF(ROW()=COLUMN(),1,0.5))*(IF(ROW()=COLUMN(),0,1))</f>
        <v>2.5</v>
      </c>
      <c r="H25" s="14">
        <f ca="1">(((COUNTIFS(SWISSW!$I:$I,'MTT CHECKCOUNT'!$A25,SWISSW!$J:$J,'MTT CHECKCOUNT'!H$1,SWISSW!$F:$F,"Won")+COUNTIFS(SWISSW!$I:$I,'MTT CHECKCOUNT'!H$1,SWISSW!$J:$J,'MTT CHECKCOUNT'!$A25,SWISSW!$F:$F,"Lost")))+'MTT DRAW'!H25*IF(ROW()=COLUMN(),1,0.5))*(IF(ROW()=COLUMN(),0,1))</f>
        <v>1</v>
      </c>
      <c r="I25" s="14">
        <f ca="1">(((COUNTIFS(SWISSW!$I:$I,'MTT CHECKCOUNT'!$A25,SWISSW!$J:$J,'MTT CHECKCOUNT'!I$1,SWISSW!$F:$F,"Won")+COUNTIFS(SWISSW!$I:$I,'MTT CHECKCOUNT'!I$1,SWISSW!$J:$J,'MTT CHECKCOUNT'!$A25,SWISSW!$F:$F,"Lost")))+'MTT DRAW'!I25*IF(ROW()=COLUMN(),1,0.5))*(IF(ROW()=COLUMN(),0,1))</f>
        <v>1</v>
      </c>
      <c r="J25" s="14">
        <f ca="1">(((COUNTIFS(SWISSW!$I:$I,'MTT CHECKCOUNT'!$A25,SWISSW!$J:$J,'MTT CHECKCOUNT'!J$1,SWISSW!$F:$F,"Won")+COUNTIFS(SWISSW!$I:$I,'MTT CHECKCOUNT'!J$1,SWISSW!$J:$J,'MTT CHECKCOUNT'!$A25,SWISSW!$F:$F,"Lost")))+'MTT DRAW'!J25*IF(ROW()=COLUMN(),1,0.5))*(IF(ROW()=COLUMN(),0,1))</f>
        <v>1</v>
      </c>
      <c r="K25" s="14">
        <f ca="1">(((COUNTIFS(SWISSW!$I:$I,'MTT CHECKCOUNT'!$A25,SWISSW!$J:$J,'MTT CHECKCOUNT'!K$1,SWISSW!$F:$F,"Won")+COUNTIFS(SWISSW!$I:$I,'MTT CHECKCOUNT'!K$1,SWISSW!$J:$J,'MTT CHECKCOUNT'!$A25,SWISSW!$F:$F,"Lost")))+'MTT DRAW'!K25*IF(ROW()=COLUMN(),1,0.5))*(IF(ROW()=COLUMN(),0,1))</f>
        <v>1</v>
      </c>
      <c r="L25" s="14">
        <f ca="1">(((COUNTIFS(SWISSW!$I:$I,'MTT CHECKCOUNT'!$A25,SWISSW!$J:$J,'MTT CHECKCOUNT'!L$1,SWISSW!$F:$F,"Won")+COUNTIFS(SWISSW!$I:$I,'MTT CHECKCOUNT'!L$1,SWISSW!$J:$J,'MTT CHECKCOUNT'!$A25,SWISSW!$F:$F,"Lost")))+'MTT DRAW'!L25*IF(ROW()=COLUMN(),1,0.5))*(IF(ROW()=COLUMN(),0,1))</f>
        <v>0</v>
      </c>
      <c r="M25" s="14">
        <f ca="1">(((COUNTIFS(SWISSW!$I:$I,'MTT CHECKCOUNT'!$A25,SWISSW!$J:$J,'MTT CHECKCOUNT'!M$1,SWISSW!$F:$F,"Won")+COUNTIFS(SWISSW!$I:$I,'MTT CHECKCOUNT'!M$1,SWISSW!$J:$J,'MTT CHECKCOUNT'!$A25,SWISSW!$F:$F,"Lost")))+'MTT DRAW'!M25*IF(ROW()=COLUMN(),1,0.5))*(IF(ROW()=COLUMN(),0,1))</f>
        <v>0</v>
      </c>
      <c r="N25" s="14">
        <f ca="1">(((COUNTIFS(SWISSW!$I:$I,'MTT CHECKCOUNT'!$A25,SWISSW!$J:$J,'MTT CHECKCOUNT'!N$1,SWISSW!$F:$F,"Won")+COUNTIFS(SWISSW!$I:$I,'MTT CHECKCOUNT'!N$1,SWISSW!$J:$J,'MTT CHECKCOUNT'!$A25,SWISSW!$F:$F,"Lost")))+'MTT DRAW'!N25*IF(ROW()=COLUMN(),1,0.5))*(IF(ROW()=COLUMN(),0,1))</f>
        <v>0</v>
      </c>
      <c r="O25" s="14">
        <f ca="1">(((COUNTIFS(SWISSW!$I:$I,'MTT CHECKCOUNT'!$A25,SWISSW!$J:$J,'MTT CHECKCOUNT'!O$1,SWISSW!$F:$F,"Won")+COUNTIFS(SWISSW!$I:$I,'MTT CHECKCOUNT'!O$1,SWISSW!$J:$J,'MTT CHECKCOUNT'!$A25,SWISSW!$F:$F,"Lost")))+'MTT DRAW'!O25*IF(ROW()=COLUMN(),1,0.5))*(IF(ROW()=COLUMN(),0,1))</f>
        <v>1.5</v>
      </c>
      <c r="P25" s="14">
        <f ca="1">(((COUNTIFS(SWISSW!$I:$I,'MTT CHECKCOUNT'!$A25,SWISSW!$J:$J,'MTT CHECKCOUNT'!P$1,SWISSW!$F:$F,"Won")+COUNTIFS(SWISSW!$I:$I,'MTT CHECKCOUNT'!P$1,SWISSW!$J:$J,'MTT CHECKCOUNT'!$A25,SWISSW!$F:$F,"Lost")))+'MTT DRAW'!P25*IF(ROW()=COLUMN(),1,0.5))*(IF(ROW()=COLUMN(),0,1))</f>
        <v>1</v>
      </c>
      <c r="Q25" s="14">
        <f ca="1">(((COUNTIFS(SWISSW!$I:$I,'MTT CHECKCOUNT'!$A25,SWISSW!$J:$J,'MTT CHECKCOUNT'!Q$1,SWISSW!$F:$F,"Won")+COUNTIFS(SWISSW!$I:$I,'MTT CHECKCOUNT'!Q$1,SWISSW!$J:$J,'MTT CHECKCOUNT'!$A25,SWISSW!$F:$F,"Lost")))+'MTT DRAW'!Q25*IF(ROW()=COLUMN(),1,0.5))*(IF(ROW()=COLUMN(),0,1))</f>
        <v>0</v>
      </c>
      <c r="R25" s="14">
        <f ca="1">(((COUNTIFS(SWISSW!$I:$I,'MTT CHECKCOUNT'!$A25,SWISSW!$J:$J,'MTT CHECKCOUNT'!R$1,SWISSW!$F:$F,"Won")+COUNTIFS(SWISSW!$I:$I,'MTT CHECKCOUNT'!R$1,SWISSW!$J:$J,'MTT CHECKCOUNT'!$A25,SWISSW!$F:$F,"Lost")))+'MTT DRAW'!R25*IF(ROW()=COLUMN(),1,0.5))*(IF(ROW()=COLUMN(),0,1))</f>
        <v>2</v>
      </c>
      <c r="S25" s="14">
        <f ca="1">(((COUNTIFS(SWISSW!$I:$I,'MTT CHECKCOUNT'!$A25,SWISSW!$J:$J,'MTT CHECKCOUNT'!S$1,SWISSW!$F:$F,"Won")+COUNTIFS(SWISSW!$I:$I,'MTT CHECKCOUNT'!S$1,SWISSW!$J:$J,'MTT CHECKCOUNT'!$A25,SWISSW!$F:$F,"Lost")))+'MTT DRAW'!S25*IF(ROW()=COLUMN(),1,0.5))*(IF(ROW()=COLUMN(),0,1))</f>
        <v>0</v>
      </c>
      <c r="T25" s="14">
        <f ca="1">(((COUNTIFS(SWISSW!$I:$I,'MTT CHECKCOUNT'!$A25,SWISSW!$J:$J,'MTT CHECKCOUNT'!T$1,SWISSW!$F:$F,"Won")+COUNTIFS(SWISSW!$I:$I,'MTT CHECKCOUNT'!T$1,SWISSW!$J:$J,'MTT CHECKCOUNT'!$A25,SWISSW!$F:$F,"Lost")))+'MTT DRAW'!T25*IF(ROW()=COLUMN(),1,0.5))*(IF(ROW()=COLUMN(),0,1))</f>
        <v>2</v>
      </c>
      <c r="U25" s="14">
        <f ca="1">(((COUNTIFS(SWISSW!$I:$I,'MTT CHECKCOUNT'!$A25,SWISSW!$J:$J,'MTT CHECKCOUNT'!U$1,SWISSW!$F:$F,"Won")+COUNTIFS(SWISSW!$I:$I,'MTT CHECKCOUNT'!U$1,SWISSW!$J:$J,'MTT CHECKCOUNT'!$A25,SWISSW!$F:$F,"Lost")))+'MTT DRAW'!U25*IF(ROW()=COLUMN(),1,0.5))*(IF(ROW()=COLUMN(),0,1))</f>
        <v>3</v>
      </c>
      <c r="V25" s="14">
        <f ca="1">(((COUNTIFS(SWISSW!$I:$I,'MTT CHECKCOUNT'!$A25,SWISSW!$J:$J,'MTT CHECKCOUNT'!V$1,SWISSW!$F:$F,"Won")+COUNTIFS(SWISSW!$I:$I,'MTT CHECKCOUNT'!V$1,SWISSW!$J:$J,'MTT CHECKCOUNT'!$A25,SWISSW!$F:$F,"Lost")))+'MTT DRAW'!V25*IF(ROW()=COLUMN(),1,0.5))*(IF(ROW()=COLUMN(),0,1))</f>
        <v>0</v>
      </c>
      <c r="W25" s="14">
        <f ca="1">(((COUNTIFS(SWISSW!$I:$I,'MTT CHECKCOUNT'!$A25,SWISSW!$J:$J,'MTT CHECKCOUNT'!W$1,SWISSW!$F:$F,"Won")+COUNTIFS(SWISSW!$I:$I,'MTT CHECKCOUNT'!W$1,SWISSW!$J:$J,'MTT CHECKCOUNT'!$A25,SWISSW!$F:$F,"Lost")))+'MTT DRAW'!W25*IF(ROW()=COLUMN(),1,0.5))*(IF(ROW()=COLUMN(),0,1))</f>
        <v>2</v>
      </c>
      <c r="X25" s="14">
        <f ca="1">(((COUNTIFS(SWISSW!$I:$I,'MTT CHECKCOUNT'!$A25,SWISSW!$J:$J,'MTT CHECKCOUNT'!X$1,SWISSW!$F:$F,"Won")+COUNTIFS(SWISSW!$I:$I,'MTT CHECKCOUNT'!X$1,SWISSW!$J:$J,'MTT CHECKCOUNT'!$A25,SWISSW!$F:$F,"Lost")))+'MTT DRAW'!X25*IF(ROW()=COLUMN(),1,0.5))*(IF(ROW()=COLUMN(),0,1))</f>
        <v>0</v>
      </c>
      <c r="Y25" s="14">
        <f ca="1">(((COUNTIFS(SWISSW!$I:$I,'MTT CHECKCOUNT'!$A25,SWISSW!$J:$J,'MTT CHECKCOUNT'!Y$1,SWISSW!$F:$F,"Won")+COUNTIFS(SWISSW!$I:$I,'MTT CHECKCOUNT'!Y$1,SWISSW!$J:$J,'MTT CHECKCOUNT'!$A25,SWISSW!$F:$F,"Lost")))+'MTT DRAW'!Y25*IF(ROW()=COLUMN(),1,0.5))*(IF(ROW()=COLUMN(),0,1))</f>
        <v>0</v>
      </c>
      <c r="Z25" s="14">
        <f ca="1">(((COUNTIFS(SWISSW!$I:$I,'MTT CHECKCOUNT'!$A25,SWISSW!$J:$J,'MTT CHECKCOUNT'!Z$1,SWISSW!$F:$F,"Won")+COUNTIFS(SWISSW!$I:$I,'MTT CHECKCOUNT'!Z$1,SWISSW!$J:$J,'MTT CHECKCOUNT'!$A25,SWISSW!$F:$F,"Lost")))+'MTT DRAW'!Z25*IF(ROW()=COLUMN(),1,0.5))*(IF(ROW()=COLUMN(),0,1))</f>
        <v>0</v>
      </c>
      <c r="AA25" s="14">
        <f ca="1">(((COUNTIFS(SWISSW!$I:$I,'MTT CHECKCOUNT'!$A25,SWISSW!$J:$J,'MTT CHECKCOUNT'!AA$1,SWISSW!$F:$F,"Won")+COUNTIFS(SWISSW!$I:$I,'MTT CHECKCOUNT'!AA$1,SWISSW!$J:$J,'MTT CHECKCOUNT'!$A25,SWISSW!$F:$F,"Lost")))+'MTT DRAW'!AA25*IF(ROW()=COLUMN(),1,0.5))*(IF(ROW()=COLUMN(),0,1))</f>
        <v>1</v>
      </c>
      <c r="AB25" s="14">
        <f ca="1">(((COUNTIFS(SWISSW!$I:$I,'MTT CHECKCOUNT'!$A25,SWISSW!$J:$J,'MTT CHECKCOUNT'!AB$1,SWISSW!$F:$F,"Won")+COUNTIFS(SWISSW!$I:$I,'MTT CHECKCOUNT'!AB$1,SWISSW!$J:$J,'MTT CHECKCOUNT'!$A25,SWISSW!$F:$F,"Lost")))+'MTT DRAW'!AB25*IF(ROW()=COLUMN(),1,0.5))*(IF(ROW()=COLUMN(),0,1))</f>
        <v>0</v>
      </c>
      <c r="AC25" s="14">
        <f ca="1">(((COUNTIFS(SWISSW!$I:$I,'MTT CHECKCOUNT'!$A25,SWISSW!$J:$J,'MTT CHECKCOUNT'!AC$1,SWISSW!$F:$F,"Won")+COUNTIFS(SWISSW!$I:$I,'MTT CHECKCOUNT'!AC$1,SWISSW!$J:$J,'MTT CHECKCOUNT'!$A25,SWISSW!$F:$F,"Lost")))+'MTT DRAW'!AC25*IF(ROW()=COLUMN(),1,0.5))*(IF(ROW()=COLUMN(),0,1))</f>
        <v>0</v>
      </c>
      <c r="AD25" s="14">
        <f ca="1">(((COUNTIFS(SWISSW!$I:$I,'MTT CHECKCOUNT'!$A25,SWISSW!$J:$J,'MTT CHECKCOUNT'!AD$1,SWISSW!$F:$F,"Won")+COUNTIFS(SWISSW!$I:$I,'MTT CHECKCOUNT'!AD$1,SWISSW!$J:$J,'MTT CHECKCOUNT'!$A25,SWISSW!$F:$F,"Lost")))+'MTT DRAW'!AD25*IF(ROW()=COLUMN(),1,0.5))*(IF(ROW()=COLUMN(),0,1))</f>
        <v>0</v>
      </c>
      <c r="AE25" s="14">
        <f ca="1">(((COUNTIFS(SWISSW!$I:$I,'MTT CHECKCOUNT'!$A25,SWISSW!$J:$J,'MTT CHECKCOUNT'!AE$1,SWISSW!$F:$F,"Won")+COUNTIFS(SWISSW!$I:$I,'MTT CHECKCOUNT'!AE$1,SWISSW!$J:$J,'MTT CHECKCOUNT'!$A25,SWISSW!$F:$F,"Lost")))+'MTT DRAW'!AE25*IF(ROW()=COLUMN(),1,0.5))*(IF(ROW()=COLUMN(),0,1))</f>
        <v>0</v>
      </c>
      <c r="AF25" s="14">
        <f ca="1">(((COUNTIFS(SWISSW!$I:$I,'MTT CHECKCOUNT'!$A25,SWISSW!$J:$J,'MTT CHECKCOUNT'!AF$1,SWISSW!$F:$F,"Won")+COUNTIFS(SWISSW!$I:$I,'MTT CHECKCOUNT'!AF$1,SWISSW!$J:$J,'MTT CHECKCOUNT'!$A25,SWISSW!$F:$F,"Lost")))+'MTT DRAW'!AF25*IF(ROW()=COLUMN(),1,0.5))*(IF(ROW()=COLUMN(),0,1))</f>
        <v>0</v>
      </c>
      <c r="AG25" s="14">
        <f ca="1">(((COUNTIFS(SWISSW!$I:$I,'MTT CHECKCOUNT'!$A25,SWISSW!$J:$J,'MTT CHECKCOUNT'!AG$1,SWISSW!$F:$F,"Won")+COUNTIFS(SWISSW!$I:$I,'MTT CHECKCOUNT'!AG$1,SWISSW!$J:$J,'MTT CHECKCOUNT'!$A25,SWISSW!$F:$F,"Lost")))+'MTT DRAW'!AG25*IF(ROW()=COLUMN(),1,0.5))*(IF(ROW()=COLUMN(),0,1))</f>
        <v>0</v>
      </c>
      <c r="AH25" s="14">
        <f ca="1">(((COUNTIFS(SWISSW!$I:$I,'MTT CHECKCOUNT'!$A25,SWISSW!$J:$J,'MTT CHECKCOUNT'!AH$1,SWISSW!$F:$F,"Won")+COUNTIFS(SWISSW!$I:$I,'MTT CHECKCOUNT'!AH$1,SWISSW!$J:$J,'MTT CHECKCOUNT'!$A25,SWISSW!$F:$F,"Lost")))+'MTT DRAW'!AH25*IF(ROW()=COLUMN(),1,0.5))*(IF(ROW()=COLUMN(),0,1))</f>
        <v>0</v>
      </c>
      <c r="AI25" s="14">
        <f ca="1">(((COUNTIFS(SWISSW!$I:$I,'MTT CHECKCOUNT'!$A25,SWISSW!$J:$J,'MTT CHECKCOUNT'!AI$1,SWISSW!$F:$F,"Won")+COUNTIFS(SWISSW!$I:$I,'MTT CHECKCOUNT'!AI$1,SWISSW!$J:$J,'MTT CHECKCOUNT'!$A25,SWISSW!$F:$F,"Lost")))+'MTT DRAW'!AI25*IF(ROW()=COLUMN(),1,0.5))*(IF(ROW()=COLUMN(),0,1))</f>
        <v>0</v>
      </c>
      <c r="AJ25" s="14">
        <f ca="1">(((COUNTIFS(SWISSW!$I:$I,'MTT CHECKCOUNT'!$A25,SWISSW!$J:$J,'MTT CHECKCOUNT'!AJ$1,SWISSW!$F:$F,"Won")+COUNTIFS(SWISSW!$I:$I,'MTT CHECKCOUNT'!AJ$1,SWISSW!$J:$J,'MTT CHECKCOUNT'!$A25,SWISSW!$F:$F,"Lost")))+'MTT DRAW'!AJ25*IF(ROW()=COLUMN(),1,0.5))*(IF(ROW()=COLUMN(),0,1))</f>
        <v>0</v>
      </c>
      <c r="AK25" s="14">
        <f ca="1">(((COUNTIFS(SWISSW!$I:$I,'MTT CHECKCOUNT'!$A25,SWISSW!$J:$J,'MTT CHECKCOUNT'!AK$1,SWISSW!$F:$F,"Won")+COUNTIFS(SWISSW!$I:$I,'MTT CHECKCOUNT'!AK$1,SWISSW!$J:$J,'MTT CHECKCOUNT'!$A25,SWISSW!$F:$F,"Lost")))+'MTT DRAW'!AK25*IF(ROW()=COLUMN(),1,0.5))*(IF(ROW()=COLUMN(),0,1))</f>
        <v>0</v>
      </c>
      <c r="AL25" s="14">
        <f ca="1">(((COUNTIFS(SWISSW!$I:$I,'MTT CHECKCOUNT'!$A25,SWISSW!$J:$J,'MTT CHECKCOUNT'!AL$1,SWISSW!$F:$F,"Won")+COUNTIFS(SWISSW!$I:$I,'MTT CHECKCOUNT'!AL$1,SWISSW!$J:$J,'MTT CHECKCOUNT'!$A25,SWISSW!$F:$F,"Lost")))+'MTT DRAW'!AL25*IF(ROW()=COLUMN(),1,0.5))*(IF(ROW()=COLUMN(),0,1))</f>
        <v>0</v>
      </c>
      <c r="AM25" s="14">
        <f ca="1">(((COUNTIFS(SWISSW!$I:$I,'MTT CHECKCOUNT'!$A25,SWISSW!$J:$J,'MTT CHECKCOUNT'!AM$1,SWISSW!$F:$F,"Won")+COUNTIFS(SWISSW!$I:$I,'MTT CHECKCOUNT'!AM$1,SWISSW!$J:$J,'MTT CHECKCOUNT'!$A25,SWISSW!$F:$F,"Lost")))+'MTT DRAW'!AM25*IF(ROW()=COLUMN(),1,0.5))*(IF(ROW()=COLUMN(),0,1))</f>
        <v>1</v>
      </c>
      <c r="AN25" s="14">
        <f ca="1">(((COUNTIFS(SWISSW!$I:$I,'MTT CHECKCOUNT'!$A25,SWISSW!$J:$J,'MTT CHECKCOUNT'!AN$1,SWISSW!$F:$F,"Won")+COUNTIFS(SWISSW!$I:$I,'MTT CHECKCOUNT'!AN$1,SWISSW!$J:$J,'MTT CHECKCOUNT'!$A25,SWISSW!$F:$F,"Lost")))+'MTT DRAW'!AN25*IF(ROW()=COLUMN(),1,0.5))*(IF(ROW()=COLUMN(),0,1))</f>
        <v>0</v>
      </c>
      <c r="AO25" s="14">
        <f ca="1">(((COUNTIFS(SWISSW!$I:$I,'MTT CHECKCOUNT'!$A25,SWISSW!$J:$J,'MTT CHECKCOUNT'!AO$1,SWISSW!$F:$F,"Won")+COUNTIFS(SWISSW!$I:$I,'MTT CHECKCOUNT'!AO$1,SWISSW!$J:$J,'MTT CHECKCOUNT'!$A25,SWISSW!$F:$F,"Lost")))+'MTT DRAW'!AO25*IF(ROW()=COLUMN(),1,0.5))*(IF(ROW()=COLUMN(),0,1))</f>
        <v>0</v>
      </c>
      <c r="AP25" s="14">
        <f ca="1">(((COUNTIFS(SWISSW!$I:$I,'MTT CHECKCOUNT'!$A25,SWISSW!$J:$J,'MTT CHECKCOUNT'!AP$1,SWISSW!$F:$F,"Won")+COUNTIFS(SWISSW!$I:$I,'MTT CHECKCOUNT'!AP$1,SWISSW!$J:$J,'MTT CHECKCOUNT'!$A25,SWISSW!$F:$F,"Lost")))+'MTT DRAW'!AP25*IF(ROW()=COLUMN(),1,0.5))*(IF(ROW()=COLUMN(),0,1))</f>
        <v>0</v>
      </c>
      <c r="AQ25" s="14">
        <f ca="1">(((COUNTIFS(SWISSW!$I:$I,'MTT CHECKCOUNT'!$A25,SWISSW!$J:$J,'MTT CHECKCOUNT'!AQ$1,SWISSW!$F:$F,"Won")+COUNTIFS(SWISSW!$I:$I,'MTT CHECKCOUNT'!AQ$1,SWISSW!$J:$J,'MTT CHECKCOUNT'!$A25,SWISSW!$F:$F,"Lost")))+'MTT DRAW'!AQ25*IF(ROW()=COLUMN(),1,0.5))*(IF(ROW()=COLUMN(),0,1))</f>
        <v>0</v>
      </c>
      <c r="AR25" s="14">
        <f ca="1">(((COUNTIFS(SWISSW!$I:$I,'MTT CHECKCOUNT'!$A25,SWISSW!$J:$J,'MTT CHECKCOUNT'!AR$1,SWISSW!$F:$F,"Won")+COUNTIFS(SWISSW!$I:$I,'MTT CHECKCOUNT'!AR$1,SWISSW!$J:$J,'MTT CHECKCOUNT'!$A25,SWISSW!$F:$F,"Lost")))+'MTT DRAW'!AR25*IF(ROW()=COLUMN(),1,0.5))*(IF(ROW()=COLUMN(),0,1))</f>
        <v>0</v>
      </c>
      <c r="AS25" s="14">
        <f ca="1">(((COUNTIFS(SWISSW!$I:$I,'MTT CHECKCOUNT'!$A25,SWISSW!$J:$J,'MTT CHECKCOUNT'!AS$1,SWISSW!$F:$F,"Won")+COUNTIFS(SWISSW!$I:$I,'MTT CHECKCOUNT'!AS$1,SWISSW!$J:$J,'MTT CHECKCOUNT'!$A25,SWISSW!$F:$F,"Lost")))+'MTT DRAW'!AS25*IF(ROW()=COLUMN(),1,0.5))*(IF(ROW()=COLUMN(),0,1))</f>
        <v>0</v>
      </c>
      <c r="AT25" s="14">
        <f ca="1">(((COUNTIFS(SWISSW!$I:$I,'MTT CHECKCOUNT'!$A25,SWISSW!$J:$J,'MTT CHECKCOUNT'!AT$1,SWISSW!$F:$F,"Won")+COUNTIFS(SWISSW!$I:$I,'MTT CHECKCOUNT'!AT$1,SWISSW!$J:$J,'MTT CHECKCOUNT'!$A25,SWISSW!$F:$F,"Lost")))+'MTT DRAW'!AT25*IF(ROW()=COLUMN(),1,0.5))*(IF(ROW()=COLUMN(),0,1))</f>
        <v>0</v>
      </c>
      <c r="AU25" s="14">
        <f ca="1">(((COUNTIFS(SWISSW!$I:$I,'MTT CHECKCOUNT'!$A25,SWISSW!$J:$J,'MTT CHECKCOUNT'!AU$1,SWISSW!$F:$F,"Won")+COUNTIFS(SWISSW!$I:$I,'MTT CHECKCOUNT'!AU$1,SWISSW!$J:$J,'MTT CHECKCOUNT'!$A25,SWISSW!$F:$F,"Lost")))+'MTT DRAW'!AU25*IF(ROW()=COLUMN(),1,0.5))*(IF(ROW()=COLUMN(),0,1))</f>
        <v>0</v>
      </c>
      <c r="AV25" s="14">
        <f ca="1">(((COUNTIFS(SWISSW!$I:$I,'MTT CHECKCOUNT'!$A25,SWISSW!$J:$J,'MTT CHECKCOUNT'!AV$1,SWISSW!$F:$F,"Won")+COUNTIFS(SWISSW!$I:$I,'MTT CHECKCOUNT'!AV$1,SWISSW!$J:$J,'MTT CHECKCOUNT'!$A25,SWISSW!$F:$F,"Lost")))+'MTT DRAW'!AV25*IF(ROW()=COLUMN(),1,0.5))*(IF(ROW()=COLUMN(),0,1))</f>
        <v>0</v>
      </c>
      <c r="AW25" s="14">
        <f ca="1">(((COUNTIFS(SWISSW!$I:$I,'MTT CHECKCOUNT'!$A25,SWISSW!$J:$J,'MTT CHECKCOUNT'!AW$1,SWISSW!$F:$F,"Won")+COUNTIFS(SWISSW!$I:$I,'MTT CHECKCOUNT'!AW$1,SWISSW!$J:$J,'MTT CHECKCOUNT'!$A25,SWISSW!$F:$F,"Lost")))+'MTT DRAW'!AW25*IF(ROW()=COLUMN(),1,0.5))*(IF(ROW()=COLUMN(),0,1))</f>
        <v>0</v>
      </c>
      <c r="AX25" s="14">
        <f ca="1">(((COUNTIFS(SWISSW!$I:$I,'MTT CHECKCOUNT'!$A25,SWISSW!$J:$J,'MTT CHECKCOUNT'!AX$1,SWISSW!$F:$F,"Won")+COUNTIFS(SWISSW!$I:$I,'MTT CHECKCOUNT'!AX$1,SWISSW!$J:$J,'MTT CHECKCOUNT'!$A25,SWISSW!$F:$F,"Lost")))+'MTT DRAW'!AX25*IF(ROW()=COLUMN(),1,0.5))*(IF(ROW()=COLUMN(),0,1))</f>
        <v>0</v>
      </c>
      <c r="AY25" s="14">
        <f ca="1">(((COUNTIFS(SWISSW!$I:$I,'MTT CHECKCOUNT'!$A25,SWISSW!$J:$J,'MTT CHECKCOUNT'!AY$1,SWISSW!$F:$F,"Won")+COUNTIFS(SWISSW!$I:$I,'MTT CHECKCOUNT'!AY$1,SWISSW!$J:$J,'MTT CHECKCOUNT'!$A25,SWISSW!$F:$F,"Lost")))+'MTT DRAW'!AY25*IF(ROW()=COLUMN(),1,0.5))*(IF(ROW()=COLUMN(),0,1))</f>
        <v>0</v>
      </c>
      <c r="AZ25" s="14">
        <f ca="1">(((COUNTIFS(SWISSW!$I:$I,'MTT CHECKCOUNT'!$A25,SWISSW!$J:$J,'MTT CHECKCOUNT'!AZ$1,SWISSW!$F:$F,"Won")+COUNTIFS(SWISSW!$I:$I,'MTT CHECKCOUNT'!AZ$1,SWISSW!$J:$J,'MTT CHECKCOUNT'!$A25,SWISSW!$F:$F,"Lost")))+'MTT DRAW'!AZ25*IF(ROW()=COLUMN(),1,0.5))*(IF(ROW()=COLUMN(),0,1))</f>
        <v>0</v>
      </c>
      <c r="BA25" s="14">
        <f ca="1">(((COUNTIFS(SWISSW!$I:$I,'MTT CHECKCOUNT'!$A25,SWISSW!$J:$J,'MTT CHECKCOUNT'!BA$1,SWISSW!$F:$F,"Won")+COUNTIFS(SWISSW!$I:$I,'MTT CHECKCOUNT'!BA$1,SWISSW!$J:$J,'MTT CHECKCOUNT'!$A25,SWISSW!$F:$F,"Lost")))+'MTT DRAW'!BA25*IF(ROW()=COLUMN(),1,0.5))*(IF(ROW()=COLUMN(),0,1))</f>
        <v>0</v>
      </c>
      <c r="BB25" s="14">
        <f ca="1">(((COUNTIFS(SWISSW!$I:$I,'MTT CHECKCOUNT'!$A25,SWISSW!$J:$J,'MTT CHECKCOUNT'!BB$1,SWISSW!$F:$F,"Won")+COUNTIFS(SWISSW!$I:$I,'MTT CHECKCOUNT'!BB$1,SWISSW!$J:$J,'MTT CHECKCOUNT'!$A25,SWISSW!$F:$F,"Lost")))+'MTT DRAW'!BB25*IF(ROW()=COLUMN(),1,0.5))*(IF(ROW()=COLUMN(),0,1))</f>
        <v>0</v>
      </c>
      <c r="BC25" s="14">
        <f ca="1">(((COUNTIFS(SWISSW!$I:$I,'MTT CHECKCOUNT'!$A25,SWISSW!$J:$J,'MTT CHECKCOUNT'!BC$1,SWISSW!$F:$F,"Won")+COUNTIFS(SWISSW!$I:$I,'MTT CHECKCOUNT'!BC$1,SWISSW!$J:$J,'MTT CHECKCOUNT'!$A25,SWISSW!$F:$F,"Lost")))+'MTT DRAW'!BC25*IF(ROW()=COLUMN(),1,0.5))*(IF(ROW()=COLUMN(),0,1))</f>
        <v>0</v>
      </c>
      <c r="BD25" s="14">
        <f ca="1">(((COUNTIFS(SWISSW!$I:$I,'MTT CHECKCOUNT'!$A25,SWISSW!$J:$J,'MTT CHECKCOUNT'!BD$1,SWISSW!$F:$F,"Won")+COUNTIFS(SWISSW!$I:$I,'MTT CHECKCOUNT'!BD$1,SWISSW!$J:$J,'MTT CHECKCOUNT'!$A25,SWISSW!$F:$F,"Lost")))+'MTT DRAW'!BD25*IF(ROW()=COLUMN(),1,0.5))*(IF(ROW()=COLUMN(),0,1))</f>
        <v>0</v>
      </c>
      <c r="BE25" s="14">
        <f ca="1">(((COUNTIFS(SWISSW!$I:$I,'MTT CHECKCOUNT'!$A25,SWISSW!$J:$J,'MTT CHECKCOUNT'!BE$1,SWISSW!$F:$F,"Won")+COUNTIFS(SWISSW!$I:$I,'MTT CHECKCOUNT'!BE$1,SWISSW!$J:$J,'MTT CHECKCOUNT'!$A25,SWISSW!$F:$F,"Lost")))+'MTT DRAW'!BE25*IF(ROW()=COLUMN(),1,0.5))*(IF(ROW()=COLUMN(),0,1))</f>
        <v>0</v>
      </c>
      <c r="BF25" s="14">
        <f ca="1">(((COUNTIFS(SWISSW!$I:$I,'MTT CHECKCOUNT'!$A25,SWISSW!$J:$J,'MTT CHECKCOUNT'!BF$1,SWISSW!$F:$F,"Won")+COUNTIFS(SWISSW!$I:$I,'MTT CHECKCOUNT'!BF$1,SWISSW!$J:$J,'MTT CHECKCOUNT'!$A25,SWISSW!$F:$F,"Lost")))+'MTT DRAW'!BF25*IF(ROW()=COLUMN(),1,0.5))*(IF(ROW()=COLUMN(),0,1))</f>
        <v>0</v>
      </c>
    </row>
    <row r="26" spans="1:58" ht="55" customHeight="1" x14ac:dyDescent="0.3">
      <c r="A26" s="3" t="str">
        <f ca="1">MATCHUP!A26</f>
        <v>Fangren Tron</v>
      </c>
      <c r="B26" s="14">
        <f ca="1">(((COUNTIFS(SWISSW!$I:$I,'MTT CHECKCOUNT'!$A26,SWISSW!$J:$J,'MTT CHECKCOUNT'!B$1,SWISSW!$F:$F,"Won")+COUNTIFS(SWISSW!$I:$I,'MTT CHECKCOUNT'!B$1,SWISSW!$J:$J,'MTT CHECKCOUNT'!$A26,SWISSW!$F:$F,"Lost")))+'MTT DRAW'!B26*IF(ROW()=COLUMN(),1,0.5))*(IF(ROW()=COLUMN(),0,1))</f>
        <v>1</v>
      </c>
      <c r="C26" s="14">
        <f ca="1">(((COUNTIFS(SWISSW!$I:$I,'MTT CHECKCOUNT'!$A26,SWISSW!$J:$J,'MTT CHECKCOUNT'!C$1,SWISSW!$F:$F,"Won")+COUNTIFS(SWISSW!$I:$I,'MTT CHECKCOUNT'!C$1,SWISSW!$J:$J,'MTT CHECKCOUNT'!$A26,SWISSW!$F:$F,"Lost")))+'MTT DRAW'!C26*IF(ROW()=COLUMN(),1,0.5))*(IF(ROW()=COLUMN(),0,1))</f>
        <v>1</v>
      </c>
      <c r="D26" s="14">
        <f ca="1">(((COUNTIFS(SWISSW!$I:$I,'MTT CHECKCOUNT'!$A26,SWISSW!$J:$J,'MTT CHECKCOUNT'!D$1,SWISSW!$F:$F,"Won")+COUNTIFS(SWISSW!$I:$I,'MTT CHECKCOUNT'!D$1,SWISSW!$J:$J,'MTT CHECKCOUNT'!$A26,SWISSW!$F:$F,"Lost")))+'MTT DRAW'!D26*IF(ROW()=COLUMN(),1,0.5))*(IF(ROW()=COLUMN(),0,1))</f>
        <v>3</v>
      </c>
      <c r="E26" s="14">
        <f ca="1">(((COUNTIFS(SWISSW!$I:$I,'MTT CHECKCOUNT'!$A26,SWISSW!$J:$J,'MTT CHECKCOUNT'!E$1,SWISSW!$F:$F,"Won")+COUNTIFS(SWISSW!$I:$I,'MTT CHECKCOUNT'!E$1,SWISSW!$J:$J,'MTT CHECKCOUNT'!$A26,SWISSW!$F:$F,"Lost")))+'MTT DRAW'!E26*IF(ROW()=COLUMN(),1,0.5))*(IF(ROW()=COLUMN(),0,1))</f>
        <v>0</v>
      </c>
      <c r="F26" s="14">
        <f ca="1">(((COUNTIFS(SWISSW!$I:$I,'MTT CHECKCOUNT'!$A26,SWISSW!$J:$J,'MTT CHECKCOUNT'!F$1,SWISSW!$F:$F,"Won")+COUNTIFS(SWISSW!$I:$I,'MTT CHECKCOUNT'!F$1,SWISSW!$J:$J,'MTT CHECKCOUNT'!$A26,SWISSW!$F:$F,"Lost")))+'MTT DRAW'!F26*IF(ROW()=COLUMN(),1,0.5))*(IF(ROW()=COLUMN(),0,1))</f>
        <v>1</v>
      </c>
      <c r="G26" s="14">
        <f ca="1">(((COUNTIFS(SWISSW!$I:$I,'MTT CHECKCOUNT'!$A26,SWISSW!$J:$J,'MTT CHECKCOUNT'!G$1,SWISSW!$F:$F,"Won")+COUNTIFS(SWISSW!$I:$I,'MTT CHECKCOUNT'!G$1,SWISSW!$J:$J,'MTT CHECKCOUNT'!$A26,SWISSW!$F:$F,"Lost")))+'MTT DRAW'!G26*IF(ROW()=COLUMN(),1,0.5))*(IF(ROW()=COLUMN(),0,1))</f>
        <v>0</v>
      </c>
      <c r="H26" s="14">
        <f ca="1">(((COUNTIFS(SWISSW!$I:$I,'MTT CHECKCOUNT'!$A26,SWISSW!$J:$J,'MTT CHECKCOUNT'!H$1,SWISSW!$F:$F,"Won")+COUNTIFS(SWISSW!$I:$I,'MTT CHECKCOUNT'!H$1,SWISSW!$J:$J,'MTT CHECKCOUNT'!$A26,SWISSW!$F:$F,"Lost")))+'MTT DRAW'!H26*IF(ROW()=COLUMN(),1,0.5))*(IF(ROW()=COLUMN(),0,1))</f>
        <v>0</v>
      </c>
      <c r="I26" s="14">
        <f ca="1">(((COUNTIFS(SWISSW!$I:$I,'MTT CHECKCOUNT'!$A26,SWISSW!$J:$J,'MTT CHECKCOUNT'!I$1,SWISSW!$F:$F,"Won")+COUNTIFS(SWISSW!$I:$I,'MTT CHECKCOUNT'!I$1,SWISSW!$J:$J,'MTT CHECKCOUNT'!$A26,SWISSW!$F:$F,"Lost")))+'MTT DRAW'!I26*IF(ROW()=COLUMN(),1,0.5))*(IF(ROW()=COLUMN(),0,1))</f>
        <v>1</v>
      </c>
      <c r="J26" s="14">
        <f ca="1">(((COUNTIFS(SWISSW!$I:$I,'MTT CHECKCOUNT'!$A26,SWISSW!$J:$J,'MTT CHECKCOUNT'!J$1,SWISSW!$F:$F,"Won")+COUNTIFS(SWISSW!$I:$I,'MTT CHECKCOUNT'!J$1,SWISSW!$J:$J,'MTT CHECKCOUNT'!$A26,SWISSW!$F:$F,"Lost")))+'MTT DRAW'!J26*IF(ROW()=COLUMN(),1,0.5))*(IF(ROW()=COLUMN(),0,1))</f>
        <v>0</v>
      </c>
      <c r="K26" s="14">
        <f ca="1">(((COUNTIFS(SWISSW!$I:$I,'MTT CHECKCOUNT'!$A26,SWISSW!$J:$J,'MTT CHECKCOUNT'!K$1,SWISSW!$F:$F,"Won")+COUNTIFS(SWISSW!$I:$I,'MTT CHECKCOUNT'!K$1,SWISSW!$J:$J,'MTT CHECKCOUNT'!$A26,SWISSW!$F:$F,"Lost")))+'MTT DRAW'!K26*IF(ROW()=COLUMN(),1,0.5))*(IF(ROW()=COLUMN(),0,1))</f>
        <v>2</v>
      </c>
      <c r="L26" s="14">
        <f ca="1">(((COUNTIFS(SWISSW!$I:$I,'MTT CHECKCOUNT'!$A26,SWISSW!$J:$J,'MTT CHECKCOUNT'!L$1,SWISSW!$F:$F,"Won")+COUNTIFS(SWISSW!$I:$I,'MTT CHECKCOUNT'!L$1,SWISSW!$J:$J,'MTT CHECKCOUNT'!$A26,SWISSW!$F:$F,"Lost")))+'MTT DRAW'!L26*IF(ROW()=COLUMN(),1,0.5))*(IF(ROW()=COLUMN(),0,1))</f>
        <v>1</v>
      </c>
      <c r="M26" s="14">
        <f ca="1">(((COUNTIFS(SWISSW!$I:$I,'MTT CHECKCOUNT'!$A26,SWISSW!$J:$J,'MTT CHECKCOUNT'!M$1,SWISSW!$F:$F,"Won")+COUNTIFS(SWISSW!$I:$I,'MTT CHECKCOUNT'!M$1,SWISSW!$J:$J,'MTT CHECKCOUNT'!$A26,SWISSW!$F:$F,"Lost")))+'MTT DRAW'!M26*IF(ROW()=COLUMN(),1,0.5))*(IF(ROW()=COLUMN(),0,1))</f>
        <v>1</v>
      </c>
      <c r="N26" s="14">
        <f ca="1">(((COUNTIFS(SWISSW!$I:$I,'MTT CHECKCOUNT'!$A26,SWISSW!$J:$J,'MTT CHECKCOUNT'!N$1,SWISSW!$F:$F,"Won")+COUNTIFS(SWISSW!$I:$I,'MTT CHECKCOUNT'!N$1,SWISSW!$J:$J,'MTT CHECKCOUNT'!$A26,SWISSW!$F:$F,"Lost")))+'MTT DRAW'!N26*IF(ROW()=COLUMN(),1,0.5))*(IF(ROW()=COLUMN(),0,1))</f>
        <v>1</v>
      </c>
      <c r="O26" s="14">
        <f ca="1">(((COUNTIFS(SWISSW!$I:$I,'MTT CHECKCOUNT'!$A26,SWISSW!$J:$J,'MTT CHECKCOUNT'!O$1,SWISSW!$F:$F,"Won")+COUNTIFS(SWISSW!$I:$I,'MTT CHECKCOUNT'!O$1,SWISSW!$J:$J,'MTT CHECKCOUNT'!$A26,SWISSW!$F:$F,"Lost")))+'MTT DRAW'!O26*IF(ROW()=COLUMN(),1,0.5))*(IF(ROW()=COLUMN(),0,1))</f>
        <v>1</v>
      </c>
      <c r="P26" s="14">
        <f ca="1">(((COUNTIFS(SWISSW!$I:$I,'MTT CHECKCOUNT'!$A26,SWISSW!$J:$J,'MTT CHECKCOUNT'!P$1,SWISSW!$F:$F,"Won")+COUNTIFS(SWISSW!$I:$I,'MTT CHECKCOUNT'!P$1,SWISSW!$J:$J,'MTT CHECKCOUNT'!$A26,SWISSW!$F:$F,"Lost")))+'MTT DRAW'!P26*IF(ROW()=COLUMN(),1,0.5))*(IF(ROW()=COLUMN(),0,1))</f>
        <v>0</v>
      </c>
      <c r="Q26" s="14">
        <f ca="1">(((COUNTIFS(SWISSW!$I:$I,'MTT CHECKCOUNT'!$A26,SWISSW!$J:$J,'MTT CHECKCOUNT'!Q$1,SWISSW!$F:$F,"Won")+COUNTIFS(SWISSW!$I:$I,'MTT CHECKCOUNT'!Q$1,SWISSW!$J:$J,'MTT CHECKCOUNT'!$A26,SWISSW!$F:$F,"Lost")))+'MTT DRAW'!Q26*IF(ROW()=COLUMN(),1,0.5))*(IF(ROW()=COLUMN(),0,1))</f>
        <v>0</v>
      </c>
      <c r="R26" s="14">
        <f ca="1">(((COUNTIFS(SWISSW!$I:$I,'MTT CHECKCOUNT'!$A26,SWISSW!$J:$J,'MTT CHECKCOUNT'!R$1,SWISSW!$F:$F,"Won")+COUNTIFS(SWISSW!$I:$I,'MTT CHECKCOUNT'!R$1,SWISSW!$J:$J,'MTT CHECKCOUNT'!$A26,SWISSW!$F:$F,"Lost")))+'MTT DRAW'!R26*IF(ROW()=COLUMN(),1,0.5))*(IF(ROW()=COLUMN(),0,1))</f>
        <v>0</v>
      </c>
      <c r="S26" s="14">
        <f ca="1">(((COUNTIFS(SWISSW!$I:$I,'MTT CHECKCOUNT'!$A26,SWISSW!$J:$J,'MTT CHECKCOUNT'!S$1,SWISSW!$F:$F,"Won")+COUNTIFS(SWISSW!$I:$I,'MTT CHECKCOUNT'!S$1,SWISSW!$J:$J,'MTT CHECKCOUNT'!$A26,SWISSW!$F:$F,"Lost")))+'MTT DRAW'!S26*IF(ROW()=COLUMN(),1,0.5))*(IF(ROW()=COLUMN(),0,1))</f>
        <v>2</v>
      </c>
      <c r="T26" s="14">
        <f ca="1">(((COUNTIFS(SWISSW!$I:$I,'MTT CHECKCOUNT'!$A26,SWISSW!$J:$J,'MTT CHECKCOUNT'!T$1,SWISSW!$F:$F,"Won")+COUNTIFS(SWISSW!$I:$I,'MTT CHECKCOUNT'!T$1,SWISSW!$J:$J,'MTT CHECKCOUNT'!$A26,SWISSW!$F:$F,"Lost")))+'MTT DRAW'!T26*IF(ROW()=COLUMN(),1,0.5))*(IF(ROW()=COLUMN(),0,1))</f>
        <v>2</v>
      </c>
      <c r="U26" s="14">
        <f ca="1">(((COUNTIFS(SWISSW!$I:$I,'MTT CHECKCOUNT'!$A26,SWISSW!$J:$J,'MTT CHECKCOUNT'!U$1,SWISSW!$F:$F,"Won")+COUNTIFS(SWISSW!$I:$I,'MTT CHECKCOUNT'!U$1,SWISSW!$J:$J,'MTT CHECKCOUNT'!$A26,SWISSW!$F:$F,"Lost")))+'MTT DRAW'!U26*IF(ROW()=COLUMN(),1,0.5))*(IF(ROW()=COLUMN(),0,1))</f>
        <v>0</v>
      </c>
      <c r="V26" s="14">
        <f ca="1">(((COUNTIFS(SWISSW!$I:$I,'MTT CHECKCOUNT'!$A26,SWISSW!$J:$J,'MTT CHECKCOUNT'!V$1,SWISSW!$F:$F,"Won")+COUNTIFS(SWISSW!$I:$I,'MTT CHECKCOUNT'!V$1,SWISSW!$J:$J,'MTT CHECKCOUNT'!$A26,SWISSW!$F:$F,"Lost")))+'MTT DRAW'!V26*IF(ROW()=COLUMN(),1,0.5))*(IF(ROW()=COLUMN(),0,1))</f>
        <v>3</v>
      </c>
      <c r="W26" s="14">
        <f ca="1">(((COUNTIFS(SWISSW!$I:$I,'MTT CHECKCOUNT'!$A26,SWISSW!$J:$J,'MTT CHECKCOUNT'!W$1,SWISSW!$F:$F,"Won")+COUNTIFS(SWISSW!$I:$I,'MTT CHECKCOUNT'!W$1,SWISSW!$J:$J,'MTT CHECKCOUNT'!$A26,SWISSW!$F:$F,"Lost")))+'MTT DRAW'!W26*IF(ROW()=COLUMN(),1,0.5))*(IF(ROW()=COLUMN(),0,1))</f>
        <v>0</v>
      </c>
      <c r="X26" s="14">
        <f ca="1">(((COUNTIFS(SWISSW!$I:$I,'MTT CHECKCOUNT'!$A26,SWISSW!$J:$J,'MTT CHECKCOUNT'!X$1,SWISSW!$F:$F,"Won")+COUNTIFS(SWISSW!$I:$I,'MTT CHECKCOUNT'!X$1,SWISSW!$J:$J,'MTT CHECKCOUNT'!$A26,SWISSW!$F:$F,"Lost")))+'MTT DRAW'!X26*IF(ROW()=COLUMN(),1,0.5))*(IF(ROW()=COLUMN(),0,1))</f>
        <v>0</v>
      </c>
      <c r="Y26" s="14">
        <f ca="1">(((COUNTIFS(SWISSW!$I:$I,'MTT CHECKCOUNT'!$A26,SWISSW!$J:$J,'MTT CHECKCOUNT'!Y$1,SWISSW!$F:$F,"Won")+COUNTIFS(SWISSW!$I:$I,'MTT CHECKCOUNT'!Y$1,SWISSW!$J:$J,'MTT CHECKCOUNT'!$A26,SWISSW!$F:$F,"Lost")))+'MTT DRAW'!Y26*IF(ROW()=COLUMN(),1,0.5))*(IF(ROW()=COLUMN(),0,1))</f>
        <v>0</v>
      </c>
      <c r="Z26" s="14">
        <f ca="1">(((COUNTIFS(SWISSW!$I:$I,'MTT CHECKCOUNT'!$A26,SWISSW!$J:$J,'MTT CHECKCOUNT'!Z$1,SWISSW!$F:$F,"Won")+COUNTIFS(SWISSW!$I:$I,'MTT CHECKCOUNT'!Z$1,SWISSW!$J:$J,'MTT CHECKCOUNT'!$A26,SWISSW!$F:$F,"Lost")))+'MTT DRAW'!Z26*IF(ROW()=COLUMN(),1,0.5))*(IF(ROW()=COLUMN(),0,1))</f>
        <v>0</v>
      </c>
      <c r="AA26" s="14">
        <f ca="1">(((COUNTIFS(SWISSW!$I:$I,'MTT CHECKCOUNT'!$A26,SWISSW!$J:$J,'MTT CHECKCOUNT'!AA$1,SWISSW!$F:$F,"Won")+COUNTIFS(SWISSW!$I:$I,'MTT CHECKCOUNT'!AA$1,SWISSW!$J:$J,'MTT CHECKCOUNT'!$A26,SWISSW!$F:$F,"Lost")))+'MTT DRAW'!AA26*IF(ROW()=COLUMN(),1,0.5))*(IF(ROW()=COLUMN(),0,1))</f>
        <v>0</v>
      </c>
      <c r="AB26" s="14">
        <f ca="1">(((COUNTIFS(SWISSW!$I:$I,'MTT CHECKCOUNT'!$A26,SWISSW!$J:$J,'MTT CHECKCOUNT'!AB$1,SWISSW!$F:$F,"Won")+COUNTIFS(SWISSW!$I:$I,'MTT CHECKCOUNT'!AB$1,SWISSW!$J:$J,'MTT CHECKCOUNT'!$A26,SWISSW!$F:$F,"Lost")))+'MTT DRAW'!AB26*IF(ROW()=COLUMN(),1,0.5))*(IF(ROW()=COLUMN(),0,1))</f>
        <v>1</v>
      </c>
      <c r="AC26" s="14">
        <f ca="1">(((COUNTIFS(SWISSW!$I:$I,'MTT CHECKCOUNT'!$A26,SWISSW!$J:$J,'MTT CHECKCOUNT'!AC$1,SWISSW!$F:$F,"Won")+COUNTIFS(SWISSW!$I:$I,'MTT CHECKCOUNT'!AC$1,SWISSW!$J:$J,'MTT CHECKCOUNT'!$A26,SWISSW!$F:$F,"Lost")))+'MTT DRAW'!AC26*IF(ROW()=COLUMN(),1,0.5))*(IF(ROW()=COLUMN(),0,1))</f>
        <v>0</v>
      </c>
      <c r="AD26" s="14">
        <f ca="1">(((COUNTIFS(SWISSW!$I:$I,'MTT CHECKCOUNT'!$A26,SWISSW!$J:$J,'MTT CHECKCOUNT'!AD$1,SWISSW!$F:$F,"Won")+COUNTIFS(SWISSW!$I:$I,'MTT CHECKCOUNT'!AD$1,SWISSW!$J:$J,'MTT CHECKCOUNT'!$A26,SWISSW!$F:$F,"Lost")))+'MTT DRAW'!AD26*IF(ROW()=COLUMN(),1,0.5))*(IF(ROW()=COLUMN(),0,1))</f>
        <v>0.5</v>
      </c>
      <c r="AE26" s="14">
        <f ca="1">(((COUNTIFS(SWISSW!$I:$I,'MTT CHECKCOUNT'!$A26,SWISSW!$J:$J,'MTT CHECKCOUNT'!AE$1,SWISSW!$F:$F,"Won")+COUNTIFS(SWISSW!$I:$I,'MTT CHECKCOUNT'!AE$1,SWISSW!$J:$J,'MTT CHECKCOUNT'!$A26,SWISSW!$F:$F,"Lost")))+'MTT DRAW'!AE26*IF(ROW()=COLUMN(),1,0.5))*(IF(ROW()=COLUMN(),0,1))</f>
        <v>0</v>
      </c>
      <c r="AF26" s="14">
        <f ca="1">(((COUNTIFS(SWISSW!$I:$I,'MTT CHECKCOUNT'!$A26,SWISSW!$J:$J,'MTT CHECKCOUNT'!AF$1,SWISSW!$F:$F,"Won")+COUNTIFS(SWISSW!$I:$I,'MTT CHECKCOUNT'!AF$1,SWISSW!$J:$J,'MTT CHECKCOUNT'!$A26,SWISSW!$F:$F,"Lost")))+'MTT DRAW'!AF26*IF(ROW()=COLUMN(),1,0.5))*(IF(ROW()=COLUMN(),0,1))</f>
        <v>0</v>
      </c>
      <c r="AG26" s="14">
        <f ca="1">(((COUNTIFS(SWISSW!$I:$I,'MTT CHECKCOUNT'!$A26,SWISSW!$J:$J,'MTT CHECKCOUNT'!AG$1,SWISSW!$F:$F,"Won")+COUNTIFS(SWISSW!$I:$I,'MTT CHECKCOUNT'!AG$1,SWISSW!$J:$J,'MTT CHECKCOUNT'!$A26,SWISSW!$F:$F,"Lost")))+'MTT DRAW'!AG26*IF(ROW()=COLUMN(),1,0.5))*(IF(ROW()=COLUMN(),0,1))</f>
        <v>0</v>
      </c>
      <c r="AH26" s="14">
        <f ca="1">(((COUNTIFS(SWISSW!$I:$I,'MTT CHECKCOUNT'!$A26,SWISSW!$J:$J,'MTT CHECKCOUNT'!AH$1,SWISSW!$F:$F,"Won")+COUNTIFS(SWISSW!$I:$I,'MTT CHECKCOUNT'!AH$1,SWISSW!$J:$J,'MTT CHECKCOUNT'!$A26,SWISSW!$F:$F,"Lost")))+'MTT DRAW'!AH26*IF(ROW()=COLUMN(),1,0.5))*(IF(ROW()=COLUMN(),0,1))</f>
        <v>0</v>
      </c>
      <c r="AI26" s="14">
        <f ca="1">(((COUNTIFS(SWISSW!$I:$I,'MTT CHECKCOUNT'!$A26,SWISSW!$J:$J,'MTT CHECKCOUNT'!AI$1,SWISSW!$F:$F,"Won")+COUNTIFS(SWISSW!$I:$I,'MTT CHECKCOUNT'!AI$1,SWISSW!$J:$J,'MTT CHECKCOUNT'!$A26,SWISSW!$F:$F,"Lost")))+'MTT DRAW'!AI26*IF(ROW()=COLUMN(),1,0.5))*(IF(ROW()=COLUMN(),0,1))</f>
        <v>0</v>
      </c>
      <c r="AJ26" s="14">
        <f ca="1">(((COUNTIFS(SWISSW!$I:$I,'MTT CHECKCOUNT'!$A26,SWISSW!$J:$J,'MTT CHECKCOUNT'!AJ$1,SWISSW!$F:$F,"Won")+COUNTIFS(SWISSW!$I:$I,'MTT CHECKCOUNT'!AJ$1,SWISSW!$J:$J,'MTT CHECKCOUNT'!$A26,SWISSW!$F:$F,"Lost")))+'MTT DRAW'!AJ26*IF(ROW()=COLUMN(),1,0.5))*(IF(ROW()=COLUMN(),0,1))</f>
        <v>1</v>
      </c>
      <c r="AK26" s="14">
        <f ca="1">(((COUNTIFS(SWISSW!$I:$I,'MTT CHECKCOUNT'!$A26,SWISSW!$J:$J,'MTT CHECKCOUNT'!AK$1,SWISSW!$F:$F,"Won")+COUNTIFS(SWISSW!$I:$I,'MTT CHECKCOUNT'!AK$1,SWISSW!$J:$J,'MTT CHECKCOUNT'!$A26,SWISSW!$F:$F,"Lost")))+'MTT DRAW'!AK26*IF(ROW()=COLUMN(),1,0.5))*(IF(ROW()=COLUMN(),0,1))</f>
        <v>1</v>
      </c>
      <c r="AL26" s="14">
        <f ca="1">(((COUNTIFS(SWISSW!$I:$I,'MTT CHECKCOUNT'!$A26,SWISSW!$J:$J,'MTT CHECKCOUNT'!AL$1,SWISSW!$F:$F,"Won")+COUNTIFS(SWISSW!$I:$I,'MTT CHECKCOUNT'!AL$1,SWISSW!$J:$J,'MTT CHECKCOUNT'!$A26,SWISSW!$F:$F,"Lost")))+'MTT DRAW'!AL26*IF(ROW()=COLUMN(),1,0.5))*(IF(ROW()=COLUMN(),0,1))</f>
        <v>0</v>
      </c>
      <c r="AM26" s="14">
        <f ca="1">(((COUNTIFS(SWISSW!$I:$I,'MTT CHECKCOUNT'!$A26,SWISSW!$J:$J,'MTT CHECKCOUNT'!AM$1,SWISSW!$F:$F,"Won")+COUNTIFS(SWISSW!$I:$I,'MTT CHECKCOUNT'!AM$1,SWISSW!$J:$J,'MTT CHECKCOUNT'!$A26,SWISSW!$F:$F,"Lost")))+'MTT DRAW'!AM26*IF(ROW()=COLUMN(),1,0.5))*(IF(ROW()=COLUMN(),0,1))</f>
        <v>1</v>
      </c>
      <c r="AN26" s="14">
        <f ca="1">(((COUNTIFS(SWISSW!$I:$I,'MTT CHECKCOUNT'!$A26,SWISSW!$J:$J,'MTT CHECKCOUNT'!AN$1,SWISSW!$F:$F,"Won")+COUNTIFS(SWISSW!$I:$I,'MTT CHECKCOUNT'!AN$1,SWISSW!$J:$J,'MTT CHECKCOUNT'!$A26,SWISSW!$F:$F,"Lost")))+'MTT DRAW'!AN26*IF(ROW()=COLUMN(),1,0.5))*(IF(ROW()=COLUMN(),0,1))</f>
        <v>0</v>
      </c>
      <c r="AO26" s="14">
        <f ca="1">(((COUNTIFS(SWISSW!$I:$I,'MTT CHECKCOUNT'!$A26,SWISSW!$J:$J,'MTT CHECKCOUNT'!AO$1,SWISSW!$F:$F,"Won")+COUNTIFS(SWISSW!$I:$I,'MTT CHECKCOUNT'!AO$1,SWISSW!$J:$J,'MTT CHECKCOUNT'!$A26,SWISSW!$F:$F,"Lost")))+'MTT DRAW'!AO26*IF(ROW()=COLUMN(),1,0.5))*(IF(ROW()=COLUMN(),0,1))</f>
        <v>0</v>
      </c>
      <c r="AP26" s="14">
        <f ca="1">(((COUNTIFS(SWISSW!$I:$I,'MTT CHECKCOUNT'!$A26,SWISSW!$J:$J,'MTT CHECKCOUNT'!AP$1,SWISSW!$F:$F,"Won")+COUNTIFS(SWISSW!$I:$I,'MTT CHECKCOUNT'!AP$1,SWISSW!$J:$J,'MTT CHECKCOUNT'!$A26,SWISSW!$F:$F,"Lost")))+'MTT DRAW'!AP26*IF(ROW()=COLUMN(),1,0.5))*(IF(ROW()=COLUMN(),0,1))</f>
        <v>0</v>
      </c>
      <c r="AQ26" s="14">
        <f ca="1">(((COUNTIFS(SWISSW!$I:$I,'MTT CHECKCOUNT'!$A26,SWISSW!$J:$J,'MTT CHECKCOUNT'!AQ$1,SWISSW!$F:$F,"Won")+COUNTIFS(SWISSW!$I:$I,'MTT CHECKCOUNT'!AQ$1,SWISSW!$J:$J,'MTT CHECKCOUNT'!$A26,SWISSW!$F:$F,"Lost")))+'MTT DRAW'!AQ26*IF(ROW()=COLUMN(),1,0.5))*(IF(ROW()=COLUMN(),0,1))</f>
        <v>0</v>
      </c>
      <c r="AR26" s="14">
        <f ca="1">(((COUNTIFS(SWISSW!$I:$I,'MTT CHECKCOUNT'!$A26,SWISSW!$J:$J,'MTT CHECKCOUNT'!AR$1,SWISSW!$F:$F,"Won")+COUNTIFS(SWISSW!$I:$I,'MTT CHECKCOUNT'!AR$1,SWISSW!$J:$J,'MTT CHECKCOUNT'!$A26,SWISSW!$F:$F,"Lost")))+'MTT DRAW'!AR26*IF(ROW()=COLUMN(),1,0.5))*(IF(ROW()=COLUMN(),0,1))</f>
        <v>0</v>
      </c>
      <c r="AS26" s="14">
        <f ca="1">(((COUNTIFS(SWISSW!$I:$I,'MTT CHECKCOUNT'!$A26,SWISSW!$J:$J,'MTT CHECKCOUNT'!AS$1,SWISSW!$F:$F,"Won")+COUNTIFS(SWISSW!$I:$I,'MTT CHECKCOUNT'!AS$1,SWISSW!$J:$J,'MTT CHECKCOUNT'!$A26,SWISSW!$F:$F,"Lost")))+'MTT DRAW'!AS26*IF(ROW()=COLUMN(),1,0.5))*(IF(ROW()=COLUMN(),0,1))</f>
        <v>0</v>
      </c>
      <c r="AT26" s="14">
        <f ca="1">(((COUNTIFS(SWISSW!$I:$I,'MTT CHECKCOUNT'!$A26,SWISSW!$J:$J,'MTT CHECKCOUNT'!AT$1,SWISSW!$F:$F,"Won")+COUNTIFS(SWISSW!$I:$I,'MTT CHECKCOUNT'!AT$1,SWISSW!$J:$J,'MTT CHECKCOUNT'!$A26,SWISSW!$F:$F,"Lost")))+'MTT DRAW'!AT26*IF(ROW()=COLUMN(),1,0.5))*(IF(ROW()=COLUMN(),0,1))</f>
        <v>0</v>
      </c>
      <c r="AU26" s="14">
        <f ca="1">(((COUNTIFS(SWISSW!$I:$I,'MTT CHECKCOUNT'!$A26,SWISSW!$J:$J,'MTT CHECKCOUNT'!AU$1,SWISSW!$F:$F,"Won")+COUNTIFS(SWISSW!$I:$I,'MTT CHECKCOUNT'!AU$1,SWISSW!$J:$J,'MTT CHECKCOUNT'!$A26,SWISSW!$F:$F,"Lost")))+'MTT DRAW'!AU26*IF(ROW()=COLUMN(),1,0.5))*(IF(ROW()=COLUMN(),0,1))</f>
        <v>0</v>
      </c>
      <c r="AV26" s="14">
        <f ca="1">(((COUNTIFS(SWISSW!$I:$I,'MTT CHECKCOUNT'!$A26,SWISSW!$J:$J,'MTT CHECKCOUNT'!AV$1,SWISSW!$F:$F,"Won")+COUNTIFS(SWISSW!$I:$I,'MTT CHECKCOUNT'!AV$1,SWISSW!$J:$J,'MTT CHECKCOUNT'!$A26,SWISSW!$F:$F,"Lost")))+'MTT DRAW'!AV26*IF(ROW()=COLUMN(),1,0.5))*(IF(ROW()=COLUMN(),0,1))</f>
        <v>0</v>
      </c>
      <c r="AW26" s="14">
        <f ca="1">(((COUNTIFS(SWISSW!$I:$I,'MTT CHECKCOUNT'!$A26,SWISSW!$J:$J,'MTT CHECKCOUNT'!AW$1,SWISSW!$F:$F,"Won")+COUNTIFS(SWISSW!$I:$I,'MTT CHECKCOUNT'!AW$1,SWISSW!$J:$J,'MTT CHECKCOUNT'!$A26,SWISSW!$F:$F,"Lost")))+'MTT DRAW'!AW26*IF(ROW()=COLUMN(),1,0.5))*(IF(ROW()=COLUMN(),0,1))</f>
        <v>0</v>
      </c>
      <c r="AX26" s="14">
        <f ca="1">(((COUNTIFS(SWISSW!$I:$I,'MTT CHECKCOUNT'!$A26,SWISSW!$J:$J,'MTT CHECKCOUNT'!AX$1,SWISSW!$F:$F,"Won")+COUNTIFS(SWISSW!$I:$I,'MTT CHECKCOUNT'!AX$1,SWISSW!$J:$J,'MTT CHECKCOUNT'!$A26,SWISSW!$F:$F,"Lost")))+'MTT DRAW'!AX26*IF(ROW()=COLUMN(),1,0.5))*(IF(ROW()=COLUMN(),0,1))</f>
        <v>0</v>
      </c>
      <c r="AY26" s="14">
        <f ca="1">(((COUNTIFS(SWISSW!$I:$I,'MTT CHECKCOUNT'!$A26,SWISSW!$J:$J,'MTT CHECKCOUNT'!AY$1,SWISSW!$F:$F,"Won")+COUNTIFS(SWISSW!$I:$I,'MTT CHECKCOUNT'!AY$1,SWISSW!$J:$J,'MTT CHECKCOUNT'!$A26,SWISSW!$F:$F,"Lost")))+'MTT DRAW'!AY26*IF(ROW()=COLUMN(),1,0.5))*(IF(ROW()=COLUMN(),0,1))</f>
        <v>0</v>
      </c>
      <c r="AZ26" s="14">
        <f ca="1">(((COUNTIFS(SWISSW!$I:$I,'MTT CHECKCOUNT'!$A26,SWISSW!$J:$J,'MTT CHECKCOUNT'!AZ$1,SWISSW!$F:$F,"Won")+COUNTIFS(SWISSW!$I:$I,'MTT CHECKCOUNT'!AZ$1,SWISSW!$J:$J,'MTT CHECKCOUNT'!$A26,SWISSW!$F:$F,"Lost")))+'MTT DRAW'!AZ26*IF(ROW()=COLUMN(),1,0.5))*(IF(ROW()=COLUMN(),0,1))</f>
        <v>0</v>
      </c>
      <c r="BA26" s="14">
        <f ca="1">(((COUNTIFS(SWISSW!$I:$I,'MTT CHECKCOUNT'!$A26,SWISSW!$J:$J,'MTT CHECKCOUNT'!BA$1,SWISSW!$F:$F,"Won")+COUNTIFS(SWISSW!$I:$I,'MTT CHECKCOUNT'!BA$1,SWISSW!$J:$J,'MTT CHECKCOUNT'!$A26,SWISSW!$F:$F,"Lost")))+'MTT DRAW'!BA26*IF(ROW()=COLUMN(),1,0.5))*(IF(ROW()=COLUMN(),0,1))</f>
        <v>0</v>
      </c>
      <c r="BB26" s="14">
        <f ca="1">(((COUNTIFS(SWISSW!$I:$I,'MTT CHECKCOUNT'!$A26,SWISSW!$J:$J,'MTT CHECKCOUNT'!BB$1,SWISSW!$F:$F,"Won")+COUNTIFS(SWISSW!$I:$I,'MTT CHECKCOUNT'!BB$1,SWISSW!$J:$J,'MTT CHECKCOUNT'!$A26,SWISSW!$F:$F,"Lost")))+'MTT DRAW'!BB26*IF(ROW()=COLUMN(),1,0.5))*(IF(ROW()=COLUMN(),0,1))</f>
        <v>0</v>
      </c>
      <c r="BC26" s="14">
        <f ca="1">(((COUNTIFS(SWISSW!$I:$I,'MTT CHECKCOUNT'!$A26,SWISSW!$J:$J,'MTT CHECKCOUNT'!BC$1,SWISSW!$F:$F,"Won")+COUNTIFS(SWISSW!$I:$I,'MTT CHECKCOUNT'!BC$1,SWISSW!$J:$J,'MTT CHECKCOUNT'!$A26,SWISSW!$F:$F,"Lost")))+'MTT DRAW'!BC26*IF(ROW()=COLUMN(),1,0.5))*(IF(ROW()=COLUMN(),0,1))</f>
        <v>0</v>
      </c>
      <c r="BD26" s="14">
        <f ca="1">(((COUNTIFS(SWISSW!$I:$I,'MTT CHECKCOUNT'!$A26,SWISSW!$J:$J,'MTT CHECKCOUNT'!BD$1,SWISSW!$F:$F,"Won")+COUNTIFS(SWISSW!$I:$I,'MTT CHECKCOUNT'!BD$1,SWISSW!$J:$J,'MTT CHECKCOUNT'!$A26,SWISSW!$F:$F,"Lost")))+'MTT DRAW'!BD26*IF(ROW()=COLUMN(),1,0.5))*(IF(ROW()=COLUMN(),0,1))</f>
        <v>0</v>
      </c>
      <c r="BE26" s="14">
        <f ca="1">(((COUNTIFS(SWISSW!$I:$I,'MTT CHECKCOUNT'!$A26,SWISSW!$J:$J,'MTT CHECKCOUNT'!BE$1,SWISSW!$F:$F,"Won")+COUNTIFS(SWISSW!$I:$I,'MTT CHECKCOUNT'!BE$1,SWISSW!$J:$J,'MTT CHECKCOUNT'!$A26,SWISSW!$F:$F,"Lost")))+'MTT DRAW'!BE26*IF(ROW()=COLUMN(),1,0.5))*(IF(ROW()=COLUMN(),0,1))</f>
        <v>0</v>
      </c>
      <c r="BF26" s="14">
        <f ca="1">(((COUNTIFS(SWISSW!$I:$I,'MTT CHECKCOUNT'!$A26,SWISSW!$J:$J,'MTT CHECKCOUNT'!BF$1,SWISSW!$F:$F,"Won")+COUNTIFS(SWISSW!$I:$I,'MTT CHECKCOUNT'!BF$1,SWISSW!$J:$J,'MTT CHECKCOUNT'!$A26,SWISSW!$F:$F,"Lost")))+'MTT DRAW'!BF26*IF(ROW()=COLUMN(),1,0.5))*(IF(ROW()=COLUMN(),0,1))</f>
        <v>0</v>
      </c>
    </row>
    <row r="27" spans="1:58" ht="55" customHeight="1" x14ac:dyDescent="0.3">
      <c r="A27" s="3" t="str">
        <f ca="1">MATCHUP!A27</f>
        <v>Gruul Ponza</v>
      </c>
      <c r="B27" s="14">
        <f ca="1">(((COUNTIFS(SWISSW!$I:$I,'MTT CHECKCOUNT'!$A27,SWISSW!$J:$J,'MTT CHECKCOUNT'!B$1,SWISSW!$F:$F,"Won")+COUNTIFS(SWISSW!$I:$I,'MTT CHECKCOUNT'!B$1,SWISSW!$J:$J,'MTT CHECKCOUNT'!$A27,SWISSW!$F:$F,"Lost")))+'MTT DRAW'!B27*IF(ROW()=COLUMN(),1,0.5))*(IF(ROW()=COLUMN(),0,1))</f>
        <v>2</v>
      </c>
      <c r="C27" s="14">
        <f ca="1">(((COUNTIFS(SWISSW!$I:$I,'MTT CHECKCOUNT'!$A27,SWISSW!$J:$J,'MTT CHECKCOUNT'!C$1,SWISSW!$F:$F,"Won")+COUNTIFS(SWISSW!$I:$I,'MTT CHECKCOUNT'!C$1,SWISSW!$J:$J,'MTT CHECKCOUNT'!$A27,SWISSW!$F:$F,"Lost")))+'MTT DRAW'!C27*IF(ROW()=COLUMN(),1,0.5))*(IF(ROW()=COLUMN(),0,1))</f>
        <v>2</v>
      </c>
      <c r="D27" s="14">
        <f ca="1">(((COUNTIFS(SWISSW!$I:$I,'MTT CHECKCOUNT'!$A27,SWISSW!$J:$J,'MTT CHECKCOUNT'!D$1,SWISSW!$F:$F,"Won")+COUNTIFS(SWISSW!$I:$I,'MTT CHECKCOUNT'!D$1,SWISSW!$J:$J,'MTT CHECKCOUNT'!$A27,SWISSW!$F:$F,"Lost")))+'MTT DRAW'!D27*IF(ROW()=COLUMN(),1,0.5))*(IF(ROW()=COLUMN(),0,1))</f>
        <v>3</v>
      </c>
      <c r="E27" s="14">
        <f ca="1">(((COUNTIFS(SWISSW!$I:$I,'MTT CHECKCOUNT'!$A27,SWISSW!$J:$J,'MTT CHECKCOUNT'!E$1,SWISSW!$F:$F,"Won")+COUNTIFS(SWISSW!$I:$I,'MTT CHECKCOUNT'!E$1,SWISSW!$J:$J,'MTT CHECKCOUNT'!$A27,SWISSW!$F:$F,"Lost")))+'MTT DRAW'!E27*IF(ROW()=COLUMN(),1,0.5))*(IF(ROW()=COLUMN(),0,1))</f>
        <v>2</v>
      </c>
      <c r="F27" s="14">
        <f ca="1">(((COUNTIFS(SWISSW!$I:$I,'MTT CHECKCOUNT'!$A27,SWISSW!$J:$J,'MTT CHECKCOUNT'!F$1,SWISSW!$F:$F,"Won")+COUNTIFS(SWISSW!$I:$I,'MTT CHECKCOUNT'!F$1,SWISSW!$J:$J,'MTT CHECKCOUNT'!$A27,SWISSW!$F:$F,"Lost")))+'MTT DRAW'!F27*IF(ROW()=COLUMN(),1,0.5))*(IF(ROW()=COLUMN(),0,1))</f>
        <v>0</v>
      </c>
      <c r="G27" s="14">
        <f ca="1">(((COUNTIFS(SWISSW!$I:$I,'MTT CHECKCOUNT'!$A27,SWISSW!$J:$J,'MTT CHECKCOUNT'!G$1,SWISSW!$F:$F,"Won")+COUNTIFS(SWISSW!$I:$I,'MTT CHECKCOUNT'!G$1,SWISSW!$J:$J,'MTT CHECKCOUNT'!$A27,SWISSW!$F:$F,"Lost")))+'MTT DRAW'!G27*IF(ROW()=COLUMN(),1,0.5))*(IF(ROW()=COLUMN(),0,1))</f>
        <v>0.5</v>
      </c>
      <c r="H27" s="14">
        <f ca="1">(((COUNTIFS(SWISSW!$I:$I,'MTT CHECKCOUNT'!$A27,SWISSW!$J:$J,'MTT CHECKCOUNT'!H$1,SWISSW!$F:$F,"Won")+COUNTIFS(SWISSW!$I:$I,'MTT CHECKCOUNT'!H$1,SWISSW!$J:$J,'MTT CHECKCOUNT'!$A27,SWISSW!$F:$F,"Lost")))+'MTT DRAW'!H27*IF(ROW()=COLUMN(),1,0.5))*(IF(ROW()=COLUMN(),0,1))</f>
        <v>2</v>
      </c>
      <c r="I27" s="14">
        <f ca="1">(((COUNTIFS(SWISSW!$I:$I,'MTT CHECKCOUNT'!$A27,SWISSW!$J:$J,'MTT CHECKCOUNT'!I$1,SWISSW!$F:$F,"Won")+COUNTIFS(SWISSW!$I:$I,'MTT CHECKCOUNT'!I$1,SWISSW!$J:$J,'MTT CHECKCOUNT'!$A27,SWISSW!$F:$F,"Lost")))+'MTT DRAW'!I27*IF(ROW()=COLUMN(),1,0.5))*(IF(ROW()=COLUMN(),0,1))</f>
        <v>0</v>
      </c>
      <c r="J27" s="14">
        <f ca="1">(((COUNTIFS(SWISSW!$I:$I,'MTT CHECKCOUNT'!$A27,SWISSW!$J:$J,'MTT CHECKCOUNT'!J$1,SWISSW!$F:$F,"Won")+COUNTIFS(SWISSW!$I:$I,'MTT CHECKCOUNT'!J$1,SWISSW!$J:$J,'MTT CHECKCOUNT'!$A27,SWISSW!$F:$F,"Lost")))+'MTT DRAW'!J27*IF(ROW()=COLUMN(),1,0.5))*(IF(ROW()=COLUMN(),0,1))</f>
        <v>1</v>
      </c>
      <c r="K27" s="14">
        <f ca="1">(((COUNTIFS(SWISSW!$I:$I,'MTT CHECKCOUNT'!$A27,SWISSW!$J:$J,'MTT CHECKCOUNT'!K$1,SWISSW!$F:$F,"Won")+COUNTIFS(SWISSW!$I:$I,'MTT CHECKCOUNT'!K$1,SWISSW!$J:$J,'MTT CHECKCOUNT'!$A27,SWISSW!$F:$F,"Lost")))+'MTT DRAW'!K27*IF(ROW()=COLUMN(),1,0.5))*(IF(ROW()=COLUMN(),0,1))</f>
        <v>1</v>
      </c>
      <c r="L27" s="14">
        <f ca="1">(((COUNTIFS(SWISSW!$I:$I,'MTT CHECKCOUNT'!$A27,SWISSW!$J:$J,'MTT CHECKCOUNT'!L$1,SWISSW!$F:$F,"Won")+COUNTIFS(SWISSW!$I:$I,'MTT CHECKCOUNT'!L$1,SWISSW!$J:$J,'MTT CHECKCOUNT'!$A27,SWISSW!$F:$F,"Lost")))+'MTT DRAW'!L27*IF(ROW()=COLUMN(),1,0.5))*(IF(ROW()=COLUMN(),0,1))</f>
        <v>1</v>
      </c>
      <c r="M27" s="14">
        <f ca="1">(((COUNTIFS(SWISSW!$I:$I,'MTT CHECKCOUNT'!$A27,SWISSW!$J:$J,'MTT CHECKCOUNT'!M$1,SWISSW!$F:$F,"Won")+COUNTIFS(SWISSW!$I:$I,'MTT CHECKCOUNT'!M$1,SWISSW!$J:$J,'MTT CHECKCOUNT'!$A27,SWISSW!$F:$F,"Lost")))+'MTT DRAW'!M27*IF(ROW()=COLUMN(),1,0.5))*(IF(ROW()=COLUMN(),0,1))</f>
        <v>1</v>
      </c>
      <c r="N27" s="14">
        <f ca="1">(((COUNTIFS(SWISSW!$I:$I,'MTT CHECKCOUNT'!$A27,SWISSW!$J:$J,'MTT CHECKCOUNT'!N$1,SWISSW!$F:$F,"Won")+COUNTIFS(SWISSW!$I:$I,'MTT CHECKCOUNT'!N$1,SWISSW!$J:$J,'MTT CHECKCOUNT'!$A27,SWISSW!$F:$F,"Lost")))+'MTT DRAW'!N27*IF(ROW()=COLUMN(),1,0.5))*(IF(ROW()=COLUMN(),0,1))</f>
        <v>0</v>
      </c>
      <c r="O27" s="14">
        <f ca="1">(((COUNTIFS(SWISSW!$I:$I,'MTT CHECKCOUNT'!$A27,SWISSW!$J:$J,'MTT CHECKCOUNT'!O$1,SWISSW!$F:$F,"Won")+COUNTIFS(SWISSW!$I:$I,'MTT CHECKCOUNT'!O$1,SWISSW!$J:$J,'MTT CHECKCOUNT'!$A27,SWISSW!$F:$F,"Lost")))+'MTT DRAW'!O27*IF(ROW()=COLUMN(),1,0.5))*(IF(ROW()=COLUMN(),0,1))</f>
        <v>1</v>
      </c>
      <c r="P27" s="14">
        <f ca="1">(((COUNTIFS(SWISSW!$I:$I,'MTT CHECKCOUNT'!$A27,SWISSW!$J:$J,'MTT CHECKCOUNT'!P$1,SWISSW!$F:$F,"Won")+COUNTIFS(SWISSW!$I:$I,'MTT CHECKCOUNT'!P$1,SWISSW!$J:$J,'MTT CHECKCOUNT'!$A27,SWISSW!$F:$F,"Lost")))+'MTT DRAW'!P27*IF(ROW()=COLUMN(),1,0.5))*(IF(ROW()=COLUMN(),0,1))</f>
        <v>0</v>
      </c>
      <c r="Q27" s="14">
        <f ca="1">(((COUNTIFS(SWISSW!$I:$I,'MTT CHECKCOUNT'!$A27,SWISSW!$J:$J,'MTT CHECKCOUNT'!Q$1,SWISSW!$F:$F,"Won")+COUNTIFS(SWISSW!$I:$I,'MTT CHECKCOUNT'!Q$1,SWISSW!$J:$J,'MTT CHECKCOUNT'!$A27,SWISSW!$F:$F,"Lost")))+'MTT DRAW'!Q27*IF(ROW()=COLUMN(),1,0.5))*(IF(ROW()=COLUMN(),0,1))</f>
        <v>0</v>
      </c>
      <c r="R27" s="14">
        <f ca="1">(((COUNTIFS(SWISSW!$I:$I,'MTT CHECKCOUNT'!$A27,SWISSW!$J:$J,'MTT CHECKCOUNT'!R$1,SWISSW!$F:$F,"Won")+COUNTIFS(SWISSW!$I:$I,'MTT CHECKCOUNT'!R$1,SWISSW!$J:$J,'MTT CHECKCOUNT'!$A27,SWISSW!$F:$F,"Lost")))+'MTT DRAW'!R27*IF(ROW()=COLUMN(),1,0.5))*(IF(ROW()=COLUMN(),0,1))</f>
        <v>0</v>
      </c>
      <c r="S27" s="14">
        <f ca="1">(((COUNTIFS(SWISSW!$I:$I,'MTT CHECKCOUNT'!$A27,SWISSW!$J:$J,'MTT CHECKCOUNT'!S$1,SWISSW!$F:$F,"Won")+COUNTIFS(SWISSW!$I:$I,'MTT CHECKCOUNT'!S$1,SWISSW!$J:$J,'MTT CHECKCOUNT'!$A27,SWISSW!$F:$F,"Lost")))+'MTT DRAW'!S27*IF(ROW()=COLUMN(),1,0.5))*(IF(ROW()=COLUMN(),0,1))</f>
        <v>0</v>
      </c>
      <c r="T27" s="14">
        <f ca="1">(((COUNTIFS(SWISSW!$I:$I,'MTT CHECKCOUNT'!$A27,SWISSW!$J:$J,'MTT CHECKCOUNT'!T$1,SWISSW!$F:$F,"Won")+COUNTIFS(SWISSW!$I:$I,'MTT CHECKCOUNT'!T$1,SWISSW!$J:$J,'MTT CHECKCOUNT'!$A27,SWISSW!$F:$F,"Lost")))+'MTT DRAW'!T27*IF(ROW()=COLUMN(),1,0.5))*(IF(ROW()=COLUMN(),0,1))</f>
        <v>0</v>
      </c>
      <c r="U27" s="14">
        <f ca="1">(((COUNTIFS(SWISSW!$I:$I,'MTT CHECKCOUNT'!$A27,SWISSW!$J:$J,'MTT CHECKCOUNT'!U$1,SWISSW!$F:$F,"Won")+COUNTIFS(SWISSW!$I:$I,'MTT CHECKCOUNT'!U$1,SWISSW!$J:$J,'MTT CHECKCOUNT'!$A27,SWISSW!$F:$F,"Lost")))+'MTT DRAW'!U27*IF(ROW()=COLUMN(),1,0.5))*(IF(ROW()=COLUMN(),0,1))</f>
        <v>1</v>
      </c>
      <c r="V27" s="14">
        <f ca="1">(((COUNTIFS(SWISSW!$I:$I,'MTT CHECKCOUNT'!$A27,SWISSW!$J:$J,'MTT CHECKCOUNT'!V$1,SWISSW!$F:$F,"Won")+COUNTIFS(SWISSW!$I:$I,'MTT CHECKCOUNT'!V$1,SWISSW!$J:$J,'MTT CHECKCOUNT'!$A27,SWISSW!$F:$F,"Lost")))+'MTT DRAW'!V27*IF(ROW()=COLUMN(),1,0.5))*(IF(ROW()=COLUMN(),0,1))</f>
        <v>0</v>
      </c>
      <c r="W27" s="14">
        <f ca="1">(((COUNTIFS(SWISSW!$I:$I,'MTT CHECKCOUNT'!$A27,SWISSW!$J:$J,'MTT CHECKCOUNT'!W$1,SWISSW!$F:$F,"Won")+COUNTIFS(SWISSW!$I:$I,'MTT CHECKCOUNT'!W$1,SWISSW!$J:$J,'MTT CHECKCOUNT'!$A27,SWISSW!$F:$F,"Lost")))+'MTT DRAW'!W27*IF(ROW()=COLUMN(),1,0.5))*(IF(ROW()=COLUMN(),0,1))</f>
        <v>0</v>
      </c>
      <c r="X27" s="14">
        <f ca="1">(((COUNTIFS(SWISSW!$I:$I,'MTT CHECKCOUNT'!$A27,SWISSW!$J:$J,'MTT CHECKCOUNT'!X$1,SWISSW!$F:$F,"Won")+COUNTIFS(SWISSW!$I:$I,'MTT CHECKCOUNT'!X$1,SWISSW!$J:$J,'MTT CHECKCOUNT'!$A27,SWISSW!$F:$F,"Lost")))+'MTT DRAW'!X27*IF(ROW()=COLUMN(),1,0.5))*(IF(ROW()=COLUMN(),0,1))</f>
        <v>0</v>
      </c>
      <c r="Y27" s="14">
        <f ca="1">(((COUNTIFS(SWISSW!$I:$I,'MTT CHECKCOUNT'!$A27,SWISSW!$J:$J,'MTT CHECKCOUNT'!Y$1,SWISSW!$F:$F,"Won")+COUNTIFS(SWISSW!$I:$I,'MTT CHECKCOUNT'!Y$1,SWISSW!$J:$J,'MTT CHECKCOUNT'!$A27,SWISSW!$F:$F,"Lost")))+'MTT DRAW'!Y27*IF(ROW()=COLUMN(),1,0.5))*(IF(ROW()=COLUMN(),0,1))</f>
        <v>0</v>
      </c>
      <c r="Z27" s="14">
        <f ca="1">(((COUNTIFS(SWISSW!$I:$I,'MTT CHECKCOUNT'!$A27,SWISSW!$J:$J,'MTT CHECKCOUNT'!Z$1,SWISSW!$F:$F,"Won")+COUNTIFS(SWISSW!$I:$I,'MTT CHECKCOUNT'!Z$1,SWISSW!$J:$J,'MTT CHECKCOUNT'!$A27,SWISSW!$F:$F,"Lost")))+'MTT DRAW'!Z27*IF(ROW()=COLUMN(),1,0.5))*(IF(ROW()=COLUMN(),0,1))</f>
        <v>1</v>
      </c>
      <c r="AA27" s="14">
        <f ca="1">(((COUNTIFS(SWISSW!$I:$I,'MTT CHECKCOUNT'!$A27,SWISSW!$J:$J,'MTT CHECKCOUNT'!AA$1,SWISSW!$F:$F,"Won")+COUNTIFS(SWISSW!$I:$I,'MTT CHECKCOUNT'!AA$1,SWISSW!$J:$J,'MTT CHECKCOUNT'!$A27,SWISSW!$F:$F,"Lost")))+'MTT DRAW'!AA27*IF(ROW()=COLUMN(),1,0.5))*(IF(ROW()=COLUMN(),0,1))</f>
        <v>0</v>
      </c>
      <c r="AB27" s="14">
        <f ca="1">(((COUNTIFS(SWISSW!$I:$I,'MTT CHECKCOUNT'!$A27,SWISSW!$J:$J,'MTT CHECKCOUNT'!AB$1,SWISSW!$F:$F,"Won")+COUNTIFS(SWISSW!$I:$I,'MTT CHECKCOUNT'!AB$1,SWISSW!$J:$J,'MTT CHECKCOUNT'!$A27,SWISSW!$F:$F,"Lost")))+'MTT DRAW'!AB27*IF(ROW()=COLUMN(),1,0.5))*(IF(ROW()=COLUMN(),0,1))</f>
        <v>0</v>
      </c>
      <c r="AC27" s="14">
        <f ca="1">(((COUNTIFS(SWISSW!$I:$I,'MTT CHECKCOUNT'!$A27,SWISSW!$J:$J,'MTT CHECKCOUNT'!AC$1,SWISSW!$F:$F,"Won")+COUNTIFS(SWISSW!$I:$I,'MTT CHECKCOUNT'!AC$1,SWISSW!$J:$J,'MTT CHECKCOUNT'!$A27,SWISSW!$F:$F,"Lost")))+'MTT DRAW'!AC27*IF(ROW()=COLUMN(),1,0.5))*(IF(ROW()=COLUMN(),0,1))</f>
        <v>1</v>
      </c>
      <c r="AD27" s="14">
        <f ca="1">(((COUNTIFS(SWISSW!$I:$I,'MTT CHECKCOUNT'!$A27,SWISSW!$J:$J,'MTT CHECKCOUNT'!AD$1,SWISSW!$F:$F,"Won")+COUNTIFS(SWISSW!$I:$I,'MTT CHECKCOUNT'!AD$1,SWISSW!$J:$J,'MTT CHECKCOUNT'!$A27,SWISSW!$F:$F,"Lost")))+'MTT DRAW'!AD27*IF(ROW()=COLUMN(),1,0.5))*(IF(ROW()=COLUMN(),0,1))</f>
        <v>0</v>
      </c>
      <c r="AE27" s="14">
        <f ca="1">(((COUNTIFS(SWISSW!$I:$I,'MTT CHECKCOUNT'!$A27,SWISSW!$J:$J,'MTT CHECKCOUNT'!AE$1,SWISSW!$F:$F,"Won")+COUNTIFS(SWISSW!$I:$I,'MTT CHECKCOUNT'!AE$1,SWISSW!$J:$J,'MTT CHECKCOUNT'!$A27,SWISSW!$F:$F,"Lost")))+'MTT DRAW'!AE27*IF(ROW()=COLUMN(),1,0.5))*(IF(ROW()=COLUMN(),0,1))</f>
        <v>1</v>
      </c>
      <c r="AF27" s="14">
        <f ca="1">(((COUNTIFS(SWISSW!$I:$I,'MTT CHECKCOUNT'!$A27,SWISSW!$J:$J,'MTT CHECKCOUNT'!AF$1,SWISSW!$F:$F,"Won")+COUNTIFS(SWISSW!$I:$I,'MTT CHECKCOUNT'!AF$1,SWISSW!$J:$J,'MTT CHECKCOUNT'!$A27,SWISSW!$F:$F,"Lost")))+'MTT DRAW'!AF27*IF(ROW()=COLUMN(),1,0.5))*(IF(ROW()=COLUMN(),0,1))</f>
        <v>0</v>
      </c>
      <c r="AG27" s="14">
        <f ca="1">(((COUNTIFS(SWISSW!$I:$I,'MTT CHECKCOUNT'!$A27,SWISSW!$J:$J,'MTT CHECKCOUNT'!AG$1,SWISSW!$F:$F,"Won")+COUNTIFS(SWISSW!$I:$I,'MTT CHECKCOUNT'!AG$1,SWISSW!$J:$J,'MTT CHECKCOUNT'!$A27,SWISSW!$F:$F,"Lost")))+'MTT DRAW'!AG27*IF(ROW()=COLUMN(),1,0.5))*(IF(ROW()=COLUMN(),0,1))</f>
        <v>0</v>
      </c>
      <c r="AH27" s="14">
        <f ca="1">(((COUNTIFS(SWISSW!$I:$I,'MTT CHECKCOUNT'!$A27,SWISSW!$J:$J,'MTT CHECKCOUNT'!AH$1,SWISSW!$F:$F,"Won")+COUNTIFS(SWISSW!$I:$I,'MTT CHECKCOUNT'!AH$1,SWISSW!$J:$J,'MTT CHECKCOUNT'!$A27,SWISSW!$F:$F,"Lost")))+'MTT DRAW'!AH27*IF(ROW()=COLUMN(),1,0.5))*(IF(ROW()=COLUMN(),0,1))</f>
        <v>0</v>
      </c>
      <c r="AI27" s="14">
        <f ca="1">(((COUNTIFS(SWISSW!$I:$I,'MTT CHECKCOUNT'!$A27,SWISSW!$J:$J,'MTT CHECKCOUNT'!AI$1,SWISSW!$F:$F,"Won")+COUNTIFS(SWISSW!$I:$I,'MTT CHECKCOUNT'!AI$1,SWISSW!$J:$J,'MTT CHECKCOUNT'!$A27,SWISSW!$F:$F,"Lost")))+'MTT DRAW'!AI27*IF(ROW()=COLUMN(),1,0.5))*(IF(ROW()=COLUMN(),0,1))</f>
        <v>0</v>
      </c>
      <c r="AJ27" s="14">
        <f ca="1">(((COUNTIFS(SWISSW!$I:$I,'MTT CHECKCOUNT'!$A27,SWISSW!$J:$J,'MTT CHECKCOUNT'!AJ$1,SWISSW!$F:$F,"Won")+COUNTIFS(SWISSW!$I:$I,'MTT CHECKCOUNT'!AJ$1,SWISSW!$J:$J,'MTT CHECKCOUNT'!$A27,SWISSW!$F:$F,"Lost")))+'MTT DRAW'!AJ27*IF(ROW()=COLUMN(),1,0.5))*(IF(ROW()=COLUMN(),0,1))</f>
        <v>0</v>
      </c>
      <c r="AK27" s="14">
        <f ca="1">(((COUNTIFS(SWISSW!$I:$I,'MTT CHECKCOUNT'!$A27,SWISSW!$J:$J,'MTT CHECKCOUNT'!AK$1,SWISSW!$F:$F,"Won")+COUNTIFS(SWISSW!$I:$I,'MTT CHECKCOUNT'!AK$1,SWISSW!$J:$J,'MTT CHECKCOUNT'!$A27,SWISSW!$F:$F,"Lost")))+'MTT DRAW'!AK27*IF(ROW()=COLUMN(),1,0.5))*(IF(ROW()=COLUMN(),0,1))</f>
        <v>0</v>
      </c>
      <c r="AL27" s="14">
        <f ca="1">(((COUNTIFS(SWISSW!$I:$I,'MTT CHECKCOUNT'!$A27,SWISSW!$J:$J,'MTT CHECKCOUNT'!AL$1,SWISSW!$F:$F,"Won")+COUNTIFS(SWISSW!$I:$I,'MTT CHECKCOUNT'!AL$1,SWISSW!$J:$J,'MTT CHECKCOUNT'!$A27,SWISSW!$F:$F,"Lost")))+'MTT DRAW'!AL27*IF(ROW()=COLUMN(),1,0.5))*(IF(ROW()=COLUMN(),0,1))</f>
        <v>0</v>
      </c>
      <c r="AM27" s="14">
        <f ca="1">(((COUNTIFS(SWISSW!$I:$I,'MTT CHECKCOUNT'!$A27,SWISSW!$J:$J,'MTT CHECKCOUNT'!AM$1,SWISSW!$F:$F,"Won")+COUNTIFS(SWISSW!$I:$I,'MTT CHECKCOUNT'!AM$1,SWISSW!$J:$J,'MTT CHECKCOUNT'!$A27,SWISSW!$F:$F,"Lost")))+'MTT DRAW'!AM27*IF(ROW()=COLUMN(),1,0.5))*(IF(ROW()=COLUMN(),0,1))</f>
        <v>0</v>
      </c>
      <c r="AN27" s="14">
        <f ca="1">(((COUNTIFS(SWISSW!$I:$I,'MTT CHECKCOUNT'!$A27,SWISSW!$J:$J,'MTT CHECKCOUNT'!AN$1,SWISSW!$F:$F,"Won")+COUNTIFS(SWISSW!$I:$I,'MTT CHECKCOUNT'!AN$1,SWISSW!$J:$J,'MTT CHECKCOUNT'!$A27,SWISSW!$F:$F,"Lost")))+'MTT DRAW'!AN27*IF(ROW()=COLUMN(),1,0.5))*(IF(ROW()=COLUMN(),0,1))</f>
        <v>0</v>
      </c>
      <c r="AO27" s="14">
        <f ca="1">(((COUNTIFS(SWISSW!$I:$I,'MTT CHECKCOUNT'!$A27,SWISSW!$J:$J,'MTT CHECKCOUNT'!AO$1,SWISSW!$F:$F,"Won")+COUNTIFS(SWISSW!$I:$I,'MTT CHECKCOUNT'!AO$1,SWISSW!$J:$J,'MTT CHECKCOUNT'!$A27,SWISSW!$F:$F,"Lost")))+'MTT DRAW'!AO27*IF(ROW()=COLUMN(),1,0.5))*(IF(ROW()=COLUMN(),0,1))</f>
        <v>0</v>
      </c>
      <c r="AP27" s="14">
        <f ca="1">(((COUNTIFS(SWISSW!$I:$I,'MTT CHECKCOUNT'!$A27,SWISSW!$J:$J,'MTT CHECKCOUNT'!AP$1,SWISSW!$F:$F,"Won")+COUNTIFS(SWISSW!$I:$I,'MTT CHECKCOUNT'!AP$1,SWISSW!$J:$J,'MTT CHECKCOUNT'!$A27,SWISSW!$F:$F,"Lost")))+'MTT DRAW'!AP27*IF(ROW()=COLUMN(),1,0.5))*(IF(ROW()=COLUMN(),0,1))</f>
        <v>0</v>
      </c>
      <c r="AQ27" s="14">
        <f ca="1">(((COUNTIFS(SWISSW!$I:$I,'MTT CHECKCOUNT'!$A27,SWISSW!$J:$J,'MTT CHECKCOUNT'!AQ$1,SWISSW!$F:$F,"Won")+COUNTIFS(SWISSW!$I:$I,'MTT CHECKCOUNT'!AQ$1,SWISSW!$J:$J,'MTT CHECKCOUNT'!$A27,SWISSW!$F:$F,"Lost")))+'MTT DRAW'!AQ27*IF(ROW()=COLUMN(),1,0.5))*(IF(ROW()=COLUMN(),0,1))</f>
        <v>0</v>
      </c>
      <c r="AR27" s="14">
        <f ca="1">(((COUNTIFS(SWISSW!$I:$I,'MTT CHECKCOUNT'!$A27,SWISSW!$J:$J,'MTT CHECKCOUNT'!AR$1,SWISSW!$F:$F,"Won")+COUNTIFS(SWISSW!$I:$I,'MTT CHECKCOUNT'!AR$1,SWISSW!$J:$J,'MTT CHECKCOUNT'!$A27,SWISSW!$F:$F,"Lost")))+'MTT DRAW'!AR27*IF(ROW()=COLUMN(),1,0.5))*(IF(ROW()=COLUMN(),0,1))</f>
        <v>0</v>
      </c>
      <c r="AS27" s="14">
        <f ca="1">(((COUNTIFS(SWISSW!$I:$I,'MTT CHECKCOUNT'!$A27,SWISSW!$J:$J,'MTT CHECKCOUNT'!AS$1,SWISSW!$F:$F,"Won")+COUNTIFS(SWISSW!$I:$I,'MTT CHECKCOUNT'!AS$1,SWISSW!$J:$J,'MTT CHECKCOUNT'!$A27,SWISSW!$F:$F,"Lost")))+'MTT DRAW'!AS27*IF(ROW()=COLUMN(),1,0.5))*(IF(ROW()=COLUMN(),0,1))</f>
        <v>0</v>
      </c>
      <c r="AT27" s="14">
        <f ca="1">(((COUNTIFS(SWISSW!$I:$I,'MTT CHECKCOUNT'!$A27,SWISSW!$J:$J,'MTT CHECKCOUNT'!AT$1,SWISSW!$F:$F,"Won")+COUNTIFS(SWISSW!$I:$I,'MTT CHECKCOUNT'!AT$1,SWISSW!$J:$J,'MTT CHECKCOUNT'!$A27,SWISSW!$F:$F,"Lost")))+'MTT DRAW'!AT27*IF(ROW()=COLUMN(),1,0.5))*(IF(ROW()=COLUMN(),0,1))</f>
        <v>0</v>
      </c>
      <c r="AU27" s="14">
        <f ca="1">(((COUNTIFS(SWISSW!$I:$I,'MTT CHECKCOUNT'!$A27,SWISSW!$J:$J,'MTT CHECKCOUNT'!AU$1,SWISSW!$F:$F,"Won")+COUNTIFS(SWISSW!$I:$I,'MTT CHECKCOUNT'!AU$1,SWISSW!$J:$J,'MTT CHECKCOUNT'!$A27,SWISSW!$F:$F,"Lost")))+'MTT DRAW'!AU27*IF(ROW()=COLUMN(),1,0.5))*(IF(ROW()=COLUMN(),0,1))</f>
        <v>0</v>
      </c>
      <c r="AV27" s="14">
        <f ca="1">(((COUNTIFS(SWISSW!$I:$I,'MTT CHECKCOUNT'!$A27,SWISSW!$J:$J,'MTT CHECKCOUNT'!AV$1,SWISSW!$F:$F,"Won")+COUNTIFS(SWISSW!$I:$I,'MTT CHECKCOUNT'!AV$1,SWISSW!$J:$J,'MTT CHECKCOUNT'!$A27,SWISSW!$F:$F,"Lost")))+'MTT DRAW'!AV27*IF(ROW()=COLUMN(),1,0.5))*(IF(ROW()=COLUMN(),0,1))</f>
        <v>0</v>
      </c>
      <c r="AW27" s="14">
        <f ca="1">(((COUNTIFS(SWISSW!$I:$I,'MTT CHECKCOUNT'!$A27,SWISSW!$J:$J,'MTT CHECKCOUNT'!AW$1,SWISSW!$F:$F,"Won")+COUNTIFS(SWISSW!$I:$I,'MTT CHECKCOUNT'!AW$1,SWISSW!$J:$J,'MTT CHECKCOUNT'!$A27,SWISSW!$F:$F,"Lost")))+'MTT DRAW'!AW27*IF(ROW()=COLUMN(),1,0.5))*(IF(ROW()=COLUMN(),0,1))</f>
        <v>1</v>
      </c>
      <c r="AX27" s="14">
        <f ca="1">(((COUNTIFS(SWISSW!$I:$I,'MTT CHECKCOUNT'!$A27,SWISSW!$J:$J,'MTT CHECKCOUNT'!AX$1,SWISSW!$F:$F,"Won")+COUNTIFS(SWISSW!$I:$I,'MTT CHECKCOUNT'!AX$1,SWISSW!$J:$J,'MTT CHECKCOUNT'!$A27,SWISSW!$F:$F,"Lost")))+'MTT DRAW'!AX27*IF(ROW()=COLUMN(),1,0.5))*(IF(ROW()=COLUMN(),0,1))</f>
        <v>0</v>
      </c>
      <c r="AY27" s="14">
        <f ca="1">(((COUNTIFS(SWISSW!$I:$I,'MTT CHECKCOUNT'!$A27,SWISSW!$J:$J,'MTT CHECKCOUNT'!AY$1,SWISSW!$F:$F,"Won")+COUNTIFS(SWISSW!$I:$I,'MTT CHECKCOUNT'!AY$1,SWISSW!$J:$J,'MTT CHECKCOUNT'!$A27,SWISSW!$F:$F,"Lost")))+'MTT DRAW'!AY27*IF(ROW()=COLUMN(),1,0.5))*(IF(ROW()=COLUMN(),0,1))</f>
        <v>0</v>
      </c>
      <c r="AZ27" s="14">
        <f ca="1">(((COUNTIFS(SWISSW!$I:$I,'MTT CHECKCOUNT'!$A27,SWISSW!$J:$J,'MTT CHECKCOUNT'!AZ$1,SWISSW!$F:$F,"Won")+COUNTIFS(SWISSW!$I:$I,'MTT CHECKCOUNT'!AZ$1,SWISSW!$J:$J,'MTT CHECKCOUNT'!$A27,SWISSW!$F:$F,"Lost")))+'MTT DRAW'!AZ27*IF(ROW()=COLUMN(),1,0.5))*(IF(ROW()=COLUMN(),0,1))</f>
        <v>0</v>
      </c>
      <c r="BA27" s="14">
        <f ca="1">(((COUNTIFS(SWISSW!$I:$I,'MTT CHECKCOUNT'!$A27,SWISSW!$J:$J,'MTT CHECKCOUNT'!BA$1,SWISSW!$F:$F,"Won")+COUNTIFS(SWISSW!$I:$I,'MTT CHECKCOUNT'!BA$1,SWISSW!$J:$J,'MTT CHECKCOUNT'!$A27,SWISSW!$F:$F,"Lost")))+'MTT DRAW'!BA27*IF(ROW()=COLUMN(),1,0.5))*(IF(ROW()=COLUMN(),0,1))</f>
        <v>0</v>
      </c>
      <c r="BB27" s="14">
        <f ca="1">(((COUNTIFS(SWISSW!$I:$I,'MTT CHECKCOUNT'!$A27,SWISSW!$J:$J,'MTT CHECKCOUNT'!BB$1,SWISSW!$F:$F,"Won")+COUNTIFS(SWISSW!$I:$I,'MTT CHECKCOUNT'!BB$1,SWISSW!$J:$J,'MTT CHECKCOUNT'!$A27,SWISSW!$F:$F,"Lost")))+'MTT DRAW'!BB27*IF(ROW()=COLUMN(),1,0.5))*(IF(ROW()=COLUMN(),0,1))</f>
        <v>0</v>
      </c>
      <c r="BC27" s="14">
        <f ca="1">(((COUNTIFS(SWISSW!$I:$I,'MTT CHECKCOUNT'!$A27,SWISSW!$J:$J,'MTT CHECKCOUNT'!BC$1,SWISSW!$F:$F,"Won")+COUNTIFS(SWISSW!$I:$I,'MTT CHECKCOUNT'!BC$1,SWISSW!$J:$J,'MTT CHECKCOUNT'!$A27,SWISSW!$F:$F,"Lost")))+'MTT DRAW'!BC27*IF(ROW()=COLUMN(),1,0.5))*(IF(ROW()=COLUMN(),0,1))</f>
        <v>0</v>
      </c>
      <c r="BD27" s="14">
        <f ca="1">(((COUNTIFS(SWISSW!$I:$I,'MTT CHECKCOUNT'!$A27,SWISSW!$J:$J,'MTT CHECKCOUNT'!BD$1,SWISSW!$F:$F,"Won")+COUNTIFS(SWISSW!$I:$I,'MTT CHECKCOUNT'!BD$1,SWISSW!$J:$J,'MTT CHECKCOUNT'!$A27,SWISSW!$F:$F,"Lost")))+'MTT DRAW'!BD27*IF(ROW()=COLUMN(),1,0.5))*(IF(ROW()=COLUMN(),0,1))</f>
        <v>0</v>
      </c>
      <c r="BE27" s="14">
        <f ca="1">(((COUNTIFS(SWISSW!$I:$I,'MTT CHECKCOUNT'!$A27,SWISSW!$J:$J,'MTT CHECKCOUNT'!BE$1,SWISSW!$F:$F,"Won")+COUNTIFS(SWISSW!$I:$I,'MTT CHECKCOUNT'!BE$1,SWISSW!$J:$J,'MTT CHECKCOUNT'!$A27,SWISSW!$F:$F,"Lost")))+'MTT DRAW'!BE27*IF(ROW()=COLUMN(),1,0.5))*(IF(ROW()=COLUMN(),0,1))</f>
        <v>0</v>
      </c>
      <c r="BF27" s="14">
        <f ca="1">(((COUNTIFS(SWISSW!$I:$I,'MTT CHECKCOUNT'!$A27,SWISSW!$J:$J,'MTT CHECKCOUNT'!BF$1,SWISSW!$F:$F,"Won")+COUNTIFS(SWISSW!$I:$I,'MTT CHECKCOUNT'!BF$1,SWISSW!$J:$J,'MTT CHECKCOUNT'!$A27,SWISSW!$F:$F,"Lost")))+'MTT DRAW'!BF27*IF(ROW()=COLUMN(),1,0.5))*(IF(ROW()=COLUMN(),0,1))</f>
        <v>0</v>
      </c>
    </row>
    <row r="28" spans="1:58" ht="55" customHeight="1" x14ac:dyDescent="0.3">
      <c r="A28" s="3" t="str">
        <f ca="1">MATCHUP!A28</f>
        <v>Dimir Snacker</v>
      </c>
      <c r="B28" s="14">
        <f ca="1">(((COUNTIFS(SWISSW!$I:$I,'MTT CHECKCOUNT'!$A28,SWISSW!$J:$J,'MTT CHECKCOUNT'!B$1,SWISSW!$F:$F,"Won")+COUNTIFS(SWISSW!$I:$I,'MTT CHECKCOUNT'!B$1,SWISSW!$J:$J,'MTT CHECKCOUNT'!$A28,SWISSW!$F:$F,"Lost")))+'MTT DRAW'!B28*IF(ROW()=COLUMN(),1,0.5))*(IF(ROW()=COLUMN(),0,1))</f>
        <v>4</v>
      </c>
      <c r="C28" s="14">
        <f ca="1">(((COUNTIFS(SWISSW!$I:$I,'MTT CHECKCOUNT'!$A28,SWISSW!$J:$J,'MTT CHECKCOUNT'!C$1,SWISSW!$F:$F,"Won")+COUNTIFS(SWISSW!$I:$I,'MTT CHECKCOUNT'!C$1,SWISSW!$J:$J,'MTT CHECKCOUNT'!$A28,SWISSW!$F:$F,"Lost")))+'MTT DRAW'!C28*IF(ROW()=COLUMN(),1,0.5))*(IF(ROW()=COLUMN(),0,1))</f>
        <v>3</v>
      </c>
      <c r="D28" s="14">
        <f ca="1">(((COUNTIFS(SWISSW!$I:$I,'MTT CHECKCOUNT'!$A28,SWISSW!$J:$J,'MTT CHECKCOUNT'!D$1,SWISSW!$F:$F,"Won")+COUNTIFS(SWISSW!$I:$I,'MTT CHECKCOUNT'!D$1,SWISSW!$J:$J,'MTT CHECKCOUNT'!$A28,SWISSW!$F:$F,"Lost")))+'MTT DRAW'!D28*IF(ROW()=COLUMN(),1,0.5))*(IF(ROW()=COLUMN(),0,1))</f>
        <v>1</v>
      </c>
      <c r="E28" s="14">
        <f ca="1">(((COUNTIFS(SWISSW!$I:$I,'MTT CHECKCOUNT'!$A28,SWISSW!$J:$J,'MTT CHECKCOUNT'!E$1,SWISSW!$F:$F,"Won")+COUNTIFS(SWISSW!$I:$I,'MTT CHECKCOUNT'!E$1,SWISSW!$J:$J,'MTT CHECKCOUNT'!$A28,SWISSW!$F:$F,"Lost")))+'MTT DRAW'!E28*IF(ROW()=COLUMN(),1,0.5))*(IF(ROW()=COLUMN(),0,1))</f>
        <v>1</v>
      </c>
      <c r="F28" s="14">
        <f ca="1">(((COUNTIFS(SWISSW!$I:$I,'MTT CHECKCOUNT'!$A28,SWISSW!$J:$J,'MTT CHECKCOUNT'!F$1,SWISSW!$F:$F,"Won")+COUNTIFS(SWISSW!$I:$I,'MTT CHECKCOUNT'!F$1,SWISSW!$J:$J,'MTT CHECKCOUNT'!$A28,SWISSW!$F:$F,"Lost")))+'MTT DRAW'!F28*IF(ROW()=COLUMN(),1,0.5))*(IF(ROW()=COLUMN(),0,1))</f>
        <v>0</v>
      </c>
      <c r="G28" s="14">
        <f ca="1">(((COUNTIFS(SWISSW!$I:$I,'MTT CHECKCOUNT'!$A28,SWISSW!$J:$J,'MTT CHECKCOUNT'!G$1,SWISSW!$F:$F,"Won")+COUNTIFS(SWISSW!$I:$I,'MTT CHECKCOUNT'!G$1,SWISSW!$J:$J,'MTT CHECKCOUNT'!$A28,SWISSW!$F:$F,"Lost")))+'MTT DRAW'!G28*IF(ROW()=COLUMN(),1,0.5))*(IF(ROW()=COLUMN(),0,1))</f>
        <v>2</v>
      </c>
      <c r="H28" s="14">
        <f ca="1">(((COUNTIFS(SWISSW!$I:$I,'MTT CHECKCOUNT'!$A28,SWISSW!$J:$J,'MTT CHECKCOUNT'!H$1,SWISSW!$F:$F,"Won")+COUNTIFS(SWISSW!$I:$I,'MTT CHECKCOUNT'!H$1,SWISSW!$J:$J,'MTT CHECKCOUNT'!$A28,SWISSW!$F:$F,"Lost")))+'MTT DRAW'!H28*IF(ROW()=COLUMN(),1,0.5))*(IF(ROW()=COLUMN(),0,1))</f>
        <v>0</v>
      </c>
      <c r="I28" s="14">
        <f ca="1">(((COUNTIFS(SWISSW!$I:$I,'MTT CHECKCOUNT'!$A28,SWISSW!$J:$J,'MTT CHECKCOUNT'!I$1,SWISSW!$F:$F,"Won")+COUNTIFS(SWISSW!$I:$I,'MTT CHECKCOUNT'!I$1,SWISSW!$J:$J,'MTT CHECKCOUNT'!$A28,SWISSW!$F:$F,"Lost")))+'MTT DRAW'!I28*IF(ROW()=COLUMN(),1,0.5))*(IF(ROW()=COLUMN(),0,1))</f>
        <v>0</v>
      </c>
      <c r="J28" s="14">
        <f ca="1">(((COUNTIFS(SWISSW!$I:$I,'MTT CHECKCOUNT'!$A28,SWISSW!$J:$J,'MTT CHECKCOUNT'!J$1,SWISSW!$F:$F,"Won")+COUNTIFS(SWISSW!$I:$I,'MTT CHECKCOUNT'!J$1,SWISSW!$J:$J,'MTT CHECKCOUNT'!$A28,SWISSW!$F:$F,"Lost")))+'MTT DRAW'!J28*IF(ROW()=COLUMN(),1,0.5))*(IF(ROW()=COLUMN(),0,1))</f>
        <v>0</v>
      </c>
      <c r="K28" s="14">
        <f ca="1">(((COUNTIFS(SWISSW!$I:$I,'MTT CHECKCOUNT'!$A28,SWISSW!$J:$J,'MTT CHECKCOUNT'!K$1,SWISSW!$F:$F,"Won")+COUNTIFS(SWISSW!$I:$I,'MTT CHECKCOUNT'!K$1,SWISSW!$J:$J,'MTT CHECKCOUNT'!$A28,SWISSW!$F:$F,"Lost")))+'MTT DRAW'!K28*IF(ROW()=COLUMN(),1,0.5))*(IF(ROW()=COLUMN(),0,1))</f>
        <v>0.5</v>
      </c>
      <c r="L28" s="14">
        <f ca="1">(((COUNTIFS(SWISSW!$I:$I,'MTT CHECKCOUNT'!$A28,SWISSW!$J:$J,'MTT CHECKCOUNT'!L$1,SWISSW!$F:$F,"Won")+COUNTIFS(SWISSW!$I:$I,'MTT CHECKCOUNT'!L$1,SWISSW!$J:$J,'MTT CHECKCOUNT'!$A28,SWISSW!$F:$F,"Lost")))+'MTT DRAW'!L28*IF(ROW()=COLUMN(),1,0.5))*(IF(ROW()=COLUMN(),0,1))</f>
        <v>1</v>
      </c>
      <c r="M28" s="14">
        <f ca="1">(((COUNTIFS(SWISSW!$I:$I,'MTT CHECKCOUNT'!$A28,SWISSW!$J:$J,'MTT CHECKCOUNT'!M$1,SWISSW!$F:$F,"Won")+COUNTIFS(SWISSW!$I:$I,'MTT CHECKCOUNT'!M$1,SWISSW!$J:$J,'MTT CHECKCOUNT'!$A28,SWISSW!$F:$F,"Lost")))+'MTT DRAW'!M28*IF(ROW()=COLUMN(),1,0.5))*(IF(ROW()=COLUMN(),0,1))</f>
        <v>0</v>
      </c>
      <c r="N28" s="14">
        <f ca="1">(((COUNTIFS(SWISSW!$I:$I,'MTT CHECKCOUNT'!$A28,SWISSW!$J:$J,'MTT CHECKCOUNT'!N$1,SWISSW!$F:$F,"Won")+COUNTIFS(SWISSW!$I:$I,'MTT CHECKCOUNT'!N$1,SWISSW!$J:$J,'MTT CHECKCOUNT'!$A28,SWISSW!$F:$F,"Lost")))+'MTT DRAW'!N28*IF(ROW()=COLUMN(),1,0.5))*(IF(ROW()=COLUMN(),0,1))</f>
        <v>0</v>
      </c>
      <c r="O28" s="14">
        <f ca="1">(((COUNTIFS(SWISSW!$I:$I,'MTT CHECKCOUNT'!$A28,SWISSW!$J:$J,'MTT CHECKCOUNT'!O$1,SWISSW!$F:$F,"Won")+COUNTIFS(SWISSW!$I:$I,'MTT CHECKCOUNT'!O$1,SWISSW!$J:$J,'MTT CHECKCOUNT'!$A28,SWISSW!$F:$F,"Lost")))+'MTT DRAW'!O28*IF(ROW()=COLUMN(),1,0.5))*(IF(ROW()=COLUMN(),0,1))</f>
        <v>0</v>
      </c>
      <c r="P28" s="14">
        <f ca="1">(((COUNTIFS(SWISSW!$I:$I,'MTT CHECKCOUNT'!$A28,SWISSW!$J:$J,'MTT CHECKCOUNT'!P$1,SWISSW!$F:$F,"Won")+COUNTIFS(SWISSW!$I:$I,'MTT CHECKCOUNT'!P$1,SWISSW!$J:$J,'MTT CHECKCOUNT'!$A28,SWISSW!$F:$F,"Lost")))+'MTT DRAW'!P28*IF(ROW()=COLUMN(),1,0.5))*(IF(ROW()=COLUMN(),0,1))</f>
        <v>1</v>
      </c>
      <c r="Q28" s="14">
        <f ca="1">(((COUNTIFS(SWISSW!$I:$I,'MTT CHECKCOUNT'!$A28,SWISSW!$J:$J,'MTT CHECKCOUNT'!Q$1,SWISSW!$F:$F,"Won")+COUNTIFS(SWISSW!$I:$I,'MTT CHECKCOUNT'!Q$1,SWISSW!$J:$J,'MTT CHECKCOUNT'!$A28,SWISSW!$F:$F,"Lost")))+'MTT DRAW'!Q28*IF(ROW()=COLUMN(),1,0.5))*(IF(ROW()=COLUMN(),0,1))</f>
        <v>0</v>
      </c>
      <c r="R28" s="14">
        <f ca="1">(((COUNTIFS(SWISSW!$I:$I,'MTT CHECKCOUNT'!$A28,SWISSW!$J:$J,'MTT CHECKCOUNT'!R$1,SWISSW!$F:$F,"Won")+COUNTIFS(SWISSW!$I:$I,'MTT CHECKCOUNT'!R$1,SWISSW!$J:$J,'MTT CHECKCOUNT'!$A28,SWISSW!$F:$F,"Lost")))+'MTT DRAW'!R28*IF(ROW()=COLUMN(),1,0.5))*(IF(ROW()=COLUMN(),0,1))</f>
        <v>0</v>
      </c>
      <c r="S28" s="14">
        <f ca="1">(((COUNTIFS(SWISSW!$I:$I,'MTT CHECKCOUNT'!$A28,SWISSW!$J:$J,'MTT CHECKCOUNT'!S$1,SWISSW!$F:$F,"Won")+COUNTIFS(SWISSW!$I:$I,'MTT CHECKCOUNT'!S$1,SWISSW!$J:$J,'MTT CHECKCOUNT'!$A28,SWISSW!$F:$F,"Lost")))+'MTT DRAW'!S28*IF(ROW()=COLUMN(),1,0.5))*(IF(ROW()=COLUMN(),0,1))</f>
        <v>1.5</v>
      </c>
      <c r="T28" s="14">
        <f ca="1">(((COUNTIFS(SWISSW!$I:$I,'MTT CHECKCOUNT'!$A28,SWISSW!$J:$J,'MTT CHECKCOUNT'!T$1,SWISSW!$F:$F,"Won")+COUNTIFS(SWISSW!$I:$I,'MTT CHECKCOUNT'!T$1,SWISSW!$J:$J,'MTT CHECKCOUNT'!$A28,SWISSW!$F:$F,"Lost")))+'MTT DRAW'!T28*IF(ROW()=COLUMN(),1,0.5))*(IF(ROW()=COLUMN(),0,1))</f>
        <v>0</v>
      </c>
      <c r="U28" s="14">
        <f ca="1">(((COUNTIFS(SWISSW!$I:$I,'MTT CHECKCOUNT'!$A28,SWISSW!$J:$J,'MTT CHECKCOUNT'!U$1,SWISSW!$F:$F,"Won")+COUNTIFS(SWISSW!$I:$I,'MTT CHECKCOUNT'!U$1,SWISSW!$J:$J,'MTT CHECKCOUNT'!$A28,SWISSW!$F:$F,"Lost")))+'MTT DRAW'!U28*IF(ROW()=COLUMN(),1,0.5))*(IF(ROW()=COLUMN(),0,1))</f>
        <v>0</v>
      </c>
      <c r="V28" s="14">
        <f ca="1">(((COUNTIFS(SWISSW!$I:$I,'MTT CHECKCOUNT'!$A28,SWISSW!$J:$J,'MTT CHECKCOUNT'!V$1,SWISSW!$F:$F,"Won")+COUNTIFS(SWISSW!$I:$I,'MTT CHECKCOUNT'!V$1,SWISSW!$J:$J,'MTT CHECKCOUNT'!$A28,SWISSW!$F:$F,"Lost")))+'MTT DRAW'!V28*IF(ROW()=COLUMN(),1,0.5))*(IF(ROW()=COLUMN(),0,1))</f>
        <v>1</v>
      </c>
      <c r="W28" s="14">
        <f ca="1">(((COUNTIFS(SWISSW!$I:$I,'MTT CHECKCOUNT'!$A28,SWISSW!$J:$J,'MTT CHECKCOUNT'!W$1,SWISSW!$F:$F,"Won")+COUNTIFS(SWISSW!$I:$I,'MTT CHECKCOUNT'!W$1,SWISSW!$J:$J,'MTT CHECKCOUNT'!$A28,SWISSW!$F:$F,"Lost")))+'MTT DRAW'!W28*IF(ROW()=COLUMN(),1,0.5))*(IF(ROW()=COLUMN(),0,1))</f>
        <v>1</v>
      </c>
      <c r="X28" s="14">
        <f ca="1">(((COUNTIFS(SWISSW!$I:$I,'MTT CHECKCOUNT'!$A28,SWISSW!$J:$J,'MTT CHECKCOUNT'!X$1,SWISSW!$F:$F,"Won")+COUNTIFS(SWISSW!$I:$I,'MTT CHECKCOUNT'!X$1,SWISSW!$J:$J,'MTT CHECKCOUNT'!$A28,SWISSW!$F:$F,"Lost")))+'MTT DRAW'!X28*IF(ROW()=COLUMN(),1,0.5))*(IF(ROW()=COLUMN(),0,1))</f>
        <v>0</v>
      </c>
      <c r="Y28" s="14">
        <f ca="1">(((COUNTIFS(SWISSW!$I:$I,'MTT CHECKCOUNT'!$A28,SWISSW!$J:$J,'MTT CHECKCOUNT'!Y$1,SWISSW!$F:$F,"Won")+COUNTIFS(SWISSW!$I:$I,'MTT CHECKCOUNT'!Y$1,SWISSW!$J:$J,'MTT CHECKCOUNT'!$A28,SWISSW!$F:$F,"Lost")))+'MTT DRAW'!Y28*IF(ROW()=COLUMN(),1,0.5))*(IF(ROW()=COLUMN(),0,1))</f>
        <v>0</v>
      </c>
      <c r="Z28" s="14">
        <f ca="1">(((COUNTIFS(SWISSW!$I:$I,'MTT CHECKCOUNT'!$A28,SWISSW!$J:$J,'MTT CHECKCOUNT'!Z$1,SWISSW!$F:$F,"Won")+COUNTIFS(SWISSW!$I:$I,'MTT CHECKCOUNT'!Z$1,SWISSW!$J:$J,'MTT CHECKCOUNT'!$A28,SWISSW!$F:$F,"Lost")))+'MTT DRAW'!Z28*IF(ROW()=COLUMN(),1,0.5))*(IF(ROW()=COLUMN(),0,1))</f>
        <v>0</v>
      </c>
      <c r="AA28" s="14">
        <f ca="1">(((COUNTIFS(SWISSW!$I:$I,'MTT CHECKCOUNT'!$A28,SWISSW!$J:$J,'MTT CHECKCOUNT'!AA$1,SWISSW!$F:$F,"Won")+COUNTIFS(SWISSW!$I:$I,'MTT CHECKCOUNT'!AA$1,SWISSW!$J:$J,'MTT CHECKCOUNT'!$A28,SWISSW!$F:$F,"Lost")))+'MTT DRAW'!AA28*IF(ROW()=COLUMN(),1,0.5))*(IF(ROW()=COLUMN(),0,1))</f>
        <v>0</v>
      </c>
      <c r="AB28" s="14">
        <f ca="1">(((COUNTIFS(SWISSW!$I:$I,'MTT CHECKCOUNT'!$A28,SWISSW!$J:$J,'MTT CHECKCOUNT'!AB$1,SWISSW!$F:$F,"Won")+COUNTIFS(SWISSW!$I:$I,'MTT CHECKCOUNT'!AB$1,SWISSW!$J:$J,'MTT CHECKCOUNT'!$A28,SWISSW!$F:$F,"Lost")))+'MTT DRAW'!AB28*IF(ROW()=COLUMN(),1,0.5))*(IF(ROW()=COLUMN(),0,1))</f>
        <v>0</v>
      </c>
      <c r="AC28" s="14">
        <f ca="1">(((COUNTIFS(SWISSW!$I:$I,'MTT CHECKCOUNT'!$A28,SWISSW!$J:$J,'MTT CHECKCOUNT'!AC$1,SWISSW!$F:$F,"Won")+COUNTIFS(SWISSW!$I:$I,'MTT CHECKCOUNT'!AC$1,SWISSW!$J:$J,'MTT CHECKCOUNT'!$A28,SWISSW!$F:$F,"Lost")))+'MTT DRAW'!AC28*IF(ROW()=COLUMN(),1,0.5))*(IF(ROW()=COLUMN(),0,1))</f>
        <v>0</v>
      </c>
      <c r="AD28" s="14">
        <f ca="1">(((COUNTIFS(SWISSW!$I:$I,'MTT CHECKCOUNT'!$A28,SWISSW!$J:$J,'MTT CHECKCOUNT'!AD$1,SWISSW!$F:$F,"Won")+COUNTIFS(SWISSW!$I:$I,'MTT CHECKCOUNT'!AD$1,SWISSW!$J:$J,'MTT CHECKCOUNT'!$A28,SWISSW!$F:$F,"Lost")))+'MTT DRAW'!AD28*IF(ROW()=COLUMN(),1,0.5))*(IF(ROW()=COLUMN(),0,1))</f>
        <v>0</v>
      </c>
      <c r="AE28" s="14">
        <f ca="1">(((COUNTIFS(SWISSW!$I:$I,'MTT CHECKCOUNT'!$A28,SWISSW!$J:$J,'MTT CHECKCOUNT'!AE$1,SWISSW!$F:$F,"Won")+COUNTIFS(SWISSW!$I:$I,'MTT CHECKCOUNT'!AE$1,SWISSW!$J:$J,'MTT CHECKCOUNT'!$A28,SWISSW!$F:$F,"Lost")))+'MTT DRAW'!AE28*IF(ROW()=COLUMN(),1,0.5))*(IF(ROW()=COLUMN(),0,1))</f>
        <v>0</v>
      </c>
      <c r="AF28" s="14">
        <f ca="1">(((COUNTIFS(SWISSW!$I:$I,'MTT CHECKCOUNT'!$A28,SWISSW!$J:$J,'MTT CHECKCOUNT'!AF$1,SWISSW!$F:$F,"Won")+COUNTIFS(SWISSW!$I:$I,'MTT CHECKCOUNT'!AF$1,SWISSW!$J:$J,'MTT CHECKCOUNT'!$A28,SWISSW!$F:$F,"Lost")))+'MTT DRAW'!AF28*IF(ROW()=COLUMN(),1,0.5))*(IF(ROW()=COLUMN(),0,1))</f>
        <v>0</v>
      </c>
      <c r="AG28" s="14">
        <f ca="1">(((COUNTIFS(SWISSW!$I:$I,'MTT CHECKCOUNT'!$A28,SWISSW!$J:$J,'MTT CHECKCOUNT'!AG$1,SWISSW!$F:$F,"Won")+COUNTIFS(SWISSW!$I:$I,'MTT CHECKCOUNT'!AG$1,SWISSW!$J:$J,'MTT CHECKCOUNT'!$A28,SWISSW!$F:$F,"Lost")))+'MTT DRAW'!AG28*IF(ROW()=COLUMN(),1,0.5))*(IF(ROW()=COLUMN(),0,1))</f>
        <v>0</v>
      </c>
      <c r="AH28" s="14">
        <f ca="1">(((COUNTIFS(SWISSW!$I:$I,'MTT CHECKCOUNT'!$A28,SWISSW!$J:$J,'MTT CHECKCOUNT'!AH$1,SWISSW!$F:$F,"Won")+COUNTIFS(SWISSW!$I:$I,'MTT CHECKCOUNT'!AH$1,SWISSW!$J:$J,'MTT CHECKCOUNT'!$A28,SWISSW!$F:$F,"Lost")))+'MTT DRAW'!AH28*IF(ROW()=COLUMN(),1,0.5))*(IF(ROW()=COLUMN(),0,1))</f>
        <v>1</v>
      </c>
      <c r="AI28" s="14">
        <f ca="1">(((COUNTIFS(SWISSW!$I:$I,'MTT CHECKCOUNT'!$A28,SWISSW!$J:$J,'MTT CHECKCOUNT'!AI$1,SWISSW!$F:$F,"Won")+COUNTIFS(SWISSW!$I:$I,'MTT CHECKCOUNT'!AI$1,SWISSW!$J:$J,'MTT CHECKCOUNT'!$A28,SWISSW!$F:$F,"Lost")))+'MTT DRAW'!AI28*IF(ROW()=COLUMN(),1,0.5))*(IF(ROW()=COLUMN(),0,1))</f>
        <v>0</v>
      </c>
      <c r="AJ28" s="14">
        <f ca="1">(((COUNTIFS(SWISSW!$I:$I,'MTT CHECKCOUNT'!$A28,SWISSW!$J:$J,'MTT CHECKCOUNT'!AJ$1,SWISSW!$F:$F,"Won")+COUNTIFS(SWISSW!$I:$I,'MTT CHECKCOUNT'!AJ$1,SWISSW!$J:$J,'MTT CHECKCOUNT'!$A28,SWISSW!$F:$F,"Lost")))+'MTT DRAW'!AJ28*IF(ROW()=COLUMN(),1,0.5))*(IF(ROW()=COLUMN(),0,1))</f>
        <v>0</v>
      </c>
      <c r="AK28" s="14">
        <f ca="1">(((COUNTIFS(SWISSW!$I:$I,'MTT CHECKCOUNT'!$A28,SWISSW!$J:$J,'MTT CHECKCOUNT'!AK$1,SWISSW!$F:$F,"Won")+COUNTIFS(SWISSW!$I:$I,'MTT CHECKCOUNT'!AK$1,SWISSW!$J:$J,'MTT CHECKCOUNT'!$A28,SWISSW!$F:$F,"Lost")))+'MTT DRAW'!AK28*IF(ROW()=COLUMN(),1,0.5))*(IF(ROW()=COLUMN(),0,1))</f>
        <v>0</v>
      </c>
      <c r="AL28" s="14">
        <f ca="1">(((COUNTIFS(SWISSW!$I:$I,'MTT CHECKCOUNT'!$A28,SWISSW!$J:$J,'MTT CHECKCOUNT'!AL$1,SWISSW!$F:$F,"Won")+COUNTIFS(SWISSW!$I:$I,'MTT CHECKCOUNT'!AL$1,SWISSW!$J:$J,'MTT CHECKCOUNT'!$A28,SWISSW!$F:$F,"Lost")))+'MTT DRAW'!AL28*IF(ROW()=COLUMN(),1,0.5))*(IF(ROW()=COLUMN(),0,1))</f>
        <v>0</v>
      </c>
      <c r="AM28" s="14">
        <f ca="1">(((COUNTIFS(SWISSW!$I:$I,'MTT CHECKCOUNT'!$A28,SWISSW!$J:$J,'MTT CHECKCOUNT'!AM$1,SWISSW!$F:$F,"Won")+COUNTIFS(SWISSW!$I:$I,'MTT CHECKCOUNT'!AM$1,SWISSW!$J:$J,'MTT CHECKCOUNT'!$A28,SWISSW!$F:$F,"Lost")))+'MTT DRAW'!AM28*IF(ROW()=COLUMN(),1,0.5))*(IF(ROW()=COLUMN(),0,1))</f>
        <v>0</v>
      </c>
      <c r="AN28" s="14">
        <f ca="1">(((COUNTIFS(SWISSW!$I:$I,'MTT CHECKCOUNT'!$A28,SWISSW!$J:$J,'MTT CHECKCOUNT'!AN$1,SWISSW!$F:$F,"Won")+COUNTIFS(SWISSW!$I:$I,'MTT CHECKCOUNT'!AN$1,SWISSW!$J:$J,'MTT CHECKCOUNT'!$A28,SWISSW!$F:$F,"Lost")))+'MTT DRAW'!AN28*IF(ROW()=COLUMN(),1,0.5))*(IF(ROW()=COLUMN(),0,1))</f>
        <v>0</v>
      </c>
      <c r="AO28" s="14">
        <f ca="1">(((COUNTIFS(SWISSW!$I:$I,'MTT CHECKCOUNT'!$A28,SWISSW!$J:$J,'MTT CHECKCOUNT'!AO$1,SWISSW!$F:$F,"Won")+COUNTIFS(SWISSW!$I:$I,'MTT CHECKCOUNT'!AO$1,SWISSW!$J:$J,'MTT CHECKCOUNT'!$A28,SWISSW!$F:$F,"Lost")))+'MTT DRAW'!AO28*IF(ROW()=COLUMN(),1,0.5))*(IF(ROW()=COLUMN(),0,1))</f>
        <v>0</v>
      </c>
      <c r="AP28" s="14">
        <f ca="1">(((COUNTIFS(SWISSW!$I:$I,'MTT CHECKCOUNT'!$A28,SWISSW!$J:$J,'MTT CHECKCOUNT'!AP$1,SWISSW!$F:$F,"Won")+COUNTIFS(SWISSW!$I:$I,'MTT CHECKCOUNT'!AP$1,SWISSW!$J:$J,'MTT CHECKCOUNT'!$A28,SWISSW!$F:$F,"Lost")))+'MTT DRAW'!AP28*IF(ROW()=COLUMN(),1,0.5))*(IF(ROW()=COLUMN(),0,1))</f>
        <v>1</v>
      </c>
      <c r="AQ28" s="14">
        <f ca="1">(((COUNTIFS(SWISSW!$I:$I,'MTT CHECKCOUNT'!$A28,SWISSW!$J:$J,'MTT CHECKCOUNT'!AQ$1,SWISSW!$F:$F,"Won")+COUNTIFS(SWISSW!$I:$I,'MTT CHECKCOUNT'!AQ$1,SWISSW!$J:$J,'MTT CHECKCOUNT'!$A28,SWISSW!$F:$F,"Lost")))+'MTT DRAW'!AQ28*IF(ROW()=COLUMN(),1,0.5))*(IF(ROW()=COLUMN(),0,1))</f>
        <v>0</v>
      </c>
      <c r="AR28" s="14">
        <f ca="1">(((COUNTIFS(SWISSW!$I:$I,'MTT CHECKCOUNT'!$A28,SWISSW!$J:$J,'MTT CHECKCOUNT'!AR$1,SWISSW!$F:$F,"Won")+COUNTIFS(SWISSW!$I:$I,'MTT CHECKCOUNT'!AR$1,SWISSW!$J:$J,'MTT CHECKCOUNT'!$A28,SWISSW!$F:$F,"Lost")))+'MTT DRAW'!AR28*IF(ROW()=COLUMN(),1,0.5))*(IF(ROW()=COLUMN(),0,1))</f>
        <v>0</v>
      </c>
      <c r="AS28" s="14">
        <f ca="1">(((COUNTIFS(SWISSW!$I:$I,'MTT CHECKCOUNT'!$A28,SWISSW!$J:$J,'MTT CHECKCOUNT'!AS$1,SWISSW!$F:$F,"Won")+COUNTIFS(SWISSW!$I:$I,'MTT CHECKCOUNT'!AS$1,SWISSW!$J:$J,'MTT CHECKCOUNT'!$A28,SWISSW!$F:$F,"Lost")))+'MTT DRAW'!AS28*IF(ROW()=COLUMN(),1,0.5))*(IF(ROW()=COLUMN(),0,1))</f>
        <v>0</v>
      </c>
      <c r="AT28" s="14">
        <f ca="1">(((COUNTIFS(SWISSW!$I:$I,'MTT CHECKCOUNT'!$A28,SWISSW!$J:$J,'MTT CHECKCOUNT'!AT$1,SWISSW!$F:$F,"Won")+COUNTIFS(SWISSW!$I:$I,'MTT CHECKCOUNT'!AT$1,SWISSW!$J:$J,'MTT CHECKCOUNT'!$A28,SWISSW!$F:$F,"Lost")))+'MTT DRAW'!AT28*IF(ROW()=COLUMN(),1,0.5))*(IF(ROW()=COLUMN(),0,1))</f>
        <v>0</v>
      </c>
      <c r="AU28" s="14">
        <f ca="1">(((COUNTIFS(SWISSW!$I:$I,'MTT CHECKCOUNT'!$A28,SWISSW!$J:$J,'MTT CHECKCOUNT'!AU$1,SWISSW!$F:$F,"Won")+COUNTIFS(SWISSW!$I:$I,'MTT CHECKCOUNT'!AU$1,SWISSW!$J:$J,'MTT CHECKCOUNT'!$A28,SWISSW!$F:$F,"Lost")))+'MTT DRAW'!AU28*IF(ROW()=COLUMN(),1,0.5))*(IF(ROW()=COLUMN(),0,1))</f>
        <v>0</v>
      </c>
      <c r="AV28" s="14">
        <f ca="1">(((COUNTIFS(SWISSW!$I:$I,'MTT CHECKCOUNT'!$A28,SWISSW!$J:$J,'MTT CHECKCOUNT'!AV$1,SWISSW!$F:$F,"Won")+COUNTIFS(SWISSW!$I:$I,'MTT CHECKCOUNT'!AV$1,SWISSW!$J:$J,'MTT CHECKCOUNT'!$A28,SWISSW!$F:$F,"Lost")))+'MTT DRAW'!AV28*IF(ROW()=COLUMN(),1,0.5))*(IF(ROW()=COLUMN(),0,1))</f>
        <v>0</v>
      </c>
      <c r="AW28" s="14">
        <f ca="1">(((COUNTIFS(SWISSW!$I:$I,'MTT CHECKCOUNT'!$A28,SWISSW!$J:$J,'MTT CHECKCOUNT'!AW$1,SWISSW!$F:$F,"Won")+COUNTIFS(SWISSW!$I:$I,'MTT CHECKCOUNT'!AW$1,SWISSW!$J:$J,'MTT CHECKCOUNT'!$A28,SWISSW!$F:$F,"Lost")))+'MTT DRAW'!AW28*IF(ROW()=COLUMN(),1,0.5))*(IF(ROW()=COLUMN(),0,1))</f>
        <v>0</v>
      </c>
      <c r="AX28" s="14">
        <f ca="1">(((COUNTIFS(SWISSW!$I:$I,'MTT CHECKCOUNT'!$A28,SWISSW!$J:$J,'MTT CHECKCOUNT'!AX$1,SWISSW!$F:$F,"Won")+COUNTIFS(SWISSW!$I:$I,'MTT CHECKCOUNT'!AX$1,SWISSW!$J:$J,'MTT CHECKCOUNT'!$A28,SWISSW!$F:$F,"Lost")))+'MTT DRAW'!AX28*IF(ROW()=COLUMN(),1,0.5))*(IF(ROW()=COLUMN(),0,1))</f>
        <v>0</v>
      </c>
      <c r="AY28" s="14">
        <f ca="1">(((COUNTIFS(SWISSW!$I:$I,'MTT CHECKCOUNT'!$A28,SWISSW!$J:$J,'MTT CHECKCOUNT'!AY$1,SWISSW!$F:$F,"Won")+COUNTIFS(SWISSW!$I:$I,'MTT CHECKCOUNT'!AY$1,SWISSW!$J:$J,'MTT CHECKCOUNT'!$A28,SWISSW!$F:$F,"Lost")))+'MTT DRAW'!AY28*IF(ROW()=COLUMN(),1,0.5))*(IF(ROW()=COLUMN(),0,1))</f>
        <v>0</v>
      </c>
      <c r="AZ28" s="14">
        <f ca="1">(((COUNTIFS(SWISSW!$I:$I,'MTT CHECKCOUNT'!$A28,SWISSW!$J:$J,'MTT CHECKCOUNT'!AZ$1,SWISSW!$F:$F,"Won")+COUNTIFS(SWISSW!$I:$I,'MTT CHECKCOUNT'!AZ$1,SWISSW!$J:$J,'MTT CHECKCOUNT'!$A28,SWISSW!$F:$F,"Lost")))+'MTT DRAW'!AZ28*IF(ROW()=COLUMN(),1,0.5))*(IF(ROW()=COLUMN(),0,1))</f>
        <v>0</v>
      </c>
      <c r="BA28" s="14">
        <f ca="1">(((COUNTIFS(SWISSW!$I:$I,'MTT CHECKCOUNT'!$A28,SWISSW!$J:$J,'MTT CHECKCOUNT'!BA$1,SWISSW!$F:$F,"Won")+COUNTIFS(SWISSW!$I:$I,'MTT CHECKCOUNT'!BA$1,SWISSW!$J:$J,'MTT CHECKCOUNT'!$A28,SWISSW!$F:$F,"Lost")))+'MTT DRAW'!BA28*IF(ROW()=COLUMN(),1,0.5))*(IF(ROW()=COLUMN(),0,1))</f>
        <v>0</v>
      </c>
      <c r="BB28" s="14">
        <f ca="1">(((COUNTIFS(SWISSW!$I:$I,'MTT CHECKCOUNT'!$A28,SWISSW!$J:$J,'MTT CHECKCOUNT'!BB$1,SWISSW!$F:$F,"Won")+COUNTIFS(SWISSW!$I:$I,'MTT CHECKCOUNT'!BB$1,SWISSW!$J:$J,'MTT CHECKCOUNT'!$A28,SWISSW!$F:$F,"Lost")))+'MTT DRAW'!BB28*IF(ROW()=COLUMN(),1,0.5))*(IF(ROW()=COLUMN(),0,1))</f>
        <v>0</v>
      </c>
      <c r="BC28" s="14">
        <f ca="1">(((COUNTIFS(SWISSW!$I:$I,'MTT CHECKCOUNT'!$A28,SWISSW!$J:$J,'MTT CHECKCOUNT'!BC$1,SWISSW!$F:$F,"Won")+COUNTIFS(SWISSW!$I:$I,'MTT CHECKCOUNT'!BC$1,SWISSW!$J:$J,'MTT CHECKCOUNT'!$A28,SWISSW!$F:$F,"Lost")))+'MTT DRAW'!BC28*IF(ROW()=COLUMN(),1,0.5))*(IF(ROW()=COLUMN(),0,1))</f>
        <v>0</v>
      </c>
      <c r="BD28" s="14">
        <f ca="1">(((COUNTIFS(SWISSW!$I:$I,'MTT CHECKCOUNT'!$A28,SWISSW!$J:$J,'MTT CHECKCOUNT'!BD$1,SWISSW!$F:$F,"Won")+COUNTIFS(SWISSW!$I:$I,'MTT CHECKCOUNT'!BD$1,SWISSW!$J:$J,'MTT CHECKCOUNT'!$A28,SWISSW!$F:$F,"Lost")))+'MTT DRAW'!BD28*IF(ROW()=COLUMN(),1,0.5))*(IF(ROW()=COLUMN(),0,1))</f>
        <v>0</v>
      </c>
      <c r="BE28" s="14">
        <f ca="1">(((COUNTIFS(SWISSW!$I:$I,'MTT CHECKCOUNT'!$A28,SWISSW!$J:$J,'MTT CHECKCOUNT'!BE$1,SWISSW!$F:$F,"Won")+COUNTIFS(SWISSW!$I:$I,'MTT CHECKCOUNT'!BE$1,SWISSW!$J:$J,'MTT CHECKCOUNT'!$A28,SWISSW!$F:$F,"Lost")))+'MTT DRAW'!BE28*IF(ROW()=COLUMN(),1,0.5))*(IF(ROW()=COLUMN(),0,1))</f>
        <v>0</v>
      </c>
      <c r="BF28" s="14">
        <f ca="1">(((COUNTIFS(SWISSW!$I:$I,'MTT CHECKCOUNT'!$A28,SWISSW!$J:$J,'MTT CHECKCOUNT'!BF$1,SWISSW!$F:$F,"Won")+COUNTIFS(SWISSW!$I:$I,'MTT CHECKCOUNT'!BF$1,SWISSW!$J:$J,'MTT CHECKCOUNT'!$A28,SWISSW!$F:$F,"Lost")))+'MTT DRAW'!BF28*IF(ROW()=COLUMN(),1,0.5))*(IF(ROW()=COLUMN(),0,1))</f>
        <v>0</v>
      </c>
    </row>
    <row r="29" spans="1:58" ht="55" customHeight="1" x14ac:dyDescent="0.3">
      <c r="A29" s="3" t="str">
        <f ca="1">MATCHUP!A29</f>
        <v>Caw Gate</v>
      </c>
      <c r="B29" s="14">
        <f ca="1">(((COUNTIFS(SWISSW!$I:$I,'MTT CHECKCOUNT'!$A29,SWISSW!$J:$J,'MTT CHECKCOUNT'!B$1,SWISSW!$F:$F,"Won")+COUNTIFS(SWISSW!$I:$I,'MTT CHECKCOUNT'!B$1,SWISSW!$J:$J,'MTT CHECKCOUNT'!$A29,SWISSW!$F:$F,"Lost")))+'MTT DRAW'!B29*IF(ROW()=COLUMN(),1,0.5))*(IF(ROW()=COLUMN(),0,1))</f>
        <v>6</v>
      </c>
      <c r="C29" s="14">
        <f ca="1">(((COUNTIFS(SWISSW!$I:$I,'MTT CHECKCOUNT'!$A29,SWISSW!$J:$J,'MTT CHECKCOUNT'!C$1,SWISSW!$F:$F,"Won")+COUNTIFS(SWISSW!$I:$I,'MTT CHECKCOUNT'!C$1,SWISSW!$J:$J,'MTT CHECKCOUNT'!$A29,SWISSW!$F:$F,"Lost")))+'MTT DRAW'!C29*IF(ROW()=COLUMN(),1,0.5))*(IF(ROW()=COLUMN(),0,1))</f>
        <v>3</v>
      </c>
      <c r="D29" s="14">
        <f ca="1">(((COUNTIFS(SWISSW!$I:$I,'MTT CHECKCOUNT'!$A29,SWISSW!$J:$J,'MTT CHECKCOUNT'!D$1,SWISSW!$F:$F,"Won")+COUNTIFS(SWISSW!$I:$I,'MTT CHECKCOUNT'!D$1,SWISSW!$J:$J,'MTT CHECKCOUNT'!$A29,SWISSW!$F:$F,"Lost")))+'MTT DRAW'!D29*IF(ROW()=COLUMN(),1,0.5))*(IF(ROW()=COLUMN(),0,1))</f>
        <v>1</v>
      </c>
      <c r="E29" s="14">
        <f ca="1">(((COUNTIFS(SWISSW!$I:$I,'MTT CHECKCOUNT'!$A29,SWISSW!$J:$J,'MTT CHECKCOUNT'!E$1,SWISSW!$F:$F,"Won")+COUNTIFS(SWISSW!$I:$I,'MTT CHECKCOUNT'!E$1,SWISSW!$J:$J,'MTT CHECKCOUNT'!$A29,SWISSW!$F:$F,"Lost")))+'MTT DRAW'!E29*IF(ROW()=COLUMN(),1,0.5))*(IF(ROW()=COLUMN(),0,1))</f>
        <v>1</v>
      </c>
      <c r="F29" s="14">
        <f ca="1">(((COUNTIFS(SWISSW!$I:$I,'MTT CHECKCOUNT'!$A29,SWISSW!$J:$J,'MTT CHECKCOUNT'!F$1,SWISSW!$F:$F,"Won")+COUNTIFS(SWISSW!$I:$I,'MTT CHECKCOUNT'!F$1,SWISSW!$J:$J,'MTT CHECKCOUNT'!$A29,SWISSW!$F:$F,"Lost")))+'MTT DRAW'!F29*IF(ROW()=COLUMN(),1,0.5))*(IF(ROW()=COLUMN(),0,1))</f>
        <v>0</v>
      </c>
      <c r="G29" s="14">
        <f ca="1">(((COUNTIFS(SWISSW!$I:$I,'MTT CHECKCOUNT'!$A29,SWISSW!$J:$J,'MTT CHECKCOUNT'!G$1,SWISSW!$F:$F,"Won")+COUNTIFS(SWISSW!$I:$I,'MTT CHECKCOUNT'!G$1,SWISSW!$J:$J,'MTT CHECKCOUNT'!$A29,SWISSW!$F:$F,"Lost")))+'MTT DRAW'!G29*IF(ROW()=COLUMN(),1,0.5))*(IF(ROW()=COLUMN(),0,1))</f>
        <v>2</v>
      </c>
      <c r="H29" s="14">
        <f ca="1">(((COUNTIFS(SWISSW!$I:$I,'MTT CHECKCOUNT'!$A29,SWISSW!$J:$J,'MTT CHECKCOUNT'!H$1,SWISSW!$F:$F,"Won")+COUNTIFS(SWISSW!$I:$I,'MTT CHECKCOUNT'!H$1,SWISSW!$J:$J,'MTT CHECKCOUNT'!$A29,SWISSW!$F:$F,"Lost")))+'MTT DRAW'!H29*IF(ROW()=COLUMN(),1,0.5))*(IF(ROW()=COLUMN(),0,1))</f>
        <v>0</v>
      </c>
      <c r="I29" s="14">
        <f ca="1">(((COUNTIFS(SWISSW!$I:$I,'MTT CHECKCOUNT'!$A29,SWISSW!$J:$J,'MTT CHECKCOUNT'!I$1,SWISSW!$F:$F,"Won")+COUNTIFS(SWISSW!$I:$I,'MTT CHECKCOUNT'!I$1,SWISSW!$J:$J,'MTT CHECKCOUNT'!$A29,SWISSW!$F:$F,"Lost")))+'MTT DRAW'!I29*IF(ROW()=COLUMN(),1,0.5))*(IF(ROW()=COLUMN(),0,1))</f>
        <v>1</v>
      </c>
      <c r="J29" s="14">
        <f ca="1">(((COUNTIFS(SWISSW!$I:$I,'MTT CHECKCOUNT'!$A29,SWISSW!$J:$J,'MTT CHECKCOUNT'!J$1,SWISSW!$F:$F,"Won")+COUNTIFS(SWISSW!$I:$I,'MTT CHECKCOUNT'!J$1,SWISSW!$J:$J,'MTT CHECKCOUNT'!$A29,SWISSW!$F:$F,"Lost")))+'MTT DRAW'!J29*IF(ROW()=COLUMN(),1,0.5))*(IF(ROW()=COLUMN(),0,1))</f>
        <v>2</v>
      </c>
      <c r="K29" s="14">
        <f ca="1">(((COUNTIFS(SWISSW!$I:$I,'MTT CHECKCOUNT'!$A29,SWISSW!$J:$J,'MTT CHECKCOUNT'!K$1,SWISSW!$F:$F,"Won")+COUNTIFS(SWISSW!$I:$I,'MTT CHECKCOUNT'!K$1,SWISSW!$J:$J,'MTT CHECKCOUNT'!$A29,SWISSW!$F:$F,"Lost")))+'MTT DRAW'!K29*IF(ROW()=COLUMN(),1,0.5))*(IF(ROW()=COLUMN(),0,1))</f>
        <v>0</v>
      </c>
      <c r="L29" s="14">
        <f ca="1">(((COUNTIFS(SWISSW!$I:$I,'MTT CHECKCOUNT'!$A29,SWISSW!$J:$J,'MTT CHECKCOUNT'!L$1,SWISSW!$F:$F,"Won")+COUNTIFS(SWISSW!$I:$I,'MTT CHECKCOUNT'!L$1,SWISSW!$J:$J,'MTT CHECKCOUNT'!$A29,SWISSW!$F:$F,"Lost")))+'MTT DRAW'!L29*IF(ROW()=COLUMN(),1,0.5))*(IF(ROW()=COLUMN(),0,1))</f>
        <v>1</v>
      </c>
      <c r="M29" s="14">
        <f ca="1">(((COUNTIFS(SWISSW!$I:$I,'MTT CHECKCOUNT'!$A29,SWISSW!$J:$J,'MTT CHECKCOUNT'!M$1,SWISSW!$F:$F,"Won")+COUNTIFS(SWISSW!$I:$I,'MTT CHECKCOUNT'!M$1,SWISSW!$J:$J,'MTT CHECKCOUNT'!$A29,SWISSW!$F:$F,"Lost")))+'MTT DRAW'!M29*IF(ROW()=COLUMN(),1,0.5))*(IF(ROW()=COLUMN(),0,1))</f>
        <v>1</v>
      </c>
      <c r="N29" s="14">
        <f ca="1">(((COUNTIFS(SWISSW!$I:$I,'MTT CHECKCOUNT'!$A29,SWISSW!$J:$J,'MTT CHECKCOUNT'!N$1,SWISSW!$F:$F,"Won")+COUNTIFS(SWISSW!$I:$I,'MTT CHECKCOUNT'!N$1,SWISSW!$J:$J,'MTT CHECKCOUNT'!$A29,SWISSW!$F:$F,"Lost")))+'MTT DRAW'!N29*IF(ROW()=COLUMN(),1,0.5))*(IF(ROW()=COLUMN(),0,1))</f>
        <v>2</v>
      </c>
      <c r="O29" s="14">
        <f ca="1">(((COUNTIFS(SWISSW!$I:$I,'MTT CHECKCOUNT'!$A29,SWISSW!$J:$J,'MTT CHECKCOUNT'!O$1,SWISSW!$F:$F,"Won")+COUNTIFS(SWISSW!$I:$I,'MTT CHECKCOUNT'!O$1,SWISSW!$J:$J,'MTT CHECKCOUNT'!$A29,SWISSW!$F:$F,"Lost")))+'MTT DRAW'!O29*IF(ROW()=COLUMN(),1,0.5))*(IF(ROW()=COLUMN(),0,1))</f>
        <v>1</v>
      </c>
      <c r="P29" s="14">
        <f ca="1">(((COUNTIFS(SWISSW!$I:$I,'MTT CHECKCOUNT'!$A29,SWISSW!$J:$J,'MTT CHECKCOUNT'!P$1,SWISSW!$F:$F,"Won")+COUNTIFS(SWISSW!$I:$I,'MTT CHECKCOUNT'!P$1,SWISSW!$J:$J,'MTT CHECKCOUNT'!$A29,SWISSW!$F:$F,"Lost")))+'MTT DRAW'!P29*IF(ROW()=COLUMN(),1,0.5))*(IF(ROW()=COLUMN(),0,1))</f>
        <v>0.5</v>
      </c>
      <c r="Q29" s="14">
        <f ca="1">(((COUNTIFS(SWISSW!$I:$I,'MTT CHECKCOUNT'!$A29,SWISSW!$J:$J,'MTT CHECKCOUNT'!Q$1,SWISSW!$F:$F,"Won")+COUNTIFS(SWISSW!$I:$I,'MTT CHECKCOUNT'!Q$1,SWISSW!$J:$J,'MTT CHECKCOUNT'!$A29,SWISSW!$F:$F,"Lost")))+'MTT DRAW'!Q29*IF(ROW()=COLUMN(),1,0.5))*(IF(ROW()=COLUMN(),0,1))</f>
        <v>0</v>
      </c>
      <c r="R29" s="14">
        <f ca="1">(((COUNTIFS(SWISSW!$I:$I,'MTT CHECKCOUNT'!$A29,SWISSW!$J:$J,'MTT CHECKCOUNT'!R$1,SWISSW!$F:$F,"Won")+COUNTIFS(SWISSW!$I:$I,'MTT CHECKCOUNT'!R$1,SWISSW!$J:$J,'MTT CHECKCOUNT'!$A29,SWISSW!$F:$F,"Lost")))+'MTT DRAW'!R29*IF(ROW()=COLUMN(),1,0.5))*(IF(ROW()=COLUMN(),0,1))</f>
        <v>1</v>
      </c>
      <c r="S29" s="14">
        <f ca="1">(((COUNTIFS(SWISSW!$I:$I,'MTT CHECKCOUNT'!$A29,SWISSW!$J:$J,'MTT CHECKCOUNT'!S$1,SWISSW!$F:$F,"Won")+COUNTIFS(SWISSW!$I:$I,'MTT CHECKCOUNT'!S$1,SWISSW!$J:$J,'MTT CHECKCOUNT'!$A29,SWISSW!$F:$F,"Lost")))+'MTT DRAW'!S29*IF(ROW()=COLUMN(),1,0.5))*(IF(ROW()=COLUMN(),0,1))</f>
        <v>2</v>
      </c>
      <c r="T29" s="14">
        <f ca="1">(((COUNTIFS(SWISSW!$I:$I,'MTT CHECKCOUNT'!$A29,SWISSW!$J:$J,'MTT CHECKCOUNT'!T$1,SWISSW!$F:$F,"Won")+COUNTIFS(SWISSW!$I:$I,'MTT CHECKCOUNT'!T$1,SWISSW!$J:$J,'MTT CHECKCOUNT'!$A29,SWISSW!$F:$F,"Lost")))+'MTT DRAW'!T29*IF(ROW()=COLUMN(),1,0.5))*(IF(ROW()=COLUMN(),0,1))</f>
        <v>0.5</v>
      </c>
      <c r="U29" s="14">
        <f ca="1">(((COUNTIFS(SWISSW!$I:$I,'MTT CHECKCOUNT'!$A29,SWISSW!$J:$J,'MTT CHECKCOUNT'!U$1,SWISSW!$F:$F,"Won")+COUNTIFS(SWISSW!$I:$I,'MTT CHECKCOUNT'!U$1,SWISSW!$J:$J,'MTT CHECKCOUNT'!$A29,SWISSW!$F:$F,"Lost")))+'MTT DRAW'!U29*IF(ROW()=COLUMN(),1,0.5))*(IF(ROW()=COLUMN(),0,1))</f>
        <v>0</v>
      </c>
      <c r="V29" s="14">
        <f ca="1">(((COUNTIFS(SWISSW!$I:$I,'MTT CHECKCOUNT'!$A29,SWISSW!$J:$J,'MTT CHECKCOUNT'!V$1,SWISSW!$F:$F,"Won")+COUNTIFS(SWISSW!$I:$I,'MTT CHECKCOUNT'!V$1,SWISSW!$J:$J,'MTT CHECKCOUNT'!$A29,SWISSW!$F:$F,"Lost")))+'MTT DRAW'!V29*IF(ROW()=COLUMN(),1,0.5))*(IF(ROW()=COLUMN(),0,1))</f>
        <v>0</v>
      </c>
      <c r="W29" s="14">
        <f ca="1">(((COUNTIFS(SWISSW!$I:$I,'MTT CHECKCOUNT'!$A29,SWISSW!$J:$J,'MTT CHECKCOUNT'!W$1,SWISSW!$F:$F,"Won")+COUNTIFS(SWISSW!$I:$I,'MTT CHECKCOUNT'!W$1,SWISSW!$J:$J,'MTT CHECKCOUNT'!$A29,SWISSW!$F:$F,"Lost")))+'MTT DRAW'!W29*IF(ROW()=COLUMN(),1,0.5))*(IF(ROW()=COLUMN(),0,1))</f>
        <v>0</v>
      </c>
      <c r="X29" s="14">
        <f ca="1">(((COUNTIFS(SWISSW!$I:$I,'MTT CHECKCOUNT'!$A29,SWISSW!$J:$J,'MTT CHECKCOUNT'!X$1,SWISSW!$F:$F,"Won")+COUNTIFS(SWISSW!$I:$I,'MTT CHECKCOUNT'!X$1,SWISSW!$J:$J,'MTT CHECKCOUNT'!$A29,SWISSW!$F:$F,"Lost")))+'MTT DRAW'!X29*IF(ROW()=COLUMN(),1,0.5))*(IF(ROW()=COLUMN(),0,1))</f>
        <v>0</v>
      </c>
      <c r="Y29" s="14">
        <f ca="1">(((COUNTIFS(SWISSW!$I:$I,'MTT CHECKCOUNT'!$A29,SWISSW!$J:$J,'MTT CHECKCOUNT'!Y$1,SWISSW!$F:$F,"Won")+COUNTIFS(SWISSW!$I:$I,'MTT CHECKCOUNT'!Y$1,SWISSW!$J:$J,'MTT CHECKCOUNT'!$A29,SWISSW!$F:$F,"Lost")))+'MTT DRAW'!Y29*IF(ROW()=COLUMN(),1,0.5))*(IF(ROW()=COLUMN(),0,1))</f>
        <v>0</v>
      </c>
      <c r="Z29" s="14">
        <f ca="1">(((COUNTIFS(SWISSW!$I:$I,'MTT CHECKCOUNT'!$A29,SWISSW!$J:$J,'MTT CHECKCOUNT'!Z$1,SWISSW!$F:$F,"Won")+COUNTIFS(SWISSW!$I:$I,'MTT CHECKCOUNT'!Z$1,SWISSW!$J:$J,'MTT CHECKCOUNT'!$A29,SWISSW!$F:$F,"Lost")))+'MTT DRAW'!Z29*IF(ROW()=COLUMN(),1,0.5))*(IF(ROW()=COLUMN(),0,1))</f>
        <v>0</v>
      </c>
      <c r="AA29" s="14">
        <f ca="1">(((COUNTIFS(SWISSW!$I:$I,'MTT CHECKCOUNT'!$A29,SWISSW!$J:$J,'MTT CHECKCOUNT'!AA$1,SWISSW!$F:$F,"Won")+COUNTIFS(SWISSW!$I:$I,'MTT CHECKCOUNT'!AA$1,SWISSW!$J:$J,'MTT CHECKCOUNT'!$A29,SWISSW!$F:$F,"Lost")))+'MTT DRAW'!AA29*IF(ROW()=COLUMN(),1,0.5))*(IF(ROW()=COLUMN(),0,1))</f>
        <v>0</v>
      </c>
      <c r="AB29" s="14">
        <f ca="1">(((COUNTIFS(SWISSW!$I:$I,'MTT CHECKCOUNT'!$A29,SWISSW!$J:$J,'MTT CHECKCOUNT'!AB$1,SWISSW!$F:$F,"Won")+COUNTIFS(SWISSW!$I:$I,'MTT CHECKCOUNT'!AB$1,SWISSW!$J:$J,'MTT CHECKCOUNT'!$A29,SWISSW!$F:$F,"Lost")))+'MTT DRAW'!AB29*IF(ROW()=COLUMN(),1,0.5))*(IF(ROW()=COLUMN(),0,1))</f>
        <v>0</v>
      </c>
      <c r="AC29" s="14">
        <f ca="1">(((COUNTIFS(SWISSW!$I:$I,'MTT CHECKCOUNT'!$A29,SWISSW!$J:$J,'MTT CHECKCOUNT'!AC$1,SWISSW!$F:$F,"Won")+COUNTIFS(SWISSW!$I:$I,'MTT CHECKCOUNT'!AC$1,SWISSW!$J:$J,'MTT CHECKCOUNT'!$A29,SWISSW!$F:$F,"Lost")))+'MTT DRAW'!AC29*IF(ROW()=COLUMN(),1,0.5))*(IF(ROW()=COLUMN(),0,1))</f>
        <v>0</v>
      </c>
      <c r="AD29" s="14">
        <f ca="1">(((COUNTIFS(SWISSW!$I:$I,'MTT CHECKCOUNT'!$A29,SWISSW!$J:$J,'MTT CHECKCOUNT'!AD$1,SWISSW!$F:$F,"Won")+COUNTIFS(SWISSW!$I:$I,'MTT CHECKCOUNT'!AD$1,SWISSW!$J:$J,'MTT CHECKCOUNT'!$A29,SWISSW!$F:$F,"Lost")))+'MTT DRAW'!AD29*IF(ROW()=COLUMN(),1,0.5))*(IF(ROW()=COLUMN(),0,1))</f>
        <v>0</v>
      </c>
      <c r="AE29" s="14">
        <f ca="1">(((COUNTIFS(SWISSW!$I:$I,'MTT CHECKCOUNT'!$A29,SWISSW!$J:$J,'MTT CHECKCOUNT'!AE$1,SWISSW!$F:$F,"Won")+COUNTIFS(SWISSW!$I:$I,'MTT CHECKCOUNT'!AE$1,SWISSW!$J:$J,'MTT CHECKCOUNT'!$A29,SWISSW!$F:$F,"Lost")))+'MTT DRAW'!AE29*IF(ROW()=COLUMN(),1,0.5))*(IF(ROW()=COLUMN(),0,1))</f>
        <v>0</v>
      </c>
      <c r="AF29" s="14">
        <f ca="1">(((COUNTIFS(SWISSW!$I:$I,'MTT CHECKCOUNT'!$A29,SWISSW!$J:$J,'MTT CHECKCOUNT'!AF$1,SWISSW!$F:$F,"Won")+COUNTIFS(SWISSW!$I:$I,'MTT CHECKCOUNT'!AF$1,SWISSW!$J:$J,'MTT CHECKCOUNT'!$A29,SWISSW!$F:$F,"Lost")))+'MTT DRAW'!AF29*IF(ROW()=COLUMN(),1,0.5))*(IF(ROW()=COLUMN(),0,1))</f>
        <v>0</v>
      </c>
      <c r="AG29" s="14">
        <f ca="1">(((COUNTIFS(SWISSW!$I:$I,'MTT CHECKCOUNT'!$A29,SWISSW!$J:$J,'MTT CHECKCOUNT'!AG$1,SWISSW!$F:$F,"Won")+COUNTIFS(SWISSW!$I:$I,'MTT CHECKCOUNT'!AG$1,SWISSW!$J:$J,'MTT CHECKCOUNT'!$A29,SWISSW!$F:$F,"Lost")))+'MTT DRAW'!AG29*IF(ROW()=COLUMN(),1,0.5))*(IF(ROW()=COLUMN(),0,1))</f>
        <v>0</v>
      </c>
      <c r="AH29" s="14">
        <f ca="1">(((COUNTIFS(SWISSW!$I:$I,'MTT CHECKCOUNT'!$A29,SWISSW!$J:$J,'MTT CHECKCOUNT'!AH$1,SWISSW!$F:$F,"Won")+COUNTIFS(SWISSW!$I:$I,'MTT CHECKCOUNT'!AH$1,SWISSW!$J:$J,'MTT CHECKCOUNT'!$A29,SWISSW!$F:$F,"Lost")))+'MTT DRAW'!AH29*IF(ROW()=COLUMN(),1,0.5))*(IF(ROW()=COLUMN(),0,1))</f>
        <v>0</v>
      </c>
      <c r="AI29" s="14">
        <f ca="1">(((COUNTIFS(SWISSW!$I:$I,'MTT CHECKCOUNT'!$A29,SWISSW!$J:$J,'MTT CHECKCOUNT'!AI$1,SWISSW!$F:$F,"Won")+COUNTIFS(SWISSW!$I:$I,'MTT CHECKCOUNT'!AI$1,SWISSW!$J:$J,'MTT CHECKCOUNT'!$A29,SWISSW!$F:$F,"Lost")))+'MTT DRAW'!AI29*IF(ROW()=COLUMN(),1,0.5))*(IF(ROW()=COLUMN(),0,1))</f>
        <v>0</v>
      </c>
      <c r="AJ29" s="14">
        <f ca="1">(((COUNTIFS(SWISSW!$I:$I,'MTT CHECKCOUNT'!$A29,SWISSW!$J:$J,'MTT CHECKCOUNT'!AJ$1,SWISSW!$F:$F,"Won")+COUNTIFS(SWISSW!$I:$I,'MTT CHECKCOUNT'!AJ$1,SWISSW!$J:$J,'MTT CHECKCOUNT'!$A29,SWISSW!$F:$F,"Lost")))+'MTT DRAW'!AJ29*IF(ROW()=COLUMN(),1,0.5))*(IF(ROW()=COLUMN(),0,1))</f>
        <v>0</v>
      </c>
      <c r="AK29" s="14">
        <f ca="1">(((COUNTIFS(SWISSW!$I:$I,'MTT CHECKCOUNT'!$A29,SWISSW!$J:$J,'MTT CHECKCOUNT'!AK$1,SWISSW!$F:$F,"Won")+COUNTIFS(SWISSW!$I:$I,'MTT CHECKCOUNT'!AK$1,SWISSW!$J:$J,'MTT CHECKCOUNT'!$A29,SWISSW!$F:$F,"Lost")))+'MTT DRAW'!AK29*IF(ROW()=COLUMN(),1,0.5))*(IF(ROW()=COLUMN(),0,1))</f>
        <v>0</v>
      </c>
      <c r="AL29" s="14">
        <f ca="1">(((COUNTIFS(SWISSW!$I:$I,'MTT CHECKCOUNT'!$A29,SWISSW!$J:$J,'MTT CHECKCOUNT'!AL$1,SWISSW!$F:$F,"Won")+COUNTIFS(SWISSW!$I:$I,'MTT CHECKCOUNT'!AL$1,SWISSW!$J:$J,'MTT CHECKCOUNT'!$A29,SWISSW!$F:$F,"Lost")))+'MTT DRAW'!AL29*IF(ROW()=COLUMN(),1,0.5))*(IF(ROW()=COLUMN(),0,1))</f>
        <v>0</v>
      </c>
      <c r="AM29" s="14">
        <f ca="1">(((COUNTIFS(SWISSW!$I:$I,'MTT CHECKCOUNT'!$A29,SWISSW!$J:$J,'MTT CHECKCOUNT'!AM$1,SWISSW!$F:$F,"Won")+COUNTIFS(SWISSW!$I:$I,'MTT CHECKCOUNT'!AM$1,SWISSW!$J:$J,'MTT CHECKCOUNT'!$A29,SWISSW!$F:$F,"Lost")))+'MTT DRAW'!AM29*IF(ROW()=COLUMN(),1,0.5))*(IF(ROW()=COLUMN(),0,1))</f>
        <v>0</v>
      </c>
      <c r="AN29" s="14">
        <f ca="1">(((COUNTIFS(SWISSW!$I:$I,'MTT CHECKCOUNT'!$A29,SWISSW!$J:$J,'MTT CHECKCOUNT'!AN$1,SWISSW!$F:$F,"Won")+COUNTIFS(SWISSW!$I:$I,'MTT CHECKCOUNT'!AN$1,SWISSW!$J:$J,'MTT CHECKCOUNT'!$A29,SWISSW!$F:$F,"Lost")))+'MTT DRAW'!AN29*IF(ROW()=COLUMN(),1,0.5))*(IF(ROW()=COLUMN(),0,1))</f>
        <v>0</v>
      </c>
      <c r="AO29" s="14">
        <f ca="1">(((COUNTIFS(SWISSW!$I:$I,'MTT CHECKCOUNT'!$A29,SWISSW!$J:$J,'MTT CHECKCOUNT'!AO$1,SWISSW!$F:$F,"Won")+COUNTIFS(SWISSW!$I:$I,'MTT CHECKCOUNT'!AO$1,SWISSW!$J:$J,'MTT CHECKCOUNT'!$A29,SWISSW!$F:$F,"Lost")))+'MTT DRAW'!AO29*IF(ROW()=COLUMN(),1,0.5))*(IF(ROW()=COLUMN(),0,1))</f>
        <v>0</v>
      </c>
      <c r="AP29" s="14">
        <f ca="1">(((COUNTIFS(SWISSW!$I:$I,'MTT CHECKCOUNT'!$A29,SWISSW!$J:$J,'MTT CHECKCOUNT'!AP$1,SWISSW!$F:$F,"Won")+COUNTIFS(SWISSW!$I:$I,'MTT CHECKCOUNT'!AP$1,SWISSW!$J:$J,'MTT CHECKCOUNT'!$A29,SWISSW!$F:$F,"Lost")))+'MTT DRAW'!AP29*IF(ROW()=COLUMN(),1,0.5))*(IF(ROW()=COLUMN(),0,1))</f>
        <v>0</v>
      </c>
      <c r="AQ29" s="14">
        <f ca="1">(((COUNTIFS(SWISSW!$I:$I,'MTT CHECKCOUNT'!$A29,SWISSW!$J:$J,'MTT CHECKCOUNT'!AQ$1,SWISSW!$F:$F,"Won")+COUNTIFS(SWISSW!$I:$I,'MTT CHECKCOUNT'!AQ$1,SWISSW!$J:$J,'MTT CHECKCOUNT'!$A29,SWISSW!$F:$F,"Lost")))+'MTT DRAW'!AQ29*IF(ROW()=COLUMN(),1,0.5))*(IF(ROW()=COLUMN(),0,1))</f>
        <v>0.5</v>
      </c>
      <c r="AR29" s="14">
        <f ca="1">(((COUNTIFS(SWISSW!$I:$I,'MTT CHECKCOUNT'!$A29,SWISSW!$J:$J,'MTT CHECKCOUNT'!AR$1,SWISSW!$F:$F,"Won")+COUNTIFS(SWISSW!$I:$I,'MTT CHECKCOUNT'!AR$1,SWISSW!$J:$J,'MTT CHECKCOUNT'!$A29,SWISSW!$F:$F,"Lost")))+'MTT DRAW'!AR29*IF(ROW()=COLUMN(),1,0.5))*(IF(ROW()=COLUMN(),0,1))</f>
        <v>0</v>
      </c>
      <c r="AS29" s="14">
        <f ca="1">(((COUNTIFS(SWISSW!$I:$I,'MTT CHECKCOUNT'!$A29,SWISSW!$J:$J,'MTT CHECKCOUNT'!AS$1,SWISSW!$F:$F,"Won")+COUNTIFS(SWISSW!$I:$I,'MTT CHECKCOUNT'!AS$1,SWISSW!$J:$J,'MTT CHECKCOUNT'!$A29,SWISSW!$F:$F,"Lost")))+'MTT DRAW'!AS29*IF(ROW()=COLUMN(),1,0.5))*(IF(ROW()=COLUMN(),0,1))</f>
        <v>0</v>
      </c>
      <c r="AT29" s="14">
        <f ca="1">(((COUNTIFS(SWISSW!$I:$I,'MTT CHECKCOUNT'!$A29,SWISSW!$J:$J,'MTT CHECKCOUNT'!AT$1,SWISSW!$F:$F,"Won")+COUNTIFS(SWISSW!$I:$I,'MTT CHECKCOUNT'!AT$1,SWISSW!$J:$J,'MTT CHECKCOUNT'!$A29,SWISSW!$F:$F,"Lost")))+'MTT DRAW'!AT29*IF(ROW()=COLUMN(),1,0.5))*(IF(ROW()=COLUMN(),0,1))</f>
        <v>1</v>
      </c>
      <c r="AU29" s="14">
        <f ca="1">(((COUNTIFS(SWISSW!$I:$I,'MTT CHECKCOUNT'!$A29,SWISSW!$J:$J,'MTT CHECKCOUNT'!AU$1,SWISSW!$F:$F,"Won")+COUNTIFS(SWISSW!$I:$I,'MTT CHECKCOUNT'!AU$1,SWISSW!$J:$J,'MTT CHECKCOUNT'!$A29,SWISSW!$F:$F,"Lost")))+'MTT DRAW'!AU29*IF(ROW()=COLUMN(),1,0.5))*(IF(ROW()=COLUMN(),0,1))</f>
        <v>0</v>
      </c>
      <c r="AV29" s="14">
        <f ca="1">(((COUNTIFS(SWISSW!$I:$I,'MTT CHECKCOUNT'!$A29,SWISSW!$J:$J,'MTT CHECKCOUNT'!AV$1,SWISSW!$F:$F,"Won")+COUNTIFS(SWISSW!$I:$I,'MTT CHECKCOUNT'!AV$1,SWISSW!$J:$J,'MTT CHECKCOUNT'!$A29,SWISSW!$F:$F,"Lost")))+'MTT DRAW'!AV29*IF(ROW()=COLUMN(),1,0.5))*(IF(ROW()=COLUMN(),0,1))</f>
        <v>0</v>
      </c>
      <c r="AW29" s="14">
        <f ca="1">(((COUNTIFS(SWISSW!$I:$I,'MTT CHECKCOUNT'!$A29,SWISSW!$J:$J,'MTT CHECKCOUNT'!AW$1,SWISSW!$F:$F,"Won")+COUNTIFS(SWISSW!$I:$I,'MTT CHECKCOUNT'!AW$1,SWISSW!$J:$J,'MTT CHECKCOUNT'!$A29,SWISSW!$F:$F,"Lost")))+'MTT DRAW'!AW29*IF(ROW()=COLUMN(),1,0.5))*(IF(ROW()=COLUMN(),0,1))</f>
        <v>0</v>
      </c>
      <c r="AX29" s="14">
        <f ca="1">(((COUNTIFS(SWISSW!$I:$I,'MTT CHECKCOUNT'!$A29,SWISSW!$J:$J,'MTT CHECKCOUNT'!AX$1,SWISSW!$F:$F,"Won")+COUNTIFS(SWISSW!$I:$I,'MTT CHECKCOUNT'!AX$1,SWISSW!$J:$J,'MTT CHECKCOUNT'!$A29,SWISSW!$F:$F,"Lost")))+'MTT DRAW'!AX29*IF(ROW()=COLUMN(),1,0.5))*(IF(ROW()=COLUMN(),0,1))</f>
        <v>0</v>
      </c>
      <c r="AY29" s="14">
        <f ca="1">(((COUNTIFS(SWISSW!$I:$I,'MTT CHECKCOUNT'!$A29,SWISSW!$J:$J,'MTT CHECKCOUNT'!AY$1,SWISSW!$F:$F,"Won")+COUNTIFS(SWISSW!$I:$I,'MTT CHECKCOUNT'!AY$1,SWISSW!$J:$J,'MTT CHECKCOUNT'!$A29,SWISSW!$F:$F,"Lost")))+'MTT DRAW'!AY29*IF(ROW()=COLUMN(),1,0.5))*(IF(ROW()=COLUMN(),0,1))</f>
        <v>0</v>
      </c>
      <c r="AZ29" s="14">
        <f ca="1">(((COUNTIFS(SWISSW!$I:$I,'MTT CHECKCOUNT'!$A29,SWISSW!$J:$J,'MTT CHECKCOUNT'!AZ$1,SWISSW!$F:$F,"Won")+COUNTIFS(SWISSW!$I:$I,'MTT CHECKCOUNT'!AZ$1,SWISSW!$J:$J,'MTT CHECKCOUNT'!$A29,SWISSW!$F:$F,"Lost")))+'MTT DRAW'!AZ29*IF(ROW()=COLUMN(),1,0.5))*(IF(ROW()=COLUMN(),0,1))</f>
        <v>0</v>
      </c>
      <c r="BA29" s="14">
        <f ca="1">(((COUNTIFS(SWISSW!$I:$I,'MTT CHECKCOUNT'!$A29,SWISSW!$J:$J,'MTT CHECKCOUNT'!BA$1,SWISSW!$F:$F,"Won")+COUNTIFS(SWISSW!$I:$I,'MTT CHECKCOUNT'!BA$1,SWISSW!$J:$J,'MTT CHECKCOUNT'!$A29,SWISSW!$F:$F,"Lost")))+'MTT DRAW'!BA29*IF(ROW()=COLUMN(),1,0.5))*(IF(ROW()=COLUMN(),0,1))</f>
        <v>0</v>
      </c>
      <c r="BB29" s="14">
        <f ca="1">(((COUNTIFS(SWISSW!$I:$I,'MTT CHECKCOUNT'!$A29,SWISSW!$J:$J,'MTT CHECKCOUNT'!BB$1,SWISSW!$F:$F,"Won")+COUNTIFS(SWISSW!$I:$I,'MTT CHECKCOUNT'!BB$1,SWISSW!$J:$J,'MTT CHECKCOUNT'!$A29,SWISSW!$F:$F,"Lost")))+'MTT DRAW'!BB29*IF(ROW()=COLUMN(),1,0.5))*(IF(ROW()=COLUMN(),0,1))</f>
        <v>0</v>
      </c>
      <c r="BC29" s="14">
        <f ca="1">(((COUNTIFS(SWISSW!$I:$I,'MTT CHECKCOUNT'!$A29,SWISSW!$J:$J,'MTT CHECKCOUNT'!BC$1,SWISSW!$F:$F,"Won")+COUNTIFS(SWISSW!$I:$I,'MTT CHECKCOUNT'!BC$1,SWISSW!$J:$J,'MTT CHECKCOUNT'!$A29,SWISSW!$F:$F,"Lost")))+'MTT DRAW'!BC29*IF(ROW()=COLUMN(),1,0.5))*(IF(ROW()=COLUMN(),0,1))</f>
        <v>0</v>
      </c>
      <c r="BD29" s="14">
        <f ca="1">(((COUNTIFS(SWISSW!$I:$I,'MTT CHECKCOUNT'!$A29,SWISSW!$J:$J,'MTT CHECKCOUNT'!BD$1,SWISSW!$F:$F,"Won")+COUNTIFS(SWISSW!$I:$I,'MTT CHECKCOUNT'!BD$1,SWISSW!$J:$J,'MTT CHECKCOUNT'!$A29,SWISSW!$F:$F,"Lost")))+'MTT DRAW'!BD29*IF(ROW()=COLUMN(),1,0.5))*(IF(ROW()=COLUMN(),0,1))</f>
        <v>0</v>
      </c>
      <c r="BE29" s="14">
        <f ca="1">(((COUNTIFS(SWISSW!$I:$I,'MTT CHECKCOUNT'!$A29,SWISSW!$J:$J,'MTT CHECKCOUNT'!BE$1,SWISSW!$F:$F,"Won")+COUNTIFS(SWISSW!$I:$I,'MTT CHECKCOUNT'!BE$1,SWISSW!$J:$J,'MTT CHECKCOUNT'!$A29,SWISSW!$F:$F,"Lost")))+'MTT DRAW'!BE29*IF(ROW()=COLUMN(),1,0.5))*(IF(ROW()=COLUMN(),0,1))</f>
        <v>0</v>
      </c>
      <c r="BF29" s="14">
        <f ca="1">(((COUNTIFS(SWISSW!$I:$I,'MTT CHECKCOUNT'!$A29,SWISSW!$J:$J,'MTT CHECKCOUNT'!BF$1,SWISSW!$F:$F,"Won")+COUNTIFS(SWISSW!$I:$I,'MTT CHECKCOUNT'!BF$1,SWISSW!$J:$J,'MTT CHECKCOUNT'!$A29,SWISSW!$F:$F,"Lost")))+'MTT DRAW'!BF29*IF(ROW()=COLUMN(),1,0.5))*(IF(ROW()=COLUMN(),0,1))</f>
        <v>0</v>
      </c>
    </row>
    <row r="30" spans="1:58" ht="55" customHeight="1" x14ac:dyDescent="0.3">
      <c r="A30" s="3" t="str">
        <f ca="1">MATCHUP!A30</f>
        <v>Monsters Tron</v>
      </c>
      <c r="B30" s="14">
        <f ca="1">(((COUNTIFS(SWISSW!$I:$I,'MTT CHECKCOUNT'!$A30,SWISSW!$J:$J,'MTT CHECKCOUNT'!B$1,SWISSW!$F:$F,"Won")+COUNTIFS(SWISSW!$I:$I,'MTT CHECKCOUNT'!B$1,SWISSW!$J:$J,'MTT CHECKCOUNT'!$A30,SWISSW!$F:$F,"Lost")))+'MTT DRAW'!B30*IF(ROW()=COLUMN(),1,0.5))*(IF(ROW()=COLUMN(),0,1))</f>
        <v>1</v>
      </c>
      <c r="C30" s="14">
        <f ca="1">(((COUNTIFS(SWISSW!$I:$I,'MTT CHECKCOUNT'!$A30,SWISSW!$J:$J,'MTT CHECKCOUNT'!C$1,SWISSW!$F:$F,"Won")+COUNTIFS(SWISSW!$I:$I,'MTT CHECKCOUNT'!C$1,SWISSW!$J:$J,'MTT CHECKCOUNT'!$A30,SWISSW!$F:$F,"Lost")))+'MTT DRAW'!C30*IF(ROW()=COLUMN(),1,0.5))*(IF(ROW()=COLUMN(),0,1))</f>
        <v>0</v>
      </c>
      <c r="D30" s="14">
        <f ca="1">(((COUNTIFS(SWISSW!$I:$I,'MTT CHECKCOUNT'!$A30,SWISSW!$J:$J,'MTT CHECKCOUNT'!D$1,SWISSW!$F:$F,"Won")+COUNTIFS(SWISSW!$I:$I,'MTT CHECKCOUNT'!D$1,SWISSW!$J:$J,'MTT CHECKCOUNT'!$A30,SWISSW!$F:$F,"Lost")))+'MTT DRAW'!D30*IF(ROW()=COLUMN(),1,0.5))*(IF(ROW()=COLUMN(),0,1))</f>
        <v>3</v>
      </c>
      <c r="E30" s="14">
        <f ca="1">(((COUNTIFS(SWISSW!$I:$I,'MTT CHECKCOUNT'!$A30,SWISSW!$J:$J,'MTT CHECKCOUNT'!E$1,SWISSW!$F:$F,"Won")+COUNTIFS(SWISSW!$I:$I,'MTT CHECKCOUNT'!E$1,SWISSW!$J:$J,'MTT CHECKCOUNT'!$A30,SWISSW!$F:$F,"Lost")))+'MTT DRAW'!E30*IF(ROW()=COLUMN(),1,0.5))*(IF(ROW()=COLUMN(),0,1))</f>
        <v>0</v>
      </c>
      <c r="F30" s="14">
        <f ca="1">(((COUNTIFS(SWISSW!$I:$I,'MTT CHECKCOUNT'!$A30,SWISSW!$J:$J,'MTT CHECKCOUNT'!F$1,SWISSW!$F:$F,"Won")+COUNTIFS(SWISSW!$I:$I,'MTT CHECKCOUNT'!F$1,SWISSW!$J:$J,'MTT CHECKCOUNT'!$A30,SWISSW!$F:$F,"Lost")))+'MTT DRAW'!F30*IF(ROW()=COLUMN(),1,0.5))*(IF(ROW()=COLUMN(),0,1))</f>
        <v>1</v>
      </c>
      <c r="G30" s="14">
        <f ca="1">(((COUNTIFS(SWISSW!$I:$I,'MTT CHECKCOUNT'!$A30,SWISSW!$J:$J,'MTT CHECKCOUNT'!G$1,SWISSW!$F:$F,"Won")+COUNTIFS(SWISSW!$I:$I,'MTT CHECKCOUNT'!G$1,SWISSW!$J:$J,'MTT CHECKCOUNT'!$A30,SWISSW!$F:$F,"Lost")))+'MTT DRAW'!G30*IF(ROW()=COLUMN(),1,0.5))*(IF(ROW()=COLUMN(),0,1))</f>
        <v>1</v>
      </c>
      <c r="H30" s="14">
        <f ca="1">(((COUNTIFS(SWISSW!$I:$I,'MTT CHECKCOUNT'!$A30,SWISSW!$J:$J,'MTT CHECKCOUNT'!H$1,SWISSW!$F:$F,"Won")+COUNTIFS(SWISSW!$I:$I,'MTT CHECKCOUNT'!H$1,SWISSW!$J:$J,'MTT CHECKCOUNT'!$A30,SWISSW!$F:$F,"Lost")))+'MTT DRAW'!H30*IF(ROW()=COLUMN(),1,0.5))*(IF(ROW()=COLUMN(),0,1))</f>
        <v>0</v>
      </c>
      <c r="I30" s="14">
        <f ca="1">(((COUNTIFS(SWISSW!$I:$I,'MTT CHECKCOUNT'!$A30,SWISSW!$J:$J,'MTT CHECKCOUNT'!I$1,SWISSW!$F:$F,"Won")+COUNTIFS(SWISSW!$I:$I,'MTT CHECKCOUNT'!I$1,SWISSW!$J:$J,'MTT CHECKCOUNT'!$A30,SWISSW!$F:$F,"Lost")))+'MTT DRAW'!I30*IF(ROW()=COLUMN(),1,0.5))*(IF(ROW()=COLUMN(),0,1))</f>
        <v>0</v>
      </c>
      <c r="J30" s="14">
        <f ca="1">(((COUNTIFS(SWISSW!$I:$I,'MTT CHECKCOUNT'!$A30,SWISSW!$J:$J,'MTT CHECKCOUNT'!J$1,SWISSW!$F:$F,"Won")+COUNTIFS(SWISSW!$I:$I,'MTT CHECKCOUNT'!J$1,SWISSW!$J:$J,'MTT CHECKCOUNT'!$A30,SWISSW!$F:$F,"Lost")))+'MTT DRAW'!J30*IF(ROW()=COLUMN(),1,0.5))*(IF(ROW()=COLUMN(),0,1))</f>
        <v>1</v>
      </c>
      <c r="K30" s="14">
        <f ca="1">(((COUNTIFS(SWISSW!$I:$I,'MTT CHECKCOUNT'!$A30,SWISSW!$J:$J,'MTT CHECKCOUNT'!K$1,SWISSW!$F:$F,"Won")+COUNTIFS(SWISSW!$I:$I,'MTT CHECKCOUNT'!K$1,SWISSW!$J:$J,'MTT CHECKCOUNT'!$A30,SWISSW!$F:$F,"Lost")))+'MTT DRAW'!K30*IF(ROW()=COLUMN(),1,0.5))*(IF(ROW()=COLUMN(),0,1))</f>
        <v>0</v>
      </c>
      <c r="L30" s="14">
        <f ca="1">(((COUNTIFS(SWISSW!$I:$I,'MTT CHECKCOUNT'!$A30,SWISSW!$J:$J,'MTT CHECKCOUNT'!L$1,SWISSW!$F:$F,"Won")+COUNTIFS(SWISSW!$I:$I,'MTT CHECKCOUNT'!L$1,SWISSW!$J:$J,'MTT CHECKCOUNT'!$A30,SWISSW!$F:$F,"Lost")))+'MTT DRAW'!L30*IF(ROW()=COLUMN(),1,0.5))*(IF(ROW()=COLUMN(),0,1))</f>
        <v>0</v>
      </c>
      <c r="M30" s="14">
        <f ca="1">(((COUNTIFS(SWISSW!$I:$I,'MTT CHECKCOUNT'!$A30,SWISSW!$J:$J,'MTT CHECKCOUNT'!M$1,SWISSW!$F:$F,"Won")+COUNTIFS(SWISSW!$I:$I,'MTT CHECKCOUNT'!M$1,SWISSW!$J:$J,'MTT CHECKCOUNT'!$A30,SWISSW!$F:$F,"Lost")))+'MTT DRAW'!M30*IF(ROW()=COLUMN(),1,0.5))*(IF(ROW()=COLUMN(),0,1))</f>
        <v>0</v>
      </c>
      <c r="N30" s="14">
        <f ca="1">(((COUNTIFS(SWISSW!$I:$I,'MTT CHECKCOUNT'!$A30,SWISSW!$J:$J,'MTT CHECKCOUNT'!N$1,SWISSW!$F:$F,"Won")+COUNTIFS(SWISSW!$I:$I,'MTT CHECKCOUNT'!N$1,SWISSW!$J:$J,'MTT CHECKCOUNT'!$A30,SWISSW!$F:$F,"Lost")))+'MTT DRAW'!N30*IF(ROW()=COLUMN(),1,0.5))*(IF(ROW()=COLUMN(),0,1))</f>
        <v>0</v>
      </c>
      <c r="O30" s="14">
        <f ca="1">(((COUNTIFS(SWISSW!$I:$I,'MTT CHECKCOUNT'!$A30,SWISSW!$J:$J,'MTT CHECKCOUNT'!O$1,SWISSW!$F:$F,"Won")+COUNTIFS(SWISSW!$I:$I,'MTT CHECKCOUNT'!O$1,SWISSW!$J:$J,'MTT CHECKCOUNT'!$A30,SWISSW!$F:$F,"Lost")))+'MTT DRAW'!O30*IF(ROW()=COLUMN(),1,0.5))*(IF(ROW()=COLUMN(),0,1))</f>
        <v>0</v>
      </c>
      <c r="P30" s="14">
        <f ca="1">(((COUNTIFS(SWISSW!$I:$I,'MTT CHECKCOUNT'!$A30,SWISSW!$J:$J,'MTT CHECKCOUNT'!P$1,SWISSW!$F:$F,"Won")+COUNTIFS(SWISSW!$I:$I,'MTT CHECKCOUNT'!P$1,SWISSW!$J:$J,'MTT CHECKCOUNT'!$A30,SWISSW!$F:$F,"Lost")))+'MTT DRAW'!P30*IF(ROW()=COLUMN(),1,0.5))*(IF(ROW()=COLUMN(),0,1))</f>
        <v>0</v>
      </c>
      <c r="Q30" s="14">
        <f ca="1">(((COUNTIFS(SWISSW!$I:$I,'MTT CHECKCOUNT'!$A30,SWISSW!$J:$J,'MTT CHECKCOUNT'!Q$1,SWISSW!$F:$F,"Won")+COUNTIFS(SWISSW!$I:$I,'MTT CHECKCOUNT'!Q$1,SWISSW!$J:$J,'MTT CHECKCOUNT'!$A30,SWISSW!$F:$F,"Lost")))+'MTT DRAW'!Q30*IF(ROW()=COLUMN(),1,0.5))*(IF(ROW()=COLUMN(),0,1))</f>
        <v>0</v>
      </c>
      <c r="R30" s="14">
        <f ca="1">(((COUNTIFS(SWISSW!$I:$I,'MTT CHECKCOUNT'!$A30,SWISSW!$J:$J,'MTT CHECKCOUNT'!R$1,SWISSW!$F:$F,"Won")+COUNTIFS(SWISSW!$I:$I,'MTT CHECKCOUNT'!R$1,SWISSW!$J:$J,'MTT CHECKCOUNT'!$A30,SWISSW!$F:$F,"Lost")))+'MTT DRAW'!R30*IF(ROW()=COLUMN(),1,0.5))*(IF(ROW()=COLUMN(),0,1))</f>
        <v>2</v>
      </c>
      <c r="S30" s="14">
        <f ca="1">(((COUNTIFS(SWISSW!$I:$I,'MTT CHECKCOUNT'!$A30,SWISSW!$J:$J,'MTT CHECKCOUNT'!S$1,SWISSW!$F:$F,"Won")+COUNTIFS(SWISSW!$I:$I,'MTT CHECKCOUNT'!S$1,SWISSW!$J:$J,'MTT CHECKCOUNT'!$A30,SWISSW!$F:$F,"Lost")))+'MTT DRAW'!S30*IF(ROW()=COLUMN(),1,0.5))*(IF(ROW()=COLUMN(),0,1))</f>
        <v>0</v>
      </c>
      <c r="T30" s="14">
        <f ca="1">(((COUNTIFS(SWISSW!$I:$I,'MTT CHECKCOUNT'!$A30,SWISSW!$J:$J,'MTT CHECKCOUNT'!T$1,SWISSW!$F:$F,"Won")+COUNTIFS(SWISSW!$I:$I,'MTT CHECKCOUNT'!T$1,SWISSW!$J:$J,'MTT CHECKCOUNT'!$A30,SWISSW!$F:$F,"Lost")))+'MTT DRAW'!T30*IF(ROW()=COLUMN(),1,0.5))*(IF(ROW()=COLUMN(),0,1))</f>
        <v>0</v>
      </c>
      <c r="U30" s="14">
        <f ca="1">(((COUNTIFS(SWISSW!$I:$I,'MTT CHECKCOUNT'!$A30,SWISSW!$J:$J,'MTT CHECKCOUNT'!U$1,SWISSW!$F:$F,"Won")+COUNTIFS(SWISSW!$I:$I,'MTT CHECKCOUNT'!U$1,SWISSW!$J:$J,'MTT CHECKCOUNT'!$A30,SWISSW!$F:$F,"Lost")))+'MTT DRAW'!U30*IF(ROW()=COLUMN(),1,0.5))*(IF(ROW()=COLUMN(),0,1))</f>
        <v>1</v>
      </c>
      <c r="V30" s="14">
        <f ca="1">(((COUNTIFS(SWISSW!$I:$I,'MTT CHECKCOUNT'!$A30,SWISSW!$J:$J,'MTT CHECKCOUNT'!V$1,SWISSW!$F:$F,"Won")+COUNTIFS(SWISSW!$I:$I,'MTT CHECKCOUNT'!V$1,SWISSW!$J:$J,'MTT CHECKCOUNT'!$A30,SWISSW!$F:$F,"Lost")))+'MTT DRAW'!V30*IF(ROW()=COLUMN(),1,0.5))*(IF(ROW()=COLUMN(),0,1))</f>
        <v>0</v>
      </c>
      <c r="W30" s="14">
        <f ca="1">(((COUNTIFS(SWISSW!$I:$I,'MTT CHECKCOUNT'!$A30,SWISSW!$J:$J,'MTT CHECKCOUNT'!W$1,SWISSW!$F:$F,"Won")+COUNTIFS(SWISSW!$I:$I,'MTT CHECKCOUNT'!W$1,SWISSW!$J:$J,'MTT CHECKCOUNT'!$A30,SWISSW!$F:$F,"Lost")))+'MTT DRAW'!W30*IF(ROW()=COLUMN(),1,0.5))*(IF(ROW()=COLUMN(),0,1))</f>
        <v>0</v>
      </c>
      <c r="X30" s="14">
        <f ca="1">(((COUNTIFS(SWISSW!$I:$I,'MTT CHECKCOUNT'!$A30,SWISSW!$J:$J,'MTT CHECKCOUNT'!X$1,SWISSW!$F:$F,"Won")+COUNTIFS(SWISSW!$I:$I,'MTT CHECKCOUNT'!X$1,SWISSW!$J:$J,'MTT CHECKCOUNT'!$A30,SWISSW!$F:$F,"Lost")))+'MTT DRAW'!X30*IF(ROW()=COLUMN(),1,0.5))*(IF(ROW()=COLUMN(),0,1))</f>
        <v>0</v>
      </c>
      <c r="Y30" s="14">
        <f ca="1">(((COUNTIFS(SWISSW!$I:$I,'MTT CHECKCOUNT'!$A30,SWISSW!$J:$J,'MTT CHECKCOUNT'!Y$1,SWISSW!$F:$F,"Won")+COUNTIFS(SWISSW!$I:$I,'MTT CHECKCOUNT'!Y$1,SWISSW!$J:$J,'MTT CHECKCOUNT'!$A30,SWISSW!$F:$F,"Lost")))+'MTT DRAW'!Y30*IF(ROW()=COLUMN(),1,0.5))*(IF(ROW()=COLUMN(),0,1))</f>
        <v>0</v>
      </c>
      <c r="Z30" s="14">
        <f ca="1">(((COUNTIFS(SWISSW!$I:$I,'MTT CHECKCOUNT'!$A30,SWISSW!$J:$J,'MTT CHECKCOUNT'!Z$1,SWISSW!$F:$F,"Won")+COUNTIFS(SWISSW!$I:$I,'MTT CHECKCOUNT'!Z$1,SWISSW!$J:$J,'MTT CHECKCOUNT'!$A30,SWISSW!$F:$F,"Lost")))+'MTT DRAW'!Z30*IF(ROW()=COLUMN(),1,0.5))*(IF(ROW()=COLUMN(),0,1))</f>
        <v>0.5</v>
      </c>
      <c r="AA30" s="14">
        <f ca="1">(((COUNTIFS(SWISSW!$I:$I,'MTT CHECKCOUNT'!$A30,SWISSW!$J:$J,'MTT CHECKCOUNT'!AA$1,SWISSW!$F:$F,"Won")+COUNTIFS(SWISSW!$I:$I,'MTT CHECKCOUNT'!AA$1,SWISSW!$J:$J,'MTT CHECKCOUNT'!$A30,SWISSW!$F:$F,"Lost")))+'MTT DRAW'!AA30*IF(ROW()=COLUMN(),1,0.5))*(IF(ROW()=COLUMN(),0,1))</f>
        <v>0</v>
      </c>
      <c r="AB30" s="14">
        <f ca="1">(((COUNTIFS(SWISSW!$I:$I,'MTT CHECKCOUNT'!$A30,SWISSW!$J:$J,'MTT CHECKCOUNT'!AB$1,SWISSW!$F:$F,"Won")+COUNTIFS(SWISSW!$I:$I,'MTT CHECKCOUNT'!AB$1,SWISSW!$J:$J,'MTT CHECKCOUNT'!$A30,SWISSW!$F:$F,"Lost")))+'MTT DRAW'!AB30*IF(ROW()=COLUMN(),1,0.5))*(IF(ROW()=COLUMN(),0,1))</f>
        <v>0</v>
      </c>
      <c r="AC30" s="14">
        <f ca="1">(((COUNTIFS(SWISSW!$I:$I,'MTT CHECKCOUNT'!$A30,SWISSW!$J:$J,'MTT CHECKCOUNT'!AC$1,SWISSW!$F:$F,"Won")+COUNTIFS(SWISSW!$I:$I,'MTT CHECKCOUNT'!AC$1,SWISSW!$J:$J,'MTT CHECKCOUNT'!$A30,SWISSW!$F:$F,"Lost")))+'MTT DRAW'!AC30*IF(ROW()=COLUMN(),1,0.5))*(IF(ROW()=COLUMN(),0,1))</f>
        <v>0</v>
      </c>
      <c r="AD30" s="14">
        <f ca="1">(((COUNTIFS(SWISSW!$I:$I,'MTT CHECKCOUNT'!$A30,SWISSW!$J:$J,'MTT CHECKCOUNT'!AD$1,SWISSW!$F:$F,"Won")+COUNTIFS(SWISSW!$I:$I,'MTT CHECKCOUNT'!AD$1,SWISSW!$J:$J,'MTT CHECKCOUNT'!$A30,SWISSW!$F:$F,"Lost")))+'MTT DRAW'!AD30*IF(ROW()=COLUMN(),1,0.5))*(IF(ROW()=COLUMN(),0,1))</f>
        <v>0</v>
      </c>
      <c r="AE30" s="14">
        <f ca="1">(((COUNTIFS(SWISSW!$I:$I,'MTT CHECKCOUNT'!$A30,SWISSW!$J:$J,'MTT CHECKCOUNT'!AE$1,SWISSW!$F:$F,"Won")+COUNTIFS(SWISSW!$I:$I,'MTT CHECKCOUNT'!AE$1,SWISSW!$J:$J,'MTT CHECKCOUNT'!$A30,SWISSW!$F:$F,"Lost")))+'MTT DRAW'!AE30*IF(ROW()=COLUMN(),1,0.5))*(IF(ROW()=COLUMN(),0,1))</f>
        <v>0</v>
      </c>
      <c r="AF30" s="14">
        <f ca="1">(((COUNTIFS(SWISSW!$I:$I,'MTT CHECKCOUNT'!$A30,SWISSW!$J:$J,'MTT CHECKCOUNT'!AF$1,SWISSW!$F:$F,"Won")+COUNTIFS(SWISSW!$I:$I,'MTT CHECKCOUNT'!AF$1,SWISSW!$J:$J,'MTT CHECKCOUNT'!$A30,SWISSW!$F:$F,"Lost")))+'MTT DRAW'!AF30*IF(ROW()=COLUMN(),1,0.5))*(IF(ROW()=COLUMN(),0,1))</f>
        <v>0</v>
      </c>
      <c r="AG30" s="14">
        <f ca="1">(((COUNTIFS(SWISSW!$I:$I,'MTT CHECKCOUNT'!$A30,SWISSW!$J:$J,'MTT CHECKCOUNT'!AG$1,SWISSW!$F:$F,"Won")+COUNTIFS(SWISSW!$I:$I,'MTT CHECKCOUNT'!AG$1,SWISSW!$J:$J,'MTT CHECKCOUNT'!$A30,SWISSW!$F:$F,"Lost")))+'MTT DRAW'!AG30*IF(ROW()=COLUMN(),1,0.5))*(IF(ROW()=COLUMN(),0,1))</f>
        <v>0</v>
      </c>
      <c r="AH30" s="14">
        <f ca="1">(((COUNTIFS(SWISSW!$I:$I,'MTT CHECKCOUNT'!$A30,SWISSW!$J:$J,'MTT CHECKCOUNT'!AH$1,SWISSW!$F:$F,"Won")+COUNTIFS(SWISSW!$I:$I,'MTT CHECKCOUNT'!AH$1,SWISSW!$J:$J,'MTT CHECKCOUNT'!$A30,SWISSW!$F:$F,"Lost")))+'MTT DRAW'!AH30*IF(ROW()=COLUMN(),1,0.5))*(IF(ROW()=COLUMN(),0,1))</f>
        <v>0</v>
      </c>
      <c r="AI30" s="14">
        <f ca="1">(((COUNTIFS(SWISSW!$I:$I,'MTT CHECKCOUNT'!$A30,SWISSW!$J:$J,'MTT CHECKCOUNT'!AI$1,SWISSW!$F:$F,"Won")+COUNTIFS(SWISSW!$I:$I,'MTT CHECKCOUNT'!AI$1,SWISSW!$J:$J,'MTT CHECKCOUNT'!$A30,SWISSW!$F:$F,"Lost")))+'MTT DRAW'!AI30*IF(ROW()=COLUMN(),1,0.5))*(IF(ROW()=COLUMN(),0,1))</f>
        <v>0</v>
      </c>
      <c r="AJ30" s="14">
        <f ca="1">(((COUNTIFS(SWISSW!$I:$I,'MTT CHECKCOUNT'!$A30,SWISSW!$J:$J,'MTT CHECKCOUNT'!AJ$1,SWISSW!$F:$F,"Won")+COUNTIFS(SWISSW!$I:$I,'MTT CHECKCOUNT'!AJ$1,SWISSW!$J:$J,'MTT CHECKCOUNT'!$A30,SWISSW!$F:$F,"Lost")))+'MTT DRAW'!AJ30*IF(ROW()=COLUMN(),1,0.5))*(IF(ROW()=COLUMN(),0,1))</f>
        <v>0</v>
      </c>
      <c r="AK30" s="14">
        <f ca="1">(((COUNTIFS(SWISSW!$I:$I,'MTT CHECKCOUNT'!$A30,SWISSW!$J:$J,'MTT CHECKCOUNT'!AK$1,SWISSW!$F:$F,"Won")+COUNTIFS(SWISSW!$I:$I,'MTT CHECKCOUNT'!AK$1,SWISSW!$J:$J,'MTT CHECKCOUNT'!$A30,SWISSW!$F:$F,"Lost")))+'MTT DRAW'!AK30*IF(ROW()=COLUMN(),1,0.5))*(IF(ROW()=COLUMN(),0,1))</f>
        <v>0</v>
      </c>
      <c r="AL30" s="14">
        <f ca="1">(((COUNTIFS(SWISSW!$I:$I,'MTT CHECKCOUNT'!$A30,SWISSW!$J:$J,'MTT CHECKCOUNT'!AL$1,SWISSW!$F:$F,"Won")+COUNTIFS(SWISSW!$I:$I,'MTT CHECKCOUNT'!AL$1,SWISSW!$J:$J,'MTT CHECKCOUNT'!$A30,SWISSW!$F:$F,"Lost")))+'MTT DRAW'!AL30*IF(ROW()=COLUMN(),1,0.5))*(IF(ROW()=COLUMN(),0,1))</f>
        <v>0</v>
      </c>
      <c r="AM30" s="14">
        <f ca="1">(((COUNTIFS(SWISSW!$I:$I,'MTT CHECKCOUNT'!$A30,SWISSW!$J:$J,'MTT CHECKCOUNT'!AM$1,SWISSW!$F:$F,"Won")+COUNTIFS(SWISSW!$I:$I,'MTT CHECKCOUNT'!AM$1,SWISSW!$J:$J,'MTT CHECKCOUNT'!$A30,SWISSW!$F:$F,"Lost")))+'MTT DRAW'!AM30*IF(ROW()=COLUMN(),1,0.5))*(IF(ROW()=COLUMN(),0,1))</f>
        <v>0</v>
      </c>
      <c r="AN30" s="14">
        <f ca="1">(((COUNTIFS(SWISSW!$I:$I,'MTT CHECKCOUNT'!$A30,SWISSW!$J:$J,'MTT CHECKCOUNT'!AN$1,SWISSW!$F:$F,"Won")+COUNTIFS(SWISSW!$I:$I,'MTT CHECKCOUNT'!AN$1,SWISSW!$J:$J,'MTT CHECKCOUNT'!$A30,SWISSW!$F:$F,"Lost")))+'MTT DRAW'!AN30*IF(ROW()=COLUMN(),1,0.5))*(IF(ROW()=COLUMN(),0,1))</f>
        <v>0</v>
      </c>
      <c r="AO30" s="14">
        <f ca="1">(((COUNTIFS(SWISSW!$I:$I,'MTT CHECKCOUNT'!$A30,SWISSW!$J:$J,'MTT CHECKCOUNT'!AO$1,SWISSW!$F:$F,"Won")+COUNTIFS(SWISSW!$I:$I,'MTT CHECKCOUNT'!AO$1,SWISSW!$J:$J,'MTT CHECKCOUNT'!$A30,SWISSW!$F:$F,"Lost")))+'MTT DRAW'!AO30*IF(ROW()=COLUMN(),1,0.5))*(IF(ROW()=COLUMN(),0,1))</f>
        <v>0</v>
      </c>
      <c r="AP30" s="14">
        <f ca="1">(((COUNTIFS(SWISSW!$I:$I,'MTT CHECKCOUNT'!$A30,SWISSW!$J:$J,'MTT CHECKCOUNT'!AP$1,SWISSW!$F:$F,"Won")+COUNTIFS(SWISSW!$I:$I,'MTT CHECKCOUNT'!AP$1,SWISSW!$J:$J,'MTT CHECKCOUNT'!$A30,SWISSW!$F:$F,"Lost")))+'MTT DRAW'!AP30*IF(ROW()=COLUMN(),1,0.5))*(IF(ROW()=COLUMN(),0,1))</f>
        <v>0</v>
      </c>
      <c r="AQ30" s="14">
        <f ca="1">(((COUNTIFS(SWISSW!$I:$I,'MTT CHECKCOUNT'!$A30,SWISSW!$J:$J,'MTT CHECKCOUNT'!AQ$1,SWISSW!$F:$F,"Won")+COUNTIFS(SWISSW!$I:$I,'MTT CHECKCOUNT'!AQ$1,SWISSW!$J:$J,'MTT CHECKCOUNT'!$A30,SWISSW!$F:$F,"Lost")))+'MTT DRAW'!AQ30*IF(ROW()=COLUMN(),1,0.5))*(IF(ROW()=COLUMN(),0,1))</f>
        <v>0</v>
      </c>
      <c r="AR30" s="14">
        <f ca="1">(((COUNTIFS(SWISSW!$I:$I,'MTT CHECKCOUNT'!$A30,SWISSW!$J:$J,'MTT CHECKCOUNT'!AR$1,SWISSW!$F:$F,"Won")+COUNTIFS(SWISSW!$I:$I,'MTT CHECKCOUNT'!AR$1,SWISSW!$J:$J,'MTT CHECKCOUNT'!$A30,SWISSW!$F:$F,"Lost")))+'MTT DRAW'!AR30*IF(ROW()=COLUMN(),1,0.5))*(IF(ROW()=COLUMN(),0,1))</f>
        <v>0</v>
      </c>
      <c r="AS30" s="14">
        <f ca="1">(((COUNTIFS(SWISSW!$I:$I,'MTT CHECKCOUNT'!$A30,SWISSW!$J:$J,'MTT CHECKCOUNT'!AS$1,SWISSW!$F:$F,"Won")+COUNTIFS(SWISSW!$I:$I,'MTT CHECKCOUNT'!AS$1,SWISSW!$J:$J,'MTT CHECKCOUNT'!$A30,SWISSW!$F:$F,"Lost")))+'MTT DRAW'!AS30*IF(ROW()=COLUMN(),1,0.5))*(IF(ROW()=COLUMN(),0,1))</f>
        <v>0</v>
      </c>
      <c r="AT30" s="14">
        <f ca="1">(((COUNTIFS(SWISSW!$I:$I,'MTT CHECKCOUNT'!$A30,SWISSW!$J:$J,'MTT CHECKCOUNT'!AT$1,SWISSW!$F:$F,"Won")+COUNTIFS(SWISSW!$I:$I,'MTT CHECKCOUNT'!AT$1,SWISSW!$J:$J,'MTT CHECKCOUNT'!$A30,SWISSW!$F:$F,"Lost")))+'MTT DRAW'!AT30*IF(ROW()=COLUMN(),1,0.5))*(IF(ROW()=COLUMN(),0,1))</f>
        <v>0</v>
      </c>
      <c r="AU30" s="14">
        <f ca="1">(((COUNTIFS(SWISSW!$I:$I,'MTT CHECKCOUNT'!$A30,SWISSW!$J:$J,'MTT CHECKCOUNT'!AU$1,SWISSW!$F:$F,"Won")+COUNTIFS(SWISSW!$I:$I,'MTT CHECKCOUNT'!AU$1,SWISSW!$J:$J,'MTT CHECKCOUNT'!$A30,SWISSW!$F:$F,"Lost")))+'MTT DRAW'!AU30*IF(ROW()=COLUMN(),1,0.5))*(IF(ROW()=COLUMN(),0,1))</f>
        <v>0</v>
      </c>
      <c r="AV30" s="14">
        <f ca="1">(((COUNTIFS(SWISSW!$I:$I,'MTT CHECKCOUNT'!$A30,SWISSW!$J:$J,'MTT CHECKCOUNT'!AV$1,SWISSW!$F:$F,"Won")+COUNTIFS(SWISSW!$I:$I,'MTT CHECKCOUNT'!AV$1,SWISSW!$J:$J,'MTT CHECKCOUNT'!$A30,SWISSW!$F:$F,"Lost")))+'MTT DRAW'!AV30*IF(ROW()=COLUMN(),1,0.5))*(IF(ROW()=COLUMN(),0,1))</f>
        <v>0</v>
      </c>
      <c r="AW30" s="14">
        <f ca="1">(((COUNTIFS(SWISSW!$I:$I,'MTT CHECKCOUNT'!$A30,SWISSW!$J:$J,'MTT CHECKCOUNT'!AW$1,SWISSW!$F:$F,"Won")+COUNTIFS(SWISSW!$I:$I,'MTT CHECKCOUNT'!AW$1,SWISSW!$J:$J,'MTT CHECKCOUNT'!$A30,SWISSW!$F:$F,"Lost")))+'MTT DRAW'!AW30*IF(ROW()=COLUMN(),1,0.5))*(IF(ROW()=COLUMN(),0,1))</f>
        <v>0</v>
      </c>
      <c r="AX30" s="14">
        <f ca="1">(((COUNTIFS(SWISSW!$I:$I,'MTT CHECKCOUNT'!$A30,SWISSW!$J:$J,'MTT CHECKCOUNT'!AX$1,SWISSW!$F:$F,"Won")+COUNTIFS(SWISSW!$I:$I,'MTT CHECKCOUNT'!AX$1,SWISSW!$J:$J,'MTT CHECKCOUNT'!$A30,SWISSW!$F:$F,"Lost")))+'MTT DRAW'!AX30*IF(ROW()=COLUMN(),1,0.5))*(IF(ROW()=COLUMN(),0,1))</f>
        <v>0</v>
      </c>
      <c r="AY30" s="14">
        <f ca="1">(((COUNTIFS(SWISSW!$I:$I,'MTT CHECKCOUNT'!$A30,SWISSW!$J:$J,'MTT CHECKCOUNT'!AY$1,SWISSW!$F:$F,"Won")+COUNTIFS(SWISSW!$I:$I,'MTT CHECKCOUNT'!AY$1,SWISSW!$J:$J,'MTT CHECKCOUNT'!$A30,SWISSW!$F:$F,"Lost")))+'MTT DRAW'!AY30*IF(ROW()=COLUMN(),1,0.5))*(IF(ROW()=COLUMN(),0,1))</f>
        <v>0</v>
      </c>
      <c r="AZ30" s="14">
        <f ca="1">(((COUNTIFS(SWISSW!$I:$I,'MTT CHECKCOUNT'!$A30,SWISSW!$J:$J,'MTT CHECKCOUNT'!AZ$1,SWISSW!$F:$F,"Won")+COUNTIFS(SWISSW!$I:$I,'MTT CHECKCOUNT'!AZ$1,SWISSW!$J:$J,'MTT CHECKCOUNT'!$A30,SWISSW!$F:$F,"Lost")))+'MTT DRAW'!AZ30*IF(ROW()=COLUMN(),1,0.5))*(IF(ROW()=COLUMN(),0,1))</f>
        <v>0</v>
      </c>
      <c r="BA30" s="14">
        <f ca="1">(((COUNTIFS(SWISSW!$I:$I,'MTT CHECKCOUNT'!$A30,SWISSW!$J:$J,'MTT CHECKCOUNT'!BA$1,SWISSW!$F:$F,"Won")+COUNTIFS(SWISSW!$I:$I,'MTT CHECKCOUNT'!BA$1,SWISSW!$J:$J,'MTT CHECKCOUNT'!$A30,SWISSW!$F:$F,"Lost")))+'MTT DRAW'!BA30*IF(ROW()=COLUMN(),1,0.5))*(IF(ROW()=COLUMN(),0,1))</f>
        <v>0</v>
      </c>
      <c r="BB30" s="14">
        <f ca="1">(((COUNTIFS(SWISSW!$I:$I,'MTT CHECKCOUNT'!$A30,SWISSW!$J:$J,'MTT CHECKCOUNT'!BB$1,SWISSW!$F:$F,"Won")+COUNTIFS(SWISSW!$I:$I,'MTT CHECKCOUNT'!BB$1,SWISSW!$J:$J,'MTT CHECKCOUNT'!$A30,SWISSW!$F:$F,"Lost")))+'MTT DRAW'!BB30*IF(ROW()=COLUMN(),1,0.5))*(IF(ROW()=COLUMN(),0,1))</f>
        <v>0</v>
      </c>
      <c r="BC30" s="14">
        <f ca="1">(((COUNTIFS(SWISSW!$I:$I,'MTT CHECKCOUNT'!$A30,SWISSW!$J:$J,'MTT CHECKCOUNT'!BC$1,SWISSW!$F:$F,"Won")+COUNTIFS(SWISSW!$I:$I,'MTT CHECKCOUNT'!BC$1,SWISSW!$J:$J,'MTT CHECKCOUNT'!$A30,SWISSW!$F:$F,"Lost")))+'MTT DRAW'!BC30*IF(ROW()=COLUMN(),1,0.5))*(IF(ROW()=COLUMN(),0,1))</f>
        <v>0</v>
      </c>
      <c r="BD30" s="14">
        <f ca="1">(((COUNTIFS(SWISSW!$I:$I,'MTT CHECKCOUNT'!$A30,SWISSW!$J:$J,'MTT CHECKCOUNT'!BD$1,SWISSW!$F:$F,"Won")+COUNTIFS(SWISSW!$I:$I,'MTT CHECKCOUNT'!BD$1,SWISSW!$J:$J,'MTT CHECKCOUNT'!$A30,SWISSW!$F:$F,"Lost")))+'MTT DRAW'!BD30*IF(ROW()=COLUMN(),1,0.5))*(IF(ROW()=COLUMN(),0,1))</f>
        <v>0</v>
      </c>
      <c r="BE30" s="14">
        <f ca="1">(((COUNTIFS(SWISSW!$I:$I,'MTT CHECKCOUNT'!$A30,SWISSW!$J:$J,'MTT CHECKCOUNT'!BE$1,SWISSW!$F:$F,"Won")+COUNTIFS(SWISSW!$I:$I,'MTT CHECKCOUNT'!BE$1,SWISSW!$J:$J,'MTT CHECKCOUNT'!$A30,SWISSW!$F:$F,"Lost")))+'MTT DRAW'!BE30*IF(ROW()=COLUMN(),1,0.5))*(IF(ROW()=COLUMN(),0,1))</f>
        <v>0</v>
      </c>
      <c r="BF30" s="14">
        <f ca="1">(((COUNTIFS(SWISSW!$I:$I,'MTT CHECKCOUNT'!$A30,SWISSW!$J:$J,'MTT CHECKCOUNT'!BF$1,SWISSW!$F:$F,"Won")+COUNTIFS(SWISSW!$I:$I,'MTT CHECKCOUNT'!BF$1,SWISSW!$J:$J,'MTT CHECKCOUNT'!$A30,SWISSW!$F:$F,"Lost")))+'MTT DRAW'!BF30*IF(ROW()=COLUMN(),1,0.5))*(IF(ROW()=COLUMN(),0,1))</f>
        <v>0</v>
      </c>
    </row>
    <row r="31" spans="1:58" ht="55" customHeight="1" x14ac:dyDescent="0.3">
      <c r="A31" s="3" t="str">
        <f ca="1">MATCHUP!A31</f>
        <v>Rakdos Midrange</v>
      </c>
      <c r="B31" s="14">
        <f ca="1">(((COUNTIFS(SWISSW!$I:$I,'MTT CHECKCOUNT'!$A31,SWISSW!$J:$J,'MTT CHECKCOUNT'!B$1,SWISSW!$F:$F,"Won")+COUNTIFS(SWISSW!$I:$I,'MTT CHECKCOUNT'!B$1,SWISSW!$J:$J,'MTT CHECKCOUNT'!$A31,SWISSW!$F:$F,"Lost")))+'MTT DRAW'!B31*IF(ROW()=COLUMN(),1,0.5))*(IF(ROW()=COLUMN(),0,1))</f>
        <v>2.5</v>
      </c>
      <c r="C31" s="14">
        <f ca="1">(((COUNTIFS(SWISSW!$I:$I,'MTT CHECKCOUNT'!$A31,SWISSW!$J:$J,'MTT CHECKCOUNT'!C$1,SWISSW!$F:$F,"Won")+COUNTIFS(SWISSW!$I:$I,'MTT CHECKCOUNT'!C$1,SWISSW!$J:$J,'MTT CHECKCOUNT'!$A31,SWISSW!$F:$F,"Lost")))+'MTT DRAW'!C31*IF(ROW()=COLUMN(),1,0.5))*(IF(ROW()=COLUMN(),0,1))</f>
        <v>2</v>
      </c>
      <c r="D31" s="14">
        <f ca="1">(((COUNTIFS(SWISSW!$I:$I,'MTT CHECKCOUNT'!$A31,SWISSW!$J:$J,'MTT CHECKCOUNT'!D$1,SWISSW!$F:$F,"Won")+COUNTIFS(SWISSW!$I:$I,'MTT CHECKCOUNT'!D$1,SWISSW!$J:$J,'MTT CHECKCOUNT'!$A31,SWISSW!$F:$F,"Lost")))+'MTT DRAW'!D31*IF(ROW()=COLUMN(),1,0.5))*(IF(ROW()=COLUMN(),0,1))</f>
        <v>0</v>
      </c>
      <c r="E31" s="14">
        <f ca="1">(((COUNTIFS(SWISSW!$I:$I,'MTT CHECKCOUNT'!$A31,SWISSW!$J:$J,'MTT CHECKCOUNT'!E$1,SWISSW!$F:$F,"Won")+COUNTIFS(SWISSW!$I:$I,'MTT CHECKCOUNT'!E$1,SWISSW!$J:$J,'MTT CHECKCOUNT'!$A31,SWISSW!$F:$F,"Lost")))+'MTT DRAW'!E31*IF(ROW()=COLUMN(),1,0.5))*(IF(ROW()=COLUMN(),0,1))</f>
        <v>0</v>
      </c>
      <c r="F31" s="14">
        <f ca="1">(((COUNTIFS(SWISSW!$I:$I,'MTT CHECKCOUNT'!$A31,SWISSW!$J:$J,'MTT CHECKCOUNT'!F$1,SWISSW!$F:$F,"Won")+COUNTIFS(SWISSW!$I:$I,'MTT CHECKCOUNT'!F$1,SWISSW!$J:$J,'MTT CHECKCOUNT'!$A31,SWISSW!$F:$F,"Lost")))+'MTT DRAW'!F31*IF(ROW()=COLUMN(),1,0.5))*(IF(ROW()=COLUMN(),0,1))</f>
        <v>1</v>
      </c>
      <c r="G31" s="14">
        <f ca="1">(((COUNTIFS(SWISSW!$I:$I,'MTT CHECKCOUNT'!$A31,SWISSW!$J:$J,'MTT CHECKCOUNT'!G$1,SWISSW!$F:$F,"Won")+COUNTIFS(SWISSW!$I:$I,'MTT CHECKCOUNT'!G$1,SWISSW!$J:$J,'MTT CHECKCOUNT'!$A31,SWISSW!$F:$F,"Lost")))+'MTT DRAW'!G31*IF(ROW()=COLUMN(),1,0.5))*(IF(ROW()=COLUMN(),0,1))</f>
        <v>1</v>
      </c>
      <c r="H31" s="14">
        <f ca="1">(((COUNTIFS(SWISSW!$I:$I,'MTT CHECKCOUNT'!$A31,SWISSW!$J:$J,'MTT CHECKCOUNT'!H$1,SWISSW!$F:$F,"Won")+COUNTIFS(SWISSW!$I:$I,'MTT CHECKCOUNT'!H$1,SWISSW!$J:$J,'MTT CHECKCOUNT'!$A31,SWISSW!$F:$F,"Lost")))+'MTT DRAW'!H31*IF(ROW()=COLUMN(),1,0.5))*(IF(ROW()=COLUMN(),0,1))</f>
        <v>0</v>
      </c>
      <c r="I31" s="14">
        <f ca="1">(((COUNTIFS(SWISSW!$I:$I,'MTT CHECKCOUNT'!$A31,SWISSW!$J:$J,'MTT CHECKCOUNT'!I$1,SWISSW!$F:$F,"Won")+COUNTIFS(SWISSW!$I:$I,'MTT CHECKCOUNT'!I$1,SWISSW!$J:$J,'MTT CHECKCOUNT'!$A31,SWISSW!$F:$F,"Lost")))+'MTT DRAW'!I31*IF(ROW()=COLUMN(),1,0.5))*(IF(ROW()=COLUMN(),0,1))</f>
        <v>0</v>
      </c>
      <c r="J31" s="14">
        <f ca="1">(((COUNTIFS(SWISSW!$I:$I,'MTT CHECKCOUNT'!$A31,SWISSW!$J:$J,'MTT CHECKCOUNT'!J$1,SWISSW!$F:$F,"Won")+COUNTIFS(SWISSW!$I:$I,'MTT CHECKCOUNT'!J$1,SWISSW!$J:$J,'MTT CHECKCOUNT'!$A31,SWISSW!$F:$F,"Lost")))+'MTT DRAW'!J31*IF(ROW()=COLUMN(),1,0.5))*(IF(ROW()=COLUMN(),0,1))</f>
        <v>1</v>
      </c>
      <c r="K31" s="14">
        <f ca="1">(((COUNTIFS(SWISSW!$I:$I,'MTT CHECKCOUNT'!$A31,SWISSW!$J:$J,'MTT CHECKCOUNT'!K$1,SWISSW!$F:$F,"Won")+COUNTIFS(SWISSW!$I:$I,'MTT CHECKCOUNT'!K$1,SWISSW!$J:$J,'MTT CHECKCOUNT'!$A31,SWISSW!$F:$F,"Lost")))+'MTT DRAW'!K31*IF(ROW()=COLUMN(),1,0.5))*(IF(ROW()=COLUMN(),0,1))</f>
        <v>1</v>
      </c>
      <c r="L31" s="14">
        <f ca="1">(((COUNTIFS(SWISSW!$I:$I,'MTT CHECKCOUNT'!$A31,SWISSW!$J:$J,'MTT CHECKCOUNT'!L$1,SWISSW!$F:$F,"Won")+COUNTIFS(SWISSW!$I:$I,'MTT CHECKCOUNT'!L$1,SWISSW!$J:$J,'MTT CHECKCOUNT'!$A31,SWISSW!$F:$F,"Lost")))+'MTT DRAW'!L31*IF(ROW()=COLUMN(),1,0.5))*(IF(ROW()=COLUMN(),0,1))</f>
        <v>0</v>
      </c>
      <c r="M31" s="14">
        <f ca="1">(((COUNTIFS(SWISSW!$I:$I,'MTT CHECKCOUNT'!$A31,SWISSW!$J:$J,'MTT CHECKCOUNT'!M$1,SWISSW!$F:$F,"Won")+COUNTIFS(SWISSW!$I:$I,'MTT CHECKCOUNT'!M$1,SWISSW!$J:$J,'MTT CHECKCOUNT'!$A31,SWISSW!$F:$F,"Lost")))+'MTT DRAW'!M31*IF(ROW()=COLUMN(),1,0.5))*(IF(ROW()=COLUMN(),0,1))</f>
        <v>0</v>
      </c>
      <c r="N31" s="14">
        <f ca="1">(((COUNTIFS(SWISSW!$I:$I,'MTT CHECKCOUNT'!$A31,SWISSW!$J:$J,'MTT CHECKCOUNT'!N$1,SWISSW!$F:$F,"Won")+COUNTIFS(SWISSW!$I:$I,'MTT CHECKCOUNT'!N$1,SWISSW!$J:$J,'MTT CHECKCOUNT'!$A31,SWISSW!$F:$F,"Lost")))+'MTT DRAW'!N31*IF(ROW()=COLUMN(),1,0.5))*(IF(ROW()=COLUMN(),0,1))</f>
        <v>0</v>
      </c>
      <c r="O31" s="14">
        <f ca="1">(((COUNTIFS(SWISSW!$I:$I,'MTT CHECKCOUNT'!$A31,SWISSW!$J:$J,'MTT CHECKCOUNT'!O$1,SWISSW!$F:$F,"Won")+COUNTIFS(SWISSW!$I:$I,'MTT CHECKCOUNT'!O$1,SWISSW!$J:$J,'MTT CHECKCOUNT'!$A31,SWISSW!$F:$F,"Lost")))+'MTT DRAW'!O31*IF(ROW()=COLUMN(),1,0.5))*(IF(ROW()=COLUMN(),0,1))</f>
        <v>0</v>
      </c>
      <c r="P31" s="14">
        <f ca="1">(((COUNTIFS(SWISSW!$I:$I,'MTT CHECKCOUNT'!$A31,SWISSW!$J:$J,'MTT CHECKCOUNT'!P$1,SWISSW!$F:$F,"Won")+COUNTIFS(SWISSW!$I:$I,'MTT CHECKCOUNT'!P$1,SWISSW!$J:$J,'MTT CHECKCOUNT'!$A31,SWISSW!$F:$F,"Lost")))+'MTT DRAW'!P31*IF(ROW()=COLUMN(),1,0.5))*(IF(ROW()=COLUMN(),0,1))</f>
        <v>0</v>
      </c>
      <c r="Q31" s="14">
        <f ca="1">(((COUNTIFS(SWISSW!$I:$I,'MTT CHECKCOUNT'!$A31,SWISSW!$J:$J,'MTT CHECKCOUNT'!Q$1,SWISSW!$F:$F,"Won")+COUNTIFS(SWISSW!$I:$I,'MTT CHECKCOUNT'!Q$1,SWISSW!$J:$J,'MTT CHECKCOUNT'!$A31,SWISSW!$F:$F,"Lost")))+'MTT DRAW'!Q31*IF(ROW()=COLUMN(),1,0.5))*(IF(ROW()=COLUMN(),0,1))</f>
        <v>0</v>
      </c>
      <c r="R31" s="14">
        <f ca="1">(((COUNTIFS(SWISSW!$I:$I,'MTT CHECKCOUNT'!$A31,SWISSW!$J:$J,'MTT CHECKCOUNT'!R$1,SWISSW!$F:$F,"Won")+COUNTIFS(SWISSW!$I:$I,'MTT CHECKCOUNT'!R$1,SWISSW!$J:$J,'MTT CHECKCOUNT'!$A31,SWISSW!$F:$F,"Lost")))+'MTT DRAW'!R31*IF(ROW()=COLUMN(),1,0.5))*(IF(ROW()=COLUMN(),0,1))</f>
        <v>1.5</v>
      </c>
      <c r="S31" s="14">
        <f ca="1">(((COUNTIFS(SWISSW!$I:$I,'MTT CHECKCOUNT'!$A31,SWISSW!$J:$J,'MTT CHECKCOUNT'!S$1,SWISSW!$F:$F,"Won")+COUNTIFS(SWISSW!$I:$I,'MTT CHECKCOUNT'!S$1,SWISSW!$J:$J,'MTT CHECKCOUNT'!$A31,SWISSW!$F:$F,"Lost")))+'MTT DRAW'!S31*IF(ROW()=COLUMN(),1,0.5))*(IF(ROW()=COLUMN(),0,1))</f>
        <v>1</v>
      </c>
      <c r="T31" s="14">
        <f ca="1">(((COUNTIFS(SWISSW!$I:$I,'MTT CHECKCOUNT'!$A31,SWISSW!$J:$J,'MTT CHECKCOUNT'!T$1,SWISSW!$F:$F,"Won")+COUNTIFS(SWISSW!$I:$I,'MTT CHECKCOUNT'!T$1,SWISSW!$J:$J,'MTT CHECKCOUNT'!$A31,SWISSW!$F:$F,"Lost")))+'MTT DRAW'!T31*IF(ROW()=COLUMN(),1,0.5))*(IF(ROW()=COLUMN(),0,1))</f>
        <v>1</v>
      </c>
      <c r="U31" s="14">
        <f ca="1">(((COUNTIFS(SWISSW!$I:$I,'MTT CHECKCOUNT'!$A31,SWISSW!$J:$J,'MTT CHECKCOUNT'!U$1,SWISSW!$F:$F,"Won")+COUNTIFS(SWISSW!$I:$I,'MTT CHECKCOUNT'!U$1,SWISSW!$J:$J,'MTT CHECKCOUNT'!$A31,SWISSW!$F:$F,"Lost")))+'MTT DRAW'!U31*IF(ROW()=COLUMN(),1,0.5))*(IF(ROW()=COLUMN(),0,1))</f>
        <v>0</v>
      </c>
      <c r="V31" s="14">
        <f ca="1">(((COUNTIFS(SWISSW!$I:$I,'MTT CHECKCOUNT'!$A31,SWISSW!$J:$J,'MTT CHECKCOUNT'!V$1,SWISSW!$F:$F,"Won")+COUNTIFS(SWISSW!$I:$I,'MTT CHECKCOUNT'!V$1,SWISSW!$J:$J,'MTT CHECKCOUNT'!$A31,SWISSW!$F:$F,"Lost")))+'MTT DRAW'!V31*IF(ROW()=COLUMN(),1,0.5))*(IF(ROW()=COLUMN(),0,1))</f>
        <v>0</v>
      </c>
      <c r="W31" s="14">
        <f ca="1">(((COUNTIFS(SWISSW!$I:$I,'MTT CHECKCOUNT'!$A31,SWISSW!$J:$J,'MTT CHECKCOUNT'!W$1,SWISSW!$F:$F,"Won")+COUNTIFS(SWISSW!$I:$I,'MTT CHECKCOUNT'!W$1,SWISSW!$J:$J,'MTT CHECKCOUNT'!$A31,SWISSW!$F:$F,"Lost")))+'MTT DRAW'!W31*IF(ROW()=COLUMN(),1,0.5))*(IF(ROW()=COLUMN(),0,1))</f>
        <v>0</v>
      </c>
      <c r="X31" s="14">
        <f ca="1">(((COUNTIFS(SWISSW!$I:$I,'MTT CHECKCOUNT'!$A31,SWISSW!$J:$J,'MTT CHECKCOUNT'!X$1,SWISSW!$F:$F,"Won")+COUNTIFS(SWISSW!$I:$I,'MTT CHECKCOUNT'!X$1,SWISSW!$J:$J,'MTT CHECKCOUNT'!$A31,SWISSW!$F:$F,"Lost")))+'MTT DRAW'!X31*IF(ROW()=COLUMN(),1,0.5))*(IF(ROW()=COLUMN(),0,1))</f>
        <v>0</v>
      </c>
      <c r="Y31" s="14">
        <f ca="1">(((COUNTIFS(SWISSW!$I:$I,'MTT CHECKCOUNT'!$A31,SWISSW!$J:$J,'MTT CHECKCOUNT'!Y$1,SWISSW!$F:$F,"Won")+COUNTIFS(SWISSW!$I:$I,'MTT CHECKCOUNT'!Y$1,SWISSW!$J:$J,'MTT CHECKCOUNT'!$A31,SWISSW!$F:$F,"Lost")))+'MTT DRAW'!Y31*IF(ROW()=COLUMN(),1,0.5))*(IF(ROW()=COLUMN(),0,1))</f>
        <v>0</v>
      </c>
      <c r="Z31" s="14">
        <f ca="1">(((COUNTIFS(SWISSW!$I:$I,'MTT CHECKCOUNT'!$A31,SWISSW!$J:$J,'MTT CHECKCOUNT'!Z$1,SWISSW!$F:$F,"Won")+COUNTIFS(SWISSW!$I:$I,'MTT CHECKCOUNT'!Z$1,SWISSW!$J:$J,'MTT CHECKCOUNT'!$A31,SWISSW!$F:$F,"Lost")))+'MTT DRAW'!Z31*IF(ROW()=COLUMN(),1,0.5))*(IF(ROW()=COLUMN(),0,1))</f>
        <v>0</v>
      </c>
      <c r="AA31" s="14">
        <f ca="1">(((COUNTIFS(SWISSW!$I:$I,'MTT CHECKCOUNT'!$A31,SWISSW!$J:$J,'MTT CHECKCOUNT'!AA$1,SWISSW!$F:$F,"Won")+COUNTIFS(SWISSW!$I:$I,'MTT CHECKCOUNT'!AA$1,SWISSW!$J:$J,'MTT CHECKCOUNT'!$A31,SWISSW!$F:$F,"Lost")))+'MTT DRAW'!AA31*IF(ROW()=COLUMN(),1,0.5))*(IF(ROW()=COLUMN(),0,1))</f>
        <v>0</v>
      </c>
      <c r="AB31" s="14">
        <f ca="1">(((COUNTIFS(SWISSW!$I:$I,'MTT CHECKCOUNT'!$A31,SWISSW!$J:$J,'MTT CHECKCOUNT'!AB$1,SWISSW!$F:$F,"Won")+COUNTIFS(SWISSW!$I:$I,'MTT CHECKCOUNT'!AB$1,SWISSW!$J:$J,'MTT CHECKCOUNT'!$A31,SWISSW!$F:$F,"Lost")))+'MTT DRAW'!AB31*IF(ROW()=COLUMN(),1,0.5))*(IF(ROW()=COLUMN(),0,1))</f>
        <v>0</v>
      </c>
      <c r="AC31" s="14">
        <f ca="1">(((COUNTIFS(SWISSW!$I:$I,'MTT CHECKCOUNT'!$A31,SWISSW!$J:$J,'MTT CHECKCOUNT'!AC$1,SWISSW!$F:$F,"Won")+COUNTIFS(SWISSW!$I:$I,'MTT CHECKCOUNT'!AC$1,SWISSW!$J:$J,'MTT CHECKCOUNT'!$A31,SWISSW!$F:$F,"Lost")))+'MTT DRAW'!AC31*IF(ROW()=COLUMN(),1,0.5))*(IF(ROW()=COLUMN(),0,1))</f>
        <v>0</v>
      </c>
      <c r="AD31" s="14">
        <f ca="1">(((COUNTIFS(SWISSW!$I:$I,'MTT CHECKCOUNT'!$A31,SWISSW!$J:$J,'MTT CHECKCOUNT'!AD$1,SWISSW!$F:$F,"Won")+COUNTIFS(SWISSW!$I:$I,'MTT CHECKCOUNT'!AD$1,SWISSW!$J:$J,'MTT CHECKCOUNT'!$A31,SWISSW!$F:$F,"Lost")))+'MTT DRAW'!AD31*IF(ROW()=COLUMN(),1,0.5))*(IF(ROW()=COLUMN(),0,1))</f>
        <v>1</v>
      </c>
      <c r="AE31" s="14">
        <f ca="1">(((COUNTIFS(SWISSW!$I:$I,'MTT CHECKCOUNT'!$A31,SWISSW!$J:$J,'MTT CHECKCOUNT'!AE$1,SWISSW!$F:$F,"Won")+COUNTIFS(SWISSW!$I:$I,'MTT CHECKCOUNT'!AE$1,SWISSW!$J:$J,'MTT CHECKCOUNT'!$A31,SWISSW!$F:$F,"Lost")))+'MTT DRAW'!AE31*IF(ROW()=COLUMN(),1,0.5))*(IF(ROW()=COLUMN(),0,1))</f>
        <v>0</v>
      </c>
      <c r="AF31" s="14">
        <f ca="1">(((COUNTIFS(SWISSW!$I:$I,'MTT CHECKCOUNT'!$A31,SWISSW!$J:$J,'MTT CHECKCOUNT'!AF$1,SWISSW!$F:$F,"Won")+COUNTIFS(SWISSW!$I:$I,'MTT CHECKCOUNT'!AF$1,SWISSW!$J:$J,'MTT CHECKCOUNT'!$A31,SWISSW!$F:$F,"Lost")))+'MTT DRAW'!AF31*IF(ROW()=COLUMN(),1,0.5))*(IF(ROW()=COLUMN(),0,1))</f>
        <v>0</v>
      </c>
      <c r="AG31" s="14">
        <f ca="1">(((COUNTIFS(SWISSW!$I:$I,'MTT CHECKCOUNT'!$A31,SWISSW!$J:$J,'MTT CHECKCOUNT'!AG$1,SWISSW!$F:$F,"Won")+COUNTIFS(SWISSW!$I:$I,'MTT CHECKCOUNT'!AG$1,SWISSW!$J:$J,'MTT CHECKCOUNT'!$A31,SWISSW!$F:$F,"Lost")))+'MTT DRAW'!AG31*IF(ROW()=COLUMN(),1,0.5))*(IF(ROW()=COLUMN(),0,1))</f>
        <v>0</v>
      </c>
      <c r="AH31" s="14">
        <f ca="1">(((COUNTIFS(SWISSW!$I:$I,'MTT CHECKCOUNT'!$A31,SWISSW!$J:$J,'MTT CHECKCOUNT'!AH$1,SWISSW!$F:$F,"Won")+COUNTIFS(SWISSW!$I:$I,'MTT CHECKCOUNT'!AH$1,SWISSW!$J:$J,'MTT CHECKCOUNT'!$A31,SWISSW!$F:$F,"Lost")))+'MTT DRAW'!AH31*IF(ROW()=COLUMN(),1,0.5))*(IF(ROW()=COLUMN(),0,1))</f>
        <v>0</v>
      </c>
      <c r="AI31" s="14">
        <f ca="1">(((COUNTIFS(SWISSW!$I:$I,'MTT CHECKCOUNT'!$A31,SWISSW!$J:$J,'MTT CHECKCOUNT'!AI$1,SWISSW!$F:$F,"Won")+COUNTIFS(SWISSW!$I:$I,'MTT CHECKCOUNT'!AI$1,SWISSW!$J:$J,'MTT CHECKCOUNT'!$A31,SWISSW!$F:$F,"Lost")))+'MTT DRAW'!AI31*IF(ROW()=COLUMN(),1,0.5))*(IF(ROW()=COLUMN(),0,1))</f>
        <v>1</v>
      </c>
      <c r="AJ31" s="14">
        <f ca="1">(((COUNTIFS(SWISSW!$I:$I,'MTT CHECKCOUNT'!$A31,SWISSW!$J:$J,'MTT CHECKCOUNT'!AJ$1,SWISSW!$F:$F,"Won")+COUNTIFS(SWISSW!$I:$I,'MTT CHECKCOUNT'!AJ$1,SWISSW!$J:$J,'MTT CHECKCOUNT'!$A31,SWISSW!$F:$F,"Lost")))+'MTT DRAW'!AJ31*IF(ROW()=COLUMN(),1,0.5))*(IF(ROW()=COLUMN(),0,1))</f>
        <v>0</v>
      </c>
      <c r="AK31" s="14">
        <f ca="1">(((COUNTIFS(SWISSW!$I:$I,'MTT CHECKCOUNT'!$A31,SWISSW!$J:$J,'MTT CHECKCOUNT'!AK$1,SWISSW!$F:$F,"Won")+COUNTIFS(SWISSW!$I:$I,'MTT CHECKCOUNT'!AK$1,SWISSW!$J:$J,'MTT CHECKCOUNT'!$A31,SWISSW!$F:$F,"Lost")))+'MTT DRAW'!AK31*IF(ROW()=COLUMN(),1,0.5))*(IF(ROW()=COLUMN(),0,1))</f>
        <v>0</v>
      </c>
      <c r="AL31" s="14">
        <f ca="1">(((COUNTIFS(SWISSW!$I:$I,'MTT CHECKCOUNT'!$A31,SWISSW!$J:$J,'MTT CHECKCOUNT'!AL$1,SWISSW!$F:$F,"Won")+COUNTIFS(SWISSW!$I:$I,'MTT CHECKCOUNT'!AL$1,SWISSW!$J:$J,'MTT CHECKCOUNT'!$A31,SWISSW!$F:$F,"Lost")))+'MTT DRAW'!AL31*IF(ROW()=COLUMN(),1,0.5))*(IF(ROW()=COLUMN(),0,1))</f>
        <v>0</v>
      </c>
      <c r="AM31" s="14">
        <f ca="1">(((COUNTIFS(SWISSW!$I:$I,'MTT CHECKCOUNT'!$A31,SWISSW!$J:$J,'MTT CHECKCOUNT'!AM$1,SWISSW!$F:$F,"Won")+COUNTIFS(SWISSW!$I:$I,'MTT CHECKCOUNT'!AM$1,SWISSW!$J:$J,'MTT CHECKCOUNT'!$A31,SWISSW!$F:$F,"Lost")))+'MTT DRAW'!AM31*IF(ROW()=COLUMN(),1,0.5))*(IF(ROW()=COLUMN(),0,1))</f>
        <v>0</v>
      </c>
      <c r="AN31" s="14">
        <f ca="1">(((COUNTIFS(SWISSW!$I:$I,'MTT CHECKCOUNT'!$A31,SWISSW!$J:$J,'MTT CHECKCOUNT'!AN$1,SWISSW!$F:$F,"Won")+COUNTIFS(SWISSW!$I:$I,'MTT CHECKCOUNT'!AN$1,SWISSW!$J:$J,'MTT CHECKCOUNT'!$A31,SWISSW!$F:$F,"Lost")))+'MTT DRAW'!AN31*IF(ROW()=COLUMN(),1,0.5))*(IF(ROW()=COLUMN(),0,1))</f>
        <v>0</v>
      </c>
      <c r="AO31" s="14">
        <f ca="1">(((COUNTIFS(SWISSW!$I:$I,'MTT CHECKCOUNT'!$A31,SWISSW!$J:$J,'MTT CHECKCOUNT'!AO$1,SWISSW!$F:$F,"Won")+COUNTIFS(SWISSW!$I:$I,'MTT CHECKCOUNT'!AO$1,SWISSW!$J:$J,'MTT CHECKCOUNT'!$A31,SWISSW!$F:$F,"Lost")))+'MTT DRAW'!AO31*IF(ROW()=COLUMN(),1,0.5))*(IF(ROW()=COLUMN(),0,1))</f>
        <v>0</v>
      </c>
      <c r="AP31" s="14">
        <f ca="1">(((COUNTIFS(SWISSW!$I:$I,'MTT CHECKCOUNT'!$A31,SWISSW!$J:$J,'MTT CHECKCOUNT'!AP$1,SWISSW!$F:$F,"Won")+COUNTIFS(SWISSW!$I:$I,'MTT CHECKCOUNT'!AP$1,SWISSW!$J:$J,'MTT CHECKCOUNT'!$A31,SWISSW!$F:$F,"Lost")))+'MTT DRAW'!AP31*IF(ROW()=COLUMN(),1,0.5))*(IF(ROW()=COLUMN(),0,1))</f>
        <v>0</v>
      </c>
      <c r="AQ31" s="14">
        <f ca="1">(((COUNTIFS(SWISSW!$I:$I,'MTT CHECKCOUNT'!$A31,SWISSW!$J:$J,'MTT CHECKCOUNT'!AQ$1,SWISSW!$F:$F,"Won")+COUNTIFS(SWISSW!$I:$I,'MTT CHECKCOUNT'!AQ$1,SWISSW!$J:$J,'MTT CHECKCOUNT'!$A31,SWISSW!$F:$F,"Lost")))+'MTT DRAW'!AQ31*IF(ROW()=COLUMN(),1,0.5))*(IF(ROW()=COLUMN(),0,1))</f>
        <v>0</v>
      </c>
      <c r="AR31" s="14">
        <f ca="1">(((COUNTIFS(SWISSW!$I:$I,'MTT CHECKCOUNT'!$A31,SWISSW!$J:$J,'MTT CHECKCOUNT'!AR$1,SWISSW!$F:$F,"Won")+COUNTIFS(SWISSW!$I:$I,'MTT CHECKCOUNT'!AR$1,SWISSW!$J:$J,'MTT CHECKCOUNT'!$A31,SWISSW!$F:$F,"Lost")))+'MTT DRAW'!AR31*IF(ROW()=COLUMN(),1,0.5))*(IF(ROW()=COLUMN(),0,1))</f>
        <v>0</v>
      </c>
      <c r="AS31" s="14">
        <f ca="1">(((COUNTIFS(SWISSW!$I:$I,'MTT CHECKCOUNT'!$A31,SWISSW!$J:$J,'MTT CHECKCOUNT'!AS$1,SWISSW!$F:$F,"Won")+COUNTIFS(SWISSW!$I:$I,'MTT CHECKCOUNT'!AS$1,SWISSW!$J:$J,'MTT CHECKCOUNT'!$A31,SWISSW!$F:$F,"Lost")))+'MTT DRAW'!AS31*IF(ROW()=COLUMN(),1,0.5))*(IF(ROW()=COLUMN(),0,1))</f>
        <v>0</v>
      </c>
      <c r="AT31" s="14">
        <f ca="1">(((COUNTIFS(SWISSW!$I:$I,'MTT CHECKCOUNT'!$A31,SWISSW!$J:$J,'MTT CHECKCOUNT'!AT$1,SWISSW!$F:$F,"Won")+COUNTIFS(SWISSW!$I:$I,'MTT CHECKCOUNT'!AT$1,SWISSW!$J:$J,'MTT CHECKCOUNT'!$A31,SWISSW!$F:$F,"Lost")))+'MTT DRAW'!AT31*IF(ROW()=COLUMN(),1,0.5))*(IF(ROW()=COLUMN(),0,1))</f>
        <v>0</v>
      </c>
      <c r="AU31" s="14">
        <f ca="1">(((COUNTIFS(SWISSW!$I:$I,'MTT CHECKCOUNT'!$A31,SWISSW!$J:$J,'MTT CHECKCOUNT'!AU$1,SWISSW!$F:$F,"Won")+COUNTIFS(SWISSW!$I:$I,'MTT CHECKCOUNT'!AU$1,SWISSW!$J:$J,'MTT CHECKCOUNT'!$A31,SWISSW!$F:$F,"Lost")))+'MTT DRAW'!AU31*IF(ROW()=COLUMN(),1,0.5))*(IF(ROW()=COLUMN(),0,1))</f>
        <v>0</v>
      </c>
      <c r="AV31" s="14">
        <f ca="1">(((COUNTIFS(SWISSW!$I:$I,'MTT CHECKCOUNT'!$A31,SWISSW!$J:$J,'MTT CHECKCOUNT'!AV$1,SWISSW!$F:$F,"Won")+COUNTIFS(SWISSW!$I:$I,'MTT CHECKCOUNT'!AV$1,SWISSW!$J:$J,'MTT CHECKCOUNT'!$A31,SWISSW!$F:$F,"Lost")))+'MTT DRAW'!AV31*IF(ROW()=COLUMN(),1,0.5))*(IF(ROW()=COLUMN(),0,1))</f>
        <v>0</v>
      </c>
      <c r="AW31" s="14">
        <f ca="1">(((COUNTIFS(SWISSW!$I:$I,'MTT CHECKCOUNT'!$A31,SWISSW!$J:$J,'MTT CHECKCOUNT'!AW$1,SWISSW!$F:$F,"Won")+COUNTIFS(SWISSW!$I:$I,'MTT CHECKCOUNT'!AW$1,SWISSW!$J:$J,'MTT CHECKCOUNT'!$A31,SWISSW!$F:$F,"Lost")))+'MTT DRAW'!AW31*IF(ROW()=COLUMN(),1,0.5))*(IF(ROW()=COLUMN(),0,1))</f>
        <v>0</v>
      </c>
      <c r="AX31" s="14">
        <f ca="1">(((COUNTIFS(SWISSW!$I:$I,'MTT CHECKCOUNT'!$A31,SWISSW!$J:$J,'MTT CHECKCOUNT'!AX$1,SWISSW!$F:$F,"Won")+COUNTIFS(SWISSW!$I:$I,'MTT CHECKCOUNT'!AX$1,SWISSW!$J:$J,'MTT CHECKCOUNT'!$A31,SWISSW!$F:$F,"Lost")))+'MTT DRAW'!AX31*IF(ROW()=COLUMN(),1,0.5))*(IF(ROW()=COLUMN(),0,1))</f>
        <v>0</v>
      </c>
      <c r="AY31" s="14">
        <f ca="1">(((COUNTIFS(SWISSW!$I:$I,'MTT CHECKCOUNT'!$A31,SWISSW!$J:$J,'MTT CHECKCOUNT'!AY$1,SWISSW!$F:$F,"Won")+COUNTIFS(SWISSW!$I:$I,'MTT CHECKCOUNT'!AY$1,SWISSW!$J:$J,'MTT CHECKCOUNT'!$A31,SWISSW!$F:$F,"Lost")))+'MTT DRAW'!AY31*IF(ROW()=COLUMN(),1,0.5))*(IF(ROW()=COLUMN(),0,1))</f>
        <v>0</v>
      </c>
      <c r="AZ31" s="14">
        <f ca="1">(((COUNTIFS(SWISSW!$I:$I,'MTT CHECKCOUNT'!$A31,SWISSW!$J:$J,'MTT CHECKCOUNT'!AZ$1,SWISSW!$F:$F,"Won")+COUNTIFS(SWISSW!$I:$I,'MTT CHECKCOUNT'!AZ$1,SWISSW!$J:$J,'MTT CHECKCOUNT'!$A31,SWISSW!$F:$F,"Lost")))+'MTT DRAW'!AZ31*IF(ROW()=COLUMN(),1,0.5))*(IF(ROW()=COLUMN(),0,1))</f>
        <v>0</v>
      </c>
      <c r="BA31" s="14">
        <f ca="1">(((COUNTIFS(SWISSW!$I:$I,'MTT CHECKCOUNT'!$A31,SWISSW!$J:$J,'MTT CHECKCOUNT'!BA$1,SWISSW!$F:$F,"Won")+COUNTIFS(SWISSW!$I:$I,'MTT CHECKCOUNT'!BA$1,SWISSW!$J:$J,'MTT CHECKCOUNT'!$A31,SWISSW!$F:$F,"Lost")))+'MTT DRAW'!BA31*IF(ROW()=COLUMN(),1,0.5))*(IF(ROW()=COLUMN(),0,1))</f>
        <v>0</v>
      </c>
      <c r="BB31" s="14">
        <f ca="1">(((COUNTIFS(SWISSW!$I:$I,'MTT CHECKCOUNT'!$A31,SWISSW!$J:$J,'MTT CHECKCOUNT'!BB$1,SWISSW!$F:$F,"Won")+COUNTIFS(SWISSW!$I:$I,'MTT CHECKCOUNT'!BB$1,SWISSW!$J:$J,'MTT CHECKCOUNT'!$A31,SWISSW!$F:$F,"Lost")))+'MTT DRAW'!BB31*IF(ROW()=COLUMN(),1,0.5))*(IF(ROW()=COLUMN(),0,1))</f>
        <v>0</v>
      </c>
      <c r="BC31" s="14">
        <f ca="1">(((COUNTIFS(SWISSW!$I:$I,'MTT CHECKCOUNT'!$A31,SWISSW!$J:$J,'MTT CHECKCOUNT'!BC$1,SWISSW!$F:$F,"Won")+COUNTIFS(SWISSW!$I:$I,'MTT CHECKCOUNT'!BC$1,SWISSW!$J:$J,'MTT CHECKCOUNT'!$A31,SWISSW!$F:$F,"Lost")))+'MTT DRAW'!BC31*IF(ROW()=COLUMN(),1,0.5))*(IF(ROW()=COLUMN(),0,1))</f>
        <v>0</v>
      </c>
      <c r="BD31" s="14">
        <f ca="1">(((COUNTIFS(SWISSW!$I:$I,'MTT CHECKCOUNT'!$A31,SWISSW!$J:$J,'MTT CHECKCOUNT'!BD$1,SWISSW!$F:$F,"Won")+COUNTIFS(SWISSW!$I:$I,'MTT CHECKCOUNT'!BD$1,SWISSW!$J:$J,'MTT CHECKCOUNT'!$A31,SWISSW!$F:$F,"Lost")))+'MTT DRAW'!BD31*IF(ROW()=COLUMN(),1,0.5))*(IF(ROW()=COLUMN(),0,1))</f>
        <v>0</v>
      </c>
      <c r="BE31" s="14">
        <f ca="1">(((COUNTIFS(SWISSW!$I:$I,'MTT CHECKCOUNT'!$A31,SWISSW!$J:$J,'MTT CHECKCOUNT'!BE$1,SWISSW!$F:$F,"Won")+COUNTIFS(SWISSW!$I:$I,'MTT CHECKCOUNT'!BE$1,SWISSW!$J:$J,'MTT CHECKCOUNT'!$A31,SWISSW!$F:$F,"Lost")))+'MTT DRAW'!BE31*IF(ROW()=COLUMN(),1,0.5))*(IF(ROW()=COLUMN(),0,1))</f>
        <v>0</v>
      </c>
      <c r="BF31" s="14">
        <f ca="1">(((COUNTIFS(SWISSW!$I:$I,'MTT CHECKCOUNT'!$A31,SWISSW!$J:$J,'MTT CHECKCOUNT'!BF$1,SWISSW!$F:$F,"Won")+COUNTIFS(SWISSW!$I:$I,'MTT CHECKCOUNT'!BF$1,SWISSW!$J:$J,'MTT CHECKCOUNT'!$A31,SWISSW!$F:$F,"Lost")))+'MTT DRAW'!BF31*IF(ROW()=COLUMN(),1,0.5))*(IF(ROW()=COLUMN(),0,1))</f>
        <v>0</v>
      </c>
    </row>
    <row r="32" spans="1:58" ht="55" customHeight="1" x14ac:dyDescent="0.3">
      <c r="A32" s="3" t="str">
        <f ca="1">MATCHUP!A32</f>
        <v>Boros Bully</v>
      </c>
      <c r="B32" s="14">
        <f ca="1">(((COUNTIFS(SWISSW!$I:$I,'MTT CHECKCOUNT'!$A32,SWISSW!$J:$J,'MTT CHECKCOUNT'!B$1,SWISSW!$F:$F,"Won")+COUNTIFS(SWISSW!$I:$I,'MTT CHECKCOUNT'!B$1,SWISSW!$J:$J,'MTT CHECKCOUNT'!$A32,SWISSW!$F:$F,"Lost")))+'MTT DRAW'!B32*IF(ROW()=COLUMN(),1,0.5))*(IF(ROW()=COLUMN(),0,1))</f>
        <v>2</v>
      </c>
      <c r="C32" s="14">
        <f ca="1">(((COUNTIFS(SWISSW!$I:$I,'MTT CHECKCOUNT'!$A32,SWISSW!$J:$J,'MTT CHECKCOUNT'!C$1,SWISSW!$F:$F,"Won")+COUNTIFS(SWISSW!$I:$I,'MTT CHECKCOUNT'!C$1,SWISSW!$J:$J,'MTT CHECKCOUNT'!$A32,SWISSW!$F:$F,"Lost")))+'MTT DRAW'!C32*IF(ROW()=COLUMN(),1,0.5))*(IF(ROW()=COLUMN(),0,1))</f>
        <v>4</v>
      </c>
      <c r="D32" s="14">
        <f ca="1">(((COUNTIFS(SWISSW!$I:$I,'MTT CHECKCOUNT'!$A32,SWISSW!$J:$J,'MTT CHECKCOUNT'!D$1,SWISSW!$F:$F,"Won")+COUNTIFS(SWISSW!$I:$I,'MTT CHECKCOUNT'!D$1,SWISSW!$J:$J,'MTT CHECKCOUNT'!$A32,SWISSW!$F:$F,"Lost")))+'MTT DRAW'!D32*IF(ROW()=COLUMN(),1,0.5))*(IF(ROW()=COLUMN(),0,1))</f>
        <v>0</v>
      </c>
      <c r="E32" s="14">
        <f ca="1">(((COUNTIFS(SWISSW!$I:$I,'MTT CHECKCOUNT'!$A32,SWISSW!$J:$J,'MTT CHECKCOUNT'!E$1,SWISSW!$F:$F,"Won")+COUNTIFS(SWISSW!$I:$I,'MTT CHECKCOUNT'!E$1,SWISSW!$J:$J,'MTT CHECKCOUNT'!$A32,SWISSW!$F:$F,"Lost")))+'MTT DRAW'!E32*IF(ROW()=COLUMN(),1,0.5))*(IF(ROW()=COLUMN(),0,1))</f>
        <v>0</v>
      </c>
      <c r="F32" s="14">
        <f ca="1">(((COUNTIFS(SWISSW!$I:$I,'MTT CHECKCOUNT'!$A32,SWISSW!$J:$J,'MTT CHECKCOUNT'!F$1,SWISSW!$F:$F,"Won")+COUNTIFS(SWISSW!$I:$I,'MTT CHECKCOUNT'!F$1,SWISSW!$J:$J,'MTT CHECKCOUNT'!$A32,SWISSW!$F:$F,"Lost")))+'MTT DRAW'!F32*IF(ROW()=COLUMN(),1,0.5))*(IF(ROW()=COLUMN(),0,1))</f>
        <v>0</v>
      </c>
      <c r="G32" s="14">
        <f ca="1">(((COUNTIFS(SWISSW!$I:$I,'MTT CHECKCOUNT'!$A32,SWISSW!$J:$J,'MTT CHECKCOUNT'!G$1,SWISSW!$F:$F,"Won")+COUNTIFS(SWISSW!$I:$I,'MTT CHECKCOUNT'!G$1,SWISSW!$J:$J,'MTT CHECKCOUNT'!$A32,SWISSW!$F:$F,"Lost")))+'MTT DRAW'!G32*IF(ROW()=COLUMN(),1,0.5))*(IF(ROW()=COLUMN(),0,1))</f>
        <v>1</v>
      </c>
      <c r="H32" s="14">
        <f ca="1">(((COUNTIFS(SWISSW!$I:$I,'MTT CHECKCOUNT'!$A32,SWISSW!$J:$J,'MTT CHECKCOUNT'!H$1,SWISSW!$F:$F,"Won")+COUNTIFS(SWISSW!$I:$I,'MTT CHECKCOUNT'!H$1,SWISSW!$J:$J,'MTT CHECKCOUNT'!$A32,SWISSW!$F:$F,"Lost")))+'MTT DRAW'!H32*IF(ROW()=COLUMN(),1,0.5))*(IF(ROW()=COLUMN(),0,1))</f>
        <v>3</v>
      </c>
      <c r="I32" s="14">
        <f ca="1">(((COUNTIFS(SWISSW!$I:$I,'MTT CHECKCOUNT'!$A32,SWISSW!$J:$J,'MTT CHECKCOUNT'!I$1,SWISSW!$F:$F,"Won")+COUNTIFS(SWISSW!$I:$I,'MTT CHECKCOUNT'!I$1,SWISSW!$J:$J,'MTT CHECKCOUNT'!$A32,SWISSW!$F:$F,"Lost")))+'MTT DRAW'!I32*IF(ROW()=COLUMN(),1,0.5))*(IF(ROW()=COLUMN(),0,1))</f>
        <v>1</v>
      </c>
      <c r="J32" s="14">
        <f ca="1">(((COUNTIFS(SWISSW!$I:$I,'MTT CHECKCOUNT'!$A32,SWISSW!$J:$J,'MTT CHECKCOUNT'!J$1,SWISSW!$F:$F,"Won")+COUNTIFS(SWISSW!$I:$I,'MTT CHECKCOUNT'!J$1,SWISSW!$J:$J,'MTT CHECKCOUNT'!$A32,SWISSW!$F:$F,"Lost")))+'MTT DRAW'!J32*IF(ROW()=COLUMN(),1,0.5))*(IF(ROW()=COLUMN(),0,1))</f>
        <v>1</v>
      </c>
      <c r="K32" s="14">
        <f ca="1">(((COUNTIFS(SWISSW!$I:$I,'MTT CHECKCOUNT'!$A32,SWISSW!$J:$J,'MTT CHECKCOUNT'!K$1,SWISSW!$F:$F,"Won")+COUNTIFS(SWISSW!$I:$I,'MTT CHECKCOUNT'!K$1,SWISSW!$J:$J,'MTT CHECKCOUNT'!$A32,SWISSW!$F:$F,"Lost")))+'MTT DRAW'!K32*IF(ROW()=COLUMN(),1,0.5))*(IF(ROW()=COLUMN(),0,1))</f>
        <v>0</v>
      </c>
      <c r="L32" s="14">
        <f ca="1">(((COUNTIFS(SWISSW!$I:$I,'MTT CHECKCOUNT'!$A32,SWISSW!$J:$J,'MTT CHECKCOUNT'!L$1,SWISSW!$F:$F,"Won")+COUNTIFS(SWISSW!$I:$I,'MTT CHECKCOUNT'!L$1,SWISSW!$J:$J,'MTT CHECKCOUNT'!$A32,SWISSW!$F:$F,"Lost")))+'MTT DRAW'!L32*IF(ROW()=COLUMN(),1,0.5))*(IF(ROW()=COLUMN(),0,1))</f>
        <v>2</v>
      </c>
      <c r="M32" s="14">
        <f ca="1">(((COUNTIFS(SWISSW!$I:$I,'MTT CHECKCOUNT'!$A32,SWISSW!$J:$J,'MTT CHECKCOUNT'!M$1,SWISSW!$F:$F,"Won")+COUNTIFS(SWISSW!$I:$I,'MTT CHECKCOUNT'!M$1,SWISSW!$J:$J,'MTT CHECKCOUNT'!$A32,SWISSW!$F:$F,"Lost")))+'MTT DRAW'!M32*IF(ROW()=COLUMN(),1,0.5))*(IF(ROW()=COLUMN(),0,1))</f>
        <v>0</v>
      </c>
      <c r="N32" s="14">
        <f ca="1">(((COUNTIFS(SWISSW!$I:$I,'MTT CHECKCOUNT'!$A32,SWISSW!$J:$J,'MTT CHECKCOUNT'!N$1,SWISSW!$F:$F,"Won")+COUNTIFS(SWISSW!$I:$I,'MTT CHECKCOUNT'!N$1,SWISSW!$J:$J,'MTT CHECKCOUNT'!$A32,SWISSW!$F:$F,"Lost")))+'MTT DRAW'!N32*IF(ROW()=COLUMN(),1,0.5))*(IF(ROW()=COLUMN(),0,1))</f>
        <v>0</v>
      </c>
      <c r="O32" s="14">
        <f ca="1">(((COUNTIFS(SWISSW!$I:$I,'MTT CHECKCOUNT'!$A32,SWISSW!$J:$J,'MTT CHECKCOUNT'!O$1,SWISSW!$F:$F,"Won")+COUNTIFS(SWISSW!$I:$I,'MTT CHECKCOUNT'!O$1,SWISSW!$J:$J,'MTT CHECKCOUNT'!$A32,SWISSW!$F:$F,"Lost")))+'MTT DRAW'!O32*IF(ROW()=COLUMN(),1,0.5))*(IF(ROW()=COLUMN(),0,1))</f>
        <v>1</v>
      </c>
      <c r="P32" s="14">
        <f ca="1">(((COUNTIFS(SWISSW!$I:$I,'MTT CHECKCOUNT'!$A32,SWISSW!$J:$J,'MTT CHECKCOUNT'!P$1,SWISSW!$F:$F,"Won")+COUNTIFS(SWISSW!$I:$I,'MTT CHECKCOUNT'!P$1,SWISSW!$J:$J,'MTT CHECKCOUNT'!$A32,SWISSW!$F:$F,"Lost")))+'MTT DRAW'!P32*IF(ROW()=COLUMN(),1,0.5))*(IF(ROW()=COLUMN(),0,1))</f>
        <v>0</v>
      </c>
      <c r="Q32" s="14">
        <f ca="1">(((COUNTIFS(SWISSW!$I:$I,'MTT CHECKCOUNT'!$A32,SWISSW!$J:$J,'MTT CHECKCOUNT'!Q$1,SWISSW!$F:$F,"Won")+COUNTIFS(SWISSW!$I:$I,'MTT CHECKCOUNT'!Q$1,SWISSW!$J:$J,'MTT CHECKCOUNT'!$A32,SWISSW!$F:$F,"Lost")))+'MTT DRAW'!Q32*IF(ROW()=COLUMN(),1,0.5))*(IF(ROW()=COLUMN(),0,1))</f>
        <v>0</v>
      </c>
      <c r="R32" s="14">
        <f ca="1">(((COUNTIFS(SWISSW!$I:$I,'MTT CHECKCOUNT'!$A32,SWISSW!$J:$J,'MTT CHECKCOUNT'!R$1,SWISSW!$F:$F,"Won")+COUNTIFS(SWISSW!$I:$I,'MTT CHECKCOUNT'!R$1,SWISSW!$J:$J,'MTT CHECKCOUNT'!$A32,SWISSW!$F:$F,"Lost")))+'MTT DRAW'!R32*IF(ROW()=COLUMN(),1,0.5))*(IF(ROW()=COLUMN(),0,1))</f>
        <v>0</v>
      </c>
      <c r="S32" s="14">
        <f ca="1">(((COUNTIFS(SWISSW!$I:$I,'MTT CHECKCOUNT'!$A32,SWISSW!$J:$J,'MTT CHECKCOUNT'!S$1,SWISSW!$F:$F,"Won")+COUNTIFS(SWISSW!$I:$I,'MTT CHECKCOUNT'!S$1,SWISSW!$J:$J,'MTT CHECKCOUNT'!$A32,SWISSW!$F:$F,"Lost")))+'MTT DRAW'!S32*IF(ROW()=COLUMN(),1,0.5))*(IF(ROW()=COLUMN(),0,1))</f>
        <v>0</v>
      </c>
      <c r="T32" s="14">
        <f ca="1">(((COUNTIFS(SWISSW!$I:$I,'MTT CHECKCOUNT'!$A32,SWISSW!$J:$J,'MTT CHECKCOUNT'!T$1,SWISSW!$F:$F,"Won")+COUNTIFS(SWISSW!$I:$I,'MTT CHECKCOUNT'!T$1,SWISSW!$J:$J,'MTT CHECKCOUNT'!$A32,SWISSW!$F:$F,"Lost")))+'MTT DRAW'!T32*IF(ROW()=COLUMN(),1,0.5))*(IF(ROW()=COLUMN(),0,1))</f>
        <v>0</v>
      </c>
      <c r="U32" s="14">
        <f ca="1">(((COUNTIFS(SWISSW!$I:$I,'MTT CHECKCOUNT'!$A32,SWISSW!$J:$J,'MTT CHECKCOUNT'!U$1,SWISSW!$F:$F,"Won")+COUNTIFS(SWISSW!$I:$I,'MTT CHECKCOUNT'!U$1,SWISSW!$J:$J,'MTT CHECKCOUNT'!$A32,SWISSW!$F:$F,"Lost")))+'MTT DRAW'!U32*IF(ROW()=COLUMN(),1,0.5))*(IF(ROW()=COLUMN(),0,1))</f>
        <v>1</v>
      </c>
      <c r="V32" s="14">
        <f ca="1">(((COUNTIFS(SWISSW!$I:$I,'MTT CHECKCOUNT'!$A32,SWISSW!$J:$J,'MTT CHECKCOUNT'!V$1,SWISSW!$F:$F,"Won")+COUNTIFS(SWISSW!$I:$I,'MTT CHECKCOUNT'!V$1,SWISSW!$J:$J,'MTT CHECKCOUNT'!$A32,SWISSW!$F:$F,"Lost")))+'MTT DRAW'!V32*IF(ROW()=COLUMN(),1,0.5))*(IF(ROW()=COLUMN(),0,1))</f>
        <v>0</v>
      </c>
      <c r="W32" s="14">
        <f ca="1">(((COUNTIFS(SWISSW!$I:$I,'MTT CHECKCOUNT'!$A32,SWISSW!$J:$J,'MTT CHECKCOUNT'!W$1,SWISSW!$F:$F,"Won")+COUNTIFS(SWISSW!$I:$I,'MTT CHECKCOUNT'!W$1,SWISSW!$J:$J,'MTT CHECKCOUNT'!$A32,SWISSW!$F:$F,"Lost")))+'MTT DRAW'!W32*IF(ROW()=COLUMN(),1,0.5))*(IF(ROW()=COLUMN(),0,1))</f>
        <v>0</v>
      </c>
      <c r="X32" s="14">
        <f ca="1">(((COUNTIFS(SWISSW!$I:$I,'MTT CHECKCOUNT'!$A32,SWISSW!$J:$J,'MTT CHECKCOUNT'!X$1,SWISSW!$F:$F,"Won")+COUNTIFS(SWISSW!$I:$I,'MTT CHECKCOUNT'!X$1,SWISSW!$J:$J,'MTT CHECKCOUNT'!$A32,SWISSW!$F:$F,"Lost")))+'MTT DRAW'!X32*IF(ROW()=COLUMN(),1,0.5))*(IF(ROW()=COLUMN(),0,1))</f>
        <v>0</v>
      </c>
      <c r="Y32" s="14">
        <f ca="1">(((COUNTIFS(SWISSW!$I:$I,'MTT CHECKCOUNT'!$A32,SWISSW!$J:$J,'MTT CHECKCOUNT'!Y$1,SWISSW!$F:$F,"Won")+COUNTIFS(SWISSW!$I:$I,'MTT CHECKCOUNT'!Y$1,SWISSW!$J:$J,'MTT CHECKCOUNT'!$A32,SWISSW!$F:$F,"Lost")))+'MTT DRAW'!Y32*IF(ROW()=COLUMN(),1,0.5))*(IF(ROW()=COLUMN(),0,1))</f>
        <v>0</v>
      </c>
      <c r="Z32" s="14">
        <f ca="1">(((COUNTIFS(SWISSW!$I:$I,'MTT CHECKCOUNT'!$A32,SWISSW!$J:$J,'MTT CHECKCOUNT'!Z$1,SWISSW!$F:$F,"Won")+COUNTIFS(SWISSW!$I:$I,'MTT CHECKCOUNT'!Z$1,SWISSW!$J:$J,'MTT CHECKCOUNT'!$A32,SWISSW!$F:$F,"Lost")))+'MTT DRAW'!Z32*IF(ROW()=COLUMN(),1,0.5))*(IF(ROW()=COLUMN(),0,1))</f>
        <v>0</v>
      </c>
      <c r="AA32" s="14">
        <f ca="1">(((COUNTIFS(SWISSW!$I:$I,'MTT CHECKCOUNT'!$A32,SWISSW!$J:$J,'MTT CHECKCOUNT'!AA$1,SWISSW!$F:$F,"Won")+COUNTIFS(SWISSW!$I:$I,'MTT CHECKCOUNT'!AA$1,SWISSW!$J:$J,'MTT CHECKCOUNT'!$A32,SWISSW!$F:$F,"Lost")))+'MTT DRAW'!AA32*IF(ROW()=COLUMN(),1,0.5))*(IF(ROW()=COLUMN(),0,1))</f>
        <v>0</v>
      </c>
      <c r="AB32" s="14">
        <f ca="1">(((COUNTIFS(SWISSW!$I:$I,'MTT CHECKCOUNT'!$A32,SWISSW!$J:$J,'MTT CHECKCOUNT'!AB$1,SWISSW!$F:$F,"Won")+COUNTIFS(SWISSW!$I:$I,'MTT CHECKCOUNT'!AB$1,SWISSW!$J:$J,'MTT CHECKCOUNT'!$A32,SWISSW!$F:$F,"Lost")))+'MTT DRAW'!AB32*IF(ROW()=COLUMN(),1,0.5))*(IF(ROW()=COLUMN(),0,1))</f>
        <v>0</v>
      </c>
      <c r="AC32" s="14">
        <f ca="1">(((COUNTIFS(SWISSW!$I:$I,'MTT CHECKCOUNT'!$A32,SWISSW!$J:$J,'MTT CHECKCOUNT'!AC$1,SWISSW!$F:$F,"Won")+COUNTIFS(SWISSW!$I:$I,'MTT CHECKCOUNT'!AC$1,SWISSW!$J:$J,'MTT CHECKCOUNT'!$A32,SWISSW!$F:$F,"Lost")))+'MTT DRAW'!AC32*IF(ROW()=COLUMN(),1,0.5))*(IF(ROW()=COLUMN(),0,1))</f>
        <v>0</v>
      </c>
      <c r="AD32" s="14">
        <f ca="1">(((COUNTIFS(SWISSW!$I:$I,'MTT CHECKCOUNT'!$A32,SWISSW!$J:$J,'MTT CHECKCOUNT'!AD$1,SWISSW!$F:$F,"Won")+COUNTIFS(SWISSW!$I:$I,'MTT CHECKCOUNT'!AD$1,SWISSW!$J:$J,'MTT CHECKCOUNT'!$A32,SWISSW!$F:$F,"Lost")))+'MTT DRAW'!AD32*IF(ROW()=COLUMN(),1,0.5))*(IF(ROW()=COLUMN(),0,1))</f>
        <v>0</v>
      </c>
      <c r="AE32" s="14">
        <f ca="1">(((COUNTIFS(SWISSW!$I:$I,'MTT CHECKCOUNT'!$A32,SWISSW!$J:$J,'MTT CHECKCOUNT'!AE$1,SWISSW!$F:$F,"Won")+COUNTIFS(SWISSW!$I:$I,'MTT CHECKCOUNT'!AE$1,SWISSW!$J:$J,'MTT CHECKCOUNT'!$A32,SWISSW!$F:$F,"Lost")))+'MTT DRAW'!AE32*IF(ROW()=COLUMN(),1,0.5))*(IF(ROW()=COLUMN(),0,1))</f>
        <v>0</v>
      </c>
      <c r="AF32" s="14">
        <f ca="1">(((COUNTIFS(SWISSW!$I:$I,'MTT CHECKCOUNT'!$A32,SWISSW!$J:$J,'MTT CHECKCOUNT'!AF$1,SWISSW!$F:$F,"Won")+COUNTIFS(SWISSW!$I:$I,'MTT CHECKCOUNT'!AF$1,SWISSW!$J:$J,'MTT CHECKCOUNT'!$A32,SWISSW!$F:$F,"Lost")))+'MTT DRAW'!AF32*IF(ROW()=COLUMN(),1,0.5))*(IF(ROW()=COLUMN(),0,1))</f>
        <v>0</v>
      </c>
      <c r="AG32" s="14">
        <f ca="1">(((COUNTIFS(SWISSW!$I:$I,'MTT CHECKCOUNT'!$A32,SWISSW!$J:$J,'MTT CHECKCOUNT'!AG$1,SWISSW!$F:$F,"Won")+COUNTIFS(SWISSW!$I:$I,'MTT CHECKCOUNT'!AG$1,SWISSW!$J:$J,'MTT CHECKCOUNT'!$A32,SWISSW!$F:$F,"Lost")))+'MTT DRAW'!AG32*IF(ROW()=COLUMN(),1,0.5))*(IF(ROW()=COLUMN(),0,1))</f>
        <v>0</v>
      </c>
      <c r="AH32" s="14">
        <f ca="1">(((COUNTIFS(SWISSW!$I:$I,'MTT CHECKCOUNT'!$A32,SWISSW!$J:$J,'MTT CHECKCOUNT'!AH$1,SWISSW!$F:$F,"Won")+COUNTIFS(SWISSW!$I:$I,'MTT CHECKCOUNT'!AH$1,SWISSW!$J:$J,'MTT CHECKCOUNT'!$A32,SWISSW!$F:$F,"Lost")))+'MTT DRAW'!AH32*IF(ROW()=COLUMN(),1,0.5))*(IF(ROW()=COLUMN(),0,1))</f>
        <v>0</v>
      </c>
      <c r="AI32" s="14">
        <f ca="1">(((COUNTIFS(SWISSW!$I:$I,'MTT CHECKCOUNT'!$A32,SWISSW!$J:$J,'MTT CHECKCOUNT'!AI$1,SWISSW!$F:$F,"Won")+COUNTIFS(SWISSW!$I:$I,'MTT CHECKCOUNT'!AI$1,SWISSW!$J:$J,'MTT CHECKCOUNT'!$A32,SWISSW!$F:$F,"Lost")))+'MTT DRAW'!AI32*IF(ROW()=COLUMN(),1,0.5))*(IF(ROW()=COLUMN(),0,1))</f>
        <v>0</v>
      </c>
      <c r="AJ32" s="14">
        <f ca="1">(((COUNTIFS(SWISSW!$I:$I,'MTT CHECKCOUNT'!$A32,SWISSW!$J:$J,'MTT CHECKCOUNT'!AJ$1,SWISSW!$F:$F,"Won")+COUNTIFS(SWISSW!$I:$I,'MTT CHECKCOUNT'!AJ$1,SWISSW!$J:$J,'MTT CHECKCOUNT'!$A32,SWISSW!$F:$F,"Lost")))+'MTT DRAW'!AJ32*IF(ROW()=COLUMN(),1,0.5))*(IF(ROW()=COLUMN(),0,1))</f>
        <v>0</v>
      </c>
      <c r="AK32" s="14">
        <f ca="1">(((COUNTIFS(SWISSW!$I:$I,'MTT CHECKCOUNT'!$A32,SWISSW!$J:$J,'MTT CHECKCOUNT'!AK$1,SWISSW!$F:$F,"Won")+COUNTIFS(SWISSW!$I:$I,'MTT CHECKCOUNT'!AK$1,SWISSW!$J:$J,'MTT CHECKCOUNT'!$A32,SWISSW!$F:$F,"Lost")))+'MTT DRAW'!AK32*IF(ROW()=COLUMN(),1,0.5))*(IF(ROW()=COLUMN(),0,1))</f>
        <v>0</v>
      </c>
      <c r="AL32" s="14">
        <f ca="1">(((COUNTIFS(SWISSW!$I:$I,'MTT CHECKCOUNT'!$A32,SWISSW!$J:$J,'MTT CHECKCOUNT'!AL$1,SWISSW!$F:$F,"Won")+COUNTIFS(SWISSW!$I:$I,'MTT CHECKCOUNT'!AL$1,SWISSW!$J:$J,'MTT CHECKCOUNT'!$A32,SWISSW!$F:$F,"Lost")))+'MTT DRAW'!AL32*IF(ROW()=COLUMN(),1,0.5))*(IF(ROW()=COLUMN(),0,1))</f>
        <v>0</v>
      </c>
      <c r="AM32" s="14">
        <f ca="1">(((COUNTIFS(SWISSW!$I:$I,'MTT CHECKCOUNT'!$A32,SWISSW!$J:$J,'MTT CHECKCOUNT'!AM$1,SWISSW!$F:$F,"Won")+COUNTIFS(SWISSW!$I:$I,'MTT CHECKCOUNT'!AM$1,SWISSW!$J:$J,'MTT CHECKCOUNT'!$A32,SWISSW!$F:$F,"Lost")))+'MTT DRAW'!AM32*IF(ROW()=COLUMN(),1,0.5))*(IF(ROW()=COLUMN(),0,1))</f>
        <v>0</v>
      </c>
      <c r="AN32" s="14">
        <f ca="1">(((COUNTIFS(SWISSW!$I:$I,'MTT CHECKCOUNT'!$A32,SWISSW!$J:$J,'MTT CHECKCOUNT'!AN$1,SWISSW!$F:$F,"Won")+COUNTIFS(SWISSW!$I:$I,'MTT CHECKCOUNT'!AN$1,SWISSW!$J:$J,'MTT CHECKCOUNT'!$A32,SWISSW!$F:$F,"Lost")))+'MTT DRAW'!AN32*IF(ROW()=COLUMN(),1,0.5))*(IF(ROW()=COLUMN(),0,1))</f>
        <v>0</v>
      </c>
      <c r="AO32" s="14">
        <f ca="1">(((COUNTIFS(SWISSW!$I:$I,'MTT CHECKCOUNT'!$A32,SWISSW!$J:$J,'MTT CHECKCOUNT'!AO$1,SWISSW!$F:$F,"Won")+COUNTIFS(SWISSW!$I:$I,'MTT CHECKCOUNT'!AO$1,SWISSW!$J:$J,'MTT CHECKCOUNT'!$A32,SWISSW!$F:$F,"Lost")))+'MTT DRAW'!AO32*IF(ROW()=COLUMN(),1,0.5))*(IF(ROW()=COLUMN(),0,1))</f>
        <v>1</v>
      </c>
      <c r="AP32" s="14">
        <f ca="1">(((COUNTIFS(SWISSW!$I:$I,'MTT CHECKCOUNT'!$A32,SWISSW!$J:$J,'MTT CHECKCOUNT'!AP$1,SWISSW!$F:$F,"Won")+COUNTIFS(SWISSW!$I:$I,'MTT CHECKCOUNT'!AP$1,SWISSW!$J:$J,'MTT CHECKCOUNT'!$A32,SWISSW!$F:$F,"Lost")))+'MTT DRAW'!AP32*IF(ROW()=COLUMN(),1,0.5))*(IF(ROW()=COLUMN(),0,1))</f>
        <v>0</v>
      </c>
      <c r="AQ32" s="14">
        <f ca="1">(((COUNTIFS(SWISSW!$I:$I,'MTT CHECKCOUNT'!$A32,SWISSW!$J:$J,'MTT CHECKCOUNT'!AQ$1,SWISSW!$F:$F,"Won")+COUNTIFS(SWISSW!$I:$I,'MTT CHECKCOUNT'!AQ$1,SWISSW!$J:$J,'MTT CHECKCOUNT'!$A32,SWISSW!$F:$F,"Lost")))+'MTT DRAW'!AQ32*IF(ROW()=COLUMN(),1,0.5))*(IF(ROW()=COLUMN(),0,1))</f>
        <v>0</v>
      </c>
      <c r="AR32" s="14">
        <f ca="1">(((COUNTIFS(SWISSW!$I:$I,'MTT CHECKCOUNT'!$A32,SWISSW!$J:$J,'MTT CHECKCOUNT'!AR$1,SWISSW!$F:$F,"Won")+COUNTIFS(SWISSW!$I:$I,'MTT CHECKCOUNT'!AR$1,SWISSW!$J:$J,'MTT CHECKCOUNT'!$A32,SWISSW!$F:$F,"Lost")))+'MTT DRAW'!AR32*IF(ROW()=COLUMN(),1,0.5))*(IF(ROW()=COLUMN(),0,1))</f>
        <v>0</v>
      </c>
      <c r="AS32" s="14">
        <f ca="1">(((COUNTIFS(SWISSW!$I:$I,'MTT CHECKCOUNT'!$A32,SWISSW!$J:$J,'MTT CHECKCOUNT'!AS$1,SWISSW!$F:$F,"Won")+COUNTIFS(SWISSW!$I:$I,'MTT CHECKCOUNT'!AS$1,SWISSW!$J:$J,'MTT CHECKCOUNT'!$A32,SWISSW!$F:$F,"Lost")))+'MTT DRAW'!AS32*IF(ROW()=COLUMN(),1,0.5))*(IF(ROW()=COLUMN(),0,1))</f>
        <v>0</v>
      </c>
      <c r="AT32" s="14">
        <f ca="1">(((COUNTIFS(SWISSW!$I:$I,'MTT CHECKCOUNT'!$A32,SWISSW!$J:$J,'MTT CHECKCOUNT'!AT$1,SWISSW!$F:$F,"Won")+COUNTIFS(SWISSW!$I:$I,'MTT CHECKCOUNT'!AT$1,SWISSW!$J:$J,'MTT CHECKCOUNT'!$A32,SWISSW!$F:$F,"Lost")))+'MTT DRAW'!AT32*IF(ROW()=COLUMN(),1,0.5))*(IF(ROW()=COLUMN(),0,1))</f>
        <v>0</v>
      </c>
      <c r="AU32" s="14">
        <f ca="1">(((COUNTIFS(SWISSW!$I:$I,'MTT CHECKCOUNT'!$A32,SWISSW!$J:$J,'MTT CHECKCOUNT'!AU$1,SWISSW!$F:$F,"Won")+COUNTIFS(SWISSW!$I:$I,'MTT CHECKCOUNT'!AU$1,SWISSW!$J:$J,'MTT CHECKCOUNT'!$A32,SWISSW!$F:$F,"Lost")))+'MTT DRAW'!AU32*IF(ROW()=COLUMN(),1,0.5))*(IF(ROW()=COLUMN(),0,1))</f>
        <v>0</v>
      </c>
      <c r="AV32" s="14">
        <f ca="1">(((COUNTIFS(SWISSW!$I:$I,'MTT CHECKCOUNT'!$A32,SWISSW!$J:$J,'MTT CHECKCOUNT'!AV$1,SWISSW!$F:$F,"Won")+COUNTIFS(SWISSW!$I:$I,'MTT CHECKCOUNT'!AV$1,SWISSW!$J:$J,'MTT CHECKCOUNT'!$A32,SWISSW!$F:$F,"Lost")))+'MTT DRAW'!AV32*IF(ROW()=COLUMN(),1,0.5))*(IF(ROW()=COLUMN(),0,1))</f>
        <v>0</v>
      </c>
      <c r="AW32" s="14">
        <f ca="1">(((COUNTIFS(SWISSW!$I:$I,'MTT CHECKCOUNT'!$A32,SWISSW!$J:$J,'MTT CHECKCOUNT'!AW$1,SWISSW!$F:$F,"Won")+COUNTIFS(SWISSW!$I:$I,'MTT CHECKCOUNT'!AW$1,SWISSW!$J:$J,'MTT CHECKCOUNT'!$A32,SWISSW!$F:$F,"Lost")))+'MTT DRAW'!AW32*IF(ROW()=COLUMN(),1,0.5))*(IF(ROW()=COLUMN(),0,1))</f>
        <v>0</v>
      </c>
      <c r="AX32" s="14">
        <f ca="1">(((COUNTIFS(SWISSW!$I:$I,'MTT CHECKCOUNT'!$A32,SWISSW!$J:$J,'MTT CHECKCOUNT'!AX$1,SWISSW!$F:$F,"Won")+COUNTIFS(SWISSW!$I:$I,'MTT CHECKCOUNT'!AX$1,SWISSW!$J:$J,'MTT CHECKCOUNT'!$A32,SWISSW!$F:$F,"Lost")))+'MTT DRAW'!AX32*IF(ROW()=COLUMN(),1,0.5))*(IF(ROW()=COLUMN(),0,1))</f>
        <v>0</v>
      </c>
      <c r="AY32" s="14">
        <f ca="1">(((COUNTIFS(SWISSW!$I:$I,'MTT CHECKCOUNT'!$A32,SWISSW!$J:$J,'MTT CHECKCOUNT'!AY$1,SWISSW!$F:$F,"Won")+COUNTIFS(SWISSW!$I:$I,'MTT CHECKCOUNT'!AY$1,SWISSW!$J:$J,'MTT CHECKCOUNT'!$A32,SWISSW!$F:$F,"Lost")))+'MTT DRAW'!AY32*IF(ROW()=COLUMN(),1,0.5))*(IF(ROW()=COLUMN(),0,1))</f>
        <v>0</v>
      </c>
      <c r="AZ32" s="14">
        <f ca="1">(((COUNTIFS(SWISSW!$I:$I,'MTT CHECKCOUNT'!$A32,SWISSW!$J:$J,'MTT CHECKCOUNT'!AZ$1,SWISSW!$F:$F,"Won")+COUNTIFS(SWISSW!$I:$I,'MTT CHECKCOUNT'!AZ$1,SWISSW!$J:$J,'MTT CHECKCOUNT'!$A32,SWISSW!$F:$F,"Lost")))+'MTT DRAW'!AZ32*IF(ROW()=COLUMN(),1,0.5))*(IF(ROW()=COLUMN(),0,1))</f>
        <v>0</v>
      </c>
      <c r="BA32" s="14">
        <f ca="1">(((COUNTIFS(SWISSW!$I:$I,'MTT CHECKCOUNT'!$A32,SWISSW!$J:$J,'MTT CHECKCOUNT'!BA$1,SWISSW!$F:$F,"Won")+COUNTIFS(SWISSW!$I:$I,'MTT CHECKCOUNT'!BA$1,SWISSW!$J:$J,'MTT CHECKCOUNT'!$A32,SWISSW!$F:$F,"Lost")))+'MTT DRAW'!BA32*IF(ROW()=COLUMN(),1,0.5))*(IF(ROW()=COLUMN(),0,1))</f>
        <v>0</v>
      </c>
      <c r="BB32" s="14">
        <f ca="1">(((COUNTIFS(SWISSW!$I:$I,'MTT CHECKCOUNT'!$A32,SWISSW!$J:$J,'MTT CHECKCOUNT'!BB$1,SWISSW!$F:$F,"Won")+COUNTIFS(SWISSW!$I:$I,'MTT CHECKCOUNT'!BB$1,SWISSW!$J:$J,'MTT CHECKCOUNT'!$A32,SWISSW!$F:$F,"Lost")))+'MTT DRAW'!BB32*IF(ROW()=COLUMN(),1,0.5))*(IF(ROW()=COLUMN(),0,1))</f>
        <v>0</v>
      </c>
      <c r="BC32" s="14">
        <f ca="1">(((COUNTIFS(SWISSW!$I:$I,'MTT CHECKCOUNT'!$A32,SWISSW!$J:$J,'MTT CHECKCOUNT'!BC$1,SWISSW!$F:$F,"Won")+COUNTIFS(SWISSW!$I:$I,'MTT CHECKCOUNT'!BC$1,SWISSW!$J:$J,'MTT CHECKCOUNT'!$A32,SWISSW!$F:$F,"Lost")))+'MTT DRAW'!BC32*IF(ROW()=COLUMN(),1,0.5))*(IF(ROW()=COLUMN(),0,1))</f>
        <v>0</v>
      </c>
      <c r="BD32" s="14">
        <f ca="1">(((COUNTIFS(SWISSW!$I:$I,'MTT CHECKCOUNT'!$A32,SWISSW!$J:$J,'MTT CHECKCOUNT'!BD$1,SWISSW!$F:$F,"Won")+COUNTIFS(SWISSW!$I:$I,'MTT CHECKCOUNT'!BD$1,SWISSW!$J:$J,'MTT CHECKCOUNT'!$A32,SWISSW!$F:$F,"Lost")))+'MTT DRAW'!BD32*IF(ROW()=COLUMN(),1,0.5))*(IF(ROW()=COLUMN(),0,1))</f>
        <v>0</v>
      </c>
      <c r="BE32" s="14">
        <f ca="1">(((COUNTIFS(SWISSW!$I:$I,'MTT CHECKCOUNT'!$A32,SWISSW!$J:$J,'MTT CHECKCOUNT'!BE$1,SWISSW!$F:$F,"Won")+COUNTIFS(SWISSW!$I:$I,'MTT CHECKCOUNT'!BE$1,SWISSW!$J:$J,'MTT CHECKCOUNT'!$A32,SWISSW!$F:$F,"Lost")))+'MTT DRAW'!BE32*IF(ROW()=COLUMN(),1,0.5))*(IF(ROW()=COLUMN(),0,1))</f>
        <v>0</v>
      </c>
      <c r="BF32" s="14">
        <f ca="1">(((COUNTIFS(SWISSW!$I:$I,'MTT CHECKCOUNT'!$A32,SWISSW!$J:$J,'MTT CHECKCOUNT'!BF$1,SWISSW!$F:$F,"Won")+COUNTIFS(SWISSW!$I:$I,'MTT CHECKCOUNT'!BF$1,SWISSW!$J:$J,'MTT CHECKCOUNT'!$A32,SWISSW!$F:$F,"Lost")))+'MTT DRAW'!BF32*IF(ROW()=COLUMN(),1,0.5))*(IF(ROW()=COLUMN(),0,1))</f>
        <v>0</v>
      </c>
    </row>
    <row r="33" spans="1:58" ht="55" customHeight="1" x14ac:dyDescent="0.3">
      <c r="A33" s="3" t="str">
        <f ca="1">MATCHUP!A33</f>
        <v>Mono Black Sacrifice</v>
      </c>
      <c r="B33" s="14">
        <f ca="1">(((COUNTIFS(SWISSW!$I:$I,'MTT CHECKCOUNT'!$A33,SWISSW!$J:$J,'MTT CHECKCOUNT'!B$1,SWISSW!$F:$F,"Won")+COUNTIFS(SWISSW!$I:$I,'MTT CHECKCOUNT'!B$1,SWISSW!$J:$J,'MTT CHECKCOUNT'!$A33,SWISSW!$F:$F,"Lost")))+'MTT DRAW'!B33*IF(ROW()=COLUMN(),1,0.5))*(IF(ROW()=COLUMN(),0,1))</f>
        <v>0</v>
      </c>
      <c r="C33" s="14">
        <f ca="1">(((COUNTIFS(SWISSW!$I:$I,'MTT CHECKCOUNT'!$A33,SWISSW!$J:$J,'MTT CHECKCOUNT'!C$1,SWISSW!$F:$F,"Won")+COUNTIFS(SWISSW!$I:$I,'MTT CHECKCOUNT'!C$1,SWISSW!$J:$J,'MTT CHECKCOUNT'!$A33,SWISSW!$F:$F,"Lost")))+'MTT DRAW'!C33*IF(ROW()=COLUMN(),1,0.5))*(IF(ROW()=COLUMN(),0,1))</f>
        <v>3</v>
      </c>
      <c r="D33" s="14">
        <f ca="1">(((COUNTIFS(SWISSW!$I:$I,'MTT CHECKCOUNT'!$A33,SWISSW!$J:$J,'MTT CHECKCOUNT'!D$1,SWISSW!$F:$F,"Won")+COUNTIFS(SWISSW!$I:$I,'MTT CHECKCOUNT'!D$1,SWISSW!$J:$J,'MTT CHECKCOUNT'!$A33,SWISSW!$F:$F,"Lost")))+'MTT DRAW'!D33*IF(ROW()=COLUMN(),1,0.5))*(IF(ROW()=COLUMN(),0,1))</f>
        <v>2</v>
      </c>
      <c r="E33" s="14">
        <f ca="1">(((COUNTIFS(SWISSW!$I:$I,'MTT CHECKCOUNT'!$A33,SWISSW!$J:$J,'MTT CHECKCOUNT'!E$1,SWISSW!$F:$F,"Won")+COUNTIFS(SWISSW!$I:$I,'MTT CHECKCOUNT'!E$1,SWISSW!$J:$J,'MTT CHECKCOUNT'!$A33,SWISSW!$F:$F,"Lost")))+'MTT DRAW'!E33*IF(ROW()=COLUMN(),1,0.5))*(IF(ROW()=COLUMN(),0,1))</f>
        <v>1</v>
      </c>
      <c r="F33" s="14">
        <f ca="1">(((COUNTIFS(SWISSW!$I:$I,'MTT CHECKCOUNT'!$A33,SWISSW!$J:$J,'MTT CHECKCOUNT'!F$1,SWISSW!$F:$F,"Won")+COUNTIFS(SWISSW!$I:$I,'MTT CHECKCOUNT'!F$1,SWISSW!$J:$J,'MTT CHECKCOUNT'!$A33,SWISSW!$F:$F,"Lost")))+'MTT DRAW'!F33*IF(ROW()=COLUMN(),1,0.5))*(IF(ROW()=COLUMN(),0,1))</f>
        <v>1</v>
      </c>
      <c r="G33" s="14">
        <f ca="1">(((COUNTIFS(SWISSW!$I:$I,'MTT CHECKCOUNT'!$A33,SWISSW!$J:$J,'MTT CHECKCOUNT'!G$1,SWISSW!$F:$F,"Won")+COUNTIFS(SWISSW!$I:$I,'MTT CHECKCOUNT'!G$1,SWISSW!$J:$J,'MTT CHECKCOUNT'!$A33,SWISSW!$F:$F,"Lost")))+'MTT DRAW'!G33*IF(ROW()=COLUMN(),1,0.5))*(IF(ROW()=COLUMN(),0,1))</f>
        <v>3</v>
      </c>
      <c r="H33" s="14">
        <f ca="1">(((COUNTIFS(SWISSW!$I:$I,'MTT CHECKCOUNT'!$A33,SWISSW!$J:$J,'MTT CHECKCOUNT'!H$1,SWISSW!$F:$F,"Won")+COUNTIFS(SWISSW!$I:$I,'MTT CHECKCOUNT'!H$1,SWISSW!$J:$J,'MTT CHECKCOUNT'!$A33,SWISSW!$F:$F,"Lost")))+'MTT DRAW'!H33*IF(ROW()=COLUMN(),1,0.5))*(IF(ROW()=COLUMN(),0,1))</f>
        <v>1</v>
      </c>
      <c r="I33" s="14">
        <f ca="1">(((COUNTIFS(SWISSW!$I:$I,'MTT CHECKCOUNT'!$A33,SWISSW!$J:$J,'MTT CHECKCOUNT'!I$1,SWISSW!$F:$F,"Won")+COUNTIFS(SWISSW!$I:$I,'MTT CHECKCOUNT'!I$1,SWISSW!$J:$J,'MTT CHECKCOUNT'!$A33,SWISSW!$F:$F,"Lost")))+'MTT DRAW'!I33*IF(ROW()=COLUMN(),1,0.5))*(IF(ROW()=COLUMN(),0,1))</f>
        <v>1</v>
      </c>
      <c r="J33" s="14">
        <f ca="1">(((COUNTIFS(SWISSW!$I:$I,'MTT CHECKCOUNT'!$A33,SWISSW!$J:$J,'MTT CHECKCOUNT'!J$1,SWISSW!$F:$F,"Won")+COUNTIFS(SWISSW!$I:$I,'MTT CHECKCOUNT'!J$1,SWISSW!$J:$J,'MTT CHECKCOUNT'!$A33,SWISSW!$F:$F,"Lost")))+'MTT DRAW'!J33*IF(ROW()=COLUMN(),1,0.5))*(IF(ROW()=COLUMN(),0,1))</f>
        <v>0</v>
      </c>
      <c r="K33" s="14">
        <f ca="1">(((COUNTIFS(SWISSW!$I:$I,'MTT CHECKCOUNT'!$A33,SWISSW!$J:$J,'MTT CHECKCOUNT'!K$1,SWISSW!$F:$F,"Won")+COUNTIFS(SWISSW!$I:$I,'MTT CHECKCOUNT'!K$1,SWISSW!$J:$J,'MTT CHECKCOUNT'!$A33,SWISSW!$F:$F,"Lost")))+'MTT DRAW'!K33*IF(ROW()=COLUMN(),1,0.5))*(IF(ROW()=COLUMN(),0,1))</f>
        <v>0</v>
      </c>
      <c r="L33" s="14">
        <f ca="1">(((COUNTIFS(SWISSW!$I:$I,'MTT CHECKCOUNT'!$A33,SWISSW!$J:$J,'MTT CHECKCOUNT'!L$1,SWISSW!$F:$F,"Won")+COUNTIFS(SWISSW!$I:$I,'MTT CHECKCOUNT'!L$1,SWISSW!$J:$J,'MTT CHECKCOUNT'!$A33,SWISSW!$F:$F,"Lost")))+'MTT DRAW'!L33*IF(ROW()=COLUMN(),1,0.5))*(IF(ROW()=COLUMN(),0,1))</f>
        <v>2</v>
      </c>
      <c r="M33" s="14">
        <f ca="1">(((COUNTIFS(SWISSW!$I:$I,'MTT CHECKCOUNT'!$A33,SWISSW!$J:$J,'MTT CHECKCOUNT'!M$1,SWISSW!$F:$F,"Won")+COUNTIFS(SWISSW!$I:$I,'MTT CHECKCOUNT'!M$1,SWISSW!$J:$J,'MTT CHECKCOUNT'!$A33,SWISSW!$F:$F,"Lost")))+'MTT DRAW'!M33*IF(ROW()=COLUMN(),1,0.5))*(IF(ROW()=COLUMN(),0,1))</f>
        <v>0.5</v>
      </c>
      <c r="N33" s="14">
        <f ca="1">(((COUNTIFS(SWISSW!$I:$I,'MTT CHECKCOUNT'!$A33,SWISSW!$J:$J,'MTT CHECKCOUNT'!N$1,SWISSW!$F:$F,"Won")+COUNTIFS(SWISSW!$I:$I,'MTT CHECKCOUNT'!N$1,SWISSW!$J:$J,'MTT CHECKCOUNT'!$A33,SWISSW!$F:$F,"Lost")))+'MTT DRAW'!N33*IF(ROW()=COLUMN(),1,0.5))*(IF(ROW()=COLUMN(),0,1))</f>
        <v>0</v>
      </c>
      <c r="O33" s="14">
        <f ca="1">(((COUNTIFS(SWISSW!$I:$I,'MTT CHECKCOUNT'!$A33,SWISSW!$J:$J,'MTT CHECKCOUNT'!O$1,SWISSW!$F:$F,"Won")+COUNTIFS(SWISSW!$I:$I,'MTT CHECKCOUNT'!O$1,SWISSW!$J:$J,'MTT CHECKCOUNT'!$A33,SWISSW!$F:$F,"Lost")))+'MTT DRAW'!O33*IF(ROW()=COLUMN(),1,0.5))*(IF(ROW()=COLUMN(),0,1))</f>
        <v>0</v>
      </c>
      <c r="P33" s="14">
        <f ca="1">(((COUNTIFS(SWISSW!$I:$I,'MTT CHECKCOUNT'!$A33,SWISSW!$J:$J,'MTT CHECKCOUNT'!P$1,SWISSW!$F:$F,"Won")+COUNTIFS(SWISSW!$I:$I,'MTT CHECKCOUNT'!P$1,SWISSW!$J:$J,'MTT CHECKCOUNT'!$A33,SWISSW!$F:$F,"Lost")))+'MTT DRAW'!P33*IF(ROW()=COLUMN(),1,0.5))*(IF(ROW()=COLUMN(),0,1))</f>
        <v>0</v>
      </c>
      <c r="Q33" s="14">
        <f ca="1">(((COUNTIFS(SWISSW!$I:$I,'MTT CHECKCOUNT'!$A33,SWISSW!$J:$J,'MTT CHECKCOUNT'!Q$1,SWISSW!$F:$F,"Won")+COUNTIFS(SWISSW!$I:$I,'MTT CHECKCOUNT'!Q$1,SWISSW!$J:$J,'MTT CHECKCOUNT'!$A33,SWISSW!$F:$F,"Lost")))+'MTT DRAW'!Q33*IF(ROW()=COLUMN(),1,0.5))*(IF(ROW()=COLUMN(),0,1))</f>
        <v>0</v>
      </c>
      <c r="R33" s="14">
        <f ca="1">(((COUNTIFS(SWISSW!$I:$I,'MTT CHECKCOUNT'!$A33,SWISSW!$J:$J,'MTT CHECKCOUNT'!R$1,SWISSW!$F:$F,"Won")+COUNTIFS(SWISSW!$I:$I,'MTT CHECKCOUNT'!R$1,SWISSW!$J:$J,'MTT CHECKCOUNT'!$A33,SWISSW!$F:$F,"Lost")))+'MTT DRAW'!R33*IF(ROW()=COLUMN(),1,0.5))*(IF(ROW()=COLUMN(),0,1))</f>
        <v>0</v>
      </c>
      <c r="S33" s="14">
        <f ca="1">(((COUNTIFS(SWISSW!$I:$I,'MTT CHECKCOUNT'!$A33,SWISSW!$J:$J,'MTT CHECKCOUNT'!S$1,SWISSW!$F:$F,"Won")+COUNTIFS(SWISSW!$I:$I,'MTT CHECKCOUNT'!S$1,SWISSW!$J:$J,'MTT CHECKCOUNT'!$A33,SWISSW!$F:$F,"Lost")))+'MTT DRAW'!S33*IF(ROW()=COLUMN(),1,0.5))*(IF(ROW()=COLUMN(),0,1))</f>
        <v>2</v>
      </c>
      <c r="T33" s="14">
        <f ca="1">(((COUNTIFS(SWISSW!$I:$I,'MTT CHECKCOUNT'!$A33,SWISSW!$J:$J,'MTT CHECKCOUNT'!T$1,SWISSW!$F:$F,"Won")+COUNTIFS(SWISSW!$I:$I,'MTT CHECKCOUNT'!T$1,SWISSW!$J:$J,'MTT CHECKCOUNT'!$A33,SWISSW!$F:$F,"Lost")))+'MTT DRAW'!T33*IF(ROW()=COLUMN(),1,0.5))*(IF(ROW()=COLUMN(),0,1))</f>
        <v>0</v>
      </c>
      <c r="U33" s="14">
        <f ca="1">(((COUNTIFS(SWISSW!$I:$I,'MTT CHECKCOUNT'!$A33,SWISSW!$J:$J,'MTT CHECKCOUNT'!U$1,SWISSW!$F:$F,"Won")+COUNTIFS(SWISSW!$I:$I,'MTT CHECKCOUNT'!U$1,SWISSW!$J:$J,'MTT CHECKCOUNT'!$A33,SWISSW!$F:$F,"Lost")))+'MTT DRAW'!U33*IF(ROW()=COLUMN(),1,0.5))*(IF(ROW()=COLUMN(),0,1))</f>
        <v>0</v>
      </c>
      <c r="V33" s="14">
        <f ca="1">(((COUNTIFS(SWISSW!$I:$I,'MTT CHECKCOUNT'!$A33,SWISSW!$J:$J,'MTT CHECKCOUNT'!V$1,SWISSW!$F:$F,"Won")+COUNTIFS(SWISSW!$I:$I,'MTT CHECKCOUNT'!V$1,SWISSW!$J:$J,'MTT CHECKCOUNT'!$A33,SWISSW!$F:$F,"Lost")))+'MTT DRAW'!V33*IF(ROW()=COLUMN(),1,0.5))*(IF(ROW()=COLUMN(),0,1))</f>
        <v>0</v>
      </c>
      <c r="W33" s="14">
        <f ca="1">(((COUNTIFS(SWISSW!$I:$I,'MTT CHECKCOUNT'!$A33,SWISSW!$J:$J,'MTT CHECKCOUNT'!W$1,SWISSW!$F:$F,"Won")+COUNTIFS(SWISSW!$I:$I,'MTT CHECKCOUNT'!W$1,SWISSW!$J:$J,'MTT CHECKCOUNT'!$A33,SWISSW!$F:$F,"Lost")))+'MTT DRAW'!W33*IF(ROW()=COLUMN(),1,0.5))*(IF(ROW()=COLUMN(),0,1))</f>
        <v>1</v>
      </c>
      <c r="X33" s="14">
        <f ca="1">(((COUNTIFS(SWISSW!$I:$I,'MTT CHECKCOUNT'!$A33,SWISSW!$J:$J,'MTT CHECKCOUNT'!X$1,SWISSW!$F:$F,"Won")+COUNTIFS(SWISSW!$I:$I,'MTT CHECKCOUNT'!X$1,SWISSW!$J:$J,'MTT CHECKCOUNT'!$A33,SWISSW!$F:$F,"Lost")))+'MTT DRAW'!X33*IF(ROW()=COLUMN(),1,0.5))*(IF(ROW()=COLUMN(),0,1))</f>
        <v>0</v>
      </c>
      <c r="Y33" s="14">
        <f ca="1">(((COUNTIFS(SWISSW!$I:$I,'MTT CHECKCOUNT'!$A33,SWISSW!$J:$J,'MTT CHECKCOUNT'!Y$1,SWISSW!$F:$F,"Won")+COUNTIFS(SWISSW!$I:$I,'MTT CHECKCOUNT'!Y$1,SWISSW!$J:$J,'MTT CHECKCOUNT'!$A33,SWISSW!$F:$F,"Lost")))+'MTT DRAW'!Y33*IF(ROW()=COLUMN(),1,0.5))*(IF(ROW()=COLUMN(),0,1))</f>
        <v>1</v>
      </c>
      <c r="Z33" s="14">
        <f ca="1">(((COUNTIFS(SWISSW!$I:$I,'MTT CHECKCOUNT'!$A33,SWISSW!$J:$J,'MTT CHECKCOUNT'!Z$1,SWISSW!$F:$F,"Won")+COUNTIFS(SWISSW!$I:$I,'MTT CHECKCOUNT'!Z$1,SWISSW!$J:$J,'MTT CHECKCOUNT'!$A33,SWISSW!$F:$F,"Lost")))+'MTT DRAW'!Z33*IF(ROW()=COLUMN(),1,0.5))*(IF(ROW()=COLUMN(),0,1))</f>
        <v>0</v>
      </c>
      <c r="AA33" s="14">
        <f ca="1">(((COUNTIFS(SWISSW!$I:$I,'MTT CHECKCOUNT'!$A33,SWISSW!$J:$J,'MTT CHECKCOUNT'!AA$1,SWISSW!$F:$F,"Won")+COUNTIFS(SWISSW!$I:$I,'MTT CHECKCOUNT'!AA$1,SWISSW!$J:$J,'MTT CHECKCOUNT'!$A33,SWISSW!$F:$F,"Lost")))+'MTT DRAW'!AA33*IF(ROW()=COLUMN(),1,0.5))*(IF(ROW()=COLUMN(),0,1))</f>
        <v>0</v>
      </c>
      <c r="AB33" s="14">
        <f ca="1">(((COUNTIFS(SWISSW!$I:$I,'MTT CHECKCOUNT'!$A33,SWISSW!$J:$J,'MTT CHECKCOUNT'!AB$1,SWISSW!$F:$F,"Won")+COUNTIFS(SWISSW!$I:$I,'MTT CHECKCOUNT'!AB$1,SWISSW!$J:$J,'MTT CHECKCOUNT'!$A33,SWISSW!$F:$F,"Lost")))+'MTT DRAW'!AB33*IF(ROW()=COLUMN(),1,0.5))*(IF(ROW()=COLUMN(),0,1))</f>
        <v>0</v>
      </c>
      <c r="AC33" s="14">
        <f ca="1">(((COUNTIFS(SWISSW!$I:$I,'MTT CHECKCOUNT'!$A33,SWISSW!$J:$J,'MTT CHECKCOUNT'!AC$1,SWISSW!$F:$F,"Won")+COUNTIFS(SWISSW!$I:$I,'MTT CHECKCOUNT'!AC$1,SWISSW!$J:$J,'MTT CHECKCOUNT'!$A33,SWISSW!$F:$F,"Lost")))+'MTT DRAW'!AC33*IF(ROW()=COLUMN(),1,0.5))*(IF(ROW()=COLUMN(),0,1))</f>
        <v>1</v>
      </c>
      <c r="AD33" s="14">
        <f ca="1">(((COUNTIFS(SWISSW!$I:$I,'MTT CHECKCOUNT'!$A33,SWISSW!$J:$J,'MTT CHECKCOUNT'!AD$1,SWISSW!$F:$F,"Won")+COUNTIFS(SWISSW!$I:$I,'MTT CHECKCOUNT'!AD$1,SWISSW!$J:$J,'MTT CHECKCOUNT'!$A33,SWISSW!$F:$F,"Lost")))+'MTT DRAW'!AD33*IF(ROW()=COLUMN(),1,0.5))*(IF(ROW()=COLUMN(),0,1))</f>
        <v>0</v>
      </c>
      <c r="AE33" s="14">
        <f ca="1">(((COUNTIFS(SWISSW!$I:$I,'MTT CHECKCOUNT'!$A33,SWISSW!$J:$J,'MTT CHECKCOUNT'!AE$1,SWISSW!$F:$F,"Won")+COUNTIFS(SWISSW!$I:$I,'MTT CHECKCOUNT'!AE$1,SWISSW!$J:$J,'MTT CHECKCOUNT'!$A33,SWISSW!$F:$F,"Lost")))+'MTT DRAW'!AE33*IF(ROW()=COLUMN(),1,0.5))*(IF(ROW()=COLUMN(),0,1))</f>
        <v>0</v>
      </c>
      <c r="AF33" s="14">
        <f ca="1">(((COUNTIFS(SWISSW!$I:$I,'MTT CHECKCOUNT'!$A33,SWISSW!$J:$J,'MTT CHECKCOUNT'!AF$1,SWISSW!$F:$F,"Won")+COUNTIFS(SWISSW!$I:$I,'MTT CHECKCOUNT'!AF$1,SWISSW!$J:$J,'MTT CHECKCOUNT'!$A33,SWISSW!$F:$F,"Lost")))+'MTT DRAW'!AF33*IF(ROW()=COLUMN(),1,0.5))*(IF(ROW()=COLUMN(),0,1))</f>
        <v>0</v>
      </c>
      <c r="AG33" s="14">
        <f ca="1">(((COUNTIFS(SWISSW!$I:$I,'MTT CHECKCOUNT'!$A33,SWISSW!$J:$J,'MTT CHECKCOUNT'!AG$1,SWISSW!$F:$F,"Won")+COUNTIFS(SWISSW!$I:$I,'MTT CHECKCOUNT'!AG$1,SWISSW!$J:$J,'MTT CHECKCOUNT'!$A33,SWISSW!$F:$F,"Lost")))+'MTT DRAW'!AG33*IF(ROW()=COLUMN(),1,0.5))*(IF(ROW()=COLUMN(),0,1))</f>
        <v>0</v>
      </c>
      <c r="AH33" s="14">
        <f ca="1">(((COUNTIFS(SWISSW!$I:$I,'MTT CHECKCOUNT'!$A33,SWISSW!$J:$J,'MTT CHECKCOUNT'!AH$1,SWISSW!$F:$F,"Won")+COUNTIFS(SWISSW!$I:$I,'MTT CHECKCOUNT'!AH$1,SWISSW!$J:$J,'MTT CHECKCOUNT'!$A33,SWISSW!$F:$F,"Lost")))+'MTT DRAW'!AH33*IF(ROW()=COLUMN(),1,0.5))*(IF(ROW()=COLUMN(),0,1))</f>
        <v>0</v>
      </c>
      <c r="AI33" s="14">
        <f ca="1">(((COUNTIFS(SWISSW!$I:$I,'MTT CHECKCOUNT'!$A33,SWISSW!$J:$J,'MTT CHECKCOUNT'!AI$1,SWISSW!$F:$F,"Won")+COUNTIFS(SWISSW!$I:$I,'MTT CHECKCOUNT'!AI$1,SWISSW!$J:$J,'MTT CHECKCOUNT'!$A33,SWISSW!$F:$F,"Lost")))+'MTT DRAW'!AI33*IF(ROW()=COLUMN(),1,0.5))*(IF(ROW()=COLUMN(),0,1))</f>
        <v>0</v>
      </c>
      <c r="AJ33" s="14">
        <f ca="1">(((COUNTIFS(SWISSW!$I:$I,'MTT CHECKCOUNT'!$A33,SWISSW!$J:$J,'MTT CHECKCOUNT'!AJ$1,SWISSW!$F:$F,"Won")+COUNTIFS(SWISSW!$I:$I,'MTT CHECKCOUNT'!AJ$1,SWISSW!$J:$J,'MTT CHECKCOUNT'!$A33,SWISSW!$F:$F,"Lost")))+'MTT DRAW'!AJ33*IF(ROW()=COLUMN(),1,0.5))*(IF(ROW()=COLUMN(),0,1))</f>
        <v>0</v>
      </c>
      <c r="AK33" s="14">
        <f ca="1">(((COUNTIFS(SWISSW!$I:$I,'MTT CHECKCOUNT'!$A33,SWISSW!$J:$J,'MTT CHECKCOUNT'!AK$1,SWISSW!$F:$F,"Won")+COUNTIFS(SWISSW!$I:$I,'MTT CHECKCOUNT'!AK$1,SWISSW!$J:$J,'MTT CHECKCOUNT'!$A33,SWISSW!$F:$F,"Lost")))+'MTT DRAW'!AK33*IF(ROW()=COLUMN(),1,0.5))*(IF(ROW()=COLUMN(),0,1))</f>
        <v>0</v>
      </c>
      <c r="AL33" s="14">
        <f ca="1">(((COUNTIFS(SWISSW!$I:$I,'MTT CHECKCOUNT'!$A33,SWISSW!$J:$J,'MTT CHECKCOUNT'!AL$1,SWISSW!$F:$F,"Won")+COUNTIFS(SWISSW!$I:$I,'MTT CHECKCOUNT'!AL$1,SWISSW!$J:$J,'MTT CHECKCOUNT'!$A33,SWISSW!$F:$F,"Lost")))+'MTT DRAW'!AL33*IF(ROW()=COLUMN(),1,0.5))*(IF(ROW()=COLUMN(),0,1))</f>
        <v>0</v>
      </c>
      <c r="AM33" s="14">
        <f ca="1">(((COUNTIFS(SWISSW!$I:$I,'MTT CHECKCOUNT'!$A33,SWISSW!$J:$J,'MTT CHECKCOUNT'!AM$1,SWISSW!$F:$F,"Won")+COUNTIFS(SWISSW!$I:$I,'MTT CHECKCOUNT'!AM$1,SWISSW!$J:$J,'MTT CHECKCOUNT'!$A33,SWISSW!$F:$F,"Lost")))+'MTT DRAW'!AM33*IF(ROW()=COLUMN(),1,0.5))*(IF(ROW()=COLUMN(),0,1))</f>
        <v>0</v>
      </c>
      <c r="AN33" s="14">
        <f ca="1">(((COUNTIFS(SWISSW!$I:$I,'MTT CHECKCOUNT'!$A33,SWISSW!$J:$J,'MTT CHECKCOUNT'!AN$1,SWISSW!$F:$F,"Won")+COUNTIFS(SWISSW!$I:$I,'MTT CHECKCOUNT'!AN$1,SWISSW!$J:$J,'MTT CHECKCOUNT'!$A33,SWISSW!$F:$F,"Lost")))+'MTT DRAW'!AN33*IF(ROW()=COLUMN(),1,0.5))*(IF(ROW()=COLUMN(),0,1))</f>
        <v>0</v>
      </c>
      <c r="AO33" s="14">
        <f ca="1">(((COUNTIFS(SWISSW!$I:$I,'MTT CHECKCOUNT'!$A33,SWISSW!$J:$J,'MTT CHECKCOUNT'!AO$1,SWISSW!$F:$F,"Won")+COUNTIFS(SWISSW!$I:$I,'MTT CHECKCOUNT'!AO$1,SWISSW!$J:$J,'MTT CHECKCOUNT'!$A33,SWISSW!$F:$F,"Lost")))+'MTT DRAW'!AO33*IF(ROW()=COLUMN(),1,0.5))*(IF(ROW()=COLUMN(),0,1))</f>
        <v>0</v>
      </c>
      <c r="AP33" s="14">
        <f ca="1">(((COUNTIFS(SWISSW!$I:$I,'MTT CHECKCOUNT'!$A33,SWISSW!$J:$J,'MTT CHECKCOUNT'!AP$1,SWISSW!$F:$F,"Won")+COUNTIFS(SWISSW!$I:$I,'MTT CHECKCOUNT'!AP$1,SWISSW!$J:$J,'MTT CHECKCOUNT'!$A33,SWISSW!$F:$F,"Lost")))+'MTT DRAW'!AP33*IF(ROW()=COLUMN(),1,0.5))*(IF(ROW()=COLUMN(),0,1))</f>
        <v>0</v>
      </c>
      <c r="AQ33" s="14">
        <f ca="1">(((COUNTIFS(SWISSW!$I:$I,'MTT CHECKCOUNT'!$A33,SWISSW!$J:$J,'MTT CHECKCOUNT'!AQ$1,SWISSW!$F:$F,"Won")+COUNTIFS(SWISSW!$I:$I,'MTT CHECKCOUNT'!AQ$1,SWISSW!$J:$J,'MTT CHECKCOUNT'!$A33,SWISSW!$F:$F,"Lost")))+'MTT DRAW'!AQ33*IF(ROW()=COLUMN(),1,0.5))*(IF(ROW()=COLUMN(),0,1))</f>
        <v>0</v>
      </c>
      <c r="AR33" s="14">
        <f ca="1">(((COUNTIFS(SWISSW!$I:$I,'MTT CHECKCOUNT'!$A33,SWISSW!$J:$J,'MTT CHECKCOUNT'!AR$1,SWISSW!$F:$F,"Won")+COUNTIFS(SWISSW!$I:$I,'MTT CHECKCOUNT'!AR$1,SWISSW!$J:$J,'MTT CHECKCOUNT'!$A33,SWISSW!$F:$F,"Lost")))+'MTT DRAW'!AR33*IF(ROW()=COLUMN(),1,0.5))*(IF(ROW()=COLUMN(),0,1))</f>
        <v>0</v>
      </c>
      <c r="AS33" s="14">
        <f ca="1">(((COUNTIFS(SWISSW!$I:$I,'MTT CHECKCOUNT'!$A33,SWISSW!$J:$J,'MTT CHECKCOUNT'!AS$1,SWISSW!$F:$F,"Won")+COUNTIFS(SWISSW!$I:$I,'MTT CHECKCOUNT'!AS$1,SWISSW!$J:$J,'MTT CHECKCOUNT'!$A33,SWISSW!$F:$F,"Lost")))+'MTT DRAW'!AS33*IF(ROW()=COLUMN(),1,0.5))*(IF(ROW()=COLUMN(),0,1))</f>
        <v>0</v>
      </c>
      <c r="AT33" s="14">
        <f ca="1">(((COUNTIFS(SWISSW!$I:$I,'MTT CHECKCOUNT'!$A33,SWISSW!$J:$J,'MTT CHECKCOUNT'!AT$1,SWISSW!$F:$F,"Won")+COUNTIFS(SWISSW!$I:$I,'MTT CHECKCOUNT'!AT$1,SWISSW!$J:$J,'MTT CHECKCOUNT'!$A33,SWISSW!$F:$F,"Lost")))+'MTT DRAW'!AT33*IF(ROW()=COLUMN(),1,0.5))*(IF(ROW()=COLUMN(),0,1))</f>
        <v>0</v>
      </c>
      <c r="AU33" s="14">
        <f ca="1">(((COUNTIFS(SWISSW!$I:$I,'MTT CHECKCOUNT'!$A33,SWISSW!$J:$J,'MTT CHECKCOUNT'!AU$1,SWISSW!$F:$F,"Won")+COUNTIFS(SWISSW!$I:$I,'MTT CHECKCOUNT'!AU$1,SWISSW!$J:$J,'MTT CHECKCOUNT'!$A33,SWISSW!$F:$F,"Lost")))+'MTT DRAW'!AU33*IF(ROW()=COLUMN(),1,0.5))*(IF(ROW()=COLUMN(),0,1))</f>
        <v>0</v>
      </c>
      <c r="AV33" s="14">
        <f ca="1">(((COUNTIFS(SWISSW!$I:$I,'MTT CHECKCOUNT'!$A33,SWISSW!$J:$J,'MTT CHECKCOUNT'!AV$1,SWISSW!$F:$F,"Won")+COUNTIFS(SWISSW!$I:$I,'MTT CHECKCOUNT'!AV$1,SWISSW!$J:$J,'MTT CHECKCOUNT'!$A33,SWISSW!$F:$F,"Lost")))+'MTT DRAW'!AV33*IF(ROW()=COLUMN(),1,0.5))*(IF(ROW()=COLUMN(),0,1))</f>
        <v>0</v>
      </c>
      <c r="AW33" s="14">
        <f ca="1">(((COUNTIFS(SWISSW!$I:$I,'MTT CHECKCOUNT'!$A33,SWISSW!$J:$J,'MTT CHECKCOUNT'!AW$1,SWISSW!$F:$F,"Won")+COUNTIFS(SWISSW!$I:$I,'MTT CHECKCOUNT'!AW$1,SWISSW!$J:$J,'MTT CHECKCOUNT'!$A33,SWISSW!$F:$F,"Lost")))+'MTT DRAW'!AW33*IF(ROW()=COLUMN(),1,0.5))*(IF(ROW()=COLUMN(),0,1))</f>
        <v>0</v>
      </c>
      <c r="AX33" s="14">
        <f ca="1">(((COUNTIFS(SWISSW!$I:$I,'MTT CHECKCOUNT'!$A33,SWISSW!$J:$J,'MTT CHECKCOUNT'!AX$1,SWISSW!$F:$F,"Won")+COUNTIFS(SWISSW!$I:$I,'MTT CHECKCOUNT'!AX$1,SWISSW!$J:$J,'MTT CHECKCOUNT'!$A33,SWISSW!$F:$F,"Lost")))+'MTT DRAW'!AX33*IF(ROW()=COLUMN(),1,0.5))*(IF(ROW()=COLUMN(),0,1))</f>
        <v>0</v>
      </c>
      <c r="AY33" s="14">
        <f ca="1">(((COUNTIFS(SWISSW!$I:$I,'MTT CHECKCOUNT'!$A33,SWISSW!$J:$J,'MTT CHECKCOUNT'!AY$1,SWISSW!$F:$F,"Won")+COUNTIFS(SWISSW!$I:$I,'MTT CHECKCOUNT'!AY$1,SWISSW!$J:$J,'MTT CHECKCOUNT'!$A33,SWISSW!$F:$F,"Lost")))+'MTT DRAW'!AY33*IF(ROW()=COLUMN(),1,0.5))*(IF(ROW()=COLUMN(),0,1))</f>
        <v>0</v>
      </c>
      <c r="AZ33" s="14">
        <f ca="1">(((COUNTIFS(SWISSW!$I:$I,'MTT CHECKCOUNT'!$A33,SWISSW!$J:$J,'MTT CHECKCOUNT'!AZ$1,SWISSW!$F:$F,"Won")+COUNTIFS(SWISSW!$I:$I,'MTT CHECKCOUNT'!AZ$1,SWISSW!$J:$J,'MTT CHECKCOUNT'!$A33,SWISSW!$F:$F,"Lost")))+'MTT DRAW'!AZ33*IF(ROW()=COLUMN(),1,0.5))*(IF(ROW()=COLUMN(),0,1))</f>
        <v>0</v>
      </c>
      <c r="BA33" s="14">
        <f ca="1">(((COUNTIFS(SWISSW!$I:$I,'MTT CHECKCOUNT'!$A33,SWISSW!$J:$J,'MTT CHECKCOUNT'!BA$1,SWISSW!$F:$F,"Won")+COUNTIFS(SWISSW!$I:$I,'MTT CHECKCOUNT'!BA$1,SWISSW!$J:$J,'MTT CHECKCOUNT'!$A33,SWISSW!$F:$F,"Lost")))+'MTT DRAW'!BA33*IF(ROW()=COLUMN(),1,0.5))*(IF(ROW()=COLUMN(),0,1))</f>
        <v>0</v>
      </c>
      <c r="BB33" s="14">
        <f ca="1">(((COUNTIFS(SWISSW!$I:$I,'MTT CHECKCOUNT'!$A33,SWISSW!$J:$J,'MTT CHECKCOUNT'!BB$1,SWISSW!$F:$F,"Won")+COUNTIFS(SWISSW!$I:$I,'MTT CHECKCOUNT'!BB$1,SWISSW!$J:$J,'MTT CHECKCOUNT'!$A33,SWISSW!$F:$F,"Lost")))+'MTT DRAW'!BB33*IF(ROW()=COLUMN(),1,0.5))*(IF(ROW()=COLUMN(),0,1))</f>
        <v>0</v>
      </c>
      <c r="BC33" s="14">
        <f ca="1">(((COUNTIFS(SWISSW!$I:$I,'MTT CHECKCOUNT'!$A33,SWISSW!$J:$J,'MTT CHECKCOUNT'!BC$1,SWISSW!$F:$F,"Won")+COUNTIFS(SWISSW!$I:$I,'MTT CHECKCOUNT'!BC$1,SWISSW!$J:$J,'MTT CHECKCOUNT'!$A33,SWISSW!$F:$F,"Lost")))+'MTT DRAW'!BC33*IF(ROW()=COLUMN(),1,0.5))*(IF(ROW()=COLUMN(),0,1))</f>
        <v>0</v>
      </c>
      <c r="BD33" s="14">
        <f ca="1">(((COUNTIFS(SWISSW!$I:$I,'MTT CHECKCOUNT'!$A33,SWISSW!$J:$J,'MTT CHECKCOUNT'!BD$1,SWISSW!$F:$F,"Won")+COUNTIFS(SWISSW!$I:$I,'MTT CHECKCOUNT'!BD$1,SWISSW!$J:$J,'MTT CHECKCOUNT'!$A33,SWISSW!$F:$F,"Lost")))+'MTT DRAW'!BD33*IF(ROW()=COLUMN(),1,0.5))*(IF(ROW()=COLUMN(),0,1))</f>
        <v>0</v>
      </c>
      <c r="BE33" s="14">
        <f ca="1">(((COUNTIFS(SWISSW!$I:$I,'MTT CHECKCOUNT'!$A33,SWISSW!$J:$J,'MTT CHECKCOUNT'!BE$1,SWISSW!$F:$F,"Won")+COUNTIFS(SWISSW!$I:$I,'MTT CHECKCOUNT'!BE$1,SWISSW!$J:$J,'MTT CHECKCOUNT'!$A33,SWISSW!$F:$F,"Lost")))+'MTT DRAW'!BE33*IF(ROW()=COLUMN(),1,0.5))*(IF(ROW()=COLUMN(),0,1))</f>
        <v>0</v>
      </c>
      <c r="BF33" s="14">
        <f ca="1">(((COUNTIFS(SWISSW!$I:$I,'MTT CHECKCOUNT'!$A33,SWISSW!$J:$J,'MTT CHECKCOUNT'!BF$1,SWISSW!$F:$F,"Won")+COUNTIFS(SWISSW!$I:$I,'MTT CHECKCOUNT'!BF$1,SWISSW!$J:$J,'MTT CHECKCOUNT'!$A33,SWISSW!$F:$F,"Lost")))+'MTT DRAW'!BF33*IF(ROW()=COLUMN(),1,0.5))*(IF(ROW()=COLUMN(),0,1))</f>
        <v>0</v>
      </c>
    </row>
    <row r="34" spans="1:58" ht="55" customHeight="1" x14ac:dyDescent="0.3">
      <c r="A34" s="3" t="str">
        <f ca="1">MATCHUP!A34</f>
        <v>Orzhov Blade</v>
      </c>
      <c r="B34" s="14">
        <f ca="1">(((COUNTIFS(SWISSW!$I:$I,'MTT CHECKCOUNT'!$A34,SWISSW!$J:$J,'MTT CHECKCOUNT'!B$1,SWISSW!$F:$F,"Won")+COUNTIFS(SWISSW!$I:$I,'MTT CHECKCOUNT'!B$1,SWISSW!$J:$J,'MTT CHECKCOUNT'!$A34,SWISSW!$F:$F,"Lost")))+'MTT DRAW'!B34*IF(ROW()=COLUMN(),1,0.5))*(IF(ROW()=COLUMN(),0,1))</f>
        <v>3</v>
      </c>
      <c r="C34" s="14">
        <f ca="1">(((COUNTIFS(SWISSW!$I:$I,'MTT CHECKCOUNT'!$A34,SWISSW!$J:$J,'MTT CHECKCOUNT'!C$1,SWISSW!$F:$F,"Won")+COUNTIFS(SWISSW!$I:$I,'MTT CHECKCOUNT'!C$1,SWISSW!$J:$J,'MTT CHECKCOUNT'!$A34,SWISSW!$F:$F,"Lost")))+'MTT DRAW'!C34*IF(ROW()=COLUMN(),1,0.5))*(IF(ROW()=COLUMN(),0,1))</f>
        <v>0</v>
      </c>
      <c r="D34" s="14">
        <f ca="1">(((COUNTIFS(SWISSW!$I:$I,'MTT CHECKCOUNT'!$A34,SWISSW!$J:$J,'MTT CHECKCOUNT'!D$1,SWISSW!$F:$F,"Won")+COUNTIFS(SWISSW!$I:$I,'MTT CHECKCOUNT'!D$1,SWISSW!$J:$J,'MTT CHECKCOUNT'!$A34,SWISSW!$F:$F,"Lost")))+'MTT DRAW'!D34*IF(ROW()=COLUMN(),1,0.5))*(IF(ROW()=COLUMN(),0,1))</f>
        <v>1</v>
      </c>
      <c r="E34" s="14">
        <f ca="1">(((COUNTIFS(SWISSW!$I:$I,'MTT CHECKCOUNT'!$A34,SWISSW!$J:$J,'MTT CHECKCOUNT'!E$1,SWISSW!$F:$F,"Won")+COUNTIFS(SWISSW!$I:$I,'MTT CHECKCOUNT'!E$1,SWISSW!$J:$J,'MTT CHECKCOUNT'!$A34,SWISSW!$F:$F,"Lost")))+'MTT DRAW'!E34*IF(ROW()=COLUMN(),1,0.5))*(IF(ROW()=COLUMN(),0,1))</f>
        <v>0.5</v>
      </c>
      <c r="F34" s="14">
        <f ca="1">(((COUNTIFS(SWISSW!$I:$I,'MTT CHECKCOUNT'!$A34,SWISSW!$J:$J,'MTT CHECKCOUNT'!F$1,SWISSW!$F:$F,"Won")+COUNTIFS(SWISSW!$I:$I,'MTT CHECKCOUNT'!F$1,SWISSW!$J:$J,'MTT CHECKCOUNT'!$A34,SWISSW!$F:$F,"Lost")))+'MTT DRAW'!F34*IF(ROW()=COLUMN(),1,0.5))*(IF(ROW()=COLUMN(),0,1))</f>
        <v>0</v>
      </c>
      <c r="G34" s="14">
        <f ca="1">(((COUNTIFS(SWISSW!$I:$I,'MTT CHECKCOUNT'!$A34,SWISSW!$J:$J,'MTT CHECKCOUNT'!G$1,SWISSW!$F:$F,"Won")+COUNTIFS(SWISSW!$I:$I,'MTT CHECKCOUNT'!G$1,SWISSW!$J:$J,'MTT CHECKCOUNT'!$A34,SWISSW!$F:$F,"Lost")))+'MTT DRAW'!G34*IF(ROW()=COLUMN(),1,0.5))*(IF(ROW()=COLUMN(),0,1))</f>
        <v>0</v>
      </c>
      <c r="H34" s="14">
        <f ca="1">(((COUNTIFS(SWISSW!$I:$I,'MTT CHECKCOUNT'!$A34,SWISSW!$J:$J,'MTT CHECKCOUNT'!H$1,SWISSW!$F:$F,"Won")+COUNTIFS(SWISSW!$I:$I,'MTT CHECKCOUNT'!H$1,SWISSW!$J:$J,'MTT CHECKCOUNT'!$A34,SWISSW!$F:$F,"Lost")))+'MTT DRAW'!H34*IF(ROW()=COLUMN(),1,0.5))*(IF(ROW()=COLUMN(),0,1))</f>
        <v>0</v>
      </c>
      <c r="I34" s="14">
        <f ca="1">(((COUNTIFS(SWISSW!$I:$I,'MTT CHECKCOUNT'!$A34,SWISSW!$J:$J,'MTT CHECKCOUNT'!I$1,SWISSW!$F:$F,"Won")+COUNTIFS(SWISSW!$I:$I,'MTT CHECKCOUNT'!I$1,SWISSW!$J:$J,'MTT CHECKCOUNT'!$A34,SWISSW!$F:$F,"Lost")))+'MTT DRAW'!I34*IF(ROW()=COLUMN(),1,0.5))*(IF(ROW()=COLUMN(),0,1))</f>
        <v>0.5</v>
      </c>
      <c r="J34" s="14">
        <f ca="1">(((COUNTIFS(SWISSW!$I:$I,'MTT CHECKCOUNT'!$A34,SWISSW!$J:$J,'MTT CHECKCOUNT'!J$1,SWISSW!$F:$F,"Won")+COUNTIFS(SWISSW!$I:$I,'MTT CHECKCOUNT'!J$1,SWISSW!$J:$J,'MTT CHECKCOUNT'!$A34,SWISSW!$F:$F,"Lost")))+'MTT DRAW'!J34*IF(ROW()=COLUMN(),1,0.5))*(IF(ROW()=COLUMN(),0,1))</f>
        <v>2</v>
      </c>
      <c r="K34" s="14">
        <f ca="1">(((COUNTIFS(SWISSW!$I:$I,'MTT CHECKCOUNT'!$A34,SWISSW!$J:$J,'MTT CHECKCOUNT'!K$1,SWISSW!$F:$F,"Won")+COUNTIFS(SWISSW!$I:$I,'MTT CHECKCOUNT'!K$1,SWISSW!$J:$J,'MTT CHECKCOUNT'!$A34,SWISSW!$F:$F,"Lost")))+'MTT DRAW'!K34*IF(ROW()=COLUMN(),1,0.5))*(IF(ROW()=COLUMN(),0,1))</f>
        <v>0.5</v>
      </c>
      <c r="L34" s="14">
        <f ca="1">(((COUNTIFS(SWISSW!$I:$I,'MTT CHECKCOUNT'!$A34,SWISSW!$J:$J,'MTT CHECKCOUNT'!L$1,SWISSW!$F:$F,"Won")+COUNTIFS(SWISSW!$I:$I,'MTT CHECKCOUNT'!L$1,SWISSW!$J:$J,'MTT CHECKCOUNT'!$A34,SWISSW!$F:$F,"Lost")))+'MTT DRAW'!L34*IF(ROW()=COLUMN(),1,0.5))*(IF(ROW()=COLUMN(),0,1))</f>
        <v>0</v>
      </c>
      <c r="M34" s="14">
        <f ca="1">(((COUNTIFS(SWISSW!$I:$I,'MTT CHECKCOUNT'!$A34,SWISSW!$J:$J,'MTT CHECKCOUNT'!M$1,SWISSW!$F:$F,"Won")+COUNTIFS(SWISSW!$I:$I,'MTT CHECKCOUNT'!M$1,SWISSW!$J:$J,'MTT CHECKCOUNT'!$A34,SWISSW!$F:$F,"Lost")))+'MTT DRAW'!M34*IF(ROW()=COLUMN(),1,0.5))*(IF(ROW()=COLUMN(),0,1))</f>
        <v>1</v>
      </c>
      <c r="N34" s="14">
        <f ca="1">(((COUNTIFS(SWISSW!$I:$I,'MTT CHECKCOUNT'!$A34,SWISSW!$J:$J,'MTT CHECKCOUNT'!N$1,SWISSW!$F:$F,"Won")+COUNTIFS(SWISSW!$I:$I,'MTT CHECKCOUNT'!N$1,SWISSW!$J:$J,'MTT CHECKCOUNT'!$A34,SWISSW!$F:$F,"Lost")))+'MTT DRAW'!N34*IF(ROW()=COLUMN(),1,0.5))*(IF(ROW()=COLUMN(),0,1))</f>
        <v>0</v>
      </c>
      <c r="O34" s="14">
        <f ca="1">(((COUNTIFS(SWISSW!$I:$I,'MTT CHECKCOUNT'!$A34,SWISSW!$J:$J,'MTT CHECKCOUNT'!O$1,SWISSW!$F:$F,"Won")+COUNTIFS(SWISSW!$I:$I,'MTT CHECKCOUNT'!O$1,SWISSW!$J:$J,'MTT CHECKCOUNT'!$A34,SWISSW!$F:$F,"Lost")))+'MTT DRAW'!O34*IF(ROW()=COLUMN(),1,0.5))*(IF(ROW()=COLUMN(),0,1))</f>
        <v>0</v>
      </c>
      <c r="P34" s="14">
        <f ca="1">(((COUNTIFS(SWISSW!$I:$I,'MTT CHECKCOUNT'!$A34,SWISSW!$J:$J,'MTT CHECKCOUNT'!P$1,SWISSW!$F:$F,"Won")+COUNTIFS(SWISSW!$I:$I,'MTT CHECKCOUNT'!P$1,SWISSW!$J:$J,'MTT CHECKCOUNT'!$A34,SWISSW!$F:$F,"Lost")))+'MTT DRAW'!P34*IF(ROW()=COLUMN(),1,0.5))*(IF(ROW()=COLUMN(),0,1))</f>
        <v>0</v>
      </c>
      <c r="Q34" s="14">
        <f ca="1">(((COUNTIFS(SWISSW!$I:$I,'MTT CHECKCOUNT'!$A34,SWISSW!$J:$J,'MTT CHECKCOUNT'!Q$1,SWISSW!$F:$F,"Won")+COUNTIFS(SWISSW!$I:$I,'MTT CHECKCOUNT'!Q$1,SWISSW!$J:$J,'MTT CHECKCOUNT'!$A34,SWISSW!$F:$F,"Lost")))+'MTT DRAW'!Q34*IF(ROW()=COLUMN(),1,0.5))*(IF(ROW()=COLUMN(),0,1))</f>
        <v>1</v>
      </c>
      <c r="R34" s="14">
        <f ca="1">(((COUNTIFS(SWISSW!$I:$I,'MTT CHECKCOUNT'!$A34,SWISSW!$J:$J,'MTT CHECKCOUNT'!R$1,SWISSW!$F:$F,"Won")+COUNTIFS(SWISSW!$I:$I,'MTT CHECKCOUNT'!R$1,SWISSW!$J:$J,'MTT CHECKCOUNT'!$A34,SWISSW!$F:$F,"Lost")))+'MTT DRAW'!R34*IF(ROW()=COLUMN(),1,0.5))*(IF(ROW()=COLUMN(),0,1))</f>
        <v>0</v>
      </c>
      <c r="S34" s="14">
        <f ca="1">(((COUNTIFS(SWISSW!$I:$I,'MTT CHECKCOUNT'!$A34,SWISSW!$J:$J,'MTT CHECKCOUNT'!S$1,SWISSW!$F:$F,"Won")+COUNTIFS(SWISSW!$I:$I,'MTT CHECKCOUNT'!S$1,SWISSW!$J:$J,'MTT CHECKCOUNT'!$A34,SWISSW!$F:$F,"Lost")))+'MTT DRAW'!S34*IF(ROW()=COLUMN(),1,0.5))*(IF(ROW()=COLUMN(),0,1))</f>
        <v>0</v>
      </c>
      <c r="T34" s="14">
        <f ca="1">(((COUNTIFS(SWISSW!$I:$I,'MTT CHECKCOUNT'!$A34,SWISSW!$J:$J,'MTT CHECKCOUNT'!T$1,SWISSW!$F:$F,"Won")+COUNTIFS(SWISSW!$I:$I,'MTT CHECKCOUNT'!T$1,SWISSW!$J:$J,'MTT CHECKCOUNT'!$A34,SWISSW!$F:$F,"Lost")))+'MTT DRAW'!T34*IF(ROW()=COLUMN(),1,0.5))*(IF(ROW()=COLUMN(),0,1))</f>
        <v>0</v>
      </c>
      <c r="U34" s="14">
        <f ca="1">(((COUNTIFS(SWISSW!$I:$I,'MTT CHECKCOUNT'!$A34,SWISSW!$J:$J,'MTT CHECKCOUNT'!U$1,SWISSW!$F:$F,"Won")+COUNTIFS(SWISSW!$I:$I,'MTT CHECKCOUNT'!U$1,SWISSW!$J:$J,'MTT CHECKCOUNT'!$A34,SWISSW!$F:$F,"Lost")))+'MTT DRAW'!U34*IF(ROW()=COLUMN(),1,0.5))*(IF(ROW()=COLUMN(),0,1))</f>
        <v>0</v>
      </c>
      <c r="V34" s="14">
        <f ca="1">(((COUNTIFS(SWISSW!$I:$I,'MTT CHECKCOUNT'!$A34,SWISSW!$J:$J,'MTT CHECKCOUNT'!V$1,SWISSW!$F:$F,"Won")+COUNTIFS(SWISSW!$I:$I,'MTT CHECKCOUNT'!V$1,SWISSW!$J:$J,'MTT CHECKCOUNT'!$A34,SWISSW!$F:$F,"Lost")))+'MTT DRAW'!V34*IF(ROW()=COLUMN(),1,0.5))*(IF(ROW()=COLUMN(),0,1))</f>
        <v>1</v>
      </c>
      <c r="W34" s="14">
        <f ca="1">(((COUNTIFS(SWISSW!$I:$I,'MTT CHECKCOUNT'!$A34,SWISSW!$J:$J,'MTT CHECKCOUNT'!W$1,SWISSW!$F:$F,"Won")+COUNTIFS(SWISSW!$I:$I,'MTT CHECKCOUNT'!W$1,SWISSW!$J:$J,'MTT CHECKCOUNT'!$A34,SWISSW!$F:$F,"Lost")))+'MTT DRAW'!W34*IF(ROW()=COLUMN(),1,0.5))*(IF(ROW()=COLUMN(),0,1))</f>
        <v>1</v>
      </c>
      <c r="X34" s="14">
        <f ca="1">(((COUNTIFS(SWISSW!$I:$I,'MTT CHECKCOUNT'!$A34,SWISSW!$J:$J,'MTT CHECKCOUNT'!X$1,SWISSW!$F:$F,"Won")+COUNTIFS(SWISSW!$I:$I,'MTT CHECKCOUNT'!X$1,SWISSW!$J:$J,'MTT CHECKCOUNT'!$A34,SWISSW!$F:$F,"Lost")))+'MTT DRAW'!X34*IF(ROW()=COLUMN(),1,0.5))*(IF(ROW()=COLUMN(),0,1))</f>
        <v>0</v>
      </c>
      <c r="Y34" s="14">
        <f ca="1">(((COUNTIFS(SWISSW!$I:$I,'MTT CHECKCOUNT'!$A34,SWISSW!$J:$J,'MTT CHECKCOUNT'!Y$1,SWISSW!$F:$F,"Won")+COUNTIFS(SWISSW!$I:$I,'MTT CHECKCOUNT'!Y$1,SWISSW!$J:$J,'MTT CHECKCOUNT'!$A34,SWISSW!$F:$F,"Lost")))+'MTT DRAW'!Y34*IF(ROW()=COLUMN(),1,0.5))*(IF(ROW()=COLUMN(),0,1))</f>
        <v>0</v>
      </c>
      <c r="Z34" s="14">
        <f ca="1">(((COUNTIFS(SWISSW!$I:$I,'MTT CHECKCOUNT'!$A34,SWISSW!$J:$J,'MTT CHECKCOUNT'!Z$1,SWISSW!$F:$F,"Won")+COUNTIFS(SWISSW!$I:$I,'MTT CHECKCOUNT'!Z$1,SWISSW!$J:$J,'MTT CHECKCOUNT'!$A34,SWISSW!$F:$F,"Lost")))+'MTT DRAW'!Z34*IF(ROW()=COLUMN(),1,0.5))*(IF(ROW()=COLUMN(),0,1))</f>
        <v>0</v>
      </c>
      <c r="AA34" s="14">
        <f ca="1">(((COUNTIFS(SWISSW!$I:$I,'MTT CHECKCOUNT'!$A34,SWISSW!$J:$J,'MTT CHECKCOUNT'!AA$1,SWISSW!$F:$F,"Won")+COUNTIFS(SWISSW!$I:$I,'MTT CHECKCOUNT'!AA$1,SWISSW!$J:$J,'MTT CHECKCOUNT'!$A34,SWISSW!$F:$F,"Lost")))+'MTT DRAW'!AA34*IF(ROW()=COLUMN(),1,0.5))*(IF(ROW()=COLUMN(),0,1))</f>
        <v>0</v>
      </c>
      <c r="AB34" s="14">
        <f ca="1">(((COUNTIFS(SWISSW!$I:$I,'MTT CHECKCOUNT'!$A34,SWISSW!$J:$J,'MTT CHECKCOUNT'!AB$1,SWISSW!$F:$F,"Won")+COUNTIFS(SWISSW!$I:$I,'MTT CHECKCOUNT'!AB$1,SWISSW!$J:$J,'MTT CHECKCOUNT'!$A34,SWISSW!$F:$F,"Lost")))+'MTT DRAW'!AB34*IF(ROW()=COLUMN(),1,0.5))*(IF(ROW()=COLUMN(),0,1))</f>
        <v>0</v>
      </c>
      <c r="AC34" s="14">
        <f ca="1">(((COUNTIFS(SWISSW!$I:$I,'MTT CHECKCOUNT'!$A34,SWISSW!$J:$J,'MTT CHECKCOUNT'!AC$1,SWISSW!$F:$F,"Won")+COUNTIFS(SWISSW!$I:$I,'MTT CHECKCOUNT'!AC$1,SWISSW!$J:$J,'MTT CHECKCOUNT'!$A34,SWISSW!$F:$F,"Lost")))+'MTT DRAW'!AC34*IF(ROW()=COLUMN(),1,0.5))*(IF(ROW()=COLUMN(),0,1))</f>
        <v>0</v>
      </c>
      <c r="AD34" s="14">
        <f ca="1">(((COUNTIFS(SWISSW!$I:$I,'MTT CHECKCOUNT'!$A34,SWISSW!$J:$J,'MTT CHECKCOUNT'!AD$1,SWISSW!$F:$F,"Won")+COUNTIFS(SWISSW!$I:$I,'MTT CHECKCOUNT'!AD$1,SWISSW!$J:$J,'MTT CHECKCOUNT'!$A34,SWISSW!$F:$F,"Lost")))+'MTT DRAW'!AD34*IF(ROW()=COLUMN(),1,0.5))*(IF(ROW()=COLUMN(),0,1))</f>
        <v>0</v>
      </c>
      <c r="AE34" s="14">
        <f ca="1">(((COUNTIFS(SWISSW!$I:$I,'MTT CHECKCOUNT'!$A34,SWISSW!$J:$J,'MTT CHECKCOUNT'!AE$1,SWISSW!$F:$F,"Won")+COUNTIFS(SWISSW!$I:$I,'MTT CHECKCOUNT'!AE$1,SWISSW!$J:$J,'MTT CHECKCOUNT'!$A34,SWISSW!$F:$F,"Lost")))+'MTT DRAW'!AE34*IF(ROW()=COLUMN(),1,0.5))*(IF(ROW()=COLUMN(),0,1))</f>
        <v>0</v>
      </c>
      <c r="AF34" s="14">
        <f ca="1">(((COUNTIFS(SWISSW!$I:$I,'MTT CHECKCOUNT'!$A34,SWISSW!$J:$J,'MTT CHECKCOUNT'!AF$1,SWISSW!$F:$F,"Won")+COUNTIFS(SWISSW!$I:$I,'MTT CHECKCOUNT'!AF$1,SWISSW!$J:$J,'MTT CHECKCOUNT'!$A34,SWISSW!$F:$F,"Lost")))+'MTT DRAW'!AF34*IF(ROW()=COLUMN(),1,0.5))*(IF(ROW()=COLUMN(),0,1))</f>
        <v>0</v>
      </c>
      <c r="AG34" s="14">
        <f ca="1">(((COUNTIFS(SWISSW!$I:$I,'MTT CHECKCOUNT'!$A34,SWISSW!$J:$J,'MTT CHECKCOUNT'!AG$1,SWISSW!$F:$F,"Won")+COUNTIFS(SWISSW!$I:$I,'MTT CHECKCOUNT'!AG$1,SWISSW!$J:$J,'MTT CHECKCOUNT'!$A34,SWISSW!$F:$F,"Lost")))+'MTT DRAW'!AG34*IF(ROW()=COLUMN(),1,0.5))*(IF(ROW()=COLUMN(),0,1))</f>
        <v>0</v>
      </c>
      <c r="AH34" s="14">
        <f ca="1">(((COUNTIFS(SWISSW!$I:$I,'MTT CHECKCOUNT'!$A34,SWISSW!$J:$J,'MTT CHECKCOUNT'!AH$1,SWISSW!$F:$F,"Won")+COUNTIFS(SWISSW!$I:$I,'MTT CHECKCOUNT'!AH$1,SWISSW!$J:$J,'MTT CHECKCOUNT'!$A34,SWISSW!$F:$F,"Lost")))+'MTT DRAW'!AH34*IF(ROW()=COLUMN(),1,0.5))*(IF(ROW()=COLUMN(),0,1))</f>
        <v>0</v>
      </c>
      <c r="AI34" s="14">
        <f ca="1">(((COUNTIFS(SWISSW!$I:$I,'MTT CHECKCOUNT'!$A34,SWISSW!$J:$J,'MTT CHECKCOUNT'!AI$1,SWISSW!$F:$F,"Won")+COUNTIFS(SWISSW!$I:$I,'MTT CHECKCOUNT'!AI$1,SWISSW!$J:$J,'MTT CHECKCOUNT'!$A34,SWISSW!$F:$F,"Lost")))+'MTT DRAW'!AI34*IF(ROW()=COLUMN(),1,0.5))*(IF(ROW()=COLUMN(),0,1))</f>
        <v>0</v>
      </c>
      <c r="AJ34" s="14">
        <f ca="1">(((COUNTIFS(SWISSW!$I:$I,'MTT CHECKCOUNT'!$A34,SWISSW!$J:$J,'MTT CHECKCOUNT'!AJ$1,SWISSW!$F:$F,"Won")+COUNTIFS(SWISSW!$I:$I,'MTT CHECKCOUNT'!AJ$1,SWISSW!$J:$J,'MTT CHECKCOUNT'!$A34,SWISSW!$F:$F,"Lost")))+'MTT DRAW'!AJ34*IF(ROW()=COLUMN(),1,0.5))*(IF(ROW()=COLUMN(),0,1))</f>
        <v>0</v>
      </c>
      <c r="AK34" s="14">
        <f ca="1">(((COUNTIFS(SWISSW!$I:$I,'MTT CHECKCOUNT'!$A34,SWISSW!$J:$J,'MTT CHECKCOUNT'!AK$1,SWISSW!$F:$F,"Won")+COUNTIFS(SWISSW!$I:$I,'MTT CHECKCOUNT'!AK$1,SWISSW!$J:$J,'MTT CHECKCOUNT'!$A34,SWISSW!$F:$F,"Lost")))+'MTT DRAW'!AK34*IF(ROW()=COLUMN(),1,0.5))*(IF(ROW()=COLUMN(),0,1))</f>
        <v>0</v>
      </c>
      <c r="AL34" s="14">
        <f ca="1">(((COUNTIFS(SWISSW!$I:$I,'MTT CHECKCOUNT'!$A34,SWISSW!$J:$J,'MTT CHECKCOUNT'!AL$1,SWISSW!$F:$F,"Won")+COUNTIFS(SWISSW!$I:$I,'MTT CHECKCOUNT'!AL$1,SWISSW!$J:$J,'MTT CHECKCOUNT'!$A34,SWISSW!$F:$F,"Lost")))+'MTT DRAW'!AL34*IF(ROW()=COLUMN(),1,0.5))*(IF(ROW()=COLUMN(),0,1))</f>
        <v>0</v>
      </c>
      <c r="AM34" s="14">
        <f ca="1">(((COUNTIFS(SWISSW!$I:$I,'MTT CHECKCOUNT'!$A34,SWISSW!$J:$J,'MTT CHECKCOUNT'!AM$1,SWISSW!$F:$F,"Won")+COUNTIFS(SWISSW!$I:$I,'MTT CHECKCOUNT'!AM$1,SWISSW!$J:$J,'MTT CHECKCOUNT'!$A34,SWISSW!$F:$F,"Lost")))+'MTT DRAW'!AM34*IF(ROW()=COLUMN(),1,0.5))*(IF(ROW()=COLUMN(),0,1))</f>
        <v>0</v>
      </c>
      <c r="AN34" s="14">
        <f ca="1">(((COUNTIFS(SWISSW!$I:$I,'MTT CHECKCOUNT'!$A34,SWISSW!$J:$J,'MTT CHECKCOUNT'!AN$1,SWISSW!$F:$F,"Won")+COUNTIFS(SWISSW!$I:$I,'MTT CHECKCOUNT'!AN$1,SWISSW!$J:$J,'MTT CHECKCOUNT'!$A34,SWISSW!$F:$F,"Lost")))+'MTT DRAW'!AN34*IF(ROW()=COLUMN(),1,0.5))*(IF(ROW()=COLUMN(),0,1))</f>
        <v>0</v>
      </c>
      <c r="AO34" s="14">
        <f ca="1">(((COUNTIFS(SWISSW!$I:$I,'MTT CHECKCOUNT'!$A34,SWISSW!$J:$J,'MTT CHECKCOUNT'!AO$1,SWISSW!$F:$F,"Won")+COUNTIFS(SWISSW!$I:$I,'MTT CHECKCOUNT'!AO$1,SWISSW!$J:$J,'MTT CHECKCOUNT'!$A34,SWISSW!$F:$F,"Lost")))+'MTT DRAW'!AO34*IF(ROW()=COLUMN(),1,0.5))*(IF(ROW()=COLUMN(),0,1))</f>
        <v>0</v>
      </c>
      <c r="AP34" s="14">
        <f ca="1">(((COUNTIFS(SWISSW!$I:$I,'MTT CHECKCOUNT'!$A34,SWISSW!$J:$J,'MTT CHECKCOUNT'!AP$1,SWISSW!$F:$F,"Won")+COUNTIFS(SWISSW!$I:$I,'MTT CHECKCOUNT'!AP$1,SWISSW!$J:$J,'MTT CHECKCOUNT'!$A34,SWISSW!$F:$F,"Lost")))+'MTT DRAW'!AP34*IF(ROW()=COLUMN(),1,0.5))*(IF(ROW()=COLUMN(),0,1))</f>
        <v>0</v>
      </c>
      <c r="AQ34" s="14">
        <f ca="1">(((COUNTIFS(SWISSW!$I:$I,'MTT CHECKCOUNT'!$A34,SWISSW!$J:$J,'MTT CHECKCOUNT'!AQ$1,SWISSW!$F:$F,"Won")+COUNTIFS(SWISSW!$I:$I,'MTT CHECKCOUNT'!AQ$1,SWISSW!$J:$J,'MTT CHECKCOUNT'!$A34,SWISSW!$F:$F,"Lost")))+'MTT DRAW'!AQ34*IF(ROW()=COLUMN(),1,0.5))*(IF(ROW()=COLUMN(),0,1))</f>
        <v>0</v>
      </c>
      <c r="AR34" s="14">
        <f ca="1">(((COUNTIFS(SWISSW!$I:$I,'MTT CHECKCOUNT'!$A34,SWISSW!$J:$J,'MTT CHECKCOUNT'!AR$1,SWISSW!$F:$F,"Won")+COUNTIFS(SWISSW!$I:$I,'MTT CHECKCOUNT'!AR$1,SWISSW!$J:$J,'MTT CHECKCOUNT'!$A34,SWISSW!$F:$F,"Lost")))+'MTT DRAW'!AR34*IF(ROW()=COLUMN(),1,0.5))*(IF(ROW()=COLUMN(),0,1))</f>
        <v>0</v>
      </c>
      <c r="AS34" s="14">
        <f ca="1">(((COUNTIFS(SWISSW!$I:$I,'MTT CHECKCOUNT'!$A34,SWISSW!$J:$J,'MTT CHECKCOUNT'!AS$1,SWISSW!$F:$F,"Won")+COUNTIFS(SWISSW!$I:$I,'MTT CHECKCOUNT'!AS$1,SWISSW!$J:$J,'MTT CHECKCOUNT'!$A34,SWISSW!$F:$F,"Lost")))+'MTT DRAW'!AS34*IF(ROW()=COLUMN(),1,0.5))*(IF(ROW()=COLUMN(),0,1))</f>
        <v>0</v>
      </c>
      <c r="AT34" s="14">
        <f ca="1">(((COUNTIFS(SWISSW!$I:$I,'MTT CHECKCOUNT'!$A34,SWISSW!$J:$J,'MTT CHECKCOUNT'!AT$1,SWISSW!$F:$F,"Won")+COUNTIFS(SWISSW!$I:$I,'MTT CHECKCOUNT'!AT$1,SWISSW!$J:$J,'MTT CHECKCOUNT'!$A34,SWISSW!$F:$F,"Lost")))+'MTT DRAW'!AT34*IF(ROW()=COLUMN(),1,0.5))*(IF(ROW()=COLUMN(),0,1))</f>
        <v>0</v>
      </c>
      <c r="AU34" s="14">
        <f ca="1">(((COUNTIFS(SWISSW!$I:$I,'MTT CHECKCOUNT'!$A34,SWISSW!$J:$J,'MTT CHECKCOUNT'!AU$1,SWISSW!$F:$F,"Won")+COUNTIFS(SWISSW!$I:$I,'MTT CHECKCOUNT'!AU$1,SWISSW!$J:$J,'MTT CHECKCOUNT'!$A34,SWISSW!$F:$F,"Lost")))+'MTT DRAW'!AU34*IF(ROW()=COLUMN(),1,0.5))*(IF(ROW()=COLUMN(),0,1))</f>
        <v>0</v>
      </c>
      <c r="AV34" s="14">
        <f ca="1">(((COUNTIFS(SWISSW!$I:$I,'MTT CHECKCOUNT'!$A34,SWISSW!$J:$J,'MTT CHECKCOUNT'!AV$1,SWISSW!$F:$F,"Won")+COUNTIFS(SWISSW!$I:$I,'MTT CHECKCOUNT'!AV$1,SWISSW!$J:$J,'MTT CHECKCOUNT'!$A34,SWISSW!$F:$F,"Lost")))+'MTT DRAW'!AV34*IF(ROW()=COLUMN(),1,0.5))*(IF(ROW()=COLUMN(),0,1))</f>
        <v>1</v>
      </c>
      <c r="AW34" s="14">
        <f ca="1">(((COUNTIFS(SWISSW!$I:$I,'MTT CHECKCOUNT'!$A34,SWISSW!$J:$J,'MTT CHECKCOUNT'!AW$1,SWISSW!$F:$F,"Won")+COUNTIFS(SWISSW!$I:$I,'MTT CHECKCOUNT'!AW$1,SWISSW!$J:$J,'MTT CHECKCOUNT'!$A34,SWISSW!$F:$F,"Lost")))+'MTT DRAW'!AW34*IF(ROW()=COLUMN(),1,0.5))*(IF(ROW()=COLUMN(),0,1))</f>
        <v>0</v>
      </c>
      <c r="AX34" s="14">
        <f ca="1">(((COUNTIFS(SWISSW!$I:$I,'MTT CHECKCOUNT'!$A34,SWISSW!$J:$J,'MTT CHECKCOUNT'!AX$1,SWISSW!$F:$F,"Won")+COUNTIFS(SWISSW!$I:$I,'MTT CHECKCOUNT'!AX$1,SWISSW!$J:$J,'MTT CHECKCOUNT'!$A34,SWISSW!$F:$F,"Lost")))+'MTT DRAW'!AX34*IF(ROW()=COLUMN(),1,0.5))*(IF(ROW()=COLUMN(),0,1))</f>
        <v>0</v>
      </c>
      <c r="AY34" s="14">
        <f ca="1">(((COUNTIFS(SWISSW!$I:$I,'MTT CHECKCOUNT'!$A34,SWISSW!$J:$J,'MTT CHECKCOUNT'!AY$1,SWISSW!$F:$F,"Won")+COUNTIFS(SWISSW!$I:$I,'MTT CHECKCOUNT'!AY$1,SWISSW!$J:$J,'MTT CHECKCOUNT'!$A34,SWISSW!$F:$F,"Lost")))+'MTT DRAW'!AY34*IF(ROW()=COLUMN(),1,0.5))*(IF(ROW()=COLUMN(),0,1))</f>
        <v>0</v>
      </c>
      <c r="AZ34" s="14">
        <f ca="1">(((COUNTIFS(SWISSW!$I:$I,'MTT CHECKCOUNT'!$A34,SWISSW!$J:$J,'MTT CHECKCOUNT'!AZ$1,SWISSW!$F:$F,"Won")+COUNTIFS(SWISSW!$I:$I,'MTT CHECKCOUNT'!AZ$1,SWISSW!$J:$J,'MTT CHECKCOUNT'!$A34,SWISSW!$F:$F,"Lost")))+'MTT DRAW'!AZ34*IF(ROW()=COLUMN(),1,0.5))*(IF(ROW()=COLUMN(),0,1))</f>
        <v>0</v>
      </c>
      <c r="BA34" s="14">
        <f ca="1">(((COUNTIFS(SWISSW!$I:$I,'MTT CHECKCOUNT'!$A34,SWISSW!$J:$J,'MTT CHECKCOUNT'!BA$1,SWISSW!$F:$F,"Won")+COUNTIFS(SWISSW!$I:$I,'MTT CHECKCOUNT'!BA$1,SWISSW!$J:$J,'MTT CHECKCOUNT'!$A34,SWISSW!$F:$F,"Lost")))+'MTT DRAW'!BA34*IF(ROW()=COLUMN(),1,0.5))*(IF(ROW()=COLUMN(),0,1))</f>
        <v>0</v>
      </c>
      <c r="BB34" s="14">
        <f ca="1">(((COUNTIFS(SWISSW!$I:$I,'MTT CHECKCOUNT'!$A34,SWISSW!$J:$J,'MTT CHECKCOUNT'!BB$1,SWISSW!$F:$F,"Won")+COUNTIFS(SWISSW!$I:$I,'MTT CHECKCOUNT'!BB$1,SWISSW!$J:$J,'MTT CHECKCOUNT'!$A34,SWISSW!$F:$F,"Lost")))+'MTT DRAW'!BB34*IF(ROW()=COLUMN(),1,0.5))*(IF(ROW()=COLUMN(),0,1))</f>
        <v>1</v>
      </c>
      <c r="BC34" s="14">
        <f ca="1">(((COUNTIFS(SWISSW!$I:$I,'MTT CHECKCOUNT'!$A34,SWISSW!$J:$J,'MTT CHECKCOUNT'!BC$1,SWISSW!$F:$F,"Won")+COUNTIFS(SWISSW!$I:$I,'MTT CHECKCOUNT'!BC$1,SWISSW!$J:$J,'MTT CHECKCOUNT'!$A34,SWISSW!$F:$F,"Lost")))+'MTT DRAW'!BC34*IF(ROW()=COLUMN(),1,0.5))*(IF(ROW()=COLUMN(),0,1))</f>
        <v>0</v>
      </c>
      <c r="BD34" s="14">
        <f ca="1">(((COUNTIFS(SWISSW!$I:$I,'MTT CHECKCOUNT'!$A34,SWISSW!$J:$J,'MTT CHECKCOUNT'!BD$1,SWISSW!$F:$F,"Won")+COUNTIFS(SWISSW!$I:$I,'MTT CHECKCOUNT'!BD$1,SWISSW!$J:$J,'MTT CHECKCOUNT'!$A34,SWISSW!$F:$F,"Lost")))+'MTT DRAW'!BD34*IF(ROW()=COLUMN(),1,0.5))*(IF(ROW()=COLUMN(),0,1))</f>
        <v>0</v>
      </c>
      <c r="BE34" s="14">
        <f ca="1">(((COUNTIFS(SWISSW!$I:$I,'MTT CHECKCOUNT'!$A34,SWISSW!$J:$J,'MTT CHECKCOUNT'!BE$1,SWISSW!$F:$F,"Won")+COUNTIFS(SWISSW!$I:$I,'MTT CHECKCOUNT'!BE$1,SWISSW!$J:$J,'MTT CHECKCOUNT'!$A34,SWISSW!$F:$F,"Lost")))+'MTT DRAW'!BE34*IF(ROW()=COLUMN(),1,0.5))*(IF(ROW()=COLUMN(),0,1))</f>
        <v>0</v>
      </c>
      <c r="BF34" s="14">
        <f ca="1">(((COUNTIFS(SWISSW!$I:$I,'MTT CHECKCOUNT'!$A34,SWISSW!$J:$J,'MTT CHECKCOUNT'!BF$1,SWISSW!$F:$F,"Won")+COUNTIFS(SWISSW!$I:$I,'MTT CHECKCOUNT'!BF$1,SWISSW!$J:$J,'MTT CHECKCOUNT'!$A34,SWISSW!$F:$F,"Lost")))+'MTT DRAW'!BF34*IF(ROW()=COLUMN(),1,0.5))*(IF(ROW()=COLUMN(),0,1))</f>
        <v>0</v>
      </c>
    </row>
    <row r="35" spans="1:58" ht="55" customHeight="1" x14ac:dyDescent="0.3">
      <c r="A35" s="3" t="str">
        <f ca="1">MATCHUP!A35</f>
        <v>Pili-Pala Combo</v>
      </c>
      <c r="B35" s="14">
        <f ca="1">(((COUNTIFS(SWISSW!$I:$I,'MTT CHECKCOUNT'!$A35,SWISSW!$J:$J,'MTT CHECKCOUNT'!B$1,SWISSW!$F:$F,"Won")+COUNTIFS(SWISSW!$I:$I,'MTT CHECKCOUNT'!B$1,SWISSW!$J:$J,'MTT CHECKCOUNT'!$A35,SWISSW!$F:$F,"Lost")))+'MTT DRAW'!B35*IF(ROW()=COLUMN(),1,0.5))*(IF(ROW()=COLUMN(),0,1))</f>
        <v>2</v>
      </c>
      <c r="C35" s="14">
        <f ca="1">(((COUNTIFS(SWISSW!$I:$I,'MTT CHECKCOUNT'!$A35,SWISSW!$J:$J,'MTT CHECKCOUNT'!C$1,SWISSW!$F:$F,"Won")+COUNTIFS(SWISSW!$I:$I,'MTT CHECKCOUNT'!C$1,SWISSW!$J:$J,'MTT CHECKCOUNT'!$A35,SWISSW!$F:$F,"Lost")))+'MTT DRAW'!C35*IF(ROW()=COLUMN(),1,0.5))*(IF(ROW()=COLUMN(),0,1))</f>
        <v>0</v>
      </c>
      <c r="D35" s="14">
        <f ca="1">(((COUNTIFS(SWISSW!$I:$I,'MTT CHECKCOUNT'!$A35,SWISSW!$J:$J,'MTT CHECKCOUNT'!D$1,SWISSW!$F:$F,"Won")+COUNTIFS(SWISSW!$I:$I,'MTT CHECKCOUNT'!D$1,SWISSW!$J:$J,'MTT CHECKCOUNT'!$A35,SWISSW!$F:$F,"Lost")))+'MTT DRAW'!D35*IF(ROW()=COLUMN(),1,0.5))*(IF(ROW()=COLUMN(),0,1))</f>
        <v>4</v>
      </c>
      <c r="E35" s="14">
        <f ca="1">(((COUNTIFS(SWISSW!$I:$I,'MTT CHECKCOUNT'!$A35,SWISSW!$J:$J,'MTT CHECKCOUNT'!E$1,SWISSW!$F:$F,"Won")+COUNTIFS(SWISSW!$I:$I,'MTT CHECKCOUNT'!E$1,SWISSW!$J:$J,'MTT CHECKCOUNT'!$A35,SWISSW!$F:$F,"Lost")))+'MTT DRAW'!E35*IF(ROW()=COLUMN(),1,0.5))*(IF(ROW()=COLUMN(),0,1))</f>
        <v>1</v>
      </c>
      <c r="F35" s="14">
        <f ca="1">(((COUNTIFS(SWISSW!$I:$I,'MTT CHECKCOUNT'!$A35,SWISSW!$J:$J,'MTT CHECKCOUNT'!F$1,SWISSW!$F:$F,"Won")+COUNTIFS(SWISSW!$I:$I,'MTT CHECKCOUNT'!F$1,SWISSW!$J:$J,'MTT CHECKCOUNT'!$A35,SWISSW!$F:$F,"Lost")))+'MTT DRAW'!F35*IF(ROW()=COLUMN(),1,0.5))*(IF(ROW()=COLUMN(),0,1))</f>
        <v>1.5</v>
      </c>
      <c r="G35" s="14">
        <f ca="1">(((COUNTIFS(SWISSW!$I:$I,'MTT CHECKCOUNT'!$A35,SWISSW!$J:$J,'MTT CHECKCOUNT'!G$1,SWISSW!$F:$F,"Won")+COUNTIFS(SWISSW!$I:$I,'MTT CHECKCOUNT'!G$1,SWISSW!$J:$J,'MTT CHECKCOUNT'!$A35,SWISSW!$F:$F,"Lost")))+'MTT DRAW'!G35*IF(ROW()=COLUMN(),1,0.5))*(IF(ROW()=COLUMN(),0,1))</f>
        <v>0</v>
      </c>
      <c r="H35" s="14">
        <f ca="1">(((COUNTIFS(SWISSW!$I:$I,'MTT CHECKCOUNT'!$A35,SWISSW!$J:$J,'MTT CHECKCOUNT'!H$1,SWISSW!$F:$F,"Won")+COUNTIFS(SWISSW!$I:$I,'MTT CHECKCOUNT'!H$1,SWISSW!$J:$J,'MTT CHECKCOUNT'!$A35,SWISSW!$F:$F,"Lost")))+'MTT DRAW'!H35*IF(ROW()=COLUMN(),1,0.5))*(IF(ROW()=COLUMN(),0,1))</f>
        <v>2</v>
      </c>
      <c r="I35" s="14">
        <f ca="1">(((COUNTIFS(SWISSW!$I:$I,'MTT CHECKCOUNT'!$A35,SWISSW!$J:$J,'MTT CHECKCOUNT'!I$1,SWISSW!$F:$F,"Won")+COUNTIFS(SWISSW!$I:$I,'MTT CHECKCOUNT'!I$1,SWISSW!$J:$J,'MTT CHECKCOUNT'!$A35,SWISSW!$F:$F,"Lost")))+'MTT DRAW'!I35*IF(ROW()=COLUMN(),1,0.5))*(IF(ROW()=COLUMN(),0,1))</f>
        <v>1</v>
      </c>
      <c r="J35" s="14">
        <f ca="1">(((COUNTIFS(SWISSW!$I:$I,'MTT CHECKCOUNT'!$A35,SWISSW!$J:$J,'MTT CHECKCOUNT'!J$1,SWISSW!$F:$F,"Won")+COUNTIFS(SWISSW!$I:$I,'MTT CHECKCOUNT'!J$1,SWISSW!$J:$J,'MTT CHECKCOUNT'!$A35,SWISSW!$F:$F,"Lost")))+'MTT DRAW'!J35*IF(ROW()=COLUMN(),1,0.5))*(IF(ROW()=COLUMN(),0,1))</f>
        <v>0</v>
      </c>
      <c r="K35" s="14">
        <f ca="1">(((COUNTIFS(SWISSW!$I:$I,'MTT CHECKCOUNT'!$A35,SWISSW!$J:$J,'MTT CHECKCOUNT'!K$1,SWISSW!$F:$F,"Won")+COUNTIFS(SWISSW!$I:$I,'MTT CHECKCOUNT'!K$1,SWISSW!$J:$J,'MTT CHECKCOUNT'!$A35,SWISSW!$F:$F,"Lost")))+'MTT DRAW'!K35*IF(ROW()=COLUMN(),1,0.5))*(IF(ROW()=COLUMN(),0,1))</f>
        <v>0</v>
      </c>
      <c r="L35" s="14">
        <f ca="1">(((COUNTIFS(SWISSW!$I:$I,'MTT CHECKCOUNT'!$A35,SWISSW!$J:$J,'MTT CHECKCOUNT'!L$1,SWISSW!$F:$F,"Won")+COUNTIFS(SWISSW!$I:$I,'MTT CHECKCOUNT'!L$1,SWISSW!$J:$J,'MTT CHECKCOUNT'!$A35,SWISSW!$F:$F,"Lost")))+'MTT DRAW'!L35*IF(ROW()=COLUMN(),1,0.5))*(IF(ROW()=COLUMN(),0,1))</f>
        <v>1</v>
      </c>
      <c r="M35" s="14">
        <f ca="1">(((COUNTIFS(SWISSW!$I:$I,'MTT CHECKCOUNT'!$A35,SWISSW!$J:$J,'MTT CHECKCOUNT'!M$1,SWISSW!$F:$F,"Won")+COUNTIFS(SWISSW!$I:$I,'MTT CHECKCOUNT'!M$1,SWISSW!$J:$J,'MTT CHECKCOUNT'!$A35,SWISSW!$F:$F,"Lost")))+'MTT DRAW'!M35*IF(ROW()=COLUMN(),1,0.5))*(IF(ROW()=COLUMN(),0,1))</f>
        <v>0</v>
      </c>
      <c r="N35" s="14">
        <f ca="1">(((COUNTIFS(SWISSW!$I:$I,'MTT CHECKCOUNT'!$A35,SWISSW!$J:$J,'MTT CHECKCOUNT'!N$1,SWISSW!$F:$F,"Won")+COUNTIFS(SWISSW!$I:$I,'MTT CHECKCOUNT'!N$1,SWISSW!$J:$J,'MTT CHECKCOUNT'!$A35,SWISSW!$F:$F,"Lost")))+'MTT DRAW'!N35*IF(ROW()=COLUMN(),1,0.5))*(IF(ROW()=COLUMN(),0,1))</f>
        <v>0</v>
      </c>
      <c r="O35" s="14">
        <f ca="1">(((COUNTIFS(SWISSW!$I:$I,'MTT CHECKCOUNT'!$A35,SWISSW!$J:$J,'MTT CHECKCOUNT'!O$1,SWISSW!$F:$F,"Won")+COUNTIFS(SWISSW!$I:$I,'MTT CHECKCOUNT'!O$1,SWISSW!$J:$J,'MTT CHECKCOUNT'!$A35,SWISSW!$F:$F,"Lost")))+'MTT DRAW'!O35*IF(ROW()=COLUMN(),1,0.5))*(IF(ROW()=COLUMN(),0,1))</f>
        <v>0</v>
      </c>
      <c r="P35" s="14">
        <f ca="1">(((COUNTIFS(SWISSW!$I:$I,'MTT CHECKCOUNT'!$A35,SWISSW!$J:$J,'MTT CHECKCOUNT'!P$1,SWISSW!$F:$F,"Won")+COUNTIFS(SWISSW!$I:$I,'MTT CHECKCOUNT'!P$1,SWISSW!$J:$J,'MTT CHECKCOUNT'!$A35,SWISSW!$F:$F,"Lost")))+'MTT DRAW'!P35*IF(ROW()=COLUMN(),1,0.5))*(IF(ROW()=COLUMN(),0,1))</f>
        <v>0</v>
      </c>
      <c r="Q35" s="14">
        <f ca="1">(((COUNTIFS(SWISSW!$I:$I,'MTT CHECKCOUNT'!$A35,SWISSW!$J:$J,'MTT CHECKCOUNT'!Q$1,SWISSW!$F:$F,"Won")+COUNTIFS(SWISSW!$I:$I,'MTT CHECKCOUNT'!Q$1,SWISSW!$J:$J,'MTT CHECKCOUNT'!$A35,SWISSW!$F:$F,"Lost")))+'MTT DRAW'!Q35*IF(ROW()=COLUMN(),1,0.5))*(IF(ROW()=COLUMN(),0,1))</f>
        <v>0</v>
      </c>
      <c r="R35" s="14">
        <f ca="1">(((COUNTIFS(SWISSW!$I:$I,'MTT CHECKCOUNT'!$A35,SWISSW!$J:$J,'MTT CHECKCOUNT'!R$1,SWISSW!$F:$F,"Won")+COUNTIFS(SWISSW!$I:$I,'MTT CHECKCOUNT'!R$1,SWISSW!$J:$J,'MTT CHECKCOUNT'!$A35,SWISSW!$F:$F,"Lost")))+'MTT DRAW'!R35*IF(ROW()=COLUMN(),1,0.5))*(IF(ROW()=COLUMN(),0,1))</f>
        <v>0</v>
      </c>
      <c r="S35" s="14">
        <f ca="1">(((COUNTIFS(SWISSW!$I:$I,'MTT CHECKCOUNT'!$A35,SWISSW!$J:$J,'MTT CHECKCOUNT'!S$1,SWISSW!$F:$F,"Won")+COUNTIFS(SWISSW!$I:$I,'MTT CHECKCOUNT'!S$1,SWISSW!$J:$J,'MTT CHECKCOUNT'!$A35,SWISSW!$F:$F,"Lost")))+'MTT DRAW'!S35*IF(ROW()=COLUMN(),1,0.5))*(IF(ROW()=COLUMN(),0,1))</f>
        <v>0</v>
      </c>
      <c r="T35" s="14">
        <f ca="1">(((COUNTIFS(SWISSW!$I:$I,'MTT CHECKCOUNT'!$A35,SWISSW!$J:$J,'MTT CHECKCOUNT'!T$1,SWISSW!$F:$F,"Won")+COUNTIFS(SWISSW!$I:$I,'MTT CHECKCOUNT'!T$1,SWISSW!$J:$J,'MTT CHECKCOUNT'!$A35,SWISSW!$F:$F,"Lost")))+'MTT DRAW'!T35*IF(ROW()=COLUMN(),1,0.5))*(IF(ROW()=COLUMN(),0,1))</f>
        <v>0</v>
      </c>
      <c r="U35" s="14">
        <f ca="1">(((COUNTIFS(SWISSW!$I:$I,'MTT CHECKCOUNT'!$A35,SWISSW!$J:$J,'MTT CHECKCOUNT'!U$1,SWISSW!$F:$F,"Won")+COUNTIFS(SWISSW!$I:$I,'MTT CHECKCOUNT'!U$1,SWISSW!$J:$J,'MTT CHECKCOUNT'!$A35,SWISSW!$F:$F,"Lost")))+'MTT DRAW'!U35*IF(ROW()=COLUMN(),1,0.5))*(IF(ROW()=COLUMN(),0,1))</f>
        <v>0</v>
      </c>
      <c r="V35" s="14">
        <f ca="1">(((COUNTIFS(SWISSW!$I:$I,'MTT CHECKCOUNT'!$A35,SWISSW!$J:$J,'MTT CHECKCOUNT'!V$1,SWISSW!$F:$F,"Won")+COUNTIFS(SWISSW!$I:$I,'MTT CHECKCOUNT'!V$1,SWISSW!$J:$J,'MTT CHECKCOUNT'!$A35,SWISSW!$F:$F,"Lost")))+'MTT DRAW'!V35*IF(ROW()=COLUMN(),1,0.5))*(IF(ROW()=COLUMN(),0,1))</f>
        <v>0</v>
      </c>
      <c r="W35" s="14">
        <f ca="1">(((COUNTIFS(SWISSW!$I:$I,'MTT CHECKCOUNT'!$A35,SWISSW!$J:$J,'MTT CHECKCOUNT'!W$1,SWISSW!$F:$F,"Won")+COUNTIFS(SWISSW!$I:$I,'MTT CHECKCOUNT'!W$1,SWISSW!$J:$J,'MTT CHECKCOUNT'!$A35,SWISSW!$F:$F,"Lost")))+'MTT DRAW'!W35*IF(ROW()=COLUMN(),1,0.5))*(IF(ROW()=COLUMN(),0,1))</f>
        <v>0</v>
      </c>
      <c r="X35" s="14">
        <f ca="1">(((COUNTIFS(SWISSW!$I:$I,'MTT CHECKCOUNT'!$A35,SWISSW!$J:$J,'MTT CHECKCOUNT'!X$1,SWISSW!$F:$F,"Won")+COUNTIFS(SWISSW!$I:$I,'MTT CHECKCOUNT'!X$1,SWISSW!$J:$J,'MTT CHECKCOUNT'!$A35,SWISSW!$F:$F,"Lost")))+'MTT DRAW'!X35*IF(ROW()=COLUMN(),1,0.5))*(IF(ROW()=COLUMN(),0,1))</f>
        <v>0</v>
      </c>
      <c r="Y35" s="14">
        <f ca="1">(((COUNTIFS(SWISSW!$I:$I,'MTT CHECKCOUNT'!$A35,SWISSW!$J:$J,'MTT CHECKCOUNT'!Y$1,SWISSW!$F:$F,"Won")+COUNTIFS(SWISSW!$I:$I,'MTT CHECKCOUNT'!Y$1,SWISSW!$J:$J,'MTT CHECKCOUNT'!$A35,SWISSW!$F:$F,"Lost")))+'MTT DRAW'!Y35*IF(ROW()=COLUMN(),1,0.5))*(IF(ROW()=COLUMN(),0,1))</f>
        <v>0</v>
      </c>
      <c r="Z35" s="14">
        <f ca="1">(((COUNTIFS(SWISSW!$I:$I,'MTT CHECKCOUNT'!$A35,SWISSW!$J:$J,'MTT CHECKCOUNT'!Z$1,SWISSW!$F:$F,"Won")+COUNTIFS(SWISSW!$I:$I,'MTT CHECKCOUNT'!Z$1,SWISSW!$J:$J,'MTT CHECKCOUNT'!$A35,SWISSW!$F:$F,"Lost")))+'MTT DRAW'!Z35*IF(ROW()=COLUMN(),1,0.5))*(IF(ROW()=COLUMN(),0,1))</f>
        <v>0</v>
      </c>
      <c r="AA35" s="14">
        <f ca="1">(((COUNTIFS(SWISSW!$I:$I,'MTT CHECKCOUNT'!$A35,SWISSW!$J:$J,'MTT CHECKCOUNT'!AA$1,SWISSW!$F:$F,"Won")+COUNTIFS(SWISSW!$I:$I,'MTT CHECKCOUNT'!AA$1,SWISSW!$J:$J,'MTT CHECKCOUNT'!$A35,SWISSW!$F:$F,"Lost")))+'MTT DRAW'!AA35*IF(ROW()=COLUMN(),1,0.5))*(IF(ROW()=COLUMN(),0,1))</f>
        <v>0</v>
      </c>
      <c r="AB35" s="14">
        <f ca="1">(((COUNTIFS(SWISSW!$I:$I,'MTT CHECKCOUNT'!$A35,SWISSW!$J:$J,'MTT CHECKCOUNT'!AB$1,SWISSW!$F:$F,"Won")+COUNTIFS(SWISSW!$I:$I,'MTT CHECKCOUNT'!AB$1,SWISSW!$J:$J,'MTT CHECKCOUNT'!$A35,SWISSW!$F:$F,"Lost")))+'MTT DRAW'!AB35*IF(ROW()=COLUMN(),1,0.5))*(IF(ROW()=COLUMN(),0,1))</f>
        <v>0</v>
      </c>
      <c r="AC35" s="14">
        <f ca="1">(((COUNTIFS(SWISSW!$I:$I,'MTT CHECKCOUNT'!$A35,SWISSW!$J:$J,'MTT CHECKCOUNT'!AC$1,SWISSW!$F:$F,"Won")+COUNTIFS(SWISSW!$I:$I,'MTT CHECKCOUNT'!AC$1,SWISSW!$J:$J,'MTT CHECKCOUNT'!$A35,SWISSW!$F:$F,"Lost")))+'MTT DRAW'!AC35*IF(ROW()=COLUMN(),1,0.5))*(IF(ROW()=COLUMN(),0,1))</f>
        <v>0</v>
      </c>
      <c r="AD35" s="14">
        <f ca="1">(((COUNTIFS(SWISSW!$I:$I,'MTT CHECKCOUNT'!$A35,SWISSW!$J:$J,'MTT CHECKCOUNT'!AD$1,SWISSW!$F:$F,"Won")+COUNTIFS(SWISSW!$I:$I,'MTT CHECKCOUNT'!AD$1,SWISSW!$J:$J,'MTT CHECKCOUNT'!$A35,SWISSW!$F:$F,"Lost")))+'MTT DRAW'!AD35*IF(ROW()=COLUMN(),1,0.5))*(IF(ROW()=COLUMN(),0,1))</f>
        <v>0</v>
      </c>
      <c r="AE35" s="14">
        <f ca="1">(((COUNTIFS(SWISSW!$I:$I,'MTT CHECKCOUNT'!$A35,SWISSW!$J:$J,'MTT CHECKCOUNT'!AE$1,SWISSW!$F:$F,"Won")+COUNTIFS(SWISSW!$I:$I,'MTT CHECKCOUNT'!AE$1,SWISSW!$J:$J,'MTT CHECKCOUNT'!$A35,SWISSW!$F:$F,"Lost")))+'MTT DRAW'!AE35*IF(ROW()=COLUMN(),1,0.5))*(IF(ROW()=COLUMN(),0,1))</f>
        <v>0</v>
      </c>
      <c r="AF35" s="14">
        <f ca="1">(((COUNTIFS(SWISSW!$I:$I,'MTT CHECKCOUNT'!$A35,SWISSW!$J:$J,'MTT CHECKCOUNT'!AF$1,SWISSW!$F:$F,"Won")+COUNTIFS(SWISSW!$I:$I,'MTT CHECKCOUNT'!AF$1,SWISSW!$J:$J,'MTT CHECKCOUNT'!$A35,SWISSW!$F:$F,"Lost")))+'MTT DRAW'!AF35*IF(ROW()=COLUMN(),1,0.5))*(IF(ROW()=COLUMN(),0,1))</f>
        <v>0</v>
      </c>
      <c r="AG35" s="14">
        <f ca="1">(((COUNTIFS(SWISSW!$I:$I,'MTT CHECKCOUNT'!$A35,SWISSW!$J:$J,'MTT CHECKCOUNT'!AG$1,SWISSW!$F:$F,"Won")+COUNTIFS(SWISSW!$I:$I,'MTT CHECKCOUNT'!AG$1,SWISSW!$J:$J,'MTT CHECKCOUNT'!$A35,SWISSW!$F:$F,"Lost")))+'MTT DRAW'!AG35*IF(ROW()=COLUMN(),1,0.5))*(IF(ROW()=COLUMN(),0,1))</f>
        <v>0</v>
      </c>
      <c r="AH35" s="14">
        <f ca="1">(((COUNTIFS(SWISSW!$I:$I,'MTT CHECKCOUNT'!$A35,SWISSW!$J:$J,'MTT CHECKCOUNT'!AH$1,SWISSW!$F:$F,"Won")+COUNTIFS(SWISSW!$I:$I,'MTT CHECKCOUNT'!AH$1,SWISSW!$J:$J,'MTT CHECKCOUNT'!$A35,SWISSW!$F:$F,"Lost")))+'MTT DRAW'!AH35*IF(ROW()=COLUMN(),1,0.5))*(IF(ROW()=COLUMN(),0,1))</f>
        <v>0</v>
      </c>
      <c r="AI35" s="14">
        <f ca="1">(((COUNTIFS(SWISSW!$I:$I,'MTT CHECKCOUNT'!$A35,SWISSW!$J:$J,'MTT CHECKCOUNT'!AI$1,SWISSW!$F:$F,"Won")+COUNTIFS(SWISSW!$I:$I,'MTT CHECKCOUNT'!AI$1,SWISSW!$J:$J,'MTT CHECKCOUNT'!$A35,SWISSW!$F:$F,"Lost")))+'MTT DRAW'!AI35*IF(ROW()=COLUMN(),1,0.5))*(IF(ROW()=COLUMN(),0,1))</f>
        <v>0</v>
      </c>
      <c r="AJ35" s="14">
        <f ca="1">(((COUNTIFS(SWISSW!$I:$I,'MTT CHECKCOUNT'!$A35,SWISSW!$J:$J,'MTT CHECKCOUNT'!AJ$1,SWISSW!$F:$F,"Won")+COUNTIFS(SWISSW!$I:$I,'MTT CHECKCOUNT'!AJ$1,SWISSW!$J:$J,'MTT CHECKCOUNT'!$A35,SWISSW!$F:$F,"Lost")))+'MTT DRAW'!AJ35*IF(ROW()=COLUMN(),1,0.5))*(IF(ROW()=COLUMN(),0,1))</f>
        <v>0</v>
      </c>
      <c r="AK35" s="14">
        <f ca="1">(((COUNTIFS(SWISSW!$I:$I,'MTT CHECKCOUNT'!$A35,SWISSW!$J:$J,'MTT CHECKCOUNT'!AK$1,SWISSW!$F:$F,"Won")+COUNTIFS(SWISSW!$I:$I,'MTT CHECKCOUNT'!AK$1,SWISSW!$J:$J,'MTT CHECKCOUNT'!$A35,SWISSW!$F:$F,"Lost")))+'MTT DRAW'!AK35*IF(ROW()=COLUMN(),1,0.5))*(IF(ROW()=COLUMN(),0,1))</f>
        <v>0</v>
      </c>
      <c r="AL35" s="14">
        <f ca="1">(((COUNTIFS(SWISSW!$I:$I,'MTT CHECKCOUNT'!$A35,SWISSW!$J:$J,'MTT CHECKCOUNT'!AL$1,SWISSW!$F:$F,"Won")+COUNTIFS(SWISSW!$I:$I,'MTT CHECKCOUNT'!AL$1,SWISSW!$J:$J,'MTT CHECKCOUNT'!$A35,SWISSW!$F:$F,"Lost")))+'MTT DRAW'!AL35*IF(ROW()=COLUMN(),1,0.5))*(IF(ROW()=COLUMN(),0,1))</f>
        <v>0</v>
      </c>
      <c r="AM35" s="14">
        <f ca="1">(((COUNTIFS(SWISSW!$I:$I,'MTT CHECKCOUNT'!$A35,SWISSW!$J:$J,'MTT CHECKCOUNT'!AM$1,SWISSW!$F:$F,"Won")+COUNTIFS(SWISSW!$I:$I,'MTT CHECKCOUNT'!AM$1,SWISSW!$J:$J,'MTT CHECKCOUNT'!$A35,SWISSW!$F:$F,"Lost")))+'MTT DRAW'!AM35*IF(ROW()=COLUMN(),1,0.5))*(IF(ROW()=COLUMN(),0,1))</f>
        <v>2</v>
      </c>
      <c r="AN35" s="14">
        <f ca="1">(((COUNTIFS(SWISSW!$I:$I,'MTT CHECKCOUNT'!$A35,SWISSW!$J:$J,'MTT CHECKCOUNT'!AN$1,SWISSW!$F:$F,"Won")+COUNTIFS(SWISSW!$I:$I,'MTT CHECKCOUNT'!AN$1,SWISSW!$J:$J,'MTT CHECKCOUNT'!$A35,SWISSW!$F:$F,"Lost")))+'MTT DRAW'!AN35*IF(ROW()=COLUMN(),1,0.5))*(IF(ROW()=COLUMN(),0,1))</f>
        <v>0</v>
      </c>
      <c r="AO35" s="14">
        <f ca="1">(((COUNTIFS(SWISSW!$I:$I,'MTT CHECKCOUNT'!$A35,SWISSW!$J:$J,'MTT CHECKCOUNT'!AO$1,SWISSW!$F:$F,"Won")+COUNTIFS(SWISSW!$I:$I,'MTT CHECKCOUNT'!AO$1,SWISSW!$J:$J,'MTT CHECKCOUNT'!$A35,SWISSW!$F:$F,"Lost")))+'MTT DRAW'!AO35*IF(ROW()=COLUMN(),1,0.5))*(IF(ROW()=COLUMN(),0,1))</f>
        <v>0</v>
      </c>
      <c r="AP35" s="14">
        <f ca="1">(((COUNTIFS(SWISSW!$I:$I,'MTT CHECKCOUNT'!$A35,SWISSW!$J:$J,'MTT CHECKCOUNT'!AP$1,SWISSW!$F:$F,"Won")+COUNTIFS(SWISSW!$I:$I,'MTT CHECKCOUNT'!AP$1,SWISSW!$J:$J,'MTT CHECKCOUNT'!$A35,SWISSW!$F:$F,"Lost")))+'MTT DRAW'!AP35*IF(ROW()=COLUMN(),1,0.5))*(IF(ROW()=COLUMN(),0,1))</f>
        <v>0</v>
      </c>
      <c r="AQ35" s="14">
        <f ca="1">(((COUNTIFS(SWISSW!$I:$I,'MTT CHECKCOUNT'!$A35,SWISSW!$J:$J,'MTT CHECKCOUNT'!AQ$1,SWISSW!$F:$F,"Won")+COUNTIFS(SWISSW!$I:$I,'MTT CHECKCOUNT'!AQ$1,SWISSW!$J:$J,'MTT CHECKCOUNT'!$A35,SWISSW!$F:$F,"Lost")))+'MTT DRAW'!AQ35*IF(ROW()=COLUMN(),1,0.5))*(IF(ROW()=COLUMN(),0,1))</f>
        <v>0</v>
      </c>
      <c r="AR35" s="14">
        <f ca="1">(((COUNTIFS(SWISSW!$I:$I,'MTT CHECKCOUNT'!$A35,SWISSW!$J:$J,'MTT CHECKCOUNT'!AR$1,SWISSW!$F:$F,"Won")+COUNTIFS(SWISSW!$I:$I,'MTT CHECKCOUNT'!AR$1,SWISSW!$J:$J,'MTT CHECKCOUNT'!$A35,SWISSW!$F:$F,"Lost")))+'MTT DRAW'!AR35*IF(ROW()=COLUMN(),1,0.5))*(IF(ROW()=COLUMN(),0,1))</f>
        <v>0</v>
      </c>
      <c r="AS35" s="14">
        <f ca="1">(((COUNTIFS(SWISSW!$I:$I,'MTT CHECKCOUNT'!$A35,SWISSW!$J:$J,'MTT CHECKCOUNT'!AS$1,SWISSW!$F:$F,"Won")+COUNTIFS(SWISSW!$I:$I,'MTT CHECKCOUNT'!AS$1,SWISSW!$J:$J,'MTT CHECKCOUNT'!$A35,SWISSW!$F:$F,"Lost")))+'MTT DRAW'!AS35*IF(ROW()=COLUMN(),1,0.5))*(IF(ROW()=COLUMN(),0,1))</f>
        <v>0</v>
      </c>
      <c r="AT35" s="14">
        <f ca="1">(((COUNTIFS(SWISSW!$I:$I,'MTT CHECKCOUNT'!$A35,SWISSW!$J:$J,'MTT CHECKCOUNT'!AT$1,SWISSW!$F:$F,"Won")+COUNTIFS(SWISSW!$I:$I,'MTT CHECKCOUNT'!AT$1,SWISSW!$J:$J,'MTT CHECKCOUNT'!$A35,SWISSW!$F:$F,"Lost")))+'MTT DRAW'!AT35*IF(ROW()=COLUMN(),1,0.5))*(IF(ROW()=COLUMN(),0,1))</f>
        <v>0</v>
      </c>
      <c r="AU35" s="14">
        <f ca="1">(((COUNTIFS(SWISSW!$I:$I,'MTT CHECKCOUNT'!$A35,SWISSW!$J:$J,'MTT CHECKCOUNT'!AU$1,SWISSW!$F:$F,"Won")+COUNTIFS(SWISSW!$I:$I,'MTT CHECKCOUNT'!AU$1,SWISSW!$J:$J,'MTT CHECKCOUNT'!$A35,SWISSW!$F:$F,"Lost")))+'MTT DRAW'!AU35*IF(ROW()=COLUMN(),1,0.5))*(IF(ROW()=COLUMN(),0,1))</f>
        <v>0</v>
      </c>
      <c r="AV35" s="14">
        <f ca="1">(((COUNTIFS(SWISSW!$I:$I,'MTT CHECKCOUNT'!$A35,SWISSW!$J:$J,'MTT CHECKCOUNT'!AV$1,SWISSW!$F:$F,"Won")+COUNTIFS(SWISSW!$I:$I,'MTT CHECKCOUNT'!AV$1,SWISSW!$J:$J,'MTT CHECKCOUNT'!$A35,SWISSW!$F:$F,"Lost")))+'MTT DRAW'!AV35*IF(ROW()=COLUMN(),1,0.5))*(IF(ROW()=COLUMN(),0,1))</f>
        <v>0</v>
      </c>
      <c r="AW35" s="14">
        <f ca="1">(((COUNTIFS(SWISSW!$I:$I,'MTT CHECKCOUNT'!$A35,SWISSW!$J:$J,'MTT CHECKCOUNT'!AW$1,SWISSW!$F:$F,"Won")+COUNTIFS(SWISSW!$I:$I,'MTT CHECKCOUNT'!AW$1,SWISSW!$J:$J,'MTT CHECKCOUNT'!$A35,SWISSW!$F:$F,"Lost")))+'MTT DRAW'!AW35*IF(ROW()=COLUMN(),1,0.5))*(IF(ROW()=COLUMN(),0,1))</f>
        <v>0</v>
      </c>
      <c r="AX35" s="14">
        <f ca="1">(((COUNTIFS(SWISSW!$I:$I,'MTT CHECKCOUNT'!$A35,SWISSW!$J:$J,'MTT CHECKCOUNT'!AX$1,SWISSW!$F:$F,"Won")+COUNTIFS(SWISSW!$I:$I,'MTT CHECKCOUNT'!AX$1,SWISSW!$J:$J,'MTT CHECKCOUNT'!$A35,SWISSW!$F:$F,"Lost")))+'MTT DRAW'!AX35*IF(ROW()=COLUMN(),1,0.5))*(IF(ROW()=COLUMN(),0,1))</f>
        <v>1</v>
      </c>
      <c r="AY35" s="14">
        <f ca="1">(((COUNTIFS(SWISSW!$I:$I,'MTT CHECKCOUNT'!$A35,SWISSW!$J:$J,'MTT CHECKCOUNT'!AY$1,SWISSW!$F:$F,"Won")+COUNTIFS(SWISSW!$I:$I,'MTT CHECKCOUNT'!AY$1,SWISSW!$J:$J,'MTT CHECKCOUNT'!$A35,SWISSW!$F:$F,"Lost")))+'MTT DRAW'!AY35*IF(ROW()=COLUMN(),1,0.5))*(IF(ROW()=COLUMN(),0,1))</f>
        <v>0</v>
      </c>
      <c r="AZ35" s="14">
        <f ca="1">(((COUNTIFS(SWISSW!$I:$I,'MTT CHECKCOUNT'!$A35,SWISSW!$J:$J,'MTT CHECKCOUNT'!AZ$1,SWISSW!$F:$F,"Won")+COUNTIFS(SWISSW!$I:$I,'MTT CHECKCOUNT'!AZ$1,SWISSW!$J:$J,'MTT CHECKCOUNT'!$A35,SWISSW!$F:$F,"Lost")))+'MTT DRAW'!AZ35*IF(ROW()=COLUMN(),1,0.5))*(IF(ROW()=COLUMN(),0,1))</f>
        <v>0</v>
      </c>
      <c r="BA35" s="14">
        <f ca="1">(((COUNTIFS(SWISSW!$I:$I,'MTT CHECKCOUNT'!$A35,SWISSW!$J:$J,'MTT CHECKCOUNT'!BA$1,SWISSW!$F:$F,"Won")+COUNTIFS(SWISSW!$I:$I,'MTT CHECKCOUNT'!BA$1,SWISSW!$J:$J,'MTT CHECKCOUNT'!$A35,SWISSW!$F:$F,"Lost")))+'MTT DRAW'!BA35*IF(ROW()=COLUMN(),1,0.5))*(IF(ROW()=COLUMN(),0,1))</f>
        <v>0</v>
      </c>
      <c r="BB35" s="14">
        <f ca="1">(((COUNTIFS(SWISSW!$I:$I,'MTT CHECKCOUNT'!$A35,SWISSW!$J:$J,'MTT CHECKCOUNT'!BB$1,SWISSW!$F:$F,"Won")+COUNTIFS(SWISSW!$I:$I,'MTT CHECKCOUNT'!BB$1,SWISSW!$J:$J,'MTT CHECKCOUNT'!$A35,SWISSW!$F:$F,"Lost")))+'MTT DRAW'!BB35*IF(ROW()=COLUMN(),1,0.5))*(IF(ROW()=COLUMN(),0,1))</f>
        <v>0</v>
      </c>
      <c r="BC35" s="14">
        <f ca="1">(((COUNTIFS(SWISSW!$I:$I,'MTT CHECKCOUNT'!$A35,SWISSW!$J:$J,'MTT CHECKCOUNT'!BC$1,SWISSW!$F:$F,"Won")+COUNTIFS(SWISSW!$I:$I,'MTT CHECKCOUNT'!BC$1,SWISSW!$J:$J,'MTT CHECKCOUNT'!$A35,SWISSW!$F:$F,"Lost")))+'MTT DRAW'!BC35*IF(ROW()=COLUMN(),1,0.5))*(IF(ROW()=COLUMN(),0,1))</f>
        <v>0</v>
      </c>
      <c r="BD35" s="14">
        <f ca="1">(((COUNTIFS(SWISSW!$I:$I,'MTT CHECKCOUNT'!$A35,SWISSW!$J:$J,'MTT CHECKCOUNT'!BD$1,SWISSW!$F:$F,"Won")+COUNTIFS(SWISSW!$I:$I,'MTT CHECKCOUNT'!BD$1,SWISSW!$J:$J,'MTT CHECKCOUNT'!$A35,SWISSW!$F:$F,"Lost")))+'MTT DRAW'!BD35*IF(ROW()=COLUMN(),1,0.5))*(IF(ROW()=COLUMN(),0,1))</f>
        <v>0</v>
      </c>
      <c r="BE35" s="14">
        <f ca="1">(((COUNTIFS(SWISSW!$I:$I,'MTT CHECKCOUNT'!$A35,SWISSW!$J:$J,'MTT CHECKCOUNT'!BE$1,SWISSW!$F:$F,"Won")+COUNTIFS(SWISSW!$I:$I,'MTT CHECKCOUNT'!BE$1,SWISSW!$J:$J,'MTT CHECKCOUNT'!$A35,SWISSW!$F:$F,"Lost")))+'MTT DRAW'!BE35*IF(ROW()=COLUMN(),1,0.5))*(IF(ROW()=COLUMN(),0,1))</f>
        <v>0</v>
      </c>
      <c r="BF35" s="14">
        <f ca="1">(((COUNTIFS(SWISSW!$I:$I,'MTT CHECKCOUNT'!$A35,SWISSW!$J:$J,'MTT CHECKCOUNT'!BF$1,SWISSW!$F:$F,"Won")+COUNTIFS(SWISSW!$I:$I,'MTT CHECKCOUNT'!BF$1,SWISSW!$J:$J,'MTT CHECKCOUNT'!$A35,SWISSW!$F:$F,"Lost")))+'MTT DRAW'!BF35*IF(ROW()=COLUMN(),1,0.5))*(IF(ROW()=COLUMN(),0,1))</f>
        <v>0</v>
      </c>
    </row>
    <row r="36" spans="1:58" ht="55" customHeight="1" x14ac:dyDescent="0.3">
      <c r="A36" s="3" t="str">
        <f ca="1">MATCHUP!A36</f>
        <v>Turbo Exhume</v>
      </c>
      <c r="B36" s="14">
        <f ca="1">(((COUNTIFS(SWISSW!$I:$I,'MTT CHECKCOUNT'!$A36,SWISSW!$J:$J,'MTT CHECKCOUNT'!B$1,SWISSW!$F:$F,"Won")+COUNTIFS(SWISSW!$I:$I,'MTT CHECKCOUNT'!B$1,SWISSW!$J:$J,'MTT CHECKCOUNT'!$A36,SWISSW!$F:$F,"Lost")))+'MTT DRAW'!B36*IF(ROW()=COLUMN(),1,0.5))*(IF(ROW()=COLUMN(),0,1))</f>
        <v>0</v>
      </c>
      <c r="C36" s="14">
        <f ca="1">(((COUNTIFS(SWISSW!$I:$I,'MTT CHECKCOUNT'!$A36,SWISSW!$J:$J,'MTT CHECKCOUNT'!C$1,SWISSW!$F:$F,"Won")+COUNTIFS(SWISSW!$I:$I,'MTT CHECKCOUNT'!C$1,SWISSW!$J:$J,'MTT CHECKCOUNT'!$A36,SWISSW!$F:$F,"Lost")))+'MTT DRAW'!C36*IF(ROW()=COLUMN(),1,0.5))*(IF(ROW()=COLUMN(),0,1))</f>
        <v>0</v>
      </c>
      <c r="D36" s="14">
        <f ca="1">(((COUNTIFS(SWISSW!$I:$I,'MTT CHECKCOUNT'!$A36,SWISSW!$J:$J,'MTT CHECKCOUNT'!D$1,SWISSW!$F:$F,"Won")+COUNTIFS(SWISSW!$I:$I,'MTT CHECKCOUNT'!D$1,SWISSW!$J:$J,'MTT CHECKCOUNT'!$A36,SWISSW!$F:$F,"Lost")))+'MTT DRAW'!D36*IF(ROW()=COLUMN(),1,0.5))*(IF(ROW()=COLUMN(),0,1))</f>
        <v>1</v>
      </c>
      <c r="E36" s="14">
        <f ca="1">(((COUNTIFS(SWISSW!$I:$I,'MTT CHECKCOUNT'!$A36,SWISSW!$J:$J,'MTT CHECKCOUNT'!E$1,SWISSW!$F:$F,"Won")+COUNTIFS(SWISSW!$I:$I,'MTT CHECKCOUNT'!E$1,SWISSW!$J:$J,'MTT CHECKCOUNT'!$A36,SWISSW!$F:$F,"Lost")))+'MTT DRAW'!E36*IF(ROW()=COLUMN(),1,0.5))*(IF(ROW()=COLUMN(),0,1))</f>
        <v>0</v>
      </c>
      <c r="F36" s="14">
        <f ca="1">(((COUNTIFS(SWISSW!$I:$I,'MTT CHECKCOUNT'!$A36,SWISSW!$J:$J,'MTT CHECKCOUNT'!F$1,SWISSW!$F:$F,"Won")+COUNTIFS(SWISSW!$I:$I,'MTT CHECKCOUNT'!F$1,SWISSW!$J:$J,'MTT CHECKCOUNT'!$A36,SWISSW!$F:$F,"Lost")))+'MTT DRAW'!F36*IF(ROW()=COLUMN(),1,0.5))*(IF(ROW()=COLUMN(),0,1))</f>
        <v>0</v>
      </c>
      <c r="G36" s="14">
        <f ca="1">(((COUNTIFS(SWISSW!$I:$I,'MTT CHECKCOUNT'!$A36,SWISSW!$J:$J,'MTT CHECKCOUNT'!G$1,SWISSW!$F:$F,"Won")+COUNTIFS(SWISSW!$I:$I,'MTT CHECKCOUNT'!G$1,SWISSW!$J:$J,'MTT CHECKCOUNT'!$A36,SWISSW!$F:$F,"Lost")))+'MTT DRAW'!G36*IF(ROW()=COLUMN(),1,0.5))*(IF(ROW()=COLUMN(),0,1))</f>
        <v>0</v>
      </c>
      <c r="H36" s="14">
        <f ca="1">(((COUNTIFS(SWISSW!$I:$I,'MTT CHECKCOUNT'!$A36,SWISSW!$J:$J,'MTT CHECKCOUNT'!H$1,SWISSW!$F:$F,"Won")+COUNTIFS(SWISSW!$I:$I,'MTT CHECKCOUNT'!H$1,SWISSW!$J:$J,'MTT CHECKCOUNT'!$A36,SWISSW!$F:$F,"Lost")))+'MTT DRAW'!H36*IF(ROW()=COLUMN(),1,0.5))*(IF(ROW()=COLUMN(),0,1))</f>
        <v>0</v>
      </c>
      <c r="I36" s="14">
        <f ca="1">(((COUNTIFS(SWISSW!$I:$I,'MTT CHECKCOUNT'!$A36,SWISSW!$J:$J,'MTT CHECKCOUNT'!I$1,SWISSW!$F:$F,"Won")+COUNTIFS(SWISSW!$I:$I,'MTT CHECKCOUNT'!I$1,SWISSW!$J:$J,'MTT CHECKCOUNT'!$A36,SWISSW!$F:$F,"Lost")))+'MTT DRAW'!I36*IF(ROW()=COLUMN(),1,0.5))*(IF(ROW()=COLUMN(),0,1))</f>
        <v>1</v>
      </c>
      <c r="J36" s="14">
        <f ca="1">(((COUNTIFS(SWISSW!$I:$I,'MTT CHECKCOUNT'!$A36,SWISSW!$J:$J,'MTT CHECKCOUNT'!J$1,SWISSW!$F:$F,"Won")+COUNTIFS(SWISSW!$I:$I,'MTT CHECKCOUNT'!J$1,SWISSW!$J:$J,'MTT CHECKCOUNT'!$A36,SWISSW!$F:$F,"Lost")))+'MTT DRAW'!J36*IF(ROW()=COLUMN(),1,0.5))*(IF(ROW()=COLUMN(),0,1))</f>
        <v>0</v>
      </c>
      <c r="K36" s="14">
        <f ca="1">(((COUNTIFS(SWISSW!$I:$I,'MTT CHECKCOUNT'!$A36,SWISSW!$J:$J,'MTT CHECKCOUNT'!K$1,SWISSW!$F:$F,"Won")+COUNTIFS(SWISSW!$I:$I,'MTT CHECKCOUNT'!K$1,SWISSW!$J:$J,'MTT CHECKCOUNT'!$A36,SWISSW!$F:$F,"Lost")))+'MTT DRAW'!K36*IF(ROW()=COLUMN(),1,0.5))*(IF(ROW()=COLUMN(),0,1))</f>
        <v>1</v>
      </c>
      <c r="L36" s="14">
        <f ca="1">(((COUNTIFS(SWISSW!$I:$I,'MTT CHECKCOUNT'!$A36,SWISSW!$J:$J,'MTT CHECKCOUNT'!L$1,SWISSW!$F:$F,"Won")+COUNTIFS(SWISSW!$I:$I,'MTT CHECKCOUNT'!L$1,SWISSW!$J:$J,'MTT CHECKCOUNT'!$A36,SWISSW!$F:$F,"Lost")))+'MTT DRAW'!L36*IF(ROW()=COLUMN(),1,0.5))*(IF(ROW()=COLUMN(),0,1))</f>
        <v>0</v>
      </c>
      <c r="M36" s="14">
        <f ca="1">(((COUNTIFS(SWISSW!$I:$I,'MTT CHECKCOUNT'!$A36,SWISSW!$J:$J,'MTT CHECKCOUNT'!M$1,SWISSW!$F:$F,"Won")+COUNTIFS(SWISSW!$I:$I,'MTT CHECKCOUNT'!M$1,SWISSW!$J:$J,'MTT CHECKCOUNT'!$A36,SWISSW!$F:$F,"Lost")))+'MTT DRAW'!M36*IF(ROW()=COLUMN(),1,0.5))*(IF(ROW()=COLUMN(),0,1))</f>
        <v>0</v>
      </c>
      <c r="N36" s="14">
        <f ca="1">(((COUNTIFS(SWISSW!$I:$I,'MTT CHECKCOUNT'!$A36,SWISSW!$J:$J,'MTT CHECKCOUNT'!N$1,SWISSW!$F:$F,"Won")+COUNTIFS(SWISSW!$I:$I,'MTT CHECKCOUNT'!N$1,SWISSW!$J:$J,'MTT CHECKCOUNT'!$A36,SWISSW!$F:$F,"Lost")))+'MTT DRAW'!N36*IF(ROW()=COLUMN(),1,0.5))*(IF(ROW()=COLUMN(),0,1))</f>
        <v>0</v>
      </c>
      <c r="O36" s="14">
        <f ca="1">(((COUNTIFS(SWISSW!$I:$I,'MTT CHECKCOUNT'!$A36,SWISSW!$J:$J,'MTT CHECKCOUNT'!O$1,SWISSW!$F:$F,"Won")+COUNTIFS(SWISSW!$I:$I,'MTT CHECKCOUNT'!O$1,SWISSW!$J:$J,'MTT CHECKCOUNT'!$A36,SWISSW!$F:$F,"Lost")))+'MTT DRAW'!O36*IF(ROW()=COLUMN(),1,0.5))*(IF(ROW()=COLUMN(),0,1))</f>
        <v>0</v>
      </c>
      <c r="P36" s="14">
        <f ca="1">(((COUNTIFS(SWISSW!$I:$I,'MTT CHECKCOUNT'!$A36,SWISSW!$J:$J,'MTT CHECKCOUNT'!P$1,SWISSW!$F:$F,"Won")+COUNTIFS(SWISSW!$I:$I,'MTT CHECKCOUNT'!P$1,SWISSW!$J:$J,'MTT CHECKCOUNT'!$A36,SWISSW!$F:$F,"Lost")))+'MTT DRAW'!P36*IF(ROW()=COLUMN(),1,0.5))*(IF(ROW()=COLUMN(),0,1))</f>
        <v>0</v>
      </c>
      <c r="Q36" s="14">
        <f ca="1">(((COUNTIFS(SWISSW!$I:$I,'MTT CHECKCOUNT'!$A36,SWISSW!$J:$J,'MTT CHECKCOUNT'!Q$1,SWISSW!$F:$F,"Won")+COUNTIFS(SWISSW!$I:$I,'MTT CHECKCOUNT'!Q$1,SWISSW!$J:$J,'MTT CHECKCOUNT'!$A36,SWISSW!$F:$F,"Lost")))+'MTT DRAW'!Q36*IF(ROW()=COLUMN(),1,0.5))*(IF(ROW()=COLUMN(),0,1))</f>
        <v>0</v>
      </c>
      <c r="R36" s="14">
        <f ca="1">(((COUNTIFS(SWISSW!$I:$I,'MTT CHECKCOUNT'!$A36,SWISSW!$J:$J,'MTT CHECKCOUNT'!R$1,SWISSW!$F:$F,"Won")+COUNTIFS(SWISSW!$I:$I,'MTT CHECKCOUNT'!R$1,SWISSW!$J:$J,'MTT CHECKCOUNT'!$A36,SWISSW!$F:$F,"Lost")))+'MTT DRAW'!R36*IF(ROW()=COLUMN(),1,0.5))*(IF(ROW()=COLUMN(),0,1))</f>
        <v>0</v>
      </c>
      <c r="S36" s="14">
        <f ca="1">(((COUNTIFS(SWISSW!$I:$I,'MTT CHECKCOUNT'!$A36,SWISSW!$J:$J,'MTT CHECKCOUNT'!S$1,SWISSW!$F:$F,"Won")+COUNTIFS(SWISSW!$I:$I,'MTT CHECKCOUNT'!S$1,SWISSW!$J:$J,'MTT CHECKCOUNT'!$A36,SWISSW!$F:$F,"Lost")))+'MTT DRAW'!S36*IF(ROW()=COLUMN(),1,0.5))*(IF(ROW()=COLUMN(),0,1))</f>
        <v>0</v>
      </c>
      <c r="T36" s="14">
        <f ca="1">(((COUNTIFS(SWISSW!$I:$I,'MTT CHECKCOUNT'!$A36,SWISSW!$J:$J,'MTT CHECKCOUNT'!T$1,SWISSW!$F:$F,"Won")+COUNTIFS(SWISSW!$I:$I,'MTT CHECKCOUNT'!T$1,SWISSW!$J:$J,'MTT CHECKCOUNT'!$A36,SWISSW!$F:$F,"Lost")))+'MTT DRAW'!T36*IF(ROW()=COLUMN(),1,0.5))*(IF(ROW()=COLUMN(),0,1))</f>
        <v>0</v>
      </c>
      <c r="U36" s="14">
        <f ca="1">(((COUNTIFS(SWISSW!$I:$I,'MTT CHECKCOUNT'!$A36,SWISSW!$J:$J,'MTT CHECKCOUNT'!U$1,SWISSW!$F:$F,"Won")+COUNTIFS(SWISSW!$I:$I,'MTT CHECKCOUNT'!U$1,SWISSW!$J:$J,'MTT CHECKCOUNT'!$A36,SWISSW!$F:$F,"Lost")))+'MTT DRAW'!U36*IF(ROW()=COLUMN(),1,0.5))*(IF(ROW()=COLUMN(),0,1))</f>
        <v>0</v>
      </c>
      <c r="V36" s="14">
        <f ca="1">(((COUNTIFS(SWISSW!$I:$I,'MTT CHECKCOUNT'!$A36,SWISSW!$J:$J,'MTT CHECKCOUNT'!V$1,SWISSW!$F:$F,"Won")+COUNTIFS(SWISSW!$I:$I,'MTT CHECKCOUNT'!V$1,SWISSW!$J:$J,'MTT CHECKCOUNT'!$A36,SWISSW!$F:$F,"Lost")))+'MTT DRAW'!V36*IF(ROW()=COLUMN(),1,0.5))*(IF(ROW()=COLUMN(),0,1))</f>
        <v>0</v>
      </c>
      <c r="W36" s="14">
        <f ca="1">(((COUNTIFS(SWISSW!$I:$I,'MTT CHECKCOUNT'!$A36,SWISSW!$J:$J,'MTT CHECKCOUNT'!W$1,SWISSW!$F:$F,"Won")+COUNTIFS(SWISSW!$I:$I,'MTT CHECKCOUNT'!W$1,SWISSW!$J:$J,'MTT CHECKCOUNT'!$A36,SWISSW!$F:$F,"Lost")))+'MTT DRAW'!W36*IF(ROW()=COLUMN(),1,0.5))*(IF(ROW()=COLUMN(),0,1))</f>
        <v>0</v>
      </c>
      <c r="X36" s="14">
        <f ca="1">(((COUNTIFS(SWISSW!$I:$I,'MTT CHECKCOUNT'!$A36,SWISSW!$J:$J,'MTT CHECKCOUNT'!X$1,SWISSW!$F:$F,"Won")+COUNTIFS(SWISSW!$I:$I,'MTT CHECKCOUNT'!X$1,SWISSW!$J:$J,'MTT CHECKCOUNT'!$A36,SWISSW!$F:$F,"Lost")))+'MTT DRAW'!X36*IF(ROW()=COLUMN(),1,0.5))*(IF(ROW()=COLUMN(),0,1))</f>
        <v>0</v>
      </c>
      <c r="Y36" s="14">
        <f ca="1">(((COUNTIFS(SWISSW!$I:$I,'MTT CHECKCOUNT'!$A36,SWISSW!$J:$J,'MTT CHECKCOUNT'!Y$1,SWISSW!$F:$F,"Won")+COUNTIFS(SWISSW!$I:$I,'MTT CHECKCOUNT'!Y$1,SWISSW!$J:$J,'MTT CHECKCOUNT'!$A36,SWISSW!$F:$F,"Lost")))+'MTT DRAW'!Y36*IF(ROW()=COLUMN(),1,0.5))*(IF(ROW()=COLUMN(),0,1))</f>
        <v>0</v>
      </c>
      <c r="Z36" s="14">
        <f ca="1">(((COUNTIFS(SWISSW!$I:$I,'MTT CHECKCOUNT'!$A36,SWISSW!$J:$J,'MTT CHECKCOUNT'!Z$1,SWISSW!$F:$F,"Won")+COUNTIFS(SWISSW!$I:$I,'MTT CHECKCOUNT'!Z$1,SWISSW!$J:$J,'MTT CHECKCOUNT'!$A36,SWISSW!$F:$F,"Lost")))+'MTT DRAW'!Z36*IF(ROW()=COLUMN(),1,0.5))*(IF(ROW()=COLUMN(),0,1))</f>
        <v>0</v>
      </c>
      <c r="AA36" s="14">
        <f ca="1">(((COUNTIFS(SWISSW!$I:$I,'MTT CHECKCOUNT'!$A36,SWISSW!$J:$J,'MTT CHECKCOUNT'!AA$1,SWISSW!$F:$F,"Won")+COUNTIFS(SWISSW!$I:$I,'MTT CHECKCOUNT'!AA$1,SWISSW!$J:$J,'MTT CHECKCOUNT'!$A36,SWISSW!$F:$F,"Lost")))+'MTT DRAW'!AA36*IF(ROW()=COLUMN(),1,0.5))*(IF(ROW()=COLUMN(),0,1))</f>
        <v>0</v>
      </c>
      <c r="AB36" s="14">
        <f ca="1">(((COUNTIFS(SWISSW!$I:$I,'MTT CHECKCOUNT'!$A36,SWISSW!$J:$J,'MTT CHECKCOUNT'!AB$1,SWISSW!$F:$F,"Won")+COUNTIFS(SWISSW!$I:$I,'MTT CHECKCOUNT'!AB$1,SWISSW!$J:$J,'MTT CHECKCOUNT'!$A36,SWISSW!$F:$F,"Lost")))+'MTT DRAW'!AB36*IF(ROW()=COLUMN(),1,0.5))*(IF(ROW()=COLUMN(),0,1))</f>
        <v>0</v>
      </c>
      <c r="AC36" s="14">
        <f ca="1">(((COUNTIFS(SWISSW!$I:$I,'MTT CHECKCOUNT'!$A36,SWISSW!$J:$J,'MTT CHECKCOUNT'!AC$1,SWISSW!$F:$F,"Won")+COUNTIFS(SWISSW!$I:$I,'MTT CHECKCOUNT'!AC$1,SWISSW!$J:$J,'MTT CHECKCOUNT'!$A36,SWISSW!$F:$F,"Lost")))+'MTT DRAW'!AC36*IF(ROW()=COLUMN(),1,0.5))*(IF(ROW()=COLUMN(),0,1))</f>
        <v>0</v>
      </c>
      <c r="AD36" s="14">
        <f ca="1">(((COUNTIFS(SWISSW!$I:$I,'MTT CHECKCOUNT'!$A36,SWISSW!$J:$J,'MTT CHECKCOUNT'!AD$1,SWISSW!$F:$F,"Won")+COUNTIFS(SWISSW!$I:$I,'MTT CHECKCOUNT'!AD$1,SWISSW!$J:$J,'MTT CHECKCOUNT'!$A36,SWISSW!$F:$F,"Lost")))+'MTT DRAW'!AD36*IF(ROW()=COLUMN(),1,0.5))*(IF(ROW()=COLUMN(),0,1))</f>
        <v>0</v>
      </c>
      <c r="AE36" s="14">
        <f ca="1">(((COUNTIFS(SWISSW!$I:$I,'MTT CHECKCOUNT'!$A36,SWISSW!$J:$J,'MTT CHECKCOUNT'!AE$1,SWISSW!$F:$F,"Won")+COUNTIFS(SWISSW!$I:$I,'MTT CHECKCOUNT'!AE$1,SWISSW!$J:$J,'MTT CHECKCOUNT'!$A36,SWISSW!$F:$F,"Lost")))+'MTT DRAW'!AE36*IF(ROW()=COLUMN(),1,0.5))*(IF(ROW()=COLUMN(),0,1))</f>
        <v>0</v>
      </c>
      <c r="AF36" s="14">
        <f ca="1">(((COUNTIFS(SWISSW!$I:$I,'MTT CHECKCOUNT'!$A36,SWISSW!$J:$J,'MTT CHECKCOUNT'!AF$1,SWISSW!$F:$F,"Won")+COUNTIFS(SWISSW!$I:$I,'MTT CHECKCOUNT'!AF$1,SWISSW!$J:$J,'MTT CHECKCOUNT'!$A36,SWISSW!$F:$F,"Lost")))+'MTT DRAW'!AF36*IF(ROW()=COLUMN(),1,0.5))*(IF(ROW()=COLUMN(),0,1))</f>
        <v>0</v>
      </c>
      <c r="AG36" s="14">
        <f ca="1">(((COUNTIFS(SWISSW!$I:$I,'MTT CHECKCOUNT'!$A36,SWISSW!$J:$J,'MTT CHECKCOUNT'!AG$1,SWISSW!$F:$F,"Won")+COUNTIFS(SWISSW!$I:$I,'MTT CHECKCOUNT'!AG$1,SWISSW!$J:$J,'MTT CHECKCOUNT'!$A36,SWISSW!$F:$F,"Lost")))+'MTT DRAW'!AG36*IF(ROW()=COLUMN(),1,0.5))*(IF(ROW()=COLUMN(),0,1))</f>
        <v>0</v>
      </c>
      <c r="AH36" s="14">
        <f ca="1">(((COUNTIFS(SWISSW!$I:$I,'MTT CHECKCOUNT'!$A36,SWISSW!$J:$J,'MTT CHECKCOUNT'!AH$1,SWISSW!$F:$F,"Won")+COUNTIFS(SWISSW!$I:$I,'MTT CHECKCOUNT'!AH$1,SWISSW!$J:$J,'MTT CHECKCOUNT'!$A36,SWISSW!$F:$F,"Lost")))+'MTT DRAW'!AH36*IF(ROW()=COLUMN(),1,0.5))*(IF(ROW()=COLUMN(),0,1))</f>
        <v>0</v>
      </c>
      <c r="AI36" s="14">
        <f ca="1">(((COUNTIFS(SWISSW!$I:$I,'MTT CHECKCOUNT'!$A36,SWISSW!$J:$J,'MTT CHECKCOUNT'!AI$1,SWISSW!$F:$F,"Won")+COUNTIFS(SWISSW!$I:$I,'MTT CHECKCOUNT'!AI$1,SWISSW!$J:$J,'MTT CHECKCOUNT'!$A36,SWISSW!$F:$F,"Lost")))+'MTT DRAW'!AI36*IF(ROW()=COLUMN(),1,0.5))*(IF(ROW()=COLUMN(),0,1))</f>
        <v>0</v>
      </c>
      <c r="AJ36" s="14">
        <f ca="1">(((COUNTIFS(SWISSW!$I:$I,'MTT CHECKCOUNT'!$A36,SWISSW!$J:$J,'MTT CHECKCOUNT'!AJ$1,SWISSW!$F:$F,"Won")+COUNTIFS(SWISSW!$I:$I,'MTT CHECKCOUNT'!AJ$1,SWISSW!$J:$J,'MTT CHECKCOUNT'!$A36,SWISSW!$F:$F,"Lost")))+'MTT DRAW'!AJ36*IF(ROW()=COLUMN(),1,0.5))*(IF(ROW()=COLUMN(),0,1))</f>
        <v>0</v>
      </c>
      <c r="AK36" s="14">
        <f ca="1">(((COUNTIFS(SWISSW!$I:$I,'MTT CHECKCOUNT'!$A36,SWISSW!$J:$J,'MTT CHECKCOUNT'!AK$1,SWISSW!$F:$F,"Won")+COUNTIFS(SWISSW!$I:$I,'MTT CHECKCOUNT'!AK$1,SWISSW!$J:$J,'MTT CHECKCOUNT'!$A36,SWISSW!$F:$F,"Lost")))+'MTT DRAW'!AK36*IF(ROW()=COLUMN(),1,0.5))*(IF(ROW()=COLUMN(),0,1))</f>
        <v>0</v>
      </c>
      <c r="AL36" s="14">
        <f ca="1">(((COUNTIFS(SWISSW!$I:$I,'MTT CHECKCOUNT'!$A36,SWISSW!$J:$J,'MTT CHECKCOUNT'!AL$1,SWISSW!$F:$F,"Won")+COUNTIFS(SWISSW!$I:$I,'MTT CHECKCOUNT'!AL$1,SWISSW!$J:$J,'MTT CHECKCOUNT'!$A36,SWISSW!$F:$F,"Lost")))+'MTT DRAW'!AL36*IF(ROW()=COLUMN(),1,0.5))*(IF(ROW()=COLUMN(),0,1))</f>
        <v>0</v>
      </c>
      <c r="AM36" s="14">
        <f ca="1">(((COUNTIFS(SWISSW!$I:$I,'MTT CHECKCOUNT'!$A36,SWISSW!$J:$J,'MTT CHECKCOUNT'!AM$1,SWISSW!$F:$F,"Won")+COUNTIFS(SWISSW!$I:$I,'MTT CHECKCOUNT'!AM$1,SWISSW!$J:$J,'MTT CHECKCOUNT'!$A36,SWISSW!$F:$F,"Lost")))+'MTT DRAW'!AM36*IF(ROW()=COLUMN(),1,0.5))*(IF(ROW()=COLUMN(),0,1))</f>
        <v>0</v>
      </c>
      <c r="AN36" s="14">
        <f ca="1">(((COUNTIFS(SWISSW!$I:$I,'MTT CHECKCOUNT'!$A36,SWISSW!$J:$J,'MTT CHECKCOUNT'!AN$1,SWISSW!$F:$F,"Won")+COUNTIFS(SWISSW!$I:$I,'MTT CHECKCOUNT'!AN$1,SWISSW!$J:$J,'MTT CHECKCOUNT'!$A36,SWISSW!$F:$F,"Lost")))+'MTT DRAW'!AN36*IF(ROW()=COLUMN(),1,0.5))*(IF(ROW()=COLUMN(),0,1))</f>
        <v>0</v>
      </c>
      <c r="AO36" s="14">
        <f ca="1">(((COUNTIFS(SWISSW!$I:$I,'MTT CHECKCOUNT'!$A36,SWISSW!$J:$J,'MTT CHECKCOUNT'!AO$1,SWISSW!$F:$F,"Won")+COUNTIFS(SWISSW!$I:$I,'MTT CHECKCOUNT'!AO$1,SWISSW!$J:$J,'MTT CHECKCOUNT'!$A36,SWISSW!$F:$F,"Lost")))+'MTT DRAW'!AO36*IF(ROW()=COLUMN(),1,0.5))*(IF(ROW()=COLUMN(),0,1))</f>
        <v>0</v>
      </c>
      <c r="AP36" s="14">
        <f ca="1">(((COUNTIFS(SWISSW!$I:$I,'MTT CHECKCOUNT'!$A36,SWISSW!$J:$J,'MTT CHECKCOUNT'!AP$1,SWISSW!$F:$F,"Won")+COUNTIFS(SWISSW!$I:$I,'MTT CHECKCOUNT'!AP$1,SWISSW!$J:$J,'MTT CHECKCOUNT'!$A36,SWISSW!$F:$F,"Lost")))+'MTT DRAW'!AP36*IF(ROW()=COLUMN(),1,0.5))*(IF(ROW()=COLUMN(),0,1))</f>
        <v>0</v>
      </c>
      <c r="AQ36" s="14">
        <f ca="1">(((COUNTIFS(SWISSW!$I:$I,'MTT CHECKCOUNT'!$A36,SWISSW!$J:$J,'MTT CHECKCOUNT'!AQ$1,SWISSW!$F:$F,"Won")+COUNTIFS(SWISSW!$I:$I,'MTT CHECKCOUNT'!AQ$1,SWISSW!$J:$J,'MTT CHECKCOUNT'!$A36,SWISSW!$F:$F,"Lost")))+'MTT DRAW'!AQ36*IF(ROW()=COLUMN(),1,0.5))*(IF(ROW()=COLUMN(),0,1))</f>
        <v>0</v>
      </c>
      <c r="AR36" s="14">
        <f ca="1">(((COUNTIFS(SWISSW!$I:$I,'MTT CHECKCOUNT'!$A36,SWISSW!$J:$J,'MTT CHECKCOUNT'!AR$1,SWISSW!$F:$F,"Won")+COUNTIFS(SWISSW!$I:$I,'MTT CHECKCOUNT'!AR$1,SWISSW!$J:$J,'MTT CHECKCOUNT'!$A36,SWISSW!$F:$F,"Lost")))+'MTT DRAW'!AR36*IF(ROW()=COLUMN(),1,0.5))*(IF(ROW()=COLUMN(),0,1))</f>
        <v>0</v>
      </c>
      <c r="AS36" s="14">
        <f ca="1">(((COUNTIFS(SWISSW!$I:$I,'MTT CHECKCOUNT'!$A36,SWISSW!$J:$J,'MTT CHECKCOUNT'!AS$1,SWISSW!$F:$F,"Won")+COUNTIFS(SWISSW!$I:$I,'MTT CHECKCOUNT'!AS$1,SWISSW!$J:$J,'MTT CHECKCOUNT'!$A36,SWISSW!$F:$F,"Lost")))+'MTT DRAW'!AS36*IF(ROW()=COLUMN(),1,0.5))*(IF(ROW()=COLUMN(),0,1))</f>
        <v>0</v>
      </c>
      <c r="AT36" s="14">
        <f ca="1">(((COUNTIFS(SWISSW!$I:$I,'MTT CHECKCOUNT'!$A36,SWISSW!$J:$J,'MTT CHECKCOUNT'!AT$1,SWISSW!$F:$F,"Won")+COUNTIFS(SWISSW!$I:$I,'MTT CHECKCOUNT'!AT$1,SWISSW!$J:$J,'MTT CHECKCOUNT'!$A36,SWISSW!$F:$F,"Lost")))+'MTT DRAW'!AT36*IF(ROW()=COLUMN(),1,0.5))*(IF(ROW()=COLUMN(),0,1))</f>
        <v>0</v>
      </c>
      <c r="AU36" s="14">
        <f ca="1">(((COUNTIFS(SWISSW!$I:$I,'MTT CHECKCOUNT'!$A36,SWISSW!$J:$J,'MTT CHECKCOUNT'!AU$1,SWISSW!$F:$F,"Won")+COUNTIFS(SWISSW!$I:$I,'MTT CHECKCOUNT'!AU$1,SWISSW!$J:$J,'MTT CHECKCOUNT'!$A36,SWISSW!$F:$F,"Lost")))+'MTT DRAW'!AU36*IF(ROW()=COLUMN(),1,0.5))*(IF(ROW()=COLUMN(),0,1))</f>
        <v>0</v>
      </c>
      <c r="AV36" s="14">
        <f ca="1">(((COUNTIFS(SWISSW!$I:$I,'MTT CHECKCOUNT'!$A36,SWISSW!$J:$J,'MTT CHECKCOUNT'!AV$1,SWISSW!$F:$F,"Won")+COUNTIFS(SWISSW!$I:$I,'MTT CHECKCOUNT'!AV$1,SWISSW!$J:$J,'MTT CHECKCOUNT'!$A36,SWISSW!$F:$F,"Lost")))+'MTT DRAW'!AV36*IF(ROW()=COLUMN(),1,0.5))*(IF(ROW()=COLUMN(),0,1))</f>
        <v>0</v>
      </c>
      <c r="AW36" s="14">
        <f ca="1">(((COUNTIFS(SWISSW!$I:$I,'MTT CHECKCOUNT'!$A36,SWISSW!$J:$J,'MTT CHECKCOUNT'!AW$1,SWISSW!$F:$F,"Won")+COUNTIFS(SWISSW!$I:$I,'MTT CHECKCOUNT'!AW$1,SWISSW!$J:$J,'MTT CHECKCOUNT'!$A36,SWISSW!$F:$F,"Lost")))+'MTT DRAW'!AW36*IF(ROW()=COLUMN(),1,0.5))*(IF(ROW()=COLUMN(),0,1))</f>
        <v>0</v>
      </c>
      <c r="AX36" s="14">
        <f ca="1">(((COUNTIFS(SWISSW!$I:$I,'MTT CHECKCOUNT'!$A36,SWISSW!$J:$J,'MTT CHECKCOUNT'!AX$1,SWISSW!$F:$F,"Won")+COUNTIFS(SWISSW!$I:$I,'MTT CHECKCOUNT'!AX$1,SWISSW!$J:$J,'MTT CHECKCOUNT'!$A36,SWISSW!$F:$F,"Lost")))+'MTT DRAW'!AX36*IF(ROW()=COLUMN(),1,0.5))*(IF(ROW()=COLUMN(),0,1))</f>
        <v>0</v>
      </c>
      <c r="AY36" s="14">
        <f ca="1">(((COUNTIFS(SWISSW!$I:$I,'MTT CHECKCOUNT'!$A36,SWISSW!$J:$J,'MTT CHECKCOUNT'!AY$1,SWISSW!$F:$F,"Won")+COUNTIFS(SWISSW!$I:$I,'MTT CHECKCOUNT'!AY$1,SWISSW!$J:$J,'MTT CHECKCOUNT'!$A36,SWISSW!$F:$F,"Lost")))+'MTT DRAW'!AY36*IF(ROW()=COLUMN(),1,0.5))*(IF(ROW()=COLUMN(),0,1))</f>
        <v>0</v>
      </c>
      <c r="AZ36" s="14">
        <f ca="1">(((COUNTIFS(SWISSW!$I:$I,'MTT CHECKCOUNT'!$A36,SWISSW!$J:$J,'MTT CHECKCOUNT'!AZ$1,SWISSW!$F:$F,"Won")+COUNTIFS(SWISSW!$I:$I,'MTT CHECKCOUNT'!AZ$1,SWISSW!$J:$J,'MTT CHECKCOUNT'!$A36,SWISSW!$F:$F,"Lost")))+'MTT DRAW'!AZ36*IF(ROW()=COLUMN(),1,0.5))*(IF(ROW()=COLUMN(),0,1))</f>
        <v>0</v>
      </c>
      <c r="BA36" s="14">
        <f ca="1">(((COUNTIFS(SWISSW!$I:$I,'MTT CHECKCOUNT'!$A36,SWISSW!$J:$J,'MTT CHECKCOUNT'!BA$1,SWISSW!$F:$F,"Won")+COUNTIFS(SWISSW!$I:$I,'MTT CHECKCOUNT'!BA$1,SWISSW!$J:$J,'MTT CHECKCOUNT'!$A36,SWISSW!$F:$F,"Lost")))+'MTT DRAW'!BA36*IF(ROW()=COLUMN(),1,0.5))*(IF(ROW()=COLUMN(),0,1))</f>
        <v>0</v>
      </c>
      <c r="BB36" s="14">
        <f ca="1">(((COUNTIFS(SWISSW!$I:$I,'MTT CHECKCOUNT'!$A36,SWISSW!$J:$J,'MTT CHECKCOUNT'!BB$1,SWISSW!$F:$F,"Won")+COUNTIFS(SWISSW!$I:$I,'MTT CHECKCOUNT'!BB$1,SWISSW!$J:$J,'MTT CHECKCOUNT'!$A36,SWISSW!$F:$F,"Lost")))+'MTT DRAW'!BB36*IF(ROW()=COLUMN(),1,0.5))*(IF(ROW()=COLUMN(),0,1))</f>
        <v>0</v>
      </c>
      <c r="BC36" s="14">
        <f ca="1">(((COUNTIFS(SWISSW!$I:$I,'MTT CHECKCOUNT'!$A36,SWISSW!$J:$J,'MTT CHECKCOUNT'!BC$1,SWISSW!$F:$F,"Won")+COUNTIFS(SWISSW!$I:$I,'MTT CHECKCOUNT'!BC$1,SWISSW!$J:$J,'MTT CHECKCOUNT'!$A36,SWISSW!$F:$F,"Lost")))+'MTT DRAW'!BC36*IF(ROW()=COLUMN(),1,0.5))*(IF(ROW()=COLUMN(),0,1))</f>
        <v>0</v>
      </c>
      <c r="BD36" s="14">
        <f ca="1">(((COUNTIFS(SWISSW!$I:$I,'MTT CHECKCOUNT'!$A36,SWISSW!$J:$J,'MTT CHECKCOUNT'!BD$1,SWISSW!$F:$F,"Won")+COUNTIFS(SWISSW!$I:$I,'MTT CHECKCOUNT'!BD$1,SWISSW!$J:$J,'MTT CHECKCOUNT'!$A36,SWISSW!$F:$F,"Lost")))+'MTT DRAW'!BD36*IF(ROW()=COLUMN(),1,0.5))*(IF(ROW()=COLUMN(),0,1))</f>
        <v>0</v>
      </c>
      <c r="BE36" s="14">
        <f ca="1">(((COUNTIFS(SWISSW!$I:$I,'MTT CHECKCOUNT'!$A36,SWISSW!$J:$J,'MTT CHECKCOUNT'!BE$1,SWISSW!$F:$F,"Won")+COUNTIFS(SWISSW!$I:$I,'MTT CHECKCOUNT'!BE$1,SWISSW!$J:$J,'MTT CHECKCOUNT'!$A36,SWISSW!$F:$F,"Lost")))+'MTT DRAW'!BE36*IF(ROW()=COLUMN(),1,0.5))*(IF(ROW()=COLUMN(),0,1))</f>
        <v>0</v>
      </c>
      <c r="BF36" s="14">
        <f ca="1">(((COUNTIFS(SWISSW!$I:$I,'MTT CHECKCOUNT'!$A36,SWISSW!$J:$J,'MTT CHECKCOUNT'!BF$1,SWISSW!$F:$F,"Won")+COUNTIFS(SWISSW!$I:$I,'MTT CHECKCOUNT'!BF$1,SWISSW!$J:$J,'MTT CHECKCOUNT'!$A36,SWISSW!$F:$F,"Lost")))+'MTT DRAW'!BF36*IF(ROW()=COLUMN(),1,0.5))*(IF(ROW()=COLUMN(),0,1))</f>
        <v>0</v>
      </c>
    </row>
    <row r="37" spans="1:58" ht="55" customHeight="1" x14ac:dyDescent="0.3">
      <c r="A37" s="3" t="str">
        <f ca="1">MATCHUP!A37</f>
        <v>Mono Black Midrange</v>
      </c>
      <c r="B37" s="14">
        <f ca="1">(((COUNTIFS(SWISSW!$I:$I,'MTT CHECKCOUNT'!$A37,SWISSW!$J:$J,'MTT CHECKCOUNT'!B$1,SWISSW!$F:$F,"Won")+COUNTIFS(SWISSW!$I:$I,'MTT CHECKCOUNT'!B$1,SWISSW!$J:$J,'MTT CHECKCOUNT'!$A37,SWISSW!$F:$F,"Lost")))+'MTT DRAW'!B37*IF(ROW()=COLUMN(),1,0.5))*(IF(ROW()=COLUMN(),0,1))</f>
        <v>2.5</v>
      </c>
      <c r="C37" s="14">
        <f ca="1">(((COUNTIFS(SWISSW!$I:$I,'MTT CHECKCOUNT'!$A37,SWISSW!$J:$J,'MTT CHECKCOUNT'!C$1,SWISSW!$F:$F,"Won")+COUNTIFS(SWISSW!$I:$I,'MTT CHECKCOUNT'!C$1,SWISSW!$J:$J,'MTT CHECKCOUNT'!$A37,SWISSW!$F:$F,"Lost")))+'MTT DRAW'!C37*IF(ROW()=COLUMN(),1,0.5))*(IF(ROW()=COLUMN(),0,1))</f>
        <v>0</v>
      </c>
      <c r="D37" s="14">
        <f ca="1">(((COUNTIFS(SWISSW!$I:$I,'MTT CHECKCOUNT'!$A37,SWISSW!$J:$J,'MTT CHECKCOUNT'!D$1,SWISSW!$F:$F,"Won")+COUNTIFS(SWISSW!$I:$I,'MTT CHECKCOUNT'!D$1,SWISSW!$J:$J,'MTT CHECKCOUNT'!$A37,SWISSW!$F:$F,"Lost")))+'MTT DRAW'!D37*IF(ROW()=COLUMN(),1,0.5))*(IF(ROW()=COLUMN(),0,1))</f>
        <v>0</v>
      </c>
      <c r="E37" s="14">
        <f ca="1">(((COUNTIFS(SWISSW!$I:$I,'MTT CHECKCOUNT'!$A37,SWISSW!$J:$J,'MTT CHECKCOUNT'!E$1,SWISSW!$F:$F,"Won")+COUNTIFS(SWISSW!$I:$I,'MTT CHECKCOUNT'!E$1,SWISSW!$J:$J,'MTT CHECKCOUNT'!$A37,SWISSW!$F:$F,"Lost")))+'MTT DRAW'!E37*IF(ROW()=COLUMN(),1,0.5))*(IF(ROW()=COLUMN(),0,1))</f>
        <v>1</v>
      </c>
      <c r="F37" s="14">
        <f ca="1">(((COUNTIFS(SWISSW!$I:$I,'MTT CHECKCOUNT'!$A37,SWISSW!$J:$J,'MTT CHECKCOUNT'!F$1,SWISSW!$F:$F,"Won")+COUNTIFS(SWISSW!$I:$I,'MTT CHECKCOUNT'!F$1,SWISSW!$J:$J,'MTT CHECKCOUNT'!$A37,SWISSW!$F:$F,"Lost")))+'MTT DRAW'!F37*IF(ROW()=COLUMN(),1,0.5))*(IF(ROW()=COLUMN(),0,1))</f>
        <v>0</v>
      </c>
      <c r="G37" s="14">
        <f ca="1">(((COUNTIFS(SWISSW!$I:$I,'MTT CHECKCOUNT'!$A37,SWISSW!$J:$J,'MTT CHECKCOUNT'!G$1,SWISSW!$F:$F,"Won")+COUNTIFS(SWISSW!$I:$I,'MTT CHECKCOUNT'!G$1,SWISSW!$J:$J,'MTT CHECKCOUNT'!$A37,SWISSW!$F:$F,"Lost")))+'MTT DRAW'!G37*IF(ROW()=COLUMN(),1,0.5))*(IF(ROW()=COLUMN(),0,1))</f>
        <v>0</v>
      </c>
      <c r="H37" s="14">
        <f ca="1">(((COUNTIFS(SWISSW!$I:$I,'MTT CHECKCOUNT'!$A37,SWISSW!$J:$J,'MTT CHECKCOUNT'!H$1,SWISSW!$F:$F,"Won")+COUNTIFS(SWISSW!$I:$I,'MTT CHECKCOUNT'!H$1,SWISSW!$J:$J,'MTT CHECKCOUNT'!$A37,SWISSW!$F:$F,"Lost")))+'MTT DRAW'!H37*IF(ROW()=COLUMN(),1,0.5))*(IF(ROW()=COLUMN(),0,1))</f>
        <v>0.5</v>
      </c>
      <c r="I37" s="14">
        <f ca="1">(((COUNTIFS(SWISSW!$I:$I,'MTT CHECKCOUNT'!$A37,SWISSW!$J:$J,'MTT CHECKCOUNT'!I$1,SWISSW!$F:$F,"Won")+COUNTIFS(SWISSW!$I:$I,'MTT CHECKCOUNT'!I$1,SWISSW!$J:$J,'MTT CHECKCOUNT'!$A37,SWISSW!$F:$F,"Lost")))+'MTT DRAW'!I37*IF(ROW()=COLUMN(),1,0.5))*(IF(ROW()=COLUMN(),0,1))</f>
        <v>0</v>
      </c>
      <c r="J37" s="14">
        <f ca="1">(((COUNTIFS(SWISSW!$I:$I,'MTT CHECKCOUNT'!$A37,SWISSW!$J:$J,'MTT CHECKCOUNT'!J$1,SWISSW!$F:$F,"Won")+COUNTIFS(SWISSW!$I:$I,'MTT CHECKCOUNT'!J$1,SWISSW!$J:$J,'MTT CHECKCOUNT'!$A37,SWISSW!$F:$F,"Lost")))+'MTT DRAW'!J37*IF(ROW()=COLUMN(),1,0.5))*(IF(ROW()=COLUMN(),0,1))</f>
        <v>0</v>
      </c>
      <c r="K37" s="14">
        <f ca="1">(((COUNTIFS(SWISSW!$I:$I,'MTT CHECKCOUNT'!$A37,SWISSW!$J:$J,'MTT CHECKCOUNT'!K$1,SWISSW!$F:$F,"Won")+COUNTIFS(SWISSW!$I:$I,'MTT CHECKCOUNT'!K$1,SWISSW!$J:$J,'MTT CHECKCOUNT'!$A37,SWISSW!$F:$F,"Lost")))+'MTT DRAW'!K37*IF(ROW()=COLUMN(),1,0.5))*(IF(ROW()=COLUMN(),0,1))</f>
        <v>0</v>
      </c>
      <c r="L37" s="14">
        <f ca="1">(((COUNTIFS(SWISSW!$I:$I,'MTT CHECKCOUNT'!$A37,SWISSW!$J:$J,'MTT CHECKCOUNT'!L$1,SWISSW!$F:$F,"Won")+COUNTIFS(SWISSW!$I:$I,'MTT CHECKCOUNT'!L$1,SWISSW!$J:$J,'MTT CHECKCOUNT'!$A37,SWISSW!$F:$F,"Lost")))+'MTT DRAW'!L37*IF(ROW()=COLUMN(),1,0.5))*(IF(ROW()=COLUMN(),0,1))</f>
        <v>1</v>
      </c>
      <c r="M37" s="14">
        <f ca="1">(((COUNTIFS(SWISSW!$I:$I,'MTT CHECKCOUNT'!$A37,SWISSW!$J:$J,'MTT CHECKCOUNT'!M$1,SWISSW!$F:$F,"Won")+COUNTIFS(SWISSW!$I:$I,'MTT CHECKCOUNT'!M$1,SWISSW!$J:$J,'MTT CHECKCOUNT'!$A37,SWISSW!$F:$F,"Lost")))+'MTT DRAW'!M37*IF(ROW()=COLUMN(),1,0.5))*(IF(ROW()=COLUMN(),0,1))</f>
        <v>0</v>
      </c>
      <c r="N37" s="14">
        <f ca="1">(((COUNTIFS(SWISSW!$I:$I,'MTT CHECKCOUNT'!$A37,SWISSW!$J:$J,'MTT CHECKCOUNT'!N$1,SWISSW!$F:$F,"Won")+COUNTIFS(SWISSW!$I:$I,'MTT CHECKCOUNT'!N$1,SWISSW!$J:$J,'MTT CHECKCOUNT'!$A37,SWISSW!$F:$F,"Lost")))+'MTT DRAW'!N37*IF(ROW()=COLUMN(),1,0.5))*(IF(ROW()=COLUMN(),0,1))</f>
        <v>0.5</v>
      </c>
      <c r="O37" s="14">
        <f ca="1">(((COUNTIFS(SWISSW!$I:$I,'MTT CHECKCOUNT'!$A37,SWISSW!$J:$J,'MTT CHECKCOUNT'!O$1,SWISSW!$F:$F,"Won")+COUNTIFS(SWISSW!$I:$I,'MTT CHECKCOUNT'!O$1,SWISSW!$J:$J,'MTT CHECKCOUNT'!$A37,SWISSW!$F:$F,"Lost")))+'MTT DRAW'!O37*IF(ROW()=COLUMN(),1,0.5))*(IF(ROW()=COLUMN(),0,1))</f>
        <v>0</v>
      </c>
      <c r="P37" s="14">
        <f ca="1">(((COUNTIFS(SWISSW!$I:$I,'MTT CHECKCOUNT'!$A37,SWISSW!$J:$J,'MTT CHECKCOUNT'!P$1,SWISSW!$F:$F,"Won")+COUNTIFS(SWISSW!$I:$I,'MTT CHECKCOUNT'!P$1,SWISSW!$J:$J,'MTT CHECKCOUNT'!$A37,SWISSW!$F:$F,"Lost")))+'MTT DRAW'!P37*IF(ROW()=COLUMN(),1,0.5))*(IF(ROW()=COLUMN(),0,1))</f>
        <v>0</v>
      </c>
      <c r="Q37" s="14">
        <f ca="1">(((COUNTIFS(SWISSW!$I:$I,'MTT CHECKCOUNT'!$A37,SWISSW!$J:$J,'MTT CHECKCOUNT'!Q$1,SWISSW!$F:$F,"Won")+COUNTIFS(SWISSW!$I:$I,'MTT CHECKCOUNT'!Q$1,SWISSW!$J:$J,'MTT CHECKCOUNT'!$A37,SWISSW!$F:$F,"Lost")))+'MTT DRAW'!Q37*IF(ROW()=COLUMN(),1,0.5))*(IF(ROW()=COLUMN(),0,1))</f>
        <v>0</v>
      </c>
      <c r="R37" s="14">
        <f ca="1">(((COUNTIFS(SWISSW!$I:$I,'MTT CHECKCOUNT'!$A37,SWISSW!$J:$J,'MTT CHECKCOUNT'!R$1,SWISSW!$F:$F,"Won")+COUNTIFS(SWISSW!$I:$I,'MTT CHECKCOUNT'!R$1,SWISSW!$J:$J,'MTT CHECKCOUNT'!$A37,SWISSW!$F:$F,"Lost")))+'MTT DRAW'!R37*IF(ROW()=COLUMN(),1,0.5))*(IF(ROW()=COLUMN(),0,1))</f>
        <v>0</v>
      </c>
      <c r="S37" s="14">
        <f ca="1">(((COUNTIFS(SWISSW!$I:$I,'MTT CHECKCOUNT'!$A37,SWISSW!$J:$J,'MTT CHECKCOUNT'!S$1,SWISSW!$F:$F,"Won")+COUNTIFS(SWISSW!$I:$I,'MTT CHECKCOUNT'!S$1,SWISSW!$J:$J,'MTT CHECKCOUNT'!$A37,SWISSW!$F:$F,"Lost")))+'MTT DRAW'!S37*IF(ROW()=COLUMN(),1,0.5))*(IF(ROW()=COLUMN(),0,1))</f>
        <v>0</v>
      </c>
      <c r="T37" s="14">
        <f ca="1">(((COUNTIFS(SWISSW!$I:$I,'MTT CHECKCOUNT'!$A37,SWISSW!$J:$J,'MTT CHECKCOUNT'!T$1,SWISSW!$F:$F,"Won")+COUNTIFS(SWISSW!$I:$I,'MTT CHECKCOUNT'!T$1,SWISSW!$J:$J,'MTT CHECKCOUNT'!$A37,SWISSW!$F:$F,"Lost")))+'MTT DRAW'!T37*IF(ROW()=COLUMN(),1,0.5))*(IF(ROW()=COLUMN(),0,1))</f>
        <v>0</v>
      </c>
      <c r="U37" s="14">
        <f ca="1">(((COUNTIFS(SWISSW!$I:$I,'MTT CHECKCOUNT'!$A37,SWISSW!$J:$J,'MTT CHECKCOUNT'!U$1,SWISSW!$F:$F,"Won")+COUNTIFS(SWISSW!$I:$I,'MTT CHECKCOUNT'!U$1,SWISSW!$J:$J,'MTT CHECKCOUNT'!$A37,SWISSW!$F:$F,"Lost")))+'MTT DRAW'!U37*IF(ROW()=COLUMN(),1,0.5))*(IF(ROW()=COLUMN(),0,1))</f>
        <v>0</v>
      </c>
      <c r="V37" s="14">
        <f ca="1">(((COUNTIFS(SWISSW!$I:$I,'MTT CHECKCOUNT'!$A37,SWISSW!$J:$J,'MTT CHECKCOUNT'!V$1,SWISSW!$F:$F,"Won")+COUNTIFS(SWISSW!$I:$I,'MTT CHECKCOUNT'!V$1,SWISSW!$J:$J,'MTT CHECKCOUNT'!$A37,SWISSW!$F:$F,"Lost")))+'MTT DRAW'!V37*IF(ROW()=COLUMN(),1,0.5))*(IF(ROW()=COLUMN(),0,1))</f>
        <v>0</v>
      </c>
      <c r="W37" s="14">
        <f ca="1">(((COUNTIFS(SWISSW!$I:$I,'MTT CHECKCOUNT'!$A37,SWISSW!$J:$J,'MTT CHECKCOUNT'!W$1,SWISSW!$F:$F,"Won")+COUNTIFS(SWISSW!$I:$I,'MTT CHECKCOUNT'!W$1,SWISSW!$J:$J,'MTT CHECKCOUNT'!$A37,SWISSW!$F:$F,"Lost")))+'MTT DRAW'!W37*IF(ROW()=COLUMN(),1,0.5))*(IF(ROW()=COLUMN(),0,1))</f>
        <v>0</v>
      </c>
      <c r="X37" s="14">
        <f ca="1">(((COUNTIFS(SWISSW!$I:$I,'MTT CHECKCOUNT'!$A37,SWISSW!$J:$J,'MTT CHECKCOUNT'!X$1,SWISSW!$F:$F,"Won")+COUNTIFS(SWISSW!$I:$I,'MTT CHECKCOUNT'!X$1,SWISSW!$J:$J,'MTT CHECKCOUNT'!$A37,SWISSW!$F:$F,"Lost")))+'MTT DRAW'!X37*IF(ROW()=COLUMN(),1,0.5))*(IF(ROW()=COLUMN(),0,1))</f>
        <v>0</v>
      </c>
      <c r="Y37" s="14">
        <f ca="1">(((COUNTIFS(SWISSW!$I:$I,'MTT CHECKCOUNT'!$A37,SWISSW!$J:$J,'MTT CHECKCOUNT'!Y$1,SWISSW!$F:$F,"Won")+COUNTIFS(SWISSW!$I:$I,'MTT CHECKCOUNT'!Y$1,SWISSW!$J:$J,'MTT CHECKCOUNT'!$A37,SWISSW!$F:$F,"Lost")))+'MTT DRAW'!Y37*IF(ROW()=COLUMN(),1,0.5))*(IF(ROW()=COLUMN(),0,1))</f>
        <v>0</v>
      </c>
      <c r="Z37" s="14">
        <f ca="1">(((COUNTIFS(SWISSW!$I:$I,'MTT CHECKCOUNT'!$A37,SWISSW!$J:$J,'MTT CHECKCOUNT'!Z$1,SWISSW!$F:$F,"Won")+COUNTIFS(SWISSW!$I:$I,'MTT CHECKCOUNT'!Z$1,SWISSW!$J:$J,'MTT CHECKCOUNT'!$A37,SWISSW!$F:$F,"Lost")))+'MTT DRAW'!Z37*IF(ROW()=COLUMN(),1,0.5))*(IF(ROW()=COLUMN(),0,1))</f>
        <v>0</v>
      </c>
      <c r="AA37" s="14">
        <f ca="1">(((COUNTIFS(SWISSW!$I:$I,'MTT CHECKCOUNT'!$A37,SWISSW!$J:$J,'MTT CHECKCOUNT'!AA$1,SWISSW!$F:$F,"Won")+COUNTIFS(SWISSW!$I:$I,'MTT CHECKCOUNT'!AA$1,SWISSW!$J:$J,'MTT CHECKCOUNT'!$A37,SWISSW!$F:$F,"Lost")))+'MTT DRAW'!AA37*IF(ROW()=COLUMN(),1,0.5))*(IF(ROW()=COLUMN(),0,1))</f>
        <v>0</v>
      </c>
      <c r="AB37" s="14">
        <f ca="1">(((COUNTIFS(SWISSW!$I:$I,'MTT CHECKCOUNT'!$A37,SWISSW!$J:$J,'MTT CHECKCOUNT'!AB$1,SWISSW!$F:$F,"Won")+COUNTIFS(SWISSW!$I:$I,'MTT CHECKCOUNT'!AB$1,SWISSW!$J:$J,'MTT CHECKCOUNT'!$A37,SWISSW!$F:$F,"Lost")))+'MTT DRAW'!AB37*IF(ROW()=COLUMN(),1,0.5))*(IF(ROW()=COLUMN(),0,1))</f>
        <v>0</v>
      </c>
      <c r="AC37" s="14">
        <f ca="1">(((COUNTIFS(SWISSW!$I:$I,'MTT CHECKCOUNT'!$A37,SWISSW!$J:$J,'MTT CHECKCOUNT'!AC$1,SWISSW!$F:$F,"Won")+COUNTIFS(SWISSW!$I:$I,'MTT CHECKCOUNT'!AC$1,SWISSW!$J:$J,'MTT CHECKCOUNT'!$A37,SWISSW!$F:$F,"Lost")))+'MTT DRAW'!AC37*IF(ROW()=COLUMN(),1,0.5))*(IF(ROW()=COLUMN(),0,1))</f>
        <v>0</v>
      </c>
      <c r="AD37" s="14">
        <f ca="1">(((COUNTIFS(SWISSW!$I:$I,'MTT CHECKCOUNT'!$A37,SWISSW!$J:$J,'MTT CHECKCOUNT'!AD$1,SWISSW!$F:$F,"Won")+COUNTIFS(SWISSW!$I:$I,'MTT CHECKCOUNT'!AD$1,SWISSW!$J:$J,'MTT CHECKCOUNT'!$A37,SWISSW!$F:$F,"Lost")))+'MTT DRAW'!AD37*IF(ROW()=COLUMN(),1,0.5))*(IF(ROW()=COLUMN(),0,1))</f>
        <v>0</v>
      </c>
      <c r="AE37" s="14">
        <f ca="1">(((COUNTIFS(SWISSW!$I:$I,'MTT CHECKCOUNT'!$A37,SWISSW!$J:$J,'MTT CHECKCOUNT'!AE$1,SWISSW!$F:$F,"Won")+COUNTIFS(SWISSW!$I:$I,'MTT CHECKCOUNT'!AE$1,SWISSW!$J:$J,'MTT CHECKCOUNT'!$A37,SWISSW!$F:$F,"Lost")))+'MTT DRAW'!AE37*IF(ROW()=COLUMN(),1,0.5))*(IF(ROW()=COLUMN(),0,1))</f>
        <v>0</v>
      </c>
      <c r="AF37" s="14">
        <f ca="1">(((COUNTIFS(SWISSW!$I:$I,'MTT CHECKCOUNT'!$A37,SWISSW!$J:$J,'MTT CHECKCOUNT'!AF$1,SWISSW!$F:$F,"Won")+COUNTIFS(SWISSW!$I:$I,'MTT CHECKCOUNT'!AF$1,SWISSW!$J:$J,'MTT CHECKCOUNT'!$A37,SWISSW!$F:$F,"Lost")))+'MTT DRAW'!AF37*IF(ROW()=COLUMN(),1,0.5))*(IF(ROW()=COLUMN(),0,1))</f>
        <v>0</v>
      </c>
      <c r="AG37" s="14">
        <f ca="1">(((COUNTIFS(SWISSW!$I:$I,'MTT CHECKCOUNT'!$A37,SWISSW!$J:$J,'MTT CHECKCOUNT'!AG$1,SWISSW!$F:$F,"Won")+COUNTIFS(SWISSW!$I:$I,'MTT CHECKCOUNT'!AG$1,SWISSW!$J:$J,'MTT CHECKCOUNT'!$A37,SWISSW!$F:$F,"Lost")))+'MTT DRAW'!AG37*IF(ROW()=COLUMN(),1,0.5))*(IF(ROW()=COLUMN(),0,1))</f>
        <v>0</v>
      </c>
      <c r="AH37" s="14">
        <f ca="1">(((COUNTIFS(SWISSW!$I:$I,'MTT CHECKCOUNT'!$A37,SWISSW!$J:$J,'MTT CHECKCOUNT'!AH$1,SWISSW!$F:$F,"Won")+COUNTIFS(SWISSW!$I:$I,'MTT CHECKCOUNT'!AH$1,SWISSW!$J:$J,'MTT CHECKCOUNT'!$A37,SWISSW!$F:$F,"Lost")))+'MTT DRAW'!AH37*IF(ROW()=COLUMN(),1,0.5))*(IF(ROW()=COLUMN(),0,1))</f>
        <v>0</v>
      </c>
      <c r="AI37" s="14">
        <f ca="1">(((COUNTIFS(SWISSW!$I:$I,'MTT CHECKCOUNT'!$A37,SWISSW!$J:$J,'MTT CHECKCOUNT'!AI$1,SWISSW!$F:$F,"Won")+COUNTIFS(SWISSW!$I:$I,'MTT CHECKCOUNT'!AI$1,SWISSW!$J:$J,'MTT CHECKCOUNT'!$A37,SWISSW!$F:$F,"Lost")))+'MTT DRAW'!AI37*IF(ROW()=COLUMN(),1,0.5))*(IF(ROW()=COLUMN(),0,1))</f>
        <v>0</v>
      </c>
      <c r="AJ37" s="14">
        <f ca="1">(((COUNTIFS(SWISSW!$I:$I,'MTT CHECKCOUNT'!$A37,SWISSW!$J:$J,'MTT CHECKCOUNT'!AJ$1,SWISSW!$F:$F,"Won")+COUNTIFS(SWISSW!$I:$I,'MTT CHECKCOUNT'!AJ$1,SWISSW!$J:$J,'MTT CHECKCOUNT'!$A37,SWISSW!$F:$F,"Lost")))+'MTT DRAW'!AJ37*IF(ROW()=COLUMN(),1,0.5))*(IF(ROW()=COLUMN(),0,1))</f>
        <v>0</v>
      </c>
      <c r="AK37" s="14">
        <f ca="1">(((COUNTIFS(SWISSW!$I:$I,'MTT CHECKCOUNT'!$A37,SWISSW!$J:$J,'MTT CHECKCOUNT'!AK$1,SWISSW!$F:$F,"Won")+COUNTIFS(SWISSW!$I:$I,'MTT CHECKCOUNT'!AK$1,SWISSW!$J:$J,'MTT CHECKCOUNT'!$A37,SWISSW!$F:$F,"Lost")))+'MTT DRAW'!AK37*IF(ROW()=COLUMN(),1,0.5))*(IF(ROW()=COLUMN(),0,1))</f>
        <v>0</v>
      </c>
      <c r="AL37" s="14">
        <f ca="1">(((COUNTIFS(SWISSW!$I:$I,'MTT CHECKCOUNT'!$A37,SWISSW!$J:$J,'MTT CHECKCOUNT'!AL$1,SWISSW!$F:$F,"Won")+COUNTIFS(SWISSW!$I:$I,'MTT CHECKCOUNT'!AL$1,SWISSW!$J:$J,'MTT CHECKCOUNT'!$A37,SWISSW!$F:$F,"Lost")))+'MTT DRAW'!AL37*IF(ROW()=COLUMN(),1,0.5))*(IF(ROW()=COLUMN(),0,1))</f>
        <v>1</v>
      </c>
      <c r="AM37" s="14">
        <f ca="1">(((COUNTIFS(SWISSW!$I:$I,'MTT CHECKCOUNT'!$A37,SWISSW!$J:$J,'MTT CHECKCOUNT'!AM$1,SWISSW!$F:$F,"Won")+COUNTIFS(SWISSW!$I:$I,'MTT CHECKCOUNT'!AM$1,SWISSW!$J:$J,'MTT CHECKCOUNT'!$A37,SWISSW!$F:$F,"Lost")))+'MTT DRAW'!AM37*IF(ROW()=COLUMN(),1,0.5))*(IF(ROW()=COLUMN(),0,1))</f>
        <v>0</v>
      </c>
      <c r="AN37" s="14">
        <f ca="1">(((COUNTIFS(SWISSW!$I:$I,'MTT CHECKCOUNT'!$A37,SWISSW!$J:$J,'MTT CHECKCOUNT'!AN$1,SWISSW!$F:$F,"Won")+COUNTIFS(SWISSW!$I:$I,'MTT CHECKCOUNT'!AN$1,SWISSW!$J:$J,'MTT CHECKCOUNT'!$A37,SWISSW!$F:$F,"Lost")))+'MTT DRAW'!AN37*IF(ROW()=COLUMN(),1,0.5))*(IF(ROW()=COLUMN(),0,1))</f>
        <v>0</v>
      </c>
      <c r="AO37" s="14">
        <f ca="1">(((COUNTIFS(SWISSW!$I:$I,'MTT CHECKCOUNT'!$A37,SWISSW!$J:$J,'MTT CHECKCOUNT'!AO$1,SWISSW!$F:$F,"Won")+COUNTIFS(SWISSW!$I:$I,'MTT CHECKCOUNT'!AO$1,SWISSW!$J:$J,'MTT CHECKCOUNT'!$A37,SWISSW!$F:$F,"Lost")))+'MTT DRAW'!AO37*IF(ROW()=COLUMN(),1,0.5))*(IF(ROW()=COLUMN(),0,1))</f>
        <v>0</v>
      </c>
      <c r="AP37" s="14">
        <f ca="1">(((COUNTIFS(SWISSW!$I:$I,'MTT CHECKCOUNT'!$A37,SWISSW!$J:$J,'MTT CHECKCOUNT'!AP$1,SWISSW!$F:$F,"Won")+COUNTIFS(SWISSW!$I:$I,'MTT CHECKCOUNT'!AP$1,SWISSW!$J:$J,'MTT CHECKCOUNT'!$A37,SWISSW!$F:$F,"Lost")))+'MTT DRAW'!AP37*IF(ROW()=COLUMN(),1,0.5))*(IF(ROW()=COLUMN(),0,1))</f>
        <v>0</v>
      </c>
      <c r="AQ37" s="14">
        <f ca="1">(((COUNTIFS(SWISSW!$I:$I,'MTT CHECKCOUNT'!$A37,SWISSW!$J:$J,'MTT CHECKCOUNT'!AQ$1,SWISSW!$F:$F,"Won")+COUNTIFS(SWISSW!$I:$I,'MTT CHECKCOUNT'!AQ$1,SWISSW!$J:$J,'MTT CHECKCOUNT'!$A37,SWISSW!$F:$F,"Lost")))+'MTT DRAW'!AQ37*IF(ROW()=COLUMN(),1,0.5))*(IF(ROW()=COLUMN(),0,1))</f>
        <v>0</v>
      </c>
      <c r="AR37" s="14">
        <f ca="1">(((COUNTIFS(SWISSW!$I:$I,'MTT CHECKCOUNT'!$A37,SWISSW!$J:$J,'MTT CHECKCOUNT'!AR$1,SWISSW!$F:$F,"Won")+COUNTIFS(SWISSW!$I:$I,'MTT CHECKCOUNT'!AR$1,SWISSW!$J:$J,'MTT CHECKCOUNT'!$A37,SWISSW!$F:$F,"Lost")))+'MTT DRAW'!AR37*IF(ROW()=COLUMN(),1,0.5))*(IF(ROW()=COLUMN(),0,1))</f>
        <v>0</v>
      </c>
      <c r="AS37" s="14">
        <f ca="1">(((COUNTIFS(SWISSW!$I:$I,'MTT CHECKCOUNT'!$A37,SWISSW!$J:$J,'MTT CHECKCOUNT'!AS$1,SWISSW!$F:$F,"Won")+COUNTIFS(SWISSW!$I:$I,'MTT CHECKCOUNT'!AS$1,SWISSW!$J:$J,'MTT CHECKCOUNT'!$A37,SWISSW!$F:$F,"Lost")))+'MTT DRAW'!AS37*IF(ROW()=COLUMN(),1,0.5))*(IF(ROW()=COLUMN(),0,1))</f>
        <v>0</v>
      </c>
      <c r="AT37" s="14">
        <f ca="1">(((COUNTIFS(SWISSW!$I:$I,'MTT CHECKCOUNT'!$A37,SWISSW!$J:$J,'MTT CHECKCOUNT'!AT$1,SWISSW!$F:$F,"Won")+COUNTIFS(SWISSW!$I:$I,'MTT CHECKCOUNT'!AT$1,SWISSW!$J:$J,'MTT CHECKCOUNT'!$A37,SWISSW!$F:$F,"Lost")))+'MTT DRAW'!AT37*IF(ROW()=COLUMN(),1,0.5))*(IF(ROW()=COLUMN(),0,1))</f>
        <v>0</v>
      </c>
      <c r="AU37" s="14">
        <f ca="1">(((COUNTIFS(SWISSW!$I:$I,'MTT CHECKCOUNT'!$A37,SWISSW!$J:$J,'MTT CHECKCOUNT'!AU$1,SWISSW!$F:$F,"Won")+COUNTIFS(SWISSW!$I:$I,'MTT CHECKCOUNT'!AU$1,SWISSW!$J:$J,'MTT CHECKCOUNT'!$A37,SWISSW!$F:$F,"Lost")))+'MTT DRAW'!AU37*IF(ROW()=COLUMN(),1,0.5))*(IF(ROW()=COLUMN(),0,1))</f>
        <v>0</v>
      </c>
      <c r="AV37" s="14">
        <f ca="1">(((COUNTIFS(SWISSW!$I:$I,'MTT CHECKCOUNT'!$A37,SWISSW!$J:$J,'MTT CHECKCOUNT'!AV$1,SWISSW!$F:$F,"Won")+COUNTIFS(SWISSW!$I:$I,'MTT CHECKCOUNT'!AV$1,SWISSW!$J:$J,'MTT CHECKCOUNT'!$A37,SWISSW!$F:$F,"Lost")))+'MTT DRAW'!AV37*IF(ROW()=COLUMN(),1,0.5))*(IF(ROW()=COLUMN(),0,1))</f>
        <v>0</v>
      </c>
      <c r="AW37" s="14">
        <f ca="1">(((COUNTIFS(SWISSW!$I:$I,'MTT CHECKCOUNT'!$A37,SWISSW!$J:$J,'MTT CHECKCOUNT'!AW$1,SWISSW!$F:$F,"Won")+COUNTIFS(SWISSW!$I:$I,'MTT CHECKCOUNT'!AW$1,SWISSW!$J:$J,'MTT CHECKCOUNT'!$A37,SWISSW!$F:$F,"Lost")))+'MTT DRAW'!AW37*IF(ROW()=COLUMN(),1,0.5))*(IF(ROW()=COLUMN(),0,1))</f>
        <v>0</v>
      </c>
      <c r="AX37" s="14">
        <f ca="1">(((COUNTIFS(SWISSW!$I:$I,'MTT CHECKCOUNT'!$A37,SWISSW!$J:$J,'MTT CHECKCOUNT'!AX$1,SWISSW!$F:$F,"Won")+COUNTIFS(SWISSW!$I:$I,'MTT CHECKCOUNT'!AX$1,SWISSW!$J:$J,'MTT CHECKCOUNT'!$A37,SWISSW!$F:$F,"Lost")))+'MTT DRAW'!AX37*IF(ROW()=COLUMN(),1,0.5))*(IF(ROW()=COLUMN(),0,1))</f>
        <v>0</v>
      </c>
      <c r="AY37" s="14">
        <f ca="1">(((COUNTIFS(SWISSW!$I:$I,'MTT CHECKCOUNT'!$A37,SWISSW!$J:$J,'MTT CHECKCOUNT'!AY$1,SWISSW!$F:$F,"Won")+COUNTIFS(SWISSW!$I:$I,'MTT CHECKCOUNT'!AY$1,SWISSW!$J:$J,'MTT CHECKCOUNT'!$A37,SWISSW!$F:$F,"Lost")))+'MTT DRAW'!AY37*IF(ROW()=COLUMN(),1,0.5))*(IF(ROW()=COLUMN(),0,1))</f>
        <v>0</v>
      </c>
      <c r="AZ37" s="14">
        <f ca="1">(((COUNTIFS(SWISSW!$I:$I,'MTT CHECKCOUNT'!$A37,SWISSW!$J:$J,'MTT CHECKCOUNT'!AZ$1,SWISSW!$F:$F,"Won")+COUNTIFS(SWISSW!$I:$I,'MTT CHECKCOUNT'!AZ$1,SWISSW!$J:$J,'MTT CHECKCOUNT'!$A37,SWISSW!$F:$F,"Lost")))+'MTT DRAW'!AZ37*IF(ROW()=COLUMN(),1,0.5))*(IF(ROW()=COLUMN(),0,1))</f>
        <v>0</v>
      </c>
      <c r="BA37" s="14">
        <f ca="1">(((COUNTIFS(SWISSW!$I:$I,'MTT CHECKCOUNT'!$A37,SWISSW!$J:$J,'MTT CHECKCOUNT'!BA$1,SWISSW!$F:$F,"Won")+COUNTIFS(SWISSW!$I:$I,'MTT CHECKCOUNT'!BA$1,SWISSW!$J:$J,'MTT CHECKCOUNT'!$A37,SWISSW!$F:$F,"Lost")))+'MTT DRAW'!BA37*IF(ROW()=COLUMN(),1,0.5))*(IF(ROW()=COLUMN(),0,1))</f>
        <v>0</v>
      </c>
      <c r="BB37" s="14">
        <f ca="1">(((COUNTIFS(SWISSW!$I:$I,'MTT CHECKCOUNT'!$A37,SWISSW!$J:$J,'MTT CHECKCOUNT'!BB$1,SWISSW!$F:$F,"Won")+COUNTIFS(SWISSW!$I:$I,'MTT CHECKCOUNT'!BB$1,SWISSW!$J:$J,'MTT CHECKCOUNT'!$A37,SWISSW!$F:$F,"Lost")))+'MTT DRAW'!BB37*IF(ROW()=COLUMN(),1,0.5))*(IF(ROW()=COLUMN(),0,1))</f>
        <v>0</v>
      </c>
      <c r="BC37" s="14">
        <f ca="1">(((COUNTIFS(SWISSW!$I:$I,'MTT CHECKCOUNT'!$A37,SWISSW!$J:$J,'MTT CHECKCOUNT'!BC$1,SWISSW!$F:$F,"Won")+COUNTIFS(SWISSW!$I:$I,'MTT CHECKCOUNT'!BC$1,SWISSW!$J:$J,'MTT CHECKCOUNT'!$A37,SWISSW!$F:$F,"Lost")))+'MTT DRAW'!BC37*IF(ROW()=COLUMN(),1,0.5))*(IF(ROW()=COLUMN(),0,1))</f>
        <v>0</v>
      </c>
      <c r="BD37" s="14">
        <f ca="1">(((COUNTIFS(SWISSW!$I:$I,'MTT CHECKCOUNT'!$A37,SWISSW!$J:$J,'MTT CHECKCOUNT'!BD$1,SWISSW!$F:$F,"Won")+COUNTIFS(SWISSW!$I:$I,'MTT CHECKCOUNT'!BD$1,SWISSW!$J:$J,'MTT CHECKCOUNT'!$A37,SWISSW!$F:$F,"Lost")))+'MTT DRAW'!BD37*IF(ROW()=COLUMN(),1,0.5))*(IF(ROW()=COLUMN(),0,1))</f>
        <v>0</v>
      </c>
      <c r="BE37" s="14">
        <f ca="1">(((COUNTIFS(SWISSW!$I:$I,'MTT CHECKCOUNT'!$A37,SWISSW!$J:$J,'MTT CHECKCOUNT'!BE$1,SWISSW!$F:$F,"Won")+COUNTIFS(SWISSW!$I:$I,'MTT CHECKCOUNT'!BE$1,SWISSW!$J:$J,'MTT CHECKCOUNT'!$A37,SWISSW!$F:$F,"Lost")))+'MTT DRAW'!BE37*IF(ROW()=COLUMN(),1,0.5))*(IF(ROW()=COLUMN(),0,1))</f>
        <v>0</v>
      </c>
      <c r="BF37" s="14">
        <f ca="1">(((COUNTIFS(SWISSW!$I:$I,'MTT CHECKCOUNT'!$A37,SWISSW!$J:$J,'MTT CHECKCOUNT'!BF$1,SWISSW!$F:$F,"Won")+COUNTIFS(SWISSW!$I:$I,'MTT CHECKCOUNT'!BF$1,SWISSW!$J:$J,'MTT CHECKCOUNT'!$A37,SWISSW!$F:$F,"Lost")))+'MTT DRAW'!BF37*IF(ROW()=COLUMN(),1,0.5))*(IF(ROW()=COLUMN(),0,1))</f>
        <v>0</v>
      </c>
    </row>
    <row r="38" spans="1:58" ht="55" customHeight="1" x14ac:dyDescent="0.3">
      <c r="A38" s="3" t="str">
        <f ca="1">MATCHUP!A38</f>
        <v>Mono Black Rod</v>
      </c>
      <c r="B38" s="14">
        <f ca="1">(((COUNTIFS(SWISSW!$I:$I,'MTT CHECKCOUNT'!$A38,SWISSW!$J:$J,'MTT CHECKCOUNT'!B$1,SWISSW!$F:$F,"Won")+COUNTIFS(SWISSW!$I:$I,'MTT CHECKCOUNT'!B$1,SWISSW!$J:$J,'MTT CHECKCOUNT'!$A38,SWISSW!$F:$F,"Lost")))+'MTT DRAW'!B38*IF(ROW()=COLUMN(),1,0.5))*(IF(ROW()=COLUMN(),0,1))</f>
        <v>3</v>
      </c>
      <c r="C38" s="14">
        <f ca="1">(((COUNTIFS(SWISSW!$I:$I,'MTT CHECKCOUNT'!$A38,SWISSW!$J:$J,'MTT CHECKCOUNT'!C$1,SWISSW!$F:$F,"Won")+COUNTIFS(SWISSW!$I:$I,'MTT CHECKCOUNT'!C$1,SWISSW!$J:$J,'MTT CHECKCOUNT'!$A38,SWISSW!$F:$F,"Lost")))+'MTT DRAW'!C38*IF(ROW()=COLUMN(),1,0.5))*(IF(ROW()=COLUMN(),0,1))</f>
        <v>1.5</v>
      </c>
      <c r="D38" s="14">
        <f ca="1">(((COUNTIFS(SWISSW!$I:$I,'MTT CHECKCOUNT'!$A38,SWISSW!$J:$J,'MTT CHECKCOUNT'!D$1,SWISSW!$F:$F,"Won")+COUNTIFS(SWISSW!$I:$I,'MTT CHECKCOUNT'!D$1,SWISSW!$J:$J,'MTT CHECKCOUNT'!$A38,SWISSW!$F:$F,"Lost")))+'MTT DRAW'!D38*IF(ROW()=COLUMN(),1,0.5))*(IF(ROW()=COLUMN(),0,1))</f>
        <v>0</v>
      </c>
      <c r="E38" s="14">
        <f ca="1">(((COUNTIFS(SWISSW!$I:$I,'MTT CHECKCOUNT'!$A38,SWISSW!$J:$J,'MTT CHECKCOUNT'!E$1,SWISSW!$F:$F,"Won")+COUNTIFS(SWISSW!$I:$I,'MTT CHECKCOUNT'!E$1,SWISSW!$J:$J,'MTT CHECKCOUNT'!$A38,SWISSW!$F:$F,"Lost")))+'MTT DRAW'!E38*IF(ROW()=COLUMN(),1,0.5))*(IF(ROW()=COLUMN(),0,1))</f>
        <v>0</v>
      </c>
      <c r="F38" s="14">
        <f ca="1">(((COUNTIFS(SWISSW!$I:$I,'MTT CHECKCOUNT'!$A38,SWISSW!$J:$J,'MTT CHECKCOUNT'!F$1,SWISSW!$F:$F,"Won")+COUNTIFS(SWISSW!$I:$I,'MTT CHECKCOUNT'!F$1,SWISSW!$J:$J,'MTT CHECKCOUNT'!$A38,SWISSW!$F:$F,"Lost")))+'MTT DRAW'!F38*IF(ROW()=COLUMN(),1,0.5))*(IF(ROW()=COLUMN(),0,1))</f>
        <v>0</v>
      </c>
      <c r="G38" s="14">
        <f ca="1">(((COUNTIFS(SWISSW!$I:$I,'MTT CHECKCOUNT'!$A38,SWISSW!$J:$J,'MTT CHECKCOUNT'!G$1,SWISSW!$F:$F,"Won")+COUNTIFS(SWISSW!$I:$I,'MTT CHECKCOUNT'!G$1,SWISSW!$J:$J,'MTT CHECKCOUNT'!$A38,SWISSW!$F:$F,"Lost")))+'MTT DRAW'!G38*IF(ROW()=COLUMN(),1,0.5))*(IF(ROW()=COLUMN(),0,1))</f>
        <v>0</v>
      </c>
      <c r="H38" s="14">
        <f ca="1">(((COUNTIFS(SWISSW!$I:$I,'MTT CHECKCOUNT'!$A38,SWISSW!$J:$J,'MTT CHECKCOUNT'!H$1,SWISSW!$F:$F,"Won")+COUNTIFS(SWISSW!$I:$I,'MTT CHECKCOUNT'!H$1,SWISSW!$J:$J,'MTT CHECKCOUNT'!$A38,SWISSW!$F:$F,"Lost")))+'MTT DRAW'!H38*IF(ROW()=COLUMN(),1,0.5))*(IF(ROW()=COLUMN(),0,1))</f>
        <v>0</v>
      </c>
      <c r="I38" s="14">
        <f ca="1">(((COUNTIFS(SWISSW!$I:$I,'MTT CHECKCOUNT'!$A38,SWISSW!$J:$J,'MTT CHECKCOUNT'!I$1,SWISSW!$F:$F,"Won")+COUNTIFS(SWISSW!$I:$I,'MTT CHECKCOUNT'!I$1,SWISSW!$J:$J,'MTT CHECKCOUNT'!$A38,SWISSW!$F:$F,"Lost")))+'MTT DRAW'!I38*IF(ROW()=COLUMN(),1,0.5))*(IF(ROW()=COLUMN(),0,1))</f>
        <v>0</v>
      </c>
      <c r="J38" s="14">
        <f ca="1">(((COUNTIFS(SWISSW!$I:$I,'MTT CHECKCOUNT'!$A38,SWISSW!$J:$J,'MTT CHECKCOUNT'!J$1,SWISSW!$F:$F,"Won")+COUNTIFS(SWISSW!$I:$I,'MTT CHECKCOUNT'!J$1,SWISSW!$J:$J,'MTT CHECKCOUNT'!$A38,SWISSW!$F:$F,"Lost")))+'MTT DRAW'!J38*IF(ROW()=COLUMN(),1,0.5))*(IF(ROW()=COLUMN(),0,1))</f>
        <v>0</v>
      </c>
      <c r="K38" s="14">
        <f ca="1">(((COUNTIFS(SWISSW!$I:$I,'MTT CHECKCOUNT'!$A38,SWISSW!$J:$J,'MTT CHECKCOUNT'!K$1,SWISSW!$F:$F,"Won")+COUNTIFS(SWISSW!$I:$I,'MTT CHECKCOUNT'!K$1,SWISSW!$J:$J,'MTT CHECKCOUNT'!$A38,SWISSW!$F:$F,"Lost")))+'MTT DRAW'!K38*IF(ROW()=COLUMN(),1,0.5))*(IF(ROW()=COLUMN(),0,1))</f>
        <v>0</v>
      </c>
      <c r="L38" s="14">
        <f ca="1">(((COUNTIFS(SWISSW!$I:$I,'MTT CHECKCOUNT'!$A38,SWISSW!$J:$J,'MTT CHECKCOUNT'!L$1,SWISSW!$F:$F,"Won")+COUNTIFS(SWISSW!$I:$I,'MTT CHECKCOUNT'!L$1,SWISSW!$J:$J,'MTT CHECKCOUNT'!$A38,SWISSW!$F:$F,"Lost")))+'MTT DRAW'!L38*IF(ROW()=COLUMN(),1,0.5))*(IF(ROW()=COLUMN(),0,1))</f>
        <v>0</v>
      </c>
      <c r="M38" s="14">
        <f ca="1">(((COUNTIFS(SWISSW!$I:$I,'MTT CHECKCOUNT'!$A38,SWISSW!$J:$J,'MTT CHECKCOUNT'!M$1,SWISSW!$F:$F,"Won")+COUNTIFS(SWISSW!$I:$I,'MTT CHECKCOUNT'!M$1,SWISSW!$J:$J,'MTT CHECKCOUNT'!$A38,SWISSW!$F:$F,"Lost")))+'MTT DRAW'!M38*IF(ROW()=COLUMN(),1,0.5))*(IF(ROW()=COLUMN(),0,1))</f>
        <v>0</v>
      </c>
      <c r="N38" s="14">
        <f ca="1">(((COUNTIFS(SWISSW!$I:$I,'MTT CHECKCOUNT'!$A38,SWISSW!$J:$J,'MTT CHECKCOUNT'!N$1,SWISSW!$F:$F,"Won")+COUNTIFS(SWISSW!$I:$I,'MTT CHECKCOUNT'!N$1,SWISSW!$J:$J,'MTT CHECKCOUNT'!$A38,SWISSW!$F:$F,"Lost")))+'MTT DRAW'!N38*IF(ROW()=COLUMN(),1,0.5))*(IF(ROW()=COLUMN(),0,1))</f>
        <v>0</v>
      </c>
      <c r="O38" s="14">
        <f ca="1">(((COUNTIFS(SWISSW!$I:$I,'MTT CHECKCOUNT'!$A38,SWISSW!$J:$J,'MTT CHECKCOUNT'!O$1,SWISSW!$F:$F,"Won")+COUNTIFS(SWISSW!$I:$I,'MTT CHECKCOUNT'!O$1,SWISSW!$J:$J,'MTT CHECKCOUNT'!$A38,SWISSW!$F:$F,"Lost")))+'MTT DRAW'!O38*IF(ROW()=COLUMN(),1,0.5))*(IF(ROW()=COLUMN(),0,1))</f>
        <v>1</v>
      </c>
      <c r="P38" s="14">
        <f ca="1">(((COUNTIFS(SWISSW!$I:$I,'MTT CHECKCOUNT'!$A38,SWISSW!$J:$J,'MTT CHECKCOUNT'!P$1,SWISSW!$F:$F,"Won")+COUNTIFS(SWISSW!$I:$I,'MTT CHECKCOUNT'!P$1,SWISSW!$J:$J,'MTT CHECKCOUNT'!$A38,SWISSW!$F:$F,"Lost")))+'MTT DRAW'!P38*IF(ROW()=COLUMN(),1,0.5))*(IF(ROW()=COLUMN(),0,1))</f>
        <v>0</v>
      </c>
      <c r="Q38" s="14">
        <f ca="1">(((COUNTIFS(SWISSW!$I:$I,'MTT CHECKCOUNT'!$A38,SWISSW!$J:$J,'MTT CHECKCOUNT'!Q$1,SWISSW!$F:$F,"Won")+COUNTIFS(SWISSW!$I:$I,'MTT CHECKCOUNT'!Q$1,SWISSW!$J:$J,'MTT CHECKCOUNT'!$A38,SWISSW!$F:$F,"Lost")))+'MTT DRAW'!Q38*IF(ROW()=COLUMN(),1,0.5))*(IF(ROW()=COLUMN(),0,1))</f>
        <v>0</v>
      </c>
      <c r="R38" s="14">
        <f ca="1">(((COUNTIFS(SWISSW!$I:$I,'MTT CHECKCOUNT'!$A38,SWISSW!$J:$J,'MTT CHECKCOUNT'!R$1,SWISSW!$F:$F,"Won")+COUNTIFS(SWISSW!$I:$I,'MTT CHECKCOUNT'!R$1,SWISSW!$J:$J,'MTT CHECKCOUNT'!$A38,SWISSW!$F:$F,"Lost")))+'MTT DRAW'!R38*IF(ROW()=COLUMN(),1,0.5))*(IF(ROW()=COLUMN(),0,1))</f>
        <v>0</v>
      </c>
      <c r="S38" s="14">
        <f ca="1">(((COUNTIFS(SWISSW!$I:$I,'MTT CHECKCOUNT'!$A38,SWISSW!$J:$J,'MTT CHECKCOUNT'!S$1,SWISSW!$F:$F,"Won")+COUNTIFS(SWISSW!$I:$I,'MTT CHECKCOUNT'!S$1,SWISSW!$J:$J,'MTT CHECKCOUNT'!$A38,SWISSW!$F:$F,"Lost")))+'MTT DRAW'!S38*IF(ROW()=COLUMN(),1,0.5))*(IF(ROW()=COLUMN(),0,1))</f>
        <v>0</v>
      </c>
      <c r="T38" s="14">
        <f ca="1">(((COUNTIFS(SWISSW!$I:$I,'MTT CHECKCOUNT'!$A38,SWISSW!$J:$J,'MTT CHECKCOUNT'!T$1,SWISSW!$F:$F,"Won")+COUNTIFS(SWISSW!$I:$I,'MTT CHECKCOUNT'!T$1,SWISSW!$J:$J,'MTT CHECKCOUNT'!$A38,SWISSW!$F:$F,"Lost")))+'MTT DRAW'!T38*IF(ROW()=COLUMN(),1,0.5))*(IF(ROW()=COLUMN(),0,1))</f>
        <v>0</v>
      </c>
      <c r="U38" s="14">
        <f ca="1">(((COUNTIFS(SWISSW!$I:$I,'MTT CHECKCOUNT'!$A38,SWISSW!$J:$J,'MTT CHECKCOUNT'!U$1,SWISSW!$F:$F,"Won")+COUNTIFS(SWISSW!$I:$I,'MTT CHECKCOUNT'!U$1,SWISSW!$J:$J,'MTT CHECKCOUNT'!$A38,SWISSW!$F:$F,"Lost")))+'MTT DRAW'!U38*IF(ROW()=COLUMN(),1,0.5))*(IF(ROW()=COLUMN(),0,1))</f>
        <v>1</v>
      </c>
      <c r="V38" s="14">
        <f ca="1">(((COUNTIFS(SWISSW!$I:$I,'MTT CHECKCOUNT'!$A38,SWISSW!$J:$J,'MTT CHECKCOUNT'!V$1,SWISSW!$F:$F,"Won")+COUNTIFS(SWISSW!$I:$I,'MTT CHECKCOUNT'!V$1,SWISSW!$J:$J,'MTT CHECKCOUNT'!$A38,SWISSW!$F:$F,"Lost")))+'MTT DRAW'!V38*IF(ROW()=COLUMN(),1,0.5))*(IF(ROW()=COLUMN(),0,1))</f>
        <v>1</v>
      </c>
      <c r="W38" s="14">
        <f ca="1">(((COUNTIFS(SWISSW!$I:$I,'MTT CHECKCOUNT'!$A38,SWISSW!$J:$J,'MTT CHECKCOUNT'!W$1,SWISSW!$F:$F,"Won")+COUNTIFS(SWISSW!$I:$I,'MTT CHECKCOUNT'!W$1,SWISSW!$J:$J,'MTT CHECKCOUNT'!$A38,SWISSW!$F:$F,"Lost")))+'MTT DRAW'!W38*IF(ROW()=COLUMN(),1,0.5))*(IF(ROW()=COLUMN(),0,1))</f>
        <v>1</v>
      </c>
      <c r="X38" s="14">
        <f ca="1">(((COUNTIFS(SWISSW!$I:$I,'MTT CHECKCOUNT'!$A38,SWISSW!$J:$J,'MTT CHECKCOUNT'!X$1,SWISSW!$F:$F,"Won")+COUNTIFS(SWISSW!$I:$I,'MTT CHECKCOUNT'!X$1,SWISSW!$J:$J,'MTT CHECKCOUNT'!$A38,SWISSW!$F:$F,"Lost")))+'MTT DRAW'!X38*IF(ROW()=COLUMN(),1,0.5))*(IF(ROW()=COLUMN(),0,1))</f>
        <v>1</v>
      </c>
      <c r="Y38" s="14">
        <f ca="1">(((COUNTIFS(SWISSW!$I:$I,'MTT CHECKCOUNT'!$A38,SWISSW!$J:$J,'MTT CHECKCOUNT'!Y$1,SWISSW!$F:$F,"Won")+COUNTIFS(SWISSW!$I:$I,'MTT CHECKCOUNT'!Y$1,SWISSW!$J:$J,'MTT CHECKCOUNT'!$A38,SWISSW!$F:$F,"Lost")))+'MTT DRAW'!Y38*IF(ROW()=COLUMN(),1,0.5))*(IF(ROW()=COLUMN(),0,1))</f>
        <v>0</v>
      </c>
      <c r="Z38" s="14">
        <f ca="1">(((COUNTIFS(SWISSW!$I:$I,'MTT CHECKCOUNT'!$A38,SWISSW!$J:$J,'MTT CHECKCOUNT'!Z$1,SWISSW!$F:$F,"Won")+COUNTIFS(SWISSW!$I:$I,'MTT CHECKCOUNT'!Z$1,SWISSW!$J:$J,'MTT CHECKCOUNT'!$A38,SWISSW!$F:$F,"Lost")))+'MTT DRAW'!Z38*IF(ROW()=COLUMN(),1,0.5))*(IF(ROW()=COLUMN(),0,1))</f>
        <v>1</v>
      </c>
      <c r="AA38" s="14">
        <f ca="1">(((COUNTIFS(SWISSW!$I:$I,'MTT CHECKCOUNT'!$A38,SWISSW!$J:$J,'MTT CHECKCOUNT'!AA$1,SWISSW!$F:$F,"Won")+COUNTIFS(SWISSW!$I:$I,'MTT CHECKCOUNT'!AA$1,SWISSW!$J:$J,'MTT CHECKCOUNT'!$A38,SWISSW!$F:$F,"Lost")))+'MTT DRAW'!AA38*IF(ROW()=COLUMN(),1,0.5))*(IF(ROW()=COLUMN(),0,1))</f>
        <v>0</v>
      </c>
      <c r="AB38" s="14">
        <f ca="1">(((COUNTIFS(SWISSW!$I:$I,'MTT CHECKCOUNT'!$A38,SWISSW!$J:$J,'MTT CHECKCOUNT'!AB$1,SWISSW!$F:$F,"Won")+COUNTIFS(SWISSW!$I:$I,'MTT CHECKCOUNT'!AB$1,SWISSW!$J:$J,'MTT CHECKCOUNT'!$A38,SWISSW!$F:$F,"Lost")))+'MTT DRAW'!AB38*IF(ROW()=COLUMN(),1,0.5))*(IF(ROW()=COLUMN(),0,1))</f>
        <v>0</v>
      </c>
      <c r="AC38" s="14">
        <f ca="1">(((COUNTIFS(SWISSW!$I:$I,'MTT CHECKCOUNT'!$A38,SWISSW!$J:$J,'MTT CHECKCOUNT'!AC$1,SWISSW!$F:$F,"Won")+COUNTIFS(SWISSW!$I:$I,'MTT CHECKCOUNT'!AC$1,SWISSW!$J:$J,'MTT CHECKCOUNT'!$A38,SWISSW!$F:$F,"Lost")))+'MTT DRAW'!AC38*IF(ROW()=COLUMN(),1,0.5))*(IF(ROW()=COLUMN(),0,1))</f>
        <v>0</v>
      </c>
      <c r="AD38" s="14">
        <f ca="1">(((COUNTIFS(SWISSW!$I:$I,'MTT CHECKCOUNT'!$A38,SWISSW!$J:$J,'MTT CHECKCOUNT'!AD$1,SWISSW!$F:$F,"Won")+COUNTIFS(SWISSW!$I:$I,'MTT CHECKCOUNT'!AD$1,SWISSW!$J:$J,'MTT CHECKCOUNT'!$A38,SWISSW!$F:$F,"Lost")))+'MTT DRAW'!AD38*IF(ROW()=COLUMN(),1,0.5))*(IF(ROW()=COLUMN(),0,1))</f>
        <v>0</v>
      </c>
      <c r="AE38" s="14">
        <f ca="1">(((COUNTIFS(SWISSW!$I:$I,'MTT CHECKCOUNT'!$A38,SWISSW!$J:$J,'MTT CHECKCOUNT'!AE$1,SWISSW!$F:$F,"Won")+COUNTIFS(SWISSW!$I:$I,'MTT CHECKCOUNT'!AE$1,SWISSW!$J:$J,'MTT CHECKCOUNT'!$A38,SWISSW!$F:$F,"Lost")))+'MTT DRAW'!AE38*IF(ROW()=COLUMN(),1,0.5))*(IF(ROW()=COLUMN(),0,1))</f>
        <v>0</v>
      </c>
      <c r="AF38" s="14">
        <f ca="1">(((COUNTIFS(SWISSW!$I:$I,'MTT CHECKCOUNT'!$A38,SWISSW!$J:$J,'MTT CHECKCOUNT'!AF$1,SWISSW!$F:$F,"Won")+COUNTIFS(SWISSW!$I:$I,'MTT CHECKCOUNT'!AF$1,SWISSW!$J:$J,'MTT CHECKCOUNT'!$A38,SWISSW!$F:$F,"Lost")))+'MTT DRAW'!AF38*IF(ROW()=COLUMN(),1,0.5))*(IF(ROW()=COLUMN(),0,1))</f>
        <v>0</v>
      </c>
      <c r="AG38" s="14">
        <f ca="1">(((COUNTIFS(SWISSW!$I:$I,'MTT CHECKCOUNT'!$A38,SWISSW!$J:$J,'MTT CHECKCOUNT'!AG$1,SWISSW!$F:$F,"Won")+COUNTIFS(SWISSW!$I:$I,'MTT CHECKCOUNT'!AG$1,SWISSW!$J:$J,'MTT CHECKCOUNT'!$A38,SWISSW!$F:$F,"Lost")))+'MTT DRAW'!AG38*IF(ROW()=COLUMN(),1,0.5))*(IF(ROW()=COLUMN(),0,1))</f>
        <v>0</v>
      </c>
      <c r="AH38" s="14">
        <f ca="1">(((COUNTIFS(SWISSW!$I:$I,'MTT CHECKCOUNT'!$A38,SWISSW!$J:$J,'MTT CHECKCOUNT'!AH$1,SWISSW!$F:$F,"Won")+COUNTIFS(SWISSW!$I:$I,'MTT CHECKCOUNT'!AH$1,SWISSW!$J:$J,'MTT CHECKCOUNT'!$A38,SWISSW!$F:$F,"Lost")))+'MTT DRAW'!AH38*IF(ROW()=COLUMN(),1,0.5))*(IF(ROW()=COLUMN(),0,1))</f>
        <v>0</v>
      </c>
      <c r="AI38" s="14">
        <f ca="1">(((COUNTIFS(SWISSW!$I:$I,'MTT CHECKCOUNT'!$A38,SWISSW!$J:$J,'MTT CHECKCOUNT'!AI$1,SWISSW!$F:$F,"Won")+COUNTIFS(SWISSW!$I:$I,'MTT CHECKCOUNT'!AI$1,SWISSW!$J:$J,'MTT CHECKCOUNT'!$A38,SWISSW!$F:$F,"Lost")))+'MTT DRAW'!AI38*IF(ROW()=COLUMN(),1,0.5))*(IF(ROW()=COLUMN(),0,1))</f>
        <v>0</v>
      </c>
      <c r="AJ38" s="14">
        <f ca="1">(((COUNTIFS(SWISSW!$I:$I,'MTT CHECKCOUNT'!$A38,SWISSW!$J:$J,'MTT CHECKCOUNT'!AJ$1,SWISSW!$F:$F,"Won")+COUNTIFS(SWISSW!$I:$I,'MTT CHECKCOUNT'!AJ$1,SWISSW!$J:$J,'MTT CHECKCOUNT'!$A38,SWISSW!$F:$F,"Lost")))+'MTT DRAW'!AJ38*IF(ROW()=COLUMN(),1,0.5))*(IF(ROW()=COLUMN(),0,1))</f>
        <v>0</v>
      </c>
      <c r="AK38" s="14">
        <f ca="1">(((COUNTIFS(SWISSW!$I:$I,'MTT CHECKCOUNT'!$A38,SWISSW!$J:$J,'MTT CHECKCOUNT'!AK$1,SWISSW!$F:$F,"Won")+COUNTIFS(SWISSW!$I:$I,'MTT CHECKCOUNT'!AK$1,SWISSW!$J:$J,'MTT CHECKCOUNT'!$A38,SWISSW!$F:$F,"Lost")))+'MTT DRAW'!AK38*IF(ROW()=COLUMN(),1,0.5))*(IF(ROW()=COLUMN(),0,1))</f>
        <v>0</v>
      </c>
      <c r="AL38" s="14">
        <f ca="1">(((COUNTIFS(SWISSW!$I:$I,'MTT CHECKCOUNT'!$A38,SWISSW!$J:$J,'MTT CHECKCOUNT'!AL$1,SWISSW!$F:$F,"Won")+COUNTIFS(SWISSW!$I:$I,'MTT CHECKCOUNT'!AL$1,SWISSW!$J:$J,'MTT CHECKCOUNT'!$A38,SWISSW!$F:$F,"Lost")))+'MTT DRAW'!AL38*IF(ROW()=COLUMN(),1,0.5))*(IF(ROW()=COLUMN(),0,1))</f>
        <v>0</v>
      </c>
      <c r="AM38" s="14">
        <f ca="1">(((COUNTIFS(SWISSW!$I:$I,'MTT CHECKCOUNT'!$A38,SWISSW!$J:$J,'MTT CHECKCOUNT'!AM$1,SWISSW!$F:$F,"Won")+COUNTIFS(SWISSW!$I:$I,'MTT CHECKCOUNT'!AM$1,SWISSW!$J:$J,'MTT CHECKCOUNT'!$A38,SWISSW!$F:$F,"Lost")))+'MTT DRAW'!AM38*IF(ROW()=COLUMN(),1,0.5))*(IF(ROW()=COLUMN(),0,1))</f>
        <v>0</v>
      </c>
      <c r="AN38" s="14">
        <f ca="1">(((COUNTIFS(SWISSW!$I:$I,'MTT CHECKCOUNT'!$A38,SWISSW!$J:$J,'MTT CHECKCOUNT'!AN$1,SWISSW!$F:$F,"Won")+COUNTIFS(SWISSW!$I:$I,'MTT CHECKCOUNT'!AN$1,SWISSW!$J:$J,'MTT CHECKCOUNT'!$A38,SWISSW!$F:$F,"Lost")))+'MTT DRAW'!AN38*IF(ROW()=COLUMN(),1,0.5))*(IF(ROW()=COLUMN(),0,1))</f>
        <v>0</v>
      </c>
      <c r="AO38" s="14">
        <f ca="1">(((COUNTIFS(SWISSW!$I:$I,'MTT CHECKCOUNT'!$A38,SWISSW!$J:$J,'MTT CHECKCOUNT'!AO$1,SWISSW!$F:$F,"Won")+COUNTIFS(SWISSW!$I:$I,'MTT CHECKCOUNT'!AO$1,SWISSW!$J:$J,'MTT CHECKCOUNT'!$A38,SWISSW!$F:$F,"Lost")))+'MTT DRAW'!AO38*IF(ROW()=COLUMN(),1,0.5))*(IF(ROW()=COLUMN(),0,1))</f>
        <v>0</v>
      </c>
      <c r="AP38" s="14">
        <f ca="1">(((COUNTIFS(SWISSW!$I:$I,'MTT CHECKCOUNT'!$A38,SWISSW!$J:$J,'MTT CHECKCOUNT'!AP$1,SWISSW!$F:$F,"Won")+COUNTIFS(SWISSW!$I:$I,'MTT CHECKCOUNT'!AP$1,SWISSW!$J:$J,'MTT CHECKCOUNT'!$A38,SWISSW!$F:$F,"Lost")))+'MTT DRAW'!AP38*IF(ROW()=COLUMN(),1,0.5))*(IF(ROW()=COLUMN(),0,1))</f>
        <v>0</v>
      </c>
      <c r="AQ38" s="14">
        <f ca="1">(((COUNTIFS(SWISSW!$I:$I,'MTT CHECKCOUNT'!$A38,SWISSW!$J:$J,'MTT CHECKCOUNT'!AQ$1,SWISSW!$F:$F,"Won")+COUNTIFS(SWISSW!$I:$I,'MTT CHECKCOUNT'!AQ$1,SWISSW!$J:$J,'MTT CHECKCOUNT'!$A38,SWISSW!$F:$F,"Lost")))+'MTT DRAW'!AQ38*IF(ROW()=COLUMN(),1,0.5))*(IF(ROW()=COLUMN(),0,1))</f>
        <v>0</v>
      </c>
      <c r="AR38" s="14">
        <f ca="1">(((COUNTIFS(SWISSW!$I:$I,'MTT CHECKCOUNT'!$A38,SWISSW!$J:$J,'MTT CHECKCOUNT'!AR$1,SWISSW!$F:$F,"Won")+COUNTIFS(SWISSW!$I:$I,'MTT CHECKCOUNT'!AR$1,SWISSW!$J:$J,'MTT CHECKCOUNT'!$A38,SWISSW!$F:$F,"Lost")))+'MTT DRAW'!AR38*IF(ROW()=COLUMN(),1,0.5))*(IF(ROW()=COLUMN(),0,1))</f>
        <v>0</v>
      </c>
      <c r="AS38" s="14">
        <f ca="1">(((COUNTIFS(SWISSW!$I:$I,'MTT CHECKCOUNT'!$A38,SWISSW!$J:$J,'MTT CHECKCOUNT'!AS$1,SWISSW!$F:$F,"Won")+COUNTIFS(SWISSW!$I:$I,'MTT CHECKCOUNT'!AS$1,SWISSW!$J:$J,'MTT CHECKCOUNT'!$A38,SWISSW!$F:$F,"Lost")))+'MTT DRAW'!AS38*IF(ROW()=COLUMN(),1,0.5))*(IF(ROW()=COLUMN(),0,1))</f>
        <v>0</v>
      </c>
      <c r="AT38" s="14">
        <f ca="1">(((COUNTIFS(SWISSW!$I:$I,'MTT CHECKCOUNT'!$A38,SWISSW!$J:$J,'MTT CHECKCOUNT'!AT$1,SWISSW!$F:$F,"Won")+COUNTIFS(SWISSW!$I:$I,'MTT CHECKCOUNT'!AT$1,SWISSW!$J:$J,'MTT CHECKCOUNT'!$A38,SWISSW!$F:$F,"Lost")))+'MTT DRAW'!AT38*IF(ROW()=COLUMN(),1,0.5))*(IF(ROW()=COLUMN(),0,1))</f>
        <v>0</v>
      </c>
      <c r="AU38" s="14">
        <f ca="1">(((COUNTIFS(SWISSW!$I:$I,'MTT CHECKCOUNT'!$A38,SWISSW!$J:$J,'MTT CHECKCOUNT'!AU$1,SWISSW!$F:$F,"Won")+COUNTIFS(SWISSW!$I:$I,'MTT CHECKCOUNT'!AU$1,SWISSW!$J:$J,'MTT CHECKCOUNT'!$A38,SWISSW!$F:$F,"Lost")))+'MTT DRAW'!AU38*IF(ROW()=COLUMN(),1,0.5))*(IF(ROW()=COLUMN(),0,1))</f>
        <v>0</v>
      </c>
      <c r="AV38" s="14">
        <f ca="1">(((COUNTIFS(SWISSW!$I:$I,'MTT CHECKCOUNT'!$A38,SWISSW!$J:$J,'MTT CHECKCOUNT'!AV$1,SWISSW!$F:$F,"Won")+COUNTIFS(SWISSW!$I:$I,'MTT CHECKCOUNT'!AV$1,SWISSW!$J:$J,'MTT CHECKCOUNT'!$A38,SWISSW!$F:$F,"Lost")))+'MTT DRAW'!AV38*IF(ROW()=COLUMN(),1,0.5))*(IF(ROW()=COLUMN(),0,1))</f>
        <v>0</v>
      </c>
      <c r="AW38" s="14">
        <f ca="1">(((COUNTIFS(SWISSW!$I:$I,'MTT CHECKCOUNT'!$A38,SWISSW!$J:$J,'MTT CHECKCOUNT'!AW$1,SWISSW!$F:$F,"Won")+COUNTIFS(SWISSW!$I:$I,'MTT CHECKCOUNT'!AW$1,SWISSW!$J:$J,'MTT CHECKCOUNT'!$A38,SWISSW!$F:$F,"Lost")))+'MTT DRAW'!AW38*IF(ROW()=COLUMN(),1,0.5))*(IF(ROW()=COLUMN(),0,1))</f>
        <v>0</v>
      </c>
      <c r="AX38" s="14">
        <f ca="1">(((COUNTIFS(SWISSW!$I:$I,'MTT CHECKCOUNT'!$A38,SWISSW!$J:$J,'MTT CHECKCOUNT'!AX$1,SWISSW!$F:$F,"Won")+COUNTIFS(SWISSW!$I:$I,'MTT CHECKCOUNT'!AX$1,SWISSW!$J:$J,'MTT CHECKCOUNT'!$A38,SWISSW!$F:$F,"Lost")))+'MTT DRAW'!AX38*IF(ROW()=COLUMN(),1,0.5))*(IF(ROW()=COLUMN(),0,1))</f>
        <v>0</v>
      </c>
      <c r="AY38" s="14">
        <f ca="1">(((COUNTIFS(SWISSW!$I:$I,'MTT CHECKCOUNT'!$A38,SWISSW!$J:$J,'MTT CHECKCOUNT'!AY$1,SWISSW!$F:$F,"Won")+COUNTIFS(SWISSW!$I:$I,'MTT CHECKCOUNT'!AY$1,SWISSW!$J:$J,'MTT CHECKCOUNT'!$A38,SWISSW!$F:$F,"Lost")))+'MTT DRAW'!AY38*IF(ROW()=COLUMN(),1,0.5))*(IF(ROW()=COLUMN(),0,1))</f>
        <v>0</v>
      </c>
      <c r="AZ38" s="14">
        <f ca="1">(((COUNTIFS(SWISSW!$I:$I,'MTT CHECKCOUNT'!$A38,SWISSW!$J:$J,'MTT CHECKCOUNT'!AZ$1,SWISSW!$F:$F,"Won")+COUNTIFS(SWISSW!$I:$I,'MTT CHECKCOUNT'!AZ$1,SWISSW!$J:$J,'MTT CHECKCOUNT'!$A38,SWISSW!$F:$F,"Lost")))+'MTT DRAW'!AZ38*IF(ROW()=COLUMN(),1,0.5))*(IF(ROW()=COLUMN(),0,1))</f>
        <v>0</v>
      </c>
      <c r="BA38" s="14">
        <f ca="1">(((COUNTIFS(SWISSW!$I:$I,'MTT CHECKCOUNT'!$A38,SWISSW!$J:$J,'MTT CHECKCOUNT'!BA$1,SWISSW!$F:$F,"Won")+COUNTIFS(SWISSW!$I:$I,'MTT CHECKCOUNT'!BA$1,SWISSW!$J:$J,'MTT CHECKCOUNT'!$A38,SWISSW!$F:$F,"Lost")))+'MTT DRAW'!BA38*IF(ROW()=COLUMN(),1,0.5))*(IF(ROW()=COLUMN(),0,1))</f>
        <v>1</v>
      </c>
      <c r="BB38" s="14">
        <f ca="1">(((COUNTIFS(SWISSW!$I:$I,'MTT CHECKCOUNT'!$A38,SWISSW!$J:$J,'MTT CHECKCOUNT'!BB$1,SWISSW!$F:$F,"Won")+COUNTIFS(SWISSW!$I:$I,'MTT CHECKCOUNT'!BB$1,SWISSW!$J:$J,'MTT CHECKCOUNT'!$A38,SWISSW!$F:$F,"Lost")))+'MTT DRAW'!BB38*IF(ROW()=COLUMN(),1,0.5))*(IF(ROW()=COLUMN(),0,1))</f>
        <v>0</v>
      </c>
      <c r="BC38" s="14">
        <f ca="1">(((COUNTIFS(SWISSW!$I:$I,'MTT CHECKCOUNT'!$A38,SWISSW!$J:$J,'MTT CHECKCOUNT'!BC$1,SWISSW!$F:$F,"Won")+COUNTIFS(SWISSW!$I:$I,'MTT CHECKCOUNT'!BC$1,SWISSW!$J:$J,'MTT CHECKCOUNT'!$A38,SWISSW!$F:$F,"Lost")))+'MTT DRAW'!BC38*IF(ROW()=COLUMN(),1,0.5))*(IF(ROW()=COLUMN(),0,1))</f>
        <v>0</v>
      </c>
      <c r="BD38" s="14">
        <f ca="1">(((COUNTIFS(SWISSW!$I:$I,'MTT CHECKCOUNT'!$A38,SWISSW!$J:$J,'MTT CHECKCOUNT'!BD$1,SWISSW!$F:$F,"Won")+COUNTIFS(SWISSW!$I:$I,'MTT CHECKCOUNT'!BD$1,SWISSW!$J:$J,'MTT CHECKCOUNT'!$A38,SWISSW!$F:$F,"Lost")))+'MTT DRAW'!BD38*IF(ROW()=COLUMN(),1,0.5))*(IF(ROW()=COLUMN(),0,1))</f>
        <v>0</v>
      </c>
      <c r="BE38" s="14">
        <f ca="1">(((COUNTIFS(SWISSW!$I:$I,'MTT CHECKCOUNT'!$A38,SWISSW!$J:$J,'MTT CHECKCOUNT'!BE$1,SWISSW!$F:$F,"Won")+COUNTIFS(SWISSW!$I:$I,'MTT CHECKCOUNT'!BE$1,SWISSW!$J:$J,'MTT CHECKCOUNT'!$A38,SWISSW!$F:$F,"Lost")))+'MTT DRAW'!BE38*IF(ROW()=COLUMN(),1,0.5))*(IF(ROW()=COLUMN(),0,1))</f>
        <v>0</v>
      </c>
      <c r="BF38" s="14">
        <f ca="1">(((COUNTIFS(SWISSW!$I:$I,'MTT CHECKCOUNT'!$A38,SWISSW!$J:$J,'MTT CHECKCOUNT'!BF$1,SWISSW!$F:$F,"Won")+COUNTIFS(SWISSW!$I:$I,'MTT CHECKCOUNT'!BF$1,SWISSW!$J:$J,'MTT CHECKCOUNT'!$A38,SWISSW!$F:$F,"Lost")))+'MTT DRAW'!BF38*IF(ROW()=COLUMN(),1,0.5))*(IF(ROW()=COLUMN(),0,1))</f>
        <v>0</v>
      </c>
    </row>
    <row r="39" spans="1:58" ht="55" customHeight="1" x14ac:dyDescent="0.3">
      <c r="A39" s="3" t="str">
        <f ca="1">MATCHUP!A39</f>
        <v>Mono Red Dredge</v>
      </c>
      <c r="B39" s="14">
        <f ca="1">(((COUNTIFS(SWISSW!$I:$I,'MTT CHECKCOUNT'!$A39,SWISSW!$J:$J,'MTT CHECKCOUNT'!B$1,SWISSW!$F:$F,"Won")+COUNTIFS(SWISSW!$I:$I,'MTT CHECKCOUNT'!B$1,SWISSW!$J:$J,'MTT CHECKCOUNT'!$A39,SWISSW!$F:$F,"Lost")))+'MTT DRAW'!B39*IF(ROW()=COLUMN(),1,0.5))*(IF(ROW()=COLUMN(),0,1))</f>
        <v>3</v>
      </c>
      <c r="C39" s="14">
        <f ca="1">(((COUNTIFS(SWISSW!$I:$I,'MTT CHECKCOUNT'!$A39,SWISSW!$J:$J,'MTT CHECKCOUNT'!C$1,SWISSW!$F:$F,"Won")+COUNTIFS(SWISSW!$I:$I,'MTT CHECKCOUNT'!C$1,SWISSW!$J:$J,'MTT CHECKCOUNT'!$A39,SWISSW!$F:$F,"Lost")))+'MTT DRAW'!C39*IF(ROW()=COLUMN(),1,0.5))*(IF(ROW()=COLUMN(),0,1))</f>
        <v>2</v>
      </c>
      <c r="D39" s="14">
        <f ca="1">(((COUNTIFS(SWISSW!$I:$I,'MTT CHECKCOUNT'!$A39,SWISSW!$J:$J,'MTT CHECKCOUNT'!D$1,SWISSW!$F:$F,"Won")+COUNTIFS(SWISSW!$I:$I,'MTT CHECKCOUNT'!D$1,SWISSW!$J:$J,'MTT CHECKCOUNT'!$A39,SWISSW!$F:$F,"Lost")))+'MTT DRAW'!D39*IF(ROW()=COLUMN(),1,0.5))*(IF(ROW()=COLUMN(),0,1))</f>
        <v>0</v>
      </c>
      <c r="E39" s="14">
        <f ca="1">(((COUNTIFS(SWISSW!$I:$I,'MTT CHECKCOUNT'!$A39,SWISSW!$J:$J,'MTT CHECKCOUNT'!E$1,SWISSW!$F:$F,"Won")+COUNTIFS(SWISSW!$I:$I,'MTT CHECKCOUNT'!E$1,SWISSW!$J:$J,'MTT CHECKCOUNT'!$A39,SWISSW!$F:$F,"Lost")))+'MTT DRAW'!E39*IF(ROW()=COLUMN(),1,0.5))*(IF(ROW()=COLUMN(),0,1))</f>
        <v>0</v>
      </c>
      <c r="F39" s="14">
        <f ca="1">(((COUNTIFS(SWISSW!$I:$I,'MTT CHECKCOUNT'!$A39,SWISSW!$J:$J,'MTT CHECKCOUNT'!F$1,SWISSW!$F:$F,"Won")+COUNTIFS(SWISSW!$I:$I,'MTT CHECKCOUNT'!F$1,SWISSW!$J:$J,'MTT CHECKCOUNT'!$A39,SWISSW!$F:$F,"Lost")))+'MTT DRAW'!F39*IF(ROW()=COLUMN(),1,0.5))*(IF(ROW()=COLUMN(),0,1))</f>
        <v>1</v>
      </c>
      <c r="G39" s="14">
        <f ca="1">(((COUNTIFS(SWISSW!$I:$I,'MTT CHECKCOUNT'!$A39,SWISSW!$J:$J,'MTT CHECKCOUNT'!G$1,SWISSW!$F:$F,"Won")+COUNTIFS(SWISSW!$I:$I,'MTT CHECKCOUNT'!G$1,SWISSW!$J:$J,'MTT CHECKCOUNT'!$A39,SWISSW!$F:$F,"Lost")))+'MTT DRAW'!G39*IF(ROW()=COLUMN(),1,0.5))*(IF(ROW()=COLUMN(),0,1))</f>
        <v>1</v>
      </c>
      <c r="H39" s="14">
        <f ca="1">(((COUNTIFS(SWISSW!$I:$I,'MTT CHECKCOUNT'!$A39,SWISSW!$J:$J,'MTT CHECKCOUNT'!H$1,SWISSW!$F:$F,"Won")+COUNTIFS(SWISSW!$I:$I,'MTT CHECKCOUNT'!H$1,SWISSW!$J:$J,'MTT CHECKCOUNT'!$A39,SWISSW!$F:$F,"Lost")))+'MTT DRAW'!H39*IF(ROW()=COLUMN(),1,0.5))*(IF(ROW()=COLUMN(),0,1))</f>
        <v>0</v>
      </c>
      <c r="I39" s="14">
        <f ca="1">(((COUNTIFS(SWISSW!$I:$I,'MTT CHECKCOUNT'!$A39,SWISSW!$J:$J,'MTT CHECKCOUNT'!I$1,SWISSW!$F:$F,"Won")+COUNTIFS(SWISSW!$I:$I,'MTT CHECKCOUNT'!I$1,SWISSW!$J:$J,'MTT CHECKCOUNT'!$A39,SWISSW!$F:$F,"Lost")))+'MTT DRAW'!I39*IF(ROW()=COLUMN(),1,0.5))*(IF(ROW()=COLUMN(),0,1))</f>
        <v>0</v>
      </c>
      <c r="J39" s="14">
        <f ca="1">(((COUNTIFS(SWISSW!$I:$I,'MTT CHECKCOUNT'!$A39,SWISSW!$J:$J,'MTT CHECKCOUNT'!J$1,SWISSW!$F:$F,"Won")+COUNTIFS(SWISSW!$I:$I,'MTT CHECKCOUNT'!J$1,SWISSW!$J:$J,'MTT CHECKCOUNT'!$A39,SWISSW!$F:$F,"Lost")))+'MTT DRAW'!J39*IF(ROW()=COLUMN(),1,0.5))*(IF(ROW()=COLUMN(),0,1))</f>
        <v>0</v>
      </c>
      <c r="K39" s="14">
        <f ca="1">(((COUNTIFS(SWISSW!$I:$I,'MTT CHECKCOUNT'!$A39,SWISSW!$J:$J,'MTT CHECKCOUNT'!K$1,SWISSW!$F:$F,"Won")+COUNTIFS(SWISSW!$I:$I,'MTT CHECKCOUNT'!K$1,SWISSW!$J:$J,'MTT CHECKCOUNT'!$A39,SWISSW!$F:$F,"Lost")))+'MTT DRAW'!K39*IF(ROW()=COLUMN(),1,0.5))*(IF(ROW()=COLUMN(),0,1))</f>
        <v>2</v>
      </c>
      <c r="L39" s="14">
        <f ca="1">(((COUNTIFS(SWISSW!$I:$I,'MTT CHECKCOUNT'!$A39,SWISSW!$J:$J,'MTT CHECKCOUNT'!L$1,SWISSW!$F:$F,"Won")+COUNTIFS(SWISSW!$I:$I,'MTT CHECKCOUNT'!L$1,SWISSW!$J:$J,'MTT CHECKCOUNT'!$A39,SWISSW!$F:$F,"Lost")))+'MTT DRAW'!L39*IF(ROW()=COLUMN(),1,0.5))*(IF(ROW()=COLUMN(),0,1))</f>
        <v>1.5</v>
      </c>
      <c r="M39" s="14">
        <f ca="1">(((COUNTIFS(SWISSW!$I:$I,'MTT CHECKCOUNT'!$A39,SWISSW!$J:$J,'MTT CHECKCOUNT'!M$1,SWISSW!$F:$F,"Won")+COUNTIFS(SWISSW!$I:$I,'MTT CHECKCOUNT'!M$1,SWISSW!$J:$J,'MTT CHECKCOUNT'!$A39,SWISSW!$F:$F,"Lost")))+'MTT DRAW'!M39*IF(ROW()=COLUMN(),1,0.5))*(IF(ROW()=COLUMN(),0,1))</f>
        <v>0</v>
      </c>
      <c r="N39" s="14">
        <f ca="1">(((COUNTIFS(SWISSW!$I:$I,'MTT CHECKCOUNT'!$A39,SWISSW!$J:$J,'MTT CHECKCOUNT'!N$1,SWISSW!$F:$F,"Won")+COUNTIFS(SWISSW!$I:$I,'MTT CHECKCOUNT'!N$1,SWISSW!$J:$J,'MTT CHECKCOUNT'!$A39,SWISSW!$F:$F,"Lost")))+'MTT DRAW'!N39*IF(ROW()=COLUMN(),1,0.5))*(IF(ROW()=COLUMN(),0,1))</f>
        <v>0</v>
      </c>
      <c r="O39" s="14">
        <f ca="1">(((COUNTIFS(SWISSW!$I:$I,'MTT CHECKCOUNT'!$A39,SWISSW!$J:$J,'MTT CHECKCOUNT'!O$1,SWISSW!$F:$F,"Won")+COUNTIFS(SWISSW!$I:$I,'MTT CHECKCOUNT'!O$1,SWISSW!$J:$J,'MTT CHECKCOUNT'!$A39,SWISSW!$F:$F,"Lost")))+'MTT DRAW'!O39*IF(ROW()=COLUMN(),1,0.5))*(IF(ROW()=COLUMN(),0,1))</f>
        <v>1</v>
      </c>
      <c r="P39" s="14">
        <f ca="1">(((COUNTIFS(SWISSW!$I:$I,'MTT CHECKCOUNT'!$A39,SWISSW!$J:$J,'MTT CHECKCOUNT'!P$1,SWISSW!$F:$F,"Won")+COUNTIFS(SWISSW!$I:$I,'MTT CHECKCOUNT'!P$1,SWISSW!$J:$J,'MTT CHECKCOUNT'!$A39,SWISSW!$F:$F,"Lost")))+'MTT DRAW'!P39*IF(ROW()=COLUMN(),1,0.5))*(IF(ROW()=COLUMN(),0,1))</f>
        <v>1</v>
      </c>
      <c r="Q39" s="14">
        <f ca="1">(((COUNTIFS(SWISSW!$I:$I,'MTT CHECKCOUNT'!$A39,SWISSW!$J:$J,'MTT CHECKCOUNT'!Q$1,SWISSW!$F:$F,"Won")+COUNTIFS(SWISSW!$I:$I,'MTT CHECKCOUNT'!Q$1,SWISSW!$J:$J,'MTT CHECKCOUNT'!$A39,SWISSW!$F:$F,"Lost")))+'MTT DRAW'!Q39*IF(ROW()=COLUMN(),1,0.5))*(IF(ROW()=COLUMN(),0,1))</f>
        <v>1</v>
      </c>
      <c r="R39" s="14">
        <f ca="1">(((COUNTIFS(SWISSW!$I:$I,'MTT CHECKCOUNT'!$A39,SWISSW!$J:$J,'MTT CHECKCOUNT'!R$1,SWISSW!$F:$F,"Won")+COUNTIFS(SWISSW!$I:$I,'MTT CHECKCOUNT'!R$1,SWISSW!$J:$J,'MTT CHECKCOUNT'!$A39,SWISSW!$F:$F,"Lost")))+'MTT DRAW'!R39*IF(ROW()=COLUMN(),1,0.5))*(IF(ROW()=COLUMN(),0,1))</f>
        <v>1</v>
      </c>
      <c r="S39" s="14">
        <f ca="1">(((COUNTIFS(SWISSW!$I:$I,'MTT CHECKCOUNT'!$A39,SWISSW!$J:$J,'MTT CHECKCOUNT'!S$1,SWISSW!$F:$F,"Won")+COUNTIFS(SWISSW!$I:$I,'MTT CHECKCOUNT'!S$1,SWISSW!$J:$J,'MTT CHECKCOUNT'!$A39,SWISSW!$F:$F,"Lost")))+'MTT DRAW'!S39*IF(ROW()=COLUMN(),1,0.5))*(IF(ROW()=COLUMN(),0,1))</f>
        <v>0</v>
      </c>
      <c r="T39" s="14">
        <f ca="1">(((COUNTIFS(SWISSW!$I:$I,'MTT CHECKCOUNT'!$A39,SWISSW!$J:$J,'MTT CHECKCOUNT'!T$1,SWISSW!$F:$F,"Won")+COUNTIFS(SWISSW!$I:$I,'MTT CHECKCOUNT'!T$1,SWISSW!$J:$J,'MTT CHECKCOUNT'!$A39,SWISSW!$F:$F,"Lost")))+'MTT DRAW'!T39*IF(ROW()=COLUMN(),1,0.5))*(IF(ROW()=COLUMN(),0,1))</f>
        <v>1</v>
      </c>
      <c r="U39" s="14">
        <f ca="1">(((COUNTIFS(SWISSW!$I:$I,'MTT CHECKCOUNT'!$A39,SWISSW!$J:$J,'MTT CHECKCOUNT'!U$1,SWISSW!$F:$F,"Won")+COUNTIFS(SWISSW!$I:$I,'MTT CHECKCOUNT'!U$1,SWISSW!$J:$J,'MTT CHECKCOUNT'!$A39,SWISSW!$F:$F,"Lost")))+'MTT DRAW'!U39*IF(ROW()=COLUMN(),1,0.5))*(IF(ROW()=COLUMN(),0,1))</f>
        <v>0</v>
      </c>
      <c r="V39" s="14">
        <f ca="1">(((COUNTIFS(SWISSW!$I:$I,'MTT CHECKCOUNT'!$A39,SWISSW!$J:$J,'MTT CHECKCOUNT'!V$1,SWISSW!$F:$F,"Won")+COUNTIFS(SWISSW!$I:$I,'MTT CHECKCOUNT'!V$1,SWISSW!$J:$J,'MTT CHECKCOUNT'!$A39,SWISSW!$F:$F,"Lost")))+'MTT DRAW'!V39*IF(ROW()=COLUMN(),1,0.5))*(IF(ROW()=COLUMN(),0,1))</f>
        <v>0</v>
      </c>
      <c r="W39" s="14">
        <f ca="1">(((COUNTIFS(SWISSW!$I:$I,'MTT CHECKCOUNT'!$A39,SWISSW!$J:$J,'MTT CHECKCOUNT'!W$1,SWISSW!$F:$F,"Won")+COUNTIFS(SWISSW!$I:$I,'MTT CHECKCOUNT'!W$1,SWISSW!$J:$J,'MTT CHECKCOUNT'!$A39,SWISSW!$F:$F,"Lost")))+'MTT DRAW'!W39*IF(ROW()=COLUMN(),1,0.5))*(IF(ROW()=COLUMN(),0,1))</f>
        <v>0</v>
      </c>
      <c r="X39" s="14">
        <f ca="1">(((COUNTIFS(SWISSW!$I:$I,'MTT CHECKCOUNT'!$A39,SWISSW!$J:$J,'MTT CHECKCOUNT'!X$1,SWISSW!$F:$F,"Won")+COUNTIFS(SWISSW!$I:$I,'MTT CHECKCOUNT'!X$1,SWISSW!$J:$J,'MTT CHECKCOUNT'!$A39,SWISSW!$F:$F,"Lost")))+'MTT DRAW'!X39*IF(ROW()=COLUMN(),1,0.5))*(IF(ROW()=COLUMN(),0,1))</f>
        <v>0</v>
      </c>
      <c r="Y39" s="14">
        <f ca="1">(((COUNTIFS(SWISSW!$I:$I,'MTT CHECKCOUNT'!$A39,SWISSW!$J:$J,'MTT CHECKCOUNT'!Y$1,SWISSW!$F:$F,"Won")+COUNTIFS(SWISSW!$I:$I,'MTT CHECKCOUNT'!Y$1,SWISSW!$J:$J,'MTT CHECKCOUNT'!$A39,SWISSW!$F:$F,"Lost")))+'MTT DRAW'!Y39*IF(ROW()=COLUMN(),1,0.5))*(IF(ROW()=COLUMN(),0,1))</f>
        <v>0</v>
      </c>
      <c r="Z39" s="14">
        <f ca="1">(((COUNTIFS(SWISSW!$I:$I,'MTT CHECKCOUNT'!$A39,SWISSW!$J:$J,'MTT CHECKCOUNT'!Z$1,SWISSW!$F:$F,"Won")+COUNTIFS(SWISSW!$I:$I,'MTT CHECKCOUNT'!Z$1,SWISSW!$J:$J,'MTT CHECKCOUNT'!$A39,SWISSW!$F:$F,"Lost")))+'MTT DRAW'!Z39*IF(ROW()=COLUMN(),1,0.5))*(IF(ROW()=COLUMN(),0,1))</f>
        <v>0</v>
      </c>
      <c r="AA39" s="14">
        <f ca="1">(((COUNTIFS(SWISSW!$I:$I,'MTT CHECKCOUNT'!$A39,SWISSW!$J:$J,'MTT CHECKCOUNT'!AA$1,SWISSW!$F:$F,"Won")+COUNTIFS(SWISSW!$I:$I,'MTT CHECKCOUNT'!AA$1,SWISSW!$J:$J,'MTT CHECKCOUNT'!$A39,SWISSW!$F:$F,"Lost")))+'MTT DRAW'!AA39*IF(ROW()=COLUMN(),1,0.5))*(IF(ROW()=COLUMN(),0,1))</f>
        <v>0</v>
      </c>
      <c r="AB39" s="14">
        <f ca="1">(((COUNTIFS(SWISSW!$I:$I,'MTT CHECKCOUNT'!$A39,SWISSW!$J:$J,'MTT CHECKCOUNT'!AB$1,SWISSW!$F:$F,"Won")+COUNTIFS(SWISSW!$I:$I,'MTT CHECKCOUNT'!AB$1,SWISSW!$J:$J,'MTT CHECKCOUNT'!$A39,SWISSW!$F:$F,"Lost")))+'MTT DRAW'!AB39*IF(ROW()=COLUMN(),1,0.5))*(IF(ROW()=COLUMN(),0,1))</f>
        <v>0</v>
      </c>
      <c r="AC39" s="14">
        <f ca="1">(((COUNTIFS(SWISSW!$I:$I,'MTT CHECKCOUNT'!$A39,SWISSW!$J:$J,'MTT CHECKCOUNT'!AC$1,SWISSW!$F:$F,"Won")+COUNTIFS(SWISSW!$I:$I,'MTT CHECKCOUNT'!AC$1,SWISSW!$J:$J,'MTT CHECKCOUNT'!$A39,SWISSW!$F:$F,"Lost")))+'MTT DRAW'!AC39*IF(ROW()=COLUMN(),1,0.5))*(IF(ROW()=COLUMN(),0,1))</f>
        <v>0</v>
      </c>
      <c r="AD39" s="14">
        <f ca="1">(((COUNTIFS(SWISSW!$I:$I,'MTT CHECKCOUNT'!$A39,SWISSW!$J:$J,'MTT CHECKCOUNT'!AD$1,SWISSW!$F:$F,"Won")+COUNTIFS(SWISSW!$I:$I,'MTT CHECKCOUNT'!AD$1,SWISSW!$J:$J,'MTT CHECKCOUNT'!$A39,SWISSW!$F:$F,"Lost")))+'MTT DRAW'!AD39*IF(ROW()=COLUMN(),1,0.5))*(IF(ROW()=COLUMN(),0,1))</f>
        <v>0</v>
      </c>
      <c r="AE39" s="14">
        <f ca="1">(((COUNTIFS(SWISSW!$I:$I,'MTT CHECKCOUNT'!$A39,SWISSW!$J:$J,'MTT CHECKCOUNT'!AE$1,SWISSW!$F:$F,"Won")+COUNTIFS(SWISSW!$I:$I,'MTT CHECKCOUNT'!AE$1,SWISSW!$J:$J,'MTT CHECKCOUNT'!$A39,SWISSW!$F:$F,"Lost")))+'MTT DRAW'!AE39*IF(ROW()=COLUMN(),1,0.5))*(IF(ROW()=COLUMN(),0,1))</f>
        <v>0</v>
      </c>
      <c r="AF39" s="14">
        <f ca="1">(((COUNTIFS(SWISSW!$I:$I,'MTT CHECKCOUNT'!$A39,SWISSW!$J:$J,'MTT CHECKCOUNT'!AF$1,SWISSW!$F:$F,"Won")+COUNTIFS(SWISSW!$I:$I,'MTT CHECKCOUNT'!AF$1,SWISSW!$J:$J,'MTT CHECKCOUNT'!$A39,SWISSW!$F:$F,"Lost")))+'MTT DRAW'!AF39*IF(ROW()=COLUMN(),1,0.5))*(IF(ROW()=COLUMN(),0,1))</f>
        <v>0</v>
      </c>
      <c r="AG39" s="14">
        <f ca="1">(((COUNTIFS(SWISSW!$I:$I,'MTT CHECKCOUNT'!$A39,SWISSW!$J:$J,'MTT CHECKCOUNT'!AG$1,SWISSW!$F:$F,"Won")+COUNTIFS(SWISSW!$I:$I,'MTT CHECKCOUNT'!AG$1,SWISSW!$J:$J,'MTT CHECKCOUNT'!$A39,SWISSW!$F:$F,"Lost")))+'MTT DRAW'!AG39*IF(ROW()=COLUMN(),1,0.5))*(IF(ROW()=COLUMN(),0,1))</f>
        <v>0</v>
      </c>
      <c r="AH39" s="14">
        <f ca="1">(((COUNTIFS(SWISSW!$I:$I,'MTT CHECKCOUNT'!$A39,SWISSW!$J:$J,'MTT CHECKCOUNT'!AH$1,SWISSW!$F:$F,"Won")+COUNTIFS(SWISSW!$I:$I,'MTT CHECKCOUNT'!AH$1,SWISSW!$J:$J,'MTT CHECKCOUNT'!$A39,SWISSW!$F:$F,"Lost")))+'MTT DRAW'!AH39*IF(ROW()=COLUMN(),1,0.5))*(IF(ROW()=COLUMN(),0,1))</f>
        <v>0</v>
      </c>
      <c r="AI39" s="14">
        <f ca="1">(((COUNTIFS(SWISSW!$I:$I,'MTT CHECKCOUNT'!$A39,SWISSW!$J:$J,'MTT CHECKCOUNT'!AI$1,SWISSW!$F:$F,"Won")+COUNTIFS(SWISSW!$I:$I,'MTT CHECKCOUNT'!AI$1,SWISSW!$J:$J,'MTT CHECKCOUNT'!$A39,SWISSW!$F:$F,"Lost")))+'MTT DRAW'!AI39*IF(ROW()=COLUMN(),1,0.5))*(IF(ROW()=COLUMN(),0,1))</f>
        <v>0</v>
      </c>
      <c r="AJ39" s="14">
        <f ca="1">(((COUNTIFS(SWISSW!$I:$I,'MTT CHECKCOUNT'!$A39,SWISSW!$J:$J,'MTT CHECKCOUNT'!AJ$1,SWISSW!$F:$F,"Won")+COUNTIFS(SWISSW!$I:$I,'MTT CHECKCOUNT'!AJ$1,SWISSW!$J:$J,'MTT CHECKCOUNT'!$A39,SWISSW!$F:$F,"Lost")))+'MTT DRAW'!AJ39*IF(ROW()=COLUMN(),1,0.5))*(IF(ROW()=COLUMN(),0,1))</f>
        <v>0</v>
      </c>
      <c r="AK39" s="14">
        <f ca="1">(((COUNTIFS(SWISSW!$I:$I,'MTT CHECKCOUNT'!$A39,SWISSW!$J:$J,'MTT CHECKCOUNT'!AK$1,SWISSW!$F:$F,"Won")+COUNTIFS(SWISSW!$I:$I,'MTT CHECKCOUNT'!AK$1,SWISSW!$J:$J,'MTT CHECKCOUNT'!$A39,SWISSW!$F:$F,"Lost")))+'MTT DRAW'!AK39*IF(ROW()=COLUMN(),1,0.5))*(IF(ROW()=COLUMN(),0,1))</f>
        <v>0</v>
      </c>
      <c r="AL39" s="14">
        <f ca="1">(((COUNTIFS(SWISSW!$I:$I,'MTT CHECKCOUNT'!$A39,SWISSW!$J:$J,'MTT CHECKCOUNT'!AL$1,SWISSW!$F:$F,"Won")+COUNTIFS(SWISSW!$I:$I,'MTT CHECKCOUNT'!AL$1,SWISSW!$J:$J,'MTT CHECKCOUNT'!$A39,SWISSW!$F:$F,"Lost")))+'MTT DRAW'!AL39*IF(ROW()=COLUMN(),1,0.5))*(IF(ROW()=COLUMN(),0,1))</f>
        <v>0</v>
      </c>
      <c r="AM39" s="14">
        <f ca="1">(((COUNTIFS(SWISSW!$I:$I,'MTT CHECKCOUNT'!$A39,SWISSW!$J:$J,'MTT CHECKCOUNT'!AM$1,SWISSW!$F:$F,"Won")+COUNTIFS(SWISSW!$I:$I,'MTT CHECKCOUNT'!AM$1,SWISSW!$J:$J,'MTT CHECKCOUNT'!$A39,SWISSW!$F:$F,"Lost")))+'MTT DRAW'!AM39*IF(ROW()=COLUMN(),1,0.5))*(IF(ROW()=COLUMN(),0,1))</f>
        <v>0</v>
      </c>
      <c r="AN39" s="14">
        <f ca="1">(((COUNTIFS(SWISSW!$I:$I,'MTT CHECKCOUNT'!$A39,SWISSW!$J:$J,'MTT CHECKCOUNT'!AN$1,SWISSW!$F:$F,"Won")+COUNTIFS(SWISSW!$I:$I,'MTT CHECKCOUNT'!AN$1,SWISSW!$J:$J,'MTT CHECKCOUNT'!$A39,SWISSW!$F:$F,"Lost")))+'MTT DRAW'!AN39*IF(ROW()=COLUMN(),1,0.5))*(IF(ROW()=COLUMN(),0,1))</f>
        <v>0</v>
      </c>
      <c r="AO39" s="14">
        <f ca="1">(((COUNTIFS(SWISSW!$I:$I,'MTT CHECKCOUNT'!$A39,SWISSW!$J:$J,'MTT CHECKCOUNT'!AO$1,SWISSW!$F:$F,"Won")+COUNTIFS(SWISSW!$I:$I,'MTT CHECKCOUNT'!AO$1,SWISSW!$J:$J,'MTT CHECKCOUNT'!$A39,SWISSW!$F:$F,"Lost")))+'MTT DRAW'!AO39*IF(ROW()=COLUMN(),1,0.5))*(IF(ROW()=COLUMN(),0,1))</f>
        <v>0</v>
      </c>
      <c r="AP39" s="14">
        <f ca="1">(((COUNTIFS(SWISSW!$I:$I,'MTT CHECKCOUNT'!$A39,SWISSW!$J:$J,'MTT CHECKCOUNT'!AP$1,SWISSW!$F:$F,"Won")+COUNTIFS(SWISSW!$I:$I,'MTT CHECKCOUNT'!AP$1,SWISSW!$J:$J,'MTT CHECKCOUNT'!$A39,SWISSW!$F:$F,"Lost")))+'MTT DRAW'!AP39*IF(ROW()=COLUMN(),1,0.5))*(IF(ROW()=COLUMN(),0,1))</f>
        <v>0</v>
      </c>
      <c r="AQ39" s="14">
        <f ca="1">(((COUNTIFS(SWISSW!$I:$I,'MTT CHECKCOUNT'!$A39,SWISSW!$J:$J,'MTT CHECKCOUNT'!AQ$1,SWISSW!$F:$F,"Won")+COUNTIFS(SWISSW!$I:$I,'MTT CHECKCOUNT'!AQ$1,SWISSW!$J:$J,'MTT CHECKCOUNT'!$A39,SWISSW!$F:$F,"Lost")))+'MTT DRAW'!AQ39*IF(ROW()=COLUMN(),1,0.5))*(IF(ROW()=COLUMN(),0,1))</f>
        <v>0</v>
      </c>
      <c r="AR39" s="14">
        <f ca="1">(((COUNTIFS(SWISSW!$I:$I,'MTT CHECKCOUNT'!$A39,SWISSW!$J:$J,'MTT CHECKCOUNT'!AR$1,SWISSW!$F:$F,"Won")+COUNTIFS(SWISSW!$I:$I,'MTT CHECKCOUNT'!AR$1,SWISSW!$J:$J,'MTT CHECKCOUNT'!$A39,SWISSW!$F:$F,"Lost")))+'MTT DRAW'!AR39*IF(ROW()=COLUMN(),1,0.5))*(IF(ROW()=COLUMN(),0,1))</f>
        <v>0</v>
      </c>
      <c r="AS39" s="14">
        <f ca="1">(((COUNTIFS(SWISSW!$I:$I,'MTT CHECKCOUNT'!$A39,SWISSW!$J:$J,'MTT CHECKCOUNT'!AS$1,SWISSW!$F:$F,"Won")+COUNTIFS(SWISSW!$I:$I,'MTT CHECKCOUNT'!AS$1,SWISSW!$J:$J,'MTT CHECKCOUNT'!$A39,SWISSW!$F:$F,"Lost")))+'MTT DRAW'!AS39*IF(ROW()=COLUMN(),1,0.5))*(IF(ROW()=COLUMN(),0,1))</f>
        <v>0</v>
      </c>
      <c r="AT39" s="14">
        <f ca="1">(((COUNTIFS(SWISSW!$I:$I,'MTT CHECKCOUNT'!$A39,SWISSW!$J:$J,'MTT CHECKCOUNT'!AT$1,SWISSW!$F:$F,"Won")+COUNTIFS(SWISSW!$I:$I,'MTT CHECKCOUNT'!AT$1,SWISSW!$J:$J,'MTT CHECKCOUNT'!$A39,SWISSW!$F:$F,"Lost")))+'MTT DRAW'!AT39*IF(ROW()=COLUMN(),1,0.5))*(IF(ROW()=COLUMN(),0,1))</f>
        <v>1</v>
      </c>
      <c r="AU39" s="14">
        <f ca="1">(((COUNTIFS(SWISSW!$I:$I,'MTT CHECKCOUNT'!$A39,SWISSW!$J:$J,'MTT CHECKCOUNT'!AU$1,SWISSW!$F:$F,"Won")+COUNTIFS(SWISSW!$I:$I,'MTT CHECKCOUNT'!AU$1,SWISSW!$J:$J,'MTT CHECKCOUNT'!$A39,SWISSW!$F:$F,"Lost")))+'MTT DRAW'!AU39*IF(ROW()=COLUMN(),1,0.5))*(IF(ROW()=COLUMN(),0,1))</f>
        <v>0</v>
      </c>
      <c r="AV39" s="14">
        <f ca="1">(((COUNTIFS(SWISSW!$I:$I,'MTT CHECKCOUNT'!$A39,SWISSW!$J:$J,'MTT CHECKCOUNT'!AV$1,SWISSW!$F:$F,"Won")+COUNTIFS(SWISSW!$I:$I,'MTT CHECKCOUNT'!AV$1,SWISSW!$J:$J,'MTT CHECKCOUNT'!$A39,SWISSW!$F:$F,"Lost")))+'MTT DRAW'!AV39*IF(ROW()=COLUMN(),1,0.5))*(IF(ROW()=COLUMN(),0,1))</f>
        <v>0</v>
      </c>
      <c r="AW39" s="14">
        <f ca="1">(((COUNTIFS(SWISSW!$I:$I,'MTT CHECKCOUNT'!$A39,SWISSW!$J:$J,'MTT CHECKCOUNT'!AW$1,SWISSW!$F:$F,"Won")+COUNTIFS(SWISSW!$I:$I,'MTT CHECKCOUNT'!AW$1,SWISSW!$J:$J,'MTT CHECKCOUNT'!$A39,SWISSW!$F:$F,"Lost")))+'MTT DRAW'!AW39*IF(ROW()=COLUMN(),1,0.5))*(IF(ROW()=COLUMN(),0,1))</f>
        <v>0</v>
      </c>
      <c r="AX39" s="14">
        <f ca="1">(((COUNTIFS(SWISSW!$I:$I,'MTT CHECKCOUNT'!$A39,SWISSW!$J:$J,'MTT CHECKCOUNT'!AX$1,SWISSW!$F:$F,"Won")+COUNTIFS(SWISSW!$I:$I,'MTT CHECKCOUNT'!AX$1,SWISSW!$J:$J,'MTT CHECKCOUNT'!$A39,SWISSW!$F:$F,"Lost")))+'MTT DRAW'!AX39*IF(ROW()=COLUMN(),1,0.5))*(IF(ROW()=COLUMN(),0,1))</f>
        <v>0</v>
      </c>
      <c r="AY39" s="14">
        <f ca="1">(((COUNTIFS(SWISSW!$I:$I,'MTT CHECKCOUNT'!$A39,SWISSW!$J:$J,'MTT CHECKCOUNT'!AY$1,SWISSW!$F:$F,"Won")+COUNTIFS(SWISSW!$I:$I,'MTT CHECKCOUNT'!AY$1,SWISSW!$J:$J,'MTT CHECKCOUNT'!$A39,SWISSW!$F:$F,"Lost")))+'MTT DRAW'!AY39*IF(ROW()=COLUMN(),1,0.5))*(IF(ROW()=COLUMN(),0,1))</f>
        <v>1</v>
      </c>
      <c r="AZ39" s="14">
        <f ca="1">(((COUNTIFS(SWISSW!$I:$I,'MTT CHECKCOUNT'!$A39,SWISSW!$J:$J,'MTT CHECKCOUNT'!AZ$1,SWISSW!$F:$F,"Won")+COUNTIFS(SWISSW!$I:$I,'MTT CHECKCOUNT'!AZ$1,SWISSW!$J:$J,'MTT CHECKCOUNT'!$A39,SWISSW!$F:$F,"Lost")))+'MTT DRAW'!AZ39*IF(ROW()=COLUMN(),1,0.5))*(IF(ROW()=COLUMN(),0,1))</f>
        <v>0</v>
      </c>
      <c r="BA39" s="14">
        <f ca="1">(((COUNTIFS(SWISSW!$I:$I,'MTT CHECKCOUNT'!$A39,SWISSW!$J:$J,'MTT CHECKCOUNT'!BA$1,SWISSW!$F:$F,"Won")+COUNTIFS(SWISSW!$I:$I,'MTT CHECKCOUNT'!BA$1,SWISSW!$J:$J,'MTT CHECKCOUNT'!$A39,SWISSW!$F:$F,"Lost")))+'MTT DRAW'!BA39*IF(ROW()=COLUMN(),1,0.5))*(IF(ROW()=COLUMN(),0,1))</f>
        <v>0</v>
      </c>
      <c r="BB39" s="14">
        <f ca="1">(((COUNTIFS(SWISSW!$I:$I,'MTT CHECKCOUNT'!$A39,SWISSW!$J:$J,'MTT CHECKCOUNT'!BB$1,SWISSW!$F:$F,"Won")+COUNTIFS(SWISSW!$I:$I,'MTT CHECKCOUNT'!BB$1,SWISSW!$J:$J,'MTT CHECKCOUNT'!$A39,SWISSW!$F:$F,"Lost")))+'MTT DRAW'!BB39*IF(ROW()=COLUMN(),1,0.5))*(IF(ROW()=COLUMN(),0,1))</f>
        <v>0</v>
      </c>
      <c r="BC39" s="14">
        <f ca="1">(((COUNTIFS(SWISSW!$I:$I,'MTT CHECKCOUNT'!$A39,SWISSW!$J:$J,'MTT CHECKCOUNT'!BC$1,SWISSW!$F:$F,"Won")+COUNTIFS(SWISSW!$I:$I,'MTT CHECKCOUNT'!BC$1,SWISSW!$J:$J,'MTT CHECKCOUNT'!$A39,SWISSW!$F:$F,"Lost")))+'MTT DRAW'!BC39*IF(ROW()=COLUMN(),1,0.5))*(IF(ROW()=COLUMN(),0,1))</f>
        <v>0</v>
      </c>
      <c r="BD39" s="14">
        <f ca="1">(((COUNTIFS(SWISSW!$I:$I,'MTT CHECKCOUNT'!$A39,SWISSW!$J:$J,'MTT CHECKCOUNT'!BD$1,SWISSW!$F:$F,"Won")+COUNTIFS(SWISSW!$I:$I,'MTT CHECKCOUNT'!BD$1,SWISSW!$J:$J,'MTT CHECKCOUNT'!$A39,SWISSW!$F:$F,"Lost")))+'MTT DRAW'!BD39*IF(ROW()=COLUMN(),1,0.5))*(IF(ROW()=COLUMN(),0,1))</f>
        <v>0</v>
      </c>
      <c r="BE39" s="14">
        <f ca="1">(((COUNTIFS(SWISSW!$I:$I,'MTT CHECKCOUNT'!$A39,SWISSW!$J:$J,'MTT CHECKCOUNT'!BE$1,SWISSW!$F:$F,"Won")+COUNTIFS(SWISSW!$I:$I,'MTT CHECKCOUNT'!BE$1,SWISSW!$J:$J,'MTT CHECKCOUNT'!$A39,SWISSW!$F:$F,"Lost")))+'MTT DRAW'!BE39*IF(ROW()=COLUMN(),1,0.5))*(IF(ROW()=COLUMN(),0,1))</f>
        <v>0</v>
      </c>
      <c r="BF39" s="14">
        <f ca="1">(((COUNTIFS(SWISSW!$I:$I,'MTT CHECKCOUNT'!$A39,SWISSW!$J:$J,'MTT CHECKCOUNT'!BF$1,SWISSW!$F:$F,"Won")+COUNTIFS(SWISSW!$I:$I,'MTT CHECKCOUNT'!BF$1,SWISSW!$J:$J,'MTT CHECKCOUNT'!$A39,SWISSW!$F:$F,"Lost")))+'MTT DRAW'!BF39*IF(ROW()=COLUMN(),1,0.5))*(IF(ROW()=COLUMN(),0,1))</f>
        <v>0</v>
      </c>
    </row>
    <row r="40" spans="1:58" ht="55" customHeight="1" x14ac:dyDescent="0.3">
      <c r="A40" s="3" t="str">
        <f ca="1">MATCHUP!A40</f>
        <v>Mono White Heroic</v>
      </c>
      <c r="B40" s="14">
        <f ca="1">(((COUNTIFS(SWISSW!$I:$I,'MTT CHECKCOUNT'!$A40,SWISSW!$J:$J,'MTT CHECKCOUNT'!B$1,SWISSW!$F:$F,"Won")+COUNTIFS(SWISSW!$I:$I,'MTT CHECKCOUNT'!B$1,SWISSW!$J:$J,'MTT CHECKCOUNT'!$A40,SWISSW!$F:$F,"Lost")))+'MTT DRAW'!B40*IF(ROW()=COLUMN(),1,0.5))*(IF(ROW()=COLUMN(),0,1))</f>
        <v>1</v>
      </c>
      <c r="C40" s="14">
        <f ca="1">(((COUNTIFS(SWISSW!$I:$I,'MTT CHECKCOUNT'!$A40,SWISSW!$J:$J,'MTT CHECKCOUNT'!C$1,SWISSW!$F:$F,"Won")+COUNTIFS(SWISSW!$I:$I,'MTT CHECKCOUNT'!C$1,SWISSW!$J:$J,'MTT CHECKCOUNT'!$A40,SWISSW!$F:$F,"Lost")))+'MTT DRAW'!C40*IF(ROW()=COLUMN(),1,0.5))*(IF(ROW()=COLUMN(),0,1))</f>
        <v>2</v>
      </c>
      <c r="D40" s="14">
        <f ca="1">(((COUNTIFS(SWISSW!$I:$I,'MTT CHECKCOUNT'!$A40,SWISSW!$J:$J,'MTT CHECKCOUNT'!D$1,SWISSW!$F:$F,"Won")+COUNTIFS(SWISSW!$I:$I,'MTT CHECKCOUNT'!D$1,SWISSW!$J:$J,'MTT CHECKCOUNT'!$A40,SWISSW!$F:$F,"Lost")))+'MTT DRAW'!D40*IF(ROW()=COLUMN(),1,0.5))*(IF(ROW()=COLUMN(),0,1))</f>
        <v>1</v>
      </c>
      <c r="E40" s="14">
        <f ca="1">(((COUNTIFS(SWISSW!$I:$I,'MTT CHECKCOUNT'!$A40,SWISSW!$J:$J,'MTT CHECKCOUNT'!E$1,SWISSW!$F:$F,"Won")+COUNTIFS(SWISSW!$I:$I,'MTT CHECKCOUNT'!E$1,SWISSW!$J:$J,'MTT CHECKCOUNT'!$A40,SWISSW!$F:$F,"Lost")))+'MTT DRAW'!E40*IF(ROW()=COLUMN(),1,0.5))*(IF(ROW()=COLUMN(),0,1))</f>
        <v>2</v>
      </c>
      <c r="F40" s="14">
        <f ca="1">(((COUNTIFS(SWISSW!$I:$I,'MTT CHECKCOUNT'!$A40,SWISSW!$J:$J,'MTT CHECKCOUNT'!F$1,SWISSW!$F:$F,"Won")+COUNTIFS(SWISSW!$I:$I,'MTT CHECKCOUNT'!F$1,SWISSW!$J:$J,'MTT CHECKCOUNT'!$A40,SWISSW!$F:$F,"Lost")))+'MTT DRAW'!F40*IF(ROW()=COLUMN(),1,0.5))*(IF(ROW()=COLUMN(),0,1))</f>
        <v>2</v>
      </c>
      <c r="G40" s="14">
        <f ca="1">(((COUNTIFS(SWISSW!$I:$I,'MTT CHECKCOUNT'!$A40,SWISSW!$J:$J,'MTT CHECKCOUNT'!G$1,SWISSW!$F:$F,"Won")+COUNTIFS(SWISSW!$I:$I,'MTT CHECKCOUNT'!G$1,SWISSW!$J:$J,'MTT CHECKCOUNT'!$A40,SWISSW!$F:$F,"Lost")))+'MTT DRAW'!G40*IF(ROW()=COLUMN(),1,0.5))*(IF(ROW()=COLUMN(),0,1))</f>
        <v>1</v>
      </c>
      <c r="H40" s="14">
        <f ca="1">(((COUNTIFS(SWISSW!$I:$I,'MTT CHECKCOUNT'!$A40,SWISSW!$J:$J,'MTT CHECKCOUNT'!H$1,SWISSW!$F:$F,"Won")+COUNTIFS(SWISSW!$I:$I,'MTT CHECKCOUNT'!H$1,SWISSW!$J:$J,'MTT CHECKCOUNT'!$A40,SWISSW!$F:$F,"Lost")))+'MTT DRAW'!H40*IF(ROW()=COLUMN(),1,0.5))*(IF(ROW()=COLUMN(),0,1))</f>
        <v>0</v>
      </c>
      <c r="I40" s="14">
        <f ca="1">(((COUNTIFS(SWISSW!$I:$I,'MTT CHECKCOUNT'!$A40,SWISSW!$J:$J,'MTT CHECKCOUNT'!I$1,SWISSW!$F:$F,"Won")+COUNTIFS(SWISSW!$I:$I,'MTT CHECKCOUNT'!I$1,SWISSW!$J:$J,'MTT CHECKCOUNT'!$A40,SWISSW!$F:$F,"Lost")))+'MTT DRAW'!I40*IF(ROW()=COLUMN(),1,0.5))*(IF(ROW()=COLUMN(),0,1))</f>
        <v>0</v>
      </c>
      <c r="J40" s="14">
        <f ca="1">(((COUNTIFS(SWISSW!$I:$I,'MTT CHECKCOUNT'!$A40,SWISSW!$J:$J,'MTT CHECKCOUNT'!J$1,SWISSW!$F:$F,"Won")+COUNTIFS(SWISSW!$I:$I,'MTT CHECKCOUNT'!J$1,SWISSW!$J:$J,'MTT CHECKCOUNT'!$A40,SWISSW!$F:$F,"Lost")))+'MTT DRAW'!J40*IF(ROW()=COLUMN(),1,0.5))*(IF(ROW()=COLUMN(),0,1))</f>
        <v>0</v>
      </c>
      <c r="K40" s="14">
        <f ca="1">(((COUNTIFS(SWISSW!$I:$I,'MTT CHECKCOUNT'!$A40,SWISSW!$J:$J,'MTT CHECKCOUNT'!K$1,SWISSW!$F:$F,"Won")+COUNTIFS(SWISSW!$I:$I,'MTT CHECKCOUNT'!K$1,SWISSW!$J:$J,'MTT CHECKCOUNT'!$A40,SWISSW!$F:$F,"Lost")))+'MTT DRAW'!K40*IF(ROW()=COLUMN(),1,0.5))*(IF(ROW()=COLUMN(),0,1))</f>
        <v>0</v>
      </c>
      <c r="L40" s="14">
        <f ca="1">(((COUNTIFS(SWISSW!$I:$I,'MTT CHECKCOUNT'!$A40,SWISSW!$J:$J,'MTT CHECKCOUNT'!L$1,SWISSW!$F:$F,"Won")+COUNTIFS(SWISSW!$I:$I,'MTT CHECKCOUNT'!L$1,SWISSW!$J:$J,'MTT CHECKCOUNT'!$A40,SWISSW!$F:$F,"Lost")))+'MTT DRAW'!L40*IF(ROW()=COLUMN(),1,0.5))*(IF(ROW()=COLUMN(),0,1))</f>
        <v>0</v>
      </c>
      <c r="M40" s="14">
        <f ca="1">(((COUNTIFS(SWISSW!$I:$I,'MTT CHECKCOUNT'!$A40,SWISSW!$J:$J,'MTT CHECKCOUNT'!M$1,SWISSW!$F:$F,"Won")+COUNTIFS(SWISSW!$I:$I,'MTT CHECKCOUNT'!M$1,SWISSW!$J:$J,'MTT CHECKCOUNT'!$A40,SWISSW!$F:$F,"Lost")))+'MTT DRAW'!M40*IF(ROW()=COLUMN(),1,0.5))*(IF(ROW()=COLUMN(),0,1))</f>
        <v>0</v>
      </c>
      <c r="N40" s="14">
        <f ca="1">(((COUNTIFS(SWISSW!$I:$I,'MTT CHECKCOUNT'!$A40,SWISSW!$J:$J,'MTT CHECKCOUNT'!N$1,SWISSW!$F:$F,"Won")+COUNTIFS(SWISSW!$I:$I,'MTT CHECKCOUNT'!N$1,SWISSW!$J:$J,'MTT CHECKCOUNT'!$A40,SWISSW!$F:$F,"Lost")))+'MTT DRAW'!N40*IF(ROW()=COLUMN(),1,0.5))*(IF(ROW()=COLUMN(),0,1))</f>
        <v>0</v>
      </c>
      <c r="O40" s="14">
        <f ca="1">(((COUNTIFS(SWISSW!$I:$I,'MTT CHECKCOUNT'!$A40,SWISSW!$J:$J,'MTT CHECKCOUNT'!O$1,SWISSW!$F:$F,"Won")+COUNTIFS(SWISSW!$I:$I,'MTT CHECKCOUNT'!O$1,SWISSW!$J:$J,'MTT CHECKCOUNT'!$A40,SWISSW!$F:$F,"Lost")))+'MTT DRAW'!O40*IF(ROW()=COLUMN(),1,0.5))*(IF(ROW()=COLUMN(),0,1))</f>
        <v>0</v>
      </c>
      <c r="P40" s="14">
        <f ca="1">(((COUNTIFS(SWISSW!$I:$I,'MTT CHECKCOUNT'!$A40,SWISSW!$J:$J,'MTT CHECKCOUNT'!P$1,SWISSW!$F:$F,"Won")+COUNTIFS(SWISSW!$I:$I,'MTT CHECKCOUNT'!P$1,SWISSW!$J:$J,'MTT CHECKCOUNT'!$A40,SWISSW!$F:$F,"Lost")))+'MTT DRAW'!P40*IF(ROW()=COLUMN(),1,0.5))*(IF(ROW()=COLUMN(),0,1))</f>
        <v>0</v>
      </c>
      <c r="Q40" s="14">
        <f ca="1">(((COUNTIFS(SWISSW!$I:$I,'MTT CHECKCOUNT'!$A40,SWISSW!$J:$J,'MTT CHECKCOUNT'!Q$1,SWISSW!$F:$F,"Won")+COUNTIFS(SWISSW!$I:$I,'MTT CHECKCOUNT'!Q$1,SWISSW!$J:$J,'MTT CHECKCOUNT'!$A40,SWISSW!$F:$F,"Lost")))+'MTT DRAW'!Q40*IF(ROW()=COLUMN(),1,0.5))*(IF(ROW()=COLUMN(),0,1))</f>
        <v>0</v>
      </c>
      <c r="R40" s="14">
        <f ca="1">(((COUNTIFS(SWISSW!$I:$I,'MTT CHECKCOUNT'!$A40,SWISSW!$J:$J,'MTT CHECKCOUNT'!R$1,SWISSW!$F:$F,"Won")+COUNTIFS(SWISSW!$I:$I,'MTT CHECKCOUNT'!R$1,SWISSW!$J:$J,'MTT CHECKCOUNT'!$A40,SWISSW!$F:$F,"Lost")))+'MTT DRAW'!R40*IF(ROW()=COLUMN(),1,0.5))*(IF(ROW()=COLUMN(),0,1))</f>
        <v>0</v>
      </c>
      <c r="S40" s="14">
        <f ca="1">(((COUNTIFS(SWISSW!$I:$I,'MTT CHECKCOUNT'!$A40,SWISSW!$J:$J,'MTT CHECKCOUNT'!S$1,SWISSW!$F:$F,"Won")+COUNTIFS(SWISSW!$I:$I,'MTT CHECKCOUNT'!S$1,SWISSW!$J:$J,'MTT CHECKCOUNT'!$A40,SWISSW!$F:$F,"Lost")))+'MTT DRAW'!S40*IF(ROW()=COLUMN(),1,0.5))*(IF(ROW()=COLUMN(),0,1))</f>
        <v>0</v>
      </c>
      <c r="T40" s="14">
        <f ca="1">(((COUNTIFS(SWISSW!$I:$I,'MTT CHECKCOUNT'!$A40,SWISSW!$J:$J,'MTT CHECKCOUNT'!T$1,SWISSW!$F:$F,"Won")+COUNTIFS(SWISSW!$I:$I,'MTT CHECKCOUNT'!T$1,SWISSW!$J:$J,'MTT CHECKCOUNT'!$A40,SWISSW!$F:$F,"Lost")))+'MTT DRAW'!T40*IF(ROW()=COLUMN(),1,0.5))*(IF(ROW()=COLUMN(),0,1))</f>
        <v>0</v>
      </c>
      <c r="U40" s="14">
        <f ca="1">(((COUNTIFS(SWISSW!$I:$I,'MTT CHECKCOUNT'!$A40,SWISSW!$J:$J,'MTT CHECKCOUNT'!U$1,SWISSW!$F:$F,"Won")+COUNTIFS(SWISSW!$I:$I,'MTT CHECKCOUNT'!U$1,SWISSW!$J:$J,'MTT CHECKCOUNT'!$A40,SWISSW!$F:$F,"Lost")))+'MTT DRAW'!U40*IF(ROW()=COLUMN(),1,0.5))*(IF(ROW()=COLUMN(),0,1))</f>
        <v>0</v>
      </c>
      <c r="V40" s="14">
        <f ca="1">(((COUNTIFS(SWISSW!$I:$I,'MTT CHECKCOUNT'!$A40,SWISSW!$J:$J,'MTT CHECKCOUNT'!V$1,SWISSW!$F:$F,"Won")+COUNTIFS(SWISSW!$I:$I,'MTT CHECKCOUNT'!V$1,SWISSW!$J:$J,'MTT CHECKCOUNT'!$A40,SWISSW!$F:$F,"Lost")))+'MTT DRAW'!V40*IF(ROW()=COLUMN(),1,0.5))*(IF(ROW()=COLUMN(),0,1))</f>
        <v>0</v>
      </c>
      <c r="W40" s="14">
        <f ca="1">(((COUNTIFS(SWISSW!$I:$I,'MTT CHECKCOUNT'!$A40,SWISSW!$J:$J,'MTT CHECKCOUNT'!W$1,SWISSW!$F:$F,"Won")+COUNTIFS(SWISSW!$I:$I,'MTT CHECKCOUNT'!W$1,SWISSW!$J:$J,'MTT CHECKCOUNT'!$A40,SWISSW!$F:$F,"Lost")))+'MTT DRAW'!W40*IF(ROW()=COLUMN(),1,0.5))*(IF(ROW()=COLUMN(),0,1))</f>
        <v>0</v>
      </c>
      <c r="X40" s="14">
        <f ca="1">(((COUNTIFS(SWISSW!$I:$I,'MTT CHECKCOUNT'!$A40,SWISSW!$J:$J,'MTT CHECKCOUNT'!X$1,SWISSW!$F:$F,"Won")+COUNTIFS(SWISSW!$I:$I,'MTT CHECKCOUNT'!X$1,SWISSW!$J:$J,'MTT CHECKCOUNT'!$A40,SWISSW!$F:$F,"Lost")))+'MTT DRAW'!X40*IF(ROW()=COLUMN(),1,0.5))*(IF(ROW()=COLUMN(),0,1))</f>
        <v>0</v>
      </c>
      <c r="Y40" s="14">
        <f ca="1">(((COUNTIFS(SWISSW!$I:$I,'MTT CHECKCOUNT'!$A40,SWISSW!$J:$J,'MTT CHECKCOUNT'!Y$1,SWISSW!$F:$F,"Won")+COUNTIFS(SWISSW!$I:$I,'MTT CHECKCOUNT'!Y$1,SWISSW!$J:$J,'MTT CHECKCOUNT'!$A40,SWISSW!$F:$F,"Lost")))+'MTT DRAW'!Y40*IF(ROW()=COLUMN(),1,0.5))*(IF(ROW()=COLUMN(),0,1))</f>
        <v>0</v>
      </c>
      <c r="Z40" s="14">
        <f ca="1">(((COUNTIFS(SWISSW!$I:$I,'MTT CHECKCOUNT'!$A40,SWISSW!$J:$J,'MTT CHECKCOUNT'!Z$1,SWISSW!$F:$F,"Won")+COUNTIFS(SWISSW!$I:$I,'MTT CHECKCOUNT'!Z$1,SWISSW!$J:$J,'MTT CHECKCOUNT'!$A40,SWISSW!$F:$F,"Lost")))+'MTT DRAW'!Z40*IF(ROW()=COLUMN(),1,0.5))*(IF(ROW()=COLUMN(),0,1))</f>
        <v>0</v>
      </c>
      <c r="AA40" s="14">
        <f ca="1">(((COUNTIFS(SWISSW!$I:$I,'MTT CHECKCOUNT'!$A40,SWISSW!$J:$J,'MTT CHECKCOUNT'!AA$1,SWISSW!$F:$F,"Won")+COUNTIFS(SWISSW!$I:$I,'MTT CHECKCOUNT'!AA$1,SWISSW!$J:$J,'MTT CHECKCOUNT'!$A40,SWISSW!$F:$F,"Lost")))+'MTT DRAW'!AA40*IF(ROW()=COLUMN(),1,0.5))*(IF(ROW()=COLUMN(),0,1))</f>
        <v>0</v>
      </c>
      <c r="AB40" s="14">
        <f ca="1">(((COUNTIFS(SWISSW!$I:$I,'MTT CHECKCOUNT'!$A40,SWISSW!$J:$J,'MTT CHECKCOUNT'!AB$1,SWISSW!$F:$F,"Won")+COUNTIFS(SWISSW!$I:$I,'MTT CHECKCOUNT'!AB$1,SWISSW!$J:$J,'MTT CHECKCOUNT'!$A40,SWISSW!$F:$F,"Lost")))+'MTT DRAW'!AB40*IF(ROW()=COLUMN(),1,0.5))*(IF(ROW()=COLUMN(),0,1))</f>
        <v>0</v>
      </c>
      <c r="AC40" s="14">
        <f ca="1">(((COUNTIFS(SWISSW!$I:$I,'MTT CHECKCOUNT'!$A40,SWISSW!$J:$J,'MTT CHECKCOUNT'!AC$1,SWISSW!$F:$F,"Won")+COUNTIFS(SWISSW!$I:$I,'MTT CHECKCOUNT'!AC$1,SWISSW!$J:$J,'MTT CHECKCOUNT'!$A40,SWISSW!$F:$F,"Lost")))+'MTT DRAW'!AC40*IF(ROW()=COLUMN(),1,0.5))*(IF(ROW()=COLUMN(),0,1))</f>
        <v>0</v>
      </c>
      <c r="AD40" s="14">
        <f ca="1">(((COUNTIFS(SWISSW!$I:$I,'MTT CHECKCOUNT'!$A40,SWISSW!$J:$J,'MTT CHECKCOUNT'!AD$1,SWISSW!$F:$F,"Won")+COUNTIFS(SWISSW!$I:$I,'MTT CHECKCOUNT'!AD$1,SWISSW!$J:$J,'MTT CHECKCOUNT'!$A40,SWISSW!$F:$F,"Lost")))+'MTT DRAW'!AD40*IF(ROW()=COLUMN(),1,0.5))*(IF(ROW()=COLUMN(),0,1))</f>
        <v>0</v>
      </c>
      <c r="AE40" s="14">
        <f ca="1">(((COUNTIFS(SWISSW!$I:$I,'MTT CHECKCOUNT'!$A40,SWISSW!$J:$J,'MTT CHECKCOUNT'!AE$1,SWISSW!$F:$F,"Won")+COUNTIFS(SWISSW!$I:$I,'MTT CHECKCOUNT'!AE$1,SWISSW!$J:$J,'MTT CHECKCOUNT'!$A40,SWISSW!$F:$F,"Lost")))+'MTT DRAW'!AE40*IF(ROW()=COLUMN(),1,0.5))*(IF(ROW()=COLUMN(),0,1))</f>
        <v>0</v>
      </c>
      <c r="AF40" s="14">
        <f ca="1">(((COUNTIFS(SWISSW!$I:$I,'MTT CHECKCOUNT'!$A40,SWISSW!$J:$J,'MTT CHECKCOUNT'!AF$1,SWISSW!$F:$F,"Won")+COUNTIFS(SWISSW!$I:$I,'MTT CHECKCOUNT'!AF$1,SWISSW!$J:$J,'MTT CHECKCOUNT'!$A40,SWISSW!$F:$F,"Lost")))+'MTT DRAW'!AF40*IF(ROW()=COLUMN(),1,0.5))*(IF(ROW()=COLUMN(),0,1))</f>
        <v>0</v>
      </c>
      <c r="AG40" s="14">
        <f ca="1">(((COUNTIFS(SWISSW!$I:$I,'MTT CHECKCOUNT'!$A40,SWISSW!$J:$J,'MTT CHECKCOUNT'!AG$1,SWISSW!$F:$F,"Won")+COUNTIFS(SWISSW!$I:$I,'MTT CHECKCOUNT'!AG$1,SWISSW!$J:$J,'MTT CHECKCOUNT'!$A40,SWISSW!$F:$F,"Lost")))+'MTT DRAW'!AG40*IF(ROW()=COLUMN(),1,0.5))*(IF(ROW()=COLUMN(),0,1))</f>
        <v>0</v>
      </c>
      <c r="AH40" s="14">
        <f ca="1">(((COUNTIFS(SWISSW!$I:$I,'MTT CHECKCOUNT'!$A40,SWISSW!$J:$J,'MTT CHECKCOUNT'!AH$1,SWISSW!$F:$F,"Won")+COUNTIFS(SWISSW!$I:$I,'MTT CHECKCOUNT'!AH$1,SWISSW!$J:$J,'MTT CHECKCOUNT'!$A40,SWISSW!$F:$F,"Lost")))+'MTT DRAW'!AH40*IF(ROW()=COLUMN(),1,0.5))*(IF(ROW()=COLUMN(),0,1))</f>
        <v>0</v>
      </c>
      <c r="AI40" s="14">
        <f ca="1">(((COUNTIFS(SWISSW!$I:$I,'MTT CHECKCOUNT'!$A40,SWISSW!$J:$J,'MTT CHECKCOUNT'!AI$1,SWISSW!$F:$F,"Won")+COUNTIFS(SWISSW!$I:$I,'MTT CHECKCOUNT'!AI$1,SWISSW!$J:$J,'MTT CHECKCOUNT'!$A40,SWISSW!$F:$F,"Lost")))+'MTT DRAW'!AI40*IF(ROW()=COLUMN(),1,0.5))*(IF(ROW()=COLUMN(),0,1))</f>
        <v>0</v>
      </c>
      <c r="AJ40" s="14">
        <f ca="1">(((COUNTIFS(SWISSW!$I:$I,'MTT CHECKCOUNT'!$A40,SWISSW!$J:$J,'MTT CHECKCOUNT'!AJ$1,SWISSW!$F:$F,"Won")+COUNTIFS(SWISSW!$I:$I,'MTT CHECKCOUNT'!AJ$1,SWISSW!$J:$J,'MTT CHECKCOUNT'!$A40,SWISSW!$F:$F,"Lost")))+'MTT DRAW'!AJ40*IF(ROW()=COLUMN(),1,0.5))*(IF(ROW()=COLUMN(),0,1))</f>
        <v>0</v>
      </c>
      <c r="AK40" s="14">
        <f ca="1">(((COUNTIFS(SWISSW!$I:$I,'MTT CHECKCOUNT'!$A40,SWISSW!$J:$J,'MTT CHECKCOUNT'!AK$1,SWISSW!$F:$F,"Won")+COUNTIFS(SWISSW!$I:$I,'MTT CHECKCOUNT'!AK$1,SWISSW!$J:$J,'MTT CHECKCOUNT'!$A40,SWISSW!$F:$F,"Lost")))+'MTT DRAW'!AK40*IF(ROW()=COLUMN(),1,0.5))*(IF(ROW()=COLUMN(),0,1))</f>
        <v>0</v>
      </c>
      <c r="AL40" s="14">
        <f ca="1">(((COUNTIFS(SWISSW!$I:$I,'MTT CHECKCOUNT'!$A40,SWISSW!$J:$J,'MTT CHECKCOUNT'!AL$1,SWISSW!$F:$F,"Won")+COUNTIFS(SWISSW!$I:$I,'MTT CHECKCOUNT'!AL$1,SWISSW!$J:$J,'MTT CHECKCOUNT'!$A40,SWISSW!$F:$F,"Lost")))+'MTT DRAW'!AL40*IF(ROW()=COLUMN(),1,0.5))*(IF(ROW()=COLUMN(),0,1))</f>
        <v>0</v>
      </c>
      <c r="AM40" s="14">
        <f ca="1">(((COUNTIFS(SWISSW!$I:$I,'MTT CHECKCOUNT'!$A40,SWISSW!$J:$J,'MTT CHECKCOUNT'!AM$1,SWISSW!$F:$F,"Won")+COUNTIFS(SWISSW!$I:$I,'MTT CHECKCOUNT'!AM$1,SWISSW!$J:$J,'MTT CHECKCOUNT'!$A40,SWISSW!$F:$F,"Lost")))+'MTT DRAW'!AM40*IF(ROW()=COLUMN(),1,0.5))*(IF(ROW()=COLUMN(),0,1))</f>
        <v>0</v>
      </c>
      <c r="AN40" s="14">
        <f ca="1">(((COUNTIFS(SWISSW!$I:$I,'MTT CHECKCOUNT'!$A40,SWISSW!$J:$J,'MTT CHECKCOUNT'!AN$1,SWISSW!$F:$F,"Won")+COUNTIFS(SWISSW!$I:$I,'MTT CHECKCOUNT'!AN$1,SWISSW!$J:$J,'MTT CHECKCOUNT'!$A40,SWISSW!$F:$F,"Lost")))+'MTT DRAW'!AN40*IF(ROW()=COLUMN(),1,0.5))*(IF(ROW()=COLUMN(),0,1))</f>
        <v>0</v>
      </c>
      <c r="AO40" s="14">
        <f ca="1">(((COUNTIFS(SWISSW!$I:$I,'MTT CHECKCOUNT'!$A40,SWISSW!$J:$J,'MTT CHECKCOUNT'!AO$1,SWISSW!$F:$F,"Won")+COUNTIFS(SWISSW!$I:$I,'MTT CHECKCOUNT'!AO$1,SWISSW!$J:$J,'MTT CHECKCOUNT'!$A40,SWISSW!$F:$F,"Lost")))+'MTT DRAW'!AO40*IF(ROW()=COLUMN(),1,0.5))*(IF(ROW()=COLUMN(),0,1))</f>
        <v>0</v>
      </c>
      <c r="AP40" s="14">
        <f ca="1">(((COUNTIFS(SWISSW!$I:$I,'MTT CHECKCOUNT'!$A40,SWISSW!$J:$J,'MTT CHECKCOUNT'!AP$1,SWISSW!$F:$F,"Won")+COUNTIFS(SWISSW!$I:$I,'MTT CHECKCOUNT'!AP$1,SWISSW!$J:$J,'MTT CHECKCOUNT'!$A40,SWISSW!$F:$F,"Lost")))+'MTT DRAW'!AP40*IF(ROW()=COLUMN(),1,0.5))*(IF(ROW()=COLUMN(),0,1))</f>
        <v>0</v>
      </c>
      <c r="AQ40" s="14">
        <f ca="1">(((COUNTIFS(SWISSW!$I:$I,'MTT CHECKCOUNT'!$A40,SWISSW!$J:$J,'MTT CHECKCOUNT'!AQ$1,SWISSW!$F:$F,"Won")+COUNTIFS(SWISSW!$I:$I,'MTT CHECKCOUNT'!AQ$1,SWISSW!$J:$J,'MTT CHECKCOUNT'!$A40,SWISSW!$F:$F,"Lost")))+'MTT DRAW'!AQ40*IF(ROW()=COLUMN(),1,0.5))*(IF(ROW()=COLUMN(),0,1))</f>
        <v>0</v>
      </c>
      <c r="AR40" s="14">
        <f ca="1">(((COUNTIFS(SWISSW!$I:$I,'MTT CHECKCOUNT'!$A40,SWISSW!$J:$J,'MTT CHECKCOUNT'!AR$1,SWISSW!$F:$F,"Won")+COUNTIFS(SWISSW!$I:$I,'MTT CHECKCOUNT'!AR$1,SWISSW!$J:$J,'MTT CHECKCOUNT'!$A40,SWISSW!$F:$F,"Lost")))+'MTT DRAW'!AR40*IF(ROW()=COLUMN(),1,0.5))*(IF(ROW()=COLUMN(),0,1))</f>
        <v>0</v>
      </c>
      <c r="AS40" s="14">
        <f ca="1">(((COUNTIFS(SWISSW!$I:$I,'MTT CHECKCOUNT'!$A40,SWISSW!$J:$J,'MTT CHECKCOUNT'!AS$1,SWISSW!$F:$F,"Won")+COUNTIFS(SWISSW!$I:$I,'MTT CHECKCOUNT'!AS$1,SWISSW!$J:$J,'MTT CHECKCOUNT'!$A40,SWISSW!$F:$F,"Lost")))+'MTT DRAW'!AS40*IF(ROW()=COLUMN(),1,0.5))*(IF(ROW()=COLUMN(),0,1))</f>
        <v>0</v>
      </c>
      <c r="AT40" s="14">
        <f ca="1">(((COUNTIFS(SWISSW!$I:$I,'MTT CHECKCOUNT'!$A40,SWISSW!$J:$J,'MTT CHECKCOUNT'!AT$1,SWISSW!$F:$F,"Won")+COUNTIFS(SWISSW!$I:$I,'MTT CHECKCOUNT'!AT$1,SWISSW!$J:$J,'MTT CHECKCOUNT'!$A40,SWISSW!$F:$F,"Lost")))+'MTT DRAW'!AT40*IF(ROW()=COLUMN(),1,0.5))*(IF(ROW()=COLUMN(),0,1))</f>
        <v>0</v>
      </c>
      <c r="AU40" s="14">
        <f ca="1">(((COUNTIFS(SWISSW!$I:$I,'MTT CHECKCOUNT'!$A40,SWISSW!$J:$J,'MTT CHECKCOUNT'!AU$1,SWISSW!$F:$F,"Won")+COUNTIFS(SWISSW!$I:$I,'MTT CHECKCOUNT'!AU$1,SWISSW!$J:$J,'MTT CHECKCOUNT'!$A40,SWISSW!$F:$F,"Lost")))+'MTT DRAW'!AU40*IF(ROW()=COLUMN(),1,0.5))*(IF(ROW()=COLUMN(),0,1))</f>
        <v>0</v>
      </c>
      <c r="AV40" s="14">
        <f ca="1">(((COUNTIFS(SWISSW!$I:$I,'MTT CHECKCOUNT'!$A40,SWISSW!$J:$J,'MTT CHECKCOUNT'!AV$1,SWISSW!$F:$F,"Won")+COUNTIFS(SWISSW!$I:$I,'MTT CHECKCOUNT'!AV$1,SWISSW!$J:$J,'MTT CHECKCOUNT'!$A40,SWISSW!$F:$F,"Lost")))+'MTT DRAW'!AV40*IF(ROW()=COLUMN(),1,0.5))*(IF(ROW()=COLUMN(),0,1))</f>
        <v>0</v>
      </c>
      <c r="AW40" s="14">
        <f ca="1">(((COUNTIFS(SWISSW!$I:$I,'MTT CHECKCOUNT'!$A40,SWISSW!$J:$J,'MTT CHECKCOUNT'!AW$1,SWISSW!$F:$F,"Won")+COUNTIFS(SWISSW!$I:$I,'MTT CHECKCOUNT'!AW$1,SWISSW!$J:$J,'MTT CHECKCOUNT'!$A40,SWISSW!$F:$F,"Lost")))+'MTT DRAW'!AW40*IF(ROW()=COLUMN(),1,0.5))*(IF(ROW()=COLUMN(),0,1))</f>
        <v>0</v>
      </c>
      <c r="AX40" s="14">
        <f ca="1">(((COUNTIFS(SWISSW!$I:$I,'MTT CHECKCOUNT'!$A40,SWISSW!$J:$J,'MTT CHECKCOUNT'!AX$1,SWISSW!$F:$F,"Won")+COUNTIFS(SWISSW!$I:$I,'MTT CHECKCOUNT'!AX$1,SWISSW!$J:$J,'MTT CHECKCOUNT'!$A40,SWISSW!$F:$F,"Lost")))+'MTT DRAW'!AX40*IF(ROW()=COLUMN(),1,0.5))*(IF(ROW()=COLUMN(),0,1))</f>
        <v>0</v>
      </c>
      <c r="AY40" s="14">
        <f ca="1">(((COUNTIFS(SWISSW!$I:$I,'MTT CHECKCOUNT'!$A40,SWISSW!$J:$J,'MTT CHECKCOUNT'!AY$1,SWISSW!$F:$F,"Won")+COUNTIFS(SWISSW!$I:$I,'MTT CHECKCOUNT'!AY$1,SWISSW!$J:$J,'MTT CHECKCOUNT'!$A40,SWISSW!$F:$F,"Lost")))+'MTT DRAW'!AY40*IF(ROW()=COLUMN(),1,0.5))*(IF(ROW()=COLUMN(),0,1))</f>
        <v>0</v>
      </c>
      <c r="AZ40" s="14">
        <f ca="1">(((COUNTIFS(SWISSW!$I:$I,'MTT CHECKCOUNT'!$A40,SWISSW!$J:$J,'MTT CHECKCOUNT'!AZ$1,SWISSW!$F:$F,"Won")+COUNTIFS(SWISSW!$I:$I,'MTT CHECKCOUNT'!AZ$1,SWISSW!$J:$J,'MTT CHECKCOUNT'!$A40,SWISSW!$F:$F,"Lost")))+'MTT DRAW'!AZ40*IF(ROW()=COLUMN(),1,0.5))*(IF(ROW()=COLUMN(),0,1))</f>
        <v>0</v>
      </c>
      <c r="BA40" s="14">
        <f ca="1">(((COUNTIFS(SWISSW!$I:$I,'MTT CHECKCOUNT'!$A40,SWISSW!$J:$J,'MTT CHECKCOUNT'!BA$1,SWISSW!$F:$F,"Won")+COUNTIFS(SWISSW!$I:$I,'MTT CHECKCOUNT'!BA$1,SWISSW!$J:$J,'MTT CHECKCOUNT'!$A40,SWISSW!$F:$F,"Lost")))+'MTT DRAW'!BA40*IF(ROW()=COLUMN(),1,0.5))*(IF(ROW()=COLUMN(),0,1))</f>
        <v>0</v>
      </c>
      <c r="BB40" s="14">
        <f ca="1">(((COUNTIFS(SWISSW!$I:$I,'MTT CHECKCOUNT'!$A40,SWISSW!$J:$J,'MTT CHECKCOUNT'!BB$1,SWISSW!$F:$F,"Won")+COUNTIFS(SWISSW!$I:$I,'MTT CHECKCOUNT'!BB$1,SWISSW!$J:$J,'MTT CHECKCOUNT'!$A40,SWISSW!$F:$F,"Lost")))+'MTT DRAW'!BB40*IF(ROW()=COLUMN(),1,0.5))*(IF(ROW()=COLUMN(),0,1))</f>
        <v>0</v>
      </c>
      <c r="BC40" s="14">
        <f ca="1">(((COUNTIFS(SWISSW!$I:$I,'MTT CHECKCOUNT'!$A40,SWISSW!$J:$J,'MTT CHECKCOUNT'!BC$1,SWISSW!$F:$F,"Won")+COUNTIFS(SWISSW!$I:$I,'MTT CHECKCOUNT'!BC$1,SWISSW!$J:$J,'MTT CHECKCOUNT'!$A40,SWISSW!$F:$F,"Lost")))+'MTT DRAW'!BC40*IF(ROW()=COLUMN(),1,0.5))*(IF(ROW()=COLUMN(),0,1))</f>
        <v>0</v>
      </c>
      <c r="BD40" s="14">
        <f ca="1">(((COUNTIFS(SWISSW!$I:$I,'MTT CHECKCOUNT'!$A40,SWISSW!$J:$J,'MTT CHECKCOUNT'!BD$1,SWISSW!$F:$F,"Won")+COUNTIFS(SWISSW!$I:$I,'MTT CHECKCOUNT'!BD$1,SWISSW!$J:$J,'MTT CHECKCOUNT'!$A40,SWISSW!$F:$F,"Lost")))+'MTT DRAW'!BD40*IF(ROW()=COLUMN(),1,0.5))*(IF(ROW()=COLUMN(),0,1))</f>
        <v>0</v>
      </c>
      <c r="BE40" s="14">
        <f ca="1">(((COUNTIFS(SWISSW!$I:$I,'MTT CHECKCOUNT'!$A40,SWISSW!$J:$J,'MTT CHECKCOUNT'!BE$1,SWISSW!$F:$F,"Won")+COUNTIFS(SWISSW!$I:$I,'MTT CHECKCOUNT'!BE$1,SWISSW!$J:$J,'MTT CHECKCOUNT'!$A40,SWISSW!$F:$F,"Lost")))+'MTT DRAW'!BE40*IF(ROW()=COLUMN(),1,0.5))*(IF(ROW()=COLUMN(),0,1))</f>
        <v>0</v>
      </c>
      <c r="BF40" s="14">
        <f ca="1">(((COUNTIFS(SWISSW!$I:$I,'MTT CHECKCOUNT'!$A40,SWISSW!$J:$J,'MTT CHECKCOUNT'!BF$1,SWISSW!$F:$F,"Won")+COUNTIFS(SWISSW!$I:$I,'MTT CHECKCOUNT'!BF$1,SWISSW!$J:$J,'MTT CHECKCOUNT'!$A40,SWISSW!$F:$F,"Lost")))+'MTT DRAW'!BF40*IF(ROW()=COLUMN(),1,0.5))*(IF(ROW()=COLUMN(),0,1))</f>
        <v>0</v>
      </c>
    </row>
    <row r="41" spans="1:58" ht="55" customHeight="1" x14ac:dyDescent="0.3">
      <c r="A41" s="3" t="str">
        <f ca="1">MATCHUP!A41</f>
        <v>Slivers</v>
      </c>
      <c r="B41" s="14">
        <f ca="1">(((COUNTIFS(SWISSW!$I:$I,'MTT CHECKCOUNT'!$A41,SWISSW!$J:$J,'MTT CHECKCOUNT'!B$1,SWISSW!$F:$F,"Won")+COUNTIFS(SWISSW!$I:$I,'MTT CHECKCOUNT'!B$1,SWISSW!$J:$J,'MTT CHECKCOUNT'!$A41,SWISSW!$F:$F,"Lost")))+'MTT DRAW'!B41*IF(ROW()=COLUMN(),1,0.5))*(IF(ROW()=COLUMN(),0,1))</f>
        <v>1</v>
      </c>
      <c r="C41" s="14">
        <f ca="1">(((COUNTIFS(SWISSW!$I:$I,'MTT CHECKCOUNT'!$A41,SWISSW!$J:$J,'MTT CHECKCOUNT'!C$1,SWISSW!$F:$F,"Won")+COUNTIFS(SWISSW!$I:$I,'MTT CHECKCOUNT'!C$1,SWISSW!$J:$J,'MTT CHECKCOUNT'!$A41,SWISSW!$F:$F,"Lost")))+'MTT DRAW'!C41*IF(ROW()=COLUMN(),1,0.5))*(IF(ROW()=COLUMN(),0,1))</f>
        <v>1</v>
      </c>
      <c r="D41" s="14">
        <f ca="1">(((COUNTIFS(SWISSW!$I:$I,'MTT CHECKCOUNT'!$A41,SWISSW!$J:$J,'MTT CHECKCOUNT'!D$1,SWISSW!$F:$F,"Won")+COUNTIFS(SWISSW!$I:$I,'MTT CHECKCOUNT'!D$1,SWISSW!$J:$J,'MTT CHECKCOUNT'!$A41,SWISSW!$F:$F,"Lost")))+'MTT DRAW'!D41*IF(ROW()=COLUMN(),1,0.5))*(IF(ROW()=COLUMN(),0,1))</f>
        <v>2</v>
      </c>
      <c r="E41" s="14">
        <f ca="1">(((COUNTIFS(SWISSW!$I:$I,'MTT CHECKCOUNT'!$A41,SWISSW!$J:$J,'MTT CHECKCOUNT'!E$1,SWISSW!$F:$F,"Won")+COUNTIFS(SWISSW!$I:$I,'MTT CHECKCOUNT'!E$1,SWISSW!$J:$J,'MTT CHECKCOUNT'!$A41,SWISSW!$F:$F,"Lost")))+'MTT DRAW'!E41*IF(ROW()=COLUMN(),1,0.5))*(IF(ROW()=COLUMN(),0,1))</f>
        <v>0</v>
      </c>
      <c r="F41" s="14">
        <f ca="1">(((COUNTIFS(SWISSW!$I:$I,'MTT CHECKCOUNT'!$A41,SWISSW!$J:$J,'MTT CHECKCOUNT'!F$1,SWISSW!$F:$F,"Won")+COUNTIFS(SWISSW!$I:$I,'MTT CHECKCOUNT'!F$1,SWISSW!$J:$J,'MTT CHECKCOUNT'!$A41,SWISSW!$F:$F,"Lost")))+'MTT DRAW'!F41*IF(ROW()=COLUMN(),1,0.5))*(IF(ROW()=COLUMN(),0,1))</f>
        <v>0</v>
      </c>
      <c r="G41" s="14">
        <f ca="1">(((COUNTIFS(SWISSW!$I:$I,'MTT CHECKCOUNT'!$A41,SWISSW!$J:$J,'MTT CHECKCOUNT'!G$1,SWISSW!$F:$F,"Won")+COUNTIFS(SWISSW!$I:$I,'MTT CHECKCOUNT'!G$1,SWISSW!$J:$J,'MTT CHECKCOUNT'!$A41,SWISSW!$F:$F,"Lost")))+'MTT DRAW'!G41*IF(ROW()=COLUMN(),1,0.5))*(IF(ROW()=COLUMN(),0,1))</f>
        <v>1</v>
      </c>
      <c r="H41" s="14">
        <f ca="1">(((COUNTIFS(SWISSW!$I:$I,'MTT CHECKCOUNT'!$A41,SWISSW!$J:$J,'MTT CHECKCOUNT'!H$1,SWISSW!$F:$F,"Won")+COUNTIFS(SWISSW!$I:$I,'MTT CHECKCOUNT'!H$1,SWISSW!$J:$J,'MTT CHECKCOUNT'!$A41,SWISSW!$F:$F,"Lost")))+'MTT DRAW'!H41*IF(ROW()=COLUMN(),1,0.5))*(IF(ROW()=COLUMN(),0,1))</f>
        <v>0</v>
      </c>
      <c r="I41" s="14">
        <f ca="1">(((COUNTIFS(SWISSW!$I:$I,'MTT CHECKCOUNT'!$A41,SWISSW!$J:$J,'MTT CHECKCOUNT'!I$1,SWISSW!$F:$F,"Won")+COUNTIFS(SWISSW!$I:$I,'MTT CHECKCOUNT'!I$1,SWISSW!$J:$J,'MTT CHECKCOUNT'!$A41,SWISSW!$F:$F,"Lost")))+'MTT DRAW'!I41*IF(ROW()=COLUMN(),1,0.5))*(IF(ROW()=COLUMN(),0,1))</f>
        <v>1</v>
      </c>
      <c r="J41" s="14">
        <f ca="1">(((COUNTIFS(SWISSW!$I:$I,'MTT CHECKCOUNT'!$A41,SWISSW!$J:$J,'MTT CHECKCOUNT'!J$1,SWISSW!$F:$F,"Won")+COUNTIFS(SWISSW!$I:$I,'MTT CHECKCOUNT'!J$1,SWISSW!$J:$J,'MTT CHECKCOUNT'!$A41,SWISSW!$F:$F,"Lost")))+'MTT DRAW'!J41*IF(ROW()=COLUMN(),1,0.5))*(IF(ROW()=COLUMN(),0,1))</f>
        <v>0</v>
      </c>
      <c r="K41" s="14">
        <f ca="1">(((COUNTIFS(SWISSW!$I:$I,'MTT CHECKCOUNT'!$A41,SWISSW!$J:$J,'MTT CHECKCOUNT'!K$1,SWISSW!$F:$F,"Won")+COUNTIFS(SWISSW!$I:$I,'MTT CHECKCOUNT'!K$1,SWISSW!$J:$J,'MTT CHECKCOUNT'!$A41,SWISSW!$F:$F,"Lost")))+'MTT DRAW'!K41*IF(ROW()=COLUMN(),1,0.5))*(IF(ROW()=COLUMN(),0,1))</f>
        <v>0</v>
      </c>
      <c r="L41" s="14">
        <f ca="1">(((COUNTIFS(SWISSW!$I:$I,'MTT CHECKCOUNT'!$A41,SWISSW!$J:$J,'MTT CHECKCOUNT'!L$1,SWISSW!$F:$F,"Won")+COUNTIFS(SWISSW!$I:$I,'MTT CHECKCOUNT'!L$1,SWISSW!$J:$J,'MTT CHECKCOUNT'!$A41,SWISSW!$F:$F,"Lost")))+'MTT DRAW'!L41*IF(ROW()=COLUMN(),1,0.5))*(IF(ROW()=COLUMN(),0,1))</f>
        <v>0</v>
      </c>
      <c r="M41" s="14">
        <f ca="1">(((COUNTIFS(SWISSW!$I:$I,'MTT CHECKCOUNT'!$A41,SWISSW!$J:$J,'MTT CHECKCOUNT'!M$1,SWISSW!$F:$F,"Won")+COUNTIFS(SWISSW!$I:$I,'MTT CHECKCOUNT'!M$1,SWISSW!$J:$J,'MTT CHECKCOUNT'!$A41,SWISSW!$F:$F,"Lost")))+'MTT DRAW'!M41*IF(ROW()=COLUMN(),1,0.5))*(IF(ROW()=COLUMN(),0,1))</f>
        <v>0</v>
      </c>
      <c r="N41" s="14">
        <f ca="1">(((COUNTIFS(SWISSW!$I:$I,'MTT CHECKCOUNT'!$A41,SWISSW!$J:$J,'MTT CHECKCOUNT'!N$1,SWISSW!$F:$F,"Won")+COUNTIFS(SWISSW!$I:$I,'MTT CHECKCOUNT'!N$1,SWISSW!$J:$J,'MTT CHECKCOUNT'!$A41,SWISSW!$F:$F,"Lost")))+'MTT DRAW'!N41*IF(ROW()=COLUMN(),1,0.5))*(IF(ROW()=COLUMN(),0,1))</f>
        <v>0</v>
      </c>
      <c r="O41" s="14">
        <f ca="1">(((COUNTIFS(SWISSW!$I:$I,'MTT CHECKCOUNT'!$A41,SWISSW!$J:$J,'MTT CHECKCOUNT'!O$1,SWISSW!$F:$F,"Won")+COUNTIFS(SWISSW!$I:$I,'MTT CHECKCOUNT'!O$1,SWISSW!$J:$J,'MTT CHECKCOUNT'!$A41,SWISSW!$F:$F,"Lost")))+'MTT DRAW'!O41*IF(ROW()=COLUMN(),1,0.5))*(IF(ROW()=COLUMN(),0,1))</f>
        <v>0</v>
      </c>
      <c r="P41" s="14">
        <f ca="1">(((COUNTIFS(SWISSW!$I:$I,'MTT CHECKCOUNT'!$A41,SWISSW!$J:$J,'MTT CHECKCOUNT'!P$1,SWISSW!$F:$F,"Won")+COUNTIFS(SWISSW!$I:$I,'MTT CHECKCOUNT'!P$1,SWISSW!$J:$J,'MTT CHECKCOUNT'!$A41,SWISSW!$F:$F,"Lost")))+'MTT DRAW'!P41*IF(ROW()=COLUMN(),1,0.5))*(IF(ROW()=COLUMN(),0,1))</f>
        <v>0</v>
      </c>
      <c r="Q41" s="14">
        <f ca="1">(((COUNTIFS(SWISSW!$I:$I,'MTT CHECKCOUNT'!$A41,SWISSW!$J:$J,'MTT CHECKCOUNT'!Q$1,SWISSW!$F:$F,"Won")+COUNTIFS(SWISSW!$I:$I,'MTT CHECKCOUNT'!Q$1,SWISSW!$J:$J,'MTT CHECKCOUNT'!$A41,SWISSW!$F:$F,"Lost")))+'MTT DRAW'!Q41*IF(ROW()=COLUMN(),1,0.5))*(IF(ROW()=COLUMN(),0,1))</f>
        <v>0</v>
      </c>
      <c r="R41" s="14">
        <f ca="1">(((COUNTIFS(SWISSW!$I:$I,'MTT CHECKCOUNT'!$A41,SWISSW!$J:$J,'MTT CHECKCOUNT'!R$1,SWISSW!$F:$F,"Won")+COUNTIFS(SWISSW!$I:$I,'MTT CHECKCOUNT'!R$1,SWISSW!$J:$J,'MTT CHECKCOUNT'!$A41,SWISSW!$F:$F,"Lost")))+'MTT DRAW'!R41*IF(ROW()=COLUMN(),1,0.5))*(IF(ROW()=COLUMN(),0,1))</f>
        <v>0</v>
      </c>
      <c r="S41" s="14">
        <f ca="1">(((COUNTIFS(SWISSW!$I:$I,'MTT CHECKCOUNT'!$A41,SWISSW!$J:$J,'MTT CHECKCOUNT'!S$1,SWISSW!$F:$F,"Won")+COUNTIFS(SWISSW!$I:$I,'MTT CHECKCOUNT'!S$1,SWISSW!$J:$J,'MTT CHECKCOUNT'!$A41,SWISSW!$F:$F,"Lost")))+'MTT DRAW'!S41*IF(ROW()=COLUMN(),1,0.5))*(IF(ROW()=COLUMN(),0,1))</f>
        <v>0</v>
      </c>
      <c r="T41" s="14">
        <f ca="1">(((COUNTIFS(SWISSW!$I:$I,'MTT CHECKCOUNT'!$A41,SWISSW!$J:$J,'MTT CHECKCOUNT'!T$1,SWISSW!$F:$F,"Won")+COUNTIFS(SWISSW!$I:$I,'MTT CHECKCOUNT'!T$1,SWISSW!$J:$J,'MTT CHECKCOUNT'!$A41,SWISSW!$F:$F,"Lost")))+'MTT DRAW'!T41*IF(ROW()=COLUMN(),1,0.5))*(IF(ROW()=COLUMN(),0,1))</f>
        <v>0</v>
      </c>
      <c r="U41" s="14">
        <f ca="1">(((COUNTIFS(SWISSW!$I:$I,'MTT CHECKCOUNT'!$A41,SWISSW!$J:$J,'MTT CHECKCOUNT'!U$1,SWISSW!$F:$F,"Won")+COUNTIFS(SWISSW!$I:$I,'MTT CHECKCOUNT'!U$1,SWISSW!$J:$J,'MTT CHECKCOUNT'!$A41,SWISSW!$F:$F,"Lost")))+'MTT DRAW'!U41*IF(ROW()=COLUMN(),1,0.5))*(IF(ROW()=COLUMN(),0,1))</f>
        <v>0</v>
      </c>
      <c r="V41" s="14">
        <f ca="1">(((COUNTIFS(SWISSW!$I:$I,'MTT CHECKCOUNT'!$A41,SWISSW!$J:$J,'MTT CHECKCOUNT'!V$1,SWISSW!$F:$F,"Won")+COUNTIFS(SWISSW!$I:$I,'MTT CHECKCOUNT'!V$1,SWISSW!$J:$J,'MTT CHECKCOUNT'!$A41,SWISSW!$F:$F,"Lost")))+'MTT DRAW'!V41*IF(ROW()=COLUMN(),1,0.5))*(IF(ROW()=COLUMN(),0,1))</f>
        <v>0</v>
      </c>
      <c r="W41" s="14">
        <f ca="1">(((COUNTIFS(SWISSW!$I:$I,'MTT CHECKCOUNT'!$A41,SWISSW!$J:$J,'MTT CHECKCOUNT'!W$1,SWISSW!$F:$F,"Won")+COUNTIFS(SWISSW!$I:$I,'MTT CHECKCOUNT'!W$1,SWISSW!$J:$J,'MTT CHECKCOUNT'!$A41,SWISSW!$F:$F,"Lost")))+'MTT DRAW'!W41*IF(ROW()=COLUMN(),1,0.5))*(IF(ROW()=COLUMN(),0,1))</f>
        <v>0</v>
      </c>
      <c r="X41" s="14">
        <f ca="1">(((COUNTIFS(SWISSW!$I:$I,'MTT CHECKCOUNT'!$A41,SWISSW!$J:$J,'MTT CHECKCOUNT'!X$1,SWISSW!$F:$F,"Won")+COUNTIFS(SWISSW!$I:$I,'MTT CHECKCOUNT'!X$1,SWISSW!$J:$J,'MTT CHECKCOUNT'!$A41,SWISSW!$F:$F,"Lost")))+'MTT DRAW'!X41*IF(ROW()=COLUMN(),1,0.5))*(IF(ROW()=COLUMN(),0,1))</f>
        <v>0</v>
      </c>
      <c r="Y41" s="14">
        <f ca="1">(((COUNTIFS(SWISSW!$I:$I,'MTT CHECKCOUNT'!$A41,SWISSW!$J:$J,'MTT CHECKCOUNT'!Y$1,SWISSW!$F:$F,"Won")+COUNTIFS(SWISSW!$I:$I,'MTT CHECKCOUNT'!Y$1,SWISSW!$J:$J,'MTT CHECKCOUNT'!$A41,SWISSW!$F:$F,"Lost")))+'MTT DRAW'!Y41*IF(ROW()=COLUMN(),1,0.5))*(IF(ROW()=COLUMN(),0,1))</f>
        <v>0</v>
      </c>
      <c r="Z41" s="14">
        <f ca="1">(((COUNTIFS(SWISSW!$I:$I,'MTT CHECKCOUNT'!$A41,SWISSW!$J:$J,'MTT CHECKCOUNT'!Z$1,SWISSW!$F:$F,"Won")+COUNTIFS(SWISSW!$I:$I,'MTT CHECKCOUNT'!Z$1,SWISSW!$J:$J,'MTT CHECKCOUNT'!$A41,SWISSW!$F:$F,"Lost")))+'MTT DRAW'!Z41*IF(ROW()=COLUMN(),1,0.5))*(IF(ROW()=COLUMN(),0,1))</f>
        <v>0</v>
      </c>
      <c r="AA41" s="14">
        <f ca="1">(((COUNTIFS(SWISSW!$I:$I,'MTT CHECKCOUNT'!$A41,SWISSW!$J:$J,'MTT CHECKCOUNT'!AA$1,SWISSW!$F:$F,"Won")+COUNTIFS(SWISSW!$I:$I,'MTT CHECKCOUNT'!AA$1,SWISSW!$J:$J,'MTT CHECKCOUNT'!$A41,SWISSW!$F:$F,"Lost")))+'MTT DRAW'!AA41*IF(ROW()=COLUMN(),1,0.5))*(IF(ROW()=COLUMN(),0,1))</f>
        <v>0</v>
      </c>
      <c r="AB41" s="14">
        <f ca="1">(((COUNTIFS(SWISSW!$I:$I,'MTT CHECKCOUNT'!$A41,SWISSW!$J:$J,'MTT CHECKCOUNT'!AB$1,SWISSW!$F:$F,"Won")+COUNTIFS(SWISSW!$I:$I,'MTT CHECKCOUNT'!AB$1,SWISSW!$J:$J,'MTT CHECKCOUNT'!$A41,SWISSW!$F:$F,"Lost")))+'MTT DRAW'!AB41*IF(ROW()=COLUMN(),1,0.5))*(IF(ROW()=COLUMN(),0,1))</f>
        <v>0</v>
      </c>
      <c r="AC41" s="14">
        <f ca="1">(((COUNTIFS(SWISSW!$I:$I,'MTT CHECKCOUNT'!$A41,SWISSW!$J:$J,'MTT CHECKCOUNT'!AC$1,SWISSW!$F:$F,"Won")+COUNTIFS(SWISSW!$I:$I,'MTT CHECKCOUNT'!AC$1,SWISSW!$J:$J,'MTT CHECKCOUNT'!$A41,SWISSW!$F:$F,"Lost")))+'MTT DRAW'!AC41*IF(ROW()=COLUMN(),1,0.5))*(IF(ROW()=COLUMN(),0,1))</f>
        <v>0</v>
      </c>
      <c r="AD41" s="14">
        <f ca="1">(((COUNTIFS(SWISSW!$I:$I,'MTT CHECKCOUNT'!$A41,SWISSW!$J:$J,'MTT CHECKCOUNT'!AD$1,SWISSW!$F:$F,"Won")+COUNTIFS(SWISSW!$I:$I,'MTT CHECKCOUNT'!AD$1,SWISSW!$J:$J,'MTT CHECKCOUNT'!$A41,SWISSW!$F:$F,"Lost")))+'MTT DRAW'!AD41*IF(ROW()=COLUMN(),1,0.5))*(IF(ROW()=COLUMN(),0,1))</f>
        <v>0</v>
      </c>
      <c r="AE41" s="14">
        <f ca="1">(((COUNTIFS(SWISSW!$I:$I,'MTT CHECKCOUNT'!$A41,SWISSW!$J:$J,'MTT CHECKCOUNT'!AE$1,SWISSW!$F:$F,"Won")+COUNTIFS(SWISSW!$I:$I,'MTT CHECKCOUNT'!AE$1,SWISSW!$J:$J,'MTT CHECKCOUNT'!$A41,SWISSW!$F:$F,"Lost")))+'MTT DRAW'!AE41*IF(ROW()=COLUMN(),1,0.5))*(IF(ROW()=COLUMN(),0,1))</f>
        <v>0</v>
      </c>
      <c r="AF41" s="14">
        <f ca="1">(((COUNTIFS(SWISSW!$I:$I,'MTT CHECKCOUNT'!$A41,SWISSW!$J:$J,'MTT CHECKCOUNT'!AF$1,SWISSW!$F:$F,"Won")+COUNTIFS(SWISSW!$I:$I,'MTT CHECKCOUNT'!AF$1,SWISSW!$J:$J,'MTT CHECKCOUNT'!$A41,SWISSW!$F:$F,"Lost")))+'MTT DRAW'!AF41*IF(ROW()=COLUMN(),1,0.5))*(IF(ROW()=COLUMN(),0,1))</f>
        <v>0</v>
      </c>
      <c r="AG41" s="14">
        <f ca="1">(((COUNTIFS(SWISSW!$I:$I,'MTT CHECKCOUNT'!$A41,SWISSW!$J:$J,'MTT CHECKCOUNT'!AG$1,SWISSW!$F:$F,"Won")+COUNTIFS(SWISSW!$I:$I,'MTT CHECKCOUNT'!AG$1,SWISSW!$J:$J,'MTT CHECKCOUNT'!$A41,SWISSW!$F:$F,"Lost")))+'MTT DRAW'!AG41*IF(ROW()=COLUMN(),1,0.5))*(IF(ROW()=COLUMN(),0,1))</f>
        <v>0</v>
      </c>
      <c r="AH41" s="14">
        <f ca="1">(((COUNTIFS(SWISSW!$I:$I,'MTT CHECKCOUNT'!$A41,SWISSW!$J:$J,'MTT CHECKCOUNT'!AH$1,SWISSW!$F:$F,"Won")+COUNTIFS(SWISSW!$I:$I,'MTT CHECKCOUNT'!AH$1,SWISSW!$J:$J,'MTT CHECKCOUNT'!$A41,SWISSW!$F:$F,"Lost")))+'MTT DRAW'!AH41*IF(ROW()=COLUMN(),1,0.5))*(IF(ROW()=COLUMN(),0,1))</f>
        <v>0</v>
      </c>
      <c r="AI41" s="14">
        <f ca="1">(((COUNTIFS(SWISSW!$I:$I,'MTT CHECKCOUNT'!$A41,SWISSW!$J:$J,'MTT CHECKCOUNT'!AI$1,SWISSW!$F:$F,"Won")+COUNTIFS(SWISSW!$I:$I,'MTT CHECKCOUNT'!AI$1,SWISSW!$J:$J,'MTT CHECKCOUNT'!$A41,SWISSW!$F:$F,"Lost")))+'MTT DRAW'!AI41*IF(ROW()=COLUMN(),1,0.5))*(IF(ROW()=COLUMN(),0,1))</f>
        <v>0</v>
      </c>
      <c r="AJ41" s="14">
        <f ca="1">(((COUNTIFS(SWISSW!$I:$I,'MTT CHECKCOUNT'!$A41,SWISSW!$J:$J,'MTT CHECKCOUNT'!AJ$1,SWISSW!$F:$F,"Won")+COUNTIFS(SWISSW!$I:$I,'MTT CHECKCOUNT'!AJ$1,SWISSW!$J:$J,'MTT CHECKCOUNT'!$A41,SWISSW!$F:$F,"Lost")))+'MTT DRAW'!AJ41*IF(ROW()=COLUMN(),1,0.5))*(IF(ROW()=COLUMN(),0,1))</f>
        <v>0</v>
      </c>
      <c r="AK41" s="14">
        <f ca="1">(((COUNTIFS(SWISSW!$I:$I,'MTT CHECKCOUNT'!$A41,SWISSW!$J:$J,'MTT CHECKCOUNT'!AK$1,SWISSW!$F:$F,"Won")+COUNTIFS(SWISSW!$I:$I,'MTT CHECKCOUNT'!AK$1,SWISSW!$J:$J,'MTT CHECKCOUNT'!$A41,SWISSW!$F:$F,"Lost")))+'MTT DRAW'!AK41*IF(ROW()=COLUMN(),1,0.5))*(IF(ROW()=COLUMN(),0,1))</f>
        <v>0</v>
      </c>
      <c r="AL41" s="14">
        <f ca="1">(((COUNTIFS(SWISSW!$I:$I,'MTT CHECKCOUNT'!$A41,SWISSW!$J:$J,'MTT CHECKCOUNT'!AL$1,SWISSW!$F:$F,"Won")+COUNTIFS(SWISSW!$I:$I,'MTT CHECKCOUNT'!AL$1,SWISSW!$J:$J,'MTT CHECKCOUNT'!$A41,SWISSW!$F:$F,"Lost")))+'MTT DRAW'!AL41*IF(ROW()=COLUMN(),1,0.5))*(IF(ROW()=COLUMN(),0,1))</f>
        <v>0</v>
      </c>
      <c r="AM41" s="14">
        <f ca="1">(((COUNTIFS(SWISSW!$I:$I,'MTT CHECKCOUNT'!$A41,SWISSW!$J:$J,'MTT CHECKCOUNT'!AM$1,SWISSW!$F:$F,"Won")+COUNTIFS(SWISSW!$I:$I,'MTT CHECKCOUNT'!AM$1,SWISSW!$J:$J,'MTT CHECKCOUNT'!$A41,SWISSW!$F:$F,"Lost")))+'MTT DRAW'!AM41*IF(ROW()=COLUMN(),1,0.5))*(IF(ROW()=COLUMN(),0,1))</f>
        <v>0</v>
      </c>
      <c r="AN41" s="14">
        <f ca="1">(((COUNTIFS(SWISSW!$I:$I,'MTT CHECKCOUNT'!$A41,SWISSW!$J:$J,'MTT CHECKCOUNT'!AN$1,SWISSW!$F:$F,"Won")+COUNTIFS(SWISSW!$I:$I,'MTT CHECKCOUNT'!AN$1,SWISSW!$J:$J,'MTT CHECKCOUNT'!$A41,SWISSW!$F:$F,"Lost")))+'MTT DRAW'!AN41*IF(ROW()=COLUMN(),1,0.5))*(IF(ROW()=COLUMN(),0,1))</f>
        <v>0</v>
      </c>
      <c r="AO41" s="14">
        <f ca="1">(((COUNTIFS(SWISSW!$I:$I,'MTT CHECKCOUNT'!$A41,SWISSW!$J:$J,'MTT CHECKCOUNT'!AO$1,SWISSW!$F:$F,"Won")+COUNTIFS(SWISSW!$I:$I,'MTT CHECKCOUNT'!AO$1,SWISSW!$J:$J,'MTT CHECKCOUNT'!$A41,SWISSW!$F:$F,"Lost")))+'MTT DRAW'!AO41*IF(ROW()=COLUMN(),1,0.5))*(IF(ROW()=COLUMN(),0,1))</f>
        <v>0</v>
      </c>
      <c r="AP41" s="14">
        <f ca="1">(((COUNTIFS(SWISSW!$I:$I,'MTT CHECKCOUNT'!$A41,SWISSW!$J:$J,'MTT CHECKCOUNT'!AP$1,SWISSW!$F:$F,"Won")+COUNTIFS(SWISSW!$I:$I,'MTT CHECKCOUNT'!AP$1,SWISSW!$J:$J,'MTT CHECKCOUNT'!$A41,SWISSW!$F:$F,"Lost")))+'MTT DRAW'!AP41*IF(ROW()=COLUMN(),1,0.5))*(IF(ROW()=COLUMN(),0,1))</f>
        <v>0</v>
      </c>
      <c r="AQ41" s="14">
        <f ca="1">(((COUNTIFS(SWISSW!$I:$I,'MTT CHECKCOUNT'!$A41,SWISSW!$J:$J,'MTT CHECKCOUNT'!AQ$1,SWISSW!$F:$F,"Won")+COUNTIFS(SWISSW!$I:$I,'MTT CHECKCOUNT'!AQ$1,SWISSW!$J:$J,'MTT CHECKCOUNT'!$A41,SWISSW!$F:$F,"Lost")))+'MTT DRAW'!AQ41*IF(ROW()=COLUMN(),1,0.5))*(IF(ROW()=COLUMN(),0,1))</f>
        <v>0</v>
      </c>
      <c r="AR41" s="14">
        <f ca="1">(((COUNTIFS(SWISSW!$I:$I,'MTT CHECKCOUNT'!$A41,SWISSW!$J:$J,'MTT CHECKCOUNT'!AR$1,SWISSW!$F:$F,"Won")+COUNTIFS(SWISSW!$I:$I,'MTT CHECKCOUNT'!AR$1,SWISSW!$J:$J,'MTT CHECKCOUNT'!$A41,SWISSW!$F:$F,"Lost")))+'MTT DRAW'!AR41*IF(ROW()=COLUMN(),1,0.5))*(IF(ROW()=COLUMN(),0,1))</f>
        <v>0</v>
      </c>
      <c r="AS41" s="14">
        <f ca="1">(((COUNTIFS(SWISSW!$I:$I,'MTT CHECKCOUNT'!$A41,SWISSW!$J:$J,'MTT CHECKCOUNT'!AS$1,SWISSW!$F:$F,"Won")+COUNTIFS(SWISSW!$I:$I,'MTT CHECKCOUNT'!AS$1,SWISSW!$J:$J,'MTT CHECKCOUNT'!$A41,SWISSW!$F:$F,"Lost")))+'MTT DRAW'!AS41*IF(ROW()=COLUMN(),1,0.5))*(IF(ROW()=COLUMN(),0,1))</f>
        <v>0</v>
      </c>
      <c r="AT41" s="14">
        <f ca="1">(((COUNTIFS(SWISSW!$I:$I,'MTT CHECKCOUNT'!$A41,SWISSW!$J:$J,'MTT CHECKCOUNT'!AT$1,SWISSW!$F:$F,"Won")+COUNTIFS(SWISSW!$I:$I,'MTT CHECKCOUNT'!AT$1,SWISSW!$J:$J,'MTT CHECKCOUNT'!$A41,SWISSW!$F:$F,"Lost")))+'MTT DRAW'!AT41*IF(ROW()=COLUMN(),1,0.5))*(IF(ROW()=COLUMN(),0,1))</f>
        <v>0</v>
      </c>
      <c r="AU41" s="14">
        <f ca="1">(((COUNTIFS(SWISSW!$I:$I,'MTT CHECKCOUNT'!$A41,SWISSW!$J:$J,'MTT CHECKCOUNT'!AU$1,SWISSW!$F:$F,"Won")+COUNTIFS(SWISSW!$I:$I,'MTT CHECKCOUNT'!AU$1,SWISSW!$J:$J,'MTT CHECKCOUNT'!$A41,SWISSW!$F:$F,"Lost")))+'MTT DRAW'!AU41*IF(ROW()=COLUMN(),1,0.5))*(IF(ROW()=COLUMN(),0,1))</f>
        <v>0</v>
      </c>
      <c r="AV41" s="14">
        <f ca="1">(((COUNTIFS(SWISSW!$I:$I,'MTT CHECKCOUNT'!$A41,SWISSW!$J:$J,'MTT CHECKCOUNT'!AV$1,SWISSW!$F:$F,"Won")+COUNTIFS(SWISSW!$I:$I,'MTT CHECKCOUNT'!AV$1,SWISSW!$J:$J,'MTT CHECKCOUNT'!$A41,SWISSW!$F:$F,"Lost")))+'MTT DRAW'!AV41*IF(ROW()=COLUMN(),1,0.5))*(IF(ROW()=COLUMN(),0,1))</f>
        <v>1</v>
      </c>
      <c r="AW41" s="14">
        <f ca="1">(((COUNTIFS(SWISSW!$I:$I,'MTT CHECKCOUNT'!$A41,SWISSW!$J:$J,'MTT CHECKCOUNT'!AW$1,SWISSW!$F:$F,"Won")+COUNTIFS(SWISSW!$I:$I,'MTT CHECKCOUNT'!AW$1,SWISSW!$J:$J,'MTT CHECKCOUNT'!$A41,SWISSW!$F:$F,"Lost")))+'MTT DRAW'!AW41*IF(ROW()=COLUMN(),1,0.5))*(IF(ROW()=COLUMN(),0,1))</f>
        <v>0</v>
      </c>
      <c r="AX41" s="14">
        <f ca="1">(((COUNTIFS(SWISSW!$I:$I,'MTT CHECKCOUNT'!$A41,SWISSW!$J:$J,'MTT CHECKCOUNT'!AX$1,SWISSW!$F:$F,"Won")+COUNTIFS(SWISSW!$I:$I,'MTT CHECKCOUNT'!AX$1,SWISSW!$J:$J,'MTT CHECKCOUNT'!$A41,SWISSW!$F:$F,"Lost")))+'MTT DRAW'!AX41*IF(ROW()=COLUMN(),1,0.5))*(IF(ROW()=COLUMN(),0,1))</f>
        <v>0</v>
      </c>
      <c r="AY41" s="14">
        <f ca="1">(((COUNTIFS(SWISSW!$I:$I,'MTT CHECKCOUNT'!$A41,SWISSW!$J:$J,'MTT CHECKCOUNT'!AY$1,SWISSW!$F:$F,"Won")+COUNTIFS(SWISSW!$I:$I,'MTT CHECKCOUNT'!AY$1,SWISSW!$J:$J,'MTT CHECKCOUNT'!$A41,SWISSW!$F:$F,"Lost")))+'MTT DRAW'!AY41*IF(ROW()=COLUMN(),1,0.5))*(IF(ROW()=COLUMN(),0,1))</f>
        <v>0</v>
      </c>
      <c r="AZ41" s="14">
        <f ca="1">(((COUNTIFS(SWISSW!$I:$I,'MTT CHECKCOUNT'!$A41,SWISSW!$J:$J,'MTT CHECKCOUNT'!AZ$1,SWISSW!$F:$F,"Won")+COUNTIFS(SWISSW!$I:$I,'MTT CHECKCOUNT'!AZ$1,SWISSW!$J:$J,'MTT CHECKCOUNT'!$A41,SWISSW!$F:$F,"Lost")))+'MTT DRAW'!AZ41*IF(ROW()=COLUMN(),1,0.5))*(IF(ROW()=COLUMN(),0,1))</f>
        <v>0</v>
      </c>
      <c r="BA41" s="14">
        <f ca="1">(((COUNTIFS(SWISSW!$I:$I,'MTT CHECKCOUNT'!$A41,SWISSW!$J:$J,'MTT CHECKCOUNT'!BA$1,SWISSW!$F:$F,"Won")+COUNTIFS(SWISSW!$I:$I,'MTT CHECKCOUNT'!BA$1,SWISSW!$J:$J,'MTT CHECKCOUNT'!$A41,SWISSW!$F:$F,"Lost")))+'MTT DRAW'!BA41*IF(ROW()=COLUMN(),1,0.5))*(IF(ROW()=COLUMN(),0,1))</f>
        <v>0</v>
      </c>
      <c r="BB41" s="14">
        <f ca="1">(((COUNTIFS(SWISSW!$I:$I,'MTT CHECKCOUNT'!$A41,SWISSW!$J:$J,'MTT CHECKCOUNT'!BB$1,SWISSW!$F:$F,"Won")+COUNTIFS(SWISSW!$I:$I,'MTT CHECKCOUNT'!BB$1,SWISSW!$J:$J,'MTT CHECKCOUNT'!$A41,SWISSW!$F:$F,"Lost")))+'MTT DRAW'!BB41*IF(ROW()=COLUMN(),1,0.5))*(IF(ROW()=COLUMN(),0,1))</f>
        <v>0</v>
      </c>
      <c r="BC41" s="14">
        <f ca="1">(((COUNTIFS(SWISSW!$I:$I,'MTT CHECKCOUNT'!$A41,SWISSW!$J:$J,'MTT CHECKCOUNT'!BC$1,SWISSW!$F:$F,"Won")+COUNTIFS(SWISSW!$I:$I,'MTT CHECKCOUNT'!BC$1,SWISSW!$J:$J,'MTT CHECKCOUNT'!$A41,SWISSW!$F:$F,"Lost")))+'MTT DRAW'!BC41*IF(ROW()=COLUMN(),1,0.5))*(IF(ROW()=COLUMN(),0,1))</f>
        <v>0</v>
      </c>
      <c r="BD41" s="14">
        <f ca="1">(((COUNTIFS(SWISSW!$I:$I,'MTT CHECKCOUNT'!$A41,SWISSW!$J:$J,'MTT CHECKCOUNT'!BD$1,SWISSW!$F:$F,"Won")+COUNTIFS(SWISSW!$I:$I,'MTT CHECKCOUNT'!BD$1,SWISSW!$J:$J,'MTT CHECKCOUNT'!$A41,SWISSW!$F:$F,"Lost")))+'MTT DRAW'!BD41*IF(ROW()=COLUMN(),1,0.5))*(IF(ROW()=COLUMN(),0,1))</f>
        <v>0</v>
      </c>
      <c r="BE41" s="14">
        <f ca="1">(((COUNTIFS(SWISSW!$I:$I,'MTT CHECKCOUNT'!$A41,SWISSW!$J:$J,'MTT CHECKCOUNT'!BE$1,SWISSW!$F:$F,"Won")+COUNTIFS(SWISSW!$I:$I,'MTT CHECKCOUNT'!BE$1,SWISSW!$J:$J,'MTT CHECKCOUNT'!$A41,SWISSW!$F:$F,"Lost")))+'MTT DRAW'!BE41*IF(ROW()=COLUMN(),1,0.5))*(IF(ROW()=COLUMN(),0,1))</f>
        <v>0</v>
      </c>
      <c r="BF41" s="14">
        <f ca="1">(((COUNTIFS(SWISSW!$I:$I,'MTT CHECKCOUNT'!$A41,SWISSW!$J:$J,'MTT CHECKCOUNT'!BF$1,SWISSW!$F:$F,"Won")+COUNTIFS(SWISSW!$I:$I,'MTT CHECKCOUNT'!BF$1,SWISSW!$J:$J,'MTT CHECKCOUNT'!$A41,SWISSW!$F:$F,"Lost")))+'MTT DRAW'!BF41*IF(ROW()=COLUMN(),1,0.5))*(IF(ROW()=COLUMN(),0,1))</f>
        <v>0</v>
      </c>
    </row>
    <row r="42" spans="1:58" ht="55" customHeight="1" x14ac:dyDescent="0.3">
      <c r="A42" s="3" t="str">
        <f ca="1">MATCHUP!A42</f>
        <v>Dimir Faeries</v>
      </c>
      <c r="B42" s="14">
        <f ca="1">(((COUNTIFS(SWISSW!$I:$I,'MTT CHECKCOUNT'!$A42,SWISSW!$J:$J,'MTT CHECKCOUNT'!B$1,SWISSW!$F:$F,"Won")+COUNTIFS(SWISSW!$I:$I,'MTT CHECKCOUNT'!B$1,SWISSW!$J:$J,'MTT CHECKCOUNT'!$A42,SWISSW!$F:$F,"Lost")))+'MTT DRAW'!B42*IF(ROW()=COLUMN(),1,0.5))*(IF(ROW()=COLUMN(),0,1))</f>
        <v>1</v>
      </c>
      <c r="C42" s="14">
        <f ca="1">(((COUNTIFS(SWISSW!$I:$I,'MTT CHECKCOUNT'!$A42,SWISSW!$J:$J,'MTT CHECKCOUNT'!C$1,SWISSW!$F:$F,"Won")+COUNTIFS(SWISSW!$I:$I,'MTT CHECKCOUNT'!C$1,SWISSW!$J:$J,'MTT CHECKCOUNT'!$A42,SWISSW!$F:$F,"Lost")))+'MTT DRAW'!C42*IF(ROW()=COLUMN(),1,0.5))*(IF(ROW()=COLUMN(),0,1))</f>
        <v>2</v>
      </c>
      <c r="D42" s="14">
        <f ca="1">(((COUNTIFS(SWISSW!$I:$I,'MTT CHECKCOUNT'!$A42,SWISSW!$J:$J,'MTT CHECKCOUNT'!D$1,SWISSW!$F:$F,"Won")+COUNTIFS(SWISSW!$I:$I,'MTT CHECKCOUNT'!D$1,SWISSW!$J:$J,'MTT CHECKCOUNT'!$A42,SWISSW!$F:$F,"Lost")))+'MTT DRAW'!D42*IF(ROW()=COLUMN(),1,0.5))*(IF(ROW()=COLUMN(),0,1))</f>
        <v>2</v>
      </c>
      <c r="E42" s="14">
        <f ca="1">(((COUNTIFS(SWISSW!$I:$I,'MTT CHECKCOUNT'!$A42,SWISSW!$J:$J,'MTT CHECKCOUNT'!E$1,SWISSW!$F:$F,"Won")+COUNTIFS(SWISSW!$I:$I,'MTT CHECKCOUNT'!E$1,SWISSW!$J:$J,'MTT CHECKCOUNT'!$A42,SWISSW!$F:$F,"Lost")))+'MTT DRAW'!E42*IF(ROW()=COLUMN(),1,0.5))*(IF(ROW()=COLUMN(),0,1))</f>
        <v>0</v>
      </c>
      <c r="F42" s="14">
        <f ca="1">(((COUNTIFS(SWISSW!$I:$I,'MTT CHECKCOUNT'!$A42,SWISSW!$J:$J,'MTT CHECKCOUNT'!F$1,SWISSW!$F:$F,"Won")+COUNTIFS(SWISSW!$I:$I,'MTT CHECKCOUNT'!F$1,SWISSW!$J:$J,'MTT CHECKCOUNT'!$A42,SWISSW!$F:$F,"Lost")))+'MTT DRAW'!F42*IF(ROW()=COLUMN(),1,0.5))*(IF(ROW()=COLUMN(),0,1))</f>
        <v>0</v>
      </c>
      <c r="G42" s="14">
        <f ca="1">(((COUNTIFS(SWISSW!$I:$I,'MTT CHECKCOUNT'!$A42,SWISSW!$J:$J,'MTT CHECKCOUNT'!G$1,SWISSW!$F:$F,"Won")+COUNTIFS(SWISSW!$I:$I,'MTT CHECKCOUNT'!G$1,SWISSW!$J:$J,'MTT CHECKCOUNT'!$A42,SWISSW!$F:$F,"Lost")))+'MTT DRAW'!G42*IF(ROW()=COLUMN(),1,0.5))*(IF(ROW()=COLUMN(),0,1))</f>
        <v>0</v>
      </c>
      <c r="H42" s="14">
        <f ca="1">(((COUNTIFS(SWISSW!$I:$I,'MTT CHECKCOUNT'!$A42,SWISSW!$J:$J,'MTT CHECKCOUNT'!H$1,SWISSW!$F:$F,"Won")+COUNTIFS(SWISSW!$I:$I,'MTT CHECKCOUNT'!H$1,SWISSW!$J:$J,'MTT CHECKCOUNT'!$A42,SWISSW!$F:$F,"Lost")))+'MTT DRAW'!H42*IF(ROW()=COLUMN(),1,0.5))*(IF(ROW()=COLUMN(),0,1))</f>
        <v>0</v>
      </c>
      <c r="I42" s="14">
        <f ca="1">(((COUNTIFS(SWISSW!$I:$I,'MTT CHECKCOUNT'!$A42,SWISSW!$J:$J,'MTT CHECKCOUNT'!I$1,SWISSW!$F:$F,"Won")+COUNTIFS(SWISSW!$I:$I,'MTT CHECKCOUNT'!I$1,SWISSW!$J:$J,'MTT CHECKCOUNT'!$A42,SWISSW!$F:$F,"Lost")))+'MTT DRAW'!I42*IF(ROW()=COLUMN(),1,0.5))*(IF(ROW()=COLUMN(),0,1))</f>
        <v>0</v>
      </c>
      <c r="J42" s="14">
        <f ca="1">(((COUNTIFS(SWISSW!$I:$I,'MTT CHECKCOUNT'!$A42,SWISSW!$J:$J,'MTT CHECKCOUNT'!J$1,SWISSW!$F:$F,"Won")+COUNTIFS(SWISSW!$I:$I,'MTT CHECKCOUNT'!J$1,SWISSW!$J:$J,'MTT CHECKCOUNT'!$A42,SWISSW!$F:$F,"Lost")))+'MTT DRAW'!J42*IF(ROW()=COLUMN(),1,0.5))*(IF(ROW()=COLUMN(),0,1))</f>
        <v>0</v>
      </c>
      <c r="K42" s="14">
        <f ca="1">(((COUNTIFS(SWISSW!$I:$I,'MTT CHECKCOUNT'!$A42,SWISSW!$J:$J,'MTT CHECKCOUNT'!K$1,SWISSW!$F:$F,"Won")+COUNTIFS(SWISSW!$I:$I,'MTT CHECKCOUNT'!K$1,SWISSW!$J:$J,'MTT CHECKCOUNT'!$A42,SWISSW!$F:$F,"Lost")))+'MTT DRAW'!K42*IF(ROW()=COLUMN(),1,0.5))*(IF(ROW()=COLUMN(),0,1))</f>
        <v>0</v>
      </c>
      <c r="L42" s="14">
        <f ca="1">(((COUNTIFS(SWISSW!$I:$I,'MTT CHECKCOUNT'!$A42,SWISSW!$J:$J,'MTT CHECKCOUNT'!L$1,SWISSW!$F:$F,"Won")+COUNTIFS(SWISSW!$I:$I,'MTT CHECKCOUNT'!L$1,SWISSW!$J:$J,'MTT CHECKCOUNT'!$A42,SWISSW!$F:$F,"Lost")))+'MTT DRAW'!L42*IF(ROW()=COLUMN(),1,0.5))*(IF(ROW()=COLUMN(),0,1))</f>
        <v>0</v>
      </c>
      <c r="M42" s="14">
        <f ca="1">(((COUNTIFS(SWISSW!$I:$I,'MTT CHECKCOUNT'!$A42,SWISSW!$J:$J,'MTT CHECKCOUNT'!M$1,SWISSW!$F:$F,"Won")+COUNTIFS(SWISSW!$I:$I,'MTT CHECKCOUNT'!M$1,SWISSW!$J:$J,'MTT CHECKCOUNT'!$A42,SWISSW!$F:$F,"Lost")))+'MTT DRAW'!M42*IF(ROW()=COLUMN(),1,0.5))*(IF(ROW()=COLUMN(),0,1))</f>
        <v>0</v>
      </c>
      <c r="N42" s="14">
        <f ca="1">(((COUNTIFS(SWISSW!$I:$I,'MTT CHECKCOUNT'!$A42,SWISSW!$J:$J,'MTT CHECKCOUNT'!N$1,SWISSW!$F:$F,"Won")+COUNTIFS(SWISSW!$I:$I,'MTT CHECKCOUNT'!N$1,SWISSW!$J:$J,'MTT CHECKCOUNT'!$A42,SWISSW!$F:$F,"Lost")))+'MTT DRAW'!N42*IF(ROW()=COLUMN(),1,0.5))*(IF(ROW()=COLUMN(),0,1))</f>
        <v>0</v>
      </c>
      <c r="O42" s="14">
        <f ca="1">(((COUNTIFS(SWISSW!$I:$I,'MTT CHECKCOUNT'!$A42,SWISSW!$J:$J,'MTT CHECKCOUNT'!O$1,SWISSW!$F:$F,"Won")+COUNTIFS(SWISSW!$I:$I,'MTT CHECKCOUNT'!O$1,SWISSW!$J:$J,'MTT CHECKCOUNT'!$A42,SWISSW!$F:$F,"Lost")))+'MTT DRAW'!O42*IF(ROW()=COLUMN(),1,0.5))*(IF(ROW()=COLUMN(),0,1))</f>
        <v>0</v>
      </c>
      <c r="P42" s="14">
        <f ca="1">(((COUNTIFS(SWISSW!$I:$I,'MTT CHECKCOUNT'!$A42,SWISSW!$J:$J,'MTT CHECKCOUNT'!P$1,SWISSW!$F:$F,"Won")+COUNTIFS(SWISSW!$I:$I,'MTT CHECKCOUNT'!P$1,SWISSW!$J:$J,'MTT CHECKCOUNT'!$A42,SWISSW!$F:$F,"Lost")))+'MTT DRAW'!P42*IF(ROW()=COLUMN(),1,0.5))*(IF(ROW()=COLUMN(),0,1))</f>
        <v>0</v>
      </c>
      <c r="Q42" s="14">
        <f ca="1">(((COUNTIFS(SWISSW!$I:$I,'MTT CHECKCOUNT'!$A42,SWISSW!$J:$J,'MTT CHECKCOUNT'!Q$1,SWISSW!$F:$F,"Won")+COUNTIFS(SWISSW!$I:$I,'MTT CHECKCOUNT'!Q$1,SWISSW!$J:$J,'MTT CHECKCOUNT'!$A42,SWISSW!$F:$F,"Lost")))+'MTT DRAW'!Q42*IF(ROW()=COLUMN(),1,0.5))*(IF(ROW()=COLUMN(),0,1))</f>
        <v>0</v>
      </c>
      <c r="R42" s="14">
        <f ca="1">(((COUNTIFS(SWISSW!$I:$I,'MTT CHECKCOUNT'!$A42,SWISSW!$J:$J,'MTT CHECKCOUNT'!R$1,SWISSW!$F:$F,"Won")+COUNTIFS(SWISSW!$I:$I,'MTT CHECKCOUNT'!R$1,SWISSW!$J:$J,'MTT CHECKCOUNT'!$A42,SWISSW!$F:$F,"Lost")))+'MTT DRAW'!R42*IF(ROW()=COLUMN(),1,0.5))*(IF(ROW()=COLUMN(),0,1))</f>
        <v>0</v>
      </c>
      <c r="S42" s="14">
        <f ca="1">(((COUNTIFS(SWISSW!$I:$I,'MTT CHECKCOUNT'!$A42,SWISSW!$J:$J,'MTT CHECKCOUNT'!S$1,SWISSW!$F:$F,"Won")+COUNTIFS(SWISSW!$I:$I,'MTT CHECKCOUNT'!S$1,SWISSW!$J:$J,'MTT CHECKCOUNT'!$A42,SWISSW!$F:$F,"Lost")))+'MTT DRAW'!S42*IF(ROW()=COLUMN(),1,0.5))*(IF(ROW()=COLUMN(),0,1))</f>
        <v>0</v>
      </c>
      <c r="T42" s="14">
        <f ca="1">(((COUNTIFS(SWISSW!$I:$I,'MTT CHECKCOUNT'!$A42,SWISSW!$J:$J,'MTT CHECKCOUNT'!T$1,SWISSW!$F:$F,"Won")+COUNTIFS(SWISSW!$I:$I,'MTT CHECKCOUNT'!T$1,SWISSW!$J:$J,'MTT CHECKCOUNT'!$A42,SWISSW!$F:$F,"Lost")))+'MTT DRAW'!T42*IF(ROW()=COLUMN(),1,0.5))*(IF(ROW()=COLUMN(),0,1))</f>
        <v>0</v>
      </c>
      <c r="U42" s="14">
        <f ca="1">(((COUNTIFS(SWISSW!$I:$I,'MTT CHECKCOUNT'!$A42,SWISSW!$J:$J,'MTT CHECKCOUNT'!U$1,SWISSW!$F:$F,"Won")+COUNTIFS(SWISSW!$I:$I,'MTT CHECKCOUNT'!U$1,SWISSW!$J:$J,'MTT CHECKCOUNT'!$A42,SWISSW!$F:$F,"Lost")))+'MTT DRAW'!U42*IF(ROW()=COLUMN(),1,0.5))*(IF(ROW()=COLUMN(),0,1))</f>
        <v>0</v>
      </c>
      <c r="V42" s="14">
        <f ca="1">(((COUNTIFS(SWISSW!$I:$I,'MTT CHECKCOUNT'!$A42,SWISSW!$J:$J,'MTT CHECKCOUNT'!V$1,SWISSW!$F:$F,"Won")+COUNTIFS(SWISSW!$I:$I,'MTT CHECKCOUNT'!V$1,SWISSW!$J:$J,'MTT CHECKCOUNT'!$A42,SWISSW!$F:$F,"Lost")))+'MTT DRAW'!V42*IF(ROW()=COLUMN(),1,0.5))*(IF(ROW()=COLUMN(),0,1))</f>
        <v>0</v>
      </c>
      <c r="W42" s="14">
        <f ca="1">(((COUNTIFS(SWISSW!$I:$I,'MTT CHECKCOUNT'!$A42,SWISSW!$J:$J,'MTT CHECKCOUNT'!W$1,SWISSW!$F:$F,"Won")+COUNTIFS(SWISSW!$I:$I,'MTT CHECKCOUNT'!W$1,SWISSW!$J:$J,'MTT CHECKCOUNT'!$A42,SWISSW!$F:$F,"Lost")))+'MTT DRAW'!W42*IF(ROW()=COLUMN(),1,0.5))*(IF(ROW()=COLUMN(),0,1))</f>
        <v>0</v>
      </c>
      <c r="X42" s="14">
        <f ca="1">(((COUNTIFS(SWISSW!$I:$I,'MTT CHECKCOUNT'!$A42,SWISSW!$J:$J,'MTT CHECKCOUNT'!X$1,SWISSW!$F:$F,"Won")+COUNTIFS(SWISSW!$I:$I,'MTT CHECKCOUNT'!X$1,SWISSW!$J:$J,'MTT CHECKCOUNT'!$A42,SWISSW!$F:$F,"Lost")))+'MTT DRAW'!X42*IF(ROW()=COLUMN(),1,0.5))*(IF(ROW()=COLUMN(),0,1))</f>
        <v>0</v>
      </c>
      <c r="Y42" s="14">
        <f ca="1">(((COUNTIFS(SWISSW!$I:$I,'MTT CHECKCOUNT'!$A42,SWISSW!$J:$J,'MTT CHECKCOUNT'!Y$1,SWISSW!$F:$F,"Won")+COUNTIFS(SWISSW!$I:$I,'MTT CHECKCOUNT'!Y$1,SWISSW!$J:$J,'MTT CHECKCOUNT'!$A42,SWISSW!$F:$F,"Lost")))+'MTT DRAW'!Y42*IF(ROW()=COLUMN(),1,0.5))*(IF(ROW()=COLUMN(),0,1))</f>
        <v>0</v>
      </c>
      <c r="Z42" s="14">
        <f ca="1">(((COUNTIFS(SWISSW!$I:$I,'MTT CHECKCOUNT'!$A42,SWISSW!$J:$J,'MTT CHECKCOUNT'!Z$1,SWISSW!$F:$F,"Won")+COUNTIFS(SWISSW!$I:$I,'MTT CHECKCOUNT'!Z$1,SWISSW!$J:$J,'MTT CHECKCOUNT'!$A42,SWISSW!$F:$F,"Lost")))+'MTT DRAW'!Z42*IF(ROW()=COLUMN(),1,0.5))*(IF(ROW()=COLUMN(),0,1))</f>
        <v>0</v>
      </c>
      <c r="AA42" s="14">
        <f ca="1">(((COUNTIFS(SWISSW!$I:$I,'MTT CHECKCOUNT'!$A42,SWISSW!$J:$J,'MTT CHECKCOUNT'!AA$1,SWISSW!$F:$F,"Won")+COUNTIFS(SWISSW!$I:$I,'MTT CHECKCOUNT'!AA$1,SWISSW!$J:$J,'MTT CHECKCOUNT'!$A42,SWISSW!$F:$F,"Lost")))+'MTT DRAW'!AA42*IF(ROW()=COLUMN(),1,0.5))*(IF(ROW()=COLUMN(),0,1))</f>
        <v>0</v>
      </c>
      <c r="AB42" s="14">
        <f ca="1">(((COUNTIFS(SWISSW!$I:$I,'MTT CHECKCOUNT'!$A42,SWISSW!$J:$J,'MTT CHECKCOUNT'!AB$1,SWISSW!$F:$F,"Won")+COUNTIFS(SWISSW!$I:$I,'MTT CHECKCOUNT'!AB$1,SWISSW!$J:$J,'MTT CHECKCOUNT'!$A42,SWISSW!$F:$F,"Lost")))+'MTT DRAW'!AB42*IF(ROW()=COLUMN(),1,0.5))*(IF(ROW()=COLUMN(),0,1))</f>
        <v>0</v>
      </c>
      <c r="AC42" s="14">
        <f ca="1">(((COUNTIFS(SWISSW!$I:$I,'MTT CHECKCOUNT'!$A42,SWISSW!$J:$J,'MTT CHECKCOUNT'!AC$1,SWISSW!$F:$F,"Won")+COUNTIFS(SWISSW!$I:$I,'MTT CHECKCOUNT'!AC$1,SWISSW!$J:$J,'MTT CHECKCOUNT'!$A42,SWISSW!$F:$F,"Lost")))+'MTT DRAW'!AC42*IF(ROW()=COLUMN(),1,0.5))*(IF(ROW()=COLUMN(),0,1))</f>
        <v>0</v>
      </c>
      <c r="AD42" s="14">
        <f ca="1">(((COUNTIFS(SWISSW!$I:$I,'MTT CHECKCOUNT'!$A42,SWISSW!$J:$J,'MTT CHECKCOUNT'!AD$1,SWISSW!$F:$F,"Won")+COUNTIFS(SWISSW!$I:$I,'MTT CHECKCOUNT'!AD$1,SWISSW!$J:$J,'MTT CHECKCOUNT'!$A42,SWISSW!$F:$F,"Lost")))+'MTT DRAW'!AD42*IF(ROW()=COLUMN(),1,0.5))*(IF(ROW()=COLUMN(),0,1))</f>
        <v>0</v>
      </c>
      <c r="AE42" s="14">
        <f ca="1">(((COUNTIFS(SWISSW!$I:$I,'MTT CHECKCOUNT'!$A42,SWISSW!$J:$J,'MTT CHECKCOUNT'!AE$1,SWISSW!$F:$F,"Won")+COUNTIFS(SWISSW!$I:$I,'MTT CHECKCOUNT'!AE$1,SWISSW!$J:$J,'MTT CHECKCOUNT'!$A42,SWISSW!$F:$F,"Lost")))+'MTT DRAW'!AE42*IF(ROW()=COLUMN(),1,0.5))*(IF(ROW()=COLUMN(),0,1))</f>
        <v>0</v>
      </c>
      <c r="AF42" s="14">
        <f ca="1">(((COUNTIFS(SWISSW!$I:$I,'MTT CHECKCOUNT'!$A42,SWISSW!$J:$J,'MTT CHECKCOUNT'!AF$1,SWISSW!$F:$F,"Won")+COUNTIFS(SWISSW!$I:$I,'MTT CHECKCOUNT'!AF$1,SWISSW!$J:$J,'MTT CHECKCOUNT'!$A42,SWISSW!$F:$F,"Lost")))+'MTT DRAW'!AF42*IF(ROW()=COLUMN(),1,0.5))*(IF(ROW()=COLUMN(),0,1))</f>
        <v>0</v>
      </c>
      <c r="AG42" s="14">
        <f ca="1">(((COUNTIFS(SWISSW!$I:$I,'MTT CHECKCOUNT'!$A42,SWISSW!$J:$J,'MTT CHECKCOUNT'!AG$1,SWISSW!$F:$F,"Won")+COUNTIFS(SWISSW!$I:$I,'MTT CHECKCOUNT'!AG$1,SWISSW!$J:$J,'MTT CHECKCOUNT'!$A42,SWISSW!$F:$F,"Lost")))+'MTT DRAW'!AG42*IF(ROW()=COLUMN(),1,0.5))*(IF(ROW()=COLUMN(),0,1))</f>
        <v>0</v>
      </c>
      <c r="AH42" s="14">
        <f ca="1">(((COUNTIFS(SWISSW!$I:$I,'MTT CHECKCOUNT'!$A42,SWISSW!$J:$J,'MTT CHECKCOUNT'!AH$1,SWISSW!$F:$F,"Won")+COUNTIFS(SWISSW!$I:$I,'MTT CHECKCOUNT'!AH$1,SWISSW!$J:$J,'MTT CHECKCOUNT'!$A42,SWISSW!$F:$F,"Lost")))+'MTT DRAW'!AH42*IF(ROW()=COLUMN(),1,0.5))*(IF(ROW()=COLUMN(),0,1))</f>
        <v>0</v>
      </c>
      <c r="AI42" s="14">
        <f ca="1">(((COUNTIFS(SWISSW!$I:$I,'MTT CHECKCOUNT'!$A42,SWISSW!$J:$J,'MTT CHECKCOUNT'!AI$1,SWISSW!$F:$F,"Won")+COUNTIFS(SWISSW!$I:$I,'MTT CHECKCOUNT'!AI$1,SWISSW!$J:$J,'MTT CHECKCOUNT'!$A42,SWISSW!$F:$F,"Lost")))+'MTT DRAW'!AI42*IF(ROW()=COLUMN(),1,0.5))*(IF(ROW()=COLUMN(),0,1))</f>
        <v>0</v>
      </c>
      <c r="AJ42" s="14">
        <f ca="1">(((COUNTIFS(SWISSW!$I:$I,'MTT CHECKCOUNT'!$A42,SWISSW!$J:$J,'MTT CHECKCOUNT'!AJ$1,SWISSW!$F:$F,"Won")+COUNTIFS(SWISSW!$I:$I,'MTT CHECKCOUNT'!AJ$1,SWISSW!$J:$J,'MTT CHECKCOUNT'!$A42,SWISSW!$F:$F,"Lost")))+'MTT DRAW'!AJ42*IF(ROW()=COLUMN(),1,0.5))*(IF(ROW()=COLUMN(),0,1))</f>
        <v>0</v>
      </c>
      <c r="AK42" s="14">
        <f ca="1">(((COUNTIFS(SWISSW!$I:$I,'MTT CHECKCOUNT'!$A42,SWISSW!$J:$J,'MTT CHECKCOUNT'!AK$1,SWISSW!$F:$F,"Won")+COUNTIFS(SWISSW!$I:$I,'MTT CHECKCOUNT'!AK$1,SWISSW!$J:$J,'MTT CHECKCOUNT'!$A42,SWISSW!$F:$F,"Lost")))+'MTT DRAW'!AK42*IF(ROW()=COLUMN(),1,0.5))*(IF(ROW()=COLUMN(),0,1))</f>
        <v>0</v>
      </c>
      <c r="AL42" s="14">
        <f ca="1">(((COUNTIFS(SWISSW!$I:$I,'MTT CHECKCOUNT'!$A42,SWISSW!$J:$J,'MTT CHECKCOUNT'!AL$1,SWISSW!$F:$F,"Won")+COUNTIFS(SWISSW!$I:$I,'MTT CHECKCOUNT'!AL$1,SWISSW!$J:$J,'MTT CHECKCOUNT'!$A42,SWISSW!$F:$F,"Lost")))+'MTT DRAW'!AL42*IF(ROW()=COLUMN(),1,0.5))*(IF(ROW()=COLUMN(),0,1))</f>
        <v>0</v>
      </c>
      <c r="AM42" s="14">
        <f ca="1">(((COUNTIFS(SWISSW!$I:$I,'MTT CHECKCOUNT'!$A42,SWISSW!$J:$J,'MTT CHECKCOUNT'!AM$1,SWISSW!$F:$F,"Won")+COUNTIFS(SWISSW!$I:$I,'MTT CHECKCOUNT'!AM$1,SWISSW!$J:$J,'MTT CHECKCOUNT'!$A42,SWISSW!$F:$F,"Lost")))+'MTT DRAW'!AM42*IF(ROW()=COLUMN(),1,0.5))*(IF(ROW()=COLUMN(),0,1))</f>
        <v>0</v>
      </c>
      <c r="AN42" s="14">
        <f ca="1">(((COUNTIFS(SWISSW!$I:$I,'MTT CHECKCOUNT'!$A42,SWISSW!$J:$J,'MTT CHECKCOUNT'!AN$1,SWISSW!$F:$F,"Won")+COUNTIFS(SWISSW!$I:$I,'MTT CHECKCOUNT'!AN$1,SWISSW!$J:$J,'MTT CHECKCOUNT'!$A42,SWISSW!$F:$F,"Lost")))+'MTT DRAW'!AN42*IF(ROW()=COLUMN(),1,0.5))*(IF(ROW()=COLUMN(),0,1))</f>
        <v>0</v>
      </c>
      <c r="AO42" s="14">
        <f ca="1">(((COUNTIFS(SWISSW!$I:$I,'MTT CHECKCOUNT'!$A42,SWISSW!$J:$J,'MTT CHECKCOUNT'!AO$1,SWISSW!$F:$F,"Won")+COUNTIFS(SWISSW!$I:$I,'MTT CHECKCOUNT'!AO$1,SWISSW!$J:$J,'MTT CHECKCOUNT'!$A42,SWISSW!$F:$F,"Lost")))+'MTT DRAW'!AO42*IF(ROW()=COLUMN(),1,0.5))*(IF(ROW()=COLUMN(),0,1))</f>
        <v>0</v>
      </c>
      <c r="AP42" s="14">
        <f ca="1">(((COUNTIFS(SWISSW!$I:$I,'MTT CHECKCOUNT'!$A42,SWISSW!$J:$J,'MTT CHECKCOUNT'!AP$1,SWISSW!$F:$F,"Won")+COUNTIFS(SWISSW!$I:$I,'MTT CHECKCOUNT'!AP$1,SWISSW!$J:$J,'MTT CHECKCOUNT'!$A42,SWISSW!$F:$F,"Lost")))+'MTT DRAW'!AP42*IF(ROW()=COLUMN(),1,0.5))*(IF(ROW()=COLUMN(),0,1))</f>
        <v>0</v>
      </c>
      <c r="AQ42" s="14">
        <f ca="1">(((COUNTIFS(SWISSW!$I:$I,'MTT CHECKCOUNT'!$A42,SWISSW!$J:$J,'MTT CHECKCOUNT'!AQ$1,SWISSW!$F:$F,"Won")+COUNTIFS(SWISSW!$I:$I,'MTT CHECKCOUNT'!AQ$1,SWISSW!$J:$J,'MTT CHECKCOUNT'!$A42,SWISSW!$F:$F,"Lost")))+'MTT DRAW'!AQ42*IF(ROW()=COLUMN(),1,0.5))*(IF(ROW()=COLUMN(),0,1))</f>
        <v>0</v>
      </c>
      <c r="AR42" s="14">
        <f ca="1">(((COUNTIFS(SWISSW!$I:$I,'MTT CHECKCOUNT'!$A42,SWISSW!$J:$J,'MTT CHECKCOUNT'!AR$1,SWISSW!$F:$F,"Won")+COUNTIFS(SWISSW!$I:$I,'MTT CHECKCOUNT'!AR$1,SWISSW!$J:$J,'MTT CHECKCOUNT'!$A42,SWISSW!$F:$F,"Lost")))+'MTT DRAW'!AR42*IF(ROW()=COLUMN(),1,0.5))*(IF(ROW()=COLUMN(),0,1))</f>
        <v>0</v>
      </c>
      <c r="AS42" s="14">
        <f ca="1">(((COUNTIFS(SWISSW!$I:$I,'MTT CHECKCOUNT'!$A42,SWISSW!$J:$J,'MTT CHECKCOUNT'!AS$1,SWISSW!$F:$F,"Won")+COUNTIFS(SWISSW!$I:$I,'MTT CHECKCOUNT'!AS$1,SWISSW!$J:$J,'MTT CHECKCOUNT'!$A42,SWISSW!$F:$F,"Lost")))+'MTT DRAW'!AS42*IF(ROW()=COLUMN(),1,0.5))*(IF(ROW()=COLUMN(),0,1))</f>
        <v>0</v>
      </c>
      <c r="AT42" s="14">
        <f ca="1">(((COUNTIFS(SWISSW!$I:$I,'MTT CHECKCOUNT'!$A42,SWISSW!$J:$J,'MTT CHECKCOUNT'!AT$1,SWISSW!$F:$F,"Won")+COUNTIFS(SWISSW!$I:$I,'MTT CHECKCOUNT'!AT$1,SWISSW!$J:$J,'MTT CHECKCOUNT'!$A42,SWISSW!$F:$F,"Lost")))+'MTT DRAW'!AT42*IF(ROW()=COLUMN(),1,0.5))*(IF(ROW()=COLUMN(),0,1))</f>
        <v>0</v>
      </c>
      <c r="AU42" s="14">
        <f ca="1">(((COUNTIFS(SWISSW!$I:$I,'MTT CHECKCOUNT'!$A42,SWISSW!$J:$J,'MTT CHECKCOUNT'!AU$1,SWISSW!$F:$F,"Won")+COUNTIFS(SWISSW!$I:$I,'MTT CHECKCOUNT'!AU$1,SWISSW!$J:$J,'MTT CHECKCOUNT'!$A42,SWISSW!$F:$F,"Lost")))+'MTT DRAW'!AU42*IF(ROW()=COLUMN(),1,0.5))*(IF(ROW()=COLUMN(),0,1))</f>
        <v>0</v>
      </c>
      <c r="AV42" s="14">
        <f ca="1">(((COUNTIFS(SWISSW!$I:$I,'MTT CHECKCOUNT'!$A42,SWISSW!$J:$J,'MTT CHECKCOUNT'!AV$1,SWISSW!$F:$F,"Won")+COUNTIFS(SWISSW!$I:$I,'MTT CHECKCOUNT'!AV$1,SWISSW!$J:$J,'MTT CHECKCOUNT'!$A42,SWISSW!$F:$F,"Lost")))+'MTT DRAW'!AV42*IF(ROW()=COLUMN(),1,0.5))*(IF(ROW()=COLUMN(),0,1))</f>
        <v>0</v>
      </c>
      <c r="AW42" s="14">
        <f ca="1">(((COUNTIFS(SWISSW!$I:$I,'MTT CHECKCOUNT'!$A42,SWISSW!$J:$J,'MTT CHECKCOUNT'!AW$1,SWISSW!$F:$F,"Won")+COUNTIFS(SWISSW!$I:$I,'MTT CHECKCOUNT'!AW$1,SWISSW!$J:$J,'MTT CHECKCOUNT'!$A42,SWISSW!$F:$F,"Lost")))+'MTT DRAW'!AW42*IF(ROW()=COLUMN(),1,0.5))*(IF(ROW()=COLUMN(),0,1))</f>
        <v>0</v>
      </c>
      <c r="AX42" s="14">
        <f ca="1">(((COUNTIFS(SWISSW!$I:$I,'MTT CHECKCOUNT'!$A42,SWISSW!$J:$J,'MTT CHECKCOUNT'!AX$1,SWISSW!$F:$F,"Won")+COUNTIFS(SWISSW!$I:$I,'MTT CHECKCOUNT'!AX$1,SWISSW!$J:$J,'MTT CHECKCOUNT'!$A42,SWISSW!$F:$F,"Lost")))+'MTT DRAW'!AX42*IF(ROW()=COLUMN(),1,0.5))*(IF(ROW()=COLUMN(),0,1))</f>
        <v>0</v>
      </c>
      <c r="AY42" s="14">
        <f ca="1">(((COUNTIFS(SWISSW!$I:$I,'MTT CHECKCOUNT'!$A42,SWISSW!$J:$J,'MTT CHECKCOUNT'!AY$1,SWISSW!$F:$F,"Won")+COUNTIFS(SWISSW!$I:$I,'MTT CHECKCOUNT'!AY$1,SWISSW!$J:$J,'MTT CHECKCOUNT'!$A42,SWISSW!$F:$F,"Lost")))+'MTT DRAW'!AY42*IF(ROW()=COLUMN(),1,0.5))*(IF(ROW()=COLUMN(),0,1))</f>
        <v>0</v>
      </c>
      <c r="AZ42" s="14">
        <f ca="1">(((COUNTIFS(SWISSW!$I:$I,'MTT CHECKCOUNT'!$A42,SWISSW!$J:$J,'MTT CHECKCOUNT'!AZ$1,SWISSW!$F:$F,"Won")+COUNTIFS(SWISSW!$I:$I,'MTT CHECKCOUNT'!AZ$1,SWISSW!$J:$J,'MTT CHECKCOUNT'!$A42,SWISSW!$F:$F,"Lost")))+'MTT DRAW'!AZ42*IF(ROW()=COLUMN(),1,0.5))*(IF(ROW()=COLUMN(),0,1))</f>
        <v>0</v>
      </c>
      <c r="BA42" s="14">
        <f ca="1">(((COUNTIFS(SWISSW!$I:$I,'MTT CHECKCOUNT'!$A42,SWISSW!$J:$J,'MTT CHECKCOUNT'!BA$1,SWISSW!$F:$F,"Won")+COUNTIFS(SWISSW!$I:$I,'MTT CHECKCOUNT'!BA$1,SWISSW!$J:$J,'MTT CHECKCOUNT'!$A42,SWISSW!$F:$F,"Lost")))+'MTT DRAW'!BA42*IF(ROW()=COLUMN(),1,0.5))*(IF(ROW()=COLUMN(),0,1))</f>
        <v>0</v>
      </c>
      <c r="BB42" s="14">
        <f ca="1">(((COUNTIFS(SWISSW!$I:$I,'MTT CHECKCOUNT'!$A42,SWISSW!$J:$J,'MTT CHECKCOUNT'!BB$1,SWISSW!$F:$F,"Won")+COUNTIFS(SWISSW!$I:$I,'MTT CHECKCOUNT'!BB$1,SWISSW!$J:$J,'MTT CHECKCOUNT'!$A42,SWISSW!$F:$F,"Lost")))+'MTT DRAW'!BB42*IF(ROW()=COLUMN(),1,0.5))*(IF(ROW()=COLUMN(),0,1))</f>
        <v>0</v>
      </c>
      <c r="BC42" s="14">
        <f ca="1">(((COUNTIFS(SWISSW!$I:$I,'MTT CHECKCOUNT'!$A42,SWISSW!$J:$J,'MTT CHECKCOUNT'!BC$1,SWISSW!$F:$F,"Won")+COUNTIFS(SWISSW!$I:$I,'MTT CHECKCOUNT'!BC$1,SWISSW!$J:$J,'MTT CHECKCOUNT'!$A42,SWISSW!$F:$F,"Lost")))+'MTT DRAW'!BC42*IF(ROW()=COLUMN(),1,0.5))*(IF(ROW()=COLUMN(),0,1))</f>
        <v>0</v>
      </c>
      <c r="BD42" s="14">
        <f ca="1">(((COUNTIFS(SWISSW!$I:$I,'MTT CHECKCOUNT'!$A42,SWISSW!$J:$J,'MTT CHECKCOUNT'!BD$1,SWISSW!$F:$F,"Won")+COUNTIFS(SWISSW!$I:$I,'MTT CHECKCOUNT'!BD$1,SWISSW!$J:$J,'MTT CHECKCOUNT'!$A42,SWISSW!$F:$F,"Lost")))+'MTT DRAW'!BD42*IF(ROW()=COLUMN(),1,0.5))*(IF(ROW()=COLUMN(),0,1))</f>
        <v>0</v>
      </c>
      <c r="BE42" s="14">
        <f ca="1">(((COUNTIFS(SWISSW!$I:$I,'MTT CHECKCOUNT'!$A42,SWISSW!$J:$J,'MTT CHECKCOUNT'!BE$1,SWISSW!$F:$F,"Won")+COUNTIFS(SWISSW!$I:$I,'MTT CHECKCOUNT'!BE$1,SWISSW!$J:$J,'MTT CHECKCOUNT'!$A42,SWISSW!$F:$F,"Lost")))+'MTT DRAW'!BE42*IF(ROW()=COLUMN(),1,0.5))*(IF(ROW()=COLUMN(),0,1))</f>
        <v>0</v>
      </c>
      <c r="BF42" s="14">
        <f ca="1">(((COUNTIFS(SWISSW!$I:$I,'MTT CHECKCOUNT'!$A42,SWISSW!$J:$J,'MTT CHECKCOUNT'!BF$1,SWISSW!$F:$F,"Won")+COUNTIFS(SWISSW!$I:$I,'MTT CHECKCOUNT'!BF$1,SWISSW!$J:$J,'MTT CHECKCOUNT'!$A42,SWISSW!$F:$F,"Lost")))+'MTT DRAW'!BF42*IF(ROW()=COLUMN(),1,0.5))*(IF(ROW()=COLUMN(),0,1))</f>
        <v>0</v>
      </c>
    </row>
    <row r="43" spans="1:58" ht="55" customHeight="1" x14ac:dyDescent="0.3">
      <c r="A43" s="3" t="str">
        <f ca="1">MATCHUP!A43</f>
        <v>Dimir Control</v>
      </c>
      <c r="B43" s="14">
        <f ca="1">(((COUNTIFS(SWISSW!$I:$I,'MTT CHECKCOUNT'!$A43,SWISSW!$J:$J,'MTT CHECKCOUNT'!B$1,SWISSW!$F:$F,"Won")+COUNTIFS(SWISSW!$I:$I,'MTT CHECKCOUNT'!B$1,SWISSW!$J:$J,'MTT CHECKCOUNT'!$A43,SWISSW!$F:$F,"Lost")))+'MTT DRAW'!B43*IF(ROW()=COLUMN(),1,0.5))*(IF(ROW()=COLUMN(),0,1))</f>
        <v>0</v>
      </c>
      <c r="C43" s="14">
        <f ca="1">(((COUNTIFS(SWISSW!$I:$I,'MTT CHECKCOUNT'!$A43,SWISSW!$J:$J,'MTT CHECKCOUNT'!C$1,SWISSW!$F:$F,"Won")+COUNTIFS(SWISSW!$I:$I,'MTT CHECKCOUNT'!C$1,SWISSW!$J:$J,'MTT CHECKCOUNT'!$A43,SWISSW!$F:$F,"Lost")))+'MTT DRAW'!C43*IF(ROW()=COLUMN(),1,0.5))*(IF(ROW()=COLUMN(),0,1))</f>
        <v>0</v>
      </c>
      <c r="D43" s="14">
        <f ca="1">(((COUNTIFS(SWISSW!$I:$I,'MTT CHECKCOUNT'!$A43,SWISSW!$J:$J,'MTT CHECKCOUNT'!D$1,SWISSW!$F:$F,"Won")+COUNTIFS(SWISSW!$I:$I,'MTT CHECKCOUNT'!D$1,SWISSW!$J:$J,'MTT CHECKCOUNT'!$A43,SWISSW!$F:$F,"Lost")))+'MTT DRAW'!D43*IF(ROW()=COLUMN(),1,0.5))*(IF(ROW()=COLUMN(),0,1))</f>
        <v>2</v>
      </c>
      <c r="E43" s="14">
        <f ca="1">(((COUNTIFS(SWISSW!$I:$I,'MTT CHECKCOUNT'!$A43,SWISSW!$J:$J,'MTT CHECKCOUNT'!E$1,SWISSW!$F:$F,"Won")+COUNTIFS(SWISSW!$I:$I,'MTT CHECKCOUNT'!E$1,SWISSW!$J:$J,'MTT CHECKCOUNT'!$A43,SWISSW!$F:$F,"Lost")))+'MTT DRAW'!E43*IF(ROW()=COLUMN(),1,0.5))*(IF(ROW()=COLUMN(),0,1))</f>
        <v>1</v>
      </c>
      <c r="F43" s="14">
        <f ca="1">(((COUNTIFS(SWISSW!$I:$I,'MTT CHECKCOUNT'!$A43,SWISSW!$J:$J,'MTT CHECKCOUNT'!F$1,SWISSW!$F:$F,"Won")+COUNTIFS(SWISSW!$I:$I,'MTT CHECKCOUNT'!F$1,SWISSW!$J:$J,'MTT CHECKCOUNT'!$A43,SWISSW!$F:$F,"Lost")))+'MTT DRAW'!F43*IF(ROW()=COLUMN(),1,0.5))*(IF(ROW()=COLUMN(),0,1))</f>
        <v>0</v>
      </c>
      <c r="G43" s="14">
        <f ca="1">(((COUNTIFS(SWISSW!$I:$I,'MTT CHECKCOUNT'!$A43,SWISSW!$J:$J,'MTT CHECKCOUNT'!G$1,SWISSW!$F:$F,"Won")+COUNTIFS(SWISSW!$I:$I,'MTT CHECKCOUNT'!G$1,SWISSW!$J:$J,'MTT CHECKCOUNT'!$A43,SWISSW!$F:$F,"Lost")))+'MTT DRAW'!G43*IF(ROW()=COLUMN(),1,0.5))*(IF(ROW()=COLUMN(),0,1))</f>
        <v>1</v>
      </c>
      <c r="H43" s="14">
        <f ca="1">(((COUNTIFS(SWISSW!$I:$I,'MTT CHECKCOUNT'!$A43,SWISSW!$J:$J,'MTT CHECKCOUNT'!H$1,SWISSW!$F:$F,"Won")+COUNTIFS(SWISSW!$I:$I,'MTT CHECKCOUNT'!H$1,SWISSW!$J:$J,'MTT CHECKCOUNT'!$A43,SWISSW!$F:$F,"Lost")))+'MTT DRAW'!H43*IF(ROW()=COLUMN(),1,0.5))*(IF(ROW()=COLUMN(),0,1))</f>
        <v>0</v>
      </c>
      <c r="I43" s="14">
        <f ca="1">(((COUNTIFS(SWISSW!$I:$I,'MTT CHECKCOUNT'!$A43,SWISSW!$J:$J,'MTT CHECKCOUNT'!I$1,SWISSW!$F:$F,"Won")+COUNTIFS(SWISSW!$I:$I,'MTT CHECKCOUNT'!I$1,SWISSW!$J:$J,'MTT CHECKCOUNT'!$A43,SWISSW!$F:$F,"Lost")))+'MTT DRAW'!I43*IF(ROW()=COLUMN(),1,0.5))*(IF(ROW()=COLUMN(),0,1))</f>
        <v>0</v>
      </c>
      <c r="J43" s="14">
        <f ca="1">(((COUNTIFS(SWISSW!$I:$I,'MTT CHECKCOUNT'!$A43,SWISSW!$J:$J,'MTT CHECKCOUNT'!J$1,SWISSW!$F:$F,"Won")+COUNTIFS(SWISSW!$I:$I,'MTT CHECKCOUNT'!J$1,SWISSW!$J:$J,'MTT CHECKCOUNT'!$A43,SWISSW!$F:$F,"Lost")))+'MTT DRAW'!J43*IF(ROW()=COLUMN(),1,0.5))*(IF(ROW()=COLUMN(),0,1))</f>
        <v>0</v>
      </c>
      <c r="K43" s="14">
        <f ca="1">(((COUNTIFS(SWISSW!$I:$I,'MTT CHECKCOUNT'!$A43,SWISSW!$J:$J,'MTT CHECKCOUNT'!K$1,SWISSW!$F:$F,"Won")+COUNTIFS(SWISSW!$I:$I,'MTT CHECKCOUNT'!K$1,SWISSW!$J:$J,'MTT CHECKCOUNT'!$A43,SWISSW!$F:$F,"Lost")))+'MTT DRAW'!K43*IF(ROW()=COLUMN(),1,0.5))*(IF(ROW()=COLUMN(),0,1))</f>
        <v>1</v>
      </c>
      <c r="L43" s="14">
        <f ca="1">(((COUNTIFS(SWISSW!$I:$I,'MTT CHECKCOUNT'!$A43,SWISSW!$J:$J,'MTT CHECKCOUNT'!L$1,SWISSW!$F:$F,"Won")+COUNTIFS(SWISSW!$I:$I,'MTT CHECKCOUNT'!L$1,SWISSW!$J:$J,'MTT CHECKCOUNT'!$A43,SWISSW!$F:$F,"Lost")))+'MTT DRAW'!L43*IF(ROW()=COLUMN(),1,0.5))*(IF(ROW()=COLUMN(),0,1))</f>
        <v>0</v>
      </c>
      <c r="M43" s="14">
        <f ca="1">(((COUNTIFS(SWISSW!$I:$I,'MTT CHECKCOUNT'!$A43,SWISSW!$J:$J,'MTT CHECKCOUNT'!M$1,SWISSW!$F:$F,"Won")+COUNTIFS(SWISSW!$I:$I,'MTT CHECKCOUNT'!M$1,SWISSW!$J:$J,'MTT CHECKCOUNT'!$A43,SWISSW!$F:$F,"Lost")))+'MTT DRAW'!M43*IF(ROW()=COLUMN(),1,0.5))*(IF(ROW()=COLUMN(),0,1))</f>
        <v>1</v>
      </c>
      <c r="N43" s="14">
        <f ca="1">(((COUNTIFS(SWISSW!$I:$I,'MTT CHECKCOUNT'!$A43,SWISSW!$J:$J,'MTT CHECKCOUNT'!N$1,SWISSW!$F:$F,"Won")+COUNTIFS(SWISSW!$I:$I,'MTT CHECKCOUNT'!N$1,SWISSW!$J:$J,'MTT CHECKCOUNT'!$A43,SWISSW!$F:$F,"Lost")))+'MTT DRAW'!N43*IF(ROW()=COLUMN(),1,0.5))*(IF(ROW()=COLUMN(),0,1))</f>
        <v>0</v>
      </c>
      <c r="O43" s="14">
        <f ca="1">(((COUNTIFS(SWISSW!$I:$I,'MTT CHECKCOUNT'!$A43,SWISSW!$J:$J,'MTT CHECKCOUNT'!O$1,SWISSW!$F:$F,"Won")+COUNTIFS(SWISSW!$I:$I,'MTT CHECKCOUNT'!O$1,SWISSW!$J:$J,'MTT CHECKCOUNT'!$A43,SWISSW!$F:$F,"Lost")))+'MTT DRAW'!O43*IF(ROW()=COLUMN(),1,0.5))*(IF(ROW()=COLUMN(),0,1))</f>
        <v>0</v>
      </c>
      <c r="P43" s="14">
        <f ca="1">(((COUNTIFS(SWISSW!$I:$I,'MTT CHECKCOUNT'!$A43,SWISSW!$J:$J,'MTT CHECKCOUNT'!P$1,SWISSW!$F:$F,"Won")+COUNTIFS(SWISSW!$I:$I,'MTT CHECKCOUNT'!P$1,SWISSW!$J:$J,'MTT CHECKCOUNT'!$A43,SWISSW!$F:$F,"Lost")))+'MTT DRAW'!P43*IF(ROW()=COLUMN(),1,0.5))*(IF(ROW()=COLUMN(),0,1))</f>
        <v>0</v>
      </c>
      <c r="Q43" s="14">
        <f ca="1">(((COUNTIFS(SWISSW!$I:$I,'MTT CHECKCOUNT'!$A43,SWISSW!$J:$J,'MTT CHECKCOUNT'!Q$1,SWISSW!$F:$F,"Won")+COUNTIFS(SWISSW!$I:$I,'MTT CHECKCOUNT'!Q$1,SWISSW!$J:$J,'MTT CHECKCOUNT'!$A43,SWISSW!$F:$F,"Lost")))+'MTT DRAW'!Q43*IF(ROW()=COLUMN(),1,0.5))*(IF(ROW()=COLUMN(),0,1))</f>
        <v>0</v>
      </c>
      <c r="R43" s="14">
        <f ca="1">(((COUNTIFS(SWISSW!$I:$I,'MTT CHECKCOUNT'!$A43,SWISSW!$J:$J,'MTT CHECKCOUNT'!R$1,SWISSW!$F:$F,"Won")+COUNTIFS(SWISSW!$I:$I,'MTT CHECKCOUNT'!R$1,SWISSW!$J:$J,'MTT CHECKCOUNT'!$A43,SWISSW!$F:$F,"Lost")))+'MTT DRAW'!R43*IF(ROW()=COLUMN(),1,0.5))*(IF(ROW()=COLUMN(),0,1))</f>
        <v>0</v>
      </c>
      <c r="S43" s="14">
        <f ca="1">(((COUNTIFS(SWISSW!$I:$I,'MTT CHECKCOUNT'!$A43,SWISSW!$J:$J,'MTT CHECKCOUNT'!S$1,SWISSW!$F:$F,"Won")+COUNTIFS(SWISSW!$I:$I,'MTT CHECKCOUNT'!S$1,SWISSW!$J:$J,'MTT CHECKCOUNT'!$A43,SWISSW!$F:$F,"Lost")))+'MTT DRAW'!S43*IF(ROW()=COLUMN(),1,0.5))*(IF(ROW()=COLUMN(),0,1))</f>
        <v>0</v>
      </c>
      <c r="T43" s="14">
        <f ca="1">(((COUNTIFS(SWISSW!$I:$I,'MTT CHECKCOUNT'!$A43,SWISSW!$J:$J,'MTT CHECKCOUNT'!T$1,SWISSW!$F:$F,"Won")+COUNTIFS(SWISSW!$I:$I,'MTT CHECKCOUNT'!T$1,SWISSW!$J:$J,'MTT CHECKCOUNT'!$A43,SWISSW!$F:$F,"Lost")))+'MTT DRAW'!T43*IF(ROW()=COLUMN(),1,0.5))*(IF(ROW()=COLUMN(),0,1))</f>
        <v>0</v>
      </c>
      <c r="U43" s="14">
        <f ca="1">(((COUNTIFS(SWISSW!$I:$I,'MTT CHECKCOUNT'!$A43,SWISSW!$J:$J,'MTT CHECKCOUNT'!U$1,SWISSW!$F:$F,"Won")+COUNTIFS(SWISSW!$I:$I,'MTT CHECKCOUNT'!U$1,SWISSW!$J:$J,'MTT CHECKCOUNT'!$A43,SWISSW!$F:$F,"Lost")))+'MTT DRAW'!U43*IF(ROW()=COLUMN(),1,0.5))*(IF(ROW()=COLUMN(),0,1))</f>
        <v>0</v>
      </c>
      <c r="V43" s="14">
        <f ca="1">(((COUNTIFS(SWISSW!$I:$I,'MTT CHECKCOUNT'!$A43,SWISSW!$J:$J,'MTT CHECKCOUNT'!V$1,SWISSW!$F:$F,"Won")+COUNTIFS(SWISSW!$I:$I,'MTT CHECKCOUNT'!V$1,SWISSW!$J:$J,'MTT CHECKCOUNT'!$A43,SWISSW!$F:$F,"Lost")))+'MTT DRAW'!V43*IF(ROW()=COLUMN(),1,0.5))*(IF(ROW()=COLUMN(),0,1))</f>
        <v>1</v>
      </c>
      <c r="W43" s="14">
        <f ca="1">(((COUNTIFS(SWISSW!$I:$I,'MTT CHECKCOUNT'!$A43,SWISSW!$J:$J,'MTT CHECKCOUNT'!W$1,SWISSW!$F:$F,"Won")+COUNTIFS(SWISSW!$I:$I,'MTT CHECKCOUNT'!W$1,SWISSW!$J:$J,'MTT CHECKCOUNT'!$A43,SWISSW!$F:$F,"Lost")))+'MTT DRAW'!W43*IF(ROW()=COLUMN(),1,0.5))*(IF(ROW()=COLUMN(),0,1))</f>
        <v>0</v>
      </c>
      <c r="X43" s="14">
        <f ca="1">(((COUNTIFS(SWISSW!$I:$I,'MTT CHECKCOUNT'!$A43,SWISSW!$J:$J,'MTT CHECKCOUNT'!X$1,SWISSW!$F:$F,"Won")+COUNTIFS(SWISSW!$I:$I,'MTT CHECKCOUNT'!X$1,SWISSW!$J:$J,'MTT CHECKCOUNT'!$A43,SWISSW!$F:$F,"Lost")))+'MTT DRAW'!X43*IF(ROW()=COLUMN(),1,0.5))*(IF(ROW()=COLUMN(),0,1))</f>
        <v>0</v>
      </c>
      <c r="Y43" s="14">
        <f ca="1">(((COUNTIFS(SWISSW!$I:$I,'MTT CHECKCOUNT'!$A43,SWISSW!$J:$J,'MTT CHECKCOUNT'!Y$1,SWISSW!$F:$F,"Won")+COUNTIFS(SWISSW!$I:$I,'MTT CHECKCOUNT'!Y$1,SWISSW!$J:$J,'MTT CHECKCOUNT'!$A43,SWISSW!$F:$F,"Lost")))+'MTT DRAW'!Y43*IF(ROW()=COLUMN(),1,0.5))*(IF(ROW()=COLUMN(),0,1))</f>
        <v>0</v>
      </c>
      <c r="Z43" s="14">
        <f ca="1">(((COUNTIFS(SWISSW!$I:$I,'MTT CHECKCOUNT'!$A43,SWISSW!$J:$J,'MTT CHECKCOUNT'!Z$1,SWISSW!$F:$F,"Won")+COUNTIFS(SWISSW!$I:$I,'MTT CHECKCOUNT'!Z$1,SWISSW!$J:$J,'MTT CHECKCOUNT'!$A43,SWISSW!$F:$F,"Lost")))+'MTT DRAW'!Z43*IF(ROW()=COLUMN(),1,0.5))*(IF(ROW()=COLUMN(),0,1))</f>
        <v>0</v>
      </c>
      <c r="AA43" s="14">
        <f ca="1">(((COUNTIFS(SWISSW!$I:$I,'MTT CHECKCOUNT'!$A43,SWISSW!$J:$J,'MTT CHECKCOUNT'!AA$1,SWISSW!$F:$F,"Won")+COUNTIFS(SWISSW!$I:$I,'MTT CHECKCOUNT'!AA$1,SWISSW!$J:$J,'MTT CHECKCOUNT'!$A43,SWISSW!$F:$F,"Lost")))+'MTT DRAW'!AA43*IF(ROW()=COLUMN(),1,0.5))*(IF(ROW()=COLUMN(),0,1))</f>
        <v>0</v>
      </c>
      <c r="AB43" s="14">
        <f ca="1">(((COUNTIFS(SWISSW!$I:$I,'MTT CHECKCOUNT'!$A43,SWISSW!$J:$J,'MTT CHECKCOUNT'!AB$1,SWISSW!$F:$F,"Won")+COUNTIFS(SWISSW!$I:$I,'MTT CHECKCOUNT'!AB$1,SWISSW!$J:$J,'MTT CHECKCOUNT'!$A43,SWISSW!$F:$F,"Lost")))+'MTT DRAW'!AB43*IF(ROW()=COLUMN(),1,0.5))*(IF(ROW()=COLUMN(),0,1))</f>
        <v>0</v>
      </c>
      <c r="AC43" s="14">
        <f ca="1">(((COUNTIFS(SWISSW!$I:$I,'MTT CHECKCOUNT'!$A43,SWISSW!$J:$J,'MTT CHECKCOUNT'!AC$1,SWISSW!$F:$F,"Won")+COUNTIFS(SWISSW!$I:$I,'MTT CHECKCOUNT'!AC$1,SWISSW!$J:$J,'MTT CHECKCOUNT'!$A43,SWISSW!$F:$F,"Lost")))+'MTT DRAW'!AC43*IF(ROW()=COLUMN(),1,0.5))*(IF(ROW()=COLUMN(),0,1))</f>
        <v>0.5</v>
      </c>
      <c r="AD43" s="14">
        <f ca="1">(((COUNTIFS(SWISSW!$I:$I,'MTT CHECKCOUNT'!$A43,SWISSW!$J:$J,'MTT CHECKCOUNT'!AD$1,SWISSW!$F:$F,"Won")+COUNTIFS(SWISSW!$I:$I,'MTT CHECKCOUNT'!AD$1,SWISSW!$J:$J,'MTT CHECKCOUNT'!$A43,SWISSW!$F:$F,"Lost")))+'MTT DRAW'!AD43*IF(ROW()=COLUMN(),1,0.5))*(IF(ROW()=COLUMN(),0,1))</f>
        <v>0</v>
      </c>
      <c r="AE43" s="14">
        <f ca="1">(((COUNTIFS(SWISSW!$I:$I,'MTT CHECKCOUNT'!$A43,SWISSW!$J:$J,'MTT CHECKCOUNT'!AE$1,SWISSW!$F:$F,"Won")+COUNTIFS(SWISSW!$I:$I,'MTT CHECKCOUNT'!AE$1,SWISSW!$J:$J,'MTT CHECKCOUNT'!$A43,SWISSW!$F:$F,"Lost")))+'MTT DRAW'!AE43*IF(ROW()=COLUMN(),1,0.5))*(IF(ROW()=COLUMN(),0,1))</f>
        <v>0</v>
      </c>
      <c r="AF43" s="14">
        <f ca="1">(((COUNTIFS(SWISSW!$I:$I,'MTT CHECKCOUNT'!$A43,SWISSW!$J:$J,'MTT CHECKCOUNT'!AF$1,SWISSW!$F:$F,"Won")+COUNTIFS(SWISSW!$I:$I,'MTT CHECKCOUNT'!AF$1,SWISSW!$J:$J,'MTT CHECKCOUNT'!$A43,SWISSW!$F:$F,"Lost")))+'MTT DRAW'!AF43*IF(ROW()=COLUMN(),1,0.5))*(IF(ROW()=COLUMN(),0,1))</f>
        <v>0</v>
      </c>
      <c r="AG43" s="14">
        <f ca="1">(((COUNTIFS(SWISSW!$I:$I,'MTT CHECKCOUNT'!$A43,SWISSW!$J:$J,'MTT CHECKCOUNT'!AG$1,SWISSW!$F:$F,"Won")+COUNTIFS(SWISSW!$I:$I,'MTT CHECKCOUNT'!AG$1,SWISSW!$J:$J,'MTT CHECKCOUNT'!$A43,SWISSW!$F:$F,"Lost")))+'MTT DRAW'!AG43*IF(ROW()=COLUMN(),1,0.5))*(IF(ROW()=COLUMN(),0,1))</f>
        <v>0</v>
      </c>
      <c r="AH43" s="14">
        <f ca="1">(((COUNTIFS(SWISSW!$I:$I,'MTT CHECKCOUNT'!$A43,SWISSW!$J:$J,'MTT CHECKCOUNT'!AH$1,SWISSW!$F:$F,"Won")+COUNTIFS(SWISSW!$I:$I,'MTT CHECKCOUNT'!AH$1,SWISSW!$J:$J,'MTT CHECKCOUNT'!$A43,SWISSW!$F:$F,"Lost")))+'MTT DRAW'!AH43*IF(ROW()=COLUMN(),1,0.5))*(IF(ROW()=COLUMN(),0,1))</f>
        <v>0</v>
      </c>
      <c r="AI43" s="14">
        <f ca="1">(((COUNTIFS(SWISSW!$I:$I,'MTT CHECKCOUNT'!$A43,SWISSW!$J:$J,'MTT CHECKCOUNT'!AI$1,SWISSW!$F:$F,"Won")+COUNTIFS(SWISSW!$I:$I,'MTT CHECKCOUNT'!AI$1,SWISSW!$J:$J,'MTT CHECKCOUNT'!$A43,SWISSW!$F:$F,"Lost")))+'MTT DRAW'!AI43*IF(ROW()=COLUMN(),1,0.5))*(IF(ROW()=COLUMN(),0,1))</f>
        <v>0</v>
      </c>
      <c r="AJ43" s="14">
        <f ca="1">(((COUNTIFS(SWISSW!$I:$I,'MTT CHECKCOUNT'!$A43,SWISSW!$J:$J,'MTT CHECKCOUNT'!AJ$1,SWISSW!$F:$F,"Won")+COUNTIFS(SWISSW!$I:$I,'MTT CHECKCOUNT'!AJ$1,SWISSW!$J:$J,'MTT CHECKCOUNT'!$A43,SWISSW!$F:$F,"Lost")))+'MTT DRAW'!AJ43*IF(ROW()=COLUMN(),1,0.5))*(IF(ROW()=COLUMN(),0,1))</f>
        <v>0</v>
      </c>
      <c r="AK43" s="14">
        <f ca="1">(((COUNTIFS(SWISSW!$I:$I,'MTT CHECKCOUNT'!$A43,SWISSW!$J:$J,'MTT CHECKCOUNT'!AK$1,SWISSW!$F:$F,"Won")+COUNTIFS(SWISSW!$I:$I,'MTT CHECKCOUNT'!AK$1,SWISSW!$J:$J,'MTT CHECKCOUNT'!$A43,SWISSW!$F:$F,"Lost")))+'MTT DRAW'!AK43*IF(ROW()=COLUMN(),1,0.5))*(IF(ROW()=COLUMN(),0,1))</f>
        <v>0</v>
      </c>
      <c r="AL43" s="14">
        <f ca="1">(((COUNTIFS(SWISSW!$I:$I,'MTT CHECKCOUNT'!$A43,SWISSW!$J:$J,'MTT CHECKCOUNT'!AL$1,SWISSW!$F:$F,"Won")+COUNTIFS(SWISSW!$I:$I,'MTT CHECKCOUNT'!AL$1,SWISSW!$J:$J,'MTT CHECKCOUNT'!$A43,SWISSW!$F:$F,"Lost")))+'MTT DRAW'!AL43*IF(ROW()=COLUMN(),1,0.5))*(IF(ROW()=COLUMN(),0,1))</f>
        <v>0</v>
      </c>
      <c r="AM43" s="14">
        <f ca="1">(((COUNTIFS(SWISSW!$I:$I,'MTT CHECKCOUNT'!$A43,SWISSW!$J:$J,'MTT CHECKCOUNT'!AM$1,SWISSW!$F:$F,"Won")+COUNTIFS(SWISSW!$I:$I,'MTT CHECKCOUNT'!AM$1,SWISSW!$J:$J,'MTT CHECKCOUNT'!$A43,SWISSW!$F:$F,"Lost")))+'MTT DRAW'!AM43*IF(ROW()=COLUMN(),1,0.5))*(IF(ROW()=COLUMN(),0,1))</f>
        <v>0</v>
      </c>
      <c r="AN43" s="14">
        <f ca="1">(((COUNTIFS(SWISSW!$I:$I,'MTT CHECKCOUNT'!$A43,SWISSW!$J:$J,'MTT CHECKCOUNT'!AN$1,SWISSW!$F:$F,"Won")+COUNTIFS(SWISSW!$I:$I,'MTT CHECKCOUNT'!AN$1,SWISSW!$J:$J,'MTT CHECKCOUNT'!$A43,SWISSW!$F:$F,"Lost")))+'MTT DRAW'!AN43*IF(ROW()=COLUMN(),1,0.5))*(IF(ROW()=COLUMN(),0,1))</f>
        <v>1</v>
      </c>
      <c r="AO43" s="14">
        <f ca="1">(((COUNTIFS(SWISSW!$I:$I,'MTT CHECKCOUNT'!$A43,SWISSW!$J:$J,'MTT CHECKCOUNT'!AO$1,SWISSW!$F:$F,"Won")+COUNTIFS(SWISSW!$I:$I,'MTT CHECKCOUNT'!AO$1,SWISSW!$J:$J,'MTT CHECKCOUNT'!$A43,SWISSW!$F:$F,"Lost")))+'MTT DRAW'!AO43*IF(ROW()=COLUMN(),1,0.5))*(IF(ROW()=COLUMN(),0,1))</f>
        <v>0</v>
      </c>
      <c r="AP43" s="14">
        <f ca="1">(((COUNTIFS(SWISSW!$I:$I,'MTT CHECKCOUNT'!$A43,SWISSW!$J:$J,'MTT CHECKCOUNT'!AP$1,SWISSW!$F:$F,"Won")+COUNTIFS(SWISSW!$I:$I,'MTT CHECKCOUNT'!AP$1,SWISSW!$J:$J,'MTT CHECKCOUNT'!$A43,SWISSW!$F:$F,"Lost")))+'MTT DRAW'!AP43*IF(ROW()=COLUMN(),1,0.5))*(IF(ROW()=COLUMN(),0,1))</f>
        <v>0</v>
      </c>
      <c r="AQ43" s="14">
        <f ca="1">(((COUNTIFS(SWISSW!$I:$I,'MTT CHECKCOUNT'!$A43,SWISSW!$J:$J,'MTT CHECKCOUNT'!AQ$1,SWISSW!$F:$F,"Won")+COUNTIFS(SWISSW!$I:$I,'MTT CHECKCOUNT'!AQ$1,SWISSW!$J:$J,'MTT CHECKCOUNT'!$A43,SWISSW!$F:$F,"Lost")))+'MTT DRAW'!AQ43*IF(ROW()=COLUMN(),1,0.5))*(IF(ROW()=COLUMN(),0,1))</f>
        <v>0</v>
      </c>
      <c r="AR43" s="14">
        <f ca="1">(((COUNTIFS(SWISSW!$I:$I,'MTT CHECKCOUNT'!$A43,SWISSW!$J:$J,'MTT CHECKCOUNT'!AR$1,SWISSW!$F:$F,"Won")+COUNTIFS(SWISSW!$I:$I,'MTT CHECKCOUNT'!AR$1,SWISSW!$J:$J,'MTT CHECKCOUNT'!$A43,SWISSW!$F:$F,"Lost")))+'MTT DRAW'!AR43*IF(ROW()=COLUMN(),1,0.5))*(IF(ROW()=COLUMN(),0,1))</f>
        <v>0</v>
      </c>
      <c r="AS43" s="14">
        <f ca="1">(((COUNTIFS(SWISSW!$I:$I,'MTT CHECKCOUNT'!$A43,SWISSW!$J:$J,'MTT CHECKCOUNT'!AS$1,SWISSW!$F:$F,"Won")+COUNTIFS(SWISSW!$I:$I,'MTT CHECKCOUNT'!AS$1,SWISSW!$J:$J,'MTT CHECKCOUNT'!$A43,SWISSW!$F:$F,"Lost")))+'MTT DRAW'!AS43*IF(ROW()=COLUMN(),1,0.5))*(IF(ROW()=COLUMN(),0,1))</f>
        <v>0</v>
      </c>
      <c r="AT43" s="14">
        <f ca="1">(((COUNTIFS(SWISSW!$I:$I,'MTT CHECKCOUNT'!$A43,SWISSW!$J:$J,'MTT CHECKCOUNT'!AT$1,SWISSW!$F:$F,"Won")+COUNTIFS(SWISSW!$I:$I,'MTT CHECKCOUNT'!AT$1,SWISSW!$J:$J,'MTT CHECKCOUNT'!$A43,SWISSW!$F:$F,"Lost")))+'MTT DRAW'!AT43*IF(ROW()=COLUMN(),1,0.5))*(IF(ROW()=COLUMN(),0,1))</f>
        <v>0</v>
      </c>
      <c r="AU43" s="14">
        <f ca="1">(((COUNTIFS(SWISSW!$I:$I,'MTT CHECKCOUNT'!$A43,SWISSW!$J:$J,'MTT CHECKCOUNT'!AU$1,SWISSW!$F:$F,"Won")+COUNTIFS(SWISSW!$I:$I,'MTT CHECKCOUNT'!AU$1,SWISSW!$J:$J,'MTT CHECKCOUNT'!$A43,SWISSW!$F:$F,"Lost")))+'MTT DRAW'!AU43*IF(ROW()=COLUMN(),1,0.5))*(IF(ROW()=COLUMN(),0,1))</f>
        <v>0</v>
      </c>
      <c r="AV43" s="14">
        <f ca="1">(((COUNTIFS(SWISSW!$I:$I,'MTT CHECKCOUNT'!$A43,SWISSW!$J:$J,'MTT CHECKCOUNT'!AV$1,SWISSW!$F:$F,"Won")+COUNTIFS(SWISSW!$I:$I,'MTT CHECKCOUNT'!AV$1,SWISSW!$J:$J,'MTT CHECKCOUNT'!$A43,SWISSW!$F:$F,"Lost")))+'MTT DRAW'!AV43*IF(ROW()=COLUMN(),1,0.5))*(IF(ROW()=COLUMN(),0,1))</f>
        <v>0</v>
      </c>
      <c r="AW43" s="14">
        <f ca="1">(((COUNTIFS(SWISSW!$I:$I,'MTT CHECKCOUNT'!$A43,SWISSW!$J:$J,'MTT CHECKCOUNT'!AW$1,SWISSW!$F:$F,"Won")+COUNTIFS(SWISSW!$I:$I,'MTT CHECKCOUNT'!AW$1,SWISSW!$J:$J,'MTT CHECKCOUNT'!$A43,SWISSW!$F:$F,"Lost")))+'MTT DRAW'!AW43*IF(ROW()=COLUMN(),1,0.5))*(IF(ROW()=COLUMN(),0,1))</f>
        <v>0</v>
      </c>
      <c r="AX43" s="14">
        <f ca="1">(((COUNTIFS(SWISSW!$I:$I,'MTT CHECKCOUNT'!$A43,SWISSW!$J:$J,'MTT CHECKCOUNT'!AX$1,SWISSW!$F:$F,"Won")+COUNTIFS(SWISSW!$I:$I,'MTT CHECKCOUNT'!AX$1,SWISSW!$J:$J,'MTT CHECKCOUNT'!$A43,SWISSW!$F:$F,"Lost")))+'MTT DRAW'!AX43*IF(ROW()=COLUMN(),1,0.5))*(IF(ROW()=COLUMN(),0,1))</f>
        <v>0</v>
      </c>
      <c r="AY43" s="14">
        <f ca="1">(((COUNTIFS(SWISSW!$I:$I,'MTT CHECKCOUNT'!$A43,SWISSW!$J:$J,'MTT CHECKCOUNT'!AY$1,SWISSW!$F:$F,"Won")+COUNTIFS(SWISSW!$I:$I,'MTT CHECKCOUNT'!AY$1,SWISSW!$J:$J,'MTT CHECKCOUNT'!$A43,SWISSW!$F:$F,"Lost")))+'MTT DRAW'!AY43*IF(ROW()=COLUMN(),1,0.5))*(IF(ROW()=COLUMN(),0,1))</f>
        <v>0</v>
      </c>
      <c r="AZ43" s="14">
        <f ca="1">(((COUNTIFS(SWISSW!$I:$I,'MTT CHECKCOUNT'!$A43,SWISSW!$J:$J,'MTT CHECKCOUNT'!AZ$1,SWISSW!$F:$F,"Won")+COUNTIFS(SWISSW!$I:$I,'MTT CHECKCOUNT'!AZ$1,SWISSW!$J:$J,'MTT CHECKCOUNT'!$A43,SWISSW!$F:$F,"Lost")))+'MTT DRAW'!AZ43*IF(ROW()=COLUMN(),1,0.5))*(IF(ROW()=COLUMN(),0,1))</f>
        <v>0</v>
      </c>
      <c r="BA43" s="14">
        <f ca="1">(((COUNTIFS(SWISSW!$I:$I,'MTT CHECKCOUNT'!$A43,SWISSW!$J:$J,'MTT CHECKCOUNT'!BA$1,SWISSW!$F:$F,"Won")+COUNTIFS(SWISSW!$I:$I,'MTT CHECKCOUNT'!BA$1,SWISSW!$J:$J,'MTT CHECKCOUNT'!$A43,SWISSW!$F:$F,"Lost")))+'MTT DRAW'!BA43*IF(ROW()=COLUMN(),1,0.5))*(IF(ROW()=COLUMN(),0,1))</f>
        <v>0</v>
      </c>
      <c r="BB43" s="14">
        <f ca="1">(((COUNTIFS(SWISSW!$I:$I,'MTT CHECKCOUNT'!$A43,SWISSW!$J:$J,'MTT CHECKCOUNT'!BB$1,SWISSW!$F:$F,"Won")+COUNTIFS(SWISSW!$I:$I,'MTT CHECKCOUNT'!BB$1,SWISSW!$J:$J,'MTT CHECKCOUNT'!$A43,SWISSW!$F:$F,"Lost")))+'MTT DRAW'!BB43*IF(ROW()=COLUMN(),1,0.5))*(IF(ROW()=COLUMN(),0,1))</f>
        <v>0</v>
      </c>
      <c r="BC43" s="14">
        <f ca="1">(((COUNTIFS(SWISSW!$I:$I,'MTT CHECKCOUNT'!$A43,SWISSW!$J:$J,'MTT CHECKCOUNT'!BC$1,SWISSW!$F:$F,"Won")+COUNTIFS(SWISSW!$I:$I,'MTT CHECKCOUNT'!BC$1,SWISSW!$J:$J,'MTT CHECKCOUNT'!$A43,SWISSW!$F:$F,"Lost")))+'MTT DRAW'!BC43*IF(ROW()=COLUMN(),1,0.5))*(IF(ROW()=COLUMN(),0,1))</f>
        <v>0</v>
      </c>
      <c r="BD43" s="14">
        <f ca="1">(((COUNTIFS(SWISSW!$I:$I,'MTT CHECKCOUNT'!$A43,SWISSW!$J:$J,'MTT CHECKCOUNT'!BD$1,SWISSW!$F:$F,"Won")+COUNTIFS(SWISSW!$I:$I,'MTT CHECKCOUNT'!BD$1,SWISSW!$J:$J,'MTT CHECKCOUNT'!$A43,SWISSW!$F:$F,"Lost")))+'MTT DRAW'!BD43*IF(ROW()=COLUMN(),1,0.5))*(IF(ROW()=COLUMN(),0,1))</f>
        <v>0</v>
      </c>
      <c r="BE43" s="14">
        <f ca="1">(((COUNTIFS(SWISSW!$I:$I,'MTT CHECKCOUNT'!$A43,SWISSW!$J:$J,'MTT CHECKCOUNT'!BE$1,SWISSW!$F:$F,"Won")+COUNTIFS(SWISSW!$I:$I,'MTT CHECKCOUNT'!BE$1,SWISSW!$J:$J,'MTT CHECKCOUNT'!$A43,SWISSW!$F:$F,"Lost")))+'MTT DRAW'!BE43*IF(ROW()=COLUMN(),1,0.5))*(IF(ROW()=COLUMN(),0,1))</f>
        <v>0</v>
      </c>
      <c r="BF43" s="14">
        <f ca="1">(((COUNTIFS(SWISSW!$I:$I,'MTT CHECKCOUNT'!$A43,SWISSW!$J:$J,'MTT CHECKCOUNT'!BF$1,SWISSW!$F:$F,"Won")+COUNTIFS(SWISSW!$I:$I,'MTT CHECKCOUNT'!BF$1,SWISSW!$J:$J,'MTT CHECKCOUNT'!$A43,SWISSW!$F:$F,"Lost")))+'MTT DRAW'!BF43*IF(ROW()=COLUMN(),1,0.5))*(IF(ROW()=COLUMN(),0,1))</f>
        <v>0</v>
      </c>
    </row>
    <row r="44" spans="1:58" ht="55" customHeight="1" x14ac:dyDescent="0.3">
      <c r="A44" s="3" t="str">
        <f ca="1">MATCHUP!A44</f>
        <v>Golgari Fog</v>
      </c>
      <c r="B44" s="14">
        <f ca="1">(((COUNTIFS(SWISSW!$I:$I,'MTT CHECKCOUNT'!$A44,SWISSW!$J:$J,'MTT CHECKCOUNT'!B$1,SWISSW!$F:$F,"Won")+COUNTIFS(SWISSW!$I:$I,'MTT CHECKCOUNT'!B$1,SWISSW!$J:$J,'MTT CHECKCOUNT'!$A44,SWISSW!$F:$F,"Lost")))+'MTT DRAW'!B44*IF(ROW()=COLUMN(),1,0.5))*(IF(ROW()=COLUMN(),0,1))</f>
        <v>3</v>
      </c>
      <c r="C44" s="14">
        <f ca="1">(((COUNTIFS(SWISSW!$I:$I,'MTT CHECKCOUNT'!$A44,SWISSW!$J:$J,'MTT CHECKCOUNT'!C$1,SWISSW!$F:$F,"Won")+COUNTIFS(SWISSW!$I:$I,'MTT CHECKCOUNT'!C$1,SWISSW!$J:$J,'MTT CHECKCOUNT'!$A44,SWISSW!$F:$F,"Lost")))+'MTT DRAW'!C44*IF(ROW()=COLUMN(),1,0.5))*(IF(ROW()=COLUMN(),0,1))</f>
        <v>0</v>
      </c>
      <c r="D44" s="14">
        <f ca="1">(((COUNTIFS(SWISSW!$I:$I,'MTT CHECKCOUNT'!$A44,SWISSW!$J:$J,'MTT CHECKCOUNT'!D$1,SWISSW!$F:$F,"Won")+COUNTIFS(SWISSW!$I:$I,'MTT CHECKCOUNT'!D$1,SWISSW!$J:$J,'MTT CHECKCOUNT'!$A44,SWISSW!$F:$F,"Lost")))+'MTT DRAW'!D44*IF(ROW()=COLUMN(),1,0.5))*(IF(ROW()=COLUMN(),0,1))</f>
        <v>0</v>
      </c>
      <c r="E44" s="14">
        <f ca="1">(((COUNTIFS(SWISSW!$I:$I,'MTT CHECKCOUNT'!$A44,SWISSW!$J:$J,'MTT CHECKCOUNT'!E$1,SWISSW!$F:$F,"Won")+COUNTIFS(SWISSW!$I:$I,'MTT CHECKCOUNT'!E$1,SWISSW!$J:$J,'MTT CHECKCOUNT'!$A44,SWISSW!$F:$F,"Lost")))+'MTT DRAW'!E44*IF(ROW()=COLUMN(),1,0.5))*(IF(ROW()=COLUMN(),0,1))</f>
        <v>0</v>
      </c>
      <c r="F44" s="14">
        <f ca="1">(((COUNTIFS(SWISSW!$I:$I,'MTT CHECKCOUNT'!$A44,SWISSW!$J:$J,'MTT CHECKCOUNT'!F$1,SWISSW!$F:$F,"Won")+COUNTIFS(SWISSW!$I:$I,'MTT CHECKCOUNT'!F$1,SWISSW!$J:$J,'MTT CHECKCOUNT'!$A44,SWISSW!$F:$F,"Lost")))+'MTT DRAW'!F44*IF(ROW()=COLUMN(),1,0.5))*(IF(ROW()=COLUMN(),0,1))</f>
        <v>0</v>
      </c>
      <c r="G44" s="14">
        <f ca="1">(((COUNTIFS(SWISSW!$I:$I,'MTT CHECKCOUNT'!$A44,SWISSW!$J:$J,'MTT CHECKCOUNT'!G$1,SWISSW!$F:$F,"Won")+COUNTIFS(SWISSW!$I:$I,'MTT CHECKCOUNT'!G$1,SWISSW!$J:$J,'MTT CHECKCOUNT'!$A44,SWISSW!$F:$F,"Lost")))+'MTT DRAW'!G44*IF(ROW()=COLUMN(),1,0.5))*(IF(ROW()=COLUMN(),0,1))</f>
        <v>0</v>
      </c>
      <c r="H44" s="14">
        <f ca="1">(((COUNTIFS(SWISSW!$I:$I,'MTT CHECKCOUNT'!$A44,SWISSW!$J:$J,'MTT CHECKCOUNT'!H$1,SWISSW!$F:$F,"Won")+COUNTIFS(SWISSW!$I:$I,'MTT CHECKCOUNT'!H$1,SWISSW!$J:$J,'MTT CHECKCOUNT'!$A44,SWISSW!$F:$F,"Lost")))+'MTT DRAW'!H44*IF(ROW()=COLUMN(),1,0.5))*(IF(ROW()=COLUMN(),0,1))</f>
        <v>0</v>
      </c>
      <c r="I44" s="14">
        <f ca="1">(((COUNTIFS(SWISSW!$I:$I,'MTT CHECKCOUNT'!$A44,SWISSW!$J:$J,'MTT CHECKCOUNT'!I$1,SWISSW!$F:$F,"Won")+COUNTIFS(SWISSW!$I:$I,'MTT CHECKCOUNT'!I$1,SWISSW!$J:$J,'MTT CHECKCOUNT'!$A44,SWISSW!$F:$F,"Lost")))+'MTT DRAW'!I44*IF(ROW()=COLUMN(),1,0.5))*(IF(ROW()=COLUMN(),0,1))</f>
        <v>0</v>
      </c>
      <c r="J44" s="14">
        <f ca="1">(((COUNTIFS(SWISSW!$I:$I,'MTT CHECKCOUNT'!$A44,SWISSW!$J:$J,'MTT CHECKCOUNT'!J$1,SWISSW!$F:$F,"Won")+COUNTIFS(SWISSW!$I:$I,'MTT CHECKCOUNT'!J$1,SWISSW!$J:$J,'MTT CHECKCOUNT'!$A44,SWISSW!$F:$F,"Lost")))+'MTT DRAW'!J44*IF(ROW()=COLUMN(),1,0.5))*(IF(ROW()=COLUMN(),0,1))</f>
        <v>0</v>
      </c>
      <c r="K44" s="14">
        <f ca="1">(((COUNTIFS(SWISSW!$I:$I,'MTT CHECKCOUNT'!$A44,SWISSW!$J:$J,'MTT CHECKCOUNT'!K$1,SWISSW!$F:$F,"Won")+COUNTIFS(SWISSW!$I:$I,'MTT CHECKCOUNT'!K$1,SWISSW!$J:$J,'MTT CHECKCOUNT'!$A44,SWISSW!$F:$F,"Lost")))+'MTT DRAW'!K44*IF(ROW()=COLUMN(),1,0.5))*(IF(ROW()=COLUMN(),0,1))</f>
        <v>0</v>
      </c>
      <c r="L44" s="14">
        <f ca="1">(((COUNTIFS(SWISSW!$I:$I,'MTT CHECKCOUNT'!$A44,SWISSW!$J:$J,'MTT CHECKCOUNT'!L$1,SWISSW!$F:$F,"Won")+COUNTIFS(SWISSW!$I:$I,'MTT CHECKCOUNT'!L$1,SWISSW!$J:$J,'MTT CHECKCOUNT'!$A44,SWISSW!$F:$F,"Lost")))+'MTT DRAW'!L44*IF(ROW()=COLUMN(),1,0.5))*(IF(ROW()=COLUMN(),0,1))</f>
        <v>0</v>
      </c>
      <c r="M44" s="14">
        <f ca="1">(((COUNTIFS(SWISSW!$I:$I,'MTT CHECKCOUNT'!$A44,SWISSW!$J:$J,'MTT CHECKCOUNT'!M$1,SWISSW!$F:$F,"Won")+COUNTIFS(SWISSW!$I:$I,'MTT CHECKCOUNT'!M$1,SWISSW!$J:$J,'MTT CHECKCOUNT'!$A44,SWISSW!$F:$F,"Lost")))+'MTT DRAW'!M44*IF(ROW()=COLUMN(),1,0.5))*(IF(ROW()=COLUMN(),0,1))</f>
        <v>0</v>
      </c>
      <c r="N44" s="14">
        <f ca="1">(((COUNTIFS(SWISSW!$I:$I,'MTT CHECKCOUNT'!$A44,SWISSW!$J:$J,'MTT CHECKCOUNT'!N$1,SWISSW!$F:$F,"Won")+COUNTIFS(SWISSW!$I:$I,'MTT CHECKCOUNT'!N$1,SWISSW!$J:$J,'MTT CHECKCOUNT'!$A44,SWISSW!$F:$F,"Lost")))+'MTT DRAW'!N44*IF(ROW()=COLUMN(),1,0.5))*(IF(ROW()=COLUMN(),0,1))</f>
        <v>1</v>
      </c>
      <c r="O44" s="14">
        <f ca="1">(((COUNTIFS(SWISSW!$I:$I,'MTT CHECKCOUNT'!$A44,SWISSW!$J:$J,'MTT CHECKCOUNT'!O$1,SWISSW!$F:$F,"Won")+COUNTIFS(SWISSW!$I:$I,'MTT CHECKCOUNT'!O$1,SWISSW!$J:$J,'MTT CHECKCOUNT'!$A44,SWISSW!$F:$F,"Lost")))+'MTT DRAW'!O44*IF(ROW()=COLUMN(),1,0.5))*(IF(ROW()=COLUMN(),0,1))</f>
        <v>0</v>
      </c>
      <c r="P44" s="14">
        <f ca="1">(((COUNTIFS(SWISSW!$I:$I,'MTT CHECKCOUNT'!$A44,SWISSW!$J:$J,'MTT CHECKCOUNT'!P$1,SWISSW!$F:$F,"Won")+COUNTIFS(SWISSW!$I:$I,'MTT CHECKCOUNT'!P$1,SWISSW!$J:$J,'MTT CHECKCOUNT'!$A44,SWISSW!$F:$F,"Lost")))+'MTT DRAW'!P44*IF(ROW()=COLUMN(),1,0.5))*(IF(ROW()=COLUMN(),0,1))</f>
        <v>0</v>
      </c>
      <c r="Q44" s="14">
        <f ca="1">(((COUNTIFS(SWISSW!$I:$I,'MTT CHECKCOUNT'!$A44,SWISSW!$J:$J,'MTT CHECKCOUNT'!Q$1,SWISSW!$F:$F,"Won")+COUNTIFS(SWISSW!$I:$I,'MTT CHECKCOUNT'!Q$1,SWISSW!$J:$J,'MTT CHECKCOUNT'!$A44,SWISSW!$F:$F,"Lost")))+'MTT DRAW'!Q44*IF(ROW()=COLUMN(),1,0.5))*(IF(ROW()=COLUMN(),0,1))</f>
        <v>0</v>
      </c>
      <c r="R44" s="14">
        <f ca="1">(((COUNTIFS(SWISSW!$I:$I,'MTT CHECKCOUNT'!$A44,SWISSW!$J:$J,'MTT CHECKCOUNT'!R$1,SWISSW!$F:$F,"Won")+COUNTIFS(SWISSW!$I:$I,'MTT CHECKCOUNT'!R$1,SWISSW!$J:$J,'MTT CHECKCOUNT'!$A44,SWISSW!$F:$F,"Lost")))+'MTT DRAW'!R44*IF(ROW()=COLUMN(),1,0.5))*(IF(ROW()=COLUMN(),0,1))</f>
        <v>0</v>
      </c>
      <c r="S44" s="14">
        <f ca="1">(((COUNTIFS(SWISSW!$I:$I,'MTT CHECKCOUNT'!$A44,SWISSW!$J:$J,'MTT CHECKCOUNT'!S$1,SWISSW!$F:$F,"Won")+COUNTIFS(SWISSW!$I:$I,'MTT CHECKCOUNT'!S$1,SWISSW!$J:$J,'MTT CHECKCOUNT'!$A44,SWISSW!$F:$F,"Lost")))+'MTT DRAW'!S44*IF(ROW()=COLUMN(),1,0.5))*(IF(ROW()=COLUMN(),0,1))</f>
        <v>0</v>
      </c>
      <c r="T44" s="14">
        <f ca="1">(((COUNTIFS(SWISSW!$I:$I,'MTT CHECKCOUNT'!$A44,SWISSW!$J:$J,'MTT CHECKCOUNT'!T$1,SWISSW!$F:$F,"Won")+COUNTIFS(SWISSW!$I:$I,'MTT CHECKCOUNT'!T$1,SWISSW!$J:$J,'MTT CHECKCOUNT'!$A44,SWISSW!$F:$F,"Lost")))+'MTT DRAW'!T44*IF(ROW()=COLUMN(),1,0.5))*(IF(ROW()=COLUMN(),0,1))</f>
        <v>0</v>
      </c>
      <c r="U44" s="14">
        <f ca="1">(((COUNTIFS(SWISSW!$I:$I,'MTT CHECKCOUNT'!$A44,SWISSW!$J:$J,'MTT CHECKCOUNT'!U$1,SWISSW!$F:$F,"Won")+COUNTIFS(SWISSW!$I:$I,'MTT CHECKCOUNT'!U$1,SWISSW!$J:$J,'MTT CHECKCOUNT'!$A44,SWISSW!$F:$F,"Lost")))+'MTT DRAW'!U44*IF(ROW()=COLUMN(),1,0.5))*(IF(ROW()=COLUMN(),0,1))</f>
        <v>1</v>
      </c>
      <c r="V44" s="14">
        <f ca="1">(((COUNTIFS(SWISSW!$I:$I,'MTT CHECKCOUNT'!$A44,SWISSW!$J:$J,'MTT CHECKCOUNT'!V$1,SWISSW!$F:$F,"Won")+COUNTIFS(SWISSW!$I:$I,'MTT CHECKCOUNT'!V$1,SWISSW!$J:$J,'MTT CHECKCOUNT'!$A44,SWISSW!$F:$F,"Lost")))+'MTT DRAW'!V44*IF(ROW()=COLUMN(),1,0.5))*(IF(ROW()=COLUMN(),0,1))</f>
        <v>0</v>
      </c>
      <c r="W44" s="14">
        <f ca="1">(((COUNTIFS(SWISSW!$I:$I,'MTT CHECKCOUNT'!$A44,SWISSW!$J:$J,'MTT CHECKCOUNT'!W$1,SWISSW!$F:$F,"Won")+COUNTIFS(SWISSW!$I:$I,'MTT CHECKCOUNT'!W$1,SWISSW!$J:$J,'MTT CHECKCOUNT'!$A44,SWISSW!$F:$F,"Lost")))+'MTT DRAW'!W44*IF(ROW()=COLUMN(),1,0.5))*(IF(ROW()=COLUMN(),0,1))</f>
        <v>0</v>
      </c>
      <c r="X44" s="14">
        <f ca="1">(((COUNTIFS(SWISSW!$I:$I,'MTT CHECKCOUNT'!$A44,SWISSW!$J:$J,'MTT CHECKCOUNT'!X$1,SWISSW!$F:$F,"Won")+COUNTIFS(SWISSW!$I:$I,'MTT CHECKCOUNT'!X$1,SWISSW!$J:$J,'MTT CHECKCOUNT'!$A44,SWISSW!$F:$F,"Lost")))+'MTT DRAW'!X44*IF(ROW()=COLUMN(),1,0.5))*(IF(ROW()=COLUMN(),0,1))</f>
        <v>0</v>
      </c>
      <c r="Y44" s="14">
        <f ca="1">(((COUNTIFS(SWISSW!$I:$I,'MTT CHECKCOUNT'!$A44,SWISSW!$J:$J,'MTT CHECKCOUNT'!Y$1,SWISSW!$F:$F,"Won")+COUNTIFS(SWISSW!$I:$I,'MTT CHECKCOUNT'!Y$1,SWISSW!$J:$J,'MTT CHECKCOUNT'!$A44,SWISSW!$F:$F,"Lost")))+'MTT DRAW'!Y44*IF(ROW()=COLUMN(),1,0.5))*(IF(ROW()=COLUMN(),0,1))</f>
        <v>0</v>
      </c>
      <c r="Z44" s="14">
        <f ca="1">(((COUNTIFS(SWISSW!$I:$I,'MTT CHECKCOUNT'!$A44,SWISSW!$J:$J,'MTT CHECKCOUNT'!Z$1,SWISSW!$F:$F,"Won")+COUNTIFS(SWISSW!$I:$I,'MTT CHECKCOUNT'!Z$1,SWISSW!$J:$J,'MTT CHECKCOUNT'!$A44,SWISSW!$F:$F,"Lost")))+'MTT DRAW'!Z44*IF(ROW()=COLUMN(),1,0.5))*(IF(ROW()=COLUMN(),0,1))</f>
        <v>0</v>
      </c>
      <c r="AA44" s="14">
        <f ca="1">(((COUNTIFS(SWISSW!$I:$I,'MTT CHECKCOUNT'!$A44,SWISSW!$J:$J,'MTT CHECKCOUNT'!AA$1,SWISSW!$F:$F,"Won")+COUNTIFS(SWISSW!$I:$I,'MTT CHECKCOUNT'!AA$1,SWISSW!$J:$J,'MTT CHECKCOUNT'!$A44,SWISSW!$F:$F,"Lost")))+'MTT DRAW'!AA44*IF(ROW()=COLUMN(),1,0.5))*(IF(ROW()=COLUMN(),0,1))</f>
        <v>0</v>
      </c>
      <c r="AB44" s="14">
        <f ca="1">(((COUNTIFS(SWISSW!$I:$I,'MTT CHECKCOUNT'!$A44,SWISSW!$J:$J,'MTT CHECKCOUNT'!AB$1,SWISSW!$F:$F,"Won")+COUNTIFS(SWISSW!$I:$I,'MTT CHECKCOUNT'!AB$1,SWISSW!$J:$J,'MTT CHECKCOUNT'!$A44,SWISSW!$F:$F,"Lost")))+'MTT DRAW'!AB44*IF(ROW()=COLUMN(),1,0.5))*(IF(ROW()=COLUMN(),0,1))</f>
        <v>0</v>
      </c>
      <c r="AC44" s="14">
        <f ca="1">(((COUNTIFS(SWISSW!$I:$I,'MTT CHECKCOUNT'!$A44,SWISSW!$J:$J,'MTT CHECKCOUNT'!AC$1,SWISSW!$F:$F,"Won")+COUNTIFS(SWISSW!$I:$I,'MTT CHECKCOUNT'!AC$1,SWISSW!$J:$J,'MTT CHECKCOUNT'!$A44,SWISSW!$F:$F,"Lost")))+'MTT DRAW'!AC44*IF(ROW()=COLUMN(),1,0.5))*(IF(ROW()=COLUMN(),0,1))</f>
        <v>0</v>
      </c>
      <c r="AD44" s="14">
        <f ca="1">(((COUNTIFS(SWISSW!$I:$I,'MTT CHECKCOUNT'!$A44,SWISSW!$J:$J,'MTT CHECKCOUNT'!AD$1,SWISSW!$F:$F,"Won")+COUNTIFS(SWISSW!$I:$I,'MTT CHECKCOUNT'!AD$1,SWISSW!$J:$J,'MTT CHECKCOUNT'!$A44,SWISSW!$F:$F,"Lost")))+'MTT DRAW'!AD44*IF(ROW()=COLUMN(),1,0.5))*(IF(ROW()=COLUMN(),0,1))</f>
        <v>0</v>
      </c>
      <c r="AE44" s="14">
        <f ca="1">(((COUNTIFS(SWISSW!$I:$I,'MTT CHECKCOUNT'!$A44,SWISSW!$J:$J,'MTT CHECKCOUNT'!AE$1,SWISSW!$F:$F,"Won")+COUNTIFS(SWISSW!$I:$I,'MTT CHECKCOUNT'!AE$1,SWISSW!$J:$J,'MTT CHECKCOUNT'!$A44,SWISSW!$F:$F,"Lost")))+'MTT DRAW'!AE44*IF(ROW()=COLUMN(),1,0.5))*(IF(ROW()=COLUMN(),0,1))</f>
        <v>0</v>
      </c>
      <c r="AF44" s="14">
        <f ca="1">(((COUNTIFS(SWISSW!$I:$I,'MTT CHECKCOUNT'!$A44,SWISSW!$J:$J,'MTT CHECKCOUNT'!AF$1,SWISSW!$F:$F,"Won")+COUNTIFS(SWISSW!$I:$I,'MTT CHECKCOUNT'!AF$1,SWISSW!$J:$J,'MTT CHECKCOUNT'!$A44,SWISSW!$F:$F,"Lost")))+'MTT DRAW'!AF44*IF(ROW()=COLUMN(),1,0.5))*(IF(ROW()=COLUMN(),0,1))</f>
        <v>0</v>
      </c>
      <c r="AG44" s="14">
        <f ca="1">(((COUNTIFS(SWISSW!$I:$I,'MTT CHECKCOUNT'!$A44,SWISSW!$J:$J,'MTT CHECKCOUNT'!AG$1,SWISSW!$F:$F,"Won")+COUNTIFS(SWISSW!$I:$I,'MTT CHECKCOUNT'!AG$1,SWISSW!$J:$J,'MTT CHECKCOUNT'!$A44,SWISSW!$F:$F,"Lost")))+'MTT DRAW'!AG44*IF(ROW()=COLUMN(),1,0.5))*(IF(ROW()=COLUMN(),0,1))</f>
        <v>0</v>
      </c>
      <c r="AH44" s="14">
        <f ca="1">(((COUNTIFS(SWISSW!$I:$I,'MTT CHECKCOUNT'!$A44,SWISSW!$J:$J,'MTT CHECKCOUNT'!AH$1,SWISSW!$F:$F,"Won")+COUNTIFS(SWISSW!$I:$I,'MTT CHECKCOUNT'!AH$1,SWISSW!$J:$J,'MTT CHECKCOUNT'!$A44,SWISSW!$F:$F,"Lost")))+'MTT DRAW'!AH44*IF(ROW()=COLUMN(),1,0.5))*(IF(ROW()=COLUMN(),0,1))</f>
        <v>1</v>
      </c>
      <c r="AI44" s="14">
        <f ca="1">(((COUNTIFS(SWISSW!$I:$I,'MTT CHECKCOUNT'!$A44,SWISSW!$J:$J,'MTT CHECKCOUNT'!AI$1,SWISSW!$F:$F,"Won")+COUNTIFS(SWISSW!$I:$I,'MTT CHECKCOUNT'!AI$1,SWISSW!$J:$J,'MTT CHECKCOUNT'!$A44,SWISSW!$F:$F,"Lost")))+'MTT DRAW'!AI44*IF(ROW()=COLUMN(),1,0.5))*(IF(ROW()=COLUMN(),0,1))</f>
        <v>0</v>
      </c>
      <c r="AJ44" s="14">
        <f ca="1">(((COUNTIFS(SWISSW!$I:$I,'MTT CHECKCOUNT'!$A44,SWISSW!$J:$J,'MTT CHECKCOUNT'!AJ$1,SWISSW!$F:$F,"Won")+COUNTIFS(SWISSW!$I:$I,'MTT CHECKCOUNT'!AJ$1,SWISSW!$J:$J,'MTT CHECKCOUNT'!$A44,SWISSW!$F:$F,"Lost")))+'MTT DRAW'!AJ44*IF(ROW()=COLUMN(),1,0.5))*(IF(ROW()=COLUMN(),0,1))</f>
        <v>0</v>
      </c>
      <c r="AK44" s="14">
        <f ca="1">(((COUNTIFS(SWISSW!$I:$I,'MTT CHECKCOUNT'!$A44,SWISSW!$J:$J,'MTT CHECKCOUNT'!AK$1,SWISSW!$F:$F,"Won")+COUNTIFS(SWISSW!$I:$I,'MTT CHECKCOUNT'!AK$1,SWISSW!$J:$J,'MTT CHECKCOUNT'!$A44,SWISSW!$F:$F,"Lost")))+'MTT DRAW'!AK44*IF(ROW()=COLUMN(),1,0.5))*(IF(ROW()=COLUMN(),0,1))</f>
        <v>0</v>
      </c>
      <c r="AL44" s="14">
        <f ca="1">(((COUNTIFS(SWISSW!$I:$I,'MTT CHECKCOUNT'!$A44,SWISSW!$J:$J,'MTT CHECKCOUNT'!AL$1,SWISSW!$F:$F,"Won")+COUNTIFS(SWISSW!$I:$I,'MTT CHECKCOUNT'!AL$1,SWISSW!$J:$J,'MTT CHECKCOUNT'!$A44,SWISSW!$F:$F,"Lost")))+'MTT DRAW'!AL44*IF(ROW()=COLUMN(),1,0.5))*(IF(ROW()=COLUMN(),0,1))</f>
        <v>0</v>
      </c>
      <c r="AM44" s="14">
        <f ca="1">(((COUNTIFS(SWISSW!$I:$I,'MTT CHECKCOUNT'!$A44,SWISSW!$J:$J,'MTT CHECKCOUNT'!AM$1,SWISSW!$F:$F,"Won")+COUNTIFS(SWISSW!$I:$I,'MTT CHECKCOUNT'!AM$1,SWISSW!$J:$J,'MTT CHECKCOUNT'!$A44,SWISSW!$F:$F,"Lost")))+'MTT DRAW'!AM44*IF(ROW()=COLUMN(),1,0.5))*(IF(ROW()=COLUMN(),0,1))</f>
        <v>0</v>
      </c>
      <c r="AN44" s="14">
        <f ca="1">(((COUNTIFS(SWISSW!$I:$I,'MTT CHECKCOUNT'!$A44,SWISSW!$J:$J,'MTT CHECKCOUNT'!AN$1,SWISSW!$F:$F,"Won")+COUNTIFS(SWISSW!$I:$I,'MTT CHECKCOUNT'!AN$1,SWISSW!$J:$J,'MTT CHECKCOUNT'!$A44,SWISSW!$F:$F,"Lost")))+'MTT DRAW'!AN44*IF(ROW()=COLUMN(),1,0.5))*(IF(ROW()=COLUMN(),0,1))</f>
        <v>0</v>
      </c>
      <c r="AO44" s="14">
        <f ca="1">(((COUNTIFS(SWISSW!$I:$I,'MTT CHECKCOUNT'!$A44,SWISSW!$J:$J,'MTT CHECKCOUNT'!AO$1,SWISSW!$F:$F,"Won")+COUNTIFS(SWISSW!$I:$I,'MTT CHECKCOUNT'!AO$1,SWISSW!$J:$J,'MTT CHECKCOUNT'!$A44,SWISSW!$F:$F,"Lost")))+'MTT DRAW'!AO44*IF(ROW()=COLUMN(),1,0.5))*(IF(ROW()=COLUMN(),0,1))</f>
        <v>0</v>
      </c>
      <c r="AP44" s="14">
        <f ca="1">(((COUNTIFS(SWISSW!$I:$I,'MTT CHECKCOUNT'!$A44,SWISSW!$J:$J,'MTT CHECKCOUNT'!AP$1,SWISSW!$F:$F,"Won")+COUNTIFS(SWISSW!$I:$I,'MTT CHECKCOUNT'!AP$1,SWISSW!$J:$J,'MTT CHECKCOUNT'!$A44,SWISSW!$F:$F,"Lost")))+'MTT DRAW'!AP44*IF(ROW()=COLUMN(),1,0.5))*(IF(ROW()=COLUMN(),0,1))</f>
        <v>0</v>
      </c>
      <c r="AQ44" s="14">
        <f ca="1">(((COUNTIFS(SWISSW!$I:$I,'MTT CHECKCOUNT'!$A44,SWISSW!$J:$J,'MTT CHECKCOUNT'!AQ$1,SWISSW!$F:$F,"Won")+COUNTIFS(SWISSW!$I:$I,'MTT CHECKCOUNT'!AQ$1,SWISSW!$J:$J,'MTT CHECKCOUNT'!$A44,SWISSW!$F:$F,"Lost")))+'MTT DRAW'!AQ44*IF(ROW()=COLUMN(),1,0.5))*(IF(ROW()=COLUMN(),0,1))</f>
        <v>0</v>
      </c>
      <c r="AR44" s="14">
        <f ca="1">(((COUNTIFS(SWISSW!$I:$I,'MTT CHECKCOUNT'!$A44,SWISSW!$J:$J,'MTT CHECKCOUNT'!AR$1,SWISSW!$F:$F,"Won")+COUNTIFS(SWISSW!$I:$I,'MTT CHECKCOUNT'!AR$1,SWISSW!$J:$J,'MTT CHECKCOUNT'!$A44,SWISSW!$F:$F,"Lost")))+'MTT DRAW'!AR44*IF(ROW()=COLUMN(),1,0.5))*(IF(ROW()=COLUMN(),0,1))</f>
        <v>0</v>
      </c>
      <c r="AS44" s="14">
        <f ca="1">(((COUNTIFS(SWISSW!$I:$I,'MTT CHECKCOUNT'!$A44,SWISSW!$J:$J,'MTT CHECKCOUNT'!AS$1,SWISSW!$F:$F,"Won")+COUNTIFS(SWISSW!$I:$I,'MTT CHECKCOUNT'!AS$1,SWISSW!$J:$J,'MTT CHECKCOUNT'!$A44,SWISSW!$F:$F,"Lost")))+'MTT DRAW'!AS44*IF(ROW()=COLUMN(),1,0.5))*(IF(ROW()=COLUMN(),0,1))</f>
        <v>0</v>
      </c>
      <c r="AT44" s="14">
        <f ca="1">(((COUNTIFS(SWISSW!$I:$I,'MTT CHECKCOUNT'!$A44,SWISSW!$J:$J,'MTT CHECKCOUNT'!AT$1,SWISSW!$F:$F,"Won")+COUNTIFS(SWISSW!$I:$I,'MTT CHECKCOUNT'!AT$1,SWISSW!$J:$J,'MTT CHECKCOUNT'!$A44,SWISSW!$F:$F,"Lost")))+'MTT DRAW'!AT44*IF(ROW()=COLUMN(),1,0.5))*(IF(ROW()=COLUMN(),0,1))</f>
        <v>0</v>
      </c>
      <c r="AU44" s="14">
        <f ca="1">(((COUNTIFS(SWISSW!$I:$I,'MTT CHECKCOUNT'!$A44,SWISSW!$J:$J,'MTT CHECKCOUNT'!AU$1,SWISSW!$F:$F,"Won")+COUNTIFS(SWISSW!$I:$I,'MTT CHECKCOUNT'!AU$1,SWISSW!$J:$J,'MTT CHECKCOUNT'!$A44,SWISSW!$F:$F,"Lost")))+'MTT DRAW'!AU44*IF(ROW()=COLUMN(),1,0.5))*(IF(ROW()=COLUMN(),0,1))</f>
        <v>0</v>
      </c>
      <c r="AV44" s="14">
        <f ca="1">(((COUNTIFS(SWISSW!$I:$I,'MTT CHECKCOUNT'!$A44,SWISSW!$J:$J,'MTT CHECKCOUNT'!AV$1,SWISSW!$F:$F,"Won")+COUNTIFS(SWISSW!$I:$I,'MTT CHECKCOUNT'!AV$1,SWISSW!$J:$J,'MTT CHECKCOUNT'!$A44,SWISSW!$F:$F,"Lost")))+'MTT DRAW'!AV44*IF(ROW()=COLUMN(),1,0.5))*(IF(ROW()=COLUMN(),0,1))</f>
        <v>0</v>
      </c>
      <c r="AW44" s="14">
        <f ca="1">(((COUNTIFS(SWISSW!$I:$I,'MTT CHECKCOUNT'!$A44,SWISSW!$J:$J,'MTT CHECKCOUNT'!AW$1,SWISSW!$F:$F,"Won")+COUNTIFS(SWISSW!$I:$I,'MTT CHECKCOUNT'!AW$1,SWISSW!$J:$J,'MTT CHECKCOUNT'!$A44,SWISSW!$F:$F,"Lost")))+'MTT DRAW'!AW44*IF(ROW()=COLUMN(),1,0.5))*(IF(ROW()=COLUMN(),0,1))</f>
        <v>0</v>
      </c>
      <c r="AX44" s="14">
        <f ca="1">(((COUNTIFS(SWISSW!$I:$I,'MTT CHECKCOUNT'!$A44,SWISSW!$J:$J,'MTT CHECKCOUNT'!AX$1,SWISSW!$F:$F,"Won")+COUNTIFS(SWISSW!$I:$I,'MTT CHECKCOUNT'!AX$1,SWISSW!$J:$J,'MTT CHECKCOUNT'!$A44,SWISSW!$F:$F,"Lost")))+'MTT DRAW'!AX44*IF(ROW()=COLUMN(),1,0.5))*(IF(ROW()=COLUMN(),0,1))</f>
        <v>0</v>
      </c>
      <c r="AY44" s="14">
        <f ca="1">(((COUNTIFS(SWISSW!$I:$I,'MTT CHECKCOUNT'!$A44,SWISSW!$J:$J,'MTT CHECKCOUNT'!AY$1,SWISSW!$F:$F,"Won")+COUNTIFS(SWISSW!$I:$I,'MTT CHECKCOUNT'!AY$1,SWISSW!$J:$J,'MTT CHECKCOUNT'!$A44,SWISSW!$F:$F,"Lost")))+'MTT DRAW'!AY44*IF(ROW()=COLUMN(),1,0.5))*(IF(ROW()=COLUMN(),0,1))</f>
        <v>0</v>
      </c>
      <c r="AZ44" s="14">
        <f ca="1">(((COUNTIFS(SWISSW!$I:$I,'MTT CHECKCOUNT'!$A44,SWISSW!$J:$J,'MTT CHECKCOUNT'!AZ$1,SWISSW!$F:$F,"Won")+COUNTIFS(SWISSW!$I:$I,'MTT CHECKCOUNT'!AZ$1,SWISSW!$J:$J,'MTT CHECKCOUNT'!$A44,SWISSW!$F:$F,"Lost")))+'MTT DRAW'!AZ44*IF(ROW()=COLUMN(),1,0.5))*(IF(ROW()=COLUMN(),0,1))</f>
        <v>0</v>
      </c>
      <c r="BA44" s="14">
        <f ca="1">(((COUNTIFS(SWISSW!$I:$I,'MTT CHECKCOUNT'!$A44,SWISSW!$J:$J,'MTT CHECKCOUNT'!BA$1,SWISSW!$F:$F,"Won")+COUNTIFS(SWISSW!$I:$I,'MTT CHECKCOUNT'!BA$1,SWISSW!$J:$J,'MTT CHECKCOUNT'!$A44,SWISSW!$F:$F,"Lost")))+'MTT DRAW'!BA44*IF(ROW()=COLUMN(),1,0.5))*(IF(ROW()=COLUMN(),0,1))</f>
        <v>0</v>
      </c>
      <c r="BB44" s="14">
        <f ca="1">(((COUNTIFS(SWISSW!$I:$I,'MTT CHECKCOUNT'!$A44,SWISSW!$J:$J,'MTT CHECKCOUNT'!BB$1,SWISSW!$F:$F,"Won")+COUNTIFS(SWISSW!$I:$I,'MTT CHECKCOUNT'!BB$1,SWISSW!$J:$J,'MTT CHECKCOUNT'!$A44,SWISSW!$F:$F,"Lost")))+'MTT DRAW'!BB44*IF(ROW()=COLUMN(),1,0.5))*(IF(ROW()=COLUMN(),0,1))</f>
        <v>0</v>
      </c>
      <c r="BC44" s="14">
        <f ca="1">(((COUNTIFS(SWISSW!$I:$I,'MTT CHECKCOUNT'!$A44,SWISSW!$J:$J,'MTT CHECKCOUNT'!BC$1,SWISSW!$F:$F,"Won")+COUNTIFS(SWISSW!$I:$I,'MTT CHECKCOUNT'!BC$1,SWISSW!$J:$J,'MTT CHECKCOUNT'!$A44,SWISSW!$F:$F,"Lost")))+'MTT DRAW'!BC44*IF(ROW()=COLUMN(),1,0.5))*(IF(ROW()=COLUMN(),0,1))</f>
        <v>0</v>
      </c>
      <c r="BD44" s="14">
        <f ca="1">(((COUNTIFS(SWISSW!$I:$I,'MTT CHECKCOUNT'!$A44,SWISSW!$J:$J,'MTT CHECKCOUNT'!BD$1,SWISSW!$F:$F,"Won")+COUNTIFS(SWISSW!$I:$I,'MTT CHECKCOUNT'!BD$1,SWISSW!$J:$J,'MTT CHECKCOUNT'!$A44,SWISSW!$F:$F,"Lost")))+'MTT DRAW'!BD44*IF(ROW()=COLUMN(),1,0.5))*(IF(ROW()=COLUMN(),0,1))</f>
        <v>0</v>
      </c>
      <c r="BE44" s="14">
        <f ca="1">(((COUNTIFS(SWISSW!$I:$I,'MTT CHECKCOUNT'!$A44,SWISSW!$J:$J,'MTT CHECKCOUNT'!BE$1,SWISSW!$F:$F,"Won")+COUNTIFS(SWISSW!$I:$I,'MTT CHECKCOUNT'!BE$1,SWISSW!$J:$J,'MTT CHECKCOUNT'!$A44,SWISSW!$F:$F,"Lost")))+'MTT DRAW'!BE44*IF(ROW()=COLUMN(),1,0.5))*(IF(ROW()=COLUMN(),0,1))</f>
        <v>0</v>
      </c>
      <c r="BF44" s="14">
        <f ca="1">(((COUNTIFS(SWISSW!$I:$I,'MTT CHECKCOUNT'!$A44,SWISSW!$J:$J,'MTT CHECKCOUNT'!BF$1,SWISSW!$F:$F,"Won")+COUNTIFS(SWISSW!$I:$I,'MTT CHECKCOUNT'!BF$1,SWISSW!$J:$J,'MTT CHECKCOUNT'!$A44,SWISSW!$F:$F,"Lost")))+'MTT DRAW'!BF44*IF(ROW()=COLUMN(),1,0.5))*(IF(ROW()=COLUMN(),0,1))</f>
        <v>0</v>
      </c>
    </row>
    <row r="45" spans="1:58" ht="55" customHeight="1" x14ac:dyDescent="0.3">
      <c r="A45" s="3" t="str">
        <f ca="1">MATCHUP!A45</f>
        <v>Infect</v>
      </c>
      <c r="B45" s="14">
        <f ca="1">(((COUNTIFS(SWISSW!$I:$I,'MTT CHECKCOUNT'!$A45,SWISSW!$J:$J,'MTT CHECKCOUNT'!B$1,SWISSW!$F:$F,"Won")+COUNTIFS(SWISSW!$I:$I,'MTT CHECKCOUNT'!B$1,SWISSW!$J:$J,'MTT CHECKCOUNT'!$A45,SWISSW!$F:$F,"Lost")))+'MTT DRAW'!B45*IF(ROW()=COLUMN(),1,0.5))*(IF(ROW()=COLUMN(),0,1))</f>
        <v>0</v>
      </c>
      <c r="C45" s="14">
        <f ca="1">(((COUNTIFS(SWISSW!$I:$I,'MTT CHECKCOUNT'!$A45,SWISSW!$J:$J,'MTT CHECKCOUNT'!C$1,SWISSW!$F:$F,"Won")+COUNTIFS(SWISSW!$I:$I,'MTT CHECKCOUNT'!C$1,SWISSW!$J:$J,'MTT CHECKCOUNT'!$A45,SWISSW!$F:$F,"Lost")))+'MTT DRAW'!C45*IF(ROW()=COLUMN(),1,0.5))*(IF(ROW()=COLUMN(),0,1))</f>
        <v>0</v>
      </c>
      <c r="D45" s="14">
        <f ca="1">(((COUNTIFS(SWISSW!$I:$I,'MTT CHECKCOUNT'!$A45,SWISSW!$J:$J,'MTT CHECKCOUNT'!D$1,SWISSW!$F:$F,"Won")+COUNTIFS(SWISSW!$I:$I,'MTT CHECKCOUNT'!D$1,SWISSW!$J:$J,'MTT CHECKCOUNT'!$A45,SWISSW!$F:$F,"Lost")))+'MTT DRAW'!D45*IF(ROW()=COLUMN(),1,0.5))*(IF(ROW()=COLUMN(),0,1))</f>
        <v>1</v>
      </c>
      <c r="E45" s="14">
        <f ca="1">(((COUNTIFS(SWISSW!$I:$I,'MTT CHECKCOUNT'!$A45,SWISSW!$J:$J,'MTT CHECKCOUNT'!E$1,SWISSW!$F:$F,"Won")+COUNTIFS(SWISSW!$I:$I,'MTT CHECKCOUNT'!E$1,SWISSW!$J:$J,'MTT CHECKCOUNT'!$A45,SWISSW!$F:$F,"Lost")))+'MTT DRAW'!E45*IF(ROW()=COLUMN(),1,0.5))*(IF(ROW()=COLUMN(),0,1))</f>
        <v>0</v>
      </c>
      <c r="F45" s="14">
        <f ca="1">(((COUNTIFS(SWISSW!$I:$I,'MTT CHECKCOUNT'!$A45,SWISSW!$J:$J,'MTT CHECKCOUNT'!F$1,SWISSW!$F:$F,"Won")+COUNTIFS(SWISSW!$I:$I,'MTT CHECKCOUNT'!F$1,SWISSW!$J:$J,'MTT CHECKCOUNT'!$A45,SWISSW!$F:$F,"Lost")))+'MTT DRAW'!F45*IF(ROW()=COLUMN(),1,0.5))*(IF(ROW()=COLUMN(),0,1))</f>
        <v>0</v>
      </c>
      <c r="G45" s="14">
        <f ca="1">(((COUNTIFS(SWISSW!$I:$I,'MTT CHECKCOUNT'!$A45,SWISSW!$J:$J,'MTT CHECKCOUNT'!G$1,SWISSW!$F:$F,"Won")+COUNTIFS(SWISSW!$I:$I,'MTT CHECKCOUNT'!G$1,SWISSW!$J:$J,'MTT CHECKCOUNT'!$A45,SWISSW!$F:$F,"Lost")))+'MTT DRAW'!G45*IF(ROW()=COLUMN(),1,0.5))*(IF(ROW()=COLUMN(),0,1))</f>
        <v>1</v>
      </c>
      <c r="H45" s="14">
        <f ca="1">(((COUNTIFS(SWISSW!$I:$I,'MTT CHECKCOUNT'!$A45,SWISSW!$J:$J,'MTT CHECKCOUNT'!H$1,SWISSW!$F:$F,"Won")+COUNTIFS(SWISSW!$I:$I,'MTT CHECKCOUNT'!H$1,SWISSW!$J:$J,'MTT CHECKCOUNT'!$A45,SWISSW!$F:$F,"Lost")))+'MTT DRAW'!H45*IF(ROW()=COLUMN(),1,0.5))*(IF(ROW()=COLUMN(),0,1))</f>
        <v>0</v>
      </c>
      <c r="I45" s="14">
        <f ca="1">(((COUNTIFS(SWISSW!$I:$I,'MTT CHECKCOUNT'!$A45,SWISSW!$J:$J,'MTT CHECKCOUNT'!I$1,SWISSW!$F:$F,"Won")+COUNTIFS(SWISSW!$I:$I,'MTT CHECKCOUNT'!I$1,SWISSW!$J:$J,'MTT CHECKCOUNT'!$A45,SWISSW!$F:$F,"Lost")))+'MTT DRAW'!I45*IF(ROW()=COLUMN(),1,0.5))*(IF(ROW()=COLUMN(),0,1))</f>
        <v>0</v>
      </c>
      <c r="J45" s="14">
        <f ca="1">(((COUNTIFS(SWISSW!$I:$I,'MTT CHECKCOUNT'!$A45,SWISSW!$J:$J,'MTT CHECKCOUNT'!J$1,SWISSW!$F:$F,"Won")+COUNTIFS(SWISSW!$I:$I,'MTT CHECKCOUNT'!J$1,SWISSW!$J:$J,'MTT CHECKCOUNT'!$A45,SWISSW!$F:$F,"Lost")))+'MTT DRAW'!J45*IF(ROW()=COLUMN(),1,0.5))*(IF(ROW()=COLUMN(),0,1))</f>
        <v>1</v>
      </c>
      <c r="K45" s="14">
        <f ca="1">(((COUNTIFS(SWISSW!$I:$I,'MTT CHECKCOUNT'!$A45,SWISSW!$J:$J,'MTT CHECKCOUNT'!K$1,SWISSW!$F:$F,"Won")+COUNTIFS(SWISSW!$I:$I,'MTT CHECKCOUNT'!K$1,SWISSW!$J:$J,'MTT CHECKCOUNT'!$A45,SWISSW!$F:$F,"Lost")))+'MTT DRAW'!K45*IF(ROW()=COLUMN(),1,0.5))*(IF(ROW()=COLUMN(),0,1))</f>
        <v>0</v>
      </c>
      <c r="L45" s="14">
        <f ca="1">(((COUNTIFS(SWISSW!$I:$I,'MTT CHECKCOUNT'!$A45,SWISSW!$J:$J,'MTT CHECKCOUNT'!L$1,SWISSW!$F:$F,"Won")+COUNTIFS(SWISSW!$I:$I,'MTT CHECKCOUNT'!L$1,SWISSW!$J:$J,'MTT CHECKCOUNT'!$A45,SWISSW!$F:$F,"Lost")))+'MTT DRAW'!L45*IF(ROW()=COLUMN(),1,0.5))*(IF(ROW()=COLUMN(),0,1))</f>
        <v>0</v>
      </c>
      <c r="M45" s="14">
        <f ca="1">(((COUNTIFS(SWISSW!$I:$I,'MTT CHECKCOUNT'!$A45,SWISSW!$J:$J,'MTT CHECKCOUNT'!M$1,SWISSW!$F:$F,"Won")+COUNTIFS(SWISSW!$I:$I,'MTT CHECKCOUNT'!M$1,SWISSW!$J:$J,'MTT CHECKCOUNT'!$A45,SWISSW!$F:$F,"Lost")))+'MTT DRAW'!M45*IF(ROW()=COLUMN(),1,0.5))*(IF(ROW()=COLUMN(),0,1))</f>
        <v>0</v>
      </c>
      <c r="N45" s="14">
        <f ca="1">(((COUNTIFS(SWISSW!$I:$I,'MTT CHECKCOUNT'!$A45,SWISSW!$J:$J,'MTT CHECKCOUNT'!N$1,SWISSW!$F:$F,"Won")+COUNTIFS(SWISSW!$I:$I,'MTT CHECKCOUNT'!N$1,SWISSW!$J:$J,'MTT CHECKCOUNT'!$A45,SWISSW!$F:$F,"Lost")))+'MTT DRAW'!N45*IF(ROW()=COLUMN(),1,0.5))*(IF(ROW()=COLUMN(),0,1))</f>
        <v>0</v>
      </c>
      <c r="O45" s="14">
        <f ca="1">(((COUNTIFS(SWISSW!$I:$I,'MTT CHECKCOUNT'!$A45,SWISSW!$J:$J,'MTT CHECKCOUNT'!O$1,SWISSW!$F:$F,"Won")+COUNTIFS(SWISSW!$I:$I,'MTT CHECKCOUNT'!O$1,SWISSW!$J:$J,'MTT CHECKCOUNT'!$A45,SWISSW!$F:$F,"Lost")))+'MTT DRAW'!O45*IF(ROW()=COLUMN(),1,0.5))*(IF(ROW()=COLUMN(),0,1))</f>
        <v>0</v>
      </c>
      <c r="P45" s="14">
        <f ca="1">(((COUNTIFS(SWISSW!$I:$I,'MTT CHECKCOUNT'!$A45,SWISSW!$J:$J,'MTT CHECKCOUNT'!P$1,SWISSW!$F:$F,"Won")+COUNTIFS(SWISSW!$I:$I,'MTT CHECKCOUNT'!P$1,SWISSW!$J:$J,'MTT CHECKCOUNT'!$A45,SWISSW!$F:$F,"Lost")))+'MTT DRAW'!P45*IF(ROW()=COLUMN(),1,0.5))*(IF(ROW()=COLUMN(),0,1))</f>
        <v>0</v>
      </c>
      <c r="Q45" s="14">
        <f ca="1">(((COUNTIFS(SWISSW!$I:$I,'MTT CHECKCOUNT'!$A45,SWISSW!$J:$J,'MTT CHECKCOUNT'!Q$1,SWISSW!$F:$F,"Won")+COUNTIFS(SWISSW!$I:$I,'MTT CHECKCOUNT'!Q$1,SWISSW!$J:$J,'MTT CHECKCOUNT'!$A45,SWISSW!$F:$F,"Lost")))+'MTT DRAW'!Q45*IF(ROW()=COLUMN(),1,0.5))*(IF(ROW()=COLUMN(),0,1))</f>
        <v>0</v>
      </c>
      <c r="R45" s="14">
        <f ca="1">(((COUNTIFS(SWISSW!$I:$I,'MTT CHECKCOUNT'!$A45,SWISSW!$J:$J,'MTT CHECKCOUNT'!R$1,SWISSW!$F:$F,"Won")+COUNTIFS(SWISSW!$I:$I,'MTT CHECKCOUNT'!R$1,SWISSW!$J:$J,'MTT CHECKCOUNT'!$A45,SWISSW!$F:$F,"Lost")))+'MTT DRAW'!R45*IF(ROW()=COLUMN(),1,0.5))*(IF(ROW()=COLUMN(),0,1))</f>
        <v>1</v>
      </c>
      <c r="S45" s="14">
        <f ca="1">(((COUNTIFS(SWISSW!$I:$I,'MTT CHECKCOUNT'!$A45,SWISSW!$J:$J,'MTT CHECKCOUNT'!S$1,SWISSW!$F:$F,"Won")+COUNTIFS(SWISSW!$I:$I,'MTT CHECKCOUNT'!S$1,SWISSW!$J:$J,'MTT CHECKCOUNT'!$A45,SWISSW!$F:$F,"Lost")))+'MTT DRAW'!S45*IF(ROW()=COLUMN(),1,0.5))*(IF(ROW()=COLUMN(),0,1))</f>
        <v>0</v>
      </c>
      <c r="T45" s="14">
        <f ca="1">(((COUNTIFS(SWISSW!$I:$I,'MTT CHECKCOUNT'!$A45,SWISSW!$J:$J,'MTT CHECKCOUNT'!T$1,SWISSW!$F:$F,"Won")+COUNTIFS(SWISSW!$I:$I,'MTT CHECKCOUNT'!T$1,SWISSW!$J:$J,'MTT CHECKCOUNT'!$A45,SWISSW!$F:$F,"Lost")))+'MTT DRAW'!T45*IF(ROW()=COLUMN(),1,0.5))*(IF(ROW()=COLUMN(),0,1))</f>
        <v>0</v>
      </c>
      <c r="U45" s="14">
        <f ca="1">(((COUNTIFS(SWISSW!$I:$I,'MTT CHECKCOUNT'!$A45,SWISSW!$J:$J,'MTT CHECKCOUNT'!U$1,SWISSW!$F:$F,"Won")+COUNTIFS(SWISSW!$I:$I,'MTT CHECKCOUNT'!U$1,SWISSW!$J:$J,'MTT CHECKCOUNT'!$A45,SWISSW!$F:$F,"Lost")))+'MTT DRAW'!U45*IF(ROW()=COLUMN(),1,0.5))*(IF(ROW()=COLUMN(),0,1))</f>
        <v>0</v>
      </c>
      <c r="V45" s="14">
        <f ca="1">(((COUNTIFS(SWISSW!$I:$I,'MTT CHECKCOUNT'!$A45,SWISSW!$J:$J,'MTT CHECKCOUNT'!V$1,SWISSW!$F:$F,"Won")+COUNTIFS(SWISSW!$I:$I,'MTT CHECKCOUNT'!V$1,SWISSW!$J:$J,'MTT CHECKCOUNT'!$A45,SWISSW!$F:$F,"Lost")))+'MTT DRAW'!V45*IF(ROW()=COLUMN(),1,0.5))*(IF(ROW()=COLUMN(),0,1))</f>
        <v>0</v>
      </c>
      <c r="W45" s="14">
        <f ca="1">(((COUNTIFS(SWISSW!$I:$I,'MTT CHECKCOUNT'!$A45,SWISSW!$J:$J,'MTT CHECKCOUNT'!W$1,SWISSW!$F:$F,"Won")+COUNTIFS(SWISSW!$I:$I,'MTT CHECKCOUNT'!W$1,SWISSW!$J:$J,'MTT CHECKCOUNT'!$A45,SWISSW!$F:$F,"Lost")))+'MTT DRAW'!W45*IF(ROW()=COLUMN(),1,0.5))*(IF(ROW()=COLUMN(),0,1))</f>
        <v>0</v>
      </c>
      <c r="X45" s="14">
        <f ca="1">(((COUNTIFS(SWISSW!$I:$I,'MTT CHECKCOUNT'!$A45,SWISSW!$J:$J,'MTT CHECKCOUNT'!X$1,SWISSW!$F:$F,"Won")+COUNTIFS(SWISSW!$I:$I,'MTT CHECKCOUNT'!X$1,SWISSW!$J:$J,'MTT CHECKCOUNT'!$A45,SWISSW!$F:$F,"Lost")))+'MTT DRAW'!X45*IF(ROW()=COLUMN(),1,0.5))*(IF(ROW()=COLUMN(),0,1))</f>
        <v>0</v>
      </c>
      <c r="Y45" s="14">
        <f ca="1">(((COUNTIFS(SWISSW!$I:$I,'MTT CHECKCOUNT'!$A45,SWISSW!$J:$J,'MTT CHECKCOUNT'!Y$1,SWISSW!$F:$F,"Won")+COUNTIFS(SWISSW!$I:$I,'MTT CHECKCOUNT'!Y$1,SWISSW!$J:$J,'MTT CHECKCOUNT'!$A45,SWISSW!$F:$F,"Lost")))+'MTT DRAW'!Y45*IF(ROW()=COLUMN(),1,0.5))*(IF(ROW()=COLUMN(),0,1))</f>
        <v>0</v>
      </c>
      <c r="Z45" s="14">
        <f ca="1">(((COUNTIFS(SWISSW!$I:$I,'MTT CHECKCOUNT'!$A45,SWISSW!$J:$J,'MTT CHECKCOUNT'!Z$1,SWISSW!$F:$F,"Won")+COUNTIFS(SWISSW!$I:$I,'MTT CHECKCOUNT'!Z$1,SWISSW!$J:$J,'MTT CHECKCOUNT'!$A45,SWISSW!$F:$F,"Lost")))+'MTT DRAW'!Z45*IF(ROW()=COLUMN(),1,0.5))*(IF(ROW()=COLUMN(),0,1))</f>
        <v>0</v>
      </c>
      <c r="AA45" s="14">
        <f ca="1">(((COUNTIFS(SWISSW!$I:$I,'MTT CHECKCOUNT'!$A45,SWISSW!$J:$J,'MTT CHECKCOUNT'!AA$1,SWISSW!$F:$F,"Won")+COUNTIFS(SWISSW!$I:$I,'MTT CHECKCOUNT'!AA$1,SWISSW!$J:$J,'MTT CHECKCOUNT'!$A45,SWISSW!$F:$F,"Lost")))+'MTT DRAW'!AA45*IF(ROW()=COLUMN(),1,0.5))*(IF(ROW()=COLUMN(),0,1))</f>
        <v>0</v>
      </c>
      <c r="AB45" s="14">
        <f ca="1">(((COUNTIFS(SWISSW!$I:$I,'MTT CHECKCOUNT'!$A45,SWISSW!$J:$J,'MTT CHECKCOUNT'!AB$1,SWISSW!$F:$F,"Won")+COUNTIFS(SWISSW!$I:$I,'MTT CHECKCOUNT'!AB$1,SWISSW!$J:$J,'MTT CHECKCOUNT'!$A45,SWISSW!$F:$F,"Lost")))+'MTT DRAW'!AB45*IF(ROW()=COLUMN(),1,0.5))*(IF(ROW()=COLUMN(),0,1))</f>
        <v>0</v>
      </c>
      <c r="AC45" s="14">
        <f ca="1">(((COUNTIFS(SWISSW!$I:$I,'MTT CHECKCOUNT'!$A45,SWISSW!$J:$J,'MTT CHECKCOUNT'!AC$1,SWISSW!$F:$F,"Won")+COUNTIFS(SWISSW!$I:$I,'MTT CHECKCOUNT'!AC$1,SWISSW!$J:$J,'MTT CHECKCOUNT'!$A45,SWISSW!$F:$F,"Lost")))+'MTT DRAW'!AC45*IF(ROW()=COLUMN(),1,0.5))*(IF(ROW()=COLUMN(),0,1))</f>
        <v>0</v>
      </c>
      <c r="AD45" s="14">
        <f ca="1">(((COUNTIFS(SWISSW!$I:$I,'MTT CHECKCOUNT'!$A45,SWISSW!$J:$J,'MTT CHECKCOUNT'!AD$1,SWISSW!$F:$F,"Won")+COUNTIFS(SWISSW!$I:$I,'MTT CHECKCOUNT'!AD$1,SWISSW!$J:$J,'MTT CHECKCOUNT'!$A45,SWISSW!$F:$F,"Lost")))+'MTT DRAW'!AD45*IF(ROW()=COLUMN(),1,0.5))*(IF(ROW()=COLUMN(),0,1))</f>
        <v>0</v>
      </c>
      <c r="AE45" s="14">
        <f ca="1">(((COUNTIFS(SWISSW!$I:$I,'MTT CHECKCOUNT'!$A45,SWISSW!$J:$J,'MTT CHECKCOUNT'!AE$1,SWISSW!$F:$F,"Won")+COUNTIFS(SWISSW!$I:$I,'MTT CHECKCOUNT'!AE$1,SWISSW!$J:$J,'MTT CHECKCOUNT'!$A45,SWISSW!$F:$F,"Lost")))+'MTT DRAW'!AE45*IF(ROW()=COLUMN(),1,0.5))*(IF(ROW()=COLUMN(),0,1))</f>
        <v>0</v>
      </c>
      <c r="AF45" s="14">
        <f ca="1">(((COUNTIFS(SWISSW!$I:$I,'MTT CHECKCOUNT'!$A45,SWISSW!$J:$J,'MTT CHECKCOUNT'!AF$1,SWISSW!$F:$F,"Won")+COUNTIFS(SWISSW!$I:$I,'MTT CHECKCOUNT'!AF$1,SWISSW!$J:$J,'MTT CHECKCOUNT'!$A45,SWISSW!$F:$F,"Lost")))+'MTT DRAW'!AF45*IF(ROW()=COLUMN(),1,0.5))*(IF(ROW()=COLUMN(),0,1))</f>
        <v>0</v>
      </c>
      <c r="AG45" s="14">
        <f ca="1">(((COUNTIFS(SWISSW!$I:$I,'MTT CHECKCOUNT'!$A45,SWISSW!$J:$J,'MTT CHECKCOUNT'!AG$1,SWISSW!$F:$F,"Won")+COUNTIFS(SWISSW!$I:$I,'MTT CHECKCOUNT'!AG$1,SWISSW!$J:$J,'MTT CHECKCOUNT'!$A45,SWISSW!$F:$F,"Lost")))+'MTT DRAW'!AG45*IF(ROW()=COLUMN(),1,0.5))*(IF(ROW()=COLUMN(),0,1))</f>
        <v>0</v>
      </c>
      <c r="AH45" s="14">
        <f ca="1">(((COUNTIFS(SWISSW!$I:$I,'MTT CHECKCOUNT'!$A45,SWISSW!$J:$J,'MTT CHECKCOUNT'!AH$1,SWISSW!$F:$F,"Won")+COUNTIFS(SWISSW!$I:$I,'MTT CHECKCOUNT'!AH$1,SWISSW!$J:$J,'MTT CHECKCOUNT'!$A45,SWISSW!$F:$F,"Lost")))+'MTT DRAW'!AH45*IF(ROW()=COLUMN(),1,0.5))*(IF(ROW()=COLUMN(),0,1))</f>
        <v>0</v>
      </c>
      <c r="AI45" s="14">
        <f ca="1">(((COUNTIFS(SWISSW!$I:$I,'MTT CHECKCOUNT'!$A45,SWISSW!$J:$J,'MTT CHECKCOUNT'!AI$1,SWISSW!$F:$F,"Won")+COUNTIFS(SWISSW!$I:$I,'MTT CHECKCOUNT'!AI$1,SWISSW!$J:$J,'MTT CHECKCOUNT'!$A45,SWISSW!$F:$F,"Lost")))+'MTT DRAW'!AI45*IF(ROW()=COLUMN(),1,0.5))*(IF(ROW()=COLUMN(),0,1))</f>
        <v>0</v>
      </c>
      <c r="AJ45" s="14">
        <f ca="1">(((COUNTIFS(SWISSW!$I:$I,'MTT CHECKCOUNT'!$A45,SWISSW!$J:$J,'MTT CHECKCOUNT'!AJ$1,SWISSW!$F:$F,"Won")+COUNTIFS(SWISSW!$I:$I,'MTT CHECKCOUNT'!AJ$1,SWISSW!$J:$J,'MTT CHECKCOUNT'!$A45,SWISSW!$F:$F,"Lost")))+'MTT DRAW'!AJ45*IF(ROW()=COLUMN(),1,0.5))*(IF(ROW()=COLUMN(),0,1))</f>
        <v>0</v>
      </c>
      <c r="AK45" s="14">
        <f ca="1">(((COUNTIFS(SWISSW!$I:$I,'MTT CHECKCOUNT'!$A45,SWISSW!$J:$J,'MTT CHECKCOUNT'!AK$1,SWISSW!$F:$F,"Won")+COUNTIFS(SWISSW!$I:$I,'MTT CHECKCOUNT'!AK$1,SWISSW!$J:$J,'MTT CHECKCOUNT'!$A45,SWISSW!$F:$F,"Lost")))+'MTT DRAW'!AK45*IF(ROW()=COLUMN(),1,0.5))*(IF(ROW()=COLUMN(),0,1))</f>
        <v>0</v>
      </c>
      <c r="AL45" s="14">
        <f ca="1">(((COUNTIFS(SWISSW!$I:$I,'MTT CHECKCOUNT'!$A45,SWISSW!$J:$J,'MTT CHECKCOUNT'!AL$1,SWISSW!$F:$F,"Won")+COUNTIFS(SWISSW!$I:$I,'MTT CHECKCOUNT'!AL$1,SWISSW!$J:$J,'MTT CHECKCOUNT'!$A45,SWISSW!$F:$F,"Lost")))+'MTT DRAW'!AL45*IF(ROW()=COLUMN(),1,0.5))*(IF(ROW()=COLUMN(),0,1))</f>
        <v>0</v>
      </c>
      <c r="AM45" s="14">
        <f ca="1">(((COUNTIFS(SWISSW!$I:$I,'MTT CHECKCOUNT'!$A45,SWISSW!$J:$J,'MTT CHECKCOUNT'!AM$1,SWISSW!$F:$F,"Won")+COUNTIFS(SWISSW!$I:$I,'MTT CHECKCOUNT'!AM$1,SWISSW!$J:$J,'MTT CHECKCOUNT'!$A45,SWISSW!$F:$F,"Lost")))+'MTT DRAW'!AM45*IF(ROW()=COLUMN(),1,0.5))*(IF(ROW()=COLUMN(),0,1))</f>
        <v>0</v>
      </c>
      <c r="AN45" s="14">
        <f ca="1">(((COUNTIFS(SWISSW!$I:$I,'MTT CHECKCOUNT'!$A45,SWISSW!$J:$J,'MTT CHECKCOUNT'!AN$1,SWISSW!$F:$F,"Won")+COUNTIFS(SWISSW!$I:$I,'MTT CHECKCOUNT'!AN$1,SWISSW!$J:$J,'MTT CHECKCOUNT'!$A45,SWISSW!$F:$F,"Lost")))+'MTT DRAW'!AN45*IF(ROW()=COLUMN(),1,0.5))*(IF(ROW()=COLUMN(),0,1))</f>
        <v>0</v>
      </c>
      <c r="AO45" s="14">
        <f ca="1">(((COUNTIFS(SWISSW!$I:$I,'MTT CHECKCOUNT'!$A45,SWISSW!$J:$J,'MTT CHECKCOUNT'!AO$1,SWISSW!$F:$F,"Won")+COUNTIFS(SWISSW!$I:$I,'MTT CHECKCOUNT'!AO$1,SWISSW!$J:$J,'MTT CHECKCOUNT'!$A45,SWISSW!$F:$F,"Lost")))+'MTT DRAW'!AO45*IF(ROW()=COLUMN(),1,0.5))*(IF(ROW()=COLUMN(),0,1))</f>
        <v>0</v>
      </c>
      <c r="AP45" s="14">
        <f ca="1">(((COUNTIFS(SWISSW!$I:$I,'MTT CHECKCOUNT'!$A45,SWISSW!$J:$J,'MTT CHECKCOUNT'!AP$1,SWISSW!$F:$F,"Won")+COUNTIFS(SWISSW!$I:$I,'MTT CHECKCOUNT'!AP$1,SWISSW!$J:$J,'MTT CHECKCOUNT'!$A45,SWISSW!$F:$F,"Lost")))+'MTT DRAW'!AP45*IF(ROW()=COLUMN(),1,0.5))*(IF(ROW()=COLUMN(),0,1))</f>
        <v>0</v>
      </c>
      <c r="AQ45" s="14">
        <f ca="1">(((COUNTIFS(SWISSW!$I:$I,'MTT CHECKCOUNT'!$A45,SWISSW!$J:$J,'MTT CHECKCOUNT'!AQ$1,SWISSW!$F:$F,"Won")+COUNTIFS(SWISSW!$I:$I,'MTT CHECKCOUNT'!AQ$1,SWISSW!$J:$J,'MTT CHECKCOUNT'!$A45,SWISSW!$F:$F,"Lost")))+'MTT DRAW'!AQ45*IF(ROW()=COLUMN(),1,0.5))*(IF(ROW()=COLUMN(),0,1))</f>
        <v>0</v>
      </c>
      <c r="AR45" s="14">
        <f ca="1">(((COUNTIFS(SWISSW!$I:$I,'MTT CHECKCOUNT'!$A45,SWISSW!$J:$J,'MTT CHECKCOUNT'!AR$1,SWISSW!$F:$F,"Won")+COUNTIFS(SWISSW!$I:$I,'MTT CHECKCOUNT'!AR$1,SWISSW!$J:$J,'MTT CHECKCOUNT'!$A45,SWISSW!$F:$F,"Lost")))+'MTT DRAW'!AR45*IF(ROW()=COLUMN(),1,0.5))*(IF(ROW()=COLUMN(),0,1))</f>
        <v>0</v>
      </c>
      <c r="AS45" s="14">
        <f ca="1">(((COUNTIFS(SWISSW!$I:$I,'MTT CHECKCOUNT'!$A45,SWISSW!$J:$J,'MTT CHECKCOUNT'!AS$1,SWISSW!$F:$F,"Won")+COUNTIFS(SWISSW!$I:$I,'MTT CHECKCOUNT'!AS$1,SWISSW!$J:$J,'MTT CHECKCOUNT'!$A45,SWISSW!$F:$F,"Lost")))+'MTT DRAW'!AS45*IF(ROW()=COLUMN(),1,0.5))*(IF(ROW()=COLUMN(),0,1))</f>
        <v>0</v>
      </c>
      <c r="AT45" s="14">
        <f ca="1">(((COUNTIFS(SWISSW!$I:$I,'MTT CHECKCOUNT'!$A45,SWISSW!$J:$J,'MTT CHECKCOUNT'!AT$1,SWISSW!$F:$F,"Won")+COUNTIFS(SWISSW!$I:$I,'MTT CHECKCOUNT'!AT$1,SWISSW!$J:$J,'MTT CHECKCOUNT'!$A45,SWISSW!$F:$F,"Lost")))+'MTT DRAW'!AT45*IF(ROW()=COLUMN(),1,0.5))*(IF(ROW()=COLUMN(),0,1))</f>
        <v>0</v>
      </c>
      <c r="AU45" s="14">
        <f ca="1">(((COUNTIFS(SWISSW!$I:$I,'MTT CHECKCOUNT'!$A45,SWISSW!$J:$J,'MTT CHECKCOUNT'!AU$1,SWISSW!$F:$F,"Won")+COUNTIFS(SWISSW!$I:$I,'MTT CHECKCOUNT'!AU$1,SWISSW!$J:$J,'MTT CHECKCOUNT'!$A45,SWISSW!$F:$F,"Lost")))+'MTT DRAW'!AU45*IF(ROW()=COLUMN(),1,0.5))*(IF(ROW()=COLUMN(),0,1))</f>
        <v>0</v>
      </c>
      <c r="AV45" s="14">
        <f ca="1">(((COUNTIFS(SWISSW!$I:$I,'MTT CHECKCOUNT'!$A45,SWISSW!$J:$J,'MTT CHECKCOUNT'!AV$1,SWISSW!$F:$F,"Won")+COUNTIFS(SWISSW!$I:$I,'MTT CHECKCOUNT'!AV$1,SWISSW!$J:$J,'MTT CHECKCOUNT'!$A45,SWISSW!$F:$F,"Lost")))+'MTT DRAW'!AV45*IF(ROW()=COLUMN(),1,0.5))*(IF(ROW()=COLUMN(),0,1))</f>
        <v>0</v>
      </c>
      <c r="AW45" s="14">
        <f ca="1">(((COUNTIFS(SWISSW!$I:$I,'MTT CHECKCOUNT'!$A45,SWISSW!$J:$J,'MTT CHECKCOUNT'!AW$1,SWISSW!$F:$F,"Won")+COUNTIFS(SWISSW!$I:$I,'MTT CHECKCOUNT'!AW$1,SWISSW!$J:$J,'MTT CHECKCOUNT'!$A45,SWISSW!$F:$F,"Lost")))+'MTT DRAW'!AW45*IF(ROW()=COLUMN(),1,0.5))*(IF(ROW()=COLUMN(),0,1))</f>
        <v>0</v>
      </c>
      <c r="AX45" s="14">
        <f ca="1">(((COUNTIFS(SWISSW!$I:$I,'MTT CHECKCOUNT'!$A45,SWISSW!$J:$J,'MTT CHECKCOUNT'!AX$1,SWISSW!$F:$F,"Won")+COUNTIFS(SWISSW!$I:$I,'MTT CHECKCOUNT'!AX$1,SWISSW!$J:$J,'MTT CHECKCOUNT'!$A45,SWISSW!$F:$F,"Lost")))+'MTT DRAW'!AX45*IF(ROW()=COLUMN(),1,0.5))*(IF(ROW()=COLUMN(),0,1))</f>
        <v>0</v>
      </c>
      <c r="AY45" s="14">
        <f ca="1">(((COUNTIFS(SWISSW!$I:$I,'MTT CHECKCOUNT'!$A45,SWISSW!$J:$J,'MTT CHECKCOUNT'!AY$1,SWISSW!$F:$F,"Won")+COUNTIFS(SWISSW!$I:$I,'MTT CHECKCOUNT'!AY$1,SWISSW!$J:$J,'MTT CHECKCOUNT'!$A45,SWISSW!$F:$F,"Lost")))+'MTT DRAW'!AY45*IF(ROW()=COLUMN(),1,0.5))*(IF(ROW()=COLUMN(),0,1))</f>
        <v>0</v>
      </c>
      <c r="AZ45" s="14">
        <f ca="1">(((COUNTIFS(SWISSW!$I:$I,'MTT CHECKCOUNT'!$A45,SWISSW!$J:$J,'MTT CHECKCOUNT'!AZ$1,SWISSW!$F:$F,"Won")+COUNTIFS(SWISSW!$I:$I,'MTT CHECKCOUNT'!AZ$1,SWISSW!$J:$J,'MTT CHECKCOUNT'!$A45,SWISSW!$F:$F,"Lost")))+'MTT DRAW'!AZ45*IF(ROW()=COLUMN(),1,0.5))*(IF(ROW()=COLUMN(),0,1))</f>
        <v>0</v>
      </c>
      <c r="BA45" s="14">
        <f ca="1">(((COUNTIFS(SWISSW!$I:$I,'MTT CHECKCOUNT'!$A45,SWISSW!$J:$J,'MTT CHECKCOUNT'!BA$1,SWISSW!$F:$F,"Won")+COUNTIFS(SWISSW!$I:$I,'MTT CHECKCOUNT'!BA$1,SWISSW!$J:$J,'MTT CHECKCOUNT'!$A45,SWISSW!$F:$F,"Lost")))+'MTT DRAW'!BA45*IF(ROW()=COLUMN(),1,0.5))*(IF(ROW()=COLUMN(),0,1))</f>
        <v>0</v>
      </c>
      <c r="BB45" s="14">
        <f ca="1">(((COUNTIFS(SWISSW!$I:$I,'MTT CHECKCOUNT'!$A45,SWISSW!$J:$J,'MTT CHECKCOUNT'!BB$1,SWISSW!$F:$F,"Won")+COUNTIFS(SWISSW!$I:$I,'MTT CHECKCOUNT'!BB$1,SWISSW!$J:$J,'MTT CHECKCOUNT'!$A45,SWISSW!$F:$F,"Lost")))+'MTT DRAW'!BB45*IF(ROW()=COLUMN(),1,0.5))*(IF(ROW()=COLUMN(),0,1))</f>
        <v>0</v>
      </c>
      <c r="BC45" s="14">
        <f ca="1">(((COUNTIFS(SWISSW!$I:$I,'MTT CHECKCOUNT'!$A45,SWISSW!$J:$J,'MTT CHECKCOUNT'!BC$1,SWISSW!$F:$F,"Won")+COUNTIFS(SWISSW!$I:$I,'MTT CHECKCOUNT'!BC$1,SWISSW!$J:$J,'MTT CHECKCOUNT'!$A45,SWISSW!$F:$F,"Lost")))+'MTT DRAW'!BC45*IF(ROW()=COLUMN(),1,0.5))*(IF(ROW()=COLUMN(),0,1))</f>
        <v>0</v>
      </c>
      <c r="BD45" s="14">
        <f ca="1">(((COUNTIFS(SWISSW!$I:$I,'MTT CHECKCOUNT'!$A45,SWISSW!$J:$J,'MTT CHECKCOUNT'!BD$1,SWISSW!$F:$F,"Won")+COUNTIFS(SWISSW!$I:$I,'MTT CHECKCOUNT'!BD$1,SWISSW!$J:$J,'MTT CHECKCOUNT'!$A45,SWISSW!$F:$F,"Lost")))+'MTT DRAW'!BD45*IF(ROW()=COLUMN(),1,0.5))*(IF(ROW()=COLUMN(),0,1))</f>
        <v>0</v>
      </c>
      <c r="BE45" s="14">
        <f ca="1">(((COUNTIFS(SWISSW!$I:$I,'MTT CHECKCOUNT'!$A45,SWISSW!$J:$J,'MTT CHECKCOUNT'!BE$1,SWISSW!$F:$F,"Won")+COUNTIFS(SWISSW!$I:$I,'MTT CHECKCOUNT'!BE$1,SWISSW!$J:$J,'MTT CHECKCOUNT'!$A45,SWISSW!$F:$F,"Lost")))+'MTT DRAW'!BE45*IF(ROW()=COLUMN(),1,0.5))*(IF(ROW()=COLUMN(),0,1))</f>
        <v>0</v>
      </c>
      <c r="BF45" s="14">
        <f ca="1">(((COUNTIFS(SWISSW!$I:$I,'MTT CHECKCOUNT'!$A45,SWISSW!$J:$J,'MTT CHECKCOUNT'!BF$1,SWISSW!$F:$F,"Won")+COUNTIFS(SWISSW!$I:$I,'MTT CHECKCOUNT'!BF$1,SWISSW!$J:$J,'MTT CHECKCOUNT'!$A45,SWISSW!$F:$F,"Lost")))+'MTT DRAW'!BF45*IF(ROW()=COLUMN(),1,0.5))*(IF(ROW()=COLUMN(),0,1))</f>
        <v>0</v>
      </c>
    </row>
    <row r="46" spans="1:58" ht="55" customHeight="1" x14ac:dyDescent="0.3">
      <c r="A46" s="3" t="str">
        <f ca="1">MATCHUP!A46</f>
        <v>Izzet Blitz</v>
      </c>
      <c r="B46" s="14">
        <f ca="1">(((COUNTIFS(SWISSW!$I:$I,'MTT CHECKCOUNT'!$A46,SWISSW!$J:$J,'MTT CHECKCOUNT'!B$1,SWISSW!$F:$F,"Won")+COUNTIFS(SWISSW!$I:$I,'MTT CHECKCOUNT'!B$1,SWISSW!$J:$J,'MTT CHECKCOUNT'!$A46,SWISSW!$F:$F,"Lost")))+'MTT DRAW'!B46*IF(ROW()=COLUMN(),1,0.5))*(IF(ROW()=COLUMN(),0,1))</f>
        <v>1.5</v>
      </c>
      <c r="C46" s="14">
        <f ca="1">(((COUNTIFS(SWISSW!$I:$I,'MTT CHECKCOUNT'!$A46,SWISSW!$J:$J,'MTT CHECKCOUNT'!C$1,SWISSW!$F:$F,"Won")+COUNTIFS(SWISSW!$I:$I,'MTT CHECKCOUNT'!C$1,SWISSW!$J:$J,'MTT CHECKCOUNT'!$A46,SWISSW!$F:$F,"Lost")))+'MTT DRAW'!C46*IF(ROW()=COLUMN(),1,0.5))*(IF(ROW()=COLUMN(),0,1))</f>
        <v>1</v>
      </c>
      <c r="D46" s="14">
        <f ca="1">(((COUNTIFS(SWISSW!$I:$I,'MTT CHECKCOUNT'!$A46,SWISSW!$J:$J,'MTT CHECKCOUNT'!D$1,SWISSW!$F:$F,"Won")+COUNTIFS(SWISSW!$I:$I,'MTT CHECKCOUNT'!D$1,SWISSW!$J:$J,'MTT CHECKCOUNT'!$A46,SWISSW!$F:$F,"Lost")))+'MTT DRAW'!D46*IF(ROW()=COLUMN(),1,0.5))*(IF(ROW()=COLUMN(),0,1))</f>
        <v>0</v>
      </c>
      <c r="E46" s="14">
        <f ca="1">(((COUNTIFS(SWISSW!$I:$I,'MTT CHECKCOUNT'!$A46,SWISSW!$J:$J,'MTT CHECKCOUNT'!E$1,SWISSW!$F:$F,"Won")+COUNTIFS(SWISSW!$I:$I,'MTT CHECKCOUNT'!E$1,SWISSW!$J:$J,'MTT CHECKCOUNT'!$A46,SWISSW!$F:$F,"Lost")))+'MTT DRAW'!E46*IF(ROW()=COLUMN(),1,0.5))*(IF(ROW()=COLUMN(),0,1))</f>
        <v>2</v>
      </c>
      <c r="F46" s="14">
        <f ca="1">(((COUNTIFS(SWISSW!$I:$I,'MTT CHECKCOUNT'!$A46,SWISSW!$J:$J,'MTT CHECKCOUNT'!F$1,SWISSW!$F:$F,"Won")+COUNTIFS(SWISSW!$I:$I,'MTT CHECKCOUNT'!F$1,SWISSW!$J:$J,'MTT CHECKCOUNT'!$A46,SWISSW!$F:$F,"Lost")))+'MTT DRAW'!F46*IF(ROW()=COLUMN(),1,0.5))*(IF(ROW()=COLUMN(),0,1))</f>
        <v>3</v>
      </c>
      <c r="G46" s="14">
        <f ca="1">(((COUNTIFS(SWISSW!$I:$I,'MTT CHECKCOUNT'!$A46,SWISSW!$J:$J,'MTT CHECKCOUNT'!G$1,SWISSW!$F:$F,"Won")+COUNTIFS(SWISSW!$I:$I,'MTT CHECKCOUNT'!G$1,SWISSW!$J:$J,'MTT CHECKCOUNT'!$A46,SWISSW!$F:$F,"Lost")))+'MTT DRAW'!G46*IF(ROW()=COLUMN(),1,0.5))*(IF(ROW()=COLUMN(),0,1))</f>
        <v>0</v>
      </c>
      <c r="H46" s="14">
        <f ca="1">(((COUNTIFS(SWISSW!$I:$I,'MTT CHECKCOUNT'!$A46,SWISSW!$J:$J,'MTT CHECKCOUNT'!H$1,SWISSW!$F:$F,"Won")+COUNTIFS(SWISSW!$I:$I,'MTT CHECKCOUNT'!H$1,SWISSW!$J:$J,'MTT CHECKCOUNT'!$A46,SWISSW!$F:$F,"Lost")))+'MTT DRAW'!H46*IF(ROW()=COLUMN(),1,0.5))*(IF(ROW()=COLUMN(),0,1))</f>
        <v>0</v>
      </c>
      <c r="I46" s="14">
        <f ca="1">(((COUNTIFS(SWISSW!$I:$I,'MTT CHECKCOUNT'!$A46,SWISSW!$J:$J,'MTT CHECKCOUNT'!I$1,SWISSW!$F:$F,"Won")+COUNTIFS(SWISSW!$I:$I,'MTT CHECKCOUNT'!I$1,SWISSW!$J:$J,'MTT CHECKCOUNT'!$A46,SWISSW!$F:$F,"Lost")))+'MTT DRAW'!I46*IF(ROW()=COLUMN(),1,0.5))*(IF(ROW()=COLUMN(),0,1))</f>
        <v>0</v>
      </c>
      <c r="J46" s="14">
        <f ca="1">(((COUNTIFS(SWISSW!$I:$I,'MTT CHECKCOUNT'!$A46,SWISSW!$J:$J,'MTT CHECKCOUNT'!J$1,SWISSW!$F:$F,"Won")+COUNTIFS(SWISSW!$I:$I,'MTT CHECKCOUNT'!J$1,SWISSW!$J:$J,'MTT CHECKCOUNT'!$A46,SWISSW!$F:$F,"Lost")))+'MTT DRAW'!J46*IF(ROW()=COLUMN(),1,0.5))*(IF(ROW()=COLUMN(),0,1))</f>
        <v>0</v>
      </c>
      <c r="K46" s="14">
        <f ca="1">(((COUNTIFS(SWISSW!$I:$I,'MTT CHECKCOUNT'!$A46,SWISSW!$J:$J,'MTT CHECKCOUNT'!K$1,SWISSW!$F:$F,"Won")+COUNTIFS(SWISSW!$I:$I,'MTT CHECKCOUNT'!K$1,SWISSW!$J:$J,'MTT CHECKCOUNT'!$A46,SWISSW!$F:$F,"Lost")))+'MTT DRAW'!K46*IF(ROW()=COLUMN(),1,0.5))*(IF(ROW()=COLUMN(),0,1))</f>
        <v>0</v>
      </c>
      <c r="L46" s="14">
        <f ca="1">(((COUNTIFS(SWISSW!$I:$I,'MTT CHECKCOUNT'!$A46,SWISSW!$J:$J,'MTT CHECKCOUNT'!L$1,SWISSW!$F:$F,"Won")+COUNTIFS(SWISSW!$I:$I,'MTT CHECKCOUNT'!L$1,SWISSW!$J:$J,'MTT CHECKCOUNT'!$A46,SWISSW!$F:$F,"Lost")))+'MTT DRAW'!L46*IF(ROW()=COLUMN(),1,0.5))*(IF(ROW()=COLUMN(),0,1))</f>
        <v>1</v>
      </c>
      <c r="M46" s="14">
        <f ca="1">(((COUNTIFS(SWISSW!$I:$I,'MTT CHECKCOUNT'!$A46,SWISSW!$J:$J,'MTT CHECKCOUNT'!M$1,SWISSW!$F:$F,"Won")+COUNTIFS(SWISSW!$I:$I,'MTT CHECKCOUNT'!M$1,SWISSW!$J:$J,'MTT CHECKCOUNT'!$A46,SWISSW!$F:$F,"Lost")))+'MTT DRAW'!M46*IF(ROW()=COLUMN(),1,0.5))*(IF(ROW()=COLUMN(),0,1))</f>
        <v>0</v>
      </c>
      <c r="N46" s="14">
        <f ca="1">(((COUNTIFS(SWISSW!$I:$I,'MTT CHECKCOUNT'!$A46,SWISSW!$J:$J,'MTT CHECKCOUNT'!N$1,SWISSW!$F:$F,"Won")+COUNTIFS(SWISSW!$I:$I,'MTT CHECKCOUNT'!N$1,SWISSW!$J:$J,'MTT CHECKCOUNT'!$A46,SWISSW!$F:$F,"Lost")))+'MTT DRAW'!N46*IF(ROW()=COLUMN(),1,0.5))*(IF(ROW()=COLUMN(),0,1))</f>
        <v>1</v>
      </c>
      <c r="O46" s="14">
        <f ca="1">(((COUNTIFS(SWISSW!$I:$I,'MTT CHECKCOUNT'!$A46,SWISSW!$J:$J,'MTT CHECKCOUNT'!O$1,SWISSW!$F:$F,"Won")+COUNTIFS(SWISSW!$I:$I,'MTT CHECKCOUNT'!O$1,SWISSW!$J:$J,'MTT CHECKCOUNT'!$A46,SWISSW!$F:$F,"Lost")))+'MTT DRAW'!O46*IF(ROW()=COLUMN(),1,0.5))*(IF(ROW()=COLUMN(),0,1))</f>
        <v>0</v>
      </c>
      <c r="P46" s="14">
        <f ca="1">(((COUNTIFS(SWISSW!$I:$I,'MTT CHECKCOUNT'!$A46,SWISSW!$J:$J,'MTT CHECKCOUNT'!P$1,SWISSW!$F:$F,"Won")+COUNTIFS(SWISSW!$I:$I,'MTT CHECKCOUNT'!P$1,SWISSW!$J:$J,'MTT CHECKCOUNT'!$A46,SWISSW!$F:$F,"Lost")))+'MTT DRAW'!P46*IF(ROW()=COLUMN(),1,0.5))*(IF(ROW()=COLUMN(),0,1))</f>
        <v>0</v>
      </c>
      <c r="Q46" s="14">
        <f ca="1">(((COUNTIFS(SWISSW!$I:$I,'MTT CHECKCOUNT'!$A46,SWISSW!$J:$J,'MTT CHECKCOUNT'!Q$1,SWISSW!$F:$F,"Won")+COUNTIFS(SWISSW!$I:$I,'MTT CHECKCOUNT'!Q$1,SWISSW!$J:$J,'MTT CHECKCOUNT'!$A46,SWISSW!$F:$F,"Lost")))+'MTT DRAW'!Q46*IF(ROW()=COLUMN(),1,0.5))*(IF(ROW()=COLUMN(),0,1))</f>
        <v>0</v>
      </c>
      <c r="R46" s="14">
        <f ca="1">(((COUNTIFS(SWISSW!$I:$I,'MTT CHECKCOUNT'!$A46,SWISSW!$J:$J,'MTT CHECKCOUNT'!R$1,SWISSW!$F:$F,"Won")+COUNTIFS(SWISSW!$I:$I,'MTT CHECKCOUNT'!R$1,SWISSW!$J:$J,'MTT CHECKCOUNT'!$A46,SWISSW!$F:$F,"Lost")))+'MTT DRAW'!R46*IF(ROW()=COLUMN(),1,0.5))*(IF(ROW()=COLUMN(),0,1))</f>
        <v>1</v>
      </c>
      <c r="S46" s="14">
        <f ca="1">(((COUNTIFS(SWISSW!$I:$I,'MTT CHECKCOUNT'!$A46,SWISSW!$J:$J,'MTT CHECKCOUNT'!S$1,SWISSW!$F:$F,"Won")+COUNTIFS(SWISSW!$I:$I,'MTT CHECKCOUNT'!S$1,SWISSW!$J:$J,'MTT CHECKCOUNT'!$A46,SWISSW!$F:$F,"Lost")))+'MTT DRAW'!S46*IF(ROW()=COLUMN(),1,0.5))*(IF(ROW()=COLUMN(),0,1))</f>
        <v>0</v>
      </c>
      <c r="T46" s="14">
        <f ca="1">(((COUNTIFS(SWISSW!$I:$I,'MTT CHECKCOUNT'!$A46,SWISSW!$J:$J,'MTT CHECKCOUNT'!T$1,SWISSW!$F:$F,"Won")+COUNTIFS(SWISSW!$I:$I,'MTT CHECKCOUNT'!T$1,SWISSW!$J:$J,'MTT CHECKCOUNT'!$A46,SWISSW!$F:$F,"Lost")))+'MTT DRAW'!T46*IF(ROW()=COLUMN(),1,0.5))*(IF(ROW()=COLUMN(),0,1))</f>
        <v>0</v>
      </c>
      <c r="U46" s="14">
        <f ca="1">(((COUNTIFS(SWISSW!$I:$I,'MTT CHECKCOUNT'!$A46,SWISSW!$J:$J,'MTT CHECKCOUNT'!U$1,SWISSW!$F:$F,"Won")+COUNTIFS(SWISSW!$I:$I,'MTT CHECKCOUNT'!U$1,SWISSW!$J:$J,'MTT CHECKCOUNT'!$A46,SWISSW!$F:$F,"Lost")))+'MTT DRAW'!U46*IF(ROW()=COLUMN(),1,0.5))*(IF(ROW()=COLUMN(),0,1))</f>
        <v>0</v>
      </c>
      <c r="V46" s="14">
        <f ca="1">(((COUNTIFS(SWISSW!$I:$I,'MTT CHECKCOUNT'!$A46,SWISSW!$J:$J,'MTT CHECKCOUNT'!V$1,SWISSW!$F:$F,"Won")+COUNTIFS(SWISSW!$I:$I,'MTT CHECKCOUNT'!V$1,SWISSW!$J:$J,'MTT CHECKCOUNT'!$A46,SWISSW!$F:$F,"Lost")))+'MTT DRAW'!V46*IF(ROW()=COLUMN(),1,0.5))*(IF(ROW()=COLUMN(),0,1))</f>
        <v>0</v>
      </c>
      <c r="W46" s="14">
        <f ca="1">(((COUNTIFS(SWISSW!$I:$I,'MTT CHECKCOUNT'!$A46,SWISSW!$J:$J,'MTT CHECKCOUNT'!W$1,SWISSW!$F:$F,"Won")+COUNTIFS(SWISSW!$I:$I,'MTT CHECKCOUNT'!W$1,SWISSW!$J:$J,'MTT CHECKCOUNT'!$A46,SWISSW!$F:$F,"Lost")))+'MTT DRAW'!W46*IF(ROW()=COLUMN(),1,0.5))*(IF(ROW()=COLUMN(),0,1))</f>
        <v>0</v>
      </c>
      <c r="X46" s="14">
        <f ca="1">(((COUNTIFS(SWISSW!$I:$I,'MTT CHECKCOUNT'!$A46,SWISSW!$J:$J,'MTT CHECKCOUNT'!X$1,SWISSW!$F:$F,"Won")+COUNTIFS(SWISSW!$I:$I,'MTT CHECKCOUNT'!X$1,SWISSW!$J:$J,'MTT CHECKCOUNT'!$A46,SWISSW!$F:$F,"Lost")))+'MTT DRAW'!X46*IF(ROW()=COLUMN(),1,0.5))*(IF(ROW()=COLUMN(),0,1))</f>
        <v>0</v>
      </c>
      <c r="Y46" s="14">
        <f ca="1">(((COUNTIFS(SWISSW!$I:$I,'MTT CHECKCOUNT'!$A46,SWISSW!$J:$J,'MTT CHECKCOUNT'!Y$1,SWISSW!$F:$F,"Won")+COUNTIFS(SWISSW!$I:$I,'MTT CHECKCOUNT'!Y$1,SWISSW!$J:$J,'MTT CHECKCOUNT'!$A46,SWISSW!$F:$F,"Lost")))+'MTT DRAW'!Y46*IF(ROW()=COLUMN(),1,0.5))*(IF(ROW()=COLUMN(),0,1))</f>
        <v>0</v>
      </c>
      <c r="Z46" s="14">
        <f ca="1">(((COUNTIFS(SWISSW!$I:$I,'MTT CHECKCOUNT'!$A46,SWISSW!$J:$J,'MTT CHECKCOUNT'!Z$1,SWISSW!$F:$F,"Won")+COUNTIFS(SWISSW!$I:$I,'MTT CHECKCOUNT'!Z$1,SWISSW!$J:$J,'MTT CHECKCOUNT'!$A46,SWISSW!$F:$F,"Lost")))+'MTT DRAW'!Z46*IF(ROW()=COLUMN(),1,0.5))*(IF(ROW()=COLUMN(),0,1))</f>
        <v>0</v>
      </c>
      <c r="AA46" s="14">
        <f ca="1">(((COUNTIFS(SWISSW!$I:$I,'MTT CHECKCOUNT'!$A46,SWISSW!$J:$J,'MTT CHECKCOUNT'!AA$1,SWISSW!$F:$F,"Won")+COUNTIFS(SWISSW!$I:$I,'MTT CHECKCOUNT'!AA$1,SWISSW!$J:$J,'MTT CHECKCOUNT'!$A46,SWISSW!$F:$F,"Lost")))+'MTT DRAW'!AA46*IF(ROW()=COLUMN(),1,0.5))*(IF(ROW()=COLUMN(),0,1))</f>
        <v>0</v>
      </c>
      <c r="AB46" s="14">
        <f ca="1">(((COUNTIFS(SWISSW!$I:$I,'MTT CHECKCOUNT'!$A46,SWISSW!$J:$J,'MTT CHECKCOUNT'!AB$1,SWISSW!$F:$F,"Won")+COUNTIFS(SWISSW!$I:$I,'MTT CHECKCOUNT'!AB$1,SWISSW!$J:$J,'MTT CHECKCOUNT'!$A46,SWISSW!$F:$F,"Lost")))+'MTT DRAW'!AB46*IF(ROW()=COLUMN(),1,0.5))*(IF(ROW()=COLUMN(),0,1))</f>
        <v>0</v>
      </c>
      <c r="AC46" s="14">
        <f ca="1">(((COUNTIFS(SWISSW!$I:$I,'MTT CHECKCOUNT'!$A46,SWISSW!$J:$J,'MTT CHECKCOUNT'!AC$1,SWISSW!$F:$F,"Won")+COUNTIFS(SWISSW!$I:$I,'MTT CHECKCOUNT'!AC$1,SWISSW!$J:$J,'MTT CHECKCOUNT'!$A46,SWISSW!$F:$F,"Lost")))+'MTT DRAW'!AC46*IF(ROW()=COLUMN(),1,0.5))*(IF(ROW()=COLUMN(),0,1))</f>
        <v>0</v>
      </c>
      <c r="AD46" s="14">
        <f ca="1">(((COUNTIFS(SWISSW!$I:$I,'MTT CHECKCOUNT'!$A46,SWISSW!$J:$J,'MTT CHECKCOUNT'!AD$1,SWISSW!$F:$F,"Won")+COUNTIFS(SWISSW!$I:$I,'MTT CHECKCOUNT'!AD$1,SWISSW!$J:$J,'MTT CHECKCOUNT'!$A46,SWISSW!$F:$F,"Lost")))+'MTT DRAW'!AD46*IF(ROW()=COLUMN(),1,0.5))*(IF(ROW()=COLUMN(),0,1))</f>
        <v>1</v>
      </c>
      <c r="AE46" s="14">
        <f ca="1">(((COUNTIFS(SWISSW!$I:$I,'MTT CHECKCOUNT'!$A46,SWISSW!$J:$J,'MTT CHECKCOUNT'!AE$1,SWISSW!$F:$F,"Won")+COUNTIFS(SWISSW!$I:$I,'MTT CHECKCOUNT'!AE$1,SWISSW!$J:$J,'MTT CHECKCOUNT'!$A46,SWISSW!$F:$F,"Lost")))+'MTT DRAW'!AE46*IF(ROW()=COLUMN(),1,0.5))*(IF(ROW()=COLUMN(),0,1))</f>
        <v>0</v>
      </c>
      <c r="AF46" s="14">
        <f ca="1">(((COUNTIFS(SWISSW!$I:$I,'MTT CHECKCOUNT'!$A46,SWISSW!$J:$J,'MTT CHECKCOUNT'!AF$1,SWISSW!$F:$F,"Won")+COUNTIFS(SWISSW!$I:$I,'MTT CHECKCOUNT'!AF$1,SWISSW!$J:$J,'MTT CHECKCOUNT'!$A46,SWISSW!$F:$F,"Lost")))+'MTT DRAW'!AF46*IF(ROW()=COLUMN(),1,0.5))*(IF(ROW()=COLUMN(),0,1))</f>
        <v>0</v>
      </c>
      <c r="AG46" s="14">
        <f ca="1">(((COUNTIFS(SWISSW!$I:$I,'MTT CHECKCOUNT'!$A46,SWISSW!$J:$J,'MTT CHECKCOUNT'!AG$1,SWISSW!$F:$F,"Won")+COUNTIFS(SWISSW!$I:$I,'MTT CHECKCOUNT'!AG$1,SWISSW!$J:$J,'MTT CHECKCOUNT'!$A46,SWISSW!$F:$F,"Lost")))+'MTT DRAW'!AG46*IF(ROW()=COLUMN(),1,0.5))*(IF(ROW()=COLUMN(),0,1))</f>
        <v>0</v>
      </c>
      <c r="AH46" s="14">
        <f ca="1">(((COUNTIFS(SWISSW!$I:$I,'MTT CHECKCOUNT'!$A46,SWISSW!$J:$J,'MTT CHECKCOUNT'!AH$1,SWISSW!$F:$F,"Won")+COUNTIFS(SWISSW!$I:$I,'MTT CHECKCOUNT'!AH$1,SWISSW!$J:$J,'MTT CHECKCOUNT'!$A46,SWISSW!$F:$F,"Lost")))+'MTT DRAW'!AH46*IF(ROW()=COLUMN(),1,0.5))*(IF(ROW()=COLUMN(),0,1))</f>
        <v>0</v>
      </c>
      <c r="AI46" s="14">
        <f ca="1">(((COUNTIFS(SWISSW!$I:$I,'MTT CHECKCOUNT'!$A46,SWISSW!$J:$J,'MTT CHECKCOUNT'!AI$1,SWISSW!$F:$F,"Won")+COUNTIFS(SWISSW!$I:$I,'MTT CHECKCOUNT'!AI$1,SWISSW!$J:$J,'MTT CHECKCOUNT'!$A46,SWISSW!$F:$F,"Lost")))+'MTT DRAW'!AI46*IF(ROW()=COLUMN(),1,0.5))*(IF(ROW()=COLUMN(),0,1))</f>
        <v>0</v>
      </c>
      <c r="AJ46" s="14">
        <f ca="1">(((COUNTIFS(SWISSW!$I:$I,'MTT CHECKCOUNT'!$A46,SWISSW!$J:$J,'MTT CHECKCOUNT'!AJ$1,SWISSW!$F:$F,"Won")+COUNTIFS(SWISSW!$I:$I,'MTT CHECKCOUNT'!AJ$1,SWISSW!$J:$J,'MTT CHECKCOUNT'!$A46,SWISSW!$F:$F,"Lost")))+'MTT DRAW'!AJ46*IF(ROW()=COLUMN(),1,0.5))*(IF(ROW()=COLUMN(),0,1))</f>
        <v>0</v>
      </c>
      <c r="AK46" s="14">
        <f ca="1">(((COUNTIFS(SWISSW!$I:$I,'MTT CHECKCOUNT'!$A46,SWISSW!$J:$J,'MTT CHECKCOUNT'!AK$1,SWISSW!$F:$F,"Won")+COUNTIFS(SWISSW!$I:$I,'MTT CHECKCOUNT'!AK$1,SWISSW!$J:$J,'MTT CHECKCOUNT'!$A46,SWISSW!$F:$F,"Lost")))+'MTT DRAW'!AK46*IF(ROW()=COLUMN(),1,0.5))*(IF(ROW()=COLUMN(),0,1))</f>
        <v>0</v>
      </c>
      <c r="AL46" s="14">
        <f ca="1">(((COUNTIFS(SWISSW!$I:$I,'MTT CHECKCOUNT'!$A46,SWISSW!$J:$J,'MTT CHECKCOUNT'!AL$1,SWISSW!$F:$F,"Won")+COUNTIFS(SWISSW!$I:$I,'MTT CHECKCOUNT'!AL$1,SWISSW!$J:$J,'MTT CHECKCOUNT'!$A46,SWISSW!$F:$F,"Lost")))+'MTT DRAW'!AL46*IF(ROW()=COLUMN(),1,0.5))*(IF(ROW()=COLUMN(),0,1))</f>
        <v>0</v>
      </c>
      <c r="AM46" s="14">
        <f ca="1">(((COUNTIFS(SWISSW!$I:$I,'MTT CHECKCOUNT'!$A46,SWISSW!$J:$J,'MTT CHECKCOUNT'!AM$1,SWISSW!$F:$F,"Won")+COUNTIFS(SWISSW!$I:$I,'MTT CHECKCOUNT'!AM$1,SWISSW!$J:$J,'MTT CHECKCOUNT'!$A46,SWISSW!$F:$F,"Lost")))+'MTT DRAW'!AM46*IF(ROW()=COLUMN(),1,0.5))*(IF(ROW()=COLUMN(),0,1))</f>
        <v>0</v>
      </c>
      <c r="AN46" s="14">
        <f ca="1">(((COUNTIFS(SWISSW!$I:$I,'MTT CHECKCOUNT'!$A46,SWISSW!$J:$J,'MTT CHECKCOUNT'!AN$1,SWISSW!$F:$F,"Won")+COUNTIFS(SWISSW!$I:$I,'MTT CHECKCOUNT'!AN$1,SWISSW!$J:$J,'MTT CHECKCOUNT'!$A46,SWISSW!$F:$F,"Lost")))+'MTT DRAW'!AN46*IF(ROW()=COLUMN(),1,0.5))*(IF(ROW()=COLUMN(),0,1))</f>
        <v>0</v>
      </c>
      <c r="AO46" s="14">
        <f ca="1">(((COUNTIFS(SWISSW!$I:$I,'MTT CHECKCOUNT'!$A46,SWISSW!$J:$J,'MTT CHECKCOUNT'!AO$1,SWISSW!$F:$F,"Won")+COUNTIFS(SWISSW!$I:$I,'MTT CHECKCOUNT'!AO$1,SWISSW!$J:$J,'MTT CHECKCOUNT'!$A46,SWISSW!$F:$F,"Lost")))+'MTT DRAW'!AO46*IF(ROW()=COLUMN(),1,0.5))*(IF(ROW()=COLUMN(),0,1))</f>
        <v>0</v>
      </c>
      <c r="AP46" s="14">
        <f ca="1">(((COUNTIFS(SWISSW!$I:$I,'MTT CHECKCOUNT'!$A46,SWISSW!$J:$J,'MTT CHECKCOUNT'!AP$1,SWISSW!$F:$F,"Won")+COUNTIFS(SWISSW!$I:$I,'MTT CHECKCOUNT'!AP$1,SWISSW!$J:$J,'MTT CHECKCOUNT'!$A46,SWISSW!$F:$F,"Lost")))+'MTT DRAW'!AP46*IF(ROW()=COLUMN(),1,0.5))*(IF(ROW()=COLUMN(),0,1))</f>
        <v>0</v>
      </c>
      <c r="AQ46" s="14">
        <f ca="1">(((COUNTIFS(SWISSW!$I:$I,'MTT CHECKCOUNT'!$A46,SWISSW!$J:$J,'MTT CHECKCOUNT'!AQ$1,SWISSW!$F:$F,"Won")+COUNTIFS(SWISSW!$I:$I,'MTT CHECKCOUNT'!AQ$1,SWISSW!$J:$J,'MTT CHECKCOUNT'!$A46,SWISSW!$F:$F,"Lost")))+'MTT DRAW'!AQ46*IF(ROW()=COLUMN(),1,0.5))*(IF(ROW()=COLUMN(),0,1))</f>
        <v>0</v>
      </c>
      <c r="AR46" s="14">
        <f ca="1">(((COUNTIFS(SWISSW!$I:$I,'MTT CHECKCOUNT'!$A46,SWISSW!$J:$J,'MTT CHECKCOUNT'!AR$1,SWISSW!$F:$F,"Won")+COUNTIFS(SWISSW!$I:$I,'MTT CHECKCOUNT'!AR$1,SWISSW!$J:$J,'MTT CHECKCOUNT'!$A46,SWISSW!$F:$F,"Lost")))+'MTT DRAW'!AR46*IF(ROW()=COLUMN(),1,0.5))*(IF(ROW()=COLUMN(),0,1))</f>
        <v>0</v>
      </c>
      <c r="AS46" s="14">
        <f ca="1">(((COUNTIFS(SWISSW!$I:$I,'MTT CHECKCOUNT'!$A46,SWISSW!$J:$J,'MTT CHECKCOUNT'!AS$1,SWISSW!$F:$F,"Won")+COUNTIFS(SWISSW!$I:$I,'MTT CHECKCOUNT'!AS$1,SWISSW!$J:$J,'MTT CHECKCOUNT'!$A46,SWISSW!$F:$F,"Lost")))+'MTT DRAW'!AS46*IF(ROW()=COLUMN(),1,0.5))*(IF(ROW()=COLUMN(),0,1))</f>
        <v>0</v>
      </c>
      <c r="AT46" s="14">
        <f ca="1">(((COUNTIFS(SWISSW!$I:$I,'MTT CHECKCOUNT'!$A46,SWISSW!$J:$J,'MTT CHECKCOUNT'!AT$1,SWISSW!$F:$F,"Won")+COUNTIFS(SWISSW!$I:$I,'MTT CHECKCOUNT'!AT$1,SWISSW!$J:$J,'MTT CHECKCOUNT'!$A46,SWISSW!$F:$F,"Lost")))+'MTT DRAW'!AT46*IF(ROW()=COLUMN(),1,0.5))*(IF(ROW()=COLUMN(),0,1))</f>
        <v>0</v>
      </c>
      <c r="AU46" s="14">
        <f ca="1">(((COUNTIFS(SWISSW!$I:$I,'MTT CHECKCOUNT'!$A46,SWISSW!$J:$J,'MTT CHECKCOUNT'!AU$1,SWISSW!$F:$F,"Won")+COUNTIFS(SWISSW!$I:$I,'MTT CHECKCOUNT'!AU$1,SWISSW!$J:$J,'MTT CHECKCOUNT'!$A46,SWISSW!$F:$F,"Lost")))+'MTT DRAW'!AU46*IF(ROW()=COLUMN(),1,0.5))*(IF(ROW()=COLUMN(),0,1))</f>
        <v>0</v>
      </c>
      <c r="AV46" s="14">
        <f ca="1">(((COUNTIFS(SWISSW!$I:$I,'MTT CHECKCOUNT'!$A46,SWISSW!$J:$J,'MTT CHECKCOUNT'!AV$1,SWISSW!$F:$F,"Won")+COUNTIFS(SWISSW!$I:$I,'MTT CHECKCOUNT'!AV$1,SWISSW!$J:$J,'MTT CHECKCOUNT'!$A46,SWISSW!$F:$F,"Lost")))+'MTT DRAW'!AV46*IF(ROW()=COLUMN(),1,0.5))*(IF(ROW()=COLUMN(),0,1))</f>
        <v>0</v>
      </c>
      <c r="AW46" s="14">
        <f ca="1">(((COUNTIFS(SWISSW!$I:$I,'MTT CHECKCOUNT'!$A46,SWISSW!$J:$J,'MTT CHECKCOUNT'!AW$1,SWISSW!$F:$F,"Won")+COUNTIFS(SWISSW!$I:$I,'MTT CHECKCOUNT'!AW$1,SWISSW!$J:$J,'MTT CHECKCOUNT'!$A46,SWISSW!$F:$F,"Lost")))+'MTT DRAW'!AW46*IF(ROW()=COLUMN(),1,0.5))*(IF(ROW()=COLUMN(),0,1))</f>
        <v>0</v>
      </c>
      <c r="AX46" s="14">
        <f ca="1">(((COUNTIFS(SWISSW!$I:$I,'MTT CHECKCOUNT'!$A46,SWISSW!$J:$J,'MTT CHECKCOUNT'!AX$1,SWISSW!$F:$F,"Won")+COUNTIFS(SWISSW!$I:$I,'MTT CHECKCOUNT'!AX$1,SWISSW!$J:$J,'MTT CHECKCOUNT'!$A46,SWISSW!$F:$F,"Lost")))+'MTT DRAW'!AX46*IF(ROW()=COLUMN(),1,0.5))*(IF(ROW()=COLUMN(),0,1))</f>
        <v>0</v>
      </c>
      <c r="AY46" s="14">
        <f ca="1">(((COUNTIFS(SWISSW!$I:$I,'MTT CHECKCOUNT'!$A46,SWISSW!$J:$J,'MTT CHECKCOUNT'!AY$1,SWISSW!$F:$F,"Won")+COUNTIFS(SWISSW!$I:$I,'MTT CHECKCOUNT'!AY$1,SWISSW!$J:$J,'MTT CHECKCOUNT'!$A46,SWISSW!$F:$F,"Lost")))+'MTT DRAW'!AY46*IF(ROW()=COLUMN(),1,0.5))*(IF(ROW()=COLUMN(),0,1))</f>
        <v>0</v>
      </c>
      <c r="AZ46" s="14">
        <f ca="1">(((COUNTIFS(SWISSW!$I:$I,'MTT CHECKCOUNT'!$A46,SWISSW!$J:$J,'MTT CHECKCOUNT'!AZ$1,SWISSW!$F:$F,"Won")+COUNTIFS(SWISSW!$I:$I,'MTT CHECKCOUNT'!AZ$1,SWISSW!$J:$J,'MTT CHECKCOUNT'!$A46,SWISSW!$F:$F,"Lost")))+'MTT DRAW'!AZ46*IF(ROW()=COLUMN(),1,0.5))*(IF(ROW()=COLUMN(),0,1))</f>
        <v>0</v>
      </c>
      <c r="BA46" s="14">
        <f ca="1">(((COUNTIFS(SWISSW!$I:$I,'MTT CHECKCOUNT'!$A46,SWISSW!$J:$J,'MTT CHECKCOUNT'!BA$1,SWISSW!$F:$F,"Won")+COUNTIFS(SWISSW!$I:$I,'MTT CHECKCOUNT'!BA$1,SWISSW!$J:$J,'MTT CHECKCOUNT'!$A46,SWISSW!$F:$F,"Lost")))+'MTT DRAW'!BA46*IF(ROW()=COLUMN(),1,0.5))*(IF(ROW()=COLUMN(),0,1))</f>
        <v>0</v>
      </c>
      <c r="BB46" s="14">
        <f ca="1">(((COUNTIFS(SWISSW!$I:$I,'MTT CHECKCOUNT'!$A46,SWISSW!$J:$J,'MTT CHECKCOUNT'!BB$1,SWISSW!$F:$F,"Won")+COUNTIFS(SWISSW!$I:$I,'MTT CHECKCOUNT'!BB$1,SWISSW!$J:$J,'MTT CHECKCOUNT'!$A46,SWISSW!$F:$F,"Lost")))+'MTT DRAW'!BB46*IF(ROW()=COLUMN(),1,0.5))*(IF(ROW()=COLUMN(),0,1))</f>
        <v>0</v>
      </c>
      <c r="BC46" s="14">
        <f ca="1">(((COUNTIFS(SWISSW!$I:$I,'MTT CHECKCOUNT'!$A46,SWISSW!$J:$J,'MTT CHECKCOUNT'!BC$1,SWISSW!$F:$F,"Won")+COUNTIFS(SWISSW!$I:$I,'MTT CHECKCOUNT'!BC$1,SWISSW!$J:$J,'MTT CHECKCOUNT'!$A46,SWISSW!$F:$F,"Lost")))+'MTT DRAW'!BC46*IF(ROW()=COLUMN(),1,0.5))*(IF(ROW()=COLUMN(),0,1))</f>
        <v>0</v>
      </c>
      <c r="BD46" s="14">
        <f ca="1">(((COUNTIFS(SWISSW!$I:$I,'MTT CHECKCOUNT'!$A46,SWISSW!$J:$J,'MTT CHECKCOUNT'!BD$1,SWISSW!$F:$F,"Won")+COUNTIFS(SWISSW!$I:$I,'MTT CHECKCOUNT'!BD$1,SWISSW!$J:$J,'MTT CHECKCOUNT'!$A46,SWISSW!$F:$F,"Lost")))+'MTT DRAW'!BD46*IF(ROW()=COLUMN(),1,0.5))*(IF(ROW()=COLUMN(),0,1))</f>
        <v>0</v>
      </c>
      <c r="BE46" s="14">
        <f ca="1">(((COUNTIFS(SWISSW!$I:$I,'MTT CHECKCOUNT'!$A46,SWISSW!$J:$J,'MTT CHECKCOUNT'!BE$1,SWISSW!$F:$F,"Won")+COUNTIFS(SWISSW!$I:$I,'MTT CHECKCOUNT'!BE$1,SWISSW!$J:$J,'MTT CHECKCOUNT'!$A46,SWISSW!$F:$F,"Lost")))+'MTT DRAW'!BE46*IF(ROW()=COLUMN(),1,0.5))*(IF(ROW()=COLUMN(),0,1))</f>
        <v>0</v>
      </c>
      <c r="BF46" s="14">
        <f ca="1">(((COUNTIFS(SWISSW!$I:$I,'MTT CHECKCOUNT'!$A46,SWISSW!$J:$J,'MTT CHECKCOUNT'!BF$1,SWISSW!$F:$F,"Won")+COUNTIFS(SWISSW!$I:$I,'MTT CHECKCOUNT'!BF$1,SWISSW!$J:$J,'MTT CHECKCOUNT'!$A46,SWISSW!$F:$F,"Lost")))+'MTT DRAW'!BF46*IF(ROW()=COLUMN(),1,0.5))*(IF(ROW()=COLUMN(),0,1))</f>
        <v>0</v>
      </c>
    </row>
    <row r="47" spans="1:58" ht="55" customHeight="1" x14ac:dyDescent="0.3">
      <c r="A47" s="3" t="str">
        <f ca="1">MATCHUP!A47</f>
        <v>Mono Red Blitz</v>
      </c>
      <c r="B47" s="14">
        <f ca="1">(((COUNTIFS(SWISSW!$I:$I,'MTT CHECKCOUNT'!$A47,SWISSW!$J:$J,'MTT CHECKCOUNT'!B$1,SWISSW!$F:$F,"Won")+COUNTIFS(SWISSW!$I:$I,'MTT CHECKCOUNT'!B$1,SWISSW!$J:$J,'MTT CHECKCOUNT'!$A47,SWISSW!$F:$F,"Lost")))+'MTT DRAW'!B47*IF(ROW()=COLUMN(),1,0.5))*(IF(ROW()=COLUMN(),0,1))</f>
        <v>2</v>
      </c>
      <c r="C47" s="14">
        <f ca="1">(((COUNTIFS(SWISSW!$I:$I,'MTT CHECKCOUNT'!$A47,SWISSW!$J:$J,'MTT CHECKCOUNT'!C$1,SWISSW!$F:$F,"Won")+COUNTIFS(SWISSW!$I:$I,'MTT CHECKCOUNT'!C$1,SWISSW!$J:$J,'MTT CHECKCOUNT'!$A47,SWISSW!$F:$F,"Lost")))+'MTT DRAW'!C47*IF(ROW()=COLUMN(),1,0.5))*(IF(ROW()=COLUMN(),0,1))</f>
        <v>0</v>
      </c>
      <c r="D47" s="14">
        <f ca="1">(((COUNTIFS(SWISSW!$I:$I,'MTT CHECKCOUNT'!$A47,SWISSW!$J:$J,'MTT CHECKCOUNT'!D$1,SWISSW!$F:$F,"Won")+COUNTIFS(SWISSW!$I:$I,'MTT CHECKCOUNT'!D$1,SWISSW!$J:$J,'MTT CHECKCOUNT'!$A47,SWISSW!$F:$F,"Lost")))+'MTT DRAW'!D47*IF(ROW()=COLUMN(),1,0.5))*(IF(ROW()=COLUMN(),0,1))</f>
        <v>1</v>
      </c>
      <c r="E47" s="14">
        <f ca="1">(((COUNTIFS(SWISSW!$I:$I,'MTT CHECKCOUNT'!$A47,SWISSW!$J:$J,'MTT CHECKCOUNT'!E$1,SWISSW!$F:$F,"Won")+COUNTIFS(SWISSW!$I:$I,'MTT CHECKCOUNT'!E$1,SWISSW!$J:$J,'MTT CHECKCOUNT'!$A47,SWISSW!$F:$F,"Lost")))+'MTT DRAW'!E47*IF(ROW()=COLUMN(),1,0.5))*(IF(ROW()=COLUMN(),0,1))</f>
        <v>1</v>
      </c>
      <c r="F47" s="14">
        <f ca="1">(((COUNTIFS(SWISSW!$I:$I,'MTT CHECKCOUNT'!$A47,SWISSW!$J:$J,'MTT CHECKCOUNT'!F$1,SWISSW!$F:$F,"Won")+COUNTIFS(SWISSW!$I:$I,'MTT CHECKCOUNT'!F$1,SWISSW!$J:$J,'MTT CHECKCOUNT'!$A47,SWISSW!$F:$F,"Lost")))+'MTT DRAW'!F47*IF(ROW()=COLUMN(),1,0.5))*(IF(ROW()=COLUMN(),0,1))</f>
        <v>0</v>
      </c>
      <c r="G47" s="14">
        <f ca="1">(((COUNTIFS(SWISSW!$I:$I,'MTT CHECKCOUNT'!$A47,SWISSW!$J:$J,'MTT CHECKCOUNT'!G$1,SWISSW!$F:$F,"Won")+COUNTIFS(SWISSW!$I:$I,'MTT CHECKCOUNT'!G$1,SWISSW!$J:$J,'MTT CHECKCOUNT'!$A47,SWISSW!$F:$F,"Lost")))+'MTT DRAW'!G47*IF(ROW()=COLUMN(),1,0.5))*(IF(ROW()=COLUMN(),0,1))</f>
        <v>2</v>
      </c>
      <c r="H47" s="14">
        <f ca="1">(((COUNTIFS(SWISSW!$I:$I,'MTT CHECKCOUNT'!$A47,SWISSW!$J:$J,'MTT CHECKCOUNT'!H$1,SWISSW!$F:$F,"Won")+COUNTIFS(SWISSW!$I:$I,'MTT CHECKCOUNT'!H$1,SWISSW!$J:$J,'MTT CHECKCOUNT'!$A47,SWISSW!$F:$F,"Lost")))+'MTT DRAW'!H47*IF(ROW()=COLUMN(),1,0.5))*(IF(ROW()=COLUMN(),0,1))</f>
        <v>2</v>
      </c>
      <c r="I47" s="14">
        <f ca="1">(((COUNTIFS(SWISSW!$I:$I,'MTT CHECKCOUNT'!$A47,SWISSW!$J:$J,'MTT CHECKCOUNT'!I$1,SWISSW!$F:$F,"Won")+COUNTIFS(SWISSW!$I:$I,'MTT CHECKCOUNT'!I$1,SWISSW!$J:$J,'MTT CHECKCOUNT'!$A47,SWISSW!$F:$F,"Lost")))+'MTT DRAW'!I47*IF(ROW()=COLUMN(),1,0.5))*(IF(ROW()=COLUMN(),0,1))</f>
        <v>0</v>
      </c>
      <c r="J47" s="14">
        <f ca="1">(((COUNTIFS(SWISSW!$I:$I,'MTT CHECKCOUNT'!$A47,SWISSW!$J:$J,'MTT CHECKCOUNT'!J$1,SWISSW!$F:$F,"Won")+COUNTIFS(SWISSW!$I:$I,'MTT CHECKCOUNT'!J$1,SWISSW!$J:$J,'MTT CHECKCOUNT'!$A47,SWISSW!$F:$F,"Lost")))+'MTT DRAW'!J47*IF(ROW()=COLUMN(),1,0.5))*(IF(ROW()=COLUMN(),0,1))</f>
        <v>0</v>
      </c>
      <c r="K47" s="14">
        <f ca="1">(((COUNTIFS(SWISSW!$I:$I,'MTT CHECKCOUNT'!$A47,SWISSW!$J:$J,'MTT CHECKCOUNT'!K$1,SWISSW!$F:$F,"Won")+COUNTIFS(SWISSW!$I:$I,'MTT CHECKCOUNT'!K$1,SWISSW!$J:$J,'MTT CHECKCOUNT'!$A47,SWISSW!$F:$F,"Lost")))+'MTT DRAW'!K47*IF(ROW()=COLUMN(),1,0.5))*(IF(ROW()=COLUMN(),0,1))</f>
        <v>0</v>
      </c>
      <c r="L47" s="14">
        <f ca="1">(((COUNTIFS(SWISSW!$I:$I,'MTT CHECKCOUNT'!$A47,SWISSW!$J:$J,'MTT CHECKCOUNT'!L$1,SWISSW!$F:$F,"Won")+COUNTIFS(SWISSW!$I:$I,'MTT CHECKCOUNT'!L$1,SWISSW!$J:$J,'MTT CHECKCOUNT'!$A47,SWISSW!$F:$F,"Lost")))+'MTT DRAW'!L47*IF(ROW()=COLUMN(),1,0.5))*(IF(ROW()=COLUMN(),0,1))</f>
        <v>2</v>
      </c>
      <c r="M47" s="14">
        <f ca="1">(((COUNTIFS(SWISSW!$I:$I,'MTT CHECKCOUNT'!$A47,SWISSW!$J:$J,'MTT CHECKCOUNT'!M$1,SWISSW!$F:$F,"Won")+COUNTIFS(SWISSW!$I:$I,'MTT CHECKCOUNT'!M$1,SWISSW!$J:$J,'MTT CHECKCOUNT'!$A47,SWISSW!$F:$F,"Lost")))+'MTT DRAW'!M47*IF(ROW()=COLUMN(),1,0.5))*(IF(ROW()=COLUMN(),0,1))</f>
        <v>0</v>
      </c>
      <c r="N47" s="14">
        <f ca="1">(((COUNTIFS(SWISSW!$I:$I,'MTT CHECKCOUNT'!$A47,SWISSW!$J:$J,'MTT CHECKCOUNT'!N$1,SWISSW!$F:$F,"Won")+COUNTIFS(SWISSW!$I:$I,'MTT CHECKCOUNT'!N$1,SWISSW!$J:$J,'MTT CHECKCOUNT'!$A47,SWISSW!$F:$F,"Lost")))+'MTT DRAW'!N47*IF(ROW()=COLUMN(),1,0.5))*(IF(ROW()=COLUMN(),0,1))</f>
        <v>2</v>
      </c>
      <c r="O47" s="14">
        <f ca="1">(((COUNTIFS(SWISSW!$I:$I,'MTT CHECKCOUNT'!$A47,SWISSW!$J:$J,'MTT CHECKCOUNT'!O$1,SWISSW!$F:$F,"Won")+COUNTIFS(SWISSW!$I:$I,'MTT CHECKCOUNT'!O$1,SWISSW!$J:$J,'MTT CHECKCOUNT'!$A47,SWISSW!$F:$F,"Lost")))+'MTT DRAW'!O47*IF(ROW()=COLUMN(),1,0.5))*(IF(ROW()=COLUMN(),0,1))</f>
        <v>0</v>
      </c>
      <c r="P47" s="14">
        <f ca="1">(((COUNTIFS(SWISSW!$I:$I,'MTT CHECKCOUNT'!$A47,SWISSW!$J:$J,'MTT CHECKCOUNT'!P$1,SWISSW!$F:$F,"Won")+COUNTIFS(SWISSW!$I:$I,'MTT CHECKCOUNT'!P$1,SWISSW!$J:$J,'MTT CHECKCOUNT'!$A47,SWISSW!$F:$F,"Lost")))+'MTT DRAW'!P47*IF(ROW()=COLUMN(),1,0.5))*(IF(ROW()=COLUMN(),0,1))</f>
        <v>0</v>
      </c>
      <c r="Q47" s="14">
        <f ca="1">(((COUNTIFS(SWISSW!$I:$I,'MTT CHECKCOUNT'!$A47,SWISSW!$J:$J,'MTT CHECKCOUNT'!Q$1,SWISSW!$F:$F,"Won")+COUNTIFS(SWISSW!$I:$I,'MTT CHECKCOUNT'!Q$1,SWISSW!$J:$J,'MTT CHECKCOUNT'!$A47,SWISSW!$F:$F,"Lost")))+'MTT DRAW'!Q47*IF(ROW()=COLUMN(),1,0.5))*(IF(ROW()=COLUMN(),0,1))</f>
        <v>0</v>
      </c>
      <c r="R47" s="14">
        <f ca="1">(((COUNTIFS(SWISSW!$I:$I,'MTT CHECKCOUNT'!$A47,SWISSW!$J:$J,'MTT CHECKCOUNT'!R$1,SWISSW!$F:$F,"Won")+COUNTIFS(SWISSW!$I:$I,'MTT CHECKCOUNT'!R$1,SWISSW!$J:$J,'MTT CHECKCOUNT'!$A47,SWISSW!$F:$F,"Lost")))+'MTT DRAW'!R47*IF(ROW()=COLUMN(),1,0.5))*(IF(ROW()=COLUMN(),0,1))</f>
        <v>0</v>
      </c>
      <c r="S47" s="14">
        <f ca="1">(((COUNTIFS(SWISSW!$I:$I,'MTT CHECKCOUNT'!$A47,SWISSW!$J:$J,'MTT CHECKCOUNT'!S$1,SWISSW!$F:$F,"Won")+COUNTIFS(SWISSW!$I:$I,'MTT CHECKCOUNT'!S$1,SWISSW!$J:$J,'MTT CHECKCOUNT'!$A47,SWISSW!$F:$F,"Lost")))+'MTT DRAW'!S47*IF(ROW()=COLUMN(),1,0.5))*(IF(ROW()=COLUMN(),0,1))</f>
        <v>0</v>
      </c>
      <c r="T47" s="14">
        <f ca="1">(((COUNTIFS(SWISSW!$I:$I,'MTT CHECKCOUNT'!$A47,SWISSW!$J:$J,'MTT CHECKCOUNT'!T$1,SWISSW!$F:$F,"Won")+COUNTIFS(SWISSW!$I:$I,'MTT CHECKCOUNT'!T$1,SWISSW!$J:$J,'MTT CHECKCOUNT'!$A47,SWISSW!$F:$F,"Lost")))+'MTT DRAW'!T47*IF(ROW()=COLUMN(),1,0.5))*(IF(ROW()=COLUMN(),0,1))</f>
        <v>0</v>
      </c>
      <c r="U47" s="14">
        <f ca="1">(((COUNTIFS(SWISSW!$I:$I,'MTT CHECKCOUNT'!$A47,SWISSW!$J:$J,'MTT CHECKCOUNT'!U$1,SWISSW!$F:$F,"Won")+COUNTIFS(SWISSW!$I:$I,'MTT CHECKCOUNT'!U$1,SWISSW!$J:$J,'MTT CHECKCOUNT'!$A47,SWISSW!$F:$F,"Lost")))+'MTT DRAW'!U47*IF(ROW()=COLUMN(),1,0.5))*(IF(ROW()=COLUMN(),0,1))</f>
        <v>0</v>
      </c>
      <c r="V47" s="14">
        <f ca="1">(((COUNTIFS(SWISSW!$I:$I,'MTT CHECKCOUNT'!$A47,SWISSW!$J:$J,'MTT CHECKCOUNT'!V$1,SWISSW!$F:$F,"Won")+COUNTIFS(SWISSW!$I:$I,'MTT CHECKCOUNT'!V$1,SWISSW!$J:$J,'MTT CHECKCOUNT'!$A47,SWISSW!$F:$F,"Lost")))+'MTT DRAW'!V47*IF(ROW()=COLUMN(),1,0.5))*(IF(ROW()=COLUMN(),0,1))</f>
        <v>0</v>
      </c>
      <c r="W47" s="14">
        <f ca="1">(((COUNTIFS(SWISSW!$I:$I,'MTT CHECKCOUNT'!$A47,SWISSW!$J:$J,'MTT CHECKCOUNT'!W$1,SWISSW!$F:$F,"Won")+COUNTIFS(SWISSW!$I:$I,'MTT CHECKCOUNT'!W$1,SWISSW!$J:$J,'MTT CHECKCOUNT'!$A47,SWISSW!$F:$F,"Lost")))+'MTT DRAW'!W47*IF(ROW()=COLUMN(),1,0.5))*(IF(ROW()=COLUMN(),0,1))</f>
        <v>0</v>
      </c>
      <c r="X47" s="14">
        <f ca="1">(((COUNTIFS(SWISSW!$I:$I,'MTT CHECKCOUNT'!$A47,SWISSW!$J:$J,'MTT CHECKCOUNT'!X$1,SWISSW!$F:$F,"Won")+COUNTIFS(SWISSW!$I:$I,'MTT CHECKCOUNT'!X$1,SWISSW!$J:$J,'MTT CHECKCOUNT'!$A47,SWISSW!$F:$F,"Lost")))+'MTT DRAW'!X47*IF(ROW()=COLUMN(),1,0.5))*(IF(ROW()=COLUMN(),0,1))</f>
        <v>0</v>
      </c>
      <c r="Y47" s="14">
        <f ca="1">(((COUNTIFS(SWISSW!$I:$I,'MTT CHECKCOUNT'!$A47,SWISSW!$J:$J,'MTT CHECKCOUNT'!Y$1,SWISSW!$F:$F,"Won")+COUNTIFS(SWISSW!$I:$I,'MTT CHECKCOUNT'!Y$1,SWISSW!$J:$J,'MTT CHECKCOUNT'!$A47,SWISSW!$F:$F,"Lost")))+'MTT DRAW'!Y47*IF(ROW()=COLUMN(),1,0.5))*(IF(ROW()=COLUMN(),0,1))</f>
        <v>0</v>
      </c>
      <c r="Z47" s="14">
        <f ca="1">(((COUNTIFS(SWISSW!$I:$I,'MTT CHECKCOUNT'!$A47,SWISSW!$J:$J,'MTT CHECKCOUNT'!Z$1,SWISSW!$F:$F,"Won")+COUNTIFS(SWISSW!$I:$I,'MTT CHECKCOUNT'!Z$1,SWISSW!$J:$J,'MTT CHECKCOUNT'!$A47,SWISSW!$F:$F,"Lost")))+'MTT DRAW'!Z47*IF(ROW()=COLUMN(),1,0.5))*(IF(ROW()=COLUMN(),0,1))</f>
        <v>0</v>
      </c>
      <c r="AA47" s="14">
        <f ca="1">(((COUNTIFS(SWISSW!$I:$I,'MTT CHECKCOUNT'!$A47,SWISSW!$J:$J,'MTT CHECKCOUNT'!AA$1,SWISSW!$F:$F,"Won")+COUNTIFS(SWISSW!$I:$I,'MTT CHECKCOUNT'!AA$1,SWISSW!$J:$J,'MTT CHECKCOUNT'!$A47,SWISSW!$F:$F,"Lost")))+'MTT DRAW'!AA47*IF(ROW()=COLUMN(),1,0.5))*(IF(ROW()=COLUMN(),0,1))</f>
        <v>0</v>
      </c>
      <c r="AB47" s="14">
        <f ca="1">(((COUNTIFS(SWISSW!$I:$I,'MTT CHECKCOUNT'!$A47,SWISSW!$J:$J,'MTT CHECKCOUNT'!AB$1,SWISSW!$F:$F,"Won")+COUNTIFS(SWISSW!$I:$I,'MTT CHECKCOUNT'!AB$1,SWISSW!$J:$J,'MTT CHECKCOUNT'!$A47,SWISSW!$F:$F,"Lost")))+'MTT DRAW'!AB47*IF(ROW()=COLUMN(),1,0.5))*(IF(ROW()=COLUMN(),0,1))</f>
        <v>0</v>
      </c>
      <c r="AC47" s="14">
        <f ca="1">(((COUNTIFS(SWISSW!$I:$I,'MTT CHECKCOUNT'!$A47,SWISSW!$J:$J,'MTT CHECKCOUNT'!AC$1,SWISSW!$F:$F,"Won")+COUNTIFS(SWISSW!$I:$I,'MTT CHECKCOUNT'!AC$1,SWISSW!$J:$J,'MTT CHECKCOUNT'!$A47,SWISSW!$F:$F,"Lost")))+'MTT DRAW'!AC47*IF(ROW()=COLUMN(),1,0.5))*(IF(ROW()=COLUMN(),0,1))</f>
        <v>0</v>
      </c>
      <c r="AD47" s="14">
        <f ca="1">(((COUNTIFS(SWISSW!$I:$I,'MTT CHECKCOUNT'!$A47,SWISSW!$J:$J,'MTT CHECKCOUNT'!AD$1,SWISSW!$F:$F,"Won")+COUNTIFS(SWISSW!$I:$I,'MTT CHECKCOUNT'!AD$1,SWISSW!$J:$J,'MTT CHECKCOUNT'!$A47,SWISSW!$F:$F,"Lost")))+'MTT DRAW'!AD47*IF(ROW()=COLUMN(),1,0.5))*(IF(ROW()=COLUMN(),0,1))</f>
        <v>0</v>
      </c>
      <c r="AE47" s="14">
        <f ca="1">(((COUNTIFS(SWISSW!$I:$I,'MTT CHECKCOUNT'!$A47,SWISSW!$J:$J,'MTT CHECKCOUNT'!AE$1,SWISSW!$F:$F,"Won")+COUNTIFS(SWISSW!$I:$I,'MTT CHECKCOUNT'!AE$1,SWISSW!$J:$J,'MTT CHECKCOUNT'!$A47,SWISSW!$F:$F,"Lost")))+'MTT DRAW'!AE47*IF(ROW()=COLUMN(),1,0.5))*(IF(ROW()=COLUMN(),0,1))</f>
        <v>0</v>
      </c>
      <c r="AF47" s="14">
        <f ca="1">(((COUNTIFS(SWISSW!$I:$I,'MTT CHECKCOUNT'!$A47,SWISSW!$J:$J,'MTT CHECKCOUNT'!AF$1,SWISSW!$F:$F,"Won")+COUNTIFS(SWISSW!$I:$I,'MTT CHECKCOUNT'!AF$1,SWISSW!$J:$J,'MTT CHECKCOUNT'!$A47,SWISSW!$F:$F,"Lost")))+'MTT DRAW'!AF47*IF(ROW()=COLUMN(),1,0.5))*(IF(ROW()=COLUMN(),0,1))</f>
        <v>0</v>
      </c>
      <c r="AG47" s="14">
        <f ca="1">(((COUNTIFS(SWISSW!$I:$I,'MTT CHECKCOUNT'!$A47,SWISSW!$J:$J,'MTT CHECKCOUNT'!AG$1,SWISSW!$F:$F,"Won")+COUNTIFS(SWISSW!$I:$I,'MTT CHECKCOUNT'!AG$1,SWISSW!$J:$J,'MTT CHECKCOUNT'!$A47,SWISSW!$F:$F,"Lost")))+'MTT DRAW'!AG47*IF(ROW()=COLUMN(),1,0.5))*(IF(ROW()=COLUMN(),0,1))</f>
        <v>0</v>
      </c>
      <c r="AH47" s="14">
        <f ca="1">(((COUNTIFS(SWISSW!$I:$I,'MTT CHECKCOUNT'!$A47,SWISSW!$J:$J,'MTT CHECKCOUNT'!AH$1,SWISSW!$F:$F,"Won")+COUNTIFS(SWISSW!$I:$I,'MTT CHECKCOUNT'!AH$1,SWISSW!$J:$J,'MTT CHECKCOUNT'!$A47,SWISSW!$F:$F,"Lost")))+'MTT DRAW'!AH47*IF(ROW()=COLUMN(),1,0.5))*(IF(ROW()=COLUMN(),0,1))</f>
        <v>0</v>
      </c>
      <c r="AI47" s="14">
        <f ca="1">(((COUNTIFS(SWISSW!$I:$I,'MTT CHECKCOUNT'!$A47,SWISSW!$J:$J,'MTT CHECKCOUNT'!AI$1,SWISSW!$F:$F,"Won")+COUNTIFS(SWISSW!$I:$I,'MTT CHECKCOUNT'!AI$1,SWISSW!$J:$J,'MTT CHECKCOUNT'!$A47,SWISSW!$F:$F,"Lost")))+'MTT DRAW'!AI47*IF(ROW()=COLUMN(),1,0.5))*(IF(ROW()=COLUMN(),0,1))</f>
        <v>0</v>
      </c>
      <c r="AJ47" s="14">
        <f ca="1">(((COUNTIFS(SWISSW!$I:$I,'MTT CHECKCOUNT'!$A47,SWISSW!$J:$J,'MTT CHECKCOUNT'!AJ$1,SWISSW!$F:$F,"Won")+COUNTIFS(SWISSW!$I:$I,'MTT CHECKCOUNT'!AJ$1,SWISSW!$J:$J,'MTT CHECKCOUNT'!$A47,SWISSW!$F:$F,"Lost")))+'MTT DRAW'!AJ47*IF(ROW()=COLUMN(),1,0.5))*(IF(ROW()=COLUMN(),0,1))</f>
        <v>0</v>
      </c>
      <c r="AK47" s="14">
        <f ca="1">(((COUNTIFS(SWISSW!$I:$I,'MTT CHECKCOUNT'!$A47,SWISSW!$J:$J,'MTT CHECKCOUNT'!AK$1,SWISSW!$F:$F,"Won")+COUNTIFS(SWISSW!$I:$I,'MTT CHECKCOUNT'!AK$1,SWISSW!$J:$J,'MTT CHECKCOUNT'!$A47,SWISSW!$F:$F,"Lost")))+'MTT DRAW'!AK47*IF(ROW()=COLUMN(),1,0.5))*(IF(ROW()=COLUMN(),0,1))</f>
        <v>0</v>
      </c>
      <c r="AL47" s="14">
        <f ca="1">(((COUNTIFS(SWISSW!$I:$I,'MTT CHECKCOUNT'!$A47,SWISSW!$J:$J,'MTT CHECKCOUNT'!AL$1,SWISSW!$F:$F,"Won")+COUNTIFS(SWISSW!$I:$I,'MTT CHECKCOUNT'!AL$1,SWISSW!$J:$J,'MTT CHECKCOUNT'!$A47,SWISSW!$F:$F,"Lost")))+'MTT DRAW'!AL47*IF(ROW()=COLUMN(),1,0.5))*(IF(ROW()=COLUMN(),0,1))</f>
        <v>0</v>
      </c>
      <c r="AM47" s="14">
        <f ca="1">(((COUNTIFS(SWISSW!$I:$I,'MTT CHECKCOUNT'!$A47,SWISSW!$J:$J,'MTT CHECKCOUNT'!AM$1,SWISSW!$F:$F,"Won")+COUNTIFS(SWISSW!$I:$I,'MTT CHECKCOUNT'!AM$1,SWISSW!$J:$J,'MTT CHECKCOUNT'!$A47,SWISSW!$F:$F,"Lost")))+'MTT DRAW'!AM47*IF(ROW()=COLUMN(),1,0.5))*(IF(ROW()=COLUMN(),0,1))</f>
        <v>0</v>
      </c>
      <c r="AN47" s="14">
        <f ca="1">(((COUNTIFS(SWISSW!$I:$I,'MTT CHECKCOUNT'!$A47,SWISSW!$J:$J,'MTT CHECKCOUNT'!AN$1,SWISSW!$F:$F,"Won")+COUNTIFS(SWISSW!$I:$I,'MTT CHECKCOUNT'!AN$1,SWISSW!$J:$J,'MTT CHECKCOUNT'!$A47,SWISSW!$F:$F,"Lost")))+'MTT DRAW'!AN47*IF(ROW()=COLUMN(),1,0.5))*(IF(ROW()=COLUMN(),0,1))</f>
        <v>1</v>
      </c>
      <c r="AO47" s="14">
        <f ca="1">(((COUNTIFS(SWISSW!$I:$I,'MTT CHECKCOUNT'!$A47,SWISSW!$J:$J,'MTT CHECKCOUNT'!AO$1,SWISSW!$F:$F,"Won")+COUNTIFS(SWISSW!$I:$I,'MTT CHECKCOUNT'!AO$1,SWISSW!$J:$J,'MTT CHECKCOUNT'!$A47,SWISSW!$F:$F,"Lost")))+'MTT DRAW'!AO47*IF(ROW()=COLUMN(),1,0.5))*(IF(ROW()=COLUMN(),0,1))</f>
        <v>0</v>
      </c>
      <c r="AP47" s="14">
        <f ca="1">(((COUNTIFS(SWISSW!$I:$I,'MTT CHECKCOUNT'!$A47,SWISSW!$J:$J,'MTT CHECKCOUNT'!AP$1,SWISSW!$F:$F,"Won")+COUNTIFS(SWISSW!$I:$I,'MTT CHECKCOUNT'!AP$1,SWISSW!$J:$J,'MTT CHECKCOUNT'!$A47,SWISSW!$F:$F,"Lost")))+'MTT DRAW'!AP47*IF(ROW()=COLUMN(),1,0.5))*(IF(ROW()=COLUMN(),0,1))</f>
        <v>0</v>
      </c>
      <c r="AQ47" s="14">
        <f ca="1">(((COUNTIFS(SWISSW!$I:$I,'MTT CHECKCOUNT'!$A47,SWISSW!$J:$J,'MTT CHECKCOUNT'!AQ$1,SWISSW!$F:$F,"Won")+COUNTIFS(SWISSW!$I:$I,'MTT CHECKCOUNT'!AQ$1,SWISSW!$J:$J,'MTT CHECKCOUNT'!$A47,SWISSW!$F:$F,"Lost")))+'MTT DRAW'!AQ47*IF(ROW()=COLUMN(),1,0.5))*(IF(ROW()=COLUMN(),0,1))</f>
        <v>0</v>
      </c>
      <c r="AR47" s="14">
        <f ca="1">(((COUNTIFS(SWISSW!$I:$I,'MTT CHECKCOUNT'!$A47,SWISSW!$J:$J,'MTT CHECKCOUNT'!AR$1,SWISSW!$F:$F,"Won")+COUNTIFS(SWISSW!$I:$I,'MTT CHECKCOUNT'!AR$1,SWISSW!$J:$J,'MTT CHECKCOUNT'!$A47,SWISSW!$F:$F,"Lost")))+'MTT DRAW'!AR47*IF(ROW()=COLUMN(),1,0.5))*(IF(ROW()=COLUMN(),0,1))</f>
        <v>0</v>
      </c>
      <c r="AS47" s="14">
        <f ca="1">(((COUNTIFS(SWISSW!$I:$I,'MTT CHECKCOUNT'!$A47,SWISSW!$J:$J,'MTT CHECKCOUNT'!AS$1,SWISSW!$F:$F,"Won")+COUNTIFS(SWISSW!$I:$I,'MTT CHECKCOUNT'!AS$1,SWISSW!$J:$J,'MTT CHECKCOUNT'!$A47,SWISSW!$F:$F,"Lost")))+'MTT DRAW'!AS47*IF(ROW()=COLUMN(),1,0.5))*(IF(ROW()=COLUMN(),0,1))</f>
        <v>0</v>
      </c>
      <c r="AT47" s="14">
        <f ca="1">(((COUNTIFS(SWISSW!$I:$I,'MTT CHECKCOUNT'!$A47,SWISSW!$J:$J,'MTT CHECKCOUNT'!AT$1,SWISSW!$F:$F,"Won")+COUNTIFS(SWISSW!$I:$I,'MTT CHECKCOUNT'!AT$1,SWISSW!$J:$J,'MTT CHECKCOUNT'!$A47,SWISSW!$F:$F,"Lost")))+'MTT DRAW'!AT47*IF(ROW()=COLUMN(),1,0.5))*(IF(ROW()=COLUMN(),0,1))</f>
        <v>0</v>
      </c>
      <c r="AU47" s="14">
        <f ca="1">(((COUNTIFS(SWISSW!$I:$I,'MTT CHECKCOUNT'!$A47,SWISSW!$J:$J,'MTT CHECKCOUNT'!AU$1,SWISSW!$F:$F,"Won")+COUNTIFS(SWISSW!$I:$I,'MTT CHECKCOUNT'!AU$1,SWISSW!$J:$J,'MTT CHECKCOUNT'!$A47,SWISSW!$F:$F,"Lost")))+'MTT DRAW'!AU47*IF(ROW()=COLUMN(),1,0.5))*(IF(ROW()=COLUMN(),0,1))</f>
        <v>0</v>
      </c>
      <c r="AV47" s="14">
        <f ca="1">(((COUNTIFS(SWISSW!$I:$I,'MTT CHECKCOUNT'!$A47,SWISSW!$J:$J,'MTT CHECKCOUNT'!AV$1,SWISSW!$F:$F,"Won")+COUNTIFS(SWISSW!$I:$I,'MTT CHECKCOUNT'!AV$1,SWISSW!$J:$J,'MTT CHECKCOUNT'!$A47,SWISSW!$F:$F,"Lost")))+'MTT DRAW'!AV47*IF(ROW()=COLUMN(),1,0.5))*(IF(ROW()=COLUMN(),0,1))</f>
        <v>0</v>
      </c>
      <c r="AW47" s="14">
        <f ca="1">(((COUNTIFS(SWISSW!$I:$I,'MTT CHECKCOUNT'!$A47,SWISSW!$J:$J,'MTT CHECKCOUNT'!AW$1,SWISSW!$F:$F,"Won")+COUNTIFS(SWISSW!$I:$I,'MTT CHECKCOUNT'!AW$1,SWISSW!$J:$J,'MTT CHECKCOUNT'!$A47,SWISSW!$F:$F,"Lost")))+'MTT DRAW'!AW47*IF(ROW()=COLUMN(),1,0.5))*(IF(ROW()=COLUMN(),0,1))</f>
        <v>0</v>
      </c>
      <c r="AX47" s="14">
        <f ca="1">(((COUNTIFS(SWISSW!$I:$I,'MTT CHECKCOUNT'!$A47,SWISSW!$J:$J,'MTT CHECKCOUNT'!AX$1,SWISSW!$F:$F,"Won")+COUNTIFS(SWISSW!$I:$I,'MTT CHECKCOUNT'!AX$1,SWISSW!$J:$J,'MTT CHECKCOUNT'!$A47,SWISSW!$F:$F,"Lost")))+'MTT DRAW'!AX47*IF(ROW()=COLUMN(),1,0.5))*(IF(ROW()=COLUMN(),0,1))</f>
        <v>1</v>
      </c>
      <c r="AY47" s="14">
        <f ca="1">(((COUNTIFS(SWISSW!$I:$I,'MTT CHECKCOUNT'!$A47,SWISSW!$J:$J,'MTT CHECKCOUNT'!AY$1,SWISSW!$F:$F,"Won")+COUNTIFS(SWISSW!$I:$I,'MTT CHECKCOUNT'!AY$1,SWISSW!$J:$J,'MTT CHECKCOUNT'!$A47,SWISSW!$F:$F,"Lost")))+'MTT DRAW'!AY47*IF(ROW()=COLUMN(),1,0.5))*(IF(ROW()=COLUMN(),0,1))</f>
        <v>0</v>
      </c>
      <c r="AZ47" s="14">
        <f ca="1">(((COUNTIFS(SWISSW!$I:$I,'MTT CHECKCOUNT'!$A47,SWISSW!$J:$J,'MTT CHECKCOUNT'!AZ$1,SWISSW!$F:$F,"Won")+COUNTIFS(SWISSW!$I:$I,'MTT CHECKCOUNT'!AZ$1,SWISSW!$J:$J,'MTT CHECKCOUNT'!$A47,SWISSW!$F:$F,"Lost")))+'MTT DRAW'!AZ47*IF(ROW()=COLUMN(),1,0.5))*(IF(ROW()=COLUMN(),0,1))</f>
        <v>0</v>
      </c>
      <c r="BA47" s="14">
        <f ca="1">(((COUNTIFS(SWISSW!$I:$I,'MTT CHECKCOUNT'!$A47,SWISSW!$J:$J,'MTT CHECKCOUNT'!BA$1,SWISSW!$F:$F,"Won")+COUNTIFS(SWISSW!$I:$I,'MTT CHECKCOUNT'!BA$1,SWISSW!$J:$J,'MTT CHECKCOUNT'!$A47,SWISSW!$F:$F,"Lost")))+'MTT DRAW'!BA47*IF(ROW()=COLUMN(),1,0.5))*(IF(ROW()=COLUMN(),0,1))</f>
        <v>0</v>
      </c>
      <c r="BB47" s="14">
        <f ca="1">(((COUNTIFS(SWISSW!$I:$I,'MTT CHECKCOUNT'!$A47,SWISSW!$J:$J,'MTT CHECKCOUNT'!BB$1,SWISSW!$F:$F,"Won")+COUNTIFS(SWISSW!$I:$I,'MTT CHECKCOUNT'!BB$1,SWISSW!$J:$J,'MTT CHECKCOUNT'!$A47,SWISSW!$F:$F,"Lost")))+'MTT DRAW'!BB47*IF(ROW()=COLUMN(),1,0.5))*(IF(ROW()=COLUMN(),0,1))</f>
        <v>0</v>
      </c>
      <c r="BC47" s="14">
        <f ca="1">(((COUNTIFS(SWISSW!$I:$I,'MTT CHECKCOUNT'!$A47,SWISSW!$J:$J,'MTT CHECKCOUNT'!BC$1,SWISSW!$F:$F,"Won")+COUNTIFS(SWISSW!$I:$I,'MTT CHECKCOUNT'!BC$1,SWISSW!$J:$J,'MTT CHECKCOUNT'!$A47,SWISSW!$F:$F,"Lost")))+'MTT DRAW'!BC47*IF(ROW()=COLUMN(),1,0.5))*(IF(ROW()=COLUMN(),0,1))</f>
        <v>0</v>
      </c>
      <c r="BD47" s="14">
        <f ca="1">(((COUNTIFS(SWISSW!$I:$I,'MTT CHECKCOUNT'!$A47,SWISSW!$J:$J,'MTT CHECKCOUNT'!BD$1,SWISSW!$F:$F,"Won")+COUNTIFS(SWISSW!$I:$I,'MTT CHECKCOUNT'!BD$1,SWISSW!$J:$J,'MTT CHECKCOUNT'!$A47,SWISSW!$F:$F,"Lost")))+'MTT DRAW'!BD47*IF(ROW()=COLUMN(),1,0.5))*(IF(ROW()=COLUMN(),0,1))</f>
        <v>0</v>
      </c>
      <c r="BE47" s="14">
        <f ca="1">(((COUNTIFS(SWISSW!$I:$I,'MTT CHECKCOUNT'!$A47,SWISSW!$J:$J,'MTT CHECKCOUNT'!BE$1,SWISSW!$F:$F,"Won")+COUNTIFS(SWISSW!$I:$I,'MTT CHECKCOUNT'!BE$1,SWISSW!$J:$J,'MTT CHECKCOUNT'!$A47,SWISSW!$F:$F,"Lost")))+'MTT DRAW'!BE47*IF(ROW()=COLUMN(),1,0.5))*(IF(ROW()=COLUMN(),0,1))</f>
        <v>0</v>
      </c>
      <c r="BF47" s="14">
        <f ca="1">(((COUNTIFS(SWISSW!$I:$I,'MTT CHECKCOUNT'!$A47,SWISSW!$J:$J,'MTT CHECKCOUNT'!BF$1,SWISSW!$F:$F,"Won")+COUNTIFS(SWISSW!$I:$I,'MTT CHECKCOUNT'!BF$1,SWISSW!$J:$J,'MTT CHECKCOUNT'!$A47,SWISSW!$F:$F,"Lost")))+'MTT DRAW'!BF47*IF(ROW()=COLUMN(),1,0.5))*(IF(ROW()=COLUMN(),0,1))</f>
        <v>0</v>
      </c>
    </row>
    <row r="48" spans="1:58" ht="55" customHeight="1" x14ac:dyDescent="0.3">
      <c r="A48" s="3" t="str">
        <f ca="1">MATCHUP!A48</f>
        <v>Poison Storm</v>
      </c>
      <c r="B48" s="14">
        <f ca="1">(((COUNTIFS(SWISSW!$I:$I,'MTT CHECKCOUNT'!$A48,SWISSW!$J:$J,'MTT CHECKCOUNT'!B$1,SWISSW!$F:$F,"Won")+COUNTIFS(SWISSW!$I:$I,'MTT CHECKCOUNT'!B$1,SWISSW!$J:$J,'MTT CHECKCOUNT'!$A48,SWISSW!$F:$F,"Lost")))+'MTT DRAW'!B48*IF(ROW()=COLUMN(),1,0.5))*(IF(ROW()=COLUMN(),0,1))</f>
        <v>2</v>
      </c>
      <c r="C48" s="14">
        <f ca="1">(((COUNTIFS(SWISSW!$I:$I,'MTT CHECKCOUNT'!$A48,SWISSW!$J:$J,'MTT CHECKCOUNT'!C$1,SWISSW!$F:$F,"Won")+COUNTIFS(SWISSW!$I:$I,'MTT CHECKCOUNT'!C$1,SWISSW!$J:$J,'MTT CHECKCOUNT'!$A48,SWISSW!$F:$F,"Lost")))+'MTT DRAW'!C48*IF(ROW()=COLUMN(),1,0.5))*(IF(ROW()=COLUMN(),0,1))</f>
        <v>1</v>
      </c>
      <c r="D48" s="14">
        <f ca="1">(((COUNTIFS(SWISSW!$I:$I,'MTT CHECKCOUNT'!$A48,SWISSW!$J:$J,'MTT CHECKCOUNT'!D$1,SWISSW!$F:$F,"Won")+COUNTIFS(SWISSW!$I:$I,'MTT CHECKCOUNT'!D$1,SWISSW!$J:$J,'MTT CHECKCOUNT'!$A48,SWISSW!$F:$F,"Lost")))+'MTT DRAW'!D48*IF(ROW()=COLUMN(),1,0.5))*(IF(ROW()=COLUMN(),0,1))</f>
        <v>0</v>
      </c>
      <c r="E48" s="14">
        <f ca="1">(((COUNTIFS(SWISSW!$I:$I,'MTT CHECKCOUNT'!$A48,SWISSW!$J:$J,'MTT CHECKCOUNT'!E$1,SWISSW!$F:$F,"Won")+COUNTIFS(SWISSW!$I:$I,'MTT CHECKCOUNT'!E$1,SWISSW!$J:$J,'MTT CHECKCOUNT'!$A48,SWISSW!$F:$F,"Lost")))+'MTT DRAW'!E48*IF(ROW()=COLUMN(),1,0.5))*(IF(ROW()=COLUMN(),0,1))</f>
        <v>0</v>
      </c>
      <c r="F48" s="14">
        <f ca="1">(((COUNTIFS(SWISSW!$I:$I,'MTT CHECKCOUNT'!$A48,SWISSW!$J:$J,'MTT CHECKCOUNT'!F$1,SWISSW!$F:$F,"Won")+COUNTIFS(SWISSW!$I:$I,'MTT CHECKCOUNT'!F$1,SWISSW!$J:$J,'MTT CHECKCOUNT'!$A48,SWISSW!$F:$F,"Lost")))+'MTT DRAW'!F48*IF(ROW()=COLUMN(),1,0.5))*(IF(ROW()=COLUMN(),0,1))</f>
        <v>0</v>
      </c>
      <c r="G48" s="14">
        <f ca="1">(((COUNTIFS(SWISSW!$I:$I,'MTT CHECKCOUNT'!$A48,SWISSW!$J:$J,'MTT CHECKCOUNT'!G$1,SWISSW!$F:$F,"Won")+COUNTIFS(SWISSW!$I:$I,'MTT CHECKCOUNT'!G$1,SWISSW!$J:$J,'MTT CHECKCOUNT'!$A48,SWISSW!$F:$F,"Lost")))+'MTT DRAW'!G48*IF(ROW()=COLUMN(),1,0.5))*(IF(ROW()=COLUMN(),0,1))</f>
        <v>0</v>
      </c>
      <c r="H48" s="14">
        <f ca="1">(((COUNTIFS(SWISSW!$I:$I,'MTT CHECKCOUNT'!$A48,SWISSW!$J:$J,'MTT CHECKCOUNT'!H$1,SWISSW!$F:$F,"Won")+COUNTIFS(SWISSW!$I:$I,'MTT CHECKCOUNT'!H$1,SWISSW!$J:$J,'MTT CHECKCOUNT'!$A48,SWISSW!$F:$F,"Lost")))+'MTT DRAW'!H48*IF(ROW()=COLUMN(),1,0.5))*(IF(ROW()=COLUMN(),0,1))</f>
        <v>0</v>
      </c>
      <c r="I48" s="14">
        <f ca="1">(((COUNTIFS(SWISSW!$I:$I,'MTT CHECKCOUNT'!$A48,SWISSW!$J:$J,'MTT CHECKCOUNT'!I$1,SWISSW!$F:$F,"Won")+COUNTIFS(SWISSW!$I:$I,'MTT CHECKCOUNT'!I$1,SWISSW!$J:$J,'MTT CHECKCOUNT'!$A48,SWISSW!$F:$F,"Lost")))+'MTT DRAW'!I48*IF(ROW()=COLUMN(),1,0.5))*(IF(ROW()=COLUMN(),0,1))</f>
        <v>0</v>
      </c>
      <c r="J48" s="14">
        <f ca="1">(((COUNTIFS(SWISSW!$I:$I,'MTT CHECKCOUNT'!$A48,SWISSW!$J:$J,'MTT CHECKCOUNT'!J$1,SWISSW!$F:$F,"Won")+COUNTIFS(SWISSW!$I:$I,'MTT CHECKCOUNT'!J$1,SWISSW!$J:$J,'MTT CHECKCOUNT'!$A48,SWISSW!$F:$F,"Lost")))+'MTT DRAW'!J48*IF(ROW()=COLUMN(),1,0.5))*(IF(ROW()=COLUMN(),0,1))</f>
        <v>0</v>
      </c>
      <c r="K48" s="14">
        <f ca="1">(((COUNTIFS(SWISSW!$I:$I,'MTT CHECKCOUNT'!$A48,SWISSW!$J:$J,'MTT CHECKCOUNT'!K$1,SWISSW!$F:$F,"Won")+COUNTIFS(SWISSW!$I:$I,'MTT CHECKCOUNT'!K$1,SWISSW!$J:$J,'MTT CHECKCOUNT'!$A48,SWISSW!$F:$F,"Lost")))+'MTT DRAW'!K48*IF(ROW()=COLUMN(),1,0.5))*(IF(ROW()=COLUMN(),0,1))</f>
        <v>1</v>
      </c>
      <c r="L48" s="14">
        <f ca="1">(((COUNTIFS(SWISSW!$I:$I,'MTT CHECKCOUNT'!$A48,SWISSW!$J:$J,'MTT CHECKCOUNT'!L$1,SWISSW!$F:$F,"Won")+COUNTIFS(SWISSW!$I:$I,'MTT CHECKCOUNT'!L$1,SWISSW!$J:$J,'MTT CHECKCOUNT'!$A48,SWISSW!$F:$F,"Lost")))+'MTT DRAW'!L48*IF(ROW()=COLUMN(),1,0.5))*(IF(ROW()=COLUMN(),0,1))</f>
        <v>0</v>
      </c>
      <c r="M48" s="14">
        <f ca="1">(((COUNTIFS(SWISSW!$I:$I,'MTT CHECKCOUNT'!$A48,SWISSW!$J:$J,'MTT CHECKCOUNT'!M$1,SWISSW!$F:$F,"Won")+COUNTIFS(SWISSW!$I:$I,'MTT CHECKCOUNT'!M$1,SWISSW!$J:$J,'MTT CHECKCOUNT'!$A48,SWISSW!$F:$F,"Lost")))+'MTT DRAW'!M48*IF(ROW()=COLUMN(),1,0.5))*(IF(ROW()=COLUMN(),0,1))</f>
        <v>1</v>
      </c>
      <c r="N48" s="14">
        <f ca="1">(((COUNTIFS(SWISSW!$I:$I,'MTT CHECKCOUNT'!$A48,SWISSW!$J:$J,'MTT CHECKCOUNT'!N$1,SWISSW!$F:$F,"Won")+COUNTIFS(SWISSW!$I:$I,'MTT CHECKCOUNT'!N$1,SWISSW!$J:$J,'MTT CHECKCOUNT'!$A48,SWISSW!$F:$F,"Lost")))+'MTT DRAW'!N48*IF(ROW()=COLUMN(),1,0.5))*(IF(ROW()=COLUMN(),0,1))</f>
        <v>0</v>
      </c>
      <c r="O48" s="14">
        <f ca="1">(((COUNTIFS(SWISSW!$I:$I,'MTT CHECKCOUNT'!$A48,SWISSW!$J:$J,'MTT CHECKCOUNT'!O$1,SWISSW!$F:$F,"Won")+COUNTIFS(SWISSW!$I:$I,'MTT CHECKCOUNT'!O$1,SWISSW!$J:$J,'MTT CHECKCOUNT'!$A48,SWISSW!$F:$F,"Lost")))+'MTT DRAW'!O48*IF(ROW()=COLUMN(),1,0.5))*(IF(ROW()=COLUMN(),0,1))</f>
        <v>0</v>
      </c>
      <c r="P48" s="14">
        <f ca="1">(((COUNTIFS(SWISSW!$I:$I,'MTT CHECKCOUNT'!$A48,SWISSW!$J:$J,'MTT CHECKCOUNT'!P$1,SWISSW!$F:$F,"Won")+COUNTIFS(SWISSW!$I:$I,'MTT CHECKCOUNT'!P$1,SWISSW!$J:$J,'MTT CHECKCOUNT'!$A48,SWISSW!$F:$F,"Lost")))+'MTT DRAW'!P48*IF(ROW()=COLUMN(),1,0.5))*(IF(ROW()=COLUMN(),0,1))</f>
        <v>0</v>
      </c>
      <c r="Q48" s="14">
        <f ca="1">(((COUNTIFS(SWISSW!$I:$I,'MTT CHECKCOUNT'!$A48,SWISSW!$J:$J,'MTT CHECKCOUNT'!Q$1,SWISSW!$F:$F,"Won")+COUNTIFS(SWISSW!$I:$I,'MTT CHECKCOUNT'!Q$1,SWISSW!$J:$J,'MTT CHECKCOUNT'!$A48,SWISSW!$F:$F,"Lost")))+'MTT DRAW'!Q48*IF(ROW()=COLUMN(),1,0.5))*(IF(ROW()=COLUMN(),0,1))</f>
        <v>0</v>
      </c>
      <c r="R48" s="14">
        <f ca="1">(((COUNTIFS(SWISSW!$I:$I,'MTT CHECKCOUNT'!$A48,SWISSW!$J:$J,'MTT CHECKCOUNT'!R$1,SWISSW!$F:$F,"Won")+COUNTIFS(SWISSW!$I:$I,'MTT CHECKCOUNT'!R$1,SWISSW!$J:$J,'MTT CHECKCOUNT'!$A48,SWISSW!$F:$F,"Lost")))+'MTT DRAW'!R48*IF(ROW()=COLUMN(),1,0.5))*(IF(ROW()=COLUMN(),0,1))</f>
        <v>0</v>
      </c>
      <c r="S48" s="14">
        <f ca="1">(((COUNTIFS(SWISSW!$I:$I,'MTT CHECKCOUNT'!$A48,SWISSW!$J:$J,'MTT CHECKCOUNT'!S$1,SWISSW!$F:$F,"Won")+COUNTIFS(SWISSW!$I:$I,'MTT CHECKCOUNT'!S$1,SWISSW!$J:$J,'MTT CHECKCOUNT'!$A48,SWISSW!$F:$F,"Lost")))+'MTT DRAW'!S48*IF(ROW()=COLUMN(),1,0.5))*(IF(ROW()=COLUMN(),0,1))</f>
        <v>0</v>
      </c>
      <c r="T48" s="14">
        <f ca="1">(((COUNTIFS(SWISSW!$I:$I,'MTT CHECKCOUNT'!$A48,SWISSW!$J:$J,'MTT CHECKCOUNT'!T$1,SWISSW!$F:$F,"Won")+COUNTIFS(SWISSW!$I:$I,'MTT CHECKCOUNT'!T$1,SWISSW!$J:$J,'MTT CHECKCOUNT'!$A48,SWISSW!$F:$F,"Lost")))+'MTT DRAW'!T48*IF(ROW()=COLUMN(),1,0.5))*(IF(ROW()=COLUMN(),0,1))</f>
        <v>0</v>
      </c>
      <c r="U48" s="14">
        <f ca="1">(((COUNTIFS(SWISSW!$I:$I,'MTT CHECKCOUNT'!$A48,SWISSW!$J:$J,'MTT CHECKCOUNT'!U$1,SWISSW!$F:$F,"Won")+COUNTIFS(SWISSW!$I:$I,'MTT CHECKCOUNT'!U$1,SWISSW!$J:$J,'MTT CHECKCOUNT'!$A48,SWISSW!$F:$F,"Lost")))+'MTT DRAW'!U48*IF(ROW()=COLUMN(),1,0.5))*(IF(ROW()=COLUMN(),0,1))</f>
        <v>0</v>
      </c>
      <c r="V48" s="14">
        <f ca="1">(((COUNTIFS(SWISSW!$I:$I,'MTT CHECKCOUNT'!$A48,SWISSW!$J:$J,'MTT CHECKCOUNT'!V$1,SWISSW!$F:$F,"Won")+COUNTIFS(SWISSW!$I:$I,'MTT CHECKCOUNT'!V$1,SWISSW!$J:$J,'MTT CHECKCOUNT'!$A48,SWISSW!$F:$F,"Lost")))+'MTT DRAW'!V48*IF(ROW()=COLUMN(),1,0.5))*(IF(ROW()=COLUMN(),0,1))</f>
        <v>0</v>
      </c>
      <c r="W48" s="14">
        <f ca="1">(((COUNTIFS(SWISSW!$I:$I,'MTT CHECKCOUNT'!$A48,SWISSW!$J:$J,'MTT CHECKCOUNT'!W$1,SWISSW!$F:$F,"Won")+COUNTIFS(SWISSW!$I:$I,'MTT CHECKCOUNT'!W$1,SWISSW!$J:$J,'MTT CHECKCOUNT'!$A48,SWISSW!$F:$F,"Lost")))+'MTT DRAW'!W48*IF(ROW()=COLUMN(),1,0.5))*(IF(ROW()=COLUMN(),0,1))</f>
        <v>0</v>
      </c>
      <c r="X48" s="14">
        <f ca="1">(((COUNTIFS(SWISSW!$I:$I,'MTT CHECKCOUNT'!$A48,SWISSW!$J:$J,'MTT CHECKCOUNT'!X$1,SWISSW!$F:$F,"Won")+COUNTIFS(SWISSW!$I:$I,'MTT CHECKCOUNT'!X$1,SWISSW!$J:$J,'MTT CHECKCOUNT'!$A48,SWISSW!$F:$F,"Lost")))+'MTT DRAW'!X48*IF(ROW()=COLUMN(),1,0.5))*(IF(ROW()=COLUMN(),0,1))</f>
        <v>0</v>
      </c>
      <c r="Y48" s="14">
        <f ca="1">(((COUNTIFS(SWISSW!$I:$I,'MTT CHECKCOUNT'!$A48,SWISSW!$J:$J,'MTT CHECKCOUNT'!Y$1,SWISSW!$F:$F,"Won")+COUNTIFS(SWISSW!$I:$I,'MTT CHECKCOUNT'!Y$1,SWISSW!$J:$J,'MTT CHECKCOUNT'!$A48,SWISSW!$F:$F,"Lost")))+'MTT DRAW'!Y48*IF(ROW()=COLUMN(),1,0.5))*(IF(ROW()=COLUMN(),0,1))</f>
        <v>0</v>
      </c>
      <c r="Z48" s="14">
        <f ca="1">(((COUNTIFS(SWISSW!$I:$I,'MTT CHECKCOUNT'!$A48,SWISSW!$J:$J,'MTT CHECKCOUNT'!Z$1,SWISSW!$F:$F,"Won")+COUNTIFS(SWISSW!$I:$I,'MTT CHECKCOUNT'!Z$1,SWISSW!$J:$J,'MTT CHECKCOUNT'!$A48,SWISSW!$F:$F,"Lost")))+'MTT DRAW'!Z48*IF(ROW()=COLUMN(),1,0.5))*(IF(ROW()=COLUMN(),0,1))</f>
        <v>0</v>
      </c>
      <c r="AA48" s="14">
        <f ca="1">(((COUNTIFS(SWISSW!$I:$I,'MTT CHECKCOUNT'!$A48,SWISSW!$J:$J,'MTT CHECKCOUNT'!AA$1,SWISSW!$F:$F,"Won")+COUNTIFS(SWISSW!$I:$I,'MTT CHECKCOUNT'!AA$1,SWISSW!$J:$J,'MTT CHECKCOUNT'!$A48,SWISSW!$F:$F,"Lost")))+'MTT DRAW'!AA48*IF(ROW()=COLUMN(),1,0.5))*(IF(ROW()=COLUMN(),0,1))</f>
        <v>0</v>
      </c>
      <c r="AB48" s="14">
        <f ca="1">(((COUNTIFS(SWISSW!$I:$I,'MTT CHECKCOUNT'!$A48,SWISSW!$J:$J,'MTT CHECKCOUNT'!AB$1,SWISSW!$F:$F,"Won")+COUNTIFS(SWISSW!$I:$I,'MTT CHECKCOUNT'!AB$1,SWISSW!$J:$J,'MTT CHECKCOUNT'!$A48,SWISSW!$F:$F,"Lost")))+'MTT DRAW'!AB48*IF(ROW()=COLUMN(),1,0.5))*(IF(ROW()=COLUMN(),0,1))</f>
        <v>0</v>
      </c>
      <c r="AC48" s="14">
        <f ca="1">(((COUNTIFS(SWISSW!$I:$I,'MTT CHECKCOUNT'!$A48,SWISSW!$J:$J,'MTT CHECKCOUNT'!AC$1,SWISSW!$F:$F,"Won")+COUNTIFS(SWISSW!$I:$I,'MTT CHECKCOUNT'!AC$1,SWISSW!$J:$J,'MTT CHECKCOUNT'!$A48,SWISSW!$F:$F,"Lost")))+'MTT DRAW'!AC48*IF(ROW()=COLUMN(),1,0.5))*(IF(ROW()=COLUMN(),0,1))</f>
        <v>0</v>
      </c>
      <c r="AD48" s="14">
        <f ca="1">(((COUNTIFS(SWISSW!$I:$I,'MTT CHECKCOUNT'!$A48,SWISSW!$J:$J,'MTT CHECKCOUNT'!AD$1,SWISSW!$F:$F,"Won")+COUNTIFS(SWISSW!$I:$I,'MTT CHECKCOUNT'!AD$1,SWISSW!$J:$J,'MTT CHECKCOUNT'!$A48,SWISSW!$F:$F,"Lost")))+'MTT DRAW'!AD48*IF(ROW()=COLUMN(),1,0.5))*(IF(ROW()=COLUMN(),0,1))</f>
        <v>0</v>
      </c>
      <c r="AE48" s="14">
        <f ca="1">(((COUNTIFS(SWISSW!$I:$I,'MTT CHECKCOUNT'!$A48,SWISSW!$J:$J,'MTT CHECKCOUNT'!AE$1,SWISSW!$F:$F,"Won")+COUNTIFS(SWISSW!$I:$I,'MTT CHECKCOUNT'!AE$1,SWISSW!$J:$J,'MTT CHECKCOUNT'!$A48,SWISSW!$F:$F,"Lost")))+'MTT DRAW'!AE48*IF(ROW()=COLUMN(),1,0.5))*(IF(ROW()=COLUMN(),0,1))</f>
        <v>0</v>
      </c>
      <c r="AF48" s="14">
        <f ca="1">(((COUNTIFS(SWISSW!$I:$I,'MTT CHECKCOUNT'!$A48,SWISSW!$J:$J,'MTT CHECKCOUNT'!AF$1,SWISSW!$F:$F,"Won")+COUNTIFS(SWISSW!$I:$I,'MTT CHECKCOUNT'!AF$1,SWISSW!$J:$J,'MTT CHECKCOUNT'!$A48,SWISSW!$F:$F,"Lost")))+'MTT DRAW'!AF48*IF(ROW()=COLUMN(),1,0.5))*(IF(ROW()=COLUMN(),0,1))</f>
        <v>0</v>
      </c>
      <c r="AG48" s="14">
        <f ca="1">(((COUNTIFS(SWISSW!$I:$I,'MTT CHECKCOUNT'!$A48,SWISSW!$J:$J,'MTT CHECKCOUNT'!AG$1,SWISSW!$F:$F,"Won")+COUNTIFS(SWISSW!$I:$I,'MTT CHECKCOUNT'!AG$1,SWISSW!$J:$J,'MTT CHECKCOUNT'!$A48,SWISSW!$F:$F,"Lost")))+'MTT DRAW'!AG48*IF(ROW()=COLUMN(),1,0.5))*(IF(ROW()=COLUMN(),0,1))</f>
        <v>0</v>
      </c>
      <c r="AH48" s="14">
        <f ca="1">(((COUNTIFS(SWISSW!$I:$I,'MTT CHECKCOUNT'!$A48,SWISSW!$J:$J,'MTT CHECKCOUNT'!AH$1,SWISSW!$F:$F,"Won")+COUNTIFS(SWISSW!$I:$I,'MTT CHECKCOUNT'!AH$1,SWISSW!$J:$J,'MTT CHECKCOUNT'!$A48,SWISSW!$F:$F,"Lost")))+'MTT DRAW'!AH48*IF(ROW()=COLUMN(),1,0.5))*(IF(ROW()=COLUMN(),0,1))</f>
        <v>0</v>
      </c>
      <c r="AI48" s="14">
        <f ca="1">(((COUNTIFS(SWISSW!$I:$I,'MTT CHECKCOUNT'!$A48,SWISSW!$J:$J,'MTT CHECKCOUNT'!AI$1,SWISSW!$F:$F,"Won")+COUNTIFS(SWISSW!$I:$I,'MTT CHECKCOUNT'!AI$1,SWISSW!$J:$J,'MTT CHECKCOUNT'!$A48,SWISSW!$F:$F,"Lost")))+'MTT DRAW'!AI48*IF(ROW()=COLUMN(),1,0.5))*(IF(ROW()=COLUMN(),0,1))</f>
        <v>0</v>
      </c>
      <c r="AJ48" s="14">
        <f ca="1">(((COUNTIFS(SWISSW!$I:$I,'MTT CHECKCOUNT'!$A48,SWISSW!$J:$J,'MTT CHECKCOUNT'!AJ$1,SWISSW!$F:$F,"Won")+COUNTIFS(SWISSW!$I:$I,'MTT CHECKCOUNT'!AJ$1,SWISSW!$J:$J,'MTT CHECKCOUNT'!$A48,SWISSW!$F:$F,"Lost")))+'MTT DRAW'!AJ48*IF(ROW()=COLUMN(),1,0.5))*(IF(ROW()=COLUMN(),0,1))</f>
        <v>0</v>
      </c>
      <c r="AK48" s="14">
        <f ca="1">(((COUNTIFS(SWISSW!$I:$I,'MTT CHECKCOUNT'!$A48,SWISSW!$J:$J,'MTT CHECKCOUNT'!AK$1,SWISSW!$F:$F,"Won")+COUNTIFS(SWISSW!$I:$I,'MTT CHECKCOUNT'!AK$1,SWISSW!$J:$J,'MTT CHECKCOUNT'!$A48,SWISSW!$F:$F,"Lost")))+'MTT DRAW'!AK48*IF(ROW()=COLUMN(),1,0.5))*(IF(ROW()=COLUMN(),0,1))</f>
        <v>0</v>
      </c>
      <c r="AL48" s="14">
        <f ca="1">(((COUNTIFS(SWISSW!$I:$I,'MTT CHECKCOUNT'!$A48,SWISSW!$J:$J,'MTT CHECKCOUNT'!AL$1,SWISSW!$F:$F,"Won")+COUNTIFS(SWISSW!$I:$I,'MTT CHECKCOUNT'!AL$1,SWISSW!$J:$J,'MTT CHECKCOUNT'!$A48,SWISSW!$F:$F,"Lost")))+'MTT DRAW'!AL48*IF(ROW()=COLUMN(),1,0.5))*(IF(ROW()=COLUMN(),0,1))</f>
        <v>0</v>
      </c>
      <c r="AM48" s="14">
        <f ca="1">(((COUNTIFS(SWISSW!$I:$I,'MTT CHECKCOUNT'!$A48,SWISSW!$J:$J,'MTT CHECKCOUNT'!AM$1,SWISSW!$F:$F,"Won")+COUNTIFS(SWISSW!$I:$I,'MTT CHECKCOUNT'!AM$1,SWISSW!$J:$J,'MTT CHECKCOUNT'!$A48,SWISSW!$F:$F,"Lost")))+'MTT DRAW'!AM48*IF(ROW()=COLUMN(),1,0.5))*(IF(ROW()=COLUMN(),0,1))</f>
        <v>0</v>
      </c>
      <c r="AN48" s="14">
        <f ca="1">(((COUNTIFS(SWISSW!$I:$I,'MTT CHECKCOUNT'!$A48,SWISSW!$J:$J,'MTT CHECKCOUNT'!AN$1,SWISSW!$F:$F,"Won")+COUNTIFS(SWISSW!$I:$I,'MTT CHECKCOUNT'!AN$1,SWISSW!$J:$J,'MTT CHECKCOUNT'!$A48,SWISSW!$F:$F,"Lost")))+'MTT DRAW'!AN48*IF(ROW()=COLUMN(),1,0.5))*(IF(ROW()=COLUMN(),0,1))</f>
        <v>0</v>
      </c>
      <c r="AO48" s="14">
        <f ca="1">(((COUNTIFS(SWISSW!$I:$I,'MTT CHECKCOUNT'!$A48,SWISSW!$J:$J,'MTT CHECKCOUNT'!AO$1,SWISSW!$F:$F,"Won")+COUNTIFS(SWISSW!$I:$I,'MTT CHECKCOUNT'!AO$1,SWISSW!$J:$J,'MTT CHECKCOUNT'!$A48,SWISSW!$F:$F,"Lost")))+'MTT DRAW'!AO48*IF(ROW()=COLUMN(),1,0.5))*(IF(ROW()=COLUMN(),0,1))</f>
        <v>0</v>
      </c>
      <c r="AP48" s="14">
        <f ca="1">(((COUNTIFS(SWISSW!$I:$I,'MTT CHECKCOUNT'!$A48,SWISSW!$J:$J,'MTT CHECKCOUNT'!AP$1,SWISSW!$F:$F,"Won")+COUNTIFS(SWISSW!$I:$I,'MTT CHECKCOUNT'!AP$1,SWISSW!$J:$J,'MTT CHECKCOUNT'!$A48,SWISSW!$F:$F,"Lost")))+'MTT DRAW'!AP48*IF(ROW()=COLUMN(),1,0.5))*(IF(ROW()=COLUMN(),0,1))</f>
        <v>0</v>
      </c>
      <c r="AQ48" s="14">
        <f ca="1">(((COUNTIFS(SWISSW!$I:$I,'MTT CHECKCOUNT'!$A48,SWISSW!$J:$J,'MTT CHECKCOUNT'!AQ$1,SWISSW!$F:$F,"Won")+COUNTIFS(SWISSW!$I:$I,'MTT CHECKCOUNT'!AQ$1,SWISSW!$J:$J,'MTT CHECKCOUNT'!$A48,SWISSW!$F:$F,"Lost")))+'MTT DRAW'!AQ48*IF(ROW()=COLUMN(),1,0.5))*(IF(ROW()=COLUMN(),0,1))</f>
        <v>0</v>
      </c>
      <c r="AR48" s="14">
        <f ca="1">(((COUNTIFS(SWISSW!$I:$I,'MTT CHECKCOUNT'!$A48,SWISSW!$J:$J,'MTT CHECKCOUNT'!AR$1,SWISSW!$F:$F,"Won")+COUNTIFS(SWISSW!$I:$I,'MTT CHECKCOUNT'!AR$1,SWISSW!$J:$J,'MTT CHECKCOUNT'!$A48,SWISSW!$F:$F,"Lost")))+'MTT DRAW'!AR48*IF(ROW()=COLUMN(),1,0.5))*(IF(ROW()=COLUMN(),0,1))</f>
        <v>0</v>
      </c>
      <c r="AS48" s="14">
        <f ca="1">(((COUNTIFS(SWISSW!$I:$I,'MTT CHECKCOUNT'!$A48,SWISSW!$J:$J,'MTT CHECKCOUNT'!AS$1,SWISSW!$F:$F,"Won")+COUNTIFS(SWISSW!$I:$I,'MTT CHECKCOUNT'!AS$1,SWISSW!$J:$J,'MTT CHECKCOUNT'!$A48,SWISSW!$F:$F,"Lost")))+'MTT DRAW'!AS48*IF(ROW()=COLUMN(),1,0.5))*(IF(ROW()=COLUMN(),0,1))</f>
        <v>0</v>
      </c>
      <c r="AT48" s="14">
        <f ca="1">(((COUNTIFS(SWISSW!$I:$I,'MTT CHECKCOUNT'!$A48,SWISSW!$J:$J,'MTT CHECKCOUNT'!AT$1,SWISSW!$F:$F,"Won")+COUNTIFS(SWISSW!$I:$I,'MTT CHECKCOUNT'!AT$1,SWISSW!$J:$J,'MTT CHECKCOUNT'!$A48,SWISSW!$F:$F,"Lost")))+'MTT DRAW'!AT48*IF(ROW()=COLUMN(),1,0.5))*(IF(ROW()=COLUMN(),0,1))</f>
        <v>0</v>
      </c>
      <c r="AU48" s="14">
        <f ca="1">(((COUNTIFS(SWISSW!$I:$I,'MTT CHECKCOUNT'!$A48,SWISSW!$J:$J,'MTT CHECKCOUNT'!AU$1,SWISSW!$F:$F,"Won")+COUNTIFS(SWISSW!$I:$I,'MTT CHECKCOUNT'!AU$1,SWISSW!$J:$J,'MTT CHECKCOUNT'!$A48,SWISSW!$F:$F,"Lost")))+'MTT DRAW'!AU48*IF(ROW()=COLUMN(),1,0.5))*(IF(ROW()=COLUMN(),0,1))</f>
        <v>0</v>
      </c>
      <c r="AV48" s="14">
        <f ca="1">(((COUNTIFS(SWISSW!$I:$I,'MTT CHECKCOUNT'!$A48,SWISSW!$J:$J,'MTT CHECKCOUNT'!AV$1,SWISSW!$F:$F,"Won")+COUNTIFS(SWISSW!$I:$I,'MTT CHECKCOUNT'!AV$1,SWISSW!$J:$J,'MTT CHECKCOUNT'!$A48,SWISSW!$F:$F,"Lost")))+'MTT DRAW'!AV48*IF(ROW()=COLUMN(),1,0.5))*(IF(ROW()=COLUMN(),0,1))</f>
        <v>0</v>
      </c>
      <c r="AW48" s="14">
        <f ca="1">(((COUNTIFS(SWISSW!$I:$I,'MTT CHECKCOUNT'!$A48,SWISSW!$J:$J,'MTT CHECKCOUNT'!AW$1,SWISSW!$F:$F,"Won")+COUNTIFS(SWISSW!$I:$I,'MTT CHECKCOUNT'!AW$1,SWISSW!$J:$J,'MTT CHECKCOUNT'!$A48,SWISSW!$F:$F,"Lost")))+'MTT DRAW'!AW48*IF(ROW()=COLUMN(),1,0.5))*(IF(ROW()=COLUMN(),0,1))</f>
        <v>0</v>
      </c>
      <c r="AX48" s="14">
        <f ca="1">(((COUNTIFS(SWISSW!$I:$I,'MTT CHECKCOUNT'!$A48,SWISSW!$J:$J,'MTT CHECKCOUNT'!AX$1,SWISSW!$F:$F,"Won")+COUNTIFS(SWISSW!$I:$I,'MTT CHECKCOUNT'!AX$1,SWISSW!$J:$J,'MTT CHECKCOUNT'!$A48,SWISSW!$F:$F,"Lost")))+'MTT DRAW'!AX48*IF(ROW()=COLUMN(),1,0.5))*(IF(ROW()=COLUMN(),0,1))</f>
        <v>0</v>
      </c>
      <c r="AY48" s="14">
        <f ca="1">(((COUNTIFS(SWISSW!$I:$I,'MTT CHECKCOUNT'!$A48,SWISSW!$J:$J,'MTT CHECKCOUNT'!AY$1,SWISSW!$F:$F,"Won")+COUNTIFS(SWISSW!$I:$I,'MTT CHECKCOUNT'!AY$1,SWISSW!$J:$J,'MTT CHECKCOUNT'!$A48,SWISSW!$F:$F,"Lost")))+'MTT DRAW'!AY48*IF(ROW()=COLUMN(),1,0.5))*(IF(ROW()=COLUMN(),0,1))</f>
        <v>0</v>
      </c>
      <c r="AZ48" s="14">
        <f ca="1">(((COUNTIFS(SWISSW!$I:$I,'MTT CHECKCOUNT'!$A48,SWISSW!$J:$J,'MTT CHECKCOUNT'!AZ$1,SWISSW!$F:$F,"Won")+COUNTIFS(SWISSW!$I:$I,'MTT CHECKCOUNT'!AZ$1,SWISSW!$J:$J,'MTT CHECKCOUNT'!$A48,SWISSW!$F:$F,"Lost")))+'MTT DRAW'!AZ48*IF(ROW()=COLUMN(),1,0.5))*(IF(ROW()=COLUMN(),0,1))</f>
        <v>0</v>
      </c>
      <c r="BA48" s="14">
        <f ca="1">(((COUNTIFS(SWISSW!$I:$I,'MTT CHECKCOUNT'!$A48,SWISSW!$J:$J,'MTT CHECKCOUNT'!BA$1,SWISSW!$F:$F,"Won")+COUNTIFS(SWISSW!$I:$I,'MTT CHECKCOUNT'!BA$1,SWISSW!$J:$J,'MTT CHECKCOUNT'!$A48,SWISSW!$F:$F,"Lost")))+'MTT DRAW'!BA48*IF(ROW()=COLUMN(),1,0.5))*(IF(ROW()=COLUMN(),0,1))</f>
        <v>0</v>
      </c>
      <c r="BB48" s="14">
        <f ca="1">(((COUNTIFS(SWISSW!$I:$I,'MTT CHECKCOUNT'!$A48,SWISSW!$J:$J,'MTT CHECKCOUNT'!BB$1,SWISSW!$F:$F,"Won")+COUNTIFS(SWISSW!$I:$I,'MTT CHECKCOUNT'!BB$1,SWISSW!$J:$J,'MTT CHECKCOUNT'!$A48,SWISSW!$F:$F,"Lost")))+'MTT DRAW'!BB48*IF(ROW()=COLUMN(),1,0.5))*(IF(ROW()=COLUMN(),0,1))</f>
        <v>0</v>
      </c>
      <c r="BC48" s="14">
        <f ca="1">(((COUNTIFS(SWISSW!$I:$I,'MTT CHECKCOUNT'!$A48,SWISSW!$J:$J,'MTT CHECKCOUNT'!BC$1,SWISSW!$F:$F,"Won")+COUNTIFS(SWISSW!$I:$I,'MTT CHECKCOUNT'!BC$1,SWISSW!$J:$J,'MTT CHECKCOUNT'!$A48,SWISSW!$F:$F,"Lost")))+'MTT DRAW'!BC48*IF(ROW()=COLUMN(),1,0.5))*(IF(ROW()=COLUMN(),0,1))</f>
        <v>0</v>
      </c>
      <c r="BD48" s="14">
        <f ca="1">(((COUNTIFS(SWISSW!$I:$I,'MTT CHECKCOUNT'!$A48,SWISSW!$J:$J,'MTT CHECKCOUNT'!BD$1,SWISSW!$F:$F,"Won")+COUNTIFS(SWISSW!$I:$I,'MTT CHECKCOUNT'!BD$1,SWISSW!$J:$J,'MTT CHECKCOUNT'!$A48,SWISSW!$F:$F,"Lost")))+'MTT DRAW'!BD48*IF(ROW()=COLUMN(),1,0.5))*(IF(ROW()=COLUMN(),0,1))</f>
        <v>0</v>
      </c>
      <c r="BE48" s="14">
        <f ca="1">(((COUNTIFS(SWISSW!$I:$I,'MTT CHECKCOUNT'!$A48,SWISSW!$J:$J,'MTT CHECKCOUNT'!BE$1,SWISSW!$F:$F,"Won")+COUNTIFS(SWISSW!$I:$I,'MTT CHECKCOUNT'!BE$1,SWISSW!$J:$J,'MTT CHECKCOUNT'!$A48,SWISSW!$F:$F,"Lost")))+'MTT DRAW'!BE48*IF(ROW()=COLUMN(),1,0.5))*(IF(ROW()=COLUMN(),0,1))</f>
        <v>0</v>
      </c>
      <c r="BF48" s="14">
        <f ca="1">(((COUNTIFS(SWISSW!$I:$I,'MTT CHECKCOUNT'!$A48,SWISSW!$J:$J,'MTT CHECKCOUNT'!BF$1,SWISSW!$F:$F,"Won")+COUNTIFS(SWISSW!$I:$I,'MTT CHECKCOUNT'!BF$1,SWISSW!$J:$J,'MTT CHECKCOUNT'!$A48,SWISSW!$F:$F,"Lost")))+'MTT DRAW'!BF48*IF(ROW()=COLUMN(),1,0.5))*(IF(ROW()=COLUMN(),0,1))</f>
        <v>0</v>
      </c>
    </row>
    <row r="49" spans="1:58" ht="55" customHeight="1" x14ac:dyDescent="0.3">
      <c r="A49" s="3" t="str">
        <f ca="1">MATCHUP!A49</f>
        <v>Simic Fog</v>
      </c>
      <c r="B49" s="14">
        <f ca="1">(((COUNTIFS(SWISSW!$I:$I,'MTT CHECKCOUNT'!$A49,SWISSW!$J:$J,'MTT CHECKCOUNT'!B$1,SWISSW!$F:$F,"Won")+COUNTIFS(SWISSW!$I:$I,'MTT CHECKCOUNT'!B$1,SWISSW!$J:$J,'MTT CHECKCOUNT'!$A49,SWISSW!$F:$F,"Lost")))+'MTT DRAW'!B49*IF(ROW()=COLUMN(),1,0.5))*(IF(ROW()=COLUMN(),0,1))</f>
        <v>1</v>
      </c>
      <c r="C49" s="14">
        <f ca="1">(((COUNTIFS(SWISSW!$I:$I,'MTT CHECKCOUNT'!$A49,SWISSW!$J:$J,'MTT CHECKCOUNT'!C$1,SWISSW!$F:$F,"Won")+COUNTIFS(SWISSW!$I:$I,'MTT CHECKCOUNT'!C$1,SWISSW!$J:$J,'MTT CHECKCOUNT'!$A49,SWISSW!$F:$F,"Lost")))+'MTT DRAW'!C49*IF(ROW()=COLUMN(),1,0.5))*(IF(ROW()=COLUMN(),0,1))</f>
        <v>0</v>
      </c>
      <c r="D49" s="14">
        <f ca="1">(((COUNTIFS(SWISSW!$I:$I,'MTT CHECKCOUNT'!$A49,SWISSW!$J:$J,'MTT CHECKCOUNT'!D$1,SWISSW!$F:$F,"Won")+COUNTIFS(SWISSW!$I:$I,'MTT CHECKCOUNT'!D$1,SWISSW!$J:$J,'MTT CHECKCOUNT'!$A49,SWISSW!$F:$F,"Lost")))+'MTT DRAW'!D49*IF(ROW()=COLUMN(),1,0.5))*(IF(ROW()=COLUMN(),0,1))</f>
        <v>0</v>
      </c>
      <c r="E49" s="14">
        <f ca="1">(((COUNTIFS(SWISSW!$I:$I,'MTT CHECKCOUNT'!$A49,SWISSW!$J:$J,'MTT CHECKCOUNT'!E$1,SWISSW!$F:$F,"Won")+COUNTIFS(SWISSW!$I:$I,'MTT CHECKCOUNT'!E$1,SWISSW!$J:$J,'MTT CHECKCOUNT'!$A49,SWISSW!$F:$F,"Lost")))+'MTT DRAW'!E49*IF(ROW()=COLUMN(),1,0.5))*(IF(ROW()=COLUMN(),0,1))</f>
        <v>0</v>
      </c>
      <c r="F49" s="14">
        <f ca="1">(((COUNTIFS(SWISSW!$I:$I,'MTT CHECKCOUNT'!$A49,SWISSW!$J:$J,'MTT CHECKCOUNT'!F$1,SWISSW!$F:$F,"Won")+COUNTIFS(SWISSW!$I:$I,'MTT CHECKCOUNT'!F$1,SWISSW!$J:$J,'MTT CHECKCOUNT'!$A49,SWISSW!$F:$F,"Lost")))+'MTT DRAW'!F49*IF(ROW()=COLUMN(),1,0.5))*(IF(ROW()=COLUMN(),0,1))</f>
        <v>0</v>
      </c>
      <c r="G49" s="14">
        <f ca="1">(((COUNTIFS(SWISSW!$I:$I,'MTT CHECKCOUNT'!$A49,SWISSW!$J:$J,'MTT CHECKCOUNT'!G$1,SWISSW!$F:$F,"Won")+COUNTIFS(SWISSW!$I:$I,'MTT CHECKCOUNT'!G$1,SWISSW!$J:$J,'MTT CHECKCOUNT'!$A49,SWISSW!$F:$F,"Lost")))+'MTT DRAW'!G49*IF(ROW()=COLUMN(),1,0.5))*(IF(ROW()=COLUMN(),0,1))</f>
        <v>0</v>
      </c>
      <c r="H49" s="14">
        <f ca="1">(((COUNTIFS(SWISSW!$I:$I,'MTT CHECKCOUNT'!$A49,SWISSW!$J:$J,'MTT CHECKCOUNT'!H$1,SWISSW!$F:$F,"Won")+COUNTIFS(SWISSW!$I:$I,'MTT CHECKCOUNT'!H$1,SWISSW!$J:$J,'MTT CHECKCOUNT'!$A49,SWISSW!$F:$F,"Lost")))+'MTT DRAW'!H49*IF(ROW()=COLUMN(),1,0.5))*(IF(ROW()=COLUMN(),0,1))</f>
        <v>1</v>
      </c>
      <c r="I49" s="14">
        <f ca="1">(((COUNTIFS(SWISSW!$I:$I,'MTT CHECKCOUNT'!$A49,SWISSW!$J:$J,'MTT CHECKCOUNT'!I$1,SWISSW!$F:$F,"Won")+COUNTIFS(SWISSW!$I:$I,'MTT CHECKCOUNT'!I$1,SWISSW!$J:$J,'MTT CHECKCOUNT'!$A49,SWISSW!$F:$F,"Lost")))+'MTT DRAW'!I49*IF(ROW()=COLUMN(),1,0.5))*(IF(ROW()=COLUMN(),0,1))</f>
        <v>0</v>
      </c>
      <c r="J49" s="14">
        <f ca="1">(((COUNTIFS(SWISSW!$I:$I,'MTT CHECKCOUNT'!$A49,SWISSW!$J:$J,'MTT CHECKCOUNT'!J$1,SWISSW!$F:$F,"Won")+COUNTIFS(SWISSW!$I:$I,'MTT CHECKCOUNT'!J$1,SWISSW!$J:$J,'MTT CHECKCOUNT'!$A49,SWISSW!$F:$F,"Lost")))+'MTT DRAW'!J49*IF(ROW()=COLUMN(),1,0.5))*(IF(ROW()=COLUMN(),0,1))</f>
        <v>0</v>
      </c>
      <c r="K49" s="14">
        <f ca="1">(((COUNTIFS(SWISSW!$I:$I,'MTT CHECKCOUNT'!$A49,SWISSW!$J:$J,'MTT CHECKCOUNT'!K$1,SWISSW!$F:$F,"Won")+COUNTIFS(SWISSW!$I:$I,'MTT CHECKCOUNT'!K$1,SWISSW!$J:$J,'MTT CHECKCOUNT'!$A49,SWISSW!$F:$F,"Lost")))+'MTT DRAW'!K49*IF(ROW()=COLUMN(),1,0.5))*(IF(ROW()=COLUMN(),0,1))</f>
        <v>0</v>
      </c>
      <c r="L49" s="14">
        <f ca="1">(((COUNTIFS(SWISSW!$I:$I,'MTT CHECKCOUNT'!$A49,SWISSW!$J:$J,'MTT CHECKCOUNT'!L$1,SWISSW!$F:$F,"Won")+COUNTIFS(SWISSW!$I:$I,'MTT CHECKCOUNT'!L$1,SWISSW!$J:$J,'MTT CHECKCOUNT'!$A49,SWISSW!$F:$F,"Lost")))+'MTT DRAW'!L49*IF(ROW()=COLUMN(),1,0.5))*(IF(ROW()=COLUMN(),0,1))</f>
        <v>0</v>
      </c>
      <c r="M49" s="14">
        <f ca="1">(((COUNTIFS(SWISSW!$I:$I,'MTT CHECKCOUNT'!$A49,SWISSW!$J:$J,'MTT CHECKCOUNT'!M$1,SWISSW!$F:$F,"Won")+COUNTIFS(SWISSW!$I:$I,'MTT CHECKCOUNT'!M$1,SWISSW!$J:$J,'MTT CHECKCOUNT'!$A49,SWISSW!$F:$F,"Lost")))+'MTT DRAW'!M49*IF(ROW()=COLUMN(),1,0.5))*(IF(ROW()=COLUMN(),0,1))</f>
        <v>1</v>
      </c>
      <c r="N49" s="14">
        <f ca="1">(((COUNTIFS(SWISSW!$I:$I,'MTT CHECKCOUNT'!$A49,SWISSW!$J:$J,'MTT CHECKCOUNT'!N$1,SWISSW!$F:$F,"Won")+COUNTIFS(SWISSW!$I:$I,'MTT CHECKCOUNT'!N$1,SWISSW!$J:$J,'MTT CHECKCOUNT'!$A49,SWISSW!$F:$F,"Lost")))+'MTT DRAW'!N49*IF(ROW()=COLUMN(),1,0.5))*(IF(ROW()=COLUMN(),0,1))</f>
        <v>0</v>
      </c>
      <c r="O49" s="14">
        <f ca="1">(((COUNTIFS(SWISSW!$I:$I,'MTT CHECKCOUNT'!$A49,SWISSW!$J:$J,'MTT CHECKCOUNT'!O$1,SWISSW!$F:$F,"Won")+COUNTIFS(SWISSW!$I:$I,'MTT CHECKCOUNT'!O$1,SWISSW!$J:$J,'MTT CHECKCOUNT'!$A49,SWISSW!$F:$F,"Lost")))+'MTT DRAW'!O49*IF(ROW()=COLUMN(),1,0.5))*(IF(ROW()=COLUMN(),0,1))</f>
        <v>0</v>
      </c>
      <c r="P49" s="14">
        <f ca="1">(((COUNTIFS(SWISSW!$I:$I,'MTT CHECKCOUNT'!$A49,SWISSW!$J:$J,'MTT CHECKCOUNT'!P$1,SWISSW!$F:$F,"Won")+COUNTIFS(SWISSW!$I:$I,'MTT CHECKCOUNT'!P$1,SWISSW!$J:$J,'MTT CHECKCOUNT'!$A49,SWISSW!$F:$F,"Lost")))+'MTT DRAW'!P49*IF(ROW()=COLUMN(),1,0.5))*(IF(ROW()=COLUMN(),0,1))</f>
        <v>0</v>
      </c>
      <c r="Q49" s="14">
        <f ca="1">(((COUNTIFS(SWISSW!$I:$I,'MTT CHECKCOUNT'!$A49,SWISSW!$J:$J,'MTT CHECKCOUNT'!Q$1,SWISSW!$F:$F,"Won")+COUNTIFS(SWISSW!$I:$I,'MTT CHECKCOUNT'!Q$1,SWISSW!$J:$J,'MTT CHECKCOUNT'!$A49,SWISSW!$F:$F,"Lost")))+'MTT DRAW'!Q49*IF(ROW()=COLUMN(),1,0.5))*(IF(ROW()=COLUMN(),0,1))</f>
        <v>0</v>
      </c>
      <c r="R49" s="14">
        <f ca="1">(((COUNTIFS(SWISSW!$I:$I,'MTT CHECKCOUNT'!$A49,SWISSW!$J:$J,'MTT CHECKCOUNT'!R$1,SWISSW!$F:$F,"Won")+COUNTIFS(SWISSW!$I:$I,'MTT CHECKCOUNT'!R$1,SWISSW!$J:$J,'MTT CHECKCOUNT'!$A49,SWISSW!$F:$F,"Lost")))+'MTT DRAW'!R49*IF(ROW()=COLUMN(),1,0.5))*(IF(ROW()=COLUMN(),0,1))</f>
        <v>0</v>
      </c>
      <c r="S49" s="14">
        <f ca="1">(((COUNTIFS(SWISSW!$I:$I,'MTT CHECKCOUNT'!$A49,SWISSW!$J:$J,'MTT CHECKCOUNT'!S$1,SWISSW!$F:$F,"Won")+COUNTIFS(SWISSW!$I:$I,'MTT CHECKCOUNT'!S$1,SWISSW!$J:$J,'MTT CHECKCOUNT'!$A49,SWISSW!$F:$F,"Lost")))+'MTT DRAW'!S49*IF(ROW()=COLUMN(),1,0.5))*(IF(ROW()=COLUMN(),0,1))</f>
        <v>0</v>
      </c>
      <c r="T49" s="14">
        <f ca="1">(((COUNTIFS(SWISSW!$I:$I,'MTT CHECKCOUNT'!$A49,SWISSW!$J:$J,'MTT CHECKCOUNT'!T$1,SWISSW!$F:$F,"Won")+COUNTIFS(SWISSW!$I:$I,'MTT CHECKCOUNT'!T$1,SWISSW!$J:$J,'MTT CHECKCOUNT'!$A49,SWISSW!$F:$F,"Lost")))+'MTT DRAW'!T49*IF(ROW()=COLUMN(),1,0.5))*(IF(ROW()=COLUMN(),0,1))</f>
        <v>0</v>
      </c>
      <c r="U49" s="14">
        <f ca="1">(((COUNTIFS(SWISSW!$I:$I,'MTT CHECKCOUNT'!$A49,SWISSW!$J:$J,'MTT CHECKCOUNT'!U$1,SWISSW!$F:$F,"Won")+COUNTIFS(SWISSW!$I:$I,'MTT CHECKCOUNT'!U$1,SWISSW!$J:$J,'MTT CHECKCOUNT'!$A49,SWISSW!$F:$F,"Lost")))+'MTT DRAW'!U49*IF(ROW()=COLUMN(),1,0.5))*(IF(ROW()=COLUMN(),0,1))</f>
        <v>0</v>
      </c>
      <c r="V49" s="14">
        <f ca="1">(((COUNTIFS(SWISSW!$I:$I,'MTT CHECKCOUNT'!$A49,SWISSW!$J:$J,'MTT CHECKCOUNT'!V$1,SWISSW!$F:$F,"Won")+COUNTIFS(SWISSW!$I:$I,'MTT CHECKCOUNT'!V$1,SWISSW!$J:$J,'MTT CHECKCOUNT'!$A49,SWISSW!$F:$F,"Lost")))+'MTT DRAW'!V49*IF(ROW()=COLUMN(),1,0.5))*(IF(ROW()=COLUMN(),0,1))</f>
        <v>0</v>
      </c>
      <c r="W49" s="14">
        <f ca="1">(((COUNTIFS(SWISSW!$I:$I,'MTT CHECKCOUNT'!$A49,SWISSW!$J:$J,'MTT CHECKCOUNT'!W$1,SWISSW!$F:$F,"Won")+COUNTIFS(SWISSW!$I:$I,'MTT CHECKCOUNT'!W$1,SWISSW!$J:$J,'MTT CHECKCOUNT'!$A49,SWISSW!$F:$F,"Lost")))+'MTT DRAW'!W49*IF(ROW()=COLUMN(),1,0.5))*(IF(ROW()=COLUMN(),0,1))</f>
        <v>0</v>
      </c>
      <c r="X49" s="14">
        <f ca="1">(((COUNTIFS(SWISSW!$I:$I,'MTT CHECKCOUNT'!$A49,SWISSW!$J:$J,'MTT CHECKCOUNT'!X$1,SWISSW!$F:$F,"Won")+COUNTIFS(SWISSW!$I:$I,'MTT CHECKCOUNT'!X$1,SWISSW!$J:$J,'MTT CHECKCOUNT'!$A49,SWISSW!$F:$F,"Lost")))+'MTT DRAW'!X49*IF(ROW()=COLUMN(),1,0.5))*(IF(ROW()=COLUMN(),0,1))</f>
        <v>0</v>
      </c>
      <c r="Y49" s="14">
        <f ca="1">(((COUNTIFS(SWISSW!$I:$I,'MTT CHECKCOUNT'!$A49,SWISSW!$J:$J,'MTT CHECKCOUNT'!Y$1,SWISSW!$F:$F,"Won")+COUNTIFS(SWISSW!$I:$I,'MTT CHECKCOUNT'!Y$1,SWISSW!$J:$J,'MTT CHECKCOUNT'!$A49,SWISSW!$F:$F,"Lost")))+'MTT DRAW'!Y49*IF(ROW()=COLUMN(),1,0.5))*(IF(ROW()=COLUMN(),0,1))</f>
        <v>0</v>
      </c>
      <c r="Z49" s="14">
        <f ca="1">(((COUNTIFS(SWISSW!$I:$I,'MTT CHECKCOUNT'!$A49,SWISSW!$J:$J,'MTT CHECKCOUNT'!Z$1,SWISSW!$F:$F,"Won")+COUNTIFS(SWISSW!$I:$I,'MTT CHECKCOUNT'!Z$1,SWISSW!$J:$J,'MTT CHECKCOUNT'!$A49,SWISSW!$F:$F,"Lost")))+'MTT DRAW'!Z49*IF(ROW()=COLUMN(),1,0.5))*(IF(ROW()=COLUMN(),0,1))</f>
        <v>0</v>
      </c>
      <c r="AA49" s="14">
        <f ca="1">(((COUNTIFS(SWISSW!$I:$I,'MTT CHECKCOUNT'!$A49,SWISSW!$J:$J,'MTT CHECKCOUNT'!AA$1,SWISSW!$F:$F,"Won")+COUNTIFS(SWISSW!$I:$I,'MTT CHECKCOUNT'!AA$1,SWISSW!$J:$J,'MTT CHECKCOUNT'!$A49,SWISSW!$F:$F,"Lost")))+'MTT DRAW'!AA49*IF(ROW()=COLUMN(),1,0.5))*(IF(ROW()=COLUMN(),0,1))</f>
        <v>0</v>
      </c>
      <c r="AB49" s="14">
        <f ca="1">(((COUNTIFS(SWISSW!$I:$I,'MTT CHECKCOUNT'!$A49,SWISSW!$J:$J,'MTT CHECKCOUNT'!AB$1,SWISSW!$F:$F,"Won")+COUNTIFS(SWISSW!$I:$I,'MTT CHECKCOUNT'!AB$1,SWISSW!$J:$J,'MTT CHECKCOUNT'!$A49,SWISSW!$F:$F,"Lost")))+'MTT DRAW'!AB49*IF(ROW()=COLUMN(),1,0.5))*(IF(ROW()=COLUMN(),0,1))</f>
        <v>0</v>
      </c>
      <c r="AC49" s="14">
        <f ca="1">(((COUNTIFS(SWISSW!$I:$I,'MTT CHECKCOUNT'!$A49,SWISSW!$J:$J,'MTT CHECKCOUNT'!AC$1,SWISSW!$F:$F,"Won")+COUNTIFS(SWISSW!$I:$I,'MTT CHECKCOUNT'!AC$1,SWISSW!$J:$J,'MTT CHECKCOUNT'!$A49,SWISSW!$F:$F,"Lost")))+'MTT DRAW'!AC49*IF(ROW()=COLUMN(),1,0.5))*(IF(ROW()=COLUMN(),0,1))</f>
        <v>0</v>
      </c>
      <c r="AD49" s="14">
        <f ca="1">(((COUNTIFS(SWISSW!$I:$I,'MTT CHECKCOUNT'!$A49,SWISSW!$J:$J,'MTT CHECKCOUNT'!AD$1,SWISSW!$F:$F,"Won")+COUNTIFS(SWISSW!$I:$I,'MTT CHECKCOUNT'!AD$1,SWISSW!$J:$J,'MTT CHECKCOUNT'!$A49,SWISSW!$F:$F,"Lost")))+'MTT DRAW'!AD49*IF(ROW()=COLUMN(),1,0.5))*(IF(ROW()=COLUMN(),0,1))</f>
        <v>0</v>
      </c>
      <c r="AE49" s="14">
        <f ca="1">(((COUNTIFS(SWISSW!$I:$I,'MTT CHECKCOUNT'!$A49,SWISSW!$J:$J,'MTT CHECKCOUNT'!AE$1,SWISSW!$F:$F,"Won")+COUNTIFS(SWISSW!$I:$I,'MTT CHECKCOUNT'!AE$1,SWISSW!$J:$J,'MTT CHECKCOUNT'!$A49,SWISSW!$F:$F,"Lost")))+'MTT DRAW'!AE49*IF(ROW()=COLUMN(),1,0.5))*(IF(ROW()=COLUMN(),0,1))</f>
        <v>0</v>
      </c>
      <c r="AF49" s="14">
        <f ca="1">(((COUNTIFS(SWISSW!$I:$I,'MTT CHECKCOUNT'!$A49,SWISSW!$J:$J,'MTT CHECKCOUNT'!AF$1,SWISSW!$F:$F,"Won")+COUNTIFS(SWISSW!$I:$I,'MTT CHECKCOUNT'!AF$1,SWISSW!$J:$J,'MTT CHECKCOUNT'!$A49,SWISSW!$F:$F,"Lost")))+'MTT DRAW'!AF49*IF(ROW()=COLUMN(),1,0.5))*(IF(ROW()=COLUMN(),0,1))</f>
        <v>0</v>
      </c>
      <c r="AG49" s="14">
        <f ca="1">(((COUNTIFS(SWISSW!$I:$I,'MTT CHECKCOUNT'!$A49,SWISSW!$J:$J,'MTT CHECKCOUNT'!AG$1,SWISSW!$F:$F,"Won")+COUNTIFS(SWISSW!$I:$I,'MTT CHECKCOUNT'!AG$1,SWISSW!$J:$J,'MTT CHECKCOUNT'!$A49,SWISSW!$F:$F,"Lost")))+'MTT DRAW'!AG49*IF(ROW()=COLUMN(),1,0.5))*(IF(ROW()=COLUMN(),0,1))</f>
        <v>0</v>
      </c>
      <c r="AH49" s="14">
        <f ca="1">(((COUNTIFS(SWISSW!$I:$I,'MTT CHECKCOUNT'!$A49,SWISSW!$J:$J,'MTT CHECKCOUNT'!AH$1,SWISSW!$F:$F,"Won")+COUNTIFS(SWISSW!$I:$I,'MTT CHECKCOUNT'!AH$1,SWISSW!$J:$J,'MTT CHECKCOUNT'!$A49,SWISSW!$F:$F,"Lost")))+'MTT DRAW'!AH49*IF(ROW()=COLUMN(),1,0.5))*(IF(ROW()=COLUMN(),0,1))</f>
        <v>0</v>
      </c>
      <c r="AI49" s="14">
        <f ca="1">(((COUNTIFS(SWISSW!$I:$I,'MTT CHECKCOUNT'!$A49,SWISSW!$J:$J,'MTT CHECKCOUNT'!AI$1,SWISSW!$F:$F,"Won")+COUNTIFS(SWISSW!$I:$I,'MTT CHECKCOUNT'!AI$1,SWISSW!$J:$J,'MTT CHECKCOUNT'!$A49,SWISSW!$F:$F,"Lost")))+'MTT DRAW'!AI49*IF(ROW()=COLUMN(),1,0.5))*(IF(ROW()=COLUMN(),0,1))</f>
        <v>0</v>
      </c>
      <c r="AJ49" s="14">
        <f ca="1">(((COUNTIFS(SWISSW!$I:$I,'MTT CHECKCOUNT'!$A49,SWISSW!$J:$J,'MTT CHECKCOUNT'!AJ$1,SWISSW!$F:$F,"Won")+COUNTIFS(SWISSW!$I:$I,'MTT CHECKCOUNT'!AJ$1,SWISSW!$J:$J,'MTT CHECKCOUNT'!$A49,SWISSW!$F:$F,"Lost")))+'MTT DRAW'!AJ49*IF(ROW()=COLUMN(),1,0.5))*(IF(ROW()=COLUMN(),0,1))</f>
        <v>0</v>
      </c>
      <c r="AK49" s="14">
        <f ca="1">(((COUNTIFS(SWISSW!$I:$I,'MTT CHECKCOUNT'!$A49,SWISSW!$J:$J,'MTT CHECKCOUNT'!AK$1,SWISSW!$F:$F,"Won")+COUNTIFS(SWISSW!$I:$I,'MTT CHECKCOUNT'!AK$1,SWISSW!$J:$J,'MTT CHECKCOUNT'!$A49,SWISSW!$F:$F,"Lost")))+'MTT DRAW'!AK49*IF(ROW()=COLUMN(),1,0.5))*(IF(ROW()=COLUMN(),0,1))</f>
        <v>0</v>
      </c>
      <c r="AL49" s="14">
        <f ca="1">(((COUNTIFS(SWISSW!$I:$I,'MTT CHECKCOUNT'!$A49,SWISSW!$J:$J,'MTT CHECKCOUNT'!AL$1,SWISSW!$F:$F,"Won")+COUNTIFS(SWISSW!$I:$I,'MTT CHECKCOUNT'!AL$1,SWISSW!$J:$J,'MTT CHECKCOUNT'!$A49,SWISSW!$F:$F,"Lost")))+'MTT DRAW'!AL49*IF(ROW()=COLUMN(),1,0.5))*(IF(ROW()=COLUMN(),0,1))</f>
        <v>0</v>
      </c>
      <c r="AM49" s="14">
        <f ca="1">(((COUNTIFS(SWISSW!$I:$I,'MTT CHECKCOUNT'!$A49,SWISSW!$J:$J,'MTT CHECKCOUNT'!AM$1,SWISSW!$F:$F,"Won")+COUNTIFS(SWISSW!$I:$I,'MTT CHECKCOUNT'!AM$1,SWISSW!$J:$J,'MTT CHECKCOUNT'!$A49,SWISSW!$F:$F,"Lost")))+'MTT DRAW'!AM49*IF(ROW()=COLUMN(),1,0.5))*(IF(ROW()=COLUMN(),0,1))</f>
        <v>0</v>
      </c>
      <c r="AN49" s="14">
        <f ca="1">(((COUNTIFS(SWISSW!$I:$I,'MTT CHECKCOUNT'!$A49,SWISSW!$J:$J,'MTT CHECKCOUNT'!AN$1,SWISSW!$F:$F,"Won")+COUNTIFS(SWISSW!$I:$I,'MTT CHECKCOUNT'!AN$1,SWISSW!$J:$J,'MTT CHECKCOUNT'!$A49,SWISSW!$F:$F,"Lost")))+'MTT DRAW'!AN49*IF(ROW()=COLUMN(),1,0.5))*(IF(ROW()=COLUMN(),0,1))</f>
        <v>0</v>
      </c>
      <c r="AO49" s="14">
        <f ca="1">(((COUNTIFS(SWISSW!$I:$I,'MTT CHECKCOUNT'!$A49,SWISSW!$J:$J,'MTT CHECKCOUNT'!AO$1,SWISSW!$F:$F,"Won")+COUNTIFS(SWISSW!$I:$I,'MTT CHECKCOUNT'!AO$1,SWISSW!$J:$J,'MTT CHECKCOUNT'!$A49,SWISSW!$F:$F,"Lost")))+'MTT DRAW'!AO49*IF(ROW()=COLUMN(),1,0.5))*(IF(ROW()=COLUMN(),0,1))</f>
        <v>0</v>
      </c>
      <c r="AP49" s="14">
        <f ca="1">(((COUNTIFS(SWISSW!$I:$I,'MTT CHECKCOUNT'!$A49,SWISSW!$J:$J,'MTT CHECKCOUNT'!AP$1,SWISSW!$F:$F,"Won")+COUNTIFS(SWISSW!$I:$I,'MTT CHECKCOUNT'!AP$1,SWISSW!$J:$J,'MTT CHECKCOUNT'!$A49,SWISSW!$F:$F,"Lost")))+'MTT DRAW'!AP49*IF(ROW()=COLUMN(),1,0.5))*(IF(ROW()=COLUMN(),0,1))</f>
        <v>0</v>
      </c>
      <c r="AQ49" s="14">
        <f ca="1">(((COUNTIFS(SWISSW!$I:$I,'MTT CHECKCOUNT'!$A49,SWISSW!$J:$J,'MTT CHECKCOUNT'!AQ$1,SWISSW!$F:$F,"Won")+COUNTIFS(SWISSW!$I:$I,'MTT CHECKCOUNT'!AQ$1,SWISSW!$J:$J,'MTT CHECKCOUNT'!$A49,SWISSW!$F:$F,"Lost")))+'MTT DRAW'!AQ49*IF(ROW()=COLUMN(),1,0.5))*(IF(ROW()=COLUMN(),0,1))</f>
        <v>0</v>
      </c>
      <c r="AR49" s="14">
        <f ca="1">(((COUNTIFS(SWISSW!$I:$I,'MTT CHECKCOUNT'!$A49,SWISSW!$J:$J,'MTT CHECKCOUNT'!AR$1,SWISSW!$F:$F,"Won")+COUNTIFS(SWISSW!$I:$I,'MTT CHECKCOUNT'!AR$1,SWISSW!$J:$J,'MTT CHECKCOUNT'!$A49,SWISSW!$F:$F,"Lost")))+'MTT DRAW'!AR49*IF(ROW()=COLUMN(),1,0.5))*(IF(ROW()=COLUMN(),0,1))</f>
        <v>0</v>
      </c>
      <c r="AS49" s="14">
        <f ca="1">(((COUNTIFS(SWISSW!$I:$I,'MTT CHECKCOUNT'!$A49,SWISSW!$J:$J,'MTT CHECKCOUNT'!AS$1,SWISSW!$F:$F,"Won")+COUNTIFS(SWISSW!$I:$I,'MTT CHECKCOUNT'!AS$1,SWISSW!$J:$J,'MTT CHECKCOUNT'!$A49,SWISSW!$F:$F,"Lost")))+'MTT DRAW'!AS49*IF(ROW()=COLUMN(),1,0.5))*(IF(ROW()=COLUMN(),0,1))</f>
        <v>0</v>
      </c>
      <c r="AT49" s="14">
        <f ca="1">(((COUNTIFS(SWISSW!$I:$I,'MTT CHECKCOUNT'!$A49,SWISSW!$J:$J,'MTT CHECKCOUNT'!AT$1,SWISSW!$F:$F,"Won")+COUNTIFS(SWISSW!$I:$I,'MTT CHECKCOUNT'!AT$1,SWISSW!$J:$J,'MTT CHECKCOUNT'!$A49,SWISSW!$F:$F,"Lost")))+'MTT DRAW'!AT49*IF(ROW()=COLUMN(),1,0.5))*(IF(ROW()=COLUMN(),0,1))</f>
        <v>0</v>
      </c>
      <c r="AU49" s="14">
        <f ca="1">(((COUNTIFS(SWISSW!$I:$I,'MTT CHECKCOUNT'!$A49,SWISSW!$J:$J,'MTT CHECKCOUNT'!AU$1,SWISSW!$F:$F,"Won")+COUNTIFS(SWISSW!$I:$I,'MTT CHECKCOUNT'!AU$1,SWISSW!$J:$J,'MTT CHECKCOUNT'!$A49,SWISSW!$F:$F,"Lost")))+'MTT DRAW'!AU49*IF(ROW()=COLUMN(),1,0.5))*(IF(ROW()=COLUMN(),0,1))</f>
        <v>0</v>
      </c>
      <c r="AV49" s="14">
        <f ca="1">(((COUNTIFS(SWISSW!$I:$I,'MTT CHECKCOUNT'!$A49,SWISSW!$J:$J,'MTT CHECKCOUNT'!AV$1,SWISSW!$F:$F,"Won")+COUNTIFS(SWISSW!$I:$I,'MTT CHECKCOUNT'!AV$1,SWISSW!$J:$J,'MTT CHECKCOUNT'!$A49,SWISSW!$F:$F,"Lost")))+'MTT DRAW'!AV49*IF(ROW()=COLUMN(),1,0.5))*(IF(ROW()=COLUMN(),0,1))</f>
        <v>0</v>
      </c>
      <c r="AW49" s="14">
        <f ca="1">(((COUNTIFS(SWISSW!$I:$I,'MTT CHECKCOUNT'!$A49,SWISSW!$J:$J,'MTT CHECKCOUNT'!AW$1,SWISSW!$F:$F,"Won")+COUNTIFS(SWISSW!$I:$I,'MTT CHECKCOUNT'!AW$1,SWISSW!$J:$J,'MTT CHECKCOUNT'!$A49,SWISSW!$F:$F,"Lost")))+'MTT DRAW'!AW49*IF(ROW()=COLUMN(),1,0.5))*(IF(ROW()=COLUMN(),0,1))</f>
        <v>0</v>
      </c>
      <c r="AX49" s="14">
        <f ca="1">(((COUNTIFS(SWISSW!$I:$I,'MTT CHECKCOUNT'!$A49,SWISSW!$J:$J,'MTT CHECKCOUNT'!AX$1,SWISSW!$F:$F,"Won")+COUNTIFS(SWISSW!$I:$I,'MTT CHECKCOUNT'!AX$1,SWISSW!$J:$J,'MTT CHECKCOUNT'!$A49,SWISSW!$F:$F,"Lost")))+'MTT DRAW'!AX49*IF(ROW()=COLUMN(),1,0.5))*(IF(ROW()=COLUMN(),0,1))</f>
        <v>0</v>
      </c>
      <c r="AY49" s="14">
        <f ca="1">(((COUNTIFS(SWISSW!$I:$I,'MTT CHECKCOUNT'!$A49,SWISSW!$J:$J,'MTT CHECKCOUNT'!AY$1,SWISSW!$F:$F,"Won")+COUNTIFS(SWISSW!$I:$I,'MTT CHECKCOUNT'!AY$1,SWISSW!$J:$J,'MTT CHECKCOUNT'!$A49,SWISSW!$F:$F,"Lost")))+'MTT DRAW'!AY49*IF(ROW()=COLUMN(),1,0.5))*(IF(ROW()=COLUMN(),0,1))</f>
        <v>0</v>
      </c>
      <c r="AZ49" s="14">
        <f ca="1">(((COUNTIFS(SWISSW!$I:$I,'MTT CHECKCOUNT'!$A49,SWISSW!$J:$J,'MTT CHECKCOUNT'!AZ$1,SWISSW!$F:$F,"Won")+COUNTIFS(SWISSW!$I:$I,'MTT CHECKCOUNT'!AZ$1,SWISSW!$J:$J,'MTT CHECKCOUNT'!$A49,SWISSW!$F:$F,"Lost")))+'MTT DRAW'!AZ49*IF(ROW()=COLUMN(),1,0.5))*(IF(ROW()=COLUMN(),0,1))</f>
        <v>0</v>
      </c>
      <c r="BA49" s="14">
        <f ca="1">(((COUNTIFS(SWISSW!$I:$I,'MTT CHECKCOUNT'!$A49,SWISSW!$J:$J,'MTT CHECKCOUNT'!BA$1,SWISSW!$F:$F,"Won")+COUNTIFS(SWISSW!$I:$I,'MTT CHECKCOUNT'!BA$1,SWISSW!$J:$J,'MTT CHECKCOUNT'!$A49,SWISSW!$F:$F,"Lost")))+'MTT DRAW'!BA49*IF(ROW()=COLUMN(),1,0.5))*(IF(ROW()=COLUMN(),0,1))</f>
        <v>0</v>
      </c>
      <c r="BB49" s="14">
        <f ca="1">(((COUNTIFS(SWISSW!$I:$I,'MTT CHECKCOUNT'!$A49,SWISSW!$J:$J,'MTT CHECKCOUNT'!BB$1,SWISSW!$F:$F,"Won")+COUNTIFS(SWISSW!$I:$I,'MTT CHECKCOUNT'!BB$1,SWISSW!$J:$J,'MTT CHECKCOUNT'!$A49,SWISSW!$F:$F,"Lost")))+'MTT DRAW'!BB49*IF(ROW()=COLUMN(),1,0.5))*(IF(ROW()=COLUMN(),0,1))</f>
        <v>0</v>
      </c>
      <c r="BC49" s="14">
        <f ca="1">(((COUNTIFS(SWISSW!$I:$I,'MTT CHECKCOUNT'!$A49,SWISSW!$J:$J,'MTT CHECKCOUNT'!BC$1,SWISSW!$F:$F,"Won")+COUNTIFS(SWISSW!$I:$I,'MTT CHECKCOUNT'!BC$1,SWISSW!$J:$J,'MTT CHECKCOUNT'!$A49,SWISSW!$F:$F,"Lost")))+'MTT DRAW'!BC49*IF(ROW()=COLUMN(),1,0.5))*(IF(ROW()=COLUMN(),0,1))</f>
        <v>0</v>
      </c>
      <c r="BD49" s="14">
        <f ca="1">(((COUNTIFS(SWISSW!$I:$I,'MTT CHECKCOUNT'!$A49,SWISSW!$J:$J,'MTT CHECKCOUNT'!BD$1,SWISSW!$F:$F,"Won")+COUNTIFS(SWISSW!$I:$I,'MTT CHECKCOUNT'!BD$1,SWISSW!$J:$J,'MTT CHECKCOUNT'!$A49,SWISSW!$F:$F,"Lost")))+'MTT DRAW'!BD49*IF(ROW()=COLUMN(),1,0.5))*(IF(ROW()=COLUMN(),0,1))</f>
        <v>0</v>
      </c>
      <c r="BE49" s="14">
        <f ca="1">(((COUNTIFS(SWISSW!$I:$I,'MTT CHECKCOUNT'!$A49,SWISSW!$J:$J,'MTT CHECKCOUNT'!BE$1,SWISSW!$F:$F,"Won")+COUNTIFS(SWISSW!$I:$I,'MTT CHECKCOUNT'!BE$1,SWISSW!$J:$J,'MTT CHECKCOUNT'!$A49,SWISSW!$F:$F,"Lost")))+'MTT DRAW'!BE49*IF(ROW()=COLUMN(),1,0.5))*(IF(ROW()=COLUMN(),0,1))</f>
        <v>0</v>
      </c>
      <c r="BF49" s="14">
        <f ca="1">(((COUNTIFS(SWISSW!$I:$I,'MTT CHECKCOUNT'!$A49,SWISSW!$J:$J,'MTT CHECKCOUNT'!BF$1,SWISSW!$F:$F,"Won")+COUNTIFS(SWISSW!$I:$I,'MTT CHECKCOUNT'!BF$1,SWISSW!$J:$J,'MTT CHECKCOUNT'!$A49,SWISSW!$F:$F,"Lost")))+'MTT DRAW'!BF49*IF(ROW()=COLUMN(),1,0.5))*(IF(ROW()=COLUMN(),0,1))</f>
        <v>0</v>
      </c>
    </row>
    <row r="50" spans="1:58" ht="55" customHeight="1" x14ac:dyDescent="0.3">
      <c r="A50" s="3" t="str">
        <f ca="1">MATCHUP!A50</f>
        <v>Cyclestorm</v>
      </c>
      <c r="B50" s="14">
        <f ca="1">(((COUNTIFS(SWISSW!$I:$I,'MTT CHECKCOUNT'!$A50,SWISSW!$J:$J,'MTT CHECKCOUNT'!B$1,SWISSW!$F:$F,"Won")+COUNTIFS(SWISSW!$I:$I,'MTT CHECKCOUNT'!B$1,SWISSW!$J:$J,'MTT CHECKCOUNT'!$A50,SWISSW!$F:$F,"Lost")))+'MTT DRAW'!B50*IF(ROW()=COLUMN(),1,0.5))*(IF(ROW()=COLUMN(),0,1))</f>
        <v>0</v>
      </c>
      <c r="C50" s="14">
        <f ca="1">(((COUNTIFS(SWISSW!$I:$I,'MTT CHECKCOUNT'!$A50,SWISSW!$J:$J,'MTT CHECKCOUNT'!C$1,SWISSW!$F:$F,"Won")+COUNTIFS(SWISSW!$I:$I,'MTT CHECKCOUNT'!C$1,SWISSW!$J:$J,'MTT CHECKCOUNT'!$A50,SWISSW!$F:$F,"Lost")))+'MTT DRAW'!C50*IF(ROW()=COLUMN(),1,0.5))*(IF(ROW()=COLUMN(),0,1))</f>
        <v>0</v>
      </c>
      <c r="D50" s="14">
        <f ca="1">(((COUNTIFS(SWISSW!$I:$I,'MTT CHECKCOUNT'!$A50,SWISSW!$J:$J,'MTT CHECKCOUNT'!D$1,SWISSW!$F:$F,"Won")+COUNTIFS(SWISSW!$I:$I,'MTT CHECKCOUNT'!D$1,SWISSW!$J:$J,'MTT CHECKCOUNT'!$A50,SWISSW!$F:$F,"Lost")))+'MTT DRAW'!D50*IF(ROW()=COLUMN(),1,0.5))*(IF(ROW()=COLUMN(),0,1))</f>
        <v>0</v>
      </c>
      <c r="E50" s="14">
        <f ca="1">(((COUNTIFS(SWISSW!$I:$I,'MTT CHECKCOUNT'!$A50,SWISSW!$J:$J,'MTT CHECKCOUNT'!E$1,SWISSW!$F:$F,"Won")+COUNTIFS(SWISSW!$I:$I,'MTT CHECKCOUNT'!E$1,SWISSW!$J:$J,'MTT CHECKCOUNT'!$A50,SWISSW!$F:$F,"Lost")))+'MTT DRAW'!E50*IF(ROW()=COLUMN(),1,0.5))*(IF(ROW()=COLUMN(),0,1))</f>
        <v>0</v>
      </c>
      <c r="F50" s="14">
        <f ca="1">(((COUNTIFS(SWISSW!$I:$I,'MTT CHECKCOUNT'!$A50,SWISSW!$J:$J,'MTT CHECKCOUNT'!F$1,SWISSW!$F:$F,"Won")+COUNTIFS(SWISSW!$I:$I,'MTT CHECKCOUNT'!F$1,SWISSW!$J:$J,'MTT CHECKCOUNT'!$A50,SWISSW!$F:$F,"Lost")))+'MTT DRAW'!F50*IF(ROW()=COLUMN(),1,0.5))*(IF(ROW()=COLUMN(),0,1))</f>
        <v>0</v>
      </c>
      <c r="G50" s="14">
        <f ca="1">(((COUNTIFS(SWISSW!$I:$I,'MTT CHECKCOUNT'!$A50,SWISSW!$J:$J,'MTT CHECKCOUNT'!G$1,SWISSW!$F:$F,"Won")+COUNTIFS(SWISSW!$I:$I,'MTT CHECKCOUNT'!G$1,SWISSW!$J:$J,'MTT CHECKCOUNT'!$A50,SWISSW!$F:$F,"Lost")))+'MTT DRAW'!G50*IF(ROW()=COLUMN(),1,0.5))*(IF(ROW()=COLUMN(),0,1))</f>
        <v>0</v>
      </c>
      <c r="H50" s="14">
        <f ca="1">(((COUNTIFS(SWISSW!$I:$I,'MTT CHECKCOUNT'!$A50,SWISSW!$J:$J,'MTT CHECKCOUNT'!H$1,SWISSW!$F:$F,"Won")+COUNTIFS(SWISSW!$I:$I,'MTT CHECKCOUNT'!H$1,SWISSW!$J:$J,'MTT CHECKCOUNT'!$A50,SWISSW!$F:$F,"Lost")))+'MTT DRAW'!H50*IF(ROW()=COLUMN(),1,0.5))*(IF(ROW()=COLUMN(),0,1))</f>
        <v>0</v>
      </c>
      <c r="I50" s="14">
        <f ca="1">(((COUNTIFS(SWISSW!$I:$I,'MTT CHECKCOUNT'!$A50,SWISSW!$J:$J,'MTT CHECKCOUNT'!I$1,SWISSW!$F:$F,"Won")+COUNTIFS(SWISSW!$I:$I,'MTT CHECKCOUNT'!I$1,SWISSW!$J:$J,'MTT CHECKCOUNT'!$A50,SWISSW!$F:$F,"Lost")))+'MTT DRAW'!I50*IF(ROW()=COLUMN(),1,0.5))*(IF(ROW()=COLUMN(),0,1))</f>
        <v>0</v>
      </c>
      <c r="J50" s="14">
        <f ca="1">(((COUNTIFS(SWISSW!$I:$I,'MTT CHECKCOUNT'!$A50,SWISSW!$J:$J,'MTT CHECKCOUNT'!J$1,SWISSW!$F:$F,"Won")+COUNTIFS(SWISSW!$I:$I,'MTT CHECKCOUNT'!J$1,SWISSW!$J:$J,'MTT CHECKCOUNT'!$A50,SWISSW!$F:$F,"Lost")))+'MTT DRAW'!J50*IF(ROW()=COLUMN(),1,0.5))*(IF(ROW()=COLUMN(),0,1))</f>
        <v>0</v>
      </c>
      <c r="K50" s="14">
        <f ca="1">(((COUNTIFS(SWISSW!$I:$I,'MTT CHECKCOUNT'!$A50,SWISSW!$J:$J,'MTT CHECKCOUNT'!K$1,SWISSW!$F:$F,"Won")+COUNTIFS(SWISSW!$I:$I,'MTT CHECKCOUNT'!K$1,SWISSW!$J:$J,'MTT CHECKCOUNT'!$A50,SWISSW!$F:$F,"Lost")))+'MTT DRAW'!K50*IF(ROW()=COLUMN(),1,0.5))*(IF(ROW()=COLUMN(),0,1))</f>
        <v>1</v>
      </c>
      <c r="L50" s="14">
        <f ca="1">(((COUNTIFS(SWISSW!$I:$I,'MTT CHECKCOUNT'!$A50,SWISSW!$J:$J,'MTT CHECKCOUNT'!L$1,SWISSW!$F:$F,"Won")+COUNTIFS(SWISSW!$I:$I,'MTT CHECKCOUNT'!L$1,SWISSW!$J:$J,'MTT CHECKCOUNT'!$A50,SWISSW!$F:$F,"Lost")))+'MTT DRAW'!L50*IF(ROW()=COLUMN(),1,0.5))*(IF(ROW()=COLUMN(),0,1))</f>
        <v>0</v>
      </c>
      <c r="M50" s="14">
        <f ca="1">(((COUNTIFS(SWISSW!$I:$I,'MTT CHECKCOUNT'!$A50,SWISSW!$J:$J,'MTT CHECKCOUNT'!M$1,SWISSW!$F:$F,"Won")+COUNTIFS(SWISSW!$I:$I,'MTT CHECKCOUNT'!M$1,SWISSW!$J:$J,'MTT CHECKCOUNT'!$A50,SWISSW!$F:$F,"Lost")))+'MTT DRAW'!M50*IF(ROW()=COLUMN(),1,0.5))*(IF(ROW()=COLUMN(),0,1))</f>
        <v>0</v>
      </c>
      <c r="N50" s="14">
        <f ca="1">(((COUNTIFS(SWISSW!$I:$I,'MTT CHECKCOUNT'!$A50,SWISSW!$J:$J,'MTT CHECKCOUNT'!N$1,SWISSW!$F:$F,"Won")+COUNTIFS(SWISSW!$I:$I,'MTT CHECKCOUNT'!N$1,SWISSW!$J:$J,'MTT CHECKCOUNT'!$A50,SWISSW!$F:$F,"Lost")))+'MTT DRAW'!N50*IF(ROW()=COLUMN(),1,0.5))*(IF(ROW()=COLUMN(),0,1))</f>
        <v>1</v>
      </c>
      <c r="O50" s="14">
        <f ca="1">(((COUNTIFS(SWISSW!$I:$I,'MTT CHECKCOUNT'!$A50,SWISSW!$J:$J,'MTT CHECKCOUNT'!O$1,SWISSW!$F:$F,"Won")+COUNTIFS(SWISSW!$I:$I,'MTT CHECKCOUNT'!O$1,SWISSW!$J:$J,'MTT CHECKCOUNT'!$A50,SWISSW!$F:$F,"Lost")))+'MTT DRAW'!O50*IF(ROW()=COLUMN(),1,0.5))*(IF(ROW()=COLUMN(),0,1))</f>
        <v>0</v>
      </c>
      <c r="P50" s="14">
        <f ca="1">(((COUNTIFS(SWISSW!$I:$I,'MTT CHECKCOUNT'!$A50,SWISSW!$J:$J,'MTT CHECKCOUNT'!P$1,SWISSW!$F:$F,"Won")+COUNTIFS(SWISSW!$I:$I,'MTT CHECKCOUNT'!P$1,SWISSW!$J:$J,'MTT CHECKCOUNT'!$A50,SWISSW!$F:$F,"Lost")))+'MTT DRAW'!P50*IF(ROW()=COLUMN(),1,0.5))*(IF(ROW()=COLUMN(),0,1))</f>
        <v>0</v>
      </c>
      <c r="Q50" s="14">
        <f ca="1">(((COUNTIFS(SWISSW!$I:$I,'MTT CHECKCOUNT'!$A50,SWISSW!$J:$J,'MTT CHECKCOUNT'!Q$1,SWISSW!$F:$F,"Won")+COUNTIFS(SWISSW!$I:$I,'MTT CHECKCOUNT'!Q$1,SWISSW!$J:$J,'MTT CHECKCOUNT'!$A50,SWISSW!$F:$F,"Lost")))+'MTT DRAW'!Q50*IF(ROW()=COLUMN(),1,0.5))*(IF(ROW()=COLUMN(),0,1))</f>
        <v>0</v>
      </c>
      <c r="R50" s="14">
        <f ca="1">(((COUNTIFS(SWISSW!$I:$I,'MTT CHECKCOUNT'!$A50,SWISSW!$J:$J,'MTT CHECKCOUNT'!R$1,SWISSW!$F:$F,"Won")+COUNTIFS(SWISSW!$I:$I,'MTT CHECKCOUNT'!R$1,SWISSW!$J:$J,'MTT CHECKCOUNT'!$A50,SWISSW!$F:$F,"Lost")))+'MTT DRAW'!R50*IF(ROW()=COLUMN(),1,0.5))*(IF(ROW()=COLUMN(),0,1))</f>
        <v>0</v>
      </c>
      <c r="S50" s="14">
        <f ca="1">(((COUNTIFS(SWISSW!$I:$I,'MTT CHECKCOUNT'!$A50,SWISSW!$J:$J,'MTT CHECKCOUNT'!S$1,SWISSW!$F:$F,"Won")+COUNTIFS(SWISSW!$I:$I,'MTT CHECKCOUNT'!S$1,SWISSW!$J:$J,'MTT CHECKCOUNT'!$A50,SWISSW!$F:$F,"Lost")))+'MTT DRAW'!S50*IF(ROW()=COLUMN(),1,0.5))*(IF(ROW()=COLUMN(),0,1))</f>
        <v>0</v>
      </c>
      <c r="T50" s="14">
        <f ca="1">(((COUNTIFS(SWISSW!$I:$I,'MTT CHECKCOUNT'!$A50,SWISSW!$J:$J,'MTT CHECKCOUNT'!T$1,SWISSW!$F:$F,"Won")+COUNTIFS(SWISSW!$I:$I,'MTT CHECKCOUNT'!T$1,SWISSW!$J:$J,'MTT CHECKCOUNT'!$A50,SWISSW!$F:$F,"Lost")))+'MTT DRAW'!T50*IF(ROW()=COLUMN(),1,0.5))*(IF(ROW()=COLUMN(),0,1))</f>
        <v>0</v>
      </c>
      <c r="U50" s="14">
        <f ca="1">(((COUNTIFS(SWISSW!$I:$I,'MTT CHECKCOUNT'!$A50,SWISSW!$J:$J,'MTT CHECKCOUNT'!U$1,SWISSW!$F:$F,"Won")+COUNTIFS(SWISSW!$I:$I,'MTT CHECKCOUNT'!U$1,SWISSW!$J:$J,'MTT CHECKCOUNT'!$A50,SWISSW!$F:$F,"Lost")))+'MTT DRAW'!U50*IF(ROW()=COLUMN(),1,0.5))*(IF(ROW()=COLUMN(),0,1))</f>
        <v>0</v>
      </c>
      <c r="V50" s="14">
        <f ca="1">(((COUNTIFS(SWISSW!$I:$I,'MTT CHECKCOUNT'!$A50,SWISSW!$J:$J,'MTT CHECKCOUNT'!V$1,SWISSW!$F:$F,"Won")+COUNTIFS(SWISSW!$I:$I,'MTT CHECKCOUNT'!V$1,SWISSW!$J:$J,'MTT CHECKCOUNT'!$A50,SWISSW!$F:$F,"Lost")))+'MTT DRAW'!V50*IF(ROW()=COLUMN(),1,0.5))*(IF(ROW()=COLUMN(),0,1))</f>
        <v>0</v>
      </c>
      <c r="W50" s="14">
        <f ca="1">(((COUNTIFS(SWISSW!$I:$I,'MTT CHECKCOUNT'!$A50,SWISSW!$J:$J,'MTT CHECKCOUNT'!W$1,SWISSW!$F:$F,"Won")+COUNTIFS(SWISSW!$I:$I,'MTT CHECKCOUNT'!W$1,SWISSW!$J:$J,'MTT CHECKCOUNT'!$A50,SWISSW!$F:$F,"Lost")))+'MTT DRAW'!W50*IF(ROW()=COLUMN(),1,0.5))*(IF(ROW()=COLUMN(),0,1))</f>
        <v>0</v>
      </c>
      <c r="X50" s="14">
        <f ca="1">(((COUNTIFS(SWISSW!$I:$I,'MTT CHECKCOUNT'!$A50,SWISSW!$J:$J,'MTT CHECKCOUNT'!X$1,SWISSW!$F:$F,"Won")+COUNTIFS(SWISSW!$I:$I,'MTT CHECKCOUNT'!X$1,SWISSW!$J:$J,'MTT CHECKCOUNT'!$A50,SWISSW!$F:$F,"Lost")))+'MTT DRAW'!X50*IF(ROW()=COLUMN(),1,0.5))*(IF(ROW()=COLUMN(),0,1))</f>
        <v>0</v>
      </c>
      <c r="Y50" s="14">
        <f ca="1">(((COUNTIFS(SWISSW!$I:$I,'MTT CHECKCOUNT'!$A50,SWISSW!$J:$J,'MTT CHECKCOUNT'!Y$1,SWISSW!$F:$F,"Won")+COUNTIFS(SWISSW!$I:$I,'MTT CHECKCOUNT'!Y$1,SWISSW!$J:$J,'MTT CHECKCOUNT'!$A50,SWISSW!$F:$F,"Lost")))+'MTT DRAW'!Y50*IF(ROW()=COLUMN(),1,0.5))*(IF(ROW()=COLUMN(),0,1))</f>
        <v>0</v>
      </c>
      <c r="Z50" s="14">
        <f ca="1">(((COUNTIFS(SWISSW!$I:$I,'MTT CHECKCOUNT'!$A50,SWISSW!$J:$J,'MTT CHECKCOUNT'!Z$1,SWISSW!$F:$F,"Won")+COUNTIFS(SWISSW!$I:$I,'MTT CHECKCOUNT'!Z$1,SWISSW!$J:$J,'MTT CHECKCOUNT'!$A50,SWISSW!$F:$F,"Lost")))+'MTT DRAW'!Z50*IF(ROW()=COLUMN(),1,0.5))*(IF(ROW()=COLUMN(),0,1))</f>
        <v>0</v>
      </c>
      <c r="AA50" s="14">
        <f ca="1">(((COUNTIFS(SWISSW!$I:$I,'MTT CHECKCOUNT'!$A50,SWISSW!$J:$J,'MTT CHECKCOUNT'!AA$1,SWISSW!$F:$F,"Won")+COUNTIFS(SWISSW!$I:$I,'MTT CHECKCOUNT'!AA$1,SWISSW!$J:$J,'MTT CHECKCOUNT'!$A50,SWISSW!$F:$F,"Lost")))+'MTT DRAW'!AA50*IF(ROW()=COLUMN(),1,0.5))*(IF(ROW()=COLUMN(),0,1))</f>
        <v>0</v>
      </c>
      <c r="AB50" s="14">
        <f ca="1">(((COUNTIFS(SWISSW!$I:$I,'MTT CHECKCOUNT'!$A50,SWISSW!$J:$J,'MTT CHECKCOUNT'!AB$1,SWISSW!$F:$F,"Won")+COUNTIFS(SWISSW!$I:$I,'MTT CHECKCOUNT'!AB$1,SWISSW!$J:$J,'MTT CHECKCOUNT'!$A50,SWISSW!$F:$F,"Lost")))+'MTT DRAW'!AB50*IF(ROW()=COLUMN(),1,0.5))*(IF(ROW()=COLUMN(),0,1))</f>
        <v>0</v>
      </c>
      <c r="AC50" s="14">
        <f ca="1">(((COUNTIFS(SWISSW!$I:$I,'MTT CHECKCOUNT'!$A50,SWISSW!$J:$J,'MTT CHECKCOUNT'!AC$1,SWISSW!$F:$F,"Won")+COUNTIFS(SWISSW!$I:$I,'MTT CHECKCOUNT'!AC$1,SWISSW!$J:$J,'MTT CHECKCOUNT'!$A50,SWISSW!$F:$F,"Lost")))+'MTT DRAW'!AC50*IF(ROW()=COLUMN(),1,0.5))*(IF(ROW()=COLUMN(),0,1))</f>
        <v>0</v>
      </c>
      <c r="AD50" s="14">
        <f ca="1">(((COUNTIFS(SWISSW!$I:$I,'MTT CHECKCOUNT'!$A50,SWISSW!$J:$J,'MTT CHECKCOUNT'!AD$1,SWISSW!$F:$F,"Won")+COUNTIFS(SWISSW!$I:$I,'MTT CHECKCOUNT'!AD$1,SWISSW!$J:$J,'MTT CHECKCOUNT'!$A50,SWISSW!$F:$F,"Lost")))+'MTT DRAW'!AD50*IF(ROW()=COLUMN(),1,0.5))*(IF(ROW()=COLUMN(),0,1))</f>
        <v>0</v>
      </c>
      <c r="AE50" s="14">
        <f ca="1">(((COUNTIFS(SWISSW!$I:$I,'MTT CHECKCOUNT'!$A50,SWISSW!$J:$J,'MTT CHECKCOUNT'!AE$1,SWISSW!$F:$F,"Won")+COUNTIFS(SWISSW!$I:$I,'MTT CHECKCOUNT'!AE$1,SWISSW!$J:$J,'MTT CHECKCOUNT'!$A50,SWISSW!$F:$F,"Lost")))+'MTT DRAW'!AE50*IF(ROW()=COLUMN(),1,0.5))*(IF(ROW()=COLUMN(),0,1))</f>
        <v>0</v>
      </c>
      <c r="AF50" s="14">
        <f ca="1">(((COUNTIFS(SWISSW!$I:$I,'MTT CHECKCOUNT'!$A50,SWISSW!$J:$J,'MTT CHECKCOUNT'!AF$1,SWISSW!$F:$F,"Won")+COUNTIFS(SWISSW!$I:$I,'MTT CHECKCOUNT'!AF$1,SWISSW!$J:$J,'MTT CHECKCOUNT'!$A50,SWISSW!$F:$F,"Lost")))+'MTT DRAW'!AF50*IF(ROW()=COLUMN(),1,0.5))*(IF(ROW()=COLUMN(),0,1))</f>
        <v>0</v>
      </c>
      <c r="AG50" s="14">
        <f ca="1">(((COUNTIFS(SWISSW!$I:$I,'MTT CHECKCOUNT'!$A50,SWISSW!$J:$J,'MTT CHECKCOUNT'!AG$1,SWISSW!$F:$F,"Won")+COUNTIFS(SWISSW!$I:$I,'MTT CHECKCOUNT'!AG$1,SWISSW!$J:$J,'MTT CHECKCOUNT'!$A50,SWISSW!$F:$F,"Lost")))+'MTT DRAW'!AG50*IF(ROW()=COLUMN(),1,0.5))*(IF(ROW()=COLUMN(),0,1))</f>
        <v>0</v>
      </c>
      <c r="AH50" s="14">
        <f ca="1">(((COUNTIFS(SWISSW!$I:$I,'MTT CHECKCOUNT'!$A50,SWISSW!$J:$J,'MTT CHECKCOUNT'!AH$1,SWISSW!$F:$F,"Won")+COUNTIFS(SWISSW!$I:$I,'MTT CHECKCOUNT'!AH$1,SWISSW!$J:$J,'MTT CHECKCOUNT'!$A50,SWISSW!$F:$F,"Lost")))+'MTT DRAW'!AH50*IF(ROW()=COLUMN(),1,0.5))*(IF(ROW()=COLUMN(),0,1))</f>
        <v>0</v>
      </c>
      <c r="AI50" s="14">
        <f ca="1">(((COUNTIFS(SWISSW!$I:$I,'MTT CHECKCOUNT'!$A50,SWISSW!$J:$J,'MTT CHECKCOUNT'!AI$1,SWISSW!$F:$F,"Won")+COUNTIFS(SWISSW!$I:$I,'MTT CHECKCOUNT'!AI$1,SWISSW!$J:$J,'MTT CHECKCOUNT'!$A50,SWISSW!$F:$F,"Lost")))+'MTT DRAW'!AI50*IF(ROW()=COLUMN(),1,0.5))*(IF(ROW()=COLUMN(),0,1))</f>
        <v>0</v>
      </c>
      <c r="AJ50" s="14">
        <f ca="1">(((COUNTIFS(SWISSW!$I:$I,'MTT CHECKCOUNT'!$A50,SWISSW!$J:$J,'MTT CHECKCOUNT'!AJ$1,SWISSW!$F:$F,"Won")+COUNTIFS(SWISSW!$I:$I,'MTT CHECKCOUNT'!AJ$1,SWISSW!$J:$J,'MTT CHECKCOUNT'!$A50,SWISSW!$F:$F,"Lost")))+'MTT DRAW'!AJ50*IF(ROW()=COLUMN(),1,0.5))*(IF(ROW()=COLUMN(),0,1))</f>
        <v>0</v>
      </c>
      <c r="AK50" s="14">
        <f ca="1">(((COUNTIFS(SWISSW!$I:$I,'MTT CHECKCOUNT'!$A50,SWISSW!$J:$J,'MTT CHECKCOUNT'!AK$1,SWISSW!$F:$F,"Won")+COUNTIFS(SWISSW!$I:$I,'MTT CHECKCOUNT'!AK$1,SWISSW!$J:$J,'MTT CHECKCOUNT'!$A50,SWISSW!$F:$F,"Lost")))+'MTT DRAW'!AK50*IF(ROW()=COLUMN(),1,0.5))*(IF(ROW()=COLUMN(),0,1))</f>
        <v>0</v>
      </c>
      <c r="AL50" s="14">
        <f ca="1">(((COUNTIFS(SWISSW!$I:$I,'MTT CHECKCOUNT'!$A50,SWISSW!$J:$J,'MTT CHECKCOUNT'!AL$1,SWISSW!$F:$F,"Won")+COUNTIFS(SWISSW!$I:$I,'MTT CHECKCOUNT'!AL$1,SWISSW!$J:$J,'MTT CHECKCOUNT'!$A50,SWISSW!$F:$F,"Lost")))+'MTT DRAW'!AL50*IF(ROW()=COLUMN(),1,0.5))*(IF(ROW()=COLUMN(),0,1))</f>
        <v>0</v>
      </c>
      <c r="AM50" s="14">
        <f ca="1">(((COUNTIFS(SWISSW!$I:$I,'MTT CHECKCOUNT'!$A50,SWISSW!$J:$J,'MTT CHECKCOUNT'!AM$1,SWISSW!$F:$F,"Won")+COUNTIFS(SWISSW!$I:$I,'MTT CHECKCOUNT'!AM$1,SWISSW!$J:$J,'MTT CHECKCOUNT'!$A50,SWISSW!$F:$F,"Lost")))+'MTT DRAW'!AM50*IF(ROW()=COLUMN(),1,0.5))*(IF(ROW()=COLUMN(),0,1))</f>
        <v>0</v>
      </c>
      <c r="AN50" s="14">
        <f ca="1">(((COUNTIFS(SWISSW!$I:$I,'MTT CHECKCOUNT'!$A50,SWISSW!$J:$J,'MTT CHECKCOUNT'!AN$1,SWISSW!$F:$F,"Won")+COUNTIFS(SWISSW!$I:$I,'MTT CHECKCOUNT'!AN$1,SWISSW!$J:$J,'MTT CHECKCOUNT'!$A50,SWISSW!$F:$F,"Lost")))+'MTT DRAW'!AN50*IF(ROW()=COLUMN(),1,0.5))*(IF(ROW()=COLUMN(),0,1))</f>
        <v>0</v>
      </c>
      <c r="AO50" s="14">
        <f ca="1">(((COUNTIFS(SWISSW!$I:$I,'MTT CHECKCOUNT'!$A50,SWISSW!$J:$J,'MTT CHECKCOUNT'!AO$1,SWISSW!$F:$F,"Won")+COUNTIFS(SWISSW!$I:$I,'MTT CHECKCOUNT'!AO$1,SWISSW!$J:$J,'MTT CHECKCOUNT'!$A50,SWISSW!$F:$F,"Lost")))+'MTT DRAW'!AO50*IF(ROW()=COLUMN(),1,0.5))*(IF(ROW()=COLUMN(),0,1))</f>
        <v>0</v>
      </c>
      <c r="AP50" s="14">
        <f ca="1">(((COUNTIFS(SWISSW!$I:$I,'MTT CHECKCOUNT'!$A50,SWISSW!$J:$J,'MTT CHECKCOUNT'!AP$1,SWISSW!$F:$F,"Won")+COUNTIFS(SWISSW!$I:$I,'MTT CHECKCOUNT'!AP$1,SWISSW!$J:$J,'MTT CHECKCOUNT'!$A50,SWISSW!$F:$F,"Lost")))+'MTT DRAW'!AP50*IF(ROW()=COLUMN(),1,0.5))*(IF(ROW()=COLUMN(),0,1))</f>
        <v>1</v>
      </c>
      <c r="AQ50" s="14">
        <f ca="1">(((COUNTIFS(SWISSW!$I:$I,'MTT CHECKCOUNT'!$A50,SWISSW!$J:$J,'MTT CHECKCOUNT'!AQ$1,SWISSW!$F:$F,"Won")+COUNTIFS(SWISSW!$I:$I,'MTT CHECKCOUNT'!AQ$1,SWISSW!$J:$J,'MTT CHECKCOUNT'!$A50,SWISSW!$F:$F,"Lost")))+'MTT DRAW'!AQ50*IF(ROW()=COLUMN(),1,0.5))*(IF(ROW()=COLUMN(),0,1))</f>
        <v>0</v>
      </c>
      <c r="AR50" s="14">
        <f ca="1">(((COUNTIFS(SWISSW!$I:$I,'MTT CHECKCOUNT'!$A50,SWISSW!$J:$J,'MTT CHECKCOUNT'!AR$1,SWISSW!$F:$F,"Won")+COUNTIFS(SWISSW!$I:$I,'MTT CHECKCOUNT'!AR$1,SWISSW!$J:$J,'MTT CHECKCOUNT'!$A50,SWISSW!$F:$F,"Lost")))+'MTT DRAW'!AR50*IF(ROW()=COLUMN(),1,0.5))*(IF(ROW()=COLUMN(),0,1))</f>
        <v>0</v>
      </c>
      <c r="AS50" s="14">
        <f ca="1">(((COUNTIFS(SWISSW!$I:$I,'MTT CHECKCOUNT'!$A50,SWISSW!$J:$J,'MTT CHECKCOUNT'!AS$1,SWISSW!$F:$F,"Won")+COUNTIFS(SWISSW!$I:$I,'MTT CHECKCOUNT'!AS$1,SWISSW!$J:$J,'MTT CHECKCOUNT'!$A50,SWISSW!$F:$F,"Lost")))+'MTT DRAW'!AS50*IF(ROW()=COLUMN(),1,0.5))*(IF(ROW()=COLUMN(),0,1))</f>
        <v>0</v>
      </c>
      <c r="AT50" s="14">
        <f ca="1">(((COUNTIFS(SWISSW!$I:$I,'MTT CHECKCOUNT'!$A50,SWISSW!$J:$J,'MTT CHECKCOUNT'!AT$1,SWISSW!$F:$F,"Won")+COUNTIFS(SWISSW!$I:$I,'MTT CHECKCOUNT'!AT$1,SWISSW!$J:$J,'MTT CHECKCOUNT'!$A50,SWISSW!$F:$F,"Lost")))+'MTT DRAW'!AT50*IF(ROW()=COLUMN(),1,0.5))*(IF(ROW()=COLUMN(),0,1))</f>
        <v>0</v>
      </c>
      <c r="AU50" s="14">
        <f ca="1">(((COUNTIFS(SWISSW!$I:$I,'MTT CHECKCOUNT'!$A50,SWISSW!$J:$J,'MTT CHECKCOUNT'!AU$1,SWISSW!$F:$F,"Won")+COUNTIFS(SWISSW!$I:$I,'MTT CHECKCOUNT'!AU$1,SWISSW!$J:$J,'MTT CHECKCOUNT'!$A50,SWISSW!$F:$F,"Lost")))+'MTT DRAW'!AU50*IF(ROW()=COLUMN(),1,0.5))*(IF(ROW()=COLUMN(),0,1))</f>
        <v>0</v>
      </c>
      <c r="AV50" s="14">
        <f ca="1">(((COUNTIFS(SWISSW!$I:$I,'MTT CHECKCOUNT'!$A50,SWISSW!$J:$J,'MTT CHECKCOUNT'!AV$1,SWISSW!$F:$F,"Won")+COUNTIFS(SWISSW!$I:$I,'MTT CHECKCOUNT'!AV$1,SWISSW!$J:$J,'MTT CHECKCOUNT'!$A50,SWISSW!$F:$F,"Lost")))+'MTT DRAW'!AV50*IF(ROW()=COLUMN(),1,0.5))*(IF(ROW()=COLUMN(),0,1))</f>
        <v>0</v>
      </c>
      <c r="AW50" s="14">
        <f ca="1">(((COUNTIFS(SWISSW!$I:$I,'MTT CHECKCOUNT'!$A50,SWISSW!$J:$J,'MTT CHECKCOUNT'!AW$1,SWISSW!$F:$F,"Won")+COUNTIFS(SWISSW!$I:$I,'MTT CHECKCOUNT'!AW$1,SWISSW!$J:$J,'MTT CHECKCOUNT'!$A50,SWISSW!$F:$F,"Lost")))+'MTT DRAW'!AW50*IF(ROW()=COLUMN(),1,0.5))*(IF(ROW()=COLUMN(),0,1))</f>
        <v>0</v>
      </c>
      <c r="AX50" s="14">
        <f ca="1">(((COUNTIFS(SWISSW!$I:$I,'MTT CHECKCOUNT'!$A50,SWISSW!$J:$J,'MTT CHECKCOUNT'!AX$1,SWISSW!$F:$F,"Won")+COUNTIFS(SWISSW!$I:$I,'MTT CHECKCOUNT'!AX$1,SWISSW!$J:$J,'MTT CHECKCOUNT'!$A50,SWISSW!$F:$F,"Lost")))+'MTT DRAW'!AX50*IF(ROW()=COLUMN(),1,0.5))*(IF(ROW()=COLUMN(),0,1))</f>
        <v>0</v>
      </c>
      <c r="AY50" s="14">
        <f ca="1">(((COUNTIFS(SWISSW!$I:$I,'MTT CHECKCOUNT'!$A50,SWISSW!$J:$J,'MTT CHECKCOUNT'!AY$1,SWISSW!$F:$F,"Won")+COUNTIFS(SWISSW!$I:$I,'MTT CHECKCOUNT'!AY$1,SWISSW!$J:$J,'MTT CHECKCOUNT'!$A50,SWISSW!$F:$F,"Lost")))+'MTT DRAW'!AY50*IF(ROW()=COLUMN(),1,0.5))*(IF(ROW()=COLUMN(),0,1))</f>
        <v>0</v>
      </c>
      <c r="AZ50" s="14">
        <f ca="1">(((COUNTIFS(SWISSW!$I:$I,'MTT CHECKCOUNT'!$A50,SWISSW!$J:$J,'MTT CHECKCOUNT'!AZ$1,SWISSW!$F:$F,"Won")+COUNTIFS(SWISSW!$I:$I,'MTT CHECKCOUNT'!AZ$1,SWISSW!$J:$J,'MTT CHECKCOUNT'!$A50,SWISSW!$F:$F,"Lost")))+'MTT DRAW'!AZ50*IF(ROW()=COLUMN(),1,0.5))*(IF(ROW()=COLUMN(),0,1))</f>
        <v>0</v>
      </c>
      <c r="BA50" s="14">
        <f ca="1">(((COUNTIFS(SWISSW!$I:$I,'MTT CHECKCOUNT'!$A50,SWISSW!$J:$J,'MTT CHECKCOUNT'!BA$1,SWISSW!$F:$F,"Won")+COUNTIFS(SWISSW!$I:$I,'MTT CHECKCOUNT'!BA$1,SWISSW!$J:$J,'MTT CHECKCOUNT'!$A50,SWISSW!$F:$F,"Lost")))+'MTT DRAW'!BA50*IF(ROW()=COLUMN(),1,0.5))*(IF(ROW()=COLUMN(),0,1))</f>
        <v>0</v>
      </c>
      <c r="BB50" s="14">
        <f ca="1">(((COUNTIFS(SWISSW!$I:$I,'MTT CHECKCOUNT'!$A50,SWISSW!$J:$J,'MTT CHECKCOUNT'!BB$1,SWISSW!$F:$F,"Won")+COUNTIFS(SWISSW!$I:$I,'MTT CHECKCOUNT'!BB$1,SWISSW!$J:$J,'MTT CHECKCOUNT'!$A50,SWISSW!$F:$F,"Lost")))+'MTT DRAW'!BB50*IF(ROW()=COLUMN(),1,0.5))*(IF(ROW()=COLUMN(),0,1))</f>
        <v>0</v>
      </c>
      <c r="BC50" s="14">
        <f ca="1">(((COUNTIFS(SWISSW!$I:$I,'MTT CHECKCOUNT'!$A50,SWISSW!$J:$J,'MTT CHECKCOUNT'!BC$1,SWISSW!$F:$F,"Won")+COUNTIFS(SWISSW!$I:$I,'MTT CHECKCOUNT'!BC$1,SWISSW!$J:$J,'MTT CHECKCOUNT'!$A50,SWISSW!$F:$F,"Lost")))+'MTT DRAW'!BC50*IF(ROW()=COLUMN(),1,0.5))*(IF(ROW()=COLUMN(),0,1))</f>
        <v>0</v>
      </c>
      <c r="BD50" s="14">
        <f ca="1">(((COUNTIFS(SWISSW!$I:$I,'MTT CHECKCOUNT'!$A50,SWISSW!$J:$J,'MTT CHECKCOUNT'!BD$1,SWISSW!$F:$F,"Won")+COUNTIFS(SWISSW!$I:$I,'MTT CHECKCOUNT'!BD$1,SWISSW!$J:$J,'MTT CHECKCOUNT'!$A50,SWISSW!$F:$F,"Lost")))+'MTT DRAW'!BD50*IF(ROW()=COLUMN(),1,0.5))*(IF(ROW()=COLUMN(),0,1))</f>
        <v>0</v>
      </c>
      <c r="BE50" s="14">
        <f ca="1">(((COUNTIFS(SWISSW!$I:$I,'MTT CHECKCOUNT'!$A50,SWISSW!$J:$J,'MTT CHECKCOUNT'!BE$1,SWISSW!$F:$F,"Won")+COUNTIFS(SWISSW!$I:$I,'MTT CHECKCOUNT'!BE$1,SWISSW!$J:$J,'MTT CHECKCOUNT'!$A50,SWISSW!$F:$F,"Lost")))+'MTT DRAW'!BE50*IF(ROW()=COLUMN(),1,0.5))*(IF(ROW()=COLUMN(),0,1))</f>
        <v>0</v>
      </c>
      <c r="BF50" s="14">
        <f ca="1">(((COUNTIFS(SWISSW!$I:$I,'MTT CHECKCOUNT'!$A50,SWISSW!$J:$J,'MTT CHECKCOUNT'!BF$1,SWISSW!$F:$F,"Won")+COUNTIFS(SWISSW!$I:$I,'MTT CHECKCOUNT'!BF$1,SWISSW!$J:$J,'MTT CHECKCOUNT'!$A50,SWISSW!$F:$F,"Lost")))+'MTT DRAW'!BF50*IF(ROW()=COLUMN(),1,0.5))*(IF(ROW()=COLUMN(),0,1))</f>
        <v>0</v>
      </c>
    </row>
    <row r="51" spans="1:58" ht="55" customHeight="1" x14ac:dyDescent="0.3">
      <c r="A51" s="3" t="str">
        <f ca="1">MATCHUP!A51</f>
        <v>Whale Combo</v>
      </c>
      <c r="B51" s="14">
        <f ca="1">(((COUNTIFS(SWISSW!$I:$I,'MTT CHECKCOUNT'!$A51,SWISSW!$J:$J,'MTT CHECKCOUNT'!B$1,SWISSW!$F:$F,"Won")+COUNTIFS(SWISSW!$I:$I,'MTT CHECKCOUNT'!B$1,SWISSW!$J:$J,'MTT CHECKCOUNT'!$A51,SWISSW!$F:$F,"Lost")))+'MTT DRAW'!B51*IF(ROW()=COLUMN(),1,0.5))*(IF(ROW()=COLUMN(),0,1))</f>
        <v>0</v>
      </c>
      <c r="C51" s="14">
        <f ca="1">(((COUNTIFS(SWISSW!$I:$I,'MTT CHECKCOUNT'!$A51,SWISSW!$J:$J,'MTT CHECKCOUNT'!C$1,SWISSW!$F:$F,"Won")+COUNTIFS(SWISSW!$I:$I,'MTT CHECKCOUNT'!C$1,SWISSW!$J:$J,'MTT CHECKCOUNT'!$A51,SWISSW!$F:$F,"Lost")))+'MTT DRAW'!C51*IF(ROW()=COLUMN(),1,0.5))*(IF(ROW()=COLUMN(),0,1))</f>
        <v>1</v>
      </c>
      <c r="D51" s="14">
        <f ca="1">(((COUNTIFS(SWISSW!$I:$I,'MTT CHECKCOUNT'!$A51,SWISSW!$J:$J,'MTT CHECKCOUNT'!D$1,SWISSW!$F:$F,"Won")+COUNTIFS(SWISSW!$I:$I,'MTT CHECKCOUNT'!D$1,SWISSW!$J:$J,'MTT CHECKCOUNT'!$A51,SWISSW!$F:$F,"Lost")))+'MTT DRAW'!D51*IF(ROW()=COLUMN(),1,0.5))*(IF(ROW()=COLUMN(),0,1))</f>
        <v>1</v>
      </c>
      <c r="E51" s="14">
        <f ca="1">(((COUNTIFS(SWISSW!$I:$I,'MTT CHECKCOUNT'!$A51,SWISSW!$J:$J,'MTT CHECKCOUNT'!E$1,SWISSW!$F:$F,"Won")+COUNTIFS(SWISSW!$I:$I,'MTT CHECKCOUNT'!E$1,SWISSW!$J:$J,'MTT CHECKCOUNT'!$A51,SWISSW!$F:$F,"Lost")))+'MTT DRAW'!E51*IF(ROW()=COLUMN(),1,0.5))*(IF(ROW()=COLUMN(),0,1))</f>
        <v>1</v>
      </c>
      <c r="F51" s="14">
        <f ca="1">(((COUNTIFS(SWISSW!$I:$I,'MTT CHECKCOUNT'!$A51,SWISSW!$J:$J,'MTT CHECKCOUNT'!F$1,SWISSW!$F:$F,"Won")+COUNTIFS(SWISSW!$I:$I,'MTT CHECKCOUNT'!F$1,SWISSW!$J:$J,'MTT CHECKCOUNT'!$A51,SWISSW!$F:$F,"Lost")))+'MTT DRAW'!F51*IF(ROW()=COLUMN(),1,0.5))*(IF(ROW()=COLUMN(),0,1))</f>
        <v>0</v>
      </c>
      <c r="G51" s="14">
        <f ca="1">(((COUNTIFS(SWISSW!$I:$I,'MTT CHECKCOUNT'!$A51,SWISSW!$J:$J,'MTT CHECKCOUNT'!G$1,SWISSW!$F:$F,"Won")+COUNTIFS(SWISSW!$I:$I,'MTT CHECKCOUNT'!G$1,SWISSW!$J:$J,'MTT CHECKCOUNT'!$A51,SWISSW!$F:$F,"Lost")))+'MTT DRAW'!G51*IF(ROW()=COLUMN(),1,0.5))*(IF(ROW()=COLUMN(),0,1))</f>
        <v>0</v>
      </c>
      <c r="H51" s="14">
        <f ca="1">(((COUNTIFS(SWISSW!$I:$I,'MTT CHECKCOUNT'!$A51,SWISSW!$J:$J,'MTT CHECKCOUNT'!H$1,SWISSW!$F:$F,"Won")+COUNTIFS(SWISSW!$I:$I,'MTT CHECKCOUNT'!H$1,SWISSW!$J:$J,'MTT CHECKCOUNT'!$A51,SWISSW!$F:$F,"Lost")))+'MTT DRAW'!H51*IF(ROW()=COLUMN(),1,0.5))*(IF(ROW()=COLUMN(),0,1))</f>
        <v>0</v>
      </c>
      <c r="I51" s="14">
        <f ca="1">(((COUNTIFS(SWISSW!$I:$I,'MTT CHECKCOUNT'!$A51,SWISSW!$J:$J,'MTT CHECKCOUNT'!I$1,SWISSW!$F:$F,"Won")+COUNTIFS(SWISSW!$I:$I,'MTT CHECKCOUNT'!I$1,SWISSW!$J:$J,'MTT CHECKCOUNT'!$A51,SWISSW!$F:$F,"Lost")))+'MTT DRAW'!I51*IF(ROW()=COLUMN(),1,0.5))*(IF(ROW()=COLUMN(),0,1))</f>
        <v>0</v>
      </c>
      <c r="J51" s="14">
        <f ca="1">(((COUNTIFS(SWISSW!$I:$I,'MTT CHECKCOUNT'!$A51,SWISSW!$J:$J,'MTT CHECKCOUNT'!J$1,SWISSW!$F:$F,"Won")+COUNTIFS(SWISSW!$I:$I,'MTT CHECKCOUNT'!J$1,SWISSW!$J:$J,'MTT CHECKCOUNT'!$A51,SWISSW!$F:$F,"Lost")))+'MTT DRAW'!J51*IF(ROW()=COLUMN(),1,0.5))*(IF(ROW()=COLUMN(),0,1))</f>
        <v>0</v>
      </c>
      <c r="K51" s="14">
        <f ca="1">(((COUNTIFS(SWISSW!$I:$I,'MTT CHECKCOUNT'!$A51,SWISSW!$J:$J,'MTT CHECKCOUNT'!K$1,SWISSW!$F:$F,"Won")+COUNTIFS(SWISSW!$I:$I,'MTT CHECKCOUNT'!K$1,SWISSW!$J:$J,'MTT CHECKCOUNT'!$A51,SWISSW!$F:$F,"Lost")))+'MTT DRAW'!K51*IF(ROW()=COLUMN(),1,0.5))*(IF(ROW()=COLUMN(),0,1))</f>
        <v>0</v>
      </c>
      <c r="L51" s="14">
        <f ca="1">(((COUNTIFS(SWISSW!$I:$I,'MTT CHECKCOUNT'!$A51,SWISSW!$J:$J,'MTT CHECKCOUNT'!L$1,SWISSW!$F:$F,"Won")+COUNTIFS(SWISSW!$I:$I,'MTT CHECKCOUNT'!L$1,SWISSW!$J:$J,'MTT CHECKCOUNT'!$A51,SWISSW!$F:$F,"Lost")))+'MTT DRAW'!L51*IF(ROW()=COLUMN(),1,0.5))*(IF(ROW()=COLUMN(),0,1))</f>
        <v>0</v>
      </c>
      <c r="M51" s="14">
        <f ca="1">(((COUNTIFS(SWISSW!$I:$I,'MTT CHECKCOUNT'!$A51,SWISSW!$J:$J,'MTT CHECKCOUNT'!M$1,SWISSW!$F:$F,"Won")+COUNTIFS(SWISSW!$I:$I,'MTT CHECKCOUNT'!M$1,SWISSW!$J:$J,'MTT CHECKCOUNT'!$A51,SWISSW!$F:$F,"Lost")))+'MTT DRAW'!M51*IF(ROW()=COLUMN(),1,0.5))*(IF(ROW()=COLUMN(),0,1))</f>
        <v>1</v>
      </c>
      <c r="N51" s="14">
        <f ca="1">(((COUNTIFS(SWISSW!$I:$I,'MTT CHECKCOUNT'!$A51,SWISSW!$J:$J,'MTT CHECKCOUNT'!N$1,SWISSW!$F:$F,"Won")+COUNTIFS(SWISSW!$I:$I,'MTT CHECKCOUNT'!N$1,SWISSW!$J:$J,'MTT CHECKCOUNT'!$A51,SWISSW!$F:$F,"Lost")))+'MTT DRAW'!N51*IF(ROW()=COLUMN(),1,0.5))*(IF(ROW()=COLUMN(),0,1))</f>
        <v>0</v>
      </c>
      <c r="O51" s="14">
        <f ca="1">(((COUNTIFS(SWISSW!$I:$I,'MTT CHECKCOUNT'!$A51,SWISSW!$J:$J,'MTT CHECKCOUNT'!O$1,SWISSW!$F:$F,"Won")+COUNTIFS(SWISSW!$I:$I,'MTT CHECKCOUNT'!O$1,SWISSW!$J:$J,'MTT CHECKCOUNT'!$A51,SWISSW!$F:$F,"Lost")))+'MTT DRAW'!O51*IF(ROW()=COLUMN(),1,0.5))*(IF(ROW()=COLUMN(),0,1))</f>
        <v>0</v>
      </c>
      <c r="P51" s="14">
        <f ca="1">(((COUNTIFS(SWISSW!$I:$I,'MTT CHECKCOUNT'!$A51,SWISSW!$J:$J,'MTT CHECKCOUNT'!P$1,SWISSW!$F:$F,"Won")+COUNTIFS(SWISSW!$I:$I,'MTT CHECKCOUNT'!P$1,SWISSW!$J:$J,'MTT CHECKCOUNT'!$A51,SWISSW!$F:$F,"Lost")))+'MTT DRAW'!P51*IF(ROW()=COLUMN(),1,0.5))*(IF(ROW()=COLUMN(),0,1))</f>
        <v>0</v>
      </c>
      <c r="Q51" s="14">
        <f ca="1">(((COUNTIFS(SWISSW!$I:$I,'MTT CHECKCOUNT'!$A51,SWISSW!$J:$J,'MTT CHECKCOUNT'!Q$1,SWISSW!$F:$F,"Won")+COUNTIFS(SWISSW!$I:$I,'MTT CHECKCOUNT'!Q$1,SWISSW!$J:$J,'MTT CHECKCOUNT'!$A51,SWISSW!$F:$F,"Lost")))+'MTT DRAW'!Q51*IF(ROW()=COLUMN(),1,0.5))*(IF(ROW()=COLUMN(),0,1))</f>
        <v>1</v>
      </c>
      <c r="R51" s="14">
        <f ca="1">(((COUNTIFS(SWISSW!$I:$I,'MTT CHECKCOUNT'!$A51,SWISSW!$J:$J,'MTT CHECKCOUNT'!R$1,SWISSW!$F:$F,"Won")+COUNTIFS(SWISSW!$I:$I,'MTT CHECKCOUNT'!R$1,SWISSW!$J:$J,'MTT CHECKCOUNT'!$A51,SWISSW!$F:$F,"Lost")))+'MTT DRAW'!R51*IF(ROW()=COLUMN(),1,0.5))*(IF(ROW()=COLUMN(),0,1))</f>
        <v>0</v>
      </c>
      <c r="S51" s="14">
        <f ca="1">(((COUNTIFS(SWISSW!$I:$I,'MTT CHECKCOUNT'!$A51,SWISSW!$J:$J,'MTT CHECKCOUNT'!S$1,SWISSW!$F:$F,"Won")+COUNTIFS(SWISSW!$I:$I,'MTT CHECKCOUNT'!S$1,SWISSW!$J:$J,'MTT CHECKCOUNT'!$A51,SWISSW!$F:$F,"Lost")))+'MTT DRAW'!S51*IF(ROW()=COLUMN(),1,0.5))*(IF(ROW()=COLUMN(),0,1))</f>
        <v>0</v>
      </c>
      <c r="T51" s="14">
        <f ca="1">(((COUNTIFS(SWISSW!$I:$I,'MTT CHECKCOUNT'!$A51,SWISSW!$J:$J,'MTT CHECKCOUNT'!T$1,SWISSW!$F:$F,"Won")+COUNTIFS(SWISSW!$I:$I,'MTT CHECKCOUNT'!T$1,SWISSW!$J:$J,'MTT CHECKCOUNT'!$A51,SWISSW!$F:$F,"Lost")))+'MTT DRAW'!T51*IF(ROW()=COLUMN(),1,0.5))*(IF(ROW()=COLUMN(),0,1))</f>
        <v>0</v>
      </c>
      <c r="U51" s="14">
        <f ca="1">(((COUNTIFS(SWISSW!$I:$I,'MTT CHECKCOUNT'!$A51,SWISSW!$J:$J,'MTT CHECKCOUNT'!U$1,SWISSW!$F:$F,"Won")+COUNTIFS(SWISSW!$I:$I,'MTT CHECKCOUNT'!U$1,SWISSW!$J:$J,'MTT CHECKCOUNT'!$A51,SWISSW!$F:$F,"Lost")))+'MTT DRAW'!U51*IF(ROW()=COLUMN(),1,0.5))*(IF(ROW()=COLUMN(),0,1))</f>
        <v>0</v>
      </c>
      <c r="V51" s="14">
        <f ca="1">(((COUNTIFS(SWISSW!$I:$I,'MTT CHECKCOUNT'!$A51,SWISSW!$J:$J,'MTT CHECKCOUNT'!V$1,SWISSW!$F:$F,"Won")+COUNTIFS(SWISSW!$I:$I,'MTT CHECKCOUNT'!V$1,SWISSW!$J:$J,'MTT CHECKCOUNT'!$A51,SWISSW!$F:$F,"Lost")))+'MTT DRAW'!V51*IF(ROW()=COLUMN(),1,0.5))*(IF(ROW()=COLUMN(),0,1))</f>
        <v>0</v>
      </c>
      <c r="W51" s="14">
        <f ca="1">(((COUNTIFS(SWISSW!$I:$I,'MTT CHECKCOUNT'!$A51,SWISSW!$J:$J,'MTT CHECKCOUNT'!W$1,SWISSW!$F:$F,"Won")+COUNTIFS(SWISSW!$I:$I,'MTT CHECKCOUNT'!W$1,SWISSW!$J:$J,'MTT CHECKCOUNT'!$A51,SWISSW!$F:$F,"Lost")))+'MTT DRAW'!W51*IF(ROW()=COLUMN(),1,0.5))*(IF(ROW()=COLUMN(),0,1))</f>
        <v>0</v>
      </c>
      <c r="X51" s="14">
        <f ca="1">(((COUNTIFS(SWISSW!$I:$I,'MTT CHECKCOUNT'!$A51,SWISSW!$J:$J,'MTT CHECKCOUNT'!X$1,SWISSW!$F:$F,"Won")+COUNTIFS(SWISSW!$I:$I,'MTT CHECKCOUNT'!X$1,SWISSW!$J:$J,'MTT CHECKCOUNT'!$A51,SWISSW!$F:$F,"Lost")))+'MTT DRAW'!X51*IF(ROW()=COLUMN(),1,0.5))*(IF(ROW()=COLUMN(),0,1))</f>
        <v>0</v>
      </c>
      <c r="Y51" s="14">
        <f ca="1">(((COUNTIFS(SWISSW!$I:$I,'MTT CHECKCOUNT'!$A51,SWISSW!$J:$J,'MTT CHECKCOUNT'!Y$1,SWISSW!$F:$F,"Won")+COUNTIFS(SWISSW!$I:$I,'MTT CHECKCOUNT'!Y$1,SWISSW!$J:$J,'MTT CHECKCOUNT'!$A51,SWISSW!$F:$F,"Lost")))+'MTT DRAW'!Y51*IF(ROW()=COLUMN(),1,0.5))*(IF(ROW()=COLUMN(),0,1))</f>
        <v>0</v>
      </c>
      <c r="Z51" s="14">
        <f ca="1">(((COUNTIFS(SWISSW!$I:$I,'MTT CHECKCOUNT'!$A51,SWISSW!$J:$J,'MTT CHECKCOUNT'!Z$1,SWISSW!$F:$F,"Won")+COUNTIFS(SWISSW!$I:$I,'MTT CHECKCOUNT'!Z$1,SWISSW!$J:$J,'MTT CHECKCOUNT'!$A51,SWISSW!$F:$F,"Lost")))+'MTT DRAW'!Z51*IF(ROW()=COLUMN(),1,0.5))*(IF(ROW()=COLUMN(),0,1))</f>
        <v>0</v>
      </c>
      <c r="AA51" s="14">
        <f ca="1">(((COUNTIFS(SWISSW!$I:$I,'MTT CHECKCOUNT'!$A51,SWISSW!$J:$J,'MTT CHECKCOUNT'!AA$1,SWISSW!$F:$F,"Won")+COUNTIFS(SWISSW!$I:$I,'MTT CHECKCOUNT'!AA$1,SWISSW!$J:$J,'MTT CHECKCOUNT'!$A51,SWISSW!$F:$F,"Lost")))+'MTT DRAW'!AA51*IF(ROW()=COLUMN(),1,0.5))*(IF(ROW()=COLUMN(),0,1))</f>
        <v>0</v>
      </c>
      <c r="AB51" s="14">
        <f ca="1">(((COUNTIFS(SWISSW!$I:$I,'MTT CHECKCOUNT'!$A51,SWISSW!$J:$J,'MTT CHECKCOUNT'!AB$1,SWISSW!$F:$F,"Won")+COUNTIFS(SWISSW!$I:$I,'MTT CHECKCOUNT'!AB$1,SWISSW!$J:$J,'MTT CHECKCOUNT'!$A51,SWISSW!$F:$F,"Lost")))+'MTT DRAW'!AB51*IF(ROW()=COLUMN(),1,0.5))*(IF(ROW()=COLUMN(),0,1))</f>
        <v>0</v>
      </c>
      <c r="AC51" s="14">
        <f ca="1">(((COUNTIFS(SWISSW!$I:$I,'MTT CHECKCOUNT'!$A51,SWISSW!$J:$J,'MTT CHECKCOUNT'!AC$1,SWISSW!$F:$F,"Won")+COUNTIFS(SWISSW!$I:$I,'MTT CHECKCOUNT'!AC$1,SWISSW!$J:$J,'MTT CHECKCOUNT'!$A51,SWISSW!$F:$F,"Lost")))+'MTT DRAW'!AC51*IF(ROW()=COLUMN(),1,0.5))*(IF(ROW()=COLUMN(),0,1))</f>
        <v>0</v>
      </c>
      <c r="AD51" s="14">
        <f ca="1">(((COUNTIFS(SWISSW!$I:$I,'MTT CHECKCOUNT'!$A51,SWISSW!$J:$J,'MTT CHECKCOUNT'!AD$1,SWISSW!$F:$F,"Won")+COUNTIFS(SWISSW!$I:$I,'MTT CHECKCOUNT'!AD$1,SWISSW!$J:$J,'MTT CHECKCOUNT'!$A51,SWISSW!$F:$F,"Lost")))+'MTT DRAW'!AD51*IF(ROW()=COLUMN(),1,0.5))*(IF(ROW()=COLUMN(),0,1))</f>
        <v>1</v>
      </c>
      <c r="AE51" s="14">
        <f ca="1">(((COUNTIFS(SWISSW!$I:$I,'MTT CHECKCOUNT'!$A51,SWISSW!$J:$J,'MTT CHECKCOUNT'!AE$1,SWISSW!$F:$F,"Won")+COUNTIFS(SWISSW!$I:$I,'MTT CHECKCOUNT'!AE$1,SWISSW!$J:$J,'MTT CHECKCOUNT'!$A51,SWISSW!$F:$F,"Lost")))+'MTT DRAW'!AE51*IF(ROW()=COLUMN(),1,0.5))*(IF(ROW()=COLUMN(),0,1))</f>
        <v>0</v>
      </c>
      <c r="AF51" s="14">
        <f ca="1">(((COUNTIFS(SWISSW!$I:$I,'MTT CHECKCOUNT'!$A51,SWISSW!$J:$J,'MTT CHECKCOUNT'!AF$1,SWISSW!$F:$F,"Won")+COUNTIFS(SWISSW!$I:$I,'MTT CHECKCOUNT'!AF$1,SWISSW!$J:$J,'MTT CHECKCOUNT'!$A51,SWISSW!$F:$F,"Lost")))+'MTT DRAW'!AF51*IF(ROW()=COLUMN(),1,0.5))*(IF(ROW()=COLUMN(),0,1))</f>
        <v>0</v>
      </c>
      <c r="AG51" s="14">
        <f ca="1">(((COUNTIFS(SWISSW!$I:$I,'MTT CHECKCOUNT'!$A51,SWISSW!$J:$J,'MTT CHECKCOUNT'!AG$1,SWISSW!$F:$F,"Won")+COUNTIFS(SWISSW!$I:$I,'MTT CHECKCOUNT'!AG$1,SWISSW!$J:$J,'MTT CHECKCOUNT'!$A51,SWISSW!$F:$F,"Lost")))+'MTT DRAW'!AG51*IF(ROW()=COLUMN(),1,0.5))*(IF(ROW()=COLUMN(),0,1))</f>
        <v>0</v>
      </c>
      <c r="AH51" s="14">
        <f ca="1">(((COUNTIFS(SWISSW!$I:$I,'MTT CHECKCOUNT'!$A51,SWISSW!$J:$J,'MTT CHECKCOUNT'!AH$1,SWISSW!$F:$F,"Won")+COUNTIFS(SWISSW!$I:$I,'MTT CHECKCOUNT'!AH$1,SWISSW!$J:$J,'MTT CHECKCOUNT'!$A51,SWISSW!$F:$F,"Lost")))+'MTT DRAW'!AH51*IF(ROW()=COLUMN(),1,0.5))*(IF(ROW()=COLUMN(),0,1))</f>
        <v>0</v>
      </c>
      <c r="AI51" s="14">
        <f ca="1">(((COUNTIFS(SWISSW!$I:$I,'MTT CHECKCOUNT'!$A51,SWISSW!$J:$J,'MTT CHECKCOUNT'!AI$1,SWISSW!$F:$F,"Won")+COUNTIFS(SWISSW!$I:$I,'MTT CHECKCOUNT'!AI$1,SWISSW!$J:$J,'MTT CHECKCOUNT'!$A51,SWISSW!$F:$F,"Lost")))+'MTT DRAW'!AI51*IF(ROW()=COLUMN(),1,0.5))*(IF(ROW()=COLUMN(),0,1))</f>
        <v>0</v>
      </c>
      <c r="AJ51" s="14">
        <f ca="1">(((COUNTIFS(SWISSW!$I:$I,'MTT CHECKCOUNT'!$A51,SWISSW!$J:$J,'MTT CHECKCOUNT'!AJ$1,SWISSW!$F:$F,"Won")+COUNTIFS(SWISSW!$I:$I,'MTT CHECKCOUNT'!AJ$1,SWISSW!$J:$J,'MTT CHECKCOUNT'!$A51,SWISSW!$F:$F,"Lost")))+'MTT DRAW'!AJ51*IF(ROW()=COLUMN(),1,0.5))*(IF(ROW()=COLUMN(),0,1))</f>
        <v>0</v>
      </c>
      <c r="AK51" s="14">
        <f ca="1">(((COUNTIFS(SWISSW!$I:$I,'MTT CHECKCOUNT'!$A51,SWISSW!$J:$J,'MTT CHECKCOUNT'!AK$1,SWISSW!$F:$F,"Won")+COUNTIFS(SWISSW!$I:$I,'MTT CHECKCOUNT'!AK$1,SWISSW!$J:$J,'MTT CHECKCOUNT'!$A51,SWISSW!$F:$F,"Lost")))+'MTT DRAW'!AK51*IF(ROW()=COLUMN(),1,0.5))*(IF(ROW()=COLUMN(),0,1))</f>
        <v>0</v>
      </c>
      <c r="AL51" s="14">
        <f ca="1">(((COUNTIFS(SWISSW!$I:$I,'MTT CHECKCOUNT'!$A51,SWISSW!$J:$J,'MTT CHECKCOUNT'!AL$1,SWISSW!$F:$F,"Won")+COUNTIFS(SWISSW!$I:$I,'MTT CHECKCOUNT'!AL$1,SWISSW!$J:$J,'MTT CHECKCOUNT'!$A51,SWISSW!$F:$F,"Lost")))+'MTT DRAW'!AL51*IF(ROW()=COLUMN(),1,0.5))*(IF(ROW()=COLUMN(),0,1))</f>
        <v>0</v>
      </c>
      <c r="AM51" s="14">
        <f ca="1">(((COUNTIFS(SWISSW!$I:$I,'MTT CHECKCOUNT'!$A51,SWISSW!$J:$J,'MTT CHECKCOUNT'!AM$1,SWISSW!$F:$F,"Won")+COUNTIFS(SWISSW!$I:$I,'MTT CHECKCOUNT'!AM$1,SWISSW!$J:$J,'MTT CHECKCOUNT'!$A51,SWISSW!$F:$F,"Lost")))+'MTT DRAW'!AM51*IF(ROW()=COLUMN(),1,0.5))*(IF(ROW()=COLUMN(),0,1))</f>
        <v>0</v>
      </c>
      <c r="AN51" s="14">
        <f ca="1">(((COUNTIFS(SWISSW!$I:$I,'MTT CHECKCOUNT'!$A51,SWISSW!$J:$J,'MTT CHECKCOUNT'!AN$1,SWISSW!$F:$F,"Won")+COUNTIFS(SWISSW!$I:$I,'MTT CHECKCOUNT'!AN$1,SWISSW!$J:$J,'MTT CHECKCOUNT'!$A51,SWISSW!$F:$F,"Lost")))+'MTT DRAW'!AN51*IF(ROW()=COLUMN(),1,0.5))*(IF(ROW()=COLUMN(),0,1))</f>
        <v>0</v>
      </c>
      <c r="AO51" s="14">
        <f ca="1">(((COUNTIFS(SWISSW!$I:$I,'MTT CHECKCOUNT'!$A51,SWISSW!$J:$J,'MTT CHECKCOUNT'!AO$1,SWISSW!$F:$F,"Won")+COUNTIFS(SWISSW!$I:$I,'MTT CHECKCOUNT'!AO$1,SWISSW!$J:$J,'MTT CHECKCOUNT'!$A51,SWISSW!$F:$F,"Lost")))+'MTT DRAW'!AO51*IF(ROW()=COLUMN(),1,0.5))*(IF(ROW()=COLUMN(),0,1))</f>
        <v>0</v>
      </c>
      <c r="AP51" s="14">
        <f ca="1">(((COUNTIFS(SWISSW!$I:$I,'MTT CHECKCOUNT'!$A51,SWISSW!$J:$J,'MTT CHECKCOUNT'!AP$1,SWISSW!$F:$F,"Won")+COUNTIFS(SWISSW!$I:$I,'MTT CHECKCOUNT'!AP$1,SWISSW!$J:$J,'MTT CHECKCOUNT'!$A51,SWISSW!$F:$F,"Lost")))+'MTT DRAW'!AP51*IF(ROW()=COLUMN(),1,0.5))*(IF(ROW()=COLUMN(),0,1))</f>
        <v>0</v>
      </c>
      <c r="AQ51" s="14">
        <f ca="1">(((COUNTIFS(SWISSW!$I:$I,'MTT CHECKCOUNT'!$A51,SWISSW!$J:$J,'MTT CHECKCOUNT'!AQ$1,SWISSW!$F:$F,"Won")+COUNTIFS(SWISSW!$I:$I,'MTT CHECKCOUNT'!AQ$1,SWISSW!$J:$J,'MTT CHECKCOUNT'!$A51,SWISSW!$F:$F,"Lost")))+'MTT DRAW'!AQ51*IF(ROW()=COLUMN(),1,0.5))*(IF(ROW()=COLUMN(),0,1))</f>
        <v>0</v>
      </c>
      <c r="AR51" s="14">
        <f ca="1">(((COUNTIFS(SWISSW!$I:$I,'MTT CHECKCOUNT'!$A51,SWISSW!$J:$J,'MTT CHECKCOUNT'!AR$1,SWISSW!$F:$F,"Won")+COUNTIFS(SWISSW!$I:$I,'MTT CHECKCOUNT'!AR$1,SWISSW!$J:$J,'MTT CHECKCOUNT'!$A51,SWISSW!$F:$F,"Lost")))+'MTT DRAW'!AR51*IF(ROW()=COLUMN(),1,0.5))*(IF(ROW()=COLUMN(),0,1))</f>
        <v>0</v>
      </c>
      <c r="AS51" s="14">
        <f ca="1">(((COUNTIFS(SWISSW!$I:$I,'MTT CHECKCOUNT'!$A51,SWISSW!$J:$J,'MTT CHECKCOUNT'!AS$1,SWISSW!$F:$F,"Won")+COUNTIFS(SWISSW!$I:$I,'MTT CHECKCOUNT'!AS$1,SWISSW!$J:$J,'MTT CHECKCOUNT'!$A51,SWISSW!$F:$F,"Lost")))+'MTT DRAW'!AS51*IF(ROW()=COLUMN(),1,0.5))*(IF(ROW()=COLUMN(),0,1))</f>
        <v>0</v>
      </c>
      <c r="AT51" s="14">
        <f ca="1">(((COUNTIFS(SWISSW!$I:$I,'MTT CHECKCOUNT'!$A51,SWISSW!$J:$J,'MTT CHECKCOUNT'!AT$1,SWISSW!$F:$F,"Won")+COUNTIFS(SWISSW!$I:$I,'MTT CHECKCOUNT'!AT$1,SWISSW!$J:$J,'MTT CHECKCOUNT'!$A51,SWISSW!$F:$F,"Lost")))+'MTT DRAW'!AT51*IF(ROW()=COLUMN(),1,0.5))*(IF(ROW()=COLUMN(),0,1))</f>
        <v>0</v>
      </c>
      <c r="AU51" s="14">
        <f ca="1">(((COUNTIFS(SWISSW!$I:$I,'MTT CHECKCOUNT'!$A51,SWISSW!$J:$J,'MTT CHECKCOUNT'!AU$1,SWISSW!$F:$F,"Won")+COUNTIFS(SWISSW!$I:$I,'MTT CHECKCOUNT'!AU$1,SWISSW!$J:$J,'MTT CHECKCOUNT'!$A51,SWISSW!$F:$F,"Lost")))+'MTT DRAW'!AU51*IF(ROW()=COLUMN(),1,0.5))*(IF(ROW()=COLUMN(),0,1))</f>
        <v>0</v>
      </c>
      <c r="AV51" s="14">
        <f ca="1">(((COUNTIFS(SWISSW!$I:$I,'MTT CHECKCOUNT'!$A51,SWISSW!$J:$J,'MTT CHECKCOUNT'!AV$1,SWISSW!$F:$F,"Won")+COUNTIFS(SWISSW!$I:$I,'MTT CHECKCOUNT'!AV$1,SWISSW!$J:$J,'MTT CHECKCOUNT'!$A51,SWISSW!$F:$F,"Lost")))+'MTT DRAW'!AV51*IF(ROW()=COLUMN(),1,0.5))*(IF(ROW()=COLUMN(),0,1))</f>
        <v>0</v>
      </c>
      <c r="AW51" s="14">
        <f ca="1">(((COUNTIFS(SWISSW!$I:$I,'MTT CHECKCOUNT'!$A51,SWISSW!$J:$J,'MTT CHECKCOUNT'!AW$1,SWISSW!$F:$F,"Won")+COUNTIFS(SWISSW!$I:$I,'MTT CHECKCOUNT'!AW$1,SWISSW!$J:$J,'MTT CHECKCOUNT'!$A51,SWISSW!$F:$F,"Lost")))+'MTT DRAW'!AW51*IF(ROW()=COLUMN(),1,0.5))*(IF(ROW()=COLUMN(),0,1))</f>
        <v>0</v>
      </c>
      <c r="AX51" s="14">
        <f ca="1">(((COUNTIFS(SWISSW!$I:$I,'MTT CHECKCOUNT'!$A51,SWISSW!$J:$J,'MTT CHECKCOUNT'!AX$1,SWISSW!$F:$F,"Won")+COUNTIFS(SWISSW!$I:$I,'MTT CHECKCOUNT'!AX$1,SWISSW!$J:$J,'MTT CHECKCOUNT'!$A51,SWISSW!$F:$F,"Lost")))+'MTT DRAW'!AX51*IF(ROW()=COLUMN(),1,0.5))*(IF(ROW()=COLUMN(),0,1))</f>
        <v>0</v>
      </c>
      <c r="AY51" s="14">
        <f ca="1">(((COUNTIFS(SWISSW!$I:$I,'MTT CHECKCOUNT'!$A51,SWISSW!$J:$J,'MTT CHECKCOUNT'!AY$1,SWISSW!$F:$F,"Won")+COUNTIFS(SWISSW!$I:$I,'MTT CHECKCOUNT'!AY$1,SWISSW!$J:$J,'MTT CHECKCOUNT'!$A51,SWISSW!$F:$F,"Lost")))+'MTT DRAW'!AY51*IF(ROW()=COLUMN(),1,0.5))*(IF(ROW()=COLUMN(),0,1))</f>
        <v>0</v>
      </c>
      <c r="AZ51" s="14">
        <f ca="1">(((COUNTIFS(SWISSW!$I:$I,'MTT CHECKCOUNT'!$A51,SWISSW!$J:$J,'MTT CHECKCOUNT'!AZ$1,SWISSW!$F:$F,"Won")+COUNTIFS(SWISSW!$I:$I,'MTT CHECKCOUNT'!AZ$1,SWISSW!$J:$J,'MTT CHECKCOUNT'!$A51,SWISSW!$F:$F,"Lost")))+'MTT DRAW'!AZ51*IF(ROW()=COLUMN(),1,0.5))*(IF(ROW()=COLUMN(),0,1))</f>
        <v>0</v>
      </c>
      <c r="BA51" s="14">
        <f ca="1">(((COUNTIFS(SWISSW!$I:$I,'MTT CHECKCOUNT'!$A51,SWISSW!$J:$J,'MTT CHECKCOUNT'!BA$1,SWISSW!$F:$F,"Won")+COUNTIFS(SWISSW!$I:$I,'MTT CHECKCOUNT'!BA$1,SWISSW!$J:$J,'MTT CHECKCOUNT'!$A51,SWISSW!$F:$F,"Lost")))+'MTT DRAW'!BA51*IF(ROW()=COLUMN(),1,0.5))*(IF(ROW()=COLUMN(),0,1))</f>
        <v>0</v>
      </c>
      <c r="BB51" s="14">
        <f ca="1">(((COUNTIFS(SWISSW!$I:$I,'MTT CHECKCOUNT'!$A51,SWISSW!$J:$J,'MTT CHECKCOUNT'!BB$1,SWISSW!$F:$F,"Won")+COUNTIFS(SWISSW!$I:$I,'MTT CHECKCOUNT'!BB$1,SWISSW!$J:$J,'MTT CHECKCOUNT'!$A51,SWISSW!$F:$F,"Lost")))+'MTT DRAW'!BB51*IF(ROW()=COLUMN(),1,0.5))*(IF(ROW()=COLUMN(),0,1))</f>
        <v>0</v>
      </c>
      <c r="BC51" s="14">
        <f ca="1">(((COUNTIFS(SWISSW!$I:$I,'MTT CHECKCOUNT'!$A51,SWISSW!$J:$J,'MTT CHECKCOUNT'!BC$1,SWISSW!$F:$F,"Won")+COUNTIFS(SWISSW!$I:$I,'MTT CHECKCOUNT'!BC$1,SWISSW!$J:$J,'MTT CHECKCOUNT'!$A51,SWISSW!$F:$F,"Lost")))+'MTT DRAW'!BC51*IF(ROW()=COLUMN(),1,0.5))*(IF(ROW()=COLUMN(),0,1))</f>
        <v>0</v>
      </c>
      <c r="BD51" s="14">
        <f ca="1">(((COUNTIFS(SWISSW!$I:$I,'MTT CHECKCOUNT'!$A51,SWISSW!$J:$J,'MTT CHECKCOUNT'!BD$1,SWISSW!$F:$F,"Won")+COUNTIFS(SWISSW!$I:$I,'MTT CHECKCOUNT'!BD$1,SWISSW!$J:$J,'MTT CHECKCOUNT'!$A51,SWISSW!$F:$F,"Lost")))+'MTT DRAW'!BD51*IF(ROW()=COLUMN(),1,0.5))*(IF(ROW()=COLUMN(),0,1))</f>
        <v>0</v>
      </c>
      <c r="BE51" s="14">
        <f ca="1">(((COUNTIFS(SWISSW!$I:$I,'MTT CHECKCOUNT'!$A51,SWISSW!$J:$J,'MTT CHECKCOUNT'!BE$1,SWISSW!$F:$F,"Won")+COUNTIFS(SWISSW!$I:$I,'MTT CHECKCOUNT'!BE$1,SWISSW!$J:$J,'MTT CHECKCOUNT'!$A51,SWISSW!$F:$F,"Lost")))+'MTT DRAW'!BE51*IF(ROW()=COLUMN(),1,0.5))*(IF(ROW()=COLUMN(),0,1))</f>
        <v>0</v>
      </c>
      <c r="BF51" s="14">
        <f ca="1">(((COUNTIFS(SWISSW!$I:$I,'MTT CHECKCOUNT'!$A51,SWISSW!$J:$J,'MTT CHECKCOUNT'!BF$1,SWISSW!$F:$F,"Won")+COUNTIFS(SWISSW!$I:$I,'MTT CHECKCOUNT'!BF$1,SWISSW!$J:$J,'MTT CHECKCOUNT'!$A51,SWISSW!$F:$F,"Lost")))+'MTT DRAW'!BF51*IF(ROW()=COLUMN(),1,0.5))*(IF(ROW()=COLUMN(),0,1))</f>
        <v>0</v>
      </c>
    </row>
    <row r="52" spans="1:58" ht="55" customHeight="1" x14ac:dyDescent="0.3">
      <c r="A52" s="3" t="str">
        <f ca="1">MATCHUP!A52</f>
        <v>Tron (Other)</v>
      </c>
      <c r="B52" s="14">
        <f ca="1">(((COUNTIFS(SWISSW!$I:$I,'MTT CHECKCOUNT'!$A52,SWISSW!$J:$J,'MTT CHECKCOUNT'!B$1,SWISSW!$F:$F,"Won")+COUNTIFS(SWISSW!$I:$I,'MTT CHECKCOUNT'!B$1,SWISSW!$J:$J,'MTT CHECKCOUNT'!$A52,SWISSW!$F:$F,"Lost")))+'MTT DRAW'!B52*IF(ROW()=COLUMN(),1,0.5))*(IF(ROW()=COLUMN(),0,1))</f>
        <v>0</v>
      </c>
      <c r="C52" s="14">
        <f ca="1">(((COUNTIFS(SWISSW!$I:$I,'MTT CHECKCOUNT'!$A52,SWISSW!$J:$J,'MTT CHECKCOUNT'!C$1,SWISSW!$F:$F,"Won")+COUNTIFS(SWISSW!$I:$I,'MTT CHECKCOUNT'!C$1,SWISSW!$J:$J,'MTT CHECKCOUNT'!$A52,SWISSW!$F:$F,"Lost")))+'MTT DRAW'!C52*IF(ROW()=COLUMN(),1,0.5))*(IF(ROW()=COLUMN(),0,1))</f>
        <v>0</v>
      </c>
      <c r="D52" s="14">
        <f ca="1">(((COUNTIFS(SWISSW!$I:$I,'MTT CHECKCOUNT'!$A52,SWISSW!$J:$J,'MTT CHECKCOUNT'!D$1,SWISSW!$F:$F,"Won")+COUNTIFS(SWISSW!$I:$I,'MTT CHECKCOUNT'!D$1,SWISSW!$J:$J,'MTT CHECKCOUNT'!$A52,SWISSW!$F:$F,"Lost")))+'MTT DRAW'!D52*IF(ROW()=COLUMN(),1,0.5))*(IF(ROW()=COLUMN(),0,1))</f>
        <v>0</v>
      </c>
      <c r="E52" s="14">
        <f ca="1">(((COUNTIFS(SWISSW!$I:$I,'MTT CHECKCOUNT'!$A52,SWISSW!$J:$J,'MTT CHECKCOUNT'!E$1,SWISSW!$F:$F,"Won")+COUNTIFS(SWISSW!$I:$I,'MTT CHECKCOUNT'!E$1,SWISSW!$J:$J,'MTT CHECKCOUNT'!$A52,SWISSW!$F:$F,"Lost")))+'MTT DRAW'!E52*IF(ROW()=COLUMN(),1,0.5))*(IF(ROW()=COLUMN(),0,1))</f>
        <v>0</v>
      </c>
      <c r="F52" s="14">
        <f ca="1">(((COUNTIFS(SWISSW!$I:$I,'MTT CHECKCOUNT'!$A52,SWISSW!$J:$J,'MTT CHECKCOUNT'!F$1,SWISSW!$F:$F,"Won")+COUNTIFS(SWISSW!$I:$I,'MTT CHECKCOUNT'!F$1,SWISSW!$J:$J,'MTT CHECKCOUNT'!$A52,SWISSW!$F:$F,"Lost")))+'MTT DRAW'!F52*IF(ROW()=COLUMN(),1,0.5))*(IF(ROW()=COLUMN(),0,1))</f>
        <v>0</v>
      </c>
      <c r="G52" s="14">
        <f ca="1">(((COUNTIFS(SWISSW!$I:$I,'MTT CHECKCOUNT'!$A52,SWISSW!$J:$J,'MTT CHECKCOUNT'!G$1,SWISSW!$F:$F,"Won")+COUNTIFS(SWISSW!$I:$I,'MTT CHECKCOUNT'!G$1,SWISSW!$J:$J,'MTT CHECKCOUNT'!$A52,SWISSW!$F:$F,"Lost")))+'MTT DRAW'!G52*IF(ROW()=COLUMN(),1,0.5))*(IF(ROW()=COLUMN(),0,1))</f>
        <v>0</v>
      </c>
      <c r="H52" s="14">
        <f ca="1">(((COUNTIFS(SWISSW!$I:$I,'MTT CHECKCOUNT'!$A52,SWISSW!$J:$J,'MTT CHECKCOUNT'!H$1,SWISSW!$F:$F,"Won")+COUNTIFS(SWISSW!$I:$I,'MTT CHECKCOUNT'!H$1,SWISSW!$J:$J,'MTT CHECKCOUNT'!$A52,SWISSW!$F:$F,"Lost")))+'MTT DRAW'!H52*IF(ROW()=COLUMN(),1,0.5))*(IF(ROW()=COLUMN(),0,1))</f>
        <v>0</v>
      </c>
      <c r="I52" s="14">
        <f ca="1">(((COUNTIFS(SWISSW!$I:$I,'MTT CHECKCOUNT'!$A52,SWISSW!$J:$J,'MTT CHECKCOUNT'!I$1,SWISSW!$F:$F,"Won")+COUNTIFS(SWISSW!$I:$I,'MTT CHECKCOUNT'!I$1,SWISSW!$J:$J,'MTT CHECKCOUNT'!$A52,SWISSW!$F:$F,"Lost")))+'MTT DRAW'!I52*IF(ROW()=COLUMN(),1,0.5))*(IF(ROW()=COLUMN(),0,1))</f>
        <v>0</v>
      </c>
      <c r="J52" s="14">
        <f ca="1">(((COUNTIFS(SWISSW!$I:$I,'MTT CHECKCOUNT'!$A52,SWISSW!$J:$J,'MTT CHECKCOUNT'!J$1,SWISSW!$F:$F,"Won")+COUNTIFS(SWISSW!$I:$I,'MTT CHECKCOUNT'!J$1,SWISSW!$J:$J,'MTT CHECKCOUNT'!$A52,SWISSW!$F:$F,"Lost")))+'MTT DRAW'!J52*IF(ROW()=COLUMN(),1,0.5))*(IF(ROW()=COLUMN(),0,1))</f>
        <v>0</v>
      </c>
      <c r="K52" s="14">
        <f ca="1">(((COUNTIFS(SWISSW!$I:$I,'MTT CHECKCOUNT'!$A52,SWISSW!$J:$J,'MTT CHECKCOUNT'!K$1,SWISSW!$F:$F,"Won")+COUNTIFS(SWISSW!$I:$I,'MTT CHECKCOUNT'!K$1,SWISSW!$J:$J,'MTT CHECKCOUNT'!$A52,SWISSW!$F:$F,"Lost")))+'MTT DRAW'!K52*IF(ROW()=COLUMN(),1,0.5))*(IF(ROW()=COLUMN(),0,1))</f>
        <v>0</v>
      </c>
      <c r="L52" s="14">
        <f ca="1">(((COUNTIFS(SWISSW!$I:$I,'MTT CHECKCOUNT'!$A52,SWISSW!$J:$J,'MTT CHECKCOUNT'!L$1,SWISSW!$F:$F,"Won")+COUNTIFS(SWISSW!$I:$I,'MTT CHECKCOUNT'!L$1,SWISSW!$J:$J,'MTT CHECKCOUNT'!$A52,SWISSW!$F:$F,"Lost")))+'MTT DRAW'!L52*IF(ROW()=COLUMN(),1,0.5))*(IF(ROW()=COLUMN(),0,1))</f>
        <v>0</v>
      </c>
      <c r="M52" s="14">
        <f ca="1">(((COUNTIFS(SWISSW!$I:$I,'MTT CHECKCOUNT'!$A52,SWISSW!$J:$J,'MTT CHECKCOUNT'!M$1,SWISSW!$F:$F,"Won")+COUNTIFS(SWISSW!$I:$I,'MTT CHECKCOUNT'!M$1,SWISSW!$J:$J,'MTT CHECKCOUNT'!$A52,SWISSW!$F:$F,"Lost")))+'MTT DRAW'!M52*IF(ROW()=COLUMN(),1,0.5))*(IF(ROW()=COLUMN(),0,1))</f>
        <v>0</v>
      </c>
      <c r="N52" s="14">
        <f ca="1">(((COUNTIFS(SWISSW!$I:$I,'MTT CHECKCOUNT'!$A52,SWISSW!$J:$J,'MTT CHECKCOUNT'!N$1,SWISSW!$F:$F,"Won")+COUNTIFS(SWISSW!$I:$I,'MTT CHECKCOUNT'!N$1,SWISSW!$J:$J,'MTT CHECKCOUNT'!$A52,SWISSW!$F:$F,"Lost")))+'MTT DRAW'!N52*IF(ROW()=COLUMN(),1,0.5))*(IF(ROW()=COLUMN(),0,1))</f>
        <v>0</v>
      </c>
      <c r="O52" s="14">
        <f ca="1">(((COUNTIFS(SWISSW!$I:$I,'MTT CHECKCOUNT'!$A52,SWISSW!$J:$J,'MTT CHECKCOUNT'!O$1,SWISSW!$F:$F,"Won")+COUNTIFS(SWISSW!$I:$I,'MTT CHECKCOUNT'!O$1,SWISSW!$J:$J,'MTT CHECKCOUNT'!$A52,SWISSW!$F:$F,"Lost")))+'MTT DRAW'!O52*IF(ROW()=COLUMN(),1,0.5))*(IF(ROW()=COLUMN(),0,1))</f>
        <v>0</v>
      </c>
      <c r="P52" s="14">
        <f ca="1">(((COUNTIFS(SWISSW!$I:$I,'MTT CHECKCOUNT'!$A52,SWISSW!$J:$J,'MTT CHECKCOUNT'!P$1,SWISSW!$F:$F,"Won")+COUNTIFS(SWISSW!$I:$I,'MTT CHECKCOUNT'!P$1,SWISSW!$J:$J,'MTT CHECKCOUNT'!$A52,SWISSW!$F:$F,"Lost")))+'MTT DRAW'!P52*IF(ROW()=COLUMN(),1,0.5))*(IF(ROW()=COLUMN(),0,1))</f>
        <v>0</v>
      </c>
      <c r="Q52" s="14">
        <f ca="1">(((COUNTIFS(SWISSW!$I:$I,'MTT CHECKCOUNT'!$A52,SWISSW!$J:$J,'MTT CHECKCOUNT'!Q$1,SWISSW!$F:$F,"Won")+COUNTIFS(SWISSW!$I:$I,'MTT CHECKCOUNT'!Q$1,SWISSW!$J:$J,'MTT CHECKCOUNT'!$A52,SWISSW!$F:$F,"Lost")))+'MTT DRAW'!Q52*IF(ROW()=COLUMN(),1,0.5))*(IF(ROW()=COLUMN(),0,1))</f>
        <v>0</v>
      </c>
      <c r="R52" s="14">
        <f ca="1">(((COUNTIFS(SWISSW!$I:$I,'MTT CHECKCOUNT'!$A52,SWISSW!$J:$J,'MTT CHECKCOUNT'!R$1,SWISSW!$F:$F,"Won")+COUNTIFS(SWISSW!$I:$I,'MTT CHECKCOUNT'!R$1,SWISSW!$J:$J,'MTT CHECKCOUNT'!$A52,SWISSW!$F:$F,"Lost")))+'MTT DRAW'!R52*IF(ROW()=COLUMN(),1,0.5))*(IF(ROW()=COLUMN(),0,1))</f>
        <v>0</v>
      </c>
      <c r="S52" s="14">
        <f ca="1">(((COUNTIFS(SWISSW!$I:$I,'MTT CHECKCOUNT'!$A52,SWISSW!$J:$J,'MTT CHECKCOUNT'!S$1,SWISSW!$F:$F,"Won")+COUNTIFS(SWISSW!$I:$I,'MTT CHECKCOUNT'!S$1,SWISSW!$J:$J,'MTT CHECKCOUNT'!$A52,SWISSW!$F:$F,"Lost")))+'MTT DRAW'!S52*IF(ROW()=COLUMN(),1,0.5))*(IF(ROW()=COLUMN(),0,1))</f>
        <v>0</v>
      </c>
      <c r="T52" s="14">
        <f ca="1">(((COUNTIFS(SWISSW!$I:$I,'MTT CHECKCOUNT'!$A52,SWISSW!$J:$J,'MTT CHECKCOUNT'!T$1,SWISSW!$F:$F,"Won")+COUNTIFS(SWISSW!$I:$I,'MTT CHECKCOUNT'!T$1,SWISSW!$J:$J,'MTT CHECKCOUNT'!$A52,SWISSW!$F:$F,"Lost")))+'MTT DRAW'!T52*IF(ROW()=COLUMN(),1,0.5))*(IF(ROW()=COLUMN(),0,1))</f>
        <v>0</v>
      </c>
      <c r="U52" s="14">
        <f ca="1">(((COUNTIFS(SWISSW!$I:$I,'MTT CHECKCOUNT'!$A52,SWISSW!$J:$J,'MTT CHECKCOUNT'!U$1,SWISSW!$F:$F,"Won")+COUNTIFS(SWISSW!$I:$I,'MTT CHECKCOUNT'!U$1,SWISSW!$J:$J,'MTT CHECKCOUNT'!$A52,SWISSW!$F:$F,"Lost")))+'MTT DRAW'!U52*IF(ROW()=COLUMN(),1,0.5))*(IF(ROW()=COLUMN(),0,1))</f>
        <v>0</v>
      </c>
      <c r="V52" s="14">
        <f ca="1">(((COUNTIFS(SWISSW!$I:$I,'MTT CHECKCOUNT'!$A52,SWISSW!$J:$J,'MTT CHECKCOUNT'!V$1,SWISSW!$F:$F,"Won")+COUNTIFS(SWISSW!$I:$I,'MTT CHECKCOUNT'!V$1,SWISSW!$J:$J,'MTT CHECKCOUNT'!$A52,SWISSW!$F:$F,"Lost")))+'MTT DRAW'!V52*IF(ROW()=COLUMN(),1,0.5))*(IF(ROW()=COLUMN(),0,1))</f>
        <v>0</v>
      </c>
      <c r="W52" s="14">
        <f ca="1">(((COUNTIFS(SWISSW!$I:$I,'MTT CHECKCOUNT'!$A52,SWISSW!$J:$J,'MTT CHECKCOUNT'!W$1,SWISSW!$F:$F,"Won")+COUNTIFS(SWISSW!$I:$I,'MTT CHECKCOUNT'!W$1,SWISSW!$J:$J,'MTT CHECKCOUNT'!$A52,SWISSW!$F:$F,"Lost")))+'MTT DRAW'!W52*IF(ROW()=COLUMN(),1,0.5))*(IF(ROW()=COLUMN(),0,1))</f>
        <v>0</v>
      </c>
      <c r="X52" s="14">
        <f ca="1">(((COUNTIFS(SWISSW!$I:$I,'MTT CHECKCOUNT'!$A52,SWISSW!$J:$J,'MTT CHECKCOUNT'!X$1,SWISSW!$F:$F,"Won")+COUNTIFS(SWISSW!$I:$I,'MTT CHECKCOUNT'!X$1,SWISSW!$J:$J,'MTT CHECKCOUNT'!$A52,SWISSW!$F:$F,"Lost")))+'MTT DRAW'!X52*IF(ROW()=COLUMN(),1,0.5))*(IF(ROW()=COLUMN(),0,1))</f>
        <v>0</v>
      </c>
      <c r="Y52" s="14">
        <f ca="1">(((COUNTIFS(SWISSW!$I:$I,'MTT CHECKCOUNT'!$A52,SWISSW!$J:$J,'MTT CHECKCOUNT'!Y$1,SWISSW!$F:$F,"Won")+COUNTIFS(SWISSW!$I:$I,'MTT CHECKCOUNT'!Y$1,SWISSW!$J:$J,'MTT CHECKCOUNT'!$A52,SWISSW!$F:$F,"Lost")))+'MTT DRAW'!Y52*IF(ROW()=COLUMN(),1,0.5))*(IF(ROW()=COLUMN(),0,1))</f>
        <v>0</v>
      </c>
      <c r="Z52" s="14">
        <f ca="1">(((COUNTIFS(SWISSW!$I:$I,'MTT CHECKCOUNT'!$A52,SWISSW!$J:$J,'MTT CHECKCOUNT'!Z$1,SWISSW!$F:$F,"Won")+COUNTIFS(SWISSW!$I:$I,'MTT CHECKCOUNT'!Z$1,SWISSW!$J:$J,'MTT CHECKCOUNT'!$A52,SWISSW!$F:$F,"Lost")))+'MTT DRAW'!Z52*IF(ROW()=COLUMN(),1,0.5))*(IF(ROW()=COLUMN(),0,1))</f>
        <v>0</v>
      </c>
      <c r="AA52" s="14">
        <f ca="1">(((COUNTIFS(SWISSW!$I:$I,'MTT CHECKCOUNT'!$A52,SWISSW!$J:$J,'MTT CHECKCOUNT'!AA$1,SWISSW!$F:$F,"Won")+COUNTIFS(SWISSW!$I:$I,'MTT CHECKCOUNT'!AA$1,SWISSW!$J:$J,'MTT CHECKCOUNT'!$A52,SWISSW!$F:$F,"Lost")))+'MTT DRAW'!AA52*IF(ROW()=COLUMN(),1,0.5))*(IF(ROW()=COLUMN(),0,1))</f>
        <v>0</v>
      </c>
      <c r="AB52" s="14">
        <f ca="1">(((COUNTIFS(SWISSW!$I:$I,'MTT CHECKCOUNT'!$A52,SWISSW!$J:$J,'MTT CHECKCOUNT'!AB$1,SWISSW!$F:$F,"Won")+COUNTIFS(SWISSW!$I:$I,'MTT CHECKCOUNT'!AB$1,SWISSW!$J:$J,'MTT CHECKCOUNT'!$A52,SWISSW!$F:$F,"Lost")))+'MTT DRAW'!AB52*IF(ROW()=COLUMN(),1,0.5))*(IF(ROW()=COLUMN(),0,1))</f>
        <v>0</v>
      </c>
      <c r="AC52" s="14">
        <f ca="1">(((COUNTIFS(SWISSW!$I:$I,'MTT CHECKCOUNT'!$A52,SWISSW!$J:$J,'MTT CHECKCOUNT'!AC$1,SWISSW!$F:$F,"Won")+COUNTIFS(SWISSW!$I:$I,'MTT CHECKCOUNT'!AC$1,SWISSW!$J:$J,'MTT CHECKCOUNT'!$A52,SWISSW!$F:$F,"Lost")))+'MTT DRAW'!AC52*IF(ROW()=COLUMN(),1,0.5))*(IF(ROW()=COLUMN(),0,1))</f>
        <v>0</v>
      </c>
      <c r="AD52" s="14">
        <f ca="1">(((COUNTIFS(SWISSW!$I:$I,'MTT CHECKCOUNT'!$A52,SWISSW!$J:$J,'MTT CHECKCOUNT'!AD$1,SWISSW!$F:$F,"Won")+COUNTIFS(SWISSW!$I:$I,'MTT CHECKCOUNT'!AD$1,SWISSW!$J:$J,'MTT CHECKCOUNT'!$A52,SWISSW!$F:$F,"Lost")))+'MTT DRAW'!AD52*IF(ROW()=COLUMN(),1,0.5))*(IF(ROW()=COLUMN(),0,1))</f>
        <v>0</v>
      </c>
      <c r="AE52" s="14">
        <f ca="1">(((COUNTIFS(SWISSW!$I:$I,'MTT CHECKCOUNT'!$A52,SWISSW!$J:$J,'MTT CHECKCOUNT'!AE$1,SWISSW!$F:$F,"Won")+COUNTIFS(SWISSW!$I:$I,'MTT CHECKCOUNT'!AE$1,SWISSW!$J:$J,'MTT CHECKCOUNT'!$A52,SWISSW!$F:$F,"Lost")))+'MTT DRAW'!AE52*IF(ROW()=COLUMN(),1,0.5))*(IF(ROW()=COLUMN(),0,1))</f>
        <v>0</v>
      </c>
      <c r="AF52" s="14">
        <f ca="1">(((COUNTIFS(SWISSW!$I:$I,'MTT CHECKCOUNT'!$A52,SWISSW!$J:$J,'MTT CHECKCOUNT'!AF$1,SWISSW!$F:$F,"Won")+COUNTIFS(SWISSW!$I:$I,'MTT CHECKCOUNT'!AF$1,SWISSW!$J:$J,'MTT CHECKCOUNT'!$A52,SWISSW!$F:$F,"Lost")))+'MTT DRAW'!AF52*IF(ROW()=COLUMN(),1,0.5))*(IF(ROW()=COLUMN(),0,1))</f>
        <v>0</v>
      </c>
      <c r="AG52" s="14">
        <f ca="1">(((COUNTIFS(SWISSW!$I:$I,'MTT CHECKCOUNT'!$A52,SWISSW!$J:$J,'MTT CHECKCOUNT'!AG$1,SWISSW!$F:$F,"Won")+COUNTIFS(SWISSW!$I:$I,'MTT CHECKCOUNT'!AG$1,SWISSW!$J:$J,'MTT CHECKCOUNT'!$A52,SWISSW!$F:$F,"Lost")))+'MTT DRAW'!AG52*IF(ROW()=COLUMN(),1,0.5))*(IF(ROW()=COLUMN(),0,1))</f>
        <v>0</v>
      </c>
      <c r="AH52" s="14">
        <f ca="1">(((COUNTIFS(SWISSW!$I:$I,'MTT CHECKCOUNT'!$A52,SWISSW!$J:$J,'MTT CHECKCOUNT'!AH$1,SWISSW!$F:$F,"Won")+COUNTIFS(SWISSW!$I:$I,'MTT CHECKCOUNT'!AH$1,SWISSW!$J:$J,'MTT CHECKCOUNT'!$A52,SWISSW!$F:$F,"Lost")))+'MTT DRAW'!AH52*IF(ROW()=COLUMN(),1,0.5))*(IF(ROW()=COLUMN(),0,1))</f>
        <v>0</v>
      </c>
      <c r="AI52" s="14">
        <f ca="1">(((COUNTIFS(SWISSW!$I:$I,'MTT CHECKCOUNT'!$A52,SWISSW!$J:$J,'MTT CHECKCOUNT'!AI$1,SWISSW!$F:$F,"Won")+COUNTIFS(SWISSW!$I:$I,'MTT CHECKCOUNT'!AI$1,SWISSW!$J:$J,'MTT CHECKCOUNT'!$A52,SWISSW!$F:$F,"Lost")))+'MTT DRAW'!AI52*IF(ROW()=COLUMN(),1,0.5))*(IF(ROW()=COLUMN(),0,1))</f>
        <v>0</v>
      </c>
      <c r="AJ52" s="14">
        <f ca="1">(((COUNTIFS(SWISSW!$I:$I,'MTT CHECKCOUNT'!$A52,SWISSW!$J:$J,'MTT CHECKCOUNT'!AJ$1,SWISSW!$F:$F,"Won")+COUNTIFS(SWISSW!$I:$I,'MTT CHECKCOUNT'!AJ$1,SWISSW!$J:$J,'MTT CHECKCOUNT'!$A52,SWISSW!$F:$F,"Lost")))+'MTT DRAW'!AJ52*IF(ROW()=COLUMN(),1,0.5))*(IF(ROW()=COLUMN(),0,1))</f>
        <v>0</v>
      </c>
      <c r="AK52" s="14">
        <f ca="1">(((COUNTIFS(SWISSW!$I:$I,'MTT CHECKCOUNT'!$A52,SWISSW!$J:$J,'MTT CHECKCOUNT'!AK$1,SWISSW!$F:$F,"Won")+COUNTIFS(SWISSW!$I:$I,'MTT CHECKCOUNT'!AK$1,SWISSW!$J:$J,'MTT CHECKCOUNT'!$A52,SWISSW!$F:$F,"Lost")))+'MTT DRAW'!AK52*IF(ROW()=COLUMN(),1,0.5))*(IF(ROW()=COLUMN(),0,1))</f>
        <v>0</v>
      </c>
      <c r="AL52" s="14">
        <f ca="1">(((COUNTIFS(SWISSW!$I:$I,'MTT CHECKCOUNT'!$A52,SWISSW!$J:$J,'MTT CHECKCOUNT'!AL$1,SWISSW!$F:$F,"Won")+COUNTIFS(SWISSW!$I:$I,'MTT CHECKCOUNT'!AL$1,SWISSW!$J:$J,'MTT CHECKCOUNT'!$A52,SWISSW!$F:$F,"Lost")))+'MTT DRAW'!AL52*IF(ROW()=COLUMN(),1,0.5))*(IF(ROW()=COLUMN(),0,1))</f>
        <v>0</v>
      </c>
      <c r="AM52" s="14">
        <f ca="1">(((COUNTIFS(SWISSW!$I:$I,'MTT CHECKCOUNT'!$A52,SWISSW!$J:$J,'MTT CHECKCOUNT'!AM$1,SWISSW!$F:$F,"Won")+COUNTIFS(SWISSW!$I:$I,'MTT CHECKCOUNT'!AM$1,SWISSW!$J:$J,'MTT CHECKCOUNT'!$A52,SWISSW!$F:$F,"Lost")))+'MTT DRAW'!AM52*IF(ROW()=COLUMN(),1,0.5))*(IF(ROW()=COLUMN(),0,1))</f>
        <v>0</v>
      </c>
      <c r="AN52" s="14">
        <f ca="1">(((COUNTIFS(SWISSW!$I:$I,'MTT CHECKCOUNT'!$A52,SWISSW!$J:$J,'MTT CHECKCOUNT'!AN$1,SWISSW!$F:$F,"Won")+COUNTIFS(SWISSW!$I:$I,'MTT CHECKCOUNT'!AN$1,SWISSW!$J:$J,'MTT CHECKCOUNT'!$A52,SWISSW!$F:$F,"Lost")))+'MTT DRAW'!AN52*IF(ROW()=COLUMN(),1,0.5))*(IF(ROW()=COLUMN(),0,1))</f>
        <v>0</v>
      </c>
      <c r="AO52" s="14">
        <f ca="1">(((COUNTIFS(SWISSW!$I:$I,'MTT CHECKCOUNT'!$A52,SWISSW!$J:$J,'MTT CHECKCOUNT'!AO$1,SWISSW!$F:$F,"Won")+COUNTIFS(SWISSW!$I:$I,'MTT CHECKCOUNT'!AO$1,SWISSW!$J:$J,'MTT CHECKCOUNT'!$A52,SWISSW!$F:$F,"Lost")))+'MTT DRAW'!AO52*IF(ROW()=COLUMN(),1,0.5))*(IF(ROW()=COLUMN(),0,1))</f>
        <v>0</v>
      </c>
      <c r="AP52" s="14">
        <f ca="1">(((COUNTIFS(SWISSW!$I:$I,'MTT CHECKCOUNT'!$A52,SWISSW!$J:$J,'MTT CHECKCOUNT'!AP$1,SWISSW!$F:$F,"Won")+COUNTIFS(SWISSW!$I:$I,'MTT CHECKCOUNT'!AP$1,SWISSW!$J:$J,'MTT CHECKCOUNT'!$A52,SWISSW!$F:$F,"Lost")))+'MTT DRAW'!AP52*IF(ROW()=COLUMN(),1,0.5))*(IF(ROW()=COLUMN(),0,1))</f>
        <v>0</v>
      </c>
      <c r="AQ52" s="14">
        <f ca="1">(((COUNTIFS(SWISSW!$I:$I,'MTT CHECKCOUNT'!$A52,SWISSW!$J:$J,'MTT CHECKCOUNT'!AQ$1,SWISSW!$F:$F,"Won")+COUNTIFS(SWISSW!$I:$I,'MTT CHECKCOUNT'!AQ$1,SWISSW!$J:$J,'MTT CHECKCOUNT'!$A52,SWISSW!$F:$F,"Lost")))+'MTT DRAW'!AQ52*IF(ROW()=COLUMN(),1,0.5))*(IF(ROW()=COLUMN(),0,1))</f>
        <v>0</v>
      </c>
      <c r="AR52" s="14">
        <f ca="1">(((COUNTIFS(SWISSW!$I:$I,'MTT CHECKCOUNT'!$A52,SWISSW!$J:$J,'MTT CHECKCOUNT'!AR$1,SWISSW!$F:$F,"Won")+COUNTIFS(SWISSW!$I:$I,'MTT CHECKCOUNT'!AR$1,SWISSW!$J:$J,'MTT CHECKCOUNT'!$A52,SWISSW!$F:$F,"Lost")))+'MTT DRAW'!AR52*IF(ROW()=COLUMN(),1,0.5))*(IF(ROW()=COLUMN(),0,1))</f>
        <v>0</v>
      </c>
      <c r="AS52" s="14">
        <f ca="1">(((COUNTIFS(SWISSW!$I:$I,'MTT CHECKCOUNT'!$A52,SWISSW!$J:$J,'MTT CHECKCOUNT'!AS$1,SWISSW!$F:$F,"Won")+COUNTIFS(SWISSW!$I:$I,'MTT CHECKCOUNT'!AS$1,SWISSW!$J:$J,'MTT CHECKCOUNT'!$A52,SWISSW!$F:$F,"Lost")))+'MTT DRAW'!AS52*IF(ROW()=COLUMN(),1,0.5))*(IF(ROW()=COLUMN(),0,1))</f>
        <v>0</v>
      </c>
      <c r="AT52" s="14">
        <f ca="1">(((COUNTIFS(SWISSW!$I:$I,'MTT CHECKCOUNT'!$A52,SWISSW!$J:$J,'MTT CHECKCOUNT'!AT$1,SWISSW!$F:$F,"Won")+COUNTIFS(SWISSW!$I:$I,'MTT CHECKCOUNT'!AT$1,SWISSW!$J:$J,'MTT CHECKCOUNT'!$A52,SWISSW!$F:$F,"Lost")))+'MTT DRAW'!AT52*IF(ROW()=COLUMN(),1,0.5))*(IF(ROW()=COLUMN(),0,1))</f>
        <v>0</v>
      </c>
      <c r="AU52" s="14">
        <f ca="1">(((COUNTIFS(SWISSW!$I:$I,'MTT CHECKCOUNT'!$A52,SWISSW!$J:$J,'MTT CHECKCOUNT'!AU$1,SWISSW!$F:$F,"Won")+COUNTIFS(SWISSW!$I:$I,'MTT CHECKCOUNT'!AU$1,SWISSW!$J:$J,'MTT CHECKCOUNT'!$A52,SWISSW!$F:$F,"Lost")))+'MTT DRAW'!AU52*IF(ROW()=COLUMN(),1,0.5))*(IF(ROW()=COLUMN(),0,1))</f>
        <v>0</v>
      </c>
      <c r="AV52" s="14">
        <f ca="1">(((COUNTIFS(SWISSW!$I:$I,'MTT CHECKCOUNT'!$A52,SWISSW!$J:$J,'MTT CHECKCOUNT'!AV$1,SWISSW!$F:$F,"Won")+COUNTIFS(SWISSW!$I:$I,'MTT CHECKCOUNT'!AV$1,SWISSW!$J:$J,'MTT CHECKCOUNT'!$A52,SWISSW!$F:$F,"Lost")))+'MTT DRAW'!AV52*IF(ROW()=COLUMN(),1,0.5))*(IF(ROW()=COLUMN(),0,1))</f>
        <v>0</v>
      </c>
      <c r="AW52" s="14">
        <f ca="1">(((COUNTIFS(SWISSW!$I:$I,'MTT CHECKCOUNT'!$A52,SWISSW!$J:$J,'MTT CHECKCOUNT'!AW$1,SWISSW!$F:$F,"Won")+COUNTIFS(SWISSW!$I:$I,'MTT CHECKCOUNT'!AW$1,SWISSW!$J:$J,'MTT CHECKCOUNT'!$A52,SWISSW!$F:$F,"Lost")))+'MTT DRAW'!AW52*IF(ROW()=COLUMN(),1,0.5))*(IF(ROW()=COLUMN(),0,1))</f>
        <v>0</v>
      </c>
      <c r="AX52" s="14">
        <f ca="1">(((COUNTIFS(SWISSW!$I:$I,'MTT CHECKCOUNT'!$A52,SWISSW!$J:$J,'MTT CHECKCOUNT'!AX$1,SWISSW!$F:$F,"Won")+COUNTIFS(SWISSW!$I:$I,'MTT CHECKCOUNT'!AX$1,SWISSW!$J:$J,'MTT CHECKCOUNT'!$A52,SWISSW!$F:$F,"Lost")))+'MTT DRAW'!AX52*IF(ROW()=COLUMN(),1,0.5))*(IF(ROW()=COLUMN(),0,1))</f>
        <v>0</v>
      </c>
      <c r="AY52" s="14">
        <f ca="1">(((COUNTIFS(SWISSW!$I:$I,'MTT CHECKCOUNT'!$A52,SWISSW!$J:$J,'MTT CHECKCOUNT'!AY$1,SWISSW!$F:$F,"Won")+COUNTIFS(SWISSW!$I:$I,'MTT CHECKCOUNT'!AY$1,SWISSW!$J:$J,'MTT CHECKCOUNT'!$A52,SWISSW!$F:$F,"Lost")))+'MTT DRAW'!AY52*IF(ROW()=COLUMN(),1,0.5))*(IF(ROW()=COLUMN(),0,1))</f>
        <v>0</v>
      </c>
      <c r="AZ52" s="14">
        <f ca="1">(((COUNTIFS(SWISSW!$I:$I,'MTT CHECKCOUNT'!$A52,SWISSW!$J:$J,'MTT CHECKCOUNT'!AZ$1,SWISSW!$F:$F,"Won")+COUNTIFS(SWISSW!$I:$I,'MTT CHECKCOUNT'!AZ$1,SWISSW!$J:$J,'MTT CHECKCOUNT'!$A52,SWISSW!$F:$F,"Lost")))+'MTT DRAW'!AZ52*IF(ROW()=COLUMN(),1,0.5))*(IF(ROW()=COLUMN(),0,1))</f>
        <v>0</v>
      </c>
      <c r="BA52" s="14">
        <f ca="1">(((COUNTIFS(SWISSW!$I:$I,'MTT CHECKCOUNT'!$A52,SWISSW!$J:$J,'MTT CHECKCOUNT'!BA$1,SWISSW!$F:$F,"Won")+COUNTIFS(SWISSW!$I:$I,'MTT CHECKCOUNT'!BA$1,SWISSW!$J:$J,'MTT CHECKCOUNT'!$A52,SWISSW!$F:$F,"Lost")))+'MTT DRAW'!BA52*IF(ROW()=COLUMN(),1,0.5))*(IF(ROW()=COLUMN(),0,1))</f>
        <v>0</v>
      </c>
      <c r="BB52" s="14">
        <f ca="1">(((COUNTIFS(SWISSW!$I:$I,'MTT CHECKCOUNT'!$A52,SWISSW!$J:$J,'MTT CHECKCOUNT'!BB$1,SWISSW!$F:$F,"Won")+COUNTIFS(SWISSW!$I:$I,'MTT CHECKCOUNT'!BB$1,SWISSW!$J:$J,'MTT CHECKCOUNT'!$A52,SWISSW!$F:$F,"Lost")))+'MTT DRAW'!BB52*IF(ROW()=COLUMN(),1,0.5))*(IF(ROW()=COLUMN(),0,1))</f>
        <v>0</v>
      </c>
      <c r="BC52" s="14">
        <f ca="1">(((COUNTIFS(SWISSW!$I:$I,'MTT CHECKCOUNT'!$A52,SWISSW!$J:$J,'MTT CHECKCOUNT'!BC$1,SWISSW!$F:$F,"Won")+COUNTIFS(SWISSW!$I:$I,'MTT CHECKCOUNT'!BC$1,SWISSW!$J:$J,'MTT CHECKCOUNT'!$A52,SWISSW!$F:$F,"Lost")))+'MTT DRAW'!BC52*IF(ROW()=COLUMN(),1,0.5))*(IF(ROW()=COLUMN(),0,1))</f>
        <v>0</v>
      </c>
      <c r="BD52" s="14">
        <f ca="1">(((COUNTIFS(SWISSW!$I:$I,'MTT CHECKCOUNT'!$A52,SWISSW!$J:$J,'MTT CHECKCOUNT'!BD$1,SWISSW!$F:$F,"Won")+COUNTIFS(SWISSW!$I:$I,'MTT CHECKCOUNT'!BD$1,SWISSW!$J:$J,'MTT CHECKCOUNT'!$A52,SWISSW!$F:$F,"Lost")))+'MTT DRAW'!BD52*IF(ROW()=COLUMN(),1,0.5))*(IF(ROW()=COLUMN(),0,1))</f>
        <v>0</v>
      </c>
      <c r="BE52" s="14">
        <f ca="1">(((COUNTIFS(SWISSW!$I:$I,'MTT CHECKCOUNT'!$A52,SWISSW!$J:$J,'MTT CHECKCOUNT'!BE$1,SWISSW!$F:$F,"Won")+COUNTIFS(SWISSW!$I:$I,'MTT CHECKCOUNT'!BE$1,SWISSW!$J:$J,'MTT CHECKCOUNT'!$A52,SWISSW!$F:$F,"Lost")))+'MTT DRAW'!BE52*IF(ROW()=COLUMN(),1,0.5))*(IF(ROW()=COLUMN(),0,1))</f>
        <v>0</v>
      </c>
      <c r="BF52" s="14">
        <f ca="1">(((COUNTIFS(SWISSW!$I:$I,'MTT CHECKCOUNT'!$A52,SWISSW!$J:$J,'MTT CHECKCOUNT'!BF$1,SWISSW!$F:$F,"Won")+COUNTIFS(SWISSW!$I:$I,'MTT CHECKCOUNT'!BF$1,SWISSW!$J:$J,'MTT CHECKCOUNT'!$A52,SWISSW!$F:$F,"Lost")))+'MTT DRAW'!BF52*IF(ROW()=COLUMN(),1,0.5))*(IF(ROW()=COLUMN(),0,1))</f>
        <v>0</v>
      </c>
    </row>
    <row r="53" spans="1:58" ht="55" customHeight="1" x14ac:dyDescent="0.3">
      <c r="A53" s="3" t="str">
        <f ca="1">MATCHUP!A53</f>
        <v>Dimir Affinity</v>
      </c>
      <c r="B53" s="14">
        <f ca="1">(((COUNTIFS(SWISSW!$I:$I,'MTT CHECKCOUNT'!$A53,SWISSW!$J:$J,'MTT CHECKCOUNT'!B$1,SWISSW!$F:$F,"Won")+COUNTIFS(SWISSW!$I:$I,'MTT CHECKCOUNT'!B$1,SWISSW!$J:$J,'MTT CHECKCOUNT'!$A53,SWISSW!$F:$F,"Lost")))+'MTT DRAW'!B53*IF(ROW()=COLUMN(),1,0.5))*(IF(ROW()=COLUMN(),0,1))</f>
        <v>0</v>
      </c>
      <c r="C53" s="14">
        <f ca="1">(((COUNTIFS(SWISSW!$I:$I,'MTT CHECKCOUNT'!$A53,SWISSW!$J:$J,'MTT CHECKCOUNT'!C$1,SWISSW!$F:$F,"Won")+COUNTIFS(SWISSW!$I:$I,'MTT CHECKCOUNT'!C$1,SWISSW!$J:$J,'MTT CHECKCOUNT'!$A53,SWISSW!$F:$F,"Lost")))+'MTT DRAW'!C53*IF(ROW()=COLUMN(),1,0.5))*(IF(ROW()=COLUMN(),0,1))</f>
        <v>0</v>
      </c>
      <c r="D53" s="14">
        <f ca="1">(((COUNTIFS(SWISSW!$I:$I,'MTT CHECKCOUNT'!$A53,SWISSW!$J:$J,'MTT CHECKCOUNT'!D$1,SWISSW!$F:$F,"Won")+COUNTIFS(SWISSW!$I:$I,'MTT CHECKCOUNT'!D$1,SWISSW!$J:$J,'MTT CHECKCOUNT'!$A53,SWISSW!$F:$F,"Lost")))+'MTT DRAW'!D53*IF(ROW()=COLUMN(),1,0.5))*(IF(ROW()=COLUMN(),0,1))</f>
        <v>0</v>
      </c>
      <c r="E53" s="14">
        <f ca="1">(((COUNTIFS(SWISSW!$I:$I,'MTT CHECKCOUNT'!$A53,SWISSW!$J:$J,'MTT CHECKCOUNT'!E$1,SWISSW!$F:$F,"Won")+COUNTIFS(SWISSW!$I:$I,'MTT CHECKCOUNT'!E$1,SWISSW!$J:$J,'MTT CHECKCOUNT'!$A53,SWISSW!$F:$F,"Lost")))+'MTT DRAW'!E53*IF(ROW()=COLUMN(),1,0.5))*(IF(ROW()=COLUMN(),0,1))</f>
        <v>0</v>
      </c>
      <c r="F53" s="14">
        <f ca="1">(((COUNTIFS(SWISSW!$I:$I,'MTT CHECKCOUNT'!$A53,SWISSW!$J:$J,'MTT CHECKCOUNT'!F$1,SWISSW!$F:$F,"Won")+COUNTIFS(SWISSW!$I:$I,'MTT CHECKCOUNT'!F$1,SWISSW!$J:$J,'MTT CHECKCOUNT'!$A53,SWISSW!$F:$F,"Lost")))+'MTT DRAW'!F53*IF(ROW()=COLUMN(),1,0.5))*(IF(ROW()=COLUMN(),0,1))</f>
        <v>0</v>
      </c>
      <c r="G53" s="14">
        <f ca="1">(((COUNTIFS(SWISSW!$I:$I,'MTT CHECKCOUNT'!$A53,SWISSW!$J:$J,'MTT CHECKCOUNT'!G$1,SWISSW!$F:$F,"Won")+COUNTIFS(SWISSW!$I:$I,'MTT CHECKCOUNT'!G$1,SWISSW!$J:$J,'MTT CHECKCOUNT'!$A53,SWISSW!$F:$F,"Lost")))+'MTT DRAW'!G53*IF(ROW()=COLUMN(),1,0.5))*(IF(ROW()=COLUMN(),0,1))</f>
        <v>0</v>
      </c>
      <c r="H53" s="14">
        <f ca="1">(((COUNTIFS(SWISSW!$I:$I,'MTT CHECKCOUNT'!$A53,SWISSW!$J:$J,'MTT CHECKCOUNT'!H$1,SWISSW!$F:$F,"Won")+COUNTIFS(SWISSW!$I:$I,'MTT CHECKCOUNT'!H$1,SWISSW!$J:$J,'MTT CHECKCOUNT'!$A53,SWISSW!$F:$F,"Lost")))+'MTT DRAW'!H53*IF(ROW()=COLUMN(),1,0.5))*(IF(ROW()=COLUMN(),0,1))</f>
        <v>0</v>
      </c>
      <c r="I53" s="14">
        <f ca="1">(((COUNTIFS(SWISSW!$I:$I,'MTT CHECKCOUNT'!$A53,SWISSW!$J:$J,'MTT CHECKCOUNT'!I$1,SWISSW!$F:$F,"Won")+COUNTIFS(SWISSW!$I:$I,'MTT CHECKCOUNT'!I$1,SWISSW!$J:$J,'MTT CHECKCOUNT'!$A53,SWISSW!$F:$F,"Lost")))+'MTT DRAW'!I53*IF(ROW()=COLUMN(),1,0.5))*(IF(ROW()=COLUMN(),0,1))</f>
        <v>0</v>
      </c>
      <c r="J53" s="14">
        <f ca="1">(((COUNTIFS(SWISSW!$I:$I,'MTT CHECKCOUNT'!$A53,SWISSW!$J:$J,'MTT CHECKCOUNT'!J$1,SWISSW!$F:$F,"Won")+COUNTIFS(SWISSW!$I:$I,'MTT CHECKCOUNT'!J$1,SWISSW!$J:$J,'MTT CHECKCOUNT'!$A53,SWISSW!$F:$F,"Lost")))+'MTT DRAW'!J53*IF(ROW()=COLUMN(),1,0.5))*(IF(ROW()=COLUMN(),0,1))</f>
        <v>1</v>
      </c>
      <c r="K53" s="14">
        <f ca="1">(((COUNTIFS(SWISSW!$I:$I,'MTT CHECKCOUNT'!$A53,SWISSW!$J:$J,'MTT CHECKCOUNT'!K$1,SWISSW!$F:$F,"Won")+COUNTIFS(SWISSW!$I:$I,'MTT CHECKCOUNT'!K$1,SWISSW!$J:$J,'MTT CHECKCOUNT'!$A53,SWISSW!$F:$F,"Lost")))+'MTT DRAW'!K53*IF(ROW()=COLUMN(),1,0.5))*(IF(ROW()=COLUMN(),0,1))</f>
        <v>0</v>
      </c>
      <c r="L53" s="14">
        <f ca="1">(((COUNTIFS(SWISSW!$I:$I,'MTT CHECKCOUNT'!$A53,SWISSW!$J:$J,'MTT CHECKCOUNT'!L$1,SWISSW!$F:$F,"Won")+COUNTIFS(SWISSW!$I:$I,'MTT CHECKCOUNT'!L$1,SWISSW!$J:$J,'MTT CHECKCOUNT'!$A53,SWISSW!$F:$F,"Lost")))+'MTT DRAW'!L53*IF(ROW()=COLUMN(),1,0.5))*(IF(ROW()=COLUMN(),0,1))</f>
        <v>0</v>
      </c>
      <c r="M53" s="14">
        <f ca="1">(((COUNTIFS(SWISSW!$I:$I,'MTT CHECKCOUNT'!$A53,SWISSW!$J:$J,'MTT CHECKCOUNT'!M$1,SWISSW!$F:$F,"Won")+COUNTIFS(SWISSW!$I:$I,'MTT CHECKCOUNT'!M$1,SWISSW!$J:$J,'MTT CHECKCOUNT'!$A53,SWISSW!$F:$F,"Lost")))+'MTT DRAW'!M53*IF(ROW()=COLUMN(),1,0.5))*(IF(ROW()=COLUMN(),0,1))</f>
        <v>0</v>
      </c>
      <c r="N53" s="14">
        <f ca="1">(((COUNTIFS(SWISSW!$I:$I,'MTT CHECKCOUNT'!$A53,SWISSW!$J:$J,'MTT CHECKCOUNT'!N$1,SWISSW!$F:$F,"Won")+COUNTIFS(SWISSW!$I:$I,'MTT CHECKCOUNT'!N$1,SWISSW!$J:$J,'MTT CHECKCOUNT'!$A53,SWISSW!$F:$F,"Lost")))+'MTT DRAW'!N53*IF(ROW()=COLUMN(),1,0.5))*(IF(ROW()=COLUMN(),0,1))</f>
        <v>0</v>
      </c>
      <c r="O53" s="14">
        <f ca="1">(((COUNTIFS(SWISSW!$I:$I,'MTT CHECKCOUNT'!$A53,SWISSW!$J:$J,'MTT CHECKCOUNT'!O$1,SWISSW!$F:$F,"Won")+COUNTIFS(SWISSW!$I:$I,'MTT CHECKCOUNT'!O$1,SWISSW!$J:$J,'MTT CHECKCOUNT'!$A53,SWISSW!$F:$F,"Lost")))+'MTT DRAW'!O53*IF(ROW()=COLUMN(),1,0.5))*(IF(ROW()=COLUMN(),0,1))</f>
        <v>0.5</v>
      </c>
      <c r="P53" s="14">
        <f ca="1">(((COUNTIFS(SWISSW!$I:$I,'MTT CHECKCOUNT'!$A53,SWISSW!$J:$J,'MTT CHECKCOUNT'!P$1,SWISSW!$F:$F,"Won")+COUNTIFS(SWISSW!$I:$I,'MTT CHECKCOUNT'!P$1,SWISSW!$J:$J,'MTT CHECKCOUNT'!$A53,SWISSW!$F:$F,"Lost")))+'MTT DRAW'!P53*IF(ROW()=COLUMN(),1,0.5))*(IF(ROW()=COLUMN(),0,1))</f>
        <v>1</v>
      </c>
      <c r="Q53" s="14">
        <f ca="1">(((COUNTIFS(SWISSW!$I:$I,'MTT CHECKCOUNT'!$A53,SWISSW!$J:$J,'MTT CHECKCOUNT'!Q$1,SWISSW!$F:$F,"Won")+COUNTIFS(SWISSW!$I:$I,'MTT CHECKCOUNT'!Q$1,SWISSW!$J:$J,'MTT CHECKCOUNT'!$A53,SWISSW!$F:$F,"Lost")))+'MTT DRAW'!Q53*IF(ROW()=COLUMN(),1,0.5))*(IF(ROW()=COLUMN(),0,1))</f>
        <v>0</v>
      </c>
      <c r="R53" s="14">
        <f ca="1">(((COUNTIFS(SWISSW!$I:$I,'MTT CHECKCOUNT'!$A53,SWISSW!$J:$J,'MTT CHECKCOUNT'!R$1,SWISSW!$F:$F,"Won")+COUNTIFS(SWISSW!$I:$I,'MTT CHECKCOUNT'!R$1,SWISSW!$J:$J,'MTT CHECKCOUNT'!$A53,SWISSW!$F:$F,"Lost")))+'MTT DRAW'!R53*IF(ROW()=COLUMN(),1,0.5))*(IF(ROW()=COLUMN(),0,1))</f>
        <v>0</v>
      </c>
      <c r="S53" s="14">
        <f ca="1">(((COUNTIFS(SWISSW!$I:$I,'MTT CHECKCOUNT'!$A53,SWISSW!$J:$J,'MTT CHECKCOUNT'!S$1,SWISSW!$F:$F,"Won")+COUNTIFS(SWISSW!$I:$I,'MTT CHECKCOUNT'!S$1,SWISSW!$J:$J,'MTT CHECKCOUNT'!$A53,SWISSW!$F:$F,"Lost")))+'MTT DRAW'!S53*IF(ROW()=COLUMN(),1,0.5))*(IF(ROW()=COLUMN(),0,1))</f>
        <v>0</v>
      </c>
      <c r="T53" s="14">
        <f ca="1">(((COUNTIFS(SWISSW!$I:$I,'MTT CHECKCOUNT'!$A53,SWISSW!$J:$J,'MTT CHECKCOUNT'!T$1,SWISSW!$F:$F,"Won")+COUNTIFS(SWISSW!$I:$I,'MTT CHECKCOUNT'!T$1,SWISSW!$J:$J,'MTT CHECKCOUNT'!$A53,SWISSW!$F:$F,"Lost")))+'MTT DRAW'!T53*IF(ROW()=COLUMN(),1,0.5))*(IF(ROW()=COLUMN(),0,1))</f>
        <v>0</v>
      </c>
      <c r="U53" s="14">
        <f ca="1">(((COUNTIFS(SWISSW!$I:$I,'MTT CHECKCOUNT'!$A53,SWISSW!$J:$J,'MTT CHECKCOUNT'!U$1,SWISSW!$F:$F,"Won")+COUNTIFS(SWISSW!$I:$I,'MTT CHECKCOUNT'!U$1,SWISSW!$J:$J,'MTT CHECKCOUNT'!$A53,SWISSW!$F:$F,"Lost")))+'MTT DRAW'!U53*IF(ROW()=COLUMN(),1,0.5))*(IF(ROW()=COLUMN(),0,1))</f>
        <v>0</v>
      </c>
      <c r="V53" s="14">
        <f ca="1">(((COUNTIFS(SWISSW!$I:$I,'MTT CHECKCOUNT'!$A53,SWISSW!$J:$J,'MTT CHECKCOUNT'!V$1,SWISSW!$F:$F,"Won")+COUNTIFS(SWISSW!$I:$I,'MTT CHECKCOUNT'!V$1,SWISSW!$J:$J,'MTT CHECKCOUNT'!$A53,SWISSW!$F:$F,"Lost")))+'MTT DRAW'!V53*IF(ROW()=COLUMN(),1,0.5))*(IF(ROW()=COLUMN(),0,1))</f>
        <v>0</v>
      </c>
      <c r="W53" s="14">
        <f ca="1">(((COUNTIFS(SWISSW!$I:$I,'MTT CHECKCOUNT'!$A53,SWISSW!$J:$J,'MTT CHECKCOUNT'!W$1,SWISSW!$F:$F,"Won")+COUNTIFS(SWISSW!$I:$I,'MTT CHECKCOUNT'!W$1,SWISSW!$J:$J,'MTT CHECKCOUNT'!$A53,SWISSW!$F:$F,"Lost")))+'MTT DRAW'!W53*IF(ROW()=COLUMN(),1,0.5))*(IF(ROW()=COLUMN(),0,1))</f>
        <v>0</v>
      </c>
      <c r="X53" s="14">
        <f ca="1">(((COUNTIFS(SWISSW!$I:$I,'MTT CHECKCOUNT'!$A53,SWISSW!$J:$J,'MTT CHECKCOUNT'!X$1,SWISSW!$F:$F,"Won")+COUNTIFS(SWISSW!$I:$I,'MTT CHECKCOUNT'!X$1,SWISSW!$J:$J,'MTT CHECKCOUNT'!$A53,SWISSW!$F:$F,"Lost")))+'MTT DRAW'!X53*IF(ROW()=COLUMN(),1,0.5))*(IF(ROW()=COLUMN(),0,1))</f>
        <v>0</v>
      </c>
      <c r="Y53" s="14">
        <f ca="1">(((COUNTIFS(SWISSW!$I:$I,'MTT CHECKCOUNT'!$A53,SWISSW!$J:$J,'MTT CHECKCOUNT'!Y$1,SWISSW!$F:$F,"Won")+COUNTIFS(SWISSW!$I:$I,'MTT CHECKCOUNT'!Y$1,SWISSW!$J:$J,'MTT CHECKCOUNT'!$A53,SWISSW!$F:$F,"Lost")))+'MTT DRAW'!Y53*IF(ROW()=COLUMN(),1,0.5))*(IF(ROW()=COLUMN(),0,1))</f>
        <v>0</v>
      </c>
      <c r="Z53" s="14">
        <f ca="1">(((COUNTIFS(SWISSW!$I:$I,'MTT CHECKCOUNT'!$A53,SWISSW!$J:$J,'MTT CHECKCOUNT'!Z$1,SWISSW!$F:$F,"Won")+COUNTIFS(SWISSW!$I:$I,'MTT CHECKCOUNT'!Z$1,SWISSW!$J:$J,'MTT CHECKCOUNT'!$A53,SWISSW!$F:$F,"Lost")))+'MTT DRAW'!Z53*IF(ROW()=COLUMN(),1,0.5))*(IF(ROW()=COLUMN(),0,1))</f>
        <v>0</v>
      </c>
      <c r="AA53" s="14">
        <f ca="1">(((COUNTIFS(SWISSW!$I:$I,'MTT CHECKCOUNT'!$A53,SWISSW!$J:$J,'MTT CHECKCOUNT'!AA$1,SWISSW!$F:$F,"Won")+COUNTIFS(SWISSW!$I:$I,'MTT CHECKCOUNT'!AA$1,SWISSW!$J:$J,'MTT CHECKCOUNT'!$A53,SWISSW!$F:$F,"Lost")))+'MTT DRAW'!AA53*IF(ROW()=COLUMN(),1,0.5))*(IF(ROW()=COLUMN(),0,1))</f>
        <v>0</v>
      </c>
      <c r="AB53" s="14">
        <f ca="1">(((COUNTIFS(SWISSW!$I:$I,'MTT CHECKCOUNT'!$A53,SWISSW!$J:$J,'MTT CHECKCOUNT'!AB$1,SWISSW!$F:$F,"Won")+COUNTIFS(SWISSW!$I:$I,'MTT CHECKCOUNT'!AB$1,SWISSW!$J:$J,'MTT CHECKCOUNT'!$A53,SWISSW!$F:$F,"Lost")))+'MTT DRAW'!AB53*IF(ROW()=COLUMN(),1,0.5))*(IF(ROW()=COLUMN(),0,1))</f>
        <v>0</v>
      </c>
      <c r="AC53" s="14">
        <f ca="1">(((COUNTIFS(SWISSW!$I:$I,'MTT CHECKCOUNT'!$A53,SWISSW!$J:$J,'MTT CHECKCOUNT'!AC$1,SWISSW!$F:$F,"Won")+COUNTIFS(SWISSW!$I:$I,'MTT CHECKCOUNT'!AC$1,SWISSW!$J:$J,'MTT CHECKCOUNT'!$A53,SWISSW!$F:$F,"Lost")))+'MTT DRAW'!AC53*IF(ROW()=COLUMN(),1,0.5))*(IF(ROW()=COLUMN(),0,1))</f>
        <v>0</v>
      </c>
      <c r="AD53" s="14">
        <f ca="1">(((COUNTIFS(SWISSW!$I:$I,'MTT CHECKCOUNT'!$A53,SWISSW!$J:$J,'MTT CHECKCOUNT'!AD$1,SWISSW!$F:$F,"Won")+COUNTIFS(SWISSW!$I:$I,'MTT CHECKCOUNT'!AD$1,SWISSW!$J:$J,'MTT CHECKCOUNT'!$A53,SWISSW!$F:$F,"Lost")))+'MTT DRAW'!AD53*IF(ROW()=COLUMN(),1,0.5))*(IF(ROW()=COLUMN(),0,1))</f>
        <v>0</v>
      </c>
      <c r="AE53" s="14">
        <f ca="1">(((COUNTIFS(SWISSW!$I:$I,'MTT CHECKCOUNT'!$A53,SWISSW!$J:$J,'MTT CHECKCOUNT'!AE$1,SWISSW!$F:$F,"Won")+COUNTIFS(SWISSW!$I:$I,'MTT CHECKCOUNT'!AE$1,SWISSW!$J:$J,'MTT CHECKCOUNT'!$A53,SWISSW!$F:$F,"Lost")))+'MTT DRAW'!AE53*IF(ROW()=COLUMN(),1,0.5))*(IF(ROW()=COLUMN(),0,1))</f>
        <v>0</v>
      </c>
      <c r="AF53" s="14">
        <f ca="1">(((COUNTIFS(SWISSW!$I:$I,'MTT CHECKCOUNT'!$A53,SWISSW!$J:$J,'MTT CHECKCOUNT'!AF$1,SWISSW!$F:$F,"Won")+COUNTIFS(SWISSW!$I:$I,'MTT CHECKCOUNT'!AF$1,SWISSW!$J:$J,'MTT CHECKCOUNT'!$A53,SWISSW!$F:$F,"Lost")))+'MTT DRAW'!AF53*IF(ROW()=COLUMN(),1,0.5))*(IF(ROW()=COLUMN(),0,1))</f>
        <v>0</v>
      </c>
      <c r="AG53" s="14">
        <f ca="1">(((COUNTIFS(SWISSW!$I:$I,'MTT CHECKCOUNT'!$A53,SWISSW!$J:$J,'MTT CHECKCOUNT'!AG$1,SWISSW!$F:$F,"Won")+COUNTIFS(SWISSW!$I:$I,'MTT CHECKCOUNT'!AG$1,SWISSW!$J:$J,'MTT CHECKCOUNT'!$A53,SWISSW!$F:$F,"Lost")))+'MTT DRAW'!AG53*IF(ROW()=COLUMN(),1,0.5))*(IF(ROW()=COLUMN(),0,1))</f>
        <v>0</v>
      </c>
      <c r="AH53" s="14">
        <f ca="1">(((COUNTIFS(SWISSW!$I:$I,'MTT CHECKCOUNT'!$A53,SWISSW!$J:$J,'MTT CHECKCOUNT'!AH$1,SWISSW!$F:$F,"Won")+COUNTIFS(SWISSW!$I:$I,'MTT CHECKCOUNT'!AH$1,SWISSW!$J:$J,'MTT CHECKCOUNT'!$A53,SWISSW!$F:$F,"Lost")))+'MTT DRAW'!AH53*IF(ROW()=COLUMN(),1,0.5))*(IF(ROW()=COLUMN(),0,1))</f>
        <v>0</v>
      </c>
      <c r="AI53" s="14">
        <f ca="1">(((COUNTIFS(SWISSW!$I:$I,'MTT CHECKCOUNT'!$A53,SWISSW!$J:$J,'MTT CHECKCOUNT'!AI$1,SWISSW!$F:$F,"Won")+COUNTIFS(SWISSW!$I:$I,'MTT CHECKCOUNT'!AI$1,SWISSW!$J:$J,'MTT CHECKCOUNT'!$A53,SWISSW!$F:$F,"Lost")))+'MTT DRAW'!AI53*IF(ROW()=COLUMN(),1,0.5))*(IF(ROW()=COLUMN(),0,1))</f>
        <v>0</v>
      </c>
      <c r="AJ53" s="14">
        <f ca="1">(((COUNTIFS(SWISSW!$I:$I,'MTT CHECKCOUNT'!$A53,SWISSW!$J:$J,'MTT CHECKCOUNT'!AJ$1,SWISSW!$F:$F,"Won")+COUNTIFS(SWISSW!$I:$I,'MTT CHECKCOUNT'!AJ$1,SWISSW!$J:$J,'MTT CHECKCOUNT'!$A53,SWISSW!$F:$F,"Lost")))+'MTT DRAW'!AJ53*IF(ROW()=COLUMN(),1,0.5))*(IF(ROW()=COLUMN(),0,1))</f>
        <v>0</v>
      </c>
      <c r="AK53" s="14">
        <f ca="1">(((COUNTIFS(SWISSW!$I:$I,'MTT CHECKCOUNT'!$A53,SWISSW!$J:$J,'MTT CHECKCOUNT'!AK$1,SWISSW!$F:$F,"Won")+COUNTIFS(SWISSW!$I:$I,'MTT CHECKCOUNT'!AK$1,SWISSW!$J:$J,'MTT CHECKCOUNT'!$A53,SWISSW!$F:$F,"Lost")))+'MTT DRAW'!AK53*IF(ROW()=COLUMN(),1,0.5))*(IF(ROW()=COLUMN(),0,1))</f>
        <v>0</v>
      </c>
      <c r="AL53" s="14">
        <f ca="1">(((COUNTIFS(SWISSW!$I:$I,'MTT CHECKCOUNT'!$A53,SWISSW!$J:$J,'MTT CHECKCOUNT'!AL$1,SWISSW!$F:$F,"Won")+COUNTIFS(SWISSW!$I:$I,'MTT CHECKCOUNT'!AL$1,SWISSW!$J:$J,'MTT CHECKCOUNT'!$A53,SWISSW!$F:$F,"Lost")))+'MTT DRAW'!AL53*IF(ROW()=COLUMN(),1,0.5))*(IF(ROW()=COLUMN(),0,1))</f>
        <v>0</v>
      </c>
      <c r="AM53" s="14">
        <f ca="1">(((COUNTIFS(SWISSW!$I:$I,'MTT CHECKCOUNT'!$A53,SWISSW!$J:$J,'MTT CHECKCOUNT'!AM$1,SWISSW!$F:$F,"Won")+COUNTIFS(SWISSW!$I:$I,'MTT CHECKCOUNT'!AM$1,SWISSW!$J:$J,'MTT CHECKCOUNT'!$A53,SWISSW!$F:$F,"Lost")))+'MTT DRAW'!AM53*IF(ROW()=COLUMN(),1,0.5))*(IF(ROW()=COLUMN(),0,1))</f>
        <v>0</v>
      </c>
      <c r="AN53" s="14">
        <f ca="1">(((COUNTIFS(SWISSW!$I:$I,'MTT CHECKCOUNT'!$A53,SWISSW!$J:$J,'MTT CHECKCOUNT'!AN$1,SWISSW!$F:$F,"Won")+COUNTIFS(SWISSW!$I:$I,'MTT CHECKCOUNT'!AN$1,SWISSW!$J:$J,'MTT CHECKCOUNT'!$A53,SWISSW!$F:$F,"Lost")))+'MTT DRAW'!AN53*IF(ROW()=COLUMN(),1,0.5))*(IF(ROW()=COLUMN(),0,1))</f>
        <v>0</v>
      </c>
      <c r="AO53" s="14">
        <f ca="1">(((COUNTIFS(SWISSW!$I:$I,'MTT CHECKCOUNT'!$A53,SWISSW!$J:$J,'MTT CHECKCOUNT'!AO$1,SWISSW!$F:$F,"Won")+COUNTIFS(SWISSW!$I:$I,'MTT CHECKCOUNT'!AO$1,SWISSW!$J:$J,'MTT CHECKCOUNT'!$A53,SWISSW!$F:$F,"Lost")))+'MTT DRAW'!AO53*IF(ROW()=COLUMN(),1,0.5))*(IF(ROW()=COLUMN(),0,1))</f>
        <v>0</v>
      </c>
      <c r="AP53" s="14">
        <f ca="1">(((COUNTIFS(SWISSW!$I:$I,'MTT CHECKCOUNT'!$A53,SWISSW!$J:$J,'MTT CHECKCOUNT'!AP$1,SWISSW!$F:$F,"Won")+COUNTIFS(SWISSW!$I:$I,'MTT CHECKCOUNT'!AP$1,SWISSW!$J:$J,'MTT CHECKCOUNT'!$A53,SWISSW!$F:$F,"Lost")))+'MTT DRAW'!AP53*IF(ROW()=COLUMN(),1,0.5))*(IF(ROW()=COLUMN(),0,1))</f>
        <v>0</v>
      </c>
      <c r="AQ53" s="14">
        <f ca="1">(((COUNTIFS(SWISSW!$I:$I,'MTT CHECKCOUNT'!$A53,SWISSW!$J:$J,'MTT CHECKCOUNT'!AQ$1,SWISSW!$F:$F,"Won")+COUNTIFS(SWISSW!$I:$I,'MTT CHECKCOUNT'!AQ$1,SWISSW!$J:$J,'MTT CHECKCOUNT'!$A53,SWISSW!$F:$F,"Lost")))+'MTT DRAW'!AQ53*IF(ROW()=COLUMN(),1,0.5))*(IF(ROW()=COLUMN(),0,1))</f>
        <v>0</v>
      </c>
      <c r="AR53" s="14">
        <f ca="1">(((COUNTIFS(SWISSW!$I:$I,'MTT CHECKCOUNT'!$A53,SWISSW!$J:$J,'MTT CHECKCOUNT'!AR$1,SWISSW!$F:$F,"Won")+COUNTIFS(SWISSW!$I:$I,'MTT CHECKCOUNT'!AR$1,SWISSW!$J:$J,'MTT CHECKCOUNT'!$A53,SWISSW!$F:$F,"Lost")))+'MTT DRAW'!AR53*IF(ROW()=COLUMN(),1,0.5))*(IF(ROW()=COLUMN(),0,1))</f>
        <v>0</v>
      </c>
      <c r="AS53" s="14">
        <f ca="1">(((COUNTIFS(SWISSW!$I:$I,'MTT CHECKCOUNT'!$A53,SWISSW!$J:$J,'MTT CHECKCOUNT'!AS$1,SWISSW!$F:$F,"Won")+COUNTIFS(SWISSW!$I:$I,'MTT CHECKCOUNT'!AS$1,SWISSW!$J:$J,'MTT CHECKCOUNT'!$A53,SWISSW!$F:$F,"Lost")))+'MTT DRAW'!AS53*IF(ROW()=COLUMN(),1,0.5))*(IF(ROW()=COLUMN(),0,1))</f>
        <v>0</v>
      </c>
      <c r="AT53" s="14">
        <f ca="1">(((COUNTIFS(SWISSW!$I:$I,'MTT CHECKCOUNT'!$A53,SWISSW!$J:$J,'MTT CHECKCOUNT'!AT$1,SWISSW!$F:$F,"Won")+COUNTIFS(SWISSW!$I:$I,'MTT CHECKCOUNT'!AT$1,SWISSW!$J:$J,'MTT CHECKCOUNT'!$A53,SWISSW!$F:$F,"Lost")))+'MTT DRAW'!AT53*IF(ROW()=COLUMN(),1,0.5))*(IF(ROW()=COLUMN(),0,1))</f>
        <v>0</v>
      </c>
      <c r="AU53" s="14">
        <f ca="1">(((COUNTIFS(SWISSW!$I:$I,'MTT CHECKCOUNT'!$A53,SWISSW!$J:$J,'MTT CHECKCOUNT'!AU$1,SWISSW!$F:$F,"Won")+COUNTIFS(SWISSW!$I:$I,'MTT CHECKCOUNT'!AU$1,SWISSW!$J:$J,'MTT CHECKCOUNT'!$A53,SWISSW!$F:$F,"Lost")))+'MTT DRAW'!AU53*IF(ROW()=COLUMN(),1,0.5))*(IF(ROW()=COLUMN(),0,1))</f>
        <v>0</v>
      </c>
      <c r="AV53" s="14">
        <f ca="1">(((COUNTIFS(SWISSW!$I:$I,'MTT CHECKCOUNT'!$A53,SWISSW!$J:$J,'MTT CHECKCOUNT'!AV$1,SWISSW!$F:$F,"Won")+COUNTIFS(SWISSW!$I:$I,'MTT CHECKCOUNT'!AV$1,SWISSW!$J:$J,'MTT CHECKCOUNT'!$A53,SWISSW!$F:$F,"Lost")))+'MTT DRAW'!AV53*IF(ROW()=COLUMN(),1,0.5))*(IF(ROW()=COLUMN(),0,1))</f>
        <v>0</v>
      </c>
      <c r="AW53" s="14">
        <f ca="1">(((COUNTIFS(SWISSW!$I:$I,'MTT CHECKCOUNT'!$A53,SWISSW!$J:$J,'MTT CHECKCOUNT'!AW$1,SWISSW!$F:$F,"Won")+COUNTIFS(SWISSW!$I:$I,'MTT CHECKCOUNT'!AW$1,SWISSW!$J:$J,'MTT CHECKCOUNT'!$A53,SWISSW!$F:$F,"Lost")))+'MTT DRAW'!AW53*IF(ROW()=COLUMN(),1,0.5))*(IF(ROW()=COLUMN(),0,1))</f>
        <v>0</v>
      </c>
      <c r="AX53" s="14">
        <f ca="1">(((COUNTIFS(SWISSW!$I:$I,'MTT CHECKCOUNT'!$A53,SWISSW!$J:$J,'MTT CHECKCOUNT'!AX$1,SWISSW!$F:$F,"Won")+COUNTIFS(SWISSW!$I:$I,'MTT CHECKCOUNT'!AX$1,SWISSW!$J:$J,'MTT CHECKCOUNT'!$A53,SWISSW!$F:$F,"Lost")))+'MTT DRAW'!AX53*IF(ROW()=COLUMN(),1,0.5))*(IF(ROW()=COLUMN(),0,1))</f>
        <v>0</v>
      </c>
      <c r="AY53" s="14">
        <f ca="1">(((COUNTIFS(SWISSW!$I:$I,'MTT CHECKCOUNT'!$A53,SWISSW!$J:$J,'MTT CHECKCOUNT'!AY$1,SWISSW!$F:$F,"Won")+COUNTIFS(SWISSW!$I:$I,'MTT CHECKCOUNT'!AY$1,SWISSW!$J:$J,'MTT CHECKCOUNT'!$A53,SWISSW!$F:$F,"Lost")))+'MTT DRAW'!AY53*IF(ROW()=COLUMN(),1,0.5))*(IF(ROW()=COLUMN(),0,1))</f>
        <v>0</v>
      </c>
      <c r="AZ53" s="14">
        <f ca="1">(((COUNTIFS(SWISSW!$I:$I,'MTT CHECKCOUNT'!$A53,SWISSW!$J:$J,'MTT CHECKCOUNT'!AZ$1,SWISSW!$F:$F,"Won")+COUNTIFS(SWISSW!$I:$I,'MTT CHECKCOUNT'!AZ$1,SWISSW!$J:$J,'MTT CHECKCOUNT'!$A53,SWISSW!$F:$F,"Lost")))+'MTT DRAW'!AZ53*IF(ROW()=COLUMN(),1,0.5))*(IF(ROW()=COLUMN(),0,1))</f>
        <v>0</v>
      </c>
      <c r="BA53" s="14">
        <f ca="1">(((COUNTIFS(SWISSW!$I:$I,'MTT CHECKCOUNT'!$A53,SWISSW!$J:$J,'MTT CHECKCOUNT'!BA$1,SWISSW!$F:$F,"Won")+COUNTIFS(SWISSW!$I:$I,'MTT CHECKCOUNT'!BA$1,SWISSW!$J:$J,'MTT CHECKCOUNT'!$A53,SWISSW!$F:$F,"Lost")))+'MTT DRAW'!BA53*IF(ROW()=COLUMN(),1,0.5))*(IF(ROW()=COLUMN(),0,1))</f>
        <v>0</v>
      </c>
      <c r="BB53" s="14">
        <f ca="1">(((COUNTIFS(SWISSW!$I:$I,'MTT CHECKCOUNT'!$A53,SWISSW!$J:$J,'MTT CHECKCOUNT'!BB$1,SWISSW!$F:$F,"Won")+COUNTIFS(SWISSW!$I:$I,'MTT CHECKCOUNT'!BB$1,SWISSW!$J:$J,'MTT CHECKCOUNT'!$A53,SWISSW!$F:$F,"Lost")))+'MTT DRAW'!BB53*IF(ROW()=COLUMN(),1,0.5))*(IF(ROW()=COLUMN(),0,1))</f>
        <v>0</v>
      </c>
      <c r="BC53" s="14">
        <f ca="1">(((COUNTIFS(SWISSW!$I:$I,'MTT CHECKCOUNT'!$A53,SWISSW!$J:$J,'MTT CHECKCOUNT'!BC$1,SWISSW!$F:$F,"Won")+COUNTIFS(SWISSW!$I:$I,'MTT CHECKCOUNT'!BC$1,SWISSW!$J:$J,'MTT CHECKCOUNT'!$A53,SWISSW!$F:$F,"Lost")))+'MTT DRAW'!BC53*IF(ROW()=COLUMN(),1,0.5))*(IF(ROW()=COLUMN(),0,1))</f>
        <v>0</v>
      </c>
      <c r="BD53" s="14">
        <f ca="1">(((COUNTIFS(SWISSW!$I:$I,'MTT CHECKCOUNT'!$A53,SWISSW!$J:$J,'MTT CHECKCOUNT'!BD$1,SWISSW!$F:$F,"Won")+COUNTIFS(SWISSW!$I:$I,'MTT CHECKCOUNT'!BD$1,SWISSW!$J:$J,'MTT CHECKCOUNT'!$A53,SWISSW!$F:$F,"Lost")))+'MTT DRAW'!BD53*IF(ROW()=COLUMN(),1,0.5))*(IF(ROW()=COLUMN(),0,1))</f>
        <v>0</v>
      </c>
      <c r="BE53" s="14">
        <f ca="1">(((COUNTIFS(SWISSW!$I:$I,'MTT CHECKCOUNT'!$A53,SWISSW!$J:$J,'MTT CHECKCOUNT'!BE$1,SWISSW!$F:$F,"Won")+COUNTIFS(SWISSW!$I:$I,'MTT CHECKCOUNT'!BE$1,SWISSW!$J:$J,'MTT CHECKCOUNT'!$A53,SWISSW!$F:$F,"Lost")))+'MTT DRAW'!BE53*IF(ROW()=COLUMN(),1,0.5))*(IF(ROW()=COLUMN(),0,1))</f>
        <v>0</v>
      </c>
      <c r="BF53" s="14">
        <f ca="1">(((COUNTIFS(SWISSW!$I:$I,'MTT CHECKCOUNT'!$A53,SWISSW!$J:$J,'MTT CHECKCOUNT'!BF$1,SWISSW!$F:$F,"Won")+COUNTIFS(SWISSW!$I:$I,'MTT CHECKCOUNT'!BF$1,SWISSW!$J:$J,'MTT CHECKCOUNT'!$A53,SWISSW!$F:$F,"Lost")))+'MTT DRAW'!BF53*IF(ROW()=COLUMN(),1,0.5))*(IF(ROW()=COLUMN(),0,1))</f>
        <v>0</v>
      </c>
    </row>
    <row r="54" spans="1:58" ht="55" customHeight="1" x14ac:dyDescent="0.3">
      <c r="A54" s="3" t="str">
        <f ca="1">MATCHUP!A54</f>
        <v>Mono Red Old Style</v>
      </c>
      <c r="B54" s="14">
        <f ca="1">(((COUNTIFS(SWISSW!$I:$I,'MTT CHECKCOUNT'!$A54,SWISSW!$J:$J,'MTT CHECKCOUNT'!B$1,SWISSW!$F:$F,"Won")+COUNTIFS(SWISSW!$I:$I,'MTT CHECKCOUNT'!B$1,SWISSW!$J:$J,'MTT CHECKCOUNT'!$A54,SWISSW!$F:$F,"Lost")))+'MTT DRAW'!B54*IF(ROW()=COLUMN(),1,0.5))*(IF(ROW()=COLUMN(),0,1))</f>
        <v>0</v>
      </c>
      <c r="C54" s="14">
        <f ca="1">(((COUNTIFS(SWISSW!$I:$I,'MTT CHECKCOUNT'!$A54,SWISSW!$J:$J,'MTT CHECKCOUNT'!C$1,SWISSW!$F:$F,"Won")+COUNTIFS(SWISSW!$I:$I,'MTT CHECKCOUNT'!C$1,SWISSW!$J:$J,'MTT CHECKCOUNT'!$A54,SWISSW!$F:$F,"Lost")))+'MTT DRAW'!C54*IF(ROW()=COLUMN(),1,0.5))*(IF(ROW()=COLUMN(),0,1))</f>
        <v>0</v>
      </c>
      <c r="D54" s="14">
        <f ca="1">(((COUNTIFS(SWISSW!$I:$I,'MTT CHECKCOUNT'!$A54,SWISSW!$J:$J,'MTT CHECKCOUNT'!D$1,SWISSW!$F:$F,"Won")+COUNTIFS(SWISSW!$I:$I,'MTT CHECKCOUNT'!D$1,SWISSW!$J:$J,'MTT CHECKCOUNT'!$A54,SWISSW!$F:$F,"Lost")))+'MTT DRAW'!D54*IF(ROW()=COLUMN(),1,0.5))*(IF(ROW()=COLUMN(),0,1))</f>
        <v>1</v>
      </c>
      <c r="E54" s="14">
        <f ca="1">(((COUNTIFS(SWISSW!$I:$I,'MTT CHECKCOUNT'!$A54,SWISSW!$J:$J,'MTT CHECKCOUNT'!E$1,SWISSW!$F:$F,"Won")+COUNTIFS(SWISSW!$I:$I,'MTT CHECKCOUNT'!E$1,SWISSW!$J:$J,'MTT CHECKCOUNT'!$A54,SWISSW!$F:$F,"Lost")))+'MTT DRAW'!E54*IF(ROW()=COLUMN(),1,0.5))*(IF(ROW()=COLUMN(),0,1))</f>
        <v>0</v>
      </c>
      <c r="F54" s="14">
        <f ca="1">(((COUNTIFS(SWISSW!$I:$I,'MTT CHECKCOUNT'!$A54,SWISSW!$J:$J,'MTT CHECKCOUNT'!F$1,SWISSW!$F:$F,"Won")+COUNTIFS(SWISSW!$I:$I,'MTT CHECKCOUNT'!F$1,SWISSW!$J:$J,'MTT CHECKCOUNT'!$A54,SWISSW!$F:$F,"Lost")))+'MTT DRAW'!F54*IF(ROW()=COLUMN(),1,0.5))*(IF(ROW()=COLUMN(),0,1))</f>
        <v>0</v>
      </c>
      <c r="G54" s="14">
        <f ca="1">(((COUNTIFS(SWISSW!$I:$I,'MTT CHECKCOUNT'!$A54,SWISSW!$J:$J,'MTT CHECKCOUNT'!G$1,SWISSW!$F:$F,"Won")+COUNTIFS(SWISSW!$I:$I,'MTT CHECKCOUNT'!G$1,SWISSW!$J:$J,'MTT CHECKCOUNT'!$A54,SWISSW!$F:$F,"Lost")))+'MTT DRAW'!G54*IF(ROW()=COLUMN(),1,0.5))*(IF(ROW()=COLUMN(),0,1))</f>
        <v>0</v>
      </c>
      <c r="H54" s="14">
        <f ca="1">(((COUNTIFS(SWISSW!$I:$I,'MTT CHECKCOUNT'!$A54,SWISSW!$J:$J,'MTT CHECKCOUNT'!H$1,SWISSW!$F:$F,"Won")+COUNTIFS(SWISSW!$I:$I,'MTT CHECKCOUNT'!H$1,SWISSW!$J:$J,'MTT CHECKCOUNT'!$A54,SWISSW!$F:$F,"Lost")))+'MTT DRAW'!H54*IF(ROW()=COLUMN(),1,0.5))*(IF(ROW()=COLUMN(),0,1))</f>
        <v>2</v>
      </c>
      <c r="I54" s="14">
        <f ca="1">(((COUNTIFS(SWISSW!$I:$I,'MTT CHECKCOUNT'!$A54,SWISSW!$J:$J,'MTT CHECKCOUNT'!I$1,SWISSW!$F:$F,"Won")+COUNTIFS(SWISSW!$I:$I,'MTT CHECKCOUNT'!I$1,SWISSW!$J:$J,'MTT CHECKCOUNT'!$A54,SWISSW!$F:$F,"Lost")))+'MTT DRAW'!I54*IF(ROW()=COLUMN(),1,0.5))*(IF(ROW()=COLUMN(),0,1))</f>
        <v>0</v>
      </c>
      <c r="J54" s="14">
        <f ca="1">(((COUNTIFS(SWISSW!$I:$I,'MTT CHECKCOUNT'!$A54,SWISSW!$J:$J,'MTT CHECKCOUNT'!J$1,SWISSW!$F:$F,"Won")+COUNTIFS(SWISSW!$I:$I,'MTT CHECKCOUNT'!J$1,SWISSW!$J:$J,'MTT CHECKCOUNT'!$A54,SWISSW!$F:$F,"Lost")))+'MTT DRAW'!J54*IF(ROW()=COLUMN(),1,0.5))*(IF(ROW()=COLUMN(),0,1))</f>
        <v>0</v>
      </c>
      <c r="K54" s="14">
        <f ca="1">(((COUNTIFS(SWISSW!$I:$I,'MTT CHECKCOUNT'!$A54,SWISSW!$J:$J,'MTT CHECKCOUNT'!K$1,SWISSW!$F:$F,"Won")+COUNTIFS(SWISSW!$I:$I,'MTT CHECKCOUNT'!K$1,SWISSW!$J:$J,'MTT CHECKCOUNT'!$A54,SWISSW!$F:$F,"Lost")))+'MTT DRAW'!K54*IF(ROW()=COLUMN(),1,0.5))*(IF(ROW()=COLUMN(),0,1))</f>
        <v>0</v>
      </c>
      <c r="L54" s="14">
        <f ca="1">(((COUNTIFS(SWISSW!$I:$I,'MTT CHECKCOUNT'!$A54,SWISSW!$J:$J,'MTT CHECKCOUNT'!L$1,SWISSW!$F:$F,"Won")+COUNTIFS(SWISSW!$I:$I,'MTT CHECKCOUNT'!L$1,SWISSW!$J:$J,'MTT CHECKCOUNT'!$A54,SWISSW!$F:$F,"Lost")))+'MTT DRAW'!L54*IF(ROW()=COLUMN(),1,0.5))*(IF(ROW()=COLUMN(),0,1))</f>
        <v>0</v>
      </c>
      <c r="M54" s="14">
        <f ca="1">(((COUNTIFS(SWISSW!$I:$I,'MTT CHECKCOUNT'!$A54,SWISSW!$J:$J,'MTT CHECKCOUNT'!M$1,SWISSW!$F:$F,"Won")+COUNTIFS(SWISSW!$I:$I,'MTT CHECKCOUNT'!M$1,SWISSW!$J:$J,'MTT CHECKCOUNT'!$A54,SWISSW!$F:$F,"Lost")))+'MTT DRAW'!M54*IF(ROW()=COLUMN(),1,0.5))*(IF(ROW()=COLUMN(),0,1))</f>
        <v>0</v>
      </c>
      <c r="N54" s="14">
        <f ca="1">(((COUNTIFS(SWISSW!$I:$I,'MTT CHECKCOUNT'!$A54,SWISSW!$J:$J,'MTT CHECKCOUNT'!N$1,SWISSW!$F:$F,"Won")+COUNTIFS(SWISSW!$I:$I,'MTT CHECKCOUNT'!N$1,SWISSW!$J:$J,'MTT CHECKCOUNT'!$A54,SWISSW!$F:$F,"Lost")))+'MTT DRAW'!N54*IF(ROW()=COLUMN(),1,0.5))*(IF(ROW()=COLUMN(),0,1))</f>
        <v>0</v>
      </c>
      <c r="O54" s="14">
        <f ca="1">(((COUNTIFS(SWISSW!$I:$I,'MTT CHECKCOUNT'!$A54,SWISSW!$J:$J,'MTT CHECKCOUNT'!O$1,SWISSW!$F:$F,"Won")+COUNTIFS(SWISSW!$I:$I,'MTT CHECKCOUNT'!O$1,SWISSW!$J:$J,'MTT CHECKCOUNT'!$A54,SWISSW!$F:$F,"Lost")))+'MTT DRAW'!O54*IF(ROW()=COLUMN(),1,0.5))*(IF(ROW()=COLUMN(),0,1))</f>
        <v>0</v>
      </c>
      <c r="P54" s="14">
        <f ca="1">(((COUNTIFS(SWISSW!$I:$I,'MTT CHECKCOUNT'!$A54,SWISSW!$J:$J,'MTT CHECKCOUNT'!P$1,SWISSW!$F:$F,"Won")+COUNTIFS(SWISSW!$I:$I,'MTT CHECKCOUNT'!P$1,SWISSW!$J:$J,'MTT CHECKCOUNT'!$A54,SWISSW!$F:$F,"Lost")))+'MTT DRAW'!P54*IF(ROW()=COLUMN(),1,0.5))*(IF(ROW()=COLUMN(),0,1))</f>
        <v>0</v>
      </c>
      <c r="Q54" s="14">
        <f ca="1">(((COUNTIFS(SWISSW!$I:$I,'MTT CHECKCOUNT'!$A54,SWISSW!$J:$J,'MTT CHECKCOUNT'!Q$1,SWISSW!$F:$F,"Won")+COUNTIFS(SWISSW!$I:$I,'MTT CHECKCOUNT'!Q$1,SWISSW!$J:$J,'MTT CHECKCOUNT'!$A54,SWISSW!$F:$F,"Lost")))+'MTT DRAW'!Q54*IF(ROW()=COLUMN(),1,0.5))*(IF(ROW()=COLUMN(),0,1))</f>
        <v>0</v>
      </c>
      <c r="R54" s="14">
        <f ca="1">(((COUNTIFS(SWISSW!$I:$I,'MTT CHECKCOUNT'!$A54,SWISSW!$J:$J,'MTT CHECKCOUNT'!R$1,SWISSW!$F:$F,"Won")+COUNTIFS(SWISSW!$I:$I,'MTT CHECKCOUNT'!R$1,SWISSW!$J:$J,'MTT CHECKCOUNT'!$A54,SWISSW!$F:$F,"Lost")))+'MTT DRAW'!R54*IF(ROW()=COLUMN(),1,0.5))*(IF(ROW()=COLUMN(),0,1))</f>
        <v>0</v>
      </c>
      <c r="S54" s="14">
        <f ca="1">(((COUNTIFS(SWISSW!$I:$I,'MTT CHECKCOUNT'!$A54,SWISSW!$J:$J,'MTT CHECKCOUNT'!S$1,SWISSW!$F:$F,"Won")+COUNTIFS(SWISSW!$I:$I,'MTT CHECKCOUNT'!S$1,SWISSW!$J:$J,'MTT CHECKCOUNT'!$A54,SWISSW!$F:$F,"Lost")))+'MTT DRAW'!S54*IF(ROW()=COLUMN(),1,0.5))*(IF(ROW()=COLUMN(),0,1))</f>
        <v>0</v>
      </c>
      <c r="T54" s="14">
        <f ca="1">(((COUNTIFS(SWISSW!$I:$I,'MTT CHECKCOUNT'!$A54,SWISSW!$J:$J,'MTT CHECKCOUNT'!T$1,SWISSW!$F:$F,"Won")+COUNTIFS(SWISSW!$I:$I,'MTT CHECKCOUNT'!T$1,SWISSW!$J:$J,'MTT CHECKCOUNT'!$A54,SWISSW!$F:$F,"Lost")))+'MTT DRAW'!T54*IF(ROW()=COLUMN(),1,0.5))*(IF(ROW()=COLUMN(),0,1))</f>
        <v>0</v>
      </c>
      <c r="U54" s="14">
        <f ca="1">(((COUNTIFS(SWISSW!$I:$I,'MTT CHECKCOUNT'!$A54,SWISSW!$J:$J,'MTT CHECKCOUNT'!U$1,SWISSW!$F:$F,"Won")+COUNTIFS(SWISSW!$I:$I,'MTT CHECKCOUNT'!U$1,SWISSW!$J:$J,'MTT CHECKCOUNT'!$A54,SWISSW!$F:$F,"Lost")))+'MTT DRAW'!U54*IF(ROW()=COLUMN(),1,0.5))*(IF(ROW()=COLUMN(),0,1))</f>
        <v>0</v>
      </c>
      <c r="V54" s="14">
        <f ca="1">(((COUNTIFS(SWISSW!$I:$I,'MTT CHECKCOUNT'!$A54,SWISSW!$J:$J,'MTT CHECKCOUNT'!V$1,SWISSW!$F:$F,"Won")+COUNTIFS(SWISSW!$I:$I,'MTT CHECKCOUNT'!V$1,SWISSW!$J:$J,'MTT CHECKCOUNT'!$A54,SWISSW!$F:$F,"Lost")))+'MTT DRAW'!V54*IF(ROW()=COLUMN(),1,0.5))*(IF(ROW()=COLUMN(),0,1))</f>
        <v>0</v>
      </c>
      <c r="W54" s="14">
        <f ca="1">(((COUNTIFS(SWISSW!$I:$I,'MTT CHECKCOUNT'!$A54,SWISSW!$J:$J,'MTT CHECKCOUNT'!W$1,SWISSW!$F:$F,"Won")+COUNTIFS(SWISSW!$I:$I,'MTT CHECKCOUNT'!W$1,SWISSW!$J:$J,'MTT CHECKCOUNT'!$A54,SWISSW!$F:$F,"Lost")))+'MTT DRAW'!W54*IF(ROW()=COLUMN(),1,0.5))*(IF(ROW()=COLUMN(),0,1))</f>
        <v>0</v>
      </c>
      <c r="X54" s="14">
        <f ca="1">(((COUNTIFS(SWISSW!$I:$I,'MTT CHECKCOUNT'!$A54,SWISSW!$J:$J,'MTT CHECKCOUNT'!X$1,SWISSW!$F:$F,"Won")+COUNTIFS(SWISSW!$I:$I,'MTT CHECKCOUNT'!X$1,SWISSW!$J:$J,'MTT CHECKCOUNT'!$A54,SWISSW!$F:$F,"Lost")))+'MTT DRAW'!X54*IF(ROW()=COLUMN(),1,0.5))*(IF(ROW()=COLUMN(),0,1))</f>
        <v>0</v>
      </c>
      <c r="Y54" s="14">
        <f ca="1">(((COUNTIFS(SWISSW!$I:$I,'MTT CHECKCOUNT'!$A54,SWISSW!$J:$J,'MTT CHECKCOUNT'!Y$1,SWISSW!$F:$F,"Won")+COUNTIFS(SWISSW!$I:$I,'MTT CHECKCOUNT'!Y$1,SWISSW!$J:$J,'MTT CHECKCOUNT'!$A54,SWISSW!$F:$F,"Lost")))+'MTT DRAW'!Y54*IF(ROW()=COLUMN(),1,0.5))*(IF(ROW()=COLUMN(),0,1))</f>
        <v>0</v>
      </c>
      <c r="Z54" s="14">
        <f ca="1">(((COUNTIFS(SWISSW!$I:$I,'MTT CHECKCOUNT'!$A54,SWISSW!$J:$J,'MTT CHECKCOUNT'!Z$1,SWISSW!$F:$F,"Won")+COUNTIFS(SWISSW!$I:$I,'MTT CHECKCOUNT'!Z$1,SWISSW!$J:$J,'MTT CHECKCOUNT'!$A54,SWISSW!$F:$F,"Lost")))+'MTT DRAW'!Z54*IF(ROW()=COLUMN(),1,0.5))*(IF(ROW()=COLUMN(),0,1))</f>
        <v>0</v>
      </c>
      <c r="AA54" s="14">
        <f ca="1">(((COUNTIFS(SWISSW!$I:$I,'MTT CHECKCOUNT'!$A54,SWISSW!$J:$J,'MTT CHECKCOUNT'!AA$1,SWISSW!$F:$F,"Won")+COUNTIFS(SWISSW!$I:$I,'MTT CHECKCOUNT'!AA$1,SWISSW!$J:$J,'MTT CHECKCOUNT'!$A54,SWISSW!$F:$F,"Lost")))+'MTT DRAW'!AA54*IF(ROW()=COLUMN(),1,0.5))*(IF(ROW()=COLUMN(),0,1))</f>
        <v>0</v>
      </c>
      <c r="AB54" s="14">
        <f ca="1">(((COUNTIFS(SWISSW!$I:$I,'MTT CHECKCOUNT'!$A54,SWISSW!$J:$J,'MTT CHECKCOUNT'!AB$1,SWISSW!$F:$F,"Won")+COUNTIFS(SWISSW!$I:$I,'MTT CHECKCOUNT'!AB$1,SWISSW!$J:$J,'MTT CHECKCOUNT'!$A54,SWISSW!$F:$F,"Lost")))+'MTT DRAW'!AB54*IF(ROW()=COLUMN(),1,0.5))*(IF(ROW()=COLUMN(),0,1))</f>
        <v>0</v>
      </c>
      <c r="AC54" s="14">
        <f ca="1">(((COUNTIFS(SWISSW!$I:$I,'MTT CHECKCOUNT'!$A54,SWISSW!$J:$J,'MTT CHECKCOUNT'!AC$1,SWISSW!$F:$F,"Won")+COUNTIFS(SWISSW!$I:$I,'MTT CHECKCOUNT'!AC$1,SWISSW!$J:$J,'MTT CHECKCOUNT'!$A54,SWISSW!$F:$F,"Lost")))+'MTT DRAW'!AC54*IF(ROW()=COLUMN(),1,0.5))*(IF(ROW()=COLUMN(),0,1))</f>
        <v>0</v>
      </c>
      <c r="AD54" s="14">
        <f ca="1">(((COUNTIFS(SWISSW!$I:$I,'MTT CHECKCOUNT'!$A54,SWISSW!$J:$J,'MTT CHECKCOUNT'!AD$1,SWISSW!$F:$F,"Won")+COUNTIFS(SWISSW!$I:$I,'MTT CHECKCOUNT'!AD$1,SWISSW!$J:$J,'MTT CHECKCOUNT'!$A54,SWISSW!$F:$F,"Lost")))+'MTT DRAW'!AD54*IF(ROW()=COLUMN(),1,0.5))*(IF(ROW()=COLUMN(),0,1))</f>
        <v>0</v>
      </c>
      <c r="AE54" s="14">
        <f ca="1">(((COUNTIFS(SWISSW!$I:$I,'MTT CHECKCOUNT'!$A54,SWISSW!$J:$J,'MTT CHECKCOUNT'!AE$1,SWISSW!$F:$F,"Won")+COUNTIFS(SWISSW!$I:$I,'MTT CHECKCOUNT'!AE$1,SWISSW!$J:$J,'MTT CHECKCOUNT'!$A54,SWISSW!$F:$F,"Lost")))+'MTT DRAW'!AE54*IF(ROW()=COLUMN(),1,0.5))*(IF(ROW()=COLUMN(),0,1))</f>
        <v>0</v>
      </c>
      <c r="AF54" s="14">
        <f ca="1">(((COUNTIFS(SWISSW!$I:$I,'MTT CHECKCOUNT'!$A54,SWISSW!$J:$J,'MTT CHECKCOUNT'!AF$1,SWISSW!$F:$F,"Won")+COUNTIFS(SWISSW!$I:$I,'MTT CHECKCOUNT'!AF$1,SWISSW!$J:$J,'MTT CHECKCOUNT'!$A54,SWISSW!$F:$F,"Lost")))+'MTT DRAW'!AF54*IF(ROW()=COLUMN(),1,0.5))*(IF(ROW()=COLUMN(),0,1))</f>
        <v>0</v>
      </c>
      <c r="AG54" s="14">
        <f ca="1">(((COUNTIFS(SWISSW!$I:$I,'MTT CHECKCOUNT'!$A54,SWISSW!$J:$J,'MTT CHECKCOUNT'!AG$1,SWISSW!$F:$F,"Won")+COUNTIFS(SWISSW!$I:$I,'MTT CHECKCOUNT'!AG$1,SWISSW!$J:$J,'MTT CHECKCOUNT'!$A54,SWISSW!$F:$F,"Lost")))+'MTT DRAW'!AG54*IF(ROW()=COLUMN(),1,0.5))*(IF(ROW()=COLUMN(),0,1))</f>
        <v>0</v>
      </c>
      <c r="AH54" s="14">
        <f ca="1">(((COUNTIFS(SWISSW!$I:$I,'MTT CHECKCOUNT'!$A54,SWISSW!$J:$J,'MTT CHECKCOUNT'!AH$1,SWISSW!$F:$F,"Won")+COUNTIFS(SWISSW!$I:$I,'MTT CHECKCOUNT'!AH$1,SWISSW!$J:$J,'MTT CHECKCOUNT'!$A54,SWISSW!$F:$F,"Lost")))+'MTT DRAW'!AH54*IF(ROW()=COLUMN(),1,0.5))*(IF(ROW()=COLUMN(),0,1))</f>
        <v>0</v>
      </c>
      <c r="AI54" s="14">
        <f ca="1">(((COUNTIFS(SWISSW!$I:$I,'MTT CHECKCOUNT'!$A54,SWISSW!$J:$J,'MTT CHECKCOUNT'!AI$1,SWISSW!$F:$F,"Won")+COUNTIFS(SWISSW!$I:$I,'MTT CHECKCOUNT'!AI$1,SWISSW!$J:$J,'MTT CHECKCOUNT'!$A54,SWISSW!$F:$F,"Lost")))+'MTT DRAW'!AI54*IF(ROW()=COLUMN(),1,0.5))*(IF(ROW()=COLUMN(),0,1))</f>
        <v>0</v>
      </c>
      <c r="AJ54" s="14">
        <f ca="1">(((COUNTIFS(SWISSW!$I:$I,'MTT CHECKCOUNT'!$A54,SWISSW!$J:$J,'MTT CHECKCOUNT'!AJ$1,SWISSW!$F:$F,"Won")+COUNTIFS(SWISSW!$I:$I,'MTT CHECKCOUNT'!AJ$1,SWISSW!$J:$J,'MTT CHECKCOUNT'!$A54,SWISSW!$F:$F,"Lost")))+'MTT DRAW'!AJ54*IF(ROW()=COLUMN(),1,0.5))*(IF(ROW()=COLUMN(),0,1))</f>
        <v>0</v>
      </c>
      <c r="AK54" s="14">
        <f ca="1">(((COUNTIFS(SWISSW!$I:$I,'MTT CHECKCOUNT'!$A54,SWISSW!$J:$J,'MTT CHECKCOUNT'!AK$1,SWISSW!$F:$F,"Won")+COUNTIFS(SWISSW!$I:$I,'MTT CHECKCOUNT'!AK$1,SWISSW!$J:$J,'MTT CHECKCOUNT'!$A54,SWISSW!$F:$F,"Lost")))+'MTT DRAW'!AK54*IF(ROW()=COLUMN(),1,0.5))*(IF(ROW()=COLUMN(),0,1))</f>
        <v>0</v>
      </c>
      <c r="AL54" s="14">
        <f ca="1">(((COUNTIFS(SWISSW!$I:$I,'MTT CHECKCOUNT'!$A54,SWISSW!$J:$J,'MTT CHECKCOUNT'!AL$1,SWISSW!$F:$F,"Won")+COUNTIFS(SWISSW!$I:$I,'MTT CHECKCOUNT'!AL$1,SWISSW!$J:$J,'MTT CHECKCOUNT'!$A54,SWISSW!$F:$F,"Lost")))+'MTT DRAW'!AL54*IF(ROW()=COLUMN(),1,0.5))*(IF(ROW()=COLUMN(),0,1))</f>
        <v>0</v>
      </c>
      <c r="AM54" s="14">
        <f ca="1">(((COUNTIFS(SWISSW!$I:$I,'MTT CHECKCOUNT'!$A54,SWISSW!$J:$J,'MTT CHECKCOUNT'!AM$1,SWISSW!$F:$F,"Won")+COUNTIFS(SWISSW!$I:$I,'MTT CHECKCOUNT'!AM$1,SWISSW!$J:$J,'MTT CHECKCOUNT'!$A54,SWISSW!$F:$F,"Lost")))+'MTT DRAW'!AM54*IF(ROW()=COLUMN(),1,0.5))*(IF(ROW()=COLUMN(),0,1))</f>
        <v>0</v>
      </c>
      <c r="AN54" s="14">
        <f ca="1">(((COUNTIFS(SWISSW!$I:$I,'MTT CHECKCOUNT'!$A54,SWISSW!$J:$J,'MTT CHECKCOUNT'!AN$1,SWISSW!$F:$F,"Won")+COUNTIFS(SWISSW!$I:$I,'MTT CHECKCOUNT'!AN$1,SWISSW!$J:$J,'MTT CHECKCOUNT'!$A54,SWISSW!$F:$F,"Lost")))+'MTT DRAW'!AN54*IF(ROW()=COLUMN(),1,0.5))*(IF(ROW()=COLUMN(),0,1))</f>
        <v>0</v>
      </c>
      <c r="AO54" s="14">
        <f ca="1">(((COUNTIFS(SWISSW!$I:$I,'MTT CHECKCOUNT'!$A54,SWISSW!$J:$J,'MTT CHECKCOUNT'!AO$1,SWISSW!$F:$F,"Won")+COUNTIFS(SWISSW!$I:$I,'MTT CHECKCOUNT'!AO$1,SWISSW!$J:$J,'MTT CHECKCOUNT'!$A54,SWISSW!$F:$F,"Lost")))+'MTT DRAW'!AO54*IF(ROW()=COLUMN(),1,0.5))*(IF(ROW()=COLUMN(),0,1))</f>
        <v>0</v>
      </c>
      <c r="AP54" s="14">
        <f ca="1">(((COUNTIFS(SWISSW!$I:$I,'MTT CHECKCOUNT'!$A54,SWISSW!$J:$J,'MTT CHECKCOUNT'!AP$1,SWISSW!$F:$F,"Won")+COUNTIFS(SWISSW!$I:$I,'MTT CHECKCOUNT'!AP$1,SWISSW!$J:$J,'MTT CHECKCOUNT'!$A54,SWISSW!$F:$F,"Lost")))+'MTT DRAW'!AP54*IF(ROW()=COLUMN(),1,0.5))*(IF(ROW()=COLUMN(),0,1))</f>
        <v>0</v>
      </c>
      <c r="AQ54" s="14">
        <f ca="1">(((COUNTIFS(SWISSW!$I:$I,'MTT CHECKCOUNT'!$A54,SWISSW!$J:$J,'MTT CHECKCOUNT'!AQ$1,SWISSW!$F:$F,"Won")+COUNTIFS(SWISSW!$I:$I,'MTT CHECKCOUNT'!AQ$1,SWISSW!$J:$J,'MTT CHECKCOUNT'!$A54,SWISSW!$F:$F,"Lost")))+'MTT DRAW'!AQ54*IF(ROW()=COLUMN(),1,0.5))*(IF(ROW()=COLUMN(),0,1))</f>
        <v>0</v>
      </c>
      <c r="AR54" s="14">
        <f ca="1">(((COUNTIFS(SWISSW!$I:$I,'MTT CHECKCOUNT'!$A54,SWISSW!$J:$J,'MTT CHECKCOUNT'!AR$1,SWISSW!$F:$F,"Won")+COUNTIFS(SWISSW!$I:$I,'MTT CHECKCOUNT'!AR$1,SWISSW!$J:$J,'MTT CHECKCOUNT'!$A54,SWISSW!$F:$F,"Lost")))+'MTT DRAW'!AR54*IF(ROW()=COLUMN(),1,0.5))*(IF(ROW()=COLUMN(),0,1))</f>
        <v>0</v>
      </c>
      <c r="AS54" s="14">
        <f ca="1">(((COUNTIFS(SWISSW!$I:$I,'MTT CHECKCOUNT'!$A54,SWISSW!$J:$J,'MTT CHECKCOUNT'!AS$1,SWISSW!$F:$F,"Won")+COUNTIFS(SWISSW!$I:$I,'MTT CHECKCOUNT'!AS$1,SWISSW!$J:$J,'MTT CHECKCOUNT'!$A54,SWISSW!$F:$F,"Lost")))+'MTT DRAW'!AS54*IF(ROW()=COLUMN(),1,0.5))*(IF(ROW()=COLUMN(),0,1))</f>
        <v>0</v>
      </c>
      <c r="AT54" s="14">
        <f ca="1">(((COUNTIFS(SWISSW!$I:$I,'MTT CHECKCOUNT'!$A54,SWISSW!$J:$J,'MTT CHECKCOUNT'!AT$1,SWISSW!$F:$F,"Won")+COUNTIFS(SWISSW!$I:$I,'MTT CHECKCOUNT'!AT$1,SWISSW!$J:$J,'MTT CHECKCOUNT'!$A54,SWISSW!$F:$F,"Lost")))+'MTT DRAW'!AT54*IF(ROW()=COLUMN(),1,0.5))*(IF(ROW()=COLUMN(),0,1))</f>
        <v>0</v>
      </c>
      <c r="AU54" s="14">
        <f ca="1">(((COUNTIFS(SWISSW!$I:$I,'MTT CHECKCOUNT'!$A54,SWISSW!$J:$J,'MTT CHECKCOUNT'!AU$1,SWISSW!$F:$F,"Won")+COUNTIFS(SWISSW!$I:$I,'MTT CHECKCOUNT'!AU$1,SWISSW!$J:$J,'MTT CHECKCOUNT'!$A54,SWISSW!$F:$F,"Lost")))+'MTT DRAW'!AU54*IF(ROW()=COLUMN(),1,0.5))*(IF(ROW()=COLUMN(),0,1))</f>
        <v>0</v>
      </c>
      <c r="AV54" s="14">
        <f ca="1">(((COUNTIFS(SWISSW!$I:$I,'MTT CHECKCOUNT'!$A54,SWISSW!$J:$J,'MTT CHECKCOUNT'!AV$1,SWISSW!$F:$F,"Won")+COUNTIFS(SWISSW!$I:$I,'MTT CHECKCOUNT'!AV$1,SWISSW!$J:$J,'MTT CHECKCOUNT'!$A54,SWISSW!$F:$F,"Lost")))+'MTT DRAW'!AV54*IF(ROW()=COLUMN(),1,0.5))*(IF(ROW()=COLUMN(),0,1))</f>
        <v>0</v>
      </c>
      <c r="AW54" s="14">
        <f ca="1">(((COUNTIFS(SWISSW!$I:$I,'MTT CHECKCOUNT'!$A54,SWISSW!$J:$J,'MTT CHECKCOUNT'!AW$1,SWISSW!$F:$F,"Won")+COUNTIFS(SWISSW!$I:$I,'MTT CHECKCOUNT'!AW$1,SWISSW!$J:$J,'MTT CHECKCOUNT'!$A54,SWISSW!$F:$F,"Lost")))+'MTT DRAW'!AW54*IF(ROW()=COLUMN(),1,0.5))*(IF(ROW()=COLUMN(),0,1))</f>
        <v>0</v>
      </c>
      <c r="AX54" s="14">
        <f ca="1">(((COUNTIFS(SWISSW!$I:$I,'MTT CHECKCOUNT'!$A54,SWISSW!$J:$J,'MTT CHECKCOUNT'!AX$1,SWISSW!$F:$F,"Won")+COUNTIFS(SWISSW!$I:$I,'MTT CHECKCOUNT'!AX$1,SWISSW!$J:$J,'MTT CHECKCOUNT'!$A54,SWISSW!$F:$F,"Lost")))+'MTT DRAW'!AX54*IF(ROW()=COLUMN(),1,0.5))*(IF(ROW()=COLUMN(),0,1))</f>
        <v>0</v>
      </c>
      <c r="AY54" s="14">
        <f ca="1">(((COUNTIFS(SWISSW!$I:$I,'MTT CHECKCOUNT'!$A54,SWISSW!$J:$J,'MTT CHECKCOUNT'!AY$1,SWISSW!$F:$F,"Won")+COUNTIFS(SWISSW!$I:$I,'MTT CHECKCOUNT'!AY$1,SWISSW!$J:$J,'MTT CHECKCOUNT'!$A54,SWISSW!$F:$F,"Lost")))+'MTT DRAW'!AY54*IF(ROW()=COLUMN(),1,0.5))*(IF(ROW()=COLUMN(),0,1))</f>
        <v>0</v>
      </c>
      <c r="AZ54" s="14">
        <f ca="1">(((COUNTIFS(SWISSW!$I:$I,'MTT CHECKCOUNT'!$A54,SWISSW!$J:$J,'MTT CHECKCOUNT'!AZ$1,SWISSW!$F:$F,"Won")+COUNTIFS(SWISSW!$I:$I,'MTT CHECKCOUNT'!AZ$1,SWISSW!$J:$J,'MTT CHECKCOUNT'!$A54,SWISSW!$F:$F,"Lost")))+'MTT DRAW'!AZ54*IF(ROW()=COLUMN(),1,0.5))*(IF(ROW()=COLUMN(),0,1))</f>
        <v>0</v>
      </c>
      <c r="BA54" s="14">
        <f ca="1">(((COUNTIFS(SWISSW!$I:$I,'MTT CHECKCOUNT'!$A54,SWISSW!$J:$J,'MTT CHECKCOUNT'!BA$1,SWISSW!$F:$F,"Won")+COUNTIFS(SWISSW!$I:$I,'MTT CHECKCOUNT'!BA$1,SWISSW!$J:$J,'MTT CHECKCOUNT'!$A54,SWISSW!$F:$F,"Lost")))+'MTT DRAW'!BA54*IF(ROW()=COLUMN(),1,0.5))*(IF(ROW()=COLUMN(),0,1))</f>
        <v>0</v>
      </c>
      <c r="BB54" s="14">
        <f ca="1">(((COUNTIFS(SWISSW!$I:$I,'MTT CHECKCOUNT'!$A54,SWISSW!$J:$J,'MTT CHECKCOUNT'!BB$1,SWISSW!$F:$F,"Won")+COUNTIFS(SWISSW!$I:$I,'MTT CHECKCOUNT'!BB$1,SWISSW!$J:$J,'MTT CHECKCOUNT'!$A54,SWISSW!$F:$F,"Lost")))+'MTT DRAW'!BB54*IF(ROW()=COLUMN(),1,0.5))*(IF(ROW()=COLUMN(),0,1))</f>
        <v>0</v>
      </c>
      <c r="BC54" s="14">
        <f ca="1">(((COUNTIFS(SWISSW!$I:$I,'MTT CHECKCOUNT'!$A54,SWISSW!$J:$J,'MTT CHECKCOUNT'!BC$1,SWISSW!$F:$F,"Won")+COUNTIFS(SWISSW!$I:$I,'MTT CHECKCOUNT'!BC$1,SWISSW!$J:$J,'MTT CHECKCOUNT'!$A54,SWISSW!$F:$F,"Lost")))+'MTT DRAW'!BC54*IF(ROW()=COLUMN(),1,0.5))*(IF(ROW()=COLUMN(),0,1))</f>
        <v>0</v>
      </c>
      <c r="BD54" s="14">
        <f ca="1">(((COUNTIFS(SWISSW!$I:$I,'MTT CHECKCOUNT'!$A54,SWISSW!$J:$J,'MTT CHECKCOUNT'!BD$1,SWISSW!$F:$F,"Won")+COUNTIFS(SWISSW!$I:$I,'MTT CHECKCOUNT'!BD$1,SWISSW!$J:$J,'MTT CHECKCOUNT'!$A54,SWISSW!$F:$F,"Lost")))+'MTT DRAW'!BD54*IF(ROW()=COLUMN(),1,0.5))*(IF(ROW()=COLUMN(),0,1))</f>
        <v>0</v>
      </c>
      <c r="BE54" s="14">
        <f ca="1">(((COUNTIFS(SWISSW!$I:$I,'MTT CHECKCOUNT'!$A54,SWISSW!$J:$J,'MTT CHECKCOUNT'!BE$1,SWISSW!$F:$F,"Won")+COUNTIFS(SWISSW!$I:$I,'MTT CHECKCOUNT'!BE$1,SWISSW!$J:$J,'MTT CHECKCOUNT'!$A54,SWISSW!$F:$F,"Lost")))+'MTT DRAW'!BE54*IF(ROW()=COLUMN(),1,0.5))*(IF(ROW()=COLUMN(),0,1))</f>
        <v>0</v>
      </c>
      <c r="BF54" s="14">
        <f ca="1">(((COUNTIFS(SWISSW!$I:$I,'MTT CHECKCOUNT'!$A54,SWISSW!$J:$J,'MTT CHECKCOUNT'!BF$1,SWISSW!$F:$F,"Won")+COUNTIFS(SWISSW!$I:$I,'MTT CHECKCOUNT'!BF$1,SWISSW!$J:$J,'MTT CHECKCOUNT'!$A54,SWISSW!$F:$F,"Lost")))+'MTT DRAW'!BF54*IF(ROW()=COLUMN(),1,0.5))*(IF(ROW()=COLUMN(),0,1))</f>
        <v>0</v>
      </c>
    </row>
    <row r="55" spans="1:58" ht="55" customHeight="1" x14ac:dyDescent="0.3">
      <c r="A55" s="3" t="str">
        <f ca="1">MATCHUP!A55</f>
        <v>Goblin Combo</v>
      </c>
      <c r="B55" s="14">
        <f ca="1">(((COUNTIFS(SWISSW!$I:$I,'MTT CHECKCOUNT'!$A55,SWISSW!$J:$J,'MTT CHECKCOUNT'!B$1,SWISSW!$F:$F,"Won")+COUNTIFS(SWISSW!$I:$I,'MTT CHECKCOUNT'!B$1,SWISSW!$J:$J,'MTT CHECKCOUNT'!$A55,SWISSW!$F:$F,"Lost")))+'MTT DRAW'!B55*IF(ROW()=COLUMN(),1,0.5))*(IF(ROW()=COLUMN(),0,1))</f>
        <v>0</v>
      </c>
      <c r="C55" s="14">
        <f ca="1">(((COUNTIFS(SWISSW!$I:$I,'MTT CHECKCOUNT'!$A55,SWISSW!$J:$J,'MTT CHECKCOUNT'!C$1,SWISSW!$F:$F,"Won")+COUNTIFS(SWISSW!$I:$I,'MTT CHECKCOUNT'!C$1,SWISSW!$J:$J,'MTT CHECKCOUNT'!$A55,SWISSW!$F:$F,"Lost")))+'MTT DRAW'!C55*IF(ROW()=COLUMN(),1,0.5))*(IF(ROW()=COLUMN(),0,1))</f>
        <v>0</v>
      </c>
      <c r="D55" s="14">
        <f ca="1">(((COUNTIFS(SWISSW!$I:$I,'MTT CHECKCOUNT'!$A55,SWISSW!$J:$J,'MTT CHECKCOUNT'!D$1,SWISSW!$F:$F,"Won")+COUNTIFS(SWISSW!$I:$I,'MTT CHECKCOUNT'!D$1,SWISSW!$J:$J,'MTT CHECKCOUNT'!$A55,SWISSW!$F:$F,"Lost")))+'MTT DRAW'!D55*IF(ROW()=COLUMN(),1,0.5))*(IF(ROW()=COLUMN(),0,1))</f>
        <v>0</v>
      </c>
      <c r="E55" s="14">
        <f ca="1">(((COUNTIFS(SWISSW!$I:$I,'MTT CHECKCOUNT'!$A55,SWISSW!$J:$J,'MTT CHECKCOUNT'!E$1,SWISSW!$F:$F,"Won")+COUNTIFS(SWISSW!$I:$I,'MTT CHECKCOUNT'!E$1,SWISSW!$J:$J,'MTT CHECKCOUNT'!$A55,SWISSW!$F:$F,"Lost")))+'MTT DRAW'!E55*IF(ROW()=COLUMN(),1,0.5))*(IF(ROW()=COLUMN(),0,1))</f>
        <v>0</v>
      </c>
      <c r="F55" s="14">
        <f ca="1">(((COUNTIFS(SWISSW!$I:$I,'MTT CHECKCOUNT'!$A55,SWISSW!$J:$J,'MTT CHECKCOUNT'!F$1,SWISSW!$F:$F,"Won")+COUNTIFS(SWISSW!$I:$I,'MTT CHECKCOUNT'!F$1,SWISSW!$J:$J,'MTT CHECKCOUNT'!$A55,SWISSW!$F:$F,"Lost")))+'MTT DRAW'!F55*IF(ROW()=COLUMN(),1,0.5))*(IF(ROW()=COLUMN(),0,1))</f>
        <v>0</v>
      </c>
      <c r="G55" s="14">
        <f ca="1">(((COUNTIFS(SWISSW!$I:$I,'MTT CHECKCOUNT'!$A55,SWISSW!$J:$J,'MTT CHECKCOUNT'!G$1,SWISSW!$F:$F,"Won")+COUNTIFS(SWISSW!$I:$I,'MTT CHECKCOUNT'!G$1,SWISSW!$J:$J,'MTT CHECKCOUNT'!$A55,SWISSW!$F:$F,"Lost")))+'MTT DRAW'!G55*IF(ROW()=COLUMN(),1,0.5))*(IF(ROW()=COLUMN(),0,1))</f>
        <v>0</v>
      </c>
      <c r="H55" s="14">
        <f ca="1">(((COUNTIFS(SWISSW!$I:$I,'MTT CHECKCOUNT'!$A55,SWISSW!$J:$J,'MTT CHECKCOUNT'!H$1,SWISSW!$F:$F,"Won")+COUNTIFS(SWISSW!$I:$I,'MTT CHECKCOUNT'!H$1,SWISSW!$J:$J,'MTT CHECKCOUNT'!$A55,SWISSW!$F:$F,"Lost")))+'MTT DRAW'!H55*IF(ROW()=COLUMN(),1,0.5))*(IF(ROW()=COLUMN(),0,1))</f>
        <v>0</v>
      </c>
      <c r="I55" s="14">
        <f ca="1">(((COUNTIFS(SWISSW!$I:$I,'MTT CHECKCOUNT'!$A55,SWISSW!$J:$J,'MTT CHECKCOUNT'!I$1,SWISSW!$F:$F,"Won")+COUNTIFS(SWISSW!$I:$I,'MTT CHECKCOUNT'!I$1,SWISSW!$J:$J,'MTT CHECKCOUNT'!$A55,SWISSW!$F:$F,"Lost")))+'MTT DRAW'!I55*IF(ROW()=COLUMN(),1,0.5))*(IF(ROW()=COLUMN(),0,1))</f>
        <v>0</v>
      </c>
      <c r="J55" s="14">
        <f ca="1">(((COUNTIFS(SWISSW!$I:$I,'MTT CHECKCOUNT'!$A55,SWISSW!$J:$J,'MTT CHECKCOUNT'!J$1,SWISSW!$F:$F,"Won")+COUNTIFS(SWISSW!$I:$I,'MTT CHECKCOUNT'!J$1,SWISSW!$J:$J,'MTT CHECKCOUNT'!$A55,SWISSW!$F:$F,"Lost")))+'MTT DRAW'!J55*IF(ROW()=COLUMN(),1,0.5))*(IF(ROW()=COLUMN(),0,1))</f>
        <v>0</v>
      </c>
      <c r="K55" s="14">
        <f ca="1">(((COUNTIFS(SWISSW!$I:$I,'MTT CHECKCOUNT'!$A55,SWISSW!$J:$J,'MTT CHECKCOUNT'!K$1,SWISSW!$F:$F,"Won")+COUNTIFS(SWISSW!$I:$I,'MTT CHECKCOUNT'!K$1,SWISSW!$J:$J,'MTT CHECKCOUNT'!$A55,SWISSW!$F:$F,"Lost")))+'MTT DRAW'!K55*IF(ROW()=COLUMN(),1,0.5))*(IF(ROW()=COLUMN(),0,1))</f>
        <v>0</v>
      </c>
      <c r="L55" s="14">
        <f ca="1">(((COUNTIFS(SWISSW!$I:$I,'MTT CHECKCOUNT'!$A55,SWISSW!$J:$J,'MTT CHECKCOUNT'!L$1,SWISSW!$F:$F,"Won")+COUNTIFS(SWISSW!$I:$I,'MTT CHECKCOUNT'!L$1,SWISSW!$J:$J,'MTT CHECKCOUNT'!$A55,SWISSW!$F:$F,"Lost")))+'MTT DRAW'!L55*IF(ROW()=COLUMN(),1,0.5))*(IF(ROW()=COLUMN(),0,1))</f>
        <v>1</v>
      </c>
      <c r="M55" s="14">
        <f ca="1">(((COUNTIFS(SWISSW!$I:$I,'MTT CHECKCOUNT'!$A55,SWISSW!$J:$J,'MTT CHECKCOUNT'!M$1,SWISSW!$F:$F,"Won")+COUNTIFS(SWISSW!$I:$I,'MTT CHECKCOUNT'!M$1,SWISSW!$J:$J,'MTT CHECKCOUNT'!$A55,SWISSW!$F:$F,"Lost")))+'MTT DRAW'!M55*IF(ROW()=COLUMN(),1,0.5))*(IF(ROW()=COLUMN(),0,1))</f>
        <v>0</v>
      </c>
      <c r="N55" s="14">
        <f ca="1">(((COUNTIFS(SWISSW!$I:$I,'MTT CHECKCOUNT'!$A55,SWISSW!$J:$J,'MTT CHECKCOUNT'!N$1,SWISSW!$F:$F,"Won")+COUNTIFS(SWISSW!$I:$I,'MTT CHECKCOUNT'!N$1,SWISSW!$J:$J,'MTT CHECKCOUNT'!$A55,SWISSW!$F:$F,"Lost")))+'MTT DRAW'!N55*IF(ROW()=COLUMN(),1,0.5))*(IF(ROW()=COLUMN(),0,1))</f>
        <v>0</v>
      </c>
      <c r="O55" s="14">
        <f ca="1">(((COUNTIFS(SWISSW!$I:$I,'MTT CHECKCOUNT'!$A55,SWISSW!$J:$J,'MTT CHECKCOUNT'!O$1,SWISSW!$F:$F,"Won")+COUNTIFS(SWISSW!$I:$I,'MTT CHECKCOUNT'!O$1,SWISSW!$J:$J,'MTT CHECKCOUNT'!$A55,SWISSW!$F:$F,"Lost")))+'MTT DRAW'!O55*IF(ROW()=COLUMN(),1,0.5))*(IF(ROW()=COLUMN(),0,1))</f>
        <v>0</v>
      </c>
      <c r="P55" s="14">
        <f ca="1">(((COUNTIFS(SWISSW!$I:$I,'MTT CHECKCOUNT'!$A55,SWISSW!$J:$J,'MTT CHECKCOUNT'!P$1,SWISSW!$F:$F,"Won")+COUNTIFS(SWISSW!$I:$I,'MTT CHECKCOUNT'!P$1,SWISSW!$J:$J,'MTT CHECKCOUNT'!$A55,SWISSW!$F:$F,"Lost")))+'MTT DRAW'!P55*IF(ROW()=COLUMN(),1,0.5))*(IF(ROW()=COLUMN(),0,1))</f>
        <v>0</v>
      </c>
      <c r="Q55" s="14">
        <f ca="1">(((COUNTIFS(SWISSW!$I:$I,'MTT CHECKCOUNT'!$A55,SWISSW!$J:$J,'MTT CHECKCOUNT'!Q$1,SWISSW!$F:$F,"Won")+COUNTIFS(SWISSW!$I:$I,'MTT CHECKCOUNT'!Q$1,SWISSW!$J:$J,'MTT CHECKCOUNT'!$A55,SWISSW!$F:$F,"Lost")))+'MTT DRAW'!Q55*IF(ROW()=COLUMN(),1,0.5))*(IF(ROW()=COLUMN(),0,1))</f>
        <v>0</v>
      </c>
      <c r="R55" s="14">
        <f ca="1">(((COUNTIFS(SWISSW!$I:$I,'MTT CHECKCOUNT'!$A55,SWISSW!$J:$J,'MTT CHECKCOUNT'!R$1,SWISSW!$F:$F,"Won")+COUNTIFS(SWISSW!$I:$I,'MTT CHECKCOUNT'!R$1,SWISSW!$J:$J,'MTT CHECKCOUNT'!$A55,SWISSW!$F:$F,"Lost")))+'MTT DRAW'!R55*IF(ROW()=COLUMN(),1,0.5))*(IF(ROW()=COLUMN(),0,1))</f>
        <v>0</v>
      </c>
      <c r="S55" s="14">
        <f ca="1">(((COUNTIFS(SWISSW!$I:$I,'MTT CHECKCOUNT'!$A55,SWISSW!$J:$J,'MTT CHECKCOUNT'!S$1,SWISSW!$F:$F,"Won")+COUNTIFS(SWISSW!$I:$I,'MTT CHECKCOUNT'!S$1,SWISSW!$J:$J,'MTT CHECKCOUNT'!$A55,SWISSW!$F:$F,"Lost")))+'MTT DRAW'!S55*IF(ROW()=COLUMN(),1,0.5))*(IF(ROW()=COLUMN(),0,1))</f>
        <v>0</v>
      </c>
      <c r="T55" s="14">
        <f ca="1">(((COUNTIFS(SWISSW!$I:$I,'MTT CHECKCOUNT'!$A55,SWISSW!$J:$J,'MTT CHECKCOUNT'!T$1,SWISSW!$F:$F,"Won")+COUNTIFS(SWISSW!$I:$I,'MTT CHECKCOUNT'!T$1,SWISSW!$J:$J,'MTT CHECKCOUNT'!$A55,SWISSW!$F:$F,"Lost")))+'MTT DRAW'!T55*IF(ROW()=COLUMN(),1,0.5))*(IF(ROW()=COLUMN(),0,1))</f>
        <v>0</v>
      </c>
      <c r="U55" s="14">
        <f ca="1">(((COUNTIFS(SWISSW!$I:$I,'MTT CHECKCOUNT'!$A55,SWISSW!$J:$J,'MTT CHECKCOUNT'!U$1,SWISSW!$F:$F,"Won")+COUNTIFS(SWISSW!$I:$I,'MTT CHECKCOUNT'!U$1,SWISSW!$J:$J,'MTT CHECKCOUNT'!$A55,SWISSW!$F:$F,"Lost")))+'MTT DRAW'!U55*IF(ROW()=COLUMN(),1,0.5))*(IF(ROW()=COLUMN(),0,1))</f>
        <v>0</v>
      </c>
      <c r="V55" s="14">
        <f ca="1">(((COUNTIFS(SWISSW!$I:$I,'MTT CHECKCOUNT'!$A55,SWISSW!$J:$J,'MTT CHECKCOUNT'!V$1,SWISSW!$F:$F,"Won")+COUNTIFS(SWISSW!$I:$I,'MTT CHECKCOUNT'!V$1,SWISSW!$J:$J,'MTT CHECKCOUNT'!$A55,SWISSW!$F:$F,"Lost")))+'MTT DRAW'!V55*IF(ROW()=COLUMN(),1,0.5))*(IF(ROW()=COLUMN(),0,1))</f>
        <v>0</v>
      </c>
      <c r="W55" s="14">
        <f ca="1">(((COUNTIFS(SWISSW!$I:$I,'MTT CHECKCOUNT'!$A55,SWISSW!$J:$J,'MTT CHECKCOUNT'!W$1,SWISSW!$F:$F,"Won")+COUNTIFS(SWISSW!$I:$I,'MTT CHECKCOUNT'!W$1,SWISSW!$J:$J,'MTT CHECKCOUNT'!$A55,SWISSW!$F:$F,"Lost")))+'MTT DRAW'!W55*IF(ROW()=COLUMN(),1,0.5))*(IF(ROW()=COLUMN(),0,1))</f>
        <v>0</v>
      </c>
      <c r="X55" s="14">
        <f ca="1">(((COUNTIFS(SWISSW!$I:$I,'MTT CHECKCOUNT'!$A55,SWISSW!$J:$J,'MTT CHECKCOUNT'!X$1,SWISSW!$F:$F,"Won")+COUNTIFS(SWISSW!$I:$I,'MTT CHECKCOUNT'!X$1,SWISSW!$J:$J,'MTT CHECKCOUNT'!$A55,SWISSW!$F:$F,"Lost")))+'MTT DRAW'!X55*IF(ROW()=COLUMN(),1,0.5))*(IF(ROW()=COLUMN(),0,1))</f>
        <v>0</v>
      </c>
      <c r="Y55" s="14">
        <f ca="1">(((COUNTIFS(SWISSW!$I:$I,'MTT CHECKCOUNT'!$A55,SWISSW!$J:$J,'MTT CHECKCOUNT'!Y$1,SWISSW!$F:$F,"Won")+COUNTIFS(SWISSW!$I:$I,'MTT CHECKCOUNT'!Y$1,SWISSW!$J:$J,'MTT CHECKCOUNT'!$A55,SWISSW!$F:$F,"Lost")))+'MTT DRAW'!Y55*IF(ROW()=COLUMN(),1,0.5))*(IF(ROW()=COLUMN(),0,1))</f>
        <v>0</v>
      </c>
      <c r="Z55" s="14">
        <f ca="1">(((COUNTIFS(SWISSW!$I:$I,'MTT CHECKCOUNT'!$A55,SWISSW!$J:$J,'MTT CHECKCOUNT'!Z$1,SWISSW!$F:$F,"Won")+COUNTIFS(SWISSW!$I:$I,'MTT CHECKCOUNT'!Z$1,SWISSW!$J:$J,'MTT CHECKCOUNT'!$A55,SWISSW!$F:$F,"Lost")))+'MTT DRAW'!Z55*IF(ROW()=COLUMN(),1,0.5))*(IF(ROW()=COLUMN(),0,1))</f>
        <v>0</v>
      </c>
      <c r="AA55" s="14">
        <f ca="1">(((COUNTIFS(SWISSW!$I:$I,'MTT CHECKCOUNT'!$A55,SWISSW!$J:$J,'MTT CHECKCOUNT'!AA$1,SWISSW!$F:$F,"Won")+COUNTIFS(SWISSW!$I:$I,'MTT CHECKCOUNT'!AA$1,SWISSW!$J:$J,'MTT CHECKCOUNT'!$A55,SWISSW!$F:$F,"Lost")))+'MTT DRAW'!AA55*IF(ROW()=COLUMN(),1,0.5))*(IF(ROW()=COLUMN(),0,1))</f>
        <v>0</v>
      </c>
      <c r="AB55" s="14">
        <f ca="1">(((COUNTIFS(SWISSW!$I:$I,'MTT CHECKCOUNT'!$A55,SWISSW!$J:$J,'MTT CHECKCOUNT'!AB$1,SWISSW!$F:$F,"Won")+COUNTIFS(SWISSW!$I:$I,'MTT CHECKCOUNT'!AB$1,SWISSW!$J:$J,'MTT CHECKCOUNT'!$A55,SWISSW!$F:$F,"Lost")))+'MTT DRAW'!AB55*IF(ROW()=COLUMN(),1,0.5))*(IF(ROW()=COLUMN(),0,1))</f>
        <v>0</v>
      </c>
      <c r="AC55" s="14">
        <f ca="1">(((COUNTIFS(SWISSW!$I:$I,'MTT CHECKCOUNT'!$A55,SWISSW!$J:$J,'MTT CHECKCOUNT'!AC$1,SWISSW!$F:$F,"Won")+COUNTIFS(SWISSW!$I:$I,'MTT CHECKCOUNT'!AC$1,SWISSW!$J:$J,'MTT CHECKCOUNT'!$A55,SWISSW!$F:$F,"Lost")))+'MTT DRAW'!AC55*IF(ROW()=COLUMN(),1,0.5))*(IF(ROW()=COLUMN(),0,1))</f>
        <v>0</v>
      </c>
      <c r="AD55" s="14">
        <f ca="1">(((COUNTIFS(SWISSW!$I:$I,'MTT CHECKCOUNT'!$A55,SWISSW!$J:$J,'MTT CHECKCOUNT'!AD$1,SWISSW!$F:$F,"Won")+COUNTIFS(SWISSW!$I:$I,'MTT CHECKCOUNT'!AD$1,SWISSW!$J:$J,'MTT CHECKCOUNT'!$A55,SWISSW!$F:$F,"Lost")))+'MTT DRAW'!AD55*IF(ROW()=COLUMN(),1,0.5))*(IF(ROW()=COLUMN(),0,1))</f>
        <v>0</v>
      </c>
      <c r="AE55" s="14">
        <f ca="1">(((COUNTIFS(SWISSW!$I:$I,'MTT CHECKCOUNT'!$A55,SWISSW!$J:$J,'MTT CHECKCOUNT'!AE$1,SWISSW!$F:$F,"Won")+COUNTIFS(SWISSW!$I:$I,'MTT CHECKCOUNT'!AE$1,SWISSW!$J:$J,'MTT CHECKCOUNT'!$A55,SWISSW!$F:$F,"Lost")))+'MTT DRAW'!AE55*IF(ROW()=COLUMN(),1,0.5))*(IF(ROW()=COLUMN(),0,1))</f>
        <v>0</v>
      </c>
      <c r="AF55" s="14">
        <f ca="1">(((COUNTIFS(SWISSW!$I:$I,'MTT CHECKCOUNT'!$A55,SWISSW!$J:$J,'MTT CHECKCOUNT'!AF$1,SWISSW!$F:$F,"Won")+COUNTIFS(SWISSW!$I:$I,'MTT CHECKCOUNT'!AF$1,SWISSW!$J:$J,'MTT CHECKCOUNT'!$A55,SWISSW!$F:$F,"Lost")))+'MTT DRAW'!AF55*IF(ROW()=COLUMN(),1,0.5))*(IF(ROW()=COLUMN(),0,1))</f>
        <v>0</v>
      </c>
      <c r="AG55" s="14">
        <f ca="1">(((COUNTIFS(SWISSW!$I:$I,'MTT CHECKCOUNT'!$A55,SWISSW!$J:$J,'MTT CHECKCOUNT'!AG$1,SWISSW!$F:$F,"Won")+COUNTIFS(SWISSW!$I:$I,'MTT CHECKCOUNT'!AG$1,SWISSW!$J:$J,'MTT CHECKCOUNT'!$A55,SWISSW!$F:$F,"Lost")))+'MTT DRAW'!AG55*IF(ROW()=COLUMN(),1,0.5))*(IF(ROW()=COLUMN(),0,1))</f>
        <v>0</v>
      </c>
      <c r="AH55" s="14">
        <f ca="1">(((COUNTIFS(SWISSW!$I:$I,'MTT CHECKCOUNT'!$A55,SWISSW!$J:$J,'MTT CHECKCOUNT'!AH$1,SWISSW!$F:$F,"Won")+COUNTIFS(SWISSW!$I:$I,'MTT CHECKCOUNT'!AH$1,SWISSW!$J:$J,'MTT CHECKCOUNT'!$A55,SWISSW!$F:$F,"Lost")))+'MTT DRAW'!AH55*IF(ROW()=COLUMN(),1,0.5))*(IF(ROW()=COLUMN(),0,1))</f>
        <v>0</v>
      </c>
      <c r="AI55" s="14">
        <f ca="1">(((COUNTIFS(SWISSW!$I:$I,'MTT CHECKCOUNT'!$A55,SWISSW!$J:$J,'MTT CHECKCOUNT'!AI$1,SWISSW!$F:$F,"Won")+COUNTIFS(SWISSW!$I:$I,'MTT CHECKCOUNT'!AI$1,SWISSW!$J:$J,'MTT CHECKCOUNT'!$A55,SWISSW!$F:$F,"Lost")))+'MTT DRAW'!AI55*IF(ROW()=COLUMN(),1,0.5))*(IF(ROW()=COLUMN(),0,1))</f>
        <v>0</v>
      </c>
      <c r="AJ55" s="14">
        <f ca="1">(((COUNTIFS(SWISSW!$I:$I,'MTT CHECKCOUNT'!$A55,SWISSW!$J:$J,'MTT CHECKCOUNT'!AJ$1,SWISSW!$F:$F,"Won")+COUNTIFS(SWISSW!$I:$I,'MTT CHECKCOUNT'!AJ$1,SWISSW!$J:$J,'MTT CHECKCOUNT'!$A55,SWISSW!$F:$F,"Lost")))+'MTT DRAW'!AJ55*IF(ROW()=COLUMN(),1,0.5))*(IF(ROW()=COLUMN(),0,1))</f>
        <v>0</v>
      </c>
      <c r="AK55" s="14">
        <f ca="1">(((COUNTIFS(SWISSW!$I:$I,'MTT CHECKCOUNT'!$A55,SWISSW!$J:$J,'MTT CHECKCOUNT'!AK$1,SWISSW!$F:$F,"Won")+COUNTIFS(SWISSW!$I:$I,'MTT CHECKCOUNT'!AK$1,SWISSW!$J:$J,'MTT CHECKCOUNT'!$A55,SWISSW!$F:$F,"Lost")))+'MTT DRAW'!AK55*IF(ROW()=COLUMN(),1,0.5))*(IF(ROW()=COLUMN(),0,1))</f>
        <v>0</v>
      </c>
      <c r="AL55" s="14">
        <f ca="1">(((COUNTIFS(SWISSW!$I:$I,'MTT CHECKCOUNT'!$A55,SWISSW!$J:$J,'MTT CHECKCOUNT'!AL$1,SWISSW!$F:$F,"Won")+COUNTIFS(SWISSW!$I:$I,'MTT CHECKCOUNT'!AL$1,SWISSW!$J:$J,'MTT CHECKCOUNT'!$A55,SWISSW!$F:$F,"Lost")))+'MTT DRAW'!AL55*IF(ROW()=COLUMN(),1,0.5))*(IF(ROW()=COLUMN(),0,1))</f>
        <v>0</v>
      </c>
      <c r="AM55" s="14">
        <f ca="1">(((COUNTIFS(SWISSW!$I:$I,'MTT CHECKCOUNT'!$A55,SWISSW!$J:$J,'MTT CHECKCOUNT'!AM$1,SWISSW!$F:$F,"Won")+COUNTIFS(SWISSW!$I:$I,'MTT CHECKCOUNT'!AM$1,SWISSW!$J:$J,'MTT CHECKCOUNT'!$A55,SWISSW!$F:$F,"Lost")))+'MTT DRAW'!AM55*IF(ROW()=COLUMN(),1,0.5))*(IF(ROW()=COLUMN(),0,1))</f>
        <v>0</v>
      </c>
      <c r="AN55" s="14">
        <f ca="1">(((COUNTIFS(SWISSW!$I:$I,'MTT CHECKCOUNT'!$A55,SWISSW!$J:$J,'MTT CHECKCOUNT'!AN$1,SWISSW!$F:$F,"Won")+COUNTIFS(SWISSW!$I:$I,'MTT CHECKCOUNT'!AN$1,SWISSW!$J:$J,'MTT CHECKCOUNT'!$A55,SWISSW!$F:$F,"Lost")))+'MTT DRAW'!AN55*IF(ROW()=COLUMN(),1,0.5))*(IF(ROW()=COLUMN(),0,1))</f>
        <v>0</v>
      </c>
      <c r="AO55" s="14">
        <f ca="1">(((COUNTIFS(SWISSW!$I:$I,'MTT CHECKCOUNT'!$A55,SWISSW!$J:$J,'MTT CHECKCOUNT'!AO$1,SWISSW!$F:$F,"Won")+COUNTIFS(SWISSW!$I:$I,'MTT CHECKCOUNT'!AO$1,SWISSW!$J:$J,'MTT CHECKCOUNT'!$A55,SWISSW!$F:$F,"Lost")))+'MTT DRAW'!AO55*IF(ROW()=COLUMN(),1,0.5))*(IF(ROW()=COLUMN(),0,1))</f>
        <v>0</v>
      </c>
      <c r="AP55" s="14">
        <f ca="1">(((COUNTIFS(SWISSW!$I:$I,'MTT CHECKCOUNT'!$A55,SWISSW!$J:$J,'MTT CHECKCOUNT'!AP$1,SWISSW!$F:$F,"Won")+COUNTIFS(SWISSW!$I:$I,'MTT CHECKCOUNT'!AP$1,SWISSW!$J:$J,'MTT CHECKCOUNT'!$A55,SWISSW!$F:$F,"Lost")))+'MTT DRAW'!AP55*IF(ROW()=COLUMN(),1,0.5))*(IF(ROW()=COLUMN(),0,1))</f>
        <v>0</v>
      </c>
      <c r="AQ55" s="14">
        <f ca="1">(((COUNTIFS(SWISSW!$I:$I,'MTT CHECKCOUNT'!$A55,SWISSW!$J:$J,'MTT CHECKCOUNT'!AQ$1,SWISSW!$F:$F,"Won")+COUNTIFS(SWISSW!$I:$I,'MTT CHECKCOUNT'!AQ$1,SWISSW!$J:$J,'MTT CHECKCOUNT'!$A55,SWISSW!$F:$F,"Lost")))+'MTT DRAW'!AQ55*IF(ROW()=COLUMN(),1,0.5))*(IF(ROW()=COLUMN(),0,1))</f>
        <v>0</v>
      </c>
      <c r="AR55" s="14">
        <f ca="1">(((COUNTIFS(SWISSW!$I:$I,'MTT CHECKCOUNT'!$A55,SWISSW!$J:$J,'MTT CHECKCOUNT'!AR$1,SWISSW!$F:$F,"Won")+COUNTIFS(SWISSW!$I:$I,'MTT CHECKCOUNT'!AR$1,SWISSW!$J:$J,'MTT CHECKCOUNT'!$A55,SWISSW!$F:$F,"Lost")))+'MTT DRAW'!AR55*IF(ROW()=COLUMN(),1,0.5))*(IF(ROW()=COLUMN(),0,1))</f>
        <v>0</v>
      </c>
      <c r="AS55" s="14">
        <f ca="1">(((COUNTIFS(SWISSW!$I:$I,'MTT CHECKCOUNT'!$A55,SWISSW!$J:$J,'MTT CHECKCOUNT'!AS$1,SWISSW!$F:$F,"Won")+COUNTIFS(SWISSW!$I:$I,'MTT CHECKCOUNT'!AS$1,SWISSW!$J:$J,'MTT CHECKCOUNT'!$A55,SWISSW!$F:$F,"Lost")))+'MTT DRAW'!AS55*IF(ROW()=COLUMN(),1,0.5))*(IF(ROW()=COLUMN(),0,1))</f>
        <v>0</v>
      </c>
      <c r="AT55" s="14">
        <f ca="1">(((COUNTIFS(SWISSW!$I:$I,'MTT CHECKCOUNT'!$A55,SWISSW!$J:$J,'MTT CHECKCOUNT'!AT$1,SWISSW!$F:$F,"Won")+COUNTIFS(SWISSW!$I:$I,'MTT CHECKCOUNT'!AT$1,SWISSW!$J:$J,'MTT CHECKCOUNT'!$A55,SWISSW!$F:$F,"Lost")))+'MTT DRAW'!AT55*IF(ROW()=COLUMN(),1,0.5))*(IF(ROW()=COLUMN(),0,1))</f>
        <v>0</v>
      </c>
      <c r="AU55" s="14">
        <f ca="1">(((COUNTIFS(SWISSW!$I:$I,'MTT CHECKCOUNT'!$A55,SWISSW!$J:$J,'MTT CHECKCOUNT'!AU$1,SWISSW!$F:$F,"Won")+COUNTIFS(SWISSW!$I:$I,'MTT CHECKCOUNT'!AU$1,SWISSW!$J:$J,'MTT CHECKCOUNT'!$A55,SWISSW!$F:$F,"Lost")))+'MTT DRAW'!AU55*IF(ROW()=COLUMN(),1,0.5))*(IF(ROW()=COLUMN(),0,1))</f>
        <v>0</v>
      </c>
      <c r="AV55" s="14">
        <f ca="1">(((COUNTIFS(SWISSW!$I:$I,'MTT CHECKCOUNT'!$A55,SWISSW!$J:$J,'MTT CHECKCOUNT'!AV$1,SWISSW!$F:$F,"Won")+COUNTIFS(SWISSW!$I:$I,'MTT CHECKCOUNT'!AV$1,SWISSW!$J:$J,'MTT CHECKCOUNT'!$A55,SWISSW!$F:$F,"Lost")))+'MTT DRAW'!AV55*IF(ROW()=COLUMN(),1,0.5))*(IF(ROW()=COLUMN(),0,1))</f>
        <v>0</v>
      </c>
      <c r="AW55" s="14">
        <f ca="1">(((COUNTIFS(SWISSW!$I:$I,'MTT CHECKCOUNT'!$A55,SWISSW!$J:$J,'MTT CHECKCOUNT'!AW$1,SWISSW!$F:$F,"Won")+COUNTIFS(SWISSW!$I:$I,'MTT CHECKCOUNT'!AW$1,SWISSW!$J:$J,'MTT CHECKCOUNT'!$A55,SWISSW!$F:$F,"Lost")))+'MTT DRAW'!AW55*IF(ROW()=COLUMN(),1,0.5))*(IF(ROW()=COLUMN(),0,1))</f>
        <v>0</v>
      </c>
      <c r="AX55" s="14">
        <f ca="1">(((COUNTIFS(SWISSW!$I:$I,'MTT CHECKCOUNT'!$A55,SWISSW!$J:$J,'MTT CHECKCOUNT'!AX$1,SWISSW!$F:$F,"Won")+COUNTIFS(SWISSW!$I:$I,'MTT CHECKCOUNT'!AX$1,SWISSW!$J:$J,'MTT CHECKCOUNT'!$A55,SWISSW!$F:$F,"Lost")))+'MTT DRAW'!AX55*IF(ROW()=COLUMN(),1,0.5))*(IF(ROW()=COLUMN(),0,1))</f>
        <v>0</v>
      </c>
      <c r="AY55" s="14">
        <f ca="1">(((COUNTIFS(SWISSW!$I:$I,'MTT CHECKCOUNT'!$A55,SWISSW!$J:$J,'MTT CHECKCOUNT'!AY$1,SWISSW!$F:$F,"Won")+COUNTIFS(SWISSW!$I:$I,'MTT CHECKCOUNT'!AY$1,SWISSW!$J:$J,'MTT CHECKCOUNT'!$A55,SWISSW!$F:$F,"Lost")))+'MTT DRAW'!AY55*IF(ROW()=COLUMN(),1,0.5))*(IF(ROW()=COLUMN(),0,1))</f>
        <v>0</v>
      </c>
      <c r="AZ55" s="14">
        <f ca="1">(((COUNTIFS(SWISSW!$I:$I,'MTT CHECKCOUNT'!$A55,SWISSW!$J:$J,'MTT CHECKCOUNT'!AZ$1,SWISSW!$F:$F,"Won")+COUNTIFS(SWISSW!$I:$I,'MTT CHECKCOUNT'!AZ$1,SWISSW!$J:$J,'MTT CHECKCOUNT'!$A55,SWISSW!$F:$F,"Lost")))+'MTT DRAW'!AZ55*IF(ROW()=COLUMN(),1,0.5))*(IF(ROW()=COLUMN(),0,1))</f>
        <v>0</v>
      </c>
      <c r="BA55" s="14">
        <f ca="1">(((COUNTIFS(SWISSW!$I:$I,'MTT CHECKCOUNT'!$A55,SWISSW!$J:$J,'MTT CHECKCOUNT'!BA$1,SWISSW!$F:$F,"Won")+COUNTIFS(SWISSW!$I:$I,'MTT CHECKCOUNT'!BA$1,SWISSW!$J:$J,'MTT CHECKCOUNT'!$A55,SWISSW!$F:$F,"Lost")))+'MTT DRAW'!BA55*IF(ROW()=COLUMN(),1,0.5))*(IF(ROW()=COLUMN(),0,1))</f>
        <v>0</v>
      </c>
      <c r="BB55" s="14">
        <f ca="1">(((COUNTIFS(SWISSW!$I:$I,'MTT CHECKCOUNT'!$A55,SWISSW!$J:$J,'MTT CHECKCOUNT'!BB$1,SWISSW!$F:$F,"Won")+COUNTIFS(SWISSW!$I:$I,'MTT CHECKCOUNT'!BB$1,SWISSW!$J:$J,'MTT CHECKCOUNT'!$A55,SWISSW!$F:$F,"Lost")))+'MTT DRAW'!BB55*IF(ROW()=COLUMN(),1,0.5))*(IF(ROW()=COLUMN(),0,1))</f>
        <v>0</v>
      </c>
      <c r="BC55" s="14">
        <f ca="1">(((COUNTIFS(SWISSW!$I:$I,'MTT CHECKCOUNT'!$A55,SWISSW!$J:$J,'MTT CHECKCOUNT'!BC$1,SWISSW!$F:$F,"Won")+COUNTIFS(SWISSW!$I:$I,'MTT CHECKCOUNT'!BC$1,SWISSW!$J:$J,'MTT CHECKCOUNT'!$A55,SWISSW!$F:$F,"Lost")))+'MTT DRAW'!BC55*IF(ROW()=COLUMN(),1,0.5))*(IF(ROW()=COLUMN(),0,1))</f>
        <v>0</v>
      </c>
      <c r="BD55" s="14">
        <f ca="1">(((COUNTIFS(SWISSW!$I:$I,'MTT CHECKCOUNT'!$A55,SWISSW!$J:$J,'MTT CHECKCOUNT'!BD$1,SWISSW!$F:$F,"Won")+COUNTIFS(SWISSW!$I:$I,'MTT CHECKCOUNT'!BD$1,SWISSW!$J:$J,'MTT CHECKCOUNT'!$A55,SWISSW!$F:$F,"Lost")))+'MTT DRAW'!BD55*IF(ROW()=COLUMN(),1,0.5))*(IF(ROW()=COLUMN(),0,1))</f>
        <v>0</v>
      </c>
      <c r="BE55" s="14">
        <f ca="1">(((COUNTIFS(SWISSW!$I:$I,'MTT CHECKCOUNT'!$A55,SWISSW!$J:$J,'MTT CHECKCOUNT'!BE$1,SWISSW!$F:$F,"Won")+COUNTIFS(SWISSW!$I:$I,'MTT CHECKCOUNT'!BE$1,SWISSW!$J:$J,'MTT CHECKCOUNT'!$A55,SWISSW!$F:$F,"Lost")))+'MTT DRAW'!BE55*IF(ROW()=COLUMN(),1,0.5))*(IF(ROW()=COLUMN(),0,1))</f>
        <v>1</v>
      </c>
      <c r="BF55" s="14">
        <f ca="1">(((COUNTIFS(SWISSW!$I:$I,'MTT CHECKCOUNT'!$A55,SWISSW!$J:$J,'MTT CHECKCOUNT'!BF$1,SWISSW!$F:$F,"Won")+COUNTIFS(SWISSW!$I:$I,'MTT CHECKCOUNT'!BF$1,SWISSW!$J:$J,'MTT CHECKCOUNT'!$A55,SWISSW!$F:$F,"Lost")))+'MTT DRAW'!BF55*IF(ROW()=COLUMN(),1,0.5))*(IF(ROW()=COLUMN(),0,1))</f>
        <v>0</v>
      </c>
    </row>
    <row r="56" spans="1:58" ht="55" customHeight="1" x14ac:dyDescent="0.3">
      <c r="A56" s="3" t="str">
        <f ca="1">MATCHUP!A56</f>
        <v>Izzet Faeries</v>
      </c>
      <c r="B56" s="14">
        <f ca="1">(((COUNTIFS(SWISSW!$I:$I,'MTT CHECKCOUNT'!$A56,SWISSW!$J:$J,'MTT CHECKCOUNT'!B$1,SWISSW!$F:$F,"Won")+COUNTIFS(SWISSW!$I:$I,'MTT CHECKCOUNT'!B$1,SWISSW!$J:$J,'MTT CHECKCOUNT'!$A56,SWISSW!$F:$F,"Lost")))+'MTT DRAW'!B56*IF(ROW()=COLUMN(),1,0.5))*(IF(ROW()=COLUMN(),0,1))</f>
        <v>1</v>
      </c>
      <c r="C56" s="14">
        <f ca="1">(((COUNTIFS(SWISSW!$I:$I,'MTT CHECKCOUNT'!$A56,SWISSW!$J:$J,'MTT CHECKCOUNT'!C$1,SWISSW!$F:$F,"Won")+COUNTIFS(SWISSW!$I:$I,'MTT CHECKCOUNT'!C$1,SWISSW!$J:$J,'MTT CHECKCOUNT'!$A56,SWISSW!$F:$F,"Lost")))+'MTT DRAW'!C56*IF(ROW()=COLUMN(),1,0.5))*(IF(ROW()=COLUMN(),0,1))</f>
        <v>2</v>
      </c>
      <c r="D56" s="14">
        <f ca="1">(((COUNTIFS(SWISSW!$I:$I,'MTT CHECKCOUNT'!$A56,SWISSW!$J:$J,'MTT CHECKCOUNT'!D$1,SWISSW!$F:$F,"Won")+COUNTIFS(SWISSW!$I:$I,'MTT CHECKCOUNT'!D$1,SWISSW!$J:$J,'MTT CHECKCOUNT'!$A56,SWISSW!$F:$F,"Lost")))+'MTT DRAW'!D56*IF(ROW()=COLUMN(),1,0.5))*(IF(ROW()=COLUMN(),0,1))</f>
        <v>1</v>
      </c>
      <c r="E56" s="14">
        <f ca="1">(((COUNTIFS(SWISSW!$I:$I,'MTT CHECKCOUNT'!$A56,SWISSW!$J:$J,'MTT CHECKCOUNT'!E$1,SWISSW!$F:$F,"Won")+COUNTIFS(SWISSW!$I:$I,'MTT CHECKCOUNT'!E$1,SWISSW!$J:$J,'MTT CHECKCOUNT'!$A56,SWISSW!$F:$F,"Lost")))+'MTT DRAW'!E56*IF(ROW()=COLUMN(),1,0.5))*(IF(ROW()=COLUMN(),0,1))</f>
        <v>0</v>
      </c>
      <c r="F56" s="14">
        <f ca="1">(((COUNTIFS(SWISSW!$I:$I,'MTT CHECKCOUNT'!$A56,SWISSW!$J:$J,'MTT CHECKCOUNT'!F$1,SWISSW!$F:$F,"Won")+COUNTIFS(SWISSW!$I:$I,'MTT CHECKCOUNT'!F$1,SWISSW!$J:$J,'MTT CHECKCOUNT'!$A56,SWISSW!$F:$F,"Lost")))+'MTT DRAW'!F56*IF(ROW()=COLUMN(),1,0.5))*(IF(ROW()=COLUMN(),0,1))</f>
        <v>1</v>
      </c>
      <c r="G56" s="14">
        <f ca="1">(((COUNTIFS(SWISSW!$I:$I,'MTT CHECKCOUNT'!$A56,SWISSW!$J:$J,'MTT CHECKCOUNT'!G$1,SWISSW!$F:$F,"Won")+COUNTIFS(SWISSW!$I:$I,'MTT CHECKCOUNT'!G$1,SWISSW!$J:$J,'MTT CHECKCOUNT'!$A56,SWISSW!$F:$F,"Lost")))+'MTT DRAW'!G56*IF(ROW()=COLUMN(),1,0.5))*(IF(ROW()=COLUMN(),0,1))</f>
        <v>0</v>
      </c>
      <c r="H56" s="14">
        <f ca="1">(((COUNTIFS(SWISSW!$I:$I,'MTT CHECKCOUNT'!$A56,SWISSW!$J:$J,'MTT CHECKCOUNT'!H$1,SWISSW!$F:$F,"Won")+COUNTIFS(SWISSW!$I:$I,'MTT CHECKCOUNT'!H$1,SWISSW!$J:$J,'MTT CHECKCOUNT'!$A56,SWISSW!$F:$F,"Lost")))+'MTT DRAW'!H56*IF(ROW()=COLUMN(),1,0.5))*(IF(ROW()=COLUMN(),0,1))</f>
        <v>1</v>
      </c>
      <c r="I56" s="14">
        <f ca="1">(((COUNTIFS(SWISSW!$I:$I,'MTT CHECKCOUNT'!$A56,SWISSW!$J:$J,'MTT CHECKCOUNT'!I$1,SWISSW!$F:$F,"Won")+COUNTIFS(SWISSW!$I:$I,'MTT CHECKCOUNT'!I$1,SWISSW!$J:$J,'MTT CHECKCOUNT'!$A56,SWISSW!$F:$F,"Lost")))+'MTT DRAW'!I56*IF(ROW()=COLUMN(),1,0.5))*(IF(ROW()=COLUMN(),0,1))</f>
        <v>1</v>
      </c>
      <c r="J56" s="14">
        <f ca="1">(((COUNTIFS(SWISSW!$I:$I,'MTT CHECKCOUNT'!$A56,SWISSW!$J:$J,'MTT CHECKCOUNT'!J$1,SWISSW!$F:$F,"Won")+COUNTIFS(SWISSW!$I:$I,'MTT CHECKCOUNT'!J$1,SWISSW!$J:$J,'MTT CHECKCOUNT'!$A56,SWISSW!$F:$F,"Lost")))+'MTT DRAW'!J56*IF(ROW()=COLUMN(),1,0.5))*(IF(ROW()=COLUMN(),0,1))</f>
        <v>1</v>
      </c>
      <c r="K56" s="14">
        <f ca="1">(((COUNTIFS(SWISSW!$I:$I,'MTT CHECKCOUNT'!$A56,SWISSW!$J:$J,'MTT CHECKCOUNT'!K$1,SWISSW!$F:$F,"Won")+COUNTIFS(SWISSW!$I:$I,'MTT CHECKCOUNT'!K$1,SWISSW!$J:$J,'MTT CHECKCOUNT'!$A56,SWISSW!$F:$F,"Lost")))+'MTT DRAW'!K56*IF(ROW()=COLUMN(),1,0.5))*(IF(ROW()=COLUMN(),0,1))</f>
        <v>1</v>
      </c>
      <c r="L56" s="14">
        <f ca="1">(((COUNTIFS(SWISSW!$I:$I,'MTT CHECKCOUNT'!$A56,SWISSW!$J:$J,'MTT CHECKCOUNT'!L$1,SWISSW!$F:$F,"Won")+COUNTIFS(SWISSW!$I:$I,'MTT CHECKCOUNT'!L$1,SWISSW!$J:$J,'MTT CHECKCOUNT'!$A56,SWISSW!$F:$F,"Lost")))+'MTT DRAW'!L56*IF(ROW()=COLUMN(),1,0.5))*(IF(ROW()=COLUMN(),0,1))</f>
        <v>0</v>
      </c>
      <c r="M56" s="14">
        <f ca="1">(((COUNTIFS(SWISSW!$I:$I,'MTT CHECKCOUNT'!$A56,SWISSW!$J:$J,'MTT CHECKCOUNT'!M$1,SWISSW!$F:$F,"Won")+COUNTIFS(SWISSW!$I:$I,'MTT CHECKCOUNT'!M$1,SWISSW!$J:$J,'MTT CHECKCOUNT'!$A56,SWISSW!$F:$F,"Lost")))+'MTT DRAW'!M56*IF(ROW()=COLUMN(),1,0.5))*(IF(ROW()=COLUMN(),0,1))</f>
        <v>0</v>
      </c>
      <c r="N56" s="14">
        <f ca="1">(((COUNTIFS(SWISSW!$I:$I,'MTT CHECKCOUNT'!$A56,SWISSW!$J:$J,'MTT CHECKCOUNT'!N$1,SWISSW!$F:$F,"Won")+COUNTIFS(SWISSW!$I:$I,'MTT CHECKCOUNT'!N$1,SWISSW!$J:$J,'MTT CHECKCOUNT'!$A56,SWISSW!$F:$F,"Lost")))+'MTT DRAW'!N56*IF(ROW()=COLUMN(),1,0.5))*(IF(ROW()=COLUMN(),0,1))</f>
        <v>0</v>
      </c>
      <c r="O56" s="14">
        <f ca="1">(((COUNTIFS(SWISSW!$I:$I,'MTT CHECKCOUNT'!$A56,SWISSW!$J:$J,'MTT CHECKCOUNT'!O$1,SWISSW!$F:$F,"Won")+COUNTIFS(SWISSW!$I:$I,'MTT CHECKCOUNT'!O$1,SWISSW!$J:$J,'MTT CHECKCOUNT'!$A56,SWISSW!$F:$F,"Lost")))+'MTT DRAW'!O56*IF(ROW()=COLUMN(),1,0.5))*(IF(ROW()=COLUMN(),0,1))</f>
        <v>0</v>
      </c>
      <c r="P56" s="14">
        <f ca="1">(((COUNTIFS(SWISSW!$I:$I,'MTT CHECKCOUNT'!$A56,SWISSW!$J:$J,'MTT CHECKCOUNT'!P$1,SWISSW!$F:$F,"Won")+COUNTIFS(SWISSW!$I:$I,'MTT CHECKCOUNT'!P$1,SWISSW!$J:$J,'MTT CHECKCOUNT'!$A56,SWISSW!$F:$F,"Lost")))+'MTT DRAW'!P56*IF(ROW()=COLUMN(),1,0.5))*(IF(ROW()=COLUMN(),0,1))</f>
        <v>0</v>
      </c>
      <c r="Q56" s="14">
        <f ca="1">(((COUNTIFS(SWISSW!$I:$I,'MTT CHECKCOUNT'!$A56,SWISSW!$J:$J,'MTT CHECKCOUNT'!Q$1,SWISSW!$F:$F,"Won")+COUNTIFS(SWISSW!$I:$I,'MTT CHECKCOUNT'!Q$1,SWISSW!$J:$J,'MTT CHECKCOUNT'!$A56,SWISSW!$F:$F,"Lost")))+'MTT DRAW'!Q56*IF(ROW()=COLUMN(),1,0.5))*(IF(ROW()=COLUMN(),0,1))</f>
        <v>0</v>
      </c>
      <c r="R56" s="14">
        <f ca="1">(((COUNTIFS(SWISSW!$I:$I,'MTT CHECKCOUNT'!$A56,SWISSW!$J:$J,'MTT CHECKCOUNT'!R$1,SWISSW!$F:$F,"Won")+COUNTIFS(SWISSW!$I:$I,'MTT CHECKCOUNT'!R$1,SWISSW!$J:$J,'MTT CHECKCOUNT'!$A56,SWISSW!$F:$F,"Lost")))+'MTT DRAW'!R56*IF(ROW()=COLUMN(),1,0.5))*(IF(ROW()=COLUMN(),0,1))</f>
        <v>0</v>
      </c>
      <c r="S56" s="14">
        <f ca="1">(((COUNTIFS(SWISSW!$I:$I,'MTT CHECKCOUNT'!$A56,SWISSW!$J:$J,'MTT CHECKCOUNT'!S$1,SWISSW!$F:$F,"Won")+COUNTIFS(SWISSW!$I:$I,'MTT CHECKCOUNT'!S$1,SWISSW!$J:$J,'MTT CHECKCOUNT'!$A56,SWISSW!$F:$F,"Lost")))+'MTT DRAW'!S56*IF(ROW()=COLUMN(),1,0.5))*(IF(ROW()=COLUMN(),0,1))</f>
        <v>1</v>
      </c>
      <c r="T56" s="14">
        <f ca="1">(((COUNTIFS(SWISSW!$I:$I,'MTT CHECKCOUNT'!$A56,SWISSW!$J:$J,'MTT CHECKCOUNT'!T$1,SWISSW!$F:$F,"Won")+COUNTIFS(SWISSW!$I:$I,'MTT CHECKCOUNT'!T$1,SWISSW!$J:$J,'MTT CHECKCOUNT'!$A56,SWISSW!$F:$F,"Lost")))+'MTT DRAW'!T56*IF(ROW()=COLUMN(),1,0.5))*(IF(ROW()=COLUMN(),0,1))</f>
        <v>0</v>
      </c>
      <c r="U56" s="14">
        <f ca="1">(((COUNTIFS(SWISSW!$I:$I,'MTT CHECKCOUNT'!$A56,SWISSW!$J:$J,'MTT CHECKCOUNT'!U$1,SWISSW!$F:$F,"Won")+COUNTIFS(SWISSW!$I:$I,'MTT CHECKCOUNT'!U$1,SWISSW!$J:$J,'MTT CHECKCOUNT'!$A56,SWISSW!$F:$F,"Lost")))+'MTT DRAW'!U56*IF(ROW()=COLUMN(),1,0.5))*(IF(ROW()=COLUMN(),0,1))</f>
        <v>0</v>
      </c>
      <c r="V56" s="14">
        <f ca="1">(((COUNTIFS(SWISSW!$I:$I,'MTT CHECKCOUNT'!$A56,SWISSW!$J:$J,'MTT CHECKCOUNT'!V$1,SWISSW!$F:$F,"Won")+COUNTIFS(SWISSW!$I:$I,'MTT CHECKCOUNT'!V$1,SWISSW!$J:$J,'MTT CHECKCOUNT'!$A56,SWISSW!$F:$F,"Lost")))+'MTT DRAW'!V56*IF(ROW()=COLUMN(),1,0.5))*(IF(ROW()=COLUMN(),0,1))</f>
        <v>0</v>
      </c>
      <c r="W56" s="14">
        <f ca="1">(((COUNTIFS(SWISSW!$I:$I,'MTT CHECKCOUNT'!$A56,SWISSW!$J:$J,'MTT CHECKCOUNT'!W$1,SWISSW!$F:$F,"Won")+COUNTIFS(SWISSW!$I:$I,'MTT CHECKCOUNT'!W$1,SWISSW!$J:$J,'MTT CHECKCOUNT'!$A56,SWISSW!$F:$F,"Lost")))+'MTT DRAW'!W56*IF(ROW()=COLUMN(),1,0.5))*(IF(ROW()=COLUMN(),0,1))</f>
        <v>0</v>
      </c>
      <c r="X56" s="14">
        <f ca="1">(((COUNTIFS(SWISSW!$I:$I,'MTT CHECKCOUNT'!$A56,SWISSW!$J:$J,'MTT CHECKCOUNT'!X$1,SWISSW!$F:$F,"Won")+COUNTIFS(SWISSW!$I:$I,'MTT CHECKCOUNT'!X$1,SWISSW!$J:$J,'MTT CHECKCOUNT'!$A56,SWISSW!$F:$F,"Lost")))+'MTT DRAW'!X56*IF(ROW()=COLUMN(),1,0.5))*(IF(ROW()=COLUMN(),0,1))</f>
        <v>0</v>
      </c>
      <c r="Y56" s="14">
        <f ca="1">(((COUNTIFS(SWISSW!$I:$I,'MTT CHECKCOUNT'!$A56,SWISSW!$J:$J,'MTT CHECKCOUNT'!Y$1,SWISSW!$F:$F,"Won")+COUNTIFS(SWISSW!$I:$I,'MTT CHECKCOUNT'!Y$1,SWISSW!$J:$J,'MTT CHECKCOUNT'!$A56,SWISSW!$F:$F,"Lost")))+'MTT DRAW'!Y56*IF(ROW()=COLUMN(),1,0.5))*(IF(ROW()=COLUMN(),0,1))</f>
        <v>0</v>
      </c>
      <c r="Z56" s="14">
        <f ca="1">(((COUNTIFS(SWISSW!$I:$I,'MTT CHECKCOUNT'!$A56,SWISSW!$J:$J,'MTT CHECKCOUNT'!Z$1,SWISSW!$F:$F,"Won")+COUNTIFS(SWISSW!$I:$I,'MTT CHECKCOUNT'!Z$1,SWISSW!$J:$J,'MTT CHECKCOUNT'!$A56,SWISSW!$F:$F,"Lost")))+'MTT DRAW'!Z56*IF(ROW()=COLUMN(),1,0.5))*(IF(ROW()=COLUMN(),0,1))</f>
        <v>0</v>
      </c>
      <c r="AA56" s="14">
        <f ca="1">(((COUNTIFS(SWISSW!$I:$I,'MTT CHECKCOUNT'!$A56,SWISSW!$J:$J,'MTT CHECKCOUNT'!AA$1,SWISSW!$F:$F,"Won")+COUNTIFS(SWISSW!$I:$I,'MTT CHECKCOUNT'!AA$1,SWISSW!$J:$J,'MTT CHECKCOUNT'!$A56,SWISSW!$F:$F,"Lost")))+'MTT DRAW'!AA56*IF(ROW()=COLUMN(),1,0.5))*(IF(ROW()=COLUMN(),0,1))</f>
        <v>0</v>
      </c>
      <c r="AB56" s="14">
        <f ca="1">(((COUNTIFS(SWISSW!$I:$I,'MTT CHECKCOUNT'!$A56,SWISSW!$J:$J,'MTT CHECKCOUNT'!AB$1,SWISSW!$F:$F,"Won")+COUNTIFS(SWISSW!$I:$I,'MTT CHECKCOUNT'!AB$1,SWISSW!$J:$J,'MTT CHECKCOUNT'!$A56,SWISSW!$F:$F,"Lost")))+'MTT DRAW'!AB56*IF(ROW()=COLUMN(),1,0.5))*(IF(ROW()=COLUMN(),0,1))</f>
        <v>0</v>
      </c>
      <c r="AC56" s="14">
        <f ca="1">(((COUNTIFS(SWISSW!$I:$I,'MTT CHECKCOUNT'!$A56,SWISSW!$J:$J,'MTT CHECKCOUNT'!AC$1,SWISSW!$F:$F,"Won")+COUNTIFS(SWISSW!$I:$I,'MTT CHECKCOUNT'!AC$1,SWISSW!$J:$J,'MTT CHECKCOUNT'!$A56,SWISSW!$F:$F,"Lost")))+'MTT DRAW'!AC56*IF(ROW()=COLUMN(),1,0.5))*(IF(ROW()=COLUMN(),0,1))</f>
        <v>0</v>
      </c>
      <c r="AD56" s="14">
        <f ca="1">(((COUNTIFS(SWISSW!$I:$I,'MTT CHECKCOUNT'!$A56,SWISSW!$J:$J,'MTT CHECKCOUNT'!AD$1,SWISSW!$F:$F,"Won")+COUNTIFS(SWISSW!$I:$I,'MTT CHECKCOUNT'!AD$1,SWISSW!$J:$J,'MTT CHECKCOUNT'!$A56,SWISSW!$F:$F,"Lost")))+'MTT DRAW'!AD56*IF(ROW()=COLUMN(),1,0.5))*(IF(ROW()=COLUMN(),0,1))</f>
        <v>0</v>
      </c>
      <c r="AE56" s="14">
        <f ca="1">(((COUNTIFS(SWISSW!$I:$I,'MTT CHECKCOUNT'!$A56,SWISSW!$J:$J,'MTT CHECKCOUNT'!AE$1,SWISSW!$F:$F,"Won")+COUNTIFS(SWISSW!$I:$I,'MTT CHECKCOUNT'!AE$1,SWISSW!$J:$J,'MTT CHECKCOUNT'!$A56,SWISSW!$F:$F,"Lost")))+'MTT DRAW'!AE56*IF(ROW()=COLUMN(),1,0.5))*(IF(ROW()=COLUMN(),0,1))</f>
        <v>0</v>
      </c>
      <c r="AF56" s="14">
        <f ca="1">(((COUNTIFS(SWISSW!$I:$I,'MTT CHECKCOUNT'!$A56,SWISSW!$J:$J,'MTT CHECKCOUNT'!AF$1,SWISSW!$F:$F,"Won")+COUNTIFS(SWISSW!$I:$I,'MTT CHECKCOUNT'!AF$1,SWISSW!$J:$J,'MTT CHECKCOUNT'!$A56,SWISSW!$F:$F,"Lost")))+'MTT DRAW'!AF56*IF(ROW()=COLUMN(),1,0.5))*(IF(ROW()=COLUMN(),0,1))</f>
        <v>0</v>
      </c>
      <c r="AG56" s="14">
        <f ca="1">(((COUNTIFS(SWISSW!$I:$I,'MTT CHECKCOUNT'!$A56,SWISSW!$J:$J,'MTT CHECKCOUNT'!AG$1,SWISSW!$F:$F,"Won")+COUNTIFS(SWISSW!$I:$I,'MTT CHECKCOUNT'!AG$1,SWISSW!$J:$J,'MTT CHECKCOUNT'!$A56,SWISSW!$F:$F,"Lost")))+'MTT DRAW'!AG56*IF(ROW()=COLUMN(),1,0.5))*(IF(ROW()=COLUMN(),0,1))</f>
        <v>0</v>
      </c>
      <c r="AH56" s="14">
        <f ca="1">(((COUNTIFS(SWISSW!$I:$I,'MTT CHECKCOUNT'!$A56,SWISSW!$J:$J,'MTT CHECKCOUNT'!AH$1,SWISSW!$F:$F,"Won")+COUNTIFS(SWISSW!$I:$I,'MTT CHECKCOUNT'!AH$1,SWISSW!$J:$J,'MTT CHECKCOUNT'!$A56,SWISSW!$F:$F,"Lost")))+'MTT DRAW'!AH56*IF(ROW()=COLUMN(),1,0.5))*(IF(ROW()=COLUMN(),0,1))</f>
        <v>0</v>
      </c>
      <c r="AI56" s="14">
        <f ca="1">(((COUNTIFS(SWISSW!$I:$I,'MTT CHECKCOUNT'!$A56,SWISSW!$J:$J,'MTT CHECKCOUNT'!AI$1,SWISSW!$F:$F,"Won")+COUNTIFS(SWISSW!$I:$I,'MTT CHECKCOUNT'!AI$1,SWISSW!$J:$J,'MTT CHECKCOUNT'!$A56,SWISSW!$F:$F,"Lost")))+'MTT DRAW'!AI56*IF(ROW()=COLUMN(),1,0.5))*(IF(ROW()=COLUMN(),0,1))</f>
        <v>0</v>
      </c>
      <c r="AJ56" s="14">
        <f ca="1">(((COUNTIFS(SWISSW!$I:$I,'MTT CHECKCOUNT'!$A56,SWISSW!$J:$J,'MTT CHECKCOUNT'!AJ$1,SWISSW!$F:$F,"Won")+COUNTIFS(SWISSW!$I:$I,'MTT CHECKCOUNT'!AJ$1,SWISSW!$J:$J,'MTT CHECKCOUNT'!$A56,SWISSW!$F:$F,"Lost")))+'MTT DRAW'!AJ56*IF(ROW()=COLUMN(),1,0.5))*(IF(ROW()=COLUMN(),0,1))</f>
        <v>0</v>
      </c>
      <c r="AK56" s="14">
        <f ca="1">(((COUNTIFS(SWISSW!$I:$I,'MTT CHECKCOUNT'!$A56,SWISSW!$J:$J,'MTT CHECKCOUNT'!AK$1,SWISSW!$F:$F,"Won")+COUNTIFS(SWISSW!$I:$I,'MTT CHECKCOUNT'!AK$1,SWISSW!$J:$J,'MTT CHECKCOUNT'!$A56,SWISSW!$F:$F,"Lost")))+'MTT DRAW'!AK56*IF(ROW()=COLUMN(),1,0.5))*(IF(ROW()=COLUMN(),0,1))</f>
        <v>0</v>
      </c>
      <c r="AL56" s="14">
        <f ca="1">(((COUNTIFS(SWISSW!$I:$I,'MTT CHECKCOUNT'!$A56,SWISSW!$J:$J,'MTT CHECKCOUNT'!AL$1,SWISSW!$F:$F,"Won")+COUNTIFS(SWISSW!$I:$I,'MTT CHECKCOUNT'!AL$1,SWISSW!$J:$J,'MTT CHECKCOUNT'!$A56,SWISSW!$F:$F,"Lost")))+'MTT DRAW'!AL56*IF(ROW()=COLUMN(),1,0.5))*(IF(ROW()=COLUMN(),0,1))</f>
        <v>0</v>
      </c>
      <c r="AM56" s="14">
        <f ca="1">(((COUNTIFS(SWISSW!$I:$I,'MTT CHECKCOUNT'!$A56,SWISSW!$J:$J,'MTT CHECKCOUNT'!AM$1,SWISSW!$F:$F,"Won")+COUNTIFS(SWISSW!$I:$I,'MTT CHECKCOUNT'!AM$1,SWISSW!$J:$J,'MTT CHECKCOUNT'!$A56,SWISSW!$F:$F,"Lost")))+'MTT DRAW'!AM56*IF(ROW()=COLUMN(),1,0.5))*(IF(ROW()=COLUMN(),0,1))</f>
        <v>0</v>
      </c>
      <c r="AN56" s="14">
        <f ca="1">(((COUNTIFS(SWISSW!$I:$I,'MTT CHECKCOUNT'!$A56,SWISSW!$J:$J,'MTT CHECKCOUNT'!AN$1,SWISSW!$F:$F,"Won")+COUNTIFS(SWISSW!$I:$I,'MTT CHECKCOUNT'!AN$1,SWISSW!$J:$J,'MTT CHECKCOUNT'!$A56,SWISSW!$F:$F,"Lost")))+'MTT DRAW'!AN56*IF(ROW()=COLUMN(),1,0.5))*(IF(ROW()=COLUMN(),0,1))</f>
        <v>0</v>
      </c>
      <c r="AO56" s="14">
        <f ca="1">(((COUNTIFS(SWISSW!$I:$I,'MTT CHECKCOUNT'!$A56,SWISSW!$J:$J,'MTT CHECKCOUNT'!AO$1,SWISSW!$F:$F,"Won")+COUNTIFS(SWISSW!$I:$I,'MTT CHECKCOUNT'!AO$1,SWISSW!$J:$J,'MTT CHECKCOUNT'!$A56,SWISSW!$F:$F,"Lost")))+'MTT DRAW'!AO56*IF(ROW()=COLUMN(),1,0.5))*(IF(ROW()=COLUMN(),0,1))</f>
        <v>0</v>
      </c>
      <c r="AP56" s="14">
        <f ca="1">(((COUNTIFS(SWISSW!$I:$I,'MTT CHECKCOUNT'!$A56,SWISSW!$J:$J,'MTT CHECKCOUNT'!AP$1,SWISSW!$F:$F,"Won")+COUNTIFS(SWISSW!$I:$I,'MTT CHECKCOUNT'!AP$1,SWISSW!$J:$J,'MTT CHECKCOUNT'!$A56,SWISSW!$F:$F,"Lost")))+'MTT DRAW'!AP56*IF(ROW()=COLUMN(),1,0.5))*(IF(ROW()=COLUMN(),0,1))</f>
        <v>0</v>
      </c>
      <c r="AQ56" s="14">
        <f ca="1">(((COUNTIFS(SWISSW!$I:$I,'MTT CHECKCOUNT'!$A56,SWISSW!$J:$J,'MTT CHECKCOUNT'!AQ$1,SWISSW!$F:$F,"Won")+COUNTIFS(SWISSW!$I:$I,'MTT CHECKCOUNT'!AQ$1,SWISSW!$J:$J,'MTT CHECKCOUNT'!$A56,SWISSW!$F:$F,"Lost")))+'MTT DRAW'!AQ56*IF(ROW()=COLUMN(),1,0.5))*(IF(ROW()=COLUMN(),0,1))</f>
        <v>0</v>
      </c>
      <c r="AR56" s="14">
        <f ca="1">(((COUNTIFS(SWISSW!$I:$I,'MTT CHECKCOUNT'!$A56,SWISSW!$J:$J,'MTT CHECKCOUNT'!AR$1,SWISSW!$F:$F,"Won")+COUNTIFS(SWISSW!$I:$I,'MTT CHECKCOUNT'!AR$1,SWISSW!$J:$J,'MTT CHECKCOUNT'!$A56,SWISSW!$F:$F,"Lost")))+'MTT DRAW'!AR56*IF(ROW()=COLUMN(),1,0.5))*(IF(ROW()=COLUMN(),0,1))</f>
        <v>0</v>
      </c>
      <c r="AS56" s="14">
        <f ca="1">(((COUNTIFS(SWISSW!$I:$I,'MTT CHECKCOUNT'!$A56,SWISSW!$J:$J,'MTT CHECKCOUNT'!AS$1,SWISSW!$F:$F,"Won")+COUNTIFS(SWISSW!$I:$I,'MTT CHECKCOUNT'!AS$1,SWISSW!$J:$J,'MTT CHECKCOUNT'!$A56,SWISSW!$F:$F,"Lost")))+'MTT DRAW'!AS56*IF(ROW()=COLUMN(),1,0.5))*(IF(ROW()=COLUMN(),0,1))</f>
        <v>0</v>
      </c>
      <c r="AT56" s="14">
        <f ca="1">(((COUNTIFS(SWISSW!$I:$I,'MTT CHECKCOUNT'!$A56,SWISSW!$J:$J,'MTT CHECKCOUNT'!AT$1,SWISSW!$F:$F,"Won")+COUNTIFS(SWISSW!$I:$I,'MTT CHECKCOUNT'!AT$1,SWISSW!$J:$J,'MTT CHECKCOUNT'!$A56,SWISSW!$F:$F,"Lost")))+'MTT DRAW'!AT56*IF(ROW()=COLUMN(),1,0.5))*(IF(ROW()=COLUMN(),0,1))</f>
        <v>0</v>
      </c>
      <c r="AU56" s="14">
        <f ca="1">(((COUNTIFS(SWISSW!$I:$I,'MTT CHECKCOUNT'!$A56,SWISSW!$J:$J,'MTT CHECKCOUNT'!AU$1,SWISSW!$F:$F,"Won")+COUNTIFS(SWISSW!$I:$I,'MTT CHECKCOUNT'!AU$1,SWISSW!$J:$J,'MTT CHECKCOUNT'!$A56,SWISSW!$F:$F,"Lost")))+'MTT DRAW'!AU56*IF(ROW()=COLUMN(),1,0.5))*(IF(ROW()=COLUMN(),0,1))</f>
        <v>0</v>
      </c>
      <c r="AV56" s="14">
        <f ca="1">(((COUNTIFS(SWISSW!$I:$I,'MTT CHECKCOUNT'!$A56,SWISSW!$J:$J,'MTT CHECKCOUNT'!AV$1,SWISSW!$F:$F,"Won")+COUNTIFS(SWISSW!$I:$I,'MTT CHECKCOUNT'!AV$1,SWISSW!$J:$J,'MTT CHECKCOUNT'!$A56,SWISSW!$F:$F,"Lost")))+'MTT DRAW'!AV56*IF(ROW()=COLUMN(),1,0.5))*(IF(ROW()=COLUMN(),0,1))</f>
        <v>0</v>
      </c>
      <c r="AW56" s="14">
        <f ca="1">(((COUNTIFS(SWISSW!$I:$I,'MTT CHECKCOUNT'!$A56,SWISSW!$J:$J,'MTT CHECKCOUNT'!AW$1,SWISSW!$F:$F,"Won")+COUNTIFS(SWISSW!$I:$I,'MTT CHECKCOUNT'!AW$1,SWISSW!$J:$J,'MTT CHECKCOUNT'!$A56,SWISSW!$F:$F,"Lost")))+'MTT DRAW'!AW56*IF(ROW()=COLUMN(),1,0.5))*(IF(ROW()=COLUMN(),0,1))</f>
        <v>0</v>
      </c>
      <c r="AX56" s="14">
        <f ca="1">(((COUNTIFS(SWISSW!$I:$I,'MTT CHECKCOUNT'!$A56,SWISSW!$J:$J,'MTT CHECKCOUNT'!AX$1,SWISSW!$F:$F,"Won")+COUNTIFS(SWISSW!$I:$I,'MTT CHECKCOUNT'!AX$1,SWISSW!$J:$J,'MTT CHECKCOUNT'!$A56,SWISSW!$F:$F,"Lost")))+'MTT DRAW'!AX56*IF(ROW()=COLUMN(),1,0.5))*(IF(ROW()=COLUMN(),0,1))</f>
        <v>0</v>
      </c>
      <c r="AY56" s="14">
        <f ca="1">(((COUNTIFS(SWISSW!$I:$I,'MTT CHECKCOUNT'!$A56,SWISSW!$J:$J,'MTT CHECKCOUNT'!AY$1,SWISSW!$F:$F,"Won")+COUNTIFS(SWISSW!$I:$I,'MTT CHECKCOUNT'!AY$1,SWISSW!$J:$J,'MTT CHECKCOUNT'!$A56,SWISSW!$F:$F,"Lost")))+'MTT DRAW'!AY56*IF(ROW()=COLUMN(),1,0.5))*(IF(ROW()=COLUMN(),0,1))</f>
        <v>0</v>
      </c>
      <c r="AZ56" s="14">
        <f ca="1">(((COUNTIFS(SWISSW!$I:$I,'MTT CHECKCOUNT'!$A56,SWISSW!$J:$J,'MTT CHECKCOUNT'!AZ$1,SWISSW!$F:$F,"Won")+COUNTIFS(SWISSW!$I:$I,'MTT CHECKCOUNT'!AZ$1,SWISSW!$J:$J,'MTT CHECKCOUNT'!$A56,SWISSW!$F:$F,"Lost")))+'MTT DRAW'!AZ56*IF(ROW()=COLUMN(),1,0.5))*(IF(ROW()=COLUMN(),0,1))</f>
        <v>0</v>
      </c>
      <c r="BA56" s="14">
        <f ca="1">(((COUNTIFS(SWISSW!$I:$I,'MTT CHECKCOUNT'!$A56,SWISSW!$J:$J,'MTT CHECKCOUNT'!BA$1,SWISSW!$F:$F,"Won")+COUNTIFS(SWISSW!$I:$I,'MTT CHECKCOUNT'!BA$1,SWISSW!$J:$J,'MTT CHECKCOUNT'!$A56,SWISSW!$F:$F,"Lost")))+'MTT DRAW'!BA56*IF(ROW()=COLUMN(),1,0.5))*(IF(ROW()=COLUMN(),0,1))</f>
        <v>0</v>
      </c>
      <c r="BB56" s="14">
        <f ca="1">(((COUNTIFS(SWISSW!$I:$I,'MTT CHECKCOUNT'!$A56,SWISSW!$J:$J,'MTT CHECKCOUNT'!BB$1,SWISSW!$F:$F,"Won")+COUNTIFS(SWISSW!$I:$I,'MTT CHECKCOUNT'!BB$1,SWISSW!$J:$J,'MTT CHECKCOUNT'!$A56,SWISSW!$F:$F,"Lost")))+'MTT DRAW'!BB56*IF(ROW()=COLUMN(),1,0.5))*(IF(ROW()=COLUMN(),0,1))</f>
        <v>0</v>
      </c>
      <c r="BC56" s="14">
        <f ca="1">(((COUNTIFS(SWISSW!$I:$I,'MTT CHECKCOUNT'!$A56,SWISSW!$J:$J,'MTT CHECKCOUNT'!BC$1,SWISSW!$F:$F,"Won")+COUNTIFS(SWISSW!$I:$I,'MTT CHECKCOUNT'!BC$1,SWISSW!$J:$J,'MTT CHECKCOUNT'!$A56,SWISSW!$F:$F,"Lost")))+'MTT DRAW'!BC56*IF(ROW()=COLUMN(),1,0.5))*(IF(ROW()=COLUMN(),0,1))</f>
        <v>0</v>
      </c>
      <c r="BD56" s="14">
        <f ca="1">(((COUNTIFS(SWISSW!$I:$I,'MTT CHECKCOUNT'!$A56,SWISSW!$J:$J,'MTT CHECKCOUNT'!BD$1,SWISSW!$F:$F,"Won")+COUNTIFS(SWISSW!$I:$I,'MTT CHECKCOUNT'!BD$1,SWISSW!$J:$J,'MTT CHECKCOUNT'!$A56,SWISSW!$F:$F,"Lost")))+'MTT DRAW'!BD56*IF(ROW()=COLUMN(),1,0.5))*(IF(ROW()=COLUMN(),0,1))</f>
        <v>0</v>
      </c>
      <c r="BE56" s="14">
        <f ca="1">(((COUNTIFS(SWISSW!$I:$I,'MTT CHECKCOUNT'!$A56,SWISSW!$J:$J,'MTT CHECKCOUNT'!BE$1,SWISSW!$F:$F,"Won")+COUNTIFS(SWISSW!$I:$I,'MTT CHECKCOUNT'!BE$1,SWISSW!$J:$J,'MTT CHECKCOUNT'!$A56,SWISSW!$F:$F,"Lost")))+'MTT DRAW'!BE56*IF(ROW()=COLUMN(),1,0.5))*(IF(ROW()=COLUMN(),0,1))</f>
        <v>0</v>
      </c>
      <c r="BF56" s="14">
        <f ca="1">(((COUNTIFS(SWISSW!$I:$I,'MTT CHECKCOUNT'!$A56,SWISSW!$J:$J,'MTT CHECKCOUNT'!BF$1,SWISSW!$F:$F,"Won")+COUNTIFS(SWISSW!$I:$I,'MTT CHECKCOUNT'!BF$1,SWISSW!$J:$J,'MTT CHECKCOUNT'!$A56,SWISSW!$F:$F,"Lost")))+'MTT DRAW'!BF56*IF(ROW()=COLUMN(),1,0.5))*(IF(ROW()=COLUMN(),0,1))</f>
        <v>0</v>
      </c>
    </row>
    <row r="57" spans="1:58" ht="55" customHeight="1" x14ac:dyDescent="0.3">
      <c r="A57" s="3" t="str">
        <f ca="1">MATCHUP!A57</f>
        <v>Mardu Ephemerate</v>
      </c>
      <c r="B57" s="14">
        <f ca="1">(((COUNTIFS(SWISSW!$I:$I,'MTT CHECKCOUNT'!$A57,SWISSW!$J:$J,'MTT CHECKCOUNT'!B$1,SWISSW!$F:$F,"Won")+COUNTIFS(SWISSW!$I:$I,'MTT CHECKCOUNT'!B$1,SWISSW!$J:$J,'MTT CHECKCOUNT'!$A57,SWISSW!$F:$F,"Lost")))+'MTT DRAW'!B57*IF(ROW()=COLUMN(),1,0.5))*(IF(ROW()=COLUMN(),0,1))</f>
        <v>0</v>
      </c>
      <c r="C57" s="14">
        <f ca="1">(((COUNTIFS(SWISSW!$I:$I,'MTT CHECKCOUNT'!$A57,SWISSW!$J:$J,'MTT CHECKCOUNT'!C$1,SWISSW!$F:$F,"Won")+COUNTIFS(SWISSW!$I:$I,'MTT CHECKCOUNT'!C$1,SWISSW!$J:$J,'MTT CHECKCOUNT'!$A57,SWISSW!$F:$F,"Lost")))+'MTT DRAW'!C57*IF(ROW()=COLUMN(),1,0.5))*(IF(ROW()=COLUMN(),0,1))</f>
        <v>0</v>
      </c>
      <c r="D57" s="14">
        <f ca="1">(((COUNTIFS(SWISSW!$I:$I,'MTT CHECKCOUNT'!$A57,SWISSW!$J:$J,'MTT CHECKCOUNT'!D$1,SWISSW!$F:$F,"Won")+COUNTIFS(SWISSW!$I:$I,'MTT CHECKCOUNT'!D$1,SWISSW!$J:$J,'MTT CHECKCOUNT'!$A57,SWISSW!$F:$F,"Lost")))+'MTT DRAW'!D57*IF(ROW()=COLUMN(),1,0.5))*(IF(ROW()=COLUMN(),0,1))</f>
        <v>1</v>
      </c>
      <c r="E57" s="14">
        <f ca="1">(((COUNTIFS(SWISSW!$I:$I,'MTT CHECKCOUNT'!$A57,SWISSW!$J:$J,'MTT CHECKCOUNT'!E$1,SWISSW!$F:$F,"Won")+COUNTIFS(SWISSW!$I:$I,'MTT CHECKCOUNT'!E$1,SWISSW!$J:$J,'MTT CHECKCOUNT'!$A57,SWISSW!$F:$F,"Lost")))+'MTT DRAW'!E57*IF(ROW()=COLUMN(),1,0.5))*(IF(ROW()=COLUMN(),0,1))</f>
        <v>0</v>
      </c>
      <c r="F57" s="14">
        <f ca="1">(((COUNTIFS(SWISSW!$I:$I,'MTT CHECKCOUNT'!$A57,SWISSW!$J:$J,'MTT CHECKCOUNT'!F$1,SWISSW!$F:$F,"Won")+COUNTIFS(SWISSW!$I:$I,'MTT CHECKCOUNT'!F$1,SWISSW!$J:$J,'MTT CHECKCOUNT'!$A57,SWISSW!$F:$F,"Lost")))+'MTT DRAW'!F57*IF(ROW()=COLUMN(),1,0.5))*(IF(ROW()=COLUMN(),0,1))</f>
        <v>0</v>
      </c>
      <c r="G57" s="14">
        <f ca="1">(((COUNTIFS(SWISSW!$I:$I,'MTT CHECKCOUNT'!$A57,SWISSW!$J:$J,'MTT CHECKCOUNT'!G$1,SWISSW!$F:$F,"Won")+COUNTIFS(SWISSW!$I:$I,'MTT CHECKCOUNT'!G$1,SWISSW!$J:$J,'MTT CHECKCOUNT'!$A57,SWISSW!$F:$F,"Lost")))+'MTT DRAW'!G57*IF(ROW()=COLUMN(),1,0.5))*(IF(ROW()=COLUMN(),0,1))</f>
        <v>0</v>
      </c>
      <c r="H57" s="14">
        <f ca="1">(((COUNTIFS(SWISSW!$I:$I,'MTT CHECKCOUNT'!$A57,SWISSW!$J:$J,'MTT CHECKCOUNT'!H$1,SWISSW!$F:$F,"Won")+COUNTIFS(SWISSW!$I:$I,'MTT CHECKCOUNT'!H$1,SWISSW!$J:$J,'MTT CHECKCOUNT'!$A57,SWISSW!$F:$F,"Lost")))+'MTT DRAW'!H57*IF(ROW()=COLUMN(),1,0.5))*(IF(ROW()=COLUMN(),0,1))</f>
        <v>0</v>
      </c>
      <c r="I57" s="14">
        <f ca="1">(((COUNTIFS(SWISSW!$I:$I,'MTT CHECKCOUNT'!$A57,SWISSW!$J:$J,'MTT CHECKCOUNT'!I$1,SWISSW!$F:$F,"Won")+COUNTIFS(SWISSW!$I:$I,'MTT CHECKCOUNT'!I$1,SWISSW!$J:$J,'MTT CHECKCOUNT'!$A57,SWISSW!$F:$F,"Lost")))+'MTT DRAW'!I57*IF(ROW()=COLUMN(),1,0.5))*(IF(ROW()=COLUMN(),0,1))</f>
        <v>0</v>
      </c>
      <c r="J57" s="14">
        <f ca="1">(((COUNTIFS(SWISSW!$I:$I,'MTT CHECKCOUNT'!$A57,SWISSW!$J:$J,'MTT CHECKCOUNT'!J$1,SWISSW!$F:$F,"Won")+COUNTIFS(SWISSW!$I:$I,'MTT CHECKCOUNT'!J$1,SWISSW!$J:$J,'MTT CHECKCOUNT'!$A57,SWISSW!$F:$F,"Lost")))+'MTT DRAW'!J57*IF(ROW()=COLUMN(),1,0.5))*(IF(ROW()=COLUMN(),0,1))</f>
        <v>0</v>
      </c>
      <c r="K57" s="14">
        <f ca="1">(((COUNTIFS(SWISSW!$I:$I,'MTT CHECKCOUNT'!$A57,SWISSW!$J:$J,'MTT CHECKCOUNT'!K$1,SWISSW!$F:$F,"Won")+COUNTIFS(SWISSW!$I:$I,'MTT CHECKCOUNT'!K$1,SWISSW!$J:$J,'MTT CHECKCOUNT'!$A57,SWISSW!$F:$F,"Lost")))+'MTT DRAW'!K57*IF(ROW()=COLUMN(),1,0.5))*(IF(ROW()=COLUMN(),0,1))</f>
        <v>0</v>
      </c>
      <c r="L57" s="14">
        <f ca="1">(((COUNTIFS(SWISSW!$I:$I,'MTT CHECKCOUNT'!$A57,SWISSW!$J:$J,'MTT CHECKCOUNT'!L$1,SWISSW!$F:$F,"Won")+COUNTIFS(SWISSW!$I:$I,'MTT CHECKCOUNT'!L$1,SWISSW!$J:$J,'MTT CHECKCOUNT'!$A57,SWISSW!$F:$F,"Lost")))+'MTT DRAW'!L57*IF(ROW()=COLUMN(),1,0.5))*(IF(ROW()=COLUMN(),0,1))</f>
        <v>0</v>
      </c>
      <c r="M57" s="14">
        <f ca="1">(((COUNTIFS(SWISSW!$I:$I,'MTT CHECKCOUNT'!$A57,SWISSW!$J:$J,'MTT CHECKCOUNT'!M$1,SWISSW!$F:$F,"Won")+COUNTIFS(SWISSW!$I:$I,'MTT CHECKCOUNT'!M$1,SWISSW!$J:$J,'MTT CHECKCOUNT'!$A57,SWISSW!$F:$F,"Lost")))+'MTT DRAW'!M57*IF(ROW()=COLUMN(),1,0.5))*(IF(ROW()=COLUMN(),0,1))</f>
        <v>0</v>
      </c>
      <c r="N57" s="14">
        <f ca="1">(((COUNTIFS(SWISSW!$I:$I,'MTT CHECKCOUNT'!$A57,SWISSW!$J:$J,'MTT CHECKCOUNT'!N$1,SWISSW!$F:$F,"Won")+COUNTIFS(SWISSW!$I:$I,'MTT CHECKCOUNT'!N$1,SWISSW!$J:$J,'MTT CHECKCOUNT'!$A57,SWISSW!$F:$F,"Lost")))+'MTT DRAW'!N57*IF(ROW()=COLUMN(),1,0.5))*(IF(ROW()=COLUMN(),0,1))</f>
        <v>0</v>
      </c>
      <c r="O57" s="14">
        <f ca="1">(((COUNTIFS(SWISSW!$I:$I,'MTT CHECKCOUNT'!$A57,SWISSW!$J:$J,'MTT CHECKCOUNT'!O$1,SWISSW!$F:$F,"Won")+COUNTIFS(SWISSW!$I:$I,'MTT CHECKCOUNT'!O$1,SWISSW!$J:$J,'MTT CHECKCOUNT'!$A57,SWISSW!$F:$F,"Lost")))+'MTT DRAW'!O57*IF(ROW()=COLUMN(),1,0.5))*(IF(ROW()=COLUMN(),0,1))</f>
        <v>0</v>
      </c>
      <c r="P57" s="14">
        <f ca="1">(((COUNTIFS(SWISSW!$I:$I,'MTT CHECKCOUNT'!$A57,SWISSW!$J:$J,'MTT CHECKCOUNT'!P$1,SWISSW!$F:$F,"Won")+COUNTIFS(SWISSW!$I:$I,'MTT CHECKCOUNT'!P$1,SWISSW!$J:$J,'MTT CHECKCOUNT'!$A57,SWISSW!$F:$F,"Lost")))+'MTT DRAW'!P57*IF(ROW()=COLUMN(),1,0.5))*(IF(ROW()=COLUMN(),0,1))</f>
        <v>0</v>
      </c>
      <c r="Q57" s="14">
        <f ca="1">(((COUNTIFS(SWISSW!$I:$I,'MTT CHECKCOUNT'!$A57,SWISSW!$J:$J,'MTT CHECKCOUNT'!Q$1,SWISSW!$F:$F,"Won")+COUNTIFS(SWISSW!$I:$I,'MTT CHECKCOUNT'!Q$1,SWISSW!$J:$J,'MTT CHECKCOUNT'!$A57,SWISSW!$F:$F,"Lost")))+'MTT DRAW'!Q57*IF(ROW()=COLUMN(),1,0.5))*(IF(ROW()=COLUMN(),0,1))</f>
        <v>0</v>
      </c>
      <c r="R57" s="14">
        <f ca="1">(((COUNTIFS(SWISSW!$I:$I,'MTT CHECKCOUNT'!$A57,SWISSW!$J:$J,'MTT CHECKCOUNT'!R$1,SWISSW!$F:$F,"Won")+COUNTIFS(SWISSW!$I:$I,'MTT CHECKCOUNT'!R$1,SWISSW!$J:$J,'MTT CHECKCOUNT'!$A57,SWISSW!$F:$F,"Lost")))+'MTT DRAW'!R57*IF(ROW()=COLUMN(),1,0.5))*(IF(ROW()=COLUMN(),0,1))</f>
        <v>0</v>
      </c>
      <c r="S57" s="14">
        <f ca="1">(((COUNTIFS(SWISSW!$I:$I,'MTT CHECKCOUNT'!$A57,SWISSW!$J:$J,'MTT CHECKCOUNT'!S$1,SWISSW!$F:$F,"Won")+COUNTIFS(SWISSW!$I:$I,'MTT CHECKCOUNT'!S$1,SWISSW!$J:$J,'MTT CHECKCOUNT'!$A57,SWISSW!$F:$F,"Lost")))+'MTT DRAW'!S57*IF(ROW()=COLUMN(),1,0.5))*(IF(ROW()=COLUMN(),0,1))</f>
        <v>0</v>
      </c>
      <c r="T57" s="14">
        <f ca="1">(((COUNTIFS(SWISSW!$I:$I,'MTT CHECKCOUNT'!$A57,SWISSW!$J:$J,'MTT CHECKCOUNT'!T$1,SWISSW!$F:$F,"Won")+COUNTIFS(SWISSW!$I:$I,'MTT CHECKCOUNT'!T$1,SWISSW!$J:$J,'MTT CHECKCOUNT'!$A57,SWISSW!$F:$F,"Lost")))+'MTT DRAW'!T57*IF(ROW()=COLUMN(),1,0.5))*(IF(ROW()=COLUMN(),0,1))</f>
        <v>0</v>
      </c>
      <c r="U57" s="14">
        <f ca="1">(((COUNTIFS(SWISSW!$I:$I,'MTT CHECKCOUNT'!$A57,SWISSW!$J:$J,'MTT CHECKCOUNT'!U$1,SWISSW!$F:$F,"Won")+COUNTIFS(SWISSW!$I:$I,'MTT CHECKCOUNT'!U$1,SWISSW!$J:$J,'MTT CHECKCOUNT'!$A57,SWISSW!$F:$F,"Lost")))+'MTT DRAW'!U57*IF(ROW()=COLUMN(),1,0.5))*(IF(ROW()=COLUMN(),0,1))</f>
        <v>0</v>
      </c>
      <c r="V57" s="14">
        <f ca="1">(((COUNTIFS(SWISSW!$I:$I,'MTT CHECKCOUNT'!$A57,SWISSW!$J:$J,'MTT CHECKCOUNT'!V$1,SWISSW!$F:$F,"Won")+COUNTIFS(SWISSW!$I:$I,'MTT CHECKCOUNT'!V$1,SWISSW!$J:$J,'MTT CHECKCOUNT'!$A57,SWISSW!$F:$F,"Lost")))+'MTT DRAW'!V57*IF(ROW()=COLUMN(),1,0.5))*(IF(ROW()=COLUMN(),0,1))</f>
        <v>0</v>
      </c>
      <c r="W57" s="14">
        <f ca="1">(((COUNTIFS(SWISSW!$I:$I,'MTT CHECKCOUNT'!$A57,SWISSW!$J:$J,'MTT CHECKCOUNT'!W$1,SWISSW!$F:$F,"Won")+COUNTIFS(SWISSW!$I:$I,'MTT CHECKCOUNT'!W$1,SWISSW!$J:$J,'MTT CHECKCOUNT'!$A57,SWISSW!$F:$F,"Lost")))+'MTT DRAW'!W57*IF(ROW()=COLUMN(),1,0.5))*(IF(ROW()=COLUMN(),0,1))</f>
        <v>0</v>
      </c>
      <c r="X57" s="14">
        <f ca="1">(((COUNTIFS(SWISSW!$I:$I,'MTT CHECKCOUNT'!$A57,SWISSW!$J:$J,'MTT CHECKCOUNT'!X$1,SWISSW!$F:$F,"Won")+COUNTIFS(SWISSW!$I:$I,'MTT CHECKCOUNT'!X$1,SWISSW!$J:$J,'MTT CHECKCOUNT'!$A57,SWISSW!$F:$F,"Lost")))+'MTT DRAW'!X57*IF(ROW()=COLUMN(),1,0.5))*(IF(ROW()=COLUMN(),0,1))</f>
        <v>0</v>
      </c>
      <c r="Y57" s="14">
        <f ca="1">(((COUNTIFS(SWISSW!$I:$I,'MTT CHECKCOUNT'!$A57,SWISSW!$J:$J,'MTT CHECKCOUNT'!Y$1,SWISSW!$F:$F,"Won")+COUNTIFS(SWISSW!$I:$I,'MTT CHECKCOUNT'!Y$1,SWISSW!$J:$J,'MTT CHECKCOUNT'!$A57,SWISSW!$F:$F,"Lost")))+'MTT DRAW'!Y57*IF(ROW()=COLUMN(),1,0.5))*(IF(ROW()=COLUMN(),0,1))</f>
        <v>0</v>
      </c>
      <c r="Z57" s="14">
        <f ca="1">(((COUNTIFS(SWISSW!$I:$I,'MTT CHECKCOUNT'!$A57,SWISSW!$J:$J,'MTT CHECKCOUNT'!Z$1,SWISSW!$F:$F,"Won")+COUNTIFS(SWISSW!$I:$I,'MTT CHECKCOUNT'!Z$1,SWISSW!$J:$J,'MTT CHECKCOUNT'!$A57,SWISSW!$F:$F,"Lost")))+'MTT DRAW'!Z57*IF(ROW()=COLUMN(),1,0.5))*(IF(ROW()=COLUMN(),0,1))</f>
        <v>0</v>
      </c>
      <c r="AA57" s="14">
        <f ca="1">(((COUNTIFS(SWISSW!$I:$I,'MTT CHECKCOUNT'!$A57,SWISSW!$J:$J,'MTT CHECKCOUNT'!AA$1,SWISSW!$F:$F,"Won")+COUNTIFS(SWISSW!$I:$I,'MTT CHECKCOUNT'!AA$1,SWISSW!$J:$J,'MTT CHECKCOUNT'!$A57,SWISSW!$F:$F,"Lost")))+'MTT DRAW'!AA57*IF(ROW()=COLUMN(),1,0.5))*(IF(ROW()=COLUMN(),0,1))</f>
        <v>0</v>
      </c>
      <c r="AB57" s="14">
        <f ca="1">(((COUNTIFS(SWISSW!$I:$I,'MTT CHECKCOUNT'!$A57,SWISSW!$J:$J,'MTT CHECKCOUNT'!AB$1,SWISSW!$F:$F,"Won")+COUNTIFS(SWISSW!$I:$I,'MTT CHECKCOUNT'!AB$1,SWISSW!$J:$J,'MTT CHECKCOUNT'!$A57,SWISSW!$F:$F,"Lost")))+'MTT DRAW'!AB57*IF(ROW()=COLUMN(),1,0.5))*(IF(ROW()=COLUMN(),0,1))</f>
        <v>0</v>
      </c>
      <c r="AC57" s="14">
        <f ca="1">(((COUNTIFS(SWISSW!$I:$I,'MTT CHECKCOUNT'!$A57,SWISSW!$J:$J,'MTT CHECKCOUNT'!AC$1,SWISSW!$F:$F,"Won")+COUNTIFS(SWISSW!$I:$I,'MTT CHECKCOUNT'!AC$1,SWISSW!$J:$J,'MTT CHECKCOUNT'!$A57,SWISSW!$F:$F,"Lost")))+'MTT DRAW'!AC57*IF(ROW()=COLUMN(),1,0.5))*(IF(ROW()=COLUMN(),0,1))</f>
        <v>0</v>
      </c>
      <c r="AD57" s="14">
        <f ca="1">(((COUNTIFS(SWISSW!$I:$I,'MTT CHECKCOUNT'!$A57,SWISSW!$J:$J,'MTT CHECKCOUNT'!AD$1,SWISSW!$F:$F,"Won")+COUNTIFS(SWISSW!$I:$I,'MTT CHECKCOUNT'!AD$1,SWISSW!$J:$J,'MTT CHECKCOUNT'!$A57,SWISSW!$F:$F,"Lost")))+'MTT DRAW'!AD57*IF(ROW()=COLUMN(),1,0.5))*(IF(ROW()=COLUMN(),0,1))</f>
        <v>0</v>
      </c>
      <c r="AE57" s="14">
        <f ca="1">(((COUNTIFS(SWISSW!$I:$I,'MTT CHECKCOUNT'!$A57,SWISSW!$J:$J,'MTT CHECKCOUNT'!AE$1,SWISSW!$F:$F,"Won")+COUNTIFS(SWISSW!$I:$I,'MTT CHECKCOUNT'!AE$1,SWISSW!$J:$J,'MTT CHECKCOUNT'!$A57,SWISSW!$F:$F,"Lost")))+'MTT DRAW'!AE57*IF(ROW()=COLUMN(),1,0.5))*(IF(ROW()=COLUMN(),0,1))</f>
        <v>0</v>
      </c>
      <c r="AF57" s="14">
        <f ca="1">(((COUNTIFS(SWISSW!$I:$I,'MTT CHECKCOUNT'!$A57,SWISSW!$J:$J,'MTT CHECKCOUNT'!AF$1,SWISSW!$F:$F,"Won")+COUNTIFS(SWISSW!$I:$I,'MTT CHECKCOUNT'!AF$1,SWISSW!$J:$J,'MTT CHECKCOUNT'!$A57,SWISSW!$F:$F,"Lost")))+'MTT DRAW'!AF57*IF(ROW()=COLUMN(),1,0.5))*(IF(ROW()=COLUMN(),0,1))</f>
        <v>0</v>
      </c>
      <c r="AG57" s="14">
        <f ca="1">(((COUNTIFS(SWISSW!$I:$I,'MTT CHECKCOUNT'!$A57,SWISSW!$J:$J,'MTT CHECKCOUNT'!AG$1,SWISSW!$F:$F,"Won")+COUNTIFS(SWISSW!$I:$I,'MTT CHECKCOUNT'!AG$1,SWISSW!$J:$J,'MTT CHECKCOUNT'!$A57,SWISSW!$F:$F,"Lost")))+'MTT DRAW'!AG57*IF(ROW()=COLUMN(),1,0.5))*(IF(ROW()=COLUMN(),0,1))</f>
        <v>0</v>
      </c>
      <c r="AH57" s="14">
        <f ca="1">(((COUNTIFS(SWISSW!$I:$I,'MTT CHECKCOUNT'!$A57,SWISSW!$J:$J,'MTT CHECKCOUNT'!AH$1,SWISSW!$F:$F,"Won")+COUNTIFS(SWISSW!$I:$I,'MTT CHECKCOUNT'!AH$1,SWISSW!$J:$J,'MTT CHECKCOUNT'!$A57,SWISSW!$F:$F,"Lost")))+'MTT DRAW'!AH57*IF(ROW()=COLUMN(),1,0.5))*(IF(ROW()=COLUMN(),0,1))</f>
        <v>0</v>
      </c>
      <c r="AI57" s="14">
        <f ca="1">(((COUNTIFS(SWISSW!$I:$I,'MTT CHECKCOUNT'!$A57,SWISSW!$J:$J,'MTT CHECKCOUNT'!AI$1,SWISSW!$F:$F,"Won")+COUNTIFS(SWISSW!$I:$I,'MTT CHECKCOUNT'!AI$1,SWISSW!$J:$J,'MTT CHECKCOUNT'!$A57,SWISSW!$F:$F,"Lost")))+'MTT DRAW'!AI57*IF(ROW()=COLUMN(),1,0.5))*(IF(ROW()=COLUMN(),0,1))</f>
        <v>0</v>
      </c>
      <c r="AJ57" s="14">
        <f ca="1">(((COUNTIFS(SWISSW!$I:$I,'MTT CHECKCOUNT'!$A57,SWISSW!$J:$J,'MTT CHECKCOUNT'!AJ$1,SWISSW!$F:$F,"Won")+COUNTIFS(SWISSW!$I:$I,'MTT CHECKCOUNT'!AJ$1,SWISSW!$J:$J,'MTT CHECKCOUNT'!$A57,SWISSW!$F:$F,"Lost")))+'MTT DRAW'!AJ57*IF(ROW()=COLUMN(),1,0.5))*(IF(ROW()=COLUMN(),0,1))</f>
        <v>0</v>
      </c>
      <c r="AK57" s="14">
        <f ca="1">(((COUNTIFS(SWISSW!$I:$I,'MTT CHECKCOUNT'!$A57,SWISSW!$J:$J,'MTT CHECKCOUNT'!AK$1,SWISSW!$F:$F,"Won")+COUNTIFS(SWISSW!$I:$I,'MTT CHECKCOUNT'!AK$1,SWISSW!$J:$J,'MTT CHECKCOUNT'!$A57,SWISSW!$F:$F,"Lost")))+'MTT DRAW'!AK57*IF(ROW()=COLUMN(),1,0.5))*(IF(ROW()=COLUMN(),0,1))</f>
        <v>0</v>
      </c>
      <c r="AL57" s="14">
        <f ca="1">(((COUNTIFS(SWISSW!$I:$I,'MTT CHECKCOUNT'!$A57,SWISSW!$J:$J,'MTT CHECKCOUNT'!AL$1,SWISSW!$F:$F,"Won")+COUNTIFS(SWISSW!$I:$I,'MTT CHECKCOUNT'!AL$1,SWISSW!$J:$J,'MTT CHECKCOUNT'!$A57,SWISSW!$F:$F,"Lost")))+'MTT DRAW'!AL57*IF(ROW()=COLUMN(),1,0.5))*(IF(ROW()=COLUMN(),0,1))</f>
        <v>0</v>
      </c>
      <c r="AM57" s="14">
        <f ca="1">(((COUNTIFS(SWISSW!$I:$I,'MTT CHECKCOUNT'!$A57,SWISSW!$J:$J,'MTT CHECKCOUNT'!AM$1,SWISSW!$F:$F,"Won")+COUNTIFS(SWISSW!$I:$I,'MTT CHECKCOUNT'!AM$1,SWISSW!$J:$J,'MTT CHECKCOUNT'!$A57,SWISSW!$F:$F,"Lost")))+'MTT DRAW'!AM57*IF(ROW()=COLUMN(),1,0.5))*(IF(ROW()=COLUMN(),0,1))</f>
        <v>0</v>
      </c>
      <c r="AN57" s="14">
        <f ca="1">(((COUNTIFS(SWISSW!$I:$I,'MTT CHECKCOUNT'!$A57,SWISSW!$J:$J,'MTT CHECKCOUNT'!AN$1,SWISSW!$F:$F,"Won")+COUNTIFS(SWISSW!$I:$I,'MTT CHECKCOUNT'!AN$1,SWISSW!$J:$J,'MTT CHECKCOUNT'!$A57,SWISSW!$F:$F,"Lost")))+'MTT DRAW'!AN57*IF(ROW()=COLUMN(),1,0.5))*(IF(ROW()=COLUMN(),0,1))</f>
        <v>0</v>
      </c>
      <c r="AO57" s="14">
        <f ca="1">(((COUNTIFS(SWISSW!$I:$I,'MTT CHECKCOUNT'!$A57,SWISSW!$J:$J,'MTT CHECKCOUNT'!AO$1,SWISSW!$F:$F,"Won")+COUNTIFS(SWISSW!$I:$I,'MTT CHECKCOUNT'!AO$1,SWISSW!$J:$J,'MTT CHECKCOUNT'!$A57,SWISSW!$F:$F,"Lost")))+'MTT DRAW'!AO57*IF(ROW()=COLUMN(),1,0.5))*(IF(ROW()=COLUMN(),0,1))</f>
        <v>0</v>
      </c>
      <c r="AP57" s="14">
        <f ca="1">(((COUNTIFS(SWISSW!$I:$I,'MTT CHECKCOUNT'!$A57,SWISSW!$J:$J,'MTT CHECKCOUNT'!AP$1,SWISSW!$F:$F,"Won")+COUNTIFS(SWISSW!$I:$I,'MTT CHECKCOUNT'!AP$1,SWISSW!$J:$J,'MTT CHECKCOUNT'!$A57,SWISSW!$F:$F,"Lost")))+'MTT DRAW'!AP57*IF(ROW()=COLUMN(),1,0.5))*(IF(ROW()=COLUMN(),0,1))</f>
        <v>0</v>
      </c>
      <c r="AQ57" s="14">
        <f ca="1">(((COUNTIFS(SWISSW!$I:$I,'MTT CHECKCOUNT'!$A57,SWISSW!$J:$J,'MTT CHECKCOUNT'!AQ$1,SWISSW!$F:$F,"Won")+COUNTIFS(SWISSW!$I:$I,'MTT CHECKCOUNT'!AQ$1,SWISSW!$J:$J,'MTT CHECKCOUNT'!$A57,SWISSW!$F:$F,"Lost")))+'MTT DRAW'!AQ57*IF(ROW()=COLUMN(),1,0.5))*(IF(ROW()=COLUMN(),0,1))</f>
        <v>0</v>
      </c>
      <c r="AR57" s="14">
        <f ca="1">(((COUNTIFS(SWISSW!$I:$I,'MTT CHECKCOUNT'!$A57,SWISSW!$J:$J,'MTT CHECKCOUNT'!AR$1,SWISSW!$F:$F,"Won")+COUNTIFS(SWISSW!$I:$I,'MTT CHECKCOUNT'!AR$1,SWISSW!$J:$J,'MTT CHECKCOUNT'!$A57,SWISSW!$F:$F,"Lost")))+'MTT DRAW'!AR57*IF(ROW()=COLUMN(),1,0.5))*(IF(ROW()=COLUMN(),0,1))</f>
        <v>0</v>
      </c>
      <c r="AS57" s="14">
        <f ca="1">(((COUNTIFS(SWISSW!$I:$I,'MTT CHECKCOUNT'!$A57,SWISSW!$J:$J,'MTT CHECKCOUNT'!AS$1,SWISSW!$F:$F,"Won")+COUNTIFS(SWISSW!$I:$I,'MTT CHECKCOUNT'!AS$1,SWISSW!$J:$J,'MTT CHECKCOUNT'!$A57,SWISSW!$F:$F,"Lost")))+'MTT DRAW'!AS57*IF(ROW()=COLUMN(),1,0.5))*(IF(ROW()=COLUMN(),0,1))</f>
        <v>0</v>
      </c>
      <c r="AT57" s="14">
        <f ca="1">(((COUNTIFS(SWISSW!$I:$I,'MTT CHECKCOUNT'!$A57,SWISSW!$J:$J,'MTT CHECKCOUNT'!AT$1,SWISSW!$F:$F,"Won")+COUNTIFS(SWISSW!$I:$I,'MTT CHECKCOUNT'!AT$1,SWISSW!$J:$J,'MTT CHECKCOUNT'!$A57,SWISSW!$F:$F,"Lost")))+'MTT DRAW'!AT57*IF(ROW()=COLUMN(),1,0.5))*(IF(ROW()=COLUMN(),0,1))</f>
        <v>0</v>
      </c>
      <c r="AU57" s="14">
        <f ca="1">(((COUNTIFS(SWISSW!$I:$I,'MTT CHECKCOUNT'!$A57,SWISSW!$J:$J,'MTT CHECKCOUNT'!AU$1,SWISSW!$F:$F,"Won")+COUNTIFS(SWISSW!$I:$I,'MTT CHECKCOUNT'!AU$1,SWISSW!$J:$J,'MTT CHECKCOUNT'!$A57,SWISSW!$F:$F,"Lost")))+'MTT DRAW'!AU57*IF(ROW()=COLUMN(),1,0.5))*(IF(ROW()=COLUMN(),0,1))</f>
        <v>0</v>
      </c>
      <c r="AV57" s="14">
        <f ca="1">(((COUNTIFS(SWISSW!$I:$I,'MTT CHECKCOUNT'!$A57,SWISSW!$J:$J,'MTT CHECKCOUNT'!AV$1,SWISSW!$F:$F,"Won")+COUNTIFS(SWISSW!$I:$I,'MTT CHECKCOUNT'!AV$1,SWISSW!$J:$J,'MTT CHECKCOUNT'!$A57,SWISSW!$F:$F,"Lost")))+'MTT DRAW'!AV57*IF(ROW()=COLUMN(),1,0.5))*(IF(ROW()=COLUMN(),0,1))</f>
        <v>0</v>
      </c>
      <c r="AW57" s="14">
        <f ca="1">(((COUNTIFS(SWISSW!$I:$I,'MTT CHECKCOUNT'!$A57,SWISSW!$J:$J,'MTT CHECKCOUNT'!AW$1,SWISSW!$F:$F,"Won")+COUNTIFS(SWISSW!$I:$I,'MTT CHECKCOUNT'!AW$1,SWISSW!$J:$J,'MTT CHECKCOUNT'!$A57,SWISSW!$F:$F,"Lost")))+'MTT DRAW'!AW57*IF(ROW()=COLUMN(),1,0.5))*(IF(ROW()=COLUMN(),0,1))</f>
        <v>0</v>
      </c>
      <c r="AX57" s="14">
        <f ca="1">(((COUNTIFS(SWISSW!$I:$I,'MTT CHECKCOUNT'!$A57,SWISSW!$J:$J,'MTT CHECKCOUNT'!AX$1,SWISSW!$F:$F,"Won")+COUNTIFS(SWISSW!$I:$I,'MTT CHECKCOUNT'!AX$1,SWISSW!$J:$J,'MTT CHECKCOUNT'!$A57,SWISSW!$F:$F,"Lost")))+'MTT DRAW'!AX57*IF(ROW()=COLUMN(),1,0.5))*(IF(ROW()=COLUMN(),0,1))</f>
        <v>0</v>
      </c>
      <c r="AY57" s="14">
        <f ca="1">(((COUNTIFS(SWISSW!$I:$I,'MTT CHECKCOUNT'!$A57,SWISSW!$J:$J,'MTT CHECKCOUNT'!AY$1,SWISSW!$F:$F,"Won")+COUNTIFS(SWISSW!$I:$I,'MTT CHECKCOUNT'!AY$1,SWISSW!$J:$J,'MTT CHECKCOUNT'!$A57,SWISSW!$F:$F,"Lost")))+'MTT DRAW'!AY57*IF(ROW()=COLUMN(),1,0.5))*(IF(ROW()=COLUMN(),0,1))</f>
        <v>0</v>
      </c>
      <c r="AZ57" s="14">
        <f ca="1">(((COUNTIFS(SWISSW!$I:$I,'MTT CHECKCOUNT'!$A57,SWISSW!$J:$J,'MTT CHECKCOUNT'!AZ$1,SWISSW!$F:$F,"Won")+COUNTIFS(SWISSW!$I:$I,'MTT CHECKCOUNT'!AZ$1,SWISSW!$J:$J,'MTT CHECKCOUNT'!$A57,SWISSW!$F:$F,"Lost")))+'MTT DRAW'!AZ57*IF(ROW()=COLUMN(),1,0.5))*(IF(ROW()=COLUMN(),0,1))</f>
        <v>0</v>
      </c>
      <c r="BA57" s="14">
        <f ca="1">(((COUNTIFS(SWISSW!$I:$I,'MTT CHECKCOUNT'!$A57,SWISSW!$J:$J,'MTT CHECKCOUNT'!BA$1,SWISSW!$F:$F,"Won")+COUNTIFS(SWISSW!$I:$I,'MTT CHECKCOUNT'!BA$1,SWISSW!$J:$J,'MTT CHECKCOUNT'!$A57,SWISSW!$F:$F,"Lost")))+'MTT DRAW'!BA57*IF(ROW()=COLUMN(),1,0.5))*(IF(ROW()=COLUMN(),0,1))</f>
        <v>0</v>
      </c>
      <c r="BB57" s="14">
        <f ca="1">(((COUNTIFS(SWISSW!$I:$I,'MTT CHECKCOUNT'!$A57,SWISSW!$J:$J,'MTT CHECKCOUNT'!BB$1,SWISSW!$F:$F,"Won")+COUNTIFS(SWISSW!$I:$I,'MTT CHECKCOUNT'!BB$1,SWISSW!$J:$J,'MTT CHECKCOUNT'!$A57,SWISSW!$F:$F,"Lost")))+'MTT DRAW'!BB57*IF(ROW()=COLUMN(),1,0.5))*(IF(ROW()=COLUMN(),0,1))</f>
        <v>0</v>
      </c>
      <c r="BC57" s="14">
        <f ca="1">(((COUNTIFS(SWISSW!$I:$I,'MTT CHECKCOUNT'!$A57,SWISSW!$J:$J,'MTT CHECKCOUNT'!BC$1,SWISSW!$F:$F,"Won")+COUNTIFS(SWISSW!$I:$I,'MTT CHECKCOUNT'!BC$1,SWISSW!$J:$J,'MTT CHECKCOUNT'!$A57,SWISSW!$F:$F,"Lost")))+'MTT DRAW'!BC57*IF(ROW()=COLUMN(),1,0.5))*(IF(ROW()=COLUMN(),0,1))</f>
        <v>0</v>
      </c>
      <c r="BD57" s="14">
        <f ca="1">(((COUNTIFS(SWISSW!$I:$I,'MTT CHECKCOUNT'!$A57,SWISSW!$J:$J,'MTT CHECKCOUNT'!BD$1,SWISSW!$F:$F,"Won")+COUNTIFS(SWISSW!$I:$I,'MTT CHECKCOUNT'!BD$1,SWISSW!$J:$J,'MTT CHECKCOUNT'!$A57,SWISSW!$F:$F,"Lost")))+'MTT DRAW'!BD57*IF(ROW()=COLUMN(),1,0.5))*(IF(ROW()=COLUMN(),0,1))</f>
        <v>0</v>
      </c>
      <c r="BE57" s="14">
        <f ca="1">(((COUNTIFS(SWISSW!$I:$I,'MTT CHECKCOUNT'!$A57,SWISSW!$J:$J,'MTT CHECKCOUNT'!BE$1,SWISSW!$F:$F,"Won")+COUNTIFS(SWISSW!$I:$I,'MTT CHECKCOUNT'!BE$1,SWISSW!$J:$J,'MTT CHECKCOUNT'!$A57,SWISSW!$F:$F,"Lost")))+'MTT DRAW'!BE57*IF(ROW()=COLUMN(),1,0.5))*(IF(ROW()=COLUMN(),0,1))</f>
        <v>0</v>
      </c>
      <c r="BF57" s="14">
        <f ca="1">(((COUNTIFS(SWISSW!$I:$I,'MTT CHECKCOUNT'!$A57,SWISSW!$J:$J,'MTT CHECKCOUNT'!BF$1,SWISSW!$F:$F,"Won")+COUNTIFS(SWISSW!$I:$I,'MTT CHECKCOUNT'!BF$1,SWISSW!$J:$J,'MTT CHECKCOUNT'!$A57,SWISSW!$F:$F,"Lost")))+'MTT DRAW'!BF57*IF(ROW()=COLUMN(),1,0.5))*(IF(ROW()=COLUMN(),0,1))</f>
        <v>0</v>
      </c>
    </row>
    <row r="58" spans="1:58" ht="55" customHeight="1" x14ac:dyDescent="0.3">
      <c r="A58" s="3" t="str">
        <f ca="1">MATCHUP!A58</f>
        <v>Mono Black Burn</v>
      </c>
      <c r="B58" s="14">
        <f ca="1">(((COUNTIFS(SWISSW!$I:$I,'MTT CHECKCOUNT'!$A58,SWISSW!$J:$J,'MTT CHECKCOUNT'!B$1,SWISSW!$F:$F,"Won")+COUNTIFS(SWISSW!$I:$I,'MTT CHECKCOUNT'!B$1,SWISSW!$J:$J,'MTT CHECKCOUNT'!$A58,SWISSW!$F:$F,"Lost")))+'MTT DRAW'!B58*IF(ROW()=COLUMN(),1,0.5))*(IF(ROW()=COLUMN(),0,1))</f>
        <v>0</v>
      </c>
      <c r="C58" s="14">
        <f ca="1">(((COUNTIFS(SWISSW!$I:$I,'MTT CHECKCOUNT'!$A58,SWISSW!$J:$J,'MTT CHECKCOUNT'!C$1,SWISSW!$F:$F,"Won")+COUNTIFS(SWISSW!$I:$I,'MTT CHECKCOUNT'!C$1,SWISSW!$J:$J,'MTT CHECKCOUNT'!$A58,SWISSW!$F:$F,"Lost")))+'MTT DRAW'!C58*IF(ROW()=COLUMN(),1,0.5))*(IF(ROW()=COLUMN(),0,1))</f>
        <v>0</v>
      </c>
      <c r="D58" s="14">
        <f ca="1">(((COUNTIFS(SWISSW!$I:$I,'MTT CHECKCOUNT'!$A58,SWISSW!$J:$J,'MTT CHECKCOUNT'!D$1,SWISSW!$F:$F,"Won")+COUNTIFS(SWISSW!$I:$I,'MTT CHECKCOUNT'!D$1,SWISSW!$J:$J,'MTT CHECKCOUNT'!$A58,SWISSW!$F:$F,"Lost")))+'MTT DRAW'!D58*IF(ROW()=COLUMN(),1,0.5))*(IF(ROW()=COLUMN(),0,1))</f>
        <v>0</v>
      </c>
      <c r="E58" s="14">
        <f ca="1">(((COUNTIFS(SWISSW!$I:$I,'MTT CHECKCOUNT'!$A58,SWISSW!$J:$J,'MTT CHECKCOUNT'!E$1,SWISSW!$F:$F,"Won")+COUNTIFS(SWISSW!$I:$I,'MTT CHECKCOUNT'!E$1,SWISSW!$J:$J,'MTT CHECKCOUNT'!$A58,SWISSW!$F:$F,"Lost")))+'MTT DRAW'!E58*IF(ROW()=COLUMN(),1,0.5))*(IF(ROW()=COLUMN(),0,1))</f>
        <v>0</v>
      </c>
      <c r="F58" s="14">
        <f ca="1">(((COUNTIFS(SWISSW!$I:$I,'MTT CHECKCOUNT'!$A58,SWISSW!$J:$J,'MTT CHECKCOUNT'!F$1,SWISSW!$F:$F,"Won")+COUNTIFS(SWISSW!$I:$I,'MTT CHECKCOUNT'!F$1,SWISSW!$J:$J,'MTT CHECKCOUNT'!$A58,SWISSW!$F:$F,"Lost")))+'MTT DRAW'!F58*IF(ROW()=COLUMN(),1,0.5))*(IF(ROW()=COLUMN(),0,1))</f>
        <v>0</v>
      </c>
      <c r="G58" s="14">
        <f ca="1">(((COUNTIFS(SWISSW!$I:$I,'MTT CHECKCOUNT'!$A58,SWISSW!$J:$J,'MTT CHECKCOUNT'!G$1,SWISSW!$F:$F,"Won")+COUNTIFS(SWISSW!$I:$I,'MTT CHECKCOUNT'!G$1,SWISSW!$J:$J,'MTT CHECKCOUNT'!$A58,SWISSW!$F:$F,"Lost")))+'MTT DRAW'!G58*IF(ROW()=COLUMN(),1,0.5))*(IF(ROW()=COLUMN(),0,1))</f>
        <v>0</v>
      </c>
      <c r="H58" s="14">
        <f ca="1">(((COUNTIFS(SWISSW!$I:$I,'MTT CHECKCOUNT'!$A58,SWISSW!$J:$J,'MTT CHECKCOUNT'!H$1,SWISSW!$F:$F,"Won")+COUNTIFS(SWISSW!$I:$I,'MTT CHECKCOUNT'!H$1,SWISSW!$J:$J,'MTT CHECKCOUNT'!$A58,SWISSW!$F:$F,"Lost")))+'MTT DRAW'!H58*IF(ROW()=COLUMN(),1,0.5))*(IF(ROW()=COLUMN(),0,1))</f>
        <v>0</v>
      </c>
      <c r="I58" s="14">
        <f ca="1">(((COUNTIFS(SWISSW!$I:$I,'MTT CHECKCOUNT'!$A58,SWISSW!$J:$J,'MTT CHECKCOUNT'!I$1,SWISSW!$F:$F,"Won")+COUNTIFS(SWISSW!$I:$I,'MTT CHECKCOUNT'!I$1,SWISSW!$J:$J,'MTT CHECKCOUNT'!$A58,SWISSW!$F:$F,"Lost")))+'MTT DRAW'!I58*IF(ROW()=COLUMN(),1,0.5))*(IF(ROW()=COLUMN(),0,1))</f>
        <v>0</v>
      </c>
      <c r="J58" s="14">
        <f ca="1">(((COUNTIFS(SWISSW!$I:$I,'MTT CHECKCOUNT'!$A58,SWISSW!$J:$J,'MTT CHECKCOUNT'!J$1,SWISSW!$F:$F,"Won")+COUNTIFS(SWISSW!$I:$I,'MTT CHECKCOUNT'!J$1,SWISSW!$J:$J,'MTT CHECKCOUNT'!$A58,SWISSW!$F:$F,"Lost")))+'MTT DRAW'!J58*IF(ROW()=COLUMN(),1,0.5))*(IF(ROW()=COLUMN(),0,1))</f>
        <v>0</v>
      </c>
      <c r="K58" s="14">
        <f ca="1">(((COUNTIFS(SWISSW!$I:$I,'MTT CHECKCOUNT'!$A58,SWISSW!$J:$J,'MTT CHECKCOUNT'!K$1,SWISSW!$F:$F,"Won")+COUNTIFS(SWISSW!$I:$I,'MTT CHECKCOUNT'!K$1,SWISSW!$J:$J,'MTT CHECKCOUNT'!$A58,SWISSW!$F:$F,"Lost")))+'MTT DRAW'!K58*IF(ROW()=COLUMN(),1,0.5))*(IF(ROW()=COLUMN(),0,1))</f>
        <v>0</v>
      </c>
      <c r="L58" s="14">
        <f ca="1">(((COUNTIFS(SWISSW!$I:$I,'MTT CHECKCOUNT'!$A58,SWISSW!$J:$J,'MTT CHECKCOUNT'!L$1,SWISSW!$F:$F,"Won")+COUNTIFS(SWISSW!$I:$I,'MTT CHECKCOUNT'!L$1,SWISSW!$J:$J,'MTT CHECKCOUNT'!$A58,SWISSW!$F:$F,"Lost")))+'MTT DRAW'!L58*IF(ROW()=COLUMN(),1,0.5))*(IF(ROW()=COLUMN(),0,1))</f>
        <v>1</v>
      </c>
      <c r="M58" s="14">
        <f ca="1">(((COUNTIFS(SWISSW!$I:$I,'MTT CHECKCOUNT'!$A58,SWISSW!$J:$J,'MTT CHECKCOUNT'!M$1,SWISSW!$F:$F,"Won")+COUNTIFS(SWISSW!$I:$I,'MTT CHECKCOUNT'!M$1,SWISSW!$J:$J,'MTT CHECKCOUNT'!$A58,SWISSW!$F:$F,"Lost")))+'MTT DRAW'!M58*IF(ROW()=COLUMN(),1,0.5))*(IF(ROW()=COLUMN(),0,1))</f>
        <v>0</v>
      </c>
      <c r="N58" s="14">
        <f ca="1">(((COUNTIFS(SWISSW!$I:$I,'MTT CHECKCOUNT'!$A58,SWISSW!$J:$J,'MTT CHECKCOUNT'!N$1,SWISSW!$F:$F,"Won")+COUNTIFS(SWISSW!$I:$I,'MTT CHECKCOUNT'!N$1,SWISSW!$J:$J,'MTT CHECKCOUNT'!$A58,SWISSW!$F:$F,"Lost")))+'MTT DRAW'!N58*IF(ROW()=COLUMN(),1,0.5))*(IF(ROW()=COLUMN(),0,1))</f>
        <v>0</v>
      </c>
      <c r="O58" s="14">
        <f ca="1">(((COUNTIFS(SWISSW!$I:$I,'MTT CHECKCOUNT'!$A58,SWISSW!$J:$J,'MTT CHECKCOUNT'!O$1,SWISSW!$F:$F,"Won")+COUNTIFS(SWISSW!$I:$I,'MTT CHECKCOUNT'!O$1,SWISSW!$J:$J,'MTT CHECKCOUNT'!$A58,SWISSW!$F:$F,"Lost")))+'MTT DRAW'!O58*IF(ROW()=COLUMN(),1,0.5))*(IF(ROW()=COLUMN(),0,1))</f>
        <v>0</v>
      </c>
      <c r="P58" s="14">
        <f ca="1">(((COUNTIFS(SWISSW!$I:$I,'MTT CHECKCOUNT'!$A58,SWISSW!$J:$J,'MTT CHECKCOUNT'!P$1,SWISSW!$F:$F,"Won")+COUNTIFS(SWISSW!$I:$I,'MTT CHECKCOUNT'!P$1,SWISSW!$J:$J,'MTT CHECKCOUNT'!$A58,SWISSW!$F:$F,"Lost")))+'MTT DRAW'!P58*IF(ROW()=COLUMN(),1,0.5))*(IF(ROW()=COLUMN(),0,1))</f>
        <v>0</v>
      </c>
      <c r="Q58" s="14">
        <f ca="1">(((COUNTIFS(SWISSW!$I:$I,'MTT CHECKCOUNT'!$A58,SWISSW!$J:$J,'MTT CHECKCOUNT'!Q$1,SWISSW!$F:$F,"Won")+COUNTIFS(SWISSW!$I:$I,'MTT CHECKCOUNT'!Q$1,SWISSW!$J:$J,'MTT CHECKCOUNT'!$A58,SWISSW!$F:$F,"Lost")))+'MTT DRAW'!Q58*IF(ROW()=COLUMN(),1,0.5))*(IF(ROW()=COLUMN(),0,1))</f>
        <v>0</v>
      </c>
      <c r="R58" s="14">
        <f ca="1">(((COUNTIFS(SWISSW!$I:$I,'MTT CHECKCOUNT'!$A58,SWISSW!$J:$J,'MTT CHECKCOUNT'!R$1,SWISSW!$F:$F,"Won")+COUNTIFS(SWISSW!$I:$I,'MTT CHECKCOUNT'!R$1,SWISSW!$J:$J,'MTT CHECKCOUNT'!$A58,SWISSW!$F:$F,"Lost")))+'MTT DRAW'!R58*IF(ROW()=COLUMN(),1,0.5))*(IF(ROW()=COLUMN(),0,1))</f>
        <v>0</v>
      </c>
      <c r="S58" s="14">
        <f ca="1">(((COUNTIFS(SWISSW!$I:$I,'MTT CHECKCOUNT'!$A58,SWISSW!$J:$J,'MTT CHECKCOUNT'!S$1,SWISSW!$F:$F,"Won")+COUNTIFS(SWISSW!$I:$I,'MTT CHECKCOUNT'!S$1,SWISSW!$J:$J,'MTT CHECKCOUNT'!$A58,SWISSW!$F:$F,"Lost")))+'MTT DRAW'!S58*IF(ROW()=COLUMN(),1,0.5))*(IF(ROW()=COLUMN(),0,1))</f>
        <v>0</v>
      </c>
      <c r="T58" s="14">
        <f ca="1">(((COUNTIFS(SWISSW!$I:$I,'MTT CHECKCOUNT'!$A58,SWISSW!$J:$J,'MTT CHECKCOUNT'!T$1,SWISSW!$F:$F,"Won")+COUNTIFS(SWISSW!$I:$I,'MTT CHECKCOUNT'!T$1,SWISSW!$J:$J,'MTT CHECKCOUNT'!$A58,SWISSW!$F:$F,"Lost")))+'MTT DRAW'!T58*IF(ROW()=COLUMN(),1,0.5))*(IF(ROW()=COLUMN(),0,1))</f>
        <v>0</v>
      </c>
      <c r="U58" s="14">
        <f ca="1">(((COUNTIFS(SWISSW!$I:$I,'MTT CHECKCOUNT'!$A58,SWISSW!$J:$J,'MTT CHECKCOUNT'!U$1,SWISSW!$F:$F,"Won")+COUNTIFS(SWISSW!$I:$I,'MTT CHECKCOUNT'!U$1,SWISSW!$J:$J,'MTT CHECKCOUNT'!$A58,SWISSW!$F:$F,"Lost")))+'MTT DRAW'!U58*IF(ROW()=COLUMN(),1,0.5))*(IF(ROW()=COLUMN(),0,1))</f>
        <v>0</v>
      </c>
      <c r="V58" s="14">
        <f ca="1">(((COUNTIFS(SWISSW!$I:$I,'MTT CHECKCOUNT'!$A58,SWISSW!$J:$J,'MTT CHECKCOUNT'!V$1,SWISSW!$F:$F,"Won")+COUNTIFS(SWISSW!$I:$I,'MTT CHECKCOUNT'!V$1,SWISSW!$J:$J,'MTT CHECKCOUNT'!$A58,SWISSW!$F:$F,"Lost")))+'MTT DRAW'!V58*IF(ROW()=COLUMN(),1,0.5))*(IF(ROW()=COLUMN(),0,1))</f>
        <v>0</v>
      </c>
      <c r="W58" s="14">
        <f ca="1">(((COUNTIFS(SWISSW!$I:$I,'MTT CHECKCOUNT'!$A58,SWISSW!$J:$J,'MTT CHECKCOUNT'!W$1,SWISSW!$F:$F,"Won")+COUNTIFS(SWISSW!$I:$I,'MTT CHECKCOUNT'!W$1,SWISSW!$J:$J,'MTT CHECKCOUNT'!$A58,SWISSW!$F:$F,"Lost")))+'MTT DRAW'!W58*IF(ROW()=COLUMN(),1,0.5))*(IF(ROW()=COLUMN(),0,1))</f>
        <v>0</v>
      </c>
      <c r="X58" s="14">
        <f ca="1">(((COUNTIFS(SWISSW!$I:$I,'MTT CHECKCOUNT'!$A58,SWISSW!$J:$J,'MTT CHECKCOUNT'!X$1,SWISSW!$F:$F,"Won")+COUNTIFS(SWISSW!$I:$I,'MTT CHECKCOUNT'!X$1,SWISSW!$J:$J,'MTT CHECKCOUNT'!$A58,SWISSW!$F:$F,"Lost")))+'MTT DRAW'!X58*IF(ROW()=COLUMN(),1,0.5))*(IF(ROW()=COLUMN(),0,1))</f>
        <v>0</v>
      </c>
      <c r="Y58" s="14">
        <f ca="1">(((COUNTIFS(SWISSW!$I:$I,'MTT CHECKCOUNT'!$A58,SWISSW!$J:$J,'MTT CHECKCOUNT'!Y$1,SWISSW!$F:$F,"Won")+COUNTIFS(SWISSW!$I:$I,'MTT CHECKCOUNT'!Y$1,SWISSW!$J:$J,'MTT CHECKCOUNT'!$A58,SWISSW!$F:$F,"Lost")))+'MTT DRAW'!Y58*IF(ROW()=COLUMN(),1,0.5))*(IF(ROW()=COLUMN(),0,1))</f>
        <v>0</v>
      </c>
      <c r="Z58" s="14">
        <f ca="1">(((COUNTIFS(SWISSW!$I:$I,'MTT CHECKCOUNT'!$A58,SWISSW!$J:$J,'MTT CHECKCOUNT'!Z$1,SWISSW!$F:$F,"Won")+COUNTIFS(SWISSW!$I:$I,'MTT CHECKCOUNT'!Z$1,SWISSW!$J:$J,'MTT CHECKCOUNT'!$A58,SWISSW!$F:$F,"Lost")))+'MTT DRAW'!Z58*IF(ROW()=COLUMN(),1,0.5))*(IF(ROW()=COLUMN(),0,1))</f>
        <v>0</v>
      </c>
      <c r="AA58" s="14">
        <f ca="1">(((COUNTIFS(SWISSW!$I:$I,'MTT CHECKCOUNT'!$A58,SWISSW!$J:$J,'MTT CHECKCOUNT'!AA$1,SWISSW!$F:$F,"Won")+COUNTIFS(SWISSW!$I:$I,'MTT CHECKCOUNT'!AA$1,SWISSW!$J:$J,'MTT CHECKCOUNT'!$A58,SWISSW!$F:$F,"Lost")))+'MTT DRAW'!AA58*IF(ROW()=COLUMN(),1,0.5))*(IF(ROW()=COLUMN(),0,1))</f>
        <v>0</v>
      </c>
      <c r="AB58" s="14">
        <f ca="1">(((COUNTIFS(SWISSW!$I:$I,'MTT CHECKCOUNT'!$A58,SWISSW!$J:$J,'MTT CHECKCOUNT'!AB$1,SWISSW!$F:$F,"Won")+COUNTIFS(SWISSW!$I:$I,'MTT CHECKCOUNT'!AB$1,SWISSW!$J:$J,'MTT CHECKCOUNT'!$A58,SWISSW!$F:$F,"Lost")))+'MTT DRAW'!AB58*IF(ROW()=COLUMN(),1,0.5))*(IF(ROW()=COLUMN(),0,1))</f>
        <v>0</v>
      </c>
      <c r="AC58" s="14">
        <f ca="1">(((COUNTIFS(SWISSW!$I:$I,'MTT CHECKCOUNT'!$A58,SWISSW!$J:$J,'MTT CHECKCOUNT'!AC$1,SWISSW!$F:$F,"Won")+COUNTIFS(SWISSW!$I:$I,'MTT CHECKCOUNT'!AC$1,SWISSW!$J:$J,'MTT CHECKCOUNT'!$A58,SWISSW!$F:$F,"Lost")))+'MTT DRAW'!AC58*IF(ROW()=COLUMN(),1,0.5))*(IF(ROW()=COLUMN(),0,1))</f>
        <v>0</v>
      </c>
      <c r="AD58" s="14">
        <f ca="1">(((COUNTIFS(SWISSW!$I:$I,'MTT CHECKCOUNT'!$A58,SWISSW!$J:$J,'MTT CHECKCOUNT'!AD$1,SWISSW!$F:$F,"Won")+COUNTIFS(SWISSW!$I:$I,'MTT CHECKCOUNT'!AD$1,SWISSW!$J:$J,'MTT CHECKCOUNT'!$A58,SWISSW!$F:$F,"Lost")))+'MTT DRAW'!AD58*IF(ROW()=COLUMN(),1,0.5))*(IF(ROW()=COLUMN(),0,1))</f>
        <v>0</v>
      </c>
      <c r="AE58" s="14">
        <f ca="1">(((COUNTIFS(SWISSW!$I:$I,'MTT CHECKCOUNT'!$A58,SWISSW!$J:$J,'MTT CHECKCOUNT'!AE$1,SWISSW!$F:$F,"Won")+COUNTIFS(SWISSW!$I:$I,'MTT CHECKCOUNT'!AE$1,SWISSW!$J:$J,'MTT CHECKCOUNT'!$A58,SWISSW!$F:$F,"Lost")))+'MTT DRAW'!AE58*IF(ROW()=COLUMN(),1,0.5))*(IF(ROW()=COLUMN(),0,1))</f>
        <v>0</v>
      </c>
      <c r="AF58" s="14">
        <f ca="1">(((COUNTIFS(SWISSW!$I:$I,'MTT CHECKCOUNT'!$A58,SWISSW!$J:$J,'MTT CHECKCOUNT'!AF$1,SWISSW!$F:$F,"Won")+COUNTIFS(SWISSW!$I:$I,'MTT CHECKCOUNT'!AF$1,SWISSW!$J:$J,'MTT CHECKCOUNT'!$A58,SWISSW!$F:$F,"Lost")))+'MTT DRAW'!AF58*IF(ROW()=COLUMN(),1,0.5))*(IF(ROW()=COLUMN(),0,1))</f>
        <v>0</v>
      </c>
      <c r="AG58" s="14">
        <f ca="1">(((COUNTIFS(SWISSW!$I:$I,'MTT CHECKCOUNT'!$A58,SWISSW!$J:$J,'MTT CHECKCOUNT'!AG$1,SWISSW!$F:$F,"Won")+COUNTIFS(SWISSW!$I:$I,'MTT CHECKCOUNT'!AG$1,SWISSW!$J:$J,'MTT CHECKCOUNT'!$A58,SWISSW!$F:$F,"Lost")))+'MTT DRAW'!AG58*IF(ROW()=COLUMN(),1,0.5))*(IF(ROW()=COLUMN(),0,1))</f>
        <v>0</v>
      </c>
      <c r="AH58" s="14">
        <f ca="1">(((COUNTIFS(SWISSW!$I:$I,'MTT CHECKCOUNT'!$A58,SWISSW!$J:$J,'MTT CHECKCOUNT'!AH$1,SWISSW!$F:$F,"Won")+COUNTIFS(SWISSW!$I:$I,'MTT CHECKCOUNT'!AH$1,SWISSW!$J:$J,'MTT CHECKCOUNT'!$A58,SWISSW!$F:$F,"Lost")))+'MTT DRAW'!AH58*IF(ROW()=COLUMN(),1,0.5))*(IF(ROW()=COLUMN(),0,1))</f>
        <v>0</v>
      </c>
      <c r="AI58" s="14">
        <f ca="1">(((COUNTIFS(SWISSW!$I:$I,'MTT CHECKCOUNT'!$A58,SWISSW!$J:$J,'MTT CHECKCOUNT'!AI$1,SWISSW!$F:$F,"Won")+COUNTIFS(SWISSW!$I:$I,'MTT CHECKCOUNT'!AI$1,SWISSW!$J:$J,'MTT CHECKCOUNT'!$A58,SWISSW!$F:$F,"Lost")))+'MTT DRAW'!AI58*IF(ROW()=COLUMN(),1,0.5))*(IF(ROW()=COLUMN(),0,1))</f>
        <v>0</v>
      </c>
      <c r="AJ58" s="14">
        <f ca="1">(((COUNTIFS(SWISSW!$I:$I,'MTT CHECKCOUNT'!$A58,SWISSW!$J:$J,'MTT CHECKCOUNT'!AJ$1,SWISSW!$F:$F,"Won")+COUNTIFS(SWISSW!$I:$I,'MTT CHECKCOUNT'!AJ$1,SWISSW!$J:$J,'MTT CHECKCOUNT'!$A58,SWISSW!$F:$F,"Lost")))+'MTT DRAW'!AJ58*IF(ROW()=COLUMN(),1,0.5))*(IF(ROW()=COLUMN(),0,1))</f>
        <v>0</v>
      </c>
      <c r="AK58" s="14">
        <f ca="1">(((COUNTIFS(SWISSW!$I:$I,'MTT CHECKCOUNT'!$A58,SWISSW!$J:$J,'MTT CHECKCOUNT'!AK$1,SWISSW!$F:$F,"Won")+COUNTIFS(SWISSW!$I:$I,'MTT CHECKCOUNT'!AK$1,SWISSW!$J:$J,'MTT CHECKCOUNT'!$A58,SWISSW!$F:$F,"Lost")))+'MTT DRAW'!AK58*IF(ROW()=COLUMN(),1,0.5))*(IF(ROW()=COLUMN(),0,1))</f>
        <v>0</v>
      </c>
      <c r="AL58" s="14">
        <f ca="1">(((COUNTIFS(SWISSW!$I:$I,'MTT CHECKCOUNT'!$A58,SWISSW!$J:$J,'MTT CHECKCOUNT'!AL$1,SWISSW!$F:$F,"Won")+COUNTIFS(SWISSW!$I:$I,'MTT CHECKCOUNT'!AL$1,SWISSW!$J:$J,'MTT CHECKCOUNT'!$A58,SWISSW!$F:$F,"Lost")))+'MTT DRAW'!AL58*IF(ROW()=COLUMN(),1,0.5))*(IF(ROW()=COLUMN(),0,1))</f>
        <v>0</v>
      </c>
      <c r="AM58" s="14">
        <f ca="1">(((COUNTIFS(SWISSW!$I:$I,'MTT CHECKCOUNT'!$A58,SWISSW!$J:$J,'MTT CHECKCOUNT'!AM$1,SWISSW!$F:$F,"Won")+COUNTIFS(SWISSW!$I:$I,'MTT CHECKCOUNT'!AM$1,SWISSW!$J:$J,'MTT CHECKCOUNT'!$A58,SWISSW!$F:$F,"Lost")))+'MTT DRAW'!AM58*IF(ROW()=COLUMN(),1,0.5))*(IF(ROW()=COLUMN(),0,1))</f>
        <v>0</v>
      </c>
      <c r="AN58" s="14">
        <f ca="1">(((COUNTIFS(SWISSW!$I:$I,'MTT CHECKCOUNT'!$A58,SWISSW!$J:$J,'MTT CHECKCOUNT'!AN$1,SWISSW!$F:$F,"Won")+COUNTIFS(SWISSW!$I:$I,'MTT CHECKCOUNT'!AN$1,SWISSW!$J:$J,'MTT CHECKCOUNT'!$A58,SWISSW!$F:$F,"Lost")))+'MTT DRAW'!AN58*IF(ROW()=COLUMN(),1,0.5))*(IF(ROW()=COLUMN(),0,1))</f>
        <v>0</v>
      </c>
      <c r="AO58" s="14">
        <f ca="1">(((COUNTIFS(SWISSW!$I:$I,'MTT CHECKCOUNT'!$A58,SWISSW!$J:$J,'MTT CHECKCOUNT'!AO$1,SWISSW!$F:$F,"Won")+COUNTIFS(SWISSW!$I:$I,'MTT CHECKCOUNT'!AO$1,SWISSW!$J:$J,'MTT CHECKCOUNT'!$A58,SWISSW!$F:$F,"Lost")))+'MTT DRAW'!AO58*IF(ROW()=COLUMN(),1,0.5))*(IF(ROW()=COLUMN(),0,1))</f>
        <v>0</v>
      </c>
      <c r="AP58" s="14">
        <f ca="1">(((COUNTIFS(SWISSW!$I:$I,'MTT CHECKCOUNT'!$A58,SWISSW!$J:$J,'MTT CHECKCOUNT'!AP$1,SWISSW!$F:$F,"Won")+COUNTIFS(SWISSW!$I:$I,'MTT CHECKCOUNT'!AP$1,SWISSW!$J:$J,'MTT CHECKCOUNT'!$A58,SWISSW!$F:$F,"Lost")))+'MTT DRAW'!AP58*IF(ROW()=COLUMN(),1,0.5))*(IF(ROW()=COLUMN(),0,1))</f>
        <v>0</v>
      </c>
      <c r="AQ58" s="14">
        <f ca="1">(((COUNTIFS(SWISSW!$I:$I,'MTT CHECKCOUNT'!$A58,SWISSW!$J:$J,'MTT CHECKCOUNT'!AQ$1,SWISSW!$F:$F,"Won")+COUNTIFS(SWISSW!$I:$I,'MTT CHECKCOUNT'!AQ$1,SWISSW!$J:$J,'MTT CHECKCOUNT'!$A58,SWISSW!$F:$F,"Lost")))+'MTT DRAW'!AQ58*IF(ROW()=COLUMN(),1,0.5))*(IF(ROW()=COLUMN(),0,1))</f>
        <v>0</v>
      </c>
      <c r="AR58" s="14">
        <f ca="1">(((COUNTIFS(SWISSW!$I:$I,'MTT CHECKCOUNT'!$A58,SWISSW!$J:$J,'MTT CHECKCOUNT'!AR$1,SWISSW!$F:$F,"Won")+COUNTIFS(SWISSW!$I:$I,'MTT CHECKCOUNT'!AR$1,SWISSW!$J:$J,'MTT CHECKCOUNT'!$A58,SWISSW!$F:$F,"Lost")))+'MTT DRAW'!AR58*IF(ROW()=COLUMN(),1,0.5))*(IF(ROW()=COLUMN(),0,1))</f>
        <v>0</v>
      </c>
      <c r="AS58" s="14">
        <f ca="1">(((COUNTIFS(SWISSW!$I:$I,'MTT CHECKCOUNT'!$A58,SWISSW!$J:$J,'MTT CHECKCOUNT'!AS$1,SWISSW!$F:$F,"Won")+COUNTIFS(SWISSW!$I:$I,'MTT CHECKCOUNT'!AS$1,SWISSW!$J:$J,'MTT CHECKCOUNT'!$A58,SWISSW!$F:$F,"Lost")))+'MTT DRAW'!AS58*IF(ROW()=COLUMN(),1,0.5))*(IF(ROW()=COLUMN(),0,1))</f>
        <v>0</v>
      </c>
      <c r="AT58" s="14">
        <f ca="1">(((COUNTIFS(SWISSW!$I:$I,'MTT CHECKCOUNT'!$A58,SWISSW!$J:$J,'MTT CHECKCOUNT'!AT$1,SWISSW!$F:$F,"Won")+COUNTIFS(SWISSW!$I:$I,'MTT CHECKCOUNT'!AT$1,SWISSW!$J:$J,'MTT CHECKCOUNT'!$A58,SWISSW!$F:$F,"Lost")))+'MTT DRAW'!AT58*IF(ROW()=COLUMN(),1,0.5))*(IF(ROW()=COLUMN(),0,1))</f>
        <v>0</v>
      </c>
      <c r="AU58" s="14">
        <f ca="1">(((COUNTIFS(SWISSW!$I:$I,'MTT CHECKCOUNT'!$A58,SWISSW!$J:$J,'MTT CHECKCOUNT'!AU$1,SWISSW!$F:$F,"Won")+COUNTIFS(SWISSW!$I:$I,'MTT CHECKCOUNT'!AU$1,SWISSW!$J:$J,'MTT CHECKCOUNT'!$A58,SWISSW!$F:$F,"Lost")))+'MTT DRAW'!AU58*IF(ROW()=COLUMN(),1,0.5))*(IF(ROW()=COLUMN(),0,1))</f>
        <v>0</v>
      </c>
      <c r="AV58" s="14">
        <f ca="1">(((COUNTIFS(SWISSW!$I:$I,'MTT CHECKCOUNT'!$A58,SWISSW!$J:$J,'MTT CHECKCOUNT'!AV$1,SWISSW!$F:$F,"Won")+COUNTIFS(SWISSW!$I:$I,'MTT CHECKCOUNT'!AV$1,SWISSW!$J:$J,'MTT CHECKCOUNT'!$A58,SWISSW!$F:$F,"Lost")))+'MTT DRAW'!AV58*IF(ROW()=COLUMN(),1,0.5))*(IF(ROW()=COLUMN(),0,1))</f>
        <v>0</v>
      </c>
      <c r="AW58" s="14">
        <f ca="1">(((COUNTIFS(SWISSW!$I:$I,'MTT CHECKCOUNT'!$A58,SWISSW!$J:$J,'MTT CHECKCOUNT'!AW$1,SWISSW!$F:$F,"Won")+COUNTIFS(SWISSW!$I:$I,'MTT CHECKCOUNT'!AW$1,SWISSW!$J:$J,'MTT CHECKCOUNT'!$A58,SWISSW!$F:$F,"Lost")))+'MTT DRAW'!AW58*IF(ROW()=COLUMN(),1,0.5))*(IF(ROW()=COLUMN(),0,1))</f>
        <v>0</v>
      </c>
      <c r="AX58" s="14">
        <f ca="1">(((COUNTIFS(SWISSW!$I:$I,'MTT CHECKCOUNT'!$A58,SWISSW!$J:$J,'MTT CHECKCOUNT'!AX$1,SWISSW!$F:$F,"Won")+COUNTIFS(SWISSW!$I:$I,'MTT CHECKCOUNT'!AX$1,SWISSW!$J:$J,'MTT CHECKCOUNT'!$A58,SWISSW!$F:$F,"Lost")))+'MTT DRAW'!AX58*IF(ROW()=COLUMN(),1,0.5))*(IF(ROW()=COLUMN(),0,1))</f>
        <v>0</v>
      </c>
      <c r="AY58" s="14">
        <f ca="1">(((COUNTIFS(SWISSW!$I:$I,'MTT CHECKCOUNT'!$A58,SWISSW!$J:$J,'MTT CHECKCOUNT'!AY$1,SWISSW!$F:$F,"Won")+COUNTIFS(SWISSW!$I:$I,'MTT CHECKCOUNT'!AY$1,SWISSW!$J:$J,'MTT CHECKCOUNT'!$A58,SWISSW!$F:$F,"Lost")))+'MTT DRAW'!AY58*IF(ROW()=COLUMN(),1,0.5))*(IF(ROW()=COLUMN(),0,1))</f>
        <v>0</v>
      </c>
      <c r="AZ58" s="14">
        <f ca="1">(((COUNTIFS(SWISSW!$I:$I,'MTT CHECKCOUNT'!$A58,SWISSW!$J:$J,'MTT CHECKCOUNT'!AZ$1,SWISSW!$F:$F,"Won")+COUNTIFS(SWISSW!$I:$I,'MTT CHECKCOUNT'!AZ$1,SWISSW!$J:$J,'MTT CHECKCOUNT'!$A58,SWISSW!$F:$F,"Lost")))+'MTT DRAW'!AZ58*IF(ROW()=COLUMN(),1,0.5))*(IF(ROW()=COLUMN(),0,1))</f>
        <v>0</v>
      </c>
      <c r="BA58" s="14">
        <f ca="1">(((COUNTIFS(SWISSW!$I:$I,'MTT CHECKCOUNT'!$A58,SWISSW!$J:$J,'MTT CHECKCOUNT'!BA$1,SWISSW!$F:$F,"Won")+COUNTIFS(SWISSW!$I:$I,'MTT CHECKCOUNT'!BA$1,SWISSW!$J:$J,'MTT CHECKCOUNT'!$A58,SWISSW!$F:$F,"Lost")))+'MTT DRAW'!BA58*IF(ROW()=COLUMN(),1,0.5))*(IF(ROW()=COLUMN(),0,1))</f>
        <v>0</v>
      </c>
      <c r="BB58" s="14">
        <f ca="1">(((COUNTIFS(SWISSW!$I:$I,'MTT CHECKCOUNT'!$A58,SWISSW!$J:$J,'MTT CHECKCOUNT'!BB$1,SWISSW!$F:$F,"Won")+COUNTIFS(SWISSW!$I:$I,'MTT CHECKCOUNT'!BB$1,SWISSW!$J:$J,'MTT CHECKCOUNT'!$A58,SWISSW!$F:$F,"Lost")))+'MTT DRAW'!BB58*IF(ROW()=COLUMN(),1,0.5))*(IF(ROW()=COLUMN(),0,1))</f>
        <v>0</v>
      </c>
      <c r="BC58" s="14">
        <f ca="1">(((COUNTIFS(SWISSW!$I:$I,'MTT CHECKCOUNT'!$A58,SWISSW!$J:$J,'MTT CHECKCOUNT'!BC$1,SWISSW!$F:$F,"Won")+COUNTIFS(SWISSW!$I:$I,'MTT CHECKCOUNT'!BC$1,SWISSW!$J:$J,'MTT CHECKCOUNT'!$A58,SWISSW!$F:$F,"Lost")))+'MTT DRAW'!BC58*IF(ROW()=COLUMN(),1,0.5))*(IF(ROW()=COLUMN(),0,1))</f>
        <v>0</v>
      </c>
      <c r="BD58" s="14">
        <f ca="1">(((COUNTIFS(SWISSW!$I:$I,'MTT CHECKCOUNT'!$A58,SWISSW!$J:$J,'MTT CHECKCOUNT'!BD$1,SWISSW!$F:$F,"Won")+COUNTIFS(SWISSW!$I:$I,'MTT CHECKCOUNT'!BD$1,SWISSW!$J:$J,'MTT CHECKCOUNT'!$A58,SWISSW!$F:$F,"Lost")))+'MTT DRAW'!BD58*IF(ROW()=COLUMN(),1,0.5))*(IF(ROW()=COLUMN(),0,1))</f>
        <v>0</v>
      </c>
      <c r="BE58" s="14">
        <f ca="1">(((COUNTIFS(SWISSW!$I:$I,'MTT CHECKCOUNT'!$A58,SWISSW!$J:$J,'MTT CHECKCOUNT'!BE$1,SWISSW!$F:$F,"Won")+COUNTIFS(SWISSW!$I:$I,'MTT CHECKCOUNT'!BE$1,SWISSW!$J:$J,'MTT CHECKCOUNT'!$A58,SWISSW!$F:$F,"Lost")))+'MTT DRAW'!BE58*IF(ROW()=COLUMN(),1,0.5))*(IF(ROW()=COLUMN(),0,1))</f>
        <v>0</v>
      </c>
      <c r="BF58" s="14">
        <f ca="1">(((COUNTIFS(SWISSW!$I:$I,'MTT CHECKCOUNT'!$A58,SWISSW!$J:$J,'MTT CHECKCOUNT'!BF$1,SWISSW!$F:$F,"Won")+COUNTIFS(SWISSW!$I:$I,'MTT CHECKCOUNT'!BF$1,SWISSW!$J:$J,'MTT CHECKCOUNT'!$A58,SWISSW!$F:$F,"Lost")))+'MTT DRAW'!BF58*IF(ROW()=COLUMN(),1,0.5))*(IF(ROW()=COLUMN(),0,1))</f>
        <v>0</v>
      </c>
    </row>
  </sheetData>
  <conditionalFormatting sqref="B2:BF58">
    <cfRule type="colorScale" priority="1">
      <colorScale>
        <cfvo type="min"/>
        <cfvo type="max"/>
        <color theme="0"/>
        <color rgb="FFFF0000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4FB1E-5683-44E4-9EBE-54248953C308}">
  <dimension ref="A1:AF15"/>
  <sheetViews>
    <sheetView zoomScale="39" zoomScaleNormal="100" zoomScalePageLayoutView="39" workbookViewId="0">
      <selection activeCell="A3" sqref="A3"/>
    </sheetView>
  </sheetViews>
  <sheetFormatPr defaultColWidth="9.453125" defaultRowHeight="14" x14ac:dyDescent="0.3"/>
  <cols>
    <col min="1" max="1" width="19.26953125" style="4" bestFit="1" customWidth="1"/>
    <col min="2" max="18" width="10.08984375" style="7" customWidth="1"/>
    <col min="19" max="19" width="10.453125" style="4" bestFit="1" customWidth="1"/>
    <col min="20" max="16384" width="9.453125" style="4"/>
  </cols>
  <sheetData>
    <row r="1" spans="1:32" ht="56.75" customHeight="1" x14ac:dyDescent="0.3">
      <c r="A1" s="3" t="str">
        <f>WININTURNS!A1</f>
        <v>Jund Wildfire</v>
      </c>
      <c r="B1" s="50" t="s">
        <v>61</v>
      </c>
      <c r="C1" s="51"/>
      <c r="D1" s="51"/>
      <c r="E1" s="51"/>
      <c r="F1" s="52"/>
      <c r="G1" s="50" t="s">
        <v>62</v>
      </c>
      <c r="H1" s="51"/>
      <c r="I1" s="51"/>
      <c r="J1" s="51"/>
      <c r="K1" s="52"/>
      <c r="L1" s="53" t="s">
        <v>34</v>
      </c>
      <c r="M1" s="53"/>
      <c r="N1" s="53"/>
      <c r="O1" s="53"/>
      <c r="P1" s="53"/>
      <c r="Q1" s="53"/>
      <c r="R1" s="53"/>
      <c r="S1" s="53"/>
      <c r="U1" s="4" t="str">
        <f>A1&amp;" Progression in Paupergeddon"</f>
        <v>Jund Wildfire Progression in Paupergeddon</v>
      </c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 ht="56.75" customHeight="1" x14ac:dyDescent="0.3">
      <c r="A2" s="22" t="s">
        <v>75</v>
      </c>
      <c r="B2" s="3" t="s">
        <v>41</v>
      </c>
      <c r="C2" s="3" t="s">
        <v>42</v>
      </c>
      <c r="D2" s="3" t="s">
        <v>68</v>
      </c>
      <c r="E2" s="3" t="s">
        <v>71</v>
      </c>
      <c r="F2" s="3" t="s">
        <v>57</v>
      </c>
      <c r="G2" s="3" t="s">
        <v>49</v>
      </c>
      <c r="H2" s="3" t="s">
        <v>52</v>
      </c>
      <c r="I2" s="3" t="s">
        <v>69</v>
      </c>
      <c r="J2" s="3" t="s">
        <v>70</v>
      </c>
      <c r="K2" s="3" t="s">
        <v>47</v>
      </c>
      <c r="L2" s="3" t="s">
        <v>59</v>
      </c>
      <c r="M2" s="3" t="s">
        <v>43</v>
      </c>
      <c r="N2" s="3" t="s">
        <v>67</v>
      </c>
      <c r="O2" s="3" t="s">
        <v>73</v>
      </c>
      <c r="P2" s="3" t="s">
        <v>48</v>
      </c>
      <c r="Q2" s="3" t="s">
        <v>72</v>
      </c>
      <c r="R2" s="3" t="s">
        <v>60</v>
      </c>
      <c r="S2" s="21" t="s">
        <v>63</v>
      </c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1:32" s="6" customFormat="1" ht="55" customHeight="1" x14ac:dyDescent="0.25">
      <c r="A3" s="23">
        <v>1</v>
      </c>
      <c r="B3" s="11">
        <f>WININTURNS!B3</f>
        <v>62</v>
      </c>
      <c r="C3" s="11">
        <f>WININTURNS!C3</f>
        <v>18</v>
      </c>
      <c r="D3" s="11">
        <f>WININTURNS!D3</f>
        <v>5</v>
      </c>
      <c r="E3" s="11">
        <f>WININTURNS!E3</f>
        <v>1</v>
      </c>
      <c r="F3" s="11">
        <f>WININTURNS!F3</f>
        <v>130</v>
      </c>
      <c r="G3" s="11">
        <f>WININTURNS!G3</f>
        <v>1</v>
      </c>
      <c r="H3" s="11">
        <f>WININTURNS!H3</f>
        <v>7</v>
      </c>
      <c r="I3" s="11">
        <f>WININTURNS!I3</f>
        <v>1</v>
      </c>
      <c r="J3" s="11">
        <f>WININTURNS!J3</f>
        <v>0</v>
      </c>
      <c r="K3" s="11">
        <f>WININTURNS!K3</f>
        <v>8</v>
      </c>
      <c r="L3" s="11">
        <f>WININTURNS!L3</f>
        <v>138</v>
      </c>
      <c r="M3" s="5">
        <f>B3/F3</f>
        <v>0.47692307692307695</v>
      </c>
      <c r="N3" s="5">
        <f t="shared" ref="N3:N15" si="0">(B3/(F3-C3))</f>
        <v>0.5535714285714286</v>
      </c>
      <c r="O3" s="5">
        <f>C3/F3</f>
        <v>0.13846153846153847</v>
      </c>
      <c r="P3" s="16">
        <f>IFERROR(G3/K3,"-")</f>
        <v>0.125</v>
      </c>
      <c r="Q3" s="16">
        <f>(C3+G3+D3+E3+I3+J3)/F3</f>
        <v>0.2</v>
      </c>
      <c r="R3" s="20">
        <f>COUNTIFS(SWISSW!I:I,WININTURNS_C!$A$1,SWISSW!H:H,"&gt;0",SWISSW!G:G,WININTURNS_C!A3)+COUNTIFS(SWISSW!J:J,WININTURNS_C!$A$1,SWISSW!H:H,"&gt;0",SWISSW!G:G,WININTURNS_C!A3)</f>
        <v>146</v>
      </c>
      <c r="S3" s="16">
        <f>R3/(2*COUNTIFS(SWISSW!G:G,WININTURNS_C!A3,SWISSW!H:H,"&gt;0"))</f>
        <v>0.1483739837398374</v>
      </c>
    </row>
    <row r="4" spans="1:32" s="6" customFormat="1" ht="55" customHeight="1" x14ac:dyDescent="0.25">
      <c r="A4" s="3">
        <v>2</v>
      </c>
      <c r="B4" s="11">
        <f>WININTURNS!B4+WININTURNS_C!B3</f>
        <v>132</v>
      </c>
      <c r="C4" s="11">
        <f>WININTURNS!C4+WININTURNS_C!C3</f>
        <v>27</v>
      </c>
      <c r="D4" s="11">
        <f>WININTURNS!D4+WININTURNS_C!D3</f>
        <v>9</v>
      </c>
      <c r="E4" s="11">
        <f>WININTURNS!E4+WININTURNS_C!E3</f>
        <v>2</v>
      </c>
      <c r="F4" s="11">
        <f>WININTURNS!F4+WININTURNS_C!F3</f>
        <v>271</v>
      </c>
      <c r="G4" s="11">
        <f>WININTURNS!G4+WININTURNS_C!G3</f>
        <v>2</v>
      </c>
      <c r="H4" s="11">
        <f>WININTURNS!H4+WININTURNS_C!H3</f>
        <v>18</v>
      </c>
      <c r="I4" s="11">
        <f>WININTURNS!I4+WININTURNS_C!I3</f>
        <v>1</v>
      </c>
      <c r="J4" s="11">
        <f>WININTURNS!J4+WININTURNS_C!J3</f>
        <v>2</v>
      </c>
      <c r="K4" s="11">
        <f>WININTURNS!K4+WININTURNS_C!K3</f>
        <v>20</v>
      </c>
      <c r="L4" s="11">
        <f>WININTURNS!L4+WININTURNS_C!L3</f>
        <v>291</v>
      </c>
      <c r="M4" s="5">
        <f t="shared" ref="M4:M14" si="1">B4/F4</f>
        <v>0.4870848708487085</v>
      </c>
      <c r="N4" s="5">
        <f t="shared" si="0"/>
        <v>0.54098360655737709</v>
      </c>
      <c r="O4" s="5">
        <f t="shared" ref="O4:O15" si="2">C4/F4</f>
        <v>9.9630996309963096E-2</v>
      </c>
      <c r="P4" s="16">
        <f t="shared" ref="P4:P15" si="3">IFERROR(G4/K4,"-")</f>
        <v>0.1</v>
      </c>
      <c r="Q4" s="16">
        <f t="shared" ref="Q4:Q15" si="4">(C4+G4+D4+E4+I4+J4)/F4</f>
        <v>0.15867158671586715</v>
      </c>
      <c r="R4" s="20">
        <f>COUNTIFS(SWISSW!I:I,WININTURNS_C!$A$1,SWISSW!H:H,"&gt;0",SWISSW!G:G,WININTURNS_C!A4)+COUNTIFS(SWISSW!J:J,WININTURNS_C!$A$1,SWISSW!H:H,"&gt;0",SWISSW!G:G,WININTURNS_C!A4)</f>
        <v>165</v>
      </c>
      <c r="S4" s="16">
        <f>R4/(2*COUNTIFS(SWISSW!G:G,WININTURNS_C!A4,SWISSW!H:H,"&gt;0"))</f>
        <v>0.15363128491620112</v>
      </c>
    </row>
    <row r="5" spans="1:32" s="6" customFormat="1" ht="55" customHeight="1" x14ac:dyDescent="0.25">
      <c r="A5" s="3">
        <v>3</v>
      </c>
      <c r="B5" s="11">
        <f>WININTURNS!B5+WININTURNS_C!B4</f>
        <v>202</v>
      </c>
      <c r="C5" s="11">
        <f>WININTURNS!C5</f>
        <v>8</v>
      </c>
      <c r="D5" s="11">
        <f>WININTURNS!D5+WININTURNS_C!D4</f>
        <v>10</v>
      </c>
      <c r="E5" s="11">
        <f>WININTURNS!E5</f>
        <v>2</v>
      </c>
      <c r="F5" s="11">
        <f>WININTURNS!F5+WININTURNS_C!F4</f>
        <v>410</v>
      </c>
      <c r="G5" s="11">
        <f>WININTURNS!G5+WININTURNS_C!G4</f>
        <v>4</v>
      </c>
      <c r="H5" s="11">
        <f>WININTURNS!H5+WININTURNS_C!H4</f>
        <v>28</v>
      </c>
      <c r="I5" s="11">
        <f>WININTURNS!I5+WININTURNS_C!I4</f>
        <v>1</v>
      </c>
      <c r="J5" s="11">
        <f>WININTURNS!J5+WININTURNS_C!J4</f>
        <v>2</v>
      </c>
      <c r="K5" s="11">
        <f>WININTURNS!K5+WININTURNS_C!K4</f>
        <v>32</v>
      </c>
      <c r="L5" s="11">
        <f>WININTURNS!L5+WININTURNS_C!L4</f>
        <v>442</v>
      </c>
      <c r="M5" s="5">
        <f t="shared" si="1"/>
        <v>0.49268292682926829</v>
      </c>
      <c r="N5" s="5">
        <f t="shared" si="0"/>
        <v>0.50248756218905477</v>
      </c>
      <c r="O5" s="5">
        <f t="shared" si="2"/>
        <v>1.9512195121951219E-2</v>
      </c>
      <c r="P5" s="16">
        <f t="shared" si="3"/>
        <v>0.125</v>
      </c>
      <c r="Q5" s="16">
        <f t="shared" si="4"/>
        <v>6.5853658536585369E-2</v>
      </c>
      <c r="R5" s="20">
        <f>COUNTIFS(SWISSW!I:I,WININTURNS_C!$A$1,SWISSW!H:H,"&gt;0",SWISSW!G:G,WININTURNS_C!A5)+COUNTIFS(SWISSW!J:J,WININTURNS_C!$A$1,SWISSW!H:H,"&gt;0",SWISSW!G:G,WININTURNS_C!A5)</f>
        <v>163</v>
      </c>
      <c r="S5" s="16">
        <f>R5/(2*COUNTIFS(SWISSW!G:G,WININTURNS_C!A5,SWISSW!H:H,"&gt;0"))</f>
        <v>0.15262172284644196</v>
      </c>
    </row>
    <row r="6" spans="1:32" s="6" customFormat="1" ht="55" customHeight="1" x14ac:dyDescent="0.25">
      <c r="A6" s="23">
        <v>4</v>
      </c>
      <c r="B6" s="11">
        <f>WININTURNS!B6+WININTURNS_C!B5</f>
        <v>270</v>
      </c>
      <c r="C6" s="11">
        <f>WININTURNS!C6+WININTURNS_C!C5</f>
        <v>15</v>
      </c>
      <c r="D6" s="11">
        <f>WININTURNS!D6+WININTURNS_C!D5</f>
        <v>10</v>
      </c>
      <c r="E6" s="11">
        <f>WININTURNS!E6+WININTURNS_C!E5</f>
        <v>5</v>
      </c>
      <c r="F6" s="11">
        <f>WININTURNS!F6+WININTURNS_C!F5</f>
        <v>543</v>
      </c>
      <c r="G6" s="11">
        <f>WININTURNS!G6+WININTURNS_C!G5</f>
        <v>5</v>
      </c>
      <c r="H6" s="11">
        <f>WININTURNS!H6+WININTURNS_C!H5</f>
        <v>40</v>
      </c>
      <c r="I6" s="11">
        <f>WININTURNS!I6+WININTURNS_C!I5</f>
        <v>2</v>
      </c>
      <c r="J6" s="11">
        <f>WININTURNS!J6+WININTURNS_C!J5</f>
        <v>2</v>
      </c>
      <c r="K6" s="11">
        <f>WININTURNS!K6+WININTURNS_C!K5</f>
        <v>45</v>
      </c>
      <c r="L6" s="11">
        <f>WININTURNS!L6+WININTURNS_C!L5</f>
        <v>588</v>
      </c>
      <c r="M6" s="5">
        <f t="shared" si="1"/>
        <v>0.49723756906077349</v>
      </c>
      <c r="N6" s="5">
        <f t="shared" si="0"/>
        <v>0.51136363636363635</v>
      </c>
      <c r="O6" s="5">
        <f t="shared" si="2"/>
        <v>2.7624309392265192E-2</v>
      </c>
      <c r="P6" s="16">
        <f t="shared" si="3"/>
        <v>0.1111111111111111</v>
      </c>
      <c r="Q6" s="16">
        <f t="shared" si="4"/>
        <v>7.18232044198895E-2</v>
      </c>
      <c r="R6" s="20">
        <f>COUNTIFS(SWISSW!I:I,WININTURNS_C!$A$1,SWISSW!H:H,"&gt;0",SWISSW!G:G,WININTURNS_C!A6)+COUNTIFS(SWISSW!J:J,WININTURNS_C!$A$1,SWISSW!H:H,"&gt;0",SWISSW!G:G,WININTURNS_C!A6)</f>
        <v>159</v>
      </c>
      <c r="S6" s="16">
        <f>R6/(2*COUNTIFS(SWISSW!G:G,WININTURNS_C!A6,SWISSW!H:H,"&gt;0"))</f>
        <v>0.15377176015473887</v>
      </c>
    </row>
    <row r="7" spans="1:32" s="6" customFormat="1" ht="55" customHeight="1" x14ac:dyDescent="0.25">
      <c r="A7" s="3">
        <v>5</v>
      </c>
      <c r="B7" s="11">
        <f>WININTURNS!B7+WININTURNS_C!B6</f>
        <v>327</v>
      </c>
      <c r="C7" s="11">
        <f>WININTURNS!C7</f>
        <v>4</v>
      </c>
      <c r="D7" s="11">
        <f>WININTURNS!D7+WININTURNS_C!D6</f>
        <v>11</v>
      </c>
      <c r="E7" s="11">
        <f>WININTURNS!E7</f>
        <v>1</v>
      </c>
      <c r="F7" s="11">
        <f>WININTURNS!F7+WININTURNS_C!F6</f>
        <v>663</v>
      </c>
      <c r="G7" s="11">
        <f>WININTURNS!G7+WININTURNS_C!G6</f>
        <v>6</v>
      </c>
      <c r="H7" s="11">
        <f>WININTURNS!H7+WININTURNS_C!H6</f>
        <v>49</v>
      </c>
      <c r="I7" s="11">
        <f>WININTURNS!I7+WININTURNS_C!I6</f>
        <v>2</v>
      </c>
      <c r="J7" s="11">
        <f>WININTURNS!J7+WININTURNS_C!J6</f>
        <v>2</v>
      </c>
      <c r="K7" s="11">
        <f>WININTURNS!K7+WININTURNS_C!K6</f>
        <v>55</v>
      </c>
      <c r="L7" s="11">
        <f>WININTURNS!L7+WININTURNS_C!L6</f>
        <v>718</v>
      </c>
      <c r="M7" s="5">
        <f t="shared" si="1"/>
        <v>0.49321266968325794</v>
      </c>
      <c r="N7" s="5">
        <f t="shared" si="0"/>
        <v>0.49620637329286799</v>
      </c>
      <c r="O7" s="5">
        <f t="shared" si="2"/>
        <v>6.0331825037707393E-3</v>
      </c>
      <c r="P7" s="16">
        <f t="shared" si="3"/>
        <v>0.10909090909090909</v>
      </c>
      <c r="Q7" s="16">
        <f t="shared" si="4"/>
        <v>3.9215686274509803E-2</v>
      </c>
      <c r="R7" s="20">
        <f>COUNTIFS(SWISSW!I:I,WININTURNS_C!$A$1,SWISSW!H:H,"&gt;0",SWISSW!G:G,WININTURNS_C!A7)+COUNTIFS(SWISSW!J:J,WININTURNS_C!$A$1,SWISSW!H:H,"&gt;0",SWISSW!G:G,WININTURNS_C!A7)</f>
        <v>140</v>
      </c>
      <c r="S7" s="16">
        <f>R7/(2*COUNTIFS(SWISSW!G:G,WININTURNS_C!A7,SWISSW!H:H,"&gt;0"))</f>
        <v>0.15317286652078774</v>
      </c>
    </row>
    <row r="8" spans="1:32" s="6" customFormat="1" ht="55" customHeight="1" x14ac:dyDescent="0.25">
      <c r="A8" s="3">
        <v>6</v>
      </c>
      <c r="B8" s="11">
        <f>WININTURNS!B8+WININTURNS_C!B7</f>
        <v>370</v>
      </c>
      <c r="C8" s="11">
        <f>WININTURNS!C8+WININTURNS_C!C7</f>
        <v>14</v>
      </c>
      <c r="D8" s="11">
        <f>WININTURNS!D8+WININTURNS_C!D7</f>
        <v>11</v>
      </c>
      <c r="E8" s="11">
        <f>WININTURNS!E8+WININTURNS_C!E7</f>
        <v>3</v>
      </c>
      <c r="F8" s="11">
        <f>WININTURNS!F8+WININTURNS_C!F7</f>
        <v>767</v>
      </c>
      <c r="G8" s="11">
        <f>WININTURNS!G8+WININTURNS_C!G7</f>
        <v>7</v>
      </c>
      <c r="H8" s="11">
        <f>WININTURNS!H8+WININTURNS_C!H7</f>
        <v>54</v>
      </c>
      <c r="I8" s="11">
        <f>WININTURNS!I8+WININTURNS_C!I7</f>
        <v>2</v>
      </c>
      <c r="J8" s="11">
        <f>WININTURNS!J8+WININTURNS_C!J7</f>
        <v>2</v>
      </c>
      <c r="K8" s="11">
        <f>WININTURNS!K8+WININTURNS_C!K7</f>
        <v>61</v>
      </c>
      <c r="L8" s="11">
        <f>WININTURNS!L8+WININTURNS_C!L7</f>
        <v>828</v>
      </c>
      <c r="M8" s="5">
        <f t="shared" si="1"/>
        <v>0.48239895697522817</v>
      </c>
      <c r="N8" s="5">
        <f t="shared" si="0"/>
        <v>0.49136786188579018</v>
      </c>
      <c r="O8" s="5">
        <f t="shared" si="2"/>
        <v>1.8252933507170794E-2</v>
      </c>
      <c r="P8" s="16">
        <f t="shared" si="3"/>
        <v>0.11475409836065574</v>
      </c>
      <c r="Q8" s="16">
        <f t="shared" si="4"/>
        <v>5.0847457627118647E-2</v>
      </c>
      <c r="R8" s="20">
        <f>COUNTIFS(SWISSW!I:I,WININTURNS_C!$A$1,SWISSW!H:H,"&gt;0",SWISSW!G:G,WININTURNS_C!A8)+COUNTIFS(SWISSW!J:J,WININTURNS_C!$A$1,SWISSW!H:H,"&gt;0",SWISSW!G:G,WININTURNS_C!A8)</f>
        <v>116</v>
      </c>
      <c r="S8" s="16">
        <f>R8/(2*COUNTIFS(SWISSW!G:G,WININTURNS_C!A8,SWISSW!H:H,"&gt;0"))</f>
        <v>0.14948453608247422</v>
      </c>
    </row>
    <row r="9" spans="1:32" s="6" customFormat="1" ht="55" customHeight="1" x14ac:dyDescent="0.25">
      <c r="A9" s="23">
        <v>7</v>
      </c>
      <c r="B9" s="11">
        <f>WININTURNS!B9+WININTURNS_C!B8</f>
        <v>407</v>
      </c>
      <c r="C9" s="11">
        <f>WININTURNS!C9</f>
        <v>3</v>
      </c>
      <c r="D9" s="11">
        <f>WININTURNS!D9+WININTURNS_C!D8</f>
        <v>11</v>
      </c>
      <c r="E9" s="11">
        <f>WININTURNS!E9</f>
        <v>2</v>
      </c>
      <c r="F9" s="11">
        <f>WININTURNS!F9+WININTURNS_C!F8</f>
        <v>843</v>
      </c>
      <c r="G9" s="11">
        <f>WININTURNS!G9+WININTURNS_C!G8</f>
        <v>7</v>
      </c>
      <c r="H9" s="11">
        <f>WININTURNS!H9+WININTURNS_C!H8</f>
        <v>61</v>
      </c>
      <c r="I9" s="11">
        <f>WININTURNS!I9+WININTURNS_C!I8</f>
        <v>2</v>
      </c>
      <c r="J9" s="11">
        <f>WININTURNS!J9+WININTURNS_C!J8</f>
        <v>2</v>
      </c>
      <c r="K9" s="11">
        <f>WININTURNS!K9+WININTURNS_C!K8</f>
        <v>68</v>
      </c>
      <c r="L9" s="11">
        <f>WININTURNS!L9+WININTURNS_C!L8</f>
        <v>911</v>
      </c>
      <c r="M9" s="5">
        <f t="shared" si="1"/>
        <v>0.48279952550415184</v>
      </c>
      <c r="N9" s="5">
        <f t="shared" si="0"/>
        <v>0.48452380952380952</v>
      </c>
      <c r="O9" s="5">
        <f t="shared" si="2"/>
        <v>3.5587188612099642E-3</v>
      </c>
      <c r="P9" s="16">
        <f t="shared" si="3"/>
        <v>0.10294117647058823</v>
      </c>
      <c r="Q9" s="16">
        <f t="shared" si="4"/>
        <v>3.2028469750889681E-2</v>
      </c>
      <c r="R9" s="20">
        <f>COUNTIFS(SWISSW!I:I,WININTURNS_C!$A$1,SWISSW!H:H,"&gt;0",SWISSW!G:G,WININTURNS_C!A9)+COUNTIFS(SWISSW!J:J,WININTURNS_C!$A$1,SWISSW!H:H,"&gt;0",SWISSW!G:G,WININTURNS_C!A9)</f>
        <v>90</v>
      </c>
      <c r="S9" s="16">
        <f>R9/(2*COUNTIFS(SWISSW!G:G,WININTURNS_C!A9,SWISSW!H:H,"&gt;0"))</f>
        <v>0.14331210191082802</v>
      </c>
    </row>
    <row r="10" spans="1:32" s="6" customFormat="1" ht="55" customHeight="1" x14ac:dyDescent="0.25">
      <c r="A10" s="3">
        <v>8</v>
      </c>
      <c r="B10" s="11">
        <f>WININTURNS!B10+WININTURNS_C!B9</f>
        <v>433</v>
      </c>
      <c r="C10" s="11">
        <f>WININTURNS!C10+WININTURNS_C!C9</f>
        <v>5</v>
      </c>
      <c r="D10" s="11">
        <f>WININTURNS!D10+WININTURNS_C!D9</f>
        <v>12</v>
      </c>
      <c r="E10" s="11">
        <f>WININTURNS!E10+WININTURNS_C!E9</f>
        <v>3</v>
      </c>
      <c r="F10" s="11">
        <f>WININTURNS!F10+WININTURNS_C!F9</f>
        <v>896</v>
      </c>
      <c r="G10" s="11">
        <f>WININTURNS!G10+WININTURNS_C!G9</f>
        <v>8</v>
      </c>
      <c r="H10" s="11">
        <f>WININTURNS!H10+WININTURNS_C!H9</f>
        <v>68</v>
      </c>
      <c r="I10" s="11">
        <f>WININTURNS!I10+WININTURNS_C!I9</f>
        <v>3</v>
      </c>
      <c r="J10" s="11">
        <f>WININTURNS!J10+WININTURNS_C!J9</f>
        <v>2</v>
      </c>
      <c r="K10" s="11">
        <f>WININTURNS!K10+WININTURNS_C!K9</f>
        <v>76</v>
      </c>
      <c r="L10" s="11">
        <f>WININTURNS!L10+WININTURNS_C!L9</f>
        <v>972</v>
      </c>
      <c r="M10" s="5">
        <f t="shared" si="1"/>
        <v>0.48325892857142855</v>
      </c>
      <c r="N10" s="5">
        <f t="shared" si="0"/>
        <v>0.48597081930415265</v>
      </c>
      <c r="O10" s="5">
        <f t="shared" si="2"/>
        <v>5.580357142857143E-3</v>
      </c>
      <c r="P10" s="16">
        <f t="shared" si="3"/>
        <v>0.10526315789473684</v>
      </c>
      <c r="Q10" s="16">
        <f t="shared" si="4"/>
        <v>3.6830357142857144E-2</v>
      </c>
      <c r="R10" s="20">
        <f>COUNTIFS(SWISSW!I:I,WININTURNS_C!$A$1,SWISSW!H:H,"&gt;0",SWISSW!G:G,WININTURNS_C!A10)+COUNTIFS(SWISSW!J:J,WININTURNS_C!$A$1,SWISSW!H:H,"&gt;0",SWISSW!G:G,WININTURNS_C!A10)</f>
        <v>69</v>
      </c>
      <c r="S10" s="16">
        <f>R10/(2*COUNTIFS(SWISSW!G:G,WININTURNS_C!A10,SWISSW!H:H,"&gt;0"))</f>
        <v>0.13690476190476192</v>
      </c>
    </row>
    <row r="11" spans="1:32" s="6" customFormat="1" ht="55" customHeight="1" x14ac:dyDescent="0.25">
      <c r="A11" s="3">
        <v>9</v>
      </c>
      <c r="B11" s="11">
        <f>WININTURNS!B11+WININTURNS_C!B10</f>
        <v>439</v>
      </c>
      <c r="C11" s="11">
        <f>WININTURNS!C11</f>
        <v>1</v>
      </c>
      <c r="D11" s="11">
        <f>WININTURNS!D11+WININTURNS_C!D10</f>
        <v>12</v>
      </c>
      <c r="E11" s="11">
        <f>WININTURNS!E11</f>
        <v>0</v>
      </c>
      <c r="F11" s="11">
        <f>WININTURNS!F11+WININTURNS_C!F10</f>
        <v>915</v>
      </c>
      <c r="G11" s="11">
        <f>WININTURNS!G11+WININTURNS_C!G10</f>
        <v>8</v>
      </c>
      <c r="H11" s="11">
        <f>WININTURNS!H11+WININTURNS_C!H10</f>
        <v>68</v>
      </c>
      <c r="I11" s="11">
        <f>WININTURNS!I11+WININTURNS_C!I10</f>
        <v>3</v>
      </c>
      <c r="J11" s="11">
        <f>WININTURNS!J11+WININTURNS_C!J10</f>
        <v>2</v>
      </c>
      <c r="K11" s="11">
        <f>WININTURNS!K11+WININTURNS_C!K10</f>
        <v>76</v>
      </c>
      <c r="L11" s="11">
        <f>WININTURNS!L11+WININTURNS_C!L10</f>
        <v>991</v>
      </c>
      <c r="M11" s="5">
        <f t="shared" si="1"/>
        <v>0.47978142076502733</v>
      </c>
      <c r="N11" s="5">
        <f t="shared" si="0"/>
        <v>0.4803063457330416</v>
      </c>
      <c r="O11" s="5">
        <f t="shared" si="2"/>
        <v>1.092896174863388E-3</v>
      </c>
      <c r="P11" s="16">
        <f t="shared" si="3"/>
        <v>0.10526315789473684</v>
      </c>
      <c r="Q11" s="16">
        <f t="shared" si="4"/>
        <v>2.8415300546448089E-2</v>
      </c>
      <c r="R11" s="20">
        <f>COUNTIFS(SWISSW!I:I,WININTURNS_C!$A$1,SWISSW!H:H,"&gt;0",SWISSW!G:G,WININTURNS_C!A11)+COUNTIFS(SWISSW!J:J,WININTURNS_C!$A$1,SWISSW!H:H,"&gt;0",SWISSW!G:G,WININTURNS_C!A11)</f>
        <v>19</v>
      </c>
      <c r="S11" s="16">
        <f>R11/(2*COUNTIFS(SWISSW!G:G,WININTURNS_C!A11,SWISSW!H:H,"&gt;0"))</f>
        <v>0.13013698630136986</v>
      </c>
    </row>
    <row r="12" spans="1:32" s="6" customFormat="1" ht="55" customHeight="1" x14ac:dyDescent="0.25">
      <c r="A12" s="23">
        <v>10</v>
      </c>
      <c r="B12" s="11">
        <f>WININTURNS!B12+WININTURNS_C!B11</f>
        <v>446</v>
      </c>
      <c r="C12" s="11">
        <f>WININTURNS!C12+WININTURNS_C!C11</f>
        <v>2</v>
      </c>
      <c r="D12" s="11">
        <f>WININTURNS!D12+WININTURNS_C!D11</f>
        <v>12</v>
      </c>
      <c r="E12" s="11">
        <f>WININTURNS!E12+WININTURNS_C!E11</f>
        <v>0</v>
      </c>
      <c r="F12" s="11">
        <f>WININTURNS!F12+WININTURNS_C!F11</f>
        <v>927</v>
      </c>
      <c r="G12" s="11">
        <f>WININTURNS!G12+WININTURNS_C!G11</f>
        <v>8</v>
      </c>
      <c r="H12" s="11">
        <f>WININTURNS!H12+WININTURNS_C!H11</f>
        <v>71</v>
      </c>
      <c r="I12" s="11">
        <f>WININTURNS!I12+WININTURNS_C!I11</f>
        <v>3</v>
      </c>
      <c r="J12" s="11">
        <f>WININTURNS!J12+WININTURNS_C!J11</f>
        <v>2</v>
      </c>
      <c r="K12" s="11">
        <f>WININTURNS!K12+WININTURNS_C!K11</f>
        <v>79</v>
      </c>
      <c r="L12" s="11">
        <f>WININTURNS!L12+WININTURNS_C!L11</f>
        <v>1006</v>
      </c>
      <c r="M12" s="5">
        <f t="shared" si="1"/>
        <v>0.48112189859762677</v>
      </c>
      <c r="N12" s="5">
        <f t="shared" si="0"/>
        <v>0.48216216216216218</v>
      </c>
      <c r="O12" s="5">
        <f t="shared" si="2"/>
        <v>2.1574973031283709E-3</v>
      </c>
      <c r="P12" s="16">
        <f t="shared" si="3"/>
        <v>0.10126582278481013</v>
      </c>
      <c r="Q12" s="16">
        <f t="shared" si="4"/>
        <v>2.9126213592233011E-2</v>
      </c>
      <c r="R12" s="20">
        <f>COUNTIFS(SWISSW!I:I,WININTURNS_C!$A$1,SWISSW!H:H,"&gt;0",SWISSW!G:G,WININTURNS_C!A12)+COUNTIFS(SWISSW!J:J,WININTURNS_C!$A$1,SWISSW!H:H,"&gt;0",SWISSW!G:G,WININTURNS_C!A12)</f>
        <v>18</v>
      </c>
      <c r="S12" s="16">
        <f>R12/(2*COUNTIFS(SWISSW!G:G,WININTURNS_C!A12,SWISSW!H:H,"&gt;0"))</f>
        <v>0.12328767123287671</v>
      </c>
    </row>
    <row r="13" spans="1:32" s="6" customFormat="1" ht="55" customHeight="1" x14ac:dyDescent="0.25">
      <c r="A13" s="3">
        <v>11</v>
      </c>
      <c r="B13" s="11">
        <f>WININTURNS!B13+WININTURNS_C!B12</f>
        <v>456</v>
      </c>
      <c r="C13" s="11">
        <f>WININTURNS!C13</f>
        <v>2</v>
      </c>
      <c r="D13" s="11">
        <f>WININTURNS!D13+WININTURNS_C!D12</f>
        <v>12</v>
      </c>
      <c r="E13" s="11">
        <f>WININTURNS!E13</f>
        <v>0</v>
      </c>
      <c r="F13" s="11">
        <f>WININTURNS!F13+WININTURNS_C!F12</f>
        <v>944</v>
      </c>
      <c r="G13" s="11">
        <f>WININTURNS!G13+WININTURNS_C!G12</f>
        <v>8</v>
      </c>
      <c r="H13" s="11">
        <f>WININTURNS!H13+WININTURNS_C!H12</f>
        <v>72</v>
      </c>
      <c r="I13" s="11">
        <f>WININTURNS!I13+WININTURNS_C!I12</f>
        <v>3</v>
      </c>
      <c r="J13" s="11">
        <f>WININTURNS!J13+WININTURNS_C!J12</f>
        <v>2</v>
      </c>
      <c r="K13" s="11">
        <f>WININTURNS!K13+WININTURNS_C!K12</f>
        <v>80</v>
      </c>
      <c r="L13" s="11">
        <f>WININTURNS!L13+WININTURNS_C!L12</f>
        <v>1024</v>
      </c>
      <c r="M13" s="5">
        <f t="shared" si="1"/>
        <v>0.48305084745762711</v>
      </c>
      <c r="N13" s="5">
        <f t="shared" si="0"/>
        <v>0.48407643312101911</v>
      </c>
      <c r="O13" s="5">
        <f t="shared" si="2"/>
        <v>2.1186440677966102E-3</v>
      </c>
      <c r="P13" s="16">
        <f t="shared" si="3"/>
        <v>0.1</v>
      </c>
      <c r="Q13" s="16">
        <f t="shared" si="4"/>
        <v>2.8601694915254237E-2</v>
      </c>
      <c r="R13" s="20">
        <f>COUNTIFS(SWISSW!I:I,WININTURNS_C!$A$1,SWISSW!H:H,"&gt;0",SWISSW!G:G,WININTURNS_C!A13)+COUNTIFS(SWISSW!J:J,WININTURNS_C!$A$1,SWISSW!H:H,"&gt;0",SWISSW!G:G,WININTURNS_C!A13)</f>
        <v>19</v>
      </c>
      <c r="S13" s="16">
        <f>R13/(2*COUNTIFS(SWISSW!G:G,WININTURNS_C!A13,SWISSW!H:H,"&gt;0"))</f>
        <v>0.13194444444444445</v>
      </c>
    </row>
    <row r="14" spans="1:32" s="6" customFormat="1" ht="55" customHeight="1" x14ac:dyDescent="0.25">
      <c r="A14" s="3">
        <v>12</v>
      </c>
      <c r="B14" s="11">
        <f>WININTURNS!B14+WININTURNS_C!B13</f>
        <v>466</v>
      </c>
      <c r="C14" s="11">
        <f>WININTURNS!C14+WININTURNS_C!C13</f>
        <v>4</v>
      </c>
      <c r="D14" s="11">
        <f>WININTURNS!D14+WININTURNS_C!D13</f>
        <v>12</v>
      </c>
      <c r="E14" s="11">
        <f>WININTURNS!E14+WININTURNS_C!E13</f>
        <v>0</v>
      </c>
      <c r="F14" s="11">
        <f>WININTURNS!F14+WININTURNS_C!F13</f>
        <v>959</v>
      </c>
      <c r="G14" s="11">
        <f>WININTURNS!G14+WININTURNS_C!G13</f>
        <v>9</v>
      </c>
      <c r="H14" s="11">
        <f>WININTURNS!H14+WININTURNS_C!H13</f>
        <v>72</v>
      </c>
      <c r="I14" s="11">
        <f>WININTURNS!I14+WININTURNS_C!I13</f>
        <v>3</v>
      </c>
      <c r="J14" s="11">
        <f>WININTURNS!J14+WININTURNS_C!J13</f>
        <v>2</v>
      </c>
      <c r="K14" s="11">
        <f>WININTURNS!K14+WININTURNS_C!K13</f>
        <v>81</v>
      </c>
      <c r="L14" s="11">
        <f>WININTURNS!L14+WININTURNS_C!L13</f>
        <v>1040</v>
      </c>
      <c r="M14" s="5">
        <f t="shared" si="1"/>
        <v>0.48592283628779981</v>
      </c>
      <c r="N14" s="5">
        <f t="shared" si="0"/>
        <v>0.48795811518324606</v>
      </c>
      <c r="O14" s="5">
        <f t="shared" si="2"/>
        <v>4.1710114702815434E-3</v>
      </c>
      <c r="P14" s="16">
        <f t="shared" si="3"/>
        <v>0.1111111111111111</v>
      </c>
      <c r="Q14" s="16">
        <f t="shared" si="4"/>
        <v>3.1282586027111578E-2</v>
      </c>
      <c r="R14" s="20">
        <f>COUNTIFS(SWISSW!I:I,WININTURNS_C!$A$1,SWISSW!H:H,"&gt;0",SWISSW!G:G,WININTURNS_C!A14)+COUNTIFS(SWISSW!J:J,WININTURNS_C!$A$1,SWISSW!H:H,"&gt;0",SWISSW!G:G,WININTURNS_C!A14)</f>
        <v>17</v>
      </c>
      <c r="S14" s="16">
        <f>R14/(2*COUNTIFS(SWISSW!G:G,WININTURNS_C!A14,SWISSW!H:H,"&gt;0"))</f>
        <v>0.12318840579710146</v>
      </c>
    </row>
    <row r="15" spans="1:32" s="6" customFormat="1" ht="55" customHeight="1" x14ac:dyDescent="0.25">
      <c r="A15" s="3">
        <v>13</v>
      </c>
      <c r="B15" s="11">
        <f>WININTURNS!B15+WININTURNS_C!B14</f>
        <v>472</v>
      </c>
      <c r="C15" s="11">
        <f>WININTURNS!C15</f>
        <v>0</v>
      </c>
      <c r="D15" s="11">
        <f>WININTURNS!D15+WININTURNS_C!D14</f>
        <v>12</v>
      </c>
      <c r="E15" s="11">
        <f>WININTURNS!E15</f>
        <v>0</v>
      </c>
      <c r="F15" s="11">
        <f>WININTURNS!F15+WININTURNS_C!F14</f>
        <v>969</v>
      </c>
      <c r="G15" s="11">
        <f>WININTURNS!G15+WININTURNS_C!G14</f>
        <v>9</v>
      </c>
      <c r="H15" s="11">
        <f>WININTURNS!H15+WININTURNS_C!H14</f>
        <v>75</v>
      </c>
      <c r="I15" s="11">
        <f>WININTURNS!I15+WININTURNS_C!I14</f>
        <v>3</v>
      </c>
      <c r="J15" s="11">
        <f>WININTURNS!J15+WININTURNS_C!J14</f>
        <v>2</v>
      </c>
      <c r="K15" s="11">
        <f>WININTURNS!K15+WININTURNS_C!K14</f>
        <v>84</v>
      </c>
      <c r="L15" s="11">
        <f>WININTURNS!L15+WININTURNS_C!L14</f>
        <v>1053</v>
      </c>
      <c r="M15" s="5">
        <f>B15/F15</f>
        <v>0.48710010319917441</v>
      </c>
      <c r="N15" s="5">
        <f t="shared" si="0"/>
        <v>0.48710010319917441</v>
      </c>
      <c r="O15" s="5">
        <f t="shared" si="2"/>
        <v>0</v>
      </c>
      <c r="P15" s="16">
        <f t="shared" si="3"/>
        <v>0.10714285714285714</v>
      </c>
      <c r="Q15" s="16">
        <f t="shared" si="4"/>
        <v>2.6831785345717233E-2</v>
      </c>
      <c r="R15" s="20">
        <f>COUNTIFS(SWISSW!I:I,WININTURNS_C!$A$1,SWISSW!H:H,"&gt;0",SWISSW!G:G,WININTURNS_C!A15)+COUNTIFS(SWISSW!J:J,WININTURNS_C!$A$1,SWISSW!H:H,"&gt;0",SWISSW!G:G,WININTURNS_C!A15)</f>
        <v>16</v>
      </c>
      <c r="S15" s="16">
        <f>R15/(2*COUNTIFS(SWISSW!G:G,WININTURNS_C!A15,SWISSW!H:H,"&gt;0"))</f>
        <v>0.125</v>
      </c>
    </row>
  </sheetData>
  <mergeCells count="3">
    <mergeCell ref="B1:F1"/>
    <mergeCell ref="G1:K1"/>
    <mergeCell ref="L1:S1"/>
  </mergeCells>
  <conditionalFormatting sqref="M3:N15">
    <cfRule type="colorScale" priority="1">
      <colorScale>
        <cfvo type="num" val="0.4"/>
        <cfvo type="num" val="0.5"/>
        <cfvo type="num" val="0.6"/>
        <color rgb="FFF8696B"/>
        <color rgb="FFFFFFCC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BEDAC-5A67-4555-80B0-5969C130E483}">
  <dimension ref="A1:BF58"/>
  <sheetViews>
    <sheetView zoomScale="55" zoomScaleNormal="100" zoomScalePageLayoutView="39" workbookViewId="0">
      <selection activeCell="D2" sqref="D2"/>
    </sheetView>
  </sheetViews>
  <sheetFormatPr defaultColWidth="9.453125" defaultRowHeight="14" x14ac:dyDescent="0.3"/>
  <cols>
    <col min="1" max="1" width="19.7265625" style="4" bestFit="1" customWidth="1"/>
    <col min="2" max="18" width="10.08984375" style="7" customWidth="1"/>
    <col min="19" max="56" width="10.08984375" style="4" customWidth="1"/>
    <col min="57" max="16384" width="9.453125" style="4"/>
  </cols>
  <sheetData>
    <row r="1" spans="1:58" ht="56.75" customHeight="1" x14ac:dyDescent="0.3">
      <c r="A1" s="2"/>
      <c r="B1" s="3" t="str">
        <f ca="1">MATCHUP!B1</f>
        <v>Jund Wildfire</v>
      </c>
      <c r="C1" s="3" t="str">
        <f ca="1">MATCHUP!C1</f>
        <v>Mono Red Synth</v>
      </c>
      <c r="D1" s="3" t="str">
        <f ca="1">MATCHUP!D1</f>
        <v>Rakdos Madness</v>
      </c>
      <c r="E1" s="3" t="str">
        <f ca="1">MATCHUP!E1</f>
        <v>Mono Blue Aggro</v>
      </c>
      <c r="F1" s="3" t="str">
        <f ca="1">MATCHUP!F1</f>
        <v>Mono Red Madness</v>
      </c>
      <c r="G1" s="3" t="str">
        <f ca="1">MATCHUP!G1</f>
        <v>Mono Blue Terror</v>
      </c>
      <c r="H1" s="3" t="str">
        <f ca="1">MATCHUP!H1</f>
        <v>High Tide Combo</v>
      </c>
      <c r="I1" s="3" t="str">
        <f ca="1">MATCHUP!I1</f>
        <v>Elves</v>
      </c>
      <c r="J1" s="3" t="str">
        <f ca="1">MATCHUP!J1</f>
        <v>Grixis Affinity</v>
      </c>
      <c r="K1" s="3" t="str">
        <f ca="1">MATCHUP!K1</f>
        <v>X Lands Spy</v>
      </c>
      <c r="L1" s="3" t="str">
        <f ca="1">MATCHUP!L1</f>
        <v>Altar Tron</v>
      </c>
      <c r="M1" s="3" t="str">
        <f ca="1">MATCHUP!M1</f>
        <v>White Weenie</v>
      </c>
      <c r="N1" s="3" t="str">
        <f ca="1">MATCHUP!N1</f>
        <v>Gardens</v>
      </c>
      <c r="O1" s="3" t="str">
        <f ca="1">MATCHUP!O1</f>
        <v>Gruul Monsters</v>
      </c>
      <c r="P1" s="3" t="str">
        <f ca="1">MATCHUP!P1</f>
        <v>Jeskai Ephemerate</v>
      </c>
      <c r="Q1" s="3" t="str">
        <f ca="1">MATCHUP!Q1</f>
        <v>Dimir Terror</v>
      </c>
      <c r="R1" s="3" t="str">
        <f ca="1">MATCHUP!R1</f>
        <v>Azorius Familiars</v>
      </c>
      <c r="S1" s="3" t="str">
        <f ca="1">MATCHUP!S1</f>
        <v>Dredge</v>
      </c>
      <c r="T1" s="3" t="str">
        <f ca="1">MATCHUP!T1</f>
        <v>Flicker Tron</v>
      </c>
      <c r="U1" s="3" t="str">
        <f ca="1">MATCHUP!U1</f>
        <v>Izzet Terror</v>
      </c>
      <c r="V1" s="3" t="str">
        <f ca="1">MATCHUP!V1</f>
        <v>Boros Synth</v>
      </c>
      <c r="W1" s="3" t="str">
        <f ca="1">MATCHUP!W1</f>
        <v>Bogles</v>
      </c>
      <c r="X1" s="3" t="str">
        <f ca="1">MATCHUP!X1</f>
        <v>Walls</v>
      </c>
      <c r="Y1" s="3" t="str">
        <f ca="1">MATCHUP!Y1</f>
        <v>Mardu Synth</v>
      </c>
      <c r="Z1" s="3" t="str">
        <f ca="1">MATCHUP!Z1</f>
        <v>Fangren Tron</v>
      </c>
      <c r="AA1" s="3" t="str">
        <f ca="1">MATCHUP!AA1</f>
        <v>Gruul Ponza</v>
      </c>
      <c r="AB1" s="3" t="str">
        <f ca="1">MATCHUP!AB1</f>
        <v>Dimir Snacker</v>
      </c>
      <c r="AC1" s="3" t="str">
        <f ca="1">MATCHUP!AC1</f>
        <v>Caw Gate</v>
      </c>
      <c r="AD1" s="3" t="str">
        <f ca="1">MATCHUP!AD1</f>
        <v>Monsters Tron</v>
      </c>
      <c r="AE1" s="3" t="str">
        <f ca="1">MATCHUP!AE1</f>
        <v>Rakdos Midrange</v>
      </c>
      <c r="AF1" s="3" t="str">
        <f ca="1">MATCHUP!AF1</f>
        <v>Boros Bully</v>
      </c>
      <c r="AG1" s="3" t="str">
        <f ca="1">MATCHUP!AG1</f>
        <v>Mono Black Sacrifice</v>
      </c>
      <c r="AH1" s="3" t="str">
        <f ca="1">MATCHUP!AH1</f>
        <v>Orzhov Blade</v>
      </c>
      <c r="AI1" s="3" t="str">
        <f ca="1">MATCHUP!AI1</f>
        <v>Pili-Pala Combo</v>
      </c>
      <c r="AJ1" s="3" t="str">
        <f ca="1">MATCHUP!AJ1</f>
        <v>Turbo Exhume</v>
      </c>
      <c r="AK1" s="3" t="str">
        <f ca="1">MATCHUP!AK1</f>
        <v>Mono Black Midrange</v>
      </c>
      <c r="AL1" s="3" t="str">
        <f ca="1">MATCHUP!AL1</f>
        <v>Mono Black Rod</v>
      </c>
      <c r="AM1" s="3" t="str">
        <f ca="1">MATCHUP!AM1</f>
        <v>Mono Red Dredge</v>
      </c>
      <c r="AN1" s="3" t="str">
        <f ca="1">MATCHUP!AN1</f>
        <v>Mono White Heroic</v>
      </c>
      <c r="AO1" s="3" t="str">
        <f ca="1">MATCHUP!AO1</f>
        <v>Slivers</v>
      </c>
      <c r="AP1" s="3" t="str">
        <f ca="1">MATCHUP!AP1</f>
        <v>Dimir Faeries</v>
      </c>
      <c r="AQ1" s="3" t="str">
        <f ca="1">MATCHUP!AQ1</f>
        <v>Dimir Control</v>
      </c>
      <c r="AR1" s="3" t="str">
        <f ca="1">MATCHUP!AR1</f>
        <v>Golgari Fog</v>
      </c>
      <c r="AS1" s="3" t="str">
        <f ca="1">MATCHUP!AS1</f>
        <v>Infect</v>
      </c>
      <c r="AT1" s="3" t="str">
        <f ca="1">MATCHUP!AT1</f>
        <v>Izzet Blitz</v>
      </c>
      <c r="AU1" s="3" t="str">
        <f ca="1">MATCHUP!AU1</f>
        <v>Mono Red Blitz</v>
      </c>
      <c r="AV1" s="3" t="str">
        <f ca="1">MATCHUP!AV1</f>
        <v>Poison Storm</v>
      </c>
      <c r="AW1" s="3" t="str">
        <f ca="1">MATCHUP!AW1</f>
        <v>Simic Fog</v>
      </c>
      <c r="AX1" s="3" t="str">
        <f ca="1">MATCHUP!AX1</f>
        <v>Cyclestorm</v>
      </c>
      <c r="AY1" s="3" t="str">
        <f ca="1">MATCHUP!AY1</f>
        <v>Whale Combo</v>
      </c>
      <c r="AZ1" s="3" t="str">
        <f ca="1">MATCHUP!AZ1</f>
        <v>Tron (Other)</v>
      </c>
      <c r="BA1" s="3" t="str">
        <f ca="1">MATCHUP!BA1</f>
        <v>Dimir Affinity</v>
      </c>
      <c r="BB1" s="3" t="str">
        <f ca="1">MATCHUP!BB1</f>
        <v>Mono Red Old Style</v>
      </c>
      <c r="BC1" s="3" t="str">
        <f ca="1">MATCHUP!BC1</f>
        <v>Goblin Combo</v>
      </c>
      <c r="BD1" s="3" t="str">
        <f ca="1">MATCHUP!BD1</f>
        <v>Izzet Faeries</v>
      </c>
      <c r="BE1" s="3" t="str">
        <f ca="1">MATCHUP!BE1</f>
        <v>Mardu Ephemerate</v>
      </c>
      <c r="BF1" s="3" t="str">
        <f ca="1">MATCHUP!BF1</f>
        <v>Mono Black Burn</v>
      </c>
    </row>
    <row r="2" spans="1:58" s="6" customFormat="1" ht="55" customHeight="1" x14ac:dyDescent="0.25">
      <c r="A2" s="3" t="str">
        <f ca="1">MATCHUP!A2</f>
        <v>Jund Wildfire</v>
      </c>
      <c r="B2" s="14">
        <f ca="1">(((COUNTIFS(SWISSW!$I:$I,TOTAL_MATCHUP!$A2,SWISSW!$J:$J,TOTAL_MATCHUP!B$1,SWISSW!$F:$F,"Won")+COUNTIFS(SWISSW!$I:$I,TOTAL_MATCHUP!B$1,SWISSW!$J:$J,TOTAL_MATCHUP!$A2,SWISSW!$F:$F,"Lost")))+((COUNTIFS(SWISSW!$I:$I,TOTAL_MATCHUP!$A2,SWISSW!$J:$J,TOTAL_MATCHUP!B$1,SWISSW!$F:$F,"Lost")+COUNTIFS(SWISSW!$I:$I,TOTAL_MATCHUP!B$1,SWISSW!$J:$J,TOTAL_MATCHUP!$A2,SWISSW!$F:$F,"Won"))))*IF(ROW()=COLUMN(),0,1)</f>
        <v>0</v>
      </c>
      <c r="C2" s="14">
        <f ca="1">(((COUNTIFS(SWISSW!$I:$I,TOTAL_MATCHUP!$A2,SWISSW!$J:$J,TOTAL_MATCHUP!C$1,SWISSW!$F:$F,"Won")+COUNTIFS(SWISSW!$I:$I,TOTAL_MATCHUP!C$1,SWISSW!$J:$J,TOTAL_MATCHUP!$A2,SWISSW!$F:$F,"Lost")))+((COUNTIFS(SWISSW!$I:$I,TOTAL_MATCHUP!$A2,SWISSW!$J:$J,TOTAL_MATCHUP!C$1,SWISSW!$F:$F,"Lost")+COUNTIFS(SWISSW!$I:$I,TOTAL_MATCHUP!C$1,SWISSW!$J:$J,TOTAL_MATCHUP!$A2,SWISSW!$F:$F,"Won"))))*IF(ROW()=COLUMN(),0,1)</f>
        <v>122</v>
      </c>
      <c r="D2" s="14">
        <f ca="1">(((COUNTIFS(SWISSW!$I:$I,TOTAL_MATCHUP!$A2,SWISSW!$J:$J,TOTAL_MATCHUP!D$1,SWISSW!$F:$F,"Won")+COUNTIFS(SWISSW!$I:$I,TOTAL_MATCHUP!D$1,SWISSW!$J:$J,TOTAL_MATCHUP!$A2,SWISSW!$F:$F,"Lost")))+((COUNTIFS(SWISSW!$I:$I,TOTAL_MATCHUP!$A2,SWISSW!$J:$J,TOTAL_MATCHUP!D$1,SWISSW!$F:$F,"Lost")+COUNTIFS(SWISSW!$I:$I,TOTAL_MATCHUP!D$1,SWISSW!$J:$J,TOTAL_MATCHUP!$A2,SWISSW!$F:$F,"Won"))))*IF(ROW()=COLUMN(),0,1)</f>
        <v>68</v>
      </c>
      <c r="E2" s="14">
        <f ca="1">(((COUNTIFS(SWISSW!$I:$I,TOTAL_MATCHUP!$A2,SWISSW!$J:$J,TOTAL_MATCHUP!E$1,SWISSW!$F:$F,"Won")+COUNTIFS(SWISSW!$I:$I,TOTAL_MATCHUP!E$1,SWISSW!$J:$J,TOTAL_MATCHUP!$A2,SWISSW!$F:$F,"Lost")))+((COUNTIFS(SWISSW!$I:$I,TOTAL_MATCHUP!$A2,SWISSW!$J:$J,TOTAL_MATCHUP!E$1,SWISSW!$F:$F,"Lost")+COUNTIFS(SWISSW!$I:$I,TOTAL_MATCHUP!E$1,SWISSW!$J:$J,TOTAL_MATCHUP!$A2,SWISSW!$F:$F,"Won"))))*IF(ROW()=COLUMN(),0,1)</f>
        <v>75</v>
      </c>
      <c r="F2" s="14">
        <f ca="1">(((COUNTIFS(SWISSW!$I:$I,TOTAL_MATCHUP!$A2,SWISSW!$J:$J,TOTAL_MATCHUP!F$1,SWISSW!$F:$F,"Won")+COUNTIFS(SWISSW!$I:$I,TOTAL_MATCHUP!F$1,SWISSW!$J:$J,TOTAL_MATCHUP!$A2,SWISSW!$F:$F,"Lost")))+((COUNTIFS(SWISSW!$I:$I,TOTAL_MATCHUP!$A2,SWISSW!$J:$J,TOTAL_MATCHUP!F$1,SWISSW!$F:$F,"Lost")+COUNTIFS(SWISSW!$I:$I,TOTAL_MATCHUP!F$1,SWISSW!$J:$J,TOTAL_MATCHUP!$A2,SWISSW!$F:$F,"Won"))))*IF(ROW()=COLUMN(),0,1)</f>
        <v>68</v>
      </c>
      <c r="G2" s="14">
        <f ca="1">(((COUNTIFS(SWISSW!$I:$I,TOTAL_MATCHUP!$A2,SWISSW!$J:$J,TOTAL_MATCHUP!G$1,SWISSW!$F:$F,"Won")+COUNTIFS(SWISSW!$I:$I,TOTAL_MATCHUP!G$1,SWISSW!$J:$J,TOTAL_MATCHUP!$A2,SWISSW!$F:$F,"Lost")))+((COUNTIFS(SWISSW!$I:$I,TOTAL_MATCHUP!$A2,SWISSW!$J:$J,TOTAL_MATCHUP!G$1,SWISSW!$F:$F,"Lost")+COUNTIFS(SWISSW!$I:$I,TOTAL_MATCHUP!G$1,SWISSW!$J:$J,TOTAL_MATCHUP!$A2,SWISSW!$F:$F,"Won"))))*IF(ROW()=COLUMN(),0,1)</f>
        <v>78</v>
      </c>
      <c r="H2" s="14">
        <f ca="1">(((COUNTIFS(SWISSW!$I:$I,TOTAL_MATCHUP!$A2,SWISSW!$J:$J,TOTAL_MATCHUP!H$1,SWISSW!$F:$F,"Won")+COUNTIFS(SWISSW!$I:$I,TOTAL_MATCHUP!H$1,SWISSW!$J:$J,TOTAL_MATCHUP!$A2,SWISSW!$F:$F,"Lost")))+((COUNTIFS(SWISSW!$I:$I,TOTAL_MATCHUP!$A2,SWISSW!$J:$J,TOTAL_MATCHUP!H$1,SWISSW!$F:$F,"Lost")+COUNTIFS(SWISSW!$I:$I,TOTAL_MATCHUP!H$1,SWISSW!$J:$J,TOTAL_MATCHUP!$A2,SWISSW!$F:$F,"Won"))))*IF(ROW()=COLUMN(),0,1)</f>
        <v>47</v>
      </c>
      <c r="I2" s="14">
        <f ca="1">(((COUNTIFS(SWISSW!$I:$I,TOTAL_MATCHUP!$A2,SWISSW!$J:$J,TOTAL_MATCHUP!I$1,SWISSW!$F:$F,"Won")+COUNTIFS(SWISSW!$I:$I,TOTAL_MATCHUP!I$1,SWISSW!$J:$J,TOTAL_MATCHUP!$A2,SWISSW!$F:$F,"Lost")))+((COUNTIFS(SWISSW!$I:$I,TOTAL_MATCHUP!$A2,SWISSW!$J:$J,TOTAL_MATCHUP!I$1,SWISSW!$F:$F,"Lost")+COUNTIFS(SWISSW!$I:$I,TOTAL_MATCHUP!I$1,SWISSW!$J:$J,TOTAL_MATCHUP!$A2,SWISSW!$F:$F,"Won"))))*IF(ROW()=COLUMN(),0,1)</f>
        <v>30</v>
      </c>
      <c r="J2" s="14">
        <f ca="1">(((COUNTIFS(SWISSW!$I:$I,TOTAL_MATCHUP!$A2,SWISSW!$J:$J,TOTAL_MATCHUP!J$1,SWISSW!$F:$F,"Won")+COUNTIFS(SWISSW!$I:$I,TOTAL_MATCHUP!J$1,SWISSW!$J:$J,TOTAL_MATCHUP!$A2,SWISSW!$F:$F,"Lost")))+((COUNTIFS(SWISSW!$I:$I,TOTAL_MATCHUP!$A2,SWISSW!$J:$J,TOTAL_MATCHUP!J$1,SWISSW!$F:$F,"Lost")+COUNTIFS(SWISSW!$I:$I,TOTAL_MATCHUP!J$1,SWISSW!$J:$J,TOTAL_MATCHUP!$A2,SWISSW!$F:$F,"Won"))))*IF(ROW()=COLUMN(),0,1)</f>
        <v>25</v>
      </c>
      <c r="K2" s="14">
        <f ca="1">(((COUNTIFS(SWISSW!$I:$I,TOTAL_MATCHUP!$A2,SWISSW!$J:$J,TOTAL_MATCHUP!K$1,SWISSW!$F:$F,"Won")+COUNTIFS(SWISSW!$I:$I,TOTAL_MATCHUP!K$1,SWISSW!$J:$J,TOTAL_MATCHUP!$A2,SWISSW!$F:$F,"Lost")))+((COUNTIFS(SWISSW!$I:$I,TOTAL_MATCHUP!$A2,SWISSW!$J:$J,TOTAL_MATCHUP!K$1,SWISSW!$F:$F,"Lost")+COUNTIFS(SWISSW!$I:$I,TOTAL_MATCHUP!K$1,SWISSW!$J:$J,TOTAL_MATCHUP!$A2,SWISSW!$F:$F,"Won"))))*IF(ROW()=COLUMN(),0,1)</f>
        <v>23</v>
      </c>
      <c r="L2" s="14">
        <f ca="1">(((COUNTIFS(SWISSW!$I:$I,TOTAL_MATCHUP!$A2,SWISSW!$J:$J,TOTAL_MATCHUP!L$1,SWISSW!$F:$F,"Won")+COUNTIFS(SWISSW!$I:$I,TOTAL_MATCHUP!L$1,SWISSW!$J:$J,TOTAL_MATCHUP!$A2,SWISSW!$F:$F,"Lost")))+((COUNTIFS(SWISSW!$I:$I,TOTAL_MATCHUP!$A2,SWISSW!$J:$J,TOTAL_MATCHUP!L$1,SWISSW!$F:$F,"Lost")+COUNTIFS(SWISSW!$I:$I,TOTAL_MATCHUP!L$1,SWISSW!$J:$J,TOTAL_MATCHUP!$A2,SWISSW!$F:$F,"Won"))))*IF(ROW()=COLUMN(),0,1)</f>
        <v>35</v>
      </c>
      <c r="M2" s="14">
        <f ca="1">(((COUNTIFS(SWISSW!$I:$I,TOTAL_MATCHUP!$A2,SWISSW!$J:$J,TOTAL_MATCHUP!M$1,SWISSW!$F:$F,"Won")+COUNTIFS(SWISSW!$I:$I,TOTAL_MATCHUP!M$1,SWISSW!$J:$J,TOTAL_MATCHUP!$A2,SWISSW!$F:$F,"Lost")))+((COUNTIFS(SWISSW!$I:$I,TOTAL_MATCHUP!$A2,SWISSW!$J:$J,TOTAL_MATCHUP!M$1,SWISSW!$F:$F,"Lost")+COUNTIFS(SWISSW!$I:$I,TOTAL_MATCHUP!M$1,SWISSW!$J:$J,TOTAL_MATCHUP!$A2,SWISSW!$F:$F,"Won"))))*IF(ROW()=COLUMN(),0,1)</f>
        <v>23</v>
      </c>
      <c r="N2" s="14">
        <f ca="1">(((COUNTIFS(SWISSW!$I:$I,TOTAL_MATCHUP!$A2,SWISSW!$J:$J,TOTAL_MATCHUP!N$1,SWISSW!$F:$F,"Won")+COUNTIFS(SWISSW!$I:$I,TOTAL_MATCHUP!N$1,SWISSW!$J:$J,TOTAL_MATCHUP!$A2,SWISSW!$F:$F,"Lost")))+((COUNTIFS(SWISSW!$I:$I,TOTAL_MATCHUP!$A2,SWISSW!$J:$J,TOTAL_MATCHUP!N$1,SWISSW!$F:$F,"Lost")+COUNTIFS(SWISSW!$I:$I,TOTAL_MATCHUP!N$1,SWISSW!$J:$J,TOTAL_MATCHUP!$A2,SWISSW!$F:$F,"Won"))))*IF(ROW()=COLUMN(),0,1)</f>
        <v>29</v>
      </c>
      <c r="O2" s="14">
        <f ca="1">(((COUNTIFS(SWISSW!$I:$I,TOTAL_MATCHUP!$A2,SWISSW!$J:$J,TOTAL_MATCHUP!O$1,SWISSW!$F:$F,"Won")+COUNTIFS(SWISSW!$I:$I,TOTAL_MATCHUP!O$1,SWISSW!$J:$J,TOTAL_MATCHUP!$A2,SWISSW!$F:$F,"Lost")))+((COUNTIFS(SWISSW!$I:$I,TOTAL_MATCHUP!$A2,SWISSW!$J:$J,TOTAL_MATCHUP!O$1,SWISSW!$F:$F,"Lost")+COUNTIFS(SWISSW!$I:$I,TOTAL_MATCHUP!O$1,SWISSW!$J:$J,TOTAL_MATCHUP!$A2,SWISSW!$F:$F,"Won"))))*IF(ROW()=COLUMN(),0,1)</f>
        <v>22</v>
      </c>
      <c r="P2" s="14">
        <f ca="1">(((COUNTIFS(SWISSW!$I:$I,TOTAL_MATCHUP!$A2,SWISSW!$J:$J,TOTAL_MATCHUP!P$1,SWISSW!$F:$F,"Won")+COUNTIFS(SWISSW!$I:$I,TOTAL_MATCHUP!P$1,SWISSW!$J:$J,TOTAL_MATCHUP!$A2,SWISSW!$F:$F,"Lost")))+((COUNTIFS(SWISSW!$I:$I,TOTAL_MATCHUP!$A2,SWISSW!$J:$J,TOTAL_MATCHUP!P$1,SWISSW!$F:$F,"Lost")+COUNTIFS(SWISSW!$I:$I,TOTAL_MATCHUP!P$1,SWISSW!$J:$J,TOTAL_MATCHUP!$A2,SWISSW!$F:$F,"Won"))))*IF(ROW()=COLUMN(),0,1)</f>
        <v>23</v>
      </c>
      <c r="Q2" s="14">
        <f ca="1">(((COUNTIFS(SWISSW!$I:$I,TOTAL_MATCHUP!$A2,SWISSW!$J:$J,TOTAL_MATCHUP!Q$1,SWISSW!$F:$F,"Won")+COUNTIFS(SWISSW!$I:$I,TOTAL_MATCHUP!Q$1,SWISSW!$J:$J,TOTAL_MATCHUP!$A2,SWISSW!$F:$F,"Lost")))+((COUNTIFS(SWISSW!$I:$I,TOTAL_MATCHUP!$A2,SWISSW!$J:$J,TOTAL_MATCHUP!Q$1,SWISSW!$F:$F,"Lost")+COUNTIFS(SWISSW!$I:$I,TOTAL_MATCHUP!Q$1,SWISSW!$J:$J,TOTAL_MATCHUP!$A2,SWISSW!$F:$F,"Won"))))*IF(ROW()=COLUMN(),0,1)</f>
        <v>18</v>
      </c>
      <c r="R2" s="14">
        <f ca="1">(((COUNTIFS(SWISSW!$I:$I,TOTAL_MATCHUP!$A2,SWISSW!$J:$J,TOTAL_MATCHUP!R$1,SWISSW!$F:$F,"Won")+COUNTIFS(SWISSW!$I:$I,TOTAL_MATCHUP!R$1,SWISSW!$J:$J,TOTAL_MATCHUP!$A2,SWISSW!$F:$F,"Lost")))+((COUNTIFS(SWISSW!$I:$I,TOTAL_MATCHUP!$A2,SWISSW!$J:$J,TOTAL_MATCHUP!R$1,SWISSW!$F:$F,"Lost")+COUNTIFS(SWISSW!$I:$I,TOTAL_MATCHUP!R$1,SWISSW!$J:$J,TOTAL_MATCHUP!$A2,SWISSW!$F:$F,"Won"))))*IF(ROW()=COLUMN(),0,1)</f>
        <v>22</v>
      </c>
      <c r="S2" s="14">
        <f ca="1">(((COUNTIFS(SWISSW!$I:$I,TOTAL_MATCHUP!$A2,SWISSW!$J:$J,TOTAL_MATCHUP!S$1,SWISSW!$F:$F,"Won")+COUNTIFS(SWISSW!$I:$I,TOTAL_MATCHUP!S$1,SWISSW!$J:$J,TOTAL_MATCHUP!$A2,SWISSW!$F:$F,"Lost")))+((COUNTIFS(SWISSW!$I:$I,TOTAL_MATCHUP!$A2,SWISSW!$J:$J,TOTAL_MATCHUP!S$1,SWISSW!$F:$F,"Lost")+COUNTIFS(SWISSW!$I:$I,TOTAL_MATCHUP!S$1,SWISSW!$J:$J,TOTAL_MATCHUP!$A2,SWISSW!$F:$F,"Won"))))*IF(ROW()=COLUMN(),0,1)</f>
        <v>13</v>
      </c>
      <c r="T2" s="14">
        <f ca="1">(((COUNTIFS(SWISSW!$I:$I,TOTAL_MATCHUP!$A2,SWISSW!$J:$J,TOTAL_MATCHUP!T$1,SWISSW!$F:$F,"Won")+COUNTIFS(SWISSW!$I:$I,TOTAL_MATCHUP!T$1,SWISSW!$J:$J,TOTAL_MATCHUP!$A2,SWISSW!$F:$F,"Lost")))+((COUNTIFS(SWISSW!$I:$I,TOTAL_MATCHUP!$A2,SWISSW!$J:$J,TOTAL_MATCHUP!T$1,SWISSW!$F:$F,"Lost")+COUNTIFS(SWISSW!$I:$I,TOTAL_MATCHUP!T$1,SWISSW!$J:$J,TOTAL_MATCHUP!$A2,SWISSW!$F:$F,"Won"))))*IF(ROW()=COLUMN(),0,1)</f>
        <v>16</v>
      </c>
      <c r="U2" s="14">
        <f ca="1">(((COUNTIFS(SWISSW!$I:$I,TOTAL_MATCHUP!$A2,SWISSW!$J:$J,TOTAL_MATCHUP!U$1,SWISSW!$F:$F,"Won")+COUNTIFS(SWISSW!$I:$I,TOTAL_MATCHUP!U$1,SWISSW!$J:$J,TOTAL_MATCHUP!$A2,SWISSW!$F:$F,"Lost")))+((COUNTIFS(SWISSW!$I:$I,TOTAL_MATCHUP!$A2,SWISSW!$J:$J,TOTAL_MATCHUP!U$1,SWISSW!$F:$F,"Lost")+COUNTIFS(SWISSW!$I:$I,TOTAL_MATCHUP!U$1,SWISSW!$J:$J,TOTAL_MATCHUP!$A2,SWISSW!$F:$F,"Won"))))*IF(ROW()=COLUMN(),0,1)</f>
        <v>24</v>
      </c>
      <c r="V2" s="14">
        <f ca="1">(((COUNTIFS(SWISSW!$I:$I,TOTAL_MATCHUP!$A2,SWISSW!$J:$J,TOTAL_MATCHUP!V$1,SWISSW!$F:$F,"Won")+COUNTIFS(SWISSW!$I:$I,TOTAL_MATCHUP!V$1,SWISSW!$J:$J,TOTAL_MATCHUP!$A2,SWISSW!$F:$F,"Lost")))+((COUNTIFS(SWISSW!$I:$I,TOTAL_MATCHUP!$A2,SWISSW!$J:$J,TOTAL_MATCHUP!V$1,SWISSW!$F:$F,"Lost")+COUNTIFS(SWISSW!$I:$I,TOTAL_MATCHUP!V$1,SWISSW!$J:$J,TOTAL_MATCHUP!$A2,SWISSW!$F:$F,"Won"))))*IF(ROW()=COLUMN(),0,1)</f>
        <v>13</v>
      </c>
      <c r="W2" s="14">
        <f ca="1">(((COUNTIFS(SWISSW!$I:$I,TOTAL_MATCHUP!$A2,SWISSW!$J:$J,TOTAL_MATCHUP!W$1,SWISSW!$F:$F,"Won")+COUNTIFS(SWISSW!$I:$I,TOTAL_MATCHUP!W$1,SWISSW!$J:$J,TOTAL_MATCHUP!$A2,SWISSW!$F:$F,"Lost")))+((COUNTIFS(SWISSW!$I:$I,TOTAL_MATCHUP!$A2,SWISSW!$J:$J,TOTAL_MATCHUP!W$1,SWISSW!$F:$F,"Lost")+COUNTIFS(SWISSW!$I:$I,TOTAL_MATCHUP!W$1,SWISSW!$J:$J,TOTAL_MATCHUP!$A2,SWISSW!$F:$F,"Won"))))*IF(ROW()=COLUMN(),0,1)</f>
        <v>11</v>
      </c>
      <c r="X2" s="14">
        <f ca="1">(((COUNTIFS(SWISSW!$I:$I,TOTAL_MATCHUP!$A2,SWISSW!$J:$J,TOTAL_MATCHUP!X$1,SWISSW!$F:$F,"Won")+COUNTIFS(SWISSW!$I:$I,TOTAL_MATCHUP!X$1,SWISSW!$J:$J,TOTAL_MATCHUP!$A2,SWISSW!$F:$F,"Lost")))+((COUNTIFS(SWISSW!$I:$I,TOTAL_MATCHUP!$A2,SWISSW!$J:$J,TOTAL_MATCHUP!X$1,SWISSW!$F:$F,"Lost")+COUNTIFS(SWISSW!$I:$I,TOTAL_MATCHUP!X$1,SWISSW!$J:$J,TOTAL_MATCHUP!$A2,SWISSW!$F:$F,"Won"))))*IF(ROW()=COLUMN(),0,1)</f>
        <v>8</v>
      </c>
      <c r="Y2" s="14">
        <f ca="1">(((COUNTIFS(SWISSW!$I:$I,TOTAL_MATCHUP!$A2,SWISSW!$J:$J,TOTAL_MATCHUP!Y$1,SWISSW!$F:$F,"Won")+COUNTIFS(SWISSW!$I:$I,TOTAL_MATCHUP!Y$1,SWISSW!$J:$J,TOTAL_MATCHUP!$A2,SWISSW!$F:$F,"Lost")))+((COUNTIFS(SWISSW!$I:$I,TOTAL_MATCHUP!$A2,SWISSW!$J:$J,TOTAL_MATCHUP!Y$1,SWISSW!$F:$F,"Lost")+COUNTIFS(SWISSW!$I:$I,TOTAL_MATCHUP!Y$1,SWISSW!$J:$J,TOTAL_MATCHUP!$A2,SWISSW!$F:$F,"Won"))))*IF(ROW()=COLUMN(),0,1)</f>
        <v>9</v>
      </c>
      <c r="Z2" s="14">
        <f ca="1">(((COUNTIFS(SWISSW!$I:$I,TOTAL_MATCHUP!$A2,SWISSW!$J:$J,TOTAL_MATCHUP!Z$1,SWISSW!$F:$F,"Won")+COUNTIFS(SWISSW!$I:$I,TOTAL_MATCHUP!Z$1,SWISSW!$J:$J,TOTAL_MATCHUP!$A2,SWISSW!$F:$F,"Lost")))+((COUNTIFS(SWISSW!$I:$I,TOTAL_MATCHUP!$A2,SWISSW!$J:$J,TOTAL_MATCHUP!Z$1,SWISSW!$F:$F,"Lost")+COUNTIFS(SWISSW!$I:$I,TOTAL_MATCHUP!Z$1,SWISSW!$J:$J,TOTAL_MATCHUP!$A2,SWISSW!$F:$F,"Won"))))*IF(ROW()=COLUMN(),0,1)</f>
        <v>6</v>
      </c>
      <c r="AA2" s="14">
        <f ca="1">(((COUNTIFS(SWISSW!$I:$I,TOTAL_MATCHUP!$A2,SWISSW!$J:$J,TOTAL_MATCHUP!AA$1,SWISSW!$F:$F,"Won")+COUNTIFS(SWISSW!$I:$I,TOTAL_MATCHUP!AA$1,SWISSW!$J:$J,TOTAL_MATCHUP!$A2,SWISSW!$F:$F,"Lost")))+((COUNTIFS(SWISSW!$I:$I,TOTAL_MATCHUP!$A2,SWISSW!$J:$J,TOTAL_MATCHUP!AA$1,SWISSW!$F:$F,"Lost")+COUNTIFS(SWISSW!$I:$I,TOTAL_MATCHUP!AA$1,SWISSW!$J:$J,TOTAL_MATCHUP!$A2,SWISSW!$F:$F,"Won"))))*IF(ROW()=COLUMN(),0,1)</f>
        <v>6</v>
      </c>
      <c r="AB2" s="14">
        <f ca="1">(((COUNTIFS(SWISSW!$I:$I,TOTAL_MATCHUP!$A2,SWISSW!$J:$J,TOTAL_MATCHUP!AB$1,SWISSW!$F:$F,"Won")+COUNTIFS(SWISSW!$I:$I,TOTAL_MATCHUP!AB$1,SWISSW!$J:$J,TOTAL_MATCHUP!$A2,SWISSW!$F:$F,"Lost")))+((COUNTIFS(SWISSW!$I:$I,TOTAL_MATCHUP!$A2,SWISSW!$J:$J,TOTAL_MATCHUP!AB$1,SWISSW!$F:$F,"Lost")+COUNTIFS(SWISSW!$I:$I,TOTAL_MATCHUP!AB$1,SWISSW!$J:$J,TOTAL_MATCHUP!$A2,SWISSW!$F:$F,"Won"))))*IF(ROW()=COLUMN(),0,1)</f>
        <v>7</v>
      </c>
      <c r="AC2" s="14">
        <f ca="1">(((COUNTIFS(SWISSW!$I:$I,TOTAL_MATCHUP!$A2,SWISSW!$J:$J,TOTAL_MATCHUP!AC$1,SWISSW!$F:$F,"Won")+COUNTIFS(SWISSW!$I:$I,TOTAL_MATCHUP!AC$1,SWISSW!$J:$J,TOTAL_MATCHUP!$A2,SWISSW!$F:$F,"Lost")))+((COUNTIFS(SWISSW!$I:$I,TOTAL_MATCHUP!$A2,SWISSW!$J:$J,TOTAL_MATCHUP!AC$1,SWISSW!$F:$F,"Lost")+COUNTIFS(SWISSW!$I:$I,TOTAL_MATCHUP!AC$1,SWISSW!$J:$J,TOTAL_MATCHUP!$A2,SWISSW!$F:$F,"Won"))))*IF(ROW()=COLUMN(),0,1)</f>
        <v>7</v>
      </c>
      <c r="AD2" s="14">
        <f ca="1">(((COUNTIFS(SWISSW!$I:$I,TOTAL_MATCHUP!$A2,SWISSW!$J:$J,TOTAL_MATCHUP!AD$1,SWISSW!$F:$F,"Won")+COUNTIFS(SWISSW!$I:$I,TOTAL_MATCHUP!AD$1,SWISSW!$J:$J,TOTAL_MATCHUP!$A2,SWISSW!$F:$F,"Lost")))+((COUNTIFS(SWISSW!$I:$I,TOTAL_MATCHUP!$A2,SWISSW!$J:$J,TOTAL_MATCHUP!AD$1,SWISSW!$F:$F,"Lost")+COUNTIFS(SWISSW!$I:$I,TOTAL_MATCHUP!AD$1,SWISSW!$J:$J,TOTAL_MATCHUP!$A2,SWISSW!$F:$F,"Won"))))*IF(ROW()=COLUMN(),0,1)</f>
        <v>6</v>
      </c>
      <c r="AE2" s="14">
        <f ca="1">(((COUNTIFS(SWISSW!$I:$I,TOTAL_MATCHUP!$A2,SWISSW!$J:$J,TOTAL_MATCHUP!AE$1,SWISSW!$F:$F,"Won")+COUNTIFS(SWISSW!$I:$I,TOTAL_MATCHUP!AE$1,SWISSW!$J:$J,TOTAL_MATCHUP!$A2,SWISSW!$F:$F,"Lost")))+((COUNTIFS(SWISSW!$I:$I,TOTAL_MATCHUP!$A2,SWISSW!$J:$J,TOTAL_MATCHUP!AE$1,SWISSW!$F:$F,"Lost")+COUNTIFS(SWISSW!$I:$I,TOTAL_MATCHUP!AE$1,SWISSW!$J:$J,TOTAL_MATCHUP!$A2,SWISSW!$F:$F,"Won"))))*IF(ROW()=COLUMN(),0,1)</f>
        <v>6</v>
      </c>
      <c r="AF2" s="14">
        <f ca="1">(((COUNTIFS(SWISSW!$I:$I,TOTAL_MATCHUP!$A2,SWISSW!$J:$J,TOTAL_MATCHUP!AF$1,SWISSW!$F:$F,"Won")+COUNTIFS(SWISSW!$I:$I,TOTAL_MATCHUP!AF$1,SWISSW!$J:$J,TOTAL_MATCHUP!$A2,SWISSW!$F:$F,"Lost")))+((COUNTIFS(SWISSW!$I:$I,TOTAL_MATCHUP!$A2,SWISSW!$J:$J,TOTAL_MATCHUP!AF$1,SWISSW!$F:$F,"Lost")+COUNTIFS(SWISSW!$I:$I,TOTAL_MATCHUP!AF$1,SWISSW!$J:$J,TOTAL_MATCHUP!$A2,SWISSW!$F:$F,"Won"))))*IF(ROW()=COLUMN(),0,1)</f>
        <v>3</v>
      </c>
      <c r="AG2" s="14">
        <f ca="1">(((COUNTIFS(SWISSW!$I:$I,TOTAL_MATCHUP!$A2,SWISSW!$J:$J,TOTAL_MATCHUP!AG$1,SWISSW!$F:$F,"Won")+COUNTIFS(SWISSW!$I:$I,TOTAL_MATCHUP!AG$1,SWISSW!$J:$J,TOTAL_MATCHUP!$A2,SWISSW!$F:$F,"Lost")))+((COUNTIFS(SWISSW!$I:$I,TOTAL_MATCHUP!$A2,SWISSW!$J:$J,TOTAL_MATCHUP!AG$1,SWISSW!$F:$F,"Lost")+COUNTIFS(SWISSW!$I:$I,TOTAL_MATCHUP!AG$1,SWISSW!$J:$J,TOTAL_MATCHUP!$A2,SWISSW!$F:$F,"Won"))))*IF(ROW()=COLUMN(),0,1)</f>
        <v>4</v>
      </c>
      <c r="AH2" s="14">
        <f ca="1">(((COUNTIFS(SWISSW!$I:$I,TOTAL_MATCHUP!$A2,SWISSW!$J:$J,TOTAL_MATCHUP!AH$1,SWISSW!$F:$F,"Won")+COUNTIFS(SWISSW!$I:$I,TOTAL_MATCHUP!AH$1,SWISSW!$J:$J,TOTAL_MATCHUP!$A2,SWISSW!$F:$F,"Lost")))+((COUNTIFS(SWISSW!$I:$I,TOTAL_MATCHUP!$A2,SWISSW!$J:$J,TOTAL_MATCHUP!AH$1,SWISSW!$F:$F,"Lost")+COUNTIFS(SWISSW!$I:$I,TOTAL_MATCHUP!AH$1,SWISSW!$J:$J,TOTAL_MATCHUP!$A2,SWISSW!$F:$F,"Won"))))*IF(ROW()=COLUMN(),0,1)</f>
        <v>6</v>
      </c>
      <c r="AI2" s="14">
        <f ca="1">(((COUNTIFS(SWISSW!$I:$I,TOTAL_MATCHUP!$A2,SWISSW!$J:$J,TOTAL_MATCHUP!AI$1,SWISSW!$F:$F,"Won")+COUNTIFS(SWISSW!$I:$I,TOTAL_MATCHUP!AI$1,SWISSW!$J:$J,TOTAL_MATCHUP!$A2,SWISSW!$F:$F,"Lost")))+((COUNTIFS(SWISSW!$I:$I,TOTAL_MATCHUP!$A2,SWISSW!$J:$J,TOTAL_MATCHUP!AI$1,SWISSW!$F:$F,"Lost")+COUNTIFS(SWISSW!$I:$I,TOTAL_MATCHUP!AI$1,SWISSW!$J:$J,TOTAL_MATCHUP!$A2,SWISSW!$F:$F,"Won"))))*IF(ROW()=COLUMN(),0,1)</f>
        <v>4</v>
      </c>
      <c r="AJ2" s="14">
        <f ca="1">(((COUNTIFS(SWISSW!$I:$I,TOTAL_MATCHUP!$A2,SWISSW!$J:$J,TOTAL_MATCHUP!AJ$1,SWISSW!$F:$F,"Won")+COUNTIFS(SWISSW!$I:$I,TOTAL_MATCHUP!AJ$1,SWISSW!$J:$J,TOTAL_MATCHUP!$A2,SWISSW!$F:$F,"Lost")))+((COUNTIFS(SWISSW!$I:$I,TOTAL_MATCHUP!$A2,SWISSW!$J:$J,TOTAL_MATCHUP!AJ$1,SWISSW!$F:$F,"Lost")+COUNTIFS(SWISSW!$I:$I,TOTAL_MATCHUP!AJ$1,SWISSW!$J:$J,TOTAL_MATCHUP!$A2,SWISSW!$F:$F,"Won"))))*IF(ROW()=COLUMN(),0,1)</f>
        <v>2</v>
      </c>
      <c r="AK2" s="14">
        <f ca="1">(((COUNTIFS(SWISSW!$I:$I,TOTAL_MATCHUP!$A2,SWISSW!$J:$J,TOTAL_MATCHUP!AK$1,SWISSW!$F:$F,"Won")+COUNTIFS(SWISSW!$I:$I,TOTAL_MATCHUP!AK$1,SWISSW!$J:$J,TOTAL_MATCHUP!$A2,SWISSW!$F:$F,"Lost")))+((COUNTIFS(SWISSW!$I:$I,TOTAL_MATCHUP!$A2,SWISSW!$J:$J,TOTAL_MATCHUP!AK$1,SWISSW!$F:$F,"Lost")+COUNTIFS(SWISSW!$I:$I,TOTAL_MATCHUP!AK$1,SWISSW!$J:$J,TOTAL_MATCHUP!$A2,SWISSW!$F:$F,"Won"))))*IF(ROW()=COLUMN(),0,1)</f>
        <v>4</v>
      </c>
      <c r="AL2" s="14">
        <f ca="1">(((COUNTIFS(SWISSW!$I:$I,TOTAL_MATCHUP!$A2,SWISSW!$J:$J,TOTAL_MATCHUP!AL$1,SWISSW!$F:$F,"Won")+COUNTIFS(SWISSW!$I:$I,TOTAL_MATCHUP!AL$1,SWISSW!$J:$J,TOTAL_MATCHUP!$A2,SWISSW!$F:$F,"Lost")))+((COUNTIFS(SWISSW!$I:$I,TOTAL_MATCHUP!$A2,SWISSW!$J:$J,TOTAL_MATCHUP!AL$1,SWISSW!$F:$F,"Lost")+COUNTIFS(SWISSW!$I:$I,TOTAL_MATCHUP!AL$1,SWISSW!$J:$J,TOTAL_MATCHUP!$A2,SWISSW!$F:$F,"Won"))))*IF(ROW()=COLUMN(),0,1)</f>
        <v>4</v>
      </c>
      <c r="AM2" s="14">
        <f ca="1">(((COUNTIFS(SWISSW!$I:$I,TOTAL_MATCHUP!$A2,SWISSW!$J:$J,TOTAL_MATCHUP!AM$1,SWISSW!$F:$F,"Won")+COUNTIFS(SWISSW!$I:$I,TOTAL_MATCHUP!AM$1,SWISSW!$J:$J,TOTAL_MATCHUP!$A2,SWISSW!$F:$F,"Lost")))+((COUNTIFS(SWISSW!$I:$I,TOTAL_MATCHUP!$A2,SWISSW!$J:$J,TOTAL_MATCHUP!AM$1,SWISSW!$F:$F,"Lost")+COUNTIFS(SWISSW!$I:$I,TOTAL_MATCHUP!AM$1,SWISSW!$J:$J,TOTAL_MATCHUP!$A2,SWISSW!$F:$F,"Won"))))*IF(ROW()=COLUMN(),0,1)</f>
        <v>6</v>
      </c>
      <c r="AN2" s="14">
        <f ca="1">(((COUNTIFS(SWISSW!$I:$I,TOTAL_MATCHUP!$A2,SWISSW!$J:$J,TOTAL_MATCHUP!AN$1,SWISSW!$F:$F,"Won")+COUNTIFS(SWISSW!$I:$I,TOTAL_MATCHUP!AN$1,SWISSW!$J:$J,TOTAL_MATCHUP!$A2,SWISSW!$F:$F,"Lost")))+((COUNTIFS(SWISSW!$I:$I,TOTAL_MATCHUP!$A2,SWISSW!$J:$J,TOTAL_MATCHUP!AN$1,SWISSW!$F:$F,"Lost")+COUNTIFS(SWISSW!$I:$I,TOTAL_MATCHUP!AN$1,SWISSW!$J:$J,TOTAL_MATCHUP!$A2,SWISSW!$F:$F,"Won"))))*IF(ROW()=COLUMN(),0,1)</f>
        <v>2</v>
      </c>
      <c r="AO2" s="14">
        <f ca="1">(((COUNTIFS(SWISSW!$I:$I,TOTAL_MATCHUP!$A2,SWISSW!$J:$J,TOTAL_MATCHUP!AO$1,SWISSW!$F:$F,"Won")+COUNTIFS(SWISSW!$I:$I,TOTAL_MATCHUP!AO$1,SWISSW!$J:$J,TOTAL_MATCHUP!$A2,SWISSW!$F:$F,"Lost")))+((COUNTIFS(SWISSW!$I:$I,TOTAL_MATCHUP!$A2,SWISSW!$J:$J,TOTAL_MATCHUP!AO$1,SWISSW!$F:$F,"Lost")+COUNTIFS(SWISSW!$I:$I,TOTAL_MATCHUP!AO$1,SWISSW!$J:$J,TOTAL_MATCHUP!$A2,SWISSW!$F:$F,"Won"))))*IF(ROW()=COLUMN(),0,1)</f>
        <v>3</v>
      </c>
      <c r="AP2" s="14">
        <f ca="1">(((COUNTIFS(SWISSW!$I:$I,TOTAL_MATCHUP!$A2,SWISSW!$J:$J,TOTAL_MATCHUP!AP$1,SWISSW!$F:$F,"Won")+COUNTIFS(SWISSW!$I:$I,TOTAL_MATCHUP!AP$1,SWISSW!$J:$J,TOTAL_MATCHUP!$A2,SWISSW!$F:$F,"Lost")))+((COUNTIFS(SWISSW!$I:$I,TOTAL_MATCHUP!$A2,SWISSW!$J:$J,TOTAL_MATCHUP!AP$1,SWISSW!$F:$F,"Lost")+COUNTIFS(SWISSW!$I:$I,TOTAL_MATCHUP!AP$1,SWISSW!$J:$J,TOTAL_MATCHUP!$A2,SWISSW!$F:$F,"Won"))))*IF(ROW()=COLUMN(),0,1)</f>
        <v>3</v>
      </c>
      <c r="AQ2" s="14">
        <f ca="1">(((COUNTIFS(SWISSW!$I:$I,TOTAL_MATCHUP!$A2,SWISSW!$J:$J,TOTAL_MATCHUP!AQ$1,SWISSW!$F:$F,"Won")+COUNTIFS(SWISSW!$I:$I,TOTAL_MATCHUP!AQ$1,SWISSW!$J:$J,TOTAL_MATCHUP!$A2,SWISSW!$F:$F,"Lost")))+((COUNTIFS(SWISSW!$I:$I,TOTAL_MATCHUP!$A2,SWISSW!$J:$J,TOTAL_MATCHUP!AQ$1,SWISSW!$F:$F,"Lost")+COUNTIFS(SWISSW!$I:$I,TOTAL_MATCHUP!AQ$1,SWISSW!$J:$J,TOTAL_MATCHUP!$A2,SWISSW!$F:$F,"Won"))))*IF(ROW()=COLUMN(),0,1)</f>
        <v>2</v>
      </c>
      <c r="AR2" s="14">
        <f ca="1">(((COUNTIFS(SWISSW!$I:$I,TOTAL_MATCHUP!$A2,SWISSW!$J:$J,TOTAL_MATCHUP!AR$1,SWISSW!$F:$F,"Won")+COUNTIFS(SWISSW!$I:$I,TOTAL_MATCHUP!AR$1,SWISSW!$J:$J,TOTAL_MATCHUP!$A2,SWISSW!$F:$F,"Lost")))+((COUNTIFS(SWISSW!$I:$I,TOTAL_MATCHUP!$A2,SWISSW!$J:$J,TOTAL_MATCHUP!AR$1,SWISSW!$F:$F,"Lost")+COUNTIFS(SWISSW!$I:$I,TOTAL_MATCHUP!AR$1,SWISSW!$J:$J,TOTAL_MATCHUP!$A2,SWISSW!$F:$F,"Won"))))*IF(ROW()=COLUMN(),0,1)</f>
        <v>4</v>
      </c>
      <c r="AS2" s="14">
        <f ca="1">(((COUNTIFS(SWISSW!$I:$I,TOTAL_MATCHUP!$A2,SWISSW!$J:$J,TOTAL_MATCHUP!AS$1,SWISSW!$F:$F,"Won")+COUNTIFS(SWISSW!$I:$I,TOTAL_MATCHUP!AS$1,SWISSW!$J:$J,TOTAL_MATCHUP!$A2,SWISSW!$F:$F,"Lost")))+((COUNTIFS(SWISSW!$I:$I,TOTAL_MATCHUP!$A2,SWISSW!$J:$J,TOTAL_MATCHUP!AS$1,SWISSW!$F:$F,"Lost")+COUNTIFS(SWISSW!$I:$I,TOTAL_MATCHUP!AS$1,SWISSW!$J:$J,TOTAL_MATCHUP!$A2,SWISSW!$F:$F,"Won"))))*IF(ROW()=COLUMN(),0,1)</f>
        <v>2</v>
      </c>
      <c r="AT2" s="14">
        <f ca="1">(((COUNTIFS(SWISSW!$I:$I,TOTAL_MATCHUP!$A2,SWISSW!$J:$J,TOTAL_MATCHUP!AT$1,SWISSW!$F:$F,"Won")+COUNTIFS(SWISSW!$I:$I,TOTAL_MATCHUP!AT$1,SWISSW!$J:$J,TOTAL_MATCHUP!$A2,SWISSW!$F:$F,"Lost")))+((COUNTIFS(SWISSW!$I:$I,TOTAL_MATCHUP!$A2,SWISSW!$J:$J,TOTAL_MATCHUP!AT$1,SWISSW!$F:$F,"Lost")+COUNTIFS(SWISSW!$I:$I,TOTAL_MATCHUP!AT$1,SWISSW!$J:$J,TOTAL_MATCHUP!$A2,SWISSW!$F:$F,"Won"))))*IF(ROW()=COLUMN(),0,1)</f>
        <v>2</v>
      </c>
      <c r="AU2" s="14">
        <f ca="1">(((COUNTIFS(SWISSW!$I:$I,TOTAL_MATCHUP!$A2,SWISSW!$J:$J,TOTAL_MATCHUP!AU$1,SWISSW!$F:$F,"Won")+COUNTIFS(SWISSW!$I:$I,TOTAL_MATCHUP!AU$1,SWISSW!$J:$J,TOTAL_MATCHUP!$A2,SWISSW!$F:$F,"Lost")))+((COUNTIFS(SWISSW!$I:$I,TOTAL_MATCHUP!$A2,SWISSW!$J:$J,TOTAL_MATCHUP!AU$1,SWISSW!$F:$F,"Lost")+COUNTIFS(SWISSW!$I:$I,TOTAL_MATCHUP!AU$1,SWISSW!$J:$J,TOTAL_MATCHUP!$A2,SWISSW!$F:$F,"Won"))))*IF(ROW()=COLUMN(),0,1)</f>
        <v>4</v>
      </c>
      <c r="AV2" s="14">
        <f ca="1">(((COUNTIFS(SWISSW!$I:$I,TOTAL_MATCHUP!$A2,SWISSW!$J:$J,TOTAL_MATCHUP!AV$1,SWISSW!$F:$F,"Won")+COUNTIFS(SWISSW!$I:$I,TOTAL_MATCHUP!AV$1,SWISSW!$J:$J,TOTAL_MATCHUP!$A2,SWISSW!$F:$F,"Lost")))+((COUNTIFS(SWISSW!$I:$I,TOTAL_MATCHUP!$A2,SWISSW!$J:$J,TOTAL_MATCHUP!AV$1,SWISSW!$F:$F,"Lost")+COUNTIFS(SWISSW!$I:$I,TOTAL_MATCHUP!AV$1,SWISSW!$J:$J,TOTAL_MATCHUP!$A2,SWISSW!$F:$F,"Won"))))*IF(ROW()=COLUMN(),0,1)</f>
        <v>3</v>
      </c>
      <c r="AW2" s="14">
        <f ca="1">(((COUNTIFS(SWISSW!$I:$I,TOTAL_MATCHUP!$A2,SWISSW!$J:$J,TOTAL_MATCHUP!AW$1,SWISSW!$F:$F,"Won")+COUNTIFS(SWISSW!$I:$I,TOTAL_MATCHUP!AW$1,SWISSW!$J:$J,TOTAL_MATCHUP!$A2,SWISSW!$F:$F,"Lost")))+((COUNTIFS(SWISSW!$I:$I,TOTAL_MATCHUP!$A2,SWISSW!$J:$J,TOTAL_MATCHUP!AW$1,SWISSW!$F:$F,"Lost")+COUNTIFS(SWISSW!$I:$I,TOTAL_MATCHUP!AW$1,SWISSW!$J:$J,TOTAL_MATCHUP!$A2,SWISSW!$F:$F,"Won"))))*IF(ROW()=COLUMN(),0,1)</f>
        <v>2</v>
      </c>
      <c r="AX2" s="14">
        <f ca="1">(((COUNTIFS(SWISSW!$I:$I,TOTAL_MATCHUP!$A2,SWISSW!$J:$J,TOTAL_MATCHUP!AX$1,SWISSW!$F:$F,"Won")+COUNTIFS(SWISSW!$I:$I,TOTAL_MATCHUP!AX$1,SWISSW!$J:$J,TOTAL_MATCHUP!$A2,SWISSW!$F:$F,"Lost")))+((COUNTIFS(SWISSW!$I:$I,TOTAL_MATCHUP!$A2,SWISSW!$J:$J,TOTAL_MATCHUP!AX$1,SWISSW!$F:$F,"Lost")+COUNTIFS(SWISSW!$I:$I,TOTAL_MATCHUP!AX$1,SWISSW!$J:$J,TOTAL_MATCHUP!$A2,SWISSW!$F:$F,"Won"))))*IF(ROW()=COLUMN(),0,1)</f>
        <v>2</v>
      </c>
      <c r="AY2" s="14">
        <f ca="1">(((COUNTIFS(SWISSW!$I:$I,TOTAL_MATCHUP!$A2,SWISSW!$J:$J,TOTAL_MATCHUP!AY$1,SWISSW!$F:$F,"Won")+COUNTIFS(SWISSW!$I:$I,TOTAL_MATCHUP!AY$1,SWISSW!$J:$J,TOTAL_MATCHUP!$A2,SWISSW!$F:$F,"Lost")))+((COUNTIFS(SWISSW!$I:$I,TOTAL_MATCHUP!$A2,SWISSW!$J:$J,TOTAL_MATCHUP!AY$1,SWISSW!$F:$F,"Lost")+COUNTIFS(SWISSW!$I:$I,TOTAL_MATCHUP!AY$1,SWISSW!$J:$J,TOTAL_MATCHUP!$A2,SWISSW!$F:$F,"Won"))))*IF(ROW()=COLUMN(),0,1)</f>
        <v>1</v>
      </c>
      <c r="AZ2" s="14">
        <f ca="1">(((COUNTIFS(SWISSW!$I:$I,TOTAL_MATCHUP!$A2,SWISSW!$J:$J,TOTAL_MATCHUP!AZ$1,SWISSW!$F:$F,"Won")+COUNTIFS(SWISSW!$I:$I,TOTAL_MATCHUP!AZ$1,SWISSW!$J:$J,TOTAL_MATCHUP!$A2,SWISSW!$F:$F,"Lost")))+((COUNTIFS(SWISSW!$I:$I,TOTAL_MATCHUP!$A2,SWISSW!$J:$J,TOTAL_MATCHUP!AZ$1,SWISSW!$F:$F,"Lost")+COUNTIFS(SWISSW!$I:$I,TOTAL_MATCHUP!AZ$1,SWISSW!$J:$J,TOTAL_MATCHUP!$A2,SWISSW!$F:$F,"Won"))))*IF(ROW()=COLUMN(),0,1)</f>
        <v>1</v>
      </c>
      <c r="BA2" s="14">
        <f ca="1">(((COUNTIFS(SWISSW!$I:$I,TOTAL_MATCHUP!$A2,SWISSW!$J:$J,TOTAL_MATCHUP!BA$1,SWISSW!$F:$F,"Won")+COUNTIFS(SWISSW!$I:$I,TOTAL_MATCHUP!BA$1,SWISSW!$J:$J,TOTAL_MATCHUP!$A2,SWISSW!$F:$F,"Lost")))+((COUNTIFS(SWISSW!$I:$I,TOTAL_MATCHUP!$A2,SWISSW!$J:$J,TOTAL_MATCHUP!BA$1,SWISSW!$F:$F,"Lost")+COUNTIFS(SWISSW!$I:$I,TOTAL_MATCHUP!BA$1,SWISSW!$J:$J,TOTAL_MATCHUP!$A2,SWISSW!$F:$F,"Won"))))*IF(ROW()=COLUMN(),0,1)</f>
        <v>2</v>
      </c>
      <c r="BB2" s="14">
        <f ca="1">(((COUNTIFS(SWISSW!$I:$I,TOTAL_MATCHUP!$A2,SWISSW!$J:$J,TOTAL_MATCHUP!BB$1,SWISSW!$F:$F,"Won")+COUNTIFS(SWISSW!$I:$I,TOTAL_MATCHUP!BB$1,SWISSW!$J:$J,TOTAL_MATCHUP!$A2,SWISSW!$F:$F,"Lost")))+((COUNTIFS(SWISSW!$I:$I,TOTAL_MATCHUP!$A2,SWISSW!$J:$J,TOTAL_MATCHUP!BB$1,SWISSW!$F:$F,"Lost")+COUNTIFS(SWISSW!$I:$I,TOTAL_MATCHUP!BB$1,SWISSW!$J:$J,TOTAL_MATCHUP!$A2,SWISSW!$F:$F,"Won"))))*IF(ROW()=COLUMN(),0,1)</f>
        <v>0</v>
      </c>
      <c r="BC2" s="14">
        <f ca="1">(((COUNTIFS(SWISSW!$I:$I,TOTAL_MATCHUP!$A2,SWISSW!$J:$J,TOTAL_MATCHUP!BC$1,SWISSW!$F:$F,"Won")+COUNTIFS(SWISSW!$I:$I,TOTAL_MATCHUP!BC$1,SWISSW!$J:$J,TOTAL_MATCHUP!$A2,SWISSW!$F:$F,"Lost")))+((COUNTIFS(SWISSW!$I:$I,TOTAL_MATCHUP!$A2,SWISSW!$J:$J,TOTAL_MATCHUP!BC$1,SWISSW!$F:$F,"Lost")+COUNTIFS(SWISSW!$I:$I,TOTAL_MATCHUP!BC$1,SWISSW!$J:$J,TOTAL_MATCHUP!$A2,SWISSW!$F:$F,"Won"))))*IF(ROW()=COLUMN(),0,1)</f>
        <v>0</v>
      </c>
      <c r="BD2" s="14">
        <f ca="1">(((COUNTIFS(SWISSW!$I:$I,TOTAL_MATCHUP!$A2,SWISSW!$J:$J,TOTAL_MATCHUP!BD$1,SWISSW!$F:$F,"Won")+COUNTIFS(SWISSW!$I:$I,TOTAL_MATCHUP!BD$1,SWISSW!$J:$J,TOTAL_MATCHUP!$A2,SWISSW!$F:$F,"Lost")))+((COUNTIFS(SWISSW!$I:$I,TOTAL_MATCHUP!$A2,SWISSW!$J:$J,TOTAL_MATCHUP!BD$1,SWISSW!$F:$F,"Lost")+COUNTIFS(SWISSW!$I:$I,TOTAL_MATCHUP!BD$1,SWISSW!$J:$J,TOTAL_MATCHUP!$A2,SWISSW!$F:$F,"Won"))))*IF(ROW()=COLUMN(),0,1)</f>
        <v>1</v>
      </c>
      <c r="BE2" s="14">
        <f ca="1">(((COUNTIFS(SWISSW!$I:$I,TOTAL_MATCHUP!$A2,SWISSW!$J:$J,TOTAL_MATCHUP!BE$1,SWISSW!$F:$F,"Won")+COUNTIFS(SWISSW!$I:$I,TOTAL_MATCHUP!BE$1,SWISSW!$J:$J,TOTAL_MATCHUP!$A2,SWISSW!$F:$F,"Lost")))+((COUNTIFS(SWISSW!$I:$I,TOTAL_MATCHUP!$A2,SWISSW!$J:$J,TOTAL_MATCHUP!BE$1,SWISSW!$F:$F,"Lost")+COUNTIFS(SWISSW!$I:$I,TOTAL_MATCHUP!BE$1,SWISSW!$J:$J,TOTAL_MATCHUP!$A2,SWISSW!$F:$F,"Won"))))*IF(ROW()=COLUMN(),0,1)</f>
        <v>0</v>
      </c>
      <c r="BF2" s="14">
        <f ca="1">(((COUNTIFS(SWISSW!$I:$I,TOTAL_MATCHUP!$A2,SWISSW!$J:$J,TOTAL_MATCHUP!BF$1,SWISSW!$F:$F,"Won")+COUNTIFS(SWISSW!$I:$I,TOTAL_MATCHUP!BF$1,SWISSW!$J:$J,TOTAL_MATCHUP!$A2,SWISSW!$F:$F,"Lost")))+((COUNTIFS(SWISSW!$I:$I,TOTAL_MATCHUP!$A2,SWISSW!$J:$J,TOTAL_MATCHUP!BF$1,SWISSW!$F:$F,"Lost")+COUNTIFS(SWISSW!$I:$I,TOTAL_MATCHUP!BF$1,SWISSW!$J:$J,TOTAL_MATCHUP!$A2,SWISSW!$F:$F,"Won"))))*IF(ROW()=COLUMN(),0,1)</f>
        <v>1</v>
      </c>
    </row>
    <row r="3" spans="1:58" s="6" customFormat="1" ht="55" customHeight="1" x14ac:dyDescent="0.25">
      <c r="A3" s="3" t="str">
        <f ca="1">MATCHUP!A3</f>
        <v>Mono Red Synth</v>
      </c>
      <c r="B3" s="14">
        <f ca="1">(((COUNTIFS(SWISSW!$I:$I,TOTAL_MATCHUP!$A3,SWISSW!$J:$J,TOTAL_MATCHUP!B$1,SWISSW!$F:$F,"Won")+COUNTIFS(SWISSW!$I:$I,TOTAL_MATCHUP!B$1,SWISSW!$J:$J,TOTAL_MATCHUP!$A3,SWISSW!$F:$F,"Lost")))+((COUNTIFS(SWISSW!$I:$I,TOTAL_MATCHUP!$A3,SWISSW!$J:$J,TOTAL_MATCHUP!B$1,SWISSW!$F:$F,"Lost")+COUNTIFS(SWISSW!$I:$I,TOTAL_MATCHUP!B$1,SWISSW!$J:$J,TOTAL_MATCHUP!$A3,SWISSW!$F:$F,"Won"))))*IF(ROW()=COLUMN(),0,1)</f>
        <v>122</v>
      </c>
      <c r="C3" s="14">
        <f ca="1">(((COUNTIFS(SWISSW!$I:$I,TOTAL_MATCHUP!$A3,SWISSW!$J:$J,TOTAL_MATCHUP!C$1,SWISSW!$F:$F,"Won")+COUNTIFS(SWISSW!$I:$I,TOTAL_MATCHUP!C$1,SWISSW!$J:$J,TOTAL_MATCHUP!$A3,SWISSW!$F:$F,"Lost")))+((COUNTIFS(SWISSW!$I:$I,TOTAL_MATCHUP!$A3,SWISSW!$J:$J,TOTAL_MATCHUP!C$1,SWISSW!$F:$F,"Lost")+COUNTIFS(SWISSW!$I:$I,TOTAL_MATCHUP!C$1,SWISSW!$J:$J,TOTAL_MATCHUP!$A3,SWISSW!$F:$F,"Won"))))*IF(ROW()=COLUMN(),0,1)</f>
        <v>0</v>
      </c>
      <c r="D3" s="14">
        <f ca="1">(((COUNTIFS(SWISSW!$I:$I,TOTAL_MATCHUP!$A3,SWISSW!$J:$J,TOTAL_MATCHUP!D$1,SWISSW!$F:$F,"Won")+COUNTIFS(SWISSW!$I:$I,TOTAL_MATCHUP!D$1,SWISSW!$J:$J,TOTAL_MATCHUP!$A3,SWISSW!$F:$F,"Lost")))+((COUNTIFS(SWISSW!$I:$I,TOTAL_MATCHUP!$A3,SWISSW!$J:$J,TOTAL_MATCHUP!D$1,SWISSW!$F:$F,"Lost")+COUNTIFS(SWISSW!$I:$I,TOTAL_MATCHUP!D$1,SWISSW!$J:$J,TOTAL_MATCHUP!$A3,SWISSW!$F:$F,"Won"))))*IF(ROW()=COLUMN(),0,1)</f>
        <v>61</v>
      </c>
      <c r="E3" s="14">
        <f ca="1">(((COUNTIFS(SWISSW!$I:$I,TOTAL_MATCHUP!$A3,SWISSW!$J:$J,TOTAL_MATCHUP!E$1,SWISSW!$F:$F,"Won")+COUNTIFS(SWISSW!$I:$I,TOTAL_MATCHUP!E$1,SWISSW!$J:$J,TOTAL_MATCHUP!$A3,SWISSW!$F:$F,"Lost")))+((COUNTIFS(SWISSW!$I:$I,TOTAL_MATCHUP!$A3,SWISSW!$J:$J,TOTAL_MATCHUP!E$1,SWISSW!$F:$F,"Lost")+COUNTIFS(SWISSW!$I:$I,TOTAL_MATCHUP!E$1,SWISSW!$J:$J,TOTAL_MATCHUP!$A3,SWISSW!$F:$F,"Won"))))*IF(ROW()=COLUMN(),0,1)</f>
        <v>68</v>
      </c>
      <c r="F3" s="14">
        <f ca="1">(((COUNTIFS(SWISSW!$I:$I,TOTAL_MATCHUP!$A3,SWISSW!$J:$J,TOTAL_MATCHUP!F$1,SWISSW!$F:$F,"Won")+COUNTIFS(SWISSW!$I:$I,TOTAL_MATCHUP!F$1,SWISSW!$J:$J,TOTAL_MATCHUP!$A3,SWISSW!$F:$F,"Lost")))+((COUNTIFS(SWISSW!$I:$I,TOTAL_MATCHUP!$A3,SWISSW!$J:$J,TOTAL_MATCHUP!F$1,SWISSW!$F:$F,"Lost")+COUNTIFS(SWISSW!$I:$I,TOTAL_MATCHUP!F$1,SWISSW!$J:$J,TOTAL_MATCHUP!$A3,SWISSW!$F:$F,"Won"))))*IF(ROW()=COLUMN(),0,1)</f>
        <v>62</v>
      </c>
      <c r="G3" s="14">
        <f ca="1">(((COUNTIFS(SWISSW!$I:$I,TOTAL_MATCHUP!$A3,SWISSW!$J:$J,TOTAL_MATCHUP!G$1,SWISSW!$F:$F,"Won")+COUNTIFS(SWISSW!$I:$I,TOTAL_MATCHUP!G$1,SWISSW!$J:$J,TOTAL_MATCHUP!$A3,SWISSW!$F:$F,"Lost")))+((COUNTIFS(SWISSW!$I:$I,TOTAL_MATCHUP!$A3,SWISSW!$J:$J,TOTAL_MATCHUP!G$1,SWISSW!$F:$F,"Lost")+COUNTIFS(SWISSW!$I:$I,TOTAL_MATCHUP!G$1,SWISSW!$J:$J,TOTAL_MATCHUP!$A3,SWISSW!$F:$F,"Won"))))*IF(ROW()=COLUMN(),0,1)</f>
        <v>48</v>
      </c>
      <c r="H3" s="14">
        <f ca="1">(((COUNTIFS(SWISSW!$I:$I,TOTAL_MATCHUP!$A3,SWISSW!$J:$J,TOTAL_MATCHUP!H$1,SWISSW!$F:$F,"Won")+COUNTIFS(SWISSW!$I:$I,TOTAL_MATCHUP!H$1,SWISSW!$J:$J,TOTAL_MATCHUP!$A3,SWISSW!$F:$F,"Lost")))+((COUNTIFS(SWISSW!$I:$I,TOTAL_MATCHUP!$A3,SWISSW!$J:$J,TOTAL_MATCHUP!H$1,SWISSW!$F:$F,"Lost")+COUNTIFS(SWISSW!$I:$I,TOTAL_MATCHUP!H$1,SWISSW!$J:$J,TOTAL_MATCHUP!$A3,SWISSW!$F:$F,"Won"))))*IF(ROW()=COLUMN(),0,1)</f>
        <v>41</v>
      </c>
      <c r="I3" s="14">
        <f ca="1">(((COUNTIFS(SWISSW!$I:$I,TOTAL_MATCHUP!$A3,SWISSW!$J:$J,TOTAL_MATCHUP!I$1,SWISSW!$F:$F,"Won")+COUNTIFS(SWISSW!$I:$I,TOTAL_MATCHUP!I$1,SWISSW!$J:$J,TOTAL_MATCHUP!$A3,SWISSW!$F:$F,"Lost")))+((COUNTIFS(SWISSW!$I:$I,TOTAL_MATCHUP!$A3,SWISSW!$J:$J,TOTAL_MATCHUP!I$1,SWISSW!$F:$F,"Lost")+COUNTIFS(SWISSW!$I:$I,TOTAL_MATCHUP!I$1,SWISSW!$J:$J,TOTAL_MATCHUP!$A3,SWISSW!$F:$F,"Won"))))*IF(ROW()=COLUMN(),0,1)</f>
        <v>34</v>
      </c>
      <c r="J3" s="14">
        <f ca="1">(((COUNTIFS(SWISSW!$I:$I,TOTAL_MATCHUP!$A3,SWISSW!$J:$J,TOTAL_MATCHUP!J$1,SWISSW!$F:$F,"Won")+COUNTIFS(SWISSW!$I:$I,TOTAL_MATCHUP!J$1,SWISSW!$J:$J,TOTAL_MATCHUP!$A3,SWISSW!$F:$F,"Lost")))+((COUNTIFS(SWISSW!$I:$I,TOTAL_MATCHUP!$A3,SWISSW!$J:$J,TOTAL_MATCHUP!J$1,SWISSW!$F:$F,"Lost")+COUNTIFS(SWISSW!$I:$I,TOTAL_MATCHUP!J$1,SWISSW!$J:$J,TOTAL_MATCHUP!$A3,SWISSW!$F:$F,"Won"))))*IF(ROW()=COLUMN(),0,1)</f>
        <v>13</v>
      </c>
      <c r="K3" s="14">
        <f ca="1">(((COUNTIFS(SWISSW!$I:$I,TOTAL_MATCHUP!$A3,SWISSW!$J:$J,TOTAL_MATCHUP!K$1,SWISSW!$F:$F,"Won")+COUNTIFS(SWISSW!$I:$I,TOTAL_MATCHUP!K$1,SWISSW!$J:$J,TOTAL_MATCHUP!$A3,SWISSW!$F:$F,"Lost")))+((COUNTIFS(SWISSW!$I:$I,TOTAL_MATCHUP!$A3,SWISSW!$J:$J,TOTAL_MATCHUP!K$1,SWISSW!$F:$F,"Lost")+COUNTIFS(SWISSW!$I:$I,TOTAL_MATCHUP!K$1,SWISSW!$J:$J,TOTAL_MATCHUP!$A3,SWISSW!$F:$F,"Won"))))*IF(ROW()=COLUMN(),0,1)</f>
        <v>23</v>
      </c>
      <c r="L3" s="14">
        <f ca="1">(((COUNTIFS(SWISSW!$I:$I,TOTAL_MATCHUP!$A3,SWISSW!$J:$J,TOTAL_MATCHUP!L$1,SWISSW!$F:$F,"Won")+COUNTIFS(SWISSW!$I:$I,TOTAL_MATCHUP!L$1,SWISSW!$J:$J,TOTAL_MATCHUP!$A3,SWISSW!$F:$F,"Lost")))+((COUNTIFS(SWISSW!$I:$I,TOTAL_MATCHUP!$A3,SWISSW!$J:$J,TOTAL_MATCHUP!L$1,SWISSW!$F:$F,"Lost")+COUNTIFS(SWISSW!$I:$I,TOTAL_MATCHUP!L$1,SWISSW!$J:$J,TOTAL_MATCHUP!$A3,SWISSW!$F:$F,"Won"))))*IF(ROW()=COLUMN(),0,1)</f>
        <v>19</v>
      </c>
      <c r="M3" s="14">
        <f ca="1">(((COUNTIFS(SWISSW!$I:$I,TOTAL_MATCHUP!$A3,SWISSW!$J:$J,TOTAL_MATCHUP!M$1,SWISSW!$F:$F,"Won")+COUNTIFS(SWISSW!$I:$I,TOTAL_MATCHUP!M$1,SWISSW!$J:$J,TOTAL_MATCHUP!$A3,SWISSW!$F:$F,"Lost")))+((COUNTIFS(SWISSW!$I:$I,TOTAL_MATCHUP!$A3,SWISSW!$J:$J,TOTAL_MATCHUP!M$1,SWISSW!$F:$F,"Lost")+COUNTIFS(SWISSW!$I:$I,TOTAL_MATCHUP!M$1,SWISSW!$J:$J,TOTAL_MATCHUP!$A3,SWISSW!$F:$F,"Won"))))*IF(ROW()=COLUMN(),0,1)</f>
        <v>22</v>
      </c>
      <c r="N3" s="14">
        <f ca="1">(((COUNTIFS(SWISSW!$I:$I,TOTAL_MATCHUP!$A3,SWISSW!$J:$J,TOTAL_MATCHUP!N$1,SWISSW!$F:$F,"Won")+COUNTIFS(SWISSW!$I:$I,TOTAL_MATCHUP!N$1,SWISSW!$J:$J,TOTAL_MATCHUP!$A3,SWISSW!$F:$F,"Lost")))+((COUNTIFS(SWISSW!$I:$I,TOTAL_MATCHUP!$A3,SWISSW!$J:$J,TOTAL_MATCHUP!N$1,SWISSW!$F:$F,"Lost")+COUNTIFS(SWISSW!$I:$I,TOTAL_MATCHUP!N$1,SWISSW!$J:$J,TOTAL_MATCHUP!$A3,SWISSW!$F:$F,"Won"))))*IF(ROW()=COLUMN(),0,1)</f>
        <v>14</v>
      </c>
      <c r="O3" s="14">
        <f ca="1">(((COUNTIFS(SWISSW!$I:$I,TOTAL_MATCHUP!$A3,SWISSW!$J:$J,TOTAL_MATCHUP!O$1,SWISSW!$F:$F,"Won")+COUNTIFS(SWISSW!$I:$I,TOTAL_MATCHUP!O$1,SWISSW!$J:$J,TOTAL_MATCHUP!$A3,SWISSW!$F:$F,"Lost")))+((COUNTIFS(SWISSW!$I:$I,TOTAL_MATCHUP!$A3,SWISSW!$J:$J,TOTAL_MATCHUP!O$1,SWISSW!$F:$F,"Lost")+COUNTIFS(SWISSW!$I:$I,TOTAL_MATCHUP!O$1,SWISSW!$J:$J,TOTAL_MATCHUP!$A3,SWISSW!$F:$F,"Won"))))*IF(ROW()=COLUMN(),0,1)</f>
        <v>17</v>
      </c>
      <c r="P3" s="14">
        <f ca="1">(((COUNTIFS(SWISSW!$I:$I,TOTAL_MATCHUP!$A3,SWISSW!$J:$J,TOTAL_MATCHUP!P$1,SWISSW!$F:$F,"Won")+COUNTIFS(SWISSW!$I:$I,TOTAL_MATCHUP!P$1,SWISSW!$J:$J,TOTAL_MATCHUP!$A3,SWISSW!$F:$F,"Lost")))+((COUNTIFS(SWISSW!$I:$I,TOTAL_MATCHUP!$A3,SWISSW!$J:$J,TOTAL_MATCHUP!P$1,SWISSW!$F:$F,"Lost")+COUNTIFS(SWISSW!$I:$I,TOTAL_MATCHUP!P$1,SWISSW!$J:$J,TOTAL_MATCHUP!$A3,SWISSW!$F:$F,"Won"))))*IF(ROW()=COLUMN(),0,1)</f>
        <v>17</v>
      </c>
      <c r="Q3" s="14">
        <f ca="1">(((COUNTIFS(SWISSW!$I:$I,TOTAL_MATCHUP!$A3,SWISSW!$J:$J,TOTAL_MATCHUP!Q$1,SWISSW!$F:$F,"Won")+COUNTIFS(SWISSW!$I:$I,TOTAL_MATCHUP!Q$1,SWISSW!$J:$J,TOTAL_MATCHUP!$A3,SWISSW!$F:$F,"Lost")))+((COUNTIFS(SWISSW!$I:$I,TOTAL_MATCHUP!$A3,SWISSW!$J:$J,TOTAL_MATCHUP!Q$1,SWISSW!$F:$F,"Lost")+COUNTIFS(SWISSW!$I:$I,TOTAL_MATCHUP!Q$1,SWISSW!$J:$J,TOTAL_MATCHUP!$A3,SWISSW!$F:$F,"Won"))))*IF(ROW()=COLUMN(),0,1)</f>
        <v>14</v>
      </c>
      <c r="R3" s="14">
        <f ca="1">(((COUNTIFS(SWISSW!$I:$I,TOTAL_MATCHUP!$A3,SWISSW!$J:$J,TOTAL_MATCHUP!R$1,SWISSW!$F:$F,"Won")+COUNTIFS(SWISSW!$I:$I,TOTAL_MATCHUP!R$1,SWISSW!$J:$J,TOTAL_MATCHUP!$A3,SWISSW!$F:$F,"Lost")))+((COUNTIFS(SWISSW!$I:$I,TOTAL_MATCHUP!$A3,SWISSW!$J:$J,TOTAL_MATCHUP!R$1,SWISSW!$F:$F,"Lost")+COUNTIFS(SWISSW!$I:$I,TOTAL_MATCHUP!R$1,SWISSW!$J:$J,TOTAL_MATCHUP!$A3,SWISSW!$F:$F,"Won"))))*IF(ROW()=COLUMN(),0,1)</f>
        <v>19</v>
      </c>
      <c r="S3" s="14">
        <f ca="1">(((COUNTIFS(SWISSW!$I:$I,TOTAL_MATCHUP!$A3,SWISSW!$J:$J,TOTAL_MATCHUP!S$1,SWISSW!$F:$F,"Won")+COUNTIFS(SWISSW!$I:$I,TOTAL_MATCHUP!S$1,SWISSW!$J:$J,TOTAL_MATCHUP!$A3,SWISSW!$F:$F,"Lost")))+((COUNTIFS(SWISSW!$I:$I,TOTAL_MATCHUP!$A3,SWISSW!$J:$J,TOTAL_MATCHUP!S$1,SWISSW!$F:$F,"Lost")+COUNTIFS(SWISSW!$I:$I,TOTAL_MATCHUP!S$1,SWISSW!$J:$J,TOTAL_MATCHUP!$A3,SWISSW!$F:$F,"Won"))))*IF(ROW()=COLUMN(),0,1)</f>
        <v>4</v>
      </c>
      <c r="T3" s="14">
        <f ca="1">(((COUNTIFS(SWISSW!$I:$I,TOTAL_MATCHUP!$A3,SWISSW!$J:$J,TOTAL_MATCHUP!T$1,SWISSW!$F:$F,"Won")+COUNTIFS(SWISSW!$I:$I,TOTAL_MATCHUP!T$1,SWISSW!$J:$J,TOTAL_MATCHUP!$A3,SWISSW!$F:$F,"Lost")))+((COUNTIFS(SWISSW!$I:$I,TOTAL_MATCHUP!$A3,SWISSW!$J:$J,TOTAL_MATCHUP!T$1,SWISSW!$F:$F,"Lost")+COUNTIFS(SWISSW!$I:$I,TOTAL_MATCHUP!T$1,SWISSW!$J:$J,TOTAL_MATCHUP!$A3,SWISSW!$F:$F,"Won"))))*IF(ROW()=COLUMN(),0,1)</f>
        <v>9</v>
      </c>
      <c r="U3" s="14">
        <f ca="1">(((COUNTIFS(SWISSW!$I:$I,TOTAL_MATCHUP!$A3,SWISSW!$J:$J,TOTAL_MATCHUP!U$1,SWISSW!$F:$F,"Won")+COUNTIFS(SWISSW!$I:$I,TOTAL_MATCHUP!U$1,SWISSW!$J:$J,TOTAL_MATCHUP!$A3,SWISSW!$F:$F,"Lost")))+((COUNTIFS(SWISSW!$I:$I,TOTAL_MATCHUP!$A3,SWISSW!$J:$J,TOTAL_MATCHUP!U$1,SWISSW!$F:$F,"Lost")+COUNTIFS(SWISSW!$I:$I,TOTAL_MATCHUP!U$1,SWISSW!$J:$J,TOTAL_MATCHUP!$A3,SWISSW!$F:$F,"Won"))))*IF(ROW()=COLUMN(),0,1)</f>
        <v>2</v>
      </c>
      <c r="V3" s="14">
        <f ca="1">(((COUNTIFS(SWISSW!$I:$I,TOTAL_MATCHUP!$A3,SWISSW!$J:$J,TOTAL_MATCHUP!V$1,SWISSW!$F:$F,"Won")+COUNTIFS(SWISSW!$I:$I,TOTAL_MATCHUP!V$1,SWISSW!$J:$J,TOTAL_MATCHUP!$A3,SWISSW!$F:$F,"Lost")))+((COUNTIFS(SWISSW!$I:$I,TOTAL_MATCHUP!$A3,SWISSW!$J:$J,TOTAL_MATCHUP!V$1,SWISSW!$F:$F,"Lost")+COUNTIFS(SWISSW!$I:$I,TOTAL_MATCHUP!V$1,SWISSW!$J:$J,TOTAL_MATCHUP!$A3,SWISSW!$F:$F,"Won"))))*IF(ROW()=COLUMN(),0,1)</f>
        <v>7</v>
      </c>
      <c r="W3" s="14">
        <f ca="1">(((COUNTIFS(SWISSW!$I:$I,TOTAL_MATCHUP!$A3,SWISSW!$J:$J,TOTAL_MATCHUP!W$1,SWISSW!$F:$F,"Won")+COUNTIFS(SWISSW!$I:$I,TOTAL_MATCHUP!W$1,SWISSW!$J:$J,TOTAL_MATCHUP!$A3,SWISSW!$F:$F,"Lost")))+((COUNTIFS(SWISSW!$I:$I,TOTAL_MATCHUP!$A3,SWISSW!$J:$J,TOTAL_MATCHUP!W$1,SWISSW!$F:$F,"Lost")+COUNTIFS(SWISSW!$I:$I,TOTAL_MATCHUP!W$1,SWISSW!$J:$J,TOTAL_MATCHUP!$A3,SWISSW!$F:$F,"Won"))))*IF(ROW()=COLUMN(),0,1)</f>
        <v>5</v>
      </c>
      <c r="X3" s="14">
        <f ca="1">(((COUNTIFS(SWISSW!$I:$I,TOTAL_MATCHUP!$A3,SWISSW!$J:$J,TOTAL_MATCHUP!X$1,SWISSW!$F:$F,"Won")+COUNTIFS(SWISSW!$I:$I,TOTAL_MATCHUP!X$1,SWISSW!$J:$J,TOTAL_MATCHUP!$A3,SWISSW!$F:$F,"Lost")))+((COUNTIFS(SWISSW!$I:$I,TOTAL_MATCHUP!$A3,SWISSW!$J:$J,TOTAL_MATCHUP!X$1,SWISSW!$F:$F,"Lost")+COUNTIFS(SWISSW!$I:$I,TOTAL_MATCHUP!X$1,SWISSW!$J:$J,TOTAL_MATCHUP!$A3,SWISSW!$F:$F,"Won"))))*IF(ROW()=COLUMN(),0,1)</f>
        <v>6</v>
      </c>
      <c r="Y3" s="14">
        <f ca="1">(((COUNTIFS(SWISSW!$I:$I,TOTAL_MATCHUP!$A3,SWISSW!$J:$J,TOTAL_MATCHUP!Y$1,SWISSW!$F:$F,"Won")+COUNTIFS(SWISSW!$I:$I,TOTAL_MATCHUP!Y$1,SWISSW!$J:$J,TOTAL_MATCHUP!$A3,SWISSW!$F:$F,"Lost")))+((COUNTIFS(SWISSW!$I:$I,TOTAL_MATCHUP!$A3,SWISSW!$J:$J,TOTAL_MATCHUP!Y$1,SWISSW!$F:$F,"Lost")+COUNTIFS(SWISSW!$I:$I,TOTAL_MATCHUP!Y$1,SWISSW!$J:$J,TOTAL_MATCHUP!$A3,SWISSW!$F:$F,"Won"))))*IF(ROW()=COLUMN(),0,1)</f>
        <v>10</v>
      </c>
      <c r="Z3" s="14">
        <f ca="1">(((COUNTIFS(SWISSW!$I:$I,TOTAL_MATCHUP!$A3,SWISSW!$J:$J,TOTAL_MATCHUP!Z$1,SWISSW!$F:$F,"Won")+COUNTIFS(SWISSW!$I:$I,TOTAL_MATCHUP!Z$1,SWISSW!$J:$J,TOTAL_MATCHUP!$A3,SWISSW!$F:$F,"Lost")))+((COUNTIFS(SWISSW!$I:$I,TOTAL_MATCHUP!$A3,SWISSW!$J:$J,TOTAL_MATCHUP!Z$1,SWISSW!$F:$F,"Lost")+COUNTIFS(SWISSW!$I:$I,TOTAL_MATCHUP!Z$1,SWISSW!$J:$J,TOTAL_MATCHUP!$A3,SWISSW!$F:$F,"Won"))))*IF(ROW()=COLUMN(),0,1)</f>
        <v>2</v>
      </c>
      <c r="AA3" s="14">
        <f ca="1">(((COUNTIFS(SWISSW!$I:$I,TOTAL_MATCHUP!$A3,SWISSW!$J:$J,TOTAL_MATCHUP!AA$1,SWISSW!$F:$F,"Won")+COUNTIFS(SWISSW!$I:$I,TOTAL_MATCHUP!AA$1,SWISSW!$J:$J,TOTAL_MATCHUP!$A3,SWISSW!$F:$F,"Lost")))+((COUNTIFS(SWISSW!$I:$I,TOTAL_MATCHUP!$A3,SWISSW!$J:$J,TOTAL_MATCHUP!AA$1,SWISSW!$F:$F,"Lost")+COUNTIFS(SWISSW!$I:$I,TOTAL_MATCHUP!AA$1,SWISSW!$J:$J,TOTAL_MATCHUP!$A3,SWISSW!$F:$F,"Won"))))*IF(ROW()=COLUMN(),0,1)</f>
        <v>8</v>
      </c>
      <c r="AB3" s="14">
        <f ca="1">(((COUNTIFS(SWISSW!$I:$I,TOTAL_MATCHUP!$A3,SWISSW!$J:$J,TOTAL_MATCHUP!AB$1,SWISSW!$F:$F,"Won")+COUNTIFS(SWISSW!$I:$I,TOTAL_MATCHUP!AB$1,SWISSW!$J:$J,TOTAL_MATCHUP!$A3,SWISSW!$F:$F,"Lost")))+((COUNTIFS(SWISSW!$I:$I,TOTAL_MATCHUP!$A3,SWISSW!$J:$J,TOTAL_MATCHUP!AB$1,SWISSW!$F:$F,"Lost")+COUNTIFS(SWISSW!$I:$I,TOTAL_MATCHUP!AB$1,SWISSW!$J:$J,TOTAL_MATCHUP!$A3,SWISSW!$F:$F,"Won"))))*IF(ROW()=COLUMN(),0,1)</f>
        <v>7</v>
      </c>
      <c r="AC3" s="14">
        <f ca="1">(((COUNTIFS(SWISSW!$I:$I,TOTAL_MATCHUP!$A3,SWISSW!$J:$J,TOTAL_MATCHUP!AC$1,SWISSW!$F:$F,"Won")+COUNTIFS(SWISSW!$I:$I,TOTAL_MATCHUP!AC$1,SWISSW!$J:$J,TOTAL_MATCHUP!$A3,SWISSW!$F:$F,"Lost")))+((COUNTIFS(SWISSW!$I:$I,TOTAL_MATCHUP!$A3,SWISSW!$J:$J,TOTAL_MATCHUP!AC$1,SWISSW!$F:$F,"Lost")+COUNTIFS(SWISSW!$I:$I,TOTAL_MATCHUP!AC$1,SWISSW!$J:$J,TOTAL_MATCHUP!$A3,SWISSW!$F:$F,"Won"))))*IF(ROW()=COLUMN(),0,1)</f>
        <v>4</v>
      </c>
      <c r="AD3" s="14">
        <f ca="1">(((COUNTIFS(SWISSW!$I:$I,TOTAL_MATCHUP!$A3,SWISSW!$J:$J,TOTAL_MATCHUP!AD$1,SWISSW!$F:$F,"Won")+COUNTIFS(SWISSW!$I:$I,TOTAL_MATCHUP!AD$1,SWISSW!$J:$J,TOTAL_MATCHUP!$A3,SWISSW!$F:$F,"Lost")))+((COUNTIFS(SWISSW!$I:$I,TOTAL_MATCHUP!$A3,SWISSW!$J:$J,TOTAL_MATCHUP!AD$1,SWISSW!$F:$F,"Lost")+COUNTIFS(SWISSW!$I:$I,TOTAL_MATCHUP!AD$1,SWISSW!$J:$J,TOTAL_MATCHUP!$A3,SWISSW!$F:$F,"Won"))))*IF(ROW()=COLUMN(),0,1)</f>
        <v>1</v>
      </c>
      <c r="AE3" s="14">
        <f ca="1">(((COUNTIFS(SWISSW!$I:$I,TOTAL_MATCHUP!$A3,SWISSW!$J:$J,TOTAL_MATCHUP!AE$1,SWISSW!$F:$F,"Won")+COUNTIFS(SWISSW!$I:$I,TOTAL_MATCHUP!AE$1,SWISSW!$J:$J,TOTAL_MATCHUP!$A3,SWISSW!$F:$F,"Lost")))+((COUNTIFS(SWISSW!$I:$I,TOTAL_MATCHUP!$A3,SWISSW!$J:$J,TOTAL_MATCHUP!AE$1,SWISSW!$F:$F,"Lost")+COUNTIFS(SWISSW!$I:$I,TOTAL_MATCHUP!AE$1,SWISSW!$J:$J,TOTAL_MATCHUP!$A3,SWISSW!$F:$F,"Won"))))*IF(ROW()=COLUMN(),0,1)</f>
        <v>5</v>
      </c>
      <c r="AF3" s="14">
        <f ca="1">(((COUNTIFS(SWISSW!$I:$I,TOTAL_MATCHUP!$A3,SWISSW!$J:$J,TOTAL_MATCHUP!AF$1,SWISSW!$F:$F,"Won")+COUNTIFS(SWISSW!$I:$I,TOTAL_MATCHUP!AF$1,SWISSW!$J:$J,TOTAL_MATCHUP!$A3,SWISSW!$F:$F,"Lost")))+((COUNTIFS(SWISSW!$I:$I,TOTAL_MATCHUP!$A3,SWISSW!$J:$J,TOTAL_MATCHUP!AF$1,SWISSW!$F:$F,"Lost")+COUNTIFS(SWISSW!$I:$I,TOTAL_MATCHUP!AF$1,SWISSW!$J:$J,TOTAL_MATCHUP!$A3,SWISSW!$F:$F,"Won"))))*IF(ROW()=COLUMN(),0,1)</f>
        <v>5</v>
      </c>
      <c r="AG3" s="14">
        <f ca="1">(((COUNTIFS(SWISSW!$I:$I,TOTAL_MATCHUP!$A3,SWISSW!$J:$J,TOTAL_MATCHUP!AG$1,SWISSW!$F:$F,"Won")+COUNTIFS(SWISSW!$I:$I,TOTAL_MATCHUP!AG$1,SWISSW!$J:$J,TOTAL_MATCHUP!$A3,SWISSW!$F:$F,"Lost")))+((COUNTIFS(SWISSW!$I:$I,TOTAL_MATCHUP!$A3,SWISSW!$J:$J,TOTAL_MATCHUP!AG$1,SWISSW!$F:$F,"Lost")+COUNTIFS(SWISSW!$I:$I,TOTAL_MATCHUP!AG$1,SWISSW!$J:$J,TOTAL_MATCHUP!$A3,SWISSW!$F:$F,"Won"))))*IF(ROW()=COLUMN(),0,1)</f>
        <v>5</v>
      </c>
      <c r="AH3" s="14">
        <f ca="1">(((COUNTIFS(SWISSW!$I:$I,TOTAL_MATCHUP!$A3,SWISSW!$J:$J,TOTAL_MATCHUP!AH$1,SWISSW!$F:$F,"Won")+COUNTIFS(SWISSW!$I:$I,TOTAL_MATCHUP!AH$1,SWISSW!$J:$J,TOTAL_MATCHUP!$A3,SWISSW!$F:$F,"Lost")))+((COUNTIFS(SWISSW!$I:$I,TOTAL_MATCHUP!$A3,SWISSW!$J:$J,TOTAL_MATCHUP!AH$1,SWISSW!$F:$F,"Lost")+COUNTIFS(SWISSW!$I:$I,TOTAL_MATCHUP!AH$1,SWISSW!$J:$J,TOTAL_MATCHUP!$A3,SWISSW!$F:$F,"Won"))))*IF(ROW()=COLUMN(),0,1)</f>
        <v>1</v>
      </c>
      <c r="AI3" s="14">
        <f ca="1">(((COUNTIFS(SWISSW!$I:$I,TOTAL_MATCHUP!$A3,SWISSW!$J:$J,TOTAL_MATCHUP!AI$1,SWISSW!$F:$F,"Won")+COUNTIFS(SWISSW!$I:$I,TOTAL_MATCHUP!AI$1,SWISSW!$J:$J,TOTAL_MATCHUP!$A3,SWISSW!$F:$F,"Lost")))+((COUNTIFS(SWISSW!$I:$I,TOTAL_MATCHUP!$A3,SWISSW!$J:$J,TOTAL_MATCHUP!AI$1,SWISSW!$F:$F,"Lost")+COUNTIFS(SWISSW!$I:$I,TOTAL_MATCHUP!AI$1,SWISSW!$J:$J,TOTAL_MATCHUP!$A3,SWISSW!$F:$F,"Won"))))*IF(ROW()=COLUMN(),0,1)</f>
        <v>1</v>
      </c>
      <c r="AJ3" s="14">
        <f ca="1">(((COUNTIFS(SWISSW!$I:$I,TOTAL_MATCHUP!$A3,SWISSW!$J:$J,TOTAL_MATCHUP!AJ$1,SWISSW!$F:$F,"Won")+COUNTIFS(SWISSW!$I:$I,TOTAL_MATCHUP!AJ$1,SWISSW!$J:$J,TOTAL_MATCHUP!$A3,SWISSW!$F:$F,"Lost")))+((COUNTIFS(SWISSW!$I:$I,TOTAL_MATCHUP!$A3,SWISSW!$J:$J,TOTAL_MATCHUP!AJ$1,SWISSW!$F:$F,"Lost")+COUNTIFS(SWISSW!$I:$I,TOTAL_MATCHUP!AJ$1,SWISSW!$J:$J,TOTAL_MATCHUP!$A3,SWISSW!$F:$F,"Won"))))*IF(ROW()=COLUMN(),0,1)</f>
        <v>0</v>
      </c>
      <c r="AK3" s="14">
        <f ca="1">(((COUNTIFS(SWISSW!$I:$I,TOTAL_MATCHUP!$A3,SWISSW!$J:$J,TOTAL_MATCHUP!AK$1,SWISSW!$F:$F,"Won")+COUNTIFS(SWISSW!$I:$I,TOTAL_MATCHUP!AK$1,SWISSW!$J:$J,TOTAL_MATCHUP!$A3,SWISSW!$F:$F,"Lost")))+((COUNTIFS(SWISSW!$I:$I,TOTAL_MATCHUP!$A3,SWISSW!$J:$J,TOTAL_MATCHUP!AK$1,SWISSW!$F:$F,"Lost")+COUNTIFS(SWISSW!$I:$I,TOTAL_MATCHUP!AK$1,SWISSW!$J:$J,TOTAL_MATCHUP!$A3,SWISSW!$F:$F,"Won"))))*IF(ROW()=COLUMN(),0,1)</f>
        <v>0</v>
      </c>
      <c r="AL3" s="14">
        <f ca="1">(((COUNTIFS(SWISSW!$I:$I,TOTAL_MATCHUP!$A3,SWISSW!$J:$J,TOTAL_MATCHUP!AL$1,SWISSW!$F:$F,"Won")+COUNTIFS(SWISSW!$I:$I,TOTAL_MATCHUP!AL$1,SWISSW!$J:$J,TOTAL_MATCHUP!$A3,SWISSW!$F:$F,"Lost")))+((COUNTIFS(SWISSW!$I:$I,TOTAL_MATCHUP!$A3,SWISSW!$J:$J,TOTAL_MATCHUP!AL$1,SWISSW!$F:$F,"Lost")+COUNTIFS(SWISSW!$I:$I,TOTAL_MATCHUP!AL$1,SWISSW!$J:$J,TOTAL_MATCHUP!$A3,SWISSW!$F:$F,"Won"))))*IF(ROW()=COLUMN(),0,1)</f>
        <v>1</v>
      </c>
      <c r="AM3" s="14">
        <f ca="1">(((COUNTIFS(SWISSW!$I:$I,TOTAL_MATCHUP!$A3,SWISSW!$J:$J,TOTAL_MATCHUP!AM$1,SWISSW!$F:$F,"Won")+COUNTIFS(SWISSW!$I:$I,TOTAL_MATCHUP!AM$1,SWISSW!$J:$J,TOTAL_MATCHUP!$A3,SWISSW!$F:$F,"Lost")))+((COUNTIFS(SWISSW!$I:$I,TOTAL_MATCHUP!$A3,SWISSW!$J:$J,TOTAL_MATCHUP!AM$1,SWISSW!$F:$F,"Lost")+COUNTIFS(SWISSW!$I:$I,TOTAL_MATCHUP!AM$1,SWISSW!$J:$J,TOTAL_MATCHUP!$A3,SWISSW!$F:$F,"Won"))))*IF(ROW()=COLUMN(),0,1)</f>
        <v>2</v>
      </c>
      <c r="AN3" s="14">
        <f ca="1">(((COUNTIFS(SWISSW!$I:$I,TOTAL_MATCHUP!$A3,SWISSW!$J:$J,TOTAL_MATCHUP!AN$1,SWISSW!$F:$F,"Won")+COUNTIFS(SWISSW!$I:$I,TOTAL_MATCHUP!AN$1,SWISSW!$J:$J,TOTAL_MATCHUP!$A3,SWISSW!$F:$F,"Lost")))+((COUNTIFS(SWISSW!$I:$I,TOTAL_MATCHUP!$A3,SWISSW!$J:$J,TOTAL_MATCHUP!AN$1,SWISSW!$F:$F,"Lost")+COUNTIFS(SWISSW!$I:$I,TOTAL_MATCHUP!AN$1,SWISSW!$J:$J,TOTAL_MATCHUP!$A3,SWISSW!$F:$F,"Won"))))*IF(ROW()=COLUMN(),0,1)</f>
        <v>3</v>
      </c>
      <c r="AO3" s="14">
        <f ca="1">(((COUNTIFS(SWISSW!$I:$I,TOTAL_MATCHUP!$A3,SWISSW!$J:$J,TOTAL_MATCHUP!AO$1,SWISSW!$F:$F,"Won")+COUNTIFS(SWISSW!$I:$I,TOTAL_MATCHUP!AO$1,SWISSW!$J:$J,TOTAL_MATCHUP!$A3,SWISSW!$F:$F,"Lost")))+((COUNTIFS(SWISSW!$I:$I,TOTAL_MATCHUP!$A3,SWISSW!$J:$J,TOTAL_MATCHUP!AO$1,SWISSW!$F:$F,"Lost")+COUNTIFS(SWISSW!$I:$I,TOTAL_MATCHUP!AO$1,SWISSW!$J:$J,TOTAL_MATCHUP!$A3,SWISSW!$F:$F,"Won"))))*IF(ROW()=COLUMN(),0,1)</f>
        <v>2</v>
      </c>
      <c r="AP3" s="14">
        <f ca="1">(((COUNTIFS(SWISSW!$I:$I,TOTAL_MATCHUP!$A3,SWISSW!$J:$J,TOTAL_MATCHUP!AP$1,SWISSW!$F:$F,"Won")+COUNTIFS(SWISSW!$I:$I,TOTAL_MATCHUP!AP$1,SWISSW!$J:$J,TOTAL_MATCHUP!$A3,SWISSW!$F:$F,"Lost")))+((COUNTIFS(SWISSW!$I:$I,TOTAL_MATCHUP!$A3,SWISSW!$J:$J,TOTAL_MATCHUP!AP$1,SWISSW!$F:$F,"Lost")+COUNTIFS(SWISSW!$I:$I,TOTAL_MATCHUP!AP$1,SWISSW!$J:$J,TOTAL_MATCHUP!$A3,SWISSW!$F:$F,"Won"))))*IF(ROW()=COLUMN(),0,1)</f>
        <v>2</v>
      </c>
      <c r="AQ3" s="14">
        <f ca="1">(((COUNTIFS(SWISSW!$I:$I,TOTAL_MATCHUP!$A3,SWISSW!$J:$J,TOTAL_MATCHUP!AQ$1,SWISSW!$F:$F,"Won")+COUNTIFS(SWISSW!$I:$I,TOTAL_MATCHUP!AQ$1,SWISSW!$J:$J,TOTAL_MATCHUP!$A3,SWISSW!$F:$F,"Lost")))+((COUNTIFS(SWISSW!$I:$I,TOTAL_MATCHUP!$A3,SWISSW!$J:$J,TOTAL_MATCHUP!AQ$1,SWISSW!$F:$F,"Lost")+COUNTIFS(SWISSW!$I:$I,TOTAL_MATCHUP!AQ$1,SWISSW!$J:$J,TOTAL_MATCHUP!$A3,SWISSW!$F:$F,"Won"))))*IF(ROW()=COLUMN(),0,1)</f>
        <v>1</v>
      </c>
      <c r="AR3" s="14">
        <f ca="1">(((COUNTIFS(SWISSW!$I:$I,TOTAL_MATCHUP!$A3,SWISSW!$J:$J,TOTAL_MATCHUP!AR$1,SWISSW!$F:$F,"Won")+COUNTIFS(SWISSW!$I:$I,TOTAL_MATCHUP!AR$1,SWISSW!$J:$J,TOTAL_MATCHUP!$A3,SWISSW!$F:$F,"Lost")))+((COUNTIFS(SWISSW!$I:$I,TOTAL_MATCHUP!$A3,SWISSW!$J:$J,TOTAL_MATCHUP!AR$1,SWISSW!$F:$F,"Lost")+COUNTIFS(SWISSW!$I:$I,TOTAL_MATCHUP!AR$1,SWISSW!$J:$J,TOTAL_MATCHUP!$A3,SWISSW!$F:$F,"Won"))))*IF(ROW()=COLUMN(),0,1)</f>
        <v>0</v>
      </c>
      <c r="AS3" s="14">
        <f ca="1">(((COUNTIFS(SWISSW!$I:$I,TOTAL_MATCHUP!$A3,SWISSW!$J:$J,TOTAL_MATCHUP!AS$1,SWISSW!$F:$F,"Won")+COUNTIFS(SWISSW!$I:$I,TOTAL_MATCHUP!AS$1,SWISSW!$J:$J,TOTAL_MATCHUP!$A3,SWISSW!$F:$F,"Lost")))+((COUNTIFS(SWISSW!$I:$I,TOTAL_MATCHUP!$A3,SWISSW!$J:$J,TOTAL_MATCHUP!AS$1,SWISSW!$F:$F,"Lost")+COUNTIFS(SWISSW!$I:$I,TOTAL_MATCHUP!AS$1,SWISSW!$J:$J,TOTAL_MATCHUP!$A3,SWISSW!$F:$F,"Won"))))*IF(ROW()=COLUMN(),0,1)</f>
        <v>0</v>
      </c>
      <c r="AT3" s="14">
        <f ca="1">(((COUNTIFS(SWISSW!$I:$I,TOTAL_MATCHUP!$A3,SWISSW!$J:$J,TOTAL_MATCHUP!AT$1,SWISSW!$F:$F,"Won")+COUNTIFS(SWISSW!$I:$I,TOTAL_MATCHUP!AT$1,SWISSW!$J:$J,TOTAL_MATCHUP!$A3,SWISSW!$F:$F,"Lost")))+((COUNTIFS(SWISSW!$I:$I,TOTAL_MATCHUP!$A3,SWISSW!$J:$J,TOTAL_MATCHUP!AT$1,SWISSW!$F:$F,"Lost")+COUNTIFS(SWISSW!$I:$I,TOTAL_MATCHUP!AT$1,SWISSW!$J:$J,TOTAL_MATCHUP!$A3,SWISSW!$F:$F,"Won"))))*IF(ROW()=COLUMN(),0,1)</f>
        <v>2</v>
      </c>
      <c r="AU3" s="14">
        <f ca="1">(((COUNTIFS(SWISSW!$I:$I,TOTAL_MATCHUP!$A3,SWISSW!$J:$J,TOTAL_MATCHUP!AU$1,SWISSW!$F:$F,"Won")+COUNTIFS(SWISSW!$I:$I,TOTAL_MATCHUP!AU$1,SWISSW!$J:$J,TOTAL_MATCHUP!$A3,SWISSW!$F:$F,"Lost")))+((COUNTIFS(SWISSW!$I:$I,TOTAL_MATCHUP!$A3,SWISSW!$J:$J,TOTAL_MATCHUP!AU$1,SWISSW!$F:$F,"Lost")+COUNTIFS(SWISSW!$I:$I,TOTAL_MATCHUP!AU$1,SWISSW!$J:$J,TOTAL_MATCHUP!$A3,SWISSW!$F:$F,"Won"))))*IF(ROW()=COLUMN(),0,1)</f>
        <v>1</v>
      </c>
      <c r="AV3" s="14">
        <f ca="1">(((COUNTIFS(SWISSW!$I:$I,TOTAL_MATCHUP!$A3,SWISSW!$J:$J,TOTAL_MATCHUP!AV$1,SWISSW!$F:$F,"Won")+COUNTIFS(SWISSW!$I:$I,TOTAL_MATCHUP!AV$1,SWISSW!$J:$J,TOTAL_MATCHUP!$A3,SWISSW!$F:$F,"Lost")))+((COUNTIFS(SWISSW!$I:$I,TOTAL_MATCHUP!$A3,SWISSW!$J:$J,TOTAL_MATCHUP!AV$1,SWISSW!$F:$F,"Lost")+COUNTIFS(SWISSW!$I:$I,TOTAL_MATCHUP!AV$1,SWISSW!$J:$J,TOTAL_MATCHUP!$A3,SWISSW!$F:$F,"Won"))))*IF(ROW()=COLUMN(),0,1)</f>
        <v>2</v>
      </c>
      <c r="AW3" s="14">
        <f ca="1">(((COUNTIFS(SWISSW!$I:$I,TOTAL_MATCHUP!$A3,SWISSW!$J:$J,TOTAL_MATCHUP!AW$1,SWISSW!$F:$F,"Won")+COUNTIFS(SWISSW!$I:$I,TOTAL_MATCHUP!AW$1,SWISSW!$J:$J,TOTAL_MATCHUP!$A3,SWISSW!$F:$F,"Lost")))+((COUNTIFS(SWISSW!$I:$I,TOTAL_MATCHUP!$A3,SWISSW!$J:$J,TOTAL_MATCHUP!AW$1,SWISSW!$F:$F,"Lost")+COUNTIFS(SWISSW!$I:$I,TOTAL_MATCHUP!AW$1,SWISSW!$J:$J,TOTAL_MATCHUP!$A3,SWISSW!$F:$F,"Won"))))*IF(ROW()=COLUMN(),0,1)</f>
        <v>0</v>
      </c>
      <c r="AX3" s="14">
        <f ca="1">(((COUNTIFS(SWISSW!$I:$I,TOTAL_MATCHUP!$A3,SWISSW!$J:$J,TOTAL_MATCHUP!AX$1,SWISSW!$F:$F,"Won")+COUNTIFS(SWISSW!$I:$I,TOTAL_MATCHUP!AX$1,SWISSW!$J:$J,TOTAL_MATCHUP!$A3,SWISSW!$F:$F,"Lost")))+((COUNTIFS(SWISSW!$I:$I,TOTAL_MATCHUP!$A3,SWISSW!$J:$J,TOTAL_MATCHUP!AX$1,SWISSW!$F:$F,"Lost")+COUNTIFS(SWISSW!$I:$I,TOTAL_MATCHUP!AX$1,SWISSW!$J:$J,TOTAL_MATCHUP!$A3,SWISSW!$F:$F,"Won"))))*IF(ROW()=COLUMN(),0,1)</f>
        <v>3</v>
      </c>
      <c r="AY3" s="14">
        <f ca="1">(((COUNTIFS(SWISSW!$I:$I,TOTAL_MATCHUP!$A3,SWISSW!$J:$J,TOTAL_MATCHUP!AY$1,SWISSW!$F:$F,"Won")+COUNTIFS(SWISSW!$I:$I,TOTAL_MATCHUP!AY$1,SWISSW!$J:$J,TOTAL_MATCHUP!$A3,SWISSW!$F:$F,"Lost")))+((COUNTIFS(SWISSW!$I:$I,TOTAL_MATCHUP!$A3,SWISSW!$J:$J,TOTAL_MATCHUP!AY$1,SWISSW!$F:$F,"Lost")+COUNTIFS(SWISSW!$I:$I,TOTAL_MATCHUP!AY$1,SWISSW!$J:$J,TOTAL_MATCHUP!$A3,SWISSW!$F:$F,"Won"))))*IF(ROW()=COLUMN(),0,1)</f>
        <v>1</v>
      </c>
      <c r="AZ3" s="14">
        <f ca="1">(((COUNTIFS(SWISSW!$I:$I,TOTAL_MATCHUP!$A3,SWISSW!$J:$J,TOTAL_MATCHUP!AZ$1,SWISSW!$F:$F,"Won")+COUNTIFS(SWISSW!$I:$I,TOTAL_MATCHUP!AZ$1,SWISSW!$J:$J,TOTAL_MATCHUP!$A3,SWISSW!$F:$F,"Lost")))+((COUNTIFS(SWISSW!$I:$I,TOTAL_MATCHUP!$A3,SWISSW!$J:$J,TOTAL_MATCHUP!AZ$1,SWISSW!$F:$F,"Lost")+COUNTIFS(SWISSW!$I:$I,TOTAL_MATCHUP!AZ$1,SWISSW!$J:$J,TOTAL_MATCHUP!$A3,SWISSW!$F:$F,"Won"))))*IF(ROW()=COLUMN(),0,1)</f>
        <v>0</v>
      </c>
      <c r="BA3" s="14">
        <f ca="1">(((COUNTIFS(SWISSW!$I:$I,TOTAL_MATCHUP!$A3,SWISSW!$J:$J,TOTAL_MATCHUP!BA$1,SWISSW!$F:$F,"Won")+COUNTIFS(SWISSW!$I:$I,TOTAL_MATCHUP!BA$1,SWISSW!$J:$J,TOTAL_MATCHUP!$A3,SWISSW!$F:$F,"Lost")))+((COUNTIFS(SWISSW!$I:$I,TOTAL_MATCHUP!$A3,SWISSW!$J:$J,TOTAL_MATCHUP!BA$1,SWISSW!$F:$F,"Lost")+COUNTIFS(SWISSW!$I:$I,TOTAL_MATCHUP!BA$1,SWISSW!$J:$J,TOTAL_MATCHUP!$A3,SWISSW!$F:$F,"Won"))))*IF(ROW()=COLUMN(),0,1)</f>
        <v>0</v>
      </c>
      <c r="BB3" s="14">
        <f ca="1">(((COUNTIFS(SWISSW!$I:$I,TOTAL_MATCHUP!$A3,SWISSW!$J:$J,TOTAL_MATCHUP!BB$1,SWISSW!$F:$F,"Won")+COUNTIFS(SWISSW!$I:$I,TOTAL_MATCHUP!BB$1,SWISSW!$J:$J,TOTAL_MATCHUP!$A3,SWISSW!$F:$F,"Lost")))+((COUNTIFS(SWISSW!$I:$I,TOTAL_MATCHUP!$A3,SWISSW!$J:$J,TOTAL_MATCHUP!BB$1,SWISSW!$F:$F,"Lost")+COUNTIFS(SWISSW!$I:$I,TOTAL_MATCHUP!BB$1,SWISSW!$J:$J,TOTAL_MATCHUP!$A3,SWISSW!$F:$F,"Won"))))*IF(ROW()=COLUMN(),0,1)</f>
        <v>1</v>
      </c>
      <c r="BC3" s="14">
        <f ca="1">(((COUNTIFS(SWISSW!$I:$I,TOTAL_MATCHUP!$A3,SWISSW!$J:$J,TOTAL_MATCHUP!BC$1,SWISSW!$F:$F,"Won")+COUNTIFS(SWISSW!$I:$I,TOTAL_MATCHUP!BC$1,SWISSW!$J:$J,TOTAL_MATCHUP!$A3,SWISSW!$F:$F,"Lost")))+((COUNTIFS(SWISSW!$I:$I,TOTAL_MATCHUP!$A3,SWISSW!$J:$J,TOTAL_MATCHUP!BC$1,SWISSW!$F:$F,"Lost")+COUNTIFS(SWISSW!$I:$I,TOTAL_MATCHUP!BC$1,SWISSW!$J:$J,TOTAL_MATCHUP!$A3,SWISSW!$F:$F,"Won"))))*IF(ROW()=COLUMN(),0,1)</f>
        <v>0</v>
      </c>
      <c r="BD3" s="14">
        <f ca="1">(((COUNTIFS(SWISSW!$I:$I,TOTAL_MATCHUP!$A3,SWISSW!$J:$J,TOTAL_MATCHUP!BD$1,SWISSW!$F:$F,"Won")+COUNTIFS(SWISSW!$I:$I,TOTAL_MATCHUP!BD$1,SWISSW!$J:$J,TOTAL_MATCHUP!$A3,SWISSW!$F:$F,"Lost")))+((COUNTIFS(SWISSW!$I:$I,TOTAL_MATCHUP!$A3,SWISSW!$J:$J,TOTAL_MATCHUP!BD$1,SWISSW!$F:$F,"Lost")+COUNTIFS(SWISSW!$I:$I,TOTAL_MATCHUP!BD$1,SWISSW!$J:$J,TOTAL_MATCHUP!$A3,SWISSW!$F:$F,"Won"))))*IF(ROW()=COLUMN(),0,1)</f>
        <v>3</v>
      </c>
      <c r="BE3" s="14">
        <f ca="1">(((COUNTIFS(SWISSW!$I:$I,TOTAL_MATCHUP!$A3,SWISSW!$J:$J,TOTAL_MATCHUP!BE$1,SWISSW!$F:$F,"Won")+COUNTIFS(SWISSW!$I:$I,TOTAL_MATCHUP!BE$1,SWISSW!$J:$J,TOTAL_MATCHUP!$A3,SWISSW!$F:$F,"Lost")))+((COUNTIFS(SWISSW!$I:$I,TOTAL_MATCHUP!$A3,SWISSW!$J:$J,TOTAL_MATCHUP!BE$1,SWISSW!$F:$F,"Lost")+COUNTIFS(SWISSW!$I:$I,TOTAL_MATCHUP!BE$1,SWISSW!$J:$J,TOTAL_MATCHUP!$A3,SWISSW!$F:$F,"Won"))))*IF(ROW()=COLUMN(),0,1)</f>
        <v>0</v>
      </c>
      <c r="BF3" s="14">
        <f ca="1">(((COUNTIFS(SWISSW!$I:$I,TOTAL_MATCHUP!$A3,SWISSW!$J:$J,TOTAL_MATCHUP!BF$1,SWISSW!$F:$F,"Won")+COUNTIFS(SWISSW!$I:$I,TOTAL_MATCHUP!BF$1,SWISSW!$J:$J,TOTAL_MATCHUP!$A3,SWISSW!$F:$F,"Lost")))+((COUNTIFS(SWISSW!$I:$I,TOTAL_MATCHUP!$A3,SWISSW!$J:$J,TOTAL_MATCHUP!BF$1,SWISSW!$F:$F,"Lost")+COUNTIFS(SWISSW!$I:$I,TOTAL_MATCHUP!BF$1,SWISSW!$J:$J,TOTAL_MATCHUP!$A3,SWISSW!$F:$F,"Won"))))*IF(ROW()=COLUMN(),0,1)</f>
        <v>0</v>
      </c>
    </row>
    <row r="4" spans="1:58" s="6" customFormat="1" ht="55" customHeight="1" x14ac:dyDescent="0.25">
      <c r="A4" s="3" t="str">
        <f ca="1">MATCHUP!A4</f>
        <v>Rakdos Madness</v>
      </c>
      <c r="B4" s="14">
        <f ca="1">(((COUNTIFS(SWISSW!$I:$I,TOTAL_MATCHUP!$A4,SWISSW!$J:$J,TOTAL_MATCHUP!B$1,SWISSW!$F:$F,"Won")+COUNTIFS(SWISSW!$I:$I,TOTAL_MATCHUP!B$1,SWISSW!$J:$J,TOTAL_MATCHUP!$A4,SWISSW!$F:$F,"Lost")))+((COUNTIFS(SWISSW!$I:$I,TOTAL_MATCHUP!$A4,SWISSW!$J:$J,TOTAL_MATCHUP!B$1,SWISSW!$F:$F,"Lost")+COUNTIFS(SWISSW!$I:$I,TOTAL_MATCHUP!B$1,SWISSW!$J:$J,TOTAL_MATCHUP!$A4,SWISSW!$F:$F,"Won"))))*IF(ROW()=COLUMN(),0,1)</f>
        <v>68</v>
      </c>
      <c r="C4" s="14">
        <f ca="1">(((COUNTIFS(SWISSW!$I:$I,TOTAL_MATCHUP!$A4,SWISSW!$J:$J,TOTAL_MATCHUP!C$1,SWISSW!$F:$F,"Won")+COUNTIFS(SWISSW!$I:$I,TOTAL_MATCHUP!C$1,SWISSW!$J:$J,TOTAL_MATCHUP!$A4,SWISSW!$F:$F,"Lost")))+((COUNTIFS(SWISSW!$I:$I,TOTAL_MATCHUP!$A4,SWISSW!$J:$J,TOTAL_MATCHUP!C$1,SWISSW!$F:$F,"Lost")+COUNTIFS(SWISSW!$I:$I,TOTAL_MATCHUP!C$1,SWISSW!$J:$J,TOTAL_MATCHUP!$A4,SWISSW!$F:$F,"Won"))))*IF(ROW()=COLUMN(),0,1)</f>
        <v>61</v>
      </c>
      <c r="D4" s="14">
        <f ca="1">(((COUNTIFS(SWISSW!$I:$I,TOTAL_MATCHUP!$A4,SWISSW!$J:$J,TOTAL_MATCHUP!D$1,SWISSW!$F:$F,"Won")+COUNTIFS(SWISSW!$I:$I,TOTAL_MATCHUP!D$1,SWISSW!$J:$J,TOTAL_MATCHUP!$A4,SWISSW!$F:$F,"Lost")))+((COUNTIFS(SWISSW!$I:$I,TOTAL_MATCHUP!$A4,SWISSW!$J:$J,TOTAL_MATCHUP!D$1,SWISSW!$F:$F,"Lost")+COUNTIFS(SWISSW!$I:$I,TOTAL_MATCHUP!D$1,SWISSW!$J:$J,TOTAL_MATCHUP!$A4,SWISSW!$F:$F,"Won"))))*IF(ROW()=COLUMN(),0,1)</f>
        <v>0</v>
      </c>
      <c r="E4" s="14">
        <f ca="1">(((COUNTIFS(SWISSW!$I:$I,TOTAL_MATCHUP!$A4,SWISSW!$J:$J,TOTAL_MATCHUP!E$1,SWISSW!$F:$F,"Won")+COUNTIFS(SWISSW!$I:$I,TOTAL_MATCHUP!E$1,SWISSW!$J:$J,TOTAL_MATCHUP!$A4,SWISSW!$F:$F,"Lost")))+((COUNTIFS(SWISSW!$I:$I,TOTAL_MATCHUP!$A4,SWISSW!$J:$J,TOTAL_MATCHUP!E$1,SWISSW!$F:$F,"Lost")+COUNTIFS(SWISSW!$I:$I,TOTAL_MATCHUP!E$1,SWISSW!$J:$J,TOTAL_MATCHUP!$A4,SWISSW!$F:$F,"Won"))))*IF(ROW()=COLUMN(),0,1)</f>
        <v>39</v>
      </c>
      <c r="F4" s="14">
        <f ca="1">(((COUNTIFS(SWISSW!$I:$I,TOTAL_MATCHUP!$A4,SWISSW!$J:$J,TOTAL_MATCHUP!F$1,SWISSW!$F:$F,"Won")+COUNTIFS(SWISSW!$I:$I,TOTAL_MATCHUP!F$1,SWISSW!$J:$J,TOTAL_MATCHUP!$A4,SWISSW!$F:$F,"Lost")))+((COUNTIFS(SWISSW!$I:$I,TOTAL_MATCHUP!$A4,SWISSW!$J:$J,TOTAL_MATCHUP!F$1,SWISSW!$F:$F,"Lost")+COUNTIFS(SWISSW!$I:$I,TOTAL_MATCHUP!F$1,SWISSW!$J:$J,TOTAL_MATCHUP!$A4,SWISSW!$F:$F,"Won"))))*IF(ROW()=COLUMN(),0,1)</f>
        <v>52</v>
      </c>
      <c r="G4" s="14">
        <f ca="1">(((COUNTIFS(SWISSW!$I:$I,TOTAL_MATCHUP!$A4,SWISSW!$J:$J,TOTAL_MATCHUP!G$1,SWISSW!$F:$F,"Won")+COUNTIFS(SWISSW!$I:$I,TOTAL_MATCHUP!G$1,SWISSW!$J:$J,TOTAL_MATCHUP!$A4,SWISSW!$F:$F,"Lost")))+((COUNTIFS(SWISSW!$I:$I,TOTAL_MATCHUP!$A4,SWISSW!$J:$J,TOTAL_MATCHUP!G$1,SWISSW!$F:$F,"Lost")+COUNTIFS(SWISSW!$I:$I,TOTAL_MATCHUP!G$1,SWISSW!$J:$J,TOTAL_MATCHUP!$A4,SWISSW!$F:$F,"Won"))))*IF(ROW()=COLUMN(),0,1)</f>
        <v>30</v>
      </c>
      <c r="H4" s="14">
        <f ca="1">(((COUNTIFS(SWISSW!$I:$I,TOTAL_MATCHUP!$A4,SWISSW!$J:$J,TOTAL_MATCHUP!H$1,SWISSW!$F:$F,"Won")+COUNTIFS(SWISSW!$I:$I,TOTAL_MATCHUP!H$1,SWISSW!$J:$J,TOTAL_MATCHUP!$A4,SWISSW!$F:$F,"Lost")))+((COUNTIFS(SWISSW!$I:$I,TOTAL_MATCHUP!$A4,SWISSW!$J:$J,TOTAL_MATCHUP!H$1,SWISSW!$F:$F,"Lost")+COUNTIFS(SWISSW!$I:$I,TOTAL_MATCHUP!H$1,SWISSW!$J:$J,TOTAL_MATCHUP!$A4,SWISSW!$F:$F,"Won"))))*IF(ROW()=COLUMN(),0,1)</f>
        <v>18</v>
      </c>
      <c r="I4" s="14">
        <f ca="1">(((COUNTIFS(SWISSW!$I:$I,TOTAL_MATCHUP!$A4,SWISSW!$J:$J,TOTAL_MATCHUP!I$1,SWISSW!$F:$F,"Won")+COUNTIFS(SWISSW!$I:$I,TOTAL_MATCHUP!I$1,SWISSW!$J:$J,TOTAL_MATCHUP!$A4,SWISSW!$F:$F,"Lost")))+((COUNTIFS(SWISSW!$I:$I,TOTAL_MATCHUP!$A4,SWISSW!$J:$J,TOTAL_MATCHUP!I$1,SWISSW!$F:$F,"Lost")+COUNTIFS(SWISSW!$I:$I,TOTAL_MATCHUP!I$1,SWISSW!$J:$J,TOTAL_MATCHUP!$A4,SWISSW!$F:$F,"Won"))))*IF(ROW()=COLUMN(),0,1)</f>
        <v>23</v>
      </c>
      <c r="J4" s="14">
        <f ca="1">(((COUNTIFS(SWISSW!$I:$I,TOTAL_MATCHUP!$A4,SWISSW!$J:$J,TOTAL_MATCHUP!J$1,SWISSW!$F:$F,"Won")+COUNTIFS(SWISSW!$I:$I,TOTAL_MATCHUP!J$1,SWISSW!$J:$J,TOTAL_MATCHUP!$A4,SWISSW!$F:$F,"Lost")))+((COUNTIFS(SWISSW!$I:$I,TOTAL_MATCHUP!$A4,SWISSW!$J:$J,TOTAL_MATCHUP!J$1,SWISSW!$F:$F,"Lost")+COUNTIFS(SWISSW!$I:$I,TOTAL_MATCHUP!J$1,SWISSW!$J:$J,TOTAL_MATCHUP!$A4,SWISSW!$F:$F,"Won"))))*IF(ROW()=COLUMN(),0,1)</f>
        <v>14</v>
      </c>
      <c r="K4" s="14">
        <f ca="1">(((COUNTIFS(SWISSW!$I:$I,TOTAL_MATCHUP!$A4,SWISSW!$J:$J,TOTAL_MATCHUP!K$1,SWISSW!$F:$F,"Won")+COUNTIFS(SWISSW!$I:$I,TOTAL_MATCHUP!K$1,SWISSW!$J:$J,TOTAL_MATCHUP!$A4,SWISSW!$F:$F,"Lost")))+((COUNTIFS(SWISSW!$I:$I,TOTAL_MATCHUP!$A4,SWISSW!$J:$J,TOTAL_MATCHUP!K$1,SWISSW!$F:$F,"Lost")+COUNTIFS(SWISSW!$I:$I,TOTAL_MATCHUP!K$1,SWISSW!$J:$J,TOTAL_MATCHUP!$A4,SWISSW!$F:$F,"Won"))))*IF(ROW()=COLUMN(),0,1)</f>
        <v>17</v>
      </c>
      <c r="L4" s="14">
        <f ca="1">(((COUNTIFS(SWISSW!$I:$I,TOTAL_MATCHUP!$A4,SWISSW!$J:$J,TOTAL_MATCHUP!L$1,SWISSW!$F:$F,"Won")+COUNTIFS(SWISSW!$I:$I,TOTAL_MATCHUP!L$1,SWISSW!$J:$J,TOTAL_MATCHUP!$A4,SWISSW!$F:$F,"Lost")))+((COUNTIFS(SWISSW!$I:$I,TOTAL_MATCHUP!$A4,SWISSW!$J:$J,TOTAL_MATCHUP!L$1,SWISSW!$F:$F,"Lost")+COUNTIFS(SWISSW!$I:$I,TOTAL_MATCHUP!L$1,SWISSW!$J:$J,TOTAL_MATCHUP!$A4,SWISSW!$F:$F,"Won"))))*IF(ROW()=COLUMN(),0,1)</f>
        <v>14</v>
      </c>
      <c r="M4" s="14">
        <f ca="1">(((COUNTIFS(SWISSW!$I:$I,TOTAL_MATCHUP!$A4,SWISSW!$J:$J,TOTAL_MATCHUP!M$1,SWISSW!$F:$F,"Won")+COUNTIFS(SWISSW!$I:$I,TOTAL_MATCHUP!M$1,SWISSW!$J:$J,TOTAL_MATCHUP!$A4,SWISSW!$F:$F,"Lost")))+((COUNTIFS(SWISSW!$I:$I,TOTAL_MATCHUP!$A4,SWISSW!$J:$J,TOTAL_MATCHUP!M$1,SWISSW!$F:$F,"Lost")+COUNTIFS(SWISSW!$I:$I,TOTAL_MATCHUP!M$1,SWISSW!$J:$J,TOTAL_MATCHUP!$A4,SWISSW!$F:$F,"Won"))))*IF(ROW()=COLUMN(),0,1)</f>
        <v>16</v>
      </c>
      <c r="N4" s="14">
        <f ca="1">(((COUNTIFS(SWISSW!$I:$I,TOTAL_MATCHUP!$A4,SWISSW!$J:$J,TOTAL_MATCHUP!N$1,SWISSW!$F:$F,"Won")+COUNTIFS(SWISSW!$I:$I,TOTAL_MATCHUP!N$1,SWISSW!$J:$J,TOTAL_MATCHUP!$A4,SWISSW!$F:$F,"Lost")))+((COUNTIFS(SWISSW!$I:$I,TOTAL_MATCHUP!$A4,SWISSW!$J:$J,TOTAL_MATCHUP!N$1,SWISSW!$F:$F,"Lost")+COUNTIFS(SWISSW!$I:$I,TOTAL_MATCHUP!N$1,SWISSW!$J:$J,TOTAL_MATCHUP!$A4,SWISSW!$F:$F,"Won"))))*IF(ROW()=COLUMN(),0,1)</f>
        <v>12</v>
      </c>
      <c r="O4" s="14">
        <f ca="1">(((COUNTIFS(SWISSW!$I:$I,TOTAL_MATCHUP!$A4,SWISSW!$J:$J,TOTAL_MATCHUP!O$1,SWISSW!$F:$F,"Won")+COUNTIFS(SWISSW!$I:$I,TOTAL_MATCHUP!O$1,SWISSW!$J:$J,TOTAL_MATCHUP!$A4,SWISSW!$F:$F,"Lost")))+((COUNTIFS(SWISSW!$I:$I,TOTAL_MATCHUP!$A4,SWISSW!$J:$J,TOTAL_MATCHUP!O$1,SWISSW!$F:$F,"Lost")+COUNTIFS(SWISSW!$I:$I,TOTAL_MATCHUP!O$1,SWISSW!$J:$J,TOTAL_MATCHUP!$A4,SWISSW!$F:$F,"Won"))))*IF(ROW()=COLUMN(),0,1)</f>
        <v>15</v>
      </c>
      <c r="P4" s="14">
        <f ca="1">(((COUNTIFS(SWISSW!$I:$I,TOTAL_MATCHUP!$A4,SWISSW!$J:$J,TOTAL_MATCHUP!P$1,SWISSW!$F:$F,"Won")+COUNTIFS(SWISSW!$I:$I,TOTAL_MATCHUP!P$1,SWISSW!$J:$J,TOTAL_MATCHUP!$A4,SWISSW!$F:$F,"Lost")))+((COUNTIFS(SWISSW!$I:$I,TOTAL_MATCHUP!$A4,SWISSW!$J:$J,TOTAL_MATCHUP!P$1,SWISSW!$F:$F,"Lost")+COUNTIFS(SWISSW!$I:$I,TOTAL_MATCHUP!P$1,SWISSW!$J:$J,TOTAL_MATCHUP!$A4,SWISSW!$F:$F,"Won"))))*IF(ROW()=COLUMN(),0,1)</f>
        <v>13</v>
      </c>
      <c r="Q4" s="14">
        <f ca="1">(((COUNTIFS(SWISSW!$I:$I,TOTAL_MATCHUP!$A4,SWISSW!$J:$J,TOTAL_MATCHUP!Q$1,SWISSW!$F:$F,"Won")+COUNTIFS(SWISSW!$I:$I,TOTAL_MATCHUP!Q$1,SWISSW!$J:$J,TOTAL_MATCHUP!$A4,SWISSW!$F:$F,"Lost")))+((COUNTIFS(SWISSW!$I:$I,TOTAL_MATCHUP!$A4,SWISSW!$J:$J,TOTAL_MATCHUP!Q$1,SWISSW!$F:$F,"Lost")+COUNTIFS(SWISSW!$I:$I,TOTAL_MATCHUP!Q$1,SWISSW!$J:$J,TOTAL_MATCHUP!$A4,SWISSW!$F:$F,"Won"))))*IF(ROW()=COLUMN(),0,1)</f>
        <v>13</v>
      </c>
      <c r="R4" s="14">
        <f ca="1">(((COUNTIFS(SWISSW!$I:$I,TOTAL_MATCHUP!$A4,SWISSW!$J:$J,TOTAL_MATCHUP!R$1,SWISSW!$F:$F,"Won")+COUNTIFS(SWISSW!$I:$I,TOTAL_MATCHUP!R$1,SWISSW!$J:$J,TOTAL_MATCHUP!$A4,SWISSW!$F:$F,"Lost")))+((COUNTIFS(SWISSW!$I:$I,TOTAL_MATCHUP!$A4,SWISSW!$J:$J,TOTAL_MATCHUP!R$1,SWISSW!$F:$F,"Lost")+COUNTIFS(SWISSW!$I:$I,TOTAL_MATCHUP!R$1,SWISSW!$J:$J,TOTAL_MATCHUP!$A4,SWISSW!$F:$F,"Won"))))*IF(ROW()=COLUMN(),0,1)</f>
        <v>13</v>
      </c>
      <c r="S4" s="14">
        <f ca="1">(((COUNTIFS(SWISSW!$I:$I,TOTAL_MATCHUP!$A4,SWISSW!$J:$J,TOTAL_MATCHUP!S$1,SWISSW!$F:$F,"Won")+COUNTIFS(SWISSW!$I:$I,TOTAL_MATCHUP!S$1,SWISSW!$J:$J,TOTAL_MATCHUP!$A4,SWISSW!$F:$F,"Lost")))+((COUNTIFS(SWISSW!$I:$I,TOTAL_MATCHUP!$A4,SWISSW!$J:$J,TOTAL_MATCHUP!S$1,SWISSW!$F:$F,"Lost")+COUNTIFS(SWISSW!$I:$I,TOTAL_MATCHUP!S$1,SWISSW!$J:$J,TOTAL_MATCHUP!$A4,SWISSW!$F:$F,"Won"))))*IF(ROW()=COLUMN(),0,1)</f>
        <v>14</v>
      </c>
      <c r="T4" s="14">
        <f ca="1">(((COUNTIFS(SWISSW!$I:$I,TOTAL_MATCHUP!$A4,SWISSW!$J:$J,TOTAL_MATCHUP!T$1,SWISSW!$F:$F,"Won")+COUNTIFS(SWISSW!$I:$I,TOTAL_MATCHUP!T$1,SWISSW!$J:$J,TOTAL_MATCHUP!$A4,SWISSW!$F:$F,"Lost")))+((COUNTIFS(SWISSW!$I:$I,TOTAL_MATCHUP!$A4,SWISSW!$J:$J,TOTAL_MATCHUP!T$1,SWISSW!$F:$F,"Lost")+COUNTIFS(SWISSW!$I:$I,TOTAL_MATCHUP!T$1,SWISSW!$J:$J,TOTAL_MATCHUP!$A4,SWISSW!$F:$F,"Won"))))*IF(ROW()=COLUMN(),0,1)</f>
        <v>8</v>
      </c>
      <c r="U4" s="14">
        <f ca="1">(((COUNTIFS(SWISSW!$I:$I,TOTAL_MATCHUP!$A4,SWISSW!$J:$J,TOTAL_MATCHUP!U$1,SWISSW!$F:$F,"Won")+COUNTIFS(SWISSW!$I:$I,TOTAL_MATCHUP!U$1,SWISSW!$J:$J,TOTAL_MATCHUP!$A4,SWISSW!$F:$F,"Lost")))+((COUNTIFS(SWISSW!$I:$I,TOTAL_MATCHUP!$A4,SWISSW!$J:$J,TOTAL_MATCHUP!U$1,SWISSW!$F:$F,"Lost")+COUNTIFS(SWISSW!$I:$I,TOTAL_MATCHUP!U$1,SWISSW!$J:$J,TOTAL_MATCHUP!$A4,SWISSW!$F:$F,"Won"))))*IF(ROW()=COLUMN(),0,1)</f>
        <v>4</v>
      </c>
      <c r="V4" s="14">
        <f ca="1">(((COUNTIFS(SWISSW!$I:$I,TOTAL_MATCHUP!$A4,SWISSW!$J:$J,TOTAL_MATCHUP!V$1,SWISSW!$F:$F,"Won")+COUNTIFS(SWISSW!$I:$I,TOTAL_MATCHUP!V$1,SWISSW!$J:$J,TOTAL_MATCHUP!$A4,SWISSW!$F:$F,"Lost")))+((COUNTIFS(SWISSW!$I:$I,TOTAL_MATCHUP!$A4,SWISSW!$J:$J,TOTAL_MATCHUP!V$1,SWISSW!$F:$F,"Lost")+COUNTIFS(SWISSW!$I:$I,TOTAL_MATCHUP!V$1,SWISSW!$J:$J,TOTAL_MATCHUP!$A4,SWISSW!$F:$F,"Won"))))*IF(ROW()=COLUMN(),0,1)</f>
        <v>5</v>
      </c>
      <c r="W4" s="14">
        <f ca="1">(((COUNTIFS(SWISSW!$I:$I,TOTAL_MATCHUP!$A4,SWISSW!$J:$J,TOTAL_MATCHUP!W$1,SWISSW!$F:$F,"Won")+COUNTIFS(SWISSW!$I:$I,TOTAL_MATCHUP!W$1,SWISSW!$J:$J,TOTAL_MATCHUP!$A4,SWISSW!$F:$F,"Lost")))+((COUNTIFS(SWISSW!$I:$I,TOTAL_MATCHUP!$A4,SWISSW!$J:$J,TOTAL_MATCHUP!W$1,SWISSW!$F:$F,"Lost")+COUNTIFS(SWISSW!$I:$I,TOTAL_MATCHUP!W$1,SWISSW!$J:$J,TOTAL_MATCHUP!$A4,SWISSW!$F:$F,"Won"))))*IF(ROW()=COLUMN(),0,1)</f>
        <v>5</v>
      </c>
      <c r="X4" s="14">
        <f ca="1">(((COUNTIFS(SWISSW!$I:$I,TOTAL_MATCHUP!$A4,SWISSW!$J:$J,TOTAL_MATCHUP!X$1,SWISSW!$F:$F,"Won")+COUNTIFS(SWISSW!$I:$I,TOTAL_MATCHUP!X$1,SWISSW!$J:$J,TOTAL_MATCHUP!$A4,SWISSW!$F:$F,"Lost")))+((COUNTIFS(SWISSW!$I:$I,TOTAL_MATCHUP!$A4,SWISSW!$J:$J,TOTAL_MATCHUP!X$1,SWISSW!$F:$F,"Lost")+COUNTIFS(SWISSW!$I:$I,TOTAL_MATCHUP!X$1,SWISSW!$J:$J,TOTAL_MATCHUP!$A4,SWISSW!$F:$F,"Won"))))*IF(ROW()=COLUMN(),0,1)</f>
        <v>3</v>
      </c>
      <c r="Y4" s="14">
        <f ca="1">(((COUNTIFS(SWISSW!$I:$I,TOTAL_MATCHUP!$A4,SWISSW!$J:$J,TOTAL_MATCHUP!Y$1,SWISSW!$F:$F,"Won")+COUNTIFS(SWISSW!$I:$I,TOTAL_MATCHUP!Y$1,SWISSW!$J:$J,TOTAL_MATCHUP!$A4,SWISSW!$F:$F,"Lost")))+((COUNTIFS(SWISSW!$I:$I,TOTAL_MATCHUP!$A4,SWISSW!$J:$J,TOTAL_MATCHUP!Y$1,SWISSW!$F:$F,"Lost")+COUNTIFS(SWISSW!$I:$I,TOTAL_MATCHUP!Y$1,SWISSW!$J:$J,TOTAL_MATCHUP!$A4,SWISSW!$F:$F,"Won"))))*IF(ROW()=COLUMN(),0,1)</f>
        <v>5</v>
      </c>
      <c r="Z4" s="14">
        <f ca="1">(((COUNTIFS(SWISSW!$I:$I,TOTAL_MATCHUP!$A4,SWISSW!$J:$J,TOTAL_MATCHUP!Z$1,SWISSW!$F:$F,"Won")+COUNTIFS(SWISSW!$I:$I,TOTAL_MATCHUP!Z$1,SWISSW!$J:$J,TOTAL_MATCHUP!$A4,SWISSW!$F:$F,"Lost")))+((COUNTIFS(SWISSW!$I:$I,TOTAL_MATCHUP!$A4,SWISSW!$J:$J,TOTAL_MATCHUP!Z$1,SWISSW!$F:$F,"Lost")+COUNTIFS(SWISSW!$I:$I,TOTAL_MATCHUP!Z$1,SWISSW!$J:$J,TOTAL_MATCHUP!$A4,SWISSW!$F:$F,"Won"))))*IF(ROW()=COLUMN(),0,1)</f>
        <v>4</v>
      </c>
      <c r="AA4" s="14">
        <f ca="1">(((COUNTIFS(SWISSW!$I:$I,TOTAL_MATCHUP!$A4,SWISSW!$J:$J,TOTAL_MATCHUP!AA$1,SWISSW!$F:$F,"Won")+COUNTIFS(SWISSW!$I:$I,TOTAL_MATCHUP!AA$1,SWISSW!$J:$J,TOTAL_MATCHUP!$A4,SWISSW!$F:$F,"Lost")))+((COUNTIFS(SWISSW!$I:$I,TOTAL_MATCHUP!$A4,SWISSW!$J:$J,TOTAL_MATCHUP!AA$1,SWISSW!$F:$F,"Lost")+COUNTIFS(SWISSW!$I:$I,TOTAL_MATCHUP!AA$1,SWISSW!$J:$J,TOTAL_MATCHUP!$A4,SWISSW!$F:$F,"Won"))))*IF(ROW()=COLUMN(),0,1)</f>
        <v>4</v>
      </c>
      <c r="AB4" s="14">
        <f ca="1">(((COUNTIFS(SWISSW!$I:$I,TOTAL_MATCHUP!$A4,SWISSW!$J:$J,TOTAL_MATCHUP!AB$1,SWISSW!$F:$F,"Won")+COUNTIFS(SWISSW!$I:$I,TOTAL_MATCHUP!AB$1,SWISSW!$J:$J,TOTAL_MATCHUP!$A4,SWISSW!$F:$F,"Lost")))+((COUNTIFS(SWISSW!$I:$I,TOTAL_MATCHUP!$A4,SWISSW!$J:$J,TOTAL_MATCHUP!AB$1,SWISSW!$F:$F,"Lost")+COUNTIFS(SWISSW!$I:$I,TOTAL_MATCHUP!AB$1,SWISSW!$J:$J,TOTAL_MATCHUP!$A4,SWISSW!$F:$F,"Won"))))*IF(ROW()=COLUMN(),0,1)</f>
        <v>2</v>
      </c>
      <c r="AC4" s="14">
        <f ca="1">(((COUNTIFS(SWISSW!$I:$I,TOTAL_MATCHUP!$A4,SWISSW!$J:$J,TOTAL_MATCHUP!AC$1,SWISSW!$F:$F,"Won")+COUNTIFS(SWISSW!$I:$I,TOTAL_MATCHUP!AC$1,SWISSW!$J:$J,TOTAL_MATCHUP!$A4,SWISSW!$F:$F,"Lost")))+((COUNTIFS(SWISSW!$I:$I,TOTAL_MATCHUP!$A4,SWISSW!$J:$J,TOTAL_MATCHUP!AC$1,SWISSW!$F:$F,"Lost")+COUNTIFS(SWISSW!$I:$I,TOTAL_MATCHUP!AC$1,SWISSW!$J:$J,TOTAL_MATCHUP!$A4,SWISSW!$F:$F,"Won"))))*IF(ROW()=COLUMN(),0,1)</f>
        <v>1</v>
      </c>
      <c r="AD4" s="14">
        <f ca="1">(((COUNTIFS(SWISSW!$I:$I,TOTAL_MATCHUP!$A4,SWISSW!$J:$J,TOTAL_MATCHUP!AD$1,SWISSW!$F:$F,"Won")+COUNTIFS(SWISSW!$I:$I,TOTAL_MATCHUP!AD$1,SWISSW!$J:$J,TOTAL_MATCHUP!$A4,SWISSW!$F:$F,"Lost")))+((COUNTIFS(SWISSW!$I:$I,TOTAL_MATCHUP!$A4,SWISSW!$J:$J,TOTAL_MATCHUP!AD$1,SWISSW!$F:$F,"Lost")+COUNTIFS(SWISSW!$I:$I,TOTAL_MATCHUP!AD$1,SWISSW!$J:$J,TOTAL_MATCHUP!$A4,SWISSW!$F:$F,"Won"))))*IF(ROW()=COLUMN(),0,1)</f>
        <v>4</v>
      </c>
      <c r="AE4" s="14">
        <f ca="1">(((COUNTIFS(SWISSW!$I:$I,TOTAL_MATCHUP!$A4,SWISSW!$J:$J,TOTAL_MATCHUP!AE$1,SWISSW!$F:$F,"Won")+COUNTIFS(SWISSW!$I:$I,TOTAL_MATCHUP!AE$1,SWISSW!$J:$J,TOTAL_MATCHUP!$A4,SWISSW!$F:$F,"Lost")))+((COUNTIFS(SWISSW!$I:$I,TOTAL_MATCHUP!$A4,SWISSW!$J:$J,TOTAL_MATCHUP!AE$1,SWISSW!$F:$F,"Lost")+COUNTIFS(SWISSW!$I:$I,TOTAL_MATCHUP!AE$1,SWISSW!$J:$J,TOTAL_MATCHUP!$A4,SWISSW!$F:$F,"Won"))))*IF(ROW()=COLUMN(),0,1)</f>
        <v>1</v>
      </c>
      <c r="AF4" s="14">
        <f ca="1">(((COUNTIFS(SWISSW!$I:$I,TOTAL_MATCHUP!$A4,SWISSW!$J:$J,TOTAL_MATCHUP!AF$1,SWISSW!$F:$F,"Won")+COUNTIFS(SWISSW!$I:$I,TOTAL_MATCHUP!AF$1,SWISSW!$J:$J,TOTAL_MATCHUP!$A4,SWISSW!$F:$F,"Lost")))+((COUNTIFS(SWISSW!$I:$I,TOTAL_MATCHUP!$A4,SWISSW!$J:$J,TOTAL_MATCHUP!AF$1,SWISSW!$F:$F,"Lost")+COUNTIFS(SWISSW!$I:$I,TOTAL_MATCHUP!AF$1,SWISSW!$J:$J,TOTAL_MATCHUP!$A4,SWISSW!$F:$F,"Won"))))*IF(ROW()=COLUMN(),0,1)</f>
        <v>1</v>
      </c>
      <c r="AG4" s="14">
        <f ca="1">(((COUNTIFS(SWISSW!$I:$I,TOTAL_MATCHUP!$A4,SWISSW!$J:$J,TOTAL_MATCHUP!AG$1,SWISSW!$F:$F,"Won")+COUNTIFS(SWISSW!$I:$I,TOTAL_MATCHUP!AG$1,SWISSW!$J:$J,TOTAL_MATCHUP!$A4,SWISSW!$F:$F,"Lost")))+((COUNTIFS(SWISSW!$I:$I,TOTAL_MATCHUP!$A4,SWISSW!$J:$J,TOTAL_MATCHUP!AG$1,SWISSW!$F:$F,"Lost")+COUNTIFS(SWISSW!$I:$I,TOTAL_MATCHUP!AG$1,SWISSW!$J:$J,TOTAL_MATCHUP!$A4,SWISSW!$F:$F,"Won"))))*IF(ROW()=COLUMN(),0,1)</f>
        <v>2</v>
      </c>
      <c r="AH4" s="14">
        <f ca="1">(((COUNTIFS(SWISSW!$I:$I,TOTAL_MATCHUP!$A4,SWISSW!$J:$J,TOTAL_MATCHUP!AH$1,SWISSW!$F:$F,"Won")+COUNTIFS(SWISSW!$I:$I,TOTAL_MATCHUP!AH$1,SWISSW!$J:$J,TOTAL_MATCHUP!$A4,SWISSW!$F:$F,"Lost")))+((COUNTIFS(SWISSW!$I:$I,TOTAL_MATCHUP!$A4,SWISSW!$J:$J,TOTAL_MATCHUP!AH$1,SWISSW!$F:$F,"Lost")+COUNTIFS(SWISSW!$I:$I,TOTAL_MATCHUP!AH$1,SWISSW!$J:$J,TOTAL_MATCHUP!$A4,SWISSW!$F:$F,"Won"))))*IF(ROW()=COLUMN(),0,1)</f>
        <v>2</v>
      </c>
      <c r="AI4" s="14">
        <f ca="1">(((COUNTIFS(SWISSW!$I:$I,TOTAL_MATCHUP!$A4,SWISSW!$J:$J,TOTAL_MATCHUP!AI$1,SWISSW!$F:$F,"Won")+COUNTIFS(SWISSW!$I:$I,TOTAL_MATCHUP!AI$1,SWISSW!$J:$J,TOTAL_MATCHUP!$A4,SWISSW!$F:$F,"Lost")))+((COUNTIFS(SWISSW!$I:$I,TOTAL_MATCHUP!$A4,SWISSW!$J:$J,TOTAL_MATCHUP!AI$1,SWISSW!$F:$F,"Lost")+COUNTIFS(SWISSW!$I:$I,TOTAL_MATCHUP!AI$1,SWISSW!$J:$J,TOTAL_MATCHUP!$A4,SWISSW!$F:$F,"Won"))))*IF(ROW()=COLUMN(),0,1)</f>
        <v>5</v>
      </c>
      <c r="AJ4" s="14">
        <f ca="1">(((COUNTIFS(SWISSW!$I:$I,TOTAL_MATCHUP!$A4,SWISSW!$J:$J,TOTAL_MATCHUP!AJ$1,SWISSW!$F:$F,"Won")+COUNTIFS(SWISSW!$I:$I,TOTAL_MATCHUP!AJ$1,SWISSW!$J:$J,TOTAL_MATCHUP!$A4,SWISSW!$F:$F,"Lost")))+((COUNTIFS(SWISSW!$I:$I,TOTAL_MATCHUP!$A4,SWISSW!$J:$J,TOTAL_MATCHUP!AJ$1,SWISSW!$F:$F,"Lost")+COUNTIFS(SWISSW!$I:$I,TOTAL_MATCHUP!AJ$1,SWISSW!$J:$J,TOTAL_MATCHUP!$A4,SWISSW!$F:$F,"Won"))))*IF(ROW()=COLUMN(),0,1)</f>
        <v>3</v>
      </c>
      <c r="AK4" s="14">
        <f ca="1">(((COUNTIFS(SWISSW!$I:$I,TOTAL_MATCHUP!$A4,SWISSW!$J:$J,TOTAL_MATCHUP!AK$1,SWISSW!$F:$F,"Won")+COUNTIFS(SWISSW!$I:$I,TOTAL_MATCHUP!AK$1,SWISSW!$J:$J,TOTAL_MATCHUP!$A4,SWISSW!$F:$F,"Lost")))+((COUNTIFS(SWISSW!$I:$I,TOTAL_MATCHUP!$A4,SWISSW!$J:$J,TOTAL_MATCHUP!AK$1,SWISSW!$F:$F,"Lost")+COUNTIFS(SWISSW!$I:$I,TOTAL_MATCHUP!AK$1,SWISSW!$J:$J,TOTAL_MATCHUP!$A4,SWISSW!$F:$F,"Won"))))*IF(ROW()=COLUMN(),0,1)</f>
        <v>2</v>
      </c>
      <c r="AL4" s="14">
        <f ca="1">(((COUNTIFS(SWISSW!$I:$I,TOTAL_MATCHUP!$A4,SWISSW!$J:$J,TOTAL_MATCHUP!AL$1,SWISSW!$F:$F,"Won")+COUNTIFS(SWISSW!$I:$I,TOTAL_MATCHUP!AL$1,SWISSW!$J:$J,TOTAL_MATCHUP!$A4,SWISSW!$F:$F,"Lost")))+((COUNTIFS(SWISSW!$I:$I,TOTAL_MATCHUP!$A4,SWISSW!$J:$J,TOTAL_MATCHUP!AL$1,SWISSW!$F:$F,"Lost")+COUNTIFS(SWISSW!$I:$I,TOTAL_MATCHUP!AL$1,SWISSW!$J:$J,TOTAL_MATCHUP!$A4,SWISSW!$F:$F,"Won"))))*IF(ROW()=COLUMN(),0,1)</f>
        <v>0</v>
      </c>
      <c r="AM4" s="14">
        <f ca="1">(((COUNTIFS(SWISSW!$I:$I,TOTAL_MATCHUP!$A4,SWISSW!$J:$J,TOTAL_MATCHUP!AM$1,SWISSW!$F:$F,"Won")+COUNTIFS(SWISSW!$I:$I,TOTAL_MATCHUP!AM$1,SWISSW!$J:$J,TOTAL_MATCHUP!$A4,SWISSW!$F:$F,"Lost")))+((COUNTIFS(SWISSW!$I:$I,TOTAL_MATCHUP!$A4,SWISSW!$J:$J,TOTAL_MATCHUP!AM$1,SWISSW!$F:$F,"Lost")+COUNTIFS(SWISSW!$I:$I,TOTAL_MATCHUP!AM$1,SWISSW!$J:$J,TOTAL_MATCHUP!$A4,SWISSW!$F:$F,"Won"))))*IF(ROW()=COLUMN(),0,1)</f>
        <v>0</v>
      </c>
      <c r="AN4" s="14">
        <f ca="1">(((COUNTIFS(SWISSW!$I:$I,TOTAL_MATCHUP!$A4,SWISSW!$J:$J,TOTAL_MATCHUP!AN$1,SWISSW!$F:$F,"Won")+COUNTIFS(SWISSW!$I:$I,TOTAL_MATCHUP!AN$1,SWISSW!$J:$J,TOTAL_MATCHUP!$A4,SWISSW!$F:$F,"Lost")))+((COUNTIFS(SWISSW!$I:$I,TOTAL_MATCHUP!$A4,SWISSW!$J:$J,TOTAL_MATCHUP!AN$1,SWISSW!$F:$F,"Lost")+COUNTIFS(SWISSW!$I:$I,TOTAL_MATCHUP!AN$1,SWISSW!$J:$J,TOTAL_MATCHUP!$A4,SWISSW!$F:$F,"Won"))))*IF(ROW()=COLUMN(),0,1)</f>
        <v>4</v>
      </c>
      <c r="AO4" s="14">
        <f ca="1">(((COUNTIFS(SWISSW!$I:$I,TOTAL_MATCHUP!$A4,SWISSW!$J:$J,TOTAL_MATCHUP!AO$1,SWISSW!$F:$F,"Won")+COUNTIFS(SWISSW!$I:$I,TOTAL_MATCHUP!AO$1,SWISSW!$J:$J,TOTAL_MATCHUP!$A4,SWISSW!$F:$F,"Lost")))+((COUNTIFS(SWISSW!$I:$I,TOTAL_MATCHUP!$A4,SWISSW!$J:$J,TOTAL_MATCHUP!AO$1,SWISSW!$F:$F,"Lost")+COUNTIFS(SWISSW!$I:$I,TOTAL_MATCHUP!AO$1,SWISSW!$J:$J,TOTAL_MATCHUP!$A4,SWISSW!$F:$F,"Won"))))*IF(ROW()=COLUMN(),0,1)</f>
        <v>2</v>
      </c>
      <c r="AP4" s="14">
        <f ca="1">(((COUNTIFS(SWISSW!$I:$I,TOTAL_MATCHUP!$A4,SWISSW!$J:$J,TOTAL_MATCHUP!AP$1,SWISSW!$F:$F,"Won")+COUNTIFS(SWISSW!$I:$I,TOTAL_MATCHUP!AP$1,SWISSW!$J:$J,TOTAL_MATCHUP!$A4,SWISSW!$F:$F,"Lost")))+((COUNTIFS(SWISSW!$I:$I,TOTAL_MATCHUP!$A4,SWISSW!$J:$J,TOTAL_MATCHUP!AP$1,SWISSW!$F:$F,"Lost")+COUNTIFS(SWISSW!$I:$I,TOTAL_MATCHUP!AP$1,SWISSW!$J:$J,TOTAL_MATCHUP!$A4,SWISSW!$F:$F,"Won"))))*IF(ROW()=COLUMN(),0,1)</f>
        <v>2</v>
      </c>
      <c r="AQ4" s="14">
        <f ca="1">(((COUNTIFS(SWISSW!$I:$I,TOTAL_MATCHUP!$A4,SWISSW!$J:$J,TOTAL_MATCHUP!AQ$1,SWISSW!$F:$F,"Won")+COUNTIFS(SWISSW!$I:$I,TOTAL_MATCHUP!AQ$1,SWISSW!$J:$J,TOTAL_MATCHUP!$A4,SWISSW!$F:$F,"Lost")))+((COUNTIFS(SWISSW!$I:$I,TOTAL_MATCHUP!$A4,SWISSW!$J:$J,TOTAL_MATCHUP!AQ$1,SWISSW!$F:$F,"Lost")+COUNTIFS(SWISSW!$I:$I,TOTAL_MATCHUP!AQ$1,SWISSW!$J:$J,TOTAL_MATCHUP!$A4,SWISSW!$F:$F,"Won"))))*IF(ROW()=COLUMN(),0,1)</f>
        <v>4</v>
      </c>
      <c r="AR4" s="14">
        <f ca="1">(((COUNTIFS(SWISSW!$I:$I,TOTAL_MATCHUP!$A4,SWISSW!$J:$J,TOTAL_MATCHUP!AR$1,SWISSW!$F:$F,"Won")+COUNTIFS(SWISSW!$I:$I,TOTAL_MATCHUP!AR$1,SWISSW!$J:$J,TOTAL_MATCHUP!$A4,SWISSW!$F:$F,"Lost")))+((COUNTIFS(SWISSW!$I:$I,TOTAL_MATCHUP!$A4,SWISSW!$J:$J,TOTAL_MATCHUP!AR$1,SWISSW!$F:$F,"Lost")+COUNTIFS(SWISSW!$I:$I,TOTAL_MATCHUP!AR$1,SWISSW!$J:$J,TOTAL_MATCHUP!$A4,SWISSW!$F:$F,"Won"))))*IF(ROW()=COLUMN(),0,1)</f>
        <v>0</v>
      </c>
      <c r="AS4" s="14">
        <f ca="1">(((COUNTIFS(SWISSW!$I:$I,TOTAL_MATCHUP!$A4,SWISSW!$J:$J,TOTAL_MATCHUP!AS$1,SWISSW!$F:$F,"Won")+COUNTIFS(SWISSW!$I:$I,TOTAL_MATCHUP!AS$1,SWISSW!$J:$J,TOTAL_MATCHUP!$A4,SWISSW!$F:$F,"Lost")))+((COUNTIFS(SWISSW!$I:$I,TOTAL_MATCHUP!$A4,SWISSW!$J:$J,TOTAL_MATCHUP!AS$1,SWISSW!$F:$F,"Lost")+COUNTIFS(SWISSW!$I:$I,TOTAL_MATCHUP!AS$1,SWISSW!$J:$J,TOTAL_MATCHUP!$A4,SWISSW!$F:$F,"Won"))))*IF(ROW()=COLUMN(),0,1)</f>
        <v>1</v>
      </c>
      <c r="AT4" s="14">
        <f ca="1">(((COUNTIFS(SWISSW!$I:$I,TOTAL_MATCHUP!$A4,SWISSW!$J:$J,TOTAL_MATCHUP!AT$1,SWISSW!$F:$F,"Won")+COUNTIFS(SWISSW!$I:$I,TOTAL_MATCHUP!AT$1,SWISSW!$J:$J,TOTAL_MATCHUP!$A4,SWISSW!$F:$F,"Lost")))+((COUNTIFS(SWISSW!$I:$I,TOTAL_MATCHUP!$A4,SWISSW!$J:$J,TOTAL_MATCHUP!AT$1,SWISSW!$F:$F,"Lost")+COUNTIFS(SWISSW!$I:$I,TOTAL_MATCHUP!AT$1,SWISSW!$J:$J,TOTAL_MATCHUP!$A4,SWISSW!$F:$F,"Won"))))*IF(ROW()=COLUMN(),0,1)</f>
        <v>1</v>
      </c>
      <c r="AU4" s="14">
        <f ca="1">(((COUNTIFS(SWISSW!$I:$I,TOTAL_MATCHUP!$A4,SWISSW!$J:$J,TOTAL_MATCHUP!AU$1,SWISSW!$F:$F,"Won")+COUNTIFS(SWISSW!$I:$I,TOTAL_MATCHUP!AU$1,SWISSW!$J:$J,TOTAL_MATCHUP!$A4,SWISSW!$F:$F,"Lost")))+((COUNTIFS(SWISSW!$I:$I,TOTAL_MATCHUP!$A4,SWISSW!$J:$J,TOTAL_MATCHUP!AU$1,SWISSW!$F:$F,"Lost")+COUNTIFS(SWISSW!$I:$I,TOTAL_MATCHUP!AU$1,SWISSW!$J:$J,TOTAL_MATCHUP!$A4,SWISSW!$F:$F,"Won"))))*IF(ROW()=COLUMN(),0,1)</f>
        <v>1</v>
      </c>
      <c r="AV4" s="14">
        <f ca="1">(((COUNTIFS(SWISSW!$I:$I,TOTAL_MATCHUP!$A4,SWISSW!$J:$J,TOTAL_MATCHUP!AV$1,SWISSW!$F:$F,"Won")+COUNTIFS(SWISSW!$I:$I,TOTAL_MATCHUP!AV$1,SWISSW!$J:$J,TOTAL_MATCHUP!$A4,SWISSW!$F:$F,"Lost")))+((COUNTIFS(SWISSW!$I:$I,TOTAL_MATCHUP!$A4,SWISSW!$J:$J,TOTAL_MATCHUP!AV$1,SWISSW!$F:$F,"Lost")+COUNTIFS(SWISSW!$I:$I,TOTAL_MATCHUP!AV$1,SWISSW!$J:$J,TOTAL_MATCHUP!$A4,SWISSW!$F:$F,"Won"))))*IF(ROW()=COLUMN(),0,1)</f>
        <v>1</v>
      </c>
      <c r="AW4" s="14">
        <f ca="1">(((COUNTIFS(SWISSW!$I:$I,TOTAL_MATCHUP!$A4,SWISSW!$J:$J,TOTAL_MATCHUP!AW$1,SWISSW!$F:$F,"Won")+COUNTIFS(SWISSW!$I:$I,TOTAL_MATCHUP!AW$1,SWISSW!$J:$J,TOTAL_MATCHUP!$A4,SWISSW!$F:$F,"Lost")))+((COUNTIFS(SWISSW!$I:$I,TOTAL_MATCHUP!$A4,SWISSW!$J:$J,TOTAL_MATCHUP!AW$1,SWISSW!$F:$F,"Lost")+COUNTIFS(SWISSW!$I:$I,TOTAL_MATCHUP!AW$1,SWISSW!$J:$J,TOTAL_MATCHUP!$A4,SWISSW!$F:$F,"Won"))))*IF(ROW()=COLUMN(),0,1)</f>
        <v>0</v>
      </c>
      <c r="AX4" s="14">
        <f ca="1">(((COUNTIFS(SWISSW!$I:$I,TOTAL_MATCHUP!$A4,SWISSW!$J:$J,TOTAL_MATCHUP!AX$1,SWISSW!$F:$F,"Won")+COUNTIFS(SWISSW!$I:$I,TOTAL_MATCHUP!AX$1,SWISSW!$J:$J,TOTAL_MATCHUP!$A4,SWISSW!$F:$F,"Lost")))+((COUNTIFS(SWISSW!$I:$I,TOTAL_MATCHUP!$A4,SWISSW!$J:$J,TOTAL_MATCHUP!AX$1,SWISSW!$F:$F,"Lost")+COUNTIFS(SWISSW!$I:$I,TOTAL_MATCHUP!AX$1,SWISSW!$J:$J,TOTAL_MATCHUP!$A4,SWISSW!$F:$F,"Won"))))*IF(ROW()=COLUMN(),0,1)</f>
        <v>0</v>
      </c>
      <c r="AY4" s="14">
        <f ca="1">(((COUNTIFS(SWISSW!$I:$I,TOTAL_MATCHUP!$A4,SWISSW!$J:$J,TOTAL_MATCHUP!AY$1,SWISSW!$F:$F,"Won")+COUNTIFS(SWISSW!$I:$I,TOTAL_MATCHUP!AY$1,SWISSW!$J:$J,TOTAL_MATCHUP!$A4,SWISSW!$F:$F,"Lost")))+((COUNTIFS(SWISSW!$I:$I,TOTAL_MATCHUP!$A4,SWISSW!$J:$J,TOTAL_MATCHUP!AY$1,SWISSW!$F:$F,"Lost")+COUNTIFS(SWISSW!$I:$I,TOTAL_MATCHUP!AY$1,SWISSW!$J:$J,TOTAL_MATCHUP!$A4,SWISSW!$F:$F,"Won"))))*IF(ROW()=COLUMN(),0,1)</f>
        <v>1</v>
      </c>
      <c r="AZ4" s="14">
        <f ca="1">(((COUNTIFS(SWISSW!$I:$I,TOTAL_MATCHUP!$A4,SWISSW!$J:$J,TOTAL_MATCHUP!AZ$1,SWISSW!$F:$F,"Won")+COUNTIFS(SWISSW!$I:$I,TOTAL_MATCHUP!AZ$1,SWISSW!$J:$J,TOTAL_MATCHUP!$A4,SWISSW!$F:$F,"Lost")))+((COUNTIFS(SWISSW!$I:$I,TOTAL_MATCHUP!$A4,SWISSW!$J:$J,TOTAL_MATCHUP!AZ$1,SWISSW!$F:$F,"Lost")+COUNTIFS(SWISSW!$I:$I,TOTAL_MATCHUP!AZ$1,SWISSW!$J:$J,TOTAL_MATCHUP!$A4,SWISSW!$F:$F,"Won"))))*IF(ROW()=COLUMN(),0,1)</f>
        <v>0</v>
      </c>
      <c r="BA4" s="14">
        <f ca="1">(((COUNTIFS(SWISSW!$I:$I,TOTAL_MATCHUP!$A4,SWISSW!$J:$J,TOTAL_MATCHUP!BA$1,SWISSW!$F:$F,"Won")+COUNTIFS(SWISSW!$I:$I,TOTAL_MATCHUP!BA$1,SWISSW!$J:$J,TOTAL_MATCHUP!$A4,SWISSW!$F:$F,"Lost")))+((COUNTIFS(SWISSW!$I:$I,TOTAL_MATCHUP!$A4,SWISSW!$J:$J,TOTAL_MATCHUP!BA$1,SWISSW!$F:$F,"Lost")+COUNTIFS(SWISSW!$I:$I,TOTAL_MATCHUP!BA$1,SWISSW!$J:$J,TOTAL_MATCHUP!$A4,SWISSW!$F:$F,"Won"))))*IF(ROW()=COLUMN(),0,1)</f>
        <v>1</v>
      </c>
      <c r="BB4" s="14">
        <f ca="1">(((COUNTIFS(SWISSW!$I:$I,TOTAL_MATCHUP!$A4,SWISSW!$J:$J,TOTAL_MATCHUP!BB$1,SWISSW!$F:$F,"Won")+COUNTIFS(SWISSW!$I:$I,TOTAL_MATCHUP!BB$1,SWISSW!$J:$J,TOTAL_MATCHUP!$A4,SWISSW!$F:$F,"Lost")))+((COUNTIFS(SWISSW!$I:$I,TOTAL_MATCHUP!$A4,SWISSW!$J:$J,TOTAL_MATCHUP!BB$1,SWISSW!$F:$F,"Lost")+COUNTIFS(SWISSW!$I:$I,TOTAL_MATCHUP!BB$1,SWISSW!$J:$J,TOTAL_MATCHUP!$A4,SWISSW!$F:$F,"Won"))))*IF(ROW()=COLUMN(),0,1)</f>
        <v>1</v>
      </c>
      <c r="BC4" s="14">
        <f ca="1">(((COUNTIFS(SWISSW!$I:$I,TOTAL_MATCHUP!$A4,SWISSW!$J:$J,TOTAL_MATCHUP!BC$1,SWISSW!$F:$F,"Won")+COUNTIFS(SWISSW!$I:$I,TOTAL_MATCHUP!BC$1,SWISSW!$J:$J,TOTAL_MATCHUP!$A4,SWISSW!$F:$F,"Lost")))+((COUNTIFS(SWISSW!$I:$I,TOTAL_MATCHUP!$A4,SWISSW!$J:$J,TOTAL_MATCHUP!BC$1,SWISSW!$F:$F,"Lost")+COUNTIFS(SWISSW!$I:$I,TOTAL_MATCHUP!BC$1,SWISSW!$J:$J,TOTAL_MATCHUP!$A4,SWISSW!$F:$F,"Won"))))*IF(ROW()=COLUMN(),0,1)</f>
        <v>1</v>
      </c>
      <c r="BD4" s="14">
        <f ca="1">(((COUNTIFS(SWISSW!$I:$I,TOTAL_MATCHUP!$A4,SWISSW!$J:$J,TOTAL_MATCHUP!BD$1,SWISSW!$F:$F,"Won")+COUNTIFS(SWISSW!$I:$I,TOTAL_MATCHUP!BD$1,SWISSW!$J:$J,TOTAL_MATCHUP!$A4,SWISSW!$F:$F,"Lost")))+((COUNTIFS(SWISSW!$I:$I,TOTAL_MATCHUP!$A4,SWISSW!$J:$J,TOTAL_MATCHUP!BD$1,SWISSW!$F:$F,"Lost")+COUNTIFS(SWISSW!$I:$I,TOTAL_MATCHUP!BD$1,SWISSW!$J:$J,TOTAL_MATCHUP!$A4,SWISSW!$F:$F,"Won"))))*IF(ROW()=COLUMN(),0,1)</f>
        <v>2</v>
      </c>
      <c r="BE4" s="14">
        <f ca="1">(((COUNTIFS(SWISSW!$I:$I,TOTAL_MATCHUP!$A4,SWISSW!$J:$J,TOTAL_MATCHUP!BE$1,SWISSW!$F:$F,"Won")+COUNTIFS(SWISSW!$I:$I,TOTAL_MATCHUP!BE$1,SWISSW!$J:$J,TOTAL_MATCHUP!$A4,SWISSW!$F:$F,"Lost")))+((COUNTIFS(SWISSW!$I:$I,TOTAL_MATCHUP!$A4,SWISSW!$J:$J,TOTAL_MATCHUP!BE$1,SWISSW!$F:$F,"Lost")+COUNTIFS(SWISSW!$I:$I,TOTAL_MATCHUP!BE$1,SWISSW!$J:$J,TOTAL_MATCHUP!$A4,SWISSW!$F:$F,"Won"))))*IF(ROW()=COLUMN(),0,1)</f>
        <v>1</v>
      </c>
      <c r="BF4" s="14">
        <f ca="1">(((COUNTIFS(SWISSW!$I:$I,TOTAL_MATCHUP!$A4,SWISSW!$J:$J,TOTAL_MATCHUP!BF$1,SWISSW!$F:$F,"Won")+COUNTIFS(SWISSW!$I:$I,TOTAL_MATCHUP!BF$1,SWISSW!$J:$J,TOTAL_MATCHUP!$A4,SWISSW!$F:$F,"Lost")))+((COUNTIFS(SWISSW!$I:$I,TOTAL_MATCHUP!$A4,SWISSW!$J:$J,TOTAL_MATCHUP!BF$1,SWISSW!$F:$F,"Lost")+COUNTIFS(SWISSW!$I:$I,TOTAL_MATCHUP!BF$1,SWISSW!$J:$J,TOTAL_MATCHUP!$A4,SWISSW!$F:$F,"Won"))))*IF(ROW()=COLUMN(),0,1)</f>
        <v>0</v>
      </c>
    </row>
    <row r="5" spans="1:58" s="6" customFormat="1" ht="55" customHeight="1" x14ac:dyDescent="0.25">
      <c r="A5" s="3" t="str">
        <f ca="1">MATCHUP!A5</f>
        <v>Mono Blue Aggro</v>
      </c>
      <c r="B5" s="14">
        <f ca="1">(((COUNTIFS(SWISSW!$I:$I,TOTAL_MATCHUP!$A5,SWISSW!$J:$J,TOTAL_MATCHUP!B$1,SWISSW!$F:$F,"Won")+COUNTIFS(SWISSW!$I:$I,TOTAL_MATCHUP!B$1,SWISSW!$J:$J,TOTAL_MATCHUP!$A5,SWISSW!$F:$F,"Lost")))+((COUNTIFS(SWISSW!$I:$I,TOTAL_MATCHUP!$A5,SWISSW!$J:$J,TOTAL_MATCHUP!B$1,SWISSW!$F:$F,"Lost")+COUNTIFS(SWISSW!$I:$I,TOTAL_MATCHUP!B$1,SWISSW!$J:$J,TOTAL_MATCHUP!$A5,SWISSW!$F:$F,"Won"))))*IF(ROW()=COLUMN(),0,1)</f>
        <v>75</v>
      </c>
      <c r="C5" s="14">
        <f ca="1">(((COUNTIFS(SWISSW!$I:$I,TOTAL_MATCHUP!$A5,SWISSW!$J:$J,TOTAL_MATCHUP!C$1,SWISSW!$F:$F,"Won")+COUNTIFS(SWISSW!$I:$I,TOTAL_MATCHUP!C$1,SWISSW!$J:$J,TOTAL_MATCHUP!$A5,SWISSW!$F:$F,"Lost")))+((COUNTIFS(SWISSW!$I:$I,TOTAL_MATCHUP!$A5,SWISSW!$J:$J,TOTAL_MATCHUP!C$1,SWISSW!$F:$F,"Lost")+COUNTIFS(SWISSW!$I:$I,TOTAL_MATCHUP!C$1,SWISSW!$J:$J,TOTAL_MATCHUP!$A5,SWISSW!$F:$F,"Won"))))*IF(ROW()=COLUMN(),0,1)</f>
        <v>68</v>
      </c>
      <c r="D5" s="14">
        <f ca="1">(((COUNTIFS(SWISSW!$I:$I,TOTAL_MATCHUP!$A5,SWISSW!$J:$J,TOTAL_MATCHUP!D$1,SWISSW!$F:$F,"Won")+COUNTIFS(SWISSW!$I:$I,TOTAL_MATCHUP!D$1,SWISSW!$J:$J,TOTAL_MATCHUP!$A5,SWISSW!$F:$F,"Lost")))+((COUNTIFS(SWISSW!$I:$I,TOTAL_MATCHUP!$A5,SWISSW!$J:$J,TOTAL_MATCHUP!D$1,SWISSW!$F:$F,"Lost")+COUNTIFS(SWISSW!$I:$I,TOTAL_MATCHUP!D$1,SWISSW!$J:$J,TOTAL_MATCHUP!$A5,SWISSW!$F:$F,"Won"))))*IF(ROW()=COLUMN(),0,1)</f>
        <v>39</v>
      </c>
      <c r="E5" s="14">
        <f ca="1">(((COUNTIFS(SWISSW!$I:$I,TOTAL_MATCHUP!$A5,SWISSW!$J:$J,TOTAL_MATCHUP!E$1,SWISSW!$F:$F,"Won")+COUNTIFS(SWISSW!$I:$I,TOTAL_MATCHUP!E$1,SWISSW!$J:$J,TOTAL_MATCHUP!$A5,SWISSW!$F:$F,"Lost")))+((COUNTIFS(SWISSW!$I:$I,TOTAL_MATCHUP!$A5,SWISSW!$J:$J,TOTAL_MATCHUP!E$1,SWISSW!$F:$F,"Lost")+COUNTIFS(SWISSW!$I:$I,TOTAL_MATCHUP!E$1,SWISSW!$J:$J,TOTAL_MATCHUP!$A5,SWISSW!$F:$F,"Won"))))*IF(ROW()=COLUMN(),0,1)</f>
        <v>0</v>
      </c>
      <c r="F5" s="14">
        <f ca="1">(((COUNTIFS(SWISSW!$I:$I,TOTAL_MATCHUP!$A5,SWISSW!$J:$J,TOTAL_MATCHUP!F$1,SWISSW!$F:$F,"Won")+COUNTIFS(SWISSW!$I:$I,TOTAL_MATCHUP!F$1,SWISSW!$J:$J,TOTAL_MATCHUP!$A5,SWISSW!$F:$F,"Lost")))+((COUNTIFS(SWISSW!$I:$I,TOTAL_MATCHUP!$A5,SWISSW!$J:$J,TOTAL_MATCHUP!F$1,SWISSW!$F:$F,"Lost")+COUNTIFS(SWISSW!$I:$I,TOTAL_MATCHUP!F$1,SWISSW!$J:$J,TOTAL_MATCHUP!$A5,SWISSW!$F:$F,"Won"))))*IF(ROW()=COLUMN(),0,1)</f>
        <v>37</v>
      </c>
      <c r="G5" s="14">
        <f ca="1">(((COUNTIFS(SWISSW!$I:$I,TOTAL_MATCHUP!$A5,SWISSW!$J:$J,TOTAL_MATCHUP!G$1,SWISSW!$F:$F,"Won")+COUNTIFS(SWISSW!$I:$I,TOTAL_MATCHUP!G$1,SWISSW!$J:$J,TOTAL_MATCHUP!$A5,SWISSW!$F:$F,"Lost")))+((COUNTIFS(SWISSW!$I:$I,TOTAL_MATCHUP!$A5,SWISSW!$J:$J,TOTAL_MATCHUP!G$1,SWISSW!$F:$F,"Lost")+COUNTIFS(SWISSW!$I:$I,TOTAL_MATCHUP!G$1,SWISSW!$J:$J,TOTAL_MATCHUP!$A5,SWISSW!$F:$F,"Won"))))*IF(ROW()=COLUMN(),0,1)</f>
        <v>41</v>
      </c>
      <c r="H5" s="14">
        <f ca="1">(((COUNTIFS(SWISSW!$I:$I,TOTAL_MATCHUP!$A5,SWISSW!$J:$J,TOTAL_MATCHUP!H$1,SWISSW!$F:$F,"Won")+COUNTIFS(SWISSW!$I:$I,TOTAL_MATCHUP!H$1,SWISSW!$J:$J,TOTAL_MATCHUP!$A5,SWISSW!$F:$F,"Lost")))+((COUNTIFS(SWISSW!$I:$I,TOTAL_MATCHUP!$A5,SWISSW!$J:$J,TOTAL_MATCHUP!H$1,SWISSW!$F:$F,"Lost")+COUNTIFS(SWISSW!$I:$I,TOTAL_MATCHUP!H$1,SWISSW!$J:$J,TOTAL_MATCHUP!$A5,SWISSW!$F:$F,"Won"))))*IF(ROW()=COLUMN(),0,1)</f>
        <v>29</v>
      </c>
      <c r="I5" s="14">
        <f ca="1">(((COUNTIFS(SWISSW!$I:$I,TOTAL_MATCHUP!$A5,SWISSW!$J:$J,TOTAL_MATCHUP!I$1,SWISSW!$F:$F,"Won")+COUNTIFS(SWISSW!$I:$I,TOTAL_MATCHUP!I$1,SWISSW!$J:$J,TOTAL_MATCHUP!$A5,SWISSW!$F:$F,"Lost")))+((COUNTIFS(SWISSW!$I:$I,TOTAL_MATCHUP!$A5,SWISSW!$J:$J,TOTAL_MATCHUP!I$1,SWISSW!$F:$F,"Lost")+COUNTIFS(SWISSW!$I:$I,TOTAL_MATCHUP!I$1,SWISSW!$J:$J,TOTAL_MATCHUP!$A5,SWISSW!$F:$F,"Won"))))*IF(ROW()=COLUMN(),0,1)</f>
        <v>31</v>
      </c>
      <c r="J5" s="14">
        <f ca="1">(((COUNTIFS(SWISSW!$I:$I,TOTAL_MATCHUP!$A5,SWISSW!$J:$J,TOTAL_MATCHUP!J$1,SWISSW!$F:$F,"Won")+COUNTIFS(SWISSW!$I:$I,TOTAL_MATCHUP!J$1,SWISSW!$J:$J,TOTAL_MATCHUP!$A5,SWISSW!$F:$F,"Lost")))+((COUNTIFS(SWISSW!$I:$I,TOTAL_MATCHUP!$A5,SWISSW!$J:$J,TOTAL_MATCHUP!J$1,SWISSW!$F:$F,"Lost")+COUNTIFS(SWISSW!$I:$I,TOTAL_MATCHUP!J$1,SWISSW!$J:$J,TOTAL_MATCHUP!$A5,SWISSW!$F:$F,"Won"))))*IF(ROW()=COLUMN(),0,1)</f>
        <v>19</v>
      </c>
      <c r="K5" s="14">
        <f ca="1">(((COUNTIFS(SWISSW!$I:$I,TOTAL_MATCHUP!$A5,SWISSW!$J:$J,TOTAL_MATCHUP!K$1,SWISSW!$F:$F,"Won")+COUNTIFS(SWISSW!$I:$I,TOTAL_MATCHUP!K$1,SWISSW!$J:$J,TOTAL_MATCHUP!$A5,SWISSW!$F:$F,"Lost")))+((COUNTIFS(SWISSW!$I:$I,TOTAL_MATCHUP!$A5,SWISSW!$J:$J,TOTAL_MATCHUP!K$1,SWISSW!$F:$F,"Lost")+COUNTIFS(SWISSW!$I:$I,TOTAL_MATCHUP!K$1,SWISSW!$J:$J,TOTAL_MATCHUP!$A5,SWISSW!$F:$F,"Won"))))*IF(ROW()=COLUMN(),0,1)</f>
        <v>16</v>
      </c>
      <c r="L5" s="14">
        <f ca="1">(((COUNTIFS(SWISSW!$I:$I,TOTAL_MATCHUP!$A5,SWISSW!$J:$J,TOTAL_MATCHUP!L$1,SWISSW!$F:$F,"Won")+COUNTIFS(SWISSW!$I:$I,TOTAL_MATCHUP!L$1,SWISSW!$J:$J,TOTAL_MATCHUP!$A5,SWISSW!$F:$F,"Lost")))+((COUNTIFS(SWISSW!$I:$I,TOTAL_MATCHUP!$A5,SWISSW!$J:$J,TOTAL_MATCHUP!L$1,SWISSW!$F:$F,"Lost")+COUNTIFS(SWISSW!$I:$I,TOTAL_MATCHUP!L$1,SWISSW!$J:$J,TOTAL_MATCHUP!$A5,SWISSW!$F:$F,"Won"))))*IF(ROW()=COLUMN(),0,1)</f>
        <v>18</v>
      </c>
      <c r="M5" s="14">
        <f ca="1">(((COUNTIFS(SWISSW!$I:$I,TOTAL_MATCHUP!$A5,SWISSW!$J:$J,TOTAL_MATCHUP!M$1,SWISSW!$F:$F,"Won")+COUNTIFS(SWISSW!$I:$I,TOTAL_MATCHUP!M$1,SWISSW!$J:$J,TOTAL_MATCHUP!$A5,SWISSW!$F:$F,"Lost")))+((COUNTIFS(SWISSW!$I:$I,TOTAL_MATCHUP!$A5,SWISSW!$J:$J,TOTAL_MATCHUP!M$1,SWISSW!$F:$F,"Lost")+COUNTIFS(SWISSW!$I:$I,TOTAL_MATCHUP!M$1,SWISSW!$J:$J,TOTAL_MATCHUP!$A5,SWISSW!$F:$F,"Won"))))*IF(ROW()=COLUMN(),0,1)</f>
        <v>12</v>
      </c>
      <c r="N5" s="14">
        <f ca="1">(((COUNTIFS(SWISSW!$I:$I,TOTAL_MATCHUP!$A5,SWISSW!$J:$J,TOTAL_MATCHUP!N$1,SWISSW!$F:$F,"Won")+COUNTIFS(SWISSW!$I:$I,TOTAL_MATCHUP!N$1,SWISSW!$J:$J,TOTAL_MATCHUP!$A5,SWISSW!$F:$F,"Lost")))+((COUNTIFS(SWISSW!$I:$I,TOTAL_MATCHUP!$A5,SWISSW!$J:$J,TOTAL_MATCHUP!N$1,SWISSW!$F:$F,"Lost")+COUNTIFS(SWISSW!$I:$I,TOTAL_MATCHUP!N$1,SWISSW!$J:$J,TOTAL_MATCHUP!$A5,SWISSW!$F:$F,"Won"))))*IF(ROW()=COLUMN(),0,1)</f>
        <v>19</v>
      </c>
      <c r="O5" s="14">
        <f ca="1">(((COUNTIFS(SWISSW!$I:$I,TOTAL_MATCHUP!$A5,SWISSW!$J:$J,TOTAL_MATCHUP!O$1,SWISSW!$F:$F,"Won")+COUNTIFS(SWISSW!$I:$I,TOTAL_MATCHUP!O$1,SWISSW!$J:$J,TOTAL_MATCHUP!$A5,SWISSW!$F:$F,"Lost")))+((COUNTIFS(SWISSW!$I:$I,TOTAL_MATCHUP!$A5,SWISSW!$J:$J,TOTAL_MATCHUP!O$1,SWISSW!$F:$F,"Lost")+COUNTIFS(SWISSW!$I:$I,TOTAL_MATCHUP!O$1,SWISSW!$J:$J,TOTAL_MATCHUP!$A5,SWISSW!$F:$F,"Won"))))*IF(ROW()=COLUMN(),0,1)</f>
        <v>14</v>
      </c>
      <c r="P5" s="14">
        <f ca="1">(((COUNTIFS(SWISSW!$I:$I,TOTAL_MATCHUP!$A5,SWISSW!$J:$J,TOTAL_MATCHUP!P$1,SWISSW!$F:$F,"Won")+COUNTIFS(SWISSW!$I:$I,TOTAL_MATCHUP!P$1,SWISSW!$J:$J,TOTAL_MATCHUP!$A5,SWISSW!$F:$F,"Lost")))+((COUNTIFS(SWISSW!$I:$I,TOTAL_MATCHUP!$A5,SWISSW!$J:$J,TOTAL_MATCHUP!P$1,SWISSW!$F:$F,"Lost")+COUNTIFS(SWISSW!$I:$I,TOTAL_MATCHUP!P$1,SWISSW!$J:$J,TOTAL_MATCHUP!$A5,SWISSW!$F:$F,"Won"))))*IF(ROW()=COLUMN(),0,1)</f>
        <v>12</v>
      </c>
      <c r="Q5" s="14">
        <f ca="1">(((COUNTIFS(SWISSW!$I:$I,TOTAL_MATCHUP!$A5,SWISSW!$J:$J,TOTAL_MATCHUP!Q$1,SWISSW!$F:$F,"Won")+COUNTIFS(SWISSW!$I:$I,TOTAL_MATCHUP!Q$1,SWISSW!$J:$J,TOTAL_MATCHUP!$A5,SWISSW!$F:$F,"Lost")))+((COUNTIFS(SWISSW!$I:$I,TOTAL_MATCHUP!$A5,SWISSW!$J:$J,TOTAL_MATCHUP!Q$1,SWISSW!$F:$F,"Lost")+COUNTIFS(SWISSW!$I:$I,TOTAL_MATCHUP!Q$1,SWISSW!$J:$J,TOTAL_MATCHUP!$A5,SWISSW!$F:$F,"Won"))))*IF(ROW()=COLUMN(),0,1)</f>
        <v>12</v>
      </c>
      <c r="R5" s="14">
        <f ca="1">(((COUNTIFS(SWISSW!$I:$I,TOTAL_MATCHUP!$A5,SWISSW!$J:$J,TOTAL_MATCHUP!R$1,SWISSW!$F:$F,"Won")+COUNTIFS(SWISSW!$I:$I,TOTAL_MATCHUP!R$1,SWISSW!$J:$J,TOTAL_MATCHUP!$A5,SWISSW!$F:$F,"Lost")))+((COUNTIFS(SWISSW!$I:$I,TOTAL_MATCHUP!$A5,SWISSW!$J:$J,TOTAL_MATCHUP!R$1,SWISSW!$F:$F,"Lost")+COUNTIFS(SWISSW!$I:$I,TOTAL_MATCHUP!R$1,SWISSW!$J:$J,TOTAL_MATCHUP!$A5,SWISSW!$F:$F,"Won"))))*IF(ROW()=COLUMN(),0,1)</f>
        <v>13</v>
      </c>
      <c r="S5" s="14">
        <f ca="1">(((COUNTIFS(SWISSW!$I:$I,TOTAL_MATCHUP!$A5,SWISSW!$J:$J,TOTAL_MATCHUP!S$1,SWISSW!$F:$F,"Won")+COUNTIFS(SWISSW!$I:$I,TOTAL_MATCHUP!S$1,SWISSW!$J:$J,TOTAL_MATCHUP!$A5,SWISSW!$F:$F,"Lost")))+((COUNTIFS(SWISSW!$I:$I,TOTAL_MATCHUP!$A5,SWISSW!$J:$J,TOTAL_MATCHUP!S$1,SWISSW!$F:$F,"Lost")+COUNTIFS(SWISSW!$I:$I,TOTAL_MATCHUP!S$1,SWISSW!$J:$J,TOTAL_MATCHUP!$A5,SWISSW!$F:$F,"Won"))))*IF(ROW()=COLUMN(),0,1)</f>
        <v>8</v>
      </c>
      <c r="T5" s="14">
        <f ca="1">(((COUNTIFS(SWISSW!$I:$I,TOTAL_MATCHUP!$A5,SWISSW!$J:$J,TOTAL_MATCHUP!T$1,SWISSW!$F:$F,"Won")+COUNTIFS(SWISSW!$I:$I,TOTAL_MATCHUP!T$1,SWISSW!$J:$J,TOTAL_MATCHUP!$A5,SWISSW!$F:$F,"Lost")))+((COUNTIFS(SWISSW!$I:$I,TOTAL_MATCHUP!$A5,SWISSW!$J:$J,TOTAL_MATCHUP!T$1,SWISSW!$F:$F,"Lost")+COUNTIFS(SWISSW!$I:$I,TOTAL_MATCHUP!T$1,SWISSW!$J:$J,TOTAL_MATCHUP!$A5,SWISSW!$F:$F,"Won"))))*IF(ROW()=COLUMN(),0,1)</f>
        <v>5</v>
      </c>
      <c r="U5" s="14">
        <f ca="1">(((COUNTIFS(SWISSW!$I:$I,TOTAL_MATCHUP!$A5,SWISSW!$J:$J,TOTAL_MATCHUP!U$1,SWISSW!$F:$F,"Won")+COUNTIFS(SWISSW!$I:$I,TOTAL_MATCHUP!U$1,SWISSW!$J:$J,TOTAL_MATCHUP!$A5,SWISSW!$F:$F,"Lost")))+((COUNTIFS(SWISSW!$I:$I,TOTAL_MATCHUP!$A5,SWISSW!$J:$J,TOTAL_MATCHUP!U$1,SWISSW!$F:$F,"Lost")+COUNTIFS(SWISSW!$I:$I,TOTAL_MATCHUP!U$1,SWISSW!$J:$J,TOTAL_MATCHUP!$A5,SWISSW!$F:$F,"Won"))))*IF(ROW()=COLUMN(),0,1)</f>
        <v>11</v>
      </c>
      <c r="V5" s="14">
        <f ca="1">(((COUNTIFS(SWISSW!$I:$I,TOTAL_MATCHUP!$A5,SWISSW!$J:$J,TOTAL_MATCHUP!V$1,SWISSW!$F:$F,"Won")+COUNTIFS(SWISSW!$I:$I,TOTAL_MATCHUP!V$1,SWISSW!$J:$J,TOTAL_MATCHUP!$A5,SWISSW!$F:$F,"Lost")))+((COUNTIFS(SWISSW!$I:$I,TOTAL_MATCHUP!$A5,SWISSW!$J:$J,TOTAL_MATCHUP!V$1,SWISSW!$F:$F,"Lost")+COUNTIFS(SWISSW!$I:$I,TOTAL_MATCHUP!V$1,SWISSW!$J:$J,TOTAL_MATCHUP!$A5,SWISSW!$F:$F,"Won"))))*IF(ROW()=COLUMN(),0,1)</f>
        <v>6</v>
      </c>
      <c r="W5" s="14">
        <f ca="1">(((COUNTIFS(SWISSW!$I:$I,TOTAL_MATCHUP!$A5,SWISSW!$J:$J,TOTAL_MATCHUP!W$1,SWISSW!$F:$F,"Won")+COUNTIFS(SWISSW!$I:$I,TOTAL_MATCHUP!W$1,SWISSW!$J:$J,TOTAL_MATCHUP!$A5,SWISSW!$F:$F,"Lost")))+((COUNTIFS(SWISSW!$I:$I,TOTAL_MATCHUP!$A5,SWISSW!$J:$J,TOTAL_MATCHUP!W$1,SWISSW!$F:$F,"Lost")+COUNTIFS(SWISSW!$I:$I,TOTAL_MATCHUP!W$1,SWISSW!$J:$J,TOTAL_MATCHUP!$A5,SWISSW!$F:$F,"Won"))))*IF(ROW()=COLUMN(),0,1)</f>
        <v>6</v>
      </c>
      <c r="X5" s="14">
        <f ca="1">(((COUNTIFS(SWISSW!$I:$I,TOTAL_MATCHUP!$A5,SWISSW!$J:$J,TOTAL_MATCHUP!X$1,SWISSW!$F:$F,"Won")+COUNTIFS(SWISSW!$I:$I,TOTAL_MATCHUP!X$1,SWISSW!$J:$J,TOTAL_MATCHUP!$A5,SWISSW!$F:$F,"Lost")))+((COUNTIFS(SWISSW!$I:$I,TOTAL_MATCHUP!$A5,SWISSW!$J:$J,TOTAL_MATCHUP!X$1,SWISSW!$F:$F,"Lost")+COUNTIFS(SWISSW!$I:$I,TOTAL_MATCHUP!X$1,SWISSW!$J:$J,TOTAL_MATCHUP!$A5,SWISSW!$F:$F,"Won"))))*IF(ROW()=COLUMN(),0,1)</f>
        <v>9</v>
      </c>
      <c r="Y5" s="14">
        <f ca="1">(((COUNTIFS(SWISSW!$I:$I,TOTAL_MATCHUP!$A5,SWISSW!$J:$J,TOTAL_MATCHUP!Y$1,SWISSW!$F:$F,"Won")+COUNTIFS(SWISSW!$I:$I,TOTAL_MATCHUP!Y$1,SWISSW!$J:$J,TOTAL_MATCHUP!$A5,SWISSW!$F:$F,"Lost")))+((COUNTIFS(SWISSW!$I:$I,TOTAL_MATCHUP!$A5,SWISSW!$J:$J,TOTAL_MATCHUP!Y$1,SWISSW!$F:$F,"Lost")+COUNTIFS(SWISSW!$I:$I,TOTAL_MATCHUP!Y$1,SWISSW!$J:$J,TOTAL_MATCHUP!$A5,SWISSW!$F:$F,"Won"))))*IF(ROW()=COLUMN(),0,1)</f>
        <v>9</v>
      </c>
      <c r="Z5" s="14">
        <f ca="1">(((COUNTIFS(SWISSW!$I:$I,TOTAL_MATCHUP!$A5,SWISSW!$J:$J,TOTAL_MATCHUP!Z$1,SWISSW!$F:$F,"Won")+COUNTIFS(SWISSW!$I:$I,TOTAL_MATCHUP!Z$1,SWISSW!$J:$J,TOTAL_MATCHUP!$A5,SWISSW!$F:$F,"Lost")))+((COUNTIFS(SWISSW!$I:$I,TOTAL_MATCHUP!$A5,SWISSW!$J:$J,TOTAL_MATCHUP!Z$1,SWISSW!$F:$F,"Lost")+COUNTIFS(SWISSW!$I:$I,TOTAL_MATCHUP!Z$1,SWISSW!$J:$J,TOTAL_MATCHUP!$A5,SWISSW!$F:$F,"Won"))))*IF(ROW()=COLUMN(),0,1)</f>
        <v>5</v>
      </c>
      <c r="AA5" s="14">
        <f ca="1">(((COUNTIFS(SWISSW!$I:$I,TOTAL_MATCHUP!$A5,SWISSW!$J:$J,TOTAL_MATCHUP!AA$1,SWISSW!$F:$F,"Won")+COUNTIFS(SWISSW!$I:$I,TOTAL_MATCHUP!AA$1,SWISSW!$J:$J,TOTAL_MATCHUP!$A5,SWISSW!$F:$F,"Lost")))+((COUNTIFS(SWISSW!$I:$I,TOTAL_MATCHUP!$A5,SWISSW!$J:$J,TOTAL_MATCHUP!AA$1,SWISSW!$F:$F,"Lost")+COUNTIFS(SWISSW!$I:$I,TOTAL_MATCHUP!AA$1,SWISSW!$J:$J,TOTAL_MATCHUP!$A5,SWISSW!$F:$F,"Won"))))*IF(ROW()=COLUMN(),0,1)</f>
        <v>3</v>
      </c>
      <c r="AB5" s="14">
        <f ca="1">(((COUNTIFS(SWISSW!$I:$I,TOTAL_MATCHUP!$A5,SWISSW!$J:$J,TOTAL_MATCHUP!AB$1,SWISSW!$F:$F,"Won")+COUNTIFS(SWISSW!$I:$I,TOTAL_MATCHUP!AB$1,SWISSW!$J:$J,TOTAL_MATCHUP!$A5,SWISSW!$F:$F,"Lost")))+((COUNTIFS(SWISSW!$I:$I,TOTAL_MATCHUP!$A5,SWISSW!$J:$J,TOTAL_MATCHUP!AB$1,SWISSW!$F:$F,"Lost")+COUNTIFS(SWISSW!$I:$I,TOTAL_MATCHUP!AB$1,SWISSW!$J:$J,TOTAL_MATCHUP!$A5,SWISSW!$F:$F,"Won"))))*IF(ROW()=COLUMN(),0,1)</f>
        <v>3</v>
      </c>
      <c r="AC5" s="14">
        <f ca="1">(((COUNTIFS(SWISSW!$I:$I,TOTAL_MATCHUP!$A5,SWISSW!$J:$J,TOTAL_MATCHUP!AC$1,SWISSW!$F:$F,"Won")+COUNTIFS(SWISSW!$I:$I,TOTAL_MATCHUP!AC$1,SWISSW!$J:$J,TOTAL_MATCHUP!$A5,SWISSW!$F:$F,"Lost")))+((COUNTIFS(SWISSW!$I:$I,TOTAL_MATCHUP!$A5,SWISSW!$J:$J,TOTAL_MATCHUP!AC$1,SWISSW!$F:$F,"Lost")+COUNTIFS(SWISSW!$I:$I,TOTAL_MATCHUP!AC$1,SWISSW!$J:$J,TOTAL_MATCHUP!$A5,SWISSW!$F:$F,"Won"))))*IF(ROW()=COLUMN(),0,1)</f>
        <v>3</v>
      </c>
      <c r="AD5" s="14">
        <f ca="1">(((COUNTIFS(SWISSW!$I:$I,TOTAL_MATCHUP!$A5,SWISSW!$J:$J,TOTAL_MATCHUP!AD$1,SWISSW!$F:$F,"Won")+COUNTIFS(SWISSW!$I:$I,TOTAL_MATCHUP!AD$1,SWISSW!$J:$J,TOTAL_MATCHUP!$A5,SWISSW!$F:$F,"Lost")))+((COUNTIFS(SWISSW!$I:$I,TOTAL_MATCHUP!$A5,SWISSW!$J:$J,TOTAL_MATCHUP!AD$1,SWISSW!$F:$F,"Lost")+COUNTIFS(SWISSW!$I:$I,TOTAL_MATCHUP!AD$1,SWISSW!$J:$J,TOTAL_MATCHUP!$A5,SWISSW!$F:$F,"Won"))))*IF(ROW()=COLUMN(),0,1)</f>
        <v>3</v>
      </c>
      <c r="AE5" s="14">
        <f ca="1">(((COUNTIFS(SWISSW!$I:$I,TOTAL_MATCHUP!$A5,SWISSW!$J:$J,TOTAL_MATCHUP!AE$1,SWISSW!$F:$F,"Won")+COUNTIFS(SWISSW!$I:$I,TOTAL_MATCHUP!AE$1,SWISSW!$J:$J,TOTAL_MATCHUP!$A5,SWISSW!$F:$F,"Lost")))+((COUNTIFS(SWISSW!$I:$I,TOTAL_MATCHUP!$A5,SWISSW!$J:$J,TOTAL_MATCHUP!AE$1,SWISSW!$F:$F,"Lost")+COUNTIFS(SWISSW!$I:$I,TOTAL_MATCHUP!AE$1,SWISSW!$J:$J,TOTAL_MATCHUP!$A5,SWISSW!$F:$F,"Won"))))*IF(ROW()=COLUMN(),0,1)</f>
        <v>2</v>
      </c>
      <c r="AF5" s="14">
        <f ca="1">(((COUNTIFS(SWISSW!$I:$I,TOTAL_MATCHUP!$A5,SWISSW!$J:$J,TOTAL_MATCHUP!AF$1,SWISSW!$F:$F,"Won")+COUNTIFS(SWISSW!$I:$I,TOTAL_MATCHUP!AF$1,SWISSW!$J:$J,TOTAL_MATCHUP!$A5,SWISSW!$F:$F,"Lost")))+((COUNTIFS(SWISSW!$I:$I,TOTAL_MATCHUP!$A5,SWISSW!$J:$J,TOTAL_MATCHUP!AF$1,SWISSW!$F:$F,"Lost")+COUNTIFS(SWISSW!$I:$I,TOTAL_MATCHUP!AF$1,SWISSW!$J:$J,TOTAL_MATCHUP!$A5,SWISSW!$F:$F,"Won"))))*IF(ROW()=COLUMN(),0,1)</f>
        <v>1</v>
      </c>
      <c r="AG5" s="14">
        <f ca="1">(((COUNTIFS(SWISSW!$I:$I,TOTAL_MATCHUP!$A5,SWISSW!$J:$J,TOTAL_MATCHUP!AG$1,SWISSW!$F:$F,"Won")+COUNTIFS(SWISSW!$I:$I,TOTAL_MATCHUP!AG$1,SWISSW!$J:$J,TOTAL_MATCHUP!$A5,SWISSW!$F:$F,"Lost")))+((COUNTIFS(SWISSW!$I:$I,TOTAL_MATCHUP!$A5,SWISSW!$J:$J,TOTAL_MATCHUP!AG$1,SWISSW!$F:$F,"Lost")+COUNTIFS(SWISSW!$I:$I,TOTAL_MATCHUP!AG$1,SWISSW!$J:$J,TOTAL_MATCHUP!$A5,SWISSW!$F:$F,"Won"))))*IF(ROW()=COLUMN(),0,1)</f>
        <v>1</v>
      </c>
      <c r="AH5" s="14">
        <f ca="1">(((COUNTIFS(SWISSW!$I:$I,TOTAL_MATCHUP!$A5,SWISSW!$J:$J,TOTAL_MATCHUP!AH$1,SWISSW!$F:$F,"Won")+COUNTIFS(SWISSW!$I:$I,TOTAL_MATCHUP!AH$1,SWISSW!$J:$J,TOTAL_MATCHUP!$A5,SWISSW!$F:$F,"Lost")))+((COUNTIFS(SWISSW!$I:$I,TOTAL_MATCHUP!$A5,SWISSW!$J:$J,TOTAL_MATCHUP!AH$1,SWISSW!$F:$F,"Lost")+COUNTIFS(SWISSW!$I:$I,TOTAL_MATCHUP!AH$1,SWISSW!$J:$J,TOTAL_MATCHUP!$A5,SWISSW!$F:$F,"Won"))))*IF(ROW()=COLUMN(),0,1)</f>
        <v>0</v>
      </c>
      <c r="AI5" s="14">
        <f ca="1">(((COUNTIFS(SWISSW!$I:$I,TOTAL_MATCHUP!$A5,SWISSW!$J:$J,TOTAL_MATCHUP!AI$1,SWISSW!$F:$F,"Won")+COUNTIFS(SWISSW!$I:$I,TOTAL_MATCHUP!AI$1,SWISSW!$J:$J,TOTAL_MATCHUP!$A5,SWISSW!$F:$F,"Lost")))+((COUNTIFS(SWISSW!$I:$I,TOTAL_MATCHUP!$A5,SWISSW!$J:$J,TOTAL_MATCHUP!AI$1,SWISSW!$F:$F,"Lost")+COUNTIFS(SWISSW!$I:$I,TOTAL_MATCHUP!AI$1,SWISSW!$J:$J,TOTAL_MATCHUP!$A5,SWISSW!$F:$F,"Won"))))*IF(ROW()=COLUMN(),0,1)</f>
        <v>1</v>
      </c>
      <c r="AJ5" s="14">
        <f ca="1">(((COUNTIFS(SWISSW!$I:$I,TOTAL_MATCHUP!$A5,SWISSW!$J:$J,TOTAL_MATCHUP!AJ$1,SWISSW!$F:$F,"Won")+COUNTIFS(SWISSW!$I:$I,TOTAL_MATCHUP!AJ$1,SWISSW!$J:$J,TOTAL_MATCHUP!$A5,SWISSW!$F:$F,"Lost")))+((COUNTIFS(SWISSW!$I:$I,TOTAL_MATCHUP!$A5,SWISSW!$J:$J,TOTAL_MATCHUP!AJ$1,SWISSW!$F:$F,"Lost")+COUNTIFS(SWISSW!$I:$I,TOTAL_MATCHUP!AJ$1,SWISSW!$J:$J,TOTAL_MATCHUP!$A5,SWISSW!$F:$F,"Won"))))*IF(ROW()=COLUMN(),0,1)</f>
        <v>3</v>
      </c>
      <c r="AK5" s="14">
        <f ca="1">(((COUNTIFS(SWISSW!$I:$I,TOTAL_MATCHUP!$A5,SWISSW!$J:$J,TOTAL_MATCHUP!AK$1,SWISSW!$F:$F,"Won")+COUNTIFS(SWISSW!$I:$I,TOTAL_MATCHUP!AK$1,SWISSW!$J:$J,TOTAL_MATCHUP!$A5,SWISSW!$F:$F,"Lost")))+((COUNTIFS(SWISSW!$I:$I,TOTAL_MATCHUP!$A5,SWISSW!$J:$J,TOTAL_MATCHUP!AK$1,SWISSW!$F:$F,"Lost")+COUNTIFS(SWISSW!$I:$I,TOTAL_MATCHUP!AK$1,SWISSW!$J:$J,TOTAL_MATCHUP!$A5,SWISSW!$F:$F,"Won"))))*IF(ROW()=COLUMN(),0,1)</f>
        <v>4</v>
      </c>
      <c r="AL5" s="14">
        <f ca="1">(((COUNTIFS(SWISSW!$I:$I,TOTAL_MATCHUP!$A5,SWISSW!$J:$J,TOTAL_MATCHUP!AL$1,SWISSW!$F:$F,"Won")+COUNTIFS(SWISSW!$I:$I,TOTAL_MATCHUP!AL$1,SWISSW!$J:$J,TOTAL_MATCHUP!$A5,SWISSW!$F:$F,"Lost")))+((COUNTIFS(SWISSW!$I:$I,TOTAL_MATCHUP!$A5,SWISSW!$J:$J,TOTAL_MATCHUP!AL$1,SWISSW!$F:$F,"Lost")+COUNTIFS(SWISSW!$I:$I,TOTAL_MATCHUP!AL$1,SWISSW!$J:$J,TOTAL_MATCHUP!$A5,SWISSW!$F:$F,"Won"))))*IF(ROW()=COLUMN(),0,1)</f>
        <v>1</v>
      </c>
      <c r="AM5" s="14">
        <f ca="1">(((COUNTIFS(SWISSW!$I:$I,TOTAL_MATCHUP!$A5,SWISSW!$J:$J,TOTAL_MATCHUP!AM$1,SWISSW!$F:$F,"Won")+COUNTIFS(SWISSW!$I:$I,TOTAL_MATCHUP!AM$1,SWISSW!$J:$J,TOTAL_MATCHUP!$A5,SWISSW!$F:$F,"Lost")))+((COUNTIFS(SWISSW!$I:$I,TOTAL_MATCHUP!$A5,SWISSW!$J:$J,TOTAL_MATCHUP!AM$1,SWISSW!$F:$F,"Lost")+COUNTIFS(SWISSW!$I:$I,TOTAL_MATCHUP!AM$1,SWISSW!$J:$J,TOTAL_MATCHUP!$A5,SWISSW!$F:$F,"Won"))))*IF(ROW()=COLUMN(),0,1)</f>
        <v>0</v>
      </c>
      <c r="AN5" s="14">
        <f ca="1">(((COUNTIFS(SWISSW!$I:$I,TOTAL_MATCHUP!$A5,SWISSW!$J:$J,TOTAL_MATCHUP!AN$1,SWISSW!$F:$F,"Won")+COUNTIFS(SWISSW!$I:$I,TOTAL_MATCHUP!AN$1,SWISSW!$J:$J,TOTAL_MATCHUP!$A5,SWISSW!$F:$F,"Lost")))+((COUNTIFS(SWISSW!$I:$I,TOTAL_MATCHUP!$A5,SWISSW!$J:$J,TOTAL_MATCHUP!AN$1,SWISSW!$F:$F,"Lost")+COUNTIFS(SWISSW!$I:$I,TOTAL_MATCHUP!AN$1,SWISSW!$J:$J,TOTAL_MATCHUP!$A5,SWISSW!$F:$F,"Won"))))*IF(ROW()=COLUMN(),0,1)</f>
        <v>3</v>
      </c>
      <c r="AO5" s="14">
        <f ca="1">(((COUNTIFS(SWISSW!$I:$I,TOTAL_MATCHUP!$A5,SWISSW!$J:$J,TOTAL_MATCHUP!AO$1,SWISSW!$F:$F,"Won")+COUNTIFS(SWISSW!$I:$I,TOTAL_MATCHUP!AO$1,SWISSW!$J:$J,TOTAL_MATCHUP!$A5,SWISSW!$F:$F,"Lost")))+((COUNTIFS(SWISSW!$I:$I,TOTAL_MATCHUP!$A5,SWISSW!$J:$J,TOTAL_MATCHUP!AO$1,SWISSW!$F:$F,"Lost")+COUNTIFS(SWISSW!$I:$I,TOTAL_MATCHUP!AO$1,SWISSW!$J:$J,TOTAL_MATCHUP!$A5,SWISSW!$F:$F,"Won"))))*IF(ROW()=COLUMN(),0,1)</f>
        <v>0</v>
      </c>
      <c r="AP5" s="14">
        <f ca="1">(((COUNTIFS(SWISSW!$I:$I,TOTAL_MATCHUP!$A5,SWISSW!$J:$J,TOTAL_MATCHUP!AP$1,SWISSW!$F:$F,"Won")+COUNTIFS(SWISSW!$I:$I,TOTAL_MATCHUP!AP$1,SWISSW!$J:$J,TOTAL_MATCHUP!$A5,SWISSW!$F:$F,"Lost")))+((COUNTIFS(SWISSW!$I:$I,TOTAL_MATCHUP!$A5,SWISSW!$J:$J,TOTAL_MATCHUP!AP$1,SWISSW!$F:$F,"Lost")+COUNTIFS(SWISSW!$I:$I,TOTAL_MATCHUP!AP$1,SWISSW!$J:$J,TOTAL_MATCHUP!$A5,SWISSW!$F:$F,"Won"))))*IF(ROW()=COLUMN(),0,1)</f>
        <v>0</v>
      </c>
      <c r="AQ5" s="14">
        <f ca="1">(((COUNTIFS(SWISSW!$I:$I,TOTAL_MATCHUP!$A5,SWISSW!$J:$J,TOTAL_MATCHUP!AQ$1,SWISSW!$F:$F,"Won")+COUNTIFS(SWISSW!$I:$I,TOTAL_MATCHUP!AQ$1,SWISSW!$J:$J,TOTAL_MATCHUP!$A5,SWISSW!$F:$F,"Lost")))+((COUNTIFS(SWISSW!$I:$I,TOTAL_MATCHUP!$A5,SWISSW!$J:$J,TOTAL_MATCHUP!AQ$1,SWISSW!$F:$F,"Lost")+COUNTIFS(SWISSW!$I:$I,TOTAL_MATCHUP!AQ$1,SWISSW!$J:$J,TOTAL_MATCHUP!$A5,SWISSW!$F:$F,"Won"))))*IF(ROW()=COLUMN(),0,1)</f>
        <v>1</v>
      </c>
      <c r="AR5" s="14">
        <f ca="1">(((COUNTIFS(SWISSW!$I:$I,TOTAL_MATCHUP!$A5,SWISSW!$J:$J,TOTAL_MATCHUP!AR$1,SWISSW!$F:$F,"Won")+COUNTIFS(SWISSW!$I:$I,TOTAL_MATCHUP!AR$1,SWISSW!$J:$J,TOTAL_MATCHUP!$A5,SWISSW!$F:$F,"Lost")))+((COUNTIFS(SWISSW!$I:$I,TOTAL_MATCHUP!$A5,SWISSW!$J:$J,TOTAL_MATCHUP!AR$1,SWISSW!$F:$F,"Lost")+COUNTIFS(SWISSW!$I:$I,TOTAL_MATCHUP!AR$1,SWISSW!$J:$J,TOTAL_MATCHUP!$A5,SWISSW!$F:$F,"Won"))))*IF(ROW()=COLUMN(),0,1)</f>
        <v>0</v>
      </c>
      <c r="AS5" s="14">
        <f ca="1">(((COUNTIFS(SWISSW!$I:$I,TOTAL_MATCHUP!$A5,SWISSW!$J:$J,TOTAL_MATCHUP!AS$1,SWISSW!$F:$F,"Won")+COUNTIFS(SWISSW!$I:$I,TOTAL_MATCHUP!AS$1,SWISSW!$J:$J,TOTAL_MATCHUP!$A5,SWISSW!$F:$F,"Lost")))+((COUNTIFS(SWISSW!$I:$I,TOTAL_MATCHUP!$A5,SWISSW!$J:$J,TOTAL_MATCHUP!AS$1,SWISSW!$F:$F,"Lost")+COUNTIFS(SWISSW!$I:$I,TOTAL_MATCHUP!AS$1,SWISSW!$J:$J,TOTAL_MATCHUP!$A5,SWISSW!$F:$F,"Won"))))*IF(ROW()=COLUMN(),0,1)</f>
        <v>0</v>
      </c>
      <c r="AT5" s="14">
        <f ca="1">(((COUNTIFS(SWISSW!$I:$I,TOTAL_MATCHUP!$A5,SWISSW!$J:$J,TOTAL_MATCHUP!AT$1,SWISSW!$F:$F,"Won")+COUNTIFS(SWISSW!$I:$I,TOTAL_MATCHUP!AT$1,SWISSW!$J:$J,TOTAL_MATCHUP!$A5,SWISSW!$F:$F,"Lost")))+((COUNTIFS(SWISSW!$I:$I,TOTAL_MATCHUP!$A5,SWISSW!$J:$J,TOTAL_MATCHUP!AT$1,SWISSW!$F:$F,"Lost")+COUNTIFS(SWISSW!$I:$I,TOTAL_MATCHUP!AT$1,SWISSW!$J:$J,TOTAL_MATCHUP!$A5,SWISSW!$F:$F,"Won"))))*IF(ROW()=COLUMN(),0,1)</f>
        <v>3</v>
      </c>
      <c r="AU5" s="14">
        <f ca="1">(((COUNTIFS(SWISSW!$I:$I,TOTAL_MATCHUP!$A5,SWISSW!$J:$J,TOTAL_MATCHUP!AU$1,SWISSW!$F:$F,"Won")+COUNTIFS(SWISSW!$I:$I,TOTAL_MATCHUP!AU$1,SWISSW!$J:$J,TOTAL_MATCHUP!$A5,SWISSW!$F:$F,"Lost")))+((COUNTIFS(SWISSW!$I:$I,TOTAL_MATCHUP!$A5,SWISSW!$J:$J,TOTAL_MATCHUP!AU$1,SWISSW!$F:$F,"Lost")+COUNTIFS(SWISSW!$I:$I,TOTAL_MATCHUP!AU$1,SWISSW!$J:$J,TOTAL_MATCHUP!$A5,SWISSW!$F:$F,"Won"))))*IF(ROW()=COLUMN(),0,1)</f>
        <v>2</v>
      </c>
      <c r="AV5" s="14">
        <f ca="1">(((COUNTIFS(SWISSW!$I:$I,TOTAL_MATCHUP!$A5,SWISSW!$J:$J,TOTAL_MATCHUP!AV$1,SWISSW!$F:$F,"Won")+COUNTIFS(SWISSW!$I:$I,TOTAL_MATCHUP!AV$1,SWISSW!$J:$J,TOTAL_MATCHUP!$A5,SWISSW!$F:$F,"Lost")))+((COUNTIFS(SWISSW!$I:$I,TOTAL_MATCHUP!$A5,SWISSW!$J:$J,TOTAL_MATCHUP!AV$1,SWISSW!$F:$F,"Lost")+COUNTIFS(SWISSW!$I:$I,TOTAL_MATCHUP!AV$1,SWISSW!$J:$J,TOTAL_MATCHUP!$A5,SWISSW!$F:$F,"Won"))))*IF(ROW()=COLUMN(),0,1)</f>
        <v>1</v>
      </c>
      <c r="AW5" s="14">
        <f ca="1">(((COUNTIFS(SWISSW!$I:$I,TOTAL_MATCHUP!$A5,SWISSW!$J:$J,TOTAL_MATCHUP!AW$1,SWISSW!$F:$F,"Won")+COUNTIFS(SWISSW!$I:$I,TOTAL_MATCHUP!AW$1,SWISSW!$J:$J,TOTAL_MATCHUP!$A5,SWISSW!$F:$F,"Lost")))+((COUNTIFS(SWISSW!$I:$I,TOTAL_MATCHUP!$A5,SWISSW!$J:$J,TOTAL_MATCHUP!AW$1,SWISSW!$F:$F,"Lost")+COUNTIFS(SWISSW!$I:$I,TOTAL_MATCHUP!AW$1,SWISSW!$J:$J,TOTAL_MATCHUP!$A5,SWISSW!$F:$F,"Won"))))*IF(ROW()=COLUMN(),0,1)</f>
        <v>0</v>
      </c>
      <c r="AX5" s="14">
        <f ca="1">(((COUNTIFS(SWISSW!$I:$I,TOTAL_MATCHUP!$A5,SWISSW!$J:$J,TOTAL_MATCHUP!AX$1,SWISSW!$F:$F,"Won")+COUNTIFS(SWISSW!$I:$I,TOTAL_MATCHUP!AX$1,SWISSW!$J:$J,TOTAL_MATCHUP!$A5,SWISSW!$F:$F,"Lost")))+((COUNTIFS(SWISSW!$I:$I,TOTAL_MATCHUP!$A5,SWISSW!$J:$J,TOTAL_MATCHUP!AX$1,SWISSW!$F:$F,"Lost")+COUNTIFS(SWISSW!$I:$I,TOTAL_MATCHUP!AX$1,SWISSW!$J:$J,TOTAL_MATCHUP!$A5,SWISSW!$F:$F,"Won"))))*IF(ROW()=COLUMN(),0,1)</f>
        <v>0</v>
      </c>
      <c r="AY5" s="14">
        <f ca="1">(((COUNTIFS(SWISSW!$I:$I,TOTAL_MATCHUP!$A5,SWISSW!$J:$J,TOTAL_MATCHUP!AY$1,SWISSW!$F:$F,"Won")+COUNTIFS(SWISSW!$I:$I,TOTAL_MATCHUP!AY$1,SWISSW!$J:$J,TOTAL_MATCHUP!$A5,SWISSW!$F:$F,"Lost")))+((COUNTIFS(SWISSW!$I:$I,TOTAL_MATCHUP!$A5,SWISSW!$J:$J,TOTAL_MATCHUP!AY$1,SWISSW!$F:$F,"Lost")+COUNTIFS(SWISSW!$I:$I,TOTAL_MATCHUP!AY$1,SWISSW!$J:$J,TOTAL_MATCHUP!$A5,SWISSW!$F:$F,"Won"))))*IF(ROW()=COLUMN(),0,1)</f>
        <v>1</v>
      </c>
      <c r="AZ5" s="14">
        <f ca="1">(((COUNTIFS(SWISSW!$I:$I,TOTAL_MATCHUP!$A5,SWISSW!$J:$J,TOTAL_MATCHUP!AZ$1,SWISSW!$F:$F,"Won")+COUNTIFS(SWISSW!$I:$I,TOTAL_MATCHUP!AZ$1,SWISSW!$J:$J,TOTAL_MATCHUP!$A5,SWISSW!$F:$F,"Lost")))+((COUNTIFS(SWISSW!$I:$I,TOTAL_MATCHUP!$A5,SWISSW!$J:$J,TOTAL_MATCHUP!AZ$1,SWISSW!$F:$F,"Lost")+COUNTIFS(SWISSW!$I:$I,TOTAL_MATCHUP!AZ$1,SWISSW!$J:$J,TOTAL_MATCHUP!$A5,SWISSW!$F:$F,"Won"))))*IF(ROW()=COLUMN(),0,1)</f>
        <v>0</v>
      </c>
      <c r="BA5" s="14">
        <f ca="1">(((COUNTIFS(SWISSW!$I:$I,TOTAL_MATCHUP!$A5,SWISSW!$J:$J,TOTAL_MATCHUP!BA$1,SWISSW!$F:$F,"Won")+COUNTIFS(SWISSW!$I:$I,TOTAL_MATCHUP!BA$1,SWISSW!$J:$J,TOTAL_MATCHUP!$A5,SWISSW!$F:$F,"Lost")))+((COUNTIFS(SWISSW!$I:$I,TOTAL_MATCHUP!$A5,SWISSW!$J:$J,TOTAL_MATCHUP!BA$1,SWISSW!$F:$F,"Lost")+COUNTIFS(SWISSW!$I:$I,TOTAL_MATCHUP!BA$1,SWISSW!$J:$J,TOTAL_MATCHUP!$A5,SWISSW!$F:$F,"Won"))))*IF(ROW()=COLUMN(),0,1)</f>
        <v>0</v>
      </c>
      <c r="BB5" s="14">
        <f ca="1">(((COUNTIFS(SWISSW!$I:$I,TOTAL_MATCHUP!$A5,SWISSW!$J:$J,TOTAL_MATCHUP!BB$1,SWISSW!$F:$F,"Won")+COUNTIFS(SWISSW!$I:$I,TOTAL_MATCHUP!BB$1,SWISSW!$J:$J,TOTAL_MATCHUP!$A5,SWISSW!$F:$F,"Lost")))+((COUNTIFS(SWISSW!$I:$I,TOTAL_MATCHUP!$A5,SWISSW!$J:$J,TOTAL_MATCHUP!BB$1,SWISSW!$F:$F,"Lost")+COUNTIFS(SWISSW!$I:$I,TOTAL_MATCHUP!BB$1,SWISSW!$J:$J,TOTAL_MATCHUP!$A5,SWISSW!$F:$F,"Won"))))*IF(ROW()=COLUMN(),0,1)</f>
        <v>2</v>
      </c>
      <c r="BC5" s="14">
        <f ca="1">(((COUNTIFS(SWISSW!$I:$I,TOTAL_MATCHUP!$A5,SWISSW!$J:$J,TOTAL_MATCHUP!BC$1,SWISSW!$F:$F,"Won")+COUNTIFS(SWISSW!$I:$I,TOTAL_MATCHUP!BC$1,SWISSW!$J:$J,TOTAL_MATCHUP!$A5,SWISSW!$F:$F,"Lost")))+((COUNTIFS(SWISSW!$I:$I,TOTAL_MATCHUP!$A5,SWISSW!$J:$J,TOTAL_MATCHUP!BC$1,SWISSW!$F:$F,"Lost")+COUNTIFS(SWISSW!$I:$I,TOTAL_MATCHUP!BC$1,SWISSW!$J:$J,TOTAL_MATCHUP!$A5,SWISSW!$F:$F,"Won"))))*IF(ROW()=COLUMN(),0,1)</f>
        <v>0</v>
      </c>
      <c r="BD5" s="14">
        <f ca="1">(((COUNTIFS(SWISSW!$I:$I,TOTAL_MATCHUP!$A5,SWISSW!$J:$J,TOTAL_MATCHUP!BD$1,SWISSW!$F:$F,"Won")+COUNTIFS(SWISSW!$I:$I,TOTAL_MATCHUP!BD$1,SWISSW!$J:$J,TOTAL_MATCHUP!$A5,SWISSW!$F:$F,"Lost")))+((COUNTIFS(SWISSW!$I:$I,TOTAL_MATCHUP!$A5,SWISSW!$J:$J,TOTAL_MATCHUP!BD$1,SWISSW!$F:$F,"Lost")+COUNTIFS(SWISSW!$I:$I,TOTAL_MATCHUP!BD$1,SWISSW!$J:$J,TOTAL_MATCHUP!$A5,SWISSW!$F:$F,"Won"))))*IF(ROW()=COLUMN(),0,1)</f>
        <v>0</v>
      </c>
      <c r="BE5" s="14">
        <f ca="1">(((COUNTIFS(SWISSW!$I:$I,TOTAL_MATCHUP!$A5,SWISSW!$J:$J,TOTAL_MATCHUP!BE$1,SWISSW!$F:$F,"Won")+COUNTIFS(SWISSW!$I:$I,TOTAL_MATCHUP!BE$1,SWISSW!$J:$J,TOTAL_MATCHUP!$A5,SWISSW!$F:$F,"Lost")))+((COUNTIFS(SWISSW!$I:$I,TOTAL_MATCHUP!$A5,SWISSW!$J:$J,TOTAL_MATCHUP!BE$1,SWISSW!$F:$F,"Lost")+COUNTIFS(SWISSW!$I:$I,TOTAL_MATCHUP!BE$1,SWISSW!$J:$J,TOTAL_MATCHUP!$A5,SWISSW!$F:$F,"Won"))))*IF(ROW()=COLUMN(),0,1)</f>
        <v>0</v>
      </c>
      <c r="BF5" s="14">
        <f ca="1">(((COUNTIFS(SWISSW!$I:$I,TOTAL_MATCHUP!$A5,SWISSW!$J:$J,TOTAL_MATCHUP!BF$1,SWISSW!$F:$F,"Won")+COUNTIFS(SWISSW!$I:$I,TOTAL_MATCHUP!BF$1,SWISSW!$J:$J,TOTAL_MATCHUP!$A5,SWISSW!$F:$F,"Lost")))+((COUNTIFS(SWISSW!$I:$I,TOTAL_MATCHUP!$A5,SWISSW!$J:$J,TOTAL_MATCHUP!BF$1,SWISSW!$F:$F,"Lost")+COUNTIFS(SWISSW!$I:$I,TOTAL_MATCHUP!BF$1,SWISSW!$J:$J,TOTAL_MATCHUP!$A5,SWISSW!$F:$F,"Won"))))*IF(ROW()=COLUMN(),0,1)</f>
        <v>1</v>
      </c>
    </row>
    <row r="6" spans="1:58" s="6" customFormat="1" ht="55" customHeight="1" x14ac:dyDescent="0.25">
      <c r="A6" s="3" t="str">
        <f ca="1">MATCHUP!A6</f>
        <v>Mono Red Madness</v>
      </c>
      <c r="B6" s="14">
        <f ca="1">(((COUNTIFS(SWISSW!$I:$I,TOTAL_MATCHUP!$A6,SWISSW!$J:$J,TOTAL_MATCHUP!B$1,SWISSW!$F:$F,"Won")+COUNTIFS(SWISSW!$I:$I,TOTAL_MATCHUP!B$1,SWISSW!$J:$J,TOTAL_MATCHUP!$A6,SWISSW!$F:$F,"Lost")))+((COUNTIFS(SWISSW!$I:$I,TOTAL_MATCHUP!$A6,SWISSW!$J:$J,TOTAL_MATCHUP!B$1,SWISSW!$F:$F,"Lost")+COUNTIFS(SWISSW!$I:$I,TOTAL_MATCHUP!B$1,SWISSW!$J:$J,TOTAL_MATCHUP!$A6,SWISSW!$F:$F,"Won"))))*IF(ROW()=COLUMN(),0,1)</f>
        <v>68</v>
      </c>
      <c r="C6" s="14">
        <f ca="1">(((COUNTIFS(SWISSW!$I:$I,TOTAL_MATCHUP!$A6,SWISSW!$J:$J,TOTAL_MATCHUP!C$1,SWISSW!$F:$F,"Won")+COUNTIFS(SWISSW!$I:$I,TOTAL_MATCHUP!C$1,SWISSW!$J:$J,TOTAL_MATCHUP!$A6,SWISSW!$F:$F,"Lost")))+((COUNTIFS(SWISSW!$I:$I,TOTAL_MATCHUP!$A6,SWISSW!$J:$J,TOTAL_MATCHUP!C$1,SWISSW!$F:$F,"Lost")+COUNTIFS(SWISSW!$I:$I,TOTAL_MATCHUP!C$1,SWISSW!$J:$J,TOTAL_MATCHUP!$A6,SWISSW!$F:$F,"Won"))))*IF(ROW()=COLUMN(),0,1)</f>
        <v>62</v>
      </c>
      <c r="D6" s="14">
        <f ca="1">(((COUNTIFS(SWISSW!$I:$I,TOTAL_MATCHUP!$A6,SWISSW!$J:$J,TOTAL_MATCHUP!D$1,SWISSW!$F:$F,"Won")+COUNTIFS(SWISSW!$I:$I,TOTAL_MATCHUP!D$1,SWISSW!$J:$J,TOTAL_MATCHUP!$A6,SWISSW!$F:$F,"Lost")))+((COUNTIFS(SWISSW!$I:$I,TOTAL_MATCHUP!$A6,SWISSW!$J:$J,TOTAL_MATCHUP!D$1,SWISSW!$F:$F,"Lost")+COUNTIFS(SWISSW!$I:$I,TOTAL_MATCHUP!D$1,SWISSW!$J:$J,TOTAL_MATCHUP!$A6,SWISSW!$F:$F,"Won"))))*IF(ROW()=COLUMN(),0,1)</f>
        <v>52</v>
      </c>
      <c r="E6" s="14">
        <f ca="1">(((COUNTIFS(SWISSW!$I:$I,TOTAL_MATCHUP!$A6,SWISSW!$J:$J,TOTAL_MATCHUP!E$1,SWISSW!$F:$F,"Won")+COUNTIFS(SWISSW!$I:$I,TOTAL_MATCHUP!E$1,SWISSW!$J:$J,TOTAL_MATCHUP!$A6,SWISSW!$F:$F,"Lost")))+((COUNTIFS(SWISSW!$I:$I,TOTAL_MATCHUP!$A6,SWISSW!$J:$J,TOTAL_MATCHUP!E$1,SWISSW!$F:$F,"Lost")+COUNTIFS(SWISSW!$I:$I,TOTAL_MATCHUP!E$1,SWISSW!$J:$J,TOTAL_MATCHUP!$A6,SWISSW!$F:$F,"Won"))))*IF(ROW()=COLUMN(),0,1)</f>
        <v>37</v>
      </c>
      <c r="F6" s="14">
        <f ca="1">(((COUNTIFS(SWISSW!$I:$I,TOTAL_MATCHUP!$A6,SWISSW!$J:$J,TOTAL_MATCHUP!F$1,SWISSW!$F:$F,"Won")+COUNTIFS(SWISSW!$I:$I,TOTAL_MATCHUP!F$1,SWISSW!$J:$J,TOTAL_MATCHUP!$A6,SWISSW!$F:$F,"Lost")))+((COUNTIFS(SWISSW!$I:$I,TOTAL_MATCHUP!$A6,SWISSW!$J:$J,TOTAL_MATCHUP!F$1,SWISSW!$F:$F,"Lost")+COUNTIFS(SWISSW!$I:$I,TOTAL_MATCHUP!F$1,SWISSW!$J:$J,TOTAL_MATCHUP!$A6,SWISSW!$F:$F,"Won"))))*IF(ROW()=COLUMN(),0,1)</f>
        <v>0</v>
      </c>
      <c r="G6" s="14">
        <f ca="1">(((COUNTIFS(SWISSW!$I:$I,TOTAL_MATCHUP!$A6,SWISSW!$J:$J,TOTAL_MATCHUP!G$1,SWISSW!$F:$F,"Won")+COUNTIFS(SWISSW!$I:$I,TOTAL_MATCHUP!G$1,SWISSW!$J:$J,TOTAL_MATCHUP!$A6,SWISSW!$F:$F,"Lost")))+((COUNTIFS(SWISSW!$I:$I,TOTAL_MATCHUP!$A6,SWISSW!$J:$J,TOTAL_MATCHUP!G$1,SWISSW!$F:$F,"Lost")+COUNTIFS(SWISSW!$I:$I,TOTAL_MATCHUP!G$1,SWISSW!$J:$J,TOTAL_MATCHUP!$A6,SWISSW!$F:$F,"Won"))))*IF(ROW()=COLUMN(),0,1)</f>
        <v>27</v>
      </c>
      <c r="H6" s="14">
        <f ca="1">(((COUNTIFS(SWISSW!$I:$I,TOTAL_MATCHUP!$A6,SWISSW!$J:$J,TOTAL_MATCHUP!H$1,SWISSW!$F:$F,"Won")+COUNTIFS(SWISSW!$I:$I,TOTAL_MATCHUP!H$1,SWISSW!$J:$J,TOTAL_MATCHUP!$A6,SWISSW!$F:$F,"Lost")))+((COUNTIFS(SWISSW!$I:$I,TOTAL_MATCHUP!$A6,SWISSW!$J:$J,TOTAL_MATCHUP!H$1,SWISSW!$F:$F,"Lost")+COUNTIFS(SWISSW!$I:$I,TOTAL_MATCHUP!H$1,SWISSW!$J:$J,TOTAL_MATCHUP!$A6,SWISSW!$F:$F,"Won"))))*IF(ROW()=COLUMN(),0,1)</f>
        <v>31</v>
      </c>
      <c r="I6" s="14">
        <f ca="1">(((COUNTIFS(SWISSW!$I:$I,TOTAL_MATCHUP!$A6,SWISSW!$J:$J,TOTAL_MATCHUP!I$1,SWISSW!$F:$F,"Won")+COUNTIFS(SWISSW!$I:$I,TOTAL_MATCHUP!I$1,SWISSW!$J:$J,TOTAL_MATCHUP!$A6,SWISSW!$F:$F,"Lost")))+((COUNTIFS(SWISSW!$I:$I,TOTAL_MATCHUP!$A6,SWISSW!$J:$J,TOTAL_MATCHUP!I$1,SWISSW!$F:$F,"Lost")+COUNTIFS(SWISSW!$I:$I,TOTAL_MATCHUP!I$1,SWISSW!$J:$J,TOTAL_MATCHUP!$A6,SWISSW!$F:$F,"Won"))))*IF(ROW()=COLUMN(),0,1)</f>
        <v>17</v>
      </c>
      <c r="J6" s="14">
        <f ca="1">(((COUNTIFS(SWISSW!$I:$I,TOTAL_MATCHUP!$A6,SWISSW!$J:$J,TOTAL_MATCHUP!J$1,SWISSW!$F:$F,"Won")+COUNTIFS(SWISSW!$I:$I,TOTAL_MATCHUP!J$1,SWISSW!$J:$J,TOTAL_MATCHUP!$A6,SWISSW!$F:$F,"Lost")))+((COUNTIFS(SWISSW!$I:$I,TOTAL_MATCHUP!$A6,SWISSW!$J:$J,TOTAL_MATCHUP!J$1,SWISSW!$F:$F,"Lost")+COUNTIFS(SWISSW!$I:$I,TOTAL_MATCHUP!J$1,SWISSW!$J:$J,TOTAL_MATCHUP!$A6,SWISSW!$F:$F,"Won"))))*IF(ROW()=COLUMN(),0,1)</f>
        <v>12</v>
      </c>
      <c r="K6" s="14">
        <f ca="1">(((COUNTIFS(SWISSW!$I:$I,TOTAL_MATCHUP!$A6,SWISSW!$J:$J,TOTAL_MATCHUP!K$1,SWISSW!$F:$F,"Won")+COUNTIFS(SWISSW!$I:$I,TOTAL_MATCHUP!K$1,SWISSW!$J:$J,TOTAL_MATCHUP!$A6,SWISSW!$F:$F,"Lost")))+((COUNTIFS(SWISSW!$I:$I,TOTAL_MATCHUP!$A6,SWISSW!$J:$J,TOTAL_MATCHUP!K$1,SWISSW!$F:$F,"Lost")+COUNTIFS(SWISSW!$I:$I,TOTAL_MATCHUP!K$1,SWISSW!$J:$J,TOTAL_MATCHUP!$A6,SWISSW!$F:$F,"Won"))))*IF(ROW()=COLUMN(),0,1)</f>
        <v>15</v>
      </c>
      <c r="L6" s="14">
        <f ca="1">(((COUNTIFS(SWISSW!$I:$I,TOTAL_MATCHUP!$A6,SWISSW!$J:$J,TOTAL_MATCHUP!L$1,SWISSW!$F:$F,"Won")+COUNTIFS(SWISSW!$I:$I,TOTAL_MATCHUP!L$1,SWISSW!$J:$J,TOTAL_MATCHUP!$A6,SWISSW!$F:$F,"Lost")))+((COUNTIFS(SWISSW!$I:$I,TOTAL_MATCHUP!$A6,SWISSW!$J:$J,TOTAL_MATCHUP!L$1,SWISSW!$F:$F,"Lost")+COUNTIFS(SWISSW!$I:$I,TOTAL_MATCHUP!L$1,SWISSW!$J:$J,TOTAL_MATCHUP!$A6,SWISSW!$F:$F,"Won"))))*IF(ROW()=COLUMN(),0,1)</f>
        <v>14</v>
      </c>
      <c r="M6" s="14">
        <f ca="1">(((COUNTIFS(SWISSW!$I:$I,TOTAL_MATCHUP!$A6,SWISSW!$J:$J,TOTAL_MATCHUP!M$1,SWISSW!$F:$F,"Won")+COUNTIFS(SWISSW!$I:$I,TOTAL_MATCHUP!M$1,SWISSW!$J:$J,TOTAL_MATCHUP!$A6,SWISSW!$F:$F,"Lost")))+((COUNTIFS(SWISSW!$I:$I,TOTAL_MATCHUP!$A6,SWISSW!$J:$J,TOTAL_MATCHUP!M$1,SWISSW!$F:$F,"Lost")+COUNTIFS(SWISSW!$I:$I,TOTAL_MATCHUP!M$1,SWISSW!$J:$J,TOTAL_MATCHUP!$A6,SWISSW!$F:$F,"Won"))))*IF(ROW()=COLUMN(),0,1)</f>
        <v>13</v>
      </c>
      <c r="N6" s="14">
        <f ca="1">(((COUNTIFS(SWISSW!$I:$I,TOTAL_MATCHUP!$A6,SWISSW!$J:$J,TOTAL_MATCHUP!N$1,SWISSW!$F:$F,"Won")+COUNTIFS(SWISSW!$I:$I,TOTAL_MATCHUP!N$1,SWISSW!$J:$J,TOTAL_MATCHUP!$A6,SWISSW!$F:$F,"Lost")))+((COUNTIFS(SWISSW!$I:$I,TOTAL_MATCHUP!$A6,SWISSW!$J:$J,TOTAL_MATCHUP!N$1,SWISSW!$F:$F,"Lost")+COUNTIFS(SWISSW!$I:$I,TOTAL_MATCHUP!N$1,SWISSW!$J:$J,TOTAL_MATCHUP!$A6,SWISSW!$F:$F,"Won"))))*IF(ROW()=COLUMN(),0,1)</f>
        <v>7</v>
      </c>
      <c r="O6" s="14">
        <f ca="1">(((COUNTIFS(SWISSW!$I:$I,TOTAL_MATCHUP!$A6,SWISSW!$J:$J,TOTAL_MATCHUP!O$1,SWISSW!$F:$F,"Won")+COUNTIFS(SWISSW!$I:$I,TOTAL_MATCHUP!O$1,SWISSW!$J:$J,TOTAL_MATCHUP!$A6,SWISSW!$F:$F,"Lost")))+((COUNTIFS(SWISSW!$I:$I,TOTAL_MATCHUP!$A6,SWISSW!$J:$J,TOTAL_MATCHUP!O$1,SWISSW!$F:$F,"Lost")+COUNTIFS(SWISSW!$I:$I,TOTAL_MATCHUP!O$1,SWISSW!$J:$J,TOTAL_MATCHUP!$A6,SWISSW!$F:$F,"Won"))))*IF(ROW()=COLUMN(),0,1)</f>
        <v>8</v>
      </c>
      <c r="P6" s="14">
        <f ca="1">(((COUNTIFS(SWISSW!$I:$I,TOTAL_MATCHUP!$A6,SWISSW!$J:$J,TOTAL_MATCHUP!P$1,SWISSW!$F:$F,"Won")+COUNTIFS(SWISSW!$I:$I,TOTAL_MATCHUP!P$1,SWISSW!$J:$J,TOTAL_MATCHUP!$A6,SWISSW!$F:$F,"Lost")))+((COUNTIFS(SWISSW!$I:$I,TOTAL_MATCHUP!$A6,SWISSW!$J:$J,TOTAL_MATCHUP!P$1,SWISSW!$F:$F,"Lost")+COUNTIFS(SWISSW!$I:$I,TOTAL_MATCHUP!P$1,SWISSW!$J:$J,TOTAL_MATCHUP!$A6,SWISSW!$F:$F,"Won"))))*IF(ROW()=COLUMN(),0,1)</f>
        <v>10</v>
      </c>
      <c r="Q6" s="14">
        <f ca="1">(((COUNTIFS(SWISSW!$I:$I,TOTAL_MATCHUP!$A6,SWISSW!$J:$J,TOTAL_MATCHUP!Q$1,SWISSW!$F:$F,"Won")+COUNTIFS(SWISSW!$I:$I,TOTAL_MATCHUP!Q$1,SWISSW!$J:$J,TOTAL_MATCHUP!$A6,SWISSW!$F:$F,"Lost")))+((COUNTIFS(SWISSW!$I:$I,TOTAL_MATCHUP!$A6,SWISSW!$J:$J,TOTAL_MATCHUP!Q$1,SWISSW!$F:$F,"Lost")+COUNTIFS(SWISSW!$I:$I,TOTAL_MATCHUP!Q$1,SWISSW!$J:$J,TOTAL_MATCHUP!$A6,SWISSW!$F:$F,"Won"))))*IF(ROW()=COLUMN(),0,1)</f>
        <v>14</v>
      </c>
      <c r="R6" s="14">
        <f ca="1">(((COUNTIFS(SWISSW!$I:$I,TOTAL_MATCHUP!$A6,SWISSW!$J:$J,TOTAL_MATCHUP!R$1,SWISSW!$F:$F,"Won")+COUNTIFS(SWISSW!$I:$I,TOTAL_MATCHUP!R$1,SWISSW!$J:$J,TOTAL_MATCHUP!$A6,SWISSW!$F:$F,"Lost")))+((COUNTIFS(SWISSW!$I:$I,TOTAL_MATCHUP!$A6,SWISSW!$J:$J,TOTAL_MATCHUP!R$1,SWISSW!$F:$F,"Lost")+COUNTIFS(SWISSW!$I:$I,TOTAL_MATCHUP!R$1,SWISSW!$J:$J,TOTAL_MATCHUP!$A6,SWISSW!$F:$F,"Won"))))*IF(ROW()=COLUMN(),0,1)</f>
        <v>10</v>
      </c>
      <c r="S6" s="14">
        <f ca="1">(((COUNTIFS(SWISSW!$I:$I,TOTAL_MATCHUP!$A6,SWISSW!$J:$J,TOTAL_MATCHUP!S$1,SWISSW!$F:$F,"Won")+COUNTIFS(SWISSW!$I:$I,TOTAL_MATCHUP!S$1,SWISSW!$J:$J,TOTAL_MATCHUP!$A6,SWISSW!$F:$F,"Lost")))+((COUNTIFS(SWISSW!$I:$I,TOTAL_MATCHUP!$A6,SWISSW!$J:$J,TOTAL_MATCHUP!S$1,SWISSW!$F:$F,"Lost")+COUNTIFS(SWISSW!$I:$I,TOTAL_MATCHUP!S$1,SWISSW!$J:$J,TOTAL_MATCHUP!$A6,SWISSW!$F:$F,"Won"))))*IF(ROW()=COLUMN(),0,1)</f>
        <v>8</v>
      </c>
      <c r="T6" s="14">
        <f ca="1">(((COUNTIFS(SWISSW!$I:$I,TOTAL_MATCHUP!$A6,SWISSW!$J:$J,TOTAL_MATCHUP!T$1,SWISSW!$F:$F,"Won")+COUNTIFS(SWISSW!$I:$I,TOTAL_MATCHUP!T$1,SWISSW!$J:$J,TOTAL_MATCHUP!$A6,SWISSW!$F:$F,"Lost")))+((COUNTIFS(SWISSW!$I:$I,TOTAL_MATCHUP!$A6,SWISSW!$J:$J,TOTAL_MATCHUP!T$1,SWISSW!$F:$F,"Lost")+COUNTIFS(SWISSW!$I:$I,TOTAL_MATCHUP!T$1,SWISSW!$J:$J,TOTAL_MATCHUP!$A6,SWISSW!$F:$F,"Won"))))*IF(ROW()=COLUMN(),0,1)</f>
        <v>4</v>
      </c>
      <c r="U6" s="14">
        <f ca="1">(((COUNTIFS(SWISSW!$I:$I,TOTAL_MATCHUP!$A6,SWISSW!$J:$J,TOTAL_MATCHUP!U$1,SWISSW!$F:$F,"Won")+COUNTIFS(SWISSW!$I:$I,TOTAL_MATCHUP!U$1,SWISSW!$J:$J,TOTAL_MATCHUP!$A6,SWISSW!$F:$F,"Lost")))+((COUNTIFS(SWISSW!$I:$I,TOTAL_MATCHUP!$A6,SWISSW!$J:$J,TOTAL_MATCHUP!U$1,SWISSW!$F:$F,"Lost")+COUNTIFS(SWISSW!$I:$I,TOTAL_MATCHUP!U$1,SWISSW!$J:$J,TOTAL_MATCHUP!$A6,SWISSW!$F:$F,"Won"))))*IF(ROW()=COLUMN(),0,1)</f>
        <v>5</v>
      </c>
      <c r="V6" s="14">
        <f ca="1">(((COUNTIFS(SWISSW!$I:$I,TOTAL_MATCHUP!$A6,SWISSW!$J:$J,TOTAL_MATCHUP!V$1,SWISSW!$F:$F,"Won")+COUNTIFS(SWISSW!$I:$I,TOTAL_MATCHUP!V$1,SWISSW!$J:$J,TOTAL_MATCHUP!$A6,SWISSW!$F:$F,"Lost")))+((COUNTIFS(SWISSW!$I:$I,TOTAL_MATCHUP!$A6,SWISSW!$J:$J,TOTAL_MATCHUP!V$1,SWISSW!$F:$F,"Lost")+COUNTIFS(SWISSW!$I:$I,TOTAL_MATCHUP!V$1,SWISSW!$J:$J,TOTAL_MATCHUP!$A6,SWISSW!$F:$F,"Won"))))*IF(ROW()=COLUMN(),0,1)</f>
        <v>3</v>
      </c>
      <c r="W6" s="14">
        <f ca="1">(((COUNTIFS(SWISSW!$I:$I,TOTAL_MATCHUP!$A6,SWISSW!$J:$J,TOTAL_MATCHUP!W$1,SWISSW!$F:$F,"Won")+COUNTIFS(SWISSW!$I:$I,TOTAL_MATCHUP!W$1,SWISSW!$J:$J,TOTAL_MATCHUP!$A6,SWISSW!$F:$F,"Lost")))+((COUNTIFS(SWISSW!$I:$I,TOTAL_MATCHUP!$A6,SWISSW!$J:$J,TOTAL_MATCHUP!W$1,SWISSW!$F:$F,"Lost")+COUNTIFS(SWISSW!$I:$I,TOTAL_MATCHUP!W$1,SWISSW!$J:$J,TOTAL_MATCHUP!$A6,SWISSW!$F:$F,"Won"))))*IF(ROW()=COLUMN(),0,1)</f>
        <v>6</v>
      </c>
      <c r="X6" s="14">
        <f ca="1">(((COUNTIFS(SWISSW!$I:$I,TOTAL_MATCHUP!$A6,SWISSW!$J:$J,TOTAL_MATCHUP!X$1,SWISSW!$F:$F,"Won")+COUNTIFS(SWISSW!$I:$I,TOTAL_MATCHUP!X$1,SWISSW!$J:$J,TOTAL_MATCHUP!$A6,SWISSW!$F:$F,"Lost")))+((COUNTIFS(SWISSW!$I:$I,TOTAL_MATCHUP!$A6,SWISSW!$J:$J,TOTAL_MATCHUP!X$1,SWISSW!$F:$F,"Lost")+COUNTIFS(SWISSW!$I:$I,TOTAL_MATCHUP!X$1,SWISSW!$J:$J,TOTAL_MATCHUP!$A6,SWISSW!$F:$F,"Won"))))*IF(ROW()=COLUMN(),0,1)</f>
        <v>6</v>
      </c>
      <c r="Y6" s="14">
        <f ca="1">(((COUNTIFS(SWISSW!$I:$I,TOTAL_MATCHUP!$A6,SWISSW!$J:$J,TOTAL_MATCHUP!Y$1,SWISSW!$F:$F,"Won")+COUNTIFS(SWISSW!$I:$I,TOTAL_MATCHUP!Y$1,SWISSW!$J:$J,TOTAL_MATCHUP!$A6,SWISSW!$F:$F,"Lost")))+((COUNTIFS(SWISSW!$I:$I,TOTAL_MATCHUP!$A6,SWISSW!$J:$J,TOTAL_MATCHUP!Y$1,SWISSW!$F:$F,"Lost")+COUNTIFS(SWISSW!$I:$I,TOTAL_MATCHUP!Y$1,SWISSW!$J:$J,TOTAL_MATCHUP!$A6,SWISSW!$F:$F,"Won"))))*IF(ROW()=COLUMN(),0,1)</f>
        <v>6</v>
      </c>
      <c r="Z6" s="14">
        <f ca="1">(((COUNTIFS(SWISSW!$I:$I,TOTAL_MATCHUP!$A6,SWISSW!$J:$J,TOTAL_MATCHUP!Z$1,SWISSW!$F:$F,"Won")+COUNTIFS(SWISSW!$I:$I,TOTAL_MATCHUP!Z$1,SWISSW!$J:$J,TOTAL_MATCHUP!$A6,SWISSW!$F:$F,"Lost")))+((COUNTIFS(SWISSW!$I:$I,TOTAL_MATCHUP!$A6,SWISSW!$J:$J,TOTAL_MATCHUP!Z$1,SWISSW!$F:$F,"Lost")+COUNTIFS(SWISSW!$I:$I,TOTAL_MATCHUP!Z$1,SWISSW!$J:$J,TOTAL_MATCHUP!$A6,SWISSW!$F:$F,"Won"))))*IF(ROW()=COLUMN(),0,1)</f>
        <v>4</v>
      </c>
      <c r="AA6" s="14">
        <f ca="1">(((COUNTIFS(SWISSW!$I:$I,TOTAL_MATCHUP!$A6,SWISSW!$J:$J,TOTAL_MATCHUP!AA$1,SWISSW!$F:$F,"Won")+COUNTIFS(SWISSW!$I:$I,TOTAL_MATCHUP!AA$1,SWISSW!$J:$J,TOTAL_MATCHUP!$A6,SWISSW!$F:$F,"Lost")))+((COUNTIFS(SWISSW!$I:$I,TOTAL_MATCHUP!$A6,SWISSW!$J:$J,TOTAL_MATCHUP!AA$1,SWISSW!$F:$F,"Lost")+COUNTIFS(SWISSW!$I:$I,TOTAL_MATCHUP!AA$1,SWISSW!$J:$J,TOTAL_MATCHUP!$A6,SWISSW!$F:$F,"Won"))))*IF(ROW()=COLUMN(),0,1)</f>
        <v>5</v>
      </c>
      <c r="AB6" s="14">
        <f ca="1">(((COUNTIFS(SWISSW!$I:$I,TOTAL_MATCHUP!$A6,SWISSW!$J:$J,TOTAL_MATCHUP!AB$1,SWISSW!$F:$F,"Won")+COUNTIFS(SWISSW!$I:$I,TOTAL_MATCHUP!AB$1,SWISSW!$J:$J,TOTAL_MATCHUP!$A6,SWISSW!$F:$F,"Lost")))+((COUNTIFS(SWISSW!$I:$I,TOTAL_MATCHUP!$A6,SWISSW!$J:$J,TOTAL_MATCHUP!AB$1,SWISSW!$F:$F,"Lost")+COUNTIFS(SWISSW!$I:$I,TOTAL_MATCHUP!AB$1,SWISSW!$J:$J,TOTAL_MATCHUP!$A6,SWISSW!$F:$F,"Won"))))*IF(ROW()=COLUMN(),0,1)</f>
        <v>2</v>
      </c>
      <c r="AC6" s="14">
        <f ca="1">(((COUNTIFS(SWISSW!$I:$I,TOTAL_MATCHUP!$A6,SWISSW!$J:$J,TOTAL_MATCHUP!AC$1,SWISSW!$F:$F,"Won")+COUNTIFS(SWISSW!$I:$I,TOTAL_MATCHUP!AC$1,SWISSW!$J:$J,TOTAL_MATCHUP!$A6,SWISSW!$F:$F,"Lost")))+((COUNTIFS(SWISSW!$I:$I,TOTAL_MATCHUP!$A6,SWISSW!$J:$J,TOTAL_MATCHUP!AC$1,SWISSW!$F:$F,"Lost")+COUNTIFS(SWISSW!$I:$I,TOTAL_MATCHUP!AC$1,SWISSW!$J:$J,TOTAL_MATCHUP!$A6,SWISSW!$F:$F,"Won"))))*IF(ROW()=COLUMN(),0,1)</f>
        <v>0</v>
      </c>
      <c r="AD6" s="14">
        <f ca="1">(((COUNTIFS(SWISSW!$I:$I,TOTAL_MATCHUP!$A6,SWISSW!$J:$J,TOTAL_MATCHUP!AD$1,SWISSW!$F:$F,"Won")+COUNTIFS(SWISSW!$I:$I,TOTAL_MATCHUP!AD$1,SWISSW!$J:$J,TOTAL_MATCHUP!$A6,SWISSW!$F:$F,"Lost")))+((COUNTIFS(SWISSW!$I:$I,TOTAL_MATCHUP!$A6,SWISSW!$J:$J,TOTAL_MATCHUP!AD$1,SWISSW!$F:$F,"Lost")+COUNTIFS(SWISSW!$I:$I,TOTAL_MATCHUP!AD$1,SWISSW!$J:$J,TOTAL_MATCHUP!$A6,SWISSW!$F:$F,"Won"))))*IF(ROW()=COLUMN(),0,1)</f>
        <v>4</v>
      </c>
      <c r="AE6" s="14">
        <f ca="1">(((COUNTIFS(SWISSW!$I:$I,TOTAL_MATCHUP!$A6,SWISSW!$J:$J,TOTAL_MATCHUP!AE$1,SWISSW!$F:$F,"Won")+COUNTIFS(SWISSW!$I:$I,TOTAL_MATCHUP!AE$1,SWISSW!$J:$J,TOTAL_MATCHUP!$A6,SWISSW!$F:$F,"Lost")))+((COUNTIFS(SWISSW!$I:$I,TOTAL_MATCHUP!$A6,SWISSW!$J:$J,TOTAL_MATCHUP!AE$1,SWISSW!$F:$F,"Lost")+COUNTIFS(SWISSW!$I:$I,TOTAL_MATCHUP!AE$1,SWISSW!$J:$J,TOTAL_MATCHUP!$A6,SWISSW!$F:$F,"Won"))))*IF(ROW()=COLUMN(),0,1)</f>
        <v>2</v>
      </c>
      <c r="AF6" s="14">
        <f ca="1">(((COUNTIFS(SWISSW!$I:$I,TOTAL_MATCHUP!$A6,SWISSW!$J:$J,TOTAL_MATCHUP!AF$1,SWISSW!$F:$F,"Won")+COUNTIFS(SWISSW!$I:$I,TOTAL_MATCHUP!AF$1,SWISSW!$J:$J,TOTAL_MATCHUP!$A6,SWISSW!$F:$F,"Lost")))+((COUNTIFS(SWISSW!$I:$I,TOTAL_MATCHUP!$A6,SWISSW!$J:$J,TOTAL_MATCHUP!AF$1,SWISSW!$F:$F,"Lost")+COUNTIFS(SWISSW!$I:$I,TOTAL_MATCHUP!AF$1,SWISSW!$J:$J,TOTAL_MATCHUP!$A6,SWISSW!$F:$F,"Won"))))*IF(ROW()=COLUMN(),0,1)</f>
        <v>3</v>
      </c>
      <c r="AG6" s="14">
        <f ca="1">(((COUNTIFS(SWISSW!$I:$I,TOTAL_MATCHUP!$A6,SWISSW!$J:$J,TOTAL_MATCHUP!AG$1,SWISSW!$F:$F,"Won")+COUNTIFS(SWISSW!$I:$I,TOTAL_MATCHUP!AG$1,SWISSW!$J:$J,TOTAL_MATCHUP!$A6,SWISSW!$F:$F,"Lost")))+((COUNTIFS(SWISSW!$I:$I,TOTAL_MATCHUP!$A6,SWISSW!$J:$J,TOTAL_MATCHUP!AG$1,SWISSW!$F:$F,"Lost")+COUNTIFS(SWISSW!$I:$I,TOTAL_MATCHUP!AG$1,SWISSW!$J:$J,TOTAL_MATCHUP!$A6,SWISSW!$F:$F,"Won"))))*IF(ROW()=COLUMN(),0,1)</f>
        <v>1</v>
      </c>
      <c r="AH6" s="14">
        <f ca="1">(((COUNTIFS(SWISSW!$I:$I,TOTAL_MATCHUP!$A6,SWISSW!$J:$J,TOTAL_MATCHUP!AH$1,SWISSW!$F:$F,"Won")+COUNTIFS(SWISSW!$I:$I,TOTAL_MATCHUP!AH$1,SWISSW!$J:$J,TOTAL_MATCHUP!$A6,SWISSW!$F:$F,"Lost")))+((COUNTIFS(SWISSW!$I:$I,TOTAL_MATCHUP!$A6,SWISSW!$J:$J,TOTAL_MATCHUP!AH$1,SWISSW!$F:$F,"Lost")+COUNTIFS(SWISSW!$I:$I,TOTAL_MATCHUP!AH$1,SWISSW!$J:$J,TOTAL_MATCHUP!$A6,SWISSW!$F:$F,"Won"))))*IF(ROW()=COLUMN(),0,1)</f>
        <v>0</v>
      </c>
      <c r="AI6" s="14">
        <f ca="1">(((COUNTIFS(SWISSW!$I:$I,TOTAL_MATCHUP!$A6,SWISSW!$J:$J,TOTAL_MATCHUP!AI$1,SWISSW!$F:$F,"Won")+COUNTIFS(SWISSW!$I:$I,TOTAL_MATCHUP!AI$1,SWISSW!$J:$J,TOTAL_MATCHUP!$A6,SWISSW!$F:$F,"Lost")))+((COUNTIFS(SWISSW!$I:$I,TOTAL_MATCHUP!$A6,SWISSW!$J:$J,TOTAL_MATCHUP!AI$1,SWISSW!$F:$F,"Lost")+COUNTIFS(SWISSW!$I:$I,TOTAL_MATCHUP!AI$1,SWISSW!$J:$J,TOTAL_MATCHUP!$A6,SWISSW!$F:$F,"Won"))))*IF(ROW()=COLUMN(),0,1)</f>
        <v>3</v>
      </c>
      <c r="AJ6" s="14">
        <f ca="1">(((COUNTIFS(SWISSW!$I:$I,TOTAL_MATCHUP!$A6,SWISSW!$J:$J,TOTAL_MATCHUP!AJ$1,SWISSW!$F:$F,"Won")+COUNTIFS(SWISSW!$I:$I,TOTAL_MATCHUP!AJ$1,SWISSW!$J:$J,TOTAL_MATCHUP!$A6,SWISSW!$F:$F,"Lost")))+((COUNTIFS(SWISSW!$I:$I,TOTAL_MATCHUP!$A6,SWISSW!$J:$J,TOTAL_MATCHUP!AJ$1,SWISSW!$F:$F,"Lost")+COUNTIFS(SWISSW!$I:$I,TOTAL_MATCHUP!AJ$1,SWISSW!$J:$J,TOTAL_MATCHUP!$A6,SWISSW!$F:$F,"Won"))))*IF(ROW()=COLUMN(),0,1)</f>
        <v>2</v>
      </c>
      <c r="AK6" s="14">
        <f ca="1">(((COUNTIFS(SWISSW!$I:$I,TOTAL_MATCHUP!$A6,SWISSW!$J:$J,TOTAL_MATCHUP!AK$1,SWISSW!$F:$F,"Won")+COUNTIFS(SWISSW!$I:$I,TOTAL_MATCHUP!AK$1,SWISSW!$J:$J,TOTAL_MATCHUP!$A6,SWISSW!$F:$F,"Lost")))+((COUNTIFS(SWISSW!$I:$I,TOTAL_MATCHUP!$A6,SWISSW!$J:$J,TOTAL_MATCHUP!AK$1,SWISSW!$F:$F,"Lost")+COUNTIFS(SWISSW!$I:$I,TOTAL_MATCHUP!AK$1,SWISSW!$J:$J,TOTAL_MATCHUP!$A6,SWISSW!$F:$F,"Won"))))*IF(ROW()=COLUMN(),0,1)</f>
        <v>1</v>
      </c>
      <c r="AL6" s="14">
        <f ca="1">(((COUNTIFS(SWISSW!$I:$I,TOTAL_MATCHUP!$A6,SWISSW!$J:$J,TOTAL_MATCHUP!AL$1,SWISSW!$F:$F,"Won")+COUNTIFS(SWISSW!$I:$I,TOTAL_MATCHUP!AL$1,SWISSW!$J:$J,TOTAL_MATCHUP!$A6,SWISSW!$F:$F,"Lost")))+((COUNTIFS(SWISSW!$I:$I,TOTAL_MATCHUP!$A6,SWISSW!$J:$J,TOTAL_MATCHUP!AL$1,SWISSW!$F:$F,"Lost")+COUNTIFS(SWISSW!$I:$I,TOTAL_MATCHUP!AL$1,SWISSW!$J:$J,TOTAL_MATCHUP!$A6,SWISSW!$F:$F,"Won"))))*IF(ROW()=COLUMN(),0,1)</f>
        <v>0</v>
      </c>
      <c r="AM6" s="14">
        <f ca="1">(((COUNTIFS(SWISSW!$I:$I,TOTAL_MATCHUP!$A6,SWISSW!$J:$J,TOTAL_MATCHUP!AM$1,SWISSW!$F:$F,"Won")+COUNTIFS(SWISSW!$I:$I,TOTAL_MATCHUP!AM$1,SWISSW!$J:$J,TOTAL_MATCHUP!$A6,SWISSW!$F:$F,"Lost")))+((COUNTIFS(SWISSW!$I:$I,TOTAL_MATCHUP!$A6,SWISSW!$J:$J,TOTAL_MATCHUP!AM$1,SWISSW!$F:$F,"Lost")+COUNTIFS(SWISSW!$I:$I,TOTAL_MATCHUP!AM$1,SWISSW!$J:$J,TOTAL_MATCHUP!$A6,SWISSW!$F:$F,"Won"))))*IF(ROW()=COLUMN(),0,1)</f>
        <v>2</v>
      </c>
      <c r="AN6" s="14">
        <f ca="1">(((COUNTIFS(SWISSW!$I:$I,TOTAL_MATCHUP!$A6,SWISSW!$J:$J,TOTAL_MATCHUP!AN$1,SWISSW!$F:$F,"Won")+COUNTIFS(SWISSW!$I:$I,TOTAL_MATCHUP!AN$1,SWISSW!$J:$J,TOTAL_MATCHUP!$A6,SWISSW!$F:$F,"Lost")))+((COUNTIFS(SWISSW!$I:$I,TOTAL_MATCHUP!$A6,SWISSW!$J:$J,TOTAL_MATCHUP!AN$1,SWISSW!$F:$F,"Lost")+COUNTIFS(SWISSW!$I:$I,TOTAL_MATCHUP!AN$1,SWISSW!$J:$J,TOTAL_MATCHUP!$A6,SWISSW!$F:$F,"Won"))))*IF(ROW()=COLUMN(),0,1)</f>
        <v>3</v>
      </c>
      <c r="AO6" s="14">
        <f ca="1">(((COUNTIFS(SWISSW!$I:$I,TOTAL_MATCHUP!$A6,SWISSW!$J:$J,TOTAL_MATCHUP!AO$1,SWISSW!$F:$F,"Won")+COUNTIFS(SWISSW!$I:$I,TOTAL_MATCHUP!AO$1,SWISSW!$J:$J,TOTAL_MATCHUP!$A6,SWISSW!$F:$F,"Lost")))+((COUNTIFS(SWISSW!$I:$I,TOTAL_MATCHUP!$A6,SWISSW!$J:$J,TOTAL_MATCHUP!AO$1,SWISSW!$F:$F,"Lost")+COUNTIFS(SWISSW!$I:$I,TOTAL_MATCHUP!AO$1,SWISSW!$J:$J,TOTAL_MATCHUP!$A6,SWISSW!$F:$F,"Won"))))*IF(ROW()=COLUMN(),0,1)</f>
        <v>1</v>
      </c>
      <c r="AP6" s="14">
        <f ca="1">(((COUNTIFS(SWISSW!$I:$I,TOTAL_MATCHUP!$A6,SWISSW!$J:$J,TOTAL_MATCHUP!AP$1,SWISSW!$F:$F,"Won")+COUNTIFS(SWISSW!$I:$I,TOTAL_MATCHUP!AP$1,SWISSW!$J:$J,TOTAL_MATCHUP!$A6,SWISSW!$F:$F,"Lost")))+((COUNTIFS(SWISSW!$I:$I,TOTAL_MATCHUP!$A6,SWISSW!$J:$J,TOTAL_MATCHUP!AP$1,SWISSW!$F:$F,"Lost")+COUNTIFS(SWISSW!$I:$I,TOTAL_MATCHUP!AP$1,SWISSW!$J:$J,TOTAL_MATCHUP!$A6,SWISSW!$F:$F,"Won"))))*IF(ROW()=COLUMN(),0,1)</f>
        <v>1</v>
      </c>
      <c r="AQ6" s="14">
        <f ca="1">(((COUNTIFS(SWISSW!$I:$I,TOTAL_MATCHUP!$A6,SWISSW!$J:$J,TOTAL_MATCHUP!AQ$1,SWISSW!$F:$F,"Won")+COUNTIFS(SWISSW!$I:$I,TOTAL_MATCHUP!AQ$1,SWISSW!$J:$J,TOTAL_MATCHUP!$A6,SWISSW!$F:$F,"Lost")))+((COUNTIFS(SWISSW!$I:$I,TOTAL_MATCHUP!$A6,SWISSW!$J:$J,TOTAL_MATCHUP!AQ$1,SWISSW!$F:$F,"Lost")+COUNTIFS(SWISSW!$I:$I,TOTAL_MATCHUP!AQ$1,SWISSW!$J:$J,TOTAL_MATCHUP!$A6,SWISSW!$F:$F,"Won"))))*IF(ROW()=COLUMN(),0,1)</f>
        <v>0</v>
      </c>
      <c r="AR6" s="14">
        <f ca="1">(((COUNTIFS(SWISSW!$I:$I,TOTAL_MATCHUP!$A6,SWISSW!$J:$J,TOTAL_MATCHUP!AR$1,SWISSW!$F:$F,"Won")+COUNTIFS(SWISSW!$I:$I,TOTAL_MATCHUP!AR$1,SWISSW!$J:$J,TOTAL_MATCHUP!$A6,SWISSW!$F:$F,"Lost")))+((COUNTIFS(SWISSW!$I:$I,TOTAL_MATCHUP!$A6,SWISSW!$J:$J,TOTAL_MATCHUP!AR$1,SWISSW!$F:$F,"Lost")+COUNTIFS(SWISSW!$I:$I,TOTAL_MATCHUP!AR$1,SWISSW!$J:$J,TOTAL_MATCHUP!$A6,SWISSW!$F:$F,"Won"))))*IF(ROW()=COLUMN(),0,1)</f>
        <v>1</v>
      </c>
      <c r="AS6" s="14">
        <f ca="1">(((COUNTIFS(SWISSW!$I:$I,TOTAL_MATCHUP!$A6,SWISSW!$J:$J,TOTAL_MATCHUP!AS$1,SWISSW!$F:$F,"Won")+COUNTIFS(SWISSW!$I:$I,TOTAL_MATCHUP!AS$1,SWISSW!$J:$J,TOTAL_MATCHUP!$A6,SWISSW!$F:$F,"Lost")))+((COUNTIFS(SWISSW!$I:$I,TOTAL_MATCHUP!$A6,SWISSW!$J:$J,TOTAL_MATCHUP!AS$1,SWISSW!$F:$F,"Lost")+COUNTIFS(SWISSW!$I:$I,TOTAL_MATCHUP!AS$1,SWISSW!$J:$J,TOTAL_MATCHUP!$A6,SWISSW!$F:$F,"Won"))))*IF(ROW()=COLUMN(),0,1)</f>
        <v>2</v>
      </c>
      <c r="AT6" s="14">
        <f ca="1">(((COUNTIFS(SWISSW!$I:$I,TOTAL_MATCHUP!$A6,SWISSW!$J:$J,TOTAL_MATCHUP!AT$1,SWISSW!$F:$F,"Won")+COUNTIFS(SWISSW!$I:$I,TOTAL_MATCHUP!AT$1,SWISSW!$J:$J,TOTAL_MATCHUP!$A6,SWISSW!$F:$F,"Lost")))+((COUNTIFS(SWISSW!$I:$I,TOTAL_MATCHUP!$A6,SWISSW!$J:$J,TOTAL_MATCHUP!AT$1,SWISSW!$F:$F,"Lost")+COUNTIFS(SWISSW!$I:$I,TOTAL_MATCHUP!AT$1,SWISSW!$J:$J,TOTAL_MATCHUP!$A6,SWISSW!$F:$F,"Won"))))*IF(ROW()=COLUMN(),0,1)</f>
        <v>3</v>
      </c>
      <c r="AU6" s="14">
        <f ca="1">(((COUNTIFS(SWISSW!$I:$I,TOTAL_MATCHUP!$A6,SWISSW!$J:$J,TOTAL_MATCHUP!AU$1,SWISSW!$F:$F,"Won")+COUNTIFS(SWISSW!$I:$I,TOTAL_MATCHUP!AU$1,SWISSW!$J:$J,TOTAL_MATCHUP!$A6,SWISSW!$F:$F,"Lost")))+((COUNTIFS(SWISSW!$I:$I,TOTAL_MATCHUP!$A6,SWISSW!$J:$J,TOTAL_MATCHUP!AU$1,SWISSW!$F:$F,"Lost")+COUNTIFS(SWISSW!$I:$I,TOTAL_MATCHUP!AU$1,SWISSW!$J:$J,TOTAL_MATCHUP!$A6,SWISSW!$F:$F,"Won"))))*IF(ROW()=COLUMN(),0,1)</f>
        <v>1</v>
      </c>
      <c r="AV6" s="14">
        <f ca="1">(((COUNTIFS(SWISSW!$I:$I,TOTAL_MATCHUP!$A6,SWISSW!$J:$J,TOTAL_MATCHUP!AV$1,SWISSW!$F:$F,"Won")+COUNTIFS(SWISSW!$I:$I,TOTAL_MATCHUP!AV$1,SWISSW!$J:$J,TOTAL_MATCHUP!$A6,SWISSW!$F:$F,"Lost")))+((COUNTIFS(SWISSW!$I:$I,TOTAL_MATCHUP!$A6,SWISSW!$J:$J,TOTAL_MATCHUP!AV$1,SWISSW!$F:$F,"Lost")+COUNTIFS(SWISSW!$I:$I,TOTAL_MATCHUP!AV$1,SWISSW!$J:$J,TOTAL_MATCHUP!$A6,SWISSW!$F:$F,"Won"))))*IF(ROW()=COLUMN(),0,1)</f>
        <v>1</v>
      </c>
      <c r="AW6" s="14">
        <f ca="1">(((COUNTIFS(SWISSW!$I:$I,TOTAL_MATCHUP!$A6,SWISSW!$J:$J,TOTAL_MATCHUP!AW$1,SWISSW!$F:$F,"Won")+COUNTIFS(SWISSW!$I:$I,TOTAL_MATCHUP!AW$1,SWISSW!$J:$J,TOTAL_MATCHUP!$A6,SWISSW!$F:$F,"Lost")))+((COUNTIFS(SWISSW!$I:$I,TOTAL_MATCHUP!$A6,SWISSW!$J:$J,TOTAL_MATCHUP!AW$1,SWISSW!$F:$F,"Lost")+COUNTIFS(SWISSW!$I:$I,TOTAL_MATCHUP!AW$1,SWISSW!$J:$J,TOTAL_MATCHUP!$A6,SWISSW!$F:$F,"Won"))))*IF(ROW()=COLUMN(),0,1)</f>
        <v>2</v>
      </c>
      <c r="AX6" s="14">
        <f ca="1">(((COUNTIFS(SWISSW!$I:$I,TOTAL_MATCHUP!$A6,SWISSW!$J:$J,TOTAL_MATCHUP!AX$1,SWISSW!$F:$F,"Won")+COUNTIFS(SWISSW!$I:$I,TOTAL_MATCHUP!AX$1,SWISSW!$J:$J,TOTAL_MATCHUP!$A6,SWISSW!$F:$F,"Lost")))+((COUNTIFS(SWISSW!$I:$I,TOTAL_MATCHUP!$A6,SWISSW!$J:$J,TOTAL_MATCHUP!AX$1,SWISSW!$F:$F,"Lost")+COUNTIFS(SWISSW!$I:$I,TOTAL_MATCHUP!AX$1,SWISSW!$J:$J,TOTAL_MATCHUP!$A6,SWISSW!$F:$F,"Won"))))*IF(ROW()=COLUMN(),0,1)</f>
        <v>1</v>
      </c>
      <c r="AY6" s="14">
        <f ca="1">(((COUNTIFS(SWISSW!$I:$I,TOTAL_MATCHUP!$A6,SWISSW!$J:$J,TOTAL_MATCHUP!AY$1,SWISSW!$F:$F,"Won")+COUNTIFS(SWISSW!$I:$I,TOTAL_MATCHUP!AY$1,SWISSW!$J:$J,TOTAL_MATCHUP!$A6,SWISSW!$F:$F,"Lost")))+((COUNTIFS(SWISSW!$I:$I,TOTAL_MATCHUP!$A6,SWISSW!$J:$J,TOTAL_MATCHUP!AY$1,SWISSW!$F:$F,"Lost")+COUNTIFS(SWISSW!$I:$I,TOTAL_MATCHUP!AY$1,SWISSW!$J:$J,TOTAL_MATCHUP!$A6,SWISSW!$F:$F,"Won"))))*IF(ROW()=COLUMN(),0,1)</f>
        <v>2</v>
      </c>
      <c r="AZ6" s="14">
        <f ca="1">(((COUNTIFS(SWISSW!$I:$I,TOTAL_MATCHUP!$A6,SWISSW!$J:$J,TOTAL_MATCHUP!AZ$1,SWISSW!$F:$F,"Won")+COUNTIFS(SWISSW!$I:$I,TOTAL_MATCHUP!AZ$1,SWISSW!$J:$J,TOTAL_MATCHUP!$A6,SWISSW!$F:$F,"Lost")))+((COUNTIFS(SWISSW!$I:$I,TOTAL_MATCHUP!$A6,SWISSW!$J:$J,TOTAL_MATCHUP!AZ$1,SWISSW!$F:$F,"Lost")+COUNTIFS(SWISSW!$I:$I,TOTAL_MATCHUP!AZ$1,SWISSW!$J:$J,TOTAL_MATCHUP!$A6,SWISSW!$F:$F,"Won"))))*IF(ROW()=COLUMN(),0,1)</f>
        <v>1</v>
      </c>
      <c r="BA6" s="14">
        <f ca="1">(((COUNTIFS(SWISSW!$I:$I,TOTAL_MATCHUP!$A6,SWISSW!$J:$J,TOTAL_MATCHUP!BA$1,SWISSW!$F:$F,"Won")+COUNTIFS(SWISSW!$I:$I,TOTAL_MATCHUP!BA$1,SWISSW!$J:$J,TOTAL_MATCHUP!$A6,SWISSW!$F:$F,"Lost")))+((COUNTIFS(SWISSW!$I:$I,TOTAL_MATCHUP!$A6,SWISSW!$J:$J,TOTAL_MATCHUP!BA$1,SWISSW!$F:$F,"Lost")+COUNTIFS(SWISSW!$I:$I,TOTAL_MATCHUP!BA$1,SWISSW!$J:$J,TOTAL_MATCHUP!$A6,SWISSW!$F:$F,"Won"))))*IF(ROW()=COLUMN(),0,1)</f>
        <v>1</v>
      </c>
      <c r="BB6" s="14">
        <f ca="1">(((COUNTIFS(SWISSW!$I:$I,TOTAL_MATCHUP!$A6,SWISSW!$J:$J,TOTAL_MATCHUP!BB$1,SWISSW!$F:$F,"Won")+COUNTIFS(SWISSW!$I:$I,TOTAL_MATCHUP!BB$1,SWISSW!$J:$J,TOTAL_MATCHUP!$A6,SWISSW!$F:$F,"Lost")))+((COUNTIFS(SWISSW!$I:$I,TOTAL_MATCHUP!$A6,SWISSW!$J:$J,TOTAL_MATCHUP!BB$1,SWISSW!$F:$F,"Lost")+COUNTIFS(SWISSW!$I:$I,TOTAL_MATCHUP!BB$1,SWISSW!$J:$J,TOTAL_MATCHUP!$A6,SWISSW!$F:$F,"Won"))))*IF(ROW()=COLUMN(),0,1)</f>
        <v>0</v>
      </c>
      <c r="BC6" s="14">
        <f ca="1">(((COUNTIFS(SWISSW!$I:$I,TOTAL_MATCHUP!$A6,SWISSW!$J:$J,TOTAL_MATCHUP!BC$1,SWISSW!$F:$F,"Won")+COUNTIFS(SWISSW!$I:$I,TOTAL_MATCHUP!BC$1,SWISSW!$J:$J,TOTAL_MATCHUP!$A6,SWISSW!$F:$F,"Lost")))+((COUNTIFS(SWISSW!$I:$I,TOTAL_MATCHUP!$A6,SWISSW!$J:$J,TOTAL_MATCHUP!BC$1,SWISSW!$F:$F,"Lost")+COUNTIFS(SWISSW!$I:$I,TOTAL_MATCHUP!BC$1,SWISSW!$J:$J,TOTAL_MATCHUP!$A6,SWISSW!$F:$F,"Won"))))*IF(ROW()=COLUMN(),0,1)</f>
        <v>1</v>
      </c>
      <c r="BD6" s="14">
        <f ca="1">(((COUNTIFS(SWISSW!$I:$I,TOTAL_MATCHUP!$A6,SWISSW!$J:$J,TOTAL_MATCHUP!BD$1,SWISSW!$F:$F,"Won")+COUNTIFS(SWISSW!$I:$I,TOTAL_MATCHUP!BD$1,SWISSW!$J:$J,TOTAL_MATCHUP!$A6,SWISSW!$F:$F,"Lost")))+((COUNTIFS(SWISSW!$I:$I,TOTAL_MATCHUP!$A6,SWISSW!$J:$J,TOTAL_MATCHUP!BD$1,SWISSW!$F:$F,"Lost")+COUNTIFS(SWISSW!$I:$I,TOTAL_MATCHUP!BD$1,SWISSW!$J:$J,TOTAL_MATCHUP!$A6,SWISSW!$F:$F,"Won"))))*IF(ROW()=COLUMN(),0,1)</f>
        <v>1</v>
      </c>
      <c r="BE6" s="14">
        <f ca="1">(((COUNTIFS(SWISSW!$I:$I,TOTAL_MATCHUP!$A6,SWISSW!$J:$J,TOTAL_MATCHUP!BE$1,SWISSW!$F:$F,"Won")+COUNTIFS(SWISSW!$I:$I,TOTAL_MATCHUP!BE$1,SWISSW!$J:$J,TOTAL_MATCHUP!$A6,SWISSW!$F:$F,"Lost")))+((COUNTIFS(SWISSW!$I:$I,TOTAL_MATCHUP!$A6,SWISSW!$J:$J,TOTAL_MATCHUP!BE$1,SWISSW!$F:$F,"Lost")+COUNTIFS(SWISSW!$I:$I,TOTAL_MATCHUP!BE$1,SWISSW!$J:$J,TOTAL_MATCHUP!$A6,SWISSW!$F:$F,"Won"))))*IF(ROW()=COLUMN(),0,1)</f>
        <v>2</v>
      </c>
      <c r="BF6" s="14">
        <f ca="1">(((COUNTIFS(SWISSW!$I:$I,TOTAL_MATCHUP!$A6,SWISSW!$J:$J,TOTAL_MATCHUP!BF$1,SWISSW!$F:$F,"Won")+COUNTIFS(SWISSW!$I:$I,TOTAL_MATCHUP!BF$1,SWISSW!$J:$J,TOTAL_MATCHUP!$A6,SWISSW!$F:$F,"Lost")))+((COUNTIFS(SWISSW!$I:$I,TOTAL_MATCHUP!$A6,SWISSW!$J:$J,TOTAL_MATCHUP!BF$1,SWISSW!$F:$F,"Lost")+COUNTIFS(SWISSW!$I:$I,TOTAL_MATCHUP!BF$1,SWISSW!$J:$J,TOTAL_MATCHUP!$A6,SWISSW!$F:$F,"Won"))))*IF(ROW()=COLUMN(),0,1)</f>
        <v>0</v>
      </c>
    </row>
    <row r="7" spans="1:58" s="6" customFormat="1" ht="55" customHeight="1" x14ac:dyDescent="0.25">
      <c r="A7" s="3" t="str">
        <f ca="1">MATCHUP!A7</f>
        <v>Mono Blue Terror</v>
      </c>
      <c r="B7" s="14">
        <f ca="1">(((COUNTIFS(SWISSW!$I:$I,TOTAL_MATCHUP!$A7,SWISSW!$J:$J,TOTAL_MATCHUP!B$1,SWISSW!$F:$F,"Won")+COUNTIFS(SWISSW!$I:$I,TOTAL_MATCHUP!B$1,SWISSW!$J:$J,TOTAL_MATCHUP!$A7,SWISSW!$F:$F,"Lost")))+((COUNTIFS(SWISSW!$I:$I,TOTAL_MATCHUP!$A7,SWISSW!$J:$J,TOTAL_MATCHUP!B$1,SWISSW!$F:$F,"Lost")+COUNTIFS(SWISSW!$I:$I,TOTAL_MATCHUP!B$1,SWISSW!$J:$J,TOTAL_MATCHUP!$A7,SWISSW!$F:$F,"Won"))))*IF(ROW()=COLUMN(),0,1)</f>
        <v>78</v>
      </c>
      <c r="C7" s="14">
        <f ca="1">(((COUNTIFS(SWISSW!$I:$I,TOTAL_MATCHUP!$A7,SWISSW!$J:$J,TOTAL_MATCHUP!C$1,SWISSW!$F:$F,"Won")+COUNTIFS(SWISSW!$I:$I,TOTAL_MATCHUP!C$1,SWISSW!$J:$J,TOTAL_MATCHUP!$A7,SWISSW!$F:$F,"Lost")))+((COUNTIFS(SWISSW!$I:$I,TOTAL_MATCHUP!$A7,SWISSW!$J:$J,TOTAL_MATCHUP!C$1,SWISSW!$F:$F,"Lost")+COUNTIFS(SWISSW!$I:$I,TOTAL_MATCHUP!C$1,SWISSW!$J:$J,TOTAL_MATCHUP!$A7,SWISSW!$F:$F,"Won"))))*IF(ROW()=COLUMN(),0,1)</f>
        <v>48</v>
      </c>
      <c r="D7" s="14">
        <f ca="1">(((COUNTIFS(SWISSW!$I:$I,TOTAL_MATCHUP!$A7,SWISSW!$J:$J,TOTAL_MATCHUP!D$1,SWISSW!$F:$F,"Won")+COUNTIFS(SWISSW!$I:$I,TOTAL_MATCHUP!D$1,SWISSW!$J:$J,TOTAL_MATCHUP!$A7,SWISSW!$F:$F,"Lost")))+((COUNTIFS(SWISSW!$I:$I,TOTAL_MATCHUP!$A7,SWISSW!$J:$J,TOTAL_MATCHUP!D$1,SWISSW!$F:$F,"Lost")+COUNTIFS(SWISSW!$I:$I,TOTAL_MATCHUP!D$1,SWISSW!$J:$J,TOTAL_MATCHUP!$A7,SWISSW!$F:$F,"Won"))))*IF(ROW()=COLUMN(),0,1)</f>
        <v>30</v>
      </c>
      <c r="E7" s="14">
        <f ca="1">(((COUNTIFS(SWISSW!$I:$I,TOTAL_MATCHUP!$A7,SWISSW!$J:$J,TOTAL_MATCHUP!E$1,SWISSW!$F:$F,"Won")+COUNTIFS(SWISSW!$I:$I,TOTAL_MATCHUP!E$1,SWISSW!$J:$J,TOTAL_MATCHUP!$A7,SWISSW!$F:$F,"Lost")))+((COUNTIFS(SWISSW!$I:$I,TOTAL_MATCHUP!$A7,SWISSW!$J:$J,TOTAL_MATCHUP!E$1,SWISSW!$F:$F,"Lost")+COUNTIFS(SWISSW!$I:$I,TOTAL_MATCHUP!E$1,SWISSW!$J:$J,TOTAL_MATCHUP!$A7,SWISSW!$F:$F,"Won"))))*IF(ROW()=COLUMN(),0,1)</f>
        <v>41</v>
      </c>
      <c r="F7" s="14">
        <f ca="1">(((COUNTIFS(SWISSW!$I:$I,TOTAL_MATCHUP!$A7,SWISSW!$J:$J,TOTAL_MATCHUP!F$1,SWISSW!$F:$F,"Won")+COUNTIFS(SWISSW!$I:$I,TOTAL_MATCHUP!F$1,SWISSW!$J:$J,TOTAL_MATCHUP!$A7,SWISSW!$F:$F,"Lost")))+((COUNTIFS(SWISSW!$I:$I,TOTAL_MATCHUP!$A7,SWISSW!$J:$J,TOTAL_MATCHUP!F$1,SWISSW!$F:$F,"Lost")+COUNTIFS(SWISSW!$I:$I,TOTAL_MATCHUP!F$1,SWISSW!$J:$J,TOTAL_MATCHUP!$A7,SWISSW!$F:$F,"Won"))))*IF(ROW()=COLUMN(),0,1)</f>
        <v>27</v>
      </c>
      <c r="G7" s="14">
        <f ca="1">(((COUNTIFS(SWISSW!$I:$I,TOTAL_MATCHUP!$A7,SWISSW!$J:$J,TOTAL_MATCHUP!G$1,SWISSW!$F:$F,"Won")+COUNTIFS(SWISSW!$I:$I,TOTAL_MATCHUP!G$1,SWISSW!$J:$J,TOTAL_MATCHUP!$A7,SWISSW!$F:$F,"Lost")))+((COUNTIFS(SWISSW!$I:$I,TOTAL_MATCHUP!$A7,SWISSW!$J:$J,TOTAL_MATCHUP!G$1,SWISSW!$F:$F,"Lost")+COUNTIFS(SWISSW!$I:$I,TOTAL_MATCHUP!G$1,SWISSW!$J:$J,TOTAL_MATCHUP!$A7,SWISSW!$F:$F,"Won"))))*IF(ROW()=COLUMN(),0,1)</f>
        <v>0</v>
      </c>
      <c r="H7" s="14">
        <f ca="1">(((COUNTIFS(SWISSW!$I:$I,TOTAL_MATCHUP!$A7,SWISSW!$J:$J,TOTAL_MATCHUP!H$1,SWISSW!$F:$F,"Won")+COUNTIFS(SWISSW!$I:$I,TOTAL_MATCHUP!H$1,SWISSW!$J:$J,TOTAL_MATCHUP!$A7,SWISSW!$F:$F,"Lost")))+((COUNTIFS(SWISSW!$I:$I,TOTAL_MATCHUP!$A7,SWISSW!$J:$J,TOTAL_MATCHUP!H$1,SWISSW!$F:$F,"Lost")+COUNTIFS(SWISSW!$I:$I,TOTAL_MATCHUP!H$1,SWISSW!$J:$J,TOTAL_MATCHUP!$A7,SWISSW!$F:$F,"Won"))))*IF(ROW()=COLUMN(),0,1)</f>
        <v>25</v>
      </c>
      <c r="I7" s="14">
        <f ca="1">(((COUNTIFS(SWISSW!$I:$I,TOTAL_MATCHUP!$A7,SWISSW!$J:$J,TOTAL_MATCHUP!I$1,SWISSW!$F:$F,"Won")+COUNTIFS(SWISSW!$I:$I,TOTAL_MATCHUP!I$1,SWISSW!$J:$J,TOTAL_MATCHUP!$A7,SWISSW!$F:$F,"Lost")))+((COUNTIFS(SWISSW!$I:$I,TOTAL_MATCHUP!$A7,SWISSW!$J:$J,TOTAL_MATCHUP!I$1,SWISSW!$F:$F,"Lost")+COUNTIFS(SWISSW!$I:$I,TOTAL_MATCHUP!I$1,SWISSW!$J:$J,TOTAL_MATCHUP!$A7,SWISSW!$F:$F,"Won"))))*IF(ROW()=COLUMN(),0,1)</f>
        <v>18</v>
      </c>
      <c r="J7" s="14">
        <f ca="1">(((COUNTIFS(SWISSW!$I:$I,TOTAL_MATCHUP!$A7,SWISSW!$J:$J,TOTAL_MATCHUP!J$1,SWISSW!$F:$F,"Won")+COUNTIFS(SWISSW!$I:$I,TOTAL_MATCHUP!J$1,SWISSW!$J:$J,TOTAL_MATCHUP!$A7,SWISSW!$F:$F,"Lost")))+((COUNTIFS(SWISSW!$I:$I,TOTAL_MATCHUP!$A7,SWISSW!$J:$J,TOTAL_MATCHUP!J$1,SWISSW!$F:$F,"Lost")+COUNTIFS(SWISSW!$I:$I,TOTAL_MATCHUP!J$1,SWISSW!$J:$J,TOTAL_MATCHUP!$A7,SWISSW!$F:$F,"Won"))))*IF(ROW()=COLUMN(),0,1)</f>
        <v>12</v>
      </c>
      <c r="K7" s="14">
        <f ca="1">(((COUNTIFS(SWISSW!$I:$I,TOTAL_MATCHUP!$A7,SWISSW!$J:$J,TOTAL_MATCHUP!K$1,SWISSW!$F:$F,"Won")+COUNTIFS(SWISSW!$I:$I,TOTAL_MATCHUP!K$1,SWISSW!$J:$J,TOTAL_MATCHUP!$A7,SWISSW!$F:$F,"Lost")))+((COUNTIFS(SWISSW!$I:$I,TOTAL_MATCHUP!$A7,SWISSW!$J:$J,TOTAL_MATCHUP!K$1,SWISSW!$F:$F,"Lost")+COUNTIFS(SWISSW!$I:$I,TOTAL_MATCHUP!K$1,SWISSW!$J:$J,TOTAL_MATCHUP!$A7,SWISSW!$F:$F,"Won"))))*IF(ROW()=COLUMN(),0,1)</f>
        <v>23</v>
      </c>
      <c r="L7" s="14">
        <f ca="1">(((COUNTIFS(SWISSW!$I:$I,TOTAL_MATCHUP!$A7,SWISSW!$J:$J,TOTAL_MATCHUP!L$1,SWISSW!$F:$F,"Won")+COUNTIFS(SWISSW!$I:$I,TOTAL_MATCHUP!L$1,SWISSW!$J:$J,TOTAL_MATCHUP!$A7,SWISSW!$F:$F,"Lost")))+((COUNTIFS(SWISSW!$I:$I,TOTAL_MATCHUP!$A7,SWISSW!$J:$J,TOTAL_MATCHUP!L$1,SWISSW!$F:$F,"Lost")+COUNTIFS(SWISSW!$I:$I,TOTAL_MATCHUP!L$1,SWISSW!$J:$J,TOTAL_MATCHUP!$A7,SWISSW!$F:$F,"Won"))))*IF(ROW()=COLUMN(),0,1)</f>
        <v>7</v>
      </c>
      <c r="M7" s="14">
        <f ca="1">(((COUNTIFS(SWISSW!$I:$I,TOTAL_MATCHUP!$A7,SWISSW!$J:$J,TOTAL_MATCHUP!M$1,SWISSW!$F:$F,"Won")+COUNTIFS(SWISSW!$I:$I,TOTAL_MATCHUP!M$1,SWISSW!$J:$J,TOTAL_MATCHUP!$A7,SWISSW!$F:$F,"Lost")))+((COUNTIFS(SWISSW!$I:$I,TOTAL_MATCHUP!$A7,SWISSW!$J:$J,TOTAL_MATCHUP!M$1,SWISSW!$F:$F,"Lost")+COUNTIFS(SWISSW!$I:$I,TOTAL_MATCHUP!M$1,SWISSW!$J:$J,TOTAL_MATCHUP!$A7,SWISSW!$F:$F,"Won"))))*IF(ROW()=COLUMN(),0,1)</f>
        <v>14</v>
      </c>
      <c r="N7" s="14">
        <f ca="1">(((COUNTIFS(SWISSW!$I:$I,TOTAL_MATCHUP!$A7,SWISSW!$J:$J,TOTAL_MATCHUP!N$1,SWISSW!$F:$F,"Won")+COUNTIFS(SWISSW!$I:$I,TOTAL_MATCHUP!N$1,SWISSW!$J:$J,TOTAL_MATCHUP!$A7,SWISSW!$F:$F,"Lost")))+((COUNTIFS(SWISSW!$I:$I,TOTAL_MATCHUP!$A7,SWISSW!$J:$J,TOTAL_MATCHUP!N$1,SWISSW!$F:$F,"Lost")+COUNTIFS(SWISSW!$I:$I,TOTAL_MATCHUP!N$1,SWISSW!$J:$J,TOTAL_MATCHUP!$A7,SWISSW!$F:$F,"Won"))))*IF(ROW()=COLUMN(),0,1)</f>
        <v>6</v>
      </c>
      <c r="O7" s="14">
        <f ca="1">(((COUNTIFS(SWISSW!$I:$I,TOTAL_MATCHUP!$A7,SWISSW!$J:$J,TOTAL_MATCHUP!O$1,SWISSW!$F:$F,"Won")+COUNTIFS(SWISSW!$I:$I,TOTAL_MATCHUP!O$1,SWISSW!$J:$J,TOTAL_MATCHUP!$A7,SWISSW!$F:$F,"Lost")))+((COUNTIFS(SWISSW!$I:$I,TOTAL_MATCHUP!$A7,SWISSW!$J:$J,TOTAL_MATCHUP!O$1,SWISSW!$F:$F,"Lost")+COUNTIFS(SWISSW!$I:$I,TOTAL_MATCHUP!O$1,SWISSW!$J:$J,TOTAL_MATCHUP!$A7,SWISSW!$F:$F,"Won"))))*IF(ROW()=COLUMN(),0,1)</f>
        <v>15</v>
      </c>
      <c r="P7" s="14">
        <f ca="1">(((COUNTIFS(SWISSW!$I:$I,TOTAL_MATCHUP!$A7,SWISSW!$J:$J,TOTAL_MATCHUP!P$1,SWISSW!$F:$F,"Won")+COUNTIFS(SWISSW!$I:$I,TOTAL_MATCHUP!P$1,SWISSW!$J:$J,TOTAL_MATCHUP!$A7,SWISSW!$F:$F,"Lost")))+((COUNTIFS(SWISSW!$I:$I,TOTAL_MATCHUP!$A7,SWISSW!$J:$J,TOTAL_MATCHUP!P$1,SWISSW!$F:$F,"Lost")+COUNTIFS(SWISSW!$I:$I,TOTAL_MATCHUP!P$1,SWISSW!$J:$J,TOTAL_MATCHUP!$A7,SWISSW!$F:$F,"Won"))))*IF(ROW()=COLUMN(),0,1)</f>
        <v>13</v>
      </c>
      <c r="Q7" s="14">
        <f ca="1">(((COUNTIFS(SWISSW!$I:$I,TOTAL_MATCHUP!$A7,SWISSW!$J:$J,TOTAL_MATCHUP!Q$1,SWISSW!$F:$F,"Won")+COUNTIFS(SWISSW!$I:$I,TOTAL_MATCHUP!Q$1,SWISSW!$J:$J,TOTAL_MATCHUP!$A7,SWISSW!$F:$F,"Lost")))+((COUNTIFS(SWISSW!$I:$I,TOTAL_MATCHUP!$A7,SWISSW!$J:$J,TOTAL_MATCHUP!Q$1,SWISSW!$F:$F,"Lost")+COUNTIFS(SWISSW!$I:$I,TOTAL_MATCHUP!Q$1,SWISSW!$J:$J,TOTAL_MATCHUP!$A7,SWISSW!$F:$F,"Won"))))*IF(ROW()=COLUMN(),0,1)</f>
        <v>12</v>
      </c>
      <c r="R7" s="14">
        <f ca="1">(((COUNTIFS(SWISSW!$I:$I,TOTAL_MATCHUP!$A7,SWISSW!$J:$J,TOTAL_MATCHUP!R$1,SWISSW!$F:$F,"Won")+COUNTIFS(SWISSW!$I:$I,TOTAL_MATCHUP!R$1,SWISSW!$J:$J,TOTAL_MATCHUP!$A7,SWISSW!$F:$F,"Lost")))+((COUNTIFS(SWISSW!$I:$I,TOTAL_MATCHUP!$A7,SWISSW!$J:$J,TOTAL_MATCHUP!R$1,SWISSW!$F:$F,"Lost")+COUNTIFS(SWISSW!$I:$I,TOTAL_MATCHUP!R$1,SWISSW!$J:$J,TOTAL_MATCHUP!$A7,SWISSW!$F:$F,"Won"))))*IF(ROW()=COLUMN(),0,1)</f>
        <v>11</v>
      </c>
      <c r="S7" s="14">
        <f ca="1">(((COUNTIFS(SWISSW!$I:$I,TOTAL_MATCHUP!$A7,SWISSW!$J:$J,TOTAL_MATCHUP!S$1,SWISSW!$F:$F,"Won")+COUNTIFS(SWISSW!$I:$I,TOTAL_MATCHUP!S$1,SWISSW!$J:$J,TOTAL_MATCHUP!$A7,SWISSW!$F:$F,"Lost")))+((COUNTIFS(SWISSW!$I:$I,TOTAL_MATCHUP!$A7,SWISSW!$J:$J,TOTAL_MATCHUP!S$1,SWISSW!$F:$F,"Lost")+COUNTIFS(SWISSW!$I:$I,TOTAL_MATCHUP!S$1,SWISSW!$J:$J,TOTAL_MATCHUP!$A7,SWISSW!$F:$F,"Won"))))*IF(ROW()=COLUMN(),0,1)</f>
        <v>6</v>
      </c>
      <c r="T7" s="14">
        <f ca="1">(((COUNTIFS(SWISSW!$I:$I,TOTAL_MATCHUP!$A7,SWISSW!$J:$J,TOTAL_MATCHUP!T$1,SWISSW!$F:$F,"Won")+COUNTIFS(SWISSW!$I:$I,TOTAL_MATCHUP!T$1,SWISSW!$J:$J,TOTAL_MATCHUP!$A7,SWISSW!$F:$F,"Lost")))+((COUNTIFS(SWISSW!$I:$I,TOTAL_MATCHUP!$A7,SWISSW!$J:$J,TOTAL_MATCHUP!T$1,SWISSW!$F:$F,"Lost")+COUNTIFS(SWISSW!$I:$I,TOTAL_MATCHUP!T$1,SWISSW!$J:$J,TOTAL_MATCHUP!$A7,SWISSW!$F:$F,"Won"))))*IF(ROW()=COLUMN(),0,1)</f>
        <v>1</v>
      </c>
      <c r="U7" s="14">
        <f ca="1">(((COUNTIFS(SWISSW!$I:$I,TOTAL_MATCHUP!$A7,SWISSW!$J:$J,TOTAL_MATCHUP!U$1,SWISSW!$F:$F,"Won")+COUNTIFS(SWISSW!$I:$I,TOTAL_MATCHUP!U$1,SWISSW!$J:$J,TOTAL_MATCHUP!$A7,SWISSW!$F:$F,"Lost")))+((COUNTIFS(SWISSW!$I:$I,TOTAL_MATCHUP!$A7,SWISSW!$J:$J,TOTAL_MATCHUP!U$1,SWISSW!$F:$F,"Lost")+COUNTIFS(SWISSW!$I:$I,TOTAL_MATCHUP!U$1,SWISSW!$J:$J,TOTAL_MATCHUP!$A7,SWISSW!$F:$F,"Won"))))*IF(ROW()=COLUMN(),0,1)</f>
        <v>4</v>
      </c>
      <c r="V7" s="14">
        <f ca="1">(((COUNTIFS(SWISSW!$I:$I,TOTAL_MATCHUP!$A7,SWISSW!$J:$J,TOTAL_MATCHUP!V$1,SWISSW!$F:$F,"Won")+COUNTIFS(SWISSW!$I:$I,TOTAL_MATCHUP!V$1,SWISSW!$J:$J,TOTAL_MATCHUP!$A7,SWISSW!$F:$F,"Lost")))+((COUNTIFS(SWISSW!$I:$I,TOTAL_MATCHUP!$A7,SWISSW!$J:$J,TOTAL_MATCHUP!V$1,SWISSW!$F:$F,"Lost")+COUNTIFS(SWISSW!$I:$I,TOTAL_MATCHUP!V$1,SWISSW!$J:$J,TOTAL_MATCHUP!$A7,SWISSW!$F:$F,"Won"))))*IF(ROW()=COLUMN(),0,1)</f>
        <v>3</v>
      </c>
      <c r="W7" s="14">
        <f ca="1">(((COUNTIFS(SWISSW!$I:$I,TOTAL_MATCHUP!$A7,SWISSW!$J:$J,TOTAL_MATCHUP!W$1,SWISSW!$F:$F,"Won")+COUNTIFS(SWISSW!$I:$I,TOTAL_MATCHUP!W$1,SWISSW!$J:$J,TOTAL_MATCHUP!$A7,SWISSW!$F:$F,"Lost")))+((COUNTIFS(SWISSW!$I:$I,TOTAL_MATCHUP!$A7,SWISSW!$J:$J,TOTAL_MATCHUP!W$1,SWISSW!$F:$F,"Lost")+COUNTIFS(SWISSW!$I:$I,TOTAL_MATCHUP!W$1,SWISSW!$J:$J,TOTAL_MATCHUP!$A7,SWISSW!$F:$F,"Won"))))*IF(ROW()=COLUMN(),0,1)</f>
        <v>4</v>
      </c>
      <c r="X7" s="14">
        <f ca="1">(((COUNTIFS(SWISSW!$I:$I,TOTAL_MATCHUP!$A7,SWISSW!$J:$J,TOTAL_MATCHUP!X$1,SWISSW!$F:$F,"Won")+COUNTIFS(SWISSW!$I:$I,TOTAL_MATCHUP!X$1,SWISSW!$J:$J,TOTAL_MATCHUP!$A7,SWISSW!$F:$F,"Lost")))+((COUNTIFS(SWISSW!$I:$I,TOTAL_MATCHUP!$A7,SWISSW!$J:$J,TOTAL_MATCHUP!X$1,SWISSW!$F:$F,"Lost")+COUNTIFS(SWISSW!$I:$I,TOTAL_MATCHUP!X$1,SWISSW!$J:$J,TOTAL_MATCHUP!$A7,SWISSW!$F:$F,"Won"))))*IF(ROW()=COLUMN(),0,1)</f>
        <v>3</v>
      </c>
      <c r="Y7" s="14">
        <f ca="1">(((COUNTIFS(SWISSW!$I:$I,TOTAL_MATCHUP!$A7,SWISSW!$J:$J,TOTAL_MATCHUP!Y$1,SWISSW!$F:$F,"Won")+COUNTIFS(SWISSW!$I:$I,TOTAL_MATCHUP!Y$1,SWISSW!$J:$J,TOTAL_MATCHUP!$A7,SWISSW!$F:$F,"Lost")))+((COUNTIFS(SWISSW!$I:$I,TOTAL_MATCHUP!$A7,SWISSW!$J:$J,TOTAL_MATCHUP!Y$1,SWISSW!$F:$F,"Lost")+COUNTIFS(SWISSW!$I:$I,TOTAL_MATCHUP!Y$1,SWISSW!$J:$J,TOTAL_MATCHUP!$A7,SWISSW!$F:$F,"Won"))))*IF(ROW()=COLUMN(),0,1)</f>
        <v>5</v>
      </c>
      <c r="Z7" s="14">
        <f ca="1">(((COUNTIFS(SWISSW!$I:$I,TOTAL_MATCHUP!$A7,SWISSW!$J:$J,TOTAL_MATCHUP!Z$1,SWISSW!$F:$F,"Won")+COUNTIFS(SWISSW!$I:$I,TOTAL_MATCHUP!Z$1,SWISSW!$J:$J,TOTAL_MATCHUP!$A7,SWISSW!$F:$F,"Lost")))+((COUNTIFS(SWISSW!$I:$I,TOTAL_MATCHUP!$A7,SWISSW!$J:$J,TOTAL_MATCHUP!Z$1,SWISSW!$F:$F,"Lost")+COUNTIFS(SWISSW!$I:$I,TOTAL_MATCHUP!Z$1,SWISSW!$J:$J,TOTAL_MATCHUP!$A7,SWISSW!$F:$F,"Won"))))*IF(ROW()=COLUMN(),0,1)</f>
        <v>2</v>
      </c>
      <c r="AA7" s="14">
        <f ca="1">(((COUNTIFS(SWISSW!$I:$I,TOTAL_MATCHUP!$A7,SWISSW!$J:$J,TOTAL_MATCHUP!AA$1,SWISSW!$F:$F,"Won")+COUNTIFS(SWISSW!$I:$I,TOTAL_MATCHUP!AA$1,SWISSW!$J:$J,TOTAL_MATCHUP!$A7,SWISSW!$F:$F,"Lost")))+((COUNTIFS(SWISSW!$I:$I,TOTAL_MATCHUP!$A7,SWISSW!$J:$J,TOTAL_MATCHUP!AA$1,SWISSW!$F:$F,"Lost")+COUNTIFS(SWISSW!$I:$I,TOTAL_MATCHUP!AA$1,SWISSW!$J:$J,TOTAL_MATCHUP!$A7,SWISSW!$F:$F,"Won"))))*IF(ROW()=COLUMN(),0,1)</f>
        <v>0</v>
      </c>
      <c r="AB7" s="14">
        <f ca="1">(((COUNTIFS(SWISSW!$I:$I,TOTAL_MATCHUP!$A7,SWISSW!$J:$J,TOTAL_MATCHUP!AB$1,SWISSW!$F:$F,"Won")+COUNTIFS(SWISSW!$I:$I,TOTAL_MATCHUP!AB$1,SWISSW!$J:$J,TOTAL_MATCHUP!$A7,SWISSW!$F:$F,"Lost")))+((COUNTIFS(SWISSW!$I:$I,TOTAL_MATCHUP!$A7,SWISSW!$J:$J,TOTAL_MATCHUP!AB$1,SWISSW!$F:$F,"Lost")+COUNTIFS(SWISSW!$I:$I,TOTAL_MATCHUP!AB$1,SWISSW!$J:$J,TOTAL_MATCHUP!$A7,SWISSW!$F:$F,"Won"))))*IF(ROW()=COLUMN(),0,1)</f>
        <v>2</v>
      </c>
      <c r="AC7" s="14">
        <f ca="1">(((COUNTIFS(SWISSW!$I:$I,TOTAL_MATCHUP!$A7,SWISSW!$J:$J,TOTAL_MATCHUP!AC$1,SWISSW!$F:$F,"Won")+COUNTIFS(SWISSW!$I:$I,TOTAL_MATCHUP!AC$1,SWISSW!$J:$J,TOTAL_MATCHUP!$A7,SWISSW!$F:$F,"Lost")))+((COUNTIFS(SWISSW!$I:$I,TOTAL_MATCHUP!$A7,SWISSW!$J:$J,TOTAL_MATCHUP!AC$1,SWISSW!$F:$F,"Lost")+COUNTIFS(SWISSW!$I:$I,TOTAL_MATCHUP!AC$1,SWISSW!$J:$J,TOTAL_MATCHUP!$A7,SWISSW!$F:$F,"Won"))))*IF(ROW()=COLUMN(),0,1)</f>
        <v>3</v>
      </c>
      <c r="AD7" s="14">
        <f ca="1">(((COUNTIFS(SWISSW!$I:$I,TOTAL_MATCHUP!$A7,SWISSW!$J:$J,TOTAL_MATCHUP!AD$1,SWISSW!$F:$F,"Won")+COUNTIFS(SWISSW!$I:$I,TOTAL_MATCHUP!AD$1,SWISSW!$J:$J,TOTAL_MATCHUP!$A7,SWISSW!$F:$F,"Lost")))+((COUNTIFS(SWISSW!$I:$I,TOTAL_MATCHUP!$A7,SWISSW!$J:$J,TOTAL_MATCHUP!AD$1,SWISSW!$F:$F,"Lost")+COUNTIFS(SWISSW!$I:$I,TOTAL_MATCHUP!AD$1,SWISSW!$J:$J,TOTAL_MATCHUP!$A7,SWISSW!$F:$F,"Won"))))*IF(ROW()=COLUMN(),0,1)</f>
        <v>1</v>
      </c>
      <c r="AE7" s="14">
        <f ca="1">(((COUNTIFS(SWISSW!$I:$I,TOTAL_MATCHUP!$A7,SWISSW!$J:$J,TOTAL_MATCHUP!AE$1,SWISSW!$F:$F,"Won")+COUNTIFS(SWISSW!$I:$I,TOTAL_MATCHUP!AE$1,SWISSW!$J:$J,TOTAL_MATCHUP!$A7,SWISSW!$F:$F,"Lost")))+((COUNTIFS(SWISSW!$I:$I,TOTAL_MATCHUP!$A7,SWISSW!$J:$J,TOTAL_MATCHUP!AE$1,SWISSW!$F:$F,"Lost")+COUNTIFS(SWISSW!$I:$I,TOTAL_MATCHUP!AE$1,SWISSW!$J:$J,TOTAL_MATCHUP!$A7,SWISSW!$F:$F,"Won"))))*IF(ROW()=COLUMN(),0,1)</f>
        <v>3</v>
      </c>
      <c r="AF7" s="14">
        <f ca="1">(((COUNTIFS(SWISSW!$I:$I,TOTAL_MATCHUP!$A7,SWISSW!$J:$J,TOTAL_MATCHUP!AF$1,SWISSW!$F:$F,"Won")+COUNTIFS(SWISSW!$I:$I,TOTAL_MATCHUP!AF$1,SWISSW!$J:$J,TOTAL_MATCHUP!$A7,SWISSW!$F:$F,"Lost")))+((COUNTIFS(SWISSW!$I:$I,TOTAL_MATCHUP!$A7,SWISSW!$J:$J,TOTAL_MATCHUP!AF$1,SWISSW!$F:$F,"Lost")+COUNTIFS(SWISSW!$I:$I,TOTAL_MATCHUP!AF$1,SWISSW!$J:$J,TOTAL_MATCHUP!$A7,SWISSW!$F:$F,"Won"))))*IF(ROW()=COLUMN(),0,1)</f>
        <v>1</v>
      </c>
      <c r="AG7" s="14">
        <f ca="1">(((COUNTIFS(SWISSW!$I:$I,TOTAL_MATCHUP!$A7,SWISSW!$J:$J,TOTAL_MATCHUP!AG$1,SWISSW!$F:$F,"Won")+COUNTIFS(SWISSW!$I:$I,TOTAL_MATCHUP!AG$1,SWISSW!$J:$J,TOTAL_MATCHUP!$A7,SWISSW!$F:$F,"Lost")))+((COUNTIFS(SWISSW!$I:$I,TOTAL_MATCHUP!$A7,SWISSW!$J:$J,TOTAL_MATCHUP!AG$1,SWISSW!$F:$F,"Lost")+COUNTIFS(SWISSW!$I:$I,TOTAL_MATCHUP!AG$1,SWISSW!$J:$J,TOTAL_MATCHUP!$A7,SWISSW!$F:$F,"Won"))))*IF(ROW()=COLUMN(),0,1)</f>
        <v>4</v>
      </c>
      <c r="AH7" s="14">
        <f ca="1">(((COUNTIFS(SWISSW!$I:$I,TOTAL_MATCHUP!$A7,SWISSW!$J:$J,TOTAL_MATCHUP!AH$1,SWISSW!$F:$F,"Won")+COUNTIFS(SWISSW!$I:$I,TOTAL_MATCHUP!AH$1,SWISSW!$J:$J,TOTAL_MATCHUP!$A7,SWISSW!$F:$F,"Lost")))+((COUNTIFS(SWISSW!$I:$I,TOTAL_MATCHUP!$A7,SWISSW!$J:$J,TOTAL_MATCHUP!AH$1,SWISSW!$F:$F,"Lost")+COUNTIFS(SWISSW!$I:$I,TOTAL_MATCHUP!AH$1,SWISSW!$J:$J,TOTAL_MATCHUP!$A7,SWISSW!$F:$F,"Won"))))*IF(ROW()=COLUMN(),0,1)</f>
        <v>2</v>
      </c>
      <c r="AI7" s="14">
        <f ca="1">(((COUNTIFS(SWISSW!$I:$I,TOTAL_MATCHUP!$A7,SWISSW!$J:$J,TOTAL_MATCHUP!AI$1,SWISSW!$F:$F,"Won")+COUNTIFS(SWISSW!$I:$I,TOTAL_MATCHUP!AI$1,SWISSW!$J:$J,TOTAL_MATCHUP!$A7,SWISSW!$F:$F,"Lost")))+((COUNTIFS(SWISSW!$I:$I,TOTAL_MATCHUP!$A7,SWISSW!$J:$J,TOTAL_MATCHUP!AI$1,SWISSW!$F:$F,"Lost")+COUNTIFS(SWISSW!$I:$I,TOTAL_MATCHUP!AI$1,SWISSW!$J:$J,TOTAL_MATCHUP!$A7,SWISSW!$F:$F,"Won"))))*IF(ROW()=COLUMN(),0,1)</f>
        <v>0</v>
      </c>
      <c r="AJ7" s="14">
        <f ca="1">(((COUNTIFS(SWISSW!$I:$I,TOTAL_MATCHUP!$A7,SWISSW!$J:$J,TOTAL_MATCHUP!AJ$1,SWISSW!$F:$F,"Won")+COUNTIFS(SWISSW!$I:$I,TOTAL_MATCHUP!AJ$1,SWISSW!$J:$J,TOTAL_MATCHUP!$A7,SWISSW!$F:$F,"Lost")))+((COUNTIFS(SWISSW!$I:$I,TOTAL_MATCHUP!$A7,SWISSW!$J:$J,TOTAL_MATCHUP!AJ$1,SWISSW!$F:$F,"Lost")+COUNTIFS(SWISSW!$I:$I,TOTAL_MATCHUP!AJ$1,SWISSW!$J:$J,TOTAL_MATCHUP!$A7,SWISSW!$F:$F,"Won"))))*IF(ROW()=COLUMN(),0,1)</f>
        <v>1</v>
      </c>
      <c r="AK7" s="14">
        <f ca="1">(((COUNTIFS(SWISSW!$I:$I,TOTAL_MATCHUP!$A7,SWISSW!$J:$J,TOTAL_MATCHUP!AK$1,SWISSW!$F:$F,"Won")+COUNTIFS(SWISSW!$I:$I,TOTAL_MATCHUP!AK$1,SWISSW!$J:$J,TOTAL_MATCHUP!$A7,SWISSW!$F:$F,"Lost")))+((COUNTIFS(SWISSW!$I:$I,TOTAL_MATCHUP!$A7,SWISSW!$J:$J,TOTAL_MATCHUP!AK$1,SWISSW!$F:$F,"Lost")+COUNTIFS(SWISSW!$I:$I,TOTAL_MATCHUP!AK$1,SWISSW!$J:$J,TOTAL_MATCHUP!$A7,SWISSW!$F:$F,"Won"))))*IF(ROW()=COLUMN(),0,1)</f>
        <v>2</v>
      </c>
      <c r="AL7" s="14">
        <f ca="1">(((COUNTIFS(SWISSW!$I:$I,TOTAL_MATCHUP!$A7,SWISSW!$J:$J,TOTAL_MATCHUP!AL$1,SWISSW!$F:$F,"Won")+COUNTIFS(SWISSW!$I:$I,TOTAL_MATCHUP!AL$1,SWISSW!$J:$J,TOTAL_MATCHUP!$A7,SWISSW!$F:$F,"Lost")))+((COUNTIFS(SWISSW!$I:$I,TOTAL_MATCHUP!$A7,SWISSW!$J:$J,TOTAL_MATCHUP!AL$1,SWISSW!$F:$F,"Lost")+COUNTIFS(SWISSW!$I:$I,TOTAL_MATCHUP!AL$1,SWISSW!$J:$J,TOTAL_MATCHUP!$A7,SWISSW!$F:$F,"Won"))))*IF(ROW()=COLUMN(),0,1)</f>
        <v>0</v>
      </c>
      <c r="AM7" s="14">
        <f ca="1">(((COUNTIFS(SWISSW!$I:$I,TOTAL_MATCHUP!$A7,SWISSW!$J:$J,TOTAL_MATCHUP!AM$1,SWISSW!$F:$F,"Won")+COUNTIFS(SWISSW!$I:$I,TOTAL_MATCHUP!AM$1,SWISSW!$J:$J,TOTAL_MATCHUP!$A7,SWISSW!$F:$F,"Lost")))+((COUNTIFS(SWISSW!$I:$I,TOTAL_MATCHUP!$A7,SWISSW!$J:$J,TOTAL_MATCHUP!AM$1,SWISSW!$F:$F,"Lost")+COUNTIFS(SWISSW!$I:$I,TOTAL_MATCHUP!AM$1,SWISSW!$J:$J,TOTAL_MATCHUP!$A7,SWISSW!$F:$F,"Won"))))*IF(ROW()=COLUMN(),0,1)</f>
        <v>2</v>
      </c>
      <c r="AN7" s="14">
        <f ca="1">(((COUNTIFS(SWISSW!$I:$I,TOTAL_MATCHUP!$A7,SWISSW!$J:$J,TOTAL_MATCHUP!AN$1,SWISSW!$F:$F,"Won")+COUNTIFS(SWISSW!$I:$I,TOTAL_MATCHUP!AN$1,SWISSW!$J:$J,TOTAL_MATCHUP!$A7,SWISSW!$F:$F,"Lost")))+((COUNTIFS(SWISSW!$I:$I,TOTAL_MATCHUP!$A7,SWISSW!$J:$J,TOTAL_MATCHUP!AN$1,SWISSW!$F:$F,"Lost")+COUNTIFS(SWISSW!$I:$I,TOTAL_MATCHUP!AN$1,SWISSW!$J:$J,TOTAL_MATCHUP!$A7,SWISSW!$F:$F,"Won"))))*IF(ROW()=COLUMN(),0,1)</f>
        <v>1</v>
      </c>
      <c r="AO7" s="14">
        <f ca="1">(((COUNTIFS(SWISSW!$I:$I,TOTAL_MATCHUP!$A7,SWISSW!$J:$J,TOTAL_MATCHUP!AO$1,SWISSW!$F:$F,"Won")+COUNTIFS(SWISSW!$I:$I,TOTAL_MATCHUP!AO$1,SWISSW!$J:$J,TOTAL_MATCHUP!$A7,SWISSW!$F:$F,"Lost")))+((COUNTIFS(SWISSW!$I:$I,TOTAL_MATCHUP!$A7,SWISSW!$J:$J,TOTAL_MATCHUP!AO$1,SWISSW!$F:$F,"Lost")+COUNTIFS(SWISSW!$I:$I,TOTAL_MATCHUP!AO$1,SWISSW!$J:$J,TOTAL_MATCHUP!$A7,SWISSW!$F:$F,"Won"))))*IF(ROW()=COLUMN(),0,1)</f>
        <v>1</v>
      </c>
      <c r="AP7" s="14">
        <f ca="1">(((COUNTIFS(SWISSW!$I:$I,TOTAL_MATCHUP!$A7,SWISSW!$J:$J,TOTAL_MATCHUP!AP$1,SWISSW!$F:$F,"Won")+COUNTIFS(SWISSW!$I:$I,TOTAL_MATCHUP!AP$1,SWISSW!$J:$J,TOTAL_MATCHUP!$A7,SWISSW!$F:$F,"Lost")))+((COUNTIFS(SWISSW!$I:$I,TOTAL_MATCHUP!$A7,SWISSW!$J:$J,TOTAL_MATCHUP!AP$1,SWISSW!$F:$F,"Lost")+COUNTIFS(SWISSW!$I:$I,TOTAL_MATCHUP!AP$1,SWISSW!$J:$J,TOTAL_MATCHUP!$A7,SWISSW!$F:$F,"Won"))))*IF(ROW()=COLUMN(),0,1)</f>
        <v>2</v>
      </c>
      <c r="AQ7" s="14">
        <f ca="1">(((COUNTIFS(SWISSW!$I:$I,TOTAL_MATCHUP!$A7,SWISSW!$J:$J,TOTAL_MATCHUP!AQ$1,SWISSW!$F:$F,"Won")+COUNTIFS(SWISSW!$I:$I,TOTAL_MATCHUP!AQ$1,SWISSW!$J:$J,TOTAL_MATCHUP!$A7,SWISSW!$F:$F,"Lost")))+((COUNTIFS(SWISSW!$I:$I,TOTAL_MATCHUP!$A7,SWISSW!$J:$J,TOTAL_MATCHUP!AQ$1,SWISSW!$F:$F,"Lost")+COUNTIFS(SWISSW!$I:$I,TOTAL_MATCHUP!AQ$1,SWISSW!$J:$J,TOTAL_MATCHUP!$A7,SWISSW!$F:$F,"Won"))))*IF(ROW()=COLUMN(),0,1)</f>
        <v>1</v>
      </c>
      <c r="AR7" s="14">
        <f ca="1">(((COUNTIFS(SWISSW!$I:$I,TOTAL_MATCHUP!$A7,SWISSW!$J:$J,TOTAL_MATCHUP!AR$1,SWISSW!$F:$F,"Won")+COUNTIFS(SWISSW!$I:$I,TOTAL_MATCHUP!AR$1,SWISSW!$J:$J,TOTAL_MATCHUP!$A7,SWISSW!$F:$F,"Lost")))+((COUNTIFS(SWISSW!$I:$I,TOTAL_MATCHUP!$A7,SWISSW!$J:$J,TOTAL_MATCHUP!AR$1,SWISSW!$F:$F,"Lost")+COUNTIFS(SWISSW!$I:$I,TOTAL_MATCHUP!AR$1,SWISSW!$J:$J,TOTAL_MATCHUP!$A7,SWISSW!$F:$F,"Won"))))*IF(ROW()=COLUMN(),0,1)</f>
        <v>0</v>
      </c>
      <c r="AS7" s="14">
        <f ca="1">(((COUNTIFS(SWISSW!$I:$I,TOTAL_MATCHUP!$A7,SWISSW!$J:$J,TOTAL_MATCHUP!AS$1,SWISSW!$F:$F,"Won")+COUNTIFS(SWISSW!$I:$I,TOTAL_MATCHUP!AS$1,SWISSW!$J:$J,TOTAL_MATCHUP!$A7,SWISSW!$F:$F,"Lost")))+((COUNTIFS(SWISSW!$I:$I,TOTAL_MATCHUP!$A7,SWISSW!$J:$J,TOTAL_MATCHUP!AS$1,SWISSW!$F:$F,"Lost")+COUNTIFS(SWISSW!$I:$I,TOTAL_MATCHUP!AS$1,SWISSW!$J:$J,TOTAL_MATCHUP!$A7,SWISSW!$F:$F,"Won"))))*IF(ROW()=COLUMN(),0,1)</f>
        <v>1</v>
      </c>
      <c r="AT7" s="14">
        <f ca="1">(((COUNTIFS(SWISSW!$I:$I,TOTAL_MATCHUP!$A7,SWISSW!$J:$J,TOTAL_MATCHUP!AT$1,SWISSW!$F:$F,"Won")+COUNTIFS(SWISSW!$I:$I,TOTAL_MATCHUP!AT$1,SWISSW!$J:$J,TOTAL_MATCHUP!$A7,SWISSW!$F:$F,"Lost")))+((COUNTIFS(SWISSW!$I:$I,TOTAL_MATCHUP!$A7,SWISSW!$J:$J,TOTAL_MATCHUP!AT$1,SWISSW!$F:$F,"Lost")+COUNTIFS(SWISSW!$I:$I,TOTAL_MATCHUP!AT$1,SWISSW!$J:$J,TOTAL_MATCHUP!$A7,SWISSW!$F:$F,"Won"))))*IF(ROW()=COLUMN(),0,1)</f>
        <v>0</v>
      </c>
      <c r="AU7" s="14">
        <f ca="1">(((COUNTIFS(SWISSW!$I:$I,TOTAL_MATCHUP!$A7,SWISSW!$J:$J,TOTAL_MATCHUP!AU$1,SWISSW!$F:$F,"Won")+COUNTIFS(SWISSW!$I:$I,TOTAL_MATCHUP!AU$1,SWISSW!$J:$J,TOTAL_MATCHUP!$A7,SWISSW!$F:$F,"Lost")))+((COUNTIFS(SWISSW!$I:$I,TOTAL_MATCHUP!$A7,SWISSW!$J:$J,TOTAL_MATCHUP!AU$1,SWISSW!$F:$F,"Lost")+COUNTIFS(SWISSW!$I:$I,TOTAL_MATCHUP!AU$1,SWISSW!$J:$J,TOTAL_MATCHUP!$A7,SWISSW!$F:$F,"Won"))))*IF(ROW()=COLUMN(),0,1)</f>
        <v>3</v>
      </c>
      <c r="AV7" s="14">
        <f ca="1">(((COUNTIFS(SWISSW!$I:$I,TOTAL_MATCHUP!$A7,SWISSW!$J:$J,TOTAL_MATCHUP!AV$1,SWISSW!$F:$F,"Won")+COUNTIFS(SWISSW!$I:$I,TOTAL_MATCHUP!AV$1,SWISSW!$J:$J,TOTAL_MATCHUP!$A7,SWISSW!$F:$F,"Lost")))+((COUNTIFS(SWISSW!$I:$I,TOTAL_MATCHUP!$A7,SWISSW!$J:$J,TOTAL_MATCHUP!AV$1,SWISSW!$F:$F,"Lost")+COUNTIFS(SWISSW!$I:$I,TOTAL_MATCHUP!AV$1,SWISSW!$J:$J,TOTAL_MATCHUP!$A7,SWISSW!$F:$F,"Won"))))*IF(ROW()=COLUMN(),0,1)</f>
        <v>0</v>
      </c>
      <c r="AW7" s="14">
        <f ca="1">(((COUNTIFS(SWISSW!$I:$I,TOTAL_MATCHUP!$A7,SWISSW!$J:$J,TOTAL_MATCHUP!AW$1,SWISSW!$F:$F,"Won")+COUNTIFS(SWISSW!$I:$I,TOTAL_MATCHUP!AW$1,SWISSW!$J:$J,TOTAL_MATCHUP!$A7,SWISSW!$F:$F,"Lost")))+((COUNTIFS(SWISSW!$I:$I,TOTAL_MATCHUP!$A7,SWISSW!$J:$J,TOTAL_MATCHUP!AW$1,SWISSW!$F:$F,"Lost")+COUNTIFS(SWISSW!$I:$I,TOTAL_MATCHUP!AW$1,SWISSW!$J:$J,TOTAL_MATCHUP!$A7,SWISSW!$F:$F,"Won"))))*IF(ROW()=COLUMN(),0,1)</f>
        <v>0</v>
      </c>
      <c r="AX7" s="14">
        <f ca="1">(((COUNTIFS(SWISSW!$I:$I,TOTAL_MATCHUP!$A7,SWISSW!$J:$J,TOTAL_MATCHUP!AX$1,SWISSW!$F:$F,"Won")+COUNTIFS(SWISSW!$I:$I,TOTAL_MATCHUP!AX$1,SWISSW!$J:$J,TOTAL_MATCHUP!$A7,SWISSW!$F:$F,"Lost")))+((COUNTIFS(SWISSW!$I:$I,TOTAL_MATCHUP!$A7,SWISSW!$J:$J,TOTAL_MATCHUP!AX$1,SWISSW!$F:$F,"Lost")+COUNTIFS(SWISSW!$I:$I,TOTAL_MATCHUP!AX$1,SWISSW!$J:$J,TOTAL_MATCHUP!$A7,SWISSW!$F:$F,"Won"))))*IF(ROW()=COLUMN(),0,1)</f>
        <v>0</v>
      </c>
      <c r="AY7" s="14">
        <f ca="1">(((COUNTIFS(SWISSW!$I:$I,TOTAL_MATCHUP!$A7,SWISSW!$J:$J,TOTAL_MATCHUP!AY$1,SWISSW!$F:$F,"Won")+COUNTIFS(SWISSW!$I:$I,TOTAL_MATCHUP!AY$1,SWISSW!$J:$J,TOTAL_MATCHUP!$A7,SWISSW!$F:$F,"Lost")))+((COUNTIFS(SWISSW!$I:$I,TOTAL_MATCHUP!$A7,SWISSW!$J:$J,TOTAL_MATCHUP!AY$1,SWISSW!$F:$F,"Lost")+COUNTIFS(SWISSW!$I:$I,TOTAL_MATCHUP!AY$1,SWISSW!$J:$J,TOTAL_MATCHUP!$A7,SWISSW!$F:$F,"Won"))))*IF(ROW()=COLUMN(),0,1)</f>
        <v>0</v>
      </c>
      <c r="AZ7" s="14">
        <f ca="1">(((COUNTIFS(SWISSW!$I:$I,TOTAL_MATCHUP!$A7,SWISSW!$J:$J,TOTAL_MATCHUP!AZ$1,SWISSW!$F:$F,"Won")+COUNTIFS(SWISSW!$I:$I,TOTAL_MATCHUP!AZ$1,SWISSW!$J:$J,TOTAL_MATCHUP!$A7,SWISSW!$F:$F,"Lost")))+((COUNTIFS(SWISSW!$I:$I,TOTAL_MATCHUP!$A7,SWISSW!$J:$J,TOTAL_MATCHUP!AZ$1,SWISSW!$F:$F,"Lost")+COUNTIFS(SWISSW!$I:$I,TOTAL_MATCHUP!AZ$1,SWISSW!$J:$J,TOTAL_MATCHUP!$A7,SWISSW!$F:$F,"Won"))))*IF(ROW()=COLUMN(),0,1)</f>
        <v>2</v>
      </c>
      <c r="BA7" s="14">
        <f ca="1">(((COUNTIFS(SWISSW!$I:$I,TOTAL_MATCHUP!$A7,SWISSW!$J:$J,TOTAL_MATCHUP!BA$1,SWISSW!$F:$F,"Won")+COUNTIFS(SWISSW!$I:$I,TOTAL_MATCHUP!BA$1,SWISSW!$J:$J,TOTAL_MATCHUP!$A7,SWISSW!$F:$F,"Lost")))+((COUNTIFS(SWISSW!$I:$I,TOTAL_MATCHUP!$A7,SWISSW!$J:$J,TOTAL_MATCHUP!BA$1,SWISSW!$F:$F,"Lost")+COUNTIFS(SWISSW!$I:$I,TOTAL_MATCHUP!BA$1,SWISSW!$J:$J,TOTAL_MATCHUP!$A7,SWISSW!$F:$F,"Won"))))*IF(ROW()=COLUMN(),0,1)</f>
        <v>0</v>
      </c>
      <c r="BB7" s="14">
        <f ca="1">(((COUNTIFS(SWISSW!$I:$I,TOTAL_MATCHUP!$A7,SWISSW!$J:$J,TOTAL_MATCHUP!BB$1,SWISSW!$F:$F,"Won")+COUNTIFS(SWISSW!$I:$I,TOTAL_MATCHUP!BB$1,SWISSW!$J:$J,TOTAL_MATCHUP!$A7,SWISSW!$F:$F,"Lost")))+((COUNTIFS(SWISSW!$I:$I,TOTAL_MATCHUP!$A7,SWISSW!$J:$J,TOTAL_MATCHUP!BB$1,SWISSW!$F:$F,"Lost")+COUNTIFS(SWISSW!$I:$I,TOTAL_MATCHUP!BB$1,SWISSW!$J:$J,TOTAL_MATCHUP!$A7,SWISSW!$F:$F,"Won"))))*IF(ROW()=COLUMN(),0,1)</f>
        <v>1</v>
      </c>
      <c r="BC7" s="14">
        <f ca="1">(((COUNTIFS(SWISSW!$I:$I,TOTAL_MATCHUP!$A7,SWISSW!$J:$J,TOTAL_MATCHUP!BC$1,SWISSW!$F:$F,"Won")+COUNTIFS(SWISSW!$I:$I,TOTAL_MATCHUP!BC$1,SWISSW!$J:$J,TOTAL_MATCHUP!$A7,SWISSW!$F:$F,"Lost")))+((COUNTIFS(SWISSW!$I:$I,TOTAL_MATCHUP!$A7,SWISSW!$J:$J,TOTAL_MATCHUP!BC$1,SWISSW!$F:$F,"Lost")+COUNTIFS(SWISSW!$I:$I,TOTAL_MATCHUP!BC$1,SWISSW!$J:$J,TOTAL_MATCHUP!$A7,SWISSW!$F:$F,"Won"))))*IF(ROW()=COLUMN(),0,1)</f>
        <v>1</v>
      </c>
      <c r="BD7" s="14">
        <f ca="1">(((COUNTIFS(SWISSW!$I:$I,TOTAL_MATCHUP!$A7,SWISSW!$J:$J,TOTAL_MATCHUP!BD$1,SWISSW!$F:$F,"Won")+COUNTIFS(SWISSW!$I:$I,TOTAL_MATCHUP!BD$1,SWISSW!$J:$J,TOTAL_MATCHUP!$A7,SWISSW!$F:$F,"Lost")))+((COUNTIFS(SWISSW!$I:$I,TOTAL_MATCHUP!$A7,SWISSW!$J:$J,TOTAL_MATCHUP!BD$1,SWISSW!$F:$F,"Lost")+COUNTIFS(SWISSW!$I:$I,TOTAL_MATCHUP!BD$1,SWISSW!$J:$J,TOTAL_MATCHUP!$A7,SWISSW!$F:$F,"Won"))))*IF(ROW()=COLUMN(),0,1)</f>
        <v>0</v>
      </c>
      <c r="BE7" s="14">
        <f ca="1">(((COUNTIFS(SWISSW!$I:$I,TOTAL_MATCHUP!$A7,SWISSW!$J:$J,TOTAL_MATCHUP!BE$1,SWISSW!$F:$F,"Won")+COUNTIFS(SWISSW!$I:$I,TOTAL_MATCHUP!BE$1,SWISSW!$J:$J,TOTAL_MATCHUP!$A7,SWISSW!$F:$F,"Lost")))+((COUNTIFS(SWISSW!$I:$I,TOTAL_MATCHUP!$A7,SWISSW!$J:$J,TOTAL_MATCHUP!BE$1,SWISSW!$F:$F,"Lost")+COUNTIFS(SWISSW!$I:$I,TOTAL_MATCHUP!BE$1,SWISSW!$J:$J,TOTAL_MATCHUP!$A7,SWISSW!$F:$F,"Won"))))*IF(ROW()=COLUMN(),0,1)</f>
        <v>0</v>
      </c>
      <c r="BF7" s="14">
        <f ca="1">(((COUNTIFS(SWISSW!$I:$I,TOTAL_MATCHUP!$A7,SWISSW!$J:$J,TOTAL_MATCHUP!BF$1,SWISSW!$F:$F,"Won")+COUNTIFS(SWISSW!$I:$I,TOTAL_MATCHUP!BF$1,SWISSW!$J:$J,TOTAL_MATCHUP!$A7,SWISSW!$F:$F,"Lost")))+((COUNTIFS(SWISSW!$I:$I,TOTAL_MATCHUP!$A7,SWISSW!$J:$J,TOTAL_MATCHUP!BF$1,SWISSW!$F:$F,"Lost")+COUNTIFS(SWISSW!$I:$I,TOTAL_MATCHUP!BF$1,SWISSW!$J:$J,TOTAL_MATCHUP!$A7,SWISSW!$F:$F,"Won"))))*IF(ROW()=COLUMN(),0,1)</f>
        <v>0</v>
      </c>
    </row>
    <row r="8" spans="1:58" s="6" customFormat="1" ht="55" customHeight="1" x14ac:dyDescent="0.25">
      <c r="A8" s="3" t="str">
        <f ca="1">MATCHUP!A8</f>
        <v>High Tide Combo</v>
      </c>
      <c r="B8" s="14">
        <f ca="1">(((COUNTIFS(SWISSW!$I:$I,TOTAL_MATCHUP!$A8,SWISSW!$J:$J,TOTAL_MATCHUP!B$1,SWISSW!$F:$F,"Won")+COUNTIFS(SWISSW!$I:$I,TOTAL_MATCHUP!B$1,SWISSW!$J:$J,TOTAL_MATCHUP!$A8,SWISSW!$F:$F,"Lost")))+((COUNTIFS(SWISSW!$I:$I,TOTAL_MATCHUP!$A8,SWISSW!$J:$J,TOTAL_MATCHUP!B$1,SWISSW!$F:$F,"Lost")+COUNTIFS(SWISSW!$I:$I,TOTAL_MATCHUP!B$1,SWISSW!$J:$J,TOTAL_MATCHUP!$A8,SWISSW!$F:$F,"Won"))))*IF(ROW()=COLUMN(),0,1)</f>
        <v>47</v>
      </c>
      <c r="C8" s="14">
        <f ca="1">(((COUNTIFS(SWISSW!$I:$I,TOTAL_MATCHUP!$A8,SWISSW!$J:$J,TOTAL_MATCHUP!C$1,SWISSW!$F:$F,"Won")+COUNTIFS(SWISSW!$I:$I,TOTAL_MATCHUP!C$1,SWISSW!$J:$J,TOTAL_MATCHUP!$A8,SWISSW!$F:$F,"Lost")))+((COUNTIFS(SWISSW!$I:$I,TOTAL_MATCHUP!$A8,SWISSW!$J:$J,TOTAL_MATCHUP!C$1,SWISSW!$F:$F,"Lost")+COUNTIFS(SWISSW!$I:$I,TOTAL_MATCHUP!C$1,SWISSW!$J:$J,TOTAL_MATCHUP!$A8,SWISSW!$F:$F,"Won"))))*IF(ROW()=COLUMN(),0,1)</f>
        <v>41</v>
      </c>
      <c r="D8" s="14">
        <f ca="1">(((COUNTIFS(SWISSW!$I:$I,TOTAL_MATCHUP!$A8,SWISSW!$J:$J,TOTAL_MATCHUP!D$1,SWISSW!$F:$F,"Won")+COUNTIFS(SWISSW!$I:$I,TOTAL_MATCHUP!D$1,SWISSW!$J:$J,TOTAL_MATCHUP!$A8,SWISSW!$F:$F,"Lost")))+((COUNTIFS(SWISSW!$I:$I,TOTAL_MATCHUP!$A8,SWISSW!$J:$J,TOTAL_MATCHUP!D$1,SWISSW!$F:$F,"Lost")+COUNTIFS(SWISSW!$I:$I,TOTAL_MATCHUP!D$1,SWISSW!$J:$J,TOTAL_MATCHUP!$A8,SWISSW!$F:$F,"Won"))))*IF(ROW()=COLUMN(),0,1)</f>
        <v>18</v>
      </c>
      <c r="E8" s="14">
        <f ca="1">(((COUNTIFS(SWISSW!$I:$I,TOTAL_MATCHUP!$A8,SWISSW!$J:$J,TOTAL_MATCHUP!E$1,SWISSW!$F:$F,"Won")+COUNTIFS(SWISSW!$I:$I,TOTAL_MATCHUP!E$1,SWISSW!$J:$J,TOTAL_MATCHUP!$A8,SWISSW!$F:$F,"Lost")))+((COUNTIFS(SWISSW!$I:$I,TOTAL_MATCHUP!$A8,SWISSW!$J:$J,TOTAL_MATCHUP!E$1,SWISSW!$F:$F,"Lost")+COUNTIFS(SWISSW!$I:$I,TOTAL_MATCHUP!E$1,SWISSW!$J:$J,TOTAL_MATCHUP!$A8,SWISSW!$F:$F,"Won"))))*IF(ROW()=COLUMN(),0,1)</f>
        <v>29</v>
      </c>
      <c r="F8" s="14">
        <f ca="1">(((COUNTIFS(SWISSW!$I:$I,TOTAL_MATCHUP!$A8,SWISSW!$J:$J,TOTAL_MATCHUP!F$1,SWISSW!$F:$F,"Won")+COUNTIFS(SWISSW!$I:$I,TOTAL_MATCHUP!F$1,SWISSW!$J:$J,TOTAL_MATCHUP!$A8,SWISSW!$F:$F,"Lost")))+((COUNTIFS(SWISSW!$I:$I,TOTAL_MATCHUP!$A8,SWISSW!$J:$J,TOTAL_MATCHUP!F$1,SWISSW!$F:$F,"Lost")+COUNTIFS(SWISSW!$I:$I,TOTAL_MATCHUP!F$1,SWISSW!$J:$J,TOTAL_MATCHUP!$A8,SWISSW!$F:$F,"Won"))))*IF(ROW()=COLUMN(),0,1)</f>
        <v>31</v>
      </c>
      <c r="G8" s="14">
        <f ca="1">(((COUNTIFS(SWISSW!$I:$I,TOTAL_MATCHUP!$A8,SWISSW!$J:$J,TOTAL_MATCHUP!G$1,SWISSW!$F:$F,"Won")+COUNTIFS(SWISSW!$I:$I,TOTAL_MATCHUP!G$1,SWISSW!$J:$J,TOTAL_MATCHUP!$A8,SWISSW!$F:$F,"Lost")))+((COUNTIFS(SWISSW!$I:$I,TOTAL_MATCHUP!$A8,SWISSW!$J:$J,TOTAL_MATCHUP!G$1,SWISSW!$F:$F,"Lost")+COUNTIFS(SWISSW!$I:$I,TOTAL_MATCHUP!G$1,SWISSW!$J:$J,TOTAL_MATCHUP!$A8,SWISSW!$F:$F,"Won"))))*IF(ROW()=COLUMN(),0,1)</f>
        <v>25</v>
      </c>
      <c r="H8" s="14">
        <f ca="1">(((COUNTIFS(SWISSW!$I:$I,TOTAL_MATCHUP!$A8,SWISSW!$J:$J,TOTAL_MATCHUP!H$1,SWISSW!$F:$F,"Won")+COUNTIFS(SWISSW!$I:$I,TOTAL_MATCHUP!H$1,SWISSW!$J:$J,TOTAL_MATCHUP!$A8,SWISSW!$F:$F,"Lost")))+((COUNTIFS(SWISSW!$I:$I,TOTAL_MATCHUP!$A8,SWISSW!$J:$J,TOTAL_MATCHUP!H$1,SWISSW!$F:$F,"Lost")+COUNTIFS(SWISSW!$I:$I,TOTAL_MATCHUP!H$1,SWISSW!$J:$J,TOTAL_MATCHUP!$A8,SWISSW!$F:$F,"Won"))))*IF(ROW()=COLUMN(),0,1)</f>
        <v>0</v>
      </c>
      <c r="I8" s="14">
        <f ca="1">(((COUNTIFS(SWISSW!$I:$I,TOTAL_MATCHUP!$A8,SWISSW!$J:$J,TOTAL_MATCHUP!I$1,SWISSW!$F:$F,"Won")+COUNTIFS(SWISSW!$I:$I,TOTAL_MATCHUP!I$1,SWISSW!$J:$J,TOTAL_MATCHUP!$A8,SWISSW!$F:$F,"Lost")))+((COUNTIFS(SWISSW!$I:$I,TOTAL_MATCHUP!$A8,SWISSW!$J:$J,TOTAL_MATCHUP!I$1,SWISSW!$F:$F,"Lost")+COUNTIFS(SWISSW!$I:$I,TOTAL_MATCHUP!I$1,SWISSW!$J:$J,TOTAL_MATCHUP!$A8,SWISSW!$F:$F,"Won"))))*IF(ROW()=COLUMN(),0,1)</f>
        <v>16</v>
      </c>
      <c r="J8" s="14">
        <f ca="1">(((COUNTIFS(SWISSW!$I:$I,TOTAL_MATCHUP!$A8,SWISSW!$J:$J,TOTAL_MATCHUP!J$1,SWISSW!$F:$F,"Won")+COUNTIFS(SWISSW!$I:$I,TOTAL_MATCHUP!J$1,SWISSW!$J:$J,TOTAL_MATCHUP!$A8,SWISSW!$F:$F,"Lost")))+((COUNTIFS(SWISSW!$I:$I,TOTAL_MATCHUP!$A8,SWISSW!$J:$J,TOTAL_MATCHUP!J$1,SWISSW!$F:$F,"Lost")+COUNTIFS(SWISSW!$I:$I,TOTAL_MATCHUP!J$1,SWISSW!$J:$J,TOTAL_MATCHUP!$A8,SWISSW!$F:$F,"Won"))))*IF(ROW()=COLUMN(),0,1)</f>
        <v>4</v>
      </c>
      <c r="K8" s="14">
        <f ca="1">(((COUNTIFS(SWISSW!$I:$I,TOTAL_MATCHUP!$A8,SWISSW!$J:$J,TOTAL_MATCHUP!K$1,SWISSW!$F:$F,"Won")+COUNTIFS(SWISSW!$I:$I,TOTAL_MATCHUP!K$1,SWISSW!$J:$J,TOTAL_MATCHUP!$A8,SWISSW!$F:$F,"Lost")))+((COUNTIFS(SWISSW!$I:$I,TOTAL_MATCHUP!$A8,SWISSW!$J:$J,TOTAL_MATCHUP!K$1,SWISSW!$F:$F,"Lost")+COUNTIFS(SWISSW!$I:$I,TOTAL_MATCHUP!K$1,SWISSW!$J:$J,TOTAL_MATCHUP!$A8,SWISSW!$F:$F,"Won"))))*IF(ROW()=COLUMN(),0,1)</f>
        <v>2</v>
      </c>
      <c r="L8" s="14">
        <f ca="1">(((COUNTIFS(SWISSW!$I:$I,TOTAL_MATCHUP!$A8,SWISSW!$J:$J,TOTAL_MATCHUP!L$1,SWISSW!$F:$F,"Won")+COUNTIFS(SWISSW!$I:$I,TOTAL_MATCHUP!L$1,SWISSW!$J:$J,TOTAL_MATCHUP!$A8,SWISSW!$F:$F,"Lost")))+((COUNTIFS(SWISSW!$I:$I,TOTAL_MATCHUP!$A8,SWISSW!$J:$J,TOTAL_MATCHUP!L$1,SWISSW!$F:$F,"Lost")+COUNTIFS(SWISSW!$I:$I,TOTAL_MATCHUP!L$1,SWISSW!$J:$J,TOTAL_MATCHUP!$A8,SWISSW!$F:$F,"Won"))))*IF(ROW()=COLUMN(),0,1)</f>
        <v>7</v>
      </c>
      <c r="M8" s="14">
        <f ca="1">(((COUNTIFS(SWISSW!$I:$I,TOTAL_MATCHUP!$A8,SWISSW!$J:$J,TOTAL_MATCHUP!M$1,SWISSW!$F:$F,"Won")+COUNTIFS(SWISSW!$I:$I,TOTAL_MATCHUP!M$1,SWISSW!$J:$J,TOTAL_MATCHUP!$A8,SWISSW!$F:$F,"Lost")))+((COUNTIFS(SWISSW!$I:$I,TOTAL_MATCHUP!$A8,SWISSW!$J:$J,TOTAL_MATCHUP!M$1,SWISSW!$F:$F,"Lost")+COUNTIFS(SWISSW!$I:$I,TOTAL_MATCHUP!M$1,SWISSW!$J:$J,TOTAL_MATCHUP!$A8,SWISSW!$F:$F,"Won"))))*IF(ROW()=COLUMN(),0,1)</f>
        <v>6</v>
      </c>
      <c r="N8" s="14">
        <f ca="1">(((COUNTIFS(SWISSW!$I:$I,TOTAL_MATCHUP!$A8,SWISSW!$J:$J,TOTAL_MATCHUP!N$1,SWISSW!$F:$F,"Won")+COUNTIFS(SWISSW!$I:$I,TOTAL_MATCHUP!N$1,SWISSW!$J:$J,TOTAL_MATCHUP!$A8,SWISSW!$F:$F,"Lost")))+((COUNTIFS(SWISSW!$I:$I,TOTAL_MATCHUP!$A8,SWISSW!$J:$J,TOTAL_MATCHUP!N$1,SWISSW!$F:$F,"Lost")+COUNTIFS(SWISSW!$I:$I,TOTAL_MATCHUP!N$1,SWISSW!$J:$J,TOTAL_MATCHUP!$A8,SWISSW!$F:$F,"Won"))))*IF(ROW()=COLUMN(),0,1)</f>
        <v>4</v>
      </c>
      <c r="O8" s="14">
        <f ca="1">(((COUNTIFS(SWISSW!$I:$I,TOTAL_MATCHUP!$A8,SWISSW!$J:$J,TOTAL_MATCHUP!O$1,SWISSW!$F:$F,"Won")+COUNTIFS(SWISSW!$I:$I,TOTAL_MATCHUP!O$1,SWISSW!$J:$J,TOTAL_MATCHUP!$A8,SWISSW!$F:$F,"Lost")))+((COUNTIFS(SWISSW!$I:$I,TOTAL_MATCHUP!$A8,SWISSW!$J:$J,TOTAL_MATCHUP!O$1,SWISSW!$F:$F,"Lost")+COUNTIFS(SWISSW!$I:$I,TOTAL_MATCHUP!O$1,SWISSW!$J:$J,TOTAL_MATCHUP!$A8,SWISSW!$F:$F,"Won"))))*IF(ROW()=COLUMN(),0,1)</f>
        <v>6</v>
      </c>
      <c r="P8" s="14">
        <f ca="1">(((COUNTIFS(SWISSW!$I:$I,TOTAL_MATCHUP!$A8,SWISSW!$J:$J,TOTAL_MATCHUP!P$1,SWISSW!$F:$F,"Won")+COUNTIFS(SWISSW!$I:$I,TOTAL_MATCHUP!P$1,SWISSW!$J:$J,TOTAL_MATCHUP!$A8,SWISSW!$F:$F,"Lost")))+((COUNTIFS(SWISSW!$I:$I,TOTAL_MATCHUP!$A8,SWISSW!$J:$J,TOTAL_MATCHUP!P$1,SWISSW!$F:$F,"Lost")+COUNTIFS(SWISSW!$I:$I,TOTAL_MATCHUP!P$1,SWISSW!$J:$J,TOTAL_MATCHUP!$A8,SWISSW!$F:$F,"Won"))))*IF(ROW()=COLUMN(),0,1)</f>
        <v>2</v>
      </c>
      <c r="Q8" s="14">
        <f ca="1">(((COUNTIFS(SWISSW!$I:$I,TOTAL_MATCHUP!$A8,SWISSW!$J:$J,TOTAL_MATCHUP!Q$1,SWISSW!$F:$F,"Won")+COUNTIFS(SWISSW!$I:$I,TOTAL_MATCHUP!Q$1,SWISSW!$J:$J,TOTAL_MATCHUP!$A8,SWISSW!$F:$F,"Lost")))+((COUNTIFS(SWISSW!$I:$I,TOTAL_MATCHUP!$A8,SWISSW!$J:$J,TOTAL_MATCHUP!Q$1,SWISSW!$F:$F,"Lost")+COUNTIFS(SWISSW!$I:$I,TOTAL_MATCHUP!Q$1,SWISSW!$J:$J,TOTAL_MATCHUP!$A8,SWISSW!$F:$F,"Won"))))*IF(ROW()=COLUMN(),0,1)</f>
        <v>5</v>
      </c>
      <c r="R8" s="14">
        <f ca="1">(((COUNTIFS(SWISSW!$I:$I,TOTAL_MATCHUP!$A8,SWISSW!$J:$J,TOTAL_MATCHUP!R$1,SWISSW!$F:$F,"Won")+COUNTIFS(SWISSW!$I:$I,TOTAL_MATCHUP!R$1,SWISSW!$J:$J,TOTAL_MATCHUP!$A8,SWISSW!$F:$F,"Lost")))+((COUNTIFS(SWISSW!$I:$I,TOTAL_MATCHUP!$A8,SWISSW!$J:$J,TOTAL_MATCHUP!R$1,SWISSW!$F:$F,"Lost")+COUNTIFS(SWISSW!$I:$I,TOTAL_MATCHUP!R$1,SWISSW!$J:$J,TOTAL_MATCHUP!$A8,SWISSW!$F:$F,"Won"))))*IF(ROW()=COLUMN(),0,1)</f>
        <v>9</v>
      </c>
      <c r="S8" s="14">
        <f ca="1">(((COUNTIFS(SWISSW!$I:$I,TOTAL_MATCHUP!$A8,SWISSW!$J:$J,TOTAL_MATCHUP!S$1,SWISSW!$F:$F,"Won")+COUNTIFS(SWISSW!$I:$I,TOTAL_MATCHUP!S$1,SWISSW!$J:$J,TOTAL_MATCHUP!$A8,SWISSW!$F:$F,"Lost")))+((COUNTIFS(SWISSW!$I:$I,TOTAL_MATCHUP!$A8,SWISSW!$J:$J,TOTAL_MATCHUP!S$1,SWISSW!$F:$F,"Lost")+COUNTIFS(SWISSW!$I:$I,TOTAL_MATCHUP!S$1,SWISSW!$J:$J,TOTAL_MATCHUP!$A8,SWISSW!$F:$F,"Won"))))*IF(ROW()=COLUMN(),0,1)</f>
        <v>2</v>
      </c>
      <c r="T8" s="14">
        <f ca="1">(((COUNTIFS(SWISSW!$I:$I,TOTAL_MATCHUP!$A8,SWISSW!$J:$J,TOTAL_MATCHUP!T$1,SWISSW!$F:$F,"Won")+COUNTIFS(SWISSW!$I:$I,TOTAL_MATCHUP!T$1,SWISSW!$J:$J,TOTAL_MATCHUP!$A8,SWISSW!$F:$F,"Lost")))+((COUNTIFS(SWISSW!$I:$I,TOTAL_MATCHUP!$A8,SWISSW!$J:$J,TOTAL_MATCHUP!T$1,SWISSW!$F:$F,"Lost")+COUNTIFS(SWISSW!$I:$I,TOTAL_MATCHUP!T$1,SWISSW!$J:$J,TOTAL_MATCHUP!$A8,SWISSW!$F:$F,"Won"))))*IF(ROW()=COLUMN(),0,1)</f>
        <v>2</v>
      </c>
      <c r="U8" s="14">
        <f ca="1">(((COUNTIFS(SWISSW!$I:$I,TOTAL_MATCHUP!$A8,SWISSW!$J:$J,TOTAL_MATCHUP!U$1,SWISSW!$F:$F,"Won")+COUNTIFS(SWISSW!$I:$I,TOTAL_MATCHUP!U$1,SWISSW!$J:$J,TOTAL_MATCHUP!$A8,SWISSW!$F:$F,"Lost")))+((COUNTIFS(SWISSW!$I:$I,TOTAL_MATCHUP!$A8,SWISSW!$J:$J,TOTAL_MATCHUP!U$1,SWISSW!$F:$F,"Lost")+COUNTIFS(SWISSW!$I:$I,TOTAL_MATCHUP!U$1,SWISSW!$J:$J,TOTAL_MATCHUP!$A8,SWISSW!$F:$F,"Won"))))*IF(ROW()=COLUMN(),0,1)</f>
        <v>2</v>
      </c>
      <c r="V8" s="14">
        <f ca="1">(((COUNTIFS(SWISSW!$I:$I,TOTAL_MATCHUP!$A8,SWISSW!$J:$J,TOTAL_MATCHUP!V$1,SWISSW!$F:$F,"Won")+COUNTIFS(SWISSW!$I:$I,TOTAL_MATCHUP!V$1,SWISSW!$J:$J,TOTAL_MATCHUP!$A8,SWISSW!$F:$F,"Lost")))+((COUNTIFS(SWISSW!$I:$I,TOTAL_MATCHUP!$A8,SWISSW!$J:$J,TOTAL_MATCHUP!V$1,SWISSW!$F:$F,"Lost")+COUNTIFS(SWISSW!$I:$I,TOTAL_MATCHUP!V$1,SWISSW!$J:$J,TOTAL_MATCHUP!$A8,SWISSW!$F:$F,"Won"))))*IF(ROW()=COLUMN(),0,1)</f>
        <v>5</v>
      </c>
      <c r="W8" s="14">
        <f ca="1">(((COUNTIFS(SWISSW!$I:$I,TOTAL_MATCHUP!$A8,SWISSW!$J:$J,TOTAL_MATCHUP!W$1,SWISSW!$F:$F,"Won")+COUNTIFS(SWISSW!$I:$I,TOTAL_MATCHUP!W$1,SWISSW!$J:$J,TOTAL_MATCHUP!$A8,SWISSW!$F:$F,"Lost")))+((COUNTIFS(SWISSW!$I:$I,TOTAL_MATCHUP!$A8,SWISSW!$J:$J,TOTAL_MATCHUP!W$1,SWISSW!$F:$F,"Lost")+COUNTIFS(SWISSW!$I:$I,TOTAL_MATCHUP!W$1,SWISSW!$J:$J,TOTAL_MATCHUP!$A8,SWISSW!$F:$F,"Won"))))*IF(ROW()=COLUMN(),0,1)</f>
        <v>2</v>
      </c>
      <c r="X8" s="14">
        <f ca="1">(((COUNTIFS(SWISSW!$I:$I,TOTAL_MATCHUP!$A8,SWISSW!$J:$J,TOTAL_MATCHUP!X$1,SWISSW!$F:$F,"Won")+COUNTIFS(SWISSW!$I:$I,TOTAL_MATCHUP!X$1,SWISSW!$J:$J,TOTAL_MATCHUP!$A8,SWISSW!$F:$F,"Lost")))+((COUNTIFS(SWISSW!$I:$I,TOTAL_MATCHUP!$A8,SWISSW!$J:$J,TOTAL_MATCHUP!X$1,SWISSW!$F:$F,"Lost")+COUNTIFS(SWISSW!$I:$I,TOTAL_MATCHUP!X$1,SWISSW!$J:$J,TOTAL_MATCHUP!$A8,SWISSW!$F:$F,"Won"))))*IF(ROW()=COLUMN(),0,1)</f>
        <v>2</v>
      </c>
      <c r="Y8" s="14">
        <f ca="1">(((COUNTIFS(SWISSW!$I:$I,TOTAL_MATCHUP!$A8,SWISSW!$J:$J,TOTAL_MATCHUP!Y$1,SWISSW!$F:$F,"Won")+COUNTIFS(SWISSW!$I:$I,TOTAL_MATCHUP!Y$1,SWISSW!$J:$J,TOTAL_MATCHUP!$A8,SWISSW!$F:$F,"Lost")))+((COUNTIFS(SWISSW!$I:$I,TOTAL_MATCHUP!$A8,SWISSW!$J:$J,TOTAL_MATCHUP!Y$1,SWISSW!$F:$F,"Lost")+COUNTIFS(SWISSW!$I:$I,TOTAL_MATCHUP!Y$1,SWISSW!$J:$J,TOTAL_MATCHUP!$A8,SWISSW!$F:$F,"Won"))))*IF(ROW()=COLUMN(),0,1)</f>
        <v>1</v>
      </c>
      <c r="Z8" s="14">
        <f ca="1">(((COUNTIFS(SWISSW!$I:$I,TOTAL_MATCHUP!$A8,SWISSW!$J:$J,TOTAL_MATCHUP!Z$1,SWISSW!$F:$F,"Won")+COUNTIFS(SWISSW!$I:$I,TOTAL_MATCHUP!Z$1,SWISSW!$J:$J,TOTAL_MATCHUP!$A8,SWISSW!$F:$F,"Lost")))+((COUNTIFS(SWISSW!$I:$I,TOTAL_MATCHUP!$A8,SWISSW!$J:$J,TOTAL_MATCHUP!Z$1,SWISSW!$F:$F,"Lost")+COUNTIFS(SWISSW!$I:$I,TOTAL_MATCHUP!Z$1,SWISSW!$J:$J,TOTAL_MATCHUP!$A8,SWISSW!$F:$F,"Won"))))*IF(ROW()=COLUMN(),0,1)</f>
        <v>1</v>
      </c>
      <c r="AA8" s="14">
        <f ca="1">(((COUNTIFS(SWISSW!$I:$I,TOTAL_MATCHUP!$A8,SWISSW!$J:$J,TOTAL_MATCHUP!AA$1,SWISSW!$F:$F,"Won")+COUNTIFS(SWISSW!$I:$I,TOTAL_MATCHUP!AA$1,SWISSW!$J:$J,TOTAL_MATCHUP!$A8,SWISSW!$F:$F,"Lost")))+((COUNTIFS(SWISSW!$I:$I,TOTAL_MATCHUP!$A8,SWISSW!$J:$J,TOTAL_MATCHUP!AA$1,SWISSW!$F:$F,"Lost")+COUNTIFS(SWISSW!$I:$I,TOTAL_MATCHUP!AA$1,SWISSW!$J:$J,TOTAL_MATCHUP!$A8,SWISSW!$F:$F,"Won"))))*IF(ROW()=COLUMN(),0,1)</f>
        <v>3</v>
      </c>
      <c r="AB8" s="14">
        <f ca="1">(((COUNTIFS(SWISSW!$I:$I,TOTAL_MATCHUP!$A8,SWISSW!$J:$J,TOTAL_MATCHUP!AB$1,SWISSW!$F:$F,"Won")+COUNTIFS(SWISSW!$I:$I,TOTAL_MATCHUP!AB$1,SWISSW!$J:$J,TOTAL_MATCHUP!$A8,SWISSW!$F:$F,"Lost")))+((COUNTIFS(SWISSW!$I:$I,TOTAL_MATCHUP!$A8,SWISSW!$J:$J,TOTAL_MATCHUP!AB$1,SWISSW!$F:$F,"Lost")+COUNTIFS(SWISSW!$I:$I,TOTAL_MATCHUP!AB$1,SWISSW!$J:$J,TOTAL_MATCHUP!$A8,SWISSW!$F:$F,"Won"))))*IF(ROW()=COLUMN(),0,1)</f>
        <v>1</v>
      </c>
      <c r="AC8" s="14">
        <f ca="1">(((COUNTIFS(SWISSW!$I:$I,TOTAL_MATCHUP!$A8,SWISSW!$J:$J,TOTAL_MATCHUP!AC$1,SWISSW!$F:$F,"Won")+COUNTIFS(SWISSW!$I:$I,TOTAL_MATCHUP!AC$1,SWISSW!$J:$J,TOTAL_MATCHUP!$A8,SWISSW!$F:$F,"Lost")))+((COUNTIFS(SWISSW!$I:$I,TOTAL_MATCHUP!$A8,SWISSW!$J:$J,TOTAL_MATCHUP!AC$1,SWISSW!$F:$F,"Lost")+COUNTIFS(SWISSW!$I:$I,TOTAL_MATCHUP!AC$1,SWISSW!$J:$J,TOTAL_MATCHUP!$A8,SWISSW!$F:$F,"Won"))))*IF(ROW()=COLUMN(),0,1)</f>
        <v>0</v>
      </c>
      <c r="AD8" s="14">
        <f ca="1">(((COUNTIFS(SWISSW!$I:$I,TOTAL_MATCHUP!$A8,SWISSW!$J:$J,TOTAL_MATCHUP!AD$1,SWISSW!$F:$F,"Won")+COUNTIFS(SWISSW!$I:$I,TOTAL_MATCHUP!AD$1,SWISSW!$J:$J,TOTAL_MATCHUP!$A8,SWISSW!$F:$F,"Lost")))+((COUNTIFS(SWISSW!$I:$I,TOTAL_MATCHUP!$A8,SWISSW!$J:$J,TOTAL_MATCHUP!AD$1,SWISSW!$F:$F,"Lost")+COUNTIFS(SWISSW!$I:$I,TOTAL_MATCHUP!AD$1,SWISSW!$J:$J,TOTAL_MATCHUP!$A8,SWISSW!$F:$F,"Won"))))*IF(ROW()=COLUMN(),0,1)</f>
        <v>2</v>
      </c>
      <c r="AE8" s="14">
        <f ca="1">(((COUNTIFS(SWISSW!$I:$I,TOTAL_MATCHUP!$A8,SWISSW!$J:$J,TOTAL_MATCHUP!AE$1,SWISSW!$F:$F,"Won")+COUNTIFS(SWISSW!$I:$I,TOTAL_MATCHUP!AE$1,SWISSW!$J:$J,TOTAL_MATCHUP!$A8,SWISSW!$F:$F,"Lost")))+((COUNTIFS(SWISSW!$I:$I,TOTAL_MATCHUP!$A8,SWISSW!$J:$J,TOTAL_MATCHUP!AE$1,SWISSW!$F:$F,"Lost")+COUNTIFS(SWISSW!$I:$I,TOTAL_MATCHUP!AE$1,SWISSW!$J:$J,TOTAL_MATCHUP!$A8,SWISSW!$F:$F,"Won"))))*IF(ROW()=COLUMN(),0,1)</f>
        <v>1</v>
      </c>
      <c r="AF8" s="14">
        <f ca="1">(((COUNTIFS(SWISSW!$I:$I,TOTAL_MATCHUP!$A8,SWISSW!$J:$J,TOTAL_MATCHUP!AF$1,SWISSW!$F:$F,"Won")+COUNTIFS(SWISSW!$I:$I,TOTAL_MATCHUP!AF$1,SWISSW!$J:$J,TOTAL_MATCHUP!$A8,SWISSW!$F:$F,"Lost")))+((COUNTIFS(SWISSW!$I:$I,TOTAL_MATCHUP!$A8,SWISSW!$J:$J,TOTAL_MATCHUP!AF$1,SWISSW!$F:$F,"Lost")+COUNTIFS(SWISSW!$I:$I,TOTAL_MATCHUP!AF$1,SWISSW!$J:$J,TOTAL_MATCHUP!$A8,SWISSW!$F:$F,"Won"))))*IF(ROW()=COLUMN(),0,1)</f>
        <v>4</v>
      </c>
      <c r="AG8" s="14">
        <f ca="1">(((COUNTIFS(SWISSW!$I:$I,TOTAL_MATCHUP!$A8,SWISSW!$J:$J,TOTAL_MATCHUP!AG$1,SWISSW!$F:$F,"Won")+COUNTIFS(SWISSW!$I:$I,TOTAL_MATCHUP!AG$1,SWISSW!$J:$J,TOTAL_MATCHUP!$A8,SWISSW!$F:$F,"Lost")))+((COUNTIFS(SWISSW!$I:$I,TOTAL_MATCHUP!$A8,SWISSW!$J:$J,TOTAL_MATCHUP!AG$1,SWISSW!$F:$F,"Lost")+COUNTIFS(SWISSW!$I:$I,TOTAL_MATCHUP!AG$1,SWISSW!$J:$J,TOTAL_MATCHUP!$A8,SWISSW!$F:$F,"Won"))))*IF(ROW()=COLUMN(),0,1)</f>
        <v>1</v>
      </c>
      <c r="AH8" s="14">
        <f ca="1">(((COUNTIFS(SWISSW!$I:$I,TOTAL_MATCHUP!$A8,SWISSW!$J:$J,TOTAL_MATCHUP!AH$1,SWISSW!$F:$F,"Won")+COUNTIFS(SWISSW!$I:$I,TOTAL_MATCHUP!AH$1,SWISSW!$J:$J,TOTAL_MATCHUP!$A8,SWISSW!$F:$F,"Lost")))+((COUNTIFS(SWISSW!$I:$I,TOTAL_MATCHUP!$A8,SWISSW!$J:$J,TOTAL_MATCHUP!AH$1,SWISSW!$F:$F,"Lost")+COUNTIFS(SWISSW!$I:$I,TOTAL_MATCHUP!AH$1,SWISSW!$J:$J,TOTAL_MATCHUP!$A8,SWISSW!$F:$F,"Won"))))*IF(ROW()=COLUMN(),0,1)</f>
        <v>0</v>
      </c>
      <c r="AI8" s="14">
        <f ca="1">(((COUNTIFS(SWISSW!$I:$I,TOTAL_MATCHUP!$A8,SWISSW!$J:$J,TOTAL_MATCHUP!AI$1,SWISSW!$F:$F,"Won")+COUNTIFS(SWISSW!$I:$I,TOTAL_MATCHUP!AI$1,SWISSW!$J:$J,TOTAL_MATCHUP!$A8,SWISSW!$F:$F,"Lost")))+((COUNTIFS(SWISSW!$I:$I,TOTAL_MATCHUP!$A8,SWISSW!$J:$J,TOTAL_MATCHUP!AI$1,SWISSW!$F:$F,"Lost")+COUNTIFS(SWISSW!$I:$I,TOTAL_MATCHUP!AI$1,SWISSW!$J:$J,TOTAL_MATCHUP!$A8,SWISSW!$F:$F,"Won"))))*IF(ROW()=COLUMN(),0,1)</f>
        <v>2</v>
      </c>
      <c r="AJ8" s="14">
        <f ca="1">(((COUNTIFS(SWISSW!$I:$I,TOTAL_MATCHUP!$A8,SWISSW!$J:$J,TOTAL_MATCHUP!AJ$1,SWISSW!$F:$F,"Won")+COUNTIFS(SWISSW!$I:$I,TOTAL_MATCHUP!AJ$1,SWISSW!$J:$J,TOTAL_MATCHUP!$A8,SWISSW!$F:$F,"Lost")))+((COUNTIFS(SWISSW!$I:$I,TOTAL_MATCHUP!$A8,SWISSW!$J:$J,TOTAL_MATCHUP!AJ$1,SWISSW!$F:$F,"Lost")+COUNTIFS(SWISSW!$I:$I,TOTAL_MATCHUP!AJ$1,SWISSW!$J:$J,TOTAL_MATCHUP!$A8,SWISSW!$F:$F,"Won"))))*IF(ROW()=COLUMN(),0,1)</f>
        <v>1</v>
      </c>
      <c r="AK8" s="14">
        <f ca="1">(((COUNTIFS(SWISSW!$I:$I,TOTAL_MATCHUP!$A8,SWISSW!$J:$J,TOTAL_MATCHUP!AK$1,SWISSW!$F:$F,"Won")+COUNTIFS(SWISSW!$I:$I,TOTAL_MATCHUP!AK$1,SWISSW!$J:$J,TOTAL_MATCHUP!$A8,SWISSW!$F:$F,"Lost")))+((COUNTIFS(SWISSW!$I:$I,TOTAL_MATCHUP!$A8,SWISSW!$J:$J,TOTAL_MATCHUP!AK$1,SWISSW!$F:$F,"Lost")+COUNTIFS(SWISSW!$I:$I,TOTAL_MATCHUP!AK$1,SWISSW!$J:$J,TOTAL_MATCHUP!$A8,SWISSW!$F:$F,"Won"))))*IF(ROW()=COLUMN(),0,1)</f>
        <v>0</v>
      </c>
      <c r="AL8" s="14">
        <f ca="1">(((COUNTIFS(SWISSW!$I:$I,TOTAL_MATCHUP!$A8,SWISSW!$J:$J,TOTAL_MATCHUP!AL$1,SWISSW!$F:$F,"Won")+COUNTIFS(SWISSW!$I:$I,TOTAL_MATCHUP!AL$1,SWISSW!$J:$J,TOTAL_MATCHUP!$A8,SWISSW!$F:$F,"Lost")))+((COUNTIFS(SWISSW!$I:$I,TOTAL_MATCHUP!$A8,SWISSW!$J:$J,TOTAL_MATCHUP!AL$1,SWISSW!$F:$F,"Lost")+COUNTIFS(SWISSW!$I:$I,TOTAL_MATCHUP!AL$1,SWISSW!$J:$J,TOTAL_MATCHUP!$A8,SWISSW!$F:$F,"Won"))))*IF(ROW()=COLUMN(),0,1)</f>
        <v>1</v>
      </c>
      <c r="AM8" s="14">
        <f ca="1">(((COUNTIFS(SWISSW!$I:$I,TOTAL_MATCHUP!$A8,SWISSW!$J:$J,TOTAL_MATCHUP!AM$1,SWISSW!$F:$F,"Won")+COUNTIFS(SWISSW!$I:$I,TOTAL_MATCHUP!AM$1,SWISSW!$J:$J,TOTAL_MATCHUP!$A8,SWISSW!$F:$F,"Lost")))+((COUNTIFS(SWISSW!$I:$I,TOTAL_MATCHUP!$A8,SWISSW!$J:$J,TOTAL_MATCHUP!AM$1,SWISSW!$F:$F,"Lost")+COUNTIFS(SWISSW!$I:$I,TOTAL_MATCHUP!AM$1,SWISSW!$J:$J,TOTAL_MATCHUP!$A8,SWISSW!$F:$F,"Won"))))*IF(ROW()=COLUMN(),0,1)</f>
        <v>0</v>
      </c>
      <c r="AN8" s="14">
        <f ca="1">(((COUNTIFS(SWISSW!$I:$I,TOTAL_MATCHUP!$A8,SWISSW!$J:$J,TOTAL_MATCHUP!AN$1,SWISSW!$F:$F,"Won")+COUNTIFS(SWISSW!$I:$I,TOTAL_MATCHUP!AN$1,SWISSW!$J:$J,TOTAL_MATCHUP!$A8,SWISSW!$F:$F,"Lost")))+((COUNTIFS(SWISSW!$I:$I,TOTAL_MATCHUP!$A8,SWISSW!$J:$J,TOTAL_MATCHUP!AN$1,SWISSW!$F:$F,"Lost")+COUNTIFS(SWISSW!$I:$I,TOTAL_MATCHUP!AN$1,SWISSW!$J:$J,TOTAL_MATCHUP!$A8,SWISSW!$F:$F,"Won"))))*IF(ROW()=COLUMN(),0,1)</f>
        <v>0</v>
      </c>
      <c r="AO8" s="14">
        <f ca="1">(((COUNTIFS(SWISSW!$I:$I,TOTAL_MATCHUP!$A8,SWISSW!$J:$J,TOTAL_MATCHUP!AO$1,SWISSW!$F:$F,"Won")+COUNTIFS(SWISSW!$I:$I,TOTAL_MATCHUP!AO$1,SWISSW!$J:$J,TOTAL_MATCHUP!$A8,SWISSW!$F:$F,"Lost")))+((COUNTIFS(SWISSW!$I:$I,TOTAL_MATCHUP!$A8,SWISSW!$J:$J,TOTAL_MATCHUP!AO$1,SWISSW!$F:$F,"Lost")+COUNTIFS(SWISSW!$I:$I,TOTAL_MATCHUP!AO$1,SWISSW!$J:$J,TOTAL_MATCHUP!$A8,SWISSW!$F:$F,"Won"))))*IF(ROW()=COLUMN(),0,1)</f>
        <v>0</v>
      </c>
      <c r="AP8" s="14">
        <f ca="1">(((COUNTIFS(SWISSW!$I:$I,TOTAL_MATCHUP!$A8,SWISSW!$J:$J,TOTAL_MATCHUP!AP$1,SWISSW!$F:$F,"Won")+COUNTIFS(SWISSW!$I:$I,TOTAL_MATCHUP!AP$1,SWISSW!$J:$J,TOTAL_MATCHUP!$A8,SWISSW!$F:$F,"Lost")))+((COUNTIFS(SWISSW!$I:$I,TOTAL_MATCHUP!$A8,SWISSW!$J:$J,TOTAL_MATCHUP!AP$1,SWISSW!$F:$F,"Lost")+COUNTIFS(SWISSW!$I:$I,TOTAL_MATCHUP!AP$1,SWISSW!$J:$J,TOTAL_MATCHUP!$A8,SWISSW!$F:$F,"Won"))))*IF(ROW()=COLUMN(),0,1)</f>
        <v>0</v>
      </c>
      <c r="AQ8" s="14">
        <f ca="1">(((COUNTIFS(SWISSW!$I:$I,TOTAL_MATCHUP!$A8,SWISSW!$J:$J,TOTAL_MATCHUP!AQ$1,SWISSW!$F:$F,"Won")+COUNTIFS(SWISSW!$I:$I,TOTAL_MATCHUP!AQ$1,SWISSW!$J:$J,TOTAL_MATCHUP!$A8,SWISSW!$F:$F,"Lost")))+((COUNTIFS(SWISSW!$I:$I,TOTAL_MATCHUP!$A8,SWISSW!$J:$J,TOTAL_MATCHUP!AQ$1,SWISSW!$F:$F,"Lost")+COUNTIFS(SWISSW!$I:$I,TOTAL_MATCHUP!AQ$1,SWISSW!$J:$J,TOTAL_MATCHUP!$A8,SWISSW!$F:$F,"Won"))))*IF(ROW()=COLUMN(),0,1)</f>
        <v>0</v>
      </c>
      <c r="AR8" s="14">
        <f ca="1">(((COUNTIFS(SWISSW!$I:$I,TOTAL_MATCHUP!$A8,SWISSW!$J:$J,TOTAL_MATCHUP!AR$1,SWISSW!$F:$F,"Won")+COUNTIFS(SWISSW!$I:$I,TOTAL_MATCHUP!AR$1,SWISSW!$J:$J,TOTAL_MATCHUP!$A8,SWISSW!$F:$F,"Lost")))+((COUNTIFS(SWISSW!$I:$I,TOTAL_MATCHUP!$A8,SWISSW!$J:$J,TOTAL_MATCHUP!AR$1,SWISSW!$F:$F,"Lost")+COUNTIFS(SWISSW!$I:$I,TOTAL_MATCHUP!AR$1,SWISSW!$J:$J,TOTAL_MATCHUP!$A8,SWISSW!$F:$F,"Won"))))*IF(ROW()=COLUMN(),0,1)</f>
        <v>0</v>
      </c>
      <c r="AS8" s="14">
        <f ca="1">(((COUNTIFS(SWISSW!$I:$I,TOTAL_MATCHUP!$A8,SWISSW!$J:$J,TOTAL_MATCHUP!AS$1,SWISSW!$F:$F,"Won")+COUNTIFS(SWISSW!$I:$I,TOTAL_MATCHUP!AS$1,SWISSW!$J:$J,TOTAL_MATCHUP!$A8,SWISSW!$F:$F,"Lost")))+((COUNTIFS(SWISSW!$I:$I,TOTAL_MATCHUP!$A8,SWISSW!$J:$J,TOTAL_MATCHUP!AS$1,SWISSW!$F:$F,"Lost")+COUNTIFS(SWISSW!$I:$I,TOTAL_MATCHUP!AS$1,SWISSW!$J:$J,TOTAL_MATCHUP!$A8,SWISSW!$F:$F,"Won"))))*IF(ROW()=COLUMN(),0,1)</f>
        <v>0</v>
      </c>
      <c r="AT8" s="14">
        <f ca="1">(((COUNTIFS(SWISSW!$I:$I,TOTAL_MATCHUP!$A8,SWISSW!$J:$J,TOTAL_MATCHUP!AT$1,SWISSW!$F:$F,"Won")+COUNTIFS(SWISSW!$I:$I,TOTAL_MATCHUP!AT$1,SWISSW!$J:$J,TOTAL_MATCHUP!$A8,SWISSW!$F:$F,"Lost")))+((COUNTIFS(SWISSW!$I:$I,TOTAL_MATCHUP!$A8,SWISSW!$J:$J,TOTAL_MATCHUP!AT$1,SWISSW!$F:$F,"Lost")+COUNTIFS(SWISSW!$I:$I,TOTAL_MATCHUP!AT$1,SWISSW!$J:$J,TOTAL_MATCHUP!$A8,SWISSW!$F:$F,"Won"))))*IF(ROW()=COLUMN(),0,1)</f>
        <v>0</v>
      </c>
      <c r="AU8" s="14">
        <f ca="1">(((COUNTIFS(SWISSW!$I:$I,TOTAL_MATCHUP!$A8,SWISSW!$J:$J,TOTAL_MATCHUP!AU$1,SWISSW!$F:$F,"Won")+COUNTIFS(SWISSW!$I:$I,TOTAL_MATCHUP!AU$1,SWISSW!$J:$J,TOTAL_MATCHUP!$A8,SWISSW!$F:$F,"Lost")))+((COUNTIFS(SWISSW!$I:$I,TOTAL_MATCHUP!$A8,SWISSW!$J:$J,TOTAL_MATCHUP!AU$1,SWISSW!$F:$F,"Lost")+COUNTIFS(SWISSW!$I:$I,TOTAL_MATCHUP!AU$1,SWISSW!$J:$J,TOTAL_MATCHUP!$A8,SWISSW!$F:$F,"Won"))))*IF(ROW()=COLUMN(),0,1)</f>
        <v>4</v>
      </c>
      <c r="AV8" s="14">
        <f ca="1">(((COUNTIFS(SWISSW!$I:$I,TOTAL_MATCHUP!$A8,SWISSW!$J:$J,TOTAL_MATCHUP!AV$1,SWISSW!$F:$F,"Won")+COUNTIFS(SWISSW!$I:$I,TOTAL_MATCHUP!AV$1,SWISSW!$J:$J,TOTAL_MATCHUP!$A8,SWISSW!$F:$F,"Lost")))+((COUNTIFS(SWISSW!$I:$I,TOTAL_MATCHUP!$A8,SWISSW!$J:$J,TOTAL_MATCHUP!AV$1,SWISSW!$F:$F,"Lost")+COUNTIFS(SWISSW!$I:$I,TOTAL_MATCHUP!AV$1,SWISSW!$J:$J,TOTAL_MATCHUP!$A8,SWISSW!$F:$F,"Won"))))*IF(ROW()=COLUMN(),0,1)</f>
        <v>1</v>
      </c>
      <c r="AW8" s="14">
        <f ca="1">(((COUNTIFS(SWISSW!$I:$I,TOTAL_MATCHUP!$A8,SWISSW!$J:$J,TOTAL_MATCHUP!AW$1,SWISSW!$F:$F,"Won")+COUNTIFS(SWISSW!$I:$I,TOTAL_MATCHUP!AW$1,SWISSW!$J:$J,TOTAL_MATCHUP!$A8,SWISSW!$F:$F,"Lost")))+((COUNTIFS(SWISSW!$I:$I,TOTAL_MATCHUP!$A8,SWISSW!$J:$J,TOTAL_MATCHUP!AW$1,SWISSW!$F:$F,"Lost")+COUNTIFS(SWISSW!$I:$I,TOTAL_MATCHUP!AW$1,SWISSW!$J:$J,TOTAL_MATCHUP!$A8,SWISSW!$F:$F,"Won"))))*IF(ROW()=COLUMN(),0,1)</f>
        <v>1</v>
      </c>
      <c r="AX8" s="14">
        <f ca="1">(((COUNTIFS(SWISSW!$I:$I,TOTAL_MATCHUP!$A8,SWISSW!$J:$J,TOTAL_MATCHUP!AX$1,SWISSW!$F:$F,"Won")+COUNTIFS(SWISSW!$I:$I,TOTAL_MATCHUP!AX$1,SWISSW!$J:$J,TOTAL_MATCHUP!$A8,SWISSW!$F:$F,"Lost")))+((COUNTIFS(SWISSW!$I:$I,TOTAL_MATCHUP!$A8,SWISSW!$J:$J,TOTAL_MATCHUP!AX$1,SWISSW!$F:$F,"Lost")+COUNTIFS(SWISSW!$I:$I,TOTAL_MATCHUP!AX$1,SWISSW!$J:$J,TOTAL_MATCHUP!$A8,SWISSW!$F:$F,"Won"))))*IF(ROW()=COLUMN(),0,1)</f>
        <v>0</v>
      </c>
      <c r="AY8" s="14">
        <f ca="1">(((COUNTIFS(SWISSW!$I:$I,TOTAL_MATCHUP!$A8,SWISSW!$J:$J,TOTAL_MATCHUP!AY$1,SWISSW!$F:$F,"Won")+COUNTIFS(SWISSW!$I:$I,TOTAL_MATCHUP!AY$1,SWISSW!$J:$J,TOTAL_MATCHUP!$A8,SWISSW!$F:$F,"Lost")))+((COUNTIFS(SWISSW!$I:$I,TOTAL_MATCHUP!$A8,SWISSW!$J:$J,TOTAL_MATCHUP!AY$1,SWISSW!$F:$F,"Lost")+COUNTIFS(SWISSW!$I:$I,TOTAL_MATCHUP!AY$1,SWISSW!$J:$J,TOTAL_MATCHUP!$A8,SWISSW!$F:$F,"Won"))))*IF(ROW()=COLUMN(),0,1)</f>
        <v>1</v>
      </c>
      <c r="AZ8" s="14">
        <f ca="1">(((COUNTIFS(SWISSW!$I:$I,TOTAL_MATCHUP!$A8,SWISSW!$J:$J,TOTAL_MATCHUP!AZ$1,SWISSW!$F:$F,"Won")+COUNTIFS(SWISSW!$I:$I,TOTAL_MATCHUP!AZ$1,SWISSW!$J:$J,TOTAL_MATCHUP!$A8,SWISSW!$F:$F,"Lost")))+((COUNTIFS(SWISSW!$I:$I,TOTAL_MATCHUP!$A8,SWISSW!$J:$J,TOTAL_MATCHUP!AZ$1,SWISSW!$F:$F,"Lost")+COUNTIFS(SWISSW!$I:$I,TOTAL_MATCHUP!AZ$1,SWISSW!$J:$J,TOTAL_MATCHUP!$A8,SWISSW!$F:$F,"Won"))))*IF(ROW()=COLUMN(),0,1)</f>
        <v>0</v>
      </c>
      <c r="BA8" s="14">
        <f ca="1">(((COUNTIFS(SWISSW!$I:$I,TOTAL_MATCHUP!$A8,SWISSW!$J:$J,TOTAL_MATCHUP!BA$1,SWISSW!$F:$F,"Won")+COUNTIFS(SWISSW!$I:$I,TOTAL_MATCHUP!BA$1,SWISSW!$J:$J,TOTAL_MATCHUP!$A8,SWISSW!$F:$F,"Lost")))+((COUNTIFS(SWISSW!$I:$I,TOTAL_MATCHUP!$A8,SWISSW!$J:$J,TOTAL_MATCHUP!BA$1,SWISSW!$F:$F,"Lost")+COUNTIFS(SWISSW!$I:$I,TOTAL_MATCHUP!BA$1,SWISSW!$J:$J,TOTAL_MATCHUP!$A8,SWISSW!$F:$F,"Won"))))*IF(ROW()=COLUMN(),0,1)</f>
        <v>0</v>
      </c>
      <c r="BB8" s="14">
        <f ca="1">(((COUNTIFS(SWISSW!$I:$I,TOTAL_MATCHUP!$A8,SWISSW!$J:$J,TOTAL_MATCHUP!BB$1,SWISSW!$F:$F,"Won")+COUNTIFS(SWISSW!$I:$I,TOTAL_MATCHUP!BB$1,SWISSW!$J:$J,TOTAL_MATCHUP!$A8,SWISSW!$F:$F,"Lost")))+((COUNTIFS(SWISSW!$I:$I,TOTAL_MATCHUP!$A8,SWISSW!$J:$J,TOTAL_MATCHUP!BB$1,SWISSW!$F:$F,"Lost")+COUNTIFS(SWISSW!$I:$I,TOTAL_MATCHUP!BB$1,SWISSW!$J:$J,TOTAL_MATCHUP!$A8,SWISSW!$F:$F,"Won"))))*IF(ROW()=COLUMN(),0,1)</f>
        <v>4</v>
      </c>
      <c r="BC8" s="14">
        <f ca="1">(((COUNTIFS(SWISSW!$I:$I,TOTAL_MATCHUP!$A8,SWISSW!$J:$J,TOTAL_MATCHUP!BC$1,SWISSW!$F:$F,"Won")+COUNTIFS(SWISSW!$I:$I,TOTAL_MATCHUP!BC$1,SWISSW!$J:$J,TOTAL_MATCHUP!$A8,SWISSW!$F:$F,"Lost")))+((COUNTIFS(SWISSW!$I:$I,TOTAL_MATCHUP!$A8,SWISSW!$J:$J,TOTAL_MATCHUP!BC$1,SWISSW!$F:$F,"Lost")+COUNTIFS(SWISSW!$I:$I,TOTAL_MATCHUP!BC$1,SWISSW!$J:$J,TOTAL_MATCHUP!$A8,SWISSW!$F:$F,"Won"))))*IF(ROW()=COLUMN(),0,1)</f>
        <v>0</v>
      </c>
      <c r="BD8" s="14">
        <f ca="1">(((COUNTIFS(SWISSW!$I:$I,TOTAL_MATCHUP!$A8,SWISSW!$J:$J,TOTAL_MATCHUP!BD$1,SWISSW!$F:$F,"Won")+COUNTIFS(SWISSW!$I:$I,TOTAL_MATCHUP!BD$1,SWISSW!$J:$J,TOTAL_MATCHUP!$A8,SWISSW!$F:$F,"Lost")))+((COUNTIFS(SWISSW!$I:$I,TOTAL_MATCHUP!$A8,SWISSW!$J:$J,TOTAL_MATCHUP!BD$1,SWISSW!$F:$F,"Lost")+COUNTIFS(SWISSW!$I:$I,TOTAL_MATCHUP!BD$1,SWISSW!$J:$J,TOTAL_MATCHUP!$A8,SWISSW!$F:$F,"Won"))))*IF(ROW()=COLUMN(),0,1)</f>
        <v>2</v>
      </c>
      <c r="BE8" s="14">
        <f ca="1">(((COUNTIFS(SWISSW!$I:$I,TOTAL_MATCHUP!$A8,SWISSW!$J:$J,TOTAL_MATCHUP!BE$1,SWISSW!$F:$F,"Won")+COUNTIFS(SWISSW!$I:$I,TOTAL_MATCHUP!BE$1,SWISSW!$J:$J,TOTAL_MATCHUP!$A8,SWISSW!$F:$F,"Lost")))+((COUNTIFS(SWISSW!$I:$I,TOTAL_MATCHUP!$A8,SWISSW!$J:$J,TOTAL_MATCHUP!BE$1,SWISSW!$F:$F,"Lost")+COUNTIFS(SWISSW!$I:$I,TOTAL_MATCHUP!BE$1,SWISSW!$J:$J,TOTAL_MATCHUP!$A8,SWISSW!$F:$F,"Won"))))*IF(ROW()=COLUMN(),0,1)</f>
        <v>0</v>
      </c>
      <c r="BF8" s="14">
        <f ca="1">(((COUNTIFS(SWISSW!$I:$I,TOTAL_MATCHUP!$A8,SWISSW!$J:$J,TOTAL_MATCHUP!BF$1,SWISSW!$F:$F,"Won")+COUNTIFS(SWISSW!$I:$I,TOTAL_MATCHUP!BF$1,SWISSW!$J:$J,TOTAL_MATCHUP!$A8,SWISSW!$F:$F,"Lost")))+((COUNTIFS(SWISSW!$I:$I,TOTAL_MATCHUP!$A8,SWISSW!$J:$J,TOTAL_MATCHUP!BF$1,SWISSW!$F:$F,"Lost")+COUNTIFS(SWISSW!$I:$I,TOTAL_MATCHUP!BF$1,SWISSW!$J:$J,TOTAL_MATCHUP!$A8,SWISSW!$F:$F,"Won"))))*IF(ROW()=COLUMN(),0,1)</f>
        <v>0</v>
      </c>
    </row>
    <row r="9" spans="1:58" s="6" customFormat="1" ht="55" customHeight="1" x14ac:dyDescent="0.25">
      <c r="A9" s="3" t="str">
        <f ca="1">MATCHUP!A9</f>
        <v>Elves</v>
      </c>
      <c r="B9" s="14">
        <f ca="1">(((COUNTIFS(SWISSW!$I:$I,TOTAL_MATCHUP!$A9,SWISSW!$J:$J,TOTAL_MATCHUP!B$1,SWISSW!$F:$F,"Won")+COUNTIFS(SWISSW!$I:$I,TOTAL_MATCHUP!B$1,SWISSW!$J:$J,TOTAL_MATCHUP!$A9,SWISSW!$F:$F,"Lost")))+((COUNTIFS(SWISSW!$I:$I,TOTAL_MATCHUP!$A9,SWISSW!$J:$J,TOTAL_MATCHUP!B$1,SWISSW!$F:$F,"Lost")+COUNTIFS(SWISSW!$I:$I,TOTAL_MATCHUP!B$1,SWISSW!$J:$J,TOTAL_MATCHUP!$A9,SWISSW!$F:$F,"Won"))))*IF(ROW()=COLUMN(),0,1)</f>
        <v>30</v>
      </c>
      <c r="C9" s="14">
        <f ca="1">(((COUNTIFS(SWISSW!$I:$I,TOTAL_MATCHUP!$A9,SWISSW!$J:$J,TOTAL_MATCHUP!C$1,SWISSW!$F:$F,"Won")+COUNTIFS(SWISSW!$I:$I,TOTAL_MATCHUP!C$1,SWISSW!$J:$J,TOTAL_MATCHUP!$A9,SWISSW!$F:$F,"Lost")))+((COUNTIFS(SWISSW!$I:$I,TOTAL_MATCHUP!$A9,SWISSW!$J:$J,TOTAL_MATCHUP!C$1,SWISSW!$F:$F,"Lost")+COUNTIFS(SWISSW!$I:$I,TOTAL_MATCHUP!C$1,SWISSW!$J:$J,TOTAL_MATCHUP!$A9,SWISSW!$F:$F,"Won"))))*IF(ROW()=COLUMN(),0,1)</f>
        <v>34</v>
      </c>
      <c r="D9" s="14">
        <f ca="1">(((COUNTIFS(SWISSW!$I:$I,TOTAL_MATCHUP!$A9,SWISSW!$J:$J,TOTAL_MATCHUP!D$1,SWISSW!$F:$F,"Won")+COUNTIFS(SWISSW!$I:$I,TOTAL_MATCHUP!D$1,SWISSW!$J:$J,TOTAL_MATCHUP!$A9,SWISSW!$F:$F,"Lost")))+((COUNTIFS(SWISSW!$I:$I,TOTAL_MATCHUP!$A9,SWISSW!$J:$J,TOTAL_MATCHUP!D$1,SWISSW!$F:$F,"Lost")+COUNTIFS(SWISSW!$I:$I,TOTAL_MATCHUP!D$1,SWISSW!$J:$J,TOTAL_MATCHUP!$A9,SWISSW!$F:$F,"Won"))))*IF(ROW()=COLUMN(),0,1)</f>
        <v>23</v>
      </c>
      <c r="E9" s="14">
        <f ca="1">(((COUNTIFS(SWISSW!$I:$I,TOTAL_MATCHUP!$A9,SWISSW!$J:$J,TOTAL_MATCHUP!E$1,SWISSW!$F:$F,"Won")+COUNTIFS(SWISSW!$I:$I,TOTAL_MATCHUP!E$1,SWISSW!$J:$J,TOTAL_MATCHUP!$A9,SWISSW!$F:$F,"Lost")))+((COUNTIFS(SWISSW!$I:$I,TOTAL_MATCHUP!$A9,SWISSW!$J:$J,TOTAL_MATCHUP!E$1,SWISSW!$F:$F,"Lost")+COUNTIFS(SWISSW!$I:$I,TOTAL_MATCHUP!E$1,SWISSW!$J:$J,TOTAL_MATCHUP!$A9,SWISSW!$F:$F,"Won"))))*IF(ROW()=COLUMN(),0,1)</f>
        <v>31</v>
      </c>
      <c r="F9" s="14">
        <f ca="1">(((COUNTIFS(SWISSW!$I:$I,TOTAL_MATCHUP!$A9,SWISSW!$J:$J,TOTAL_MATCHUP!F$1,SWISSW!$F:$F,"Won")+COUNTIFS(SWISSW!$I:$I,TOTAL_MATCHUP!F$1,SWISSW!$J:$J,TOTAL_MATCHUP!$A9,SWISSW!$F:$F,"Lost")))+((COUNTIFS(SWISSW!$I:$I,TOTAL_MATCHUP!$A9,SWISSW!$J:$J,TOTAL_MATCHUP!F$1,SWISSW!$F:$F,"Lost")+COUNTIFS(SWISSW!$I:$I,TOTAL_MATCHUP!F$1,SWISSW!$J:$J,TOTAL_MATCHUP!$A9,SWISSW!$F:$F,"Won"))))*IF(ROW()=COLUMN(),0,1)</f>
        <v>17</v>
      </c>
      <c r="G9" s="14">
        <f ca="1">(((COUNTIFS(SWISSW!$I:$I,TOTAL_MATCHUP!$A9,SWISSW!$J:$J,TOTAL_MATCHUP!G$1,SWISSW!$F:$F,"Won")+COUNTIFS(SWISSW!$I:$I,TOTAL_MATCHUP!G$1,SWISSW!$J:$J,TOTAL_MATCHUP!$A9,SWISSW!$F:$F,"Lost")))+((COUNTIFS(SWISSW!$I:$I,TOTAL_MATCHUP!$A9,SWISSW!$J:$J,TOTAL_MATCHUP!G$1,SWISSW!$F:$F,"Lost")+COUNTIFS(SWISSW!$I:$I,TOTAL_MATCHUP!G$1,SWISSW!$J:$J,TOTAL_MATCHUP!$A9,SWISSW!$F:$F,"Won"))))*IF(ROW()=COLUMN(),0,1)</f>
        <v>18</v>
      </c>
      <c r="H9" s="14">
        <f ca="1">(((COUNTIFS(SWISSW!$I:$I,TOTAL_MATCHUP!$A9,SWISSW!$J:$J,TOTAL_MATCHUP!H$1,SWISSW!$F:$F,"Won")+COUNTIFS(SWISSW!$I:$I,TOTAL_MATCHUP!H$1,SWISSW!$J:$J,TOTAL_MATCHUP!$A9,SWISSW!$F:$F,"Lost")))+((COUNTIFS(SWISSW!$I:$I,TOTAL_MATCHUP!$A9,SWISSW!$J:$J,TOTAL_MATCHUP!H$1,SWISSW!$F:$F,"Lost")+COUNTIFS(SWISSW!$I:$I,TOTAL_MATCHUP!H$1,SWISSW!$J:$J,TOTAL_MATCHUP!$A9,SWISSW!$F:$F,"Won"))))*IF(ROW()=COLUMN(),0,1)</f>
        <v>16</v>
      </c>
      <c r="I9" s="14">
        <f ca="1">(((COUNTIFS(SWISSW!$I:$I,TOTAL_MATCHUP!$A9,SWISSW!$J:$J,TOTAL_MATCHUP!I$1,SWISSW!$F:$F,"Won")+COUNTIFS(SWISSW!$I:$I,TOTAL_MATCHUP!I$1,SWISSW!$J:$J,TOTAL_MATCHUP!$A9,SWISSW!$F:$F,"Lost")))+((COUNTIFS(SWISSW!$I:$I,TOTAL_MATCHUP!$A9,SWISSW!$J:$J,TOTAL_MATCHUP!I$1,SWISSW!$F:$F,"Lost")+COUNTIFS(SWISSW!$I:$I,TOTAL_MATCHUP!I$1,SWISSW!$J:$J,TOTAL_MATCHUP!$A9,SWISSW!$F:$F,"Won"))))*IF(ROW()=COLUMN(),0,1)</f>
        <v>0</v>
      </c>
      <c r="J9" s="14">
        <f ca="1">(((COUNTIFS(SWISSW!$I:$I,TOTAL_MATCHUP!$A9,SWISSW!$J:$J,TOTAL_MATCHUP!J$1,SWISSW!$F:$F,"Won")+COUNTIFS(SWISSW!$I:$I,TOTAL_MATCHUP!J$1,SWISSW!$J:$J,TOTAL_MATCHUP!$A9,SWISSW!$F:$F,"Lost")))+((COUNTIFS(SWISSW!$I:$I,TOTAL_MATCHUP!$A9,SWISSW!$J:$J,TOTAL_MATCHUP!J$1,SWISSW!$F:$F,"Lost")+COUNTIFS(SWISSW!$I:$I,TOTAL_MATCHUP!J$1,SWISSW!$J:$J,TOTAL_MATCHUP!$A9,SWISSW!$F:$F,"Won"))))*IF(ROW()=COLUMN(),0,1)</f>
        <v>9</v>
      </c>
      <c r="K9" s="14">
        <f ca="1">(((COUNTIFS(SWISSW!$I:$I,TOTAL_MATCHUP!$A9,SWISSW!$J:$J,TOTAL_MATCHUP!K$1,SWISSW!$F:$F,"Won")+COUNTIFS(SWISSW!$I:$I,TOTAL_MATCHUP!K$1,SWISSW!$J:$J,TOTAL_MATCHUP!$A9,SWISSW!$F:$F,"Lost")))+((COUNTIFS(SWISSW!$I:$I,TOTAL_MATCHUP!$A9,SWISSW!$J:$J,TOTAL_MATCHUP!K$1,SWISSW!$F:$F,"Lost")+COUNTIFS(SWISSW!$I:$I,TOTAL_MATCHUP!K$1,SWISSW!$J:$J,TOTAL_MATCHUP!$A9,SWISSW!$F:$F,"Won"))))*IF(ROW()=COLUMN(),0,1)</f>
        <v>9</v>
      </c>
      <c r="L9" s="14">
        <f ca="1">(((COUNTIFS(SWISSW!$I:$I,TOTAL_MATCHUP!$A9,SWISSW!$J:$J,TOTAL_MATCHUP!L$1,SWISSW!$F:$F,"Won")+COUNTIFS(SWISSW!$I:$I,TOTAL_MATCHUP!L$1,SWISSW!$J:$J,TOTAL_MATCHUP!$A9,SWISSW!$F:$F,"Lost")))+((COUNTIFS(SWISSW!$I:$I,TOTAL_MATCHUP!$A9,SWISSW!$J:$J,TOTAL_MATCHUP!L$1,SWISSW!$F:$F,"Lost")+COUNTIFS(SWISSW!$I:$I,TOTAL_MATCHUP!L$1,SWISSW!$J:$J,TOTAL_MATCHUP!$A9,SWISSW!$F:$F,"Won"))))*IF(ROW()=COLUMN(),0,1)</f>
        <v>10</v>
      </c>
      <c r="M9" s="14">
        <f ca="1">(((COUNTIFS(SWISSW!$I:$I,TOTAL_MATCHUP!$A9,SWISSW!$J:$J,TOTAL_MATCHUP!M$1,SWISSW!$F:$F,"Won")+COUNTIFS(SWISSW!$I:$I,TOTAL_MATCHUP!M$1,SWISSW!$J:$J,TOTAL_MATCHUP!$A9,SWISSW!$F:$F,"Lost")))+((COUNTIFS(SWISSW!$I:$I,TOTAL_MATCHUP!$A9,SWISSW!$J:$J,TOTAL_MATCHUP!M$1,SWISSW!$F:$F,"Lost")+COUNTIFS(SWISSW!$I:$I,TOTAL_MATCHUP!M$1,SWISSW!$J:$J,TOTAL_MATCHUP!$A9,SWISSW!$F:$F,"Won"))))*IF(ROW()=COLUMN(),0,1)</f>
        <v>4</v>
      </c>
      <c r="N9" s="14">
        <f ca="1">(((COUNTIFS(SWISSW!$I:$I,TOTAL_MATCHUP!$A9,SWISSW!$J:$J,TOTAL_MATCHUP!N$1,SWISSW!$F:$F,"Won")+COUNTIFS(SWISSW!$I:$I,TOTAL_MATCHUP!N$1,SWISSW!$J:$J,TOTAL_MATCHUP!$A9,SWISSW!$F:$F,"Lost")))+((COUNTIFS(SWISSW!$I:$I,TOTAL_MATCHUP!$A9,SWISSW!$J:$J,TOTAL_MATCHUP!N$1,SWISSW!$F:$F,"Lost")+COUNTIFS(SWISSW!$I:$I,TOTAL_MATCHUP!N$1,SWISSW!$J:$J,TOTAL_MATCHUP!$A9,SWISSW!$F:$F,"Won"))))*IF(ROW()=COLUMN(),0,1)</f>
        <v>7</v>
      </c>
      <c r="O9" s="14">
        <f ca="1">(((COUNTIFS(SWISSW!$I:$I,TOTAL_MATCHUP!$A9,SWISSW!$J:$J,TOTAL_MATCHUP!O$1,SWISSW!$F:$F,"Won")+COUNTIFS(SWISSW!$I:$I,TOTAL_MATCHUP!O$1,SWISSW!$J:$J,TOTAL_MATCHUP!$A9,SWISSW!$F:$F,"Lost")))+((COUNTIFS(SWISSW!$I:$I,TOTAL_MATCHUP!$A9,SWISSW!$J:$J,TOTAL_MATCHUP!O$1,SWISSW!$F:$F,"Lost")+COUNTIFS(SWISSW!$I:$I,TOTAL_MATCHUP!O$1,SWISSW!$J:$J,TOTAL_MATCHUP!$A9,SWISSW!$F:$F,"Won"))))*IF(ROW()=COLUMN(),0,1)</f>
        <v>7</v>
      </c>
      <c r="P9" s="14">
        <f ca="1">(((COUNTIFS(SWISSW!$I:$I,TOTAL_MATCHUP!$A9,SWISSW!$J:$J,TOTAL_MATCHUP!P$1,SWISSW!$F:$F,"Won")+COUNTIFS(SWISSW!$I:$I,TOTAL_MATCHUP!P$1,SWISSW!$J:$J,TOTAL_MATCHUP!$A9,SWISSW!$F:$F,"Lost")))+((COUNTIFS(SWISSW!$I:$I,TOTAL_MATCHUP!$A9,SWISSW!$J:$J,TOTAL_MATCHUP!P$1,SWISSW!$F:$F,"Lost")+COUNTIFS(SWISSW!$I:$I,TOTAL_MATCHUP!P$1,SWISSW!$J:$J,TOTAL_MATCHUP!$A9,SWISSW!$F:$F,"Won"))))*IF(ROW()=COLUMN(),0,1)</f>
        <v>7</v>
      </c>
      <c r="Q9" s="14">
        <f ca="1">(((COUNTIFS(SWISSW!$I:$I,TOTAL_MATCHUP!$A9,SWISSW!$J:$J,TOTAL_MATCHUP!Q$1,SWISSW!$F:$F,"Won")+COUNTIFS(SWISSW!$I:$I,TOTAL_MATCHUP!Q$1,SWISSW!$J:$J,TOTAL_MATCHUP!$A9,SWISSW!$F:$F,"Lost")))+((COUNTIFS(SWISSW!$I:$I,TOTAL_MATCHUP!$A9,SWISSW!$J:$J,TOTAL_MATCHUP!Q$1,SWISSW!$F:$F,"Lost")+COUNTIFS(SWISSW!$I:$I,TOTAL_MATCHUP!Q$1,SWISSW!$J:$J,TOTAL_MATCHUP!$A9,SWISSW!$F:$F,"Won"))))*IF(ROW()=COLUMN(),0,1)</f>
        <v>6</v>
      </c>
      <c r="R9" s="14">
        <f ca="1">(((COUNTIFS(SWISSW!$I:$I,TOTAL_MATCHUP!$A9,SWISSW!$J:$J,TOTAL_MATCHUP!R$1,SWISSW!$F:$F,"Won")+COUNTIFS(SWISSW!$I:$I,TOTAL_MATCHUP!R$1,SWISSW!$J:$J,TOTAL_MATCHUP!$A9,SWISSW!$F:$F,"Lost")))+((COUNTIFS(SWISSW!$I:$I,TOTAL_MATCHUP!$A9,SWISSW!$J:$J,TOTAL_MATCHUP!R$1,SWISSW!$F:$F,"Lost")+COUNTIFS(SWISSW!$I:$I,TOTAL_MATCHUP!R$1,SWISSW!$J:$J,TOTAL_MATCHUP!$A9,SWISSW!$F:$F,"Won"))))*IF(ROW()=COLUMN(),0,1)</f>
        <v>4</v>
      </c>
      <c r="S9" s="14">
        <f ca="1">(((COUNTIFS(SWISSW!$I:$I,TOTAL_MATCHUP!$A9,SWISSW!$J:$J,TOTAL_MATCHUP!S$1,SWISSW!$F:$F,"Won")+COUNTIFS(SWISSW!$I:$I,TOTAL_MATCHUP!S$1,SWISSW!$J:$J,TOTAL_MATCHUP!$A9,SWISSW!$F:$F,"Lost")))+((COUNTIFS(SWISSW!$I:$I,TOTAL_MATCHUP!$A9,SWISSW!$J:$J,TOTAL_MATCHUP!S$1,SWISSW!$F:$F,"Lost")+COUNTIFS(SWISSW!$I:$I,TOTAL_MATCHUP!S$1,SWISSW!$J:$J,TOTAL_MATCHUP!$A9,SWISSW!$F:$F,"Won"))))*IF(ROW()=COLUMN(),0,1)</f>
        <v>7</v>
      </c>
      <c r="T9" s="14">
        <f ca="1">(((COUNTIFS(SWISSW!$I:$I,TOTAL_MATCHUP!$A9,SWISSW!$J:$J,TOTAL_MATCHUP!T$1,SWISSW!$F:$F,"Won")+COUNTIFS(SWISSW!$I:$I,TOTAL_MATCHUP!T$1,SWISSW!$J:$J,TOTAL_MATCHUP!$A9,SWISSW!$F:$F,"Lost")))+((COUNTIFS(SWISSW!$I:$I,TOTAL_MATCHUP!$A9,SWISSW!$J:$J,TOTAL_MATCHUP!T$1,SWISSW!$F:$F,"Lost")+COUNTIFS(SWISSW!$I:$I,TOTAL_MATCHUP!T$1,SWISSW!$J:$J,TOTAL_MATCHUP!$A9,SWISSW!$F:$F,"Won"))))*IF(ROW()=COLUMN(),0,1)</f>
        <v>2</v>
      </c>
      <c r="U9" s="14">
        <f ca="1">(((COUNTIFS(SWISSW!$I:$I,TOTAL_MATCHUP!$A9,SWISSW!$J:$J,TOTAL_MATCHUP!U$1,SWISSW!$F:$F,"Won")+COUNTIFS(SWISSW!$I:$I,TOTAL_MATCHUP!U$1,SWISSW!$J:$J,TOTAL_MATCHUP!$A9,SWISSW!$F:$F,"Lost")))+((COUNTIFS(SWISSW!$I:$I,TOTAL_MATCHUP!$A9,SWISSW!$J:$J,TOTAL_MATCHUP!U$1,SWISSW!$F:$F,"Lost")+COUNTIFS(SWISSW!$I:$I,TOTAL_MATCHUP!U$1,SWISSW!$J:$J,TOTAL_MATCHUP!$A9,SWISSW!$F:$F,"Won"))))*IF(ROW()=COLUMN(),0,1)</f>
        <v>3</v>
      </c>
      <c r="V9" s="14">
        <f ca="1">(((COUNTIFS(SWISSW!$I:$I,TOTAL_MATCHUP!$A9,SWISSW!$J:$J,TOTAL_MATCHUP!V$1,SWISSW!$F:$F,"Won")+COUNTIFS(SWISSW!$I:$I,TOTAL_MATCHUP!V$1,SWISSW!$J:$J,TOTAL_MATCHUP!$A9,SWISSW!$F:$F,"Lost")))+((COUNTIFS(SWISSW!$I:$I,TOTAL_MATCHUP!$A9,SWISSW!$J:$J,TOTAL_MATCHUP!V$1,SWISSW!$F:$F,"Lost")+COUNTIFS(SWISSW!$I:$I,TOTAL_MATCHUP!V$1,SWISSW!$J:$J,TOTAL_MATCHUP!$A9,SWISSW!$F:$F,"Won"))))*IF(ROW()=COLUMN(),0,1)</f>
        <v>1</v>
      </c>
      <c r="W9" s="14">
        <f ca="1">(((COUNTIFS(SWISSW!$I:$I,TOTAL_MATCHUP!$A9,SWISSW!$J:$J,TOTAL_MATCHUP!W$1,SWISSW!$F:$F,"Won")+COUNTIFS(SWISSW!$I:$I,TOTAL_MATCHUP!W$1,SWISSW!$J:$J,TOTAL_MATCHUP!$A9,SWISSW!$F:$F,"Lost")))+((COUNTIFS(SWISSW!$I:$I,TOTAL_MATCHUP!$A9,SWISSW!$J:$J,TOTAL_MATCHUP!W$1,SWISSW!$F:$F,"Lost")+COUNTIFS(SWISSW!$I:$I,TOTAL_MATCHUP!W$1,SWISSW!$J:$J,TOTAL_MATCHUP!$A9,SWISSW!$F:$F,"Won"))))*IF(ROW()=COLUMN(),0,1)</f>
        <v>4</v>
      </c>
      <c r="X9" s="14">
        <f ca="1">(((COUNTIFS(SWISSW!$I:$I,TOTAL_MATCHUP!$A9,SWISSW!$J:$J,TOTAL_MATCHUP!X$1,SWISSW!$F:$F,"Won")+COUNTIFS(SWISSW!$I:$I,TOTAL_MATCHUP!X$1,SWISSW!$J:$J,TOTAL_MATCHUP!$A9,SWISSW!$F:$F,"Lost")))+((COUNTIFS(SWISSW!$I:$I,TOTAL_MATCHUP!$A9,SWISSW!$J:$J,TOTAL_MATCHUP!X$1,SWISSW!$F:$F,"Lost")+COUNTIFS(SWISSW!$I:$I,TOTAL_MATCHUP!X$1,SWISSW!$J:$J,TOTAL_MATCHUP!$A9,SWISSW!$F:$F,"Won"))))*IF(ROW()=COLUMN(),0,1)</f>
        <v>3</v>
      </c>
      <c r="Y9" s="14">
        <f ca="1">(((COUNTIFS(SWISSW!$I:$I,TOTAL_MATCHUP!$A9,SWISSW!$J:$J,TOTAL_MATCHUP!Y$1,SWISSW!$F:$F,"Won")+COUNTIFS(SWISSW!$I:$I,TOTAL_MATCHUP!Y$1,SWISSW!$J:$J,TOTAL_MATCHUP!$A9,SWISSW!$F:$F,"Lost")))+((COUNTIFS(SWISSW!$I:$I,TOTAL_MATCHUP!$A9,SWISSW!$J:$J,TOTAL_MATCHUP!Y$1,SWISSW!$F:$F,"Lost")+COUNTIFS(SWISSW!$I:$I,TOTAL_MATCHUP!Y$1,SWISSW!$J:$J,TOTAL_MATCHUP!$A9,SWISSW!$F:$F,"Won"))))*IF(ROW()=COLUMN(),0,1)</f>
        <v>1</v>
      </c>
      <c r="Z9" s="14">
        <f ca="1">(((COUNTIFS(SWISSW!$I:$I,TOTAL_MATCHUP!$A9,SWISSW!$J:$J,TOTAL_MATCHUP!Z$1,SWISSW!$F:$F,"Won")+COUNTIFS(SWISSW!$I:$I,TOTAL_MATCHUP!Z$1,SWISSW!$J:$J,TOTAL_MATCHUP!$A9,SWISSW!$F:$F,"Lost")))+((COUNTIFS(SWISSW!$I:$I,TOTAL_MATCHUP!$A9,SWISSW!$J:$J,TOTAL_MATCHUP!Z$1,SWISSW!$F:$F,"Lost")+COUNTIFS(SWISSW!$I:$I,TOTAL_MATCHUP!Z$1,SWISSW!$J:$J,TOTAL_MATCHUP!$A9,SWISSW!$F:$F,"Won"))))*IF(ROW()=COLUMN(),0,1)</f>
        <v>2</v>
      </c>
      <c r="AA9" s="14">
        <f ca="1">(((COUNTIFS(SWISSW!$I:$I,TOTAL_MATCHUP!$A9,SWISSW!$J:$J,TOTAL_MATCHUP!AA$1,SWISSW!$F:$F,"Won")+COUNTIFS(SWISSW!$I:$I,TOTAL_MATCHUP!AA$1,SWISSW!$J:$J,TOTAL_MATCHUP!$A9,SWISSW!$F:$F,"Lost")))+((COUNTIFS(SWISSW!$I:$I,TOTAL_MATCHUP!$A9,SWISSW!$J:$J,TOTAL_MATCHUP!AA$1,SWISSW!$F:$F,"Lost")+COUNTIFS(SWISSW!$I:$I,TOTAL_MATCHUP!AA$1,SWISSW!$J:$J,TOTAL_MATCHUP!$A9,SWISSW!$F:$F,"Won"))))*IF(ROW()=COLUMN(),0,1)</f>
        <v>0</v>
      </c>
      <c r="AB9" s="14">
        <f ca="1">(((COUNTIFS(SWISSW!$I:$I,TOTAL_MATCHUP!$A9,SWISSW!$J:$J,TOTAL_MATCHUP!AB$1,SWISSW!$F:$F,"Won")+COUNTIFS(SWISSW!$I:$I,TOTAL_MATCHUP!AB$1,SWISSW!$J:$J,TOTAL_MATCHUP!$A9,SWISSW!$F:$F,"Lost")))+((COUNTIFS(SWISSW!$I:$I,TOTAL_MATCHUP!$A9,SWISSW!$J:$J,TOTAL_MATCHUP!AB$1,SWISSW!$F:$F,"Lost")+COUNTIFS(SWISSW!$I:$I,TOTAL_MATCHUP!AB$1,SWISSW!$J:$J,TOTAL_MATCHUP!$A9,SWISSW!$F:$F,"Won"))))*IF(ROW()=COLUMN(),0,1)</f>
        <v>1</v>
      </c>
      <c r="AC9" s="14">
        <f ca="1">(((COUNTIFS(SWISSW!$I:$I,TOTAL_MATCHUP!$A9,SWISSW!$J:$J,TOTAL_MATCHUP!AC$1,SWISSW!$F:$F,"Won")+COUNTIFS(SWISSW!$I:$I,TOTAL_MATCHUP!AC$1,SWISSW!$J:$J,TOTAL_MATCHUP!$A9,SWISSW!$F:$F,"Lost")))+((COUNTIFS(SWISSW!$I:$I,TOTAL_MATCHUP!$A9,SWISSW!$J:$J,TOTAL_MATCHUP!AC$1,SWISSW!$F:$F,"Lost")+COUNTIFS(SWISSW!$I:$I,TOTAL_MATCHUP!AC$1,SWISSW!$J:$J,TOTAL_MATCHUP!$A9,SWISSW!$F:$F,"Won"))))*IF(ROW()=COLUMN(),0,1)</f>
        <v>1</v>
      </c>
      <c r="AD9" s="14">
        <f ca="1">(((COUNTIFS(SWISSW!$I:$I,TOTAL_MATCHUP!$A9,SWISSW!$J:$J,TOTAL_MATCHUP!AD$1,SWISSW!$F:$F,"Won")+COUNTIFS(SWISSW!$I:$I,TOTAL_MATCHUP!AD$1,SWISSW!$J:$J,TOTAL_MATCHUP!$A9,SWISSW!$F:$F,"Lost")))+((COUNTIFS(SWISSW!$I:$I,TOTAL_MATCHUP!$A9,SWISSW!$J:$J,TOTAL_MATCHUP!AD$1,SWISSW!$F:$F,"Lost")+COUNTIFS(SWISSW!$I:$I,TOTAL_MATCHUP!AD$1,SWISSW!$J:$J,TOTAL_MATCHUP!$A9,SWISSW!$F:$F,"Won"))))*IF(ROW()=COLUMN(),0,1)</f>
        <v>4</v>
      </c>
      <c r="AE9" s="14">
        <f ca="1">(((COUNTIFS(SWISSW!$I:$I,TOTAL_MATCHUP!$A9,SWISSW!$J:$J,TOTAL_MATCHUP!AE$1,SWISSW!$F:$F,"Won")+COUNTIFS(SWISSW!$I:$I,TOTAL_MATCHUP!AE$1,SWISSW!$J:$J,TOTAL_MATCHUP!$A9,SWISSW!$F:$F,"Lost")))+((COUNTIFS(SWISSW!$I:$I,TOTAL_MATCHUP!$A9,SWISSW!$J:$J,TOTAL_MATCHUP!AE$1,SWISSW!$F:$F,"Lost")+COUNTIFS(SWISSW!$I:$I,TOTAL_MATCHUP!AE$1,SWISSW!$J:$J,TOTAL_MATCHUP!$A9,SWISSW!$F:$F,"Won"))))*IF(ROW()=COLUMN(),0,1)</f>
        <v>0</v>
      </c>
      <c r="AF9" s="14">
        <f ca="1">(((COUNTIFS(SWISSW!$I:$I,TOTAL_MATCHUP!$A9,SWISSW!$J:$J,TOTAL_MATCHUP!AF$1,SWISSW!$F:$F,"Won")+COUNTIFS(SWISSW!$I:$I,TOTAL_MATCHUP!AF$1,SWISSW!$J:$J,TOTAL_MATCHUP!$A9,SWISSW!$F:$F,"Lost")))+((COUNTIFS(SWISSW!$I:$I,TOTAL_MATCHUP!$A9,SWISSW!$J:$J,TOTAL_MATCHUP!AF$1,SWISSW!$F:$F,"Lost")+COUNTIFS(SWISSW!$I:$I,TOTAL_MATCHUP!AF$1,SWISSW!$J:$J,TOTAL_MATCHUP!$A9,SWISSW!$F:$F,"Won"))))*IF(ROW()=COLUMN(),0,1)</f>
        <v>2</v>
      </c>
      <c r="AG9" s="14">
        <f ca="1">(((COUNTIFS(SWISSW!$I:$I,TOTAL_MATCHUP!$A9,SWISSW!$J:$J,TOTAL_MATCHUP!AG$1,SWISSW!$F:$F,"Won")+COUNTIFS(SWISSW!$I:$I,TOTAL_MATCHUP!AG$1,SWISSW!$J:$J,TOTAL_MATCHUP!$A9,SWISSW!$F:$F,"Lost")))+((COUNTIFS(SWISSW!$I:$I,TOTAL_MATCHUP!$A9,SWISSW!$J:$J,TOTAL_MATCHUP!AG$1,SWISSW!$F:$F,"Lost")+COUNTIFS(SWISSW!$I:$I,TOTAL_MATCHUP!AG$1,SWISSW!$J:$J,TOTAL_MATCHUP!$A9,SWISSW!$F:$F,"Won"))))*IF(ROW()=COLUMN(),0,1)</f>
        <v>2</v>
      </c>
      <c r="AH9" s="14">
        <f ca="1">(((COUNTIFS(SWISSW!$I:$I,TOTAL_MATCHUP!$A9,SWISSW!$J:$J,TOTAL_MATCHUP!AH$1,SWISSW!$F:$F,"Won")+COUNTIFS(SWISSW!$I:$I,TOTAL_MATCHUP!AH$1,SWISSW!$J:$J,TOTAL_MATCHUP!$A9,SWISSW!$F:$F,"Lost")))+((COUNTIFS(SWISSW!$I:$I,TOTAL_MATCHUP!$A9,SWISSW!$J:$J,TOTAL_MATCHUP!AH$1,SWISSW!$F:$F,"Lost")+COUNTIFS(SWISSW!$I:$I,TOTAL_MATCHUP!AH$1,SWISSW!$J:$J,TOTAL_MATCHUP!$A9,SWISSW!$F:$F,"Won"))))*IF(ROW()=COLUMN(),0,1)</f>
        <v>0</v>
      </c>
      <c r="AI9" s="14">
        <f ca="1">(((COUNTIFS(SWISSW!$I:$I,TOTAL_MATCHUP!$A9,SWISSW!$J:$J,TOTAL_MATCHUP!AI$1,SWISSW!$F:$F,"Won")+COUNTIFS(SWISSW!$I:$I,TOTAL_MATCHUP!AI$1,SWISSW!$J:$J,TOTAL_MATCHUP!$A9,SWISSW!$F:$F,"Lost")))+((COUNTIFS(SWISSW!$I:$I,TOTAL_MATCHUP!$A9,SWISSW!$J:$J,TOTAL_MATCHUP!AI$1,SWISSW!$F:$F,"Lost")+COUNTIFS(SWISSW!$I:$I,TOTAL_MATCHUP!AI$1,SWISSW!$J:$J,TOTAL_MATCHUP!$A9,SWISSW!$F:$F,"Won"))))*IF(ROW()=COLUMN(),0,1)</f>
        <v>1</v>
      </c>
      <c r="AJ9" s="14">
        <f ca="1">(((COUNTIFS(SWISSW!$I:$I,TOTAL_MATCHUP!$A9,SWISSW!$J:$J,TOTAL_MATCHUP!AJ$1,SWISSW!$F:$F,"Won")+COUNTIFS(SWISSW!$I:$I,TOTAL_MATCHUP!AJ$1,SWISSW!$J:$J,TOTAL_MATCHUP!$A9,SWISSW!$F:$F,"Lost")))+((COUNTIFS(SWISSW!$I:$I,TOTAL_MATCHUP!$A9,SWISSW!$J:$J,TOTAL_MATCHUP!AJ$1,SWISSW!$F:$F,"Lost")+COUNTIFS(SWISSW!$I:$I,TOTAL_MATCHUP!AJ$1,SWISSW!$J:$J,TOTAL_MATCHUP!$A9,SWISSW!$F:$F,"Won"))))*IF(ROW()=COLUMN(),0,1)</f>
        <v>1</v>
      </c>
      <c r="AK9" s="14">
        <f ca="1">(((COUNTIFS(SWISSW!$I:$I,TOTAL_MATCHUP!$A9,SWISSW!$J:$J,TOTAL_MATCHUP!AK$1,SWISSW!$F:$F,"Won")+COUNTIFS(SWISSW!$I:$I,TOTAL_MATCHUP!AK$1,SWISSW!$J:$J,TOTAL_MATCHUP!$A9,SWISSW!$F:$F,"Lost")))+((COUNTIFS(SWISSW!$I:$I,TOTAL_MATCHUP!$A9,SWISSW!$J:$J,TOTAL_MATCHUP!AK$1,SWISSW!$F:$F,"Lost")+COUNTIFS(SWISSW!$I:$I,TOTAL_MATCHUP!AK$1,SWISSW!$J:$J,TOTAL_MATCHUP!$A9,SWISSW!$F:$F,"Won"))))*IF(ROW()=COLUMN(),0,1)</f>
        <v>0</v>
      </c>
      <c r="AL9" s="14">
        <f ca="1">(((COUNTIFS(SWISSW!$I:$I,TOTAL_MATCHUP!$A9,SWISSW!$J:$J,TOTAL_MATCHUP!AL$1,SWISSW!$F:$F,"Won")+COUNTIFS(SWISSW!$I:$I,TOTAL_MATCHUP!AL$1,SWISSW!$J:$J,TOTAL_MATCHUP!$A9,SWISSW!$F:$F,"Lost")))+((COUNTIFS(SWISSW!$I:$I,TOTAL_MATCHUP!$A9,SWISSW!$J:$J,TOTAL_MATCHUP!AL$1,SWISSW!$F:$F,"Lost")+COUNTIFS(SWISSW!$I:$I,TOTAL_MATCHUP!AL$1,SWISSW!$J:$J,TOTAL_MATCHUP!$A9,SWISSW!$F:$F,"Won"))))*IF(ROW()=COLUMN(),0,1)</f>
        <v>1</v>
      </c>
      <c r="AM9" s="14">
        <f ca="1">(((COUNTIFS(SWISSW!$I:$I,TOTAL_MATCHUP!$A9,SWISSW!$J:$J,TOTAL_MATCHUP!AM$1,SWISSW!$F:$F,"Won")+COUNTIFS(SWISSW!$I:$I,TOTAL_MATCHUP!AM$1,SWISSW!$J:$J,TOTAL_MATCHUP!$A9,SWISSW!$F:$F,"Lost")))+((COUNTIFS(SWISSW!$I:$I,TOTAL_MATCHUP!$A9,SWISSW!$J:$J,TOTAL_MATCHUP!AM$1,SWISSW!$F:$F,"Lost")+COUNTIFS(SWISSW!$I:$I,TOTAL_MATCHUP!AM$1,SWISSW!$J:$J,TOTAL_MATCHUP!$A9,SWISSW!$F:$F,"Won"))))*IF(ROW()=COLUMN(),0,1)</f>
        <v>0</v>
      </c>
      <c r="AN9" s="14">
        <f ca="1">(((COUNTIFS(SWISSW!$I:$I,TOTAL_MATCHUP!$A9,SWISSW!$J:$J,TOTAL_MATCHUP!AN$1,SWISSW!$F:$F,"Won")+COUNTIFS(SWISSW!$I:$I,TOTAL_MATCHUP!AN$1,SWISSW!$J:$J,TOTAL_MATCHUP!$A9,SWISSW!$F:$F,"Lost")))+((COUNTIFS(SWISSW!$I:$I,TOTAL_MATCHUP!$A9,SWISSW!$J:$J,TOTAL_MATCHUP!AN$1,SWISSW!$F:$F,"Lost")+COUNTIFS(SWISSW!$I:$I,TOTAL_MATCHUP!AN$1,SWISSW!$J:$J,TOTAL_MATCHUP!$A9,SWISSW!$F:$F,"Won"))))*IF(ROW()=COLUMN(),0,1)</f>
        <v>0</v>
      </c>
      <c r="AO9" s="14">
        <f ca="1">(((COUNTIFS(SWISSW!$I:$I,TOTAL_MATCHUP!$A9,SWISSW!$J:$J,TOTAL_MATCHUP!AO$1,SWISSW!$F:$F,"Won")+COUNTIFS(SWISSW!$I:$I,TOTAL_MATCHUP!AO$1,SWISSW!$J:$J,TOTAL_MATCHUP!$A9,SWISSW!$F:$F,"Lost")))+((COUNTIFS(SWISSW!$I:$I,TOTAL_MATCHUP!$A9,SWISSW!$J:$J,TOTAL_MATCHUP!AO$1,SWISSW!$F:$F,"Lost")+COUNTIFS(SWISSW!$I:$I,TOTAL_MATCHUP!AO$1,SWISSW!$J:$J,TOTAL_MATCHUP!$A9,SWISSW!$F:$F,"Won"))))*IF(ROW()=COLUMN(),0,1)</f>
        <v>1</v>
      </c>
      <c r="AP9" s="14">
        <f ca="1">(((COUNTIFS(SWISSW!$I:$I,TOTAL_MATCHUP!$A9,SWISSW!$J:$J,TOTAL_MATCHUP!AP$1,SWISSW!$F:$F,"Won")+COUNTIFS(SWISSW!$I:$I,TOTAL_MATCHUP!AP$1,SWISSW!$J:$J,TOTAL_MATCHUP!$A9,SWISSW!$F:$F,"Lost")))+((COUNTIFS(SWISSW!$I:$I,TOTAL_MATCHUP!$A9,SWISSW!$J:$J,TOTAL_MATCHUP!AP$1,SWISSW!$F:$F,"Lost")+COUNTIFS(SWISSW!$I:$I,TOTAL_MATCHUP!AP$1,SWISSW!$J:$J,TOTAL_MATCHUP!$A9,SWISSW!$F:$F,"Won"))))*IF(ROW()=COLUMN(),0,1)</f>
        <v>0</v>
      </c>
      <c r="AQ9" s="14">
        <f ca="1">(((COUNTIFS(SWISSW!$I:$I,TOTAL_MATCHUP!$A9,SWISSW!$J:$J,TOTAL_MATCHUP!AQ$1,SWISSW!$F:$F,"Won")+COUNTIFS(SWISSW!$I:$I,TOTAL_MATCHUP!AQ$1,SWISSW!$J:$J,TOTAL_MATCHUP!$A9,SWISSW!$F:$F,"Lost")))+((COUNTIFS(SWISSW!$I:$I,TOTAL_MATCHUP!$A9,SWISSW!$J:$J,TOTAL_MATCHUP!AQ$1,SWISSW!$F:$F,"Lost")+COUNTIFS(SWISSW!$I:$I,TOTAL_MATCHUP!AQ$1,SWISSW!$J:$J,TOTAL_MATCHUP!$A9,SWISSW!$F:$F,"Won"))))*IF(ROW()=COLUMN(),0,1)</f>
        <v>0</v>
      </c>
      <c r="AR9" s="14">
        <f ca="1">(((COUNTIFS(SWISSW!$I:$I,TOTAL_MATCHUP!$A9,SWISSW!$J:$J,TOTAL_MATCHUP!AR$1,SWISSW!$F:$F,"Won")+COUNTIFS(SWISSW!$I:$I,TOTAL_MATCHUP!AR$1,SWISSW!$J:$J,TOTAL_MATCHUP!$A9,SWISSW!$F:$F,"Lost")))+((COUNTIFS(SWISSW!$I:$I,TOTAL_MATCHUP!$A9,SWISSW!$J:$J,TOTAL_MATCHUP!AR$1,SWISSW!$F:$F,"Lost")+COUNTIFS(SWISSW!$I:$I,TOTAL_MATCHUP!AR$1,SWISSW!$J:$J,TOTAL_MATCHUP!$A9,SWISSW!$F:$F,"Won"))))*IF(ROW()=COLUMN(),0,1)</f>
        <v>0</v>
      </c>
      <c r="AS9" s="14">
        <f ca="1">(((COUNTIFS(SWISSW!$I:$I,TOTAL_MATCHUP!$A9,SWISSW!$J:$J,TOTAL_MATCHUP!AS$1,SWISSW!$F:$F,"Won")+COUNTIFS(SWISSW!$I:$I,TOTAL_MATCHUP!AS$1,SWISSW!$J:$J,TOTAL_MATCHUP!$A9,SWISSW!$F:$F,"Lost")))+((COUNTIFS(SWISSW!$I:$I,TOTAL_MATCHUP!$A9,SWISSW!$J:$J,TOTAL_MATCHUP!AS$1,SWISSW!$F:$F,"Lost")+COUNTIFS(SWISSW!$I:$I,TOTAL_MATCHUP!AS$1,SWISSW!$J:$J,TOTAL_MATCHUP!$A9,SWISSW!$F:$F,"Won"))))*IF(ROW()=COLUMN(),0,1)</f>
        <v>0</v>
      </c>
      <c r="AT9" s="14">
        <f ca="1">(((COUNTIFS(SWISSW!$I:$I,TOTAL_MATCHUP!$A9,SWISSW!$J:$J,TOTAL_MATCHUP!AT$1,SWISSW!$F:$F,"Won")+COUNTIFS(SWISSW!$I:$I,TOTAL_MATCHUP!AT$1,SWISSW!$J:$J,TOTAL_MATCHUP!$A9,SWISSW!$F:$F,"Lost")))+((COUNTIFS(SWISSW!$I:$I,TOTAL_MATCHUP!$A9,SWISSW!$J:$J,TOTAL_MATCHUP!AT$1,SWISSW!$F:$F,"Lost")+COUNTIFS(SWISSW!$I:$I,TOTAL_MATCHUP!AT$1,SWISSW!$J:$J,TOTAL_MATCHUP!$A9,SWISSW!$F:$F,"Won"))))*IF(ROW()=COLUMN(),0,1)</f>
        <v>0</v>
      </c>
      <c r="AU9" s="14">
        <f ca="1">(((COUNTIFS(SWISSW!$I:$I,TOTAL_MATCHUP!$A9,SWISSW!$J:$J,TOTAL_MATCHUP!AU$1,SWISSW!$F:$F,"Won")+COUNTIFS(SWISSW!$I:$I,TOTAL_MATCHUP!AU$1,SWISSW!$J:$J,TOTAL_MATCHUP!$A9,SWISSW!$F:$F,"Lost")))+((COUNTIFS(SWISSW!$I:$I,TOTAL_MATCHUP!$A9,SWISSW!$J:$J,TOTAL_MATCHUP!AU$1,SWISSW!$F:$F,"Lost")+COUNTIFS(SWISSW!$I:$I,TOTAL_MATCHUP!AU$1,SWISSW!$J:$J,TOTAL_MATCHUP!$A9,SWISSW!$F:$F,"Won"))))*IF(ROW()=COLUMN(),0,1)</f>
        <v>0</v>
      </c>
      <c r="AV9" s="14">
        <f ca="1">(((COUNTIFS(SWISSW!$I:$I,TOTAL_MATCHUP!$A9,SWISSW!$J:$J,TOTAL_MATCHUP!AV$1,SWISSW!$F:$F,"Won")+COUNTIFS(SWISSW!$I:$I,TOTAL_MATCHUP!AV$1,SWISSW!$J:$J,TOTAL_MATCHUP!$A9,SWISSW!$F:$F,"Lost")))+((COUNTIFS(SWISSW!$I:$I,TOTAL_MATCHUP!$A9,SWISSW!$J:$J,TOTAL_MATCHUP!AV$1,SWISSW!$F:$F,"Lost")+COUNTIFS(SWISSW!$I:$I,TOTAL_MATCHUP!AV$1,SWISSW!$J:$J,TOTAL_MATCHUP!$A9,SWISSW!$F:$F,"Won"))))*IF(ROW()=COLUMN(),0,1)</f>
        <v>0</v>
      </c>
      <c r="AW9" s="14">
        <f ca="1">(((COUNTIFS(SWISSW!$I:$I,TOTAL_MATCHUP!$A9,SWISSW!$J:$J,TOTAL_MATCHUP!AW$1,SWISSW!$F:$F,"Won")+COUNTIFS(SWISSW!$I:$I,TOTAL_MATCHUP!AW$1,SWISSW!$J:$J,TOTAL_MATCHUP!$A9,SWISSW!$F:$F,"Lost")))+((COUNTIFS(SWISSW!$I:$I,TOTAL_MATCHUP!$A9,SWISSW!$J:$J,TOTAL_MATCHUP!AW$1,SWISSW!$F:$F,"Lost")+COUNTIFS(SWISSW!$I:$I,TOTAL_MATCHUP!AW$1,SWISSW!$J:$J,TOTAL_MATCHUP!$A9,SWISSW!$F:$F,"Won"))))*IF(ROW()=COLUMN(),0,1)</f>
        <v>1</v>
      </c>
      <c r="AX9" s="14">
        <f ca="1">(((COUNTIFS(SWISSW!$I:$I,TOTAL_MATCHUP!$A9,SWISSW!$J:$J,TOTAL_MATCHUP!AX$1,SWISSW!$F:$F,"Won")+COUNTIFS(SWISSW!$I:$I,TOTAL_MATCHUP!AX$1,SWISSW!$J:$J,TOTAL_MATCHUP!$A9,SWISSW!$F:$F,"Lost")))+((COUNTIFS(SWISSW!$I:$I,TOTAL_MATCHUP!$A9,SWISSW!$J:$J,TOTAL_MATCHUP!AX$1,SWISSW!$F:$F,"Lost")+COUNTIFS(SWISSW!$I:$I,TOTAL_MATCHUP!AX$1,SWISSW!$J:$J,TOTAL_MATCHUP!$A9,SWISSW!$F:$F,"Won"))))*IF(ROW()=COLUMN(),0,1)</f>
        <v>0</v>
      </c>
      <c r="AY9" s="14">
        <f ca="1">(((COUNTIFS(SWISSW!$I:$I,TOTAL_MATCHUP!$A9,SWISSW!$J:$J,TOTAL_MATCHUP!AY$1,SWISSW!$F:$F,"Won")+COUNTIFS(SWISSW!$I:$I,TOTAL_MATCHUP!AY$1,SWISSW!$J:$J,TOTAL_MATCHUP!$A9,SWISSW!$F:$F,"Lost")))+((COUNTIFS(SWISSW!$I:$I,TOTAL_MATCHUP!$A9,SWISSW!$J:$J,TOTAL_MATCHUP!AY$1,SWISSW!$F:$F,"Lost")+COUNTIFS(SWISSW!$I:$I,TOTAL_MATCHUP!AY$1,SWISSW!$J:$J,TOTAL_MATCHUP!$A9,SWISSW!$F:$F,"Won"))))*IF(ROW()=COLUMN(),0,1)</f>
        <v>1</v>
      </c>
      <c r="AZ9" s="14">
        <f ca="1">(((COUNTIFS(SWISSW!$I:$I,TOTAL_MATCHUP!$A9,SWISSW!$J:$J,TOTAL_MATCHUP!AZ$1,SWISSW!$F:$F,"Won")+COUNTIFS(SWISSW!$I:$I,TOTAL_MATCHUP!AZ$1,SWISSW!$J:$J,TOTAL_MATCHUP!$A9,SWISSW!$F:$F,"Lost")))+((COUNTIFS(SWISSW!$I:$I,TOTAL_MATCHUP!$A9,SWISSW!$J:$J,TOTAL_MATCHUP!AZ$1,SWISSW!$F:$F,"Lost")+COUNTIFS(SWISSW!$I:$I,TOTAL_MATCHUP!AZ$1,SWISSW!$J:$J,TOTAL_MATCHUP!$A9,SWISSW!$F:$F,"Won"))))*IF(ROW()=COLUMN(),0,1)</f>
        <v>0</v>
      </c>
      <c r="BA9" s="14">
        <f ca="1">(((COUNTIFS(SWISSW!$I:$I,TOTAL_MATCHUP!$A9,SWISSW!$J:$J,TOTAL_MATCHUP!BA$1,SWISSW!$F:$F,"Won")+COUNTIFS(SWISSW!$I:$I,TOTAL_MATCHUP!BA$1,SWISSW!$J:$J,TOTAL_MATCHUP!$A9,SWISSW!$F:$F,"Lost")))+((COUNTIFS(SWISSW!$I:$I,TOTAL_MATCHUP!$A9,SWISSW!$J:$J,TOTAL_MATCHUP!BA$1,SWISSW!$F:$F,"Lost")+COUNTIFS(SWISSW!$I:$I,TOTAL_MATCHUP!BA$1,SWISSW!$J:$J,TOTAL_MATCHUP!$A9,SWISSW!$F:$F,"Won"))))*IF(ROW()=COLUMN(),0,1)</f>
        <v>0</v>
      </c>
      <c r="BB9" s="14">
        <f ca="1">(((COUNTIFS(SWISSW!$I:$I,TOTAL_MATCHUP!$A9,SWISSW!$J:$J,TOTAL_MATCHUP!BB$1,SWISSW!$F:$F,"Won")+COUNTIFS(SWISSW!$I:$I,TOTAL_MATCHUP!BB$1,SWISSW!$J:$J,TOTAL_MATCHUP!$A9,SWISSW!$F:$F,"Lost")))+((COUNTIFS(SWISSW!$I:$I,TOTAL_MATCHUP!$A9,SWISSW!$J:$J,TOTAL_MATCHUP!BB$1,SWISSW!$F:$F,"Lost")+COUNTIFS(SWISSW!$I:$I,TOTAL_MATCHUP!BB$1,SWISSW!$J:$J,TOTAL_MATCHUP!$A9,SWISSW!$F:$F,"Won"))))*IF(ROW()=COLUMN(),0,1)</f>
        <v>0</v>
      </c>
      <c r="BC9" s="14">
        <f ca="1">(((COUNTIFS(SWISSW!$I:$I,TOTAL_MATCHUP!$A9,SWISSW!$J:$J,TOTAL_MATCHUP!BC$1,SWISSW!$F:$F,"Won")+COUNTIFS(SWISSW!$I:$I,TOTAL_MATCHUP!BC$1,SWISSW!$J:$J,TOTAL_MATCHUP!$A9,SWISSW!$F:$F,"Lost")))+((COUNTIFS(SWISSW!$I:$I,TOTAL_MATCHUP!$A9,SWISSW!$J:$J,TOTAL_MATCHUP!BC$1,SWISSW!$F:$F,"Lost")+COUNTIFS(SWISSW!$I:$I,TOTAL_MATCHUP!BC$1,SWISSW!$J:$J,TOTAL_MATCHUP!$A9,SWISSW!$F:$F,"Won"))))*IF(ROW()=COLUMN(),0,1)</f>
        <v>1</v>
      </c>
      <c r="BD9" s="14">
        <f ca="1">(((COUNTIFS(SWISSW!$I:$I,TOTAL_MATCHUP!$A9,SWISSW!$J:$J,TOTAL_MATCHUP!BD$1,SWISSW!$F:$F,"Won")+COUNTIFS(SWISSW!$I:$I,TOTAL_MATCHUP!BD$1,SWISSW!$J:$J,TOTAL_MATCHUP!$A9,SWISSW!$F:$F,"Lost")))+((COUNTIFS(SWISSW!$I:$I,TOTAL_MATCHUP!$A9,SWISSW!$J:$J,TOTAL_MATCHUP!BD$1,SWISSW!$F:$F,"Lost")+COUNTIFS(SWISSW!$I:$I,TOTAL_MATCHUP!BD$1,SWISSW!$J:$J,TOTAL_MATCHUP!$A9,SWISSW!$F:$F,"Won"))))*IF(ROW()=COLUMN(),0,1)</f>
        <v>1</v>
      </c>
      <c r="BE9" s="14">
        <f ca="1">(((COUNTIFS(SWISSW!$I:$I,TOTAL_MATCHUP!$A9,SWISSW!$J:$J,TOTAL_MATCHUP!BE$1,SWISSW!$F:$F,"Won")+COUNTIFS(SWISSW!$I:$I,TOTAL_MATCHUP!BE$1,SWISSW!$J:$J,TOTAL_MATCHUP!$A9,SWISSW!$F:$F,"Lost")))+((COUNTIFS(SWISSW!$I:$I,TOTAL_MATCHUP!$A9,SWISSW!$J:$J,TOTAL_MATCHUP!BE$1,SWISSW!$F:$F,"Lost")+COUNTIFS(SWISSW!$I:$I,TOTAL_MATCHUP!BE$1,SWISSW!$J:$J,TOTAL_MATCHUP!$A9,SWISSW!$F:$F,"Won"))))*IF(ROW()=COLUMN(),0,1)</f>
        <v>0</v>
      </c>
      <c r="BF9" s="14">
        <f ca="1">(((COUNTIFS(SWISSW!$I:$I,TOTAL_MATCHUP!$A9,SWISSW!$J:$J,TOTAL_MATCHUP!BF$1,SWISSW!$F:$F,"Won")+COUNTIFS(SWISSW!$I:$I,TOTAL_MATCHUP!BF$1,SWISSW!$J:$J,TOTAL_MATCHUP!$A9,SWISSW!$F:$F,"Lost")))+((COUNTIFS(SWISSW!$I:$I,TOTAL_MATCHUP!$A9,SWISSW!$J:$J,TOTAL_MATCHUP!BF$1,SWISSW!$F:$F,"Lost")+COUNTIFS(SWISSW!$I:$I,TOTAL_MATCHUP!BF$1,SWISSW!$J:$J,TOTAL_MATCHUP!$A9,SWISSW!$F:$F,"Won"))))*IF(ROW()=COLUMN(),0,1)</f>
        <v>0</v>
      </c>
    </row>
    <row r="10" spans="1:58" s="6" customFormat="1" ht="55" customHeight="1" x14ac:dyDescent="0.25">
      <c r="A10" s="3" t="str">
        <f ca="1">MATCHUP!A10</f>
        <v>Grixis Affinity</v>
      </c>
      <c r="B10" s="14">
        <f ca="1">(((COUNTIFS(SWISSW!$I:$I,TOTAL_MATCHUP!$A10,SWISSW!$J:$J,TOTAL_MATCHUP!B$1,SWISSW!$F:$F,"Won")+COUNTIFS(SWISSW!$I:$I,TOTAL_MATCHUP!B$1,SWISSW!$J:$J,TOTAL_MATCHUP!$A10,SWISSW!$F:$F,"Lost")))+((COUNTIFS(SWISSW!$I:$I,TOTAL_MATCHUP!$A10,SWISSW!$J:$J,TOTAL_MATCHUP!B$1,SWISSW!$F:$F,"Lost")+COUNTIFS(SWISSW!$I:$I,TOTAL_MATCHUP!B$1,SWISSW!$J:$J,TOTAL_MATCHUP!$A10,SWISSW!$F:$F,"Won"))))*IF(ROW()=COLUMN(),0,1)</f>
        <v>25</v>
      </c>
      <c r="C10" s="14">
        <f ca="1">(((COUNTIFS(SWISSW!$I:$I,TOTAL_MATCHUP!$A10,SWISSW!$J:$J,TOTAL_MATCHUP!C$1,SWISSW!$F:$F,"Won")+COUNTIFS(SWISSW!$I:$I,TOTAL_MATCHUP!C$1,SWISSW!$J:$J,TOTAL_MATCHUP!$A10,SWISSW!$F:$F,"Lost")))+((COUNTIFS(SWISSW!$I:$I,TOTAL_MATCHUP!$A10,SWISSW!$J:$J,TOTAL_MATCHUP!C$1,SWISSW!$F:$F,"Lost")+COUNTIFS(SWISSW!$I:$I,TOTAL_MATCHUP!C$1,SWISSW!$J:$J,TOTAL_MATCHUP!$A10,SWISSW!$F:$F,"Won"))))*IF(ROW()=COLUMN(),0,1)</f>
        <v>13</v>
      </c>
      <c r="D10" s="14">
        <f ca="1">(((COUNTIFS(SWISSW!$I:$I,TOTAL_MATCHUP!$A10,SWISSW!$J:$J,TOTAL_MATCHUP!D$1,SWISSW!$F:$F,"Won")+COUNTIFS(SWISSW!$I:$I,TOTAL_MATCHUP!D$1,SWISSW!$J:$J,TOTAL_MATCHUP!$A10,SWISSW!$F:$F,"Lost")))+((COUNTIFS(SWISSW!$I:$I,TOTAL_MATCHUP!$A10,SWISSW!$J:$J,TOTAL_MATCHUP!D$1,SWISSW!$F:$F,"Lost")+COUNTIFS(SWISSW!$I:$I,TOTAL_MATCHUP!D$1,SWISSW!$J:$J,TOTAL_MATCHUP!$A10,SWISSW!$F:$F,"Won"))))*IF(ROW()=COLUMN(),0,1)</f>
        <v>14</v>
      </c>
      <c r="E10" s="14">
        <f ca="1">(((COUNTIFS(SWISSW!$I:$I,TOTAL_MATCHUP!$A10,SWISSW!$J:$J,TOTAL_MATCHUP!E$1,SWISSW!$F:$F,"Won")+COUNTIFS(SWISSW!$I:$I,TOTAL_MATCHUP!E$1,SWISSW!$J:$J,TOTAL_MATCHUP!$A10,SWISSW!$F:$F,"Lost")))+((COUNTIFS(SWISSW!$I:$I,TOTAL_MATCHUP!$A10,SWISSW!$J:$J,TOTAL_MATCHUP!E$1,SWISSW!$F:$F,"Lost")+COUNTIFS(SWISSW!$I:$I,TOTAL_MATCHUP!E$1,SWISSW!$J:$J,TOTAL_MATCHUP!$A10,SWISSW!$F:$F,"Won"))))*IF(ROW()=COLUMN(),0,1)</f>
        <v>19</v>
      </c>
      <c r="F10" s="14">
        <f ca="1">(((COUNTIFS(SWISSW!$I:$I,TOTAL_MATCHUP!$A10,SWISSW!$J:$J,TOTAL_MATCHUP!F$1,SWISSW!$F:$F,"Won")+COUNTIFS(SWISSW!$I:$I,TOTAL_MATCHUP!F$1,SWISSW!$J:$J,TOTAL_MATCHUP!$A10,SWISSW!$F:$F,"Lost")))+((COUNTIFS(SWISSW!$I:$I,TOTAL_MATCHUP!$A10,SWISSW!$J:$J,TOTAL_MATCHUP!F$1,SWISSW!$F:$F,"Lost")+COUNTIFS(SWISSW!$I:$I,TOTAL_MATCHUP!F$1,SWISSW!$J:$J,TOTAL_MATCHUP!$A10,SWISSW!$F:$F,"Won"))))*IF(ROW()=COLUMN(),0,1)</f>
        <v>12</v>
      </c>
      <c r="G10" s="14">
        <f ca="1">(((COUNTIFS(SWISSW!$I:$I,TOTAL_MATCHUP!$A10,SWISSW!$J:$J,TOTAL_MATCHUP!G$1,SWISSW!$F:$F,"Won")+COUNTIFS(SWISSW!$I:$I,TOTAL_MATCHUP!G$1,SWISSW!$J:$J,TOTAL_MATCHUP!$A10,SWISSW!$F:$F,"Lost")))+((COUNTIFS(SWISSW!$I:$I,TOTAL_MATCHUP!$A10,SWISSW!$J:$J,TOTAL_MATCHUP!G$1,SWISSW!$F:$F,"Lost")+COUNTIFS(SWISSW!$I:$I,TOTAL_MATCHUP!G$1,SWISSW!$J:$J,TOTAL_MATCHUP!$A10,SWISSW!$F:$F,"Won"))))*IF(ROW()=COLUMN(),0,1)</f>
        <v>12</v>
      </c>
      <c r="H10" s="14">
        <f ca="1">(((COUNTIFS(SWISSW!$I:$I,TOTAL_MATCHUP!$A10,SWISSW!$J:$J,TOTAL_MATCHUP!H$1,SWISSW!$F:$F,"Won")+COUNTIFS(SWISSW!$I:$I,TOTAL_MATCHUP!H$1,SWISSW!$J:$J,TOTAL_MATCHUP!$A10,SWISSW!$F:$F,"Lost")))+((COUNTIFS(SWISSW!$I:$I,TOTAL_MATCHUP!$A10,SWISSW!$J:$J,TOTAL_MATCHUP!H$1,SWISSW!$F:$F,"Lost")+COUNTIFS(SWISSW!$I:$I,TOTAL_MATCHUP!H$1,SWISSW!$J:$J,TOTAL_MATCHUP!$A10,SWISSW!$F:$F,"Won"))))*IF(ROW()=COLUMN(),0,1)</f>
        <v>4</v>
      </c>
      <c r="I10" s="14">
        <f ca="1">(((COUNTIFS(SWISSW!$I:$I,TOTAL_MATCHUP!$A10,SWISSW!$J:$J,TOTAL_MATCHUP!I$1,SWISSW!$F:$F,"Won")+COUNTIFS(SWISSW!$I:$I,TOTAL_MATCHUP!I$1,SWISSW!$J:$J,TOTAL_MATCHUP!$A10,SWISSW!$F:$F,"Lost")))+((COUNTIFS(SWISSW!$I:$I,TOTAL_MATCHUP!$A10,SWISSW!$J:$J,TOTAL_MATCHUP!I$1,SWISSW!$F:$F,"Lost")+COUNTIFS(SWISSW!$I:$I,TOTAL_MATCHUP!I$1,SWISSW!$J:$J,TOTAL_MATCHUP!$A10,SWISSW!$F:$F,"Won"))))*IF(ROW()=COLUMN(),0,1)</f>
        <v>9</v>
      </c>
      <c r="J10" s="14">
        <f ca="1">(((COUNTIFS(SWISSW!$I:$I,TOTAL_MATCHUP!$A10,SWISSW!$J:$J,TOTAL_MATCHUP!J$1,SWISSW!$F:$F,"Won")+COUNTIFS(SWISSW!$I:$I,TOTAL_MATCHUP!J$1,SWISSW!$J:$J,TOTAL_MATCHUP!$A10,SWISSW!$F:$F,"Lost")))+((COUNTIFS(SWISSW!$I:$I,TOTAL_MATCHUP!$A10,SWISSW!$J:$J,TOTAL_MATCHUP!J$1,SWISSW!$F:$F,"Lost")+COUNTIFS(SWISSW!$I:$I,TOTAL_MATCHUP!J$1,SWISSW!$J:$J,TOTAL_MATCHUP!$A10,SWISSW!$F:$F,"Won"))))*IF(ROW()=COLUMN(),0,1)</f>
        <v>0</v>
      </c>
      <c r="K10" s="14">
        <f ca="1">(((COUNTIFS(SWISSW!$I:$I,TOTAL_MATCHUP!$A10,SWISSW!$J:$J,TOTAL_MATCHUP!K$1,SWISSW!$F:$F,"Won")+COUNTIFS(SWISSW!$I:$I,TOTAL_MATCHUP!K$1,SWISSW!$J:$J,TOTAL_MATCHUP!$A10,SWISSW!$F:$F,"Lost")))+((COUNTIFS(SWISSW!$I:$I,TOTAL_MATCHUP!$A10,SWISSW!$J:$J,TOTAL_MATCHUP!K$1,SWISSW!$F:$F,"Lost")+COUNTIFS(SWISSW!$I:$I,TOTAL_MATCHUP!K$1,SWISSW!$J:$J,TOTAL_MATCHUP!$A10,SWISSW!$F:$F,"Won"))))*IF(ROW()=COLUMN(),0,1)</f>
        <v>8</v>
      </c>
      <c r="L10" s="14">
        <f ca="1">(((COUNTIFS(SWISSW!$I:$I,TOTAL_MATCHUP!$A10,SWISSW!$J:$J,TOTAL_MATCHUP!L$1,SWISSW!$F:$F,"Won")+COUNTIFS(SWISSW!$I:$I,TOTAL_MATCHUP!L$1,SWISSW!$J:$J,TOTAL_MATCHUP!$A10,SWISSW!$F:$F,"Lost")))+((COUNTIFS(SWISSW!$I:$I,TOTAL_MATCHUP!$A10,SWISSW!$J:$J,TOTAL_MATCHUP!L$1,SWISSW!$F:$F,"Lost")+COUNTIFS(SWISSW!$I:$I,TOTAL_MATCHUP!L$1,SWISSW!$J:$J,TOTAL_MATCHUP!$A10,SWISSW!$F:$F,"Won"))))*IF(ROW()=COLUMN(),0,1)</f>
        <v>6</v>
      </c>
      <c r="M10" s="14">
        <f ca="1">(((COUNTIFS(SWISSW!$I:$I,TOTAL_MATCHUP!$A10,SWISSW!$J:$J,TOTAL_MATCHUP!M$1,SWISSW!$F:$F,"Won")+COUNTIFS(SWISSW!$I:$I,TOTAL_MATCHUP!M$1,SWISSW!$J:$J,TOTAL_MATCHUP!$A10,SWISSW!$F:$F,"Lost")))+((COUNTIFS(SWISSW!$I:$I,TOTAL_MATCHUP!$A10,SWISSW!$J:$J,TOTAL_MATCHUP!M$1,SWISSW!$F:$F,"Lost")+COUNTIFS(SWISSW!$I:$I,TOTAL_MATCHUP!M$1,SWISSW!$J:$J,TOTAL_MATCHUP!$A10,SWISSW!$F:$F,"Won"))))*IF(ROW()=COLUMN(),0,1)</f>
        <v>5</v>
      </c>
      <c r="N10" s="14">
        <f ca="1">(((COUNTIFS(SWISSW!$I:$I,TOTAL_MATCHUP!$A10,SWISSW!$J:$J,TOTAL_MATCHUP!N$1,SWISSW!$F:$F,"Won")+COUNTIFS(SWISSW!$I:$I,TOTAL_MATCHUP!N$1,SWISSW!$J:$J,TOTAL_MATCHUP!$A10,SWISSW!$F:$F,"Lost")))+((COUNTIFS(SWISSW!$I:$I,TOTAL_MATCHUP!$A10,SWISSW!$J:$J,TOTAL_MATCHUP!N$1,SWISSW!$F:$F,"Lost")+COUNTIFS(SWISSW!$I:$I,TOTAL_MATCHUP!N$1,SWISSW!$J:$J,TOTAL_MATCHUP!$A10,SWISSW!$F:$F,"Won"))))*IF(ROW()=COLUMN(),0,1)</f>
        <v>4</v>
      </c>
      <c r="O10" s="14">
        <f ca="1">(((COUNTIFS(SWISSW!$I:$I,TOTAL_MATCHUP!$A10,SWISSW!$J:$J,TOTAL_MATCHUP!O$1,SWISSW!$F:$F,"Won")+COUNTIFS(SWISSW!$I:$I,TOTAL_MATCHUP!O$1,SWISSW!$J:$J,TOTAL_MATCHUP!$A10,SWISSW!$F:$F,"Lost")))+((COUNTIFS(SWISSW!$I:$I,TOTAL_MATCHUP!$A10,SWISSW!$J:$J,TOTAL_MATCHUP!O$1,SWISSW!$F:$F,"Lost")+COUNTIFS(SWISSW!$I:$I,TOTAL_MATCHUP!O$1,SWISSW!$J:$J,TOTAL_MATCHUP!$A10,SWISSW!$F:$F,"Won"))))*IF(ROW()=COLUMN(),0,1)</f>
        <v>9</v>
      </c>
      <c r="P10" s="14">
        <f ca="1">(((COUNTIFS(SWISSW!$I:$I,TOTAL_MATCHUP!$A10,SWISSW!$J:$J,TOTAL_MATCHUP!P$1,SWISSW!$F:$F,"Won")+COUNTIFS(SWISSW!$I:$I,TOTAL_MATCHUP!P$1,SWISSW!$J:$J,TOTAL_MATCHUP!$A10,SWISSW!$F:$F,"Lost")))+((COUNTIFS(SWISSW!$I:$I,TOTAL_MATCHUP!$A10,SWISSW!$J:$J,TOTAL_MATCHUP!P$1,SWISSW!$F:$F,"Lost")+COUNTIFS(SWISSW!$I:$I,TOTAL_MATCHUP!P$1,SWISSW!$J:$J,TOTAL_MATCHUP!$A10,SWISSW!$F:$F,"Won"))))*IF(ROW()=COLUMN(),0,1)</f>
        <v>7</v>
      </c>
      <c r="Q10" s="14">
        <f ca="1">(((COUNTIFS(SWISSW!$I:$I,TOTAL_MATCHUP!$A10,SWISSW!$J:$J,TOTAL_MATCHUP!Q$1,SWISSW!$F:$F,"Won")+COUNTIFS(SWISSW!$I:$I,TOTAL_MATCHUP!Q$1,SWISSW!$J:$J,TOTAL_MATCHUP!$A10,SWISSW!$F:$F,"Lost")))+((COUNTIFS(SWISSW!$I:$I,TOTAL_MATCHUP!$A10,SWISSW!$J:$J,TOTAL_MATCHUP!Q$1,SWISSW!$F:$F,"Lost")+COUNTIFS(SWISSW!$I:$I,TOTAL_MATCHUP!Q$1,SWISSW!$J:$J,TOTAL_MATCHUP!$A10,SWISSW!$F:$F,"Won"))))*IF(ROW()=COLUMN(),0,1)</f>
        <v>5</v>
      </c>
      <c r="R10" s="14">
        <f ca="1">(((COUNTIFS(SWISSW!$I:$I,TOTAL_MATCHUP!$A10,SWISSW!$J:$J,TOTAL_MATCHUP!R$1,SWISSW!$F:$F,"Won")+COUNTIFS(SWISSW!$I:$I,TOTAL_MATCHUP!R$1,SWISSW!$J:$J,TOTAL_MATCHUP!$A10,SWISSW!$F:$F,"Lost")))+((COUNTIFS(SWISSW!$I:$I,TOTAL_MATCHUP!$A10,SWISSW!$J:$J,TOTAL_MATCHUP!R$1,SWISSW!$F:$F,"Lost")+COUNTIFS(SWISSW!$I:$I,TOTAL_MATCHUP!R$1,SWISSW!$J:$J,TOTAL_MATCHUP!$A10,SWISSW!$F:$F,"Won"))))*IF(ROW()=COLUMN(),0,1)</f>
        <v>1</v>
      </c>
      <c r="S10" s="14">
        <f ca="1">(((COUNTIFS(SWISSW!$I:$I,TOTAL_MATCHUP!$A10,SWISSW!$J:$J,TOTAL_MATCHUP!S$1,SWISSW!$F:$F,"Won")+COUNTIFS(SWISSW!$I:$I,TOTAL_MATCHUP!S$1,SWISSW!$J:$J,TOTAL_MATCHUP!$A10,SWISSW!$F:$F,"Lost")))+((COUNTIFS(SWISSW!$I:$I,TOTAL_MATCHUP!$A10,SWISSW!$J:$J,TOTAL_MATCHUP!S$1,SWISSW!$F:$F,"Lost")+COUNTIFS(SWISSW!$I:$I,TOTAL_MATCHUP!S$1,SWISSW!$J:$J,TOTAL_MATCHUP!$A10,SWISSW!$F:$F,"Won"))))*IF(ROW()=COLUMN(),0,1)</f>
        <v>5</v>
      </c>
      <c r="T10" s="14">
        <f ca="1">(((COUNTIFS(SWISSW!$I:$I,TOTAL_MATCHUP!$A10,SWISSW!$J:$J,TOTAL_MATCHUP!T$1,SWISSW!$F:$F,"Won")+COUNTIFS(SWISSW!$I:$I,TOTAL_MATCHUP!T$1,SWISSW!$J:$J,TOTAL_MATCHUP!$A10,SWISSW!$F:$F,"Lost")))+((COUNTIFS(SWISSW!$I:$I,TOTAL_MATCHUP!$A10,SWISSW!$J:$J,TOTAL_MATCHUP!T$1,SWISSW!$F:$F,"Lost")+COUNTIFS(SWISSW!$I:$I,TOTAL_MATCHUP!T$1,SWISSW!$J:$J,TOTAL_MATCHUP!$A10,SWISSW!$F:$F,"Won"))))*IF(ROW()=COLUMN(),0,1)</f>
        <v>5</v>
      </c>
      <c r="U10" s="14">
        <f ca="1">(((COUNTIFS(SWISSW!$I:$I,TOTAL_MATCHUP!$A10,SWISSW!$J:$J,TOTAL_MATCHUP!U$1,SWISSW!$F:$F,"Won")+COUNTIFS(SWISSW!$I:$I,TOTAL_MATCHUP!U$1,SWISSW!$J:$J,TOTAL_MATCHUP!$A10,SWISSW!$F:$F,"Lost")))+((COUNTIFS(SWISSW!$I:$I,TOTAL_MATCHUP!$A10,SWISSW!$J:$J,TOTAL_MATCHUP!U$1,SWISSW!$F:$F,"Lost")+COUNTIFS(SWISSW!$I:$I,TOTAL_MATCHUP!U$1,SWISSW!$J:$J,TOTAL_MATCHUP!$A10,SWISSW!$F:$F,"Won"))))*IF(ROW()=COLUMN(),0,1)</f>
        <v>3</v>
      </c>
      <c r="V10" s="14">
        <f ca="1">(((COUNTIFS(SWISSW!$I:$I,TOTAL_MATCHUP!$A10,SWISSW!$J:$J,TOTAL_MATCHUP!V$1,SWISSW!$F:$F,"Won")+COUNTIFS(SWISSW!$I:$I,TOTAL_MATCHUP!V$1,SWISSW!$J:$J,TOTAL_MATCHUP!$A10,SWISSW!$F:$F,"Lost")))+((COUNTIFS(SWISSW!$I:$I,TOTAL_MATCHUP!$A10,SWISSW!$J:$J,TOTAL_MATCHUP!V$1,SWISSW!$F:$F,"Lost")+COUNTIFS(SWISSW!$I:$I,TOTAL_MATCHUP!V$1,SWISSW!$J:$J,TOTAL_MATCHUP!$A10,SWISSW!$F:$F,"Won"))))*IF(ROW()=COLUMN(),0,1)</f>
        <v>3</v>
      </c>
      <c r="W10" s="14">
        <f ca="1">(((COUNTIFS(SWISSW!$I:$I,TOTAL_MATCHUP!$A10,SWISSW!$J:$J,TOTAL_MATCHUP!W$1,SWISSW!$F:$F,"Won")+COUNTIFS(SWISSW!$I:$I,TOTAL_MATCHUP!W$1,SWISSW!$J:$J,TOTAL_MATCHUP!$A10,SWISSW!$F:$F,"Lost")))+((COUNTIFS(SWISSW!$I:$I,TOTAL_MATCHUP!$A10,SWISSW!$J:$J,TOTAL_MATCHUP!W$1,SWISSW!$F:$F,"Lost")+COUNTIFS(SWISSW!$I:$I,TOTAL_MATCHUP!W$1,SWISSW!$J:$J,TOTAL_MATCHUP!$A10,SWISSW!$F:$F,"Won"))))*IF(ROW()=COLUMN(),0,1)</f>
        <v>2</v>
      </c>
      <c r="X10" s="14">
        <f ca="1">(((COUNTIFS(SWISSW!$I:$I,TOTAL_MATCHUP!$A10,SWISSW!$J:$J,TOTAL_MATCHUP!X$1,SWISSW!$F:$F,"Won")+COUNTIFS(SWISSW!$I:$I,TOTAL_MATCHUP!X$1,SWISSW!$J:$J,TOTAL_MATCHUP!$A10,SWISSW!$F:$F,"Lost")))+((COUNTIFS(SWISSW!$I:$I,TOTAL_MATCHUP!$A10,SWISSW!$J:$J,TOTAL_MATCHUP!X$1,SWISSW!$F:$F,"Lost")+COUNTIFS(SWISSW!$I:$I,TOTAL_MATCHUP!X$1,SWISSW!$J:$J,TOTAL_MATCHUP!$A10,SWISSW!$F:$F,"Won"))))*IF(ROW()=COLUMN(),0,1)</f>
        <v>3</v>
      </c>
      <c r="Y10" s="14">
        <f ca="1">(((COUNTIFS(SWISSW!$I:$I,TOTAL_MATCHUP!$A10,SWISSW!$J:$J,TOTAL_MATCHUP!Y$1,SWISSW!$F:$F,"Won")+COUNTIFS(SWISSW!$I:$I,TOTAL_MATCHUP!Y$1,SWISSW!$J:$J,TOTAL_MATCHUP!$A10,SWISSW!$F:$F,"Lost")))+((COUNTIFS(SWISSW!$I:$I,TOTAL_MATCHUP!$A10,SWISSW!$J:$J,TOTAL_MATCHUP!Y$1,SWISSW!$F:$F,"Lost")+COUNTIFS(SWISSW!$I:$I,TOTAL_MATCHUP!Y$1,SWISSW!$J:$J,TOTAL_MATCHUP!$A10,SWISSW!$F:$F,"Won"))))*IF(ROW()=COLUMN(),0,1)</f>
        <v>1</v>
      </c>
      <c r="Z10" s="14">
        <f ca="1">(((COUNTIFS(SWISSW!$I:$I,TOTAL_MATCHUP!$A10,SWISSW!$J:$J,TOTAL_MATCHUP!Z$1,SWISSW!$F:$F,"Won")+COUNTIFS(SWISSW!$I:$I,TOTAL_MATCHUP!Z$1,SWISSW!$J:$J,TOTAL_MATCHUP!$A10,SWISSW!$F:$F,"Lost")))+((COUNTIFS(SWISSW!$I:$I,TOTAL_MATCHUP!$A10,SWISSW!$J:$J,TOTAL_MATCHUP!Z$1,SWISSW!$F:$F,"Lost")+COUNTIFS(SWISSW!$I:$I,TOTAL_MATCHUP!Z$1,SWISSW!$J:$J,TOTAL_MATCHUP!$A10,SWISSW!$F:$F,"Won"))))*IF(ROW()=COLUMN(),0,1)</f>
        <v>0</v>
      </c>
      <c r="AA10" s="14">
        <f ca="1">(((COUNTIFS(SWISSW!$I:$I,TOTAL_MATCHUP!$A10,SWISSW!$J:$J,TOTAL_MATCHUP!AA$1,SWISSW!$F:$F,"Won")+COUNTIFS(SWISSW!$I:$I,TOTAL_MATCHUP!AA$1,SWISSW!$J:$J,TOTAL_MATCHUP!$A10,SWISSW!$F:$F,"Lost")))+((COUNTIFS(SWISSW!$I:$I,TOTAL_MATCHUP!$A10,SWISSW!$J:$J,TOTAL_MATCHUP!AA$1,SWISSW!$F:$F,"Lost")+COUNTIFS(SWISSW!$I:$I,TOTAL_MATCHUP!AA$1,SWISSW!$J:$J,TOTAL_MATCHUP!$A10,SWISSW!$F:$F,"Won"))))*IF(ROW()=COLUMN(),0,1)</f>
        <v>3</v>
      </c>
      <c r="AB10" s="14">
        <f ca="1">(((COUNTIFS(SWISSW!$I:$I,TOTAL_MATCHUP!$A10,SWISSW!$J:$J,TOTAL_MATCHUP!AB$1,SWISSW!$F:$F,"Won")+COUNTIFS(SWISSW!$I:$I,TOTAL_MATCHUP!AB$1,SWISSW!$J:$J,TOTAL_MATCHUP!$A10,SWISSW!$F:$F,"Lost")))+((COUNTIFS(SWISSW!$I:$I,TOTAL_MATCHUP!$A10,SWISSW!$J:$J,TOTAL_MATCHUP!AB$1,SWISSW!$F:$F,"Lost")+COUNTIFS(SWISSW!$I:$I,TOTAL_MATCHUP!AB$1,SWISSW!$J:$J,TOTAL_MATCHUP!$A10,SWISSW!$F:$F,"Won"))))*IF(ROW()=COLUMN(),0,1)</f>
        <v>1</v>
      </c>
      <c r="AC10" s="14">
        <f ca="1">(((COUNTIFS(SWISSW!$I:$I,TOTAL_MATCHUP!$A10,SWISSW!$J:$J,TOTAL_MATCHUP!AC$1,SWISSW!$F:$F,"Won")+COUNTIFS(SWISSW!$I:$I,TOTAL_MATCHUP!AC$1,SWISSW!$J:$J,TOTAL_MATCHUP!$A10,SWISSW!$F:$F,"Lost")))+((COUNTIFS(SWISSW!$I:$I,TOTAL_MATCHUP!$A10,SWISSW!$J:$J,TOTAL_MATCHUP!AC$1,SWISSW!$F:$F,"Lost")+COUNTIFS(SWISSW!$I:$I,TOTAL_MATCHUP!AC$1,SWISSW!$J:$J,TOTAL_MATCHUP!$A10,SWISSW!$F:$F,"Won"))))*IF(ROW()=COLUMN(),0,1)</f>
        <v>2</v>
      </c>
      <c r="AD10" s="14">
        <f ca="1">(((COUNTIFS(SWISSW!$I:$I,TOTAL_MATCHUP!$A10,SWISSW!$J:$J,TOTAL_MATCHUP!AD$1,SWISSW!$F:$F,"Won")+COUNTIFS(SWISSW!$I:$I,TOTAL_MATCHUP!AD$1,SWISSW!$J:$J,TOTAL_MATCHUP!$A10,SWISSW!$F:$F,"Lost")))+((COUNTIFS(SWISSW!$I:$I,TOTAL_MATCHUP!$A10,SWISSW!$J:$J,TOTAL_MATCHUP!AD$1,SWISSW!$F:$F,"Lost")+COUNTIFS(SWISSW!$I:$I,TOTAL_MATCHUP!AD$1,SWISSW!$J:$J,TOTAL_MATCHUP!$A10,SWISSW!$F:$F,"Won"))))*IF(ROW()=COLUMN(),0,1)</f>
        <v>1</v>
      </c>
      <c r="AE10" s="14">
        <f ca="1">(((COUNTIFS(SWISSW!$I:$I,TOTAL_MATCHUP!$A10,SWISSW!$J:$J,TOTAL_MATCHUP!AE$1,SWISSW!$F:$F,"Won")+COUNTIFS(SWISSW!$I:$I,TOTAL_MATCHUP!AE$1,SWISSW!$J:$J,TOTAL_MATCHUP!$A10,SWISSW!$F:$F,"Lost")))+((COUNTIFS(SWISSW!$I:$I,TOTAL_MATCHUP!$A10,SWISSW!$J:$J,TOTAL_MATCHUP!AE$1,SWISSW!$F:$F,"Lost")+COUNTIFS(SWISSW!$I:$I,TOTAL_MATCHUP!AE$1,SWISSW!$J:$J,TOTAL_MATCHUP!$A10,SWISSW!$F:$F,"Won"))))*IF(ROW()=COLUMN(),0,1)</f>
        <v>4</v>
      </c>
      <c r="AF10" s="14">
        <f ca="1">(((COUNTIFS(SWISSW!$I:$I,TOTAL_MATCHUP!$A10,SWISSW!$J:$J,TOTAL_MATCHUP!AF$1,SWISSW!$F:$F,"Won")+COUNTIFS(SWISSW!$I:$I,TOTAL_MATCHUP!AF$1,SWISSW!$J:$J,TOTAL_MATCHUP!$A10,SWISSW!$F:$F,"Lost")))+((COUNTIFS(SWISSW!$I:$I,TOTAL_MATCHUP!$A10,SWISSW!$J:$J,TOTAL_MATCHUP!AF$1,SWISSW!$F:$F,"Lost")+COUNTIFS(SWISSW!$I:$I,TOTAL_MATCHUP!AF$1,SWISSW!$J:$J,TOTAL_MATCHUP!$A10,SWISSW!$F:$F,"Won"))))*IF(ROW()=COLUMN(),0,1)</f>
        <v>1</v>
      </c>
      <c r="AG10" s="14">
        <f ca="1">(((COUNTIFS(SWISSW!$I:$I,TOTAL_MATCHUP!$A10,SWISSW!$J:$J,TOTAL_MATCHUP!AG$1,SWISSW!$F:$F,"Won")+COUNTIFS(SWISSW!$I:$I,TOTAL_MATCHUP!AG$1,SWISSW!$J:$J,TOTAL_MATCHUP!$A10,SWISSW!$F:$F,"Lost")))+((COUNTIFS(SWISSW!$I:$I,TOTAL_MATCHUP!$A10,SWISSW!$J:$J,TOTAL_MATCHUP!AG$1,SWISSW!$F:$F,"Lost")+COUNTIFS(SWISSW!$I:$I,TOTAL_MATCHUP!AG$1,SWISSW!$J:$J,TOTAL_MATCHUP!$A10,SWISSW!$F:$F,"Won"))))*IF(ROW()=COLUMN(),0,1)</f>
        <v>0</v>
      </c>
      <c r="AH10" s="14">
        <f ca="1">(((COUNTIFS(SWISSW!$I:$I,TOTAL_MATCHUP!$A10,SWISSW!$J:$J,TOTAL_MATCHUP!AH$1,SWISSW!$F:$F,"Won")+COUNTIFS(SWISSW!$I:$I,TOTAL_MATCHUP!AH$1,SWISSW!$J:$J,TOTAL_MATCHUP!$A10,SWISSW!$F:$F,"Lost")))+((COUNTIFS(SWISSW!$I:$I,TOTAL_MATCHUP!$A10,SWISSW!$J:$J,TOTAL_MATCHUP!AH$1,SWISSW!$F:$F,"Lost")+COUNTIFS(SWISSW!$I:$I,TOTAL_MATCHUP!AH$1,SWISSW!$J:$J,TOTAL_MATCHUP!$A10,SWISSW!$F:$F,"Won"))))*IF(ROW()=COLUMN(),0,1)</f>
        <v>3</v>
      </c>
      <c r="AI10" s="14">
        <f ca="1">(((COUNTIFS(SWISSW!$I:$I,TOTAL_MATCHUP!$A10,SWISSW!$J:$J,TOTAL_MATCHUP!AI$1,SWISSW!$F:$F,"Won")+COUNTIFS(SWISSW!$I:$I,TOTAL_MATCHUP!AI$1,SWISSW!$J:$J,TOTAL_MATCHUP!$A10,SWISSW!$F:$F,"Lost")))+((COUNTIFS(SWISSW!$I:$I,TOTAL_MATCHUP!$A10,SWISSW!$J:$J,TOTAL_MATCHUP!AI$1,SWISSW!$F:$F,"Lost")+COUNTIFS(SWISSW!$I:$I,TOTAL_MATCHUP!AI$1,SWISSW!$J:$J,TOTAL_MATCHUP!$A10,SWISSW!$F:$F,"Won"))))*IF(ROW()=COLUMN(),0,1)</f>
        <v>2</v>
      </c>
      <c r="AJ10" s="14">
        <f ca="1">(((COUNTIFS(SWISSW!$I:$I,TOTAL_MATCHUP!$A10,SWISSW!$J:$J,TOTAL_MATCHUP!AJ$1,SWISSW!$F:$F,"Won")+COUNTIFS(SWISSW!$I:$I,TOTAL_MATCHUP!AJ$1,SWISSW!$J:$J,TOTAL_MATCHUP!$A10,SWISSW!$F:$F,"Lost")))+((COUNTIFS(SWISSW!$I:$I,TOTAL_MATCHUP!$A10,SWISSW!$J:$J,TOTAL_MATCHUP!AJ$1,SWISSW!$F:$F,"Lost")+COUNTIFS(SWISSW!$I:$I,TOTAL_MATCHUP!AJ$1,SWISSW!$J:$J,TOTAL_MATCHUP!$A10,SWISSW!$F:$F,"Won"))))*IF(ROW()=COLUMN(),0,1)</f>
        <v>0</v>
      </c>
      <c r="AK10" s="14">
        <f ca="1">(((COUNTIFS(SWISSW!$I:$I,TOTAL_MATCHUP!$A10,SWISSW!$J:$J,TOTAL_MATCHUP!AK$1,SWISSW!$F:$F,"Won")+COUNTIFS(SWISSW!$I:$I,TOTAL_MATCHUP!AK$1,SWISSW!$J:$J,TOTAL_MATCHUP!$A10,SWISSW!$F:$F,"Lost")))+((COUNTIFS(SWISSW!$I:$I,TOTAL_MATCHUP!$A10,SWISSW!$J:$J,TOTAL_MATCHUP!AK$1,SWISSW!$F:$F,"Lost")+COUNTIFS(SWISSW!$I:$I,TOTAL_MATCHUP!AK$1,SWISSW!$J:$J,TOTAL_MATCHUP!$A10,SWISSW!$F:$F,"Won"))))*IF(ROW()=COLUMN(),0,1)</f>
        <v>1</v>
      </c>
      <c r="AL10" s="14">
        <f ca="1">(((COUNTIFS(SWISSW!$I:$I,TOTAL_MATCHUP!$A10,SWISSW!$J:$J,TOTAL_MATCHUP!AL$1,SWISSW!$F:$F,"Won")+COUNTIFS(SWISSW!$I:$I,TOTAL_MATCHUP!AL$1,SWISSW!$J:$J,TOTAL_MATCHUP!$A10,SWISSW!$F:$F,"Lost")))+((COUNTIFS(SWISSW!$I:$I,TOTAL_MATCHUP!$A10,SWISSW!$J:$J,TOTAL_MATCHUP!AL$1,SWISSW!$F:$F,"Lost")+COUNTIFS(SWISSW!$I:$I,TOTAL_MATCHUP!AL$1,SWISSW!$J:$J,TOTAL_MATCHUP!$A10,SWISSW!$F:$F,"Won"))))*IF(ROW()=COLUMN(),0,1)</f>
        <v>0</v>
      </c>
      <c r="AM10" s="14">
        <f ca="1">(((COUNTIFS(SWISSW!$I:$I,TOTAL_MATCHUP!$A10,SWISSW!$J:$J,TOTAL_MATCHUP!AM$1,SWISSW!$F:$F,"Won")+COUNTIFS(SWISSW!$I:$I,TOTAL_MATCHUP!AM$1,SWISSW!$J:$J,TOTAL_MATCHUP!$A10,SWISSW!$F:$F,"Lost")))+((COUNTIFS(SWISSW!$I:$I,TOTAL_MATCHUP!$A10,SWISSW!$J:$J,TOTAL_MATCHUP!AM$1,SWISSW!$F:$F,"Lost")+COUNTIFS(SWISSW!$I:$I,TOTAL_MATCHUP!AM$1,SWISSW!$J:$J,TOTAL_MATCHUP!$A10,SWISSW!$F:$F,"Won"))))*IF(ROW()=COLUMN(),0,1)</f>
        <v>0</v>
      </c>
      <c r="AN10" s="14">
        <f ca="1">(((COUNTIFS(SWISSW!$I:$I,TOTAL_MATCHUP!$A10,SWISSW!$J:$J,TOTAL_MATCHUP!AN$1,SWISSW!$F:$F,"Won")+COUNTIFS(SWISSW!$I:$I,TOTAL_MATCHUP!AN$1,SWISSW!$J:$J,TOTAL_MATCHUP!$A10,SWISSW!$F:$F,"Lost")))+((COUNTIFS(SWISSW!$I:$I,TOTAL_MATCHUP!$A10,SWISSW!$J:$J,TOTAL_MATCHUP!AN$1,SWISSW!$F:$F,"Lost")+COUNTIFS(SWISSW!$I:$I,TOTAL_MATCHUP!AN$1,SWISSW!$J:$J,TOTAL_MATCHUP!$A10,SWISSW!$F:$F,"Won"))))*IF(ROW()=COLUMN(),0,1)</f>
        <v>0</v>
      </c>
      <c r="AO10" s="14">
        <f ca="1">(((COUNTIFS(SWISSW!$I:$I,TOTAL_MATCHUP!$A10,SWISSW!$J:$J,TOTAL_MATCHUP!AO$1,SWISSW!$F:$F,"Won")+COUNTIFS(SWISSW!$I:$I,TOTAL_MATCHUP!AO$1,SWISSW!$J:$J,TOTAL_MATCHUP!$A10,SWISSW!$F:$F,"Lost")))+((COUNTIFS(SWISSW!$I:$I,TOTAL_MATCHUP!$A10,SWISSW!$J:$J,TOTAL_MATCHUP!AO$1,SWISSW!$F:$F,"Lost")+COUNTIFS(SWISSW!$I:$I,TOTAL_MATCHUP!AO$1,SWISSW!$J:$J,TOTAL_MATCHUP!$A10,SWISSW!$F:$F,"Won"))))*IF(ROW()=COLUMN(),0,1)</f>
        <v>0</v>
      </c>
      <c r="AP10" s="14">
        <f ca="1">(((COUNTIFS(SWISSW!$I:$I,TOTAL_MATCHUP!$A10,SWISSW!$J:$J,TOTAL_MATCHUP!AP$1,SWISSW!$F:$F,"Won")+COUNTIFS(SWISSW!$I:$I,TOTAL_MATCHUP!AP$1,SWISSW!$J:$J,TOTAL_MATCHUP!$A10,SWISSW!$F:$F,"Lost")))+((COUNTIFS(SWISSW!$I:$I,TOTAL_MATCHUP!$A10,SWISSW!$J:$J,TOTAL_MATCHUP!AP$1,SWISSW!$F:$F,"Lost")+COUNTIFS(SWISSW!$I:$I,TOTAL_MATCHUP!AP$1,SWISSW!$J:$J,TOTAL_MATCHUP!$A10,SWISSW!$F:$F,"Won"))))*IF(ROW()=COLUMN(),0,1)</f>
        <v>0</v>
      </c>
      <c r="AQ10" s="14">
        <f ca="1">(((COUNTIFS(SWISSW!$I:$I,TOTAL_MATCHUP!$A10,SWISSW!$J:$J,TOTAL_MATCHUP!AQ$1,SWISSW!$F:$F,"Won")+COUNTIFS(SWISSW!$I:$I,TOTAL_MATCHUP!AQ$1,SWISSW!$J:$J,TOTAL_MATCHUP!$A10,SWISSW!$F:$F,"Lost")))+((COUNTIFS(SWISSW!$I:$I,TOTAL_MATCHUP!$A10,SWISSW!$J:$J,TOTAL_MATCHUP!AQ$1,SWISSW!$F:$F,"Lost")+COUNTIFS(SWISSW!$I:$I,TOTAL_MATCHUP!AQ$1,SWISSW!$J:$J,TOTAL_MATCHUP!$A10,SWISSW!$F:$F,"Won"))))*IF(ROW()=COLUMN(),0,1)</f>
        <v>0</v>
      </c>
      <c r="AR10" s="14">
        <f ca="1">(((COUNTIFS(SWISSW!$I:$I,TOTAL_MATCHUP!$A10,SWISSW!$J:$J,TOTAL_MATCHUP!AR$1,SWISSW!$F:$F,"Won")+COUNTIFS(SWISSW!$I:$I,TOTAL_MATCHUP!AR$1,SWISSW!$J:$J,TOTAL_MATCHUP!$A10,SWISSW!$F:$F,"Lost")))+((COUNTIFS(SWISSW!$I:$I,TOTAL_MATCHUP!$A10,SWISSW!$J:$J,TOTAL_MATCHUP!AR$1,SWISSW!$F:$F,"Lost")+COUNTIFS(SWISSW!$I:$I,TOTAL_MATCHUP!AR$1,SWISSW!$J:$J,TOTAL_MATCHUP!$A10,SWISSW!$F:$F,"Won"))))*IF(ROW()=COLUMN(),0,1)</f>
        <v>1</v>
      </c>
      <c r="AS10" s="14">
        <f ca="1">(((COUNTIFS(SWISSW!$I:$I,TOTAL_MATCHUP!$A10,SWISSW!$J:$J,TOTAL_MATCHUP!AS$1,SWISSW!$F:$F,"Won")+COUNTIFS(SWISSW!$I:$I,TOTAL_MATCHUP!AS$1,SWISSW!$J:$J,TOTAL_MATCHUP!$A10,SWISSW!$F:$F,"Lost")))+((COUNTIFS(SWISSW!$I:$I,TOTAL_MATCHUP!$A10,SWISSW!$J:$J,TOTAL_MATCHUP!AS$1,SWISSW!$F:$F,"Lost")+COUNTIFS(SWISSW!$I:$I,TOTAL_MATCHUP!AS$1,SWISSW!$J:$J,TOTAL_MATCHUP!$A10,SWISSW!$F:$F,"Won"))))*IF(ROW()=COLUMN(),0,1)</f>
        <v>1</v>
      </c>
      <c r="AT10" s="14">
        <f ca="1">(((COUNTIFS(SWISSW!$I:$I,TOTAL_MATCHUP!$A10,SWISSW!$J:$J,TOTAL_MATCHUP!AT$1,SWISSW!$F:$F,"Won")+COUNTIFS(SWISSW!$I:$I,TOTAL_MATCHUP!AT$1,SWISSW!$J:$J,TOTAL_MATCHUP!$A10,SWISSW!$F:$F,"Lost")))+((COUNTIFS(SWISSW!$I:$I,TOTAL_MATCHUP!$A10,SWISSW!$J:$J,TOTAL_MATCHUP!AT$1,SWISSW!$F:$F,"Lost")+COUNTIFS(SWISSW!$I:$I,TOTAL_MATCHUP!AT$1,SWISSW!$J:$J,TOTAL_MATCHUP!$A10,SWISSW!$F:$F,"Won"))))*IF(ROW()=COLUMN(),0,1)</f>
        <v>0</v>
      </c>
      <c r="AU10" s="14">
        <f ca="1">(((COUNTIFS(SWISSW!$I:$I,TOTAL_MATCHUP!$A10,SWISSW!$J:$J,TOTAL_MATCHUP!AU$1,SWISSW!$F:$F,"Won")+COUNTIFS(SWISSW!$I:$I,TOTAL_MATCHUP!AU$1,SWISSW!$J:$J,TOTAL_MATCHUP!$A10,SWISSW!$F:$F,"Lost")))+((COUNTIFS(SWISSW!$I:$I,TOTAL_MATCHUP!$A10,SWISSW!$J:$J,TOTAL_MATCHUP!AU$1,SWISSW!$F:$F,"Lost")+COUNTIFS(SWISSW!$I:$I,TOTAL_MATCHUP!AU$1,SWISSW!$J:$J,TOTAL_MATCHUP!$A10,SWISSW!$F:$F,"Won"))))*IF(ROW()=COLUMN(),0,1)</f>
        <v>0</v>
      </c>
      <c r="AV10" s="14">
        <f ca="1">(((COUNTIFS(SWISSW!$I:$I,TOTAL_MATCHUP!$A10,SWISSW!$J:$J,TOTAL_MATCHUP!AV$1,SWISSW!$F:$F,"Won")+COUNTIFS(SWISSW!$I:$I,TOTAL_MATCHUP!AV$1,SWISSW!$J:$J,TOTAL_MATCHUP!$A10,SWISSW!$F:$F,"Lost")))+((COUNTIFS(SWISSW!$I:$I,TOTAL_MATCHUP!$A10,SWISSW!$J:$J,TOTAL_MATCHUP!AV$1,SWISSW!$F:$F,"Lost")+COUNTIFS(SWISSW!$I:$I,TOTAL_MATCHUP!AV$1,SWISSW!$J:$J,TOTAL_MATCHUP!$A10,SWISSW!$F:$F,"Won"))))*IF(ROW()=COLUMN(),0,1)</f>
        <v>1</v>
      </c>
      <c r="AW10" s="14">
        <f ca="1">(((COUNTIFS(SWISSW!$I:$I,TOTAL_MATCHUP!$A10,SWISSW!$J:$J,TOTAL_MATCHUP!AW$1,SWISSW!$F:$F,"Won")+COUNTIFS(SWISSW!$I:$I,TOTAL_MATCHUP!AW$1,SWISSW!$J:$J,TOTAL_MATCHUP!$A10,SWISSW!$F:$F,"Lost")))+((COUNTIFS(SWISSW!$I:$I,TOTAL_MATCHUP!$A10,SWISSW!$J:$J,TOTAL_MATCHUP!AW$1,SWISSW!$F:$F,"Lost")+COUNTIFS(SWISSW!$I:$I,TOTAL_MATCHUP!AW$1,SWISSW!$J:$J,TOTAL_MATCHUP!$A10,SWISSW!$F:$F,"Won"))))*IF(ROW()=COLUMN(),0,1)</f>
        <v>0</v>
      </c>
      <c r="AX10" s="14">
        <f ca="1">(((COUNTIFS(SWISSW!$I:$I,TOTAL_MATCHUP!$A10,SWISSW!$J:$J,TOTAL_MATCHUP!AX$1,SWISSW!$F:$F,"Won")+COUNTIFS(SWISSW!$I:$I,TOTAL_MATCHUP!AX$1,SWISSW!$J:$J,TOTAL_MATCHUP!$A10,SWISSW!$F:$F,"Lost")))+((COUNTIFS(SWISSW!$I:$I,TOTAL_MATCHUP!$A10,SWISSW!$J:$J,TOTAL_MATCHUP!AX$1,SWISSW!$F:$F,"Lost")+COUNTIFS(SWISSW!$I:$I,TOTAL_MATCHUP!AX$1,SWISSW!$J:$J,TOTAL_MATCHUP!$A10,SWISSW!$F:$F,"Won"))))*IF(ROW()=COLUMN(),0,1)</f>
        <v>0</v>
      </c>
      <c r="AY10" s="14">
        <f ca="1">(((COUNTIFS(SWISSW!$I:$I,TOTAL_MATCHUP!$A10,SWISSW!$J:$J,TOTAL_MATCHUP!AY$1,SWISSW!$F:$F,"Won")+COUNTIFS(SWISSW!$I:$I,TOTAL_MATCHUP!AY$1,SWISSW!$J:$J,TOTAL_MATCHUP!$A10,SWISSW!$F:$F,"Lost")))+((COUNTIFS(SWISSW!$I:$I,TOTAL_MATCHUP!$A10,SWISSW!$J:$J,TOTAL_MATCHUP!AY$1,SWISSW!$F:$F,"Lost")+COUNTIFS(SWISSW!$I:$I,TOTAL_MATCHUP!AY$1,SWISSW!$J:$J,TOTAL_MATCHUP!$A10,SWISSW!$F:$F,"Won"))))*IF(ROW()=COLUMN(),0,1)</f>
        <v>0</v>
      </c>
      <c r="AZ10" s="14">
        <f ca="1">(((COUNTIFS(SWISSW!$I:$I,TOTAL_MATCHUP!$A10,SWISSW!$J:$J,TOTAL_MATCHUP!AZ$1,SWISSW!$F:$F,"Won")+COUNTIFS(SWISSW!$I:$I,TOTAL_MATCHUP!AZ$1,SWISSW!$J:$J,TOTAL_MATCHUP!$A10,SWISSW!$F:$F,"Lost")))+((COUNTIFS(SWISSW!$I:$I,TOTAL_MATCHUP!$A10,SWISSW!$J:$J,TOTAL_MATCHUP!AZ$1,SWISSW!$F:$F,"Lost")+COUNTIFS(SWISSW!$I:$I,TOTAL_MATCHUP!AZ$1,SWISSW!$J:$J,TOTAL_MATCHUP!$A10,SWISSW!$F:$F,"Won"))))*IF(ROW()=COLUMN(),0,1)</f>
        <v>1</v>
      </c>
      <c r="BA10" s="14">
        <f ca="1">(((COUNTIFS(SWISSW!$I:$I,TOTAL_MATCHUP!$A10,SWISSW!$J:$J,TOTAL_MATCHUP!BA$1,SWISSW!$F:$F,"Won")+COUNTIFS(SWISSW!$I:$I,TOTAL_MATCHUP!BA$1,SWISSW!$J:$J,TOTAL_MATCHUP!$A10,SWISSW!$F:$F,"Lost")))+((COUNTIFS(SWISSW!$I:$I,TOTAL_MATCHUP!$A10,SWISSW!$J:$J,TOTAL_MATCHUP!BA$1,SWISSW!$F:$F,"Lost")+COUNTIFS(SWISSW!$I:$I,TOTAL_MATCHUP!BA$1,SWISSW!$J:$J,TOTAL_MATCHUP!$A10,SWISSW!$F:$F,"Won"))))*IF(ROW()=COLUMN(),0,1)</f>
        <v>1</v>
      </c>
      <c r="BB10" s="14">
        <f ca="1">(((COUNTIFS(SWISSW!$I:$I,TOTAL_MATCHUP!$A10,SWISSW!$J:$J,TOTAL_MATCHUP!BB$1,SWISSW!$F:$F,"Won")+COUNTIFS(SWISSW!$I:$I,TOTAL_MATCHUP!BB$1,SWISSW!$J:$J,TOTAL_MATCHUP!$A10,SWISSW!$F:$F,"Lost")))+((COUNTIFS(SWISSW!$I:$I,TOTAL_MATCHUP!$A10,SWISSW!$J:$J,TOTAL_MATCHUP!BB$1,SWISSW!$F:$F,"Lost")+COUNTIFS(SWISSW!$I:$I,TOTAL_MATCHUP!BB$1,SWISSW!$J:$J,TOTAL_MATCHUP!$A10,SWISSW!$F:$F,"Won"))))*IF(ROW()=COLUMN(),0,1)</f>
        <v>0</v>
      </c>
      <c r="BC10" s="14">
        <f ca="1">(((COUNTIFS(SWISSW!$I:$I,TOTAL_MATCHUP!$A10,SWISSW!$J:$J,TOTAL_MATCHUP!BC$1,SWISSW!$F:$F,"Won")+COUNTIFS(SWISSW!$I:$I,TOTAL_MATCHUP!BC$1,SWISSW!$J:$J,TOTAL_MATCHUP!$A10,SWISSW!$F:$F,"Lost")))+((COUNTIFS(SWISSW!$I:$I,TOTAL_MATCHUP!$A10,SWISSW!$J:$J,TOTAL_MATCHUP!BC$1,SWISSW!$F:$F,"Lost")+COUNTIFS(SWISSW!$I:$I,TOTAL_MATCHUP!BC$1,SWISSW!$J:$J,TOTAL_MATCHUP!$A10,SWISSW!$F:$F,"Won"))))*IF(ROW()=COLUMN(),0,1)</f>
        <v>0</v>
      </c>
      <c r="BD10" s="14">
        <f ca="1">(((COUNTIFS(SWISSW!$I:$I,TOTAL_MATCHUP!$A10,SWISSW!$J:$J,TOTAL_MATCHUP!BD$1,SWISSW!$F:$F,"Won")+COUNTIFS(SWISSW!$I:$I,TOTAL_MATCHUP!BD$1,SWISSW!$J:$J,TOTAL_MATCHUP!$A10,SWISSW!$F:$F,"Lost")))+((COUNTIFS(SWISSW!$I:$I,TOTAL_MATCHUP!$A10,SWISSW!$J:$J,TOTAL_MATCHUP!BD$1,SWISSW!$F:$F,"Lost")+COUNTIFS(SWISSW!$I:$I,TOTAL_MATCHUP!BD$1,SWISSW!$J:$J,TOTAL_MATCHUP!$A10,SWISSW!$F:$F,"Won"))))*IF(ROW()=COLUMN(),0,1)</f>
        <v>1</v>
      </c>
      <c r="BE10" s="14">
        <f ca="1">(((COUNTIFS(SWISSW!$I:$I,TOTAL_MATCHUP!$A10,SWISSW!$J:$J,TOTAL_MATCHUP!BE$1,SWISSW!$F:$F,"Won")+COUNTIFS(SWISSW!$I:$I,TOTAL_MATCHUP!BE$1,SWISSW!$J:$J,TOTAL_MATCHUP!$A10,SWISSW!$F:$F,"Lost")))+((COUNTIFS(SWISSW!$I:$I,TOTAL_MATCHUP!$A10,SWISSW!$J:$J,TOTAL_MATCHUP!BE$1,SWISSW!$F:$F,"Lost")+COUNTIFS(SWISSW!$I:$I,TOTAL_MATCHUP!BE$1,SWISSW!$J:$J,TOTAL_MATCHUP!$A10,SWISSW!$F:$F,"Won"))))*IF(ROW()=COLUMN(),0,1)</f>
        <v>0</v>
      </c>
      <c r="BF10" s="14">
        <f ca="1">(((COUNTIFS(SWISSW!$I:$I,TOTAL_MATCHUP!$A10,SWISSW!$J:$J,TOTAL_MATCHUP!BF$1,SWISSW!$F:$F,"Won")+COUNTIFS(SWISSW!$I:$I,TOTAL_MATCHUP!BF$1,SWISSW!$J:$J,TOTAL_MATCHUP!$A10,SWISSW!$F:$F,"Lost")))+((COUNTIFS(SWISSW!$I:$I,TOTAL_MATCHUP!$A10,SWISSW!$J:$J,TOTAL_MATCHUP!BF$1,SWISSW!$F:$F,"Lost")+COUNTIFS(SWISSW!$I:$I,TOTAL_MATCHUP!BF$1,SWISSW!$J:$J,TOTAL_MATCHUP!$A10,SWISSW!$F:$F,"Won"))))*IF(ROW()=COLUMN(),0,1)</f>
        <v>0</v>
      </c>
    </row>
    <row r="11" spans="1:58" s="6" customFormat="1" ht="55" customHeight="1" x14ac:dyDescent="0.25">
      <c r="A11" s="3" t="str">
        <f ca="1">MATCHUP!A11</f>
        <v>X Lands Spy</v>
      </c>
      <c r="B11" s="14">
        <f ca="1">(((COUNTIFS(SWISSW!$I:$I,TOTAL_MATCHUP!$A11,SWISSW!$J:$J,TOTAL_MATCHUP!B$1,SWISSW!$F:$F,"Won")+COUNTIFS(SWISSW!$I:$I,TOTAL_MATCHUP!B$1,SWISSW!$J:$J,TOTAL_MATCHUP!$A11,SWISSW!$F:$F,"Lost")))+((COUNTIFS(SWISSW!$I:$I,TOTAL_MATCHUP!$A11,SWISSW!$J:$J,TOTAL_MATCHUP!B$1,SWISSW!$F:$F,"Lost")+COUNTIFS(SWISSW!$I:$I,TOTAL_MATCHUP!B$1,SWISSW!$J:$J,TOTAL_MATCHUP!$A11,SWISSW!$F:$F,"Won"))))*IF(ROW()=COLUMN(),0,1)</f>
        <v>23</v>
      </c>
      <c r="C11" s="14">
        <f ca="1">(((COUNTIFS(SWISSW!$I:$I,TOTAL_MATCHUP!$A11,SWISSW!$J:$J,TOTAL_MATCHUP!C$1,SWISSW!$F:$F,"Won")+COUNTIFS(SWISSW!$I:$I,TOTAL_MATCHUP!C$1,SWISSW!$J:$J,TOTAL_MATCHUP!$A11,SWISSW!$F:$F,"Lost")))+((COUNTIFS(SWISSW!$I:$I,TOTAL_MATCHUP!$A11,SWISSW!$J:$J,TOTAL_MATCHUP!C$1,SWISSW!$F:$F,"Lost")+COUNTIFS(SWISSW!$I:$I,TOTAL_MATCHUP!C$1,SWISSW!$J:$J,TOTAL_MATCHUP!$A11,SWISSW!$F:$F,"Won"))))*IF(ROW()=COLUMN(),0,1)</f>
        <v>23</v>
      </c>
      <c r="D11" s="14">
        <f ca="1">(((COUNTIFS(SWISSW!$I:$I,TOTAL_MATCHUP!$A11,SWISSW!$J:$J,TOTAL_MATCHUP!D$1,SWISSW!$F:$F,"Won")+COUNTIFS(SWISSW!$I:$I,TOTAL_MATCHUP!D$1,SWISSW!$J:$J,TOTAL_MATCHUP!$A11,SWISSW!$F:$F,"Lost")))+((COUNTIFS(SWISSW!$I:$I,TOTAL_MATCHUP!$A11,SWISSW!$J:$J,TOTAL_MATCHUP!D$1,SWISSW!$F:$F,"Lost")+COUNTIFS(SWISSW!$I:$I,TOTAL_MATCHUP!D$1,SWISSW!$J:$J,TOTAL_MATCHUP!$A11,SWISSW!$F:$F,"Won"))))*IF(ROW()=COLUMN(),0,1)</f>
        <v>17</v>
      </c>
      <c r="E11" s="14">
        <f ca="1">(((COUNTIFS(SWISSW!$I:$I,TOTAL_MATCHUP!$A11,SWISSW!$J:$J,TOTAL_MATCHUP!E$1,SWISSW!$F:$F,"Won")+COUNTIFS(SWISSW!$I:$I,TOTAL_MATCHUP!E$1,SWISSW!$J:$J,TOTAL_MATCHUP!$A11,SWISSW!$F:$F,"Lost")))+((COUNTIFS(SWISSW!$I:$I,TOTAL_MATCHUP!$A11,SWISSW!$J:$J,TOTAL_MATCHUP!E$1,SWISSW!$F:$F,"Lost")+COUNTIFS(SWISSW!$I:$I,TOTAL_MATCHUP!E$1,SWISSW!$J:$J,TOTAL_MATCHUP!$A11,SWISSW!$F:$F,"Won"))))*IF(ROW()=COLUMN(),0,1)</f>
        <v>16</v>
      </c>
      <c r="F11" s="14">
        <f ca="1">(((COUNTIFS(SWISSW!$I:$I,TOTAL_MATCHUP!$A11,SWISSW!$J:$J,TOTAL_MATCHUP!F$1,SWISSW!$F:$F,"Won")+COUNTIFS(SWISSW!$I:$I,TOTAL_MATCHUP!F$1,SWISSW!$J:$J,TOTAL_MATCHUP!$A11,SWISSW!$F:$F,"Lost")))+((COUNTIFS(SWISSW!$I:$I,TOTAL_MATCHUP!$A11,SWISSW!$J:$J,TOTAL_MATCHUP!F$1,SWISSW!$F:$F,"Lost")+COUNTIFS(SWISSW!$I:$I,TOTAL_MATCHUP!F$1,SWISSW!$J:$J,TOTAL_MATCHUP!$A11,SWISSW!$F:$F,"Won"))))*IF(ROW()=COLUMN(),0,1)</f>
        <v>15</v>
      </c>
      <c r="G11" s="14">
        <f ca="1">(((COUNTIFS(SWISSW!$I:$I,TOTAL_MATCHUP!$A11,SWISSW!$J:$J,TOTAL_MATCHUP!G$1,SWISSW!$F:$F,"Won")+COUNTIFS(SWISSW!$I:$I,TOTAL_MATCHUP!G$1,SWISSW!$J:$J,TOTAL_MATCHUP!$A11,SWISSW!$F:$F,"Lost")))+((COUNTIFS(SWISSW!$I:$I,TOTAL_MATCHUP!$A11,SWISSW!$J:$J,TOTAL_MATCHUP!G$1,SWISSW!$F:$F,"Lost")+COUNTIFS(SWISSW!$I:$I,TOTAL_MATCHUP!G$1,SWISSW!$J:$J,TOTAL_MATCHUP!$A11,SWISSW!$F:$F,"Won"))))*IF(ROW()=COLUMN(),0,1)</f>
        <v>23</v>
      </c>
      <c r="H11" s="14">
        <f ca="1">(((COUNTIFS(SWISSW!$I:$I,TOTAL_MATCHUP!$A11,SWISSW!$J:$J,TOTAL_MATCHUP!H$1,SWISSW!$F:$F,"Won")+COUNTIFS(SWISSW!$I:$I,TOTAL_MATCHUP!H$1,SWISSW!$J:$J,TOTAL_MATCHUP!$A11,SWISSW!$F:$F,"Lost")))+((COUNTIFS(SWISSW!$I:$I,TOTAL_MATCHUP!$A11,SWISSW!$J:$J,TOTAL_MATCHUP!H$1,SWISSW!$F:$F,"Lost")+COUNTIFS(SWISSW!$I:$I,TOTAL_MATCHUP!H$1,SWISSW!$J:$J,TOTAL_MATCHUP!$A11,SWISSW!$F:$F,"Won"))))*IF(ROW()=COLUMN(),0,1)</f>
        <v>2</v>
      </c>
      <c r="I11" s="14">
        <f ca="1">(((COUNTIFS(SWISSW!$I:$I,TOTAL_MATCHUP!$A11,SWISSW!$J:$J,TOTAL_MATCHUP!I$1,SWISSW!$F:$F,"Won")+COUNTIFS(SWISSW!$I:$I,TOTAL_MATCHUP!I$1,SWISSW!$J:$J,TOTAL_MATCHUP!$A11,SWISSW!$F:$F,"Lost")))+((COUNTIFS(SWISSW!$I:$I,TOTAL_MATCHUP!$A11,SWISSW!$J:$J,TOTAL_MATCHUP!I$1,SWISSW!$F:$F,"Lost")+COUNTIFS(SWISSW!$I:$I,TOTAL_MATCHUP!I$1,SWISSW!$J:$J,TOTAL_MATCHUP!$A11,SWISSW!$F:$F,"Won"))))*IF(ROW()=COLUMN(),0,1)</f>
        <v>9</v>
      </c>
      <c r="J11" s="14">
        <f ca="1">(((COUNTIFS(SWISSW!$I:$I,TOTAL_MATCHUP!$A11,SWISSW!$J:$J,TOTAL_MATCHUP!J$1,SWISSW!$F:$F,"Won")+COUNTIFS(SWISSW!$I:$I,TOTAL_MATCHUP!J$1,SWISSW!$J:$J,TOTAL_MATCHUP!$A11,SWISSW!$F:$F,"Lost")))+((COUNTIFS(SWISSW!$I:$I,TOTAL_MATCHUP!$A11,SWISSW!$J:$J,TOTAL_MATCHUP!J$1,SWISSW!$F:$F,"Lost")+COUNTIFS(SWISSW!$I:$I,TOTAL_MATCHUP!J$1,SWISSW!$J:$J,TOTAL_MATCHUP!$A11,SWISSW!$F:$F,"Won"))))*IF(ROW()=COLUMN(),0,1)</f>
        <v>8</v>
      </c>
      <c r="K11" s="14">
        <f ca="1">(((COUNTIFS(SWISSW!$I:$I,TOTAL_MATCHUP!$A11,SWISSW!$J:$J,TOTAL_MATCHUP!K$1,SWISSW!$F:$F,"Won")+COUNTIFS(SWISSW!$I:$I,TOTAL_MATCHUP!K$1,SWISSW!$J:$J,TOTAL_MATCHUP!$A11,SWISSW!$F:$F,"Lost")))+((COUNTIFS(SWISSW!$I:$I,TOTAL_MATCHUP!$A11,SWISSW!$J:$J,TOTAL_MATCHUP!K$1,SWISSW!$F:$F,"Lost")+COUNTIFS(SWISSW!$I:$I,TOTAL_MATCHUP!K$1,SWISSW!$J:$J,TOTAL_MATCHUP!$A11,SWISSW!$F:$F,"Won"))))*IF(ROW()=COLUMN(),0,1)</f>
        <v>0</v>
      </c>
      <c r="L11" s="14">
        <f ca="1">(((COUNTIFS(SWISSW!$I:$I,TOTAL_MATCHUP!$A11,SWISSW!$J:$J,TOTAL_MATCHUP!L$1,SWISSW!$F:$F,"Won")+COUNTIFS(SWISSW!$I:$I,TOTAL_MATCHUP!L$1,SWISSW!$J:$J,TOTAL_MATCHUP!$A11,SWISSW!$F:$F,"Lost")))+((COUNTIFS(SWISSW!$I:$I,TOTAL_MATCHUP!$A11,SWISSW!$J:$J,TOTAL_MATCHUP!L$1,SWISSW!$F:$F,"Lost")+COUNTIFS(SWISSW!$I:$I,TOTAL_MATCHUP!L$1,SWISSW!$J:$J,TOTAL_MATCHUP!$A11,SWISSW!$F:$F,"Won"))))*IF(ROW()=COLUMN(),0,1)</f>
        <v>7</v>
      </c>
      <c r="M11" s="14">
        <f ca="1">(((COUNTIFS(SWISSW!$I:$I,TOTAL_MATCHUP!$A11,SWISSW!$J:$J,TOTAL_MATCHUP!M$1,SWISSW!$F:$F,"Won")+COUNTIFS(SWISSW!$I:$I,TOTAL_MATCHUP!M$1,SWISSW!$J:$J,TOTAL_MATCHUP!$A11,SWISSW!$F:$F,"Lost")))+((COUNTIFS(SWISSW!$I:$I,TOTAL_MATCHUP!$A11,SWISSW!$J:$J,TOTAL_MATCHUP!M$1,SWISSW!$F:$F,"Lost")+COUNTIFS(SWISSW!$I:$I,TOTAL_MATCHUP!M$1,SWISSW!$J:$J,TOTAL_MATCHUP!$A11,SWISSW!$F:$F,"Won"))))*IF(ROW()=COLUMN(),0,1)</f>
        <v>2</v>
      </c>
      <c r="N11" s="14">
        <f ca="1">(((COUNTIFS(SWISSW!$I:$I,TOTAL_MATCHUP!$A11,SWISSW!$J:$J,TOTAL_MATCHUP!N$1,SWISSW!$F:$F,"Won")+COUNTIFS(SWISSW!$I:$I,TOTAL_MATCHUP!N$1,SWISSW!$J:$J,TOTAL_MATCHUP!$A11,SWISSW!$F:$F,"Lost")))+((COUNTIFS(SWISSW!$I:$I,TOTAL_MATCHUP!$A11,SWISSW!$J:$J,TOTAL_MATCHUP!N$1,SWISSW!$F:$F,"Lost")+COUNTIFS(SWISSW!$I:$I,TOTAL_MATCHUP!N$1,SWISSW!$J:$J,TOTAL_MATCHUP!$A11,SWISSW!$F:$F,"Won"))))*IF(ROW()=COLUMN(),0,1)</f>
        <v>4</v>
      </c>
      <c r="O11" s="14">
        <f ca="1">(((COUNTIFS(SWISSW!$I:$I,TOTAL_MATCHUP!$A11,SWISSW!$J:$J,TOTAL_MATCHUP!O$1,SWISSW!$F:$F,"Won")+COUNTIFS(SWISSW!$I:$I,TOTAL_MATCHUP!O$1,SWISSW!$J:$J,TOTAL_MATCHUP!$A11,SWISSW!$F:$F,"Lost")))+((COUNTIFS(SWISSW!$I:$I,TOTAL_MATCHUP!$A11,SWISSW!$J:$J,TOTAL_MATCHUP!O$1,SWISSW!$F:$F,"Lost")+COUNTIFS(SWISSW!$I:$I,TOTAL_MATCHUP!O$1,SWISSW!$J:$J,TOTAL_MATCHUP!$A11,SWISSW!$F:$F,"Won"))))*IF(ROW()=COLUMN(),0,1)</f>
        <v>2</v>
      </c>
      <c r="P11" s="14">
        <f ca="1">(((COUNTIFS(SWISSW!$I:$I,TOTAL_MATCHUP!$A11,SWISSW!$J:$J,TOTAL_MATCHUP!P$1,SWISSW!$F:$F,"Won")+COUNTIFS(SWISSW!$I:$I,TOTAL_MATCHUP!P$1,SWISSW!$J:$J,TOTAL_MATCHUP!$A11,SWISSW!$F:$F,"Lost")))+((COUNTIFS(SWISSW!$I:$I,TOTAL_MATCHUP!$A11,SWISSW!$J:$J,TOTAL_MATCHUP!P$1,SWISSW!$F:$F,"Lost")+COUNTIFS(SWISSW!$I:$I,TOTAL_MATCHUP!P$1,SWISSW!$J:$J,TOTAL_MATCHUP!$A11,SWISSW!$F:$F,"Won"))))*IF(ROW()=COLUMN(),0,1)</f>
        <v>4</v>
      </c>
      <c r="Q11" s="14">
        <f ca="1">(((COUNTIFS(SWISSW!$I:$I,TOTAL_MATCHUP!$A11,SWISSW!$J:$J,TOTAL_MATCHUP!Q$1,SWISSW!$F:$F,"Won")+COUNTIFS(SWISSW!$I:$I,TOTAL_MATCHUP!Q$1,SWISSW!$J:$J,TOTAL_MATCHUP!$A11,SWISSW!$F:$F,"Lost")))+((COUNTIFS(SWISSW!$I:$I,TOTAL_MATCHUP!$A11,SWISSW!$J:$J,TOTAL_MATCHUP!Q$1,SWISSW!$F:$F,"Lost")+COUNTIFS(SWISSW!$I:$I,TOTAL_MATCHUP!Q$1,SWISSW!$J:$J,TOTAL_MATCHUP!$A11,SWISSW!$F:$F,"Won"))))*IF(ROW()=COLUMN(),0,1)</f>
        <v>4</v>
      </c>
      <c r="R11" s="14">
        <f ca="1">(((COUNTIFS(SWISSW!$I:$I,TOTAL_MATCHUP!$A11,SWISSW!$J:$J,TOTAL_MATCHUP!R$1,SWISSW!$F:$F,"Won")+COUNTIFS(SWISSW!$I:$I,TOTAL_MATCHUP!R$1,SWISSW!$J:$J,TOTAL_MATCHUP!$A11,SWISSW!$F:$F,"Lost")))+((COUNTIFS(SWISSW!$I:$I,TOTAL_MATCHUP!$A11,SWISSW!$J:$J,TOTAL_MATCHUP!R$1,SWISSW!$F:$F,"Lost")+COUNTIFS(SWISSW!$I:$I,TOTAL_MATCHUP!R$1,SWISSW!$J:$J,TOTAL_MATCHUP!$A11,SWISSW!$F:$F,"Won"))))*IF(ROW()=COLUMN(),0,1)</f>
        <v>5</v>
      </c>
      <c r="S11" s="14">
        <f ca="1">(((COUNTIFS(SWISSW!$I:$I,TOTAL_MATCHUP!$A11,SWISSW!$J:$J,TOTAL_MATCHUP!S$1,SWISSW!$F:$F,"Won")+COUNTIFS(SWISSW!$I:$I,TOTAL_MATCHUP!S$1,SWISSW!$J:$J,TOTAL_MATCHUP!$A11,SWISSW!$F:$F,"Lost")))+((COUNTIFS(SWISSW!$I:$I,TOTAL_MATCHUP!$A11,SWISSW!$J:$J,TOTAL_MATCHUP!S$1,SWISSW!$F:$F,"Lost")+COUNTIFS(SWISSW!$I:$I,TOTAL_MATCHUP!S$1,SWISSW!$J:$J,TOTAL_MATCHUP!$A11,SWISSW!$F:$F,"Won"))))*IF(ROW()=COLUMN(),0,1)</f>
        <v>3</v>
      </c>
      <c r="T11" s="14">
        <f ca="1">(((COUNTIFS(SWISSW!$I:$I,TOTAL_MATCHUP!$A11,SWISSW!$J:$J,TOTAL_MATCHUP!T$1,SWISSW!$F:$F,"Won")+COUNTIFS(SWISSW!$I:$I,TOTAL_MATCHUP!T$1,SWISSW!$J:$J,TOTAL_MATCHUP!$A11,SWISSW!$F:$F,"Lost")))+((COUNTIFS(SWISSW!$I:$I,TOTAL_MATCHUP!$A11,SWISSW!$J:$J,TOTAL_MATCHUP!T$1,SWISSW!$F:$F,"Lost")+COUNTIFS(SWISSW!$I:$I,TOTAL_MATCHUP!T$1,SWISSW!$J:$J,TOTAL_MATCHUP!$A11,SWISSW!$F:$F,"Won"))))*IF(ROW()=COLUMN(),0,1)</f>
        <v>3</v>
      </c>
      <c r="U11" s="14">
        <f ca="1">(((COUNTIFS(SWISSW!$I:$I,TOTAL_MATCHUP!$A11,SWISSW!$J:$J,TOTAL_MATCHUP!U$1,SWISSW!$F:$F,"Won")+COUNTIFS(SWISSW!$I:$I,TOTAL_MATCHUP!U$1,SWISSW!$J:$J,TOTAL_MATCHUP!$A11,SWISSW!$F:$F,"Lost")))+((COUNTIFS(SWISSW!$I:$I,TOTAL_MATCHUP!$A11,SWISSW!$J:$J,TOTAL_MATCHUP!U$1,SWISSW!$F:$F,"Lost")+COUNTIFS(SWISSW!$I:$I,TOTAL_MATCHUP!U$1,SWISSW!$J:$J,TOTAL_MATCHUP!$A11,SWISSW!$F:$F,"Won"))))*IF(ROW()=COLUMN(),0,1)</f>
        <v>1</v>
      </c>
      <c r="V11" s="14">
        <f ca="1">(((COUNTIFS(SWISSW!$I:$I,TOTAL_MATCHUP!$A11,SWISSW!$J:$J,TOTAL_MATCHUP!V$1,SWISSW!$F:$F,"Won")+COUNTIFS(SWISSW!$I:$I,TOTAL_MATCHUP!V$1,SWISSW!$J:$J,TOTAL_MATCHUP!$A11,SWISSW!$F:$F,"Lost")))+((COUNTIFS(SWISSW!$I:$I,TOTAL_MATCHUP!$A11,SWISSW!$J:$J,TOTAL_MATCHUP!V$1,SWISSW!$F:$F,"Lost")+COUNTIFS(SWISSW!$I:$I,TOTAL_MATCHUP!V$1,SWISSW!$J:$J,TOTAL_MATCHUP!$A11,SWISSW!$F:$F,"Won"))))*IF(ROW()=COLUMN(),0,1)</f>
        <v>4</v>
      </c>
      <c r="W11" s="14">
        <f ca="1">(((COUNTIFS(SWISSW!$I:$I,TOTAL_MATCHUP!$A11,SWISSW!$J:$J,TOTAL_MATCHUP!W$1,SWISSW!$F:$F,"Won")+COUNTIFS(SWISSW!$I:$I,TOTAL_MATCHUP!W$1,SWISSW!$J:$J,TOTAL_MATCHUP!$A11,SWISSW!$F:$F,"Lost")))+((COUNTIFS(SWISSW!$I:$I,TOTAL_MATCHUP!$A11,SWISSW!$J:$J,TOTAL_MATCHUP!W$1,SWISSW!$F:$F,"Lost")+COUNTIFS(SWISSW!$I:$I,TOTAL_MATCHUP!W$1,SWISSW!$J:$J,TOTAL_MATCHUP!$A11,SWISSW!$F:$F,"Won"))))*IF(ROW()=COLUMN(),0,1)</f>
        <v>1</v>
      </c>
      <c r="X11" s="14">
        <f ca="1">(((COUNTIFS(SWISSW!$I:$I,TOTAL_MATCHUP!$A11,SWISSW!$J:$J,TOTAL_MATCHUP!X$1,SWISSW!$F:$F,"Won")+COUNTIFS(SWISSW!$I:$I,TOTAL_MATCHUP!X$1,SWISSW!$J:$J,TOTAL_MATCHUP!$A11,SWISSW!$F:$F,"Lost")))+((COUNTIFS(SWISSW!$I:$I,TOTAL_MATCHUP!$A11,SWISSW!$J:$J,TOTAL_MATCHUP!X$1,SWISSW!$F:$F,"Lost")+COUNTIFS(SWISSW!$I:$I,TOTAL_MATCHUP!X$1,SWISSW!$J:$J,TOTAL_MATCHUP!$A11,SWISSW!$F:$F,"Won"))))*IF(ROW()=COLUMN(),0,1)</f>
        <v>1</v>
      </c>
      <c r="Y11" s="14">
        <f ca="1">(((COUNTIFS(SWISSW!$I:$I,TOTAL_MATCHUP!$A11,SWISSW!$J:$J,TOTAL_MATCHUP!Y$1,SWISSW!$F:$F,"Won")+COUNTIFS(SWISSW!$I:$I,TOTAL_MATCHUP!Y$1,SWISSW!$J:$J,TOTAL_MATCHUP!$A11,SWISSW!$F:$F,"Lost")))+((COUNTIFS(SWISSW!$I:$I,TOTAL_MATCHUP!$A11,SWISSW!$J:$J,TOTAL_MATCHUP!Y$1,SWISSW!$F:$F,"Lost")+COUNTIFS(SWISSW!$I:$I,TOTAL_MATCHUP!Y$1,SWISSW!$J:$J,TOTAL_MATCHUP!$A11,SWISSW!$F:$F,"Won"))))*IF(ROW()=COLUMN(),0,1)</f>
        <v>2</v>
      </c>
      <c r="Z11" s="14">
        <f ca="1">(((COUNTIFS(SWISSW!$I:$I,TOTAL_MATCHUP!$A11,SWISSW!$J:$J,TOTAL_MATCHUP!Z$1,SWISSW!$F:$F,"Won")+COUNTIFS(SWISSW!$I:$I,TOTAL_MATCHUP!Z$1,SWISSW!$J:$J,TOTAL_MATCHUP!$A11,SWISSW!$F:$F,"Lost")))+((COUNTIFS(SWISSW!$I:$I,TOTAL_MATCHUP!$A11,SWISSW!$J:$J,TOTAL_MATCHUP!Z$1,SWISSW!$F:$F,"Lost")+COUNTIFS(SWISSW!$I:$I,TOTAL_MATCHUP!Z$1,SWISSW!$J:$J,TOTAL_MATCHUP!$A11,SWISSW!$F:$F,"Won"))))*IF(ROW()=COLUMN(),0,1)</f>
        <v>2</v>
      </c>
      <c r="AA11" s="14">
        <f ca="1">(((COUNTIFS(SWISSW!$I:$I,TOTAL_MATCHUP!$A11,SWISSW!$J:$J,TOTAL_MATCHUP!AA$1,SWISSW!$F:$F,"Won")+COUNTIFS(SWISSW!$I:$I,TOTAL_MATCHUP!AA$1,SWISSW!$J:$J,TOTAL_MATCHUP!$A11,SWISSW!$F:$F,"Lost")))+((COUNTIFS(SWISSW!$I:$I,TOTAL_MATCHUP!$A11,SWISSW!$J:$J,TOTAL_MATCHUP!AA$1,SWISSW!$F:$F,"Lost")+COUNTIFS(SWISSW!$I:$I,TOTAL_MATCHUP!AA$1,SWISSW!$J:$J,TOTAL_MATCHUP!$A11,SWISSW!$F:$F,"Won"))))*IF(ROW()=COLUMN(),0,1)</f>
        <v>1</v>
      </c>
      <c r="AB11" s="14">
        <f ca="1">(((COUNTIFS(SWISSW!$I:$I,TOTAL_MATCHUP!$A11,SWISSW!$J:$J,TOTAL_MATCHUP!AB$1,SWISSW!$F:$F,"Won")+COUNTIFS(SWISSW!$I:$I,TOTAL_MATCHUP!AB$1,SWISSW!$J:$J,TOTAL_MATCHUP!$A11,SWISSW!$F:$F,"Lost")))+((COUNTIFS(SWISSW!$I:$I,TOTAL_MATCHUP!$A11,SWISSW!$J:$J,TOTAL_MATCHUP!AB$1,SWISSW!$F:$F,"Lost")+COUNTIFS(SWISSW!$I:$I,TOTAL_MATCHUP!AB$1,SWISSW!$J:$J,TOTAL_MATCHUP!$A11,SWISSW!$F:$F,"Won"))))*IF(ROW()=COLUMN(),0,1)</f>
        <v>0</v>
      </c>
      <c r="AC11" s="14">
        <f ca="1">(((COUNTIFS(SWISSW!$I:$I,TOTAL_MATCHUP!$A11,SWISSW!$J:$J,TOTAL_MATCHUP!AC$1,SWISSW!$F:$F,"Won")+COUNTIFS(SWISSW!$I:$I,TOTAL_MATCHUP!AC$1,SWISSW!$J:$J,TOTAL_MATCHUP!$A11,SWISSW!$F:$F,"Lost")))+((COUNTIFS(SWISSW!$I:$I,TOTAL_MATCHUP!$A11,SWISSW!$J:$J,TOTAL_MATCHUP!AC$1,SWISSW!$F:$F,"Lost")+COUNTIFS(SWISSW!$I:$I,TOTAL_MATCHUP!AC$1,SWISSW!$J:$J,TOTAL_MATCHUP!$A11,SWISSW!$F:$F,"Won"))))*IF(ROW()=COLUMN(),0,1)</f>
        <v>0</v>
      </c>
      <c r="AD11" s="14">
        <f ca="1">(((COUNTIFS(SWISSW!$I:$I,TOTAL_MATCHUP!$A11,SWISSW!$J:$J,TOTAL_MATCHUP!AD$1,SWISSW!$F:$F,"Won")+COUNTIFS(SWISSW!$I:$I,TOTAL_MATCHUP!AD$1,SWISSW!$J:$J,TOTAL_MATCHUP!$A11,SWISSW!$F:$F,"Lost")))+((COUNTIFS(SWISSW!$I:$I,TOTAL_MATCHUP!$A11,SWISSW!$J:$J,TOTAL_MATCHUP!AD$1,SWISSW!$F:$F,"Lost")+COUNTIFS(SWISSW!$I:$I,TOTAL_MATCHUP!AD$1,SWISSW!$J:$J,TOTAL_MATCHUP!$A11,SWISSW!$F:$F,"Won"))))*IF(ROW()=COLUMN(),0,1)</f>
        <v>0</v>
      </c>
      <c r="AE11" s="14">
        <f ca="1">(((COUNTIFS(SWISSW!$I:$I,TOTAL_MATCHUP!$A11,SWISSW!$J:$J,TOTAL_MATCHUP!AE$1,SWISSW!$F:$F,"Won")+COUNTIFS(SWISSW!$I:$I,TOTAL_MATCHUP!AE$1,SWISSW!$J:$J,TOTAL_MATCHUP!$A11,SWISSW!$F:$F,"Lost")))+((COUNTIFS(SWISSW!$I:$I,TOTAL_MATCHUP!$A11,SWISSW!$J:$J,TOTAL_MATCHUP!AE$1,SWISSW!$F:$F,"Lost")+COUNTIFS(SWISSW!$I:$I,TOTAL_MATCHUP!AE$1,SWISSW!$J:$J,TOTAL_MATCHUP!$A11,SWISSW!$F:$F,"Won"))))*IF(ROW()=COLUMN(),0,1)</f>
        <v>2</v>
      </c>
      <c r="AF11" s="14">
        <f ca="1">(((COUNTIFS(SWISSW!$I:$I,TOTAL_MATCHUP!$A11,SWISSW!$J:$J,TOTAL_MATCHUP!AF$1,SWISSW!$F:$F,"Won")+COUNTIFS(SWISSW!$I:$I,TOTAL_MATCHUP!AF$1,SWISSW!$J:$J,TOTAL_MATCHUP!$A11,SWISSW!$F:$F,"Lost")))+((COUNTIFS(SWISSW!$I:$I,TOTAL_MATCHUP!$A11,SWISSW!$J:$J,TOTAL_MATCHUP!AF$1,SWISSW!$F:$F,"Lost")+COUNTIFS(SWISSW!$I:$I,TOTAL_MATCHUP!AF$1,SWISSW!$J:$J,TOTAL_MATCHUP!$A11,SWISSW!$F:$F,"Won"))))*IF(ROW()=COLUMN(),0,1)</f>
        <v>0</v>
      </c>
      <c r="AG11" s="14">
        <f ca="1">(((COUNTIFS(SWISSW!$I:$I,TOTAL_MATCHUP!$A11,SWISSW!$J:$J,TOTAL_MATCHUP!AG$1,SWISSW!$F:$F,"Won")+COUNTIFS(SWISSW!$I:$I,TOTAL_MATCHUP!AG$1,SWISSW!$J:$J,TOTAL_MATCHUP!$A11,SWISSW!$F:$F,"Lost")))+((COUNTIFS(SWISSW!$I:$I,TOTAL_MATCHUP!$A11,SWISSW!$J:$J,TOTAL_MATCHUP!AG$1,SWISSW!$F:$F,"Lost")+COUNTIFS(SWISSW!$I:$I,TOTAL_MATCHUP!AG$1,SWISSW!$J:$J,TOTAL_MATCHUP!$A11,SWISSW!$F:$F,"Won"))))*IF(ROW()=COLUMN(),0,1)</f>
        <v>0</v>
      </c>
      <c r="AH11" s="14">
        <f ca="1">(((COUNTIFS(SWISSW!$I:$I,TOTAL_MATCHUP!$A11,SWISSW!$J:$J,TOTAL_MATCHUP!AH$1,SWISSW!$F:$F,"Won")+COUNTIFS(SWISSW!$I:$I,TOTAL_MATCHUP!AH$1,SWISSW!$J:$J,TOTAL_MATCHUP!$A11,SWISSW!$F:$F,"Lost")))+((COUNTIFS(SWISSW!$I:$I,TOTAL_MATCHUP!$A11,SWISSW!$J:$J,TOTAL_MATCHUP!AH$1,SWISSW!$F:$F,"Lost")+COUNTIFS(SWISSW!$I:$I,TOTAL_MATCHUP!AH$1,SWISSW!$J:$J,TOTAL_MATCHUP!$A11,SWISSW!$F:$F,"Won"))))*IF(ROW()=COLUMN(),0,1)</f>
        <v>0</v>
      </c>
      <c r="AI11" s="14">
        <f ca="1">(((COUNTIFS(SWISSW!$I:$I,TOTAL_MATCHUP!$A11,SWISSW!$J:$J,TOTAL_MATCHUP!AI$1,SWISSW!$F:$F,"Won")+COUNTIFS(SWISSW!$I:$I,TOTAL_MATCHUP!AI$1,SWISSW!$J:$J,TOTAL_MATCHUP!$A11,SWISSW!$F:$F,"Lost")))+((COUNTIFS(SWISSW!$I:$I,TOTAL_MATCHUP!$A11,SWISSW!$J:$J,TOTAL_MATCHUP!AI$1,SWISSW!$F:$F,"Lost")+COUNTIFS(SWISSW!$I:$I,TOTAL_MATCHUP!AI$1,SWISSW!$J:$J,TOTAL_MATCHUP!$A11,SWISSW!$F:$F,"Won"))))*IF(ROW()=COLUMN(),0,1)</f>
        <v>0</v>
      </c>
      <c r="AJ11" s="14">
        <f ca="1">(((COUNTIFS(SWISSW!$I:$I,TOTAL_MATCHUP!$A11,SWISSW!$J:$J,TOTAL_MATCHUP!AJ$1,SWISSW!$F:$F,"Won")+COUNTIFS(SWISSW!$I:$I,TOTAL_MATCHUP!AJ$1,SWISSW!$J:$J,TOTAL_MATCHUP!$A11,SWISSW!$F:$F,"Lost")))+((COUNTIFS(SWISSW!$I:$I,TOTAL_MATCHUP!$A11,SWISSW!$J:$J,TOTAL_MATCHUP!AJ$1,SWISSW!$F:$F,"Lost")+COUNTIFS(SWISSW!$I:$I,TOTAL_MATCHUP!AJ$1,SWISSW!$J:$J,TOTAL_MATCHUP!$A11,SWISSW!$F:$F,"Won"))))*IF(ROW()=COLUMN(),0,1)</f>
        <v>1</v>
      </c>
      <c r="AK11" s="14">
        <f ca="1">(((COUNTIFS(SWISSW!$I:$I,TOTAL_MATCHUP!$A11,SWISSW!$J:$J,TOTAL_MATCHUP!AK$1,SWISSW!$F:$F,"Won")+COUNTIFS(SWISSW!$I:$I,TOTAL_MATCHUP!AK$1,SWISSW!$J:$J,TOTAL_MATCHUP!$A11,SWISSW!$F:$F,"Lost")))+((COUNTIFS(SWISSW!$I:$I,TOTAL_MATCHUP!$A11,SWISSW!$J:$J,TOTAL_MATCHUP!AK$1,SWISSW!$F:$F,"Lost")+COUNTIFS(SWISSW!$I:$I,TOTAL_MATCHUP!AK$1,SWISSW!$J:$J,TOTAL_MATCHUP!$A11,SWISSW!$F:$F,"Won"))))*IF(ROW()=COLUMN(),0,1)</f>
        <v>2</v>
      </c>
      <c r="AL11" s="14">
        <f ca="1">(((COUNTIFS(SWISSW!$I:$I,TOTAL_MATCHUP!$A11,SWISSW!$J:$J,TOTAL_MATCHUP!AL$1,SWISSW!$F:$F,"Won")+COUNTIFS(SWISSW!$I:$I,TOTAL_MATCHUP!AL$1,SWISSW!$J:$J,TOTAL_MATCHUP!$A11,SWISSW!$F:$F,"Lost")))+((COUNTIFS(SWISSW!$I:$I,TOTAL_MATCHUP!$A11,SWISSW!$J:$J,TOTAL_MATCHUP!AL$1,SWISSW!$F:$F,"Lost")+COUNTIFS(SWISSW!$I:$I,TOTAL_MATCHUP!AL$1,SWISSW!$J:$J,TOTAL_MATCHUP!$A11,SWISSW!$F:$F,"Won"))))*IF(ROW()=COLUMN(),0,1)</f>
        <v>0</v>
      </c>
      <c r="AM11" s="14">
        <f ca="1">(((COUNTIFS(SWISSW!$I:$I,TOTAL_MATCHUP!$A11,SWISSW!$J:$J,TOTAL_MATCHUP!AM$1,SWISSW!$F:$F,"Won")+COUNTIFS(SWISSW!$I:$I,TOTAL_MATCHUP!AM$1,SWISSW!$J:$J,TOTAL_MATCHUP!$A11,SWISSW!$F:$F,"Lost")))+((COUNTIFS(SWISSW!$I:$I,TOTAL_MATCHUP!$A11,SWISSW!$J:$J,TOTAL_MATCHUP!AM$1,SWISSW!$F:$F,"Lost")+COUNTIFS(SWISSW!$I:$I,TOTAL_MATCHUP!AM$1,SWISSW!$J:$J,TOTAL_MATCHUP!$A11,SWISSW!$F:$F,"Won"))))*IF(ROW()=COLUMN(),0,1)</f>
        <v>2</v>
      </c>
      <c r="AN11" s="14">
        <f ca="1">(((COUNTIFS(SWISSW!$I:$I,TOTAL_MATCHUP!$A11,SWISSW!$J:$J,TOTAL_MATCHUP!AN$1,SWISSW!$F:$F,"Won")+COUNTIFS(SWISSW!$I:$I,TOTAL_MATCHUP!AN$1,SWISSW!$J:$J,TOTAL_MATCHUP!$A11,SWISSW!$F:$F,"Lost")))+((COUNTIFS(SWISSW!$I:$I,TOTAL_MATCHUP!$A11,SWISSW!$J:$J,TOTAL_MATCHUP!AN$1,SWISSW!$F:$F,"Lost")+COUNTIFS(SWISSW!$I:$I,TOTAL_MATCHUP!AN$1,SWISSW!$J:$J,TOTAL_MATCHUP!$A11,SWISSW!$F:$F,"Won"))))*IF(ROW()=COLUMN(),0,1)</f>
        <v>1</v>
      </c>
      <c r="AO11" s="14">
        <f ca="1">(((COUNTIFS(SWISSW!$I:$I,TOTAL_MATCHUP!$A11,SWISSW!$J:$J,TOTAL_MATCHUP!AO$1,SWISSW!$F:$F,"Won")+COUNTIFS(SWISSW!$I:$I,TOTAL_MATCHUP!AO$1,SWISSW!$J:$J,TOTAL_MATCHUP!$A11,SWISSW!$F:$F,"Lost")))+((COUNTIFS(SWISSW!$I:$I,TOTAL_MATCHUP!$A11,SWISSW!$J:$J,TOTAL_MATCHUP!AO$1,SWISSW!$F:$F,"Lost")+COUNTIFS(SWISSW!$I:$I,TOTAL_MATCHUP!AO$1,SWISSW!$J:$J,TOTAL_MATCHUP!$A11,SWISSW!$F:$F,"Won"))))*IF(ROW()=COLUMN(),0,1)</f>
        <v>1</v>
      </c>
      <c r="AP11" s="14">
        <f ca="1">(((COUNTIFS(SWISSW!$I:$I,TOTAL_MATCHUP!$A11,SWISSW!$J:$J,TOTAL_MATCHUP!AP$1,SWISSW!$F:$F,"Won")+COUNTIFS(SWISSW!$I:$I,TOTAL_MATCHUP!AP$1,SWISSW!$J:$J,TOTAL_MATCHUP!$A11,SWISSW!$F:$F,"Lost")))+((COUNTIFS(SWISSW!$I:$I,TOTAL_MATCHUP!$A11,SWISSW!$J:$J,TOTAL_MATCHUP!AP$1,SWISSW!$F:$F,"Lost")+COUNTIFS(SWISSW!$I:$I,TOTAL_MATCHUP!AP$1,SWISSW!$J:$J,TOTAL_MATCHUP!$A11,SWISSW!$F:$F,"Won"))))*IF(ROW()=COLUMN(),0,1)</f>
        <v>0</v>
      </c>
      <c r="AQ11" s="14">
        <f ca="1">(((COUNTIFS(SWISSW!$I:$I,TOTAL_MATCHUP!$A11,SWISSW!$J:$J,TOTAL_MATCHUP!AQ$1,SWISSW!$F:$F,"Won")+COUNTIFS(SWISSW!$I:$I,TOTAL_MATCHUP!AQ$1,SWISSW!$J:$J,TOTAL_MATCHUP!$A11,SWISSW!$F:$F,"Lost")))+((COUNTIFS(SWISSW!$I:$I,TOTAL_MATCHUP!$A11,SWISSW!$J:$J,TOTAL_MATCHUP!AQ$1,SWISSW!$F:$F,"Lost")+COUNTIFS(SWISSW!$I:$I,TOTAL_MATCHUP!AQ$1,SWISSW!$J:$J,TOTAL_MATCHUP!$A11,SWISSW!$F:$F,"Won"))))*IF(ROW()=COLUMN(),0,1)</f>
        <v>1</v>
      </c>
      <c r="AR11" s="14">
        <f ca="1">(((COUNTIFS(SWISSW!$I:$I,TOTAL_MATCHUP!$A11,SWISSW!$J:$J,TOTAL_MATCHUP!AR$1,SWISSW!$F:$F,"Won")+COUNTIFS(SWISSW!$I:$I,TOTAL_MATCHUP!AR$1,SWISSW!$J:$J,TOTAL_MATCHUP!$A11,SWISSW!$F:$F,"Lost")))+((COUNTIFS(SWISSW!$I:$I,TOTAL_MATCHUP!$A11,SWISSW!$J:$J,TOTAL_MATCHUP!AR$1,SWISSW!$F:$F,"Lost")+COUNTIFS(SWISSW!$I:$I,TOTAL_MATCHUP!AR$1,SWISSW!$J:$J,TOTAL_MATCHUP!$A11,SWISSW!$F:$F,"Won"))))*IF(ROW()=COLUMN(),0,1)</f>
        <v>0</v>
      </c>
      <c r="AS11" s="14">
        <f ca="1">(((COUNTIFS(SWISSW!$I:$I,TOTAL_MATCHUP!$A11,SWISSW!$J:$J,TOTAL_MATCHUP!AS$1,SWISSW!$F:$F,"Won")+COUNTIFS(SWISSW!$I:$I,TOTAL_MATCHUP!AS$1,SWISSW!$J:$J,TOTAL_MATCHUP!$A11,SWISSW!$F:$F,"Lost")))+((COUNTIFS(SWISSW!$I:$I,TOTAL_MATCHUP!$A11,SWISSW!$J:$J,TOTAL_MATCHUP!AS$1,SWISSW!$F:$F,"Lost")+COUNTIFS(SWISSW!$I:$I,TOTAL_MATCHUP!AS$1,SWISSW!$J:$J,TOTAL_MATCHUP!$A11,SWISSW!$F:$F,"Won"))))*IF(ROW()=COLUMN(),0,1)</f>
        <v>0</v>
      </c>
      <c r="AT11" s="14">
        <f ca="1">(((COUNTIFS(SWISSW!$I:$I,TOTAL_MATCHUP!$A11,SWISSW!$J:$J,TOTAL_MATCHUP!AT$1,SWISSW!$F:$F,"Won")+COUNTIFS(SWISSW!$I:$I,TOTAL_MATCHUP!AT$1,SWISSW!$J:$J,TOTAL_MATCHUP!$A11,SWISSW!$F:$F,"Lost")))+((COUNTIFS(SWISSW!$I:$I,TOTAL_MATCHUP!$A11,SWISSW!$J:$J,TOTAL_MATCHUP!AT$1,SWISSW!$F:$F,"Lost")+COUNTIFS(SWISSW!$I:$I,TOTAL_MATCHUP!AT$1,SWISSW!$J:$J,TOTAL_MATCHUP!$A11,SWISSW!$F:$F,"Won"))))*IF(ROW()=COLUMN(),0,1)</f>
        <v>0</v>
      </c>
      <c r="AU11" s="14">
        <f ca="1">(((COUNTIFS(SWISSW!$I:$I,TOTAL_MATCHUP!$A11,SWISSW!$J:$J,TOTAL_MATCHUP!AU$1,SWISSW!$F:$F,"Won")+COUNTIFS(SWISSW!$I:$I,TOTAL_MATCHUP!AU$1,SWISSW!$J:$J,TOTAL_MATCHUP!$A11,SWISSW!$F:$F,"Lost")))+((COUNTIFS(SWISSW!$I:$I,TOTAL_MATCHUP!$A11,SWISSW!$J:$J,TOTAL_MATCHUP!AU$1,SWISSW!$F:$F,"Lost")+COUNTIFS(SWISSW!$I:$I,TOTAL_MATCHUP!AU$1,SWISSW!$J:$J,TOTAL_MATCHUP!$A11,SWISSW!$F:$F,"Won"))))*IF(ROW()=COLUMN(),0,1)</f>
        <v>0</v>
      </c>
      <c r="AV11" s="14">
        <f ca="1">(((COUNTIFS(SWISSW!$I:$I,TOTAL_MATCHUP!$A11,SWISSW!$J:$J,TOTAL_MATCHUP!AV$1,SWISSW!$F:$F,"Won")+COUNTIFS(SWISSW!$I:$I,TOTAL_MATCHUP!AV$1,SWISSW!$J:$J,TOTAL_MATCHUP!$A11,SWISSW!$F:$F,"Lost")))+((COUNTIFS(SWISSW!$I:$I,TOTAL_MATCHUP!$A11,SWISSW!$J:$J,TOTAL_MATCHUP!AV$1,SWISSW!$F:$F,"Lost")+COUNTIFS(SWISSW!$I:$I,TOTAL_MATCHUP!AV$1,SWISSW!$J:$J,TOTAL_MATCHUP!$A11,SWISSW!$F:$F,"Won"))))*IF(ROW()=COLUMN(),0,1)</f>
        <v>1</v>
      </c>
      <c r="AW11" s="14">
        <f ca="1">(((COUNTIFS(SWISSW!$I:$I,TOTAL_MATCHUP!$A11,SWISSW!$J:$J,TOTAL_MATCHUP!AW$1,SWISSW!$F:$F,"Won")+COUNTIFS(SWISSW!$I:$I,TOTAL_MATCHUP!AW$1,SWISSW!$J:$J,TOTAL_MATCHUP!$A11,SWISSW!$F:$F,"Lost")))+((COUNTIFS(SWISSW!$I:$I,TOTAL_MATCHUP!$A11,SWISSW!$J:$J,TOTAL_MATCHUP!AW$1,SWISSW!$F:$F,"Lost")+COUNTIFS(SWISSW!$I:$I,TOTAL_MATCHUP!AW$1,SWISSW!$J:$J,TOTAL_MATCHUP!$A11,SWISSW!$F:$F,"Won"))))*IF(ROW()=COLUMN(),0,1)</f>
        <v>0</v>
      </c>
      <c r="AX11" s="14">
        <f ca="1">(((COUNTIFS(SWISSW!$I:$I,TOTAL_MATCHUP!$A11,SWISSW!$J:$J,TOTAL_MATCHUP!AX$1,SWISSW!$F:$F,"Won")+COUNTIFS(SWISSW!$I:$I,TOTAL_MATCHUP!AX$1,SWISSW!$J:$J,TOTAL_MATCHUP!$A11,SWISSW!$F:$F,"Lost")))+((COUNTIFS(SWISSW!$I:$I,TOTAL_MATCHUP!$A11,SWISSW!$J:$J,TOTAL_MATCHUP!AX$1,SWISSW!$F:$F,"Lost")+COUNTIFS(SWISSW!$I:$I,TOTAL_MATCHUP!AX$1,SWISSW!$J:$J,TOTAL_MATCHUP!$A11,SWISSW!$F:$F,"Won"))))*IF(ROW()=COLUMN(),0,1)</f>
        <v>1</v>
      </c>
      <c r="AY11" s="14">
        <f ca="1">(((COUNTIFS(SWISSW!$I:$I,TOTAL_MATCHUP!$A11,SWISSW!$J:$J,TOTAL_MATCHUP!AY$1,SWISSW!$F:$F,"Won")+COUNTIFS(SWISSW!$I:$I,TOTAL_MATCHUP!AY$1,SWISSW!$J:$J,TOTAL_MATCHUP!$A11,SWISSW!$F:$F,"Lost")))+((COUNTIFS(SWISSW!$I:$I,TOTAL_MATCHUP!$A11,SWISSW!$J:$J,TOTAL_MATCHUP!AY$1,SWISSW!$F:$F,"Lost")+COUNTIFS(SWISSW!$I:$I,TOTAL_MATCHUP!AY$1,SWISSW!$J:$J,TOTAL_MATCHUP!$A11,SWISSW!$F:$F,"Won"))))*IF(ROW()=COLUMN(),0,1)</f>
        <v>0</v>
      </c>
      <c r="AZ11" s="14">
        <f ca="1">(((COUNTIFS(SWISSW!$I:$I,TOTAL_MATCHUP!$A11,SWISSW!$J:$J,TOTAL_MATCHUP!AZ$1,SWISSW!$F:$F,"Won")+COUNTIFS(SWISSW!$I:$I,TOTAL_MATCHUP!AZ$1,SWISSW!$J:$J,TOTAL_MATCHUP!$A11,SWISSW!$F:$F,"Lost")))+((COUNTIFS(SWISSW!$I:$I,TOTAL_MATCHUP!$A11,SWISSW!$J:$J,TOTAL_MATCHUP!AZ$1,SWISSW!$F:$F,"Lost")+COUNTIFS(SWISSW!$I:$I,TOTAL_MATCHUP!AZ$1,SWISSW!$J:$J,TOTAL_MATCHUP!$A11,SWISSW!$F:$F,"Won"))))*IF(ROW()=COLUMN(),0,1)</f>
        <v>0</v>
      </c>
      <c r="BA11" s="14">
        <f ca="1">(((COUNTIFS(SWISSW!$I:$I,TOTAL_MATCHUP!$A11,SWISSW!$J:$J,TOTAL_MATCHUP!BA$1,SWISSW!$F:$F,"Won")+COUNTIFS(SWISSW!$I:$I,TOTAL_MATCHUP!BA$1,SWISSW!$J:$J,TOTAL_MATCHUP!$A11,SWISSW!$F:$F,"Lost")))+((COUNTIFS(SWISSW!$I:$I,TOTAL_MATCHUP!$A11,SWISSW!$J:$J,TOTAL_MATCHUP!BA$1,SWISSW!$F:$F,"Lost")+COUNTIFS(SWISSW!$I:$I,TOTAL_MATCHUP!BA$1,SWISSW!$J:$J,TOTAL_MATCHUP!$A11,SWISSW!$F:$F,"Won"))))*IF(ROW()=COLUMN(),0,1)</f>
        <v>1</v>
      </c>
      <c r="BB11" s="14">
        <f ca="1">(((COUNTIFS(SWISSW!$I:$I,TOTAL_MATCHUP!$A11,SWISSW!$J:$J,TOTAL_MATCHUP!BB$1,SWISSW!$F:$F,"Won")+COUNTIFS(SWISSW!$I:$I,TOTAL_MATCHUP!BB$1,SWISSW!$J:$J,TOTAL_MATCHUP!$A11,SWISSW!$F:$F,"Lost")))+((COUNTIFS(SWISSW!$I:$I,TOTAL_MATCHUP!$A11,SWISSW!$J:$J,TOTAL_MATCHUP!BB$1,SWISSW!$F:$F,"Lost")+COUNTIFS(SWISSW!$I:$I,TOTAL_MATCHUP!BB$1,SWISSW!$J:$J,TOTAL_MATCHUP!$A11,SWISSW!$F:$F,"Won"))))*IF(ROW()=COLUMN(),0,1)</f>
        <v>0</v>
      </c>
      <c r="BC11" s="14">
        <f ca="1">(((COUNTIFS(SWISSW!$I:$I,TOTAL_MATCHUP!$A11,SWISSW!$J:$J,TOTAL_MATCHUP!BC$1,SWISSW!$F:$F,"Won")+COUNTIFS(SWISSW!$I:$I,TOTAL_MATCHUP!BC$1,SWISSW!$J:$J,TOTAL_MATCHUP!$A11,SWISSW!$F:$F,"Lost")))+((COUNTIFS(SWISSW!$I:$I,TOTAL_MATCHUP!$A11,SWISSW!$J:$J,TOTAL_MATCHUP!BC$1,SWISSW!$F:$F,"Lost")+COUNTIFS(SWISSW!$I:$I,TOTAL_MATCHUP!BC$1,SWISSW!$J:$J,TOTAL_MATCHUP!$A11,SWISSW!$F:$F,"Won"))))*IF(ROW()=COLUMN(),0,1)</f>
        <v>0</v>
      </c>
      <c r="BD11" s="14">
        <f ca="1">(((COUNTIFS(SWISSW!$I:$I,TOTAL_MATCHUP!$A11,SWISSW!$J:$J,TOTAL_MATCHUP!BD$1,SWISSW!$F:$F,"Won")+COUNTIFS(SWISSW!$I:$I,TOTAL_MATCHUP!BD$1,SWISSW!$J:$J,TOTAL_MATCHUP!$A11,SWISSW!$F:$F,"Lost")))+((COUNTIFS(SWISSW!$I:$I,TOTAL_MATCHUP!$A11,SWISSW!$J:$J,TOTAL_MATCHUP!BD$1,SWISSW!$F:$F,"Lost")+COUNTIFS(SWISSW!$I:$I,TOTAL_MATCHUP!BD$1,SWISSW!$J:$J,TOTAL_MATCHUP!$A11,SWISSW!$F:$F,"Won"))))*IF(ROW()=COLUMN(),0,1)</f>
        <v>1</v>
      </c>
      <c r="BE11" s="14">
        <f ca="1">(((COUNTIFS(SWISSW!$I:$I,TOTAL_MATCHUP!$A11,SWISSW!$J:$J,TOTAL_MATCHUP!BE$1,SWISSW!$F:$F,"Won")+COUNTIFS(SWISSW!$I:$I,TOTAL_MATCHUP!BE$1,SWISSW!$J:$J,TOTAL_MATCHUP!$A11,SWISSW!$F:$F,"Lost")))+((COUNTIFS(SWISSW!$I:$I,TOTAL_MATCHUP!$A11,SWISSW!$J:$J,TOTAL_MATCHUP!BE$1,SWISSW!$F:$F,"Lost")+COUNTIFS(SWISSW!$I:$I,TOTAL_MATCHUP!BE$1,SWISSW!$J:$J,TOTAL_MATCHUP!$A11,SWISSW!$F:$F,"Won"))))*IF(ROW()=COLUMN(),0,1)</f>
        <v>0</v>
      </c>
      <c r="BF11" s="14">
        <f ca="1">(((COUNTIFS(SWISSW!$I:$I,TOTAL_MATCHUP!$A11,SWISSW!$J:$J,TOTAL_MATCHUP!BF$1,SWISSW!$F:$F,"Won")+COUNTIFS(SWISSW!$I:$I,TOTAL_MATCHUP!BF$1,SWISSW!$J:$J,TOTAL_MATCHUP!$A11,SWISSW!$F:$F,"Lost")))+((COUNTIFS(SWISSW!$I:$I,TOTAL_MATCHUP!$A11,SWISSW!$J:$J,TOTAL_MATCHUP!BF$1,SWISSW!$F:$F,"Lost")+COUNTIFS(SWISSW!$I:$I,TOTAL_MATCHUP!BF$1,SWISSW!$J:$J,TOTAL_MATCHUP!$A11,SWISSW!$F:$F,"Won"))))*IF(ROW()=COLUMN(),0,1)</f>
        <v>0</v>
      </c>
    </row>
    <row r="12" spans="1:58" s="6" customFormat="1" ht="55" customHeight="1" x14ac:dyDescent="0.25">
      <c r="A12" s="3" t="str">
        <f ca="1">MATCHUP!A12</f>
        <v>Altar Tron</v>
      </c>
      <c r="B12" s="14">
        <f ca="1">(((COUNTIFS(SWISSW!$I:$I,TOTAL_MATCHUP!$A12,SWISSW!$J:$J,TOTAL_MATCHUP!B$1,SWISSW!$F:$F,"Won")+COUNTIFS(SWISSW!$I:$I,TOTAL_MATCHUP!B$1,SWISSW!$J:$J,TOTAL_MATCHUP!$A12,SWISSW!$F:$F,"Lost")))+((COUNTIFS(SWISSW!$I:$I,TOTAL_MATCHUP!$A12,SWISSW!$J:$J,TOTAL_MATCHUP!B$1,SWISSW!$F:$F,"Lost")+COUNTIFS(SWISSW!$I:$I,TOTAL_MATCHUP!B$1,SWISSW!$J:$J,TOTAL_MATCHUP!$A12,SWISSW!$F:$F,"Won"))))*IF(ROW()=COLUMN(),0,1)</f>
        <v>35</v>
      </c>
      <c r="C12" s="14">
        <f ca="1">(((COUNTIFS(SWISSW!$I:$I,TOTAL_MATCHUP!$A12,SWISSW!$J:$J,TOTAL_MATCHUP!C$1,SWISSW!$F:$F,"Won")+COUNTIFS(SWISSW!$I:$I,TOTAL_MATCHUP!C$1,SWISSW!$J:$J,TOTAL_MATCHUP!$A12,SWISSW!$F:$F,"Lost")))+((COUNTIFS(SWISSW!$I:$I,TOTAL_MATCHUP!$A12,SWISSW!$J:$J,TOTAL_MATCHUP!C$1,SWISSW!$F:$F,"Lost")+COUNTIFS(SWISSW!$I:$I,TOTAL_MATCHUP!C$1,SWISSW!$J:$J,TOTAL_MATCHUP!$A12,SWISSW!$F:$F,"Won"))))*IF(ROW()=COLUMN(),0,1)</f>
        <v>19</v>
      </c>
      <c r="D12" s="14">
        <f ca="1">(((COUNTIFS(SWISSW!$I:$I,TOTAL_MATCHUP!$A12,SWISSW!$J:$J,TOTAL_MATCHUP!D$1,SWISSW!$F:$F,"Won")+COUNTIFS(SWISSW!$I:$I,TOTAL_MATCHUP!D$1,SWISSW!$J:$J,TOTAL_MATCHUP!$A12,SWISSW!$F:$F,"Lost")))+((COUNTIFS(SWISSW!$I:$I,TOTAL_MATCHUP!$A12,SWISSW!$J:$J,TOTAL_MATCHUP!D$1,SWISSW!$F:$F,"Lost")+COUNTIFS(SWISSW!$I:$I,TOTAL_MATCHUP!D$1,SWISSW!$J:$J,TOTAL_MATCHUP!$A12,SWISSW!$F:$F,"Won"))))*IF(ROW()=COLUMN(),0,1)</f>
        <v>14</v>
      </c>
      <c r="E12" s="14">
        <f ca="1">(((COUNTIFS(SWISSW!$I:$I,TOTAL_MATCHUP!$A12,SWISSW!$J:$J,TOTAL_MATCHUP!E$1,SWISSW!$F:$F,"Won")+COUNTIFS(SWISSW!$I:$I,TOTAL_MATCHUP!E$1,SWISSW!$J:$J,TOTAL_MATCHUP!$A12,SWISSW!$F:$F,"Lost")))+((COUNTIFS(SWISSW!$I:$I,TOTAL_MATCHUP!$A12,SWISSW!$J:$J,TOTAL_MATCHUP!E$1,SWISSW!$F:$F,"Lost")+COUNTIFS(SWISSW!$I:$I,TOTAL_MATCHUP!E$1,SWISSW!$J:$J,TOTAL_MATCHUP!$A12,SWISSW!$F:$F,"Won"))))*IF(ROW()=COLUMN(),0,1)</f>
        <v>18</v>
      </c>
      <c r="F12" s="14">
        <f ca="1">(((COUNTIFS(SWISSW!$I:$I,TOTAL_MATCHUP!$A12,SWISSW!$J:$J,TOTAL_MATCHUP!F$1,SWISSW!$F:$F,"Won")+COUNTIFS(SWISSW!$I:$I,TOTAL_MATCHUP!F$1,SWISSW!$J:$J,TOTAL_MATCHUP!$A12,SWISSW!$F:$F,"Lost")))+((COUNTIFS(SWISSW!$I:$I,TOTAL_MATCHUP!$A12,SWISSW!$J:$J,TOTAL_MATCHUP!F$1,SWISSW!$F:$F,"Lost")+COUNTIFS(SWISSW!$I:$I,TOTAL_MATCHUP!F$1,SWISSW!$J:$J,TOTAL_MATCHUP!$A12,SWISSW!$F:$F,"Won"))))*IF(ROW()=COLUMN(),0,1)</f>
        <v>14</v>
      </c>
      <c r="G12" s="14">
        <f ca="1">(((COUNTIFS(SWISSW!$I:$I,TOTAL_MATCHUP!$A12,SWISSW!$J:$J,TOTAL_MATCHUP!G$1,SWISSW!$F:$F,"Won")+COUNTIFS(SWISSW!$I:$I,TOTAL_MATCHUP!G$1,SWISSW!$J:$J,TOTAL_MATCHUP!$A12,SWISSW!$F:$F,"Lost")))+((COUNTIFS(SWISSW!$I:$I,TOTAL_MATCHUP!$A12,SWISSW!$J:$J,TOTAL_MATCHUP!G$1,SWISSW!$F:$F,"Lost")+COUNTIFS(SWISSW!$I:$I,TOTAL_MATCHUP!G$1,SWISSW!$J:$J,TOTAL_MATCHUP!$A12,SWISSW!$F:$F,"Won"))))*IF(ROW()=COLUMN(),0,1)</f>
        <v>7</v>
      </c>
      <c r="H12" s="14">
        <f ca="1">(((COUNTIFS(SWISSW!$I:$I,TOTAL_MATCHUP!$A12,SWISSW!$J:$J,TOTAL_MATCHUP!H$1,SWISSW!$F:$F,"Won")+COUNTIFS(SWISSW!$I:$I,TOTAL_MATCHUP!H$1,SWISSW!$J:$J,TOTAL_MATCHUP!$A12,SWISSW!$F:$F,"Lost")))+((COUNTIFS(SWISSW!$I:$I,TOTAL_MATCHUP!$A12,SWISSW!$J:$J,TOTAL_MATCHUP!H$1,SWISSW!$F:$F,"Lost")+COUNTIFS(SWISSW!$I:$I,TOTAL_MATCHUP!H$1,SWISSW!$J:$J,TOTAL_MATCHUP!$A12,SWISSW!$F:$F,"Won"))))*IF(ROW()=COLUMN(),0,1)</f>
        <v>7</v>
      </c>
      <c r="I12" s="14">
        <f ca="1">(((COUNTIFS(SWISSW!$I:$I,TOTAL_MATCHUP!$A12,SWISSW!$J:$J,TOTAL_MATCHUP!I$1,SWISSW!$F:$F,"Won")+COUNTIFS(SWISSW!$I:$I,TOTAL_MATCHUP!I$1,SWISSW!$J:$J,TOTAL_MATCHUP!$A12,SWISSW!$F:$F,"Lost")))+((COUNTIFS(SWISSW!$I:$I,TOTAL_MATCHUP!$A12,SWISSW!$J:$J,TOTAL_MATCHUP!I$1,SWISSW!$F:$F,"Lost")+COUNTIFS(SWISSW!$I:$I,TOTAL_MATCHUP!I$1,SWISSW!$J:$J,TOTAL_MATCHUP!$A12,SWISSW!$F:$F,"Won"))))*IF(ROW()=COLUMN(),0,1)</f>
        <v>10</v>
      </c>
      <c r="J12" s="14">
        <f ca="1">(((COUNTIFS(SWISSW!$I:$I,TOTAL_MATCHUP!$A12,SWISSW!$J:$J,TOTAL_MATCHUP!J$1,SWISSW!$F:$F,"Won")+COUNTIFS(SWISSW!$I:$I,TOTAL_MATCHUP!J$1,SWISSW!$J:$J,TOTAL_MATCHUP!$A12,SWISSW!$F:$F,"Lost")))+((COUNTIFS(SWISSW!$I:$I,TOTAL_MATCHUP!$A12,SWISSW!$J:$J,TOTAL_MATCHUP!J$1,SWISSW!$F:$F,"Lost")+COUNTIFS(SWISSW!$I:$I,TOTAL_MATCHUP!J$1,SWISSW!$J:$J,TOTAL_MATCHUP!$A12,SWISSW!$F:$F,"Won"))))*IF(ROW()=COLUMN(),0,1)</f>
        <v>6</v>
      </c>
      <c r="K12" s="14">
        <f ca="1">(((COUNTIFS(SWISSW!$I:$I,TOTAL_MATCHUP!$A12,SWISSW!$J:$J,TOTAL_MATCHUP!K$1,SWISSW!$F:$F,"Won")+COUNTIFS(SWISSW!$I:$I,TOTAL_MATCHUP!K$1,SWISSW!$J:$J,TOTAL_MATCHUP!$A12,SWISSW!$F:$F,"Lost")))+((COUNTIFS(SWISSW!$I:$I,TOTAL_MATCHUP!$A12,SWISSW!$J:$J,TOTAL_MATCHUP!K$1,SWISSW!$F:$F,"Lost")+COUNTIFS(SWISSW!$I:$I,TOTAL_MATCHUP!K$1,SWISSW!$J:$J,TOTAL_MATCHUP!$A12,SWISSW!$F:$F,"Won"))))*IF(ROW()=COLUMN(),0,1)</f>
        <v>7</v>
      </c>
      <c r="L12" s="14">
        <f ca="1">(((COUNTIFS(SWISSW!$I:$I,TOTAL_MATCHUP!$A12,SWISSW!$J:$J,TOTAL_MATCHUP!L$1,SWISSW!$F:$F,"Won")+COUNTIFS(SWISSW!$I:$I,TOTAL_MATCHUP!L$1,SWISSW!$J:$J,TOTAL_MATCHUP!$A12,SWISSW!$F:$F,"Lost")))+((COUNTIFS(SWISSW!$I:$I,TOTAL_MATCHUP!$A12,SWISSW!$J:$J,TOTAL_MATCHUP!L$1,SWISSW!$F:$F,"Lost")+COUNTIFS(SWISSW!$I:$I,TOTAL_MATCHUP!L$1,SWISSW!$J:$J,TOTAL_MATCHUP!$A12,SWISSW!$F:$F,"Won"))))*IF(ROW()=COLUMN(),0,1)</f>
        <v>0</v>
      </c>
      <c r="M12" s="14">
        <f ca="1">(((COUNTIFS(SWISSW!$I:$I,TOTAL_MATCHUP!$A12,SWISSW!$J:$J,TOTAL_MATCHUP!M$1,SWISSW!$F:$F,"Won")+COUNTIFS(SWISSW!$I:$I,TOTAL_MATCHUP!M$1,SWISSW!$J:$J,TOTAL_MATCHUP!$A12,SWISSW!$F:$F,"Lost")))+((COUNTIFS(SWISSW!$I:$I,TOTAL_MATCHUP!$A12,SWISSW!$J:$J,TOTAL_MATCHUP!M$1,SWISSW!$F:$F,"Lost")+COUNTIFS(SWISSW!$I:$I,TOTAL_MATCHUP!M$1,SWISSW!$J:$J,TOTAL_MATCHUP!$A12,SWISSW!$F:$F,"Won"))))*IF(ROW()=COLUMN(),0,1)</f>
        <v>6</v>
      </c>
      <c r="N12" s="14">
        <f ca="1">(((COUNTIFS(SWISSW!$I:$I,TOTAL_MATCHUP!$A12,SWISSW!$J:$J,TOTAL_MATCHUP!N$1,SWISSW!$F:$F,"Won")+COUNTIFS(SWISSW!$I:$I,TOTAL_MATCHUP!N$1,SWISSW!$J:$J,TOTAL_MATCHUP!$A12,SWISSW!$F:$F,"Lost")))+((COUNTIFS(SWISSW!$I:$I,TOTAL_MATCHUP!$A12,SWISSW!$J:$J,TOTAL_MATCHUP!N$1,SWISSW!$F:$F,"Lost")+COUNTIFS(SWISSW!$I:$I,TOTAL_MATCHUP!N$1,SWISSW!$J:$J,TOTAL_MATCHUP!$A12,SWISSW!$F:$F,"Won"))))*IF(ROW()=COLUMN(),0,1)</f>
        <v>6</v>
      </c>
      <c r="O12" s="14">
        <f ca="1">(((COUNTIFS(SWISSW!$I:$I,TOTAL_MATCHUP!$A12,SWISSW!$J:$J,TOTAL_MATCHUP!O$1,SWISSW!$F:$F,"Won")+COUNTIFS(SWISSW!$I:$I,TOTAL_MATCHUP!O$1,SWISSW!$J:$J,TOTAL_MATCHUP!$A12,SWISSW!$F:$F,"Lost")))+((COUNTIFS(SWISSW!$I:$I,TOTAL_MATCHUP!$A12,SWISSW!$J:$J,TOTAL_MATCHUP!O$1,SWISSW!$F:$F,"Lost")+COUNTIFS(SWISSW!$I:$I,TOTAL_MATCHUP!O$1,SWISSW!$J:$J,TOTAL_MATCHUP!$A12,SWISSW!$F:$F,"Won"))))*IF(ROW()=COLUMN(),0,1)</f>
        <v>6</v>
      </c>
      <c r="P12" s="14">
        <f ca="1">(((COUNTIFS(SWISSW!$I:$I,TOTAL_MATCHUP!$A12,SWISSW!$J:$J,TOTAL_MATCHUP!P$1,SWISSW!$F:$F,"Won")+COUNTIFS(SWISSW!$I:$I,TOTAL_MATCHUP!P$1,SWISSW!$J:$J,TOTAL_MATCHUP!$A12,SWISSW!$F:$F,"Lost")))+((COUNTIFS(SWISSW!$I:$I,TOTAL_MATCHUP!$A12,SWISSW!$J:$J,TOTAL_MATCHUP!P$1,SWISSW!$F:$F,"Lost")+COUNTIFS(SWISSW!$I:$I,TOTAL_MATCHUP!P$1,SWISSW!$J:$J,TOTAL_MATCHUP!$A12,SWISSW!$F:$F,"Won"))))*IF(ROW()=COLUMN(),0,1)</f>
        <v>2</v>
      </c>
      <c r="Q12" s="14">
        <f ca="1">(((COUNTIFS(SWISSW!$I:$I,TOTAL_MATCHUP!$A12,SWISSW!$J:$J,TOTAL_MATCHUP!Q$1,SWISSW!$F:$F,"Won")+COUNTIFS(SWISSW!$I:$I,TOTAL_MATCHUP!Q$1,SWISSW!$J:$J,TOTAL_MATCHUP!$A12,SWISSW!$F:$F,"Lost")))+((COUNTIFS(SWISSW!$I:$I,TOTAL_MATCHUP!$A12,SWISSW!$J:$J,TOTAL_MATCHUP!Q$1,SWISSW!$F:$F,"Lost")+COUNTIFS(SWISSW!$I:$I,TOTAL_MATCHUP!Q$1,SWISSW!$J:$J,TOTAL_MATCHUP!$A12,SWISSW!$F:$F,"Won"))))*IF(ROW()=COLUMN(),0,1)</f>
        <v>3</v>
      </c>
      <c r="R12" s="14">
        <f ca="1">(((COUNTIFS(SWISSW!$I:$I,TOTAL_MATCHUP!$A12,SWISSW!$J:$J,TOTAL_MATCHUP!R$1,SWISSW!$F:$F,"Won")+COUNTIFS(SWISSW!$I:$I,TOTAL_MATCHUP!R$1,SWISSW!$J:$J,TOTAL_MATCHUP!$A12,SWISSW!$F:$F,"Lost")))+((COUNTIFS(SWISSW!$I:$I,TOTAL_MATCHUP!$A12,SWISSW!$J:$J,TOTAL_MATCHUP!R$1,SWISSW!$F:$F,"Lost")+COUNTIFS(SWISSW!$I:$I,TOTAL_MATCHUP!R$1,SWISSW!$J:$J,TOTAL_MATCHUP!$A12,SWISSW!$F:$F,"Won"))))*IF(ROW()=COLUMN(),0,1)</f>
        <v>12</v>
      </c>
      <c r="S12" s="14">
        <f ca="1">(((COUNTIFS(SWISSW!$I:$I,TOTAL_MATCHUP!$A12,SWISSW!$J:$J,TOTAL_MATCHUP!S$1,SWISSW!$F:$F,"Won")+COUNTIFS(SWISSW!$I:$I,TOTAL_MATCHUP!S$1,SWISSW!$J:$J,TOTAL_MATCHUP!$A12,SWISSW!$F:$F,"Lost")))+((COUNTIFS(SWISSW!$I:$I,TOTAL_MATCHUP!$A12,SWISSW!$J:$J,TOTAL_MATCHUP!S$1,SWISSW!$F:$F,"Lost")+COUNTIFS(SWISSW!$I:$I,TOTAL_MATCHUP!S$1,SWISSW!$J:$J,TOTAL_MATCHUP!$A12,SWISSW!$F:$F,"Won"))))*IF(ROW()=COLUMN(),0,1)</f>
        <v>5</v>
      </c>
      <c r="T12" s="14">
        <f ca="1">(((COUNTIFS(SWISSW!$I:$I,TOTAL_MATCHUP!$A12,SWISSW!$J:$J,TOTAL_MATCHUP!T$1,SWISSW!$F:$F,"Won")+COUNTIFS(SWISSW!$I:$I,TOTAL_MATCHUP!T$1,SWISSW!$J:$J,TOTAL_MATCHUP!$A12,SWISSW!$F:$F,"Lost")))+((COUNTIFS(SWISSW!$I:$I,TOTAL_MATCHUP!$A12,SWISSW!$J:$J,TOTAL_MATCHUP!T$1,SWISSW!$F:$F,"Lost")+COUNTIFS(SWISSW!$I:$I,TOTAL_MATCHUP!T$1,SWISSW!$J:$J,TOTAL_MATCHUP!$A12,SWISSW!$F:$F,"Won"))))*IF(ROW()=COLUMN(),0,1)</f>
        <v>1</v>
      </c>
      <c r="U12" s="14">
        <f ca="1">(((COUNTIFS(SWISSW!$I:$I,TOTAL_MATCHUP!$A12,SWISSW!$J:$J,TOTAL_MATCHUP!U$1,SWISSW!$F:$F,"Won")+COUNTIFS(SWISSW!$I:$I,TOTAL_MATCHUP!U$1,SWISSW!$J:$J,TOTAL_MATCHUP!$A12,SWISSW!$F:$F,"Lost")))+((COUNTIFS(SWISSW!$I:$I,TOTAL_MATCHUP!$A12,SWISSW!$J:$J,TOTAL_MATCHUP!U$1,SWISSW!$F:$F,"Lost")+COUNTIFS(SWISSW!$I:$I,TOTAL_MATCHUP!U$1,SWISSW!$J:$J,TOTAL_MATCHUP!$A12,SWISSW!$F:$F,"Won"))))*IF(ROW()=COLUMN(),0,1)</f>
        <v>3</v>
      </c>
      <c r="V12" s="14">
        <f ca="1">(((COUNTIFS(SWISSW!$I:$I,TOTAL_MATCHUP!$A12,SWISSW!$J:$J,TOTAL_MATCHUP!V$1,SWISSW!$F:$F,"Won")+COUNTIFS(SWISSW!$I:$I,TOTAL_MATCHUP!V$1,SWISSW!$J:$J,TOTAL_MATCHUP!$A12,SWISSW!$F:$F,"Lost")))+((COUNTIFS(SWISSW!$I:$I,TOTAL_MATCHUP!$A12,SWISSW!$J:$J,TOTAL_MATCHUP!V$1,SWISSW!$F:$F,"Lost")+COUNTIFS(SWISSW!$I:$I,TOTAL_MATCHUP!V$1,SWISSW!$J:$J,TOTAL_MATCHUP!$A12,SWISSW!$F:$F,"Won"))))*IF(ROW()=COLUMN(),0,1)</f>
        <v>5</v>
      </c>
      <c r="W12" s="14">
        <f ca="1">(((COUNTIFS(SWISSW!$I:$I,TOTAL_MATCHUP!$A12,SWISSW!$J:$J,TOTAL_MATCHUP!W$1,SWISSW!$F:$F,"Won")+COUNTIFS(SWISSW!$I:$I,TOTAL_MATCHUP!W$1,SWISSW!$J:$J,TOTAL_MATCHUP!$A12,SWISSW!$F:$F,"Lost")))+((COUNTIFS(SWISSW!$I:$I,TOTAL_MATCHUP!$A12,SWISSW!$J:$J,TOTAL_MATCHUP!W$1,SWISSW!$F:$F,"Lost")+COUNTIFS(SWISSW!$I:$I,TOTAL_MATCHUP!W$1,SWISSW!$J:$J,TOTAL_MATCHUP!$A12,SWISSW!$F:$F,"Won"))))*IF(ROW()=COLUMN(),0,1)</f>
        <v>0</v>
      </c>
      <c r="X12" s="14">
        <f ca="1">(((COUNTIFS(SWISSW!$I:$I,TOTAL_MATCHUP!$A12,SWISSW!$J:$J,TOTAL_MATCHUP!X$1,SWISSW!$F:$F,"Won")+COUNTIFS(SWISSW!$I:$I,TOTAL_MATCHUP!X$1,SWISSW!$J:$J,TOTAL_MATCHUP!$A12,SWISSW!$F:$F,"Lost")))+((COUNTIFS(SWISSW!$I:$I,TOTAL_MATCHUP!$A12,SWISSW!$J:$J,TOTAL_MATCHUP!X$1,SWISSW!$F:$F,"Lost")+COUNTIFS(SWISSW!$I:$I,TOTAL_MATCHUP!X$1,SWISSW!$J:$J,TOTAL_MATCHUP!$A12,SWISSW!$F:$F,"Won"))))*IF(ROW()=COLUMN(),0,1)</f>
        <v>0</v>
      </c>
      <c r="Y12" s="14">
        <f ca="1">(((COUNTIFS(SWISSW!$I:$I,TOTAL_MATCHUP!$A12,SWISSW!$J:$J,TOTAL_MATCHUP!Y$1,SWISSW!$F:$F,"Won")+COUNTIFS(SWISSW!$I:$I,TOTAL_MATCHUP!Y$1,SWISSW!$J:$J,TOTAL_MATCHUP!$A12,SWISSW!$F:$F,"Lost")))+((COUNTIFS(SWISSW!$I:$I,TOTAL_MATCHUP!$A12,SWISSW!$J:$J,TOTAL_MATCHUP!Y$1,SWISSW!$F:$F,"Lost")+COUNTIFS(SWISSW!$I:$I,TOTAL_MATCHUP!Y$1,SWISSW!$J:$J,TOTAL_MATCHUP!$A12,SWISSW!$F:$F,"Won"))))*IF(ROW()=COLUMN(),0,1)</f>
        <v>1</v>
      </c>
      <c r="Z12" s="14">
        <f ca="1">(((COUNTIFS(SWISSW!$I:$I,TOTAL_MATCHUP!$A12,SWISSW!$J:$J,TOTAL_MATCHUP!Z$1,SWISSW!$F:$F,"Won")+COUNTIFS(SWISSW!$I:$I,TOTAL_MATCHUP!Z$1,SWISSW!$J:$J,TOTAL_MATCHUP!$A12,SWISSW!$F:$F,"Lost")))+((COUNTIFS(SWISSW!$I:$I,TOTAL_MATCHUP!$A12,SWISSW!$J:$J,TOTAL_MATCHUP!Z$1,SWISSW!$F:$F,"Lost")+COUNTIFS(SWISSW!$I:$I,TOTAL_MATCHUP!Z$1,SWISSW!$J:$J,TOTAL_MATCHUP!$A12,SWISSW!$F:$F,"Won"))))*IF(ROW()=COLUMN(),0,1)</f>
        <v>2</v>
      </c>
      <c r="AA12" s="14">
        <f ca="1">(((COUNTIFS(SWISSW!$I:$I,TOTAL_MATCHUP!$A12,SWISSW!$J:$J,TOTAL_MATCHUP!AA$1,SWISSW!$F:$F,"Won")+COUNTIFS(SWISSW!$I:$I,TOTAL_MATCHUP!AA$1,SWISSW!$J:$J,TOTAL_MATCHUP!$A12,SWISSW!$F:$F,"Lost")))+((COUNTIFS(SWISSW!$I:$I,TOTAL_MATCHUP!$A12,SWISSW!$J:$J,TOTAL_MATCHUP!AA$1,SWISSW!$F:$F,"Lost")+COUNTIFS(SWISSW!$I:$I,TOTAL_MATCHUP!AA$1,SWISSW!$J:$J,TOTAL_MATCHUP!$A12,SWISSW!$F:$F,"Won"))))*IF(ROW()=COLUMN(),0,1)</f>
        <v>1</v>
      </c>
      <c r="AB12" s="14">
        <f ca="1">(((COUNTIFS(SWISSW!$I:$I,TOTAL_MATCHUP!$A12,SWISSW!$J:$J,TOTAL_MATCHUP!AB$1,SWISSW!$F:$F,"Won")+COUNTIFS(SWISSW!$I:$I,TOTAL_MATCHUP!AB$1,SWISSW!$J:$J,TOTAL_MATCHUP!$A12,SWISSW!$F:$F,"Lost")))+((COUNTIFS(SWISSW!$I:$I,TOTAL_MATCHUP!$A12,SWISSW!$J:$J,TOTAL_MATCHUP!AB$1,SWISSW!$F:$F,"Lost")+COUNTIFS(SWISSW!$I:$I,TOTAL_MATCHUP!AB$1,SWISSW!$J:$J,TOTAL_MATCHUP!$A12,SWISSW!$F:$F,"Won"))))*IF(ROW()=COLUMN(),0,1)</f>
        <v>2</v>
      </c>
      <c r="AC12" s="14">
        <f ca="1">(((COUNTIFS(SWISSW!$I:$I,TOTAL_MATCHUP!$A12,SWISSW!$J:$J,TOTAL_MATCHUP!AC$1,SWISSW!$F:$F,"Won")+COUNTIFS(SWISSW!$I:$I,TOTAL_MATCHUP!AC$1,SWISSW!$J:$J,TOTAL_MATCHUP!$A12,SWISSW!$F:$F,"Lost")))+((COUNTIFS(SWISSW!$I:$I,TOTAL_MATCHUP!$A12,SWISSW!$J:$J,TOTAL_MATCHUP!AC$1,SWISSW!$F:$F,"Lost")+COUNTIFS(SWISSW!$I:$I,TOTAL_MATCHUP!AC$1,SWISSW!$J:$J,TOTAL_MATCHUP!$A12,SWISSW!$F:$F,"Won"))))*IF(ROW()=COLUMN(),0,1)</f>
        <v>2</v>
      </c>
      <c r="AD12" s="14">
        <f ca="1">(((COUNTIFS(SWISSW!$I:$I,TOTAL_MATCHUP!$A12,SWISSW!$J:$J,TOTAL_MATCHUP!AD$1,SWISSW!$F:$F,"Won")+COUNTIFS(SWISSW!$I:$I,TOTAL_MATCHUP!AD$1,SWISSW!$J:$J,TOTAL_MATCHUP!$A12,SWISSW!$F:$F,"Lost")))+((COUNTIFS(SWISSW!$I:$I,TOTAL_MATCHUP!$A12,SWISSW!$J:$J,TOTAL_MATCHUP!AD$1,SWISSW!$F:$F,"Lost")+COUNTIFS(SWISSW!$I:$I,TOTAL_MATCHUP!AD$1,SWISSW!$J:$J,TOTAL_MATCHUP!$A12,SWISSW!$F:$F,"Won"))))*IF(ROW()=COLUMN(),0,1)</f>
        <v>1</v>
      </c>
      <c r="AE12" s="14">
        <f ca="1">(((COUNTIFS(SWISSW!$I:$I,TOTAL_MATCHUP!$A12,SWISSW!$J:$J,TOTAL_MATCHUP!AE$1,SWISSW!$F:$F,"Won")+COUNTIFS(SWISSW!$I:$I,TOTAL_MATCHUP!AE$1,SWISSW!$J:$J,TOTAL_MATCHUP!$A12,SWISSW!$F:$F,"Lost")))+((COUNTIFS(SWISSW!$I:$I,TOTAL_MATCHUP!$A12,SWISSW!$J:$J,TOTAL_MATCHUP!AE$1,SWISSW!$F:$F,"Lost")+COUNTIFS(SWISSW!$I:$I,TOTAL_MATCHUP!AE$1,SWISSW!$J:$J,TOTAL_MATCHUP!$A12,SWISSW!$F:$F,"Won"))))*IF(ROW()=COLUMN(),0,1)</f>
        <v>0</v>
      </c>
      <c r="AF12" s="14">
        <f ca="1">(((COUNTIFS(SWISSW!$I:$I,TOTAL_MATCHUP!$A12,SWISSW!$J:$J,TOTAL_MATCHUP!AF$1,SWISSW!$F:$F,"Won")+COUNTIFS(SWISSW!$I:$I,TOTAL_MATCHUP!AF$1,SWISSW!$J:$J,TOTAL_MATCHUP!$A12,SWISSW!$F:$F,"Lost")))+((COUNTIFS(SWISSW!$I:$I,TOTAL_MATCHUP!$A12,SWISSW!$J:$J,TOTAL_MATCHUP!AF$1,SWISSW!$F:$F,"Lost")+COUNTIFS(SWISSW!$I:$I,TOTAL_MATCHUP!AF$1,SWISSW!$J:$J,TOTAL_MATCHUP!$A12,SWISSW!$F:$F,"Won"))))*IF(ROW()=COLUMN(),0,1)</f>
        <v>4</v>
      </c>
      <c r="AG12" s="14">
        <f ca="1">(((COUNTIFS(SWISSW!$I:$I,TOTAL_MATCHUP!$A12,SWISSW!$J:$J,TOTAL_MATCHUP!AG$1,SWISSW!$F:$F,"Won")+COUNTIFS(SWISSW!$I:$I,TOTAL_MATCHUP!AG$1,SWISSW!$J:$J,TOTAL_MATCHUP!$A12,SWISSW!$F:$F,"Lost")))+((COUNTIFS(SWISSW!$I:$I,TOTAL_MATCHUP!$A12,SWISSW!$J:$J,TOTAL_MATCHUP!AG$1,SWISSW!$F:$F,"Lost")+COUNTIFS(SWISSW!$I:$I,TOTAL_MATCHUP!AG$1,SWISSW!$J:$J,TOTAL_MATCHUP!$A12,SWISSW!$F:$F,"Won"))))*IF(ROW()=COLUMN(),0,1)</f>
        <v>3</v>
      </c>
      <c r="AH12" s="14">
        <f ca="1">(((COUNTIFS(SWISSW!$I:$I,TOTAL_MATCHUP!$A12,SWISSW!$J:$J,TOTAL_MATCHUP!AH$1,SWISSW!$F:$F,"Won")+COUNTIFS(SWISSW!$I:$I,TOTAL_MATCHUP!AH$1,SWISSW!$J:$J,TOTAL_MATCHUP!$A12,SWISSW!$F:$F,"Lost")))+((COUNTIFS(SWISSW!$I:$I,TOTAL_MATCHUP!$A12,SWISSW!$J:$J,TOTAL_MATCHUP!AH$1,SWISSW!$F:$F,"Lost")+COUNTIFS(SWISSW!$I:$I,TOTAL_MATCHUP!AH$1,SWISSW!$J:$J,TOTAL_MATCHUP!$A12,SWISSW!$F:$F,"Won"))))*IF(ROW()=COLUMN(),0,1)</f>
        <v>2</v>
      </c>
      <c r="AI12" s="14">
        <f ca="1">(((COUNTIFS(SWISSW!$I:$I,TOTAL_MATCHUP!$A12,SWISSW!$J:$J,TOTAL_MATCHUP!AI$1,SWISSW!$F:$F,"Won")+COUNTIFS(SWISSW!$I:$I,TOTAL_MATCHUP!AI$1,SWISSW!$J:$J,TOTAL_MATCHUP!$A12,SWISSW!$F:$F,"Lost")))+((COUNTIFS(SWISSW!$I:$I,TOTAL_MATCHUP!$A12,SWISSW!$J:$J,TOTAL_MATCHUP!AI$1,SWISSW!$F:$F,"Lost")+COUNTIFS(SWISSW!$I:$I,TOTAL_MATCHUP!AI$1,SWISSW!$J:$J,TOTAL_MATCHUP!$A12,SWISSW!$F:$F,"Won"))))*IF(ROW()=COLUMN(),0,1)</f>
        <v>2</v>
      </c>
      <c r="AJ12" s="14">
        <f ca="1">(((COUNTIFS(SWISSW!$I:$I,TOTAL_MATCHUP!$A12,SWISSW!$J:$J,TOTAL_MATCHUP!AJ$1,SWISSW!$F:$F,"Won")+COUNTIFS(SWISSW!$I:$I,TOTAL_MATCHUP!AJ$1,SWISSW!$J:$J,TOTAL_MATCHUP!$A12,SWISSW!$F:$F,"Lost")))+((COUNTIFS(SWISSW!$I:$I,TOTAL_MATCHUP!$A12,SWISSW!$J:$J,TOTAL_MATCHUP!AJ$1,SWISSW!$F:$F,"Lost")+COUNTIFS(SWISSW!$I:$I,TOTAL_MATCHUP!AJ$1,SWISSW!$J:$J,TOTAL_MATCHUP!$A12,SWISSW!$F:$F,"Won"))))*IF(ROW()=COLUMN(),0,1)</f>
        <v>0</v>
      </c>
      <c r="AK12" s="14">
        <f ca="1">(((COUNTIFS(SWISSW!$I:$I,TOTAL_MATCHUP!$A12,SWISSW!$J:$J,TOTAL_MATCHUP!AK$1,SWISSW!$F:$F,"Won")+COUNTIFS(SWISSW!$I:$I,TOTAL_MATCHUP!AK$1,SWISSW!$J:$J,TOTAL_MATCHUP!$A12,SWISSW!$F:$F,"Lost")))+((COUNTIFS(SWISSW!$I:$I,TOTAL_MATCHUP!$A12,SWISSW!$J:$J,TOTAL_MATCHUP!AK$1,SWISSW!$F:$F,"Lost")+COUNTIFS(SWISSW!$I:$I,TOTAL_MATCHUP!AK$1,SWISSW!$J:$J,TOTAL_MATCHUP!$A12,SWISSW!$F:$F,"Won"))))*IF(ROW()=COLUMN(),0,1)</f>
        <v>1</v>
      </c>
      <c r="AL12" s="14">
        <f ca="1">(((COUNTIFS(SWISSW!$I:$I,TOTAL_MATCHUP!$A12,SWISSW!$J:$J,TOTAL_MATCHUP!AL$1,SWISSW!$F:$F,"Won")+COUNTIFS(SWISSW!$I:$I,TOTAL_MATCHUP!AL$1,SWISSW!$J:$J,TOTAL_MATCHUP!$A12,SWISSW!$F:$F,"Lost")))+((COUNTIFS(SWISSW!$I:$I,TOTAL_MATCHUP!$A12,SWISSW!$J:$J,TOTAL_MATCHUP!AL$1,SWISSW!$F:$F,"Lost")+COUNTIFS(SWISSW!$I:$I,TOTAL_MATCHUP!AL$1,SWISSW!$J:$J,TOTAL_MATCHUP!$A12,SWISSW!$F:$F,"Won"))))*IF(ROW()=COLUMN(),0,1)</f>
        <v>0</v>
      </c>
      <c r="AM12" s="14">
        <f ca="1">(((COUNTIFS(SWISSW!$I:$I,TOTAL_MATCHUP!$A12,SWISSW!$J:$J,TOTAL_MATCHUP!AM$1,SWISSW!$F:$F,"Won")+COUNTIFS(SWISSW!$I:$I,TOTAL_MATCHUP!AM$1,SWISSW!$J:$J,TOTAL_MATCHUP!$A12,SWISSW!$F:$F,"Lost")))+((COUNTIFS(SWISSW!$I:$I,TOTAL_MATCHUP!$A12,SWISSW!$J:$J,TOTAL_MATCHUP!AM$1,SWISSW!$F:$F,"Lost")+COUNTIFS(SWISSW!$I:$I,TOTAL_MATCHUP!AM$1,SWISSW!$J:$J,TOTAL_MATCHUP!$A12,SWISSW!$F:$F,"Won"))))*IF(ROW()=COLUMN(),0,1)</f>
        <v>1</v>
      </c>
      <c r="AN12" s="14">
        <f ca="1">(((COUNTIFS(SWISSW!$I:$I,TOTAL_MATCHUP!$A12,SWISSW!$J:$J,TOTAL_MATCHUP!AN$1,SWISSW!$F:$F,"Won")+COUNTIFS(SWISSW!$I:$I,TOTAL_MATCHUP!AN$1,SWISSW!$J:$J,TOTAL_MATCHUP!$A12,SWISSW!$F:$F,"Lost")))+((COUNTIFS(SWISSW!$I:$I,TOTAL_MATCHUP!$A12,SWISSW!$J:$J,TOTAL_MATCHUP!AN$1,SWISSW!$F:$F,"Lost")+COUNTIFS(SWISSW!$I:$I,TOTAL_MATCHUP!AN$1,SWISSW!$J:$J,TOTAL_MATCHUP!$A12,SWISSW!$F:$F,"Won"))))*IF(ROW()=COLUMN(),0,1)</f>
        <v>0</v>
      </c>
      <c r="AO12" s="14">
        <f ca="1">(((COUNTIFS(SWISSW!$I:$I,TOTAL_MATCHUP!$A12,SWISSW!$J:$J,TOTAL_MATCHUP!AO$1,SWISSW!$F:$F,"Won")+COUNTIFS(SWISSW!$I:$I,TOTAL_MATCHUP!AO$1,SWISSW!$J:$J,TOTAL_MATCHUP!$A12,SWISSW!$F:$F,"Lost")))+((COUNTIFS(SWISSW!$I:$I,TOTAL_MATCHUP!$A12,SWISSW!$J:$J,TOTAL_MATCHUP!AO$1,SWISSW!$F:$F,"Lost")+COUNTIFS(SWISSW!$I:$I,TOTAL_MATCHUP!AO$1,SWISSW!$J:$J,TOTAL_MATCHUP!$A12,SWISSW!$F:$F,"Won"))))*IF(ROW()=COLUMN(),0,1)</f>
        <v>0</v>
      </c>
      <c r="AP12" s="14">
        <f ca="1">(((COUNTIFS(SWISSW!$I:$I,TOTAL_MATCHUP!$A12,SWISSW!$J:$J,TOTAL_MATCHUP!AP$1,SWISSW!$F:$F,"Won")+COUNTIFS(SWISSW!$I:$I,TOTAL_MATCHUP!AP$1,SWISSW!$J:$J,TOTAL_MATCHUP!$A12,SWISSW!$F:$F,"Lost")))+((COUNTIFS(SWISSW!$I:$I,TOTAL_MATCHUP!$A12,SWISSW!$J:$J,TOTAL_MATCHUP!AP$1,SWISSW!$F:$F,"Lost")+COUNTIFS(SWISSW!$I:$I,TOTAL_MATCHUP!AP$1,SWISSW!$J:$J,TOTAL_MATCHUP!$A12,SWISSW!$F:$F,"Won"))))*IF(ROW()=COLUMN(),0,1)</f>
        <v>0</v>
      </c>
      <c r="AQ12" s="14">
        <f ca="1">(((COUNTIFS(SWISSW!$I:$I,TOTAL_MATCHUP!$A12,SWISSW!$J:$J,TOTAL_MATCHUP!AQ$1,SWISSW!$F:$F,"Won")+COUNTIFS(SWISSW!$I:$I,TOTAL_MATCHUP!AQ$1,SWISSW!$J:$J,TOTAL_MATCHUP!$A12,SWISSW!$F:$F,"Lost")))+((COUNTIFS(SWISSW!$I:$I,TOTAL_MATCHUP!$A12,SWISSW!$J:$J,TOTAL_MATCHUP!AQ$1,SWISSW!$F:$F,"Lost")+COUNTIFS(SWISSW!$I:$I,TOTAL_MATCHUP!AQ$1,SWISSW!$J:$J,TOTAL_MATCHUP!$A12,SWISSW!$F:$F,"Won"))))*IF(ROW()=COLUMN(),0,1)</f>
        <v>1</v>
      </c>
      <c r="AR12" s="14">
        <f ca="1">(((COUNTIFS(SWISSW!$I:$I,TOTAL_MATCHUP!$A12,SWISSW!$J:$J,TOTAL_MATCHUP!AR$1,SWISSW!$F:$F,"Won")+COUNTIFS(SWISSW!$I:$I,TOTAL_MATCHUP!AR$1,SWISSW!$J:$J,TOTAL_MATCHUP!$A12,SWISSW!$F:$F,"Lost")))+((COUNTIFS(SWISSW!$I:$I,TOTAL_MATCHUP!$A12,SWISSW!$J:$J,TOTAL_MATCHUP!AR$1,SWISSW!$F:$F,"Lost")+COUNTIFS(SWISSW!$I:$I,TOTAL_MATCHUP!AR$1,SWISSW!$J:$J,TOTAL_MATCHUP!$A12,SWISSW!$F:$F,"Won"))))*IF(ROW()=COLUMN(),0,1)</f>
        <v>0</v>
      </c>
      <c r="AS12" s="14">
        <f ca="1">(((COUNTIFS(SWISSW!$I:$I,TOTAL_MATCHUP!$A12,SWISSW!$J:$J,TOTAL_MATCHUP!AS$1,SWISSW!$F:$F,"Won")+COUNTIFS(SWISSW!$I:$I,TOTAL_MATCHUP!AS$1,SWISSW!$J:$J,TOTAL_MATCHUP!$A12,SWISSW!$F:$F,"Lost")))+((COUNTIFS(SWISSW!$I:$I,TOTAL_MATCHUP!$A12,SWISSW!$J:$J,TOTAL_MATCHUP!AS$1,SWISSW!$F:$F,"Lost")+COUNTIFS(SWISSW!$I:$I,TOTAL_MATCHUP!AS$1,SWISSW!$J:$J,TOTAL_MATCHUP!$A12,SWISSW!$F:$F,"Won"))))*IF(ROW()=COLUMN(),0,1)</f>
        <v>0</v>
      </c>
      <c r="AT12" s="14">
        <f ca="1">(((COUNTIFS(SWISSW!$I:$I,TOTAL_MATCHUP!$A12,SWISSW!$J:$J,TOTAL_MATCHUP!AT$1,SWISSW!$F:$F,"Won")+COUNTIFS(SWISSW!$I:$I,TOTAL_MATCHUP!AT$1,SWISSW!$J:$J,TOTAL_MATCHUP!$A12,SWISSW!$F:$F,"Lost")))+((COUNTIFS(SWISSW!$I:$I,TOTAL_MATCHUP!$A12,SWISSW!$J:$J,TOTAL_MATCHUP!AT$1,SWISSW!$F:$F,"Lost")+COUNTIFS(SWISSW!$I:$I,TOTAL_MATCHUP!AT$1,SWISSW!$J:$J,TOTAL_MATCHUP!$A12,SWISSW!$F:$F,"Won"))))*IF(ROW()=COLUMN(),0,1)</f>
        <v>1</v>
      </c>
      <c r="AU12" s="14">
        <f ca="1">(((COUNTIFS(SWISSW!$I:$I,TOTAL_MATCHUP!$A12,SWISSW!$J:$J,TOTAL_MATCHUP!AU$1,SWISSW!$F:$F,"Won")+COUNTIFS(SWISSW!$I:$I,TOTAL_MATCHUP!AU$1,SWISSW!$J:$J,TOTAL_MATCHUP!$A12,SWISSW!$F:$F,"Lost")))+((COUNTIFS(SWISSW!$I:$I,TOTAL_MATCHUP!$A12,SWISSW!$J:$J,TOTAL_MATCHUP!AU$1,SWISSW!$F:$F,"Lost")+COUNTIFS(SWISSW!$I:$I,TOTAL_MATCHUP!AU$1,SWISSW!$J:$J,TOTAL_MATCHUP!$A12,SWISSW!$F:$F,"Won"))))*IF(ROW()=COLUMN(),0,1)</f>
        <v>2</v>
      </c>
      <c r="AV12" s="14">
        <f ca="1">(((COUNTIFS(SWISSW!$I:$I,TOTAL_MATCHUP!$A12,SWISSW!$J:$J,TOTAL_MATCHUP!AV$1,SWISSW!$F:$F,"Won")+COUNTIFS(SWISSW!$I:$I,TOTAL_MATCHUP!AV$1,SWISSW!$J:$J,TOTAL_MATCHUP!$A12,SWISSW!$F:$F,"Lost")))+((COUNTIFS(SWISSW!$I:$I,TOTAL_MATCHUP!$A12,SWISSW!$J:$J,TOTAL_MATCHUP!AV$1,SWISSW!$F:$F,"Lost")+COUNTIFS(SWISSW!$I:$I,TOTAL_MATCHUP!AV$1,SWISSW!$J:$J,TOTAL_MATCHUP!$A12,SWISSW!$F:$F,"Won"))))*IF(ROW()=COLUMN(),0,1)</f>
        <v>0</v>
      </c>
      <c r="AW12" s="14">
        <f ca="1">(((COUNTIFS(SWISSW!$I:$I,TOTAL_MATCHUP!$A12,SWISSW!$J:$J,TOTAL_MATCHUP!AW$1,SWISSW!$F:$F,"Won")+COUNTIFS(SWISSW!$I:$I,TOTAL_MATCHUP!AW$1,SWISSW!$J:$J,TOTAL_MATCHUP!$A12,SWISSW!$F:$F,"Lost")))+((COUNTIFS(SWISSW!$I:$I,TOTAL_MATCHUP!$A12,SWISSW!$J:$J,TOTAL_MATCHUP!AW$1,SWISSW!$F:$F,"Lost")+COUNTIFS(SWISSW!$I:$I,TOTAL_MATCHUP!AW$1,SWISSW!$J:$J,TOTAL_MATCHUP!$A12,SWISSW!$F:$F,"Won"))))*IF(ROW()=COLUMN(),0,1)</f>
        <v>0</v>
      </c>
      <c r="AX12" s="14">
        <f ca="1">(((COUNTIFS(SWISSW!$I:$I,TOTAL_MATCHUP!$A12,SWISSW!$J:$J,TOTAL_MATCHUP!AX$1,SWISSW!$F:$F,"Won")+COUNTIFS(SWISSW!$I:$I,TOTAL_MATCHUP!AX$1,SWISSW!$J:$J,TOTAL_MATCHUP!$A12,SWISSW!$F:$F,"Lost")))+((COUNTIFS(SWISSW!$I:$I,TOTAL_MATCHUP!$A12,SWISSW!$J:$J,TOTAL_MATCHUP!AX$1,SWISSW!$F:$F,"Lost")+COUNTIFS(SWISSW!$I:$I,TOTAL_MATCHUP!AX$1,SWISSW!$J:$J,TOTAL_MATCHUP!$A12,SWISSW!$F:$F,"Won"))))*IF(ROW()=COLUMN(),0,1)</f>
        <v>0</v>
      </c>
      <c r="AY12" s="14">
        <f ca="1">(((COUNTIFS(SWISSW!$I:$I,TOTAL_MATCHUP!$A12,SWISSW!$J:$J,TOTAL_MATCHUP!AY$1,SWISSW!$F:$F,"Won")+COUNTIFS(SWISSW!$I:$I,TOTAL_MATCHUP!AY$1,SWISSW!$J:$J,TOTAL_MATCHUP!$A12,SWISSW!$F:$F,"Lost")))+((COUNTIFS(SWISSW!$I:$I,TOTAL_MATCHUP!$A12,SWISSW!$J:$J,TOTAL_MATCHUP!AY$1,SWISSW!$F:$F,"Lost")+COUNTIFS(SWISSW!$I:$I,TOTAL_MATCHUP!AY$1,SWISSW!$J:$J,TOTAL_MATCHUP!$A12,SWISSW!$F:$F,"Won"))))*IF(ROW()=COLUMN(),0,1)</f>
        <v>0</v>
      </c>
      <c r="AZ12" s="14">
        <f ca="1">(((COUNTIFS(SWISSW!$I:$I,TOTAL_MATCHUP!$A12,SWISSW!$J:$J,TOTAL_MATCHUP!AZ$1,SWISSW!$F:$F,"Won")+COUNTIFS(SWISSW!$I:$I,TOTAL_MATCHUP!AZ$1,SWISSW!$J:$J,TOTAL_MATCHUP!$A12,SWISSW!$F:$F,"Lost")))+((COUNTIFS(SWISSW!$I:$I,TOTAL_MATCHUP!$A12,SWISSW!$J:$J,TOTAL_MATCHUP!AZ$1,SWISSW!$F:$F,"Lost")+COUNTIFS(SWISSW!$I:$I,TOTAL_MATCHUP!AZ$1,SWISSW!$J:$J,TOTAL_MATCHUP!$A12,SWISSW!$F:$F,"Won"))))*IF(ROW()=COLUMN(),0,1)</f>
        <v>0</v>
      </c>
      <c r="BA12" s="14">
        <f ca="1">(((COUNTIFS(SWISSW!$I:$I,TOTAL_MATCHUP!$A12,SWISSW!$J:$J,TOTAL_MATCHUP!BA$1,SWISSW!$F:$F,"Won")+COUNTIFS(SWISSW!$I:$I,TOTAL_MATCHUP!BA$1,SWISSW!$J:$J,TOTAL_MATCHUP!$A12,SWISSW!$F:$F,"Lost")))+((COUNTIFS(SWISSW!$I:$I,TOTAL_MATCHUP!$A12,SWISSW!$J:$J,TOTAL_MATCHUP!BA$1,SWISSW!$F:$F,"Lost")+COUNTIFS(SWISSW!$I:$I,TOTAL_MATCHUP!BA$1,SWISSW!$J:$J,TOTAL_MATCHUP!$A12,SWISSW!$F:$F,"Won"))))*IF(ROW()=COLUMN(),0,1)</f>
        <v>1</v>
      </c>
      <c r="BB12" s="14">
        <f ca="1">(((COUNTIFS(SWISSW!$I:$I,TOTAL_MATCHUP!$A12,SWISSW!$J:$J,TOTAL_MATCHUP!BB$1,SWISSW!$F:$F,"Won")+COUNTIFS(SWISSW!$I:$I,TOTAL_MATCHUP!BB$1,SWISSW!$J:$J,TOTAL_MATCHUP!$A12,SWISSW!$F:$F,"Lost")))+((COUNTIFS(SWISSW!$I:$I,TOTAL_MATCHUP!$A12,SWISSW!$J:$J,TOTAL_MATCHUP!BB$1,SWISSW!$F:$F,"Lost")+COUNTIFS(SWISSW!$I:$I,TOTAL_MATCHUP!BB$1,SWISSW!$J:$J,TOTAL_MATCHUP!$A12,SWISSW!$F:$F,"Won"))))*IF(ROW()=COLUMN(),0,1)</f>
        <v>0</v>
      </c>
      <c r="BC12" s="14">
        <f ca="1">(((COUNTIFS(SWISSW!$I:$I,TOTAL_MATCHUP!$A12,SWISSW!$J:$J,TOTAL_MATCHUP!BC$1,SWISSW!$F:$F,"Won")+COUNTIFS(SWISSW!$I:$I,TOTAL_MATCHUP!BC$1,SWISSW!$J:$J,TOTAL_MATCHUP!$A12,SWISSW!$F:$F,"Lost")))+((COUNTIFS(SWISSW!$I:$I,TOTAL_MATCHUP!$A12,SWISSW!$J:$J,TOTAL_MATCHUP!BC$1,SWISSW!$F:$F,"Lost")+COUNTIFS(SWISSW!$I:$I,TOTAL_MATCHUP!BC$1,SWISSW!$J:$J,TOTAL_MATCHUP!$A12,SWISSW!$F:$F,"Won"))))*IF(ROW()=COLUMN(),0,1)</f>
        <v>1</v>
      </c>
      <c r="BD12" s="14">
        <f ca="1">(((COUNTIFS(SWISSW!$I:$I,TOTAL_MATCHUP!$A12,SWISSW!$J:$J,TOTAL_MATCHUP!BD$1,SWISSW!$F:$F,"Won")+COUNTIFS(SWISSW!$I:$I,TOTAL_MATCHUP!BD$1,SWISSW!$J:$J,TOTAL_MATCHUP!$A12,SWISSW!$F:$F,"Lost")))+((COUNTIFS(SWISSW!$I:$I,TOTAL_MATCHUP!$A12,SWISSW!$J:$J,TOTAL_MATCHUP!BD$1,SWISSW!$F:$F,"Lost")+COUNTIFS(SWISSW!$I:$I,TOTAL_MATCHUP!BD$1,SWISSW!$J:$J,TOTAL_MATCHUP!$A12,SWISSW!$F:$F,"Won"))))*IF(ROW()=COLUMN(),0,1)</f>
        <v>0</v>
      </c>
      <c r="BE12" s="14">
        <f ca="1">(((COUNTIFS(SWISSW!$I:$I,TOTAL_MATCHUP!$A12,SWISSW!$J:$J,TOTAL_MATCHUP!BE$1,SWISSW!$F:$F,"Won")+COUNTIFS(SWISSW!$I:$I,TOTAL_MATCHUP!BE$1,SWISSW!$J:$J,TOTAL_MATCHUP!$A12,SWISSW!$F:$F,"Lost")))+((COUNTIFS(SWISSW!$I:$I,TOTAL_MATCHUP!$A12,SWISSW!$J:$J,TOTAL_MATCHUP!BE$1,SWISSW!$F:$F,"Lost")+COUNTIFS(SWISSW!$I:$I,TOTAL_MATCHUP!BE$1,SWISSW!$J:$J,TOTAL_MATCHUP!$A12,SWISSW!$F:$F,"Won"))))*IF(ROW()=COLUMN(),0,1)</f>
        <v>0</v>
      </c>
      <c r="BF12" s="14">
        <f ca="1">(((COUNTIFS(SWISSW!$I:$I,TOTAL_MATCHUP!$A12,SWISSW!$J:$J,TOTAL_MATCHUP!BF$1,SWISSW!$F:$F,"Won")+COUNTIFS(SWISSW!$I:$I,TOTAL_MATCHUP!BF$1,SWISSW!$J:$J,TOTAL_MATCHUP!$A12,SWISSW!$F:$F,"Lost")))+((COUNTIFS(SWISSW!$I:$I,TOTAL_MATCHUP!$A12,SWISSW!$J:$J,TOTAL_MATCHUP!BF$1,SWISSW!$F:$F,"Lost")+COUNTIFS(SWISSW!$I:$I,TOTAL_MATCHUP!BF$1,SWISSW!$J:$J,TOTAL_MATCHUP!$A12,SWISSW!$F:$F,"Won"))))*IF(ROW()=COLUMN(),0,1)</f>
        <v>2</v>
      </c>
    </row>
    <row r="13" spans="1:58" s="6" customFormat="1" ht="55" customHeight="1" x14ac:dyDescent="0.25">
      <c r="A13" s="3" t="str">
        <f ca="1">MATCHUP!A13</f>
        <v>White Weenie</v>
      </c>
      <c r="B13" s="14">
        <f ca="1">(((COUNTIFS(SWISSW!$I:$I,TOTAL_MATCHUP!$A13,SWISSW!$J:$J,TOTAL_MATCHUP!B$1,SWISSW!$F:$F,"Won")+COUNTIFS(SWISSW!$I:$I,TOTAL_MATCHUP!B$1,SWISSW!$J:$J,TOTAL_MATCHUP!$A13,SWISSW!$F:$F,"Lost")))+((COUNTIFS(SWISSW!$I:$I,TOTAL_MATCHUP!$A13,SWISSW!$J:$J,TOTAL_MATCHUP!B$1,SWISSW!$F:$F,"Lost")+COUNTIFS(SWISSW!$I:$I,TOTAL_MATCHUP!B$1,SWISSW!$J:$J,TOTAL_MATCHUP!$A13,SWISSW!$F:$F,"Won"))))*IF(ROW()=COLUMN(),0,1)</f>
        <v>23</v>
      </c>
      <c r="C13" s="14">
        <f ca="1">(((COUNTIFS(SWISSW!$I:$I,TOTAL_MATCHUP!$A13,SWISSW!$J:$J,TOTAL_MATCHUP!C$1,SWISSW!$F:$F,"Won")+COUNTIFS(SWISSW!$I:$I,TOTAL_MATCHUP!C$1,SWISSW!$J:$J,TOTAL_MATCHUP!$A13,SWISSW!$F:$F,"Lost")))+((COUNTIFS(SWISSW!$I:$I,TOTAL_MATCHUP!$A13,SWISSW!$J:$J,TOTAL_MATCHUP!C$1,SWISSW!$F:$F,"Lost")+COUNTIFS(SWISSW!$I:$I,TOTAL_MATCHUP!C$1,SWISSW!$J:$J,TOTAL_MATCHUP!$A13,SWISSW!$F:$F,"Won"))))*IF(ROW()=COLUMN(),0,1)</f>
        <v>22</v>
      </c>
      <c r="D13" s="14">
        <f ca="1">(((COUNTIFS(SWISSW!$I:$I,TOTAL_MATCHUP!$A13,SWISSW!$J:$J,TOTAL_MATCHUP!D$1,SWISSW!$F:$F,"Won")+COUNTIFS(SWISSW!$I:$I,TOTAL_MATCHUP!D$1,SWISSW!$J:$J,TOTAL_MATCHUP!$A13,SWISSW!$F:$F,"Lost")))+((COUNTIFS(SWISSW!$I:$I,TOTAL_MATCHUP!$A13,SWISSW!$J:$J,TOTAL_MATCHUP!D$1,SWISSW!$F:$F,"Lost")+COUNTIFS(SWISSW!$I:$I,TOTAL_MATCHUP!D$1,SWISSW!$J:$J,TOTAL_MATCHUP!$A13,SWISSW!$F:$F,"Won"))))*IF(ROW()=COLUMN(),0,1)</f>
        <v>16</v>
      </c>
      <c r="E13" s="14">
        <f ca="1">(((COUNTIFS(SWISSW!$I:$I,TOTAL_MATCHUP!$A13,SWISSW!$J:$J,TOTAL_MATCHUP!E$1,SWISSW!$F:$F,"Won")+COUNTIFS(SWISSW!$I:$I,TOTAL_MATCHUP!E$1,SWISSW!$J:$J,TOTAL_MATCHUP!$A13,SWISSW!$F:$F,"Lost")))+((COUNTIFS(SWISSW!$I:$I,TOTAL_MATCHUP!$A13,SWISSW!$J:$J,TOTAL_MATCHUP!E$1,SWISSW!$F:$F,"Lost")+COUNTIFS(SWISSW!$I:$I,TOTAL_MATCHUP!E$1,SWISSW!$J:$J,TOTAL_MATCHUP!$A13,SWISSW!$F:$F,"Won"))))*IF(ROW()=COLUMN(),0,1)</f>
        <v>12</v>
      </c>
      <c r="F13" s="14">
        <f ca="1">(((COUNTIFS(SWISSW!$I:$I,TOTAL_MATCHUP!$A13,SWISSW!$J:$J,TOTAL_MATCHUP!F$1,SWISSW!$F:$F,"Won")+COUNTIFS(SWISSW!$I:$I,TOTAL_MATCHUP!F$1,SWISSW!$J:$J,TOTAL_MATCHUP!$A13,SWISSW!$F:$F,"Lost")))+((COUNTIFS(SWISSW!$I:$I,TOTAL_MATCHUP!$A13,SWISSW!$J:$J,TOTAL_MATCHUP!F$1,SWISSW!$F:$F,"Lost")+COUNTIFS(SWISSW!$I:$I,TOTAL_MATCHUP!F$1,SWISSW!$J:$J,TOTAL_MATCHUP!$A13,SWISSW!$F:$F,"Won"))))*IF(ROW()=COLUMN(),0,1)</f>
        <v>13</v>
      </c>
      <c r="G13" s="14">
        <f ca="1">(((COUNTIFS(SWISSW!$I:$I,TOTAL_MATCHUP!$A13,SWISSW!$J:$J,TOTAL_MATCHUP!G$1,SWISSW!$F:$F,"Won")+COUNTIFS(SWISSW!$I:$I,TOTAL_MATCHUP!G$1,SWISSW!$J:$J,TOTAL_MATCHUP!$A13,SWISSW!$F:$F,"Lost")))+((COUNTIFS(SWISSW!$I:$I,TOTAL_MATCHUP!$A13,SWISSW!$J:$J,TOTAL_MATCHUP!G$1,SWISSW!$F:$F,"Lost")+COUNTIFS(SWISSW!$I:$I,TOTAL_MATCHUP!G$1,SWISSW!$J:$J,TOTAL_MATCHUP!$A13,SWISSW!$F:$F,"Won"))))*IF(ROW()=COLUMN(),0,1)</f>
        <v>14</v>
      </c>
      <c r="H13" s="14">
        <f ca="1">(((COUNTIFS(SWISSW!$I:$I,TOTAL_MATCHUP!$A13,SWISSW!$J:$J,TOTAL_MATCHUP!H$1,SWISSW!$F:$F,"Won")+COUNTIFS(SWISSW!$I:$I,TOTAL_MATCHUP!H$1,SWISSW!$J:$J,TOTAL_MATCHUP!$A13,SWISSW!$F:$F,"Lost")))+((COUNTIFS(SWISSW!$I:$I,TOTAL_MATCHUP!$A13,SWISSW!$J:$J,TOTAL_MATCHUP!H$1,SWISSW!$F:$F,"Lost")+COUNTIFS(SWISSW!$I:$I,TOTAL_MATCHUP!H$1,SWISSW!$J:$J,TOTAL_MATCHUP!$A13,SWISSW!$F:$F,"Won"))))*IF(ROW()=COLUMN(),0,1)</f>
        <v>6</v>
      </c>
      <c r="I13" s="14">
        <f ca="1">(((COUNTIFS(SWISSW!$I:$I,TOTAL_MATCHUP!$A13,SWISSW!$J:$J,TOTAL_MATCHUP!I$1,SWISSW!$F:$F,"Won")+COUNTIFS(SWISSW!$I:$I,TOTAL_MATCHUP!I$1,SWISSW!$J:$J,TOTAL_MATCHUP!$A13,SWISSW!$F:$F,"Lost")))+((COUNTIFS(SWISSW!$I:$I,TOTAL_MATCHUP!$A13,SWISSW!$J:$J,TOTAL_MATCHUP!I$1,SWISSW!$F:$F,"Lost")+COUNTIFS(SWISSW!$I:$I,TOTAL_MATCHUP!I$1,SWISSW!$J:$J,TOTAL_MATCHUP!$A13,SWISSW!$F:$F,"Won"))))*IF(ROW()=COLUMN(),0,1)</f>
        <v>4</v>
      </c>
      <c r="J13" s="14">
        <f ca="1">(((COUNTIFS(SWISSW!$I:$I,TOTAL_MATCHUP!$A13,SWISSW!$J:$J,TOTAL_MATCHUP!J$1,SWISSW!$F:$F,"Won")+COUNTIFS(SWISSW!$I:$I,TOTAL_MATCHUP!J$1,SWISSW!$J:$J,TOTAL_MATCHUP!$A13,SWISSW!$F:$F,"Lost")))+((COUNTIFS(SWISSW!$I:$I,TOTAL_MATCHUP!$A13,SWISSW!$J:$J,TOTAL_MATCHUP!J$1,SWISSW!$F:$F,"Lost")+COUNTIFS(SWISSW!$I:$I,TOTAL_MATCHUP!J$1,SWISSW!$J:$J,TOTAL_MATCHUP!$A13,SWISSW!$F:$F,"Won"))))*IF(ROW()=COLUMN(),0,1)</f>
        <v>5</v>
      </c>
      <c r="K13" s="14">
        <f ca="1">(((COUNTIFS(SWISSW!$I:$I,TOTAL_MATCHUP!$A13,SWISSW!$J:$J,TOTAL_MATCHUP!K$1,SWISSW!$F:$F,"Won")+COUNTIFS(SWISSW!$I:$I,TOTAL_MATCHUP!K$1,SWISSW!$J:$J,TOTAL_MATCHUP!$A13,SWISSW!$F:$F,"Lost")))+((COUNTIFS(SWISSW!$I:$I,TOTAL_MATCHUP!$A13,SWISSW!$J:$J,TOTAL_MATCHUP!K$1,SWISSW!$F:$F,"Lost")+COUNTIFS(SWISSW!$I:$I,TOTAL_MATCHUP!K$1,SWISSW!$J:$J,TOTAL_MATCHUP!$A13,SWISSW!$F:$F,"Won"))))*IF(ROW()=COLUMN(),0,1)</f>
        <v>2</v>
      </c>
      <c r="L13" s="14">
        <f ca="1">(((COUNTIFS(SWISSW!$I:$I,TOTAL_MATCHUP!$A13,SWISSW!$J:$J,TOTAL_MATCHUP!L$1,SWISSW!$F:$F,"Won")+COUNTIFS(SWISSW!$I:$I,TOTAL_MATCHUP!L$1,SWISSW!$J:$J,TOTAL_MATCHUP!$A13,SWISSW!$F:$F,"Lost")))+((COUNTIFS(SWISSW!$I:$I,TOTAL_MATCHUP!$A13,SWISSW!$J:$J,TOTAL_MATCHUP!L$1,SWISSW!$F:$F,"Lost")+COUNTIFS(SWISSW!$I:$I,TOTAL_MATCHUP!L$1,SWISSW!$J:$J,TOTAL_MATCHUP!$A13,SWISSW!$F:$F,"Won"))))*IF(ROW()=COLUMN(),0,1)</f>
        <v>6</v>
      </c>
      <c r="M13" s="14">
        <f ca="1">(((COUNTIFS(SWISSW!$I:$I,TOTAL_MATCHUP!$A13,SWISSW!$J:$J,TOTAL_MATCHUP!M$1,SWISSW!$F:$F,"Won")+COUNTIFS(SWISSW!$I:$I,TOTAL_MATCHUP!M$1,SWISSW!$J:$J,TOTAL_MATCHUP!$A13,SWISSW!$F:$F,"Lost")))+((COUNTIFS(SWISSW!$I:$I,TOTAL_MATCHUP!$A13,SWISSW!$J:$J,TOTAL_MATCHUP!M$1,SWISSW!$F:$F,"Lost")+COUNTIFS(SWISSW!$I:$I,TOTAL_MATCHUP!M$1,SWISSW!$J:$J,TOTAL_MATCHUP!$A13,SWISSW!$F:$F,"Won"))))*IF(ROW()=COLUMN(),0,1)</f>
        <v>0</v>
      </c>
      <c r="N13" s="14">
        <f ca="1">(((COUNTIFS(SWISSW!$I:$I,TOTAL_MATCHUP!$A13,SWISSW!$J:$J,TOTAL_MATCHUP!N$1,SWISSW!$F:$F,"Won")+COUNTIFS(SWISSW!$I:$I,TOTAL_MATCHUP!N$1,SWISSW!$J:$J,TOTAL_MATCHUP!$A13,SWISSW!$F:$F,"Lost")))+((COUNTIFS(SWISSW!$I:$I,TOTAL_MATCHUP!$A13,SWISSW!$J:$J,TOTAL_MATCHUP!N$1,SWISSW!$F:$F,"Lost")+COUNTIFS(SWISSW!$I:$I,TOTAL_MATCHUP!N$1,SWISSW!$J:$J,TOTAL_MATCHUP!$A13,SWISSW!$F:$F,"Won"))))*IF(ROW()=COLUMN(),0,1)</f>
        <v>6</v>
      </c>
      <c r="O13" s="14">
        <f ca="1">(((COUNTIFS(SWISSW!$I:$I,TOTAL_MATCHUP!$A13,SWISSW!$J:$J,TOTAL_MATCHUP!O$1,SWISSW!$F:$F,"Won")+COUNTIFS(SWISSW!$I:$I,TOTAL_MATCHUP!O$1,SWISSW!$J:$J,TOTAL_MATCHUP!$A13,SWISSW!$F:$F,"Lost")))+((COUNTIFS(SWISSW!$I:$I,TOTAL_MATCHUP!$A13,SWISSW!$J:$J,TOTAL_MATCHUP!O$1,SWISSW!$F:$F,"Lost")+COUNTIFS(SWISSW!$I:$I,TOTAL_MATCHUP!O$1,SWISSW!$J:$J,TOTAL_MATCHUP!$A13,SWISSW!$F:$F,"Won"))))*IF(ROW()=COLUMN(),0,1)</f>
        <v>3</v>
      </c>
      <c r="P13" s="14">
        <f ca="1">(((COUNTIFS(SWISSW!$I:$I,TOTAL_MATCHUP!$A13,SWISSW!$J:$J,TOTAL_MATCHUP!P$1,SWISSW!$F:$F,"Won")+COUNTIFS(SWISSW!$I:$I,TOTAL_MATCHUP!P$1,SWISSW!$J:$J,TOTAL_MATCHUP!$A13,SWISSW!$F:$F,"Lost")))+((COUNTIFS(SWISSW!$I:$I,TOTAL_MATCHUP!$A13,SWISSW!$J:$J,TOTAL_MATCHUP!P$1,SWISSW!$F:$F,"Lost")+COUNTIFS(SWISSW!$I:$I,TOTAL_MATCHUP!P$1,SWISSW!$J:$J,TOTAL_MATCHUP!$A13,SWISSW!$F:$F,"Won"))))*IF(ROW()=COLUMN(),0,1)</f>
        <v>4</v>
      </c>
      <c r="Q13" s="14">
        <f ca="1">(((COUNTIFS(SWISSW!$I:$I,TOTAL_MATCHUP!$A13,SWISSW!$J:$J,TOTAL_MATCHUP!Q$1,SWISSW!$F:$F,"Won")+COUNTIFS(SWISSW!$I:$I,TOTAL_MATCHUP!Q$1,SWISSW!$J:$J,TOTAL_MATCHUP!$A13,SWISSW!$F:$F,"Lost")))+((COUNTIFS(SWISSW!$I:$I,TOTAL_MATCHUP!$A13,SWISSW!$J:$J,TOTAL_MATCHUP!Q$1,SWISSW!$F:$F,"Lost")+COUNTIFS(SWISSW!$I:$I,TOTAL_MATCHUP!Q$1,SWISSW!$J:$J,TOTAL_MATCHUP!$A13,SWISSW!$F:$F,"Won"))))*IF(ROW()=COLUMN(),0,1)</f>
        <v>3</v>
      </c>
      <c r="R13" s="14">
        <f ca="1">(((COUNTIFS(SWISSW!$I:$I,TOTAL_MATCHUP!$A13,SWISSW!$J:$J,TOTAL_MATCHUP!R$1,SWISSW!$F:$F,"Won")+COUNTIFS(SWISSW!$I:$I,TOTAL_MATCHUP!R$1,SWISSW!$J:$J,TOTAL_MATCHUP!$A13,SWISSW!$F:$F,"Lost")))+((COUNTIFS(SWISSW!$I:$I,TOTAL_MATCHUP!$A13,SWISSW!$J:$J,TOTAL_MATCHUP!R$1,SWISSW!$F:$F,"Lost")+COUNTIFS(SWISSW!$I:$I,TOTAL_MATCHUP!R$1,SWISSW!$J:$J,TOTAL_MATCHUP!$A13,SWISSW!$F:$F,"Won"))))*IF(ROW()=COLUMN(),0,1)</f>
        <v>2</v>
      </c>
      <c r="S13" s="14">
        <f ca="1">(((COUNTIFS(SWISSW!$I:$I,TOTAL_MATCHUP!$A13,SWISSW!$J:$J,TOTAL_MATCHUP!S$1,SWISSW!$F:$F,"Won")+COUNTIFS(SWISSW!$I:$I,TOTAL_MATCHUP!S$1,SWISSW!$J:$J,TOTAL_MATCHUP!$A13,SWISSW!$F:$F,"Lost")))+((COUNTIFS(SWISSW!$I:$I,TOTAL_MATCHUP!$A13,SWISSW!$J:$J,TOTAL_MATCHUP!S$1,SWISSW!$F:$F,"Lost")+COUNTIFS(SWISSW!$I:$I,TOTAL_MATCHUP!S$1,SWISSW!$J:$J,TOTAL_MATCHUP!$A13,SWISSW!$F:$F,"Won"))))*IF(ROW()=COLUMN(),0,1)</f>
        <v>2</v>
      </c>
      <c r="T13" s="14">
        <f ca="1">(((COUNTIFS(SWISSW!$I:$I,TOTAL_MATCHUP!$A13,SWISSW!$J:$J,TOTAL_MATCHUP!T$1,SWISSW!$F:$F,"Won")+COUNTIFS(SWISSW!$I:$I,TOTAL_MATCHUP!T$1,SWISSW!$J:$J,TOTAL_MATCHUP!$A13,SWISSW!$F:$F,"Lost")))+((COUNTIFS(SWISSW!$I:$I,TOTAL_MATCHUP!$A13,SWISSW!$J:$J,TOTAL_MATCHUP!T$1,SWISSW!$F:$F,"Lost")+COUNTIFS(SWISSW!$I:$I,TOTAL_MATCHUP!T$1,SWISSW!$J:$J,TOTAL_MATCHUP!$A13,SWISSW!$F:$F,"Won"))))*IF(ROW()=COLUMN(),0,1)</f>
        <v>4</v>
      </c>
      <c r="U13" s="14">
        <f ca="1">(((COUNTIFS(SWISSW!$I:$I,TOTAL_MATCHUP!$A13,SWISSW!$J:$J,TOTAL_MATCHUP!U$1,SWISSW!$F:$F,"Won")+COUNTIFS(SWISSW!$I:$I,TOTAL_MATCHUP!U$1,SWISSW!$J:$J,TOTAL_MATCHUP!$A13,SWISSW!$F:$F,"Lost")))+((COUNTIFS(SWISSW!$I:$I,TOTAL_MATCHUP!$A13,SWISSW!$J:$J,TOTAL_MATCHUP!U$1,SWISSW!$F:$F,"Lost")+COUNTIFS(SWISSW!$I:$I,TOTAL_MATCHUP!U$1,SWISSW!$J:$J,TOTAL_MATCHUP!$A13,SWISSW!$F:$F,"Won"))))*IF(ROW()=COLUMN(),0,1)</f>
        <v>1</v>
      </c>
      <c r="V13" s="14">
        <f ca="1">(((COUNTIFS(SWISSW!$I:$I,TOTAL_MATCHUP!$A13,SWISSW!$J:$J,TOTAL_MATCHUP!V$1,SWISSW!$F:$F,"Won")+COUNTIFS(SWISSW!$I:$I,TOTAL_MATCHUP!V$1,SWISSW!$J:$J,TOTAL_MATCHUP!$A13,SWISSW!$F:$F,"Lost")))+((COUNTIFS(SWISSW!$I:$I,TOTAL_MATCHUP!$A13,SWISSW!$J:$J,TOTAL_MATCHUP!V$1,SWISSW!$F:$F,"Lost")+COUNTIFS(SWISSW!$I:$I,TOTAL_MATCHUP!V$1,SWISSW!$J:$J,TOTAL_MATCHUP!$A13,SWISSW!$F:$F,"Won"))))*IF(ROW()=COLUMN(),0,1)</f>
        <v>1</v>
      </c>
      <c r="W13" s="14">
        <f ca="1">(((COUNTIFS(SWISSW!$I:$I,TOTAL_MATCHUP!$A13,SWISSW!$J:$J,TOTAL_MATCHUP!W$1,SWISSW!$F:$F,"Won")+COUNTIFS(SWISSW!$I:$I,TOTAL_MATCHUP!W$1,SWISSW!$J:$J,TOTAL_MATCHUP!$A13,SWISSW!$F:$F,"Lost")))+((COUNTIFS(SWISSW!$I:$I,TOTAL_MATCHUP!$A13,SWISSW!$J:$J,TOTAL_MATCHUP!W$1,SWISSW!$F:$F,"Lost")+COUNTIFS(SWISSW!$I:$I,TOTAL_MATCHUP!W$1,SWISSW!$J:$J,TOTAL_MATCHUP!$A13,SWISSW!$F:$F,"Won"))))*IF(ROW()=COLUMN(),0,1)</f>
        <v>0</v>
      </c>
      <c r="X13" s="14">
        <f ca="1">(((COUNTIFS(SWISSW!$I:$I,TOTAL_MATCHUP!$A13,SWISSW!$J:$J,TOTAL_MATCHUP!X$1,SWISSW!$F:$F,"Won")+COUNTIFS(SWISSW!$I:$I,TOTAL_MATCHUP!X$1,SWISSW!$J:$J,TOTAL_MATCHUP!$A13,SWISSW!$F:$F,"Lost")))+((COUNTIFS(SWISSW!$I:$I,TOTAL_MATCHUP!$A13,SWISSW!$J:$J,TOTAL_MATCHUP!X$1,SWISSW!$F:$F,"Lost")+COUNTIFS(SWISSW!$I:$I,TOTAL_MATCHUP!X$1,SWISSW!$J:$J,TOTAL_MATCHUP!$A13,SWISSW!$F:$F,"Won"))))*IF(ROW()=COLUMN(),0,1)</f>
        <v>3</v>
      </c>
      <c r="Y13" s="14">
        <f ca="1">(((COUNTIFS(SWISSW!$I:$I,TOTAL_MATCHUP!$A13,SWISSW!$J:$J,TOTAL_MATCHUP!Y$1,SWISSW!$F:$F,"Won")+COUNTIFS(SWISSW!$I:$I,TOTAL_MATCHUP!Y$1,SWISSW!$J:$J,TOTAL_MATCHUP!$A13,SWISSW!$F:$F,"Lost")))+((COUNTIFS(SWISSW!$I:$I,TOTAL_MATCHUP!$A13,SWISSW!$J:$J,TOTAL_MATCHUP!Y$1,SWISSW!$F:$F,"Lost")+COUNTIFS(SWISSW!$I:$I,TOTAL_MATCHUP!Y$1,SWISSW!$J:$J,TOTAL_MATCHUP!$A13,SWISSW!$F:$F,"Won"))))*IF(ROW()=COLUMN(),0,1)</f>
        <v>0</v>
      </c>
      <c r="Z13" s="14">
        <f ca="1">(((COUNTIFS(SWISSW!$I:$I,TOTAL_MATCHUP!$A13,SWISSW!$J:$J,TOTAL_MATCHUP!Z$1,SWISSW!$F:$F,"Won")+COUNTIFS(SWISSW!$I:$I,TOTAL_MATCHUP!Z$1,SWISSW!$J:$J,TOTAL_MATCHUP!$A13,SWISSW!$F:$F,"Lost")))+((COUNTIFS(SWISSW!$I:$I,TOTAL_MATCHUP!$A13,SWISSW!$J:$J,TOTAL_MATCHUP!Z$1,SWISSW!$F:$F,"Lost")+COUNTIFS(SWISSW!$I:$I,TOTAL_MATCHUP!Z$1,SWISSW!$J:$J,TOTAL_MATCHUP!$A13,SWISSW!$F:$F,"Won"))))*IF(ROW()=COLUMN(),0,1)</f>
        <v>1</v>
      </c>
      <c r="AA13" s="14">
        <f ca="1">(((COUNTIFS(SWISSW!$I:$I,TOTAL_MATCHUP!$A13,SWISSW!$J:$J,TOTAL_MATCHUP!AA$1,SWISSW!$F:$F,"Won")+COUNTIFS(SWISSW!$I:$I,TOTAL_MATCHUP!AA$1,SWISSW!$J:$J,TOTAL_MATCHUP!$A13,SWISSW!$F:$F,"Lost")))+((COUNTIFS(SWISSW!$I:$I,TOTAL_MATCHUP!$A13,SWISSW!$J:$J,TOTAL_MATCHUP!AA$1,SWISSW!$F:$F,"Lost")+COUNTIFS(SWISSW!$I:$I,TOTAL_MATCHUP!AA$1,SWISSW!$J:$J,TOTAL_MATCHUP!$A13,SWISSW!$F:$F,"Won"))))*IF(ROW()=COLUMN(),0,1)</f>
        <v>2</v>
      </c>
      <c r="AB13" s="14">
        <f ca="1">(((COUNTIFS(SWISSW!$I:$I,TOTAL_MATCHUP!$A13,SWISSW!$J:$J,TOTAL_MATCHUP!AB$1,SWISSW!$F:$F,"Won")+COUNTIFS(SWISSW!$I:$I,TOTAL_MATCHUP!AB$1,SWISSW!$J:$J,TOTAL_MATCHUP!$A13,SWISSW!$F:$F,"Lost")))+((COUNTIFS(SWISSW!$I:$I,TOTAL_MATCHUP!$A13,SWISSW!$J:$J,TOTAL_MATCHUP!AB$1,SWISSW!$F:$F,"Lost")+COUNTIFS(SWISSW!$I:$I,TOTAL_MATCHUP!AB$1,SWISSW!$J:$J,TOTAL_MATCHUP!$A13,SWISSW!$F:$F,"Won"))))*IF(ROW()=COLUMN(),0,1)</f>
        <v>0</v>
      </c>
      <c r="AC13" s="14">
        <f ca="1">(((COUNTIFS(SWISSW!$I:$I,TOTAL_MATCHUP!$A13,SWISSW!$J:$J,TOTAL_MATCHUP!AC$1,SWISSW!$F:$F,"Won")+COUNTIFS(SWISSW!$I:$I,TOTAL_MATCHUP!AC$1,SWISSW!$J:$J,TOTAL_MATCHUP!$A13,SWISSW!$F:$F,"Lost")))+((COUNTIFS(SWISSW!$I:$I,TOTAL_MATCHUP!$A13,SWISSW!$J:$J,TOTAL_MATCHUP!AC$1,SWISSW!$F:$F,"Lost")+COUNTIFS(SWISSW!$I:$I,TOTAL_MATCHUP!AC$1,SWISSW!$J:$J,TOTAL_MATCHUP!$A13,SWISSW!$F:$F,"Won"))))*IF(ROW()=COLUMN(),0,1)</f>
        <v>2</v>
      </c>
      <c r="AD13" s="14">
        <f ca="1">(((COUNTIFS(SWISSW!$I:$I,TOTAL_MATCHUP!$A13,SWISSW!$J:$J,TOTAL_MATCHUP!AD$1,SWISSW!$F:$F,"Won")+COUNTIFS(SWISSW!$I:$I,TOTAL_MATCHUP!AD$1,SWISSW!$J:$J,TOTAL_MATCHUP!$A13,SWISSW!$F:$F,"Lost")))+((COUNTIFS(SWISSW!$I:$I,TOTAL_MATCHUP!$A13,SWISSW!$J:$J,TOTAL_MATCHUP!AD$1,SWISSW!$F:$F,"Lost")+COUNTIFS(SWISSW!$I:$I,TOTAL_MATCHUP!AD$1,SWISSW!$J:$J,TOTAL_MATCHUP!$A13,SWISSW!$F:$F,"Won"))))*IF(ROW()=COLUMN(),0,1)</f>
        <v>0</v>
      </c>
      <c r="AE13" s="14">
        <f ca="1">(((COUNTIFS(SWISSW!$I:$I,TOTAL_MATCHUP!$A13,SWISSW!$J:$J,TOTAL_MATCHUP!AE$1,SWISSW!$F:$F,"Won")+COUNTIFS(SWISSW!$I:$I,TOTAL_MATCHUP!AE$1,SWISSW!$J:$J,TOTAL_MATCHUP!$A13,SWISSW!$F:$F,"Lost")))+((COUNTIFS(SWISSW!$I:$I,TOTAL_MATCHUP!$A13,SWISSW!$J:$J,TOTAL_MATCHUP!AE$1,SWISSW!$F:$F,"Lost")+COUNTIFS(SWISSW!$I:$I,TOTAL_MATCHUP!AE$1,SWISSW!$J:$J,TOTAL_MATCHUP!$A13,SWISSW!$F:$F,"Won"))))*IF(ROW()=COLUMN(),0,1)</f>
        <v>0</v>
      </c>
      <c r="AF13" s="14">
        <f ca="1">(((COUNTIFS(SWISSW!$I:$I,TOTAL_MATCHUP!$A13,SWISSW!$J:$J,TOTAL_MATCHUP!AF$1,SWISSW!$F:$F,"Won")+COUNTIFS(SWISSW!$I:$I,TOTAL_MATCHUP!AF$1,SWISSW!$J:$J,TOTAL_MATCHUP!$A13,SWISSW!$F:$F,"Lost")))+((COUNTIFS(SWISSW!$I:$I,TOTAL_MATCHUP!$A13,SWISSW!$J:$J,TOTAL_MATCHUP!AF$1,SWISSW!$F:$F,"Lost")+COUNTIFS(SWISSW!$I:$I,TOTAL_MATCHUP!AF$1,SWISSW!$J:$J,TOTAL_MATCHUP!$A13,SWISSW!$F:$F,"Won"))))*IF(ROW()=COLUMN(),0,1)</f>
        <v>0</v>
      </c>
      <c r="AG13" s="14">
        <f ca="1">(((COUNTIFS(SWISSW!$I:$I,TOTAL_MATCHUP!$A13,SWISSW!$J:$J,TOTAL_MATCHUP!AG$1,SWISSW!$F:$F,"Won")+COUNTIFS(SWISSW!$I:$I,TOTAL_MATCHUP!AG$1,SWISSW!$J:$J,TOTAL_MATCHUP!$A13,SWISSW!$F:$F,"Lost")))+((COUNTIFS(SWISSW!$I:$I,TOTAL_MATCHUP!$A13,SWISSW!$J:$J,TOTAL_MATCHUP!AG$1,SWISSW!$F:$F,"Lost")+COUNTIFS(SWISSW!$I:$I,TOTAL_MATCHUP!AG$1,SWISSW!$J:$J,TOTAL_MATCHUP!$A13,SWISSW!$F:$F,"Won"))))*IF(ROW()=COLUMN(),0,1)</f>
        <v>1</v>
      </c>
      <c r="AH13" s="14">
        <f ca="1">(((COUNTIFS(SWISSW!$I:$I,TOTAL_MATCHUP!$A13,SWISSW!$J:$J,TOTAL_MATCHUP!AH$1,SWISSW!$F:$F,"Won")+COUNTIFS(SWISSW!$I:$I,TOTAL_MATCHUP!AH$1,SWISSW!$J:$J,TOTAL_MATCHUP!$A13,SWISSW!$F:$F,"Lost")))+((COUNTIFS(SWISSW!$I:$I,TOTAL_MATCHUP!$A13,SWISSW!$J:$J,TOTAL_MATCHUP!AH$1,SWISSW!$F:$F,"Lost")+COUNTIFS(SWISSW!$I:$I,TOTAL_MATCHUP!AH$1,SWISSW!$J:$J,TOTAL_MATCHUP!$A13,SWISSW!$F:$F,"Won"))))*IF(ROW()=COLUMN(),0,1)</f>
        <v>2</v>
      </c>
      <c r="AI13" s="14">
        <f ca="1">(((COUNTIFS(SWISSW!$I:$I,TOTAL_MATCHUP!$A13,SWISSW!$J:$J,TOTAL_MATCHUP!AI$1,SWISSW!$F:$F,"Won")+COUNTIFS(SWISSW!$I:$I,TOTAL_MATCHUP!AI$1,SWISSW!$J:$J,TOTAL_MATCHUP!$A13,SWISSW!$F:$F,"Lost")))+((COUNTIFS(SWISSW!$I:$I,TOTAL_MATCHUP!$A13,SWISSW!$J:$J,TOTAL_MATCHUP!AI$1,SWISSW!$F:$F,"Lost")+COUNTIFS(SWISSW!$I:$I,TOTAL_MATCHUP!AI$1,SWISSW!$J:$J,TOTAL_MATCHUP!$A13,SWISSW!$F:$F,"Won"))))*IF(ROW()=COLUMN(),0,1)</f>
        <v>1</v>
      </c>
      <c r="AJ13" s="14">
        <f ca="1">(((COUNTIFS(SWISSW!$I:$I,TOTAL_MATCHUP!$A13,SWISSW!$J:$J,TOTAL_MATCHUP!AJ$1,SWISSW!$F:$F,"Won")+COUNTIFS(SWISSW!$I:$I,TOTAL_MATCHUP!AJ$1,SWISSW!$J:$J,TOTAL_MATCHUP!$A13,SWISSW!$F:$F,"Lost")))+((COUNTIFS(SWISSW!$I:$I,TOTAL_MATCHUP!$A13,SWISSW!$J:$J,TOTAL_MATCHUP!AJ$1,SWISSW!$F:$F,"Lost")+COUNTIFS(SWISSW!$I:$I,TOTAL_MATCHUP!AJ$1,SWISSW!$J:$J,TOTAL_MATCHUP!$A13,SWISSW!$F:$F,"Won"))))*IF(ROW()=COLUMN(),0,1)</f>
        <v>0</v>
      </c>
      <c r="AK13" s="14">
        <f ca="1">(((COUNTIFS(SWISSW!$I:$I,TOTAL_MATCHUP!$A13,SWISSW!$J:$J,TOTAL_MATCHUP!AK$1,SWISSW!$F:$F,"Won")+COUNTIFS(SWISSW!$I:$I,TOTAL_MATCHUP!AK$1,SWISSW!$J:$J,TOTAL_MATCHUP!$A13,SWISSW!$F:$F,"Lost")))+((COUNTIFS(SWISSW!$I:$I,TOTAL_MATCHUP!$A13,SWISSW!$J:$J,TOTAL_MATCHUP!AK$1,SWISSW!$F:$F,"Lost")+COUNTIFS(SWISSW!$I:$I,TOTAL_MATCHUP!AK$1,SWISSW!$J:$J,TOTAL_MATCHUP!$A13,SWISSW!$F:$F,"Won"))))*IF(ROW()=COLUMN(),0,1)</f>
        <v>1</v>
      </c>
      <c r="AL13" s="14">
        <f ca="1">(((COUNTIFS(SWISSW!$I:$I,TOTAL_MATCHUP!$A13,SWISSW!$J:$J,TOTAL_MATCHUP!AL$1,SWISSW!$F:$F,"Won")+COUNTIFS(SWISSW!$I:$I,TOTAL_MATCHUP!AL$1,SWISSW!$J:$J,TOTAL_MATCHUP!$A13,SWISSW!$F:$F,"Lost")))+((COUNTIFS(SWISSW!$I:$I,TOTAL_MATCHUP!$A13,SWISSW!$J:$J,TOTAL_MATCHUP!AL$1,SWISSW!$F:$F,"Lost")+COUNTIFS(SWISSW!$I:$I,TOTAL_MATCHUP!AL$1,SWISSW!$J:$J,TOTAL_MATCHUP!$A13,SWISSW!$F:$F,"Won"))))*IF(ROW()=COLUMN(),0,1)</f>
        <v>0</v>
      </c>
      <c r="AM13" s="14">
        <f ca="1">(((COUNTIFS(SWISSW!$I:$I,TOTAL_MATCHUP!$A13,SWISSW!$J:$J,TOTAL_MATCHUP!AM$1,SWISSW!$F:$F,"Won")+COUNTIFS(SWISSW!$I:$I,TOTAL_MATCHUP!AM$1,SWISSW!$J:$J,TOTAL_MATCHUP!$A13,SWISSW!$F:$F,"Lost")))+((COUNTIFS(SWISSW!$I:$I,TOTAL_MATCHUP!$A13,SWISSW!$J:$J,TOTAL_MATCHUP!AM$1,SWISSW!$F:$F,"Lost")+COUNTIFS(SWISSW!$I:$I,TOTAL_MATCHUP!AM$1,SWISSW!$J:$J,TOTAL_MATCHUP!$A13,SWISSW!$F:$F,"Won"))))*IF(ROW()=COLUMN(),0,1)</f>
        <v>1</v>
      </c>
      <c r="AN13" s="14">
        <f ca="1">(((COUNTIFS(SWISSW!$I:$I,TOTAL_MATCHUP!$A13,SWISSW!$J:$J,TOTAL_MATCHUP!AN$1,SWISSW!$F:$F,"Won")+COUNTIFS(SWISSW!$I:$I,TOTAL_MATCHUP!AN$1,SWISSW!$J:$J,TOTAL_MATCHUP!$A13,SWISSW!$F:$F,"Lost")))+((COUNTIFS(SWISSW!$I:$I,TOTAL_MATCHUP!$A13,SWISSW!$J:$J,TOTAL_MATCHUP!AN$1,SWISSW!$F:$F,"Lost")+COUNTIFS(SWISSW!$I:$I,TOTAL_MATCHUP!AN$1,SWISSW!$J:$J,TOTAL_MATCHUP!$A13,SWISSW!$F:$F,"Won"))))*IF(ROW()=COLUMN(),0,1)</f>
        <v>0</v>
      </c>
      <c r="AO13" s="14">
        <f ca="1">(((COUNTIFS(SWISSW!$I:$I,TOTAL_MATCHUP!$A13,SWISSW!$J:$J,TOTAL_MATCHUP!AO$1,SWISSW!$F:$F,"Won")+COUNTIFS(SWISSW!$I:$I,TOTAL_MATCHUP!AO$1,SWISSW!$J:$J,TOTAL_MATCHUP!$A13,SWISSW!$F:$F,"Lost")))+((COUNTIFS(SWISSW!$I:$I,TOTAL_MATCHUP!$A13,SWISSW!$J:$J,TOTAL_MATCHUP!AO$1,SWISSW!$F:$F,"Lost")+COUNTIFS(SWISSW!$I:$I,TOTAL_MATCHUP!AO$1,SWISSW!$J:$J,TOTAL_MATCHUP!$A13,SWISSW!$F:$F,"Won"))))*IF(ROW()=COLUMN(),0,1)</f>
        <v>0</v>
      </c>
      <c r="AP13" s="14">
        <f ca="1">(((COUNTIFS(SWISSW!$I:$I,TOTAL_MATCHUP!$A13,SWISSW!$J:$J,TOTAL_MATCHUP!AP$1,SWISSW!$F:$F,"Won")+COUNTIFS(SWISSW!$I:$I,TOTAL_MATCHUP!AP$1,SWISSW!$J:$J,TOTAL_MATCHUP!$A13,SWISSW!$F:$F,"Lost")))+((COUNTIFS(SWISSW!$I:$I,TOTAL_MATCHUP!$A13,SWISSW!$J:$J,TOTAL_MATCHUP!AP$1,SWISSW!$F:$F,"Lost")+COUNTIFS(SWISSW!$I:$I,TOTAL_MATCHUP!AP$1,SWISSW!$J:$J,TOTAL_MATCHUP!$A13,SWISSW!$F:$F,"Won"))))*IF(ROW()=COLUMN(),0,1)</f>
        <v>0</v>
      </c>
      <c r="AQ13" s="14">
        <f ca="1">(((COUNTIFS(SWISSW!$I:$I,TOTAL_MATCHUP!$A13,SWISSW!$J:$J,TOTAL_MATCHUP!AQ$1,SWISSW!$F:$F,"Won")+COUNTIFS(SWISSW!$I:$I,TOTAL_MATCHUP!AQ$1,SWISSW!$J:$J,TOTAL_MATCHUP!$A13,SWISSW!$F:$F,"Lost")))+((COUNTIFS(SWISSW!$I:$I,TOTAL_MATCHUP!$A13,SWISSW!$J:$J,TOTAL_MATCHUP!AQ$1,SWISSW!$F:$F,"Lost")+COUNTIFS(SWISSW!$I:$I,TOTAL_MATCHUP!AQ$1,SWISSW!$J:$J,TOTAL_MATCHUP!$A13,SWISSW!$F:$F,"Won"))))*IF(ROW()=COLUMN(),0,1)</f>
        <v>1</v>
      </c>
      <c r="AR13" s="14">
        <f ca="1">(((COUNTIFS(SWISSW!$I:$I,TOTAL_MATCHUP!$A13,SWISSW!$J:$J,TOTAL_MATCHUP!AR$1,SWISSW!$F:$F,"Won")+COUNTIFS(SWISSW!$I:$I,TOTAL_MATCHUP!AR$1,SWISSW!$J:$J,TOTAL_MATCHUP!$A13,SWISSW!$F:$F,"Lost")))+((COUNTIFS(SWISSW!$I:$I,TOTAL_MATCHUP!$A13,SWISSW!$J:$J,TOTAL_MATCHUP!AR$1,SWISSW!$F:$F,"Lost")+COUNTIFS(SWISSW!$I:$I,TOTAL_MATCHUP!AR$1,SWISSW!$J:$J,TOTAL_MATCHUP!$A13,SWISSW!$F:$F,"Won"))))*IF(ROW()=COLUMN(),0,1)</f>
        <v>0</v>
      </c>
      <c r="AS13" s="14">
        <f ca="1">(((COUNTIFS(SWISSW!$I:$I,TOTAL_MATCHUP!$A13,SWISSW!$J:$J,TOTAL_MATCHUP!AS$1,SWISSW!$F:$F,"Won")+COUNTIFS(SWISSW!$I:$I,TOTAL_MATCHUP!AS$1,SWISSW!$J:$J,TOTAL_MATCHUP!$A13,SWISSW!$F:$F,"Lost")))+((COUNTIFS(SWISSW!$I:$I,TOTAL_MATCHUP!$A13,SWISSW!$J:$J,TOTAL_MATCHUP!AS$1,SWISSW!$F:$F,"Lost")+COUNTIFS(SWISSW!$I:$I,TOTAL_MATCHUP!AS$1,SWISSW!$J:$J,TOTAL_MATCHUP!$A13,SWISSW!$F:$F,"Won"))))*IF(ROW()=COLUMN(),0,1)</f>
        <v>0</v>
      </c>
      <c r="AT13" s="14">
        <f ca="1">(((COUNTIFS(SWISSW!$I:$I,TOTAL_MATCHUP!$A13,SWISSW!$J:$J,TOTAL_MATCHUP!AT$1,SWISSW!$F:$F,"Won")+COUNTIFS(SWISSW!$I:$I,TOTAL_MATCHUP!AT$1,SWISSW!$J:$J,TOTAL_MATCHUP!$A13,SWISSW!$F:$F,"Lost")))+((COUNTIFS(SWISSW!$I:$I,TOTAL_MATCHUP!$A13,SWISSW!$J:$J,TOTAL_MATCHUP!AT$1,SWISSW!$F:$F,"Lost")+COUNTIFS(SWISSW!$I:$I,TOTAL_MATCHUP!AT$1,SWISSW!$J:$J,TOTAL_MATCHUP!$A13,SWISSW!$F:$F,"Won"))))*IF(ROW()=COLUMN(),0,1)</f>
        <v>0</v>
      </c>
      <c r="AU13" s="14">
        <f ca="1">(((COUNTIFS(SWISSW!$I:$I,TOTAL_MATCHUP!$A13,SWISSW!$J:$J,TOTAL_MATCHUP!AU$1,SWISSW!$F:$F,"Won")+COUNTIFS(SWISSW!$I:$I,TOTAL_MATCHUP!AU$1,SWISSW!$J:$J,TOTAL_MATCHUP!$A13,SWISSW!$F:$F,"Lost")))+((COUNTIFS(SWISSW!$I:$I,TOTAL_MATCHUP!$A13,SWISSW!$J:$J,TOTAL_MATCHUP!AU$1,SWISSW!$F:$F,"Lost")+COUNTIFS(SWISSW!$I:$I,TOTAL_MATCHUP!AU$1,SWISSW!$J:$J,TOTAL_MATCHUP!$A13,SWISSW!$F:$F,"Won"))))*IF(ROW()=COLUMN(),0,1)</f>
        <v>0</v>
      </c>
      <c r="AV13" s="14">
        <f ca="1">(((COUNTIFS(SWISSW!$I:$I,TOTAL_MATCHUP!$A13,SWISSW!$J:$J,TOTAL_MATCHUP!AV$1,SWISSW!$F:$F,"Won")+COUNTIFS(SWISSW!$I:$I,TOTAL_MATCHUP!AV$1,SWISSW!$J:$J,TOTAL_MATCHUP!$A13,SWISSW!$F:$F,"Lost")))+((COUNTIFS(SWISSW!$I:$I,TOTAL_MATCHUP!$A13,SWISSW!$J:$J,TOTAL_MATCHUP!AV$1,SWISSW!$F:$F,"Lost")+COUNTIFS(SWISSW!$I:$I,TOTAL_MATCHUP!AV$1,SWISSW!$J:$J,TOTAL_MATCHUP!$A13,SWISSW!$F:$F,"Won"))))*IF(ROW()=COLUMN(),0,1)</f>
        <v>1</v>
      </c>
      <c r="AW13" s="14">
        <f ca="1">(((COUNTIFS(SWISSW!$I:$I,TOTAL_MATCHUP!$A13,SWISSW!$J:$J,TOTAL_MATCHUP!AW$1,SWISSW!$F:$F,"Won")+COUNTIFS(SWISSW!$I:$I,TOTAL_MATCHUP!AW$1,SWISSW!$J:$J,TOTAL_MATCHUP!$A13,SWISSW!$F:$F,"Lost")))+((COUNTIFS(SWISSW!$I:$I,TOTAL_MATCHUP!$A13,SWISSW!$J:$J,TOTAL_MATCHUP!AW$1,SWISSW!$F:$F,"Lost")+COUNTIFS(SWISSW!$I:$I,TOTAL_MATCHUP!AW$1,SWISSW!$J:$J,TOTAL_MATCHUP!$A13,SWISSW!$F:$F,"Won"))))*IF(ROW()=COLUMN(),0,1)</f>
        <v>1</v>
      </c>
      <c r="AX13" s="14">
        <f ca="1">(((COUNTIFS(SWISSW!$I:$I,TOTAL_MATCHUP!$A13,SWISSW!$J:$J,TOTAL_MATCHUP!AX$1,SWISSW!$F:$F,"Won")+COUNTIFS(SWISSW!$I:$I,TOTAL_MATCHUP!AX$1,SWISSW!$J:$J,TOTAL_MATCHUP!$A13,SWISSW!$F:$F,"Lost")))+((COUNTIFS(SWISSW!$I:$I,TOTAL_MATCHUP!$A13,SWISSW!$J:$J,TOTAL_MATCHUP!AX$1,SWISSW!$F:$F,"Lost")+COUNTIFS(SWISSW!$I:$I,TOTAL_MATCHUP!AX$1,SWISSW!$J:$J,TOTAL_MATCHUP!$A13,SWISSW!$F:$F,"Won"))))*IF(ROW()=COLUMN(),0,1)</f>
        <v>0</v>
      </c>
      <c r="AY13" s="14">
        <f ca="1">(((COUNTIFS(SWISSW!$I:$I,TOTAL_MATCHUP!$A13,SWISSW!$J:$J,TOTAL_MATCHUP!AY$1,SWISSW!$F:$F,"Won")+COUNTIFS(SWISSW!$I:$I,TOTAL_MATCHUP!AY$1,SWISSW!$J:$J,TOTAL_MATCHUP!$A13,SWISSW!$F:$F,"Lost")))+((COUNTIFS(SWISSW!$I:$I,TOTAL_MATCHUP!$A13,SWISSW!$J:$J,TOTAL_MATCHUP!AY$1,SWISSW!$F:$F,"Lost")+COUNTIFS(SWISSW!$I:$I,TOTAL_MATCHUP!AY$1,SWISSW!$J:$J,TOTAL_MATCHUP!$A13,SWISSW!$F:$F,"Won"))))*IF(ROW()=COLUMN(),0,1)</f>
        <v>1</v>
      </c>
      <c r="AZ13" s="14">
        <f ca="1">(((COUNTIFS(SWISSW!$I:$I,TOTAL_MATCHUP!$A13,SWISSW!$J:$J,TOTAL_MATCHUP!AZ$1,SWISSW!$F:$F,"Won")+COUNTIFS(SWISSW!$I:$I,TOTAL_MATCHUP!AZ$1,SWISSW!$J:$J,TOTAL_MATCHUP!$A13,SWISSW!$F:$F,"Lost")))+((COUNTIFS(SWISSW!$I:$I,TOTAL_MATCHUP!$A13,SWISSW!$J:$J,TOTAL_MATCHUP!AZ$1,SWISSW!$F:$F,"Lost")+COUNTIFS(SWISSW!$I:$I,TOTAL_MATCHUP!AZ$1,SWISSW!$J:$J,TOTAL_MATCHUP!$A13,SWISSW!$F:$F,"Won"))))*IF(ROW()=COLUMN(),0,1)</f>
        <v>0</v>
      </c>
      <c r="BA13" s="14">
        <f ca="1">(((COUNTIFS(SWISSW!$I:$I,TOTAL_MATCHUP!$A13,SWISSW!$J:$J,TOTAL_MATCHUP!BA$1,SWISSW!$F:$F,"Won")+COUNTIFS(SWISSW!$I:$I,TOTAL_MATCHUP!BA$1,SWISSW!$J:$J,TOTAL_MATCHUP!$A13,SWISSW!$F:$F,"Lost")))+((COUNTIFS(SWISSW!$I:$I,TOTAL_MATCHUP!$A13,SWISSW!$J:$J,TOTAL_MATCHUP!BA$1,SWISSW!$F:$F,"Lost")+COUNTIFS(SWISSW!$I:$I,TOTAL_MATCHUP!BA$1,SWISSW!$J:$J,TOTAL_MATCHUP!$A13,SWISSW!$F:$F,"Won"))))*IF(ROW()=COLUMN(),0,1)</f>
        <v>0</v>
      </c>
      <c r="BB13" s="14">
        <f ca="1">(((COUNTIFS(SWISSW!$I:$I,TOTAL_MATCHUP!$A13,SWISSW!$J:$J,TOTAL_MATCHUP!BB$1,SWISSW!$F:$F,"Won")+COUNTIFS(SWISSW!$I:$I,TOTAL_MATCHUP!BB$1,SWISSW!$J:$J,TOTAL_MATCHUP!$A13,SWISSW!$F:$F,"Lost")))+((COUNTIFS(SWISSW!$I:$I,TOTAL_MATCHUP!$A13,SWISSW!$J:$J,TOTAL_MATCHUP!BB$1,SWISSW!$F:$F,"Lost")+COUNTIFS(SWISSW!$I:$I,TOTAL_MATCHUP!BB$1,SWISSW!$J:$J,TOTAL_MATCHUP!$A13,SWISSW!$F:$F,"Won"))))*IF(ROW()=COLUMN(),0,1)</f>
        <v>0</v>
      </c>
      <c r="BC13" s="14">
        <f ca="1">(((COUNTIFS(SWISSW!$I:$I,TOTAL_MATCHUP!$A13,SWISSW!$J:$J,TOTAL_MATCHUP!BC$1,SWISSW!$F:$F,"Won")+COUNTIFS(SWISSW!$I:$I,TOTAL_MATCHUP!BC$1,SWISSW!$J:$J,TOTAL_MATCHUP!$A13,SWISSW!$F:$F,"Lost")))+((COUNTIFS(SWISSW!$I:$I,TOTAL_MATCHUP!$A13,SWISSW!$J:$J,TOTAL_MATCHUP!BC$1,SWISSW!$F:$F,"Lost")+COUNTIFS(SWISSW!$I:$I,TOTAL_MATCHUP!BC$1,SWISSW!$J:$J,TOTAL_MATCHUP!$A13,SWISSW!$F:$F,"Won"))))*IF(ROW()=COLUMN(),0,1)</f>
        <v>0</v>
      </c>
      <c r="BD13" s="14">
        <f ca="1">(((COUNTIFS(SWISSW!$I:$I,TOTAL_MATCHUP!$A13,SWISSW!$J:$J,TOTAL_MATCHUP!BD$1,SWISSW!$F:$F,"Won")+COUNTIFS(SWISSW!$I:$I,TOTAL_MATCHUP!BD$1,SWISSW!$J:$J,TOTAL_MATCHUP!$A13,SWISSW!$F:$F,"Lost")))+((COUNTIFS(SWISSW!$I:$I,TOTAL_MATCHUP!$A13,SWISSW!$J:$J,TOTAL_MATCHUP!BD$1,SWISSW!$F:$F,"Lost")+COUNTIFS(SWISSW!$I:$I,TOTAL_MATCHUP!BD$1,SWISSW!$J:$J,TOTAL_MATCHUP!$A13,SWISSW!$F:$F,"Won"))))*IF(ROW()=COLUMN(),0,1)</f>
        <v>0</v>
      </c>
      <c r="BE13" s="14">
        <f ca="1">(((COUNTIFS(SWISSW!$I:$I,TOTAL_MATCHUP!$A13,SWISSW!$J:$J,TOTAL_MATCHUP!BE$1,SWISSW!$F:$F,"Won")+COUNTIFS(SWISSW!$I:$I,TOTAL_MATCHUP!BE$1,SWISSW!$J:$J,TOTAL_MATCHUP!$A13,SWISSW!$F:$F,"Lost")))+((COUNTIFS(SWISSW!$I:$I,TOTAL_MATCHUP!$A13,SWISSW!$J:$J,TOTAL_MATCHUP!BE$1,SWISSW!$F:$F,"Lost")+COUNTIFS(SWISSW!$I:$I,TOTAL_MATCHUP!BE$1,SWISSW!$J:$J,TOTAL_MATCHUP!$A13,SWISSW!$F:$F,"Won"))))*IF(ROW()=COLUMN(),0,1)</f>
        <v>1</v>
      </c>
      <c r="BF13" s="14">
        <f ca="1">(((COUNTIFS(SWISSW!$I:$I,TOTAL_MATCHUP!$A13,SWISSW!$J:$J,TOTAL_MATCHUP!BF$1,SWISSW!$F:$F,"Won")+COUNTIFS(SWISSW!$I:$I,TOTAL_MATCHUP!BF$1,SWISSW!$J:$J,TOTAL_MATCHUP!$A13,SWISSW!$F:$F,"Lost")))+((COUNTIFS(SWISSW!$I:$I,TOTAL_MATCHUP!$A13,SWISSW!$J:$J,TOTAL_MATCHUP!BF$1,SWISSW!$F:$F,"Lost")+COUNTIFS(SWISSW!$I:$I,TOTAL_MATCHUP!BF$1,SWISSW!$J:$J,TOTAL_MATCHUP!$A13,SWISSW!$F:$F,"Won"))))*IF(ROW()=COLUMN(),0,1)</f>
        <v>0</v>
      </c>
    </row>
    <row r="14" spans="1:58" s="6" customFormat="1" ht="55" customHeight="1" x14ac:dyDescent="0.25">
      <c r="A14" s="3" t="str">
        <f ca="1">MATCHUP!A14</f>
        <v>Gardens</v>
      </c>
      <c r="B14" s="14">
        <f ca="1">(((COUNTIFS(SWISSW!$I:$I,TOTAL_MATCHUP!$A14,SWISSW!$J:$J,TOTAL_MATCHUP!B$1,SWISSW!$F:$F,"Won")+COUNTIFS(SWISSW!$I:$I,TOTAL_MATCHUP!B$1,SWISSW!$J:$J,TOTAL_MATCHUP!$A14,SWISSW!$F:$F,"Lost")))+((COUNTIFS(SWISSW!$I:$I,TOTAL_MATCHUP!$A14,SWISSW!$J:$J,TOTAL_MATCHUP!B$1,SWISSW!$F:$F,"Lost")+COUNTIFS(SWISSW!$I:$I,TOTAL_MATCHUP!B$1,SWISSW!$J:$J,TOTAL_MATCHUP!$A14,SWISSW!$F:$F,"Won"))))*IF(ROW()=COLUMN(),0,1)</f>
        <v>29</v>
      </c>
      <c r="C14" s="14">
        <f ca="1">(((COUNTIFS(SWISSW!$I:$I,TOTAL_MATCHUP!$A14,SWISSW!$J:$J,TOTAL_MATCHUP!C$1,SWISSW!$F:$F,"Won")+COUNTIFS(SWISSW!$I:$I,TOTAL_MATCHUP!C$1,SWISSW!$J:$J,TOTAL_MATCHUP!$A14,SWISSW!$F:$F,"Lost")))+((COUNTIFS(SWISSW!$I:$I,TOTAL_MATCHUP!$A14,SWISSW!$J:$J,TOTAL_MATCHUP!C$1,SWISSW!$F:$F,"Lost")+COUNTIFS(SWISSW!$I:$I,TOTAL_MATCHUP!C$1,SWISSW!$J:$J,TOTAL_MATCHUP!$A14,SWISSW!$F:$F,"Won"))))*IF(ROW()=COLUMN(),0,1)</f>
        <v>14</v>
      </c>
      <c r="D14" s="14">
        <f ca="1">(((COUNTIFS(SWISSW!$I:$I,TOTAL_MATCHUP!$A14,SWISSW!$J:$J,TOTAL_MATCHUP!D$1,SWISSW!$F:$F,"Won")+COUNTIFS(SWISSW!$I:$I,TOTAL_MATCHUP!D$1,SWISSW!$J:$J,TOTAL_MATCHUP!$A14,SWISSW!$F:$F,"Lost")))+((COUNTIFS(SWISSW!$I:$I,TOTAL_MATCHUP!$A14,SWISSW!$J:$J,TOTAL_MATCHUP!D$1,SWISSW!$F:$F,"Lost")+COUNTIFS(SWISSW!$I:$I,TOTAL_MATCHUP!D$1,SWISSW!$J:$J,TOTAL_MATCHUP!$A14,SWISSW!$F:$F,"Won"))))*IF(ROW()=COLUMN(),0,1)</f>
        <v>12</v>
      </c>
      <c r="E14" s="14">
        <f ca="1">(((COUNTIFS(SWISSW!$I:$I,TOTAL_MATCHUP!$A14,SWISSW!$J:$J,TOTAL_MATCHUP!E$1,SWISSW!$F:$F,"Won")+COUNTIFS(SWISSW!$I:$I,TOTAL_MATCHUP!E$1,SWISSW!$J:$J,TOTAL_MATCHUP!$A14,SWISSW!$F:$F,"Lost")))+((COUNTIFS(SWISSW!$I:$I,TOTAL_MATCHUP!$A14,SWISSW!$J:$J,TOTAL_MATCHUP!E$1,SWISSW!$F:$F,"Lost")+COUNTIFS(SWISSW!$I:$I,TOTAL_MATCHUP!E$1,SWISSW!$J:$J,TOTAL_MATCHUP!$A14,SWISSW!$F:$F,"Won"))))*IF(ROW()=COLUMN(),0,1)</f>
        <v>19</v>
      </c>
      <c r="F14" s="14">
        <f ca="1">(((COUNTIFS(SWISSW!$I:$I,TOTAL_MATCHUP!$A14,SWISSW!$J:$J,TOTAL_MATCHUP!F$1,SWISSW!$F:$F,"Won")+COUNTIFS(SWISSW!$I:$I,TOTAL_MATCHUP!F$1,SWISSW!$J:$J,TOTAL_MATCHUP!$A14,SWISSW!$F:$F,"Lost")))+((COUNTIFS(SWISSW!$I:$I,TOTAL_MATCHUP!$A14,SWISSW!$J:$J,TOTAL_MATCHUP!F$1,SWISSW!$F:$F,"Lost")+COUNTIFS(SWISSW!$I:$I,TOTAL_MATCHUP!F$1,SWISSW!$J:$J,TOTAL_MATCHUP!$A14,SWISSW!$F:$F,"Won"))))*IF(ROW()=COLUMN(),0,1)</f>
        <v>7</v>
      </c>
      <c r="G14" s="14">
        <f ca="1">(((COUNTIFS(SWISSW!$I:$I,TOTAL_MATCHUP!$A14,SWISSW!$J:$J,TOTAL_MATCHUP!G$1,SWISSW!$F:$F,"Won")+COUNTIFS(SWISSW!$I:$I,TOTAL_MATCHUP!G$1,SWISSW!$J:$J,TOTAL_MATCHUP!$A14,SWISSW!$F:$F,"Lost")))+((COUNTIFS(SWISSW!$I:$I,TOTAL_MATCHUP!$A14,SWISSW!$J:$J,TOTAL_MATCHUP!G$1,SWISSW!$F:$F,"Lost")+COUNTIFS(SWISSW!$I:$I,TOTAL_MATCHUP!G$1,SWISSW!$J:$J,TOTAL_MATCHUP!$A14,SWISSW!$F:$F,"Won"))))*IF(ROW()=COLUMN(),0,1)</f>
        <v>6</v>
      </c>
      <c r="H14" s="14">
        <f ca="1">(((COUNTIFS(SWISSW!$I:$I,TOTAL_MATCHUP!$A14,SWISSW!$J:$J,TOTAL_MATCHUP!H$1,SWISSW!$F:$F,"Won")+COUNTIFS(SWISSW!$I:$I,TOTAL_MATCHUP!H$1,SWISSW!$J:$J,TOTAL_MATCHUP!$A14,SWISSW!$F:$F,"Lost")))+((COUNTIFS(SWISSW!$I:$I,TOTAL_MATCHUP!$A14,SWISSW!$J:$J,TOTAL_MATCHUP!H$1,SWISSW!$F:$F,"Lost")+COUNTIFS(SWISSW!$I:$I,TOTAL_MATCHUP!H$1,SWISSW!$J:$J,TOTAL_MATCHUP!$A14,SWISSW!$F:$F,"Won"))))*IF(ROW()=COLUMN(),0,1)</f>
        <v>4</v>
      </c>
      <c r="I14" s="14">
        <f ca="1">(((COUNTIFS(SWISSW!$I:$I,TOTAL_MATCHUP!$A14,SWISSW!$J:$J,TOTAL_MATCHUP!I$1,SWISSW!$F:$F,"Won")+COUNTIFS(SWISSW!$I:$I,TOTAL_MATCHUP!I$1,SWISSW!$J:$J,TOTAL_MATCHUP!$A14,SWISSW!$F:$F,"Lost")))+((COUNTIFS(SWISSW!$I:$I,TOTAL_MATCHUP!$A14,SWISSW!$J:$J,TOTAL_MATCHUP!I$1,SWISSW!$F:$F,"Lost")+COUNTIFS(SWISSW!$I:$I,TOTAL_MATCHUP!I$1,SWISSW!$J:$J,TOTAL_MATCHUP!$A14,SWISSW!$F:$F,"Won"))))*IF(ROW()=COLUMN(),0,1)</f>
        <v>7</v>
      </c>
      <c r="J14" s="14">
        <f ca="1">(((COUNTIFS(SWISSW!$I:$I,TOTAL_MATCHUP!$A14,SWISSW!$J:$J,TOTAL_MATCHUP!J$1,SWISSW!$F:$F,"Won")+COUNTIFS(SWISSW!$I:$I,TOTAL_MATCHUP!J$1,SWISSW!$J:$J,TOTAL_MATCHUP!$A14,SWISSW!$F:$F,"Lost")))+((COUNTIFS(SWISSW!$I:$I,TOTAL_MATCHUP!$A14,SWISSW!$J:$J,TOTAL_MATCHUP!J$1,SWISSW!$F:$F,"Lost")+COUNTIFS(SWISSW!$I:$I,TOTAL_MATCHUP!J$1,SWISSW!$J:$J,TOTAL_MATCHUP!$A14,SWISSW!$F:$F,"Won"))))*IF(ROW()=COLUMN(),0,1)</f>
        <v>4</v>
      </c>
      <c r="K14" s="14">
        <f ca="1">(((COUNTIFS(SWISSW!$I:$I,TOTAL_MATCHUP!$A14,SWISSW!$J:$J,TOTAL_MATCHUP!K$1,SWISSW!$F:$F,"Won")+COUNTIFS(SWISSW!$I:$I,TOTAL_MATCHUP!K$1,SWISSW!$J:$J,TOTAL_MATCHUP!$A14,SWISSW!$F:$F,"Lost")))+((COUNTIFS(SWISSW!$I:$I,TOTAL_MATCHUP!$A14,SWISSW!$J:$J,TOTAL_MATCHUP!K$1,SWISSW!$F:$F,"Lost")+COUNTIFS(SWISSW!$I:$I,TOTAL_MATCHUP!K$1,SWISSW!$J:$J,TOTAL_MATCHUP!$A14,SWISSW!$F:$F,"Won"))))*IF(ROW()=COLUMN(),0,1)</f>
        <v>4</v>
      </c>
      <c r="L14" s="14">
        <f ca="1">(((COUNTIFS(SWISSW!$I:$I,TOTAL_MATCHUP!$A14,SWISSW!$J:$J,TOTAL_MATCHUP!L$1,SWISSW!$F:$F,"Won")+COUNTIFS(SWISSW!$I:$I,TOTAL_MATCHUP!L$1,SWISSW!$J:$J,TOTAL_MATCHUP!$A14,SWISSW!$F:$F,"Lost")))+((COUNTIFS(SWISSW!$I:$I,TOTAL_MATCHUP!$A14,SWISSW!$J:$J,TOTAL_MATCHUP!L$1,SWISSW!$F:$F,"Lost")+COUNTIFS(SWISSW!$I:$I,TOTAL_MATCHUP!L$1,SWISSW!$J:$J,TOTAL_MATCHUP!$A14,SWISSW!$F:$F,"Won"))))*IF(ROW()=COLUMN(),0,1)</f>
        <v>6</v>
      </c>
      <c r="M14" s="14">
        <f ca="1">(((COUNTIFS(SWISSW!$I:$I,TOTAL_MATCHUP!$A14,SWISSW!$J:$J,TOTAL_MATCHUP!M$1,SWISSW!$F:$F,"Won")+COUNTIFS(SWISSW!$I:$I,TOTAL_MATCHUP!M$1,SWISSW!$J:$J,TOTAL_MATCHUP!$A14,SWISSW!$F:$F,"Lost")))+((COUNTIFS(SWISSW!$I:$I,TOTAL_MATCHUP!$A14,SWISSW!$J:$J,TOTAL_MATCHUP!M$1,SWISSW!$F:$F,"Lost")+COUNTIFS(SWISSW!$I:$I,TOTAL_MATCHUP!M$1,SWISSW!$J:$J,TOTAL_MATCHUP!$A14,SWISSW!$F:$F,"Won"))))*IF(ROW()=COLUMN(),0,1)</f>
        <v>6</v>
      </c>
      <c r="N14" s="14">
        <f ca="1">(((COUNTIFS(SWISSW!$I:$I,TOTAL_MATCHUP!$A14,SWISSW!$J:$J,TOTAL_MATCHUP!N$1,SWISSW!$F:$F,"Won")+COUNTIFS(SWISSW!$I:$I,TOTAL_MATCHUP!N$1,SWISSW!$J:$J,TOTAL_MATCHUP!$A14,SWISSW!$F:$F,"Lost")))+((COUNTIFS(SWISSW!$I:$I,TOTAL_MATCHUP!$A14,SWISSW!$J:$J,TOTAL_MATCHUP!N$1,SWISSW!$F:$F,"Lost")+COUNTIFS(SWISSW!$I:$I,TOTAL_MATCHUP!N$1,SWISSW!$J:$J,TOTAL_MATCHUP!$A14,SWISSW!$F:$F,"Won"))))*IF(ROW()=COLUMN(),0,1)</f>
        <v>0</v>
      </c>
      <c r="O14" s="14">
        <f ca="1">(((COUNTIFS(SWISSW!$I:$I,TOTAL_MATCHUP!$A14,SWISSW!$J:$J,TOTAL_MATCHUP!O$1,SWISSW!$F:$F,"Won")+COUNTIFS(SWISSW!$I:$I,TOTAL_MATCHUP!O$1,SWISSW!$J:$J,TOTAL_MATCHUP!$A14,SWISSW!$F:$F,"Lost")))+((COUNTIFS(SWISSW!$I:$I,TOTAL_MATCHUP!$A14,SWISSW!$J:$J,TOTAL_MATCHUP!O$1,SWISSW!$F:$F,"Lost")+COUNTIFS(SWISSW!$I:$I,TOTAL_MATCHUP!O$1,SWISSW!$J:$J,TOTAL_MATCHUP!$A14,SWISSW!$F:$F,"Won"))))*IF(ROW()=COLUMN(),0,1)</f>
        <v>2</v>
      </c>
      <c r="P14" s="14">
        <f ca="1">(((COUNTIFS(SWISSW!$I:$I,TOTAL_MATCHUP!$A14,SWISSW!$J:$J,TOTAL_MATCHUP!P$1,SWISSW!$F:$F,"Won")+COUNTIFS(SWISSW!$I:$I,TOTAL_MATCHUP!P$1,SWISSW!$J:$J,TOTAL_MATCHUP!$A14,SWISSW!$F:$F,"Lost")))+((COUNTIFS(SWISSW!$I:$I,TOTAL_MATCHUP!$A14,SWISSW!$J:$J,TOTAL_MATCHUP!P$1,SWISSW!$F:$F,"Lost")+COUNTIFS(SWISSW!$I:$I,TOTAL_MATCHUP!P$1,SWISSW!$J:$J,TOTAL_MATCHUP!$A14,SWISSW!$F:$F,"Won"))))*IF(ROW()=COLUMN(),0,1)</f>
        <v>4</v>
      </c>
      <c r="Q14" s="14">
        <f ca="1">(((COUNTIFS(SWISSW!$I:$I,TOTAL_MATCHUP!$A14,SWISSW!$J:$J,TOTAL_MATCHUP!Q$1,SWISSW!$F:$F,"Won")+COUNTIFS(SWISSW!$I:$I,TOTAL_MATCHUP!Q$1,SWISSW!$J:$J,TOTAL_MATCHUP!$A14,SWISSW!$F:$F,"Lost")))+((COUNTIFS(SWISSW!$I:$I,TOTAL_MATCHUP!$A14,SWISSW!$J:$J,TOTAL_MATCHUP!Q$1,SWISSW!$F:$F,"Lost")+COUNTIFS(SWISSW!$I:$I,TOTAL_MATCHUP!Q$1,SWISSW!$J:$J,TOTAL_MATCHUP!$A14,SWISSW!$F:$F,"Won"))))*IF(ROW()=COLUMN(),0,1)</f>
        <v>5</v>
      </c>
      <c r="R14" s="14">
        <f ca="1">(((COUNTIFS(SWISSW!$I:$I,TOTAL_MATCHUP!$A14,SWISSW!$J:$J,TOTAL_MATCHUP!R$1,SWISSW!$F:$F,"Won")+COUNTIFS(SWISSW!$I:$I,TOTAL_MATCHUP!R$1,SWISSW!$J:$J,TOTAL_MATCHUP!$A14,SWISSW!$F:$F,"Lost")))+((COUNTIFS(SWISSW!$I:$I,TOTAL_MATCHUP!$A14,SWISSW!$J:$J,TOTAL_MATCHUP!R$1,SWISSW!$F:$F,"Lost")+COUNTIFS(SWISSW!$I:$I,TOTAL_MATCHUP!R$1,SWISSW!$J:$J,TOTAL_MATCHUP!$A14,SWISSW!$F:$F,"Won"))))*IF(ROW()=COLUMN(),0,1)</f>
        <v>7</v>
      </c>
      <c r="S14" s="14">
        <f ca="1">(((COUNTIFS(SWISSW!$I:$I,TOTAL_MATCHUP!$A14,SWISSW!$J:$J,TOTAL_MATCHUP!S$1,SWISSW!$F:$F,"Won")+COUNTIFS(SWISSW!$I:$I,TOTAL_MATCHUP!S$1,SWISSW!$J:$J,TOTAL_MATCHUP!$A14,SWISSW!$F:$F,"Lost")))+((COUNTIFS(SWISSW!$I:$I,TOTAL_MATCHUP!$A14,SWISSW!$J:$J,TOTAL_MATCHUP!S$1,SWISSW!$F:$F,"Lost")+COUNTIFS(SWISSW!$I:$I,TOTAL_MATCHUP!S$1,SWISSW!$J:$J,TOTAL_MATCHUP!$A14,SWISSW!$F:$F,"Won"))))*IF(ROW()=COLUMN(),0,1)</f>
        <v>1</v>
      </c>
      <c r="T14" s="14">
        <f ca="1">(((COUNTIFS(SWISSW!$I:$I,TOTAL_MATCHUP!$A14,SWISSW!$J:$J,TOTAL_MATCHUP!T$1,SWISSW!$F:$F,"Won")+COUNTIFS(SWISSW!$I:$I,TOTAL_MATCHUP!T$1,SWISSW!$J:$J,TOTAL_MATCHUP!$A14,SWISSW!$F:$F,"Lost")))+((COUNTIFS(SWISSW!$I:$I,TOTAL_MATCHUP!$A14,SWISSW!$J:$J,TOTAL_MATCHUP!T$1,SWISSW!$F:$F,"Lost")+COUNTIFS(SWISSW!$I:$I,TOTAL_MATCHUP!T$1,SWISSW!$J:$J,TOTAL_MATCHUP!$A14,SWISSW!$F:$F,"Won"))))*IF(ROW()=COLUMN(),0,1)</f>
        <v>3</v>
      </c>
      <c r="U14" s="14">
        <f ca="1">(((COUNTIFS(SWISSW!$I:$I,TOTAL_MATCHUP!$A14,SWISSW!$J:$J,TOTAL_MATCHUP!U$1,SWISSW!$F:$F,"Won")+COUNTIFS(SWISSW!$I:$I,TOTAL_MATCHUP!U$1,SWISSW!$J:$J,TOTAL_MATCHUP!$A14,SWISSW!$F:$F,"Lost")))+((COUNTIFS(SWISSW!$I:$I,TOTAL_MATCHUP!$A14,SWISSW!$J:$J,TOTAL_MATCHUP!U$1,SWISSW!$F:$F,"Lost")+COUNTIFS(SWISSW!$I:$I,TOTAL_MATCHUP!U$1,SWISSW!$J:$J,TOTAL_MATCHUP!$A14,SWISSW!$F:$F,"Won"))))*IF(ROW()=COLUMN(),0,1)</f>
        <v>2</v>
      </c>
      <c r="V14" s="14">
        <f ca="1">(((COUNTIFS(SWISSW!$I:$I,TOTAL_MATCHUP!$A14,SWISSW!$J:$J,TOTAL_MATCHUP!V$1,SWISSW!$F:$F,"Won")+COUNTIFS(SWISSW!$I:$I,TOTAL_MATCHUP!V$1,SWISSW!$J:$J,TOTAL_MATCHUP!$A14,SWISSW!$F:$F,"Lost")))+((COUNTIFS(SWISSW!$I:$I,TOTAL_MATCHUP!$A14,SWISSW!$J:$J,TOTAL_MATCHUP!V$1,SWISSW!$F:$F,"Lost")+COUNTIFS(SWISSW!$I:$I,TOTAL_MATCHUP!V$1,SWISSW!$J:$J,TOTAL_MATCHUP!$A14,SWISSW!$F:$F,"Won"))))*IF(ROW()=COLUMN(),0,1)</f>
        <v>2</v>
      </c>
      <c r="W14" s="14">
        <f ca="1">(((COUNTIFS(SWISSW!$I:$I,TOTAL_MATCHUP!$A14,SWISSW!$J:$J,TOTAL_MATCHUP!W$1,SWISSW!$F:$F,"Won")+COUNTIFS(SWISSW!$I:$I,TOTAL_MATCHUP!W$1,SWISSW!$J:$J,TOTAL_MATCHUP!$A14,SWISSW!$F:$F,"Lost")))+((COUNTIFS(SWISSW!$I:$I,TOTAL_MATCHUP!$A14,SWISSW!$J:$J,TOTAL_MATCHUP!W$1,SWISSW!$F:$F,"Lost")+COUNTIFS(SWISSW!$I:$I,TOTAL_MATCHUP!W$1,SWISSW!$J:$J,TOTAL_MATCHUP!$A14,SWISSW!$F:$F,"Won"))))*IF(ROW()=COLUMN(),0,1)</f>
        <v>2</v>
      </c>
      <c r="X14" s="14">
        <f ca="1">(((COUNTIFS(SWISSW!$I:$I,TOTAL_MATCHUP!$A14,SWISSW!$J:$J,TOTAL_MATCHUP!X$1,SWISSW!$F:$F,"Won")+COUNTIFS(SWISSW!$I:$I,TOTAL_MATCHUP!X$1,SWISSW!$J:$J,TOTAL_MATCHUP!$A14,SWISSW!$F:$F,"Lost")))+((COUNTIFS(SWISSW!$I:$I,TOTAL_MATCHUP!$A14,SWISSW!$J:$J,TOTAL_MATCHUP!X$1,SWISSW!$F:$F,"Lost")+COUNTIFS(SWISSW!$I:$I,TOTAL_MATCHUP!X$1,SWISSW!$J:$J,TOTAL_MATCHUP!$A14,SWISSW!$F:$F,"Won"))))*IF(ROW()=COLUMN(),0,1)</f>
        <v>2</v>
      </c>
      <c r="Y14" s="14">
        <f ca="1">(((COUNTIFS(SWISSW!$I:$I,TOTAL_MATCHUP!$A14,SWISSW!$J:$J,TOTAL_MATCHUP!Y$1,SWISSW!$F:$F,"Won")+COUNTIFS(SWISSW!$I:$I,TOTAL_MATCHUP!Y$1,SWISSW!$J:$J,TOTAL_MATCHUP!$A14,SWISSW!$F:$F,"Lost")))+((COUNTIFS(SWISSW!$I:$I,TOTAL_MATCHUP!$A14,SWISSW!$J:$J,TOTAL_MATCHUP!Y$1,SWISSW!$F:$F,"Lost")+COUNTIFS(SWISSW!$I:$I,TOTAL_MATCHUP!Y$1,SWISSW!$J:$J,TOTAL_MATCHUP!$A14,SWISSW!$F:$F,"Won"))))*IF(ROW()=COLUMN(),0,1)</f>
        <v>0</v>
      </c>
      <c r="Z14" s="14">
        <f ca="1">(((COUNTIFS(SWISSW!$I:$I,TOTAL_MATCHUP!$A14,SWISSW!$J:$J,TOTAL_MATCHUP!Z$1,SWISSW!$F:$F,"Won")+COUNTIFS(SWISSW!$I:$I,TOTAL_MATCHUP!Z$1,SWISSW!$J:$J,TOTAL_MATCHUP!$A14,SWISSW!$F:$F,"Lost")))+((COUNTIFS(SWISSW!$I:$I,TOTAL_MATCHUP!$A14,SWISSW!$J:$J,TOTAL_MATCHUP!Z$1,SWISSW!$F:$F,"Lost")+COUNTIFS(SWISSW!$I:$I,TOTAL_MATCHUP!Z$1,SWISSW!$J:$J,TOTAL_MATCHUP!$A14,SWISSW!$F:$F,"Won"))))*IF(ROW()=COLUMN(),0,1)</f>
        <v>2</v>
      </c>
      <c r="AA14" s="14">
        <f ca="1">(((COUNTIFS(SWISSW!$I:$I,TOTAL_MATCHUP!$A14,SWISSW!$J:$J,TOTAL_MATCHUP!AA$1,SWISSW!$F:$F,"Won")+COUNTIFS(SWISSW!$I:$I,TOTAL_MATCHUP!AA$1,SWISSW!$J:$J,TOTAL_MATCHUP!$A14,SWISSW!$F:$F,"Lost")))+((COUNTIFS(SWISSW!$I:$I,TOTAL_MATCHUP!$A14,SWISSW!$J:$J,TOTAL_MATCHUP!AA$1,SWISSW!$F:$F,"Lost")+COUNTIFS(SWISSW!$I:$I,TOTAL_MATCHUP!AA$1,SWISSW!$J:$J,TOTAL_MATCHUP!$A14,SWISSW!$F:$F,"Won"))))*IF(ROW()=COLUMN(),0,1)</f>
        <v>2</v>
      </c>
      <c r="AB14" s="14">
        <f ca="1">(((COUNTIFS(SWISSW!$I:$I,TOTAL_MATCHUP!$A14,SWISSW!$J:$J,TOTAL_MATCHUP!AB$1,SWISSW!$F:$F,"Won")+COUNTIFS(SWISSW!$I:$I,TOTAL_MATCHUP!AB$1,SWISSW!$J:$J,TOTAL_MATCHUP!$A14,SWISSW!$F:$F,"Lost")))+((COUNTIFS(SWISSW!$I:$I,TOTAL_MATCHUP!$A14,SWISSW!$J:$J,TOTAL_MATCHUP!AB$1,SWISSW!$F:$F,"Lost")+COUNTIFS(SWISSW!$I:$I,TOTAL_MATCHUP!AB$1,SWISSW!$J:$J,TOTAL_MATCHUP!$A14,SWISSW!$F:$F,"Won"))))*IF(ROW()=COLUMN(),0,1)</f>
        <v>1</v>
      </c>
      <c r="AC14" s="14">
        <f ca="1">(((COUNTIFS(SWISSW!$I:$I,TOTAL_MATCHUP!$A14,SWISSW!$J:$J,TOTAL_MATCHUP!AC$1,SWISSW!$F:$F,"Won")+COUNTIFS(SWISSW!$I:$I,TOTAL_MATCHUP!AC$1,SWISSW!$J:$J,TOTAL_MATCHUP!$A14,SWISSW!$F:$F,"Lost")))+((COUNTIFS(SWISSW!$I:$I,TOTAL_MATCHUP!$A14,SWISSW!$J:$J,TOTAL_MATCHUP!AC$1,SWISSW!$F:$F,"Lost")+COUNTIFS(SWISSW!$I:$I,TOTAL_MATCHUP!AC$1,SWISSW!$J:$J,TOTAL_MATCHUP!$A14,SWISSW!$F:$F,"Won"))))*IF(ROW()=COLUMN(),0,1)</f>
        <v>2</v>
      </c>
      <c r="AD14" s="14">
        <f ca="1">(((COUNTIFS(SWISSW!$I:$I,TOTAL_MATCHUP!$A14,SWISSW!$J:$J,TOTAL_MATCHUP!AD$1,SWISSW!$F:$F,"Won")+COUNTIFS(SWISSW!$I:$I,TOTAL_MATCHUP!AD$1,SWISSW!$J:$J,TOTAL_MATCHUP!$A14,SWISSW!$F:$F,"Lost")))+((COUNTIFS(SWISSW!$I:$I,TOTAL_MATCHUP!$A14,SWISSW!$J:$J,TOTAL_MATCHUP!AD$1,SWISSW!$F:$F,"Lost")+COUNTIFS(SWISSW!$I:$I,TOTAL_MATCHUP!AD$1,SWISSW!$J:$J,TOTAL_MATCHUP!$A14,SWISSW!$F:$F,"Won"))))*IF(ROW()=COLUMN(),0,1)</f>
        <v>0</v>
      </c>
      <c r="AE14" s="14">
        <f ca="1">(((COUNTIFS(SWISSW!$I:$I,TOTAL_MATCHUP!$A14,SWISSW!$J:$J,TOTAL_MATCHUP!AE$1,SWISSW!$F:$F,"Won")+COUNTIFS(SWISSW!$I:$I,TOTAL_MATCHUP!AE$1,SWISSW!$J:$J,TOTAL_MATCHUP!$A14,SWISSW!$F:$F,"Lost")))+((COUNTIFS(SWISSW!$I:$I,TOTAL_MATCHUP!$A14,SWISSW!$J:$J,TOTAL_MATCHUP!AE$1,SWISSW!$F:$F,"Lost")+COUNTIFS(SWISSW!$I:$I,TOTAL_MATCHUP!AE$1,SWISSW!$J:$J,TOTAL_MATCHUP!$A14,SWISSW!$F:$F,"Won"))))*IF(ROW()=COLUMN(),0,1)</f>
        <v>0</v>
      </c>
      <c r="AF14" s="14">
        <f ca="1">(((COUNTIFS(SWISSW!$I:$I,TOTAL_MATCHUP!$A14,SWISSW!$J:$J,TOTAL_MATCHUP!AF$1,SWISSW!$F:$F,"Won")+COUNTIFS(SWISSW!$I:$I,TOTAL_MATCHUP!AF$1,SWISSW!$J:$J,TOTAL_MATCHUP!$A14,SWISSW!$F:$F,"Lost")))+((COUNTIFS(SWISSW!$I:$I,TOTAL_MATCHUP!$A14,SWISSW!$J:$J,TOTAL_MATCHUP!AF$1,SWISSW!$F:$F,"Lost")+COUNTIFS(SWISSW!$I:$I,TOTAL_MATCHUP!AF$1,SWISSW!$J:$J,TOTAL_MATCHUP!$A14,SWISSW!$F:$F,"Won"))))*IF(ROW()=COLUMN(),0,1)</f>
        <v>2</v>
      </c>
      <c r="AG14" s="14">
        <f ca="1">(((COUNTIFS(SWISSW!$I:$I,TOTAL_MATCHUP!$A14,SWISSW!$J:$J,TOTAL_MATCHUP!AG$1,SWISSW!$F:$F,"Won")+COUNTIFS(SWISSW!$I:$I,TOTAL_MATCHUP!AG$1,SWISSW!$J:$J,TOTAL_MATCHUP!$A14,SWISSW!$F:$F,"Lost")))+((COUNTIFS(SWISSW!$I:$I,TOTAL_MATCHUP!$A14,SWISSW!$J:$J,TOTAL_MATCHUP!AG$1,SWISSW!$F:$F,"Lost")+COUNTIFS(SWISSW!$I:$I,TOTAL_MATCHUP!AG$1,SWISSW!$J:$J,TOTAL_MATCHUP!$A14,SWISSW!$F:$F,"Won"))))*IF(ROW()=COLUMN(),0,1)</f>
        <v>1</v>
      </c>
      <c r="AH14" s="14">
        <f ca="1">(((COUNTIFS(SWISSW!$I:$I,TOTAL_MATCHUP!$A14,SWISSW!$J:$J,TOTAL_MATCHUP!AH$1,SWISSW!$F:$F,"Won")+COUNTIFS(SWISSW!$I:$I,TOTAL_MATCHUP!AH$1,SWISSW!$J:$J,TOTAL_MATCHUP!$A14,SWISSW!$F:$F,"Lost")))+((COUNTIFS(SWISSW!$I:$I,TOTAL_MATCHUP!$A14,SWISSW!$J:$J,TOTAL_MATCHUP!AH$1,SWISSW!$F:$F,"Lost")+COUNTIFS(SWISSW!$I:$I,TOTAL_MATCHUP!AH$1,SWISSW!$J:$J,TOTAL_MATCHUP!$A14,SWISSW!$F:$F,"Won"))))*IF(ROW()=COLUMN(),0,1)</f>
        <v>0</v>
      </c>
      <c r="AI14" s="14">
        <f ca="1">(((COUNTIFS(SWISSW!$I:$I,TOTAL_MATCHUP!$A14,SWISSW!$J:$J,TOTAL_MATCHUP!AI$1,SWISSW!$F:$F,"Won")+COUNTIFS(SWISSW!$I:$I,TOTAL_MATCHUP!AI$1,SWISSW!$J:$J,TOTAL_MATCHUP!$A14,SWISSW!$F:$F,"Lost")))+((COUNTIFS(SWISSW!$I:$I,TOTAL_MATCHUP!$A14,SWISSW!$J:$J,TOTAL_MATCHUP!AI$1,SWISSW!$F:$F,"Lost")+COUNTIFS(SWISSW!$I:$I,TOTAL_MATCHUP!AI$1,SWISSW!$J:$J,TOTAL_MATCHUP!$A14,SWISSW!$F:$F,"Won"))))*IF(ROW()=COLUMN(),0,1)</f>
        <v>0</v>
      </c>
      <c r="AJ14" s="14">
        <f ca="1">(((COUNTIFS(SWISSW!$I:$I,TOTAL_MATCHUP!$A14,SWISSW!$J:$J,TOTAL_MATCHUP!AJ$1,SWISSW!$F:$F,"Won")+COUNTIFS(SWISSW!$I:$I,TOTAL_MATCHUP!AJ$1,SWISSW!$J:$J,TOTAL_MATCHUP!$A14,SWISSW!$F:$F,"Lost")))+((COUNTIFS(SWISSW!$I:$I,TOTAL_MATCHUP!$A14,SWISSW!$J:$J,TOTAL_MATCHUP!AJ$1,SWISSW!$F:$F,"Lost")+COUNTIFS(SWISSW!$I:$I,TOTAL_MATCHUP!AJ$1,SWISSW!$J:$J,TOTAL_MATCHUP!$A14,SWISSW!$F:$F,"Won"))))*IF(ROW()=COLUMN(),0,1)</f>
        <v>0</v>
      </c>
      <c r="AK14" s="14">
        <f ca="1">(((COUNTIFS(SWISSW!$I:$I,TOTAL_MATCHUP!$A14,SWISSW!$J:$J,TOTAL_MATCHUP!AK$1,SWISSW!$F:$F,"Won")+COUNTIFS(SWISSW!$I:$I,TOTAL_MATCHUP!AK$1,SWISSW!$J:$J,TOTAL_MATCHUP!$A14,SWISSW!$F:$F,"Lost")))+((COUNTIFS(SWISSW!$I:$I,TOTAL_MATCHUP!$A14,SWISSW!$J:$J,TOTAL_MATCHUP!AK$1,SWISSW!$F:$F,"Lost")+COUNTIFS(SWISSW!$I:$I,TOTAL_MATCHUP!AK$1,SWISSW!$J:$J,TOTAL_MATCHUP!$A14,SWISSW!$F:$F,"Won"))))*IF(ROW()=COLUMN(),0,1)</f>
        <v>1</v>
      </c>
      <c r="AL14" s="14">
        <f ca="1">(((COUNTIFS(SWISSW!$I:$I,TOTAL_MATCHUP!$A14,SWISSW!$J:$J,TOTAL_MATCHUP!AL$1,SWISSW!$F:$F,"Won")+COUNTIFS(SWISSW!$I:$I,TOTAL_MATCHUP!AL$1,SWISSW!$J:$J,TOTAL_MATCHUP!$A14,SWISSW!$F:$F,"Lost")))+((COUNTIFS(SWISSW!$I:$I,TOTAL_MATCHUP!$A14,SWISSW!$J:$J,TOTAL_MATCHUP!AL$1,SWISSW!$F:$F,"Lost")+COUNTIFS(SWISSW!$I:$I,TOTAL_MATCHUP!AL$1,SWISSW!$J:$J,TOTAL_MATCHUP!$A14,SWISSW!$F:$F,"Won"))))*IF(ROW()=COLUMN(),0,1)</f>
        <v>1</v>
      </c>
      <c r="AM14" s="14">
        <f ca="1">(((COUNTIFS(SWISSW!$I:$I,TOTAL_MATCHUP!$A14,SWISSW!$J:$J,TOTAL_MATCHUP!AM$1,SWISSW!$F:$F,"Won")+COUNTIFS(SWISSW!$I:$I,TOTAL_MATCHUP!AM$1,SWISSW!$J:$J,TOTAL_MATCHUP!$A14,SWISSW!$F:$F,"Lost")))+((COUNTIFS(SWISSW!$I:$I,TOTAL_MATCHUP!$A14,SWISSW!$J:$J,TOTAL_MATCHUP!AM$1,SWISSW!$F:$F,"Lost")+COUNTIFS(SWISSW!$I:$I,TOTAL_MATCHUP!AM$1,SWISSW!$J:$J,TOTAL_MATCHUP!$A14,SWISSW!$F:$F,"Won"))))*IF(ROW()=COLUMN(),0,1)</f>
        <v>1</v>
      </c>
      <c r="AN14" s="14">
        <f ca="1">(((COUNTIFS(SWISSW!$I:$I,TOTAL_MATCHUP!$A14,SWISSW!$J:$J,TOTAL_MATCHUP!AN$1,SWISSW!$F:$F,"Won")+COUNTIFS(SWISSW!$I:$I,TOTAL_MATCHUP!AN$1,SWISSW!$J:$J,TOTAL_MATCHUP!$A14,SWISSW!$F:$F,"Lost")))+((COUNTIFS(SWISSW!$I:$I,TOTAL_MATCHUP!$A14,SWISSW!$J:$J,TOTAL_MATCHUP!AN$1,SWISSW!$F:$F,"Lost")+COUNTIFS(SWISSW!$I:$I,TOTAL_MATCHUP!AN$1,SWISSW!$J:$J,TOTAL_MATCHUP!$A14,SWISSW!$F:$F,"Won"))))*IF(ROW()=COLUMN(),0,1)</f>
        <v>0</v>
      </c>
      <c r="AO14" s="14">
        <f ca="1">(((COUNTIFS(SWISSW!$I:$I,TOTAL_MATCHUP!$A14,SWISSW!$J:$J,TOTAL_MATCHUP!AO$1,SWISSW!$F:$F,"Won")+COUNTIFS(SWISSW!$I:$I,TOTAL_MATCHUP!AO$1,SWISSW!$J:$J,TOTAL_MATCHUP!$A14,SWISSW!$F:$F,"Lost")))+((COUNTIFS(SWISSW!$I:$I,TOTAL_MATCHUP!$A14,SWISSW!$J:$J,TOTAL_MATCHUP!AO$1,SWISSW!$F:$F,"Lost")+COUNTIFS(SWISSW!$I:$I,TOTAL_MATCHUP!AO$1,SWISSW!$J:$J,TOTAL_MATCHUP!$A14,SWISSW!$F:$F,"Won"))))*IF(ROW()=COLUMN(),0,1)</f>
        <v>0</v>
      </c>
      <c r="AP14" s="14">
        <f ca="1">(((COUNTIFS(SWISSW!$I:$I,TOTAL_MATCHUP!$A14,SWISSW!$J:$J,TOTAL_MATCHUP!AP$1,SWISSW!$F:$F,"Won")+COUNTIFS(SWISSW!$I:$I,TOTAL_MATCHUP!AP$1,SWISSW!$J:$J,TOTAL_MATCHUP!$A14,SWISSW!$F:$F,"Lost")))+((COUNTIFS(SWISSW!$I:$I,TOTAL_MATCHUP!$A14,SWISSW!$J:$J,TOTAL_MATCHUP!AP$1,SWISSW!$F:$F,"Lost")+COUNTIFS(SWISSW!$I:$I,TOTAL_MATCHUP!AP$1,SWISSW!$J:$J,TOTAL_MATCHUP!$A14,SWISSW!$F:$F,"Won"))))*IF(ROW()=COLUMN(),0,1)</f>
        <v>1</v>
      </c>
      <c r="AQ14" s="14">
        <f ca="1">(((COUNTIFS(SWISSW!$I:$I,TOTAL_MATCHUP!$A14,SWISSW!$J:$J,TOTAL_MATCHUP!AQ$1,SWISSW!$F:$F,"Won")+COUNTIFS(SWISSW!$I:$I,TOTAL_MATCHUP!AQ$1,SWISSW!$J:$J,TOTAL_MATCHUP!$A14,SWISSW!$F:$F,"Lost")))+((COUNTIFS(SWISSW!$I:$I,TOTAL_MATCHUP!$A14,SWISSW!$J:$J,TOTAL_MATCHUP!AQ$1,SWISSW!$F:$F,"Lost")+COUNTIFS(SWISSW!$I:$I,TOTAL_MATCHUP!AQ$1,SWISSW!$J:$J,TOTAL_MATCHUP!$A14,SWISSW!$F:$F,"Won"))))*IF(ROW()=COLUMN(),0,1)</f>
        <v>0</v>
      </c>
      <c r="AR14" s="14">
        <f ca="1">(((COUNTIFS(SWISSW!$I:$I,TOTAL_MATCHUP!$A14,SWISSW!$J:$J,TOTAL_MATCHUP!AR$1,SWISSW!$F:$F,"Won")+COUNTIFS(SWISSW!$I:$I,TOTAL_MATCHUP!AR$1,SWISSW!$J:$J,TOTAL_MATCHUP!$A14,SWISSW!$F:$F,"Lost")))+((COUNTIFS(SWISSW!$I:$I,TOTAL_MATCHUP!$A14,SWISSW!$J:$J,TOTAL_MATCHUP!AR$1,SWISSW!$F:$F,"Lost")+COUNTIFS(SWISSW!$I:$I,TOTAL_MATCHUP!AR$1,SWISSW!$J:$J,TOTAL_MATCHUP!$A14,SWISSW!$F:$F,"Won"))))*IF(ROW()=COLUMN(),0,1)</f>
        <v>1</v>
      </c>
      <c r="AS14" s="14">
        <f ca="1">(((COUNTIFS(SWISSW!$I:$I,TOTAL_MATCHUP!$A14,SWISSW!$J:$J,TOTAL_MATCHUP!AS$1,SWISSW!$F:$F,"Won")+COUNTIFS(SWISSW!$I:$I,TOTAL_MATCHUP!AS$1,SWISSW!$J:$J,TOTAL_MATCHUP!$A14,SWISSW!$F:$F,"Lost")))+((COUNTIFS(SWISSW!$I:$I,TOTAL_MATCHUP!$A14,SWISSW!$J:$J,TOTAL_MATCHUP!AS$1,SWISSW!$F:$F,"Lost")+COUNTIFS(SWISSW!$I:$I,TOTAL_MATCHUP!AS$1,SWISSW!$J:$J,TOTAL_MATCHUP!$A14,SWISSW!$F:$F,"Won"))))*IF(ROW()=COLUMN(),0,1)</f>
        <v>0</v>
      </c>
      <c r="AT14" s="14">
        <f ca="1">(((COUNTIFS(SWISSW!$I:$I,TOTAL_MATCHUP!$A14,SWISSW!$J:$J,TOTAL_MATCHUP!AT$1,SWISSW!$F:$F,"Won")+COUNTIFS(SWISSW!$I:$I,TOTAL_MATCHUP!AT$1,SWISSW!$J:$J,TOTAL_MATCHUP!$A14,SWISSW!$F:$F,"Lost")))+((COUNTIFS(SWISSW!$I:$I,TOTAL_MATCHUP!$A14,SWISSW!$J:$J,TOTAL_MATCHUP!AT$1,SWISSW!$F:$F,"Lost")+COUNTIFS(SWISSW!$I:$I,TOTAL_MATCHUP!AT$1,SWISSW!$J:$J,TOTAL_MATCHUP!$A14,SWISSW!$F:$F,"Won"))))*IF(ROW()=COLUMN(),0,1)</f>
        <v>1</v>
      </c>
      <c r="AU14" s="14">
        <f ca="1">(((COUNTIFS(SWISSW!$I:$I,TOTAL_MATCHUP!$A14,SWISSW!$J:$J,TOTAL_MATCHUP!AU$1,SWISSW!$F:$F,"Won")+COUNTIFS(SWISSW!$I:$I,TOTAL_MATCHUP!AU$1,SWISSW!$J:$J,TOTAL_MATCHUP!$A14,SWISSW!$F:$F,"Lost")))+((COUNTIFS(SWISSW!$I:$I,TOTAL_MATCHUP!$A14,SWISSW!$J:$J,TOTAL_MATCHUP!AU$1,SWISSW!$F:$F,"Lost")+COUNTIFS(SWISSW!$I:$I,TOTAL_MATCHUP!AU$1,SWISSW!$J:$J,TOTAL_MATCHUP!$A14,SWISSW!$F:$F,"Won"))))*IF(ROW()=COLUMN(),0,1)</f>
        <v>2</v>
      </c>
      <c r="AV14" s="14">
        <f ca="1">(((COUNTIFS(SWISSW!$I:$I,TOTAL_MATCHUP!$A14,SWISSW!$J:$J,TOTAL_MATCHUP!AV$1,SWISSW!$F:$F,"Won")+COUNTIFS(SWISSW!$I:$I,TOTAL_MATCHUP!AV$1,SWISSW!$J:$J,TOTAL_MATCHUP!$A14,SWISSW!$F:$F,"Lost")))+((COUNTIFS(SWISSW!$I:$I,TOTAL_MATCHUP!$A14,SWISSW!$J:$J,TOTAL_MATCHUP!AV$1,SWISSW!$F:$F,"Lost")+COUNTIFS(SWISSW!$I:$I,TOTAL_MATCHUP!AV$1,SWISSW!$J:$J,TOTAL_MATCHUP!$A14,SWISSW!$F:$F,"Won"))))*IF(ROW()=COLUMN(),0,1)</f>
        <v>0</v>
      </c>
      <c r="AW14" s="14">
        <f ca="1">(((COUNTIFS(SWISSW!$I:$I,TOTAL_MATCHUP!$A14,SWISSW!$J:$J,TOTAL_MATCHUP!AW$1,SWISSW!$F:$F,"Won")+COUNTIFS(SWISSW!$I:$I,TOTAL_MATCHUP!AW$1,SWISSW!$J:$J,TOTAL_MATCHUP!$A14,SWISSW!$F:$F,"Lost")))+((COUNTIFS(SWISSW!$I:$I,TOTAL_MATCHUP!$A14,SWISSW!$J:$J,TOTAL_MATCHUP!AW$1,SWISSW!$F:$F,"Lost")+COUNTIFS(SWISSW!$I:$I,TOTAL_MATCHUP!AW$1,SWISSW!$J:$J,TOTAL_MATCHUP!$A14,SWISSW!$F:$F,"Won"))))*IF(ROW()=COLUMN(),0,1)</f>
        <v>0</v>
      </c>
      <c r="AX14" s="14">
        <f ca="1">(((COUNTIFS(SWISSW!$I:$I,TOTAL_MATCHUP!$A14,SWISSW!$J:$J,TOTAL_MATCHUP!AX$1,SWISSW!$F:$F,"Won")+COUNTIFS(SWISSW!$I:$I,TOTAL_MATCHUP!AX$1,SWISSW!$J:$J,TOTAL_MATCHUP!$A14,SWISSW!$F:$F,"Lost")))+((COUNTIFS(SWISSW!$I:$I,TOTAL_MATCHUP!$A14,SWISSW!$J:$J,TOTAL_MATCHUP!AX$1,SWISSW!$F:$F,"Lost")+COUNTIFS(SWISSW!$I:$I,TOTAL_MATCHUP!AX$1,SWISSW!$J:$J,TOTAL_MATCHUP!$A14,SWISSW!$F:$F,"Won"))))*IF(ROW()=COLUMN(),0,1)</f>
        <v>1</v>
      </c>
      <c r="AY14" s="14">
        <f ca="1">(((COUNTIFS(SWISSW!$I:$I,TOTAL_MATCHUP!$A14,SWISSW!$J:$J,TOTAL_MATCHUP!AY$1,SWISSW!$F:$F,"Won")+COUNTIFS(SWISSW!$I:$I,TOTAL_MATCHUP!AY$1,SWISSW!$J:$J,TOTAL_MATCHUP!$A14,SWISSW!$F:$F,"Lost")))+((COUNTIFS(SWISSW!$I:$I,TOTAL_MATCHUP!$A14,SWISSW!$J:$J,TOTAL_MATCHUP!AY$1,SWISSW!$F:$F,"Lost")+COUNTIFS(SWISSW!$I:$I,TOTAL_MATCHUP!AY$1,SWISSW!$J:$J,TOTAL_MATCHUP!$A14,SWISSW!$F:$F,"Won"))))*IF(ROW()=COLUMN(),0,1)</f>
        <v>0</v>
      </c>
      <c r="AZ14" s="14">
        <f ca="1">(((COUNTIFS(SWISSW!$I:$I,TOTAL_MATCHUP!$A14,SWISSW!$J:$J,TOTAL_MATCHUP!AZ$1,SWISSW!$F:$F,"Won")+COUNTIFS(SWISSW!$I:$I,TOTAL_MATCHUP!AZ$1,SWISSW!$J:$J,TOTAL_MATCHUP!$A14,SWISSW!$F:$F,"Lost")))+((COUNTIFS(SWISSW!$I:$I,TOTAL_MATCHUP!$A14,SWISSW!$J:$J,TOTAL_MATCHUP!AZ$1,SWISSW!$F:$F,"Lost")+COUNTIFS(SWISSW!$I:$I,TOTAL_MATCHUP!AZ$1,SWISSW!$J:$J,TOTAL_MATCHUP!$A14,SWISSW!$F:$F,"Won"))))*IF(ROW()=COLUMN(),0,1)</f>
        <v>0</v>
      </c>
      <c r="BA14" s="14">
        <f ca="1">(((COUNTIFS(SWISSW!$I:$I,TOTAL_MATCHUP!$A14,SWISSW!$J:$J,TOTAL_MATCHUP!BA$1,SWISSW!$F:$F,"Won")+COUNTIFS(SWISSW!$I:$I,TOTAL_MATCHUP!BA$1,SWISSW!$J:$J,TOTAL_MATCHUP!$A14,SWISSW!$F:$F,"Lost")))+((COUNTIFS(SWISSW!$I:$I,TOTAL_MATCHUP!$A14,SWISSW!$J:$J,TOTAL_MATCHUP!BA$1,SWISSW!$F:$F,"Lost")+COUNTIFS(SWISSW!$I:$I,TOTAL_MATCHUP!BA$1,SWISSW!$J:$J,TOTAL_MATCHUP!$A14,SWISSW!$F:$F,"Won"))))*IF(ROW()=COLUMN(),0,1)</f>
        <v>1</v>
      </c>
      <c r="BB14" s="14">
        <f ca="1">(((COUNTIFS(SWISSW!$I:$I,TOTAL_MATCHUP!$A14,SWISSW!$J:$J,TOTAL_MATCHUP!BB$1,SWISSW!$F:$F,"Won")+COUNTIFS(SWISSW!$I:$I,TOTAL_MATCHUP!BB$1,SWISSW!$J:$J,TOTAL_MATCHUP!$A14,SWISSW!$F:$F,"Lost")))+((COUNTIFS(SWISSW!$I:$I,TOTAL_MATCHUP!$A14,SWISSW!$J:$J,TOTAL_MATCHUP!BB$1,SWISSW!$F:$F,"Lost")+COUNTIFS(SWISSW!$I:$I,TOTAL_MATCHUP!BB$1,SWISSW!$J:$J,TOTAL_MATCHUP!$A14,SWISSW!$F:$F,"Won"))))*IF(ROW()=COLUMN(),0,1)</f>
        <v>1</v>
      </c>
      <c r="BC14" s="14">
        <f ca="1">(((COUNTIFS(SWISSW!$I:$I,TOTAL_MATCHUP!$A14,SWISSW!$J:$J,TOTAL_MATCHUP!BC$1,SWISSW!$F:$F,"Won")+COUNTIFS(SWISSW!$I:$I,TOTAL_MATCHUP!BC$1,SWISSW!$J:$J,TOTAL_MATCHUP!$A14,SWISSW!$F:$F,"Lost")))+((COUNTIFS(SWISSW!$I:$I,TOTAL_MATCHUP!$A14,SWISSW!$J:$J,TOTAL_MATCHUP!BC$1,SWISSW!$F:$F,"Lost")+COUNTIFS(SWISSW!$I:$I,TOTAL_MATCHUP!BC$1,SWISSW!$J:$J,TOTAL_MATCHUP!$A14,SWISSW!$F:$F,"Won"))))*IF(ROW()=COLUMN(),0,1)</f>
        <v>0</v>
      </c>
      <c r="BD14" s="14">
        <f ca="1">(((COUNTIFS(SWISSW!$I:$I,TOTAL_MATCHUP!$A14,SWISSW!$J:$J,TOTAL_MATCHUP!BD$1,SWISSW!$F:$F,"Won")+COUNTIFS(SWISSW!$I:$I,TOTAL_MATCHUP!BD$1,SWISSW!$J:$J,TOTAL_MATCHUP!$A14,SWISSW!$F:$F,"Lost")))+((COUNTIFS(SWISSW!$I:$I,TOTAL_MATCHUP!$A14,SWISSW!$J:$J,TOTAL_MATCHUP!BD$1,SWISSW!$F:$F,"Lost")+COUNTIFS(SWISSW!$I:$I,TOTAL_MATCHUP!BD$1,SWISSW!$J:$J,TOTAL_MATCHUP!$A14,SWISSW!$F:$F,"Won"))))*IF(ROW()=COLUMN(),0,1)</f>
        <v>0</v>
      </c>
      <c r="BE14" s="14">
        <f ca="1">(((COUNTIFS(SWISSW!$I:$I,TOTAL_MATCHUP!$A14,SWISSW!$J:$J,TOTAL_MATCHUP!BE$1,SWISSW!$F:$F,"Won")+COUNTIFS(SWISSW!$I:$I,TOTAL_MATCHUP!BE$1,SWISSW!$J:$J,TOTAL_MATCHUP!$A14,SWISSW!$F:$F,"Lost")))+((COUNTIFS(SWISSW!$I:$I,TOTAL_MATCHUP!$A14,SWISSW!$J:$J,TOTAL_MATCHUP!BE$1,SWISSW!$F:$F,"Lost")+COUNTIFS(SWISSW!$I:$I,TOTAL_MATCHUP!BE$1,SWISSW!$J:$J,TOTAL_MATCHUP!$A14,SWISSW!$F:$F,"Won"))))*IF(ROW()=COLUMN(),0,1)</f>
        <v>0</v>
      </c>
      <c r="BF14" s="14">
        <f ca="1">(((COUNTIFS(SWISSW!$I:$I,TOTAL_MATCHUP!$A14,SWISSW!$J:$J,TOTAL_MATCHUP!BF$1,SWISSW!$F:$F,"Won")+COUNTIFS(SWISSW!$I:$I,TOTAL_MATCHUP!BF$1,SWISSW!$J:$J,TOTAL_MATCHUP!$A14,SWISSW!$F:$F,"Lost")))+((COUNTIFS(SWISSW!$I:$I,TOTAL_MATCHUP!$A14,SWISSW!$J:$J,TOTAL_MATCHUP!BF$1,SWISSW!$F:$F,"Lost")+COUNTIFS(SWISSW!$I:$I,TOTAL_MATCHUP!BF$1,SWISSW!$J:$J,TOTAL_MATCHUP!$A14,SWISSW!$F:$F,"Won"))))*IF(ROW()=COLUMN(),0,1)</f>
        <v>0</v>
      </c>
    </row>
    <row r="15" spans="1:58" s="6" customFormat="1" ht="55" customHeight="1" x14ac:dyDescent="0.25">
      <c r="A15" s="3" t="str">
        <f ca="1">MATCHUP!A15</f>
        <v>Gruul Monsters</v>
      </c>
      <c r="B15" s="14">
        <f ca="1">(((COUNTIFS(SWISSW!$I:$I,TOTAL_MATCHUP!$A15,SWISSW!$J:$J,TOTAL_MATCHUP!B$1,SWISSW!$F:$F,"Won")+COUNTIFS(SWISSW!$I:$I,TOTAL_MATCHUP!B$1,SWISSW!$J:$J,TOTAL_MATCHUP!$A15,SWISSW!$F:$F,"Lost")))+((COUNTIFS(SWISSW!$I:$I,TOTAL_MATCHUP!$A15,SWISSW!$J:$J,TOTAL_MATCHUP!B$1,SWISSW!$F:$F,"Lost")+COUNTIFS(SWISSW!$I:$I,TOTAL_MATCHUP!B$1,SWISSW!$J:$J,TOTAL_MATCHUP!$A15,SWISSW!$F:$F,"Won"))))*IF(ROW()=COLUMN(),0,1)</f>
        <v>22</v>
      </c>
      <c r="C15" s="14">
        <f ca="1">(((COUNTIFS(SWISSW!$I:$I,TOTAL_MATCHUP!$A15,SWISSW!$J:$J,TOTAL_MATCHUP!C$1,SWISSW!$F:$F,"Won")+COUNTIFS(SWISSW!$I:$I,TOTAL_MATCHUP!C$1,SWISSW!$J:$J,TOTAL_MATCHUP!$A15,SWISSW!$F:$F,"Lost")))+((COUNTIFS(SWISSW!$I:$I,TOTAL_MATCHUP!$A15,SWISSW!$J:$J,TOTAL_MATCHUP!C$1,SWISSW!$F:$F,"Lost")+COUNTIFS(SWISSW!$I:$I,TOTAL_MATCHUP!C$1,SWISSW!$J:$J,TOTAL_MATCHUP!$A15,SWISSW!$F:$F,"Won"))))*IF(ROW()=COLUMN(),0,1)</f>
        <v>17</v>
      </c>
      <c r="D15" s="14">
        <f ca="1">(((COUNTIFS(SWISSW!$I:$I,TOTAL_MATCHUP!$A15,SWISSW!$J:$J,TOTAL_MATCHUP!D$1,SWISSW!$F:$F,"Won")+COUNTIFS(SWISSW!$I:$I,TOTAL_MATCHUP!D$1,SWISSW!$J:$J,TOTAL_MATCHUP!$A15,SWISSW!$F:$F,"Lost")))+((COUNTIFS(SWISSW!$I:$I,TOTAL_MATCHUP!$A15,SWISSW!$J:$J,TOTAL_MATCHUP!D$1,SWISSW!$F:$F,"Lost")+COUNTIFS(SWISSW!$I:$I,TOTAL_MATCHUP!D$1,SWISSW!$J:$J,TOTAL_MATCHUP!$A15,SWISSW!$F:$F,"Won"))))*IF(ROW()=COLUMN(),0,1)</f>
        <v>15</v>
      </c>
      <c r="E15" s="14">
        <f ca="1">(((COUNTIFS(SWISSW!$I:$I,TOTAL_MATCHUP!$A15,SWISSW!$J:$J,TOTAL_MATCHUP!E$1,SWISSW!$F:$F,"Won")+COUNTIFS(SWISSW!$I:$I,TOTAL_MATCHUP!E$1,SWISSW!$J:$J,TOTAL_MATCHUP!$A15,SWISSW!$F:$F,"Lost")))+((COUNTIFS(SWISSW!$I:$I,TOTAL_MATCHUP!$A15,SWISSW!$J:$J,TOTAL_MATCHUP!E$1,SWISSW!$F:$F,"Lost")+COUNTIFS(SWISSW!$I:$I,TOTAL_MATCHUP!E$1,SWISSW!$J:$J,TOTAL_MATCHUP!$A15,SWISSW!$F:$F,"Won"))))*IF(ROW()=COLUMN(),0,1)</f>
        <v>14</v>
      </c>
      <c r="F15" s="14">
        <f ca="1">(((COUNTIFS(SWISSW!$I:$I,TOTAL_MATCHUP!$A15,SWISSW!$J:$J,TOTAL_MATCHUP!F$1,SWISSW!$F:$F,"Won")+COUNTIFS(SWISSW!$I:$I,TOTAL_MATCHUP!F$1,SWISSW!$J:$J,TOTAL_MATCHUP!$A15,SWISSW!$F:$F,"Lost")))+((COUNTIFS(SWISSW!$I:$I,TOTAL_MATCHUP!$A15,SWISSW!$J:$J,TOTAL_MATCHUP!F$1,SWISSW!$F:$F,"Lost")+COUNTIFS(SWISSW!$I:$I,TOTAL_MATCHUP!F$1,SWISSW!$J:$J,TOTAL_MATCHUP!$A15,SWISSW!$F:$F,"Won"))))*IF(ROW()=COLUMN(),0,1)</f>
        <v>8</v>
      </c>
      <c r="G15" s="14">
        <f ca="1">(((COUNTIFS(SWISSW!$I:$I,TOTAL_MATCHUP!$A15,SWISSW!$J:$J,TOTAL_MATCHUP!G$1,SWISSW!$F:$F,"Won")+COUNTIFS(SWISSW!$I:$I,TOTAL_MATCHUP!G$1,SWISSW!$J:$J,TOTAL_MATCHUP!$A15,SWISSW!$F:$F,"Lost")))+((COUNTIFS(SWISSW!$I:$I,TOTAL_MATCHUP!$A15,SWISSW!$J:$J,TOTAL_MATCHUP!G$1,SWISSW!$F:$F,"Lost")+COUNTIFS(SWISSW!$I:$I,TOTAL_MATCHUP!G$1,SWISSW!$J:$J,TOTAL_MATCHUP!$A15,SWISSW!$F:$F,"Won"))))*IF(ROW()=COLUMN(),0,1)</f>
        <v>15</v>
      </c>
      <c r="H15" s="14">
        <f ca="1">(((COUNTIFS(SWISSW!$I:$I,TOTAL_MATCHUP!$A15,SWISSW!$J:$J,TOTAL_MATCHUP!H$1,SWISSW!$F:$F,"Won")+COUNTIFS(SWISSW!$I:$I,TOTAL_MATCHUP!H$1,SWISSW!$J:$J,TOTAL_MATCHUP!$A15,SWISSW!$F:$F,"Lost")))+((COUNTIFS(SWISSW!$I:$I,TOTAL_MATCHUP!$A15,SWISSW!$J:$J,TOTAL_MATCHUP!H$1,SWISSW!$F:$F,"Lost")+COUNTIFS(SWISSW!$I:$I,TOTAL_MATCHUP!H$1,SWISSW!$J:$J,TOTAL_MATCHUP!$A15,SWISSW!$F:$F,"Won"))))*IF(ROW()=COLUMN(),0,1)</f>
        <v>6</v>
      </c>
      <c r="I15" s="14">
        <f ca="1">(((COUNTIFS(SWISSW!$I:$I,TOTAL_MATCHUP!$A15,SWISSW!$J:$J,TOTAL_MATCHUP!I$1,SWISSW!$F:$F,"Won")+COUNTIFS(SWISSW!$I:$I,TOTAL_MATCHUP!I$1,SWISSW!$J:$J,TOTAL_MATCHUP!$A15,SWISSW!$F:$F,"Lost")))+((COUNTIFS(SWISSW!$I:$I,TOTAL_MATCHUP!$A15,SWISSW!$J:$J,TOTAL_MATCHUP!I$1,SWISSW!$F:$F,"Lost")+COUNTIFS(SWISSW!$I:$I,TOTAL_MATCHUP!I$1,SWISSW!$J:$J,TOTAL_MATCHUP!$A15,SWISSW!$F:$F,"Won"))))*IF(ROW()=COLUMN(),0,1)</f>
        <v>7</v>
      </c>
      <c r="J15" s="14">
        <f ca="1">(((COUNTIFS(SWISSW!$I:$I,TOTAL_MATCHUP!$A15,SWISSW!$J:$J,TOTAL_MATCHUP!J$1,SWISSW!$F:$F,"Won")+COUNTIFS(SWISSW!$I:$I,TOTAL_MATCHUP!J$1,SWISSW!$J:$J,TOTAL_MATCHUP!$A15,SWISSW!$F:$F,"Lost")))+((COUNTIFS(SWISSW!$I:$I,TOTAL_MATCHUP!$A15,SWISSW!$J:$J,TOTAL_MATCHUP!J$1,SWISSW!$F:$F,"Lost")+COUNTIFS(SWISSW!$I:$I,TOTAL_MATCHUP!J$1,SWISSW!$J:$J,TOTAL_MATCHUP!$A15,SWISSW!$F:$F,"Won"))))*IF(ROW()=COLUMN(),0,1)</f>
        <v>9</v>
      </c>
      <c r="K15" s="14">
        <f ca="1">(((COUNTIFS(SWISSW!$I:$I,TOTAL_MATCHUP!$A15,SWISSW!$J:$J,TOTAL_MATCHUP!K$1,SWISSW!$F:$F,"Won")+COUNTIFS(SWISSW!$I:$I,TOTAL_MATCHUP!K$1,SWISSW!$J:$J,TOTAL_MATCHUP!$A15,SWISSW!$F:$F,"Lost")))+((COUNTIFS(SWISSW!$I:$I,TOTAL_MATCHUP!$A15,SWISSW!$J:$J,TOTAL_MATCHUP!K$1,SWISSW!$F:$F,"Lost")+COUNTIFS(SWISSW!$I:$I,TOTAL_MATCHUP!K$1,SWISSW!$J:$J,TOTAL_MATCHUP!$A15,SWISSW!$F:$F,"Won"))))*IF(ROW()=COLUMN(),0,1)</f>
        <v>2</v>
      </c>
      <c r="L15" s="14">
        <f ca="1">(((COUNTIFS(SWISSW!$I:$I,TOTAL_MATCHUP!$A15,SWISSW!$J:$J,TOTAL_MATCHUP!L$1,SWISSW!$F:$F,"Won")+COUNTIFS(SWISSW!$I:$I,TOTAL_MATCHUP!L$1,SWISSW!$J:$J,TOTAL_MATCHUP!$A15,SWISSW!$F:$F,"Lost")))+((COUNTIFS(SWISSW!$I:$I,TOTAL_MATCHUP!$A15,SWISSW!$J:$J,TOTAL_MATCHUP!L$1,SWISSW!$F:$F,"Lost")+COUNTIFS(SWISSW!$I:$I,TOTAL_MATCHUP!L$1,SWISSW!$J:$J,TOTAL_MATCHUP!$A15,SWISSW!$F:$F,"Won"))))*IF(ROW()=COLUMN(),0,1)</f>
        <v>6</v>
      </c>
      <c r="M15" s="14">
        <f ca="1">(((COUNTIFS(SWISSW!$I:$I,TOTAL_MATCHUP!$A15,SWISSW!$J:$J,TOTAL_MATCHUP!M$1,SWISSW!$F:$F,"Won")+COUNTIFS(SWISSW!$I:$I,TOTAL_MATCHUP!M$1,SWISSW!$J:$J,TOTAL_MATCHUP!$A15,SWISSW!$F:$F,"Lost")))+((COUNTIFS(SWISSW!$I:$I,TOTAL_MATCHUP!$A15,SWISSW!$J:$J,TOTAL_MATCHUP!M$1,SWISSW!$F:$F,"Lost")+COUNTIFS(SWISSW!$I:$I,TOTAL_MATCHUP!M$1,SWISSW!$J:$J,TOTAL_MATCHUP!$A15,SWISSW!$F:$F,"Won"))))*IF(ROW()=COLUMN(),0,1)</f>
        <v>3</v>
      </c>
      <c r="N15" s="14">
        <f ca="1">(((COUNTIFS(SWISSW!$I:$I,TOTAL_MATCHUP!$A15,SWISSW!$J:$J,TOTAL_MATCHUP!N$1,SWISSW!$F:$F,"Won")+COUNTIFS(SWISSW!$I:$I,TOTAL_MATCHUP!N$1,SWISSW!$J:$J,TOTAL_MATCHUP!$A15,SWISSW!$F:$F,"Lost")))+((COUNTIFS(SWISSW!$I:$I,TOTAL_MATCHUP!$A15,SWISSW!$J:$J,TOTAL_MATCHUP!N$1,SWISSW!$F:$F,"Lost")+COUNTIFS(SWISSW!$I:$I,TOTAL_MATCHUP!N$1,SWISSW!$J:$J,TOTAL_MATCHUP!$A15,SWISSW!$F:$F,"Won"))))*IF(ROW()=COLUMN(),0,1)</f>
        <v>2</v>
      </c>
      <c r="O15" s="14">
        <f ca="1">(((COUNTIFS(SWISSW!$I:$I,TOTAL_MATCHUP!$A15,SWISSW!$J:$J,TOTAL_MATCHUP!O$1,SWISSW!$F:$F,"Won")+COUNTIFS(SWISSW!$I:$I,TOTAL_MATCHUP!O$1,SWISSW!$J:$J,TOTAL_MATCHUP!$A15,SWISSW!$F:$F,"Lost")))+((COUNTIFS(SWISSW!$I:$I,TOTAL_MATCHUP!$A15,SWISSW!$J:$J,TOTAL_MATCHUP!O$1,SWISSW!$F:$F,"Lost")+COUNTIFS(SWISSW!$I:$I,TOTAL_MATCHUP!O$1,SWISSW!$J:$J,TOTAL_MATCHUP!$A15,SWISSW!$F:$F,"Won"))))*IF(ROW()=COLUMN(),0,1)</f>
        <v>0</v>
      </c>
      <c r="P15" s="14">
        <f ca="1">(((COUNTIFS(SWISSW!$I:$I,TOTAL_MATCHUP!$A15,SWISSW!$J:$J,TOTAL_MATCHUP!P$1,SWISSW!$F:$F,"Won")+COUNTIFS(SWISSW!$I:$I,TOTAL_MATCHUP!P$1,SWISSW!$J:$J,TOTAL_MATCHUP!$A15,SWISSW!$F:$F,"Lost")))+((COUNTIFS(SWISSW!$I:$I,TOTAL_MATCHUP!$A15,SWISSW!$J:$J,TOTAL_MATCHUP!P$1,SWISSW!$F:$F,"Lost")+COUNTIFS(SWISSW!$I:$I,TOTAL_MATCHUP!P$1,SWISSW!$J:$J,TOTAL_MATCHUP!$A15,SWISSW!$F:$F,"Won"))))*IF(ROW()=COLUMN(),0,1)</f>
        <v>6</v>
      </c>
      <c r="Q15" s="14">
        <f ca="1">(((COUNTIFS(SWISSW!$I:$I,TOTAL_MATCHUP!$A15,SWISSW!$J:$J,TOTAL_MATCHUP!Q$1,SWISSW!$F:$F,"Won")+COUNTIFS(SWISSW!$I:$I,TOTAL_MATCHUP!Q$1,SWISSW!$J:$J,TOTAL_MATCHUP!$A15,SWISSW!$F:$F,"Lost")))+((COUNTIFS(SWISSW!$I:$I,TOTAL_MATCHUP!$A15,SWISSW!$J:$J,TOTAL_MATCHUP!Q$1,SWISSW!$F:$F,"Lost")+COUNTIFS(SWISSW!$I:$I,TOTAL_MATCHUP!Q$1,SWISSW!$J:$J,TOTAL_MATCHUP!$A15,SWISSW!$F:$F,"Won"))))*IF(ROW()=COLUMN(),0,1)</f>
        <v>6</v>
      </c>
      <c r="R15" s="14">
        <f ca="1">(((COUNTIFS(SWISSW!$I:$I,TOTAL_MATCHUP!$A15,SWISSW!$J:$J,TOTAL_MATCHUP!R$1,SWISSW!$F:$F,"Won")+COUNTIFS(SWISSW!$I:$I,TOTAL_MATCHUP!R$1,SWISSW!$J:$J,TOTAL_MATCHUP!$A15,SWISSW!$F:$F,"Lost")))+((COUNTIFS(SWISSW!$I:$I,TOTAL_MATCHUP!$A15,SWISSW!$J:$J,TOTAL_MATCHUP!R$1,SWISSW!$F:$F,"Lost")+COUNTIFS(SWISSW!$I:$I,TOTAL_MATCHUP!R$1,SWISSW!$J:$J,TOTAL_MATCHUP!$A15,SWISSW!$F:$F,"Won"))))*IF(ROW()=COLUMN(),0,1)</f>
        <v>4</v>
      </c>
      <c r="S15" s="14">
        <f ca="1">(((COUNTIFS(SWISSW!$I:$I,TOTAL_MATCHUP!$A15,SWISSW!$J:$J,TOTAL_MATCHUP!S$1,SWISSW!$F:$F,"Won")+COUNTIFS(SWISSW!$I:$I,TOTAL_MATCHUP!S$1,SWISSW!$J:$J,TOTAL_MATCHUP!$A15,SWISSW!$F:$F,"Lost")))+((COUNTIFS(SWISSW!$I:$I,TOTAL_MATCHUP!$A15,SWISSW!$J:$J,TOTAL_MATCHUP!S$1,SWISSW!$F:$F,"Lost")+COUNTIFS(SWISSW!$I:$I,TOTAL_MATCHUP!S$1,SWISSW!$J:$J,TOTAL_MATCHUP!$A15,SWISSW!$F:$F,"Won"))))*IF(ROW()=COLUMN(),0,1)</f>
        <v>3</v>
      </c>
      <c r="T15" s="14">
        <f ca="1">(((COUNTIFS(SWISSW!$I:$I,TOTAL_MATCHUP!$A15,SWISSW!$J:$J,TOTAL_MATCHUP!T$1,SWISSW!$F:$F,"Won")+COUNTIFS(SWISSW!$I:$I,TOTAL_MATCHUP!T$1,SWISSW!$J:$J,TOTAL_MATCHUP!$A15,SWISSW!$F:$F,"Lost")))+((COUNTIFS(SWISSW!$I:$I,TOTAL_MATCHUP!$A15,SWISSW!$J:$J,TOTAL_MATCHUP!T$1,SWISSW!$F:$F,"Lost")+COUNTIFS(SWISSW!$I:$I,TOTAL_MATCHUP!T$1,SWISSW!$J:$J,TOTAL_MATCHUP!$A15,SWISSW!$F:$F,"Won"))))*IF(ROW()=COLUMN(),0,1)</f>
        <v>3</v>
      </c>
      <c r="U15" s="14">
        <f ca="1">(((COUNTIFS(SWISSW!$I:$I,TOTAL_MATCHUP!$A15,SWISSW!$J:$J,TOTAL_MATCHUP!U$1,SWISSW!$F:$F,"Won")+COUNTIFS(SWISSW!$I:$I,TOTAL_MATCHUP!U$1,SWISSW!$J:$J,TOTAL_MATCHUP!$A15,SWISSW!$F:$F,"Lost")))+((COUNTIFS(SWISSW!$I:$I,TOTAL_MATCHUP!$A15,SWISSW!$J:$J,TOTAL_MATCHUP!U$1,SWISSW!$F:$F,"Lost")+COUNTIFS(SWISSW!$I:$I,TOTAL_MATCHUP!U$1,SWISSW!$J:$J,TOTAL_MATCHUP!$A15,SWISSW!$F:$F,"Won"))))*IF(ROW()=COLUMN(),0,1)</f>
        <v>0</v>
      </c>
      <c r="V15" s="14">
        <f ca="1">(((COUNTIFS(SWISSW!$I:$I,TOTAL_MATCHUP!$A15,SWISSW!$J:$J,TOTAL_MATCHUP!V$1,SWISSW!$F:$F,"Won")+COUNTIFS(SWISSW!$I:$I,TOTAL_MATCHUP!V$1,SWISSW!$J:$J,TOTAL_MATCHUP!$A15,SWISSW!$F:$F,"Lost")))+((COUNTIFS(SWISSW!$I:$I,TOTAL_MATCHUP!$A15,SWISSW!$J:$J,TOTAL_MATCHUP!V$1,SWISSW!$F:$F,"Lost")+COUNTIFS(SWISSW!$I:$I,TOTAL_MATCHUP!V$1,SWISSW!$J:$J,TOTAL_MATCHUP!$A15,SWISSW!$F:$F,"Won"))))*IF(ROW()=COLUMN(),0,1)</f>
        <v>3</v>
      </c>
      <c r="W15" s="14">
        <f ca="1">(((COUNTIFS(SWISSW!$I:$I,TOTAL_MATCHUP!$A15,SWISSW!$J:$J,TOTAL_MATCHUP!W$1,SWISSW!$F:$F,"Won")+COUNTIFS(SWISSW!$I:$I,TOTAL_MATCHUP!W$1,SWISSW!$J:$J,TOTAL_MATCHUP!$A15,SWISSW!$F:$F,"Lost")))+((COUNTIFS(SWISSW!$I:$I,TOTAL_MATCHUP!$A15,SWISSW!$J:$J,TOTAL_MATCHUP!W$1,SWISSW!$F:$F,"Lost")+COUNTIFS(SWISSW!$I:$I,TOTAL_MATCHUP!W$1,SWISSW!$J:$J,TOTAL_MATCHUP!$A15,SWISSW!$F:$F,"Won"))))*IF(ROW()=COLUMN(),0,1)</f>
        <v>0</v>
      </c>
      <c r="X15" s="14">
        <f ca="1">(((COUNTIFS(SWISSW!$I:$I,TOTAL_MATCHUP!$A15,SWISSW!$J:$J,TOTAL_MATCHUP!X$1,SWISSW!$F:$F,"Won")+COUNTIFS(SWISSW!$I:$I,TOTAL_MATCHUP!X$1,SWISSW!$J:$J,TOTAL_MATCHUP!$A15,SWISSW!$F:$F,"Lost")))+((COUNTIFS(SWISSW!$I:$I,TOTAL_MATCHUP!$A15,SWISSW!$J:$J,TOTAL_MATCHUP!X$1,SWISSW!$F:$F,"Lost")+COUNTIFS(SWISSW!$I:$I,TOTAL_MATCHUP!X$1,SWISSW!$J:$J,TOTAL_MATCHUP!$A15,SWISSW!$F:$F,"Won"))))*IF(ROW()=COLUMN(),0,1)</f>
        <v>1</v>
      </c>
      <c r="Y15" s="14">
        <f ca="1">(((COUNTIFS(SWISSW!$I:$I,TOTAL_MATCHUP!$A15,SWISSW!$J:$J,TOTAL_MATCHUP!Y$1,SWISSW!$F:$F,"Won")+COUNTIFS(SWISSW!$I:$I,TOTAL_MATCHUP!Y$1,SWISSW!$J:$J,TOTAL_MATCHUP!$A15,SWISSW!$F:$F,"Lost")))+((COUNTIFS(SWISSW!$I:$I,TOTAL_MATCHUP!$A15,SWISSW!$J:$J,TOTAL_MATCHUP!Y$1,SWISSW!$F:$F,"Lost")+COUNTIFS(SWISSW!$I:$I,TOTAL_MATCHUP!Y$1,SWISSW!$J:$J,TOTAL_MATCHUP!$A15,SWISSW!$F:$F,"Won"))))*IF(ROW()=COLUMN(),0,1)</f>
        <v>4</v>
      </c>
      <c r="Z15" s="14">
        <f ca="1">(((COUNTIFS(SWISSW!$I:$I,TOTAL_MATCHUP!$A15,SWISSW!$J:$J,TOTAL_MATCHUP!Z$1,SWISSW!$F:$F,"Won")+COUNTIFS(SWISSW!$I:$I,TOTAL_MATCHUP!Z$1,SWISSW!$J:$J,TOTAL_MATCHUP!$A15,SWISSW!$F:$F,"Lost")))+((COUNTIFS(SWISSW!$I:$I,TOTAL_MATCHUP!$A15,SWISSW!$J:$J,TOTAL_MATCHUP!Z$1,SWISSW!$F:$F,"Lost")+COUNTIFS(SWISSW!$I:$I,TOTAL_MATCHUP!Z$1,SWISSW!$J:$J,TOTAL_MATCHUP!$A15,SWISSW!$F:$F,"Won"))))*IF(ROW()=COLUMN(),0,1)</f>
        <v>1</v>
      </c>
      <c r="AA15" s="14">
        <f ca="1">(((COUNTIFS(SWISSW!$I:$I,TOTAL_MATCHUP!$A15,SWISSW!$J:$J,TOTAL_MATCHUP!AA$1,SWISSW!$F:$F,"Won")+COUNTIFS(SWISSW!$I:$I,TOTAL_MATCHUP!AA$1,SWISSW!$J:$J,TOTAL_MATCHUP!$A15,SWISSW!$F:$F,"Lost")))+((COUNTIFS(SWISSW!$I:$I,TOTAL_MATCHUP!$A15,SWISSW!$J:$J,TOTAL_MATCHUP!AA$1,SWISSW!$F:$F,"Lost")+COUNTIFS(SWISSW!$I:$I,TOTAL_MATCHUP!AA$1,SWISSW!$J:$J,TOTAL_MATCHUP!$A15,SWISSW!$F:$F,"Won"))))*IF(ROW()=COLUMN(),0,1)</f>
        <v>1</v>
      </c>
      <c r="AB15" s="14">
        <f ca="1">(((COUNTIFS(SWISSW!$I:$I,TOTAL_MATCHUP!$A15,SWISSW!$J:$J,TOTAL_MATCHUP!AB$1,SWISSW!$F:$F,"Won")+COUNTIFS(SWISSW!$I:$I,TOTAL_MATCHUP!AB$1,SWISSW!$J:$J,TOTAL_MATCHUP!$A15,SWISSW!$F:$F,"Lost")))+((COUNTIFS(SWISSW!$I:$I,TOTAL_MATCHUP!$A15,SWISSW!$J:$J,TOTAL_MATCHUP!AB$1,SWISSW!$F:$F,"Lost")+COUNTIFS(SWISSW!$I:$I,TOTAL_MATCHUP!AB$1,SWISSW!$J:$J,TOTAL_MATCHUP!$A15,SWISSW!$F:$F,"Won"))))*IF(ROW()=COLUMN(),0,1)</f>
        <v>1</v>
      </c>
      <c r="AC15" s="14">
        <f ca="1">(((COUNTIFS(SWISSW!$I:$I,TOTAL_MATCHUP!$A15,SWISSW!$J:$J,TOTAL_MATCHUP!AC$1,SWISSW!$F:$F,"Won")+COUNTIFS(SWISSW!$I:$I,TOTAL_MATCHUP!AC$1,SWISSW!$J:$J,TOTAL_MATCHUP!$A15,SWISSW!$F:$F,"Lost")))+((COUNTIFS(SWISSW!$I:$I,TOTAL_MATCHUP!$A15,SWISSW!$J:$J,TOTAL_MATCHUP!AC$1,SWISSW!$F:$F,"Lost")+COUNTIFS(SWISSW!$I:$I,TOTAL_MATCHUP!AC$1,SWISSW!$J:$J,TOTAL_MATCHUP!$A15,SWISSW!$F:$F,"Won"))))*IF(ROW()=COLUMN(),0,1)</f>
        <v>1</v>
      </c>
      <c r="AD15" s="14">
        <f ca="1">(((COUNTIFS(SWISSW!$I:$I,TOTAL_MATCHUP!$A15,SWISSW!$J:$J,TOTAL_MATCHUP!AD$1,SWISSW!$F:$F,"Won")+COUNTIFS(SWISSW!$I:$I,TOTAL_MATCHUP!AD$1,SWISSW!$J:$J,TOTAL_MATCHUP!$A15,SWISSW!$F:$F,"Lost")))+((COUNTIFS(SWISSW!$I:$I,TOTAL_MATCHUP!$A15,SWISSW!$J:$J,TOTAL_MATCHUP!AD$1,SWISSW!$F:$F,"Lost")+COUNTIFS(SWISSW!$I:$I,TOTAL_MATCHUP!AD$1,SWISSW!$J:$J,TOTAL_MATCHUP!$A15,SWISSW!$F:$F,"Won"))))*IF(ROW()=COLUMN(),0,1)</f>
        <v>0</v>
      </c>
      <c r="AE15" s="14">
        <f ca="1">(((COUNTIFS(SWISSW!$I:$I,TOTAL_MATCHUP!$A15,SWISSW!$J:$J,TOTAL_MATCHUP!AE$1,SWISSW!$F:$F,"Won")+COUNTIFS(SWISSW!$I:$I,TOTAL_MATCHUP!AE$1,SWISSW!$J:$J,TOTAL_MATCHUP!$A15,SWISSW!$F:$F,"Lost")))+((COUNTIFS(SWISSW!$I:$I,TOTAL_MATCHUP!$A15,SWISSW!$J:$J,TOTAL_MATCHUP!AE$1,SWISSW!$F:$F,"Lost")+COUNTIFS(SWISSW!$I:$I,TOTAL_MATCHUP!AE$1,SWISSW!$J:$J,TOTAL_MATCHUP!$A15,SWISSW!$F:$F,"Won"))))*IF(ROW()=COLUMN(),0,1)</f>
        <v>0</v>
      </c>
      <c r="AF15" s="14">
        <f ca="1">(((COUNTIFS(SWISSW!$I:$I,TOTAL_MATCHUP!$A15,SWISSW!$J:$J,TOTAL_MATCHUP!AF$1,SWISSW!$F:$F,"Won")+COUNTIFS(SWISSW!$I:$I,TOTAL_MATCHUP!AF$1,SWISSW!$J:$J,TOTAL_MATCHUP!$A15,SWISSW!$F:$F,"Lost")))+((COUNTIFS(SWISSW!$I:$I,TOTAL_MATCHUP!$A15,SWISSW!$J:$J,TOTAL_MATCHUP!AF$1,SWISSW!$F:$F,"Lost")+COUNTIFS(SWISSW!$I:$I,TOTAL_MATCHUP!AF$1,SWISSW!$J:$J,TOTAL_MATCHUP!$A15,SWISSW!$F:$F,"Won"))))*IF(ROW()=COLUMN(),0,1)</f>
        <v>1</v>
      </c>
      <c r="AG15" s="14">
        <f ca="1">(((COUNTIFS(SWISSW!$I:$I,TOTAL_MATCHUP!$A15,SWISSW!$J:$J,TOTAL_MATCHUP!AG$1,SWISSW!$F:$F,"Won")+COUNTIFS(SWISSW!$I:$I,TOTAL_MATCHUP!AG$1,SWISSW!$J:$J,TOTAL_MATCHUP!$A15,SWISSW!$F:$F,"Lost")))+((COUNTIFS(SWISSW!$I:$I,TOTAL_MATCHUP!$A15,SWISSW!$J:$J,TOTAL_MATCHUP!AG$1,SWISSW!$F:$F,"Lost")+COUNTIFS(SWISSW!$I:$I,TOTAL_MATCHUP!AG$1,SWISSW!$J:$J,TOTAL_MATCHUP!$A15,SWISSW!$F:$F,"Won"))))*IF(ROW()=COLUMN(),0,1)</f>
        <v>0</v>
      </c>
      <c r="AH15" s="14">
        <f ca="1">(((COUNTIFS(SWISSW!$I:$I,TOTAL_MATCHUP!$A15,SWISSW!$J:$J,TOTAL_MATCHUP!AH$1,SWISSW!$F:$F,"Won")+COUNTIFS(SWISSW!$I:$I,TOTAL_MATCHUP!AH$1,SWISSW!$J:$J,TOTAL_MATCHUP!$A15,SWISSW!$F:$F,"Lost")))+((COUNTIFS(SWISSW!$I:$I,TOTAL_MATCHUP!$A15,SWISSW!$J:$J,TOTAL_MATCHUP!AH$1,SWISSW!$F:$F,"Lost")+COUNTIFS(SWISSW!$I:$I,TOTAL_MATCHUP!AH$1,SWISSW!$J:$J,TOTAL_MATCHUP!$A15,SWISSW!$F:$F,"Won"))))*IF(ROW()=COLUMN(),0,1)</f>
        <v>0</v>
      </c>
      <c r="AI15" s="14">
        <f ca="1">(((COUNTIFS(SWISSW!$I:$I,TOTAL_MATCHUP!$A15,SWISSW!$J:$J,TOTAL_MATCHUP!AI$1,SWISSW!$F:$F,"Won")+COUNTIFS(SWISSW!$I:$I,TOTAL_MATCHUP!AI$1,SWISSW!$J:$J,TOTAL_MATCHUP!$A15,SWISSW!$F:$F,"Lost")))+((COUNTIFS(SWISSW!$I:$I,TOTAL_MATCHUP!$A15,SWISSW!$J:$J,TOTAL_MATCHUP!AI$1,SWISSW!$F:$F,"Lost")+COUNTIFS(SWISSW!$I:$I,TOTAL_MATCHUP!AI$1,SWISSW!$J:$J,TOTAL_MATCHUP!$A15,SWISSW!$F:$F,"Won"))))*IF(ROW()=COLUMN(),0,1)</f>
        <v>0</v>
      </c>
      <c r="AJ15" s="14">
        <f ca="1">(((COUNTIFS(SWISSW!$I:$I,TOTAL_MATCHUP!$A15,SWISSW!$J:$J,TOTAL_MATCHUP!AJ$1,SWISSW!$F:$F,"Won")+COUNTIFS(SWISSW!$I:$I,TOTAL_MATCHUP!AJ$1,SWISSW!$J:$J,TOTAL_MATCHUP!$A15,SWISSW!$F:$F,"Lost")))+((COUNTIFS(SWISSW!$I:$I,TOTAL_MATCHUP!$A15,SWISSW!$J:$J,TOTAL_MATCHUP!AJ$1,SWISSW!$F:$F,"Lost")+COUNTIFS(SWISSW!$I:$I,TOTAL_MATCHUP!AJ$1,SWISSW!$J:$J,TOTAL_MATCHUP!$A15,SWISSW!$F:$F,"Won"))))*IF(ROW()=COLUMN(),0,1)</f>
        <v>1</v>
      </c>
      <c r="AK15" s="14">
        <f ca="1">(((COUNTIFS(SWISSW!$I:$I,TOTAL_MATCHUP!$A15,SWISSW!$J:$J,TOTAL_MATCHUP!AK$1,SWISSW!$F:$F,"Won")+COUNTIFS(SWISSW!$I:$I,TOTAL_MATCHUP!AK$1,SWISSW!$J:$J,TOTAL_MATCHUP!$A15,SWISSW!$F:$F,"Lost")))+((COUNTIFS(SWISSW!$I:$I,TOTAL_MATCHUP!$A15,SWISSW!$J:$J,TOTAL_MATCHUP!AK$1,SWISSW!$F:$F,"Lost")+COUNTIFS(SWISSW!$I:$I,TOTAL_MATCHUP!AK$1,SWISSW!$J:$J,TOTAL_MATCHUP!$A15,SWISSW!$F:$F,"Won"))))*IF(ROW()=COLUMN(),0,1)</f>
        <v>0</v>
      </c>
      <c r="AL15" s="14">
        <f ca="1">(((COUNTIFS(SWISSW!$I:$I,TOTAL_MATCHUP!$A15,SWISSW!$J:$J,TOTAL_MATCHUP!AL$1,SWISSW!$F:$F,"Won")+COUNTIFS(SWISSW!$I:$I,TOTAL_MATCHUP!AL$1,SWISSW!$J:$J,TOTAL_MATCHUP!$A15,SWISSW!$F:$F,"Lost")))+((COUNTIFS(SWISSW!$I:$I,TOTAL_MATCHUP!$A15,SWISSW!$J:$J,TOTAL_MATCHUP!AL$1,SWISSW!$F:$F,"Lost")+COUNTIFS(SWISSW!$I:$I,TOTAL_MATCHUP!AL$1,SWISSW!$J:$J,TOTAL_MATCHUP!$A15,SWISSW!$F:$F,"Won"))))*IF(ROW()=COLUMN(),0,1)</f>
        <v>1</v>
      </c>
      <c r="AM15" s="14">
        <f ca="1">(((COUNTIFS(SWISSW!$I:$I,TOTAL_MATCHUP!$A15,SWISSW!$J:$J,TOTAL_MATCHUP!AM$1,SWISSW!$F:$F,"Won")+COUNTIFS(SWISSW!$I:$I,TOTAL_MATCHUP!AM$1,SWISSW!$J:$J,TOTAL_MATCHUP!$A15,SWISSW!$F:$F,"Lost")))+((COUNTIFS(SWISSW!$I:$I,TOTAL_MATCHUP!$A15,SWISSW!$J:$J,TOTAL_MATCHUP!AM$1,SWISSW!$F:$F,"Lost")+COUNTIFS(SWISSW!$I:$I,TOTAL_MATCHUP!AM$1,SWISSW!$J:$J,TOTAL_MATCHUP!$A15,SWISSW!$F:$F,"Won"))))*IF(ROW()=COLUMN(),0,1)</f>
        <v>1</v>
      </c>
      <c r="AN15" s="14">
        <f ca="1">(((COUNTIFS(SWISSW!$I:$I,TOTAL_MATCHUP!$A15,SWISSW!$J:$J,TOTAL_MATCHUP!AN$1,SWISSW!$F:$F,"Won")+COUNTIFS(SWISSW!$I:$I,TOTAL_MATCHUP!AN$1,SWISSW!$J:$J,TOTAL_MATCHUP!$A15,SWISSW!$F:$F,"Lost")))+((COUNTIFS(SWISSW!$I:$I,TOTAL_MATCHUP!$A15,SWISSW!$J:$J,TOTAL_MATCHUP!AN$1,SWISSW!$F:$F,"Lost")+COUNTIFS(SWISSW!$I:$I,TOTAL_MATCHUP!AN$1,SWISSW!$J:$J,TOTAL_MATCHUP!$A15,SWISSW!$F:$F,"Won"))))*IF(ROW()=COLUMN(),0,1)</f>
        <v>0</v>
      </c>
      <c r="AO15" s="14">
        <f ca="1">(((COUNTIFS(SWISSW!$I:$I,TOTAL_MATCHUP!$A15,SWISSW!$J:$J,TOTAL_MATCHUP!AO$1,SWISSW!$F:$F,"Won")+COUNTIFS(SWISSW!$I:$I,TOTAL_MATCHUP!AO$1,SWISSW!$J:$J,TOTAL_MATCHUP!$A15,SWISSW!$F:$F,"Lost")))+((COUNTIFS(SWISSW!$I:$I,TOTAL_MATCHUP!$A15,SWISSW!$J:$J,TOTAL_MATCHUP!AO$1,SWISSW!$F:$F,"Lost")+COUNTIFS(SWISSW!$I:$I,TOTAL_MATCHUP!AO$1,SWISSW!$J:$J,TOTAL_MATCHUP!$A15,SWISSW!$F:$F,"Won"))))*IF(ROW()=COLUMN(),0,1)</f>
        <v>0</v>
      </c>
      <c r="AP15" s="14">
        <f ca="1">(((COUNTIFS(SWISSW!$I:$I,TOTAL_MATCHUP!$A15,SWISSW!$J:$J,TOTAL_MATCHUP!AP$1,SWISSW!$F:$F,"Won")+COUNTIFS(SWISSW!$I:$I,TOTAL_MATCHUP!AP$1,SWISSW!$J:$J,TOTAL_MATCHUP!$A15,SWISSW!$F:$F,"Lost")))+((COUNTIFS(SWISSW!$I:$I,TOTAL_MATCHUP!$A15,SWISSW!$J:$J,TOTAL_MATCHUP!AP$1,SWISSW!$F:$F,"Lost")+COUNTIFS(SWISSW!$I:$I,TOTAL_MATCHUP!AP$1,SWISSW!$J:$J,TOTAL_MATCHUP!$A15,SWISSW!$F:$F,"Won"))))*IF(ROW()=COLUMN(),0,1)</f>
        <v>0</v>
      </c>
      <c r="AQ15" s="14">
        <f ca="1">(((COUNTIFS(SWISSW!$I:$I,TOTAL_MATCHUP!$A15,SWISSW!$J:$J,TOTAL_MATCHUP!AQ$1,SWISSW!$F:$F,"Won")+COUNTIFS(SWISSW!$I:$I,TOTAL_MATCHUP!AQ$1,SWISSW!$J:$J,TOTAL_MATCHUP!$A15,SWISSW!$F:$F,"Lost")))+((COUNTIFS(SWISSW!$I:$I,TOTAL_MATCHUP!$A15,SWISSW!$J:$J,TOTAL_MATCHUP!AQ$1,SWISSW!$F:$F,"Lost")+COUNTIFS(SWISSW!$I:$I,TOTAL_MATCHUP!AQ$1,SWISSW!$J:$J,TOTAL_MATCHUP!$A15,SWISSW!$F:$F,"Won"))))*IF(ROW()=COLUMN(),0,1)</f>
        <v>0</v>
      </c>
      <c r="AR15" s="14">
        <f ca="1">(((COUNTIFS(SWISSW!$I:$I,TOTAL_MATCHUP!$A15,SWISSW!$J:$J,TOTAL_MATCHUP!AR$1,SWISSW!$F:$F,"Won")+COUNTIFS(SWISSW!$I:$I,TOTAL_MATCHUP!AR$1,SWISSW!$J:$J,TOTAL_MATCHUP!$A15,SWISSW!$F:$F,"Lost")))+((COUNTIFS(SWISSW!$I:$I,TOTAL_MATCHUP!$A15,SWISSW!$J:$J,TOTAL_MATCHUP!AR$1,SWISSW!$F:$F,"Lost")+COUNTIFS(SWISSW!$I:$I,TOTAL_MATCHUP!AR$1,SWISSW!$J:$J,TOTAL_MATCHUP!$A15,SWISSW!$F:$F,"Won"))))*IF(ROW()=COLUMN(),0,1)</f>
        <v>0</v>
      </c>
      <c r="AS15" s="14">
        <f ca="1">(((COUNTIFS(SWISSW!$I:$I,TOTAL_MATCHUP!$A15,SWISSW!$J:$J,TOTAL_MATCHUP!AS$1,SWISSW!$F:$F,"Won")+COUNTIFS(SWISSW!$I:$I,TOTAL_MATCHUP!AS$1,SWISSW!$J:$J,TOTAL_MATCHUP!$A15,SWISSW!$F:$F,"Lost")))+((COUNTIFS(SWISSW!$I:$I,TOTAL_MATCHUP!$A15,SWISSW!$J:$J,TOTAL_MATCHUP!AS$1,SWISSW!$F:$F,"Lost")+COUNTIFS(SWISSW!$I:$I,TOTAL_MATCHUP!AS$1,SWISSW!$J:$J,TOTAL_MATCHUP!$A15,SWISSW!$F:$F,"Won"))))*IF(ROW()=COLUMN(),0,1)</f>
        <v>0</v>
      </c>
      <c r="AT15" s="14">
        <f ca="1">(((COUNTIFS(SWISSW!$I:$I,TOTAL_MATCHUP!$A15,SWISSW!$J:$J,TOTAL_MATCHUP!AT$1,SWISSW!$F:$F,"Won")+COUNTIFS(SWISSW!$I:$I,TOTAL_MATCHUP!AT$1,SWISSW!$J:$J,TOTAL_MATCHUP!$A15,SWISSW!$F:$F,"Lost")))+((COUNTIFS(SWISSW!$I:$I,TOTAL_MATCHUP!$A15,SWISSW!$J:$J,TOTAL_MATCHUP!AT$1,SWISSW!$F:$F,"Lost")+COUNTIFS(SWISSW!$I:$I,TOTAL_MATCHUP!AT$1,SWISSW!$J:$J,TOTAL_MATCHUP!$A15,SWISSW!$F:$F,"Won"))))*IF(ROW()=COLUMN(),0,1)</f>
        <v>1</v>
      </c>
      <c r="AU15" s="14">
        <f ca="1">(((COUNTIFS(SWISSW!$I:$I,TOTAL_MATCHUP!$A15,SWISSW!$J:$J,TOTAL_MATCHUP!AU$1,SWISSW!$F:$F,"Won")+COUNTIFS(SWISSW!$I:$I,TOTAL_MATCHUP!AU$1,SWISSW!$J:$J,TOTAL_MATCHUP!$A15,SWISSW!$F:$F,"Lost")))+((COUNTIFS(SWISSW!$I:$I,TOTAL_MATCHUP!$A15,SWISSW!$J:$J,TOTAL_MATCHUP!AU$1,SWISSW!$F:$F,"Lost")+COUNTIFS(SWISSW!$I:$I,TOTAL_MATCHUP!AU$1,SWISSW!$J:$J,TOTAL_MATCHUP!$A15,SWISSW!$F:$F,"Won"))))*IF(ROW()=COLUMN(),0,1)</f>
        <v>0</v>
      </c>
      <c r="AV15" s="14">
        <f ca="1">(((COUNTIFS(SWISSW!$I:$I,TOTAL_MATCHUP!$A15,SWISSW!$J:$J,TOTAL_MATCHUP!AV$1,SWISSW!$F:$F,"Won")+COUNTIFS(SWISSW!$I:$I,TOTAL_MATCHUP!AV$1,SWISSW!$J:$J,TOTAL_MATCHUP!$A15,SWISSW!$F:$F,"Lost")))+((COUNTIFS(SWISSW!$I:$I,TOTAL_MATCHUP!$A15,SWISSW!$J:$J,TOTAL_MATCHUP!AV$1,SWISSW!$F:$F,"Lost")+COUNTIFS(SWISSW!$I:$I,TOTAL_MATCHUP!AV$1,SWISSW!$J:$J,TOTAL_MATCHUP!$A15,SWISSW!$F:$F,"Won"))))*IF(ROW()=COLUMN(),0,1)</f>
        <v>0</v>
      </c>
      <c r="AW15" s="14">
        <f ca="1">(((COUNTIFS(SWISSW!$I:$I,TOTAL_MATCHUP!$A15,SWISSW!$J:$J,TOTAL_MATCHUP!AW$1,SWISSW!$F:$F,"Won")+COUNTIFS(SWISSW!$I:$I,TOTAL_MATCHUP!AW$1,SWISSW!$J:$J,TOTAL_MATCHUP!$A15,SWISSW!$F:$F,"Lost")))+((COUNTIFS(SWISSW!$I:$I,TOTAL_MATCHUP!$A15,SWISSW!$J:$J,TOTAL_MATCHUP!AW$1,SWISSW!$F:$F,"Lost")+COUNTIFS(SWISSW!$I:$I,TOTAL_MATCHUP!AW$1,SWISSW!$J:$J,TOTAL_MATCHUP!$A15,SWISSW!$F:$F,"Won"))))*IF(ROW()=COLUMN(),0,1)</f>
        <v>0</v>
      </c>
      <c r="AX15" s="14">
        <f ca="1">(((COUNTIFS(SWISSW!$I:$I,TOTAL_MATCHUP!$A15,SWISSW!$J:$J,TOTAL_MATCHUP!AX$1,SWISSW!$F:$F,"Won")+COUNTIFS(SWISSW!$I:$I,TOTAL_MATCHUP!AX$1,SWISSW!$J:$J,TOTAL_MATCHUP!$A15,SWISSW!$F:$F,"Lost")))+((COUNTIFS(SWISSW!$I:$I,TOTAL_MATCHUP!$A15,SWISSW!$J:$J,TOTAL_MATCHUP!AX$1,SWISSW!$F:$F,"Lost")+COUNTIFS(SWISSW!$I:$I,TOTAL_MATCHUP!AX$1,SWISSW!$J:$J,TOTAL_MATCHUP!$A15,SWISSW!$F:$F,"Won"))))*IF(ROW()=COLUMN(),0,1)</f>
        <v>0</v>
      </c>
      <c r="AY15" s="14">
        <f ca="1">(((COUNTIFS(SWISSW!$I:$I,TOTAL_MATCHUP!$A15,SWISSW!$J:$J,TOTAL_MATCHUP!AY$1,SWISSW!$F:$F,"Won")+COUNTIFS(SWISSW!$I:$I,TOTAL_MATCHUP!AY$1,SWISSW!$J:$J,TOTAL_MATCHUP!$A15,SWISSW!$F:$F,"Lost")))+((COUNTIFS(SWISSW!$I:$I,TOTAL_MATCHUP!$A15,SWISSW!$J:$J,TOTAL_MATCHUP!AY$1,SWISSW!$F:$F,"Lost")+COUNTIFS(SWISSW!$I:$I,TOTAL_MATCHUP!AY$1,SWISSW!$J:$J,TOTAL_MATCHUP!$A15,SWISSW!$F:$F,"Won"))))*IF(ROW()=COLUMN(),0,1)</f>
        <v>0</v>
      </c>
      <c r="AZ15" s="14">
        <f ca="1">(((COUNTIFS(SWISSW!$I:$I,TOTAL_MATCHUP!$A15,SWISSW!$J:$J,TOTAL_MATCHUP!AZ$1,SWISSW!$F:$F,"Won")+COUNTIFS(SWISSW!$I:$I,TOTAL_MATCHUP!AZ$1,SWISSW!$J:$J,TOTAL_MATCHUP!$A15,SWISSW!$F:$F,"Lost")))+((COUNTIFS(SWISSW!$I:$I,TOTAL_MATCHUP!$A15,SWISSW!$J:$J,TOTAL_MATCHUP!AZ$1,SWISSW!$F:$F,"Lost")+COUNTIFS(SWISSW!$I:$I,TOTAL_MATCHUP!AZ$1,SWISSW!$J:$J,TOTAL_MATCHUP!$A15,SWISSW!$F:$F,"Won"))))*IF(ROW()=COLUMN(),0,1)</f>
        <v>0</v>
      </c>
      <c r="BA15" s="14">
        <f ca="1">(((COUNTIFS(SWISSW!$I:$I,TOTAL_MATCHUP!$A15,SWISSW!$J:$J,TOTAL_MATCHUP!BA$1,SWISSW!$F:$F,"Won")+COUNTIFS(SWISSW!$I:$I,TOTAL_MATCHUP!BA$1,SWISSW!$J:$J,TOTAL_MATCHUP!$A15,SWISSW!$F:$F,"Lost")))+((COUNTIFS(SWISSW!$I:$I,TOTAL_MATCHUP!$A15,SWISSW!$J:$J,TOTAL_MATCHUP!BA$1,SWISSW!$F:$F,"Lost")+COUNTIFS(SWISSW!$I:$I,TOTAL_MATCHUP!BA$1,SWISSW!$J:$J,TOTAL_MATCHUP!$A15,SWISSW!$F:$F,"Won"))))*IF(ROW()=COLUMN(),0,1)</f>
        <v>0</v>
      </c>
      <c r="BB15" s="14">
        <f ca="1">(((COUNTIFS(SWISSW!$I:$I,TOTAL_MATCHUP!$A15,SWISSW!$J:$J,TOTAL_MATCHUP!BB$1,SWISSW!$F:$F,"Won")+COUNTIFS(SWISSW!$I:$I,TOTAL_MATCHUP!BB$1,SWISSW!$J:$J,TOTAL_MATCHUP!$A15,SWISSW!$F:$F,"Lost")))+((COUNTIFS(SWISSW!$I:$I,TOTAL_MATCHUP!$A15,SWISSW!$J:$J,TOTAL_MATCHUP!BB$1,SWISSW!$F:$F,"Lost")+COUNTIFS(SWISSW!$I:$I,TOTAL_MATCHUP!BB$1,SWISSW!$J:$J,TOTAL_MATCHUP!$A15,SWISSW!$F:$F,"Won"))))*IF(ROW()=COLUMN(),0,1)</f>
        <v>0</v>
      </c>
      <c r="BC15" s="14">
        <f ca="1">(((COUNTIFS(SWISSW!$I:$I,TOTAL_MATCHUP!$A15,SWISSW!$J:$J,TOTAL_MATCHUP!BC$1,SWISSW!$F:$F,"Won")+COUNTIFS(SWISSW!$I:$I,TOTAL_MATCHUP!BC$1,SWISSW!$J:$J,TOTAL_MATCHUP!$A15,SWISSW!$F:$F,"Lost")))+((COUNTIFS(SWISSW!$I:$I,TOTAL_MATCHUP!$A15,SWISSW!$J:$J,TOTAL_MATCHUP!BC$1,SWISSW!$F:$F,"Lost")+COUNTIFS(SWISSW!$I:$I,TOTAL_MATCHUP!BC$1,SWISSW!$J:$J,TOTAL_MATCHUP!$A15,SWISSW!$F:$F,"Won"))))*IF(ROW()=COLUMN(),0,1)</f>
        <v>0</v>
      </c>
      <c r="BD15" s="14">
        <f ca="1">(((COUNTIFS(SWISSW!$I:$I,TOTAL_MATCHUP!$A15,SWISSW!$J:$J,TOTAL_MATCHUP!BD$1,SWISSW!$F:$F,"Won")+COUNTIFS(SWISSW!$I:$I,TOTAL_MATCHUP!BD$1,SWISSW!$J:$J,TOTAL_MATCHUP!$A15,SWISSW!$F:$F,"Lost")))+((COUNTIFS(SWISSW!$I:$I,TOTAL_MATCHUP!$A15,SWISSW!$J:$J,TOTAL_MATCHUP!BD$1,SWISSW!$F:$F,"Lost")+COUNTIFS(SWISSW!$I:$I,TOTAL_MATCHUP!BD$1,SWISSW!$J:$J,TOTAL_MATCHUP!$A15,SWISSW!$F:$F,"Won"))))*IF(ROW()=COLUMN(),0,1)</f>
        <v>0</v>
      </c>
      <c r="BE15" s="14">
        <f ca="1">(((COUNTIFS(SWISSW!$I:$I,TOTAL_MATCHUP!$A15,SWISSW!$J:$J,TOTAL_MATCHUP!BE$1,SWISSW!$F:$F,"Won")+COUNTIFS(SWISSW!$I:$I,TOTAL_MATCHUP!BE$1,SWISSW!$J:$J,TOTAL_MATCHUP!$A15,SWISSW!$F:$F,"Lost")))+((COUNTIFS(SWISSW!$I:$I,TOTAL_MATCHUP!$A15,SWISSW!$J:$J,TOTAL_MATCHUP!BE$1,SWISSW!$F:$F,"Lost")+COUNTIFS(SWISSW!$I:$I,TOTAL_MATCHUP!BE$1,SWISSW!$J:$J,TOTAL_MATCHUP!$A15,SWISSW!$F:$F,"Won"))))*IF(ROW()=COLUMN(),0,1)</f>
        <v>0</v>
      </c>
      <c r="BF15" s="14">
        <f ca="1">(((COUNTIFS(SWISSW!$I:$I,TOTAL_MATCHUP!$A15,SWISSW!$J:$J,TOTAL_MATCHUP!BF$1,SWISSW!$F:$F,"Won")+COUNTIFS(SWISSW!$I:$I,TOTAL_MATCHUP!BF$1,SWISSW!$J:$J,TOTAL_MATCHUP!$A15,SWISSW!$F:$F,"Lost")))+((COUNTIFS(SWISSW!$I:$I,TOTAL_MATCHUP!$A15,SWISSW!$J:$J,TOTAL_MATCHUP!BF$1,SWISSW!$F:$F,"Lost")+COUNTIFS(SWISSW!$I:$I,TOTAL_MATCHUP!BF$1,SWISSW!$J:$J,TOTAL_MATCHUP!$A15,SWISSW!$F:$F,"Won"))))*IF(ROW()=COLUMN(),0,1)</f>
        <v>0</v>
      </c>
    </row>
    <row r="16" spans="1:58" s="6" customFormat="1" ht="55" customHeight="1" x14ac:dyDescent="0.25">
      <c r="A16" s="3" t="str">
        <f ca="1">MATCHUP!A16</f>
        <v>Jeskai Ephemerate</v>
      </c>
      <c r="B16" s="14">
        <f ca="1">(((COUNTIFS(SWISSW!$I:$I,TOTAL_MATCHUP!$A16,SWISSW!$J:$J,TOTAL_MATCHUP!B$1,SWISSW!$F:$F,"Won")+COUNTIFS(SWISSW!$I:$I,TOTAL_MATCHUP!B$1,SWISSW!$J:$J,TOTAL_MATCHUP!$A16,SWISSW!$F:$F,"Lost")))+((COUNTIFS(SWISSW!$I:$I,TOTAL_MATCHUP!$A16,SWISSW!$J:$J,TOTAL_MATCHUP!B$1,SWISSW!$F:$F,"Lost")+COUNTIFS(SWISSW!$I:$I,TOTAL_MATCHUP!B$1,SWISSW!$J:$J,TOTAL_MATCHUP!$A16,SWISSW!$F:$F,"Won"))))*IF(ROW()=COLUMN(),0,1)</f>
        <v>23</v>
      </c>
      <c r="C16" s="14">
        <f ca="1">(((COUNTIFS(SWISSW!$I:$I,TOTAL_MATCHUP!$A16,SWISSW!$J:$J,TOTAL_MATCHUP!C$1,SWISSW!$F:$F,"Won")+COUNTIFS(SWISSW!$I:$I,TOTAL_MATCHUP!C$1,SWISSW!$J:$J,TOTAL_MATCHUP!$A16,SWISSW!$F:$F,"Lost")))+((COUNTIFS(SWISSW!$I:$I,TOTAL_MATCHUP!$A16,SWISSW!$J:$J,TOTAL_MATCHUP!C$1,SWISSW!$F:$F,"Lost")+COUNTIFS(SWISSW!$I:$I,TOTAL_MATCHUP!C$1,SWISSW!$J:$J,TOTAL_MATCHUP!$A16,SWISSW!$F:$F,"Won"))))*IF(ROW()=COLUMN(),0,1)</f>
        <v>17</v>
      </c>
      <c r="D16" s="14">
        <f ca="1">(((COUNTIFS(SWISSW!$I:$I,TOTAL_MATCHUP!$A16,SWISSW!$J:$J,TOTAL_MATCHUP!D$1,SWISSW!$F:$F,"Won")+COUNTIFS(SWISSW!$I:$I,TOTAL_MATCHUP!D$1,SWISSW!$J:$J,TOTAL_MATCHUP!$A16,SWISSW!$F:$F,"Lost")))+((COUNTIFS(SWISSW!$I:$I,TOTAL_MATCHUP!$A16,SWISSW!$J:$J,TOTAL_MATCHUP!D$1,SWISSW!$F:$F,"Lost")+COUNTIFS(SWISSW!$I:$I,TOTAL_MATCHUP!D$1,SWISSW!$J:$J,TOTAL_MATCHUP!$A16,SWISSW!$F:$F,"Won"))))*IF(ROW()=COLUMN(),0,1)</f>
        <v>13</v>
      </c>
      <c r="E16" s="14">
        <f ca="1">(((COUNTIFS(SWISSW!$I:$I,TOTAL_MATCHUP!$A16,SWISSW!$J:$J,TOTAL_MATCHUP!E$1,SWISSW!$F:$F,"Won")+COUNTIFS(SWISSW!$I:$I,TOTAL_MATCHUP!E$1,SWISSW!$J:$J,TOTAL_MATCHUP!$A16,SWISSW!$F:$F,"Lost")))+((COUNTIFS(SWISSW!$I:$I,TOTAL_MATCHUP!$A16,SWISSW!$J:$J,TOTAL_MATCHUP!E$1,SWISSW!$F:$F,"Lost")+COUNTIFS(SWISSW!$I:$I,TOTAL_MATCHUP!E$1,SWISSW!$J:$J,TOTAL_MATCHUP!$A16,SWISSW!$F:$F,"Won"))))*IF(ROW()=COLUMN(),0,1)</f>
        <v>12</v>
      </c>
      <c r="F16" s="14">
        <f ca="1">(((COUNTIFS(SWISSW!$I:$I,TOTAL_MATCHUP!$A16,SWISSW!$J:$J,TOTAL_MATCHUP!F$1,SWISSW!$F:$F,"Won")+COUNTIFS(SWISSW!$I:$I,TOTAL_MATCHUP!F$1,SWISSW!$J:$J,TOTAL_MATCHUP!$A16,SWISSW!$F:$F,"Lost")))+((COUNTIFS(SWISSW!$I:$I,TOTAL_MATCHUP!$A16,SWISSW!$J:$J,TOTAL_MATCHUP!F$1,SWISSW!$F:$F,"Lost")+COUNTIFS(SWISSW!$I:$I,TOTAL_MATCHUP!F$1,SWISSW!$J:$J,TOTAL_MATCHUP!$A16,SWISSW!$F:$F,"Won"))))*IF(ROW()=COLUMN(),0,1)</f>
        <v>10</v>
      </c>
      <c r="G16" s="14">
        <f ca="1">(((COUNTIFS(SWISSW!$I:$I,TOTAL_MATCHUP!$A16,SWISSW!$J:$J,TOTAL_MATCHUP!G$1,SWISSW!$F:$F,"Won")+COUNTIFS(SWISSW!$I:$I,TOTAL_MATCHUP!G$1,SWISSW!$J:$J,TOTAL_MATCHUP!$A16,SWISSW!$F:$F,"Lost")))+((COUNTIFS(SWISSW!$I:$I,TOTAL_MATCHUP!$A16,SWISSW!$J:$J,TOTAL_MATCHUP!G$1,SWISSW!$F:$F,"Lost")+COUNTIFS(SWISSW!$I:$I,TOTAL_MATCHUP!G$1,SWISSW!$J:$J,TOTAL_MATCHUP!$A16,SWISSW!$F:$F,"Won"))))*IF(ROW()=COLUMN(),0,1)</f>
        <v>13</v>
      </c>
      <c r="H16" s="14">
        <f ca="1">(((COUNTIFS(SWISSW!$I:$I,TOTAL_MATCHUP!$A16,SWISSW!$J:$J,TOTAL_MATCHUP!H$1,SWISSW!$F:$F,"Won")+COUNTIFS(SWISSW!$I:$I,TOTAL_MATCHUP!H$1,SWISSW!$J:$J,TOTAL_MATCHUP!$A16,SWISSW!$F:$F,"Lost")))+((COUNTIFS(SWISSW!$I:$I,TOTAL_MATCHUP!$A16,SWISSW!$J:$J,TOTAL_MATCHUP!H$1,SWISSW!$F:$F,"Lost")+COUNTIFS(SWISSW!$I:$I,TOTAL_MATCHUP!H$1,SWISSW!$J:$J,TOTAL_MATCHUP!$A16,SWISSW!$F:$F,"Won"))))*IF(ROW()=COLUMN(),0,1)</f>
        <v>2</v>
      </c>
      <c r="I16" s="14">
        <f ca="1">(((COUNTIFS(SWISSW!$I:$I,TOTAL_MATCHUP!$A16,SWISSW!$J:$J,TOTAL_MATCHUP!I$1,SWISSW!$F:$F,"Won")+COUNTIFS(SWISSW!$I:$I,TOTAL_MATCHUP!I$1,SWISSW!$J:$J,TOTAL_MATCHUP!$A16,SWISSW!$F:$F,"Lost")))+((COUNTIFS(SWISSW!$I:$I,TOTAL_MATCHUP!$A16,SWISSW!$J:$J,TOTAL_MATCHUP!I$1,SWISSW!$F:$F,"Lost")+COUNTIFS(SWISSW!$I:$I,TOTAL_MATCHUP!I$1,SWISSW!$J:$J,TOTAL_MATCHUP!$A16,SWISSW!$F:$F,"Won"))))*IF(ROW()=COLUMN(),0,1)</f>
        <v>7</v>
      </c>
      <c r="J16" s="14">
        <f ca="1">(((COUNTIFS(SWISSW!$I:$I,TOTAL_MATCHUP!$A16,SWISSW!$J:$J,TOTAL_MATCHUP!J$1,SWISSW!$F:$F,"Won")+COUNTIFS(SWISSW!$I:$I,TOTAL_MATCHUP!J$1,SWISSW!$J:$J,TOTAL_MATCHUP!$A16,SWISSW!$F:$F,"Lost")))+((COUNTIFS(SWISSW!$I:$I,TOTAL_MATCHUP!$A16,SWISSW!$J:$J,TOTAL_MATCHUP!J$1,SWISSW!$F:$F,"Lost")+COUNTIFS(SWISSW!$I:$I,TOTAL_MATCHUP!J$1,SWISSW!$J:$J,TOTAL_MATCHUP!$A16,SWISSW!$F:$F,"Won"))))*IF(ROW()=COLUMN(),0,1)</f>
        <v>7</v>
      </c>
      <c r="K16" s="14">
        <f ca="1">(((COUNTIFS(SWISSW!$I:$I,TOTAL_MATCHUP!$A16,SWISSW!$J:$J,TOTAL_MATCHUP!K$1,SWISSW!$F:$F,"Won")+COUNTIFS(SWISSW!$I:$I,TOTAL_MATCHUP!K$1,SWISSW!$J:$J,TOTAL_MATCHUP!$A16,SWISSW!$F:$F,"Lost")))+((COUNTIFS(SWISSW!$I:$I,TOTAL_MATCHUP!$A16,SWISSW!$J:$J,TOTAL_MATCHUP!K$1,SWISSW!$F:$F,"Lost")+COUNTIFS(SWISSW!$I:$I,TOTAL_MATCHUP!K$1,SWISSW!$J:$J,TOTAL_MATCHUP!$A16,SWISSW!$F:$F,"Won"))))*IF(ROW()=COLUMN(),0,1)</f>
        <v>4</v>
      </c>
      <c r="L16" s="14">
        <f ca="1">(((COUNTIFS(SWISSW!$I:$I,TOTAL_MATCHUP!$A16,SWISSW!$J:$J,TOTAL_MATCHUP!L$1,SWISSW!$F:$F,"Won")+COUNTIFS(SWISSW!$I:$I,TOTAL_MATCHUP!L$1,SWISSW!$J:$J,TOTAL_MATCHUP!$A16,SWISSW!$F:$F,"Lost")))+((COUNTIFS(SWISSW!$I:$I,TOTAL_MATCHUP!$A16,SWISSW!$J:$J,TOTAL_MATCHUP!L$1,SWISSW!$F:$F,"Lost")+COUNTIFS(SWISSW!$I:$I,TOTAL_MATCHUP!L$1,SWISSW!$J:$J,TOTAL_MATCHUP!$A16,SWISSW!$F:$F,"Won"))))*IF(ROW()=COLUMN(),0,1)</f>
        <v>2</v>
      </c>
      <c r="M16" s="14">
        <f ca="1">(((COUNTIFS(SWISSW!$I:$I,TOTAL_MATCHUP!$A16,SWISSW!$J:$J,TOTAL_MATCHUP!M$1,SWISSW!$F:$F,"Won")+COUNTIFS(SWISSW!$I:$I,TOTAL_MATCHUP!M$1,SWISSW!$J:$J,TOTAL_MATCHUP!$A16,SWISSW!$F:$F,"Lost")))+((COUNTIFS(SWISSW!$I:$I,TOTAL_MATCHUP!$A16,SWISSW!$J:$J,TOTAL_MATCHUP!M$1,SWISSW!$F:$F,"Lost")+COUNTIFS(SWISSW!$I:$I,TOTAL_MATCHUP!M$1,SWISSW!$J:$J,TOTAL_MATCHUP!$A16,SWISSW!$F:$F,"Won"))))*IF(ROW()=COLUMN(),0,1)</f>
        <v>4</v>
      </c>
      <c r="N16" s="14">
        <f ca="1">(((COUNTIFS(SWISSW!$I:$I,TOTAL_MATCHUP!$A16,SWISSW!$J:$J,TOTAL_MATCHUP!N$1,SWISSW!$F:$F,"Won")+COUNTIFS(SWISSW!$I:$I,TOTAL_MATCHUP!N$1,SWISSW!$J:$J,TOTAL_MATCHUP!$A16,SWISSW!$F:$F,"Lost")))+((COUNTIFS(SWISSW!$I:$I,TOTAL_MATCHUP!$A16,SWISSW!$J:$J,TOTAL_MATCHUP!N$1,SWISSW!$F:$F,"Lost")+COUNTIFS(SWISSW!$I:$I,TOTAL_MATCHUP!N$1,SWISSW!$J:$J,TOTAL_MATCHUP!$A16,SWISSW!$F:$F,"Won"))))*IF(ROW()=COLUMN(),0,1)</f>
        <v>4</v>
      </c>
      <c r="O16" s="14">
        <f ca="1">(((COUNTIFS(SWISSW!$I:$I,TOTAL_MATCHUP!$A16,SWISSW!$J:$J,TOTAL_MATCHUP!O$1,SWISSW!$F:$F,"Won")+COUNTIFS(SWISSW!$I:$I,TOTAL_MATCHUP!O$1,SWISSW!$J:$J,TOTAL_MATCHUP!$A16,SWISSW!$F:$F,"Lost")))+((COUNTIFS(SWISSW!$I:$I,TOTAL_MATCHUP!$A16,SWISSW!$J:$J,TOTAL_MATCHUP!O$1,SWISSW!$F:$F,"Lost")+COUNTIFS(SWISSW!$I:$I,TOTAL_MATCHUP!O$1,SWISSW!$J:$J,TOTAL_MATCHUP!$A16,SWISSW!$F:$F,"Won"))))*IF(ROW()=COLUMN(),0,1)</f>
        <v>6</v>
      </c>
      <c r="P16" s="14">
        <f ca="1">(((COUNTIFS(SWISSW!$I:$I,TOTAL_MATCHUP!$A16,SWISSW!$J:$J,TOTAL_MATCHUP!P$1,SWISSW!$F:$F,"Won")+COUNTIFS(SWISSW!$I:$I,TOTAL_MATCHUP!P$1,SWISSW!$J:$J,TOTAL_MATCHUP!$A16,SWISSW!$F:$F,"Lost")))+((COUNTIFS(SWISSW!$I:$I,TOTAL_MATCHUP!$A16,SWISSW!$J:$J,TOTAL_MATCHUP!P$1,SWISSW!$F:$F,"Lost")+COUNTIFS(SWISSW!$I:$I,TOTAL_MATCHUP!P$1,SWISSW!$J:$J,TOTAL_MATCHUP!$A16,SWISSW!$F:$F,"Won"))))*IF(ROW()=COLUMN(),0,1)</f>
        <v>0</v>
      </c>
      <c r="Q16" s="14">
        <f ca="1">(((COUNTIFS(SWISSW!$I:$I,TOTAL_MATCHUP!$A16,SWISSW!$J:$J,TOTAL_MATCHUP!Q$1,SWISSW!$F:$F,"Won")+COUNTIFS(SWISSW!$I:$I,TOTAL_MATCHUP!Q$1,SWISSW!$J:$J,TOTAL_MATCHUP!$A16,SWISSW!$F:$F,"Lost")))+((COUNTIFS(SWISSW!$I:$I,TOTAL_MATCHUP!$A16,SWISSW!$J:$J,TOTAL_MATCHUP!Q$1,SWISSW!$F:$F,"Lost")+COUNTIFS(SWISSW!$I:$I,TOTAL_MATCHUP!Q$1,SWISSW!$J:$J,TOTAL_MATCHUP!$A16,SWISSW!$F:$F,"Won"))))*IF(ROW()=COLUMN(),0,1)</f>
        <v>1</v>
      </c>
      <c r="R16" s="14">
        <f ca="1">(((COUNTIFS(SWISSW!$I:$I,TOTAL_MATCHUP!$A16,SWISSW!$J:$J,TOTAL_MATCHUP!R$1,SWISSW!$F:$F,"Won")+COUNTIFS(SWISSW!$I:$I,TOTAL_MATCHUP!R$1,SWISSW!$J:$J,TOTAL_MATCHUP!$A16,SWISSW!$F:$F,"Lost")))+((COUNTIFS(SWISSW!$I:$I,TOTAL_MATCHUP!$A16,SWISSW!$J:$J,TOTAL_MATCHUP!R$1,SWISSW!$F:$F,"Lost")+COUNTIFS(SWISSW!$I:$I,TOTAL_MATCHUP!R$1,SWISSW!$J:$J,TOTAL_MATCHUP!$A16,SWISSW!$F:$F,"Won"))))*IF(ROW()=COLUMN(),0,1)</f>
        <v>3</v>
      </c>
      <c r="S16" s="14">
        <f ca="1">(((COUNTIFS(SWISSW!$I:$I,TOTAL_MATCHUP!$A16,SWISSW!$J:$J,TOTAL_MATCHUP!S$1,SWISSW!$F:$F,"Won")+COUNTIFS(SWISSW!$I:$I,TOTAL_MATCHUP!S$1,SWISSW!$J:$J,TOTAL_MATCHUP!$A16,SWISSW!$F:$F,"Lost")))+((COUNTIFS(SWISSW!$I:$I,TOTAL_MATCHUP!$A16,SWISSW!$J:$J,TOTAL_MATCHUP!S$1,SWISSW!$F:$F,"Lost")+COUNTIFS(SWISSW!$I:$I,TOTAL_MATCHUP!S$1,SWISSW!$J:$J,TOTAL_MATCHUP!$A16,SWISSW!$F:$F,"Won"))))*IF(ROW()=COLUMN(),0,1)</f>
        <v>2</v>
      </c>
      <c r="T16" s="14">
        <f ca="1">(((COUNTIFS(SWISSW!$I:$I,TOTAL_MATCHUP!$A16,SWISSW!$J:$J,TOTAL_MATCHUP!T$1,SWISSW!$F:$F,"Won")+COUNTIFS(SWISSW!$I:$I,TOTAL_MATCHUP!T$1,SWISSW!$J:$J,TOTAL_MATCHUP!$A16,SWISSW!$F:$F,"Lost")))+((COUNTIFS(SWISSW!$I:$I,TOTAL_MATCHUP!$A16,SWISSW!$J:$J,TOTAL_MATCHUP!T$1,SWISSW!$F:$F,"Lost")+COUNTIFS(SWISSW!$I:$I,TOTAL_MATCHUP!T$1,SWISSW!$J:$J,TOTAL_MATCHUP!$A16,SWISSW!$F:$F,"Won"))))*IF(ROW()=COLUMN(),0,1)</f>
        <v>1</v>
      </c>
      <c r="U16" s="14">
        <f ca="1">(((COUNTIFS(SWISSW!$I:$I,TOTAL_MATCHUP!$A16,SWISSW!$J:$J,TOTAL_MATCHUP!U$1,SWISSW!$F:$F,"Won")+COUNTIFS(SWISSW!$I:$I,TOTAL_MATCHUP!U$1,SWISSW!$J:$J,TOTAL_MATCHUP!$A16,SWISSW!$F:$F,"Lost")))+((COUNTIFS(SWISSW!$I:$I,TOTAL_MATCHUP!$A16,SWISSW!$J:$J,TOTAL_MATCHUP!U$1,SWISSW!$F:$F,"Lost")+COUNTIFS(SWISSW!$I:$I,TOTAL_MATCHUP!U$1,SWISSW!$J:$J,TOTAL_MATCHUP!$A16,SWISSW!$F:$F,"Won"))))*IF(ROW()=COLUMN(),0,1)</f>
        <v>3</v>
      </c>
      <c r="V16" s="14">
        <f ca="1">(((COUNTIFS(SWISSW!$I:$I,TOTAL_MATCHUP!$A16,SWISSW!$J:$J,TOTAL_MATCHUP!V$1,SWISSW!$F:$F,"Won")+COUNTIFS(SWISSW!$I:$I,TOTAL_MATCHUP!V$1,SWISSW!$J:$J,TOTAL_MATCHUP!$A16,SWISSW!$F:$F,"Lost")))+((COUNTIFS(SWISSW!$I:$I,TOTAL_MATCHUP!$A16,SWISSW!$J:$J,TOTAL_MATCHUP!V$1,SWISSW!$F:$F,"Lost")+COUNTIFS(SWISSW!$I:$I,TOTAL_MATCHUP!V$1,SWISSW!$J:$J,TOTAL_MATCHUP!$A16,SWISSW!$F:$F,"Won"))))*IF(ROW()=COLUMN(),0,1)</f>
        <v>1</v>
      </c>
      <c r="W16" s="14">
        <f ca="1">(((COUNTIFS(SWISSW!$I:$I,TOTAL_MATCHUP!$A16,SWISSW!$J:$J,TOTAL_MATCHUP!W$1,SWISSW!$F:$F,"Won")+COUNTIFS(SWISSW!$I:$I,TOTAL_MATCHUP!W$1,SWISSW!$J:$J,TOTAL_MATCHUP!$A16,SWISSW!$F:$F,"Lost")))+((COUNTIFS(SWISSW!$I:$I,TOTAL_MATCHUP!$A16,SWISSW!$J:$J,TOTAL_MATCHUP!W$1,SWISSW!$F:$F,"Lost")+COUNTIFS(SWISSW!$I:$I,TOTAL_MATCHUP!W$1,SWISSW!$J:$J,TOTAL_MATCHUP!$A16,SWISSW!$F:$F,"Won"))))*IF(ROW()=COLUMN(),0,1)</f>
        <v>1</v>
      </c>
      <c r="X16" s="14">
        <f ca="1">(((COUNTIFS(SWISSW!$I:$I,TOTAL_MATCHUP!$A16,SWISSW!$J:$J,TOTAL_MATCHUP!X$1,SWISSW!$F:$F,"Won")+COUNTIFS(SWISSW!$I:$I,TOTAL_MATCHUP!X$1,SWISSW!$J:$J,TOTAL_MATCHUP!$A16,SWISSW!$F:$F,"Lost")))+((COUNTIFS(SWISSW!$I:$I,TOTAL_MATCHUP!$A16,SWISSW!$J:$J,TOTAL_MATCHUP!X$1,SWISSW!$F:$F,"Lost")+COUNTIFS(SWISSW!$I:$I,TOTAL_MATCHUP!X$1,SWISSW!$J:$J,TOTAL_MATCHUP!$A16,SWISSW!$F:$F,"Won"))))*IF(ROW()=COLUMN(),0,1)</f>
        <v>0</v>
      </c>
      <c r="Y16" s="14">
        <f ca="1">(((COUNTIFS(SWISSW!$I:$I,TOTAL_MATCHUP!$A16,SWISSW!$J:$J,TOTAL_MATCHUP!Y$1,SWISSW!$F:$F,"Won")+COUNTIFS(SWISSW!$I:$I,TOTAL_MATCHUP!Y$1,SWISSW!$J:$J,TOTAL_MATCHUP!$A16,SWISSW!$F:$F,"Lost")))+((COUNTIFS(SWISSW!$I:$I,TOTAL_MATCHUP!$A16,SWISSW!$J:$J,TOTAL_MATCHUP!Y$1,SWISSW!$F:$F,"Lost")+COUNTIFS(SWISSW!$I:$I,TOTAL_MATCHUP!Y$1,SWISSW!$J:$J,TOTAL_MATCHUP!$A16,SWISSW!$F:$F,"Won"))))*IF(ROW()=COLUMN(),0,1)</f>
        <v>1</v>
      </c>
      <c r="Z16" s="14">
        <f ca="1">(((COUNTIFS(SWISSW!$I:$I,TOTAL_MATCHUP!$A16,SWISSW!$J:$J,TOTAL_MATCHUP!Z$1,SWISSW!$F:$F,"Won")+COUNTIFS(SWISSW!$I:$I,TOTAL_MATCHUP!Z$1,SWISSW!$J:$J,TOTAL_MATCHUP!$A16,SWISSW!$F:$F,"Lost")))+((COUNTIFS(SWISSW!$I:$I,TOTAL_MATCHUP!$A16,SWISSW!$J:$J,TOTAL_MATCHUP!Z$1,SWISSW!$F:$F,"Lost")+COUNTIFS(SWISSW!$I:$I,TOTAL_MATCHUP!Z$1,SWISSW!$J:$J,TOTAL_MATCHUP!$A16,SWISSW!$F:$F,"Won"))))*IF(ROW()=COLUMN(),0,1)</f>
        <v>1</v>
      </c>
      <c r="AA16" s="14">
        <f ca="1">(((COUNTIFS(SWISSW!$I:$I,TOTAL_MATCHUP!$A16,SWISSW!$J:$J,TOTAL_MATCHUP!AA$1,SWISSW!$F:$F,"Won")+COUNTIFS(SWISSW!$I:$I,TOTAL_MATCHUP!AA$1,SWISSW!$J:$J,TOTAL_MATCHUP!$A16,SWISSW!$F:$F,"Lost")))+((COUNTIFS(SWISSW!$I:$I,TOTAL_MATCHUP!$A16,SWISSW!$J:$J,TOTAL_MATCHUP!AA$1,SWISSW!$F:$F,"Lost")+COUNTIFS(SWISSW!$I:$I,TOTAL_MATCHUP!AA$1,SWISSW!$J:$J,TOTAL_MATCHUP!$A16,SWISSW!$F:$F,"Won"))))*IF(ROW()=COLUMN(),0,1)</f>
        <v>0</v>
      </c>
      <c r="AB16" s="14">
        <f ca="1">(((COUNTIFS(SWISSW!$I:$I,TOTAL_MATCHUP!$A16,SWISSW!$J:$J,TOTAL_MATCHUP!AB$1,SWISSW!$F:$F,"Won")+COUNTIFS(SWISSW!$I:$I,TOTAL_MATCHUP!AB$1,SWISSW!$J:$J,TOTAL_MATCHUP!$A16,SWISSW!$F:$F,"Lost")))+((COUNTIFS(SWISSW!$I:$I,TOTAL_MATCHUP!$A16,SWISSW!$J:$J,TOTAL_MATCHUP!AB$1,SWISSW!$F:$F,"Lost")+COUNTIFS(SWISSW!$I:$I,TOTAL_MATCHUP!AB$1,SWISSW!$J:$J,TOTAL_MATCHUP!$A16,SWISSW!$F:$F,"Won"))))*IF(ROW()=COLUMN(),0,1)</f>
        <v>1</v>
      </c>
      <c r="AC16" s="14">
        <f ca="1">(((COUNTIFS(SWISSW!$I:$I,TOTAL_MATCHUP!$A16,SWISSW!$J:$J,TOTAL_MATCHUP!AC$1,SWISSW!$F:$F,"Won")+COUNTIFS(SWISSW!$I:$I,TOTAL_MATCHUP!AC$1,SWISSW!$J:$J,TOTAL_MATCHUP!$A16,SWISSW!$F:$F,"Lost")))+((COUNTIFS(SWISSW!$I:$I,TOTAL_MATCHUP!$A16,SWISSW!$J:$J,TOTAL_MATCHUP!AC$1,SWISSW!$F:$F,"Lost")+COUNTIFS(SWISSW!$I:$I,TOTAL_MATCHUP!AC$1,SWISSW!$J:$J,TOTAL_MATCHUP!$A16,SWISSW!$F:$F,"Won"))))*IF(ROW()=COLUMN(),0,1)</f>
        <v>0</v>
      </c>
      <c r="AD16" s="14">
        <f ca="1">(((COUNTIFS(SWISSW!$I:$I,TOTAL_MATCHUP!$A16,SWISSW!$J:$J,TOTAL_MATCHUP!AD$1,SWISSW!$F:$F,"Won")+COUNTIFS(SWISSW!$I:$I,TOTAL_MATCHUP!AD$1,SWISSW!$J:$J,TOTAL_MATCHUP!$A16,SWISSW!$F:$F,"Lost")))+((COUNTIFS(SWISSW!$I:$I,TOTAL_MATCHUP!$A16,SWISSW!$J:$J,TOTAL_MATCHUP!AD$1,SWISSW!$F:$F,"Lost")+COUNTIFS(SWISSW!$I:$I,TOTAL_MATCHUP!AD$1,SWISSW!$J:$J,TOTAL_MATCHUP!$A16,SWISSW!$F:$F,"Won"))))*IF(ROW()=COLUMN(),0,1)</f>
        <v>0</v>
      </c>
      <c r="AE16" s="14">
        <f ca="1">(((COUNTIFS(SWISSW!$I:$I,TOTAL_MATCHUP!$A16,SWISSW!$J:$J,TOTAL_MATCHUP!AE$1,SWISSW!$F:$F,"Won")+COUNTIFS(SWISSW!$I:$I,TOTAL_MATCHUP!AE$1,SWISSW!$J:$J,TOTAL_MATCHUP!$A16,SWISSW!$F:$F,"Lost")))+((COUNTIFS(SWISSW!$I:$I,TOTAL_MATCHUP!$A16,SWISSW!$J:$J,TOTAL_MATCHUP!AE$1,SWISSW!$F:$F,"Lost")+COUNTIFS(SWISSW!$I:$I,TOTAL_MATCHUP!AE$1,SWISSW!$J:$J,TOTAL_MATCHUP!$A16,SWISSW!$F:$F,"Won"))))*IF(ROW()=COLUMN(),0,1)</f>
        <v>0</v>
      </c>
      <c r="AF16" s="14">
        <f ca="1">(((COUNTIFS(SWISSW!$I:$I,TOTAL_MATCHUP!$A16,SWISSW!$J:$J,TOTAL_MATCHUP!AF$1,SWISSW!$F:$F,"Won")+COUNTIFS(SWISSW!$I:$I,TOTAL_MATCHUP!AF$1,SWISSW!$J:$J,TOTAL_MATCHUP!$A16,SWISSW!$F:$F,"Lost")))+((COUNTIFS(SWISSW!$I:$I,TOTAL_MATCHUP!$A16,SWISSW!$J:$J,TOTAL_MATCHUP!AF$1,SWISSW!$F:$F,"Lost")+COUNTIFS(SWISSW!$I:$I,TOTAL_MATCHUP!AF$1,SWISSW!$J:$J,TOTAL_MATCHUP!$A16,SWISSW!$F:$F,"Won"))))*IF(ROW()=COLUMN(),0,1)</f>
        <v>1</v>
      </c>
      <c r="AG16" s="14">
        <f ca="1">(((COUNTIFS(SWISSW!$I:$I,TOTAL_MATCHUP!$A16,SWISSW!$J:$J,TOTAL_MATCHUP!AG$1,SWISSW!$F:$F,"Won")+COUNTIFS(SWISSW!$I:$I,TOTAL_MATCHUP!AG$1,SWISSW!$J:$J,TOTAL_MATCHUP!$A16,SWISSW!$F:$F,"Lost")))+((COUNTIFS(SWISSW!$I:$I,TOTAL_MATCHUP!$A16,SWISSW!$J:$J,TOTAL_MATCHUP!AG$1,SWISSW!$F:$F,"Lost")+COUNTIFS(SWISSW!$I:$I,TOTAL_MATCHUP!AG$1,SWISSW!$J:$J,TOTAL_MATCHUP!$A16,SWISSW!$F:$F,"Won"))))*IF(ROW()=COLUMN(),0,1)</f>
        <v>0</v>
      </c>
      <c r="AH16" s="14">
        <f ca="1">(((COUNTIFS(SWISSW!$I:$I,TOTAL_MATCHUP!$A16,SWISSW!$J:$J,TOTAL_MATCHUP!AH$1,SWISSW!$F:$F,"Won")+COUNTIFS(SWISSW!$I:$I,TOTAL_MATCHUP!AH$1,SWISSW!$J:$J,TOTAL_MATCHUP!$A16,SWISSW!$F:$F,"Lost")))+((COUNTIFS(SWISSW!$I:$I,TOTAL_MATCHUP!$A16,SWISSW!$J:$J,TOTAL_MATCHUP!AH$1,SWISSW!$F:$F,"Lost")+COUNTIFS(SWISSW!$I:$I,TOTAL_MATCHUP!AH$1,SWISSW!$J:$J,TOTAL_MATCHUP!$A16,SWISSW!$F:$F,"Won"))))*IF(ROW()=COLUMN(),0,1)</f>
        <v>1</v>
      </c>
      <c r="AI16" s="14">
        <f ca="1">(((COUNTIFS(SWISSW!$I:$I,TOTAL_MATCHUP!$A16,SWISSW!$J:$J,TOTAL_MATCHUP!AI$1,SWISSW!$F:$F,"Won")+COUNTIFS(SWISSW!$I:$I,TOTAL_MATCHUP!AI$1,SWISSW!$J:$J,TOTAL_MATCHUP!$A16,SWISSW!$F:$F,"Lost")))+((COUNTIFS(SWISSW!$I:$I,TOTAL_MATCHUP!$A16,SWISSW!$J:$J,TOTAL_MATCHUP!AI$1,SWISSW!$F:$F,"Lost")+COUNTIFS(SWISSW!$I:$I,TOTAL_MATCHUP!AI$1,SWISSW!$J:$J,TOTAL_MATCHUP!$A16,SWISSW!$F:$F,"Won"))))*IF(ROW()=COLUMN(),0,1)</f>
        <v>0</v>
      </c>
      <c r="AJ16" s="14">
        <f ca="1">(((COUNTIFS(SWISSW!$I:$I,TOTAL_MATCHUP!$A16,SWISSW!$J:$J,TOTAL_MATCHUP!AJ$1,SWISSW!$F:$F,"Won")+COUNTIFS(SWISSW!$I:$I,TOTAL_MATCHUP!AJ$1,SWISSW!$J:$J,TOTAL_MATCHUP!$A16,SWISSW!$F:$F,"Lost")))+((COUNTIFS(SWISSW!$I:$I,TOTAL_MATCHUP!$A16,SWISSW!$J:$J,TOTAL_MATCHUP!AJ$1,SWISSW!$F:$F,"Lost")+COUNTIFS(SWISSW!$I:$I,TOTAL_MATCHUP!AJ$1,SWISSW!$J:$J,TOTAL_MATCHUP!$A16,SWISSW!$F:$F,"Won"))))*IF(ROW()=COLUMN(),0,1)</f>
        <v>1</v>
      </c>
      <c r="AK16" s="14">
        <f ca="1">(((COUNTIFS(SWISSW!$I:$I,TOTAL_MATCHUP!$A16,SWISSW!$J:$J,TOTAL_MATCHUP!AK$1,SWISSW!$F:$F,"Won")+COUNTIFS(SWISSW!$I:$I,TOTAL_MATCHUP!AK$1,SWISSW!$J:$J,TOTAL_MATCHUP!$A16,SWISSW!$F:$F,"Lost")))+((COUNTIFS(SWISSW!$I:$I,TOTAL_MATCHUP!$A16,SWISSW!$J:$J,TOTAL_MATCHUP!AK$1,SWISSW!$F:$F,"Lost")+COUNTIFS(SWISSW!$I:$I,TOTAL_MATCHUP!AK$1,SWISSW!$J:$J,TOTAL_MATCHUP!$A16,SWISSW!$F:$F,"Won"))))*IF(ROW()=COLUMN(),0,1)</f>
        <v>0</v>
      </c>
      <c r="AL16" s="14">
        <f ca="1">(((COUNTIFS(SWISSW!$I:$I,TOTAL_MATCHUP!$A16,SWISSW!$J:$J,TOTAL_MATCHUP!AL$1,SWISSW!$F:$F,"Won")+COUNTIFS(SWISSW!$I:$I,TOTAL_MATCHUP!AL$1,SWISSW!$J:$J,TOTAL_MATCHUP!$A16,SWISSW!$F:$F,"Lost")))+((COUNTIFS(SWISSW!$I:$I,TOTAL_MATCHUP!$A16,SWISSW!$J:$J,TOTAL_MATCHUP!AL$1,SWISSW!$F:$F,"Lost")+COUNTIFS(SWISSW!$I:$I,TOTAL_MATCHUP!AL$1,SWISSW!$J:$J,TOTAL_MATCHUP!$A16,SWISSW!$F:$F,"Won"))))*IF(ROW()=COLUMN(),0,1)</f>
        <v>0</v>
      </c>
      <c r="AM16" s="14">
        <f ca="1">(((COUNTIFS(SWISSW!$I:$I,TOTAL_MATCHUP!$A16,SWISSW!$J:$J,TOTAL_MATCHUP!AM$1,SWISSW!$F:$F,"Won")+COUNTIFS(SWISSW!$I:$I,TOTAL_MATCHUP!AM$1,SWISSW!$J:$J,TOTAL_MATCHUP!$A16,SWISSW!$F:$F,"Lost")))+((COUNTIFS(SWISSW!$I:$I,TOTAL_MATCHUP!$A16,SWISSW!$J:$J,TOTAL_MATCHUP!AM$1,SWISSW!$F:$F,"Lost")+COUNTIFS(SWISSW!$I:$I,TOTAL_MATCHUP!AM$1,SWISSW!$J:$J,TOTAL_MATCHUP!$A16,SWISSW!$F:$F,"Won"))))*IF(ROW()=COLUMN(),0,1)</f>
        <v>1</v>
      </c>
      <c r="AN16" s="14">
        <f ca="1">(((COUNTIFS(SWISSW!$I:$I,TOTAL_MATCHUP!$A16,SWISSW!$J:$J,TOTAL_MATCHUP!AN$1,SWISSW!$F:$F,"Won")+COUNTIFS(SWISSW!$I:$I,TOTAL_MATCHUP!AN$1,SWISSW!$J:$J,TOTAL_MATCHUP!$A16,SWISSW!$F:$F,"Lost")))+((COUNTIFS(SWISSW!$I:$I,TOTAL_MATCHUP!$A16,SWISSW!$J:$J,TOTAL_MATCHUP!AN$1,SWISSW!$F:$F,"Lost")+COUNTIFS(SWISSW!$I:$I,TOTAL_MATCHUP!AN$1,SWISSW!$J:$J,TOTAL_MATCHUP!$A16,SWISSW!$F:$F,"Won"))))*IF(ROW()=COLUMN(),0,1)</f>
        <v>0</v>
      </c>
      <c r="AO16" s="14">
        <f ca="1">(((COUNTIFS(SWISSW!$I:$I,TOTAL_MATCHUP!$A16,SWISSW!$J:$J,TOTAL_MATCHUP!AO$1,SWISSW!$F:$F,"Won")+COUNTIFS(SWISSW!$I:$I,TOTAL_MATCHUP!AO$1,SWISSW!$J:$J,TOTAL_MATCHUP!$A16,SWISSW!$F:$F,"Lost")))+((COUNTIFS(SWISSW!$I:$I,TOTAL_MATCHUP!$A16,SWISSW!$J:$J,TOTAL_MATCHUP!AO$1,SWISSW!$F:$F,"Lost")+COUNTIFS(SWISSW!$I:$I,TOTAL_MATCHUP!AO$1,SWISSW!$J:$J,TOTAL_MATCHUP!$A16,SWISSW!$F:$F,"Won"))))*IF(ROW()=COLUMN(),0,1)</f>
        <v>1</v>
      </c>
      <c r="AP16" s="14">
        <f ca="1">(((COUNTIFS(SWISSW!$I:$I,TOTAL_MATCHUP!$A16,SWISSW!$J:$J,TOTAL_MATCHUP!AP$1,SWISSW!$F:$F,"Won")+COUNTIFS(SWISSW!$I:$I,TOTAL_MATCHUP!AP$1,SWISSW!$J:$J,TOTAL_MATCHUP!$A16,SWISSW!$F:$F,"Lost")))+((COUNTIFS(SWISSW!$I:$I,TOTAL_MATCHUP!$A16,SWISSW!$J:$J,TOTAL_MATCHUP!AP$1,SWISSW!$F:$F,"Lost")+COUNTIFS(SWISSW!$I:$I,TOTAL_MATCHUP!AP$1,SWISSW!$J:$J,TOTAL_MATCHUP!$A16,SWISSW!$F:$F,"Won"))))*IF(ROW()=COLUMN(),0,1)</f>
        <v>0</v>
      </c>
      <c r="AQ16" s="14">
        <f ca="1">(((COUNTIFS(SWISSW!$I:$I,TOTAL_MATCHUP!$A16,SWISSW!$J:$J,TOTAL_MATCHUP!AQ$1,SWISSW!$F:$F,"Won")+COUNTIFS(SWISSW!$I:$I,TOTAL_MATCHUP!AQ$1,SWISSW!$J:$J,TOTAL_MATCHUP!$A16,SWISSW!$F:$F,"Lost")))+((COUNTIFS(SWISSW!$I:$I,TOTAL_MATCHUP!$A16,SWISSW!$J:$J,TOTAL_MATCHUP!AQ$1,SWISSW!$F:$F,"Lost")+COUNTIFS(SWISSW!$I:$I,TOTAL_MATCHUP!AQ$1,SWISSW!$J:$J,TOTAL_MATCHUP!$A16,SWISSW!$F:$F,"Won"))))*IF(ROW()=COLUMN(),0,1)</f>
        <v>0</v>
      </c>
      <c r="AR16" s="14">
        <f ca="1">(((COUNTIFS(SWISSW!$I:$I,TOTAL_MATCHUP!$A16,SWISSW!$J:$J,TOTAL_MATCHUP!AR$1,SWISSW!$F:$F,"Won")+COUNTIFS(SWISSW!$I:$I,TOTAL_MATCHUP!AR$1,SWISSW!$J:$J,TOTAL_MATCHUP!$A16,SWISSW!$F:$F,"Lost")))+((COUNTIFS(SWISSW!$I:$I,TOTAL_MATCHUP!$A16,SWISSW!$J:$J,TOTAL_MATCHUP!AR$1,SWISSW!$F:$F,"Lost")+COUNTIFS(SWISSW!$I:$I,TOTAL_MATCHUP!AR$1,SWISSW!$J:$J,TOTAL_MATCHUP!$A16,SWISSW!$F:$F,"Won"))))*IF(ROW()=COLUMN(),0,1)</f>
        <v>0</v>
      </c>
      <c r="AS16" s="14">
        <f ca="1">(((COUNTIFS(SWISSW!$I:$I,TOTAL_MATCHUP!$A16,SWISSW!$J:$J,TOTAL_MATCHUP!AS$1,SWISSW!$F:$F,"Won")+COUNTIFS(SWISSW!$I:$I,TOTAL_MATCHUP!AS$1,SWISSW!$J:$J,TOTAL_MATCHUP!$A16,SWISSW!$F:$F,"Lost")))+((COUNTIFS(SWISSW!$I:$I,TOTAL_MATCHUP!$A16,SWISSW!$J:$J,TOTAL_MATCHUP!AS$1,SWISSW!$F:$F,"Lost")+COUNTIFS(SWISSW!$I:$I,TOTAL_MATCHUP!AS$1,SWISSW!$J:$J,TOTAL_MATCHUP!$A16,SWISSW!$F:$F,"Won"))))*IF(ROW()=COLUMN(),0,1)</f>
        <v>0</v>
      </c>
      <c r="AT16" s="14">
        <f ca="1">(((COUNTIFS(SWISSW!$I:$I,TOTAL_MATCHUP!$A16,SWISSW!$J:$J,TOTAL_MATCHUP!AT$1,SWISSW!$F:$F,"Won")+COUNTIFS(SWISSW!$I:$I,TOTAL_MATCHUP!AT$1,SWISSW!$J:$J,TOTAL_MATCHUP!$A16,SWISSW!$F:$F,"Lost")))+((COUNTIFS(SWISSW!$I:$I,TOTAL_MATCHUP!$A16,SWISSW!$J:$J,TOTAL_MATCHUP!AT$1,SWISSW!$F:$F,"Lost")+COUNTIFS(SWISSW!$I:$I,TOTAL_MATCHUP!AT$1,SWISSW!$J:$J,TOTAL_MATCHUP!$A16,SWISSW!$F:$F,"Won"))))*IF(ROW()=COLUMN(),0,1)</f>
        <v>0</v>
      </c>
      <c r="AU16" s="14">
        <f ca="1">(((COUNTIFS(SWISSW!$I:$I,TOTAL_MATCHUP!$A16,SWISSW!$J:$J,TOTAL_MATCHUP!AU$1,SWISSW!$F:$F,"Won")+COUNTIFS(SWISSW!$I:$I,TOTAL_MATCHUP!AU$1,SWISSW!$J:$J,TOTAL_MATCHUP!$A16,SWISSW!$F:$F,"Lost")))+((COUNTIFS(SWISSW!$I:$I,TOTAL_MATCHUP!$A16,SWISSW!$J:$J,TOTAL_MATCHUP!AU$1,SWISSW!$F:$F,"Lost")+COUNTIFS(SWISSW!$I:$I,TOTAL_MATCHUP!AU$1,SWISSW!$J:$J,TOTAL_MATCHUP!$A16,SWISSW!$F:$F,"Won"))))*IF(ROW()=COLUMN(),0,1)</f>
        <v>0</v>
      </c>
      <c r="AV16" s="14">
        <f ca="1">(((COUNTIFS(SWISSW!$I:$I,TOTAL_MATCHUP!$A16,SWISSW!$J:$J,TOTAL_MATCHUP!AV$1,SWISSW!$F:$F,"Won")+COUNTIFS(SWISSW!$I:$I,TOTAL_MATCHUP!AV$1,SWISSW!$J:$J,TOTAL_MATCHUP!$A16,SWISSW!$F:$F,"Lost")))+((COUNTIFS(SWISSW!$I:$I,TOTAL_MATCHUP!$A16,SWISSW!$J:$J,TOTAL_MATCHUP!AV$1,SWISSW!$F:$F,"Lost")+COUNTIFS(SWISSW!$I:$I,TOTAL_MATCHUP!AV$1,SWISSW!$J:$J,TOTAL_MATCHUP!$A16,SWISSW!$F:$F,"Won"))))*IF(ROW()=COLUMN(),0,1)</f>
        <v>1</v>
      </c>
      <c r="AW16" s="14">
        <f ca="1">(((COUNTIFS(SWISSW!$I:$I,TOTAL_MATCHUP!$A16,SWISSW!$J:$J,TOTAL_MATCHUP!AW$1,SWISSW!$F:$F,"Won")+COUNTIFS(SWISSW!$I:$I,TOTAL_MATCHUP!AW$1,SWISSW!$J:$J,TOTAL_MATCHUP!$A16,SWISSW!$F:$F,"Lost")))+((COUNTIFS(SWISSW!$I:$I,TOTAL_MATCHUP!$A16,SWISSW!$J:$J,TOTAL_MATCHUP!AW$1,SWISSW!$F:$F,"Lost")+COUNTIFS(SWISSW!$I:$I,TOTAL_MATCHUP!AW$1,SWISSW!$J:$J,TOTAL_MATCHUP!$A16,SWISSW!$F:$F,"Won"))))*IF(ROW()=COLUMN(),0,1)</f>
        <v>0</v>
      </c>
      <c r="AX16" s="14">
        <f ca="1">(((COUNTIFS(SWISSW!$I:$I,TOTAL_MATCHUP!$A16,SWISSW!$J:$J,TOTAL_MATCHUP!AX$1,SWISSW!$F:$F,"Won")+COUNTIFS(SWISSW!$I:$I,TOTAL_MATCHUP!AX$1,SWISSW!$J:$J,TOTAL_MATCHUP!$A16,SWISSW!$F:$F,"Lost")))+((COUNTIFS(SWISSW!$I:$I,TOTAL_MATCHUP!$A16,SWISSW!$J:$J,TOTAL_MATCHUP!AX$1,SWISSW!$F:$F,"Lost")+COUNTIFS(SWISSW!$I:$I,TOTAL_MATCHUP!AX$1,SWISSW!$J:$J,TOTAL_MATCHUP!$A16,SWISSW!$F:$F,"Won"))))*IF(ROW()=COLUMN(),0,1)</f>
        <v>0</v>
      </c>
      <c r="AY16" s="14">
        <f ca="1">(((COUNTIFS(SWISSW!$I:$I,TOTAL_MATCHUP!$A16,SWISSW!$J:$J,TOTAL_MATCHUP!AY$1,SWISSW!$F:$F,"Won")+COUNTIFS(SWISSW!$I:$I,TOTAL_MATCHUP!AY$1,SWISSW!$J:$J,TOTAL_MATCHUP!$A16,SWISSW!$F:$F,"Lost")))+((COUNTIFS(SWISSW!$I:$I,TOTAL_MATCHUP!$A16,SWISSW!$J:$J,TOTAL_MATCHUP!AY$1,SWISSW!$F:$F,"Lost")+COUNTIFS(SWISSW!$I:$I,TOTAL_MATCHUP!AY$1,SWISSW!$J:$J,TOTAL_MATCHUP!$A16,SWISSW!$F:$F,"Won"))))*IF(ROW()=COLUMN(),0,1)</f>
        <v>0</v>
      </c>
      <c r="AZ16" s="14">
        <f ca="1">(((COUNTIFS(SWISSW!$I:$I,TOTAL_MATCHUP!$A16,SWISSW!$J:$J,TOTAL_MATCHUP!AZ$1,SWISSW!$F:$F,"Won")+COUNTIFS(SWISSW!$I:$I,TOTAL_MATCHUP!AZ$1,SWISSW!$J:$J,TOTAL_MATCHUP!$A16,SWISSW!$F:$F,"Lost")))+((COUNTIFS(SWISSW!$I:$I,TOTAL_MATCHUP!$A16,SWISSW!$J:$J,TOTAL_MATCHUP!AZ$1,SWISSW!$F:$F,"Lost")+COUNTIFS(SWISSW!$I:$I,TOTAL_MATCHUP!AZ$1,SWISSW!$J:$J,TOTAL_MATCHUP!$A16,SWISSW!$F:$F,"Won"))))*IF(ROW()=COLUMN(),0,1)</f>
        <v>0</v>
      </c>
      <c r="BA16" s="14">
        <f ca="1">(((COUNTIFS(SWISSW!$I:$I,TOTAL_MATCHUP!$A16,SWISSW!$J:$J,TOTAL_MATCHUP!BA$1,SWISSW!$F:$F,"Won")+COUNTIFS(SWISSW!$I:$I,TOTAL_MATCHUP!BA$1,SWISSW!$J:$J,TOTAL_MATCHUP!$A16,SWISSW!$F:$F,"Lost")))+((COUNTIFS(SWISSW!$I:$I,TOTAL_MATCHUP!$A16,SWISSW!$J:$J,TOTAL_MATCHUP!BA$1,SWISSW!$F:$F,"Lost")+COUNTIFS(SWISSW!$I:$I,TOTAL_MATCHUP!BA$1,SWISSW!$J:$J,TOTAL_MATCHUP!$A16,SWISSW!$F:$F,"Won"))))*IF(ROW()=COLUMN(),0,1)</f>
        <v>1</v>
      </c>
      <c r="BB16" s="14">
        <f ca="1">(((COUNTIFS(SWISSW!$I:$I,TOTAL_MATCHUP!$A16,SWISSW!$J:$J,TOTAL_MATCHUP!BB$1,SWISSW!$F:$F,"Won")+COUNTIFS(SWISSW!$I:$I,TOTAL_MATCHUP!BB$1,SWISSW!$J:$J,TOTAL_MATCHUP!$A16,SWISSW!$F:$F,"Lost")))+((COUNTIFS(SWISSW!$I:$I,TOTAL_MATCHUP!$A16,SWISSW!$J:$J,TOTAL_MATCHUP!BB$1,SWISSW!$F:$F,"Lost")+COUNTIFS(SWISSW!$I:$I,TOTAL_MATCHUP!BB$1,SWISSW!$J:$J,TOTAL_MATCHUP!$A16,SWISSW!$F:$F,"Won"))))*IF(ROW()=COLUMN(),0,1)</f>
        <v>0</v>
      </c>
      <c r="BC16" s="14">
        <f ca="1">(((COUNTIFS(SWISSW!$I:$I,TOTAL_MATCHUP!$A16,SWISSW!$J:$J,TOTAL_MATCHUP!BC$1,SWISSW!$F:$F,"Won")+COUNTIFS(SWISSW!$I:$I,TOTAL_MATCHUP!BC$1,SWISSW!$J:$J,TOTAL_MATCHUP!$A16,SWISSW!$F:$F,"Lost")))+((COUNTIFS(SWISSW!$I:$I,TOTAL_MATCHUP!$A16,SWISSW!$J:$J,TOTAL_MATCHUP!BC$1,SWISSW!$F:$F,"Lost")+COUNTIFS(SWISSW!$I:$I,TOTAL_MATCHUP!BC$1,SWISSW!$J:$J,TOTAL_MATCHUP!$A16,SWISSW!$F:$F,"Won"))))*IF(ROW()=COLUMN(),0,1)</f>
        <v>0</v>
      </c>
      <c r="BD16" s="14">
        <f ca="1">(((COUNTIFS(SWISSW!$I:$I,TOTAL_MATCHUP!$A16,SWISSW!$J:$J,TOTAL_MATCHUP!BD$1,SWISSW!$F:$F,"Won")+COUNTIFS(SWISSW!$I:$I,TOTAL_MATCHUP!BD$1,SWISSW!$J:$J,TOTAL_MATCHUP!$A16,SWISSW!$F:$F,"Lost")))+((COUNTIFS(SWISSW!$I:$I,TOTAL_MATCHUP!$A16,SWISSW!$J:$J,TOTAL_MATCHUP!BD$1,SWISSW!$F:$F,"Lost")+COUNTIFS(SWISSW!$I:$I,TOTAL_MATCHUP!BD$1,SWISSW!$J:$J,TOTAL_MATCHUP!$A16,SWISSW!$F:$F,"Won"))))*IF(ROW()=COLUMN(),0,1)</f>
        <v>0</v>
      </c>
      <c r="BE16" s="14">
        <f ca="1">(((COUNTIFS(SWISSW!$I:$I,TOTAL_MATCHUP!$A16,SWISSW!$J:$J,TOTAL_MATCHUP!BE$1,SWISSW!$F:$F,"Won")+COUNTIFS(SWISSW!$I:$I,TOTAL_MATCHUP!BE$1,SWISSW!$J:$J,TOTAL_MATCHUP!$A16,SWISSW!$F:$F,"Lost")))+((COUNTIFS(SWISSW!$I:$I,TOTAL_MATCHUP!$A16,SWISSW!$J:$J,TOTAL_MATCHUP!BE$1,SWISSW!$F:$F,"Lost")+COUNTIFS(SWISSW!$I:$I,TOTAL_MATCHUP!BE$1,SWISSW!$J:$J,TOTAL_MATCHUP!$A16,SWISSW!$F:$F,"Won"))))*IF(ROW()=COLUMN(),0,1)</f>
        <v>0</v>
      </c>
      <c r="BF16" s="14">
        <f ca="1">(((COUNTIFS(SWISSW!$I:$I,TOTAL_MATCHUP!$A16,SWISSW!$J:$J,TOTAL_MATCHUP!BF$1,SWISSW!$F:$F,"Won")+COUNTIFS(SWISSW!$I:$I,TOTAL_MATCHUP!BF$1,SWISSW!$J:$J,TOTAL_MATCHUP!$A16,SWISSW!$F:$F,"Lost")))+((COUNTIFS(SWISSW!$I:$I,TOTAL_MATCHUP!$A16,SWISSW!$J:$J,TOTAL_MATCHUP!BF$1,SWISSW!$F:$F,"Lost")+COUNTIFS(SWISSW!$I:$I,TOTAL_MATCHUP!BF$1,SWISSW!$J:$J,TOTAL_MATCHUP!$A16,SWISSW!$F:$F,"Won"))))*IF(ROW()=COLUMN(),0,1)</f>
        <v>0</v>
      </c>
    </row>
    <row r="17" spans="1:58" s="6" customFormat="1" ht="55" customHeight="1" x14ac:dyDescent="0.25">
      <c r="A17" s="3" t="str">
        <f ca="1">MATCHUP!A17</f>
        <v>Dimir Terror</v>
      </c>
      <c r="B17" s="14">
        <f ca="1">(((COUNTIFS(SWISSW!$I:$I,TOTAL_MATCHUP!$A17,SWISSW!$J:$J,TOTAL_MATCHUP!B$1,SWISSW!$F:$F,"Won")+COUNTIFS(SWISSW!$I:$I,TOTAL_MATCHUP!B$1,SWISSW!$J:$J,TOTAL_MATCHUP!$A17,SWISSW!$F:$F,"Lost")))+((COUNTIFS(SWISSW!$I:$I,TOTAL_MATCHUP!$A17,SWISSW!$J:$J,TOTAL_MATCHUP!B$1,SWISSW!$F:$F,"Lost")+COUNTIFS(SWISSW!$I:$I,TOTAL_MATCHUP!B$1,SWISSW!$J:$J,TOTAL_MATCHUP!$A17,SWISSW!$F:$F,"Won"))))*IF(ROW()=COLUMN(),0,1)</f>
        <v>18</v>
      </c>
      <c r="C17" s="14">
        <f ca="1">(((COUNTIFS(SWISSW!$I:$I,TOTAL_MATCHUP!$A17,SWISSW!$J:$J,TOTAL_MATCHUP!C$1,SWISSW!$F:$F,"Won")+COUNTIFS(SWISSW!$I:$I,TOTAL_MATCHUP!C$1,SWISSW!$J:$J,TOTAL_MATCHUP!$A17,SWISSW!$F:$F,"Lost")))+((COUNTIFS(SWISSW!$I:$I,TOTAL_MATCHUP!$A17,SWISSW!$J:$J,TOTAL_MATCHUP!C$1,SWISSW!$F:$F,"Lost")+COUNTIFS(SWISSW!$I:$I,TOTAL_MATCHUP!C$1,SWISSW!$J:$J,TOTAL_MATCHUP!$A17,SWISSW!$F:$F,"Won"))))*IF(ROW()=COLUMN(),0,1)</f>
        <v>14</v>
      </c>
      <c r="D17" s="14">
        <f ca="1">(((COUNTIFS(SWISSW!$I:$I,TOTAL_MATCHUP!$A17,SWISSW!$J:$J,TOTAL_MATCHUP!D$1,SWISSW!$F:$F,"Won")+COUNTIFS(SWISSW!$I:$I,TOTAL_MATCHUP!D$1,SWISSW!$J:$J,TOTAL_MATCHUP!$A17,SWISSW!$F:$F,"Lost")))+((COUNTIFS(SWISSW!$I:$I,TOTAL_MATCHUP!$A17,SWISSW!$J:$J,TOTAL_MATCHUP!D$1,SWISSW!$F:$F,"Lost")+COUNTIFS(SWISSW!$I:$I,TOTAL_MATCHUP!D$1,SWISSW!$J:$J,TOTAL_MATCHUP!$A17,SWISSW!$F:$F,"Won"))))*IF(ROW()=COLUMN(),0,1)</f>
        <v>13</v>
      </c>
      <c r="E17" s="14">
        <f ca="1">(((COUNTIFS(SWISSW!$I:$I,TOTAL_MATCHUP!$A17,SWISSW!$J:$J,TOTAL_MATCHUP!E$1,SWISSW!$F:$F,"Won")+COUNTIFS(SWISSW!$I:$I,TOTAL_MATCHUP!E$1,SWISSW!$J:$J,TOTAL_MATCHUP!$A17,SWISSW!$F:$F,"Lost")))+((COUNTIFS(SWISSW!$I:$I,TOTAL_MATCHUP!$A17,SWISSW!$J:$J,TOTAL_MATCHUP!E$1,SWISSW!$F:$F,"Lost")+COUNTIFS(SWISSW!$I:$I,TOTAL_MATCHUP!E$1,SWISSW!$J:$J,TOTAL_MATCHUP!$A17,SWISSW!$F:$F,"Won"))))*IF(ROW()=COLUMN(),0,1)</f>
        <v>12</v>
      </c>
      <c r="F17" s="14">
        <f ca="1">(((COUNTIFS(SWISSW!$I:$I,TOTAL_MATCHUP!$A17,SWISSW!$J:$J,TOTAL_MATCHUP!F$1,SWISSW!$F:$F,"Won")+COUNTIFS(SWISSW!$I:$I,TOTAL_MATCHUP!F$1,SWISSW!$J:$J,TOTAL_MATCHUP!$A17,SWISSW!$F:$F,"Lost")))+((COUNTIFS(SWISSW!$I:$I,TOTAL_MATCHUP!$A17,SWISSW!$J:$J,TOTAL_MATCHUP!F$1,SWISSW!$F:$F,"Lost")+COUNTIFS(SWISSW!$I:$I,TOTAL_MATCHUP!F$1,SWISSW!$J:$J,TOTAL_MATCHUP!$A17,SWISSW!$F:$F,"Won"))))*IF(ROW()=COLUMN(),0,1)</f>
        <v>14</v>
      </c>
      <c r="G17" s="14">
        <f ca="1">(((COUNTIFS(SWISSW!$I:$I,TOTAL_MATCHUP!$A17,SWISSW!$J:$J,TOTAL_MATCHUP!G$1,SWISSW!$F:$F,"Won")+COUNTIFS(SWISSW!$I:$I,TOTAL_MATCHUP!G$1,SWISSW!$J:$J,TOTAL_MATCHUP!$A17,SWISSW!$F:$F,"Lost")))+((COUNTIFS(SWISSW!$I:$I,TOTAL_MATCHUP!$A17,SWISSW!$J:$J,TOTAL_MATCHUP!G$1,SWISSW!$F:$F,"Lost")+COUNTIFS(SWISSW!$I:$I,TOTAL_MATCHUP!G$1,SWISSW!$J:$J,TOTAL_MATCHUP!$A17,SWISSW!$F:$F,"Won"))))*IF(ROW()=COLUMN(),0,1)</f>
        <v>12</v>
      </c>
      <c r="H17" s="14">
        <f ca="1">(((COUNTIFS(SWISSW!$I:$I,TOTAL_MATCHUP!$A17,SWISSW!$J:$J,TOTAL_MATCHUP!H$1,SWISSW!$F:$F,"Won")+COUNTIFS(SWISSW!$I:$I,TOTAL_MATCHUP!H$1,SWISSW!$J:$J,TOTAL_MATCHUP!$A17,SWISSW!$F:$F,"Lost")))+((COUNTIFS(SWISSW!$I:$I,TOTAL_MATCHUP!$A17,SWISSW!$J:$J,TOTAL_MATCHUP!H$1,SWISSW!$F:$F,"Lost")+COUNTIFS(SWISSW!$I:$I,TOTAL_MATCHUP!H$1,SWISSW!$J:$J,TOTAL_MATCHUP!$A17,SWISSW!$F:$F,"Won"))))*IF(ROW()=COLUMN(),0,1)</f>
        <v>5</v>
      </c>
      <c r="I17" s="14">
        <f ca="1">(((COUNTIFS(SWISSW!$I:$I,TOTAL_MATCHUP!$A17,SWISSW!$J:$J,TOTAL_MATCHUP!I$1,SWISSW!$F:$F,"Won")+COUNTIFS(SWISSW!$I:$I,TOTAL_MATCHUP!I$1,SWISSW!$J:$J,TOTAL_MATCHUP!$A17,SWISSW!$F:$F,"Lost")))+((COUNTIFS(SWISSW!$I:$I,TOTAL_MATCHUP!$A17,SWISSW!$J:$J,TOTAL_MATCHUP!I$1,SWISSW!$F:$F,"Lost")+COUNTIFS(SWISSW!$I:$I,TOTAL_MATCHUP!I$1,SWISSW!$J:$J,TOTAL_MATCHUP!$A17,SWISSW!$F:$F,"Won"))))*IF(ROW()=COLUMN(),0,1)</f>
        <v>6</v>
      </c>
      <c r="J17" s="14">
        <f ca="1">(((COUNTIFS(SWISSW!$I:$I,TOTAL_MATCHUP!$A17,SWISSW!$J:$J,TOTAL_MATCHUP!J$1,SWISSW!$F:$F,"Won")+COUNTIFS(SWISSW!$I:$I,TOTAL_MATCHUP!J$1,SWISSW!$J:$J,TOTAL_MATCHUP!$A17,SWISSW!$F:$F,"Lost")))+((COUNTIFS(SWISSW!$I:$I,TOTAL_MATCHUP!$A17,SWISSW!$J:$J,TOTAL_MATCHUP!J$1,SWISSW!$F:$F,"Lost")+COUNTIFS(SWISSW!$I:$I,TOTAL_MATCHUP!J$1,SWISSW!$J:$J,TOTAL_MATCHUP!$A17,SWISSW!$F:$F,"Won"))))*IF(ROW()=COLUMN(),0,1)</f>
        <v>5</v>
      </c>
      <c r="K17" s="14">
        <f ca="1">(((COUNTIFS(SWISSW!$I:$I,TOTAL_MATCHUP!$A17,SWISSW!$J:$J,TOTAL_MATCHUP!K$1,SWISSW!$F:$F,"Won")+COUNTIFS(SWISSW!$I:$I,TOTAL_MATCHUP!K$1,SWISSW!$J:$J,TOTAL_MATCHUP!$A17,SWISSW!$F:$F,"Lost")))+((COUNTIFS(SWISSW!$I:$I,TOTAL_MATCHUP!$A17,SWISSW!$J:$J,TOTAL_MATCHUP!K$1,SWISSW!$F:$F,"Lost")+COUNTIFS(SWISSW!$I:$I,TOTAL_MATCHUP!K$1,SWISSW!$J:$J,TOTAL_MATCHUP!$A17,SWISSW!$F:$F,"Won"))))*IF(ROW()=COLUMN(),0,1)</f>
        <v>4</v>
      </c>
      <c r="L17" s="14">
        <f ca="1">(((COUNTIFS(SWISSW!$I:$I,TOTAL_MATCHUP!$A17,SWISSW!$J:$J,TOTAL_MATCHUP!L$1,SWISSW!$F:$F,"Won")+COUNTIFS(SWISSW!$I:$I,TOTAL_MATCHUP!L$1,SWISSW!$J:$J,TOTAL_MATCHUP!$A17,SWISSW!$F:$F,"Lost")))+((COUNTIFS(SWISSW!$I:$I,TOTAL_MATCHUP!$A17,SWISSW!$J:$J,TOTAL_MATCHUP!L$1,SWISSW!$F:$F,"Lost")+COUNTIFS(SWISSW!$I:$I,TOTAL_MATCHUP!L$1,SWISSW!$J:$J,TOTAL_MATCHUP!$A17,SWISSW!$F:$F,"Won"))))*IF(ROW()=COLUMN(),0,1)</f>
        <v>3</v>
      </c>
      <c r="M17" s="14">
        <f ca="1">(((COUNTIFS(SWISSW!$I:$I,TOTAL_MATCHUP!$A17,SWISSW!$J:$J,TOTAL_MATCHUP!M$1,SWISSW!$F:$F,"Won")+COUNTIFS(SWISSW!$I:$I,TOTAL_MATCHUP!M$1,SWISSW!$J:$J,TOTAL_MATCHUP!$A17,SWISSW!$F:$F,"Lost")))+((COUNTIFS(SWISSW!$I:$I,TOTAL_MATCHUP!$A17,SWISSW!$J:$J,TOTAL_MATCHUP!M$1,SWISSW!$F:$F,"Lost")+COUNTIFS(SWISSW!$I:$I,TOTAL_MATCHUP!M$1,SWISSW!$J:$J,TOTAL_MATCHUP!$A17,SWISSW!$F:$F,"Won"))))*IF(ROW()=COLUMN(),0,1)</f>
        <v>3</v>
      </c>
      <c r="N17" s="14">
        <f ca="1">(((COUNTIFS(SWISSW!$I:$I,TOTAL_MATCHUP!$A17,SWISSW!$J:$J,TOTAL_MATCHUP!N$1,SWISSW!$F:$F,"Won")+COUNTIFS(SWISSW!$I:$I,TOTAL_MATCHUP!N$1,SWISSW!$J:$J,TOTAL_MATCHUP!$A17,SWISSW!$F:$F,"Lost")))+((COUNTIFS(SWISSW!$I:$I,TOTAL_MATCHUP!$A17,SWISSW!$J:$J,TOTAL_MATCHUP!N$1,SWISSW!$F:$F,"Lost")+COUNTIFS(SWISSW!$I:$I,TOTAL_MATCHUP!N$1,SWISSW!$J:$J,TOTAL_MATCHUP!$A17,SWISSW!$F:$F,"Won"))))*IF(ROW()=COLUMN(),0,1)</f>
        <v>5</v>
      </c>
      <c r="O17" s="14">
        <f ca="1">(((COUNTIFS(SWISSW!$I:$I,TOTAL_MATCHUP!$A17,SWISSW!$J:$J,TOTAL_MATCHUP!O$1,SWISSW!$F:$F,"Won")+COUNTIFS(SWISSW!$I:$I,TOTAL_MATCHUP!O$1,SWISSW!$J:$J,TOTAL_MATCHUP!$A17,SWISSW!$F:$F,"Lost")))+((COUNTIFS(SWISSW!$I:$I,TOTAL_MATCHUP!$A17,SWISSW!$J:$J,TOTAL_MATCHUP!O$1,SWISSW!$F:$F,"Lost")+COUNTIFS(SWISSW!$I:$I,TOTAL_MATCHUP!O$1,SWISSW!$J:$J,TOTAL_MATCHUP!$A17,SWISSW!$F:$F,"Won"))))*IF(ROW()=COLUMN(),0,1)</f>
        <v>6</v>
      </c>
      <c r="P17" s="14">
        <f ca="1">(((COUNTIFS(SWISSW!$I:$I,TOTAL_MATCHUP!$A17,SWISSW!$J:$J,TOTAL_MATCHUP!P$1,SWISSW!$F:$F,"Won")+COUNTIFS(SWISSW!$I:$I,TOTAL_MATCHUP!P$1,SWISSW!$J:$J,TOTAL_MATCHUP!$A17,SWISSW!$F:$F,"Lost")))+((COUNTIFS(SWISSW!$I:$I,TOTAL_MATCHUP!$A17,SWISSW!$J:$J,TOTAL_MATCHUP!P$1,SWISSW!$F:$F,"Lost")+COUNTIFS(SWISSW!$I:$I,TOTAL_MATCHUP!P$1,SWISSW!$J:$J,TOTAL_MATCHUP!$A17,SWISSW!$F:$F,"Won"))))*IF(ROW()=COLUMN(),0,1)</f>
        <v>1</v>
      </c>
      <c r="Q17" s="14">
        <f ca="1">(((COUNTIFS(SWISSW!$I:$I,TOTAL_MATCHUP!$A17,SWISSW!$J:$J,TOTAL_MATCHUP!Q$1,SWISSW!$F:$F,"Won")+COUNTIFS(SWISSW!$I:$I,TOTAL_MATCHUP!Q$1,SWISSW!$J:$J,TOTAL_MATCHUP!$A17,SWISSW!$F:$F,"Lost")))+((COUNTIFS(SWISSW!$I:$I,TOTAL_MATCHUP!$A17,SWISSW!$J:$J,TOTAL_MATCHUP!Q$1,SWISSW!$F:$F,"Lost")+COUNTIFS(SWISSW!$I:$I,TOTAL_MATCHUP!Q$1,SWISSW!$J:$J,TOTAL_MATCHUP!$A17,SWISSW!$F:$F,"Won"))))*IF(ROW()=COLUMN(),0,1)</f>
        <v>0</v>
      </c>
      <c r="R17" s="14">
        <f ca="1">(((COUNTIFS(SWISSW!$I:$I,TOTAL_MATCHUP!$A17,SWISSW!$J:$J,TOTAL_MATCHUP!R$1,SWISSW!$F:$F,"Won")+COUNTIFS(SWISSW!$I:$I,TOTAL_MATCHUP!R$1,SWISSW!$J:$J,TOTAL_MATCHUP!$A17,SWISSW!$F:$F,"Lost")))+((COUNTIFS(SWISSW!$I:$I,TOTAL_MATCHUP!$A17,SWISSW!$J:$J,TOTAL_MATCHUP!R$1,SWISSW!$F:$F,"Lost")+COUNTIFS(SWISSW!$I:$I,TOTAL_MATCHUP!R$1,SWISSW!$J:$J,TOTAL_MATCHUP!$A17,SWISSW!$F:$F,"Won"))))*IF(ROW()=COLUMN(),0,1)</f>
        <v>2</v>
      </c>
      <c r="S17" s="14">
        <f ca="1">(((COUNTIFS(SWISSW!$I:$I,TOTAL_MATCHUP!$A17,SWISSW!$J:$J,TOTAL_MATCHUP!S$1,SWISSW!$F:$F,"Won")+COUNTIFS(SWISSW!$I:$I,TOTAL_MATCHUP!S$1,SWISSW!$J:$J,TOTAL_MATCHUP!$A17,SWISSW!$F:$F,"Lost")))+((COUNTIFS(SWISSW!$I:$I,TOTAL_MATCHUP!$A17,SWISSW!$J:$J,TOTAL_MATCHUP!S$1,SWISSW!$F:$F,"Lost")+COUNTIFS(SWISSW!$I:$I,TOTAL_MATCHUP!S$1,SWISSW!$J:$J,TOTAL_MATCHUP!$A17,SWISSW!$F:$F,"Won"))))*IF(ROW()=COLUMN(),0,1)</f>
        <v>3</v>
      </c>
      <c r="T17" s="14">
        <f ca="1">(((COUNTIFS(SWISSW!$I:$I,TOTAL_MATCHUP!$A17,SWISSW!$J:$J,TOTAL_MATCHUP!T$1,SWISSW!$F:$F,"Won")+COUNTIFS(SWISSW!$I:$I,TOTAL_MATCHUP!T$1,SWISSW!$J:$J,TOTAL_MATCHUP!$A17,SWISSW!$F:$F,"Lost")))+((COUNTIFS(SWISSW!$I:$I,TOTAL_MATCHUP!$A17,SWISSW!$J:$J,TOTAL_MATCHUP!T$1,SWISSW!$F:$F,"Lost")+COUNTIFS(SWISSW!$I:$I,TOTAL_MATCHUP!T$1,SWISSW!$J:$J,TOTAL_MATCHUP!$A17,SWISSW!$F:$F,"Won"))))*IF(ROW()=COLUMN(),0,1)</f>
        <v>0</v>
      </c>
      <c r="U17" s="14">
        <f ca="1">(((COUNTIFS(SWISSW!$I:$I,TOTAL_MATCHUP!$A17,SWISSW!$J:$J,TOTAL_MATCHUP!U$1,SWISSW!$F:$F,"Won")+COUNTIFS(SWISSW!$I:$I,TOTAL_MATCHUP!U$1,SWISSW!$J:$J,TOTAL_MATCHUP!$A17,SWISSW!$F:$F,"Lost")))+((COUNTIFS(SWISSW!$I:$I,TOTAL_MATCHUP!$A17,SWISSW!$J:$J,TOTAL_MATCHUP!U$1,SWISSW!$F:$F,"Lost")+COUNTIFS(SWISSW!$I:$I,TOTAL_MATCHUP!U$1,SWISSW!$J:$J,TOTAL_MATCHUP!$A17,SWISSW!$F:$F,"Won"))))*IF(ROW()=COLUMN(),0,1)</f>
        <v>4</v>
      </c>
      <c r="V17" s="14">
        <f ca="1">(((COUNTIFS(SWISSW!$I:$I,TOTAL_MATCHUP!$A17,SWISSW!$J:$J,TOTAL_MATCHUP!V$1,SWISSW!$F:$F,"Won")+COUNTIFS(SWISSW!$I:$I,TOTAL_MATCHUP!V$1,SWISSW!$J:$J,TOTAL_MATCHUP!$A17,SWISSW!$F:$F,"Lost")))+((COUNTIFS(SWISSW!$I:$I,TOTAL_MATCHUP!$A17,SWISSW!$J:$J,TOTAL_MATCHUP!V$1,SWISSW!$F:$F,"Lost")+COUNTIFS(SWISSW!$I:$I,TOTAL_MATCHUP!V$1,SWISSW!$J:$J,TOTAL_MATCHUP!$A17,SWISSW!$F:$F,"Won"))))*IF(ROW()=COLUMN(),0,1)</f>
        <v>1</v>
      </c>
      <c r="W17" s="14">
        <f ca="1">(((COUNTIFS(SWISSW!$I:$I,TOTAL_MATCHUP!$A17,SWISSW!$J:$J,TOTAL_MATCHUP!W$1,SWISSW!$F:$F,"Won")+COUNTIFS(SWISSW!$I:$I,TOTAL_MATCHUP!W$1,SWISSW!$J:$J,TOTAL_MATCHUP!$A17,SWISSW!$F:$F,"Lost")))+((COUNTIFS(SWISSW!$I:$I,TOTAL_MATCHUP!$A17,SWISSW!$J:$J,TOTAL_MATCHUP!W$1,SWISSW!$F:$F,"Lost")+COUNTIFS(SWISSW!$I:$I,TOTAL_MATCHUP!W$1,SWISSW!$J:$J,TOTAL_MATCHUP!$A17,SWISSW!$F:$F,"Won"))))*IF(ROW()=COLUMN(),0,1)</f>
        <v>1</v>
      </c>
      <c r="X17" s="14">
        <f ca="1">(((COUNTIFS(SWISSW!$I:$I,TOTAL_MATCHUP!$A17,SWISSW!$J:$J,TOTAL_MATCHUP!X$1,SWISSW!$F:$F,"Won")+COUNTIFS(SWISSW!$I:$I,TOTAL_MATCHUP!X$1,SWISSW!$J:$J,TOTAL_MATCHUP!$A17,SWISSW!$F:$F,"Lost")))+((COUNTIFS(SWISSW!$I:$I,TOTAL_MATCHUP!$A17,SWISSW!$J:$J,TOTAL_MATCHUP!X$1,SWISSW!$F:$F,"Lost")+COUNTIFS(SWISSW!$I:$I,TOTAL_MATCHUP!X$1,SWISSW!$J:$J,TOTAL_MATCHUP!$A17,SWISSW!$F:$F,"Won"))))*IF(ROW()=COLUMN(),0,1)</f>
        <v>2</v>
      </c>
      <c r="Y17" s="14">
        <f ca="1">(((COUNTIFS(SWISSW!$I:$I,TOTAL_MATCHUP!$A17,SWISSW!$J:$J,TOTAL_MATCHUP!Y$1,SWISSW!$F:$F,"Won")+COUNTIFS(SWISSW!$I:$I,TOTAL_MATCHUP!Y$1,SWISSW!$J:$J,TOTAL_MATCHUP!$A17,SWISSW!$F:$F,"Lost")))+((COUNTIFS(SWISSW!$I:$I,TOTAL_MATCHUP!$A17,SWISSW!$J:$J,TOTAL_MATCHUP!Y$1,SWISSW!$F:$F,"Lost")+COUNTIFS(SWISSW!$I:$I,TOTAL_MATCHUP!Y$1,SWISSW!$J:$J,TOTAL_MATCHUP!$A17,SWISSW!$F:$F,"Won"))))*IF(ROW()=COLUMN(),0,1)</f>
        <v>0</v>
      </c>
      <c r="Z17" s="14">
        <f ca="1">(((COUNTIFS(SWISSW!$I:$I,TOTAL_MATCHUP!$A17,SWISSW!$J:$J,TOTAL_MATCHUP!Z$1,SWISSW!$F:$F,"Won")+COUNTIFS(SWISSW!$I:$I,TOTAL_MATCHUP!Z$1,SWISSW!$J:$J,TOTAL_MATCHUP!$A17,SWISSW!$F:$F,"Lost")))+((COUNTIFS(SWISSW!$I:$I,TOTAL_MATCHUP!$A17,SWISSW!$J:$J,TOTAL_MATCHUP!Z$1,SWISSW!$F:$F,"Lost")+COUNTIFS(SWISSW!$I:$I,TOTAL_MATCHUP!Z$1,SWISSW!$J:$J,TOTAL_MATCHUP!$A17,SWISSW!$F:$F,"Won"))))*IF(ROW()=COLUMN(),0,1)</f>
        <v>2</v>
      </c>
      <c r="AA17" s="14">
        <f ca="1">(((COUNTIFS(SWISSW!$I:$I,TOTAL_MATCHUP!$A17,SWISSW!$J:$J,TOTAL_MATCHUP!AA$1,SWISSW!$F:$F,"Won")+COUNTIFS(SWISSW!$I:$I,TOTAL_MATCHUP!AA$1,SWISSW!$J:$J,TOTAL_MATCHUP!$A17,SWISSW!$F:$F,"Lost")))+((COUNTIFS(SWISSW!$I:$I,TOTAL_MATCHUP!$A17,SWISSW!$J:$J,TOTAL_MATCHUP!AA$1,SWISSW!$F:$F,"Lost")+COUNTIFS(SWISSW!$I:$I,TOTAL_MATCHUP!AA$1,SWISSW!$J:$J,TOTAL_MATCHUP!$A17,SWISSW!$F:$F,"Won"))))*IF(ROW()=COLUMN(),0,1)</f>
        <v>0</v>
      </c>
      <c r="AB17" s="14">
        <f ca="1">(((COUNTIFS(SWISSW!$I:$I,TOTAL_MATCHUP!$A17,SWISSW!$J:$J,TOTAL_MATCHUP!AB$1,SWISSW!$F:$F,"Won")+COUNTIFS(SWISSW!$I:$I,TOTAL_MATCHUP!AB$1,SWISSW!$J:$J,TOTAL_MATCHUP!$A17,SWISSW!$F:$F,"Lost")))+((COUNTIFS(SWISSW!$I:$I,TOTAL_MATCHUP!$A17,SWISSW!$J:$J,TOTAL_MATCHUP!AB$1,SWISSW!$F:$F,"Lost")+COUNTIFS(SWISSW!$I:$I,TOTAL_MATCHUP!AB$1,SWISSW!$J:$J,TOTAL_MATCHUP!$A17,SWISSW!$F:$F,"Won"))))*IF(ROW()=COLUMN(),0,1)</f>
        <v>1</v>
      </c>
      <c r="AC17" s="14">
        <f ca="1">(((COUNTIFS(SWISSW!$I:$I,TOTAL_MATCHUP!$A17,SWISSW!$J:$J,TOTAL_MATCHUP!AC$1,SWISSW!$F:$F,"Won")+COUNTIFS(SWISSW!$I:$I,TOTAL_MATCHUP!AC$1,SWISSW!$J:$J,TOTAL_MATCHUP!$A17,SWISSW!$F:$F,"Lost")))+((COUNTIFS(SWISSW!$I:$I,TOTAL_MATCHUP!$A17,SWISSW!$J:$J,TOTAL_MATCHUP!AC$1,SWISSW!$F:$F,"Lost")+COUNTIFS(SWISSW!$I:$I,TOTAL_MATCHUP!AC$1,SWISSW!$J:$J,TOTAL_MATCHUP!$A17,SWISSW!$F:$F,"Won"))))*IF(ROW()=COLUMN(),0,1)</f>
        <v>0</v>
      </c>
      <c r="AD17" s="14">
        <f ca="1">(((COUNTIFS(SWISSW!$I:$I,TOTAL_MATCHUP!$A17,SWISSW!$J:$J,TOTAL_MATCHUP!AD$1,SWISSW!$F:$F,"Won")+COUNTIFS(SWISSW!$I:$I,TOTAL_MATCHUP!AD$1,SWISSW!$J:$J,TOTAL_MATCHUP!$A17,SWISSW!$F:$F,"Lost")))+((COUNTIFS(SWISSW!$I:$I,TOTAL_MATCHUP!$A17,SWISSW!$J:$J,TOTAL_MATCHUP!AD$1,SWISSW!$F:$F,"Lost")+COUNTIFS(SWISSW!$I:$I,TOTAL_MATCHUP!AD$1,SWISSW!$J:$J,TOTAL_MATCHUP!$A17,SWISSW!$F:$F,"Won"))))*IF(ROW()=COLUMN(),0,1)</f>
        <v>0</v>
      </c>
      <c r="AE17" s="14">
        <f ca="1">(((COUNTIFS(SWISSW!$I:$I,TOTAL_MATCHUP!$A17,SWISSW!$J:$J,TOTAL_MATCHUP!AE$1,SWISSW!$F:$F,"Won")+COUNTIFS(SWISSW!$I:$I,TOTAL_MATCHUP!AE$1,SWISSW!$J:$J,TOTAL_MATCHUP!$A17,SWISSW!$F:$F,"Lost")))+((COUNTIFS(SWISSW!$I:$I,TOTAL_MATCHUP!$A17,SWISSW!$J:$J,TOTAL_MATCHUP!AE$1,SWISSW!$F:$F,"Lost")+COUNTIFS(SWISSW!$I:$I,TOTAL_MATCHUP!AE$1,SWISSW!$J:$J,TOTAL_MATCHUP!$A17,SWISSW!$F:$F,"Won"))))*IF(ROW()=COLUMN(),0,1)</f>
        <v>0</v>
      </c>
      <c r="AF17" s="14">
        <f ca="1">(((COUNTIFS(SWISSW!$I:$I,TOTAL_MATCHUP!$A17,SWISSW!$J:$J,TOTAL_MATCHUP!AF$1,SWISSW!$F:$F,"Won")+COUNTIFS(SWISSW!$I:$I,TOTAL_MATCHUP!AF$1,SWISSW!$J:$J,TOTAL_MATCHUP!$A17,SWISSW!$F:$F,"Lost")))+((COUNTIFS(SWISSW!$I:$I,TOTAL_MATCHUP!$A17,SWISSW!$J:$J,TOTAL_MATCHUP!AF$1,SWISSW!$F:$F,"Lost")+COUNTIFS(SWISSW!$I:$I,TOTAL_MATCHUP!AF$1,SWISSW!$J:$J,TOTAL_MATCHUP!$A17,SWISSW!$F:$F,"Won"))))*IF(ROW()=COLUMN(),0,1)</f>
        <v>0</v>
      </c>
      <c r="AG17" s="14">
        <f ca="1">(((COUNTIFS(SWISSW!$I:$I,TOTAL_MATCHUP!$A17,SWISSW!$J:$J,TOTAL_MATCHUP!AG$1,SWISSW!$F:$F,"Won")+COUNTIFS(SWISSW!$I:$I,TOTAL_MATCHUP!AG$1,SWISSW!$J:$J,TOTAL_MATCHUP!$A17,SWISSW!$F:$F,"Lost")))+((COUNTIFS(SWISSW!$I:$I,TOTAL_MATCHUP!$A17,SWISSW!$J:$J,TOTAL_MATCHUP!AG$1,SWISSW!$F:$F,"Lost")+COUNTIFS(SWISSW!$I:$I,TOTAL_MATCHUP!AG$1,SWISSW!$J:$J,TOTAL_MATCHUP!$A17,SWISSW!$F:$F,"Won"))))*IF(ROW()=COLUMN(),0,1)</f>
        <v>1</v>
      </c>
      <c r="AH17" s="14">
        <f ca="1">(((COUNTIFS(SWISSW!$I:$I,TOTAL_MATCHUP!$A17,SWISSW!$J:$J,TOTAL_MATCHUP!AH$1,SWISSW!$F:$F,"Won")+COUNTIFS(SWISSW!$I:$I,TOTAL_MATCHUP!AH$1,SWISSW!$J:$J,TOTAL_MATCHUP!$A17,SWISSW!$F:$F,"Lost")))+((COUNTIFS(SWISSW!$I:$I,TOTAL_MATCHUP!$A17,SWISSW!$J:$J,TOTAL_MATCHUP!AH$1,SWISSW!$F:$F,"Lost")+COUNTIFS(SWISSW!$I:$I,TOTAL_MATCHUP!AH$1,SWISSW!$J:$J,TOTAL_MATCHUP!$A17,SWISSW!$F:$F,"Won"))))*IF(ROW()=COLUMN(),0,1)</f>
        <v>2</v>
      </c>
      <c r="AI17" s="14">
        <f ca="1">(((COUNTIFS(SWISSW!$I:$I,TOTAL_MATCHUP!$A17,SWISSW!$J:$J,TOTAL_MATCHUP!AI$1,SWISSW!$F:$F,"Won")+COUNTIFS(SWISSW!$I:$I,TOTAL_MATCHUP!AI$1,SWISSW!$J:$J,TOTAL_MATCHUP!$A17,SWISSW!$F:$F,"Lost")))+((COUNTIFS(SWISSW!$I:$I,TOTAL_MATCHUP!$A17,SWISSW!$J:$J,TOTAL_MATCHUP!AI$1,SWISSW!$F:$F,"Lost")+COUNTIFS(SWISSW!$I:$I,TOTAL_MATCHUP!AI$1,SWISSW!$J:$J,TOTAL_MATCHUP!$A17,SWISSW!$F:$F,"Won"))))*IF(ROW()=COLUMN(),0,1)</f>
        <v>0</v>
      </c>
      <c r="AJ17" s="14">
        <f ca="1">(((COUNTIFS(SWISSW!$I:$I,TOTAL_MATCHUP!$A17,SWISSW!$J:$J,TOTAL_MATCHUP!AJ$1,SWISSW!$F:$F,"Won")+COUNTIFS(SWISSW!$I:$I,TOTAL_MATCHUP!AJ$1,SWISSW!$J:$J,TOTAL_MATCHUP!$A17,SWISSW!$F:$F,"Lost")))+((COUNTIFS(SWISSW!$I:$I,TOTAL_MATCHUP!$A17,SWISSW!$J:$J,TOTAL_MATCHUP!AJ$1,SWISSW!$F:$F,"Lost")+COUNTIFS(SWISSW!$I:$I,TOTAL_MATCHUP!AJ$1,SWISSW!$J:$J,TOTAL_MATCHUP!$A17,SWISSW!$F:$F,"Won"))))*IF(ROW()=COLUMN(),0,1)</f>
        <v>0</v>
      </c>
      <c r="AK17" s="14">
        <f ca="1">(((COUNTIFS(SWISSW!$I:$I,TOTAL_MATCHUP!$A17,SWISSW!$J:$J,TOTAL_MATCHUP!AK$1,SWISSW!$F:$F,"Won")+COUNTIFS(SWISSW!$I:$I,TOTAL_MATCHUP!AK$1,SWISSW!$J:$J,TOTAL_MATCHUP!$A17,SWISSW!$F:$F,"Lost")))+((COUNTIFS(SWISSW!$I:$I,TOTAL_MATCHUP!$A17,SWISSW!$J:$J,TOTAL_MATCHUP!AK$1,SWISSW!$F:$F,"Lost")+COUNTIFS(SWISSW!$I:$I,TOTAL_MATCHUP!AK$1,SWISSW!$J:$J,TOTAL_MATCHUP!$A17,SWISSW!$F:$F,"Won"))))*IF(ROW()=COLUMN(),0,1)</f>
        <v>0</v>
      </c>
      <c r="AL17" s="14">
        <f ca="1">(((COUNTIFS(SWISSW!$I:$I,TOTAL_MATCHUP!$A17,SWISSW!$J:$J,TOTAL_MATCHUP!AL$1,SWISSW!$F:$F,"Won")+COUNTIFS(SWISSW!$I:$I,TOTAL_MATCHUP!AL$1,SWISSW!$J:$J,TOTAL_MATCHUP!$A17,SWISSW!$F:$F,"Lost")))+((COUNTIFS(SWISSW!$I:$I,TOTAL_MATCHUP!$A17,SWISSW!$J:$J,TOTAL_MATCHUP!AL$1,SWISSW!$F:$F,"Lost")+COUNTIFS(SWISSW!$I:$I,TOTAL_MATCHUP!AL$1,SWISSW!$J:$J,TOTAL_MATCHUP!$A17,SWISSW!$F:$F,"Won"))))*IF(ROW()=COLUMN(),0,1)</f>
        <v>0</v>
      </c>
      <c r="AM17" s="14">
        <f ca="1">(((COUNTIFS(SWISSW!$I:$I,TOTAL_MATCHUP!$A17,SWISSW!$J:$J,TOTAL_MATCHUP!AM$1,SWISSW!$F:$F,"Won")+COUNTIFS(SWISSW!$I:$I,TOTAL_MATCHUP!AM$1,SWISSW!$J:$J,TOTAL_MATCHUP!$A17,SWISSW!$F:$F,"Lost")))+((COUNTIFS(SWISSW!$I:$I,TOTAL_MATCHUP!$A17,SWISSW!$J:$J,TOTAL_MATCHUP!AM$1,SWISSW!$F:$F,"Lost")+COUNTIFS(SWISSW!$I:$I,TOTAL_MATCHUP!AM$1,SWISSW!$J:$J,TOTAL_MATCHUP!$A17,SWISSW!$F:$F,"Won"))))*IF(ROW()=COLUMN(),0,1)</f>
        <v>1</v>
      </c>
      <c r="AN17" s="14">
        <f ca="1">(((COUNTIFS(SWISSW!$I:$I,TOTAL_MATCHUP!$A17,SWISSW!$J:$J,TOTAL_MATCHUP!AN$1,SWISSW!$F:$F,"Won")+COUNTIFS(SWISSW!$I:$I,TOTAL_MATCHUP!AN$1,SWISSW!$J:$J,TOTAL_MATCHUP!$A17,SWISSW!$F:$F,"Lost")))+((COUNTIFS(SWISSW!$I:$I,TOTAL_MATCHUP!$A17,SWISSW!$J:$J,TOTAL_MATCHUP!AN$1,SWISSW!$F:$F,"Lost")+COUNTIFS(SWISSW!$I:$I,TOTAL_MATCHUP!AN$1,SWISSW!$J:$J,TOTAL_MATCHUP!$A17,SWISSW!$F:$F,"Won"))))*IF(ROW()=COLUMN(),0,1)</f>
        <v>0</v>
      </c>
      <c r="AO17" s="14">
        <f ca="1">(((COUNTIFS(SWISSW!$I:$I,TOTAL_MATCHUP!$A17,SWISSW!$J:$J,TOTAL_MATCHUP!AO$1,SWISSW!$F:$F,"Won")+COUNTIFS(SWISSW!$I:$I,TOTAL_MATCHUP!AO$1,SWISSW!$J:$J,TOTAL_MATCHUP!$A17,SWISSW!$F:$F,"Lost")))+((COUNTIFS(SWISSW!$I:$I,TOTAL_MATCHUP!$A17,SWISSW!$J:$J,TOTAL_MATCHUP!AO$1,SWISSW!$F:$F,"Lost")+COUNTIFS(SWISSW!$I:$I,TOTAL_MATCHUP!AO$1,SWISSW!$J:$J,TOTAL_MATCHUP!$A17,SWISSW!$F:$F,"Won"))))*IF(ROW()=COLUMN(),0,1)</f>
        <v>0</v>
      </c>
      <c r="AP17" s="14">
        <f ca="1">(((COUNTIFS(SWISSW!$I:$I,TOTAL_MATCHUP!$A17,SWISSW!$J:$J,TOTAL_MATCHUP!AP$1,SWISSW!$F:$F,"Won")+COUNTIFS(SWISSW!$I:$I,TOTAL_MATCHUP!AP$1,SWISSW!$J:$J,TOTAL_MATCHUP!$A17,SWISSW!$F:$F,"Lost")))+((COUNTIFS(SWISSW!$I:$I,TOTAL_MATCHUP!$A17,SWISSW!$J:$J,TOTAL_MATCHUP!AP$1,SWISSW!$F:$F,"Lost")+COUNTIFS(SWISSW!$I:$I,TOTAL_MATCHUP!AP$1,SWISSW!$J:$J,TOTAL_MATCHUP!$A17,SWISSW!$F:$F,"Won"))))*IF(ROW()=COLUMN(),0,1)</f>
        <v>1</v>
      </c>
      <c r="AQ17" s="14">
        <f ca="1">(((COUNTIFS(SWISSW!$I:$I,TOTAL_MATCHUP!$A17,SWISSW!$J:$J,TOTAL_MATCHUP!AQ$1,SWISSW!$F:$F,"Won")+COUNTIFS(SWISSW!$I:$I,TOTAL_MATCHUP!AQ$1,SWISSW!$J:$J,TOTAL_MATCHUP!$A17,SWISSW!$F:$F,"Lost")))+((COUNTIFS(SWISSW!$I:$I,TOTAL_MATCHUP!$A17,SWISSW!$J:$J,TOTAL_MATCHUP!AQ$1,SWISSW!$F:$F,"Lost")+COUNTIFS(SWISSW!$I:$I,TOTAL_MATCHUP!AQ$1,SWISSW!$J:$J,TOTAL_MATCHUP!$A17,SWISSW!$F:$F,"Won"))))*IF(ROW()=COLUMN(),0,1)</f>
        <v>1</v>
      </c>
      <c r="AR17" s="14">
        <f ca="1">(((COUNTIFS(SWISSW!$I:$I,TOTAL_MATCHUP!$A17,SWISSW!$J:$J,TOTAL_MATCHUP!AR$1,SWISSW!$F:$F,"Won")+COUNTIFS(SWISSW!$I:$I,TOTAL_MATCHUP!AR$1,SWISSW!$J:$J,TOTAL_MATCHUP!$A17,SWISSW!$F:$F,"Lost")))+((COUNTIFS(SWISSW!$I:$I,TOTAL_MATCHUP!$A17,SWISSW!$J:$J,TOTAL_MATCHUP!AR$1,SWISSW!$F:$F,"Lost")+COUNTIFS(SWISSW!$I:$I,TOTAL_MATCHUP!AR$1,SWISSW!$J:$J,TOTAL_MATCHUP!$A17,SWISSW!$F:$F,"Won"))))*IF(ROW()=COLUMN(),0,1)</f>
        <v>0</v>
      </c>
      <c r="AS17" s="14">
        <f ca="1">(((COUNTIFS(SWISSW!$I:$I,TOTAL_MATCHUP!$A17,SWISSW!$J:$J,TOTAL_MATCHUP!AS$1,SWISSW!$F:$F,"Won")+COUNTIFS(SWISSW!$I:$I,TOTAL_MATCHUP!AS$1,SWISSW!$J:$J,TOTAL_MATCHUP!$A17,SWISSW!$F:$F,"Lost")))+((COUNTIFS(SWISSW!$I:$I,TOTAL_MATCHUP!$A17,SWISSW!$J:$J,TOTAL_MATCHUP!AS$1,SWISSW!$F:$F,"Lost")+COUNTIFS(SWISSW!$I:$I,TOTAL_MATCHUP!AS$1,SWISSW!$J:$J,TOTAL_MATCHUP!$A17,SWISSW!$F:$F,"Won"))))*IF(ROW()=COLUMN(),0,1)</f>
        <v>0</v>
      </c>
      <c r="AT17" s="14">
        <f ca="1">(((COUNTIFS(SWISSW!$I:$I,TOTAL_MATCHUP!$A17,SWISSW!$J:$J,TOTAL_MATCHUP!AT$1,SWISSW!$F:$F,"Won")+COUNTIFS(SWISSW!$I:$I,TOTAL_MATCHUP!AT$1,SWISSW!$J:$J,TOTAL_MATCHUP!$A17,SWISSW!$F:$F,"Lost")))+((COUNTIFS(SWISSW!$I:$I,TOTAL_MATCHUP!$A17,SWISSW!$J:$J,TOTAL_MATCHUP!AT$1,SWISSW!$F:$F,"Lost")+COUNTIFS(SWISSW!$I:$I,TOTAL_MATCHUP!AT$1,SWISSW!$J:$J,TOTAL_MATCHUP!$A17,SWISSW!$F:$F,"Won"))))*IF(ROW()=COLUMN(),0,1)</f>
        <v>0</v>
      </c>
      <c r="AU17" s="14">
        <f ca="1">(((COUNTIFS(SWISSW!$I:$I,TOTAL_MATCHUP!$A17,SWISSW!$J:$J,TOTAL_MATCHUP!AU$1,SWISSW!$F:$F,"Won")+COUNTIFS(SWISSW!$I:$I,TOTAL_MATCHUP!AU$1,SWISSW!$J:$J,TOTAL_MATCHUP!$A17,SWISSW!$F:$F,"Lost")))+((COUNTIFS(SWISSW!$I:$I,TOTAL_MATCHUP!$A17,SWISSW!$J:$J,TOTAL_MATCHUP!AU$1,SWISSW!$F:$F,"Lost")+COUNTIFS(SWISSW!$I:$I,TOTAL_MATCHUP!AU$1,SWISSW!$J:$J,TOTAL_MATCHUP!$A17,SWISSW!$F:$F,"Won"))))*IF(ROW()=COLUMN(),0,1)</f>
        <v>0</v>
      </c>
      <c r="AV17" s="14">
        <f ca="1">(((COUNTIFS(SWISSW!$I:$I,TOTAL_MATCHUP!$A17,SWISSW!$J:$J,TOTAL_MATCHUP!AV$1,SWISSW!$F:$F,"Won")+COUNTIFS(SWISSW!$I:$I,TOTAL_MATCHUP!AV$1,SWISSW!$J:$J,TOTAL_MATCHUP!$A17,SWISSW!$F:$F,"Lost")))+((COUNTIFS(SWISSW!$I:$I,TOTAL_MATCHUP!$A17,SWISSW!$J:$J,TOTAL_MATCHUP!AV$1,SWISSW!$F:$F,"Lost")+COUNTIFS(SWISSW!$I:$I,TOTAL_MATCHUP!AV$1,SWISSW!$J:$J,TOTAL_MATCHUP!$A17,SWISSW!$F:$F,"Won"))))*IF(ROW()=COLUMN(),0,1)</f>
        <v>0</v>
      </c>
      <c r="AW17" s="14">
        <f ca="1">(((COUNTIFS(SWISSW!$I:$I,TOTAL_MATCHUP!$A17,SWISSW!$J:$J,TOTAL_MATCHUP!AW$1,SWISSW!$F:$F,"Won")+COUNTIFS(SWISSW!$I:$I,TOTAL_MATCHUP!AW$1,SWISSW!$J:$J,TOTAL_MATCHUP!$A17,SWISSW!$F:$F,"Lost")))+((COUNTIFS(SWISSW!$I:$I,TOTAL_MATCHUP!$A17,SWISSW!$J:$J,TOTAL_MATCHUP!AW$1,SWISSW!$F:$F,"Lost")+COUNTIFS(SWISSW!$I:$I,TOTAL_MATCHUP!AW$1,SWISSW!$J:$J,TOTAL_MATCHUP!$A17,SWISSW!$F:$F,"Won"))))*IF(ROW()=COLUMN(),0,1)</f>
        <v>0</v>
      </c>
      <c r="AX17" s="14">
        <f ca="1">(((COUNTIFS(SWISSW!$I:$I,TOTAL_MATCHUP!$A17,SWISSW!$J:$J,TOTAL_MATCHUP!AX$1,SWISSW!$F:$F,"Won")+COUNTIFS(SWISSW!$I:$I,TOTAL_MATCHUP!AX$1,SWISSW!$J:$J,TOTAL_MATCHUP!$A17,SWISSW!$F:$F,"Lost")))+((COUNTIFS(SWISSW!$I:$I,TOTAL_MATCHUP!$A17,SWISSW!$J:$J,TOTAL_MATCHUP!AX$1,SWISSW!$F:$F,"Lost")+COUNTIFS(SWISSW!$I:$I,TOTAL_MATCHUP!AX$1,SWISSW!$J:$J,TOTAL_MATCHUP!$A17,SWISSW!$F:$F,"Won"))))*IF(ROW()=COLUMN(),0,1)</f>
        <v>0</v>
      </c>
      <c r="AY17" s="14">
        <f ca="1">(((COUNTIFS(SWISSW!$I:$I,TOTAL_MATCHUP!$A17,SWISSW!$J:$J,TOTAL_MATCHUP!AY$1,SWISSW!$F:$F,"Won")+COUNTIFS(SWISSW!$I:$I,TOTAL_MATCHUP!AY$1,SWISSW!$J:$J,TOTAL_MATCHUP!$A17,SWISSW!$F:$F,"Lost")))+((COUNTIFS(SWISSW!$I:$I,TOTAL_MATCHUP!$A17,SWISSW!$J:$J,TOTAL_MATCHUP!AY$1,SWISSW!$F:$F,"Lost")+COUNTIFS(SWISSW!$I:$I,TOTAL_MATCHUP!AY$1,SWISSW!$J:$J,TOTAL_MATCHUP!$A17,SWISSW!$F:$F,"Won"))))*IF(ROW()=COLUMN(),0,1)</f>
        <v>1</v>
      </c>
      <c r="AZ17" s="14">
        <f ca="1">(((COUNTIFS(SWISSW!$I:$I,TOTAL_MATCHUP!$A17,SWISSW!$J:$J,TOTAL_MATCHUP!AZ$1,SWISSW!$F:$F,"Won")+COUNTIFS(SWISSW!$I:$I,TOTAL_MATCHUP!AZ$1,SWISSW!$J:$J,TOTAL_MATCHUP!$A17,SWISSW!$F:$F,"Lost")))+((COUNTIFS(SWISSW!$I:$I,TOTAL_MATCHUP!$A17,SWISSW!$J:$J,TOTAL_MATCHUP!AZ$1,SWISSW!$F:$F,"Lost")+COUNTIFS(SWISSW!$I:$I,TOTAL_MATCHUP!AZ$1,SWISSW!$J:$J,TOTAL_MATCHUP!$A17,SWISSW!$F:$F,"Won"))))*IF(ROW()=COLUMN(),0,1)</f>
        <v>1</v>
      </c>
      <c r="BA17" s="14">
        <f ca="1">(((COUNTIFS(SWISSW!$I:$I,TOTAL_MATCHUP!$A17,SWISSW!$J:$J,TOTAL_MATCHUP!BA$1,SWISSW!$F:$F,"Won")+COUNTIFS(SWISSW!$I:$I,TOTAL_MATCHUP!BA$1,SWISSW!$J:$J,TOTAL_MATCHUP!$A17,SWISSW!$F:$F,"Lost")))+((COUNTIFS(SWISSW!$I:$I,TOTAL_MATCHUP!$A17,SWISSW!$J:$J,TOTAL_MATCHUP!BA$1,SWISSW!$F:$F,"Lost")+COUNTIFS(SWISSW!$I:$I,TOTAL_MATCHUP!BA$1,SWISSW!$J:$J,TOTAL_MATCHUP!$A17,SWISSW!$F:$F,"Won"))))*IF(ROW()=COLUMN(),0,1)</f>
        <v>0</v>
      </c>
      <c r="BB17" s="14">
        <f ca="1">(((COUNTIFS(SWISSW!$I:$I,TOTAL_MATCHUP!$A17,SWISSW!$J:$J,TOTAL_MATCHUP!BB$1,SWISSW!$F:$F,"Won")+COUNTIFS(SWISSW!$I:$I,TOTAL_MATCHUP!BB$1,SWISSW!$J:$J,TOTAL_MATCHUP!$A17,SWISSW!$F:$F,"Lost")))+((COUNTIFS(SWISSW!$I:$I,TOTAL_MATCHUP!$A17,SWISSW!$J:$J,TOTAL_MATCHUP!BB$1,SWISSW!$F:$F,"Lost")+COUNTIFS(SWISSW!$I:$I,TOTAL_MATCHUP!BB$1,SWISSW!$J:$J,TOTAL_MATCHUP!$A17,SWISSW!$F:$F,"Won"))))*IF(ROW()=COLUMN(),0,1)</f>
        <v>1</v>
      </c>
      <c r="BC17" s="14">
        <f ca="1">(((COUNTIFS(SWISSW!$I:$I,TOTAL_MATCHUP!$A17,SWISSW!$J:$J,TOTAL_MATCHUP!BC$1,SWISSW!$F:$F,"Won")+COUNTIFS(SWISSW!$I:$I,TOTAL_MATCHUP!BC$1,SWISSW!$J:$J,TOTAL_MATCHUP!$A17,SWISSW!$F:$F,"Lost")))+((COUNTIFS(SWISSW!$I:$I,TOTAL_MATCHUP!$A17,SWISSW!$J:$J,TOTAL_MATCHUP!BC$1,SWISSW!$F:$F,"Lost")+COUNTIFS(SWISSW!$I:$I,TOTAL_MATCHUP!BC$1,SWISSW!$J:$J,TOTAL_MATCHUP!$A17,SWISSW!$F:$F,"Won"))))*IF(ROW()=COLUMN(),0,1)</f>
        <v>1</v>
      </c>
      <c r="BD17" s="14">
        <f ca="1">(((COUNTIFS(SWISSW!$I:$I,TOTAL_MATCHUP!$A17,SWISSW!$J:$J,TOTAL_MATCHUP!BD$1,SWISSW!$F:$F,"Won")+COUNTIFS(SWISSW!$I:$I,TOTAL_MATCHUP!BD$1,SWISSW!$J:$J,TOTAL_MATCHUP!$A17,SWISSW!$F:$F,"Lost")))+((COUNTIFS(SWISSW!$I:$I,TOTAL_MATCHUP!$A17,SWISSW!$J:$J,TOTAL_MATCHUP!BD$1,SWISSW!$F:$F,"Lost")+COUNTIFS(SWISSW!$I:$I,TOTAL_MATCHUP!BD$1,SWISSW!$J:$J,TOTAL_MATCHUP!$A17,SWISSW!$F:$F,"Won"))))*IF(ROW()=COLUMN(),0,1)</f>
        <v>0</v>
      </c>
      <c r="BE17" s="14">
        <f ca="1">(((COUNTIFS(SWISSW!$I:$I,TOTAL_MATCHUP!$A17,SWISSW!$J:$J,TOTAL_MATCHUP!BE$1,SWISSW!$F:$F,"Won")+COUNTIFS(SWISSW!$I:$I,TOTAL_MATCHUP!BE$1,SWISSW!$J:$J,TOTAL_MATCHUP!$A17,SWISSW!$F:$F,"Lost")))+((COUNTIFS(SWISSW!$I:$I,TOTAL_MATCHUP!$A17,SWISSW!$J:$J,TOTAL_MATCHUP!BE$1,SWISSW!$F:$F,"Lost")+COUNTIFS(SWISSW!$I:$I,TOTAL_MATCHUP!BE$1,SWISSW!$J:$J,TOTAL_MATCHUP!$A17,SWISSW!$F:$F,"Won"))))*IF(ROW()=COLUMN(),0,1)</f>
        <v>0</v>
      </c>
      <c r="BF17" s="14">
        <f ca="1">(((COUNTIFS(SWISSW!$I:$I,TOTAL_MATCHUP!$A17,SWISSW!$J:$J,TOTAL_MATCHUP!BF$1,SWISSW!$F:$F,"Won")+COUNTIFS(SWISSW!$I:$I,TOTAL_MATCHUP!BF$1,SWISSW!$J:$J,TOTAL_MATCHUP!$A17,SWISSW!$F:$F,"Lost")))+((COUNTIFS(SWISSW!$I:$I,TOTAL_MATCHUP!$A17,SWISSW!$J:$J,TOTAL_MATCHUP!BF$1,SWISSW!$F:$F,"Lost")+COUNTIFS(SWISSW!$I:$I,TOTAL_MATCHUP!BF$1,SWISSW!$J:$J,TOTAL_MATCHUP!$A17,SWISSW!$F:$F,"Won"))))*IF(ROW()=COLUMN(),0,1)</f>
        <v>0</v>
      </c>
    </row>
    <row r="18" spans="1:58" ht="55" customHeight="1" x14ac:dyDescent="0.3">
      <c r="A18" s="3" t="str">
        <f ca="1">MATCHUP!A18</f>
        <v>Azorius Familiars</v>
      </c>
      <c r="B18" s="14">
        <f ca="1">(((COUNTIFS(SWISSW!$I:$I,TOTAL_MATCHUP!$A18,SWISSW!$J:$J,TOTAL_MATCHUP!B$1,SWISSW!$F:$F,"Won")+COUNTIFS(SWISSW!$I:$I,TOTAL_MATCHUP!B$1,SWISSW!$J:$J,TOTAL_MATCHUP!$A18,SWISSW!$F:$F,"Lost")))+((COUNTIFS(SWISSW!$I:$I,TOTAL_MATCHUP!$A18,SWISSW!$J:$J,TOTAL_MATCHUP!B$1,SWISSW!$F:$F,"Lost")+COUNTIFS(SWISSW!$I:$I,TOTAL_MATCHUP!B$1,SWISSW!$J:$J,TOTAL_MATCHUP!$A18,SWISSW!$F:$F,"Won"))))*IF(ROW()=COLUMN(),0,1)</f>
        <v>22</v>
      </c>
      <c r="C18" s="14">
        <f ca="1">(((COUNTIFS(SWISSW!$I:$I,TOTAL_MATCHUP!$A18,SWISSW!$J:$J,TOTAL_MATCHUP!C$1,SWISSW!$F:$F,"Won")+COUNTIFS(SWISSW!$I:$I,TOTAL_MATCHUP!C$1,SWISSW!$J:$J,TOTAL_MATCHUP!$A18,SWISSW!$F:$F,"Lost")))+((COUNTIFS(SWISSW!$I:$I,TOTAL_MATCHUP!$A18,SWISSW!$J:$J,TOTAL_MATCHUP!C$1,SWISSW!$F:$F,"Lost")+COUNTIFS(SWISSW!$I:$I,TOTAL_MATCHUP!C$1,SWISSW!$J:$J,TOTAL_MATCHUP!$A18,SWISSW!$F:$F,"Won"))))*IF(ROW()=COLUMN(),0,1)</f>
        <v>19</v>
      </c>
      <c r="D18" s="14">
        <f ca="1">(((COUNTIFS(SWISSW!$I:$I,TOTAL_MATCHUP!$A18,SWISSW!$J:$J,TOTAL_MATCHUP!D$1,SWISSW!$F:$F,"Won")+COUNTIFS(SWISSW!$I:$I,TOTAL_MATCHUP!D$1,SWISSW!$J:$J,TOTAL_MATCHUP!$A18,SWISSW!$F:$F,"Lost")))+((COUNTIFS(SWISSW!$I:$I,TOTAL_MATCHUP!$A18,SWISSW!$J:$J,TOTAL_MATCHUP!D$1,SWISSW!$F:$F,"Lost")+COUNTIFS(SWISSW!$I:$I,TOTAL_MATCHUP!D$1,SWISSW!$J:$J,TOTAL_MATCHUP!$A18,SWISSW!$F:$F,"Won"))))*IF(ROW()=COLUMN(),0,1)</f>
        <v>13</v>
      </c>
      <c r="E18" s="14">
        <f ca="1">(((COUNTIFS(SWISSW!$I:$I,TOTAL_MATCHUP!$A18,SWISSW!$J:$J,TOTAL_MATCHUP!E$1,SWISSW!$F:$F,"Won")+COUNTIFS(SWISSW!$I:$I,TOTAL_MATCHUP!E$1,SWISSW!$J:$J,TOTAL_MATCHUP!$A18,SWISSW!$F:$F,"Lost")))+((COUNTIFS(SWISSW!$I:$I,TOTAL_MATCHUP!$A18,SWISSW!$J:$J,TOTAL_MATCHUP!E$1,SWISSW!$F:$F,"Lost")+COUNTIFS(SWISSW!$I:$I,TOTAL_MATCHUP!E$1,SWISSW!$J:$J,TOTAL_MATCHUP!$A18,SWISSW!$F:$F,"Won"))))*IF(ROW()=COLUMN(),0,1)</f>
        <v>13</v>
      </c>
      <c r="F18" s="14">
        <f ca="1">(((COUNTIFS(SWISSW!$I:$I,TOTAL_MATCHUP!$A18,SWISSW!$J:$J,TOTAL_MATCHUP!F$1,SWISSW!$F:$F,"Won")+COUNTIFS(SWISSW!$I:$I,TOTAL_MATCHUP!F$1,SWISSW!$J:$J,TOTAL_MATCHUP!$A18,SWISSW!$F:$F,"Lost")))+((COUNTIFS(SWISSW!$I:$I,TOTAL_MATCHUP!$A18,SWISSW!$J:$J,TOTAL_MATCHUP!F$1,SWISSW!$F:$F,"Lost")+COUNTIFS(SWISSW!$I:$I,TOTAL_MATCHUP!F$1,SWISSW!$J:$J,TOTAL_MATCHUP!$A18,SWISSW!$F:$F,"Won"))))*IF(ROW()=COLUMN(),0,1)</f>
        <v>10</v>
      </c>
      <c r="G18" s="14">
        <f ca="1">(((COUNTIFS(SWISSW!$I:$I,TOTAL_MATCHUP!$A18,SWISSW!$J:$J,TOTAL_MATCHUP!G$1,SWISSW!$F:$F,"Won")+COUNTIFS(SWISSW!$I:$I,TOTAL_MATCHUP!G$1,SWISSW!$J:$J,TOTAL_MATCHUP!$A18,SWISSW!$F:$F,"Lost")))+((COUNTIFS(SWISSW!$I:$I,TOTAL_MATCHUP!$A18,SWISSW!$J:$J,TOTAL_MATCHUP!G$1,SWISSW!$F:$F,"Lost")+COUNTIFS(SWISSW!$I:$I,TOTAL_MATCHUP!G$1,SWISSW!$J:$J,TOTAL_MATCHUP!$A18,SWISSW!$F:$F,"Won"))))*IF(ROW()=COLUMN(),0,1)</f>
        <v>11</v>
      </c>
      <c r="H18" s="14">
        <f ca="1">(((COUNTIFS(SWISSW!$I:$I,TOTAL_MATCHUP!$A18,SWISSW!$J:$J,TOTAL_MATCHUP!H$1,SWISSW!$F:$F,"Won")+COUNTIFS(SWISSW!$I:$I,TOTAL_MATCHUP!H$1,SWISSW!$J:$J,TOTAL_MATCHUP!$A18,SWISSW!$F:$F,"Lost")))+((COUNTIFS(SWISSW!$I:$I,TOTAL_MATCHUP!$A18,SWISSW!$J:$J,TOTAL_MATCHUP!H$1,SWISSW!$F:$F,"Lost")+COUNTIFS(SWISSW!$I:$I,TOTAL_MATCHUP!H$1,SWISSW!$J:$J,TOTAL_MATCHUP!$A18,SWISSW!$F:$F,"Won"))))*IF(ROW()=COLUMN(),0,1)</f>
        <v>9</v>
      </c>
      <c r="I18" s="14">
        <f ca="1">(((COUNTIFS(SWISSW!$I:$I,TOTAL_MATCHUP!$A18,SWISSW!$J:$J,TOTAL_MATCHUP!I$1,SWISSW!$F:$F,"Won")+COUNTIFS(SWISSW!$I:$I,TOTAL_MATCHUP!I$1,SWISSW!$J:$J,TOTAL_MATCHUP!$A18,SWISSW!$F:$F,"Lost")))+((COUNTIFS(SWISSW!$I:$I,TOTAL_MATCHUP!$A18,SWISSW!$J:$J,TOTAL_MATCHUP!I$1,SWISSW!$F:$F,"Lost")+COUNTIFS(SWISSW!$I:$I,TOTAL_MATCHUP!I$1,SWISSW!$J:$J,TOTAL_MATCHUP!$A18,SWISSW!$F:$F,"Won"))))*IF(ROW()=COLUMN(),0,1)</f>
        <v>4</v>
      </c>
      <c r="J18" s="14">
        <f ca="1">(((COUNTIFS(SWISSW!$I:$I,TOTAL_MATCHUP!$A18,SWISSW!$J:$J,TOTAL_MATCHUP!J$1,SWISSW!$F:$F,"Won")+COUNTIFS(SWISSW!$I:$I,TOTAL_MATCHUP!J$1,SWISSW!$J:$J,TOTAL_MATCHUP!$A18,SWISSW!$F:$F,"Lost")))+((COUNTIFS(SWISSW!$I:$I,TOTAL_MATCHUP!$A18,SWISSW!$J:$J,TOTAL_MATCHUP!J$1,SWISSW!$F:$F,"Lost")+COUNTIFS(SWISSW!$I:$I,TOTAL_MATCHUP!J$1,SWISSW!$J:$J,TOTAL_MATCHUP!$A18,SWISSW!$F:$F,"Won"))))*IF(ROW()=COLUMN(),0,1)</f>
        <v>1</v>
      </c>
      <c r="K18" s="14">
        <f ca="1">(((COUNTIFS(SWISSW!$I:$I,TOTAL_MATCHUP!$A18,SWISSW!$J:$J,TOTAL_MATCHUP!K$1,SWISSW!$F:$F,"Won")+COUNTIFS(SWISSW!$I:$I,TOTAL_MATCHUP!K$1,SWISSW!$J:$J,TOTAL_MATCHUP!$A18,SWISSW!$F:$F,"Lost")))+((COUNTIFS(SWISSW!$I:$I,TOTAL_MATCHUP!$A18,SWISSW!$J:$J,TOTAL_MATCHUP!K$1,SWISSW!$F:$F,"Lost")+COUNTIFS(SWISSW!$I:$I,TOTAL_MATCHUP!K$1,SWISSW!$J:$J,TOTAL_MATCHUP!$A18,SWISSW!$F:$F,"Won"))))*IF(ROW()=COLUMN(),0,1)</f>
        <v>5</v>
      </c>
      <c r="L18" s="14">
        <f ca="1">(((COUNTIFS(SWISSW!$I:$I,TOTAL_MATCHUP!$A18,SWISSW!$J:$J,TOTAL_MATCHUP!L$1,SWISSW!$F:$F,"Won")+COUNTIFS(SWISSW!$I:$I,TOTAL_MATCHUP!L$1,SWISSW!$J:$J,TOTAL_MATCHUP!$A18,SWISSW!$F:$F,"Lost")))+((COUNTIFS(SWISSW!$I:$I,TOTAL_MATCHUP!$A18,SWISSW!$J:$J,TOTAL_MATCHUP!L$1,SWISSW!$F:$F,"Lost")+COUNTIFS(SWISSW!$I:$I,TOTAL_MATCHUP!L$1,SWISSW!$J:$J,TOTAL_MATCHUP!$A18,SWISSW!$F:$F,"Won"))))*IF(ROW()=COLUMN(),0,1)</f>
        <v>12</v>
      </c>
      <c r="M18" s="14">
        <f ca="1">(((COUNTIFS(SWISSW!$I:$I,TOTAL_MATCHUP!$A18,SWISSW!$J:$J,TOTAL_MATCHUP!M$1,SWISSW!$F:$F,"Won")+COUNTIFS(SWISSW!$I:$I,TOTAL_MATCHUP!M$1,SWISSW!$J:$J,TOTAL_MATCHUP!$A18,SWISSW!$F:$F,"Lost")))+((COUNTIFS(SWISSW!$I:$I,TOTAL_MATCHUP!$A18,SWISSW!$J:$J,TOTAL_MATCHUP!M$1,SWISSW!$F:$F,"Lost")+COUNTIFS(SWISSW!$I:$I,TOTAL_MATCHUP!M$1,SWISSW!$J:$J,TOTAL_MATCHUP!$A18,SWISSW!$F:$F,"Won"))))*IF(ROW()=COLUMN(),0,1)</f>
        <v>2</v>
      </c>
      <c r="N18" s="14">
        <f ca="1">(((COUNTIFS(SWISSW!$I:$I,TOTAL_MATCHUP!$A18,SWISSW!$J:$J,TOTAL_MATCHUP!N$1,SWISSW!$F:$F,"Won")+COUNTIFS(SWISSW!$I:$I,TOTAL_MATCHUP!N$1,SWISSW!$J:$J,TOTAL_MATCHUP!$A18,SWISSW!$F:$F,"Lost")))+((COUNTIFS(SWISSW!$I:$I,TOTAL_MATCHUP!$A18,SWISSW!$J:$J,TOTAL_MATCHUP!N$1,SWISSW!$F:$F,"Lost")+COUNTIFS(SWISSW!$I:$I,TOTAL_MATCHUP!N$1,SWISSW!$J:$J,TOTAL_MATCHUP!$A18,SWISSW!$F:$F,"Won"))))*IF(ROW()=COLUMN(),0,1)</f>
        <v>7</v>
      </c>
      <c r="O18" s="14">
        <f ca="1">(((COUNTIFS(SWISSW!$I:$I,TOTAL_MATCHUP!$A18,SWISSW!$J:$J,TOTAL_MATCHUP!O$1,SWISSW!$F:$F,"Won")+COUNTIFS(SWISSW!$I:$I,TOTAL_MATCHUP!O$1,SWISSW!$J:$J,TOTAL_MATCHUP!$A18,SWISSW!$F:$F,"Lost")))+((COUNTIFS(SWISSW!$I:$I,TOTAL_MATCHUP!$A18,SWISSW!$J:$J,TOTAL_MATCHUP!O$1,SWISSW!$F:$F,"Lost")+COUNTIFS(SWISSW!$I:$I,TOTAL_MATCHUP!O$1,SWISSW!$J:$J,TOTAL_MATCHUP!$A18,SWISSW!$F:$F,"Won"))))*IF(ROW()=COLUMN(),0,1)</f>
        <v>4</v>
      </c>
      <c r="P18" s="14">
        <f ca="1">(((COUNTIFS(SWISSW!$I:$I,TOTAL_MATCHUP!$A18,SWISSW!$J:$J,TOTAL_MATCHUP!P$1,SWISSW!$F:$F,"Won")+COUNTIFS(SWISSW!$I:$I,TOTAL_MATCHUP!P$1,SWISSW!$J:$J,TOTAL_MATCHUP!$A18,SWISSW!$F:$F,"Lost")))+((COUNTIFS(SWISSW!$I:$I,TOTAL_MATCHUP!$A18,SWISSW!$J:$J,TOTAL_MATCHUP!P$1,SWISSW!$F:$F,"Lost")+COUNTIFS(SWISSW!$I:$I,TOTAL_MATCHUP!P$1,SWISSW!$J:$J,TOTAL_MATCHUP!$A18,SWISSW!$F:$F,"Won"))))*IF(ROW()=COLUMN(),0,1)</f>
        <v>3</v>
      </c>
      <c r="Q18" s="14">
        <f ca="1">(((COUNTIFS(SWISSW!$I:$I,TOTAL_MATCHUP!$A18,SWISSW!$J:$J,TOTAL_MATCHUP!Q$1,SWISSW!$F:$F,"Won")+COUNTIFS(SWISSW!$I:$I,TOTAL_MATCHUP!Q$1,SWISSW!$J:$J,TOTAL_MATCHUP!$A18,SWISSW!$F:$F,"Lost")))+((COUNTIFS(SWISSW!$I:$I,TOTAL_MATCHUP!$A18,SWISSW!$J:$J,TOTAL_MATCHUP!Q$1,SWISSW!$F:$F,"Lost")+COUNTIFS(SWISSW!$I:$I,TOTAL_MATCHUP!Q$1,SWISSW!$J:$J,TOTAL_MATCHUP!$A18,SWISSW!$F:$F,"Won"))))*IF(ROW()=COLUMN(),0,1)</f>
        <v>2</v>
      </c>
      <c r="R18" s="14">
        <f ca="1">(((COUNTIFS(SWISSW!$I:$I,TOTAL_MATCHUP!$A18,SWISSW!$J:$J,TOTAL_MATCHUP!R$1,SWISSW!$F:$F,"Won")+COUNTIFS(SWISSW!$I:$I,TOTAL_MATCHUP!R$1,SWISSW!$J:$J,TOTAL_MATCHUP!$A18,SWISSW!$F:$F,"Lost")))+((COUNTIFS(SWISSW!$I:$I,TOTAL_MATCHUP!$A18,SWISSW!$J:$J,TOTAL_MATCHUP!R$1,SWISSW!$F:$F,"Lost")+COUNTIFS(SWISSW!$I:$I,TOTAL_MATCHUP!R$1,SWISSW!$J:$J,TOTAL_MATCHUP!$A18,SWISSW!$F:$F,"Won"))))*IF(ROW()=COLUMN(),0,1)</f>
        <v>0</v>
      </c>
      <c r="S18" s="14">
        <f ca="1">(((COUNTIFS(SWISSW!$I:$I,TOTAL_MATCHUP!$A18,SWISSW!$J:$J,TOTAL_MATCHUP!S$1,SWISSW!$F:$F,"Won")+COUNTIFS(SWISSW!$I:$I,TOTAL_MATCHUP!S$1,SWISSW!$J:$J,TOTAL_MATCHUP!$A18,SWISSW!$F:$F,"Lost")))+((COUNTIFS(SWISSW!$I:$I,TOTAL_MATCHUP!$A18,SWISSW!$J:$J,TOTAL_MATCHUP!S$1,SWISSW!$F:$F,"Lost")+COUNTIFS(SWISSW!$I:$I,TOTAL_MATCHUP!S$1,SWISSW!$J:$J,TOTAL_MATCHUP!$A18,SWISSW!$F:$F,"Won"))))*IF(ROW()=COLUMN(),0,1)</f>
        <v>3</v>
      </c>
      <c r="T18" s="14">
        <f ca="1">(((COUNTIFS(SWISSW!$I:$I,TOTAL_MATCHUP!$A18,SWISSW!$J:$J,TOTAL_MATCHUP!T$1,SWISSW!$F:$F,"Won")+COUNTIFS(SWISSW!$I:$I,TOTAL_MATCHUP!T$1,SWISSW!$J:$J,TOTAL_MATCHUP!$A18,SWISSW!$F:$F,"Lost")))+((COUNTIFS(SWISSW!$I:$I,TOTAL_MATCHUP!$A18,SWISSW!$J:$J,TOTAL_MATCHUP!T$1,SWISSW!$F:$F,"Lost")+COUNTIFS(SWISSW!$I:$I,TOTAL_MATCHUP!T$1,SWISSW!$J:$J,TOTAL_MATCHUP!$A18,SWISSW!$F:$F,"Won"))))*IF(ROW()=COLUMN(),0,1)</f>
        <v>1</v>
      </c>
      <c r="U18" s="14">
        <f ca="1">(((COUNTIFS(SWISSW!$I:$I,TOTAL_MATCHUP!$A18,SWISSW!$J:$J,TOTAL_MATCHUP!U$1,SWISSW!$F:$F,"Won")+COUNTIFS(SWISSW!$I:$I,TOTAL_MATCHUP!U$1,SWISSW!$J:$J,TOTAL_MATCHUP!$A18,SWISSW!$F:$F,"Lost")))+((COUNTIFS(SWISSW!$I:$I,TOTAL_MATCHUP!$A18,SWISSW!$J:$J,TOTAL_MATCHUP!U$1,SWISSW!$F:$F,"Lost")+COUNTIFS(SWISSW!$I:$I,TOTAL_MATCHUP!U$1,SWISSW!$J:$J,TOTAL_MATCHUP!$A18,SWISSW!$F:$F,"Won"))))*IF(ROW()=COLUMN(),0,1)</f>
        <v>6</v>
      </c>
      <c r="V18" s="14">
        <f ca="1">(((COUNTIFS(SWISSW!$I:$I,TOTAL_MATCHUP!$A18,SWISSW!$J:$J,TOTAL_MATCHUP!V$1,SWISSW!$F:$F,"Won")+COUNTIFS(SWISSW!$I:$I,TOTAL_MATCHUP!V$1,SWISSW!$J:$J,TOTAL_MATCHUP!$A18,SWISSW!$F:$F,"Lost")))+((COUNTIFS(SWISSW!$I:$I,TOTAL_MATCHUP!$A18,SWISSW!$J:$J,TOTAL_MATCHUP!V$1,SWISSW!$F:$F,"Lost")+COUNTIFS(SWISSW!$I:$I,TOTAL_MATCHUP!V$1,SWISSW!$J:$J,TOTAL_MATCHUP!$A18,SWISSW!$F:$F,"Won"))))*IF(ROW()=COLUMN(),0,1)</f>
        <v>5</v>
      </c>
      <c r="W18" s="14">
        <f ca="1">(((COUNTIFS(SWISSW!$I:$I,TOTAL_MATCHUP!$A18,SWISSW!$J:$J,TOTAL_MATCHUP!W$1,SWISSW!$F:$F,"Won")+COUNTIFS(SWISSW!$I:$I,TOTAL_MATCHUP!W$1,SWISSW!$J:$J,TOTAL_MATCHUP!$A18,SWISSW!$F:$F,"Lost")))+((COUNTIFS(SWISSW!$I:$I,TOTAL_MATCHUP!$A18,SWISSW!$J:$J,TOTAL_MATCHUP!W$1,SWISSW!$F:$F,"Lost")+COUNTIFS(SWISSW!$I:$I,TOTAL_MATCHUP!W$1,SWISSW!$J:$J,TOTAL_MATCHUP!$A18,SWISSW!$F:$F,"Won"))))*IF(ROW()=COLUMN(),0,1)</f>
        <v>2</v>
      </c>
      <c r="X18" s="14">
        <f ca="1">(((COUNTIFS(SWISSW!$I:$I,TOTAL_MATCHUP!$A18,SWISSW!$J:$J,TOTAL_MATCHUP!X$1,SWISSW!$F:$F,"Won")+COUNTIFS(SWISSW!$I:$I,TOTAL_MATCHUP!X$1,SWISSW!$J:$J,TOTAL_MATCHUP!$A18,SWISSW!$F:$F,"Lost")))+((COUNTIFS(SWISSW!$I:$I,TOTAL_MATCHUP!$A18,SWISSW!$J:$J,TOTAL_MATCHUP!X$1,SWISSW!$F:$F,"Lost")+COUNTIFS(SWISSW!$I:$I,TOTAL_MATCHUP!X$1,SWISSW!$J:$J,TOTAL_MATCHUP!$A18,SWISSW!$F:$F,"Won"))))*IF(ROW()=COLUMN(),0,1)</f>
        <v>1</v>
      </c>
      <c r="Y18" s="14">
        <f ca="1">(((COUNTIFS(SWISSW!$I:$I,TOTAL_MATCHUP!$A18,SWISSW!$J:$J,TOTAL_MATCHUP!Y$1,SWISSW!$F:$F,"Won")+COUNTIFS(SWISSW!$I:$I,TOTAL_MATCHUP!Y$1,SWISSW!$J:$J,TOTAL_MATCHUP!$A18,SWISSW!$F:$F,"Lost")))+((COUNTIFS(SWISSW!$I:$I,TOTAL_MATCHUP!$A18,SWISSW!$J:$J,TOTAL_MATCHUP!Y$1,SWISSW!$F:$F,"Lost")+COUNTIFS(SWISSW!$I:$I,TOTAL_MATCHUP!Y$1,SWISSW!$J:$J,TOTAL_MATCHUP!$A18,SWISSW!$F:$F,"Won"))))*IF(ROW()=COLUMN(),0,1)</f>
        <v>2</v>
      </c>
      <c r="Z18" s="14">
        <f ca="1">(((COUNTIFS(SWISSW!$I:$I,TOTAL_MATCHUP!$A18,SWISSW!$J:$J,TOTAL_MATCHUP!Z$1,SWISSW!$F:$F,"Won")+COUNTIFS(SWISSW!$I:$I,TOTAL_MATCHUP!Z$1,SWISSW!$J:$J,TOTAL_MATCHUP!$A18,SWISSW!$F:$F,"Lost")))+((COUNTIFS(SWISSW!$I:$I,TOTAL_MATCHUP!$A18,SWISSW!$J:$J,TOTAL_MATCHUP!Z$1,SWISSW!$F:$F,"Lost")+COUNTIFS(SWISSW!$I:$I,TOTAL_MATCHUP!Z$1,SWISSW!$J:$J,TOTAL_MATCHUP!$A18,SWISSW!$F:$F,"Won"))))*IF(ROW()=COLUMN(),0,1)</f>
        <v>3</v>
      </c>
      <c r="AA18" s="14">
        <f ca="1">(((COUNTIFS(SWISSW!$I:$I,TOTAL_MATCHUP!$A18,SWISSW!$J:$J,TOTAL_MATCHUP!AA$1,SWISSW!$F:$F,"Won")+COUNTIFS(SWISSW!$I:$I,TOTAL_MATCHUP!AA$1,SWISSW!$J:$J,TOTAL_MATCHUP!$A18,SWISSW!$F:$F,"Lost")))+((COUNTIFS(SWISSW!$I:$I,TOTAL_MATCHUP!$A18,SWISSW!$J:$J,TOTAL_MATCHUP!AA$1,SWISSW!$F:$F,"Lost")+COUNTIFS(SWISSW!$I:$I,TOTAL_MATCHUP!AA$1,SWISSW!$J:$J,TOTAL_MATCHUP!$A18,SWISSW!$F:$F,"Won"))))*IF(ROW()=COLUMN(),0,1)</f>
        <v>0</v>
      </c>
      <c r="AB18" s="14">
        <f ca="1">(((COUNTIFS(SWISSW!$I:$I,TOTAL_MATCHUP!$A18,SWISSW!$J:$J,TOTAL_MATCHUP!AB$1,SWISSW!$F:$F,"Won")+COUNTIFS(SWISSW!$I:$I,TOTAL_MATCHUP!AB$1,SWISSW!$J:$J,TOTAL_MATCHUP!$A18,SWISSW!$F:$F,"Lost")))+((COUNTIFS(SWISSW!$I:$I,TOTAL_MATCHUP!$A18,SWISSW!$J:$J,TOTAL_MATCHUP!AB$1,SWISSW!$F:$F,"Lost")+COUNTIFS(SWISSW!$I:$I,TOTAL_MATCHUP!AB$1,SWISSW!$J:$J,TOTAL_MATCHUP!$A18,SWISSW!$F:$F,"Won"))))*IF(ROW()=COLUMN(),0,1)</f>
        <v>0</v>
      </c>
      <c r="AC18" s="14">
        <f ca="1">(((COUNTIFS(SWISSW!$I:$I,TOTAL_MATCHUP!$A18,SWISSW!$J:$J,TOTAL_MATCHUP!AC$1,SWISSW!$F:$F,"Won")+COUNTIFS(SWISSW!$I:$I,TOTAL_MATCHUP!AC$1,SWISSW!$J:$J,TOTAL_MATCHUP!$A18,SWISSW!$F:$F,"Lost")))+((COUNTIFS(SWISSW!$I:$I,TOTAL_MATCHUP!$A18,SWISSW!$J:$J,TOTAL_MATCHUP!AC$1,SWISSW!$F:$F,"Lost")+COUNTIFS(SWISSW!$I:$I,TOTAL_MATCHUP!AC$1,SWISSW!$J:$J,TOTAL_MATCHUP!$A18,SWISSW!$F:$F,"Won"))))*IF(ROW()=COLUMN(),0,1)</f>
        <v>1</v>
      </c>
      <c r="AD18" s="14">
        <f ca="1">(((COUNTIFS(SWISSW!$I:$I,TOTAL_MATCHUP!$A18,SWISSW!$J:$J,TOTAL_MATCHUP!AD$1,SWISSW!$F:$F,"Won")+COUNTIFS(SWISSW!$I:$I,TOTAL_MATCHUP!AD$1,SWISSW!$J:$J,TOTAL_MATCHUP!$A18,SWISSW!$F:$F,"Lost")))+((COUNTIFS(SWISSW!$I:$I,TOTAL_MATCHUP!$A18,SWISSW!$J:$J,TOTAL_MATCHUP!AD$1,SWISSW!$F:$F,"Lost")+COUNTIFS(SWISSW!$I:$I,TOTAL_MATCHUP!AD$1,SWISSW!$J:$J,TOTAL_MATCHUP!$A18,SWISSW!$F:$F,"Won"))))*IF(ROW()=COLUMN(),0,1)</f>
        <v>2</v>
      </c>
      <c r="AE18" s="14">
        <f ca="1">(((COUNTIFS(SWISSW!$I:$I,TOTAL_MATCHUP!$A18,SWISSW!$J:$J,TOTAL_MATCHUP!AE$1,SWISSW!$F:$F,"Won")+COUNTIFS(SWISSW!$I:$I,TOTAL_MATCHUP!AE$1,SWISSW!$J:$J,TOTAL_MATCHUP!$A18,SWISSW!$F:$F,"Lost")))+((COUNTIFS(SWISSW!$I:$I,TOTAL_MATCHUP!$A18,SWISSW!$J:$J,TOTAL_MATCHUP!AE$1,SWISSW!$F:$F,"Lost")+COUNTIFS(SWISSW!$I:$I,TOTAL_MATCHUP!AE$1,SWISSW!$J:$J,TOTAL_MATCHUP!$A18,SWISSW!$F:$F,"Won"))))*IF(ROW()=COLUMN(),0,1)</f>
        <v>1</v>
      </c>
      <c r="AF18" s="14">
        <f ca="1">(((COUNTIFS(SWISSW!$I:$I,TOTAL_MATCHUP!$A18,SWISSW!$J:$J,TOTAL_MATCHUP!AF$1,SWISSW!$F:$F,"Won")+COUNTIFS(SWISSW!$I:$I,TOTAL_MATCHUP!AF$1,SWISSW!$J:$J,TOTAL_MATCHUP!$A18,SWISSW!$F:$F,"Lost")))+((COUNTIFS(SWISSW!$I:$I,TOTAL_MATCHUP!$A18,SWISSW!$J:$J,TOTAL_MATCHUP!AF$1,SWISSW!$F:$F,"Lost")+COUNTIFS(SWISSW!$I:$I,TOTAL_MATCHUP!AF$1,SWISSW!$J:$J,TOTAL_MATCHUP!$A18,SWISSW!$F:$F,"Won"))))*IF(ROW()=COLUMN(),0,1)</f>
        <v>0</v>
      </c>
      <c r="AG18" s="14">
        <f ca="1">(((COUNTIFS(SWISSW!$I:$I,TOTAL_MATCHUP!$A18,SWISSW!$J:$J,TOTAL_MATCHUP!AG$1,SWISSW!$F:$F,"Won")+COUNTIFS(SWISSW!$I:$I,TOTAL_MATCHUP!AG$1,SWISSW!$J:$J,TOTAL_MATCHUP!$A18,SWISSW!$F:$F,"Lost")))+((COUNTIFS(SWISSW!$I:$I,TOTAL_MATCHUP!$A18,SWISSW!$J:$J,TOTAL_MATCHUP!AG$1,SWISSW!$F:$F,"Lost")+COUNTIFS(SWISSW!$I:$I,TOTAL_MATCHUP!AG$1,SWISSW!$J:$J,TOTAL_MATCHUP!$A18,SWISSW!$F:$F,"Won"))))*IF(ROW()=COLUMN(),0,1)</f>
        <v>0</v>
      </c>
      <c r="AH18" s="14">
        <f ca="1">(((COUNTIFS(SWISSW!$I:$I,TOTAL_MATCHUP!$A18,SWISSW!$J:$J,TOTAL_MATCHUP!AH$1,SWISSW!$F:$F,"Won")+COUNTIFS(SWISSW!$I:$I,TOTAL_MATCHUP!AH$1,SWISSW!$J:$J,TOTAL_MATCHUP!$A18,SWISSW!$F:$F,"Lost")))+((COUNTIFS(SWISSW!$I:$I,TOTAL_MATCHUP!$A18,SWISSW!$J:$J,TOTAL_MATCHUP!AH$1,SWISSW!$F:$F,"Lost")+COUNTIFS(SWISSW!$I:$I,TOTAL_MATCHUP!AH$1,SWISSW!$J:$J,TOTAL_MATCHUP!$A18,SWISSW!$F:$F,"Won"))))*IF(ROW()=COLUMN(),0,1)</f>
        <v>0</v>
      </c>
      <c r="AI18" s="14">
        <f ca="1">(((COUNTIFS(SWISSW!$I:$I,TOTAL_MATCHUP!$A18,SWISSW!$J:$J,TOTAL_MATCHUP!AI$1,SWISSW!$F:$F,"Won")+COUNTIFS(SWISSW!$I:$I,TOTAL_MATCHUP!AI$1,SWISSW!$J:$J,TOTAL_MATCHUP!$A18,SWISSW!$F:$F,"Lost")))+((COUNTIFS(SWISSW!$I:$I,TOTAL_MATCHUP!$A18,SWISSW!$J:$J,TOTAL_MATCHUP!AI$1,SWISSW!$F:$F,"Lost")+COUNTIFS(SWISSW!$I:$I,TOTAL_MATCHUP!AI$1,SWISSW!$J:$J,TOTAL_MATCHUP!$A18,SWISSW!$F:$F,"Won"))))*IF(ROW()=COLUMN(),0,1)</f>
        <v>1</v>
      </c>
      <c r="AJ18" s="14">
        <f ca="1">(((COUNTIFS(SWISSW!$I:$I,TOTAL_MATCHUP!$A18,SWISSW!$J:$J,TOTAL_MATCHUP!AJ$1,SWISSW!$F:$F,"Won")+COUNTIFS(SWISSW!$I:$I,TOTAL_MATCHUP!AJ$1,SWISSW!$J:$J,TOTAL_MATCHUP!$A18,SWISSW!$F:$F,"Lost")))+((COUNTIFS(SWISSW!$I:$I,TOTAL_MATCHUP!$A18,SWISSW!$J:$J,TOTAL_MATCHUP!AJ$1,SWISSW!$F:$F,"Lost")+COUNTIFS(SWISSW!$I:$I,TOTAL_MATCHUP!AJ$1,SWISSW!$J:$J,TOTAL_MATCHUP!$A18,SWISSW!$F:$F,"Won"))))*IF(ROW()=COLUMN(),0,1)</f>
        <v>1</v>
      </c>
      <c r="AK18" s="14">
        <f ca="1">(((COUNTIFS(SWISSW!$I:$I,TOTAL_MATCHUP!$A18,SWISSW!$J:$J,TOTAL_MATCHUP!AK$1,SWISSW!$F:$F,"Won")+COUNTIFS(SWISSW!$I:$I,TOTAL_MATCHUP!AK$1,SWISSW!$J:$J,TOTAL_MATCHUP!$A18,SWISSW!$F:$F,"Lost")))+((COUNTIFS(SWISSW!$I:$I,TOTAL_MATCHUP!$A18,SWISSW!$J:$J,TOTAL_MATCHUP!AK$1,SWISSW!$F:$F,"Lost")+COUNTIFS(SWISSW!$I:$I,TOTAL_MATCHUP!AK$1,SWISSW!$J:$J,TOTAL_MATCHUP!$A18,SWISSW!$F:$F,"Won"))))*IF(ROW()=COLUMN(),0,1)</f>
        <v>1</v>
      </c>
      <c r="AL18" s="14">
        <f ca="1">(((COUNTIFS(SWISSW!$I:$I,TOTAL_MATCHUP!$A18,SWISSW!$J:$J,TOTAL_MATCHUP!AL$1,SWISSW!$F:$F,"Won")+COUNTIFS(SWISSW!$I:$I,TOTAL_MATCHUP!AL$1,SWISSW!$J:$J,TOTAL_MATCHUP!$A18,SWISSW!$F:$F,"Lost")))+((COUNTIFS(SWISSW!$I:$I,TOTAL_MATCHUP!$A18,SWISSW!$J:$J,TOTAL_MATCHUP!AL$1,SWISSW!$F:$F,"Lost")+COUNTIFS(SWISSW!$I:$I,TOTAL_MATCHUP!AL$1,SWISSW!$J:$J,TOTAL_MATCHUP!$A18,SWISSW!$F:$F,"Won"))))*IF(ROW()=COLUMN(),0,1)</f>
        <v>0</v>
      </c>
      <c r="AM18" s="14">
        <f ca="1">(((COUNTIFS(SWISSW!$I:$I,TOTAL_MATCHUP!$A18,SWISSW!$J:$J,TOTAL_MATCHUP!AM$1,SWISSW!$F:$F,"Won")+COUNTIFS(SWISSW!$I:$I,TOTAL_MATCHUP!AM$1,SWISSW!$J:$J,TOTAL_MATCHUP!$A18,SWISSW!$F:$F,"Lost")))+((COUNTIFS(SWISSW!$I:$I,TOTAL_MATCHUP!$A18,SWISSW!$J:$J,TOTAL_MATCHUP!AM$1,SWISSW!$F:$F,"Lost")+COUNTIFS(SWISSW!$I:$I,TOTAL_MATCHUP!AM$1,SWISSW!$J:$J,TOTAL_MATCHUP!$A18,SWISSW!$F:$F,"Won"))))*IF(ROW()=COLUMN(),0,1)</f>
        <v>1</v>
      </c>
      <c r="AN18" s="14">
        <f ca="1">(((COUNTIFS(SWISSW!$I:$I,TOTAL_MATCHUP!$A18,SWISSW!$J:$J,TOTAL_MATCHUP!AN$1,SWISSW!$F:$F,"Won")+COUNTIFS(SWISSW!$I:$I,TOTAL_MATCHUP!AN$1,SWISSW!$J:$J,TOTAL_MATCHUP!$A18,SWISSW!$F:$F,"Lost")))+((COUNTIFS(SWISSW!$I:$I,TOTAL_MATCHUP!$A18,SWISSW!$J:$J,TOTAL_MATCHUP!AN$1,SWISSW!$F:$F,"Lost")+COUNTIFS(SWISSW!$I:$I,TOTAL_MATCHUP!AN$1,SWISSW!$J:$J,TOTAL_MATCHUP!$A18,SWISSW!$F:$F,"Won"))))*IF(ROW()=COLUMN(),0,1)</f>
        <v>0</v>
      </c>
      <c r="AO18" s="14">
        <f ca="1">(((COUNTIFS(SWISSW!$I:$I,TOTAL_MATCHUP!$A18,SWISSW!$J:$J,TOTAL_MATCHUP!AO$1,SWISSW!$F:$F,"Won")+COUNTIFS(SWISSW!$I:$I,TOTAL_MATCHUP!AO$1,SWISSW!$J:$J,TOTAL_MATCHUP!$A18,SWISSW!$F:$F,"Lost")))+((COUNTIFS(SWISSW!$I:$I,TOTAL_MATCHUP!$A18,SWISSW!$J:$J,TOTAL_MATCHUP!AO$1,SWISSW!$F:$F,"Lost")+COUNTIFS(SWISSW!$I:$I,TOTAL_MATCHUP!AO$1,SWISSW!$J:$J,TOTAL_MATCHUP!$A18,SWISSW!$F:$F,"Won"))))*IF(ROW()=COLUMN(),0,1)</f>
        <v>0</v>
      </c>
      <c r="AP18" s="14">
        <f ca="1">(((COUNTIFS(SWISSW!$I:$I,TOTAL_MATCHUP!$A18,SWISSW!$J:$J,TOTAL_MATCHUP!AP$1,SWISSW!$F:$F,"Won")+COUNTIFS(SWISSW!$I:$I,TOTAL_MATCHUP!AP$1,SWISSW!$J:$J,TOTAL_MATCHUP!$A18,SWISSW!$F:$F,"Lost")))+((COUNTIFS(SWISSW!$I:$I,TOTAL_MATCHUP!$A18,SWISSW!$J:$J,TOTAL_MATCHUP!AP$1,SWISSW!$F:$F,"Lost")+COUNTIFS(SWISSW!$I:$I,TOTAL_MATCHUP!AP$1,SWISSW!$J:$J,TOTAL_MATCHUP!$A18,SWISSW!$F:$F,"Won"))))*IF(ROW()=COLUMN(),0,1)</f>
        <v>0</v>
      </c>
      <c r="AQ18" s="14">
        <f ca="1">(((COUNTIFS(SWISSW!$I:$I,TOTAL_MATCHUP!$A18,SWISSW!$J:$J,TOTAL_MATCHUP!AQ$1,SWISSW!$F:$F,"Won")+COUNTIFS(SWISSW!$I:$I,TOTAL_MATCHUP!AQ$1,SWISSW!$J:$J,TOTAL_MATCHUP!$A18,SWISSW!$F:$F,"Lost")))+((COUNTIFS(SWISSW!$I:$I,TOTAL_MATCHUP!$A18,SWISSW!$J:$J,TOTAL_MATCHUP!AQ$1,SWISSW!$F:$F,"Lost")+COUNTIFS(SWISSW!$I:$I,TOTAL_MATCHUP!AQ$1,SWISSW!$J:$J,TOTAL_MATCHUP!$A18,SWISSW!$F:$F,"Won"))))*IF(ROW()=COLUMN(),0,1)</f>
        <v>0</v>
      </c>
      <c r="AR18" s="14">
        <f ca="1">(((COUNTIFS(SWISSW!$I:$I,TOTAL_MATCHUP!$A18,SWISSW!$J:$J,TOTAL_MATCHUP!AR$1,SWISSW!$F:$F,"Won")+COUNTIFS(SWISSW!$I:$I,TOTAL_MATCHUP!AR$1,SWISSW!$J:$J,TOTAL_MATCHUP!$A18,SWISSW!$F:$F,"Lost")))+((COUNTIFS(SWISSW!$I:$I,TOTAL_MATCHUP!$A18,SWISSW!$J:$J,TOTAL_MATCHUP!AR$1,SWISSW!$F:$F,"Lost")+COUNTIFS(SWISSW!$I:$I,TOTAL_MATCHUP!AR$1,SWISSW!$J:$J,TOTAL_MATCHUP!$A18,SWISSW!$F:$F,"Won"))))*IF(ROW()=COLUMN(),0,1)</f>
        <v>0</v>
      </c>
      <c r="AS18" s="14">
        <f ca="1">(((COUNTIFS(SWISSW!$I:$I,TOTAL_MATCHUP!$A18,SWISSW!$J:$J,TOTAL_MATCHUP!AS$1,SWISSW!$F:$F,"Won")+COUNTIFS(SWISSW!$I:$I,TOTAL_MATCHUP!AS$1,SWISSW!$J:$J,TOTAL_MATCHUP!$A18,SWISSW!$F:$F,"Lost")))+((COUNTIFS(SWISSW!$I:$I,TOTAL_MATCHUP!$A18,SWISSW!$J:$J,TOTAL_MATCHUP!AS$1,SWISSW!$F:$F,"Lost")+COUNTIFS(SWISSW!$I:$I,TOTAL_MATCHUP!AS$1,SWISSW!$J:$J,TOTAL_MATCHUP!$A18,SWISSW!$F:$F,"Won"))))*IF(ROW()=COLUMN(),0,1)</f>
        <v>1</v>
      </c>
      <c r="AT18" s="14">
        <f ca="1">(((COUNTIFS(SWISSW!$I:$I,TOTAL_MATCHUP!$A18,SWISSW!$J:$J,TOTAL_MATCHUP!AT$1,SWISSW!$F:$F,"Won")+COUNTIFS(SWISSW!$I:$I,TOTAL_MATCHUP!AT$1,SWISSW!$J:$J,TOTAL_MATCHUP!$A18,SWISSW!$F:$F,"Lost")))+((COUNTIFS(SWISSW!$I:$I,TOTAL_MATCHUP!$A18,SWISSW!$J:$J,TOTAL_MATCHUP!AT$1,SWISSW!$F:$F,"Lost")+COUNTIFS(SWISSW!$I:$I,TOTAL_MATCHUP!AT$1,SWISSW!$J:$J,TOTAL_MATCHUP!$A18,SWISSW!$F:$F,"Won"))))*IF(ROW()=COLUMN(),0,1)</f>
        <v>1</v>
      </c>
      <c r="AU18" s="14">
        <f ca="1">(((COUNTIFS(SWISSW!$I:$I,TOTAL_MATCHUP!$A18,SWISSW!$J:$J,TOTAL_MATCHUP!AU$1,SWISSW!$F:$F,"Won")+COUNTIFS(SWISSW!$I:$I,TOTAL_MATCHUP!AU$1,SWISSW!$J:$J,TOTAL_MATCHUP!$A18,SWISSW!$F:$F,"Lost")))+((COUNTIFS(SWISSW!$I:$I,TOTAL_MATCHUP!$A18,SWISSW!$J:$J,TOTAL_MATCHUP!AU$1,SWISSW!$F:$F,"Lost")+COUNTIFS(SWISSW!$I:$I,TOTAL_MATCHUP!AU$1,SWISSW!$J:$J,TOTAL_MATCHUP!$A18,SWISSW!$F:$F,"Won"))))*IF(ROW()=COLUMN(),0,1)</f>
        <v>0</v>
      </c>
      <c r="AV18" s="14">
        <f ca="1">(((COUNTIFS(SWISSW!$I:$I,TOTAL_MATCHUP!$A18,SWISSW!$J:$J,TOTAL_MATCHUP!AV$1,SWISSW!$F:$F,"Won")+COUNTIFS(SWISSW!$I:$I,TOTAL_MATCHUP!AV$1,SWISSW!$J:$J,TOTAL_MATCHUP!$A18,SWISSW!$F:$F,"Lost")))+((COUNTIFS(SWISSW!$I:$I,TOTAL_MATCHUP!$A18,SWISSW!$J:$J,TOTAL_MATCHUP!AV$1,SWISSW!$F:$F,"Lost")+COUNTIFS(SWISSW!$I:$I,TOTAL_MATCHUP!AV$1,SWISSW!$J:$J,TOTAL_MATCHUP!$A18,SWISSW!$F:$F,"Won"))))*IF(ROW()=COLUMN(),0,1)</f>
        <v>0</v>
      </c>
      <c r="AW18" s="14">
        <f ca="1">(((COUNTIFS(SWISSW!$I:$I,TOTAL_MATCHUP!$A18,SWISSW!$J:$J,TOTAL_MATCHUP!AW$1,SWISSW!$F:$F,"Won")+COUNTIFS(SWISSW!$I:$I,TOTAL_MATCHUP!AW$1,SWISSW!$J:$J,TOTAL_MATCHUP!$A18,SWISSW!$F:$F,"Lost")))+((COUNTIFS(SWISSW!$I:$I,TOTAL_MATCHUP!$A18,SWISSW!$J:$J,TOTAL_MATCHUP!AW$1,SWISSW!$F:$F,"Lost")+COUNTIFS(SWISSW!$I:$I,TOTAL_MATCHUP!AW$1,SWISSW!$J:$J,TOTAL_MATCHUP!$A18,SWISSW!$F:$F,"Won"))))*IF(ROW()=COLUMN(),0,1)</f>
        <v>0</v>
      </c>
      <c r="AX18" s="14">
        <f ca="1">(((COUNTIFS(SWISSW!$I:$I,TOTAL_MATCHUP!$A18,SWISSW!$J:$J,TOTAL_MATCHUP!AX$1,SWISSW!$F:$F,"Won")+COUNTIFS(SWISSW!$I:$I,TOTAL_MATCHUP!AX$1,SWISSW!$J:$J,TOTAL_MATCHUP!$A18,SWISSW!$F:$F,"Lost")))+((COUNTIFS(SWISSW!$I:$I,TOTAL_MATCHUP!$A18,SWISSW!$J:$J,TOTAL_MATCHUP!AX$1,SWISSW!$F:$F,"Lost")+COUNTIFS(SWISSW!$I:$I,TOTAL_MATCHUP!AX$1,SWISSW!$J:$J,TOTAL_MATCHUP!$A18,SWISSW!$F:$F,"Won"))))*IF(ROW()=COLUMN(),0,1)</f>
        <v>0</v>
      </c>
      <c r="AY18" s="14">
        <f ca="1">(((COUNTIFS(SWISSW!$I:$I,TOTAL_MATCHUP!$A18,SWISSW!$J:$J,TOTAL_MATCHUP!AY$1,SWISSW!$F:$F,"Won")+COUNTIFS(SWISSW!$I:$I,TOTAL_MATCHUP!AY$1,SWISSW!$J:$J,TOTAL_MATCHUP!$A18,SWISSW!$F:$F,"Lost")))+((COUNTIFS(SWISSW!$I:$I,TOTAL_MATCHUP!$A18,SWISSW!$J:$J,TOTAL_MATCHUP!AY$1,SWISSW!$F:$F,"Lost")+COUNTIFS(SWISSW!$I:$I,TOTAL_MATCHUP!AY$1,SWISSW!$J:$J,TOTAL_MATCHUP!$A18,SWISSW!$F:$F,"Won"))))*IF(ROW()=COLUMN(),0,1)</f>
        <v>0</v>
      </c>
      <c r="AZ18" s="14">
        <f ca="1">(((COUNTIFS(SWISSW!$I:$I,TOTAL_MATCHUP!$A18,SWISSW!$J:$J,TOTAL_MATCHUP!AZ$1,SWISSW!$F:$F,"Won")+COUNTIFS(SWISSW!$I:$I,TOTAL_MATCHUP!AZ$1,SWISSW!$J:$J,TOTAL_MATCHUP!$A18,SWISSW!$F:$F,"Lost")))+((COUNTIFS(SWISSW!$I:$I,TOTAL_MATCHUP!$A18,SWISSW!$J:$J,TOTAL_MATCHUP!AZ$1,SWISSW!$F:$F,"Lost")+COUNTIFS(SWISSW!$I:$I,TOTAL_MATCHUP!AZ$1,SWISSW!$J:$J,TOTAL_MATCHUP!$A18,SWISSW!$F:$F,"Won"))))*IF(ROW()=COLUMN(),0,1)</f>
        <v>0</v>
      </c>
      <c r="BA18" s="14">
        <f ca="1">(((COUNTIFS(SWISSW!$I:$I,TOTAL_MATCHUP!$A18,SWISSW!$J:$J,TOTAL_MATCHUP!BA$1,SWISSW!$F:$F,"Won")+COUNTIFS(SWISSW!$I:$I,TOTAL_MATCHUP!BA$1,SWISSW!$J:$J,TOTAL_MATCHUP!$A18,SWISSW!$F:$F,"Lost")))+((COUNTIFS(SWISSW!$I:$I,TOTAL_MATCHUP!$A18,SWISSW!$J:$J,TOTAL_MATCHUP!BA$1,SWISSW!$F:$F,"Lost")+COUNTIFS(SWISSW!$I:$I,TOTAL_MATCHUP!BA$1,SWISSW!$J:$J,TOTAL_MATCHUP!$A18,SWISSW!$F:$F,"Won"))))*IF(ROW()=COLUMN(),0,1)</f>
        <v>0</v>
      </c>
      <c r="BB18" s="14">
        <f ca="1">(((COUNTIFS(SWISSW!$I:$I,TOTAL_MATCHUP!$A18,SWISSW!$J:$J,TOTAL_MATCHUP!BB$1,SWISSW!$F:$F,"Won")+COUNTIFS(SWISSW!$I:$I,TOTAL_MATCHUP!BB$1,SWISSW!$J:$J,TOTAL_MATCHUP!$A18,SWISSW!$F:$F,"Lost")))+((COUNTIFS(SWISSW!$I:$I,TOTAL_MATCHUP!$A18,SWISSW!$J:$J,TOTAL_MATCHUP!BB$1,SWISSW!$F:$F,"Lost")+COUNTIFS(SWISSW!$I:$I,TOTAL_MATCHUP!BB$1,SWISSW!$J:$J,TOTAL_MATCHUP!$A18,SWISSW!$F:$F,"Won"))))*IF(ROW()=COLUMN(),0,1)</f>
        <v>0</v>
      </c>
      <c r="BC18" s="14">
        <f ca="1">(((COUNTIFS(SWISSW!$I:$I,TOTAL_MATCHUP!$A18,SWISSW!$J:$J,TOTAL_MATCHUP!BC$1,SWISSW!$F:$F,"Won")+COUNTIFS(SWISSW!$I:$I,TOTAL_MATCHUP!BC$1,SWISSW!$J:$J,TOTAL_MATCHUP!$A18,SWISSW!$F:$F,"Lost")))+((COUNTIFS(SWISSW!$I:$I,TOTAL_MATCHUP!$A18,SWISSW!$J:$J,TOTAL_MATCHUP!BC$1,SWISSW!$F:$F,"Lost")+COUNTIFS(SWISSW!$I:$I,TOTAL_MATCHUP!BC$1,SWISSW!$J:$J,TOTAL_MATCHUP!$A18,SWISSW!$F:$F,"Won"))))*IF(ROW()=COLUMN(),0,1)</f>
        <v>0</v>
      </c>
      <c r="BD18" s="14">
        <f ca="1">(((COUNTIFS(SWISSW!$I:$I,TOTAL_MATCHUP!$A18,SWISSW!$J:$J,TOTAL_MATCHUP!BD$1,SWISSW!$F:$F,"Won")+COUNTIFS(SWISSW!$I:$I,TOTAL_MATCHUP!BD$1,SWISSW!$J:$J,TOTAL_MATCHUP!$A18,SWISSW!$F:$F,"Lost")))+((COUNTIFS(SWISSW!$I:$I,TOTAL_MATCHUP!$A18,SWISSW!$J:$J,TOTAL_MATCHUP!BD$1,SWISSW!$F:$F,"Lost")+COUNTIFS(SWISSW!$I:$I,TOTAL_MATCHUP!BD$1,SWISSW!$J:$J,TOTAL_MATCHUP!$A18,SWISSW!$F:$F,"Won"))))*IF(ROW()=COLUMN(),0,1)</f>
        <v>1</v>
      </c>
      <c r="BE18" s="14">
        <f ca="1">(((COUNTIFS(SWISSW!$I:$I,TOTAL_MATCHUP!$A18,SWISSW!$J:$J,TOTAL_MATCHUP!BE$1,SWISSW!$F:$F,"Won")+COUNTIFS(SWISSW!$I:$I,TOTAL_MATCHUP!BE$1,SWISSW!$J:$J,TOTAL_MATCHUP!$A18,SWISSW!$F:$F,"Lost")))+((COUNTIFS(SWISSW!$I:$I,TOTAL_MATCHUP!$A18,SWISSW!$J:$J,TOTAL_MATCHUP!BE$1,SWISSW!$F:$F,"Lost")+COUNTIFS(SWISSW!$I:$I,TOTAL_MATCHUP!BE$1,SWISSW!$J:$J,TOTAL_MATCHUP!$A18,SWISSW!$F:$F,"Won"))))*IF(ROW()=COLUMN(),0,1)</f>
        <v>0</v>
      </c>
      <c r="BF18" s="14">
        <f ca="1">(((COUNTIFS(SWISSW!$I:$I,TOTAL_MATCHUP!$A18,SWISSW!$J:$J,TOTAL_MATCHUP!BF$1,SWISSW!$F:$F,"Won")+COUNTIFS(SWISSW!$I:$I,TOTAL_MATCHUP!BF$1,SWISSW!$J:$J,TOTAL_MATCHUP!$A18,SWISSW!$F:$F,"Lost")))+((COUNTIFS(SWISSW!$I:$I,TOTAL_MATCHUP!$A18,SWISSW!$J:$J,TOTAL_MATCHUP!BF$1,SWISSW!$F:$F,"Lost")+COUNTIFS(SWISSW!$I:$I,TOTAL_MATCHUP!BF$1,SWISSW!$J:$J,TOTAL_MATCHUP!$A18,SWISSW!$F:$F,"Won"))))*IF(ROW()=COLUMN(),0,1)</f>
        <v>0</v>
      </c>
    </row>
    <row r="19" spans="1:58" ht="55" customHeight="1" x14ac:dyDescent="0.3">
      <c r="A19" s="3" t="str">
        <f ca="1">MATCHUP!A19</f>
        <v>Dredge</v>
      </c>
      <c r="B19" s="14">
        <f ca="1">(((COUNTIFS(SWISSW!$I:$I,TOTAL_MATCHUP!$A19,SWISSW!$J:$J,TOTAL_MATCHUP!B$1,SWISSW!$F:$F,"Won")+COUNTIFS(SWISSW!$I:$I,TOTAL_MATCHUP!B$1,SWISSW!$J:$J,TOTAL_MATCHUP!$A19,SWISSW!$F:$F,"Lost")))+((COUNTIFS(SWISSW!$I:$I,TOTAL_MATCHUP!$A19,SWISSW!$J:$J,TOTAL_MATCHUP!B$1,SWISSW!$F:$F,"Lost")+COUNTIFS(SWISSW!$I:$I,TOTAL_MATCHUP!B$1,SWISSW!$J:$J,TOTAL_MATCHUP!$A19,SWISSW!$F:$F,"Won"))))*IF(ROW()=COLUMN(),0,1)</f>
        <v>13</v>
      </c>
      <c r="C19" s="14">
        <f ca="1">(((COUNTIFS(SWISSW!$I:$I,TOTAL_MATCHUP!$A19,SWISSW!$J:$J,TOTAL_MATCHUP!C$1,SWISSW!$F:$F,"Won")+COUNTIFS(SWISSW!$I:$I,TOTAL_MATCHUP!C$1,SWISSW!$J:$J,TOTAL_MATCHUP!$A19,SWISSW!$F:$F,"Lost")))+((COUNTIFS(SWISSW!$I:$I,TOTAL_MATCHUP!$A19,SWISSW!$J:$J,TOTAL_MATCHUP!C$1,SWISSW!$F:$F,"Lost")+COUNTIFS(SWISSW!$I:$I,TOTAL_MATCHUP!C$1,SWISSW!$J:$J,TOTAL_MATCHUP!$A19,SWISSW!$F:$F,"Won"))))*IF(ROW()=COLUMN(),0,1)</f>
        <v>4</v>
      </c>
      <c r="D19" s="14">
        <f ca="1">(((COUNTIFS(SWISSW!$I:$I,TOTAL_MATCHUP!$A19,SWISSW!$J:$J,TOTAL_MATCHUP!D$1,SWISSW!$F:$F,"Won")+COUNTIFS(SWISSW!$I:$I,TOTAL_MATCHUP!D$1,SWISSW!$J:$J,TOTAL_MATCHUP!$A19,SWISSW!$F:$F,"Lost")))+((COUNTIFS(SWISSW!$I:$I,TOTAL_MATCHUP!$A19,SWISSW!$J:$J,TOTAL_MATCHUP!D$1,SWISSW!$F:$F,"Lost")+COUNTIFS(SWISSW!$I:$I,TOTAL_MATCHUP!D$1,SWISSW!$J:$J,TOTAL_MATCHUP!$A19,SWISSW!$F:$F,"Won"))))*IF(ROW()=COLUMN(),0,1)</f>
        <v>14</v>
      </c>
      <c r="E19" s="14">
        <f ca="1">(((COUNTIFS(SWISSW!$I:$I,TOTAL_MATCHUP!$A19,SWISSW!$J:$J,TOTAL_MATCHUP!E$1,SWISSW!$F:$F,"Won")+COUNTIFS(SWISSW!$I:$I,TOTAL_MATCHUP!E$1,SWISSW!$J:$J,TOTAL_MATCHUP!$A19,SWISSW!$F:$F,"Lost")))+((COUNTIFS(SWISSW!$I:$I,TOTAL_MATCHUP!$A19,SWISSW!$J:$J,TOTAL_MATCHUP!E$1,SWISSW!$F:$F,"Lost")+COUNTIFS(SWISSW!$I:$I,TOTAL_MATCHUP!E$1,SWISSW!$J:$J,TOTAL_MATCHUP!$A19,SWISSW!$F:$F,"Won"))))*IF(ROW()=COLUMN(),0,1)</f>
        <v>8</v>
      </c>
      <c r="F19" s="14">
        <f ca="1">(((COUNTIFS(SWISSW!$I:$I,TOTAL_MATCHUP!$A19,SWISSW!$J:$J,TOTAL_MATCHUP!F$1,SWISSW!$F:$F,"Won")+COUNTIFS(SWISSW!$I:$I,TOTAL_MATCHUP!F$1,SWISSW!$J:$J,TOTAL_MATCHUP!$A19,SWISSW!$F:$F,"Lost")))+((COUNTIFS(SWISSW!$I:$I,TOTAL_MATCHUP!$A19,SWISSW!$J:$J,TOTAL_MATCHUP!F$1,SWISSW!$F:$F,"Lost")+COUNTIFS(SWISSW!$I:$I,TOTAL_MATCHUP!F$1,SWISSW!$J:$J,TOTAL_MATCHUP!$A19,SWISSW!$F:$F,"Won"))))*IF(ROW()=COLUMN(),0,1)</f>
        <v>8</v>
      </c>
      <c r="G19" s="14">
        <f ca="1">(((COUNTIFS(SWISSW!$I:$I,TOTAL_MATCHUP!$A19,SWISSW!$J:$J,TOTAL_MATCHUP!G$1,SWISSW!$F:$F,"Won")+COUNTIFS(SWISSW!$I:$I,TOTAL_MATCHUP!G$1,SWISSW!$J:$J,TOTAL_MATCHUP!$A19,SWISSW!$F:$F,"Lost")))+((COUNTIFS(SWISSW!$I:$I,TOTAL_MATCHUP!$A19,SWISSW!$J:$J,TOTAL_MATCHUP!G$1,SWISSW!$F:$F,"Lost")+COUNTIFS(SWISSW!$I:$I,TOTAL_MATCHUP!G$1,SWISSW!$J:$J,TOTAL_MATCHUP!$A19,SWISSW!$F:$F,"Won"))))*IF(ROW()=COLUMN(),0,1)</f>
        <v>6</v>
      </c>
      <c r="H19" s="14">
        <f ca="1">(((COUNTIFS(SWISSW!$I:$I,TOTAL_MATCHUP!$A19,SWISSW!$J:$J,TOTAL_MATCHUP!H$1,SWISSW!$F:$F,"Won")+COUNTIFS(SWISSW!$I:$I,TOTAL_MATCHUP!H$1,SWISSW!$J:$J,TOTAL_MATCHUP!$A19,SWISSW!$F:$F,"Lost")))+((COUNTIFS(SWISSW!$I:$I,TOTAL_MATCHUP!$A19,SWISSW!$J:$J,TOTAL_MATCHUP!H$1,SWISSW!$F:$F,"Lost")+COUNTIFS(SWISSW!$I:$I,TOTAL_MATCHUP!H$1,SWISSW!$J:$J,TOTAL_MATCHUP!$A19,SWISSW!$F:$F,"Won"))))*IF(ROW()=COLUMN(),0,1)</f>
        <v>2</v>
      </c>
      <c r="I19" s="14">
        <f ca="1">(((COUNTIFS(SWISSW!$I:$I,TOTAL_MATCHUP!$A19,SWISSW!$J:$J,TOTAL_MATCHUP!I$1,SWISSW!$F:$F,"Won")+COUNTIFS(SWISSW!$I:$I,TOTAL_MATCHUP!I$1,SWISSW!$J:$J,TOTAL_MATCHUP!$A19,SWISSW!$F:$F,"Lost")))+((COUNTIFS(SWISSW!$I:$I,TOTAL_MATCHUP!$A19,SWISSW!$J:$J,TOTAL_MATCHUP!I$1,SWISSW!$F:$F,"Lost")+COUNTIFS(SWISSW!$I:$I,TOTAL_MATCHUP!I$1,SWISSW!$J:$J,TOTAL_MATCHUP!$A19,SWISSW!$F:$F,"Won"))))*IF(ROW()=COLUMN(),0,1)</f>
        <v>7</v>
      </c>
      <c r="J19" s="14">
        <f ca="1">(((COUNTIFS(SWISSW!$I:$I,TOTAL_MATCHUP!$A19,SWISSW!$J:$J,TOTAL_MATCHUP!J$1,SWISSW!$F:$F,"Won")+COUNTIFS(SWISSW!$I:$I,TOTAL_MATCHUP!J$1,SWISSW!$J:$J,TOTAL_MATCHUP!$A19,SWISSW!$F:$F,"Lost")))+((COUNTIFS(SWISSW!$I:$I,TOTAL_MATCHUP!$A19,SWISSW!$J:$J,TOTAL_MATCHUP!J$1,SWISSW!$F:$F,"Lost")+COUNTIFS(SWISSW!$I:$I,TOTAL_MATCHUP!J$1,SWISSW!$J:$J,TOTAL_MATCHUP!$A19,SWISSW!$F:$F,"Won"))))*IF(ROW()=COLUMN(),0,1)</f>
        <v>5</v>
      </c>
      <c r="K19" s="14">
        <f ca="1">(((COUNTIFS(SWISSW!$I:$I,TOTAL_MATCHUP!$A19,SWISSW!$J:$J,TOTAL_MATCHUP!K$1,SWISSW!$F:$F,"Won")+COUNTIFS(SWISSW!$I:$I,TOTAL_MATCHUP!K$1,SWISSW!$J:$J,TOTAL_MATCHUP!$A19,SWISSW!$F:$F,"Lost")))+((COUNTIFS(SWISSW!$I:$I,TOTAL_MATCHUP!$A19,SWISSW!$J:$J,TOTAL_MATCHUP!K$1,SWISSW!$F:$F,"Lost")+COUNTIFS(SWISSW!$I:$I,TOTAL_MATCHUP!K$1,SWISSW!$J:$J,TOTAL_MATCHUP!$A19,SWISSW!$F:$F,"Won"))))*IF(ROW()=COLUMN(),0,1)</f>
        <v>3</v>
      </c>
      <c r="L19" s="14">
        <f ca="1">(((COUNTIFS(SWISSW!$I:$I,TOTAL_MATCHUP!$A19,SWISSW!$J:$J,TOTAL_MATCHUP!L$1,SWISSW!$F:$F,"Won")+COUNTIFS(SWISSW!$I:$I,TOTAL_MATCHUP!L$1,SWISSW!$J:$J,TOTAL_MATCHUP!$A19,SWISSW!$F:$F,"Lost")))+((COUNTIFS(SWISSW!$I:$I,TOTAL_MATCHUP!$A19,SWISSW!$J:$J,TOTAL_MATCHUP!L$1,SWISSW!$F:$F,"Lost")+COUNTIFS(SWISSW!$I:$I,TOTAL_MATCHUP!L$1,SWISSW!$J:$J,TOTAL_MATCHUP!$A19,SWISSW!$F:$F,"Won"))))*IF(ROW()=COLUMN(),0,1)</f>
        <v>5</v>
      </c>
      <c r="M19" s="14">
        <f ca="1">(((COUNTIFS(SWISSW!$I:$I,TOTAL_MATCHUP!$A19,SWISSW!$J:$J,TOTAL_MATCHUP!M$1,SWISSW!$F:$F,"Won")+COUNTIFS(SWISSW!$I:$I,TOTAL_MATCHUP!M$1,SWISSW!$J:$J,TOTAL_MATCHUP!$A19,SWISSW!$F:$F,"Lost")))+((COUNTIFS(SWISSW!$I:$I,TOTAL_MATCHUP!$A19,SWISSW!$J:$J,TOTAL_MATCHUP!M$1,SWISSW!$F:$F,"Lost")+COUNTIFS(SWISSW!$I:$I,TOTAL_MATCHUP!M$1,SWISSW!$J:$J,TOTAL_MATCHUP!$A19,SWISSW!$F:$F,"Won"))))*IF(ROW()=COLUMN(),0,1)</f>
        <v>2</v>
      </c>
      <c r="N19" s="14">
        <f ca="1">(((COUNTIFS(SWISSW!$I:$I,TOTAL_MATCHUP!$A19,SWISSW!$J:$J,TOTAL_MATCHUP!N$1,SWISSW!$F:$F,"Won")+COUNTIFS(SWISSW!$I:$I,TOTAL_MATCHUP!N$1,SWISSW!$J:$J,TOTAL_MATCHUP!$A19,SWISSW!$F:$F,"Lost")))+((COUNTIFS(SWISSW!$I:$I,TOTAL_MATCHUP!$A19,SWISSW!$J:$J,TOTAL_MATCHUP!N$1,SWISSW!$F:$F,"Lost")+COUNTIFS(SWISSW!$I:$I,TOTAL_MATCHUP!N$1,SWISSW!$J:$J,TOTAL_MATCHUP!$A19,SWISSW!$F:$F,"Won"))))*IF(ROW()=COLUMN(),0,1)</f>
        <v>1</v>
      </c>
      <c r="O19" s="14">
        <f ca="1">(((COUNTIFS(SWISSW!$I:$I,TOTAL_MATCHUP!$A19,SWISSW!$J:$J,TOTAL_MATCHUP!O$1,SWISSW!$F:$F,"Won")+COUNTIFS(SWISSW!$I:$I,TOTAL_MATCHUP!O$1,SWISSW!$J:$J,TOTAL_MATCHUP!$A19,SWISSW!$F:$F,"Lost")))+((COUNTIFS(SWISSW!$I:$I,TOTAL_MATCHUP!$A19,SWISSW!$J:$J,TOTAL_MATCHUP!O$1,SWISSW!$F:$F,"Lost")+COUNTIFS(SWISSW!$I:$I,TOTAL_MATCHUP!O$1,SWISSW!$J:$J,TOTAL_MATCHUP!$A19,SWISSW!$F:$F,"Won"))))*IF(ROW()=COLUMN(),0,1)</f>
        <v>3</v>
      </c>
      <c r="P19" s="14">
        <f ca="1">(((COUNTIFS(SWISSW!$I:$I,TOTAL_MATCHUP!$A19,SWISSW!$J:$J,TOTAL_MATCHUP!P$1,SWISSW!$F:$F,"Won")+COUNTIFS(SWISSW!$I:$I,TOTAL_MATCHUP!P$1,SWISSW!$J:$J,TOTAL_MATCHUP!$A19,SWISSW!$F:$F,"Lost")))+((COUNTIFS(SWISSW!$I:$I,TOTAL_MATCHUP!$A19,SWISSW!$J:$J,TOTAL_MATCHUP!P$1,SWISSW!$F:$F,"Lost")+COUNTIFS(SWISSW!$I:$I,TOTAL_MATCHUP!P$1,SWISSW!$J:$J,TOTAL_MATCHUP!$A19,SWISSW!$F:$F,"Won"))))*IF(ROW()=COLUMN(),0,1)</f>
        <v>2</v>
      </c>
      <c r="Q19" s="14">
        <f ca="1">(((COUNTIFS(SWISSW!$I:$I,TOTAL_MATCHUP!$A19,SWISSW!$J:$J,TOTAL_MATCHUP!Q$1,SWISSW!$F:$F,"Won")+COUNTIFS(SWISSW!$I:$I,TOTAL_MATCHUP!Q$1,SWISSW!$J:$J,TOTAL_MATCHUP!$A19,SWISSW!$F:$F,"Lost")))+((COUNTIFS(SWISSW!$I:$I,TOTAL_MATCHUP!$A19,SWISSW!$J:$J,TOTAL_MATCHUP!Q$1,SWISSW!$F:$F,"Lost")+COUNTIFS(SWISSW!$I:$I,TOTAL_MATCHUP!Q$1,SWISSW!$J:$J,TOTAL_MATCHUP!$A19,SWISSW!$F:$F,"Won"))))*IF(ROW()=COLUMN(),0,1)</f>
        <v>3</v>
      </c>
      <c r="R19" s="14">
        <f ca="1">(((COUNTIFS(SWISSW!$I:$I,TOTAL_MATCHUP!$A19,SWISSW!$J:$J,TOTAL_MATCHUP!R$1,SWISSW!$F:$F,"Won")+COUNTIFS(SWISSW!$I:$I,TOTAL_MATCHUP!R$1,SWISSW!$J:$J,TOTAL_MATCHUP!$A19,SWISSW!$F:$F,"Lost")))+((COUNTIFS(SWISSW!$I:$I,TOTAL_MATCHUP!$A19,SWISSW!$J:$J,TOTAL_MATCHUP!R$1,SWISSW!$F:$F,"Lost")+COUNTIFS(SWISSW!$I:$I,TOTAL_MATCHUP!R$1,SWISSW!$J:$J,TOTAL_MATCHUP!$A19,SWISSW!$F:$F,"Won"))))*IF(ROW()=COLUMN(),0,1)</f>
        <v>3</v>
      </c>
      <c r="S19" s="14">
        <f ca="1">(((COUNTIFS(SWISSW!$I:$I,TOTAL_MATCHUP!$A19,SWISSW!$J:$J,TOTAL_MATCHUP!S$1,SWISSW!$F:$F,"Won")+COUNTIFS(SWISSW!$I:$I,TOTAL_MATCHUP!S$1,SWISSW!$J:$J,TOTAL_MATCHUP!$A19,SWISSW!$F:$F,"Lost")))+((COUNTIFS(SWISSW!$I:$I,TOTAL_MATCHUP!$A19,SWISSW!$J:$J,TOTAL_MATCHUP!S$1,SWISSW!$F:$F,"Lost")+COUNTIFS(SWISSW!$I:$I,TOTAL_MATCHUP!S$1,SWISSW!$J:$J,TOTAL_MATCHUP!$A19,SWISSW!$F:$F,"Won"))))*IF(ROW()=COLUMN(),0,1)</f>
        <v>0</v>
      </c>
      <c r="T19" s="14">
        <f ca="1">(((COUNTIFS(SWISSW!$I:$I,TOTAL_MATCHUP!$A19,SWISSW!$J:$J,TOTAL_MATCHUP!T$1,SWISSW!$F:$F,"Won")+COUNTIFS(SWISSW!$I:$I,TOTAL_MATCHUP!T$1,SWISSW!$J:$J,TOTAL_MATCHUP!$A19,SWISSW!$F:$F,"Lost")))+((COUNTIFS(SWISSW!$I:$I,TOTAL_MATCHUP!$A19,SWISSW!$J:$J,TOTAL_MATCHUP!T$1,SWISSW!$F:$F,"Lost")+COUNTIFS(SWISSW!$I:$I,TOTAL_MATCHUP!T$1,SWISSW!$J:$J,TOTAL_MATCHUP!$A19,SWISSW!$F:$F,"Won"))))*IF(ROW()=COLUMN(),0,1)</f>
        <v>2</v>
      </c>
      <c r="U19" s="14">
        <f ca="1">(((COUNTIFS(SWISSW!$I:$I,TOTAL_MATCHUP!$A19,SWISSW!$J:$J,TOTAL_MATCHUP!U$1,SWISSW!$F:$F,"Won")+COUNTIFS(SWISSW!$I:$I,TOTAL_MATCHUP!U$1,SWISSW!$J:$J,TOTAL_MATCHUP!$A19,SWISSW!$F:$F,"Lost")))+((COUNTIFS(SWISSW!$I:$I,TOTAL_MATCHUP!$A19,SWISSW!$J:$J,TOTAL_MATCHUP!U$1,SWISSW!$F:$F,"Lost")+COUNTIFS(SWISSW!$I:$I,TOTAL_MATCHUP!U$1,SWISSW!$J:$J,TOTAL_MATCHUP!$A19,SWISSW!$F:$F,"Won"))))*IF(ROW()=COLUMN(),0,1)</f>
        <v>0</v>
      </c>
      <c r="V19" s="14">
        <f ca="1">(((COUNTIFS(SWISSW!$I:$I,TOTAL_MATCHUP!$A19,SWISSW!$J:$J,TOTAL_MATCHUP!V$1,SWISSW!$F:$F,"Won")+COUNTIFS(SWISSW!$I:$I,TOTAL_MATCHUP!V$1,SWISSW!$J:$J,TOTAL_MATCHUP!$A19,SWISSW!$F:$F,"Lost")))+((COUNTIFS(SWISSW!$I:$I,TOTAL_MATCHUP!$A19,SWISSW!$J:$J,TOTAL_MATCHUP!V$1,SWISSW!$F:$F,"Lost")+COUNTIFS(SWISSW!$I:$I,TOTAL_MATCHUP!V$1,SWISSW!$J:$J,TOTAL_MATCHUP!$A19,SWISSW!$F:$F,"Won"))))*IF(ROW()=COLUMN(),0,1)</f>
        <v>0</v>
      </c>
      <c r="W19" s="14">
        <f ca="1">(((COUNTIFS(SWISSW!$I:$I,TOTAL_MATCHUP!$A19,SWISSW!$J:$J,TOTAL_MATCHUP!W$1,SWISSW!$F:$F,"Won")+COUNTIFS(SWISSW!$I:$I,TOTAL_MATCHUP!W$1,SWISSW!$J:$J,TOTAL_MATCHUP!$A19,SWISSW!$F:$F,"Lost")))+((COUNTIFS(SWISSW!$I:$I,TOTAL_MATCHUP!$A19,SWISSW!$J:$J,TOTAL_MATCHUP!W$1,SWISSW!$F:$F,"Lost")+COUNTIFS(SWISSW!$I:$I,TOTAL_MATCHUP!W$1,SWISSW!$J:$J,TOTAL_MATCHUP!$A19,SWISSW!$F:$F,"Won"))))*IF(ROW()=COLUMN(),0,1)</f>
        <v>2</v>
      </c>
      <c r="X19" s="14">
        <f ca="1">(((COUNTIFS(SWISSW!$I:$I,TOTAL_MATCHUP!$A19,SWISSW!$J:$J,TOTAL_MATCHUP!X$1,SWISSW!$F:$F,"Won")+COUNTIFS(SWISSW!$I:$I,TOTAL_MATCHUP!X$1,SWISSW!$J:$J,TOTAL_MATCHUP!$A19,SWISSW!$F:$F,"Lost")))+((COUNTIFS(SWISSW!$I:$I,TOTAL_MATCHUP!$A19,SWISSW!$J:$J,TOTAL_MATCHUP!X$1,SWISSW!$F:$F,"Lost")+COUNTIFS(SWISSW!$I:$I,TOTAL_MATCHUP!X$1,SWISSW!$J:$J,TOTAL_MATCHUP!$A19,SWISSW!$F:$F,"Won"))))*IF(ROW()=COLUMN(),0,1)</f>
        <v>1</v>
      </c>
      <c r="Y19" s="14">
        <f ca="1">(((COUNTIFS(SWISSW!$I:$I,TOTAL_MATCHUP!$A19,SWISSW!$J:$J,TOTAL_MATCHUP!Y$1,SWISSW!$F:$F,"Won")+COUNTIFS(SWISSW!$I:$I,TOTAL_MATCHUP!Y$1,SWISSW!$J:$J,TOTAL_MATCHUP!$A19,SWISSW!$F:$F,"Lost")))+((COUNTIFS(SWISSW!$I:$I,TOTAL_MATCHUP!$A19,SWISSW!$J:$J,TOTAL_MATCHUP!Y$1,SWISSW!$F:$F,"Lost")+COUNTIFS(SWISSW!$I:$I,TOTAL_MATCHUP!Y$1,SWISSW!$J:$J,TOTAL_MATCHUP!$A19,SWISSW!$F:$F,"Won"))))*IF(ROW()=COLUMN(),0,1)</f>
        <v>0</v>
      </c>
      <c r="Z19" s="14">
        <f ca="1">(((COUNTIFS(SWISSW!$I:$I,TOTAL_MATCHUP!$A19,SWISSW!$J:$J,TOTAL_MATCHUP!Z$1,SWISSW!$F:$F,"Won")+COUNTIFS(SWISSW!$I:$I,TOTAL_MATCHUP!Z$1,SWISSW!$J:$J,TOTAL_MATCHUP!$A19,SWISSW!$F:$F,"Lost")))+((COUNTIFS(SWISSW!$I:$I,TOTAL_MATCHUP!$A19,SWISSW!$J:$J,TOTAL_MATCHUP!Z$1,SWISSW!$F:$F,"Lost")+COUNTIFS(SWISSW!$I:$I,TOTAL_MATCHUP!Z$1,SWISSW!$J:$J,TOTAL_MATCHUP!$A19,SWISSW!$F:$F,"Won"))))*IF(ROW()=COLUMN(),0,1)</f>
        <v>3</v>
      </c>
      <c r="AA19" s="14">
        <f ca="1">(((COUNTIFS(SWISSW!$I:$I,TOTAL_MATCHUP!$A19,SWISSW!$J:$J,TOTAL_MATCHUP!AA$1,SWISSW!$F:$F,"Won")+COUNTIFS(SWISSW!$I:$I,TOTAL_MATCHUP!AA$1,SWISSW!$J:$J,TOTAL_MATCHUP!$A19,SWISSW!$F:$F,"Lost")))+((COUNTIFS(SWISSW!$I:$I,TOTAL_MATCHUP!$A19,SWISSW!$J:$J,TOTAL_MATCHUP!AA$1,SWISSW!$F:$F,"Lost")+COUNTIFS(SWISSW!$I:$I,TOTAL_MATCHUP!AA$1,SWISSW!$J:$J,TOTAL_MATCHUP!$A19,SWISSW!$F:$F,"Won"))))*IF(ROW()=COLUMN(),0,1)</f>
        <v>1</v>
      </c>
      <c r="AB19" s="14">
        <f ca="1">(((COUNTIFS(SWISSW!$I:$I,TOTAL_MATCHUP!$A19,SWISSW!$J:$J,TOTAL_MATCHUP!AB$1,SWISSW!$F:$F,"Won")+COUNTIFS(SWISSW!$I:$I,TOTAL_MATCHUP!AB$1,SWISSW!$J:$J,TOTAL_MATCHUP!$A19,SWISSW!$F:$F,"Lost")))+((COUNTIFS(SWISSW!$I:$I,TOTAL_MATCHUP!$A19,SWISSW!$J:$J,TOTAL_MATCHUP!AB$1,SWISSW!$F:$F,"Lost")+COUNTIFS(SWISSW!$I:$I,TOTAL_MATCHUP!AB$1,SWISSW!$J:$J,TOTAL_MATCHUP!$A19,SWISSW!$F:$F,"Won"))))*IF(ROW()=COLUMN(),0,1)</f>
        <v>1</v>
      </c>
      <c r="AC19" s="14">
        <f ca="1">(((COUNTIFS(SWISSW!$I:$I,TOTAL_MATCHUP!$A19,SWISSW!$J:$J,TOTAL_MATCHUP!AC$1,SWISSW!$F:$F,"Won")+COUNTIFS(SWISSW!$I:$I,TOTAL_MATCHUP!AC$1,SWISSW!$J:$J,TOTAL_MATCHUP!$A19,SWISSW!$F:$F,"Lost")))+((COUNTIFS(SWISSW!$I:$I,TOTAL_MATCHUP!$A19,SWISSW!$J:$J,TOTAL_MATCHUP!AC$1,SWISSW!$F:$F,"Lost")+COUNTIFS(SWISSW!$I:$I,TOTAL_MATCHUP!AC$1,SWISSW!$J:$J,TOTAL_MATCHUP!$A19,SWISSW!$F:$F,"Won"))))*IF(ROW()=COLUMN(),0,1)</f>
        <v>2</v>
      </c>
      <c r="AD19" s="14">
        <f ca="1">(((COUNTIFS(SWISSW!$I:$I,TOTAL_MATCHUP!$A19,SWISSW!$J:$J,TOTAL_MATCHUP!AD$1,SWISSW!$F:$F,"Won")+COUNTIFS(SWISSW!$I:$I,TOTAL_MATCHUP!AD$1,SWISSW!$J:$J,TOTAL_MATCHUP!$A19,SWISSW!$F:$F,"Lost")))+((COUNTIFS(SWISSW!$I:$I,TOTAL_MATCHUP!$A19,SWISSW!$J:$J,TOTAL_MATCHUP!AD$1,SWISSW!$F:$F,"Lost")+COUNTIFS(SWISSW!$I:$I,TOTAL_MATCHUP!AD$1,SWISSW!$J:$J,TOTAL_MATCHUP!$A19,SWISSW!$F:$F,"Won"))))*IF(ROW()=COLUMN(),0,1)</f>
        <v>0</v>
      </c>
      <c r="AE19" s="14">
        <f ca="1">(((COUNTIFS(SWISSW!$I:$I,TOTAL_MATCHUP!$A19,SWISSW!$J:$J,TOTAL_MATCHUP!AE$1,SWISSW!$F:$F,"Won")+COUNTIFS(SWISSW!$I:$I,TOTAL_MATCHUP!AE$1,SWISSW!$J:$J,TOTAL_MATCHUP!$A19,SWISSW!$F:$F,"Lost")))+((COUNTIFS(SWISSW!$I:$I,TOTAL_MATCHUP!$A19,SWISSW!$J:$J,TOTAL_MATCHUP!AE$1,SWISSW!$F:$F,"Lost")+COUNTIFS(SWISSW!$I:$I,TOTAL_MATCHUP!AE$1,SWISSW!$J:$J,TOTAL_MATCHUP!$A19,SWISSW!$F:$F,"Won"))))*IF(ROW()=COLUMN(),0,1)</f>
        <v>1</v>
      </c>
      <c r="AF19" s="14">
        <f ca="1">(((COUNTIFS(SWISSW!$I:$I,TOTAL_MATCHUP!$A19,SWISSW!$J:$J,TOTAL_MATCHUP!AF$1,SWISSW!$F:$F,"Won")+COUNTIFS(SWISSW!$I:$I,TOTAL_MATCHUP!AF$1,SWISSW!$J:$J,TOTAL_MATCHUP!$A19,SWISSW!$F:$F,"Lost")))+((COUNTIFS(SWISSW!$I:$I,TOTAL_MATCHUP!$A19,SWISSW!$J:$J,TOTAL_MATCHUP!AF$1,SWISSW!$F:$F,"Lost")+COUNTIFS(SWISSW!$I:$I,TOTAL_MATCHUP!AF$1,SWISSW!$J:$J,TOTAL_MATCHUP!$A19,SWISSW!$F:$F,"Won"))))*IF(ROW()=COLUMN(),0,1)</f>
        <v>0</v>
      </c>
      <c r="AG19" s="14">
        <f ca="1">(((COUNTIFS(SWISSW!$I:$I,TOTAL_MATCHUP!$A19,SWISSW!$J:$J,TOTAL_MATCHUP!AG$1,SWISSW!$F:$F,"Won")+COUNTIFS(SWISSW!$I:$I,TOTAL_MATCHUP!AG$1,SWISSW!$J:$J,TOTAL_MATCHUP!$A19,SWISSW!$F:$F,"Lost")))+((COUNTIFS(SWISSW!$I:$I,TOTAL_MATCHUP!$A19,SWISSW!$J:$J,TOTAL_MATCHUP!AG$1,SWISSW!$F:$F,"Lost")+COUNTIFS(SWISSW!$I:$I,TOTAL_MATCHUP!AG$1,SWISSW!$J:$J,TOTAL_MATCHUP!$A19,SWISSW!$F:$F,"Won"))))*IF(ROW()=COLUMN(),0,1)</f>
        <v>2</v>
      </c>
      <c r="AH19" s="14">
        <f ca="1">(((COUNTIFS(SWISSW!$I:$I,TOTAL_MATCHUP!$A19,SWISSW!$J:$J,TOTAL_MATCHUP!AH$1,SWISSW!$F:$F,"Won")+COUNTIFS(SWISSW!$I:$I,TOTAL_MATCHUP!AH$1,SWISSW!$J:$J,TOTAL_MATCHUP!$A19,SWISSW!$F:$F,"Lost")))+((COUNTIFS(SWISSW!$I:$I,TOTAL_MATCHUP!$A19,SWISSW!$J:$J,TOTAL_MATCHUP!AH$1,SWISSW!$F:$F,"Lost")+COUNTIFS(SWISSW!$I:$I,TOTAL_MATCHUP!AH$1,SWISSW!$J:$J,TOTAL_MATCHUP!$A19,SWISSW!$F:$F,"Won"))))*IF(ROW()=COLUMN(),0,1)</f>
        <v>0</v>
      </c>
      <c r="AI19" s="14">
        <f ca="1">(((COUNTIFS(SWISSW!$I:$I,TOTAL_MATCHUP!$A19,SWISSW!$J:$J,TOTAL_MATCHUP!AI$1,SWISSW!$F:$F,"Won")+COUNTIFS(SWISSW!$I:$I,TOTAL_MATCHUP!AI$1,SWISSW!$J:$J,TOTAL_MATCHUP!$A19,SWISSW!$F:$F,"Lost")))+((COUNTIFS(SWISSW!$I:$I,TOTAL_MATCHUP!$A19,SWISSW!$J:$J,TOTAL_MATCHUP!AI$1,SWISSW!$F:$F,"Lost")+COUNTIFS(SWISSW!$I:$I,TOTAL_MATCHUP!AI$1,SWISSW!$J:$J,TOTAL_MATCHUP!$A19,SWISSW!$F:$F,"Won"))))*IF(ROW()=COLUMN(),0,1)</f>
        <v>0</v>
      </c>
      <c r="AJ19" s="14">
        <f ca="1">(((COUNTIFS(SWISSW!$I:$I,TOTAL_MATCHUP!$A19,SWISSW!$J:$J,TOTAL_MATCHUP!AJ$1,SWISSW!$F:$F,"Won")+COUNTIFS(SWISSW!$I:$I,TOTAL_MATCHUP!AJ$1,SWISSW!$J:$J,TOTAL_MATCHUP!$A19,SWISSW!$F:$F,"Lost")))+((COUNTIFS(SWISSW!$I:$I,TOTAL_MATCHUP!$A19,SWISSW!$J:$J,TOTAL_MATCHUP!AJ$1,SWISSW!$F:$F,"Lost")+COUNTIFS(SWISSW!$I:$I,TOTAL_MATCHUP!AJ$1,SWISSW!$J:$J,TOTAL_MATCHUP!$A19,SWISSW!$F:$F,"Won"))))*IF(ROW()=COLUMN(),0,1)</f>
        <v>0</v>
      </c>
      <c r="AK19" s="14">
        <f ca="1">(((COUNTIFS(SWISSW!$I:$I,TOTAL_MATCHUP!$A19,SWISSW!$J:$J,TOTAL_MATCHUP!AK$1,SWISSW!$F:$F,"Won")+COUNTIFS(SWISSW!$I:$I,TOTAL_MATCHUP!AK$1,SWISSW!$J:$J,TOTAL_MATCHUP!$A19,SWISSW!$F:$F,"Lost")))+((COUNTIFS(SWISSW!$I:$I,TOTAL_MATCHUP!$A19,SWISSW!$J:$J,TOTAL_MATCHUP!AK$1,SWISSW!$F:$F,"Lost")+COUNTIFS(SWISSW!$I:$I,TOTAL_MATCHUP!AK$1,SWISSW!$J:$J,TOTAL_MATCHUP!$A19,SWISSW!$F:$F,"Won"))))*IF(ROW()=COLUMN(),0,1)</f>
        <v>0</v>
      </c>
      <c r="AL19" s="14">
        <f ca="1">(((COUNTIFS(SWISSW!$I:$I,TOTAL_MATCHUP!$A19,SWISSW!$J:$J,TOTAL_MATCHUP!AL$1,SWISSW!$F:$F,"Won")+COUNTIFS(SWISSW!$I:$I,TOTAL_MATCHUP!AL$1,SWISSW!$J:$J,TOTAL_MATCHUP!$A19,SWISSW!$F:$F,"Lost")))+((COUNTIFS(SWISSW!$I:$I,TOTAL_MATCHUP!$A19,SWISSW!$J:$J,TOTAL_MATCHUP!AL$1,SWISSW!$F:$F,"Lost")+COUNTIFS(SWISSW!$I:$I,TOTAL_MATCHUP!AL$1,SWISSW!$J:$J,TOTAL_MATCHUP!$A19,SWISSW!$F:$F,"Won"))))*IF(ROW()=COLUMN(),0,1)</f>
        <v>0</v>
      </c>
      <c r="AM19" s="14">
        <f ca="1">(((COUNTIFS(SWISSW!$I:$I,TOTAL_MATCHUP!$A19,SWISSW!$J:$J,TOTAL_MATCHUP!AM$1,SWISSW!$F:$F,"Won")+COUNTIFS(SWISSW!$I:$I,TOTAL_MATCHUP!AM$1,SWISSW!$J:$J,TOTAL_MATCHUP!$A19,SWISSW!$F:$F,"Lost")))+((COUNTIFS(SWISSW!$I:$I,TOTAL_MATCHUP!$A19,SWISSW!$J:$J,TOTAL_MATCHUP!AM$1,SWISSW!$F:$F,"Lost")+COUNTIFS(SWISSW!$I:$I,TOTAL_MATCHUP!AM$1,SWISSW!$J:$J,TOTAL_MATCHUP!$A19,SWISSW!$F:$F,"Won"))))*IF(ROW()=COLUMN(),0,1)</f>
        <v>0</v>
      </c>
      <c r="AN19" s="14">
        <f ca="1">(((COUNTIFS(SWISSW!$I:$I,TOTAL_MATCHUP!$A19,SWISSW!$J:$J,TOTAL_MATCHUP!AN$1,SWISSW!$F:$F,"Won")+COUNTIFS(SWISSW!$I:$I,TOTAL_MATCHUP!AN$1,SWISSW!$J:$J,TOTAL_MATCHUP!$A19,SWISSW!$F:$F,"Lost")))+((COUNTIFS(SWISSW!$I:$I,TOTAL_MATCHUP!$A19,SWISSW!$J:$J,TOTAL_MATCHUP!AN$1,SWISSW!$F:$F,"Lost")+COUNTIFS(SWISSW!$I:$I,TOTAL_MATCHUP!AN$1,SWISSW!$J:$J,TOTAL_MATCHUP!$A19,SWISSW!$F:$F,"Won"))))*IF(ROW()=COLUMN(),0,1)</f>
        <v>0</v>
      </c>
      <c r="AO19" s="14">
        <f ca="1">(((COUNTIFS(SWISSW!$I:$I,TOTAL_MATCHUP!$A19,SWISSW!$J:$J,TOTAL_MATCHUP!AO$1,SWISSW!$F:$F,"Won")+COUNTIFS(SWISSW!$I:$I,TOTAL_MATCHUP!AO$1,SWISSW!$J:$J,TOTAL_MATCHUP!$A19,SWISSW!$F:$F,"Lost")))+((COUNTIFS(SWISSW!$I:$I,TOTAL_MATCHUP!$A19,SWISSW!$J:$J,TOTAL_MATCHUP!AO$1,SWISSW!$F:$F,"Lost")+COUNTIFS(SWISSW!$I:$I,TOTAL_MATCHUP!AO$1,SWISSW!$J:$J,TOTAL_MATCHUP!$A19,SWISSW!$F:$F,"Won"))))*IF(ROW()=COLUMN(),0,1)</f>
        <v>0</v>
      </c>
      <c r="AP19" s="14">
        <f ca="1">(((COUNTIFS(SWISSW!$I:$I,TOTAL_MATCHUP!$A19,SWISSW!$J:$J,TOTAL_MATCHUP!AP$1,SWISSW!$F:$F,"Won")+COUNTIFS(SWISSW!$I:$I,TOTAL_MATCHUP!AP$1,SWISSW!$J:$J,TOTAL_MATCHUP!$A19,SWISSW!$F:$F,"Lost")))+((COUNTIFS(SWISSW!$I:$I,TOTAL_MATCHUP!$A19,SWISSW!$J:$J,TOTAL_MATCHUP!AP$1,SWISSW!$F:$F,"Lost")+COUNTIFS(SWISSW!$I:$I,TOTAL_MATCHUP!AP$1,SWISSW!$J:$J,TOTAL_MATCHUP!$A19,SWISSW!$F:$F,"Won"))))*IF(ROW()=COLUMN(),0,1)</f>
        <v>0</v>
      </c>
      <c r="AQ19" s="14">
        <f ca="1">(((COUNTIFS(SWISSW!$I:$I,TOTAL_MATCHUP!$A19,SWISSW!$J:$J,TOTAL_MATCHUP!AQ$1,SWISSW!$F:$F,"Won")+COUNTIFS(SWISSW!$I:$I,TOTAL_MATCHUP!AQ$1,SWISSW!$J:$J,TOTAL_MATCHUP!$A19,SWISSW!$F:$F,"Lost")))+((COUNTIFS(SWISSW!$I:$I,TOTAL_MATCHUP!$A19,SWISSW!$J:$J,TOTAL_MATCHUP!AQ$1,SWISSW!$F:$F,"Lost")+COUNTIFS(SWISSW!$I:$I,TOTAL_MATCHUP!AQ$1,SWISSW!$J:$J,TOTAL_MATCHUP!$A19,SWISSW!$F:$F,"Won"))))*IF(ROW()=COLUMN(),0,1)</f>
        <v>0</v>
      </c>
      <c r="AR19" s="14">
        <f ca="1">(((COUNTIFS(SWISSW!$I:$I,TOTAL_MATCHUP!$A19,SWISSW!$J:$J,TOTAL_MATCHUP!AR$1,SWISSW!$F:$F,"Won")+COUNTIFS(SWISSW!$I:$I,TOTAL_MATCHUP!AR$1,SWISSW!$J:$J,TOTAL_MATCHUP!$A19,SWISSW!$F:$F,"Lost")))+((COUNTIFS(SWISSW!$I:$I,TOTAL_MATCHUP!$A19,SWISSW!$J:$J,TOTAL_MATCHUP!AR$1,SWISSW!$F:$F,"Lost")+COUNTIFS(SWISSW!$I:$I,TOTAL_MATCHUP!AR$1,SWISSW!$J:$J,TOTAL_MATCHUP!$A19,SWISSW!$F:$F,"Won"))))*IF(ROW()=COLUMN(),0,1)</f>
        <v>0</v>
      </c>
      <c r="AS19" s="14">
        <f ca="1">(((COUNTIFS(SWISSW!$I:$I,TOTAL_MATCHUP!$A19,SWISSW!$J:$J,TOTAL_MATCHUP!AS$1,SWISSW!$F:$F,"Won")+COUNTIFS(SWISSW!$I:$I,TOTAL_MATCHUP!AS$1,SWISSW!$J:$J,TOTAL_MATCHUP!$A19,SWISSW!$F:$F,"Lost")))+((COUNTIFS(SWISSW!$I:$I,TOTAL_MATCHUP!$A19,SWISSW!$J:$J,TOTAL_MATCHUP!AS$1,SWISSW!$F:$F,"Lost")+COUNTIFS(SWISSW!$I:$I,TOTAL_MATCHUP!AS$1,SWISSW!$J:$J,TOTAL_MATCHUP!$A19,SWISSW!$F:$F,"Won"))))*IF(ROW()=COLUMN(),0,1)</f>
        <v>0</v>
      </c>
      <c r="AT19" s="14">
        <f ca="1">(((COUNTIFS(SWISSW!$I:$I,TOTAL_MATCHUP!$A19,SWISSW!$J:$J,TOTAL_MATCHUP!AT$1,SWISSW!$F:$F,"Won")+COUNTIFS(SWISSW!$I:$I,TOTAL_MATCHUP!AT$1,SWISSW!$J:$J,TOTAL_MATCHUP!$A19,SWISSW!$F:$F,"Lost")))+((COUNTIFS(SWISSW!$I:$I,TOTAL_MATCHUP!$A19,SWISSW!$J:$J,TOTAL_MATCHUP!AT$1,SWISSW!$F:$F,"Lost")+COUNTIFS(SWISSW!$I:$I,TOTAL_MATCHUP!AT$1,SWISSW!$J:$J,TOTAL_MATCHUP!$A19,SWISSW!$F:$F,"Won"))))*IF(ROW()=COLUMN(),0,1)</f>
        <v>0</v>
      </c>
      <c r="AU19" s="14">
        <f ca="1">(((COUNTIFS(SWISSW!$I:$I,TOTAL_MATCHUP!$A19,SWISSW!$J:$J,TOTAL_MATCHUP!AU$1,SWISSW!$F:$F,"Won")+COUNTIFS(SWISSW!$I:$I,TOTAL_MATCHUP!AU$1,SWISSW!$J:$J,TOTAL_MATCHUP!$A19,SWISSW!$F:$F,"Lost")))+((COUNTIFS(SWISSW!$I:$I,TOTAL_MATCHUP!$A19,SWISSW!$J:$J,TOTAL_MATCHUP!AU$1,SWISSW!$F:$F,"Lost")+COUNTIFS(SWISSW!$I:$I,TOTAL_MATCHUP!AU$1,SWISSW!$J:$J,TOTAL_MATCHUP!$A19,SWISSW!$F:$F,"Won"))))*IF(ROW()=COLUMN(),0,1)</f>
        <v>0</v>
      </c>
      <c r="AV19" s="14">
        <f ca="1">(((COUNTIFS(SWISSW!$I:$I,TOTAL_MATCHUP!$A19,SWISSW!$J:$J,TOTAL_MATCHUP!AV$1,SWISSW!$F:$F,"Won")+COUNTIFS(SWISSW!$I:$I,TOTAL_MATCHUP!AV$1,SWISSW!$J:$J,TOTAL_MATCHUP!$A19,SWISSW!$F:$F,"Lost")))+((COUNTIFS(SWISSW!$I:$I,TOTAL_MATCHUP!$A19,SWISSW!$J:$J,TOTAL_MATCHUP!AV$1,SWISSW!$F:$F,"Lost")+COUNTIFS(SWISSW!$I:$I,TOTAL_MATCHUP!AV$1,SWISSW!$J:$J,TOTAL_MATCHUP!$A19,SWISSW!$F:$F,"Won"))))*IF(ROW()=COLUMN(),0,1)</f>
        <v>0</v>
      </c>
      <c r="AW19" s="14">
        <f ca="1">(((COUNTIFS(SWISSW!$I:$I,TOTAL_MATCHUP!$A19,SWISSW!$J:$J,TOTAL_MATCHUP!AW$1,SWISSW!$F:$F,"Won")+COUNTIFS(SWISSW!$I:$I,TOTAL_MATCHUP!AW$1,SWISSW!$J:$J,TOTAL_MATCHUP!$A19,SWISSW!$F:$F,"Lost")))+((COUNTIFS(SWISSW!$I:$I,TOTAL_MATCHUP!$A19,SWISSW!$J:$J,TOTAL_MATCHUP!AW$1,SWISSW!$F:$F,"Lost")+COUNTIFS(SWISSW!$I:$I,TOTAL_MATCHUP!AW$1,SWISSW!$J:$J,TOTAL_MATCHUP!$A19,SWISSW!$F:$F,"Won"))))*IF(ROW()=COLUMN(),0,1)</f>
        <v>0</v>
      </c>
      <c r="AX19" s="14">
        <f ca="1">(((COUNTIFS(SWISSW!$I:$I,TOTAL_MATCHUP!$A19,SWISSW!$J:$J,TOTAL_MATCHUP!AX$1,SWISSW!$F:$F,"Won")+COUNTIFS(SWISSW!$I:$I,TOTAL_MATCHUP!AX$1,SWISSW!$J:$J,TOTAL_MATCHUP!$A19,SWISSW!$F:$F,"Lost")))+((COUNTIFS(SWISSW!$I:$I,TOTAL_MATCHUP!$A19,SWISSW!$J:$J,TOTAL_MATCHUP!AX$1,SWISSW!$F:$F,"Lost")+COUNTIFS(SWISSW!$I:$I,TOTAL_MATCHUP!AX$1,SWISSW!$J:$J,TOTAL_MATCHUP!$A19,SWISSW!$F:$F,"Won"))))*IF(ROW()=COLUMN(),0,1)</f>
        <v>0</v>
      </c>
      <c r="AY19" s="14">
        <f ca="1">(((COUNTIFS(SWISSW!$I:$I,TOTAL_MATCHUP!$A19,SWISSW!$J:$J,TOTAL_MATCHUP!AY$1,SWISSW!$F:$F,"Won")+COUNTIFS(SWISSW!$I:$I,TOTAL_MATCHUP!AY$1,SWISSW!$J:$J,TOTAL_MATCHUP!$A19,SWISSW!$F:$F,"Lost")))+((COUNTIFS(SWISSW!$I:$I,TOTAL_MATCHUP!$A19,SWISSW!$J:$J,TOTAL_MATCHUP!AY$1,SWISSW!$F:$F,"Lost")+COUNTIFS(SWISSW!$I:$I,TOTAL_MATCHUP!AY$1,SWISSW!$J:$J,TOTAL_MATCHUP!$A19,SWISSW!$F:$F,"Won"))))*IF(ROW()=COLUMN(),0,1)</f>
        <v>0</v>
      </c>
      <c r="AZ19" s="14">
        <f ca="1">(((COUNTIFS(SWISSW!$I:$I,TOTAL_MATCHUP!$A19,SWISSW!$J:$J,TOTAL_MATCHUP!AZ$1,SWISSW!$F:$F,"Won")+COUNTIFS(SWISSW!$I:$I,TOTAL_MATCHUP!AZ$1,SWISSW!$J:$J,TOTAL_MATCHUP!$A19,SWISSW!$F:$F,"Lost")))+((COUNTIFS(SWISSW!$I:$I,TOTAL_MATCHUP!$A19,SWISSW!$J:$J,TOTAL_MATCHUP!AZ$1,SWISSW!$F:$F,"Lost")+COUNTIFS(SWISSW!$I:$I,TOTAL_MATCHUP!AZ$1,SWISSW!$J:$J,TOTAL_MATCHUP!$A19,SWISSW!$F:$F,"Won"))))*IF(ROW()=COLUMN(),0,1)</f>
        <v>0</v>
      </c>
      <c r="BA19" s="14">
        <f ca="1">(((COUNTIFS(SWISSW!$I:$I,TOTAL_MATCHUP!$A19,SWISSW!$J:$J,TOTAL_MATCHUP!BA$1,SWISSW!$F:$F,"Won")+COUNTIFS(SWISSW!$I:$I,TOTAL_MATCHUP!BA$1,SWISSW!$J:$J,TOTAL_MATCHUP!$A19,SWISSW!$F:$F,"Lost")))+((COUNTIFS(SWISSW!$I:$I,TOTAL_MATCHUP!$A19,SWISSW!$J:$J,TOTAL_MATCHUP!BA$1,SWISSW!$F:$F,"Lost")+COUNTIFS(SWISSW!$I:$I,TOTAL_MATCHUP!BA$1,SWISSW!$J:$J,TOTAL_MATCHUP!$A19,SWISSW!$F:$F,"Won"))))*IF(ROW()=COLUMN(),0,1)</f>
        <v>0</v>
      </c>
      <c r="BB19" s="14">
        <f ca="1">(((COUNTIFS(SWISSW!$I:$I,TOTAL_MATCHUP!$A19,SWISSW!$J:$J,TOTAL_MATCHUP!BB$1,SWISSW!$F:$F,"Won")+COUNTIFS(SWISSW!$I:$I,TOTAL_MATCHUP!BB$1,SWISSW!$J:$J,TOTAL_MATCHUP!$A19,SWISSW!$F:$F,"Lost")))+((COUNTIFS(SWISSW!$I:$I,TOTAL_MATCHUP!$A19,SWISSW!$J:$J,TOTAL_MATCHUP!BB$1,SWISSW!$F:$F,"Lost")+COUNTIFS(SWISSW!$I:$I,TOTAL_MATCHUP!BB$1,SWISSW!$J:$J,TOTAL_MATCHUP!$A19,SWISSW!$F:$F,"Won"))))*IF(ROW()=COLUMN(),0,1)</f>
        <v>0</v>
      </c>
      <c r="BC19" s="14">
        <f ca="1">(((COUNTIFS(SWISSW!$I:$I,TOTAL_MATCHUP!$A19,SWISSW!$J:$J,TOTAL_MATCHUP!BC$1,SWISSW!$F:$F,"Won")+COUNTIFS(SWISSW!$I:$I,TOTAL_MATCHUP!BC$1,SWISSW!$J:$J,TOTAL_MATCHUP!$A19,SWISSW!$F:$F,"Lost")))+((COUNTIFS(SWISSW!$I:$I,TOTAL_MATCHUP!$A19,SWISSW!$J:$J,TOTAL_MATCHUP!BC$1,SWISSW!$F:$F,"Lost")+COUNTIFS(SWISSW!$I:$I,TOTAL_MATCHUP!BC$1,SWISSW!$J:$J,TOTAL_MATCHUP!$A19,SWISSW!$F:$F,"Won"))))*IF(ROW()=COLUMN(),0,1)</f>
        <v>0</v>
      </c>
      <c r="BD19" s="14">
        <f ca="1">(((COUNTIFS(SWISSW!$I:$I,TOTAL_MATCHUP!$A19,SWISSW!$J:$J,TOTAL_MATCHUP!BD$1,SWISSW!$F:$F,"Won")+COUNTIFS(SWISSW!$I:$I,TOTAL_MATCHUP!BD$1,SWISSW!$J:$J,TOTAL_MATCHUP!$A19,SWISSW!$F:$F,"Lost")))+((COUNTIFS(SWISSW!$I:$I,TOTAL_MATCHUP!$A19,SWISSW!$J:$J,TOTAL_MATCHUP!BD$1,SWISSW!$F:$F,"Lost")+COUNTIFS(SWISSW!$I:$I,TOTAL_MATCHUP!BD$1,SWISSW!$J:$J,TOTAL_MATCHUP!$A19,SWISSW!$F:$F,"Won"))))*IF(ROW()=COLUMN(),0,1)</f>
        <v>1</v>
      </c>
      <c r="BE19" s="14">
        <f ca="1">(((COUNTIFS(SWISSW!$I:$I,TOTAL_MATCHUP!$A19,SWISSW!$J:$J,TOTAL_MATCHUP!BE$1,SWISSW!$F:$F,"Won")+COUNTIFS(SWISSW!$I:$I,TOTAL_MATCHUP!BE$1,SWISSW!$J:$J,TOTAL_MATCHUP!$A19,SWISSW!$F:$F,"Lost")))+((COUNTIFS(SWISSW!$I:$I,TOTAL_MATCHUP!$A19,SWISSW!$J:$J,TOTAL_MATCHUP!BE$1,SWISSW!$F:$F,"Lost")+COUNTIFS(SWISSW!$I:$I,TOTAL_MATCHUP!BE$1,SWISSW!$J:$J,TOTAL_MATCHUP!$A19,SWISSW!$F:$F,"Won"))))*IF(ROW()=COLUMN(),0,1)</f>
        <v>0</v>
      </c>
      <c r="BF19" s="14">
        <f ca="1">(((COUNTIFS(SWISSW!$I:$I,TOTAL_MATCHUP!$A19,SWISSW!$J:$J,TOTAL_MATCHUP!BF$1,SWISSW!$F:$F,"Won")+COUNTIFS(SWISSW!$I:$I,TOTAL_MATCHUP!BF$1,SWISSW!$J:$J,TOTAL_MATCHUP!$A19,SWISSW!$F:$F,"Lost")))+((COUNTIFS(SWISSW!$I:$I,TOTAL_MATCHUP!$A19,SWISSW!$J:$J,TOTAL_MATCHUP!BF$1,SWISSW!$F:$F,"Lost")+COUNTIFS(SWISSW!$I:$I,TOTAL_MATCHUP!BF$1,SWISSW!$J:$J,TOTAL_MATCHUP!$A19,SWISSW!$F:$F,"Won"))))*IF(ROW()=COLUMN(),0,1)</f>
        <v>0</v>
      </c>
    </row>
    <row r="20" spans="1:58" ht="55" customHeight="1" x14ac:dyDescent="0.3">
      <c r="A20" s="3" t="str">
        <f ca="1">MATCHUP!A20</f>
        <v>Flicker Tron</v>
      </c>
      <c r="B20" s="14">
        <f ca="1">(((COUNTIFS(SWISSW!$I:$I,TOTAL_MATCHUP!$A20,SWISSW!$J:$J,TOTAL_MATCHUP!B$1,SWISSW!$F:$F,"Won")+COUNTIFS(SWISSW!$I:$I,TOTAL_MATCHUP!B$1,SWISSW!$J:$J,TOTAL_MATCHUP!$A20,SWISSW!$F:$F,"Lost")))+((COUNTIFS(SWISSW!$I:$I,TOTAL_MATCHUP!$A20,SWISSW!$J:$J,TOTAL_MATCHUP!B$1,SWISSW!$F:$F,"Lost")+COUNTIFS(SWISSW!$I:$I,TOTAL_MATCHUP!B$1,SWISSW!$J:$J,TOTAL_MATCHUP!$A20,SWISSW!$F:$F,"Won"))))*IF(ROW()=COLUMN(),0,1)</f>
        <v>16</v>
      </c>
      <c r="C20" s="14">
        <f ca="1">(((COUNTIFS(SWISSW!$I:$I,TOTAL_MATCHUP!$A20,SWISSW!$J:$J,TOTAL_MATCHUP!C$1,SWISSW!$F:$F,"Won")+COUNTIFS(SWISSW!$I:$I,TOTAL_MATCHUP!C$1,SWISSW!$J:$J,TOTAL_MATCHUP!$A20,SWISSW!$F:$F,"Lost")))+((COUNTIFS(SWISSW!$I:$I,TOTAL_MATCHUP!$A20,SWISSW!$J:$J,TOTAL_MATCHUP!C$1,SWISSW!$F:$F,"Lost")+COUNTIFS(SWISSW!$I:$I,TOTAL_MATCHUP!C$1,SWISSW!$J:$J,TOTAL_MATCHUP!$A20,SWISSW!$F:$F,"Won"))))*IF(ROW()=COLUMN(),0,1)</f>
        <v>9</v>
      </c>
      <c r="D20" s="14">
        <f ca="1">(((COUNTIFS(SWISSW!$I:$I,TOTAL_MATCHUP!$A20,SWISSW!$J:$J,TOTAL_MATCHUP!D$1,SWISSW!$F:$F,"Won")+COUNTIFS(SWISSW!$I:$I,TOTAL_MATCHUP!D$1,SWISSW!$J:$J,TOTAL_MATCHUP!$A20,SWISSW!$F:$F,"Lost")))+((COUNTIFS(SWISSW!$I:$I,TOTAL_MATCHUP!$A20,SWISSW!$J:$J,TOTAL_MATCHUP!D$1,SWISSW!$F:$F,"Lost")+COUNTIFS(SWISSW!$I:$I,TOTAL_MATCHUP!D$1,SWISSW!$J:$J,TOTAL_MATCHUP!$A20,SWISSW!$F:$F,"Won"))))*IF(ROW()=COLUMN(),0,1)</f>
        <v>8</v>
      </c>
      <c r="E20" s="14">
        <f ca="1">(((COUNTIFS(SWISSW!$I:$I,TOTAL_MATCHUP!$A20,SWISSW!$J:$J,TOTAL_MATCHUP!E$1,SWISSW!$F:$F,"Won")+COUNTIFS(SWISSW!$I:$I,TOTAL_MATCHUP!E$1,SWISSW!$J:$J,TOTAL_MATCHUP!$A20,SWISSW!$F:$F,"Lost")))+((COUNTIFS(SWISSW!$I:$I,TOTAL_MATCHUP!$A20,SWISSW!$J:$J,TOTAL_MATCHUP!E$1,SWISSW!$F:$F,"Lost")+COUNTIFS(SWISSW!$I:$I,TOTAL_MATCHUP!E$1,SWISSW!$J:$J,TOTAL_MATCHUP!$A20,SWISSW!$F:$F,"Won"))))*IF(ROW()=COLUMN(),0,1)</f>
        <v>5</v>
      </c>
      <c r="F20" s="14">
        <f ca="1">(((COUNTIFS(SWISSW!$I:$I,TOTAL_MATCHUP!$A20,SWISSW!$J:$J,TOTAL_MATCHUP!F$1,SWISSW!$F:$F,"Won")+COUNTIFS(SWISSW!$I:$I,TOTAL_MATCHUP!F$1,SWISSW!$J:$J,TOTAL_MATCHUP!$A20,SWISSW!$F:$F,"Lost")))+((COUNTIFS(SWISSW!$I:$I,TOTAL_MATCHUP!$A20,SWISSW!$J:$J,TOTAL_MATCHUP!F$1,SWISSW!$F:$F,"Lost")+COUNTIFS(SWISSW!$I:$I,TOTAL_MATCHUP!F$1,SWISSW!$J:$J,TOTAL_MATCHUP!$A20,SWISSW!$F:$F,"Won"))))*IF(ROW()=COLUMN(),0,1)</f>
        <v>4</v>
      </c>
      <c r="G20" s="14">
        <f ca="1">(((COUNTIFS(SWISSW!$I:$I,TOTAL_MATCHUP!$A20,SWISSW!$J:$J,TOTAL_MATCHUP!G$1,SWISSW!$F:$F,"Won")+COUNTIFS(SWISSW!$I:$I,TOTAL_MATCHUP!G$1,SWISSW!$J:$J,TOTAL_MATCHUP!$A20,SWISSW!$F:$F,"Lost")))+((COUNTIFS(SWISSW!$I:$I,TOTAL_MATCHUP!$A20,SWISSW!$J:$J,TOTAL_MATCHUP!G$1,SWISSW!$F:$F,"Lost")+COUNTIFS(SWISSW!$I:$I,TOTAL_MATCHUP!G$1,SWISSW!$J:$J,TOTAL_MATCHUP!$A20,SWISSW!$F:$F,"Won"))))*IF(ROW()=COLUMN(),0,1)</f>
        <v>1</v>
      </c>
      <c r="H20" s="14">
        <f ca="1">(((COUNTIFS(SWISSW!$I:$I,TOTAL_MATCHUP!$A20,SWISSW!$J:$J,TOTAL_MATCHUP!H$1,SWISSW!$F:$F,"Won")+COUNTIFS(SWISSW!$I:$I,TOTAL_MATCHUP!H$1,SWISSW!$J:$J,TOTAL_MATCHUP!$A20,SWISSW!$F:$F,"Lost")))+((COUNTIFS(SWISSW!$I:$I,TOTAL_MATCHUP!$A20,SWISSW!$J:$J,TOTAL_MATCHUP!H$1,SWISSW!$F:$F,"Lost")+COUNTIFS(SWISSW!$I:$I,TOTAL_MATCHUP!H$1,SWISSW!$J:$J,TOTAL_MATCHUP!$A20,SWISSW!$F:$F,"Won"))))*IF(ROW()=COLUMN(),0,1)</f>
        <v>2</v>
      </c>
      <c r="I20" s="14">
        <f ca="1">(((COUNTIFS(SWISSW!$I:$I,TOTAL_MATCHUP!$A20,SWISSW!$J:$J,TOTAL_MATCHUP!I$1,SWISSW!$F:$F,"Won")+COUNTIFS(SWISSW!$I:$I,TOTAL_MATCHUP!I$1,SWISSW!$J:$J,TOTAL_MATCHUP!$A20,SWISSW!$F:$F,"Lost")))+((COUNTIFS(SWISSW!$I:$I,TOTAL_MATCHUP!$A20,SWISSW!$J:$J,TOTAL_MATCHUP!I$1,SWISSW!$F:$F,"Lost")+COUNTIFS(SWISSW!$I:$I,TOTAL_MATCHUP!I$1,SWISSW!$J:$J,TOTAL_MATCHUP!$A20,SWISSW!$F:$F,"Won"))))*IF(ROW()=COLUMN(),0,1)</f>
        <v>2</v>
      </c>
      <c r="J20" s="14">
        <f ca="1">(((COUNTIFS(SWISSW!$I:$I,TOTAL_MATCHUP!$A20,SWISSW!$J:$J,TOTAL_MATCHUP!J$1,SWISSW!$F:$F,"Won")+COUNTIFS(SWISSW!$I:$I,TOTAL_MATCHUP!J$1,SWISSW!$J:$J,TOTAL_MATCHUP!$A20,SWISSW!$F:$F,"Lost")))+((COUNTIFS(SWISSW!$I:$I,TOTAL_MATCHUP!$A20,SWISSW!$J:$J,TOTAL_MATCHUP!J$1,SWISSW!$F:$F,"Lost")+COUNTIFS(SWISSW!$I:$I,TOTAL_MATCHUP!J$1,SWISSW!$J:$J,TOTAL_MATCHUP!$A20,SWISSW!$F:$F,"Won"))))*IF(ROW()=COLUMN(),0,1)</f>
        <v>5</v>
      </c>
      <c r="K20" s="14">
        <f ca="1">(((COUNTIFS(SWISSW!$I:$I,TOTAL_MATCHUP!$A20,SWISSW!$J:$J,TOTAL_MATCHUP!K$1,SWISSW!$F:$F,"Won")+COUNTIFS(SWISSW!$I:$I,TOTAL_MATCHUP!K$1,SWISSW!$J:$J,TOTAL_MATCHUP!$A20,SWISSW!$F:$F,"Lost")))+((COUNTIFS(SWISSW!$I:$I,TOTAL_MATCHUP!$A20,SWISSW!$J:$J,TOTAL_MATCHUP!K$1,SWISSW!$F:$F,"Lost")+COUNTIFS(SWISSW!$I:$I,TOTAL_MATCHUP!K$1,SWISSW!$J:$J,TOTAL_MATCHUP!$A20,SWISSW!$F:$F,"Won"))))*IF(ROW()=COLUMN(),0,1)</f>
        <v>3</v>
      </c>
      <c r="L20" s="14">
        <f ca="1">(((COUNTIFS(SWISSW!$I:$I,TOTAL_MATCHUP!$A20,SWISSW!$J:$J,TOTAL_MATCHUP!L$1,SWISSW!$F:$F,"Won")+COUNTIFS(SWISSW!$I:$I,TOTAL_MATCHUP!L$1,SWISSW!$J:$J,TOTAL_MATCHUP!$A20,SWISSW!$F:$F,"Lost")))+((COUNTIFS(SWISSW!$I:$I,TOTAL_MATCHUP!$A20,SWISSW!$J:$J,TOTAL_MATCHUP!L$1,SWISSW!$F:$F,"Lost")+COUNTIFS(SWISSW!$I:$I,TOTAL_MATCHUP!L$1,SWISSW!$J:$J,TOTAL_MATCHUP!$A20,SWISSW!$F:$F,"Won"))))*IF(ROW()=COLUMN(),0,1)</f>
        <v>1</v>
      </c>
      <c r="M20" s="14">
        <f ca="1">(((COUNTIFS(SWISSW!$I:$I,TOTAL_MATCHUP!$A20,SWISSW!$J:$J,TOTAL_MATCHUP!M$1,SWISSW!$F:$F,"Won")+COUNTIFS(SWISSW!$I:$I,TOTAL_MATCHUP!M$1,SWISSW!$J:$J,TOTAL_MATCHUP!$A20,SWISSW!$F:$F,"Lost")))+((COUNTIFS(SWISSW!$I:$I,TOTAL_MATCHUP!$A20,SWISSW!$J:$J,TOTAL_MATCHUP!M$1,SWISSW!$F:$F,"Lost")+COUNTIFS(SWISSW!$I:$I,TOTAL_MATCHUP!M$1,SWISSW!$J:$J,TOTAL_MATCHUP!$A20,SWISSW!$F:$F,"Won"))))*IF(ROW()=COLUMN(),0,1)</f>
        <v>4</v>
      </c>
      <c r="N20" s="14">
        <f ca="1">(((COUNTIFS(SWISSW!$I:$I,TOTAL_MATCHUP!$A20,SWISSW!$J:$J,TOTAL_MATCHUP!N$1,SWISSW!$F:$F,"Won")+COUNTIFS(SWISSW!$I:$I,TOTAL_MATCHUP!N$1,SWISSW!$J:$J,TOTAL_MATCHUP!$A20,SWISSW!$F:$F,"Lost")))+((COUNTIFS(SWISSW!$I:$I,TOTAL_MATCHUP!$A20,SWISSW!$J:$J,TOTAL_MATCHUP!N$1,SWISSW!$F:$F,"Lost")+COUNTIFS(SWISSW!$I:$I,TOTAL_MATCHUP!N$1,SWISSW!$J:$J,TOTAL_MATCHUP!$A20,SWISSW!$F:$F,"Won"))))*IF(ROW()=COLUMN(),0,1)</f>
        <v>3</v>
      </c>
      <c r="O20" s="14">
        <f ca="1">(((COUNTIFS(SWISSW!$I:$I,TOTAL_MATCHUP!$A20,SWISSW!$J:$J,TOTAL_MATCHUP!O$1,SWISSW!$F:$F,"Won")+COUNTIFS(SWISSW!$I:$I,TOTAL_MATCHUP!O$1,SWISSW!$J:$J,TOTAL_MATCHUP!$A20,SWISSW!$F:$F,"Lost")))+((COUNTIFS(SWISSW!$I:$I,TOTAL_MATCHUP!$A20,SWISSW!$J:$J,TOTAL_MATCHUP!O$1,SWISSW!$F:$F,"Lost")+COUNTIFS(SWISSW!$I:$I,TOTAL_MATCHUP!O$1,SWISSW!$J:$J,TOTAL_MATCHUP!$A20,SWISSW!$F:$F,"Won"))))*IF(ROW()=COLUMN(),0,1)</f>
        <v>3</v>
      </c>
      <c r="P20" s="14">
        <f ca="1">(((COUNTIFS(SWISSW!$I:$I,TOTAL_MATCHUP!$A20,SWISSW!$J:$J,TOTAL_MATCHUP!P$1,SWISSW!$F:$F,"Won")+COUNTIFS(SWISSW!$I:$I,TOTAL_MATCHUP!P$1,SWISSW!$J:$J,TOTAL_MATCHUP!$A20,SWISSW!$F:$F,"Lost")))+((COUNTIFS(SWISSW!$I:$I,TOTAL_MATCHUP!$A20,SWISSW!$J:$J,TOTAL_MATCHUP!P$1,SWISSW!$F:$F,"Lost")+COUNTIFS(SWISSW!$I:$I,TOTAL_MATCHUP!P$1,SWISSW!$J:$J,TOTAL_MATCHUP!$A20,SWISSW!$F:$F,"Won"))))*IF(ROW()=COLUMN(),0,1)</f>
        <v>1</v>
      </c>
      <c r="Q20" s="14">
        <f ca="1">(((COUNTIFS(SWISSW!$I:$I,TOTAL_MATCHUP!$A20,SWISSW!$J:$J,TOTAL_MATCHUP!Q$1,SWISSW!$F:$F,"Won")+COUNTIFS(SWISSW!$I:$I,TOTAL_MATCHUP!Q$1,SWISSW!$J:$J,TOTAL_MATCHUP!$A20,SWISSW!$F:$F,"Lost")))+((COUNTIFS(SWISSW!$I:$I,TOTAL_MATCHUP!$A20,SWISSW!$J:$J,TOTAL_MATCHUP!Q$1,SWISSW!$F:$F,"Lost")+COUNTIFS(SWISSW!$I:$I,TOTAL_MATCHUP!Q$1,SWISSW!$J:$J,TOTAL_MATCHUP!$A20,SWISSW!$F:$F,"Won"))))*IF(ROW()=COLUMN(),0,1)</f>
        <v>0</v>
      </c>
      <c r="R20" s="14">
        <f ca="1">(((COUNTIFS(SWISSW!$I:$I,TOTAL_MATCHUP!$A20,SWISSW!$J:$J,TOTAL_MATCHUP!R$1,SWISSW!$F:$F,"Won")+COUNTIFS(SWISSW!$I:$I,TOTAL_MATCHUP!R$1,SWISSW!$J:$J,TOTAL_MATCHUP!$A20,SWISSW!$F:$F,"Lost")))+((COUNTIFS(SWISSW!$I:$I,TOTAL_MATCHUP!$A20,SWISSW!$J:$J,TOTAL_MATCHUP!R$1,SWISSW!$F:$F,"Lost")+COUNTIFS(SWISSW!$I:$I,TOTAL_MATCHUP!R$1,SWISSW!$J:$J,TOTAL_MATCHUP!$A20,SWISSW!$F:$F,"Won"))))*IF(ROW()=COLUMN(),0,1)</f>
        <v>1</v>
      </c>
      <c r="S20" s="14">
        <f ca="1">(((COUNTIFS(SWISSW!$I:$I,TOTAL_MATCHUP!$A20,SWISSW!$J:$J,TOTAL_MATCHUP!S$1,SWISSW!$F:$F,"Won")+COUNTIFS(SWISSW!$I:$I,TOTAL_MATCHUP!S$1,SWISSW!$J:$J,TOTAL_MATCHUP!$A20,SWISSW!$F:$F,"Lost")))+((COUNTIFS(SWISSW!$I:$I,TOTAL_MATCHUP!$A20,SWISSW!$J:$J,TOTAL_MATCHUP!S$1,SWISSW!$F:$F,"Lost")+COUNTIFS(SWISSW!$I:$I,TOTAL_MATCHUP!S$1,SWISSW!$J:$J,TOTAL_MATCHUP!$A20,SWISSW!$F:$F,"Won"))))*IF(ROW()=COLUMN(),0,1)</f>
        <v>2</v>
      </c>
      <c r="T20" s="14">
        <f ca="1">(((COUNTIFS(SWISSW!$I:$I,TOTAL_MATCHUP!$A20,SWISSW!$J:$J,TOTAL_MATCHUP!T$1,SWISSW!$F:$F,"Won")+COUNTIFS(SWISSW!$I:$I,TOTAL_MATCHUP!T$1,SWISSW!$J:$J,TOTAL_MATCHUP!$A20,SWISSW!$F:$F,"Lost")))+((COUNTIFS(SWISSW!$I:$I,TOTAL_MATCHUP!$A20,SWISSW!$J:$J,TOTAL_MATCHUP!T$1,SWISSW!$F:$F,"Lost")+COUNTIFS(SWISSW!$I:$I,TOTAL_MATCHUP!T$1,SWISSW!$J:$J,TOTAL_MATCHUP!$A20,SWISSW!$F:$F,"Won"))))*IF(ROW()=COLUMN(),0,1)</f>
        <v>0</v>
      </c>
      <c r="U20" s="14">
        <f ca="1">(((COUNTIFS(SWISSW!$I:$I,TOTAL_MATCHUP!$A20,SWISSW!$J:$J,TOTAL_MATCHUP!U$1,SWISSW!$F:$F,"Won")+COUNTIFS(SWISSW!$I:$I,TOTAL_MATCHUP!U$1,SWISSW!$J:$J,TOTAL_MATCHUP!$A20,SWISSW!$F:$F,"Lost")))+((COUNTIFS(SWISSW!$I:$I,TOTAL_MATCHUP!$A20,SWISSW!$J:$J,TOTAL_MATCHUP!U$1,SWISSW!$F:$F,"Lost")+COUNTIFS(SWISSW!$I:$I,TOTAL_MATCHUP!U$1,SWISSW!$J:$J,TOTAL_MATCHUP!$A20,SWISSW!$F:$F,"Won"))))*IF(ROW()=COLUMN(),0,1)</f>
        <v>3</v>
      </c>
      <c r="V20" s="14">
        <f ca="1">(((COUNTIFS(SWISSW!$I:$I,TOTAL_MATCHUP!$A20,SWISSW!$J:$J,TOTAL_MATCHUP!V$1,SWISSW!$F:$F,"Won")+COUNTIFS(SWISSW!$I:$I,TOTAL_MATCHUP!V$1,SWISSW!$J:$J,TOTAL_MATCHUP!$A20,SWISSW!$F:$F,"Lost")))+((COUNTIFS(SWISSW!$I:$I,TOTAL_MATCHUP!$A20,SWISSW!$J:$J,TOTAL_MATCHUP!V$1,SWISSW!$F:$F,"Lost")+COUNTIFS(SWISSW!$I:$I,TOTAL_MATCHUP!V$1,SWISSW!$J:$J,TOTAL_MATCHUP!$A20,SWISSW!$F:$F,"Won"))))*IF(ROW()=COLUMN(),0,1)</f>
        <v>0</v>
      </c>
      <c r="W20" s="14">
        <f ca="1">(((COUNTIFS(SWISSW!$I:$I,TOTAL_MATCHUP!$A20,SWISSW!$J:$J,TOTAL_MATCHUP!W$1,SWISSW!$F:$F,"Won")+COUNTIFS(SWISSW!$I:$I,TOTAL_MATCHUP!W$1,SWISSW!$J:$J,TOTAL_MATCHUP!$A20,SWISSW!$F:$F,"Lost")))+((COUNTIFS(SWISSW!$I:$I,TOTAL_MATCHUP!$A20,SWISSW!$J:$J,TOTAL_MATCHUP!W$1,SWISSW!$F:$F,"Lost")+COUNTIFS(SWISSW!$I:$I,TOTAL_MATCHUP!W$1,SWISSW!$J:$J,TOTAL_MATCHUP!$A20,SWISSW!$F:$F,"Won"))))*IF(ROW()=COLUMN(),0,1)</f>
        <v>0</v>
      </c>
      <c r="X20" s="14">
        <f ca="1">(((COUNTIFS(SWISSW!$I:$I,TOTAL_MATCHUP!$A20,SWISSW!$J:$J,TOTAL_MATCHUP!X$1,SWISSW!$F:$F,"Won")+COUNTIFS(SWISSW!$I:$I,TOTAL_MATCHUP!X$1,SWISSW!$J:$J,TOTAL_MATCHUP!$A20,SWISSW!$F:$F,"Lost")))+((COUNTIFS(SWISSW!$I:$I,TOTAL_MATCHUP!$A20,SWISSW!$J:$J,TOTAL_MATCHUP!X$1,SWISSW!$F:$F,"Lost")+COUNTIFS(SWISSW!$I:$I,TOTAL_MATCHUP!X$1,SWISSW!$J:$J,TOTAL_MATCHUP!$A20,SWISSW!$F:$F,"Won"))))*IF(ROW()=COLUMN(),0,1)</f>
        <v>0</v>
      </c>
      <c r="Y20" s="14">
        <f ca="1">(((COUNTIFS(SWISSW!$I:$I,TOTAL_MATCHUP!$A20,SWISSW!$J:$J,TOTAL_MATCHUP!Y$1,SWISSW!$F:$F,"Won")+COUNTIFS(SWISSW!$I:$I,TOTAL_MATCHUP!Y$1,SWISSW!$J:$J,TOTAL_MATCHUP!$A20,SWISSW!$F:$F,"Lost")))+((COUNTIFS(SWISSW!$I:$I,TOTAL_MATCHUP!$A20,SWISSW!$J:$J,TOTAL_MATCHUP!Y$1,SWISSW!$F:$F,"Lost")+COUNTIFS(SWISSW!$I:$I,TOTAL_MATCHUP!Y$1,SWISSW!$J:$J,TOTAL_MATCHUP!$A20,SWISSW!$F:$F,"Won"))))*IF(ROW()=COLUMN(),0,1)</f>
        <v>2</v>
      </c>
      <c r="Z20" s="14">
        <f ca="1">(((COUNTIFS(SWISSW!$I:$I,TOTAL_MATCHUP!$A20,SWISSW!$J:$J,TOTAL_MATCHUP!Z$1,SWISSW!$F:$F,"Won")+COUNTIFS(SWISSW!$I:$I,TOTAL_MATCHUP!Z$1,SWISSW!$J:$J,TOTAL_MATCHUP!$A20,SWISSW!$F:$F,"Lost")))+((COUNTIFS(SWISSW!$I:$I,TOTAL_MATCHUP!$A20,SWISSW!$J:$J,TOTAL_MATCHUP!Z$1,SWISSW!$F:$F,"Lost")+COUNTIFS(SWISSW!$I:$I,TOTAL_MATCHUP!Z$1,SWISSW!$J:$J,TOTAL_MATCHUP!$A20,SWISSW!$F:$F,"Won"))))*IF(ROW()=COLUMN(),0,1)</f>
        <v>2</v>
      </c>
      <c r="AA20" s="14">
        <f ca="1">(((COUNTIFS(SWISSW!$I:$I,TOTAL_MATCHUP!$A20,SWISSW!$J:$J,TOTAL_MATCHUP!AA$1,SWISSW!$F:$F,"Won")+COUNTIFS(SWISSW!$I:$I,TOTAL_MATCHUP!AA$1,SWISSW!$J:$J,TOTAL_MATCHUP!$A20,SWISSW!$F:$F,"Lost")))+((COUNTIFS(SWISSW!$I:$I,TOTAL_MATCHUP!$A20,SWISSW!$J:$J,TOTAL_MATCHUP!AA$1,SWISSW!$F:$F,"Lost")+COUNTIFS(SWISSW!$I:$I,TOTAL_MATCHUP!AA$1,SWISSW!$J:$J,TOTAL_MATCHUP!$A20,SWISSW!$F:$F,"Won"))))*IF(ROW()=COLUMN(),0,1)</f>
        <v>0</v>
      </c>
      <c r="AB20" s="14">
        <f ca="1">(((COUNTIFS(SWISSW!$I:$I,TOTAL_MATCHUP!$A20,SWISSW!$J:$J,TOTAL_MATCHUP!AB$1,SWISSW!$F:$F,"Won")+COUNTIFS(SWISSW!$I:$I,TOTAL_MATCHUP!AB$1,SWISSW!$J:$J,TOTAL_MATCHUP!$A20,SWISSW!$F:$F,"Lost")))+((COUNTIFS(SWISSW!$I:$I,TOTAL_MATCHUP!$A20,SWISSW!$J:$J,TOTAL_MATCHUP!AB$1,SWISSW!$F:$F,"Lost")+COUNTIFS(SWISSW!$I:$I,TOTAL_MATCHUP!AB$1,SWISSW!$J:$J,TOTAL_MATCHUP!$A20,SWISSW!$F:$F,"Won"))))*IF(ROW()=COLUMN(),0,1)</f>
        <v>0</v>
      </c>
      <c r="AC20" s="14">
        <f ca="1">(((COUNTIFS(SWISSW!$I:$I,TOTAL_MATCHUP!$A20,SWISSW!$J:$J,TOTAL_MATCHUP!AC$1,SWISSW!$F:$F,"Won")+COUNTIFS(SWISSW!$I:$I,TOTAL_MATCHUP!AC$1,SWISSW!$J:$J,TOTAL_MATCHUP!$A20,SWISSW!$F:$F,"Lost")))+((COUNTIFS(SWISSW!$I:$I,TOTAL_MATCHUP!$A20,SWISSW!$J:$J,TOTAL_MATCHUP!AC$1,SWISSW!$F:$F,"Lost")+COUNTIFS(SWISSW!$I:$I,TOTAL_MATCHUP!AC$1,SWISSW!$J:$J,TOTAL_MATCHUP!$A20,SWISSW!$F:$F,"Won"))))*IF(ROW()=COLUMN(),0,1)</f>
        <v>1</v>
      </c>
      <c r="AD20" s="14">
        <f ca="1">(((COUNTIFS(SWISSW!$I:$I,TOTAL_MATCHUP!$A20,SWISSW!$J:$J,TOTAL_MATCHUP!AD$1,SWISSW!$F:$F,"Won")+COUNTIFS(SWISSW!$I:$I,TOTAL_MATCHUP!AD$1,SWISSW!$J:$J,TOTAL_MATCHUP!$A20,SWISSW!$F:$F,"Lost")))+((COUNTIFS(SWISSW!$I:$I,TOTAL_MATCHUP!$A20,SWISSW!$J:$J,TOTAL_MATCHUP!AD$1,SWISSW!$F:$F,"Lost")+COUNTIFS(SWISSW!$I:$I,TOTAL_MATCHUP!AD$1,SWISSW!$J:$J,TOTAL_MATCHUP!$A20,SWISSW!$F:$F,"Won"))))*IF(ROW()=COLUMN(),0,1)</f>
        <v>0</v>
      </c>
      <c r="AE20" s="14">
        <f ca="1">(((COUNTIFS(SWISSW!$I:$I,TOTAL_MATCHUP!$A20,SWISSW!$J:$J,TOTAL_MATCHUP!AE$1,SWISSW!$F:$F,"Won")+COUNTIFS(SWISSW!$I:$I,TOTAL_MATCHUP!AE$1,SWISSW!$J:$J,TOTAL_MATCHUP!$A20,SWISSW!$F:$F,"Lost")))+((COUNTIFS(SWISSW!$I:$I,TOTAL_MATCHUP!$A20,SWISSW!$J:$J,TOTAL_MATCHUP!AE$1,SWISSW!$F:$F,"Lost")+COUNTIFS(SWISSW!$I:$I,TOTAL_MATCHUP!AE$1,SWISSW!$J:$J,TOTAL_MATCHUP!$A20,SWISSW!$F:$F,"Won"))))*IF(ROW()=COLUMN(),0,1)</f>
        <v>1</v>
      </c>
      <c r="AF20" s="14">
        <f ca="1">(((COUNTIFS(SWISSW!$I:$I,TOTAL_MATCHUP!$A20,SWISSW!$J:$J,TOTAL_MATCHUP!AF$1,SWISSW!$F:$F,"Won")+COUNTIFS(SWISSW!$I:$I,TOTAL_MATCHUP!AF$1,SWISSW!$J:$J,TOTAL_MATCHUP!$A20,SWISSW!$F:$F,"Lost")))+((COUNTIFS(SWISSW!$I:$I,TOTAL_MATCHUP!$A20,SWISSW!$J:$J,TOTAL_MATCHUP!AF$1,SWISSW!$F:$F,"Lost")+COUNTIFS(SWISSW!$I:$I,TOTAL_MATCHUP!AF$1,SWISSW!$J:$J,TOTAL_MATCHUP!$A20,SWISSW!$F:$F,"Won"))))*IF(ROW()=COLUMN(),0,1)</f>
        <v>0</v>
      </c>
      <c r="AG20" s="14">
        <f ca="1">(((COUNTIFS(SWISSW!$I:$I,TOTAL_MATCHUP!$A20,SWISSW!$J:$J,TOTAL_MATCHUP!AG$1,SWISSW!$F:$F,"Won")+COUNTIFS(SWISSW!$I:$I,TOTAL_MATCHUP!AG$1,SWISSW!$J:$J,TOTAL_MATCHUP!$A20,SWISSW!$F:$F,"Lost")))+((COUNTIFS(SWISSW!$I:$I,TOTAL_MATCHUP!$A20,SWISSW!$J:$J,TOTAL_MATCHUP!AG$1,SWISSW!$F:$F,"Lost")+COUNTIFS(SWISSW!$I:$I,TOTAL_MATCHUP!AG$1,SWISSW!$J:$J,TOTAL_MATCHUP!$A20,SWISSW!$F:$F,"Won"))))*IF(ROW()=COLUMN(),0,1)</f>
        <v>0</v>
      </c>
      <c r="AH20" s="14">
        <f ca="1">(((COUNTIFS(SWISSW!$I:$I,TOTAL_MATCHUP!$A20,SWISSW!$J:$J,TOTAL_MATCHUP!AH$1,SWISSW!$F:$F,"Won")+COUNTIFS(SWISSW!$I:$I,TOTAL_MATCHUP!AH$1,SWISSW!$J:$J,TOTAL_MATCHUP!$A20,SWISSW!$F:$F,"Lost")))+((COUNTIFS(SWISSW!$I:$I,TOTAL_MATCHUP!$A20,SWISSW!$J:$J,TOTAL_MATCHUP!AH$1,SWISSW!$F:$F,"Lost")+COUNTIFS(SWISSW!$I:$I,TOTAL_MATCHUP!AH$1,SWISSW!$J:$J,TOTAL_MATCHUP!$A20,SWISSW!$F:$F,"Won"))))*IF(ROW()=COLUMN(),0,1)</f>
        <v>0</v>
      </c>
      <c r="AI20" s="14">
        <f ca="1">(((COUNTIFS(SWISSW!$I:$I,TOTAL_MATCHUP!$A20,SWISSW!$J:$J,TOTAL_MATCHUP!AI$1,SWISSW!$F:$F,"Won")+COUNTIFS(SWISSW!$I:$I,TOTAL_MATCHUP!AI$1,SWISSW!$J:$J,TOTAL_MATCHUP!$A20,SWISSW!$F:$F,"Lost")))+((COUNTIFS(SWISSW!$I:$I,TOTAL_MATCHUP!$A20,SWISSW!$J:$J,TOTAL_MATCHUP!AI$1,SWISSW!$F:$F,"Lost")+COUNTIFS(SWISSW!$I:$I,TOTAL_MATCHUP!AI$1,SWISSW!$J:$J,TOTAL_MATCHUP!$A20,SWISSW!$F:$F,"Won"))))*IF(ROW()=COLUMN(),0,1)</f>
        <v>0</v>
      </c>
      <c r="AJ20" s="14">
        <f ca="1">(((COUNTIFS(SWISSW!$I:$I,TOTAL_MATCHUP!$A20,SWISSW!$J:$J,TOTAL_MATCHUP!AJ$1,SWISSW!$F:$F,"Won")+COUNTIFS(SWISSW!$I:$I,TOTAL_MATCHUP!AJ$1,SWISSW!$J:$J,TOTAL_MATCHUP!$A20,SWISSW!$F:$F,"Lost")))+((COUNTIFS(SWISSW!$I:$I,TOTAL_MATCHUP!$A20,SWISSW!$J:$J,TOTAL_MATCHUP!AJ$1,SWISSW!$F:$F,"Lost")+COUNTIFS(SWISSW!$I:$I,TOTAL_MATCHUP!AJ$1,SWISSW!$J:$J,TOTAL_MATCHUP!$A20,SWISSW!$F:$F,"Won"))))*IF(ROW()=COLUMN(),0,1)</f>
        <v>0</v>
      </c>
      <c r="AK20" s="14">
        <f ca="1">(((COUNTIFS(SWISSW!$I:$I,TOTAL_MATCHUP!$A20,SWISSW!$J:$J,TOTAL_MATCHUP!AK$1,SWISSW!$F:$F,"Won")+COUNTIFS(SWISSW!$I:$I,TOTAL_MATCHUP!AK$1,SWISSW!$J:$J,TOTAL_MATCHUP!$A20,SWISSW!$F:$F,"Lost")))+((COUNTIFS(SWISSW!$I:$I,TOTAL_MATCHUP!$A20,SWISSW!$J:$J,TOTAL_MATCHUP!AK$1,SWISSW!$F:$F,"Lost")+COUNTIFS(SWISSW!$I:$I,TOTAL_MATCHUP!AK$1,SWISSW!$J:$J,TOTAL_MATCHUP!$A20,SWISSW!$F:$F,"Won"))))*IF(ROW()=COLUMN(),0,1)</f>
        <v>0</v>
      </c>
      <c r="AL20" s="14">
        <f ca="1">(((COUNTIFS(SWISSW!$I:$I,TOTAL_MATCHUP!$A20,SWISSW!$J:$J,TOTAL_MATCHUP!AL$1,SWISSW!$F:$F,"Won")+COUNTIFS(SWISSW!$I:$I,TOTAL_MATCHUP!AL$1,SWISSW!$J:$J,TOTAL_MATCHUP!$A20,SWISSW!$F:$F,"Lost")))+((COUNTIFS(SWISSW!$I:$I,TOTAL_MATCHUP!$A20,SWISSW!$J:$J,TOTAL_MATCHUP!AL$1,SWISSW!$F:$F,"Lost")+COUNTIFS(SWISSW!$I:$I,TOTAL_MATCHUP!AL$1,SWISSW!$J:$J,TOTAL_MATCHUP!$A20,SWISSW!$F:$F,"Won"))))*IF(ROW()=COLUMN(),0,1)</f>
        <v>0</v>
      </c>
      <c r="AM20" s="14">
        <f ca="1">(((COUNTIFS(SWISSW!$I:$I,TOTAL_MATCHUP!$A20,SWISSW!$J:$J,TOTAL_MATCHUP!AM$1,SWISSW!$F:$F,"Won")+COUNTIFS(SWISSW!$I:$I,TOTAL_MATCHUP!AM$1,SWISSW!$J:$J,TOTAL_MATCHUP!$A20,SWISSW!$F:$F,"Lost")))+((COUNTIFS(SWISSW!$I:$I,TOTAL_MATCHUP!$A20,SWISSW!$J:$J,TOTAL_MATCHUP!AM$1,SWISSW!$F:$F,"Lost")+COUNTIFS(SWISSW!$I:$I,TOTAL_MATCHUP!AM$1,SWISSW!$J:$J,TOTAL_MATCHUP!$A20,SWISSW!$F:$F,"Won"))))*IF(ROW()=COLUMN(),0,1)</f>
        <v>1</v>
      </c>
      <c r="AN20" s="14">
        <f ca="1">(((COUNTIFS(SWISSW!$I:$I,TOTAL_MATCHUP!$A20,SWISSW!$J:$J,TOTAL_MATCHUP!AN$1,SWISSW!$F:$F,"Won")+COUNTIFS(SWISSW!$I:$I,TOTAL_MATCHUP!AN$1,SWISSW!$J:$J,TOTAL_MATCHUP!$A20,SWISSW!$F:$F,"Lost")))+((COUNTIFS(SWISSW!$I:$I,TOTAL_MATCHUP!$A20,SWISSW!$J:$J,TOTAL_MATCHUP!AN$1,SWISSW!$F:$F,"Lost")+COUNTIFS(SWISSW!$I:$I,TOTAL_MATCHUP!AN$1,SWISSW!$J:$J,TOTAL_MATCHUP!$A20,SWISSW!$F:$F,"Won"))))*IF(ROW()=COLUMN(),0,1)</f>
        <v>0</v>
      </c>
      <c r="AO20" s="14">
        <f ca="1">(((COUNTIFS(SWISSW!$I:$I,TOTAL_MATCHUP!$A20,SWISSW!$J:$J,TOTAL_MATCHUP!AO$1,SWISSW!$F:$F,"Won")+COUNTIFS(SWISSW!$I:$I,TOTAL_MATCHUP!AO$1,SWISSW!$J:$J,TOTAL_MATCHUP!$A20,SWISSW!$F:$F,"Lost")))+((COUNTIFS(SWISSW!$I:$I,TOTAL_MATCHUP!$A20,SWISSW!$J:$J,TOTAL_MATCHUP!AO$1,SWISSW!$F:$F,"Lost")+COUNTIFS(SWISSW!$I:$I,TOTAL_MATCHUP!AO$1,SWISSW!$J:$J,TOTAL_MATCHUP!$A20,SWISSW!$F:$F,"Won"))))*IF(ROW()=COLUMN(),0,1)</f>
        <v>1</v>
      </c>
      <c r="AP20" s="14">
        <f ca="1">(((COUNTIFS(SWISSW!$I:$I,TOTAL_MATCHUP!$A20,SWISSW!$J:$J,TOTAL_MATCHUP!AP$1,SWISSW!$F:$F,"Won")+COUNTIFS(SWISSW!$I:$I,TOTAL_MATCHUP!AP$1,SWISSW!$J:$J,TOTAL_MATCHUP!$A20,SWISSW!$F:$F,"Lost")))+((COUNTIFS(SWISSW!$I:$I,TOTAL_MATCHUP!$A20,SWISSW!$J:$J,TOTAL_MATCHUP!AP$1,SWISSW!$F:$F,"Lost")+COUNTIFS(SWISSW!$I:$I,TOTAL_MATCHUP!AP$1,SWISSW!$J:$J,TOTAL_MATCHUP!$A20,SWISSW!$F:$F,"Won"))))*IF(ROW()=COLUMN(),0,1)</f>
        <v>0</v>
      </c>
      <c r="AQ20" s="14">
        <f ca="1">(((COUNTIFS(SWISSW!$I:$I,TOTAL_MATCHUP!$A20,SWISSW!$J:$J,TOTAL_MATCHUP!AQ$1,SWISSW!$F:$F,"Won")+COUNTIFS(SWISSW!$I:$I,TOTAL_MATCHUP!AQ$1,SWISSW!$J:$J,TOTAL_MATCHUP!$A20,SWISSW!$F:$F,"Lost")))+((COUNTIFS(SWISSW!$I:$I,TOTAL_MATCHUP!$A20,SWISSW!$J:$J,TOTAL_MATCHUP!AQ$1,SWISSW!$F:$F,"Lost")+COUNTIFS(SWISSW!$I:$I,TOTAL_MATCHUP!AQ$1,SWISSW!$J:$J,TOTAL_MATCHUP!$A20,SWISSW!$F:$F,"Won"))))*IF(ROW()=COLUMN(),0,1)</f>
        <v>0</v>
      </c>
      <c r="AR20" s="14">
        <f ca="1">(((COUNTIFS(SWISSW!$I:$I,TOTAL_MATCHUP!$A20,SWISSW!$J:$J,TOTAL_MATCHUP!AR$1,SWISSW!$F:$F,"Won")+COUNTIFS(SWISSW!$I:$I,TOTAL_MATCHUP!AR$1,SWISSW!$J:$J,TOTAL_MATCHUP!$A20,SWISSW!$F:$F,"Lost")))+((COUNTIFS(SWISSW!$I:$I,TOTAL_MATCHUP!$A20,SWISSW!$J:$J,TOTAL_MATCHUP!AR$1,SWISSW!$F:$F,"Lost")+COUNTIFS(SWISSW!$I:$I,TOTAL_MATCHUP!AR$1,SWISSW!$J:$J,TOTAL_MATCHUP!$A20,SWISSW!$F:$F,"Won"))))*IF(ROW()=COLUMN(),0,1)</f>
        <v>1</v>
      </c>
      <c r="AS20" s="14">
        <f ca="1">(((COUNTIFS(SWISSW!$I:$I,TOTAL_MATCHUP!$A20,SWISSW!$J:$J,TOTAL_MATCHUP!AS$1,SWISSW!$F:$F,"Won")+COUNTIFS(SWISSW!$I:$I,TOTAL_MATCHUP!AS$1,SWISSW!$J:$J,TOTAL_MATCHUP!$A20,SWISSW!$F:$F,"Lost")))+((COUNTIFS(SWISSW!$I:$I,TOTAL_MATCHUP!$A20,SWISSW!$J:$J,TOTAL_MATCHUP!AS$1,SWISSW!$F:$F,"Lost")+COUNTIFS(SWISSW!$I:$I,TOTAL_MATCHUP!AS$1,SWISSW!$J:$J,TOTAL_MATCHUP!$A20,SWISSW!$F:$F,"Won"))))*IF(ROW()=COLUMN(),0,1)</f>
        <v>0</v>
      </c>
      <c r="AT20" s="14">
        <f ca="1">(((COUNTIFS(SWISSW!$I:$I,TOTAL_MATCHUP!$A20,SWISSW!$J:$J,TOTAL_MATCHUP!AT$1,SWISSW!$F:$F,"Won")+COUNTIFS(SWISSW!$I:$I,TOTAL_MATCHUP!AT$1,SWISSW!$J:$J,TOTAL_MATCHUP!$A20,SWISSW!$F:$F,"Lost")))+((COUNTIFS(SWISSW!$I:$I,TOTAL_MATCHUP!$A20,SWISSW!$J:$J,TOTAL_MATCHUP!AT$1,SWISSW!$F:$F,"Lost")+COUNTIFS(SWISSW!$I:$I,TOTAL_MATCHUP!AT$1,SWISSW!$J:$J,TOTAL_MATCHUP!$A20,SWISSW!$F:$F,"Won"))))*IF(ROW()=COLUMN(),0,1)</f>
        <v>0</v>
      </c>
      <c r="AU20" s="14">
        <f ca="1">(((COUNTIFS(SWISSW!$I:$I,TOTAL_MATCHUP!$A20,SWISSW!$J:$J,TOTAL_MATCHUP!AU$1,SWISSW!$F:$F,"Won")+COUNTIFS(SWISSW!$I:$I,TOTAL_MATCHUP!AU$1,SWISSW!$J:$J,TOTAL_MATCHUP!$A20,SWISSW!$F:$F,"Lost")))+((COUNTIFS(SWISSW!$I:$I,TOTAL_MATCHUP!$A20,SWISSW!$J:$J,TOTAL_MATCHUP!AU$1,SWISSW!$F:$F,"Lost")+COUNTIFS(SWISSW!$I:$I,TOTAL_MATCHUP!AU$1,SWISSW!$J:$J,TOTAL_MATCHUP!$A20,SWISSW!$F:$F,"Won"))))*IF(ROW()=COLUMN(),0,1)</f>
        <v>0</v>
      </c>
      <c r="AV20" s="14">
        <f ca="1">(((COUNTIFS(SWISSW!$I:$I,TOTAL_MATCHUP!$A20,SWISSW!$J:$J,TOTAL_MATCHUP!AV$1,SWISSW!$F:$F,"Won")+COUNTIFS(SWISSW!$I:$I,TOTAL_MATCHUP!AV$1,SWISSW!$J:$J,TOTAL_MATCHUP!$A20,SWISSW!$F:$F,"Lost")))+((COUNTIFS(SWISSW!$I:$I,TOTAL_MATCHUP!$A20,SWISSW!$J:$J,TOTAL_MATCHUP!AV$1,SWISSW!$F:$F,"Lost")+COUNTIFS(SWISSW!$I:$I,TOTAL_MATCHUP!AV$1,SWISSW!$J:$J,TOTAL_MATCHUP!$A20,SWISSW!$F:$F,"Won"))))*IF(ROW()=COLUMN(),0,1)</f>
        <v>0</v>
      </c>
      <c r="AW20" s="14">
        <f ca="1">(((COUNTIFS(SWISSW!$I:$I,TOTAL_MATCHUP!$A20,SWISSW!$J:$J,TOTAL_MATCHUP!AW$1,SWISSW!$F:$F,"Won")+COUNTIFS(SWISSW!$I:$I,TOTAL_MATCHUP!AW$1,SWISSW!$J:$J,TOTAL_MATCHUP!$A20,SWISSW!$F:$F,"Lost")))+((COUNTIFS(SWISSW!$I:$I,TOTAL_MATCHUP!$A20,SWISSW!$J:$J,TOTAL_MATCHUP!AW$1,SWISSW!$F:$F,"Lost")+COUNTIFS(SWISSW!$I:$I,TOTAL_MATCHUP!AW$1,SWISSW!$J:$J,TOTAL_MATCHUP!$A20,SWISSW!$F:$F,"Won"))))*IF(ROW()=COLUMN(),0,1)</f>
        <v>1</v>
      </c>
      <c r="AX20" s="14">
        <f ca="1">(((COUNTIFS(SWISSW!$I:$I,TOTAL_MATCHUP!$A20,SWISSW!$J:$J,TOTAL_MATCHUP!AX$1,SWISSW!$F:$F,"Won")+COUNTIFS(SWISSW!$I:$I,TOTAL_MATCHUP!AX$1,SWISSW!$J:$J,TOTAL_MATCHUP!$A20,SWISSW!$F:$F,"Lost")))+((COUNTIFS(SWISSW!$I:$I,TOTAL_MATCHUP!$A20,SWISSW!$J:$J,TOTAL_MATCHUP!AX$1,SWISSW!$F:$F,"Lost")+COUNTIFS(SWISSW!$I:$I,TOTAL_MATCHUP!AX$1,SWISSW!$J:$J,TOTAL_MATCHUP!$A20,SWISSW!$F:$F,"Won"))))*IF(ROW()=COLUMN(),0,1)</f>
        <v>0</v>
      </c>
      <c r="AY20" s="14">
        <f ca="1">(((COUNTIFS(SWISSW!$I:$I,TOTAL_MATCHUP!$A20,SWISSW!$J:$J,TOTAL_MATCHUP!AY$1,SWISSW!$F:$F,"Won")+COUNTIFS(SWISSW!$I:$I,TOTAL_MATCHUP!AY$1,SWISSW!$J:$J,TOTAL_MATCHUP!$A20,SWISSW!$F:$F,"Lost")))+((COUNTIFS(SWISSW!$I:$I,TOTAL_MATCHUP!$A20,SWISSW!$J:$J,TOTAL_MATCHUP!AY$1,SWISSW!$F:$F,"Lost")+COUNTIFS(SWISSW!$I:$I,TOTAL_MATCHUP!AY$1,SWISSW!$J:$J,TOTAL_MATCHUP!$A20,SWISSW!$F:$F,"Won"))))*IF(ROW()=COLUMN(),0,1)</f>
        <v>0</v>
      </c>
      <c r="AZ20" s="14">
        <f ca="1">(((COUNTIFS(SWISSW!$I:$I,TOTAL_MATCHUP!$A20,SWISSW!$J:$J,TOTAL_MATCHUP!AZ$1,SWISSW!$F:$F,"Won")+COUNTIFS(SWISSW!$I:$I,TOTAL_MATCHUP!AZ$1,SWISSW!$J:$J,TOTAL_MATCHUP!$A20,SWISSW!$F:$F,"Lost")))+((COUNTIFS(SWISSW!$I:$I,TOTAL_MATCHUP!$A20,SWISSW!$J:$J,TOTAL_MATCHUP!AZ$1,SWISSW!$F:$F,"Lost")+COUNTIFS(SWISSW!$I:$I,TOTAL_MATCHUP!AZ$1,SWISSW!$J:$J,TOTAL_MATCHUP!$A20,SWISSW!$F:$F,"Won"))))*IF(ROW()=COLUMN(),0,1)</f>
        <v>0</v>
      </c>
      <c r="BA20" s="14">
        <f ca="1">(((COUNTIFS(SWISSW!$I:$I,TOTAL_MATCHUP!$A20,SWISSW!$J:$J,TOTAL_MATCHUP!BA$1,SWISSW!$F:$F,"Won")+COUNTIFS(SWISSW!$I:$I,TOTAL_MATCHUP!BA$1,SWISSW!$J:$J,TOTAL_MATCHUP!$A20,SWISSW!$F:$F,"Lost")))+((COUNTIFS(SWISSW!$I:$I,TOTAL_MATCHUP!$A20,SWISSW!$J:$J,TOTAL_MATCHUP!BA$1,SWISSW!$F:$F,"Lost")+COUNTIFS(SWISSW!$I:$I,TOTAL_MATCHUP!BA$1,SWISSW!$J:$J,TOTAL_MATCHUP!$A20,SWISSW!$F:$F,"Won"))))*IF(ROW()=COLUMN(),0,1)</f>
        <v>0</v>
      </c>
      <c r="BB20" s="14">
        <f ca="1">(((COUNTIFS(SWISSW!$I:$I,TOTAL_MATCHUP!$A20,SWISSW!$J:$J,TOTAL_MATCHUP!BB$1,SWISSW!$F:$F,"Won")+COUNTIFS(SWISSW!$I:$I,TOTAL_MATCHUP!BB$1,SWISSW!$J:$J,TOTAL_MATCHUP!$A20,SWISSW!$F:$F,"Lost")))+((COUNTIFS(SWISSW!$I:$I,TOTAL_MATCHUP!$A20,SWISSW!$J:$J,TOTAL_MATCHUP!BB$1,SWISSW!$F:$F,"Lost")+COUNTIFS(SWISSW!$I:$I,TOTAL_MATCHUP!BB$1,SWISSW!$J:$J,TOTAL_MATCHUP!$A20,SWISSW!$F:$F,"Won"))))*IF(ROW()=COLUMN(),0,1)</f>
        <v>0</v>
      </c>
      <c r="BC20" s="14">
        <f ca="1">(((COUNTIFS(SWISSW!$I:$I,TOTAL_MATCHUP!$A20,SWISSW!$J:$J,TOTAL_MATCHUP!BC$1,SWISSW!$F:$F,"Won")+COUNTIFS(SWISSW!$I:$I,TOTAL_MATCHUP!BC$1,SWISSW!$J:$J,TOTAL_MATCHUP!$A20,SWISSW!$F:$F,"Lost")))+((COUNTIFS(SWISSW!$I:$I,TOTAL_MATCHUP!$A20,SWISSW!$J:$J,TOTAL_MATCHUP!BC$1,SWISSW!$F:$F,"Lost")+COUNTIFS(SWISSW!$I:$I,TOTAL_MATCHUP!BC$1,SWISSW!$J:$J,TOTAL_MATCHUP!$A20,SWISSW!$F:$F,"Won"))))*IF(ROW()=COLUMN(),0,1)</f>
        <v>1</v>
      </c>
      <c r="BD20" s="14">
        <f ca="1">(((COUNTIFS(SWISSW!$I:$I,TOTAL_MATCHUP!$A20,SWISSW!$J:$J,TOTAL_MATCHUP!BD$1,SWISSW!$F:$F,"Won")+COUNTIFS(SWISSW!$I:$I,TOTAL_MATCHUP!BD$1,SWISSW!$J:$J,TOTAL_MATCHUP!$A20,SWISSW!$F:$F,"Lost")))+((COUNTIFS(SWISSW!$I:$I,TOTAL_MATCHUP!$A20,SWISSW!$J:$J,TOTAL_MATCHUP!BD$1,SWISSW!$F:$F,"Lost")+COUNTIFS(SWISSW!$I:$I,TOTAL_MATCHUP!BD$1,SWISSW!$J:$J,TOTAL_MATCHUP!$A20,SWISSW!$F:$F,"Won"))))*IF(ROW()=COLUMN(),0,1)</f>
        <v>0</v>
      </c>
      <c r="BE20" s="14">
        <f ca="1">(((COUNTIFS(SWISSW!$I:$I,TOTAL_MATCHUP!$A20,SWISSW!$J:$J,TOTAL_MATCHUP!BE$1,SWISSW!$F:$F,"Won")+COUNTIFS(SWISSW!$I:$I,TOTAL_MATCHUP!BE$1,SWISSW!$J:$J,TOTAL_MATCHUP!$A20,SWISSW!$F:$F,"Lost")))+((COUNTIFS(SWISSW!$I:$I,TOTAL_MATCHUP!$A20,SWISSW!$J:$J,TOTAL_MATCHUP!BE$1,SWISSW!$F:$F,"Lost")+COUNTIFS(SWISSW!$I:$I,TOTAL_MATCHUP!BE$1,SWISSW!$J:$J,TOTAL_MATCHUP!$A20,SWISSW!$F:$F,"Won"))))*IF(ROW()=COLUMN(),0,1)</f>
        <v>0</v>
      </c>
      <c r="BF20" s="14">
        <f ca="1">(((COUNTIFS(SWISSW!$I:$I,TOTAL_MATCHUP!$A20,SWISSW!$J:$J,TOTAL_MATCHUP!BF$1,SWISSW!$F:$F,"Won")+COUNTIFS(SWISSW!$I:$I,TOTAL_MATCHUP!BF$1,SWISSW!$J:$J,TOTAL_MATCHUP!$A20,SWISSW!$F:$F,"Lost")))+((COUNTIFS(SWISSW!$I:$I,TOTAL_MATCHUP!$A20,SWISSW!$J:$J,TOTAL_MATCHUP!BF$1,SWISSW!$F:$F,"Lost")+COUNTIFS(SWISSW!$I:$I,TOTAL_MATCHUP!BF$1,SWISSW!$J:$J,TOTAL_MATCHUP!$A20,SWISSW!$F:$F,"Won"))))*IF(ROW()=COLUMN(),0,1)</f>
        <v>0</v>
      </c>
    </row>
    <row r="21" spans="1:58" ht="55" customHeight="1" x14ac:dyDescent="0.3">
      <c r="A21" s="3" t="str">
        <f ca="1">MATCHUP!A21</f>
        <v>Izzet Terror</v>
      </c>
      <c r="B21" s="14">
        <f ca="1">(((COUNTIFS(SWISSW!$I:$I,TOTAL_MATCHUP!$A21,SWISSW!$J:$J,TOTAL_MATCHUP!B$1,SWISSW!$F:$F,"Won")+COUNTIFS(SWISSW!$I:$I,TOTAL_MATCHUP!B$1,SWISSW!$J:$J,TOTAL_MATCHUP!$A21,SWISSW!$F:$F,"Lost")))+((COUNTIFS(SWISSW!$I:$I,TOTAL_MATCHUP!$A21,SWISSW!$J:$J,TOTAL_MATCHUP!B$1,SWISSW!$F:$F,"Lost")+COUNTIFS(SWISSW!$I:$I,TOTAL_MATCHUP!B$1,SWISSW!$J:$J,TOTAL_MATCHUP!$A21,SWISSW!$F:$F,"Won"))))*IF(ROW()=COLUMN(),0,1)</f>
        <v>24</v>
      </c>
      <c r="C21" s="14">
        <f ca="1">(((COUNTIFS(SWISSW!$I:$I,TOTAL_MATCHUP!$A21,SWISSW!$J:$J,TOTAL_MATCHUP!C$1,SWISSW!$F:$F,"Won")+COUNTIFS(SWISSW!$I:$I,TOTAL_MATCHUP!C$1,SWISSW!$J:$J,TOTAL_MATCHUP!$A21,SWISSW!$F:$F,"Lost")))+((COUNTIFS(SWISSW!$I:$I,TOTAL_MATCHUP!$A21,SWISSW!$J:$J,TOTAL_MATCHUP!C$1,SWISSW!$F:$F,"Lost")+COUNTIFS(SWISSW!$I:$I,TOTAL_MATCHUP!C$1,SWISSW!$J:$J,TOTAL_MATCHUP!$A21,SWISSW!$F:$F,"Won"))))*IF(ROW()=COLUMN(),0,1)</f>
        <v>2</v>
      </c>
      <c r="D21" s="14">
        <f ca="1">(((COUNTIFS(SWISSW!$I:$I,TOTAL_MATCHUP!$A21,SWISSW!$J:$J,TOTAL_MATCHUP!D$1,SWISSW!$F:$F,"Won")+COUNTIFS(SWISSW!$I:$I,TOTAL_MATCHUP!D$1,SWISSW!$J:$J,TOTAL_MATCHUP!$A21,SWISSW!$F:$F,"Lost")))+((COUNTIFS(SWISSW!$I:$I,TOTAL_MATCHUP!$A21,SWISSW!$J:$J,TOTAL_MATCHUP!D$1,SWISSW!$F:$F,"Lost")+COUNTIFS(SWISSW!$I:$I,TOTAL_MATCHUP!D$1,SWISSW!$J:$J,TOTAL_MATCHUP!$A21,SWISSW!$F:$F,"Won"))))*IF(ROW()=COLUMN(),0,1)</f>
        <v>4</v>
      </c>
      <c r="E21" s="14">
        <f ca="1">(((COUNTIFS(SWISSW!$I:$I,TOTAL_MATCHUP!$A21,SWISSW!$J:$J,TOTAL_MATCHUP!E$1,SWISSW!$F:$F,"Won")+COUNTIFS(SWISSW!$I:$I,TOTAL_MATCHUP!E$1,SWISSW!$J:$J,TOTAL_MATCHUP!$A21,SWISSW!$F:$F,"Lost")))+((COUNTIFS(SWISSW!$I:$I,TOTAL_MATCHUP!$A21,SWISSW!$J:$J,TOTAL_MATCHUP!E$1,SWISSW!$F:$F,"Lost")+COUNTIFS(SWISSW!$I:$I,TOTAL_MATCHUP!E$1,SWISSW!$J:$J,TOTAL_MATCHUP!$A21,SWISSW!$F:$F,"Won"))))*IF(ROW()=COLUMN(),0,1)</f>
        <v>11</v>
      </c>
      <c r="F21" s="14">
        <f ca="1">(((COUNTIFS(SWISSW!$I:$I,TOTAL_MATCHUP!$A21,SWISSW!$J:$J,TOTAL_MATCHUP!F$1,SWISSW!$F:$F,"Won")+COUNTIFS(SWISSW!$I:$I,TOTAL_MATCHUP!F$1,SWISSW!$J:$J,TOTAL_MATCHUP!$A21,SWISSW!$F:$F,"Lost")))+((COUNTIFS(SWISSW!$I:$I,TOTAL_MATCHUP!$A21,SWISSW!$J:$J,TOTAL_MATCHUP!F$1,SWISSW!$F:$F,"Lost")+COUNTIFS(SWISSW!$I:$I,TOTAL_MATCHUP!F$1,SWISSW!$J:$J,TOTAL_MATCHUP!$A21,SWISSW!$F:$F,"Won"))))*IF(ROW()=COLUMN(),0,1)</f>
        <v>5</v>
      </c>
      <c r="G21" s="14">
        <f ca="1">(((COUNTIFS(SWISSW!$I:$I,TOTAL_MATCHUP!$A21,SWISSW!$J:$J,TOTAL_MATCHUP!G$1,SWISSW!$F:$F,"Won")+COUNTIFS(SWISSW!$I:$I,TOTAL_MATCHUP!G$1,SWISSW!$J:$J,TOTAL_MATCHUP!$A21,SWISSW!$F:$F,"Lost")))+((COUNTIFS(SWISSW!$I:$I,TOTAL_MATCHUP!$A21,SWISSW!$J:$J,TOTAL_MATCHUP!G$1,SWISSW!$F:$F,"Lost")+COUNTIFS(SWISSW!$I:$I,TOTAL_MATCHUP!G$1,SWISSW!$J:$J,TOTAL_MATCHUP!$A21,SWISSW!$F:$F,"Won"))))*IF(ROW()=COLUMN(),0,1)</f>
        <v>4</v>
      </c>
      <c r="H21" s="14">
        <f ca="1">(((COUNTIFS(SWISSW!$I:$I,TOTAL_MATCHUP!$A21,SWISSW!$J:$J,TOTAL_MATCHUP!H$1,SWISSW!$F:$F,"Won")+COUNTIFS(SWISSW!$I:$I,TOTAL_MATCHUP!H$1,SWISSW!$J:$J,TOTAL_MATCHUP!$A21,SWISSW!$F:$F,"Lost")))+((COUNTIFS(SWISSW!$I:$I,TOTAL_MATCHUP!$A21,SWISSW!$J:$J,TOTAL_MATCHUP!H$1,SWISSW!$F:$F,"Lost")+COUNTIFS(SWISSW!$I:$I,TOTAL_MATCHUP!H$1,SWISSW!$J:$J,TOTAL_MATCHUP!$A21,SWISSW!$F:$F,"Won"))))*IF(ROW()=COLUMN(),0,1)</f>
        <v>2</v>
      </c>
      <c r="I21" s="14">
        <f ca="1">(((COUNTIFS(SWISSW!$I:$I,TOTAL_MATCHUP!$A21,SWISSW!$J:$J,TOTAL_MATCHUP!I$1,SWISSW!$F:$F,"Won")+COUNTIFS(SWISSW!$I:$I,TOTAL_MATCHUP!I$1,SWISSW!$J:$J,TOTAL_MATCHUP!$A21,SWISSW!$F:$F,"Lost")))+((COUNTIFS(SWISSW!$I:$I,TOTAL_MATCHUP!$A21,SWISSW!$J:$J,TOTAL_MATCHUP!I$1,SWISSW!$F:$F,"Lost")+COUNTIFS(SWISSW!$I:$I,TOTAL_MATCHUP!I$1,SWISSW!$J:$J,TOTAL_MATCHUP!$A21,SWISSW!$F:$F,"Won"))))*IF(ROW()=COLUMN(),0,1)</f>
        <v>3</v>
      </c>
      <c r="J21" s="14">
        <f ca="1">(((COUNTIFS(SWISSW!$I:$I,TOTAL_MATCHUP!$A21,SWISSW!$J:$J,TOTAL_MATCHUP!J$1,SWISSW!$F:$F,"Won")+COUNTIFS(SWISSW!$I:$I,TOTAL_MATCHUP!J$1,SWISSW!$J:$J,TOTAL_MATCHUP!$A21,SWISSW!$F:$F,"Lost")))+((COUNTIFS(SWISSW!$I:$I,TOTAL_MATCHUP!$A21,SWISSW!$J:$J,TOTAL_MATCHUP!J$1,SWISSW!$F:$F,"Lost")+COUNTIFS(SWISSW!$I:$I,TOTAL_MATCHUP!J$1,SWISSW!$J:$J,TOTAL_MATCHUP!$A21,SWISSW!$F:$F,"Won"))))*IF(ROW()=COLUMN(),0,1)</f>
        <v>3</v>
      </c>
      <c r="K21" s="14">
        <f ca="1">(((COUNTIFS(SWISSW!$I:$I,TOTAL_MATCHUP!$A21,SWISSW!$J:$J,TOTAL_MATCHUP!K$1,SWISSW!$F:$F,"Won")+COUNTIFS(SWISSW!$I:$I,TOTAL_MATCHUP!K$1,SWISSW!$J:$J,TOTAL_MATCHUP!$A21,SWISSW!$F:$F,"Lost")))+((COUNTIFS(SWISSW!$I:$I,TOTAL_MATCHUP!$A21,SWISSW!$J:$J,TOTAL_MATCHUP!K$1,SWISSW!$F:$F,"Lost")+COUNTIFS(SWISSW!$I:$I,TOTAL_MATCHUP!K$1,SWISSW!$J:$J,TOTAL_MATCHUP!$A21,SWISSW!$F:$F,"Won"))))*IF(ROW()=COLUMN(),0,1)</f>
        <v>1</v>
      </c>
      <c r="L21" s="14">
        <f ca="1">(((COUNTIFS(SWISSW!$I:$I,TOTAL_MATCHUP!$A21,SWISSW!$J:$J,TOTAL_MATCHUP!L$1,SWISSW!$F:$F,"Won")+COUNTIFS(SWISSW!$I:$I,TOTAL_MATCHUP!L$1,SWISSW!$J:$J,TOTAL_MATCHUP!$A21,SWISSW!$F:$F,"Lost")))+((COUNTIFS(SWISSW!$I:$I,TOTAL_MATCHUP!$A21,SWISSW!$J:$J,TOTAL_MATCHUP!L$1,SWISSW!$F:$F,"Lost")+COUNTIFS(SWISSW!$I:$I,TOTAL_MATCHUP!L$1,SWISSW!$J:$J,TOTAL_MATCHUP!$A21,SWISSW!$F:$F,"Won"))))*IF(ROW()=COLUMN(),0,1)</f>
        <v>3</v>
      </c>
      <c r="M21" s="14">
        <f ca="1">(((COUNTIFS(SWISSW!$I:$I,TOTAL_MATCHUP!$A21,SWISSW!$J:$J,TOTAL_MATCHUP!M$1,SWISSW!$F:$F,"Won")+COUNTIFS(SWISSW!$I:$I,TOTAL_MATCHUP!M$1,SWISSW!$J:$J,TOTAL_MATCHUP!$A21,SWISSW!$F:$F,"Lost")))+((COUNTIFS(SWISSW!$I:$I,TOTAL_MATCHUP!$A21,SWISSW!$J:$J,TOTAL_MATCHUP!M$1,SWISSW!$F:$F,"Lost")+COUNTIFS(SWISSW!$I:$I,TOTAL_MATCHUP!M$1,SWISSW!$J:$J,TOTAL_MATCHUP!$A21,SWISSW!$F:$F,"Won"))))*IF(ROW()=COLUMN(),0,1)</f>
        <v>1</v>
      </c>
      <c r="N21" s="14">
        <f ca="1">(((COUNTIFS(SWISSW!$I:$I,TOTAL_MATCHUP!$A21,SWISSW!$J:$J,TOTAL_MATCHUP!N$1,SWISSW!$F:$F,"Won")+COUNTIFS(SWISSW!$I:$I,TOTAL_MATCHUP!N$1,SWISSW!$J:$J,TOTAL_MATCHUP!$A21,SWISSW!$F:$F,"Lost")))+((COUNTIFS(SWISSW!$I:$I,TOTAL_MATCHUP!$A21,SWISSW!$J:$J,TOTAL_MATCHUP!N$1,SWISSW!$F:$F,"Lost")+COUNTIFS(SWISSW!$I:$I,TOTAL_MATCHUP!N$1,SWISSW!$J:$J,TOTAL_MATCHUP!$A21,SWISSW!$F:$F,"Won"))))*IF(ROW()=COLUMN(),0,1)</f>
        <v>2</v>
      </c>
      <c r="O21" s="14">
        <f ca="1">(((COUNTIFS(SWISSW!$I:$I,TOTAL_MATCHUP!$A21,SWISSW!$J:$J,TOTAL_MATCHUP!O$1,SWISSW!$F:$F,"Won")+COUNTIFS(SWISSW!$I:$I,TOTAL_MATCHUP!O$1,SWISSW!$J:$J,TOTAL_MATCHUP!$A21,SWISSW!$F:$F,"Lost")))+((COUNTIFS(SWISSW!$I:$I,TOTAL_MATCHUP!$A21,SWISSW!$J:$J,TOTAL_MATCHUP!O$1,SWISSW!$F:$F,"Lost")+COUNTIFS(SWISSW!$I:$I,TOTAL_MATCHUP!O$1,SWISSW!$J:$J,TOTAL_MATCHUP!$A21,SWISSW!$F:$F,"Won"))))*IF(ROW()=COLUMN(),0,1)</f>
        <v>0</v>
      </c>
      <c r="P21" s="14">
        <f ca="1">(((COUNTIFS(SWISSW!$I:$I,TOTAL_MATCHUP!$A21,SWISSW!$J:$J,TOTAL_MATCHUP!P$1,SWISSW!$F:$F,"Won")+COUNTIFS(SWISSW!$I:$I,TOTAL_MATCHUP!P$1,SWISSW!$J:$J,TOTAL_MATCHUP!$A21,SWISSW!$F:$F,"Lost")))+((COUNTIFS(SWISSW!$I:$I,TOTAL_MATCHUP!$A21,SWISSW!$J:$J,TOTAL_MATCHUP!P$1,SWISSW!$F:$F,"Lost")+COUNTIFS(SWISSW!$I:$I,TOTAL_MATCHUP!P$1,SWISSW!$J:$J,TOTAL_MATCHUP!$A21,SWISSW!$F:$F,"Won"))))*IF(ROW()=COLUMN(),0,1)</f>
        <v>3</v>
      </c>
      <c r="Q21" s="14">
        <f ca="1">(((COUNTIFS(SWISSW!$I:$I,TOTAL_MATCHUP!$A21,SWISSW!$J:$J,TOTAL_MATCHUP!Q$1,SWISSW!$F:$F,"Won")+COUNTIFS(SWISSW!$I:$I,TOTAL_MATCHUP!Q$1,SWISSW!$J:$J,TOTAL_MATCHUP!$A21,SWISSW!$F:$F,"Lost")))+((COUNTIFS(SWISSW!$I:$I,TOTAL_MATCHUP!$A21,SWISSW!$J:$J,TOTAL_MATCHUP!Q$1,SWISSW!$F:$F,"Lost")+COUNTIFS(SWISSW!$I:$I,TOTAL_MATCHUP!Q$1,SWISSW!$J:$J,TOTAL_MATCHUP!$A21,SWISSW!$F:$F,"Won"))))*IF(ROW()=COLUMN(),0,1)</f>
        <v>4</v>
      </c>
      <c r="R21" s="14">
        <f ca="1">(((COUNTIFS(SWISSW!$I:$I,TOTAL_MATCHUP!$A21,SWISSW!$J:$J,TOTAL_MATCHUP!R$1,SWISSW!$F:$F,"Won")+COUNTIFS(SWISSW!$I:$I,TOTAL_MATCHUP!R$1,SWISSW!$J:$J,TOTAL_MATCHUP!$A21,SWISSW!$F:$F,"Lost")))+((COUNTIFS(SWISSW!$I:$I,TOTAL_MATCHUP!$A21,SWISSW!$J:$J,TOTAL_MATCHUP!R$1,SWISSW!$F:$F,"Lost")+COUNTIFS(SWISSW!$I:$I,TOTAL_MATCHUP!R$1,SWISSW!$J:$J,TOTAL_MATCHUP!$A21,SWISSW!$F:$F,"Won"))))*IF(ROW()=COLUMN(),0,1)</f>
        <v>6</v>
      </c>
      <c r="S21" s="14">
        <f ca="1">(((COUNTIFS(SWISSW!$I:$I,TOTAL_MATCHUP!$A21,SWISSW!$J:$J,TOTAL_MATCHUP!S$1,SWISSW!$F:$F,"Won")+COUNTIFS(SWISSW!$I:$I,TOTAL_MATCHUP!S$1,SWISSW!$J:$J,TOTAL_MATCHUP!$A21,SWISSW!$F:$F,"Lost")))+((COUNTIFS(SWISSW!$I:$I,TOTAL_MATCHUP!$A21,SWISSW!$J:$J,TOTAL_MATCHUP!S$1,SWISSW!$F:$F,"Lost")+COUNTIFS(SWISSW!$I:$I,TOTAL_MATCHUP!S$1,SWISSW!$J:$J,TOTAL_MATCHUP!$A21,SWISSW!$F:$F,"Won"))))*IF(ROW()=COLUMN(),0,1)</f>
        <v>0</v>
      </c>
      <c r="T21" s="14">
        <f ca="1">(((COUNTIFS(SWISSW!$I:$I,TOTAL_MATCHUP!$A21,SWISSW!$J:$J,TOTAL_MATCHUP!T$1,SWISSW!$F:$F,"Won")+COUNTIFS(SWISSW!$I:$I,TOTAL_MATCHUP!T$1,SWISSW!$J:$J,TOTAL_MATCHUP!$A21,SWISSW!$F:$F,"Lost")))+((COUNTIFS(SWISSW!$I:$I,TOTAL_MATCHUP!$A21,SWISSW!$J:$J,TOTAL_MATCHUP!T$1,SWISSW!$F:$F,"Lost")+COUNTIFS(SWISSW!$I:$I,TOTAL_MATCHUP!T$1,SWISSW!$J:$J,TOTAL_MATCHUP!$A21,SWISSW!$F:$F,"Won"))))*IF(ROW()=COLUMN(),0,1)</f>
        <v>3</v>
      </c>
      <c r="U21" s="14">
        <f ca="1">(((COUNTIFS(SWISSW!$I:$I,TOTAL_MATCHUP!$A21,SWISSW!$J:$J,TOTAL_MATCHUP!U$1,SWISSW!$F:$F,"Won")+COUNTIFS(SWISSW!$I:$I,TOTAL_MATCHUP!U$1,SWISSW!$J:$J,TOTAL_MATCHUP!$A21,SWISSW!$F:$F,"Lost")))+((COUNTIFS(SWISSW!$I:$I,TOTAL_MATCHUP!$A21,SWISSW!$J:$J,TOTAL_MATCHUP!U$1,SWISSW!$F:$F,"Lost")+COUNTIFS(SWISSW!$I:$I,TOTAL_MATCHUP!U$1,SWISSW!$J:$J,TOTAL_MATCHUP!$A21,SWISSW!$F:$F,"Won"))))*IF(ROW()=COLUMN(),0,1)</f>
        <v>0</v>
      </c>
      <c r="V21" s="14">
        <f ca="1">(((COUNTIFS(SWISSW!$I:$I,TOTAL_MATCHUP!$A21,SWISSW!$J:$J,TOTAL_MATCHUP!V$1,SWISSW!$F:$F,"Won")+COUNTIFS(SWISSW!$I:$I,TOTAL_MATCHUP!V$1,SWISSW!$J:$J,TOTAL_MATCHUP!$A21,SWISSW!$F:$F,"Lost")))+((COUNTIFS(SWISSW!$I:$I,TOTAL_MATCHUP!$A21,SWISSW!$J:$J,TOTAL_MATCHUP!V$1,SWISSW!$F:$F,"Lost")+COUNTIFS(SWISSW!$I:$I,TOTAL_MATCHUP!V$1,SWISSW!$J:$J,TOTAL_MATCHUP!$A21,SWISSW!$F:$F,"Won"))))*IF(ROW()=COLUMN(),0,1)</f>
        <v>0</v>
      </c>
      <c r="W21" s="14">
        <f ca="1">(((COUNTIFS(SWISSW!$I:$I,TOTAL_MATCHUP!$A21,SWISSW!$J:$J,TOTAL_MATCHUP!W$1,SWISSW!$F:$F,"Won")+COUNTIFS(SWISSW!$I:$I,TOTAL_MATCHUP!W$1,SWISSW!$J:$J,TOTAL_MATCHUP!$A21,SWISSW!$F:$F,"Lost")))+((COUNTIFS(SWISSW!$I:$I,TOTAL_MATCHUP!$A21,SWISSW!$J:$J,TOTAL_MATCHUP!W$1,SWISSW!$F:$F,"Lost")+COUNTIFS(SWISSW!$I:$I,TOTAL_MATCHUP!W$1,SWISSW!$J:$J,TOTAL_MATCHUP!$A21,SWISSW!$F:$F,"Won"))))*IF(ROW()=COLUMN(),0,1)</f>
        <v>2</v>
      </c>
      <c r="X21" s="14">
        <f ca="1">(((COUNTIFS(SWISSW!$I:$I,TOTAL_MATCHUP!$A21,SWISSW!$J:$J,TOTAL_MATCHUP!X$1,SWISSW!$F:$F,"Won")+COUNTIFS(SWISSW!$I:$I,TOTAL_MATCHUP!X$1,SWISSW!$J:$J,TOTAL_MATCHUP!$A21,SWISSW!$F:$F,"Lost")))+((COUNTIFS(SWISSW!$I:$I,TOTAL_MATCHUP!$A21,SWISSW!$J:$J,TOTAL_MATCHUP!X$1,SWISSW!$F:$F,"Lost")+COUNTIFS(SWISSW!$I:$I,TOTAL_MATCHUP!X$1,SWISSW!$J:$J,TOTAL_MATCHUP!$A21,SWISSW!$F:$F,"Won"))))*IF(ROW()=COLUMN(),0,1)</f>
        <v>0</v>
      </c>
      <c r="Y21" s="14">
        <f ca="1">(((COUNTIFS(SWISSW!$I:$I,TOTAL_MATCHUP!$A21,SWISSW!$J:$J,TOTAL_MATCHUP!Y$1,SWISSW!$F:$F,"Won")+COUNTIFS(SWISSW!$I:$I,TOTAL_MATCHUP!Y$1,SWISSW!$J:$J,TOTAL_MATCHUP!$A21,SWISSW!$F:$F,"Lost")))+((COUNTIFS(SWISSW!$I:$I,TOTAL_MATCHUP!$A21,SWISSW!$J:$J,TOTAL_MATCHUP!Y$1,SWISSW!$F:$F,"Lost")+COUNTIFS(SWISSW!$I:$I,TOTAL_MATCHUP!Y$1,SWISSW!$J:$J,TOTAL_MATCHUP!$A21,SWISSW!$F:$F,"Won"))))*IF(ROW()=COLUMN(),0,1)</f>
        <v>3</v>
      </c>
      <c r="Z21" s="14">
        <f ca="1">(((COUNTIFS(SWISSW!$I:$I,TOTAL_MATCHUP!$A21,SWISSW!$J:$J,TOTAL_MATCHUP!Z$1,SWISSW!$F:$F,"Won")+COUNTIFS(SWISSW!$I:$I,TOTAL_MATCHUP!Z$1,SWISSW!$J:$J,TOTAL_MATCHUP!$A21,SWISSW!$F:$F,"Lost")))+((COUNTIFS(SWISSW!$I:$I,TOTAL_MATCHUP!$A21,SWISSW!$J:$J,TOTAL_MATCHUP!Z$1,SWISSW!$F:$F,"Lost")+COUNTIFS(SWISSW!$I:$I,TOTAL_MATCHUP!Z$1,SWISSW!$J:$J,TOTAL_MATCHUP!$A21,SWISSW!$F:$F,"Won"))))*IF(ROW()=COLUMN(),0,1)</f>
        <v>2</v>
      </c>
      <c r="AA21" s="14">
        <f ca="1">(((COUNTIFS(SWISSW!$I:$I,TOTAL_MATCHUP!$A21,SWISSW!$J:$J,TOTAL_MATCHUP!AA$1,SWISSW!$F:$F,"Won")+COUNTIFS(SWISSW!$I:$I,TOTAL_MATCHUP!AA$1,SWISSW!$J:$J,TOTAL_MATCHUP!$A21,SWISSW!$F:$F,"Lost")))+((COUNTIFS(SWISSW!$I:$I,TOTAL_MATCHUP!$A21,SWISSW!$J:$J,TOTAL_MATCHUP!AA$1,SWISSW!$F:$F,"Lost")+COUNTIFS(SWISSW!$I:$I,TOTAL_MATCHUP!AA$1,SWISSW!$J:$J,TOTAL_MATCHUP!$A21,SWISSW!$F:$F,"Won"))))*IF(ROW()=COLUMN(),0,1)</f>
        <v>1</v>
      </c>
      <c r="AB21" s="14">
        <f ca="1">(((COUNTIFS(SWISSW!$I:$I,TOTAL_MATCHUP!$A21,SWISSW!$J:$J,TOTAL_MATCHUP!AB$1,SWISSW!$F:$F,"Won")+COUNTIFS(SWISSW!$I:$I,TOTAL_MATCHUP!AB$1,SWISSW!$J:$J,TOTAL_MATCHUP!$A21,SWISSW!$F:$F,"Lost")))+((COUNTIFS(SWISSW!$I:$I,TOTAL_MATCHUP!$A21,SWISSW!$J:$J,TOTAL_MATCHUP!AB$1,SWISSW!$F:$F,"Lost")+COUNTIFS(SWISSW!$I:$I,TOTAL_MATCHUP!AB$1,SWISSW!$J:$J,TOTAL_MATCHUP!$A21,SWISSW!$F:$F,"Won"))))*IF(ROW()=COLUMN(),0,1)</f>
        <v>0</v>
      </c>
      <c r="AC21" s="14">
        <f ca="1">(((COUNTIFS(SWISSW!$I:$I,TOTAL_MATCHUP!$A21,SWISSW!$J:$J,TOTAL_MATCHUP!AC$1,SWISSW!$F:$F,"Won")+COUNTIFS(SWISSW!$I:$I,TOTAL_MATCHUP!AC$1,SWISSW!$J:$J,TOTAL_MATCHUP!$A21,SWISSW!$F:$F,"Lost")))+((COUNTIFS(SWISSW!$I:$I,TOTAL_MATCHUP!$A21,SWISSW!$J:$J,TOTAL_MATCHUP!AC$1,SWISSW!$F:$F,"Lost")+COUNTIFS(SWISSW!$I:$I,TOTAL_MATCHUP!AC$1,SWISSW!$J:$J,TOTAL_MATCHUP!$A21,SWISSW!$F:$F,"Won"))))*IF(ROW()=COLUMN(),0,1)</f>
        <v>0</v>
      </c>
      <c r="AD21" s="14">
        <f ca="1">(((COUNTIFS(SWISSW!$I:$I,TOTAL_MATCHUP!$A21,SWISSW!$J:$J,TOTAL_MATCHUP!AD$1,SWISSW!$F:$F,"Won")+COUNTIFS(SWISSW!$I:$I,TOTAL_MATCHUP!AD$1,SWISSW!$J:$J,TOTAL_MATCHUP!$A21,SWISSW!$F:$F,"Lost")))+((COUNTIFS(SWISSW!$I:$I,TOTAL_MATCHUP!$A21,SWISSW!$J:$J,TOTAL_MATCHUP!AD$1,SWISSW!$F:$F,"Lost")+COUNTIFS(SWISSW!$I:$I,TOTAL_MATCHUP!AD$1,SWISSW!$J:$J,TOTAL_MATCHUP!$A21,SWISSW!$F:$F,"Won"))))*IF(ROW()=COLUMN(),0,1)</f>
        <v>1</v>
      </c>
      <c r="AE21" s="14">
        <f ca="1">(((COUNTIFS(SWISSW!$I:$I,TOTAL_MATCHUP!$A21,SWISSW!$J:$J,TOTAL_MATCHUP!AE$1,SWISSW!$F:$F,"Won")+COUNTIFS(SWISSW!$I:$I,TOTAL_MATCHUP!AE$1,SWISSW!$J:$J,TOTAL_MATCHUP!$A21,SWISSW!$F:$F,"Lost")))+((COUNTIFS(SWISSW!$I:$I,TOTAL_MATCHUP!$A21,SWISSW!$J:$J,TOTAL_MATCHUP!AE$1,SWISSW!$F:$F,"Lost")+COUNTIFS(SWISSW!$I:$I,TOTAL_MATCHUP!AE$1,SWISSW!$J:$J,TOTAL_MATCHUP!$A21,SWISSW!$F:$F,"Won"))))*IF(ROW()=COLUMN(),0,1)</f>
        <v>0</v>
      </c>
      <c r="AF21" s="14">
        <f ca="1">(((COUNTIFS(SWISSW!$I:$I,TOTAL_MATCHUP!$A21,SWISSW!$J:$J,TOTAL_MATCHUP!AF$1,SWISSW!$F:$F,"Won")+COUNTIFS(SWISSW!$I:$I,TOTAL_MATCHUP!AF$1,SWISSW!$J:$J,TOTAL_MATCHUP!$A21,SWISSW!$F:$F,"Lost")))+((COUNTIFS(SWISSW!$I:$I,TOTAL_MATCHUP!$A21,SWISSW!$J:$J,TOTAL_MATCHUP!AF$1,SWISSW!$F:$F,"Lost")+COUNTIFS(SWISSW!$I:$I,TOTAL_MATCHUP!AF$1,SWISSW!$J:$J,TOTAL_MATCHUP!$A21,SWISSW!$F:$F,"Won"))))*IF(ROW()=COLUMN(),0,1)</f>
        <v>1</v>
      </c>
      <c r="AG21" s="14">
        <f ca="1">(((COUNTIFS(SWISSW!$I:$I,TOTAL_MATCHUP!$A21,SWISSW!$J:$J,TOTAL_MATCHUP!AG$1,SWISSW!$F:$F,"Won")+COUNTIFS(SWISSW!$I:$I,TOTAL_MATCHUP!AG$1,SWISSW!$J:$J,TOTAL_MATCHUP!$A21,SWISSW!$F:$F,"Lost")))+((COUNTIFS(SWISSW!$I:$I,TOTAL_MATCHUP!$A21,SWISSW!$J:$J,TOTAL_MATCHUP!AG$1,SWISSW!$F:$F,"Lost")+COUNTIFS(SWISSW!$I:$I,TOTAL_MATCHUP!AG$1,SWISSW!$J:$J,TOTAL_MATCHUP!$A21,SWISSW!$F:$F,"Won"))))*IF(ROW()=COLUMN(),0,1)</f>
        <v>1</v>
      </c>
      <c r="AH21" s="14">
        <f ca="1">(((COUNTIFS(SWISSW!$I:$I,TOTAL_MATCHUP!$A21,SWISSW!$J:$J,TOTAL_MATCHUP!AH$1,SWISSW!$F:$F,"Won")+COUNTIFS(SWISSW!$I:$I,TOTAL_MATCHUP!AH$1,SWISSW!$J:$J,TOTAL_MATCHUP!$A21,SWISSW!$F:$F,"Lost")))+((COUNTIFS(SWISSW!$I:$I,TOTAL_MATCHUP!$A21,SWISSW!$J:$J,TOTAL_MATCHUP!AH$1,SWISSW!$F:$F,"Lost")+COUNTIFS(SWISSW!$I:$I,TOTAL_MATCHUP!AH$1,SWISSW!$J:$J,TOTAL_MATCHUP!$A21,SWISSW!$F:$F,"Won"))))*IF(ROW()=COLUMN(),0,1)</f>
        <v>0</v>
      </c>
      <c r="AI21" s="14">
        <f ca="1">(((COUNTIFS(SWISSW!$I:$I,TOTAL_MATCHUP!$A21,SWISSW!$J:$J,TOTAL_MATCHUP!AI$1,SWISSW!$F:$F,"Won")+COUNTIFS(SWISSW!$I:$I,TOTAL_MATCHUP!AI$1,SWISSW!$J:$J,TOTAL_MATCHUP!$A21,SWISSW!$F:$F,"Lost")))+((COUNTIFS(SWISSW!$I:$I,TOTAL_MATCHUP!$A21,SWISSW!$J:$J,TOTAL_MATCHUP!AI$1,SWISSW!$F:$F,"Lost")+COUNTIFS(SWISSW!$I:$I,TOTAL_MATCHUP!AI$1,SWISSW!$J:$J,TOTAL_MATCHUP!$A21,SWISSW!$F:$F,"Won"))))*IF(ROW()=COLUMN(),0,1)</f>
        <v>0</v>
      </c>
      <c r="AJ21" s="14">
        <f ca="1">(((COUNTIFS(SWISSW!$I:$I,TOTAL_MATCHUP!$A21,SWISSW!$J:$J,TOTAL_MATCHUP!AJ$1,SWISSW!$F:$F,"Won")+COUNTIFS(SWISSW!$I:$I,TOTAL_MATCHUP!AJ$1,SWISSW!$J:$J,TOTAL_MATCHUP!$A21,SWISSW!$F:$F,"Lost")))+((COUNTIFS(SWISSW!$I:$I,TOTAL_MATCHUP!$A21,SWISSW!$J:$J,TOTAL_MATCHUP!AJ$1,SWISSW!$F:$F,"Lost")+COUNTIFS(SWISSW!$I:$I,TOTAL_MATCHUP!AJ$1,SWISSW!$J:$J,TOTAL_MATCHUP!$A21,SWISSW!$F:$F,"Won"))))*IF(ROW()=COLUMN(),0,1)</f>
        <v>0</v>
      </c>
      <c r="AK21" s="14">
        <f ca="1">(((COUNTIFS(SWISSW!$I:$I,TOTAL_MATCHUP!$A21,SWISSW!$J:$J,TOTAL_MATCHUP!AK$1,SWISSW!$F:$F,"Won")+COUNTIFS(SWISSW!$I:$I,TOTAL_MATCHUP!AK$1,SWISSW!$J:$J,TOTAL_MATCHUP!$A21,SWISSW!$F:$F,"Lost")))+((COUNTIFS(SWISSW!$I:$I,TOTAL_MATCHUP!$A21,SWISSW!$J:$J,TOTAL_MATCHUP!AK$1,SWISSW!$F:$F,"Lost")+COUNTIFS(SWISSW!$I:$I,TOTAL_MATCHUP!AK$1,SWISSW!$J:$J,TOTAL_MATCHUP!$A21,SWISSW!$F:$F,"Won"))))*IF(ROW()=COLUMN(),0,1)</f>
        <v>0</v>
      </c>
      <c r="AL21" s="14">
        <f ca="1">(((COUNTIFS(SWISSW!$I:$I,TOTAL_MATCHUP!$A21,SWISSW!$J:$J,TOTAL_MATCHUP!AL$1,SWISSW!$F:$F,"Won")+COUNTIFS(SWISSW!$I:$I,TOTAL_MATCHUP!AL$1,SWISSW!$J:$J,TOTAL_MATCHUP!$A21,SWISSW!$F:$F,"Lost")))+((COUNTIFS(SWISSW!$I:$I,TOTAL_MATCHUP!$A21,SWISSW!$J:$J,TOTAL_MATCHUP!AL$1,SWISSW!$F:$F,"Lost")+COUNTIFS(SWISSW!$I:$I,TOTAL_MATCHUP!AL$1,SWISSW!$J:$J,TOTAL_MATCHUP!$A21,SWISSW!$F:$F,"Won"))))*IF(ROW()=COLUMN(),0,1)</f>
        <v>2</v>
      </c>
      <c r="AM21" s="14">
        <f ca="1">(((COUNTIFS(SWISSW!$I:$I,TOTAL_MATCHUP!$A21,SWISSW!$J:$J,TOTAL_MATCHUP!AM$1,SWISSW!$F:$F,"Won")+COUNTIFS(SWISSW!$I:$I,TOTAL_MATCHUP!AM$1,SWISSW!$J:$J,TOTAL_MATCHUP!$A21,SWISSW!$F:$F,"Lost")))+((COUNTIFS(SWISSW!$I:$I,TOTAL_MATCHUP!$A21,SWISSW!$J:$J,TOTAL_MATCHUP!AM$1,SWISSW!$F:$F,"Lost")+COUNTIFS(SWISSW!$I:$I,TOTAL_MATCHUP!AM$1,SWISSW!$J:$J,TOTAL_MATCHUP!$A21,SWISSW!$F:$F,"Won"))))*IF(ROW()=COLUMN(),0,1)</f>
        <v>0</v>
      </c>
      <c r="AN21" s="14">
        <f ca="1">(((COUNTIFS(SWISSW!$I:$I,TOTAL_MATCHUP!$A21,SWISSW!$J:$J,TOTAL_MATCHUP!AN$1,SWISSW!$F:$F,"Won")+COUNTIFS(SWISSW!$I:$I,TOTAL_MATCHUP!AN$1,SWISSW!$J:$J,TOTAL_MATCHUP!$A21,SWISSW!$F:$F,"Lost")))+((COUNTIFS(SWISSW!$I:$I,TOTAL_MATCHUP!$A21,SWISSW!$J:$J,TOTAL_MATCHUP!AN$1,SWISSW!$F:$F,"Lost")+COUNTIFS(SWISSW!$I:$I,TOTAL_MATCHUP!AN$1,SWISSW!$J:$J,TOTAL_MATCHUP!$A21,SWISSW!$F:$F,"Won"))))*IF(ROW()=COLUMN(),0,1)</f>
        <v>0</v>
      </c>
      <c r="AO21" s="14">
        <f ca="1">(((COUNTIFS(SWISSW!$I:$I,TOTAL_MATCHUP!$A21,SWISSW!$J:$J,TOTAL_MATCHUP!AO$1,SWISSW!$F:$F,"Won")+COUNTIFS(SWISSW!$I:$I,TOTAL_MATCHUP!AO$1,SWISSW!$J:$J,TOTAL_MATCHUP!$A21,SWISSW!$F:$F,"Lost")))+((COUNTIFS(SWISSW!$I:$I,TOTAL_MATCHUP!$A21,SWISSW!$J:$J,TOTAL_MATCHUP!AO$1,SWISSW!$F:$F,"Lost")+COUNTIFS(SWISSW!$I:$I,TOTAL_MATCHUP!AO$1,SWISSW!$J:$J,TOTAL_MATCHUP!$A21,SWISSW!$F:$F,"Won"))))*IF(ROW()=COLUMN(),0,1)</f>
        <v>1</v>
      </c>
      <c r="AP21" s="14">
        <f ca="1">(((COUNTIFS(SWISSW!$I:$I,TOTAL_MATCHUP!$A21,SWISSW!$J:$J,TOTAL_MATCHUP!AP$1,SWISSW!$F:$F,"Won")+COUNTIFS(SWISSW!$I:$I,TOTAL_MATCHUP!AP$1,SWISSW!$J:$J,TOTAL_MATCHUP!$A21,SWISSW!$F:$F,"Lost")))+((COUNTIFS(SWISSW!$I:$I,TOTAL_MATCHUP!$A21,SWISSW!$J:$J,TOTAL_MATCHUP!AP$1,SWISSW!$F:$F,"Lost")+COUNTIFS(SWISSW!$I:$I,TOTAL_MATCHUP!AP$1,SWISSW!$J:$J,TOTAL_MATCHUP!$A21,SWISSW!$F:$F,"Won"))))*IF(ROW()=COLUMN(),0,1)</f>
        <v>0</v>
      </c>
      <c r="AQ21" s="14">
        <f ca="1">(((COUNTIFS(SWISSW!$I:$I,TOTAL_MATCHUP!$A21,SWISSW!$J:$J,TOTAL_MATCHUP!AQ$1,SWISSW!$F:$F,"Won")+COUNTIFS(SWISSW!$I:$I,TOTAL_MATCHUP!AQ$1,SWISSW!$J:$J,TOTAL_MATCHUP!$A21,SWISSW!$F:$F,"Lost")))+((COUNTIFS(SWISSW!$I:$I,TOTAL_MATCHUP!$A21,SWISSW!$J:$J,TOTAL_MATCHUP!AQ$1,SWISSW!$F:$F,"Lost")+COUNTIFS(SWISSW!$I:$I,TOTAL_MATCHUP!AQ$1,SWISSW!$J:$J,TOTAL_MATCHUP!$A21,SWISSW!$F:$F,"Won"))))*IF(ROW()=COLUMN(),0,1)</f>
        <v>0</v>
      </c>
      <c r="AR21" s="14">
        <f ca="1">(((COUNTIFS(SWISSW!$I:$I,TOTAL_MATCHUP!$A21,SWISSW!$J:$J,TOTAL_MATCHUP!AR$1,SWISSW!$F:$F,"Won")+COUNTIFS(SWISSW!$I:$I,TOTAL_MATCHUP!AR$1,SWISSW!$J:$J,TOTAL_MATCHUP!$A21,SWISSW!$F:$F,"Lost")))+((COUNTIFS(SWISSW!$I:$I,TOTAL_MATCHUP!$A21,SWISSW!$J:$J,TOTAL_MATCHUP!AR$1,SWISSW!$F:$F,"Lost")+COUNTIFS(SWISSW!$I:$I,TOTAL_MATCHUP!AR$1,SWISSW!$J:$J,TOTAL_MATCHUP!$A21,SWISSW!$F:$F,"Won"))))*IF(ROW()=COLUMN(),0,1)</f>
        <v>1</v>
      </c>
      <c r="AS21" s="14">
        <f ca="1">(((COUNTIFS(SWISSW!$I:$I,TOTAL_MATCHUP!$A21,SWISSW!$J:$J,TOTAL_MATCHUP!AS$1,SWISSW!$F:$F,"Won")+COUNTIFS(SWISSW!$I:$I,TOTAL_MATCHUP!AS$1,SWISSW!$J:$J,TOTAL_MATCHUP!$A21,SWISSW!$F:$F,"Lost")))+((COUNTIFS(SWISSW!$I:$I,TOTAL_MATCHUP!$A21,SWISSW!$J:$J,TOTAL_MATCHUP!AS$1,SWISSW!$F:$F,"Lost")+COUNTIFS(SWISSW!$I:$I,TOTAL_MATCHUP!AS$1,SWISSW!$J:$J,TOTAL_MATCHUP!$A21,SWISSW!$F:$F,"Won"))))*IF(ROW()=COLUMN(),0,1)</f>
        <v>1</v>
      </c>
      <c r="AT21" s="14">
        <f ca="1">(((COUNTIFS(SWISSW!$I:$I,TOTAL_MATCHUP!$A21,SWISSW!$J:$J,TOTAL_MATCHUP!AT$1,SWISSW!$F:$F,"Won")+COUNTIFS(SWISSW!$I:$I,TOTAL_MATCHUP!AT$1,SWISSW!$J:$J,TOTAL_MATCHUP!$A21,SWISSW!$F:$F,"Lost")))+((COUNTIFS(SWISSW!$I:$I,TOTAL_MATCHUP!$A21,SWISSW!$J:$J,TOTAL_MATCHUP!AT$1,SWISSW!$F:$F,"Lost")+COUNTIFS(SWISSW!$I:$I,TOTAL_MATCHUP!AT$1,SWISSW!$J:$J,TOTAL_MATCHUP!$A21,SWISSW!$F:$F,"Won"))))*IF(ROW()=COLUMN(),0,1)</f>
        <v>0</v>
      </c>
      <c r="AU21" s="14">
        <f ca="1">(((COUNTIFS(SWISSW!$I:$I,TOTAL_MATCHUP!$A21,SWISSW!$J:$J,TOTAL_MATCHUP!AU$1,SWISSW!$F:$F,"Won")+COUNTIFS(SWISSW!$I:$I,TOTAL_MATCHUP!AU$1,SWISSW!$J:$J,TOTAL_MATCHUP!$A21,SWISSW!$F:$F,"Lost")))+((COUNTIFS(SWISSW!$I:$I,TOTAL_MATCHUP!$A21,SWISSW!$J:$J,TOTAL_MATCHUP!AU$1,SWISSW!$F:$F,"Lost")+COUNTIFS(SWISSW!$I:$I,TOTAL_MATCHUP!AU$1,SWISSW!$J:$J,TOTAL_MATCHUP!$A21,SWISSW!$F:$F,"Won"))))*IF(ROW()=COLUMN(),0,1)</f>
        <v>0</v>
      </c>
      <c r="AV21" s="14">
        <f ca="1">(((COUNTIFS(SWISSW!$I:$I,TOTAL_MATCHUP!$A21,SWISSW!$J:$J,TOTAL_MATCHUP!AV$1,SWISSW!$F:$F,"Won")+COUNTIFS(SWISSW!$I:$I,TOTAL_MATCHUP!AV$1,SWISSW!$J:$J,TOTAL_MATCHUP!$A21,SWISSW!$F:$F,"Lost")))+((COUNTIFS(SWISSW!$I:$I,TOTAL_MATCHUP!$A21,SWISSW!$J:$J,TOTAL_MATCHUP!AV$1,SWISSW!$F:$F,"Lost")+COUNTIFS(SWISSW!$I:$I,TOTAL_MATCHUP!AV$1,SWISSW!$J:$J,TOTAL_MATCHUP!$A21,SWISSW!$F:$F,"Won"))))*IF(ROW()=COLUMN(),0,1)</f>
        <v>0</v>
      </c>
      <c r="AW21" s="14">
        <f ca="1">(((COUNTIFS(SWISSW!$I:$I,TOTAL_MATCHUP!$A21,SWISSW!$J:$J,TOTAL_MATCHUP!AW$1,SWISSW!$F:$F,"Won")+COUNTIFS(SWISSW!$I:$I,TOTAL_MATCHUP!AW$1,SWISSW!$J:$J,TOTAL_MATCHUP!$A21,SWISSW!$F:$F,"Lost")))+((COUNTIFS(SWISSW!$I:$I,TOTAL_MATCHUP!$A21,SWISSW!$J:$J,TOTAL_MATCHUP!AW$1,SWISSW!$F:$F,"Lost")+COUNTIFS(SWISSW!$I:$I,TOTAL_MATCHUP!AW$1,SWISSW!$J:$J,TOTAL_MATCHUP!$A21,SWISSW!$F:$F,"Won"))))*IF(ROW()=COLUMN(),0,1)</f>
        <v>0</v>
      </c>
      <c r="AX21" s="14">
        <f ca="1">(((COUNTIFS(SWISSW!$I:$I,TOTAL_MATCHUP!$A21,SWISSW!$J:$J,TOTAL_MATCHUP!AX$1,SWISSW!$F:$F,"Won")+COUNTIFS(SWISSW!$I:$I,TOTAL_MATCHUP!AX$1,SWISSW!$J:$J,TOTAL_MATCHUP!$A21,SWISSW!$F:$F,"Lost")))+((COUNTIFS(SWISSW!$I:$I,TOTAL_MATCHUP!$A21,SWISSW!$J:$J,TOTAL_MATCHUP!AX$1,SWISSW!$F:$F,"Lost")+COUNTIFS(SWISSW!$I:$I,TOTAL_MATCHUP!AX$1,SWISSW!$J:$J,TOTAL_MATCHUP!$A21,SWISSW!$F:$F,"Won"))))*IF(ROW()=COLUMN(),0,1)</f>
        <v>0</v>
      </c>
      <c r="AY21" s="14">
        <f ca="1">(((COUNTIFS(SWISSW!$I:$I,TOTAL_MATCHUP!$A21,SWISSW!$J:$J,TOTAL_MATCHUP!AY$1,SWISSW!$F:$F,"Won")+COUNTIFS(SWISSW!$I:$I,TOTAL_MATCHUP!AY$1,SWISSW!$J:$J,TOTAL_MATCHUP!$A21,SWISSW!$F:$F,"Lost")))+((COUNTIFS(SWISSW!$I:$I,TOTAL_MATCHUP!$A21,SWISSW!$J:$J,TOTAL_MATCHUP!AY$1,SWISSW!$F:$F,"Lost")+COUNTIFS(SWISSW!$I:$I,TOTAL_MATCHUP!AY$1,SWISSW!$J:$J,TOTAL_MATCHUP!$A21,SWISSW!$F:$F,"Won"))))*IF(ROW()=COLUMN(),0,1)</f>
        <v>0</v>
      </c>
      <c r="AZ21" s="14">
        <f ca="1">(((COUNTIFS(SWISSW!$I:$I,TOTAL_MATCHUP!$A21,SWISSW!$J:$J,TOTAL_MATCHUP!AZ$1,SWISSW!$F:$F,"Won")+COUNTIFS(SWISSW!$I:$I,TOTAL_MATCHUP!AZ$1,SWISSW!$J:$J,TOTAL_MATCHUP!$A21,SWISSW!$F:$F,"Lost")))+((COUNTIFS(SWISSW!$I:$I,TOTAL_MATCHUP!$A21,SWISSW!$J:$J,TOTAL_MATCHUP!AZ$1,SWISSW!$F:$F,"Lost")+COUNTIFS(SWISSW!$I:$I,TOTAL_MATCHUP!AZ$1,SWISSW!$J:$J,TOTAL_MATCHUP!$A21,SWISSW!$F:$F,"Won"))))*IF(ROW()=COLUMN(),0,1)</f>
        <v>0</v>
      </c>
      <c r="BA21" s="14">
        <f ca="1">(((COUNTIFS(SWISSW!$I:$I,TOTAL_MATCHUP!$A21,SWISSW!$J:$J,TOTAL_MATCHUP!BA$1,SWISSW!$F:$F,"Won")+COUNTIFS(SWISSW!$I:$I,TOTAL_MATCHUP!BA$1,SWISSW!$J:$J,TOTAL_MATCHUP!$A21,SWISSW!$F:$F,"Lost")))+((COUNTIFS(SWISSW!$I:$I,TOTAL_MATCHUP!$A21,SWISSW!$J:$J,TOTAL_MATCHUP!BA$1,SWISSW!$F:$F,"Lost")+COUNTIFS(SWISSW!$I:$I,TOTAL_MATCHUP!BA$1,SWISSW!$J:$J,TOTAL_MATCHUP!$A21,SWISSW!$F:$F,"Won"))))*IF(ROW()=COLUMN(),0,1)</f>
        <v>0</v>
      </c>
      <c r="BB21" s="14">
        <f ca="1">(((COUNTIFS(SWISSW!$I:$I,TOTAL_MATCHUP!$A21,SWISSW!$J:$J,TOTAL_MATCHUP!BB$1,SWISSW!$F:$F,"Won")+COUNTIFS(SWISSW!$I:$I,TOTAL_MATCHUP!BB$1,SWISSW!$J:$J,TOTAL_MATCHUP!$A21,SWISSW!$F:$F,"Lost")))+((COUNTIFS(SWISSW!$I:$I,TOTAL_MATCHUP!$A21,SWISSW!$J:$J,TOTAL_MATCHUP!BB$1,SWISSW!$F:$F,"Lost")+COUNTIFS(SWISSW!$I:$I,TOTAL_MATCHUP!BB$1,SWISSW!$J:$J,TOTAL_MATCHUP!$A21,SWISSW!$F:$F,"Won"))))*IF(ROW()=COLUMN(),0,1)</f>
        <v>0</v>
      </c>
      <c r="BC21" s="14">
        <f ca="1">(((COUNTIFS(SWISSW!$I:$I,TOTAL_MATCHUP!$A21,SWISSW!$J:$J,TOTAL_MATCHUP!BC$1,SWISSW!$F:$F,"Won")+COUNTIFS(SWISSW!$I:$I,TOTAL_MATCHUP!BC$1,SWISSW!$J:$J,TOTAL_MATCHUP!$A21,SWISSW!$F:$F,"Lost")))+((COUNTIFS(SWISSW!$I:$I,TOTAL_MATCHUP!$A21,SWISSW!$J:$J,TOTAL_MATCHUP!BC$1,SWISSW!$F:$F,"Lost")+COUNTIFS(SWISSW!$I:$I,TOTAL_MATCHUP!BC$1,SWISSW!$J:$J,TOTAL_MATCHUP!$A21,SWISSW!$F:$F,"Won"))))*IF(ROW()=COLUMN(),0,1)</f>
        <v>0</v>
      </c>
      <c r="BD21" s="14">
        <f ca="1">(((COUNTIFS(SWISSW!$I:$I,TOTAL_MATCHUP!$A21,SWISSW!$J:$J,TOTAL_MATCHUP!BD$1,SWISSW!$F:$F,"Won")+COUNTIFS(SWISSW!$I:$I,TOTAL_MATCHUP!BD$1,SWISSW!$J:$J,TOTAL_MATCHUP!$A21,SWISSW!$F:$F,"Lost")))+((COUNTIFS(SWISSW!$I:$I,TOTAL_MATCHUP!$A21,SWISSW!$J:$J,TOTAL_MATCHUP!BD$1,SWISSW!$F:$F,"Lost")+COUNTIFS(SWISSW!$I:$I,TOTAL_MATCHUP!BD$1,SWISSW!$J:$J,TOTAL_MATCHUP!$A21,SWISSW!$F:$F,"Won"))))*IF(ROW()=COLUMN(),0,1)</f>
        <v>0</v>
      </c>
      <c r="BE21" s="14">
        <f ca="1">(((COUNTIFS(SWISSW!$I:$I,TOTAL_MATCHUP!$A21,SWISSW!$J:$J,TOTAL_MATCHUP!BE$1,SWISSW!$F:$F,"Won")+COUNTIFS(SWISSW!$I:$I,TOTAL_MATCHUP!BE$1,SWISSW!$J:$J,TOTAL_MATCHUP!$A21,SWISSW!$F:$F,"Lost")))+((COUNTIFS(SWISSW!$I:$I,TOTAL_MATCHUP!$A21,SWISSW!$J:$J,TOTAL_MATCHUP!BE$1,SWISSW!$F:$F,"Lost")+COUNTIFS(SWISSW!$I:$I,TOTAL_MATCHUP!BE$1,SWISSW!$J:$J,TOTAL_MATCHUP!$A21,SWISSW!$F:$F,"Won"))))*IF(ROW()=COLUMN(),0,1)</f>
        <v>0</v>
      </c>
      <c r="BF21" s="14">
        <f ca="1">(((COUNTIFS(SWISSW!$I:$I,TOTAL_MATCHUP!$A21,SWISSW!$J:$J,TOTAL_MATCHUP!BF$1,SWISSW!$F:$F,"Won")+COUNTIFS(SWISSW!$I:$I,TOTAL_MATCHUP!BF$1,SWISSW!$J:$J,TOTAL_MATCHUP!$A21,SWISSW!$F:$F,"Lost")))+((COUNTIFS(SWISSW!$I:$I,TOTAL_MATCHUP!$A21,SWISSW!$J:$J,TOTAL_MATCHUP!BF$1,SWISSW!$F:$F,"Lost")+COUNTIFS(SWISSW!$I:$I,TOTAL_MATCHUP!BF$1,SWISSW!$J:$J,TOTAL_MATCHUP!$A21,SWISSW!$F:$F,"Won"))))*IF(ROW()=COLUMN(),0,1)</f>
        <v>0</v>
      </c>
    </row>
    <row r="22" spans="1:58" ht="55" customHeight="1" x14ac:dyDescent="0.3">
      <c r="A22" s="3" t="str">
        <f ca="1">MATCHUP!A22</f>
        <v>Boros Synth</v>
      </c>
      <c r="B22" s="14">
        <f ca="1">(((COUNTIFS(SWISSW!$I:$I,TOTAL_MATCHUP!$A22,SWISSW!$J:$J,TOTAL_MATCHUP!B$1,SWISSW!$F:$F,"Won")+COUNTIFS(SWISSW!$I:$I,TOTAL_MATCHUP!B$1,SWISSW!$J:$J,TOTAL_MATCHUP!$A22,SWISSW!$F:$F,"Lost")))+((COUNTIFS(SWISSW!$I:$I,TOTAL_MATCHUP!$A22,SWISSW!$J:$J,TOTAL_MATCHUP!B$1,SWISSW!$F:$F,"Lost")+COUNTIFS(SWISSW!$I:$I,TOTAL_MATCHUP!B$1,SWISSW!$J:$J,TOTAL_MATCHUP!$A22,SWISSW!$F:$F,"Won"))))*IF(ROW()=COLUMN(),0,1)</f>
        <v>13</v>
      </c>
      <c r="C22" s="14">
        <f ca="1">(((COUNTIFS(SWISSW!$I:$I,TOTAL_MATCHUP!$A22,SWISSW!$J:$J,TOTAL_MATCHUP!C$1,SWISSW!$F:$F,"Won")+COUNTIFS(SWISSW!$I:$I,TOTAL_MATCHUP!C$1,SWISSW!$J:$J,TOTAL_MATCHUP!$A22,SWISSW!$F:$F,"Lost")))+((COUNTIFS(SWISSW!$I:$I,TOTAL_MATCHUP!$A22,SWISSW!$J:$J,TOTAL_MATCHUP!C$1,SWISSW!$F:$F,"Lost")+COUNTIFS(SWISSW!$I:$I,TOTAL_MATCHUP!C$1,SWISSW!$J:$J,TOTAL_MATCHUP!$A22,SWISSW!$F:$F,"Won"))))*IF(ROW()=COLUMN(),0,1)</f>
        <v>7</v>
      </c>
      <c r="D22" s="14">
        <f ca="1">(((COUNTIFS(SWISSW!$I:$I,TOTAL_MATCHUP!$A22,SWISSW!$J:$J,TOTAL_MATCHUP!D$1,SWISSW!$F:$F,"Won")+COUNTIFS(SWISSW!$I:$I,TOTAL_MATCHUP!D$1,SWISSW!$J:$J,TOTAL_MATCHUP!$A22,SWISSW!$F:$F,"Lost")))+((COUNTIFS(SWISSW!$I:$I,TOTAL_MATCHUP!$A22,SWISSW!$J:$J,TOTAL_MATCHUP!D$1,SWISSW!$F:$F,"Lost")+COUNTIFS(SWISSW!$I:$I,TOTAL_MATCHUP!D$1,SWISSW!$J:$J,TOTAL_MATCHUP!$A22,SWISSW!$F:$F,"Won"))))*IF(ROW()=COLUMN(),0,1)</f>
        <v>5</v>
      </c>
      <c r="E22" s="14">
        <f ca="1">(((COUNTIFS(SWISSW!$I:$I,TOTAL_MATCHUP!$A22,SWISSW!$J:$J,TOTAL_MATCHUP!E$1,SWISSW!$F:$F,"Won")+COUNTIFS(SWISSW!$I:$I,TOTAL_MATCHUP!E$1,SWISSW!$J:$J,TOTAL_MATCHUP!$A22,SWISSW!$F:$F,"Lost")))+((COUNTIFS(SWISSW!$I:$I,TOTAL_MATCHUP!$A22,SWISSW!$J:$J,TOTAL_MATCHUP!E$1,SWISSW!$F:$F,"Lost")+COUNTIFS(SWISSW!$I:$I,TOTAL_MATCHUP!E$1,SWISSW!$J:$J,TOTAL_MATCHUP!$A22,SWISSW!$F:$F,"Won"))))*IF(ROW()=COLUMN(),0,1)</f>
        <v>6</v>
      </c>
      <c r="F22" s="14">
        <f ca="1">(((COUNTIFS(SWISSW!$I:$I,TOTAL_MATCHUP!$A22,SWISSW!$J:$J,TOTAL_MATCHUP!F$1,SWISSW!$F:$F,"Won")+COUNTIFS(SWISSW!$I:$I,TOTAL_MATCHUP!F$1,SWISSW!$J:$J,TOTAL_MATCHUP!$A22,SWISSW!$F:$F,"Lost")))+((COUNTIFS(SWISSW!$I:$I,TOTAL_MATCHUP!$A22,SWISSW!$J:$J,TOTAL_MATCHUP!F$1,SWISSW!$F:$F,"Lost")+COUNTIFS(SWISSW!$I:$I,TOTAL_MATCHUP!F$1,SWISSW!$J:$J,TOTAL_MATCHUP!$A22,SWISSW!$F:$F,"Won"))))*IF(ROW()=COLUMN(),0,1)</f>
        <v>3</v>
      </c>
      <c r="G22" s="14">
        <f ca="1">(((COUNTIFS(SWISSW!$I:$I,TOTAL_MATCHUP!$A22,SWISSW!$J:$J,TOTAL_MATCHUP!G$1,SWISSW!$F:$F,"Won")+COUNTIFS(SWISSW!$I:$I,TOTAL_MATCHUP!G$1,SWISSW!$J:$J,TOTAL_MATCHUP!$A22,SWISSW!$F:$F,"Lost")))+((COUNTIFS(SWISSW!$I:$I,TOTAL_MATCHUP!$A22,SWISSW!$J:$J,TOTAL_MATCHUP!G$1,SWISSW!$F:$F,"Lost")+COUNTIFS(SWISSW!$I:$I,TOTAL_MATCHUP!G$1,SWISSW!$J:$J,TOTAL_MATCHUP!$A22,SWISSW!$F:$F,"Won"))))*IF(ROW()=COLUMN(),0,1)</f>
        <v>3</v>
      </c>
      <c r="H22" s="14">
        <f ca="1">(((COUNTIFS(SWISSW!$I:$I,TOTAL_MATCHUP!$A22,SWISSW!$J:$J,TOTAL_MATCHUP!H$1,SWISSW!$F:$F,"Won")+COUNTIFS(SWISSW!$I:$I,TOTAL_MATCHUP!H$1,SWISSW!$J:$J,TOTAL_MATCHUP!$A22,SWISSW!$F:$F,"Lost")))+((COUNTIFS(SWISSW!$I:$I,TOTAL_MATCHUP!$A22,SWISSW!$J:$J,TOTAL_MATCHUP!H$1,SWISSW!$F:$F,"Lost")+COUNTIFS(SWISSW!$I:$I,TOTAL_MATCHUP!H$1,SWISSW!$J:$J,TOTAL_MATCHUP!$A22,SWISSW!$F:$F,"Won"))))*IF(ROW()=COLUMN(),0,1)</f>
        <v>5</v>
      </c>
      <c r="I22" s="14">
        <f ca="1">(((COUNTIFS(SWISSW!$I:$I,TOTAL_MATCHUP!$A22,SWISSW!$J:$J,TOTAL_MATCHUP!I$1,SWISSW!$F:$F,"Won")+COUNTIFS(SWISSW!$I:$I,TOTAL_MATCHUP!I$1,SWISSW!$J:$J,TOTAL_MATCHUP!$A22,SWISSW!$F:$F,"Lost")))+((COUNTIFS(SWISSW!$I:$I,TOTAL_MATCHUP!$A22,SWISSW!$J:$J,TOTAL_MATCHUP!I$1,SWISSW!$F:$F,"Lost")+COUNTIFS(SWISSW!$I:$I,TOTAL_MATCHUP!I$1,SWISSW!$J:$J,TOTAL_MATCHUP!$A22,SWISSW!$F:$F,"Won"))))*IF(ROW()=COLUMN(),0,1)</f>
        <v>1</v>
      </c>
      <c r="J22" s="14">
        <f ca="1">(((COUNTIFS(SWISSW!$I:$I,TOTAL_MATCHUP!$A22,SWISSW!$J:$J,TOTAL_MATCHUP!J$1,SWISSW!$F:$F,"Won")+COUNTIFS(SWISSW!$I:$I,TOTAL_MATCHUP!J$1,SWISSW!$J:$J,TOTAL_MATCHUP!$A22,SWISSW!$F:$F,"Lost")))+((COUNTIFS(SWISSW!$I:$I,TOTAL_MATCHUP!$A22,SWISSW!$J:$J,TOTAL_MATCHUP!J$1,SWISSW!$F:$F,"Lost")+COUNTIFS(SWISSW!$I:$I,TOTAL_MATCHUP!J$1,SWISSW!$J:$J,TOTAL_MATCHUP!$A22,SWISSW!$F:$F,"Won"))))*IF(ROW()=COLUMN(),0,1)</f>
        <v>3</v>
      </c>
      <c r="K22" s="14">
        <f ca="1">(((COUNTIFS(SWISSW!$I:$I,TOTAL_MATCHUP!$A22,SWISSW!$J:$J,TOTAL_MATCHUP!K$1,SWISSW!$F:$F,"Won")+COUNTIFS(SWISSW!$I:$I,TOTAL_MATCHUP!K$1,SWISSW!$J:$J,TOTAL_MATCHUP!$A22,SWISSW!$F:$F,"Lost")))+((COUNTIFS(SWISSW!$I:$I,TOTAL_MATCHUP!$A22,SWISSW!$J:$J,TOTAL_MATCHUP!K$1,SWISSW!$F:$F,"Lost")+COUNTIFS(SWISSW!$I:$I,TOTAL_MATCHUP!K$1,SWISSW!$J:$J,TOTAL_MATCHUP!$A22,SWISSW!$F:$F,"Won"))))*IF(ROW()=COLUMN(),0,1)</f>
        <v>4</v>
      </c>
      <c r="L22" s="14">
        <f ca="1">(((COUNTIFS(SWISSW!$I:$I,TOTAL_MATCHUP!$A22,SWISSW!$J:$J,TOTAL_MATCHUP!L$1,SWISSW!$F:$F,"Won")+COUNTIFS(SWISSW!$I:$I,TOTAL_MATCHUP!L$1,SWISSW!$J:$J,TOTAL_MATCHUP!$A22,SWISSW!$F:$F,"Lost")))+((COUNTIFS(SWISSW!$I:$I,TOTAL_MATCHUP!$A22,SWISSW!$J:$J,TOTAL_MATCHUP!L$1,SWISSW!$F:$F,"Lost")+COUNTIFS(SWISSW!$I:$I,TOTAL_MATCHUP!L$1,SWISSW!$J:$J,TOTAL_MATCHUP!$A22,SWISSW!$F:$F,"Won"))))*IF(ROW()=COLUMN(),0,1)</f>
        <v>5</v>
      </c>
      <c r="M22" s="14">
        <f ca="1">(((COUNTIFS(SWISSW!$I:$I,TOTAL_MATCHUP!$A22,SWISSW!$J:$J,TOTAL_MATCHUP!M$1,SWISSW!$F:$F,"Won")+COUNTIFS(SWISSW!$I:$I,TOTAL_MATCHUP!M$1,SWISSW!$J:$J,TOTAL_MATCHUP!$A22,SWISSW!$F:$F,"Lost")))+((COUNTIFS(SWISSW!$I:$I,TOTAL_MATCHUP!$A22,SWISSW!$J:$J,TOTAL_MATCHUP!M$1,SWISSW!$F:$F,"Lost")+COUNTIFS(SWISSW!$I:$I,TOTAL_MATCHUP!M$1,SWISSW!$J:$J,TOTAL_MATCHUP!$A22,SWISSW!$F:$F,"Won"))))*IF(ROW()=COLUMN(),0,1)</f>
        <v>1</v>
      </c>
      <c r="N22" s="14">
        <f ca="1">(((COUNTIFS(SWISSW!$I:$I,TOTAL_MATCHUP!$A22,SWISSW!$J:$J,TOTAL_MATCHUP!N$1,SWISSW!$F:$F,"Won")+COUNTIFS(SWISSW!$I:$I,TOTAL_MATCHUP!N$1,SWISSW!$J:$J,TOTAL_MATCHUP!$A22,SWISSW!$F:$F,"Lost")))+((COUNTIFS(SWISSW!$I:$I,TOTAL_MATCHUP!$A22,SWISSW!$J:$J,TOTAL_MATCHUP!N$1,SWISSW!$F:$F,"Lost")+COUNTIFS(SWISSW!$I:$I,TOTAL_MATCHUP!N$1,SWISSW!$J:$J,TOTAL_MATCHUP!$A22,SWISSW!$F:$F,"Won"))))*IF(ROW()=COLUMN(),0,1)</f>
        <v>2</v>
      </c>
      <c r="O22" s="14">
        <f ca="1">(((COUNTIFS(SWISSW!$I:$I,TOTAL_MATCHUP!$A22,SWISSW!$J:$J,TOTAL_MATCHUP!O$1,SWISSW!$F:$F,"Won")+COUNTIFS(SWISSW!$I:$I,TOTAL_MATCHUP!O$1,SWISSW!$J:$J,TOTAL_MATCHUP!$A22,SWISSW!$F:$F,"Lost")))+((COUNTIFS(SWISSW!$I:$I,TOTAL_MATCHUP!$A22,SWISSW!$J:$J,TOTAL_MATCHUP!O$1,SWISSW!$F:$F,"Lost")+COUNTIFS(SWISSW!$I:$I,TOTAL_MATCHUP!O$1,SWISSW!$J:$J,TOTAL_MATCHUP!$A22,SWISSW!$F:$F,"Won"))))*IF(ROW()=COLUMN(),0,1)</f>
        <v>3</v>
      </c>
      <c r="P22" s="14">
        <f ca="1">(((COUNTIFS(SWISSW!$I:$I,TOTAL_MATCHUP!$A22,SWISSW!$J:$J,TOTAL_MATCHUP!P$1,SWISSW!$F:$F,"Won")+COUNTIFS(SWISSW!$I:$I,TOTAL_MATCHUP!P$1,SWISSW!$J:$J,TOTAL_MATCHUP!$A22,SWISSW!$F:$F,"Lost")))+((COUNTIFS(SWISSW!$I:$I,TOTAL_MATCHUP!$A22,SWISSW!$J:$J,TOTAL_MATCHUP!P$1,SWISSW!$F:$F,"Lost")+COUNTIFS(SWISSW!$I:$I,TOTAL_MATCHUP!P$1,SWISSW!$J:$J,TOTAL_MATCHUP!$A22,SWISSW!$F:$F,"Won"))))*IF(ROW()=COLUMN(),0,1)</f>
        <v>1</v>
      </c>
      <c r="Q22" s="14">
        <f ca="1">(((COUNTIFS(SWISSW!$I:$I,TOTAL_MATCHUP!$A22,SWISSW!$J:$J,TOTAL_MATCHUP!Q$1,SWISSW!$F:$F,"Won")+COUNTIFS(SWISSW!$I:$I,TOTAL_MATCHUP!Q$1,SWISSW!$J:$J,TOTAL_MATCHUP!$A22,SWISSW!$F:$F,"Lost")))+((COUNTIFS(SWISSW!$I:$I,TOTAL_MATCHUP!$A22,SWISSW!$J:$J,TOTAL_MATCHUP!Q$1,SWISSW!$F:$F,"Lost")+COUNTIFS(SWISSW!$I:$I,TOTAL_MATCHUP!Q$1,SWISSW!$J:$J,TOTAL_MATCHUP!$A22,SWISSW!$F:$F,"Won"))))*IF(ROW()=COLUMN(),0,1)</f>
        <v>1</v>
      </c>
      <c r="R22" s="14">
        <f ca="1">(((COUNTIFS(SWISSW!$I:$I,TOTAL_MATCHUP!$A22,SWISSW!$J:$J,TOTAL_MATCHUP!R$1,SWISSW!$F:$F,"Won")+COUNTIFS(SWISSW!$I:$I,TOTAL_MATCHUP!R$1,SWISSW!$J:$J,TOTAL_MATCHUP!$A22,SWISSW!$F:$F,"Lost")))+((COUNTIFS(SWISSW!$I:$I,TOTAL_MATCHUP!$A22,SWISSW!$J:$J,TOTAL_MATCHUP!R$1,SWISSW!$F:$F,"Lost")+COUNTIFS(SWISSW!$I:$I,TOTAL_MATCHUP!R$1,SWISSW!$J:$J,TOTAL_MATCHUP!$A22,SWISSW!$F:$F,"Won"))))*IF(ROW()=COLUMN(),0,1)</f>
        <v>5</v>
      </c>
      <c r="S22" s="14">
        <f ca="1">(((COUNTIFS(SWISSW!$I:$I,TOTAL_MATCHUP!$A22,SWISSW!$J:$J,TOTAL_MATCHUP!S$1,SWISSW!$F:$F,"Won")+COUNTIFS(SWISSW!$I:$I,TOTAL_MATCHUP!S$1,SWISSW!$J:$J,TOTAL_MATCHUP!$A22,SWISSW!$F:$F,"Lost")))+((COUNTIFS(SWISSW!$I:$I,TOTAL_MATCHUP!$A22,SWISSW!$J:$J,TOTAL_MATCHUP!S$1,SWISSW!$F:$F,"Lost")+COUNTIFS(SWISSW!$I:$I,TOTAL_MATCHUP!S$1,SWISSW!$J:$J,TOTAL_MATCHUP!$A22,SWISSW!$F:$F,"Won"))))*IF(ROW()=COLUMN(),0,1)</f>
        <v>0</v>
      </c>
      <c r="T22" s="14">
        <f ca="1">(((COUNTIFS(SWISSW!$I:$I,TOTAL_MATCHUP!$A22,SWISSW!$J:$J,TOTAL_MATCHUP!T$1,SWISSW!$F:$F,"Won")+COUNTIFS(SWISSW!$I:$I,TOTAL_MATCHUP!T$1,SWISSW!$J:$J,TOTAL_MATCHUP!$A22,SWISSW!$F:$F,"Lost")))+((COUNTIFS(SWISSW!$I:$I,TOTAL_MATCHUP!$A22,SWISSW!$J:$J,TOTAL_MATCHUP!T$1,SWISSW!$F:$F,"Lost")+COUNTIFS(SWISSW!$I:$I,TOTAL_MATCHUP!T$1,SWISSW!$J:$J,TOTAL_MATCHUP!$A22,SWISSW!$F:$F,"Won"))))*IF(ROW()=COLUMN(),0,1)</f>
        <v>0</v>
      </c>
      <c r="U22" s="14">
        <f ca="1">(((COUNTIFS(SWISSW!$I:$I,TOTAL_MATCHUP!$A22,SWISSW!$J:$J,TOTAL_MATCHUP!U$1,SWISSW!$F:$F,"Won")+COUNTIFS(SWISSW!$I:$I,TOTAL_MATCHUP!U$1,SWISSW!$J:$J,TOTAL_MATCHUP!$A22,SWISSW!$F:$F,"Lost")))+((COUNTIFS(SWISSW!$I:$I,TOTAL_MATCHUP!$A22,SWISSW!$J:$J,TOTAL_MATCHUP!U$1,SWISSW!$F:$F,"Lost")+COUNTIFS(SWISSW!$I:$I,TOTAL_MATCHUP!U$1,SWISSW!$J:$J,TOTAL_MATCHUP!$A22,SWISSW!$F:$F,"Won"))))*IF(ROW()=COLUMN(),0,1)</f>
        <v>0</v>
      </c>
      <c r="V22" s="14">
        <f ca="1">(((COUNTIFS(SWISSW!$I:$I,TOTAL_MATCHUP!$A22,SWISSW!$J:$J,TOTAL_MATCHUP!V$1,SWISSW!$F:$F,"Won")+COUNTIFS(SWISSW!$I:$I,TOTAL_MATCHUP!V$1,SWISSW!$J:$J,TOTAL_MATCHUP!$A22,SWISSW!$F:$F,"Lost")))+((COUNTIFS(SWISSW!$I:$I,TOTAL_MATCHUP!$A22,SWISSW!$J:$J,TOTAL_MATCHUP!V$1,SWISSW!$F:$F,"Lost")+COUNTIFS(SWISSW!$I:$I,TOTAL_MATCHUP!V$1,SWISSW!$J:$J,TOTAL_MATCHUP!$A22,SWISSW!$F:$F,"Won"))))*IF(ROW()=COLUMN(),0,1)</f>
        <v>0</v>
      </c>
      <c r="W22" s="14">
        <f ca="1">(((COUNTIFS(SWISSW!$I:$I,TOTAL_MATCHUP!$A22,SWISSW!$J:$J,TOTAL_MATCHUP!W$1,SWISSW!$F:$F,"Won")+COUNTIFS(SWISSW!$I:$I,TOTAL_MATCHUP!W$1,SWISSW!$J:$J,TOTAL_MATCHUP!$A22,SWISSW!$F:$F,"Lost")))+((COUNTIFS(SWISSW!$I:$I,TOTAL_MATCHUP!$A22,SWISSW!$J:$J,TOTAL_MATCHUP!W$1,SWISSW!$F:$F,"Lost")+COUNTIFS(SWISSW!$I:$I,TOTAL_MATCHUP!W$1,SWISSW!$J:$J,TOTAL_MATCHUP!$A22,SWISSW!$F:$F,"Won"))))*IF(ROW()=COLUMN(),0,1)</f>
        <v>2</v>
      </c>
      <c r="X22" s="14">
        <f ca="1">(((COUNTIFS(SWISSW!$I:$I,TOTAL_MATCHUP!$A22,SWISSW!$J:$J,TOTAL_MATCHUP!X$1,SWISSW!$F:$F,"Won")+COUNTIFS(SWISSW!$I:$I,TOTAL_MATCHUP!X$1,SWISSW!$J:$J,TOTAL_MATCHUP!$A22,SWISSW!$F:$F,"Lost")))+((COUNTIFS(SWISSW!$I:$I,TOTAL_MATCHUP!$A22,SWISSW!$J:$J,TOTAL_MATCHUP!X$1,SWISSW!$F:$F,"Lost")+COUNTIFS(SWISSW!$I:$I,TOTAL_MATCHUP!X$1,SWISSW!$J:$J,TOTAL_MATCHUP!$A22,SWISSW!$F:$F,"Won"))))*IF(ROW()=COLUMN(),0,1)</f>
        <v>0</v>
      </c>
      <c r="Y22" s="14">
        <f ca="1">(((COUNTIFS(SWISSW!$I:$I,TOTAL_MATCHUP!$A22,SWISSW!$J:$J,TOTAL_MATCHUP!Y$1,SWISSW!$F:$F,"Won")+COUNTIFS(SWISSW!$I:$I,TOTAL_MATCHUP!Y$1,SWISSW!$J:$J,TOTAL_MATCHUP!$A22,SWISSW!$F:$F,"Lost")))+((COUNTIFS(SWISSW!$I:$I,TOTAL_MATCHUP!$A22,SWISSW!$J:$J,TOTAL_MATCHUP!Y$1,SWISSW!$F:$F,"Lost")+COUNTIFS(SWISSW!$I:$I,TOTAL_MATCHUP!Y$1,SWISSW!$J:$J,TOTAL_MATCHUP!$A22,SWISSW!$F:$F,"Won"))))*IF(ROW()=COLUMN(),0,1)</f>
        <v>0</v>
      </c>
      <c r="Z22" s="14">
        <f ca="1">(((COUNTIFS(SWISSW!$I:$I,TOTAL_MATCHUP!$A22,SWISSW!$J:$J,TOTAL_MATCHUP!Z$1,SWISSW!$F:$F,"Won")+COUNTIFS(SWISSW!$I:$I,TOTAL_MATCHUP!Z$1,SWISSW!$J:$J,TOTAL_MATCHUP!$A22,SWISSW!$F:$F,"Lost")))+((COUNTIFS(SWISSW!$I:$I,TOTAL_MATCHUP!$A22,SWISSW!$J:$J,TOTAL_MATCHUP!Z$1,SWISSW!$F:$F,"Lost")+COUNTIFS(SWISSW!$I:$I,TOTAL_MATCHUP!Z$1,SWISSW!$J:$J,TOTAL_MATCHUP!$A22,SWISSW!$F:$F,"Won"))))*IF(ROW()=COLUMN(),0,1)</f>
        <v>3</v>
      </c>
      <c r="AA22" s="14">
        <f ca="1">(((COUNTIFS(SWISSW!$I:$I,TOTAL_MATCHUP!$A22,SWISSW!$J:$J,TOTAL_MATCHUP!AA$1,SWISSW!$F:$F,"Won")+COUNTIFS(SWISSW!$I:$I,TOTAL_MATCHUP!AA$1,SWISSW!$J:$J,TOTAL_MATCHUP!$A22,SWISSW!$F:$F,"Lost")))+((COUNTIFS(SWISSW!$I:$I,TOTAL_MATCHUP!$A22,SWISSW!$J:$J,TOTAL_MATCHUP!AA$1,SWISSW!$F:$F,"Lost")+COUNTIFS(SWISSW!$I:$I,TOTAL_MATCHUP!AA$1,SWISSW!$J:$J,TOTAL_MATCHUP!$A22,SWISSW!$F:$F,"Won"))))*IF(ROW()=COLUMN(),0,1)</f>
        <v>1</v>
      </c>
      <c r="AB22" s="14">
        <f ca="1">(((COUNTIFS(SWISSW!$I:$I,TOTAL_MATCHUP!$A22,SWISSW!$J:$J,TOTAL_MATCHUP!AB$1,SWISSW!$F:$F,"Won")+COUNTIFS(SWISSW!$I:$I,TOTAL_MATCHUP!AB$1,SWISSW!$J:$J,TOTAL_MATCHUP!$A22,SWISSW!$F:$F,"Lost")))+((COUNTIFS(SWISSW!$I:$I,TOTAL_MATCHUP!$A22,SWISSW!$J:$J,TOTAL_MATCHUP!AB$1,SWISSW!$F:$F,"Lost")+COUNTIFS(SWISSW!$I:$I,TOTAL_MATCHUP!AB$1,SWISSW!$J:$J,TOTAL_MATCHUP!$A22,SWISSW!$F:$F,"Won"))))*IF(ROW()=COLUMN(),0,1)</f>
        <v>1</v>
      </c>
      <c r="AC22" s="14">
        <f ca="1">(((COUNTIFS(SWISSW!$I:$I,TOTAL_MATCHUP!$A22,SWISSW!$J:$J,TOTAL_MATCHUP!AC$1,SWISSW!$F:$F,"Won")+COUNTIFS(SWISSW!$I:$I,TOTAL_MATCHUP!AC$1,SWISSW!$J:$J,TOTAL_MATCHUP!$A22,SWISSW!$F:$F,"Lost")))+((COUNTIFS(SWISSW!$I:$I,TOTAL_MATCHUP!$A22,SWISSW!$J:$J,TOTAL_MATCHUP!AC$1,SWISSW!$F:$F,"Lost")+COUNTIFS(SWISSW!$I:$I,TOTAL_MATCHUP!AC$1,SWISSW!$J:$J,TOTAL_MATCHUP!$A22,SWISSW!$F:$F,"Won"))))*IF(ROW()=COLUMN(),0,1)</f>
        <v>0</v>
      </c>
      <c r="AD22" s="14">
        <f ca="1">(((COUNTIFS(SWISSW!$I:$I,TOTAL_MATCHUP!$A22,SWISSW!$J:$J,TOTAL_MATCHUP!AD$1,SWISSW!$F:$F,"Won")+COUNTIFS(SWISSW!$I:$I,TOTAL_MATCHUP!AD$1,SWISSW!$J:$J,TOTAL_MATCHUP!$A22,SWISSW!$F:$F,"Lost")))+((COUNTIFS(SWISSW!$I:$I,TOTAL_MATCHUP!$A22,SWISSW!$J:$J,TOTAL_MATCHUP!AD$1,SWISSW!$F:$F,"Lost")+COUNTIFS(SWISSW!$I:$I,TOTAL_MATCHUP!AD$1,SWISSW!$J:$J,TOTAL_MATCHUP!$A22,SWISSW!$F:$F,"Won"))))*IF(ROW()=COLUMN(),0,1)</f>
        <v>0</v>
      </c>
      <c r="AE22" s="14">
        <f ca="1">(((COUNTIFS(SWISSW!$I:$I,TOTAL_MATCHUP!$A22,SWISSW!$J:$J,TOTAL_MATCHUP!AE$1,SWISSW!$F:$F,"Won")+COUNTIFS(SWISSW!$I:$I,TOTAL_MATCHUP!AE$1,SWISSW!$J:$J,TOTAL_MATCHUP!$A22,SWISSW!$F:$F,"Lost")))+((COUNTIFS(SWISSW!$I:$I,TOTAL_MATCHUP!$A22,SWISSW!$J:$J,TOTAL_MATCHUP!AE$1,SWISSW!$F:$F,"Lost")+COUNTIFS(SWISSW!$I:$I,TOTAL_MATCHUP!AE$1,SWISSW!$J:$J,TOTAL_MATCHUP!$A22,SWISSW!$F:$F,"Won"))))*IF(ROW()=COLUMN(),0,1)</f>
        <v>0</v>
      </c>
      <c r="AF22" s="14">
        <f ca="1">(((COUNTIFS(SWISSW!$I:$I,TOTAL_MATCHUP!$A22,SWISSW!$J:$J,TOTAL_MATCHUP!AF$1,SWISSW!$F:$F,"Won")+COUNTIFS(SWISSW!$I:$I,TOTAL_MATCHUP!AF$1,SWISSW!$J:$J,TOTAL_MATCHUP!$A22,SWISSW!$F:$F,"Lost")))+((COUNTIFS(SWISSW!$I:$I,TOTAL_MATCHUP!$A22,SWISSW!$J:$J,TOTAL_MATCHUP!AF$1,SWISSW!$F:$F,"Lost")+COUNTIFS(SWISSW!$I:$I,TOTAL_MATCHUP!AF$1,SWISSW!$J:$J,TOTAL_MATCHUP!$A22,SWISSW!$F:$F,"Won"))))*IF(ROW()=COLUMN(),0,1)</f>
        <v>0</v>
      </c>
      <c r="AG22" s="14">
        <f ca="1">(((COUNTIFS(SWISSW!$I:$I,TOTAL_MATCHUP!$A22,SWISSW!$J:$J,TOTAL_MATCHUP!AG$1,SWISSW!$F:$F,"Won")+COUNTIFS(SWISSW!$I:$I,TOTAL_MATCHUP!AG$1,SWISSW!$J:$J,TOTAL_MATCHUP!$A22,SWISSW!$F:$F,"Lost")))+((COUNTIFS(SWISSW!$I:$I,TOTAL_MATCHUP!$A22,SWISSW!$J:$J,TOTAL_MATCHUP!AG$1,SWISSW!$F:$F,"Lost")+COUNTIFS(SWISSW!$I:$I,TOTAL_MATCHUP!AG$1,SWISSW!$J:$J,TOTAL_MATCHUP!$A22,SWISSW!$F:$F,"Won"))))*IF(ROW()=COLUMN(),0,1)</f>
        <v>1</v>
      </c>
      <c r="AH22" s="14">
        <f ca="1">(((COUNTIFS(SWISSW!$I:$I,TOTAL_MATCHUP!$A22,SWISSW!$J:$J,TOTAL_MATCHUP!AH$1,SWISSW!$F:$F,"Won")+COUNTIFS(SWISSW!$I:$I,TOTAL_MATCHUP!AH$1,SWISSW!$J:$J,TOTAL_MATCHUP!$A22,SWISSW!$F:$F,"Lost")))+((COUNTIFS(SWISSW!$I:$I,TOTAL_MATCHUP!$A22,SWISSW!$J:$J,TOTAL_MATCHUP!AH$1,SWISSW!$F:$F,"Lost")+COUNTIFS(SWISSW!$I:$I,TOTAL_MATCHUP!AH$1,SWISSW!$J:$J,TOTAL_MATCHUP!$A22,SWISSW!$F:$F,"Won"))))*IF(ROW()=COLUMN(),0,1)</f>
        <v>1</v>
      </c>
      <c r="AI22" s="14">
        <f ca="1">(((COUNTIFS(SWISSW!$I:$I,TOTAL_MATCHUP!$A22,SWISSW!$J:$J,TOTAL_MATCHUP!AI$1,SWISSW!$F:$F,"Won")+COUNTIFS(SWISSW!$I:$I,TOTAL_MATCHUP!AI$1,SWISSW!$J:$J,TOTAL_MATCHUP!$A22,SWISSW!$F:$F,"Lost")))+((COUNTIFS(SWISSW!$I:$I,TOTAL_MATCHUP!$A22,SWISSW!$J:$J,TOTAL_MATCHUP!AI$1,SWISSW!$F:$F,"Lost")+COUNTIFS(SWISSW!$I:$I,TOTAL_MATCHUP!AI$1,SWISSW!$J:$J,TOTAL_MATCHUP!$A22,SWISSW!$F:$F,"Won"))))*IF(ROW()=COLUMN(),0,1)</f>
        <v>0</v>
      </c>
      <c r="AJ22" s="14">
        <f ca="1">(((COUNTIFS(SWISSW!$I:$I,TOTAL_MATCHUP!$A22,SWISSW!$J:$J,TOTAL_MATCHUP!AJ$1,SWISSW!$F:$F,"Won")+COUNTIFS(SWISSW!$I:$I,TOTAL_MATCHUP!AJ$1,SWISSW!$J:$J,TOTAL_MATCHUP!$A22,SWISSW!$F:$F,"Lost")))+((COUNTIFS(SWISSW!$I:$I,TOTAL_MATCHUP!$A22,SWISSW!$J:$J,TOTAL_MATCHUP!AJ$1,SWISSW!$F:$F,"Lost")+COUNTIFS(SWISSW!$I:$I,TOTAL_MATCHUP!AJ$1,SWISSW!$J:$J,TOTAL_MATCHUP!$A22,SWISSW!$F:$F,"Won"))))*IF(ROW()=COLUMN(),0,1)</f>
        <v>0</v>
      </c>
      <c r="AK22" s="14">
        <f ca="1">(((COUNTIFS(SWISSW!$I:$I,TOTAL_MATCHUP!$A22,SWISSW!$J:$J,TOTAL_MATCHUP!AK$1,SWISSW!$F:$F,"Won")+COUNTIFS(SWISSW!$I:$I,TOTAL_MATCHUP!AK$1,SWISSW!$J:$J,TOTAL_MATCHUP!$A22,SWISSW!$F:$F,"Lost")))+((COUNTIFS(SWISSW!$I:$I,TOTAL_MATCHUP!$A22,SWISSW!$J:$J,TOTAL_MATCHUP!AK$1,SWISSW!$F:$F,"Lost")+COUNTIFS(SWISSW!$I:$I,TOTAL_MATCHUP!AK$1,SWISSW!$J:$J,TOTAL_MATCHUP!$A22,SWISSW!$F:$F,"Won"))))*IF(ROW()=COLUMN(),0,1)</f>
        <v>0</v>
      </c>
      <c r="AL22" s="14">
        <f ca="1">(((COUNTIFS(SWISSW!$I:$I,TOTAL_MATCHUP!$A22,SWISSW!$J:$J,TOTAL_MATCHUP!AL$1,SWISSW!$F:$F,"Won")+COUNTIFS(SWISSW!$I:$I,TOTAL_MATCHUP!AL$1,SWISSW!$J:$J,TOTAL_MATCHUP!$A22,SWISSW!$F:$F,"Lost")))+((COUNTIFS(SWISSW!$I:$I,TOTAL_MATCHUP!$A22,SWISSW!$J:$J,TOTAL_MATCHUP!AL$1,SWISSW!$F:$F,"Lost")+COUNTIFS(SWISSW!$I:$I,TOTAL_MATCHUP!AL$1,SWISSW!$J:$J,TOTAL_MATCHUP!$A22,SWISSW!$F:$F,"Won"))))*IF(ROW()=COLUMN(),0,1)</f>
        <v>1</v>
      </c>
      <c r="AM22" s="14">
        <f ca="1">(((COUNTIFS(SWISSW!$I:$I,TOTAL_MATCHUP!$A22,SWISSW!$J:$J,TOTAL_MATCHUP!AM$1,SWISSW!$F:$F,"Won")+COUNTIFS(SWISSW!$I:$I,TOTAL_MATCHUP!AM$1,SWISSW!$J:$J,TOTAL_MATCHUP!$A22,SWISSW!$F:$F,"Lost")))+((COUNTIFS(SWISSW!$I:$I,TOTAL_MATCHUP!$A22,SWISSW!$J:$J,TOTAL_MATCHUP!AM$1,SWISSW!$F:$F,"Lost")+COUNTIFS(SWISSW!$I:$I,TOTAL_MATCHUP!AM$1,SWISSW!$J:$J,TOTAL_MATCHUP!$A22,SWISSW!$F:$F,"Won"))))*IF(ROW()=COLUMN(),0,1)</f>
        <v>0</v>
      </c>
      <c r="AN22" s="14">
        <f ca="1">(((COUNTIFS(SWISSW!$I:$I,TOTAL_MATCHUP!$A22,SWISSW!$J:$J,TOTAL_MATCHUP!AN$1,SWISSW!$F:$F,"Won")+COUNTIFS(SWISSW!$I:$I,TOTAL_MATCHUP!AN$1,SWISSW!$J:$J,TOTAL_MATCHUP!$A22,SWISSW!$F:$F,"Lost")))+((COUNTIFS(SWISSW!$I:$I,TOTAL_MATCHUP!$A22,SWISSW!$J:$J,TOTAL_MATCHUP!AN$1,SWISSW!$F:$F,"Lost")+COUNTIFS(SWISSW!$I:$I,TOTAL_MATCHUP!AN$1,SWISSW!$J:$J,TOTAL_MATCHUP!$A22,SWISSW!$F:$F,"Won"))))*IF(ROW()=COLUMN(),0,1)</f>
        <v>0</v>
      </c>
      <c r="AO22" s="14">
        <f ca="1">(((COUNTIFS(SWISSW!$I:$I,TOTAL_MATCHUP!$A22,SWISSW!$J:$J,TOTAL_MATCHUP!AO$1,SWISSW!$F:$F,"Won")+COUNTIFS(SWISSW!$I:$I,TOTAL_MATCHUP!AO$1,SWISSW!$J:$J,TOTAL_MATCHUP!$A22,SWISSW!$F:$F,"Lost")))+((COUNTIFS(SWISSW!$I:$I,TOTAL_MATCHUP!$A22,SWISSW!$J:$J,TOTAL_MATCHUP!AO$1,SWISSW!$F:$F,"Lost")+COUNTIFS(SWISSW!$I:$I,TOTAL_MATCHUP!AO$1,SWISSW!$J:$J,TOTAL_MATCHUP!$A22,SWISSW!$F:$F,"Won"))))*IF(ROW()=COLUMN(),0,1)</f>
        <v>0</v>
      </c>
      <c r="AP22" s="14">
        <f ca="1">(((COUNTIFS(SWISSW!$I:$I,TOTAL_MATCHUP!$A22,SWISSW!$J:$J,TOTAL_MATCHUP!AP$1,SWISSW!$F:$F,"Won")+COUNTIFS(SWISSW!$I:$I,TOTAL_MATCHUP!AP$1,SWISSW!$J:$J,TOTAL_MATCHUP!$A22,SWISSW!$F:$F,"Lost")))+((COUNTIFS(SWISSW!$I:$I,TOTAL_MATCHUP!$A22,SWISSW!$J:$J,TOTAL_MATCHUP!AP$1,SWISSW!$F:$F,"Lost")+COUNTIFS(SWISSW!$I:$I,TOTAL_MATCHUP!AP$1,SWISSW!$J:$J,TOTAL_MATCHUP!$A22,SWISSW!$F:$F,"Won"))))*IF(ROW()=COLUMN(),0,1)</f>
        <v>0</v>
      </c>
      <c r="AQ22" s="14">
        <f ca="1">(((COUNTIFS(SWISSW!$I:$I,TOTAL_MATCHUP!$A22,SWISSW!$J:$J,TOTAL_MATCHUP!AQ$1,SWISSW!$F:$F,"Won")+COUNTIFS(SWISSW!$I:$I,TOTAL_MATCHUP!AQ$1,SWISSW!$J:$J,TOTAL_MATCHUP!$A22,SWISSW!$F:$F,"Lost")))+((COUNTIFS(SWISSW!$I:$I,TOTAL_MATCHUP!$A22,SWISSW!$J:$J,TOTAL_MATCHUP!AQ$1,SWISSW!$F:$F,"Lost")+COUNTIFS(SWISSW!$I:$I,TOTAL_MATCHUP!AQ$1,SWISSW!$J:$J,TOTAL_MATCHUP!$A22,SWISSW!$F:$F,"Won"))))*IF(ROW()=COLUMN(),0,1)</f>
        <v>1</v>
      </c>
      <c r="AR22" s="14">
        <f ca="1">(((COUNTIFS(SWISSW!$I:$I,TOTAL_MATCHUP!$A22,SWISSW!$J:$J,TOTAL_MATCHUP!AR$1,SWISSW!$F:$F,"Won")+COUNTIFS(SWISSW!$I:$I,TOTAL_MATCHUP!AR$1,SWISSW!$J:$J,TOTAL_MATCHUP!$A22,SWISSW!$F:$F,"Lost")))+((COUNTIFS(SWISSW!$I:$I,TOTAL_MATCHUP!$A22,SWISSW!$J:$J,TOTAL_MATCHUP!AR$1,SWISSW!$F:$F,"Lost")+COUNTIFS(SWISSW!$I:$I,TOTAL_MATCHUP!AR$1,SWISSW!$J:$J,TOTAL_MATCHUP!$A22,SWISSW!$F:$F,"Won"))))*IF(ROW()=COLUMN(),0,1)</f>
        <v>0</v>
      </c>
      <c r="AS22" s="14">
        <f ca="1">(((COUNTIFS(SWISSW!$I:$I,TOTAL_MATCHUP!$A22,SWISSW!$J:$J,TOTAL_MATCHUP!AS$1,SWISSW!$F:$F,"Won")+COUNTIFS(SWISSW!$I:$I,TOTAL_MATCHUP!AS$1,SWISSW!$J:$J,TOTAL_MATCHUP!$A22,SWISSW!$F:$F,"Lost")))+((COUNTIFS(SWISSW!$I:$I,TOTAL_MATCHUP!$A22,SWISSW!$J:$J,TOTAL_MATCHUP!AS$1,SWISSW!$F:$F,"Lost")+COUNTIFS(SWISSW!$I:$I,TOTAL_MATCHUP!AS$1,SWISSW!$J:$J,TOTAL_MATCHUP!$A22,SWISSW!$F:$F,"Won"))))*IF(ROW()=COLUMN(),0,1)</f>
        <v>0</v>
      </c>
      <c r="AT22" s="14">
        <f ca="1">(((COUNTIFS(SWISSW!$I:$I,TOTAL_MATCHUP!$A22,SWISSW!$J:$J,TOTAL_MATCHUP!AT$1,SWISSW!$F:$F,"Won")+COUNTIFS(SWISSW!$I:$I,TOTAL_MATCHUP!AT$1,SWISSW!$J:$J,TOTAL_MATCHUP!$A22,SWISSW!$F:$F,"Lost")))+((COUNTIFS(SWISSW!$I:$I,TOTAL_MATCHUP!$A22,SWISSW!$J:$J,TOTAL_MATCHUP!AT$1,SWISSW!$F:$F,"Lost")+COUNTIFS(SWISSW!$I:$I,TOTAL_MATCHUP!AT$1,SWISSW!$J:$J,TOTAL_MATCHUP!$A22,SWISSW!$F:$F,"Won"))))*IF(ROW()=COLUMN(),0,1)</f>
        <v>0</v>
      </c>
      <c r="AU22" s="14">
        <f ca="1">(((COUNTIFS(SWISSW!$I:$I,TOTAL_MATCHUP!$A22,SWISSW!$J:$J,TOTAL_MATCHUP!AU$1,SWISSW!$F:$F,"Won")+COUNTIFS(SWISSW!$I:$I,TOTAL_MATCHUP!AU$1,SWISSW!$J:$J,TOTAL_MATCHUP!$A22,SWISSW!$F:$F,"Lost")))+((COUNTIFS(SWISSW!$I:$I,TOTAL_MATCHUP!$A22,SWISSW!$J:$J,TOTAL_MATCHUP!AU$1,SWISSW!$F:$F,"Lost")+COUNTIFS(SWISSW!$I:$I,TOTAL_MATCHUP!AU$1,SWISSW!$J:$J,TOTAL_MATCHUP!$A22,SWISSW!$F:$F,"Won"))))*IF(ROW()=COLUMN(),0,1)</f>
        <v>0</v>
      </c>
      <c r="AV22" s="14">
        <f ca="1">(((COUNTIFS(SWISSW!$I:$I,TOTAL_MATCHUP!$A22,SWISSW!$J:$J,TOTAL_MATCHUP!AV$1,SWISSW!$F:$F,"Won")+COUNTIFS(SWISSW!$I:$I,TOTAL_MATCHUP!AV$1,SWISSW!$J:$J,TOTAL_MATCHUP!$A22,SWISSW!$F:$F,"Lost")))+((COUNTIFS(SWISSW!$I:$I,TOTAL_MATCHUP!$A22,SWISSW!$J:$J,TOTAL_MATCHUP!AV$1,SWISSW!$F:$F,"Lost")+COUNTIFS(SWISSW!$I:$I,TOTAL_MATCHUP!AV$1,SWISSW!$J:$J,TOTAL_MATCHUP!$A22,SWISSW!$F:$F,"Won"))))*IF(ROW()=COLUMN(),0,1)</f>
        <v>0</v>
      </c>
      <c r="AW22" s="14">
        <f ca="1">(((COUNTIFS(SWISSW!$I:$I,TOTAL_MATCHUP!$A22,SWISSW!$J:$J,TOTAL_MATCHUP!AW$1,SWISSW!$F:$F,"Won")+COUNTIFS(SWISSW!$I:$I,TOTAL_MATCHUP!AW$1,SWISSW!$J:$J,TOTAL_MATCHUP!$A22,SWISSW!$F:$F,"Lost")))+((COUNTIFS(SWISSW!$I:$I,TOTAL_MATCHUP!$A22,SWISSW!$J:$J,TOTAL_MATCHUP!AW$1,SWISSW!$F:$F,"Lost")+COUNTIFS(SWISSW!$I:$I,TOTAL_MATCHUP!AW$1,SWISSW!$J:$J,TOTAL_MATCHUP!$A22,SWISSW!$F:$F,"Won"))))*IF(ROW()=COLUMN(),0,1)</f>
        <v>0</v>
      </c>
      <c r="AX22" s="14">
        <f ca="1">(((COUNTIFS(SWISSW!$I:$I,TOTAL_MATCHUP!$A22,SWISSW!$J:$J,TOTAL_MATCHUP!AX$1,SWISSW!$F:$F,"Won")+COUNTIFS(SWISSW!$I:$I,TOTAL_MATCHUP!AX$1,SWISSW!$J:$J,TOTAL_MATCHUP!$A22,SWISSW!$F:$F,"Lost")))+((COUNTIFS(SWISSW!$I:$I,TOTAL_MATCHUP!$A22,SWISSW!$J:$J,TOTAL_MATCHUP!AX$1,SWISSW!$F:$F,"Lost")+COUNTIFS(SWISSW!$I:$I,TOTAL_MATCHUP!AX$1,SWISSW!$J:$J,TOTAL_MATCHUP!$A22,SWISSW!$F:$F,"Won"))))*IF(ROW()=COLUMN(),0,1)</f>
        <v>0</v>
      </c>
      <c r="AY22" s="14">
        <f ca="1">(((COUNTIFS(SWISSW!$I:$I,TOTAL_MATCHUP!$A22,SWISSW!$J:$J,TOTAL_MATCHUP!AY$1,SWISSW!$F:$F,"Won")+COUNTIFS(SWISSW!$I:$I,TOTAL_MATCHUP!AY$1,SWISSW!$J:$J,TOTAL_MATCHUP!$A22,SWISSW!$F:$F,"Lost")))+((COUNTIFS(SWISSW!$I:$I,TOTAL_MATCHUP!$A22,SWISSW!$J:$J,TOTAL_MATCHUP!AY$1,SWISSW!$F:$F,"Lost")+COUNTIFS(SWISSW!$I:$I,TOTAL_MATCHUP!AY$1,SWISSW!$J:$J,TOTAL_MATCHUP!$A22,SWISSW!$F:$F,"Won"))))*IF(ROW()=COLUMN(),0,1)</f>
        <v>0</v>
      </c>
      <c r="AZ22" s="14">
        <f ca="1">(((COUNTIFS(SWISSW!$I:$I,TOTAL_MATCHUP!$A22,SWISSW!$J:$J,TOTAL_MATCHUP!AZ$1,SWISSW!$F:$F,"Won")+COUNTIFS(SWISSW!$I:$I,TOTAL_MATCHUP!AZ$1,SWISSW!$J:$J,TOTAL_MATCHUP!$A22,SWISSW!$F:$F,"Lost")))+((COUNTIFS(SWISSW!$I:$I,TOTAL_MATCHUP!$A22,SWISSW!$J:$J,TOTAL_MATCHUP!AZ$1,SWISSW!$F:$F,"Lost")+COUNTIFS(SWISSW!$I:$I,TOTAL_MATCHUP!AZ$1,SWISSW!$J:$J,TOTAL_MATCHUP!$A22,SWISSW!$F:$F,"Won"))))*IF(ROW()=COLUMN(),0,1)</f>
        <v>0</v>
      </c>
      <c r="BA22" s="14">
        <f ca="1">(((COUNTIFS(SWISSW!$I:$I,TOTAL_MATCHUP!$A22,SWISSW!$J:$J,TOTAL_MATCHUP!BA$1,SWISSW!$F:$F,"Won")+COUNTIFS(SWISSW!$I:$I,TOTAL_MATCHUP!BA$1,SWISSW!$J:$J,TOTAL_MATCHUP!$A22,SWISSW!$F:$F,"Lost")))+((COUNTIFS(SWISSW!$I:$I,TOTAL_MATCHUP!$A22,SWISSW!$J:$J,TOTAL_MATCHUP!BA$1,SWISSW!$F:$F,"Lost")+COUNTIFS(SWISSW!$I:$I,TOTAL_MATCHUP!BA$1,SWISSW!$J:$J,TOTAL_MATCHUP!$A22,SWISSW!$F:$F,"Won"))))*IF(ROW()=COLUMN(),0,1)</f>
        <v>0</v>
      </c>
      <c r="BB22" s="14">
        <f ca="1">(((COUNTIFS(SWISSW!$I:$I,TOTAL_MATCHUP!$A22,SWISSW!$J:$J,TOTAL_MATCHUP!BB$1,SWISSW!$F:$F,"Won")+COUNTIFS(SWISSW!$I:$I,TOTAL_MATCHUP!BB$1,SWISSW!$J:$J,TOTAL_MATCHUP!$A22,SWISSW!$F:$F,"Lost")))+((COUNTIFS(SWISSW!$I:$I,TOTAL_MATCHUP!$A22,SWISSW!$J:$J,TOTAL_MATCHUP!BB$1,SWISSW!$F:$F,"Lost")+COUNTIFS(SWISSW!$I:$I,TOTAL_MATCHUP!BB$1,SWISSW!$J:$J,TOTAL_MATCHUP!$A22,SWISSW!$F:$F,"Won"))))*IF(ROW()=COLUMN(),0,1)</f>
        <v>0</v>
      </c>
      <c r="BC22" s="14">
        <f ca="1">(((COUNTIFS(SWISSW!$I:$I,TOTAL_MATCHUP!$A22,SWISSW!$J:$J,TOTAL_MATCHUP!BC$1,SWISSW!$F:$F,"Won")+COUNTIFS(SWISSW!$I:$I,TOTAL_MATCHUP!BC$1,SWISSW!$J:$J,TOTAL_MATCHUP!$A22,SWISSW!$F:$F,"Lost")))+((COUNTIFS(SWISSW!$I:$I,TOTAL_MATCHUP!$A22,SWISSW!$J:$J,TOTAL_MATCHUP!BC$1,SWISSW!$F:$F,"Lost")+COUNTIFS(SWISSW!$I:$I,TOTAL_MATCHUP!BC$1,SWISSW!$J:$J,TOTAL_MATCHUP!$A22,SWISSW!$F:$F,"Won"))))*IF(ROW()=COLUMN(),0,1)</f>
        <v>0</v>
      </c>
      <c r="BD22" s="14">
        <f ca="1">(((COUNTIFS(SWISSW!$I:$I,TOTAL_MATCHUP!$A22,SWISSW!$J:$J,TOTAL_MATCHUP!BD$1,SWISSW!$F:$F,"Won")+COUNTIFS(SWISSW!$I:$I,TOTAL_MATCHUP!BD$1,SWISSW!$J:$J,TOTAL_MATCHUP!$A22,SWISSW!$F:$F,"Lost")))+((COUNTIFS(SWISSW!$I:$I,TOTAL_MATCHUP!$A22,SWISSW!$J:$J,TOTAL_MATCHUP!BD$1,SWISSW!$F:$F,"Lost")+COUNTIFS(SWISSW!$I:$I,TOTAL_MATCHUP!BD$1,SWISSW!$J:$J,TOTAL_MATCHUP!$A22,SWISSW!$F:$F,"Won"))))*IF(ROW()=COLUMN(),0,1)</f>
        <v>0</v>
      </c>
      <c r="BE22" s="14">
        <f ca="1">(((COUNTIFS(SWISSW!$I:$I,TOTAL_MATCHUP!$A22,SWISSW!$J:$J,TOTAL_MATCHUP!BE$1,SWISSW!$F:$F,"Won")+COUNTIFS(SWISSW!$I:$I,TOTAL_MATCHUP!BE$1,SWISSW!$J:$J,TOTAL_MATCHUP!$A22,SWISSW!$F:$F,"Lost")))+((COUNTIFS(SWISSW!$I:$I,TOTAL_MATCHUP!$A22,SWISSW!$J:$J,TOTAL_MATCHUP!BE$1,SWISSW!$F:$F,"Lost")+COUNTIFS(SWISSW!$I:$I,TOTAL_MATCHUP!BE$1,SWISSW!$J:$J,TOTAL_MATCHUP!$A22,SWISSW!$F:$F,"Won"))))*IF(ROW()=COLUMN(),0,1)</f>
        <v>0</v>
      </c>
      <c r="BF22" s="14">
        <f ca="1">(((COUNTIFS(SWISSW!$I:$I,TOTAL_MATCHUP!$A22,SWISSW!$J:$J,TOTAL_MATCHUP!BF$1,SWISSW!$F:$F,"Won")+COUNTIFS(SWISSW!$I:$I,TOTAL_MATCHUP!BF$1,SWISSW!$J:$J,TOTAL_MATCHUP!$A22,SWISSW!$F:$F,"Lost")))+((COUNTIFS(SWISSW!$I:$I,TOTAL_MATCHUP!$A22,SWISSW!$J:$J,TOTAL_MATCHUP!BF$1,SWISSW!$F:$F,"Lost")+COUNTIFS(SWISSW!$I:$I,TOTAL_MATCHUP!BF$1,SWISSW!$J:$J,TOTAL_MATCHUP!$A22,SWISSW!$F:$F,"Won"))))*IF(ROW()=COLUMN(),0,1)</f>
        <v>0</v>
      </c>
    </row>
    <row r="23" spans="1:58" ht="55" customHeight="1" x14ac:dyDescent="0.3">
      <c r="A23" s="3" t="str">
        <f ca="1">MATCHUP!A23</f>
        <v>Bogles</v>
      </c>
      <c r="B23" s="14">
        <f ca="1">(((COUNTIFS(SWISSW!$I:$I,TOTAL_MATCHUP!$A23,SWISSW!$J:$J,TOTAL_MATCHUP!B$1,SWISSW!$F:$F,"Won")+COUNTIFS(SWISSW!$I:$I,TOTAL_MATCHUP!B$1,SWISSW!$J:$J,TOTAL_MATCHUP!$A23,SWISSW!$F:$F,"Lost")))+((COUNTIFS(SWISSW!$I:$I,TOTAL_MATCHUP!$A23,SWISSW!$J:$J,TOTAL_MATCHUP!B$1,SWISSW!$F:$F,"Lost")+COUNTIFS(SWISSW!$I:$I,TOTAL_MATCHUP!B$1,SWISSW!$J:$J,TOTAL_MATCHUP!$A23,SWISSW!$F:$F,"Won"))))*IF(ROW()=COLUMN(),0,1)</f>
        <v>11</v>
      </c>
      <c r="C23" s="14">
        <f ca="1">(((COUNTIFS(SWISSW!$I:$I,TOTAL_MATCHUP!$A23,SWISSW!$J:$J,TOTAL_MATCHUP!C$1,SWISSW!$F:$F,"Won")+COUNTIFS(SWISSW!$I:$I,TOTAL_MATCHUP!C$1,SWISSW!$J:$J,TOTAL_MATCHUP!$A23,SWISSW!$F:$F,"Lost")))+((COUNTIFS(SWISSW!$I:$I,TOTAL_MATCHUP!$A23,SWISSW!$J:$J,TOTAL_MATCHUP!C$1,SWISSW!$F:$F,"Lost")+COUNTIFS(SWISSW!$I:$I,TOTAL_MATCHUP!C$1,SWISSW!$J:$J,TOTAL_MATCHUP!$A23,SWISSW!$F:$F,"Won"))))*IF(ROW()=COLUMN(),0,1)</f>
        <v>5</v>
      </c>
      <c r="D23" s="14">
        <f ca="1">(((COUNTIFS(SWISSW!$I:$I,TOTAL_MATCHUP!$A23,SWISSW!$J:$J,TOTAL_MATCHUP!D$1,SWISSW!$F:$F,"Won")+COUNTIFS(SWISSW!$I:$I,TOTAL_MATCHUP!D$1,SWISSW!$J:$J,TOTAL_MATCHUP!$A23,SWISSW!$F:$F,"Lost")))+((COUNTIFS(SWISSW!$I:$I,TOTAL_MATCHUP!$A23,SWISSW!$J:$J,TOTAL_MATCHUP!D$1,SWISSW!$F:$F,"Lost")+COUNTIFS(SWISSW!$I:$I,TOTAL_MATCHUP!D$1,SWISSW!$J:$J,TOTAL_MATCHUP!$A23,SWISSW!$F:$F,"Won"))))*IF(ROW()=COLUMN(),0,1)</f>
        <v>5</v>
      </c>
      <c r="E23" s="14">
        <f ca="1">(((COUNTIFS(SWISSW!$I:$I,TOTAL_MATCHUP!$A23,SWISSW!$J:$J,TOTAL_MATCHUP!E$1,SWISSW!$F:$F,"Won")+COUNTIFS(SWISSW!$I:$I,TOTAL_MATCHUP!E$1,SWISSW!$J:$J,TOTAL_MATCHUP!$A23,SWISSW!$F:$F,"Lost")))+((COUNTIFS(SWISSW!$I:$I,TOTAL_MATCHUP!$A23,SWISSW!$J:$J,TOTAL_MATCHUP!E$1,SWISSW!$F:$F,"Lost")+COUNTIFS(SWISSW!$I:$I,TOTAL_MATCHUP!E$1,SWISSW!$J:$J,TOTAL_MATCHUP!$A23,SWISSW!$F:$F,"Won"))))*IF(ROW()=COLUMN(),0,1)</f>
        <v>6</v>
      </c>
      <c r="F23" s="14">
        <f ca="1">(((COUNTIFS(SWISSW!$I:$I,TOTAL_MATCHUP!$A23,SWISSW!$J:$J,TOTAL_MATCHUP!F$1,SWISSW!$F:$F,"Won")+COUNTIFS(SWISSW!$I:$I,TOTAL_MATCHUP!F$1,SWISSW!$J:$J,TOTAL_MATCHUP!$A23,SWISSW!$F:$F,"Lost")))+((COUNTIFS(SWISSW!$I:$I,TOTAL_MATCHUP!$A23,SWISSW!$J:$J,TOTAL_MATCHUP!F$1,SWISSW!$F:$F,"Lost")+COUNTIFS(SWISSW!$I:$I,TOTAL_MATCHUP!F$1,SWISSW!$J:$J,TOTAL_MATCHUP!$A23,SWISSW!$F:$F,"Won"))))*IF(ROW()=COLUMN(),0,1)</f>
        <v>6</v>
      </c>
      <c r="G23" s="14">
        <f ca="1">(((COUNTIFS(SWISSW!$I:$I,TOTAL_MATCHUP!$A23,SWISSW!$J:$J,TOTAL_MATCHUP!G$1,SWISSW!$F:$F,"Won")+COUNTIFS(SWISSW!$I:$I,TOTAL_MATCHUP!G$1,SWISSW!$J:$J,TOTAL_MATCHUP!$A23,SWISSW!$F:$F,"Lost")))+((COUNTIFS(SWISSW!$I:$I,TOTAL_MATCHUP!$A23,SWISSW!$J:$J,TOTAL_MATCHUP!G$1,SWISSW!$F:$F,"Lost")+COUNTIFS(SWISSW!$I:$I,TOTAL_MATCHUP!G$1,SWISSW!$J:$J,TOTAL_MATCHUP!$A23,SWISSW!$F:$F,"Won"))))*IF(ROW()=COLUMN(),0,1)</f>
        <v>4</v>
      </c>
      <c r="H23" s="14">
        <f ca="1">(((COUNTIFS(SWISSW!$I:$I,TOTAL_MATCHUP!$A23,SWISSW!$J:$J,TOTAL_MATCHUP!H$1,SWISSW!$F:$F,"Won")+COUNTIFS(SWISSW!$I:$I,TOTAL_MATCHUP!H$1,SWISSW!$J:$J,TOTAL_MATCHUP!$A23,SWISSW!$F:$F,"Lost")))+((COUNTIFS(SWISSW!$I:$I,TOTAL_MATCHUP!$A23,SWISSW!$J:$J,TOTAL_MATCHUP!H$1,SWISSW!$F:$F,"Lost")+COUNTIFS(SWISSW!$I:$I,TOTAL_MATCHUP!H$1,SWISSW!$J:$J,TOTAL_MATCHUP!$A23,SWISSW!$F:$F,"Won"))))*IF(ROW()=COLUMN(),0,1)</f>
        <v>2</v>
      </c>
      <c r="I23" s="14">
        <f ca="1">(((COUNTIFS(SWISSW!$I:$I,TOTAL_MATCHUP!$A23,SWISSW!$J:$J,TOTAL_MATCHUP!I$1,SWISSW!$F:$F,"Won")+COUNTIFS(SWISSW!$I:$I,TOTAL_MATCHUP!I$1,SWISSW!$J:$J,TOTAL_MATCHUP!$A23,SWISSW!$F:$F,"Lost")))+((COUNTIFS(SWISSW!$I:$I,TOTAL_MATCHUP!$A23,SWISSW!$J:$J,TOTAL_MATCHUP!I$1,SWISSW!$F:$F,"Lost")+COUNTIFS(SWISSW!$I:$I,TOTAL_MATCHUP!I$1,SWISSW!$J:$J,TOTAL_MATCHUP!$A23,SWISSW!$F:$F,"Won"))))*IF(ROW()=COLUMN(),0,1)</f>
        <v>4</v>
      </c>
      <c r="J23" s="14">
        <f ca="1">(((COUNTIFS(SWISSW!$I:$I,TOTAL_MATCHUP!$A23,SWISSW!$J:$J,TOTAL_MATCHUP!J$1,SWISSW!$F:$F,"Won")+COUNTIFS(SWISSW!$I:$I,TOTAL_MATCHUP!J$1,SWISSW!$J:$J,TOTAL_MATCHUP!$A23,SWISSW!$F:$F,"Lost")))+((COUNTIFS(SWISSW!$I:$I,TOTAL_MATCHUP!$A23,SWISSW!$J:$J,TOTAL_MATCHUP!J$1,SWISSW!$F:$F,"Lost")+COUNTIFS(SWISSW!$I:$I,TOTAL_MATCHUP!J$1,SWISSW!$J:$J,TOTAL_MATCHUP!$A23,SWISSW!$F:$F,"Won"))))*IF(ROW()=COLUMN(),0,1)</f>
        <v>2</v>
      </c>
      <c r="K23" s="14">
        <f ca="1">(((COUNTIFS(SWISSW!$I:$I,TOTAL_MATCHUP!$A23,SWISSW!$J:$J,TOTAL_MATCHUP!K$1,SWISSW!$F:$F,"Won")+COUNTIFS(SWISSW!$I:$I,TOTAL_MATCHUP!K$1,SWISSW!$J:$J,TOTAL_MATCHUP!$A23,SWISSW!$F:$F,"Lost")))+((COUNTIFS(SWISSW!$I:$I,TOTAL_MATCHUP!$A23,SWISSW!$J:$J,TOTAL_MATCHUP!K$1,SWISSW!$F:$F,"Lost")+COUNTIFS(SWISSW!$I:$I,TOTAL_MATCHUP!K$1,SWISSW!$J:$J,TOTAL_MATCHUP!$A23,SWISSW!$F:$F,"Won"))))*IF(ROW()=COLUMN(),0,1)</f>
        <v>1</v>
      </c>
      <c r="L23" s="14">
        <f ca="1">(((COUNTIFS(SWISSW!$I:$I,TOTAL_MATCHUP!$A23,SWISSW!$J:$J,TOTAL_MATCHUP!L$1,SWISSW!$F:$F,"Won")+COUNTIFS(SWISSW!$I:$I,TOTAL_MATCHUP!L$1,SWISSW!$J:$J,TOTAL_MATCHUP!$A23,SWISSW!$F:$F,"Lost")))+((COUNTIFS(SWISSW!$I:$I,TOTAL_MATCHUP!$A23,SWISSW!$J:$J,TOTAL_MATCHUP!L$1,SWISSW!$F:$F,"Lost")+COUNTIFS(SWISSW!$I:$I,TOTAL_MATCHUP!L$1,SWISSW!$J:$J,TOTAL_MATCHUP!$A23,SWISSW!$F:$F,"Won"))))*IF(ROW()=COLUMN(),0,1)</f>
        <v>0</v>
      </c>
      <c r="M23" s="14">
        <f ca="1">(((COUNTIFS(SWISSW!$I:$I,TOTAL_MATCHUP!$A23,SWISSW!$J:$J,TOTAL_MATCHUP!M$1,SWISSW!$F:$F,"Won")+COUNTIFS(SWISSW!$I:$I,TOTAL_MATCHUP!M$1,SWISSW!$J:$J,TOTAL_MATCHUP!$A23,SWISSW!$F:$F,"Lost")))+((COUNTIFS(SWISSW!$I:$I,TOTAL_MATCHUP!$A23,SWISSW!$J:$J,TOTAL_MATCHUP!M$1,SWISSW!$F:$F,"Lost")+COUNTIFS(SWISSW!$I:$I,TOTAL_MATCHUP!M$1,SWISSW!$J:$J,TOTAL_MATCHUP!$A23,SWISSW!$F:$F,"Won"))))*IF(ROW()=COLUMN(),0,1)</f>
        <v>0</v>
      </c>
      <c r="N23" s="14">
        <f ca="1">(((COUNTIFS(SWISSW!$I:$I,TOTAL_MATCHUP!$A23,SWISSW!$J:$J,TOTAL_MATCHUP!N$1,SWISSW!$F:$F,"Won")+COUNTIFS(SWISSW!$I:$I,TOTAL_MATCHUP!N$1,SWISSW!$J:$J,TOTAL_MATCHUP!$A23,SWISSW!$F:$F,"Lost")))+((COUNTIFS(SWISSW!$I:$I,TOTAL_MATCHUP!$A23,SWISSW!$J:$J,TOTAL_MATCHUP!N$1,SWISSW!$F:$F,"Lost")+COUNTIFS(SWISSW!$I:$I,TOTAL_MATCHUP!N$1,SWISSW!$J:$J,TOTAL_MATCHUP!$A23,SWISSW!$F:$F,"Won"))))*IF(ROW()=COLUMN(),0,1)</f>
        <v>2</v>
      </c>
      <c r="O23" s="14">
        <f ca="1">(((COUNTIFS(SWISSW!$I:$I,TOTAL_MATCHUP!$A23,SWISSW!$J:$J,TOTAL_MATCHUP!O$1,SWISSW!$F:$F,"Won")+COUNTIFS(SWISSW!$I:$I,TOTAL_MATCHUP!O$1,SWISSW!$J:$J,TOTAL_MATCHUP!$A23,SWISSW!$F:$F,"Lost")))+((COUNTIFS(SWISSW!$I:$I,TOTAL_MATCHUP!$A23,SWISSW!$J:$J,TOTAL_MATCHUP!O$1,SWISSW!$F:$F,"Lost")+COUNTIFS(SWISSW!$I:$I,TOTAL_MATCHUP!O$1,SWISSW!$J:$J,TOTAL_MATCHUP!$A23,SWISSW!$F:$F,"Won"))))*IF(ROW()=COLUMN(),0,1)</f>
        <v>0</v>
      </c>
      <c r="P23" s="14">
        <f ca="1">(((COUNTIFS(SWISSW!$I:$I,TOTAL_MATCHUP!$A23,SWISSW!$J:$J,TOTAL_MATCHUP!P$1,SWISSW!$F:$F,"Won")+COUNTIFS(SWISSW!$I:$I,TOTAL_MATCHUP!P$1,SWISSW!$J:$J,TOTAL_MATCHUP!$A23,SWISSW!$F:$F,"Lost")))+((COUNTIFS(SWISSW!$I:$I,TOTAL_MATCHUP!$A23,SWISSW!$J:$J,TOTAL_MATCHUP!P$1,SWISSW!$F:$F,"Lost")+COUNTIFS(SWISSW!$I:$I,TOTAL_MATCHUP!P$1,SWISSW!$J:$J,TOTAL_MATCHUP!$A23,SWISSW!$F:$F,"Won"))))*IF(ROW()=COLUMN(),0,1)</f>
        <v>1</v>
      </c>
      <c r="Q23" s="14">
        <f ca="1">(((COUNTIFS(SWISSW!$I:$I,TOTAL_MATCHUP!$A23,SWISSW!$J:$J,TOTAL_MATCHUP!Q$1,SWISSW!$F:$F,"Won")+COUNTIFS(SWISSW!$I:$I,TOTAL_MATCHUP!Q$1,SWISSW!$J:$J,TOTAL_MATCHUP!$A23,SWISSW!$F:$F,"Lost")))+((COUNTIFS(SWISSW!$I:$I,TOTAL_MATCHUP!$A23,SWISSW!$J:$J,TOTAL_MATCHUP!Q$1,SWISSW!$F:$F,"Lost")+COUNTIFS(SWISSW!$I:$I,TOTAL_MATCHUP!Q$1,SWISSW!$J:$J,TOTAL_MATCHUP!$A23,SWISSW!$F:$F,"Won"))))*IF(ROW()=COLUMN(),0,1)</f>
        <v>1</v>
      </c>
      <c r="R23" s="14">
        <f ca="1">(((COUNTIFS(SWISSW!$I:$I,TOTAL_MATCHUP!$A23,SWISSW!$J:$J,TOTAL_MATCHUP!R$1,SWISSW!$F:$F,"Won")+COUNTIFS(SWISSW!$I:$I,TOTAL_MATCHUP!R$1,SWISSW!$J:$J,TOTAL_MATCHUP!$A23,SWISSW!$F:$F,"Lost")))+((COUNTIFS(SWISSW!$I:$I,TOTAL_MATCHUP!$A23,SWISSW!$J:$J,TOTAL_MATCHUP!R$1,SWISSW!$F:$F,"Lost")+COUNTIFS(SWISSW!$I:$I,TOTAL_MATCHUP!R$1,SWISSW!$J:$J,TOTAL_MATCHUP!$A23,SWISSW!$F:$F,"Won"))))*IF(ROW()=COLUMN(),0,1)</f>
        <v>2</v>
      </c>
      <c r="S23" s="14">
        <f ca="1">(((COUNTIFS(SWISSW!$I:$I,TOTAL_MATCHUP!$A23,SWISSW!$J:$J,TOTAL_MATCHUP!S$1,SWISSW!$F:$F,"Won")+COUNTIFS(SWISSW!$I:$I,TOTAL_MATCHUP!S$1,SWISSW!$J:$J,TOTAL_MATCHUP!$A23,SWISSW!$F:$F,"Lost")))+((COUNTIFS(SWISSW!$I:$I,TOTAL_MATCHUP!$A23,SWISSW!$J:$J,TOTAL_MATCHUP!S$1,SWISSW!$F:$F,"Lost")+COUNTIFS(SWISSW!$I:$I,TOTAL_MATCHUP!S$1,SWISSW!$J:$J,TOTAL_MATCHUP!$A23,SWISSW!$F:$F,"Won"))))*IF(ROW()=COLUMN(),0,1)</f>
        <v>2</v>
      </c>
      <c r="T23" s="14">
        <f ca="1">(((COUNTIFS(SWISSW!$I:$I,TOTAL_MATCHUP!$A23,SWISSW!$J:$J,TOTAL_MATCHUP!T$1,SWISSW!$F:$F,"Won")+COUNTIFS(SWISSW!$I:$I,TOTAL_MATCHUP!T$1,SWISSW!$J:$J,TOTAL_MATCHUP!$A23,SWISSW!$F:$F,"Lost")))+((COUNTIFS(SWISSW!$I:$I,TOTAL_MATCHUP!$A23,SWISSW!$J:$J,TOTAL_MATCHUP!T$1,SWISSW!$F:$F,"Lost")+COUNTIFS(SWISSW!$I:$I,TOTAL_MATCHUP!T$1,SWISSW!$J:$J,TOTAL_MATCHUP!$A23,SWISSW!$F:$F,"Won"))))*IF(ROW()=COLUMN(),0,1)</f>
        <v>0</v>
      </c>
      <c r="U23" s="14">
        <f ca="1">(((COUNTIFS(SWISSW!$I:$I,TOTAL_MATCHUP!$A23,SWISSW!$J:$J,TOTAL_MATCHUP!U$1,SWISSW!$F:$F,"Won")+COUNTIFS(SWISSW!$I:$I,TOTAL_MATCHUP!U$1,SWISSW!$J:$J,TOTAL_MATCHUP!$A23,SWISSW!$F:$F,"Lost")))+((COUNTIFS(SWISSW!$I:$I,TOTAL_MATCHUP!$A23,SWISSW!$J:$J,TOTAL_MATCHUP!U$1,SWISSW!$F:$F,"Lost")+COUNTIFS(SWISSW!$I:$I,TOTAL_MATCHUP!U$1,SWISSW!$J:$J,TOTAL_MATCHUP!$A23,SWISSW!$F:$F,"Won"))))*IF(ROW()=COLUMN(),0,1)</f>
        <v>2</v>
      </c>
      <c r="V23" s="14">
        <f ca="1">(((COUNTIFS(SWISSW!$I:$I,TOTAL_MATCHUP!$A23,SWISSW!$J:$J,TOTAL_MATCHUP!V$1,SWISSW!$F:$F,"Won")+COUNTIFS(SWISSW!$I:$I,TOTAL_MATCHUP!V$1,SWISSW!$J:$J,TOTAL_MATCHUP!$A23,SWISSW!$F:$F,"Lost")))+((COUNTIFS(SWISSW!$I:$I,TOTAL_MATCHUP!$A23,SWISSW!$J:$J,TOTAL_MATCHUP!V$1,SWISSW!$F:$F,"Lost")+COUNTIFS(SWISSW!$I:$I,TOTAL_MATCHUP!V$1,SWISSW!$J:$J,TOTAL_MATCHUP!$A23,SWISSW!$F:$F,"Won"))))*IF(ROW()=COLUMN(),0,1)</f>
        <v>2</v>
      </c>
      <c r="W23" s="14">
        <f ca="1">(((COUNTIFS(SWISSW!$I:$I,TOTAL_MATCHUP!$A23,SWISSW!$J:$J,TOTAL_MATCHUP!W$1,SWISSW!$F:$F,"Won")+COUNTIFS(SWISSW!$I:$I,TOTAL_MATCHUP!W$1,SWISSW!$J:$J,TOTAL_MATCHUP!$A23,SWISSW!$F:$F,"Lost")))+((COUNTIFS(SWISSW!$I:$I,TOTAL_MATCHUP!$A23,SWISSW!$J:$J,TOTAL_MATCHUP!W$1,SWISSW!$F:$F,"Lost")+COUNTIFS(SWISSW!$I:$I,TOTAL_MATCHUP!W$1,SWISSW!$J:$J,TOTAL_MATCHUP!$A23,SWISSW!$F:$F,"Won"))))*IF(ROW()=COLUMN(),0,1)</f>
        <v>0</v>
      </c>
      <c r="X23" s="14">
        <f ca="1">(((COUNTIFS(SWISSW!$I:$I,TOTAL_MATCHUP!$A23,SWISSW!$J:$J,TOTAL_MATCHUP!X$1,SWISSW!$F:$F,"Won")+COUNTIFS(SWISSW!$I:$I,TOTAL_MATCHUP!X$1,SWISSW!$J:$J,TOTAL_MATCHUP!$A23,SWISSW!$F:$F,"Lost")))+((COUNTIFS(SWISSW!$I:$I,TOTAL_MATCHUP!$A23,SWISSW!$J:$J,TOTAL_MATCHUP!X$1,SWISSW!$F:$F,"Lost")+COUNTIFS(SWISSW!$I:$I,TOTAL_MATCHUP!X$1,SWISSW!$J:$J,TOTAL_MATCHUP!$A23,SWISSW!$F:$F,"Won"))))*IF(ROW()=COLUMN(),0,1)</f>
        <v>1</v>
      </c>
      <c r="Y23" s="14">
        <f ca="1">(((COUNTIFS(SWISSW!$I:$I,TOTAL_MATCHUP!$A23,SWISSW!$J:$J,TOTAL_MATCHUP!Y$1,SWISSW!$F:$F,"Won")+COUNTIFS(SWISSW!$I:$I,TOTAL_MATCHUP!Y$1,SWISSW!$J:$J,TOTAL_MATCHUP!$A23,SWISSW!$F:$F,"Lost")))+((COUNTIFS(SWISSW!$I:$I,TOTAL_MATCHUP!$A23,SWISSW!$J:$J,TOTAL_MATCHUP!Y$1,SWISSW!$F:$F,"Lost")+COUNTIFS(SWISSW!$I:$I,TOTAL_MATCHUP!Y$1,SWISSW!$J:$J,TOTAL_MATCHUP!$A23,SWISSW!$F:$F,"Won"))))*IF(ROW()=COLUMN(),0,1)</f>
        <v>4</v>
      </c>
      <c r="Z23" s="14">
        <f ca="1">(((COUNTIFS(SWISSW!$I:$I,TOTAL_MATCHUP!$A23,SWISSW!$J:$J,TOTAL_MATCHUP!Z$1,SWISSW!$F:$F,"Won")+COUNTIFS(SWISSW!$I:$I,TOTAL_MATCHUP!Z$1,SWISSW!$J:$J,TOTAL_MATCHUP!$A23,SWISSW!$F:$F,"Lost")))+((COUNTIFS(SWISSW!$I:$I,TOTAL_MATCHUP!$A23,SWISSW!$J:$J,TOTAL_MATCHUP!Z$1,SWISSW!$F:$F,"Lost")+COUNTIFS(SWISSW!$I:$I,TOTAL_MATCHUP!Z$1,SWISSW!$J:$J,TOTAL_MATCHUP!$A23,SWISSW!$F:$F,"Won"))))*IF(ROW()=COLUMN(),0,1)</f>
        <v>0</v>
      </c>
      <c r="AA23" s="14">
        <f ca="1">(((COUNTIFS(SWISSW!$I:$I,TOTAL_MATCHUP!$A23,SWISSW!$J:$J,TOTAL_MATCHUP!AA$1,SWISSW!$F:$F,"Won")+COUNTIFS(SWISSW!$I:$I,TOTAL_MATCHUP!AA$1,SWISSW!$J:$J,TOTAL_MATCHUP!$A23,SWISSW!$F:$F,"Lost")))+((COUNTIFS(SWISSW!$I:$I,TOTAL_MATCHUP!$A23,SWISSW!$J:$J,TOTAL_MATCHUP!AA$1,SWISSW!$F:$F,"Lost")+COUNTIFS(SWISSW!$I:$I,TOTAL_MATCHUP!AA$1,SWISSW!$J:$J,TOTAL_MATCHUP!$A23,SWISSW!$F:$F,"Won"))))*IF(ROW()=COLUMN(),0,1)</f>
        <v>0</v>
      </c>
      <c r="AB23" s="14">
        <f ca="1">(((COUNTIFS(SWISSW!$I:$I,TOTAL_MATCHUP!$A23,SWISSW!$J:$J,TOTAL_MATCHUP!AB$1,SWISSW!$F:$F,"Won")+COUNTIFS(SWISSW!$I:$I,TOTAL_MATCHUP!AB$1,SWISSW!$J:$J,TOTAL_MATCHUP!$A23,SWISSW!$F:$F,"Lost")))+((COUNTIFS(SWISSW!$I:$I,TOTAL_MATCHUP!$A23,SWISSW!$J:$J,TOTAL_MATCHUP!AB$1,SWISSW!$F:$F,"Lost")+COUNTIFS(SWISSW!$I:$I,TOTAL_MATCHUP!AB$1,SWISSW!$J:$J,TOTAL_MATCHUP!$A23,SWISSW!$F:$F,"Won"))))*IF(ROW()=COLUMN(),0,1)</f>
        <v>2</v>
      </c>
      <c r="AC23" s="14">
        <f ca="1">(((COUNTIFS(SWISSW!$I:$I,TOTAL_MATCHUP!$A23,SWISSW!$J:$J,TOTAL_MATCHUP!AC$1,SWISSW!$F:$F,"Won")+COUNTIFS(SWISSW!$I:$I,TOTAL_MATCHUP!AC$1,SWISSW!$J:$J,TOTAL_MATCHUP!$A23,SWISSW!$F:$F,"Lost")))+((COUNTIFS(SWISSW!$I:$I,TOTAL_MATCHUP!$A23,SWISSW!$J:$J,TOTAL_MATCHUP!AC$1,SWISSW!$F:$F,"Lost")+COUNTIFS(SWISSW!$I:$I,TOTAL_MATCHUP!AC$1,SWISSW!$J:$J,TOTAL_MATCHUP!$A23,SWISSW!$F:$F,"Won"))))*IF(ROW()=COLUMN(),0,1)</f>
        <v>1</v>
      </c>
      <c r="AD23" s="14">
        <f ca="1">(((COUNTIFS(SWISSW!$I:$I,TOTAL_MATCHUP!$A23,SWISSW!$J:$J,TOTAL_MATCHUP!AD$1,SWISSW!$F:$F,"Won")+COUNTIFS(SWISSW!$I:$I,TOTAL_MATCHUP!AD$1,SWISSW!$J:$J,TOTAL_MATCHUP!$A23,SWISSW!$F:$F,"Lost")))+((COUNTIFS(SWISSW!$I:$I,TOTAL_MATCHUP!$A23,SWISSW!$J:$J,TOTAL_MATCHUP!AD$1,SWISSW!$F:$F,"Lost")+COUNTIFS(SWISSW!$I:$I,TOTAL_MATCHUP!AD$1,SWISSW!$J:$J,TOTAL_MATCHUP!$A23,SWISSW!$F:$F,"Won"))))*IF(ROW()=COLUMN(),0,1)</f>
        <v>0</v>
      </c>
      <c r="AE23" s="14">
        <f ca="1">(((COUNTIFS(SWISSW!$I:$I,TOTAL_MATCHUP!$A23,SWISSW!$J:$J,TOTAL_MATCHUP!AE$1,SWISSW!$F:$F,"Won")+COUNTIFS(SWISSW!$I:$I,TOTAL_MATCHUP!AE$1,SWISSW!$J:$J,TOTAL_MATCHUP!$A23,SWISSW!$F:$F,"Lost")))+((COUNTIFS(SWISSW!$I:$I,TOTAL_MATCHUP!$A23,SWISSW!$J:$J,TOTAL_MATCHUP!AE$1,SWISSW!$F:$F,"Lost")+COUNTIFS(SWISSW!$I:$I,TOTAL_MATCHUP!AE$1,SWISSW!$J:$J,TOTAL_MATCHUP!$A23,SWISSW!$F:$F,"Won"))))*IF(ROW()=COLUMN(),0,1)</f>
        <v>0</v>
      </c>
      <c r="AF23" s="14">
        <f ca="1">(((COUNTIFS(SWISSW!$I:$I,TOTAL_MATCHUP!$A23,SWISSW!$J:$J,TOTAL_MATCHUP!AF$1,SWISSW!$F:$F,"Won")+COUNTIFS(SWISSW!$I:$I,TOTAL_MATCHUP!AF$1,SWISSW!$J:$J,TOTAL_MATCHUP!$A23,SWISSW!$F:$F,"Lost")))+((COUNTIFS(SWISSW!$I:$I,TOTAL_MATCHUP!$A23,SWISSW!$J:$J,TOTAL_MATCHUP!AF$1,SWISSW!$F:$F,"Lost")+COUNTIFS(SWISSW!$I:$I,TOTAL_MATCHUP!AF$1,SWISSW!$J:$J,TOTAL_MATCHUP!$A23,SWISSW!$F:$F,"Won"))))*IF(ROW()=COLUMN(),0,1)</f>
        <v>0</v>
      </c>
      <c r="AG23" s="14">
        <f ca="1">(((COUNTIFS(SWISSW!$I:$I,TOTAL_MATCHUP!$A23,SWISSW!$J:$J,TOTAL_MATCHUP!AG$1,SWISSW!$F:$F,"Won")+COUNTIFS(SWISSW!$I:$I,TOTAL_MATCHUP!AG$1,SWISSW!$J:$J,TOTAL_MATCHUP!$A23,SWISSW!$F:$F,"Lost")))+((COUNTIFS(SWISSW!$I:$I,TOTAL_MATCHUP!$A23,SWISSW!$J:$J,TOTAL_MATCHUP!AG$1,SWISSW!$F:$F,"Lost")+COUNTIFS(SWISSW!$I:$I,TOTAL_MATCHUP!AG$1,SWISSW!$J:$J,TOTAL_MATCHUP!$A23,SWISSW!$F:$F,"Won"))))*IF(ROW()=COLUMN(),0,1)</f>
        <v>1</v>
      </c>
      <c r="AH23" s="14">
        <f ca="1">(((COUNTIFS(SWISSW!$I:$I,TOTAL_MATCHUP!$A23,SWISSW!$J:$J,TOTAL_MATCHUP!AH$1,SWISSW!$F:$F,"Won")+COUNTIFS(SWISSW!$I:$I,TOTAL_MATCHUP!AH$1,SWISSW!$J:$J,TOTAL_MATCHUP!$A23,SWISSW!$F:$F,"Lost")))+((COUNTIFS(SWISSW!$I:$I,TOTAL_MATCHUP!$A23,SWISSW!$J:$J,TOTAL_MATCHUP!AH$1,SWISSW!$F:$F,"Lost")+COUNTIFS(SWISSW!$I:$I,TOTAL_MATCHUP!AH$1,SWISSW!$J:$J,TOTAL_MATCHUP!$A23,SWISSW!$F:$F,"Won"))))*IF(ROW()=COLUMN(),0,1)</f>
        <v>1</v>
      </c>
      <c r="AI23" s="14">
        <f ca="1">(((COUNTIFS(SWISSW!$I:$I,TOTAL_MATCHUP!$A23,SWISSW!$J:$J,TOTAL_MATCHUP!AI$1,SWISSW!$F:$F,"Won")+COUNTIFS(SWISSW!$I:$I,TOTAL_MATCHUP!AI$1,SWISSW!$J:$J,TOTAL_MATCHUP!$A23,SWISSW!$F:$F,"Lost")))+((COUNTIFS(SWISSW!$I:$I,TOTAL_MATCHUP!$A23,SWISSW!$J:$J,TOTAL_MATCHUP!AI$1,SWISSW!$F:$F,"Lost")+COUNTIFS(SWISSW!$I:$I,TOTAL_MATCHUP!AI$1,SWISSW!$J:$J,TOTAL_MATCHUP!$A23,SWISSW!$F:$F,"Won"))))*IF(ROW()=COLUMN(),0,1)</f>
        <v>0</v>
      </c>
      <c r="AJ23" s="14">
        <f ca="1">(((COUNTIFS(SWISSW!$I:$I,TOTAL_MATCHUP!$A23,SWISSW!$J:$J,TOTAL_MATCHUP!AJ$1,SWISSW!$F:$F,"Won")+COUNTIFS(SWISSW!$I:$I,TOTAL_MATCHUP!AJ$1,SWISSW!$J:$J,TOTAL_MATCHUP!$A23,SWISSW!$F:$F,"Lost")))+((COUNTIFS(SWISSW!$I:$I,TOTAL_MATCHUP!$A23,SWISSW!$J:$J,TOTAL_MATCHUP!AJ$1,SWISSW!$F:$F,"Lost")+COUNTIFS(SWISSW!$I:$I,TOTAL_MATCHUP!AJ$1,SWISSW!$J:$J,TOTAL_MATCHUP!$A23,SWISSW!$F:$F,"Won"))))*IF(ROW()=COLUMN(),0,1)</f>
        <v>0</v>
      </c>
      <c r="AK23" s="14">
        <f ca="1">(((COUNTIFS(SWISSW!$I:$I,TOTAL_MATCHUP!$A23,SWISSW!$J:$J,TOTAL_MATCHUP!AK$1,SWISSW!$F:$F,"Won")+COUNTIFS(SWISSW!$I:$I,TOTAL_MATCHUP!AK$1,SWISSW!$J:$J,TOTAL_MATCHUP!$A23,SWISSW!$F:$F,"Lost")))+((COUNTIFS(SWISSW!$I:$I,TOTAL_MATCHUP!$A23,SWISSW!$J:$J,TOTAL_MATCHUP!AK$1,SWISSW!$F:$F,"Lost")+COUNTIFS(SWISSW!$I:$I,TOTAL_MATCHUP!AK$1,SWISSW!$J:$J,TOTAL_MATCHUP!$A23,SWISSW!$F:$F,"Won"))))*IF(ROW()=COLUMN(),0,1)</f>
        <v>0</v>
      </c>
      <c r="AL23" s="14">
        <f ca="1">(((COUNTIFS(SWISSW!$I:$I,TOTAL_MATCHUP!$A23,SWISSW!$J:$J,TOTAL_MATCHUP!AL$1,SWISSW!$F:$F,"Won")+COUNTIFS(SWISSW!$I:$I,TOTAL_MATCHUP!AL$1,SWISSW!$J:$J,TOTAL_MATCHUP!$A23,SWISSW!$F:$F,"Lost")))+((COUNTIFS(SWISSW!$I:$I,TOTAL_MATCHUP!$A23,SWISSW!$J:$J,TOTAL_MATCHUP!AL$1,SWISSW!$F:$F,"Lost")+COUNTIFS(SWISSW!$I:$I,TOTAL_MATCHUP!AL$1,SWISSW!$J:$J,TOTAL_MATCHUP!$A23,SWISSW!$F:$F,"Won"))))*IF(ROW()=COLUMN(),0,1)</f>
        <v>1</v>
      </c>
      <c r="AM23" s="14">
        <f ca="1">(((COUNTIFS(SWISSW!$I:$I,TOTAL_MATCHUP!$A23,SWISSW!$J:$J,TOTAL_MATCHUP!AM$1,SWISSW!$F:$F,"Won")+COUNTIFS(SWISSW!$I:$I,TOTAL_MATCHUP!AM$1,SWISSW!$J:$J,TOTAL_MATCHUP!$A23,SWISSW!$F:$F,"Lost")))+((COUNTIFS(SWISSW!$I:$I,TOTAL_MATCHUP!$A23,SWISSW!$J:$J,TOTAL_MATCHUP!AM$1,SWISSW!$F:$F,"Lost")+COUNTIFS(SWISSW!$I:$I,TOTAL_MATCHUP!AM$1,SWISSW!$J:$J,TOTAL_MATCHUP!$A23,SWISSW!$F:$F,"Won"))))*IF(ROW()=COLUMN(),0,1)</f>
        <v>0</v>
      </c>
      <c r="AN23" s="14">
        <f ca="1">(((COUNTIFS(SWISSW!$I:$I,TOTAL_MATCHUP!$A23,SWISSW!$J:$J,TOTAL_MATCHUP!AN$1,SWISSW!$F:$F,"Won")+COUNTIFS(SWISSW!$I:$I,TOTAL_MATCHUP!AN$1,SWISSW!$J:$J,TOTAL_MATCHUP!$A23,SWISSW!$F:$F,"Lost")))+((COUNTIFS(SWISSW!$I:$I,TOTAL_MATCHUP!$A23,SWISSW!$J:$J,TOTAL_MATCHUP!AN$1,SWISSW!$F:$F,"Lost")+COUNTIFS(SWISSW!$I:$I,TOTAL_MATCHUP!AN$1,SWISSW!$J:$J,TOTAL_MATCHUP!$A23,SWISSW!$F:$F,"Won"))))*IF(ROW()=COLUMN(),0,1)</f>
        <v>1</v>
      </c>
      <c r="AO23" s="14">
        <f ca="1">(((COUNTIFS(SWISSW!$I:$I,TOTAL_MATCHUP!$A23,SWISSW!$J:$J,TOTAL_MATCHUP!AO$1,SWISSW!$F:$F,"Won")+COUNTIFS(SWISSW!$I:$I,TOTAL_MATCHUP!AO$1,SWISSW!$J:$J,TOTAL_MATCHUP!$A23,SWISSW!$F:$F,"Lost")))+((COUNTIFS(SWISSW!$I:$I,TOTAL_MATCHUP!$A23,SWISSW!$J:$J,TOTAL_MATCHUP!AO$1,SWISSW!$F:$F,"Lost")+COUNTIFS(SWISSW!$I:$I,TOTAL_MATCHUP!AO$1,SWISSW!$J:$J,TOTAL_MATCHUP!$A23,SWISSW!$F:$F,"Won"))))*IF(ROW()=COLUMN(),0,1)</f>
        <v>0</v>
      </c>
      <c r="AP23" s="14">
        <f ca="1">(((COUNTIFS(SWISSW!$I:$I,TOTAL_MATCHUP!$A23,SWISSW!$J:$J,TOTAL_MATCHUP!AP$1,SWISSW!$F:$F,"Won")+COUNTIFS(SWISSW!$I:$I,TOTAL_MATCHUP!AP$1,SWISSW!$J:$J,TOTAL_MATCHUP!$A23,SWISSW!$F:$F,"Lost")))+((COUNTIFS(SWISSW!$I:$I,TOTAL_MATCHUP!$A23,SWISSW!$J:$J,TOTAL_MATCHUP!AP$1,SWISSW!$F:$F,"Lost")+COUNTIFS(SWISSW!$I:$I,TOTAL_MATCHUP!AP$1,SWISSW!$J:$J,TOTAL_MATCHUP!$A23,SWISSW!$F:$F,"Won"))))*IF(ROW()=COLUMN(),0,1)</f>
        <v>0</v>
      </c>
      <c r="AQ23" s="14">
        <f ca="1">(((COUNTIFS(SWISSW!$I:$I,TOTAL_MATCHUP!$A23,SWISSW!$J:$J,TOTAL_MATCHUP!AQ$1,SWISSW!$F:$F,"Won")+COUNTIFS(SWISSW!$I:$I,TOTAL_MATCHUP!AQ$1,SWISSW!$J:$J,TOTAL_MATCHUP!$A23,SWISSW!$F:$F,"Lost")))+((COUNTIFS(SWISSW!$I:$I,TOTAL_MATCHUP!$A23,SWISSW!$J:$J,TOTAL_MATCHUP!AQ$1,SWISSW!$F:$F,"Lost")+COUNTIFS(SWISSW!$I:$I,TOTAL_MATCHUP!AQ$1,SWISSW!$J:$J,TOTAL_MATCHUP!$A23,SWISSW!$F:$F,"Won"))))*IF(ROW()=COLUMN(),0,1)</f>
        <v>0</v>
      </c>
      <c r="AR23" s="14">
        <f ca="1">(((COUNTIFS(SWISSW!$I:$I,TOTAL_MATCHUP!$A23,SWISSW!$J:$J,TOTAL_MATCHUP!AR$1,SWISSW!$F:$F,"Won")+COUNTIFS(SWISSW!$I:$I,TOTAL_MATCHUP!AR$1,SWISSW!$J:$J,TOTAL_MATCHUP!$A23,SWISSW!$F:$F,"Lost")))+((COUNTIFS(SWISSW!$I:$I,TOTAL_MATCHUP!$A23,SWISSW!$J:$J,TOTAL_MATCHUP!AR$1,SWISSW!$F:$F,"Lost")+COUNTIFS(SWISSW!$I:$I,TOTAL_MATCHUP!AR$1,SWISSW!$J:$J,TOTAL_MATCHUP!$A23,SWISSW!$F:$F,"Won"))))*IF(ROW()=COLUMN(),0,1)</f>
        <v>0</v>
      </c>
      <c r="AS23" s="14">
        <f ca="1">(((COUNTIFS(SWISSW!$I:$I,TOTAL_MATCHUP!$A23,SWISSW!$J:$J,TOTAL_MATCHUP!AS$1,SWISSW!$F:$F,"Won")+COUNTIFS(SWISSW!$I:$I,TOTAL_MATCHUP!AS$1,SWISSW!$J:$J,TOTAL_MATCHUP!$A23,SWISSW!$F:$F,"Lost")))+((COUNTIFS(SWISSW!$I:$I,TOTAL_MATCHUP!$A23,SWISSW!$J:$J,TOTAL_MATCHUP!AS$1,SWISSW!$F:$F,"Lost")+COUNTIFS(SWISSW!$I:$I,TOTAL_MATCHUP!AS$1,SWISSW!$J:$J,TOTAL_MATCHUP!$A23,SWISSW!$F:$F,"Won"))))*IF(ROW()=COLUMN(),0,1)</f>
        <v>0</v>
      </c>
      <c r="AT23" s="14">
        <f ca="1">(((COUNTIFS(SWISSW!$I:$I,TOTAL_MATCHUP!$A23,SWISSW!$J:$J,TOTAL_MATCHUP!AT$1,SWISSW!$F:$F,"Won")+COUNTIFS(SWISSW!$I:$I,TOTAL_MATCHUP!AT$1,SWISSW!$J:$J,TOTAL_MATCHUP!$A23,SWISSW!$F:$F,"Lost")))+((COUNTIFS(SWISSW!$I:$I,TOTAL_MATCHUP!$A23,SWISSW!$J:$J,TOTAL_MATCHUP!AT$1,SWISSW!$F:$F,"Lost")+COUNTIFS(SWISSW!$I:$I,TOTAL_MATCHUP!AT$1,SWISSW!$J:$J,TOTAL_MATCHUP!$A23,SWISSW!$F:$F,"Won"))))*IF(ROW()=COLUMN(),0,1)</f>
        <v>0</v>
      </c>
      <c r="AU23" s="14">
        <f ca="1">(((COUNTIFS(SWISSW!$I:$I,TOTAL_MATCHUP!$A23,SWISSW!$J:$J,TOTAL_MATCHUP!AU$1,SWISSW!$F:$F,"Won")+COUNTIFS(SWISSW!$I:$I,TOTAL_MATCHUP!AU$1,SWISSW!$J:$J,TOTAL_MATCHUP!$A23,SWISSW!$F:$F,"Lost")))+((COUNTIFS(SWISSW!$I:$I,TOTAL_MATCHUP!$A23,SWISSW!$J:$J,TOTAL_MATCHUP!AU$1,SWISSW!$F:$F,"Lost")+COUNTIFS(SWISSW!$I:$I,TOTAL_MATCHUP!AU$1,SWISSW!$J:$J,TOTAL_MATCHUP!$A23,SWISSW!$F:$F,"Won"))))*IF(ROW()=COLUMN(),0,1)</f>
        <v>0</v>
      </c>
      <c r="AV23" s="14">
        <f ca="1">(((COUNTIFS(SWISSW!$I:$I,TOTAL_MATCHUP!$A23,SWISSW!$J:$J,TOTAL_MATCHUP!AV$1,SWISSW!$F:$F,"Won")+COUNTIFS(SWISSW!$I:$I,TOTAL_MATCHUP!AV$1,SWISSW!$J:$J,TOTAL_MATCHUP!$A23,SWISSW!$F:$F,"Lost")))+((COUNTIFS(SWISSW!$I:$I,TOTAL_MATCHUP!$A23,SWISSW!$J:$J,TOTAL_MATCHUP!AV$1,SWISSW!$F:$F,"Lost")+COUNTIFS(SWISSW!$I:$I,TOTAL_MATCHUP!AV$1,SWISSW!$J:$J,TOTAL_MATCHUP!$A23,SWISSW!$F:$F,"Won"))))*IF(ROW()=COLUMN(),0,1)</f>
        <v>0</v>
      </c>
      <c r="AW23" s="14">
        <f ca="1">(((COUNTIFS(SWISSW!$I:$I,TOTAL_MATCHUP!$A23,SWISSW!$J:$J,TOTAL_MATCHUP!AW$1,SWISSW!$F:$F,"Won")+COUNTIFS(SWISSW!$I:$I,TOTAL_MATCHUP!AW$1,SWISSW!$J:$J,TOTAL_MATCHUP!$A23,SWISSW!$F:$F,"Lost")))+((COUNTIFS(SWISSW!$I:$I,TOTAL_MATCHUP!$A23,SWISSW!$J:$J,TOTAL_MATCHUP!AW$1,SWISSW!$F:$F,"Lost")+COUNTIFS(SWISSW!$I:$I,TOTAL_MATCHUP!AW$1,SWISSW!$J:$J,TOTAL_MATCHUP!$A23,SWISSW!$F:$F,"Won"))))*IF(ROW()=COLUMN(),0,1)</f>
        <v>0</v>
      </c>
      <c r="AX23" s="14">
        <f ca="1">(((COUNTIFS(SWISSW!$I:$I,TOTAL_MATCHUP!$A23,SWISSW!$J:$J,TOTAL_MATCHUP!AX$1,SWISSW!$F:$F,"Won")+COUNTIFS(SWISSW!$I:$I,TOTAL_MATCHUP!AX$1,SWISSW!$J:$J,TOTAL_MATCHUP!$A23,SWISSW!$F:$F,"Lost")))+((COUNTIFS(SWISSW!$I:$I,TOTAL_MATCHUP!$A23,SWISSW!$J:$J,TOTAL_MATCHUP!AX$1,SWISSW!$F:$F,"Lost")+COUNTIFS(SWISSW!$I:$I,TOTAL_MATCHUP!AX$1,SWISSW!$J:$J,TOTAL_MATCHUP!$A23,SWISSW!$F:$F,"Won"))))*IF(ROW()=COLUMN(),0,1)</f>
        <v>0</v>
      </c>
      <c r="AY23" s="14">
        <f ca="1">(((COUNTIFS(SWISSW!$I:$I,TOTAL_MATCHUP!$A23,SWISSW!$J:$J,TOTAL_MATCHUP!AY$1,SWISSW!$F:$F,"Won")+COUNTIFS(SWISSW!$I:$I,TOTAL_MATCHUP!AY$1,SWISSW!$J:$J,TOTAL_MATCHUP!$A23,SWISSW!$F:$F,"Lost")))+((COUNTIFS(SWISSW!$I:$I,TOTAL_MATCHUP!$A23,SWISSW!$J:$J,TOTAL_MATCHUP!AY$1,SWISSW!$F:$F,"Lost")+COUNTIFS(SWISSW!$I:$I,TOTAL_MATCHUP!AY$1,SWISSW!$J:$J,TOTAL_MATCHUP!$A23,SWISSW!$F:$F,"Won"))))*IF(ROW()=COLUMN(),0,1)</f>
        <v>0</v>
      </c>
      <c r="AZ23" s="14">
        <f ca="1">(((COUNTIFS(SWISSW!$I:$I,TOTAL_MATCHUP!$A23,SWISSW!$J:$J,TOTAL_MATCHUP!AZ$1,SWISSW!$F:$F,"Won")+COUNTIFS(SWISSW!$I:$I,TOTAL_MATCHUP!AZ$1,SWISSW!$J:$J,TOTAL_MATCHUP!$A23,SWISSW!$F:$F,"Lost")))+((COUNTIFS(SWISSW!$I:$I,TOTAL_MATCHUP!$A23,SWISSW!$J:$J,TOTAL_MATCHUP!AZ$1,SWISSW!$F:$F,"Lost")+COUNTIFS(SWISSW!$I:$I,TOTAL_MATCHUP!AZ$1,SWISSW!$J:$J,TOTAL_MATCHUP!$A23,SWISSW!$F:$F,"Won"))))*IF(ROW()=COLUMN(),0,1)</f>
        <v>0</v>
      </c>
      <c r="BA23" s="14">
        <f ca="1">(((COUNTIFS(SWISSW!$I:$I,TOTAL_MATCHUP!$A23,SWISSW!$J:$J,TOTAL_MATCHUP!BA$1,SWISSW!$F:$F,"Won")+COUNTIFS(SWISSW!$I:$I,TOTAL_MATCHUP!BA$1,SWISSW!$J:$J,TOTAL_MATCHUP!$A23,SWISSW!$F:$F,"Lost")))+((COUNTIFS(SWISSW!$I:$I,TOTAL_MATCHUP!$A23,SWISSW!$J:$J,TOTAL_MATCHUP!BA$1,SWISSW!$F:$F,"Lost")+COUNTIFS(SWISSW!$I:$I,TOTAL_MATCHUP!BA$1,SWISSW!$J:$J,TOTAL_MATCHUP!$A23,SWISSW!$F:$F,"Won"))))*IF(ROW()=COLUMN(),0,1)</f>
        <v>1</v>
      </c>
      <c r="BB23" s="14">
        <f ca="1">(((COUNTIFS(SWISSW!$I:$I,TOTAL_MATCHUP!$A23,SWISSW!$J:$J,TOTAL_MATCHUP!BB$1,SWISSW!$F:$F,"Won")+COUNTIFS(SWISSW!$I:$I,TOTAL_MATCHUP!BB$1,SWISSW!$J:$J,TOTAL_MATCHUP!$A23,SWISSW!$F:$F,"Lost")))+((COUNTIFS(SWISSW!$I:$I,TOTAL_MATCHUP!$A23,SWISSW!$J:$J,TOTAL_MATCHUP!BB$1,SWISSW!$F:$F,"Lost")+COUNTIFS(SWISSW!$I:$I,TOTAL_MATCHUP!BB$1,SWISSW!$J:$J,TOTAL_MATCHUP!$A23,SWISSW!$F:$F,"Won"))))*IF(ROW()=COLUMN(),0,1)</f>
        <v>0</v>
      </c>
      <c r="BC23" s="14">
        <f ca="1">(((COUNTIFS(SWISSW!$I:$I,TOTAL_MATCHUP!$A23,SWISSW!$J:$J,TOTAL_MATCHUP!BC$1,SWISSW!$F:$F,"Won")+COUNTIFS(SWISSW!$I:$I,TOTAL_MATCHUP!BC$1,SWISSW!$J:$J,TOTAL_MATCHUP!$A23,SWISSW!$F:$F,"Lost")))+((COUNTIFS(SWISSW!$I:$I,TOTAL_MATCHUP!$A23,SWISSW!$J:$J,TOTAL_MATCHUP!BC$1,SWISSW!$F:$F,"Lost")+COUNTIFS(SWISSW!$I:$I,TOTAL_MATCHUP!BC$1,SWISSW!$J:$J,TOTAL_MATCHUP!$A23,SWISSW!$F:$F,"Won"))))*IF(ROW()=COLUMN(),0,1)</f>
        <v>0</v>
      </c>
      <c r="BD23" s="14">
        <f ca="1">(((COUNTIFS(SWISSW!$I:$I,TOTAL_MATCHUP!$A23,SWISSW!$J:$J,TOTAL_MATCHUP!BD$1,SWISSW!$F:$F,"Won")+COUNTIFS(SWISSW!$I:$I,TOTAL_MATCHUP!BD$1,SWISSW!$J:$J,TOTAL_MATCHUP!$A23,SWISSW!$F:$F,"Lost")))+((COUNTIFS(SWISSW!$I:$I,TOTAL_MATCHUP!$A23,SWISSW!$J:$J,TOTAL_MATCHUP!BD$1,SWISSW!$F:$F,"Lost")+COUNTIFS(SWISSW!$I:$I,TOTAL_MATCHUP!BD$1,SWISSW!$J:$J,TOTAL_MATCHUP!$A23,SWISSW!$F:$F,"Won"))))*IF(ROW()=COLUMN(),0,1)</f>
        <v>0</v>
      </c>
      <c r="BE23" s="14">
        <f ca="1">(((COUNTIFS(SWISSW!$I:$I,TOTAL_MATCHUP!$A23,SWISSW!$J:$J,TOTAL_MATCHUP!BE$1,SWISSW!$F:$F,"Won")+COUNTIFS(SWISSW!$I:$I,TOTAL_MATCHUP!BE$1,SWISSW!$J:$J,TOTAL_MATCHUP!$A23,SWISSW!$F:$F,"Lost")))+((COUNTIFS(SWISSW!$I:$I,TOTAL_MATCHUP!$A23,SWISSW!$J:$J,TOTAL_MATCHUP!BE$1,SWISSW!$F:$F,"Lost")+COUNTIFS(SWISSW!$I:$I,TOTAL_MATCHUP!BE$1,SWISSW!$J:$J,TOTAL_MATCHUP!$A23,SWISSW!$F:$F,"Won"))))*IF(ROW()=COLUMN(),0,1)</f>
        <v>0</v>
      </c>
      <c r="BF23" s="14">
        <f ca="1">(((COUNTIFS(SWISSW!$I:$I,TOTAL_MATCHUP!$A23,SWISSW!$J:$J,TOTAL_MATCHUP!BF$1,SWISSW!$F:$F,"Won")+COUNTIFS(SWISSW!$I:$I,TOTAL_MATCHUP!BF$1,SWISSW!$J:$J,TOTAL_MATCHUP!$A23,SWISSW!$F:$F,"Lost")))+((COUNTIFS(SWISSW!$I:$I,TOTAL_MATCHUP!$A23,SWISSW!$J:$J,TOTAL_MATCHUP!BF$1,SWISSW!$F:$F,"Lost")+COUNTIFS(SWISSW!$I:$I,TOTAL_MATCHUP!BF$1,SWISSW!$J:$J,TOTAL_MATCHUP!$A23,SWISSW!$F:$F,"Won"))))*IF(ROW()=COLUMN(),0,1)</f>
        <v>0</v>
      </c>
    </row>
    <row r="24" spans="1:58" ht="55" customHeight="1" x14ac:dyDescent="0.3">
      <c r="A24" s="3" t="str">
        <f ca="1">MATCHUP!A24</f>
        <v>Walls</v>
      </c>
      <c r="B24" s="14">
        <f ca="1">(((COUNTIFS(SWISSW!$I:$I,TOTAL_MATCHUP!$A24,SWISSW!$J:$J,TOTAL_MATCHUP!B$1,SWISSW!$F:$F,"Won")+COUNTIFS(SWISSW!$I:$I,TOTAL_MATCHUP!B$1,SWISSW!$J:$J,TOTAL_MATCHUP!$A24,SWISSW!$F:$F,"Lost")))+((COUNTIFS(SWISSW!$I:$I,TOTAL_MATCHUP!$A24,SWISSW!$J:$J,TOTAL_MATCHUP!B$1,SWISSW!$F:$F,"Lost")+COUNTIFS(SWISSW!$I:$I,TOTAL_MATCHUP!B$1,SWISSW!$J:$J,TOTAL_MATCHUP!$A24,SWISSW!$F:$F,"Won"))))*IF(ROW()=COLUMN(),0,1)</f>
        <v>8</v>
      </c>
      <c r="C24" s="14">
        <f ca="1">(((COUNTIFS(SWISSW!$I:$I,TOTAL_MATCHUP!$A24,SWISSW!$J:$J,TOTAL_MATCHUP!C$1,SWISSW!$F:$F,"Won")+COUNTIFS(SWISSW!$I:$I,TOTAL_MATCHUP!C$1,SWISSW!$J:$J,TOTAL_MATCHUP!$A24,SWISSW!$F:$F,"Lost")))+((COUNTIFS(SWISSW!$I:$I,TOTAL_MATCHUP!$A24,SWISSW!$J:$J,TOTAL_MATCHUP!C$1,SWISSW!$F:$F,"Lost")+COUNTIFS(SWISSW!$I:$I,TOTAL_MATCHUP!C$1,SWISSW!$J:$J,TOTAL_MATCHUP!$A24,SWISSW!$F:$F,"Won"))))*IF(ROW()=COLUMN(),0,1)</f>
        <v>6</v>
      </c>
      <c r="D24" s="14">
        <f ca="1">(((COUNTIFS(SWISSW!$I:$I,TOTAL_MATCHUP!$A24,SWISSW!$J:$J,TOTAL_MATCHUP!D$1,SWISSW!$F:$F,"Won")+COUNTIFS(SWISSW!$I:$I,TOTAL_MATCHUP!D$1,SWISSW!$J:$J,TOTAL_MATCHUP!$A24,SWISSW!$F:$F,"Lost")))+((COUNTIFS(SWISSW!$I:$I,TOTAL_MATCHUP!$A24,SWISSW!$J:$J,TOTAL_MATCHUP!D$1,SWISSW!$F:$F,"Lost")+COUNTIFS(SWISSW!$I:$I,TOTAL_MATCHUP!D$1,SWISSW!$J:$J,TOTAL_MATCHUP!$A24,SWISSW!$F:$F,"Won"))))*IF(ROW()=COLUMN(),0,1)</f>
        <v>3</v>
      </c>
      <c r="E24" s="14">
        <f ca="1">(((COUNTIFS(SWISSW!$I:$I,TOTAL_MATCHUP!$A24,SWISSW!$J:$J,TOTAL_MATCHUP!E$1,SWISSW!$F:$F,"Won")+COUNTIFS(SWISSW!$I:$I,TOTAL_MATCHUP!E$1,SWISSW!$J:$J,TOTAL_MATCHUP!$A24,SWISSW!$F:$F,"Lost")))+((COUNTIFS(SWISSW!$I:$I,TOTAL_MATCHUP!$A24,SWISSW!$J:$J,TOTAL_MATCHUP!E$1,SWISSW!$F:$F,"Lost")+COUNTIFS(SWISSW!$I:$I,TOTAL_MATCHUP!E$1,SWISSW!$J:$J,TOTAL_MATCHUP!$A24,SWISSW!$F:$F,"Won"))))*IF(ROW()=COLUMN(),0,1)</f>
        <v>9</v>
      </c>
      <c r="F24" s="14">
        <f ca="1">(((COUNTIFS(SWISSW!$I:$I,TOTAL_MATCHUP!$A24,SWISSW!$J:$J,TOTAL_MATCHUP!F$1,SWISSW!$F:$F,"Won")+COUNTIFS(SWISSW!$I:$I,TOTAL_MATCHUP!F$1,SWISSW!$J:$J,TOTAL_MATCHUP!$A24,SWISSW!$F:$F,"Lost")))+((COUNTIFS(SWISSW!$I:$I,TOTAL_MATCHUP!$A24,SWISSW!$J:$J,TOTAL_MATCHUP!F$1,SWISSW!$F:$F,"Lost")+COUNTIFS(SWISSW!$I:$I,TOTAL_MATCHUP!F$1,SWISSW!$J:$J,TOTAL_MATCHUP!$A24,SWISSW!$F:$F,"Won"))))*IF(ROW()=COLUMN(),0,1)</f>
        <v>6</v>
      </c>
      <c r="G24" s="14">
        <f ca="1">(((COUNTIFS(SWISSW!$I:$I,TOTAL_MATCHUP!$A24,SWISSW!$J:$J,TOTAL_MATCHUP!G$1,SWISSW!$F:$F,"Won")+COUNTIFS(SWISSW!$I:$I,TOTAL_MATCHUP!G$1,SWISSW!$J:$J,TOTAL_MATCHUP!$A24,SWISSW!$F:$F,"Lost")))+((COUNTIFS(SWISSW!$I:$I,TOTAL_MATCHUP!$A24,SWISSW!$J:$J,TOTAL_MATCHUP!G$1,SWISSW!$F:$F,"Lost")+COUNTIFS(SWISSW!$I:$I,TOTAL_MATCHUP!G$1,SWISSW!$J:$J,TOTAL_MATCHUP!$A24,SWISSW!$F:$F,"Won"))))*IF(ROW()=COLUMN(),0,1)</f>
        <v>3</v>
      </c>
      <c r="H24" s="14">
        <f ca="1">(((COUNTIFS(SWISSW!$I:$I,TOTAL_MATCHUP!$A24,SWISSW!$J:$J,TOTAL_MATCHUP!H$1,SWISSW!$F:$F,"Won")+COUNTIFS(SWISSW!$I:$I,TOTAL_MATCHUP!H$1,SWISSW!$J:$J,TOTAL_MATCHUP!$A24,SWISSW!$F:$F,"Lost")))+((COUNTIFS(SWISSW!$I:$I,TOTAL_MATCHUP!$A24,SWISSW!$J:$J,TOTAL_MATCHUP!H$1,SWISSW!$F:$F,"Lost")+COUNTIFS(SWISSW!$I:$I,TOTAL_MATCHUP!H$1,SWISSW!$J:$J,TOTAL_MATCHUP!$A24,SWISSW!$F:$F,"Won"))))*IF(ROW()=COLUMN(),0,1)</f>
        <v>2</v>
      </c>
      <c r="I24" s="14">
        <f ca="1">(((COUNTIFS(SWISSW!$I:$I,TOTAL_MATCHUP!$A24,SWISSW!$J:$J,TOTAL_MATCHUP!I$1,SWISSW!$F:$F,"Won")+COUNTIFS(SWISSW!$I:$I,TOTAL_MATCHUP!I$1,SWISSW!$J:$J,TOTAL_MATCHUP!$A24,SWISSW!$F:$F,"Lost")))+((COUNTIFS(SWISSW!$I:$I,TOTAL_MATCHUP!$A24,SWISSW!$J:$J,TOTAL_MATCHUP!I$1,SWISSW!$F:$F,"Lost")+COUNTIFS(SWISSW!$I:$I,TOTAL_MATCHUP!I$1,SWISSW!$J:$J,TOTAL_MATCHUP!$A24,SWISSW!$F:$F,"Won"))))*IF(ROW()=COLUMN(),0,1)</f>
        <v>3</v>
      </c>
      <c r="J24" s="14">
        <f ca="1">(((COUNTIFS(SWISSW!$I:$I,TOTAL_MATCHUP!$A24,SWISSW!$J:$J,TOTAL_MATCHUP!J$1,SWISSW!$F:$F,"Won")+COUNTIFS(SWISSW!$I:$I,TOTAL_MATCHUP!J$1,SWISSW!$J:$J,TOTAL_MATCHUP!$A24,SWISSW!$F:$F,"Lost")))+((COUNTIFS(SWISSW!$I:$I,TOTAL_MATCHUP!$A24,SWISSW!$J:$J,TOTAL_MATCHUP!J$1,SWISSW!$F:$F,"Lost")+COUNTIFS(SWISSW!$I:$I,TOTAL_MATCHUP!J$1,SWISSW!$J:$J,TOTAL_MATCHUP!$A24,SWISSW!$F:$F,"Won"))))*IF(ROW()=COLUMN(),0,1)</f>
        <v>3</v>
      </c>
      <c r="K24" s="14">
        <f ca="1">(((COUNTIFS(SWISSW!$I:$I,TOTAL_MATCHUP!$A24,SWISSW!$J:$J,TOTAL_MATCHUP!K$1,SWISSW!$F:$F,"Won")+COUNTIFS(SWISSW!$I:$I,TOTAL_MATCHUP!K$1,SWISSW!$J:$J,TOTAL_MATCHUP!$A24,SWISSW!$F:$F,"Lost")))+((COUNTIFS(SWISSW!$I:$I,TOTAL_MATCHUP!$A24,SWISSW!$J:$J,TOTAL_MATCHUP!K$1,SWISSW!$F:$F,"Lost")+COUNTIFS(SWISSW!$I:$I,TOTAL_MATCHUP!K$1,SWISSW!$J:$J,TOTAL_MATCHUP!$A24,SWISSW!$F:$F,"Won"))))*IF(ROW()=COLUMN(),0,1)</f>
        <v>1</v>
      </c>
      <c r="L24" s="14">
        <f ca="1">(((COUNTIFS(SWISSW!$I:$I,TOTAL_MATCHUP!$A24,SWISSW!$J:$J,TOTAL_MATCHUP!L$1,SWISSW!$F:$F,"Won")+COUNTIFS(SWISSW!$I:$I,TOTAL_MATCHUP!L$1,SWISSW!$J:$J,TOTAL_MATCHUP!$A24,SWISSW!$F:$F,"Lost")))+((COUNTIFS(SWISSW!$I:$I,TOTAL_MATCHUP!$A24,SWISSW!$J:$J,TOTAL_MATCHUP!L$1,SWISSW!$F:$F,"Lost")+COUNTIFS(SWISSW!$I:$I,TOTAL_MATCHUP!L$1,SWISSW!$J:$J,TOTAL_MATCHUP!$A24,SWISSW!$F:$F,"Won"))))*IF(ROW()=COLUMN(),0,1)</f>
        <v>0</v>
      </c>
      <c r="M24" s="14">
        <f ca="1">(((COUNTIFS(SWISSW!$I:$I,TOTAL_MATCHUP!$A24,SWISSW!$J:$J,TOTAL_MATCHUP!M$1,SWISSW!$F:$F,"Won")+COUNTIFS(SWISSW!$I:$I,TOTAL_MATCHUP!M$1,SWISSW!$J:$J,TOTAL_MATCHUP!$A24,SWISSW!$F:$F,"Lost")))+((COUNTIFS(SWISSW!$I:$I,TOTAL_MATCHUP!$A24,SWISSW!$J:$J,TOTAL_MATCHUP!M$1,SWISSW!$F:$F,"Lost")+COUNTIFS(SWISSW!$I:$I,TOTAL_MATCHUP!M$1,SWISSW!$J:$J,TOTAL_MATCHUP!$A24,SWISSW!$F:$F,"Won"))))*IF(ROW()=COLUMN(),0,1)</f>
        <v>3</v>
      </c>
      <c r="N24" s="14">
        <f ca="1">(((COUNTIFS(SWISSW!$I:$I,TOTAL_MATCHUP!$A24,SWISSW!$J:$J,TOTAL_MATCHUP!N$1,SWISSW!$F:$F,"Won")+COUNTIFS(SWISSW!$I:$I,TOTAL_MATCHUP!N$1,SWISSW!$J:$J,TOTAL_MATCHUP!$A24,SWISSW!$F:$F,"Lost")))+((COUNTIFS(SWISSW!$I:$I,TOTAL_MATCHUP!$A24,SWISSW!$J:$J,TOTAL_MATCHUP!N$1,SWISSW!$F:$F,"Lost")+COUNTIFS(SWISSW!$I:$I,TOTAL_MATCHUP!N$1,SWISSW!$J:$J,TOTAL_MATCHUP!$A24,SWISSW!$F:$F,"Won"))))*IF(ROW()=COLUMN(),0,1)</f>
        <v>2</v>
      </c>
      <c r="O24" s="14">
        <f ca="1">(((COUNTIFS(SWISSW!$I:$I,TOTAL_MATCHUP!$A24,SWISSW!$J:$J,TOTAL_MATCHUP!O$1,SWISSW!$F:$F,"Won")+COUNTIFS(SWISSW!$I:$I,TOTAL_MATCHUP!O$1,SWISSW!$J:$J,TOTAL_MATCHUP!$A24,SWISSW!$F:$F,"Lost")))+((COUNTIFS(SWISSW!$I:$I,TOTAL_MATCHUP!$A24,SWISSW!$J:$J,TOTAL_MATCHUP!O$1,SWISSW!$F:$F,"Lost")+COUNTIFS(SWISSW!$I:$I,TOTAL_MATCHUP!O$1,SWISSW!$J:$J,TOTAL_MATCHUP!$A24,SWISSW!$F:$F,"Won"))))*IF(ROW()=COLUMN(),0,1)</f>
        <v>1</v>
      </c>
      <c r="P24" s="14">
        <f ca="1">(((COUNTIFS(SWISSW!$I:$I,TOTAL_MATCHUP!$A24,SWISSW!$J:$J,TOTAL_MATCHUP!P$1,SWISSW!$F:$F,"Won")+COUNTIFS(SWISSW!$I:$I,TOTAL_MATCHUP!P$1,SWISSW!$J:$J,TOTAL_MATCHUP!$A24,SWISSW!$F:$F,"Lost")))+((COUNTIFS(SWISSW!$I:$I,TOTAL_MATCHUP!$A24,SWISSW!$J:$J,TOTAL_MATCHUP!P$1,SWISSW!$F:$F,"Lost")+COUNTIFS(SWISSW!$I:$I,TOTAL_MATCHUP!P$1,SWISSW!$J:$J,TOTAL_MATCHUP!$A24,SWISSW!$F:$F,"Won"))))*IF(ROW()=COLUMN(),0,1)</f>
        <v>0</v>
      </c>
      <c r="Q24" s="14">
        <f ca="1">(((COUNTIFS(SWISSW!$I:$I,TOTAL_MATCHUP!$A24,SWISSW!$J:$J,TOTAL_MATCHUP!Q$1,SWISSW!$F:$F,"Won")+COUNTIFS(SWISSW!$I:$I,TOTAL_MATCHUP!Q$1,SWISSW!$J:$J,TOTAL_MATCHUP!$A24,SWISSW!$F:$F,"Lost")))+((COUNTIFS(SWISSW!$I:$I,TOTAL_MATCHUP!$A24,SWISSW!$J:$J,TOTAL_MATCHUP!Q$1,SWISSW!$F:$F,"Lost")+COUNTIFS(SWISSW!$I:$I,TOTAL_MATCHUP!Q$1,SWISSW!$J:$J,TOTAL_MATCHUP!$A24,SWISSW!$F:$F,"Won"))))*IF(ROW()=COLUMN(),0,1)</f>
        <v>2</v>
      </c>
      <c r="R24" s="14">
        <f ca="1">(((COUNTIFS(SWISSW!$I:$I,TOTAL_MATCHUP!$A24,SWISSW!$J:$J,TOTAL_MATCHUP!R$1,SWISSW!$F:$F,"Won")+COUNTIFS(SWISSW!$I:$I,TOTAL_MATCHUP!R$1,SWISSW!$J:$J,TOTAL_MATCHUP!$A24,SWISSW!$F:$F,"Lost")))+((COUNTIFS(SWISSW!$I:$I,TOTAL_MATCHUP!$A24,SWISSW!$J:$J,TOTAL_MATCHUP!R$1,SWISSW!$F:$F,"Lost")+COUNTIFS(SWISSW!$I:$I,TOTAL_MATCHUP!R$1,SWISSW!$J:$J,TOTAL_MATCHUP!$A24,SWISSW!$F:$F,"Won"))))*IF(ROW()=COLUMN(),0,1)</f>
        <v>1</v>
      </c>
      <c r="S24" s="14">
        <f ca="1">(((COUNTIFS(SWISSW!$I:$I,TOTAL_MATCHUP!$A24,SWISSW!$J:$J,TOTAL_MATCHUP!S$1,SWISSW!$F:$F,"Won")+COUNTIFS(SWISSW!$I:$I,TOTAL_MATCHUP!S$1,SWISSW!$J:$J,TOTAL_MATCHUP!$A24,SWISSW!$F:$F,"Lost")))+((COUNTIFS(SWISSW!$I:$I,TOTAL_MATCHUP!$A24,SWISSW!$J:$J,TOTAL_MATCHUP!S$1,SWISSW!$F:$F,"Lost")+COUNTIFS(SWISSW!$I:$I,TOTAL_MATCHUP!S$1,SWISSW!$J:$J,TOTAL_MATCHUP!$A24,SWISSW!$F:$F,"Won"))))*IF(ROW()=COLUMN(),0,1)</f>
        <v>1</v>
      </c>
      <c r="T24" s="14">
        <f ca="1">(((COUNTIFS(SWISSW!$I:$I,TOTAL_MATCHUP!$A24,SWISSW!$J:$J,TOTAL_MATCHUP!T$1,SWISSW!$F:$F,"Won")+COUNTIFS(SWISSW!$I:$I,TOTAL_MATCHUP!T$1,SWISSW!$J:$J,TOTAL_MATCHUP!$A24,SWISSW!$F:$F,"Lost")))+((COUNTIFS(SWISSW!$I:$I,TOTAL_MATCHUP!$A24,SWISSW!$J:$J,TOTAL_MATCHUP!T$1,SWISSW!$F:$F,"Lost")+COUNTIFS(SWISSW!$I:$I,TOTAL_MATCHUP!T$1,SWISSW!$J:$J,TOTAL_MATCHUP!$A24,SWISSW!$F:$F,"Won"))))*IF(ROW()=COLUMN(),0,1)</f>
        <v>0</v>
      </c>
      <c r="U24" s="14">
        <f ca="1">(((COUNTIFS(SWISSW!$I:$I,TOTAL_MATCHUP!$A24,SWISSW!$J:$J,TOTAL_MATCHUP!U$1,SWISSW!$F:$F,"Won")+COUNTIFS(SWISSW!$I:$I,TOTAL_MATCHUP!U$1,SWISSW!$J:$J,TOTAL_MATCHUP!$A24,SWISSW!$F:$F,"Lost")))+((COUNTIFS(SWISSW!$I:$I,TOTAL_MATCHUP!$A24,SWISSW!$J:$J,TOTAL_MATCHUP!U$1,SWISSW!$F:$F,"Lost")+COUNTIFS(SWISSW!$I:$I,TOTAL_MATCHUP!U$1,SWISSW!$J:$J,TOTAL_MATCHUP!$A24,SWISSW!$F:$F,"Won"))))*IF(ROW()=COLUMN(),0,1)</f>
        <v>0</v>
      </c>
      <c r="V24" s="14">
        <f ca="1">(((COUNTIFS(SWISSW!$I:$I,TOTAL_MATCHUP!$A24,SWISSW!$J:$J,TOTAL_MATCHUP!V$1,SWISSW!$F:$F,"Won")+COUNTIFS(SWISSW!$I:$I,TOTAL_MATCHUP!V$1,SWISSW!$J:$J,TOTAL_MATCHUP!$A24,SWISSW!$F:$F,"Lost")))+((COUNTIFS(SWISSW!$I:$I,TOTAL_MATCHUP!$A24,SWISSW!$J:$J,TOTAL_MATCHUP!V$1,SWISSW!$F:$F,"Lost")+COUNTIFS(SWISSW!$I:$I,TOTAL_MATCHUP!V$1,SWISSW!$J:$J,TOTAL_MATCHUP!$A24,SWISSW!$F:$F,"Won"))))*IF(ROW()=COLUMN(),0,1)</f>
        <v>0</v>
      </c>
      <c r="W24" s="14">
        <f ca="1">(((COUNTIFS(SWISSW!$I:$I,TOTAL_MATCHUP!$A24,SWISSW!$J:$J,TOTAL_MATCHUP!W$1,SWISSW!$F:$F,"Won")+COUNTIFS(SWISSW!$I:$I,TOTAL_MATCHUP!W$1,SWISSW!$J:$J,TOTAL_MATCHUP!$A24,SWISSW!$F:$F,"Lost")))+((COUNTIFS(SWISSW!$I:$I,TOTAL_MATCHUP!$A24,SWISSW!$J:$J,TOTAL_MATCHUP!W$1,SWISSW!$F:$F,"Lost")+COUNTIFS(SWISSW!$I:$I,TOTAL_MATCHUP!W$1,SWISSW!$J:$J,TOTAL_MATCHUP!$A24,SWISSW!$F:$F,"Won"))))*IF(ROW()=COLUMN(),0,1)</f>
        <v>1</v>
      </c>
      <c r="X24" s="14">
        <f ca="1">(((COUNTIFS(SWISSW!$I:$I,TOTAL_MATCHUP!$A24,SWISSW!$J:$J,TOTAL_MATCHUP!X$1,SWISSW!$F:$F,"Won")+COUNTIFS(SWISSW!$I:$I,TOTAL_MATCHUP!X$1,SWISSW!$J:$J,TOTAL_MATCHUP!$A24,SWISSW!$F:$F,"Lost")))+((COUNTIFS(SWISSW!$I:$I,TOTAL_MATCHUP!$A24,SWISSW!$J:$J,TOTAL_MATCHUP!X$1,SWISSW!$F:$F,"Lost")+COUNTIFS(SWISSW!$I:$I,TOTAL_MATCHUP!X$1,SWISSW!$J:$J,TOTAL_MATCHUP!$A24,SWISSW!$F:$F,"Won"))))*IF(ROW()=COLUMN(),0,1)</f>
        <v>0</v>
      </c>
      <c r="Y24" s="14">
        <f ca="1">(((COUNTIFS(SWISSW!$I:$I,TOTAL_MATCHUP!$A24,SWISSW!$J:$J,TOTAL_MATCHUP!Y$1,SWISSW!$F:$F,"Won")+COUNTIFS(SWISSW!$I:$I,TOTAL_MATCHUP!Y$1,SWISSW!$J:$J,TOTAL_MATCHUP!$A24,SWISSW!$F:$F,"Lost")))+((COUNTIFS(SWISSW!$I:$I,TOTAL_MATCHUP!$A24,SWISSW!$J:$J,TOTAL_MATCHUP!Y$1,SWISSW!$F:$F,"Lost")+COUNTIFS(SWISSW!$I:$I,TOTAL_MATCHUP!Y$1,SWISSW!$J:$J,TOTAL_MATCHUP!$A24,SWISSW!$F:$F,"Won"))))*IF(ROW()=COLUMN(),0,1)</f>
        <v>0</v>
      </c>
      <c r="Z24" s="14">
        <f ca="1">(((COUNTIFS(SWISSW!$I:$I,TOTAL_MATCHUP!$A24,SWISSW!$J:$J,TOTAL_MATCHUP!Z$1,SWISSW!$F:$F,"Won")+COUNTIFS(SWISSW!$I:$I,TOTAL_MATCHUP!Z$1,SWISSW!$J:$J,TOTAL_MATCHUP!$A24,SWISSW!$F:$F,"Lost")))+((COUNTIFS(SWISSW!$I:$I,TOTAL_MATCHUP!$A24,SWISSW!$J:$J,TOTAL_MATCHUP!Z$1,SWISSW!$F:$F,"Lost")+COUNTIFS(SWISSW!$I:$I,TOTAL_MATCHUP!Z$1,SWISSW!$J:$J,TOTAL_MATCHUP!$A24,SWISSW!$F:$F,"Won"))))*IF(ROW()=COLUMN(),0,1)</f>
        <v>0</v>
      </c>
      <c r="AA24" s="14">
        <f ca="1">(((COUNTIFS(SWISSW!$I:$I,TOTAL_MATCHUP!$A24,SWISSW!$J:$J,TOTAL_MATCHUP!AA$1,SWISSW!$F:$F,"Won")+COUNTIFS(SWISSW!$I:$I,TOTAL_MATCHUP!AA$1,SWISSW!$J:$J,TOTAL_MATCHUP!$A24,SWISSW!$F:$F,"Lost")))+((COUNTIFS(SWISSW!$I:$I,TOTAL_MATCHUP!$A24,SWISSW!$J:$J,TOTAL_MATCHUP!AA$1,SWISSW!$F:$F,"Lost")+COUNTIFS(SWISSW!$I:$I,TOTAL_MATCHUP!AA$1,SWISSW!$J:$J,TOTAL_MATCHUP!$A24,SWISSW!$F:$F,"Won"))))*IF(ROW()=COLUMN(),0,1)</f>
        <v>0</v>
      </c>
      <c r="AB24" s="14">
        <f ca="1">(((COUNTIFS(SWISSW!$I:$I,TOTAL_MATCHUP!$A24,SWISSW!$J:$J,TOTAL_MATCHUP!AB$1,SWISSW!$F:$F,"Won")+COUNTIFS(SWISSW!$I:$I,TOTAL_MATCHUP!AB$1,SWISSW!$J:$J,TOTAL_MATCHUP!$A24,SWISSW!$F:$F,"Lost")))+((COUNTIFS(SWISSW!$I:$I,TOTAL_MATCHUP!$A24,SWISSW!$J:$J,TOTAL_MATCHUP!AB$1,SWISSW!$F:$F,"Lost")+COUNTIFS(SWISSW!$I:$I,TOTAL_MATCHUP!AB$1,SWISSW!$J:$J,TOTAL_MATCHUP!$A24,SWISSW!$F:$F,"Won"))))*IF(ROW()=COLUMN(),0,1)</f>
        <v>0</v>
      </c>
      <c r="AC24" s="14">
        <f ca="1">(((COUNTIFS(SWISSW!$I:$I,TOTAL_MATCHUP!$A24,SWISSW!$J:$J,TOTAL_MATCHUP!AC$1,SWISSW!$F:$F,"Won")+COUNTIFS(SWISSW!$I:$I,TOTAL_MATCHUP!AC$1,SWISSW!$J:$J,TOTAL_MATCHUP!$A24,SWISSW!$F:$F,"Lost")))+((COUNTIFS(SWISSW!$I:$I,TOTAL_MATCHUP!$A24,SWISSW!$J:$J,TOTAL_MATCHUP!AC$1,SWISSW!$F:$F,"Lost")+COUNTIFS(SWISSW!$I:$I,TOTAL_MATCHUP!AC$1,SWISSW!$J:$J,TOTAL_MATCHUP!$A24,SWISSW!$F:$F,"Won"))))*IF(ROW()=COLUMN(),0,1)</f>
        <v>0</v>
      </c>
      <c r="AD24" s="14">
        <f ca="1">(((COUNTIFS(SWISSW!$I:$I,TOTAL_MATCHUP!$A24,SWISSW!$J:$J,TOTAL_MATCHUP!AD$1,SWISSW!$F:$F,"Won")+COUNTIFS(SWISSW!$I:$I,TOTAL_MATCHUP!AD$1,SWISSW!$J:$J,TOTAL_MATCHUP!$A24,SWISSW!$F:$F,"Lost")))+((COUNTIFS(SWISSW!$I:$I,TOTAL_MATCHUP!$A24,SWISSW!$J:$J,TOTAL_MATCHUP!AD$1,SWISSW!$F:$F,"Lost")+COUNTIFS(SWISSW!$I:$I,TOTAL_MATCHUP!AD$1,SWISSW!$J:$J,TOTAL_MATCHUP!$A24,SWISSW!$F:$F,"Won"))))*IF(ROW()=COLUMN(),0,1)</f>
        <v>0</v>
      </c>
      <c r="AE24" s="14">
        <f ca="1">(((COUNTIFS(SWISSW!$I:$I,TOTAL_MATCHUP!$A24,SWISSW!$J:$J,TOTAL_MATCHUP!AE$1,SWISSW!$F:$F,"Won")+COUNTIFS(SWISSW!$I:$I,TOTAL_MATCHUP!AE$1,SWISSW!$J:$J,TOTAL_MATCHUP!$A24,SWISSW!$F:$F,"Lost")))+((COUNTIFS(SWISSW!$I:$I,TOTAL_MATCHUP!$A24,SWISSW!$J:$J,TOTAL_MATCHUP!AE$1,SWISSW!$F:$F,"Lost")+COUNTIFS(SWISSW!$I:$I,TOTAL_MATCHUP!AE$1,SWISSW!$J:$J,TOTAL_MATCHUP!$A24,SWISSW!$F:$F,"Won"))))*IF(ROW()=COLUMN(),0,1)</f>
        <v>0</v>
      </c>
      <c r="AF24" s="14">
        <f ca="1">(((COUNTIFS(SWISSW!$I:$I,TOTAL_MATCHUP!$A24,SWISSW!$J:$J,TOTAL_MATCHUP!AF$1,SWISSW!$F:$F,"Won")+COUNTIFS(SWISSW!$I:$I,TOTAL_MATCHUP!AF$1,SWISSW!$J:$J,TOTAL_MATCHUP!$A24,SWISSW!$F:$F,"Lost")))+((COUNTIFS(SWISSW!$I:$I,TOTAL_MATCHUP!$A24,SWISSW!$J:$J,TOTAL_MATCHUP!AF$1,SWISSW!$F:$F,"Lost")+COUNTIFS(SWISSW!$I:$I,TOTAL_MATCHUP!AF$1,SWISSW!$J:$J,TOTAL_MATCHUP!$A24,SWISSW!$F:$F,"Won"))))*IF(ROW()=COLUMN(),0,1)</f>
        <v>0</v>
      </c>
      <c r="AG24" s="14">
        <f ca="1">(((COUNTIFS(SWISSW!$I:$I,TOTAL_MATCHUP!$A24,SWISSW!$J:$J,TOTAL_MATCHUP!AG$1,SWISSW!$F:$F,"Won")+COUNTIFS(SWISSW!$I:$I,TOTAL_MATCHUP!AG$1,SWISSW!$J:$J,TOTAL_MATCHUP!$A24,SWISSW!$F:$F,"Lost")))+((COUNTIFS(SWISSW!$I:$I,TOTAL_MATCHUP!$A24,SWISSW!$J:$J,TOTAL_MATCHUP!AG$1,SWISSW!$F:$F,"Lost")+COUNTIFS(SWISSW!$I:$I,TOTAL_MATCHUP!AG$1,SWISSW!$J:$J,TOTAL_MATCHUP!$A24,SWISSW!$F:$F,"Won"))))*IF(ROW()=COLUMN(),0,1)</f>
        <v>0</v>
      </c>
      <c r="AH24" s="14">
        <f ca="1">(((COUNTIFS(SWISSW!$I:$I,TOTAL_MATCHUP!$A24,SWISSW!$J:$J,TOTAL_MATCHUP!AH$1,SWISSW!$F:$F,"Won")+COUNTIFS(SWISSW!$I:$I,TOTAL_MATCHUP!AH$1,SWISSW!$J:$J,TOTAL_MATCHUP!$A24,SWISSW!$F:$F,"Lost")))+((COUNTIFS(SWISSW!$I:$I,TOTAL_MATCHUP!$A24,SWISSW!$J:$J,TOTAL_MATCHUP!AH$1,SWISSW!$F:$F,"Lost")+COUNTIFS(SWISSW!$I:$I,TOTAL_MATCHUP!AH$1,SWISSW!$J:$J,TOTAL_MATCHUP!$A24,SWISSW!$F:$F,"Won"))))*IF(ROW()=COLUMN(),0,1)</f>
        <v>0</v>
      </c>
      <c r="AI24" s="14">
        <f ca="1">(((COUNTIFS(SWISSW!$I:$I,TOTAL_MATCHUP!$A24,SWISSW!$J:$J,TOTAL_MATCHUP!AI$1,SWISSW!$F:$F,"Won")+COUNTIFS(SWISSW!$I:$I,TOTAL_MATCHUP!AI$1,SWISSW!$J:$J,TOTAL_MATCHUP!$A24,SWISSW!$F:$F,"Lost")))+((COUNTIFS(SWISSW!$I:$I,TOTAL_MATCHUP!$A24,SWISSW!$J:$J,TOTAL_MATCHUP!AI$1,SWISSW!$F:$F,"Lost")+COUNTIFS(SWISSW!$I:$I,TOTAL_MATCHUP!AI$1,SWISSW!$J:$J,TOTAL_MATCHUP!$A24,SWISSW!$F:$F,"Won"))))*IF(ROW()=COLUMN(),0,1)</f>
        <v>0</v>
      </c>
      <c r="AJ24" s="14">
        <f ca="1">(((COUNTIFS(SWISSW!$I:$I,TOTAL_MATCHUP!$A24,SWISSW!$J:$J,TOTAL_MATCHUP!AJ$1,SWISSW!$F:$F,"Won")+COUNTIFS(SWISSW!$I:$I,TOTAL_MATCHUP!AJ$1,SWISSW!$J:$J,TOTAL_MATCHUP!$A24,SWISSW!$F:$F,"Lost")))+((COUNTIFS(SWISSW!$I:$I,TOTAL_MATCHUP!$A24,SWISSW!$J:$J,TOTAL_MATCHUP!AJ$1,SWISSW!$F:$F,"Lost")+COUNTIFS(SWISSW!$I:$I,TOTAL_MATCHUP!AJ$1,SWISSW!$J:$J,TOTAL_MATCHUP!$A24,SWISSW!$F:$F,"Won"))))*IF(ROW()=COLUMN(),0,1)</f>
        <v>0</v>
      </c>
      <c r="AK24" s="14">
        <f ca="1">(((COUNTIFS(SWISSW!$I:$I,TOTAL_MATCHUP!$A24,SWISSW!$J:$J,TOTAL_MATCHUP!AK$1,SWISSW!$F:$F,"Won")+COUNTIFS(SWISSW!$I:$I,TOTAL_MATCHUP!AK$1,SWISSW!$J:$J,TOTAL_MATCHUP!$A24,SWISSW!$F:$F,"Lost")))+((COUNTIFS(SWISSW!$I:$I,TOTAL_MATCHUP!$A24,SWISSW!$J:$J,TOTAL_MATCHUP!AK$1,SWISSW!$F:$F,"Lost")+COUNTIFS(SWISSW!$I:$I,TOTAL_MATCHUP!AK$1,SWISSW!$J:$J,TOTAL_MATCHUP!$A24,SWISSW!$F:$F,"Won"))))*IF(ROW()=COLUMN(),0,1)</f>
        <v>0</v>
      </c>
      <c r="AL24" s="14">
        <f ca="1">(((COUNTIFS(SWISSW!$I:$I,TOTAL_MATCHUP!$A24,SWISSW!$J:$J,TOTAL_MATCHUP!AL$1,SWISSW!$F:$F,"Won")+COUNTIFS(SWISSW!$I:$I,TOTAL_MATCHUP!AL$1,SWISSW!$J:$J,TOTAL_MATCHUP!$A24,SWISSW!$F:$F,"Lost")))+((COUNTIFS(SWISSW!$I:$I,TOTAL_MATCHUP!$A24,SWISSW!$J:$J,TOTAL_MATCHUP!AL$1,SWISSW!$F:$F,"Lost")+COUNTIFS(SWISSW!$I:$I,TOTAL_MATCHUP!AL$1,SWISSW!$J:$J,TOTAL_MATCHUP!$A24,SWISSW!$F:$F,"Won"))))*IF(ROW()=COLUMN(),0,1)</f>
        <v>1</v>
      </c>
      <c r="AM24" s="14">
        <f ca="1">(((COUNTIFS(SWISSW!$I:$I,TOTAL_MATCHUP!$A24,SWISSW!$J:$J,TOTAL_MATCHUP!AM$1,SWISSW!$F:$F,"Won")+COUNTIFS(SWISSW!$I:$I,TOTAL_MATCHUP!AM$1,SWISSW!$J:$J,TOTAL_MATCHUP!$A24,SWISSW!$F:$F,"Lost")))+((COUNTIFS(SWISSW!$I:$I,TOTAL_MATCHUP!$A24,SWISSW!$J:$J,TOTAL_MATCHUP!AM$1,SWISSW!$F:$F,"Lost")+COUNTIFS(SWISSW!$I:$I,TOTAL_MATCHUP!AM$1,SWISSW!$J:$J,TOTAL_MATCHUP!$A24,SWISSW!$F:$F,"Won"))))*IF(ROW()=COLUMN(),0,1)</f>
        <v>0</v>
      </c>
      <c r="AN24" s="14">
        <f ca="1">(((COUNTIFS(SWISSW!$I:$I,TOTAL_MATCHUP!$A24,SWISSW!$J:$J,TOTAL_MATCHUP!AN$1,SWISSW!$F:$F,"Won")+COUNTIFS(SWISSW!$I:$I,TOTAL_MATCHUP!AN$1,SWISSW!$J:$J,TOTAL_MATCHUP!$A24,SWISSW!$F:$F,"Lost")))+((COUNTIFS(SWISSW!$I:$I,TOTAL_MATCHUP!$A24,SWISSW!$J:$J,TOTAL_MATCHUP!AN$1,SWISSW!$F:$F,"Lost")+COUNTIFS(SWISSW!$I:$I,TOTAL_MATCHUP!AN$1,SWISSW!$J:$J,TOTAL_MATCHUP!$A24,SWISSW!$F:$F,"Won"))))*IF(ROW()=COLUMN(),0,1)</f>
        <v>0</v>
      </c>
      <c r="AO24" s="14">
        <f ca="1">(((COUNTIFS(SWISSW!$I:$I,TOTAL_MATCHUP!$A24,SWISSW!$J:$J,TOTAL_MATCHUP!AO$1,SWISSW!$F:$F,"Won")+COUNTIFS(SWISSW!$I:$I,TOTAL_MATCHUP!AO$1,SWISSW!$J:$J,TOTAL_MATCHUP!$A24,SWISSW!$F:$F,"Lost")))+((COUNTIFS(SWISSW!$I:$I,TOTAL_MATCHUP!$A24,SWISSW!$J:$J,TOTAL_MATCHUP!AO$1,SWISSW!$F:$F,"Lost")+COUNTIFS(SWISSW!$I:$I,TOTAL_MATCHUP!AO$1,SWISSW!$J:$J,TOTAL_MATCHUP!$A24,SWISSW!$F:$F,"Won"))))*IF(ROW()=COLUMN(),0,1)</f>
        <v>0</v>
      </c>
      <c r="AP24" s="14">
        <f ca="1">(((COUNTIFS(SWISSW!$I:$I,TOTAL_MATCHUP!$A24,SWISSW!$J:$J,TOTAL_MATCHUP!AP$1,SWISSW!$F:$F,"Won")+COUNTIFS(SWISSW!$I:$I,TOTAL_MATCHUP!AP$1,SWISSW!$J:$J,TOTAL_MATCHUP!$A24,SWISSW!$F:$F,"Lost")))+((COUNTIFS(SWISSW!$I:$I,TOTAL_MATCHUP!$A24,SWISSW!$J:$J,TOTAL_MATCHUP!AP$1,SWISSW!$F:$F,"Lost")+COUNTIFS(SWISSW!$I:$I,TOTAL_MATCHUP!AP$1,SWISSW!$J:$J,TOTAL_MATCHUP!$A24,SWISSW!$F:$F,"Won"))))*IF(ROW()=COLUMN(),0,1)</f>
        <v>0</v>
      </c>
      <c r="AQ24" s="14">
        <f ca="1">(((COUNTIFS(SWISSW!$I:$I,TOTAL_MATCHUP!$A24,SWISSW!$J:$J,TOTAL_MATCHUP!AQ$1,SWISSW!$F:$F,"Won")+COUNTIFS(SWISSW!$I:$I,TOTAL_MATCHUP!AQ$1,SWISSW!$J:$J,TOTAL_MATCHUP!$A24,SWISSW!$F:$F,"Lost")))+((COUNTIFS(SWISSW!$I:$I,TOTAL_MATCHUP!$A24,SWISSW!$J:$J,TOTAL_MATCHUP!AQ$1,SWISSW!$F:$F,"Lost")+COUNTIFS(SWISSW!$I:$I,TOTAL_MATCHUP!AQ$1,SWISSW!$J:$J,TOTAL_MATCHUP!$A24,SWISSW!$F:$F,"Won"))))*IF(ROW()=COLUMN(),0,1)</f>
        <v>0</v>
      </c>
      <c r="AR24" s="14">
        <f ca="1">(((COUNTIFS(SWISSW!$I:$I,TOTAL_MATCHUP!$A24,SWISSW!$J:$J,TOTAL_MATCHUP!AR$1,SWISSW!$F:$F,"Won")+COUNTIFS(SWISSW!$I:$I,TOTAL_MATCHUP!AR$1,SWISSW!$J:$J,TOTAL_MATCHUP!$A24,SWISSW!$F:$F,"Lost")))+((COUNTIFS(SWISSW!$I:$I,TOTAL_MATCHUP!$A24,SWISSW!$J:$J,TOTAL_MATCHUP!AR$1,SWISSW!$F:$F,"Lost")+COUNTIFS(SWISSW!$I:$I,TOTAL_MATCHUP!AR$1,SWISSW!$J:$J,TOTAL_MATCHUP!$A24,SWISSW!$F:$F,"Won"))))*IF(ROW()=COLUMN(),0,1)</f>
        <v>0</v>
      </c>
      <c r="AS24" s="14">
        <f ca="1">(((COUNTIFS(SWISSW!$I:$I,TOTAL_MATCHUP!$A24,SWISSW!$J:$J,TOTAL_MATCHUP!AS$1,SWISSW!$F:$F,"Won")+COUNTIFS(SWISSW!$I:$I,TOTAL_MATCHUP!AS$1,SWISSW!$J:$J,TOTAL_MATCHUP!$A24,SWISSW!$F:$F,"Lost")))+((COUNTIFS(SWISSW!$I:$I,TOTAL_MATCHUP!$A24,SWISSW!$J:$J,TOTAL_MATCHUP!AS$1,SWISSW!$F:$F,"Lost")+COUNTIFS(SWISSW!$I:$I,TOTAL_MATCHUP!AS$1,SWISSW!$J:$J,TOTAL_MATCHUP!$A24,SWISSW!$F:$F,"Won"))))*IF(ROW()=COLUMN(),0,1)</f>
        <v>0</v>
      </c>
      <c r="AT24" s="14">
        <f ca="1">(((COUNTIFS(SWISSW!$I:$I,TOTAL_MATCHUP!$A24,SWISSW!$J:$J,TOTAL_MATCHUP!AT$1,SWISSW!$F:$F,"Won")+COUNTIFS(SWISSW!$I:$I,TOTAL_MATCHUP!AT$1,SWISSW!$J:$J,TOTAL_MATCHUP!$A24,SWISSW!$F:$F,"Lost")))+((COUNTIFS(SWISSW!$I:$I,TOTAL_MATCHUP!$A24,SWISSW!$J:$J,TOTAL_MATCHUP!AT$1,SWISSW!$F:$F,"Lost")+COUNTIFS(SWISSW!$I:$I,TOTAL_MATCHUP!AT$1,SWISSW!$J:$J,TOTAL_MATCHUP!$A24,SWISSW!$F:$F,"Won"))))*IF(ROW()=COLUMN(),0,1)</f>
        <v>0</v>
      </c>
      <c r="AU24" s="14">
        <f ca="1">(((COUNTIFS(SWISSW!$I:$I,TOTAL_MATCHUP!$A24,SWISSW!$J:$J,TOTAL_MATCHUP!AU$1,SWISSW!$F:$F,"Won")+COUNTIFS(SWISSW!$I:$I,TOTAL_MATCHUP!AU$1,SWISSW!$J:$J,TOTAL_MATCHUP!$A24,SWISSW!$F:$F,"Lost")))+((COUNTIFS(SWISSW!$I:$I,TOTAL_MATCHUP!$A24,SWISSW!$J:$J,TOTAL_MATCHUP!AU$1,SWISSW!$F:$F,"Lost")+COUNTIFS(SWISSW!$I:$I,TOTAL_MATCHUP!AU$1,SWISSW!$J:$J,TOTAL_MATCHUP!$A24,SWISSW!$F:$F,"Won"))))*IF(ROW()=COLUMN(),0,1)</f>
        <v>0</v>
      </c>
      <c r="AV24" s="14">
        <f ca="1">(((COUNTIFS(SWISSW!$I:$I,TOTAL_MATCHUP!$A24,SWISSW!$J:$J,TOTAL_MATCHUP!AV$1,SWISSW!$F:$F,"Won")+COUNTIFS(SWISSW!$I:$I,TOTAL_MATCHUP!AV$1,SWISSW!$J:$J,TOTAL_MATCHUP!$A24,SWISSW!$F:$F,"Lost")))+((COUNTIFS(SWISSW!$I:$I,TOTAL_MATCHUP!$A24,SWISSW!$J:$J,TOTAL_MATCHUP!AV$1,SWISSW!$F:$F,"Lost")+COUNTIFS(SWISSW!$I:$I,TOTAL_MATCHUP!AV$1,SWISSW!$J:$J,TOTAL_MATCHUP!$A24,SWISSW!$F:$F,"Won"))))*IF(ROW()=COLUMN(),0,1)</f>
        <v>0</v>
      </c>
      <c r="AW24" s="14">
        <f ca="1">(((COUNTIFS(SWISSW!$I:$I,TOTAL_MATCHUP!$A24,SWISSW!$J:$J,TOTAL_MATCHUP!AW$1,SWISSW!$F:$F,"Won")+COUNTIFS(SWISSW!$I:$I,TOTAL_MATCHUP!AW$1,SWISSW!$J:$J,TOTAL_MATCHUP!$A24,SWISSW!$F:$F,"Lost")))+((COUNTIFS(SWISSW!$I:$I,TOTAL_MATCHUP!$A24,SWISSW!$J:$J,TOTAL_MATCHUP!AW$1,SWISSW!$F:$F,"Lost")+COUNTIFS(SWISSW!$I:$I,TOTAL_MATCHUP!AW$1,SWISSW!$J:$J,TOTAL_MATCHUP!$A24,SWISSW!$F:$F,"Won"))))*IF(ROW()=COLUMN(),0,1)</f>
        <v>0</v>
      </c>
      <c r="AX24" s="14">
        <f ca="1">(((COUNTIFS(SWISSW!$I:$I,TOTAL_MATCHUP!$A24,SWISSW!$J:$J,TOTAL_MATCHUP!AX$1,SWISSW!$F:$F,"Won")+COUNTIFS(SWISSW!$I:$I,TOTAL_MATCHUP!AX$1,SWISSW!$J:$J,TOTAL_MATCHUP!$A24,SWISSW!$F:$F,"Lost")))+((COUNTIFS(SWISSW!$I:$I,TOTAL_MATCHUP!$A24,SWISSW!$J:$J,TOTAL_MATCHUP!AX$1,SWISSW!$F:$F,"Lost")+COUNTIFS(SWISSW!$I:$I,TOTAL_MATCHUP!AX$1,SWISSW!$J:$J,TOTAL_MATCHUP!$A24,SWISSW!$F:$F,"Won"))))*IF(ROW()=COLUMN(),0,1)</f>
        <v>0</v>
      </c>
      <c r="AY24" s="14">
        <f ca="1">(((COUNTIFS(SWISSW!$I:$I,TOTAL_MATCHUP!$A24,SWISSW!$J:$J,TOTAL_MATCHUP!AY$1,SWISSW!$F:$F,"Won")+COUNTIFS(SWISSW!$I:$I,TOTAL_MATCHUP!AY$1,SWISSW!$J:$J,TOTAL_MATCHUP!$A24,SWISSW!$F:$F,"Lost")))+((COUNTIFS(SWISSW!$I:$I,TOTAL_MATCHUP!$A24,SWISSW!$J:$J,TOTAL_MATCHUP!AY$1,SWISSW!$F:$F,"Lost")+COUNTIFS(SWISSW!$I:$I,TOTAL_MATCHUP!AY$1,SWISSW!$J:$J,TOTAL_MATCHUP!$A24,SWISSW!$F:$F,"Won"))))*IF(ROW()=COLUMN(),0,1)</f>
        <v>0</v>
      </c>
      <c r="AZ24" s="14">
        <f ca="1">(((COUNTIFS(SWISSW!$I:$I,TOTAL_MATCHUP!$A24,SWISSW!$J:$J,TOTAL_MATCHUP!AZ$1,SWISSW!$F:$F,"Won")+COUNTIFS(SWISSW!$I:$I,TOTAL_MATCHUP!AZ$1,SWISSW!$J:$J,TOTAL_MATCHUP!$A24,SWISSW!$F:$F,"Lost")))+((COUNTIFS(SWISSW!$I:$I,TOTAL_MATCHUP!$A24,SWISSW!$J:$J,TOTAL_MATCHUP!AZ$1,SWISSW!$F:$F,"Lost")+COUNTIFS(SWISSW!$I:$I,TOTAL_MATCHUP!AZ$1,SWISSW!$J:$J,TOTAL_MATCHUP!$A24,SWISSW!$F:$F,"Won"))))*IF(ROW()=COLUMN(),0,1)</f>
        <v>0</v>
      </c>
      <c r="BA24" s="14">
        <f ca="1">(((COUNTIFS(SWISSW!$I:$I,TOTAL_MATCHUP!$A24,SWISSW!$J:$J,TOTAL_MATCHUP!BA$1,SWISSW!$F:$F,"Won")+COUNTIFS(SWISSW!$I:$I,TOTAL_MATCHUP!BA$1,SWISSW!$J:$J,TOTAL_MATCHUP!$A24,SWISSW!$F:$F,"Lost")))+((COUNTIFS(SWISSW!$I:$I,TOTAL_MATCHUP!$A24,SWISSW!$J:$J,TOTAL_MATCHUP!BA$1,SWISSW!$F:$F,"Lost")+COUNTIFS(SWISSW!$I:$I,TOTAL_MATCHUP!BA$1,SWISSW!$J:$J,TOTAL_MATCHUP!$A24,SWISSW!$F:$F,"Won"))))*IF(ROW()=COLUMN(),0,1)</f>
        <v>0</v>
      </c>
      <c r="BB24" s="14">
        <f ca="1">(((COUNTIFS(SWISSW!$I:$I,TOTAL_MATCHUP!$A24,SWISSW!$J:$J,TOTAL_MATCHUP!BB$1,SWISSW!$F:$F,"Won")+COUNTIFS(SWISSW!$I:$I,TOTAL_MATCHUP!BB$1,SWISSW!$J:$J,TOTAL_MATCHUP!$A24,SWISSW!$F:$F,"Lost")))+((COUNTIFS(SWISSW!$I:$I,TOTAL_MATCHUP!$A24,SWISSW!$J:$J,TOTAL_MATCHUP!BB$1,SWISSW!$F:$F,"Lost")+COUNTIFS(SWISSW!$I:$I,TOTAL_MATCHUP!BB$1,SWISSW!$J:$J,TOTAL_MATCHUP!$A24,SWISSW!$F:$F,"Won"))))*IF(ROW()=COLUMN(),0,1)</f>
        <v>0</v>
      </c>
      <c r="BC24" s="14">
        <f ca="1">(((COUNTIFS(SWISSW!$I:$I,TOTAL_MATCHUP!$A24,SWISSW!$J:$J,TOTAL_MATCHUP!BC$1,SWISSW!$F:$F,"Won")+COUNTIFS(SWISSW!$I:$I,TOTAL_MATCHUP!BC$1,SWISSW!$J:$J,TOTAL_MATCHUP!$A24,SWISSW!$F:$F,"Lost")))+((COUNTIFS(SWISSW!$I:$I,TOTAL_MATCHUP!$A24,SWISSW!$J:$J,TOTAL_MATCHUP!BC$1,SWISSW!$F:$F,"Lost")+COUNTIFS(SWISSW!$I:$I,TOTAL_MATCHUP!BC$1,SWISSW!$J:$J,TOTAL_MATCHUP!$A24,SWISSW!$F:$F,"Won"))))*IF(ROW()=COLUMN(),0,1)</f>
        <v>0</v>
      </c>
      <c r="BD24" s="14">
        <f ca="1">(((COUNTIFS(SWISSW!$I:$I,TOTAL_MATCHUP!$A24,SWISSW!$J:$J,TOTAL_MATCHUP!BD$1,SWISSW!$F:$F,"Won")+COUNTIFS(SWISSW!$I:$I,TOTAL_MATCHUP!BD$1,SWISSW!$J:$J,TOTAL_MATCHUP!$A24,SWISSW!$F:$F,"Lost")))+((COUNTIFS(SWISSW!$I:$I,TOTAL_MATCHUP!$A24,SWISSW!$J:$J,TOTAL_MATCHUP!BD$1,SWISSW!$F:$F,"Lost")+COUNTIFS(SWISSW!$I:$I,TOTAL_MATCHUP!BD$1,SWISSW!$J:$J,TOTAL_MATCHUP!$A24,SWISSW!$F:$F,"Won"))))*IF(ROW()=COLUMN(),0,1)</f>
        <v>0</v>
      </c>
      <c r="BE24" s="14">
        <f ca="1">(((COUNTIFS(SWISSW!$I:$I,TOTAL_MATCHUP!$A24,SWISSW!$J:$J,TOTAL_MATCHUP!BE$1,SWISSW!$F:$F,"Won")+COUNTIFS(SWISSW!$I:$I,TOTAL_MATCHUP!BE$1,SWISSW!$J:$J,TOTAL_MATCHUP!$A24,SWISSW!$F:$F,"Lost")))+((COUNTIFS(SWISSW!$I:$I,TOTAL_MATCHUP!$A24,SWISSW!$J:$J,TOTAL_MATCHUP!BE$1,SWISSW!$F:$F,"Lost")+COUNTIFS(SWISSW!$I:$I,TOTAL_MATCHUP!BE$1,SWISSW!$J:$J,TOTAL_MATCHUP!$A24,SWISSW!$F:$F,"Won"))))*IF(ROW()=COLUMN(),0,1)</f>
        <v>0</v>
      </c>
      <c r="BF24" s="14">
        <f ca="1">(((COUNTIFS(SWISSW!$I:$I,TOTAL_MATCHUP!$A24,SWISSW!$J:$J,TOTAL_MATCHUP!BF$1,SWISSW!$F:$F,"Won")+COUNTIFS(SWISSW!$I:$I,TOTAL_MATCHUP!BF$1,SWISSW!$J:$J,TOTAL_MATCHUP!$A24,SWISSW!$F:$F,"Lost")))+((COUNTIFS(SWISSW!$I:$I,TOTAL_MATCHUP!$A24,SWISSW!$J:$J,TOTAL_MATCHUP!BF$1,SWISSW!$F:$F,"Lost")+COUNTIFS(SWISSW!$I:$I,TOTAL_MATCHUP!BF$1,SWISSW!$J:$J,TOTAL_MATCHUP!$A24,SWISSW!$F:$F,"Won"))))*IF(ROW()=COLUMN(),0,1)</f>
        <v>0</v>
      </c>
    </row>
    <row r="25" spans="1:58" ht="55" customHeight="1" x14ac:dyDescent="0.3">
      <c r="A25" s="3" t="str">
        <f ca="1">MATCHUP!A25</f>
        <v>Mardu Synth</v>
      </c>
      <c r="B25" s="14">
        <f ca="1">(((COUNTIFS(SWISSW!$I:$I,TOTAL_MATCHUP!$A25,SWISSW!$J:$J,TOTAL_MATCHUP!B$1,SWISSW!$F:$F,"Won")+COUNTIFS(SWISSW!$I:$I,TOTAL_MATCHUP!B$1,SWISSW!$J:$J,TOTAL_MATCHUP!$A25,SWISSW!$F:$F,"Lost")))+((COUNTIFS(SWISSW!$I:$I,TOTAL_MATCHUP!$A25,SWISSW!$J:$J,TOTAL_MATCHUP!B$1,SWISSW!$F:$F,"Lost")+COUNTIFS(SWISSW!$I:$I,TOTAL_MATCHUP!B$1,SWISSW!$J:$J,TOTAL_MATCHUP!$A25,SWISSW!$F:$F,"Won"))))*IF(ROW()=COLUMN(),0,1)</f>
        <v>9</v>
      </c>
      <c r="C25" s="14">
        <f ca="1">(((COUNTIFS(SWISSW!$I:$I,TOTAL_MATCHUP!$A25,SWISSW!$J:$J,TOTAL_MATCHUP!C$1,SWISSW!$F:$F,"Won")+COUNTIFS(SWISSW!$I:$I,TOTAL_MATCHUP!C$1,SWISSW!$J:$J,TOTAL_MATCHUP!$A25,SWISSW!$F:$F,"Lost")))+((COUNTIFS(SWISSW!$I:$I,TOTAL_MATCHUP!$A25,SWISSW!$J:$J,TOTAL_MATCHUP!C$1,SWISSW!$F:$F,"Lost")+COUNTIFS(SWISSW!$I:$I,TOTAL_MATCHUP!C$1,SWISSW!$J:$J,TOTAL_MATCHUP!$A25,SWISSW!$F:$F,"Won"))))*IF(ROW()=COLUMN(),0,1)</f>
        <v>10</v>
      </c>
      <c r="D25" s="14">
        <f ca="1">(((COUNTIFS(SWISSW!$I:$I,TOTAL_MATCHUP!$A25,SWISSW!$J:$J,TOTAL_MATCHUP!D$1,SWISSW!$F:$F,"Won")+COUNTIFS(SWISSW!$I:$I,TOTAL_MATCHUP!D$1,SWISSW!$J:$J,TOTAL_MATCHUP!$A25,SWISSW!$F:$F,"Lost")))+((COUNTIFS(SWISSW!$I:$I,TOTAL_MATCHUP!$A25,SWISSW!$J:$J,TOTAL_MATCHUP!D$1,SWISSW!$F:$F,"Lost")+COUNTIFS(SWISSW!$I:$I,TOTAL_MATCHUP!D$1,SWISSW!$J:$J,TOTAL_MATCHUP!$A25,SWISSW!$F:$F,"Won"))))*IF(ROW()=COLUMN(),0,1)</f>
        <v>5</v>
      </c>
      <c r="E25" s="14">
        <f ca="1">(((COUNTIFS(SWISSW!$I:$I,TOTAL_MATCHUP!$A25,SWISSW!$J:$J,TOTAL_MATCHUP!E$1,SWISSW!$F:$F,"Won")+COUNTIFS(SWISSW!$I:$I,TOTAL_MATCHUP!E$1,SWISSW!$J:$J,TOTAL_MATCHUP!$A25,SWISSW!$F:$F,"Lost")))+((COUNTIFS(SWISSW!$I:$I,TOTAL_MATCHUP!$A25,SWISSW!$J:$J,TOTAL_MATCHUP!E$1,SWISSW!$F:$F,"Lost")+COUNTIFS(SWISSW!$I:$I,TOTAL_MATCHUP!E$1,SWISSW!$J:$J,TOTAL_MATCHUP!$A25,SWISSW!$F:$F,"Won"))))*IF(ROW()=COLUMN(),0,1)</f>
        <v>9</v>
      </c>
      <c r="F25" s="14">
        <f ca="1">(((COUNTIFS(SWISSW!$I:$I,TOTAL_MATCHUP!$A25,SWISSW!$J:$J,TOTAL_MATCHUP!F$1,SWISSW!$F:$F,"Won")+COUNTIFS(SWISSW!$I:$I,TOTAL_MATCHUP!F$1,SWISSW!$J:$J,TOTAL_MATCHUP!$A25,SWISSW!$F:$F,"Lost")))+((COUNTIFS(SWISSW!$I:$I,TOTAL_MATCHUP!$A25,SWISSW!$J:$J,TOTAL_MATCHUP!F$1,SWISSW!$F:$F,"Lost")+COUNTIFS(SWISSW!$I:$I,TOTAL_MATCHUP!F$1,SWISSW!$J:$J,TOTAL_MATCHUP!$A25,SWISSW!$F:$F,"Won"))))*IF(ROW()=COLUMN(),0,1)</f>
        <v>6</v>
      </c>
      <c r="G25" s="14">
        <f ca="1">(((COUNTIFS(SWISSW!$I:$I,TOTAL_MATCHUP!$A25,SWISSW!$J:$J,TOTAL_MATCHUP!G$1,SWISSW!$F:$F,"Won")+COUNTIFS(SWISSW!$I:$I,TOTAL_MATCHUP!G$1,SWISSW!$J:$J,TOTAL_MATCHUP!$A25,SWISSW!$F:$F,"Lost")))+((COUNTIFS(SWISSW!$I:$I,TOTAL_MATCHUP!$A25,SWISSW!$J:$J,TOTAL_MATCHUP!G$1,SWISSW!$F:$F,"Lost")+COUNTIFS(SWISSW!$I:$I,TOTAL_MATCHUP!G$1,SWISSW!$J:$J,TOTAL_MATCHUP!$A25,SWISSW!$F:$F,"Won"))))*IF(ROW()=COLUMN(),0,1)</f>
        <v>5</v>
      </c>
      <c r="H25" s="14">
        <f ca="1">(((COUNTIFS(SWISSW!$I:$I,TOTAL_MATCHUP!$A25,SWISSW!$J:$J,TOTAL_MATCHUP!H$1,SWISSW!$F:$F,"Won")+COUNTIFS(SWISSW!$I:$I,TOTAL_MATCHUP!H$1,SWISSW!$J:$J,TOTAL_MATCHUP!$A25,SWISSW!$F:$F,"Lost")))+((COUNTIFS(SWISSW!$I:$I,TOTAL_MATCHUP!$A25,SWISSW!$J:$J,TOTAL_MATCHUP!H$1,SWISSW!$F:$F,"Lost")+COUNTIFS(SWISSW!$I:$I,TOTAL_MATCHUP!H$1,SWISSW!$J:$J,TOTAL_MATCHUP!$A25,SWISSW!$F:$F,"Won"))))*IF(ROW()=COLUMN(),0,1)</f>
        <v>1</v>
      </c>
      <c r="I25" s="14">
        <f ca="1">(((COUNTIFS(SWISSW!$I:$I,TOTAL_MATCHUP!$A25,SWISSW!$J:$J,TOTAL_MATCHUP!I$1,SWISSW!$F:$F,"Won")+COUNTIFS(SWISSW!$I:$I,TOTAL_MATCHUP!I$1,SWISSW!$J:$J,TOTAL_MATCHUP!$A25,SWISSW!$F:$F,"Lost")))+((COUNTIFS(SWISSW!$I:$I,TOTAL_MATCHUP!$A25,SWISSW!$J:$J,TOTAL_MATCHUP!I$1,SWISSW!$F:$F,"Lost")+COUNTIFS(SWISSW!$I:$I,TOTAL_MATCHUP!I$1,SWISSW!$J:$J,TOTAL_MATCHUP!$A25,SWISSW!$F:$F,"Won"))))*IF(ROW()=COLUMN(),0,1)</f>
        <v>1</v>
      </c>
      <c r="J25" s="14">
        <f ca="1">(((COUNTIFS(SWISSW!$I:$I,TOTAL_MATCHUP!$A25,SWISSW!$J:$J,TOTAL_MATCHUP!J$1,SWISSW!$F:$F,"Won")+COUNTIFS(SWISSW!$I:$I,TOTAL_MATCHUP!J$1,SWISSW!$J:$J,TOTAL_MATCHUP!$A25,SWISSW!$F:$F,"Lost")))+((COUNTIFS(SWISSW!$I:$I,TOTAL_MATCHUP!$A25,SWISSW!$J:$J,TOTAL_MATCHUP!J$1,SWISSW!$F:$F,"Lost")+COUNTIFS(SWISSW!$I:$I,TOTAL_MATCHUP!J$1,SWISSW!$J:$J,TOTAL_MATCHUP!$A25,SWISSW!$F:$F,"Won"))))*IF(ROW()=COLUMN(),0,1)</f>
        <v>1</v>
      </c>
      <c r="K25" s="14">
        <f ca="1">(((COUNTIFS(SWISSW!$I:$I,TOTAL_MATCHUP!$A25,SWISSW!$J:$J,TOTAL_MATCHUP!K$1,SWISSW!$F:$F,"Won")+COUNTIFS(SWISSW!$I:$I,TOTAL_MATCHUP!K$1,SWISSW!$J:$J,TOTAL_MATCHUP!$A25,SWISSW!$F:$F,"Lost")))+((COUNTIFS(SWISSW!$I:$I,TOTAL_MATCHUP!$A25,SWISSW!$J:$J,TOTAL_MATCHUP!K$1,SWISSW!$F:$F,"Lost")+COUNTIFS(SWISSW!$I:$I,TOTAL_MATCHUP!K$1,SWISSW!$J:$J,TOTAL_MATCHUP!$A25,SWISSW!$F:$F,"Won"))))*IF(ROW()=COLUMN(),0,1)</f>
        <v>2</v>
      </c>
      <c r="L25" s="14">
        <f ca="1">(((COUNTIFS(SWISSW!$I:$I,TOTAL_MATCHUP!$A25,SWISSW!$J:$J,TOTAL_MATCHUP!L$1,SWISSW!$F:$F,"Won")+COUNTIFS(SWISSW!$I:$I,TOTAL_MATCHUP!L$1,SWISSW!$J:$J,TOTAL_MATCHUP!$A25,SWISSW!$F:$F,"Lost")))+((COUNTIFS(SWISSW!$I:$I,TOTAL_MATCHUP!$A25,SWISSW!$J:$J,TOTAL_MATCHUP!L$1,SWISSW!$F:$F,"Lost")+COUNTIFS(SWISSW!$I:$I,TOTAL_MATCHUP!L$1,SWISSW!$J:$J,TOTAL_MATCHUP!$A25,SWISSW!$F:$F,"Won"))))*IF(ROW()=COLUMN(),0,1)</f>
        <v>1</v>
      </c>
      <c r="M25" s="14">
        <f ca="1">(((COUNTIFS(SWISSW!$I:$I,TOTAL_MATCHUP!$A25,SWISSW!$J:$J,TOTAL_MATCHUP!M$1,SWISSW!$F:$F,"Won")+COUNTIFS(SWISSW!$I:$I,TOTAL_MATCHUP!M$1,SWISSW!$J:$J,TOTAL_MATCHUP!$A25,SWISSW!$F:$F,"Lost")))+((COUNTIFS(SWISSW!$I:$I,TOTAL_MATCHUP!$A25,SWISSW!$J:$J,TOTAL_MATCHUP!M$1,SWISSW!$F:$F,"Lost")+COUNTIFS(SWISSW!$I:$I,TOTAL_MATCHUP!M$1,SWISSW!$J:$J,TOTAL_MATCHUP!$A25,SWISSW!$F:$F,"Won"))))*IF(ROW()=COLUMN(),0,1)</f>
        <v>0</v>
      </c>
      <c r="N25" s="14">
        <f ca="1">(((COUNTIFS(SWISSW!$I:$I,TOTAL_MATCHUP!$A25,SWISSW!$J:$J,TOTAL_MATCHUP!N$1,SWISSW!$F:$F,"Won")+COUNTIFS(SWISSW!$I:$I,TOTAL_MATCHUP!N$1,SWISSW!$J:$J,TOTAL_MATCHUP!$A25,SWISSW!$F:$F,"Lost")))+((COUNTIFS(SWISSW!$I:$I,TOTAL_MATCHUP!$A25,SWISSW!$J:$J,TOTAL_MATCHUP!N$1,SWISSW!$F:$F,"Lost")+COUNTIFS(SWISSW!$I:$I,TOTAL_MATCHUP!N$1,SWISSW!$J:$J,TOTAL_MATCHUP!$A25,SWISSW!$F:$F,"Won"))))*IF(ROW()=COLUMN(),0,1)</f>
        <v>0</v>
      </c>
      <c r="O25" s="14">
        <f ca="1">(((COUNTIFS(SWISSW!$I:$I,TOTAL_MATCHUP!$A25,SWISSW!$J:$J,TOTAL_MATCHUP!O$1,SWISSW!$F:$F,"Won")+COUNTIFS(SWISSW!$I:$I,TOTAL_MATCHUP!O$1,SWISSW!$J:$J,TOTAL_MATCHUP!$A25,SWISSW!$F:$F,"Lost")))+((COUNTIFS(SWISSW!$I:$I,TOTAL_MATCHUP!$A25,SWISSW!$J:$J,TOTAL_MATCHUP!O$1,SWISSW!$F:$F,"Lost")+COUNTIFS(SWISSW!$I:$I,TOTAL_MATCHUP!O$1,SWISSW!$J:$J,TOTAL_MATCHUP!$A25,SWISSW!$F:$F,"Won"))))*IF(ROW()=COLUMN(),0,1)</f>
        <v>4</v>
      </c>
      <c r="P25" s="14">
        <f ca="1">(((COUNTIFS(SWISSW!$I:$I,TOTAL_MATCHUP!$A25,SWISSW!$J:$J,TOTAL_MATCHUP!P$1,SWISSW!$F:$F,"Won")+COUNTIFS(SWISSW!$I:$I,TOTAL_MATCHUP!P$1,SWISSW!$J:$J,TOTAL_MATCHUP!$A25,SWISSW!$F:$F,"Lost")))+((COUNTIFS(SWISSW!$I:$I,TOTAL_MATCHUP!$A25,SWISSW!$J:$J,TOTAL_MATCHUP!P$1,SWISSW!$F:$F,"Lost")+COUNTIFS(SWISSW!$I:$I,TOTAL_MATCHUP!P$1,SWISSW!$J:$J,TOTAL_MATCHUP!$A25,SWISSW!$F:$F,"Won"))))*IF(ROW()=COLUMN(),0,1)</f>
        <v>1</v>
      </c>
      <c r="Q25" s="14">
        <f ca="1">(((COUNTIFS(SWISSW!$I:$I,TOTAL_MATCHUP!$A25,SWISSW!$J:$J,TOTAL_MATCHUP!Q$1,SWISSW!$F:$F,"Won")+COUNTIFS(SWISSW!$I:$I,TOTAL_MATCHUP!Q$1,SWISSW!$J:$J,TOTAL_MATCHUP!$A25,SWISSW!$F:$F,"Lost")))+((COUNTIFS(SWISSW!$I:$I,TOTAL_MATCHUP!$A25,SWISSW!$J:$J,TOTAL_MATCHUP!Q$1,SWISSW!$F:$F,"Lost")+COUNTIFS(SWISSW!$I:$I,TOTAL_MATCHUP!Q$1,SWISSW!$J:$J,TOTAL_MATCHUP!$A25,SWISSW!$F:$F,"Won"))))*IF(ROW()=COLUMN(),0,1)</f>
        <v>0</v>
      </c>
      <c r="R25" s="14">
        <f ca="1">(((COUNTIFS(SWISSW!$I:$I,TOTAL_MATCHUP!$A25,SWISSW!$J:$J,TOTAL_MATCHUP!R$1,SWISSW!$F:$F,"Won")+COUNTIFS(SWISSW!$I:$I,TOTAL_MATCHUP!R$1,SWISSW!$J:$J,TOTAL_MATCHUP!$A25,SWISSW!$F:$F,"Lost")))+((COUNTIFS(SWISSW!$I:$I,TOTAL_MATCHUP!$A25,SWISSW!$J:$J,TOTAL_MATCHUP!R$1,SWISSW!$F:$F,"Lost")+COUNTIFS(SWISSW!$I:$I,TOTAL_MATCHUP!R$1,SWISSW!$J:$J,TOTAL_MATCHUP!$A25,SWISSW!$F:$F,"Won"))))*IF(ROW()=COLUMN(),0,1)</f>
        <v>2</v>
      </c>
      <c r="S25" s="14">
        <f ca="1">(((COUNTIFS(SWISSW!$I:$I,TOTAL_MATCHUP!$A25,SWISSW!$J:$J,TOTAL_MATCHUP!S$1,SWISSW!$F:$F,"Won")+COUNTIFS(SWISSW!$I:$I,TOTAL_MATCHUP!S$1,SWISSW!$J:$J,TOTAL_MATCHUP!$A25,SWISSW!$F:$F,"Lost")))+((COUNTIFS(SWISSW!$I:$I,TOTAL_MATCHUP!$A25,SWISSW!$J:$J,TOTAL_MATCHUP!S$1,SWISSW!$F:$F,"Lost")+COUNTIFS(SWISSW!$I:$I,TOTAL_MATCHUP!S$1,SWISSW!$J:$J,TOTAL_MATCHUP!$A25,SWISSW!$F:$F,"Won"))))*IF(ROW()=COLUMN(),0,1)</f>
        <v>0</v>
      </c>
      <c r="T25" s="14">
        <f ca="1">(((COUNTIFS(SWISSW!$I:$I,TOTAL_MATCHUP!$A25,SWISSW!$J:$J,TOTAL_MATCHUP!T$1,SWISSW!$F:$F,"Won")+COUNTIFS(SWISSW!$I:$I,TOTAL_MATCHUP!T$1,SWISSW!$J:$J,TOTAL_MATCHUP!$A25,SWISSW!$F:$F,"Lost")))+((COUNTIFS(SWISSW!$I:$I,TOTAL_MATCHUP!$A25,SWISSW!$J:$J,TOTAL_MATCHUP!T$1,SWISSW!$F:$F,"Lost")+COUNTIFS(SWISSW!$I:$I,TOTAL_MATCHUP!T$1,SWISSW!$J:$J,TOTAL_MATCHUP!$A25,SWISSW!$F:$F,"Won"))))*IF(ROW()=COLUMN(),0,1)</f>
        <v>2</v>
      </c>
      <c r="U25" s="14">
        <f ca="1">(((COUNTIFS(SWISSW!$I:$I,TOTAL_MATCHUP!$A25,SWISSW!$J:$J,TOTAL_MATCHUP!U$1,SWISSW!$F:$F,"Won")+COUNTIFS(SWISSW!$I:$I,TOTAL_MATCHUP!U$1,SWISSW!$J:$J,TOTAL_MATCHUP!$A25,SWISSW!$F:$F,"Lost")))+((COUNTIFS(SWISSW!$I:$I,TOTAL_MATCHUP!$A25,SWISSW!$J:$J,TOTAL_MATCHUP!U$1,SWISSW!$F:$F,"Lost")+COUNTIFS(SWISSW!$I:$I,TOTAL_MATCHUP!U$1,SWISSW!$J:$J,TOTAL_MATCHUP!$A25,SWISSW!$F:$F,"Won"))))*IF(ROW()=COLUMN(),0,1)</f>
        <v>3</v>
      </c>
      <c r="V25" s="14">
        <f ca="1">(((COUNTIFS(SWISSW!$I:$I,TOTAL_MATCHUP!$A25,SWISSW!$J:$J,TOTAL_MATCHUP!V$1,SWISSW!$F:$F,"Won")+COUNTIFS(SWISSW!$I:$I,TOTAL_MATCHUP!V$1,SWISSW!$J:$J,TOTAL_MATCHUP!$A25,SWISSW!$F:$F,"Lost")))+((COUNTIFS(SWISSW!$I:$I,TOTAL_MATCHUP!$A25,SWISSW!$J:$J,TOTAL_MATCHUP!V$1,SWISSW!$F:$F,"Lost")+COUNTIFS(SWISSW!$I:$I,TOTAL_MATCHUP!V$1,SWISSW!$J:$J,TOTAL_MATCHUP!$A25,SWISSW!$F:$F,"Won"))))*IF(ROW()=COLUMN(),0,1)</f>
        <v>0</v>
      </c>
      <c r="W25" s="14">
        <f ca="1">(((COUNTIFS(SWISSW!$I:$I,TOTAL_MATCHUP!$A25,SWISSW!$J:$J,TOTAL_MATCHUP!W$1,SWISSW!$F:$F,"Won")+COUNTIFS(SWISSW!$I:$I,TOTAL_MATCHUP!W$1,SWISSW!$J:$J,TOTAL_MATCHUP!$A25,SWISSW!$F:$F,"Lost")))+((COUNTIFS(SWISSW!$I:$I,TOTAL_MATCHUP!$A25,SWISSW!$J:$J,TOTAL_MATCHUP!W$1,SWISSW!$F:$F,"Lost")+COUNTIFS(SWISSW!$I:$I,TOTAL_MATCHUP!W$1,SWISSW!$J:$J,TOTAL_MATCHUP!$A25,SWISSW!$F:$F,"Won"))))*IF(ROW()=COLUMN(),0,1)</f>
        <v>4</v>
      </c>
      <c r="X25" s="14">
        <f ca="1">(((COUNTIFS(SWISSW!$I:$I,TOTAL_MATCHUP!$A25,SWISSW!$J:$J,TOTAL_MATCHUP!X$1,SWISSW!$F:$F,"Won")+COUNTIFS(SWISSW!$I:$I,TOTAL_MATCHUP!X$1,SWISSW!$J:$J,TOTAL_MATCHUP!$A25,SWISSW!$F:$F,"Lost")))+((COUNTIFS(SWISSW!$I:$I,TOTAL_MATCHUP!$A25,SWISSW!$J:$J,TOTAL_MATCHUP!X$1,SWISSW!$F:$F,"Lost")+COUNTIFS(SWISSW!$I:$I,TOTAL_MATCHUP!X$1,SWISSW!$J:$J,TOTAL_MATCHUP!$A25,SWISSW!$F:$F,"Won"))))*IF(ROW()=COLUMN(),0,1)</f>
        <v>0</v>
      </c>
      <c r="Y25" s="14">
        <f ca="1">(((COUNTIFS(SWISSW!$I:$I,TOTAL_MATCHUP!$A25,SWISSW!$J:$J,TOTAL_MATCHUP!Y$1,SWISSW!$F:$F,"Won")+COUNTIFS(SWISSW!$I:$I,TOTAL_MATCHUP!Y$1,SWISSW!$J:$J,TOTAL_MATCHUP!$A25,SWISSW!$F:$F,"Lost")))+((COUNTIFS(SWISSW!$I:$I,TOTAL_MATCHUP!$A25,SWISSW!$J:$J,TOTAL_MATCHUP!Y$1,SWISSW!$F:$F,"Lost")+COUNTIFS(SWISSW!$I:$I,TOTAL_MATCHUP!Y$1,SWISSW!$J:$J,TOTAL_MATCHUP!$A25,SWISSW!$F:$F,"Won"))))*IF(ROW()=COLUMN(),0,1)</f>
        <v>0</v>
      </c>
      <c r="Z25" s="14">
        <f ca="1">(((COUNTIFS(SWISSW!$I:$I,TOTAL_MATCHUP!$A25,SWISSW!$J:$J,TOTAL_MATCHUP!Z$1,SWISSW!$F:$F,"Won")+COUNTIFS(SWISSW!$I:$I,TOTAL_MATCHUP!Z$1,SWISSW!$J:$J,TOTAL_MATCHUP!$A25,SWISSW!$F:$F,"Lost")))+((COUNTIFS(SWISSW!$I:$I,TOTAL_MATCHUP!$A25,SWISSW!$J:$J,TOTAL_MATCHUP!Z$1,SWISSW!$F:$F,"Lost")+COUNTIFS(SWISSW!$I:$I,TOTAL_MATCHUP!Z$1,SWISSW!$J:$J,TOTAL_MATCHUP!$A25,SWISSW!$F:$F,"Won"))))*IF(ROW()=COLUMN(),0,1)</f>
        <v>0</v>
      </c>
      <c r="AA25" s="14">
        <f ca="1">(((COUNTIFS(SWISSW!$I:$I,TOTAL_MATCHUP!$A25,SWISSW!$J:$J,TOTAL_MATCHUP!AA$1,SWISSW!$F:$F,"Won")+COUNTIFS(SWISSW!$I:$I,TOTAL_MATCHUP!AA$1,SWISSW!$J:$J,TOTAL_MATCHUP!$A25,SWISSW!$F:$F,"Lost")))+((COUNTIFS(SWISSW!$I:$I,TOTAL_MATCHUP!$A25,SWISSW!$J:$J,TOTAL_MATCHUP!AA$1,SWISSW!$F:$F,"Lost")+COUNTIFS(SWISSW!$I:$I,TOTAL_MATCHUP!AA$1,SWISSW!$J:$J,TOTAL_MATCHUP!$A25,SWISSW!$F:$F,"Won"))))*IF(ROW()=COLUMN(),0,1)</f>
        <v>1</v>
      </c>
      <c r="AB25" s="14">
        <f ca="1">(((COUNTIFS(SWISSW!$I:$I,TOTAL_MATCHUP!$A25,SWISSW!$J:$J,TOTAL_MATCHUP!AB$1,SWISSW!$F:$F,"Won")+COUNTIFS(SWISSW!$I:$I,TOTAL_MATCHUP!AB$1,SWISSW!$J:$J,TOTAL_MATCHUP!$A25,SWISSW!$F:$F,"Lost")))+((COUNTIFS(SWISSW!$I:$I,TOTAL_MATCHUP!$A25,SWISSW!$J:$J,TOTAL_MATCHUP!AB$1,SWISSW!$F:$F,"Lost")+COUNTIFS(SWISSW!$I:$I,TOTAL_MATCHUP!AB$1,SWISSW!$J:$J,TOTAL_MATCHUP!$A25,SWISSW!$F:$F,"Won"))))*IF(ROW()=COLUMN(),0,1)</f>
        <v>0</v>
      </c>
      <c r="AC25" s="14">
        <f ca="1">(((COUNTIFS(SWISSW!$I:$I,TOTAL_MATCHUP!$A25,SWISSW!$J:$J,TOTAL_MATCHUP!AC$1,SWISSW!$F:$F,"Won")+COUNTIFS(SWISSW!$I:$I,TOTAL_MATCHUP!AC$1,SWISSW!$J:$J,TOTAL_MATCHUP!$A25,SWISSW!$F:$F,"Lost")))+((COUNTIFS(SWISSW!$I:$I,TOTAL_MATCHUP!$A25,SWISSW!$J:$J,TOTAL_MATCHUP!AC$1,SWISSW!$F:$F,"Lost")+COUNTIFS(SWISSW!$I:$I,TOTAL_MATCHUP!AC$1,SWISSW!$J:$J,TOTAL_MATCHUP!$A25,SWISSW!$F:$F,"Won"))))*IF(ROW()=COLUMN(),0,1)</f>
        <v>0</v>
      </c>
      <c r="AD25" s="14">
        <f ca="1">(((COUNTIFS(SWISSW!$I:$I,TOTAL_MATCHUP!$A25,SWISSW!$J:$J,TOTAL_MATCHUP!AD$1,SWISSW!$F:$F,"Won")+COUNTIFS(SWISSW!$I:$I,TOTAL_MATCHUP!AD$1,SWISSW!$J:$J,TOTAL_MATCHUP!$A25,SWISSW!$F:$F,"Lost")))+((COUNTIFS(SWISSW!$I:$I,TOTAL_MATCHUP!$A25,SWISSW!$J:$J,TOTAL_MATCHUP!AD$1,SWISSW!$F:$F,"Lost")+COUNTIFS(SWISSW!$I:$I,TOTAL_MATCHUP!AD$1,SWISSW!$J:$J,TOTAL_MATCHUP!$A25,SWISSW!$F:$F,"Won"))))*IF(ROW()=COLUMN(),0,1)</f>
        <v>0</v>
      </c>
      <c r="AE25" s="14">
        <f ca="1">(((COUNTIFS(SWISSW!$I:$I,TOTAL_MATCHUP!$A25,SWISSW!$J:$J,TOTAL_MATCHUP!AE$1,SWISSW!$F:$F,"Won")+COUNTIFS(SWISSW!$I:$I,TOTAL_MATCHUP!AE$1,SWISSW!$J:$J,TOTAL_MATCHUP!$A25,SWISSW!$F:$F,"Lost")))+((COUNTIFS(SWISSW!$I:$I,TOTAL_MATCHUP!$A25,SWISSW!$J:$J,TOTAL_MATCHUP!AE$1,SWISSW!$F:$F,"Lost")+COUNTIFS(SWISSW!$I:$I,TOTAL_MATCHUP!AE$1,SWISSW!$J:$J,TOTAL_MATCHUP!$A25,SWISSW!$F:$F,"Won"))))*IF(ROW()=COLUMN(),0,1)</f>
        <v>0</v>
      </c>
      <c r="AF25" s="14">
        <f ca="1">(((COUNTIFS(SWISSW!$I:$I,TOTAL_MATCHUP!$A25,SWISSW!$J:$J,TOTAL_MATCHUP!AF$1,SWISSW!$F:$F,"Won")+COUNTIFS(SWISSW!$I:$I,TOTAL_MATCHUP!AF$1,SWISSW!$J:$J,TOTAL_MATCHUP!$A25,SWISSW!$F:$F,"Lost")))+((COUNTIFS(SWISSW!$I:$I,TOTAL_MATCHUP!$A25,SWISSW!$J:$J,TOTAL_MATCHUP!AF$1,SWISSW!$F:$F,"Lost")+COUNTIFS(SWISSW!$I:$I,TOTAL_MATCHUP!AF$1,SWISSW!$J:$J,TOTAL_MATCHUP!$A25,SWISSW!$F:$F,"Won"))))*IF(ROW()=COLUMN(),0,1)</f>
        <v>0</v>
      </c>
      <c r="AG25" s="14">
        <f ca="1">(((COUNTIFS(SWISSW!$I:$I,TOTAL_MATCHUP!$A25,SWISSW!$J:$J,TOTAL_MATCHUP!AG$1,SWISSW!$F:$F,"Won")+COUNTIFS(SWISSW!$I:$I,TOTAL_MATCHUP!AG$1,SWISSW!$J:$J,TOTAL_MATCHUP!$A25,SWISSW!$F:$F,"Lost")))+((COUNTIFS(SWISSW!$I:$I,TOTAL_MATCHUP!$A25,SWISSW!$J:$J,TOTAL_MATCHUP!AG$1,SWISSW!$F:$F,"Lost")+COUNTIFS(SWISSW!$I:$I,TOTAL_MATCHUP!AG$1,SWISSW!$J:$J,TOTAL_MATCHUP!$A25,SWISSW!$F:$F,"Won"))))*IF(ROW()=COLUMN(),0,1)</f>
        <v>1</v>
      </c>
      <c r="AH25" s="14">
        <f ca="1">(((COUNTIFS(SWISSW!$I:$I,TOTAL_MATCHUP!$A25,SWISSW!$J:$J,TOTAL_MATCHUP!AH$1,SWISSW!$F:$F,"Won")+COUNTIFS(SWISSW!$I:$I,TOTAL_MATCHUP!AH$1,SWISSW!$J:$J,TOTAL_MATCHUP!$A25,SWISSW!$F:$F,"Lost")))+((COUNTIFS(SWISSW!$I:$I,TOTAL_MATCHUP!$A25,SWISSW!$J:$J,TOTAL_MATCHUP!AH$1,SWISSW!$F:$F,"Lost")+COUNTIFS(SWISSW!$I:$I,TOTAL_MATCHUP!AH$1,SWISSW!$J:$J,TOTAL_MATCHUP!$A25,SWISSW!$F:$F,"Won"))))*IF(ROW()=COLUMN(),0,1)</f>
        <v>0</v>
      </c>
      <c r="AI25" s="14">
        <f ca="1">(((COUNTIFS(SWISSW!$I:$I,TOTAL_MATCHUP!$A25,SWISSW!$J:$J,TOTAL_MATCHUP!AI$1,SWISSW!$F:$F,"Won")+COUNTIFS(SWISSW!$I:$I,TOTAL_MATCHUP!AI$1,SWISSW!$J:$J,TOTAL_MATCHUP!$A25,SWISSW!$F:$F,"Lost")))+((COUNTIFS(SWISSW!$I:$I,TOTAL_MATCHUP!$A25,SWISSW!$J:$J,TOTAL_MATCHUP!AI$1,SWISSW!$F:$F,"Lost")+COUNTIFS(SWISSW!$I:$I,TOTAL_MATCHUP!AI$1,SWISSW!$J:$J,TOTAL_MATCHUP!$A25,SWISSW!$F:$F,"Won"))))*IF(ROW()=COLUMN(),0,1)</f>
        <v>0</v>
      </c>
      <c r="AJ25" s="14">
        <f ca="1">(((COUNTIFS(SWISSW!$I:$I,TOTAL_MATCHUP!$A25,SWISSW!$J:$J,TOTAL_MATCHUP!AJ$1,SWISSW!$F:$F,"Won")+COUNTIFS(SWISSW!$I:$I,TOTAL_MATCHUP!AJ$1,SWISSW!$J:$J,TOTAL_MATCHUP!$A25,SWISSW!$F:$F,"Lost")))+((COUNTIFS(SWISSW!$I:$I,TOTAL_MATCHUP!$A25,SWISSW!$J:$J,TOTAL_MATCHUP!AJ$1,SWISSW!$F:$F,"Lost")+COUNTIFS(SWISSW!$I:$I,TOTAL_MATCHUP!AJ$1,SWISSW!$J:$J,TOTAL_MATCHUP!$A25,SWISSW!$F:$F,"Won"))))*IF(ROW()=COLUMN(),0,1)</f>
        <v>0</v>
      </c>
      <c r="AK25" s="14">
        <f ca="1">(((COUNTIFS(SWISSW!$I:$I,TOTAL_MATCHUP!$A25,SWISSW!$J:$J,TOTAL_MATCHUP!AK$1,SWISSW!$F:$F,"Won")+COUNTIFS(SWISSW!$I:$I,TOTAL_MATCHUP!AK$1,SWISSW!$J:$J,TOTAL_MATCHUP!$A25,SWISSW!$F:$F,"Lost")))+((COUNTIFS(SWISSW!$I:$I,TOTAL_MATCHUP!$A25,SWISSW!$J:$J,TOTAL_MATCHUP!AK$1,SWISSW!$F:$F,"Lost")+COUNTIFS(SWISSW!$I:$I,TOTAL_MATCHUP!AK$1,SWISSW!$J:$J,TOTAL_MATCHUP!$A25,SWISSW!$F:$F,"Won"))))*IF(ROW()=COLUMN(),0,1)</f>
        <v>0</v>
      </c>
      <c r="AL25" s="14">
        <f ca="1">(((COUNTIFS(SWISSW!$I:$I,TOTAL_MATCHUP!$A25,SWISSW!$J:$J,TOTAL_MATCHUP!AL$1,SWISSW!$F:$F,"Won")+COUNTIFS(SWISSW!$I:$I,TOTAL_MATCHUP!AL$1,SWISSW!$J:$J,TOTAL_MATCHUP!$A25,SWISSW!$F:$F,"Lost")))+((COUNTIFS(SWISSW!$I:$I,TOTAL_MATCHUP!$A25,SWISSW!$J:$J,TOTAL_MATCHUP!AL$1,SWISSW!$F:$F,"Lost")+COUNTIFS(SWISSW!$I:$I,TOTAL_MATCHUP!AL$1,SWISSW!$J:$J,TOTAL_MATCHUP!$A25,SWISSW!$F:$F,"Won"))))*IF(ROW()=COLUMN(),0,1)</f>
        <v>0</v>
      </c>
      <c r="AM25" s="14">
        <f ca="1">(((COUNTIFS(SWISSW!$I:$I,TOTAL_MATCHUP!$A25,SWISSW!$J:$J,TOTAL_MATCHUP!AM$1,SWISSW!$F:$F,"Won")+COUNTIFS(SWISSW!$I:$I,TOTAL_MATCHUP!AM$1,SWISSW!$J:$J,TOTAL_MATCHUP!$A25,SWISSW!$F:$F,"Lost")))+((COUNTIFS(SWISSW!$I:$I,TOTAL_MATCHUP!$A25,SWISSW!$J:$J,TOTAL_MATCHUP!AM$1,SWISSW!$F:$F,"Lost")+COUNTIFS(SWISSW!$I:$I,TOTAL_MATCHUP!AM$1,SWISSW!$J:$J,TOTAL_MATCHUP!$A25,SWISSW!$F:$F,"Won"))))*IF(ROW()=COLUMN(),0,1)</f>
        <v>1</v>
      </c>
      <c r="AN25" s="14">
        <f ca="1">(((COUNTIFS(SWISSW!$I:$I,TOTAL_MATCHUP!$A25,SWISSW!$J:$J,TOTAL_MATCHUP!AN$1,SWISSW!$F:$F,"Won")+COUNTIFS(SWISSW!$I:$I,TOTAL_MATCHUP!AN$1,SWISSW!$J:$J,TOTAL_MATCHUP!$A25,SWISSW!$F:$F,"Lost")))+((COUNTIFS(SWISSW!$I:$I,TOTAL_MATCHUP!$A25,SWISSW!$J:$J,TOTAL_MATCHUP!AN$1,SWISSW!$F:$F,"Lost")+COUNTIFS(SWISSW!$I:$I,TOTAL_MATCHUP!AN$1,SWISSW!$J:$J,TOTAL_MATCHUP!$A25,SWISSW!$F:$F,"Won"))))*IF(ROW()=COLUMN(),0,1)</f>
        <v>0</v>
      </c>
      <c r="AO25" s="14">
        <f ca="1">(((COUNTIFS(SWISSW!$I:$I,TOTAL_MATCHUP!$A25,SWISSW!$J:$J,TOTAL_MATCHUP!AO$1,SWISSW!$F:$F,"Won")+COUNTIFS(SWISSW!$I:$I,TOTAL_MATCHUP!AO$1,SWISSW!$J:$J,TOTAL_MATCHUP!$A25,SWISSW!$F:$F,"Lost")))+((COUNTIFS(SWISSW!$I:$I,TOTAL_MATCHUP!$A25,SWISSW!$J:$J,TOTAL_MATCHUP!AO$1,SWISSW!$F:$F,"Lost")+COUNTIFS(SWISSW!$I:$I,TOTAL_MATCHUP!AO$1,SWISSW!$J:$J,TOTAL_MATCHUP!$A25,SWISSW!$F:$F,"Won"))))*IF(ROW()=COLUMN(),0,1)</f>
        <v>0</v>
      </c>
      <c r="AP25" s="14">
        <f ca="1">(((COUNTIFS(SWISSW!$I:$I,TOTAL_MATCHUP!$A25,SWISSW!$J:$J,TOTAL_MATCHUP!AP$1,SWISSW!$F:$F,"Won")+COUNTIFS(SWISSW!$I:$I,TOTAL_MATCHUP!AP$1,SWISSW!$J:$J,TOTAL_MATCHUP!$A25,SWISSW!$F:$F,"Lost")))+((COUNTIFS(SWISSW!$I:$I,TOTAL_MATCHUP!$A25,SWISSW!$J:$J,TOTAL_MATCHUP!AP$1,SWISSW!$F:$F,"Lost")+COUNTIFS(SWISSW!$I:$I,TOTAL_MATCHUP!AP$1,SWISSW!$J:$J,TOTAL_MATCHUP!$A25,SWISSW!$F:$F,"Won"))))*IF(ROW()=COLUMN(),0,1)</f>
        <v>0</v>
      </c>
      <c r="AQ25" s="14">
        <f ca="1">(((COUNTIFS(SWISSW!$I:$I,TOTAL_MATCHUP!$A25,SWISSW!$J:$J,TOTAL_MATCHUP!AQ$1,SWISSW!$F:$F,"Won")+COUNTIFS(SWISSW!$I:$I,TOTAL_MATCHUP!AQ$1,SWISSW!$J:$J,TOTAL_MATCHUP!$A25,SWISSW!$F:$F,"Lost")))+((COUNTIFS(SWISSW!$I:$I,TOTAL_MATCHUP!$A25,SWISSW!$J:$J,TOTAL_MATCHUP!AQ$1,SWISSW!$F:$F,"Lost")+COUNTIFS(SWISSW!$I:$I,TOTAL_MATCHUP!AQ$1,SWISSW!$J:$J,TOTAL_MATCHUP!$A25,SWISSW!$F:$F,"Won"))))*IF(ROW()=COLUMN(),0,1)</f>
        <v>0</v>
      </c>
      <c r="AR25" s="14">
        <f ca="1">(((COUNTIFS(SWISSW!$I:$I,TOTAL_MATCHUP!$A25,SWISSW!$J:$J,TOTAL_MATCHUP!AR$1,SWISSW!$F:$F,"Won")+COUNTIFS(SWISSW!$I:$I,TOTAL_MATCHUP!AR$1,SWISSW!$J:$J,TOTAL_MATCHUP!$A25,SWISSW!$F:$F,"Lost")))+((COUNTIFS(SWISSW!$I:$I,TOTAL_MATCHUP!$A25,SWISSW!$J:$J,TOTAL_MATCHUP!AR$1,SWISSW!$F:$F,"Lost")+COUNTIFS(SWISSW!$I:$I,TOTAL_MATCHUP!AR$1,SWISSW!$J:$J,TOTAL_MATCHUP!$A25,SWISSW!$F:$F,"Won"))))*IF(ROW()=COLUMN(),0,1)</f>
        <v>0</v>
      </c>
      <c r="AS25" s="14">
        <f ca="1">(((COUNTIFS(SWISSW!$I:$I,TOTAL_MATCHUP!$A25,SWISSW!$J:$J,TOTAL_MATCHUP!AS$1,SWISSW!$F:$F,"Won")+COUNTIFS(SWISSW!$I:$I,TOTAL_MATCHUP!AS$1,SWISSW!$J:$J,TOTAL_MATCHUP!$A25,SWISSW!$F:$F,"Lost")))+((COUNTIFS(SWISSW!$I:$I,TOTAL_MATCHUP!$A25,SWISSW!$J:$J,TOTAL_MATCHUP!AS$1,SWISSW!$F:$F,"Lost")+COUNTIFS(SWISSW!$I:$I,TOTAL_MATCHUP!AS$1,SWISSW!$J:$J,TOTAL_MATCHUP!$A25,SWISSW!$F:$F,"Won"))))*IF(ROW()=COLUMN(),0,1)</f>
        <v>0</v>
      </c>
      <c r="AT25" s="14">
        <f ca="1">(((COUNTIFS(SWISSW!$I:$I,TOTAL_MATCHUP!$A25,SWISSW!$J:$J,TOTAL_MATCHUP!AT$1,SWISSW!$F:$F,"Won")+COUNTIFS(SWISSW!$I:$I,TOTAL_MATCHUP!AT$1,SWISSW!$J:$J,TOTAL_MATCHUP!$A25,SWISSW!$F:$F,"Lost")))+((COUNTIFS(SWISSW!$I:$I,TOTAL_MATCHUP!$A25,SWISSW!$J:$J,TOTAL_MATCHUP!AT$1,SWISSW!$F:$F,"Lost")+COUNTIFS(SWISSW!$I:$I,TOTAL_MATCHUP!AT$1,SWISSW!$J:$J,TOTAL_MATCHUP!$A25,SWISSW!$F:$F,"Won"))))*IF(ROW()=COLUMN(),0,1)</f>
        <v>0</v>
      </c>
      <c r="AU25" s="14">
        <f ca="1">(((COUNTIFS(SWISSW!$I:$I,TOTAL_MATCHUP!$A25,SWISSW!$J:$J,TOTAL_MATCHUP!AU$1,SWISSW!$F:$F,"Won")+COUNTIFS(SWISSW!$I:$I,TOTAL_MATCHUP!AU$1,SWISSW!$J:$J,TOTAL_MATCHUP!$A25,SWISSW!$F:$F,"Lost")))+((COUNTIFS(SWISSW!$I:$I,TOTAL_MATCHUP!$A25,SWISSW!$J:$J,TOTAL_MATCHUP!AU$1,SWISSW!$F:$F,"Lost")+COUNTIFS(SWISSW!$I:$I,TOTAL_MATCHUP!AU$1,SWISSW!$J:$J,TOTAL_MATCHUP!$A25,SWISSW!$F:$F,"Won"))))*IF(ROW()=COLUMN(),0,1)</f>
        <v>0</v>
      </c>
      <c r="AV25" s="14">
        <f ca="1">(((COUNTIFS(SWISSW!$I:$I,TOTAL_MATCHUP!$A25,SWISSW!$J:$J,TOTAL_MATCHUP!AV$1,SWISSW!$F:$F,"Won")+COUNTIFS(SWISSW!$I:$I,TOTAL_MATCHUP!AV$1,SWISSW!$J:$J,TOTAL_MATCHUP!$A25,SWISSW!$F:$F,"Lost")))+((COUNTIFS(SWISSW!$I:$I,TOTAL_MATCHUP!$A25,SWISSW!$J:$J,TOTAL_MATCHUP!AV$1,SWISSW!$F:$F,"Lost")+COUNTIFS(SWISSW!$I:$I,TOTAL_MATCHUP!AV$1,SWISSW!$J:$J,TOTAL_MATCHUP!$A25,SWISSW!$F:$F,"Won"))))*IF(ROW()=COLUMN(),0,1)</f>
        <v>0</v>
      </c>
      <c r="AW25" s="14">
        <f ca="1">(((COUNTIFS(SWISSW!$I:$I,TOTAL_MATCHUP!$A25,SWISSW!$J:$J,TOTAL_MATCHUP!AW$1,SWISSW!$F:$F,"Won")+COUNTIFS(SWISSW!$I:$I,TOTAL_MATCHUP!AW$1,SWISSW!$J:$J,TOTAL_MATCHUP!$A25,SWISSW!$F:$F,"Lost")))+((COUNTIFS(SWISSW!$I:$I,TOTAL_MATCHUP!$A25,SWISSW!$J:$J,TOTAL_MATCHUP!AW$1,SWISSW!$F:$F,"Lost")+COUNTIFS(SWISSW!$I:$I,TOTAL_MATCHUP!AW$1,SWISSW!$J:$J,TOTAL_MATCHUP!$A25,SWISSW!$F:$F,"Won"))))*IF(ROW()=COLUMN(),0,1)</f>
        <v>0</v>
      </c>
      <c r="AX25" s="14">
        <f ca="1">(((COUNTIFS(SWISSW!$I:$I,TOTAL_MATCHUP!$A25,SWISSW!$J:$J,TOTAL_MATCHUP!AX$1,SWISSW!$F:$F,"Won")+COUNTIFS(SWISSW!$I:$I,TOTAL_MATCHUP!AX$1,SWISSW!$J:$J,TOTAL_MATCHUP!$A25,SWISSW!$F:$F,"Lost")))+((COUNTIFS(SWISSW!$I:$I,TOTAL_MATCHUP!$A25,SWISSW!$J:$J,TOTAL_MATCHUP!AX$1,SWISSW!$F:$F,"Lost")+COUNTIFS(SWISSW!$I:$I,TOTAL_MATCHUP!AX$1,SWISSW!$J:$J,TOTAL_MATCHUP!$A25,SWISSW!$F:$F,"Won"))))*IF(ROW()=COLUMN(),0,1)</f>
        <v>0</v>
      </c>
      <c r="AY25" s="14">
        <f ca="1">(((COUNTIFS(SWISSW!$I:$I,TOTAL_MATCHUP!$A25,SWISSW!$J:$J,TOTAL_MATCHUP!AY$1,SWISSW!$F:$F,"Won")+COUNTIFS(SWISSW!$I:$I,TOTAL_MATCHUP!AY$1,SWISSW!$J:$J,TOTAL_MATCHUP!$A25,SWISSW!$F:$F,"Lost")))+((COUNTIFS(SWISSW!$I:$I,TOTAL_MATCHUP!$A25,SWISSW!$J:$J,TOTAL_MATCHUP!AY$1,SWISSW!$F:$F,"Lost")+COUNTIFS(SWISSW!$I:$I,TOTAL_MATCHUP!AY$1,SWISSW!$J:$J,TOTAL_MATCHUP!$A25,SWISSW!$F:$F,"Won"))))*IF(ROW()=COLUMN(),0,1)</f>
        <v>0</v>
      </c>
      <c r="AZ25" s="14">
        <f ca="1">(((COUNTIFS(SWISSW!$I:$I,TOTAL_MATCHUP!$A25,SWISSW!$J:$J,TOTAL_MATCHUP!AZ$1,SWISSW!$F:$F,"Won")+COUNTIFS(SWISSW!$I:$I,TOTAL_MATCHUP!AZ$1,SWISSW!$J:$J,TOTAL_MATCHUP!$A25,SWISSW!$F:$F,"Lost")))+((COUNTIFS(SWISSW!$I:$I,TOTAL_MATCHUP!$A25,SWISSW!$J:$J,TOTAL_MATCHUP!AZ$1,SWISSW!$F:$F,"Lost")+COUNTIFS(SWISSW!$I:$I,TOTAL_MATCHUP!AZ$1,SWISSW!$J:$J,TOTAL_MATCHUP!$A25,SWISSW!$F:$F,"Won"))))*IF(ROW()=COLUMN(),0,1)</f>
        <v>0</v>
      </c>
      <c r="BA25" s="14">
        <f ca="1">(((COUNTIFS(SWISSW!$I:$I,TOTAL_MATCHUP!$A25,SWISSW!$J:$J,TOTAL_MATCHUP!BA$1,SWISSW!$F:$F,"Won")+COUNTIFS(SWISSW!$I:$I,TOTAL_MATCHUP!BA$1,SWISSW!$J:$J,TOTAL_MATCHUP!$A25,SWISSW!$F:$F,"Lost")))+((COUNTIFS(SWISSW!$I:$I,TOTAL_MATCHUP!$A25,SWISSW!$J:$J,TOTAL_MATCHUP!BA$1,SWISSW!$F:$F,"Lost")+COUNTIFS(SWISSW!$I:$I,TOTAL_MATCHUP!BA$1,SWISSW!$J:$J,TOTAL_MATCHUP!$A25,SWISSW!$F:$F,"Won"))))*IF(ROW()=COLUMN(),0,1)</f>
        <v>0</v>
      </c>
      <c r="BB25" s="14">
        <f ca="1">(((COUNTIFS(SWISSW!$I:$I,TOTAL_MATCHUP!$A25,SWISSW!$J:$J,TOTAL_MATCHUP!BB$1,SWISSW!$F:$F,"Won")+COUNTIFS(SWISSW!$I:$I,TOTAL_MATCHUP!BB$1,SWISSW!$J:$J,TOTAL_MATCHUP!$A25,SWISSW!$F:$F,"Lost")))+((COUNTIFS(SWISSW!$I:$I,TOTAL_MATCHUP!$A25,SWISSW!$J:$J,TOTAL_MATCHUP!BB$1,SWISSW!$F:$F,"Lost")+COUNTIFS(SWISSW!$I:$I,TOTAL_MATCHUP!BB$1,SWISSW!$J:$J,TOTAL_MATCHUP!$A25,SWISSW!$F:$F,"Won"))))*IF(ROW()=COLUMN(),0,1)</f>
        <v>0</v>
      </c>
      <c r="BC25" s="14">
        <f ca="1">(((COUNTIFS(SWISSW!$I:$I,TOTAL_MATCHUP!$A25,SWISSW!$J:$J,TOTAL_MATCHUP!BC$1,SWISSW!$F:$F,"Won")+COUNTIFS(SWISSW!$I:$I,TOTAL_MATCHUP!BC$1,SWISSW!$J:$J,TOTAL_MATCHUP!$A25,SWISSW!$F:$F,"Lost")))+((COUNTIFS(SWISSW!$I:$I,TOTAL_MATCHUP!$A25,SWISSW!$J:$J,TOTAL_MATCHUP!BC$1,SWISSW!$F:$F,"Lost")+COUNTIFS(SWISSW!$I:$I,TOTAL_MATCHUP!BC$1,SWISSW!$J:$J,TOTAL_MATCHUP!$A25,SWISSW!$F:$F,"Won"))))*IF(ROW()=COLUMN(),0,1)</f>
        <v>0</v>
      </c>
      <c r="BD25" s="14">
        <f ca="1">(((COUNTIFS(SWISSW!$I:$I,TOTAL_MATCHUP!$A25,SWISSW!$J:$J,TOTAL_MATCHUP!BD$1,SWISSW!$F:$F,"Won")+COUNTIFS(SWISSW!$I:$I,TOTAL_MATCHUP!BD$1,SWISSW!$J:$J,TOTAL_MATCHUP!$A25,SWISSW!$F:$F,"Lost")))+((COUNTIFS(SWISSW!$I:$I,TOTAL_MATCHUP!$A25,SWISSW!$J:$J,TOTAL_MATCHUP!BD$1,SWISSW!$F:$F,"Lost")+COUNTIFS(SWISSW!$I:$I,TOTAL_MATCHUP!BD$1,SWISSW!$J:$J,TOTAL_MATCHUP!$A25,SWISSW!$F:$F,"Won"))))*IF(ROW()=COLUMN(),0,1)</f>
        <v>0</v>
      </c>
      <c r="BE25" s="14">
        <f ca="1">(((COUNTIFS(SWISSW!$I:$I,TOTAL_MATCHUP!$A25,SWISSW!$J:$J,TOTAL_MATCHUP!BE$1,SWISSW!$F:$F,"Won")+COUNTIFS(SWISSW!$I:$I,TOTAL_MATCHUP!BE$1,SWISSW!$J:$J,TOTAL_MATCHUP!$A25,SWISSW!$F:$F,"Lost")))+((COUNTIFS(SWISSW!$I:$I,TOTAL_MATCHUP!$A25,SWISSW!$J:$J,TOTAL_MATCHUP!BE$1,SWISSW!$F:$F,"Lost")+COUNTIFS(SWISSW!$I:$I,TOTAL_MATCHUP!BE$1,SWISSW!$J:$J,TOTAL_MATCHUP!$A25,SWISSW!$F:$F,"Won"))))*IF(ROW()=COLUMN(),0,1)</f>
        <v>0</v>
      </c>
      <c r="BF25" s="14">
        <f ca="1">(((COUNTIFS(SWISSW!$I:$I,TOTAL_MATCHUP!$A25,SWISSW!$J:$J,TOTAL_MATCHUP!BF$1,SWISSW!$F:$F,"Won")+COUNTIFS(SWISSW!$I:$I,TOTAL_MATCHUP!BF$1,SWISSW!$J:$J,TOTAL_MATCHUP!$A25,SWISSW!$F:$F,"Lost")))+((COUNTIFS(SWISSW!$I:$I,TOTAL_MATCHUP!$A25,SWISSW!$J:$J,TOTAL_MATCHUP!BF$1,SWISSW!$F:$F,"Lost")+COUNTIFS(SWISSW!$I:$I,TOTAL_MATCHUP!BF$1,SWISSW!$J:$J,TOTAL_MATCHUP!$A25,SWISSW!$F:$F,"Won"))))*IF(ROW()=COLUMN(),0,1)</f>
        <v>0</v>
      </c>
    </row>
    <row r="26" spans="1:58" ht="55" customHeight="1" x14ac:dyDescent="0.3">
      <c r="A26" s="3" t="str">
        <f ca="1">MATCHUP!A26</f>
        <v>Fangren Tron</v>
      </c>
      <c r="B26" s="14">
        <f ca="1">(((COUNTIFS(SWISSW!$I:$I,TOTAL_MATCHUP!$A26,SWISSW!$J:$J,TOTAL_MATCHUP!B$1,SWISSW!$F:$F,"Won")+COUNTIFS(SWISSW!$I:$I,TOTAL_MATCHUP!B$1,SWISSW!$J:$J,TOTAL_MATCHUP!$A26,SWISSW!$F:$F,"Lost")))+((COUNTIFS(SWISSW!$I:$I,TOTAL_MATCHUP!$A26,SWISSW!$J:$J,TOTAL_MATCHUP!B$1,SWISSW!$F:$F,"Lost")+COUNTIFS(SWISSW!$I:$I,TOTAL_MATCHUP!B$1,SWISSW!$J:$J,TOTAL_MATCHUP!$A26,SWISSW!$F:$F,"Won"))))*IF(ROW()=COLUMN(),0,1)</f>
        <v>6</v>
      </c>
      <c r="C26" s="14">
        <f ca="1">(((COUNTIFS(SWISSW!$I:$I,TOTAL_MATCHUP!$A26,SWISSW!$J:$J,TOTAL_MATCHUP!C$1,SWISSW!$F:$F,"Won")+COUNTIFS(SWISSW!$I:$I,TOTAL_MATCHUP!C$1,SWISSW!$J:$J,TOTAL_MATCHUP!$A26,SWISSW!$F:$F,"Lost")))+((COUNTIFS(SWISSW!$I:$I,TOTAL_MATCHUP!$A26,SWISSW!$J:$J,TOTAL_MATCHUP!C$1,SWISSW!$F:$F,"Lost")+COUNTIFS(SWISSW!$I:$I,TOTAL_MATCHUP!C$1,SWISSW!$J:$J,TOTAL_MATCHUP!$A26,SWISSW!$F:$F,"Won"))))*IF(ROW()=COLUMN(),0,1)</f>
        <v>2</v>
      </c>
      <c r="D26" s="14">
        <f ca="1">(((COUNTIFS(SWISSW!$I:$I,TOTAL_MATCHUP!$A26,SWISSW!$J:$J,TOTAL_MATCHUP!D$1,SWISSW!$F:$F,"Won")+COUNTIFS(SWISSW!$I:$I,TOTAL_MATCHUP!D$1,SWISSW!$J:$J,TOTAL_MATCHUP!$A26,SWISSW!$F:$F,"Lost")))+((COUNTIFS(SWISSW!$I:$I,TOTAL_MATCHUP!$A26,SWISSW!$J:$J,TOTAL_MATCHUP!D$1,SWISSW!$F:$F,"Lost")+COUNTIFS(SWISSW!$I:$I,TOTAL_MATCHUP!D$1,SWISSW!$J:$J,TOTAL_MATCHUP!$A26,SWISSW!$F:$F,"Won"))))*IF(ROW()=COLUMN(),0,1)</f>
        <v>4</v>
      </c>
      <c r="E26" s="14">
        <f ca="1">(((COUNTIFS(SWISSW!$I:$I,TOTAL_MATCHUP!$A26,SWISSW!$J:$J,TOTAL_MATCHUP!E$1,SWISSW!$F:$F,"Won")+COUNTIFS(SWISSW!$I:$I,TOTAL_MATCHUP!E$1,SWISSW!$J:$J,TOTAL_MATCHUP!$A26,SWISSW!$F:$F,"Lost")))+((COUNTIFS(SWISSW!$I:$I,TOTAL_MATCHUP!$A26,SWISSW!$J:$J,TOTAL_MATCHUP!E$1,SWISSW!$F:$F,"Lost")+COUNTIFS(SWISSW!$I:$I,TOTAL_MATCHUP!E$1,SWISSW!$J:$J,TOTAL_MATCHUP!$A26,SWISSW!$F:$F,"Won"))))*IF(ROW()=COLUMN(),0,1)</f>
        <v>5</v>
      </c>
      <c r="F26" s="14">
        <f ca="1">(((COUNTIFS(SWISSW!$I:$I,TOTAL_MATCHUP!$A26,SWISSW!$J:$J,TOTAL_MATCHUP!F$1,SWISSW!$F:$F,"Won")+COUNTIFS(SWISSW!$I:$I,TOTAL_MATCHUP!F$1,SWISSW!$J:$J,TOTAL_MATCHUP!$A26,SWISSW!$F:$F,"Lost")))+((COUNTIFS(SWISSW!$I:$I,TOTAL_MATCHUP!$A26,SWISSW!$J:$J,TOTAL_MATCHUP!F$1,SWISSW!$F:$F,"Lost")+COUNTIFS(SWISSW!$I:$I,TOTAL_MATCHUP!F$1,SWISSW!$J:$J,TOTAL_MATCHUP!$A26,SWISSW!$F:$F,"Won"))))*IF(ROW()=COLUMN(),0,1)</f>
        <v>4</v>
      </c>
      <c r="G26" s="14">
        <f ca="1">(((COUNTIFS(SWISSW!$I:$I,TOTAL_MATCHUP!$A26,SWISSW!$J:$J,TOTAL_MATCHUP!G$1,SWISSW!$F:$F,"Won")+COUNTIFS(SWISSW!$I:$I,TOTAL_MATCHUP!G$1,SWISSW!$J:$J,TOTAL_MATCHUP!$A26,SWISSW!$F:$F,"Lost")))+((COUNTIFS(SWISSW!$I:$I,TOTAL_MATCHUP!$A26,SWISSW!$J:$J,TOTAL_MATCHUP!G$1,SWISSW!$F:$F,"Lost")+COUNTIFS(SWISSW!$I:$I,TOTAL_MATCHUP!G$1,SWISSW!$J:$J,TOTAL_MATCHUP!$A26,SWISSW!$F:$F,"Won"))))*IF(ROW()=COLUMN(),0,1)</f>
        <v>2</v>
      </c>
      <c r="H26" s="14">
        <f ca="1">(((COUNTIFS(SWISSW!$I:$I,TOTAL_MATCHUP!$A26,SWISSW!$J:$J,TOTAL_MATCHUP!H$1,SWISSW!$F:$F,"Won")+COUNTIFS(SWISSW!$I:$I,TOTAL_MATCHUP!H$1,SWISSW!$J:$J,TOTAL_MATCHUP!$A26,SWISSW!$F:$F,"Lost")))+((COUNTIFS(SWISSW!$I:$I,TOTAL_MATCHUP!$A26,SWISSW!$J:$J,TOTAL_MATCHUP!H$1,SWISSW!$F:$F,"Lost")+COUNTIFS(SWISSW!$I:$I,TOTAL_MATCHUP!H$1,SWISSW!$J:$J,TOTAL_MATCHUP!$A26,SWISSW!$F:$F,"Won"))))*IF(ROW()=COLUMN(),0,1)</f>
        <v>1</v>
      </c>
      <c r="I26" s="14">
        <f ca="1">(((COUNTIFS(SWISSW!$I:$I,TOTAL_MATCHUP!$A26,SWISSW!$J:$J,TOTAL_MATCHUP!I$1,SWISSW!$F:$F,"Won")+COUNTIFS(SWISSW!$I:$I,TOTAL_MATCHUP!I$1,SWISSW!$J:$J,TOTAL_MATCHUP!$A26,SWISSW!$F:$F,"Lost")))+((COUNTIFS(SWISSW!$I:$I,TOTAL_MATCHUP!$A26,SWISSW!$J:$J,TOTAL_MATCHUP!I$1,SWISSW!$F:$F,"Lost")+COUNTIFS(SWISSW!$I:$I,TOTAL_MATCHUP!I$1,SWISSW!$J:$J,TOTAL_MATCHUP!$A26,SWISSW!$F:$F,"Won"))))*IF(ROW()=COLUMN(),0,1)</f>
        <v>2</v>
      </c>
      <c r="J26" s="14">
        <f ca="1">(((COUNTIFS(SWISSW!$I:$I,TOTAL_MATCHUP!$A26,SWISSW!$J:$J,TOTAL_MATCHUP!J$1,SWISSW!$F:$F,"Won")+COUNTIFS(SWISSW!$I:$I,TOTAL_MATCHUP!J$1,SWISSW!$J:$J,TOTAL_MATCHUP!$A26,SWISSW!$F:$F,"Lost")))+((COUNTIFS(SWISSW!$I:$I,TOTAL_MATCHUP!$A26,SWISSW!$J:$J,TOTAL_MATCHUP!J$1,SWISSW!$F:$F,"Lost")+COUNTIFS(SWISSW!$I:$I,TOTAL_MATCHUP!J$1,SWISSW!$J:$J,TOTAL_MATCHUP!$A26,SWISSW!$F:$F,"Won"))))*IF(ROW()=COLUMN(),0,1)</f>
        <v>0</v>
      </c>
      <c r="K26" s="14">
        <f ca="1">(((COUNTIFS(SWISSW!$I:$I,TOTAL_MATCHUP!$A26,SWISSW!$J:$J,TOTAL_MATCHUP!K$1,SWISSW!$F:$F,"Won")+COUNTIFS(SWISSW!$I:$I,TOTAL_MATCHUP!K$1,SWISSW!$J:$J,TOTAL_MATCHUP!$A26,SWISSW!$F:$F,"Lost")))+((COUNTIFS(SWISSW!$I:$I,TOTAL_MATCHUP!$A26,SWISSW!$J:$J,TOTAL_MATCHUP!K$1,SWISSW!$F:$F,"Lost")+COUNTIFS(SWISSW!$I:$I,TOTAL_MATCHUP!K$1,SWISSW!$J:$J,TOTAL_MATCHUP!$A26,SWISSW!$F:$F,"Won"))))*IF(ROW()=COLUMN(),0,1)</f>
        <v>2</v>
      </c>
      <c r="L26" s="14">
        <f ca="1">(((COUNTIFS(SWISSW!$I:$I,TOTAL_MATCHUP!$A26,SWISSW!$J:$J,TOTAL_MATCHUP!L$1,SWISSW!$F:$F,"Won")+COUNTIFS(SWISSW!$I:$I,TOTAL_MATCHUP!L$1,SWISSW!$J:$J,TOTAL_MATCHUP!$A26,SWISSW!$F:$F,"Lost")))+((COUNTIFS(SWISSW!$I:$I,TOTAL_MATCHUP!$A26,SWISSW!$J:$J,TOTAL_MATCHUP!L$1,SWISSW!$F:$F,"Lost")+COUNTIFS(SWISSW!$I:$I,TOTAL_MATCHUP!L$1,SWISSW!$J:$J,TOTAL_MATCHUP!$A26,SWISSW!$F:$F,"Won"))))*IF(ROW()=COLUMN(),0,1)</f>
        <v>2</v>
      </c>
      <c r="M26" s="14">
        <f ca="1">(((COUNTIFS(SWISSW!$I:$I,TOTAL_MATCHUP!$A26,SWISSW!$J:$J,TOTAL_MATCHUP!M$1,SWISSW!$F:$F,"Won")+COUNTIFS(SWISSW!$I:$I,TOTAL_MATCHUP!M$1,SWISSW!$J:$J,TOTAL_MATCHUP!$A26,SWISSW!$F:$F,"Lost")))+((COUNTIFS(SWISSW!$I:$I,TOTAL_MATCHUP!$A26,SWISSW!$J:$J,TOTAL_MATCHUP!M$1,SWISSW!$F:$F,"Lost")+COUNTIFS(SWISSW!$I:$I,TOTAL_MATCHUP!M$1,SWISSW!$J:$J,TOTAL_MATCHUP!$A26,SWISSW!$F:$F,"Won"))))*IF(ROW()=COLUMN(),0,1)</f>
        <v>1</v>
      </c>
      <c r="N26" s="14">
        <f ca="1">(((COUNTIFS(SWISSW!$I:$I,TOTAL_MATCHUP!$A26,SWISSW!$J:$J,TOTAL_MATCHUP!N$1,SWISSW!$F:$F,"Won")+COUNTIFS(SWISSW!$I:$I,TOTAL_MATCHUP!N$1,SWISSW!$J:$J,TOTAL_MATCHUP!$A26,SWISSW!$F:$F,"Lost")))+((COUNTIFS(SWISSW!$I:$I,TOTAL_MATCHUP!$A26,SWISSW!$J:$J,TOTAL_MATCHUP!N$1,SWISSW!$F:$F,"Lost")+COUNTIFS(SWISSW!$I:$I,TOTAL_MATCHUP!N$1,SWISSW!$J:$J,TOTAL_MATCHUP!$A26,SWISSW!$F:$F,"Won"))))*IF(ROW()=COLUMN(),0,1)</f>
        <v>2</v>
      </c>
      <c r="O26" s="14">
        <f ca="1">(((COUNTIFS(SWISSW!$I:$I,TOTAL_MATCHUP!$A26,SWISSW!$J:$J,TOTAL_MATCHUP!O$1,SWISSW!$F:$F,"Won")+COUNTIFS(SWISSW!$I:$I,TOTAL_MATCHUP!O$1,SWISSW!$J:$J,TOTAL_MATCHUP!$A26,SWISSW!$F:$F,"Lost")))+((COUNTIFS(SWISSW!$I:$I,TOTAL_MATCHUP!$A26,SWISSW!$J:$J,TOTAL_MATCHUP!O$1,SWISSW!$F:$F,"Lost")+COUNTIFS(SWISSW!$I:$I,TOTAL_MATCHUP!O$1,SWISSW!$J:$J,TOTAL_MATCHUP!$A26,SWISSW!$F:$F,"Won"))))*IF(ROW()=COLUMN(),0,1)</f>
        <v>1</v>
      </c>
      <c r="P26" s="14">
        <f ca="1">(((COUNTIFS(SWISSW!$I:$I,TOTAL_MATCHUP!$A26,SWISSW!$J:$J,TOTAL_MATCHUP!P$1,SWISSW!$F:$F,"Won")+COUNTIFS(SWISSW!$I:$I,TOTAL_MATCHUP!P$1,SWISSW!$J:$J,TOTAL_MATCHUP!$A26,SWISSW!$F:$F,"Lost")))+((COUNTIFS(SWISSW!$I:$I,TOTAL_MATCHUP!$A26,SWISSW!$J:$J,TOTAL_MATCHUP!P$1,SWISSW!$F:$F,"Lost")+COUNTIFS(SWISSW!$I:$I,TOTAL_MATCHUP!P$1,SWISSW!$J:$J,TOTAL_MATCHUP!$A26,SWISSW!$F:$F,"Won"))))*IF(ROW()=COLUMN(),0,1)</f>
        <v>1</v>
      </c>
      <c r="Q26" s="14">
        <f ca="1">(((COUNTIFS(SWISSW!$I:$I,TOTAL_MATCHUP!$A26,SWISSW!$J:$J,TOTAL_MATCHUP!Q$1,SWISSW!$F:$F,"Won")+COUNTIFS(SWISSW!$I:$I,TOTAL_MATCHUP!Q$1,SWISSW!$J:$J,TOTAL_MATCHUP!$A26,SWISSW!$F:$F,"Lost")))+((COUNTIFS(SWISSW!$I:$I,TOTAL_MATCHUP!$A26,SWISSW!$J:$J,TOTAL_MATCHUP!Q$1,SWISSW!$F:$F,"Lost")+COUNTIFS(SWISSW!$I:$I,TOTAL_MATCHUP!Q$1,SWISSW!$J:$J,TOTAL_MATCHUP!$A26,SWISSW!$F:$F,"Won"))))*IF(ROW()=COLUMN(),0,1)</f>
        <v>2</v>
      </c>
      <c r="R26" s="14">
        <f ca="1">(((COUNTIFS(SWISSW!$I:$I,TOTAL_MATCHUP!$A26,SWISSW!$J:$J,TOTAL_MATCHUP!R$1,SWISSW!$F:$F,"Won")+COUNTIFS(SWISSW!$I:$I,TOTAL_MATCHUP!R$1,SWISSW!$J:$J,TOTAL_MATCHUP!$A26,SWISSW!$F:$F,"Lost")))+((COUNTIFS(SWISSW!$I:$I,TOTAL_MATCHUP!$A26,SWISSW!$J:$J,TOTAL_MATCHUP!R$1,SWISSW!$F:$F,"Lost")+COUNTIFS(SWISSW!$I:$I,TOTAL_MATCHUP!R$1,SWISSW!$J:$J,TOTAL_MATCHUP!$A26,SWISSW!$F:$F,"Won"))))*IF(ROW()=COLUMN(),0,1)</f>
        <v>3</v>
      </c>
      <c r="S26" s="14">
        <f ca="1">(((COUNTIFS(SWISSW!$I:$I,TOTAL_MATCHUP!$A26,SWISSW!$J:$J,TOTAL_MATCHUP!S$1,SWISSW!$F:$F,"Won")+COUNTIFS(SWISSW!$I:$I,TOTAL_MATCHUP!S$1,SWISSW!$J:$J,TOTAL_MATCHUP!$A26,SWISSW!$F:$F,"Lost")))+((COUNTIFS(SWISSW!$I:$I,TOTAL_MATCHUP!$A26,SWISSW!$J:$J,TOTAL_MATCHUP!S$1,SWISSW!$F:$F,"Lost")+COUNTIFS(SWISSW!$I:$I,TOTAL_MATCHUP!S$1,SWISSW!$J:$J,TOTAL_MATCHUP!$A26,SWISSW!$F:$F,"Won"))))*IF(ROW()=COLUMN(),0,1)</f>
        <v>3</v>
      </c>
      <c r="T26" s="14">
        <f ca="1">(((COUNTIFS(SWISSW!$I:$I,TOTAL_MATCHUP!$A26,SWISSW!$J:$J,TOTAL_MATCHUP!T$1,SWISSW!$F:$F,"Won")+COUNTIFS(SWISSW!$I:$I,TOTAL_MATCHUP!T$1,SWISSW!$J:$J,TOTAL_MATCHUP!$A26,SWISSW!$F:$F,"Lost")))+((COUNTIFS(SWISSW!$I:$I,TOTAL_MATCHUP!$A26,SWISSW!$J:$J,TOTAL_MATCHUP!T$1,SWISSW!$F:$F,"Lost")+COUNTIFS(SWISSW!$I:$I,TOTAL_MATCHUP!T$1,SWISSW!$J:$J,TOTAL_MATCHUP!$A26,SWISSW!$F:$F,"Won"))))*IF(ROW()=COLUMN(),0,1)</f>
        <v>2</v>
      </c>
      <c r="U26" s="14">
        <f ca="1">(((COUNTIFS(SWISSW!$I:$I,TOTAL_MATCHUP!$A26,SWISSW!$J:$J,TOTAL_MATCHUP!U$1,SWISSW!$F:$F,"Won")+COUNTIFS(SWISSW!$I:$I,TOTAL_MATCHUP!U$1,SWISSW!$J:$J,TOTAL_MATCHUP!$A26,SWISSW!$F:$F,"Lost")))+((COUNTIFS(SWISSW!$I:$I,TOTAL_MATCHUP!$A26,SWISSW!$J:$J,TOTAL_MATCHUP!U$1,SWISSW!$F:$F,"Lost")+COUNTIFS(SWISSW!$I:$I,TOTAL_MATCHUP!U$1,SWISSW!$J:$J,TOTAL_MATCHUP!$A26,SWISSW!$F:$F,"Won"))))*IF(ROW()=COLUMN(),0,1)</f>
        <v>2</v>
      </c>
      <c r="V26" s="14">
        <f ca="1">(((COUNTIFS(SWISSW!$I:$I,TOTAL_MATCHUP!$A26,SWISSW!$J:$J,TOTAL_MATCHUP!V$1,SWISSW!$F:$F,"Won")+COUNTIFS(SWISSW!$I:$I,TOTAL_MATCHUP!V$1,SWISSW!$J:$J,TOTAL_MATCHUP!$A26,SWISSW!$F:$F,"Lost")))+((COUNTIFS(SWISSW!$I:$I,TOTAL_MATCHUP!$A26,SWISSW!$J:$J,TOTAL_MATCHUP!V$1,SWISSW!$F:$F,"Lost")+COUNTIFS(SWISSW!$I:$I,TOTAL_MATCHUP!V$1,SWISSW!$J:$J,TOTAL_MATCHUP!$A26,SWISSW!$F:$F,"Won"))))*IF(ROW()=COLUMN(),0,1)</f>
        <v>3</v>
      </c>
      <c r="W26" s="14">
        <f ca="1">(((COUNTIFS(SWISSW!$I:$I,TOTAL_MATCHUP!$A26,SWISSW!$J:$J,TOTAL_MATCHUP!W$1,SWISSW!$F:$F,"Won")+COUNTIFS(SWISSW!$I:$I,TOTAL_MATCHUP!W$1,SWISSW!$J:$J,TOTAL_MATCHUP!$A26,SWISSW!$F:$F,"Lost")))+((COUNTIFS(SWISSW!$I:$I,TOTAL_MATCHUP!$A26,SWISSW!$J:$J,TOTAL_MATCHUP!W$1,SWISSW!$F:$F,"Lost")+COUNTIFS(SWISSW!$I:$I,TOTAL_MATCHUP!W$1,SWISSW!$J:$J,TOTAL_MATCHUP!$A26,SWISSW!$F:$F,"Won"))))*IF(ROW()=COLUMN(),0,1)</f>
        <v>0</v>
      </c>
      <c r="X26" s="14">
        <f ca="1">(((COUNTIFS(SWISSW!$I:$I,TOTAL_MATCHUP!$A26,SWISSW!$J:$J,TOTAL_MATCHUP!X$1,SWISSW!$F:$F,"Won")+COUNTIFS(SWISSW!$I:$I,TOTAL_MATCHUP!X$1,SWISSW!$J:$J,TOTAL_MATCHUP!$A26,SWISSW!$F:$F,"Lost")))+((COUNTIFS(SWISSW!$I:$I,TOTAL_MATCHUP!$A26,SWISSW!$J:$J,TOTAL_MATCHUP!X$1,SWISSW!$F:$F,"Lost")+COUNTIFS(SWISSW!$I:$I,TOTAL_MATCHUP!X$1,SWISSW!$J:$J,TOTAL_MATCHUP!$A26,SWISSW!$F:$F,"Won"))))*IF(ROW()=COLUMN(),0,1)</f>
        <v>0</v>
      </c>
      <c r="Y26" s="14">
        <f ca="1">(((COUNTIFS(SWISSW!$I:$I,TOTAL_MATCHUP!$A26,SWISSW!$J:$J,TOTAL_MATCHUP!Y$1,SWISSW!$F:$F,"Won")+COUNTIFS(SWISSW!$I:$I,TOTAL_MATCHUP!Y$1,SWISSW!$J:$J,TOTAL_MATCHUP!$A26,SWISSW!$F:$F,"Lost")))+((COUNTIFS(SWISSW!$I:$I,TOTAL_MATCHUP!$A26,SWISSW!$J:$J,TOTAL_MATCHUP!Y$1,SWISSW!$F:$F,"Lost")+COUNTIFS(SWISSW!$I:$I,TOTAL_MATCHUP!Y$1,SWISSW!$J:$J,TOTAL_MATCHUP!$A26,SWISSW!$F:$F,"Won"))))*IF(ROW()=COLUMN(),0,1)</f>
        <v>0</v>
      </c>
      <c r="Z26" s="14">
        <f ca="1">(((COUNTIFS(SWISSW!$I:$I,TOTAL_MATCHUP!$A26,SWISSW!$J:$J,TOTAL_MATCHUP!Z$1,SWISSW!$F:$F,"Won")+COUNTIFS(SWISSW!$I:$I,TOTAL_MATCHUP!Z$1,SWISSW!$J:$J,TOTAL_MATCHUP!$A26,SWISSW!$F:$F,"Lost")))+((COUNTIFS(SWISSW!$I:$I,TOTAL_MATCHUP!$A26,SWISSW!$J:$J,TOTAL_MATCHUP!Z$1,SWISSW!$F:$F,"Lost")+COUNTIFS(SWISSW!$I:$I,TOTAL_MATCHUP!Z$1,SWISSW!$J:$J,TOTAL_MATCHUP!$A26,SWISSW!$F:$F,"Won"))))*IF(ROW()=COLUMN(),0,1)</f>
        <v>0</v>
      </c>
      <c r="AA26" s="14">
        <f ca="1">(((COUNTIFS(SWISSW!$I:$I,TOTAL_MATCHUP!$A26,SWISSW!$J:$J,TOTAL_MATCHUP!AA$1,SWISSW!$F:$F,"Won")+COUNTIFS(SWISSW!$I:$I,TOTAL_MATCHUP!AA$1,SWISSW!$J:$J,TOTAL_MATCHUP!$A26,SWISSW!$F:$F,"Lost")))+((COUNTIFS(SWISSW!$I:$I,TOTAL_MATCHUP!$A26,SWISSW!$J:$J,TOTAL_MATCHUP!AA$1,SWISSW!$F:$F,"Lost")+COUNTIFS(SWISSW!$I:$I,TOTAL_MATCHUP!AA$1,SWISSW!$J:$J,TOTAL_MATCHUP!$A26,SWISSW!$F:$F,"Won"))))*IF(ROW()=COLUMN(),0,1)</f>
        <v>1</v>
      </c>
      <c r="AB26" s="14">
        <f ca="1">(((COUNTIFS(SWISSW!$I:$I,TOTAL_MATCHUP!$A26,SWISSW!$J:$J,TOTAL_MATCHUP!AB$1,SWISSW!$F:$F,"Won")+COUNTIFS(SWISSW!$I:$I,TOTAL_MATCHUP!AB$1,SWISSW!$J:$J,TOTAL_MATCHUP!$A26,SWISSW!$F:$F,"Lost")))+((COUNTIFS(SWISSW!$I:$I,TOTAL_MATCHUP!$A26,SWISSW!$J:$J,TOTAL_MATCHUP!AB$1,SWISSW!$F:$F,"Lost")+COUNTIFS(SWISSW!$I:$I,TOTAL_MATCHUP!AB$1,SWISSW!$J:$J,TOTAL_MATCHUP!$A26,SWISSW!$F:$F,"Won"))))*IF(ROW()=COLUMN(),0,1)</f>
        <v>1</v>
      </c>
      <c r="AC26" s="14">
        <f ca="1">(((COUNTIFS(SWISSW!$I:$I,TOTAL_MATCHUP!$A26,SWISSW!$J:$J,TOTAL_MATCHUP!AC$1,SWISSW!$F:$F,"Won")+COUNTIFS(SWISSW!$I:$I,TOTAL_MATCHUP!AC$1,SWISSW!$J:$J,TOTAL_MATCHUP!$A26,SWISSW!$F:$F,"Lost")))+((COUNTIFS(SWISSW!$I:$I,TOTAL_MATCHUP!$A26,SWISSW!$J:$J,TOTAL_MATCHUP!AC$1,SWISSW!$F:$F,"Lost")+COUNTIFS(SWISSW!$I:$I,TOTAL_MATCHUP!AC$1,SWISSW!$J:$J,TOTAL_MATCHUP!$A26,SWISSW!$F:$F,"Won"))))*IF(ROW()=COLUMN(),0,1)</f>
        <v>0</v>
      </c>
      <c r="AD26" s="14">
        <f ca="1">(((COUNTIFS(SWISSW!$I:$I,TOTAL_MATCHUP!$A26,SWISSW!$J:$J,TOTAL_MATCHUP!AD$1,SWISSW!$F:$F,"Won")+COUNTIFS(SWISSW!$I:$I,TOTAL_MATCHUP!AD$1,SWISSW!$J:$J,TOTAL_MATCHUP!$A26,SWISSW!$F:$F,"Lost")))+((COUNTIFS(SWISSW!$I:$I,TOTAL_MATCHUP!$A26,SWISSW!$J:$J,TOTAL_MATCHUP!AD$1,SWISSW!$F:$F,"Lost")+COUNTIFS(SWISSW!$I:$I,TOTAL_MATCHUP!AD$1,SWISSW!$J:$J,TOTAL_MATCHUP!$A26,SWISSW!$F:$F,"Won"))))*IF(ROW()=COLUMN(),0,1)</f>
        <v>0</v>
      </c>
      <c r="AE26" s="14">
        <f ca="1">(((COUNTIFS(SWISSW!$I:$I,TOTAL_MATCHUP!$A26,SWISSW!$J:$J,TOTAL_MATCHUP!AE$1,SWISSW!$F:$F,"Won")+COUNTIFS(SWISSW!$I:$I,TOTAL_MATCHUP!AE$1,SWISSW!$J:$J,TOTAL_MATCHUP!$A26,SWISSW!$F:$F,"Lost")))+((COUNTIFS(SWISSW!$I:$I,TOTAL_MATCHUP!$A26,SWISSW!$J:$J,TOTAL_MATCHUP!AE$1,SWISSW!$F:$F,"Lost")+COUNTIFS(SWISSW!$I:$I,TOTAL_MATCHUP!AE$1,SWISSW!$J:$J,TOTAL_MATCHUP!$A26,SWISSW!$F:$F,"Won"))))*IF(ROW()=COLUMN(),0,1)</f>
        <v>0</v>
      </c>
      <c r="AF26" s="14">
        <f ca="1">(((COUNTIFS(SWISSW!$I:$I,TOTAL_MATCHUP!$A26,SWISSW!$J:$J,TOTAL_MATCHUP!AF$1,SWISSW!$F:$F,"Won")+COUNTIFS(SWISSW!$I:$I,TOTAL_MATCHUP!AF$1,SWISSW!$J:$J,TOTAL_MATCHUP!$A26,SWISSW!$F:$F,"Lost")))+((COUNTIFS(SWISSW!$I:$I,TOTAL_MATCHUP!$A26,SWISSW!$J:$J,TOTAL_MATCHUP!AF$1,SWISSW!$F:$F,"Lost")+COUNTIFS(SWISSW!$I:$I,TOTAL_MATCHUP!AF$1,SWISSW!$J:$J,TOTAL_MATCHUP!$A26,SWISSW!$F:$F,"Won"))))*IF(ROW()=COLUMN(),0,1)</f>
        <v>0</v>
      </c>
      <c r="AG26" s="14">
        <f ca="1">(((COUNTIFS(SWISSW!$I:$I,TOTAL_MATCHUP!$A26,SWISSW!$J:$J,TOTAL_MATCHUP!AG$1,SWISSW!$F:$F,"Won")+COUNTIFS(SWISSW!$I:$I,TOTAL_MATCHUP!AG$1,SWISSW!$J:$J,TOTAL_MATCHUP!$A26,SWISSW!$F:$F,"Lost")))+((COUNTIFS(SWISSW!$I:$I,TOTAL_MATCHUP!$A26,SWISSW!$J:$J,TOTAL_MATCHUP!AG$1,SWISSW!$F:$F,"Lost")+COUNTIFS(SWISSW!$I:$I,TOTAL_MATCHUP!AG$1,SWISSW!$J:$J,TOTAL_MATCHUP!$A26,SWISSW!$F:$F,"Won"))))*IF(ROW()=COLUMN(),0,1)</f>
        <v>0</v>
      </c>
      <c r="AH26" s="14">
        <f ca="1">(((COUNTIFS(SWISSW!$I:$I,TOTAL_MATCHUP!$A26,SWISSW!$J:$J,TOTAL_MATCHUP!AH$1,SWISSW!$F:$F,"Won")+COUNTIFS(SWISSW!$I:$I,TOTAL_MATCHUP!AH$1,SWISSW!$J:$J,TOTAL_MATCHUP!$A26,SWISSW!$F:$F,"Lost")))+((COUNTIFS(SWISSW!$I:$I,TOTAL_MATCHUP!$A26,SWISSW!$J:$J,TOTAL_MATCHUP!AH$1,SWISSW!$F:$F,"Lost")+COUNTIFS(SWISSW!$I:$I,TOTAL_MATCHUP!AH$1,SWISSW!$J:$J,TOTAL_MATCHUP!$A26,SWISSW!$F:$F,"Won"))))*IF(ROW()=COLUMN(),0,1)</f>
        <v>0</v>
      </c>
      <c r="AI26" s="14">
        <f ca="1">(((COUNTIFS(SWISSW!$I:$I,TOTAL_MATCHUP!$A26,SWISSW!$J:$J,TOTAL_MATCHUP!AI$1,SWISSW!$F:$F,"Won")+COUNTIFS(SWISSW!$I:$I,TOTAL_MATCHUP!AI$1,SWISSW!$J:$J,TOTAL_MATCHUP!$A26,SWISSW!$F:$F,"Lost")))+((COUNTIFS(SWISSW!$I:$I,TOTAL_MATCHUP!$A26,SWISSW!$J:$J,TOTAL_MATCHUP!AI$1,SWISSW!$F:$F,"Lost")+COUNTIFS(SWISSW!$I:$I,TOTAL_MATCHUP!AI$1,SWISSW!$J:$J,TOTAL_MATCHUP!$A26,SWISSW!$F:$F,"Won"))))*IF(ROW()=COLUMN(),0,1)</f>
        <v>0</v>
      </c>
      <c r="AJ26" s="14">
        <f ca="1">(((COUNTIFS(SWISSW!$I:$I,TOTAL_MATCHUP!$A26,SWISSW!$J:$J,TOTAL_MATCHUP!AJ$1,SWISSW!$F:$F,"Won")+COUNTIFS(SWISSW!$I:$I,TOTAL_MATCHUP!AJ$1,SWISSW!$J:$J,TOTAL_MATCHUP!$A26,SWISSW!$F:$F,"Lost")))+((COUNTIFS(SWISSW!$I:$I,TOTAL_MATCHUP!$A26,SWISSW!$J:$J,TOTAL_MATCHUP!AJ$1,SWISSW!$F:$F,"Lost")+COUNTIFS(SWISSW!$I:$I,TOTAL_MATCHUP!AJ$1,SWISSW!$J:$J,TOTAL_MATCHUP!$A26,SWISSW!$F:$F,"Won"))))*IF(ROW()=COLUMN(),0,1)</f>
        <v>1</v>
      </c>
      <c r="AK26" s="14">
        <f ca="1">(((COUNTIFS(SWISSW!$I:$I,TOTAL_MATCHUP!$A26,SWISSW!$J:$J,TOTAL_MATCHUP!AK$1,SWISSW!$F:$F,"Won")+COUNTIFS(SWISSW!$I:$I,TOTAL_MATCHUP!AK$1,SWISSW!$J:$J,TOTAL_MATCHUP!$A26,SWISSW!$F:$F,"Lost")))+((COUNTIFS(SWISSW!$I:$I,TOTAL_MATCHUP!$A26,SWISSW!$J:$J,TOTAL_MATCHUP!AK$1,SWISSW!$F:$F,"Lost")+COUNTIFS(SWISSW!$I:$I,TOTAL_MATCHUP!AK$1,SWISSW!$J:$J,TOTAL_MATCHUP!$A26,SWISSW!$F:$F,"Won"))))*IF(ROW()=COLUMN(),0,1)</f>
        <v>1</v>
      </c>
      <c r="AL26" s="14">
        <f ca="1">(((COUNTIFS(SWISSW!$I:$I,TOTAL_MATCHUP!$A26,SWISSW!$J:$J,TOTAL_MATCHUP!AL$1,SWISSW!$F:$F,"Won")+COUNTIFS(SWISSW!$I:$I,TOTAL_MATCHUP!AL$1,SWISSW!$J:$J,TOTAL_MATCHUP!$A26,SWISSW!$F:$F,"Lost")))+((COUNTIFS(SWISSW!$I:$I,TOTAL_MATCHUP!$A26,SWISSW!$J:$J,TOTAL_MATCHUP!AL$1,SWISSW!$F:$F,"Lost")+COUNTIFS(SWISSW!$I:$I,TOTAL_MATCHUP!AL$1,SWISSW!$J:$J,TOTAL_MATCHUP!$A26,SWISSW!$F:$F,"Won"))))*IF(ROW()=COLUMN(),0,1)</f>
        <v>1</v>
      </c>
      <c r="AM26" s="14">
        <f ca="1">(((COUNTIFS(SWISSW!$I:$I,TOTAL_MATCHUP!$A26,SWISSW!$J:$J,TOTAL_MATCHUP!AM$1,SWISSW!$F:$F,"Won")+COUNTIFS(SWISSW!$I:$I,TOTAL_MATCHUP!AM$1,SWISSW!$J:$J,TOTAL_MATCHUP!$A26,SWISSW!$F:$F,"Lost")))+((COUNTIFS(SWISSW!$I:$I,TOTAL_MATCHUP!$A26,SWISSW!$J:$J,TOTAL_MATCHUP!AM$1,SWISSW!$F:$F,"Lost")+COUNTIFS(SWISSW!$I:$I,TOTAL_MATCHUP!AM$1,SWISSW!$J:$J,TOTAL_MATCHUP!$A26,SWISSW!$F:$F,"Won"))))*IF(ROW()=COLUMN(),0,1)</f>
        <v>1</v>
      </c>
      <c r="AN26" s="14">
        <f ca="1">(((COUNTIFS(SWISSW!$I:$I,TOTAL_MATCHUP!$A26,SWISSW!$J:$J,TOTAL_MATCHUP!AN$1,SWISSW!$F:$F,"Won")+COUNTIFS(SWISSW!$I:$I,TOTAL_MATCHUP!AN$1,SWISSW!$J:$J,TOTAL_MATCHUP!$A26,SWISSW!$F:$F,"Lost")))+((COUNTIFS(SWISSW!$I:$I,TOTAL_MATCHUP!$A26,SWISSW!$J:$J,TOTAL_MATCHUP!AN$1,SWISSW!$F:$F,"Lost")+COUNTIFS(SWISSW!$I:$I,TOTAL_MATCHUP!AN$1,SWISSW!$J:$J,TOTAL_MATCHUP!$A26,SWISSW!$F:$F,"Won"))))*IF(ROW()=COLUMN(),0,1)</f>
        <v>0</v>
      </c>
      <c r="AO26" s="14">
        <f ca="1">(((COUNTIFS(SWISSW!$I:$I,TOTAL_MATCHUP!$A26,SWISSW!$J:$J,TOTAL_MATCHUP!AO$1,SWISSW!$F:$F,"Won")+COUNTIFS(SWISSW!$I:$I,TOTAL_MATCHUP!AO$1,SWISSW!$J:$J,TOTAL_MATCHUP!$A26,SWISSW!$F:$F,"Lost")))+((COUNTIFS(SWISSW!$I:$I,TOTAL_MATCHUP!$A26,SWISSW!$J:$J,TOTAL_MATCHUP!AO$1,SWISSW!$F:$F,"Lost")+COUNTIFS(SWISSW!$I:$I,TOTAL_MATCHUP!AO$1,SWISSW!$J:$J,TOTAL_MATCHUP!$A26,SWISSW!$F:$F,"Won"))))*IF(ROW()=COLUMN(),0,1)</f>
        <v>0</v>
      </c>
      <c r="AP26" s="14">
        <f ca="1">(((COUNTIFS(SWISSW!$I:$I,TOTAL_MATCHUP!$A26,SWISSW!$J:$J,TOTAL_MATCHUP!AP$1,SWISSW!$F:$F,"Won")+COUNTIFS(SWISSW!$I:$I,TOTAL_MATCHUP!AP$1,SWISSW!$J:$J,TOTAL_MATCHUP!$A26,SWISSW!$F:$F,"Lost")))+((COUNTIFS(SWISSW!$I:$I,TOTAL_MATCHUP!$A26,SWISSW!$J:$J,TOTAL_MATCHUP!AP$1,SWISSW!$F:$F,"Lost")+COUNTIFS(SWISSW!$I:$I,TOTAL_MATCHUP!AP$1,SWISSW!$J:$J,TOTAL_MATCHUP!$A26,SWISSW!$F:$F,"Won"))))*IF(ROW()=COLUMN(),0,1)</f>
        <v>0</v>
      </c>
      <c r="AQ26" s="14">
        <f ca="1">(((COUNTIFS(SWISSW!$I:$I,TOTAL_MATCHUP!$A26,SWISSW!$J:$J,TOTAL_MATCHUP!AQ$1,SWISSW!$F:$F,"Won")+COUNTIFS(SWISSW!$I:$I,TOTAL_MATCHUP!AQ$1,SWISSW!$J:$J,TOTAL_MATCHUP!$A26,SWISSW!$F:$F,"Lost")))+((COUNTIFS(SWISSW!$I:$I,TOTAL_MATCHUP!$A26,SWISSW!$J:$J,TOTAL_MATCHUP!AQ$1,SWISSW!$F:$F,"Lost")+COUNTIFS(SWISSW!$I:$I,TOTAL_MATCHUP!AQ$1,SWISSW!$J:$J,TOTAL_MATCHUP!$A26,SWISSW!$F:$F,"Won"))))*IF(ROW()=COLUMN(),0,1)</f>
        <v>0</v>
      </c>
      <c r="AR26" s="14">
        <f ca="1">(((COUNTIFS(SWISSW!$I:$I,TOTAL_MATCHUP!$A26,SWISSW!$J:$J,TOTAL_MATCHUP!AR$1,SWISSW!$F:$F,"Won")+COUNTIFS(SWISSW!$I:$I,TOTAL_MATCHUP!AR$1,SWISSW!$J:$J,TOTAL_MATCHUP!$A26,SWISSW!$F:$F,"Lost")))+((COUNTIFS(SWISSW!$I:$I,TOTAL_MATCHUP!$A26,SWISSW!$J:$J,TOTAL_MATCHUP!AR$1,SWISSW!$F:$F,"Lost")+COUNTIFS(SWISSW!$I:$I,TOTAL_MATCHUP!AR$1,SWISSW!$J:$J,TOTAL_MATCHUP!$A26,SWISSW!$F:$F,"Won"))))*IF(ROW()=COLUMN(),0,1)</f>
        <v>0</v>
      </c>
      <c r="AS26" s="14">
        <f ca="1">(((COUNTIFS(SWISSW!$I:$I,TOTAL_MATCHUP!$A26,SWISSW!$J:$J,TOTAL_MATCHUP!AS$1,SWISSW!$F:$F,"Won")+COUNTIFS(SWISSW!$I:$I,TOTAL_MATCHUP!AS$1,SWISSW!$J:$J,TOTAL_MATCHUP!$A26,SWISSW!$F:$F,"Lost")))+((COUNTIFS(SWISSW!$I:$I,TOTAL_MATCHUP!$A26,SWISSW!$J:$J,TOTAL_MATCHUP!AS$1,SWISSW!$F:$F,"Lost")+COUNTIFS(SWISSW!$I:$I,TOTAL_MATCHUP!AS$1,SWISSW!$J:$J,TOTAL_MATCHUP!$A26,SWISSW!$F:$F,"Won"))))*IF(ROW()=COLUMN(),0,1)</f>
        <v>0</v>
      </c>
      <c r="AT26" s="14">
        <f ca="1">(((COUNTIFS(SWISSW!$I:$I,TOTAL_MATCHUP!$A26,SWISSW!$J:$J,TOTAL_MATCHUP!AT$1,SWISSW!$F:$F,"Won")+COUNTIFS(SWISSW!$I:$I,TOTAL_MATCHUP!AT$1,SWISSW!$J:$J,TOTAL_MATCHUP!$A26,SWISSW!$F:$F,"Lost")))+((COUNTIFS(SWISSW!$I:$I,TOTAL_MATCHUP!$A26,SWISSW!$J:$J,TOTAL_MATCHUP!AT$1,SWISSW!$F:$F,"Lost")+COUNTIFS(SWISSW!$I:$I,TOTAL_MATCHUP!AT$1,SWISSW!$J:$J,TOTAL_MATCHUP!$A26,SWISSW!$F:$F,"Won"))))*IF(ROW()=COLUMN(),0,1)</f>
        <v>0</v>
      </c>
      <c r="AU26" s="14">
        <f ca="1">(((COUNTIFS(SWISSW!$I:$I,TOTAL_MATCHUP!$A26,SWISSW!$J:$J,TOTAL_MATCHUP!AU$1,SWISSW!$F:$F,"Won")+COUNTIFS(SWISSW!$I:$I,TOTAL_MATCHUP!AU$1,SWISSW!$J:$J,TOTAL_MATCHUP!$A26,SWISSW!$F:$F,"Lost")))+((COUNTIFS(SWISSW!$I:$I,TOTAL_MATCHUP!$A26,SWISSW!$J:$J,TOTAL_MATCHUP!AU$1,SWISSW!$F:$F,"Lost")+COUNTIFS(SWISSW!$I:$I,TOTAL_MATCHUP!AU$1,SWISSW!$J:$J,TOTAL_MATCHUP!$A26,SWISSW!$F:$F,"Won"))))*IF(ROW()=COLUMN(),0,1)</f>
        <v>0</v>
      </c>
      <c r="AV26" s="14">
        <f ca="1">(((COUNTIFS(SWISSW!$I:$I,TOTAL_MATCHUP!$A26,SWISSW!$J:$J,TOTAL_MATCHUP!AV$1,SWISSW!$F:$F,"Won")+COUNTIFS(SWISSW!$I:$I,TOTAL_MATCHUP!AV$1,SWISSW!$J:$J,TOTAL_MATCHUP!$A26,SWISSW!$F:$F,"Lost")))+((COUNTIFS(SWISSW!$I:$I,TOTAL_MATCHUP!$A26,SWISSW!$J:$J,TOTAL_MATCHUP!AV$1,SWISSW!$F:$F,"Lost")+COUNTIFS(SWISSW!$I:$I,TOTAL_MATCHUP!AV$1,SWISSW!$J:$J,TOTAL_MATCHUP!$A26,SWISSW!$F:$F,"Won"))))*IF(ROW()=COLUMN(),0,1)</f>
        <v>0</v>
      </c>
      <c r="AW26" s="14">
        <f ca="1">(((COUNTIFS(SWISSW!$I:$I,TOTAL_MATCHUP!$A26,SWISSW!$J:$J,TOTAL_MATCHUP!AW$1,SWISSW!$F:$F,"Won")+COUNTIFS(SWISSW!$I:$I,TOTAL_MATCHUP!AW$1,SWISSW!$J:$J,TOTAL_MATCHUP!$A26,SWISSW!$F:$F,"Lost")))+((COUNTIFS(SWISSW!$I:$I,TOTAL_MATCHUP!$A26,SWISSW!$J:$J,TOTAL_MATCHUP!AW$1,SWISSW!$F:$F,"Lost")+COUNTIFS(SWISSW!$I:$I,TOTAL_MATCHUP!AW$1,SWISSW!$J:$J,TOTAL_MATCHUP!$A26,SWISSW!$F:$F,"Won"))))*IF(ROW()=COLUMN(),0,1)</f>
        <v>0</v>
      </c>
      <c r="AX26" s="14">
        <f ca="1">(((COUNTIFS(SWISSW!$I:$I,TOTAL_MATCHUP!$A26,SWISSW!$J:$J,TOTAL_MATCHUP!AX$1,SWISSW!$F:$F,"Won")+COUNTIFS(SWISSW!$I:$I,TOTAL_MATCHUP!AX$1,SWISSW!$J:$J,TOTAL_MATCHUP!$A26,SWISSW!$F:$F,"Lost")))+((COUNTIFS(SWISSW!$I:$I,TOTAL_MATCHUP!$A26,SWISSW!$J:$J,TOTAL_MATCHUP!AX$1,SWISSW!$F:$F,"Lost")+COUNTIFS(SWISSW!$I:$I,TOTAL_MATCHUP!AX$1,SWISSW!$J:$J,TOTAL_MATCHUP!$A26,SWISSW!$F:$F,"Won"))))*IF(ROW()=COLUMN(),0,1)</f>
        <v>0</v>
      </c>
      <c r="AY26" s="14">
        <f ca="1">(((COUNTIFS(SWISSW!$I:$I,TOTAL_MATCHUP!$A26,SWISSW!$J:$J,TOTAL_MATCHUP!AY$1,SWISSW!$F:$F,"Won")+COUNTIFS(SWISSW!$I:$I,TOTAL_MATCHUP!AY$1,SWISSW!$J:$J,TOTAL_MATCHUP!$A26,SWISSW!$F:$F,"Lost")))+((COUNTIFS(SWISSW!$I:$I,TOTAL_MATCHUP!$A26,SWISSW!$J:$J,TOTAL_MATCHUP!AY$1,SWISSW!$F:$F,"Lost")+COUNTIFS(SWISSW!$I:$I,TOTAL_MATCHUP!AY$1,SWISSW!$J:$J,TOTAL_MATCHUP!$A26,SWISSW!$F:$F,"Won"))))*IF(ROW()=COLUMN(),0,1)</f>
        <v>0</v>
      </c>
      <c r="AZ26" s="14">
        <f ca="1">(((COUNTIFS(SWISSW!$I:$I,TOTAL_MATCHUP!$A26,SWISSW!$J:$J,TOTAL_MATCHUP!AZ$1,SWISSW!$F:$F,"Won")+COUNTIFS(SWISSW!$I:$I,TOTAL_MATCHUP!AZ$1,SWISSW!$J:$J,TOTAL_MATCHUP!$A26,SWISSW!$F:$F,"Lost")))+((COUNTIFS(SWISSW!$I:$I,TOTAL_MATCHUP!$A26,SWISSW!$J:$J,TOTAL_MATCHUP!AZ$1,SWISSW!$F:$F,"Lost")+COUNTIFS(SWISSW!$I:$I,TOTAL_MATCHUP!AZ$1,SWISSW!$J:$J,TOTAL_MATCHUP!$A26,SWISSW!$F:$F,"Won"))))*IF(ROW()=COLUMN(),0,1)</f>
        <v>0</v>
      </c>
      <c r="BA26" s="14">
        <f ca="1">(((COUNTIFS(SWISSW!$I:$I,TOTAL_MATCHUP!$A26,SWISSW!$J:$J,TOTAL_MATCHUP!BA$1,SWISSW!$F:$F,"Won")+COUNTIFS(SWISSW!$I:$I,TOTAL_MATCHUP!BA$1,SWISSW!$J:$J,TOTAL_MATCHUP!$A26,SWISSW!$F:$F,"Lost")))+((COUNTIFS(SWISSW!$I:$I,TOTAL_MATCHUP!$A26,SWISSW!$J:$J,TOTAL_MATCHUP!BA$1,SWISSW!$F:$F,"Lost")+COUNTIFS(SWISSW!$I:$I,TOTAL_MATCHUP!BA$1,SWISSW!$J:$J,TOTAL_MATCHUP!$A26,SWISSW!$F:$F,"Won"))))*IF(ROW()=COLUMN(),0,1)</f>
        <v>0</v>
      </c>
      <c r="BB26" s="14">
        <f ca="1">(((COUNTIFS(SWISSW!$I:$I,TOTAL_MATCHUP!$A26,SWISSW!$J:$J,TOTAL_MATCHUP!BB$1,SWISSW!$F:$F,"Won")+COUNTIFS(SWISSW!$I:$I,TOTAL_MATCHUP!BB$1,SWISSW!$J:$J,TOTAL_MATCHUP!$A26,SWISSW!$F:$F,"Lost")))+((COUNTIFS(SWISSW!$I:$I,TOTAL_MATCHUP!$A26,SWISSW!$J:$J,TOTAL_MATCHUP!BB$1,SWISSW!$F:$F,"Lost")+COUNTIFS(SWISSW!$I:$I,TOTAL_MATCHUP!BB$1,SWISSW!$J:$J,TOTAL_MATCHUP!$A26,SWISSW!$F:$F,"Won"))))*IF(ROW()=COLUMN(),0,1)</f>
        <v>0</v>
      </c>
      <c r="BC26" s="14">
        <f ca="1">(((COUNTIFS(SWISSW!$I:$I,TOTAL_MATCHUP!$A26,SWISSW!$J:$J,TOTAL_MATCHUP!BC$1,SWISSW!$F:$F,"Won")+COUNTIFS(SWISSW!$I:$I,TOTAL_MATCHUP!BC$1,SWISSW!$J:$J,TOTAL_MATCHUP!$A26,SWISSW!$F:$F,"Lost")))+((COUNTIFS(SWISSW!$I:$I,TOTAL_MATCHUP!$A26,SWISSW!$J:$J,TOTAL_MATCHUP!BC$1,SWISSW!$F:$F,"Lost")+COUNTIFS(SWISSW!$I:$I,TOTAL_MATCHUP!BC$1,SWISSW!$J:$J,TOTAL_MATCHUP!$A26,SWISSW!$F:$F,"Won"))))*IF(ROW()=COLUMN(),0,1)</f>
        <v>0</v>
      </c>
      <c r="BD26" s="14">
        <f ca="1">(((COUNTIFS(SWISSW!$I:$I,TOTAL_MATCHUP!$A26,SWISSW!$J:$J,TOTAL_MATCHUP!BD$1,SWISSW!$F:$F,"Won")+COUNTIFS(SWISSW!$I:$I,TOTAL_MATCHUP!BD$1,SWISSW!$J:$J,TOTAL_MATCHUP!$A26,SWISSW!$F:$F,"Lost")))+((COUNTIFS(SWISSW!$I:$I,TOTAL_MATCHUP!$A26,SWISSW!$J:$J,TOTAL_MATCHUP!BD$1,SWISSW!$F:$F,"Lost")+COUNTIFS(SWISSW!$I:$I,TOTAL_MATCHUP!BD$1,SWISSW!$J:$J,TOTAL_MATCHUP!$A26,SWISSW!$F:$F,"Won"))))*IF(ROW()=COLUMN(),0,1)</f>
        <v>0</v>
      </c>
      <c r="BE26" s="14">
        <f ca="1">(((COUNTIFS(SWISSW!$I:$I,TOTAL_MATCHUP!$A26,SWISSW!$J:$J,TOTAL_MATCHUP!BE$1,SWISSW!$F:$F,"Won")+COUNTIFS(SWISSW!$I:$I,TOTAL_MATCHUP!BE$1,SWISSW!$J:$J,TOTAL_MATCHUP!$A26,SWISSW!$F:$F,"Lost")))+((COUNTIFS(SWISSW!$I:$I,TOTAL_MATCHUP!$A26,SWISSW!$J:$J,TOTAL_MATCHUP!BE$1,SWISSW!$F:$F,"Lost")+COUNTIFS(SWISSW!$I:$I,TOTAL_MATCHUP!BE$1,SWISSW!$J:$J,TOTAL_MATCHUP!$A26,SWISSW!$F:$F,"Won"))))*IF(ROW()=COLUMN(),0,1)</f>
        <v>0</v>
      </c>
      <c r="BF26" s="14">
        <f ca="1">(((COUNTIFS(SWISSW!$I:$I,TOTAL_MATCHUP!$A26,SWISSW!$J:$J,TOTAL_MATCHUP!BF$1,SWISSW!$F:$F,"Won")+COUNTIFS(SWISSW!$I:$I,TOTAL_MATCHUP!BF$1,SWISSW!$J:$J,TOTAL_MATCHUP!$A26,SWISSW!$F:$F,"Lost")))+((COUNTIFS(SWISSW!$I:$I,TOTAL_MATCHUP!$A26,SWISSW!$J:$J,TOTAL_MATCHUP!BF$1,SWISSW!$F:$F,"Lost")+COUNTIFS(SWISSW!$I:$I,TOTAL_MATCHUP!BF$1,SWISSW!$J:$J,TOTAL_MATCHUP!$A26,SWISSW!$F:$F,"Won"))))*IF(ROW()=COLUMN(),0,1)</f>
        <v>0</v>
      </c>
    </row>
    <row r="27" spans="1:58" ht="55" customHeight="1" x14ac:dyDescent="0.3">
      <c r="A27" s="3" t="str">
        <f ca="1">MATCHUP!A27</f>
        <v>Gruul Ponza</v>
      </c>
      <c r="B27" s="14">
        <f ca="1">(((COUNTIFS(SWISSW!$I:$I,TOTAL_MATCHUP!$A27,SWISSW!$J:$J,TOTAL_MATCHUP!B$1,SWISSW!$F:$F,"Won")+COUNTIFS(SWISSW!$I:$I,TOTAL_MATCHUP!B$1,SWISSW!$J:$J,TOTAL_MATCHUP!$A27,SWISSW!$F:$F,"Lost")))+((COUNTIFS(SWISSW!$I:$I,TOTAL_MATCHUP!$A27,SWISSW!$J:$J,TOTAL_MATCHUP!B$1,SWISSW!$F:$F,"Lost")+COUNTIFS(SWISSW!$I:$I,TOTAL_MATCHUP!B$1,SWISSW!$J:$J,TOTAL_MATCHUP!$A27,SWISSW!$F:$F,"Won"))))*IF(ROW()=COLUMN(),0,1)</f>
        <v>6</v>
      </c>
      <c r="C27" s="14">
        <f ca="1">(((COUNTIFS(SWISSW!$I:$I,TOTAL_MATCHUP!$A27,SWISSW!$J:$J,TOTAL_MATCHUP!C$1,SWISSW!$F:$F,"Won")+COUNTIFS(SWISSW!$I:$I,TOTAL_MATCHUP!C$1,SWISSW!$J:$J,TOTAL_MATCHUP!$A27,SWISSW!$F:$F,"Lost")))+((COUNTIFS(SWISSW!$I:$I,TOTAL_MATCHUP!$A27,SWISSW!$J:$J,TOTAL_MATCHUP!C$1,SWISSW!$F:$F,"Lost")+COUNTIFS(SWISSW!$I:$I,TOTAL_MATCHUP!C$1,SWISSW!$J:$J,TOTAL_MATCHUP!$A27,SWISSW!$F:$F,"Won"))))*IF(ROW()=COLUMN(),0,1)</f>
        <v>8</v>
      </c>
      <c r="D27" s="14">
        <f ca="1">(((COUNTIFS(SWISSW!$I:$I,TOTAL_MATCHUP!$A27,SWISSW!$J:$J,TOTAL_MATCHUP!D$1,SWISSW!$F:$F,"Won")+COUNTIFS(SWISSW!$I:$I,TOTAL_MATCHUP!D$1,SWISSW!$J:$J,TOTAL_MATCHUP!$A27,SWISSW!$F:$F,"Lost")))+((COUNTIFS(SWISSW!$I:$I,TOTAL_MATCHUP!$A27,SWISSW!$J:$J,TOTAL_MATCHUP!D$1,SWISSW!$F:$F,"Lost")+COUNTIFS(SWISSW!$I:$I,TOTAL_MATCHUP!D$1,SWISSW!$J:$J,TOTAL_MATCHUP!$A27,SWISSW!$F:$F,"Won"))))*IF(ROW()=COLUMN(),0,1)</f>
        <v>4</v>
      </c>
      <c r="E27" s="14">
        <f ca="1">(((COUNTIFS(SWISSW!$I:$I,TOTAL_MATCHUP!$A27,SWISSW!$J:$J,TOTAL_MATCHUP!E$1,SWISSW!$F:$F,"Won")+COUNTIFS(SWISSW!$I:$I,TOTAL_MATCHUP!E$1,SWISSW!$J:$J,TOTAL_MATCHUP!$A27,SWISSW!$F:$F,"Lost")))+((COUNTIFS(SWISSW!$I:$I,TOTAL_MATCHUP!$A27,SWISSW!$J:$J,TOTAL_MATCHUP!E$1,SWISSW!$F:$F,"Lost")+COUNTIFS(SWISSW!$I:$I,TOTAL_MATCHUP!E$1,SWISSW!$J:$J,TOTAL_MATCHUP!$A27,SWISSW!$F:$F,"Won"))))*IF(ROW()=COLUMN(),0,1)</f>
        <v>3</v>
      </c>
      <c r="F27" s="14">
        <f ca="1">(((COUNTIFS(SWISSW!$I:$I,TOTAL_MATCHUP!$A27,SWISSW!$J:$J,TOTAL_MATCHUP!F$1,SWISSW!$F:$F,"Won")+COUNTIFS(SWISSW!$I:$I,TOTAL_MATCHUP!F$1,SWISSW!$J:$J,TOTAL_MATCHUP!$A27,SWISSW!$F:$F,"Lost")))+((COUNTIFS(SWISSW!$I:$I,TOTAL_MATCHUP!$A27,SWISSW!$J:$J,TOTAL_MATCHUP!F$1,SWISSW!$F:$F,"Lost")+COUNTIFS(SWISSW!$I:$I,TOTAL_MATCHUP!F$1,SWISSW!$J:$J,TOTAL_MATCHUP!$A27,SWISSW!$F:$F,"Won"))))*IF(ROW()=COLUMN(),0,1)</f>
        <v>5</v>
      </c>
      <c r="G27" s="14">
        <f ca="1">(((COUNTIFS(SWISSW!$I:$I,TOTAL_MATCHUP!$A27,SWISSW!$J:$J,TOTAL_MATCHUP!G$1,SWISSW!$F:$F,"Won")+COUNTIFS(SWISSW!$I:$I,TOTAL_MATCHUP!G$1,SWISSW!$J:$J,TOTAL_MATCHUP!$A27,SWISSW!$F:$F,"Lost")))+((COUNTIFS(SWISSW!$I:$I,TOTAL_MATCHUP!$A27,SWISSW!$J:$J,TOTAL_MATCHUP!G$1,SWISSW!$F:$F,"Lost")+COUNTIFS(SWISSW!$I:$I,TOTAL_MATCHUP!G$1,SWISSW!$J:$J,TOTAL_MATCHUP!$A27,SWISSW!$F:$F,"Won"))))*IF(ROW()=COLUMN(),0,1)</f>
        <v>0</v>
      </c>
      <c r="H27" s="14">
        <f ca="1">(((COUNTIFS(SWISSW!$I:$I,TOTAL_MATCHUP!$A27,SWISSW!$J:$J,TOTAL_MATCHUP!H$1,SWISSW!$F:$F,"Won")+COUNTIFS(SWISSW!$I:$I,TOTAL_MATCHUP!H$1,SWISSW!$J:$J,TOTAL_MATCHUP!$A27,SWISSW!$F:$F,"Lost")))+((COUNTIFS(SWISSW!$I:$I,TOTAL_MATCHUP!$A27,SWISSW!$J:$J,TOTAL_MATCHUP!H$1,SWISSW!$F:$F,"Lost")+COUNTIFS(SWISSW!$I:$I,TOTAL_MATCHUP!H$1,SWISSW!$J:$J,TOTAL_MATCHUP!$A27,SWISSW!$F:$F,"Won"))))*IF(ROW()=COLUMN(),0,1)</f>
        <v>3</v>
      </c>
      <c r="I27" s="14">
        <f ca="1">(((COUNTIFS(SWISSW!$I:$I,TOTAL_MATCHUP!$A27,SWISSW!$J:$J,TOTAL_MATCHUP!I$1,SWISSW!$F:$F,"Won")+COUNTIFS(SWISSW!$I:$I,TOTAL_MATCHUP!I$1,SWISSW!$J:$J,TOTAL_MATCHUP!$A27,SWISSW!$F:$F,"Lost")))+((COUNTIFS(SWISSW!$I:$I,TOTAL_MATCHUP!$A27,SWISSW!$J:$J,TOTAL_MATCHUP!I$1,SWISSW!$F:$F,"Lost")+COUNTIFS(SWISSW!$I:$I,TOTAL_MATCHUP!I$1,SWISSW!$J:$J,TOTAL_MATCHUP!$A27,SWISSW!$F:$F,"Won"))))*IF(ROW()=COLUMN(),0,1)</f>
        <v>0</v>
      </c>
      <c r="J27" s="14">
        <f ca="1">(((COUNTIFS(SWISSW!$I:$I,TOTAL_MATCHUP!$A27,SWISSW!$J:$J,TOTAL_MATCHUP!J$1,SWISSW!$F:$F,"Won")+COUNTIFS(SWISSW!$I:$I,TOTAL_MATCHUP!J$1,SWISSW!$J:$J,TOTAL_MATCHUP!$A27,SWISSW!$F:$F,"Lost")))+((COUNTIFS(SWISSW!$I:$I,TOTAL_MATCHUP!$A27,SWISSW!$J:$J,TOTAL_MATCHUP!J$1,SWISSW!$F:$F,"Lost")+COUNTIFS(SWISSW!$I:$I,TOTAL_MATCHUP!J$1,SWISSW!$J:$J,TOTAL_MATCHUP!$A27,SWISSW!$F:$F,"Won"))))*IF(ROW()=COLUMN(),0,1)</f>
        <v>3</v>
      </c>
      <c r="K27" s="14">
        <f ca="1">(((COUNTIFS(SWISSW!$I:$I,TOTAL_MATCHUP!$A27,SWISSW!$J:$J,TOTAL_MATCHUP!K$1,SWISSW!$F:$F,"Won")+COUNTIFS(SWISSW!$I:$I,TOTAL_MATCHUP!K$1,SWISSW!$J:$J,TOTAL_MATCHUP!$A27,SWISSW!$F:$F,"Lost")))+((COUNTIFS(SWISSW!$I:$I,TOTAL_MATCHUP!$A27,SWISSW!$J:$J,TOTAL_MATCHUP!K$1,SWISSW!$F:$F,"Lost")+COUNTIFS(SWISSW!$I:$I,TOTAL_MATCHUP!K$1,SWISSW!$J:$J,TOTAL_MATCHUP!$A27,SWISSW!$F:$F,"Won"))))*IF(ROW()=COLUMN(),0,1)</f>
        <v>1</v>
      </c>
      <c r="L27" s="14">
        <f ca="1">(((COUNTIFS(SWISSW!$I:$I,TOTAL_MATCHUP!$A27,SWISSW!$J:$J,TOTAL_MATCHUP!L$1,SWISSW!$F:$F,"Won")+COUNTIFS(SWISSW!$I:$I,TOTAL_MATCHUP!L$1,SWISSW!$J:$J,TOTAL_MATCHUP!$A27,SWISSW!$F:$F,"Lost")))+((COUNTIFS(SWISSW!$I:$I,TOTAL_MATCHUP!$A27,SWISSW!$J:$J,TOTAL_MATCHUP!L$1,SWISSW!$F:$F,"Lost")+COUNTIFS(SWISSW!$I:$I,TOTAL_MATCHUP!L$1,SWISSW!$J:$J,TOTAL_MATCHUP!$A27,SWISSW!$F:$F,"Won"))))*IF(ROW()=COLUMN(),0,1)</f>
        <v>1</v>
      </c>
      <c r="M27" s="14">
        <f ca="1">(((COUNTIFS(SWISSW!$I:$I,TOTAL_MATCHUP!$A27,SWISSW!$J:$J,TOTAL_MATCHUP!M$1,SWISSW!$F:$F,"Won")+COUNTIFS(SWISSW!$I:$I,TOTAL_MATCHUP!M$1,SWISSW!$J:$J,TOTAL_MATCHUP!$A27,SWISSW!$F:$F,"Lost")))+((COUNTIFS(SWISSW!$I:$I,TOTAL_MATCHUP!$A27,SWISSW!$J:$J,TOTAL_MATCHUP!M$1,SWISSW!$F:$F,"Lost")+COUNTIFS(SWISSW!$I:$I,TOTAL_MATCHUP!M$1,SWISSW!$J:$J,TOTAL_MATCHUP!$A27,SWISSW!$F:$F,"Won"))))*IF(ROW()=COLUMN(),0,1)</f>
        <v>2</v>
      </c>
      <c r="N27" s="14">
        <f ca="1">(((COUNTIFS(SWISSW!$I:$I,TOTAL_MATCHUP!$A27,SWISSW!$J:$J,TOTAL_MATCHUP!N$1,SWISSW!$F:$F,"Won")+COUNTIFS(SWISSW!$I:$I,TOTAL_MATCHUP!N$1,SWISSW!$J:$J,TOTAL_MATCHUP!$A27,SWISSW!$F:$F,"Lost")))+((COUNTIFS(SWISSW!$I:$I,TOTAL_MATCHUP!$A27,SWISSW!$J:$J,TOTAL_MATCHUP!N$1,SWISSW!$F:$F,"Lost")+COUNTIFS(SWISSW!$I:$I,TOTAL_MATCHUP!N$1,SWISSW!$J:$J,TOTAL_MATCHUP!$A27,SWISSW!$F:$F,"Won"))))*IF(ROW()=COLUMN(),0,1)</f>
        <v>2</v>
      </c>
      <c r="O27" s="14">
        <f ca="1">(((COUNTIFS(SWISSW!$I:$I,TOTAL_MATCHUP!$A27,SWISSW!$J:$J,TOTAL_MATCHUP!O$1,SWISSW!$F:$F,"Won")+COUNTIFS(SWISSW!$I:$I,TOTAL_MATCHUP!O$1,SWISSW!$J:$J,TOTAL_MATCHUP!$A27,SWISSW!$F:$F,"Lost")))+((COUNTIFS(SWISSW!$I:$I,TOTAL_MATCHUP!$A27,SWISSW!$J:$J,TOTAL_MATCHUP!O$1,SWISSW!$F:$F,"Lost")+COUNTIFS(SWISSW!$I:$I,TOTAL_MATCHUP!O$1,SWISSW!$J:$J,TOTAL_MATCHUP!$A27,SWISSW!$F:$F,"Won"))))*IF(ROW()=COLUMN(),0,1)</f>
        <v>1</v>
      </c>
      <c r="P27" s="14">
        <f ca="1">(((COUNTIFS(SWISSW!$I:$I,TOTAL_MATCHUP!$A27,SWISSW!$J:$J,TOTAL_MATCHUP!P$1,SWISSW!$F:$F,"Won")+COUNTIFS(SWISSW!$I:$I,TOTAL_MATCHUP!P$1,SWISSW!$J:$J,TOTAL_MATCHUP!$A27,SWISSW!$F:$F,"Lost")))+((COUNTIFS(SWISSW!$I:$I,TOTAL_MATCHUP!$A27,SWISSW!$J:$J,TOTAL_MATCHUP!P$1,SWISSW!$F:$F,"Lost")+COUNTIFS(SWISSW!$I:$I,TOTAL_MATCHUP!P$1,SWISSW!$J:$J,TOTAL_MATCHUP!$A27,SWISSW!$F:$F,"Won"))))*IF(ROW()=COLUMN(),0,1)</f>
        <v>0</v>
      </c>
      <c r="Q27" s="14">
        <f ca="1">(((COUNTIFS(SWISSW!$I:$I,TOTAL_MATCHUP!$A27,SWISSW!$J:$J,TOTAL_MATCHUP!Q$1,SWISSW!$F:$F,"Won")+COUNTIFS(SWISSW!$I:$I,TOTAL_MATCHUP!Q$1,SWISSW!$J:$J,TOTAL_MATCHUP!$A27,SWISSW!$F:$F,"Lost")))+((COUNTIFS(SWISSW!$I:$I,TOTAL_MATCHUP!$A27,SWISSW!$J:$J,TOTAL_MATCHUP!Q$1,SWISSW!$F:$F,"Lost")+COUNTIFS(SWISSW!$I:$I,TOTAL_MATCHUP!Q$1,SWISSW!$J:$J,TOTAL_MATCHUP!$A27,SWISSW!$F:$F,"Won"))))*IF(ROW()=COLUMN(),0,1)</f>
        <v>0</v>
      </c>
      <c r="R27" s="14">
        <f ca="1">(((COUNTIFS(SWISSW!$I:$I,TOTAL_MATCHUP!$A27,SWISSW!$J:$J,TOTAL_MATCHUP!R$1,SWISSW!$F:$F,"Won")+COUNTIFS(SWISSW!$I:$I,TOTAL_MATCHUP!R$1,SWISSW!$J:$J,TOTAL_MATCHUP!$A27,SWISSW!$F:$F,"Lost")))+((COUNTIFS(SWISSW!$I:$I,TOTAL_MATCHUP!$A27,SWISSW!$J:$J,TOTAL_MATCHUP!R$1,SWISSW!$F:$F,"Lost")+COUNTIFS(SWISSW!$I:$I,TOTAL_MATCHUP!R$1,SWISSW!$J:$J,TOTAL_MATCHUP!$A27,SWISSW!$F:$F,"Won"))))*IF(ROW()=COLUMN(),0,1)</f>
        <v>0</v>
      </c>
      <c r="S27" s="14">
        <f ca="1">(((COUNTIFS(SWISSW!$I:$I,TOTAL_MATCHUP!$A27,SWISSW!$J:$J,TOTAL_MATCHUP!S$1,SWISSW!$F:$F,"Won")+COUNTIFS(SWISSW!$I:$I,TOTAL_MATCHUP!S$1,SWISSW!$J:$J,TOTAL_MATCHUP!$A27,SWISSW!$F:$F,"Lost")))+((COUNTIFS(SWISSW!$I:$I,TOTAL_MATCHUP!$A27,SWISSW!$J:$J,TOTAL_MATCHUP!S$1,SWISSW!$F:$F,"Lost")+COUNTIFS(SWISSW!$I:$I,TOTAL_MATCHUP!S$1,SWISSW!$J:$J,TOTAL_MATCHUP!$A27,SWISSW!$F:$F,"Won"))))*IF(ROW()=COLUMN(),0,1)</f>
        <v>1</v>
      </c>
      <c r="T27" s="14">
        <f ca="1">(((COUNTIFS(SWISSW!$I:$I,TOTAL_MATCHUP!$A27,SWISSW!$J:$J,TOTAL_MATCHUP!T$1,SWISSW!$F:$F,"Won")+COUNTIFS(SWISSW!$I:$I,TOTAL_MATCHUP!T$1,SWISSW!$J:$J,TOTAL_MATCHUP!$A27,SWISSW!$F:$F,"Lost")))+((COUNTIFS(SWISSW!$I:$I,TOTAL_MATCHUP!$A27,SWISSW!$J:$J,TOTAL_MATCHUP!T$1,SWISSW!$F:$F,"Lost")+COUNTIFS(SWISSW!$I:$I,TOTAL_MATCHUP!T$1,SWISSW!$J:$J,TOTAL_MATCHUP!$A27,SWISSW!$F:$F,"Won"))))*IF(ROW()=COLUMN(),0,1)</f>
        <v>0</v>
      </c>
      <c r="U27" s="14">
        <f ca="1">(((COUNTIFS(SWISSW!$I:$I,TOTAL_MATCHUP!$A27,SWISSW!$J:$J,TOTAL_MATCHUP!U$1,SWISSW!$F:$F,"Won")+COUNTIFS(SWISSW!$I:$I,TOTAL_MATCHUP!U$1,SWISSW!$J:$J,TOTAL_MATCHUP!$A27,SWISSW!$F:$F,"Lost")))+((COUNTIFS(SWISSW!$I:$I,TOTAL_MATCHUP!$A27,SWISSW!$J:$J,TOTAL_MATCHUP!U$1,SWISSW!$F:$F,"Lost")+COUNTIFS(SWISSW!$I:$I,TOTAL_MATCHUP!U$1,SWISSW!$J:$J,TOTAL_MATCHUP!$A27,SWISSW!$F:$F,"Won"))))*IF(ROW()=COLUMN(),0,1)</f>
        <v>1</v>
      </c>
      <c r="V27" s="14">
        <f ca="1">(((COUNTIFS(SWISSW!$I:$I,TOTAL_MATCHUP!$A27,SWISSW!$J:$J,TOTAL_MATCHUP!V$1,SWISSW!$F:$F,"Won")+COUNTIFS(SWISSW!$I:$I,TOTAL_MATCHUP!V$1,SWISSW!$J:$J,TOTAL_MATCHUP!$A27,SWISSW!$F:$F,"Lost")))+((COUNTIFS(SWISSW!$I:$I,TOTAL_MATCHUP!$A27,SWISSW!$J:$J,TOTAL_MATCHUP!V$1,SWISSW!$F:$F,"Lost")+COUNTIFS(SWISSW!$I:$I,TOTAL_MATCHUP!V$1,SWISSW!$J:$J,TOTAL_MATCHUP!$A27,SWISSW!$F:$F,"Won"))))*IF(ROW()=COLUMN(),0,1)</f>
        <v>1</v>
      </c>
      <c r="W27" s="14">
        <f ca="1">(((COUNTIFS(SWISSW!$I:$I,TOTAL_MATCHUP!$A27,SWISSW!$J:$J,TOTAL_MATCHUP!W$1,SWISSW!$F:$F,"Won")+COUNTIFS(SWISSW!$I:$I,TOTAL_MATCHUP!W$1,SWISSW!$J:$J,TOTAL_MATCHUP!$A27,SWISSW!$F:$F,"Lost")))+((COUNTIFS(SWISSW!$I:$I,TOTAL_MATCHUP!$A27,SWISSW!$J:$J,TOTAL_MATCHUP!W$1,SWISSW!$F:$F,"Lost")+COUNTIFS(SWISSW!$I:$I,TOTAL_MATCHUP!W$1,SWISSW!$J:$J,TOTAL_MATCHUP!$A27,SWISSW!$F:$F,"Won"))))*IF(ROW()=COLUMN(),0,1)</f>
        <v>0</v>
      </c>
      <c r="X27" s="14">
        <f ca="1">(((COUNTIFS(SWISSW!$I:$I,TOTAL_MATCHUP!$A27,SWISSW!$J:$J,TOTAL_MATCHUP!X$1,SWISSW!$F:$F,"Won")+COUNTIFS(SWISSW!$I:$I,TOTAL_MATCHUP!X$1,SWISSW!$J:$J,TOTAL_MATCHUP!$A27,SWISSW!$F:$F,"Lost")))+((COUNTIFS(SWISSW!$I:$I,TOTAL_MATCHUP!$A27,SWISSW!$J:$J,TOTAL_MATCHUP!X$1,SWISSW!$F:$F,"Lost")+COUNTIFS(SWISSW!$I:$I,TOTAL_MATCHUP!X$1,SWISSW!$J:$J,TOTAL_MATCHUP!$A27,SWISSW!$F:$F,"Won"))))*IF(ROW()=COLUMN(),0,1)</f>
        <v>0</v>
      </c>
      <c r="Y27" s="14">
        <f ca="1">(((COUNTIFS(SWISSW!$I:$I,TOTAL_MATCHUP!$A27,SWISSW!$J:$J,TOTAL_MATCHUP!Y$1,SWISSW!$F:$F,"Won")+COUNTIFS(SWISSW!$I:$I,TOTAL_MATCHUP!Y$1,SWISSW!$J:$J,TOTAL_MATCHUP!$A27,SWISSW!$F:$F,"Lost")))+((COUNTIFS(SWISSW!$I:$I,TOTAL_MATCHUP!$A27,SWISSW!$J:$J,TOTAL_MATCHUP!Y$1,SWISSW!$F:$F,"Lost")+COUNTIFS(SWISSW!$I:$I,TOTAL_MATCHUP!Y$1,SWISSW!$J:$J,TOTAL_MATCHUP!$A27,SWISSW!$F:$F,"Won"))))*IF(ROW()=COLUMN(),0,1)</f>
        <v>1</v>
      </c>
      <c r="Z27" s="14">
        <f ca="1">(((COUNTIFS(SWISSW!$I:$I,TOTAL_MATCHUP!$A27,SWISSW!$J:$J,TOTAL_MATCHUP!Z$1,SWISSW!$F:$F,"Won")+COUNTIFS(SWISSW!$I:$I,TOTAL_MATCHUP!Z$1,SWISSW!$J:$J,TOTAL_MATCHUP!$A27,SWISSW!$F:$F,"Lost")))+((COUNTIFS(SWISSW!$I:$I,TOTAL_MATCHUP!$A27,SWISSW!$J:$J,TOTAL_MATCHUP!Z$1,SWISSW!$F:$F,"Lost")+COUNTIFS(SWISSW!$I:$I,TOTAL_MATCHUP!Z$1,SWISSW!$J:$J,TOTAL_MATCHUP!$A27,SWISSW!$F:$F,"Won"))))*IF(ROW()=COLUMN(),0,1)</f>
        <v>1</v>
      </c>
      <c r="AA27" s="14">
        <f ca="1">(((COUNTIFS(SWISSW!$I:$I,TOTAL_MATCHUP!$A27,SWISSW!$J:$J,TOTAL_MATCHUP!AA$1,SWISSW!$F:$F,"Won")+COUNTIFS(SWISSW!$I:$I,TOTAL_MATCHUP!AA$1,SWISSW!$J:$J,TOTAL_MATCHUP!$A27,SWISSW!$F:$F,"Lost")))+((COUNTIFS(SWISSW!$I:$I,TOTAL_MATCHUP!$A27,SWISSW!$J:$J,TOTAL_MATCHUP!AA$1,SWISSW!$F:$F,"Lost")+COUNTIFS(SWISSW!$I:$I,TOTAL_MATCHUP!AA$1,SWISSW!$J:$J,TOTAL_MATCHUP!$A27,SWISSW!$F:$F,"Won"))))*IF(ROW()=COLUMN(),0,1)</f>
        <v>0</v>
      </c>
      <c r="AB27" s="14">
        <f ca="1">(((COUNTIFS(SWISSW!$I:$I,TOTAL_MATCHUP!$A27,SWISSW!$J:$J,TOTAL_MATCHUP!AB$1,SWISSW!$F:$F,"Won")+COUNTIFS(SWISSW!$I:$I,TOTAL_MATCHUP!AB$1,SWISSW!$J:$J,TOTAL_MATCHUP!$A27,SWISSW!$F:$F,"Lost")))+((COUNTIFS(SWISSW!$I:$I,TOTAL_MATCHUP!$A27,SWISSW!$J:$J,TOTAL_MATCHUP!AB$1,SWISSW!$F:$F,"Lost")+COUNTIFS(SWISSW!$I:$I,TOTAL_MATCHUP!AB$1,SWISSW!$J:$J,TOTAL_MATCHUP!$A27,SWISSW!$F:$F,"Won"))))*IF(ROW()=COLUMN(),0,1)</f>
        <v>0</v>
      </c>
      <c r="AC27" s="14">
        <f ca="1">(((COUNTIFS(SWISSW!$I:$I,TOTAL_MATCHUP!$A27,SWISSW!$J:$J,TOTAL_MATCHUP!AC$1,SWISSW!$F:$F,"Won")+COUNTIFS(SWISSW!$I:$I,TOTAL_MATCHUP!AC$1,SWISSW!$J:$J,TOTAL_MATCHUP!$A27,SWISSW!$F:$F,"Lost")))+((COUNTIFS(SWISSW!$I:$I,TOTAL_MATCHUP!$A27,SWISSW!$J:$J,TOTAL_MATCHUP!AC$1,SWISSW!$F:$F,"Lost")+COUNTIFS(SWISSW!$I:$I,TOTAL_MATCHUP!AC$1,SWISSW!$J:$J,TOTAL_MATCHUP!$A27,SWISSW!$F:$F,"Won"))))*IF(ROW()=COLUMN(),0,1)</f>
        <v>1</v>
      </c>
      <c r="AD27" s="14">
        <f ca="1">(((COUNTIFS(SWISSW!$I:$I,TOTAL_MATCHUP!$A27,SWISSW!$J:$J,TOTAL_MATCHUP!AD$1,SWISSW!$F:$F,"Won")+COUNTIFS(SWISSW!$I:$I,TOTAL_MATCHUP!AD$1,SWISSW!$J:$J,TOTAL_MATCHUP!$A27,SWISSW!$F:$F,"Lost")))+((COUNTIFS(SWISSW!$I:$I,TOTAL_MATCHUP!$A27,SWISSW!$J:$J,TOTAL_MATCHUP!AD$1,SWISSW!$F:$F,"Lost")+COUNTIFS(SWISSW!$I:$I,TOTAL_MATCHUP!AD$1,SWISSW!$J:$J,TOTAL_MATCHUP!$A27,SWISSW!$F:$F,"Won"))))*IF(ROW()=COLUMN(),0,1)</f>
        <v>0</v>
      </c>
      <c r="AE27" s="14">
        <f ca="1">(((COUNTIFS(SWISSW!$I:$I,TOTAL_MATCHUP!$A27,SWISSW!$J:$J,TOTAL_MATCHUP!AE$1,SWISSW!$F:$F,"Won")+COUNTIFS(SWISSW!$I:$I,TOTAL_MATCHUP!AE$1,SWISSW!$J:$J,TOTAL_MATCHUP!$A27,SWISSW!$F:$F,"Lost")))+((COUNTIFS(SWISSW!$I:$I,TOTAL_MATCHUP!$A27,SWISSW!$J:$J,TOTAL_MATCHUP!AE$1,SWISSW!$F:$F,"Lost")+COUNTIFS(SWISSW!$I:$I,TOTAL_MATCHUP!AE$1,SWISSW!$J:$J,TOTAL_MATCHUP!$A27,SWISSW!$F:$F,"Won"))))*IF(ROW()=COLUMN(),0,1)</f>
        <v>1</v>
      </c>
      <c r="AF27" s="14">
        <f ca="1">(((COUNTIFS(SWISSW!$I:$I,TOTAL_MATCHUP!$A27,SWISSW!$J:$J,TOTAL_MATCHUP!AF$1,SWISSW!$F:$F,"Won")+COUNTIFS(SWISSW!$I:$I,TOTAL_MATCHUP!AF$1,SWISSW!$J:$J,TOTAL_MATCHUP!$A27,SWISSW!$F:$F,"Lost")))+((COUNTIFS(SWISSW!$I:$I,TOTAL_MATCHUP!$A27,SWISSW!$J:$J,TOTAL_MATCHUP!AF$1,SWISSW!$F:$F,"Lost")+COUNTIFS(SWISSW!$I:$I,TOTAL_MATCHUP!AF$1,SWISSW!$J:$J,TOTAL_MATCHUP!$A27,SWISSW!$F:$F,"Won"))))*IF(ROW()=COLUMN(),0,1)</f>
        <v>0</v>
      </c>
      <c r="AG27" s="14">
        <f ca="1">(((COUNTIFS(SWISSW!$I:$I,TOTAL_MATCHUP!$A27,SWISSW!$J:$J,TOTAL_MATCHUP!AG$1,SWISSW!$F:$F,"Won")+COUNTIFS(SWISSW!$I:$I,TOTAL_MATCHUP!AG$1,SWISSW!$J:$J,TOTAL_MATCHUP!$A27,SWISSW!$F:$F,"Lost")))+((COUNTIFS(SWISSW!$I:$I,TOTAL_MATCHUP!$A27,SWISSW!$J:$J,TOTAL_MATCHUP!AG$1,SWISSW!$F:$F,"Lost")+COUNTIFS(SWISSW!$I:$I,TOTAL_MATCHUP!AG$1,SWISSW!$J:$J,TOTAL_MATCHUP!$A27,SWISSW!$F:$F,"Won"))))*IF(ROW()=COLUMN(),0,1)</f>
        <v>0</v>
      </c>
      <c r="AH27" s="14">
        <f ca="1">(((COUNTIFS(SWISSW!$I:$I,TOTAL_MATCHUP!$A27,SWISSW!$J:$J,TOTAL_MATCHUP!AH$1,SWISSW!$F:$F,"Won")+COUNTIFS(SWISSW!$I:$I,TOTAL_MATCHUP!AH$1,SWISSW!$J:$J,TOTAL_MATCHUP!$A27,SWISSW!$F:$F,"Lost")))+((COUNTIFS(SWISSW!$I:$I,TOTAL_MATCHUP!$A27,SWISSW!$J:$J,TOTAL_MATCHUP!AH$1,SWISSW!$F:$F,"Lost")+COUNTIFS(SWISSW!$I:$I,TOTAL_MATCHUP!AH$1,SWISSW!$J:$J,TOTAL_MATCHUP!$A27,SWISSW!$F:$F,"Won"))))*IF(ROW()=COLUMN(),0,1)</f>
        <v>0</v>
      </c>
      <c r="AI27" s="14">
        <f ca="1">(((COUNTIFS(SWISSW!$I:$I,TOTAL_MATCHUP!$A27,SWISSW!$J:$J,TOTAL_MATCHUP!AI$1,SWISSW!$F:$F,"Won")+COUNTIFS(SWISSW!$I:$I,TOTAL_MATCHUP!AI$1,SWISSW!$J:$J,TOTAL_MATCHUP!$A27,SWISSW!$F:$F,"Lost")))+((COUNTIFS(SWISSW!$I:$I,TOTAL_MATCHUP!$A27,SWISSW!$J:$J,TOTAL_MATCHUP!AI$1,SWISSW!$F:$F,"Lost")+COUNTIFS(SWISSW!$I:$I,TOTAL_MATCHUP!AI$1,SWISSW!$J:$J,TOTAL_MATCHUP!$A27,SWISSW!$F:$F,"Won"))))*IF(ROW()=COLUMN(),0,1)</f>
        <v>0</v>
      </c>
      <c r="AJ27" s="14">
        <f ca="1">(((COUNTIFS(SWISSW!$I:$I,TOTAL_MATCHUP!$A27,SWISSW!$J:$J,TOTAL_MATCHUP!AJ$1,SWISSW!$F:$F,"Won")+COUNTIFS(SWISSW!$I:$I,TOTAL_MATCHUP!AJ$1,SWISSW!$J:$J,TOTAL_MATCHUP!$A27,SWISSW!$F:$F,"Lost")))+((COUNTIFS(SWISSW!$I:$I,TOTAL_MATCHUP!$A27,SWISSW!$J:$J,TOTAL_MATCHUP!AJ$1,SWISSW!$F:$F,"Lost")+COUNTIFS(SWISSW!$I:$I,TOTAL_MATCHUP!AJ$1,SWISSW!$J:$J,TOTAL_MATCHUP!$A27,SWISSW!$F:$F,"Won"))))*IF(ROW()=COLUMN(),0,1)</f>
        <v>0</v>
      </c>
      <c r="AK27" s="14">
        <f ca="1">(((COUNTIFS(SWISSW!$I:$I,TOTAL_MATCHUP!$A27,SWISSW!$J:$J,TOTAL_MATCHUP!AK$1,SWISSW!$F:$F,"Won")+COUNTIFS(SWISSW!$I:$I,TOTAL_MATCHUP!AK$1,SWISSW!$J:$J,TOTAL_MATCHUP!$A27,SWISSW!$F:$F,"Lost")))+((COUNTIFS(SWISSW!$I:$I,TOTAL_MATCHUP!$A27,SWISSW!$J:$J,TOTAL_MATCHUP!AK$1,SWISSW!$F:$F,"Lost")+COUNTIFS(SWISSW!$I:$I,TOTAL_MATCHUP!AK$1,SWISSW!$J:$J,TOTAL_MATCHUP!$A27,SWISSW!$F:$F,"Won"))))*IF(ROW()=COLUMN(),0,1)</f>
        <v>0</v>
      </c>
      <c r="AL27" s="14">
        <f ca="1">(((COUNTIFS(SWISSW!$I:$I,TOTAL_MATCHUP!$A27,SWISSW!$J:$J,TOTAL_MATCHUP!AL$1,SWISSW!$F:$F,"Won")+COUNTIFS(SWISSW!$I:$I,TOTAL_MATCHUP!AL$1,SWISSW!$J:$J,TOTAL_MATCHUP!$A27,SWISSW!$F:$F,"Lost")))+((COUNTIFS(SWISSW!$I:$I,TOTAL_MATCHUP!$A27,SWISSW!$J:$J,TOTAL_MATCHUP!AL$1,SWISSW!$F:$F,"Lost")+COUNTIFS(SWISSW!$I:$I,TOTAL_MATCHUP!AL$1,SWISSW!$J:$J,TOTAL_MATCHUP!$A27,SWISSW!$F:$F,"Won"))))*IF(ROW()=COLUMN(),0,1)</f>
        <v>0</v>
      </c>
      <c r="AM27" s="14">
        <f ca="1">(((COUNTIFS(SWISSW!$I:$I,TOTAL_MATCHUP!$A27,SWISSW!$J:$J,TOTAL_MATCHUP!AM$1,SWISSW!$F:$F,"Won")+COUNTIFS(SWISSW!$I:$I,TOTAL_MATCHUP!AM$1,SWISSW!$J:$J,TOTAL_MATCHUP!$A27,SWISSW!$F:$F,"Lost")))+((COUNTIFS(SWISSW!$I:$I,TOTAL_MATCHUP!$A27,SWISSW!$J:$J,TOTAL_MATCHUP!AM$1,SWISSW!$F:$F,"Lost")+COUNTIFS(SWISSW!$I:$I,TOTAL_MATCHUP!AM$1,SWISSW!$J:$J,TOTAL_MATCHUP!$A27,SWISSW!$F:$F,"Won"))))*IF(ROW()=COLUMN(),0,1)</f>
        <v>0</v>
      </c>
      <c r="AN27" s="14">
        <f ca="1">(((COUNTIFS(SWISSW!$I:$I,TOTAL_MATCHUP!$A27,SWISSW!$J:$J,TOTAL_MATCHUP!AN$1,SWISSW!$F:$F,"Won")+COUNTIFS(SWISSW!$I:$I,TOTAL_MATCHUP!AN$1,SWISSW!$J:$J,TOTAL_MATCHUP!$A27,SWISSW!$F:$F,"Lost")))+((COUNTIFS(SWISSW!$I:$I,TOTAL_MATCHUP!$A27,SWISSW!$J:$J,TOTAL_MATCHUP!AN$1,SWISSW!$F:$F,"Lost")+COUNTIFS(SWISSW!$I:$I,TOTAL_MATCHUP!AN$1,SWISSW!$J:$J,TOTAL_MATCHUP!$A27,SWISSW!$F:$F,"Won"))))*IF(ROW()=COLUMN(),0,1)</f>
        <v>0</v>
      </c>
      <c r="AO27" s="14">
        <f ca="1">(((COUNTIFS(SWISSW!$I:$I,TOTAL_MATCHUP!$A27,SWISSW!$J:$J,TOTAL_MATCHUP!AO$1,SWISSW!$F:$F,"Won")+COUNTIFS(SWISSW!$I:$I,TOTAL_MATCHUP!AO$1,SWISSW!$J:$J,TOTAL_MATCHUP!$A27,SWISSW!$F:$F,"Lost")))+((COUNTIFS(SWISSW!$I:$I,TOTAL_MATCHUP!$A27,SWISSW!$J:$J,TOTAL_MATCHUP!AO$1,SWISSW!$F:$F,"Lost")+COUNTIFS(SWISSW!$I:$I,TOTAL_MATCHUP!AO$1,SWISSW!$J:$J,TOTAL_MATCHUP!$A27,SWISSW!$F:$F,"Won"))))*IF(ROW()=COLUMN(),0,1)</f>
        <v>0</v>
      </c>
      <c r="AP27" s="14">
        <f ca="1">(((COUNTIFS(SWISSW!$I:$I,TOTAL_MATCHUP!$A27,SWISSW!$J:$J,TOTAL_MATCHUP!AP$1,SWISSW!$F:$F,"Won")+COUNTIFS(SWISSW!$I:$I,TOTAL_MATCHUP!AP$1,SWISSW!$J:$J,TOTAL_MATCHUP!$A27,SWISSW!$F:$F,"Lost")))+((COUNTIFS(SWISSW!$I:$I,TOTAL_MATCHUP!$A27,SWISSW!$J:$J,TOTAL_MATCHUP!AP$1,SWISSW!$F:$F,"Lost")+COUNTIFS(SWISSW!$I:$I,TOTAL_MATCHUP!AP$1,SWISSW!$J:$J,TOTAL_MATCHUP!$A27,SWISSW!$F:$F,"Won"))))*IF(ROW()=COLUMN(),0,1)</f>
        <v>0</v>
      </c>
      <c r="AQ27" s="14">
        <f ca="1">(((COUNTIFS(SWISSW!$I:$I,TOTAL_MATCHUP!$A27,SWISSW!$J:$J,TOTAL_MATCHUP!AQ$1,SWISSW!$F:$F,"Won")+COUNTIFS(SWISSW!$I:$I,TOTAL_MATCHUP!AQ$1,SWISSW!$J:$J,TOTAL_MATCHUP!$A27,SWISSW!$F:$F,"Lost")))+((COUNTIFS(SWISSW!$I:$I,TOTAL_MATCHUP!$A27,SWISSW!$J:$J,TOTAL_MATCHUP!AQ$1,SWISSW!$F:$F,"Lost")+COUNTIFS(SWISSW!$I:$I,TOTAL_MATCHUP!AQ$1,SWISSW!$J:$J,TOTAL_MATCHUP!$A27,SWISSW!$F:$F,"Won"))))*IF(ROW()=COLUMN(),0,1)</f>
        <v>0</v>
      </c>
      <c r="AR27" s="14">
        <f ca="1">(((COUNTIFS(SWISSW!$I:$I,TOTAL_MATCHUP!$A27,SWISSW!$J:$J,TOTAL_MATCHUP!AR$1,SWISSW!$F:$F,"Won")+COUNTIFS(SWISSW!$I:$I,TOTAL_MATCHUP!AR$1,SWISSW!$J:$J,TOTAL_MATCHUP!$A27,SWISSW!$F:$F,"Lost")))+((COUNTIFS(SWISSW!$I:$I,TOTAL_MATCHUP!$A27,SWISSW!$J:$J,TOTAL_MATCHUP!AR$1,SWISSW!$F:$F,"Lost")+COUNTIFS(SWISSW!$I:$I,TOTAL_MATCHUP!AR$1,SWISSW!$J:$J,TOTAL_MATCHUP!$A27,SWISSW!$F:$F,"Won"))))*IF(ROW()=COLUMN(),0,1)</f>
        <v>0</v>
      </c>
      <c r="AS27" s="14">
        <f ca="1">(((COUNTIFS(SWISSW!$I:$I,TOTAL_MATCHUP!$A27,SWISSW!$J:$J,TOTAL_MATCHUP!AS$1,SWISSW!$F:$F,"Won")+COUNTIFS(SWISSW!$I:$I,TOTAL_MATCHUP!AS$1,SWISSW!$J:$J,TOTAL_MATCHUP!$A27,SWISSW!$F:$F,"Lost")))+((COUNTIFS(SWISSW!$I:$I,TOTAL_MATCHUP!$A27,SWISSW!$J:$J,TOTAL_MATCHUP!AS$1,SWISSW!$F:$F,"Lost")+COUNTIFS(SWISSW!$I:$I,TOTAL_MATCHUP!AS$1,SWISSW!$J:$J,TOTAL_MATCHUP!$A27,SWISSW!$F:$F,"Won"))))*IF(ROW()=COLUMN(),0,1)</f>
        <v>0</v>
      </c>
      <c r="AT27" s="14">
        <f ca="1">(((COUNTIFS(SWISSW!$I:$I,TOTAL_MATCHUP!$A27,SWISSW!$J:$J,TOTAL_MATCHUP!AT$1,SWISSW!$F:$F,"Won")+COUNTIFS(SWISSW!$I:$I,TOTAL_MATCHUP!AT$1,SWISSW!$J:$J,TOTAL_MATCHUP!$A27,SWISSW!$F:$F,"Lost")))+((COUNTIFS(SWISSW!$I:$I,TOTAL_MATCHUP!$A27,SWISSW!$J:$J,TOTAL_MATCHUP!AT$1,SWISSW!$F:$F,"Lost")+COUNTIFS(SWISSW!$I:$I,TOTAL_MATCHUP!AT$1,SWISSW!$J:$J,TOTAL_MATCHUP!$A27,SWISSW!$F:$F,"Won"))))*IF(ROW()=COLUMN(),0,1)</f>
        <v>0</v>
      </c>
      <c r="AU27" s="14">
        <f ca="1">(((COUNTIFS(SWISSW!$I:$I,TOTAL_MATCHUP!$A27,SWISSW!$J:$J,TOTAL_MATCHUP!AU$1,SWISSW!$F:$F,"Won")+COUNTIFS(SWISSW!$I:$I,TOTAL_MATCHUP!AU$1,SWISSW!$J:$J,TOTAL_MATCHUP!$A27,SWISSW!$F:$F,"Lost")))+((COUNTIFS(SWISSW!$I:$I,TOTAL_MATCHUP!$A27,SWISSW!$J:$J,TOTAL_MATCHUP!AU$1,SWISSW!$F:$F,"Lost")+COUNTIFS(SWISSW!$I:$I,TOTAL_MATCHUP!AU$1,SWISSW!$J:$J,TOTAL_MATCHUP!$A27,SWISSW!$F:$F,"Won"))))*IF(ROW()=COLUMN(),0,1)</f>
        <v>0</v>
      </c>
      <c r="AV27" s="14">
        <f ca="1">(((COUNTIFS(SWISSW!$I:$I,TOTAL_MATCHUP!$A27,SWISSW!$J:$J,TOTAL_MATCHUP!AV$1,SWISSW!$F:$F,"Won")+COUNTIFS(SWISSW!$I:$I,TOTAL_MATCHUP!AV$1,SWISSW!$J:$J,TOTAL_MATCHUP!$A27,SWISSW!$F:$F,"Lost")))+((COUNTIFS(SWISSW!$I:$I,TOTAL_MATCHUP!$A27,SWISSW!$J:$J,TOTAL_MATCHUP!AV$1,SWISSW!$F:$F,"Lost")+COUNTIFS(SWISSW!$I:$I,TOTAL_MATCHUP!AV$1,SWISSW!$J:$J,TOTAL_MATCHUP!$A27,SWISSW!$F:$F,"Won"))))*IF(ROW()=COLUMN(),0,1)</f>
        <v>0</v>
      </c>
      <c r="AW27" s="14">
        <f ca="1">(((COUNTIFS(SWISSW!$I:$I,TOTAL_MATCHUP!$A27,SWISSW!$J:$J,TOTAL_MATCHUP!AW$1,SWISSW!$F:$F,"Won")+COUNTIFS(SWISSW!$I:$I,TOTAL_MATCHUP!AW$1,SWISSW!$J:$J,TOTAL_MATCHUP!$A27,SWISSW!$F:$F,"Lost")))+((COUNTIFS(SWISSW!$I:$I,TOTAL_MATCHUP!$A27,SWISSW!$J:$J,TOTAL_MATCHUP!AW$1,SWISSW!$F:$F,"Lost")+COUNTIFS(SWISSW!$I:$I,TOTAL_MATCHUP!AW$1,SWISSW!$J:$J,TOTAL_MATCHUP!$A27,SWISSW!$F:$F,"Won"))))*IF(ROW()=COLUMN(),0,1)</f>
        <v>1</v>
      </c>
      <c r="AX27" s="14">
        <f ca="1">(((COUNTIFS(SWISSW!$I:$I,TOTAL_MATCHUP!$A27,SWISSW!$J:$J,TOTAL_MATCHUP!AX$1,SWISSW!$F:$F,"Won")+COUNTIFS(SWISSW!$I:$I,TOTAL_MATCHUP!AX$1,SWISSW!$J:$J,TOTAL_MATCHUP!$A27,SWISSW!$F:$F,"Lost")))+((COUNTIFS(SWISSW!$I:$I,TOTAL_MATCHUP!$A27,SWISSW!$J:$J,TOTAL_MATCHUP!AX$1,SWISSW!$F:$F,"Lost")+COUNTIFS(SWISSW!$I:$I,TOTAL_MATCHUP!AX$1,SWISSW!$J:$J,TOTAL_MATCHUP!$A27,SWISSW!$F:$F,"Won"))))*IF(ROW()=COLUMN(),0,1)</f>
        <v>0</v>
      </c>
      <c r="AY27" s="14">
        <f ca="1">(((COUNTIFS(SWISSW!$I:$I,TOTAL_MATCHUP!$A27,SWISSW!$J:$J,TOTAL_MATCHUP!AY$1,SWISSW!$F:$F,"Won")+COUNTIFS(SWISSW!$I:$I,TOTAL_MATCHUP!AY$1,SWISSW!$J:$J,TOTAL_MATCHUP!$A27,SWISSW!$F:$F,"Lost")))+((COUNTIFS(SWISSW!$I:$I,TOTAL_MATCHUP!$A27,SWISSW!$J:$J,TOTAL_MATCHUP!AY$1,SWISSW!$F:$F,"Lost")+COUNTIFS(SWISSW!$I:$I,TOTAL_MATCHUP!AY$1,SWISSW!$J:$J,TOTAL_MATCHUP!$A27,SWISSW!$F:$F,"Won"))))*IF(ROW()=COLUMN(),0,1)</f>
        <v>0</v>
      </c>
      <c r="AZ27" s="14">
        <f ca="1">(((COUNTIFS(SWISSW!$I:$I,TOTAL_MATCHUP!$A27,SWISSW!$J:$J,TOTAL_MATCHUP!AZ$1,SWISSW!$F:$F,"Won")+COUNTIFS(SWISSW!$I:$I,TOTAL_MATCHUP!AZ$1,SWISSW!$J:$J,TOTAL_MATCHUP!$A27,SWISSW!$F:$F,"Lost")))+((COUNTIFS(SWISSW!$I:$I,TOTAL_MATCHUP!$A27,SWISSW!$J:$J,TOTAL_MATCHUP!AZ$1,SWISSW!$F:$F,"Lost")+COUNTIFS(SWISSW!$I:$I,TOTAL_MATCHUP!AZ$1,SWISSW!$J:$J,TOTAL_MATCHUP!$A27,SWISSW!$F:$F,"Won"))))*IF(ROW()=COLUMN(),0,1)</f>
        <v>0</v>
      </c>
      <c r="BA27" s="14">
        <f ca="1">(((COUNTIFS(SWISSW!$I:$I,TOTAL_MATCHUP!$A27,SWISSW!$J:$J,TOTAL_MATCHUP!BA$1,SWISSW!$F:$F,"Won")+COUNTIFS(SWISSW!$I:$I,TOTAL_MATCHUP!BA$1,SWISSW!$J:$J,TOTAL_MATCHUP!$A27,SWISSW!$F:$F,"Lost")))+((COUNTIFS(SWISSW!$I:$I,TOTAL_MATCHUP!$A27,SWISSW!$J:$J,TOTAL_MATCHUP!BA$1,SWISSW!$F:$F,"Lost")+COUNTIFS(SWISSW!$I:$I,TOTAL_MATCHUP!BA$1,SWISSW!$J:$J,TOTAL_MATCHUP!$A27,SWISSW!$F:$F,"Won"))))*IF(ROW()=COLUMN(),0,1)</f>
        <v>0</v>
      </c>
      <c r="BB27" s="14">
        <f ca="1">(((COUNTIFS(SWISSW!$I:$I,TOTAL_MATCHUP!$A27,SWISSW!$J:$J,TOTAL_MATCHUP!BB$1,SWISSW!$F:$F,"Won")+COUNTIFS(SWISSW!$I:$I,TOTAL_MATCHUP!BB$1,SWISSW!$J:$J,TOTAL_MATCHUP!$A27,SWISSW!$F:$F,"Lost")))+((COUNTIFS(SWISSW!$I:$I,TOTAL_MATCHUP!$A27,SWISSW!$J:$J,TOTAL_MATCHUP!BB$1,SWISSW!$F:$F,"Lost")+COUNTIFS(SWISSW!$I:$I,TOTAL_MATCHUP!BB$1,SWISSW!$J:$J,TOTAL_MATCHUP!$A27,SWISSW!$F:$F,"Won"))))*IF(ROW()=COLUMN(),0,1)</f>
        <v>0</v>
      </c>
      <c r="BC27" s="14">
        <f ca="1">(((COUNTIFS(SWISSW!$I:$I,TOTAL_MATCHUP!$A27,SWISSW!$J:$J,TOTAL_MATCHUP!BC$1,SWISSW!$F:$F,"Won")+COUNTIFS(SWISSW!$I:$I,TOTAL_MATCHUP!BC$1,SWISSW!$J:$J,TOTAL_MATCHUP!$A27,SWISSW!$F:$F,"Lost")))+((COUNTIFS(SWISSW!$I:$I,TOTAL_MATCHUP!$A27,SWISSW!$J:$J,TOTAL_MATCHUP!BC$1,SWISSW!$F:$F,"Lost")+COUNTIFS(SWISSW!$I:$I,TOTAL_MATCHUP!BC$1,SWISSW!$J:$J,TOTAL_MATCHUP!$A27,SWISSW!$F:$F,"Won"))))*IF(ROW()=COLUMN(),0,1)</f>
        <v>0</v>
      </c>
      <c r="BD27" s="14">
        <f ca="1">(((COUNTIFS(SWISSW!$I:$I,TOTAL_MATCHUP!$A27,SWISSW!$J:$J,TOTAL_MATCHUP!BD$1,SWISSW!$F:$F,"Won")+COUNTIFS(SWISSW!$I:$I,TOTAL_MATCHUP!BD$1,SWISSW!$J:$J,TOTAL_MATCHUP!$A27,SWISSW!$F:$F,"Lost")))+((COUNTIFS(SWISSW!$I:$I,TOTAL_MATCHUP!$A27,SWISSW!$J:$J,TOTAL_MATCHUP!BD$1,SWISSW!$F:$F,"Lost")+COUNTIFS(SWISSW!$I:$I,TOTAL_MATCHUP!BD$1,SWISSW!$J:$J,TOTAL_MATCHUP!$A27,SWISSW!$F:$F,"Won"))))*IF(ROW()=COLUMN(),0,1)</f>
        <v>0</v>
      </c>
      <c r="BE27" s="14">
        <f ca="1">(((COUNTIFS(SWISSW!$I:$I,TOTAL_MATCHUP!$A27,SWISSW!$J:$J,TOTAL_MATCHUP!BE$1,SWISSW!$F:$F,"Won")+COUNTIFS(SWISSW!$I:$I,TOTAL_MATCHUP!BE$1,SWISSW!$J:$J,TOTAL_MATCHUP!$A27,SWISSW!$F:$F,"Lost")))+((COUNTIFS(SWISSW!$I:$I,TOTAL_MATCHUP!$A27,SWISSW!$J:$J,TOTAL_MATCHUP!BE$1,SWISSW!$F:$F,"Lost")+COUNTIFS(SWISSW!$I:$I,TOTAL_MATCHUP!BE$1,SWISSW!$J:$J,TOTAL_MATCHUP!$A27,SWISSW!$F:$F,"Won"))))*IF(ROW()=COLUMN(),0,1)</f>
        <v>0</v>
      </c>
      <c r="BF27" s="14">
        <f ca="1">(((COUNTIFS(SWISSW!$I:$I,TOTAL_MATCHUP!$A27,SWISSW!$J:$J,TOTAL_MATCHUP!BF$1,SWISSW!$F:$F,"Won")+COUNTIFS(SWISSW!$I:$I,TOTAL_MATCHUP!BF$1,SWISSW!$J:$J,TOTAL_MATCHUP!$A27,SWISSW!$F:$F,"Lost")))+((COUNTIFS(SWISSW!$I:$I,TOTAL_MATCHUP!$A27,SWISSW!$J:$J,TOTAL_MATCHUP!BF$1,SWISSW!$F:$F,"Lost")+COUNTIFS(SWISSW!$I:$I,TOTAL_MATCHUP!BF$1,SWISSW!$J:$J,TOTAL_MATCHUP!$A27,SWISSW!$F:$F,"Won"))))*IF(ROW()=COLUMN(),0,1)</f>
        <v>0</v>
      </c>
    </row>
    <row r="28" spans="1:58" ht="55" customHeight="1" x14ac:dyDescent="0.3">
      <c r="A28" s="3" t="str">
        <f ca="1">MATCHUP!A28</f>
        <v>Dimir Snacker</v>
      </c>
      <c r="B28" s="14">
        <f ca="1">(((COUNTIFS(SWISSW!$I:$I,TOTAL_MATCHUP!$A28,SWISSW!$J:$J,TOTAL_MATCHUP!B$1,SWISSW!$F:$F,"Won")+COUNTIFS(SWISSW!$I:$I,TOTAL_MATCHUP!B$1,SWISSW!$J:$J,TOTAL_MATCHUP!$A28,SWISSW!$F:$F,"Lost")))+((COUNTIFS(SWISSW!$I:$I,TOTAL_MATCHUP!$A28,SWISSW!$J:$J,TOTAL_MATCHUP!B$1,SWISSW!$F:$F,"Lost")+COUNTIFS(SWISSW!$I:$I,TOTAL_MATCHUP!B$1,SWISSW!$J:$J,TOTAL_MATCHUP!$A28,SWISSW!$F:$F,"Won"))))*IF(ROW()=COLUMN(),0,1)</f>
        <v>7</v>
      </c>
      <c r="C28" s="14">
        <f ca="1">(((COUNTIFS(SWISSW!$I:$I,TOTAL_MATCHUP!$A28,SWISSW!$J:$J,TOTAL_MATCHUP!C$1,SWISSW!$F:$F,"Won")+COUNTIFS(SWISSW!$I:$I,TOTAL_MATCHUP!C$1,SWISSW!$J:$J,TOTAL_MATCHUP!$A28,SWISSW!$F:$F,"Lost")))+((COUNTIFS(SWISSW!$I:$I,TOTAL_MATCHUP!$A28,SWISSW!$J:$J,TOTAL_MATCHUP!C$1,SWISSW!$F:$F,"Lost")+COUNTIFS(SWISSW!$I:$I,TOTAL_MATCHUP!C$1,SWISSW!$J:$J,TOTAL_MATCHUP!$A28,SWISSW!$F:$F,"Won"))))*IF(ROW()=COLUMN(),0,1)</f>
        <v>7</v>
      </c>
      <c r="D28" s="14">
        <f ca="1">(((COUNTIFS(SWISSW!$I:$I,TOTAL_MATCHUP!$A28,SWISSW!$J:$J,TOTAL_MATCHUP!D$1,SWISSW!$F:$F,"Won")+COUNTIFS(SWISSW!$I:$I,TOTAL_MATCHUP!D$1,SWISSW!$J:$J,TOTAL_MATCHUP!$A28,SWISSW!$F:$F,"Lost")))+((COUNTIFS(SWISSW!$I:$I,TOTAL_MATCHUP!$A28,SWISSW!$J:$J,TOTAL_MATCHUP!D$1,SWISSW!$F:$F,"Lost")+COUNTIFS(SWISSW!$I:$I,TOTAL_MATCHUP!D$1,SWISSW!$J:$J,TOTAL_MATCHUP!$A28,SWISSW!$F:$F,"Won"))))*IF(ROW()=COLUMN(),0,1)</f>
        <v>2</v>
      </c>
      <c r="E28" s="14">
        <f ca="1">(((COUNTIFS(SWISSW!$I:$I,TOTAL_MATCHUP!$A28,SWISSW!$J:$J,TOTAL_MATCHUP!E$1,SWISSW!$F:$F,"Won")+COUNTIFS(SWISSW!$I:$I,TOTAL_MATCHUP!E$1,SWISSW!$J:$J,TOTAL_MATCHUP!$A28,SWISSW!$F:$F,"Lost")))+((COUNTIFS(SWISSW!$I:$I,TOTAL_MATCHUP!$A28,SWISSW!$J:$J,TOTAL_MATCHUP!E$1,SWISSW!$F:$F,"Lost")+COUNTIFS(SWISSW!$I:$I,TOTAL_MATCHUP!E$1,SWISSW!$J:$J,TOTAL_MATCHUP!$A28,SWISSW!$F:$F,"Won"))))*IF(ROW()=COLUMN(),0,1)</f>
        <v>3</v>
      </c>
      <c r="F28" s="14">
        <f ca="1">(((COUNTIFS(SWISSW!$I:$I,TOTAL_MATCHUP!$A28,SWISSW!$J:$J,TOTAL_MATCHUP!F$1,SWISSW!$F:$F,"Won")+COUNTIFS(SWISSW!$I:$I,TOTAL_MATCHUP!F$1,SWISSW!$J:$J,TOTAL_MATCHUP!$A28,SWISSW!$F:$F,"Lost")))+((COUNTIFS(SWISSW!$I:$I,TOTAL_MATCHUP!$A28,SWISSW!$J:$J,TOTAL_MATCHUP!F$1,SWISSW!$F:$F,"Lost")+COUNTIFS(SWISSW!$I:$I,TOTAL_MATCHUP!F$1,SWISSW!$J:$J,TOTAL_MATCHUP!$A28,SWISSW!$F:$F,"Won"))))*IF(ROW()=COLUMN(),0,1)</f>
        <v>2</v>
      </c>
      <c r="G28" s="14">
        <f ca="1">(((COUNTIFS(SWISSW!$I:$I,TOTAL_MATCHUP!$A28,SWISSW!$J:$J,TOTAL_MATCHUP!G$1,SWISSW!$F:$F,"Won")+COUNTIFS(SWISSW!$I:$I,TOTAL_MATCHUP!G$1,SWISSW!$J:$J,TOTAL_MATCHUP!$A28,SWISSW!$F:$F,"Lost")))+((COUNTIFS(SWISSW!$I:$I,TOTAL_MATCHUP!$A28,SWISSW!$J:$J,TOTAL_MATCHUP!G$1,SWISSW!$F:$F,"Lost")+COUNTIFS(SWISSW!$I:$I,TOTAL_MATCHUP!G$1,SWISSW!$J:$J,TOTAL_MATCHUP!$A28,SWISSW!$F:$F,"Won"))))*IF(ROW()=COLUMN(),0,1)</f>
        <v>2</v>
      </c>
      <c r="H28" s="14">
        <f ca="1">(((COUNTIFS(SWISSW!$I:$I,TOTAL_MATCHUP!$A28,SWISSW!$J:$J,TOTAL_MATCHUP!H$1,SWISSW!$F:$F,"Won")+COUNTIFS(SWISSW!$I:$I,TOTAL_MATCHUP!H$1,SWISSW!$J:$J,TOTAL_MATCHUP!$A28,SWISSW!$F:$F,"Lost")))+((COUNTIFS(SWISSW!$I:$I,TOTAL_MATCHUP!$A28,SWISSW!$J:$J,TOTAL_MATCHUP!H$1,SWISSW!$F:$F,"Lost")+COUNTIFS(SWISSW!$I:$I,TOTAL_MATCHUP!H$1,SWISSW!$J:$J,TOTAL_MATCHUP!$A28,SWISSW!$F:$F,"Won"))))*IF(ROW()=COLUMN(),0,1)</f>
        <v>1</v>
      </c>
      <c r="I28" s="14">
        <f ca="1">(((COUNTIFS(SWISSW!$I:$I,TOTAL_MATCHUP!$A28,SWISSW!$J:$J,TOTAL_MATCHUP!I$1,SWISSW!$F:$F,"Won")+COUNTIFS(SWISSW!$I:$I,TOTAL_MATCHUP!I$1,SWISSW!$J:$J,TOTAL_MATCHUP!$A28,SWISSW!$F:$F,"Lost")))+((COUNTIFS(SWISSW!$I:$I,TOTAL_MATCHUP!$A28,SWISSW!$J:$J,TOTAL_MATCHUP!I$1,SWISSW!$F:$F,"Lost")+COUNTIFS(SWISSW!$I:$I,TOTAL_MATCHUP!I$1,SWISSW!$J:$J,TOTAL_MATCHUP!$A28,SWISSW!$F:$F,"Won"))))*IF(ROW()=COLUMN(),0,1)</f>
        <v>1</v>
      </c>
      <c r="J28" s="14">
        <f ca="1">(((COUNTIFS(SWISSW!$I:$I,TOTAL_MATCHUP!$A28,SWISSW!$J:$J,TOTAL_MATCHUP!J$1,SWISSW!$F:$F,"Won")+COUNTIFS(SWISSW!$I:$I,TOTAL_MATCHUP!J$1,SWISSW!$J:$J,TOTAL_MATCHUP!$A28,SWISSW!$F:$F,"Lost")))+((COUNTIFS(SWISSW!$I:$I,TOTAL_MATCHUP!$A28,SWISSW!$J:$J,TOTAL_MATCHUP!J$1,SWISSW!$F:$F,"Lost")+COUNTIFS(SWISSW!$I:$I,TOTAL_MATCHUP!J$1,SWISSW!$J:$J,TOTAL_MATCHUP!$A28,SWISSW!$F:$F,"Won"))))*IF(ROW()=COLUMN(),0,1)</f>
        <v>1</v>
      </c>
      <c r="K28" s="14">
        <f ca="1">(((COUNTIFS(SWISSW!$I:$I,TOTAL_MATCHUP!$A28,SWISSW!$J:$J,TOTAL_MATCHUP!K$1,SWISSW!$F:$F,"Won")+COUNTIFS(SWISSW!$I:$I,TOTAL_MATCHUP!K$1,SWISSW!$J:$J,TOTAL_MATCHUP!$A28,SWISSW!$F:$F,"Lost")))+((COUNTIFS(SWISSW!$I:$I,TOTAL_MATCHUP!$A28,SWISSW!$J:$J,TOTAL_MATCHUP!K$1,SWISSW!$F:$F,"Lost")+COUNTIFS(SWISSW!$I:$I,TOTAL_MATCHUP!K$1,SWISSW!$J:$J,TOTAL_MATCHUP!$A28,SWISSW!$F:$F,"Won"))))*IF(ROW()=COLUMN(),0,1)</f>
        <v>0</v>
      </c>
      <c r="L28" s="14">
        <f ca="1">(((COUNTIFS(SWISSW!$I:$I,TOTAL_MATCHUP!$A28,SWISSW!$J:$J,TOTAL_MATCHUP!L$1,SWISSW!$F:$F,"Won")+COUNTIFS(SWISSW!$I:$I,TOTAL_MATCHUP!L$1,SWISSW!$J:$J,TOTAL_MATCHUP!$A28,SWISSW!$F:$F,"Lost")))+((COUNTIFS(SWISSW!$I:$I,TOTAL_MATCHUP!$A28,SWISSW!$J:$J,TOTAL_MATCHUP!L$1,SWISSW!$F:$F,"Lost")+COUNTIFS(SWISSW!$I:$I,TOTAL_MATCHUP!L$1,SWISSW!$J:$J,TOTAL_MATCHUP!$A28,SWISSW!$F:$F,"Won"))))*IF(ROW()=COLUMN(),0,1)</f>
        <v>2</v>
      </c>
      <c r="M28" s="14">
        <f ca="1">(((COUNTIFS(SWISSW!$I:$I,TOTAL_MATCHUP!$A28,SWISSW!$J:$J,TOTAL_MATCHUP!M$1,SWISSW!$F:$F,"Won")+COUNTIFS(SWISSW!$I:$I,TOTAL_MATCHUP!M$1,SWISSW!$J:$J,TOTAL_MATCHUP!$A28,SWISSW!$F:$F,"Lost")))+((COUNTIFS(SWISSW!$I:$I,TOTAL_MATCHUP!$A28,SWISSW!$J:$J,TOTAL_MATCHUP!M$1,SWISSW!$F:$F,"Lost")+COUNTIFS(SWISSW!$I:$I,TOTAL_MATCHUP!M$1,SWISSW!$J:$J,TOTAL_MATCHUP!$A28,SWISSW!$F:$F,"Won"))))*IF(ROW()=COLUMN(),0,1)</f>
        <v>0</v>
      </c>
      <c r="N28" s="14">
        <f ca="1">(((COUNTIFS(SWISSW!$I:$I,TOTAL_MATCHUP!$A28,SWISSW!$J:$J,TOTAL_MATCHUP!N$1,SWISSW!$F:$F,"Won")+COUNTIFS(SWISSW!$I:$I,TOTAL_MATCHUP!N$1,SWISSW!$J:$J,TOTAL_MATCHUP!$A28,SWISSW!$F:$F,"Lost")))+((COUNTIFS(SWISSW!$I:$I,TOTAL_MATCHUP!$A28,SWISSW!$J:$J,TOTAL_MATCHUP!N$1,SWISSW!$F:$F,"Lost")+COUNTIFS(SWISSW!$I:$I,TOTAL_MATCHUP!N$1,SWISSW!$J:$J,TOTAL_MATCHUP!$A28,SWISSW!$F:$F,"Won"))))*IF(ROW()=COLUMN(),0,1)</f>
        <v>1</v>
      </c>
      <c r="O28" s="14">
        <f ca="1">(((COUNTIFS(SWISSW!$I:$I,TOTAL_MATCHUP!$A28,SWISSW!$J:$J,TOTAL_MATCHUP!O$1,SWISSW!$F:$F,"Won")+COUNTIFS(SWISSW!$I:$I,TOTAL_MATCHUP!O$1,SWISSW!$J:$J,TOTAL_MATCHUP!$A28,SWISSW!$F:$F,"Lost")))+((COUNTIFS(SWISSW!$I:$I,TOTAL_MATCHUP!$A28,SWISSW!$J:$J,TOTAL_MATCHUP!O$1,SWISSW!$F:$F,"Lost")+COUNTIFS(SWISSW!$I:$I,TOTAL_MATCHUP!O$1,SWISSW!$J:$J,TOTAL_MATCHUP!$A28,SWISSW!$F:$F,"Won"))))*IF(ROW()=COLUMN(),0,1)</f>
        <v>1</v>
      </c>
      <c r="P28" s="14">
        <f ca="1">(((COUNTIFS(SWISSW!$I:$I,TOTAL_MATCHUP!$A28,SWISSW!$J:$J,TOTAL_MATCHUP!P$1,SWISSW!$F:$F,"Won")+COUNTIFS(SWISSW!$I:$I,TOTAL_MATCHUP!P$1,SWISSW!$J:$J,TOTAL_MATCHUP!$A28,SWISSW!$F:$F,"Lost")))+((COUNTIFS(SWISSW!$I:$I,TOTAL_MATCHUP!$A28,SWISSW!$J:$J,TOTAL_MATCHUP!P$1,SWISSW!$F:$F,"Lost")+COUNTIFS(SWISSW!$I:$I,TOTAL_MATCHUP!P$1,SWISSW!$J:$J,TOTAL_MATCHUP!$A28,SWISSW!$F:$F,"Won"))))*IF(ROW()=COLUMN(),0,1)</f>
        <v>1</v>
      </c>
      <c r="Q28" s="14">
        <f ca="1">(((COUNTIFS(SWISSW!$I:$I,TOTAL_MATCHUP!$A28,SWISSW!$J:$J,TOTAL_MATCHUP!Q$1,SWISSW!$F:$F,"Won")+COUNTIFS(SWISSW!$I:$I,TOTAL_MATCHUP!Q$1,SWISSW!$J:$J,TOTAL_MATCHUP!$A28,SWISSW!$F:$F,"Lost")))+((COUNTIFS(SWISSW!$I:$I,TOTAL_MATCHUP!$A28,SWISSW!$J:$J,TOTAL_MATCHUP!Q$1,SWISSW!$F:$F,"Lost")+COUNTIFS(SWISSW!$I:$I,TOTAL_MATCHUP!Q$1,SWISSW!$J:$J,TOTAL_MATCHUP!$A28,SWISSW!$F:$F,"Won"))))*IF(ROW()=COLUMN(),0,1)</f>
        <v>1</v>
      </c>
      <c r="R28" s="14">
        <f ca="1">(((COUNTIFS(SWISSW!$I:$I,TOTAL_MATCHUP!$A28,SWISSW!$J:$J,TOTAL_MATCHUP!R$1,SWISSW!$F:$F,"Won")+COUNTIFS(SWISSW!$I:$I,TOTAL_MATCHUP!R$1,SWISSW!$J:$J,TOTAL_MATCHUP!$A28,SWISSW!$F:$F,"Lost")))+((COUNTIFS(SWISSW!$I:$I,TOTAL_MATCHUP!$A28,SWISSW!$J:$J,TOTAL_MATCHUP!R$1,SWISSW!$F:$F,"Lost")+COUNTIFS(SWISSW!$I:$I,TOTAL_MATCHUP!R$1,SWISSW!$J:$J,TOTAL_MATCHUP!$A28,SWISSW!$F:$F,"Won"))))*IF(ROW()=COLUMN(),0,1)</f>
        <v>0</v>
      </c>
      <c r="S28" s="14">
        <f ca="1">(((COUNTIFS(SWISSW!$I:$I,TOTAL_MATCHUP!$A28,SWISSW!$J:$J,TOTAL_MATCHUP!S$1,SWISSW!$F:$F,"Won")+COUNTIFS(SWISSW!$I:$I,TOTAL_MATCHUP!S$1,SWISSW!$J:$J,TOTAL_MATCHUP!$A28,SWISSW!$F:$F,"Lost")))+((COUNTIFS(SWISSW!$I:$I,TOTAL_MATCHUP!$A28,SWISSW!$J:$J,TOTAL_MATCHUP!S$1,SWISSW!$F:$F,"Lost")+COUNTIFS(SWISSW!$I:$I,TOTAL_MATCHUP!S$1,SWISSW!$J:$J,TOTAL_MATCHUP!$A28,SWISSW!$F:$F,"Won"))))*IF(ROW()=COLUMN(),0,1)</f>
        <v>1</v>
      </c>
      <c r="T28" s="14">
        <f ca="1">(((COUNTIFS(SWISSW!$I:$I,TOTAL_MATCHUP!$A28,SWISSW!$J:$J,TOTAL_MATCHUP!T$1,SWISSW!$F:$F,"Won")+COUNTIFS(SWISSW!$I:$I,TOTAL_MATCHUP!T$1,SWISSW!$J:$J,TOTAL_MATCHUP!$A28,SWISSW!$F:$F,"Lost")))+((COUNTIFS(SWISSW!$I:$I,TOTAL_MATCHUP!$A28,SWISSW!$J:$J,TOTAL_MATCHUP!T$1,SWISSW!$F:$F,"Lost")+COUNTIFS(SWISSW!$I:$I,TOTAL_MATCHUP!T$1,SWISSW!$J:$J,TOTAL_MATCHUP!$A28,SWISSW!$F:$F,"Won"))))*IF(ROW()=COLUMN(),0,1)</f>
        <v>0</v>
      </c>
      <c r="U28" s="14">
        <f ca="1">(((COUNTIFS(SWISSW!$I:$I,TOTAL_MATCHUP!$A28,SWISSW!$J:$J,TOTAL_MATCHUP!U$1,SWISSW!$F:$F,"Won")+COUNTIFS(SWISSW!$I:$I,TOTAL_MATCHUP!U$1,SWISSW!$J:$J,TOTAL_MATCHUP!$A28,SWISSW!$F:$F,"Lost")))+((COUNTIFS(SWISSW!$I:$I,TOTAL_MATCHUP!$A28,SWISSW!$J:$J,TOTAL_MATCHUP!U$1,SWISSW!$F:$F,"Lost")+COUNTIFS(SWISSW!$I:$I,TOTAL_MATCHUP!U$1,SWISSW!$J:$J,TOTAL_MATCHUP!$A28,SWISSW!$F:$F,"Won"))))*IF(ROW()=COLUMN(),0,1)</f>
        <v>0</v>
      </c>
      <c r="V28" s="14">
        <f ca="1">(((COUNTIFS(SWISSW!$I:$I,TOTAL_MATCHUP!$A28,SWISSW!$J:$J,TOTAL_MATCHUP!V$1,SWISSW!$F:$F,"Won")+COUNTIFS(SWISSW!$I:$I,TOTAL_MATCHUP!V$1,SWISSW!$J:$J,TOTAL_MATCHUP!$A28,SWISSW!$F:$F,"Lost")))+((COUNTIFS(SWISSW!$I:$I,TOTAL_MATCHUP!$A28,SWISSW!$J:$J,TOTAL_MATCHUP!V$1,SWISSW!$F:$F,"Lost")+COUNTIFS(SWISSW!$I:$I,TOTAL_MATCHUP!V$1,SWISSW!$J:$J,TOTAL_MATCHUP!$A28,SWISSW!$F:$F,"Won"))))*IF(ROW()=COLUMN(),0,1)</f>
        <v>1</v>
      </c>
      <c r="W28" s="14">
        <f ca="1">(((COUNTIFS(SWISSW!$I:$I,TOTAL_MATCHUP!$A28,SWISSW!$J:$J,TOTAL_MATCHUP!W$1,SWISSW!$F:$F,"Won")+COUNTIFS(SWISSW!$I:$I,TOTAL_MATCHUP!W$1,SWISSW!$J:$J,TOTAL_MATCHUP!$A28,SWISSW!$F:$F,"Lost")))+((COUNTIFS(SWISSW!$I:$I,TOTAL_MATCHUP!$A28,SWISSW!$J:$J,TOTAL_MATCHUP!W$1,SWISSW!$F:$F,"Lost")+COUNTIFS(SWISSW!$I:$I,TOTAL_MATCHUP!W$1,SWISSW!$J:$J,TOTAL_MATCHUP!$A28,SWISSW!$F:$F,"Won"))))*IF(ROW()=COLUMN(),0,1)</f>
        <v>2</v>
      </c>
      <c r="X28" s="14">
        <f ca="1">(((COUNTIFS(SWISSW!$I:$I,TOTAL_MATCHUP!$A28,SWISSW!$J:$J,TOTAL_MATCHUP!X$1,SWISSW!$F:$F,"Won")+COUNTIFS(SWISSW!$I:$I,TOTAL_MATCHUP!X$1,SWISSW!$J:$J,TOTAL_MATCHUP!$A28,SWISSW!$F:$F,"Lost")))+((COUNTIFS(SWISSW!$I:$I,TOTAL_MATCHUP!$A28,SWISSW!$J:$J,TOTAL_MATCHUP!X$1,SWISSW!$F:$F,"Lost")+COUNTIFS(SWISSW!$I:$I,TOTAL_MATCHUP!X$1,SWISSW!$J:$J,TOTAL_MATCHUP!$A28,SWISSW!$F:$F,"Won"))))*IF(ROW()=COLUMN(),0,1)</f>
        <v>0</v>
      </c>
      <c r="Y28" s="14">
        <f ca="1">(((COUNTIFS(SWISSW!$I:$I,TOTAL_MATCHUP!$A28,SWISSW!$J:$J,TOTAL_MATCHUP!Y$1,SWISSW!$F:$F,"Won")+COUNTIFS(SWISSW!$I:$I,TOTAL_MATCHUP!Y$1,SWISSW!$J:$J,TOTAL_MATCHUP!$A28,SWISSW!$F:$F,"Lost")))+((COUNTIFS(SWISSW!$I:$I,TOTAL_MATCHUP!$A28,SWISSW!$J:$J,TOTAL_MATCHUP!Y$1,SWISSW!$F:$F,"Lost")+COUNTIFS(SWISSW!$I:$I,TOTAL_MATCHUP!Y$1,SWISSW!$J:$J,TOTAL_MATCHUP!$A28,SWISSW!$F:$F,"Won"))))*IF(ROW()=COLUMN(),0,1)</f>
        <v>0</v>
      </c>
      <c r="Z28" s="14">
        <f ca="1">(((COUNTIFS(SWISSW!$I:$I,TOTAL_MATCHUP!$A28,SWISSW!$J:$J,TOTAL_MATCHUP!Z$1,SWISSW!$F:$F,"Won")+COUNTIFS(SWISSW!$I:$I,TOTAL_MATCHUP!Z$1,SWISSW!$J:$J,TOTAL_MATCHUP!$A28,SWISSW!$F:$F,"Lost")))+((COUNTIFS(SWISSW!$I:$I,TOTAL_MATCHUP!$A28,SWISSW!$J:$J,TOTAL_MATCHUP!Z$1,SWISSW!$F:$F,"Lost")+COUNTIFS(SWISSW!$I:$I,TOTAL_MATCHUP!Z$1,SWISSW!$J:$J,TOTAL_MATCHUP!$A28,SWISSW!$F:$F,"Won"))))*IF(ROW()=COLUMN(),0,1)</f>
        <v>1</v>
      </c>
      <c r="AA28" s="14">
        <f ca="1">(((COUNTIFS(SWISSW!$I:$I,TOTAL_MATCHUP!$A28,SWISSW!$J:$J,TOTAL_MATCHUP!AA$1,SWISSW!$F:$F,"Won")+COUNTIFS(SWISSW!$I:$I,TOTAL_MATCHUP!AA$1,SWISSW!$J:$J,TOTAL_MATCHUP!$A28,SWISSW!$F:$F,"Lost")))+((COUNTIFS(SWISSW!$I:$I,TOTAL_MATCHUP!$A28,SWISSW!$J:$J,TOTAL_MATCHUP!AA$1,SWISSW!$F:$F,"Lost")+COUNTIFS(SWISSW!$I:$I,TOTAL_MATCHUP!AA$1,SWISSW!$J:$J,TOTAL_MATCHUP!$A28,SWISSW!$F:$F,"Won"))))*IF(ROW()=COLUMN(),0,1)</f>
        <v>0</v>
      </c>
      <c r="AB28" s="14">
        <f ca="1">(((COUNTIFS(SWISSW!$I:$I,TOTAL_MATCHUP!$A28,SWISSW!$J:$J,TOTAL_MATCHUP!AB$1,SWISSW!$F:$F,"Won")+COUNTIFS(SWISSW!$I:$I,TOTAL_MATCHUP!AB$1,SWISSW!$J:$J,TOTAL_MATCHUP!$A28,SWISSW!$F:$F,"Lost")))+((COUNTIFS(SWISSW!$I:$I,TOTAL_MATCHUP!$A28,SWISSW!$J:$J,TOTAL_MATCHUP!AB$1,SWISSW!$F:$F,"Lost")+COUNTIFS(SWISSW!$I:$I,TOTAL_MATCHUP!AB$1,SWISSW!$J:$J,TOTAL_MATCHUP!$A28,SWISSW!$F:$F,"Won"))))*IF(ROW()=COLUMN(),0,1)</f>
        <v>0</v>
      </c>
      <c r="AC28" s="14">
        <f ca="1">(((COUNTIFS(SWISSW!$I:$I,TOTAL_MATCHUP!$A28,SWISSW!$J:$J,TOTAL_MATCHUP!AC$1,SWISSW!$F:$F,"Won")+COUNTIFS(SWISSW!$I:$I,TOTAL_MATCHUP!AC$1,SWISSW!$J:$J,TOTAL_MATCHUP!$A28,SWISSW!$F:$F,"Lost")))+((COUNTIFS(SWISSW!$I:$I,TOTAL_MATCHUP!$A28,SWISSW!$J:$J,TOTAL_MATCHUP!AC$1,SWISSW!$F:$F,"Lost")+COUNTIFS(SWISSW!$I:$I,TOTAL_MATCHUP!AC$1,SWISSW!$J:$J,TOTAL_MATCHUP!$A28,SWISSW!$F:$F,"Won"))))*IF(ROW()=COLUMN(),0,1)</f>
        <v>0</v>
      </c>
      <c r="AD28" s="14">
        <f ca="1">(((COUNTIFS(SWISSW!$I:$I,TOTAL_MATCHUP!$A28,SWISSW!$J:$J,TOTAL_MATCHUP!AD$1,SWISSW!$F:$F,"Won")+COUNTIFS(SWISSW!$I:$I,TOTAL_MATCHUP!AD$1,SWISSW!$J:$J,TOTAL_MATCHUP!$A28,SWISSW!$F:$F,"Lost")))+((COUNTIFS(SWISSW!$I:$I,TOTAL_MATCHUP!$A28,SWISSW!$J:$J,TOTAL_MATCHUP!AD$1,SWISSW!$F:$F,"Lost")+COUNTIFS(SWISSW!$I:$I,TOTAL_MATCHUP!AD$1,SWISSW!$J:$J,TOTAL_MATCHUP!$A28,SWISSW!$F:$F,"Won"))))*IF(ROW()=COLUMN(),0,1)</f>
        <v>0</v>
      </c>
      <c r="AE28" s="14">
        <f ca="1">(((COUNTIFS(SWISSW!$I:$I,TOTAL_MATCHUP!$A28,SWISSW!$J:$J,TOTAL_MATCHUP!AE$1,SWISSW!$F:$F,"Won")+COUNTIFS(SWISSW!$I:$I,TOTAL_MATCHUP!AE$1,SWISSW!$J:$J,TOTAL_MATCHUP!$A28,SWISSW!$F:$F,"Lost")))+((COUNTIFS(SWISSW!$I:$I,TOTAL_MATCHUP!$A28,SWISSW!$J:$J,TOTAL_MATCHUP!AE$1,SWISSW!$F:$F,"Lost")+COUNTIFS(SWISSW!$I:$I,TOTAL_MATCHUP!AE$1,SWISSW!$J:$J,TOTAL_MATCHUP!$A28,SWISSW!$F:$F,"Won"))))*IF(ROW()=COLUMN(),0,1)</f>
        <v>0</v>
      </c>
      <c r="AF28" s="14">
        <f ca="1">(((COUNTIFS(SWISSW!$I:$I,TOTAL_MATCHUP!$A28,SWISSW!$J:$J,TOTAL_MATCHUP!AF$1,SWISSW!$F:$F,"Won")+COUNTIFS(SWISSW!$I:$I,TOTAL_MATCHUP!AF$1,SWISSW!$J:$J,TOTAL_MATCHUP!$A28,SWISSW!$F:$F,"Lost")))+((COUNTIFS(SWISSW!$I:$I,TOTAL_MATCHUP!$A28,SWISSW!$J:$J,TOTAL_MATCHUP!AF$1,SWISSW!$F:$F,"Lost")+COUNTIFS(SWISSW!$I:$I,TOTAL_MATCHUP!AF$1,SWISSW!$J:$J,TOTAL_MATCHUP!$A28,SWISSW!$F:$F,"Won"))))*IF(ROW()=COLUMN(),0,1)</f>
        <v>0</v>
      </c>
      <c r="AG28" s="14">
        <f ca="1">(((COUNTIFS(SWISSW!$I:$I,TOTAL_MATCHUP!$A28,SWISSW!$J:$J,TOTAL_MATCHUP!AG$1,SWISSW!$F:$F,"Won")+COUNTIFS(SWISSW!$I:$I,TOTAL_MATCHUP!AG$1,SWISSW!$J:$J,TOTAL_MATCHUP!$A28,SWISSW!$F:$F,"Lost")))+((COUNTIFS(SWISSW!$I:$I,TOTAL_MATCHUP!$A28,SWISSW!$J:$J,TOTAL_MATCHUP!AG$1,SWISSW!$F:$F,"Lost")+COUNTIFS(SWISSW!$I:$I,TOTAL_MATCHUP!AG$1,SWISSW!$J:$J,TOTAL_MATCHUP!$A28,SWISSW!$F:$F,"Won"))))*IF(ROW()=COLUMN(),0,1)</f>
        <v>0</v>
      </c>
      <c r="AH28" s="14">
        <f ca="1">(((COUNTIFS(SWISSW!$I:$I,TOTAL_MATCHUP!$A28,SWISSW!$J:$J,TOTAL_MATCHUP!AH$1,SWISSW!$F:$F,"Won")+COUNTIFS(SWISSW!$I:$I,TOTAL_MATCHUP!AH$1,SWISSW!$J:$J,TOTAL_MATCHUP!$A28,SWISSW!$F:$F,"Lost")))+((COUNTIFS(SWISSW!$I:$I,TOTAL_MATCHUP!$A28,SWISSW!$J:$J,TOTAL_MATCHUP!AH$1,SWISSW!$F:$F,"Lost")+COUNTIFS(SWISSW!$I:$I,TOTAL_MATCHUP!AH$1,SWISSW!$J:$J,TOTAL_MATCHUP!$A28,SWISSW!$F:$F,"Won"))))*IF(ROW()=COLUMN(),0,1)</f>
        <v>1</v>
      </c>
      <c r="AI28" s="14">
        <f ca="1">(((COUNTIFS(SWISSW!$I:$I,TOTAL_MATCHUP!$A28,SWISSW!$J:$J,TOTAL_MATCHUP!AI$1,SWISSW!$F:$F,"Won")+COUNTIFS(SWISSW!$I:$I,TOTAL_MATCHUP!AI$1,SWISSW!$J:$J,TOTAL_MATCHUP!$A28,SWISSW!$F:$F,"Lost")))+((COUNTIFS(SWISSW!$I:$I,TOTAL_MATCHUP!$A28,SWISSW!$J:$J,TOTAL_MATCHUP!AI$1,SWISSW!$F:$F,"Lost")+COUNTIFS(SWISSW!$I:$I,TOTAL_MATCHUP!AI$1,SWISSW!$J:$J,TOTAL_MATCHUP!$A28,SWISSW!$F:$F,"Won"))))*IF(ROW()=COLUMN(),0,1)</f>
        <v>0</v>
      </c>
      <c r="AJ28" s="14">
        <f ca="1">(((COUNTIFS(SWISSW!$I:$I,TOTAL_MATCHUP!$A28,SWISSW!$J:$J,TOTAL_MATCHUP!AJ$1,SWISSW!$F:$F,"Won")+COUNTIFS(SWISSW!$I:$I,TOTAL_MATCHUP!AJ$1,SWISSW!$J:$J,TOTAL_MATCHUP!$A28,SWISSW!$F:$F,"Lost")))+((COUNTIFS(SWISSW!$I:$I,TOTAL_MATCHUP!$A28,SWISSW!$J:$J,TOTAL_MATCHUP!AJ$1,SWISSW!$F:$F,"Lost")+COUNTIFS(SWISSW!$I:$I,TOTAL_MATCHUP!AJ$1,SWISSW!$J:$J,TOTAL_MATCHUP!$A28,SWISSW!$F:$F,"Won"))))*IF(ROW()=COLUMN(),0,1)</f>
        <v>0</v>
      </c>
      <c r="AK28" s="14">
        <f ca="1">(((COUNTIFS(SWISSW!$I:$I,TOTAL_MATCHUP!$A28,SWISSW!$J:$J,TOTAL_MATCHUP!AK$1,SWISSW!$F:$F,"Won")+COUNTIFS(SWISSW!$I:$I,TOTAL_MATCHUP!AK$1,SWISSW!$J:$J,TOTAL_MATCHUP!$A28,SWISSW!$F:$F,"Lost")))+((COUNTIFS(SWISSW!$I:$I,TOTAL_MATCHUP!$A28,SWISSW!$J:$J,TOTAL_MATCHUP!AK$1,SWISSW!$F:$F,"Lost")+COUNTIFS(SWISSW!$I:$I,TOTAL_MATCHUP!AK$1,SWISSW!$J:$J,TOTAL_MATCHUP!$A28,SWISSW!$F:$F,"Won"))))*IF(ROW()=COLUMN(),0,1)</f>
        <v>0</v>
      </c>
      <c r="AL28" s="14">
        <f ca="1">(((COUNTIFS(SWISSW!$I:$I,TOTAL_MATCHUP!$A28,SWISSW!$J:$J,TOTAL_MATCHUP!AL$1,SWISSW!$F:$F,"Won")+COUNTIFS(SWISSW!$I:$I,TOTAL_MATCHUP!AL$1,SWISSW!$J:$J,TOTAL_MATCHUP!$A28,SWISSW!$F:$F,"Lost")))+((COUNTIFS(SWISSW!$I:$I,TOTAL_MATCHUP!$A28,SWISSW!$J:$J,TOTAL_MATCHUP!AL$1,SWISSW!$F:$F,"Lost")+COUNTIFS(SWISSW!$I:$I,TOTAL_MATCHUP!AL$1,SWISSW!$J:$J,TOTAL_MATCHUP!$A28,SWISSW!$F:$F,"Won"))))*IF(ROW()=COLUMN(),0,1)</f>
        <v>0</v>
      </c>
      <c r="AM28" s="14">
        <f ca="1">(((COUNTIFS(SWISSW!$I:$I,TOTAL_MATCHUP!$A28,SWISSW!$J:$J,TOTAL_MATCHUP!AM$1,SWISSW!$F:$F,"Won")+COUNTIFS(SWISSW!$I:$I,TOTAL_MATCHUP!AM$1,SWISSW!$J:$J,TOTAL_MATCHUP!$A28,SWISSW!$F:$F,"Lost")))+((COUNTIFS(SWISSW!$I:$I,TOTAL_MATCHUP!$A28,SWISSW!$J:$J,TOTAL_MATCHUP!AM$1,SWISSW!$F:$F,"Lost")+COUNTIFS(SWISSW!$I:$I,TOTAL_MATCHUP!AM$1,SWISSW!$J:$J,TOTAL_MATCHUP!$A28,SWISSW!$F:$F,"Won"))))*IF(ROW()=COLUMN(),0,1)</f>
        <v>0</v>
      </c>
      <c r="AN28" s="14">
        <f ca="1">(((COUNTIFS(SWISSW!$I:$I,TOTAL_MATCHUP!$A28,SWISSW!$J:$J,TOTAL_MATCHUP!AN$1,SWISSW!$F:$F,"Won")+COUNTIFS(SWISSW!$I:$I,TOTAL_MATCHUP!AN$1,SWISSW!$J:$J,TOTAL_MATCHUP!$A28,SWISSW!$F:$F,"Lost")))+((COUNTIFS(SWISSW!$I:$I,TOTAL_MATCHUP!$A28,SWISSW!$J:$J,TOTAL_MATCHUP!AN$1,SWISSW!$F:$F,"Lost")+COUNTIFS(SWISSW!$I:$I,TOTAL_MATCHUP!AN$1,SWISSW!$J:$J,TOTAL_MATCHUP!$A28,SWISSW!$F:$F,"Won"))))*IF(ROW()=COLUMN(),0,1)</f>
        <v>0</v>
      </c>
      <c r="AO28" s="14">
        <f ca="1">(((COUNTIFS(SWISSW!$I:$I,TOTAL_MATCHUP!$A28,SWISSW!$J:$J,TOTAL_MATCHUP!AO$1,SWISSW!$F:$F,"Won")+COUNTIFS(SWISSW!$I:$I,TOTAL_MATCHUP!AO$1,SWISSW!$J:$J,TOTAL_MATCHUP!$A28,SWISSW!$F:$F,"Lost")))+((COUNTIFS(SWISSW!$I:$I,TOTAL_MATCHUP!$A28,SWISSW!$J:$J,TOTAL_MATCHUP!AO$1,SWISSW!$F:$F,"Lost")+COUNTIFS(SWISSW!$I:$I,TOTAL_MATCHUP!AO$1,SWISSW!$J:$J,TOTAL_MATCHUP!$A28,SWISSW!$F:$F,"Won"))))*IF(ROW()=COLUMN(),0,1)</f>
        <v>0</v>
      </c>
      <c r="AP28" s="14">
        <f ca="1">(((COUNTIFS(SWISSW!$I:$I,TOTAL_MATCHUP!$A28,SWISSW!$J:$J,TOTAL_MATCHUP!AP$1,SWISSW!$F:$F,"Won")+COUNTIFS(SWISSW!$I:$I,TOTAL_MATCHUP!AP$1,SWISSW!$J:$J,TOTAL_MATCHUP!$A28,SWISSW!$F:$F,"Lost")))+((COUNTIFS(SWISSW!$I:$I,TOTAL_MATCHUP!$A28,SWISSW!$J:$J,TOTAL_MATCHUP!AP$1,SWISSW!$F:$F,"Lost")+COUNTIFS(SWISSW!$I:$I,TOTAL_MATCHUP!AP$1,SWISSW!$J:$J,TOTAL_MATCHUP!$A28,SWISSW!$F:$F,"Won"))))*IF(ROW()=COLUMN(),0,1)</f>
        <v>1</v>
      </c>
      <c r="AQ28" s="14">
        <f ca="1">(((COUNTIFS(SWISSW!$I:$I,TOTAL_MATCHUP!$A28,SWISSW!$J:$J,TOTAL_MATCHUP!AQ$1,SWISSW!$F:$F,"Won")+COUNTIFS(SWISSW!$I:$I,TOTAL_MATCHUP!AQ$1,SWISSW!$J:$J,TOTAL_MATCHUP!$A28,SWISSW!$F:$F,"Lost")))+((COUNTIFS(SWISSW!$I:$I,TOTAL_MATCHUP!$A28,SWISSW!$J:$J,TOTAL_MATCHUP!AQ$1,SWISSW!$F:$F,"Lost")+COUNTIFS(SWISSW!$I:$I,TOTAL_MATCHUP!AQ$1,SWISSW!$J:$J,TOTAL_MATCHUP!$A28,SWISSW!$F:$F,"Won"))))*IF(ROW()=COLUMN(),0,1)</f>
        <v>0</v>
      </c>
      <c r="AR28" s="14">
        <f ca="1">(((COUNTIFS(SWISSW!$I:$I,TOTAL_MATCHUP!$A28,SWISSW!$J:$J,TOTAL_MATCHUP!AR$1,SWISSW!$F:$F,"Won")+COUNTIFS(SWISSW!$I:$I,TOTAL_MATCHUP!AR$1,SWISSW!$J:$J,TOTAL_MATCHUP!$A28,SWISSW!$F:$F,"Lost")))+((COUNTIFS(SWISSW!$I:$I,TOTAL_MATCHUP!$A28,SWISSW!$J:$J,TOTAL_MATCHUP!AR$1,SWISSW!$F:$F,"Lost")+COUNTIFS(SWISSW!$I:$I,TOTAL_MATCHUP!AR$1,SWISSW!$J:$J,TOTAL_MATCHUP!$A28,SWISSW!$F:$F,"Won"))))*IF(ROW()=COLUMN(),0,1)</f>
        <v>0</v>
      </c>
      <c r="AS28" s="14">
        <f ca="1">(((COUNTIFS(SWISSW!$I:$I,TOTAL_MATCHUP!$A28,SWISSW!$J:$J,TOTAL_MATCHUP!AS$1,SWISSW!$F:$F,"Won")+COUNTIFS(SWISSW!$I:$I,TOTAL_MATCHUP!AS$1,SWISSW!$J:$J,TOTAL_MATCHUP!$A28,SWISSW!$F:$F,"Lost")))+((COUNTIFS(SWISSW!$I:$I,TOTAL_MATCHUP!$A28,SWISSW!$J:$J,TOTAL_MATCHUP!AS$1,SWISSW!$F:$F,"Lost")+COUNTIFS(SWISSW!$I:$I,TOTAL_MATCHUP!AS$1,SWISSW!$J:$J,TOTAL_MATCHUP!$A28,SWISSW!$F:$F,"Won"))))*IF(ROW()=COLUMN(),0,1)</f>
        <v>0</v>
      </c>
      <c r="AT28" s="14">
        <f ca="1">(((COUNTIFS(SWISSW!$I:$I,TOTAL_MATCHUP!$A28,SWISSW!$J:$J,TOTAL_MATCHUP!AT$1,SWISSW!$F:$F,"Won")+COUNTIFS(SWISSW!$I:$I,TOTAL_MATCHUP!AT$1,SWISSW!$J:$J,TOTAL_MATCHUP!$A28,SWISSW!$F:$F,"Lost")))+((COUNTIFS(SWISSW!$I:$I,TOTAL_MATCHUP!$A28,SWISSW!$J:$J,TOTAL_MATCHUP!AT$1,SWISSW!$F:$F,"Lost")+COUNTIFS(SWISSW!$I:$I,TOTAL_MATCHUP!AT$1,SWISSW!$J:$J,TOTAL_MATCHUP!$A28,SWISSW!$F:$F,"Won"))))*IF(ROW()=COLUMN(),0,1)</f>
        <v>0</v>
      </c>
      <c r="AU28" s="14">
        <f ca="1">(((COUNTIFS(SWISSW!$I:$I,TOTAL_MATCHUP!$A28,SWISSW!$J:$J,TOTAL_MATCHUP!AU$1,SWISSW!$F:$F,"Won")+COUNTIFS(SWISSW!$I:$I,TOTAL_MATCHUP!AU$1,SWISSW!$J:$J,TOTAL_MATCHUP!$A28,SWISSW!$F:$F,"Lost")))+((COUNTIFS(SWISSW!$I:$I,TOTAL_MATCHUP!$A28,SWISSW!$J:$J,TOTAL_MATCHUP!AU$1,SWISSW!$F:$F,"Lost")+COUNTIFS(SWISSW!$I:$I,TOTAL_MATCHUP!AU$1,SWISSW!$J:$J,TOTAL_MATCHUP!$A28,SWISSW!$F:$F,"Won"))))*IF(ROW()=COLUMN(),0,1)</f>
        <v>0</v>
      </c>
      <c r="AV28" s="14">
        <f ca="1">(((COUNTIFS(SWISSW!$I:$I,TOTAL_MATCHUP!$A28,SWISSW!$J:$J,TOTAL_MATCHUP!AV$1,SWISSW!$F:$F,"Won")+COUNTIFS(SWISSW!$I:$I,TOTAL_MATCHUP!AV$1,SWISSW!$J:$J,TOTAL_MATCHUP!$A28,SWISSW!$F:$F,"Lost")))+((COUNTIFS(SWISSW!$I:$I,TOTAL_MATCHUP!$A28,SWISSW!$J:$J,TOTAL_MATCHUP!AV$1,SWISSW!$F:$F,"Lost")+COUNTIFS(SWISSW!$I:$I,TOTAL_MATCHUP!AV$1,SWISSW!$J:$J,TOTAL_MATCHUP!$A28,SWISSW!$F:$F,"Won"))))*IF(ROW()=COLUMN(),0,1)</f>
        <v>0</v>
      </c>
      <c r="AW28" s="14">
        <f ca="1">(((COUNTIFS(SWISSW!$I:$I,TOTAL_MATCHUP!$A28,SWISSW!$J:$J,TOTAL_MATCHUP!AW$1,SWISSW!$F:$F,"Won")+COUNTIFS(SWISSW!$I:$I,TOTAL_MATCHUP!AW$1,SWISSW!$J:$J,TOTAL_MATCHUP!$A28,SWISSW!$F:$F,"Lost")))+((COUNTIFS(SWISSW!$I:$I,TOTAL_MATCHUP!$A28,SWISSW!$J:$J,TOTAL_MATCHUP!AW$1,SWISSW!$F:$F,"Lost")+COUNTIFS(SWISSW!$I:$I,TOTAL_MATCHUP!AW$1,SWISSW!$J:$J,TOTAL_MATCHUP!$A28,SWISSW!$F:$F,"Won"))))*IF(ROW()=COLUMN(),0,1)</f>
        <v>0</v>
      </c>
      <c r="AX28" s="14">
        <f ca="1">(((COUNTIFS(SWISSW!$I:$I,TOTAL_MATCHUP!$A28,SWISSW!$J:$J,TOTAL_MATCHUP!AX$1,SWISSW!$F:$F,"Won")+COUNTIFS(SWISSW!$I:$I,TOTAL_MATCHUP!AX$1,SWISSW!$J:$J,TOTAL_MATCHUP!$A28,SWISSW!$F:$F,"Lost")))+((COUNTIFS(SWISSW!$I:$I,TOTAL_MATCHUP!$A28,SWISSW!$J:$J,TOTAL_MATCHUP!AX$1,SWISSW!$F:$F,"Lost")+COUNTIFS(SWISSW!$I:$I,TOTAL_MATCHUP!AX$1,SWISSW!$J:$J,TOTAL_MATCHUP!$A28,SWISSW!$F:$F,"Won"))))*IF(ROW()=COLUMN(),0,1)</f>
        <v>0</v>
      </c>
      <c r="AY28" s="14">
        <f ca="1">(((COUNTIFS(SWISSW!$I:$I,TOTAL_MATCHUP!$A28,SWISSW!$J:$J,TOTAL_MATCHUP!AY$1,SWISSW!$F:$F,"Won")+COUNTIFS(SWISSW!$I:$I,TOTAL_MATCHUP!AY$1,SWISSW!$J:$J,TOTAL_MATCHUP!$A28,SWISSW!$F:$F,"Lost")))+((COUNTIFS(SWISSW!$I:$I,TOTAL_MATCHUP!$A28,SWISSW!$J:$J,TOTAL_MATCHUP!AY$1,SWISSW!$F:$F,"Lost")+COUNTIFS(SWISSW!$I:$I,TOTAL_MATCHUP!AY$1,SWISSW!$J:$J,TOTAL_MATCHUP!$A28,SWISSW!$F:$F,"Won"))))*IF(ROW()=COLUMN(),0,1)</f>
        <v>0</v>
      </c>
      <c r="AZ28" s="14">
        <f ca="1">(((COUNTIFS(SWISSW!$I:$I,TOTAL_MATCHUP!$A28,SWISSW!$J:$J,TOTAL_MATCHUP!AZ$1,SWISSW!$F:$F,"Won")+COUNTIFS(SWISSW!$I:$I,TOTAL_MATCHUP!AZ$1,SWISSW!$J:$J,TOTAL_MATCHUP!$A28,SWISSW!$F:$F,"Lost")))+((COUNTIFS(SWISSW!$I:$I,TOTAL_MATCHUP!$A28,SWISSW!$J:$J,TOTAL_MATCHUP!AZ$1,SWISSW!$F:$F,"Lost")+COUNTIFS(SWISSW!$I:$I,TOTAL_MATCHUP!AZ$1,SWISSW!$J:$J,TOTAL_MATCHUP!$A28,SWISSW!$F:$F,"Won"))))*IF(ROW()=COLUMN(),0,1)</f>
        <v>0</v>
      </c>
      <c r="BA28" s="14">
        <f ca="1">(((COUNTIFS(SWISSW!$I:$I,TOTAL_MATCHUP!$A28,SWISSW!$J:$J,TOTAL_MATCHUP!BA$1,SWISSW!$F:$F,"Won")+COUNTIFS(SWISSW!$I:$I,TOTAL_MATCHUP!BA$1,SWISSW!$J:$J,TOTAL_MATCHUP!$A28,SWISSW!$F:$F,"Lost")))+((COUNTIFS(SWISSW!$I:$I,TOTAL_MATCHUP!$A28,SWISSW!$J:$J,TOTAL_MATCHUP!BA$1,SWISSW!$F:$F,"Lost")+COUNTIFS(SWISSW!$I:$I,TOTAL_MATCHUP!BA$1,SWISSW!$J:$J,TOTAL_MATCHUP!$A28,SWISSW!$F:$F,"Won"))))*IF(ROW()=COLUMN(),0,1)</f>
        <v>0</v>
      </c>
      <c r="BB28" s="14">
        <f ca="1">(((COUNTIFS(SWISSW!$I:$I,TOTAL_MATCHUP!$A28,SWISSW!$J:$J,TOTAL_MATCHUP!BB$1,SWISSW!$F:$F,"Won")+COUNTIFS(SWISSW!$I:$I,TOTAL_MATCHUP!BB$1,SWISSW!$J:$J,TOTAL_MATCHUP!$A28,SWISSW!$F:$F,"Lost")))+((COUNTIFS(SWISSW!$I:$I,TOTAL_MATCHUP!$A28,SWISSW!$J:$J,TOTAL_MATCHUP!BB$1,SWISSW!$F:$F,"Lost")+COUNTIFS(SWISSW!$I:$I,TOTAL_MATCHUP!BB$1,SWISSW!$J:$J,TOTAL_MATCHUP!$A28,SWISSW!$F:$F,"Won"))))*IF(ROW()=COLUMN(),0,1)</f>
        <v>0</v>
      </c>
      <c r="BC28" s="14">
        <f ca="1">(((COUNTIFS(SWISSW!$I:$I,TOTAL_MATCHUP!$A28,SWISSW!$J:$J,TOTAL_MATCHUP!BC$1,SWISSW!$F:$F,"Won")+COUNTIFS(SWISSW!$I:$I,TOTAL_MATCHUP!BC$1,SWISSW!$J:$J,TOTAL_MATCHUP!$A28,SWISSW!$F:$F,"Lost")))+((COUNTIFS(SWISSW!$I:$I,TOTAL_MATCHUP!$A28,SWISSW!$J:$J,TOTAL_MATCHUP!BC$1,SWISSW!$F:$F,"Lost")+COUNTIFS(SWISSW!$I:$I,TOTAL_MATCHUP!BC$1,SWISSW!$J:$J,TOTAL_MATCHUP!$A28,SWISSW!$F:$F,"Won"))))*IF(ROW()=COLUMN(),0,1)</f>
        <v>0</v>
      </c>
      <c r="BD28" s="14">
        <f ca="1">(((COUNTIFS(SWISSW!$I:$I,TOTAL_MATCHUP!$A28,SWISSW!$J:$J,TOTAL_MATCHUP!BD$1,SWISSW!$F:$F,"Won")+COUNTIFS(SWISSW!$I:$I,TOTAL_MATCHUP!BD$1,SWISSW!$J:$J,TOTAL_MATCHUP!$A28,SWISSW!$F:$F,"Lost")))+((COUNTIFS(SWISSW!$I:$I,TOTAL_MATCHUP!$A28,SWISSW!$J:$J,TOTAL_MATCHUP!BD$1,SWISSW!$F:$F,"Lost")+COUNTIFS(SWISSW!$I:$I,TOTAL_MATCHUP!BD$1,SWISSW!$J:$J,TOTAL_MATCHUP!$A28,SWISSW!$F:$F,"Won"))))*IF(ROW()=COLUMN(),0,1)</f>
        <v>0</v>
      </c>
      <c r="BE28" s="14">
        <f ca="1">(((COUNTIFS(SWISSW!$I:$I,TOTAL_MATCHUP!$A28,SWISSW!$J:$J,TOTAL_MATCHUP!BE$1,SWISSW!$F:$F,"Won")+COUNTIFS(SWISSW!$I:$I,TOTAL_MATCHUP!BE$1,SWISSW!$J:$J,TOTAL_MATCHUP!$A28,SWISSW!$F:$F,"Lost")))+((COUNTIFS(SWISSW!$I:$I,TOTAL_MATCHUP!$A28,SWISSW!$J:$J,TOTAL_MATCHUP!BE$1,SWISSW!$F:$F,"Lost")+COUNTIFS(SWISSW!$I:$I,TOTAL_MATCHUP!BE$1,SWISSW!$J:$J,TOTAL_MATCHUP!$A28,SWISSW!$F:$F,"Won"))))*IF(ROW()=COLUMN(),0,1)</f>
        <v>0</v>
      </c>
      <c r="BF28" s="14">
        <f ca="1">(((COUNTIFS(SWISSW!$I:$I,TOTAL_MATCHUP!$A28,SWISSW!$J:$J,TOTAL_MATCHUP!BF$1,SWISSW!$F:$F,"Won")+COUNTIFS(SWISSW!$I:$I,TOTAL_MATCHUP!BF$1,SWISSW!$J:$J,TOTAL_MATCHUP!$A28,SWISSW!$F:$F,"Lost")))+((COUNTIFS(SWISSW!$I:$I,TOTAL_MATCHUP!$A28,SWISSW!$J:$J,TOTAL_MATCHUP!BF$1,SWISSW!$F:$F,"Lost")+COUNTIFS(SWISSW!$I:$I,TOTAL_MATCHUP!BF$1,SWISSW!$J:$J,TOTAL_MATCHUP!$A28,SWISSW!$F:$F,"Won"))))*IF(ROW()=COLUMN(),0,1)</f>
        <v>0</v>
      </c>
    </row>
    <row r="29" spans="1:58" ht="55" customHeight="1" x14ac:dyDescent="0.3">
      <c r="A29" s="3" t="str">
        <f ca="1">MATCHUP!A29</f>
        <v>Caw Gate</v>
      </c>
      <c r="B29" s="14">
        <f ca="1">(((COUNTIFS(SWISSW!$I:$I,TOTAL_MATCHUP!$A29,SWISSW!$J:$J,TOTAL_MATCHUP!B$1,SWISSW!$F:$F,"Won")+COUNTIFS(SWISSW!$I:$I,TOTAL_MATCHUP!B$1,SWISSW!$J:$J,TOTAL_MATCHUP!$A29,SWISSW!$F:$F,"Lost")))+((COUNTIFS(SWISSW!$I:$I,TOTAL_MATCHUP!$A29,SWISSW!$J:$J,TOTAL_MATCHUP!B$1,SWISSW!$F:$F,"Lost")+COUNTIFS(SWISSW!$I:$I,TOTAL_MATCHUP!B$1,SWISSW!$J:$J,TOTAL_MATCHUP!$A29,SWISSW!$F:$F,"Won"))))*IF(ROW()=COLUMN(),0,1)</f>
        <v>7</v>
      </c>
      <c r="C29" s="14">
        <f ca="1">(((COUNTIFS(SWISSW!$I:$I,TOTAL_MATCHUP!$A29,SWISSW!$J:$J,TOTAL_MATCHUP!C$1,SWISSW!$F:$F,"Won")+COUNTIFS(SWISSW!$I:$I,TOTAL_MATCHUP!C$1,SWISSW!$J:$J,TOTAL_MATCHUP!$A29,SWISSW!$F:$F,"Lost")))+((COUNTIFS(SWISSW!$I:$I,TOTAL_MATCHUP!$A29,SWISSW!$J:$J,TOTAL_MATCHUP!C$1,SWISSW!$F:$F,"Lost")+COUNTIFS(SWISSW!$I:$I,TOTAL_MATCHUP!C$1,SWISSW!$J:$J,TOTAL_MATCHUP!$A29,SWISSW!$F:$F,"Won"))))*IF(ROW()=COLUMN(),0,1)</f>
        <v>4</v>
      </c>
      <c r="D29" s="14">
        <f ca="1">(((COUNTIFS(SWISSW!$I:$I,TOTAL_MATCHUP!$A29,SWISSW!$J:$J,TOTAL_MATCHUP!D$1,SWISSW!$F:$F,"Won")+COUNTIFS(SWISSW!$I:$I,TOTAL_MATCHUP!D$1,SWISSW!$J:$J,TOTAL_MATCHUP!$A29,SWISSW!$F:$F,"Lost")))+((COUNTIFS(SWISSW!$I:$I,TOTAL_MATCHUP!$A29,SWISSW!$J:$J,TOTAL_MATCHUP!D$1,SWISSW!$F:$F,"Lost")+COUNTIFS(SWISSW!$I:$I,TOTAL_MATCHUP!D$1,SWISSW!$J:$J,TOTAL_MATCHUP!$A29,SWISSW!$F:$F,"Won"))))*IF(ROW()=COLUMN(),0,1)</f>
        <v>1</v>
      </c>
      <c r="E29" s="14">
        <f ca="1">(((COUNTIFS(SWISSW!$I:$I,TOTAL_MATCHUP!$A29,SWISSW!$J:$J,TOTAL_MATCHUP!E$1,SWISSW!$F:$F,"Won")+COUNTIFS(SWISSW!$I:$I,TOTAL_MATCHUP!E$1,SWISSW!$J:$J,TOTAL_MATCHUP!$A29,SWISSW!$F:$F,"Lost")))+((COUNTIFS(SWISSW!$I:$I,TOTAL_MATCHUP!$A29,SWISSW!$J:$J,TOTAL_MATCHUP!E$1,SWISSW!$F:$F,"Lost")+COUNTIFS(SWISSW!$I:$I,TOTAL_MATCHUP!E$1,SWISSW!$J:$J,TOTAL_MATCHUP!$A29,SWISSW!$F:$F,"Won"))))*IF(ROW()=COLUMN(),0,1)</f>
        <v>3</v>
      </c>
      <c r="F29" s="14">
        <f ca="1">(((COUNTIFS(SWISSW!$I:$I,TOTAL_MATCHUP!$A29,SWISSW!$J:$J,TOTAL_MATCHUP!F$1,SWISSW!$F:$F,"Won")+COUNTIFS(SWISSW!$I:$I,TOTAL_MATCHUP!F$1,SWISSW!$J:$J,TOTAL_MATCHUP!$A29,SWISSW!$F:$F,"Lost")))+((COUNTIFS(SWISSW!$I:$I,TOTAL_MATCHUP!$A29,SWISSW!$J:$J,TOTAL_MATCHUP!F$1,SWISSW!$F:$F,"Lost")+COUNTIFS(SWISSW!$I:$I,TOTAL_MATCHUP!F$1,SWISSW!$J:$J,TOTAL_MATCHUP!$A29,SWISSW!$F:$F,"Won"))))*IF(ROW()=COLUMN(),0,1)</f>
        <v>0</v>
      </c>
      <c r="G29" s="14">
        <f ca="1">(((COUNTIFS(SWISSW!$I:$I,TOTAL_MATCHUP!$A29,SWISSW!$J:$J,TOTAL_MATCHUP!G$1,SWISSW!$F:$F,"Won")+COUNTIFS(SWISSW!$I:$I,TOTAL_MATCHUP!G$1,SWISSW!$J:$J,TOTAL_MATCHUP!$A29,SWISSW!$F:$F,"Lost")))+((COUNTIFS(SWISSW!$I:$I,TOTAL_MATCHUP!$A29,SWISSW!$J:$J,TOTAL_MATCHUP!G$1,SWISSW!$F:$F,"Lost")+COUNTIFS(SWISSW!$I:$I,TOTAL_MATCHUP!G$1,SWISSW!$J:$J,TOTAL_MATCHUP!$A29,SWISSW!$F:$F,"Won"))))*IF(ROW()=COLUMN(),0,1)</f>
        <v>3</v>
      </c>
      <c r="H29" s="14">
        <f ca="1">(((COUNTIFS(SWISSW!$I:$I,TOTAL_MATCHUP!$A29,SWISSW!$J:$J,TOTAL_MATCHUP!H$1,SWISSW!$F:$F,"Won")+COUNTIFS(SWISSW!$I:$I,TOTAL_MATCHUP!H$1,SWISSW!$J:$J,TOTAL_MATCHUP!$A29,SWISSW!$F:$F,"Lost")))+((COUNTIFS(SWISSW!$I:$I,TOTAL_MATCHUP!$A29,SWISSW!$J:$J,TOTAL_MATCHUP!H$1,SWISSW!$F:$F,"Lost")+COUNTIFS(SWISSW!$I:$I,TOTAL_MATCHUP!H$1,SWISSW!$J:$J,TOTAL_MATCHUP!$A29,SWISSW!$F:$F,"Won"))))*IF(ROW()=COLUMN(),0,1)</f>
        <v>0</v>
      </c>
      <c r="I29" s="14">
        <f ca="1">(((COUNTIFS(SWISSW!$I:$I,TOTAL_MATCHUP!$A29,SWISSW!$J:$J,TOTAL_MATCHUP!I$1,SWISSW!$F:$F,"Won")+COUNTIFS(SWISSW!$I:$I,TOTAL_MATCHUP!I$1,SWISSW!$J:$J,TOTAL_MATCHUP!$A29,SWISSW!$F:$F,"Lost")))+((COUNTIFS(SWISSW!$I:$I,TOTAL_MATCHUP!$A29,SWISSW!$J:$J,TOTAL_MATCHUP!I$1,SWISSW!$F:$F,"Lost")+COUNTIFS(SWISSW!$I:$I,TOTAL_MATCHUP!I$1,SWISSW!$J:$J,TOTAL_MATCHUP!$A29,SWISSW!$F:$F,"Won"))))*IF(ROW()=COLUMN(),0,1)</f>
        <v>1</v>
      </c>
      <c r="J29" s="14">
        <f ca="1">(((COUNTIFS(SWISSW!$I:$I,TOTAL_MATCHUP!$A29,SWISSW!$J:$J,TOTAL_MATCHUP!J$1,SWISSW!$F:$F,"Won")+COUNTIFS(SWISSW!$I:$I,TOTAL_MATCHUP!J$1,SWISSW!$J:$J,TOTAL_MATCHUP!$A29,SWISSW!$F:$F,"Lost")))+((COUNTIFS(SWISSW!$I:$I,TOTAL_MATCHUP!$A29,SWISSW!$J:$J,TOTAL_MATCHUP!J$1,SWISSW!$F:$F,"Lost")+COUNTIFS(SWISSW!$I:$I,TOTAL_MATCHUP!J$1,SWISSW!$J:$J,TOTAL_MATCHUP!$A29,SWISSW!$F:$F,"Won"))))*IF(ROW()=COLUMN(),0,1)</f>
        <v>2</v>
      </c>
      <c r="K29" s="14">
        <f ca="1">(((COUNTIFS(SWISSW!$I:$I,TOTAL_MATCHUP!$A29,SWISSW!$J:$J,TOTAL_MATCHUP!K$1,SWISSW!$F:$F,"Won")+COUNTIFS(SWISSW!$I:$I,TOTAL_MATCHUP!K$1,SWISSW!$J:$J,TOTAL_MATCHUP!$A29,SWISSW!$F:$F,"Lost")))+((COUNTIFS(SWISSW!$I:$I,TOTAL_MATCHUP!$A29,SWISSW!$J:$J,TOTAL_MATCHUP!K$1,SWISSW!$F:$F,"Lost")+COUNTIFS(SWISSW!$I:$I,TOTAL_MATCHUP!K$1,SWISSW!$J:$J,TOTAL_MATCHUP!$A29,SWISSW!$F:$F,"Won"))))*IF(ROW()=COLUMN(),0,1)</f>
        <v>0</v>
      </c>
      <c r="L29" s="14">
        <f ca="1">(((COUNTIFS(SWISSW!$I:$I,TOTAL_MATCHUP!$A29,SWISSW!$J:$J,TOTAL_MATCHUP!L$1,SWISSW!$F:$F,"Won")+COUNTIFS(SWISSW!$I:$I,TOTAL_MATCHUP!L$1,SWISSW!$J:$J,TOTAL_MATCHUP!$A29,SWISSW!$F:$F,"Lost")))+((COUNTIFS(SWISSW!$I:$I,TOTAL_MATCHUP!$A29,SWISSW!$J:$J,TOTAL_MATCHUP!L$1,SWISSW!$F:$F,"Lost")+COUNTIFS(SWISSW!$I:$I,TOTAL_MATCHUP!L$1,SWISSW!$J:$J,TOTAL_MATCHUP!$A29,SWISSW!$F:$F,"Won"))))*IF(ROW()=COLUMN(),0,1)</f>
        <v>2</v>
      </c>
      <c r="M29" s="14">
        <f ca="1">(((COUNTIFS(SWISSW!$I:$I,TOTAL_MATCHUP!$A29,SWISSW!$J:$J,TOTAL_MATCHUP!M$1,SWISSW!$F:$F,"Won")+COUNTIFS(SWISSW!$I:$I,TOTAL_MATCHUP!M$1,SWISSW!$J:$J,TOTAL_MATCHUP!$A29,SWISSW!$F:$F,"Lost")))+((COUNTIFS(SWISSW!$I:$I,TOTAL_MATCHUP!$A29,SWISSW!$J:$J,TOTAL_MATCHUP!M$1,SWISSW!$F:$F,"Lost")+COUNTIFS(SWISSW!$I:$I,TOTAL_MATCHUP!M$1,SWISSW!$J:$J,TOTAL_MATCHUP!$A29,SWISSW!$F:$F,"Won"))))*IF(ROW()=COLUMN(),0,1)</f>
        <v>2</v>
      </c>
      <c r="N29" s="14">
        <f ca="1">(((COUNTIFS(SWISSW!$I:$I,TOTAL_MATCHUP!$A29,SWISSW!$J:$J,TOTAL_MATCHUP!N$1,SWISSW!$F:$F,"Won")+COUNTIFS(SWISSW!$I:$I,TOTAL_MATCHUP!N$1,SWISSW!$J:$J,TOTAL_MATCHUP!$A29,SWISSW!$F:$F,"Lost")))+((COUNTIFS(SWISSW!$I:$I,TOTAL_MATCHUP!$A29,SWISSW!$J:$J,TOTAL_MATCHUP!N$1,SWISSW!$F:$F,"Lost")+COUNTIFS(SWISSW!$I:$I,TOTAL_MATCHUP!N$1,SWISSW!$J:$J,TOTAL_MATCHUP!$A29,SWISSW!$F:$F,"Won"))))*IF(ROW()=COLUMN(),0,1)</f>
        <v>2</v>
      </c>
      <c r="O29" s="14">
        <f ca="1">(((COUNTIFS(SWISSW!$I:$I,TOTAL_MATCHUP!$A29,SWISSW!$J:$J,TOTAL_MATCHUP!O$1,SWISSW!$F:$F,"Won")+COUNTIFS(SWISSW!$I:$I,TOTAL_MATCHUP!O$1,SWISSW!$J:$J,TOTAL_MATCHUP!$A29,SWISSW!$F:$F,"Lost")))+((COUNTIFS(SWISSW!$I:$I,TOTAL_MATCHUP!$A29,SWISSW!$J:$J,TOTAL_MATCHUP!O$1,SWISSW!$F:$F,"Lost")+COUNTIFS(SWISSW!$I:$I,TOTAL_MATCHUP!O$1,SWISSW!$J:$J,TOTAL_MATCHUP!$A29,SWISSW!$F:$F,"Won"))))*IF(ROW()=COLUMN(),0,1)</f>
        <v>1</v>
      </c>
      <c r="P29" s="14">
        <f ca="1">(((COUNTIFS(SWISSW!$I:$I,TOTAL_MATCHUP!$A29,SWISSW!$J:$J,TOTAL_MATCHUP!P$1,SWISSW!$F:$F,"Won")+COUNTIFS(SWISSW!$I:$I,TOTAL_MATCHUP!P$1,SWISSW!$J:$J,TOTAL_MATCHUP!$A29,SWISSW!$F:$F,"Lost")))+((COUNTIFS(SWISSW!$I:$I,TOTAL_MATCHUP!$A29,SWISSW!$J:$J,TOTAL_MATCHUP!P$1,SWISSW!$F:$F,"Lost")+COUNTIFS(SWISSW!$I:$I,TOTAL_MATCHUP!P$1,SWISSW!$J:$J,TOTAL_MATCHUP!$A29,SWISSW!$F:$F,"Won"))))*IF(ROW()=COLUMN(),0,1)</f>
        <v>0</v>
      </c>
      <c r="Q29" s="14">
        <f ca="1">(((COUNTIFS(SWISSW!$I:$I,TOTAL_MATCHUP!$A29,SWISSW!$J:$J,TOTAL_MATCHUP!Q$1,SWISSW!$F:$F,"Won")+COUNTIFS(SWISSW!$I:$I,TOTAL_MATCHUP!Q$1,SWISSW!$J:$J,TOTAL_MATCHUP!$A29,SWISSW!$F:$F,"Lost")))+((COUNTIFS(SWISSW!$I:$I,TOTAL_MATCHUP!$A29,SWISSW!$J:$J,TOTAL_MATCHUP!Q$1,SWISSW!$F:$F,"Lost")+COUNTIFS(SWISSW!$I:$I,TOTAL_MATCHUP!Q$1,SWISSW!$J:$J,TOTAL_MATCHUP!$A29,SWISSW!$F:$F,"Won"))))*IF(ROW()=COLUMN(),0,1)</f>
        <v>0</v>
      </c>
      <c r="R29" s="14">
        <f ca="1">(((COUNTIFS(SWISSW!$I:$I,TOTAL_MATCHUP!$A29,SWISSW!$J:$J,TOTAL_MATCHUP!R$1,SWISSW!$F:$F,"Won")+COUNTIFS(SWISSW!$I:$I,TOTAL_MATCHUP!R$1,SWISSW!$J:$J,TOTAL_MATCHUP!$A29,SWISSW!$F:$F,"Lost")))+((COUNTIFS(SWISSW!$I:$I,TOTAL_MATCHUP!$A29,SWISSW!$J:$J,TOTAL_MATCHUP!R$1,SWISSW!$F:$F,"Lost")+COUNTIFS(SWISSW!$I:$I,TOTAL_MATCHUP!R$1,SWISSW!$J:$J,TOTAL_MATCHUP!$A29,SWISSW!$F:$F,"Won"))))*IF(ROW()=COLUMN(),0,1)</f>
        <v>1</v>
      </c>
      <c r="S29" s="14">
        <f ca="1">(((COUNTIFS(SWISSW!$I:$I,TOTAL_MATCHUP!$A29,SWISSW!$J:$J,TOTAL_MATCHUP!S$1,SWISSW!$F:$F,"Won")+COUNTIFS(SWISSW!$I:$I,TOTAL_MATCHUP!S$1,SWISSW!$J:$J,TOTAL_MATCHUP!$A29,SWISSW!$F:$F,"Lost")))+((COUNTIFS(SWISSW!$I:$I,TOTAL_MATCHUP!$A29,SWISSW!$J:$J,TOTAL_MATCHUP!S$1,SWISSW!$F:$F,"Lost")+COUNTIFS(SWISSW!$I:$I,TOTAL_MATCHUP!S$1,SWISSW!$J:$J,TOTAL_MATCHUP!$A29,SWISSW!$F:$F,"Won"))))*IF(ROW()=COLUMN(),0,1)</f>
        <v>2</v>
      </c>
      <c r="T29" s="14">
        <f ca="1">(((COUNTIFS(SWISSW!$I:$I,TOTAL_MATCHUP!$A29,SWISSW!$J:$J,TOTAL_MATCHUP!T$1,SWISSW!$F:$F,"Won")+COUNTIFS(SWISSW!$I:$I,TOTAL_MATCHUP!T$1,SWISSW!$J:$J,TOTAL_MATCHUP!$A29,SWISSW!$F:$F,"Lost")))+((COUNTIFS(SWISSW!$I:$I,TOTAL_MATCHUP!$A29,SWISSW!$J:$J,TOTAL_MATCHUP!T$1,SWISSW!$F:$F,"Lost")+COUNTIFS(SWISSW!$I:$I,TOTAL_MATCHUP!T$1,SWISSW!$J:$J,TOTAL_MATCHUP!$A29,SWISSW!$F:$F,"Won"))))*IF(ROW()=COLUMN(),0,1)</f>
        <v>1</v>
      </c>
      <c r="U29" s="14">
        <f ca="1">(((COUNTIFS(SWISSW!$I:$I,TOTAL_MATCHUP!$A29,SWISSW!$J:$J,TOTAL_MATCHUP!U$1,SWISSW!$F:$F,"Won")+COUNTIFS(SWISSW!$I:$I,TOTAL_MATCHUP!U$1,SWISSW!$J:$J,TOTAL_MATCHUP!$A29,SWISSW!$F:$F,"Lost")))+((COUNTIFS(SWISSW!$I:$I,TOTAL_MATCHUP!$A29,SWISSW!$J:$J,TOTAL_MATCHUP!U$1,SWISSW!$F:$F,"Lost")+COUNTIFS(SWISSW!$I:$I,TOTAL_MATCHUP!U$1,SWISSW!$J:$J,TOTAL_MATCHUP!$A29,SWISSW!$F:$F,"Won"))))*IF(ROW()=COLUMN(),0,1)</f>
        <v>0</v>
      </c>
      <c r="V29" s="14">
        <f ca="1">(((COUNTIFS(SWISSW!$I:$I,TOTAL_MATCHUP!$A29,SWISSW!$J:$J,TOTAL_MATCHUP!V$1,SWISSW!$F:$F,"Won")+COUNTIFS(SWISSW!$I:$I,TOTAL_MATCHUP!V$1,SWISSW!$J:$J,TOTAL_MATCHUP!$A29,SWISSW!$F:$F,"Lost")))+((COUNTIFS(SWISSW!$I:$I,TOTAL_MATCHUP!$A29,SWISSW!$J:$J,TOTAL_MATCHUP!V$1,SWISSW!$F:$F,"Lost")+COUNTIFS(SWISSW!$I:$I,TOTAL_MATCHUP!V$1,SWISSW!$J:$J,TOTAL_MATCHUP!$A29,SWISSW!$F:$F,"Won"))))*IF(ROW()=COLUMN(),0,1)</f>
        <v>0</v>
      </c>
      <c r="W29" s="14">
        <f ca="1">(((COUNTIFS(SWISSW!$I:$I,TOTAL_MATCHUP!$A29,SWISSW!$J:$J,TOTAL_MATCHUP!W$1,SWISSW!$F:$F,"Won")+COUNTIFS(SWISSW!$I:$I,TOTAL_MATCHUP!W$1,SWISSW!$J:$J,TOTAL_MATCHUP!$A29,SWISSW!$F:$F,"Lost")))+((COUNTIFS(SWISSW!$I:$I,TOTAL_MATCHUP!$A29,SWISSW!$J:$J,TOTAL_MATCHUP!W$1,SWISSW!$F:$F,"Lost")+COUNTIFS(SWISSW!$I:$I,TOTAL_MATCHUP!W$1,SWISSW!$J:$J,TOTAL_MATCHUP!$A29,SWISSW!$F:$F,"Won"))))*IF(ROW()=COLUMN(),0,1)</f>
        <v>1</v>
      </c>
      <c r="X29" s="14">
        <f ca="1">(((COUNTIFS(SWISSW!$I:$I,TOTAL_MATCHUP!$A29,SWISSW!$J:$J,TOTAL_MATCHUP!X$1,SWISSW!$F:$F,"Won")+COUNTIFS(SWISSW!$I:$I,TOTAL_MATCHUP!X$1,SWISSW!$J:$J,TOTAL_MATCHUP!$A29,SWISSW!$F:$F,"Lost")))+((COUNTIFS(SWISSW!$I:$I,TOTAL_MATCHUP!$A29,SWISSW!$J:$J,TOTAL_MATCHUP!X$1,SWISSW!$F:$F,"Lost")+COUNTIFS(SWISSW!$I:$I,TOTAL_MATCHUP!X$1,SWISSW!$J:$J,TOTAL_MATCHUP!$A29,SWISSW!$F:$F,"Won"))))*IF(ROW()=COLUMN(),0,1)</f>
        <v>0</v>
      </c>
      <c r="Y29" s="14">
        <f ca="1">(((COUNTIFS(SWISSW!$I:$I,TOTAL_MATCHUP!$A29,SWISSW!$J:$J,TOTAL_MATCHUP!Y$1,SWISSW!$F:$F,"Won")+COUNTIFS(SWISSW!$I:$I,TOTAL_MATCHUP!Y$1,SWISSW!$J:$J,TOTAL_MATCHUP!$A29,SWISSW!$F:$F,"Lost")))+((COUNTIFS(SWISSW!$I:$I,TOTAL_MATCHUP!$A29,SWISSW!$J:$J,TOTAL_MATCHUP!Y$1,SWISSW!$F:$F,"Lost")+COUNTIFS(SWISSW!$I:$I,TOTAL_MATCHUP!Y$1,SWISSW!$J:$J,TOTAL_MATCHUP!$A29,SWISSW!$F:$F,"Won"))))*IF(ROW()=COLUMN(),0,1)</f>
        <v>0</v>
      </c>
      <c r="Z29" s="14">
        <f ca="1">(((COUNTIFS(SWISSW!$I:$I,TOTAL_MATCHUP!$A29,SWISSW!$J:$J,TOTAL_MATCHUP!Z$1,SWISSW!$F:$F,"Won")+COUNTIFS(SWISSW!$I:$I,TOTAL_MATCHUP!Z$1,SWISSW!$J:$J,TOTAL_MATCHUP!$A29,SWISSW!$F:$F,"Lost")))+((COUNTIFS(SWISSW!$I:$I,TOTAL_MATCHUP!$A29,SWISSW!$J:$J,TOTAL_MATCHUP!Z$1,SWISSW!$F:$F,"Lost")+COUNTIFS(SWISSW!$I:$I,TOTAL_MATCHUP!Z$1,SWISSW!$J:$J,TOTAL_MATCHUP!$A29,SWISSW!$F:$F,"Won"))))*IF(ROW()=COLUMN(),0,1)</f>
        <v>0</v>
      </c>
      <c r="AA29" s="14">
        <f ca="1">(((COUNTIFS(SWISSW!$I:$I,TOTAL_MATCHUP!$A29,SWISSW!$J:$J,TOTAL_MATCHUP!AA$1,SWISSW!$F:$F,"Won")+COUNTIFS(SWISSW!$I:$I,TOTAL_MATCHUP!AA$1,SWISSW!$J:$J,TOTAL_MATCHUP!$A29,SWISSW!$F:$F,"Lost")))+((COUNTIFS(SWISSW!$I:$I,TOTAL_MATCHUP!$A29,SWISSW!$J:$J,TOTAL_MATCHUP!AA$1,SWISSW!$F:$F,"Lost")+COUNTIFS(SWISSW!$I:$I,TOTAL_MATCHUP!AA$1,SWISSW!$J:$J,TOTAL_MATCHUP!$A29,SWISSW!$F:$F,"Won"))))*IF(ROW()=COLUMN(),0,1)</f>
        <v>1</v>
      </c>
      <c r="AB29" s="14">
        <f ca="1">(((COUNTIFS(SWISSW!$I:$I,TOTAL_MATCHUP!$A29,SWISSW!$J:$J,TOTAL_MATCHUP!AB$1,SWISSW!$F:$F,"Won")+COUNTIFS(SWISSW!$I:$I,TOTAL_MATCHUP!AB$1,SWISSW!$J:$J,TOTAL_MATCHUP!$A29,SWISSW!$F:$F,"Lost")))+((COUNTIFS(SWISSW!$I:$I,TOTAL_MATCHUP!$A29,SWISSW!$J:$J,TOTAL_MATCHUP!AB$1,SWISSW!$F:$F,"Lost")+COUNTIFS(SWISSW!$I:$I,TOTAL_MATCHUP!AB$1,SWISSW!$J:$J,TOTAL_MATCHUP!$A29,SWISSW!$F:$F,"Won"))))*IF(ROW()=COLUMN(),0,1)</f>
        <v>0</v>
      </c>
      <c r="AC29" s="14">
        <f ca="1">(((COUNTIFS(SWISSW!$I:$I,TOTAL_MATCHUP!$A29,SWISSW!$J:$J,TOTAL_MATCHUP!AC$1,SWISSW!$F:$F,"Won")+COUNTIFS(SWISSW!$I:$I,TOTAL_MATCHUP!AC$1,SWISSW!$J:$J,TOTAL_MATCHUP!$A29,SWISSW!$F:$F,"Lost")))+((COUNTIFS(SWISSW!$I:$I,TOTAL_MATCHUP!$A29,SWISSW!$J:$J,TOTAL_MATCHUP!AC$1,SWISSW!$F:$F,"Lost")+COUNTIFS(SWISSW!$I:$I,TOTAL_MATCHUP!AC$1,SWISSW!$J:$J,TOTAL_MATCHUP!$A29,SWISSW!$F:$F,"Won"))))*IF(ROW()=COLUMN(),0,1)</f>
        <v>0</v>
      </c>
      <c r="AD29" s="14">
        <f ca="1">(((COUNTIFS(SWISSW!$I:$I,TOTAL_MATCHUP!$A29,SWISSW!$J:$J,TOTAL_MATCHUP!AD$1,SWISSW!$F:$F,"Won")+COUNTIFS(SWISSW!$I:$I,TOTAL_MATCHUP!AD$1,SWISSW!$J:$J,TOTAL_MATCHUP!$A29,SWISSW!$F:$F,"Lost")))+((COUNTIFS(SWISSW!$I:$I,TOTAL_MATCHUP!$A29,SWISSW!$J:$J,TOTAL_MATCHUP!AD$1,SWISSW!$F:$F,"Lost")+COUNTIFS(SWISSW!$I:$I,TOTAL_MATCHUP!AD$1,SWISSW!$J:$J,TOTAL_MATCHUP!$A29,SWISSW!$F:$F,"Won"))))*IF(ROW()=COLUMN(),0,1)</f>
        <v>0</v>
      </c>
      <c r="AE29" s="14">
        <f ca="1">(((COUNTIFS(SWISSW!$I:$I,TOTAL_MATCHUP!$A29,SWISSW!$J:$J,TOTAL_MATCHUP!AE$1,SWISSW!$F:$F,"Won")+COUNTIFS(SWISSW!$I:$I,TOTAL_MATCHUP!AE$1,SWISSW!$J:$J,TOTAL_MATCHUP!$A29,SWISSW!$F:$F,"Lost")))+((COUNTIFS(SWISSW!$I:$I,TOTAL_MATCHUP!$A29,SWISSW!$J:$J,TOTAL_MATCHUP!AE$1,SWISSW!$F:$F,"Lost")+COUNTIFS(SWISSW!$I:$I,TOTAL_MATCHUP!AE$1,SWISSW!$J:$J,TOTAL_MATCHUP!$A29,SWISSW!$F:$F,"Won"))))*IF(ROW()=COLUMN(),0,1)</f>
        <v>0</v>
      </c>
      <c r="AF29" s="14">
        <f ca="1">(((COUNTIFS(SWISSW!$I:$I,TOTAL_MATCHUP!$A29,SWISSW!$J:$J,TOTAL_MATCHUP!AF$1,SWISSW!$F:$F,"Won")+COUNTIFS(SWISSW!$I:$I,TOTAL_MATCHUP!AF$1,SWISSW!$J:$J,TOTAL_MATCHUP!$A29,SWISSW!$F:$F,"Lost")))+((COUNTIFS(SWISSW!$I:$I,TOTAL_MATCHUP!$A29,SWISSW!$J:$J,TOTAL_MATCHUP!AF$1,SWISSW!$F:$F,"Lost")+COUNTIFS(SWISSW!$I:$I,TOTAL_MATCHUP!AF$1,SWISSW!$J:$J,TOTAL_MATCHUP!$A29,SWISSW!$F:$F,"Won"))))*IF(ROW()=COLUMN(),0,1)</f>
        <v>0</v>
      </c>
      <c r="AG29" s="14">
        <f ca="1">(((COUNTIFS(SWISSW!$I:$I,TOTAL_MATCHUP!$A29,SWISSW!$J:$J,TOTAL_MATCHUP!AG$1,SWISSW!$F:$F,"Won")+COUNTIFS(SWISSW!$I:$I,TOTAL_MATCHUP!AG$1,SWISSW!$J:$J,TOTAL_MATCHUP!$A29,SWISSW!$F:$F,"Lost")))+((COUNTIFS(SWISSW!$I:$I,TOTAL_MATCHUP!$A29,SWISSW!$J:$J,TOTAL_MATCHUP!AG$1,SWISSW!$F:$F,"Lost")+COUNTIFS(SWISSW!$I:$I,TOTAL_MATCHUP!AG$1,SWISSW!$J:$J,TOTAL_MATCHUP!$A29,SWISSW!$F:$F,"Won"))))*IF(ROW()=COLUMN(),0,1)</f>
        <v>1</v>
      </c>
      <c r="AH29" s="14">
        <f ca="1">(((COUNTIFS(SWISSW!$I:$I,TOTAL_MATCHUP!$A29,SWISSW!$J:$J,TOTAL_MATCHUP!AH$1,SWISSW!$F:$F,"Won")+COUNTIFS(SWISSW!$I:$I,TOTAL_MATCHUP!AH$1,SWISSW!$J:$J,TOTAL_MATCHUP!$A29,SWISSW!$F:$F,"Lost")))+((COUNTIFS(SWISSW!$I:$I,TOTAL_MATCHUP!$A29,SWISSW!$J:$J,TOTAL_MATCHUP!AH$1,SWISSW!$F:$F,"Lost")+COUNTIFS(SWISSW!$I:$I,TOTAL_MATCHUP!AH$1,SWISSW!$J:$J,TOTAL_MATCHUP!$A29,SWISSW!$F:$F,"Won"))))*IF(ROW()=COLUMN(),0,1)</f>
        <v>0</v>
      </c>
      <c r="AI29" s="14">
        <f ca="1">(((COUNTIFS(SWISSW!$I:$I,TOTAL_MATCHUP!$A29,SWISSW!$J:$J,TOTAL_MATCHUP!AI$1,SWISSW!$F:$F,"Won")+COUNTIFS(SWISSW!$I:$I,TOTAL_MATCHUP!AI$1,SWISSW!$J:$J,TOTAL_MATCHUP!$A29,SWISSW!$F:$F,"Lost")))+((COUNTIFS(SWISSW!$I:$I,TOTAL_MATCHUP!$A29,SWISSW!$J:$J,TOTAL_MATCHUP!AI$1,SWISSW!$F:$F,"Lost")+COUNTIFS(SWISSW!$I:$I,TOTAL_MATCHUP!AI$1,SWISSW!$J:$J,TOTAL_MATCHUP!$A29,SWISSW!$F:$F,"Won"))))*IF(ROW()=COLUMN(),0,1)</f>
        <v>0</v>
      </c>
      <c r="AJ29" s="14">
        <f ca="1">(((COUNTIFS(SWISSW!$I:$I,TOTAL_MATCHUP!$A29,SWISSW!$J:$J,TOTAL_MATCHUP!AJ$1,SWISSW!$F:$F,"Won")+COUNTIFS(SWISSW!$I:$I,TOTAL_MATCHUP!AJ$1,SWISSW!$J:$J,TOTAL_MATCHUP!$A29,SWISSW!$F:$F,"Lost")))+((COUNTIFS(SWISSW!$I:$I,TOTAL_MATCHUP!$A29,SWISSW!$J:$J,TOTAL_MATCHUP!AJ$1,SWISSW!$F:$F,"Lost")+COUNTIFS(SWISSW!$I:$I,TOTAL_MATCHUP!AJ$1,SWISSW!$J:$J,TOTAL_MATCHUP!$A29,SWISSW!$F:$F,"Won"))))*IF(ROW()=COLUMN(),0,1)</f>
        <v>0</v>
      </c>
      <c r="AK29" s="14">
        <f ca="1">(((COUNTIFS(SWISSW!$I:$I,TOTAL_MATCHUP!$A29,SWISSW!$J:$J,TOTAL_MATCHUP!AK$1,SWISSW!$F:$F,"Won")+COUNTIFS(SWISSW!$I:$I,TOTAL_MATCHUP!AK$1,SWISSW!$J:$J,TOTAL_MATCHUP!$A29,SWISSW!$F:$F,"Lost")))+((COUNTIFS(SWISSW!$I:$I,TOTAL_MATCHUP!$A29,SWISSW!$J:$J,TOTAL_MATCHUP!AK$1,SWISSW!$F:$F,"Lost")+COUNTIFS(SWISSW!$I:$I,TOTAL_MATCHUP!AK$1,SWISSW!$J:$J,TOTAL_MATCHUP!$A29,SWISSW!$F:$F,"Won"))))*IF(ROW()=COLUMN(),0,1)</f>
        <v>0</v>
      </c>
      <c r="AL29" s="14">
        <f ca="1">(((COUNTIFS(SWISSW!$I:$I,TOTAL_MATCHUP!$A29,SWISSW!$J:$J,TOTAL_MATCHUP!AL$1,SWISSW!$F:$F,"Won")+COUNTIFS(SWISSW!$I:$I,TOTAL_MATCHUP!AL$1,SWISSW!$J:$J,TOTAL_MATCHUP!$A29,SWISSW!$F:$F,"Lost")))+((COUNTIFS(SWISSW!$I:$I,TOTAL_MATCHUP!$A29,SWISSW!$J:$J,TOTAL_MATCHUP!AL$1,SWISSW!$F:$F,"Lost")+COUNTIFS(SWISSW!$I:$I,TOTAL_MATCHUP!AL$1,SWISSW!$J:$J,TOTAL_MATCHUP!$A29,SWISSW!$F:$F,"Won"))))*IF(ROW()=COLUMN(),0,1)</f>
        <v>0</v>
      </c>
      <c r="AM29" s="14">
        <f ca="1">(((COUNTIFS(SWISSW!$I:$I,TOTAL_MATCHUP!$A29,SWISSW!$J:$J,TOTAL_MATCHUP!AM$1,SWISSW!$F:$F,"Won")+COUNTIFS(SWISSW!$I:$I,TOTAL_MATCHUP!AM$1,SWISSW!$J:$J,TOTAL_MATCHUP!$A29,SWISSW!$F:$F,"Lost")))+((COUNTIFS(SWISSW!$I:$I,TOTAL_MATCHUP!$A29,SWISSW!$J:$J,TOTAL_MATCHUP!AM$1,SWISSW!$F:$F,"Lost")+COUNTIFS(SWISSW!$I:$I,TOTAL_MATCHUP!AM$1,SWISSW!$J:$J,TOTAL_MATCHUP!$A29,SWISSW!$F:$F,"Won"))))*IF(ROW()=COLUMN(),0,1)</f>
        <v>0</v>
      </c>
      <c r="AN29" s="14">
        <f ca="1">(((COUNTIFS(SWISSW!$I:$I,TOTAL_MATCHUP!$A29,SWISSW!$J:$J,TOTAL_MATCHUP!AN$1,SWISSW!$F:$F,"Won")+COUNTIFS(SWISSW!$I:$I,TOTAL_MATCHUP!AN$1,SWISSW!$J:$J,TOTAL_MATCHUP!$A29,SWISSW!$F:$F,"Lost")))+((COUNTIFS(SWISSW!$I:$I,TOTAL_MATCHUP!$A29,SWISSW!$J:$J,TOTAL_MATCHUP!AN$1,SWISSW!$F:$F,"Lost")+COUNTIFS(SWISSW!$I:$I,TOTAL_MATCHUP!AN$1,SWISSW!$J:$J,TOTAL_MATCHUP!$A29,SWISSW!$F:$F,"Won"))))*IF(ROW()=COLUMN(),0,1)</f>
        <v>0</v>
      </c>
      <c r="AO29" s="14">
        <f ca="1">(((COUNTIFS(SWISSW!$I:$I,TOTAL_MATCHUP!$A29,SWISSW!$J:$J,TOTAL_MATCHUP!AO$1,SWISSW!$F:$F,"Won")+COUNTIFS(SWISSW!$I:$I,TOTAL_MATCHUP!AO$1,SWISSW!$J:$J,TOTAL_MATCHUP!$A29,SWISSW!$F:$F,"Lost")))+((COUNTIFS(SWISSW!$I:$I,TOTAL_MATCHUP!$A29,SWISSW!$J:$J,TOTAL_MATCHUP!AO$1,SWISSW!$F:$F,"Lost")+COUNTIFS(SWISSW!$I:$I,TOTAL_MATCHUP!AO$1,SWISSW!$J:$J,TOTAL_MATCHUP!$A29,SWISSW!$F:$F,"Won"))))*IF(ROW()=COLUMN(),0,1)</f>
        <v>0</v>
      </c>
      <c r="AP29" s="14">
        <f ca="1">(((COUNTIFS(SWISSW!$I:$I,TOTAL_MATCHUP!$A29,SWISSW!$J:$J,TOTAL_MATCHUP!AP$1,SWISSW!$F:$F,"Won")+COUNTIFS(SWISSW!$I:$I,TOTAL_MATCHUP!AP$1,SWISSW!$J:$J,TOTAL_MATCHUP!$A29,SWISSW!$F:$F,"Lost")))+((COUNTIFS(SWISSW!$I:$I,TOTAL_MATCHUP!$A29,SWISSW!$J:$J,TOTAL_MATCHUP!AP$1,SWISSW!$F:$F,"Lost")+COUNTIFS(SWISSW!$I:$I,TOTAL_MATCHUP!AP$1,SWISSW!$J:$J,TOTAL_MATCHUP!$A29,SWISSW!$F:$F,"Won"))))*IF(ROW()=COLUMN(),0,1)</f>
        <v>0</v>
      </c>
      <c r="AQ29" s="14">
        <f ca="1">(((COUNTIFS(SWISSW!$I:$I,TOTAL_MATCHUP!$A29,SWISSW!$J:$J,TOTAL_MATCHUP!AQ$1,SWISSW!$F:$F,"Won")+COUNTIFS(SWISSW!$I:$I,TOTAL_MATCHUP!AQ$1,SWISSW!$J:$J,TOTAL_MATCHUP!$A29,SWISSW!$F:$F,"Lost")))+((COUNTIFS(SWISSW!$I:$I,TOTAL_MATCHUP!$A29,SWISSW!$J:$J,TOTAL_MATCHUP!AQ$1,SWISSW!$F:$F,"Lost")+COUNTIFS(SWISSW!$I:$I,TOTAL_MATCHUP!AQ$1,SWISSW!$J:$J,TOTAL_MATCHUP!$A29,SWISSW!$F:$F,"Won"))))*IF(ROW()=COLUMN(),0,1)</f>
        <v>0</v>
      </c>
      <c r="AR29" s="14">
        <f ca="1">(((COUNTIFS(SWISSW!$I:$I,TOTAL_MATCHUP!$A29,SWISSW!$J:$J,TOTAL_MATCHUP!AR$1,SWISSW!$F:$F,"Won")+COUNTIFS(SWISSW!$I:$I,TOTAL_MATCHUP!AR$1,SWISSW!$J:$J,TOTAL_MATCHUP!$A29,SWISSW!$F:$F,"Lost")))+((COUNTIFS(SWISSW!$I:$I,TOTAL_MATCHUP!$A29,SWISSW!$J:$J,TOTAL_MATCHUP!AR$1,SWISSW!$F:$F,"Lost")+COUNTIFS(SWISSW!$I:$I,TOTAL_MATCHUP!AR$1,SWISSW!$J:$J,TOTAL_MATCHUP!$A29,SWISSW!$F:$F,"Won"))))*IF(ROW()=COLUMN(),0,1)</f>
        <v>0</v>
      </c>
      <c r="AS29" s="14">
        <f ca="1">(((COUNTIFS(SWISSW!$I:$I,TOTAL_MATCHUP!$A29,SWISSW!$J:$J,TOTAL_MATCHUP!AS$1,SWISSW!$F:$F,"Won")+COUNTIFS(SWISSW!$I:$I,TOTAL_MATCHUP!AS$1,SWISSW!$J:$J,TOTAL_MATCHUP!$A29,SWISSW!$F:$F,"Lost")))+((COUNTIFS(SWISSW!$I:$I,TOTAL_MATCHUP!$A29,SWISSW!$J:$J,TOTAL_MATCHUP!AS$1,SWISSW!$F:$F,"Lost")+COUNTIFS(SWISSW!$I:$I,TOTAL_MATCHUP!AS$1,SWISSW!$J:$J,TOTAL_MATCHUP!$A29,SWISSW!$F:$F,"Won"))))*IF(ROW()=COLUMN(),0,1)</f>
        <v>0</v>
      </c>
      <c r="AT29" s="14">
        <f ca="1">(((COUNTIFS(SWISSW!$I:$I,TOTAL_MATCHUP!$A29,SWISSW!$J:$J,TOTAL_MATCHUP!AT$1,SWISSW!$F:$F,"Won")+COUNTIFS(SWISSW!$I:$I,TOTAL_MATCHUP!AT$1,SWISSW!$J:$J,TOTAL_MATCHUP!$A29,SWISSW!$F:$F,"Lost")))+((COUNTIFS(SWISSW!$I:$I,TOTAL_MATCHUP!$A29,SWISSW!$J:$J,TOTAL_MATCHUP!AT$1,SWISSW!$F:$F,"Lost")+COUNTIFS(SWISSW!$I:$I,TOTAL_MATCHUP!AT$1,SWISSW!$J:$J,TOTAL_MATCHUP!$A29,SWISSW!$F:$F,"Won"))))*IF(ROW()=COLUMN(),0,1)</f>
        <v>1</v>
      </c>
      <c r="AU29" s="14">
        <f ca="1">(((COUNTIFS(SWISSW!$I:$I,TOTAL_MATCHUP!$A29,SWISSW!$J:$J,TOTAL_MATCHUP!AU$1,SWISSW!$F:$F,"Won")+COUNTIFS(SWISSW!$I:$I,TOTAL_MATCHUP!AU$1,SWISSW!$J:$J,TOTAL_MATCHUP!$A29,SWISSW!$F:$F,"Lost")))+((COUNTIFS(SWISSW!$I:$I,TOTAL_MATCHUP!$A29,SWISSW!$J:$J,TOTAL_MATCHUP!AU$1,SWISSW!$F:$F,"Lost")+COUNTIFS(SWISSW!$I:$I,TOTAL_MATCHUP!AU$1,SWISSW!$J:$J,TOTAL_MATCHUP!$A29,SWISSW!$F:$F,"Won"))))*IF(ROW()=COLUMN(),0,1)</f>
        <v>0</v>
      </c>
      <c r="AV29" s="14">
        <f ca="1">(((COUNTIFS(SWISSW!$I:$I,TOTAL_MATCHUP!$A29,SWISSW!$J:$J,TOTAL_MATCHUP!AV$1,SWISSW!$F:$F,"Won")+COUNTIFS(SWISSW!$I:$I,TOTAL_MATCHUP!AV$1,SWISSW!$J:$J,TOTAL_MATCHUP!$A29,SWISSW!$F:$F,"Lost")))+((COUNTIFS(SWISSW!$I:$I,TOTAL_MATCHUP!$A29,SWISSW!$J:$J,TOTAL_MATCHUP!AV$1,SWISSW!$F:$F,"Lost")+COUNTIFS(SWISSW!$I:$I,TOTAL_MATCHUP!AV$1,SWISSW!$J:$J,TOTAL_MATCHUP!$A29,SWISSW!$F:$F,"Won"))))*IF(ROW()=COLUMN(),0,1)</f>
        <v>0</v>
      </c>
      <c r="AW29" s="14">
        <f ca="1">(((COUNTIFS(SWISSW!$I:$I,TOTAL_MATCHUP!$A29,SWISSW!$J:$J,TOTAL_MATCHUP!AW$1,SWISSW!$F:$F,"Won")+COUNTIFS(SWISSW!$I:$I,TOTAL_MATCHUP!AW$1,SWISSW!$J:$J,TOTAL_MATCHUP!$A29,SWISSW!$F:$F,"Lost")))+((COUNTIFS(SWISSW!$I:$I,TOTAL_MATCHUP!$A29,SWISSW!$J:$J,TOTAL_MATCHUP!AW$1,SWISSW!$F:$F,"Lost")+COUNTIFS(SWISSW!$I:$I,TOTAL_MATCHUP!AW$1,SWISSW!$J:$J,TOTAL_MATCHUP!$A29,SWISSW!$F:$F,"Won"))))*IF(ROW()=COLUMN(),0,1)</f>
        <v>0</v>
      </c>
      <c r="AX29" s="14">
        <f ca="1">(((COUNTIFS(SWISSW!$I:$I,TOTAL_MATCHUP!$A29,SWISSW!$J:$J,TOTAL_MATCHUP!AX$1,SWISSW!$F:$F,"Won")+COUNTIFS(SWISSW!$I:$I,TOTAL_MATCHUP!AX$1,SWISSW!$J:$J,TOTAL_MATCHUP!$A29,SWISSW!$F:$F,"Lost")))+((COUNTIFS(SWISSW!$I:$I,TOTAL_MATCHUP!$A29,SWISSW!$J:$J,TOTAL_MATCHUP!AX$1,SWISSW!$F:$F,"Lost")+COUNTIFS(SWISSW!$I:$I,TOTAL_MATCHUP!AX$1,SWISSW!$J:$J,TOTAL_MATCHUP!$A29,SWISSW!$F:$F,"Won"))))*IF(ROW()=COLUMN(),0,1)</f>
        <v>0</v>
      </c>
      <c r="AY29" s="14">
        <f ca="1">(((COUNTIFS(SWISSW!$I:$I,TOTAL_MATCHUP!$A29,SWISSW!$J:$J,TOTAL_MATCHUP!AY$1,SWISSW!$F:$F,"Won")+COUNTIFS(SWISSW!$I:$I,TOTAL_MATCHUP!AY$1,SWISSW!$J:$J,TOTAL_MATCHUP!$A29,SWISSW!$F:$F,"Lost")))+((COUNTIFS(SWISSW!$I:$I,TOTAL_MATCHUP!$A29,SWISSW!$J:$J,TOTAL_MATCHUP!AY$1,SWISSW!$F:$F,"Lost")+COUNTIFS(SWISSW!$I:$I,TOTAL_MATCHUP!AY$1,SWISSW!$J:$J,TOTAL_MATCHUP!$A29,SWISSW!$F:$F,"Won"))))*IF(ROW()=COLUMN(),0,1)</f>
        <v>0</v>
      </c>
      <c r="AZ29" s="14">
        <f ca="1">(((COUNTIFS(SWISSW!$I:$I,TOTAL_MATCHUP!$A29,SWISSW!$J:$J,TOTAL_MATCHUP!AZ$1,SWISSW!$F:$F,"Won")+COUNTIFS(SWISSW!$I:$I,TOTAL_MATCHUP!AZ$1,SWISSW!$J:$J,TOTAL_MATCHUP!$A29,SWISSW!$F:$F,"Lost")))+((COUNTIFS(SWISSW!$I:$I,TOTAL_MATCHUP!$A29,SWISSW!$J:$J,TOTAL_MATCHUP!AZ$1,SWISSW!$F:$F,"Lost")+COUNTIFS(SWISSW!$I:$I,TOTAL_MATCHUP!AZ$1,SWISSW!$J:$J,TOTAL_MATCHUP!$A29,SWISSW!$F:$F,"Won"))))*IF(ROW()=COLUMN(),0,1)</f>
        <v>0</v>
      </c>
      <c r="BA29" s="14">
        <f ca="1">(((COUNTIFS(SWISSW!$I:$I,TOTAL_MATCHUP!$A29,SWISSW!$J:$J,TOTAL_MATCHUP!BA$1,SWISSW!$F:$F,"Won")+COUNTIFS(SWISSW!$I:$I,TOTAL_MATCHUP!BA$1,SWISSW!$J:$J,TOTAL_MATCHUP!$A29,SWISSW!$F:$F,"Lost")))+((COUNTIFS(SWISSW!$I:$I,TOTAL_MATCHUP!$A29,SWISSW!$J:$J,TOTAL_MATCHUP!BA$1,SWISSW!$F:$F,"Lost")+COUNTIFS(SWISSW!$I:$I,TOTAL_MATCHUP!BA$1,SWISSW!$J:$J,TOTAL_MATCHUP!$A29,SWISSW!$F:$F,"Won"))))*IF(ROW()=COLUMN(),0,1)</f>
        <v>0</v>
      </c>
      <c r="BB29" s="14">
        <f ca="1">(((COUNTIFS(SWISSW!$I:$I,TOTAL_MATCHUP!$A29,SWISSW!$J:$J,TOTAL_MATCHUP!BB$1,SWISSW!$F:$F,"Won")+COUNTIFS(SWISSW!$I:$I,TOTAL_MATCHUP!BB$1,SWISSW!$J:$J,TOTAL_MATCHUP!$A29,SWISSW!$F:$F,"Lost")))+((COUNTIFS(SWISSW!$I:$I,TOTAL_MATCHUP!$A29,SWISSW!$J:$J,TOTAL_MATCHUP!BB$1,SWISSW!$F:$F,"Lost")+COUNTIFS(SWISSW!$I:$I,TOTAL_MATCHUP!BB$1,SWISSW!$J:$J,TOTAL_MATCHUP!$A29,SWISSW!$F:$F,"Won"))))*IF(ROW()=COLUMN(),0,1)</f>
        <v>0</v>
      </c>
      <c r="BC29" s="14">
        <f ca="1">(((COUNTIFS(SWISSW!$I:$I,TOTAL_MATCHUP!$A29,SWISSW!$J:$J,TOTAL_MATCHUP!BC$1,SWISSW!$F:$F,"Won")+COUNTIFS(SWISSW!$I:$I,TOTAL_MATCHUP!BC$1,SWISSW!$J:$J,TOTAL_MATCHUP!$A29,SWISSW!$F:$F,"Lost")))+((COUNTIFS(SWISSW!$I:$I,TOTAL_MATCHUP!$A29,SWISSW!$J:$J,TOTAL_MATCHUP!BC$1,SWISSW!$F:$F,"Lost")+COUNTIFS(SWISSW!$I:$I,TOTAL_MATCHUP!BC$1,SWISSW!$J:$J,TOTAL_MATCHUP!$A29,SWISSW!$F:$F,"Won"))))*IF(ROW()=COLUMN(),0,1)</f>
        <v>0</v>
      </c>
      <c r="BD29" s="14">
        <f ca="1">(((COUNTIFS(SWISSW!$I:$I,TOTAL_MATCHUP!$A29,SWISSW!$J:$J,TOTAL_MATCHUP!BD$1,SWISSW!$F:$F,"Won")+COUNTIFS(SWISSW!$I:$I,TOTAL_MATCHUP!BD$1,SWISSW!$J:$J,TOTAL_MATCHUP!$A29,SWISSW!$F:$F,"Lost")))+((COUNTIFS(SWISSW!$I:$I,TOTAL_MATCHUP!$A29,SWISSW!$J:$J,TOTAL_MATCHUP!BD$1,SWISSW!$F:$F,"Lost")+COUNTIFS(SWISSW!$I:$I,TOTAL_MATCHUP!BD$1,SWISSW!$J:$J,TOTAL_MATCHUP!$A29,SWISSW!$F:$F,"Won"))))*IF(ROW()=COLUMN(),0,1)</f>
        <v>0</v>
      </c>
      <c r="BE29" s="14">
        <f ca="1">(((COUNTIFS(SWISSW!$I:$I,TOTAL_MATCHUP!$A29,SWISSW!$J:$J,TOTAL_MATCHUP!BE$1,SWISSW!$F:$F,"Won")+COUNTIFS(SWISSW!$I:$I,TOTAL_MATCHUP!BE$1,SWISSW!$J:$J,TOTAL_MATCHUP!$A29,SWISSW!$F:$F,"Lost")))+((COUNTIFS(SWISSW!$I:$I,TOTAL_MATCHUP!$A29,SWISSW!$J:$J,TOTAL_MATCHUP!BE$1,SWISSW!$F:$F,"Lost")+COUNTIFS(SWISSW!$I:$I,TOTAL_MATCHUP!BE$1,SWISSW!$J:$J,TOTAL_MATCHUP!$A29,SWISSW!$F:$F,"Won"))))*IF(ROW()=COLUMN(),0,1)</f>
        <v>0</v>
      </c>
      <c r="BF29" s="14">
        <f ca="1">(((COUNTIFS(SWISSW!$I:$I,TOTAL_MATCHUP!$A29,SWISSW!$J:$J,TOTAL_MATCHUP!BF$1,SWISSW!$F:$F,"Won")+COUNTIFS(SWISSW!$I:$I,TOTAL_MATCHUP!BF$1,SWISSW!$J:$J,TOTAL_MATCHUP!$A29,SWISSW!$F:$F,"Lost")))+((COUNTIFS(SWISSW!$I:$I,TOTAL_MATCHUP!$A29,SWISSW!$J:$J,TOTAL_MATCHUP!BF$1,SWISSW!$F:$F,"Lost")+COUNTIFS(SWISSW!$I:$I,TOTAL_MATCHUP!BF$1,SWISSW!$J:$J,TOTAL_MATCHUP!$A29,SWISSW!$F:$F,"Won"))))*IF(ROW()=COLUMN(),0,1)</f>
        <v>0</v>
      </c>
    </row>
    <row r="30" spans="1:58" ht="55" customHeight="1" x14ac:dyDescent="0.3">
      <c r="A30" s="3" t="str">
        <f ca="1">MATCHUP!A30</f>
        <v>Monsters Tron</v>
      </c>
      <c r="B30" s="14">
        <f ca="1">(((COUNTIFS(SWISSW!$I:$I,TOTAL_MATCHUP!$A30,SWISSW!$J:$J,TOTAL_MATCHUP!B$1,SWISSW!$F:$F,"Won")+COUNTIFS(SWISSW!$I:$I,TOTAL_MATCHUP!B$1,SWISSW!$J:$J,TOTAL_MATCHUP!$A30,SWISSW!$F:$F,"Lost")))+((COUNTIFS(SWISSW!$I:$I,TOTAL_MATCHUP!$A30,SWISSW!$J:$J,TOTAL_MATCHUP!B$1,SWISSW!$F:$F,"Lost")+COUNTIFS(SWISSW!$I:$I,TOTAL_MATCHUP!B$1,SWISSW!$J:$J,TOTAL_MATCHUP!$A30,SWISSW!$F:$F,"Won"))))*IF(ROW()=COLUMN(),0,1)</f>
        <v>6</v>
      </c>
      <c r="C30" s="14">
        <f ca="1">(((COUNTIFS(SWISSW!$I:$I,TOTAL_MATCHUP!$A30,SWISSW!$J:$J,TOTAL_MATCHUP!C$1,SWISSW!$F:$F,"Won")+COUNTIFS(SWISSW!$I:$I,TOTAL_MATCHUP!C$1,SWISSW!$J:$J,TOTAL_MATCHUP!$A30,SWISSW!$F:$F,"Lost")))+((COUNTIFS(SWISSW!$I:$I,TOTAL_MATCHUP!$A30,SWISSW!$J:$J,TOTAL_MATCHUP!C$1,SWISSW!$F:$F,"Lost")+COUNTIFS(SWISSW!$I:$I,TOTAL_MATCHUP!C$1,SWISSW!$J:$J,TOTAL_MATCHUP!$A30,SWISSW!$F:$F,"Won"))))*IF(ROW()=COLUMN(),0,1)</f>
        <v>1</v>
      </c>
      <c r="D30" s="14">
        <f ca="1">(((COUNTIFS(SWISSW!$I:$I,TOTAL_MATCHUP!$A30,SWISSW!$J:$J,TOTAL_MATCHUP!D$1,SWISSW!$F:$F,"Won")+COUNTIFS(SWISSW!$I:$I,TOTAL_MATCHUP!D$1,SWISSW!$J:$J,TOTAL_MATCHUP!$A30,SWISSW!$F:$F,"Lost")))+((COUNTIFS(SWISSW!$I:$I,TOTAL_MATCHUP!$A30,SWISSW!$J:$J,TOTAL_MATCHUP!D$1,SWISSW!$F:$F,"Lost")+COUNTIFS(SWISSW!$I:$I,TOTAL_MATCHUP!D$1,SWISSW!$J:$J,TOTAL_MATCHUP!$A30,SWISSW!$F:$F,"Won"))))*IF(ROW()=COLUMN(),0,1)</f>
        <v>4</v>
      </c>
      <c r="E30" s="14">
        <f ca="1">(((COUNTIFS(SWISSW!$I:$I,TOTAL_MATCHUP!$A30,SWISSW!$J:$J,TOTAL_MATCHUP!E$1,SWISSW!$F:$F,"Won")+COUNTIFS(SWISSW!$I:$I,TOTAL_MATCHUP!E$1,SWISSW!$J:$J,TOTAL_MATCHUP!$A30,SWISSW!$F:$F,"Lost")))+((COUNTIFS(SWISSW!$I:$I,TOTAL_MATCHUP!$A30,SWISSW!$J:$J,TOTAL_MATCHUP!E$1,SWISSW!$F:$F,"Lost")+COUNTIFS(SWISSW!$I:$I,TOTAL_MATCHUP!E$1,SWISSW!$J:$J,TOTAL_MATCHUP!$A30,SWISSW!$F:$F,"Won"))))*IF(ROW()=COLUMN(),0,1)</f>
        <v>3</v>
      </c>
      <c r="F30" s="14">
        <f ca="1">(((COUNTIFS(SWISSW!$I:$I,TOTAL_MATCHUP!$A30,SWISSW!$J:$J,TOTAL_MATCHUP!F$1,SWISSW!$F:$F,"Won")+COUNTIFS(SWISSW!$I:$I,TOTAL_MATCHUP!F$1,SWISSW!$J:$J,TOTAL_MATCHUP!$A30,SWISSW!$F:$F,"Lost")))+((COUNTIFS(SWISSW!$I:$I,TOTAL_MATCHUP!$A30,SWISSW!$J:$J,TOTAL_MATCHUP!F$1,SWISSW!$F:$F,"Lost")+COUNTIFS(SWISSW!$I:$I,TOTAL_MATCHUP!F$1,SWISSW!$J:$J,TOTAL_MATCHUP!$A30,SWISSW!$F:$F,"Won"))))*IF(ROW()=COLUMN(),0,1)</f>
        <v>4</v>
      </c>
      <c r="G30" s="14">
        <f ca="1">(((COUNTIFS(SWISSW!$I:$I,TOTAL_MATCHUP!$A30,SWISSW!$J:$J,TOTAL_MATCHUP!G$1,SWISSW!$F:$F,"Won")+COUNTIFS(SWISSW!$I:$I,TOTAL_MATCHUP!G$1,SWISSW!$J:$J,TOTAL_MATCHUP!$A30,SWISSW!$F:$F,"Lost")))+((COUNTIFS(SWISSW!$I:$I,TOTAL_MATCHUP!$A30,SWISSW!$J:$J,TOTAL_MATCHUP!G$1,SWISSW!$F:$F,"Lost")+COUNTIFS(SWISSW!$I:$I,TOTAL_MATCHUP!G$1,SWISSW!$J:$J,TOTAL_MATCHUP!$A30,SWISSW!$F:$F,"Won"))))*IF(ROW()=COLUMN(),0,1)</f>
        <v>1</v>
      </c>
      <c r="H30" s="14">
        <f ca="1">(((COUNTIFS(SWISSW!$I:$I,TOTAL_MATCHUP!$A30,SWISSW!$J:$J,TOTAL_MATCHUP!H$1,SWISSW!$F:$F,"Won")+COUNTIFS(SWISSW!$I:$I,TOTAL_MATCHUP!H$1,SWISSW!$J:$J,TOTAL_MATCHUP!$A30,SWISSW!$F:$F,"Lost")))+((COUNTIFS(SWISSW!$I:$I,TOTAL_MATCHUP!$A30,SWISSW!$J:$J,TOTAL_MATCHUP!H$1,SWISSW!$F:$F,"Lost")+COUNTIFS(SWISSW!$I:$I,TOTAL_MATCHUP!H$1,SWISSW!$J:$J,TOTAL_MATCHUP!$A30,SWISSW!$F:$F,"Won"))))*IF(ROW()=COLUMN(),0,1)</f>
        <v>2</v>
      </c>
      <c r="I30" s="14">
        <f ca="1">(((COUNTIFS(SWISSW!$I:$I,TOTAL_MATCHUP!$A30,SWISSW!$J:$J,TOTAL_MATCHUP!I$1,SWISSW!$F:$F,"Won")+COUNTIFS(SWISSW!$I:$I,TOTAL_MATCHUP!I$1,SWISSW!$J:$J,TOTAL_MATCHUP!$A30,SWISSW!$F:$F,"Lost")))+((COUNTIFS(SWISSW!$I:$I,TOTAL_MATCHUP!$A30,SWISSW!$J:$J,TOTAL_MATCHUP!I$1,SWISSW!$F:$F,"Lost")+COUNTIFS(SWISSW!$I:$I,TOTAL_MATCHUP!I$1,SWISSW!$J:$J,TOTAL_MATCHUP!$A30,SWISSW!$F:$F,"Won"))))*IF(ROW()=COLUMN(),0,1)</f>
        <v>4</v>
      </c>
      <c r="J30" s="14">
        <f ca="1">(((COUNTIFS(SWISSW!$I:$I,TOTAL_MATCHUP!$A30,SWISSW!$J:$J,TOTAL_MATCHUP!J$1,SWISSW!$F:$F,"Won")+COUNTIFS(SWISSW!$I:$I,TOTAL_MATCHUP!J$1,SWISSW!$J:$J,TOTAL_MATCHUP!$A30,SWISSW!$F:$F,"Lost")))+((COUNTIFS(SWISSW!$I:$I,TOTAL_MATCHUP!$A30,SWISSW!$J:$J,TOTAL_MATCHUP!J$1,SWISSW!$F:$F,"Lost")+COUNTIFS(SWISSW!$I:$I,TOTAL_MATCHUP!J$1,SWISSW!$J:$J,TOTAL_MATCHUP!$A30,SWISSW!$F:$F,"Won"))))*IF(ROW()=COLUMN(),0,1)</f>
        <v>1</v>
      </c>
      <c r="K30" s="14">
        <f ca="1">(((COUNTIFS(SWISSW!$I:$I,TOTAL_MATCHUP!$A30,SWISSW!$J:$J,TOTAL_MATCHUP!K$1,SWISSW!$F:$F,"Won")+COUNTIFS(SWISSW!$I:$I,TOTAL_MATCHUP!K$1,SWISSW!$J:$J,TOTAL_MATCHUP!$A30,SWISSW!$F:$F,"Lost")))+((COUNTIFS(SWISSW!$I:$I,TOTAL_MATCHUP!$A30,SWISSW!$J:$J,TOTAL_MATCHUP!K$1,SWISSW!$F:$F,"Lost")+COUNTIFS(SWISSW!$I:$I,TOTAL_MATCHUP!K$1,SWISSW!$J:$J,TOTAL_MATCHUP!$A30,SWISSW!$F:$F,"Won"))))*IF(ROW()=COLUMN(),0,1)</f>
        <v>0</v>
      </c>
      <c r="L30" s="14">
        <f ca="1">(((COUNTIFS(SWISSW!$I:$I,TOTAL_MATCHUP!$A30,SWISSW!$J:$J,TOTAL_MATCHUP!L$1,SWISSW!$F:$F,"Won")+COUNTIFS(SWISSW!$I:$I,TOTAL_MATCHUP!L$1,SWISSW!$J:$J,TOTAL_MATCHUP!$A30,SWISSW!$F:$F,"Lost")))+((COUNTIFS(SWISSW!$I:$I,TOTAL_MATCHUP!$A30,SWISSW!$J:$J,TOTAL_MATCHUP!L$1,SWISSW!$F:$F,"Lost")+COUNTIFS(SWISSW!$I:$I,TOTAL_MATCHUP!L$1,SWISSW!$J:$J,TOTAL_MATCHUP!$A30,SWISSW!$F:$F,"Won"))))*IF(ROW()=COLUMN(),0,1)</f>
        <v>1</v>
      </c>
      <c r="M30" s="14">
        <f ca="1">(((COUNTIFS(SWISSW!$I:$I,TOTAL_MATCHUP!$A30,SWISSW!$J:$J,TOTAL_MATCHUP!M$1,SWISSW!$F:$F,"Won")+COUNTIFS(SWISSW!$I:$I,TOTAL_MATCHUP!M$1,SWISSW!$J:$J,TOTAL_MATCHUP!$A30,SWISSW!$F:$F,"Lost")))+((COUNTIFS(SWISSW!$I:$I,TOTAL_MATCHUP!$A30,SWISSW!$J:$J,TOTAL_MATCHUP!M$1,SWISSW!$F:$F,"Lost")+COUNTIFS(SWISSW!$I:$I,TOTAL_MATCHUP!M$1,SWISSW!$J:$J,TOTAL_MATCHUP!$A30,SWISSW!$F:$F,"Won"))))*IF(ROW()=COLUMN(),0,1)</f>
        <v>0</v>
      </c>
      <c r="N30" s="14">
        <f ca="1">(((COUNTIFS(SWISSW!$I:$I,TOTAL_MATCHUP!$A30,SWISSW!$J:$J,TOTAL_MATCHUP!N$1,SWISSW!$F:$F,"Won")+COUNTIFS(SWISSW!$I:$I,TOTAL_MATCHUP!N$1,SWISSW!$J:$J,TOTAL_MATCHUP!$A30,SWISSW!$F:$F,"Lost")))+((COUNTIFS(SWISSW!$I:$I,TOTAL_MATCHUP!$A30,SWISSW!$J:$J,TOTAL_MATCHUP!N$1,SWISSW!$F:$F,"Lost")+COUNTIFS(SWISSW!$I:$I,TOTAL_MATCHUP!N$1,SWISSW!$J:$J,TOTAL_MATCHUP!$A30,SWISSW!$F:$F,"Won"))))*IF(ROW()=COLUMN(),0,1)</f>
        <v>0</v>
      </c>
      <c r="O30" s="14">
        <f ca="1">(((COUNTIFS(SWISSW!$I:$I,TOTAL_MATCHUP!$A30,SWISSW!$J:$J,TOTAL_MATCHUP!O$1,SWISSW!$F:$F,"Won")+COUNTIFS(SWISSW!$I:$I,TOTAL_MATCHUP!O$1,SWISSW!$J:$J,TOTAL_MATCHUP!$A30,SWISSW!$F:$F,"Lost")))+((COUNTIFS(SWISSW!$I:$I,TOTAL_MATCHUP!$A30,SWISSW!$J:$J,TOTAL_MATCHUP!O$1,SWISSW!$F:$F,"Lost")+COUNTIFS(SWISSW!$I:$I,TOTAL_MATCHUP!O$1,SWISSW!$J:$J,TOTAL_MATCHUP!$A30,SWISSW!$F:$F,"Won"))))*IF(ROW()=COLUMN(),0,1)</f>
        <v>0</v>
      </c>
      <c r="P30" s="14">
        <f ca="1">(((COUNTIFS(SWISSW!$I:$I,TOTAL_MATCHUP!$A30,SWISSW!$J:$J,TOTAL_MATCHUP!P$1,SWISSW!$F:$F,"Won")+COUNTIFS(SWISSW!$I:$I,TOTAL_MATCHUP!P$1,SWISSW!$J:$J,TOTAL_MATCHUP!$A30,SWISSW!$F:$F,"Lost")))+((COUNTIFS(SWISSW!$I:$I,TOTAL_MATCHUP!$A30,SWISSW!$J:$J,TOTAL_MATCHUP!P$1,SWISSW!$F:$F,"Lost")+COUNTIFS(SWISSW!$I:$I,TOTAL_MATCHUP!P$1,SWISSW!$J:$J,TOTAL_MATCHUP!$A30,SWISSW!$F:$F,"Won"))))*IF(ROW()=COLUMN(),0,1)</f>
        <v>0</v>
      </c>
      <c r="Q30" s="14">
        <f ca="1">(((COUNTIFS(SWISSW!$I:$I,TOTAL_MATCHUP!$A30,SWISSW!$J:$J,TOTAL_MATCHUP!Q$1,SWISSW!$F:$F,"Won")+COUNTIFS(SWISSW!$I:$I,TOTAL_MATCHUP!Q$1,SWISSW!$J:$J,TOTAL_MATCHUP!$A30,SWISSW!$F:$F,"Lost")))+((COUNTIFS(SWISSW!$I:$I,TOTAL_MATCHUP!$A30,SWISSW!$J:$J,TOTAL_MATCHUP!Q$1,SWISSW!$F:$F,"Lost")+COUNTIFS(SWISSW!$I:$I,TOTAL_MATCHUP!Q$1,SWISSW!$J:$J,TOTAL_MATCHUP!$A30,SWISSW!$F:$F,"Won"))))*IF(ROW()=COLUMN(),0,1)</f>
        <v>0</v>
      </c>
      <c r="R30" s="14">
        <f ca="1">(((COUNTIFS(SWISSW!$I:$I,TOTAL_MATCHUP!$A30,SWISSW!$J:$J,TOTAL_MATCHUP!R$1,SWISSW!$F:$F,"Won")+COUNTIFS(SWISSW!$I:$I,TOTAL_MATCHUP!R$1,SWISSW!$J:$J,TOTAL_MATCHUP!$A30,SWISSW!$F:$F,"Lost")))+((COUNTIFS(SWISSW!$I:$I,TOTAL_MATCHUP!$A30,SWISSW!$J:$J,TOTAL_MATCHUP!R$1,SWISSW!$F:$F,"Lost")+COUNTIFS(SWISSW!$I:$I,TOTAL_MATCHUP!R$1,SWISSW!$J:$J,TOTAL_MATCHUP!$A30,SWISSW!$F:$F,"Won"))))*IF(ROW()=COLUMN(),0,1)</f>
        <v>2</v>
      </c>
      <c r="S30" s="14">
        <f ca="1">(((COUNTIFS(SWISSW!$I:$I,TOTAL_MATCHUP!$A30,SWISSW!$J:$J,TOTAL_MATCHUP!S$1,SWISSW!$F:$F,"Won")+COUNTIFS(SWISSW!$I:$I,TOTAL_MATCHUP!S$1,SWISSW!$J:$J,TOTAL_MATCHUP!$A30,SWISSW!$F:$F,"Lost")))+((COUNTIFS(SWISSW!$I:$I,TOTAL_MATCHUP!$A30,SWISSW!$J:$J,TOTAL_MATCHUP!S$1,SWISSW!$F:$F,"Lost")+COUNTIFS(SWISSW!$I:$I,TOTAL_MATCHUP!S$1,SWISSW!$J:$J,TOTAL_MATCHUP!$A30,SWISSW!$F:$F,"Won"))))*IF(ROW()=COLUMN(),0,1)</f>
        <v>0</v>
      </c>
      <c r="T30" s="14">
        <f ca="1">(((COUNTIFS(SWISSW!$I:$I,TOTAL_MATCHUP!$A30,SWISSW!$J:$J,TOTAL_MATCHUP!T$1,SWISSW!$F:$F,"Won")+COUNTIFS(SWISSW!$I:$I,TOTAL_MATCHUP!T$1,SWISSW!$J:$J,TOTAL_MATCHUP!$A30,SWISSW!$F:$F,"Lost")))+((COUNTIFS(SWISSW!$I:$I,TOTAL_MATCHUP!$A30,SWISSW!$J:$J,TOTAL_MATCHUP!T$1,SWISSW!$F:$F,"Lost")+COUNTIFS(SWISSW!$I:$I,TOTAL_MATCHUP!T$1,SWISSW!$J:$J,TOTAL_MATCHUP!$A30,SWISSW!$F:$F,"Won"))))*IF(ROW()=COLUMN(),0,1)</f>
        <v>0</v>
      </c>
      <c r="U30" s="14">
        <f ca="1">(((COUNTIFS(SWISSW!$I:$I,TOTAL_MATCHUP!$A30,SWISSW!$J:$J,TOTAL_MATCHUP!U$1,SWISSW!$F:$F,"Won")+COUNTIFS(SWISSW!$I:$I,TOTAL_MATCHUP!U$1,SWISSW!$J:$J,TOTAL_MATCHUP!$A30,SWISSW!$F:$F,"Lost")))+((COUNTIFS(SWISSW!$I:$I,TOTAL_MATCHUP!$A30,SWISSW!$J:$J,TOTAL_MATCHUP!U$1,SWISSW!$F:$F,"Lost")+COUNTIFS(SWISSW!$I:$I,TOTAL_MATCHUP!U$1,SWISSW!$J:$J,TOTAL_MATCHUP!$A30,SWISSW!$F:$F,"Won"))))*IF(ROW()=COLUMN(),0,1)</f>
        <v>1</v>
      </c>
      <c r="V30" s="14">
        <f ca="1">(((COUNTIFS(SWISSW!$I:$I,TOTAL_MATCHUP!$A30,SWISSW!$J:$J,TOTAL_MATCHUP!V$1,SWISSW!$F:$F,"Won")+COUNTIFS(SWISSW!$I:$I,TOTAL_MATCHUP!V$1,SWISSW!$J:$J,TOTAL_MATCHUP!$A30,SWISSW!$F:$F,"Lost")))+((COUNTIFS(SWISSW!$I:$I,TOTAL_MATCHUP!$A30,SWISSW!$J:$J,TOTAL_MATCHUP!V$1,SWISSW!$F:$F,"Lost")+COUNTIFS(SWISSW!$I:$I,TOTAL_MATCHUP!V$1,SWISSW!$J:$J,TOTAL_MATCHUP!$A30,SWISSW!$F:$F,"Won"))))*IF(ROW()=COLUMN(),0,1)</f>
        <v>0</v>
      </c>
      <c r="W30" s="14">
        <f ca="1">(((COUNTIFS(SWISSW!$I:$I,TOTAL_MATCHUP!$A30,SWISSW!$J:$J,TOTAL_MATCHUP!W$1,SWISSW!$F:$F,"Won")+COUNTIFS(SWISSW!$I:$I,TOTAL_MATCHUP!W$1,SWISSW!$J:$J,TOTAL_MATCHUP!$A30,SWISSW!$F:$F,"Lost")))+((COUNTIFS(SWISSW!$I:$I,TOTAL_MATCHUP!$A30,SWISSW!$J:$J,TOTAL_MATCHUP!W$1,SWISSW!$F:$F,"Lost")+COUNTIFS(SWISSW!$I:$I,TOTAL_MATCHUP!W$1,SWISSW!$J:$J,TOTAL_MATCHUP!$A30,SWISSW!$F:$F,"Won"))))*IF(ROW()=COLUMN(),0,1)</f>
        <v>0</v>
      </c>
      <c r="X30" s="14">
        <f ca="1">(((COUNTIFS(SWISSW!$I:$I,TOTAL_MATCHUP!$A30,SWISSW!$J:$J,TOTAL_MATCHUP!X$1,SWISSW!$F:$F,"Won")+COUNTIFS(SWISSW!$I:$I,TOTAL_MATCHUP!X$1,SWISSW!$J:$J,TOTAL_MATCHUP!$A30,SWISSW!$F:$F,"Lost")))+((COUNTIFS(SWISSW!$I:$I,TOTAL_MATCHUP!$A30,SWISSW!$J:$J,TOTAL_MATCHUP!X$1,SWISSW!$F:$F,"Lost")+COUNTIFS(SWISSW!$I:$I,TOTAL_MATCHUP!X$1,SWISSW!$J:$J,TOTAL_MATCHUP!$A30,SWISSW!$F:$F,"Won"))))*IF(ROW()=COLUMN(),0,1)</f>
        <v>0</v>
      </c>
      <c r="Y30" s="14">
        <f ca="1">(((COUNTIFS(SWISSW!$I:$I,TOTAL_MATCHUP!$A30,SWISSW!$J:$J,TOTAL_MATCHUP!Y$1,SWISSW!$F:$F,"Won")+COUNTIFS(SWISSW!$I:$I,TOTAL_MATCHUP!Y$1,SWISSW!$J:$J,TOTAL_MATCHUP!$A30,SWISSW!$F:$F,"Lost")))+((COUNTIFS(SWISSW!$I:$I,TOTAL_MATCHUP!$A30,SWISSW!$J:$J,TOTAL_MATCHUP!Y$1,SWISSW!$F:$F,"Lost")+COUNTIFS(SWISSW!$I:$I,TOTAL_MATCHUP!Y$1,SWISSW!$J:$J,TOTAL_MATCHUP!$A30,SWISSW!$F:$F,"Won"))))*IF(ROW()=COLUMN(),0,1)</f>
        <v>0</v>
      </c>
      <c r="Z30" s="14">
        <f ca="1">(((COUNTIFS(SWISSW!$I:$I,TOTAL_MATCHUP!$A30,SWISSW!$J:$J,TOTAL_MATCHUP!Z$1,SWISSW!$F:$F,"Won")+COUNTIFS(SWISSW!$I:$I,TOTAL_MATCHUP!Z$1,SWISSW!$J:$J,TOTAL_MATCHUP!$A30,SWISSW!$F:$F,"Lost")))+((COUNTIFS(SWISSW!$I:$I,TOTAL_MATCHUP!$A30,SWISSW!$J:$J,TOTAL_MATCHUP!Z$1,SWISSW!$F:$F,"Lost")+COUNTIFS(SWISSW!$I:$I,TOTAL_MATCHUP!Z$1,SWISSW!$J:$J,TOTAL_MATCHUP!$A30,SWISSW!$F:$F,"Won"))))*IF(ROW()=COLUMN(),0,1)</f>
        <v>0</v>
      </c>
      <c r="AA30" s="14">
        <f ca="1">(((COUNTIFS(SWISSW!$I:$I,TOTAL_MATCHUP!$A30,SWISSW!$J:$J,TOTAL_MATCHUP!AA$1,SWISSW!$F:$F,"Won")+COUNTIFS(SWISSW!$I:$I,TOTAL_MATCHUP!AA$1,SWISSW!$J:$J,TOTAL_MATCHUP!$A30,SWISSW!$F:$F,"Lost")))+((COUNTIFS(SWISSW!$I:$I,TOTAL_MATCHUP!$A30,SWISSW!$J:$J,TOTAL_MATCHUP!AA$1,SWISSW!$F:$F,"Lost")+COUNTIFS(SWISSW!$I:$I,TOTAL_MATCHUP!AA$1,SWISSW!$J:$J,TOTAL_MATCHUP!$A30,SWISSW!$F:$F,"Won"))))*IF(ROW()=COLUMN(),0,1)</f>
        <v>0</v>
      </c>
      <c r="AB30" s="14">
        <f ca="1">(((COUNTIFS(SWISSW!$I:$I,TOTAL_MATCHUP!$A30,SWISSW!$J:$J,TOTAL_MATCHUP!AB$1,SWISSW!$F:$F,"Won")+COUNTIFS(SWISSW!$I:$I,TOTAL_MATCHUP!AB$1,SWISSW!$J:$J,TOTAL_MATCHUP!$A30,SWISSW!$F:$F,"Lost")))+((COUNTIFS(SWISSW!$I:$I,TOTAL_MATCHUP!$A30,SWISSW!$J:$J,TOTAL_MATCHUP!AB$1,SWISSW!$F:$F,"Lost")+COUNTIFS(SWISSW!$I:$I,TOTAL_MATCHUP!AB$1,SWISSW!$J:$J,TOTAL_MATCHUP!$A30,SWISSW!$F:$F,"Won"))))*IF(ROW()=COLUMN(),0,1)</f>
        <v>0</v>
      </c>
      <c r="AC30" s="14">
        <f ca="1">(((COUNTIFS(SWISSW!$I:$I,TOTAL_MATCHUP!$A30,SWISSW!$J:$J,TOTAL_MATCHUP!AC$1,SWISSW!$F:$F,"Won")+COUNTIFS(SWISSW!$I:$I,TOTAL_MATCHUP!AC$1,SWISSW!$J:$J,TOTAL_MATCHUP!$A30,SWISSW!$F:$F,"Lost")))+((COUNTIFS(SWISSW!$I:$I,TOTAL_MATCHUP!$A30,SWISSW!$J:$J,TOTAL_MATCHUP!AC$1,SWISSW!$F:$F,"Lost")+COUNTIFS(SWISSW!$I:$I,TOTAL_MATCHUP!AC$1,SWISSW!$J:$J,TOTAL_MATCHUP!$A30,SWISSW!$F:$F,"Won"))))*IF(ROW()=COLUMN(),0,1)</f>
        <v>0</v>
      </c>
      <c r="AD30" s="14">
        <f ca="1">(((COUNTIFS(SWISSW!$I:$I,TOTAL_MATCHUP!$A30,SWISSW!$J:$J,TOTAL_MATCHUP!AD$1,SWISSW!$F:$F,"Won")+COUNTIFS(SWISSW!$I:$I,TOTAL_MATCHUP!AD$1,SWISSW!$J:$J,TOTAL_MATCHUP!$A30,SWISSW!$F:$F,"Lost")))+((COUNTIFS(SWISSW!$I:$I,TOTAL_MATCHUP!$A30,SWISSW!$J:$J,TOTAL_MATCHUP!AD$1,SWISSW!$F:$F,"Lost")+COUNTIFS(SWISSW!$I:$I,TOTAL_MATCHUP!AD$1,SWISSW!$J:$J,TOTAL_MATCHUP!$A30,SWISSW!$F:$F,"Won"))))*IF(ROW()=COLUMN(),0,1)</f>
        <v>0</v>
      </c>
      <c r="AE30" s="14">
        <f ca="1">(((COUNTIFS(SWISSW!$I:$I,TOTAL_MATCHUP!$A30,SWISSW!$J:$J,TOTAL_MATCHUP!AE$1,SWISSW!$F:$F,"Won")+COUNTIFS(SWISSW!$I:$I,TOTAL_MATCHUP!AE$1,SWISSW!$J:$J,TOTAL_MATCHUP!$A30,SWISSW!$F:$F,"Lost")))+((COUNTIFS(SWISSW!$I:$I,TOTAL_MATCHUP!$A30,SWISSW!$J:$J,TOTAL_MATCHUP!AE$1,SWISSW!$F:$F,"Lost")+COUNTIFS(SWISSW!$I:$I,TOTAL_MATCHUP!AE$1,SWISSW!$J:$J,TOTAL_MATCHUP!$A30,SWISSW!$F:$F,"Won"))))*IF(ROW()=COLUMN(),0,1)</f>
        <v>1</v>
      </c>
      <c r="AF30" s="14">
        <f ca="1">(((COUNTIFS(SWISSW!$I:$I,TOTAL_MATCHUP!$A30,SWISSW!$J:$J,TOTAL_MATCHUP!AF$1,SWISSW!$F:$F,"Won")+COUNTIFS(SWISSW!$I:$I,TOTAL_MATCHUP!AF$1,SWISSW!$J:$J,TOTAL_MATCHUP!$A30,SWISSW!$F:$F,"Lost")))+((COUNTIFS(SWISSW!$I:$I,TOTAL_MATCHUP!$A30,SWISSW!$J:$J,TOTAL_MATCHUP!AF$1,SWISSW!$F:$F,"Lost")+COUNTIFS(SWISSW!$I:$I,TOTAL_MATCHUP!AF$1,SWISSW!$J:$J,TOTAL_MATCHUP!$A30,SWISSW!$F:$F,"Won"))))*IF(ROW()=COLUMN(),0,1)</f>
        <v>0</v>
      </c>
      <c r="AG30" s="14">
        <f ca="1">(((COUNTIFS(SWISSW!$I:$I,TOTAL_MATCHUP!$A30,SWISSW!$J:$J,TOTAL_MATCHUP!AG$1,SWISSW!$F:$F,"Won")+COUNTIFS(SWISSW!$I:$I,TOTAL_MATCHUP!AG$1,SWISSW!$J:$J,TOTAL_MATCHUP!$A30,SWISSW!$F:$F,"Lost")))+((COUNTIFS(SWISSW!$I:$I,TOTAL_MATCHUP!$A30,SWISSW!$J:$J,TOTAL_MATCHUP!AG$1,SWISSW!$F:$F,"Lost")+COUNTIFS(SWISSW!$I:$I,TOTAL_MATCHUP!AG$1,SWISSW!$J:$J,TOTAL_MATCHUP!$A30,SWISSW!$F:$F,"Won"))))*IF(ROW()=COLUMN(),0,1)</f>
        <v>0</v>
      </c>
      <c r="AH30" s="14">
        <f ca="1">(((COUNTIFS(SWISSW!$I:$I,TOTAL_MATCHUP!$A30,SWISSW!$J:$J,TOTAL_MATCHUP!AH$1,SWISSW!$F:$F,"Won")+COUNTIFS(SWISSW!$I:$I,TOTAL_MATCHUP!AH$1,SWISSW!$J:$J,TOTAL_MATCHUP!$A30,SWISSW!$F:$F,"Lost")))+((COUNTIFS(SWISSW!$I:$I,TOTAL_MATCHUP!$A30,SWISSW!$J:$J,TOTAL_MATCHUP!AH$1,SWISSW!$F:$F,"Lost")+COUNTIFS(SWISSW!$I:$I,TOTAL_MATCHUP!AH$1,SWISSW!$J:$J,TOTAL_MATCHUP!$A30,SWISSW!$F:$F,"Won"))))*IF(ROW()=COLUMN(),0,1)</f>
        <v>0</v>
      </c>
      <c r="AI30" s="14">
        <f ca="1">(((COUNTIFS(SWISSW!$I:$I,TOTAL_MATCHUP!$A30,SWISSW!$J:$J,TOTAL_MATCHUP!AI$1,SWISSW!$F:$F,"Won")+COUNTIFS(SWISSW!$I:$I,TOTAL_MATCHUP!AI$1,SWISSW!$J:$J,TOTAL_MATCHUP!$A30,SWISSW!$F:$F,"Lost")))+((COUNTIFS(SWISSW!$I:$I,TOTAL_MATCHUP!$A30,SWISSW!$J:$J,TOTAL_MATCHUP!AI$1,SWISSW!$F:$F,"Lost")+COUNTIFS(SWISSW!$I:$I,TOTAL_MATCHUP!AI$1,SWISSW!$J:$J,TOTAL_MATCHUP!$A30,SWISSW!$F:$F,"Won"))))*IF(ROW()=COLUMN(),0,1)</f>
        <v>0</v>
      </c>
      <c r="AJ30" s="14">
        <f ca="1">(((COUNTIFS(SWISSW!$I:$I,TOTAL_MATCHUP!$A30,SWISSW!$J:$J,TOTAL_MATCHUP!AJ$1,SWISSW!$F:$F,"Won")+COUNTIFS(SWISSW!$I:$I,TOTAL_MATCHUP!AJ$1,SWISSW!$J:$J,TOTAL_MATCHUP!$A30,SWISSW!$F:$F,"Lost")))+((COUNTIFS(SWISSW!$I:$I,TOTAL_MATCHUP!$A30,SWISSW!$J:$J,TOTAL_MATCHUP!AJ$1,SWISSW!$F:$F,"Lost")+COUNTIFS(SWISSW!$I:$I,TOTAL_MATCHUP!AJ$1,SWISSW!$J:$J,TOTAL_MATCHUP!$A30,SWISSW!$F:$F,"Won"))))*IF(ROW()=COLUMN(),0,1)</f>
        <v>0</v>
      </c>
      <c r="AK30" s="14">
        <f ca="1">(((COUNTIFS(SWISSW!$I:$I,TOTAL_MATCHUP!$A30,SWISSW!$J:$J,TOTAL_MATCHUP!AK$1,SWISSW!$F:$F,"Won")+COUNTIFS(SWISSW!$I:$I,TOTAL_MATCHUP!AK$1,SWISSW!$J:$J,TOTAL_MATCHUP!$A30,SWISSW!$F:$F,"Lost")))+((COUNTIFS(SWISSW!$I:$I,TOTAL_MATCHUP!$A30,SWISSW!$J:$J,TOTAL_MATCHUP!AK$1,SWISSW!$F:$F,"Lost")+COUNTIFS(SWISSW!$I:$I,TOTAL_MATCHUP!AK$1,SWISSW!$J:$J,TOTAL_MATCHUP!$A30,SWISSW!$F:$F,"Won"))))*IF(ROW()=COLUMN(),0,1)</f>
        <v>0</v>
      </c>
      <c r="AL30" s="14">
        <f ca="1">(((COUNTIFS(SWISSW!$I:$I,TOTAL_MATCHUP!$A30,SWISSW!$J:$J,TOTAL_MATCHUP!AL$1,SWISSW!$F:$F,"Won")+COUNTIFS(SWISSW!$I:$I,TOTAL_MATCHUP!AL$1,SWISSW!$J:$J,TOTAL_MATCHUP!$A30,SWISSW!$F:$F,"Lost")))+((COUNTIFS(SWISSW!$I:$I,TOTAL_MATCHUP!$A30,SWISSW!$J:$J,TOTAL_MATCHUP!AL$1,SWISSW!$F:$F,"Lost")+COUNTIFS(SWISSW!$I:$I,TOTAL_MATCHUP!AL$1,SWISSW!$J:$J,TOTAL_MATCHUP!$A30,SWISSW!$F:$F,"Won"))))*IF(ROW()=COLUMN(),0,1)</f>
        <v>0</v>
      </c>
      <c r="AM30" s="14">
        <f ca="1">(((COUNTIFS(SWISSW!$I:$I,TOTAL_MATCHUP!$A30,SWISSW!$J:$J,TOTAL_MATCHUP!AM$1,SWISSW!$F:$F,"Won")+COUNTIFS(SWISSW!$I:$I,TOTAL_MATCHUP!AM$1,SWISSW!$J:$J,TOTAL_MATCHUP!$A30,SWISSW!$F:$F,"Lost")))+((COUNTIFS(SWISSW!$I:$I,TOTAL_MATCHUP!$A30,SWISSW!$J:$J,TOTAL_MATCHUP!AM$1,SWISSW!$F:$F,"Lost")+COUNTIFS(SWISSW!$I:$I,TOTAL_MATCHUP!AM$1,SWISSW!$J:$J,TOTAL_MATCHUP!$A30,SWISSW!$F:$F,"Won"))))*IF(ROW()=COLUMN(),0,1)</f>
        <v>0</v>
      </c>
      <c r="AN30" s="14">
        <f ca="1">(((COUNTIFS(SWISSW!$I:$I,TOTAL_MATCHUP!$A30,SWISSW!$J:$J,TOTAL_MATCHUP!AN$1,SWISSW!$F:$F,"Won")+COUNTIFS(SWISSW!$I:$I,TOTAL_MATCHUP!AN$1,SWISSW!$J:$J,TOTAL_MATCHUP!$A30,SWISSW!$F:$F,"Lost")))+((COUNTIFS(SWISSW!$I:$I,TOTAL_MATCHUP!$A30,SWISSW!$J:$J,TOTAL_MATCHUP!AN$1,SWISSW!$F:$F,"Lost")+COUNTIFS(SWISSW!$I:$I,TOTAL_MATCHUP!AN$1,SWISSW!$J:$J,TOTAL_MATCHUP!$A30,SWISSW!$F:$F,"Won"))))*IF(ROW()=COLUMN(),0,1)</f>
        <v>0</v>
      </c>
      <c r="AO30" s="14">
        <f ca="1">(((COUNTIFS(SWISSW!$I:$I,TOTAL_MATCHUP!$A30,SWISSW!$J:$J,TOTAL_MATCHUP!AO$1,SWISSW!$F:$F,"Won")+COUNTIFS(SWISSW!$I:$I,TOTAL_MATCHUP!AO$1,SWISSW!$J:$J,TOTAL_MATCHUP!$A30,SWISSW!$F:$F,"Lost")))+((COUNTIFS(SWISSW!$I:$I,TOTAL_MATCHUP!$A30,SWISSW!$J:$J,TOTAL_MATCHUP!AO$1,SWISSW!$F:$F,"Lost")+COUNTIFS(SWISSW!$I:$I,TOTAL_MATCHUP!AO$1,SWISSW!$J:$J,TOTAL_MATCHUP!$A30,SWISSW!$F:$F,"Won"))))*IF(ROW()=COLUMN(),0,1)</f>
        <v>0</v>
      </c>
      <c r="AP30" s="14">
        <f ca="1">(((COUNTIFS(SWISSW!$I:$I,TOTAL_MATCHUP!$A30,SWISSW!$J:$J,TOTAL_MATCHUP!AP$1,SWISSW!$F:$F,"Won")+COUNTIFS(SWISSW!$I:$I,TOTAL_MATCHUP!AP$1,SWISSW!$J:$J,TOTAL_MATCHUP!$A30,SWISSW!$F:$F,"Lost")))+((COUNTIFS(SWISSW!$I:$I,TOTAL_MATCHUP!$A30,SWISSW!$J:$J,TOTAL_MATCHUP!AP$1,SWISSW!$F:$F,"Lost")+COUNTIFS(SWISSW!$I:$I,TOTAL_MATCHUP!AP$1,SWISSW!$J:$J,TOTAL_MATCHUP!$A30,SWISSW!$F:$F,"Won"))))*IF(ROW()=COLUMN(),0,1)</f>
        <v>0</v>
      </c>
      <c r="AQ30" s="14">
        <f ca="1">(((COUNTIFS(SWISSW!$I:$I,TOTAL_MATCHUP!$A30,SWISSW!$J:$J,TOTAL_MATCHUP!AQ$1,SWISSW!$F:$F,"Won")+COUNTIFS(SWISSW!$I:$I,TOTAL_MATCHUP!AQ$1,SWISSW!$J:$J,TOTAL_MATCHUP!$A30,SWISSW!$F:$F,"Lost")))+((COUNTIFS(SWISSW!$I:$I,TOTAL_MATCHUP!$A30,SWISSW!$J:$J,TOTAL_MATCHUP!AQ$1,SWISSW!$F:$F,"Lost")+COUNTIFS(SWISSW!$I:$I,TOTAL_MATCHUP!AQ$1,SWISSW!$J:$J,TOTAL_MATCHUP!$A30,SWISSW!$F:$F,"Won"))))*IF(ROW()=COLUMN(),0,1)</f>
        <v>0</v>
      </c>
      <c r="AR30" s="14">
        <f ca="1">(((COUNTIFS(SWISSW!$I:$I,TOTAL_MATCHUP!$A30,SWISSW!$J:$J,TOTAL_MATCHUP!AR$1,SWISSW!$F:$F,"Won")+COUNTIFS(SWISSW!$I:$I,TOTAL_MATCHUP!AR$1,SWISSW!$J:$J,TOTAL_MATCHUP!$A30,SWISSW!$F:$F,"Lost")))+((COUNTIFS(SWISSW!$I:$I,TOTAL_MATCHUP!$A30,SWISSW!$J:$J,TOTAL_MATCHUP!AR$1,SWISSW!$F:$F,"Lost")+COUNTIFS(SWISSW!$I:$I,TOTAL_MATCHUP!AR$1,SWISSW!$J:$J,TOTAL_MATCHUP!$A30,SWISSW!$F:$F,"Won"))))*IF(ROW()=COLUMN(),0,1)</f>
        <v>0</v>
      </c>
      <c r="AS30" s="14">
        <f ca="1">(((COUNTIFS(SWISSW!$I:$I,TOTAL_MATCHUP!$A30,SWISSW!$J:$J,TOTAL_MATCHUP!AS$1,SWISSW!$F:$F,"Won")+COUNTIFS(SWISSW!$I:$I,TOTAL_MATCHUP!AS$1,SWISSW!$J:$J,TOTAL_MATCHUP!$A30,SWISSW!$F:$F,"Lost")))+((COUNTIFS(SWISSW!$I:$I,TOTAL_MATCHUP!$A30,SWISSW!$J:$J,TOTAL_MATCHUP!AS$1,SWISSW!$F:$F,"Lost")+COUNTIFS(SWISSW!$I:$I,TOTAL_MATCHUP!AS$1,SWISSW!$J:$J,TOTAL_MATCHUP!$A30,SWISSW!$F:$F,"Won"))))*IF(ROW()=COLUMN(),0,1)</f>
        <v>0</v>
      </c>
      <c r="AT30" s="14">
        <f ca="1">(((COUNTIFS(SWISSW!$I:$I,TOTAL_MATCHUP!$A30,SWISSW!$J:$J,TOTAL_MATCHUP!AT$1,SWISSW!$F:$F,"Won")+COUNTIFS(SWISSW!$I:$I,TOTAL_MATCHUP!AT$1,SWISSW!$J:$J,TOTAL_MATCHUP!$A30,SWISSW!$F:$F,"Lost")))+((COUNTIFS(SWISSW!$I:$I,TOTAL_MATCHUP!$A30,SWISSW!$J:$J,TOTAL_MATCHUP!AT$1,SWISSW!$F:$F,"Lost")+COUNTIFS(SWISSW!$I:$I,TOTAL_MATCHUP!AT$1,SWISSW!$J:$J,TOTAL_MATCHUP!$A30,SWISSW!$F:$F,"Won"))))*IF(ROW()=COLUMN(),0,1)</f>
        <v>1</v>
      </c>
      <c r="AU30" s="14">
        <f ca="1">(((COUNTIFS(SWISSW!$I:$I,TOTAL_MATCHUP!$A30,SWISSW!$J:$J,TOTAL_MATCHUP!AU$1,SWISSW!$F:$F,"Won")+COUNTIFS(SWISSW!$I:$I,TOTAL_MATCHUP!AU$1,SWISSW!$J:$J,TOTAL_MATCHUP!$A30,SWISSW!$F:$F,"Lost")))+((COUNTIFS(SWISSW!$I:$I,TOTAL_MATCHUP!$A30,SWISSW!$J:$J,TOTAL_MATCHUP!AU$1,SWISSW!$F:$F,"Lost")+COUNTIFS(SWISSW!$I:$I,TOTAL_MATCHUP!AU$1,SWISSW!$J:$J,TOTAL_MATCHUP!$A30,SWISSW!$F:$F,"Won"))))*IF(ROW()=COLUMN(),0,1)</f>
        <v>0</v>
      </c>
      <c r="AV30" s="14">
        <f ca="1">(((COUNTIFS(SWISSW!$I:$I,TOTAL_MATCHUP!$A30,SWISSW!$J:$J,TOTAL_MATCHUP!AV$1,SWISSW!$F:$F,"Won")+COUNTIFS(SWISSW!$I:$I,TOTAL_MATCHUP!AV$1,SWISSW!$J:$J,TOTAL_MATCHUP!$A30,SWISSW!$F:$F,"Lost")))+((COUNTIFS(SWISSW!$I:$I,TOTAL_MATCHUP!$A30,SWISSW!$J:$J,TOTAL_MATCHUP!AV$1,SWISSW!$F:$F,"Lost")+COUNTIFS(SWISSW!$I:$I,TOTAL_MATCHUP!AV$1,SWISSW!$J:$J,TOTAL_MATCHUP!$A30,SWISSW!$F:$F,"Won"))))*IF(ROW()=COLUMN(),0,1)</f>
        <v>0</v>
      </c>
      <c r="AW30" s="14">
        <f ca="1">(((COUNTIFS(SWISSW!$I:$I,TOTAL_MATCHUP!$A30,SWISSW!$J:$J,TOTAL_MATCHUP!AW$1,SWISSW!$F:$F,"Won")+COUNTIFS(SWISSW!$I:$I,TOTAL_MATCHUP!AW$1,SWISSW!$J:$J,TOTAL_MATCHUP!$A30,SWISSW!$F:$F,"Lost")))+((COUNTIFS(SWISSW!$I:$I,TOTAL_MATCHUP!$A30,SWISSW!$J:$J,TOTAL_MATCHUP!AW$1,SWISSW!$F:$F,"Lost")+COUNTIFS(SWISSW!$I:$I,TOTAL_MATCHUP!AW$1,SWISSW!$J:$J,TOTAL_MATCHUP!$A30,SWISSW!$F:$F,"Won"))))*IF(ROW()=COLUMN(),0,1)</f>
        <v>0</v>
      </c>
      <c r="AX30" s="14">
        <f ca="1">(((COUNTIFS(SWISSW!$I:$I,TOTAL_MATCHUP!$A30,SWISSW!$J:$J,TOTAL_MATCHUP!AX$1,SWISSW!$F:$F,"Won")+COUNTIFS(SWISSW!$I:$I,TOTAL_MATCHUP!AX$1,SWISSW!$J:$J,TOTAL_MATCHUP!$A30,SWISSW!$F:$F,"Lost")))+((COUNTIFS(SWISSW!$I:$I,TOTAL_MATCHUP!$A30,SWISSW!$J:$J,TOTAL_MATCHUP!AX$1,SWISSW!$F:$F,"Lost")+COUNTIFS(SWISSW!$I:$I,TOTAL_MATCHUP!AX$1,SWISSW!$J:$J,TOTAL_MATCHUP!$A30,SWISSW!$F:$F,"Won"))))*IF(ROW()=COLUMN(),0,1)</f>
        <v>0</v>
      </c>
      <c r="AY30" s="14">
        <f ca="1">(((COUNTIFS(SWISSW!$I:$I,TOTAL_MATCHUP!$A30,SWISSW!$J:$J,TOTAL_MATCHUP!AY$1,SWISSW!$F:$F,"Won")+COUNTIFS(SWISSW!$I:$I,TOTAL_MATCHUP!AY$1,SWISSW!$J:$J,TOTAL_MATCHUP!$A30,SWISSW!$F:$F,"Lost")))+((COUNTIFS(SWISSW!$I:$I,TOTAL_MATCHUP!$A30,SWISSW!$J:$J,TOTAL_MATCHUP!AY$1,SWISSW!$F:$F,"Lost")+COUNTIFS(SWISSW!$I:$I,TOTAL_MATCHUP!AY$1,SWISSW!$J:$J,TOTAL_MATCHUP!$A30,SWISSW!$F:$F,"Won"))))*IF(ROW()=COLUMN(),0,1)</f>
        <v>1</v>
      </c>
      <c r="AZ30" s="14">
        <f ca="1">(((COUNTIFS(SWISSW!$I:$I,TOTAL_MATCHUP!$A30,SWISSW!$J:$J,TOTAL_MATCHUP!AZ$1,SWISSW!$F:$F,"Won")+COUNTIFS(SWISSW!$I:$I,TOTAL_MATCHUP!AZ$1,SWISSW!$J:$J,TOTAL_MATCHUP!$A30,SWISSW!$F:$F,"Lost")))+((COUNTIFS(SWISSW!$I:$I,TOTAL_MATCHUP!$A30,SWISSW!$J:$J,TOTAL_MATCHUP!AZ$1,SWISSW!$F:$F,"Lost")+COUNTIFS(SWISSW!$I:$I,TOTAL_MATCHUP!AZ$1,SWISSW!$J:$J,TOTAL_MATCHUP!$A30,SWISSW!$F:$F,"Won"))))*IF(ROW()=COLUMN(),0,1)</f>
        <v>0</v>
      </c>
      <c r="BA30" s="14">
        <f ca="1">(((COUNTIFS(SWISSW!$I:$I,TOTAL_MATCHUP!$A30,SWISSW!$J:$J,TOTAL_MATCHUP!BA$1,SWISSW!$F:$F,"Won")+COUNTIFS(SWISSW!$I:$I,TOTAL_MATCHUP!BA$1,SWISSW!$J:$J,TOTAL_MATCHUP!$A30,SWISSW!$F:$F,"Lost")))+((COUNTIFS(SWISSW!$I:$I,TOTAL_MATCHUP!$A30,SWISSW!$J:$J,TOTAL_MATCHUP!BA$1,SWISSW!$F:$F,"Lost")+COUNTIFS(SWISSW!$I:$I,TOTAL_MATCHUP!BA$1,SWISSW!$J:$J,TOTAL_MATCHUP!$A30,SWISSW!$F:$F,"Won"))))*IF(ROW()=COLUMN(),0,1)</f>
        <v>0</v>
      </c>
      <c r="BB30" s="14">
        <f ca="1">(((COUNTIFS(SWISSW!$I:$I,TOTAL_MATCHUP!$A30,SWISSW!$J:$J,TOTAL_MATCHUP!BB$1,SWISSW!$F:$F,"Won")+COUNTIFS(SWISSW!$I:$I,TOTAL_MATCHUP!BB$1,SWISSW!$J:$J,TOTAL_MATCHUP!$A30,SWISSW!$F:$F,"Lost")))+((COUNTIFS(SWISSW!$I:$I,TOTAL_MATCHUP!$A30,SWISSW!$J:$J,TOTAL_MATCHUP!BB$1,SWISSW!$F:$F,"Lost")+COUNTIFS(SWISSW!$I:$I,TOTAL_MATCHUP!BB$1,SWISSW!$J:$J,TOTAL_MATCHUP!$A30,SWISSW!$F:$F,"Won"))))*IF(ROW()=COLUMN(),0,1)</f>
        <v>0</v>
      </c>
      <c r="BC30" s="14">
        <f ca="1">(((COUNTIFS(SWISSW!$I:$I,TOTAL_MATCHUP!$A30,SWISSW!$J:$J,TOTAL_MATCHUP!BC$1,SWISSW!$F:$F,"Won")+COUNTIFS(SWISSW!$I:$I,TOTAL_MATCHUP!BC$1,SWISSW!$J:$J,TOTAL_MATCHUP!$A30,SWISSW!$F:$F,"Lost")))+((COUNTIFS(SWISSW!$I:$I,TOTAL_MATCHUP!$A30,SWISSW!$J:$J,TOTAL_MATCHUP!BC$1,SWISSW!$F:$F,"Lost")+COUNTIFS(SWISSW!$I:$I,TOTAL_MATCHUP!BC$1,SWISSW!$J:$J,TOTAL_MATCHUP!$A30,SWISSW!$F:$F,"Won"))))*IF(ROW()=COLUMN(),0,1)</f>
        <v>0</v>
      </c>
      <c r="BD30" s="14">
        <f ca="1">(((COUNTIFS(SWISSW!$I:$I,TOTAL_MATCHUP!$A30,SWISSW!$J:$J,TOTAL_MATCHUP!BD$1,SWISSW!$F:$F,"Won")+COUNTIFS(SWISSW!$I:$I,TOTAL_MATCHUP!BD$1,SWISSW!$J:$J,TOTAL_MATCHUP!$A30,SWISSW!$F:$F,"Lost")))+((COUNTIFS(SWISSW!$I:$I,TOTAL_MATCHUP!$A30,SWISSW!$J:$J,TOTAL_MATCHUP!BD$1,SWISSW!$F:$F,"Lost")+COUNTIFS(SWISSW!$I:$I,TOTAL_MATCHUP!BD$1,SWISSW!$J:$J,TOTAL_MATCHUP!$A30,SWISSW!$F:$F,"Won"))))*IF(ROW()=COLUMN(),0,1)</f>
        <v>0</v>
      </c>
      <c r="BE30" s="14">
        <f ca="1">(((COUNTIFS(SWISSW!$I:$I,TOTAL_MATCHUP!$A30,SWISSW!$J:$J,TOTAL_MATCHUP!BE$1,SWISSW!$F:$F,"Won")+COUNTIFS(SWISSW!$I:$I,TOTAL_MATCHUP!BE$1,SWISSW!$J:$J,TOTAL_MATCHUP!$A30,SWISSW!$F:$F,"Lost")))+((COUNTIFS(SWISSW!$I:$I,TOTAL_MATCHUP!$A30,SWISSW!$J:$J,TOTAL_MATCHUP!BE$1,SWISSW!$F:$F,"Lost")+COUNTIFS(SWISSW!$I:$I,TOTAL_MATCHUP!BE$1,SWISSW!$J:$J,TOTAL_MATCHUP!$A30,SWISSW!$F:$F,"Won"))))*IF(ROW()=COLUMN(),0,1)</f>
        <v>0</v>
      </c>
      <c r="BF30" s="14">
        <f ca="1">(((COUNTIFS(SWISSW!$I:$I,TOTAL_MATCHUP!$A30,SWISSW!$J:$J,TOTAL_MATCHUP!BF$1,SWISSW!$F:$F,"Won")+COUNTIFS(SWISSW!$I:$I,TOTAL_MATCHUP!BF$1,SWISSW!$J:$J,TOTAL_MATCHUP!$A30,SWISSW!$F:$F,"Lost")))+((COUNTIFS(SWISSW!$I:$I,TOTAL_MATCHUP!$A30,SWISSW!$J:$J,TOTAL_MATCHUP!BF$1,SWISSW!$F:$F,"Lost")+COUNTIFS(SWISSW!$I:$I,TOTAL_MATCHUP!BF$1,SWISSW!$J:$J,TOTAL_MATCHUP!$A30,SWISSW!$F:$F,"Won"))))*IF(ROW()=COLUMN(),0,1)</f>
        <v>0</v>
      </c>
    </row>
    <row r="31" spans="1:58" ht="55" customHeight="1" x14ac:dyDescent="0.3">
      <c r="A31" s="3" t="str">
        <f ca="1">MATCHUP!A31</f>
        <v>Rakdos Midrange</v>
      </c>
      <c r="B31" s="14">
        <f ca="1">(((COUNTIFS(SWISSW!$I:$I,TOTAL_MATCHUP!$A31,SWISSW!$J:$J,TOTAL_MATCHUP!B$1,SWISSW!$F:$F,"Won")+COUNTIFS(SWISSW!$I:$I,TOTAL_MATCHUP!B$1,SWISSW!$J:$J,TOTAL_MATCHUP!$A31,SWISSW!$F:$F,"Lost")))+((COUNTIFS(SWISSW!$I:$I,TOTAL_MATCHUP!$A31,SWISSW!$J:$J,TOTAL_MATCHUP!B$1,SWISSW!$F:$F,"Lost")+COUNTIFS(SWISSW!$I:$I,TOTAL_MATCHUP!B$1,SWISSW!$J:$J,TOTAL_MATCHUP!$A31,SWISSW!$F:$F,"Won"))))*IF(ROW()=COLUMN(),0,1)</f>
        <v>6</v>
      </c>
      <c r="C31" s="14">
        <f ca="1">(((COUNTIFS(SWISSW!$I:$I,TOTAL_MATCHUP!$A31,SWISSW!$J:$J,TOTAL_MATCHUP!C$1,SWISSW!$F:$F,"Won")+COUNTIFS(SWISSW!$I:$I,TOTAL_MATCHUP!C$1,SWISSW!$J:$J,TOTAL_MATCHUP!$A31,SWISSW!$F:$F,"Lost")))+((COUNTIFS(SWISSW!$I:$I,TOTAL_MATCHUP!$A31,SWISSW!$J:$J,TOTAL_MATCHUP!C$1,SWISSW!$F:$F,"Lost")+COUNTIFS(SWISSW!$I:$I,TOTAL_MATCHUP!C$1,SWISSW!$J:$J,TOTAL_MATCHUP!$A31,SWISSW!$F:$F,"Won"))))*IF(ROW()=COLUMN(),0,1)</f>
        <v>5</v>
      </c>
      <c r="D31" s="14">
        <f ca="1">(((COUNTIFS(SWISSW!$I:$I,TOTAL_MATCHUP!$A31,SWISSW!$J:$J,TOTAL_MATCHUP!D$1,SWISSW!$F:$F,"Won")+COUNTIFS(SWISSW!$I:$I,TOTAL_MATCHUP!D$1,SWISSW!$J:$J,TOTAL_MATCHUP!$A31,SWISSW!$F:$F,"Lost")))+((COUNTIFS(SWISSW!$I:$I,TOTAL_MATCHUP!$A31,SWISSW!$J:$J,TOTAL_MATCHUP!D$1,SWISSW!$F:$F,"Lost")+COUNTIFS(SWISSW!$I:$I,TOTAL_MATCHUP!D$1,SWISSW!$J:$J,TOTAL_MATCHUP!$A31,SWISSW!$F:$F,"Won"))))*IF(ROW()=COLUMN(),0,1)</f>
        <v>1</v>
      </c>
      <c r="E31" s="14">
        <f ca="1">(((COUNTIFS(SWISSW!$I:$I,TOTAL_MATCHUP!$A31,SWISSW!$J:$J,TOTAL_MATCHUP!E$1,SWISSW!$F:$F,"Won")+COUNTIFS(SWISSW!$I:$I,TOTAL_MATCHUP!E$1,SWISSW!$J:$J,TOTAL_MATCHUP!$A31,SWISSW!$F:$F,"Lost")))+((COUNTIFS(SWISSW!$I:$I,TOTAL_MATCHUP!$A31,SWISSW!$J:$J,TOTAL_MATCHUP!E$1,SWISSW!$F:$F,"Lost")+COUNTIFS(SWISSW!$I:$I,TOTAL_MATCHUP!E$1,SWISSW!$J:$J,TOTAL_MATCHUP!$A31,SWISSW!$F:$F,"Won"))))*IF(ROW()=COLUMN(),0,1)</f>
        <v>2</v>
      </c>
      <c r="F31" s="14">
        <f ca="1">(((COUNTIFS(SWISSW!$I:$I,TOTAL_MATCHUP!$A31,SWISSW!$J:$J,TOTAL_MATCHUP!F$1,SWISSW!$F:$F,"Won")+COUNTIFS(SWISSW!$I:$I,TOTAL_MATCHUP!F$1,SWISSW!$J:$J,TOTAL_MATCHUP!$A31,SWISSW!$F:$F,"Lost")))+((COUNTIFS(SWISSW!$I:$I,TOTAL_MATCHUP!$A31,SWISSW!$J:$J,TOTAL_MATCHUP!F$1,SWISSW!$F:$F,"Lost")+COUNTIFS(SWISSW!$I:$I,TOTAL_MATCHUP!F$1,SWISSW!$J:$J,TOTAL_MATCHUP!$A31,SWISSW!$F:$F,"Won"))))*IF(ROW()=COLUMN(),0,1)</f>
        <v>2</v>
      </c>
      <c r="G31" s="14">
        <f ca="1">(((COUNTIFS(SWISSW!$I:$I,TOTAL_MATCHUP!$A31,SWISSW!$J:$J,TOTAL_MATCHUP!G$1,SWISSW!$F:$F,"Won")+COUNTIFS(SWISSW!$I:$I,TOTAL_MATCHUP!G$1,SWISSW!$J:$J,TOTAL_MATCHUP!$A31,SWISSW!$F:$F,"Lost")))+((COUNTIFS(SWISSW!$I:$I,TOTAL_MATCHUP!$A31,SWISSW!$J:$J,TOTAL_MATCHUP!G$1,SWISSW!$F:$F,"Lost")+COUNTIFS(SWISSW!$I:$I,TOTAL_MATCHUP!G$1,SWISSW!$J:$J,TOTAL_MATCHUP!$A31,SWISSW!$F:$F,"Won"))))*IF(ROW()=COLUMN(),0,1)</f>
        <v>3</v>
      </c>
      <c r="H31" s="14">
        <f ca="1">(((COUNTIFS(SWISSW!$I:$I,TOTAL_MATCHUP!$A31,SWISSW!$J:$J,TOTAL_MATCHUP!H$1,SWISSW!$F:$F,"Won")+COUNTIFS(SWISSW!$I:$I,TOTAL_MATCHUP!H$1,SWISSW!$J:$J,TOTAL_MATCHUP!$A31,SWISSW!$F:$F,"Lost")))+((COUNTIFS(SWISSW!$I:$I,TOTAL_MATCHUP!$A31,SWISSW!$J:$J,TOTAL_MATCHUP!H$1,SWISSW!$F:$F,"Lost")+COUNTIFS(SWISSW!$I:$I,TOTAL_MATCHUP!H$1,SWISSW!$J:$J,TOTAL_MATCHUP!$A31,SWISSW!$F:$F,"Won"))))*IF(ROW()=COLUMN(),0,1)</f>
        <v>1</v>
      </c>
      <c r="I31" s="14">
        <f ca="1">(((COUNTIFS(SWISSW!$I:$I,TOTAL_MATCHUP!$A31,SWISSW!$J:$J,TOTAL_MATCHUP!I$1,SWISSW!$F:$F,"Won")+COUNTIFS(SWISSW!$I:$I,TOTAL_MATCHUP!I$1,SWISSW!$J:$J,TOTAL_MATCHUP!$A31,SWISSW!$F:$F,"Lost")))+((COUNTIFS(SWISSW!$I:$I,TOTAL_MATCHUP!$A31,SWISSW!$J:$J,TOTAL_MATCHUP!I$1,SWISSW!$F:$F,"Lost")+COUNTIFS(SWISSW!$I:$I,TOTAL_MATCHUP!I$1,SWISSW!$J:$J,TOTAL_MATCHUP!$A31,SWISSW!$F:$F,"Won"))))*IF(ROW()=COLUMN(),0,1)</f>
        <v>0</v>
      </c>
      <c r="J31" s="14">
        <f ca="1">(((COUNTIFS(SWISSW!$I:$I,TOTAL_MATCHUP!$A31,SWISSW!$J:$J,TOTAL_MATCHUP!J$1,SWISSW!$F:$F,"Won")+COUNTIFS(SWISSW!$I:$I,TOTAL_MATCHUP!J$1,SWISSW!$J:$J,TOTAL_MATCHUP!$A31,SWISSW!$F:$F,"Lost")))+((COUNTIFS(SWISSW!$I:$I,TOTAL_MATCHUP!$A31,SWISSW!$J:$J,TOTAL_MATCHUP!J$1,SWISSW!$F:$F,"Lost")+COUNTIFS(SWISSW!$I:$I,TOTAL_MATCHUP!J$1,SWISSW!$J:$J,TOTAL_MATCHUP!$A31,SWISSW!$F:$F,"Won"))))*IF(ROW()=COLUMN(),0,1)</f>
        <v>4</v>
      </c>
      <c r="K31" s="14">
        <f ca="1">(((COUNTIFS(SWISSW!$I:$I,TOTAL_MATCHUP!$A31,SWISSW!$J:$J,TOTAL_MATCHUP!K$1,SWISSW!$F:$F,"Won")+COUNTIFS(SWISSW!$I:$I,TOTAL_MATCHUP!K$1,SWISSW!$J:$J,TOTAL_MATCHUP!$A31,SWISSW!$F:$F,"Lost")))+((COUNTIFS(SWISSW!$I:$I,TOTAL_MATCHUP!$A31,SWISSW!$J:$J,TOTAL_MATCHUP!K$1,SWISSW!$F:$F,"Lost")+COUNTIFS(SWISSW!$I:$I,TOTAL_MATCHUP!K$1,SWISSW!$J:$J,TOTAL_MATCHUP!$A31,SWISSW!$F:$F,"Won"))))*IF(ROW()=COLUMN(),0,1)</f>
        <v>2</v>
      </c>
      <c r="L31" s="14">
        <f ca="1">(((COUNTIFS(SWISSW!$I:$I,TOTAL_MATCHUP!$A31,SWISSW!$J:$J,TOTAL_MATCHUP!L$1,SWISSW!$F:$F,"Won")+COUNTIFS(SWISSW!$I:$I,TOTAL_MATCHUP!L$1,SWISSW!$J:$J,TOTAL_MATCHUP!$A31,SWISSW!$F:$F,"Lost")))+((COUNTIFS(SWISSW!$I:$I,TOTAL_MATCHUP!$A31,SWISSW!$J:$J,TOTAL_MATCHUP!L$1,SWISSW!$F:$F,"Lost")+COUNTIFS(SWISSW!$I:$I,TOTAL_MATCHUP!L$1,SWISSW!$J:$J,TOTAL_MATCHUP!$A31,SWISSW!$F:$F,"Won"))))*IF(ROW()=COLUMN(),0,1)</f>
        <v>0</v>
      </c>
      <c r="M31" s="14">
        <f ca="1">(((COUNTIFS(SWISSW!$I:$I,TOTAL_MATCHUP!$A31,SWISSW!$J:$J,TOTAL_MATCHUP!M$1,SWISSW!$F:$F,"Won")+COUNTIFS(SWISSW!$I:$I,TOTAL_MATCHUP!M$1,SWISSW!$J:$J,TOTAL_MATCHUP!$A31,SWISSW!$F:$F,"Lost")))+((COUNTIFS(SWISSW!$I:$I,TOTAL_MATCHUP!$A31,SWISSW!$J:$J,TOTAL_MATCHUP!M$1,SWISSW!$F:$F,"Lost")+COUNTIFS(SWISSW!$I:$I,TOTAL_MATCHUP!M$1,SWISSW!$J:$J,TOTAL_MATCHUP!$A31,SWISSW!$F:$F,"Won"))))*IF(ROW()=COLUMN(),0,1)</f>
        <v>0</v>
      </c>
      <c r="N31" s="14">
        <f ca="1">(((COUNTIFS(SWISSW!$I:$I,TOTAL_MATCHUP!$A31,SWISSW!$J:$J,TOTAL_MATCHUP!N$1,SWISSW!$F:$F,"Won")+COUNTIFS(SWISSW!$I:$I,TOTAL_MATCHUP!N$1,SWISSW!$J:$J,TOTAL_MATCHUP!$A31,SWISSW!$F:$F,"Lost")))+((COUNTIFS(SWISSW!$I:$I,TOTAL_MATCHUP!$A31,SWISSW!$J:$J,TOTAL_MATCHUP!N$1,SWISSW!$F:$F,"Lost")+COUNTIFS(SWISSW!$I:$I,TOTAL_MATCHUP!N$1,SWISSW!$J:$J,TOTAL_MATCHUP!$A31,SWISSW!$F:$F,"Won"))))*IF(ROW()=COLUMN(),0,1)</f>
        <v>0</v>
      </c>
      <c r="O31" s="14">
        <f ca="1">(((COUNTIFS(SWISSW!$I:$I,TOTAL_MATCHUP!$A31,SWISSW!$J:$J,TOTAL_MATCHUP!O$1,SWISSW!$F:$F,"Won")+COUNTIFS(SWISSW!$I:$I,TOTAL_MATCHUP!O$1,SWISSW!$J:$J,TOTAL_MATCHUP!$A31,SWISSW!$F:$F,"Lost")))+((COUNTIFS(SWISSW!$I:$I,TOTAL_MATCHUP!$A31,SWISSW!$J:$J,TOTAL_MATCHUP!O$1,SWISSW!$F:$F,"Lost")+COUNTIFS(SWISSW!$I:$I,TOTAL_MATCHUP!O$1,SWISSW!$J:$J,TOTAL_MATCHUP!$A31,SWISSW!$F:$F,"Won"))))*IF(ROW()=COLUMN(),0,1)</f>
        <v>0</v>
      </c>
      <c r="P31" s="14">
        <f ca="1">(((COUNTIFS(SWISSW!$I:$I,TOTAL_MATCHUP!$A31,SWISSW!$J:$J,TOTAL_MATCHUP!P$1,SWISSW!$F:$F,"Won")+COUNTIFS(SWISSW!$I:$I,TOTAL_MATCHUP!P$1,SWISSW!$J:$J,TOTAL_MATCHUP!$A31,SWISSW!$F:$F,"Lost")))+((COUNTIFS(SWISSW!$I:$I,TOTAL_MATCHUP!$A31,SWISSW!$J:$J,TOTAL_MATCHUP!P$1,SWISSW!$F:$F,"Lost")+COUNTIFS(SWISSW!$I:$I,TOTAL_MATCHUP!P$1,SWISSW!$J:$J,TOTAL_MATCHUP!$A31,SWISSW!$F:$F,"Won"))))*IF(ROW()=COLUMN(),0,1)</f>
        <v>0</v>
      </c>
      <c r="Q31" s="14">
        <f ca="1">(((COUNTIFS(SWISSW!$I:$I,TOTAL_MATCHUP!$A31,SWISSW!$J:$J,TOTAL_MATCHUP!Q$1,SWISSW!$F:$F,"Won")+COUNTIFS(SWISSW!$I:$I,TOTAL_MATCHUP!Q$1,SWISSW!$J:$J,TOTAL_MATCHUP!$A31,SWISSW!$F:$F,"Lost")))+((COUNTIFS(SWISSW!$I:$I,TOTAL_MATCHUP!$A31,SWISSW!$J:$J,TOTAL_MATCHUP!Q$1,SWISSW!$F:$F,"Lost")+COUNTIFS(SWISSW!$I:$I,TOTAL_MATCHUP!Q$1,SWISSW!$J:$J,TOTAL_MATCHUP!$A31,SWISSW!$F:$F,"Won"))))*IF(ROW()=COLUMN(),0,1)</f>
        <v>0</v>
      </c>
      <c r="R31" s="14">
        <f ca="1">(((COUNTIFS(SWISSW!$I:$I,TOTAL_MATCHUP!$A31,SWISSW!$J:$J,TOTAL_MATCHUP!R$1,SWISSW!$F:$F,"Won")+COUNTIFS(SWISSW!$I:$I,TOTAL_MATCHUP!R$1,SWISSW!$J:$J,TOTAL_MATCHUP!$A31,SWISSW!$F:$F,"Lost")))+((COUNTIFS(SWISSW!$I:$I,TOTAL_MATCHUP!$A31,SWISSW!$J:$J,TOTAL_MATCHUP!R$1,SWISSW!$F:$F,"Lost")+COUNTIFS(SWISSW!$I:$I,TOTAL_MATCHUP!R$1,SWISSW!$J:$J,TOTAL_MATCHUP!$A31,SWISSW!$F:$F,"Won"))))*IF(ROW()=COLUMN(),0,1)</f>
        <v>1</v>
      </c>
      <c r="S31" s="14">
        <f ca="1">(((COUNTIFS(SWISSW!$I:$I,TOTAL_MATCHUP!$A31,SWISSW!$J:$J,TOTAL_MATCHUP!S$1,SWISSW!$F:$F,"Won")+COUNTIFS(SWISSW!$I:$I,TOTAL_MATCHUP!S$1,SWISSW!$J:$J,TOTAL_MATCHUP!$A31,SWISSW!$F:$F,"Lost")))+((COUNTIFS(SWISSW!$I:$I,TOTAL_MATCHUP!$A31,SWISSW!$J:$J,TOTAL_MATCHUP!S$1,SWISSW!$F:$F,"Lost")+COUNTIFS(SWISSW!$I:$I,TOTAL_MATCHUP!S$1,SWISSW!$J:$J,TOTAL_MATCHUP!$A31,SWISSW!$F:$F,"Won"))))*IF(ROW()=COLUMN(),0,1)</f>
        <v>1</v>
      </c>
      <c r="T31" s="14">
        <f ca="1">(((COUNTIFS(SWISSW!$I:$I,TOTAL_MATCHUP!$A31,SWISSW!$J:$J,TOTAL_MATCHUP!T$1,SWISSW!$F:$F,"Won")+COUNTIFS(SWISSW!$I:$I,TOTAL_MATCHUP!T$1,SWISSW!$J:$J,TOTAL_MATCHUP!$A31,SWISSW!$F:$F,"Lost")))+((COUNTIFS(SWISSW!$I:$I,TOTAL_MATCHUP!$A31,SWISSW!$J:$J,TOTAL_MATCHUP!T$1,SWISSW!$F:$F,"Lost")+COUNTIFS(SWISSW!$I:$I,TOTAL_MATCHUP!T$1,SWISSW!$J:$J,TOTAL_MATCHUP!$A31,SWISSW!$F:$F,"Won"))))*IF(ROW()=COLUMN(),0,1)</f>
        <v>1</v>
      </c>
      <c r="U31" s="14">
        <f ca="1">(((COUNTIFS(SWISSW!$I:$I,TOTAL_MATCHUP!$A31,SWISSW!$J:$J,TOTAL_MATCHUP!U$1,SWISSW!$F:$F,"Won")+COUNTIFS(SWISSW!$I:$I,TOTAL_MATCHUP!U$1,SWISSW!$J:$J,TOTAL_MATCHUP!$A31,SWISSW!$F:$F,"Lost")))+((COUNTIFS(SWISSW!$I:$I,TOTAL_MATCHUP!$A31,SWISSW!$J:$J,TOTAL_MATCHUP!U$1,SWISSW!$F:$F,"Lost")+COUNTIFS(SWISSW!$I:$I,TOTAL_MATCHUP!U$1,SWISSW!$J:$J,TOTAL_MATCHUP!$A31,SWISSW!$F:$F,"Won"))))*IF(ROW()=COLUMN(),0,1)</f>
        <v>0</v>
      </c>
      <c r="V31" s="14">
        <f ca="1">(((COUNTIFS(SWISSW!$I:$I,TOTAL_MATCHUP!$A31,SWISSW!$J:$J,TOTAL_MATCHUP!V$1,SWISSW!$F:$F,"Won")+COUNTIFS(SWISSW!$I:$I,TOTAL_MATCHUP!V$1,SWISSW!$J:$J,TOTAL_MATCHUP!$A31,SWISSW!$F:$F,"Lost")))+((COUNTIFS(SWISSW!$I:$I,TOTAL_MATCHUP!$A31,SWISSW!$J:$J,TOTAL_MATCHUP!V$1,SWISSW!$F:$F,"Lost")+COUNTIFS(SWISSW!$I:$I,TOTAL_MATCHUP!V$1,SWISSW!$J:$J,TOTAL_MATCHUP!$A31,SWISSW!$F:$F,"Won"))))*IF(ROW()=COLUMN(),0,1)</f>
        <v>0</v>
      </c>
      <c r="W31" s="14">
        <f ca="1">(((COUNTIFS(SWISSW!$I:$I,TOTAL_MATCHUP!$A31,SWISSW!$J:$J,TOTAL_MATCHUP!W$1,SWISSW!$F:$F,"Won")+COUNTIFS(SWISSW!$I:$I,TOTAL_MATCHUP!W$1,SWISSW!$J:$J,TOTAL_MATCHUP!$A31,SWISSW!$F:$F,"Lost")))+((COUNTIFS(SWISSW!$I:$I,TOTAL_MATCHUP!$A31,SWISSW!$J:$J,TOTAL_MATCHUP!W$1,SWISSW!$F:$F,"Lost")+COUNTIFS(SWISSW!$I:$I,TOTAL_MATCHUP!W$1,SWISSW!$J:$J,TOTAL_MATCHUP!$A31,SWISSW!$F:$F,"Won"))))*IF(ROW()=COLUMN(),0,1)</f>
        <v>0</v>
      </c>
      <c r="X31" s="14">
        <f ca="1">(((COUNTIFS(SWISSW!$I:$I,TOTAL_MATCHUP!$A31,SWISSW!$J:$J,TOTAL_MATCHUP!X$1,SWISSW!$F:$F,"Won")+COUNTIFS(SWISSW!$I:$I,TOTAL_MATCHUP!X$1,SWISSW!$J:$J,TOTAL_MATCHUP!$A31,SWISSW!$F:$F,"Lost")))+((COUNTIFS(SWISSW!$I:$I,TOTAL_MATCHUP!$A31,SWISSW!$J:$J,TOTAL_MATCHUP!X$1,SWISSW!$F:$F,"Lost")+COUNTIFS(SWISSW!$I:$I,TOTAL_MATCHUP!X$1,SWISSW!$J:$J,TOTAL_MATCHUP!$A31,SWISSW!$F:$F,"Won"))))*IF(ROW()=COLUMN(),0,1)</f>
        <v>0</v>
      </c>
      <c r="Y31" s="14">
        <f ca="1">(((COUNTIFS(SWISSW!$I:$I,TOTAL_MATCHUP!$A31,SWISSW!$J:$J,TOTAL_MATCHUP!Y$1,SWISSW!$F:$F,"Won")+COUNTIFS(SWISSW!$I:$I,TOTAL_MATCHUP!Y$1,SWISSW!$J:$J,TOTAL_MATCHUP!$A31,SWISSW!$F:$F,"Lost")))+((COUNTIFS(SWISSW!$I:$I,TOTAL_MATCHUP!$A31,SWISSW!$J:$J,TOTAL_MATCHUP!Y$1,SWISSW!$F:$F,"Lost")+COUNTIFS(SWISSW!$I:$I,TOTAL_MATCHUP!Y$1,SWISSW!$J:$J,TOTAL_MATCHUP!$A31,SWISSW!$F:$F,"Won"))))*IF(ROW()=COLUMN(),0,1)</f>
        <v>0</v>
      </c>
      <c r="Z31" s="14">
        <f ca="1">(((COUNTIFS(SWISSW!$I:$I,TOTAL_MATCHUP!$A31,SWISSW!$J:$J,TOTAL_MATCHUP!Z$1,SWISSW!$F:$F,"Won")+COUNTIFS(SWISSW!$I:$I,TOTAL_MATCHUP!Z$1,SWISSW!$J:$J,TOTAL_MATCHUP!$A31,SWISSW!$F:$F,"Lost")))+((COUNTIFS(SWISSW!$I:$I,TOTAL_MATCHUP!$A31,SWISSW!$J:$J,TOTAL_MATCHUP!Z$1,SWISSW!$F:$F,"Lost")+COUNTIFS(SWISSW!$I:$I,TOTAL_MATCHUP!Z$1,SWISSW!$J:$J,TOTAL_MATCHUP!$A31,SWISSW!$F:$F,"Won"))))*IF(ROW()=COLUMN(),0,1)</f>
        <v>0</v>
      </c>
      <c r="AA31" s="14">
        <f ca="1">(((COUNTIFS(SWISSW!$I:$I,TOTAL_MATCHUP!$A31,SWISSW!$J:$J,TOTAL_MATCHUP!AA$1,SWISSW!$F:$F,"Won")+COUNTIFS(SWISSW!$I:$I,TOTAL_MATCHUP!AA$1,SWISSW!$J:$J,TOTAL_MATCHUP!$A31,SWISSW!$F:$F,"Lost")))+((COUNTIFS(SWISSW!$I:$I,TOTAL_MATCHUP!$A31,SWISSW!$J:$J,TOTAL_MATCHUP!AA$1,SWISSW!$F:$F,"Lost")+COUNTIFS(SWISSW!$I:$I,TOTAL_MATCHUP!AA$1,SWISSW!$J:$J,TOTAL_MATCHUP!$A31,SWISSW!$F:$F,"Won"))))*IF(ROW()=COLUMN(),0,1)</f>
        <v>1</v>
      </c>
      <c r="AB31" s="14">
        <f ca="1">(((COUNTIFS(SWISSW!$I:$I,TOTAL_MATCHUP!$A31,SWISSW!$J:$J,TOTAL_MATCHUP!AB$1,SWISSW!$F:$F,"Won")+COUNTIFS(SWISSW!$I:$I,TOTAL_MATCHUP!AB$1,SWISSW!$J:$J,TOTAL_MATCHUP!$A31,SWISSW!$F:$F,"Lost")))+((COUNTIFS(SWISSW!$I:$I,TOTAL_MATCHUP!$A31,SWISSW!$J:$J,TOTAL_MATCHUP!AB$1,SWISSW!$F:$F,"Lost")+COUNTIFS(SWISSW!$I:$I,TOTAL_MATCHUP!AB$1,SWISSW!$J:$J,TOTAL_MATCHUP!$A31,SWISSW!$F:$F,"Won"))))*IF(ROW()=COLUMN(),0,1)</f>
        <v>0</v>
      </c>
      <c r="AC31" s="14">
        <f ca="1">(((COUNTIFS(SWISSW!$I:$I,TOTAL_MATCHUP!$A31,SWISSW!$J:$J,TOTAL_MATCHUP!AC$1,SWISSW!$F:$F,"Won")+COUNTIFS(SWISSW!$I:$I,TOTAL_MATCHUP!AC$1,SWISSW!$J:$J,TOTAL_MATCHUP!$A31,SWISSW!$F:$F,"Lost")))+((COUNTIFS(SWISSW!$I:$I,TOTAL_MATCHUP!$A31,SWISSW!$J:$J,TOTAL_MATCHUP!AC$1,SWISSW!$F:$F,"Lost")+COUNTIFS(SWISSW!$I:$I,TOTAL_MATCHUP!AC$1,SWISSW!$J:$J,TOTAL_MATCHUP!$A31,SWISSW!$F:$F,"Won"))))*IF(ROW()=COLUMN(),0,1)</f>
        <v>0</v>
      </c>
      <c r="AD31" s="14">
        <f ca="1">(((COUNTIFS(SWISSW!$I:$I,TOTAL_MATCHUP!$A31,SWISSW!$J:$J,TOTAL_MATCHUP!AD$1,SWISSW!$F:$F,"Won")+COUNTIFS(SWISSW!$I:$I,TOTAL_MATCHUP!AD$1,SWISSW!$J:$J,TOTAL_MATCHUP!$A31,SWISSW!$F:$F,"Lost")))+((COUNTIFS(SWISSW!$I:$I,TOTAL_MATCHUP!$A31,SWISSW!$J:$J,TOTAL_MATCHUP!AD$1,SWISSW!$F:$F,"Lost")+COUNTIFS(SWISSW!$I:$I,TOTAL_MATCHUP!AD$1,SWISSW!$J:$J,TOTAL_MATCHUP!$A31,SWISSW!$F:$F,"Won"))))*IF(ROW()=COLUMN(),0,1)</f>
        <v>1</v>
      </c>
      <c r="AE31" s="14">
        <f ca="1">(((COUNTIFS(SWISSW!$I:$I,TOTAL_MATCHUP!$A31,SWISSW!$J:$J,TOTAL_MATCHUP!AE$1,SWISSW!$F:$F,"Won")+COUNTIFS(SWISSW!$I:$I,TOTAL_MATCHUP!AE$1,SWISSW!$J:$J,TOTAL_MATCHUP!$A31,SWISSW!$F:$F,"Lost")))+((COUNTIFS(SWISSW!$I:$I,TOTAL_MATCHUP!$A31,SWISSW!$J:$J,TOTAL_MATCHUP!AE$1,SWISSW!$F:$F,"Lost")+COUNTIFS(SWISSW!$I:$I,TOTAL_MATCHUP!AE$1,SWISSW!$J:$J,TOTAL_MATCHUP!$A31,SWISSW!$F:$F,"Won"))))*IF(ROW()=COLUMN(),0,1)</f>
        <v>0</v>
      </c>
      <c r="AF31" s="14">
        <f ca="1">(((COUNTIFS(SWISSW!$I:$I,TOTAL_MATCHUP!$A31,SWISSW!$J:$J,TOTAL_MATCHUP!AF$1,SWISSW!$F:$F,"Won")+COUNTIFS(SWISSW!$I:$I,TOTAL_MATCHUP!AF$1,SWISSW!$J:$J,TOTAL_MATCHUP!$A31,SWISSW!$F:$F,"Lost")))+((COUNTIFS(SWISSW!$I:$I,TOTAL_MATCHUP!$A31,SWISSW!$J:$J,TOTAL_MATCHUP!AF$1,SWISSW!$F:$F,"Lost")+COUNTIFS(SWISSW!$I:$I,TOTAL_MATCHUP!AF$1,SWISSW!$J:$J,TOTAL_MATCHUP!$A31,SWISSW!$F:$F,"Won"))))*IF(ROW()=COLUMN(),0,1)</f>
        <v>0</v>
      </c>
      <c r="AG31" s="14">
        <f ca="1">(((COUNTIFS(SWISSW!$I:$I,TOTAL_MATCHUP!$A31,SWISSW!$J:$J,TOTAL_MATCHUP!AG$1,SWISSW!$F:$F,"Won")+COUNTIFS(SWISSW!$I:$I,TOTAL_MATCHUP!AG$1,SWISSW!$J:$J,TOTAL_MATCHUP!$A31,SWISSW!$F:$F,"Lost")))+((COUNTIFS(SWISSW!$I:$I,TOTAL_MATCHUP!$A31,SWISSW!$J:$J,TOTAL_MATCHUP!AG$1,SWISSW!$F:$F,"Lost")+COUNTIFS(SWISSW!$I:$I,TOTAL_MATCHUP!AG$1,SWISSW!$J:$J,TOTAL_MATCHUP!$A31,SWISSW!$F:$F,"Won"))))*IF(ROW()=COLUMN(),0,1)</f>
        <v>0</v>
      </c>
      <c r="AH31" s="14">
        <f ca="1">(((COUNTIFS(SWISSW!$I:$I,TOTAL_MATCHUP!$A31,SWISSW!$J:$J,TOTAL_MATCHUP!AH$1,SWISSW!$F:$F,"Won")+COUNTIFS(SWISSW!$I:$I,TOTAL_MATCHUP!AH$1,SWISSW!$J:$J,TOTAL_MATCHUP!$A31,SWISSW!$F:$F,"Lost")))+((COUNTIFS(SWISSW!$I:$I,TOTAL_MATCHUP!$A31,SWISSW!$J:$J,TOTAL_MATCHUP!AH$1,SWISSW!$F:$F,"Lost")+COUNTIFS(SWISSW!$I:$I,TOTAL_MATCHUP!AH$1,SWISSW!$J:$J,TOTAL_MATCHUP!$A31,SWISSW!$F:$F,"Won"))))*IF(ROW()=COLUMN(),0,1)</f>
        <v>0</v>
      </c>
      <c r="AI31" s="14">
        <f ca="1">(((COUNTIFS(SWISSW!$I:$I,TOTAL_MATCHUP!$A31,SWISSW!$J:$J,TOTAL_MATCHUP!AI$1,SWISSW!$F:$F,"Won")+COUNTIFS(SWISSW!$I:$I,TOTAL_MATCHUP!AI$1,SWISSW!$J:$J,TOTAL_MATCHUP!$A31,SWISSW!$F:$F,"Lost")))+((COUNTIFS(SWISSW!$I:$I,TOTAL_MATCHUP!$A31,SWISSW!$J:$J,TOTAL_MATCHUP!AI$1,SWISSW!$F:$F,"Lost")+COUNTIFS(SWISSW!$I:$I,TOTAL_MATCHUP!AI$1,SWISSW!$J:$J,TOTAL_MATCHUP!$A31,SWISSW!$F:$F,"Won"))))*IF(ROW()=COLUMN(),0,1)</f>
        <v>1</v>
      </c>
      <c r="AJ31" s="14">
        <f ca="1">(((COUNTIFS(SWISSW!$I:$I,TOTAL_MATCHUP!$A31,SWISSW!$J:$J,TOTAL_MATCHUP!AJ$1,SWISSW!$F:$F,"Won")+COUNTIFS(SWISSW!$I:$I,TOTAL_MATCHUP!AJ$1,SWISSW!$J:$J,TOTAL_MATCHUP!$A31,SWISSW!$F:$F,"Lost")))+((COUNTIFS(SWISSW!$I:$I,TOTAL_MATCHUP!$A31,SWISSW!$J:$J,TOTAL_MATCHUP!AJ$1,SWISSW!$F:$F,"Lost")+COUNTIFS(SWISSW!$I:$I,TOTAL_MATCHUP!AJ$1,SWISSW!$J:$J,TOTAL_MATCHUP!$A31,SWISSW!$F:$F,"Won"))))*IF(ROW()=COLUMN(),0,1)</f>
        <v>0</v>
      </c>
      <c r="AK31" s="14">
        <f ca="1">(((COUNTIFS(SWISSW!$I:$I,TOTAL_MATCHUP!$A31,SWISSW!$J:$J,TOTAL_MATCHUP!AK$1,SWISSW!$F:$F,"Won")+COUNTIFS(SWISSW!$I:$I,TOTAL_MATCHUP!AK$1,SWISSW!$J:$J,TOTAL_MATCHUP!$A31,SWISSW!$F:$F,"Lost")))+((COUNTIFS(SWISSW!$I:$I,TOTAL_MATCHUP!$A31,SWISSW!$J:$J,TOTAL_MATCHUP!AK$1,SWISSW!$F:$F,"Lost")+COUNTIFS(SWISSW!$I:$I,TOTAL_MATCHUP!AK$1,SWISSW!$J:$J,TOTAL_MATCHUP!$A31,SWISSW!$F:$F,"Won"))))*IF(ROW()=COLUMN(),0,1)</f>
        <v>0</v>
      </c>
      <c r="AL31" s="14">
        <f ca="1">(((COUNTIFS(SWISSW!$I:$I,TOTAL_MATCHUP!$A31,SWISSW!$J:$J,TOTAL_MATCHUP!AL$1,SWISSW!$F:$F,"Won")+COUNTIFS(SWISSW!$I:$I,TOTAL_MATCHUP!AL$1,SWISSW!$J:$J,TOTAL_MATCHUP!$A31,SWISSW!$F:$F,"Lost")))+((COUNTIFS(SWISSW!$I:$I,TOTAL_MATCHUP!$A31,SWISSW!$J:$J,TOTAL_MATCHUP!AL$1,SWISSW!$F:$F,"Lost")+COUNTIFS(SWISSW!$I:$I,TOTAL_MATCHUP!AL$1,SWISSW!$J:$J,TOTAL_MATCHUP!$A31,SWISSW!$F:$F,"Won"))))*IF(ROW()=COLUMN(),0,1)</f>
        <v>0</v>
      </c>
      <c r="AM31" s="14">
        <f ca="1">(((COUNTIFS(SWISSW!$I:$I,TOTAL_MATCHUP!$A31,SWISSW!$J:$J,TOTAL_MATCHUP!AM$1,SWISSW!$F:$F,"Won")+COUNTIFS(SWISSW!$I:$I,TOTAL_MATCHUP!AM$1,SWISSW!$J:$J,TOTAL_MATCHUP!$A31,SWISSW!$F:$F,"Lost")))+((COUNTIFS(SWISSW!$I:$I,TOTAL_MATCHUP!$A31,SWISSW!$J:$J,TOTAL_MATCHUP!AM$1,SWISSW!$F:$F,"Lost")+COUNTIFS(SWISSW!$I:$I,TOTAL_MATCHUP!AM$1,SWISSW!$J:$J,TOTAL_MATCHUP!$A31,SWISSW!$F:$F,"Won"))))*IF(ROW()=COLUMN(),0,1)</f>
        <v>0</v>
      </c>
      <c r="AN31" s="14">
        <f ca="1">(((COUNTIFS(SWISSW!$I:$I,TOTAL_MATCHUP!$A31,SWISSW!$J:$J,TOTAL_MATCHUP!AN$1,SWISSW!$F:$F,"Won")+COUNTIFS(SWISSW!$I:$I,TOTAL_MATCHUP!AN$1,SWISSW!$J:$J,TOTAL_MATCHUP!$A31,SWISSW!$F:$F,"Lost")))+((COUNTIFS(SWISSW!$I:$I,TOTAL_MATCHUP!$A31,SWISSW!$J:$J,TOTAL_MATCHUP!AN$1,SWISSW!$F:$F,"Lost")+COUNTIFS(SWISSW!$I:$I,TOTAL_MATCHUP!AN$1,SWISSW!$J:$J,TOTAL_MATCHUP!$A31,SWISSW!$F:$F,"Won"))))*IF(ROW()=COLUMN(),0,1)</f>
        <v>0</v>
      </c>
      <c r="AO31" s="14">
        <f ca="1">(((COUNTIFS(SWISSW!$I:$I,TOTAL_MATCHUP!$A31,SWISSW!$J:$J,TOTAL_MATCHUP!AO$1,SWISSW!$F:$F,"Won")+COUNTIFS(SWISSW!$I:$I,TOTAL_MATCHUP!AO$1,SWISSW!$J:$J,TOTAL_MATCHUP!$A31,SWISSW!$F:$F,"Lost")))+((COUNTIFS(SWISSW!$I:$I,TOTAL_MATCHUP!$A31,SWISSW!$J:$J,TOTAL_MATCHUP!AO$1,SWISSW!$F:$F,"Lost")+COUNTIFS(SWISSW!$I:$I,TOTAL_MATCHUP!AO$1,SWISSW!$J:$J,TOTAL_MATCHUP!$A31,SWISSW!$F:$F,"Won"))))*IF(ROW()=COLUMN(),0,1)</f>
        <v>0</v>
      </c>
      <c r="AP31" s="14">
        <f ca="1">(((COUNTIFS(SWISSW!$I:$I,TOTAL_MATCHUP!$A31,SWISSW!$J:$J,TOTAL_MATCHUP!AP$1,SWISSW!$F:$F,"Won")+COUNTIFS(SWISSW!$I:$I,TOTAL_MATCHUP!AP$1,SWISSW!$J:$J,TOTAL_MATCHUP!$A31,SWISSW!$F:$F,"Lost")))+((COUNTIFS(SWISSW!$I:$I,TOTAL_MATCHUP!$A31,SWISSW!$J:$J,TOTAL_MATCHUP!AP$1,SWISSW!$F:$F,"Lost")+COUNTIFS(SWISSW!$I:$I,TOTAL_MATCHUP!AP$1,SWISSW!$J:$J,TOTAL_MATCHUP!$A31,SWISSW!$F:$F,"Won"))))*IF(ROW()=COLUMN(),0,1)</f>
        <v>0</v>
      </c>
      <c r="AQ31" s="14">
        <f ca="1">(((COUNTIFS(SWISSW!$I:$I,TOTAL_MATCHUP!$A31,SWISSW!$J:$J,TOTAL_MATCHUP!AQ$1,SWISSW!$F:$F,"Won")+COUNTIFS(SWISSW!$I:$I,TOTAL_MATCHUP!AQ$1,SWISSW!$J:$J,TOTAL_MATCHUP!$A31,SWISSW!$F:$F,"Lost")))+((COUNTIFS(SWISSW!$I:$I,TOTAL_MATCHUP!$A31,SWISSW!$J:$J,TOTAL_MATCHUP!AQ$1,SWISSW!$F:$F,"Lost")+COUNTIFS(SWISSW!$I:$I,TOTAL_MATCHUP!AQ$1,SWISSW!$J:$J,TOTAL_MATCHUP!$A31,SWISSW!$F:$F,"Won"))))*IF(ROW()=COLUMN(),0,1)</f>
        <v>0</v>
      </c>
      <c r="AR31" s="14">
        <f ca="1">(((COUNTIFS(SWISSW!$I:$I,TOTAL_MATCHUP!$A31,SWISSW!$J:$J,TOTAL_MATCHUP!AR$1,SWISSW!$F:$F,"Won")+COUNTIFS(SWISSW!$I:$I,TOTAL_MATCHUP!AR$1,SWISSW!$J:$J,TOTAL_MATCHUP!$A31,SWISSW!$F:$F,"Lost")))+((COUNTIFS(SWISSW!$I:$I,TOTAL_MATCHUP!$A31,SWISSW!$J:$J,TOTAL_MATCHUP!AR$1,SWISSW!$F:$F,"Lost")+COUNTIFS(SWISSW!$I:$I,TOTAL_MATCHUP!AR$1,SWISSW!$J:$J,TOTAL_MATCHUP!$A31,SWISSW!$F:$F,"Won"))))*IF(ROW()=COLUMN(),0,1)</f>
        <v>0</v>
      </c>
      <c r="AS31" s="14">
        <f ca="1">(((COUNTIFS(SWISSW!$I:$I,TOTAL_MATCHUP!$A31,SWISSW!$J:$J,TOTAL_MATCHUP!AS$1,SWISSW!$F:$F,"Won")+COUNTIFS(SWISSW!$I:$I,TOTAL_MATCHUP!AS$1,SWISSW!$J:$J,TOTAL_MATCHUP!$A31,SWISSW!$F:$F,"Lost")))+((COUNTIFS(SWISSW!$I:$I,TOTAL_MATCHUP!$A31,SWISSW!$J:$J,TOTAL_MATCHUP!AS$1,SWISSW!$F:$F,"Lost")+COUNTIFS(SWISSW!$I:$I,TOTAL_MATCHUP!AS$1,SWISSW!$J:$J,TOTAL_MATCHUP!$A31,SWISSW!$F:$F,"Won"))))*IF(ROW()=COLUMN(),0,1)</f>
        <v>0</v>
      </c>
      <c r="AT31" s="14">
        <f ca="1">(((COUNTIFS(SWISSW!$I:$I,TOTAL_MATCHUP!$A31,SWISSW!$J:$J,TOTAL_MATCHUP!AT$1,SWISSW!$F:$F,"Won")+COUNTIFS(SWISSW!$I:$I,TOTAL_MATCHUP!AT$1,SWISSW!$J:$J,TOTAL_MATCHUP!$A31,SWISSW!$F:$F,"Lost")))+((COUNTIFS(SWISSW!$I:$I,TOTAL_MATCHUP!$A31,SWISSW!$J:$J,TOTAL_MATCHUP!AT$1,SWISSW!$F:$F,"Lost")+COUNTIFS(SWISSW!$I:$I,TOTAL_MATCHUP!AT$1,SWISSW!$J:$J,TOTAL_MATCHUP!$A31,SWISSW!$F:$F,"Won"))))*IF(ROW()=COLUMN(),0,1)</f>
        <v>0</v>
      </c>
      <c r="AU31" s="14">
        <f ca="1">(((COUNTIFS(SWISSW!$I:$I,TOTAL_MATCHUP!$A31,SWISSW!$J:$J,TOTAL_MATCHUP!AU$1,SWISSW!$F:$F,"Won")+COUNTIFS(SWISSW!$I:$I,TOTAL_MATCHUP!AU$1,SWISSW!$J:$J,TOTAL_MATCHUP!$A31,SWISSW!$F:$F,"Lost")))+((COUNTIFS(SWISSW!$I:$I,TOTAL_MATCHUP!$A31,SWISSW!$J:$J,TOTAL_MATCHUP!AU$1,SWISSW!$F:$F,"Lost")+COUNTIFS(SWISSW!$I:$I,TOTAL_MATCHUP!AU$1,SWISSW!$J:$J,TOTAL_MATCHUP!$A31,SWISSW!$F:$F,"Won"))))*IF(ROW()=COLUMN(),0,1)</f>
        <v>0</v>
      </c>
      <c r="AV31" s="14">
        <f ca="1">(((COUNTIFS(SWISSW!$I:$I,TOTAL_MATCHUP!$A31,SWISSW!$J:$J,TOTAL_MATCHUP!AV$1,SWISSW!$F:$F,"Won")+COUNTIFS(SWISSW!$I:$I,TOTAL_MATCHUP!AV$1,SWISSW!$J:$J,TOTAL_MATCHUP!$A31,SWISSW!$F:$F,"Lost")))+((COUNTIFS(SWISSW!$I:$I,TOTAL_MATCHUP!$A31,SWISSW!$J:$J,TOTAL_MATCHUP!AV$1,SWISSW!$F:$F,"Lost")+COUNTIFS(SWISSW!$I:$I,TOTAL_MATCHUP!AV$1,SWISSW!$J:$J,TOTAL_MATCHUP!$A31,SWISSW!$F:$F,"Won"))))*IF(ROW()=COLUMN(),0,1)</f>
        <v>0</v>
      </c>
      <c r="AW31" s="14">
        <f ca="1">(((COUNTIFS(SWISSW!$I:$I,TOTAL_MATCHUP!$A31,SWISSW!$J:$J,TOTAL_MATCHUP!AW$1,SWISSW!$F:$F,"Won")+COUNTIFS(SWISSW!$I:$I,TOTAL_MATCHUP!AW$1,SWISSW!$J:$J,TOTAL_MATCHUP!$A31,SWISSW!$F:$F,"Lost")))+((COUNTIFS(SWISSW!$I:$I,TOTAL_MATCHUP!$A31,SWISSW!$J:$J,TOTAL_MATCHUP!AW$1,SWISSW!$F:$F,"Lost")+COUNTIFS(SWISSW!$I:$I,TOTAL_MATCHUP!AW$1,SWISSW!$J:$J,TOTAL_MATCHUP!$A31,SWISSW!$F:$F,"Won"))))*IF(ROW()=COLUMN(),0,1)</f>
        <v>0</v>
      </c>
      <c r="AX31" s="14">
        <f ca="1">(((COUNTIFS(SWISSW!$I:$I,TOTAL_MATCHUP!$A31,SWISSW!$J:$J,TOTAL_MATCHUP!AX$1,SWISSW!$F:$F,"Won")+COUNTIFS(SWISSW!$I:$I,TOTAL_MATCHUP!AX$1,SWISSW!$J:$J,TOTAL_MATCHUP!$A31,SWISSW!$F:$F,"Lost")))+((COUNTIFS(SWISSW!$I:$I,TOTAL_MATCHUP!$A31,SWISSW!$J:$J,TOTAL_MATCHUP!AX$1,SWISSW!$F:$F,"Lost")+COUNTIFS(SWISSW!$I:$I,TOTAL_MATCHUP!AX$1,SWISSW!$J:$J,TOTAL_MATCHUP!$A31,SWISSW!$F:$F,"Won"))))*IF(ROW()=COLUMN(),0,1)</f>
        <v>0</v>
      </c>
      <c r="AY31" s="14">
        <f ca="1">(((COUNTIFS(SWISSW!$I:$I,TOTAL_MATCHUP!$A31,SWISSW!$J:$J,TOTAL_MATCHUP!AY$1,SWISSW!$F:$F,"Won")+COUNTIFS(SWISSW!$I:$I,TOTAL_MATCHUP!AY$1,SWISSW!$J:$J,TOTAL_MATCHUP!$A31,SWISSW!$F:$F,"Lost")))+((COUNTIFS(SWISSW!$I:$I,TOTAL_MATCHUP!$A31,SWISSW!$J:$J,TOTAL_MATCHUP!AY$1,SWISSW!$F:$F,"Lost")+COUNTIFS(SWISSW!$I:$I,TOTAL_MATCHUP!AY$1,SWISSW!$J:$J,TOTAL_MATCHUP!$A31,SWISSW!$F:$F,"Won"))))*IF(ROW()=COLUMN(),0,1)</f>
        <v>0</v>
      </c>
      <c r="AZ31" s="14">
        <f ca="1">(((COUNTIFS(SWISSW!$I:$I,TOTAL_MATCHUP!$A31,SWISSW!$J:$J,TOTAL_MATCHUP!AZ$1,SWISSW!$F:$F,"Won")+COUNTIFS(SWISSW!$I:$I,TOTAL_MATCHUP!AZ$1,SWISSW!$J:$J,TOTAL_MATCHUP!$A31,SWISSW!$F:$F,"Lost")))+((COUNTIFS(SWISSW!$I:$I,TOTAL_MATCHUP!$A31,SWISSW!$J:$J,TOTAL_MATCHUP!AZ$1,SWISSW!$F:$F,"Lost")+COUNTIFS(SWISSW!$I:$I,TOTAL_MATCHUP!AZ$1,SWISSW!$J:$J,TOTAL_MATCHUP!$A31,SWISSW!$F:$F,"Won"))))*IF(ROW()=COLUMN(),0,1)</f>
        <v>0</v>
      </c>
      <c r="BA31" s="14">
        <f ca="1">(((COUNTIFS(SWISSW!$I:$I,TOTAL_MATCHUP!$A31,SWISSW!$J:$J,TOTAL_MATCHUP!BA$1,SWISSW!$F:$F,"Won")+COUNTIFS(SWISSW!$I:$I,TOTAL_MATCHUP!BA$1,SWISSW!$J:$J,TOTAL_MATCHUP!$A31,SWISSW!$F:$F,"Lost")))+((COUNTIFS(SWISSW!$I:$I,TOTAL_MATCHUP!$A31,SWISSW!$J:$J,TOTAL_MATCHUP!BA$1,SWISSW!$F:$F,"Lost")+COUNTIFS(SWISSW!$I:$I,TOTAL_MATCHUP!BA$1,SWISSW!$J:$J,TOTAL_MATCHUP!$A31,SWISSW!$F:$F,"Won"))))*IF(ROW()=COLUMN(),0,1)</f>
        <v>0</v>
      </c>
      <c r="BB31" s="14">
        <f ca="1">(((COUNTIFS(SWISSW!$I:$I,TOTAL_MATCHUP!$A31,SWISSW!$J:$J,TOTAL_MATCHUP!BB$1,SWISSW!$F:$F,"Won")+COUNTIFS(SWISSW!$I:$I,TOTAL_MATCHUP!BB$1,SWISSW!$J:$J,TOTAL_MATCHUP!$A31,SWISSW!$F:$F,"Lost")))+((COUNTIFS(SWISSW!$I:$I,TOTAL_MATCHUP!$A31,SWISSW!$J:$J,TOTAL_MATCHUP!BB$1,SWISSW!$F:$F,"Lost")+COUNTIFS(SWISSW!$I:$I,TOTAL_MATCHUP!BB$1,SWISSW!$J:$J,TOTAL_MATCHUP!$A31,SWISSW!$F:$F,"Won"))))*IF(ROW()=COLUMN(),0,1)</f>
        <v>0</v>
      </c>
      <c r="BC31" s="14">
        <f ca="1">(((COUNTIFS(SWISSW!$I:$I,TOTAL_MATCHUP!$A31,SWISSW!$J:$J,TOTAL_MATCHUP!BC$1,SWISSW!$F:$F,"Won")+COUNTIFS(SWISSW!$I:$I,TOTAL_MATCHUP!BC$1,SWISSW!$J:$J,TOTAL_MATCHUP!$A31,SWISSW!$F:$F,"Lost")))+((COUNTIFS(SWISSW!$I:$I,TOTAL_MATCHUP!$A31,SWISSW!$J:$J,TOTAL_MATCHUP!BC$1,SWISSW!$F:$F,"Lost")+COUNTIFS(SWISSW!$I:$I,TOTAL_MATCHUP!BC$1,SWISSW!$J:$J,TOTAL_MATCHUP!$A31,SWISSW!$F:$F,"Won"))))*IF(ROW()=COLUMN(),0,1)</f>
        <v>0</v>
      </c>
      <c r="BD31" s="14">
        <f ca="1">(((COUNTIFS(SWISSW!$I:$I,TOTAL_MATCHUP!$A31,SWISSW!$J:$J,TOTAL_MATCHUP!BD$1,SWISSW!$F:$F,"Won")+COUNTIFS(SWISSW!$I:$I,TOTAL_MATCHUP!BD$1,SWISSW!$J:$J,TOTAL_MATCHUP!$A31,SWISSW!$F:$F,"Lost")))+((COUNTIFS(SWISSW!$I:$I,TOTAL_MATCHUP!$A31,SWISSW!$J:$J,TOTAL_MATCHUP!BD$1,SWISSW!$F:$F,"Lost")+COUNTIFS(SWISSW!$I:$I,TOTAL_MATCHUP!BD$1,SWISSW!$J:$J,TOTAL_MATCHUP!$A31,SWISSW!$F:$F,"Won"))))*IF(ROW()=COLUMN(),0,1)</f>
        <v>0</v>
      </c>
      <c r="BE31" s="14">
        <f ca="1">(((COUNTIFS(SWISSW!$I:$I,TOTAL_MATCHUP!$A31,SWISSW!$J:$J,TOTAL_MATCHUP!BE$1,SWISSW!$F:$F,"Won")+COUNTIFS(SWISSW!$I:$I,TOTAL_MATCHUP!BE$1,SWISSW!$J:$J,TOTAL_MATCHUP!$A31,SWISSW!$F:$F,"Lost")))+((COUNTIFS(SWISSW!$I:$I,TOTAL_MATCHUP!$A31,SWISSW!$J:$J,TOTAL_MATCHUP!BE$1,SWISSW!$F:$F,"Lost")+COUNTIFS(SWISSW!$I:$I,TOTAL_MATCHUP!BE$1,SWISSW!$J:$J,TOTAL_MATCHUP!$A31,SWISSW!$F:$F,"Won"))))*IF(ROW()=COLUMN(),0,1)</f>
        <v>0</v>
      </c>
      <c r="BF31" s="14">
        <f ca="1">(((COUNTIFS(SWISSW!$I:$I,TOTAL_MATCHUP!$A31,SWISSW!$J:$J,TOTAL_MATCHUP!BF$1,SWISSW!$F:$F,"Won")+COUNTIFS(SWISSW!$I:$I,TOTAL_MATCHUP!BF$1,SWISSW!$J:$J,TOTAL_MATCHUP!$A31,SWISSW!$F:$F,"Lost")))+((COUNTIFS(SWISSW!$I:$I,TOTAL_MATCHUP!$A31,SWISSW!$J:$J,TOTAL_MATCHUP!BF$1,SWISSW!$F:$F,"Lost")+COUNTIFS(SWISSW!$I:$I,TOTAL_MATCHUP!BF$1,SWISSW!$J:$J,TOTAL_MATCHUP!$A31,SWISSW!$F:$F,"Won"))))*IF(ROW()=COLUMN(),0,1)</f>
        <v>0</v>
      </c>
    </row>
    <row r="32" spans="1:58" ht="55" customHeight="1" x14ac:dyDescent="0.3">
      <c r="A32" s="3" t="str">
        <f ca="1">MATCHUP!A32</f>
        <v>Boros Bully</v>
      </c>
      <c r="B32" s="14">
        <f ca="1">(((COUNTIFS(SWISSW!$I:$I,TOTAL_MATCHUP!$A32,SWISSW!$J:$J,TOTAL_MATCHUP!B$1,SWISSW!$F:$F,"Won")+COUNTIFS(SWISSW!$I:$I,TOTAL_MATCHUP!B$1,SWISSW!$J:$J,TOTAL_MATCHUP!$A32,SWISSW!$F:$F,"Lost")))+((COUNTIFS(SWISSW!$I:$I,TOTAL_MATCHUP!$A32,SWISSW!$J:$J,TOTAL_MATCHUP!B$1,SWISSW!$F:$F,"Lost")+COUNTIFS(SWISSW!$I:$I,TOTAL_MATCHUP!B$1,SWISSW!$J:$J,TOTAL_MATCHUP!$A32,SWISSW!$F:$F,"Won"))))*IF(ROW()=COLUMN(),0,1)</f>
        <v>3</v>
      </c>
      <c r="C32" s="14">
        <f ca="1">(((COUNTIFS(SWISSW!$I:$I,TOTAL_MATCHUP!$A32,SWISSW!$J:$J,TOTAL_MATCHUP!C$1,SWISSW!$F:$F,"Won")+COUNTIFS(SWISSW!$I:$I,TOTAL_MATCHUP!C$1,SWISSW!$J:$J,TOTAL_MATCHUP!$A32,SWISSW!$F:$F,"Lost")))+((COUNTIFS(SWISSW!$I:$I,TOTAL_MATCHUP!$A32,SWISSW!$J:$J,TOTAL_MATCHUP!C$1,SWISSW!$F:$F,"Lost")+COUNTIFS(SWISSW!$I:$I,TOTAL_MATCHUP!C$1,SWISSW!$J:$J,TOTAL_MATCHUP!$A32,SWISSW!$F:$F,"Won"))))*IF(ROW()=COLUMN(),0,1)</f>
        <v>5</v>
      </c>
      <c r="D32" s="14">
        <f ca="1">(((COUNTIFS(SWISSW!$I:$I,TOTAL_MATCHUP!$A32,SWISSW!$J:$J,TOTAL_MATCHUP!D$1,SWISSW!$F:$F,"Won")+COUNTIFS(SWISSW!$I:$I,TOTAL_MATCHUP!D$1,SWISSW!$J:$J,TOTAL_MATCHUP!$A32,SWISSW!$F:$F,"Lost")))+((COUNTIFS(SWISSW!$I:$I,TOTAL_MATCHUP!$A32,SWISSW!$J:$J,TOTAL_MATCHUP!D$1,SWISSW!$F:$F,"Lost")+COUNTIFS(SWISSW!$I:$I,TOTAL_MATCHUP!D$1,SWISSW!$J:$J,TOTAL_MATCHUP!$A32,SWISSW!$F:$F,"Won"))))*IF(ROW()=COLUMN(),0,1)</f>
        <v>1</v>
      </c>
      <c r="E32" s="14">
        <f ca="1">(((COUNTIFS(SWISSW!$I:$I,TOTAL_MATCHUP!$A32,SWISSW!$J:$J,TOTAL_MATCHUP!E$1,SWISSW!$F:$F,"Won")+COUNTIFS(SWISSW!$I:$I,TOTAL_MATCHUP!E$1,SWISSW!$J:$J,TOTAL_MATCHUP!$A32,SWISSW!$F:$F,"Lost")))+((COUNTIFS(SWISSW!$I:$I,TOTAL_MATCHUP!$A32,SWISSW!$J:$J,TOTAL_MATCHUP!E$1,SWISSW!$F:$F,"Lost")+COUNTIFS(SWISSW!$I:$I,TOTAL_MATCHUP!E$1,SWISSW!$J:$J,TOTAL_MATCHUP!$A32,SWISSW!$F:$F,"Won"))))*IF(ROW()=COLUMN(),0,1)</f>
        <v>1</v>
      </c>
      <c r="F32" s="14">
        <f ca="1">(((COUNTIFS(SWISSW!$I:$I,TOTAL_MATCHUP!$A32,SWISSW!$J:$J,TOTAL_MATCHUP!F$1,SWISSW!$F:$F,"Won")+COUNTIFS(SWISSW!$I:$I,TOTAL_MATCHUP!F$1,SWISSW!$J:$J,TOTAL_MATCHUP!$A32,SWISSW!$F:$F,"Lost")))+((COUNTIFS(SWISSW!$I:$I,TOTAL_MATCHUP!$A32,SWISSW!$J:$J,TOTAL_MATCHUP!F$1,SWISSW!$F:$F,"Lost")+COUNTIFS(SWISSW!$I:$I,TOTAL_MATCHUP!F$1,SWISSW!$J:$J,TOTAL_MATCHUP!$A32,SWISSW!$F:$F,"Won"))))*IF(ROW()=COLUMN(),0,1)</f>
        <v>3</v>
      </c>
      <c r="G32" s="14">
        <f ca="1">(((COUNTIFS(SWISSW!$I:$I,TOTAL_MATCHUP!$A32,SWISSW!$J:$J,TOTAL_MATCHUP!G$1,SWISSW!$F:$F,"Won")+COUNTIFS(SWISSW!$I:$I,TOTAL_MATCHUP!G$1,SWISSW!$J:$J,TOTAL_MATCHUP!$A32,SWISSW!$F:$F,"Lost")))+((COUNTIFS(SWISSW!$I:$I,TOTAL_MATCHUP!$A32,SWISSW!$J:$J,TOTAL_MATCHUP!G$1,SWISSW!$F:$F,"Lost")+COUNTIFS(SWISSW!$I:$I,TOTAL_MATCHUP!G$1,SWISSW!$J:$J,TOTAL_MATCHUP!$A32,SWISSW!$F:$F,"Won"))))*IF(ROW()=COLUMN(),0,1)</f>
        <v>1</v>
      </c>
      <c r="H32" s="14">
        <f ca="1">(((COUNTIFS(SWISSW!$I:$I,TOTAL_MATCHUP!$A32,SWISSW!$J:$J,TOTAL_MATCHUP!H$1,SWISSW!$F:$F,"Won")+COUNTIFS(SWISSW!$I:$I,TOTAL_MATCHUP!H$1,SWISSW!$J:$J,TOTAL_MATCHUP!$A32,SWISSW!$F:$F,"Lost")))+((COUNTIFS(SWISSW!$I:$I,TOTAL_MATCHUP!$A32,SWISSW!$J:$J,TOTAL_MATCHUP!H$1,SWISSW!$F:$F,"Lost")+COUNTIFS(SWISSW!$I:$I,TOTAL_MATCHUP!H$1,SWISSW!$J:$J,TOTAL_MATCHUP!$A32,SWISSW!$F:$F,"Won"))))*IF(ROW()=COLUMN(),0,1)</f>
        <v>4</v>
      </c>
      <c r="I32" s="14">
        <f ca="1">(((COUNTIFS(SWISSW!$I:$I,TOTAL_MATCHUP!$A32,SWISSW!$J:$J,TOTAL_MATCHUP!I$1,SWISSW!$F:$F,"Won")+COUNTIFS(SWISSW!$I:$I,TOTAL_MATCHUP!I$1,SWISSW!$J:$J,TOTAL_MATCHUP!$A32,SWISSW!$F:$F,"Lost")))+((COUNTIFS(SWISSW!$I:$I,TOTAL_MATCHUP!$A32,SWISSW!$J:$J,TOTAL_MATCHUP!I$1,SWISSW!$F:$F,"Lost")+COUNTIFS(SWISSW!$I:$I,TOTAL_MATCHUP!I$1,SWISSW!$J:$J,TOTAL_MATCHUP!$A32,SWISSW!$F:$F,"Won"))))*IF(ROW()=COLUMN(),0,1)</f>
        <v>2</v>
      </c>
      <c r="J32" s="14">
        <f ca="1">(((COUNTIFS(SWISSW!$I:$I,TOTAL_MATCHUP!$A32,SWISSW!$J:$J,TOTAL_MATCHUP!J$1,SWISSW!$F:$F,"Won")+COUNTIFS(SWISSW!$I:$I,TOTAL_MATCHUP!J$1,SWISSW!$J:$J,TOTAL_MATCHUP!$A32,SWISSW!$F:$F,"Lost")))+((COUNTIFS(SWISSW!$I:$I,TOTAL_MATCHUP!$A32,SWISSW!$J:$J,TOTAL_MATCHUP!J$1,SWISSW!$F:$F,"Lost")+COUNTIFS(SWISSW!$I:$I,TOTAL_MATCHUP!J$1,SWISSW!$J:$J,TOTAL_MATCHUP!$A32,SWISSW!$F:$F,"Won"))))*IF(ROW()=COLUMN(),0,1)</f>
        <v>1</v>
      </c>
      <c r="K32" s="14">
        <f ca="1">(((COUNTIFS(SWISSW!$I:$I,TOTAL_MATCHUP!$A32,SWISSW!$J:$J,TOTAL_MATCHUP!K$1,SWISSW!$F:$F,"Won")+COUNTIFS(SWISSW!$I:$I,TOTAL_MATCHUP!K$1,SWISSW!$J:$J,TOTAL_MATCHUP!$A32,SWISSW!$F:$F,"Lost")))+((COUNTIFS(SWISSW!$I:$I,TOTAL_MATCHUP!$A32,SWISSW!$J:$J,TOTAL_MATCHUP!K$1,SWISSW!$F:$F,"Lost")+COUNTIFS(SWISSW!$I:$I,TOTAL_MATCHUP!K$1,SWISSW!$J:$J,TOTAL_MATCHUP!$A32,SWISSW!$F:$F,"Won"))))*IF(ROW()=COLUMN(),0,1)</f>
        <v>0</v>
      </c>
      <c r="L32" s="14">
        <f ca="1">(((COUNTIFS(SWISSW!$I:$I,TOTAL_MATCHUP!$A32,SWISSW!$J:$J,TOTAL_MATCHUP!L$1,SWISSW!$F:$F,"Won")+COUNTIFS(SWISSW!$I:$I,TOTAL_MATCHUP!L$1,SWISSW!$J:$J,TOTAL_MATCHUP!$A32,SWISSW!$F:$F,"Lost")))+((COUNTIFS(SWISSW!$I:$I,TOTAL_MATCHUP!$A32,SWISSW!$J:$J,TOTAL_MATCHUP!L$1,SWISSW!$F:$F,"Lost")+COUNTIFS(SWISSW!$I:$I,TOTAL_MATCHUP!L$1,SWISSW!$J:$J,TOTAL_MATCHUP!$A32,SWISSW!$F:$F,"Won"))))*IF(ROW()=COLUMN(),0,1)</f>
        <v>4</v>
      </c>
      <c r="M32" s="14">
        <f ca="1">(((COUNTIFS(SWISSW!$I:$I,TOTAL_MATCHUP!$A32,SWISSW!$J:$J,TOTAL_MATCHUP!M$1,SWISSW!$F:$F,"Won")+COUNTIFS(SWISSW!$I:$I,TOTAL_MATCHUP!M$1,SWISSW!$J:$J,TOTAL_MATCHUP!$A32,SWISSW!$F:$F,"Lost")))+((COUNTIFS(SWISSW!$I:$I,TOTAL_MATCHUP!$A32,SWISSW!$J:$J,TOTAL_MATCHUP!M$1,SWISSW!$F:$F,"Lost")+COUNTIFS(SWISSW!$I:$I,TOTAL_MATCHUP!M$1,SWISSW!$J:$J,TOTAL_MATCHUP!$A32,SWISSW!$F:$F,"Won"))))*IF(ROW()=COLUMN(),0,1)</f>
        <v>0</v>
      </c>
      <c r="N32" s="14">
        <f ca="1">(((COUNTIFS(SWISSW!$I:$I,TOTAL_MATCHUP!$A32,SWISSW!$J:$J,TOTAL_MATCHUP!N$1,SWISSW!$F:$F,"Won")+COUNTIFS(SWISSW!$I:$I,TOTAL_MATCHUP!N$1,SWISSW!$J:$J,TOTAL_MATCHUP!$A32,SWISSW!$F:$F,"Lost")))+((COUNTIFS(SWISSW!$I:$I,TOTAL_MATCHUP!$A32,SWISSW!$J:$J,TOTAL_MATCHUP!N$1,SWISSW!$F:$F,"Lost")+COUNTIFS(SWISSW!$I:$I,TOTAL_MATCHUP!N$1,SWISSW!$J:$J,TOTAL_MATCHUP!$A32,SWISSW!$F:$F,"Won"))))*IF(ROW()=COLUMN(),0,1)</f>
        <v>2</v>
      </c>
      <c r="O32" s="14">
        <f ca="1">(((COUNTIFS(SWISSW!$I:$I,TOTAL_MATCHUP!$A32,SWISSW!$J:$J,TOTAL_MATCHUP!O$1,SWISSW!$F:$F,"Won")+COUNTIFS(SWISSW!$I:$I,TOTAL_MATCHUP!O$1,SWISSW!$J:$J,TOTAL_MATCHUP!$A32,SWISSW!$F:$F,"Lost")))+((COUNTIFS(SWISSW!$I:$I,TOTAL_MATCHUP!$A32,SWISSW!$J:$J,TOTAL_MATCHUP!O$1,SWISSW!$F:$F,"Lost")+COUNTIFS(SWISSW!$I:$I,TOTAL_MATCHUP!O$1,SWISSW!$J:$J,TOTAL_MATCHUP!$A32,SWISSW!$F:$F,"Won"))))*IF(ROW()=COLUMN(),0,1)</f>
        <v>1</v>
      </c>
      <c r="P32" s="14">
        <f ca="1">(((COUNTIFS(SWISSW!$I:$I,TOTAL_MATCHUP!$A32,SWISSW!$J:$J,TOTAL_MATCHUP!P$1,SWISSW!$F:$F,"Won")+COUNTIFS(SWISSW!$I:$I,TOTAL_MATCHUP!P$1,SWISSW!$J:$J,TOTAL_MATCHUP!$A32,SWISSW!$F:$F,"Lost")))+((COUNTIFS(SWISSW!$I:$I,TOTAL_MATCHUP!$A32,SWISSW!$J:$J,TOTAL_MATCHUP!P$1,SWISSW!$F:$F,"Lost")+COUNTIFS(SWISSW!$I:$I,TOTAL_MATCHUP!P$1,SWISSW!$J:$J,TOTAL_MATCHUP!$A32,SWISSW!$F:$F,"Won"))))*IF(ROW()=COLUMN(),0,1)</f>
        <v>1</v>
      </c>
      <c r="Q32" s="14">
        <f ca="1">(((COUNTIFS(SWISSW!$I:$I,TOTAL_MATCHUP!$A32,SWISSW!$J:$J,TOTAL_MATCHUP!Q$1,SWISSW!$F:$F,"Won")+COUNTIFS(SWISSW!$I:$I,TOTAL_MATCHUP!Q$1,SWISSW!$J:$J,TOTAL_MATCHUP!$A32,SWISSW!$F:$F,"Lost")))+((COUNTIFS(SWISSW!$I:$I,TOTAL_MATCHUP!$A32,SWISSW!$J:$J,TOTAL_MATCHUP!Q$1,SWISSW!$F:$F,"Lost")+COUNTIFS(SWISSW!$I:$I,TOTAL_MATCHUP!Q$1,SWISSW!$J:$J,TOTAL_MATCHUP!$A32,SWISSW!$F:$F,"Won"))))*IF(ROW()=COLUMN(),0,1)</f>
        <v>0</v>
      </c>
      <c r="R32" s="14">
        <f ca="1">(((COUNTIFS(SWISSW!$I:$I,TOTAL_MATCHUP!$A32,SWISSW!$J:$J,TOTAL_MATCHUP!R$1,SWISSW!$F:$F,"Won")+COUNTIFS(SWISSW!$I:$I,TOTAL_MATCHUP!R$1,SWISSW!$J:$J,TOTAL_MATCHUP!$A32,SWISSW!$F:$F,"Lost")))+((COUNTIFS(SWISSW!$I:$I,TOTAL_MATCHUP!$A32,SWISSW!$J:$J,TOTAL_MATCHUP!R$1,SWISSW!$F:$F,"Lost")+COUNTIFS(SWISSW!$I:$I,TOTAL_MATCHUP!R$1,SWISSW!$J:$J,TOTAL_MATCHUP!$A32,SWISSW!$F:$F,"Won"))))*IF(ROW()=COLUMN(),0,1)</f>
        <v>0</v>
      </c>
      <c r="S32" s="14">
        <f ca="1">(((COUNTIFS(SWISSW!$I:$I,TOTAL_MATCHUP!$A32,SWISSW!$J:$J,TOTAL_MATCHUP!S$1,SWISSW!$F:$F,"Won")+COUNTIFS(SWISSW!$I:$I,TOTAL_MATCHUP!S$1,SWISSW!$J:$J,TOTAL_MATCHUP!$A32,SWISSW!$F:$F,"Lost")))+((COUNTIFS(SWISSW!$I:$I,TOTAL_MATCHUP!$A32,SWISSW!$J:$J,TOTAL_MATCHUP!S$1,SWISSW!$F:$F,"Lost")+COUNTIFS(SWISSW!$I:$I,TOTAL_MATCHUP!S$1,SWISSW!$J:$J,TOTAL_MATCHUP!$A32,SWISSW!$F:$F,"Won"))))*IF(ROW()=COLUMN(),0,1)</f>
        <v>0</v>
      </c>
      <c r="T32" s="14">
        <f ca="1">(((COUNTIFS(SWISSW!$I:$I,TOTAL_MATCHUP!$A32,SWISSW!$J:$J,TOTAL_MATCHUP!T$1,SWISSW!$F:$F,"Won")+COUNTIFS(SWISSW!$I:$I,TOTAL_MATCHUP!T$1,SWISSW!$J:$J,TOTAL_MATCHUP!$A32,SWISSW!$F:$F,"Lost")))+((COUNTIFS(SWISSW!$I:$I,TOTAL_MATCHUP!$A32,SWISSW!$J:$J,TOTAL_MATCHUP!T$1,SWISSW!$F:$F,"Lost")+COUNTIFS(SWISSW!$I:$I,TOTAL_MATCHUP!T$1,SWISSW!$J:$J,TOTAL_MATCHUP!$A32,SWISSW!$F:$F,"Won"))))*IF(ROW()=COLUMN(),0,1)</f>
        <v>0</v>
      </c>
      <c r="U32" s="14">
        <f ca="1">(((COUNTIFS(SWISSW!$I:$I,TOTAL_MATCHUP!$A32,SWISSW!$J:$J,TOTAL_MATCHUP!U$1,SWISSW!$F:$F,"Won")+COUNTIFS(SWISSW!$I:$I,TOTAL_MATCHUP!U$1,SWISSW!$J:$J,TOTAL_MATCHUP!$A32,SWISSW!$F:$F,"Lost")))+((COUNTIFS(SWISSW!$I:$I,TOTAL_MATCHUP!$A32,SWISSW!$J:$J,TOTAL_MATCHUP!U$1,SWISSW!$F:$F,"Lost")+COUNTIFS(SWISSW!$I:$I,TOTAL_MATCHUP!U$1,SWISSW!$J:$J,TOTAL_MATCHUP!$A32,SWISSW!$F:$F,"Won"))))*IF(ROW()=COLUMN(),0,1)</f>
        <v>1</v>
      </c>
      <c r="V32" s="14">
        <f ca="1">(((COUNTIFS(SWISSW!$I:$I,TOTAL_MATCHUP!$A32,SWISSW!$J:$J,TOTAL_MATCHUP!V$1,SWISSW!$F:$F,"Won")+COUNTIFS(SWISSW!$I:$I,TOTAL_MATCHUP!V$1,SWISSW!$J:$J,TOTAL_MATCHUP!$A32,SWISSW!$F:$F,"Lost")))+((COUNTIFS(SWISSW!$I:$I,TOTAL_MATCHUP!$A32,SWISSW!$J:$J,TOTAL_MATCHUP!V$1,SWISSW!$F:$F,"Lost")+COUNTIFS(SWISSW!$I:$I,TOTAL_MATCHUP!V$1,SWISSW!$J:$J,TOTAL_MATCHUP!$A32,SWISSW!$F:$F,"Won"))))*IF(ROW()=COLUMN(),0,1)</f>
        <v>0</v>
      </c>
      <c r="W32" s="14">
        <f ca="1">(((COUNTIFS(SWISSW!$I:$I,TOTAL_MATCHUP!$A32,SWISSW!$J:$J,TOTAL_MATCHUP!W$1,SWISSW!$F:$F,"Won")+COUNTIFS(SWISSW!$I:$I,TOTAL_MATCHUP!W$1,SWISSW!$J:$J,TOTAL_MATCHUP!$A32,SWISSW!$F:$F,"Lost")))+((COUNTIFS(SWISSW!$I:$I,TOTAL_MATCHUP!$A32,SWISSW!$J:$J,TOTAL_MATCHUP!W$1,SWISSW!$F:$F,"Lost")+COUNTIFS(SWISSW!$I:$I,TOTAL_MATCHUP!W$1,SWISSW!$J:$J,TOTAL_MATCHUP!$A32,SWISSW!$F:$F,"Won"))))*IF(ROW()=COLUMN(),0,1)</f>
        <v>0</v>
      </c>
      <c r="X32" s="14">
        <f ca="1">(((COUNTIFS(SWISSW!$I:$I,TOTAL_MATCHUP!$A32,SWISSW!$J:$J,TOTAL_MATCHUP!X$1,SWISSW!$F:$F,"Won")+COUNTIFS(SWISSW!$I:$I,TOTAL_MATCHUP!X$1,SWISSW!$J:$J,TOTAL_MATCHUP!$A32,SWISSW!$F:$F,"Lost")))+((COUNTIFS(SWISSW!$I:$I,TOTAL_MATCHUP!$A32,SWISSW!$J:$J,TOTAL_MATCHUP!X$1,SWISSW!$F:$F,"Lost")+COUNTIFS(SWISSW!$I:$I,TOTAL_MATCHUP!X$1,SWISSW!$J:$J,TOTAL_MATCHUP!$A32,SWISSW!$F:$F,"Won"))))*IF(ROW()=COLUMN(),0,1)</f>
        <v>0</v>
      </c>
      <c r="Y32" s="14">
        <f ca="1">(((COUNTIFS(SWISSW!$I:$I,TOTAL_MATCHUP!$A32,SWISSW!$J:$J,TOTAL_MATCHUP!Y$1,SWISSW!$F:$F,"Won")+COUNTIFS(SWISSW!$I:$I,TOTAL_MATCHUP!Y$1,SWISSW!$J:$J,TOTAL_MATCHUP!$A32,SWISSW!$F:$F,"Lost")))+((COUNTIFS(SWISSW!$I:$I,TOTAL_MATCHUP!$A32,SWISSW!$J:$J,TOTAL_MATCHUP!Y$1,SWISSW!$F:$F,"Lost")+COUNTIFS(SWISSW!$I:$I,TOTAL_MATCHUP!Y$1,SWISSW!$J:$J,TOTAL_MATCHUP!$A32,SWISSW!$F:$F,"Won"))))*IF(ROW()=COLUMN(),0,1)</f>
        <v>0</v>
      </c>
      <c r="Z32" s="14">
        <f ca="1">(((COUNTIFS(SWISSW!$I:$I,TOTAL_MATCHUP!$A32,SWISSW!$J:$J,TOTAL_MATCHUP!Z$1,SWISSW!$F:$F,"Won")+COUNTIFS(SWISSW!$I:$I,TOTAL_MATCHUP!Z$1,SWISSW!$J:$J,TOTAL_MATCHUP!$A32,SWISSW!$F:$F,"Lost")))+((COUNTIFS(SWISSW!$I:$I,TOTAL_MATCHUP!$A32,SWISSW!$J:$J,TOTAL_MATCHUP!Z$1,SWISSW!$F:$F,"Lost")+COUNTIFS(SWISSW!$I:$I,TOTAL_MATCHUP!Z$1,SWISSW!$J:$J,TOTAL_MATCHUP!$A32,SWISSW!$F:$F,"Won"))))*IF(ROW()=COLUMN(),0,1)</f>
        <v>0</v>
      </c>
      <c r="AA32" s="14">
        <f ca="1">(((COUNTIFS(SWISSW!$I:$I,TOTAL_MATCHUP!$A32,SWISSW!$J:$J,TOTAL_MATCHUP!AA$1,SWISSW!$F:$F,"Won")+COUNTIFS(SWISSW!$I:$I,TOTAL_MATCHUP!AA$1,SWISSW!$J:$J,TOTAL_MATCHUP!$A32,SWISSW!$F:$F,"Lost")))+((COUNTIFS(SWISSW!$I:$I,TOTAL_MATCHUP!$A32,SWISSW!$J:$J,TOTAL_MATCHUP!AA$1,SWISSW!$F:$F,"Lost")+COUNTIFS(SWISSW!$I:$I,TOTAL_MATCHUP!AA$1,SWISSW!$J:$J,TOTAL_MATCHUP!$A32,SWISSW!$F:$F,"Won"))))*IF(ROW()=COLUMN(),0,1)</f>
        <v>0</v>
      </c>
      <c r="AB32" s="14">
        <f ca="1">(((COUNTIFS(SWISSW!$I:$I,TOTAL_MATCHUP!$A32,SWISSW!$J:$J,TOTAL_MATCHUP!AB$1,SWISSW!$F:$F,"Won")+COUNTIFS(SWISSW!$I:$I,TOTAL_MATCHUP!AB$1,SWISSW!$J:$J,TOTAL_MATCHUP!$A32,SWISSW!$F:$F,"Lost")))+((COUNTIFS(SWISSW!$I:$I,TOTAL_MATCHUP!$A32,SWISSW!$J:$J,TOTAL_MATCHUP!AB$1,SWISSW!$F:$F,"Lost")+COUNTIFS(SWISSW!$I:$I,TOTAL_MATCHUP!AB$1,SWISSW!$J:$J,TOTAL_MATCHUP!$A32,SWISSW!$F:$F,"Won"))))*IF(ROW()=COLUMN(),0,1)</f>
        <v>0</v>
      </c>
      <c r="AC32" s="14">
        <f ca="1">(((COUNTIFS(SWISSW!$I:$I,TOTAL_MATCHUP!$A32,SWISSW!$J:$J,TOTAL_MATCHUP!AC$1,SWISSW!$F:$F,"Won")+COUNTIFS(SWISSW!$I:$I,TOTAL_MATCHUP!AC$1,SWISSW!$J:$J,TOTAL_MATCHUP!$A32,SWISSW!$F:$F,"Lost")))+((COUNTIFS(SWISSW!$I:$I,TOTAL_MATCHUP!$A32,SWISSW!$J:$J,TOTAL_MATCHUP!AC$1,SWISSW!$F:$F,"Lost")+COUNTIFS(SWISSW!$I:$I,TOTAL_MATCHUP!AC$1,SWISSW!$J:$J,TOTAL_MATCHUP!$A32,SWISSW!$F:$F,"Won"))))*IF(ROW()=COLUMN(),0,1)</f>
        <v>0</v>
      </c>
      <c r="AD32" s="14">
        <f ca="1">(((COUNTIFS(SWISSW!$I:$I,TOTAL_MATCHUP!$A32,SWISSW!$J:$J,TOTAL_MATCHUP!AD$1,SWISSW!$F:$F,"Won")+COUNTIFS(SWISSW!$I:$I,TOTAL_MATCHUP!AD$1,SWISSW!$J:$J,TOTAL_MATCHUP!$A32,SWISSW!$F:$F,"Lost")))+((COUNTIFS(SWISSW!$I:$I,TOTAL_MATCHUP!$A32,SWISSW!$J:$J,TOTAL_MATCHUP!AD$1,SWISSW!$F:$F,"Lost")+COUNTIFS(SWISSW!$I:$I,TOTAL_MATCHUP!AD$1,SWISSW!$J:$J,TOTAL_MATCHUP!$A32,SWISSW!$F:$F,"Won"))))*IF(ROW()=COLUMN(),0,1)</f>
        <v>0</v>
      </c>
      <c r="AE32" s="14">
        <f ca="1">(((COUNTIFS(SWISSW!$I:$I,TOTAL_MATCHUP!$A32,SWISSW!$J:$J,TOTAL_MATCHUP!AE$1,SWISSW!$F:$F,"Won")+COUNTIFS(SWISSW!$I:$I,TOTAL_MATCHUP!AE$1,SWISSW!$J:$J,TOTAL_MATCHUP!$A32,SWISSW!$F:$F,"Lost")))+((COUNTIFS(SWISSW!$I:$I,TOTAL_MATCHUP!$A32,SWISSW!$J:$J,TOTAL_MATCHUP!AE$1,SWISSW!$F:$F,"Lost")+COUNTIFS(SWISSW!$I:$I,TOTAL_MATCHUP!AE$1,SWISSW!$J:$J,TOTAL_MATCHUP!$A32,SWISSW!$F:$F,"Won"))))*IF(ROW()=COLUMN(),0,1)</f>
        <v>0</v>
      </c>
      <c r="AF32" s="14">
        <f ca="1">(((COUNTIFS(SWISSW!$I:$I,TOTAL_MATCHUP!$A32,SWISSW!$J:$J,TOTAL_MATCHUP!AF$1,SWISSW!$F:$F,"Won")+COUNTIFS(SWISSW!$I:$I,TOTAL_MATCHUP!AF$1,SWISSW!$J:$J,TOTAL_MATCHUP!$A32,SWISSW!$F:$F,"Lost")))+((COUNTIFS(SWISSW!$I:$I,TOTAL_MATCHUP!$A32,SWISSW!$J:$J,TOTAL_MATCHUP!AF$1,SWISSW!$F:$F,"Lost")+COUNTIFS(SWISSW!$I:$I,TOTAL_MATCHUP!AF$1,SWISSW!$J:$J,TOTAL_MATCHUP!$A32,SWISSW!$F:$F,"Won"))))*IF(ROW()=COLUMN(),0,1)</f>
        <v>0</v>
      </c>
      <c r="AG32" s="14">
        <f ca="1">(((COUNTIFS(SWISSW!$I:$I,TOTAL_MATCHUP!$A32,SWISSW!$J:$J,TOTAL_MATCHUP!AG$1,SWISSW!$F:$F,"Won")+COUNTIFS(SWISSW!$I:$I,TOTAL_MATCHUP!AG$1,SWISSW!$J:$J,TOTAL_MATCHUP!$A32,SWISSW!$F:$F,"Lost")))+((COUNTIFS(SWISSW!$I:$I,TOTAL_MATCHUP!$A32,SWISSW!$J:$J,TOTAL_MATCHUP!AG$1,SWISSW!$F:$F,"Lost")+COUNTIFS(SWISSW!$I:$I,TOTAL_MATCHUP!AG$1,SWISSW!$J:$J,TOTAL_MATCHUP!$A32,SWISSW!$F:$F,"Won"))))*IF(ROW()=COLUMN(),0,1)</f>
        <v>0</v>
      </c>
      <c r="AH32" s="14">
        <f ca="1">(((COUNTIFS(SWISSW!$I:$I,TOTAL_MATCHUP!$A32,SWISSW!$J:$J,TOTAL_MATCHUP!AH$1,SWISSW!$F:$F,"Won")+COUNTIFS(SWISSW!$I:$I,TOTAL_MATCHUP!AH$1,SWISSW!$J:$J,TOTAL_MATCHUP!$A32,SWISSW!$F:$F,"Lost")))+((COUNTIFS(SWISSW!$I:$I,TOTAL_MATCHUP!$A32,SWISSW!$J:$J,TOTAL_MATCHUP!AH$1,SWISSW!$F:$F,"Lost")+COUNTIFS(SWISSW!$I:$I,TOTAL_MATCHUP!AH$1,SWISSW!$J:$J,TOTAL_MATCHUP!$A32,SWISSW!$F:$F,"Won"))))*IF(ROW()=COLUMN(),0,1)</f>
        <v>0</v>
      </c>
      <c r="AI32" s="14">
        <f ca="1">(((COUNTIFS(SWISSW!$I:$I,TOTAL_MATCHUP!$A32,SWISSW!$J:$J,TOTAL_MATCHUP!AI$1,SWISSW!$F:$F,"Won")+COUNTIFS(SWISSW!$I:$I,TOTAL_MATCHUP!AI$1,SWISSW!$J:$J,TOTAL_MATCHUP!$A32,SWISSW!$F:$F,"Lost")))+((COUNTIFS(SWISSW!$I:$I,TOTAL_MATCHUP!$A32,SWISSW!$J:$J,TOTAL_MATCHUP!AI$1,SWISSW!$F:$F,"Lost")+COUNTIFS(SWISSW!$I:$I,TOTAL_MATCHUP!AI$1,SWISSW!$J:$J,TOTAL_MATCHUP!$A32,SWISSW!$F:$F,"Won"))))*IF(ROW()=COLUMN(),0,1)</f>
        <v>0</v>
      </c>
      <c r="AJ32" s="14">
        <f ca="1">(((COUNTIFS(SWISSW!$I:$I,TOTAL_MATCHUP!$A32,SWISSW!$J:$J,TOTAL_MATCHUP!AJ$1,SWISSW!$F:$F,"Won")+COUNTIFS(SWISSW!$I:$I,TOTAL_MATCHUP!AJ$1,SWISSW!$J:$J,TOTAL_MATCHUP!$A32,SWISSW!$F:$F,"Lost")))+((COUNTIFS(SWISSW!$I:$I,TOTAL_MATCHUP!$A32,SWISSW!$J:$J,TOTAL_MATCHUP!AJ$1,SWISSW!$F:$F,"Lost")+COUNTIFS(SWISSW!$I:$I,TOTAL_MATCHUP!AJ$1,SWISSW!$J:$J,TOTAL_MATCHUP!$A32,SWISSW!$F:$F,"Won"))))*IF(ROW()=COLUMN(),0,1)</f>
        <v>0</v>
      </c>
      <c r="AK32" s="14">
        <f ca="1">(((COUNTIFS(SWISSW!$I:$I,TOTAL_MATCHUP!$A32,SWISSW!$J:$J,TOTAL_MATCHUP!AK$1,SWISSW!$F:$F,"Won")+COUNTIFS(SWISSW!$I:$I,TOTAL_MATCHUP!AK$1,SWISSW!$J:$J,TOTAL_MATCHUP!$A32,SWISSW!$F:$F,"Lost")))+((COUNTIFS(SWISSW!$I:$I,TOTAL_MATCHUP!$A32,SWISSW!$J:$J,TOTAL_MATCHUP!AK$1,SWISSW!$F:$F,"Lost")+COUNTIFS(SWISSW!$I:$I,TOTAL_MATCHUP!AK$1,SWISSW!$J:$J,TOTAL_MATCHUP!$A32,SWISSW!$F:$F,"Won"))))*IF(ROW()=COLUMN(),0,1)</f>
        <v>0</v>
      </c>
      <c r="AL32" s="14">
        <f ca="1">(((COUNTIFS(SWISSW!$I:$I,TOTAL_MATCHUP!$A32,SWISSW!$J:$J,TOTAL_MATCHUP!AL$1,SWISSW!$F:$F,"Won")+COUNTIFS(SWISSW!$I:$I,TOTAL_MATCHUP!AL$1,SWISSW!$J:$J,TOTAL_MATCHUP!$A32,SWISSW!$F:$F,"Lost")))+((COUNTIFS(SWISSW!$I:$I,TOTAL_MATCHUP!$A32,SWISSW!$J:$J,TOTAL_MATCHUP!AL$1,SWISSW!$F:$F,"Lost")+COUNTIFS(SWISSW!$I:$I,TOTAL_MATCHUP!AL$1,SWISSW!$J:$J,TOTAL_MATCHUP!$A32,SWISSW!$F:$F,"Won"))))*IF(ROW()=COLUMN(),0,1)</f>
        <v>0</v>
      </c>
      <c r="AM32" s="14">
        <f ca="1">(((COUNTIFS(SWISSW!$I:$I,TOTAL_MATCHUP!$A32,SWISSW!$J:$J,TOTAL_MATCHUP!AM$1,SWISSW!$F:$F,"Won")+COUNTIFS(SWISSW!$I:$I,TOTAL_MATCHUP!AM$1,SWISSW!$J:$J,TOTAL_MATCHUP!$A32,SWISSW!$F:$F,"Lost")))+((COUNTIFS(SWISSW!$I:$I,TOTAL_MATCHUP!$A32,SWISSW!$J:$J,TOTAL_MATCHUP!AM$1,SWISSW!$F:$F,"Lost")+COUNTIFS(SWISSW!$I:$I,TOTAL_MATCHUP!AM$1,SWISSW!$J:$J,TOTAL_MATCHUP!$A32,SWISSW!$F:$F,"Won"))))*IF(ROW()=COLUMN(),0,1)</f>
        <v>0</v>
      </c>
      <c r="AN32" s="14">
        <f ca="1">(((COUNTIFS(SWISSW!$I:$I,TOTAL_MATCHUP!$A32,SWISSW!$J:$J,TOTAL_MATCHUP!AN$1,SWISSW!$F:$F,"Won")+COUNTIFS(SWISSW!$I:$I,TOTAL_MATCHUP!AN$1,SWISSW!$J:$J,TOTAL_MATCHUP!$A32,SWISSW!$F:$F,"Lost")))+((COUNTIFS(SWISSW!$I:$I,TOTAL_MATCHUP!$A32,SWISSW!$J:$J,TOTAL_MATCHUP!AN$1,SWISSW!$F:$F,"Lost")+COUNTIFS(SWISSW!$I:$I,TOTAL_MATCHUP!AN$1,SWISSW!$J:$J,TOTAL_MATCHUP!$A32,SWISSW!$F:$F,"Won"))))*IF(ROW()=COLUMN(),0,1)</f>
        <v>0</v>
      </c>
      <c r="AO32" s="14">
        <f ca="1">(((COUNTIFS(SWISSW!$I:$I,TOTAL_MATCHUP!$A32,SWISSW!$J:$J,TOTAL_MATCHUP!AO$1,SWISSW!$F:$F,"Won")+COUNTIFS(SWISSW!$I:$I,TOTAL_MATCHUP!AO$1,SWISSW!$J:$J,TOTAL_MATCHUP!$A32,SWISSW!$F:$F,"Lost")))+((COUNTIFS(SWISSW!$I:$I,TOTAL_MATCHUP!$A32,SWISSW!$J:$J,TOTAL_MATCHUP!AO$1,SWISSW!$F:$F,"Lost")+COUNTIFS(SWISSW!$I:$I,TOTAL_MATCHUP!AO$1,SWISSW!$J:$J,TOTAL_MATCHUP!$A32,SWISSW!$F:$F,"Won"))))*IF(ROW()=COLUMN(),0,1)</f>
        <v>1</v>
      </c>
      <c r="AP32" s="14">
        <f ca="1">(((COUNTIFS(SWISSW!$I:$I,TOTAL_MATCHUP!$A32,SWISSW!$J:$J,TOTAL_MATCHUP!AP$1,SWISSW!$F:$F,"Won")+COUNTIFS(SWISSW!$I:$I,TOTAL_MATCHUP!AP$1,SWISSW!$J:$J,TOTAL_MATCHUP!$A32,SWISSW!$F:$F,"Lost")))+((COUNTIFS(SWISSW!$I:$I,TOTAL_MATCHUP!$A32,SWISSW!$J:$J,TOTAL_MATCHUP!AP$1,SWISSW!$F:$F,"Lost")+COUNTIFS(SWISSW!$I:$I,TOTAL_MATCHUP!AP$1,SWISSW!$J:$J,TOTAL_MATCHUP!$A32,SWISSW!$F:$F,"Won"))))*IF(ROW()=COLUMN(),0,1)</f>
        <v>0</v>
      </c>
      <c r="AQ32" s="14">
        <f ca="1">(((COUNTIFS(SWISSW!$I:$I,TOTAL_MATCHUP!$A32,SWISSW!$J:$J,TOTAL_MATCHUP!AQ$1,SWISSW!$F:$F,"Won")+COUNTIFS(SWISSW!$I:$I,TOTAL_MATCHUP!AQ$1,SWISSW!$J:$J,TOTAL_MATCHUP!$A32,SWISSW!$F:$F,"Lost")))+((COUNTIFS(SWISSW!$I:$I,TOTAL_MATCHUP!$A32,SWISSW!$J:$J,TOTAL_MATCHUP!AQ$1,SWISSW!$F:$F,"Lost")+COUNTIFS(SWISSW!$I:$I,TOTAL_MATCHUP!AQ$1,SWISSW!$J:$J,TOTAL_MATCHUP!$A32,SWISSW!$F:$F,"Won"))))*IF(ROW()=COLUMN(),0,1)</f>
        <v>0</v>
      </c>
      <c r="AR32" s="14">
        <f ca="1">(((COUNTIFS(SWISSW!$I:$I,TOTAL_MATCHUP!$A32,SWISSW!$J:$J,TOTAL_MATCHUP!AR$1,SWISSW!$F:$F,"Won")+COUNTIFS(SWISSW!$I:$I,TOTAL_MATCHUP!AR$1,SWISSW!$J:$J,TOTAL_MATCHUP!$A32,SWISSW!$F:$F,"Lost")))+((COUNTIFS(SWISSW!$I:$I,TOTAL_MATCHUP!$A32,SWISSW!$J:$J,TOTAL_MATCHUP!AR$1,SWISSW!$F:$F,"Lost")+COUNTIFS(SWISSW!$I:$I,TOTAL_MATCHUP!AR$1,SWISSW!$J:$J,TOTAL_MATCHUP!$A32,SWISSW!$F:$F,"Won"))))*IF(ROW()=COLUMN(),0,1)</f>
        <v>0</v>
      </c>
      <c r="AS32" s="14">
        <f ca="1">(((COUNTIFS(SWISSW!$I:$I,TOTAL_MATCHUP!$A32,SWISSW!$J:$J,TOTAL_MATCHUP!AS$1,SWISSW!$F:$F,"Won")+COUNTIFS(SWISSW!$I:$I,TOTAL_MATCHUP!AS$1,SWISSW!$J:$J,TOTAL_MATCHUP!$A32,SWISSW!$F:$F,"Lost")))+((COUNTIFS(SWISSW!$I:$I,TOTAL_MATCHUP!$A32,SWISSW!$J:$J,TOTAL_MATCHUP!AS$1,SWISSW!$F:$F,"Lost")+COUNTIFS(SWISSW!$I:$I,TOTAL_MATCHUP!AS$1,SWISSW!$J:$J,TOTAL_MATCHUP!$A32,SWISSW!$F:$F,"Won"))))*IF(ROW()=COLUMN(),0,1)</f>
        <v>0</v>
      </c>
      <c r="AT32" s="14">
        <f ca="1">(((COUNTIFS(SWISSW!$I:$I,TOTAL_MATCHUP!$A32,SWISSW!$J:$J,TOTAL_MATCHUP!AT$1,SWISSW!$F:$F,"Won")+COUNTIFS(SWISSW!$I:$I,TOTAL_MATCHUP!AT$1,SWISSW!$J:$J,TOTAL_MATCHUP!$A32,SWISSW!$F:$F,"Lost")))+((COUNTIFS(SWISSW!$I:$I,TOTAL_MATCHUP!$A32,SWISSW!$J:$J,TOTAL_MATCHUP!AT$1,SWISSW!$F:$F,"Lost")+COUNTIFS(SWISSW!$I:$I,TOTAL_MATCHUP!AT$1,SWISSW!$J:$J,TOTAL_MATCHUP!$A32,SWISSW!$F:$F,"Won"))))*IF(ROW()=COLUMN(),0,1)</f>
        <v>0</v>
      </c>
      <c r="AU32" s="14">
        <f ca="1">(((COUNTIFS(SWISSW!$I:$I,TOTAL_MATCHUP!$A32,SWISSW!$J:$J,TOTAL_MATCHUP!AU$1,SWISSW!$F:$F,"Won")+COUNTIFS(SWISSW!$I:$I,TOTAL_MATCHUP!AU$1,SWISSW!$J:$J,TOTAL_MATCHUP!$A32,SWISSW!$F:$F,"Lost")))+((COUNTIFS(SWISSW!$I:$I,TOTAL_MATCHUP!$A32,SWISSW!$J:$J,TOTAL_MATCHUP!AU$1,SWISSW!$F:$F,"Lost")+COUNTIFS(SWISSW!$I:$I,TOTAL_MATCHUP!AU$1,SWISSW!$J:$J,TOTAL_MATCHUP!$A32,SWISSW!$F:$F,"Won"))))*IF(ROW()=COLUMN(),0,1)</f>
        <v>0</v>
      </c>
      <c r="AV32" s="14">
        <f ca="1">(((COUNTIFS(SWISSW!$I:$I,TOTAL_MATCHUP!$A32,SWISSW!$J:$J,TOTAL_MATCHUP!AV$1,SWISSW!$F:$F,"Won")+COUNTIFS(SWISSW!$I:$I,TOTAL_MATCHUP!AV$1,SWISSW!$J:$J,TOTAL_MATCHUP!$A32,SWISSW!$F:$F,"Lost")))+((COUNTIFS(SWISSW!$I:$I,TOTAL_MATCHUP!$A32,SWISSW!$J:$J,TOTAL_MATCHUP!AV$1,SWISSW!$F:$F,"Lost")+COUNTIFS(SWISSW!$I:$I,TOTAL_MATCHUP!AV$1,SWISSW!$J:$J,TOTAL_MATCHUP!$A32,SWISSW!$F:$F,"Won"))))*IF(ROW()=COLUMN(),0,1)</f>
        <v>0</v>
      </c>
      <c r="AW32" s="14">
        <f ca="1">(((COUNTIFS(SWISSW!$I:$I,TOTAL_MATCHUP!$A32,SWISSW!$J:$J,TOTAL_MATCHUP!AW$1,SWISSW!$F:$F,"Won")+COUNTIFS(SWISSW!$I:$I,TOTAL_MATCHUP!AW$1,SWISSW!$J:$J,TOTAL_MATCHUP!$A32,SWISSW!$F:$F,"Lost")))+((COUNTIFS(SWISSW!$I:$I,TOTAL_MATCHUP!$A32,SWISSW!$J:$J,TOTAL_MATCHUP!AW$1,SWISSW!$F:$F,"Lost")+COUNTIFS(SWISSW!$I:$I,TOTAL_MATCHUP!AW$1,SWISSW!$J:$J,TOTAL_MATCHUP!$A32,SWISSW!$F:$F,"Won"))))*IF(ROW()=COLUMN(),0,1)</f>
        <v>0</v>
      </c>
      <c r="AX32" s="14">
        <f ca="1">(((COUNTIFS(SWISSW!$I:$I,TOTAL_MATCHUP!$A32,SWISSW!$J:$J,TOTAL_MATCHUP!AX$1,SWISSW!$F:$F,"Won")+COUNTIFS(SWISSW!$I:$I,TOTAL_MATCHUP!AX$1,SWISSW!$J:$J,TOTAL_MATCHUP!$A32,SWISSW!$F:$F,"Lost")))+((COUNTIFS(SWISSW!$I:$I,TOTAL_MATCHUP!$A32,SWISSW!$J:$J,TOTAL_MATCHUP!AX$1,SWISSW!$F:$F,"Lost")+COUNTIFS(SWISSW!$I:$I,TOTAL_MATCHUP!AX$1,SWISSW!$J:$J,TOTAL_MATCHUP!$A32,SWISSW!$F:$F,"Won"))))*IF(ROW()=COLUMN(),0,1)</f>
        <v>0</v>
      </c>
      <c r="AY32" s="14">
        <f ca="1">(((COUNTIFS(SWISSW!$I:$I,TOTAL_MATCHUP!$A32,SWISSW!$J:$J,TOTAL_MATCHUP!AY$1,SWISSW!$F:$F,"Won")+COUNTIFS(SWISSW!$I:$I,TOTAL_MATCHUP!AY$1,SWISSW!$J:$J,TOTAL_MATCHUP!$A32,SWISSW!$F:$F,"Lost")))+((COUNTIFS(SWISSW!$I:$I,TOTAL_MATCHUP!$A32,SWISSW!$J:$J,TOTAL_MATCHUP!AY$1,SWISSW!$F:$F,"Lost")+COUNTIFS(SWISSW!$I:$I,TOTAL_MATCHUP!AY$1,SWISSW!$J:$J,TOTAL_MATCHUP!$A32,SWISSW!$F:$F,"Won"))))*IF(ROW()=COLUMN(),0,1)</f>
        <v>0</v>
      </c>
      <c r="AZ32" s="14">
        <f ca="1">(((COUNTIFS(SWISSW!$I:$I,TOTAL_MATCHUP!$A32,SWISSW!$J:$J,TOTAL_MATCHUP!AZ$1,SWISSW!$F:$F,"Won")+COUNTIFS(SWISSW!$I:$I,TOTAL_MATCHUP!AZ$1,SWISSW!$J:$J,TOTAL_MATCHUP!$A32,SWISSW!$F:$F,"Lost")))+((COUNTIFS(SWISSW!$I:$I,TOTAL_MATCHUP!$A32,SWISSW!$J:$J,TOTAL_MATCHUP!AZ$1,SWISSW!$F:$F,"Lost")+COUNTIFS(SWISSW!$I:$I,TOTAL_MATCHUP!AZ$1,SWISSW!$J:$J,TOTAL_MATCHUP!$A32,SWISSW!$F:$F,"Won"))))*IF(ROW()=COLUMN(),0,1)</f>
        <v>0</v>
      </c>
      <c r="BA32" s="14">
        <f ca="1">(((COUNTIFS(SWISSW!$I:$I,TOTAL_MATCHUP!$A32,SWISSW!$J:$J,TOTAL_MATCHUP!BA$1,SWISSW!$F:$F,"Won")+COUNTIFS(SWISSW!$I:$I,TOTAL_MATCHUP!BA$1,SWISSW!$J:$J,TOTAL_MATCHUP!$A32,SWISSW!$F:$F,"Lost")))+((COUNTIFS(SWISSW!$I:$I,TOTAL_MATCHUP!$A32,SWISSW!$J:$J,TOTAL_MATCHUP!BA$1,SWISSW!$F:$F,"Lost")+COUNTIFS(SWISSW!$I:$I,TOTAL_MATCHUP!BA$1,SWISSW!$J:$J,TOTAL_MATCHUP!$A32,SWISSW!$F:$F,"Won"))))*IF(ROW()=COLUMN(),0,1)</f>
        <v>0</v>
      </c>
      <c r="BB32" s="14">
        <f ca="1">(((COUNTIFS(SWISSW!$I:$I,TOTAL_MATCHUP!$A32,SWISSW!$J:$J,TOTAL_MATCHUP!BB$1,SWISSW!$F:$F,"Won")+COUNTIFS(SWISSW!$I:$I,TOTAL_MATCHUP!BB$1,SWISSW!$J:$J,TOTAL_MATCHUP!$A32,SWISSW!$F:$F,"Lost")))+((COUNTIFS(SWISSW!$I:$I,TOTAL_MATCHUP!$A32,SWISSW!$J:$J,TOTAL_MATCHUP!BB$1,SWISSW!$F:$F,"Lost")+COUNTIFS(SWISSW!$I:$I,TOTAL_MATCHUP!BB$1,SWISSW!$J:$J,TOTAL_MATCHUP!$A32,SWISSW!$F:$F,"Won"))))*IF(ROW()=COLUMN(),0,1)</f>
        <v>0</v>
      </c>
      <c r="BC32" s="14">
        <f ca="1">(((COUNTIFS(SWISSW!$I:$I,TOTAL_MATCHUP!$A32,SWISSW!$J:$J,TOTAL_MATCHUP!BC$1,SWISSW!$F:$F,"Won")+COUNTIFS(SWISSW!$I:$I,TOTAL_MATCHUP!BC$1,SWISSW!$J:$J,TOTAL_MATCHUP!$A32,SWISSW!$F:$F,"Lost")))+((COUNTIFS(SWISSW!$I:$I,TOTAL_MATCHUP!$A32,SWISSW!$J:$J,TOTAL_MATCHUP!BC$1,SWISSW!$F:$F,"Lost")+COUNTIFS(SWISSW!$I:$I,TOTAL_MATCHUP!BC$1,SWISSW!$J:$J,TOTAL_MATCHUP!$A32,SWISSW!$F:$F,"Won"))))*IF(ROW()=COLUMN(),0,1)</f>
        <v>0</v>
      </c>
      <c r="BD32" s="14">
        <f ca="1">(((COUNTIFS(SWISSW!$I:$I,TOTAL_MATCHUP!$A32,SWISSW!$J:$J,TOTAL_MATCHUP!BD$1,SWISSW!$F:$F,"Won")+COUNTIFS(SWISSW!$I:$I,TOTAL_MATCHUP!BD$1,SWISSW!$J:$J,TOTAL_MATCHUP!$A32,SWISSW!$F:$F,"Lost")))+((COUNTIFS(SWISSW!$I:$I,TOTAL_MATCHUP!$A32,SWISSW!$J:$J,TOTAL_MATCHUP!BD$1,SWISSW!$F:$F,"Lost")+COUNTIFS(SWISSW!$I:$I,TOTAL_MATCHUP!BD$1,SWISSW!$J:$J,TOTAL_MATCHUP!$A32,SWISSW!$F:$F,"Won"))))*IF(ROW()=COLUMN(),0,1)</f>
        <v>0</v>
      </c>
      <c r="BE32" s="14">
        <f ca="1">(((COUNTIFS(SWISSW!$I:$I,TOTAL_MATCHUP!$A32,SWISSW!$J:$J,TOTAL_MATCHUP!BE$1,SWISSW!$F:$F,"Won")+COUNTIFS(SWISSW!$I:$I,TOTAL_MATCHUP!BE$1,SWISSW!$J:$J,TOTAL_MATCHUP!$A32,SWISSW!$F:$F,"Lost")))+((COUNTIFS(SWISSW!$I:$I,TOTAL_MATCHUP!$A32,SWISSW!$J:$J,TOTAL_MATCHUP!BE$1,SWISSW!$F:$F,"Lost")+COUNTIFS(SWISSW!$I:$I,TOTAL_MATCHUP!BE$1,SWISSW!$J:$J,TOTAL_MATCHUP!$A32,SWISSW!$F:$F,"Won"))))*IF(ROW()=COLUMN(),0,1)</f>
        <v>0</v>
      </c>
      <c r="BF32" s="14">
        <f ca="1">(((COUNTIFS(SWISSW!$I:$I,TOTAL_MATCHUP!$A32,SWISSW!$J:$J,TOTAL_MATCHUP!BF$1,SWISSW!$F:$F,"Won")+COUNTIFS(SWISSW!$I:$I,TOTAL_MATCHUP!BF$1,SWISSW!$J:$J,TOTAL_MATCHUP!$A32,SWISSW!$F:$F,"Lost")))+((COUNTIFS(SWISSW!$I:$I,TOTAL_MATCHUP!$A32,SWISSW!$J:$J,TOTAL_MATCHUP!BF$1,SWISSW!$F:$F,"Lost")+COUNTIFS(SWISSW!$I:$I,TOTAL_MATCHUP!BF$1,SWISSW!$J:$J,TOTAL_MATCHUP!$A32,SWISSW!$F:$F,"Won"))))*IF(ROW()=COLUMN(),0,1)</f>
        <v>0</v>
      </c>
    </row>
    <row r="33" spans="1:58" ht="55" customHeight="1" x14ac:dyDescent="0.3">
      <c r="A33" s="3" t="str">
        <f ca="1">MATCHUP!A33</f>
        <v>Mono Black Sacrifice</v>
      </c>
      <c r="B33" s="14">
        <f ca="1">(((COUNTIFS(SWISSW!$I:$I,TOTAL_MATCHUP!$A33,SWISSW!$J:$J,TOTAL_MATCHUP!B$1,SWISSW!$F:$F,"Won")+COUNTIFS(SWISSW!$I:$I,TOTAL_MATCHUP!B$1,SWISSW!$J:$J,TOTAL_MATCHUP!$A33,SWISSW!$F:$F,"Lost")))+((COUNTIFS(SWISSW!$I:$I,TOTAL_MATCHUP!$A33,SWISSW!$J:$J,TOTAL_MATCHUP!B$1,SWISSW!$F:$F,"Lost")+COUNTIFS(SWISSW!$I:$I,TOTAL_MATCHUP!B$1,SWISSW!$J:$J,TOTAL_MATCHUP!$A33,SWISSW!$F:$F,"Won"))))*IF(ROW()=COLUMN(),0,1)</f>
        <v>4</v>
      </c>
      <c r="C33" s="14">
        <f ca="1">(((COUNTIFS(SWISSW!$I:$I,TOTAL_MATCHUP!$A33,SWISSW!$J:$J,TOTAL_MATCHUP!C$1,SWISSW!$F:$F,"Won")+COUNTIFS(SWISSW!$I:$I,TOTAL_MATCHUP!C$1,SWISSW!$J:$J,TOTAL_MATCHUP!$A33,SWISSW!$F:$F,"Lost")))+((COUNTIFS(SWISSW!$I:$I,TOTAL_MATCHUP!$A33,SWISSW!$J:$J,TOTAL_MATCHUP!C$1,SWISSW!$F:$F,"Lost")+COUNTIFS(SWISSW!$I:$I,TOTAL_MATCHUP!C$1,SWISSW!$J:$J,TOTAL_MATCHUP!$A33,SWISSW!$F:$F,"Won"))))*IF(ROW()=COLUMN(),0,1)</f>
        <v>5</v>
      </c>
      <c r="D33" s="14">
        <f ca="1">(((COUNTIFS(SWISSW!$I:$I,TOTAL_MATCHUP!$A33,SWISSW!$J:$J,TOTAL_MATCHUP!D$1,SWISSW!$F:$F,"Won")+COUNTIFS(SWISSW!$I:$I,TOTAL_MATCHUP!D$1,SWISSW!$J:$J,TOTAL_MATCHUP!$A33,SWISSW!$F:$F,"Lost")))+((COUNTIFS(SWISSW!$I:$I,TOTAL_MATCHUP!$A33,SWISSW!$J:$J,TOTAL_MATCHUP!D$1,SWISSW!$F:$F,"Lost")+COUNTIFS(SWISSW!$I:$I,TOTAL_MATCHUP!D$1,SWISSW!$J:$J,TOTAL_MATCHUP!$A33,SWISSW!$F:$F,"Won"))))*IF(ROW()=COLUMN(),0,1)</f>
        <v>2</v>
      </c>
      <c r="E33" s="14">
        <f ca="1">(((COUNTIFS(SWISSW!$I:$I,TOTAL_MATCHUP!$A33,SWISSW!$J:$J,TOTAL_MATCHUP!E$1,SWISSW!$F:$F,"Won")+COUNTIFS(SWISSW!$I:$I,TOTAL_MATCHUP!E$1,SWISSW!$J:$J,TOTAL_MATCHUP!$A33,SWISSW!$F:$F,"Lost")))+((COUNTIFS(SWISSW!$I:$I,TOTAL_MATCHUP!$A33,SWISSW!$J:$J,TOTAL_MATCHUP!E$1,SWISSW!$F:$F,"Lost")+COUNTIFS(SWISSW!$I:$I,TOTAL_MATCHUP!E$1,SWISSW!$J:$J,TOTAL_MATCHUP!$A33,SWISSW!$F:$F,"Won"))))*IF(ROW()=COLUMN(),0,1)</f>
        <v>1</v>
      </c>
      <c r="F33" s="14">
        <f ca="1">(((COUNTIFS(SWISSW!$I:$I,TOTAL_MATCHUP!$A33,SWISSW!$J:$J,TOTAL_MATCHUP!F$1,SWISSW!$F:$F,"Won")+COUNTIFS(SWISSW!$I:$I,TOTAL_MATCHUP!F$1,SWISSW!$J:$J,TOTAL_MATCHUP!$A33,SWISSW!$F:$F,"Lost")))+((COUNTIFS(SWISSW!$I:$I,TOTAL_MATCHUP!$A33,SWISSW!$J:$J,TOTAL_MATCHUP!F$1,SWISSW!$F:$F,"Lost")+COUNTIFS(SWISSW!$I:$I,TOTAL_MATCHUP!F$1,SWISSW!$J:$J,TOTAL_MATCHUP!$A33,SWISSW!$F:$F,"Won"))))*IF(ROW()=COLUMN(),0,1)</f>
        <v>1</v>
      </c>
      <c r="G33" s="14">
        <f ca="1">(((COUNTIFS(SWISSW!$I:$I,TOTAL_MATCHUP!$A33,SWISSW!$J:$J,TOTAL_MATCHUP!G$1,SWISSW!$F:$F,"Won")+COUNTIFS(SWISSW!$I:$I,TOTAL_MATCHUP!G$1,SWISSW!$J:$J,TOTAL_MATCHUP!$A33,SWISSW!$F:$F,"Lost")))+((COUNTIFS(SWISSW!$I:$I,TOTAL_MATCHUP!$A33,SWISSW!$J:$J,TOTAL_MATCHUP!G$1,SWISSW!$F:$F,"Lost")+COUNTIFS(SWISSW!$I:$I,TOTAL_MATCHUP!G$1,SWISSW!$J:$J,TOTAL_MATCHUP!$A33,SWISSW!$F:$F,"Won"))))*IF(ROW()=COLUMN(),0,1)</f>
        <v>4</v>
      </c>
      <c r="H33" s="14">
        <f ca="1">(((COUNTIFS(SWISSW!$I:$I,TOTAL_MATCHUP!$A33,SWISSW!$J:$J,TOTAL_MATCHUP!H$1,SWISSW!$F:$F,"Won")+COUNTIFS(SWISSW!$I:$I,TOTAL_MATCHUP!H$1,SWISSW!$J:$J,TOTAL_MATCHUP!$A33,SWISSW!$F:$F,"Lost")))+((COUNTIFS(SWISSW!$I:$I,TOTAL_MATCHUP!$A33,SWISSW!$J:$J,TOTAL_MATCHUP!H$1,SWISSW!$F:$F,"Lost")+COUNTIFS(SWISSW!$I:$I,TOTAL_MATCHUP!H$1,SWISSW!$J:$J,TOTAL_MATCHUP!$A33,SWISSW!$F:$F,"Won"))))*IF(ROW()=COLUMN(),0,1)</f>
        <v>1</v>
      </c>
      <c r="I33" s="14">
        <f ca="1">(((COUNTIFS(SWISSW!$I:$I,TOTAL_MATCHUP!$A33,SWISSW!$J:$J,TOTAL_MATCHUP!I$1,SWISSW!$F:$F,"Won")+COUNTIFS(SWISSW!$I:$I,TOTAL_MATCHUP!I$1,SWISSW!$J:$J,TOTAL_MATCHUP!$A33,SWISSW!$F:$F,"Lost")))+((COUNTIFS(SWISSW!$I:$I,TOTAL_MATCHUP!$A33,SWISSW!$J:$J,TOTAL_MATCHUP!I$1,SWISSW!$F:$F,"Lost")+COUNTIFS(SWISSW!$I:$I,TOTAL_MATCHUP!I$1,SWISSW!$J:$J,TOTAL_MATCHUP!$A33,SWISSW!$F:$F,"Won"))))*IF(ROW()=COLUMN(),0,1)</f>
        <v>2</v>
      </c>
      <c r="J33" s="14">
        <f ca="1">(((COUNTIFS(SWISSW!$I:$I,TOTAL_MATCHUP!$A33,SWISSW!$J:$J,TOTAL_MATCHUP!J$1,SWISSW!$F:$F,"Won")+COUNTIFS(SWISSW!$I:$I,TOTAL_MATCHUP!J$1,SWISSW!$J:$J,TOTAL_MATCHUP!$A33,SWISSW!$F:$F,"Lost")))+((COUNTIFS(SWISSW!$I:$I,TOTAL_MATCHUP!$A33,SWISSW!$J:$J,TOTAL_MATCHUP!J$1,SWISSW!$F:$F,"Lost")+COUNTIFS(SWISSW!$I:$I,TOTAL_MATCHUP!J$1,SWISSW!$J:$J,TOTAL_MATCHUP!$A33,SWISSW!$F:$F,"Won"))))*IF(ROW()=COLUMN(),0,1)</f>
        <v>0</v>
      </c>
      <c r="K33" s="14">
        <f ca="1">(((COUNTIFS(SWISSW!$I:$I,TOTAL_MATCHUP!$A33,SWISSW!$J:$J,TOTAL_MATCHUP!K$1,SWISSW!$F:$F,"Won")+COUNTIFS(SWISSW!$I:$I,TOTAL_MATCHUP!K$1,SWISSW!$J:$J,TOTAL_MATCHUP!$A33,SWISSW!$F:$F,"Lost")))+((COUNTIFS(SWISSW!$I:$I,TOTAL_MATCHUP!$A33,SWISSW!$J:$J,TOTAL_MATCHUP!K$1,SWISSW!$F:$F,"Lost")+COUNTIFS(SWISSW!$I:$I,TOTAL_MATCHUP!K$1,SWISSW!$J:$J,TOTAL_MATCHUP!$A33,SWISSW!$F:$F,"Won"))))*IF(ROW()=COLUMN(),0,1)</f>
        <v>0</v>
      </c>
      <c r="L33" s="14">
        <f ca="1">(((COUNTIFS(SWISSW!$I:$I,TOTAL_MATCHUP!$A33,SWISSW!$J:$J,TOTAL_MATCHUP!L$1,SWISSW!$F:$F,"Won")+COUNTIFS(SWISSW!$I:$I,TOTAL_MATCHUP!L$1,SWISSW!$J:$J,TOTAL_MATCHUP!$A33,SWISSW!$F:$F,"Lost")))+((COUNTIFS(SWISSW!$I:$I,TOTAL_MATCHUP!$A33,SWISSW!$J:$J,TOTAL_MATCHUP!L$1,SWISSW!$F:$F,"Lost")+COUNTIFS(SWISSW!$I:$I,TOTAL_MATCHUP!L$1,SWISSW!$J:$J,TOTAL_MATCHUP!$A33,SWISSW!$F:$F,"Won"))))*IF(ROW()=COLUMN(),0,1)</f>
        <v>3</v>
      </c>
      <c r="M33" s="14">
        <f ca="1">(((COUNTIFS(SWISSW!$I:$I,TOTAL_MATCHUP!$A33,SWISSW!$J:$J,TOTAL_MATCHUP!M$1,SWISSW!$F:$F,"Won")+COUNTIFS(SWISSW!$I:$I,TOTAL_MATCHUP!M$1,SWISSW!$J:$J,TOTAL_MATCHUP!$A33,SWISSW!$F:$F,"Lost")))+((COUNTIFS(SWISSW!$I:$I,TOTAL_MATCHUP!$A33,SWISSW!$J:$J,TOTAL_MATCHUP!M$1,SWISSW!$F:$F,"Lost")+COUNTIFS(SWISSW!$I:$I,TOTAL_MATCHUP!M$1,SWISSW!$J:$J,TOTAL_MATCHUP!$A33,SWISSW!$F:$F,"Won"))))*IF(ROW()=COLUMN(),0,1)</f>
        <v>1</v>
      </c>
      <c r="N33" s="14">
        <f ca="1">(((COUNTIFS(SWISSW!$I:$I,TOTAL_MATCHUP!$A33,SWISSW!$J:$J,TOTAL_MATCHUP!N$1,SWISSW!$F:$F,"Won")+COUNTIFS(SWISSW!$I:$I,TOTAL_MATCHUP!N$1,SWISSW!$J:$J,TOTAL_MATCHUP!$A33,SWISSW!$F:$F,"Lost")))+((COUNTIFS(SWISSW!$I:$I,TOTAL_MATCHUP!$A33,SWISSW!$J:$J,TOTAL_MATCHUP!N$1,SWISSW!$F:$F,"Lost")+COUNTIFS(SWISSW!$I:$I,TOTAL_MATCHUP!N$1,SWISSW!$J:$J,TOTAL_MATCHUP!$A33,SWISSW!$F:$F,"Won"))))*IF(ROW()=COLUMN(),0,1)</f>
        <v>1</v>
      </c>
      <c r="O33" s="14">
        <f ca="1">(((COUNTIFS(SWISSW!$I:$I,TOTAL_MATCHUP!$A33,SWISSW!$J:$J,TOTAL_MATCHUP!O$1,SWISSW!$F:$F,"Won")+COUNTIFS(SWISSW!$I:$I,TOTAL_MATCHUP!O$1,SWISSW!$J:$J,TOTAL_MATCHUP!$A33,SWISSW!$F:$F,"Lost")))+((COUNTIFS(SWISSW!$I:$I,TOTAL_MATCHUP!$A33,SWISSW!$J:$J,TOTAL_MATCHUP!O$1,SWISSW!$F:$F,"Lost")+COUNTIFS(SWISSW!$I:$I,TOTAL_MATCHUP!O$1,SWISSW!$J:$J,TOTAL_MATCHUP!$A33,SWISSW!$F:$F,"Won"))))*IF(ROW()=COLUMN(),0,1)</f>
        <v>0</v>
      </c>
      <c r="P33" s="14">
        <f ca="1">(((COUNTIFS(SWISSW!$I:$I,TOTAL_MATCHUP!$A33,SWISSW!$J:$J,TOTAL_MATCHUP!P$1,SWISSW!$F:$F,"Won")+COUNTIFS(SWISSW!$I:$I,TOTAL_MATCHUP!P$1,SWISSW!$J:$J,TOTAL_MATCHUP!$A33,SWISSW!$F:$F,"Lost")))+((COUNTIFS(SWISSW!$I:$I,TOTAL_MATCHUP!$A33,SWISSW!$J:$J,TOTAL_MATCHUP!P$1,SWISSW!$F:$F,"Lost")+COUNTIFS(SWISSW!$I:$I,TOTAL_MATCHUP!P$1,SWISSW!$J:$J,TOTAL_MATCHUP!$A33,SWISSW!$F:$F,"Won"))))*IF(ROW()=COLUMN(),0,1)</f>
        <v>0</v>
      </c>
      <c r="Q33" s="14">
        <f ca="1">(((COUNTIFS(SWISSW!$I:$I,TOTAL_MATCHUP!$A33,SWISSW!$J:$J,TOTAL_MATCHUP!Q$1,SWISSW!$F:$F,"Won")+COUNTIFS(SWISSW!$I:$I,TOTAL_MATCHUP!Q$1,SWISSW!$J:$J,TOTAL_MATCHUP!$A33,SWISSW!$F:$F,"Lost")))+((COUNTIFS(SWISSW!$I:$I,TOTAL_MATCHUP!$A33,SWISSW!$J:$J,TOTAL_MATCHUP!Q$1,SWISSW!$F:$F,"Lost")+COUNTIFS(SWISSW!$I:$I,TOTAL_MATCHUP!Q$1,SWISSW!$J:$J,TOTAL_MATCHUP!$A33,SWISSW!$F:$F,"Won"))))*IF(ROW()=COLUMN(),0,1)</f>
        <v>1</v>
      </c>
      <c r="R33" s="14">
        <f ca="1">(((COUNTIFS(SWISSW!$I:$I,TOTAL_MATCHUP!$A33,SWISSW!$J:$J,TOTAL_MATCHUP!R$1,SWISSW!$F:$F,"Won")+COUNTIFS(SWISSW!$I:$I,TOTAL_MATCHUP!R$1,SWISSW!$J:$J,TOTAL_MATCHUP!$A33,SWISSW!$F:$F,"Lost")))+((COUNTIFS(SWISSW!$I:$I,TOTAL_MATCHUP!$A33,SWISSW!$J:$J,TOTAL_MATCHUP!R$1,SWISSW!$F:$F,"Lost")+COUNTIFS(SWISSW!$I:$I,TOTAL_MATCHUP!R$1,SWISSW!$J:$J,TOTAL_MATCHUP!$A33,SWISSW!$F:$F,"Won"))))*IF(ROW()=COLUMN(),0,1)</f>
        <v>0</v>
      </c>
      <c r="S33" s="14">
        <f ca="1">(((COUNTIFS(SWISSW!$I:$I,TOTAL_MATCHUP!$A33,SWISSW!$J:$J,TOTAL_MATCHUP!S$1,SWISSW!$F:$F,"Won")+COUNTIFS(SWISSW!$I:$I,TOTAL_MATCHUP!S$1,SWISSW!$J:$J,TOTAL_MATCHUP!$A33,SWISSW!$F:$F,"Lost")))+((COUNTIFS(SWISSW!$I:$I,TOTAL_MATCHUP!$A33,SWISSW!$J:$J,TOTAL_MATCHUP!S$1,SWISSW!$F:$F,"Lost")+COUNTIFS(SWISSW!$I:$I,TOTAL_MATCHUP!S$1,SWISSW!$J:$J,TOTAL_MATCHUP!$A33,SWISSW!$F:$F,"Won"))))*IF(ROW()=COLUMN(),0,1)</f>
        <v>2</v>
      </c>
      <c r="T33" s="14">
        <f ca="1">(((COUNTIFS(SWISSW!$I:$I,TOTAL_MATCHUP!$A33,SWISSW!$J:$J,TOTAL_MATCHUP!T$1,SWISSW!$F:$F,"Won")+COUNTIFS(SWISSW!$I:$I,TOTAL_MATCHUP!T$1,SWISSW!$J:$J,TOTAL_MATCHUP!$A33,SWISSW!$F:$F,"Lost")))+((COUNTIFS(SWISSW!$I:$I,TOTAL_MATCHUP!$A33,SWISSW!$J:$J,TOTAL_MATCHUP!T$1,SWISSW!$F:$F,"Lost")+COUNTIFS(SWISSW!$I:$I,TOTAL_MATCHUP!T$1,SWISSW!$J:$J,TOTAL_MATCHUP!$A33,SWISSW!$F:$F,"Won"))))*IF(ROW()=COLUMN(),0,1)</f>
        <v>0</v>
      </c>
      <c r="U33" s="14">
        <f ca="1">(((COUNTIFS(SWISSW!$I:$I,TOTAL_MATCHUP!$A33,SWISSW!$J:$J,TOTAL_MATCHUP!U$1,SWISSW!$F:$F,"Won")+COUNTIFS(SWISSW!$I:$I,TOTAL_MATCHUP!U$1,SWISSW!$J:$J,TOTAL_MATCHUP!$A33,SWISSW!$F:$F,"Lost")))+((COUNTIFS(SWISSW!$I:$I,TOTAL_MATCHUP!$A33,SWISSW!$J:$J,TOTAL_MATCHUP!U$1,SWISSW!$F:$F,"Lost")+COUNTIFS(SWISSW!$I:$I,TOTAL_MATCHUP!U$1,SWISSW!$J:$J,TOTAL_MATCHUP!$A33,SWISSW!$F:$F,"Won"))))*IF(ROW()=COLUMN(),0,1)</f>
        <v>1</v>
      </c>
      <c r="V33" s="14">
        <f ca="1">(((COUNTIFS(SWISSW!$I:$I,TOTAL_MATCHUP!$A33,SWISSW!$J:$J,TOTAL_MATCHUP!V$1,SWISSW!$F:$F,"Won")+COUNTIFS(SWISSW!$I:$I,TOTAL_MATCHUP!V$1,SWISSW!$J:$J,TOTAL_MATCHUP!$A33,SWISSW!$F:$F,"Lost")))+((COUNTIFS(SWISSW!$I:$I,TOTAL_MATCHUP!$A33,SWISSW!$J:$J,TOTAL_MATCHUP!V$1,SWISSW!$F:$F,"Lost")+COUNTIFS(SWISSW!$I:$I,TOTAL_MATCHUP!V$1,SWISSW!$J:$J,TOTAL_MATCHUP!$A33,SWISSW!$F:$F,"Won"))))*IF(ROW()=COLUMN(),0,1)</f>
        <v>1</v>
      </c>
      <c r="W33" s="14">
        <f ca="1">(((COUNTIFS(SWISSW!$I:$I,TOTAL_MATCHUP!$A33,SWISSW!$J:$J,TOTAL_MATCHUP!W$1,SWISSW!$F:$F,"Won")+COUNTIFS(SWISSW!$I:$I,TOTAL_MATCHUP!W$1,SWISSW!$J:$J,TOTAL_MATCHUP!$A33,SWISSW!$F:$F,"Lost")))+((COUNTIFS(SWISSW!$I:$I,TOTAL_MATCHUP!$A33,SWISSW!$J:$J,TOTAL_MATCHUP!W$1,SWISSW!$F:$F,"Lost")+COUNTIFS(SWISSW!$I:$I,TOTAL_MATCHUP!W$1,SWISSW!$J:$J,TOTAL_MATCHUP!$A33,SWISSW!$F:$F,"Won"))))*IF(ROW()=COLUMN(),0,1)</f>
        <v>1</v>
      </c>
      <c r="X33" s="14">
        <f ca="1">(((COUNTIFS(SWISSW!$I:$I,TOTAL_MATCHUP!$A33,SWISSW!$J:$J,TOTAL_MATCHUP!X$1,SWISSW!$F:$F,"Won")+COUNTIFS(SWISSW!$I:$I,TOTAL_MATCHUP!X$1,SWISSW!$J:$J,TOTAL_MATCHUP!$A33,SWISSW!$F:$F,"Lost")))+((COUNTIFS(SWISSW!$I:$I,TOTAL_MATCHUP!$A33,SWISSW!$J:$J,TOTAL_MATCHUP!X$1,SWISSW!$F:$F,"Lost")+COUNTIFS(SWISSW!$I:$I,TOTAL_MATCHUP!X$1,SWISSW!$J:$J,TOTAL_MATCHUP!$A33,SWISSW!$F:$F,"Won"))))*IF(ROW()=COLUMN(),0,1)</f>
        <v>0</v>
      </c>
      <c r="Y33" s="14">
        <f ca="1">(((COUNTIFS(SWISSW!$I:$I,TOTAL_MATCHUP!$A33,SWISSW!$J:$J,TOTAL_MATCHUP!Y$1,SWISSW!$F:$F,"Won")+COUNTIFS(SWISSW!$I:$I,TOTAL_MATCHUP!Y$1,SWISSW!$J:$J,TOTAL_MATCHUP!$A33,SWISSW!$F:$F,"Lost")))+((COUNTIFS(SWISSW!$I:$I,TOTAL_MATCHUP!$A33,SWISSW!$J:$J,TOTAL_MATCHUP!Y$1,SWISSW!$F:$F,"Lost")+COUNTIFS(SWISSW!$I:$I,TOTAL_MATCHUP!Y$1,SWISSW!$J:$J,TOTAL_MATCHUP!$A33,SWISSW!$F:$F,"Won"))))*IF(ROW()=COLUMN(),0,1)</f>
        <v>1</v>
      </c>
      <c r="Z33" s="14">
        <f ca="1">(((COUNTIFS(SWISSW!$I:$I,TOTAL_MATCHUP!$A33,SWISSW!$J:$J,TOTAL_MATCHUP!Z$1,SWISSW!$F:$F,"Won")+COUNTIFS(SWISSW!$I:$I,TOTAL_MATCHUP!Z$1,SWISSW!$J:$J,TOTAL_MATCHUP!$A33,SWISSW!$F:$F,"Lost")))+((COUNTIFS(SWISSW!$I:$I,TOTAL_MATCHUP!$A33,SWISSW!$J:$J,TOTAL_MATCHUP!Z$1,SWISSW!$F:$F,"Lost")+COUNTIFS(SWISSW!$I:$I,TOTAL_MATCHUP!Z$1,SWISSW!$J:$J,TOTAL_MATCHUP!$A33,SWISSW!$F:$F,"Won"))))*IF(ROW()=COLUMN(),0,1)</f>
        <v>0</v>
      </c>
      <c r="AA33" s="14">
        <f ca="1">(((COUNTIFS(SWISSW!$I:$I,TOTAL_MATCHUP!$A33,SWISSW!$J:$J,TOTAL_MATCHUP!AA$1,SWISSW!$F:$F,"Won")+COUNTIFS(SWISSW!$I:$I,TOTAL_MATCHUP!AA$1,SWISSW!$J:$J,TOTAL_MATCHUP!$A33,SWISSW!$F:$F,"Lost")))+((COUNTIFS(SWISSW!$I:$I,TOTAL_MATCHUP!$A33,SWISSW!$J:$J,TOTAL_MATCHUP!AA$1,SWISSW!$F:$F,"Lost")+COUNTIFS(SWISSW!$I:$I,TOTAL_MATCHUP!AA$1,SWISSW!$J:$J,TOTAL_MATCHUP!$A33,SWISSW!$F:$F,"Won"))))*IF(ROW()=COLUMN(),0,1)</f>
        <v>0</v>
      </c>
      <c r="AB33" s="14">
        <f ca="1">(((COUNTIFS(SWISSW!$I:$I,TOTAL_MATCHUP!$A33,SWISSW!$J:$J,TOTAL_MATCHUP!AB$1,SWISSW!$F:$F,"Won")+COUNTIFS(SWISSW!$I:$I,TOTAL_MATCHUP!AB$1,SWISSW!$J:$J,TOTAL_MATCHUP!$A33,SWISSW!$F:$F,"Lost")))+((COUNTIFS(SWISSW!$I:$I,TOTAL_MATCHUP!$A33,SWISSW!$J:$J,TOTAL_MATCHUP!AB$1,SWISSW!$F:$F,"Lost")+COUNTIFS(SWISSW!$I:$I,TOTAL_MATCHUP!AB$1,SWISSW!$J:$J,TOTAL_MATCHUP!$A33,SWISSW!$F:$F,"Won"))))*IF(ROW()=COLUMN(),0,1)</f>
        <v>0</v>
      </c>
      <c r="AC33" s="14">
        <f ca="1">(((COUNTIFS(SWISSW!$I:$I,TOTAL_MATCHUP!$A33,SWISSW!$J:$J,TOTAL_MATCHUP!AC$1,SWISSW!$F:$F,"Won")+COUNTIFS(SWISSW!$I:$I,TOTAL_MATCHUP!AC$1,SWISSW!$J:$J,TOTAL_MATCHUP!$A33,SWISSW!$F:$F,"Lost")))+((COUNTIFS(SWISSW!$I:$I,TOTAL_MATCHUP!$A33,SWISSW!$J:$J,TOTAL_MATCHUP!AC$1,SWISSW!$F:$F,"Lost")+COUNTIFS(SWISSW!$I:$I,TOTAL_MATCHUP!AC$1,SWISSW!$J:$J,TOTAL_MATCHUP!$A33,SWISSW!$F:$F,"Won"))))*IF(ROW()=COLUMN(),0,1)</f>
        <v>1</v>
      </c>
      <c r="AD33" s="14">
        <f ca="1">(((COUNTIFS(SWISSW!$I:$I,TOTAL_MATCHUP!$A33,SWISSW!$J:$J,TOTAL_MATCHUP!AD$1,SWISSW!$F:$F,"Won")+COUNTIFS(SWISSW!$I:$I,TOTAL_MATCHUP!AD$1,SWISSW!$J:$J,TOTAL_MATCHUP!$A33,SWISSW!$F:$F,"Lost")))+((COUNTIFS(SWISSW!$I:$I,TOTAL_MATCHUP!$A33,SWISSW!$J:$J,TOTAL_MATCHUP!AD$1,SWISSW!$F:$F,"Lost")+COUNTIFS(SWISSW!$I:$I,TOTAL_MATCHUP!AD$1,SWISSW!$J:$J,TOTAL_MATCHUP!$A33,SWISSW!$F:$F,"Won"))))*IF(ROW()=COLUMN(),0,1)</f>
        <v>0</v>
      </c>
      <c r="AE33" s="14">
        <f ca="1">(((COUNTIFS(SWISSW!$I:$I,TOTAL_MATCHUP!$A33,SWISSW!$J:$J,TOTAL_MATCHUP!AE$1,SWISSW!$F:$F,"Won")+COUNTIFS(SWISSW!$I:$I,TOTAL_MATCHUP!AE$1,SWISSW!$J:$J,TOTAL_MATCHUP!$A33,SWISSW!$F:$F,"Lost")))+((COUNTIFS(SWISSW!$I:$I,TOTAL_MATCHUP!$A33,SWISSW!$J:$J,TOTAL_MATCHUP!AE$1,SWISSW!$F:$F,"Lost")+COUNTIFS(SWISSW!$I:$I,TOTAL_MATCHUP!AE$1,SWISSW!$J:$J,TOTAL_MATCHUP!$A33,SWISSW!$F:$F,"Won"))))*IF(ROW()=COLUMN(),0,1)</f>
        <v>0</v>
      </c>
      <c r="AF33" s="14">
        <f ca="1">(((COUNTIFS(SWISSW!$I:$I,TOTAL_MATCHUP!$A33,SWISSW!$J:$J,TOTAL_MATCHUP!AF$1,SWISSW!$F:$F,"Won")+COUNTIFS(SWISSW!$I:$I,TOTAL_MATCHUP!AF$1,SWISSW!$J:$J,TOTAL_MATCHUP!$A33,SWISSW!$F:$F,"Lost")))+((COUNTIFS(SWISSW!$I:$I,TOTAL_MATCHUP!$A33,SWISSW!$J:$J,TOTAL_MATCHUP!AF$1,SWISSW!$F:$F,"Lost")+COUNTIFS(SWISSW!$I:$I,TOTAL_MATCHUP!AF$1,SWISSW!$J:$J,TOTAL_MATCHUP!$A33,SWISSW!$F:$F,"Won"))))*IF(ROW()=COLUMN(),0,1)</f>
        <v>0</v>
      </c>
      <c r="AG33" s="14">
        <f ca="1">(((COUNTIFS(SWISSW!$I:$I,TOTAL_MATCHUP!$A33,SWISSW!$J:$J,TOTAL_MATCHUP!AG$1,SWISSW!$F:$F,"Won")+COUNTIFS(SWISSW!$I:$I,TOTAL_MATCHUP!AG$1,SWISSW!$J:$J,TOTAL_MATCHUP!$A33,SWISSW!$F:$F,"Lost")))+((COUNTIFS(SWISSW!$I:$I,TOTAL_MATCHUP!$A33,SWISSW!$J:$J,TOTAL_MATCHUP!AG$1,SWISSW!$F:$F,"Lost")+COUNTIFS(SWISSW!$I:$I,TOTAL_MATCHUP!AG$1,SWISSW!$J:$J,TOTAL_MATCHUP!$A33,SWISSW!$F:$F,"Won"))))*IF(ROW()=COLUMN(),0,1)</f>
        <v>0</v>
      </c>
      <c r="AH33" s="14">
        <f ca="1">(((COUNTIFS(SWISSW!$I:$I,TOTAL_MATCHUP!$A33,SWISSW!$J:$J,TOTAL_MATCHUP!AH$1,SWISSW!$F:$F,"Won")+COUNTIFS(SWISSW!$I:$I,TOTAL_MATCHUP!AH$1,SWISSW!$J:$J,TOTAL_MATCHUP!$A33,SWISSW!$F:$F,"Lost")))+((COUNTIFS(SWISSW!$I:$I,TOTAL_MATCHUP!$A33,SWISSW!$J:$J,TOTAL_MATCHUP!AH$1,SWISSW!$F:$F,"Lost")+COUNTIFS(SWISSW!$I:$I,TOTAL_MATCHUP!AH$1,SWISSW!$J:$J,TOTAL_MATCHUP!$A33,SWISSW!$F:$F,"Won"))))*IF(ROW()=COLUMN(),0,1)</f>
        <v>0</v>
      </c>
      <c r="AI33" s="14">
        <f ca="1">(((COUNTIFS(SWISSW!$I:$I,TOTAL_MATCHUP!$A33,SWISSW!$J:$J,TOTAL_MATCHUP!AI$1,SWISSW!$F:$F,"Won")+COUNTIFS(SWISSW!$I:$I,TOTAL_MATCHUP!AI$1,SWISSW!$J:$J,TOTAL_MATCHUP!$A33,SWISSW!$F:$F,"Lost")))+((COUNTIFS(SWISSW!$I:$I,TOTAL_MATCHUP!$A33,SWISSW!$J:$J,TOTAL_MATCHUP!AI$1,SWISSW!$F:$F,"Lost")+COUNTIFS(SWISSW!$I:$I,TOTAL_MATCHUP!AI$1,SWISSW!$J:$J,TOTAL_MATCHUP!$A33,SWISSW!$F:$F,"Won"))))*IF(ROW()=COLUMN(),0,1)</f>
        <v>0</v>
      </c>
      <c r="AJ33" s="14">
        <f ca="1">(((COUNTIFS(SWISSW!$I:$I,TOTAL_MATCHUP!$A33,SWISSW!$J:$J,TOTAL_MATCHUP!AJ$1,SWISSW!$F:$F,"Won")+COUNTIFS(SWISSW!$I:$I,TOTAL_MATCHUP!AJ$1,SWISSW!$J:$J,TOTAL_MATCHUP!$A33,SWISSW!$F:$F,"Lost")))+((COUNTIFS(SWISSW!$I:$I,TOTAL_MATCHUP!$A33,SWISSW!$J:$J,TOTAL_MATCHUP!AJ$1,SWISSW!$F:$F,"Lost")+COUNTIFS(SWISSW!$I:$I,TOTAL_MATCHUP!AJ$1,SWISSW!$J:$J,TOTAL_MATCHUP!$A33,SWISSW!$F:$F,"Won"))))*IF(ROW()=COLUMN(),0,1)</f>
        <v>0</v>
      </c>
      <c r="AK33" s="14">
        <f ca="1">(((COUNTIFS(SWISSW!$I:$I,TOTAL_MATCHUP!$A33,SWISSW!$J:$J,TOTAL_MATCHUP!AK$1,SWISSW!$F:$F,"Won")+COUNTIFS(SWISSW!$I:$I,TOTAL_MATCHUP!AK$1,SWISSW!$J:$J,TOTAL_MATCHUP!$A33,SWISSW!$F:$F,"Lost")))+((COUNTIFS(SWISSW!$I:$I,TOTAL_MATCHUP!$A33,SWISSW!$J:$J,TOTAL_MATCHUP!AK$1,SWISSW!$F:$F,"Lost")+COUNTIFS(SWISSW!$I:$I,TOTAL_MATCHUP!AK$1,SWISSW!$J:$J,TOTAL_MATCHUP!$A33,SWISSW!$F:$F,"Won"))))*IF(ROW()=COLUMN(),0,1)</f>
        <v>0</v>
      </c>
      <c r="AL33" s="14">
        <f ca="1">(((COUNTIFS(SWISSW!$I:$I,TOTAL_MATCHUP!$A33,SWISSW!$J:$J,TOTAL_MATCHUP!AL$1,SWISSW!$F:$F,"Won")+COUNTIFS(SWISSW!$I:$I,TOTAL_MATCHUP!AL$1,SWISSW!$J:$J,TOTAL_MATCHUP!$A33,SWISSW!$F:$F,"Lost")))+((COUNTIFS(SWISSW!$I:$I,TOTAL_MATCHUP!$A33,SWISSW!$J:$J,TOTAL_MATCHUP!AL$1,SWISSW!$F:$F,"Lost")+COUNTIFS(SWISSW!$I:$I,TOTAL_MATCHUP!AL$1,SWISSW!$J:$J,TOTAL_MATCHUP!$A33,SWISSW!$F:$F,"Won"))))*IF(ROW()=COLUMN(),0,1)</f>
        <v>0</v>
      </c>
      <c r="AM33" s="14">
        <f ca="1">(((COUNTIFS(SWISSW!$I:$I,TOTAL_MATCHUP!$A33,SWISSW!$J:$J,TOTAL_MATCHUP!AM$1,SWISSW!$F:$F,"Won")+COUNTIFS(SWISSW!$I:$I,TOTAL_MATCHUP!AM$1,SWISSW!$J:$J,TOTAL_MATCHUP!$A33,SWISSW!$F:$F,"Lost")))+((COUNTIFS(SWISSW!$I:$I,TOTAL_MATCHUP!$A33,SWISSW!$J:$J,TOTAL_MATCHUP!AM$1,SWISSW!$F:$F,"Lost")+COUNTIFS(SWISSW!$I:$I,TOTAL_MATCHUP!AM$1,SWISSW!$J:$J,TOTAL_MATCHUP!$A33,SWISSW!$F:$F,"Won"))))*IF(ROW()=COLUMN(),0,1)</f>
        <v>0</v>
      </c>
      <c r="AN33" s="14">
        <f ca="1">(((COUNTIFS(SWISSW!$I:$I,TOTAL_MATCHUP!$A33,SWISSW!$J:$J,TOTAL_MATCHUP!AN$1,SWISSW!$F:$F,"Won")+COUNTIFS(SWISSW!$I:$I,TOTAL_MATCHUP!AN$1,SWISSW!$J:$J,TOTAL_MATCHUP!$A33,SWISSW!$F:$F,"Lost")))+((COUNTIFS(SWISSW!$I:$I,TOTAL_MATCHUP!$A33,SWISSW!$J:$J,TOTAL_MATCHUP!AN$1,SWISSW!$F:$F,"Lost")+COUNTIFS(SWISSW!$I:$I,TOTAL_MATCHUP!AN$1,SWISSW!$J:$J,TOTAL_MATCHUP!$A33,SWISSW!$F:$F,"Won"))))*IF(ROW()=COLUMN(),0,1)</f>
        <v>0</v>
      </c>
      <c r="AO33" s="14">
        <f ca="1">(((COUNTIFS(SWISSW!$I:$I,TOTAL_MATCHUP!$A33,SWISSW!$J:$J,TOTAL_MATCHUP!AO$1,SWISSW!$F:$F,"Won")+COUNTIFS(SWISSW!$I:$I,TOTAL_MATCHUP!AO$1,SWISSW!$J:$J,TOTAL_MATCHUP!$A33,SWISSW!$F:$F,"Lost")))+((COUNTIFS(SWISSW!$I:$I,TOTAL_MATCHUP!$A33,SWISSW!$J:$J,TOTAL_MATCHUP!AO$1,SWISSW!$F:$F,"Lost")+COUNTIFS(SWISSW!$I:$I,TOTAL_MATCHUP!AO$1,SWISSW!$J:$J,TOTAL_MATCHUP!$A33,SWISSW!$F:$F,"Won"))))*IF(ROW()=COLUMN(),0,1)</f>
        <v>0</v>
      </c>
      <c r="AP33" s="14">
        <f ca="1">(((COUNTIFS(SWISSW!$I:$I,TOTAL_MATCHUP!$A33,SWISSW!$J:$J,TOTAL_MATCHUP!AP$1,SWISSW!$F:$F,"Won")+COUNTIFS(SWISSW!$I:$I,TOTAL_MATCHUP!AP$1,SWISSW!$J:$J,TOTAL_MATCHUP!$A33,SWISSW!$F:$F,"Lost")))+((COUNTIFS(SWISSW!$I:$I,TOTAL_MATCHUP!$A33,SWISSW!$J:$J,TOTAL_MATCHUP!AP$1,SWISSW!$F:$F,"Lost")+COUNTIFS(SWISSW!$I:$I,TOTAL_MATCHUP!AP$1,SWISSW!$J:$J,TOTAL_MATCHUP!$A33,SWISSW!$F:$F,"Won"))))*IF(ROW()=COLUMN(),0,1)</f>
        <v>0</v>
      </c>
      <c r="AQ33" s="14">
        <f ca="1">(((COUNTIFS(SWISSW!$I:$I,TOTAL_MATCHUP!$A33,SWISSW!$J:$J,TOTAL_MATCHUP!AQ$1,SWISSW!$F:$F,"Won")+COUNTIFS(SWISSW!$I:$I,TOTAL_MATCHUP!AQ$1,SWISSW!$J:$J,TOTAL_MATCHUP!$A33,SWISSW!$F:$F,"Lost")))+((COUNTIFS(SWISSW!$I:$I,TOTAL_MATCHUP!$A33,SWISSW!$J:$J,TOTAL_MATCHUP!AQ$1,SWISSW!$F:$F,"Lost")+COUNTIFS(SWISSW!$I:$I,TOTAL_MATCHUP!AQ$1,SWISSW!$J:$J,TOTAL_MATCHUP!$A33,SWISSW!$F:$F,"Won"))))*IF(ROW()=COLUMN(),0,1)</f>
        <v>0</v>
      </c>
      <c r="AR33" s="14">
        <f ca="1">(((COUNTIFS(SWISSW!$I:$I,TOTAL_MATCHUP!$A33,SWISSW!$J:$J,TOTAL_MATCHUP!AR$1,SWISSW!$F:$F,"Won")+COUNTIFS(SWISSW!$I:$I,TOTAL_MATCHUP!AR$1,SWISSW!$J:$J,TOTAL_MATCHUP!$A33,SWISSW!$F:$F,"Lost")))+((COUNTIFS(SWISSW!$I:$I,TOTAL_MATCHUP!$A33,SWISSW!$J:$J,TOTAL_MATCHUP!AR$1,SWISSW!$F:$F,"Lost")+COUNTIFS(SWISSW!$I:$I,TOTAL_MATCHUP!AR$1,SWISSW!$J:$J,TOTAL_MATCHUP!$A33,SWISSW!$F:$F,"Won"))))*IF(ROW()=COLUMN(),0,1)</f>
        <v>0</v>
      </c>
      <c r="AS33" s="14">
        <f ca="1">(((COUNTIFS(SWISSW!$I:$I,TOTAL_MATCHUP!$A33,SWISSW!$J:$J,TOTAL_MATCHUP!AS$1,SWISSW!$F:$F,"Won")+COUNTIFS(SWISSW!$I:$I,TOTAL_MATCHUP!AS$1,SWISSW!$J:$J,TOTAL_MATCHUP!$A33,SWISSW!$F:$F,"Lost")))+((COUNTIFS(SWISSW!$I:$I,TOTAL_MATCHUP!$A33,SWISSW!$J:$J,TOTAL_MATCHUP!AS$1,SWISSW!$F:$F,"Lost")+COUNTIFS(SWISSW!$I:$I,TOTAL_MATCHUP!AS$1,SWISSW!$J:$J,TOTAL_MATCHUP!$A33,SWISSW!$F:$F,"Won"))))*IF(ROW()=COLUMN(),0,1)</f>
        <v>0</v>
      </c>
      <c r="AT33" s="14">
        <f ca="1">(((COUNTIFS(SWISSW!$I:$I,TOTAL_MATCHUP!$A33,SWISSW!$J:$J,TOTAL_MATCHUP!AT$1,SWISSW!$F:$F,"Won")+COUNTIFS(SWISSW!$I:$I,TOTAL_MATCHUP!AT$1,SWISSW!$J:$J,TOTAL_MATCHUP!$A33,SWISSW!$F:$F,"Lost")))+((COUNTIFS(SWISSW!$I:$I,TOTAL_MATCHUP!$A33,SWISSW!$J:$J,TOTAL_MATCHUP!AT$1,SWISSW!$F:$F,"Lost")+COUNTIFS(SWISSW!$I:$I,TOTAL_MATCHUP!AT$1,SWISSW!$J:$J,TOTAL_MATCHUP!$A33,SWISSW!$F:$F,"Won"))))*IF(ROW()=COLUMN(),0,1)</f>
        <v>0</v>
      </c>
      <c r="AU33" s="14">
        <f ca="1">(((COUNTIFS(SWISSW!$I:$I,TOTAL_MATCHUP!$A33,SWISSW!$J:$J,TOTAL_MATCHUP!AU$1,SWISSW!$F:$F,"Won")+COUNTIFS(SWISSW!$I:$I,TOTAL_MATCHUP!AU$1,SWISSW!$J:$J,TOTAL_MATCHUP!$A33,SWISSW!$F:$F,"Lost")))+((COUNTIFS(SWISSW!$I:$I,TOTAL_MATCHUP!$A33,SWISSW!$J:$J,TOTAL_MATCHUP!AU$1,SWISSW!$F:$F,"Lost")+COUNTIFS(SWISSW!$I:$I,TOTAL_MATCHUP!AU$1,SWISSW!$J:$J,TOTAL_MATCHUP!$A33,SWISSW!$F:$F,"Won"))))*IF(ROW()=COLUMN(),0,1)</f>
        <v>0</v>
      </c>
      <c r="AV33" s="14">
        <f ca="1">(((COUNTIFS(SWISSW!$I:$I,TOTAL_MATCHUP!$A33,SWISSW!$J:$J,TOTAL_MATCHUP!AV$1,SWISSW!$F:$F,"Won")+COUNTIFS(SWISSW!$I:$I,TOTAL_MATCHUP!AV$1,SWISSW!$J:$J,TOTAL_MATCHUP!$A33,SWISSW!$F:$F,"Lost")))+((COUNTIFS(SWISSW!$I:$I,TOTAL_MATCHUP!$A33,SWISSW!$J:$J,TOTAL_MATCHUP!AV$1,SWISSW!$F:$F,"Lost")+COUNTIFS(SWISSW!$I:$I,TOTAL_MATCHUP!AV$1,SWISSW!$J:$J,TOTAL_MATCHUP!$A33,SWISSW!$F:$F,"Won"))))*IF(ROW()=COLUMN(),0,1)</f>
        <v>0</v>
      </c>
      <c r="AW33" s="14">
        <f ca="1">(((COUNTIFS(SWISSW!$I:$I,TOTAL_MATCHUP!$A33,SWISSW!$J:$J,TOTAL_MATCHUP!AW$1,SWISSW!$F:$F,"Won")+COUNTIFS(SWISSW!$I:$I,TOTAL_MATCHUP!AW$1,SWISSW!$J:$J,TOTAL_MATCHUP!$A33,SWISSW!$F:$F,"Lost")))+((COUNTIFS(SWISSW!$I:$I,TOTAL_MATCHUP!$A33,SWISSW!$J:$J,TOTAL_MATCHUP!AW$1,SWISSW!$F:$F,"Lost")+COUNTIFS(SWISSW!$I:$I,TOTAL_MATCHUP!AW$1,SWISSW!$J:$J,TOTAL_MATCHUP!$A33,SWISSW!$F:$F,"Won"))))*IF(ROW()=COLUMN(),0,1)</f>
        <v>0</v>
      </c>
      <c r="AX33" s="14">
        <f ca="1">(((COUNTIFS(SWISSW!$I:$I,TOTAL_MATCHUP!$A33,SWISSW!$J:$J,TOTAL_MATCHUP!AX$1,SWISSW!$F:$F,"Won")+COUNTIFS(SWISSW!$I:$I,TOTAL_MATCHUP!AX$1,SWISSW!$J:$J,TOTAL_MATCHUP!$A33,SWISSW!$F:$F,"Lost")))+((COUNTIFS(SWISSW!$I:$I,TOTAL_MATCHUP!$A33,SWISSW!$J:$J,TOTAL_MATCHUP!AX$1,SWISSW!$F:$F,"Lost")+COUNTIFS(SWISSW!$I:$I,TOTAL_MATCHUP!AX$1,SWISSW!$J:$J,TOTAL_MATCHUP!$A33,SWISSW!$F:$F,"Won"))))*IF(ROW()=COLUMN(),0,1)</f>
        <v>0</v>
      </c>
      <c r="AY33" s="14">
        <f ca="1">(((COUNTIFS(SWISSW!$I:$I,TOTAL_MATCHUP!$A33,SWISSW!$J:$J,TOTAL_MATCHUP!AY$1,SWISSW!$F:$F,"Won")+COUNTIFS(SWISSW!$I:$I,TOTAL_MATCHUP!AY$1,SWISSW!$J:$J,TOTAL_MATCHUP!$A33,SWISSW!$F:$F,"Lost")))+((COUNTIFS(SWISSW!$I:$I,TOTAL_MATCHUP!$A33,SWISSW!$J:$J,TOTAL_MATCHUP!AY$1,SWISSW!$F:$F,"Lost")+COUNTIFS(SWISSW!$I:$I,TOTAL_MATCHUP!AY$1,SWISSW!$J:$J,TOTAL_MATCHUP!$A33,SWISSW!$F:$F,"Won"))))*IF(ROW()=COLUMN(),0,1)</f>
        <v>0</v>
      </c>
      <c r="AZ33" s="14">
        <f ca="1">(((COUNTIFS(SWISSW!$I:$I,TOTAL_MATCHUP!$A33,SWISSW!$J:$J,TOTAL_MATCHUP!AZ$1,SWISSW!$F:$F,"Won")+COUNTIFS(SWISSW!$I:$I,TOTAL_MATCHUP!AZ$1,SWISSW!$J:$J,TOTAL_MATCHUP!$A33,SWISSW!$F:$F,"Lost")))+((COUNTIFS(SWISSW!$I:$I,TOTAL_MATCHUP!$A33,SWISSW!$J:$J,TOTAL_MATCHUP!AZ$1,SWISSW!$F:$F,"Lost")+COUNTIFS(SWISSW!$I:$I,TOTAL_MATCHUP!AZ$1,SWISSW!$J:$J,TOTAL_MATCHUP!$A33,SWISSW!$F:$F,"Won"))))*IF(ROW()=COLUMN(),0,1)</f>
        <v>0</v>
      </c>
      <c r="BA33" s="14">
        <f ca="1">(((COUNTIFS(SWISSW!$I:$I,TOTAL_MATCHUP!$A33,SWISSW!$J:$J,TOTAL_MATCHUP!BA$1,SWISSW!$F:$F,"Won")+COUNTIFS(SWISSW!$I:$I,TOTAL_MATCHUP!BA$1,SWISSW!$J:$J,TOTAL_MATCHUP!$A33,SWISSW!$F:$F,"Lost")))+((COUNTIFS(SWISSW!$I:$I,TOTAL_MATCHUP!$A33,SWISSW!$J:$J,TOTAL_MATCHUP!BA$1,SWISSW!$F:$F,"Lost")+COUNTIFS(SWISSW!$I:$I,TOTAL_MATCHUP!BA$1,SWISSW!$J:$J,TOTAL_MATCHUP!$A33,SWISSW!$F:$F,"Won"))))*IF(ROW()=COLUMN(),0,1)</f>
        <v>0</v>
      </c>
      <c r="BB33" s="14">
        <f ca="1">(((COUNTIFS(SWISSW!$I:$I,TOTAL_MATCHUP!$A33,SWISSW!$J:$J,TOTAL_MATCHUP!BB$1,SWISSW!$F:$F,"Won")+COUNTIFS(SWISSW!$I:$I,TOTAL_MATCHUP!BB$1,SWISSW!$J:$J,TOTAL_MATCHUP!$A33,SWISSW!$F:$F,"Lost")))+((COUNTIFS(SWISSW!$I:$I,TOTAL_MATCHUP!$A33,SWISSW!$J:$J,TOTAL_MATCHUP!BB$1,SWISSW!$F:$F,"Lost")+COUNTIFS(SWISSW!$I:$I,TOTAL_MATCHUP!BB$1,SWISSW!$J:$J,TOTAL_MATCHUP!$A33,SWISSW!$F:$F,"Won"))))*IF(ROW()=COLUMN(),0,1)</f>
        <v>0</v>
      </c>
      <c r="BC33" s="14">
        <f ca="1">(((COUNTIFS(SWISSW!$I:$I,TOTAL_MATCHUP!$A33,SWISSW!$J:$J,TOTAL_MATCHUP!BC$1,SWISSW!$F:$F,"Won")+COUNTIFS(SWISSW!$I:$I,TOTAL_MATCHUP!BC$1,SWISSW!$J:$J,TOTAL_MATCHUP!$A33,SWISSW!$F:$F,"Lost")))+((COUNTIFS(SWISSW!$I:$I,TOTAL_MATCHUP!$A33,SWISSW!$J:$J,TOTAL_MATCHUP!BC$1,SWISSW!$F:$F,"Lost")+COUNTIFS(SWISSW!$I:$I,TOTAL_MATCHUP!BC$1,SWISSW!$J:$J,TOTAL_MATCHUP!$A33,SWISSW!$F:$F,"Won"))))*IF(ROW()=COLUMN(),0,1)</f>
        <v>0</v>
      </c>
      <c r="BD33" s="14">
        <f ca="1">(((COUNTIFS(SWISSW!$I:$I,TOTAL_MATCHUP!$A33,SWISSW!$J:$J,TOTAL_MATCHUP!BD$1,SWISSW!$F:$F,"Won")+COUNTIFS(SWISSW!$I:$I,TOTAL_MATCHUP!BD$1,SWISSW!$J:$J,TOTAL_MATCHUP!$A33,SWISSW!$F:$F,"Lost")))+((COUNTIFS(SWISSW!$I:$I,TOTAL_MATCHUP!$A33,SWISSW!$J:$J,TOTAL_MATCHUP!BD$1,SWISSW!$F:$F,"Lost")+COUNTIFS(SWISSW!$I:$I,TOTAL_MATCHUP!BD$1,SWISSW!$J:$J,TOTAL_MATCHUP!$A33,SWISSW!$F:$F,"Won"))))*IF(ROW()=COLUMN(),0,1)</f>
        <v>0</v>
      </c>
      <c r="BE33" s="14">
        <f ca="1">(((COUNTIFS(SWISSW!$I:$I,TOTAL_MATCHUP!$A33,SWISSW!$J:$J,TOTAL_MATCHUP!BE$1,SWISSW!$F:$F,"Won")+COUNTIFS(SWISSW!$I:$I,TOTAL_MATCHUP!BE$1,SWISSW!$J:$J,TOTAL_MATCHUP!$A33,SWISSW!$F:$F,"Lost")))+((COUNTIFS(SWISSW!$I:$I,TOTAL_MATCHUP!$A33,SWISSW!$J:$J,TOTAL_MATCHUP!BE$1,SWISSW!$F:$F,"Lost")+COUNTIFS(SWISSW!$I:$I,TOTAL_MATCHUP!BE$1,SWISSW!$J:$J,TOTAL_MATCHUP!$A33,SWISSW!$F:$F,"Won"))))*IF(ROW()=COLUMN(),0,1)</f>
        <v>0</v>
      </c>
      <c r="BF33" s="14">
        <f ca="1">(((COUNTIFS(SWISSW!$I:$I,TOTAL_MATCHUP!$A33,SWISSW!$J:$J,TOTAL_MATCHUP!BF$1,SWISSW!$F:$F,"Won")+COUNTIFS(SWISSW!$I:$I,TOTAL_MATCHUP!BF$1,SWISSW!$J:$J,TOTAL_MATCHUP!$A33,SWISSW!$F:$F,"Lost")))+((COUNTIFS(SWISSW!$I:$I,TOTAL_MATCHUP!$A33,SWISSW!$J:$J,TOTAL_MATCHUP!BF$1,SWISSW!$F:$F,"Lost")+COUNTIFS(SWISSW!$I:$I,TOTAL_MATCHUP!BF$1,SWISSW!$J:$J,TOTAL_MATCHUP!$A33,SWISSW!$F:$F,"Won"))))*IF(ROW()=COLUMN(),0,1)</f>
        <v>0</v>
      </c>
    </row>
    <row r="34" spans="1:58" ht="55" customHeight="1" x14ac:dyDescent="0.3">
      <c r="A34" s="3" t="str">
        <f ca="1">MATCHUP!A34</f>
        <v>Orzhov Blade</v>
      </c>
      <c r="B34" s="14">
        <f ca="1">(((COUNTIFS(SWISSW!$I:$I,TOTAL_MATCHUP!$A34,SWISSW!$J:$J,TOTAL_MATCHUP!B$1,SWISSW!$F:$F,"Won")+COUNTIFS(SWISSW!$I:$I,TOTAL_MATCHUP!B$1,SWISSW!$J:$J,TOTAL_MATCHUP!$A34,SWISSW!$F:$F,"Lost")))+((COUNTIFS(SWISSW!$I:$I,TOTAL_MATCHUP!$A34,SWISSW!$J:$J,TOTAL_MATCHUP!B$1,SWISSW!$F:$F,"Lost")+COUNTIFS(SWISSW!$I:$I,TOTAL_MATCHUP!B$1,SWISSW!$J:$J,TOTAL_MATCHUP!$A34,SWISSW!$F:$F,"Won"))))*IF(ROW()=COLUMN(),0,1)</f>
        <v>6</v>
      </c>
      <c r="C34" s="14">
        <f ca="1">(((COUNTIFS(SWISSW!$I:$I,TOTAL_MATCHUP!$A34,SWISSW!$J:$J,TOTAL_MATCHUP!C$1,SWISSW!$F:$F,"Won")+COUNTIFS(SWISSW!$I:$I,TOTAL_MATCHUP!C$1,SWISSW!$J:$J,TOTAL_MATCHUP!$A34,SWISSW!$F:$F,"Lost")))+((COUNTIFS(SWISSW!$I:$I,TOTAL_MATCHUP!$A34,SWISSW!$J:$J,TOTAL_MATCHUP!C$1,SWISSW!$F:$F,"Lost")+COUNTIFS(SWISSW!$I:$I,TOTAL_MATCHUP!C$1,SWISSW!$J:$J,TOTAL_MATCHUP!$A34,SWISSW!$F:$F,"Won"))))*IF(ROW()=COLUMN(),0,1)</f>
        <v>1</v>
      </c>
      <c r="D34" s="14">
        <f ca="1">(((COUNTIFS(SWISSW!$I:$I,TOTAL_MATCHUP!$A34,SWISSW!$J:$J,TOTAL_MATCHUP!D$1,SWISSW!$F:$F,"Won")+COUNTIFS(SWISSW!$I:$I,TOTAL_MATCHUP!D$1,SWISSW!$J:$J,TOTAL_MATCHUP!$A34,SWISSW!$F:$F,"Lost")))+((COUNTIFS(SWISSW!$I:$I,TOTAL_MATCHUP!$A34,SWISSW!$J:$J,TOTAL_MATCHUP!D$1,SWISSW!$F:$F,"Lost")+COUNTIFS(SWISSW!$I:$I,TOTAL_MATCHUP!D$1,SWISSW!$J:$J,TOTAL_MATCHUP!$A34,SWISSW!$F:$F,"Won"))))*IF(ROW()=COLUMN(),0,1)</f>
        <v>2</v>
      </c>
      <c r="E34" s="14">
        <f ca="1">(((COUNTIFS(SWISSW!$I:$I,TOTAL_MATCHUP!$A34,SWISSW!$J:$J,TOTAL_MATCHUP!E$1,SWISSW!$F:$F,"Won")+COUNTIFS(SWISSW!$I:$I,TOTAL_MATCHUP!E$1,SWISSW!$J:$J,TOTAL_MATCHUP!$A34,SWISSW!$F:$F,"Lost")))+((COUNTIFS(SWISSW!$I:$I,TOTAL_MATCHUP!$A34,SWISSW!$J:$J,TOTAL_MATCHUP!E$1,SWISSW!$F:$F,"Lost")+COUNTIFS(SWISSW!$I:$I,TOTAL_MATCHUP!E$1,SWISSW!$J:$J,TOTAL_MATCHUP!$A34,SWISSW!$F:$F,"Won"))))*IF(ROW()=COLUMN(),0,1)</f>
        <v>0</v>
      </c>
      <c r="F34" s="14">
        <f ca="1">(((COUNTIFS(SWISSW!$I:$I,TOTAL_MATCHUP!$A34,SWISSW!$J:$J,TOTAL_MATCHUP!F$1,SWISSW!$F:$F,"Won")+COUNTIFS(SWISSW!$I:$I,TOTAL_MATCHUP!F$1,SWISSW!$J:$J,TOTAL_MATCHUP!$A34,SWISSW!$F:$F,"Lost")))+((COUNTIFS(SWISSW!$I:$I,TOTAL_MATCHUP!$A34,SWISSW!$J:$J,TOTAL_MATCHUP!F$1,SWISSW!$F:$F,"Lost")+COUNTIFS(SWISSW!$I:$I,TOTAL_MATCHUP!F$1,SWISSW!$J:$J,TOTAL_MATCHUP!$A34,SWISSW!$F:$F,"Won"))))*IF(ROW()=COLUMN(),0,1)</f>
        <v>0</v>
      </c>
      <c r="G34" s="14">
        <f ca="1">(((COUNTIFS(SWISSW!$I:$I,TOTAL_MATCHUP!$A34,SWISSW!$J:$J,TOTAL_MATCHUP!G$1,SWISSW!$F:$F,"Won")+COUNTIFS(SWISSW!$I:$I,TOTAL_MATCHUP!G$1,SWISSW!$J:$J,TOTAL_MATCHUP!$A34,SWISSW!$F:$F,"Lost")))+((COUNTIFS(SWISSW!$I:$I,TOTAL_MATCHUP!$A34,SWISSW!$J:$J,TOTAL_MATCHUP!G$1,SWISSW!$F:$F,"Lost")+COUNTIFS(SWISSW!$I:$I,TOTAL_MATCHUP!G$1,SWISSW!$J:$J,TOTAL_MATCHUP!$A34,SWISSW!$F:$F,"Won"))))*IF(ROW()=COLUMN(),0,1)</f>
        <v>2</v>
      </c>
      <c r="H34" s="14">
        <f ca="1">(((COUNTIFS(SWISSW!$I:$I,TOTAL_MATCHUP!$A34,SWISSW!$J:$J,TOTAL_MATCHUP!H$1,SWISSW!$F:$F,"Won")+COUNTIFS(SWISSW!$I:$I,TOTAL_MATCHUP!H$1,SWISSW!$J:$J,TOTAL_MATCHUP!$A34,SWISSW!$F:$F,"Lost")))+((COUNTIFS(SWISSW!$I:$I,TOTAL_MATCHUP!$A34,SWISSW!$J:$J,TOTAL_MATCHUP!H$1,SWISSW!$F:$F,"Lost")+COUNTIFS(SWISSW!$I:$I,TOTAL_MATCHUP!H$1,SWISSW!$J:$J,TOTAL_MATCHUP!$A34,SWISSW!$F:$F,"Won"))))*IF(ROW()=COLUMN(),0,1)</f>
        <v>0</v>
      </c>
      <c r="I34" s="14">
        <f ca="1">(((COUNTIFS(SWISSW!$I:$I,TOTAL_MATCHUP!$A34,SWISSW!$J:$J,TOTAL_MATCHUP!I$1,SWISSW!$F:$F,"Won")+COUNTIFS(SWISSW!$I:$I,TOTAL_MATCHUP!I$1,SWISSW!$J:$J,TOTAL_MATCHUP!$A34,SWISSW!$F:$F,"Lost")))+((COUNTIFS(SWISSW!$I:$I,TOTAL_MATCHUP!$A34,SWISSW!$J:$J,TOTAL_MATCHUP!I$1,SWISSW!$F:$F,"Lost")+COUNTIFS(SWISSW!$I:$I,TOTAL_MATCHUP!I$1,SWISSW!$J:$J,TOTAL_MATCHUP!$A34,SWISSW!$F:$F,"Won"))))*IF(ROW()=COLUMN(),0,1)</f>
        <v>0</v>
      </c>
      <c r="J34" s="14">
        <f ca="1">(((COUNTIFS(SWISSW!$I:$I,TOTAL_MATCHUP!$A34,SWISSW!$J:$J,TOTAL_MATCHUP!J$1,SWISSW!$F:$F,"Won")+COUNTIFS(SWISSW!$I:$I,TOTAL_MATCHUP!J$1,SWISSW!$J:$J,TOTAL_MATCHUP!$A34,SWISSW!$F:$F,"Lost")))+((COUNTIFS(SWISSW!$I:$I,TOTAL_MATCHUP!$A34,SWISSW!$J:$J,TOTAL_MATCHUP!J$1,SWISSW!$F:$F,"Lost")+COUNTIFS(SWISSW!$I:$I,TOTAL_MATCHUP!J$1,SWISSW!$J:$J,TOTAL_MATCHUP!$A34,SWISSW!$F:$F,"Won"))))*IF(ROW()=COLUMN(),0,1)</f>
        <v>3</v>
      </c>
      <c r="K34" s="14">
        <f ca="1">(((COUNTIFS(SWISSW!$I:$I,TOTAL_MATCHUP!$A34,SWISSW!$J:$J,TOTAL_MATCHUP!K$1,SWISSW!$F:$F,"Won")+COUNTIFS(SWISSW!$I:$I,TOTAL_MATCHUP!K$1,SWISSW!$J:$J,TOTAL_MATCHUP!$A34,SWISSW!$F:$F,"Lost")))+((COUNTIFS(SWISSW!$I:$I,TOTAL_MATCHUP!$A34,SWISSW!$J:$J,TOTAL_MATCHUP!K$1,SWISSW!$F:$F,"Lost")+COUNTIFS(SWISSW!$I:$I,TOTAL_MATCHUP!K$1,SWISSW!$J:$J,TOTAL_MATCHUP!$A34,SWISSW!$F:$F,"Won"))))*IF(ROW()=COLUMN(),0,1)</f>
        <v>0</v>
      </c>
      <c r="L34" s="14">
        <f ca="1">(((COUNTIFS(SWISSW!$I:$I,TOTAL_MATCHUP!$A34,SWISSW!$J:$J,TOTAL_MATCHUP!L$1,SWISSW!$F:$F,"Won")+COUNTIFS(SWISSW!$I:$I,TOTAL_MATCHUP!L$1,SWISSW!$J:$J,TOTAL_MATCHUP!$A34,SWISSW!$F:$F,"Lost")))+((COUNTIFS(SWISSW!$I:$I,TOTAL_MATCHUP!$A34,SWISSW!$J:$J,TOTAL_MATCHUP!L$1,SWISSW!$F:$F,"Lost")+COUNTIFS(SWISSW!$I:$I,TOTAL_MATCHUP!L$1,SWISSW!$J:$J,TOTAL_MATCHUP!$A34,SWISSW!$F:$F,"Won"))))*IF(ROW()=COLUMN(),0,1)</f>
        <v>2</v>
      </c>
      <c r="M34" s="14">
        <f ca="1">(((COUNTIFS(SWISSW!$I:$I,TOTAL_MATCHUP!$A34,SWISSW!$J:$J,TOTAL_MATCHUP!M$1,SWISSW!$F:$F,"Won")+COUNTIFS(SWISSW!$I:$I,TOTAL_MATCHUP!M$1,SWISSW!$J:$J,TOTAL_MATCHUP!$A34,SWISSW!$F:$F,"Lost")))+((COUNTIFS(SWISSW!$I:$I,TOTAL_MATCHUP!$A34,SWISSW!$J:$J,TOTAL_MATCHUP!M$1,SWISSW!$F:$F,"Lost")+COUNTIFS(SWISSW!$I:$I,TOTAL_MATCHUP!M$1,SWISSW!$J:$J,TOTAL_MATCHUP!$A34,SWISSW!$F:$F,"Won"))))*IF(ROW()=COLUMN(),0,1)</f>
        <v>2</v>
      </c>
      <c r="N34" s="14">
        <f ca="1">(((COUNTIFS(SWISSW!$I:$I,TOTAL_MATCHUP!$A34,SWISSW!$J:$J,TOTAL_MATCHUP!N$1,SWISSW!$F:$F,"Won")+COUNTIFS(SWISSW!$I:$I,TOTAL_MATCHUP!N$1,SWISSW!$J:$J,TOTAL_MATCHUP!$A34,SWISSW!$F:$F,"Lost")))+((COUNTIFS(SWISSW!$I:$I,TOTAL_MATCHUP!$A34,SWISSW!$J:$J,TOTAL_MATCHUP!N$1,SWISSW!$F:$F,"Lost")+COUNTIFS(SWISSW!$I:$I,TOTAL_MATCHUP!N$1,SWISSW!$J:$J,TOTAL_MATCHUP!$A34,SWISSW!$F:$F,"Won"))))*IF(ROW()=COLUMN(),0,1)</f>
        <v>0</v>
      </c>
      <c r="O34" s="14">
        <f ca="1">(((COUNTIFS(SWISSW!$I:$I,TOTAL_MATCHUP!$A34,SWISSW!$J:$J,TOTAL_MATCHUP!O$1,SWISSW!$F:$F,"Won")+COUNTIFS(SWISSW!$I:$I,TOTAL_MATCHUP!O$1,SWISSW!$J:$J,TOTAL_MATCHUP!$A34,SWISSW!$F:$F,"Lost")))+((COUNTIFS(SWISSW!$I:$I,TOTAL_MATCHUP!$A34,SWISSW!$J:$J,TOTAL_MATCHUP!O$1,SWISSW!$F:$F,"Lost")+COUNTIFS(SWISSW!$I:$I,TOTAL_MATCHUP!O$1,SWISSW!$J:$J,TOTAL_MATCHUP!$A34,SWISSW!$F:$F,"Won"))))*IF(ROW()=COLUMN(),0,1)</f>
        <v>0</v>
      </c>
      <c r="P34" s="14">
        <f ca="1">(((COUNTIFS(SWISSW!$I:$I,TOTAL_MATCHUP!$A34,SWISSW!$J:$J,TOTAL_MATCHUP!P$1,SWISSW!$F:$F,"Won")+COUNTIFS(SWISSW!$I:$I,TOTAL_MATCHUP!P$1,SWISSW!$J:$J,TOTAL_MATCHUP!$A34,SWISSW!$F:$F,"Lost")))+((COUNTIFS(SWISSW!$I:$I,TOTAL_MATCHUP!$A34,SWISSW!$J:$J,TOTAL_MATCHUP!P$1,SWISSW!$F:$F,"Lost")+COUNTIFS(SWISSW!$I:$I,TOTAL_MATCHUP!P$1,SWISSW!$J:$J,TOTAL_MATCHUP!$A34,SWISSW!$F:$F,"Won"))))*IF(ROW()=COLUMN(),0,1)</f>
        <v>1</v>
      </c>
      <c r="Q34" s="14">
        <f ca="1">(((COUNTIFS(SWISSW!$I:$I,TOTAL_MATCHUP!$A34,SWISSW!$J:$J,TOTAL_MATCHUP!Q$1,SWISSW!$F:$F,"Won")+COUNTIFS(SWISSW!$I:$I,TOTAL_MATCHUP!Q$1,SWISSW!$J:$J,TOTAL_MATCHUP!$A34,SWISSW!$F:$F,"Lost")))+((COUNTIFS(SWISSW!$I:$I,TOTAL_MATCHUP!$A34,SWISSW!$J:$J,TOTAL_MATCHUP!Q$1,SWISSW!$F:$F,"Lost")+COUNTIFS(SWISSW!$I:$I,TOTAL_MATCHUP!Q$1,SWISSW!$J:$J,TOTAL_MATCHUP!$A34,SWISSW!$F:$F,"Won"))))*IF(ROW()=COLUMN(),0,1)</f>
        <v>2</v>
      </c>
      <c r="R34" s="14">
        <f ca="1">(((COUNTIFS(SWISSW!$I:$I,TOTAL_MATCHUP!$A34,SWISSW!$J:$J,TOTAL_MATCHUP!R$1,SWISSW!$F:$F,"Won")+COUNTIFS(SWISSW!$I:$I,TOTAL_MATCHUP!R$1,SWISSW!$J:$J,TOTAL_MATCHUP!$A34,SWISSW!$F:$F,"Lost")))+((COUNTIFS(SWISSW!$I:$I,TOTAL_MATCHUP!$A34,SWISSW!$J:$J,TOTAL_MATCHUP!R$1,SWISSW!$F:$F,"Lost")+COUNTIFS(SWISSW!$I:$I,TOTAL_MATCHUP!R$1,SWISSW!$J:$J,TOTAL_MATCHUP!$A34,SWISSW!$F:$F,"Won"))))*IF(ROW()=COLUMN(),0,1)</f>
        <v>0</v>
      </c>
      <c r="S34" s="14">
        <f ca="1">(((COUNTIFS(SWISSW!$I:$I,TOTAL_MATCHUP!$A34,SWISSW!$J:$J,TOTAL_MATCHUP!S$1,SWISSW!$F:$F,"Won")+COUNTIFS(SWISSW!$I:$I,TOTAL_MATCHUP!S$1,SWISSW!$J:$J,TOTAL_MATCHUP!$A34,SWISSW!$F:$F,"Lost")))+((COUNTIFS(SWISSW!$I:$I,TOTAL_MATCHUP!$A34,SWISSW!$J:$J,TOTAL_MATCHUP!S$1,SWISSW!$F:$F,"Lost")+COUNTIFS(SWISSW!$I:$I,TOTAL_MATCHUP!S$1,SWISSW!$J:$J,TOTAL_MATCHUP!$A34,SWISSW!$F:$F,"Won"))))*IF(ROW()=COLUMN(),0,1)</f>
        <v>0</v>
      </c>
      <c r="T34" s="14">
        <f ca="1">(((COUNTIFS(SWISSW!$I:$I,TOTAL_MATCHUP!$A34,SWISSW!$J:$J,TOTAL_MATCHUP!T$1,SWISSW!$F:$F,"Won")+COUNTIFS(SWISSW!$I:$I,TOTAL_MATCHUP!T$1,SWISSW!$J:$J,TOTAL_MATCHUP!$A34,SWISSW!$F:$F,"Lost")))+((COUNTIFS(SWISSW!$I:$I,TOTAL_MATCHUP!$A34,SWISSW!$J:$J,TOTAL_MATCHUP!T$1,SWISSW!$F:$F,"Lost")+COUNTIFS(SWISSW!$I:$I,TOTAL_MATCHUP!T$1,SWISSW!$J:$J,TOTAL_MATCHUP!$A34,SWISSW!$F:$F,"Won"))))*IF(ROW()=COLUMN(),0,1)</f>
        <v>0</v>
      </c>
      <c r="U34" s="14">
        <f ca="1">(((COUNTIFS(SWISSW!$I:$I,TOTAL_MATCHUP!$A34,SWISSW!$J:$J,TOTAL_MATCHUP!U$1,SWISSW!$F:$F,"Won")+COUNTIFS(SWISSW!$I:$I,TOTAL_MATCHUP!U$1,SWISSW!$J:$J,TOTAL_MATCHUP!$A34,SWISSW!$F:$F,"Lost")))+((COUNTIFS(SWISSW!$I:$I,TOTAL_MATCHUP!$A34,SWISSW!$J:$J,TOTAL_MATCHUP!U$1,SWISSW!$F:$F,"Lost")+COUNTIFS(SWISSW!$I:$I,TOTAL_MATCHUP!U$1,SWISSW!$J:$J,TOTAL_MATCHUP!$A34,SWISSW!$F:$F,"Won"))))*IF(ROW()=COLUMN(),0,1)</f>
        <v>0</v>
      </c>
      <c r="V34" s="14">
        <f ca="1">(((COUNTIFS(SWISSW!$I:$I,TOTAL_MATCHUP!$A34,SWISSW!$J:$J,TOTAL_MATCHUP!V$1,SWISSW!$F:$F,"Won")+COUNTIFS(SWISSW!$I:$I,TOTAL_MATCHUP!V$1,SWISSW!$J:$J,TOTAL_MATCHUP!$A34,SWISSW!$F:$F,"Lost")))+((COUNTIFS(SWISSW!$I:$I,TOTAL_MATCHUP!$A34,SWISSW!$J:$J,TOTAL_MATCHUP!V$1,SWISSW!$F:$F,"Lost")+COUNTIFS(SWISSW!$I:$I,TOTAL_MATCHUP!V$1,SWISSW!$J:$J,TOTAL_MATCHUP!$A34,SWISSW!$F:$F,"Won"))))*IF(ROW()=COLUMN(),0,1)</f>
        <v>1</v>
      </c>
      <c r="W34" s="14">
        <f ca="1">(((COUNTIFS(SWISSW!$I:$I,TOTAL_MATCHUP!$A34,SWISSW!$J:$J,TOTAL_MATCHUP!W$1,SWISSW!$F:$F,"Won")+COUNTIFS(SWISSW!$I:$I,TOTAL_MATCHUP!W$1,SWISSW!$J:$J,TOTAL_MATCHUP!$A34,SWISSW!$F:$F,"Lost")))+((COUNTIFS(SWISSW!$I:$I,TOTAL_MATCHUP!$A34,SWISSW!$J:$J,TOTAL_MATCHUP!W$1,SWISSW!$F:$F,"Lost")+COUNTIFS(SWISSW!$I:$I,TOTAL_MATCHUP!W$1,SWISSW!$J:$J,TOTAL_MATCHUP!$A34,SWISSW!$F:$F,"Won"))))*IF(ROW()=COLUMN(),0,1)</f>
        <v>1</v>
      </c>
      <c r="X34" s="14">
        <f ca="1">(((COUNTIFS(SWISSW!$I:$I,TOTAL_MATCHUP!$A34,SWISSW!$J:$J,TOTAL_MATCHUP!X$1,SWISSW!$F:$F,"Won")+COUNTIFS(SWISSW!$I:$I,TOTAL_MATCHUP!X$1,SWISSW!$J:$J,TOTAL_MATCHUP!$A34,SWISSW!$F:$F,"Lost")))+((COUNTIFS(SWISSW!$I:$I,TOTAL_MATCHUP!$A34,SWISSW!$J:$J,TOTAL_MATCHUP!X$1,SWISSW!$F:$F,"Lost")+COUNTIFS(SWISSW!$I:$I,TOTAL_MATCHUP!X$1,SWISSW!$J:$J,TOTAL_MATCHUP!$A34,SWISSW!$F:$F,"Won"))))*IF(ROW()=COLUMN(),0,1)</f>
        <v>0</v>
      </c>
      <c r="Y34" s="14">
        <f ca="1">(((COUNTIFS(SWISSW!$I:$I,TOTAL_MATCHUP!$A34,SWISSW!$J:$J,TOTAL_MATCHUP!Y$1,SWISSW!$F:$F,"Won")+COUNTIFS(SWISSW!$I:$I,TOTAL_MATCHUP!Y$1,SWISSW!$J:$J,TOTAL_MATCHUP!$A34,SWISSW!$F:$F,"Lost")))+((COUNTIFS(SWISSW!$I:$I,TOTAL_MATCHUP!$A34,SWISSW!$J:$J,TOTAL_MATCHUP!Y$1,SWISSW!$F:$F,"Lost")+COUNTIFS(SWISSW!$I:$I,TOTAL_MATCHUP!Y$1,SWISSW!$J:$J,TOTAL_MATCHUP!$A34,SWISSW!$F:$F,"Won"))))*IF(ROW()=COLUMN(),0,1)</f>
        <v>0</v>
      </c>
      <c r="Z34" s="14">
        <f ca="1">(((COUNTIFS(SWISSW!$I:$I,TOTAL_MATCHUP!$A34,SWISSW!$J:$J,TOTAL_MATCHUP!Z$1,SWISSW!$F:$F,"Won")+COUNTIFS(SWISSW!$I:$I,TOTAL_MATCHUP!Z$1,SWISSW!$J:$J,TOTAL_MATCHUP!$A34,SWISSW!$F:$F,"Lost")))+((COUNTIFS(SWISSW!$I:$I,TOTAL_MATCHUP!$A34,SWISSW!$J:$J,TOTAL_MATCHUP!Z$1,SWISSW!$F:$F,"Lost")+COUNTIFS(SWISSW!$I:$I,TOTAL_MATCHUP!Z$1,SWISSW!$J:$J,TOTAL_MATCHUP!$A34,SWISSW!$F:$F,"Won"))))*IF(ROW()=COLUMN(),0,1)</f>
        <v>0</v>
      </c>
      <c r="AA34" s="14">
        <f ca="1">(((COUNTIFS(SWISSW!$I:$I,TOTAL_MATCHUP!$A34,SWISSW!$J:$J,TOTAL_MATCHUP!AA$1,SWISSW!$F:$F,"Won")+COUNTIFS(SWISSW!$I:$I,TOTAL_MATCHUP!AA$1,SWISSW!$J:$J,TOTAL_MATCHUP!$A34,SWISSW!$F:$F,"Lost")))+((COUNTIFS(SWISSW!$I:$I,TOTAL_MATCHUP!$A34,SWISSW!$J:$J,TOTAL_MATCHUP!AA$1,SWISSW!$F:$F,"Lost")+COUNTIFS(SWISSW!$I:$I,TOTAL_MATCHUP!AA$1,SWISSW!$J:$J,TOTAL_MATCHUP!$A34,SWISSW!$F:$F,"Won"))))*IF(ROW()=COLUMN(),0,1)</f>
        <v>0</v>
      </c>
      <c r="AB34" s="14">
        <f ca="1">(((COUNTIFS(SWISSW!$I:$I,TOTAL_MATCHUP!$A34,SWISSW!$J:$J,TOTAL_MATCHUP!AB$1,SWISSW!$F:$F,"Won")+COUNTIFS(SWISSW!$I:$I,TOTAL_MATCHUP!AB$1,SWISSW!$J:$J,TOTAL_MATCHUP!$A34,SWISSW!$F:$F,"Lost")))+((COUNTIFS(SWISSW!$I:$I,TOTAL_MATCHUP!$A34,SWISSW!$J:$J,TOTAL_MATCHUP!AB$1,SWISSW!$F:$F,"Lost")+COUNTIFS(SWISSW!$I:$I,TOTAL_MATCHUP!AB$1,SWISSW!$J:$J,TOTAL_MATCHUP!$A34,SWISSW!$F:$F,"Won"))))*IF(ROW()=COLUMN(),0,1)</f>
        <v>1</v>
      </c>
      <c r="AC34" s="14">
        <f ca="1">(((COUNTIFS(SWISSW!$I:$I,TOTAL_MATCHUP!$A34,SWISSW!$J:$J,TOTAL_MATCHUP!AC$1,SWISSW!$F:$F,"Won")+COUNTIFS(SWISSW!$I:$I,TOTAL_MATCHUP!AC$1,SWISSW!$J:$J,TOTAL_MATCHUP!$A34,SWISSW!$F:$F,"Lost")))+((COUNTIFS(SWISSW!$I:$I,TOTAL_MATCHUP!$A34,SWISSW!$J:$J,TOTAL_MATCHUP!AC$1,SWISSW!$F:$F,"Lost")+COUNTIFS(SWISSW!$I:$I,TOTAL_MATCHUP!AC$1,SWISSW!$J:$J,TOTAL_MATCHUP!$A34,SWISSW!$F:$F,"Won"))))*IF(ROW()=COLUMN(),0,1)</f>
        <v>0</v>
      </c>
      <c r="AD34" s="14">
        <f ca="1">(((COUNTIFS(SWISSW!$I:$I,TOTAL_MATCHUP!$A34,SWISSW!$J:$J,TOTAL_MATCHUP!AD$1,SWISSW!$F:$F,"Won")+COUNTIFS(SWISSW!$I:$I,TOTAL_MATCHUP!AD$1,SWISSW!$J:$J,TOTAL_MATCHUP!$A34,SWISSW!$F:$F,"Lost")))+((COUNTIFS(SWISSW!$I:$I,TOTAL_MATCHUP!$A34,SWISSW!$J:$J,TOTAL_MATCHUP!AD$1,SWISSW!$F:$F,"Lost")+COUNTIFS(SWISSW!$I:$I,TOTAL_MATCHUP!AD$1,SWISSW!$J:$J,TOTAL_MATCHUP!$A34,SWISSW!$F:$F,"Won"))))*IF(ROW()=COLUMN(),0,1)</f>
        <v>0</v>
      </c>
      <c r="AE34" s="14">
        <f ca="1">(((COUNTIFS(SWISSW!$I:$I,TOTAL_MATCHUP!$A34,SWISSW!$J:$J,TOTAL_MATCHUP!AE$1,SWISSW!$F:$F,"Won")+COUNTIFS(SWISSW!$I:$I,TOTAL_MATCHUP!AE$1,SWISSW!$J:$J,TOTAL_MATCHUP!$A34,SWISSW!$F:$F,"Lost")))+((COUNTIFS(SWISSW!$I:$I,TOTAL_MATCHUP!$A34,SWISSW!$J:$J,TOTAL_MATCHUP!AE$1,SWISSW!$F:$F,"Lost")+COUNTIFS(SWISSW!$I:$I,TOTAL_MATCHUP!AE$1,SWISSW!$J:$J,TOTAL_MATCHUP!$A34,SWISSW!$F:$F,"Won"))))*IF(ROW()=COLUMN(),0,1)</f>
        <v>0</v>
      </c>
      <c r="AF34" s="14">
        <f ca="1">(((COUNTIFS(SWISSW!$I:$I,TOTAL_MATCHUP!$A34,SWISSW!$J:$J,TOTAL_MATCHUP!AF$1,SWISSW!$F:$F,"Won")+COUNTIFS(SWISSW!$I:$I,TOTAL_MATCHUP!AF$1,SWISSW!$J:$J,TOTAL_MATCHUP!$A34,SWISSW!$F:$F,"Lost")))+((COUNTIFS(SWISSW!$I:$I,TOTAL_MATCHUP!$A34,SWISSW!$J:$J,TOTAL_MATCHUP!AF$1,SWISSW!$F:$F,"Lost")+COUNTIFS(SWISSW!$I:$I,TOTAL_MATCHUP!AF$1,SWISSW!$J:$J,TOTAL_MATCHUP!$A34,SWISSW!$F:$F,"Won"))))*IF(ROW()=COLUMN(),0,1)</f>
        <v>0</v>
      </c>
      <c r="AG34" s="14">
        <f ca="1">(((COUNTIFS(SWISSW!$I:$I,TOTAL_MATCHUP!$A34,SWISSW!$J:$J,TOTAL_MATCHUP!AG$1,SWISSW!$F:$F,"Won")+COUNTIFS(SWISSW!$I:$I,TOTAL_MATCHUP!AG$1,SWISSW!$J:$J,TOTAL_MATCHUP!$A34,SWISSW!$F:$F,"Lost")))+((COUNTIFS(SWISSW!$I:$I,TOTAL_MATCHUP!$A34,SWISSW!$J:$J,TOTAL_MATCHUP!AG$1,SWISSW!$F:$F,"Lost")+COUNTIFS(SWISSW!$I:$I,TOTAL_MATCHUP!AG$1,SWISSW!$J:$J,TOTAL_MATCHUP!$A34,SWISSW!$F:$F,"Won"))))*IF(ROW()=COLUMN(),0,1)</f>
        <v>0</v>
      </c>
      <c r="AH34" s="14">
        <f ca="1">(((COUNTIFS(SWISSW!$I:$I,TOTAL_MATCHUP!$A34,SWISSW!$J:$J,TOTAL_MATCHUP!AH$1,SWISSW!$F:$F,"Won")+COUNTIFS(SWISSW!$I:$I,TOTAL_MATCHUP!AH$1,SWISSW!$J:$J,TOTAL_MATCHUP!$A34,SWISSW!$F:$F,"Lost")))+((COUNTIFS(SWISSW!$I:$I,TOTAL_MATCHUP!$A34,SWISSW!$J:$J,TOTAL_MATCHUP!AH$1,SWISSW!$F:$F,"Lost")+COUNTIFS(SWISSW!$I:$I,TOTAL_MATCHUP!AH$1,SWISSW!$J:$J,TOTAL_MATCHUP!$A34,SWISSW!$F:$F,"Won"))))*IF(ROW()=COLUMN(),0,1)</f>
        <v>0</v>
      </c>
      <c r="AI34" s="14">
        <f ca="1">(((COUNTIFS(SWISSW!$I:$I,TOTAL_MATCHUP!$A34,SWISSW!$J:$J,TOTAL_MATCHUP!AI$1,SWISSW!$F:$F,"Won")+COUNTIFS(SWISSW!$I:$I,TOTAL_MATCHUP!AI$1,SWISSW!$J:$J,TOTAL_MATCHUP!$A34,SWISSW!$F:$F,"Lost")))+((COUNTIFS(SWISSW!$I:$I,TOTAL_MATCHUP!$A34,SWISSW!$J:$J,TOTAL_MATCHUP!AI$1,SWISSW!$F:$F,"Lost")+COUNTIFS(SWISSW!$I:$I,TOTAL_MATCHUP!AI$1,SWISSW!$J:$J,TOTAL_MATCHUP!$A34,SWISSW!$F:$F,"Won"))))*IF(ROW()=COLUMN(),0,1)</f>
        <v>0</v>
      </c>
      <c r="AJ34" s="14">
        <f ca="1">(((COUNTIFS(SWISSW!$I:$I,TOTAL_MATCHUP!$A34,SWISSW!$J:$J,TOTAL_MATCHUP!AJ$1,SWISSW!$F:$F,"Won")+COUNTIFS(SWISSW!$I:$I,TOTAL_MATCHUP!AJ$1,SWISSW!$J:$J,TOTAL_MATCHUP!$A34,SWISSW!$F:$F,"Lost")))+((COUNTIFS(SWISSW!$I:$I,TOTAL_MATCHUP!$A34,SWISSW!$J:$J,TOTAL_MATCHUP!AJ$1,SWISSW!$F:$F,"Lost")+COUNTIFS(SWISSW!$I:$I,TOTAL_MATCHUP!AJ$1,SWISSW!$J:$J,TOTAL_MATCHUP!$A34,SWISSW!$F:$F,"Won"))))*IF(ROW()=COLUMN(),0,1)</f>
        <v>0</v>
      </c>
      <c r="AK34" s="14">
        <f ca="1">(((COUNTIFS(SWISSW!$I:$I,TOTAL_MATCHUP!$A34,SWISSW!$J:$J,TOTAL_MATCHUP!AK$1,SWISSW!$F:$F,"Won")+COUNTIFS(SWISSW!$I:$I,TOTAL_MATCHUP!AK$1,SWISSW!$J:$J,TOTAL_MATCHUP!$A34,SWISSW!$F:$F,"Lost")))+((COUNTIFS(SWISSW!$I:$I,TOTAL_MATCHUP!$A34,SWISSW!$J:$J,TOTAL_MATCHUP!AK$1,SWISSW!$F:$F,"Lost")+COUNTIFS(SWISSW!$I:$I,TOTAL_MATCHUP!AK$1,SWISSW!$J:$J,TOTAL_MATCHUP!$A34,SWISSW!$F:$F,"Won"))))*IF(ROW()=COLUMN(),0,1)</f>
        <v>0</v>
      </c>
      <c r="AL34" s="14">
        <f ca="1">(((COUNTIFS(SWISSW!$I:$I,TOTAL_MATCHUP!$A34,SWISSW!$J:$J,TOTAL_MATCHUP!AL$1,SWISSW!$F:$F,"Won")+COUNTIFS(SWISSW!$I:$I,TOTAL_MATCHUP!AL$1,SWISSW!$J:$J,TOTAL_MATCHUP!$A34,SWISSW!$F:$F,"Lost")))+((COUNTIFS(SWISSW!$I:$I,TOTAL_MATCHUP!$A34,SWISSW!$J:$J,TOTAL_MATCHUP!AL$1,SWISSW!$F:$F,"Lost")+COUNTIFS(SWISSW!$I:$I,TOTAL_MATCHUP!AL$1,SWISSW!$J:$J,TOTAL_MATCHUP!$A34,SWISSW!$F:$F,"Won"))))*IF(ROW()=COLUMN(),0,1)</f>
        <v>0</v>
      </c>
      <c r="AM34" s="14">
        <f ca="1">(((COUNTIFS(SWISSW!$I:$I,TOTAL_MATCHUP!$A34,SWISSW!$J:$J,TOTAL_MATCHUP!AM$1,SWISSW!$F:$F,"Won")+COUNTIFS(SWISSW!$I:$I,TOTAL_MATCHUP!AM$1,SWISSW!$J:$J,TOTAL_MATCHUP!$A34,SWISSW!$F:$F,"Lost")))+((COUNTIFS(SWISSW!$I:$I,TOTAL_MATCHUP!$A34,SWISSW!$J:$J,TOTAL_MATCHUP!AM$1,SWISSW!$F:$F,"Lost")+COUNTIFS(SWISSW!$I:$I,TOTAL_MATCHUP!AM$1,SWISSW!$J:$J,TOTAL_MATCHUP!$A34,SWISSW!$F:$F,"Won"))))*IF(ROW()=COLUMN(),0,1)</f>
        <v>0</v>
      </c>
      <c r="AN34" s="14">
        <f ca="1">(((COUNTIFS(SWISSW!$I:$I,TOTAL_MATCHUP!$A34,SWISSW!$J:$J,TOTAL_MATCHUP!AN$1,SWISSW!$F:$F,"Won")+COUNTIFS(SWISSW!$I:$I,TOTAL_MATCHUP!AN$1,SWISSW!$J:$J,TOTAL_MATCHUP!$A34,SWISSW!$F:$F,"Lost")))+((COUNTIFS(SWISSW!$I:$I,TOTAL_MATCHUP!$A34,SWISSW!$J:$J,TOTAL_MATCHUP!AN$1,SWISSW!$F:$F,"Lost")+COUNTIFS(SWISSW!$I:$I,TOTAL_MATCHUP!AN$1,SWISSW!$J:$J,TOTAL_MATCHUP!$A34,SWISSW!$F:$F,"Won"))))*IF(ROW()=COLUMN(),0,1)</f>
        <v>0</v>
      </c>
      <c r="AO34" s="14">
        <f ca="1">(((COUNTIFS(SWISSW!$I:$I,TOTAL_MATCHUP!$A34,SWISSW!$J:$J,TOTAL_MATCHUP!AO$1,SWISSW!$F:$F,"Won")+COUNTIFS(SWISSW!$I:$I,TOTAL_MATCHUP!AO$1,SWISSW!$J:$J,TOTAL_MATCHUP!$A34,SWISSW!$F:$F,"Lost")))+((COUNTIFS(SWISSW!$I:$I,TOTAL_MATCHUP!$A34,SWISSW!$J:$J,TOTAL_MATCHUP!AO$1,SWISSW!$F:$F,"Lost")+COUNTIFS(SWISSW!$I:$I,TOTAL_MATCHUP!AO$1,SWISSW!$J:$J,TOTAL_MATCHUP!$A34,SWISSW!$F:$F,"Won"))))*IF(ROW()=COLUMN(),0,1)</f>
        <v>0</v>
      </c>
      <c r="AP34" s="14">
        <f ca="1">(((COUNTIFS(SWISSW!$I:$I,TOTAL_MATCHUP!$A34,SWISSW!$J:$J,TOTAL_MATCHUP!AP$1,SWISSW!$F:$F,"Won")+COUNTIFS(SWISSW!$I:$I,TOTAL_MATCHUP!AP$1,SWISSW!$J:$J,TOTAL_MATCHUP!$A34,SWISSW!$F:$F,"Lost")))+((COUNTIFS(SWISSW!$I:$I,TOTAL_MATCHUP!$A34,SWISSW!$J:$J,TOTAL_MATCHUP!AP$1,SWISSW!$F:$F,"Lost")+COUNTIFS(SWISSW!$I:$I,TOTAL_MATCHUP!AP$1,SWISSW!$J:$J,TOTAL_MATCHUP!$A34,SWISSW!$F:$F,"Won"))))*IF(ROW()=COLUMN(),0,1)</f>
        <v>0</v>
      </c>
      <c r="AQ34" s="14">
        <f ca="1">(((COUNTIFS(SWISSW!$I:$I,TOTAL_MATCHUP!$A34,SWISSW!$J:$J,TOTAL_MATCHUP!AQ$1,SWISSW!$F:$F,"Won")+COUNTIFS(SWISSW!$I:$I,TOTAL_MATCHUP!AQ$1,SWISSW!$J:$J,TOTAL_MATCHUP!$A34,SWISSW!$F:$F,"Lost")))+((COUNTIFS(SWISSW!$I:$I,TOTAL_MATCHUP!$A34,SWISSW!$J:$J,TOTAL_MATCHUP!AQ$1,SWISSW!$F:$F,"Lost")+COUNTIFS(SWISSW!$I:$I,TOTAL_MATCHUP!AQ$1,SWISSW!$J:$J,TOTAL_MATCHUP!$A34,SWISSW!$F:$F,"Won"))))*IF(ROW()=COLUMN(),0,1)</f>
        <v>0</v>
      </c>
      <c r="AR34" s="14">
        <f ca="1">(((COUNTIFS(SWISSW!$I:$I,TOTAL_MATCHUP!$A34,SWISSW!$J:$J,TOTAL_MATCHUP!AR$1,SWISSW!$F:$F,"Won")+COUNTIFS(SWISSW!$I:$I,TOTAL_MATCHUP!AR$1,SWISSW!$J:$J,TOTAL_MATCHUP!$A34,SWISSW!$F:$F,"Lost")))+((COUNTIFS(SWISSW!$I:$I,TOTAL_MATCHUP!$A34,SWISSW!$J:$J,TOTAL_MATCHUP!AR$1,SWISSW!$F:$F,"Lost")+COUNTIFS(SWISSW!$I:$I,TOTAL_MATCHUP!AR$1,SWISSW!$J:$J,TOTAL_MATCHUP!$A34,SWISSW!$F:$F,"Won"))))*IF(ROW()=COLUMN(),0,1)</f>
        <v>1</v>
      </c>
      <c r="AS34" s="14">
        <f ca="1">(((COUNTIFS(SWISSW!$I:$I,TOTAL_MATCHUP!$A34,SWISSW!$J:$J,TOTAL_MATCHUP!AS$1,SWISSW!$F:$F,"Won")+COUNTIFS(SWISSW!$I:$I,TOTAL_MATCHUP!AS$1,SWISSW!$J:$J,TOTAL_MATCHUP!$A34,SWISSW!$F:$F,"Lost")))+((COUNTIFS(SWISSW!$I:$I,TOTAL_MATCHUP!$A34,SWISSW!$J:$J,TOTAL_MATCHUP!AS$1,SWISSW!$F:$F,"Lost")+COUNTIFS(SWISSW!$I:$I,TOTAL_MATCHUP!AS$1,SWISSW!$J:$J,TOTAL_MATCHUP!$A34,SWISSW!$F:$F,"Won"))))*IF(ROW()=COLUMN(),0,1)</f>
        <v>0</v>
      </c>
      <c r="AT34" s="14">
        <f ca="1">(((COUNTIFS(SWISSW!$I:$I,TOTAL_MATCHUP!$A34,SWISSW!$J:$J,TOTAL_MATCHUP!AT$1,SWISSW!$F:$F,"Won")+COUNTIFS(SWISSW!$I:$I,TOTAL_MATCHUP!AT$1,SWISSW!$J:$J,TOTAL_MATCHUP!$A34,SWISSW!$F:$F,"Lost")))+((COUNTIFS(SWISSW!$I:$I,TOTAL_MATCHUP!$A34,SWISSW!$J:$J,TOTAL_MATCHUP!AT$1,SWISSW!$F:$F,"Lost")+COUNTIFS(SWISSW!$I:$I,TOTAL_MATCHUP!AT$1,SWISSW!$J:$J,TOTAL_MATCHUP!$A34,SWISSW!$F:$F,"Won"))))*IF(ROW()=COLUMN(),0,1)</f>
        <v>0</v>
      </c>
      <c r="AU34" s="14">
        <f ca="1">(((COUNTIFS(SWISSW!$I:$I,TOTAL_MATCHUP!$A34,SWISSW!$J:$J,TOTAL_MATCHUP!AU$1,SWISSW!$F:$F,"Won")+COUNTIFS(SWISSW!$I:$I,TOTAL_MATCHUP!AU$1,SWISSW!$J:$J,TOTAL_MATCHUP!$A34,SWISSW!$F:$F,"Lost")))+((COUNTIFS(SWISSW!$I:$I,TOTAL_MATCHUP!$A34,SWISSW!$J:$J,TOTAL_MATCHUP!AU$1,SWISSW!$F:$F,"Lost")+COUNTIFS(SWISSW!$I:$I,TOTAL_MATCHUP!AU$1,SWISSW!$J:$J,TOTAL_MATCHUP!$A34,SWISSW!$F:$F,"Won"))))*IF(ROW()=COLUMN(),0,1)</f>
        <v>0</v>
      </c>
      <c r="AV34" s="14">
        <f ca="1">(((COUNTIFS(SWISSW!$I:$I,TOTAL_MATCHUP!$A34,SWISSW!$J:$J,TOTAL_MATCHUP!AV$1,SWISSW!$F:$F,"Won")+COUNTIFS(SWISSW!$I:$I,TOTAL_MATCHUP!AV$1,SWISSW!$J:$J,TOTAL_MATCHUP!$A34,SWISSW!$F:$F,"Lost")))+((COUNTIFS(SWISSW!$I:$I,TOTAL_MATCHUP!$A34,SWISSW!$J:$J,TOTAL_MATCHUP!AV$1,SWISSW!$F:$F,"Lost")+COUNTIFS(SWISSW!$I:$I,TOTAL_MATCHUP!AV$1,SWISSW!$J:$J,TOTAL_MATCHUP!$A34,SWISSW!$F:$F,"Won"))))*IF(ROW()=COLUMN(),0,1)</f>
        <v>1</v>
      </c>
      <c r="AW34" s="14">
        <f ca="1">(((COUNTIFS(SWISSW!$I:$I,TOTAL_MATCHUP!$A34,SWISSW!$J:$J,TOTAL_MATCHUP!AW$1,SWISSW!$F:$F,"Won")+COUNTIFS(SWISSW!$I:$I,TOTAL_MATCHUP!AW$1,SWISSW!$J:$J,TOTAL_MATCHUP!$A34,SWISSW!$F:$F,"Lost")))+((COUNTIFS(SWISSW!$I:$I,TOTAL_MATCHUP!$A34,SWISSW!$J:$J,TOTAL_MATCHUP!AW$1,SWISSW!$F:$F,"Lost")+COUNTIFS(SWISSW!$I:$I,TOTAL_MATCHUP!AW$1,SWISSW!$J:$J,TOTAL_MATCHUP!$A34,SWISSW!$F:$F,"Won"))))*IF(ROW()=COLUMN(),0,1)</f>
        <v>0</v>
      </c>
      <c r="AX34" s="14">
        <f ca="1">(((COUNTIFS(SWISSW!$I:$I,TOTAL_MATCHUP!$A34,SWISSW!$J:$J,TOTAL_MATCHUP!AX$1,SWISSW!$F:$F,"Won")+COUNTIFS(SWISSW!$I:$I,TOTAL_MATCHUP!AX$1,SWISSW!$J:$J,TOTAL_MATCHUP!$A34,SWISSW!$F:$F,"Lost")))+((COUNTIFS(SWISSW!$I:$I,TOTAL_MATCHUP!$A34,SWISSW!$J:$J,TOTAL_MATCHUP!AX$1,SWISSW!$F:$F,"Lost")+COUNTIFS(SWISSW!$I:$I,TOTAL_MATCHUP!AX$1,SWISSW!$J:$J,TOTAL_MATCHUP!$A34,SWISSW!$F:$F,"Won"))))*IF(ROW()=COLUMN(),0,1)</f>
        <v>0</v>
      </c>
      <c r="AY34" s="14">
        <f ca="1">(((COUNTIFS(SWISSW!$I:$I,TOTAL_MATCHUP!$A34,SWISSW!$J:$J,TOTAL_MATCHUP!AY$1,SWISSW!$F:$F,"Won")+COUNTIFS(SWISSW!$I:$I,TOTAL_MATCHUP!AY$1,SWISSW!$J:$J,TOTAL_MATCHUP!$A34,SWISSW!$F:$F,"Lost")))+((COUNTIFS(SWISSW!$I:$I,TOTAL_MATCHUP!$A34,SWISSW!$J:$J,TOTAL_MATCHUP!AY$1,SWISSW!$F:$F,"Lost")+COUNTIFS(SWISSW!$I:$I,TOTAL_MATCHUP!AY$1,SWISSW!$J:$J,TOTAL_MATCHUP!$A34,SWISSW!$F:$F,"Won"))))*IF(ROW()=COLUMN(),0,1)</f>
        <v>0</v>
      </c>
      <c r="AZ34" s="14">
        <f ca="1">(((COUNTIFS(SWISSW!$I:$I,TOTAL_MATCHUP!$A34,SWISSW!$J:$J,TOTAL_MATCHUP!AZ$1,SWISSW!$F:$F,"Won")+COUNTIFS(SWISSW!$I:$I,TOTAL_MATCHUP!AZ$1,SWISSW!$J:$J,TOTAL_MATCHUP!$A34,SWISSW!$F:$F,"Lost")))+((COUNTIFS(SWISSW!$I:$I,TOTAL_MATCHUP!$A34,SWISSW!$J:$J,TOTAL_MATCHUP!AZ$1,SWISSW!$F:$F,"Lost")+COUNTIFS(SWISSW!$I:$I,TOTAL_MATCHUP!AZ$1,SWISSW!$J:$J,TOTAL_MATCHUP!$A34,SWISSW!$F:$F,"Won"))))*IF(ROW()=COLUMN(),0,1)</f>
        <v>0</v>
      </c>
      <c r="BA34" s="14">
        <f ca="1">(((COUNTIFS(SWISSW!$I:$I,TOTAL_MATCHUP!$A34,SWISSW!$J:$J,TOTAL_MATCHUP!BA$1,SWISSW!$F:$F,"Won")+COUNTIFS(SWISSW!$I:$I,TOTAL_MATCHUP!BA$1,SWISSW!$J:$J,TOTAL_MATCHUP!$A34,SWISSW!$F:$F,"Lost")))+((COUNTIFS(SWISSW!$I:$I,TOTAL_MATCHUP!$A34,SWISSW!$J:$J,TOTAL_MATCHUP!BA$1,SWISSW!$F:$F,"Lost")+COUNTIFS(SWISSW!$I:$I,TOTAL_MATCHUP!BA$1,SWISSW!$J:$J,TOTAL_MATCHUP!$A34,SWISSW!$F:$F,"Won"))))*IF(ROW()=COLUMN(),0,1)</f>
        <v>0</v>
      </c>
      <c r="BB34" s="14">
        <f ca="1">(((COUNTIFS(SWISSW!$I:$I,TOTAL_MATCHUP!$A34,SWISSW!$J:$J,TOTAL_MATCHUP!BB$1,SWISSW!$F:$F,"Won")+COUNTIFS(SWISSW!$I:$I,TOTAL_MATCHUP!BB$1,SWISSW!$J:$J,TOTAL_MATCHUP!$A34,SWISSW!$F:$F,"Lost")))+((COUNTIFS(SWISSW!$I:$I,TOTAL_MATCHUP!$A34,SWISSW!$J:$J,TOTAL_MATCHUP!BB$1,SWISSW!$F:$F,"Lost")+COUNTIFS(SWISSW!$I:$I,TOTAL_MATCHUP!BB$1,SWISSW!$J:$J,TOTAL_MATCHUP!$A34,SWISSW!$F:$F,"Won"))))*IF(ROW()=COLUMN(),0,1)</f>
        <v>1</v>
      </c>
      <c r="BC34" s="14">
        <f ca="1">(((COUNTIFS(SWISSW!$I:$I,TOTAL_MATCHUP!$A34,SWISSW!$J:$J,TOTAL_MATCHUP!BC$1,SWISSW!$F:$F,"Won")+COUNTIFS(SWISSW!$I:$I,TOTAL_MATCHUP!BC$1,SWISSW!$J:$J,TOTAL_MATCHUP!$A34,SWISSW!$F:$F,"Lost")))+((COUNTIFS(SWISSW!$I:$I,TOTAL_MATCHUP!$A34,SWISSW!$J:$J,TOTAL_MATCHUP!BC$1,SWISSW!$F:$F,"Lost")+COUNTIFS(SWISSW!$I:$I,TOTAL_MATCHUP!BC$1,SWISSW!$J:$J,TOTAL_MATCHUP!$A34,SWISSW!$F:$F,"Won"))))*IF(ROW()=COLUMN(),0,1)</f>
        <v>0</v>
      </c>
      <c r="BD34" s="14">
        <f ca="1">(((COUNTIFS(SWISSW!$I:$I,TOTAL_MATCHUP!$A34,SWISSW!$J:$J,TOTAL_MATCHUP!BD$1,SWISSW!$F:$F,"Won")+COUNTIFS(SWISSW!$I:$I,TOTAL_MATCHUP!BD$1,SWISSW!$J:$J,TOTAL_MATCHUP!$A34,SWISSW!$F:$F,"Lost")))+((COUNTIFS(SWISSW!$I:$I,TOTAL_MATCHUP!$A34,SWISSW!$J:$J,TOTAL_MATCHUP!BD$1,SWISSW!$F:$F,"Lost")+COUNTIFS(SWISSW!$I:$I,TOTAL_MATCHUP!BD$1,SWISSW!$J:$J,TOTAL_MATCHUP!$A34,SWISSW!$F:$F,"Won"))))*IF(ROW()=COLUMN(),0,1)</f>
        <v>0</v>
      </c>
      <c r="BE34" s="14">
        <f ca="1">(((COUNTIFS(SWISSW!$I:$I,TOTAL_MATCHUP!$A34,SWISSW!$J:$J,TOTAL_MATCHUP!BE$1,SWISSW!$F:$F,"Won")+COUNTIFS(SWISSW!$I:$I,TOTAL_MATCHUP!BE$1,SWISSW!$J:$J,TOTAL_MATCHUP!$A34,SWISSW!$F:$F,"Lost")))+((COUNTIFS(SWISSW!$I:$I,TOTAL_MATCHUP!$A34,SWISSW!$J:$J,TOTAL_MATCHUP!BE$1,SWISSW!$F:$F,"Lost")+COUNTIFS(SWISSW!$I:$I,TOTAL_MATCHUP!BE$1,SWISSW!$J:$J,TOTAL_MATCHUP!$A34,SWISSW!$F:$F,"Won"))))*IF(ROW()=COLUMN(),0,1)</f>
        <v>0</v>
      </c>
      <c r="BF34" s="14">
        <f ca="1">(((COUNTIFS(SWISSW!$I:$I,TOTAL_MATCHUP!$A34,SWISSW!$J:$J,TOTAL_MATCHUP!BF$1,SWISSW!$F:$F,"Won")+COUNTIFS(SWISSW!$I:$I,TOTAL_MATCHUP!BF$1,SWISSW!$J:$J,TOTAL_MATCHUP!$A34,SWISSW!$F:$F,"Lost")))+((COUNTIFS(SWISSW!$I:$I,TOTAL_MATCHUP!$A34,SWISSW!$J:$J,TOTAL_MATCHUP!BF$1,SWISSW!$F:$F,"Lost")+COUNTIFS(SWISSW!$I:$I,TOTAL_MATCHUP!BF$1,SWISSW!$J:$J,TOTAL_MATCHUP!$A34,SWISSW!$F:$F,"Won"))))*IF(ROW()=COLUMN(),0,1)</f>
        <v>0</v>
      </c>
    </row>
    <row r="35" spans="1:58" ht="55" customHeight="1" x14ac:dyDescent="0.3">
      <c r="A35" s="3" t="str">
        <f ca="1">MATCHUP!A35</f>
        <v>Pili-Pala Combo</v>
      </c>
      <c r="B35" s="14">
        <f ca="1">(((COUNTIFS(SWISSW!$I:$I,TOTAL_MATCHUP!$A35,SWISSW!$J:$J,TOTAL_MATCHUP!B$1,SWISSW!$F:$F,"Won")+COUNTIFS(SWISSW!$I:$I,TOTAL_MATCHUP!B$1,SWISSW!$J:$J,TOTAL_MATCHUP!$A35,SWISSW!$F:$F,"Lost")))+((COUNTIFS(SWISSW!$I:$I,TOTAL_MATCHUP!$A35,SWISSW!$J:$J,TOTAL_MATCHUP!B$1,SWISSW!$F:$F,"Lost")+COUNTIFS(SWISSW!$I:$I,TOTAL_MATCHUP!B$1,SWISSW!$J:$J,TOTAL_MATCHUP!$A35,SWISSW!$F:$F,"Won"))))*IF(ROW()=COLUMN(),0,1)</f>
        <v>4</v>
      </c>
      <c r="C35" s="14">
        <f ca="1">(((COUNTIFS(SWISSW!$I:$I,TOTAL_MATCHUP!$A35,SWISSW!$J:$J,TOTAL_MATCHUP!C$1,SWISSW!$F:$F,"Won")+COUNTIFS(SWISSW!$I:$I,TOTAL_MATCHUP!C$1,SWISSW!$J:$J,TOTAL_MATCHUP!$A35,SWISSW!$F:$F,"Lost")))+((COUNTIFS(SWISSW!$I:$I,TOTAL_MATCHUP!$A35,SWISSW!$J:$J,TOTAL_MATCHUP!C$1,SWISSW!$F:$F,"Lost")+COUNTIFS(SWISSW!$I:$I,TOTAL_MATCHUP!C$1,SWISSW!$J:$J,TOTAL_MATCHUP!$A35,SWISSW!$F:$F,"Won"))))*IF(ROW()=COLUMN(),0,1)</f>
        <v>1</v>
      </c>
      <c r="D35" s="14">
        <f ca="1">(((COUNTIFS(SWISSW!$I:$I,TOTAL_MATCHUP!$A35,SWISSW!$J:$J,TOTAL_MATCHUP!D$1,SWISSW!$F:$F,"Won")+COUNTIFS(SWISSW!$I:$I,TOTAL_MATCHUP!D$1,SWISSW!$J:$J,TOTAL_MATCHUP!$A35,SWISSW!$F:$F,"Lost")))+((COUNTIFS(SWISSW!$I:$I,TOTAL_MATCHUP!$A35,SWISSW!$J:$J,TOTAL_MATCHUP!D$1,SWISSW!$F:$F,"Lost")+COUNTIFS(SWISSW!$I:$I,TOTAL_MATCHUP!D$1,SWISSW!$J:$J,TOTAL_MATCHUP!$A35,SWISSW!$F:$F,"Won"))))*IF(ROW()=COLUMN(),0,1)</f>
        <v>5</v>
      </c>
      <c r="E35" s="14">
        <f ca="1">(((COUNTIFS(SWISSW!$I:$I,TOTAL_MATCHUP!$A35,SWISSW!$J:$J,TOTAL_MATCHUP!E$1,SWISSW!$F:$F,"Won")+COUNTIFS(SWISSW!$I:$I,TOTAL_MATCHUP!E$1,SWISSW!$J:$J,TOTAL_MATCHUP!$A35,SWISSW!$F:$F,"Lost")))+((COUNTIFS(SWISSW!$I:$I,TOTAL_MATCHUP!$A35,SWISSW!$J:$J,TOTAL_MATCHUP!E$1,SWISSW!$F:$F,"Lost")+COUNTIFS(SWISSW!$I:$I,TOTAL_MATCHUP!E$1,SWISSW!$J:$J,TOTAL_MATCHUP!$A35,SWISSW!$F:$F,"Won"))))*IF(ROW()=COLUMN(),0,1)</f>
        <v>1</v>
      </c>
      <c r="F35" s="14">
        <f ca="1">(((COUNTIFS(SWISSW!$I:$I,TOTAL_MATCHUP!$A35,SWISSW!$J:$J,TOTAL_MATCHUP!F$1,SWISSW!$F:$F,"Won")+COUNTIFS(SWISSW!$I:$I,TOTAL_MATCHUP!F$1,SWISSW!$J:$J,TOTAL_MATCHUP!$A35,SWISSW!$F:$F,"Lost")))+((COUNTIFS(SWISSW!$I:$I,TOTAL_MATCHUP!$A35,SWISSW!$J:$J,TOTAL_MATCHUP!F$1,SWISSW!$F:$F,"Lost")+COUNTIFS(SWISSW!$I:$I,TOTAL_MATCHUP!F$1,SWISSW!$J:$J,TOTAL_MATCHUP!$A35,SWISSW!$F:$F,"Won"))))*IF(ROW()=COLUMN(),0,1)</f>
        <v>3</v>
      </c>
      <c r="G35" s="14">
        <f ca="1">(((COUNTIFS(SWISSW!$I:$I,TOTAL_MATCHUP!$A35,SWISSW!$J:$J,TOTAL_MATCHUP!G$1,SWISSW!$F:$F,"Won")+COUNTIFS(SWISSW!$I:$I,TOTAL_MATCHUP!G$1,SWISSW!$J:$J,TOTAL_MATCHUP!$A35,SWISSW!$F:$F,"Lost")))+((COUNTIFS(SWISSW!$I:$I,TOTAL_MATCHUP!$A35,SWISSW!$J:$J,TOTAL_MATCHUP!G$1,SWISSW!$F:$F,"Lost")+COUNTIFS(SWISSW!$I:$I,TOTAL_MATCHUP!G$1,SWISSW!$J:$J,TOTAL_MATCHUP!$A35,SWISSW!$F:$F,"Won"))))*IF(ROW()=COLUMN(),0,1)</f>
        <v>0</v>
      </c>
      <c r="H35" s="14">
        <f ca="1">(((COUNTIFS(SWISSW!$I:$I,TOTAL_MATCHUP!$A35,SWISSW!$J:$J,TOTAL_MATCHUP!H$1,SWISSW!$F:$F,"Won")+COUNTIFS(SWISSW!$I:$I,TOTAL_MATCHUP!H$1,SWISSW!$J:$J,TOTAL_MATCHUP!$A35,SWISSW!$F:$F,"Lost")))+((COUNTIFS(SWISSW!$I:$I,TOTAL_MATCHUP!$A35,SWISSW!$J:$J,TOTAL_MATCHUP!H$1,SWISSW!$F:$F,"Lost")+COUNTIFS(SWISSW!$I:$I,TOTAL_MATCHUP!H$1,SWISSW!$J:$J,TOTAL_MATCHUP!$A35,SWISSW!$F:$F,"Won"))))*IF(ROW()=COLUMN(),0,1)</f>
        <v>2</v>
      </c>
      <c r="I35" s="14">
        <f ca="1">(((COUNTIFS(SWISSW!$I:$I,TOTAL_MATCHUP!$A35,SWISSW!$J:$J,TOTAL_MATCHUP!I$1,SWISSW!$F:$F,"Won")+COUNTIFS(SWISSW!$I:$I,TOTAL_MATCHUP!I$1,SWISSW!$J:$J,TOTAL_MATCHUP!$A35,SWISSW!$F:$F,"Lost")))+((COUNTIFS(SWISSW!$I:$I,TOTAL_MATCHUP!$A35,SWISSW!$J:$J,TOTAL_MATCHUP!I$1,SWISSW!$F:$F,"Lost")+COUNTIFS(SWISSW!$I:$I,TOTAL_MATCHUP!I$1,SWISSW!$J:$J,TOTAL_MATCHUP!$A35,SWISSW!$F:$F,"Won"))))*IF(ROW()=COLUMN(),0,1)</f>
        <v>1</v>
      </c>
      <c r="J35" s="14">
        <f ca="1">(((COUNTIFS(SWISSW!$I:$I,TOTAL_MATCHUP!$A35,SWISSW!$J:$J,TOTAL_MATCHUP!J$1,SWISSW!$F:$F,"Won")+COUNTIFS(SWISSW!$I:$I,TOTAL_MATCHUP!J$1,SWISSW!$J:$J,TOTAL_MATCHUP!$A35,SWISSW!$F:$F,"Lost")))+((COUNTIFS(SWISSW!$I:$I,TOTAL_MATCHUP!$A35,SWISSW!$J:$J,TOTAL_MATCHUP!J$1,SWISSW!$F:$F,"Lost")+COUNTIFS(SWISSW!$I:$I,TOTAL_MATCHUP!J$1,SWISSW!$J:$J,TOTAL_MATCHUP!$A35,SWISSW!$F:$F,"Won"))))*IF(ROW()=COLUMN(),0,1)</f>
        <v>2</v>
      </c>
      <c r="K35" s="14">
        <f ca="1">(((COUNTIFS(SWISSW!$I:$I,TOTAL_MATCHUP!$A35,SWISSW!$J:$J,TOTAL_MATCHUP!K$1,SWISSW!$F:$F,"Won")+COUNTIFS(SWISSW!$I:$I,TOTAL_MATCHUP!K$1,SWISSW!$J:$J,TOTAL_MATCHUP!$A35,SWISSW!$F:$F,"Lost")))+((COUNTIFS(SWISSW!$I:$I,TOTAL_MATCHUP!$A35,SWISSW!$J:$J,TOTAL_MATCHUP!K$1,SWISSW!$F:$F,"Lost")+COUNTIFS(SWISSW!$I:$I,TOTAL_MATCHUP!K$1,SWISSW!$J:$J,TOTAL_MATCHUP!$A35,SWISSW!$F:$F,"Won"))))*IF(ROW()=COLUMN(),0,1)</f>
        <v>0</v>
      </c>
      <c r="L35" s="14">
        <f ca="1">(((COUNTIFS(SWISSW!$I:$I,TOTAL_MATCHUP!$A35,SWISSW!$J:$J,TOTAL_MATCHUP!L$1,SWISSW!$F:$F,"Won")+COUNTIFS(SWISSW!$I:$I,TOTAL_MATCHUP!L$1,SWISSW!$J:$J,TOTAL_MATCHUP!$A35,SWISSW!$F:$F,"Lost")))+((COUNTIFS(SWISSW!$I:$I,TOTAL_MATCHUP!$A35,SWISSW!$J:$J,TOTAL_MATCHUP!L$1,SWISSW!$F:$F,"Lost")+COUNTIFS(SWISSW!$I:$I,TOTAL_MATCHUP!L$1,SWISSW!$J:$J,TOTAL_MATCHUP!$A35,SWISSW!$F:$F,"Won"))))*IF(ROW()=COLUMN(),0,1)</f>
        <v>2</v>
      </c>
      <c r="M35" s="14">
        <f ca="1">(((COUNTIFS(SWISSW!$I:$I,TOTAL_MATCHUP!$A35,SWISSW!$J:$J,TOTAL_MATCHUP!M$1,SWISSW!$F:$F,"Won")+COUNTIFS(SWISSW!$I:$I,TOTAL_MATCHUP!M$1,SWISSW!$J:$J,TOTAL_MATCHUP!$A35,SWISSW!$F:$F,"Lost")))+((COUNTIFS(SWISSW!$I:$I,TOTAL_MATCHUP!$A35,SWISSW!$J:$J,TOTAL_MATCHUP!M$1,SWISSW!$F:$F,"Lost")+COUNTIFS(SWISSW!$I:$I,TOTAL_MATCHUP!M$1,SWISSW!$J:$J,TOTAL_MATCHUP!$A35,SWISSW!$F:$F,"Won"))))*IF(ROW()=COLUMN(),0,1)</f>
        <v>1</v>
      </c>
      <c r="N35" s="14">
        <f ca="1">(((COUNTIFS(SWISSW!$I:$I,TOTAL_MATCHUP!$A35,SWISSW!$J:$J,TOTAL_MATCHUP!N$1,SWISSW!$F:$F,"Won")+COUNTIFS(SWISSW!$I:$I,TOTAL_MATCHUP!N$1,SWISSW!$J:$J,TOTAL_MATCHUP!$A35,SWISSW!$F:$F,"Lost")))+((COUNTIFS(SWISSW!$I:$I,TOTAL_MATCHUP!$A35,SWISSW!$J:$J,TOTAL_MATCHUP!N$1,SWISSW!$F:$F,"Lost")+COUNTIFS(SWISSW!$I:$I,TOTAL_MATCHUP!N$1,SWISSW!$J:$J,TOTAL_MATCHUP!$A35,SWISSW!$F:$F,"Won"))))*IF(ROW()=COLUMN(),0,1)</f>
        <v>0</v>
      </c>
      <c r="O35" s="14">
        <f ca="1">(((COUNTIFS(SWISSW!$I:$I,TOTAL_MATCHUP!$A35,SWISSW!$J:$J,TOTAL_MATCHUP!O$1,SWISSW!$F:$F,"Won")+COUNTIFS(SWISSW!$I:$I,TOTAL_MATCHUP!O$1,SWISSW!$J:$J,TOTAL_MATCHUP!$A35,SWISSW!$F:$F,"Lost")))+((COUNTIFS(SWISSW!$I:$I,TOTAL_MATCHUP!$A35,SWISSW!$J:$J,TOTAL_MATCHUP!O$1,SWISSW!$F:$F,"Lost")+COUNTIFS(SWISSW!$I:$I,TOTAL_MATCHUP!O$1,SWISSW!$J:$J,TOTAL_MATCHUP!$A35,SWISSW!$F:$F,"Won"))))*IF(ROW()=COLUMN(),0,1)</f>
        <v>0</v>
      </c>
      <c r="P35" s="14">
        <f ca="1">(((COUNTIFS(SWISSW!$I:$I,TOTAL_MATCHUP!$A35,SWISSW!$J:$J,TOTAL_MATCHUP!P$1,SWISSW!$F:$F,"Won")+COUNTIFS(SWISSW!$I:$I,TOTAL_MATCHUP!P$1,SWISSW!$J:$J,TOTAL_MATCHUP!$A35,SWISSW!$F:$F,"Lost")))+((COUNTIFS(SWISSW!$I:$I,TOTAL_MATCHUP!$A35,SWISSW!$J:$J,TOTAL_MATCHUP!P$1,SWISSW!$F:$F,"Lost")+COUNTIFS(SWISSW!$I:$I,TOTAL_MATCHUP!P$1,SWISSW!$J:$J,TOTAL_MATCHUP!$A35,SWISSW!$F:$F,"Won"))))*IF(ROW()=COLUMN(),0,1)</f>
        <v>0</v>
      </c>
      <c r="Q35" s="14">
        <f ca="1">(((COUNTIFS(SWISSW!$I:$I,TOTAL_MATCHUP!$A35,SWISSW!$J:$J,TOTAL_MATCHUP!Q$1,SWISSW!$F:$F,"Won")+COUNTIFS(SWISSW!$I:$I,TOTAL_MATCHUP!Q$1,SWISSW!$J:$J,TOTAL_MATCHUP!$A35,SWISSW!$F:$F,"Lost")))+((COUNTIFS(SWISSW!$I:$I,TOTAL_MATCHUP!$A35,SWISSW!$J:$J,TOTAL_MATCHUP!Q$1,SWISSW!$F:$F,"Lost")+COUNTIFS(SWISSW!$I:$I,TOTAL_MATCHUP!Q$1,SWISSW!$J:$J,TOTAL_MATCHUP!$A35,SWISSW!$F:$F,"Won"))))*IF(ROW()=COLUMN(),0,1)</f>
        <v>0</v>
      </c>
      <c r="R35" s="14">
        <f ca="1">(((COUNTIFS(SWISSW!$I:$I,TOTAL_MATCHUP!$A35,SWISSW!$J:$J,TOTAL_MATCHUP!R$1,SWISSW!$F:$F,"Won")+COUNTIFS(SWISSW!$I:$I,TOTAL_MATCHUP!R$1,SWISSW!$J:$J,TOTAL_MATCHUP!$A35,SWISSW!$F:$F,"Lost")))+((COUNTIFS(SWISSW!$I:$I,TOTAL_MATCHUP!$A35,SWISSW!$J:$J,TOTAL_MATCHUP!R$1,SWISSW!$F:$F,"Lost")+COUNTIFS(SWISSW!$I:$I,TOTAL_MATCHUP!R$1,SWISSW!$J:$J,TOTAL_MATCHUP!$A35,SWISSW!$F:$F,"Won"))))*IF(ROW()=COLUMN(),0,1)</f>
        <v>1</v>
      </c>
      <c r="S35" s="14">
        <f ca="1">(((COUNTIFS(SWISSW!$I:$I,TOTAL_MATCHUP!$A35,SWISSW!$J:$J,TOTAL_MATCHUP!S$1,SWISSW!$F:$F,"Won")+COUNTIFS(SWISSW!$I:$I,TOTAL_MATCHUP!S$1,SWISSW!$J:$J,TOTAL_MATCHUP!$A35,SWISSW!$F:$F,"Lost")))+((COUNTIFS(SWISSW!$I:$I,TOTAL_MATCHUP!$A35,SWISSW!$J:$J,TOTAL_MATCHUP!S$1,SWISSW!$F:$F,"Lost")+COUNTIFS(SWISSW!$I:$I,TOTAL_MATCHUP!S$1,SWISSW!$J:$J,TOTAL_MATCHUP!$A35,SWISSW!$F:$F,"Won"))))*IF(ROW()=COLUMN(),0,1)</f>
        <v>0</v>
      </c>
      <c r="T35" s="14">
        <f ca="1">(((COUNTIFS(SWISSW!$I:$I,TOTAL_MATCHUP!$A35,SWISSW!$J:$J,TOTAL_MATCHUP!T$1,SWISSW!$F:$F,"Won")+COUNTIFS(SWISSW!$I:$I,TOTAL_MATCHUP!T$1,SWISSW!$J:$J,TOTAL_MATCHUP!$A35,SWISSW!$F:$F,"Lost")))+((COUNTIFS(SWISSW!$I:$I,TOTAL_MATCHUP!$A35,SWISSW!$J:$J,TOTAL_MATCHUP!T$1,SWISSW!$F:$F,"Lost")+COUNTIFS(SWISSW!$I:$I,TOTAL_MATCHUP!T$1,SWISSW!$J:$J,TOTAL_MATCHUP!$A35,SWISSW!$F:$F,"Won"))))*IF(ROW()=COLUMN(),0,1)</f>
        <v>0</v>
      </c>
      <c r="U35" s="14">
        <f ca="1">(((COUNTIFS(SWISSW!$I:$I,TOTAL_MATCHUP!$A35,SWISSW!$J:$J,TOTAL_MATCHUP!U$1,SWISSW!$F:$F,"Won")+COUNTIFS(SWISSW!$I:$I,TOTAL_MATCHUP!U$1,SWISSW!$J:$J,TOTAL_MATCHUP!$A35,SWISSW!$F:$F,"Lost")))+((COUNTIFS(SWISSW!$I:$I,TOTAL_MATCHUP!$A35,SWISSW!$J:$J,TOTAL_MATCHUP!U$1,SWISSW!$F:$F,"Lost")+COUNTIFS(SWISSW!$I:$I,TOTAL_MATCHUP!U$1,SWISSW!$J:$J,TOTAL_MATCHUP!$A35,SWISSW!$F:$F,"Won"))))*IF(ROW()=COLUMN(),0,1)</f>
        <v>0</v>
      </c>
      <c r="V35" s="14">
        <f ca="1">(((COUNTIFS(SWISSW!$I:$I,TOTAL_MATCHUP!$A35,SWISSW!$J:$J,TOTAL_MATCHUP!V$1,SWISSW!$F:$F,"Won")+COUNTIFS(SWISSW!$I:$I,TOTAL_MATCHUP!V$1,SWISSW!$J:$J,TOTAL_MATCHUP!$A35,SWISSW!$F:$F,"Lost")))+((COUNTIFS(SWISSW!$I:$I,TOTAL_MATCHUP!$A35,SWISSW!$J:$J,TOTAL_MATCHUP!V$1,SWISSW!$F:$F,"Lost")+COUNTIFS(SWISSW!$I:$I,TOTAL_MATCHUP!V$1,SWISSW!$J:$J,TOTAL_MATCHUP!$A35,SWISSW!$F:$F,"Won"))))*IF(ROW()=COLUMN(),0,1)</f>
        <v>0</v>
      </c>
      <c r="W35" s="14">
        <f ca="1">(((COUNTIFS(SWISSW!$I:$I,TOTAL_MATCHUP!$A35,SWISSW!$J:$J,TOTAL_MATCHUP!W$1,SWISSW!$F:$F,"Won")+COUNTIFS(SWISSW!$I:$I,TOTAL_MATCHUP!W$1,SWISSW!$J:$J,TOTAL_MATCHUP!$A35,SWISSW!$F:$F,"Lost")))+((COUNTIFS(SWISSW!$I:$I,TOTAL_MATCHUP!$A35,SWISSW!$J:$J,TOTAL_MATCHUP!W$1,SWISSW!$F:$F,"Lost")+COUNTIFS(SWISSW!$I:$I,TOTAL_MATCHUP!W$1,SWISSW!$J:$J,TOTAL_MATCHUP!$A35,SWISSW!$F:$F,"Won"))))*IF(ROW()=COLUMN(),0,1)</f>
        <v>0</v>
      </c>
      <c r="X35" s="14">
        <f ca="1">(((COUNTIFS(SWISSW!$I:$I,TOTAL_MATCHUP!$A35,SWISSW!$J:$J,TOTAL_MATCHUP!X$1,SWISSW!$F:$F,"Won")+COUNTIFS(SWISSW!$I:$I,TOTAL_MATCHUP!X$1,SWISSW!$J:$J,TOTAL_MATCHUP!$A35,SWISSW!$F:$F,"Lost")))+((COUNTIFS(SWISSW!$I:$I,TOTAL_MATCHUP!$A35,SWISSW!$J:$J,TOTAL_MATCHUP!X$1,SWISSW!$F:$F,"Lost")+COUNTIFS(SWISSW!$I:$I,TOTAL_MATCHUP!X$1,SWISSW!$J:$J,TOTAL_MATCHUP!$A35,SWISSW!$F:$F,"Won"))))*IF(ROW()=COLUMN(),0,1)</f>
        <v>0</v>
      </c>
      <c r="Y35" s="14">
        <f ca="1">(((COUNTIFS(SWISSW!$I:$I,TOTAL_MATCHUP!$A35,SWISSW!$J:$J,TOTAL_MATCHUP!Y$1,SWISSW!$F:$F,"Won")+COUNTIFS(SWISSW!$I:$I,TOTAL_MATCHUP!Y$1,SWISSW!$J:$J,TOTAL_MATCHUP!$A35,SWISSW!$F:$F,"Lost")))+((COUNTIFS(SWISSW!$I:$I,TOTAL_MATCHUP!$A35,SWISSW!$J:$J,TOTAL_MATCHUP!Y$1,SWISSW!$F:$F,"Lost")+COUNTIFS(SWISSW!$I:$I,TOTAL_MATCHUP!Y$1,SWISSW!$J:$J,TOTAL_MATCHUP!$A35,SWISSW!$F:$F,"Won"))))*IF(ROW()=COLUMN(),0,1)</f>
        <v>0</v>
      </c>
      <c r="Z35" s="14">
        <f ca="1">(((COUNTIFS(SWISSW!$I:$I,TOTAL_MATCHUP!$A35,SWISSW!$J:$J,TOTAL_MATCHUP!Z$1,SWISSW!$F:$F,"Won")+COUNTIFS(SWISSW!$I:$I,TOTAL_MATCHUP!Z$1,SWISSW!$J:$J,TOTAL_MATCHUP!$A35,SWISSW!$F:$F,"Lost")))+((COUNTIFS(SWISSW!$I:$I,TOTAL_MATCHUP!$A35,SWISSW!$J:$J,TOTAL_MATCHUP!Z$1,SWISSW!$F:$F,"Lost")+COUNTIFS(SWISSW!$I:$I,TOTAL_MATCHUP!Z$1,SWISSW!$J:$J,TOTAL_MATCHUP!$A35,SWISSW!$F:$F,"Won"))))*IF(ROW()=COLUMN(),0,1)</f>
        <v>0</v>
      </c>
      <c r="AA35" s="14">
        <f ca="1">(((COUNTIFS(SWISSW!$I:$I,TOTAL_MATCHUP!$A35,SWISSW!$J:$J,TOTAL_MATCHUP!AA$1,SWISSW!$F:$F,"Won")+COUNTIFS(SWISSW!$I:$I,TOTAL_MATCHUP!AA$1,SWISSW!$J:$J,TOTAL_MATCHUP!$A35,SWISSW!$F:$F,"Lost")))+((COUNTIFS(SWISSW!$I:$I,TOTAL_MATCHUP!$A35,SWISSW!$J:$J,TOTAL_MATCHUP!AA$1,SWISSW!$F:$F,"Lost")+COUNTIFS(SWISSW!$I:$I,TOTAL_MATCHUP!AA$1,SWISSW!$J:$J,TOTAL_MATCHUP!$A35,SWISSW!$F:$F,"Won"))))*IF(ROW()=COLUMN(),0,1)</f>
        <v>0</v>
      </c>
      <c r="AB35" s="14">
        <f ca="1">(((COUNTIFS(SWISSW!$I:$I,TOTAL_MATCHUP!$A35,SWISSW!$J:$J,TOTAL_MATCHUP!AB$1,SWISSW!$F:$F,"Won")+COUNTIFS(SWISSW!$I:$I,TOTAL_MATCHUP!AB$1,SWISSW!$J:$J,TOTAL_MATCHUP!$A35,SWISSW!$F:$F,"Lost")))+((COUNTIFS(SWISSW!$I:$I,TOTAL_MATCHUP!$A35,SWISSW!$J:$J,TOTAL_MATCHUP!AB$1,SWISSW!$F:$F,"Lost")+COUNTIFS(SWISSW!$I:$I,TOTAL_MATCHUP!AB$1,SWISSW!$J:$J,TOTAL_MATCHUP!$A35,SWISSW!$F:$F,"Won"))))*IF(ROW()=COLUMN(),0,1)</f>
        <v>0</v>
      </c>
      <c r="AC35" s="14">
        <f ca="1">(((COUNTIFS(SWISSW!$I:$I,TOTAL_MATCHUP!$A35,SWISSW!$J:$J,TOTAL_MATCHUP!AC$1,SWISSW!$F:$F,"Won")+COUNTIFS(SWISSW!$I:$I,TOTAL_MATCHUP!AC$1,SWISSW!$J:$J,TOTAL_MATCHUP!$A35,SWISSW!$F:$F,"Lost")))+((COUNTIFS(SWISSW!$I:$I,TOTAL_MATCHUP!$A35,SWISSW!$J:$J,TOTAL_MATCHUP!AC$1,SWISSW!$F:$F,"Lost")+COUNTIFS(SWISSW!$I:$I,TOTAL_MATCHUP!AC$1,SWISSW!$J:$J,TOTAL_MATCHUP!$A35,SWISSW!$F:$F,"Won"))))*IF(ROW()=COLUMN(),0,1)</f>
        <v>0</v>
      </c>
      <c r="AD35" s="14">
        <f ca="1">(((COUNTIFS(SWISSW!$I:$I,TOTAL_MATCHUP!$A35,SWISSW!$J:$J,TOTAL_MATCHUP!AD$1,SWISSW!$F:$F,"Won")+COUNTIFS(SWISSW!$I:$I,TOTAL_MATCHUP!AD$1,SWISSW!$J:$J,TOTAL_MATCHUP!$A35,SWISSW!$F:$F,"Lost")))+((COUNTIFS(SWISSW!$I:$I,TOTAL_MATCHUP!$A35,SWISSW!$J:$J,TOTAL_MATCHUP!AD$1,SWISSW!$F:$F,"Lost")+COUNTIFS(SWISSW!$I:$I,TOTAL_MATCHUP!AD$1,SWISSW!$J:$J,TOTAL_MATCHUP!$A35,SWISSW!$F:$F,"Won"))))*IF(ROW()=COLUMN(),0,1)</f>
        <v>0</v>
      </c>
      <c r="AE35" s="14">
        <f ca="1">(((COUNTIFS(SWISSW!$I:$I,TOTAL_MATCHUP!$A35,SWISSW!$J:$J,TOTAL_MATCHUP!AE$1,SWISSW!$F:$F,"Won")+COUNTIFS(SWISSW!$I:$I,TOTAL_MATCHUP!AE$1,SWISSW!$J:$J,TOTAL_MATCHUP!$A35,SWISSW!$F:$F,"Lost")))+((COUNTIFS(SWISSW!$I:$I,TOTAL_MATCHUP!$A35,SWISSW!$J:$J,TOTAL_MATCHUP!AE$1,SWISSW!$F:$F,"Lost")+COUNTIFS(SWISSW!$I:$I,TOTAL_MATCHUP!AE$1,SWISSW!$J:$J,TOTAL_MATCHUP!$A35,SWISSW!$F:$F,"Won"))))*IF(ROW()=COLUMN(),0,1)</f>
        <v>1</v>
      </c>
      <c r="AF35" s="14">
        <f ca="1">(((COUNTIFS(SWISSW!$I:$I,TOTAL_MATCHUP!$A35,SWISSW!$J:$J,TOTAL_MATCHUP!AF$1,SWISSW!$F:$F,"Won")+COUNTIFS(SWISSW!$I:$I,TOTAL_MATCHUP!AF$1,SWISSW!$J:$J,TOTAL_MATCHUP!$A35,SWISSW!$F:$F,"Lost")))+((COUNTIFS(SWISSW!$I:$I,TOTAL_MATCHUP!$A35,SWISSW!$J:$J,TOTAL_MATCHUP!AF$1,SWISSW!$F:$F,"Lost")+COUNTIFS(SWISSW!$I:$I,TOTAL_MATCHUP!AF$1,SWISSW!$J:$J,TOTAL_MATCHUP!$A35,SWISSW!$F:$F,"Won"))))*IF(ROW()=COLUMN(),0,1)</f>
        <v>0</v>
      </c>
      <c r="AG35" s="14">
        <f ca="1">(((COUNTIFS(SWISSW!$I:$I,TOTAL_MATCHUP!$A35,SWISSW!$J:$J,TOTAL_MATCHUP!AG$1,SWISSW!$F:$F,"Won")+COUNTIFS(SWISSW!$I:$I,TOTAL_MATCHUP!AG$1,SWISSW!$J:$J,TOTAL_MATCHUP!$A35,SWISSW!$F:$F,"Lost")))+((COUNTIFS(SWISSW!$I:$I,TOTAL_MATCHUP!$A35,SWISSW!$J:$J,TOTAL_MATCHUP!AG$1,SWISSW!$F:$F,"Lost")+COUNTIFS(SWISSW!$I:$I,TOTAL_MATCHUP!AG$1,SWISSW!$J:$J,TOTAL_MATCHUP!$A35,SWISSW!$F:$F,"Won"))))*IF(ROW()=COLUMN(),0,1)</f>
        <v>0</v>
      </c>
      <c r="AH35" s="14">
        <f ca="1">(((COUNTIFS(SWISSW!$I:$I,TOTAL_MATCHUP!$A35,SWISSW!$J:$J,TOTAL_MATCHUP!AH$1,SWISSW!$F:$F,"Won")+COUNTIFS(SWISSW!$I:$I,TOTAL_MATCHUP!AH$1,SWISSW!$J:$J,TOTAL_MATCHUP!$A35,SWISSW!$F:$F,"Lost")))+((COUNTIFS(SWISSW!$I:$I,TOTAL_MATCHUP!$A35,SWISSW!$J:$J,TOTAL_MATCHUP!AH$1,SWISSW!$F:$F,"Lost")+COUNTIFS(SWISSW!$I:$I,TOTAL_MATCHUP!AH$1,SWISSW!$J:$J,TOTAL_MATCHUP!$A35,SWISSW!$F:$F,"Won"))))*IF(ROW()=COLUMN(),0,1)</f>
        <v>0</v>
      </c>
      <c r="AI35" s="14">
        <f ca="1">(((COUNTIFS(SWISSW!$I:$I,TOTAL_MATCHUP!$A35,SWISSW!$J:$J,TOTAL_MATCHUP!AI$1,SWISSW!$F:$F,"Won")+COUNTIFS(SWISSW!$I:$I,TOTAL_MATCHUP!AI$1,SWISSW!$J:$J,TOTAL_MATCHUP!$A35,SWISSW!$F:$F,"Lost")))+((COUNTIFS(SWISSW!$I:$I,TOTAL_MATCHUP!$A35,SWISSW!$J:$J,TOTAL_MATCHUP!AI$1,SWISSW!$F:$F,"Lost")+COUNTIFS(SWISSW!$I:$I,TOTAL_MATCHUP!AI$1,SWISSW!$J:$J,TOTAL_MATCHUP!$A35,SWISSW!$F:$F,"Won"))))*IF(ROW()=COLUMN(),0,1)</f>
        <v>0</v>
      </c>
      <c r="AJ35" s="14">
        <f ca="1">(((COUNTIFS(SWISSW!$I:$I,TOTAL_MATCHUP!$A35,SWISSW!$J:$J,TOTAL_MATCHUP!AJ$1,SWISSW!$F:$F,"Won")+COUNTIFS(SWISSW!$I:$I,TOTAL_MATCHUP!AJ$1,SWISSW!$J:$J,TOTAL_MATCHUP!$A35,SWISSW!$F:$F,"Lost")))+((COUNTIFS(SWISSW!$I:$I,TOTAL_MATCHUP!$A35,SWISSW!$J:$J,TOTAL_MATCHUP!AJ$1,SWISSW!$F:$F,"Lost")+COUNTIFS(SWISSW!$I:$I,TOTAL_MATCHUP!AJ$1,SWISSW!$J:$J,TOTAL_MATCHUP!$A35,SWISSW!$F:$F,"Won"))))*IF(ROW()=COLUMN(),0,1)</f>
        <v>0</v>
      </c>
      <c r="AK35" s="14">
        <f ca="1">(((COUNTIFS(SWISSW!$I:$I,TOTAL_MATCHUP!$A35,SWISSW!$J:$J,TOTAL_MATCHUP!AK$1,SWISSW!$F:$F,"Won")+COUNTIFS(SWISSW!$I:$I,TOTAL_MATCHUP!AK$1,SWISSW!$J:$J,TOTAL_MATCHUP!$A35,SWISSW!$F:$F,"Lost")))+((COUNTIFS(SWISSW!$I:$I,TOTAL_MATCHUP!$A35,SWISSW!$J:$J,TOTAL_MATCHUP!AK$1,SWISSW!$F:$F,"Lost")+COUNTIFS(SWISSW!$I:$I,TOTAL_MATCHUP!AK$1,SWISSW!$J:$J,TOTAL_MATCHUP!$A35,SWISSW!$F:$F,"Won"))))*IF(ROW()=COLUMN(),0,1)</f>
        <v>0</v>
      </c>
      <c r="AL35" s="14">
        <f ca="1">(((COUNTIFS(SWISSW!$I:$I,TOTAL_MATCHUP!$A35,SWISSW!$J:$J,TOTAL_MATCHUP!AL$1,SWISSW!$F:$F,"Won")+COUNTIFS(SWISSW!$I:$I,TOTAL_MATCHUP!AL$1,SWISSW!$J:$J,TOTAL_MATCHUP!$A35,SWISSW!$F:$F,"Lost")))+((COUNTIFS(SWISSW!$I:$I,TOTAL_MATCHUP!$A35,SWISSW!$J:$J,TOTAL_MATCHUP!AL$1,SWISSW!$F:$F,"Lost")+COUNTIFS(SWISSW!$I:$I,TOTAL_MATCHUP!AL$1,SWISSW!$J:$J,TOTAL_MATCHUP!$A35,SWISSW!$F:$F,"Won"))))*IF(ROW()=COLUMN(),0,1)</f>
        <v>0</v>
      </c>
      <c r="AM35" s="14">
        <f ca="1">(((COUNTIFS(SWISSW!$I:$I,TOTAL_MATCHUP!$A35,SWISSW!$J:$J,TOTAL_MATCHUP!AM$1,SWISSW!$F:$F,"Won")+COUNTIFS(SWISSW!$I:$I,TOTAL_MATCHUP!AM$1,SWISSW!$J:$J,TOTAL_MATCHUP!$A35,SWISSW!$F:$F,"Lost")))+((COUNTIFS(SWISSW!$I:$I,TOTAL_MATCHUP!$A35,SWISSW!$J:$J,TOTAL_MATCHUP!AM$1,SWISSW!$F:$F,"Lost")+COUNTIFS(SWISSW!$I:$I,TOTAL_MATCHUP!AM$1,SWISSW!$J:$J,TOTAL_MATCHUP!$A35,SWISSW!$F:$F,"Won"))))*IF(ROW()=COLUMN(),0,1)</f>
        <v>2</v>
      </c>
      <c r="AN35" s="14">
        <f ca="1">(((COUNTIFS(SWISSW!$I:$I,TOTAL_MATCHUP!$A35,SWISSW!$J:$J,TOTAL_MATCHUP!AN$1,SWISSW!$F:$F,"Won")+COUNTIFS(SWISSW!$I:$I,TOTAL_MATCHUP!AN$1,SWISSW!$J:$J,TOTAL_MATCHUP!$A35,SWISSW!$F:$F,"Lost")))+((COUNTIFS(SWISSW!$I:$I,TOTAL_MATCHUP!$A35,SWISSW!$J:$J,TOTAL_MATCHUP!AN$1,SWISSW!$F:$F,"Lost")+COUNTIFS(SWISSW!$I:$I,TOTAL_MATCHUP!AN$1,SWISSW!$J:$J,TOTAL_MATCHUP!$A35,SWISSW!$F:$F,"Won"))))*IF(ROW()=COLUMN(),0,1)</f>
        <v>0</v>
      </c>
      <c r="AO35" s="14">
        <f ca="1">(((COUNTIFS(SWISSW!$I:$I,TOTAL_MATCHUP!$A35,SWISSW!$J:$J,TOTAL_MATCHUP!AO$1,SWISSW!$F:$F,"Won")+COUNTIFS(SWISSW!$I:$I,TOTAL_MATCHUP!AO$1,SWISSW!$J:$J,TOTAL_MATCHUP!$A35,SWISSW!$F:$F,"Lost")))+((COUNTIFS(SWISSW!$I:$I,TOTAL_MATCHUP!$A35,SWISSW!$J:$J,TOTAL_MATCHUP!AO$1,SWISSW!$F:$F,"Lost")+COUNTIFS(SWISSW!$I:$I,TOTAL_MATCHUP!AO$1,SWISSW!$J:$J,TOTAL_MATCHUP!$A35,SWISSW!$F:$F,"Won"))))*IF(ROW()=COLUMN(),0,1)</f>
        <v>0</v>
      </c>
      <c r="AP35" s="14">
        <f ca="1">(((COUNTIFS(SWISSW!$I:$I,TOTAL_MATCHUP!$A35,SWISSW!$J:$J,TOTAL_MATCHUP!AP$1,SWISSW!$F:$F,"Won")+COUNTIFS(SWISSW!$I:$I,TOTAL_MATCHUP!AP$1,SWISSW!$J:$J,TOTAL_MATCHUP!$A35,SWISSW!$F:$F,"Lost")))+((COUNTIFS(SWISSW!$I:$I,TOTAL_MATCHUP!$A35,SWISSW!$J:$J,TOTAL_MATCHUP!AP$1,SWISSW!$F:$F,"Lost")+COUNTIFS(SWISSW!$I:$I,TOTAL_MATCHUP!AP$1,SWISSW!$J:$J,TOTAL_MATCHUP!$A35,SWISSW!$F:$F,"Won"))))*IF(ROW()=COLUMN(),0,1)</f>
        <v>0</v>
      </c>
      <c r="AQ35" s="14">
        <f ca="1">(((COUNTIFS(SWISSW!$I:$I,TOTAL_MATCHUP!$A35,SWISSW!$J:$J,TOTAL_MATCHUP!AQ$1,SWISSW!$F:$F,"Won")+COUNTIFS(SWISSW!$I:$I,TOTAL_MATCHUP!AQ$1,SWISSW!$J:$J,TOTAL_MATCHUP!$A35,SWISSW!$F:$F,"Lost")))+((COUNTIFS(SWISSW!$I:$I,TOTAL_MATCHUP!$A35,SWISSW!$J:$J,TOTAL_MATCHUP!AQ$1,SWISSW!$F:$F,"Lost")+COUNTIFS(SWISSW!$I:$I,TOTAL_MATCHUP!AQ$1,SWISSW!$J:$J,TOTAL_MATCHUP!$A35,SWISSW!$F:$F,"Won"))))*IF(ROW()=COLUMN(),0,1)</f>
        <v>0</v>
      </c>
      <c r="AR35" s="14">
        <f ca="1">(((COUNTIFS(SWISSW!$I:$I,TOTAL_MATCHUP!$A35,SWISSW!$J:$J,TOTAL_MATCHUP!AR$1,SWISSW!$F:$F,"Won")+COUNTIFS(SWISSW!$I:$I,TOTAL_MATCHUP!AR$1,SWISSW!$J:$J,TOTAL_MATCHUP!$A35,SWISSW!$F:$F,"Lost")))+((COUNTIFS(SWISSW!$I:$I,TOTAL_MATCHUP!$A35,SWISSW!$J:$J,TOTAL_MATCHUP!AR$1,SWISSW!$F:$F,"Lost")+COUNTIFS(SWISSW!$I:$I,TOTAL_MATCHUP!AR$1,SWISSW!$J:$J,TOTAL_MATCHUP!$A35,SWISSW!$F:$F,"Won"))))*IF(ROW()=COLUMN(),0,1)</f>
        <v>0</v>
      </c>
      <c r="AS35" s="14">
        <f ca="1">(((COUNTIFS(SWISSW!$I:$I,TOTAL_MATCHUP!$A35,SWISSW!$J:$J,TOTAL_MATCHUP!AS$1,SWISSW!$F:$F,"Won")+COUNTIFS(SWISSW!$I:$I,TOTAL_MATCHUP!AS$1,SWISSW!$J:$J,TOTAL_MATCHUP!$A35,SWISSW!$F:$F,"Lost")))+((COUNTIFS(SWISSW!$I:$I,TOTAL_MATCHUP!$A35,SWISSW!$J:$J,TOTAL_MATCHUP!AS$1,SWISSW!$F:$F,"Lost")+COUNTIFS(SWISSW!$I:$I,TOTAL_MATCHUP!AS$1,SWISSW!$J:$J,TOTAL_MATCHUP!$A35,SWISSW!$F:$F,"Won"))))*IF(ROW()=COLUMN(),0,1)</f>
        <v>0</v>
      </c>
      <c r="AT35" s="14">
        <f ca="1">(((COUNTIFS(SWISSW!$I:$I,TOTAL_MATCHUP!$A35,SWISSW!$J:$J,TOTAL_MATCHUP!AT$1,SWISSW!$F:$F,"Won")+COUNTIFS(SWISSW!$I:$I,TOTAL_MATCHUP!AT$1,SWISSW!$J:$J,TOTAL_MATCHUP!$A35,SWISSW!$F:$F,"Lost")))+((COUNTIFS(SWISSW!$I:$I,TOTAL_MATCHUP!$A35,SWISSW!$J:$J,TOTAL_MATCHUP!AT$1,SWISSW!$F:$F,"Lost")+COUNTIFS(SWISSW!$I:$I,TOTAL_MATCHUP!AT$1,SWISSW!$J:$J,TOTAL_MATCHUP!$A35,SWISSW!$F:$F,"Won"))))*IF(ROW()=COLUMN(),0,1)</f>
        <v>0</v>
      </c>
      <c r="AU35" s="14">
        <f ca="1">(((COUNTIFS(SWISSW!$I:$I,TOTAL_MATCHUP!$A35,SWISSW!$J:$J,TOTAL_MATCHUP!AU$1,SWISSW!$F:$F,"Won")+COUNTIFS(SWISSW!$I:$I,TOTAL_MATCHUP!AU$1,SWISSW!$J:$J,TOTAL_MATCHUP!$A35,SWISSW!$F:$F,"Lost")))+((COUNTIFS(SWISSW!$I:$I,TOTAL_MATCHUP!$A35,SWISSW!$J:$J,TOTAL_MATCHUP!AU$1,SWISSW!$F:$F,"Lost")+COUNTIFS(SWISSW!$I:$I,TOTAL_MATCHUP!AU$1,SWISSW!$J:$J,TOTAL_MATCHUP!$A35,SWISSW!$F:$F,"Won"))))*IF(ROW()=COLUMN(),0,1)</f>
        <v>0</v>
      </c>
      <c r="AV35" s="14">
        <f ca="1">(((COUNTIFS(SWISSW!$I:$I,TOTAL_MATCHUP!$A35,SWISSW!$J:$J,TOTAL_MATCHUP!AV$1,SWISSW!$F:$F,"Won")+COUNTIFS(SWISSW!$I:$I,TOTAL_MATCHUP!AV$1,SWISSW!$J:$J,TOTAL_MATCHUP!$A35,SWISSW!$F:$F,"Lost")))+((COUNTIFS(SWISSW!$I:$I,TOTAL_MATCHUP!$A35,SWISSW!$J:$J,TOTAL_MATCHUP!AV$1,SWISSW!$F:$F,"Lost")+COUNTIFS(SWISSW!$I:$I,TOTAL_MATCHUP!AV$1,SWISSW!$J:$J,TOTAL_MATCHUP!$A35,SWISSW!$F:$F,"Won"))))*IF(ROW()=COLUMN(),0,1)</f>
        <v>0</v>
      </c>
      <c r="AW35" s="14">
        <f ca="1">(((COUNTIFS(SWISSW!$I:$I,TOTAL_MATCHUP!$A35,SWISSW!$J:$J,TOTAL_MATCHUP!AW$1,SWISSW!$F:$F,"Won")+COUNTIFS(SWISSW!$I:$I,TOTAL_MATCHUP!AW$1,SWISSW!$J:$J,TOTAL_MATCHUP!$A35,SWISSW!$F:$F,"Lost")))+((COUNTIFS(SWISSW!$I:$I,TOTAL_MATCHUP!$A35,SWISSW!$J:$J,TOTAL_MATCHUP!AW$1,SWISSW!$F:$F,"Lost")+COUNTIFS(SWISSW!$I:$I,TOTAL_MATCHUP!AW$1,SWISSW!$J:$J,TOTAL_MATCHUP!$A35,SWISSW!$F:$F,"Won"))))*IF(ROW()=COLUMN(),0,1)</f>
        <v>0</v>
      </c>
      <c r="AX35" s="14">
        <f ca="1">(((COUNTIFS(SWISSW!$I:$I,TOTAL_MATCHUP!$A35,SWISSW!$J:$J,TOTAL_MATCHUP!AX$1,SWISSW!$F:$F,"Won")+COUNTIFS(SWISSW!$I:$I,TOTAL_MATCHUP!AX$1,SWISSW!$J:$J,TOTAL_MATCHUP!$A35,SWISSW!$F:$F,"Lost")))+((COUNTIFS(SWISSW!$I:$I,TOTAL_MATCHUP!$A35,SWISSW!$J:$J,TOTAL_MATCHUP!AX$1,SWISSW!$F:$F,"Lost")+COUNTIFS(SWISSW!$I:$I,TOTAL_MATCHUP!AX$1,SWISSW!$J:$J,TOTAL_MATCHUP!$A35,SWISSW!$F:$F,"Won"))))*IF(ROW()=COLUMN(),0,1)</f>
        <v>1</v>
      </c>
      <c r="AY35" s="14">
        <f ca="1">(((COUNTIFS(SWISSW!$I:$I,TOTAL_MATCHUP!$A35,SWISSW!$J:$J,TOTAL_MATCHUP!AY$1,SWISSW!$F:$F,"Won")+COUNTIFS(SWISSW!$I:$I,TOTAL_MATCHUP!AY$1,SWISSW!$J:$J,TOTAL_MATCHUP!$A35,SWISSW!$F:$F,"Lost")))+((COUNTIFS(SWISSW!$I:$I,TOTAL_MATCHUP!$A35,SWISSW!$J:$J,TOTAL_MATCHUP!AY$1,SWISSW!$F:$F,"Lost")+COUNTIFS(SWISSW!$I:$I,TOTAL_MATCHUP!AY$1,SWISSW!$J:$J,TOTAL_MATCHUP!$A35,SWISSW!$F:$F,"Won"))))*IF(ROW()=COLUMN(),0,1)</f>
        <v>0</v>
      </c>
      <c r="AZ35" s="14">
        <f ca="1">(((COUNTIFS(SWISSW!$I:$I,TOTAL_MATCHUP!$A35,SWISSW!$J:$J,TOTAL_MATCHUP!AZ$1,SWISSW!$F:$F,"Won")+COUNTIFS(SWISSW!$I:$I,TOTAL_MATCHUP!AZ$1,SWISSW!$J:$J,TOTAL_MATCHUP!$A35,SWISSW!$F:$F,"Lost")))+((COUNTIFS(SWISSW!$I:$I,TOTAL_MATCHUP!$A35,SWISSW!$J:$J,TOTAL_MATCHUP!AZ$1,SWISSW!$F:$F,"Lost")+COUNTIFS(SWISSW!$I:$I,TOTAL_MATCHUP!AZ$1,SWISSW!$J:$J,TOTAL_MATCHUP!$A35,SWISSW!$F:$F,"Won"))))*IF(ROW()=COLUMN(),0,1)</f>
        <v>0</v>
      </c>
      <c r="BA35" s="14">
        <f ca="1">(((COUNTIFS(SWISSW!$I:$I,TOTAL_MATCHUP!$A35,SWISSW!$J:$J,TOTAL_MATCHUP!BA$1,SWISSW!$F:$F,"Won")+COUNTIFS(SWISSW!$I:$I,TOTAL_MATCHUP!BA$1,SWISSW!$J:$J,TOTAL_MATCHUP!$A35,SWISSW!$F:$F,"Lost")))+((COUNTIFS(SWISSW!$I:$I,TOTAL_MATCHUP!$A35,SWISSW!$J:$J,TOTAL_MATCHUP!BA$1,SWISSW!$F:$F,"Lost")+COUNTIFS(SWISSW!$I:$I,TOTAL_MATCHUP!BA$1,SWISSW!$J:$J,TOTAL_MATCHUP!$A35,SWISSW!$F:$F,"Won"))))*IF(ROW()=COLUMN(),0,1)</f>
        <v>0</v>
      </c>
      <c r="BB35" s="14">
        <f ca="1">(((COUNTIFS(SWISSW!$I:$I,TOTAL_MATCHUP!$A35,SWISSW!$J:$J,TOTAL_MATCHUP!BB$1,SWISSW!$F:$F,"Won")+COUNTIFS(SWISSW!$I:$I,TOTAL_MATCHUP!BB$1,SWISSW!$J:$J,TOTAL_MATCHUP!$A35,SWISSW!$F:$F,"Lost")))+((COUNTIFS(SWISSW!$I:$I,TOTAL_MATCHUP!$A35,SWISSW!$J:$J,TOTAL_MATCHUP!BB$1,SWISSW!$F:$F,"Lost")+COUNTIFS(SWISSW!$I:$I,TOTAL_MATCHUP!BB$1,SWISSW!$J:$J,TOTAL_MATCHUP!$A35,SWISSW!$F:$F,"Won"))))*IF(ROW()=COLUMN(),0,1)</f>
        <v>0</v>
      </c>
      <c r="BC35" s="14">
        <f ca="1">(((COUNTIFS(SWISSW!$I:$I,TOTAL_MATCHUP!$A35,SWISSW!$J:$J,TOTAL_MATCHUP!BC$1,SWISSW!$F:$F,"Won")+COUNTIFS(SWISSW!$I:$I,TOTAL_MATCHUP!BC$1,SWISSW!$J:$J,TOTAL_MATCHUP!$A35,SWISSW!$F:$F,"Lost")))+((COUNTIFS(SWISSW!$I:$I,TOTAL_MATCHUP!$A35,SWISSW!$J:$J,TOTAL_MATCHUP!BC$1,SWISSW!$F:$F,"Lost")+COUNTIFS(SWISSW!$I:$I,TOTAL_MATCHUP!BC$1,SWISSW!$J:$J,TOTAL_MATCHUP!$A35,SWISSW!$F:$F,"Won"))))*IF(ROW()=COLUMN(),0,1)</f>
        <v>0</v>
      </c>
      <c r="BD35" s="14">
        <f ca="1">(((COUNTIFS(SWISSW!$I:$I,TOTAL_MATCHUP!$A35,SWISSW!$J:$J,TOTAL_MATCHUP!BD$1,SWISSW!$F:$F,"Won")+COUNTIFS(SWISSW!$I:$I,TOTAL_MATCHUP!BD$1,SWISSW!$J:$J,TOTAL_MATCHUP!$A35,SWISSW!$F:$F,"Lost")))+((COUNTIFS(SWISSW!$I:$I,TOTAL_MATCHUP!$A35,SWISSW!$J:$J,TOTAL_MATCHUP!BD$1,SWISSW!$F:$F,"Lost")+COUNTIFS(SWISSW!$I:$I,TOTAL_MATCHUP!BD$1,SWISSW!$J:$J,TOTAL_MATCHUP!$A35,SWISSW!$F:$F,"Won"))))*IF(ROW()=COLUMN(),0,1)</f>
        <v>0</v>
      </c>
      <c r="BE35" s="14">
        <f ca="1">(((COUNTIFS(SWISSW!$I:$I,TOTAL_MATCHUP!$A35,SWISSW!$J:$J,TOTAL_MATCHUP!BE$1,SWISSW!$F:$F,"Won")+COUNTIFS(SWISSW!$I:$I,TOTAL_MATCHUP!BE$1,SWISSW!$J:$J,TOTAL_MATCHUP!$A35,SWISSW!$F:$F,"Lost")))+((COUNTIFS(SWISSW!$I:$I,TOTAL_MATCHUP!$A35,SWISSW!$J:$J,TOTAL_MATCHUP!BE$1,SWISSW!$F:$F,"Lost")+COUNTIFS(SWISSW!$I:$I,TOTAL_MATCHUP!BE$1,SWISSW!$J:$J,TOTAL_MATCHUP!$A35,SWISSW!$F:$F,"Won"))))*IF(ROW()=COLUMN(),0,1)</f>
        <v>0</v>
      </c>
      <c r="BF35" s="14">
        <f ca="1">(((COUNTIFS(SWISSW!$I:$I,TOTAL_MATCHUP!$A35,SWISSW!$J:$J,TOTAL_MATCHUP!BF$1,SWISSW!$F:$F,"Won")+COUNTIFS(SWISSW!$I:$I,TOTAL_MATCHUP!BF$1,SWISSW!$J:$J,TOTAL_MATCHUP!$A35,SWISSW!$F:$F,"Lost")))+((COUNTIFS(SWISSW!$I:$I,TOTAL_MATCHUP!$A35,SWISSW!$J:$J,TOTAL_MATCHUP!BF$1,SWISSW!$F:$F,"Lost")+COUNTIFS(SWISSW!$I:$I,TOTAL_MATCHUP!BF$1,SWISSW!$J:$J,TOTAL_MATCHUP!$A35,SWISSW!$F:$F,"Won"))))*IF(ROW()=COLUMN(),0,1)</f>
        <v>0</v>
      </c>
    </row>
    <row r="36" spans="1:58" ht="55" customHeight="1" x14ac:dyDescent="0.3">
      <c r="A36" s="3" t="str">
        <f ca="1">MATCHUP!A36</f>
        <v>Turbo Exhume</v>
      </c>
      <c r="B36" s="14">
        <f ca="1">(((COUNTIFS(SWISSW!$I:$I,TOTAL_MATCHUP!$A36,SWISSW!$J:$J,TOTAL_MATCHUP!B$1,SWISSW!$F:$F,"Won")+COUNTIFS(SWISSW!$I:$I,TOTAL_MATCHUP!B$1,SWISSW!$J:$J,TOTAL_MATCHUP!$A36,SWISSW!$F:$F,"Lost")))+((COUNTIFS(SWISSW!$I:$I,TOTAL_MATCHUP!$A36,SWISSW!$J:$J,TOTAL_MATCHUP!B$1,SWISSW!$F:$F,"Lost")+COUNTIFS(SWISSW!$I:$I,TOTAL_MATCHUP!B$1,SWISSW!$J:$J,TOTAL_MATCHUP!$A36,SWISSW!$F:$F,"Won"))))*IF(ROW()=COLUMN(),0,1)</f>
        <v>2</v>
      </c>
      <c r="C36" s="14">
        <f ca="1">(((COUNTIFS(SWISSW!$I:$I,TOTAL_MATCHUP!$A36,SWISSW!$J:$J,TOTAL_MATCHUP!C$1,SWISSW!$F:$F,"Won")+COUNTIFS(SWISSW!$I:$I,TOTAL_MATCHUP!C$1,SWISSW!$J:$J,TOTAL_MATCHUP!$A36,SWISSW!$F:$F,"Lost")))+((COUNTIFS(SWISSW!$I:$I,TOTAL_MATCHUP!$A36,SWISSW!$J:$J,TOTAL_MATCHUP!C$1,SWISSW!$F:$F,"Lost")+COUNTIFS(SWISSW!$I:$I,TOTAL_MATCHUP!C$1,SWISSW!$J:$J,TOTAL_MATCHUP!$A36,SWISSW!$F:$F,"Won"))))*IF(ROW()=COLUMN(),0,1)</f>
        <v>0</v>
      </c>
      <c r="D36" s="14">
        <f ca="1">(((COUNTIFS(SWISSW!$I:$I,TOTAL_MATCHUP!$A36,SWISSW!$J:$J,TOTAL_MATCHUP!D$1,SWISSW!$F:$F,"Won")+COUNTIFS(SWISSW!$I:$I,TOTAL_MATCHUP!D$1,SWISSW!$J:$J,TOTAL_MATCHUP!$A36,SWISSW!$F:$F,"Lost")))+((COUNTIFS(SWISSW!$I:$I,TOTAL_MATCHUP!$A36,SWISSW!$J:$J,TOTAL_MATCHUP!D$1,SWISSW!$F:$F,"Lost")+COUNTIFS(SWISSW!$I:$I,TOTAL_MATCHUP!D$1,SWISSW!$J:$J,TOTAL_MATCHUP!$A36,SWISSW!$F:$F,"Won"))))*IF(ROW()=COLUMN(),0,1)</f>
        <v>3</v>
      </c>
      <c r="E36" s="14">
        <f ca="1">(((COUNTIFS(SWISSW!$I:$I,TOTAL_MATCHUP!$A36,SWISSW!$J:$J,TOTAL_MATCHUP!E$1,SWISSW!$F:$F,"Won")+COUNTIFS(SWISSW!$I:$I,TOTAL_MATCHUP!E$1,SWISSW!$J:$J,TOTAL_MATCHUP!$A36,SWISSW!$F:$F,"Lost")))+((COUNTIFS(SWISSW!$I:$I,TOTAL_MATCHUP!$A36,SWISSW!$J:$J,TOTAL_MATCHUP!E$1,SWISSW!$F:$F,"Lost")+COUNTIFS(SWISSW!$I:$I,TOTAL_MATCHUP!E$1,SWISSW!$J:$J,TOTAL_MATCHUP!$A36,SWISSW!$F:$F,"Won"))))*IF(ROW()=COLUMN(),0,1)</f>
        <v>3</v>
      </c>
      <c r="F36" s="14">
        <f ca="1">(((COUNTIFS(SWISSW!$I:$I,TOTAL_MATCHUP!$A36,SWISSW!$J:$J,TOTAL_MATCHUP!F$1,SWISSW!$F:$F,"Won")+COUNTIFS(SWISSW!$I:$I,TOTAL_MATCHUP!F$1,SWISSW!$J:$J,TOTAL_MATCHUP!$A36,SWISSW!$F:$F,"Lost")))+((COUNTIFS(SWISSW!$I:$I,TOTAL_MATCHUP!$A36,SWISSW!$J:$J,TOTAL_MATCHUP!F$1,SWISSW!$F:$F,"Lost")+COUNTIFS(SWISSW!$I:$I,TOTAL_MATCHUP!F$1,SWISSW!$J:$J,TOTAL_MATCHUP!$A36,SWISSW!$F:$F,"Won"))))*IF(ROW()=COLUMN(),0,1)</f>
        <v>2</v>
      </c>
      <c r="G36" s="14">
        <f ca="1">(((COUNTIFS(SWISSW!$I:$I,TOTAL_MATCHUP!$A36,SWISSW!$J:$J,TOTAL_MATCHUP!G$1,SWISSW!$F:$F,"Won")+COUNTIFS(SWISSW!$I:$I,TOTAL_MATCHUP!G$1,SWISSW!$J:$J,TOTAL_MATCHUP!$A36,SWISSW!$F:$F,"Lost")))+((COUNTIFS(SWISSW!$I:$I,TOTAL_MATCHUP!$A36,SWISSW!$J:$J,TOTAL_MATCHUP!G$1,SWISSW!$F:$F,"Lost")+COUNTIFS(SWISSW!$I:$I,TOTAL_MATCHUP!G$1,SWISSW!$J:$J,TOTAL_MATCHUP!$A36,SWISSW!$F:$F,"Won"))))*IF(ROW()=COLUMN(),0,1)</f>
        <v>1</v>
      </c>
      <c r="H36" s="14">
        <f ca="1">(((COUNTIFS(SWISSW!$I:$I,TOTAL_MATCHUP!$A36,SWISSW!$J:$J,TOTAL_MATCHUP!H$1,SWISSW!$F:$F,"Won")+COUNTIFS(SWISSW!$I:$I,TOTAL_MATCHUP!H$1,SWISSW!$J:$J,TOTAL_MATCHUP!$A36,SWISSW!$F:$F,"Lost")))+((COUNTIFS(SWISSW!$I:$I,TOTAL_MATCHUP!$A36,SWISSW!$J:$J,TOTAL_MATCHUP!H$1,SWISSW!$F:$F,"Lost")+COUNTIFS(SWISSW!$I:$I,TOTAL_MATCHUP!H$1,SWISSW!$J:$J,TOTAL_MATCHUP!$A36,SWISSW!$F:$F,"Won"))))*IF(ROW()=COLUMN(),0,1)</f>
        <v>1</v>
      </c>
      <c r="I36" s="14">
        <f ca="1">(((COUNTIFS(SWISSW!$I:$I,TOTAL_MATCHUP!$A36,SWISSW!$J:$J,TOTAL_MATCHUP!I$1,SWISSW!$F:$F,"Won")+COUNTIFS(SWISSW!$I:$I,TOTAL_MATCHUP!I$1,SWISSW!$J:$J,TOTAL_MATCHUP!$A36,SWISSW!$F:$F,"Lost")))+((COUNTIFS(SWISSW!$I:$I,TOTAL_MATCHUP!$A36,SWISSW!$J:$J,TOTAL_MATCHUP!I$1,SWISSW!$F:$F,"Lost")+COUNTIFS(SWISSW!$I:$I,TOTAL_MATCHUP!I$1,SWISSW!$J:$J,TOTAL_MATCHUP!$A36,SWISSW!$F:$F,"Won"))))*IF(ROW()=COLUMN(),0,1)</f>
        <v>1</v>
      </c>
      <c r="J36" s="14">
        <f ca="1">(((COUNTIFS(SWISSW!$I:$I,TOTAL_MATCHUP!$A36,SWISSW!$J:$J,TOTAL_MATCHUP!J$1,SWISSW!$F:$F,"Won")+COUNTIFS(SWISSW!$I:$I,TOTAL_MATCHUP!J$1,SWISSW!$J:$J,TOTAL_MATCHUP!$A36,SWISSW!$F:$F,"Lost")))+((COUNTIFS(SWISSW!$I:$I,TOTAL_MATCHUP!$A36,SWISSW!$J:$J,TOTAL_MATCHUP!J$1,SWISSW!$F:$F,"Lost")+COUNTIFS(SWISSW!$I:$I,TOTAL_MATCHUP!J$1,SWISSW!$J:$J,TOTAL_MATCHUP!$A36,SWISSW!$F:$F,"Won"))))*IF(ROW()=COLUMN(),0,1)</f>
        <v>0</v>
      </c>
      <c r="K36" s="14">
        <f ca="1">(((COUNTIFS(SWISSW!$I:$I,TOTAL_MATCHUP!$A36,SWISSW!$J:$J,TOTAL_MATCHUP!K$1,SWISSW!$F:$F,"Won")+COUNTIFS(SWISSW!$I:$I,TOTAL_MATCHUP!K$1,SWISSW!$J:$J,TOTAL_MATCHUP!$A36,SWISSW!$F:$F,"Lost")))+((COUNTIFS(SWISSW!$I:$I,TOTAL_MATCHUP!$A36,SWISSW!$J:$J,TOTAL_MATCHUP!K$1,SWISSW!$F:$F,"Lost")+COUNTIFS(SWISSW!$I:$I,TOTAL_MATCHUP!K$1,SWISSW!$J:$J,TOTAL_MATCHUP!$A36,SWISSW!$F:$F,"Won"))))*IF(ROW()=COLUMN(),0,1)</f>
        <v>1</v>
      </c>
      <c r="L36" s="14">
        <f ca="1">(((COUNTIFS(SWISSW!$I:$I,TOTAL_MATCHUP!$A36,SWISSW!$J:$J,TOTAL_MATCHUP!L$1,SWISSW!$F:$F,"Won")+COUNTIFS(SWISSW!$I:$I,TOTAL_MATCHUP!L$1,SWISSW!$J:$J,TOTAL_MATCHUP!$A36,SWISSW!$F:$F,"Lost")))+((COUNTIFS(SWISSW!$I:$I,TOTAL_MATCHUP!$A36,SWISSW!$J:$J,TOTAL_MATCHUP!L$1,SWISSW!$F:$F,"Lost")+COUNTIFS(SWISSW!$I:$I,TOTAL_MATCHUP!L$1,SWISSW!$J:$J,TOTAL_MATCHUP!$A36,SWISSW!$F:$F,"Won"))))*IF(ROW()=COLUMN(),0,1)</f>
        <v>0</v>
      </c>
      <c r="M36" s="14">
        <f ca="1">(((COUNTIFS(SWISSW!$I:$I,TOTAL_MATCHUP!$A36,SWISSW!$J:$J,TOTAL_MATCHUP!M$1,SWISSW!$F:$F,"Won")+COUNTIFS(SWISSW!$I:$I,TOTAL_MATCHUP!M$1,SWISSW!$J:$J,TOTAL_MATCHUP!$A36,SWISSW!$F:$F,"Lost")))+((COUNTIFS(SWISSW!$I:$I,TOTAL_MATCHUP!$A36,SWISSW!$J:$J,TOTAL_MATCHUP!M$1,SWISSW!$F:$F,"Lost")+COUNTIFS(SWISSW!$I:$I,TOTAL_MATCHUP!M$1,SWISSW!$J:$J,TOTAL_MATCHUP!$A36,SWISSW!$F:$F,"Won"))))*IF(ROW()=COLUMN(),0,1)</f>
        <v>0</v>
      </c>
      <c r="N36" s="14">
        <f ca="1">(((COUNTIFS(SWISSW!$I:$I,TOTAL_MATCHUP!$A36,SWISSW!$J:$J,TOTAL_MATCHUP!N$1,SWISSW!$F:$F,"Won")+COUNTIFS(SWISSW!$I:$I,TOTAL_MATCHUP!N$1,SWISSW!$J:$J,TOTAL_MATCHUP!$A36,SWISSW!$F:$F,"Lost")))+((COUNTIFS(SWISSW!$I:$I,TOTAL_MATCHUP!$A36,SWISSW!$J:$J,TOTAL_MATCHUP!N$1,SWISSW!$F:$F,"Lost")+COUNTIFS(SWISSW!$I:$I,TOTAL_MATCHUP!N$1,SWISSW!$J:$J,TOTAL_MATCHUP!$A36,SWISSW!$F:$F,"Won"))))*IF(ROW()=COLUMN(),0,1)</f>
        <v>0</v>
      </c>
      <c r="O36" s="14">
        <f ca="1">(((COUNTIFS(SWISSW!$I:$I,TOTAL_MATCHUP!$A36,SWISSW!$J:$J,TOTAL_MATCHUP!O$1,SWISSW!$F:$F,"Won")+COUNTIFS(SWISSW!$I:$I,TOTAL_MATCHUP!O$1,SWISSW!$J:$J,TOTAL_MATCHUP!$A36,SWISSW!$F:$F,"Lost")))+((COUNTIFS(SWISSW!$I:$I,TOTAL_MATCHUP!$A36,SWISSW!$J:$J,TOTAL_MATCHUP!O$1,SWISSW!$F:$F,"Lost")+COUNTIFS(SWISSW!$I:$I,TOTAL_MATCHUP!O$1,SWISSW!$J:$J,TOTAL_MATCHUP!$A36,SWISSW!$F:$F,"Won"))))*IF(ROW()=COLUMN(),0,1)</f>
        <v>1</v>
      </c>
      <c r="P36" s="14">
        <f ca="1">(((COUNTIFS(SWISSW!$I:$I,TOTAL_MATCHUP!$A36,SWISSW!$J:$J,TOTAL_MATCHUP!P$1,SWISSW!$F:$F,"Won")+COUNTIFS(SWISSW!$I:$I,TOTAL_MATCHUP!P$1,SWISSW!$J:$J,TOTAL_MATCHUP!$A36,SWISSW!$F:$F,"Lost")))+((COUNTIFS(SWISSW!$I:$I,TOTAL_MATCHUP!$A36,SWISSW!$J:$J,TOTAL_MATCHUP!P$1,SWISSW!$F:$F,"Lost")+COUNTIFS(SWISSW!$I:$I,TOTAL_MATCHUP!P$1,SWISSW!$J:$J,TOTAL_MATCHUP!$A36,SWISSW!$F:$F,"Won"))))*IF(ROW()=COLUMN(),0,1)</f>
        <v>1</v>
      </c>
      <c r="Q36" s="14">
        <f ca="1">(((COUNTIFS(SWISSW!$I:$I,TOTAL_MATCHUP!$A36,SWISSW!$J:$J,TOTAL_MATCHUP!Q$1,SWISSW!$F:$F,"Won")+COUNTIFS(SWISSW!$I:$I,TOTAL_MATCHUP!Q$1,SWISSW!$J:$J,TOTAL_MATCHUP!$A36,SWISSW!$F:$F,"Lost")))+((COUNTIFS(SWISSW!$I:$I,TOTAL_MATCHUP!$A36,SWISSW!$J:$J,TOTAL_MATCHUP!Q$1,SWISSW!$F:$F,"Lost")+COUNTIFS(SWISSW!$I:$I,TOTAL_MATCHUP!Q$1,SWISSW!$J:$J,TOTAL_MATCHUP!$A36,SWISSW!$F:$F,"Won"))))*IF(ROW()=COLUMN(),0,1)</f>
        <v>0</v>
      </c>
      <c r="R36" s="14">
        <f ca="1">(((COUNTIFS(SWISSW!$I:$I,TOTAL_MATCHUP!$A36,SWISSW!$J:$J,TOTAL_MATCHUP!R$1,SWISSW!$F:$F,"Won")+COUNTIFS(SWISSW!$I:$I,TOTAL_MATCHUP!R$1,SWISSW!$J:$J,TOTAL_MATCHUP!$A36,SWISSW!$F:$F,"Lost")))+((COUNTIFS(SWISSW!$I:$I,TOTAL_MATCHUP!$A36,SWISSW!$J:$J,TOTAL_MATCHUP!R$1,SWISSW!$F:$F,"Lost")+COUNTIFS(SWISSW!$I:$I,TOTAL_MATCHUP!R$1,SWISSW!$J:$J,TOTAL_MATCHUP!$A36,SWISSW!$F:$F,"Won"))))*IF(ROW()=COLUMN(),0,1)</f>
        <v>1</v>
      </c>
      <c r="S36" s="14">
        <f ca="1">(((COUNTIFS(SWISSW!$I:$I,TOTAL_MATCHUP!$A36,SWISSW!$J:$J,TOTAL_MATCHUP!S$1,SWISSW!$F:$F,"Won")+COUNTIFS(SWISSW!$I:$I,TOTAL_MATCHUP!S$1,SWISSW!$J:$J,TOTAL_MATCHUP!$A36,SWISSW!$F:$F,"Lost")))+((COUNTIFS(SWISSW!$I:$I,TOTAL_MATCHUP!$A36,SWISSW!$J:$J,TOTAL_MATCHUP!S$1,SWISSW!$F:$F,"Lost")+COUNTIFS(SWISSW!$I:$I,TOTAL_MATCHUP!S$1,SWISSW!$J:$J,TOTAL_MATCHUP!$A36,SWISSW!$F:$F,"Won"))))*IF(ROW()=COLUMN(),0,1)</f>
        <v>0</v>
      </c>
      <c r="T36" s="14">
        <f ca="1">(((COUNTIFS(SWISSW!$I:$I,TOTAL_MATCHUP!$A36,SWISSW!$J:$J,TOTAL_MATCHUP!T$1,SWISSW!$F:$F,"Won")+COUNTIFS(SWISSW!$I:$I,TOTAL_MATCHUP!T$1,SWISSW!$J:$J,TOTAL_MATCHUP!$A36,SWISSW!$F:$F,"Lost")))+((COUNTIFS(SWISSW!$I:$I,TOTAL_MATCHUP!$A36,SWISSW!$J:$J,TOTAL_MATCHUP!T$1,SWISSW!$F:$F,"Lost")+COUNTIFS(SWISSW!$I:$I,TOTAL_MATCHUP!T$1,SWISSW!$J:$J,TOTAL_MATCHUP!$A36,SWISSW!$F:$F,"Won"))))*IF(ROW()=COLUMN(),0,1)</f>
        <v>0</v>
      </c>
      <c r="U36" s="14">
        <f ca="1">(((COUNTIFS(SWISSW!$I:$I,TOTAL_MATCHUP!$A36,SWISSW!$J:$J,TOTAL_MATCHUP!U$1,SWISSW!$F:$F,"Won")+COUNTIFS(SWISSW!$I:$I,TOTAL_MATCHUP!U$1,SWISSW!$J:$J,TOTAL_MATCHUP!$A36,SWISSW!$F:$F,"Lost")))+((COUNTIFS(SWISSW!$I:$I,TOTAL_MATCHUP!$A36,SWISSW!$J:$J,TOTAL_MATCHUP!U$1,SWISSW!$F:$F,"Lost")+COUNTIFS(SWISSW!$I:$I,TOTAL_MATCHUP!U$1,SWISSW!$J:$J,TOTAL_MATCHUP!$A36,SWISSW!$F:$F,"Won"))))*IF(ROW()=COLUMN(),0,1)</f>
        <v>0</v>
      </c>
      <c r="V36" s="14">
        <f ca="1">(((COUNTIFS(SWISSW!$I:$I,TOTAL_MATCHUP!$A36,SWISSW!$J:$J,TOTAL_MATCHUP!V$1,SWISSW!$F:$F,"Won")+COUNTIFS(SWISSW!$I:$I,TOTAL_MATCHUP!V$1,SWISSW!$J:$J,TOTAL_MATCHUP!$A36,SWISSW!$F:$F,"Lost")))+((COUNTIFS(SWISSW!$I:$I,TOTAL_MATCHUP!$A36,SWISSW!$J:$J,TOTAL_MATCHUP!V$1,SWISSW!$F:$F,"Lost")+COUNTIFS(SWISSW!$I:$I,TOTAL_MATCHUP!V$1,SWISSW!$J:$J,TOTAL_MATCHUP!$A36,SWISSW!$F:$F,"Won"))))*IF(ROW()=COLUMN(),0,1)</f>
        <v>0</v>
      </c>
      <c r="W36" s="14">
        <f ca="1">(((COUNTIFS(SWISSW!$I:$I,TOTAL_MATCHUP!$A36,SWISSW!$J:$J,TOTAL_MATCHUP!W$1,SWISSW!$F:$F,"Won")+COUNTIFS(SWISSW!$I:$I,TOTAL_MATCHUP!W$1,SWISSW!$J:$J,TOTAL_MATCHUP!$A36,SWISSW!$F:$F,"Lost")))+((COUNTIFS(SWISSW!$I:$I,TOTAL_MATCHUP!$A36,SWISSW!$J:$J,TOTAL_MATCHUP!W$1,SWISSW!$F:$F,"Lost")+COUNTIFS(SWISSW!$I:$I,TOTAL_MATCHUP!W$1,SWISSW!$J:$J,TOTAL_MATCHUP!$A36,SWISSW!$F:$F,"Won"))))*IF(ROW()=COLUMN(),0,1)</f>
        <v>0</v>
      </c>
      <c r="X36" s="14">
        <f ca="1">(((COUNTIFS(SWISSW!$I:$I,TOTAL_MATCHUP!$A36,SWISSW!$J:$J,TOTAL_MATCHUP!X$1,SWISSW!$F:$F,"Won")+COUNTIFS(SWISSW!$I:$I,TOTAL_MATCHUP!X$1,SWISSW!$J:$J,TOTAL_MATCHUP!$A36,SWISSW!$F:$F,"Lost")))+((COUNTIFS(SWISSW!$I:$I,TOTAL_MATCHUP!$A36,SWISSW!$J:$J,TOTAL_MATCHUP!X$1,SWISSW!$F:$F,"Lost")+COUNTIFS(SWISSW!$I:$I,TOTAL_MATCHUP!X$1,SWISSW!$J:$J,TOTAL_MATCHUP!$A36,SWISSW!$F:$F,"Won"))))*IF(ROW()=COLUMN(),0,1)</f>
        <v>0</v>
      </c>
      <c r="Y36" s="14">
        <f ca="1">(((COUNTIFS(SWISSW!$I:$I,TOTAL_MATCHUP!$A36,SWISSW!$J:$J,TOTAL_MATCHUP!Y$1,SWISSW!$F:$F,"Won")+COUNTIFS(SWISSW!$I:$I,TOTAL_MATCHUP!Y$1,SWISSW!$J:$J,TOTAL_MATCHUP!$A36,SWISSW!$F:$F,"Lost")))+((COUNTIFS(SWISSW!$I:$I,TOTAL_MATCHUP!$A36,SWISSW!$J:$J,TOTAL_MATCHUP!Y$1,SWISSW!$F:$F,"Lost")+COUNTIFS(SWISSW!$I:$I,TOTAL_MATCHUP!Y$1,SWISSW!$J:$J,TOTAL_MATCHUP!$A36,SWISSW!$F:$F,"Won"))))*IF(ROW()=COLUMN(),0,1)</f>
        <v>0</v>
      </c>
      <c r="Z36" s="14">
        <f ca="1">(((COUNTIFS(SWISSW!$I:$I,TOTAL_MATCHUP!$A36,SWISSW!$J:$J,TOTAL_MATCHUP!Z$1,SWISSW!$F:$F,"Won")+COUNTIFS(SWISSW!$I:$I,TOTAL_MATCHUP!Z$1,SWISSW!$J:$J,TOTAL_MATCHUP!$A36,SWISSW!$F:$F,"Lost")))+((COUNTIFS(SWISSW!$I:$I,TOTAL_MATCHUP!$A36,SWISSW!$J:$J,TOTAL_MATCHUP!Z$1,SWISSW!$F:$F,"Lost")+COUNTIFS(SWISSW!$I:$I,TOTAL_MATCHUP!Z$1,SWISSW!$J:$J,TOTAL_MATCHUP!$A36,SWISSW!$F:$F,"Won"))))*IF(ROW()=COLUMN(),0,1)</f>
        <v>1</v>
      </c>
      <c r="AA36" s="14">
        <f ca="1">(((COUNTIFS(SWISSW!$I:$I,TOTAL_MATCHUP!$A36,SWISSW!$J:$J,TOTAL_MATCHUP!AA$1,SWISSW!$F:$F,"Won")+COUNTIFS(SWISSW!$I:$I,TOTAL_MATCHUP!AA$1,SWISSW!$J:$J,TOTAL_MATCHUP!$A36,SWISSW!$F:$F,"Lost")))+((COUNTIFS(SWISSW!$I:$I,TOTAL_MATCHUP!$A36,SWISSW!$J:$J,TOTAL_MATCHUP!AA$1,SWISSW!$F:$F,"Lost")+COUNTIFS(SWISSW!$I:$I,TOTAL_MATCHUP!AA$1,SWISSW!$J:$J,TOTAL_MATCHUP!$A36,SWISSW!$F:$F,"Won"))))*IF(ROW()=COLUMN(),0,1)</f>
        <v>0</v>
      </c>
      <c r="AB36" s="14">
        <f ca="1">(((COUNTIFS(SWISSW!$I:$I,TOTAL_MATCHUP!$A36,SWISSW!$J:$J,TOTAL_MATCHUP!AB$1,SWISSW!$F:$F,"Won")+COUNTIFS(SWISSW!$I:$I,TOTAL_MATCHUP!AB$1,SWISSW!$J:$J,TOTAL_MATCHUP!$A36,SWISSW!$F:$F,"Lost")))+((COUNTIFS(SWISSW!$I:$I,TOTAL_MATCHUP!$A36,SWISSW!$J:$J,TOTAL_MATCHUP!AB$1,SWISSW!$F:$F,"Lost")+COUNTIFS(SWISSW!$I:$I,TOTAL_MATCHUP!AB$1,SWISSW!$J:$J,TOTAL_MATCHUP!$A36,SWISSW!$F:$F,"Won"))))*IF(ROW()=COLUMN(),0,1)</f>
        <v>0</v>
      </c>
      <c r="AC36" s="14">
        <f ca="1">(((COUNTIFS(SWISSW!$I:$I,TOTAL_MATCHUP!$A36,SWISSW!$J:$J,TOTAL_MATCHUP!AC$1,SWISSW!$F:$F,"Won")+COUNTIFS(SWISSW!$I:$I,TOTAL_MATCHUP!AC$1,SWISSW!$J:$J,TOTAL_MATCHUP!$A36,SWISSW!$F:$F,"Lost")))+((COUNTIFS(SWISSW!$I:$I,TOTAL_MATCHUP!$A36,SWISSW!$J:$J,TOTAL_MATCHUP!AC$1,SWISSW!$F:$F,"Lost")+COUNTIFS(SWISSW!$I:$I,TOTAL_MATCHUP!AC$1,SWISSW!$J:$J,TOTAL_MATCHUP!$A36,SWISSW!$F:$F,"Won"))))*IF(ROW()=COLUMN(),0,1)</f>
        <v>0</v>
      </c>
      <c r="AD36" s="14">
        <f ca="1">(((COUNTIFS(SWISSW!$I:$I,TOTAL_MATCHUP!$A36,SWISSW!$J:$J,TOTAL_MATCHUP!AD$1,SWISSW!$F:$F,"Won")+COUNTIFS(SWISSW!$I:$I,TOTAL_MATCHUP!AD$1,SWISSW!$J:$J,TOTAL_MATCHUP!$A36,SWISSW!$F:$F,"Lost")))+((COUNTIFS(SWISSW!$I:$I,TOTAL_MATCHUP!$A36,SWISSW!$J:$J,TOTAL_MATCHUP!AD$1,SWISSW!$F:$F,"Lost")+COUNTIFS(SWISSW!$I:$I,TOTAL_MATCHUP!AD$1,SWISSW!$J:$J,TOTAL_MATCHUP!$A36,SWISSW!$F:$F,"Won"))))*IF(ROW()=COLUMN(),0,1)</f>
        <v>0</v>
      </c>
      <c r="AE36" s="14">
        <f ca="1">(((COUNTIFS(SWISSW!$I:$I,TOTAL_MATCHUP!$A36,SWISSW!$J:$J,TOTAL_MATCHUP!AE$1,SWISSW!$F:$F,"Won")+COUNTIFS(SWISSW!$I:$I,TOTAL_MATCHUP!AE$1,SWISSW!$J:$J,TOTAL_MATCHUP!$A36,SWISSW!$F:$F,"Lost")))+((COUNTIFS(SWISSW!$I:$I,TOTAL_MATCHUP!$A36,SWISSW!$J:$J,TOTAL_MATCHUP!AE$1,SWISSW!$F:$F,"Lost")+COUNTIFS(SWISSW!$I:$I,TOTAL_MATCHUP!AE$1,SWISSW!$J:$J,TOTAL_MATCHUP!$A36,SWISSW!$F:$F,"Won"))))*IF(ROW()=COLUMN(),0,1)</f>
        <v>0</v>
      </c>
      <c r="AF36" s="14">
        <f ca="1">(((COUNTIFS(SWISSW!$I:$I,TOTAL_MATCHUP!$A36,SWISSW!$J:$J,TOTAL_MATCHUP!AF$1,SWISSW!$F:$F,"Won")+COUNTIFS(SWISSW!$I:$I,TOTAL_MATCHUP!AF$1,SWISSW!$J:$J,TOTAL_MATCHUP!$A36,SWISSW!$F:$F,"Lost")))+((COUNTIFS(SWISSW!$I:$I,TOTAL_MATCHUP!$A36,SWISSW!$J:$J,TOTAL_MATCHUP!AF$1,SWISSW!$F:$F,"Lost")+COUNTIFS(SWISSW!$I:$I,TOTAL_MATCHUP!AF$1,SWISSW!$J:$J,TOTAL_MATCHUP!$A36,SWISSW!$F:$F,"Won"))))*IF(ROW()=COLUMN(),0,1)</f>
        <v>0</v>
      </c>
      <c r="AG36" s="14">
        <f ca="1">(((COUNTIFS(SWISSW!$I:$I,TOTAL_MATCHUP!$A36,SWISSW!$J:$J,TOTAL_MATCHUP!AG$1,SWISSW!$F:$F,"Won")+COUNTIFS(SWISSW!$I:$I,TOTAL_MATCHUP!AG$1,SWISSW!$J:$J,TOTAL_MATCHUP!$A36,SWISSW!$F:$F,"Lost")))+((COUNTIFS(SWISSW!$I:$I,TOTAL_MATCHUP!$A36,SWISSW!$J:$J,TOTAL_MATCHUP!AG$1,SWISSW!$F:$F,"Lost")+COUNTIFS(SWISSW!$I:$I,TOTAL_MATCHUP!AG$1,SWISSW!$J:$J,TOTAL_MATCHUP!$A36,SWISSW!$F:$F,"Won"))))*IF(ROW()=COLUMN(),0,1)</f>
        <v>0</v>
      </c>
      <c r="AH36" s="14">
        <f ca="1">(((COUNTIFS(SWISSW!$I:$I,TOTAL_MATCHUP!$A36,SWISSW!$J:$J,TOTAL_MATCHUP!AH$1,SWISSW!$F:$F,"Won")+COUNTIFS(SWISSW!$I:$I,TOTAL_MATCHUP!AH$1,SWISSW!$J:$J,TOTAL_MATCHUP!$A36,SWISSW!$F:$F,"Lost")))+((COUNTIFS(SWISSW!$I:$I,TOTAL_MATCHUP!$A36,SWISSW!$J:$J,TOTAL_MATCHUP!AH$1,SWISSW!$F:$F,"Lost")+COUNTIFS(SWISSW!$I:$I,TOTAL_MATCHUP!AH$1,SWISSW!$J:$J,TOTAL_MATCHUP!$A36,SWISSW!$F:$F,"Won"))))*IF(ROW()=COLUMN(),0,1)</f>
        <v>0</v>
      </c>
      <c r="AI36" s="14">
        <f ca="1">(((COUNTIFS(SWISSW!$I:$I,TOTAL_MATCHUP!$A36,SWISSW!$J:$J,TOTAL_MATCHUP!AI$1,SWISSW!$F:$F,"Won")+COUNTIFS(SWISSW!$I:$I,TOTAL_MATCHUP!AI$1,SWISSW!$J:$J,TOTAL_MATCHUP!$A36,SWISSW!$F:$F,"Lost")))+((COUNTIFS(SWISSW!$I:$I,TOTAL_MATCHUP!$A36,SWISSW!$J:$J,TOTAL_MATCHUP!AI$1,SWISSW!$F:$F,"Lost")+COUNTIFS(SWISSW!$I:$I,TOTAL_MATCHUP!AI$1,SWISSW!$J:$J,TOTAL_MATCHUP!$A36,SWISSW!$F:$F,"Won"))))*IF(ROW()=COLUMN(),0,1)</f>
        <v>0</v>
      </c>
      <c r="AJ36" s="14">
        <f ca="1">(((COUNTIFS(SWISSW!$I:$I,TOTAL_MATCHUP!$A36,SWISSW!$J:$J,TOTAL_MATCHUP!AJ$1,SWISSW!$F:$F,"Won")+COUNTIFS(SWISSW!$I:$I,TOTAL_MATCHUP!AJ$1,SWISSW!$J:$J,TOTAL_MATCHUP!$A36,SWISSW!$F:$F,"Lost")))+((COUNTIFS(SWISSW!$I:$I,TOTAL_MATCHUP!$A36,SWISSW!$J:$J,TOTAL_MATCHUP!AJ$1,SWISSW!$F:$F,"Lost")+COUNTIFS(SWISSW!$I:$I,TOTAL_MATCHUP!AJ$1,SWISSW!$J:$J,TOTAL_MATCHUP!$A36,SWISSW!$F:$F,"Won"))))*IF(ROW()=COLUMN(),0,1)</f>
        <v>0</v>
      </c>
      <c r="AK36" s="14">
        <f ca="1">(((COUNTIFS(SWISSW!$I:$I,TOTAL_MATCHUP!$A36,SWISSW!$J:$J,TOTAL_MATCHUP!AK$1,SWISSW!$F:$F,"Won")+COUNTIFS(SWISSW!$I:$I,TOTAL_MATCHUP!AK$1,SWISSW!$J:$J,TOTAL_MATCHUP!$A36,SWISSW!$F:$F,"Lost")))+((COUNTIFS(SWISSW!$I:$I,TOTAL_MATCHUP!$A36,SWISSW!$J:$J,TOTAL_MATCHUP!AK$1,SWISSW!$F:$F,"Lost")+COUNTIFS(SWISSW!$I:$I,TOTAL_MATCHUP!AK$1,SWISSW!$J:$J,TOTAL_MATCHUP!$A36,SWISSW!$F:$F,"Won"))))*IF(ROW()=COLUMN(),0,1)</f>
        <v>0</v>
      </c>
      <c r="AL36" s="14">
        <f ca="1">(((COUNTIFS(SWISSW!$I:$I,TOTAL_MATCHUP!$A36,SWISSW!$J:$J,TOTAL_MATCHUP!AL$1,SWISSW!$F:$F,"Won")+COUNTIFS(SWISSW!$I:$I,TOTAL_MATCHUP!AL$1,SWISSW!$J:$J,TOTAL_MATCHUP!$A36,SWISSW!$F:$F,"Lost")))+((COUNTIFS(SWISSW!$I:$I,TOTAL_MATCHUP!$A36,SWISSW!$J:$J,TOTAL_MATCHUP!AL$1,SWISSW!$F:$F,"Lost")+COUNTIFS(SWISSW!$I:$I,TOTAL_MATCHUP!AL$1,SWISSW!$J:$J,TOTAL_MATCHUP!$A36,SWISSW!$F:$F,"Won"))))*IF(ROW()=COLUMN(),0,1)</f>
        <v>0</v>
      </c>
      <c r="AM36" s="14">
        <f ca="1">(((COUNTIFS(SWISSW!$I:$I,TOTAL_MATCHUP!$A36,SWISSW!$J:$J,TOTAL_MATCHUP!AM$1,SWISSW!$F:$F,"Won")+COUNTIFS(SWISSW!$I:$I,TOTAL_MATCHUP!AM$1,SWISSW!$J:$J,TOTAL_MATCHUP!$A36,SWISSW!$F:$F,"Lost")))+((COUNTIFS(SWISSW!$I:$I,TOTAL_MATCHUP!$A36,SWISSW!$J:$J,TOTAL_MATCHUP!AM$1,SWISSW!$F:$F,"Lost")+COUNTIFS(SWISSW!$I:$I,TOTAL_MATCHUP!AM$1,SWISSW!$J:$J,TOTAL_MATCHUP!$A36,SWISSW!$F:$F,"Won"))))*IF(ROW()=COLUMN(),0,1)</f>
        <v>0</v>
      </c>
      <c r="AN36" s="14">
        <f ca="1">(((COUNTIFS(SWISSW!$I:$I,TOTAL_MATCHUP!$A36,SWISSW!$J:$J,TOTAL_MATCHUP!AN$1,SWISSW!$F:$F,"Won")+COUNTIFS(SWISSW!$I:$I,TOTAL_MATCHUP!AN$1,SWISSW!$J:$J,TOTAL_MATCHUP!$A36,SWISSW!$F:$F,"Lost")))+((COUNTIFS(SWISSW!$I:$I,TOTAL_MATCHUP!$A36,SWISSW!$J:$J,TOTAL_MATCHUP!AN$1,SWISSW!$F:$F,"Lost")+COUNTIFS(SWISSW!$I:$I,TOTAL_MATCHUP!AN$1,SWISSW!$J:$J,TOTAL_MATCHUP!$A36,SWISSW!$F:$F,"Won"))))*IF(ROW()=COLUMN(),0,1)</f>
        <v>0</v>
      </c>
      <c r="AO36" s="14">
        <f ca="1">(((COUNTIFS(SWISSW!$I:$I,TOTAL_MATCHUP!$A36,SWISSW!$J:$J,TOTAL_MATCHUP!AO$1,SWISSW!$F:$F,"Won")+COUNTIFS(SWISSW!$I:$I,TOTAL_MATCHUP!AO$1,SWISSW!$J:$J,TOTAL_MATCHUP!$A36,SWISSW!$F:$F,"Lost")))+((COUNTIFS(SWISSW!$I:$I,TOTAL_MATCHUP!$A36,SWISSW!$J:$J,TOTAL_MATCHUP!AO$1,SWISSW!$F:$F,"Lost")+COUNTIFS(SWISSW!$I:$I,TOTAL_MATCHUP!AO$1,SWISSW!$J:$J,TOTAL_MATCHUP!$A36,SWISSW!$F:$F,"Won"))))*IF(ROW()=COLUMN(),0,1)</f>
        <v>0</v>
      </c>
      <c r="AP36" s="14">
        <f ca="1">(((COUNTIFS(SWISSW!$I:$I,TOTAL_MATCHUP!$A36,SWISSW!$J:$J,TOTAL_MATCHUP!AP$1,SWISSW!$F:$F,"Won")+COUNTIFS(SWISSW!$I:$I,TOTAL_MATCHUP!AP$1,SWISSW!$J:$J,TOTAL_MATCHUP!$A36,SWISSW!$F:$F,"Lost")))+((COUNTIFS(SWISSW!$I:$I,TOTAL_MATCHUP!$A36,SWISSW!$J:$J,TOTAL_MATCHUP!AP$1,SWISSW!$F:$F,"Lost")+COUNTIFS(SWISSW!$I:$I,TOTAL_MATCHUP!AP$1,SWISSW!$J:$J,TOTAL_MATCHUP!$A36,SWISSW!$F:$F,"Won"))))*IF(ROW()=COLUMN(),0,1)</f>
        <v>0</v>
      </c>
      <c r="AQ36" s="14">
        <f ca="1">(((COUNTIFS(SWISSW!$I:$I,TOTAL_MATCHUP!$A36,SWISSW!$J:$J,TOTAL_MATCHUP!AQ$1,SWISSW!$F:$F,"Won")+COUNTIFS(SWISSW!$I:$I,TOTAL_MATCHUP!AQ$1,SWISSW!$J:$J,TOTAL_MATCHUP!$A36,SWISSW!$F:$F,"Lost")))+((COUNTIFS(SWISSW!$I:$I,TOTAL_MATCHUP!$A36,SWISSW!$J:$J,TOTAL_MATCHUP!AQ$1,SWISSW!$F:$F,"Lost")+COUNTIFS(SWISSW!$I:$I,TOTAL_MATCHUP!AQ$1,SWISSW!$J:$J,TOTAL_MATCHUP!$A36,SWISSW!$F:$F,"Won"))))*IF(ROW()=COLUMN(),0,1)</f>
        <v>0</v>
      </c>
      <c r="AR36" s="14">
        <f ca="1">(((COUNTIFS(SWISSW!$I:$I,TOTAL_MATCHUP!$A36,SWISSW!$J:$J,TOTAL_MATCHUP!AR$1,SWISSW!$F:$F,"Won")+COUNTIFS(SWISSW!$I:$I,TOTAL_MATCHUP!AR$1,SWISSW!$J:$J,TOTAL_MATCHUP!$A36,SWISSW!$F:$F,"Lost")))+((COUNTIFS(SWISSW!$I:$I,TOTAL_MATCHUP!$A36,SWISSW!$J:$J,TOTAL_MATCHUP!AR$1,SWISSW!$F:$F,"Lost")+COUNTIFS(SWISSW!$I:$I,TOTAL_MATCHUP!AR$1,SWISSW!$J:$J,TOTAL_MATCHUP!$A36,SWISSW!$F:$F,"Won"))))*IF(ROW()=COLUMN(),0,1)</f>
        <v>0</v>
      </c>
      <c r="AS36" s="14">
        <f ca="1">(((COUNTIFS(SWISSW!$I:$I,TOTAL_MATCHUP!$A36,SWISSW!$J:$J,TOTAL_MATCHUP!AS$1,SWISSW!$F:$F,"Won")+COUNTIFS(SWISSW!$I:$I,TOTAL_MATCHUP!AS$1,SWISSW!$J:$J,TOTAL_MATCHUP!$A36,SWISSW!$F:$F,"Lost")))+((COUNTIFS(SWISSW!$I:$I,TOTAL_MATCHUP!$A36,SWISSW!$J:$J,TOTAL_MATCHUP!AS$1,SWISSW!$F:$F,"Lost")+COUNTIFS(SWISSW!$I:$I,TOTAL_MATCHUP!AS$1,SWISSW!$J:$J,TOTAL_MATCHUP!$A36,SWISSW!$F:$F,"Won"))))*IF(ROW()=COLUMN(),0,1)</f>
        <v>0</v>
      </c>
      <c r="AT36" s="14">
        <f ca="1">(((COUNTIFS(SWISSW!$I:$I,TOTAL_MATCHUP!$A36,SWISSW!$J:$J,TOTAL_MATCHUP!AT$1,SWISSW!$F:$F,"Won")+COUNTIFS(SWISSW!$I:$I,TOTAL_MATCHUP!AT$1,SWISSW!$J:$J,TOTAL_MATCHUP!$A36,SWISSW!$F:$F,"Lost")))+((COUNTIFS(SWISSW!$I:$I,TOTAL_MATCHUP!$A36,SWISSW!$J:$J,TOTAL_MATCHUP!AT$1,SWISSW!$F:$F,"Lost")+COUNTIFS(SWISSW!$I:$I,TOTAL_MATCHUP!AT$1,SWISSW!$J:$J,TOTAL_MATCHUP!$A36,SWISSW!$F:$F,"Won"))))*IF(ROW()=COLUMN(),0,1)</f>
        <v>0</v>
      </c>
      <c r="AU36" s="14">
        <f ca="1">(((COUNTIFS(SWISSW!$I:$I,TOTAL_MATCHUP!$A36,SWISSW!$J:$J,TOTAL_MATCHUP!AU$1,SWISSW!$F:$F,"Won")+COUNTIFS(SWISSW!$I:$I,TOTAL_MATCHUP!AU$1,SWISSW!$J:$J,TOTAL_MATCHUP!$A36,SWISSW!$F:$F,"Lost")))+((COUNTIFS(SWISSW!$I:$I,TOTAL_MATCHUP!$A36,SWISSW!$J:$J,TOTAL_MATCHUP!AU$1,SWISSW!$F:$F,"Lost")+COUNTIFS(SWISSW!$I:$I,TOTAL_MATCHUP!AU$1,SWISSW!$J:$J,TOTAL_MATCHUP!$A36,SWISSW!$F:$F,"Won"))))*IF(ROW()=COLUMN(),0,1)</f>
        <v>0</v>
      </c>
      <c r="AV36" s="14">
        <f ca="1">(((COUNTIFS(SWISSW!$I:$I,TOTAL_MATCHUP!$A36,SWISSW!$J:$J,TOTAL_MATCHUP!AV$1,SWISSW!$F:$F,"Won")+COUNTIFS(SWISSW!$I:$I,TOTAL_MATCHUP!AV$1,SWISSW!$J:$J,TOTAL_MATCHUP!$A36,SWISSW!$F:$F,"Lost")))+((COUNTIFS(SWISSW!$I:$I,TOTAL_MATCHUP!$A36,SWISSW!$J:$J,TOTAL_MATCHUP!AV$1,SWISSW!$F:$F,"Lost")+COUNTIFS(SWISSW!$I:$I,TOTAL_MATCHUP!AV$1,SWISSW!$J:$J,TOTAL_MATCHUP!$A36,SWISSW!$F:$F,"Won"))))*IF(ROW()=COLUMN(),0,1)</f>
        <v>0</v>
      </c>
      <c r="AW36" s="14">
        <f ca="1">(((COUNTIFS(SWISSW!$I:$I,TOTAL_MATCHUP!$A36,SWISSW!$J:$J,TOTAL_MATCHUP!AW$1,SWISSW!$F:$F,"Won")+COUNTIFS(SWISSW!$I:$I,TOTAL_MATCHUP!AW$1,SWISSW!$J:$J,TOTAL_MATCHUP!$A36,SWISSW!$F:$F,"Lost")))+((COUNTIFS(SWISSW!$I:$I,TOTAL_MATCHUP!$A36,SWISSW!$J:$J,TOTAL_MATCHUP!AW$1,SWISSW!$F:$F,"Lost")+COUNTIFS(SWISSW!$I:$I,TOTAL_MATCHUP!AW$1,SWISSW!$J:$J,TOTAL_MATCHUP!$A36,SWISSW!$F:$F,"Won"))))*IF(ROW()=COLUMN(),0,1)</f>
        <v>0</v>
      </c>
      <c r="AX36" s="14">
        <f ca="1">(((COUNTIFS(SWISSW!$I:$I,TOTAL_MATCHUP!$A36,SWISSW!$J:$J,TOTAL_MATCHUP!AX$1,SWISSW!$F:$F,"Won")+COUNTIFS(SWISSW!$I:$I,TOTAL_MATCHUP!AX$1,SWISSW!$J:$J,TOTAL_MATCHUP!$A36,SWISSW!$F:$F,"Lost")))+((COUNTIFS(SWISSW!$I:$I,TOTAL_MATCHUP!$A36,SWISSW!$J:$J,TOTAL_MATCHUP!AX$1,SWISSW!$F:$F,"Lost")+COUNTIFS(SWISSW!$I:$I,TOTAL_MATCHUP!AX$1,SWISSW!$J:$J,TOTAL_MATCHUP!$A36,SWISSW!$F:$F,"Won"))))*IF(ROW()=COLUMN(),0,1)</f>
        <v>0</v>
      </c>
      <c r="AY36" s="14">
        <f ca="1">(((COUNTIFS(SWISSW!$I:$I,TOTAL_MATCHUP!$A36,SWISSW!$J:$J,TOTAL_MATCHUP!AY$1,SWISSW!$F:$F,"Won")+COUNTIFS(SWISSW!$I:$I,TOTAL_MATCHUP!AY$1,SWISSW!$J:$J,TOTAL_MATCHUP!$A36,SWISSW!$F:$F,"Lost")))+((COUNTIFS(SWISSW!$I:$I,TOTAL_MATCHUP!$A36,SWISSW!$J:$J,TOTAL_MATCHUP!AY$1,SWISSW!$F:$F,"Lost")+COUNTIFS(SWISSW!$I:$I,TOTAL_MATCHUP!AY$1,SWISSW!$J:$J,TOTAL_MATCHUP!$A36,SWISSW!$F:$F,"Won"))))*IF(ROW()=COLUMN(),0,1)</f>
        <v>0</v>
      </c>
      <c r="AZ36" s="14">
        <f ca="1">(((COUNTIFS(SWISSW!$I:$I,TOTAL_MATCHUP!$A36,SWISSW!$J:$J,TOTAL_MATCHUP!AZ$1,SWISSW!$F:$F,"Won")+COUNTIFS(SWISSW!$I:$I,TOTAL_MATCHUP!AZ$1,SWISSW!$J:$J,TOTAL_MATCHUP!$A36,SWISSW!$F:$F,"Lost")))+((COUNTIFS(SWISSW!$I:$I,TOTAL_MATCHUP!$A36,SWISSW!$J:$J,TOTAL_MATCHUP!AZ$1,SWISSW!$F:$F,"Lost")+COUNTIFS(SWISSW!$I:$I,TOTAL_MATCHUP!AZ$1,SWISSW!$J:$J,TOTAL_MATCHUP!$A36,SWISSW!$F:$F,"Won"))))*IF(ROW()=COLUMN(),0,1)</f>
        <v>0</v>
      </c>
      <c r="BA36" s="14">
        <f ca="1">(((COUNTIFS(SWISSW!$I:$I,TOTAL_MATCHUP!$A36,SWISSW!$J:$J,TOTAL_MATCHUP!BA$1,SWISSW!$F:$F,"Won")+COUNTIFS(SWISSW!$I:$I,TOTAL_MATCHUP!BA$1,SWISSW!$J:$J,TOTAL_MATCHUP!$A36,SWISSW!$F:$F,"Lost")))+((COUNTIFS(SWISSW!$I:$I,TOTAL_MATCHUP!$A36,SWISSW!$J:$J,TOTAL_MATCHUP!BA$1,SWISSW!$F:$F,"Lost")+COUNTIFS(SWISSW!$I:$I,TOTAL_MATCHUP!BA$1,SWISSW!$J:$J,TOTAL_MATCHUP!$A36,SWISSW!$F:$F,"Won"))))*IF(ROW()=COLUMN(),0,1)</f>
        <v>0</v>
      </c>
      <c r="BB36" s="14">
        <f ca="1">(((COUNTIFS(SWISSW!$I:$I,TOTAL_MATCHUP!$A36,SWISSW!$J:$J,TOTAL_MATCHUP!BB$1,SWISSW!$F:$F,"Won")+COUNTIFS(SWISSW!$I:$I,TOTAL_MATCHUP!BB$1,SWISSW!$J:$J,TOTAL_MATCHUP!$A36,SWISSW!$F:$F,"Lost")))+((COUNTIFS(SWISSW!$I:$I,TOTAL_MATCHUP!$A36,SWISSW!$J:$J,TOTAL_MATCHUP!BB$1,SWISSW!$F:$F,"Lost")+COUNTIFS(SWISSW!$I:$I,TOTAL_MATCHUP!BB$1,SWISSW!$J:$J,TOTAL_MATCHUP!$A36,SWISSW!$F:$F,"Won"))))*IF(ROW()=COLUMN(),0,1)</f>
        <v>0</v>
      </c>
      <c r="BC36" s="14">
        <f ca="1">(((COUNTIFS(SWISSW!$I:$I,TOTAL_MATCHUP!$A36,SWISSW!$J:$J,TOTAL_MATCHUP!BC$1,SWISSW!$F:$F,"Won")+COUNTIFS(SWISSW!$I:$I,TOTAL_MATCHUP!BC$1,SWISSW!$J:$J,TOTAL_MATCHUP!$A36,SWISSW!$F:$F,"Lost")))+((COUNTIFS(SWISSW!$I:$I,TOTAL_MATCHUP!$A36,SWISSW!$J:$J,TOTAL_MATCHUP!BC$1,SWISSW!$F:$F,"Lost")+COUNTIFS(SWISSW!$I:$I,TOTAL_MATCHUP!BC$1,SWISSW!$J:$J,TOTAL_MATCHUP!$A36,SWISSW!$F:$F,"Won"))))*IF(ROW()=COLUMN(),0,1)</f>
        <v>0</v>
      </c>
      <c r="BD36" s="14">
        <f ca="1">(((COUNTIFS(SWISSW!$I:$I,TOTAL_MATCHUP!$A36,SWISSW!$J:$J,TOTAL_MATCHUP!BD$1,SWISSW!$F:$F,"Won")+COUNTIFS(SWISSW!$I:$I,TOTAL_MATCHUP!BD$1,SWISSW!$J:$J,TOTAL_MATCHUP!$A36,SWISSW!$F:$F,"Lost")))+((COUNTIFS(SWISSW!$I:$I,TOTAL_MATCHUP!$A36,SWISSW!$J:$J,TOTAL_MATCHUP!BD$1,SWISSW!$F:$F,"Lost")+COUNTIFS(SWISSW!$I:$I,TOTAL_MATCHUP!BD$1,SWISSW!$J:$J,TOTAL_MATCHUP!$A36,SWISSW!$F:$F,"Won"))))*IF(ROW()=COLUMN(),0,1)</f>
        <v>0</v>
      </c>
      <c r="BE36" s="14">
        <f ca="1">(((COUNTIFS(SWISSW!$I:$I,TOTAL_MATCHUP!$A36,SWISSW!$J:$J,TOTAL_MATCHUP!BE$1,SWISSW!$F:$F,"Won")+COUNTIFS(SWISSW!$I:$I,TOTAL_MATCHUP!BE$1,SWISSW!$J:$J,TOTAL_MATCHUP!$A36,SWISSW!$F:$F,"Lost")))+((COUNTIFS(SWISSW!$I:$I,TOTAL_MATCHUP!$A36,SWISSW!$J:$J,TOTAL_MATCHUP!BE$1,SWISSW!$F:$F,"Lost")+COUNTIFS(SWISSW!$I:$I,TOTAL_MATCHUP!BE$1,SWISSW!$J:$J,TOTAL_MATCHUP!$A36,SWISSW!$F:$F,"Won"))))*IF(ROW()=COLUMN(),0,1)</f>
        <v>0</v>
      </c>
      <c r="BF36" s="14">
        <f ca="1">(((COUNTIFS(SWISSW!$I:$I,TOTAL_MATCHUP!$A36,SWISSW!$J:$J,TOTAL_MATCHUP!BF$1,SWISSW!$F:$F,"Won")+COUNTIFS(SWISSW!$I:$I,TOTAL_MATCHUP!BF$1,SWISSW!$J:$J,TOTAL_MATCHUP!$A36,SWISSW!$F:$F,"Lost")))+((COUNTIFS(SWISSW!$I:$I,TOTAL_MATCHUP!$A36,SWISSW!$J:$J,TOTAL_MATCHUP!BF$1,SWISSW!$F:$F,"Lost")+COUNTIFS(SWISSW!$I:$I,TOTAL_MATCHUP!BF$1,SWISSW!$J:$J,TOTAL_MATCHUP!$A36,SWISSW!$F:$F,"Won"))))*IF(ROW()=COLUMN(),0,1)</f>
        <v>0</v>
      </c>
    </row>
    <row r="37" spans="1:58" ht="55" customHeight="1" x14ac:dyDescent="0.3">
      <c r="A37" s="3" t="str">
        <f ca="1">MATCHUP!A37</f>
        <v>Mono Black Midrange</v>
      </c>
      <c r="B37" s="14">
        <f ca="1">(((COUNTIFS(SWISSW!$I:$I,TOTAL_MATCHUP!$A37,SWISSW!$J:$J,TOTAL_MATCHUP!B$1,SWISSW!$F:$F,"Won")+COUNTIFS(SWISSW!$I:$I,TOTAL_MATCHUP!B$1,SWISSW!$J:$J,TOTAL_MATCHUP!$A37,SWISSW!$F:$F,"Lost")))+((COUNTIFS(SWISSW!$I:$I,TOTAL_MATCHUP!$A37,SWISSW!$J:$J,TOTAL_MATCHUP!B$1,SWISSW!$F:$F,"Lost")+COUNTIFS(SWISSW!$I:$I,TOTAL_MATCHUP!B$1,SWISSW!$J:$J,TOTAL_MATCHUP!$A37,SWISSW!$F:$F,"Won"))))*IF(ROW()=COLUMN(),0,1)</f>
        <v>4</v>
      </c>
      <c r="C37" s="14">
        <f ca="1">(((COUNTIFS(SWISSW!$I:$I,TOTAL_MATCHUP!$A37,SWISSW!$J:$J,TOTAL_MATCHUP!C$1,SWISSW!$F:$F,"Won")+COUNTIFS(SWISSW!$I:$I,TOTAL_MATCHUP!C$1,SWISSW!$J:$J,TOTAL_MATCHUP!$A37,SWISSW!$F:$F,"Lost")))+((COUNTIFS(SWISSW!$I:$I,TOTAL_MATCHUP!$A37,SWISSW!$J:$J,TOTAL_MATCHUP!C$1,SWISSW!$F:$F,"Lost")+COUNTIFS(SWISSW!$I:$I,TOTAL_MATCHUP!C$1,SWISSW!$J:$J,TOTAL_MATCHUP!$A37,SWISSW!$F:$F,"Won"))))*IF(ROW()=COLUMN(),0,1)</f>
        <v>0</v>
      </c>
      <c r="D37" s="14">
        <f ca="1">(((COUNTIFS(SWISSW!$I:$I,TOTAL_MATCHUP!$A37,SWISSW!$J:$J,TOTAL_MATCHUP!D$1,SWISSW!$F:$F,"Won")+COUNTIFS(SWISSW!$I:$I,TOTAL_MATCHUP!D$1,SWISSW!$J:$J,TOTAL_MATCHUP!$A37,SWISSW!$F:$F,"Lost")))+((COUNTIFS(SWISSW!$I:$I,TOTAL_MATCHUP!$A37,SWISSW!$J:$J,TOTAL_MATCHUP!D$1,SWISSW!$F:$F,"Lost")+COUNTIFS(SWISSW!$I:$I,TOTAL_MATCHUP!D$1,SWISSW!$J:$J,TOTAL_MATCHUP!$A37,SWISSW!$F:$F,"Won"))))*IF(ROW()=COLUMN(),0,1)</f>
        <v>2</v>
      </c>
      <c r="E37" s="14">
        <f ca="1">(((COUNTIFS(SWISSW!$I:$I,TOTAL_MATCHUP!$A37,SWISSW!$J:$J,TOTAL_MATCHUP!E$1,SWISSW!$F:$F,"Won")+COUNTIFS(SWISSW!$I:$I,TOTAL_MATCHUP!E$1,SWISSW!$J:$J,TOTAL_MATCHUP!$A37,SWISSW!$F:$F,"Lost")))+((COUNTIFS(SWISSW!$I:$I,TOTAL_MATCHUP!$A37,SWISSW!$J:$J,TOTAL_MATCHUP!E$1,SWISSW!$F:$F,"Lost")+COUNTIFS(SWISSW!$I:$I,TOTAL_MATCHUP!E$1,SWISSW!$J:$J,TOTAL_MATCHUP!$A37,SWISSW!$F:$F,"Won"))))*IF(ROW()=COLUMN(),0,1)</f>
        <v>4</v>
      </c>
      <c r="F37" s="14">
        <f ca="1">(((COUNTIFS(SWISSW!$I:$I,TOTAL_MATCHUP!$A37,SWISSW!$J:$J,TOTAL_MATCHUP!F$1,SWISSW!$F:$F,"Won")+COUNTIFS(SWISSW!$I:$I,TOTAL_MATCHUP!F$1,SWISSW!$J:$J,TOTAL_MATCHUP!$A37,SWISSW!$F:$F,"Lost")))+((COUNTIFS(SWISSW!$I:$I,TOTAL_MATCHUP!$A37,SWISSW!$J:$J,TOTAL_MATCHUP!F$1,SWISSW!$F:$F,"Lost")+COUNTIFS(SWISSW!$I:$I,TOTAL_MATCHUP!F$1,SWISSW!$J:$J,TOTAL_MATCHUP!$A37,SWISSW!$F:$F,"Won"))))*IF(ROW()=COLUMN(),0,1)</f>
        <v>1</v>
      </c>
      <c r="G37" s="14">
        <f ca="1">(((COUNTIFS(SWISSW!$I:$I,TOTAL_MATCHUP!$A37,SWISSW!$J:$J,TOTAL_MATCHUP!G$1,SWISSW!$F:$F,"Won")+COUNTIFS(SWISSW!$I:$I,TOTAL_MATCHUP!G$1,SWISSW!$J:$J,TOTAL_MATCHUP!$A37,SWISSW!$F:$F,"Lost")))+((COUNTIFS(SWISSW!$I:$I,TOTAL_MATCHUP!$A37,SWISSW!$J:$J,TOTAL_MATCHUP!G$1,SWISSW!$F:$F,"Lost")+COUNTIFS(SWISSW!$I:$I,TOTAL_MATCHUP!G$1,SWISSW!$J:$J,TOTAL_MATCHUP!$A37,SWISSW!$F:$F,"Won"))))*IF(ROW()=COLUMN(),0,1)</f>
        <v>2</v>
      </c>
      <c r="H37" s="14">
        <f ca="1">(((COUNTIFS(SWISSW!$I:$I,TOTAL_MATCHUP!$A37,SWISSW!$J:$J,TOTAL_MATCHUP!H$1,SWISSW!$F:$F,"Won")+COUNTIFS(SWISSW!$I:$I,TOTAL_MATCHUP!H$1,SWISSW!$J:$J,TOTAL_MATCHUP!$A37,SWISSW!$F:$F,"Lost")))+((COUNTIFS(SWISSW!$I:$I,TOTAL_MATCHUP!$A37,SWISSW!$J:$J,TOTAL_MATCHUP!H$1,SWISSW!$F:$F,"Lost")+COUNTIFS(SWISSW!$I:$I,TOTAL_MATCHUP!H$1,SWISSW!$J:$J,TOTAL_MATCHUP!$A37,SWISSW!$F:$F,"Won"))))*IF(ROW()=COLUMN(),0,1)</f>
        <v>0</v>
      </c>
      <c r="I37" s="14">
        <f ca="1">(((COUNTIFS(SWISSW!$I:$I,TOTAL_MATCHUP!$A37,SWISSW!$J:$J,TOTAL_MATCHUP!I$1,SWISSW!$F:$F,"Won")+COUNTIFS(SWISSW!$I:$I,TOTAL_MATCHUP!I$1,SWISSW!$J:$J,TOTAL_MATCHUP!$A37,SWISSW!$F:$F,"Lost")))+((COUNTIFS(SWISSW!$I:$I,TOTAL_MATCHUP!$A37,SWISSW!$J:$J,TOTAL_MATCHUP!I$1,SWISSW!$F:$F,"Lost")+COUNTIFS(SWISSW!$I:$I,TOTAL_MATCHUP!I$1,SWISSW!$J:$J,TOTAL_MATCHUP!$A37,SWISSW!$F:$F,"Won"))))*IF(ROW()=COLUMN(),0,1)</f>
        <v>0</v>
      </c>
      <c r="J37" s="14">
        <f ca="1">(((COUNTIFS(SWISSW!$I:$I,TOTAL_MATCHUP!$A37,SWISSW!$J:$J,TOTAL_MATCHUP!J$1,SWISSW!$F:$F,"Won")+COUNTIFS(SWISSW!$I:$I,TOTAL_MATCHUP!J$1,SWISSW!$J:$J,TOTAL_MATCHUP!$A37,SWISSW!$F:$F,"Lost")))+((COUNTIFS(SWISSW!$I:$I,TOTAL_MATCHUP!$A37,SWISSW!$J:$J,TOTAL_MATCHUP!J$1,SWISSW!$F:$F,"Lost")+COUNTIFS(SWISSW!$I:$I,TOTAL_MATCHUP!J$1,SWISSW!$J:$J,TOTAL_MATCHUP!$A37,SWISSW!$F:$F,"Won"))))*IF(ROW()=COLUMN(),0,1)</f>
        <v>1</v>
      </c>
      <c r="K37" s="14">
        <f ca="1">(((COUNTIFS(SWISSW!$I:$I,TOTAL_MATCHUP!$A37,SWISSW!$J:$J,TOTAL_MATCHUP!K$1,SWISSW!$F:$F,"Won")+COUNTIFS(SWISSW!$I:$I,TOTAL_MATCHUP!K$1,SWISSW!$J:$J,TOTAL_MATCHUP!$A37,SWISSW!$F:$F,"Lost")))+((COUNTIFS(SWISSW!$I:$I,TOTAL_MATCHUP!$A37,SWISSW!$J:$J,TOTAL_MATCHUP!K$1,SWISSW!$F:$F,"Lost")+COUNTIFS(SWISSW!$I:$I,TOTAL_MATCHUP!K$1,SWISSW!$J:$J,TOTAL_MATCHUP!$A37,SWISSW!$F:$F,"Won"))))*IF(ROW()=COLUMN(),0,1)</f>
        <v>2</v>
      </c>
      <c r="L37" s="14">
        <f ca="1">(((COUNTIFS(SWISSW!$I:$I,TOTAL_MATCHUP!$A37,SWISSW!$J:$J,TOTAL_MATCHUP!L$1,SWISSW!$F:$F,"Won")+COUNTIFS(SWISSW!$I:$I,TOTAL_MATCHUP!L$1,SWISSW!$J:$J,TOTAL_MATCHUP!$A37,SWISSW!$F:$F,"Lost")))+((COUNTIFS(SWISSW!$I:$I,TOTAL_MATCHUP!$A37,SWISSW!$J:$J,TOTAL_MATCHUP!L$1,SWISSW!$F:$F,"Lost")+COUNTIFS(SWISSW!$I:$I,TOTAL_MATCHUP!L$1,SWISSW!$J:$J,TOTAL_MATCHUP!$A37,SWISSW!$F:$F,"Won"))))*IF(ROW()=COLUMN(),0,1)</f>
        <v>1</v>
      </c>
      <c r="M37" s="14">
        <f ca="1">(((COUNTIFS(SWISSW!$I:$I,TOTAL_MATCHUP!$A37,SWISSW!$J:$J,TOTAL_MATCHUP!M$1,SWISSW!$F:$F,"Won")+COUNTIFS(SWISSW!$I:$I,TOTAL_MATCHUP!M$1,SWISSW!$J:$J,TOTAL_MATCHUP!$A37,SWISSW!$F:$F,"Lost")))+((COUNTIFS(SWISSW!$I:$I,TOTAL_MATCHUP!$A37,SWISSW!$J:$J,TOTAL_MATCHUP!M$1,SWISSW!$F:$F,"Lost")+COUNTIFS(SWISSW!$I:$I,TOTAL_MATCHUP!M$1,SWISSW!$J:$J,TOTAL_MATCHUP!$A37,SWISSW!$F:$F,"Won"))))*IF(ROW()=COLUMN(),0,1)</f>
        <v>1</v>
      </c>
      <c r="N37" s="14">
        <f ca="1">(((COUNTIFS(SWISSW!$I:$I,TOTAL_MATCHUP!$A37,SWISSW!$J:$J,TOTAL_MATCHUP!N$1,SWISSW!$F:$F,"Won")+COUNTIFS(SWISSW!$I:$I,TOTAL_MATCHUP!N$1,SWISSW!$J:$J,TOTAL_MATCHUP!$A37,SWISSW!$F:$F,"Lost")))+((COUNTIFS(SWISSW!$I:$I,TOTAL_MATCHUP!$A37,SWISSW!$J:$J,TOTAL_MATCHUP!N$1,SWISSW!$F:$F,"Lost")+COUNTIFS(SWISSW!$I:$I,TOTAL_MATCHUP!N$1,SWISSW!$J:$J,TOTAL_MATCHUP!$A37,SWISSW!$F:$F,"Won"))))*IF(ROW()=COLUMN(),0,1)</f>
        <v>1</v>
      </c>
      <c r="O37" s="14">
        <f ca="1">(((COUNTIFS(SWISSW!$I:$I,TOTAL_MATCHUP!$A37,SWISSW!$J:$J,TOTAL_MATCHUP!O$1,SWISSW!$F:$F,"Won")+COUNTIFS(SWISSW!$I:$I,TOTAL_MATCHUP!O$1,SWISSW!$J:$J,TOTAL_MATCHUP!$A37,SWISSW!$F:$F,"Lost")))+((COUNTIFS(SWISSW!$I:$I,TOTAL_MATCHUP!$A37,SWISSW!$J:$J,TOTAL_MATCHUP!O$1,SWISSW!$F:$F,"Lost")+COUNTIFS(SWISSW!$I:$I,TOTAL_MATCHUP!O$1,SWISSW!$J:$J,TOTAL_MATCHUP!$A37,SWISSW!$F:$F,"Won"))))*IF(ROW()=COLUMN(),0,1)</f>
        <v>0</v>
      </c>
      <c r="P37" s="14">
        <f ca="1">(((COUNTIFS(SWISSW!$I:$I,TOTAL_MATCHUP!$A37,SWISSW!$J:$J,TOTAL_MATCHUP!P$1,SWISSW!$F:$F,"Won")+COUNTIFS(SWISSW!$I:$I,TOTAL_MATCHUP!P$1,SWISSW!$J:$J,TOTAL_MATCHUP!$A37,SWISSW!$F:$F,"Lost")))+((COUNTIFS(SWISSW!$I:$I,TOTAL_MATCHUP!$A37,SWISSW!$J:$J,TOTAL_MATCHUP!P$1,SWISSW!$F:$F,"Lost")+COUNTIFS(SWISSW!$I:$I,TOTAL_MATCHUP!P$1,SWISSW!$J:$J,TOTAL_MATCHUP!$A37,SWISSW!$F:$F,"Won"))))*IF(ROW()=COLUMN(),0,1)</f>
        <v>0</v>
      </c>
      <c r="Q37" s="14">
        <f ca="1">(((COUNTIFS(SWISSW!$I:$I,TOTAL_MATCHUP!$A37,SWISSW!$J:$J,TOTAL_MATCHUP!Q$1,SWISSW!$F:$F,"Won")+COUNTIFS(SWISSW!$I:$I,TOTAL_MATCHUP!Q$1,SWISSW!$J:$J,TOTAL_MATCHUP!$A37,SWISSW!$F:$F,"Lost")))+((COUNTIFS(SWISSW!$I:$I,TOTAL_MATCHUP!$A37,SWISSW!$J:$J,TOTAL_MATCHUP!Q$1,SWISSW!$F:$F,"Lost")+COUNTIFS(SWISSW!$I:$I,TOTAL_MATCHUP!Q$1,SWISSW!$J:$J,TOTAL_MATCHUP!$A37,SWISSW!$F:$F,"Won"))))*IF(ROW()=COLUMN(),0,1)</f>
        <v>0</v>
      </c>
      <c r="R37" s="14">
        <f ca="1">(((COUNTIFS(SWISSW!$I:$I,TOTAL_MATCHUP!$A37,SWISSW!$J:$J,TOTAL_MATCHUP!R$1,SWISSW!$F:$F,"Won")+COUNTIFS(SWISSW!$I:$I,TOTAL_MATCHUP!R$1,SWISSW!$J:$J,TOTAL_MATCHUP!$A37,SWISSW!$F:$F,"Lost")))+((COUNTIFS(SWISSW!$I:$I,TOTAL_MATCHUP!$A37,SWISSW!$J:$J,TOTAL_MATCHUP!R$1,SWISSW!$F:$F,"Lost")+COUNTIFS(SWISSW!$I:$I,TOTAL_MATCHUP!R$1,SWISSW!$J:$J,TOTAL_MATCHUP!$A37,SWISSW!$F:$F,"Won"))))*IF(ROW()=COLUMN(),0,1)</f>
        <v>1</v>
      </c>
      <c r="S37" s="14">
        <f ca="1">(((COUNTIFS(SWISSW!$I:$I,TOTAL_MATCHUP!$A37,SWISSW!$J:$J,TOTAL_MATCHUP!S$1,SWISSW!$F:$F,"Won")+COUNTIFS(SWISSW!$I:$I,TOTAL_MATCHUP!S$1,SWISSW!$J:$J,TOTAL_MATCHUP!$A37,SWISSW!$F:$F,"Lost")))+((COUNTIFS(SWISSW!$I:$I,TOTAL_MATCHUP!$A37,SWISSW!$J:$J,TOTAL_MATCHUP!S$1,SWISSW!$F:$F,"Lost")+COUNTIFS(SWISSW!$I:$I,TOTAL_MATCHUP!S$1,SWISSW!$J:$J,TOTAL_MATCHUP!$A37,SWISSW!$F:$F,"Won"))))*IF(ROW()=COLUMN(),0,1)</f>
        <v>0</v>
      </c>
      <c r="T37" s="14">
        <f ca="1">(((COUNTIFS(SWISSW!$I:$I,TOTAL_MATCHUP!$A37,SWISSW!$J:$J,TOTAL_MATCHUP!T$1,SWISSW!$F:$F,"Won")+COUNTIFS(SWISSW!$I:$I,TOTAL_MATCHUP!T$1,SWISSW!$J:$J,TOTAL_MATCHUP!$A37,SWISSW!$F:$F,"Lost")))+((COUNTIFS(SWISSW!$I:$I,TOTAL_MATCHUP!$A37,SWISSW!$J:$J,TOTAL_MATCHUP!T$1,SWISSW!$F:$F,"Lost")+COUNTIFS(SWISSW!$I:$I,TOTAL_MATCHUP!T$1,SWISSW!$J:$J,TOTAL_MATCHUP!$A37,SWISSW!$F:$F,"Won"))))*IF(ROW()=COLUMN(),0,1)</f>
        <v>0</v>
      </c>
      <c r="U37" s="14">
        <f ca="1">(((COUNTIFS(SWISSW!$I:$I,TOTAL_MATCHUP!$A37,SWISSW!$J:$J,TOTAL_MATCHUP!U$1,SWISSW!$F:$F,"Won")+COUNTIFS(SWISSW!$I:$I,TOTAL_MATCHUP!U$1,SWISSW!$J:$J,TOTAL_MATCHUP!$A37,SWISSW!$F:$F,"Lost")))+((COUNTIFS(SWISSW!$I:$I,TOTAL_MATCHUP!$A37,SWISSW!$J:$J,TOTAL_MATCHUP!U$1,SWISSW!$F:$F,"Lost")+COUNTIFS(SWISSW!$I:$I,TOTAL_MATCHUP!U$1,SWISSW!$J:$J,TOTAL_MATCHUP!$A37,SWISSW!$F:$F,"Won"))))*IF(ROW()=COLUMN(),0,1)</f>
        <v>0</v>
      </c>
      <c r="V37" s="14">
        <f ca="1">(((COUNTIFS(SWISSW!$I:$I,TOTAL_MATCHUP!$A37,SWISSW!$J:$J,TOTAL_MATCHUP!V$1,SWISSW!$F:$F,"Won")+COUNTIFS(SWISSW!$I:$I,TOTAL_MATCHUP!V$1,SWISSW!$J:$J,TOTAL_MATCHUP!$A37,SWISSW!$F:$F,"Lost")))+((COUNTIFS(SWISSW!$I:$I,TOTAL_MATCHUP!$A37,SWISSW!$J:$J,TOTAL_MATCHUP!V$1,SWISSW!$F:$F,"Lost")+COUNTIFS(SWISSW!$I:$I,TOTAL_MATCHUP!V$1,SWISSW!$J:$J,TOTAL_MATCHUP!$A37,SWISSW!$F:$F,"Won"))))*IF(ROW()=COLUMN(),0,1)</f>
        <v>0</v>
      </c>
      <c r="W37" s="14">
        <f ca="1">(((COUNTIFS(SWISSW!$I:$I,TOTAL_MATCHUP!$A37,SWISSW!$J:$J,TOTAL_MATCHUP!W$1,SWISSW!$F:$F,"Won")+COUNTIFS(SWISSW!$I:$I,TOTAL_MATCHUP!W$1,SWISSW!$J:$J,TOTAL_MATCHUP!$A37,SWISSW!$F:$F,"Lost")))+((COUNTIFS(SWISSW!$I:$I,TOTAL_MATCHUP!$A37,SWISSW!$J:$J,TOTAL_MATCHUP!W$1,SWISSW!$F:$F,"Lost")+COUNTIFS(SWISSW!$I:$I,TOTAL_MATCHUP!W$1,SWISSW!$J:$J,TOTAL_MATCHUP!$A37,SWISSW!$F:$F,"Won"))))*IF(ROW()=COLUMN(),0,1)</f>
        <v>0</v>
      </c>
      <c r="X37" s="14">
        <f ca="1">(((COUNTIFS(SWISSW!$I:$I,TOTAL_MATCHUP!$A37,SWISSW!$J:$J,TOTAL_MATCHUP!X$1,SWISSW!$F:$F,"Won")+COUNTIFS(SWISSW!$I:$I,TOTAL_MATCHUP!X$1,SWISSW!$J:$J,TOTAL_MATCHUP!$A37,SWISSW!$F:$F,"Lost")))+((COUNTIFS(SWISSW!$I:$I,TOTAL_MATCHUP!$A37,SWISSW!$J:$J,TOTAL_MATCHUP!X$1,SWISSW!$F:$F,"Lost")+COUNTIFS(SWISSW!$I:$I,TOTAL_MATCHUP!X$1,SWISSW!$J:$J,TOTAL_MATCHUP!$A37,SWISSW!$F:$F,"Won"))))*IF(ROW()=COLUMN(),0,1)</f>
        <v>0</v>
      </c>
      <c r="Y37" s="14">
        <f ca="1">(((COUNTIFS(SWISSW!$I:$I,TOTAL_MATCHUP!$A37,SWISSW!$J:$J,TOTAL_MATCHUP!Y$1,SWISSW!$F:$F,"Won")+COUNTIFS(SWISSW!$I:$I,TOTAL_MATCHUP!Y$1,SWISSW!$J:$J,TOTAL_MATCHUP!$A37,SWISSW!$F:$F,"Lost")))+((COUNTIFS(SWISSW!$I:$I,TOTAL_MATCHUP!$A37,SWISSW!$J:$J,TOTAL_MATCHUP!Y$1,SWISSW!$F:$F,"Lost")+COUNTIFS(SWISSW!$I:$I,TOTAL_MATCHUP!Y$1,SWISSW!$J:$J,TOTAL_MATCHUP!$A37,SWISSW!$F:$F,"Won"))))*IF(ROW()=COLUMN(),0,1)</f>
        <v>0</v>
      </c>
      <c r="Z37" s="14">
        <f ca="1">(((COUNTIFS(SWISSW!$I:$I,TOTAL_MATCHUP!$A37,SWISSW!$J:$J,TOTAL_MATCHUP!Z$1,SWISSW!$F:$F,"Won")+COUNTIFS(SWISSW!$I:$I,TOTAL_MATCHUP!Z$1,SWISSW!$J:$J,TOTAL_MATCHUP!$A37,SWISSW!$F:$F,"Lost")))+((COUNTIFS(SWISSW!$I:$I,TOTAL_MATCHUP!$A37,SWISSW!$J:$J,TOTAL_MATCHUP!Z$1,SWISSW!$F:$F,"Lost")+COUNTIFS(SWISSW!$I:$I,TOTAL_MATCHUP!Z$1,SWISSW!$J:$J,TOTAL_MATCHUP!$A37,SWISSW!$F:$F,"Won"))))*IF(ROW()=COLUMN(),0,1)</f>
        <v>1</v>
      </c>
      <c r="AA37" s="14">
        <f ca="1">(((COUNTIFS(SWISSW!$I:$I,TOTAL_MATCHUP!$A37,SWISSW!$J:$J,TOTAL_MATCHUP!AA$1,SWISSW!$F:$F,"Won")+COUNTIFS(SWISSW!$I:$I,TOTAL_MATCHUP!AA$1,SWISSW!$J:$J,TOTAL_MATCHUP!$A37,SWISSW!$F:$F,"Lost")))+((COUNTIFS(SWISSW!$I:$I,TOTAL_MATCHUP!$A37,SWISSW!$J:$J,TOTAL_MATCHUP!AA$1,SWISSW!$F:$F,"Lost")+COUNTIFS(SWISSW!$I:$I,TOTAL_MATCHUP!AA$1,SWISSW!$J:$J,TOTAL_MATCHUP!$A37,SWISSW!$F:$F,"Won"))))*IF(ROW()=COLUMN(),0,1)</f>
        <v>0</v>
      </c>
      <c r="AB37" s="14">
        <f ca="1">(((COUNTIFS(SWISSW!$I:$I,TOTAL_MATCHUP!$A37,SWISSW!$J:$J,TOTAL_MATCHUP!AB$1,SWISSW!$F:$F,"Won")+COUNTIFS(SWISSW!$I:$I,TOTAL_MATCHUP!AB$1,SWISSW!$J:$J,TOTAL_MATCHUP!$A37,SWISSW!$F:$F,"Lost")))+((COUNTIFS(SWISSW!$I:$I,TOTAL_MATCHUP!$A37,SWISSW!$J:$J,TOTAL_MATCHUP!AB$1,SWISSW!$F:$F,"Lost")+COUNTIFS(SWISSW!$I:$I,TOTAL_MATCHUP!AB$1,SWISSW!$J:$J,TOTAL_MATCHUP!$A37,SWISSW!$F:$F,"Won"))))*IF(ROW()=COLUMN(),0,1)</f>
        <v>0</v>
      </c>
      <c r="AC37" s="14">
        <f ca="1">(((COUNTIFS(SWISSW!$I:$I,TOTAL_MATCHUP!$A37,SWISSW!$J:$J,TOTAL_MATCHUP!AC$1,SWISSW!$F:$F,"Won")+COUNTIFS(SWISSW!$I:$I,TOTAL_MATCHUP!AC$1,SWISSW!$J:$J,TOTAL_MATCHUP!$A37,SWISSW!$F:$F,"Lost")))+((COUNTIFS(SWISSW!$I:$I,TOTAL_MATCHUP!$A37,SWISSW!$J:$J,TOTAL_MATCHUP!AC$1,SWISSW!$F:$F,"Lost")+COUNTIFS(SWISSW!$I:$I,TOTAL_MATCHUP!AC$1,SWISSW!$J:$J,TOTAL_MATCHUP!$A37,SWISSW!$F:$F,"Won"))))*IF(ROW()=COLUMN(),0,1)</f>
        <v>0</v>
      </c>
      <c r="AD37" s="14">
        <f ca="1">(((COUNTIFS(SWISSW!$I:$I,TOTAL_MATCHUP!$A37,SWISSW!$J:$J,TOTAL_MATCHUP!AD$1,SWISSW!$F:$F,"Won")+COUNTIFS(SWISSW!$I:$I,TOTAL_MATCHUP!AD$1,SWISSW!$J:$J,TOTAL_MATCHUP!$A37,SWISSW!$F:$F,"Lost")))+((COUNTIFS(SWISSW!$I:$I,TOTAL_MATCHUP!$A37,SWISSW!$J:$J,TOTAL_MATCHUP!AD$1,SWISSW!$F:$F,"Lost")+COUNTIFS(SWISSW!$I:$I,TOTAL_MATCHUP!AD$1,SWISSW!$J:$J,TOTAL_MATCHUP!$A37,SWISSW!$F:$F,"Won"))))*IF(ROW()=COLUMN(),0,1)</f>
        <v>0</v>
      </c>
      <c r="AE37" s="14">
        <f ca="1">(((COUNTIFS(SWISSW!$I:$I,TOTAL_MATCHUP!$A37,SWISSW!$J:$J,TOTAL_MATCHUP!AE$1,SWISSW!$F:$F,"Won")+COUNTIFS(SWISSW!$I:$I,TOTAL_MATCHUP!AE$1,SWISSW!$J:$J,TOTAL_MATCHUP!$A37,SWISSW!$F:$F,"Lost")))+((COUNTIFS(SWISSW!$I:$I,TOTAL_MATCHUP!$A37,SWISSW!$J:$J,TOTAL_MATCHUP!AE$1,SWISSW!$F:$F,"Lost")+COUNTIFS(SWISSW!$I:$I,TOTAL_MATCHUP!AE$1,SWISSW!$J:$J,TOTAL_MATCHUP!$A37,SWISSW!$F:$F,"Won"))))*IF(ROW()=COLUMN(),0,1)</f>
        <v>0</v>
      </c>
      <c r="AF37" s="14">
        <f ca="1">(((COUNTIFS(SWISSW!$I:$I,TOTAL_MATCHUP!$A37,SWISSW!$J:$J,TOTAL_MATCHUP!AF$1,SWISSW!$F:$F,"Won")+COUNTIFS(SWISSW!$I:$I,TOTAL_MATCHUP!AF$1,SWISSW!$J:$J,TOTAL_MATCHUP!$A37,SWISSW!$F:$F,"Lost")))+((COUNTIFS(SWISSW!$I:$I,TOTAL_MATCHUP!$A37,SWISSW!$J:$J,TOTAL_MATCHUP!AF$1,SWISSW!$F:$F,"Lost")+COUNTIFS(SWISSW!$I:$I,TOTAL_MATCHUP!AF$1,SWISSW!$J:$J,TOTAL_MATCHUP!$A37,SWISSW!$F:$F,"Won"))))*IF(ROW()=COLUMN(),0,1)</f>
        <v>0</v>
      </c>
      <c r="AG37" s="14">
        <f ca="1">(((COUNTIFS(SWISSW!$I:$I,TOTAL_MATCHUP!$A37,SWISSW!$J:$J,TOTAL_MATCHUP!AG$1,SWISSW!$F:$F,"Won")+COUNTIFS(SWISSW!$I:$I,TOTAL_MATCHUP!AG$1,SWISSW!$J:$J,TOTAL_MATCHUP!$A37,SWISSW!$F:$F,"Lost")))+((COUNTIFS(SWISSW!$I:$I,TOTAL_MATCHUP!$A37,SWISSW!$J:$J,TOTAL_MATCHUP!AG$1,SWISSW!$F:$F,"Lost")+COUNTIFS(SWISSW!$I:$I,TOTAL_MATCHUP!AG$1,SWISSW!$J:$J,TOTAL_MATCHUP!$A37,SWISSW!$F:$F,"Won"))))*IF(ROW()=COLUMN(),0,1)</f>
        <v>0</v>
      </c>
      <c r="AH37" s="14">
        <f ca="1">(((COUNTIFS(SWISSW!$I:$I,TOTAL_MATCHUP!$A37,SWISSW!$J:$J,TOTAL_MATCHUP!AH$1,SWISSW!$F:$F,"Won")+COUNTIFS(SWISSW!$I:$I,TOTAL_MATCHUP!AH$1,SWISSW!$J:$J,TOTAL_MATCHUP!$A37,SWISSW!$F:$F,"Lost")))+((COUNTIFS(SWISSW!$I:$I,TOTAL_MATCHUP!$A37,SWISSW!$J:$J,TOTAL_MATCHUP!AH$1,SWISSW!$F:$F,"Lost")+COUNTIFS(SWISSW!$I:$I,TOTAL_MATCHUP!AH$1,SWISSW!$J:$J,TOTAL_MATCHUP!$A37,SWISSW!$F:$F,"Won"))))*IF(ROW()=COLUMN(),0,1)</f>
        <v>0</v>
      </c>
      <c r="AI37" s="14">
        <f ca="1">(((COUNTIFS(SWISSW!$I:$I,TOTAL_MATCHUP!$A37,SWISSW!$J:$J,TOTAL_MATCHUP!AI$1,SWISSW!$F:$F,"Won")+COUNTIFS(SWISSW!$I:$I,TOTAL_MATCHUP!AI$1,SWISSW!$J:$J,TOTAL_MATCHUP!$A37,SWISSW!$F:$F,"Lost")))+((COUNTIFS(SWISSW!$I:$I,TOTAL_MATCHUP!$A37,SWISSW!$J:$J,TOTAL_MATCHUP!AI$1,SWISSW!$F:$F,"Lost")+COUNTIFS(SWISSW!$I:$I,TOTAL_MATCHUP!AI$1,SWISSW!$J:$J,TOTAL_MATCHUP!$A37,SWISSW!$F:$F,"Won"))))*IF(ROW()=COLUMN(),0,1)</f>
        <v>0</v>
      </c>
      <c r="AJ37" s="14">
        <f ca="1">(((COUNTIFS(SWISSW!$I:$I,TOTAL_MATCHUP!$A37,SWISSW!$J:$J,TOTAL_MATCHUP!AJ$1,SWISSW!$F:$F,"Won")+COUNTIFS(SWISSW!$I:$I,TOTAL_MATCHUP!AJ$1,SWISSW!$J:$J,TOTAL_MATCHUP!$A37,SWISSW!$F:$F,"Lost")))+((COUNTIFS(SWISSW!$I:$I,TOTAL_MATCHUP!$A37,SWISSW!$J:$J,TOTAL_MATCHUP!AJ$1,SWISSW!$F:$F,"Lost")+COUNTIFS(SWISSW!$I:$I,TOTAL_MATCHUP!AJ$1,SWISSW!$J:$J,TOTAL_MATCHUP!$A37,SWISSW!$F:$F,"Won"))))*IF(ROW()=COLUMN(),0,1)</f>
        <v>0</v>
      </c>
      <c r="AK37" s="14">
        <f ca="1">(((COUNTIFS(SWISSW!$I:$I,TOTAL_MATCHUP!$A37,SWISSW!$J:$J,TOTAL_MATCHUP!AK$1,SWISSW!$F:$F,"Won")+COUNTIFS(SWISSW!$I:$I,TOTAL_MATCHUP!AK$1,SWISSW!$J:$J,TOTAL_MATCHUP!$A37,SWISSW!$F:$F,"Lost")))+((COUNTIFS(SWISSW!$I:$I,TOTAL_MATCHUP!$A37,SWISSW!$J:$J,TOTAL_MATCHUP!AK$1,SWISSW!$F:$F,"Lost")+COUNTIFS(SWISSW!$I:$I,TOTAL_MATCHUP!AK$1,SWISSW!$J:$J,TOTAL_MATCHUP!$A37,SWISSW!$F:$F,"Won"))))*IF(ROW()=COLUMN(),0,1)</f>
        <v>0</v>
      </c>
      <c r="AL37" s="14">
        <f ca="1">(((COUNTIFS(SWISSW!$I:$I,TOTAL_MATCHUP!$A37,SWISSW!$J:$J,TOTAL_MATCHUP!AL$1,SWISSW!$F:$F,"Won")+COUNTIFS(SWISSW!$I:$I,TOTAL_MATCHUP!AL$1,SWISSW!$J:$J,TOTAL_MATCHUP!$A37,SWISSW!$F:$F,"Lost")))+((COUNTIFS(SWISSW!$I:$I,TOTAL_MATCHUP!$A37,SWISSW!$J:$J,TOTAL_MATCHUP!AL$1,SWISSW!$F:$F,"Lost")+COUNTIFS(SWISSW!$I:$I,TOTAL_MATCHUP!AL$1,SWISSW!$J:$J,TOTAL_MATCHUP!$A37,SWISSW!$F:$F,"Won"))))*IF(ROW()=COLUMN(),0,1)</f>
        <v>1</v>
      </c>
      <c r="AM37" s="14">
        <f ca="1">(((COUNTIFS(SWISSW!$I:$I,TOTAL_MATCHUP!$A37,SWISSW!$J:$J,TOTAL_MATCHUP!AM$1,SWISSW!$F:$F,"Won")+COUNTIFS(SWISSW!$I:$I,TOTAL_MATCHUP!AM$1,SWISSW!$J:$J,TOTAL_MATCHUP!$A37,SWISSW!$F:$F,"Lost")))+((COUNTIFS(SWISSW!$I:$I,TOTAL_MATCHUP!$A37,SWISSW!$J:$J,TOTAL_MATCHUP!AM$1,SWISSW!$F:$F,"Lost")+COUNTIFS(SWISSW!$I:$I,TOTAL_MATCHUP!AM$1,SWISSW!$J:$J,TOTAL_MATCHUP!$A37,SWISSW!$F:$F,"Won"))))*IF(ROW()=COLUMN(),0,1)</f>
        <v>0</v>
      </c>
      <c r="AN37" s="14">
        <f ca="1">(((COUNTIFS(SWISSW!$I:$I,TOTAL_MATCHUP!$A37,SWISSW!$J:$J,TOTAL_MATCHUP!AN$1,SWISSW!$F:$F,"Won")+COUNTIFS(SWISSW!$I:$I,TOTAL_MATCHUP!AN$1,SWISSW!$J:$J,TOTAL_MATCHUP!$A37,SWISSW!$F:$F,"Lost")))+((COUNTIFS(SWISSW!$I:$I,TOTAL_MATCHUP!$A37,SWISSW!$J:$J,TOTAL_MATCHUP!AN$1,SWISSW!$F:$F,"Lost")+COUNTIFS(SWISSW!$I:$I,TOTAL_MATCHUP!AN$1,SWISSW!$J:$J,TOTAL_MATCHUP!$A37,SWISSW!$F:$F,"Won"))))*IF(ROW()=COLUMN(),0,1)</f>
        <v>0</v>
      </c>
      <c r="AO37" s="14">
        <f ca="1">(((COUNTIFS(SWISSW!$I:$I,TOTAL_MATCHUP!$A37,SWISSW!$J:$J,TOTAL_MATCHUP!AO$1,SWISSW!$F:$F,"Won")+COUNTIFS(SWISSW!$I:$I,TOTAL_MATCHUP!AO$1,SWISSW!$J:$J,TOTAL_MATCHUP!$A37,SWISSW!$F:$F,"Lost")))+((COUNTIFS(SWISSW!$I:$I,TOTAL_MATCHUP!$A37,SWISSW!$J:$J,TOTAL_MATCHUP!AO$1,SWISSW!$F:$F,"Lost")+COUNTIFS(SWISSW!$I:$I,TOTAL_MATCHUP!AO$1,SWISSW!$J:$J,TOTAL_MATCHUP!$A37,SWISSW!$F:$F,"Won"))))*IF(ROW()=COLUMN(),0,1)</f>
        <v>0</v>
      </c>
      <c r="AP37" s="14">
        <f ca="1">(((COUNTIFS(SWISSW!$I:$I,TOTAL_MATCHUP!$A37,SWISSW!$J:$J,TOTAL_MATCHUP!AP$1,SWISSW!$F:$F,"Won")+COUNTIFS(SWISSW!$I:$I,TOTAL_MATCHUP!AP$1,SWISSW!$J:$J,TOTAL_MATCHUP!$A37,SWISSW!$F:$F,"Lost")))+((COUNTIFS(SWISSW!$I:$I,TOTAL_MATCHUP!$A37,SWISSW!$J:$J,TOTAL_MATCHUP!AP$1,SWISSW!$F:$F,"Lost")+COUNTIFS(SWISSW!$I:$I,TOTAL_MATCHUP!AP$1,SWISSW!$J:$J,TOTAL_MATCHUP!$A37,SWISSW!$F:$F,"Won"))))*IF(ROW()=COLUMN(),0,1)</f>
        <v>0</v>
      </c>
      <c r="AQ37" s="14">
        <f ca="1">(((COUNTIFS(SWISSW!$I:$I,TOTAL_MATCHUP!$A37,SWISSW!$J:$J,TOTAL_MATCHUP!AQ$1,SWISSW!$F:$F,"Won")+COUNTIFS(SWISSW!$I:$I,TOTAL_MATCHUP!AQ$1,SWISSW!$J:$J,TOTAL_MATCHUP!$A37,SWISSW!$F:$F,"Lost")))+((COUNTIFS(SWISSW!$I:$I,TOTAL_MATCHUP!$A37,SWISSW!$J:$J,TOTAL_MATCHUP!AQ$1,SWISSW!$F:$F,"Lost")+COUNTIFS(SWISSW!$I:$I,TOTAL_MATCHUP!AQ$1,SWISSW!$J:$J,TOTAL_MATCHUP!$A37,SWISSW!$F:$F,"Won"))))*IF(ROW()=COLUMN(),0,1)</f>
        <v>0</v>
      </c>
      <c r="AR37" s="14">
        <f ca="1">(((COUNTIFS(SWISSW!$I:$I,TOTAL_MATCHUP!$A37,SWISSW!$J:$J,TOTAL_MATCHUP!AR$1,SWISSW!$F:$F,"Won")+COUNTIFS(SWISSW!$I:$I,TOTAL_MATCHUP!AR$1,SWISSW!$J:$J,TOTAL_MATCHUP!$A37,SWISSW!$F:$F,"Lost")))+((COUNTIFS(SWISSW!$I:$I,TOTAL_MATCHUP!$A37,SWISSW!$J:$J,TOTAL_MATCHUP!AR$1,SWISSW!$F:$F,"Lost")+COUNTIFS(SWISSW!$I:$I,TOTAL_MATCHUP!AR$1,SWISSW!$J:$J,TOTAL_MATCHUP!$A37,SWISSW!$F:$F,"Won"))))*IF(ROW()=COLUMN(),0,1)</f>
        <v>0</v>
      </c>
      <c r="AS37" s="14">
        <f ca="1">(((COUNTIFS(SWISSW!$I:$I,TOTAL_MATCHUP!$A37,SWISSW!$J:$J,TOTAL_MATCHUP!AS$1,SWISSW!$F:$F,"Won")+COUNTIFS(SWISSW!$I:$I,TOTAL_MATCHUP!AS$1,SWISSW!$J:$J,TOTAL_MATCHUP!$A37,SWISSW!$F:$F,"Lost")))+((COUNTIFS(SWISSW!$I:$I,TOTAL_MATCHUP!$A37,SWISSW!$J:$J,TOTAL_MATCHUP!AS$1,SWISSW!$F:$F,"Lost")+COUNTIFS(SWISSW!$I:$I,TOTAL_MATCHUP!AS$1,SWISSW!$J:$J,TOTAL_MATCHUP!$A37,SWISSW!$F:$F,"Won"))))*IF(ROW()=COLUMN(),0,1)</f>
        <v>0</v>
      </c>
      <c r="AT37" s="14">
        <f ca="1">(((COUNTIFS(SWISSW!$I:$I,TOTAL_MATCHUP!$A37,SWISSW!$J:$J,TOTAL_MATCHUP!AT$1,SWISSW!$F:$F,"Won")+COUNTIFS(SWISSW!$I:$I,TOTAL_MATCHUP!AT$1,SWISSW!$J:$J,TOTAL_MATCHUP!$A37,SWISSW!$F:$F,"Lost")))+((COUNTIFS(SWISSW!$I:$I,TOTAL_MATCHUP!$A37,SWISSW!$J:$J,TOTAL_MATCHUP!AT$1,SWISSW!$F:$F,"Lost")+COUNTIFS(SWISSW!$I:$I,TOTAL_MATCHUP!AT$1,SWISSW!$J:$J,TOTAL_MATCHUP!$A37,SWISSW!$F:$F,"Won"))))*IF(ROW()=COLUMN(),0,1)</f>
        <v>0</v>
      </c>
      <c r="AU37" s="14">
        <f ca="1">(((COUNTIFS(SWISSW!$I:$I,TOTAL_MATCHUP!$A37,SWISSW!$J:$J,TOTAL_MATCHUP!AU$1,SWISSW!$F:$F,"Won")+COUNTIFS(SWISSW!$I:$I,TOTAL_MATCHUP!AU$1,SWISSW!$J:$J,TOTAL_MATCHUP!$A37,SWISSW!$F:$F,"Lost")))+((COUNTIFS(SWISSW!$I:$I,TOTAL_MATCHUP!$A37,SWISSW!$J:$J,TOTAL_MATCHUP!AU$1,SWISSW!$F:$F,"Lost")+COUNTIFS(SWISSW!$I:$I,TOTAL_MATCHUP!AU$1,SWISSW!$J:$J,TOTAL_MATCHUP!$A37,SWISSW!$F:$F,"Won"))))*IF(ROW()=COLUMN(),0,1)</f>
        <v>0</v>
      </c>
      <c r="AV37" s="14">
        <f ca="1">(((COUNTIFS(SWISSW!$I:$I,TOTAL_MATCHUP!$A37,SWISSW!$J:$J,TOTAL_MATCHUP!AV$1,SWISSW!$F:$F,"Won")+COUNTIFS(SWISSW!$I:$I,TOTAL_MATCHUP!AV$1,SWISSW!$J:$J,TOTAL_MATCHUP!$A37,SWISSW!$F:$F,"Lost")))+((COUNTIFS(SWISSW!$I:$I,TOTAL_MATCHUP!$A37,SWISSW!$J:$J,TOTAL_MATCHUP!AV$1,SWISSW!$F:$F,"Lost")+COUNTIFS(SWISSW!$I:$I,TOTAL_MATCHUP!AV$1,SWISSW!$J:$J,TOTAL_MATCHUP!$A37,SWISSW!$F:$F,"Won"))))*IF(ROW()=COLUMN(),0,1)</f>
        <v>0</v>
      </c>
      <c r="AW37" s="14">
        <f ca="1">(((COUNTIFS(SWISSW!$I:$I,TOTAL_MATCHUP!$A37,SWISSW!$J:$J,TOTAL_MATCHUP!AW$1,SWISSW!$F:$F,"Won")+COUNTIFS(SWISSW!$I:$I,TOTAL_MATCHUP!AW$1,SWISSW!$J:$J,TOTAL_MATCHUP!$A37,SWISSW!$F:$F,"Lost")))+((COUNTIFS(SWISSW!$I:$I,TOTAL_MATCHUP!$A37,SWISSW!$J:$J,TOTAL_MATCHUP!AW$1,SWISSW!$F:$F,"Lost")+COUNTIFS(SWISSW!$I:$I,TOTAL_MATCHUP!AW$1,SWISSW!$J:$J,TOTAL_MATCHUP!$A37,SWISSW!$F:$F,"Won"))))*IF(ROW()=COLUMN(),0,1)</f>
        <v>0</v>
      </c>
      <c r="AX37" s="14">
        <f ca="1">(((COUNTIFS(SWISSW!$I:$I,TOTAL_MATCHUP!$A37,SWISSW!$J:$J,TOTAL_MATCHUP!AX$1,SWISSW!$F:$F,"Won")+COUNTIFS(SWISSW!$I:$I,TOTAL_MATCHUP!AX$1,SWISSW!$J:$J,TOTAL_MATCHUP!$A37,SWISSW!$F:$F,"Lost")))+((COUNTIFS(SWISSW!$I:$I,TOTAL_MATCHUP!$A37,SWISSW!$J:$J,TOTAL_MATCHUP!AX$1,SWISSW!$F:$F,"Lost")+COUNTIFS(SWISSW!$I:$I,TOTAL_MATCHUP!AX$1,SWISSW!$J:$J,TOTAL_MATCHUP!$A37,SWISSW!$F:$F,"Won"))))*IF(ROW()=COLUMN(),0,1)</f>
        <v>0</v>
      </c>
      <c r="AY37" s="14">
        <f ca="1">(((COUNTIFS(SWISSW!$I:$I,TOTAL_MATCHUP!$A37,SWISSW!$J:$J,TOTAL_MATCHUP!AY$1,SWISSW!$F:$F,"Won")+COUNTIFS(SWISSW!$I:$I,TOTAL_MATCHUP!AY$1,SWISSW!$J:$J,TOTAL_MATCHUP!$A37,SWISSW!$F:$F,"Lost")))+((COUNTIFS(SWISSW!$I:$I,TOTAL_MATCHUP!$A37,SWISSW!$J:$J,TOTAL_MATCHUP!AY$1,SWISSW!$F:$F,"Lost")+COUNTIFS(SWISSW!$I:$I,TOTAL_MATCHUP!AY$1,SWISSW!$J:$J,TOTAL_MATCHUP!$A37,SWISSW!$F:$F,"Won"))))*IF(ROW()=COLUMN(),0,1)</f>
        <v>0</v>
      </c>
      <c r="AZ37" s="14">
        <f ca="1">(((COUNTIFS(SWISSW!$I:$I,TOTAL_MATCHUP!$A37,SWISSW!$J:$J,TOTAL_MATCHUP!AZ$1,SWISSW!$F:$F,"Won")+COUNTIFS(SWISSW!$I:$I,TOTAL_MATCHUP!AZ$1,SWISSW!$J:$J,TOTAL_MATCHUP!$A37,SWISSW!$F:$F,"Lost")))+((COUNTIFS(SWISSW!$I:$I,TOTAL_MATCHUP!$A37,SWISSW!$J:$J,TOTAL_MATCHUP!AZ$1,SWISSW!$F:$F,"Lost")+COUNTIFS(SWISSW!$I:$I,TOTAL_MATCHUP!AZ$1,SWISSW!$J:$J,TOTAL_MATCHUP!$A37,SWISSW!$F:$F,"Won"))))*IF(ROW()=COLUMN(),0,1)</f>
        <v>0</v>
      </c>
      <c r="BA37" s="14">
        <f ca="1">(((COUNTIFS(SWISSW!$I:$I,TOTAL_MATCHUP!$A37,SWISSW!$J:$J,TOTAL_MATCHUP!BA$1,SWISSW!$F:$F,"Won")+COUNTIFS(SWISSW!$I:$I,TOTAL_MATCHUP!BA$1,SWISSW!$J:$J,TOTAL_MATCHUP!$A37,SWISSW!$F:$F,"Lost")))+((COUNTIFS(SWISSW!$I:$I,TOTAL_MATCHUP!$A37,SWISSW!$J:$J,TOTAL_MATCHUP!BA$1,SWISSW!$F:$F,"Lost")+COUNTIFS(SWISSW!$I:$I,TOTAL_MATCHUP!BA$1,SWISSW!$J:$J,TOTAL_MATCHUP!$A37,SWISSW!$F:$F,"Won"))))*IF(ROW()=COLUMN(),0,1)</f>
        <v>0</v>
      </c>
      <c r="BB37" s="14">
        <f ca="1">(((COUNTIFS(SWISSW!$I:$I,TOTAL_MATCHUP!$A37,SWISSW!$J:$J,TOTAL_MATCHUP!BB$1,SWISSW!$F:$F,"Won")+COUNTIFS(SWISSW!$I:$I,TOTAL_MATCHUP!BB$1,SWISSW!$J:$J,TOTAL_MATCHUP!$A37,SWISSW!$F:$F,"Lost")))+((COUNTIFS(SWISSW!$I:$I,TOTAL_MATCHUP!$A37,SWISSW!$J:$J,TOTAL_MATCHUP!BB$1,SWISSW!$F:$F,"Lost")+COUNTIFS(SWISSW!$I:$I,TOTAL_MATCHUP!BB$1,SWISSW!$J:$J,TOTAL_MATCHUP!$A37,SWISSW!$F:$F,"Won"))))*IF(ROW()=COLUMN(),0,1)</f>
        <v>0</v>
      </c>
      <c r="BC37" s="14">
        <f ca="1">(((COUNTIFS(SWISSW!$I:$I,TOTAL_MATCHUP!$A37,SWISSW!$J:$J,TOTAL_MATCHUP!BC$1,SWISSW!$F:$F,"Won")+COUNTIFS(SWISSW!$I:$I,TOTAL_MATCHUP!BC$1,SWISSW!$J:$J,TOTAL_MATCHUP!$A37,SWISSW!$F:$F,"Lost")))+((COUNTIFS(SWISSW!$I:$I,TOTAL_MATCHUP!$A37,SWISSW!$J:$J,TOTAL_MATCHUP!BC$1,SWISSW!$F:$F,"Lost")+COUNTIFS(SWISSW!$I:$I,TOTAL_MATCHUP!BC$1,SWISSW!$J:$J,TOTAL_MATCHUP!$A37,SWISSW!$F:$F,"Won"))))*IF(ROW()=COLUMN(),0,1)</f>
        <v>0</v>
      </c>
      <c r="BD37" s="14">
        <f ca="1">(((COUNTIFS(SWISSW!$I:$I,TOTAL_MATCHUP!$A37,SWISSW!$J:$J,TOTAL_MATCHUP!BD$1,SWISSW!$F:$F,"Won")+COUNTIFS(SWISSW!$I:$I,TOTAL_MATCHUP!BD$1,SWISSW!$J:$J,TOTAL_MATCHUP!$A37,SWISSW!$F:$F,"Lost")))+((COUNTIFS(SWISSW!$I:$I,TOTAL_MATCHUP!$A37,SWISSW!$J:$J,TOTAL_MATCHUP!BD$1,SWISSW!$F:$F,"Lost")+COUNTIFS(SWISSW!$I:$I,TOTAL_MATCHUP!BD$1,SWISSW!$J:$J,TOTAL_MATCHUP!$A37,SWISSW!$F:$F,"Won"))))*IF(ROW()=COLUMN(),0,1)</f>
        <v>0</v>
      </c>
      <c r="BE37" s="14">
        <f ca="1">(((COUNTIFS(SWISSW!$I:$I,TOTAL_MATCHUP!$A37,SWISSW!$J:$J,TOTAL_MATCHUP!BE$1,SWISSW!$F:$F,"Won")+COUNTIFS(SWISSW!$I:$I,TOTAL_MATCHUP!BE$1,SWISSW!$J:$J,TOTAL_MATCHUP!$A37,SWISSW!$F:$F,"Lost")))+((COUNTIFS(SWISSW!$I:$I,TOTAL_MATCHUP!$A37,SWISSW!$J:$J,TOTAL_MATCHUP!BE$1,SWISSW!$F:$F,"Lost")+COUNTIFS(SWISSW!$I:$I,TOTAL_MATCHUP!BE$1,SWISSW!$J:$J,TOTAL_MATCHUP!$A37,SWISSW!$F:$F,"Won"))))*IF(ROW()=COLUMN(),0,1)</f>
        <v>0</v>
      </c>
      <c r="BF37" s="14">
        <f ca="1">(((COUNTIFS(SWISSW!$I:$I,TOTAL_MATCHUP!$A37,SWISSW!$J:$J,TOTAL_MATCHUP!BF$1,SWISSW!$F:$F,"Won")+COUNTIFS(SWISSW!$I:$I,TOTAL_MATCHUP!BF$1,SWISSW!$J:$J,TOTAL_MATCHUP!$A37,SWISSW!$F:$F,"Lost")))+((COUNTIFS(SWISSW!$I:$I,TOTAL_MATCHUP!$A37,SWISSW!$J:$J,TOTAL_MATCHUP!BF$1,SWISSW!$F:$F,"Lost")+COUNTIFS(SWISSW!$I:$I,TOTAL_MATCHUP!BF$1,SWISSW!$J:$J,TOTAL_MATCHUP!$A37,SWISSW!$F:$F,"Won"))))*IF(ROW()=COLUMN(),0,1)</f>
        <v>0</v>
      </c>
    </row>
    <row r="38" spans="1:58" ht="55" customHeight="1" x14ac:dyDescent="0.3">
      <c r="A38" s="3" t="str">
        <f ca="1">MATCHUP!A38</f>
        <v>Mono Black Rod</v>
      </c>
      <c r="B38" s="14">
        <f ca="1">(((COUNTIFS(SWISSW!$I:$I,TOTAL_MATCHUP!$A38,SWISSW!$J:$J,TOTAL_MATCHUP!B$1,SWISSW!$F:$F,"Won")+COUNTIFS(SWISSW!$I:$I,TOTAL_MATCHUP!B$1,SWISSW!$J:$J,TOTAL_MATCHUP!$A38,SWISSW!$F:$F,"Lost")))+((COUNTIFS(SWISSW!$I:$I,TOTAL_MATCHUP!$A38,SWISSW!$J:$J,TOTAL_MATCHUP!B$1,SWISSW!$F:$F,"Lost")+COUNTIFS(SWISSW!$I:$I,TOTAL_MATCHUP!B$1,SWISSW!$J:$J,TOTAL_MATCHUP!$A38,SWISSW!$F:$F,"Won"))))*IF(ROW()=COLUMN(),0,1)</f>
        <v>4</v>
      </c>
      <c r="C38" s="14">
        <f ca="1">(((COUNTIFS(SWISSW!$I:$I,TOTAL_MATCHUP!$A38,SWISSW!$J:$J,TOTAL_MATCHUP!C$1,SWISSW!$F:$F,"Won")+COUNTIFS(SWISSW!$I:$I,TOTAL_MATCHUP!C$1,SWISSW!$J:$J,TOTAL_MATCHUP!$A38,SWISSW!$F:$F,"Lost")))+((COUNTIFS(SWISSW!$I:$I,TOTAL_MATCHUP!$A38,SWISSW!$J:$J,TOTAL_MATCHUP!C$1,SWISSW!$F:$F,"Lost")+COUNTIFS(SWISSW!$I:$I,TOTAL_MATCHUP!C$1,SWISSW!$J:$J,TOTAL_MATCHUP!$A38,SWISSW!$F:$F,"Won"))))*IF(ROW()=COLUMN(),0,1)</f>
        <v>1</v>
      </c>
      <c r="D38" s="14">
        <f ca="1">(((COUNTIFS(SWISSW!$I:$I,TOTAL_MATCHUP!$A38,SWISSW!$J:$J,TOTAL_MATCHUP!D$1,SWISSW!$F:$F,"Won")+COUNTIFS(SWISSW!$I:$I,TOTAL_MATCHUP!D$1,SWISSW!$J:$J,TOTAL_MATCHUP!$A38,SWISSW!$F:$F,"Lost")))+((COUNTIFS(SWISSW!$I:$I,TOTAL_MATCHUP!$A38,SWISSW!$J:$J,TOTAL_MATCHUP!D$1,SWISSW!$F:$F,"Lost")+COUNTIFS(SWISSW!$I:$I,TOTAL_MATCHUP!D$1,SWISSW!$J:$J,TOTAL_MATCHUP!$A38,SWISSW!$F:$F,"Won"))))*IF(ROW()=COLUMN(),0,1)</f>
        <v>0</v>
      </c>
      <c r="E38" s="14">
        <f ca="1">(((COUNTIFS(SWISSW!$I:$I,TOTAL_MATCHUP!$A38,SWISSW!$J:$J,TOTAL_MATCHUP!E$1,SWISSW!$F:$F,"Won")+COUNTIFS(SWISSW!$I:$I,TOTAL_MATCHUP!E$1,SWISSW!$J:$J,TOTAL_MATCHUP!$A38,SWISSW!$F:$F,"Lost")))+((COUNTIFS(SWISSW!$I:$I,TOTAL_MATCHUP!$A38,SWISSW!$J:$J,TOTAL_MATCHUP!E$1,SWISSW!$F:$F,"Lost")+COUNTIFS(SWISSW!$I:$I,TOTAL_MATCHUP!E$1,SWISSW!$J:$J,TOTAL_MATCHUP!$A38,SWISSW!$F:$F,"Won"))))*IF(ROW()=COLUMN(),0,1)</f>
        <v>1</v>
      </c>
      <c r="F38" s="14">
        <f ca="1">(((COUNTIFS(SWISSW!$I:$I,TOTAL_MATCHUP!$A38,SWISSW!$J:$J,TOTAL_MATCHUP!F$1,SWISSW!$F:$F,"Won")+COUNTIFS(SWISSW!$I:$I,TOTAL_MATCHUP!F$1,SWISSW!$J:$J,TOTAL_MATCHUP!$A38,SWISSW!$F:$F,"Lost")))+((COUNTIFS(SWISSW!$I:$I,TOTAL_MATCHUP!$A38,SWISSW!$J:$J,TOTAL_MATCHUP!F$1,SWISSW!$F:$F,"Lost")+COUNTIFS(SWISSW!$I:$I,TOTAL_MATCHUP!F$1,SWISSW!$J:$J,TOTAL_MATCHUP!$A38,SWISSW!$F:$F,"Won"))))*IF(ROW()=COLUMN(),0,1)</f>
        <v>0</v>
      </c>
      <c r="G38" s="14">
        <f ca="1">(((COUNTIFS(SWISSW!$I:$I,TOTAL_MATCHUP!$A38,SWISSW!$J:$J,TOTAL_MATCHUP!G$1,SWISSW!$F:$F,"Won")+COUNTIFS(SWISSW!$I:$I,TOTAL_MATCHUP!G$1,SWISSW!$J:$J,TOTAL_MATCHUP!$A38,SWISSW!$F:$F,"Lost")))+((COUNTIFS(SWISSW!$I:$I,TOTAL_MATCHUP!$A38,SWISSW!$J:$J,TOTAL_MATCHUP!G$1,SWISSW!$F:$F,"Lost")+COUNTIFS(SWISSW!$I:$I,TOTAL_MATCHUP!G$1,SWISSW!$J:$J,TOTAL_MATCHUP!$A38,SWISSW!$F:$F,"Won"))))*IF(ROW()=COLUMN(),0,1)</f>
        <v>0</v>
      </c>
      <c r="H38" s="14">
        <f ca="1">(((COUNTIFS(SWISSW!$I:$I,TOTAL_MATCHUP!$A38,SWISSW!$J:$J,TOTAL_MATCHUP!H$1,SWISSW!$F:$F,"Won")+COUNTIFS(SWISSW!$I:$I,TOTAL_MATCHUP!H$1,SWISSW!$J:$J,TOTAL_MATCHUP!$A38,SWISSW!$F:$F,"Lost")))+((COUNTIFS(SWISSW!$I:$I,TOTAL_MATCHUP!$A38,SWISSW!$J:$J,TOTAL_MATCHUP!H$1,SWISSW!$F:$F,"Lost")+COUNTIFS(SWISSW!$I:$I,TOTAL_MATCHUP!H$1,SWISSW!$J:$J,TOTAL_MATCHUP!$A38,SWISSW!$F:$F,"Won"))))*IF(ROW()=COLUMN(),0,1)</f>
        <v>1</v>
      </c>
      <c r="I38" s="14">
        <f ca="1">(((COUNTIFS(SWISSW!$I:$I,TOTAL_MATCHUP!$A38,SWISSW!$J:$J,TOTAL_MATCHUP!I$1,SWISSW!$F:$F,"Won")+COUNTIFS(SWISSW!$I:$I,TOTAL_MATCHUP!I$1,SWISSW!$J:$J,TOTAL_MATCHUP!$A38,SWISSW!$F:$F,"Lost")))+((COUNTIFS(SWISSW!$I:$I,TOTAL_MATCHUP!$A38,SWISSW!$J:$J,TOTAL_MATCHUP!I$1,SWISSW!$F:$F,"Lost")+COUNTIFS(SWISSW!$I:$I,TOTAL_MATCHUP!I$1,SWISSW!$J:$J,TOTAL_MATCHUP!$A38,SWISSW!$F:$F,"Won"))))*IF(ROW()=COLUMN(),0,1)</f>
        <v>1</v>
      </c>
      <c r="J38" s="14">
        <f ca="1">(((COUNTIFS(SWISSW!$I:$I,TOTAL_MATCHUP!$A38,SWISSW!$J:$J,TOTAL_MATCHUP!J$1,SWISSW!$F:$F,"Won")+COUNTIFS(SWISSW!$I:$I,TOTAL_MATCHUP!J$1,SWISSW!$J:$J,TOTAL_MATCHUP!$A38,SWISSW!$F:$F,"Lost")))+((COUNTIFS(SWISSW!$I:$I,TOTAL_MATCHUP!$A38,SWISSW!$J:$J,TOTAL_MATCHUP!J$1,SWISSW!$F:$F,"Lost")+COUNTIFS(SWISSW!$I:$I,TOTAL_MATCHUP!J$1,SWISSW!$J:$J,TOTAL_MATCHUP!$A38,SWISSW!$F:$F,"Won"))))*IF(ROW()=COLUMN(),0,1)</f>
        <v>0</v>
      </c>
      <c r="K38" s="14">
        <f ca="1">(((COUNTIFS(SWISSW!$I:$I,TOTAL_MATCHUP!$A38,SWISSW!$J:$J,TOTAL_MATCHUP!K$1,SWISSW!$F:$F,"Won")+COUNTIFS(SWISSW!$I:$I,TOTAL_MATCHUP!K$1,SWISSW!$J:$J,TOTAL_MATCHUP!$A38,SWISSW!$F:$F,"Lost")))+((COUNTIFS(SWISSW!$I:$I,TOTAL_MATCHUP!$A38,SWISSW!$J:$J,TOTAL_MATCHUP!K$1,SWISSW!$F:$F,"Lost")+COUNTIFS(SWISSW!$I:$I,TOTAL_MATCHUP!K$1,SWISSW!$J:$J,TOTAL_MATCHUP!$A38,SWISSW!$F:$F,"Won"))))*IF(ROW()=COLUMN(),0,1)</f>
        <v>0</v>
      </c>
      <c r="L38" s="14">
        <f ca="1">(((COUNTIFS(SWISSW!$I:$I,TOTAL_MATCHUP!$A38,SWISSW!$J:$J,TOTAL_MATCHUP!L$1,SWISSW!$F:$F,"Won")+COUNTIFS(SWISSW!$I:$I,TOTAL_MATCHUP!L$1,SWISSW!$J:$J,TOTAL_MATCHUP!$A38,SWISSW!$F:$F,"Lost")))+((COUNTIFS(SWISSW!$I:$I,TOTAL_MATCHUP!$A38,SWISSW!$J:$J,TOTAL_MATCHUP!L$1,SWISSW!$F:$F,"Lost")+COUNTIFS(SWISSW!$I:$I,TOTAL_MATCHUP!L$1,SWISSW!$J:$J,TOTAL_MATCHUP!$A38,SWISSW!$F:$F,"Won"))))*IF(ROW()=COLUMN(),0,1)</f>
        <v>0</v>
      </c>
      <c r="M38" s="14">
        <f ca="1">(((COUNTIFS(SWISSW!$I:$I,TOTAL_MATCHUP!$A38,SWISSW!$J:$J,TOTAL_MATCHUP!M$1,SWISSW!$F:$F,"Won")+COUNTIFS(SWISSW!$I:$I,TOTAL_MATCHUP!M$1,SWISSW!$J:$J,TOTAL_MATCHUP!$A38,SWISSW!$F:$F,"Lost")))+((COUNTIFS(SWISSW!$I:$I,TOTAL_MATCHUP!$A38,SWISSW!$J:$J,TOTAL_MATCHUP!M$1,SWISSW!$F:$F,"Lost")+COUNTIFS(SWISSW!$I:$I,TOTAL_MATCHUP!M$1,SWISSW!$J:$J,TOTAL_MATCHUP!$A38,SWISSW!$F:$F,"Won"))))*IF(ROW()=COLUMN(),0,1)</f>
        <v>0</v>
      </c>
      <c r="N38" s="14">
        <f ca="1">(((COUNTIFS(SWISSW!$I:$I,TOTAL_MATCHUP!$A38,SWISSW!$J:$J,TOTAL_MATCHUP!N$1,SWISSW!$F:$F,"Won")+COUNTIFS(SWISSW!$I:$I,TOTAL_MATCHUP!N$1,SWISSW!$J:$J,TOTAL_MATCHUP!$A38,SWISSW!$F:$F,"Lost")))+((COUNTIFS(SWISSW!$I:$I,TOTAL_MATCHUP!$A38,SWISSW!$J:$J,TOTAL_MATCHUP!N$1,SWISSW!$F:$F,"Lost")+COUNTIFS(SWISSW!$I:$I,TOTAL_MATCHUP!N$1,SWISSW!$J:$J,TOTAL_MATCHUP!$A38,SWISSW!$F:$F,"Won"))))*IF(ROW()=COLUMN(),0,1)</f>
        <v>1</v>
      </c>
      <c r="O38" s="14">
        <f ca="1">(((COUNTIFS(SWISSW!$I:$I,TOTAL_MATCHUP!$A38,SWISSW!$J:$J,TOTAL_MATCHUP!O$1,SWISSW!$F:$F,"Won")+COUNTIFS(SWISSW!$I:$I,TOTAL_MATCHUP!O$1,SWISSW!$J:$J,TOTAL_MATCHUP!$A38,SWISSW!$F:$F,"Lost")))+((COUNTIFS(SWISSW!$I:$I,TOTAL_MATCHUP!$A38,SWISSW!$J:$J,TOTAL_MATCHUP!O$1,SWISSW!$F:$F,"Lost")+COUNTIFS(SWISSW!$I:$I,TOTAL_MATCHUP!O$1,SWISSW!$J:$J,TOTAL_MATCHUP!$A38,SWISSW!$F:$F,"Won"))))*IF(ROW()=COLUMN(),0,1)</f>
        <v>1</v>
      </c>
      <c r="P38" s="14">
        <f ca="1">(((COUNTIFS(SWISSW!$I:$I,TOTAL_MATCHUP!$A38,SWISSW!$J:$J,TOTAL_MATCHUP!P$1,SWISSW!$F:$F,"Won")+COUNTIFS(SWISSW!$I:$I,TOTAL_MATCHUP!P$1,SWISSW!$J:$J,TOTAL_MATCHUP!$A38,SWISSW!$F:$F,"Lost")))+((COUNTIFS(SWISSW!$I:$I,TOTAL_MATCHUP!$A38,SWISSW!$J:$J,TOTAL_MATCHUP!P$1,SWISSW!$F:$F,"Lost")+COUNTIFS(SWISSW!$I:$I,TOTAL_MATCHUP!P$1,SWISSW!$J:$J,TOTAL_MATCHUP!$A38,SWISSW!$F:$F,"Won"))))*IF(ROW()=COLUMN(),0,1)</f>
        <v>0</v>
      </c>
      <c r="Q38" s="14">
        <f ca="1">(((COUNTIFS(SWISSW!$I:$I,TOTAL_MATCHUP!$A38,SWISSW!$J:$J,TOTAL_MATCHUP!Q$1,SWISSW!$F:$F,"Won")+COUNTIFS(SWISSW!$I:$I,TOTAL_MATCHUP!Q$1,SWISSW!$J:$J,TOTAL_MATCHUP!$A38,SWISSW!$F:$F,"Lost")))+((COUNTIFS(SWISSW!$I:$I,TOTAL_MATCHUP!$A38,SWISSW!$J:$J,TOTAL_MATCHUP!Q$1,SWISSW!$F:$F,"Lost")+COUNTIFS(SWISSW!$I:$I,TOTAL_MATCHUP!Q$1,SWISSW!$J:$J,TOTAL_MATCHUP!$A38,SWISSW!$F:$F,"Won"))))*IF(ROW()=COLUMN(),0,1)</f>
        <v>0</v>
      </c>
      <c r="R38" s="14">
        <f ca="1">(((COUNTIFS(SWISSW!$I:$I,TOTAL_MATCHUP!$A38,SWISSW!$J:$J,TOTAL_MATCHUP!R$1,SWISSW!$F:$F,"Won")+COUNTIFS(SWISSW!$I:$I,TOTAL_MATCHUP!R$1,SWISSW!$J:$J,TOTAL_MATCHUP!$A38,SWISSW!$F:$F,"Lost")))+((COUNTIFS(SWISSW!$I:$I,TOTAL_MATCHUP!$A38,SWISSW!$J:$J,TOTAL_MATCHUP!R$1,SWISSW!$F:$F,"Lost")+COUNTIFS(SWISSW!$I:$I,TOTAL_MATCHUP!R$1,SWISSW!$J:$J,TOTAL_MATCHUP!$A38,SWISSW!$F:$F,"Won"))))*IF(ROW()=COLUMN(),0,1)</f>
        <v>0</v>
      </c>
      <c r="S38" s="14">
        <f ca="1">(((COUNTIFS(SWISSW!$I:$I,TOTAL_MATCHUP!$A38,SWISSW!$J:$J,TOTAL_MATCHUP!S$1,SWISSW!$F:$F,"Won")+COUNTIFS(SWISSW!$I:$I,TOTAL_MATCHUP!S$1,SWISSW!$J:$J,TOTAL_MATCHUP!$A38,SWISSW!$F:$F,"Lost")))+((COUNTIFS(SWISSW!$I:$I,TOTAL_MATCHUP!$A38,SWISSW!$J:$J,TOTAL_MATCHUP!S$1,SWISSW!$F:$F,"Lost")+COUNTIFS(SWISSW!$I:$I,TOTAL_MATCHUP!S$1,SWISSW!$J:$J,TOTAL_MATCHUP!$A38,SWISSW!$F:$F,"Won"))))*IF(ROW()=COLUMN(),0,1)</f>
        <v>0</v>
      </c>
      <c r="T38" s="14">
        <f ca="1">(((COUNTIFS(SWISSW!$I:$I,TOTAL_MATCHUP!$A38,SWISSW!$J:$J,TOTAL_MATCHUP!T$1,SWISSW!$F:$F,"Won")+COUNTIFS(SWISSW!$I:$I,TOTAL_MATCHUP!T$1,SWISSW!$J:$J,TOTAL_MATCHUP!$A38,SWISSW!$F:$F,"Lost")))+((COUNTIFS(SWISSW!$I:$I,TOTAL_MATCHUP!$A38,SWISSW!$J:$J,TOTAL_MATCHUP!T$1,SWISSW!$F:$F,"Lost")+COUNTIFS(SWISSW!$I:$I,TOTAL_MATCHUP!T$1,SWISSW!$J:$J,TOTAL_MATCHUP!$A38,SWISSW!$F:$F,"Won"))))*IF(ROW()=COLUMN(),0,1)</f>
        <v>0</v>
      </c>
      <c r="U38" s="14">
        <f ca="1">(((COUNTIFS(SWISSW!$I:$I,TOTAL_MATCHUP!$A38,SWISSW!$J:$J,TOTAL_MATCHUP!U$1,SWISSW!$F:$F,"Won")+COUNTIFS(SWISSW!$I:$I,TOTAL_MATCHUP!U$1,SWISSW!$J:$J,TOTAL_MATCHUP!$A38,SWISSW!$F:$F,"Lost")))+((COUNTIFS(SWISSW!$I:$I,TOTAL_MATCHUP!$A38,SWISSW!$J:$J,TOTAL_MATCHUP!U$1,SWISSW!$F:$F,"Lost")+COUNTIFS(SWISSW!$I:$I,TOTAL_MATCHUP!U$1,SWISSW!$J:$J,TOTAL_MATCHUP!$A38,SWISSW!$F:$F,"Won"))))*IF(ROW()=COLUMN(),0,1)</f>
        <v>2</v>
      </c>
      <c r="V38" s="14">
        <f ca="1">(((COUNTIFS(SWISSW!$I:$I,TOTAL_MATCHUP!$A38,SWISSW!$J:$J,TOTAL_MATCHUP!V$1,SWISSW!$F:$F,"Won")+COUNTIFS(SWISSW!$I:$I,TOTAL_MATCHUP!V$1,SWISSW!$J:$J,TOTAL_MATCHUP!$A38,SWISSW!$F:$F,"Lost")))+((COUNTIFS(SWISSW!$I:$I,TOTAL_MATCHUP!$A38,SWISSW!$J:$J,TOTAL_MATCHUP!V$1,SWISSW!$F:$F,"Lost")+COUNTIFS(SWISSW!$I:$I,TOTAL_MATCHUP!V$1,SWISSW!$J:$J,TOTAL_MATCHUP!$A38,SWISSW!$F:$F,"Won"))))*IF(ROW()=COLUMN(),0,1)</f>
        <v>1</v>
      </c>
      <c r="W38" s="14">
        <f ca="1">(((COUNTIFS(SWISSW!$I:$I,TOTAL_MATCHUP!$A38,SWISSW!$J:$J,TOTAL_MATCHUP!W$1,SWISSW!$F:$F,"Won")+COUNTIFS(SWISSW!$I:$I,TOTAL_MATCHUP!W$1,SWISSW!$J:$J,TOTAL_MATCHUP!$A38,SWISSW!$F:$F,"Lost")))+((COUNTIFS(SWISSW!$I:$I,TOTAL_MATCHUP!$A38,SWISSW!$J:$J,TOTAL_MATCHUP!W$1,SWISSW!$F:$F,"Lost")+COUNTIFS(SWISSW!$I:$I,TOTAL_MATCHUP!W$1,SWISSW!$J:$J,TOTAL_MATCHUP!$A38,SWISSW!$F:$F,"Won"))))*IF(ROW()=COLUMN(),0,1)</f>
        <v>1</v>
      </c>
      <c r="X38" s="14">
        <f ca="1">(((COUNTIFS(SWISSW!$I:$I,TOTAL_MATCHUP!$A38,SWISSW!$J:$J,TOTAL_MATCHUP!X$1,SWISSW!$F:$F,"Won")+COUNTIFS(SWISSW!$I:$I,TOTAL_MATCHUP!X$1,SWISSW!$J:$J,TOTAL_MATCHUP!$A38,SWISSW!$F:$F,"Lost")))+((COUNTIFS(SWISSW!$I:$I,TOTAL_MATCHUP!$A38,SWISSW!$J:$J,TOTAL_MATCHUP!X$1,SWISSW!$F:$F,"Lost")+COUNTIFS(SWISSW!$I:$I,TOTAL_MATCHUP!X$1,SWISSW!$J:$J,TOTAL_MATCHUP!$A38,SWISSW!$F:$F,"Won"))))*IF(ROW()=COLUMN(),0,1)</f>
        <v>1</v>
      </c>
      <c r="Y38" s="14">
        <f ca="1">(((COUNTIFS(SWISSW!$I:$I,TOTAL_MATCHUP!$A38,SWISSW!$J:$J,TOTAL_MATCHUP!Y$1,SWISSW!$F:$F,"Won")+COUNTIFS(SWISSW!$I:$I,TOTAL_MATCHUP!Y$1,SWISSW!$J:$J,TOTAL_MATCHUP!$A38,SWISSW!$F:$F,"Lost")))+((COUNTIFS(SWISSW!$I:$I,TOTAL_MATCHUP!$A38,SWISSW!$J:$J,TOTAL_MATCHUP!Y$1,SWISSW!$F:$F,"Lost")+COUNTIFS(SWISSW!$I:$I,TOTAL_MATCHUP!Y$1,SWISSW!$J:$J,TOTAL_MATCHUP!$A38,SWISSW!$F:$F,"Won"))))*IF(ROW()=COLUMN(),0,1)</f>
        <v>0</v>
      </c>
      <c r="Z38" s="14">
        <f ca="1">(((COUNTIFS(SWISSW!$I:$I,TOTAL_MATCHUP!$A38,SWISSW!$J:$J,TOTAL_MATCHUP!Z$1,SWISSW!$F:$F,"Won")+COUNTIFS(SWISSW!$I:$I,TOTAL_MATCHUP!Z$1,SWISSW!$J:$J,TOTAL_MATCHUP!$A38,SWISSW!$F:$F,"Lost")))+((COUNTIFS(SWISSW!$I:$I,TOTAL_MATCHUP!$A38,SWISSW!$J:$J,TOTAL_MATCHUP!Z$1,SWISSW!$F:$F,"Lost")+COUNTIFS(SWISSW!$I:$I,TOTAL_MATCHUP!Z$1,SWISSW!$J:$J,TOTAL_MATCHUP!$A38,SWISSW!$F:$F,"Won"))))*IF(ROW()=COLUMN(),0,1)</f>
        <v>1</v>
      </c>
      <c r="AA38" s="14">
        <f ca="1">(((COUNTIFS(SWISSW!$I:$I,TOTAL_MATCHUP!$A38,SWISSW!$J:$J,TOTAL_MATCHUP!AA$1,SWISSW!$F:$F,"Won")+COUNTIFS(SWISSW!$I:$I,TOTAL_MATCHUP!AA$1,SWISSW!$J:$J,TOTAL_MATCHUP!$A38,SWISSW!$F:$F,"Lost")))+((COUNTIFS(SWISSW!$I:$I,TOTAL_MATCHUP!$A38,SWISSW!$J:$J,TOTAL_MATCHUP!AA$1,SWISSW!$F:$F,"Lost")+COUNTIFS(SWISSW!$I:$I,TOTAL_MATCHUP!AA$1,SWISSW!$J:$J,TOTAL_MATCHUP!$A38,SWISSW!$F:$F,"Won"))))*IF(ROW()=COLUMN(),0,1)</f>
        <v>0</v>
      </c>
      <c r="AB38" s="14">
        <f ca="1">(((COUNTIFS(SWISSW!$I:$I,TOTAL_MATCHUP!$A38,SWISSW!$J:$J,TOTAL_MATCHUP!AB$1,SWISSW!$F:$F,"Won")+COUNTIFS(SWISSW!$I:$I,TOTAL_MATCHUP!AB$1,SWISSW!$J:$J,TOTAL_MATCHUP!$A38,SWISSW!$F:$F,"Lost")))+((COUNTIFS(SWISSW!$I:$I,TOTAL_MATCHUP!$A38,SWISSW!$J:$J,TOTAL_MATCHUP!AB$1,SWISSW!$F:$F,"Lost")+COUNTIFS(SWISSW!$I:$I,TOTAL_MATCHUP!AB$1,SWISSW!$J:$J,TOTAL_MATCHUP!$A38,SWISSW!$F:$F,"Won"))))*IF(ROW()=COLUMN(),0,1)</f>
        <v>0</v>
      </c>
      <c r="AC38" s="14">
        <f ca="1">(((COUNTIFS(SWISSW!$I:$I,TOTAL_MATCHUP!$A38,SWISSW!$J:$J,TOTAL_MATCHUP!AC$1,SWISSW!$F:$F,"Won")+COUNTIFS(SWISSW!$I:$I,TOTAL_MATCHUP!AC$1,SWISSW!$J:$J,TOTAL_MATCHUP!$A38,SWISSW!$F:$F,"Lost")))+((COUNTIFS(SWISSW!$I:$I,TOTAL_MATCHUP!$A38,SWISSW!$J:$J,TOTAL_MATCHUP!AC$1,SWISSW!$F:$F,"Lost")+COUNTIFS(SWISSW!$I:$I,TOTAL_MATCHUP!AC$1,SWISSW!$J:$J,TOTAL_MATCHUP!$A38,SWISSW!$F:$F,"Won"))))*IF(ROW()=COLUMN(),0,1)</f>
        <v>0</v>
      </c>
      <c r="AD38" s="14">
        <f ca="1">(((COUNTIFS(SWISSW!$I:$I,TOTAL_MATCHUP!$A38,SWISSW!$J:$J,TOTAL_MATCHUP!AD$1,SWISSW!$F:$F,"Won")+COUNTIFS(SWISSW!$I:$I,TOTAL_MATCHUP!AD$1,SWISSW!$J:$J,TOTAL_MATCHUP!$A38,SWISSW!$F:$F,"Lost")))+((COUNTIFS(SWISSW!$I:$I,TOTAL_MATCHUP!$A38,SWISSW!$J:$J,TOTAL_MATCHUP!AD$1,SWISSW!$F:$F,"Lost")+COUNTIFS(SWISSW!$I:$I,TOTAL_MATCHUP!AD$1,SWISSW!$J:$J,TOTAL_MATCHUP!$A38,SWISSW!$F:$F,"Won"))))*IF(ROW()=COLUMN(),0,1)</f>
        <v>0</v>
      </c>
      <c r="AE38" s="14">
        <f ca="1">(((COUNTIFS(SWISSW!$I:$I,TOTAL_MATCHUP!$A38,SWISSW!$J:$J,TOTAL_MATCHUP!AE$1,SWISSW!$F:$F,"Won")+COUNTIFS(SWISSW!$I:$I,TOTAL_MATCHUP!AE$1,SWISSW!$J:$J,TOTAL_MATCHUP!$A38,SWISSW!$F:$F,"Lost")))+((COUNTIFS(SWISSW!$I:$I,TOTAL_MATCHUP!$A38,SWISSW!$J:$J,TOTAL_MATCHUP!AE$1,SWISSW!$F:$F,"Lost")+COUNTIFS(SWISSW!$I:$I,TOTAL_MATCHUP!AE$1,SWISSW!$J:$J,TOTAL_MATCHUP!$A38,SWISSW!$F:$F,"Won"))))*IF(ROW()=COLUMN(),0,1)</f>
        <v>0</v>
      </c>
      <c r="AF38" s="14">
        <f ca="1">(((COUNTIFS(SWISSW!$I:$I,TOTAL_MATCHUP!$A38,SWISSW!$J:$J,TOTAL_MATCHUP!AF$1,SWISSW!$F:$F,"Won")+COUNTIFS(SWISSW!$I:$I,TOTAL_MATCHUP!AF$1,SWISSW!$J:$J,TOTAL_MATCHUP!$A38,SWISSW!$F:$F,"Lost")))+((COUNTIFS(SWISSW!$I:$I,TOTAL_MATCHUP!$A38,SWISSW!$J:$J,TOTAL_MATCHUP!AF$1,SWISSW!$F:$F,"Lost")+COUNTIFS(SWISSW!$I:$I,TOTAL_MATCHUP!AF$1,SWISSW!$J:$J,TOTAL_MATCHUP!$A38,SWISSW!$F:$F,"Won"))))*IF(ROW()=COLUMN(),0,1)</f>
        <v>0</v>
      </c>
      <c r="AG38" s="14">
        <f ca="1">(((COUNTIFS(SWISSW!$I:$I,TOTAL_MATCHUP!$A38,SWISSW!$J:$J,TOTAL_MATCHUP!AG$1,SWISSW!$F:$F,"Won")+COUNTIFS(SWISSW!$I:$I,TOTAL_MATCHUP!AG$1,SWISSW!$J:$J,TOTAL_MATCHUP!$A38,SWISSW!$F:$F,"Lost")))+((COUNTIFS(SWISSW!$I:$I,TOTAL_MATCHUP!$A38,SWISSW!$J:$J,TOTAL_MATCHUP!AG$1,SWISSW!$F:$F,"Lost")+COUNTIFS(SWISSW!$I:$I,TOTAL_MATCHUP!AG$1,SWISSW!$J:$J,TOTAL_MATCHUP!$A38,SWISSW!$F:$F,"Won"))))*IF(ROW()=COLUMN(),0,1)</f>
        <v>0</v>
      </c>
      <c r="AH38" s="14">
        <f ca="1">(((COUNTIFS(SWISSW!$I:$I,TOTAL_MATCHUP!$A38,SWISSW!$J:$J,TOTAL_MATCHUP!AH$1,SWISSW!$F:$F,"Won")+COUNTIFS(SWISSW!$I:$I,TOTAL_MATCHUP!AH$1,SWISSW!$J:$J,TOTAL_MATCHUP!$A38,SWISSW!$F:$F,"Lost")))+((COUNTIFS(SWISSW!$I:$I,TOTAL_MATCHUP!$A38,SWISSW!$J:$J,TOTAL_MATCHUP!AH$1,SWISSW!$F:$F,"Lost")+COUNTIFS(SWISSW!$I:$I,TOTAL_MATCHUP!AH$1,SWISSW!$J:$J,TOTAL_MATCHUP!$A38,SWISSW!$F:$F,"Won"))))*IF(ROW()=COLUMN(),0,1)</f>
        <v>0</v>
      </c>
      <c r="AI38" s="14">
        <f ca="1">(((COUNTIFS(SWISSW!$I:$I,TOTAL_MATCHUP!$A38,SWISSW!$J:$J,TOTAL_MATCHUP!AI$1,SWISSW!$F:$F,"Won")+COUNTIFS(SWISSW!$I:$I,TOTAL_MATCHUP!AI$1,SWISSW!$J:$J,TOTAL_MATCHUP!$A38,SWISSW!$F:$F,"Lost")))+((COUNTIFS(SWISSW!$I:$I,TOTAL_MATCHUP!$A38,SWISSW!$J:$J,TOTAL_MATCHUP!AI$1,SWISSW!$F:$F,"Lost")+COUNTIFS(SWISSW!$I:$I,TOTAL_MATCHUP!AI$1,SWISSW!$J:$J,TOTAL_MATCHUP!$A38,SWISSW!$F:$F,"Won"))))*IF(ROW()=COLUMN(),0,1)</f>
        <v>0</v>
      </c>
      <c r="AJ38" s="14">
        <f ca="1">(((COUNTIFS(SWISSW!$I:$I,TOTAL_MATCHUP!$A38,SWISSW!$J:$J,TOTAL_MATCHUP!AJ$1,SWISSW!$F:$F,"Won")+COUNTIFS(SWISSW!$I:$I,TOTAL_MATCHUP!AJ$1,SWISSW!$J:$J,TOTAL_MATCHUP!$A38,SWISSW!$F:$F,"Lost")))+((COUNTIFS(SWISSW!$I:$I,TOTAL_MATCHUP!$A38,SWISSW!$J:$J,TOTAL_MATCHUP!AJ$1,SWISSW!$F:$F,"Lost")+COUNTIFS(SWISSW!$I:$I,TOTAL_MATCHUP!AJ$1,SWISSW!$J:$J,TOTAL_MATCHUP!$A38,SWISSW!$F:$F,"Won"))))*IF(ROW()=COLUMN(),0,1)</f>
        <v>0</v>
      </c>
      <c r="AK38" s="14">
        <f ca="1">(((COUNTIFS(SWISSW!$I:$I,TOTAL_MATCHUP!$A38,SWISSW!$J:$J,TOTAL_MATCHUP!AK$1,SWISSW!$F:$F,"Won")+COUNTIFS(SWISSW!$I:$I,TOTAL_MATCHUP!AK$1,SWISSW!$J:$J,TOTAL_MATCHUP!$A38,SWISSW!$F:$F,"Lost")))+((COUNTIFS(SWISSW!$I:$I,TOTAL_MATCHUP!$A38,SWISSW!$J:$J,TOTAL_MATCHUP!AK$1,SWISSW!$F:$F,"Lost")+COUNTIFS(SWISSW!$I:$I,TOTAL_MATCHUP!AK$1,SWISSW!$J:$J,TOTAL_MATCHUP!$A38,SWISSW!$F:$F,"Won"))))*IF(ROW()=COLUMN(),0,1)</f>
        <v>1</v>
      </c>
      <c r="AL38" s="14">
        <f ca="1">(((COUNTIFS(SWISSW!$I:$I,TOTAL_MATCHUP!$A38,SWISSW!$J:$J,TOTAL_MATCHUP!AL$1,SWISSW!$F:$F,"Won")+COUNTIFS(SWISSW!$I:$I,TOTAL_MATCHUP!AL$1,SWISSW!$J:$J,TOTAL_MATCHUP!$A38,SWISSW!$F:$F,"Lost")))+((COUNTIFS(SWISSW!$I:$I,TOTAL_MATCHUP!$A38,SWISSW!$J:$J,TOTAL_MATCHUP!AL$1,SWISSW!$F:$F,"Lost")+COUNTIFS(SWISSW!$I:$I,TOTAL_MATCHUP!AL$1,SWISSW!$J:$J,TOTAL_MATCHUP!$A38,SWISSW!$F:$F,"Won"))))*IF(ROW()=COLUMN(),0,1)</f>
        <v>0</v>
      </c>
      <c r="AM38" s="14">
        <f ca="1">(((COUNTIFS(SWISSW!$I:$I,TOTAL_MATCHUP!$A38,SWISSW!$J:$J,TOTAL_MATCHUP!AM$1,SWISSW!$F:$F,"Won")+COUNTIFS(SWISSW!$I:$I,TOTAL_MATCHUP!AM$1,SWISSW!$J:$J,TOTAL_MATCHUP!$A38,SWISSW!$F:$F,"Lost")))+((COUNTIFS(SWISSW!$I:$I,TOTAL_MATCHUP!$A38,SWISSW!$J:$J,TOTAL_MATCHUP!AM$1,SWISSW!$F:$F,"Lost")+COUNTIFS(SWISSW!$I:$I,TOTAL_MATCHUP!AM$1,SWISSW!$J:$J,TOTAL_MATCHUP!$A38,SWISSW!$F:$F,"Won"))))*IF(ROW()=COLUMN(),0,1)</f>
        <v>0</v>
      </c>
      <c r="AN38" s="14">
        <f ca="1">(((COUNTIFS(SWISSW!$I:$I,TOTAL_MATCHUP!$A38,SWISSW!$J:$J,TOTAL_MATCHUP!AN$1,SWISSW!$F:$F,"Won")+COUNTIFS(SWISSW!$I:$I,TOTAL_MATCHUP!AN$1,SWISSW!$J:$J,TOTAL_MATCHUP!$A38,SWISSW!$F:$F,"Lost")))+((COUNTIFS(SWISSW!$I:$I,TOTAL_MATCHUP!$A38,SWISSW!$J:$J,TOTAL_MATCHUP!AN$1,SWISSW!$F:$F,"Lost")+COUNTIFS(SWISSW!$I:$I,TOTAL_MATCHUP!AN$1,SWISSW!$J:$J,TOTAL_MATCHUP!$A38,SWISSW!$F:$F,"Won"))))*IF(ROW()=COLUMN(),0,1)</f>
        <v>0</v>
      </c>
      <c r="AO38" s="14">
        <f ca="1">(((COUNTIFS(SWISSW!$I:$I,TOTAL_MATCHUP!$A38,SWISSW!$J:$J,TOTAL_MATCHUP!AO$1,SWISSW!$F:$F,"Won")+COUNTIFS(SWISSW!$I:$I,TOTAL_MATCHUP!AO$1,SWISSW!$J:$J,TOTAL_MATCHUP!$A38,SWISSW!$F:$F,"Lost")))+((COUNTIFS(SWISSW!$I:$I,TOTAL_MATCHUP!$A38,SWISSW!$J:$J,TOTAL_MATCHUP!AO$1,SWISSW!$F:$F,"Lost")+COUNTIFS(SWISSW!$I:$I,TOTAL_MATCHUP!AO$1,SWISSW!$J:$J,TOTAL_MATCHUP!$A38,SWISSW!$F:$F,"Won"))))*IF(ROW()=COLUMN(),0,1)</f>
        <v>0</v>
      </c>
      <c r="AP38" s="14">
        <f ca="1">(((COUNTIFS(SWISSW!$I:$I,TOTAL_MATCHUP!$A38,SWISSW!$J:$J,TOTAL_MATCHUP!AP$1,SWISSW!$F:$F,"Won")+COUNTIFS(SWISSW!$I:$I,TOTAL_MATCHUP!AP$1,SWISSW!$J:$J,TOTAL_MATCHUP!$A38,SWISSW!$F:$F,"Lost")))+((COUNTIFS(SWISSW!$I:$I,TOTAL_MATCHUP!$A38,SWISSW!$J:$J,TOTAL_MATCHUP!AP$1,SWISSW!$F:$F,"Lost")+COUNTIFS(SWISSW!$I:$I,TOTAL_MATCHUP!AP$1,SWISSW!$J:$J,TOTAL_MATCHUP!$A38,SWISSW!$F:$F,"Won"))))*IF(ROW()=COLUMN(),0,1)</f>
        <v>0</v>
      </c>
      <c r="AQ38" s="14">
        <f ca="1">(((COUNTIFS(SWISSW!$I:$I,TOTAL_MATCHUP!$A38,SWISSW!$J:$J,TOTAL_MATCHUP!AQ$1,SWISSW!$F:$F,"Won")+COUNTIFS(SWISSW!$I:$I,TOTAL_MATCHUP!AQ$1,SWISSW!$J:$J,TOTAL_MATCHUP!$A38,SWISSW!$F:$F,"Lost")))+((COUNTIFS(SWISSW!$I:$I,TOTAL_MATCHUP!$A38,SWISSW!$J:$J,TOTAL_MATCHUP!AQ$1,SWISSW!$F:$F,"Lost")+COUNTIFS(SWISSW!$I:$I,TOTAL_MATCHUP!AQ$1,SWISSW!$J:$J,TOTAL_MATCHUP!$A38,SWISSW!$F:$F,"Won"))))*IF(ROW()=COLUMN(),0,1)</f>
        <v>0</v>
      </c>
      <c r="AR38" s="14">
        <f ca="1">(((COUNTIFS(SWISSW!$I:$I,TOTAL_MATCHUP!$A38,SWISSW!$J:$J,TOTAL_MATCHUP!AR$1,SWISSW!$F:$F,"Won")+COUNTIFS(SWISSW!$I:$I,TOTAL_MATCHUP!AR$1,SWISSW!$J:$J,TOTAL_MATCHUP!$A38,SWISSW!$F:$F,"Lost")))+((COUNTIFS(SWISSW!$I:$I,TOTAL_MATCHUP!$A38,SWISSW!$J:$J,TOTAL_MATCHUP!AR$1,SWISSW!$F:$F,"Lost")+COUNTIFS(SWISSW!$I:$I,TOTAL_MATCHUP!AR$1,SWISSW!$J:$J,TOTAL_MATCHUP!$A38,SWISSW!$F:$F,"Won"))))*IF(ROW()=COLUMN(),0,1)</f>
        <v>0</v>
      </c>
      <c r="AS38" s="14">
        <f ca="1">(((COUNTIFS(SWISSW!$I:$I,TOTAL_MATCHUP!$A38,SWISSW!$J:$J,TOTAL_MATCHUP!AS$1,SWISSW!$F:$F,"Won")+COUNTIFS(SWISSW!$I:$I,TOTAL_MATCHUP!AS$1,SWISSW!$J:$J,TOTAL_MATCHUP!$A38,SWISSW!$F:$F,"Lost")))+((COUNTIFS(SWISSW!$I:$I,TOTAL_MATCHUP!$A38,SWISSW!$J:$J,TOTAL_MATCHUP!AS$1,SWISSW!$F:$F,"Lost")+COUNTIFS(SWISSW!$I:$I,TOTAL_MATCHUP!AS$1,SWISSW!$J:$J,TOTAL_MATCHUP!$A38,SWISSW!$F:$F,"Won"))))*IF(ROW()=COLUMN(),0,1)</f>
        <v>0</v>
      </c>
      <c r="AT38" s="14">
        <f ca="1">(((COUNTIFS(SWISSW!$I:$I,TOTAL_MATCHUP!$A38,SWISSW!$J:$J,TOTAL_MATCHUP!AT$1,SWISSW!$F:$F,"Won")+COUNTIFS(SWISSW!$I:$I,TOTAL_MATCHUP!AT$1,SWISSW!$J:$J,TOTAL_MATCHUP!$A38,SWISSW!$F:$F,"Lost")))+((COUNTIFS(SWISSW!$I:$I,TOTAL_MATCHUP!$A38,SWISSW!$J:$J,TOTAL_MATCHUP!AT$1,SWISSW!$F:$F,"Lost")+COUNTIFS(SWISSW!$I:$I,TOTAL_MATCHUP!AT$1,SWISSW!$J:$J,TOTAL_MATCHUP!$A38,SWISSW!$F:$F,"Won"))))*IF(ROW()=COLUMN(),0,1)</f>
        <v>0</v>
      </c>
      <c r="AU38" s="14">
        <f ca="1">(((COUNTIFS(SWISSW!$I:$I,TOTAL_MATCHUP!$A38,SWISSW!$J:$J,TOTAL_MATCHUP!AU$1,SWISSW!$F:$F,"Won")+COUNTIFS(SWISSW!$I:$I,TOTAL_MATCHUP!AU$1,SWISSW!$J:$J,TOTAL_MATCHUP!$A38,SWISSW!$F:$F,"Lost")))+((COUNTIFS(SWISSW!$I:$I,TOTAL_MATCHUP!$A38,SWISSW!$J:$J,TOTAL_MATCHUP!AU$1,SWISSW!$F:$F,"Lost")+COUNTIFS(SWISSW!$I:$I,TOTAL_MATCHUP!AU$1,SWISSW!$J:$J,TOTAL_MATCHUP!$A38,SWISSW!$F:$F,"Won"))))*IF(ROW()=COLUMN(),0,1)</f>
        <v>0</v>
      </c>
      <c r="AV38" s="14">
        <f ca="1">(((COUNTIFS(SWISSW!$I:$I,TOTAL_MATCHUP!$A38,SWISSW!$J:$J,TOTAL_MATCHUP!AV$1,SWISSW!$F:$F,"Won")+COUNTIFS(SWISSW!$I:$I,TOTAL_MATCHUP!AV$1,SWISSW!$J:$J,TOTAL_MATCHUP!$A38,SWISSW!$F:$F,"Lost")))+((COUNTIFS(SWISSW!$I:$I,TOTAL_MATCHUP!$A38,SWISSW!$J:$J,TOTAL_MATCHUP!AV$1,SWISSW!$F:$F,"Lost")+COUNTIFS(SWISSW!$I:$I,TOTAL_MATCHUP!AV$1,SWISSW!$J:$J,TOTAL_MATCHUP!$A38,SWISSW!$F:$F,"Won"))))*IF(ROW()=COLUMN(),0,1)</f>
        <v>0</v>
      </c>
      <c r="AW38" s="14">
        <f ca="1">(((COUNTIFS(SWISSW!$I:$I,TOTAL_MATCHUP!$A38,SWISSW!$J:$J,TOTAL_MATCHUP!AW$1,SWISSW!$F:$F,"Won")+COUNTIFS(SWISSW!$I:$I,TOTAL_MATCHUP!AW$1,SWISSW!$J:$J,TOTAL_MATCHUP!$A38,SWISSW!$F:$F,"Lost")))+((COUNTIFS(SWISSW!$I:$I,TOTAL_MATCHUP!$A38,SWISSW!$J:$J,TOTAL_MATCHUP!AW$1,SWISSW!$F:$F,"Lost")+COUNTIFS(SWISSW!$I:$I,TOTAL_MATCHUP!AW$1,SWISSW!$J:$J,TOTAL_MATCHUP!$A38,SWISSW!$F:$F,"Won"))))*IF(ROW()=COLUMN(),0,1)</f>
        <v>0</v>
      </c>
      <c r="AX38" s="14">
        <f ca="1">(((COUNTIFS(SWISSW!$I:$I,TOTAL_MATCHUP!$A38,SWISSW!$J:$J,TOTAL_MATCHUP!AX$1,SWISSW!$F:$F,"Won")+COUNTIFS(SWISSW!$I:$I,TOTAL_MATCHUP!AX$1,SWISSW!$J:$J,TOTAL_MATCHUP!$A38,SWISSW!$F:$F,"Lost")))+((COUNTIFS(SWISSW!$I:$I,TOTAL_MATCHUP!$A38,SWISSW!$J:$J,TOTAL_MATCHUP!AX$1,SWISSW!$F:$F,"Lost")+COUNTIFS(SWISSW!$I:$I,TOTAL_MATCHUP!AX$1,SWISSW!$J:$J,TOTAL_MATCHUP!$A38,SWISSW!$F:$F,"Won"))))*IF(ROW()=COLUMN(),0,1)</f>
        <v>0</v>
      </c>
      <c r="AY38" s="14">
        <f ca="1">(((COUNTIFS(SWISSW!$I:$I,TOTAL_MATCHUP!$A38,SWISSW!$J:$J,TOTAL_MATCHUP!AY$1,SWISSW!$F:$F,"Won")+COUNTIFS(SWISSW!$I:$I,TOTAL_MATCHUP!AY$1,SWISSW!$J:$J,TOTAL_MATCHUP!$A38,SWISSW!$F:$F,"Lost")))+((COUNTIFS(SWISSW!$I:$I,TOTAL_MATCHUP!$A38,SWISSW!$J:$J,TOTAL_MATCHUP!AY$1,SWISSW!$F:$F,"Lost")+COUNTIFS(SWISSW!$I:$I,TOTAL_MATCHUP!AY$1,SWISSW!$J:$J,TOTAL_MATCHUP!$A38,SWISSW!$F:$F,"Won"))))*IF(ROW()=COLUMN(),0,1)</f>
        <v>0</v>
      </c>
      <c r="AZ38" s="14">
        <f ca="1">(((COUNTIFS(SWISSW!$I:$I,TOTAL_MATCHUP!$A38,SWISSW!$J:$J,TOTAL_MATCHUP!AZ$1,SWISSW!$F:$F,"Won")+COUNTIFS(SWISSW!$I:$I,TOTAL_MATCHUP!AZ$1,SWISSW!$J:$J,TOTAL_MATCHUP!$A38,SWISSW!$F:$F,"Lost")))+((COUNTIFS(SWISSW!$I:$I,TOTAL_MATCHUP!$A38,SWISSW!$J:$J,TOTAL_MATCHUP!AZ$1,SWISSW!$F:$F,"Lost")+COUNTIFS(SWISSW!$I:$I,TOTAL_MATCHUP!AZ$1,SWISSW!$J:$J,TOTAL_MATCHUP!$A38,SWISSW!$F:$F,"Won"))))*IF(ROW()=COLUMN(),0,1)</f>
        <v>0</v>
      </c>
      <c r="BA38" s="14">
        <f ca="1">(((COUNTIFS(SWISSW!$I:$I,TOTAL_MATCHUP!$A38,SWISSW!$J:$J,TOTAL_MATCHUP!BA$1,SWISSW!$F:$F,"Won")+COUNTIFS(SWISSW!$I:$I,TOTAL_MATCHUP!BA$1,SWISSW!$J:$J,TOTAL_MATCHUP!$A38,SWISSW!$F:$F,"Lost")))+((COUNTIFS(SWISSW!$I:$I,TOTAL_MATCHUP!$A38,SWISSW!$J:$J,TOTAL_MATCHUP!BA$1,SWISSW!$F:$F,"Lost")+COUNTIFS(SWISSW!$I:$I,TOTAL_MATCHUP!BA$1,SWISSW!$J:$J,TOTAL_MATCHUP!$A38,SWISSW!$F:$F,"Won"))))*IF(ROW()=COLUMN(),0,1)</f>
        <v>1</v>
      </c>
      <c r="BB38" s="14">
        <f ca="1">(((COUNTIFS(SWISSW!$I:$I,TOTAL_MATCHUP!$A38,SWISSW!$J:$J,TOTAL_MATCHUP!BB$1,SWISSW!$F:$F,"Won")+COUNTIFS(SWISSW!$I:$I,TOTAL_MATCHUP!BB$1,SWISSW!$J:$J,TOTAL_MATCHUP!$A38,SWISSW!$F:$F,"Lost")))+((COUNTIFS(SWISSW!$I:$I,TOTAL_MATCHUP!$A38,SWISSW!$J:$J,TOTAL_MATCHUP!BB$1,SWISSW!$F:$F,"Lost")+COUNTIFS(SWISSW!$I:$I,TOTAL_MATCHUP!BB$1,SWISSW!$J:$J,TOTAL_MATCHUP!$A38,SWISSW!$F:$F,"Won"))))*IF(ROW()=COLUMN(),0,1)</f>
        <v>0</v>
      </c>
      <c r="BC38" s="14">
        <f ca="1">(((COUNTIFS(SWISSW!$I:$I,TOTAL_MATCHUP!$A38,SWISSW!$J:$J,TOTAL_MATCHUP!BC$1,SWISSW!$F:$F,"Won")+COUNTIFS(SWISSW!$I:$I,TOTAL_MATCHUP!BC$1,SWISSW!$J:$J,TOTAL_MATCHUP!$A38,SWISSW!$F:$F,"Lost")))+((COUNTIFS(SWISSW!$I:$I,TOTAL_MATCHUP!$A38,SWISSW!$J:$J,TOTAL_MATCHUP!BC$1,SWISSW!$F:$F,"Lost")+COUNTIFS(SWISSW!$I:$I,TOTAL_MATCHUP!BC$1,SWISSW!$J:$J,TOTAL_MATCHUP!$A38,SWISSW!$F:$F,"Won"))))*IF(ROW()=COLUMN(),0,1)</f>
        <v>0</v>
      </c>
      <c r="BD38" s="14">
        <f ca="1">(((COUNTIFS(SWISSW!$I:$I,TOTAL_MATCHUP!$A38,SWISSW!$J:$J,TOTAL_MATCHUP!BD$1,SWISSW!$F:$F,"Won")+COUNTIFS(SWISSW!$I:$I,TOTAL_MATCHUP!BD$1,SWISSW!$J:$J,TOTAL_MATCHUP!$A38,SWISSW!$F:$F,"Lost")))+((COUNTIFS(SWISSW!$I:$I,TOTAL_MATCHUP!$A38,SWISSW!$J:$J,TOTAL_MATCHUP!BD$1,SWISSW!$F:$F,"Lost")+COUNTIFS(SWISSW!$I:$I,TOTAL_MATCHUP!BD$1,SWISSW!$J:$J,TOTAL_MATCHUP!$A38,SWISSW!$F:$F,"Won"))))*IF(ROW()=COLUMN(),0,1)</f>
        <v>0</v>
      </c>
      <c r="BE38" s="14">
        <f ca="1">(((COUNTIFS(SWISSW!$I:$I,TOTAL_MATCHUP!$A38,SWISSW!$J:$J,TOTAL_MATCHUP!BE$1,SWISSW!$F:$F,"Won")+COUNTIFS(SWISSW!$I:$I,TOTAL_MATCHUP!BE$1,SWISSW!$J:$J,TOTAL_MATCHUP!$A38,SWISSW!$F:$F,"Lost")))+((COUNTIFS(SWISSW!$I:$I,TOTAL_MATCHUP!$A38,SWISSW!$J:$J,TOTAL_MATCHUP!BE$1,SWISSW!$F:$F,"Lost")+COUNTIFS(SWISSW!$I:$I,TOTAL_MATCHUP!BE$1,SWISSW!$J:$J,TOTAL_MATCHUP!$A38,SWISSW!$F:$F,"Won"))))*IF(ROW()=COLUMN(),0,1)</f>
        <v>0</v>
      </c>
      <c r="BF38" s="14">
        <f ca="1">(((COUNTIFS(SWISSW!$I:$I,TOTAL_MATCHUP!$A38,SWISSW!$J:$J,TOTAL_MATCHUP!BF$1,SWISSW!$F:$F,"Won")+COUNTIFS(SWISSW!$I:$I,TOTAL_MATCHUP!BF$1,SWISSW!$J:$J,TOTAL_MATCHUP!$A38,SWISSW!$F:$F,"Lost")))+((COUNTIFS(SWISSW!$I:$I,TOTAL_MATCHUP!$A38,SWISSW!$J:$J,TOTAL_MATCHUP!BF$1,SWISSW!$F:$F,"Lost")+COUNTIFS(SWISSW!$I:$I,TOTAL_MATCHUP!BF$1,SWISSW!$J:$J,TOTAL_MATCHUP!$A38,SWISSW!$F:$F,"Won"))))*IF(ROW()=COLUMN(),0,1)</f>
        <v>0</v>
      </c>
    </row>
    <row r="39" spans="1:58" ht="55" customHeight="1" x14ac:dyDescent="0.3">
      <c r="A39" s="3" t="str">
        <f ca="1">MATCHUP!A39</f>
        <v>Mono Red Dredge</v>
      </c>
      <c r="B39" s="14">
        <f ca="1">(((COUNTIFS(SWISSW!$I:$I,TOTAL_MATCHUP!$A39,SWISSW!$J:$J,TOTAL_MATCHUP!B$1,SWISSW!$F:$F,"Won")+COUNTIFS(SWISSW!$I:$I,TOTAL_MATCHUP!B$1,SWISSW!$J:$J,TOTAL_MATCHUP!$A39,SWISSW!$F:$F,"Lost")))+((COUNTIFS(SWISSW!$I:$I,TOTAL_MATCHUP!$A39,SWISSW!$J:$J,TOTAL_MATCHUP!B$1,SWISSW!$F:$F,"Lost")+COUNTIFS(SWISSW!$I:$I,TOTAL_MATCHUP!B$1,SWISSW!$J:$J,TOTAL_MATCHUP!$A39,SWISSW!$F:$F,"Won"))))*IF(ROW()=COLUMN(),0,1)</f>
        <v>6</v>
      </c>
      <c r="C39" s="14">
        <f ca="1">(((COUNTIFS(SWISSW!$I:$I,TOTAL_MATCHUP!$A39,SWISSW!$J:$J,TOTAL_MATCHUP!C$1,SWISSW!$F:$F,"Won")+COUNTIFS(SWISSW!$I:$I,TOTAL_MATCHUP!C$1,SWISSW!$J:$J,TOTAL_MATCHUP!$A39,SWISSW!$F:$F,"Lost")))+((COUNTIFS(SWISSW!$I:$I,TOTAL_MATCHUP!$A39,SWISSW!$J:$J,TOTAL_MATCHUP!C$1,SWISSW!$F:$F,"Lost")+COUNTIFS(SWISSW!$I:$I,TOTAL_MATCHUP!C$1,SWISSW!$J:$J,TOTAL_MATCHUP!$A39,SWISSW!$F:$F,"Won"))))*IF(ROW()=COLUMN(),0,1)</f>
        <v>2</v>
      </c>
      <c r="D39" s="14">
        <f ca="1">(((COUNTIFS(SWISSW!$I:$I,TOTAL_MATCHUP!$A39,SWISSW!$J:$J,TOTAL_MATCHUP!D$1,SWISSW!$F:$F,"Won")+COUNTIFS(SWISSW!$I:$I,TOTAL_MATCHUP!D$1,SWISSW!$J:$J,TOTAL_MATCHUP!$A39,SWISSW!$F:$F,"Lost")))+((COUNTIFS(SWISSW!$I:$I,TOTAL_MATCHUP!$A39,SWISSW!$J:$J,TOTAL_MATCHUP!D$1,SWISSW!$F:$F,"Lost")+COUNTIFS(SWISSW!$I:$I,TOTAL_MATCHUP!D$1,SWISSW!$J:$J,TOTAL_MATCHUP!$A39,SWISSW!$F:$F,"Won"))))*IF(ROW()=COLUMN(),0,1)</f>
        <v>0</v>
      </c>
      <c r="E39" s="14">
        <f ca="1">(((COUNTIFS(SWISSW!$I:$I,TOTAL_MATCHUP!$A39,SWISSW!$J:$J,TOTAL_MATCHUP!E$1,SWISSW!$F:$F,"Won")+COUNTIFS(SWISSW!$I:$I,TOTAL_MATCHUP!E$1,SWISSW!$J:$J,TOTAL_MATCHUP!$A39,SWISSW!$F:$F,"Lost")))+((COUNTIFS(SWISSW!$I:$I,TOTAL_MATCHUP!$A39,SWISSW!$J:$J,TOTAL_MATCHUP!E$1,SWISSW!$F:$F,"Lost")+COUNTIFS(SWISSW!$I:$I,TOTAL_MATCHUP!E$1,SWISSW!$J:$J,TOTAL_MATCHUP!$A39,SWISSW!$F:$F,"Won"))))*IF(ROW()=COLUMN(),0,1)</f>
        <v>0</v>
      </c>
      <c r="F39" s="14">
        <f ca="1">(((COUNTIFS(SWISSW!$I:$I,TOTAL_MATCHUP!$A39,SWISSW!$J:$J,TOTAL_MATCHUP!F$1,SWISSW!$F:$F,"Won")+COUNTIFS(SWISSW!$I:$I,TOTAL_MATCHUP!F$1,SWISSW!$J:$J,TOTAL_MATCHUP!$A39,SWISSW!$F:$F,"Lost")))+((COUNTIFS(SWISSW!$I:$I,TOTAL_MATCHUP!$A39,SWISSW!$J:$J,TOTAL_MATCHUP!F$1,SWISSW!$F:$F,"Lost")+COUNTIFS(SWISSW!$I:$I,TOTAL_MATCHUP!F$1,SWISSW!$J:$J,TOTAL_MATCHUP!$A39,SWISSW!$F:$F,"Won"))))*IF(ROW()=COLUMN(),0,1)</f>
        <v>2</v>
      </c>
      <c r="G39" s="14">
        <f ca="1">(((COUNTIFS(SWISSW!$I:$I,TOTAL_MATCHUP!$A39,SWISSW!$J:$J,TOTAL_MATCHUP!G$1,SWISSW!$F:$F,"Won")+COUNTIFS(SWISSW!$I:$I,TOTAL_MATCHUP!G$1,SWISSW!$J:$J,TOTAL_MATCHUP!$A39,SWISSW!$F:$F,"Lost")))+((COUNTIFS(SWISSW!$I:$I,TOTAL_MATCHUP!$A39,SWISSW!$J:$J,TOTAL_MATCHUP!G$1,SWISSW!$F:$F,"Lost")+COUNTIFS(SWISSW!$I:$I,TOTAL_MATCHUP!G$1,SWISSW!$J:$J,TOTAL_MATCHUP!$A39,SWISSW!$F:$F,"Won"))))*IF(ROW()=COLUMN(),0,1)</f>
        <v>2</v>
      </c>
      <c r="H39" s="14">
        <f ca="1">(((COUNTIFS(SWISSW!$I:$I,TOTAL_MATCHUP!$A39,SWISSW!$J:$J,TOTAL_MATCHUP!H$1,SWISSW!$F:$F,"Won")+COUNTIFS(SWISSW!$I:$I,TOTAL_MATCHUP!H$1,SWISSW!$J:$J,TOTAL_MATCHUP!$A39,SWISSW!$F:$F,"Lost")))+((COUNTIFS(SWISSW!$I:$I,TOTAL_MATCHUP!$A39,SWISSW!$J:$J,TOTAL_MATCHUP!H$1,SWISSW!$F:$F,"Lost")+COUNTIFS(SWISSW!$I:$I,TOTAL_MATCHUP!H$1,SWISSW!$J:$J,TOTAL_MATCHUP!$A39,SWISSW!$F:$F,"Won"))))*IF(ROW()=COLUMN(),0,1)</f>
        <v>0</v>
      </c>
      <c r="I39" s="14">
        <f ca="1">(((COUNTIFS(SWISSW!$I:$I,TOTAL_MATCHUP!$A39,SWISSW!$J:$J,TOTAL_MATCHUP!I$1,SWISSW!$F:$F,"Won")+COUNTIFS(SWISSW!$I:$I,TOTAL_MATCHUP!I$1,SWISSW!$J:$J,TOTAL_MATCHUP!$A39,SWISSW!$F:$F,"Lost")))+((COUNTIFS(SWISSW!$I:$I,TOTAL_MATCHUP!$A39,SWISSW!$J:$J,TOTAL_MATCHUP!I$1,SWISSW!$F:$F,"Lost")+COUNTIFS(SWISSW!$I:$I,TOTAL_MATCHUP!I$1,SWISSW!$J:$J,TOTAL_MATCHUP!$A39,SWISSW!$F:$F,"Won"))))*IF(ROW()=COLUMN(),0,1)</f>
        <v>0</v>
      </c>
      <c r="J39" s="14">
        <f ca="1">(((COUNTIFS(SWISSW!$I:$I,TOTAL_MATCHUP!$A39,SWISSW!$J:$J,TOTAL_MATCHUP!J$1,SWISSW!$F:$F,"Won")+COUNTIFS(SWISSW!$I:$I,TOTAL_MATCHUP!J$1,SWISSW!$J:$J,TOTAL_MATCHUP!$A39,SWISSW!$F:$F,"Lost")))+((COUNTIFS(SWISSW!$I:$I,TOTAL_MATCHUP!$A39,SWISSW!$J:$J,TOTAL_MATCHUP!J$1,SWISSW!$F:$F,"Lost")+COUNTIFS(SWISSW!$I:$I,TOTAL_MATCHUP!J$1,SWISSW!$J:$J,TOTAL_MATCHUP!$A39,SWISSW!$F:$F,"Won"))))*IF(ROW()=COLUMN(),0,1)</f>
        <v>0</v>
      </c>
      <c r="K39" s="14">
        <f ca="1">(((COUNTIFS(SWISSW!$I:$I,TOTAL_MATCHUP!$A39,SWISSW!$J:$J,TOTAL_MATCHUP!K$1,SWISSW!$F:$F,"Won")+COUNTIFS(SWISSW!$I:$I,TOTAL_MATCHUP!K$1,SWISSW!$J:$J,TOTAL_MATCHUP!$A39,SWISSW!$F:$F,"Lost")))+((COUNTIFS(SWISSW!$I:$I,TOTAL_MATCHUP!$A39,SWISSW!$J:$J,TOTAL_MATCHUP!K$1,SWISSW!$F:$F,"Lost")+COUNTIFS(SWISSW!$I:$I,TOTAL_MATCHUP!K$1,SWISSW!$J:$J,TOTAL_MATCHUP!$A39,SWISSW!$F:$F,"Won"))))*IF(ROW()=COLUMN(),0,1)</f>
        <v>2</v>
      </c>
      <c r="L39" s="14">
        <f ca="1">(((COUNTIFS(SWISSW!$I:$I,TOTAL_MATCHUP!$A39,SWISSW!$J:$J,TOTAL_MATCHUP!L$1,SWISSW!$F:$F,"Won")+COUNTIFS(SWISSW!$I:$I,TOTAL_MATCHUP!L$1,SWISSW!$J:$J,TOTAL_MATCHUP!$A39,SWISSW!$F:$F,"Lost")))+((COUNTIFS(SWISSW!$I:$I,TOTAL_MATCHUP!$A39,SWISSW!$J:$J,TOTAL_MATCHUP!L$1,SWISSW!$F:$F,"Lost")+COUNTIFS(SWISSW!$I:$I,TOTAL_MATCHUP!L$1,SWISSW!$J:$J,TOTAL_MATCHUP!$A39,SWISSW!$F:$F,"Won"))))*IF(ROW()=COLUMN(),0,1)</f>
        <v>1</v>
      </c>
      <c r="M39" s="14">
        <f ca="1">(((COUNTIFS(SWISSW!$I:$I,TOTAL_MATCHUP!$A39,SWISSW!$J:$J,TOTAL_MATCHUP!M$1,SWISSW!$F:$F,"Won")+COUNTIFS(SWISSW!$I:$I,TOTAL_MATCHUP!M$1,SWISSW!$J:$J,TOTAL_MATCHUP!$A39,SWISSW!$F:$F,"Lost")))+((COUNTIFS(SWISSW!$I:$I,TOTAL_MATCHUP!$A39,SWISSW!$J:$J,TOTAL_MATCHUP!M$1,SWISSW!$F:$F,"Lost")+COUNTIFS(SWISSW!$I:$I,TOTAL_MATCHUP!M$1,SWISSW!$J:$J,TOTAL_MATCHUP!$A39,SWISSW!$F:$F,"Won"))))*IF(ROW()=COLUMN(),0,1)</f>
        <v>1</v>
      </c>
      <c r="N39" s="14">
        <f ca="1">(((COUNTIFS(SWISSW!$I:$I,TOTAL_MATCHUP!$A39,SWISSW!$J:$J,TOTAL_MATCHUP!N$1,SWISSW!$F:$F,"Won")+COUNTIFS(SWISSW!$I:$I,TOTAL_MATCHUP!N$1,SWISSW!$J:$J,TOTAL_MATCHUP!$A39,SWISSW!$F:$F,"Lost")))+((COUNTIFS(SWISSW!$I:$I,TOTAL_MATCHUP!$A39,SWISSW!$J:$J,TOTAL_MATCHUP!N$1,SWISSW!$F:$F,"Lost")+COUNTIFS(SWISSW!$I:$I,TOTAL_MATCHUP!N$1,SWISSW!$J:$J,TOTAL_MATCHUP!$A39,SWISSW!$F:$F,"Won"))))*IF(ROW()=COLUMN(),0,1)</f>
        <v>1</v>
      </c>
      <c r="O39" s="14">
        <f ca="1">(((COUNTIFS(SWISSW!$I:$I,TOTAL_MATCHUP!$A39,SWISSW!$J:$J,TOTAL_MATCHUP!O$1,SWISSW!$F:$F,"Won")+COUNTIFS(SWISSW!$I:$I,TOTAL_MATCHUP!O$1,SWISSW!$J:$J,TOTAL_MATCHUP!$A39,SWISSW!$F:$F,"Lost")))+((COUNTIFS(SWISSW!$I:$I,TOTAL_MATCHUP!$A39,SWISSW!$J:$J,TOTAL_MATCHUP!O$1,SWISSW!$F:$F,"Lost")+COUNTIFS(SWISSW!$I:$I,TOTAL_MATCHUP!O$1,SWISSW!$J:$J,TOTAL_MATCHUP!$A39,SWISSW!$F:$F,"Won"))))*IF(ROW()=COLUMN(),0,1)</f>
        <v>1</v>
      </c>
      <c r="P39" s="14">
        <f ca="1">(((COUNTIFS(SWISSW!$I:$I,TOTAL_MATCHUP!$A39,SWISSW!$J:$J,TOTAL_MATCHUP!P$1,SWISSW!$F:$F,"Won")+COUNTIFS(SWISSW!$I:$I,TOTAL_MATCHUP!P$1,SWISSW!$J:$J,TOTAL_MATCHUP!$A39,SWISSW!$F:$F,"Lost")))+((COUNTIFS(SWISSW!$I:$I,TOTAL_MATCHUP!$A39,SWISSW!$J:$J,TOTAL_MATCHUP!P$1,SWISSW!$F:$F,"Lost")+COUNTIFS(SWISSW!$I:$I,TOTAL_MATCHUP!P$1,SWISSW!$J:$J,TOTAL_MATCHUP!$A39,SWISSW!$F:$F,"Won"))))*IF(ROW()=COLUMN(),0,1)</f>
        <v>1</v>
      </c>
      <c r="Q39" s="14">
        <f ca="1">(((COUNTIFS(SWISSW!$I:$I,TOTAL_MATCHUP!$A39,SWISSW!$J:$J,TOTAL_MATCHUP!Q$1,SWISSW!$F:$F,"Won")+COUNTIFS(SWISSW!$I:$I,TOTAL_MATCHUP!Q$1,SWISSW!$J:$J,TOTAL_MATCHUP!$A39,SWISSW!$F:$F,"Lost")))+((COUNTIFS(SWISSW!$I:$I,TOTAL_MATCHUP!$A39,SWISSW!$J:$J,TOTAL_MATCHUP!Q$1,SWISSW!$F:$F,"Lost")+COUNTIFS(SWISSW!$I:$I,TOTAL_MATCHUP!Q$1,SWISSW!$J:$J,TOTAL_MATCHUP!$A39,SWISSW!$F:$F,"Won"))))*IF(ROW()=COLUMN(),0,1)</f>
        <v>1</v>
      </c>
      <c r="R39" s="14">
        <f ca="1">(((COUNTIFS(SWISSW!$I:$I,TOTAL_MATCHUP!$A39,SWISSW!$J:$J,TOTAL_MATCHUP!R$1,SWISSW!$F:$F,"Won")+COUNTIFS(SWISSW!$I:$I,TOTAL_MATCHUP!R$1,SWISSW!$J:$J,TOTAL_MATCHUP!$A39,SWISSW!$F:$F,"Lost")))+((COUNTIFS(SWISSW!$I:$I,TOTAL_MATCHUP!$A39,SWISSW!$J:$J,TOTAL_MATCHUP!R$1,SWISSW!$F:$F,"Lost")+COUNTIFS(SWISSW!$I:$I,TOTAL_MATCHUP!R$1,SWISSW!$J:$J,TOTAL_MATCHUP!$A39,SWISSW!$F:$F,"Won"))))*IF(ROW()=COLUMN(),0,1)</f>
        <v>1</v>
      </c>
      <c r="S39" s="14">
        <f ca="1">(((COUNTIFS(SWISSW!$I:$I,TOTAL_MATCHUP!$A39,SWISSW!$J:$J,TOTAL_MATCHUP!S$1,SWISSW!$F:$F,"Won")+COUNTIFS(SWISSW!$I:$I,TOTAL_MATCHUP!S$1,SWISSW!$J:$J,TOTAL_MATCHUP!$A39,SWISSW!$F:$F,"Lost")))+((COUNTIFS(SWISSW!$I:$I,TOTAL_MATCHUP!$A39,SWISSW!$J:$J,TOTAL_MATCHUP!S$1,SWISSW!$F:$F,"Lost")+COUNTIFS(SWISSW!$I:$I,TOTAL_MATCHUP!S$1,SWISSW!$J:$J,TOTAL_MATCHUP!$A39,SWISSW!$F:$F,"Won"))))*IF(ROW()=COLUMN(),0,1)</f>
        <v>0</v>
      </c>
      <c r="T39" s="14">
        <f ca="1">(((COUNTIFS(SWISSW!$I:$I,TOTAL_MATCHUP!$A39,SWISSW!$J:$J,TOTAL_MATCHUP!T$1,SWISSW!$F:$F,"Won")+COUNTIFS(SWISSW!$I:$I,TOTAL_MATCHUP!T$1,SWISSW!$J:$J,TOTAL_MATCHUP!$A39,SWISSW!$F:$F,"Lost")))+((COUNTIFS(SWISSW!$I:$I,TOTAL_MATCHUP!$A39,SWISSW!$J:$J,TOTAL_MATCHUP!T$1,SWISSW!$F:$F,"Lost")+COUNTIFS(SWISSW!$I:$I,TOTAL_MATCHUP!T$1,SWISSW!$J:$J,TOTAL_MATCHUP!$A39,SWISSW!$F:$F,"Won"))))*IF(ROW()=COLUMN(),0,1)</f>
        <v>1</v>
      </c>
      <c r="U39" s="14">
        <f ca="1">(((COUNTIFS(SWISSW!$I:$I,TOTAL_MATCHUP!$A39,SWISSW!$J:$J,TOTAL_MATCHUP!U$1,SWISSW!$F:$F,"Won")+COUNTIFS(SWISSW!$I:$I,TOTAL_MATCHUP!U$1,SWISSW!$J:$J,TOTAL_MATCHUP!$A39,SWISSW!$F:$F,"Lost")))+((COUNTIFS(SWISSW!$I:$I,TOTAL_MATCHUP!$A39,SWISSW!$J:$J,TOTAL_MATCHUP!U$1,SWISSW!$F:$F,"Lost")+COUNTIFS(SWISSW!$I:$I,TOTAL_MATCHUP!U$1,SWISSW!$J:$J,TOTAL_MATCHUP!$A39,SWISSW!$F:$F,"Won"))))*IF(ROW()=COLUMN(),0,1)</f>
        <v>0</v>
      </c>
      <c r="V39" s="14">
        <f ca="1">(((COUNTIFS(SWISSW!$I:$I,TOTAL_MATCHUP!$A39,SWISSW!$J:$J,TOTAL_MATCHUP!V$1,SWISSW!$F:$F,"Won")+COUNTIFS(SWISSW!$I:$I,TOTAL_MATCHUP!V$1,SWISSW!$J:$J,TOTAL_MATCHUP!$A39,SWISSW!$F:$F,"Lost")))+((COUNTIFS(SWISSW!$I:$I,TOTAL_MATCHUP!$A39,SWISSW!$J:$J,TOTAL_MATCHUP!V$1,SWISSW!$F:$F,"Lost")+COUNTIFS(SWISSW!$I:$I,TOTAL_MATCHUP!V$1,SWISSW!$J:$J,TOTAL_MATCHUP!$A39,SWISSW!$F:$F,"Won"))))*IF(ROW()=COLUMN(),0,1)</f>
        <v>0</v>
      </c>
      <c r="W39" s="14">
        <f ca="1">(((COUNTIFS(SWISSW!$I:$I,TOTAL_MATCHUP!$A39,SWISSW!$J:$J,TOTAL_MATCHUP!W$1,SWISSW!$F:$F,"Won")+COUNTIFS(SWISSW!$I:$I,TOTAL_MATCHUP!W$1,SWISSW!$J:$J,TOTAL_MATCHUP!$A39,SWISSW!$F:$F,"Lost")))+((COUNTIFS(SWISSW!$I:$I,TOTAL_MATCHUP!$A39,SWISSW!$J:$J,TOTAL_MATCHUP!W$1,SWISSW!$F:$F,"Lost")+COUNTIFS(SWISSW!$I:$I,TOTAL_MATCHUP!W$1,SWISSW!$J:$J,TOTAL_MATCHUP!$A39,SWISSW!$F:$F,"Won"))))*IF(ROW()=COLUMN(),0,1)</f>
        <v>0</v>
      </c>
      <c r="X39" s="14">
        <f ca="1">(((COUNTIFS(SWISSW!$I:$I,TOTAL_MATCHUP!$A39,SWISSW!$J:$J,TOTAL_MATCHUP!X$1,SWISSW!$F:$F,"Won")+COUNTIFS(SWISSW!$I:$I,TOTAL_MATCHUP!X$1,SWISSW!$J:$J,TOTAL_MATCHUP!$A39,SWISSW!$F:$F,"Lost")))+((COUNTIFS(SWISSW!$I:$I,TOTAL_MATCHUP!$A39,SWISSW!$J:$J,TOTAL_MATCHUP!X$1,SWISSW!$F:$F,"Lost")+COUNTIFS(SWISSW!$I:$I,TOTAL_MATCHUP!X$1,SWISSW!$J:$J,TOTAL_MATCHUP!$A39,SWISSW!$F:$F,"Won"))))*IF(ROW()=COLUMN(),0,1)</f>
        <v>0</v>
      </c>
      <c r="Y39" s="14">
        <f ca="1">(((COUNTIFS(SWISSW!$I:$I,TOTAL_MATCHUP!$A39,SWISSW!$J:$J,TOTAL_MATCHUP!Y$1,SWISSW!$F:$F,"Won")+COUNTIFS(SWISSW!$I:$I,TOTAL_MATCHUP!Y$1,SWISSW!$J:$J,TOTAL_MATCHUP!$A39,SWISSW!$F:$F,"Lost")))+((COUNTIFS(SWISSW!$I:$I,TOTAL_MATCHUP!$A39,SWISSW!$J:$J,TOTAL_MATCHUP!Y$1,SWISSW!$F:$F,"Lost")+COUNTIFS(SWISSW!$I:$I,TOTAL_MATCHUP!Y$1,SWISSW!$J:$J,TOTAL_MATCHUP!$A39,SWISSW!$F:$F,"Won"))))*IF(ROW()=COLUMN(),0,1)</f>
        <v>1</v>
      </c>
      <c r="Z39" s="14">
        <f ca="1">(((COUNTIFS(SWISSW!$I:$I,TOTAL_MATCHUP!$A39,SWISSW!$J:$J,TOTAL_MATCHUP!Z$1,SWISSW!$F:$F,"Won")+COUNTIFS(SWISSW!$I:$I,TOTAL_MATCHUP!Z$1,SWISSW!$J:$J,TOTAL_MATCHUP!$A39,SWISSW!$F:$F,"Lost")))+((COUNTIFS(SWISSW!$I:$I,TOTAL_MATCHUP!$A39,SWISSW!$J:$J,TOTAL_MATCHUP!Z$1,SWISSW!$F:$F,"Lost")+COUNTIFS(SWISSW!$I:$I,TOTAL_MATCHUP!Z$1,SWISSW!$J:$J,TOTAL_MATCHUP!$A39,SWISSW!$F:$F,"Won"))))*IF(ROW()=COLUMN(),0,1)</f>
        <v>1</v>
      </c>
      <c r="AA39" s="14">
        <f ca="1">(((COUNTIFS(SWISSW!$I:$I,TOTAL_MATCHUP!$A39,SWISSW!$J:$J,TOTAL_MATCHUP!AA$1,SWISSW!$F:$F,"Won")+COUNTIFS(SWISSW!$I:$I,TOTAL_MATCHUP!AA$1,SWISSW!$J:$J,TOTAL_MATCHUP!$A39,SWISSW!$F:$F,"Lost")))+((COUNTIFS(SWISSW!$I:$I,TOTAL_MATCHUP!$A39,SWISSW!$J:$J,TOTAL_MATCHUP!AA$1,SWISSW!$F:$F,"Lost")+COUNTIFS(SWISSW!$I:$I,TOTAL_MATCHUP!AA$1,SWISSW!$J:$J,TOTAL_MATCHUP!$A39,SWISSW!$F:$F,"Won"))))*IF(ROW()=COLUMN(),0,1)</f>
        <v>0</v>
      </c>
      <c r="AB39" s="14">
        <f ca="1">(((COUNTIFS(SWISSW!$I:$I,TOTAL_MATCHUP!$A39,SWISSW!$J:$J,TOTAL_MATCHUP!AB$1,SWISSW!$F:$F,"Won")+COUNTIFS(SWISSW!$I:$I,TOTAL_MATCHUP!AB$1,SWISSW!$J:$J,TOTAL_MATCHUP!$A39,SWISSW!$F:$F,"Lost")))+((COUNTIFS(SWISSW!$I:$I,TOTAL_MATCHUP!$A39,SWISSW!$J:$J,TOTAL_MATCHUP!AB$1,SWISSW!$F:$F,"Lost")+COUNTIFS(SWISSW!$I:$I,TOTAL_MATCHUP!AB$1,SWISSW!$J:$J,TOTAL_MATCHUP!$A39,SWISSW!$F:$F,"Won"))))*IF(ROW()=COLUMN(),0,1)</f>
        <v>0</v>
      </c>
      <c r="AC39" s="14">
        <f ca="1">(((COUNTIFS(SWISSW!$I:$I,TOTAL_MATCHUP!$A39,SWISSW!$J:$J,TOTAL_MATCHUP!AC$1,SWISSW!$F:$F,"Won")+COUNTIFS(SWISSW!$I:$I,TOTAL_MATCHUP!AC$1,SWISSW!$J:$J,TOTAL_MATCHUP!$A39,SWISSW!$F:$F,"Lost")))+((COUNTIFS(SWISSW!$I:$I,TOTAL_MATCHUP!$A39,SWISSW!$J:$J,TOTAL_MATCHUP!AC$1,SWISSW!$F:$F,"Lost")+COUNTIFS(SWISSW!$I:$I,TOTAL_MATCHUP!AC$1,SWISSW!$J:$J,TOTAL_MATCHUP!$A39,SWISSW!$F:$F,"Won"))))*IF(ROW()=COLUMN(),0,1)</f>
        <v>0</v>
      </c>
      <c r="AD39" s="14">
        <f ca="1">(((COUNTIFS(SWISSW!$I:$I,TOTAL_MATCHUP!$A39,SWISSW!$J:$J,TOTAL_MATCHUP!AD$1,SWISSW!$F:$F,"Won")+COUNTIFS(SWISSW!$I:$I,TOTAL_MATCHUP!AD$1,SWISSW!$J:$J,TOTAL_MATCHUP!$A39,SWISSW!$F:$F,"Lost")))+((COUNTIFS(SWISSW!$I:$I,TOTAL_MATCHUP!$A39,SWISSW!$J:$J,TOTAL_MATCHUP!AD$1,SWISSW!$F:$F,"Lost")+COUNTIFS(SWISSW!$I:$I,TOTAL_MATCHUP!AD$1,SWISSW!$J:$J,TOTAL_MATCHUP!$A39,SWISSW!$F:$F,"Won"))))*IF(ROW()=COLUMN(),0,1)</f>
        <v>0</v>
      </c>
      <c r="AE39" s="14">
        <f ca="1">(((COUNTIFS(SWISSW!$I:$I,TOTAL_MATCHUP!$A39,SWISSW!$J:$J,TOTAL_MATCHUP!AE$1,SWISSW!$F:$F,"Won")+COUNTIFS(SWISSW!$I:$I,TOTAL_MATCHUP!AE$1,SWISSW!$J:$J,TOTAL_MATCHUP!$A39,SWISSW!$F:$F,"Lost")))+((COUNTIFS(SWISSW!$I:$I,TOTAL_MATCHUP!$A39,SWISSW!$J:$J,TOTAL_MATCHUP!AE$1,SWISSW!$F:$F,"Lost")+COUNTIFS(SWISSW!$I:$I,TOTAL_MATCHUP!AE$1,SWISSW!$J:$J,TOTAL_MATCHUP!$A39,SWISSW!$F:$F,"Won"))))*IF(ROW()=COLUMN(),0,1)</f>
        <v>0</v>
      </c>
      <c r="AF39" s="14">
        <f ca="1">(((COUNTIFS(SWISSW!$I:$I,TOTAL_MATCHUP!$A39,SWISSW!$J:$J,TOTAL_MATCHUP!AF$1,SWISSW!$F:$F,"Won")+COUNTIFS(SWISSW!$I:$I,TOTAL_MATCHUP!AF$1,SWISSW!$J:$J,TOTAL_MATCHUP!$A39,SWISSW!$F:$F,"Lost")))+((COUNTIFS(SWISSW!$I:$I,TOTAL_MATCHUP!$A39,SWISSW!$J:$J,TOTAL_MATCHUP!AF$1,SWISSW!$F:$F,"Lost")+COUNTIFS(SWISSW!$I:$I,TOTAL_MATCHUP!AF$1,SWISSW!$J:$J,TOTAL_MATCHUP!$A39,SWISSW!$F:$F,"Won"))))*IF(ROW()=COLUMN(),0,1)</f>
        <v>0</v>
      </c>
      <c r="AG39" s="14">
        <f ca="1">(((COUNTIFS(SWISSW!$I:$I,TOTAL_MATCHUP!$A39,SWISSW!$J:$J,TOTAL_MATCHUP!AG$1,SWISSW!$F:$F,"Won")+COUNTIFS(SWISSW!$I:$I,TOTAL_MATCHUP!AG$1,SWISSW!$J:$J,TOTAL_MATCHUP!$A39,SWISSW!$F:$F,"Lost")))+((COUNTIFS(SWISSW!$I:$I,TOTAL_MATCHUP!$A39,SWISSW!$J:$J,TOTAL_MATCHUP!AG$1,SWISSW!$F:$F,"Lost")+COUNTIFS(SWISSW!$I:$I,TOTAL_MATCHUP!AG$1,SWISSW!$J:$J,TOTAL_MATCHUP!$A39,SWISSW!$F:$F,"Won"))))*IF(ROW()=COLUMN(),0,1)</f>
        <v>0</v>
      </c>
      <c r="AH39" s="14">
        <f ca="1">(((COUNTIFS(SWISSW!$I:$I,TOTAL_MATCHUP!$A39,SWISSW!$J:$J,TOTAL_MATCHUP!AH$1,SWISSW!$F:$F,"Won")+COUNTIFS(SWISSW!$I:$I,TOTAL_MATCHUP!AH$1,SWISSW!$J:$J,TOTAL_MATCHUP!$A39,SWISSW!$F:$F,"Lost")))+((COUNTIFS(SWISSW!$I:$I,TOTAL_MATCHUP!$A39,SWISSW!$J:$J,TOTAL_MATCHUP!AH$1,SWISSW!$F:$F,"Lost")+COUNTIFS(SWISSW!$I:$I,TOTAL_MATCHUP!AH$1,SWISSW!$J:$J,TOTAL_MATCHUP!$A39,SWISSW!$F:$F,"Won"))))*IF(ROW()=COLUMN(),0,1)</f>
        <v>0</v>
      </c>
      <c r="AI39" s="14">
        <f ca="1">(((COUNTIFS(SWISSW!$I:$I,TOTAL_MATCHUP!$A39,SWISSW!$J:$J,TOTAL_MATCHUP!AI$1,SWISSW!$F:$F,"Won")+COUNTIFS(SWISSW!$I:$I,TOTAL_MATCHUP!AI$1,SWISSW!$J:$J,TOTAL_MATCHUP!$A39,SWISSW!$F:$F,"Lost")))+((COUNTIFS(SWISSW!$I:$I,TOTAL_MATCHUP!$A39,SWISSW!$J:$J,TOTAL_MATCHUP!AI$1,SWISSW!$F:$F,"Lost")+COUNTIFS(SWISSW!$I:$I,TOTAL_MATCHUP!AI$1,SWISSW!$J:$J,TOTAL_MATCHUP!$A39,SWISSW!$F:$F,"Won"))))*IF(ROW()=COLUMN(),0,1)</f>
        <v>2</v>
      </c>
      <c r="AJ39" s="14">
        <f ca="1">(((COUNTIFS(SWISSW!$I:$I,TOTAL_MATCHUP!$A39,SWISSW!$J:$J,TOTAL_MATCHUP!AJ$1,SWISSW!$F:$F,"Won")+COUNTIFS(SWISSW!$I:$I,TOTAL_MATCHUP!AJ$1,SWISSW!$J:$J,TOTAL_MATCHUP!$A39,SWISSW!$F:$F,"Lost")))+((COUNTIFS(SWISSW!$I:$I,TOTAL_MATCHUP!$A39,SWISSW!$J:$J,TOTAL_MATCHUP!AJ$1,SWISSW!$F:$F,"Lost")+COUNTIFS(SWISSW!$I:$I,TOTAL_MATCHUP!AJ$1,SWISSW!$J:$J,TOTAL_MATCHUP!$A39,SWISSW!$F:$F,"Won"))))*IF(ROW()=COLUMN(),0,1)</f>
        <v>0</v>
      </c>
      <c r="AK39" s="14">
        <f ca="1">(((COUNTIFS(SWISSW!$I:$I,TOTAL_MATCHUP!$A39,SWISSW!$J:$J,TOTAL_MATCHUP!AK$1,SWISSW!$F:$F,"Won")+COUNTIFS(SWISSW!$I:$I,TOTAL_MATCHUP!AK$1,SWISSW!$J:$J,TOTAL_MATCHUP!$A39,SWISSW!$F:$F,"Lost")))+((COUNTIFS(SWISSW!$I:$I,TOTAL_MATCHUP!$A39,SWISSW!$J:$J,TOTAL_MATCHUP!AK$1,SWISSW!$F:$F,"Lost")+COUNTIFS(SWISSW!$I:$I,TOTAL_MATCHUP!AK$1,SWISSW!$J:$J,TOTAL_MATCHUP!$A39,SWISSW!$F:$F,"Won"))))*IF(ROW()=COLUMN(),0,1)</f>
        <v>0</v>
      </c>
      <c r="AL39" s="14">
        <f ca="1">(((COUNTIFS(SWISSW!$I:$I,TOTAL_MATCHUP!$A39,SWISSW!$J:$J,TOTAL_MATCHUP!AL$1,SWISSW!$F:$F,"Won")+COUNTIFS(SWISSW!$I:$I,TOTAL_MATCHUP!AL$1,SWISSW!$J:$J,TOTAL_MATCHUP!$A39,SWISSW!$F:$F,"Lost")))+((COUNTIFS(SWISSW!$I:$I,TOTAL_MATCHUP!$A39,SWISSW!$J:$J,TOTAL_MATCHUP!AL$1,SWISSW!$F:$F,"Lost")+COUNTIFS(SWISSW!$I:$I,TOTAL_MATCHUP!AL$1,SWISSW!$J:$J,TOTAL_MATCHUP!$A39,SWISSW!$F:$F,"Won"))))*IF(ROW()=COLUMN(),0,1)</f>
        <v>0</v>
      </c>
      <c r="AM39" s="14">
        <f ca="1">(((COUNTIFS(SWISSW!$I:$I,TOTAL_MATCHUP!$A39,SWISSW!$J:$J,TOTAL_MATCHUP!AM$1,SWISSW!$F:$F,"Won")+COUNTIFS(SWISSW!$I:$I,TOTAL_MATCHUP!AM$1,SWISSW!$J:$J,TOTAL_MATCHUP!$A39,SWISSW!$F:$F,"Lost")))+((COUNTIFS(SWISSW!$I:$I,TOTAL_MATCHUP!$A39,SWISSW!$J:$J,TOTAL_MATCHUP!AM$1,SWISSW!$F:$F,"Lost")+COUNTIFS(SWISSW!$I:$I,TOTAL_MATCHUP!AM$1,SWISSW!$J:$J,TOTAL_MATCHUP!$A39,SWISSW!$F:$F,"Won"))))*IF(ROW()=COLUMN(),0,1)</f>
        <v>0</v>
      </c>
      <c r="AN39" s="14">
        <f ca="1">(((COUNTIFS(SWISSW!$I:$I,TOTAL_MATCHUP!$A39,SWISSW!$J:$J,TOTAL_MATCHUP!AN$1,SWISSW!$F:$F,"Won")+COUNTIFS(SWISSW!$I:$I,TOTAL_MATCHUP!AN$1,SWISSW!$J:$J,TOTAL_MATCHUP!$A39,SWISSW!$F:$F,"Lost")))+((COUNTIFS(SWISSW!$I:$I,TOTAL_MATCHUP!$A39,SWISSW!$J:$J,TOTAL_MATCHUP!AN$1,SWISSW!$F:$F,"Lost")+COUNTIFS(SWISSW!$I:$I,TOTAL_MATCHUP!AN$1,SWISSW!$J:$J,TOTAL_MATCHUP!$A39,SWISSW!$F:$F,"Won"))))*IF(ROW()=COLUMN(),0,1)</f>
        <v>0</v>
      </c>
      <c r="AO39" s="14">
        <f ca="1">(((COUNTIFS(SWISSW!$I:$I,TOTAL_MATCHUP!$A39,SWISSW!$J:$J,TOTAL_MATCHUP!AO$1,SWISSW!$F:$F,"Won")+COUNTIFS(SWISSW!$I:$I,TOTAL_MATCHUP!AO$1,SWISSW!$J:$J,TOTAL_MATCHUP!$A39,SWISSW!$F:$F,"Lost")))+((COUNTIFS(SWISSW!$I:$I,TOTAL_MATCHUP!$A39,SWISSW!$J:$J,TOTAL_MATCHUP!AO$1,SWISSW!$F:$F,"Lost")+COUNTIFS(SWISSW!$I:$I,TOTAL_MATCHUP!AO$1,SWISSW!$J:$J,TOTAL_MATCHUP!$A39,SWISSW!$F:$F,"Won"))))*IF(ROW()=COLUMN(),0,1)</f>
        <v>0</v>
      </c>
      <c r="AP39" s="14">
        <f ca="1">(((COUNTIFS(SWISSW!$I:$I,TOTAL_MATCHUP!$A39,SWISSW!$J:$J,TOTAL_MATCHUP!AP$1,SWISSW!$F:$F,"Won")+COUNTIFS(SWISSW!$I:$I,TOTAL_MATCHUP!AP$1,SWISSW!$J:$J,TOTAL_MATCHUP!$A39,SWISSW!$F:$F,"Lost")))+((COUNTIFS(SWISSW!$I:$I,TOTAL_MATCHUP!$A39,SWISSW!$J:$J,TOTAL_MATCHUP!AP$1,SWISSW!$F:$F,"Lost")+COUNTIFS(SWISSW!$I:$I,TOTAL_MATCHUP!AP$1,SWISSW!$J:$J,TOTAL_MATCHUP!$A39,SWISSW!$F:$F,"Won"))))*IF(ROW()=COLUMN(),0,1)</f>
        <v>0</v>
      </c>
      <c r="AQ39" s="14">
        <f ca="1">(((COUNTIFS(SWISSW!$I:$I,TOTAL_MATCHUP!$A39,SWISSW!$J:$J,TOTAL_MATCHUP!AQ$1,SWISSW!$F:$F,"Won")+COUNTIFS(SWISSW!$I:$I,TOTAL_MATCHUP!AQ$1,SWISSW!$J:$J,TOTAL_MATCHUP!$A39,SWISSW!$F:$F,"Lost")))+((COUNTIFS(SWISSW!$I:$I,TOTAL_MATCHUP!$A39,SWISSW!$J:$J,TOTAL_MATCHUP!AQ$1,SWISSW!$F:$F,"Lost")+COUNTIFS(SWISSW!$I:$I,TOTAL_MATCHUP!AQ$1,SWISSW!$J:$J,TOTAL_MATCHUP!$A39,SWISSW!$F:$F,"Won"))))*IF(ROW()=COLUMN(),0,1)</f>
        <v>0</v>
      </c>
      <c r="AR39" s="14">
        <f ca="1">(((COUNTIFS(SWISSW!$I:$I,TOTAL_MATCHUP!$A39,SWISSW!$J:$J,TOTAL_MATCHUP!AR$1,SWISSW!$F:$F,"Won")+COUNTIFS(SWISSW!$I:$I,TOTAL_MATCHUP!AR$1,SWISSW!$J:$J,TOTAL_MATCHUP!$A39,SWISSW!$F:$F,"Lost")))+((COUNTIFS(SWISSW!$I:$I,TOTAL_MATCHUP!$A39,SWISSW!$J:$J,TOTAL_MATCHUP!AR$1,SWISSW!$F:$F,"Lost")+COUNTIFS(SWISSW!$I:$I,TOTAL_MATCHUP!AR$1,SWISSW!$J:$J,TOTAL_MATCHUP!$A39,SWISSW!$F:$F,"Won"))))*IF(ROW()=COLUMN(),0,1)</f>
        <v>0</v>
      </c>
      <c r="AS39" s="14">
        <f ca="1">(((COUNTIFS(SWISSW!$I:$I,TOTAL_MATCHUP!$A39,SWISSW!$J:$J,TOTAL_MATCHUP!AS$1,SWISSW!$F:$F,"Won")+COUNTIFS(SWISSW!$I:$I,TOTAL_MATCHUP!AS$1,SWISSW!$J:$J,TOTAL_MATCHUP!$A39,SWISSW!$F:$F,"Lost")))+((COUNTIFS(SWISSW!$I:$I,TOTAL_MATCHUP!$A39,SWISSW!$J:$J,TOTAL_MATCHUP!AS$1,SWISSW!$F:$F,"Lost")+COUNTIFS(SWISSW!$I:$I,TOTAL_MATCHUP!AS$1,SWISSW!$J:$J,TOTAL_MATCHUP!$A39,SWISSW!$F:$F,"Won"))))*IF(ROW()=COLUMN(),0,1)</f>
        <v>0</v>
      </c>
      <c r="AT39" s="14">
        <f ca="1">(((COUNTIFS(SWISSW!$I:$I,TOTAL_MATCHUP!$A39,SWISSW!$J:$J,TOTAL_MATCHUP!AT$1,SWISSW!$F:$F,"Won")+COUNTIFS(SWISSW!$I:$I,TOTAL_MATCHUP!AT$1,SWISSW!$J:$J,TOTAL_MATCHUP!$A39,SWISSW!$F:$F,"Lost")))+((COUNTIFS(SWISSW!$I:$I,TOTAL_MATCHUP!$A39,SWISSW!$J:$J,TOTAL_MATCHUP!AT$1,SWISSW!$F:$F,"Lost")+COUNTIFS(SWISSW!$I:$I,TOTAL_MATCHUP!AT$1,SWISSW!$J:$J,TOTAL_MATCHUP!$A39,SWISSW!$F:$F,"Won"))))*IF(ROW()=COLUMN(),0,1)</f>
        <v>1</v>
      </c>
      <c r="AU39" s="14">
        <f ca="1">(((COUNTIFS(SWISSW!$I:$I,TOTAL_MATCHUP!$A39,SWISSW!$J:$J,TOTAL_MATCHUP!AU$1,SWISSW!$F:$F,"Won")+COUNTIFS(SWISSW!$I:$I,TOTAL_MATCHUP!AU$1,SWISSW!$J:$J,TOTAL_MATCHUP!$A39,SWISSW!$F:$F,"Lost")))+((COUNTIFS(SWISSW!$I:$I,TOTAL_MATCHUP!$A39,SWISSW!$J:$J,TOTAL_MATCHUP!AU$1,SWISSW!$F:$F,"Lost")+COUNTIFS(SWISSW!$I:$I,TOTAL_MATCHUP!AU$1,SWISSW!$J:$J,TOTAL_MATCHUP!$A39,SWISSW!$F:$F,"Won"))))*IF(ROW()=COLUMN(),0,1)</f>
        <v>0</v>
      </c>
      <c r="AV39" s="14">
        <f ca="1">(((COUNTIFS(SWISSW!$I:$I,TOTAL_MATCHUP!$A39,SWISSW!$J:$J,TOTAL_MATCHUP!AV$1,SWISSW!$F:$F,"Won")+COUNTIFS(SWISSW!$I:$I,TOTAL_MATCHUP!AV$1,SWISSW!$J:$J,TOTAL_MATCHUP!$A39,SWISSW!$F:$F,"Lost")))+((COUNTIFS(SWISSW!$I:$I,TOTAL_MATCHUP!$A39,SWISSW!$J:$J,TOTAL_MATCHUP!AV$1,SWISSW!$F:$F,"Lost")+COUNTIFS(SWISSW!$I:$I,TOTAL_MATCHUP!AV$1,SWISSW!$J:$J,TOTAL_MATCHUP!$A39,SWISSW!$F:$F,"Won"))))*IF(ROW()=COLUMN(),0,1)</f>
        <v>0</v>
      </c>
      <c r="AW39" s="14">
        <f ca="1">(((COUNTIFS(SWISSW!$I:$I,TOTAL_MATCHUP!$A39,SWISSW!$J:$J,TOTAL_MATCHUP!AW$1,SWISSW!$F:$F,"Won")+COUNTIFS(SWISSW!$I:$I,TOTAL_MATCHUP!AW$1,SWISSW!$J:$J,TOTAL_MATCHUP!$A39,SWISSW!$F:$F,"Lost")))+((COUNTIFS(SWISSW!$I:$I,TOTAL_MATCHUP!$A39,SWISSW!$J:$J,TOTAL_MATCHUP!AW$1,SWISSW!$F:$F,"Lost")+COUNTIFS(SWISSW!$I:$I,TOTAL_MATCHUP!AW$1,SWISSW!$J:$J,TOTAL_MATCHUP!$A39,SWISSW!$F:$F,"Won"))))*IF(ROW()=COLUMN(),0,1)</f>
        <v>0</v>
      </c>
      <c r="AX39" s="14">
        <f ca="1">(((COUNTIFS(SWISSW!$I:$I,TOTAL_MATCHUP!$A39,SWISSW!$J:$J,TOTAL_MATCHUP!AX$1,SWISSW!$F:$F,"Won")+COUNTIFS(SWISSW!$I:$I,TOTAL_MATCHUP!AX$1,SWISSW!$J:$J,TOTAL_MATCHUP!$A39,SWISSW!$F:$F,"Lost")))+((COUNTIFS(SWISSW!$I:$I,TOTAL_MATCHUP!$A39,SWISSW!$J:$J,TOTAL_MATCHUP!AX$1,SWISSW!$F:$F,"Lost")+COUNTIFS(SWISSW!$I:$I,TOTAL_MATCHUP!AX$1,SWISSW!$J:$J,TOTAL_MATCHUP!$A39,SWISSW!$F:$F,"Won"))))*IF(ROW()=COLUMN(),0,1)</f>
        <v>0</v>
      </c>
      <c r="AY39" s="14">
        <f ca="1">(((COUNTIFS(SWISSW!$I:$I,TOTAL_MATCHUP!$A39,SWISSW!$J:$J,TOTAL_MATCHUP!AY$1,SWISSW!$F:$F,"Won")+COUNTIFS(SWISSW!$I:$I,TOTAL_MATCHUP!AY$1,SWISSW!$J:$J,TOTAL_MATCHUP!$A39,SWISSW!$F:$F,"Lost")))+((COUNTIFS(SWISSW!$I:$I,TOTAL_MATCHUP!$A39,SWISSW!$J:$J,TOTAL_MATCHUP!AY$1,SWISSW!$F:$F,"Lost")+COUNTIFS(SWISSW!$I:$I,TOTAL_MATCHUP!AY$1,SWISSW!$J:$J,TOTAL_MATCHUP!$A39,SWISSW!$F:$F,"Won"))))*IF(ROW()=COLUMN(),0,1)</f>
        <v>1</v>
      </c>
      <c r="AZ39" s="14">
        <f ca="1">(((COUNTIFS(SWISSW!$I:$I,TOTAL_MATCHUP!$A39,SWISSW!$J:$J,TOTAL_MATCHUP!AZ$1,SWISSW!$F:$F,"Won")+COUNTIFS(SWISSW!$I:$I,TOTAL_MATCHUP!AZ$1,SWISSW!$J:$J,TOTAL_MATCHUP!$A39,SWISSW!$F:$F,"Lost")))+((COUNTIFS(SWISSW!$I:$I,TOTAL_MATCHUP!$A39,SWISSW!$J:$J,TOTAL_MATCHUP!AZ$1,SWISSW!$F:$F,"Lost")+COUNTIFS(SWISSW!$I:$I,TOTAL_MATCHUP!AZ$1,SWISSW!$J:$J,TOTAL_MATCHUP!$A39,SWISSW!$F:$F,"Won"))))*IF(ROW()=COLUMN(),0,1)</f>
        <v>0</v>
      </c>
      <c r="BA39" s="14">
        <f ca="1">(((COUNTIFS(SWISSW!$I:$I,TOTAL_MATCHUP!$A39,SWISSW!$J:$J,TOTAL_MATCHUP!BA$1,SWISSW!$F:$F,"Won")+COUNTIFS(SWISSW!$I:$I,TOTAL_MATCHUP!BA$1,SWISSW!$J:$J,TOTAL_MATCHUP!$A39,SWISSW!$F:$F,"Lost")))+((COUNTIFS(SWISSW!$I:$I,TOTAL_MATCHUP!$A39,SWISSW!$J:$J,TOTAL_MATCHUP!BA$1,SWISSW!$F:$F,"Lost")+COUNTIFS(SWISSW!$I:$I,TOTAL_MATCHUP!BA$1,SWISSW!$J:$J,TOTAL_MATCHUP!$A39,SWISSW!$F:$F,"Won"))))*IF(ROW()=COLUMN(),0,1)</f>
        <v>0</v>
      </c>
      <c r="BB39" s="14">
        <f ca="1">(((COUNTIFS(SWISSW!$I:$I,TOTAL_MATCHUP!$A39,SWISSW!$J:$J,TOTAL_MATCHUP!BB$1,SWISSW!$F:$F,"Won")+COUNTIFS(SWISSW!$I:$I,TOTAL_MATCHUP!BB$1,SWISSW!$J:$J,TOTAL_MATCHUP!$A39,SWISSW!$F:$F,"Lost")))+((COUNTIFS(SWISSW!$I:$I,TOTAL_MATCHUP!$A39,SWISSW!$J:$J,TOTAL_MATCHUP!BB$1,SWISSW!$F:$F,"Lost")+COUNTIFS(SWISSW!$I:$I,TOTAL_MATCHUP!BB$1,SWISSW!$J:$J,TOTAL_MATCHUP!$A39,SWISSW!$F:$F,"Won"))))*IF(ROW()=COLUMN(),0,1)</f>
        <v>0</v>
      </c>
      <c r="BC39" s="14">
        <f ca="1">(((COUNTIFS(SWISSW!$I:$I,TOTAL_MATCHUP!$A39,SWISSW!$J:$J,TOTAL_MATCHUP!BC$1,SWISSW!$F:$F,"Won")+COUNTIFS(SWISSW!$I:$I,TOTAL_MATCHUP!BC$1,SWISSW!$J:$J,TOTAL_MATCHUP!$A39,SWISSW!$F:$F,"Lost")))+((COUNTIFS(SWISSW!$I:$I,TOTAL_MATCHUP!$A39,SWISSW!$J:$J,TOTAL_MATCHUP!BC$1,SWISSW!$F:$F,"Lost")+COUNTIFS(SWISSW!$I:$I,TOTAL_MATCHUP!BC$1,SWISSW!$J:$J,TOTAL_MATCHUP!$A39,SWISSW!$F:$F,"Won"))))*IF(ROW()=COLUMN(),0,1)</f>
        <v>0</v>
      </c>
      <c r="BD39" s="14">
        <f ca="1">(((COUNTIFS(SWISSW!$I:$I,TOTAL_MATCHUP!$A39,SWISSW!$J:$J,TOTAL_MATCHUP!BD$1,SWISSW!$F:$F,"Won")+COUNTIFS(SWISSW!$I:$I,TOTAL_MATCHUP!BD$1,SWISSW!$J:$J,TOTAL_MATCHUP!$A39,SWISSW!$F:$F,"Lost")))+((COUNTIFS(SWISSW!$I:$I,TOTAL_MATCHUP!$A39,SWISSW!$J:$J,TOTAL_MATCHUP!BD$1,SWISSW!$F:$F,"Lost")+COUNTIFS(SWISSW!$I:$I,TOTAL_MATCHUP!BD$1,SWISSW!$J:$J,TOTAL_MATCHUP!$A39,SWISSW!$F:$F,"Won"))))*IF(ROW()=COLUMN(),0,1)</f>
        <v>0</v>
      </c>
      <c r="BE39" s="14">
        <f ca="1">(((COUNTIFS(SWISSW!$I:$I,TOTAL_MATCHUP!$A39,SWISSW!$J:$J,TOTAL_MATCHUP!BE$1,SWISSW!$F:$F,"Won")+COUNTIFS(SWISSW!$I:$I,TOTAL_MATCHUP!BE$1,SWISSW!$J:$J,TOTAL_MATCHUP!$A39,SWISSW!$F:$F,"Lost")))+((COUNTIFS(SWISSW!$I:$I,TOTAL_MATCHUP!$A39,SWISSW!$J:$J,TOTAL_MATCHUP!BE$1,SWISSW!$F:$F,"Lost")+COUNTIFS(SWISSW!$I:$I,TOTAL_MATCHUP!BE$1,SWISSW!$J:$J,TOTAL_MATCHUP!$A39,SWISSW!$F:$F,"Won"))))*IF(ROW()=COLUMN(),0,1)</f>
        <v>0</v>
      </c>
      <c r="BF39" s="14">
        <f ca="1">(((COUNTIFS(SWISSW!$I:$I,TOTAL_MATCHUP!$A39,SWISSW!$J:$J,TOTAL_MATCHUP!BF$1,SWISSW!$F:$F,"Won")+COUNTIFS(SWISSW!$I:$I,TOTAL_MATCHUP!BF$1,SWISSW!$J:$J,TOTAL_MATCHUP!$A39,SWISSW!$F:$F,"Lost")))+((COUNTIFS(SWISSW!$I:$I,TOTAL_MATCHUP!$A39,SWISSW!$J:$J,TOTAL_MATCHUP!BF$1,SWISSW!$F:$F,"Lost")+COUNTIFS(SWISSW!$I:$I,TOTAL_MATCHUP!BF$1,SWISSW!$J:$J,TOTAL_MATCHUP!$A39,SWISSW!$F:$F,"Won"))))*IF(ROW()=COLUMN(),0,1)</f>
        <v>0</v>
      </c>
    </row>
    <row r="40" spans="1:58" ht="55" customHeight="1" x14ac:dyDescent="0.3">
      <c r="A40" s="3" t="str">
        <f ca="1">MATCHUP!A40</f>
        <v>Mono White Heroic</v>
      </c>
      <c r="B40" s="14">
        <f ca="1">(((COUNTIFS(SWISSW!$I:$I,TOTAL_MATCHUP!$A40,SWISSW!$J:$J,TOTAL_MATCHUP!B$1,SWISSW!$F:$F,"Won")+COUNTIFS(SWISSW!$I:$I,TOTAL_MATCHUP!B$1,SWISSW!$J:$J,TOTAL_MATCHUP!$A40,SWISSW!$F:$F,"Lost")))+((COUNTIFS(SWISSW!$I:$I,TOTAL_MATCHUP!$A40,SWISSW!$J:$J,TOTAL_MATCHUP!B$1,SWISSW!$F:$F,"Lost")+COUNTIFS(SWISSW!$I:$I,TOTAL_MATCHUP!B$1,SWISSW!$J:$J,TOTAL_MATCHUP!$A40,SWISSW!$F:$F,"Won"))))*IF(ROW()=COLUMN(),0,1)</f>
        <v>2</v>
      </c>
      <c r="C40" s="14">
        <f ca="1">(((COUNTIFS(SWISSW!$I:$I,TOTAL_MATCHUP!$A40,SWISSW!$J:$J,TOTAL_MATCHUP!C$1,SWISSW!$F:$F,"Won")+COUNTIFS(SWISSW!$I:$I,TOTAL_MATCHUP!C$1,SWISSW!$J:$J,TOTAL_MATCHUP!$A40,SWISSW!$F:$F,"Lost")))+((COUNTIFS(SWISSW!$I:$I,TOTAL_MATCHUP!$A40,SWISSW!$J:$J,TOTAL_MATCHUP!C$1,SWISSW!$F:$F,"Lost")+COUNTIFS(SWISSW!$I:$I,TOTAL_MATCHUP!C$1,SWISSW!$J:$J,TOTAL_MATCHUP!$A40,SWISSW!$F:$F,"Won"))))*IF(ROW()=COLUMN(),0,1)</f>
        <v>3</v>
      </c>
      <c r="D40" s="14">
        <f ca="1">(((COUNTIFS(SWISSW!$I:$I,TOTAL_MATCHUP!$A40,SWISSW!$J:$J,TOTAL_MATCHUP!D$1,SWISSW!$F:$F,"Won")+COUNTIFS(SWISSW!$I:$I,TOTAL_MATCHUP!D$1,SWISSW!$J:$J,TOTAL_MATCHUP!$A40,SWISSW!$F:$F,"Lost")))+((COUNTIFS(SWISSW!$I:$I,TOTAL_MATCHUP!$A40,SWISSW!$J:$J,TOTAL_MATCHUP!D$1,SWISSW!$F:$F,"Lost")+COUNTIFS(SWISSW!$I:$I,TOTAL_MATCHUP!D$1,SWISSW!$J:$J,TOTAL_MATCHUP!$A40,SWISSW!$F:$F,"Won"))))*IF(ROW()=COLUMN(),0,1)</f>
        <v>4</v>
      </c>
      <c r="E40" s="14">
        <f ca="1">(((COUNTIFS(SWISSW!$I:$I,TOTAL_MATCHUP!$A40,SWISSW!$J:$J,TOTAL_MATCHUP!E$1,SWISSW!$F:$F,"Won")+COUNTIFS(SWISSW!$I:$I,TOTAL_MATCHUP!E$1,SWISSW!$J:$J,TOTAL_MATCHUP!$A40,SWISSW!$F:$F,"Lost")))+((COUNTIFS(SWISSW!$I:$I,TOTAL_MATCHUP!$A40,SWISSW!$J:$J,TOTAL_MATCHUP!E$1,SWISSW!$F:$F,"Lost")+COUNTIFS(SWISSW!$I:$I,TOTAL_MATCHUP!E$1,SWISSW!$J:$J,TOTAL_MATCHUP!$A40,SWISSW!$F:$F,"Won"))))*IF(ROW()=COLUMN(),0,1)</f>
        <v>3</v>
      </c>
      <c r="F40" s="14">
        <f ca="1">(((COUNTIFS(SWISSW!$I:$I,TOTAL_MATCHUP!$A40,SWISSW!$J:$J,TOTAL_MATCHUP!F$1,SWISSW!$F:$F,"Won")+COUNTIFS(SWISSW!$I:$I,TOTAL_MATCHUP!F$1,SWISSW!$J:$J,TOTAL_MATCHUP!$A40,SWISSW!$F:$F,"Lost")))+((COUNTIFS(SWISSW!$I:$I,TOTAL_MATCHUP!$A40,SWISSW!$J:$J,TOTAL_MATCHUP!F$1,SWISSW!$F:$F,"Lost")+COUNTIFS(SWISSW!$I:$I,TOTAL_MATCHUP!F$1,SWISSW!$J:$J,TOTAL_MATCHUP!$A40,SWISSW!$F:$F,"Won"))))*IF(ROW()=COLUMN(),0,1)</f>
        <v>3</v>
      </c>
      <c r="G40" s="14">
        <f ca="1">(((COUNTIFS(SWISSW!$I:$I,TOTAL_MATCHUP!$A40,SWISSW!$J:$J,TOTAL_MATCHUP!G$1,SWISSW!$F:$F,"Won")+COUNTIFS(SWISSW!$I:$I,TOTAL_MATCHUP!G$1,SWISSW!$J:$J,TOTAL_MATCHUP!$A40,SWISSW!$F:$F,"Lost")))+((COUNTIFS(SWISSW!$I:$I,TOTAL_MATCHUP!$A40,SWISSW!$J:$J,TOTAL_MATCHUP!G$1,SWISSW!$F:$F,"Lost")+COUNTIFS(SWISSW!$I:$I,TOTAL_MATCHUP!G$1,SWISSW!$J:$J,TOTAL_MATCHUP!$A40,SWISSW!$F:$F,"Won"))))*IF(ROW()=COLUMN(),0,1)</f>
        <v>1</v>
      </c>
      <c r="H40" s="14">
        <f ca="1">(((COUNTIFS(SWISSW!$I:$I,TOTAL_MATCHUP!$A40,SWISSW!$J:$J,TOTAL_MATCHUP!H$1,SWISSW!$F:$F,"Won")+COUNTIFS(SWISSW!$I:$I,TOTAL_MATCHUP!H$1,SWISSW!$J:$J,TOTAL_MATCHUP!$A40,SWISSW!$F:$F,"Lost")))+((COUNTIFS(SWISSW!$I:$I,TOTAL_MATCHUP!$A40,SWISSW!$J:$J,TOTAL_MATCHUP!H$1,SWISSW!$F:$F,"Lost")+COUNTIFS(SWISSW!$I:$I,TOTAL_MATCHUP!H$1,SWISSW!$J:$J,TOTAL_MATCHUP!$A40,SWISSW!$F:$F,"Won"))))*IF(ROW()=COLUMN(),0,1)</f>
        <v>0</v>
      </c>
      <c r="I40" s="14">
        <f ca="1">(((COUNTIFS(SWISSW!$I:$I,TOTAL_MATCHUP!$A40,SWISSW!$J:$J,TOTAL_MATCHUP!I$1,SWISSW!$F:$F,"Won")+COUNTIFS(SWISSW!$I:$I,TOTAL_MATCHUP!I$1,SWISSW!$J:$J,TOTAL_MATCHUP!$A40,SWISSW!$F:$F,"Lost")))+((COUNTIFS(SWISSW!$I:$I,TOTAL_MATCHUP!$A40,SWISSW!$J:$J,TOTAL_MATCHUP!I$1,SWISSW!$F:$F,"Lost")+COUNTIFS(SWISSW!$I:$I,TOTAL_MATCHUP!I$1,SWISSW!$J:$J,TOTAL_MATCHUP!$A40,SWISSW!$F:$F,"Won"))))*IF(ROW()=COLUMN(),0,1)</f>
        <v>0</v>
      </c>
      <c r="J40" s="14">
        <f ca="1">(((COUNTIFS(SWISSW!$I:$I,TOTAL_MATCHUP!$A40,SWISSW!$J:$J,TOTAL_MATCHUP!J$1,SWISSW!$F:$F,"Won")+COUNTIFS(SWISSW!$I:$I,TOTAL_MATCHUP!J$1,SWISSW!$J:$J,TOTAL_MATCHUP!$A40,SWISSW!$F:$F,"Lost")))+((COUNTIFS(SWISSW!$I:$I,TOTAL_MATCHUP!$A40,SWISSW!$J:$J,TOTAL_MATCHUP!J$1,SWISSW!$F:$F,"Lost")+COUNTIFS(SWISSW!$I:$I,TOTAL_MATCHUP!J$1,SWISSW!$J:$J,TOTAL_MATCHUP!$A40,SWISSW!$F:$F,"Won"))))*IF(ROW()=COLUMN(),0,1)</f>
        <v>0</v>
      </c>
      <c r="K40" s="14">
        <f ca="1">(((COUNTIFS(SWISSW!$I:$I,TOTAL_MATCHUP!$A40,SWISSW!$J:$J,TOTAL_MATCHUP!K$1,SWISSW!$F:$F,"Won")+COUNTIFS(SWISSW!$I:$I,TOTAL_MATCHUP!K$1,SWISSW!$J:$J,TOTAL_MATCHUP!$A40,SWISSW!$F:$F,"Lost")))+((COUNTIFS(SWISSW!$I:$I,TOTAL_MATCHUP!$A40,SWISSW!$J:$J,TOTAL_MATCHUP!K$1,SWISSW!$F:$F,"Lost")+COUNTIFS(SWISSW!$I:$I,TOTAL_MATCHUP!K$1,SWISSW!$J:$J,TOTAL_MATCHUP!$A40,SWISSW!$F:$F,"Won"))))*IF(ROW()=COLUMN(),0,1)</f>
        <v>1</v>
      </c>
      <c r="L40" s="14">
        <f ca="1">(((COUNTIFS(SWISSW!$I:$I,TOTAL_MATCHUP!$A40,SWISSW!$J:$J,TOTAL_MATCHUP!L$1,SWISSW!$F:$F,"Won")+COUNTIFS(SWISSW!$I:$I,TOTAL_MATCHUP!L$1,SWISSW!$J:$J,TOTAL_MATCHUP!$A40,SWISSW!$F:$F,"Lost")))+((COUNTIFS(SWISSW!$I:$I,TOTAL_MATCHUP!$A40,SWISSW!$J:$J,TOTAL_MATCHUP!L$1,SWISSW!$F:$F,"Lost")+COUNTIFS(SWISSW!$I:$I,TOTAL_MATCHUP!L$1,SWISSW!$J:$J,TOTAL_MATCHUP!$A40,SWISSW!$F:$F,"Won"))))*IF(ROW()=COLUMN(),0,1)</f>
        <v>0</v>
      </c>
      <c r="M40" s="14">
        <f ca="1">(((COUNTIFS(SWISSW!$I:$I,TOTAL_MATCHUP!$A40,SWISSW!$J:$J,TOTAL_MATCHUP!M$1,SWISSW!$F:$F,"Won")+COUNTIFS(SWISSW!$I:$I,TOTAL_MATCHUP!M$1,SWISSW!$J:$J,TOTAL_MATCHUP!$A40,SWISSW!$F:$F,"Lost")))+((COUNTIFS(SWISSW!$I:$I,TOTAL_MATCHUP!$A40,SWISSW!$J:$J,TOTAL_MATCHUP!M$1,SWISSW!$F:$F,"Lost")+COUNTIFS(SWISSW!$I:$I,TOTAL_MATCHUP!M$1,SWISSW!$J:$J,TOTAL_MATCHUP!$A40,SWISSW!$F:$F,"Won"))))*IF(ROW()=COLUMN(),0,1)</f>
        <v>0</v>
      </c>
      <c r="N40" s="14">
        <f ca="1">(((COUNTIFS(SWISSW!$I:$I,TOTAL_MATCHUP!$A40,SWISSW!$J:$J,TOTAL_MATCHUP!N$1,SWISSW!$F:$F,"Won")+COUNTIFS(SWISSW!$I:$I,TOTAL_MATCHUP!N$1,SWISSW!$J:$J,TOTAL_MATCHUP!$A40,SWISSW!$F:$F,"Lost")))+((COUNTIFS(SWISSW!$I:$I,TOTAL_MATCHUP!$A40,SWISSW!$J:$J,TOTAL_MATCHUP!N$1,SWISSW!$F:$F,"Lost")+COUNTIFS(SWISSW!$I:$I,TOTAL_MATCHUP!N$1,SWISSW!$J:$J,TOTAL_MATCHUP!$A40,SWISSW!$F:$F,"Won"))))*IF(ROW()=COLUMN(),0,1)</f>
        <v>0</v>
      </c>
      <c r="O40" s="14">
        <f ca="1">(((COUNTIFS(SWISSW!$I:$I,TOTAL_MATCHUP!$A40,SWISSW!$J:$J,TOTAL_MATCHUP!O$1,SWISSW!$F:$F,"Won")+COUNTIFS(SWISSW!$I:$I,TOTAL_MATCHUP!O$1,SWISSW!$J:$J,TOTAL_MATCHUP!$A40,SWISSW!$F:$F,"Lost")))+((COUNTIFS(SWISSW!$I:$I,TOTAL_MATCHUP!$A40,SWISSW!$J:$J,TOTAL_MATCHUP!O$1,SWISSW!$F:$F,"Lost")+COUNTIFS(SWISSW!$I:$I,TOTAL_MATCHUP!O$1,SWISSW!$J:$J,TOTAL_MATCHUP!$A40,SWISSW!$F:$F,"Won"))))*IF(ROW()=COLUMN(),0,1)</f>
        <v>0</v>
      </c>
      <c r="P40" s="14">
        <f ca="1">(((COUNTIFS(SWISSW!$I:$I,TOTAL_MATCHUP!$A40,SWISSW!$J:$J,TOTAL_MATCHUP!P$1,SWISSW!$F:$F,"Won")+COUNTIFS(SWISSW!$I:$I,TOTAL_MATCHUP!P$1,SWISSW!$J:$J,TOTAL_MATCHUP!$A40,SWISSW!$F:$F,"Lost")))+((COUNTIFS(SWISSW!$I:$I,TOTAL_MATCHUP!$A40,SWISSW!$J:$J,TOTAL_MATCHUP!P$1,SWISSW!$F:$F,"Lost")+COUNTIFS(SWISSW!$I:$I,TOTAL_MATCHUP!P$1,SWISSW!$J:$J,TOTAL_MATCHUP!$A40,SWISSW!$F:$F,"Won"))))*IF(ROW()=COLUMN(),0,1)</f>
        <v>0</v>
      </c>
      <c r="Q40" s="14">
        <f ca="1">(((COUNTIFS(SWISSW!$I:$I,TOTAL_MATCHUP!$A40,SWISSW!$J:$J,TOTAL_MATCHUP!Q$1,SWISSW!$F:$F,"Won")+COUNTIFS(SWISSW!$I:$I,TOTAL_MATCHUP!Q$1,SWISSW!$J:$J,TOTAL_MATCHUP!$A40,SWISSW!$F:$F,"Lost")))+((COUNTIFS(SWISSW!$I:$I,TOTAL_MATCHUP!$A40,SWISSW!$J:$J,TOTAL_MATCHUP!Q$1,SWISSW!$F:$F,"Lost")+COUNTIFS(SWISSW!$I:$I,TOTAL_MATCHUP!Q$1,SWISSW!$J:$J,TOTAL_MATCHUP!$A40,SWISSW!$F:$F,"Won"))))*IF(ROW()=COLUMN(),0,1)</f>
        <v>0</v>
      </c>
      <c r="R40" s="14">
        <f ca="1">(((COUNTIFS(SWISSW!$I:$I,TOTAL_MATCHUP!$A40,SWISSW!$J:$J,TOTAL_MATCHUP!R$1,SWISSW!$F:$F,"Won")+COUNTIFS(SWISSW!$I:$I,TOTAL_MATCHUP!R$1,SWISSW!$J:$J,TOTAL_MATCHUP!$A40,SWISSW!$F:$F,"Lost")))+((COUNTIFS(SWISSW!$I:$I,TOTAL_MATCHUP!$A40,SWISSW!$J:$J,TOTAL_MATCHUP!R$1,SWISSW!$F:$F,"Lost")+COUNTIFS(SWISSW!$I:$I,TOTAL_MATCHUP!R$1,SWISSW!$J:$J,TOTAL_MATCHUP!$A40,SWISSW!$F:$F,"Won"))))*IF(ROW()=COLUMN(),0,1)</f>
        <v>0</v>
      </c>
      <c r="S40" s="14">
        <f ca="1">(((COUNTIFS(SWISSW!$I:$I,TOTAL_MATCHUP!$A40,SWISSW!$J:$J,TOTAL_MATCHUP!S$1,SWISSW!$F:$F,"Won")+COUNTIFS(SWISSW!$I:$I,TOTAL_MATCHUP!S$1,SWISSW!$J:$J,TOTAL_MATCHUP!$A40,SWISSW!$F:$F,"Lost")))+((COUNTIFS(SWISSW!$I:$I,TOTAL_MATCHUP!$A40,SWISSW!$J:$J,TOTAL_MATCHUP!S$1,SWISSW!$F:$F,"Lost")+COUNTIFS(SWISSW!$I:$I,TOTAL_MATCHUP!S$1,SWISSW!$J:$J,TOTAL_MATCHUP!$A40,SWISSW!$F:$F,"Won"))))*IF(ROW()=COLUMN(),0,1)</f>
        <v>0</v>
      </c>
      <c r="T40" s="14">
        <f ca="1">(((COUNTIFS(SWISSW!$I:$I,TOTAL_MATCHUP!$A40,SWISSW!$J:$J,TOTAL_MATCHUP!T$1,SWISSW!$F:$F,"Won")+COUNTIFS(SWISSW!$I:$I,TOTAL_MATCHUP!T$1,SWISSW!$J:$J,TOTAL_MATCHUP!$A40,SWISSW!$F:$F,"Lost")))+((COUNTIFS(SWISSW!$I:$I,TOTAL_MATCHUP!$A40,SWISSW!$J:$J,TOTAL_MATCHUP!T$1,SWISSW!$F:$F,"Lost")+COUNTIFS(SWISSW!$I:$I,TOTAL_MATCHUP!T$1,SWISSW!$J:$J,TOTAL_MATCHUP!$A40,SWISSW!$F:$F,"Won"))))*IF(ROW()=COLUMN(),0,1)</f>
        <v>0</v>
      </c>
      <c r="U40" s="14">
        <f ca="1">(((COUNTIFS(SWISSW!$I:$I,TOTAL_MATCHUP!$A40,SWISSW!$J:$J,TOTAL_MATCHUP!U$1,SWISSW!$F:$F,"Won")+COUNTIFS(SWISSW!$I:$I,TOTAL_MATCHUP!U$1,SWISSW!$J:$J,TOTAL_MATCHUP!$A40,SWISSW!$F:$F,"Lost")))+((COUNTIFS(SWISSW!$I:$I,TOTAL_MATCHUP!$A40,SWISSW!$J:$J,TOTAL_MATCHUP!U$1,SWISSW!$F:$F,"Lost")+COUNTIFS(SWISSW!$I:$I,TOTAL_MATCHUP!U$1,SWISSW!$J:$J,TOTAL_MATCHUP!$A40,SWISSW!$F:$F,"Won"))))*IF(ROW()=COLUMN(),0,1)</f>
        <v>0</v>
      </c>
      <c r="V40" s="14">
        <f ca="1">(((COUNTIFS(SWISSW!$I:$I,TOTAL_MATCHUP!$A40,SWISSW!$J:$J,TOTAL_MATCHUP!V$1,SWISSW!$F:$F,"Won")+COUNTIFS(SWISSW!$I:$I,TOTAL_MATCHUP!V$1,SWISSW!$J:$J,TOTAL_MATCHUP!$A40,SWISSW!$F:$F,"Lost")))+((COUNTIFS(SWISSW!$I:$I,TOTAL_MATCHUP!$A40,SWISSW!$J:$J,TOTAL_MATCHUP!V$1,SWISSW!$F:$F,"Lost")+COUNTIFS(SWISSW!$I:$I,TOTAL_MATCHUP!V$1,SWISSW!$J:$J,TOTAL_MATCHUP!$A40,SWISSW!$F:$F,"Won"))))*IF(ROW()=COLUMN(),0,1)</f>
        <v>0</v>
      </c>
      <c r="W40" s="14">
        <f ca="1">(((COUNTIFS(SWISSW!$I:$I,TOTAL_MATCHUP!$A40,SWISSW!$J:$J,TOTAL_MATCHUP!W$1,SWISSW!$F:$F,"Won")+COUNTIFS(SWISSW!$I:$I,TOTAL_MATCHUP!W$1,SWISSW!$J:$J,TOTAL_MATCHUP!$A40,SWISSW!$F:$F,"Lost")))+((COUNTIFS(SWISSW!$I:$I,TOTAL_MATCHUP!$A40,SWISSW!$J:$J,TOTAL_MATCHUP!W$1,SWISSW!$F:$F,"Lost")+COUNTIFS(SWISSW!$I:$I,TOTAL_MATCHUP!W$1,SWISSW!$J:$J,TOTAL_MATCHUP!$A40,SWISSW!$F:$F,"Won"))))*IF(ROW()=COLUMN(),0,1)</f>
        <v>1</v>
      </c>
      <c r="X40" s="14">
        <f ca="1">(((COUNTIFS(SWISSW!$I:$I,TOTAL_MATCHUP!$A40,SWISSW!$J:$J,TOTAL_MATCHUP!X$1,SWISSW!$F:$F,"Won")+COUNTIFS(SWISSW!$I:$I,TOTAL_MATCHUP!X$1,SWISSW!$J:$J,TOTAL_MATCHUP!$A40,SWISSW!$F:$F,"Lost")))+((COUNTIFS(SWISSW!$I:$I,TOTAL_MATCHUP!$A40,SWISSW!$J:$J,TOTAL_MATCHUP!X$1,SWISSW!$F:$F,"Lost")+COUNTIFS(SWISSW!$I:$I,TOTAL_MATCHUP!X$1,SWISSW!$J:$J,TOTAL_MATCHUP!$A40,SWISSW!$F:$F,"Won"))))*IF(ROW()=COLUMN(),0,1)</f>
        <v>0</v>
      </c>
      <c r="Y40" s="14">
        <f ca="1">(((COUNTIFS(SWISSW!$I:$I,TOTAL_MATCHUP!$A40,SWISSW!$J:$J,TOTAL_MATCHUP!Y$1,SWISSW!$F:$F,"Won")+COUNTIFS(SWISSW!$I:$I,TOTAL_MATCHUP!Y$1,SWISSW!$J:$J,TOTAL_MATCHUP!$A40,SWISSW!$F:$F,"Lost")))+((COUNTIFS(SWISSW!$I:$I,TOTAL_MATCHUP!$A40,SWISSW!$J:$J,TOTAL_MATCHUP!Y$1,SWISSW!$F:$F,"Lost")+COUNTIFS(SWISSW!$I:$I,TOTAL_MATCHUP!Y$1,SWISSW!$J:$J,TOTAL_MATCHUP!$A40,SWISSW!$F:$F,"Won"))))*IF(ROW()=COLUMN(),0,1)</f>
        <v>0</v>
      </c>
      <c r="Z40" s="14">
        <f ca="1">(((COUNTIFS(SWISSW!$I:$I,TOTAL_MATCHUP!$A40,SWISSW!$J:$J,TOTAL_MATCHUP!Z$1,SWISSW!$F:$F,"Won")+COUNTIFS(SWISSW!$I:$I,TOTAL_MATCHUP!Z$1,SWISSW!$J:$J,TOTAL_MATCHUP!$A40,SWISSW!$F:$F,"Lost")))+((COUNTIFS(SWISSW!$I:$I,TOTAL_MATCHUP!$A40,SWISSW!$J:$J,TOTAL_MATCHUP!Z$1,SWISSW!$F:$F,"Lost")+COUNTIFS(SWISSW!$I:$I,TOTAL_MATCHUP!Z$1,SWISSW!$J:$J,TOTAL_MATCHUP!$A40,SWISSW!$F:$F,"Won"))))*IF(ROW()=COLUMN(),0,1)</f>
        <v>0</v>
      </c>
      <c r="AA40" s="14">
        <f ca="1">(((COUNTIFS(SWISSW!$I:$I,TOTAL_MATCHUP!$A40,SWISSW!$J:$J,TOTAL_MATCHUP!AA$1,SWISSW!$F:$F,"Won")+COUNTIFS(SWISSW!$I:$I,TOTAL_MATCHUP!AA$1,SWISSW!$J:$J,TOTAL_MATCHUP!$A40,SWISSW!$F:$F,"Lost")))+((COUNTIFS(SWISSW!$I:$I,TOTAL_MATCHUP!$A40,SWISSW!$J:$J,TOTAL_MATCHUP!AA$1,SWISSW!$F:$F,"Lost")+COUNTIFS(SWISSW!$I:$I,TOTAL_MATCHUP!AA$1,SWISSW!$J:$J,TOTAL_MATCHUP!$A40,SWISSW!$F:$F,"Won"))))*IF(ROW()=COLUMN(),0,1)</f>
        <v>0</v>
      </c>
      <c r="AB40" s="14">
        <f ca="1">(((COUNTIFS(SWISSW!$I:$I,TOTAL_MATCHUP!$A40,SWISSW!$J:$J,TOTAL_MATCHUP!AB$1,SWISSW!$F:$F,"Won")+COUNTIFS(SWISSW!$I:$I,TOTAL_MATCHUP!AB$1,SWISSW!$J:$J,TOTAL_MATCHUP!$A40,SWISSW!$F:$F,"Lost")))+((COUNTIFS(SWISSW!$I:$I,TOTAL_MATCHUP!$A40,SWISSW!$J:$J,TOTAL_MATCHUP!AB$1,SWISSW!$F:$F,"Lost")+COUNTIFS(SWISSW!$I:$I,TOTAL_MATCHUP!AB$1,SWISSW!$J:$J,TOTAL_MATCHUP!$A40,SWISSW!$F:$F,"Won"))))*IF(ROW()=COLUMN(),0,1)</f>
        <v>0</v>
      </c>
      <c r="AC40" s="14">
        <f ca="1">(((COUNTIFS(SWISSW!$I:$I,TOTAL_MATCHUP!$A40,SWISSW!$J:$J,TOTAL_MATCHUP!AC$1,SWISSW!$F:$F,"Won")+COUNTIFS(SWISSW!$I:$I,TOTAL_MATCHUP!AC$1,SWISSW!$J:$J,TOTAL_MATCHUP!$A40,SWISSW!$F:$F,"Lost")))+((COUNTIFS(SWISSW!$I:$I,TOTAL_MATCHUP!$A40,SWISSW!$J:$J,TOTAL_MATCHUP!AC$1,SWISSW!$F:$F,"Lost")+COUNTIFS(SWISSW!$I:$I,TOTAL_MATCHUP!AC$1,SWISSW!$J:$J,TOTAL_MATCHUP!$A40,SWISSW!$F:$F,"Won"))))*IF(ROW()=COLUMN(),0,1)</f>
        <v>0</v>
      </c>
      <c r="AD40" s="14">
        <f ca="1">(((COUNTIFS(SWISSW!$I:$I,TOTAL_MATCHUP!$A40,SWISSW!$J:$J,TOTAL_MATCHUP!AD$1,SWISSW!$F:$F,"Won")+COUNTIFS(SWISSW!$I:$I,TOTAL_MATCHUP!AD$1,SWISSW!$J:$J,TOTAL_MATCHUP!$A40,SWISSW!$F:$F,"Lost")))+((COUNTIFS(SWISSW!$I:$I,TOTAL_MATCHUP!$A40,SWISSW!$J:$J,TOTAL_MATCHUP!AD$1,SWISSW!$F:$F,"Lost")+COUNTIFS(SWISSW!$I:$I,TOTAL_MATCHUP!AD$1,SWISSW!$J:$J,TOTAL_MATCHUP!$A40,SWISSW!$F:$F,"Won"))))*IF(ROW()=COLUMN(),0,1)</f>
        <v>0</v>
      </c>
      <c r="AE40" s="14">
        <f ca="1">(((COUNTIFS(SWISSW!$I:$I,TOTAL_MATCHUP!$A40,SWISSW!$J:$J,TOTAL_MATCHUP!AE$1,SWISSW!$F:$F,"Won")+COUNTIFS(SWISSW!$I:$I,TOTAL_MATCHUP!AE$1,SWISSW!$J:$J,TOTAL_MATCHUP!$A40,SWISSW!$F:$F,"Lost")))+((COUNTIFS(SWISSW!$I:$I,TOTAL_MATCHUP!$A40,SWISSW!$J:$J,TOTAL_MATCHUP!AE$1,SWISSW!$F:$F,"Lost")+COUNTIFS(SWISSW!$I:$I,TOTAL_MATCHUP!AE$1,SWISSW!$J:$J,TOTAL_MATCHUP!$A40,SWISSW!$F:$F,"Won"))))*IF(ROW()=COLUMN(),0,1)</f>
        <v>0</v>
      </c>
      <c r="AF40" s="14">
        <f ca="1">(((COUNTIFS(SWISSW!$I:$I,TOTAL_MATCHUP!$A40,SWISSW!$J:$J,TOTAL_MATCHUP!AF$1,SWISSW!$F:$F,"Won")+COUNTIFS(SWISSW!$I:$I,TOTAL_MATCHUP!AF$1,SWISSW!$J:$J,TOTAL_MATCHUP!$A40,SWISSW!$F:$F,"Lost")))+((COUNTIFS(SWISSW!$I:$I,TOTAL_MATCHUP!$A40,SWISSW!$J:$J,TOTAL_MATCHUP!AF$1,SWISSW!$F:$F,"Lost")+COUNTIFS(SWISSW!$I:$I,TOTAL_MATCHUP!AF$1,SWISSW!$J:$J,TOTAL_MATCHUP!$A40,SWISSW!$F:$F,"Won"))))*IF(ROW()=COLUMN(),0,1)</f>
        <v>0</v>
      </c>
      <c r="AG40" s="14">
        <f ca="1">(((COUNTIFS(SWISSW!$I:$I,TOTAL_MATCHUP!$A40,SWISSW!$J:$J,TOTAL_MATCHUP!AG$1,SWISSW!$F:$F,"Won")+COUNTIFS(SWISSW!$I:$I,TOTAL_MATCHUP!AG$1,SWISSW!$J:$J,TOTAL_MATCHUP!$A40,SWISSW!$F:$F,"Lost")))+((COUNTIFS(SWISSW!$I:$I,TOTAL_MATCHUP!$A40,SWISSW!$J:$J,TOTAL_MATCHUP!AG$1,SWISSW!$F:$F,"Lost")+COUNTIFS(SWISSW!$I:$I,TOTAL_MATCHUP!AG$1,SWISSW!$J:$J,TOTAL_MATCHUP!$A40,SWISSW!$F:$F,"Won"))))*IF(ROW()=COLUMN(),0,1)</f>
        <v>0</v>
      </c>
      <c r="AH40" s="14">
        <f ca="1">(((COUNTIFS(SWISSW!$I:$I,TOTAL_MATCHUP!$A40,SWISSW!$J:$J,TOTAL_MATCHUP!AH$1,SWISSW!$F:$F,"Won")+COUNTIFS(SWISSW!$I:$I,TOTAL_MATCHUP!AH$1,SWISSW!$J:$J,TOTAL_MATCHUP!$A40,SWISSW!$F:$F,"Lost")))+((COUNTIFS(SWISSW!$I:$I,TOTAL_MATCHUP!$A40,SWISSW!$J:$J,TOTAL_MATCHUP!AH$1,SWISSW!$F:$F,"Lost")+COUNTIFS(SWISSW!$I:$I,TOTAL_MATCHUP!AH$1,SWISSW!$J:$J,TOTAL_MATCHUP!$A40,SWISSW!$F:$F,"Won"))))*IF(ROW()=COLUMN(),0,1)</f>
        <v>0</v>
      </c>
      <c r="AI40" s="14">
        <f ca="1">(((COUNTIFS(SWISSW!$I:$I,TOTAL_MATCHUP!$A40,SWISSW!$J:$J,TOTAL_MATCHUP!AI$1,SWISSW!$F:$F,"Won")+COUNTIFS(SWISSW!$I:$I,TOTAL_MATCHUP!AI$1,SWISSW!$J:$J,TOTAL_MATCHUP!$A40,SWISSW!$F:$F,"Lost")))+((COUNTIFS(SWISSW!$I:$I,TOTAL_MATCHUP!$A40,SWISSW!$J:$J,TOTAL_MATCHUP!AI$1,SWISSW!$F:$F,"Lost")+COUNTIFS(SWISSW!$I:$I,TOTAL_MATCHUP!AI$1,SWISSW!$J:$J,TOTAL_MATCHUP!$A40,SWISSW!$F:$F,"Won"))))*IF(ROW()=COLUMN(),0,1)</f>
        <v>0</v>
      </c>
      <c r="AJ40" s="14">
        <f ca="1">(((COUNTIFS(SWISSW!$I:$I,TOTAL_MATCHUP!$A40,SWISSW!$J:$J,TOTAL_MATCHUP!AJ$1,SWISSW!$F:$F,"Won")+COUNTIFS(SWISSW!$I:$I,TOTAL_MATCHUP!AJ$1,SWISSW!$J:$J,TOTAL_MATCHUP!$A40,SWISSW!$F:$F,"Lost")))+((COUNTIFS(SWISSW!$I:$I,TOTAL_MATCHUP!$A40,SWISSW!$J:$J,TOTAL_MATCHUP!AJ$1,SWISSW!$F:$F,"Lost")+COUNTIFS(SWISSW!$I:$I,TOTAL_MATCHUP!AJ$1,SWISSW!$J:$J,TOTAL_MATCHUP!$A40,SWISSW!$F:$F,"Won"))))*IF(ROW()=COLUMN(),0,1)</f>
        <v>0</v>
      </c>
      <c r="AK40" s="14">
        <f ca="1">(((COUNTIFS(SWISSW!$I:$I,TOTAL_MATCHUP!$A40,SWISSW!$J:$J,TOTAL_MATCHUP!AK$1,SWISSW!$F:$F,"Won")+COUNTIFS(SWISSW!$I:$I,TOTAL_MATCHUP!AK$1,SWISSW!$J:$J,TOTAL_MATCHUP!$A40,SWISSW!$F:$F,"Lost")))+((COUNTIFS(SWISSW!$I:$I,TOTAL_MATCHUP!$A40,SWISSW!$J:$J,TOTAL_MATCHUP!AK$1,SWISSW!$F:$F,"Lost")+COUNTIFS(SWISSW!$I:$I,TOTAL_MATCHUP!AK$1,SWISSW!$J:$J,TOTAL_MATCHUP!$A40,SWISSW!$F:$F,"Won"))))*IF(ROW()=COLUMN(),0,1)</f>
        <v>0</v>
      </c>
      <c r="AL40" s="14">
        <f ca="1">(((COUNTIFS(SWISSW!$I:$I,TOTAL_MATCHUP!$A40,SWISSW!$J:$J,TOTAL_MATCHUP!AL$1,SWISSW!$F:$F,"Won")+COUNTIFS(SWISSW!$I:$I,TOTAL_MATCHUP!AL$1,SWISSW!$J:$J,TOTAL_MATCHUP!$A40,SWISSW!$F:$F,"Lost")))+((COUNTIFS(SWISSW!$I:$I,TOTAL_MATCHUP!$A40,SWISSW!$J:$J,TOTAL_MATCHUP!AL$1,SWISSW!$F:$F,"Lost")+COUNTIFS(SWISSW!$I:$I,TOTAL_MATCHUP!AL$1,SWISSW!$J:$J,TOTAL_MATCHUP!$A40,SWISSW!$F:$F,"Won"))))*IF(ROW()=COLUMN(),0,1)</f>
        <v>0</v>
      </c>
      <c r="AM40" s="14">
        <f ca="1">(((COUNTIFS(SWISSW!$I:$I,TOTAL_MATCHUP!$A40,SWISSW!$J:$J,TOTAL_MATCHUP!AM$1,SWISSW!$F:$F,"Won")+COUNTIFS(SWISSW!$I:$I,TOTAL_MATCHUP!AM$1,SWISSW!$J:$J,TOTAL_MATCHUP!$A40,SWISSW!$F:$F,"Lost")))+((COUNTIFS(SWISSW!$I:$I,TOTAL_MATCHUP!$A40,SWISSW!$J:$J,TOTAL_MATCHUP!AM$1,SWISSW!$F:$F,"Lost")+COUNTIFS(SWISSW!$I:$I,TOTAL_MATCHUP!AM$1,SWISSW!$J:$J,TOTAL_MATCHUP!$A40,SWISSW!$F:$F,"Won"))))*IF(ROW()=COLUMN(),0,1)</f>
        <v>0</v>
      </c>
      <c r="AN40" s="14">
        <f ca="1">(((COUNTIFS(SWISSW!$I:$I,TOTAL_MATCHUP!$A40,SWISSW!$J:$J,TOTAL_MATCHUP!AN$1,SWISSW!$F:$F,"Won")+COUNTIFS(SWISSW!$I:$I,TOTAL_MATCHUP!AN$1,SWISSW!$J:$J,TOTAL_MATCHUP!$A40,SWISSW!$F:$F,"Lost")))+((COUNTIFS(SWISSW!$I:$I,TOTAL_MATCHUP!$A40,SWISSW!$J:$J,TOTAL_MATCHUP!AN$1,SWISSW!$F:$F,"Lost")+COUNTIFS(SWISSW!$I:$I,TOTAL_MATCHUP!AN$1,SWISSW!$J:$J,TOTAL_MATCHUP!$A40,SWISSW!$F:$F,"Won"))))*IF(ROW()=COLUMN(),0,1)</f>
        <v>0</v>
      </c>
      <c r="AO40" s="14">
        <f ca="1">(((COUNTIFS(SWISSW!$I:$I,TOTAL_MATCHUP!$A40,SWISSW!$J:$J,TOTAL_MATCHUP!AO$1,SWISSW!$F:$F,"Won")+COUNTIFS(SWISSW!$I:$I,TOTAL_MATCHUP!AO$1,SWISSW!$J:$J,TOTAL_MATCHUP!$A40,SWISSW!$F:$F,"Lost")))+((COUNTIFS(SWISSW!$I:$I,TOTAL_MATCHUP!$A40,SWISSW!$J:$J,TOTAL_MATCHUP!AO$1,SWISSW!$F:$F,"Lost")+COUNTIFS(SWISSW!$I:$I,TOTAL_MATCHUP!AO$1,SWISSW!$J:$J,TOTAL_MATCHUP!$A40,SWISSW!$F:$F,"Won"))))*IF(ROW()=COLUMN(),0,1)</f>
        <v>0</v>
      </c>
      <c r="AP40" s="14">
        <f ca="1">(((COUNTIFS(SWISSW!$I:$I,TOTAL_MATCHUP!$A40,SWISSW!$J:$J,TOTAL_MATCHUP!AP$1,SWISSW!$F:$F,"Won")+COUNTIFS(SWISSW!$I:$I,TOTAL_MATCHUP!AP$1,SWISSW!$J:$J,TOTAL_MATCHUP!$A40,SWISSW!$F:$F,"Lost")))+((COUNTIFS(SWISSW!$I:$I,TOTAL_MATCHUP!$A40,SWISSW!$J:$J,TOTAL_MATCHUP!AP$1,SWISSW!$F:$F,"Lost")+COUNTIFS(SWISSW!$I:$I,TOTAL_MATCHUP!AP$1,SWISSW!$J:$J,TOTAL_MATCHUP!$A40,SWISSW!$F:$F,"Won"))))*IF(ROW()=COLUMN(),0,1)</f>
        <v>0</v>
      </c>
      <c r="AQ40" s="14">
        <f ca="1">(((COUNTIFS(SWISSW!$I:$I,TOTAL_MATCHUP!$A40,SWISSW!$J:$J,TOTAL_MATCHUP!AQ$1,SWISSW!$F:$F,"Won")+COUNTIFS(SWISSW!$I:$I,TOTAL_MATCHUP!AQ$1,SWISSW!$J:$J,TOTAL_MATCHUP!$A40,SWISSW!$F:$F,"Lost")))+((COUNTIFS(SWISSW!$I:$I,TOTAL_MATCHUP!$A40,SWISSW!$J:$J,TOTAL_MATCHUP!AQ$1,SWISSW!$F:$F,"Lost")+COUNTIFS(SWISSW!$I:$I,TOTAL_MATCHUP!AQ$1,SWISSW!$J:$J,TOTAL_MATCHUP!$A40,SWISSW!$F:$F,"Won"))))*IF(ROW()=COLUMN(),0,1)</f>
        <v>1</v>
      </c>
      <c r="AR40" s="14">
        <f ca="1">(((COUNTIFS(SWISSW!$I:$I,TOTAL_MATCHUP!$A40,SWISSW!$J:$J,TOTAL_MATCHUP!AR$1,SWISSW!$F:$F,"Won")+COUNTIFS(SWISSW!$I:$I,TOTAL_MATCHUP!AR$1,SWISSW!$J:$J,TOTAL_MATCHUP!$A40,SWISSW!$F:$F,"Lost")))+((COUNTIFS(SWISSW!$I:$I,TOTAL_MATCHUP!$A40,SWISSW!$J:$J,TOTAL_MATCHUP!AR$1,SWISSW!$F:$F,"Lost")+COUNTIFS(SWISSW!$I:$I,TOTAL_MATCHUP!AR$1,SWISSW!$J:$J,TOTAL_MATCHUP!$A40,SWISSW!$F:$F,"Won"))))*IF(ROW()=COLUMN(),0,1)</f>
        <v>0</v>
      </c>
      <c r="AS40" s="14">
        <f ca="1">(((COUNTIFS(SWISSW!$I:$I,TOTAL_MATCHUP!$A40,SWISSW!$J:$J,TOTAL_MATCHUP!AS$1,SWISSW!$F:$F,"Won")+COUNTIFS(SWISSW!$I:$I,TOTAL_MATCHUP!AS$1,SWISSW!$J:$J,TOTAL_MATCHUP!$A40,SWISSW!$F:$F,"Lost")))+((COUNTIFS(SWISSW!$I:$I,TOTAL_MATCHUP!$A40,SWISSW!$J:$J,TOTAL_MATCHUP!AS$1,SWISSW!$F:$F,"Lost")+COUNTIFS(SWISSW!$I:$I,TOTAL_MATCHUP!AS$1,SWISSW!$J:$J,TOTAL_MATCHUP!$A40,SWISSW!$F:$F,"Won"))))*IF(ROW()=COLUMN(),0,1)</f>
        <v>0</v>
      </c>
      <c r="AT40" s="14">
        <f ca="1">(((COUNTIFS(SWISSW!$I:$I,TOTAL_MATCHUP!$A40,SWISSW!$J:$J,TOTAL_MATCHUP!AT$1,SWISSW!$F:$F,"Won")+COUNTIFS(SWISSW!$I:$I,TOTAL_MATCHUP!AT$1,SWISSW!$J:$J,TOTAL_MATCHUP!$A40,SWISSW!$F:$F,"Lost")))+((COUNTIFS(SWISSW!$I:$I,TOTAL_MATCHUP!$A40,SWISSW!$J:$J,TOTAL_MATCHUP!AT$1,SWISSW!$F:$F,"Lost")+COUNTIFS(SWISSW!$I:$I,TOTAL_MATCHUP!AT$1,SWISSW!$J:$J,TOTAL_MATCHUP!$A40,SWISSW!$F:$F,"Won"))))*IF(ROW()=COLUMN(),0,1)</f>
        <v>0</v>
      </c>
      <c r="AU40" s="14">
        <f ca="1">(((COUNTIFS(SWISSW!$I:$I,TOTAL_MATCHUP!$A40,SWISSW!$J:$J,TOTAL_MATCHUP!AU$1,SWISSW!$F:$F,"Won")+COUNTIFS(SWISSW!$I:$I,TOTAL_MATCHUP!AU$1,SWISSW!$J:$J,TOTAL_MATCHUP!$A40,SWISSW!$F:$F,"Lost")))+((COUNTIFS(SWISSW!$I:$I,TOTAL_MATCHUP!$A40,SWISSW!$J:$J,TOTAL_MATCHUP!AU$1,SWISSW!$F:$F,"Lost")+COUNTIFS(SWISSW!$I:$I,TOTAL_MATCHUP!AU$1,SWISSW!$J:$J,TOTAL_MATCHUP!$A40,SWISSW!$F:$F,"Won"))))*IF(ROW()=COLUMN(),0,1)</f>
        <v>1</v>
      </c>
      <c r="AV40" s="14">
        <f ca="1">(((COUNTIFS(SWISSW!$I:$I,TOTAL_MATCHUP!$A40,SWISSW!$J:$J,TOTAL_MATCHUP!AV$1,SWISSW!$F:$F,"Won")+COUNTIFS(SWISSW!$I:$I,TOTAL_MATCHUP!AV$1,SWISSW!$J:$J,TOTAL_MATCHUP!$A40,SWISSW!$F:$F,"Lost")))+((COUNTIFS(SWISSW!$I:$I,TOTAL_MATCHUP!$A40,SWISSW!$J:$J,TOTAL_MATCHUP!AV$1,SWISSW!$F:$F,"Lost")+COUNTIFS(SWISSW!$I:$I,TOTAL_MATCHUP!AV$1,SWISSW!$J:$J,TOTAL_MATCHUP!$A40,SWISSW!$F:$F,"Won"))))*IF(ROW()=COLUMN(),0,1)</f>
        <v>0</v>
      </c>
      <c r="AW40" s="14">
        <f ca="1">(((COUNTIFS(SWISSW!$I:$I,TOTAL_MATCHUP!$A40,SWISSW!$J:$J,TOTAL_MATCHUP!AW$1,SWISSW!$F:$F,"Won")+COUNTIFS(SWISSW!$I:$I,TOTAL_MATCHUP!AW$1,SWISSW!$J:$J,TOTAL_MATCHUP!$A40,SWISSW!$F:$F,"Lost")))+((COUNTIFS(SWISSW!$I:$I,TOTAL_MATCHUP!$A40,SWISSW!$J:$J,TOTAL_MATCHUP!AW$1,SWISSW!$F:$F,"Lost")+COUNTIFS(SWISSW!$I:$I,TOTAL_MATCHUP!AW$1,SWISSW!$J:$J,TOTAL_MATCHUP!$A40,SWISSW!$F:$F,"Won"))))*IF(ROW()=COLUMN(),0,1)</f>
        <v>0</v>
      </c>
      <c r="AX40" s="14">
        <f ca="1">(((COUNTIFS(SWISSW!$I:$I,TOTAL_MATCHUP!$A40,SWISSW!$J:$J,TOTAL_MATCHUP!AX$1,SWISSW!$F:$F,"Won")+COUNTIFS(SWISSW!$I:$I,TOTAL_MATCHUP!AX$1,SWISSW!$J:$J,TOTAL_MATCHUP!$A40,SWISSW!$F:$F,"Lost")))+((COUNTIFS(SWISSW!$I:$I,TOTAL_MATCHUP!$A40,SWISSW!$J:$J,TOTAL_MATCHUP!AX$1,SWISSW!$F:$F,"Lost")+COUNTIFS(SWISSW!$I:$I,TOTAL_MATCHUP!AX$1,SWISSW!$J:$J,TOTAL_MATCHUP!$A40,SWISSW!$F:$F,"Won"))))*IF(ROW()=COLUMN(),0,1)</f>
        <v>0</v>
      </c>
      <c r="AY40" s="14">
        <f ca="1">(((COUNTIFS(SWISSW!$I:$I,TOTAL_MATCHUP!$A40,SWISSW!$J:$J,TOTAL_MATCHUP!AY$1,SWISSW!$F:$F,"Won")+COUNTIFS(SWISSW!$I:$I,TOTAL_MATCHUP!AY$1,SWISSW!$J:$J,TOTAL_MATCHUP!$A40,SWISSW!$F:$F,"Lost")))+((COUNTIFS(SWISSW!$I:$I,TOTAL_MATCHUP!$A40,SWISSW!$J:$J,TOTAL_MATCHUP!AY$1,SWISSW!$F:$F,"Lost")+COUNTIFS(SWISSW!$I:$I,TOTAL_MATCHUP!AY$1,SWISSW!$J:$J,TOTAL_MATCHUP!$A40,SWISSW!$F:$F,"Won"))))*IF(ROW()=COLUMN(),0,1)</f>
        <v>0</v>
      </c>
      <c r="AZ40" s="14">
        <f ca="1">(((COUNTIFS(SWISSW!$I:$I,TOTAL_MATCHUP!$A40,SWISSW!$J:$J,TOTAL_MATCHUP!AZ$1,SWISSW!$F:$F,"Won")+COUNTIFS(SWISSW!$I:$I,TOTAL_MATCHUP!AZ$1,SWISSW!$J:$J,TOTAL_MATCHUP!$A40,SWISSW!$F:$F,"Lost")))+((COUNTIFS(SWISSW!$I:$I,TOTAL_MATCHUP!$A40,SWISSW!$J:$J,TOTAL_MATCHUP!AZ$1,SWISSW!$F:$F,"Lost")+COUNTIFS(SWISSW!$I:$I,TOTAL_MATCHUP!AZ$1,SWISSW!$J:$J,TOTAL_MATCHUP!$A40,SWISSW!$F:$F,"Won"))))*IF(ROW()=COLUMN(),0,1)</f>
        <v>0</v>
      </c>
      <c r="BA40" s="14">
        <f ca="1">(((COUNTIFS(SWISSW!$I:$I,TOTAL_MATCHUP!$A40,SWISSW!$J:$J,TOTAL_MATCHUP!BA$1,SWISSW!$F:$F,"Won")+COUNTIFS(SWISSW!$I:$I,TOTAL_MATCHUP!BA$1,SWISSW!$J:$J,TOTAL_MATCHUP!$A40,SWISSW!$F:$F,"Lost")))+((COUNTIFS(SWISSW!$I:$I,TOTAL_MATCHUP!$A40,SWISSW!$J:$J,TOTAL_MATCHUP!BA$1,SWISSW!$F:$F,"Lost")+COUNTIFS(SWISSW!$I:$I,TOTAL_MATCHUP!BA$1,SWISSW!$J:$J,TOTAL_MATCHUP!$A40,SWISSW!$F:$F,"Won"))))*IF(ROW()=COLUMN(),0,1)</f>
        <v>0</v>
      </c>
      <c r="BB40" s="14">
        <f ca="1">(((COUNTIFS(SWISSW!$I:$I,TOTAL_MATCHUP!$A40,SWISSW!$J:$J,TOTAL_MATCHUP!BB$1,SWISSW!$F:$F,"Won")+COUNTIFS(SWISSW!$I:$I,TOTAL_MATCHUP!BB$1,SWISSW!$J:$J,TOTAL_MATCHUP!$A40,SWISSW!$F:$F,"Lost")))+((COUNTIFS(SWISSW!$I:$I,TOTAL_MATCHUP!$A40,SWISSW!$J:$J,TOTAL_MATCHUP!BB$1,SWISSW!$F:$F,"Lost")+COUNTIFS(SWISSW!$I:$I,TOTAL_MATCHUP!BB$1,SWISSW!$J:$J,TOTAL_MATCHUP!$A40,SWISSW!$F:$F,"Won"))))*IF(ROW()=COLUMN(),0,1)</f>
        <v>0</v>
      </c>
      <c r="BC40" s="14">
        <f ca="1">(((COUNTIFS(SWISSW!$I:$I,TOTAL_MATCHUP!$A40,SWISSW!$J:$J,TOTAL_MATCHUP!BC$1,SWISSW!$F:$F,"Won")+COUNTIFS(SWISSW!$I:$I,TOTAL_MATCHUP!BC$1,SWISSW!$J:$J,TOTAL_MATCHUP!$A40,SWISSW!$F:$F,"Lost")))+((COUNTIFS(SWISSW!$I:$I,TOTAL_MATCHUP!$A40,SWISSW!$J:$J,TOTAL_MATCHUP!BC$1,SWISSW!$F:$F,"Lost")+COUNTIFS(SWISSW!$I:$I,TOTAL_MATCHUP!BC$1,SWISSW!$J:$J,TOTAL_MATCHUP!$A40,SWISSW!$F:$F,"Won"))))*IF(ROW()=COLUMN(),0,1)</f>
        <v>0</v>
      </c>
      <c r="BD40" s="14">
        <f ca="1">(((COUNTIFS(SWISSW!$I:$I,TOTAL_MATCHUP!$A40,SWISSW!$J:$J,TOTAL_MATCHUP!BD$1,SWISSW!$F:$F,"Won")+COUNTIFS(SWISSW!$I:$I,TOTAL_MATCHUP!BD$1,SWISSW!$J:$J,TOTAL_MATCHUP!$A40,SWISSW!$F:$F,"Lost")))+((COUNTIFS(SWISSW!$I:$I,TOTAL_MATCHUP!$A40,SWISSW!$J:$J,TOTAL_MATCHUP!BD$1,SWISSW!$F:$F,"Lost")+COUNTIFS(SWISSW!$I:$I,TOTAL_MATCHUP!BD$1,SWISSW!$J:$J,TOTAL_MATCHUP!$A40,SWISSW!$F:$F,"Won"))))*IF(ROW()=COLUMN(),0,1)</f>
        <v>0</v>
      </c>
      <c r="BE40" s="14">
        <f ca="1">(((COUNTIFS(SWISSW!$I:$I,TOTAL_MATCHUP!$A40,SWISSW!$J:$J,TOTAL_MATCHUP!BE$1,SWISSW!$F:$F,"Won")+COUNTIFS(SWISSW!$I:$I,TOTAL_MATCHUP!BE$1,SWISSW!$J:$J,TOTAL_MATCHUP!$A40,SWISSW!$F:$F,"Lost")))+((COUNTIFS(SWISSW!$I:$I,TOTAL_MATCHUP!$A40,SWISSW!$J:$J,TOTAL_MATCHUP!BE$1,SWISSW!$F:$F,"Lost")+COUNTIFS(SWISSW!$I:$I,TOTAL_MATCHUP!BE$1,SWISSW!$J:$J,TOTAL_MATCHUP!$A40,SWISSW!$F:$F,"Won"))))*IF(ROW()=COLUMN(),0,1)</f>
        <v>0</v>
      </c>
      <c r="BF40" s="14">
        <f ca="1">(((COUNTIFS(SWISSW!$I:$I,TOTAL_MATCHUP!$A40,SWISSW!$J:$J,TOTAL_MATCHUP!BF$1,SWISSW!$F:$F,"Won")+COUNTIFS(SWISSW!$I:$I,TOTAL_MATCHUP!BF$1,SWISSW!$J:$J,TOTAL_MATCHUP!$A40,SWISSW!$F:$F,"Lost")))+((COUNTIFS(SWISSW!$I:$I,TOTAL_MATCHUP!$A40,SWISSW!$J:$J,TOTAL_MATCHUP!BF$1,SWISSW!$F:$F,"Lost")+COUNTIFS(SWISSW!$I:$I,TOTAL_MATCHUP!BF$1,SWISSW!$J:$J,TOTAL_MATCHUP!$A40,SWISSW!$F:$F,"Won"))))*IF(ROW()=COLUMN(),0,1)</f>
        <v>0</v>
      </c>
    </row>
    <row r="41" spans="1:58" ht="55" customHeight="1" x14ac:dyDescent="0.3">
      <c r="A41" s="3" t="str">
        <f ca="1">MATCHUP!A41</f>
        <v>Slivers</v>
      </c>
      <c r="B41" s="14">
        <f ca="1">(((COUNTIFS(SWISSW!$I:$I,TOTAL_MATCHUP!$A41,SWISSW!$J:$J,TOTAL_MATCHUP!B$1,SWISSW!$F:$F,"Won")+COUNTIFS(SWISSW!$I:$I,TOTAL_MATCHUP!B$1,SWISSW!$J:$J,TOTAL_MATCHUP!$A41,SWISSW!$F:$F,"Lost")))+((COUNTIFS(SWISSW!$I:$I,TOTAL_MATCHUP!$A41,SWISSW!$J:$J,TOTAL_MATCHUP!B$1,SWISSW!$F:$F,"Lost")+COUNTIFS(SWISSW!$I:$I,TOTAL_MATCHUP!B$1,SWISSW!$J:$J,TOTAL_MATCHUP!$A41,SWISSW!$F:$F,"Won"))))*IF(ROW()=COLUMN(),0,1)</f>
        <v>3</v>
      </c>
      <c r="C41" s="14">
        <f ca="1">(((COUNTIFS(SWISSW!$I:$I,TOTAL_MATCHUP!$A41,SWISSW!$J:$J,TOTAL_MATCHUP!C$1,SWISSW!$F:$F,"Won")+COUNTIFS(SWISSW!$I:$I,TOTAL_MATCHUP!C$1,SWISSW!$J:$J,TOTAL_MATCHUP!$A41,SWISSW!$F:$F,"Lost")))+((COUNTIFS(SWISSW!$I:$I,TOTAL_MATCHUP!$A41,SWISSW!$J:$J,TOTAL_MATCHUP!C$1,SWISSW!$F:$F,"Lost")+COUNTIFS(SWISSW!$I:$I,TOTAL_MATCHUP!C$1,SWISSW!$J:$J,TOTAL_MATCHUP!$A41,SWISSW!$F:$F,"Won"))))*IF(ROW()=COLUMN(),0,1)</f>
        <v>2</v>
      </c>
      <c r="D41" s="14">
        <f ca="1">(((COUNTIFS(SWISSW!$I:$I,TOTAL_MATCHUP!$A41,SWISSW!$J:$J,TOTAL_MATCHUP!D$1,SWISSW!$F:$F,"Won")+COUNTIFS(SWISSW!$I:$I,TOTAL_MATCHUP!D$1,SWISSW!$J:$J,TOTAL_MATCHUP!$A41,SWISSW!$F:$F,"Lost")))+((COUNTIFS(SWISSW!$I:$I,TOTAL_MATCHUP!$A41,SWISSW!$J:$J,TOTAL_MATCHUP!D$1,SWISSW!$F:$F,"Lost")+COUNTIFS(SWISSW!$I:$I,TOTAL_MATCHUP!D$1,SWISSW!$J:$J,TOTAL_MATCHUP!$A41,SWISSW!$F:$F,"Won"))))*IF(ROW()=COLUMN(),0,1)</f>
        <v>2</v>
      </c>
      <c r="E41" s="14">
        <f ca="1">(((COUNTIFS(SWISSW!$I:$I,TOTAL_MATCHUP!$A41,SWISSW!$J:$J,TOTAL_MATCHUP!E$1,SWISSW!$F:$F,"Won")+COUNTIFS(SWISSW!$I:$I,TOTAL_MATCHUP!E$1,SWISSW!$J:$J,TOTAL_MATCHUP!$A41,SWISSW!$F:$F,"Lost")))+((COUNTIFS(SWISSW!$I:$I,TOTAL_MATCHUP!$A41,SWISSW!$J:$J,TOTAL_MATCHUP!E$1,SWISSW!$F:$F,"Lost")+COUNTIFS(SWISSW!$I:$I,TOTAL_MATCHUP!E$1,SWISSW!$J:$J,TOTAL_MATCHUP!$A41,SWISSW!$F:$F,"Won"))))*IF(ROW()=COLUMN(),0,1)</f>
        <v>0</v>
      </c>
      <c r="F41" s="14">
        <f ca="1">(((COUNTIFS(SWISSW!$I:$I,TOTAL_MATCHUP!$A41,SWISSW!$J:$J,TOTAL_MATCHUP!F$1,SWISSW!$F:$F,"Won")+COUNTIFS(SWISSW!$I:$I,TOTAL_MATCHUP!F$1,SWISSW!$J:$J,TOTAL_MATCHUP!$A41,SWISSW!$F:$F,"Lost")))+((COUNTIFS(SWISSW!$I:$I,TOTAL_MATCHUP!$A41,SWISSW!$J:$J,TOTAL_MATCHUP!F$1,SWISSW!$F:$F,"Lost")+COUNTIFS(SWISSW!$I:$I,TOTAL_MATCHUP!F$1,SWISSW!$J:$J,TOTAL_MATCHUP!$A41,SWISSW!$F:$F,"Won"))))*IF(ROW()=COLUMN(),0,1)</f>
        <v>1</v>
      </c>
      <c r="G41" s="14">
        <f ca="1">(((COUNTIFS(SWISSW!$I:$I,TOTAL_MATCHUP!$A41,SWISSW!$J:$J,TOTAL_MATCHUP!G$1,SWISSW!$F:$F,"Won")+COUNTIFS(SWISSW!$I:$I,TOTAL_MATCHUP!G$1,SWISSW!$J:$J,TOTAL_MATCHUP!$A41,SWISSW!$F:$F,"Lost")))+((COUNTIFS(SWISSW!$I:$I,TOTAL_MATCHUP!$A41,SWISSW!$J:$J,TOTAL_MATCHUP!G$1,SWISSW!$F:$F,"Lost")+COUNTIFS(SWISSW!$I:$I,TOTAL_MATCHUP!G$1,SWISSW!$J:$J,TOTAL_MATCHUP!$A41,SWISSW!$F:$F,"Won"))))*IF(ROW()=COLUMN(),0,1)</f>
        <v>1</v>
      </c>
      <c r="H41" s="14">
        <f ca="1">(((COUNTIFS(SWISSW!$I:$I,TOTAL_MATCHUP!$A41,SWISSW!$J:$J,TOTAL_MATCHUP!H$1,SWISSW!$F:$F,"Won")+COUNTIFS(SWISSW!$I:$I,TOTAL_MATCHUP!H$1,SWISSW!$J:$J,TOTAL_MATCHUP!$A41,SWISSW!$F:$F,"Lost")))+((COUNTIFS(SWISSW!$I:$I,TOTAL_MATCHUP!$A41,SWISSW!$J:$J,TOTAL_MATCHUP!H$1,SWISSW!$F:$F,"Lost")+COUNTIFS(SWISSW!$I:$I,TOTAL_MATCHUP!H$1,SWISSW!$J:$J,TOTAL_MATCHUP!$A41,SWISSW!$F:$F,"Won"))))*IF(ROW()=COLUMN(),0,1)</f>
        <v>0</v>
      </c>
      <c r="I41" s="14">
        <f ca="1">(((COUNTIFS(SWISSW!$I:$I,TOTAL_MATCHUP!$A41,SWISSW!$J:$J,TOTAL_MATCHUP!I$1,SWISSW!$F:$F,"Won")+COUNTIFS(SWISSW!$I:$I,TOTAL_MATCHUP!I$1,SWISSW!$J:$J,TOTAL_MATCHUP!$A41,SWISSW!$F:$F,"Lost")))+((COUNTIFS(SWISSW!$I:$I,TOTAL_MATCHUP!$A41,SWISSW!$J:$J,TOTAL_MATCHUP!I$1,SWISSW!$F:$F,"Lost")+COUNTIFS(SWISSW!$I:$I,TOTAL_MATCHUP!I$1,SWISSW!$J:$J,TOTAL_MATCHUP!$A41,SWISSW!$F:$F,"Won"))))*IF(ROW()=COLUMN(),0,1)</f>
        <v>1</v>
      </c>
      <c r="J41" s="14">
        <f ca="1">(((COUNTIFS(SWISSW!$I:$I,TOTAL_MATCHUP!$A41,SWISSW!$J:$J,TOTAL_MATCHUP!J$1,SWISSW!$F:$F,"Won")+COUNTIFS(SWISSW!$I:$I,TOTAL_MATCHUP!J$1,SWISSW!$J:$J,TOTAL_MATCHUP!$A41,SWISSW!$F:$F,"Lost")))+((COUNTIFS(SWISSW!$I:$I,TOTAL_MATCHUP!$A41,SWISSW!$J:$J,TOTAL_MATCHUP!J$1,SWISSW!$F:$F,"Lost")+COUNTIFS(SWISSW!$I:$I,TOTAL_MATCHUP!J$1,SWISSW!$J:$J,TOTAL_MATCHUP!$A41,SWISSW!$F:$F,"Won"))))*IF(ROW()=COLUMN(),0,1)</f>
        <v>0</v>
      </c>
      <c r="K41" s="14">
        <f ca="1">(((COUNTIFS(SWISSW!$I:$I,TOTAL_MATCHUP!$A41,SWISSW!$J:$J,TOTAL_MATCHUP!K$1,SWISSW!$F:$F,"Won")+COUNTIFS(SWISSW!$I:$I,TOTAL_MATCHUP!K$1,SWISSW!$J:$J,TOTAL_MATCHUP!$A41,SWISSW!$F:$F,"Lost")))+((COUNTIFS(SWISSW!$I:$I,TOTAL_MATCHUP!$A41,SWISSW!$J:$J,TOTAL_MATCHUP!K$1,SWISSW!$F:$F,"Lost")+COUNTIFS(SWISSW!$I:$I,TOTAL_MATCHUP!K$1,SWISSW!$J:$J,TOTAL_MATCHUP!$A41,SWISSW!$F:$F,"Won"))))*IF(ROW()=COLUMN(),0,1)</f>
        <v>1</v>
      </c>
      <c r="L41" s="14">
        <f ca="1">(((COUNTIFS(SWISSW!$I:$I,TOTAL_MATCHUP!$A41,SWISSW!$J:$J,TOTAL_MATCHUP!L$1,SWISSW!$F:$F,"Won")+COUNTIFS(SWISSW!$I:$I,TOTAL_MATCHUP!L$1,SWISSW!$J:$J,TOTAL_MATCHUP!$A41,SWISSW!$F:$F,"Lost")))+((COUNTIFS(SWISSW!$I:$I,TOTAL_MATCHUP!$A41,SWISSW!$J:$J,TOTAL_MATCHUP!L$1,SWISSW!$F:$F,"Lost")+COUNTIFS(SWISSW!$I:$I,TOTAL_MATCHUP!L$1,SWISSW!$J:$J,TOTAL_MATCHUP!$A41,SWISSW!$F:$F,"Won"))))*IF(ROW()=COLUMN(),0,1)</f>
        <v>0</v>
      </c>
      <c r="M41" s="14">
        <f ca="1">(((COUNTIFS(SWISSW!$I:$I,TOTAL_MATCHUP!$A41,SWISSW!$J:$J,TOTAL_MATCHUP!M$1,SWISSW!$F:$F,"Won")+COUNTIFS(SWISSW!$I:$I,TOTAL_MATCHUP!M$1,SWISSW!$J:$J,TOTAL_MATCHUP!$A41,SWISSW!$F:$F,"Lost")))+((COUNTIFS(SWISSW!$I:$I,TOTAL_MATCHUP!$A41,SWISSW!$J:$J,TOTAL_MATCHUP!M$1,SWISSW!$F:$F,"Lost")+COUNTIFS(SWISSW!$I:$I,TOTAL_MATCHUP!M$1,SWISSW!$J:$J,TOTAL_MATCHUP!$A41,SWISSW!$F:$F,"Won"))))*IF(ROW()=COLUMN(),0,1)</f>
        <v>0</v>
      </c>
      <c r="N41" s="14">
        <f ca="1">(((COUNTIFS(SWISSW!$I:$I,TOTAL_MATCHUP!$A41,SWISSW!$J:$J,TOTAL_MATCHUP!N$1,SWISSW!$F:$F,"Won")+COUNTIFS(SWISSW!$I:$I,TOTAL_MATCHUP!N$1,SWISSW!$J:$J,TOTAL_MATCHUP!$A41,SWISSW!$F:$F,"Lost")))+((COUNTIFS(SWISSW!$I:$I,TOTAL_MATCHUP!$A41,SWISSW!$J:$J,TOTAL_MATCHUP!N$1,SWISSW!$F:$F,"Lost")+COUNTIFS(SWISSW!$I:$I,TOTAL_MATCHUP!N$1,SWISSW!$J:$J,TOTAL_MATCHUP!$A41,SWISSW!$F:$F,"Won"))))*IF(ROW()=COLUMN(),0,1)</f>
        <v>0</v>
      </c>
      <c r="O41" s="14">
        <f ca="1">(((COUNTIFS(SWISSW!$I:$I,TOTAL_MATCHUP!$A41,SWISSW!$J:$J,TOTAL_MATCHUP!O$1,SWISSW!$F:$F,"Won")+COUNTIFS(SWISSW!$I:$I,TOTAL_MATCHUP!O$1,SWISSW!$J:$J,TOTAL_MATCHUP!$A41,SWISSW!$F:$F,"Lost")))+((COUNTIFS(SWISSW!$I:$I,TOTAL_MATCHUP!$A41,SWISSW!$J:$J,TOTAL_MATCHUP!O$1,SWISSW!$F:$F,"Lost")+COUNTIFS(SWISSW!$I:$I,TOTAL_MATCHUP!O$1,SWISSW!$J:$J,TOTAL_MATCHUP!$A41,SWISSW!$F:$F,"Won"))))*IF(ROW()=COLUMN(),0,1)</f>
        <v>0</v>
      </c>
      <c r="P41" s="14">
        <f ca="1">(((COUNTIFS(SWISSW!$I:$I,TOTAL_MATCHUP!$A41,SWISSW!$J:$J,TOTAL_MATCHUP!P$1,SWISSW!$F:$F,"Won")+COUNTIFS(SWISSW!$I:$I,TOTAL_MATCHUP!P$1,SWISSW!$J:$J,TOTAL_MATCHUP!$A41,SWISSW!$F:$F,"Lost")))+((COUNTIFS(SWISSW!$I:$I,TOTAL_MATCHUP!$A41,SWISSW!$J:$J,TOTAL_MATCHUP!P$1,SWISSW!$F:$F,"Lost")+COUNTIFS(SWISSW!$I:$I,TOTAL_MATCHUP!P$1,SWISSW!$J:$J,TOTAL_MATCHUP!$A41,SWISSW!$F:$F,"Won"))))*IF(ROW()=COLUMN(),0,1)</f>
        <v>1</v>
      </c>
      <c r="Q41" s="14">
        <f ca="1">(((COUNTIFS(SWISSW!$I:$I,TOTAL_MATCHUP!$A41,SWISSW!$J:$J,TOTAL_MATCHUP!Q$1,SWISSW!$F:$F,"Won")+COUNTIFS(SWISSW!$I:$I,TOTAL_MATCHUP!Q$1,SWISSW!$J:$J,TOTAL_MATCHUP!$A41,SWISSW!$F:$F,"Lost")))+((COUNTIFS(SWISSW!$I:$I,TOTAL_MATCHUP!$A41,SWISSW!$J:$J,TOTAL_MATCHUP!Q$1,SWISSW!$F:$F,"Lost")+COUNTIFS(SWISSW!$I:$I,TOTAL_MATCHUP!Q$1,SWISSW!$J:$J,TOTAL_MATCHUP!$A41,SWISSW!$F:$F,"Won"))))*IF(ROW()=COLUMN(),0,1)</f>
        <v>0</v>
      </c>
      <c r="R41" s="14">
        <f ca="1">(((COUNTIFS(SWISSW!$I:$I,TOTAL_MATCHUP!$A41,SWISSW!$J:$J,TOTAL_MATCHUP!R$1,SWISSW!$F:$F,"Won")+COUNTIFS(SWISSW!$I:$I,TOTAL_MATCHUP!R$1,SWISSW!$J:$J,TOTAL_MATCHUP!$A41,SWISSW!$F:$F,"Lost")))+((COUNTIFS(SWISSW!$I:$I,TOTAL_MATCHUP!$A41,SWISSW!$J:$J,TOTAL_MATCHUP!R$1,SWISSW!$F:$F,"Lost")+COUNTIFS(SWISSW!$I:$I,TOTAL_MATCHUP!R$1,SWISSW!$J:$J,TOTAL_MATCHUP!$A41,SWISSW!$F:$F,"Won"))))*IF(ROW()=COLUMN(),0,1)</f>
        <v>0</v>
      </c>
      <c r="S41" s="14">
        <f ca="1">(((COUNTIFS(SWISSW!$I:$I,TOTAL_MATCHUP!$A41,SWISSW!$J:$J,TOTAL_MATCHUP!S$1,SWISSW!$F:$F,"Won")+COUNTIFS(SWISSW!$I:$I,TOTAL_MATCHUP!S$1,SWISSW!$J:$J,TOTAL_MATCHUP!$A41,SWISSW!$F:$F,"Lost")))+((COUNTIFS(SWISSW!$I:$I,TOTAL_MATCHUP!$A41,SWISSW!$J:$J,TOTAL_MATCHUP!S$1,SWISSW!$F:$F,"Lost")+COUNTIFS(SWISSW!$I:$I,TOTAL_MATCHUP!S$1,SWISSW!$J:$J,TOTAL_MATCHUP!$A41,SWISSW!$F:$F,"Won"))))*IF(ROW()=COLUMN(),0,1)</f>
        <v>0</v>
      </c>
      <c r="T41" s="14">
        <f ca="1">(((COUNTIFS(SWISSW!$I:$I,TOTAL_MATCHUP!$A41,SWISSW!$J:$J,TOTAL_MATCHUP!T$1,SWISSW!$F:$F,"Won")+COUNTIFS(SWISSW!$I:$I,TOTAL_MATCHUP!T$1,SWISSW!$J:$J,TOTAL_MATCHUP!$A41,SWISSW!$F:$F,"Lost")))+((COUNTIFS(SWISSW!$I:$I,TOTAL_MATCHUP!$A41,SWISSW!$J:$J,TOTAL_MATCHUP!T$1,SWISSW!$F:$F,"Lost")+COUNTIFS(SWISSW!$I:$I,TOTAL_MATCHUP!T$1,SWISSW!$J:$J,TOTAL_MATCHUP!$A41,SWISSW!$F:$F,"Won"))))*IF(ROW()=COLUMN(),0,1)</f>
        <v>1</v>
      </c>
      <c r="U41" s="14">
        <f ca="1">(((COUNTIFS(SWISSW!$I:$I,TOTAL_MATCHUP!$A41,SWISSW!$J:$J,TOTAL_MATCHUP!U$1,SWISSW!$F:$F,"Won")+COUNTIFS(SWISSW!$I:$I,TOTAL_MATCHUP!U$1,SWISSW!$J:$J,TOTAL_MATCHUP!$A41,SWISSW!$F:$F,"Lost")))+((COUNTIFS(SWISSW!$I:$I,TOTAL_MATCHUP!$A41,SWISSW!$J:$J,TOTAL_MATCHUP!U$1,SWISSW!$F:$F,"Lost")+COUNTIFS(SWISSW!$I:$I,TOTAL_MATCHUP!U$1,SWISSW!$J:$J,TOTAL_MATCHUP!$A41,SWISSW!$F:$F,"Won"))))*IF(ROW()=COLUMN(),0,1)</f>
        <v>1</v>
      </c>
      <c r="V41" s="14">
        <f ca="1">(((COUNTIFS(SWISSW!$I:$I,TOTAL_MATCHUP!$A41,SWISSW!$J:$J,TOTAL_MATCHUP!V$1,SWISSW!$F:$F,"Won")+COUNTIFS(SWISSW!$I:$I,TOTAL_MATCHUP!V$1,SWISSW!$J:$J,TOTAL_MATCHUP!$A41,SWISSW!$F:$F,"Lost")))+((COUNTIFS(SWISSW!$I:$I,TOTAL_MATCHUP!$A41,SWISSW!$J:$J,TOTAL_MATCHUP!V$1,SWISSW!$F:$F,"Lost")+COUNTIFS(SWISSW!$I:$I,TOTAL_MATCHUP!V$1,SWISSW!$J:$J,TOTAL_MATCHUP!$A41,SWISSW!$F:$F,"Won"))))*IF(ROW()=COLUMN(),0,1)</f>
        <v>0</v>
      </c>
      <c r="W41" s="14">
        <f ca="1">(((COUNTIFS(SWISSW!$I:$I,TOTAL_MATCHUP!$A41,SWISSW!$J:$J,TOTAL_MATCHUP!W$1,SWISSW!$F:$F,"Won")+COUNTIFS(SWISSW!$I:$I,TOTAL_MATCHUP!W$1,SWISSW!$J:$J,TOTAL_MATCHUP!$A41,SWISSW!$F:$F,"Lost")))+((COUNTIFS(SWISSW!$I:$I,TOTAL_MATCHUP!$A41,SWISSW!$J:$J,TOTAL_MATCHUP!W$1,SWISSW!$F:$F,"Lost")+COUNTIFS(SWISSW!$I:$I,TOTAL_MATCHUP!W$1,SWISSW!$J:$J,TOTAL_MATCHUP!$A41,SWISSW!$F:$F,"Won"))))*IF(ROW()=COLUMN(),0,1)</f>
        <v>0</v>
      </c>
      <c r="X41" s="14">
        <f ca="1">(((COUNTIFS(SWISSW!$I:$I,TOTAL_MATCHUP!$A41,SWISSW!$J:$J,TOTAL_MATCHUP!X$1,SWISSW!$F:$F,"Won")+COUNTIFS(SWISSW!$I:$I,TOTAL_MATCHUP!X$1,SWISSW!$J:$J,TOTAL_MATCHUP!$A41,SWISSW!$F:$F,"Lost")))+((COUNTIFS(SWISSW!$I:$I,TOTAL_MATCHUP!$A41,SWISSW!$J:$J,TOTAL_MATCHUP!X$1,SWISSW!$F:$F,"Lost")+COUNTIFS(SWISSW!$I:$I,TOTAL_MATCHUP!X$1,SWISSW!$J:$J,TOTAL_MATCHUP!$A41,SWISSW!$F:$F,"Won"))))*IF(ROW()=COLUMN(),0,1)</f>
        <v>0</v>
      </c>
      <c r="Y41" s="14">
        <f ca="1">(((COUNTIFS(SWISSW!$I:$I,TOTAL_MATCHUP!$A41,SWISSW!$J:$J,TOTAL_MATCHUP!Y$1,SWISSW!$F:$F,"Won")+COUNTIFS(SWISSW!$I:$I,TOTAL_MATCHUP!Y$1,SWISSW!$J:$J,TOTAL_MATCHUP!$A41,SWISSW!$F:$F,"Lost")))+((COUNTIFS(SWISSW!$I:$I,TOTAL_MATCHUP!$A41,SWISSW!$J:$J,TOTAL_MATCHUP!Y$1,SWISSW!$F:$F,"Lost")+COUNTIFS(SWISSW!$I:$I,TOTAL_MATCHUP!Y$1,SWISSW!$J:$J,TOTAL_MATCHUP!$A41,SWISSW!$F:$F,"Won"))))*IF(ROW()=COLUMN(),0,1)</f>
        <v>0</v>
      </c>
      <c r="Z41" s="14">
        <f ca="1">(((COUNTIFS(SWISSW!$I:$I,TOTAL_MATCHUP!$A41,SWISSW!$J:$J,TOTAL_MATCHUP!Z$1,SWISSW!$F:$F,"Won")+COUNTIFS(SWISSW!$I:$I,TOTAL_MATCHUP!Z$1,SWISSW!$J:$J,TOTAL_MATCHUP!$A41,SWISSW!$F:$F,"Lost")))+((COUNTIFS(SWISSW!$I:$I,TOTAL_MATCHUP!$A41,SWISSW!$J:$J,TOTAL_MATCHUP!Z$1,SWISSW!$F:$F,"Lost")+COUNTIFS(SWISSW!$I:$I,TOTAL_MATCHUP!Z$1,SWISSW!$J:$J,TOTAL_MATCHUP!$A41,SWISSW!$F:$F,"Won"))))*IF(ROW()=COLUMN(),0,1)</f>
        <v>0</v>
      </c>
      <c r="AA41" s="14">
        <f ca="1">(((COUNTIFS(SWISSW!$I:$I,TOTAL_MATCHUP!$A41,SWISSW!$J:$J,TOTAL_MATCHUP!AA$1,SWISSW!$F:$F,"Won")+COUNTIFS(SWISSW!$I:$I,TOTAL_MATCHUP!AA$1,SWISSW!$J:$J,TOTAL_MATCHUP!$A41,SWISSW!$F:$F,"Lost")))+((COUNTIFS(SWISSW!$I:$I,TOTAL_MATCHUP!$A41,SWISSW!$J:$J,TOTAL_MATCHUP!AA$1,SWISSW!$F:$F,"Lost")+COUNTIFS(SWISSW!$I:$I,TOTAL_MATCHUP!AA$1,SWISSW!$J:$J,TOTAL_MATCHUP!$A41,SWISSW!$F:$F,"Won"))))*IF(ROW()=COLUMN(),0,1)</f>
        <v>0</v>
      </c>
      <c r="AB41" s="14">
        <f ca="1">(((COUNTIFS(SWISSW!$I:$I,TOTAL_MATCHUP!$A41,SWISSW!$J:$J,TOTAL_MATCHUP!AB$1,SWISSW!$F:$F,"Won")+COUNTIFS(SWISSW!$I:$I,TOTAL_MATCHUP!AB$1,SWISSW!$J:$J,TOTAL_MATCHUP!$A41,SWISSW!$F:$F,"Lost")))+((COUNTIFS(SWISSW!$I:$I,TOTAL_MATCHUP!$A41,SWISSW!$J:$J,TOTAL_MATCHUP!AB$1,SWISSW!$F:$F,"Lost")+COUNTIFS(SWISSW!$I:$I,TOTAL_MATCHUP!AB$1,SWISSW!$J:$J,TOTAL_MATCHUP!$A41,SWISSW!$F:$F,"Won"))))*IF(ROW()=COLUMN(),0,1)</f>
        <v>0</v>
      </c>
      <c r="AC41" s="14">
        <f ca="1">(((COUNTIFS(SWISSW!$I:$I,TOTAL_MATCHUP!$A41,SWISSW!$J:$J,TOTAL_MATCHUP!AC$1,SWISSW!$F:$F,"Won")+COUNTIFS(SWISSW!$I:$I,TOTAL_MATCHUP!AC$1,SWISSW!$J:$J,TOTAL_MATCHUP!$A41,SWISSW!$F:$F,"Lost")))+((COUNTIFS(SWISSW!$I:$I,TOTAL_MATCHUP!$A41,SWISSW!$J:$J,TOTAL_MATCHUP!AC$1,SWISSW!$F:$F,"Lost")+COUNTIFS(SWISSW!$I:$I,TOTAL_MATCHUP!AC$1,SWISSW!$J:$J,TOTAL_MATCHUP!$A41,SWISSW!$F:$F,"Won"))))*IF(ROW()=COLUMN(),0,1)</f>
        <v>0</v>
      </c>
      <c r="AD41" s="14">
        <f ca="1">(((COUNTIFS(SWISSW!$I:$I,TOTAL_MATCHUP!$A41,SWISSW!$J:$J,TOTAL_MATCHUP!AD$1,SWISSW!$F:$F,"Won")+COUNTIFS(SWISSW!$I:$I,TOTAL_MATCHUP!AD$1,SWISSW!$J:$J,TOTAL_MATCHUP!$A41,SWISSW!$F:$F,"Lost")))+((COUNTIFS(SWISSW!$I:$I,TOTAL_MATCHUP!$A41,SWISSW!$J:$J,TOTAL_MATCHUP!AD$1,SWISSW!$F:$F,"Lost")+COUNTIFS(SWISSW!$I:$I,TOTAL_MATCHUP!AD$1,SWISSW!$J:$J,TOTAL_MATCHUP!$A41,SWISSW!$F:$F,"Won"))))*IF(ROW()=COLUMN(),0,1)</f>
        <v>0</v>
      </c>
      <c r="AE41" s="14">
        <f ca="1">(((COUNTIFS(SWISSW!$I:$I,TOTAL_MATCHUP!$A41,SWISSW!$J:$J,TOTAL_MATCHUP!AE$1,SWISSW!$F:$F,"Won")+COUNTIFS(SWISSW!$I:$I,TOTAL_MATCHUP!AE$1,SWISSW!$J:$J,TOTAL_MATCHUP!$A41,SWISSW!$F:$F,"Lost")))+((COUNTIFS(SWISSW!$I:$I,TOTAL_MATCHUP!$A41,SWISSW!$J:$J,TOTAL_MATCHUP!AE$1,SWISSW!$F:$F,"Lost")+COUNTIFS(SWISSW!$I:$I,TOTAL_MATCHUP!AE$1,SWISSW!$J:$J,TOTAL_MATCHUP!$A41,SWISSW!$F:$F,"Won"))))*IF(ROW()=COLUMN(),0,1)</f>
        <v>0</v>
      </c>
      <c r="AF41" s="14">
        <f ca="1">(((COUNTIFS(SWISSW!$I:$I,TOTAL_MATCHUP!$A41,SWISSW!$J:$J,TOTAL_MATCHUP!AF$1,SWISSW!$F:$F,"Won")+COUNTIFS(SWISSW!$I:$I,TOTAL_MATCHUP!AF$1,SWISSW!$J:$J,TOTAL_MATCHUP!$A41,SWISSW!$F:$F,"Lost")))+((COUNTIFS(SWISSW!$I:$I,TOTAL_MATCHUP!$A41,SWISSW!$J:$J,TOTAL_MATCHUP!AF$1,SWISSW!$F:$F,"Lost")+COUNTIFS(SWISSW!$I:$I,TOTAL_MATCHUP!AF$1,SWISSW!$J:$J,TOTAL_MATCHUP!$A41,SWISSW!$F:$F,"Won"))))*IF(ROW()=COLUMN(),0,1)</f>
        <v>1</v>
      </c>
      <c r="AG41" s="14">
        <f ca="1">(((COUNTIFS(SWISSW!$I:$I,TOTAL_MATCHUP!$A41,SWISSW!$J:$J,TOTAL_MATCHUP!AG$1,SWISSW!$F:$F,"Won")+COUNTIFS(SWISSW!$I:$I,TOTAL_MATCHUP!AG$1,SWISSW!$J:$J,TOTAL_MATCHUP!$A41,SWISSW!$F:$F,"Lost")))+((COUNTIFS(SWISSW!$I:$I,TOTAL_MATCHUP!$A41,SWISSW!$J:$J,TOTAL_MATCHUP!AG$1,SWISSW!$F:$F,"Lost")+COUNTIFS(SWISSW!$I:$I,TOTAL_MATCHUP!AG$1,SWISSW!$J:$J,TOTAL_MATCHUP!$A41,SWISSW!$F:$F,"Won"))))*IF(ROW()=COLUMN(),0,1)</f>
        <v>0</v>
      </c>
      <c r="AH41" s="14">
        <f ca="1">(((COUNTIFS(SWISSW!$I:$I,TOTAL_MATCHUP!$A41,SWISSW!$J:$J,TOTAL_MATCHUP!AH$1,SWISSW!$F:$F,"Won")+COUNTIFS(SWISSW!$I:$I,TOTAL_MATCHUP!AH$1,SWISSW!$J:$J,TOTAL_MATCHUP!$A41,SWISSW!$F:$F,"Lost")))+((COUNTIFS(SWISSW!$I:$I,TOTAL_MATCHUP!$A41,SWISSW!$J:$J,TOTAL_MATCHUP!AH$1,SWISSW!$F:$F,"Lost")+COUNTIFS(SWISSW!$I:$I,TOTAL_MATCHUP!AH$1,SWISSW!$J:$J,TOTAL_MATCHUP!$A41,SWISSW!$F:$F,"Won"))))*IF(ROW()=COLUMN(),0,1)</f>
        <v>0</v>
      </c>
      <c r="AI41" s="14">
        <f ca="1">(((COUNTIFS(SWISSW!$I:$I,TOTAL_MATCHUP!$A41,SWISSW!$J:$J,TOTAL_MATCHUP!AI$1,SWISSW!$F:$F,"Won")+COUNTIFS(SWISSW!$I:$I,TOTAL_MATCHUP!AI$1,SWISSW!$J:$J,TOTAL_MATCHUP!$A41,SWISSW!$F:$F,"Lost")))+((COUNTIFS(SWISSW!$I:$I,TOTAL_MATCHUP!$A41,SWISSW!$J:$J,TOTAL_MATCHUP!AI$1,SWISSW!$F:$F,"Lost")+COUNTIFS(SWISSW!$I:$I,TOTAL_MATCHUP!AI$1,SWISSW!$J:$J,TOTAL_MATCHUP!$A41,SWISSW!$F:$F,"Won"))))*IF(ROW()=COLUMN(),0,1)</f>
        <v>0</v>
      </c>
      <c r="AJ41" s="14">
        <f ca="1">(((COUNTIFS(SWISSW!$I:$I,TOTAL_MATCHUP!$A41,SWISSW!$J:$J,TOTAL_MATCHUP!AJ$1,SWISSW!$F:$F,"Won")+COUNTIFS(SWISSW!$I:$I,TOTAL_MATCHUP!AJ$1,SWISSW!$J:$J,TOTAL_MATCHUP!$A41,SWISSW!$F:$F,"Lost")))+((COUNTIFS(SWISSW!$I:$I,TOTAL_MATCHUP!$A41,SWISSW!$J:$J,TOTAL_MATCHUP!AJ$1,SWISSW!$F:$F,"Lost")+COUNTIFS(SWISSW!$I:$I,TOTAL_MATCHUP!AJ$1,SWISSW!$J:$J,TOTAL_MATCHUP!$A41,SWISSW!$F:$F,"Won"))))*IF(ROW()=COLUMN(),0,1)</f>
        <v>0</v>
      </c>
      <c r="AK41" s="14">
        <f ca="1">(((COUNTIFS(SWISSW!$I:$I,TOTAL_MATCHUP!$A41,SWISSW!$J:$J,TOTAL_MATCHUP!AK$1,SWISSW!$F:$F,"Won")+COUNTIFS(SWISSW!$I:$I,TOTAL_MATCHUP!AK$1,SWISSW!$J:$J,TOTAL_MATCHUP!$A41,SWISSW!$F:$F,"Lost")))+((COUNTIFS(SWISSW!$I:$I,TOTAL_MATCHUP!$A41,SWISSW!$J:$J,TOTAL_MATCHUP!AK$1,SWISSW!$F:$F,"Lost")+COUNTIFS(SWISSW!$I:$I,TOTAL_MATCHUP!AK$1,SWISSW!$J:$J,TOTAL_MATCHUP!$A41,SWISSW!$F:$F,"Won"))))*IF(ROW()=COLUMN(),0,1)</f>
        <v>0</v>
      </c>
      <c r="AL41" s="14">
        <f ca="1">(((COUNTIFS(SWISSW!$I:$I,TOTAL_MATCHUP!$A41,SWISSW!$J:$J,TOTAL_MATCHUP!AL$1,SWISSW!$F:$F,"Won")+COUNTIFS(SWISSW!$I:$I,TOTAL_MATCHUP!AL$1,SWISSW!$J:$J,TOTAL_MATCHUP!$A41,SWISSW!$F:$F,"Lost")))+((COUNTIFS(SWISSW!$I:$I,TOTAL_MATCHUP!$A41,SWISSW!$J:$J,TOTAL_MATCHUP!AL$1,SWISSW!$F:$F,"Lost")+COUNTIFS(SWISSW!$I:$I,TOTAL_MATCHUP!AL$1,SWISSW!$J:$J,TOTAL_MATCHUP!$A41,SWISSW!$F:$F,"Won"))))*IF(ROW()=COLUMN(),0,1)</f>
        <v>0</v>
      </c>
      <c r="AM41" s="14">
        <f ca="1">(((COUNTIFS(SWISSW!$I:$I,TOTAL_MATCHUP!$A41,SWISSW!$J:$J,TOTAL_MATCHUP!AM$1,SWISSW!$F:$F,"Won")+COUNTIFS(SWISSW!$I:$I,TOTAL_MATCHUP!AM$1,SWISSW!$J:$J,TOTAL_MATCHUP!$A41,SWISSW!$F:$F,"Lost")))+((COUNTIFS(SWISSW!$I:$I,TOTAL_MATCHUP!$A41,SWISSW!$J:$J,TOTAL_MATCHUP!AM$1,SWISSW!$F:$F,"Lost")+COUNTIFS(SWISSW!$I:$I,TOTAL_MATCHUP!AM$1,SWISSW!$J:$J,TOTAL_MATCHUP!$A41,SWISSW!$F:$F,"Won"))))*IF(ROW()=COLUMN(),0,1)</f>
        <v>0</v>
      </c>
      <c r="AN41" s="14">
        <f ca="1">(((COUNTIFS(SWISSW!$I:$I,TOTAL_MATCHUP!$A41,SWISSW!$J:$J,TOTAL_MATCHUP!AN$1,SWISSW!$F:$F,"Won")+COUNTIFS(SWISSW!$I:$I,TOTAL_MATCHUP!AN$1,SWISSW!$J:$J,TOTAL_MATCHUP!$A41,SWISSW!$F:$F,"Lost")))+((COUNTIFS(SWISSW!$I:$I,TOTAL_MATCHUP!$A41,SWISSW!$J:$J,TOTAL_MATCHUP!AN$1,SWISSW!$F:$F,"Lost")+COUNTIFS(SWISSW!$I:$I,TOTAL_MATCHUP!AN$1,SWISSW!$J:$J,TOTAL_MATCHUP!$A41,SWISSW!$F:$F,"Won"))))*IF(ROW()=COLUMN(),0,1)</f>
        <v>0</v>
      </c>
      <c r="AO41" s="14">
        <f ca="1">(((COUNTIFS(SWISSW!$I:$I,TOTAL_MATCHUP!$A41,SWISSW!$J:$J,TOTAL_MATCHUP!AO$1,SWISSW!$F:$F,"Won")+COUNTIFS(SWISSW!$I:$I,TOTAL_MATCHUP!AO$1,SWISSW!$J:$J,TOTAL_MATCHUP!$A41,SWISSW!$F:$F,"Lost")))+((COUNTIFS(SWISSW!$I:$I,TOTAL_MATCHUP!$A41,SWISSW!$J:$J,TOTAL_MATCHUP!AO$1,SWISSW!$F:$F,"Lost")+COUNTIFS(SWISSW!$I:$I,TOTAL_MATCHUP!AO$1,SWISSW!$J:$J,TOTAL_MATCHUP!$A41,SWISSW!$F:$F,"Won"))))*IF(ROW()=COLUMN(),0,1)</f>
        <v>0</v>
      </c>
      <c r="AP41" s="14">
        <f ca="1">(((COUNTIFS(SWISSW!$I:$I,TOTAL_MATCHUP!$A41,SWISSW!$J:$J,TOTAL_MATCHUP!AP$1,SWISSW!$F:$F,"Won")+COUNTIFS(SWISSW!$I:$I,TOTAL_MATCHUP!AP$1,SWISSW!$J:$J,TOTAL_MATCHUP!$A41,SWISSW!$F:$F,"Lost")))+((COUNTIFS(SWISSW!$I:$I,TOTAL_MATCHUP!$A41,SWISSW!$J:$J,TOTAL_MATCHUP!AP$1,SWISSW!$F:$F,"Lost")+COUNTIFS(SWISSW!$I:$I,TOTAL_MATCHUP!AP$1,SWISSW!$J:$J,TOTAL_MATCHUP!$A41,SWISSW!$F:$F,"Won"))))*IF(ROW()=COLUMN(),0,1)</f>
        <v>0</v>
      </c>
      <c r="AQ41" s="14">
        <f ca="1">(((COUNTIFS(SWISSW!$I:$I,TOTAL_MATCHUP!$A41,SWISSW!$J:$J,TOTAL_MATCHUP!AQ$1,SWISSW!$F:$F,"Won")+COUNTIFS(SWISSW!$I:$I,TOTAL_MATCHUP!AQ$1,SWISSW!$J:$J,TOTAL_MATCHUP!$A41,SWISSW!$F:$F,"Lost")))+((COUNTIFS(SWISSW!$I:$I,TOTAL_MATCHUP!$A41,SWISSW!$J:$J,TOTAL_MATCHUP!AQ$1,SWISSW!$F:$F,"Lost")+COUNTIFS(SWISSW!$I:$I,TOTAL_MATCHUP!AQ$1,SWISSW!$J:$J,TOTAL_MATCHUP!$A41,SWISSW!$F:$F,"Won"))))*IF(ROW()=COLUMN(),0,1)</f>
        <v>0</v>
      </c>
      <c r="AR41" s="14">
        <f ca="1">(((COUNTIFS(SWISSW!$I:$I,TOTAL_MATCHUP!$A41,SWISSW!$J:$J,TOTAL_MATCHUP!AR$1,SWISSW!$F:$F,"Won")+COUNTIFS(SWISSW!$I:$I,TOTAL_MATCHUP!AR$1,SWISSW!$J:$J,TOTAL_MATCHUP!$A41,SWISSW!$F:$F,"Lost")))+((COUNTIFS(SWISSW!$I:$I,TOTAL_MATCHUP!$A41,SWISSW!$J:$J,TOTAL_MATCHUP!AR$1,SWISSW!$F:$F,"Lost")+COUNTIFS(SWISSW!$I:$I,TOTAL_MATCHUP!AR$1,SWISSW!$J:$J,TOTAL_MATCHUP!$A41,SWISSW!$F:$F,"Won"))))*IF(ROW()=COLUMN(),0,1)</f>
        <v>0</v>
      </c>
      <c r="AS41" s="14">
        <f ca="1">(((COUNTIFS(SWISSW!$I:$I,TOTAL_MATCHUP!$A41,SWISSW!$J:$J,TOTAL_MATCHUP!AS$1,SWISSW!$F:$F,"Won")+COUNTIFS(SWISSW!$I:$I,TOTAL_MATCHUP!AS$1,SWISSW!$J:$J,TOTAL_MATCHUP!$A41,SWISSW!$F:$F,"Lost")))+((COUNTIFS(SWISSW!$I:$I,TOTAL_MATCHUP!$A41,SWISSW!$J:$J,TOTAL_MATCHUP!AS$1,SWISSW!$F:$F,"Lost")+COUNTIFS(SWISSW!$I:$I,TOTAL_MATCHUP!AS$1,SWISSW!$J:$J,TOTAL_MATCHUP!$A41,SWISSW!$F:$F,"Won"))))*IF(ROW()=COLUMN(),0,1)</f>
        <v>0</v>
      </c>
      <c r="AT41" s="14">
        <f ca="1">(((COUNTIFS(SWISSW!$I:$I,TOTAL_MATCHUP!$A41,SWISSW!$J:$J,TOTAL_MATCHUP!AT$1,SWISSW!$F:$F,"Won")+COUNTIFS(SWISSW!$I:$I,TOTAL_MATCHUP!AT$1,SWISSW!$J:$J,TOTAL_MATCHUP!$A41,SWISSW!$F:$F,"Lost")))+((COUNTIFS(SWISSW!$I:$I,TOTAL_MATCHUP!$A41,SWISSW!$J:$J,TOTAL_MATCHUP!AT$1,SWISSW!$F:$F,"Lost")+COUNTIFS(SWISSW!$I:$I,TOTAL_MATCHUP!AT$1,SWISSW!$J:$J,TOTAL_MATCHUP!$A41,SWISSW!$F:$F,"Won"))))*IF(ROW()=COLUMN(),0,1)</f>
        <v>0</v>
      </c>
      <c r="AU41" s="14">
        <f ca="1">(((COUNTIFS(SWISSW!$I:$I,TOTAL_MATCHUP!$A41,SWISSW!$J:$J,TOTAL_MATCHUP!AU$1,SWISSW!$F:$F,"Won")+COUNTIFS(SWISSW!$I:$I,TOTAL_MATCHUP!AU$1,SWISSW!$J:$J,TOTAL_MATCHUP!$A41,SWISSW!$F:$F,"Lost")))+((COUNTIFS(SWISSW!$I:$I,TOTAL_MATCHUP!$A41,SWISSW!$J:$J,TOTAL_MATCHUP!AU$1,SWISSW!$F:$F,"Lost")+COUNTIFS(SWISSW!$I:$I,TOTAL_MATCHUP!AU$1,SWISSW!$J:$J,TOTAL_MATCHUP!$A41,SWISSW!$F:$F,"Won"))))*IF(ROW()=COLUMN(),0,1)</f>
        <v>0</v>
      </c>
      <c r="AV41" s="14">
        <f ca="1">(((COUNTIFS(SWISSW!$I:$I,TOTAL_MATCHUP!$A41,SWISSW!$J:$J,TOTAL_MATCHUP!AV$1,SWISSW!$F:$F,"Won")+COUNTIFS(SWISSW!$I:$I,TOTAL_MATCHUP!AV$1,SWISSW!$J:$J,TOTAL_MATCHUP!$A41,SWISSW!$F:$F,"Lost")))+((COUNTIFS(SWISSW!$I:$I,TOTAL_MATCHUP!$A41,SWISSW!$J:$J,TOTAL_MATCHUP!AV$1,SWISSW!$F:$F,"Lost")+COUNTIFS(SWISSW!$I:$I,TOTAL_MATCHUP!AV$1,SWISSW!$J:$J,TOTAL_MATCHUP!$A41,SWISSW!$F:$F,"Won"))))*IF(ROW()=COLUMN(),0,1)</f>
        <v>1</v>
      </c>
      <c r="AW41" s="14">
        <f ca="1">(((COUNTIFS(SWISSW!$I:$I,TOTAL_MATCHUP!$A41,SWISSW!$J:$J,TOTAL_MATCHUP!AW$1,SWISSW!$F:$F,"Won")+COUNTIFS(SWISSW!$I:$I,TOTAL_MATCHUP!AW$1,SWISSW!$J:$J,TOTAL_MATCHUP!$A41,SWISSW!$F:$F,"Lost")))+((COUNTIFS(SWISSW!$I:$I,TOTAL_MATCHUP!$A41,SWISSW!$J:$J,TOTAL_MATCHUP!AW$1,SWISSW!$F:$F,"Lost")+COUNTIFS(SWISSW!$I:$I,TOTAL_MATCHUP!AW$1,SWISSW!$J:$J,TOTAL_MATCHUP!$A41,SWISSW!$F:$F,"Won"))))*IF(ROW()=COLUMN(),0,1)</f>
        <v>0</v>
      </c>
      <c r="AX41" s="14">
        <f ca="1">(((COUNTIFS(SWISSW!$I:$I,TOTAL_MATCHUP!$A41,SWISSW!$J:$J,TOTAL_MATCHUP!AX$1,SWISSW!$F:$F,"Won")+COUNTIFS(SWISSW!$I:$I,TOTAL_MATCHUP!AX$1,SWISSW!$J:$J,TOTAL_MATCHUP!$A41,SWISSW!$F:$F,"Lost")))+((COUNTIFS(SWISSW!$I:$I,TOTAL_MATCHUP!$A41,SWISSW!$J:$J,TOTAL_MATCHUP!AX$1,SWISSW!$F:$F,"Lost")+COUNTIFS(SWISSW!$I:$I,TOTAL_MATCHUP!AX$1,SWISSW!$J:$J,TOTAL_MATCHUP!$A41,SWISSW!$F:$F,"Won"))))*IF(ROW()=COLUMN(),0,1)</f>
        <v>0</v>
      </c>
      <c r="AY41" s="14">
        <f ca="1">(((COUNTIFS(SWISSW!$I:$I,TOTAL_MATCHUP!$A41,SWISSW!$J:$J,TOTAL_MATCHUP!AY$1,SWISSW!$F:$F,"Won")+COUNTIFS(SWISSW!$I:$I,TOTAL_MATCHUP!AY$1,SWISSW!$J:$J,TOTAL_MATCHUP!$A41,SWISSW!$F:$F,"Lost")))+((COUNTIFS(SWISSW!$I:$I,TOTAL_MATCHUP!$A41,SWISSW!$J:$J,TOTAL_MATCHUP!AY$1,SWISSW!$F:$F,"Lost")+COUNTIFS(SWISSW!$I:$I,TOTAL_MATCHUP!AY$1,SWISSW!$J:$J,TOTAL_MATCHUP!$A41,SWISSW!$F:$F,"Won"))))*IF(ROW()=COLUMN(),0,1)</f>
        <v>0</v>
      </c>
      <c r="AZ41" s="14">
        <f ca="1">(((COUNTIFS(SWISSW!$I:$I,TOTAL_MATCHUP!$A41,SWISSW!$J:$J,TOTAL_MATCHUP!AZ$1,SWISSW!$F:$F,"Won")+COUNTIFS(SWISSW!$I:$I,TOTAL_MATCHUP!AZ$1,SWISSW!$J:$J,TOTAL_MATCHUP!$A41,SWISSW!$F:$F,"Lost")))+((COUNTIFS(SWISSW!$I:$I,TOTAL_MATCHUP!$A41,SWISSW!$J:$J,TOTAL_MATCHUP!AZ$1,SWISSW!$F:$F,"Lost")+COUNTIFS(SWISSW!$I:$I,TOTAL_MATCHUP!AZ$1,SWISSW!$J:$J,TOTAL_MATCHUP!$A41,SWISSW!$F:$F,"Won"))))*IF(ROW()=COLUMN(),0,1)</f>
        <v>0</v>
      </c>
      <c r="BA41" s="14">
        <f ca="1">(((COUNTIFS(SWISSW!$I:$I,TOTAL_MATCHUP!$A41,SWISSW!$J:$J,TOTAL_MATCHUP!BA$1,SWISSW!$F:$F,"Won")+COUNTIFS(SWISSW!$I:$I,TOTAL_MATCHUP!BA$1,SWISSW!$J:$J,TOTAL_MATCHUP!$A41,SWISSW!$F:$F,"Lost")))+((COUNTIFS(SWISSW!$I:$I,TOTAL_MATCHUP!$A41,SWISSW!$J:$J,TOTAL_MATCHUP!BA$1,SWISSW!$F:$F,"Lost")+COUNTIFS(SWISSW!$I:$I,TOTAL_MATCHUP!BA$1,SWISSW!$J:$J,TOTAL_MATCHUP!$A41,SWISSW!$F:$F,"Won"))))*IF(ROW()=COLUMN(),0,1)</f>
        <v>0</v>
      </c>
      <c r="BB41" s="14">
        <f ca="1">(((COUNTIFS(SWISSW!$I:$I,TOTAL_MATCHUP!$A41,SWISSW!$J:$J,TOTAL_MATCHUP!BB$1,SWISSW!$F:$F,"Won")+COUNTIFS(SWISSW!$I:$I,TOTAL_MATCHUP!BB$1,SWISSW!$J:$J,TOTAL_MATCHUP!$A41,SWISSW!$F:$F,"Lost")))+((COUNTIFS(SWISSW!$I:$I,TOTAL_MATCHUP!$A41,SWISSW!$J:$J,TOTAL_MATCHUP!BB$1,SWISSW!$F:$F,"Lost")+COUNTIFS(SWISSW!$I:$I,TOTAL_MATCHUP!BB$1,SWISSW!$J:$J,TOTAL_MATCHUP!$A41,SWISSW!$F:$F,"Won"))))*IF(ROW()=COLUMN(),0,1)</f>
        <v>0</v>
      </c>
      <c r="BC41" s="14">
        <f ca="1">(((COUNTIFS(SWISSW!$I:$I,TOTAL_MATCHUP!$A41,SWISSW!$J:$J,TOTAL_MATCHUP!BC$1,SWISSW!$F:$F,"Won")+COUNTIFS(SWISSW!$I:$I,TOTAL_MATCHUP!BC$1,SWISSW!$J:$J,TOTAL_MATCHUP!$A41,SWISSW!$F:$F,"Lost")))+((COUNTIFS(SWISSW!$I:$I,TOTAL_MATCHUP!$A41,SWISSW!$J:$J,TOTAL_MATCHUP!BC$1,SWISSW!$F:$F,"Lost")+COUNTIFS(SWISSW!$I:$I,TOTAL_MATCHUP!BC$1,SWISSW!$J:$J,TOTAL_MATCHUP!$A41,SWISSW!$F:$F,"Won"))))*IF(ROW()=COLUMN(),0,1)</f>
        <v>0</v>
      </c>
      <c r="BD41" s="14">
        <f ca="1">(((COUNTIFS(SWISSW!$I:$I,TOTAL_MATCHUP!$A41,SWISSW!$J:$J,TOTAL_MATCHUP!BD$1,SWISSW!$F:$F,"Won")+COUNTIFS(SWISSW!$I:$I,TOTAL_MATCHUP!BD$1,SWISSW!$J:$J,TOTAL_MATCHUP!$A41,SWISSW!$F:$F,"Lost")))+((COUNTIFS(SWISSW!$I:$I,TOTAL_MATCHUP!$A41,SWISSW!$J:$J,TOTAL_MATCHUP!BD$1,SWISSW!$F:$F,"Lost")+COUNTIFS(SWISSW!$I:$I,TOTAL_MATCHUP!BD$1,SWISSW!$J:$J,TOTAL_MATCHUP!$A41,SWISSW!$F:$F,"Won"))))*IF(ROW()=COLUMN(),0,1)</f>
        <v>0</v>
      </c>
      <c r="BE41" s="14">
        <f ca="1">(((COUNTIFS(SWISSW!$I:$I,TOTAL_MATCHUP!$A41,SWISSW!$J:$J,TOTAL_MATCHUP!BE$1,SWISSW!$F:$F,"Won")+COUNTIFS(SWISSW!$I:$I,TOTAL_MATCHUP!BE$1,SWISSW!$J:$J,TOTAL_MATCHUP!$A41,SWISSW!$F:$F,"Lost")))+((COUNTIFS(SWISSW!$I:$I,TOTAL_MATCHUP!$A41,SWISSW!$J:$J,TOTAL_MATCHUP!BE$1,SWISSW!$F:$F,"Lost")+COUNTIFS(SWISSW!$I:$I,TOTAL_MATCHUP!BE$1,SWISSW!$J:$J,TOTAL_MATCHUP!$A41,SWISSW!$F:$F,"Won"))))*IF(ROW()=COLUMN(),0,1)</f>
        <v>0</v>
      </c>
      <c r="BF41" s="14">
        <f ca="1">(((COUNTIFS(SWISSW!$I:$I,TOTAL_MATCHUP!$A41,SWISSW!$J:$J,TOTAL_MATCHUP!BF$1,SWISSW!$F:$F,"Won")+COUNTIFS(SWISSW!$I:$I,TOTAL_MATCHUP!BF$1,SWISSW!$J:$J,TOTAL_MATCHUP!$A41,SWISSW!$F:$F,"Lost")))+((COUNTIFS(SWISSW!$I:$I,TOTAL_MATCHUP!$A41,SWISSW!$J:$J,TOTAL_MATCHUP!BF$1,SWISSW!$F:$F,"Lost")+COUNTIFS(SWISSW!$I:$I,TOTAL_MATCHUP!BF$1,SWISSW!$J:$J,TOTAL_MATCHUP!$A41,SWISSW!$F:$F,"Won"))))*IF(ROW()=COLUMN(),0,1)</f>
        <v>0</v>
      </c>
    </row>
    <row r="42" spans="1:58" ht="55" customHeight="1" x14ac:dyDescent="0.3">
      <c r="A42" s="3" t="str">
        <f ca="1">MATCHUP!A42</f>
        <v>Dimir Faeries</v>
      </c>
      <c r="B42" s="14">
        <f ca="1">(((COUNTIFS(SWISSW!$I:$I,TOTAL_MATCHUP!$A42,SWISSW!$J:$J,TOTAL_MATCHUP!B$1,SWISSW!$F:$F,"Won")+COUNTIFS(SWISSW!$I:$I,TOTAL_MATCHUP!B$1,SWISSW!$J:$J,TOTAL_MATCHUP!$A42,SWISSW!$F:$F,"Lost")))+((COUNTIFS(SWISSW!$I:$I,TOTAL_MATCHUP!$A42,SWISSW!$J:$J,TOTAL_MATCHUP!B$1,SWISSW!$F:$F,"Lost")+COUNTIFS(SWISSW!$I:$I,TOTAL_MATCHUP!B$1,SWISSW!$J:$J,TOTAL_MATCHUP!$A42,SWISSW!$F:$F,"Won"))))*IF(ROW()=COLUMN(),0,1)</f>
        <v>3</v>
      </c>
      <c r="C42" s="14">
        <f ca="1">(((COUNTIFS(SWISSW!$I:$I,TOTAL_MATCHUP!$A42,SWISSW!$J:$J,TOTAL_MATCHUP!C$1,SWISSW!$F:$F,"Won")+COUNTIFS(SWISSW!$I:$I,TOTAL_MATCHUP!C$1,SWISSW!$J:$J,TOTAL_MATCHUP!$A42,SWISSW!$F:$F,"Lost")))+((COUNTIFS(SWISSW!$I:$I,TOTAL_MATCHUP!$A42,SWISSW!$J:$J,TOTAL_MATCHUP!C$1,SWISSW!$F:$F,"Lost")+COUNTIFS(SWISSW!$I:$I,TOTAL_MATCHUP!C$1,SWISSW!$J:$J,TOTAL_MATCHUP!$A42,SWISSW!$F:$F,"Won"))))*IF(ROW()=COLUMN(),0,1)</f>
        <v>2</v>
      </c>
      <c r="D42" s="14">
        <f ca="1">(((COUNTIFS(SWISSW!$I:$I,TOTAL_MATCHUP!$A42,SWISSW!$J:$J,TOTAL_MATCHUP!D$1,SWISSW!$F:$F,"Won")+COUNTIFS(SWISSW!$I:$I,TOTAL_MATCHUP!D$1,SWISSW!$J:$J,TOTAL_MATCHUP!$A42,SWISSW!$F:$F,"Lost")))+((COUNTIFS(SWISSW!$I:$I,TOTAL_MATCHUP!$A42,SWISSW!$J:$J,TOTAL_MATCHUP!D$1,SWISSW!$F:$F,"Lost")+COUNTIFS(SWISSW!$I:$I,TOTAL_MATCHUP!D$1,SWISSW!$J:$J,TOTAL_MATCHUP!$A42,SWISSW!$F:$F,"Won"))))*IF(ROW()=COLUMN(),0,1)</f>
        <v>2</v>
      </c>
      <c r="E42" s="14">
        <f ca="1">(((COUNTIFS(SWISSW!$I:$I,TOTAL_MATCHUP!$A42,SWISSW!$J:$J,TOTAL_MATCHUP!E$1,SWISSW!$F:$F,"Won")+COUNTIFS(SWISSW!$I:$I,TOTAL_MATCHUP!E$1,SWISSW!$J:$J,TOTAL_MATCHUP!$A42,SWISSW!$F:$F,"Lost")))+((COUNTIFS(SWISSW!$I:$I,TOTAL_MATCHUP!$A42,SWISSW!$J:$J,TOTAL_MATCHUP!E$1,SWISSW!$F:$F,"Lost")+COUNTIFS(SWISSW!$I:$I,TOTAL_MATCHUP!E$1,SWISSW!$J:$J,TOTAL_MATCHUP!$A42,SWISSW!$F:$F,"Won"))))*IF(ROW()=COLUMN(),0,1)</f>
        <v>0</v>
      </c>
      <c r="F42" s="14">
        <f ca="1">(((COUNTIFS(SWISSW!$I:$I,TOTAL_MATCHUP!$A42,SWISSW!$J:$J,TOTAL_MATCHUP!F$1,SWISSW!$F:$F,"Won")+COUNTIFS(SWISSW!$I:$I,TOTAL_MATCHUP!F$1,SWISSW!$J:$J,TOTAL_MATCHUP!$A42,SWISSW!$F:$F,"Lost")))+((COUNTIFS(SWISSW!$I:$I,TOTAL_MATCHUP!$A42,SWISSW!$J:$J,TOTAL_MATCHUP!F$1,SWISSW!$F:$F,"Lost")+COUNTIFS(SWISSW!$I:$I,TOTAL_MATCHUP!F$1,SWISSW!$J:$J,TOTAL_MATCHUP!$A42,SWISSW!$F:$F,"Won"))))*IF(ROW()=COLUMN(),0,1)</f>
        <v>1</v>
      </c>
      <c r="G42" s="14">
        <f ca="1">(((COUNTIFS(SWISSW!$I:$I,TOTAL_MATCHUP!$A42,SWISSW!$J:$J,TOTAL_MATCHUP!G$1,SWISSW!$F:$F,"Won")+COUNTIFS(SWISSW!$I:$I,TOTAL_MATCHUP!G$1,SWISSW!$J:$J,TOTAL_MATCHUP!$A42,SWISSW!$F:$F,"Lost")))+((COUNTIFS(SWISSW!$I:$I,TOTAL_MATCHUP!$A42,SWISSW!$J:$J,TOTAL_MATCHUP!G$1,SWISSW!$F:$F,"Lost")+COUNTIFS(SWISSW!$I:$I,TOTAL_MATCHUP!G$1,SWISSW!$J:$J,TOTAL_MATCHUP!$A42,SWISSW!$F:$F,"Won"))))*IF(ROW()=COLUMN(),0,1)</f>
        <v>2</v>
      </c>
      <c r="H42" s="14">
        <f ca="1">(((COUNTIFS(SWISSW!$I:$I,TOTAL_MATCHUP!$A42,SWISSW!$J:$J,TOTAL_MATCHUP!H$1,SWISSW!$F:$F,"Won")+COUNTIFS(SWISSW!$I:$I,TOTAL_MATCHUP!H$1,SWISSW!$J:$J,TOTAL_MATCHUP!$A42,SWISSW!$F:$F,"Lost")))+((COUNTIFS(SWISSW!$I:$I,TOTAL_MATCHUP!$A42,SWISSW!$J:$J,TOTAL_MATCHUP!H$1,SWISSW!$F:$F,"Lost")+COUNTIFS(SWISSW!$I:$I,TOTAL_MATCHUP!H$1,SWISSW!$J:$J,TOTAL_MATCHUP!$A42,SWISSW!$F:$F,"Won"))))*IF(ROW()=COLUMN(),0,1)</f>
        <v>0</v>
      </c>
      <c r="I42" s="14">
        <f ca="1">(((COUNTIFS(SWISSW!$I:$I,TOTAL_MATCHUP!$A42,SWISSW!$J:$J,TOTAL_MATCHUP!I$1,SWISSW!$F:$F,"Won")+COUNTIFS(SWISSW!$I:$I,TOTAL_MATCHUP!I$1,SWISSW!$J:$J,TOTAL_MATCHUP!$A42,SWISSW!$F:$F,"Lost")))+((COUNTIFS(SWISSW!$I:$I,TOTAL_MATCHUP!$A42,SWISSW!$J:$J,TOTAL_MATCHUP!I$1,SWISSW!$F:$F,"Lost")+COUNTIFS(SWISSW!$I:$I,TOTAL_MATCHUP!I$1,SWISSW!$J:$J,TOTAL_MATCHUP!$A42,SWISSW!$F:$F,"Won"))))*IF(ROW()=COLUMN(),0,1)</f>
        <v>0</v>
      </c>
      <c r="J42" s="14">
        <f ca="1">(((COUNTIFS(SWISSW!$I:$I,TOTAL_MATCHUP!$A42,SWISSW!$J:$J,TOTAL_MATCHUP!J$1,SWISSW!$F:$F,"Won")+COUNTIFS(SWISSW!$I:$I,TOTAL_MATCHUP!J$1,SWISSW!$J:$J,TOTAL_MATCHUP!$A42,SWISSW!$F:$F,"Lost")))+((COUNTIFS(SWISSW!$I:$I,TOTAL_MATCHUP!$A42,SWISSW!$J:$J,TOTAL_MATCHUP!J$1,SWISSW!$F:$F,"Lost")+COUNTIFS(SWISSW!$I:$I,TOTAL_MATCHUP!J$1,SWISSW!$J:$J,TOTAL_MATCHUP!$A42,SWISSW!$F:$F,"Won"))))*IF(ROW()=COLUMN(),0,1)</f>
        <v>0</v>
      </c>
      <c r="K42" s="14">
        <f ca="1">(((COUNTIFS(SWISSW!$I:$I,TOTAL_MATCHUP!$A42,SWISSW!$J:$J,TOTAL_MATCHUP!K$1,SWISSW!$F:$F,"Won")+COUNTIFS(SWISSW!$I:$I,TOTAL_MATCHUP!K$1,SWISSW!$J:$J,TOTAL_MATCHUP!$A42,SWISSW!$F:$F,"Lost")))+((COUNTIFS(SWISSW!$I:$I,TOTAL_MATCHUP!$A42,SWISSW!$J:$J,TOTAL_MATCHUP!K$1,SWISSW!$F:$F,"Lost")+COUNTIFS(SWISSW!$I:$I,TOTAL_MATCHUP!K$1,SWISSW!$J:$J,TOTAL_MATCHUP!$A42,SWISSW!$F:$F,"Won"))))*IF(ROW()=COLUMN(),0,1)</f>
        <v>0</v>
      </c>
      <c r="L42" s="14">
        <f ca="1">(((COUNTIFS(SWISSW!$I:$I,TOTAL_MATCHUP!$A42,SWISSW!$J:$J,TOTAL_MATCHUP!L$1,SWISSW!$F:$F,"Won")+COUNTIFS(SWISSW!$I:$I,TOTAL_MATCHUP!L$1,SWISSW!$J:$J,TOTAL_MATCHUP!$A42,SWISSW!$F:$F,"Lost")))+((COUNTIFS(SWISSW!$I:$I,TOTAL_MATCHUP!$A42,SWISSW!$J:$J,TOTAL_MATCHUP!L$1,SWISSW!$F:$F,"Lost")+COUNTIFS(SWISSW!$I:$I,TOTAL_MATCHUP!L$1,SWISSW!$J:$J,TOTAL_MATCHUP!$A42,SWISSW!$F:$F,"Won"))))*IF(ROW()=COLUMN(),0,1)</f>
        <v>0</v>
      </c>
      <c r="M42" s="14">
        <f ca="1">(((COUNTIFS(SWISSW!$I:$I,TOTAL_MATCHUP!$A42,SWISSW!$J:$J,TOTAL_MATCHUP!M$1,SWISSW!$F:$F,"Won")+COUNTIFS(SWISSW!$I:$I,TOTAL_MATCHUP!M$1,SWISSW!$J:$J,TOTAL_MATCHUP!$A42,SWISSW!$F:$F,"Lost")))+((COUNTIFS(SWISSW!$I:$I,TOTAL_MATCHUP!$A42,SWISSW!$J:$J,TOTAL_MATCHUP!M$1,SWISSW!$F:$F,"Lost")+COUNTIFS(SWISSW!$I:$I,TOTAL_MATCHUP!M$1,SWISSW!$J:$J,TOTAL_MATCHUP!$A42,SWISSW!$F:$F,"Won"))))*IF(ROW()=COLUMN(),0,1)</f>
        <v>0</v>
      </c>
      <c r="N42" s="14">
        <f ca="1">(((COUNTIFS(SWISSW!$I:$I,TOTAL_MATCHUP!$A42,SWISSW!$J:$J,TOTAL_MATCHUP!N$1,SWISSW!$F:$F,"Won")+COUNTIFS(SWISSW!$I:$I,TOTAL_MATCHUP!N$1,SWISSW!$J:$J,TOTAL_MATCHUP!$A42,SWISSW!$F:$F,"Lost")))+((COUNTIFS(SWISSW!$I:$I,TOTAL_MATCHUP!$A42,SWISSW!$J:$J,TOTAL_MATCHUP!N$1,SWISSW!$F:$F,"Lost")+COUNTIFS(SWISSW!$I:$I,TOTAL_MATCHUP!N$1,SWISSW!$J:$J,TOTAL_MATCHUP!$A42,SWISSW!$F:$F,"Won"))))*IF(ROW()=COLUMN(),0,1)</f>
        <v>1</v>
      </c>
      <c r="O42" s="14">
        <f ca="1">(((COUNTIFS(SWISSW!$I:$I,TOTAL_MATCHUP!$A42,SWISSW!$J:$J,TOTAL_MATCHUP!O$1,SWISSW!$F:$F,"Won")+COUNTIFS(SWISSW!$I:$I,TOTAL_MATCHUP!O$1,SWISSW!$J:$J,TOTAL_MATCHUP!$A42,SWISSW!$F:$F,"Lost")))+((COUNTIFS(SWISSW!$I:$I,TOTAL_MATCHUP!$A42,SWISSW!$J:$J,TOTAL_MATCHUP!O$1,SWISSW!$F:$F,"Lost")+COUNTIFS(SWISSW!$I:$I,TOTAL_MATCHUP!O$1,SWISSW!$J:$J,TOTAL_MATCHUP!$A42,SWISSW!$F:$F,"Won"))))*IF(ROW()=COLUMN(),0,1)</f>
        <v>0</v>
      </c>
      <c r="P42" s="14">
        <f ca="1">(((COUNTIFS(SWISSW!$I:$I,TOTAL_MATCHUP!$A42,SWISSW!$J:$J,TOTAL_MATCHUP!P$1,SWISSW!$F:$F,"Won")+COUNTIFS(SWISSW!$I:$I,TOTAL_MATCHUP!P$1,SWISSW!$J:$J,TOTAL_MATCHUP!$A42,SWISSW!$F:$F,"Lost")))+((COUNTIFS(SWISSW!$I:$I,TOTAL_MATCHUP!$A42,SWISSW!$J:$J,TOTAL_MATCHUP!P$1,SWISSW!$F:$F,"Lost")+COUNTIFS(SWISSW!$I:$I,TOTAL_MATCHUP!P$1,SWISSW!$J:$J,TOTAL_MATCHUP!$A42,SWISSW!$F:$F,"Won"))))*IF(ROW()=COLUMN(),0,1)</f>
        <v>0</v>
      </c>
      <c r="Q42" s="14">
        <f ca="1">(((COUNTIFS(SWISSW!$I:$I,TOTAL_MATCHUP!$A42,SWISSW!$J:$J,TOTAL_MATCHUP!Q$1,SWISSW!$F:$F,"Won")+COUNTIFS(SWISSW!$I:$I,TOTAL_MATCHUP!Q$1,SWISSW!$J:$J,TOTAL_MATCHUP!$A42,SWISSW!$F:$F,"Lost")))+((COUNTIFS(SWISSW!$I:$I,TOTAL_MATCHUP!$A42,SWISSW!$J:$J,TOTAL_MATCHUP!Q$1,SWISSW!$F:$F,"Lost")+COUNTIFS(SWISSW!$I:$I,TOTAL_MATCHUP!Q$1,SWISSW!$J:$J,TOTAL_MATCHUP!$A42,SWISSW!$F:$F,"Won"))))*IF(ROW()=COLUMN(),0,1)</f>
        <v>1</v>
      </c>
      <c r="R42" s="14">
        <f ca="1">(((COUNTIFS(SWISSW!$I:$I,TOTAL_MATCHUP!$A42,SWISSW!$J:$J,TOTAL_MATCHUP!R$1,SWISSW!$F:$F,"Won")+COUNTIFS(SWISSW!$I:$I,TOTAL_MATCHUP!R$1,SWISSW!$J:$J,TOTAL_MATCHUP!$A42,SWISSW!$F:$F,"Lost")))+((COUNTIFS(SWISSW!$I:$I,TOTAL_MATCHUP!$A42,SWISSW!$J:$J,TOTAL_MATCHUP!R$1,SWISSW!$F:$F,"Lost")+COUNTIFS(SWISSW!$I:$I,TOTAL_MATCHUP!R$1,SWISSW!$J:$J,TOTAL_MATCHUP!$A42,SWISSW!$F:$F,"Won"))))*IF(ROW()=COLUMN(),0,1)</f>
        <v>0</v>
      </c>
      <c r="S42" s="14">
        <f ca="1">(((COUNTIFS(SWISSW!$I:$I,TOTAL_MATCHUP!$A42,SWISSW!$J:$J,TOTAL_MATCHUP!S$1,SWISSW!$F:$F,"Won")+COUNTIFS(SWISSW!$I:$I,TOTAL_MATCHUP!S$1,SWISSW!$J:$J,TOTAL_MATCHUP!$A42,SWISSW!$F:$F,"Lost")))+((COUNTIFS(SWISSW!$I:$I,TOTAL_MATCHUP!$A42,SWISSW!$J:$J,TOTAL_MATCHUP!S$1,SWISSW!$F:$F,"Lost")+COUNTIFS(SWISSW!$I:$I,TOTAL_MATCHUP!S$1,SWISSW!$J:$J,TOTAL_MATCHUP!$A42,SWISSW!$F:$F,"Won"))))*IF(ROW()=COLUMN(),0,1)</f>
        <v>0</v>
      </c>
      <c r="T42" s="14">
        <f ca="1">(((COUNTIFS(SWISSW!$I:$I,TOTAL_MATCHUP!$A42,SWISSW!$J:$J,TOTAL_MATCHUP!T$1,SWISSW!$F:$F,"Won")+COUNTIFS(SWISSW!$I:$I,TOTAL_MATCHUP!T$1,SWISSW!$J:$J,TOTAL_MATCHUP!$A42,SWISSW!$F:$F,"Lost")))+((COUNTIFS(SWISSW!$I:$I,TOTAL_MATCHUP!$A42,SWISSW!$J:$J,TOTAL_MATCHUP!T$1,SWISSW!$F:$F,"Lost")+COUNTIFS(SWISSW!$I:$I,TOTAL_MATCHUP!T$1,SWISSW!$J:$J,TOTAL_MATCHUP!$A42,SWISSW!$F:$F,"Won"))))*IF(ROW()=COLUMN(),0,1)</f>
        <v>0</v>
      </c>
      <c r="U42" s="14">
        <f ca="1">(((COUNTIFS(SWISSW!$I:$I,TOTAL_MATCHUP!$A42,SWISSW!$J:$J,TOTAL_MATCHUP!U$1,SWISSW!$F:$F,"Won")+COUNTIFS(SWISSW!$I:$I,TOTAL_MATCHUP!U$1,SWISSW!$J:$J,TOTAL_MATCHUP!$A42,SWISSW!$F:$F,"Lost")))+((COUNTIFS(SWISSW!$I:$I,TOTAL_MATCHUP!$A42,SWISSW!$J:$J,TOTAL_MATCHUP!U$1,SWISSW!$F:$F,"Lost")+COUNTIFS(SWISSW!$I:$I,TOTAL_MATCHUP!U$1,SWISSW!$J:$J,TOTAL_MATCHUP!$A42,SWISSW!$F:$F,"Won"))))*IF(ROW()=COLUMN(),0,1)</f>
        <v>0</v>
      </c>
      <c r="V42" s="14">
        <f ca="1">(((COUNTIFS(SWISSW!$I:$I,TOTAL_MATCHUP!$A42,SWISSW!$J:$J,TOTAL_MATCHUP!V$1,SWISSW!$F:$F,"Won")+COUNTIFS(SWISSW!$I:$I,TOTAL_MATCHUP!V$1,SWISSW!$J:$J,TOTAL_MATCHUP!$A42,SWISSW!$F:$F,"Lost")))+((COUNTIFS(SWISSW!$I:$I,TOTAL_MATCHUP!$A42,SWISSW!$J:$J,TOTAL_MATCHUP!V$1,SWISSW!$F:$F,"Lost")+COUNTIFS(SWISSW!$I:$I,TOTAL_MATCHUP!V$1,SWISSW!$J:$J,TOTAL_MATCHUP!$A42,SWISSW!$F:$F,"Won"))))*IF(ROW()=COLUMN(),0,1)</f>
        <v>0</v>
      </c>
      <c r="W42" s="14">
        <f ca="1">(((COUNTIFS(SWISSW!$I:$I,TOTAL_MATCHUP!$A42,SWISSW!$J:$J,TOTAL_MATCHUP!W$1,SWISSW!$F:$F,"Won")+COUNTIFS(SWISSW!$I:$I,TOTAL_MATCHUP!W$1,SWISSW!$J:$J,TOTAL_MATCHUP!$A42,SWISSW!$F:$F,"Lost")))+((COUNTIFS(SWISSW!$I:$I,TOTAL_MATCHUP!$A42,SWISSW!$J:$J,TOTAL_MATCHUP!W$1,SWISSW!$F:$F,"Lost")+COUNTIFS(SWISSW!$I:$I,TOTAL_MATCHUP!W$1,SWISSW!$J:$J,TOTAL_MATCHUP!$A42,SWISSW!$F:$F,"Won"))))*IF(ROW()=COLUMN(),0,1)</f>
        <v>0</v>
      </c>
      <c r="X42" s="14">
        <f ca="1">(((COUNTIFS(SWISSW!$I:$I,TOTAL_MATCHUP!$A42,SWISSW!$J:$J,TOTAL_MATCHUP!X$1,SWISSW!$F:$F,"Won")+COUNTIFS(SWISSW!$I:$I,TOTAL_MATCHUP!X$1,SWISSW!$J:$J,TOTAL_MATCHUP!$A42,SWISSW!$F:$F,"Lost")))+((COUNTIFS(SWISSW!$I:$I,TOTAL_MATCHUP!$A42,SWISSW!$J:$J,TOTAL_MATCHUP!X$1,SWISSW!$F:$F,"Lost")+COUNTIFS(SWISSW!$I:$I,TOTAL_MATCHUP!X$1,SWISSW!$J:$J,TOTAL_MATCHUP!$A42,SWISSW!$F:$F,"Won"))))*IF(ROW()=COLUMN(),0,1)</f>
        <v>0</v>
      </c>
      <c r="Y42" s="14">
        <f ca="1">(((COUNTIFS(SWISSW!$I:$I,TOTAL_MATCHUP!$A42,SWISSW!$J:$J,TOTAL_MATCHUP!Y$1,SWISSW!$F:$F,"Won")+COUNTIFS(SWISSW!$I:$I,TOTAL_MATCHUP!Y$1,SWISSW!$J:$J,TOTAL_MATCHUP!$A42,SWISSW!$F:$F,"Lost")))+((COUNTIFS(SWISSW!$I:$I,TOTAL_MATCHUP!$A42,SWISSW!$J:$J,TOTAL_MATCHUP!Y$1,SWISSW!$F:$F,"Lost")+COUNTIFS(SWISSW!$I:$I,TOTAL_MATCHUP!Y$1,SWISSW!$J:$J,TOTAL_MATCHUP!$A42,SWISSW!$F:$F,"Won"))))*IF(ROW()=COLUMN(),0,1)</f>
        <v>0</v>
      </c>
      <c r="Z42" s="14">
        <f ca="1">(((COUNTIFS(SWISSW!$I:$I,TOTAL_MATCHUP!$A42,SWISSW!$J:$J,TOTAL_MATCHUP!Z$1,SWISSW!$F:$F,"Won")+COUNTIFS(SWISSW!$I:$I,TOTAL_MATCHUP!Z$1,SWISSW!$J:$J,TOTAL_MATCHUP!$A42,SWISSW!$F:$F,"Lost")))+((COUNTIFS(SWISSW!$I:$I,TOTAL_MATCHUP!$A42,SWISSW!$J:$J,TOTAL_MATCHUP!Z$1,SWISSW!$F:$F,"Lost")+COUNTIFS(SWISSW!$I:$I,TOTAL_MATCHUP!Z$1,SWISSW!$J:$J,TOTAL_MATCHUP!$A42,SWISSW!$F:$F,"Won"))))*IF(ROW()=COLUMN(),0,1)</f>
        <v>0</v>
      </c>
      <c r="AA42" s="14">
        <f ca="1">(((COUNTIFS(SWISSW!$I:$I,TOTAL_MATCHUP!$A42,SWISSW!$J:$J,TOTAL_MATCHUP!AA$1,SWISSW!$F:$F,"Won")+COUNTIFS(SWISSW!$I:$I,TOTAL_MATCHUP!AA$1,SWISSW!$J:$J,TOTAL_MATCHUP!$A42,SWISSW!$F:$F,"Lost")))+((COUNTIFS(SWISSW!$I:$I,TOTAL_MATCHUP!$A42,SWISSW!$J:$J,TOTAL_MATCHUP!AA$1,SWISSW!$F:$F,"Lost")+COUNTIFS(SWISSW!$I:$I,TOTAL_MATCHUP!AA$1,SWISSW!$J:$J,TOTAL_MATCHUP!$A42,SWISSW!$F:$F,"Won"))))*IF(ROW()=COLUMN(),0,1)</f>
        <v>0</v>
      </c>
      <c r="AB42" s="14">
        <f ca="1">(((COUNTIFS(SWISSW!$I:$I,TOTAL_MATCHUP!$A42,SWISSW!$J:$J,TOTAL_MATCHUP!AB$1,SWISSW!$F:$F,"Won")+COUNTIFS(SWISSW!$I:$I,TOTAL_MATCHUP!AB$1,SWISSW!$J:$J,TOTAL_MATCHUP!$A42,SWISSW!$F:$F,"Lost")))+((COUNTIFS(SWISSW!$I:$I,TOTAL_MATCHUP!$A42,SWISSW!$J:$J,TOTAL_MATCHUP!AB$1,SWISSW!$F:$F,"Lost")+COUNTIFS(SWISSW!$I:$I,TOTAL_MATCHUP!AB$1,SWISSW!$J:$J,TOTAL_MATCHUP!$A42,SWISSW!$F:$F,"Won"))))*IF(ROW()=COLUMN(),0,1)</f>
        <v>1</v>
      </c>
      <c r="AC42" s="14">
        <f ca="1">(((COUNTIFS(SWISSW!$I:$I,TOTAL_MATCHUP!$A42,SWISSW!$J:$J,TOTAL_MATCHUP!AC$1,SWISSW!$F:$F,"Won")+COUNTIFS(SWISSW!$I:$I,TOTAL_MATCHUP!AC$1,SWISSW!$J:$J,TOTAL_MATCHUP!$A42,SWISSW!$F:$F,"Lost")))+((COUNTIFS(SWISSW!$I:$I,TOTAL_MATCHUP!$A42,SWISSW!$J:$J,TOTAL_MATCHUP!AC$1,SWISSW!$F:$F,"Lost")+COUNTIFS(SWISSW!$I:$I,TOTAL_MATCHUP!AC$1,SWISSW!$J:$J,TOTAL_MATCHUP!$A42,SWISSW!$F:$F,"Won"))))*IF(ROW()=COLUMN(),0,1)</f>
        <v>0</v>
      </c>
      <c r="AD42" s="14">
        <f ca="1">(((COUNTIFS(SWISSW!$I:$I,TOTAL_MATCHUP!$A42,SWISSW!$J:$J,TOTAL_MATCHUP!AD$1,SWISSW!$F:$F,"Won")+COUNTIFS(SWISSW!$I:$I,TOTAL_MATCHUP!AD$1,SWISSW!$J:$J,TOTAL_MATCHUP!$A42,SWISSW!$F:$F,"Lost")))+((COUNTIFS(SWISSW!$I:$I,TOTAL_MATCHUP!$A42,SWISSW!$J:$J,TOTAL_MATCHUP!AD$1,SWISSW!$F:$F,"Lost")+COUNTIFS(SWISSW!$I:$I,TOTAL_MATCHUP!AD$1,SWISSW!$J:$J,TOTAL_MATCHUP!$A42,SWISSW!$F:$F,"Won"))))*IF(ROW()=COLUMN(),0,1)</f>
        <v>0</v>
      </c>
      <c r="AE42" s="14">
        <f ca="1">(((COUNTIFS(SWISSW!$I:$I,TOTAL_MATCHUP!$A42,SWISSW!$J:$J,TOTAL_MATCHUP!AE$1,SWISSW!$F:$F,"Won")+COUNTIFS(SWISSW!$I:$I,TOTAL_MATCHUP!AE$1,SWISSW!$J:$J,TOTAL_MATCHUP!$A42,SWISSW!$F:$F,"Lost")))+((COUNTIFS(SWISSW!$I:$I,TOTAL_MATCHUP!$A42,SWISSW!$J:$J,TOTAL_MATCHUP!AE$1,SWISSW!$F:$F,"Lost")+COUNTIFS(SWISSW!$I:$I,TOTAL_MATCHUP!AE$1,SWISSW!$J:$J,TOTAL_MATCHUP!$A42,SWISSW!$F:$F,"Won"))))*IF(ROW()=COLUMN(),0,1)</f>
        <v>0</v>
      </c>
      <c r="AF42" s="14">
        <f ca="1">(((COUNTIFS(SWISSW!$I:$I,TOTAL_MATCHUP!$A42,SWISSW!$J:$J,TOTAL_MATCHUP!AF$1,SWISSW!$F:$F,"Won")+COUNTIFS(SWISSW!$I:$I,TOTAL_MATCHUP!AF$1,SWISSW!$J:$J,TOTAL_MATCHUP!$A42,SWISSW!$F:$F,"Lost")))+((COUNTIFS(SWISSW!$I:$I,TOTAL_MATCHUP!$A42,SWISSW!$J:$J,TOTAL_MATCHUP!AF$1,SWISSW!$F:$F,"Lost")+COUNTIFS(SWISSW!$I:$I,TOTAL_MATCHUP!AF$1,SWISSW!$J:$J,TOTAL_MATCHUP!$A42,SWISSW!$F:$F,"Won"))))*IF(ROW()=COLUMN(),0,1)</f>
        <v>0</v>
      </c>
      <c r="AG42" s="14">
        <f ca="1">(((COUNTIFS(SWISSW!$I:$I,TOTAL_MATCHUP!$A42,SWISSW!$J:$J,TOTAL_MATCHUP!AG$1,SWISSW!$F:$F,"Won")+COUNTIFS(SWISSW!$I:$I,TOTAL_MATCHUP!AG$1,SWISSW!$J:$J,TOTAL_MATCHUP!$A42,SWISSW!$F:$F,"Lost")))+((COUNTIFS(SWISSW!$I:$I,TOTAL_MATCHUP!$A42,SWISSW!$J:$J,TOTAL_MATCHUP!AG$1,SWISSW!$F:$F,"Lost")+COUNTIFS(SWISSW!$I:$I,TOTAL_MATCHUP!AG$1,SWISSW!$J:$J,TOTAL_MATCHUP!$A42,SWISSW!$F:$F,"Won"))))*IF(ROW()=COLUMN(),0,1)</f>
        <v>0</v>
      </c>
      <c r="AH42" s="14">
        <f ca="1">(((COUNTIFS(SWISSW!$I:$I,TOTAL_MATCHUP!$A42,SWISSW!$J:$J,TOTAL_MATCHUP!AH$1,SWISSW!$F:$F,"Won")+COUNTIFS(SWISSW!$I:$I,TOTAL_MATCHUP!AH$1,SWISSW!$J:$J,TOTAL_MATCHUP!$A42,SWISSW!$F:$F,"Lost")))+((COUNTIFS(SWISSW!$I:$I,TOTAL_MATCHUP!$A42,SWISSW!$J:$J,TOTAL_MATCHUP!AH$1,SWISSW!$F:$F,"Lost")+COUNTIFS(SWISSW!$I:$I,TOTAL_MATCHUP!AH$1,SWISSW!$J:$J,TOTAL_MATCHUP!$A42,SWISSW!$F:$F,"Won"))))*IF(ROW()=COLUMN(),0,1)</f>
        <v>0</v>
      </c>
      <c r="AI42" s="14">
        <f ca="1">(((COUNTIFS(SWISSW!$I:$I,TOTAL_MATCHUP!$A42,SWISSW!$J:$J,TOTAL_MATCHUP!AI$1,SWISSW!$F:$F,"Won")+COUNTIFS(SWISSW!$I:$I,TOTAL_MATCHUP!AI$1,SWISSW!$J:$J,TOTAL_MATCHUP!$A42,SWISSW!$F:$F,"Lost")))+((COUNTIFS(SWISSW!$I:$I,TOTAL_MATCHUP!$A42,SWISSW!$J:$J,TOTAL_MATCHUP!AI$1,SWISSW!$F:$F,"Lost")+COUNTIFS(SWISSW!$I:$I,TOTAL_MATCHUP!AI$1,SWISSW!$J:$J,TOTAL_MATCHUP!$A42,SWISSW!$F:$F,"Won"))))*IF(ROW()=COLUMN(),0,1)</f>
        <v>0</v>
      </c>
      <c r="AJ42" s="14">
        <f ca="1">(((COUNTIFS(SWISSW!$I:$I,TOTAL_MATCHUP!$A42,SWISSW!$J:$J,TOTAL_MATCHUP!AJ$1,SWISSW!$F:$F,"Won")+COUNTIFS(SWISSW!$I:$I,TOTAL_MATCHUP!AJ$1,SWISSW!$J:$J,TOTAL_MATCHUP!$A42,SWISSW!$F:$F,"Lost")))+((COUNTIFS(SWISSW!$I:$I,TOTAL_MATCHUP!$A42,SWISSW!$J:$J,TOTAL_MATCHUP!AJ$1,SWISSW!$F:$F,"Lost")+COUNTIFS(SWISSW!$I:$I,TOTAL_MATCHUP!AJ$1,SWISSW!$J:$J,TOTAL_MATCHUP!$A42,SWISSW!$F:$F,"Won"))))*IF(ROW()=COLUMN(),0,1)</f>
        <v>0</v>
      </c>
      <c r="AK42" s="14">
        <f ca="1">(((COUNTIFS(SWISSW!$I:$I,TOTAL_MATCHUP!$A42,SWISSW!$J:$J,TOTAL_MATCHUP!AK$1,SWISSW!$F:$F,"Won")+COUNTIFS(SWISSW!$I:$I,TOTAL_MATCHUP!AK$1,SWISSW!$J:$J,TOTAL_MATCHUP!$A42,SWISSW!$F:$F,"Lost")))+((COUNTIFS(SWISSW!$I:$I,TOTAL_MATCHUP!$A42,SWISSW!$J:$J,TOTAL_MATCHUP!AK$1,SWISSW!$F:$F,"Lost")+COUNTIFS(SWISSW!$I:$I,TOTAL_MATCHUP!AK$1,SWISSW!$J:$J,TOTAL_MATCHUP!$A42,SWISSW!$F:$F,"Won"))))*IF(ROW()=COLUMN(),0,1)</f>
        <v>0</v>
      </c>
      <c r="AL42" s="14">
        <f ca="1">(((COUNTIFS(SWISSW!$I:$I,TOTAL_MATCHUP!$A42,SWISSW!$J:$J,TOTAL_MATCHUP!AL$1,SWISSW!$F:$F,"Won")+COUNTIFS(SWISSW!$I:$I,TOTAL_MATCHUP!AL$1,SWISSW!$J:$J,TOTAL_MATCHUP!$A42,SWISSW!$F:$F,"Lost")))+((COUNTIFS(SWISSW!$I:$I,TOTAL_MATCHUP!$A42,SWISSW!$J:$J,TOTAL_MATCHUP!AL$1,SWISSW!$F:$F,"Lost")+COUNTIFS(SWISSW!$I:$I,TOTAL_MATCHUP!AL$1,SWISSW!$J:$J,TOTAL_MATCHUP!$A42,SWISSW!$F:$F,"Won"))))*IF(ROW()=COLUMN(),0,1)</f>
        <v>0</v>
      </c>
      <c r="AM42" s="14">
        <f ca="1">(((COUNTIFS(SWISSW!$I:$I,TOTAL_MATCHUP!$A42,SWISSW!$J:$J,TOTAL_MATCHUP!AM$1,SWISSW!$F:$F,"Won")+COUNTIFS(SWISSW!$I:$I,TOTAL_MATCHUP!AM$1,SWISSW!$J:$J,TOTAL_MATCHUP!$A42,SWISSW!$F:$F,"Lost")))+((COUNTIFS(SWISSW!$I:$I,TOTAL_MATCHUP!$A42,SWISSW!$J:$J,TOTAL_MATCHUP!AM$1,SWISSW!$F:$F,"Lost")+COUNTIFS(SWISSW!$I:$I,TOTAL_MATCHUP!AM$1,SWISSW!$J:$J,TOTAL_MATCHUP!$A42,SWISSW!$F:$F,"Won"))))*IF(ROW()=COLUMN(),0,1)</f>
        <v>0</v>
      </c>
      <c r="AN42" s="14">
        <f ca="1">(((COUNTIFS(SWISSW!$I:$I,TOTAL_MATCHUP!$A42,SWISSW!$J:$J,TOTAL_MATCHUP!AN$1,SWISSW!$F:$F,"Won")+COUNTIFS(SWISSW!$I:$I,TOTAL_MATCHUP!AN$1,SWISSW!$J:$J,TOTAL_MATCHUP!$A42,SWISSW!$F:$F,"Lost")))+((COUNTIFS(SWISSW!$I:$I,TOTAL_MATCHUP!$A42,SWISSW!$J:$J,TOTAL_MATCHUP!AN$1,SWISSW!$F:$F,"Lost")+COUNTIFS(SWISSW!$I:$I,TOTAL_MATCHUP!AN$1,SWISSW!$J:$J,TOTAL_MATCHUP!$A42,SWISSW!$F:$F,"Won"))))*IF(ROW()=COLUMN(),0,1)</f>
        <v>0</v>
      </c>
      <c r="AO42" s="14">
        <f ca="1">(((COUNTIFS(SWISSW!$I:$I,TOTAL_MATCHUP!$A42,SWISSW!$J:$J,TOTAL_MATCHUP!AO$1,SWISSW!$F:$F,"Won")+COUNTIFS(SWISSW!$I:$I,TOTAL_MATCHUP!AO$1,SWISSW!$J:$J,TOTAL_MATCHUP!$A42,SWISSW!$F:$F,"Lost")))+((COUNTIFS(SWISSW!$I:$I,TOTAL_MATCHUP!$A42,SWISSW!$J:$J,TOTAL_MATCHUP!AO$1,SWISSW!$F:$F,"Lost")+COUNTIFS(SWISSW!$I:$I,TOTAL_MATCHUP!AO$1,SWISSW!$J:$J,TOTAL_MATCHUP!$A42,SWISSW!$F:$F,"Won"))))*IF(ROW()=COLUMN(),0,1)</f>
        <v>0</v>
      </c>
      <c r="AP42" s="14">
        <f ca="1">(((COUNTIFS(SWISSW!$I:$I,TOTAL_MATCHUP!$A42,SWISSW!$J:$J,TOTAL_MATCHUP!AP$1,SWISSW!$F:$F,"Won")+COUNTIFS(SWISSW!$I:$I,TOTAL_MATCHUP!AP$1,SWISSW!$J:$J,TOTAL_MATCHUP!$A42,SWISSW!$F:$F,"Lost")))+((COUNTIFS(SWISSW!$I:$I,TOTAL_MATCHUP!$A42,SWISSW!$J:$J,TOTAL_MATCHUP!AP$1,SWISSW!$F:$F,"Lost")+COUNTIFS(SWISSW!$I:$I,TOTAL_MATCHUP!AP$1,SWISSW!$J:$J,TOTAL_MATCHUP!$A42,SWISSW!$F:$F,"Won"))))*IF(ROW()=COLUMN(),0,1)</f>
        <v>0</v>
      </c>
      <c r="AQ42" s="14">
        <f ca="1">(((COUNTIFS(SWISSW!$I:$I,TOTAL_MATCHUP!$A42,SWISSW!$J:$J,TOTAL_MATCHUP!AQ$1,SWISSW!$F:$F,"Won")+COUNTIFS(SWISSW!$I:$I,TOTAL_MATCHUP!AQ$1,SWISSW!$J:$J,TOTAL_MATCHUP!$A42,SWISSW!$F:$F,"Lost")))+((COUNTIFS(SWISSW!$I:$I,TOTAL_MATCHUP!$A42,SWISSW!$J:$J,TOTAL_MATCHUP!AQ$1,SWISSW!$F:$F,"Lost")+COUNTIFS(SWISSW!$I:$I,TOTAL_MATCHUP!AQ$1,SWISSW!$J:$J,TOTAL_MATCHUP!$A42,SWISSW!$F:$F,"Won"))))*IF(ROW()=COLUMN(),0,1)</f>
        <v>0</v>
      </c>
      <c r="AR42" s="14">
        <f ca="1">(((COUNTIFS(SWISSW!$I:$I,TOTAL_MATCHUP!$A42,SWISSW!$J:$J,TOTAL_MATCHUP!AR$1,SWISSW!$F:$F,"Won")+COUNTIFS(SWISSW!$I:$I,TOTAL_MATCHUP!AR$1,SWISSW!$J:$J,TOTAL_MATCHUP!$A42,SWISSW!$F:$F,"Lost")))+((COUNTIFS(SWISSW!$I:$I,TOTAL_MATCHUP!$A42,SWISSW!$J:$J,TOTAL_MATCHUP!AR$1,SWISSW!$F:$F,"Lost")+COUNTIFS(SWISSW!$I:$I,TOTAL_MATCHUP!AR$1,SWISSW!$J:$J,TOTAL_MATCHUP!$A42,SWISSW!$F:$F,"Won"))))*IF(ROW()=COLUMN(),0,1)</f>
        <v>0</v>
      </c>
      <c r="AS42" s="14">
        <f ca="1">(((COUNTIFS(SWISSW!$I:$I,TOTAL_MATCHUP!$A42,SWISSW!$J:$J,TOTAL_MATCHUP!AS$1,SWISSW!$F:$F,"Won")+COUNTIFS(SWISSW!$I:$I,TOTAL_MATCHUP!AS$1,SWISSW!$J:$J,TOTAL_MATCHUP!$A42,SWISSW!$F:$F,"Lost")))+((COUNTIFS(SWISSW!$I:$I,TOTAL_MATCHUP!$A42,SWISSW!$J:$J,TOTAL_MATCHUP!AS$1,SWISSW!$F:$F,"Lost")+COUNTIFS(SWISSW!$I:$I,TOTAL_MATCHUP!AS$1,SWISSW!$J:$J,TOTAL_MATCHUP!$A42,SWISSW!$F:$F,"Won"))))*IF(ROW()=COLUMN(),0,1)</f>
        <v>0</v>
      </c>
      <c r="AT42" s="14">
        <f ca="1">(((COUNTIFS(SWISSW!$I:$I,TOTAL_MATCHUP!$A42,SWISSW!$J:$J,TOTAL_MATCHUP!AT$1,SWISSW!$F:$F,"Won")+COUNTIFS(SWISSW!$I:$I,TOTAL_MATCHUP!AT$1,SWISSW!$J:$J,TOTAL_MATCHUP!$A42,SWISSW!$F:$F,"Lost")))+((COUNTIFS(SWISSW!$I:$I,TOTAL_MATCHUP!$A42,SWISSW!$J:$J,TOTAL_MATCHUP!AT$1,SWISSW!$F:$F,"Lost")+COUNTIFS(SWISSW!$I:$I,TOTAL_MATCHUP!AT$1,SWISSW!$J:$J,TOTAL_MATCHUP!$A42,SWISSW!$F:$F,"Won"))))*IF(ROW()=COLUMN(),0,1)</f>
        <v>0</v>
      </c>
      <c r="AU42" s="14">
        <f ca="1">(((COUNTIFS(SWISSW!$I:$I,TOTAL_MATCHUP!$A42,SWISSW!$J:$J,TOTAL_MATCHUP!AU$1,SWISSW!$F:$F,"Won")+COUNTIFS(SWISSW!$I:$I,TOTAL_MATCHUP!AU$1,SWISSW!$J:$J,TOTAL_MATCHUP!$A42,SWISSW!$F:$F,"Lost")))+((COUNTIFS(SWISSW!$I:$I,TOTAL_MATCHUP!$A42,SWISSW!$J:$J,TOTAL_MATCHUP!AU$1,SWISSW!$F:$F,"Lost")+COUNTIFS(SWISSW!$I:$I,TOTAL_MATCHUP!AU$1,SWISSW!$J:$J,TOTAL_MATCHUP!$A42,SWISSW!$F:$F,"Won"))))*IF(ROW()=COLUMN(),0,1)</f>
        <v>0</v>
      </c>
      <c r="AV42" s="14">
        <f ca="1">(((COUNTIFS(SWISSW!$I:$I,TOTAL_MATCHUP!$A42,SWISSW!$J:$J,TOTAL_MATCHUP!AV$1,SWISSW!$F:$F,"Won")+COUNTIFS(SWISSW!$I:$I,TOTAL_MATCHUP!AV$1,SWISSW!$J:$J,TOTAL_MATCHUP!$A42,SWISSW!$F:$F,"Lost")))+((COUNTIFS(SWISSW!$I:$I,TOTAL_MATCHUP!$A42,SWISSW!$J:$J,TOTAL_MATCHUP!AV$1,SWISSW!$F:$F,"Lost")+COUNTIFS(SWISSW!$I:$I,TOTAL_MATCHUP!AV$1,SWISSW!$J:$J,TOTAL_MATCHUP!$A42,SWISSW!$F:$F,"Won"))))*IF(ROW()=COLUMN(),0,1)</f>
        <v>0</v>
      </c>
      <c r="AW42" s="14">
        <f ca="1">(((COUNTIFS(SWISSW!$I:$I,TOTAL_MATCHUP!$A42,SWISSW!$J:$J,TOTAL_MATCHUP!AW$1,SWISSW!$F:$F,"Won")+COUNTIFS(SWISSW!$I:$I,TOTAL_MATCHUP!AW$1,SWISSW!$J:$J,TOTAL_MATCHUP!$A42,SWISSW!$F:$F,"Lost")))+((COUNTIFS(SWISSW!$I:$I,TOTAL_MATCHUP!$A42,SWISSW!$J:$J,TOTAL_MATCHUP!AW$1,SWISSW!$F:$F,"Lost")+COUNTIFS(SWISSW!$I:$I,TOTAL_MATCHUP!AW$1,SWISSW!$J:$J,TOTAL_MATCHUP!$A42,SWISSW!$F:$F,"Won"))))*IF(ROW()=COLUMN(),0,1)</f>
        <v>0</v>
      </c>
      <c r="AX42" s="14">
        <f ca="1">(((COUNTIFS(SWISSW!$I:$I,TOTAL_MATCHUP!$A42,SWISSW!$J:$J,TOTAL_MATCHUP!AX$1,SWISSW!$F:$F,"Won")+COUNTIFS(SWISSW!$I:$I,TOTAL_MATCHUP!AX$1,SWISSW!$J:$J,TOTAL_MATCHUP!$A42,SWISSW!$F:$F,"Lost")))+((COUNTIFS(SWISSW!$I:$I,TOTAL_MATCHUP!$A42,SWISSW!$J:$J,TOTAL_MATCHUP!AX$1,SWISSW!$F:$F,"Lost")+COUNTIFS(SWISSW!$I:$I,TOTAL_MATCHUP!AX$1,SWISSW!$J:$J,TOTAL_MATCHUP!$A42,SWISSW!$F:$F,"Won"))))*IF(ROW()=COLUMN(),0,1)</f>
        <v>1</v>
      </c>
      <c r="AY42" s="14">
        <f ca="1">(((COUNTIFS(SWISSW!$I:$I,TOTAL_MATCHUP!$A42,SWISSW!$J:$J,TOTAL_MATCHUP!AY$1,SWISSW!$F:$F,"Won")+COUNTIFS(SWISSW!$I:$I,TOTAL_MATCHUP!AY$1,SWISSW!$J:$J,TOTAL_MATCHUP!$A42,SWISSW!$F:$F,"Lost")))+((COUNTIFS(SWISSW!$I:$I,TOTAL_MATCHUP!$A42,SWISSW!$J:$J,TOTAL_MATCHUP!AY$1,SWISSW!$F:$F,"Lost")+COUNTIFS(SWISSW!$I:$I,TOTAL_MATCHUP!AY$1,SWISSW!$J:$J,TOTAL_MATCHUP!$A42,SWISSW!$F:$F,"Won"))))*IF(ROW()=COLUMN(),0,1)</f>
        <v>0</v>
      </c>
      <c r="AZ42" s="14">
        <f ca="1">(((COUNTIFS(SWISSW!$I:$I,TOTAL_MATCHUP!$A42,SWISSW!$J:$J,TOTAL_MATCHUP!AZ$1,SWISSW!$F:$F,"Won")+COUNTIFS(SWISSW!$I:$I,TOTAL_MATCHUP!AZ$1,SWISSW!$J:$J,TOTAL_MATCHUP!$A42,SWISSW!$F:$F,"Lost")))+((COUNTIFS(SWISSW!$I:$I,TOTAL_MATCHUP!$A42,SWISSW!$J:$J,TOTAL_MATCHUP!AZ$1,SWISSW!$F:$F,"Lost")+COUNTIFS(SWISSW!$I:$I,TOTAL_MATCHUP!AZ$1,SWISSW!$J:$J,TOTAL_MATCHUP!$A42,SWISSW!$F:$F,"Won"))))*IF(ROW()=COLUMN(),0,1)</f>
        <v>0</v>
      </c>
      <c r="BA42" s="14">
        <f ca="1">(((COUNTIFS(SWISSW!$I:$I,TOTAL_MATCHUP!$A42,SWISSW!$J:$J,TOTAL_MATCHUP!BA$1,SWISSW!$F:$F,"Won")+COUNTIFS(SWISSW!$I:$I,TOTAL_MATCHUP!BA$1,SWISSW!$J:$J,TOTAL_MATCHUP!$A42,SWISSW!$F:$F,"Lost")))+((COUNTIFS(SWISSW!$I:$I,TOTAL_MATCHUP!$A42,SWISSW!$J:$J,TOTAL_MATCHUP!BA$1,SWISSW!$F:$F,"Lost")+COUNTIFS(SWISSW!$I:$I,TOTAL_MATCHUP!BA$1,SWISSW!$J:$J,TOTAL_MATCHUP!$A42,SWISSW!$F:$F,"Won"))))*IF(ROW()=COLUMN(),0,1)</f>
        <v>0</v>
      </c>
      <c r="BB42" s="14">
        <f ca="1">(((COUNTIFS(SWISSW!$I:$I,TOTAL_MATCHUP!$A42,SWISSW!$J:$J,TOTAL_MATCHUP!BB$1,SWISSW!$F:$F,"Won")+COUNTIFS(SWISSW!$I:$I,TOTAL_MATCHUP!BB$1,SWISSW!$J:$J,TOTAL_MATCHUP!$A42,SWISSW!$F:$F,"Lost")))+((COUNTIFS(SWISSW!$I:$I,TOTAL_MATCHUP!$A42,SWISSW!$J:$J,TOTAL_MATCHUP!BB$1,SWISSW!$F:$F,"Lost")+COUNTIFS(SWISSW!$I:$I,TOTAL_MATCHUP!BB$1,SWISSW!$J:$J,TOTAL_MATCHUP!$A42,SWISSW!$F:$F,"Won"))))*IF(ROW()=COLUMN(),0,1)</f>
        <v>0</v>
      </c>
      <c r="BC42" s="14">
        <f ca="1">(((COUNTIFS(SWISSW!$I:$I,TOTAL_MATCHUP!$A42,SWISSW!$J:$J,TOTAL_MATCHUP!BC$1,SWISSW!$F:$F,"Won")+COUNTIFS(SWISSW!$I:$I,TOTAL_MATCHUP!BC$1,SWISSW!$J:$J,TOTAL_MATCHUP!$A42,SWISSW!$F:$F,"Lost")))+((COUNTIFS(SWISSW!$I:$I,TOTAL_MATCHUP!$A42,SWISSW!$J:$J,TOTAL_MATCHUP!BC$1,SWISSW!$F:$F,"Lost")+COUNTIFS(SWISSW!$I:$I,TOTAL_MATCHUP!BC$1,SWISSW!$J:$J,TOTAL_MATCHUP!$A42,SWISSW!$F:$F,"Won"))))*IF(ROW()=COLUMN(),0,1)</f>
        <v>0</v>
      </c>
      <c r="BD42" s="14">
        <f ca="1">(((COUNTIFS(SWISSW!$I:$I,TOTAL_MATCHUP!$A42,SWISSW!$J:$J,TOTAL_MATCHUP!BD$1,SWISSW!$F:$F,"Won")+COUNTIFS(SWISSW!$I:$I,TOTAL_MATCHUP!BD$1,SWISSW!$J:$J,TOTAL_MATCHUP!$A42,SWISSW!$F:$F,"Lost")))+((COUNTIFS(SWISSW!$I:$I,TOTAL_MATCHUP!$A42,SWISSW!$J:$J,TOTAL_MATCHUP!BD$1,SWISSW!$F:$F,"Lost")+COUNTIFS(SWISSW!$I:$I,TOTAL_MATCHUP!BD$1,SWISSW!$J:$J,TOTAL_MATCHUP!$A42,SWISSW!$F:$F,"Won"))))*IF(ROW()=COLUMN(),0,1)</f>
        <v>0</v>
      </c>
      <c r="BE42" s="14">
        <f ca="1">(((COUNTIFS(SWISSW!$I:$I,TOTAL_MATCHUP!$A42,SWISSW!$J:$J,TOTAL_MATCHUP!BE$1,SWISSW!$F:$F,"Won")+COUNTIFS(SWISSW!$I:$I,TOTAL_MATCHUP!BE$1,SWISSW!$J:$J,TOTAL_MATCHUP!$A42,SWISSW!$F:$F,"Lost")))+((COUNTIFS(SWISSW!$I:$I,TOTAL_MATCHUP!$A42,SWISSW!$J:$J,TOTAL_MATCHUP!BE$1,SWISSW!$F:$F,"Lost")+COUNTIFS(SWISSW!$I:$I,TOTAL_MATCHUP!BE$1,SWISSW!$J:$J,TOTAL_MATCHUP!$A42,SWISSW!$F:$F,"Won"))))*IF(ROW()=COLUMN(),0,1)</f>
        <v>0</v>
      </c>
      <c r="BF42" s="14">
        <f ca="1">(((COUNTIFS(SWISSW!$I:$I,TOTAL_MATCHUP!$A42,SWISSW!$J:$J,TOTAL_MATCHUP!BF$1,SWISSW!$F:$F,"Won")+COUNTIFS(SWISSW!$I:$I,TOTAL_MATCHUP!BF$1,SWISSW!$J:$J,TOTAL_MATCHUP!$A42,SWISSW!$F:$F,"Lost")))+((COUNTIFS(SWISSW!$I:$I,TOTAL_MATCHUP!$A42,SWISSW!$J:$J,TOTAL_MATCHUP!BF$1,SWISSW!$F:$F,"Lost")+COUNTIFS(SWISSW!$I:$I,TOTAL_MATCHUP!BF$1,SWISSW!$J:$J,TOTAL_MATCHUP!$A42,SWISSW!$F:$F,"Won"))))*IF(ROW()=COLUMN(),0,1)</f>
        <v>0</v>
      </c>
    </row>
    <row r="43" spans="1:58" ht="55" customHeight="1" x14ac:dyDescent="0.3">
      <c r="A43" s="3" t="str">
        <f ca="1">MATCHUP!A43</f>
        <v>Dimir Control</v>
      </c>
      <c r="B43" s="14">
        <f ca="1">(((COUNTIFS(SWISSW!$I:$I,TOTAL_MATCHUP!$A43,SWISSW!$J:$J,TOTAL_MATCHUP!B$1,SWISSW!$F:$F,"Won")+COUNTIFS(SWISSW!$I:$I,TOTAL_MATCHUP!B$1,SWISSW!$J:$J,TOTAL_MATCHUP!$A43,SWISSW!$F:$F,"Lost")))+((COUNTIFS(SWISSW!$I:$I,TOTAL_MATCHUP!$A43,SWISSW!$J:$J,TOTAL_MATCHUP!B$1,SWISSW!$F:$F,"Lost")+COUNTIFS(SWISSW!$I:$I,TOTAL_MATCHUP!B$1,SWISSW!$J:$J,TOTAL_MATCHUP!$A43,SWISSW!$F:$F,"Won"))))*IF(ROW()=COLUMN(),0,1)</f>
        <v>2</v>
      </c>
      <c r="C43" s="14">
        <f ca="1">(((COUNTIFS(SWISSW!$I:$I,TOTAL_MATCHUP!$A43,SWISSW!$J:$J,TOTAL_MATCHUP!C$1,SWISSW!$F:$F,"Won")+COUNTIFS(SWISSW!$I:$I,TOTAL_MATCHUP!C$1,SWISSW!$J:$J,TOTAL_MATCHUP!$A43,SWISSW!$F:$F,"Lost")))+((COUNTIFS(SWISSW!$I:$I,TOTAL_MATCHUP!$A43,SWISSW!$J:$J,TOTAL_MATCHUP!C$1,SWISSW!$F:$F,"Lost")+COUNTIFS(SWISSW!$I:$I,TOTAL_MATCHUP!C$1,SWISSW!$J:$J,TOTAL_MATCHUP!$A43,SWISSW!$F:$F,"Won"))))*IF(ROW()=COLUMN(),0,1)</f>
        <v>1</v>
      </c>
      <c r="D43" s="14">
        <f ca="1">(((COUNTIFS(SWISSW!$I:$I,TOTAL_MATCHUP!$A43,SWISSW!$J:$J,TOTAL_MATCHUP!D$1,SWISSW!$F:$F,"Won")+COUNTIFS(SWISSW!$I:$I,TOTAL_MATCHUP!D$1,SWISSW!$J:$J,TOTAL_MATCHUP!$A43,SWISSW!$F:$F,"Lost")))+((COUNTIFS(SWISSW!$I:$I,TOTAL_MATCHUP!$A43,SWISSW!$J:$J,TOTAL_MATCHUP!D$1,SWISSW!$F:$F,"Lost")+COUNTIFS(SWISSW!$I:$I,TOTAL_MATCHUP!D$1,SWISSW!$J:$J,TOTAL_MATCHUP!$A43,SWISSW!$F:$F,"Won"))))*IF(ROW()=COLUMN(),0,1)</f>
        <v>4</v>
      </c>
      <c r="E43" s="14">
        <f ca="1">(((COUNTIFS(SWISSW!$I:$I,TOTAL_MATCHUP!$A43,SWISSW!$J:$J,TOTAL_MATCHUP!E$1,SWISSW!$F:$F,"Won")+COUNTIFS(SWISSW!$I:$I,TOTAL_MATCHUP!E$1,SWISSW!$J:$J,TOTAL_MATCHUP!$A43,SWISSW!$F:$F,"Lost")))+((COUNTIFS(SWISSW!$I:$I,TOTAL_MATCHUP!$A43,SWISSW!$J:$J,TOTAL_MATCHUP!E$1,SWISSW!$F:$F,"Lost")+COUNTIFS(SWISSW!$I:$I,TOTAL_MATCHUP!E$1,SWISSW!$J:$J,TOTAL_MATCHUP!$A43,SWISSW!$F:$F,"Won"))))*IF(ROW()=COLUMN(),0,1)</f>
        <v>1</v>
      </c>
      <c r="F43" s="14">
        <f ca="1">(((COUNTIFS(SWISSW!$I:$I,TOTAL_MATCHUP!$A43,SWISSW!$J:$J,TOTAL_MATCHUP!F$1,SWISSW!$F:$F,"Won")+COUNTIFS(SWISSW!$I:$I,TOTAL_MATCHUP!F$1,SWISSW!$J:$J,TOTAL_MATCHUP!$A43,SWISSW!$F:$F,"Lost")))+((COUNTIFS(SWISSW!$I:$I,TOTAL_MATCHUP!$A43,SWISSW!$J:$J,TOTAL_MATCHUP!F$1,SWISSW!$F:$F,"Lost")+COUNTIFS(SWISSW!$I:$I,TOTAL_MATCHUP!F$1,SWISSW!$J:$J,TOTAL_MATCHUP!$A43,SWISSW!$F:$F,"Won"))))*IF(ROW()=COLUMN(),0,1)</f>
        <v>0</v>
      </c>
      <c r="G43" s="14">
        <f ca="1">(((COUNTIFS(SWISSW!$I:$I,TOTAL_MATCHUP!$A43,SWISSW!$J:$J,TOTAL_MATCHUP!G$1,SWISSW!$F:$F,"Won")+COUNTIFS(SWISSW!$I:$I,TOTAL_MATCHUP!G$1,SWISSW!$J:$J,TOTAL_MATCHUP!$A43,SWISSW!$F:$F,"Lost")))+((COUNTIFS(SWISSW!$I:$I,TOTAL_MATCHUP!$A43,SWISSW!$J:$J,TOTAL_MATCHUP!G$1,SWISSW!$F:$F,"Lost")+COUNTIFS(SWISSW!$I:$I,TOTAL_MATCHUP!G$1,SWISSW!$J:$J,TOTAL_MATCHUP!$A43,SWISSW!$F:$F,"Won"))))*IF(ROW()=COLUMN(),0,1)</f>
        <v>1</v>
      </c>
      <c r="H43" s="14">
        <f ca="1">(((COUNTIFS(SWISSW!$I:$I,TOTAL_MATCHUP!$A43,SWISSW!$J:$J,TOTAL_MATCHUP!H$1,SWISSW!$F:$F,"Won")+COUNTIFS(SWISSW!$I:$I,TOTAL_MATCHUP!H$1,SWISSW!$J:$J,TOTAL_MATCHUP!$A43,SWISSW!$F:$F,"Lost")))+((COUNTIFS(SWISSW!$I:$I,TOTAL_MATCHUP!$A43,SWISSW!$J:$J,TOTAL_MATCHUP!H$1,SWISSW!$F:$F,"Lost")+COUNTIFS(SWISSW!$I:$I,TOTAL_MATCHUP!H$1,SWISSW!$J:$J,TOTAL_MATCHUP!$A43,SWISSW!$F:$F,"Won"))))*IF(ROW()=COLUMN(),0,1)</f>
        <v>0</v>
      </c>
      <c r="I43" s="14">
        <f ca="1">(((COUNTIFS(SWISSW!$I:$I,TOTAL_MATCHUP!$A43,SWISSW!$J:$J,TOTAL_MATCHUP!I$1,SWISSW!$F:$F,"Won")+COUNTIFS(SWISSW!$I:$I,TOTAL_MATCHUP!I$1,SWISSW!$J:$J,TOTAL_MATCHUP!$A43,SWISSW!$F:$F,"Lost")))+((COUNTIFS(SWISSW!$I:$I,TOTAL_MATCHUP!$A43,SWISSW!$J:$J,TOTAL_MATCHUP!I$1,SWISSW!$F:$F,"Lost")+COUNTIFS(SWISSW!$I:$I,TOTAL_MATCHUP!I$1,SWISSW!$J:$J,TOTAL_MATCHUP!$A43,SWISSW!$F:$F,"Won"))))*IF(ROW()=COLUMN(),0,1)</f>
        <v>0</v>
      </c>
      <c r="J43" s="14">
        <f ca="1">(((COUNTIFS(SWISSW!$I:$I,TOTAL_MATCHUP!$A43,SWISSW!$J:$J,TOTAL_MATCHUP!J$1,SWISSW!$F:$F,"Won")+COUNTIFS(SWISSW!$I:$I,TOTAL_MATCHUP!J$1,SWISSW!$J:$J,TOTAL_MATCHUP!$A43,SWISSW!$F:$F,"Lost")))+((COUNTIFS(SWISSW!$I:$I,TOTAL_MATCHUP!$A43,SWISSW!$J:$J,TOTAL_MATCHUP!J$1,SWISSW!$F:$F,"Lost")+COUNTIFS(SWISSW!$I:$I,TOTAL_MATCHUP!J$1,SWISSW!$J:$J,TOTAL_MATCHUP!$A43,SWISSW!$F:$F,"Won"))))*IF(ROW()=COLUMN(),0,1)</f>
        <v>0</v>
      </c>
      <c r="K43" s="14">
        <f ca="1">(((COUNTIFS(SWISSW!$I:$I,TOTAL_MATCHUP!$A43,SWISSW!$J:$J,TOTAL_MATCHUP!K$1,SWISSW!$F:$F,"Won")+COUNTIFS(SWISSW!$I:$I,TOTAL_MATCHUP!K$1,SWISSW!$J:$J,TOTAL_MATCHUP!$A43,SWISSW!$F:$F,"Lost")))+((COUNTIFS(SWISSW!$I:$I,TOTAL_MATCHUP!$A43,SWISSW!$J:$J,TOTAL_MATCHUP!K$1,SWISSW!$F:$F,"Lost")+COUNTIFS(SWISSW!$I:$I,TOTAL_MATCHUP!K$1,SWISSW!$J:$J,TOTAL_MATCHUP!$A43,SWISSW!$F:$F,"Won"))))*IF(ROW()=COLUMN(),0,1)</f>
        <v>1</v>
      </c>
      <c r="L43" s="14">
        <f ca="1">(((COUNTIFS(SWISSW!$I:$I,TOTAL_MATCHUP!$A43,SWISSW!$J:$J,TOTAL_MATCHUP!L$1,SWISSW!$F:$F,"Won")+COUNTIFS(SWISSW!$I:$I,TOTAL_MATCHUP!L$1,SWISSW!$J:$J,TOTAL_MATCHUP!$A43,SWISSW!$F:$F,"Lost")))+((COUNTIFS(SWISSW!$I:$I,TOTAL_MATCHUP!$A43,SWISSW!$J:$J,TOTAL_MATCHUP!L$1,SWISSW!$F:$F,"Lost")+COUNTIFS(SWISSW!$I:$I,TOTAL_MATCHUP!L$1,SWISSW!$J:$J,TOTAL_MATCHUP!$A43,SWISSW!$F:$F,"Won"))))*IF(ROW()=COLUMN(),0,1)</f>
        <v>1</v>
      </c>
      <c r="M43" s="14">
        <f ca="1">(((COUNTIFS(SWISSW!$I:$I,TOTAL_MATCHUP!$A43,SWISSW!$J:$J,TOTAL_MATCHUP!M$1,SWISSW!$F:$F,"Won")+COUNTIFS(SWISSW!$I:$I,TOTAL_MATCHUP!M$1,SWISSW!$J:$J,TOTAL_MATCHUP!$A43,SWISSW!$F:$F,"Lost")))+((COUNTIFS(SWISSW!$I:$I,TOTAL_MATCHUP!$A43,SWISSW!$J:$J,TOTAL_MATCHUP!M$1,SWISSW!$F:$F,"Lost")+COUNTIFS(SWISSW!$I:$I,TOTAL_MATCHUP!M$1,SWISSW!$J:$J,TOTAL_MATCHUP!$A43,SWISSW!$F:$F,"Won"))))*IF(ROW()=COLUMN(),0,1)</f>
        <v>1</v>
      </c>
      <c r="N43" s="14">
        <f ca="1">(((COUNTIFS(SWISSW!$I:$I,TOTAL_MATCHUP!$A43,SWISSW!$J:$J,TOTAL_MATCHUP!N$1,SWISSW!$F:$F,"Won")+COUNTIFS(SWISSW!$I:$I,TOTAL_MATCHUP!N$1,SWISSW!$J:$J,TOTAL_MATCHUP!$A43,SWISSW!$F:$F,"Lost")))+((COUNTIFS(SWISSW!$I:$I,TOTAL_MATCHUP!$A43,SWISSW!$J:$J,TOTAL_MATCHUP!N$1,SWISSW!$F:$F,"Lost")+COUNTIFS(SWISSW!$I:$I,TOTAL_MATCHUP!N$1,SWISSW!$J:$J,TOTAL_MATCHUP!$A43,SWISSW!$F:$F,"Won"))))*IF(ROW()=COLUMN(),0,1)</f>
        <v>0</v>
      </c>
      <c r="O43" s="14">
        <f ca="1">(((COUNTIFS(SWISSW!$I:$I,TOTAL_MATCHUP!$A43,SWISSW!$J:$J,TOTAL_MATCHUP!O$1,SWISSW!$F:$F,"Won")+COUNTIFS(SWISSW!$I:$I,TOTAL_MATCHUP!O$1,SWISSW!$J:$J,TOTAL_MATCHUP!$A43,SWISSW!$F:$F,"Lost")))+((COUNTIFS(SWISSW!$I:$I,TOTAL_MATCHUP!$A43,SWISSW!$J:$J,TOTAL_MATCHUP!O$1,SWISSW!$F:$F,"Lost")+COUNTIFS(SWISSW!$I:$I,TOTAL_MATCHUP!O$1,SWISSW!$J:$J,TOTAL_MATCHUP!$A43,SWISSW!$F:$F,"Won"))))*IF(ROW()=COLUMN(),0,1)</f>
        <v>0</v>
      </c>
      <c r="P43" s="14">
        <f ca="1">(((COUNTIFS(SWISSW!$I:$I,TOTAL_MATCHUP!$A43,SWISSW!$J:$J,TOTAL_MATCHUP!P$1,SWISSW!$F:$F,"Won")+COUNTIFS(SWISSW!$I:$I,TOTAL_MATCHUP!P$1,SWISSW!$J:$J,TOTAL_MATCHUP!$A43,SWISSW!$F:$F,"Lost")))+((COUNTIFS(SWISSW!$I:$I,TOTAL_MATCHUP!$A43,SWISSW!$J:$J,TOTAL_MATCHUP!P$1,SWISSW!$F:$F,"Lost")+COUNTIFS(SWISSW!$I:$I,TOTAL_MATCHUP!P$1,SWISSW!$J:$J,TOTAL_MATCHUP!$A43,SWISSW!$F:$F,"Won"))))*IF(ROW()=COLUMN(),0,1)</f>
        <v>0</v>
      </c>
      <c r="Q43" s="14">
        <f ca="1">(((COUNTIFS(SWISSW!$I:$I,TOTAL_MATCHUP!$A43,SWISSW!$J:$J,TOTAL_MATCHUP!Q$1,SWISSW!$F:$F,"Won")+COUNTIFS(SWISSW!$I:$I,TOTAL_MATCHUP!Q$1,SWISSW!$J:$J,TOTAL_MATCHUP!$A43,SWISSW!$F:$F,"Lost")))+((COUNTIFS(SWISSW!$I:$I,TOTAL_MATCHUP!$A43,SWISSW!$J:$J,TOTAL_MATCHUP!Q$1,SWISSW!$F:$F,"Lost")+COUNTIFS(SWISSW!$I:$I,TOTAL_MATCHUP!Q$1,SWISSW!$J:$J,TOTAL_MATCHUP!$A43,SWISSW!$F:$F,"Won"))))*IF(ROW()=COLUMN(),0,1)</f>
        <v>1</v>
      </c>
      <c r="R43" s="14">
        <f ca="1">(((COUNTIFS(SWISSW!$I:$I,TOTAL_MATCHUP!$A43,SWISSW!$J:$J,TOTAL_MATCHUP!R$1,SWISSW!$F:$F,"Won")+COUNTIFS(SWISSW!$I:$I,TOTAL_MATCHUP!R$1,SWISSW!$J:$J,TOTAL_MATCHUP!$A43,SWISSW!$F:$F,"Lost")))+((COUNTIFS(SWISSW!$I:$I,TOTAL_MATCHUP!$A43,SWISSW!$J:$J,TOTAL_MATCHUP!R$1,SWISSW!$F:$F,"Lost")+COUNTIFS(SWISSW!$I:$I,TOTAL_MATCHUP!R$1,SWISSW!$J:$J,TOTAL_MATCHUP!$A43,SWISSW!$F:$F,"Won"))))*IF(ROW()=COLUMN(),0,1)</f>
        <v>0</v>
      </c>
      <c r="S43" s="14">
        <f ca="1">(((COUNTIFS(SWISSW!$I:$I,TOTAL_MATCHUP!$A43,SWISSW!$J:$J,TOTAL_MATCHUP!S$1,SWISSW!$F:$F,"Won")+COUNTIFS(SWISSW!$I:$I,TOTAL_MATCHUP!S$1,SWISSW!$J:$J,TOTAL_MATCHUP!$A43,SWISSW!$F:$F,"Lost")))+((COUNTIFS(SWISSW!$I:$I,TOTAL_MATCHUP!$A43,SWISSW!$J:$J,TOTAL_MATCHUP!S$1,SWISSW!$F:$F,"Lost")+COUNTIFS(SWISSW!$I:$I,TOTAL_MATCHUP!S$1,SWISSW!$J:$J,TOTAL_MATCHUP!$A43,SWISSW!$F:$F,"Won"))))*IF(ROW()=COLUMN(),0,1)</f>
        <v>0</v>
      </c>
      <c r="T43" s="14">
        <f ca="1">(((COUNTIFS(SWISSW!$I:$I,TOTAL_MATCHUP!$A43,SWISSW!$J:$J,TOTAL_MATCHUP!T$1,SWISSW!$F:$F,"Won")+COUNTIFS(SWISSW!$I:$I,TOTAL_MATCHUP!T$1,SWISSW!$J:$J,TOTAL_MATCHUP!$A43,SWISSW!$F:$F,"Lost")))+((COUNTIFS(SWISSW!$I:$I,TOTAL_MATCHUP!$A43,SWISSW!$J:$J,TOTAL_MATCHUP!T$1,SWISSW!$F:$F,"Lost")+COUNTIFS(SWISSW!$I:$I,TOTAL_MATCHUP!T$1,SWISSW!$J:$J,TOTAL_MATCHUP!$A43,SWISSW!$F:$F,"Won"))))*IF(ROW()=COLUMN(),0,1)</f>
        <v>0</v>
      </c>
      <c r="U43" s="14">
        <f ca="1">(((COUNTIFS(SWISSW!$I:$I,TOTAL_MATCHUP!$A43,SWISSW!$J:$J,TOTAL_MATCHUP!U$1,SWISSW!$F:$F,"Won")+COUNTIFS(SWISSW!$I:$I,TOTAL_MATCHUP!U$1,SWISSW!$J:$J,TOTAL_MATCHUP!$A43,SWISSW!$F:$F,"Lost")))+((COUNTIFS(SWISSW!$I:$I,TOTAL_MATCHUP!$A43,SWISSW!$J:$J,TOTAL_MATCHUP!U$1,SWISSW!$F:$F,"Lost")+COUNTIFS(SWISSW!$I:$I,TOTAL_MATCHUP!U$1,SWISSW!$J:$J,TOTAL_MATCHUP!$A43,SWISSW!$F:$F,"Won"))))*IF(ROW()=COLUMN(),0,1)</f>
        <v>0</v>
      </c>
      <c r="V43" s="14">
        <f ca="1">(((COUNTIFS(SWISSW!$I:$I,TOTAL_MATCHUP!$A43,SWISSW!$J:$J,TOTAL_MATCHUP!V$1,SWISSW!$F:$F,"Won")+COUNTIFS(SWISSW!$I:$I,TOTAL_MATCHUP!V$1,SWISSW!$J:$J,TOTAL_MATCHUP!$A43,SWISSW!$F:$F,"Lost")))+((COUNTIFS(SWISSW!$I:$I,TOTAL_MATCHUP!$A43,SWISSW!$J:$J,TOTAL_MATCHUP!V$1,SWISSW!$F:$F,"Lost")+COUNTIFS(SWISSW!$I:$I,TOTAL_MATCHUP!V$1,SWISSW!$J:$J,TOTAL_MATCHUP!$A43,SWISSW!$F:$F,"Won"))))*IF(ROW()=COLUMN(),0,1)</f>
        <v>1</v>
      </c>
      <c r="W43" s="14">
        <f ca="1">(((COUNTIFS(SWISSW!$I:$I,TOTAL_MATCHUP!$A43,SWISSW!$J:$J,TOTAL_MATCHUP!W$1,SWISSW!$F:$F,"Won")+COUNTIFS(SWISSW!$I:$I,TOTAL_MATCHUP!W$1,SWISSW!$J:$J,TOTAL_MATCHUP!$A43,SWISSW!$F:$F,"Lost")))+((COUNTIFS(SWISSW!$I:$I,TOTAL_MATCHUP!$A43,SWISSW!$J:$J,TOTAL_MATCHUP!W$1,SWISSW!$F:$F,"Lost")+COUNTIFS(SWISSW!$I:$I,TOTAL_MATCHUP!W$1,SWISSW!$J:$J,TOTAL_MATCHUP!$A43,SWISSW!$F:$F,"Won"))))*IF(ROW()=COLUMN(),0,1)</f>
        <v>0</v>
      </c>
      <c r="X43" s="14">
        <f ca="1">(((COUNTIFS(SWISSW!$I:$I,TOTAL_MATCHUP!$A43,SWISSW!$J:$J,TOTAL_MATCHUP!X$1,SWISSW!$F:$F,"Won")+COUNTIFS(SWISSW!$I:$I,TOTAL_MATCHUP!X$1,SWISSW!$J:$J,TOTAL_MATCHUP!$A43,SWISSW!$F:$F,"Lost")))+((COUNTIFS(SWISSW!$I:$I,TOTAL_MATCHUP!$A43,SWISSW!$J:$J,TOTAL_MATCHUP!X$1,SWISSW!$F:$F,"Lost")+COUNTIFS(SWISSW!$I:$I,TOTAL_MATCHUP!X$1,SWISSW!$J:$J,TOTAL_MATCHUP!$A43,SWISSW!$F:$F,"Won"))))*IF(ROW()=COLUMN(),0,1)</f>
        <v>0</v>
      </c>
      <c r="Y43" s="14">
        <f ca="1">(((COUNTIFS(SWISSW!$I:$I,TOTAL_MATCHUP!$A43,SWISSW!$J:$J,TOTAL_MATCHUP!Y$1,SWISSW!$F:$F,"Won")+COUNTIFS(SWISSW!$I:$I,TOTAL_MATCHUP!Y$1,SWISSW!$J:$J,TOTAL_MATCHUP!$A43,SWISSW!$F:$F,"Lost")))+((COUNTIFS(SWISSW!$I:$I,TOTAL_MATCHUP!$A43,SWISSW!$J:$J,TOTAL_MATCHUP!Y$1,SWISSW!$F:$F,"Lost")+COUNTIFS(SWISSW!$I:$I,TOTAL_MATCHUP!Y$1,SWISSW!$J:$J,TOTAL_MATCHUP!$A43,SWISSW!$F:$F,"Won"))))*IF(ROW()=COLUMN(),0,1)</f>
        <v>0</v>
      </c>
      <c r="Z43" s="14">
        <f ca="1">(((COUNTIFS(SWISSW!$I:$I,TOTAL_MATCHUP!$A43,SWISSW!$J:$J,TOTAL_MATCHUP!Z$1,SWISSW!$F:$F,"Won")+COUNTIFS(SWISSW!$I:$I,TOTAL_MATCHUP!Z$1,SWISSW!$J:$J,TOTAL_MATCHUP!$A43,SWISSW!$F:$F,"Lost")))+((COUNTIFS(SWISSW!$I:$I,TOTAL_MATCHUP!$A43,SWISSW!$J:$J,TOTAL_MATCHUP!Z$1,SWISSW!$F:$F,"Lost")+COUNTIFS(SWISSW!$I:$I,TOTAL_MATCHUP!Z$1,SWISSW!$J:$J,TOTAL_MATCHUP!$A43,SWISSW!$F:$F,"Won"))))*IF(ROW()=COLUMN(),0,1)</f>
        <v>0</v>
      </c>
      <c r="AA43" s="14">
        <f ca="1">(((COUNTIFS(SWISSW!$I:$I,TOTAL_MATCHUP!$A43,SWISSW!$J:$J,TOTAL_MATCHUP!AA$1,SWISSW!$F:$F,"Won")+COUNTIFS(SWISSW!$I:$I,TOTAL_MATCHUP!AA$1,SWISSW!$J:$J,TOTAL_MATCHUP!$A43,SWISSW!$F:$F,"Lost")))+((COUNTIFS(SWISSW!$I:$I,TOTAL_MATCHUP!$A43,SWISSW!$J:$J,TOTAL_MATCHUP!AA$1,SWISSW!$F:$F,"Lost")+COUNTIFS(SWISSW!$I:$I,TOTAL_MATCHUP!AA$1,SWISSW!$J:$J,TOTAL_MATCHUP!$A43,SWISSW!$F:$F,"Won"))))*IF(ROW()=COLUMN(),0,1)</f>
        <v>0</v>
      </c>
      <c r="AB43" s="14">
        <f ca="1">(((COUNTIFS(SWISSW!$I:$I,TOTAL_MATCHUP!$A43,SWISSW!$J:$J,TOTAL_MATCHUP!AB$1,SWISSW!$F:$F,"Won")+COUNTIFS(SWISSW!$I:$I,TOTAL_MATCHUP!AB$1,SWISSW!$J:$J,TOTAL_MATCHUP!$A43,SWISSW!$F:$F,"Lost")))+((COUNTIFS(SWISSW!$I:$I,TOTAL_MATCHUP!$A43,SWISSW!$J:$J,TOTAL_MATCHUP!AB$1,SWISSW!$F:$F,"Lost")+COUNTIFS(SWISSW!$I:$I,TOTAL_MATCHUP!AB$1,SWISSW!$J:$J,TOTAL_MATCHUP!$A43,SWISSW!$F:$F,"Won"))))*IF(ROW()=COLUMN(),0,1)</f>
        <v>0</v>
      </c>
      <c r="AC43" s="14">
        <f ca="1">(((COUNTIFS(SWISSW!$I:$I,TOTAL_MATCHUP!$A43,SWISSW!$J:$J,TOTAL_MATCHUP!AC$1,SWISSW!$F:$F,"Won")+COUNTIFS(SWISSW!$I:$I,TOTAL_MATCHUP!AC$1,SWISSW!$J:$J,TOTAL_MATCHUP!$A43,SWISSW!$F:$F,"Lost")))+((COUNTIFS(SWISSW!$I:$I,TOTAL_MATCHUP!$A43,SWISSW!$J:$J,TOTAL_MATCHUP!AC$1,SWISSW!$F:$F,"Lost")+COUNTIFS(SWISSW!$I:$I,TOTAL_MATCHUP!AC$1,SWISSW!$J:$J,TOTAL_MATCHUP!$A43,SWISSW!$F:$F,"Won"))))*IF(ROW()=COLUMN(),0,1)</f>
        <v>0</v>
      </c>
      <c r="AD43" s="14">
        <f ca="1">(((COUNTIFS(SWISSW!$I:$I,TOTAL_MATCHUP!$A43,SWISSW!$J:$J,TOTAL_MATCHUP!AD$1,SWISSW!$F:$F,"Won")+COUNTIFS(SWISSW!$I:$I,TOTAL_MATCHUP!AD$1,SWISSW!$J:$J,TOTAL_MATCHUP!$A43,SWISSW!$F:$F,"Lost")))+((COUNTIFS(SWISSW!$I:$I,TOTAL_MATCHUP!$A43,SWISSW!$J:$J,TOTAL_MATCHUP!AD$1,SWISSW!$F:$F,"Lost")+COUNTIFS(SWISSW!$I:$I,TOTAL_MATCHUP!AD$1,SWISSW!$J:$J,TOTAL_MATCHUP!$A43,SWISSW!$F:$F,"Won"))))*IF(ROW()=COLUMN(),0,1)</f>
        <v>0</v>
      </c>
      <c r="AE43" s="14">
        <f ca="1">(((COUNTIFS(SWISSW!$I:$I,TOTAL_MATCHUP!$A43,SWISSW!$J:$J,TOTAL_MATCHUP!AE$1,SWISSW!$F:$F,"Won")+COUNTIFS(SWISSW!$I:$I,TOTAL_MATCHUP!AE$1,SWISSW!$J:$J,TOTAL_MATCHUP!$A43,SWISSW!$F:$F,"Lost")))+((COUNTIFS(SWISSW!$I:$I,TOTAL_MATCHUP!$A43,SWISSW!$J:$J,TOTAL_MATCHUP!AE$1,SWISSW!$F:$F,"Lost")+COUNTIFS(SWISSW!$I:$I,TOTAL_MATCHUP!AE$1,SWISSW!$J:$J,TOTAL_MATCHUP!$A43,SWISSW!$F:$F,"Won"))))*IF(ROW()=COLUMN(),0,1)</f>
        <v>0</v>
      </c>
      <c r="AF43" s="14">
        <f ca="1">(((COUNTIFS(SWISSW!$I:$I,TOTAL_MATCHUP!$A43,SWISSW!$J:$J,TOTAL_MATCHUP!AF$1,SWISSW!$F:$F,"Won")+COUNTIFS(SWISSW!$I:$I,TOTAL_MATCHUP!AF$1,SWISSW!$J:$J,TOTAL_MATCHUP!$A43,SWISSW!$F:$F,"Lost")))+((COUNTIFS(SWISSW!$I:$I,TOTAL_MATCHUP!$A43,SWISSW!$J:$J,TOTAL_MATCHUP!AF$1,SWISSW!$F:$F,"Lost")+COUNTIFS(SWISSW!$I:$I,TOTAL_MATCHUP!AF$1,SWISSW!$J:$J,TOTAL_MATCHUP!$A43,SWISSW!$F:$F,"Won"))))*IF(ROW()=COLUMN(),0,1)</f>
        <v>0</v>
      </c>
      <c r="AG43" s="14">
        <f ca="1">(((COUNTIFS(SWISSW!$I:$I,TOTAL_MATCHUP!$A43,SWISSW!$J:$J,TOTAL_MATCHUP!AG$1,SWISSW!$F:$F,"Won")+COUNTIFS(SWISSW!$I:$I,TOTAL_MATCHUP!AG$1,SWISSW!$J:$J,TOTAL_MATCHUP!$A43,SWISSW!$F:$F,"Lost")))+((COUNTIFS(SWISSW!$I:$I,TOTAL_MATCHUP!$A43,SWISSW!$J:$J,TOTAL_MATCHUP!AG$1,SWISSW!$F:$F,"Lost")+COUNTIFS(SWISSW!$I:$I,TOTAL_MATCHUP!AG$1,SWISSW!$J:$J,TOTAL_MATCHUP!$A43,SWISSW!$F:$F,"Won"))))*IF(ROW()=COLUMN(),0,1)</f>
        <v>0</v>
      </c>
      <c r="AH43" s="14">
        <f ca="1">(((COUNTIFS(SWISSW!$I:$I,TOTAL_MATCHUP!$A43,SWISSW!$J:$J,TOTAL_MATCHUP!AH$1,SWISSW!$F:$F,"Won")+COUNTIFS(SWISSW!$I:$I,TOTAL_MATCHUP!AH$1,SWISSW!$J:$J,TOTAL_MATCHUP!$A43,SWISSW!$F:$F,"Lost")))+((COUNTIFS(SWISSW!$I:$I,TOTAL_MATCHUP!$A43,SWISSW!$J:$J,TOTAL_MATCHUP!AH$1,SWISSW!$F:$F,"Lost")+COUNTIFS(SWISSW!$I:$I,TOTAL_MATCHUP!AH$1,SWISSW!$J:$J,TOTAL_MATCHUP!$A43,SWISSW!$F:$F,"Won"))))*IF(ROW()=COLUMN(),0,1)</f>
        <v>0</v>
      </c>
      <c r="AI43" s="14">
        <f ca="1">(((COUNTIFS(SWISSW!$I:$I,TOTAL_MATCHUP!$A43,SWISSW!$J:$J,TOTAL_MATCHUP!AI$1,SWISSW!$F:$F,"Won")+COUNTIFS(SWISSW!$I:$I,TOTAL_MATCHUP!AI$1,SWISSW!$J:$J,TOTAL_MATCHUP!$A43,SWISSW!$F:$F,"Lost")))+((COUNTIFS(SWISSW!$I:$I,TOTAL_MATCHUP!$A43,SWISSW!$J:$J,TOTAL_MATCHUP!AI$1,SWISSW!$F:$F,"Lost")+COUNTIFS(SWISSW!$I:$I,TOTAL_MATCHUP!AI$1,SWISSW!$J:$J,TOTAL_MATCHUP!$A43,SWISSW!$F:$F,"Won"))))*IF(ROW()=COLUMN(),0,1)</f>
        <v>0</v>
      </c>
      <c r="AJ43" s="14">
        <f ca="1">(((COUNTIFS(SWISSW!$I:$I,TOTAL_MATCHUP!$A43,SWISSW!$J:$J,TOTAL_MATCHUP!AJ$1,SWISSW!$F:$F,"Won")+COUNTIFS(SWISSW!$I:$I,TOTAL_MATCHUP!AJ$1,SWISSW!$J:$J,TOTAL_MATCHUP!$A43,SWISSW!$F:$F,"Lost")))+((COUNTIFS(SWISSW!$I:$I,TOTAL_MATCHUP!$A43,SWISSW!$J:$J,TOTAL_MATCHUP!AJ$1,SWISSW!$F:$F,"Lost")+COUNTIFS(SWISSW!$I:$I,TOTAL_MATCHUP!AJ$1,SWISSW!$J:$J,TOTAL_MATCHUP!$A43,SWISSW!$F:$F,"Won"))))*IF(ROW()=COLUMN(),0,1)</f>
        <v>0</v>
      </c>
      <c r="AK43" s="14">
        <f ca="1">(((COUNTIFS(SWISSW!$I:$I,TOTAL_MATCHUP!$A43,SWISSW!$J:$J,TOTAL_MATCHUP!AK$1,SWISSW!$F:$F,"Won")+COUNTIFS(SWISSW!$I:$I,TOTAL_MATCHUP!AK$1,SWISSW!$J:$J,TOTAL_MATCHUP!$A43,SWISSW!$F:$F,"Lost")))+((COUNTIFS(SWISSW!$I:$I,TOTAL_MATCHUP!$A43,SWISSW!$J:$J,TOTAL_MATCHUP!AK$1,SWISSW!$F:$F,"Lost")+COUNTIFS(SWISSW!$I:$I,TOTAL_MATCHUP!AK$1,SWISSW!$J:$J,TOTAL_MATCHUP!$A43,SWISSW!$F:$F,"Won"))))*IF(ROW()=COLUMN(),0,1)</f>
        <v>0</v>
      </c>
      <c r="AL43" s="14">
        <f ca="1">(((COUNTIFS(SWISSW!$I:$I,TOTAL_MATCHUP!$A43,SWISSW!$J:$J,TOTAL_MATCHUP!AL$1,SWISSW!$F:$F,"Won")+COUNTIFS(SWISSW!$I:$I,TOTAL_MATCHUP!AL$1,SWISSW!$J:$J,TOTAL_MATCHUP!$A43,SWISSW!$F:$F,"Lost")))+((COUNTIFS(SWISSW!$I:$I,TOTAL_MATCHUP!$A43,SWISSW!$J:$J,TOTAL_MATCHUP!AL$1,SWISSW!$F:$F,"Lost")+COUNTIFS(SWISSW!$I:$I,TOTAL_MATCHUP!AL$1,SWISSW!$J:$J,TOTAL_MATCHUP!$A43,SWISSW!$F:$F,"Won"))))*IF(ROW()=COLUMN(),0,1)</f>
        <v>0</v>
      </c>
      <c r="AM43" s="14">
        <f ca="1">(((COUNTIFS(SWISSW!$I:$I,TOTAL_MATCHUP!$A43,SWISSW!$J:$J,TOTAL_MATCHUP!AM$1,SWISSW!$F:$F,"Won")+COUNTIFS(SWISSW!$I:$I,TOTAL_MATCHUP!AM$1,SWISSW!$J:$J,TOTAL_MATCHUP!$A43,SWISSW!$F:$F,"Lost")))+((COUNTIFS(SWISSW!$I:$I,TOTAL_MATCHUP!$A43,SWISSW!$J:$J,TOTAL_MATCHUP!AM$1,SWISSW!$F:$F,"Lost")+COUNTIFS(SWISSW!$I:$I,TOTAL_MATCHUP!AM$1,SWISSW!$J:$J,TOTAL_MATCHUP!$A43,SWISSW!$F:$F,"Won"))))*IF(ROW()=COLUMN(),0,1)</f>
        <v>0</v>
      </c>
      <c r="AN43" s="14">
        <f ca="1">(((COUNTIFS(SWISSW!$I:$I,TOTAL_MATCHUP!$A43,SWISSW!$J:$J,TOTAL_MATCHUP!AN$1,SWISSW!$F:$F,"Won")+COUNTIFS(SWISSW!$I:$I,TOTAL_MATCHUP!AN$1,SWISSW!$J:$J,TOTAL_MATCHUP!$A43,SWISSW!$F:$F,"Lost")))+((COUNTIFS(SWISSW!$I:$I,TOTAL_MATCHUP!$A43,SWISSW!$J:$J,TOTAL_MATCHUP!AN$1,SWISSW!$F:$F,"Lost")+COUNTIFS(SWISSW!$I:$I,TOTAL_MATCHUP!AN$1,SWISSW!$J:$J,TOTAL_MATCHUP!$A43,SWISSW!$F:$F,"Won"))))*IF(ROW()=COLUMN(),0,1)</f>
        <v>1</v>
      </c>
      <c r="AO43" s="14">
        <f ca="1">(((COUNTIFS(SWISSW!$I:$I,TOTAL_MATCHUP!$A43,SWISSW!$J:$J,TOTAL_MATCHUP!AO$1,SWISSW!$F:$F,"Won")+COUNTIFS(SWISSW!$I:$I,TOTAL_MATCHUP!AO$1,SWISSW!$J:$J,TOTAL_MATCHUP!$A43,SWISSW!$F:$F,"Lost")))+((COUNTIFS(SWISSW!$I:$I,TOTAL_MATCHUP!$A43,SWISSW!$J:$J,TOTAL_MATCHUP!AO$1,SWISSW!$F:$F,"Lost")+COUNTIFS(SWISSW!$I:$I,TOTAL_MATCHUP!AO$1,SWISSW!$J:$J,TOTAL_MATCHUP!$A43,SWISSW!$F:$F,"Won"))))*IF(ROW()=COLUMN(),0,1)</f>
        <v>0</v>
      </c>
      <c r="AP43" s="14">
        <f ca="1">(((COUNTIFS(SWISSW!$I:$I,TOTAL_MATCHUP!$A43,SWISSW!$J:$J,TOTAL_MATCHUP!AP$1,SWISSW!$F:$F,"Won")+COUNTIFS(SWISSW!$I:$I,TOTAL_MATCHUP!AP$1,SWISSW!$J:$J,TOTAL_MATCHUP!$A43,SWISSW!$F:$F,"Lost")))+((COUNTIFS(SWISSW!$I:$I,TOTAL_MATCHUP!$A43,SWISSW!$J:$J,TOTAL_MATCHUP!AP$1,SWISSW!$F:$F,"Lost")+COUNTIFS(SWISSW!$I:$I,TOTAL_MATCHUP!AP$1,SWISSW!$J:$J,TOTAL_MATCHUP!$A43,SWISSW!$F:$F,"Won"))))*IF(ROW()=COLUMN(),0,1)</f>
        <v>0</v>
      </c>
      <c r="AQ43" s="14">
        <f ca="1">(((COUNTIFS(SWISSW!$I:$I,TOTAL_MATCHUP!$A43,SWISSW!$J:$J,TOTAL_MATCHUP!AQ$1,SWISSW!$F:$F,"Won")+COUNTIFS(SWISSW!$I:$I,TOTAL_MATCHUP!AQ$1,SWISSW!$J:$J,TOTAL_MATCHUP!$A43,SWISSW!$F:$F,"Lost")))+((COUNTIFS(SWISSW!$I:$I,TOTAL_MATCHUP!$A43,SWISSW!$J:$J,TOTAL_MATCHUP!AQ$1,SWISSW!$F:$F,"Lost")+COUNTIFS(SWISSW!$I:$I,TOTAL_MATCHUP!AQ$1,SWISSW!$J:$J,TOTAL_MATCHUP!$A43,SWISSW!$F:$F,"Won"))))*IF(ROW()=COLUMN(),0,1)</f>
        <v>0</v>
      </c>
      <c r="AR43" s="14">
        <f ca="1">(((COUNTIFS(SWISSW!$I:$I,TOTAL_MATCHUP!$A43,SWISSW!$J:$J,TOTAL_MATCHUP!AR$1,SWISSW!$F:$F,"Won")+COUNTIFS(SWISSW!$I:$I,TOTAL_MATCHUP!AR$1,SWISSW!$J:$J,TOTAL_MATCHUP!$A43,SWISSW!$F:$F,"Lost")))+((COUNTIFS(SWISSW!$I:$I,TOTAL_MATCHUP!$A43,SWISSW!$J:$J,TOTAL_MATCHUP!AR$1,SWISSW!$F:$F,"Lost")+COUNTIFS(SWISSW!$I:$I,TOTAL_MATCHUP!AR$1,SWISSW!$J:$J,TOTAL_MATCHUP!$A43,SWISSW!$F:$F,"Won"))))*IF(ROW()=COLUMN(),0,1)</f>
        <v>0</v>
      </c>
      <c r="AS43" s="14">
        <f ca="1">(((COUNTIFS(SWISSW!$I:$I,TOTAL_MATCHUP!$A43,SWISSW!$J:$J,TOTAL_MATCHUP!AS$1,SWISSW!$F:$F,"Won")+COUNTIFS(SWISSW!$I:$I,TOTAL_MATCHUP!AS$1,SWISSW!$J:$J,TOTAL_MATCHUP!$A43,SWISSW!$F:$F,"Lost")))+((COUNTIFS(SWISSW!$I:$I,TOTAL_MATCHUP!$A43,SWISSW!$J:$J,TOTAL_MATCHUP!AS$1,SWISSW!$F:$F,"Lost")+COUNTIFS(SWISSW!$I:$I,TOTAL_MATCHUP!AS$1,SWISSW!$J:$J,TOTAL_MATCHUP!$A43,SWISSW!$F:$F,"Won"))))*IF(ROW()=COLUMN(),0,1)</f>
        <v>0</v>
      </c>
      <c r="AT43" s="14">
        <f ca="1">(((COUNTIFS(SWISSW!$I:$I,TOTAL_MATCHUP!$A43,SWISSW!$J:$J,TOTAL_MATCHUP!AT$1,SWISSW!$F:$F,"Won")+COUNTIFS(SWISSW!$I:$I,TOTAL_MATCHUP!AT$1,SWISSW!$J:$J,TOTAL_MATCHUP!$A43,SWISSW!$F:$F,"Lost")))+((COUNTIFS(SWISSW!$I:$I,TOTAL_MATCHUP!$A43,SWISSW!$J:$J,TOTAL_MATCHUP!AT$1,SWISSW!$F:$F,"Lost")+COUNTIFS(SWISSW!$I:$I,TOTAL_MATCHUP!AT$1,SWISSW!$J:$J,TOTAL_MATCHUP!$A43,SWISSW!$F:$F,"Won"))))*IF(ROW()=COLUMN(),0,1)</f>
        <v>0</v>
      </c>
      <c r="AU43" s="14">
        <f ca="1">(((COUNTIFS(SWISSW!$I:$I,TOTAL_MATCHUP!$A43,SWISSW!$J:$J,TOTAL_MATCHUP!AU$1,SWISSW!$F:$F,"Won")+COUNTIFS(SWISSW!$I:$I,TOTAL_MATCHUP!AU$1,SWISSW!$J:$J,TOTAL_MATCHUP!$A43,SWISSW!$F:$F,"Lost")))+((COUNTIFS(SWISSW!$I:$I,TOTAL_MATCHUP!$A43,SWISSW!$J:$J,TOTAL_MATCHUP!AU$1,SWISSW!$F:$F,"Lost")+COUNTIFS(SWISSW!$I:$I,TOTAL_MATCHUP!AU$1,SWISSW!$J:$J,TOTAL_MATCHUP!$A43,SWISSW!$F:$F,"Won"))))*IF(ROW()=COLUMN(),0,1)</f>
        <v>0</v>
      </c>
      <c r="AV43" s="14">
        <f ca="1">(((COUNTIFS(SWISSW!$I:$I,TOTAL_MATCHUP!$A43,SWISSW!$J:$J,TOTAL_MATCHUP!AV$1,SWISSW!$F:$F,"Won")+COUNTIFS(SWISSW!$I:$I,TOTAL_MATCHUP!AV$1,SWISSW!$J:$J,TOTAL_MATCHUP!$A43,SWISSW!$F:$F,"Lost")))+((COUNTIFS(SWISSW!$I:$I,TOTAL_MATCHUP!$A43,SWISSW!$J:$J,TOTAL_MATCHUP!AV$1,SWISSW!$F:$F,"Lost")+COUNTIFS(SWISSW!$I:$I,TOTAL_MATCHUP!AV$1,SWISSW!$J:$J,TOTAL_MATCHUP!$A43,SWISSW!$F:$F,"Won"))))*IF(ROW()=COLUMN(),0,1)</f>
        <v>0</v>
      </c>
      <c r="AW43" s="14">
        <f ca="1">(((COUNTIFS(SWISSW!$I:$I,TOTAL_MATCHUP!$A43,SWISSW!$J:$J,TOTAL_MATCHUP!AW$1,SWISSW!$F:$F,"Won")+COUNTIFS(SWISSW!$I:$I,TOTAL_MATCHUP!AW$1,SWISSW!$J:$J,TOTAL_MATCHUP!$A43,SWISSW!$F:$F,"Lost")))+((COUNTIFS(SWISSW!$I:$I,TOTAL_MATCHUP!$A43,SWISSW!$J:$J,TOTAL_MATCHUP!AW$1,SWISSW!$F:$F,"Lost")+COUNTIFS(SWISSW!$I:$I,TOTAL_MATCHUP!AW$1,SWISSW!$J:$J,TOTAL_MATCHUP!$A43,SWISSW!$F:$F,"Won"))))*IF(ROW()=COLUMN(),0,1)</f>
        <v>0</v>
      </c>
      <c r="AX43" s="14">
        <f ca="1">(((COUNTIFS(SWISSW!$I:$I,TOTAL_MATCHUP!$A43,SWISSW!$J:$J,TOTAL_MATCHUP!AX$1,SWISSW!$F:$F,"Won")+COUNTIFS(SWISSW!$I:$I,TOTAL_MATCHUP!AX$1,SWISSW!$J:$J,TOTAL_MATCHUP!$A43,SWISSW!$F:$F,"Lost")))+((COUNTIFS(SWISSW!$I:$I,TOTAL_MATCHUP!$A43,SWISSW!$J:$J,TOTAL_MATCHUP!AX$1,SWISSW!$F:$F,"Lost")+COUNTIFS(SWISSW!$I:$I,TOTAL_MATCHUP!AX$1,SWISSW!$J:$J,TOTAL_MATCHUP!$A43,SWISSW!$F:$F,"Won"))))*IF(ROW()=COLUMN(),0,1)</f>
        <v>0</v>
      </c>
      <c r="AY43" s="14">
        <f ca="1">(((COUNTIFS(SWISSW!$I:$I,TOTAL_MATCHUP!$A43,SWISSW!$J:$J,TOTAL_MATCHUP!AY$1,SWISSW!$F:$F,"Won")+COUNTIFS(SWISSW!$I:$I,TOTAL_MATCHUP!AY$1,SWISSW!$J:$J,TOTAL_MATCHUP!$A43,SWISSW!$F:$F,"Lost")))+((COUNTIFS(SWISSW!$I:$I,TOTAL_MATCHUP!$A43,SWISSW!$J:$J,TOTAL_MATCHUP!AY$1,SWISSW!$F:$F,"Lost")+COUNTIFS(SWISSW!$I:$I,TOTAL_MATCHUP!AY$1,SWISSW!$J:$J,TOTAL_MATCHUP!$A43,SWISSW!$F:$F,"Won"))))*IF(ROW()=COLUMN(),0,1)</f>
        <v>0</v>
      </c>
      <c r="AZ43" s="14">
        <f ca="1">(((COUNTIFS(SWISSW!$I:$I,TOTAL_MATCHUP!$A43,SWISSW!$J:$J,TOTAL_MATCHUP!AZ$1,SWISSW!$F:$F,"Won")+COUNTIFS(SWISSW!$I:$I,TOTAL_MATCHUP!AZ$1,SWISSW!$J:$J,TOTAL_MATCHUP!$A43,SWISSW!$F:$F,"Lost")))+((COUNTIFS(SWISSW!$I:$I,TOTAL_MATCHUP!$A43,SWISSW!$J:$J,TOTAL_MATCHUP!AZ$1,SWISSW!$F:$F,"Lost")+COUNTIFS(SWISSW!$I:$I,TOTAL_MATCHUP!AZ$1,SWISSW!$J:$J,TOTAL_MATCHUP!$A43,SWISSW!$F:$F,"Won"))))*IF(ROW()=COLUMN(),0,1)</f>
        <v>0</v>
      </c>
      <c r="BA43" s="14">
        <f ca="1">(((COUNTIFS(SWISSW!$I:$I,TOTAL_MATCHUP!$A43,SWISSW!$J:$J,TOTAL_MATCHUP!BA$1,SWISSW!$F:$F,"Won")+COUNTIFS(SWISSW!$I:$I,TOTAL_MATCHUP!BA$1,SWISSW!$J:$J,TOTAL_MATCHUP!$A43,SWISSW!$F:$F,"Lost")))+((COUNTIFS(SWISSW!$I:$I,TOTAL_MATCHUP!$A43,SWISSW!$J:$J,TOTAL_MATCHUP!BA$1,SWISSW!$F:$F,"Lost")+COUNTIFS(SWISSW!$I:$I,TOTAL_MATCHUP!BA$1,SWISSW!$J:$J,TOTAL_MATCHUP!$A43,SWISSW!$F:$F,"Won"))))*IF(ROW()=COLUMN(),0,1)</f>
        <v>0</v>
      </c>
      <c r="BB43" s="14">
        <f ca="1">(((COUNTIFS(SWISSW!$I:$I,TOTAL_MATCHUP!$A43,SWISSW!$J:$J,TOTAL_MATCHUP!BB$1,SWISSW!$F:$F,"Won")+COUNTIFS(SWISSW!$I:$I,TOTAL_MATCHUP!BB$1,SWISSW!$J:$J,TOTAL_MATCHUP!$A43,SWISSW!$F:$F,"Lost")))+((COUNTIFS(SWISSW!$I:$I,TOTAL_MATCHUP!$A43,SWISSW!$J:$J,TOTAL_MATCHUP!BB$1,SWISSW!$F:$F,"Lost")+COUNTIFS(SWISSW!$I:$I,TOTAL_MATCHUP!BB$1,SWISSW!$J:$J,TOTAL_MATCHUP!$A43,SWISSW!$F:$F,"Won"))))*IF(ROW()=COLUMN(),0,1)</f>
        <v>0</v>
      </c>
      <c r="BC43" s="14">
        <f ca="1">(((COUNTIFS(SWISSW!$I:$I,TOTAL_MATCHUP!$A43,SWISSW!$J:$J,TOTAL_MATCHUP!BC$1,SWISSW!$F:$F,"Won")+COUNTIFS(SWISSW!$I:$I,TOTAL_MATCHUP!BC$1,SWISSW!$J:$J,TOTAL_MATCHUP!$A43,SWISSW!$F:$F,"Lost")))+((COUNTIFS(SWISSW!$I:$I,TOTAL_MATCHUP!$A43,SWISSW!$J:$J,TOTAL_MATCHUP!BC$1,SWISSW!$F:$F,"Lost")+COUNTIFS(SWISSW!$I:$I,TOTAL_MATCHUP!BC$1,SWISSW!$J:$J,TOTAL_MATCHUP!$A43,SWISSW!$F:$F,"Won"))))*IF(ROW()=COLUMN(),0,1)</f>
        <v>0</v>
      </c>
      <c r="BD43" s="14">
        <f ca="1">(((COUNTIFS(SWISSW!$I:$I,TOTAL_MATCHUP!$A43,SWISSW!$J:$J,TOTAL_MATCHUP!BD$1,SWISSW!$F:$F,"Won")+COUNTIFS(SWISSW!$I:$I,TOTAL_MATCHUP!BD$1,SWISSW!$J:$J,TOTAL_MATCHUP!$A43,SWISSW!$F:$F,"Lost")))+((COUNTIFS(SWISSW!$I:$I,TOTAL_MATCHUP!$A43,SWISSW!$J:$J,TOTAL_MATCHUP!BD$1,SWISSW!$F:$F,"Lost")+COUNTIFS(SWISSW!$I:$I,TOTAL_MATCHUP!BD$1,SWISSW!$J:$J,TOTAL_MATCHUP!$A43,SWISSW!$F:$F,"Won"))))*IF(ROW()=COLUMN(),0,1)</f>
        <v>0</v>
      </c>
      <c r="BE43" s="14">
        <f ca="1">(((COUNTIFS(SWISSW!$I:$I,TOTAL_MATCHUP!$A43,SWISSW!$J:$J,TOTAL_MATCHUP!BE$1,SWISSW!$F:$F,"Won")+COUNTIFS(SWISSW!$I:$I,TOTAL_MATCHUP!BE$1,SWISSW!$J:$J,TOTAL_MATCHUP!$A43,SWISSW!$F:$F,"Lost")))+((COUNTIFS(SWISSW!$I:$I,TOTAL_MATCHUP!$A43,SWISSW!$J:$J,TOTAL_MATCHUP!BE$1,SWISSW!$F:$F,"Lost")+COUNTIFS(SWISSW!$I:$I,TOTAL_MATCHUP!BE$1,SWISSW!$J:$J,TOTAL_MATCHUP!$A43,SWISSW!$F:$F,"Won"))))*IF(ROW()=COLUMN(),0,1)</f>
        <v>0</v>
      </c>
      <c r="BF43" s="14">
        <f ca="1">(((COUNTIFS(SWISSW!$I:$I,TOTAL_MATCHUP!$A43,SWISSW!$J:$J,TOTAL_MATCHUP!BF$1,SWISSW!$F:$F,"Won")+COUNTIFS(SWISSW!$I:$I,TOTAL_MATCHUP!BF$1,SWISSW!$J:$J,TOTAL_MATCHUP!$A43,SWISSW!$F:$F,"Lost")))+((COUNTIFS(SWISSW!$I:$I,TOTAL_MATCHUP!$A43,SWISSW!$J:$J,TOTAL_MATCHUP!BF$1,SWISSW!$F:$F,"Lost")+COUNTIFS(SWISSW!$I:$I,TOTAL_MATCHUP!BF$1,SWISSW!$J:$J,TOTAL_MATCHUP!$A43,SWISSW!$F:$F,"Won"))))*IF(ROW()=COLUMN(),0,1)</f>
        <v>0</v>
      </c>
    </row>
    <row r="44" spans="1:58" ht="55" customHeight="1" x14ac:dyDescent="0.3">
      <c r="A44" s="3" t="str">
        <f ca="1">MATCHUP!A44</f>
        <v>Golgari Fog</v>
      </c>
      <c r="B44" s="14">
        <f ca="1">(((COUNTIFS(SWISSW!$I:$I,TOTAL_MATCHUP!$A44,SWISSW!$J:$J,TOTAL_MATCHUP!B$1,SWISSW!$F:$F,"Won")+COUNTIFS(SWISSW!$I:$I,TOTAL_MATCHUP!B$1,SWISSW!$J:$J,TOTAL_MATCHUP!$A44,SWISSW!$F:$F,"Lost")))+((COUNTIFS(SWISSW!$I:$I,TOTAL_MATCHUP!$A44,SWISSW!$J:$J,TOTAL_MATCHUP!B$1,SWISSW!$F:$F,"Lost")+COUNTIFS(SWISSW!$I:$I,TOTAL_MATCHUP!B$1,SWISSW!$J:$J,TOTAL_MATCHUP!$A44,SWISSW!$F:$F,"Won"))))*IF(ROW()=COLUMN(),0,1)</f>
        <v>4</v>
      </c>
      <c r="C44" s="14">
        <f ca="1">(((COUNTIFS(SWISSW!$I:$I,TOTAL_MATCHUP!$A44,SWISSW!$J:$J,TOTAL_MATCHUP!C$1,SWISSW!$F:$F,"Won")+COUNTIFS(SWISSW!$I:$I,TOTAL_MATCHUP!C$1,SWISSW!$J:$J,TOTAL_MATCHUP!$A44,SWISSW!$F:$F,"Lost")))+((COUNTIFS(SWISSW!$I:$I,TOTAL_MATCHUP!$A44,SWISSW!$J:$J,TOTAL_MATCHUP!C$1,SWISSW!$F:$F,"Lost")+COUNTIFS(SWISSW!$I:$I,TOTAL_MATCHUP!C$1,SWISSW!$J:$J,TOTAL_MATCHUP!$A44,SWISSW!$F:$F,"Won"))))*IF(ROW()=COLUMN(),0,1)</f>
        <v>0</v>
      </c>
      <c r="D44" s="14">
        <f ca="1">(((COUNTIFS(SWISSW!$I:$I,TOTAL_MATCHUP!$A44,SWISSW!$J:$J,TOTAL_MATCHUP!D$1,SWISSW!$F:$F,"Won")+COUNTIFS(SWISSW!$I:$I,TOTAL_MATCHUP!D$1,SWISSW!$J:$J,TOTAL_MATCHUP!$A44,SWISSW!$F:$F,"Lost")))+((COUNTIFS(SWISSW!$I:$I,TOTAL_MATCHUP!$A44,SWISSW!$J:$J,TOTAL_MATCHUP!D$1,SWISSW!$F:$F,"Lost")+COUNTIFS(SWISSW!$I:$I,TOTAL_MATCHUP!D$1,SWISSW!$J:$J,TOTAL_MATCHUP!$A44,SWISSW!$F:$F,"Won"))))*IF(ROW()=COLUMN(),0,1)</f>
        <v>0</v>
      </c>
      <c r="E44" s="14">
        <f ca="1">(((COUNTIFS(SWISSW!$I:$I,TOTAL_MATCHUP!$A44,SWISSW!$J:$J,TOTAL_MATCHUP!E$1,SWISSW!$F:$F,"Won")+COUNTIFS(SWISSW!$I:$I,TOTAL_MATCHUP!E$1,SWISSW!$J:$J,TOTAL_MATCHUP!$A44,SWISSW!$F:$F,"Lost")))+((COUNTIFS(SWISSW!$I:$I,TOTAL_MATCHUP!$A44,SWISSW!$J:$J,TOTAL_MATCHUP!E$1,SWISSW!$F:$F,"Lost")+COUNTIFS(SWISSW!$I:$I,TOTAL_MATCHUP!E$1,SWISSW!$J:$J,TOTAL_MATCHUP!$A44,SWISSW!$F:$F,"Won"))))*IF(ROW()=COLUMN(),0,1)</f>
        <v>0</v>
      </c>
      <c r="F44" s="14">
        <f ca="1">(((COUNTIFS(SWISSW!$I:$I,TOTAL_MATCHUP!$A44,SWISSW!$J:$J,TOTAL_MATCHUP!F$1,SWISSW!$F:$F,"Won")+COUNTIFS(SWISSW!$I:$I,TOTAL_MATCHUP!F$1,SWISSW!$J:$J,TOTAL_MATCHUP!$A44,SWISSW!$F:$F,"Lost")))+((COUNTIFS(SWISSW!$I:$I,TOTAL_MATCHUP!$A44,SWISSW!$J:$J,TOTAL_MATCHUP!F$1,SWISSW!$F:$F,"Lost")+COUNTIFS(SWISSW!$I:$I,TOTAL_MATCHUP!F$1,SWISSW!$J:$J,TOTAL_MATCHUP!$A44,SWISSW!$F:$F,"Won"))))*IF(ROW()=COLUMN(),0,1)</f>
        <v>1</v>
      </c>
      <c r="G44" s="14">
        <f ca="1">(((COUNTIFS(SWISSW!$I:$I,TOTAL_MATCHUP!$A44,SWISSW!$J:$J,TOTAL_MATCHUP!G$1,SWISSW!$F:$F,"Won")+COUNTIFS(SWISSW!$I:$I,TOTAL_MATCHUP!G$1,SWISSW!$J:$J,TOTAL_MATCHUP!$A44,SWISSW!$F:$F,"Lost")))+((COUNTIFS(SWISSW!$I:$I,TOTAL_MATCHUP!$A44,SWISSW!$J:$J,TOTAL_MATCHUP!G$1,SWISSW!$F:$F,"Lost")+COUNTIFS(SWISSW!$I:$I,TOTAL_MATCHUP!G$1,SWISSW!$J:$J,TOTAL_MATCHUP!$A44,SWISSW!$F:$F,"Won"))))*IF(ROW()=COLUMN(),0,1)</f>
        <v>0</v>
      </c>
      <c r="H44" s="14">
        <f ca="1">(((COUNTIFS(SWISSW!$I:$I,TOTAL_MATCHUP!$A44,SWISSW!$J:$J,TOTAL_MATCHUP!H$1,SWISSW!$F:$F,"Won")+COUNTIFS(SWISSW!$I:$I,TOTAL_MATCHUP!H$1,SWISSW!$J:$J,TOTAL_MATCHUP!$A44,SWISSW!$F:$F,"Lost")))+((COUNTIFS(SWISSW!$I:$I,TOTAL_MATCHUP!$A44,SWISSW!$J:$J,TOTAL_MATCHUP!H$1,SWISSW!$F:$F,"Lost")+COUNTIFS(SWISSW!$I:$I,TOTAL_MATCHUP!H$1,SWISSW!$J:$J,TOTAL_MATCHUP!$A44,SWISSW!$F:$F,"Won"))))*IF(ROW()=COLUMN(),0,1)</f>
        <v>0</v>
      </c>
      <c r="I44" s="14">
        <f ca="1">(((COUNTIFS(SWISSW!$I:$I,TOTAL_MATCHUP!$A44,SWISSW!$J:$J,TOTAL_MATCHUP!I$1,SWISSW!$F:$F,"Won")+COUNTIFS(SWISSW!$I:$I,TOTAL_MATCHUP!I$1,SWISSW!$J:$J,TOTAL_MATCHUP!$A44,SWISSW!$F:$F,"Lost")))+((COUNTIFS(SWISSW!$I:$I,TOTAL_MATCHUP!$A44,SWISSW!$J:$J,TOTAL_MATCHUP!I$1,SWISSW!$F:$F,"Lost")+COUNTIFS(SWISSW!$I:$I,TOTAL_MATCHUP!I$1,SWISSW!$J:$J,TOTAL_MATCHUP!$A44,SWISSW!$F:$F,"Won"))))*IF(ROW()=COLUMN(),0,1)</f>
        <v>0</v>
      </c>
      <c r="J44" s="14">
        <f ca="1">(((COUNTIFS(SWISSW!$I:$I,TOTAL_MATCHUP!$A44,SWISSW!$J:$J,TOTAL_MATCHUP!J$1,SWISSW!$F:$F,"Won")+COUNTIFS(SWISSW!$I:$I,TOTAL_MATCHUP!J$1,SWISSW!$J:$J,TOTAL_MATCHUP!$A44,SWISSW!$F:$F,"Lost")))+((COUNTIFS(SWISSW!$I:$I,TOTAL_MATCHUP!$A44,SWISSW!$J:$J,TOTAL_MATCHUP!J$1,SWISSW!$F:$F,"Lost")+COUNTIFS(SWISSW!$I:$I,TOTAL_MATCHUP!J$1,SWISSW!$J:$J,TOTAL_MATCHUP!$A44,SWISSW!$F:$F,"Won"))))*IF(ROW()=COLUMN(),0,1)</f>
        <v>1</v>
      </c>
      <c r="K44" s="14">
        <f ca="1">(((COUNTIFS(SWISSW!$I:$I,TOTAL_MATCHUP!$A44,SWISSW!$J:$J,TOTAL_MATCHUP!K$1,SWISSW!$F:$F,"Won")+COUNTIFS(SWISSW!$I:$I,TOTAL_MATCHUP!K$1,SWISSW!$J:$J,TOTAL_MATCHUP!$A44,SWISSW!$F:$F,"Lost")))+((COUNTIFS(SWISSW!$I:$I,TOTAL_MATCHUP!$A44,SWISSW!$J:$J,TOTAL_MATCHUP!K$1,SWISSW!$F:$F,"Lost")+COUNTIFS(SWISSW!$I:$I,TOTAL_MATCHUP!K$1,SWISSW!$J:$J,TOTAL_MATCHUP!$A44,SWISSW!$F:$F,"Won"))))*IF(ROW()=COLUMN(),0,1)</f>
        <v>0</v>
      </c>
      <c r="L44" s="14">
        <f ca="1">(((COUNTIFS(SWISSW!$I:$I,TOTAL_MATCHUP!$A44,SWISSW!$J:$J,TOTAL_MATCHUP!L$1,SWISSW!$F:$F,"Won")+COUNTIFS(SWISSW!$I:$I,TOTAL_MATCHUP!L$1,SWISSW!$J:$J,TOTAL_MATCHUP!$A44,SWISSW!$F:$F,"Lost")))+((COUNTIFS(SWISSW!$I:$I,TOTAL_MATCHUP!$A44,SWISSW!$J:$J,TOTAL_MATCHUP!L$1,SWISSW!$F:$F,"Lost")+COUNTIFS(SWISSW!$I:$I,TOTAL_MATCHUP!L$1,SWISSW!$J:$J,TOTAL_MATCHUP!$A44,SWISSW!$F:$F,"Won"))))*IF(ROW()=COLUMN(),0,1)</f>
        <v>0</v>
      </c>
      <c r="M44" s="14">
        <f ca="1">(((COUNTIFS(SWISSW!$I:$I,TOTAL_MATCHUP!$A44,SWISSW!$J:$J,TOTAL_MATCHUP!M$1,SWISSW!$F:$F,"Won")+COUNTIFS(SWISSW!$I:$I,TOTAL_MATCHUP!M$1,SWISSW!$J:$J,TOTAL_MATCHUP!$A44,SWISSW!$F:$F,"Lost")))+((COUNTIFS(SWISSW!$I:$I,TOTAL_MATCHUP!$A44,SWISSW!$J:$J,TOTAL_MATCHUP!M$1,SWISSW!$F:$F,"Lost")+COUNTIFS(SWISSW!$I:$I,TOTAL_MATCHUP!M$1,SWISSW!$J:$J,TOTAL_MATCHUP!$A44,SWISSW!$F:$F,"Won"))))*IF(ROW()=COLUMN(),0,1)</f>
        <v>0</v>
      </c>
      <c r="N44" s="14">
        <f ca="1">(((COUNTIFS(SWISSW!$I:$I,TOTAL_MATCHUP!$A44,SWISSW!$J:$J,TOTAL_MATCHUP!N$1,SWISSW!$F:$F,"Won")+COUNTIFS(SWISSW!$I:$I,TOTAL_MATCHUP!N$1,SWISSW!$J:$J,TOTAL_MATCHUP!$A44,SWISSW!$F:$F,"Lost")))+((COUNTIFS(SWISSW!$I:$I,TOTAL_MATCHUP!$A44,SWISSW!$J:$J,TOTAL_MATCHUP!N$1,SWISSW!$F:$F,"Lost")+COUNTIFS(SWISSW!$I:$I,TOTAL_MATCHUP!N$1,SWISSW!$J:$J,TOTAL_MATCHUP!$A44,SWISSW!$F:$F,"Won"))))*IF(ROW()=COLUMN(),0,1)</f>
        <v>1</v>
      </c>
      <c r="O44" s="14">
        <f ca="1">(((COUNTIFS(SWISSW!$I:$I,TOTAL_MATCHUP!$A44,SWISSW!$J:$J,TOTAL_MATCHUP!O$1,SWISSW!$F:$F,"Won")+COUNTIFS(SWISSW!$I:$I,TOTAL_MATCHUP!O$1,SWISSW!$J:$J,TOTAL_MATCHUP!$A44,SWISSW!$F:$F,"Lost")))+((COUNTIFS(SWISSW!$I:$I,TOTAL_MATCHUP!$A44,SWISSW!$J:$J,TOTAL_MATCHUP!O$1,SWISSW!$F:$F,"Lost")+COUNTIFS(SWISSW!$I:$I,TOTAL_MATCHUP!O$1,SWISSW!$J:$J,TOTAL_MATCHUP!$A44,SWISSW!$F:$F,"Won"))))*IF(ROW()=COLUMN(),0,1)</f>
        <v>0</v>
      </c>
      <c r="P44" s="14">
        <f ca="1">(((COUNTIFS(SWISSW!$I:$I,TOTAL_MATCHUP!$A44,SWISSW!$J:$J,TOTAL_MATCHUP!P$1,SWISSW!$F:$F,"Won")+COUNTIFS(SWISSW!$I:$I,TOTAL_MATCHUP!P$1,SWISSW!$J:$J,TOTAL_MATCHUP!$A44,SWISSW!$F:$F,"Lost")))+((COUNTIFS(SWISSW!$I:$I,TOTAL_MATCHUP!$A44,SWISSW!$J:$J,TOTAL_MATCHUP!P$1,SWISSW!$F:$F,"Lost")+COUNTIFS(SWISSW!$I:$I,TOTAL_MATCHUP!P$1,SWISSW!$J:$J,TOTAL_MATCHUP!$A44,SWISSW!$F:$F,"Won"))))*IF(ROW()=COLUMN(),0,1)</f>
        <v>0</v>
      </c>
      <c r="Q44" s="14">
        <f ca="1">(((COUNTIFS(SWISSW!$I:$I,TOTAL_MATCHUP!$A44,SWISSW!$J:$J,TOTAL_MATCHUP!Q$1,SWISSW!$F:$F,"Won")+COUNTIFS(SWISSW!$I:$I,TOTAL_MATCHUP!Q$1,SWISSW!$J:$J,TOTAL_MATCHUP!$A44,SWISSW!$F:$F,"Lost")))+((COUNTIFS(SWISSW!$I:$I,TOTAL_MATCHUP!$A44,SWISSW!$J:$J,TOTAL_MATCHUP!Q$1,SWISSW!$F:$F,"Lost")+COUNTIFS(SWISSW!$I:$I,TOTAL_MATCHUP!Q$1,SWISSW!$J:$J,TOTAL_MATCHUP!$A44,SWISSW!$F:$F,"Won"))))*IF(ROW()=COLUMN(),0,1)</f>
        <v>0</v>
      </c>
      <c r="R44" s="14">
        <f ca="1">(((COUNTIFS(SWISSW!$I:$I,TOTAL_MATCHUP!$A44,SWISSW!$J:$J,TOTAL_MATCHUP!R$1,SWISSW!$F:$F,"Won")+COUNTIFS(SWISSW!$I:$I,TOTAL_MATCHUP!R$1,SWISSW!$J:$J,TOTAL_MATCHUP!$A44,SWISSW!$F:$F,"Lost")))+((COUNTIFS(SWISSW!$I:$I,TOTAL_MATCHUP!$A44,SWISSW!$J:$J,TOTAL_MATCHUP!R$1,SWISSW!$F:$F,"Lost")+COUNTIFS(SWISSW!$I:$I,TOTAL_MATCHUP!R$1,SWISSW!$J:$J,TOTAL_MATCHUP!$A44,SWISSW!$F:$F,"Won"))))*IF(ROW()=COLUMN(),0,1)</f>
        <v>0</v>
      </c>
      <c r="S44" s="14">
        <f ca="1">(((COUNTIFS(SWISSW!$I:$I,TOTAL_MATCHUP!$A44,SWISSW!$J:$J,TOTAL_MATCHUP!S$1,SWISSW!$F:$F,"Won")+COUNTIFS(SWISSW!$I:$I,TOTAL_MATCHUP!S$1,SWISSW!$J:$J,TOTAL_MATCHUP!$A44,SWISSW!$F:$F,"Lost")))+((COUNTIFS(SWISSW!$I:$I,TOTAL_MATCHUP!$A44,SWISSW!$J:$J,TOTAL_MATCHUP!S$1,SWISSW!$F:$F,"Lost")+COUNTIFS(SWISSW!$I:$I,TOTAL_MATCHUP!S$1,SWISSW!$J:$J,TOTAL_MATCHUP!$A44,SWISSW!$F:$F,"Won"))))*IF(ROW()=COLUMN(),0,1)</f>
        <v>0</v>
      </c>
      <c r="T44" s="14">
        <f ca="1">(((COUNTIFS(SWISSW!$I:$I,TOTAL_MATCHUP!$A44,SWISSW!$J:$J,TOTAL_MATCHUP!T$1,SWISSW!$F:$F,"Won")+COUNTIFS(SWISSW!$I:$I,TOTAL_MATCHUP!T$1,SWISSW!$J:$J,TOTAL_MATCHUP!$A44,SWISSW!$F:$F,"Lost")))+((COUNTIFS(SWISSW!$I:$I,TOTAL_MATCHUP!$A44,SWISSW!$J:$J,TOTAL_MATCHUP!T$1,SWISSW!$F:$F,"Lost")+COUNTIFS(SWISSW!$I:$I,TOTAL_MATCHUP!T$1,SWISSW!$J:$J,TOTAL_MATCHUP!$A44,SWISSW!$F:$F,"Won"))))*IF(ROW()=COLUMN(),0,1)</f>
        <v>1</v>
      </c>
      <c r="U44" s="14">
        <f ca="1">(((COUNTIFS(SWISSW!$I:$I,TOTAL_MATCHUP!$A44,SWISSW!$J:$J,TOTAL_MATCHUP!U$1,SWISSW!$F:$F,"Won")+COUNTIFS(SWISSW!$I:$I,TOTAL_MATCHUP!U$1,SWISSW!$J:$J,TOTAL_MATCHUP!$A44,SWISSW!$F:$F,"Lost")))+((COUNTIFS(SWISSW!$I:$I,TOTAL_MATCHUP!$A44,SWISSW!$J:$J,TOTAL_MATCHUP!U$1,SWISSW!$F:$F,"Lost")+COUNTIFS(SWISSW!$I:$I,TOTAL_MATCHUP!U$1,SWISSW!$J:$J,TOTAL_MATCHUP!$A44,SWISSW!$F:$F,"Won"))))*IF(ROW()=COLUMN(),0,1)</f>
        <v>1</v>
      </c>
      <c r="V44" s="14">
        <f ca="1">(((COUNTIFS(SWISSW!$I:$I,TOTAL_MATCHUP!$A44,SWISSW!$J:$J,TOTAL_MATCHUP!V$1,SWISSW!$F:$F,"Won")+COUNTIFS(SWISSW!$I:$I,TOTAL_MATCHUP!V$1,SWISSW!$J:$J,TOTAL_MATCHUP!$A44,SWISSW!$F:$F,"Lost")))+((COUNTIFS(SWISSW!$I:$I,TOTAL_MATCHUP!$A44,SWISSW!$J:$J,TOTAL_MATCHUP!V$1,SWISSW!$F:$F,"Lost")+COUNTIFS(SWISSW!$I:$I,TOTAL_MATCHUP!V$1,SWISSW!$J:$J,TOTAL_MATCHUP!$A44,SWISSW!$F:$F,"Won"))))*IF(ROW()=COLUMN(),0,1)</f>
        <v>0</v>
      </c>
      <c r="W44" s="14">
        <f ca="1">(((COUNTIFS(SWISSW!$I:$I,TOTAL_MATCHUP!$A44,SWISSW!$J:$J,TOTAL_MATCHUP!W$1,SWISSW!$F:$F,"Won")+COUNTIFS(SWISSW!$I:$I,TOTAL_MATCHUP!W$1,SWISSW!$J:$J,TOTAL_MATCHUP!$A44,SWISSW!$F:$F,"Lost")))+((COUNTIFS(SWISSW!$I:$I,TOTAL_MATCHUP!$A44,SWISSW!$J:$J,TOTAL_MATCHUP!W$1,SWISSW!$F:$F,"Lost")+COUNTIFS(SWISSW!$I:$I,TOTAL_MATCHUP!W$1,SWISSW!$J:$J,TOTAL_MATCHUP!$A44,SWISSW!$F:$F,"Won"))))*IF(ROW()=COLUMN(),0,1)</f>
        <v>0</v>
      </c>
      <c r="X44" s="14">
        <f ca="1">(((COUNTIFS(SWISSW!$I:$I,TOTAL_MATCHUP!$A44,SWISSW!$J:$J,TOTAL_MATCHUP!X$1,SWISSW!$F:$F,"Won")+COUNTIFS(SWISSW!$I:$I,TOTAL_MATCHUP!X$1,SWISSW!$J:$J,TOTAL_MATCHUP!$A44,SWISSW!$F:$F,"Lost")))+((COUNTIFS(SWISSW!$I:$I,TOTAL_MATCHUP!$A44,SWISSW!$J:$J,TOTAL_MATCHUP!X$1,SWISSW!$F:$F,"Lost")+COUNTIFS(SWISSW!$I:$I,TOTAL_MATCHUP!X$1,SWISSW!$J:$J,TOTAL_MATCHUP!$A44,SWISSW!$F:$F,"Won"))))*IF(ROW()=COLUMN(),0,1)</f>
        <v>0</v>
      </c>
      <c r="Y44" s="14">
        <f ca="1">(((COUNTIFS(SWISSW!$I:$I,TOTAL_MATCHUP!$A44,SWISSW!$J:$J,TOTAL_MATCHUP!Y$1,SWISSW!$F:$F,"Won")+COUNTIFS(SWISSW!$I:$I,TOTAL_MATCHUP!Y$1,SWISSW!$J:$J,TOTAL_MATCHUP!$A44,SWISSW!$F:$F,"Lost")))+((COUNTIFS(SWISSW!$I:$I,TOTAL_MATCHUP!$A44,SWISSW!$J:$J,TOTAL_MATCHUP!Y$1,SWISSW!$F:$F,"Lost")+COUNTIFS(SWISSW!$I:$I,TOTAL_MATCHUP!Y$1,SWISSW!$J:$J,TOTAL_MATCHUP!$A44,SWISSW!$F:$F,"Won"))))*IF(ROW()=COLUMN(),0,1)</f>
        <v>0</v>
      </c>
      <c r="Z44" s="14">
        <f ca="1">(((COUNTIFS(SWISSW!$I:$I,TOTAL_MATCHUP!$A44,SWISSW!$J:$J,TOTAL_MATCHUP!Z$1,SWISSW!$F:$F,"Won")+COUNTIFS(SWISSW!$I:$I,TOTAL_MATCHUP!Z$1,SWISSW!$J:$J,TOTAL_MATCHUP!$A44,SWISSW!$F:$F,"Lost")))+((COUNTIFS(SWISSW!$I:$I,TOTAL_MATCHUP!$A44,SWISSW!$J:$J,TOTAL_MATCHUP!Z$1,SWISSW!$F:$F,"Lost")+COUNTIFS(SWISSW!$I:$I,TOTAL_MATCHUP!Z$1,SWISSW!$J:$J,TOTAL_MATCHUP!$A44,SWISSW!$F:$F,"Won"))))*IF(ROW()=COLUMN(),0,1)</f>
        <v>0</v>
      </c>
      <c r="AA44" s="14">
        <f ca="1">(((COUNTIFS(SWISSW!$I:$I,TOTAL_MATCHUP!$A44,SWISSW!$J:$J,TOTAL_MATCHUP!AA$1,SWISSW!$F:$F,"Won")+COUNTIFS(SWISSW!$I:$I,TOTAL_MATCHUP!AA$1,SWISSW!$J:$J,TOTAL_MATCHUP!$A44,SWISSW!$F:$F,"Lost")))+((COUNTIFS(SWISSW!$I:$I,TOTAL_MATCHUP!$A44,SWISSW!$J:$J,TOTAL_MATCHUP!AA$1,SWISSW!$F:$F,"Lost")+COUNTIFS(SWISSW!$I:$I,TOTAL_MATCHUP!AA$1,SWISSW!$J:$J,TOTAL_MATCHUP!$A44,SWISSW!$F:$F,"Won"))))*IF(ROW()=COLUMN(),0,1)</f>
        <v>0</v>
      </c>
      <c r="AB44" s="14">
        <f ca="1">(((COUNTIFS(SWISSW!$I:$I,TOTAL_MATCHUP!$A44,SWISSW!$J:$J,TOTAL_MATCHUP!AB$1,SWISSW!$F:$F,"Won")+COUNTIFS(SWISSW!$I:$I,TOTAL_MATCHUP!AB$1,SWISSW!$J:$J,TOTAL_MATCHUP!$A44,SWISSW!$F:$F,"Lost")))+((COUNTIFS(SWISSW!$I:$I,TOTAL_MATCHUP!$A44,SWISSW!$J:$J,TOTAL_MATCHUP!AB$1,SWISSW!$F:$F,"Lost")+COUNTIFS(SWISSW!$I:$I,TOTAL_MATCHUP!AB$1,SWISSW!$J:$J,TOTAL_MATCHUP!$A44,SWISSW!$F:$F,"Won"))))*IF(ROW()=COLUMN(),0,1)</f>
        <v>0</v>
      </c>
      <c r="AC44" s="14">
        <f ca="1">(((COUNTIFS(SWISSW!$I:$I,TOTAL_MATCHUP!$A44,SWISSW!$J:$J,TOTAL_MATCHUP!AC$1,SWISSW!$F:$F,"Won")+COUNTIFS(SWISSW!$I:$I,TOTAL_MATCHUP!AC$1,SWISSW!$J:$J,TOTAL_MATCHUP!$A44,SWISSW!$F:$F,"Lost")))+((COUNTIFS(SWISSW!$I:$I,TOTAL_MATCHUP!$A44,SWISSW!$J:$J,TOTAL_MATCHUP!AC$1,SWISSW!$F:$F,"Lost")+COUNTIFS(SWISSW!$I:$I,TOTAL_MATCHUP!AC$1,SWISSW!$J:$J,TOTAL_MATCHUP!$A44,SWISSW!$F:$F,"Won"))))*IF(ROW()=COLUMN(),0,1)</f>
        <v>0</v>
      </c>
      <c r="AD44" s="14">
        <f ca="1">(((COUNTIFS(SWISSW!$I:$I,TOTAL_MATCHUP!$A44,SWISSW!$J:$J,TOTAL_MATCHUP!AD$1,SWISSW!$F:$F,"Won")+COUNTIFS(SWISSW!$I:$I,TOTAL_MATCHUP!AD$1,SWISSW!$J:$J,TOTAL_MATCHUP!$A44,SWISSW!$F:$F,"Lost")))+((COUNTIFS(SWISSW!$I:$I,TOTAL_MATCHUP!$A44,SWISSW!$J:$J,TOTAL_MATCHUP!AD$1,SWISSW!$F:$F,"Lost")+COUNTIFS(SWISSW!$I:$I,TOTAL_MATCHUP!AD$1,SWISSW!$J:$J,TOTAL_MATCHUP!$A44,SWISSW!$F:$F,"Won"))))*IF(ROW()=COLUMN(),0,1)</f>
        <v>0</v>
      </c>
      <c r="AE44" s="14">
        <f ca="1">(((COUNTIFS(SWISSW!$I:$I,TOTAL_MATCHUP!$A44,SWISSW!$J:$J,TOTAL_MATCHUP!AE$1,SWISSW!$F:$F,"Won")+COUNTIFS(SWISSW!$I:$I,TOTAL_MATCHUP!AE$1,SWISSW!$J:$J,TOTAL_MATCHUP!$A44,SWISSW!$F:$F,"Lost")))+((COUNTIFS(SWISSW!$I:$I,TOTAL_MATCHUP!$A44,SWISSW!$J:$J,TOTAL_MATCHUP!AE$1,SWISSW!$F:$F,"Lost")+COUNTIFS(SWISSW!$I:$I,TOTAL_MATCHUP!AE$1,SWISSW!$J:$J,TOTAL_MATCHUP!$A44,SWISSW!$F:$F,"Won"))))*IF(ROW()=COLUMN(),0,1)</f>
        <v>0</v>
      </c>
      <c r="AF44" s="14">
        <f ca="1">(((COUNTIFS(SWISSW!$I:$I,TOTAL_MATCHUP!$A44,SWISSW!$J:$J,TOTAL_MATCHUP!AF$1,SWISSW!$F:$F,"Won")+COUNTIFS(SWISSW!$I:$I,TOTAL_MATCHUP!AF$1,SWISSW!$J:$J,TOTAL_MATCHUP!$A44,SWISSW!$F:$F,"Lost")))+((COUNTIFS(SWISSW!$I:$I,TOTAL_MATCHUP!$A44,SWISSW!$J:$J,TOTAL_MATCHUP!AF$1,SWISSW!$F:$F,"Lost")+COUNTIFS(SWISSW!$I:$I,TOTAL_MATCHUP!AF$1,SWISSW!$J:$J,TOTAL_MATCHUP!$A44,SWISSW!$F:$F,"Won"))))*IF(ROW()=COLUMN(),0,1)</f>
        <v>0</v>
      </c>
      <c r="AG44" s="14">
        <f ca="1">(((COUNTIFS(SWISSW!$I:$I,TOTAL_MATCHUP!$A44,SWISSW!$J:$J,TOTAL_MATCHUP!AG$1,SWISSW!$F:$F,"Won")+COUNTIFS(SWISSW!$I:$I,TOTAL_MATCHUP!AG$1,SWISSW!$J:$J,TOTAL_MATCHUP!$A44,SWISSW!$F:$F,"Lost")))+((COUNTIFS(SWISSW!$I:$I,TOTAL_MATCHUP!$A44,SWISSW!$J:$J,TOTAL_MATCHUP!AG$1,SWISSW!$F:$F,"Lost")+COUNTIFS(SWISSW!$I:$I,TOTAL_MATCHUP!AG$1,SWISSW!$J:$J,TOTAL_MATCHUP!$A44,SWISSW!$F:$F,"Won"))))*IF(ROW()=COLUMN(),0,1)</f>
        <v>0</v>
      </c>
      <c r="AH44" s="14">
        <f ca="1">(((COUNTIFS(SWISSW!$I:$I,TOTAL_MATCHUP!$A44,SWISSW!$J:$J,TOTAL_MATCHUP!AH$1,SWISSW!$F:$F,"Won")+COUNTIFS(SWISSW!$I:$I,TOTAL_MATCHUP!AH$1,SWISSW!$J:$J,TOTAL_MATCHUP!$A44,SWISSW!$F:$F,"Lost")))+((COUNTIFS(SWISSW!$I:$I,TOTAL_MATCHUP!$A44,SWISSW!$J:$J,TOTAL_MATCHUP!AH$1,SWISSW!$F:$F,"Lost")+COUNTIFS(SWISSW!$I:$I,TOTAL_MATCHUP!AH$1,SWISSW!$J:$J,TOTAL_MATCHUP!$A44,SWISSW!$F:$F,"Won"))))*IF(ROW()=COLUMN(),0,1)</f>
        <v>1</v>
      </c>
      <c r="AI44" s="14">
        <f ca="1">(((COUNTIFS(SWISSW!$I:$I,TOTAL_MATCHUP!$A44,SWISSW!$J:$J,TOTAL_MATCHUP!AI$1,SWISSW!$F:$F,"Won")+COUNTIFS(SWISSW!$I:$I,TOTAL_MATCHUP!AI$1,SWISSW!$J:$J,TOTAL_MATCHUP!$A44,SWISSW!$F:$F,"Lost")))+((COUNTIFS(SWISSW!$I:$I,TOTAL_MATCHUP!$A44,SWISSW!$J:$J,TOTAL_MATCHUP!AI$1,SWISSW!$F:$F,"Lost")+COUNTIFS(SWISSW!$I:$I,TOTAL_MATCHUP!AI$1,SWISSW!$J:$J,TOTAL_MATCHUP!$A44,SWISSW!$F:$F,"Won"))))*IF(ROW()=COLUMN(),0,1)</f>
        <v>0</v>
      </c>
      <c r="AJ44" s="14">
        <f ca="1">(((COUNTIFS(SWISSW!$I:$I,TOTAL_MATCHUP!$A44,SWISSW!$J:$J,TOTAL_MATCHUP!AJ$1,SWISSW!$F:$F,"Won")+COUNTIFS(SWISSW!$I:$I,TOTAL_MATCHUP!AJ$1,SWISSW!$J:$J,TOTAL_MATCHUP!$A44,SWISSW!$F:$F,"Lost")))+((COUNTIFS(SWISSW!$I:$I,TOTAL_MATCHUP!$A44,SWISSW!$J:$J,TOTAL_MATCHUP!AJ$1,SWISSW!$F:$F,"Lost")+COUNTIFS(SWISSW!$I:$I,TOTAL_MATCHUP!AJ$1,SWISSW!$J:$J,TOTAL_MATCHUP!$A44,SWISSW!$F:$F,"Won"))))*IF(ROW()=COLUMN(),0,1)</f>
        <v>0</v>
      </c>
      <c r="AK44" s="14">
        <f ca="1">(((COUNTIFS(SWISSW!$I:$I,TOTAL_MATCHUP!$A44,SWISSW!$J:$J,TOTAL_MATCHUP!AK$1,SWISSW!$F:$F,"Won")+COUNTIFS(SWISSW!$I:$I,TOTAL_MATCHUP!AK$1,SWISSW!$J:$J,TOTAL_MATCHUP!$A44,SWISSW!$F:$F,"Lost")))+((COUNTIFS(SWISSW!$I:$I,TOTAL_MATCHUP!$A44,SWISSW!$J:$J,TOTAL_MATCHUP!AK$1,SWISSW!$F:$F,"Lost")+COUNTIFS(SWISSW!$I:$I,TOTAL_MATCHUP!AK$1,SWISSW!$J:$J,TOTAL_MATCHUP!$A44,SWISSW!$F:$F,"Won"))))*IF(ROW()=COLUMN(),0,1)</f>
        <v>0</v>
      </c>
      <c r="AL44" s="14">
        <f ca="1">(((COUNTIFS(SWISSW!$I:$I,TOTAL_MATCHUP!$A44,SWISSW!$J:$J,TOTAL_MATCHUP!AL$1,SWISSW!$F:$F,"Won")+COUNTIFS(SWISSW!$I:$I,TOTAL_MATCHUP!AL$1,SWISSW!$J:$J,TOTAL_MATCHUP!$A44,SWISSW!$F:$F,"Lost")))+((COUNTIFS(SWISSW!$I:$I,TOTAL_MATCHUP!$A44,SWISSW!$J:$J,TOTAL_MATCHUP!AL$1,SWISSW!$F:$F,"Lost")+COUNTIFS(SWISSW!$I:$I,TOTAL_MATCHUP!AL$1,SWISSW!$J:$J,TOTAL_MATCHUP!$A44,SWISSW!$F:$F,"Won"))))*IF(ROW()=COLUMN(),0,1)</f>
        <v>0</v>
      </c>
      <c r="AM44" s="14">
        <f ca="1">(((COUNTIFS(SWISSW!$I:$I,TOTAL_MATCHUP!$A44,SWISSW!$J:$J,TOTAL_MATCHUP!AM$1,SWISSW!$F:$F,"Won")+COUNTIFS(SWISSW!$I:$I,TOTAL_MATCHUP!AM$1,SWISSW!$J:$J,TOTAL_MATCHUP!$A44,SWISSW!$F:$F,"Lost")))+((COUNTIFS(SWISSW!$I:$I,TOTAL_MATCHUP!$A44,SWISSW!$J:$J,TOTAL_MATCHUP!AM$1,SWISSW!$F:$F,"Lost")+COUNTIFS(SWISSW!$I:$I,TOTAL_MATCHUP!AM$1,SWISSW!$J:$J,TOTAL_MATCHUP!$A44,SWISSW!$F:$F,"Won"))))*IF(ROW()=COLUMN(),0,1)</f>
        <v>0</v>
      </c>
      <c r="AN44" s="14">
        <f ca="1">(((COUNTIFS(SWISSW!$I:$I,TOTAL_MATCHUP!$A44,SWISSW!$J:$J,TOTAL_MATCHUP!AN$1,SWISSW!$F:$F,"Won")+COUNTIFS(SWISSW!$I:$I,TOTAL_MATCHUP!AN$1,SWISSW!$J:$J,TOTAL_MATCHUP!$A44,SWISSW!$F:$F,"Lost")))+((COUNTIFS(SWISSW!$I:$I,TOTAL_MATCHUP!$A44,SWISSW!$J:$J,TOTAL_MATCHUP!AN$1,SWISSW!$F:$F,"Lost")+COUNTIFS(SWISSW!$I:$I,TOTAL_MATCHUP!AN$1,SWISSW!$J:$J,TOTAL_MATCHUP!$A44,SWISSW!$F:$F,"Won"))))*IF(ROW()=COLUMN(),0,1)</f>
        <v>0</v>
      </c>
      <c r="AO44" s="14">
        <f ca="1">(((COUNTIFS(SWISSW!$I:$I,TOTAL_MATCHUP!$A44,SWISSW!$J:$J,TOTAL_MATCHUP!AO$1,SWISSW!$F:$F,"Won")+COUNTIFS(SWISSW!$I:$I,TOTAL_MATCHUP!AO$1,SWISSW!$J:$J,TOTAL_MATCHUP!$A44,SWISSW!$F:$F,"Lost")))+((COUNTIFS(SWISSW!$I:$I,TOTAL_MATCHUP!$A44,SWISSW!$J:$J,TOTAL_MATCHUP!AO$1,SWISSW!$F:$F,"Lost")+COUNTIFS(SWISSW!$I:$I,TOTAL_MATCHUP!AO$1,SWISSW!$J:$J,TOTAL_MATCHUP!$A44,SWISSW!$F:$F,"Won"))))*IF(ROW()=COLUMN(),0,1)</f>
        <v>0</v>
      </c>
      <c r="AP44" s="14">
        <f ca="1">(((COUNTIFS(SWISSW!$I:$I,TOTAL_MATCHUP!$A44,SWISSW!$J:$J,TOTAL_MATCHUP!AP$1,SWISSW!$F:$F,"Won")+COUNTIFS(SWISSW!$I:$I,TOTAL_MATCHUP!AP$1,SWISSW!$J:$J,TOTAL_MATCHUP!$A44,SWISSW!$F:$F,"Lost")))+((COUNTIFS(SWISSW!$I:$I,TOTAL_MATCHUP!$A44,SWISSW!$J:$J,TOTAL_MATCHUP!AP$1,SWISSW!$F:$F,"Lost")+COUNTIFS(SWISSW!$I:$I,TOTAL_MATCHUP!AP$1,SWISSW!$J:$J,TOTAL_MATCHUP!$A44,SWISSW!$F:$F,"Won"))))*IF(ROW()=COLUMN(),0,1)</f>
        <v>0</v>
      </c>
      <c r="AQ44" s="14">
        <f ca="1">(((COUNTIFS(SWISSW!$I:$I,TOTAL_MATCHUP!$A44,SWISSW!$J:$J,TOTAL_MATCHUP!AQ$1,SWISSW!$F:$F,"Won")+COUNTIFS(SWISSW!$I:$I,TOTAL_MATCHUP!AQ$1,SWISSW!$J:$J,TOTAL_MATCHUP!$A44,SWISSW!$F:$F,"Lost")))+((COUNTIFS(SWISSW!$I:$I,TOTAL_MATCHUP!$A44,SWISSW!$J:$J,TOTAL_MATCHUP!AQ$1,SWISSW!$F:$F,"Lost")+COUNTIFS(SWISSW!$I:$I,TOTAL_MATCHUP!AQ$1,SWISSW!$J:$J,TOTAL_MATCHUP!$A44,SWISSW!$F:$F,"Won"))))*IF(ROW()=COLUMN(),0,1)</f>
        <v>0</v>
      </c>
      <c r="AR44" s="14">
        <f ca="1">(((COUNTIFS(SWISSW!$I:$I,TOTAL_MATCHUP!$A44,SWISSW!$J:$J,TOTAL_MATCHUP!AR$1,SWISSW!$F:$F,"Won")+COUNTIFS(SWISSW!$I:$I,TOTAL_MATCHUP!AR$1,SWISSW!$J:$J,TOTAL_MATCHUP!$A44,SWISSW!$F:$F,"Lost")))+((COUNTIFS(SWISSW!$I:$I,TOTAL_MATCHUP!$A44,SWISSW!$J:$J,TOTAL_MATCHUP!AR$1,SWISSW!$F:$F,"Lost")+COUNTIFS(SWISSW!$I:$I,TOTAL_MATCHUP!AR$1,SWISSW!$J:$J,TOTAL_MATCHUP!$A44,SWISSW!$F:$F,"Won"))))*IF(ROW()=COLUMN(),0,1)</f>
        <v>0</v>
      </c>
      <c r="AS44" s="14">
        <f ca="1">(((COUNTIFS(SWISSW!$I:$I,TOTAL_MATCHUP!$A44,SWISSW!$J:$J,TOTAL_MATCHUP!AS$1,SWISSW!$F:$F,"Won")+COUNTIFS(SWISSW!$I:$I,TOTAL_MATCHUP!AS$1,SWISSW!$J:$J,TOTAL_MATCHUP!$A44,SWISSW!$F:$F,"Lost")))+((COUNTIFS(SWISSW!$I:$I,TOTAL_MATCHUP!$A44,SWISSW!$J:$J,TOTAL_MATCHUP!AS$1,SWISSW!$F:$F,"Lost")+COUNTIFS(SWISSW!$I:$I,TOTAL_MATCHUP!AS$1,SWISSW!$J:$J,TOTAL_MATCHUP!$A44,SWISSW!$F:$F,"Won"))))*IF(ROW()=COLUMN(),0,1)</f>
        <v>0</v>
      </c>
      <c r="AT44" s="14">
        <f ca="1">(((COUNTIFS(SWISSW!$I:$I,TOTAL_MATCHUP!$A44,SWISSW!$J:$J,TOTAL_MATCHUP!AT$1,SWISSW!$F:$F,"Won")+COUNTIFS(SWISSW!$I:$I,TOTAL_MATCHUP!AT$1,SWISSW!$J:$J,TOTAL_MATCHUP!$A44,SWISSW!$F:$F,"Lost")))+((COUNTIFS(SWISSW!$I:$I,TOTAL_MATCHUP!$A44,SWISSW!$J:$J,TOTAL_MATCHUP!AT$1,SWISSW!$F:$F,"Lost")+COUNTIFS(SWISSW!$I:$I,TOTAL_MATCHUP!AT$1,SWISSW!$J:$J,TOTAL_MATCHUP!$A44,SWISSW!$F:$F,"Won"))))*IF(ROW()=COLUMN(),0,1)</f>
        <v>0</v>
      </c>
      <c r="AU44" s="14">
        <f ca="1">(((COUNTIFS(SWISSW!$I:$I,TOTAL_MATCHUP!$A44,SWISSW!$J:$J,TOTAL_MATCHUP!AU$1,SWISSW!$F:$F,"Won")+COUNTIFS(SWISSW!$I:$I,TOTAL_MATCHUP!AU$1,SWISSW!$J:$J,TOTAL_MATCHUP!$A44,SWISSW!$F:$F,"Lost")))+((COUNTIFS(SWISSW!$I:$I,TOTAL_MATCHUP!$A44,SWISSW!$J:$J,TOTAL_MATCHUP!AU$1,SWISSW!$F:$F,"Lost")+COUNTIFS(SWISSW!$I:$I,TOTAL_MATCHUP!AU$1,SWISSW!$J:$J,TOTAL_MATCHUP!$A44,SWISSW!$F:$F,"Won"))))*IF(ROW()=COLUMN(),0,1)</f>
        <v>0</v>
      </c>
      <c r="AV44" s="14">
        <f ca="1">(((COUNTIFS(SWISSW!$I:$I,TOTAL_MATCHUP!$A44,SWISSW!$J:$J,TOTAL_MATCHUP!AV$1,SWISSW!$F:$F,"Won")+COUNTIFS(SWISSW!$I:$I,TOTAL_MATCHUP!AV$1,SWISSW!$J:$J,TOTAL_MATCHUP!$A44,SWISSW!$F:$F,"Lost")))+((COUNTIFS(SWISSW!$I:$I,TOTAL_MATCHUP!$A44,SWISSW!$J:$J,TOTAL_MATCHUP!AV$1,SWISSW!$F:$F,"Lost")+COUNTIFS(SWISSW!$I:$I,TOTAL_MATCHUP!AV$1,SWISSW!$J:$J,TOTAL_MATCHUP!$A44,SWISSW!$F:$F,"Won"))))*IF(ROW()=COLUMN(),0,1)</f>
        <v>0</v>
      </c>
      <c r="AW44" s="14">
        <f ca="1">(((COUNTIFS(SWISSW!$I:$I,TOTAL_MATCHUP!$A44,SWISSW!$J:$J,TOTAL_MATCHUP!AW$1,SWISSW!$F:$F,"Won")+COUNTIFS(SWISSW!$I:$I,TOTAL_MATCHUP!AW$1,SWISSW!$J:$J,TOTAL_MATCHUP!$A44,SWISSW!$F:$F,"Lost")))+((COUNTIFS(SWISSW!$I:$I,TOTAL_MATCHUP!$A44,SWISSW!$J:$J,TOTAL_MATCHUP!AW$1,SWISSW!$F:$F,"Lost")+COUNTIFS(SWISSW!$I:$I,TOTAL_MATCHUP!AW$1,SWISSW!$J:$J,TOTAL_MATCHUP!$A44,SWISSW!$F:$F,"Won"))))*IF(ROW()=COLUMN(),0,1)</f>
        <v>0</v>
      </c>
      <c r="AX44" s="14">
        <f ca="1">(((COUNTIFS(SWISSW!$I:$I,TOTAL_MATCHUP!$A44,SWISSW!$J:$J,TOTAL_MATCHUP!AX$1,SWISSW!$F:$F,"Won")+COUNTIFS(SWISSW!$I:$I,TOTAL_MATCHUP!AX$1,SWISSW!$J:$J,TOTAL_MATCHUP!$A44,SWISSW!$F:$F,"Lost")))+((COUNTIFS(SWISSW!$I:$I,TOTAL_MATCHUP!$A44,SWISSW!$J:$J,TOTAL_MATCHUP!AX$1,SWISSW!$F:$F,"Lost")+COUNTIFS(SWISSW!$I:$I,TOTAL_MATCHUP!AX$1,SWISSW!$J:$J,TOTAL_MATCHUP!$A44,SWISSW!$F:$F,"Won"))))*IF(ROW()=COLUMN(),0,1)</f>
        <v>0</v>
      </c>
      <c r="AY44" s="14">
        <f ca="1">(((COUNTIFS(SWISSW!$I:$I,TOTAL_MATCHUP!$A44,SWISSW!$J:$J,TOTAL_MATCHUP!AY$1,SWISSW!$F:$F,"Won")+COUNTIFS(SWISSW!$I:$I,TOTAL_MATCHUP!AY$1,SWISSW!$J:$J,TOTAL_MATCHUP!$A44,SWISSW!$F:$F,"Lost")))+((COUNTIFS(SWISSW!$I:$I,TOTAL_MATCHUP!$A44,SWISSW!$J:$J,TOTAL_MATCHUP!AY$1,SWISSW!$F:$F,"Lost")+COUNTIFS(SWISSW!$I:$I,TOTAL_MATCHUP!AY$1,SWISSW!$J:$J,TOTAL_MATCHUP!$A44,SWISSW!$F:$F,"Won"))))*IF(ROW()=COLUMN(),0,1)</f>
        <v>0</v>
      </c>
      <c r="AZ44" s="14">
        <f ca="1">(((COUNTIFS(SWISSW!$I:$I,TOTAL_MATCHUP!$A44,SWISSW!$J:$J,TOTAL_MATCHUP!AZ$1,SWISSW!$F:$F,"Won")+COUNTIFS(SWISSW!$I:$I,TOTAL_MATCHUP!AZ$1,SWISSW!$J:$J,TOTAL_MATCHUP!$A44,SWISSW!$F:$F,"Lost")))+((COUNTIFS(SWISSW!$I:$I,TOTAL_MATCHUP!$A44,SWISSW!$J:$J,TOTAL_MATCHUP!AZ$1,SWISSW!$F:$F,"Lost")+COUNTIFS(SWISSW!$I:$I,TOTAL_MATCHUP!AZ$1,SWISSW!$J:$J,TOTAL_MATCHUP!$A44,SWISSW!$F:$F,"Won"))))*IF(ROW()=COLUMN(),0,1)</f>
        <v>0</v>
      </c>
      <c r="BA44" s="14">
        <f ca="1">(((COUNTIFS(SWISSW!$I:$I,TOTAL_MATCHUP!$A44,SWISSW!$J:$J,TOTAL_MATCHUP!BA$1,SWISSW!$F:$F,"Won")+COUNTIFS(SWISSW!$I:$I,TOTAL_MATCHUP!BA$1,SWISSW!$J:$J,TOTAL_MATCHUP!$A44,SWISSW!$F:$F,"Lost")))+((COUNTIFS(SWISSW!$I:$I,TOTAL_MATCHUP!$A44,SWISSW!$J:$J,TOTAL_MATCHUP!BA$1,SWISSW!$F:$F,"Lost")+COUNTIFS(SWISSW!$I:$I,TOTAL_MATCHUP!BA$1,SWISSW!$J:$J,TOTAL_MATCHUP!$A44,SWISSW!$F:$F,"Won"))))*IF(ROW()=COLUMN(),0,1)</f>
        <v>0</v>
      </c>
      <c r="BB44" s="14">
        <f ca="1">(((COUNTIFS(SWISSW!$I:$I,TOTAL_MATCHUP!$A44,SWISSW!$J:$J,TOTAL_MATCHUP!BB$1,SWISSW!$F:$F,"Won")+COUNTIFS(SWISSW!$I:$I,TOTAL_MATCHUP!BB$1,SWISSW!$J:$J,TOTAL_MATCHUP!$A44,SWISSW!$F:$F,"Lost")))+((COUNTIFS(SWISSW!$I:$I,TOTAL_MATCHUP!$A44,SWISSW!$J:$J,TOTAL_MATCHUP!BB$1,SWISSW!$F:$F,"Lost")+COUNTIFS(SWISSW!$I:$I,TOTAL_MATCHUP!BB$1,SWISSW!$J:$J,TOTAL_MATCHUP!$A44,SWISSW!$F:$F,"Won"))))*IF(ROW()=COLUMN(),0,1)</f>
        <v>0</v>
      </c>
      <c r="BC44" s="14">
        <f ca="1">(((COUNTIFS(SWISSW!$I:$I,TOTAL_MATCHUP!$A44,SWISSW!$J:$J,TOTAL_MATCHUP!BC$1,SWISSW!$F:$F,"Won")+COUNTIFS(SWISSW!$I:$I,TOTAL_MATCHUP!BC$1,SWISSW!$J:$J,TOTAL_MATCHUP!$A44,SWISSW!$F:$F,"Lost")))+((COUNTIFS(SWISSW!$I:$I,TOTAL_MATCHUP!$A44,SWISSW!$J:$J,TOTAL_MATCHUP!BC$1,SWISSW!$F:$F,"Lost")+COUNTIFS(SWISSW!$I:$I,TOTAL_MATCHUP!BC$1,SWISSW!$J:$J,TOTAL_MATCHUP!$A44,SWISSW!$F:$F,"Won"))))*IF(ROW()=COLUMN(),0,1)</f>
        <v>0</v>
      </c>
      <c r="BD44" s="14">
        <f ca="1">(((COUNTIFS(SWISSW!$I:$I,TOTAL_MATCHUP!$A44,SWISSW!$J:$J,TOTAL_MATCHUP!BD$1,SWISSW!$F:$F,"Won")+COUNTIFS(SWISSW!$I:$I,TOTAL_MATCHUP!BD$1,SWISSW!$J:$J,TOTAL_MATCHUP!$A44,SWISSW!$F:$F,"Lost")))+((COUNTIFS(SWISSW!$I:$I,TOTAL_MATCHUP!$A44,SWISSW!$J:$J,TOTAL_MATCHUP!BD$1,SWISSW!$F:$F,"Lost")+COUNTIFS(SWISSW!$I:$I,TOTAL_MATCHUP!BD$1,SWISSW!$J:$J,TOTAL_MATCHUP!$A44,SWISSW!$F:$F,"Won"))))*IF(ROW()=COLUMN(),0,1)</f>
        <v>0</v>
      </c>
      <c r="BE44" s="14">
        <f ca="1">(((COUNTIFS(SWISSW!$I:$I,TOTAL_MATCHUP!$A44,SWISSW!$J:$J,TOTAL_MATCHUP!BE$1,SWISSW!$F:$F,"Won")+COUNTIFS(SWISSW!$I:$I,TOTAL_MATCHUP!BE$1,SWISSW!$J:$J,TOTAL_MATCHUP!$A44,SWISSW!$F:$F,"Lost")))+((COUNTIFS(SWISSW!$I:$I,TOTAL_MATCHUP!$A44,SWISSW!$J:$J,TOTAL_MATCHUP!BE$1,SWISSW!$F:$F,"Lost")+COUNTIFS(SWISSW!$I:$I,TOTAL_MATCHUP!BE$1,SWISSW!$J:$J,TOTAL_MATCHUP!$A44,SWISSW!$F:$F,"Won"))))*IF(ROW()=COLUMN(),0,1)</f>
        <v>0</v>
      </c>
      <c r="BF44" s="14">
        <f ca="1">(((COUNTIFS(SWISSW!$I:$I,TOTAL_MATCHUP!$A44,SWISSW!$J:$J,TOTAL_MATCHUP!BF$1,SWISSW!$F:$F,"Won")+COUNTIFS(SWISSW!$I:$I,TOTAL_MATCHUP!BF$1,SWISSW!$J:$J,TOTAL_MATCHUP!$A44,SWISSW!$F:$F,"Lost")))+((COUNTIFS(SWISSW!$I:$I,TOTAL_MATCHUP!$A44,SWISSW!$J:$J,TOTAL_MATCHUP!BF$1,SWISSW!$F:$F,"Lost")+COUNTIFS(SWISSW!$I:$I,TOTAL_MATCHUP!BF$1,SWISSW!$J:$J,TOTAL_MATCHUP!$A44,SWISSW!$F:$F,"Won"))))*IF(ROW()=COLUMN(),0,1)</f>
        <v>0</v>
      </c>
    </row>
    <row r="45" spans="1:58" ht="55" customHeight="1" x14ac:dyDescent="0.3">
      <c r="A45" s="3" t="str">
        <f ca="1">MATCHUP!A45</f>
        <v>Infect</v>
      </c>
      <c r="B45" s="14">
        <f ca="1">(((COUNTIFS(SWISSW!$I:$I,TOTAL_MATCHUP!$A45,SWISSW!$J:$J,TOTAL_MATCHUP!B$1,SWISSW!$F:$F,"Won")+COUNTIFS(SWISSW!$I:$I,TOTAL_MATCHUP!B$1,SWISSW!$J:$J,TOTAL_MATCHUP!$A45,SWISSW!$F:$F,"Lost")))+((COUNTIFS(SWISSW!$I:$I,TOTAL_MATCHUP!$A45,SWISSW!$J:$J,TOTAL_MATCHUP!B$1,SWISSW!$F:$F,"Lost")+COUNTIFS(SWISSW!$I:$I,TOTAL_MATCHUP!B$1,SWISSW!$J:$J,TOTAL_MATCHUP!$A45,SWISSW!$F:$F,"Won"))))*IF(ROW()=COLUMN(),0,1)</f>
        <v>2</v>
      </c>
      <c r="C45" s="14">
        <f ca="1">(((COUNTIFS(SWISSW!$I:$I,TOTAL_MATCHUP!$A45,SWISSW!$J:$J,TOTAL_MATCHUP!C$1,SWISSW!$F:$F,"Won")+COUNTIFS(SWISSW!$I:$I,TOTAL_MATCHUP!C$1,SWISSW!$J:$J,TOTAL_MATCHUP!$A45,SWISSW!$F:$F,"Lost")))+((COUNTIFS(SWISSW!$I:$I,TOTAL_MATCHUP!$A45,SWISSW!$J:$J,TOTAL_MATCHUP!C$1,SWISSW!$F:$F,"Lost")+COUNTIFS(SWISSW!$I:$I,TOTAL_MATCHUP!C$1,SWISSW!$J:$J,TOTAL_MATCHUP!$A45,SWISSW!$F:$F,"Won"))))*IF(ROW()=COLUMN(),0,1)</f>
        <v>0</v>
      </c>
      <c r="D45" s="14">
        <f ca="1">(((COUNTIFS(SWISSW!$I:$I,TOTAL_MATCHUP!$A45,SWISSW!$J:$J,TOTAL_MATCHUP!D$1,SWISSW!$F:$F,"Won")+COUNTIFS(SWISSW!$I:$I,TOTAL_MATCHUP!D$1,SWISSW!$J:$J,TOTAL_MATCHUP!$A45,SWISSW!$F:$F,"Lost")))+((COUNTIFS(SWISSW!$I:$I,TOTAL_MATCHUP!$A45,SWISSW!$J:$J,TOTAL_MATCHUP!D$1,SWISSW!$F:$F,"Lost")+COUNTIFS(SWISSW!$I:$I,TOTAL_MATCHUP!D$1,SWISSW!$J:$J,TOTAL_MATCHUP!$A45,SWISSW!$F:$F,"Won"))))*IF(ROW()=COLUMN(),0,1)</f>
        <v>1</v>
      </c>
      <c r="E45" s="14">
        <f ca="1">(((COUNTIFS(SWISSW!$I:$I,TOTAL_MATCHUP!$A45,SWISSW!$J:$J,TOTAL_MATCHUP!E$1,SWISSW!$F:$F,"Won")+COUNTIFS(SWISSW!$I:$I,TOTAL_MATCHUP!E$1,SWISSW!$J:$J,TOTAL_MATCHUP!$A45,SWISSW!$F:$F,"Lost")))+((COUNTIFS(SWISSW!$I:$I,TOTAL_MATCHUP!$A45,SWISSW!$J:$J,TOTAL_MATCHUP!E$1,SWISSW!$F:$F,"Lost")+COUNTIFS(SWISSW!$I:$I,TOTAL_MATCHUP!E$1,SWISSW!$J:$J,TOTAL_MATCHUP!$A45,SWISSW!$F:$F,"Won"))))*IF(ROW()=COLUMN(),0,1)</f>
        <v>0</v>
      </c>
      <c r="F45" s="14">
        <f ca="1">(((COUNTIFS(SWISSW!$I:$I,TOTAL_MATCHUP!$A45,SWISSW!$J:$J,TOTAL_MATCHUP!F$1,SWISSW!$F:$F,"Won")+COUNTIFS(SWISSW!$I:$I,TOTAL_MATCHUP!F$1,SWISSW!$J:$J,TOTAL_MATCHUP!$A45,SWISSW!$F:$F,"Lost")))+((COUNTIFS(SWISSW!$I:$I,TOTAL_MATCHUP!$A45,SWISSW!$J:$J,TOTAL_MATCHUP!F$1,SWISSW!$F:$F,"Lost")+COUNTIFS(SWISSW!$I:$I,TOTAL_MATCHUP!F$1,SWISSW!$J:$J,TOTAL_MATCHUP!$A45,SWISSW!$F:$F,"Won"))))*IF(ROW()=COLUMN(),0,1)</f>
        <v>2</v>
      </c>
      <c r="G45" s="14">
        <f ca="1">(((COUNTIFS(SWISSW!$I:$I,TOTAL_MATCHUP!$A45,SWISSW!$J:$J,TOTAL_MATCHUP!G$1,SWISSW!$F:$F,"Won")+COUNTIFS(SWISSW!$I:$I,TOTAL_MATCHUP!G$1,SWISSW!$J:$J,TOTAL_MATCHUP!$A45,SWISSW!$F:$F,"Lost")))+((COUNTIFS(SWISSW!$I:$I,TOTAL_MATCHUP!$A45,SWISSW!$J:$J,TOTAL_MATCHUP!G$1,SWISSW!$F:$F,"Lost")+COUNTIFS(SWISSW!$I:$I,TOTAL_MATCHUP!G$1,SWISSW!$J:$J,TOTAL_MATCHUP!$A45,SWISSW!$F:$F,"Won"))))*IF(ROW()=COLUMN(),0,1)</f>
        <v>1</v>
      </c>
      <c r="H45" s="14">
        <f ca="1">(((COUNTIFS(SWISSW!$I:$I,TOTAL_MATCHUP!$A45,SWISSW!$J:$J,TOTAL_MATCHUP!H$1,SWISSW!$F:$F,"Won")+COUNTIFS(SWISSW!$I:$I,TOTAL_MATCHUP!H$1,SWISSW!$J:$J,TOTAL_MATCHUP!$A45,SWISSW!$F:$F,"Lost")))+((COUNTIFS(SWISSW!$I:$I,TOTAL_MATCHUP!$A45,SWISSW!$J:$J,TOTAL_MATCHUP!H$1,SWISSW!$F:$F,"Lost")+COUNTIFS(SWISSW!$I:$I,TOTAL_MATCHUP!H$1,SWISSW!$J:$J,TOTAL_MATCHUP!$A45,SWISSW!$F:$F,"Won"))))*IF(ROW()=COLUMN(),0,1)</f>
        <v>0</v>
      </c>
      <c r="I45" s="14">
        <f ca="1">(((COUNTIFS(SWISSW!$I:$I,TOTAL_MATCHUP!$A45,SWISSW!$J:$J,TOTAL_MATCHUP!I$1,SWISSW!$F:$F,"Won")+COUNTIFS(SWISSW!$I:$I,TOTAL_MATCHUP!I$1,SWISSW!$J:$J,TOTAL_MATCHUP!$A45,SWISSW!$F:$F,"Lost")))+((COUNTIFS(SWISSW!$I:$I,TOTAL_MATCHUP!$A45,SWISSW!$J:$J,TOTAL_MATCHUP!I$1,SWISSW!$F:$F,"Lost")+COUNTIFS(SWISSW!$I:$I,TOTAL_MATCHUP!I$1,SWISSW!$J:$J,TOTAL_MATCHUP!$A45,SWISSW!$F:$F,"Won"))))*IF(ROW()=COLUMN(),0,1)</f>
        <v>0</v>
      </c>
      <c r="J45" s="14">
        <f ca="1">(((COUNTIFS(SWISSW!$I:$I,TOTAL_MATCHUP!$A45,SWISSW!$J:$J,TOTAL_MATCHUP!J$1,SWISSW!$F:$F,"Won")+COUNTIFS(SWISSW!$I:$I,TOTAL_MATCHUP!J$1,SWISSW!$J:$J,TOTAL_MATCHUP!$A45,SWISSW!$F:$F,"Lost")))+((COUNTIFS(SWISSW!$I:$I,TOTAL_MATCHUP!$A45,SWISSW!$J:$J,TOTAL_MATCHUP!J$1,SWISSW!$F:$F,"Lost")+COUNTIFS(SWISSW!$I:$I,TOTAL_MATCHUP!J$1,SWISSW!$J:$J,TOTAL_MATCHUP!$A45,SWISSW!$F:$F,"Won"))))*IF(ROW()=COLUMN(),0,1)</f>
        <v>1</v>
      </c>
      <c r="K45" s="14">
        <f ca="1">(((COUNTIFS(SWISSW!$I:$I,TOTAL_MATCHUP!$A45,SWISSW!$J:$J,TOTAL_MATCHUP!K$1,SWISSW!$F:$F,"Won")+COUNTIFS(SWISSW!$I:$I,TOTAL_MATCHUP!K$1,SWISSW!$J:$J,TOTAL_MATCHUP!$A45,SWISSW!$F:$F,"Lost")))+((COUNTIFS(SWISSW!$I:$I,TOTAL_MATCHUP!$A45,SWISSW!$J:$J,TOTAL_MATCHUP!K$1,SWISSW!$F:$F,"Lost")+COUNTIFS(SWISSW!$I:$I,TOTAL_MATCHUP!K$1,SWISSW!$J:$J,TOTAL_MATCHUP!$A45,SWISSW!$F:$F,"Won"))))*IF(ROW()=COLUMN(),0,1)</f>
        <v>0</v>
      </c>
      <c r="L45" s="14">
        <f ca="1">(((COUNTIFS(SWISSW!$I:$I,TOTAL_MATCHUP!$A45,SWISSW!$J:$J,TOTAL_MATCHUP!L$1,SWISSW!$F:$F,"Won")+COUNTIFS(SWISSW!$I:$I,TOTAL_MATCHUP!L$1,SWISSW!$J:$J,TOTAL_MATCHUP!$A45,SWISSW!$F:$F,"Lost")))+((COUNTIFS(SWISSW!$I:$I,TOTAL_MATCHUP!$A45,SWISSW!$J:$J,TOTAL_MATCHUP!L$1,SWISSW!$F:$F,"Lost")+COUNTIFS(SWISSW!$I:$I,TOTAL_MATCHUP!L$1,SWISSW!$J:$J,TOTAL_MATCHUP!$A45,SWISSW!$F:$F,"Won"))))*IF(ROW()=COLUMN(),0,1)</f>
        <v>0</v>
      </c>
      <c r="M45" s="14">
        <f ca="1">(((COUNTIFS(SWISSW!$I:$I,TOTAL_MATCHUP!$A45,SWISSW!$J:$J,TOTAL_MATCHUP!M$1,SWISSW!$F:$F,"Won")+COUNTIFS(SWISSW!$I:$I,TOTAL_MATCHUP!M$1,SWISSW!$J:$J,TOTAL_MATCHUP!$A45,SWISSW!$F:$F,"Lost")))+((COUNTIFS(SWISSW!$I:$I,TOTAL_MATCHUP!$A45,SWISSW!$J:$J,TOTAL_MATCHUP!M$1,SWISSW!$F:$F,"Lost")+COUNTIFS(SWISSW!$I:$I,TOTAL_MATCHUP!M$1,SWISSW!$J:$J,TOTAL_MATCHUP!$A45,SWISSW!$F:$F,"Won"))))*IF(ROW()=COLUMN(),0,1)</f>
        <v>0</v>
      </c>
      <c r="N45" s="14">
        <f ca="1">(((COUNTIFS(SWISSW!$I:$I,TOTAL_MATCHUP!$A45,SWISSW!$J:$J,TOTAL_MATCHUP!N$1,SWISSW!$F:$F,"Won")+COUNTIFS(SWISSW!$I:$I,TOTAL_MATCHUP!N$1,SWISSW!$J:$J,TOTAL_MATCHUP!$A45,SWISSW!$F:$F,"Lost")))+((COUNTIFS(SWISSW!$I:$I,TOTAL_MATCHUP!$A45,SWISSW!$J:$J,TOTAL_MATCHUP!N$1,SWISSW!$F:$F,"Lost")+COUNTIFS(SWISSW!$I:$I,TOTAL_MATCHUP!N$1,SWISSW!$J:$J,TOTAL_MATCHUP!$A45,SWISSW!$F:$F,"Won"))))*IF(ROW()=COLUMN(),0,1)</f>
        <v>0</v>
      </c>
      <c r="O45" s="14">
        <f ca="1">(((COUNTIFS(SWISSW!$I:$I,TOTAL_MATCHUP!$A45,SWISSW!$J:$J,TOTAL_MATCHUP!O$1,SWISSW!$F:$F,"Won")+COUNTIFS(SWISSW!$I:$I,TOTAL_MATCHUP!O$1,SWISSW!$J:$J,TOTAL_MATCHUP!$A45,SWISSW!$F:$F,"Lost")))+((COUNTIFS(SWISSW!$I:$I,TOTAL_MATCHUP!$A45,SWISSW!$J:$J,TOTAL_MATCHUP!O$1,SWISSW!$F:$F,"Lost")+COUNTIFS(SWISSW!$I:$I,TOTAL_MATCHUP!O$1,SWISSW!$J:$J,TOTAL_MATCHUP!$A45,SWISSW!$F:$F,"Won"))))*IF(ROW()=COLUMN(),0,1)</f>
        <v>0</v>
      </c>
      <c r="P45" s="14">
        <f ca="1">(((COUNTIFS(SWISSW!$I:$I,TOTAL_MATCHUP!$A45,SWISSW!$J:$J,TOTAL_MATCHUP!P$1,SWISSW!$F:$F,"Won")+COUNTIFS(SWISSW!$I:$I,TOTAL_MATCHUP!P$1,SWISSW!$J:$J,TOTAL_MATCHUP!$A45,SWISSW!$F:$F,"Lost")))+((COUNTIFS(SWISSW!$I:$I,TOTAL_MATCHUP!$A45,SWISSW!$J:$J,TOTAL_MATCHUP!P$1,SWISSW!$F:$F,"Lost")+COUNTIFS(SWISSW!$I:$I,TOTAL_MATCHUP!P$1,SWISSW!$J:$J,TOTAL_MATCHUP!$A45,SWISSW!$F:$F,"Won"))))*IF(ROW()=COLUMN(),0,1)</f>
        <v>0</v>
      </c>
      <c r="Q45" s="14">
        <f ca="1">(((COUNTIFS(SWISSW!$I:$I,TOTAL_MATCHUP!$A45,SWISSW!$J:$J,TOTAL_MATCHUP!Q$1,SWISSW!$F:$F,"Won")+COUNTIFS(SWISSW!$I:$I,TOTAL_MATCHUP!Q$1,SWISSW!$J:$J,TOTAL_MATCHUP!$A45,SWISSW!$F:$F,"Lost")))+((COUNTIFS(SWISSW!$I:$I,TOTAL_MATCHUP!$A45,SWISSW!$J:$J,TOTAL_MATCHUP!Q$1,SWISSW!$F:$F,"Lost")+COUNTIFS(SWISSW!$I:$I,TOTAL_MATCHUP!Q$1,SWISSW!$J:$J,TOTAL_MATCHUP!$A45,SWISSW!$F:$F,"Won"))))*IF(ROW()=COLUMN(),0,1)</f>
        <v>0</v>
      </c>
      <c r="R45" s="14">
        <f ca="1">(((COUNTIFS(SWISSW!$I:$I,TOTAL_MATCHUP!$A45,SWISSW!$J:$J,TOTAL_MATCHUP!R$1,SWISSW!$F:$F,"Won")+COUNTIFS(SWISSW!$I:$I,TOTAL_MATCHUP!R$1,SWISSW!$J:$J,TOTAL_MATCHUP!$A45,SWISSW!$F:$F,"Lost")))+((COUNTIFS(SWISSW!$I:$I,TOTAL_MATCHUP!$A45,SWISSW!$J:$J,TOTAL_MATCHUP!R$1,SWISSW!$F:$F,"Lost")+COUNTIFS(SWISSW!$I:$I,TOTAL_MATCHUP!R$1,SWISSW!$J:$J,TOTAL_MATCHUP!$A45,SWISSW!$F:$F,"Won"))))*IF(ROW()=COLUMN(),0,1)</f>
        <v>1</v>
      </c>
      <c r="S45" s="14">
        <f ca="1">(((COUNTIFS(SWISSW!$I:$I,TOTAL_MATCHUP!$A45,SWISSW!$J:$J,TOTAL_MATCHUP!S$1,SWISSW!$F:$F,"Won")+COUNTIFS(SWISSW!$I:$I,TOTAL_MATCHUP!S$1,SWISSW!$J:$J,TOTAL_MATCHUP!$A45,SWISSW!$F:$F,"Lost")))+((COUNTIFS(SWISSW!$I:$I,TOTAL_MATCHUP!$A45,SWISSW!$J:$J,TOTAL_MATCHUP!S$1,SWISSW!$F:$F,"Lost")+COUNTIFS(SWISSW!$I:$I,TOTAL_MATCHUP!S$1,SWISSW!$J:$J,TOTAL_MATCHUP!$A45,SWISSW!$F:$F,"Won"))))*IF(ROW()=COLUMN(),0,1)</f>
        <v>0</v>
      </c>
      <c r="T45" s="14">
        <f ca="1">(((COUNTIFS(SWISSW!$I:$I,TOTAL_MATCHUP!$A45,SWISSW!$J:$J,TOTAL_MATCHUP!T$1,SWISSW!$F:$F,"Won")+COUNTIFS(SWISSW!$I:$I,TOTAL_MATCHUP!T$1,SWISSW!$J:$J,TOTAL_MATCHUP!$A45,SWISSW!$F:$F,"Lost")))+((COUNTIFS(SWISSW!$I:$I,TOTAL_MATCHUP!$A45,SWISSW!$J:$J,TOTAL_MATCHUP!T$1,SWISSW!$F:$F,"Lost")+COUNTIFS(SWISSW!$I:$I,TOTAL_MATCHUP!T$1,SWISSW!$J:$J,TOTAL_MATCHUP!$A45,SWISSW!$F:$F,"Won"))))*IF(ROW()=COLUMN(),0,1)</f>
        <v>0</v>
      </c>
      <c r="U45" s="14">
        <f ca="1">(((COUNTIFS(SWISSW!$I:$I,TOTAL_MATCHUP!$A45,SWISSW!$J:$J,TOTAL_MATCHUP!U$1,SWISSW!$F:$F,"Won")+COUNTIFS(SWISSW!$I:$I,TOTAL_MATCHUP!U$1,SWISSW!$J:$J,TOTAL_MATCHUP!$A45,SWISSW!$F:$F,"Lost")))+((COUNTIFS(SWISSW!$I:$I,TOTAL_MATCHUP!$A45,SWISSW!$J:$J,TOTAL_MATCHUP!U$1,SWISSW!$F:$F,"Lost")+COUNTIFS(SWISSW!$I:$I,TOTAL_MATCHUP!U$1,SWISSW!$J:$J,TOTAL_MATCHUP!$A45,SWISSW!$F:$F,"Won"))))*IF(ROW()=COLUMN(),0,1)</f>
        <v>1</v>
      </c>
      <c r="V45" s="14">
        <f ca="1">(((COUNTIFS(SWISSW!$I:$I,TOTAL_MATCHUP!$A45,SWISSW!$J:$J,TOTAL_MATCHUP!V$1,SWISSW!$F:$F,"Won")+COUNTIFS(SWISSW!$I:$I,TOTAL_MATCHUP!V$1,SWISSW!$J:$J,TOTAL_MATCHUP!$A45,SWISSW!$F:$F,"Lost")))+((COUNTIFS(SWISSW!$I:$I,TOTAL_MATCHUP!$A45,SWISSW!$J:$J,TOTAL_MATCHUP!V$1,SWISSW!$F:$F,"Lost")+COUNTIFS(SWISSW!$I:$I,TOTAL_MATCHUP!V$1,SWISSW!$J:$J,TOTAL_MATCHUP!$A45,SWISSW!$F:$F,"Won"))))*IF(ROW()=COLUMN(),0,1)</f>
        <v>0</v>
      </c>
      <c r="W45" s="14">
        <f ca="1">(((COUNTIFS(SWISSW!$I:$I,TOTAL_MATCHUP!$A45,SWISSW!$J:$J,TOTAL_MATCHUP!W$1,SWISSW!$F:$F,"Won")+COUNTIFS(SWISSW!$I:$I,TOTAL_MATCHUP!W$1,SWISSW!$J:$J,TOTAL_MATCHUP!$A45,SWISSW!$F:$F,"Lost")))+((COUNTIFS(SWISSW!$I:$I,TOTAL_MATCHUP!$A45,SWISSW!$J:$J,TOTAL_MATCHUP!W$1,SWISSW!$F:$F,"Lost")+COUNTIFS(SWISSW!$I:$I,TOTAL_MATCHUP!W$1,SWISSW!$J:$J,TOTAL_MATCHUP!$A45,SWISSW!$F:$F,"Won"))))*IF(ROW()=COLUMN(),0,1)</f>
        <v>0</v>
      </c>
      <c r="X45" s="14">
        <f ca="1">(((COUNTIFS(SWISSW!$I:$I,TOTAL_MATCHUP!$A45,SWISSW!$J:$J,TOTAL_MATCHUP!X$1,SWISSW!$F:$F,"Won")+COUNTIFS(SWISSW!$I:$I,TOTAL_MATCHUP!X$1,SWISSW!$J:$J,TOTAL_MATCHUP!$A45,SWISSW!$F:$F,"Lost")))+((COUNTIFS(SWISSW!$I:$I,TOTAL_MATCHUP!$A45,SWISSW!$J:$J,TOTAL_MATCHUP!X$1,SWISSW!$F:$F,"Lost")+COUNTIFS(SWISSW!$I:$I,TOTAL_MATCHUP!X$1,SWISSW!$J:$J,TOTAL_MATCHUP!$A45,SWISSW!$F:$F,"Won"))))*IF(ROW()=COLUMN(),0,1)</f>
        <v>0</v>
      </c>
      <c r="Y45" s="14">
        <f ca="1">(((COUNTIFS(SWISSW!$I:$I,TOTAL_MATCHUP!$A45,SWISSW!$J:$J,TOTAL_MATCHUP!Y$1,SWISSW!$F:$F,"Won")+COUNTIFS(SWISSW!$I:$I,TOTAL_MATCHUP!Y$1,SWISSW!$J:$J,TOTAL_MATCHUP!$A45,SWISSW!$F:$F,"Lost")))+((COUNTIFS(SWISSW!$I:$I,TOTAL_MATCHUP!$A45,SWISSW!$J:$J,TOTAL_MATCHUP!Y$1,SWISSW!$F:$F,"Lost")+COUNTIFS(SWISSW!$I:$I,TOTAL_MATCHUP!Y$1,SWISSW!$J:$J,TOTAL_MATCHUP!$A45,SWISSW!$F:$F,"Won"))))*IF(ROW()=COLUMN(),0,1)</f>
        <v>0</v>
      </c>
      <c r="Z45" s="14">
        <f ca="1">(((COUNTIFS(SWISSW!$I:$I,TOTAL_MATCHUP!$A45,SWISSW!$J:$J,TOTAL_MATCHUP!Z$1,SWISSW!$F:$F,"Won")+COUNTIFS(SWISSW!$I:$I,TOTAL_MATCHUP!Z$1,SWISSW!$J:$J,TOTAL_MATCHUP!$A45,SWISSW!$F:$F,"Lost")))+((COUNTIFS(SWISSW!$I:$I,TOTAL_MATCHUP!$A45,SWISSW!$J:$J,TOTAL_MATCHUP!Z$1,SWISSW!$F:$F,"Lost")+COUNTIFS(SWISSW!$I:$I,TOTAL_MATCHUP!Z$1,SWISSW!$J:$J,TOTAL_MATCHUP!$A45,SWISSW!$F:$F,"Won"))))*IF(ROW()=COLUMN(),0,1)</f>
        <v>0</v>
      </c>
      <c r="AA45" s="14">
        <f ca="1">(((COUNTIFS(SWISSW!$I:$I,TOTAL_MATCHUP!$A45,SWISSW!$J:$J,TOTAL_MATCHUP!AA$1,SWISSW!$F:$F,"Won")+COUNTIFS(SWISSW!$I:$I,TOTAL_MATCHUP!AA$1,SWISSW!$J:$J,TOTAL_MATCHUP!$A45,SWISSW!$F:$F,"Lost")))+((COUNTIFS(SWISSW!$I:$I,TOTAL_MATCHUP!$A45,SWISSW!$J:$J,TOTAL_MATCHUP!AA$1,SWISSW!$F:$F,"Lost")+COUNTIFS(SWISSW!$I:$I,TOTAL_MATCHUP!AA$1,SWISSW!$J:$J,TOTAL_MATCHUP!$A45,SWISSW!$F:$F,"Won"))))*IF(ROW()=COLUMN(),0,1)</f>
        <v>0</v>
      </c>
      <c r="AB45" s="14">
        <f ca="1">(((COUNTIFS(SWISSW!$I:$I,TOTAL_MATCHUP!$A45,SWISSW!$J:$J,TOTAL_MATCHUP!AB$1,SWISSW!$F:$F,"Won")+COUNTIFS(SWISSW!$I:$I,TOTAL_MATCHUP!AB$1,SWISSW!$J:$J,TOTAL_MATCHUP!$A45,SWISSW!$F:$F,"Lost")))+((COUNTIFS(SWISSW!$I:$I,TOTAL_MATCHUP!$A45,SWISSW!$J:$J,TOTAL_MATCHUP!AB$1,SWISSW!$F:$F,"Lost")+COUNTIFS(SWISSW!$I:$I,TOTAL_MATCHUP!AB$1,SWISSW!$J:$J,TOTAL_MATCHUP!$A45,SWISSW!$F:$F,"Won"))))*IF(ROW()=COLUMN(),0,1)</f>
        <v>0</v>
      </c>
      <c r="AC45" s="14">
        <f ca="1">(((COUNTIFS(SWISSW!$I:$I,TOTAL_MATCHUP!$A45,SWISSW!$J:$J,TOTAL_MATCHUP!AC$1,SWISSW!$F:$F,"Won")+COUNTIFS(SWISSW!$I:$I,TOTAL_MATCHUP!AC$1,SWISSW!$J:$J,TOTAL_MATCHUP!$A45,SWISSW!$F:$F,"Lost")))+((COUNTIFS(SWISSW!$I:$I,TOTAL_MATCHUP!$A45,SWISSW!$J:$J,TOTAL_MATCHUP!AC$1,SWISSW!$F:$F,"Lost")+COUNTIFS(SWISSW!$I:$I,TOTAL_MATCHUP!AC$1,SWISSW!$J:$J,TOTAL_MATCHUP!$A45,SWISSW!$F:$F,"Won"))))*IF(ROW()=COLUMN(),0,1)</f>
        <v>0</v>
      </c>
      <c r="AD45" s="14">
        <f ca="1">(((COUNTIFS(SWISSW!$I:$I,TOTAL_MATCHUP!$A45,SWISSW!$J:$J,TOTAL_MATCHUP!AD$1,SWISSW!$F:$F,"Won")+COUNTIFS(SWISSW!$I:$I,TOTAL_MATCHUP!AD$1,SWISSW!$J:$J,TOTAL_MATCHUP!$A45,SWISSW!$F:$F,"Lost")))+((COUNTIFS(SWISSW!$I:$I,TOTAL_MATCHUP!$A45,SWISSW!$J:$J,TOTAL_MATCHUP!AD$1,SWISSW!$F:$F,"Lost")+COUNTIFS(SWISSW!$I:$I,TOTAL_MATCHUP!AD$1,SWISSW!$J:$J,TOTAL_MATCHUP!$A45,SWISSW!$F:$F,"Won"))))*IF(ROW()=COLUMN(),0,1)</f>
        <v>0</v>
      </c>
      <c r="AE45" s="14">
        <f ca="1">(((COUNTIFS(SWISSW!$I:$I,TOTAL_MATCHUP!$A45,SWISSW!$J:$J,TOTAL_MATCHUP!AE$1,SWISSW!$F:$F,"Won")+COUNTIFS(SWISSW!$I:$I,TOTAL_MATCHUP!AE$1,SWISSW!$J:$J,TOTAL_MATCHUP!$A45,SWISSW!$F:$F,"Lost")))+((COUNTIFS(SWISSW!$I:$I,TOTAL_MATCHUP!$A45,SWISSW!$J:$J,TOTAL_MATCHUP!AE$1,SWISSW!$F:$F,"Lost")+COUNTIFS(SWISSW!$I:$I,TOTAL_MATCHUP!AE$1,SWISSW!$J:$J,TOTAL_MATCHUP!$A45,SWISSW!$F:$F,"Won"))))*IF(ROW()=COLUMN(),0,1)</f>
        <v>0</v>
      </c>
      <c r="AF45" s="14">
        <f ca="1">(((COUNTIFS(SWISSW!$I:$I,TOTAL_MATCHUP!$A45,SWISSW!$J:$J,TOTAL_MATCHUP!AF$1,SWISSW!$F:$F,"Won")+COUNTIFS(SWISSW!$I:$I,TOTAL_MATCHUP!AF$1,SWISSW!$J:$J,TOTAL_MATCHUP!$A45,SWISSW!$F:$F,"Lost")))+((COUNTIFS(SWISSW!$I:$I,TOTAL_MATCHUP!$A45,SWISSW!$J:$J,TOTAL_MATCHUP!AF$1,SWISSW!$F:$F,"Lost")+COUNTIFS(SWISSW!$I:$I,TOTAL_MATCHUP!AF$1,SWISSW!$J:$J,TOTAL_MATCHUP!$A45,SWISSW!$F:$F,"Won"))))*IF(ROW()=COLUMN(),0,1)</f>
        <v>0</v>
      </c>
      <c r="AG45" s="14">
        <f ca="1">(((COUNTIFS(SWISSW!$I:$I,TOTAL_MATCHUP!$A45,SWISSW!$J:$J,TOTAL_MATCHUP!AG$1,SWISSW!$F:$F,"Won")+COUNTIFS(SWISSW!$I:$I,TOTAL_MATCHUP!AG$1,SWISSW!$J:$J,TOTAL_MATCHUP!$A45,SWISSW!$F:$F,"Lost")))+((COUNTIFS(SWISSW!$I:$I,TOTAL_MATCHUP!$A45,SWISSW!$J:$J,TOTAL_MATCHUP!AG$1,SWISSW!$F:$F,"Lost")+COUNTIFS(SWISSW!$I:$I,TOTAL_MATCHUP!AG$1,SWISSW!$J:$J,TOTAL_MATCHUP!$A45,SWISSW!$F:$F,"Won"))))*IF(ROW()=COLUMN(),0,1)</f>
        <v>0</v>
      </c>
      <c r="AH45" s="14">
        <f ca="1">(((COUNTIFS(SWISSW!$I:$I,TOTAL_MATCHUP!$A45,SWISSW!$J:$J,TOTAL_MATCHUP!AH$1,SWISSW!$F:$F,"Won")+COUNTIFS(SWISSW!$I:$I,TOTAL_MATCHUP!AH$1,SWISSW!$J:$J,TOTAL_MATCHUP!$A45,SWISSW!$F:$F,"Lost")))+((COUNTIFS(SWISSW!$I:$I,TOTAL_MATCHUP!$A45,SWISSW!$J:$J,TOTAL_MATCHUP!AH$1,SWISSW!$F:$F,"Lost")+COUNTIFS(SWISSW!$I:$I,TOTAL_MATCHUP!AH$1,SWISSW!$J:$J,TOTAL_MATCHUP!$A45,SWISSW!$F:$F,"Won"))))*IF(ROW()=COLUMN(),0,1)</f>
        <v>0</v>
      </c>
      <c r="AI45" s="14">
        <f ca="1">(((COUNTIFS(SWISSW!$I:$I,TOTAL_MATCHUP!$A45,SWISSW!$J:$J,TOTAL_MATCHUP!AI$1,SWISSW!$F:$F,"Won")+COUNTIFS(SWISSW!$I:$I,TOTAL_MATCHUP!AI$1,SWISSW!$J:$J,TOTAL_MATCHUP!$A45,SWISSW!$F:$F,"Lost")))+((COUNTIFS(SWISSW!$I:$I,TOTAL_MATCHUP!$A45,SWISSW!$J:$J,TOTAL_MATCHUP!AI$1,SWISSW!$F:$F,"Lost")+COUNTIFS(SWISSW!$I:$I,TOTAL_MATCHUP!AI$1,SWISSW!$J:$J,TOTAL_MATCHUP!$A45,SWISSW!$F:$F,"Won"))))*IF(ROW()=COLUMN(),0,1)</f>
        <v>0</v>
      </c>
      <c r="AJ45" s="14">
        <f ca="1">(((COUNTIFS(SWISSW!$I:$I,TOTAL_MATCHUP!$A45,SWISSW!$J:$J,TOTAL_MATCHUP!AJ$1,SWISSW!$F:$F,"Won")+COUNTIFS(SWISSW!$I:$I,TOTAL_MATCHUP!AJ$1,SWISSW!$J:$J,TOTAL_MATCHUP!$A45,SWISSW!$F:$F,"Lost")))+((COUNTIFS(SWISSW!$I:$I,TOTAL_MATCHUP!$A45,SWISSW!$J:$J,TOTAL_MATCHUP!AJ$1,SWISSW!$F:$F,"Lost")+COUNTIFS(SWISSW!$I:$I,TOTAL_MATCHUP!AJ$1,SWISSW!$J:$J,TOTAL_MATCHUP!$A45,SWISSW!$F:$F,"Won"))))*IF(ROW()=COLUMN(),0,1)</f>
        <v>0</v>
      </c>
      <c r="AK45" s="14">
        <f ca="1">(((COUNTIFS(SWISSW!$I:$I,TOTAL_MATCHUP!$A45,SWISSW!$J:$J,TOTAL_MATCHUP!AK$1,SWISSW!$F:$F,"Won")+COUNTIFS(SWISSW!$I:$I,TOTAL_MATCHUP!AK$1,SWISSW!$J:$J,TOTAL_MATCHUP!$A45,SWISSW!$F:$F,"Lost")))+((COUNTIFS(SWISSW!$I:$I,TOTAL_MATCHUP!$A45,SWISSW!$J:$J,TOTAL_MATCHUP!AK$1,SWISSW!$F:$F,"Lost")+COUNTIFS(SWISSW!$I:$I,TOTAL_MATCHUP!AK$1,SWISSW!$J:$J,TOTAL_MATCHUP!$A45,SWISSW!$F:$F,"Won"))))*IF(ROW()=COLUMN(),0,1)</f>
        <v>0</v>
      </c>
      <c r="AL45" s="14">
        <f ca="1">(((COUNTIFS(SWISSW!$I:$I,TOTAL_MATCHUP!$A45,SWISSW!$J:$J,TOTAL_MATCHUP!AL$1,SWISSW!$F:$F,"Won")+COUNTIFS(SWISSW!$I:$I,TOTAL_MATCHUP!AL$1,SWISSW!$J:$J,TOTAL_MATCHUP!$A45,SWISSW!$F:$F,"Lost")))+((COUNTIFS(SWISSW!$I:$I,TOTAL_MATCHUP!$A45,SWISSW!$J:$J,TOTAL_MATCHUP!AL$1,SWISSW!$F:$F,"Lost")+COUNTIFS(SWISSW!$I:$I,TOTAL_MATCHUP!AL$1,SWISSW!$J:$J,TOTAL_MATCHUP!$A45,SWISSW!$F:$F,"Won"))))*IF(ROW()=COLUMN(),0,1)</f>
        <v>0</v>
      </c>
      <c r="AM45" s="14">
        <f ca="1">(((COUNTIFS(SWISSW!$I:$I,TOTAL_MATCHUP!$A45,SWISSW!$J:$J,TOTAL_MATCHUP!AM$1,SWISSW!$F:$F,"Won")+COUNTIFS(SWISSW!$I:$I,TOTAL_MATCHUP!AM$1,SWISSW!$J:$J,TOTAL_MATCHUP!$A45,SWISSW!$F:$F,"Lost")))+((COUNTIFS(SWISSW!$I:$I,TOTAL_MATCHUP!$A45,SWISSW!$J:$J,TOTAL_MATCHUP!AM$1,SWISSW!$F:$F,"Lost")+COUNTIFS(SWISSW!$I:$I,TOTAL_MATCHUP!AM$1,SWISSW!$J:$J,TOTAL_MATCHUP!$A45,SWISSW!$F:$F,"Won"))))*IF(ROW()=COLUMN(),0,1)</f>
        <v>0</v>
      </c>
      <c r="AN45" s="14">
        <f ca="1">(((COUNTIFS(SWISSW!$I:$I,TOTAL_MATCHUP!$A45,SWISSW!$J:$J,TOTAL_MATCHUP!AN$1,SWISSW!$F:$F,"Won")+COUNTIFS(SWISSW!$I:$I,TOTAL_MATCHUP!AN$1,SWISSW!$J:$J,TOTAL_MATCHUP!$A45,SWISSW!$F:$F,"Lost")))+((COUNTIFS(SWISSW!$I:$I,TOTAL_MATCHUP!$A45,SWISSW!$J:$J,TOTAL_MATCHUP!AN$1,SWISSW!$F:$F,"Lost")+COUNTIFS(SWISSW!$I:$I,TOTAL_MATCHUP!AN$1,SWISSW!$J:$J,TOTAL_MATCHUP!$A45,SWISSW!$F:$F,"Won"))))*IF(ROW()=COLUMN(),0,1)</f>
        <v>0</v>
      </c>
      <c r="AO45" s="14">
        <f ca="1">(((COUNTIFS(SWISSW!$I:$I,TOTAL_MATCHUP!$A45,SWISSW!$J:$J,TOTAL_MATCHUP!AO$1,SWISSW!$F:$F,"Won")+COUNTIFS(SWISSW!$I:$I,TOTAL_MATCHUP!AO$1,SWISSW!$J:$J,TOTAL_MATCHUP!$A45,SWISSW!$F:$F,"Lost")))+((COUNTIFS(SWISSW!$I:$I,TOTAL_MATCHUP!$A45,SWISSW!$J:$J,TOTAL_MATCHUP!AO$1,SWISSW!$F:$F,"Lost")+COUNTIFS(SWISSW!$I:$I,TOTAL_MATCHUP!AO$1,SWISSW!$J:$J,TOTAL_MATCHUP!$A45,SWISSW!$F:$F,"Won"))))*IF(ROW()=COLUMN(),0,1)</f>
        <v>0</v>
      </c>
      <c r="AP45" s="14">
        <f ca="1">(((COUNTIFS(SWISSW!$I:$I,TOTAL_MATCHUP!$A45,SWISSW!$J:$J,TOTAL_MATCHUP!AP$1,SWISSW!$F:$F,"Won")+COUNTIFS(SWISSW!$I:$I,TOTAL_MATCHUP!AP$1,SWISSW!$J:$J,TOTAL_MATCHUP!$A45,SWISSW!$F:$F,"Lost")))+((COUNTIFS(SWISSW!$I:$I,TOTAL_MATCHUP!$A45,SWISSW!$J:$J,TOTAL_MATCHUP!AP$1,SWISSW!$F:$F,"Lost")+COUNTIFS(SWISSW!$I:$I,TOTAL_MATCHUP!AP$1,SWISSW!$J:$J,TOTAL_MATCHUP!$A45,SWISSW!$F:$F,"Won"))))*IF(ROW()=COLUMN(),0,1)</f>
        <v>0</v>
      </c>
      <c r="AQ45" s="14">
        <f ca="1">(((COUNTIFS(SWISSW!$I:$I,TOTAL_MATCHUP!$A45,SWISSW!$J:$J,TOTAL_MATCHUP!AQ$1,SWISSW!$F:$F,"Won")+COUNTIFS(SWISSW!$I:$I,TOTAL_MATCHUP!AQ$1,SWISSW!$J:$J,TOTAL_MATCHUP!$A45,SWISSW!$F:$F,"Lost")))+((COUNTIFS(SWISSW!$I:$I,TOTAL_MATCHUP!$A45,SWISSW!$J:$J,TOTAL_MATCHUP!AQ$1,SWISSW!$F:$F,"Lost")+COUNTIFS(SWISSW!$I:$I,TOTAL_MATCHUP!AQ$1,SWISSW!$J:$J,TOTAL_MATCHUP!$A45,SWISSW!$F:$F,"Won"))))*IF(ROW()=COLUMN(),0,1)</f>
        <v>0</v>
      </c>
      <c r="AR45" s="14">
        <f ca="1">(((COUNTIFS(SWISSW!$I:$I,TOTAL_MATCHUP!$A45,SWISSW!$J:$J,TOTAL_MATCHUP!AR$1,SWISSW!$F:$F,"Won")+COUNTIFS(SWISSW!$I:$I,TOTAL_MATCHUP!AR$1,SWISSW!$J:$J,TOTAL_MATCHUP!$A45,SWISSW!$F:$F,"Lost")))+((COUNTIFS(SWISSW!$I:$I,TOTAL_MATCHUP!$A45,SWISSW!$J:$J,TOTAL_MATCHUP!AR$1,SWISSW!$F:$F,"Lost")+COUNTIFS(SWISSW!$I:$I,TOTAL_MATCHUP!AR$1,SWISSW!$J:$J,TOTAL_MATCHUP!$A45,SWISSW!$F:$F,"Won"))))*IF(ROW()=COLUMN(),0,1)</f>
        <v>0</v>
      </c>
      <c r="AS45" s="14">
        <f ca="1">(((COUNTIFS(SWISSW!$I:$I,TOTAL_MATCHUP!$A45,SWISSW!$J:$J,TOTAL_MATCHUP!AS$1,SWISSW!$F:$F,"Won")+COUNTIFS(SWISSW!$I:$I,TOTAL_MATCHUP!AS$1,SWISSW!$J:$J,TOTAL_MATCHUP!$A45,SWISSW!$F:$F,"Lost")))+((COUNTIFS(SWISSW!$I:$I,TOTAL_MATCHUP!$A45,SWISSW!$J:$J,TOTAL_MATCHUP!AS$1,SWISSW!$F:$F,"Lost")+COUNTIFS(SWISSW!$I:$I,TOTAL_MATCHUP!AS$1,SWISSW!$J:$J,TOTAL_MATCHUP!$A45,SWISSW!$F:$F,"Won"))))*IF(ROW()=COLUMN(),0,1)</f>
        <v>0</v>
      </c>
      <c r="AT45" s="14">
        <f ca="1">(((COUNTIFS(SWISSW!$I:$I,TOTAL_MATCHUP!$A45,SWISSW!$J:$J,TOTAL_MATCHUP!AT$1,SWISSW!$F:$F,"Won")+COUNTIFS(SWISSW!$I:$I,TOTAL_MATCHUP!AT$1,SWISSW!$J:$J,TOTAL_MATCHUP!$A45,SWISSW!$F:$F,"Lost")))+((COUNTIFS(SWISSW!$I:$I,TOTAL_MATCHUP!$A45,SWISSW!$J:$J,TOTAL_MATCHUP!AT$1,SWISSW!$F:$F,"Lost")+COUNTIFS(SWISSW!$I:$I,TOTAL_MATCHUP!AT$1,SWISSW!$J:$J,TOTAL_MATCHUP!$A45,SWISSW!$F:$F,"Won"))))*IF(ROW()=COLUMN(),0,1)</f>
        <v>0</v>
      </c>
      <c r="AU45" s="14">
        <f ca="1">(((COUNTIFS(SWISSW!$I:$I,TOTAL_MATCHUP!$A45,SWISSW!$J:$J,TOTAL_MATCHUP!AU$1,SWISSW!$F:$F,"Won")+COUNTIFS(SWISSW!$I:$I,TOTAL_MATCHUP!AU$1,SWISSW!$J:$J,TOTAL_MATCHUP!$A45,SWISSW!$F:$F,"Lost")))+((COUNTIFS(SWISSW!$I:$I,TOTAL_MATCHUP!$A45,SWISSW!$J:$J,TOTAL_MATCHUP!AU$1,SWISSW!$F:$F,"Lost")+COUNTIFS(SWISSW!$I:$I,TOTAL_MATCHUP!AU$1,SWISSW!$J:$J,TOTAL_MATCHUP!$A45,SWISSW!$F:$F,"Won"))))*IF(ROW()=COLUMN(),0,1)</f>
        <v>0</v>
      </c>
      <c r="AV45" s="14">
        <f ca="1">(((COUNTIFS(SWISSW!$I:$I,TOTAL_MATCHUP!$A45,SWISSW!$J:$J,TOTAL_MATCHUP!AV$1,SWISSW!$F:$F,"Won")+COUNTIFS(SWISSW!$I:$I,TOTAL_MATCHUP!AV$1,SWISSW!$J:$J,TOTAL_MATCHUP!$A45,SWISSW!$F:$F,"Lost")))+((COUNTIFS(SWISSW!$I:$I,TOTAL_MATCHUP!$A45,SWISSW!$J:$J,TOTAL_MATCHUP!AV$1,SWISSW!$F:$F,"Lost")+COUNTIFS(SWISSW!$I:$I,TOTAL_MATCHUP!AV$1,SWISSW!$J:$J,TOTAL_MATCHUP!$A45,SWISSW!$F:$F,"Won"))))*IF(ROW()=COLUMN(),0,1)</f>
        <v>0</v>
      </c>
      <c r="AW45" s="14">
        <f ca="1">(((COUNTIFS(SWISSW!$I:$I,TOTAL_MATCHUP!$A45,SWISSW!$J:$J,TOTAL_MATCHUP!AW$1,SWISSW!$F:$F,"Won")+COUNTIFS(SWISSW!$I:$I,TOTAL_MATCHUP!AW$1,SWISSW!$J:$J,TOTAL_MATCHUP!$A45,SWISSW!$F:$F,"Lost")))+((COUNTIFS(SWISSW!$I:$I,TOTAL_MATCHUP!$A45,SWISSW!$J:$J,TOTAL_MATCHUP!AW$1,SWISSW!$F:$F,"Lost")+COUNTIFS(SWISSW!$I:$I,TOTAL_MATCHUP!AW$1,SWISSW!$J:$J,TOTAL_MATCHUP!$A45,SWISSW!$F:$F,"Won"))))*IF(ROW()=COLUMN(),0,1)</f>
        <v>0</v>
      </c>
      <c r="AX45" s="14">
        <f ca="1">(((COUNTIFS(SWISSW!$I:$I,TOTAL_MATCHUP!$A45,SWISSW!$J:$J,TOTAL_MATCHUP!AX$1,SWISSW!$F:$F,"Won")+COUNTIFS(SWISSW!$I:$I,TOTAL_MATCHUP!AX$1,SWISSW!$J:$J,TOTAL_MATCHUP!$A45,SWISSW!$F:$F,"Lost")))+((COUNTIFS(SWISSW!$I:$I,TOTAL_MATCHUP!$A45,SWISSW!$J:$J,TOTAL_MATCHUP!AX$1,SWISSW!$F:$F,"Lost")+COUNTIFS(SWISSW!$I:$I,TOTAL_MATCHUP!AX$1,SWISSW!$J:$J,TOTAL_MATCHUP!$A45,SWISSW!$F:$F,"Won"))))*IF(ROW()=COLUMN(),0,1)</f>
        <v>0</v>
      </c>
      <c r="AY45" s="14">
        <f ca="1">(((COUNTIFS(SWISSW!$I:$I,TOTAL_MATCHUP!$A45,SWISSW!$J:$J,TOTAL_MATCHUP!AY$1,SWISSW!$F:$F,"Won")+COUNTIFS(SWISSW!$I:$I,TOTAL_MATCHUP!AY$1,SWISSW!$J:$J,TOTAL_MATCHUP!$A45,SWISSW!$F:$F,"Lost")))+((COUNTIFS(SWISSW!$I:$I,TOTAL_MATCHUP!$A45,SWISSW!$J:$J,TOTAL_MATCHUP!AY$1,SWISSW!$F:$F,"Lost")+COUNTIFS(SWISSW!$I:$I,TOTAL_MATCHUP!AY$1,SWISSW!$J:$J,TOTAL_MATCHUP!$A45,SWISSW!$F:$F,"Won"))))*IF(ROW()=COLUMN(),0,1)</f>
        <v>0</v>
      </c>
      <c r="AZ45" s="14">
        <f ca="1">(((COUNTIFS(SWISSW!$I:$I,TOTAL_MATCHUP!$A45,SWISSW!$J:$J,TOTAL_MATCHUP!AZ$1,SWISSW!$F:$F,"Won")+COUNTIFS(SWISSW!$I:$I,TOTAL_MATCHUP!AZ$1,SWISSW!$J:$J,TOTAL_MATCHUP!$A45,SWISSW!$F:$F,"Lost")))+((COUNTIFS(SWISSW!$I:$I,TOTAL_MATCHUP!$A45,SWISSW!$J:$J,TOTAL_MATCHUP!AZ$1,SWISSW!$F:$F,"Lost")+COUNTIFS(SWISSW!$I:$I,TOTAL_MATCHUP!AZ$1,SWISSW!$J:$J,TOTAL_MATCHUP!$A45,SWISSW!$F:$F,"Won"))))*IF(ROW()=COLUMN(),0,1)</f>
        <v>0</v>
      </c>
      <c r="BA45" s="14">
        <f ca="1">(((COUNTIFS(SWISSW!$I:$I,TOTAL_MATCHUP!$A45,SWISSW!$J:$J,TOTAL_MATCHUP!BA$1,SWISSW!$F:$F,"Won")+COUNTIFS(SWISSW!$I:$I,TOTAL_MATCHUP!BA$1,SWISSW!$J:$J,TOTAL_MATCHUP!$A45,SWISSW!$F:$F,"Lost")))+((COUNTIFS(SWISSW!$I:$I,TOTAL_MATCHUP!$A45,SWISSW!$J:$J,TOTAL_MATCHUP!BA$1,SWISSW!$F:$F,"Lost")+COUNTIFS(SWISSW!$I:$I,TOTAL_MATCHUP!BA$1,SWISSW!$J:$J,TOTAL_MATCHUP!$A45,SWISSW!$F:$F,"Won"))))*IF(ROW()=COLUMN(),0,1)</f>
        <v>0</v>
      </c>
      <c r="BB45" s="14">
        <f ca="1">(((COUNTIFS(SWISSW!$I:$I,TOTAL_MATCHUP!$A45,SWISSW!$J:$J,TOTAL_MATCHUP!BB$1,SWISSW!$F:$F,"Won")+COUNTIFS(SWISSW!$I:$I,TOTAL_MATCHUP!BB$1,SWISSW!$J:$J,TOTAL_MATCHUP!$A45,SWISSW!$F:$F,"Lost")))+((COUNTIFS(SWISSW!$I:$I,TOTAL_MATCHUP!$A45,SWISSW!$J:$J,TOTAL_MATCHUP!BB$1,SWISSW!$F:$F,"Lost")+COUNTIFS(SWISSW!$I:$I,TOTAL_MATCHUP!BB$1,SWISSW!$J:$J,TOTAL_MATCHUP!$A45,SWISSW!$F:$F,"Won"))))*IF(ROW()=COLUMN(),0,1)</f>
        <v>0</v>
      </c>
      <c r="BC45" s="14">
        <f ca="1">(((COUNTIFS(SWISSW!$I:$I,TOTAL_MATCHUP!$A45,SWISSW!$J:$J,TOTAL_MATCHUP!BC$1,SWISSW!$F:$F,"Won")+COUNTIFS(SWISSW!$I:$I,TOTAL_MATCHUP!BC$1,SWISSW!$J:$J,TOTAL_MATCHUP!$A45,SWISSW!$F:$F,"Lost")))+((COUNTIFS(SWISSW!$I:$I,TOTAL_MATCHUP!$A45,SWISSW!$J:$J,TOTAL_MATCHUP!BC$1,SWISSW!$F:$F,"Lost")+COUNTIFS(SWISSW!$I:$I,TOTAL_MATCHUP!BC$1,SWISSW!$J:$J,TOTAL_MATCHUP!$A45,SWISSW!$F:$F,"Won"))))*IF(ROW()=COLUMN(),0,1)</f>
        <v>0</v>
      </c>
      <c r="BD45" s="14">
        <f ca="1">(((COUNTIFS(SWISSW!$I:$I,TOTAL_MATCHUP!$A45,SWISSW!$J:$J,TOTAL_MATCHUP!BD$1,SWISSW!$F:$F,"Won")+COUNTIFS(SWISSW!$I:$I,TOTAL_MATCHUP!BD$1,SWISSW!$J:$J,TOTAL_MATCHUP!$A45,SWISSW!$F:$F,"Lost")))+((COUNTIFS(SWISSW!$I:$I,TOTAL_MATCHUP!$A45,SWISSW!$J:$J,TOTAL_MATCHUP!BD$1,SWISSW!$F:$F,"Lost")+COUNTIFS(SWISSW!$I:$I,TOTAL_MATCHUP!BD$1,SWISSW!$J:$J,TOTAL_MATCHUP!$A45,SWISSW!$F:$F,"Won"))))*IF(ROW()=COLUMN(),0,1)</f>
        <v>0</v>
      </c>
      <c r="BE45" s="14">
        <f ca="1">(((COUNTIFS(SWISSW!$I:$I,TOTAL_MATCHUP!$A45,SWISSW!$J:$J,TOTAL_MATCHUP!BE$1,SWISSW!$F:$F,"Won")+COUNTIFS(SWISSW!$I:$I,TOTAL_MATCHUP!BE$1,SWISSW!$J:$J,TOTAL_MATCHUP!$A45,SWISSW!$F:$F,"Lost")))+((COUNTIFS(SWISSW!$I:$I,TOTAL_MATCHUP!$A45,SWISSW!$J:$J,TOTAL_MATCHUP!BE$1,SWISSW!$F:$F,"Lost")+COUNTIFS(SWISSW!$I:$I,TOTAL_MATCHUP!BE$1,SWISSW!$J:$J,TOTAL_MATCHUP!$A45,SWISSW!$F:$F,"Won"))))*IF(ROW()=COLUMN(),0,1)</f>
        <v>0</v>
      </c>
      <c r="BF45" s="14">
        <f ca="1">(((COUNTIFS(SWISSW!$I:$I,TOTAL_MATCHUP!$A45,SWISSW!$J:$J,TOTAL_MATCHUP!BF$1,SWISSW!$F:$F,"Won")+COUNTIFS(SWISSW!$I:$I,TOTAL_MATCHUP!BF$1,SWISSW!$J:$J,TOTAL_MATCHUP!$A45,SWISSW!$F:$F,"Lost")))+((COUNTIFS(SWISSW!$I:$I,TOTAL_MATCHUP!$A45,SWISSW!$J:$J,TOTAL_MATCHUP!BF$1,SWISSW!$F:$F,"Lost")+COUNTIFS(SWISSW!$I:$I,TOTAL_MATCHUP!BF$1,SWISSW!$J:$J,TOTAL_MATCHUP!$A45,SWISSW!$F:$F,"Won"))))*IF(ROW()=COLUMN(),0,1)</f>
        <v>0</v>
      </c>
    </row>
    <row r="46" spans="1:58" ht="55" customHeight="1" x14ac:dyDescent="0.3">
      <c r="A46" s="3" t="str">
        <f ca="1">MATCHUP!A46</f>
        <v>Izzet Blitz</v>
      </c>
      <c r="B46" s="14">
        <f ca="1">(((COUNTIFS(SWISSW!$I:$I,TOTAL_MATCHUP!$A46,SWISSW!$J:$J,TOTAL_MATCHUP!B$1,SWISSW!$F:$F,"Won")+COUNTIFS(SWISSW!$I:$I,TOTAL_MATCHUP!B$1,SWISSW!$J:$J,TOTAL_MATCHUP!$A46,SWISSW!$F:$F,"Lost")))+((COUNTIFS(SWISSW!$I:$I,TOTAL_MATCHUP!$A46,SWISSW!$J:$J,TOTAL_MATCHUP!B$1,SWISSW!$F:$F,"Lost")+COUNTIFS(SWISSW!$I:$I,TOTAL_MATCHUP!B$1,SWISSW!$J:$J,TOTAL_MATCHUP!$A46,SWISSW!$F:$F,"Won"))))*IF(ROW()=COLUMN(),0,1)</f>
        <v>2</v>
      </c>
      <c r="C46" s="14">
        <f ca="1">(((COUNTIFS(SWISSW!$I:$I,TOTAL_MATCHUP!$A46,SWISSW!$J:$J,TOTAL_MATCHUP!C$1,SWISSW!$F:$F,"Won")+COUNTIFS(SWISSW!$I:$I,TOTAL_MATCHUP!C$1,SWISSW!$J:$J,TOTAL_MATCHUP!$A46,SWISSW!$F:$F,"Lost")))+((COUNTIFS(SWISSW!$I:$I,TOTAL_MATCHUP!$A46,SWISSW!$J:$J,TOTAL_MATCHUP!C$1,SWISSW!$F:$F,"Lost")+COUNTIFS(SWISSW!$I:$I,TOTAL_MATCHUP!C$1,SWISSW!$J:$J,TOTAL_MATCHUP!$A46,SWISSW!$F:$F,"Won"))))*IF(ROW()=COLUMN(),0,1)</f>
        <v>2</v>
      </c>
      <c r="D46" s="14">
        <f ca="1">(((COUNTIFS(SWISSW!$I:$I,TOTAL_MATCHUP!$A46,SWISSW!$J:$J,TOTAL_MATCHUP!D$1,SWISSW!$F:$F,"Won")+COUNTIFS(SWISSW!$I:$I,TOTAL_MATCHUP!D$1,SWISSW!$J:$J,TOTAL_MATCHUP!$A46,SWISSW!$F:$F,"Lost")))+((COUNTIFS(SWISSW!$I:$I,TOTAL_MATCHUP!$A46,SWISSW!$J:$J,TOTAL_MATCHUP!D$1,SWISSW!$F:$F,"Lost")+COUNTIFS(SWISSW!$I:$I,TOTAL_MATCHUP!D$1,SWISSW!$J:$J,TOTAL_MATCHUP!$A46,SWISSW!$F:$F,"Won"))))*IF(ROW()=COLUMN(),0,1)</f>
        <v>1</v>
      </c>
      <c r="E46" s="14">
        <f ca="1">(((COUNTIFS(SWISSW!$I:$I,TOTAL_MATCHUP!$A46,SWISSW!$J:$J,TOTAL_MATCHUP!E$1,SWISSW!$F:$F,"Won")+COUNTIFS(SWISSW!$I:$I,TOTAL_MATCHUP!E$1,SWISSW!$J:$J,TOTAL_MATCHUP!$A46,SWISSW!$F:$F,"Lost")))+((COUNTIFS(SWISSW!$I:$I,TOTAL_MATCHUP!$A46,SWISSW!$J:$J,TOTAL_MATCHUP!E$1,SWISSW!$F:$F,"Lost")+COUNTIFS(SWISSW!$I:$I,TOTAL_MATCHUP!E$1,SWISSW!$J:$J,TOTAL_MATCHUP!$A46,SWISSW!$F:$F,"Won"))))*IF(ROW()=COLUMN(),0,1)</f>
        <v>3</v>
      </c>
      <c r="F46" s="14">
        <f ca="1">(((COUNTIFS(SWISSW!$I:$I,TOTAL_MATCHUP!$A46,SWISSW!$J:$J,TOTAL_MATCHUP!F$1,SWISSW!$F:$F,"Won")+COUNTIFS(SWISSW!$I:$I,TOTAL_MATCHUP!F$1,SWISSW!$J:$J,TOTAL_MATCHUP!$A46,SWISSW!$F:$F,"Lost")))+((COUNTIFS(SWISSW!$I:$I,TOTAL_MATCHUP!$A46,SWISSW!$J:$J,TOTAL_MATCHUP!F$1,SWISSW!$F:$F,"Lost")+COUNTIFS(SWISSW!$I:$I,TOTAL_MATCHUP!F$1,SWISSW!$J:$J,TOTAL_MATCHUP!$A46,SWISSW!$F:$F,"Won"))))*IF(ROW()=COLUMN(),0,1)</f>
        <v>3</v>
      </c>
      <c r="G46" s="14">
        <f ca="1">(((COUNTIFS(SWISSW!$I:$I,TOTAL_MATCHUP!$A46,SWISSW!$J:$J,TOTAL_MATCHUP!G$1,SWISSW!$F:$F,"Won")+COUNTIFS(SWISSW!$I:$I,TOTAL_MATCHUP!G$1,SWISSW!$J:$J,TOTAL_MATCHUP!$A46,SWISSW!$F:$F,"Lost")))+((COUNTIFS(SWISSW!$I:$I,TOTAL_MATCHUP!$A46,SWISSW!$J:$J,TOTAL_MATCHUP!G$1,SWISSW!$F:$F,"Lost")+COUNTIFS(SWISSW!$I:$I,TOTAL_MATCHUP!G$1,SWISSW!$J:$J,TOTAL_MATCHUP!$A46,SWISSW!$F:$F,"Won"))))*IF(ROW()=COLUMN(),0,1)</f>
        <v>0</v>
      </c>
      <c r="H46" s="14">
        <f ca="1">(((COUNTIFS(SWISSW!$I:$I,TOTAL_MATCHUP!$A46,SWISSW!$J:$J,TOTAL_MATCHUP!H$1,SWISSW!$F:$F,"Won")+COUNTIFS(SWISSW!$I:$I,TOTAL_MATCHUP!H$1,SWISSW!$J:$J,TOTAL_MATCHUP!$A46,SWISSW!$F:$F,"Lost")))+((COUNTIFS(SWISSW!$I:$I,TOTAL_MATCHUP!$A46,SWISSW!$J:$J,TOTAL_MATCHUP!H$1,SWISSW!$F:$F,"Lost")+COUNTIFS(SWISSW!$I:$I,TOTAL_MATCHUP!H$1,SWISSW!$J:$J,TOTAL_MATCHUP!$A46,SWISSW!$F:$F,"Won"))))*IF(ROW()=COLUMN(),0,1)</f>
        <v>0</v>
      </c>
      <c r="I46" s="14">
        <f ca="1">(((COUNTIFS(SWISSW!$I:$I,TOTAL_MATCHUP!$A46,SWISSW!$J:$J,TOTAL_MATCHUP!I$1,SWISSW!$F:$F,"Won")+COUNTIFS(SWISSW!$I:$I,TOTAL_MATCHUP!I$1,SWISSW!$J:$J,TOTAL_MATCHUP!$A46,SWISSW!$F:$F,"Lost")))+((COUNTIFS(SWISSW!$I:$I,TOTAL_MATCHUP!$A46,SWISSW!$J:$J,TOTAL_MATCHUP!I$1,SWISSW!$F:$F,"Lost")+COUNTIFS(SWISSW!$I:$I,TOTAL_MATCHUP!I$1,SWISSW!$J:$J,TOTAL_MATCHUP!$A46,SWISSW!$F:$F,"Won"))))*IF(ROW()=COLUMN(),0,1)</f>
        <v>0</v>
      </c>
      <c r="J46" s="14">
        <f ca="1">(((COUNTIFS(SWISSW!$I:$I,TOTAL_MATCHUP!$A46,SWISSW!$J:$J,TOTAL_MATCHUP!J$1,SWISSW!$F:$F,"Won")+COUNTIFS(SWISSW!$I:$I,TOTAL_MATCHUP!J$1,SWISSW!$J:$J,TOTAL_MATCHUP!$A46,SWISSW!$F:$F,"Lost")))+((COUNTIFS(SWISSW!$I:$I,TOTAL_MATCHUP!$A46,SWISSW!$J:$J,TOTAL_MATCHUP!J$1,SWISSW!$F:$F,"Lost")+COUNTIFS(SWISSW!$I:$I,TOTAL_MATCHUP!J$1,SWISSW!$J:$J,TOTAL_MATCHUP!$A46,SWISSW!$F:$F,"Won"))))*IF(ROW()=COLUMN(),0,1)</f>
        <v>0</v>
      </c>
      <c r="K46" s="14">
        <f ca="1">(((COUNTIFS(SWISSW!$I:$I,TOTAL_MATCHUP!$A46,SWISSW!$J:$J,TOTAL_MATCHUP!K$1,SWISSW!$F:$F,"Won")+COUNTIFS(SWISSW!$I:$I,TOTAL_MATCHUP!K$1,SWISSW!$J:$J,TOTAL_MATCHUP!$A46,SWISSW!$F:$F,"Lost")))+((COUNTIFS(SWISSW!$I:$I,TOTAL_MATCHUP!$A46,SWISSW!$J:$J,TOTAL_MATCHUP!K$1,SWISSW!$F:$F,"Lost")+COUNTIFS(SWISSW!$I:$I,TOTAL_MATCHUP!K$1,SWISSW!$J:$J,TOTAL_MATCHUP!$A46,SWISSW!$F:$F,"Won"))))*IF(ROW()=COLUMN(),0,1)</f>
        <v>0</v>
      </c>
      <c r="L46" s="14">
        <f ca="1">(((COUNTIFS(SWISSW!$I:$I,TOTAL_MATCHUP!$A46,SWISSW!$J:$J,TOTAL_MATCHUP!L$1,SWISSW!$F:$F,"Won")+COUNTIFS(SWISSW!$I:$I,TOTAL_MATCHUP!L$1,SWISSW!$J:$J,TOTAL_MATCHUP!$A46,SWISSW!$F:$F,"Lost")))+((COUNTIFS(SWISSW!$I:$I,TOTAL_MATCHUP!$A46,SWISSW!$J:$J,TOTAL_MATCHUP!L$1,SWISSW!$F:$F,"Lost")+COUNTIFS(SWISSW!$I:$I,TOTAL_MATCHUP!L$1,SWISSW!$J:$J,TOTAL_MATCHUP!$A46,SWISSW!$F:$F,"Won"))))*IF(ROW()=COLUMN(),0,1)</f>
        <v>1</v>
      </c>
      <c r="M46" s="14">
        <f ca="1">(((COUNTIFS(SWISSW!$I:$I,TOTAL_MATCHUP!$A46,SWISSW!$J:$J,TOTAL_MATCHUP!M$1,SWISSW!$F:$F,"Won")+COUNTIFS(SWISSW!$I:$I,TOTAL_MATCHUP!M$1,SWISSW!$J:$J,TOTAL_MATCHUP!$A46,SWISSW!$F:$F,"Lost")))+((COUNTIFS(SWISSW!$I:$I,TOTAL_MATCHUP!$A46,SWISSW!$J:$J,TOTAL_MATCHUP!M$1,SWISSW!$F:$F,"Lost")+COUNTIFS(SWISSW!$I:$I,TOTAL_MATCHUP!M$1,SWISSW!$J:$J,TOTAL_MATCHUP!$A46,SWISSW!$F:$F,"Won"))))*IF(ROW()=COLUMN(),0,1)</f>
        <v>0</v>
      </c>
      <c r="N46" s="14">
        <f ca="1">(((COUNTIFS(SWISSW!$I:$I,TOTAL_MATCHUP!$A46,SWISSW!$J:$J,TOTAL_MATCHUP!N$1,SWISSW!$F:$F,"Won")+COUNTIFS(SWISSW!$I:$I,TOTAL_MATCHUP!N$1,SWISSW!$J:$J,TOTAL_MATCHUP!$A46,SWISSW!$F:$F,"Lost")))+((COUNTIFS(SWISSW!$I:$I,TOTAL_MATCHUP!$A46,SWISSW!$J:$J,TOTAL_MATCHUP!N$1,SWISSW!$F:$F,"Lost")+COUNTIFS(SWISSW!$I:$I,TOTAL_MATCHUP!N$1,SWISSW!$J:$J,TOTAL_MATCHUP!$A46,SWISSW!$F:$F,"Won"))))*IF(ROW()=COLUMN(),0,1)</f>
        <v>1</v>
      </c>
      <c r="O46" s="14">
        <f ca="1">(((COUNTIFS(SWISSW!$I:$I,TOTAL_MATCHUP!$A46,SWISSW!$J:$J,TOTAL_MATCHUP!O$1,SWISSW!$F:$F,"Won")+COUNTIFS(SWISSW!$I:$I,TOTAL_MATCHUP!O$1,SWISSW!$J:$J,TOTAL_MATCHUP!$A46,SWISSW!$F:$F,"Lost")))+((COUNTIFS(SWISSW!$I:$I,TOTAL_MATCHUP!$A46,SWISSW!$J:$J,TOTAL_MATCHUP!O$1,SWISSW!$F:$F,"Lost")+COUNTIFS(SWISSW!$I:$I,TOTAL_MATCHUP!O$1,SWISSW!$J:$J,TOTAL_MATCHUP!$A46,SWISSW!$F:$F,"Won"))))*IF(ROW()=COLUMN(),0,1)</f>
        <v>1</v>
      </c>
      <c r="P46" s="14">
        <f ca="1">(((COUNTIFS(SWISSW!$I:$I,TOTAL_MATCHUP!$A46,SWISSW!$J:$J,TOTAL_MATCHUP!P$1,SWISSW!$F:$F,"Won")+COUNTIFS(SWISSW!$I:$I,TOTAL_MATCHUP!P$1,SWISSW!$J:$J,TOTAL_MATCHUP!$A46,SWISSW!$F:$F,"Lost")))+((COUNTIFS(SWISSW!$I:$I,TOTAL_MATCHUP!$A46,SWISSW!$J:$J,TOTAL_MATCHUP!P$1,SWISSW!$F:$F,"Lost")+COUNTIFS(SWISSW!$I:$I,TOTAL_MATCHUP!P$1,SWISSW!$J:$J,TOTAL_MATCHUP!$A46,SWISSW!$F:$F,"Won"))))*IF(ROW()=COLUMN(),0,1)</f>
        <v>0</v>
      </c>
      <c r="Q46" s="14">
        <f ca="1">(((COUNTIFS(SWISSW!$I:$I,TOTAL_MATCHUP!$A46,SWISSW!$J:$J,TOTAL_MATCHUP!Q$1,SWISSW!$F:$F,"Won")+COUNTIFS(SWISSW!$I:$I,TOTAL_MATCHUP!Q$1,SWISSW!$J:$J,TOTAL_MATCHUP!$A46,SWISSW!$F:$F,"Lost")))+((COUNTIFS(SWISSW!$I:$I,TOTAL_MATCHUP!$A46,SWISSW!$J:$J,TOTAL_MATCHUP!Q$1,SWISSW!$F:$F,"Lost")+COUNTIFS(SWISSW!$I:$I,TOTAL_MATCHUP!Q$1,SWISSW!$J:$J,TOTAL_MATCHUP!$A46,SWISSW!$F:$F,"Won"))))*IF(ROW()=COLUMN(),0,1)</f>
        <v>0</v>
      </c>
      <c r="R46" s="14">
        <f ca="1">(((COUNTIFS(SWISSW!$I:$I,TOTAL_MATCHUP!$A46,SWISSW!$J:$J,TOTAL_MATCHUP!R$1,SWISSW!$F:$F,"Won")+COUNTIFS(SWISSW!$I:$I,TOTAL_MATCHUP!R$1,SWISSW!$J:$J,TOTAL_MATCHUP!$A46,SWISSW!$F:$F,"Lost")))+((COUNTIFS(SWISSW!$I:$I,TOTAL_MATCHUP!$A46,SWISSW!$J:$J,TOTAL_MATCHUP!R$1,SWISSW!$F:$F,"Lost")+COUNTIFS(SWISSW!$I:$I,TOTAL_MATCHUP!R$1,SWISSW!$J:$J,TOTAL_MATCHUP!$A46,SWISSW!$F:$F,"Won"))))*IF(ROW()=COLUMN(),0,1)</f>
        <v>1</v>
      </c>
      <c r="S46" s="14">
        <f ca="1">(((COUNTIFS(SWISSW!$I:$I,TOTAL_MATCHUP!$A46,SWISSW!$J:$J,TOTAL_MATCHUP!S$1,SWISSW!$F:$F,"Won")+COUNTIFS(SWISSW!$I:$I,TOTAL_MATCHUP!S$1,SWISSW!$J:$J,TOTAL_MATCHUP!$A46,SWISSW!$F:$F,"Lost")))+((COUNTIFS(SWISSW!$I:$I,TOTAL_MATCHUP!$A46,SWISSW!$J:$J,TOTAL_MATCHUP!S$1,SWISSW!$F:$F,"Lost")+COUNTIFS(SWISSW!$I:$I,TOTAL_MATCHUP!S$1,SWISSW!$J:$J,TOTAL_MATCHUP!$A46,SWISSW!$F:$F,"Won"))))*IF(ROW()=COLUMN(),0,1)</f>
        <v>0</v>
      </c>
      <c r="T46" s="14">
        <f ca="1">(((COUNTIFS(SWISSW!$I:$I,TOTAL_MATCHUP!$A46,SWISSW!$J:$J,TOTAL_MATCHUP!T$1,SWISSW!$F:$F,"Won")+COUNTIFS(SWISSW!$I:$I,TOTAL_MATCHUP!T$1,SWISSW!$J:$J,TOTAL_MATCHUP!$A46,SWISSW!$F:$F,"Lost")))+((COUNTIFS(SWISSW!$I:$I,TOTAL_MATCHUP!$A46,SWISSW!$J:$J,TOTAL_MATCHUP!T$1,SWISSW!$F:$F,"Lost")+COUNTIFS(SWISSW!$I:$I,TOTAL_MATCHUP!T$1,SWISSW!$J:$J,TOTAL_MATCHUP!$A46,SWISSW!$F:$F,"Won"))))*IF(ROW()=COLUMN(),0,1)</f>
        <v>0</v>
      </c>
      <c r="U46" s="14">
        <f ca="1">(((COUNTIFS(SWISSW!$I:$I,TOTAL_MATCHUP!$A46,SWISSW!$J:$J,TOTAL_MATCHUP!U$1,SWISSW!$F:$F,"Won")+COUNTIFS(SWISSW!$I:$I,TOTAL_MATCHUP!U$1,SWISSW!$J:$J,TOTAL_MATCHUP!$A46,SWISSW!$F:$F,"Lost")))+((COUNTIFS(SWISSW!$I:$I,TOTAL_MATCHUP!$A46,SWISSW!$J:$J,TOTAL_MATCHUP!U$1,SWISSW!$F:$F,"Lost")+COUNTIFS(SWISSW!$I:$I,TOTAL_MATCHUP!U$1,SWISSW!$J:$J,TOTAL_MATCHUP!$A46,SWISSW!$F:$F,"Won"))))*IF(ROW()=COLUMN(),0,1)</f>
        <v>0</v>
      </c>
      <c r="V46" s="14">
        <f ca="1">(((COUNTIFS(SWISSW!$I:$I,TOTAL_MATCHUP!$A46,SWISSW!$J:$J,TOTAL_MATCHUP!V$1,SWISSW!$F:$F,"Won")+COUNTIFS(SWISSW!$I:$I,TOTAL_MATCHUP!V$1,SWISSW!$J:$J,TOTAL_MATCHUP!$A46,SWISSW!$F:$F,"Lost")))+((COUNTIFS(SWISSW!$I:$I,TOTAL_MATCHUP!$A46,SWISSW!$J:$J,TOTAL_MATCHUP!V$1,SWISSW!$F:$F,"Lost")+COUNTIFS(SWISSW!$I:$I,TOTAL_MATCHUP!V$1,SWISSW!$J:$J,TOTAL_MATCHUP!$A46,SWISSW!$F:$F,"Won"))))*IF(ROW()=COLUMN(),0,1)</f>
        <v>0</v>
      </c>
      <c r="W46" s="14">
        <f ca="1">(((COUNTIFS(SWISSW!$I:$I,TOTAL_MATCHUP!$A46,SWISSW!$J:$J,TOTAL_MATCHUP!W$1,SWISSW!$F:$F,"Won")+COUNTIFS(SWISSW!$I:$I,TOTAL_MATCHUP!W$1,SWISSW!$J:$J,TOTAL_MATCHUP!$A46,SWISSW!$F:$F,"Lost")))+((COUNTIFS(SWISSW!$I:$I,TOTAL_MATCHUP!$A46,SWISSW!$J:$J,TOTAL_MATCHUP!W$1,SWISSW!$F:$F,"Lost")+COUNTIFS(SWISSW!$I:$I,TOTAL_MATCHUP!W$1,SWISSW!$J:$J,TOTAL_MATCHUP!$A46,SWISSW!$F:$F,"Won"))))*IF(ROW()=COLUMN(),0,1)</f>
        <v>0</v>
      </c>
      <c r="X46" s="14">
        <f ca="1">(((COUNTIFS(SWISSW!$I:$I,TOTAL_MATCHUP!$A46,SWISSW!$J:$J,TOTAL_MATCHUP!X$1,SWISSW!$F:$F,"Won")+COUNTIFS(SWISSW!$I:$I,TOTAL_MATCHUP!X$1,SWISSW!$J:$J,TOTAL_MATCHUP!$A46,SWISSW!$F:$F,"Lost")))+((COUNTIFS(SWISSW!$I:$I,TOTAL_MATCHUP!$A46,SWISSW!$J:$J,TOTAL_MATCHUP!X$1,SWISSW!$F:$F,"Lost")+COUNTIFS(SWISSW!$I:$I,TOTAL_MATCHUP!X$1,SWISSW!$J:$J,TOTAL_MATCHUP!$A46,SWISSW!$F:$F,"Won"))))*IF(ROW()=COLUMN(),0,1)</f>
        <v>0</v>
      </c>
      <c r="Y46" s="14">
        <f ca="1">(((COUNTIFS(SWISSW!$I:$I,TOTAL_MATCHUP!$A46,SWISSW!$J:$J,TOTAL_MATCHUP!Y$1,SWISSW!$F:$F,"Won")+COUNTIFS(SWISSW!$I:$I,TOTAL_MATCHUP!Y$1,SWISSW!$J:$J,TOTAL_MATCHUP!$A46,SWISSW!$F:$F,"Lost")))+((COUNTIFS(SWISSW!$I:$I,TOTAL_MATCHUP!$A46,SWISSW!$J:$J,TOTAL_MATCHUP!Y$1,SWISSW!$F:$F,"Lost")+COUNTIFS(SWISSW!$I:$I,TOTAL_MATCHUP!Y$1,SWISSW!$J:$J,TOTAL_MATCHUP!$A46,SWISSW!$F:$F,"Won"))))*IF(ROW()=COLUMN(),0,1)</f>
        <v>0</v>
      </c>
      <c r="Z46" s="14">
        <f ca="1">(((COUNTIFS(SWISSW!$I:$I,TOTAL_MATCHUP!$A46,SWISSW!$J:$J,TOTAL_MATCHUP!Z$1,SWISSW!$F:$F,"Won")+COUNTIFS(SWISSW!$I:$I,TOTAL_MATCHUP!Z$1,SWISSW!$J:$J,TOTAL_MATCHUP!$A46,SWISSW!$F:$F,"Lost")))+((COUNTIFS(SWISSW!$I:$I,TOTAL_MATCHUP!$A46,SWISSW!$J:$J,TOTAL_MATCHUP!Z$1,SWISSW!$F:$F,"Lost")+COUNTIFS(SWISSW!$I:$I,TOTAL_MATCHUP!Z$1,SWISSW!$J:$J,TOTAL_MATCHUP!$A46,SWISSW!$F:$F,"Won"))))*IF(ROW()=COLUMN(),0,1)</f>
        <v>0</v>
      </c>
      <c r="AA46" s="14">
        <f ca="1">(((COUNTIFS(SWISSW!$I:$I,TOTAL_MATCHUP!$A46,SWISSW!$J:$J,TOTAL_MATCHUP!AA$1,SWISSW!$F:$F,"Won")+COUNTIFS(SWISSW!$I:$I,TOTAL_MATCHUP!AA$1,SWISSW!$J:$J,TOTAL_MATCHUP!$A46,SWISSW!$F:$F,"Lost")))+((COUNTIFS(SWISSW!$I:$I,TOTAL_MATCHUP!$A46,SWISSW!$J:$J,TOTAL_MATCHUP!AA$1,SWISSW!$F:$F,"Lost")+COUNTIFS(SWISSW!$I:$I,TOTAL_MATCHUP!AA$1,SWISSW!$J:$J,TOTAL_MATCHUP!$A46,SWISSW!$F:$F,"Won"))))*IF(ROW()=COLUMN(),0,1)</f>
        <v>0</v>
      </c>
      <c r="AB46" s="14">
        <f ca="1">(((COUNTIFS(SWISSW!$I:$I,TOTAL_MATCHUP!$A46,SWISSW!$J:$J,TOTAL_MATCHUP!AB$1,SWISSW!$F:$F,"Won")+COUNTIFS(SWISSW!$I:$I,TOTAL_MATCHUP!AB$1,SWISSW!$J:$J,TOTAL_MATCHUP!$A46,SWISSW!$F:$F,"Lost")))+((COUNTIFS(SWISSW!$I:$I,TOTAL_MATCHUP!$A46,SWISSW!$J:$J,TOTAL_MATCHUP!AB$1,SWISSW!$F:$F,"Lost")+COUNTIFS(SWISSW!$I:$I,TOTAL_MATCHUP!AB$1,SWISSW!$J:$J,TOTAL_MATCHUP!$A46,SWISSW!$F:$F,"Won"))))*IF(ROW()=COLUMN(),0,1)</f>
        <v>0</v>
      </c>
      <c r="AC46" s="14">
        <f ca="1">(((COUNTIFS(SWISSW!$I:$I,TOTAL_MATCHUP!$A46,SWISSW!$J:$J,TOTAL_MATCHUP!AC$1,SWISSW!$F:$F,"Won")+COUNTIFS(SWISSW!$I:$I,TOTAL_MATCHUP!AC$1,SWISSW!$J:$J,TOTAL_MATCHUP!$A46,SWISSW!$F:$F,"Lost")))+((COUNTIFS(SWISSW!$I:$I,TOTAL_MATCHUP!$A46,SWISSW!$J:$J,TOTAL_MATCHUP!AC$1,SWISSW!$F:$F,"Lost")+COUNTIFS(SWISSW!$I:$I,TOTAL_MATCHUP!AC$1,SWISSW!$J:$J,TOTAL_MATCHUP!$A46,SWISSW!$F:$F,"Won"))))*IF(ROW()=COLUMN(),0,1)</f>
        <v>1</v>
      </c>
      <c r="AD46" s="14">
        <f ca="1">(((COUNTIFS(SWISSW!$I:$I,TOTAL_MATCHUP!$A46,SWISSW!$J:$J,TOTAL_MATCHUP!AD$1,SWISSW!$F:$F,"Won")+COUNTIFS(SWISSW!$I:$I,TOTAL_MATCHUP!AD$1,SWISSW!$J:$J,TOTAL_MATCHUP!$A46,SWISSW!$F:$F,"Lost")))+((COUNTIFS(SWISSW!$I:$I,TOTAL_MATCHUP!$A46,SWISSW!$J:$J,TOTAL_MATCHUP!AD$1,SWISSW!$F:$F,"Lost")+COUNTIFS(SWISSW!$I:$I,TOTAL_MATCHUP!AD$1,SWISSW!$J:$J,TOTAL_MATCHUP!$A46,SWISSW!$F:$F,"Won"))))*IF(ROW()=COLUMN(),0,1)</f>
        <v>1</v>
      </c>
      <c r="AE46" s="14">
        <f ca="1">(((COUNTIFS(SWISSW!$I:$I,TOTAL_MATCHUP!$A46,SWISSW!$J:$J,TOTAL_MATCHUP!AE$1,SWISSW!$F:$F,"Won")+COUNTIFS(SWISSW!$I:$I,TOTAL_MATCHUP!AE$1,SWISSW!$J:$J,TOTAL_MATCHUP!$A46,SWISSW!$F:$F,"Lost")))+((COUNTIFS(SWISSW!$I:$I,TOTAL_MATCHUP!$A46,SWISSW!$J:$J,TOTAL_MATCHUP!AE$1,SWISSW!$F:$F,"Lost")+COUNTIFS(SWISSW!$I:$I,TOTAL_MATCHUP!AE$1,SWISSW!$J:$J,TOTAL_MATCHUP!$A46,SWISSW!$F:$F,"Won"))))*IF(ROW()=COLUMN(),0,1)</f>
        <v>0</v>
      </c>
      <c r="AF46" s="14">
        <f ca="1">(((COUNTIFS(SWISSW!$I:$I,TOTAL_MATCHUP!$A46,SWISSW!$J:$J,TOTAL_MATCHUP!AF$1,SWISSW!$F:$F,"Won")+COUNTIFS(SWISSW!$I:$I,TOTAL_MATCHUP!AF$1,SWISSW!$J:$J,TOTAL_MATCHUP!$A46,SWISSW!$F:$F,"Lost")))+((COUNTIFS(SWISSW!$I:$I,TOTAL_MATCHUP!$A46,SWISSW!$J:$J,TOTAL_MATCHUP!AF$1,SWISSW!$F:$F,"Lost")+COUNTIFS(SWISSW!$I:$I,TOTAL_MATCHUP!AF$1,SWISSW!$J:$J,TOTAL_MATCHUP!$A46,SWISSW!$F:$F,"Won"))))*IF(ROW()=COLUMN(),0,1)</f>
        <v>0</v>
      </c>
      <c r="AG46" s="14">
        <f ca="1">(((COUNTIFS(SWISSW!$I:$I,TOTAL_MATCHUP!$A46,SWISSW!$J:$J,TOTAL_MATCHUP!AG$1,SWISSW!$F:$F,"Won")+COUNTIFS(SWISSW!$I:$I,TOTAL_MATCHUP!AG$1,SWISSW!$J:$J,TOTAL_MATCHUP!$A46,SWISSW!$F:$F,"Lost")))+((COUNTIFS(SWISSW!$I:$I,TOTAL_MATCHUP!$A46,SWISSW!$J:$J,TOTAL_MATCHUP!AG$1,SWISSW!$F:$F,"Lost")+COUNTIFS(SWISSW!$I:$I,TOTAL_MATCHUP!AG$1,SWISSW!$J:$J,TOTAL_MATCHUP!$A46,SWISSW!$F:$F,"Won"))))*IF(ROW()=COLUMN(),0,1)</f>
        <v>0</v>
      </c>
      <c r="AH46" s="14">
        <f ca="1">(((COUNTIFS(SWISSW!$I:$I,TOTAL_MATCHUP!$A46,SWISSW!$J:$J,TOTAL_MATCHUP!AH$1,SWISSW!$F:$F,"Won")+COUNTIFS(SWISSW!$I:$I,TOTAL_MATCHUP!AH$1,SWISSW!$J:$J,TOTAL_MATCHUP!$A46,SWISSW!$F:$F,"Lost")))+((COUNTIFS(SWISSW!$I:$I,TOTAL_MATCHUP!$A46,SWISSW!$J:$J,TOTAL_MATCHUP!AH$1,SWISSW!$F:$F,"Lost")+COUNTIFS(SWISSW!$I:$I,TOTAL_MATCHUP!AH$1,SWISSW!$J:$J,TOTAL_MATCHUP!$A46,SWISSW!$F:$F,"Won"))))*IF(ROW()=COLUMN(),0,1)</f>
        <v>0</v>
      </c>
      <c r="AI46" s="14">
        <f ca="1">(((COUNTIFS(SWISSW!$I:$I,TOTAL_MATCHUP!$A46,SWISSW!$J:$J,TOTAL_MATCHUP!AI$1,SWISSW!$F:$F,"Won")+COUNTIFS(SWISSW!$I:$I,TOTAL_MATCHUP!AI$1,SWISSW!$J:$J,TOTAL_MATCHUP!$A46,SWISSW!$F:$F,"Lost")))+((COUNTIFS(SWISSW!$I:$I,TOTAL_MATCHUP!$A46,SWISSW!$J:$J,TOTAL_MATCHUP!AI$1,SWISSW!$F:$F,"Lost")+COUNTIFS(SWISSW!$I:$I,TOTAL_MATCHUP!AI$1,SWISSW!$J:$J,TOTAL_MATCHUP!$A46,SWISSW!$F:$F,"Won"))))*IF(ROW()=COLUMN(),0,1)</f>
        <v>0</v>
      </c>
      <c r="AJ46" s="14">
        <f ca="1">(((COUNTIFS(SWISSW!$I:$I,TOTAL_MATCHUP!$A46,SWISSW!$J:$J,TOTAL_MATCHUP!AJ$1,SWISSW!$F:$F,"Won")+COUNTIFS(SWISSW!$I:$I,TOTAL_MATCHUP!AJ$1,SWISSW!$J:$J,TOTAL_MATCHUP!$A46,SWISSW!$F:$F,"Lost")))+((COUNTIFS(SWISSW!$I:$I,TOTAL_MATCHUP!$A46,SWISSW!$J:$J,TOTAL_MATCHUP!AJ$1,SWISSW!$F:$F,"Lost")+COUNTIFS(SWISSW!$I:$I,TOTAL_MATCHUP!AJ$1,SWISSW!$J:$J,TOTAL_MATCHUP!$A46,SWISSW!$F:$F,"Won"))))*IF(ROW()=COLUMN(),0,1)</f>
        <v>0</v>
      </c>
      <c r="AK46" s="14">
        <f ca="1">(((COUNTIFS(SWISSW!$I:$I,TOTAL_MATCHUP!$A46,SWISSW!$J:$J,TOTAL_MATCHUP!AK$1,SWISSW!$F:$F,"Won")+COUNTIFS(SWISSW!$I:$I,TOTAL_MATCHUP!AK$1,SWISSW!$J:$J,TOTAL_MATCHUP!$A46,SWISSW!$F:$F,"Lost")))+((COUNTIFS(SWISSW!$I:$I,TOTAL_MATCHUP!$A46,SWISSW!$J:$J,TOTAL_MATCHUP!AK$1,SWISSW!$F:$F,"Lost")+COUNTIFS(SWISSW!$I:$I,TOTAL_MATCHUP!AK$1,SWISSW!$J:$J,TOTAL_MATCHUP!$A46,SWISSW!$F:$F,"Won"))))*IF(ROW()=COLUMN(),0,1)</f>
        <v>0</v>
      </c>
      <c r="AL46" s="14">
        <f ca="1">(((COUNTIFS(SWISSW!$I:$I,TOTAL_MATCHUP!$A46,SWISSW!$J:$J,TOTAL_MATCHUP!AL$1,SWISSW!$F:$F,"Won")+COUNTIFS(SWISSW!$I:$I,TOTAL_MATCHUP!AL$1,SWISSW!$J:$J,TOTAL_MATCHUP!$A46,SWISSW!$F:$F,"Lost")))+((COUNTIFS(SWISSW!$I:$I,TOTAL_MATCHUP!$A46,SWISSW!$J:$J,TOTAL_MATCHUP!AL$1,SWISSW!$F:$F,"Lost")+COUNTIFS(SWISSW!$I:$I,TOTAL_MATCHUP!AL$1,SWISSW!$J:$J,TOTAL_MATCHUP!$A46,SWISSW!$F:$F,"Won"))))*IF(ROW()=COLUMN(),0,1)</f>
        <v>0</v>
      </c>
      <c r="AM46" s="14">
        <f ca="1">(((COUNTIFS(SWISSW!$I:$I,TOTAL_MATCHUP!$A46,SWISSW!$J:$J,TOTAL_MATCHUP!AM$1,SWISSW!$F:$F,"Won")+COUNTIFS(SWISSW!$I:$I,TOTAL_MATCHUP!AM$1,SWISSW!$J:$J,TOTAL_MATCHUP!$A46,SWISSW!$F:$F,"Lost")))+((COUNTIFS(SWISSW!$I:$I,TOTAL_MATCHUP!$A46,SWISSW!$J:$J,TOTAL_MATCHUP!AM$1,SWISSW!$F:$F,"Lost")+COUNTIFS(SWISSW!$I:$I,TOTAL_MATCHUP!AM$1,SWISSW!$J:$J,TOTAL_MATCHUP!$A46,SWISSW!$F:$F,"Won"))))*IF(ROW()=COLUMN(),0,1)</f>
        <v>1</v>
      </c>
      <c r="AN46" s="14">
        <f ca="1">(((COUNTIFS(SWISSW!$I:$I,TOTAL_MATCHUP!$A46,SWISSW!$J:$J,TOTAL_MATCHUP!AN$1,SWISSW!$F:$F,"Won")+COUNTIFS(SWISSW!$I:$I,TOTAL_MATCHUP!AN$1,SWISSW!$J:$J,TOTAL_MATCHUP!$A46,SWISSW!$F:$F,"Lost")))+((COUNTIFS(SWISSW!$I:$I,TOTAL_MATCHUP!$A46,SWISSW!$J:$J,TOTAL_MATCHUP!AN$1,SWISSW!$F:$F,"Lost")+COUNTIFS(SWISSW!$I:$I,TOTAL_MATCHUP!AN$1,SWISSW!$J:$J,TOTAL_MATCHUP!$A46,SWISSW!$F:$F,"Won"))))*IF(ROW()=COLUMN(),0,1)</f>
        <v>0</v>
      </c>
      <c r="AO46" s="14">
        <f ca="1">(((COUNTIFS(SWISSW!$I:$I,TOTAL_MATCHUP!$A46,SWISSW!$J:$J,TOTAL_MATCHUP!AO$1,SWISSW!$F:$F,"Won")+COUNTIFS(SWISSW!$I:$I,TOTAL_MATCHUP!AO$1,SWISSW!$J:$J,TOTAL_MATCHUP!$A46,SWISSW!$F:$F,"Lost")))+((COUNTIFS(SWISSW!$I:$I,TOTAL_MATCHUP!$A46,SWISSW!$J:$J,TOTAL_MATCHUP!AO$1,SWISSW!$F:$F,"Lost")+COUNTIFS(SWISSW!$I:$I,TOTAL_MATCHUP!AO$1,SWISSW!$J:$J,TOTAL_MATCHUP!$A46,SWISSW!$F:$F,"Won"))))*IF(ROW()=COLUMN(),0,1)</f>
        <v>0</v>
      </c>
      <c r="AP46" s="14">
        <f ca="1">(((COUNTIFS(SWISSW!$I:$I,TOTAL_MATCHUP!$A46,SWISSW!$J:$J,TOTAL_MATCHUP!AP$1,SWISSW!$F:$F,"Won")+COUNTIFS(SWISSW!$I:$I,TOTAL_MATCHUP!AP$1,SWISSW!$J:$J,TOTAL_MATCHUP!$A46,SWISSW!$F:$F,"Lost")))+((COUNTIFS(SWISSW!$I:$I,TOTAL_MATCHUP!$A46,SWISSW!$J:$J,TOTAL_MATCHUP!AP$1,SWISSW!$F:$F,"Lost")+COUNTIFS(SWISSW!$I:$I,TOTAL_MATCHUP!AP$1,SWISSW!$J:$J,TOTAL_MATCHUP!$A46,SWISSW!$F:$F,"Won"))))*IF(ROW()=COLUMN(),0,1)</f>
        <v>0</v>
      </c>
      <c r="AQ46" s="14">
        <f ca="1">(((COUNTIFS(SWISSW!$I:$I,TOTAL_MATCHUP!$A46,SWISSW!$J:$J,TOTAL_MATCHUP!AQ$1,SWISSW!$F:$F,"Won")+COUNTIFS(SWISSW!$I:$I,TOTAL_MATCHUP!AQ$1,SWISSW!$J:$J,TOTAL_MATCHUP!$A46,SWISSW!$F:$F,"Lost")))+((COUNTIFS(SWISSW!$I:$I,TOTAL_MATCHUP!$A46,SWISSW!$J:$J,TOTAL_MATCHUP!AQ$1,SWISSW!$F:$F,"Lost")+COUNTIFS(SWISSW!$I:$I,TOTAL_MATCHUP!AQ$1,SWISSW!$J:$J,TOTAL_MATCHUP!$A46,SWISSW!$F:$F,"Won"))))*IF(ROW()=COLUMN(),0,1)</f>
        <v>0</v>
      </c>
      <c r="AR46" s="14">
        <f ca="1">(((COUNTIFS(SWISSW!$I:$I,TOTAL_MATCHUP!$A46,SWISSW!$J:$J,TOTAL_MATCHUP!AR$1,SWISSW!$F:$F,"Won")+COUNTIFS(SWISSW!$I:$I,TOTAL_MATCHUP!AR$1,SWISSW!$J:$J,TOTAL_MATCHUP!$A46,SWISSW!$F:$F,"Lost")))+((COUNTIFS(SWISSW!$I:$I,TOTAL_MATCHUP!$A46,SWISSW!$J:$J,TOTAL_MATCHUP!AR$1,SWISSW!$F:$F,"Lost")+COUNTIFS(SWISSW!$I:$I,TOTAL_MATCHUP!AR$1,SWISSW!$J:$J,TOTAL_MATCHUP!$A46,SWISSW!$F:$F,"Won"))))*IF(ROW()=COLUMN(),0,1)</f>
        <v>0</v>
      </c>
      <c r="AS46" s="14">
        <f ca="1">(((COUNTIFS(SWISSW!$I:$I,TOTAL_MATCHUP!$A46,SWISSW!$J:$J,TOTAL_MATCHUP!AS$1,SWISSW!$F:$F,"Won")+COUNTIFS(SWISSW!$I:$I,TOTAL_MATCHUP!AS$1,SWISSW!$J:$J,TOTAL_MATCHUP!$A46,SWISSW!$F:$F,"Lost")))+((COUNTIFS(SWISSW!$I:$I,TOTAL_MATCHUP!$A46,SWISSW!$J:$J,TOTAL_MATCHUP!AS$1,SWISSW!$F:$F,"Lost")+COUNTIFS(SWISSW!$I:$I,TOTAL_MATCHUP!AS$1,SWISSW!$J:$J,TOTAL_MATCHUP!$A46,SWISSW!$F:$F,"Won"))))*IF(ROW()=COLUMN(),0,1)</f>
        <v>0</v>
      </c>
      <c r="AT46" s="14">
        <f ca="1">(((COUNTIFS(SWISSW!$I:$I,TOTAL_MATCHUP!$A46,SWISSW!$J:$J,TOTAL_MATCHUP!AT$1,SWISSW!$F:$F,"Won")+COUNTIFS(SWISSW!$I:$I,TOTAL_MATCHUP!AT$1,SWISSW!$J:$J,TOTAL_MATCHUP!$A46,SWISSW!$F:$F,"Lost")))+((COUNTIFS(SWISSW!$I:$I,TOTAL_MATCHUP!$A46,SWISSW!$J:$J,TOTAL_MATCHUP!AT$1,SWISSW!$F:$F,"Lost")+COUNTIFS(SWISSW!$I:$I,TOTAL_MATCHUP!AT$1,SWISSW!$J:$J,TOTAL_MATCHUP!$A46,SWISSW!$F:$F,"Won"))))*IF(ROW()=COLUMN(),0,1)</f>
        <v>0</v>
      </c>
      <c r="AU46" s="14">
        <f ca="1">(((COUNTIFS(SWISSW!$I:$I,TOTAL_MATCHUP!$A46,SWISSW!$J:$J,TOTAL_MATCHUP!AU$1,SWISSW!$F:$F,"Won")+COUNTIFS(SWISSW!$I:$I,TOTAL_MATCHUP!AU$1,SWISSW!$J:$J,TOTAL_MATCHUP!$A46,SWISSW!$F:$F,"Lost")))+((COUNTIFS(SWISSW!$I:$I,TOTAL_MATCHUP!$A46,SWISSW!$J:$J,TOTAL_MATCHUP!AU$1,SWISSW!$F:$F,"Lost")+COUNTIFS(SWISSW!$I:$I,TOTAL_MATCHUP!AU$1,SWISSW!$J:$J,TOTAL_MATCHUP!$A46,SWISSW!$F:$F,"Won"))))*IF(ROW()=COLUMN(),0,1)</f>
        <v>0</v>
      </c>
      <c r="AV46" s="14">
        <f ca="1">(((COUNTIFS(SWISSW!$I:$I,TOTAL_MATCHUP!$A46,SWISSW!$J:$J,TOTAL_MATCHUP!AV$1,SWISSW!$F:$F,"Won")+COUNTIFS(SWISSW!$I:$I,TOTAL_MATCHUP!AV$1,SWISSW!$J:$J,TOTAL_MATCHUP!$A46,SWISSW!$F:$F,"Lost")))+((COUNTIFS(SWISSW!$I:$I,TOTAL_MATCHUP!$A46,SWISSW!$J:$J,TOTAL_MATCHUP!AV$1,SWISSW!$F:$F,"Lost")+COUNTIFS(SWISSW!$I:$I,TOTAL_MATCHUP!AV$1,SWISSW!$J:$J,TOTAL_MATCHUP!$A46,SWISSW!$F:$F,"Won"))))*IF(ROW()=COLUMN(),0,1)</f>
        <v>0</v>
      </c>
      <c r="AW46" s="14">
        <f ca="1">(((COUNTIFS(SWISSW!$I:$I,TOTAL_MATCHUP!$A46,SWISSW!$J:$J,TOTAL_MATCHUP!AW$1,SWISSW!$F:$F,"Won")+COUNTIFS(SWISSW!$I:$I,TOTAL_MATCHUP!AW$1,SWISSW!$J:$J,TOTAL_MATCHUP!$A46,SWISSW!$F:$F,"Lost")))+((COUNTIFS(SWISSW!$I:$I,TOTAL_MATCHUP!$A46,SWISSW!$J:$J,TOTAL_MATCHUP!AW$1,SWISSW!$F:$F,"Lost")+COUNTIFS(SWISSW!$I:$I,TOTAL_MATCHUP!AW$1,SWISSW!$J:$J,TOTAL_MATCHUP!$A46,SWISSW!$F:$F,"Won"))))*IF(ROW()=COLUMN(),0,1)</f>
        <v>0</v>
      </c>
      <c r="AX46" s="14">
        <f ca="1">(((COUNTIFS(SWISSW!$I:$I,TOTAL_MATCHUP!$A46,SWISSW!$J:$J,TOTAL_MATCHUP!AX$1,SWISSW!$F:$F,"Won")+COUNTIFS(SWISSW!$I:$I,TOTAL_MATCHUP!AX$1,SWISSW!$J:$J,TOTAL_MATCHUP!$A46,SWISSW!$F:$F,"Lost")))+((COUNTIFS(SWISSW!$I:$I,TOTAL_MATCHUP!$A46,SWISSW!$J:$J,TOTAL_MATCHUP!AX$1,SWISSW!$F:$F,"Lost")+COUNTIFS(SWISSW!$I:$I,TOTAL_MATCHUP!AX$1,SWISSW!$J:$J,TOTAL_MATCHUP!$A46,SWISSW!$F:$F,"Won"))))*IF(ROW()=COLUMN(),0,1)</f>
        <v>0</v>
      </c>
      <c r="AY46" s="14">
        <f ca="1">(((COUNTIFS(SWISSW!$I:$I,TOTAL_MATCHUP!$A46,SWISSW!$J:$J,TOTAL_MATCHUP!AY$1,SWISSW!$F:$F,"Won")+COUNTIFS(SWISSW!$I:$I,TOTAL_MATCHUP!AY$1,SWISSW!$J:$J,TOTAL_MATCHUP!$A46,SWISSW!$F:$F,"Lost")))+((COUNTIFS(SWISSW!$I:$I,TOTAL_MATCHUP!$A46,SWISSW!$J:$J,TOTAL_MATCHUP!AY$1,SWISSW!$F:$F,"Lost")+COUNTIFS(SWISSW!$I:$I,TOTAL_MATCHUP!AY$1,SWISSW!$J:$J,TOTAL_MATCHUP!$A46,SWISSW!$F:$F,"Won"))))*IF(ROW()=COLUMN(),0,1)</f>
        <v>0</v>
      </c>
      <c r="AZ46" s="14">
        <f ca="1">(((COUNTIFS(SWISSW!$I:$I,TOTAL_MATCHUP!$A46,SWISSW!$J:$J,TOTAL_MATCHUP!AZ$1,SWISSW!$F:$F,"Won")+COUNTIFS(SWISSW!$I:$I,TOTAL_MATCHUP!AZ$1,SWISSW!$J:$J,TOTAL_MATCHUP!$A46,SWISSW!$F:$F,"Lost")))+((COUNTIFS(SWISSW!$I:$I,TOTAL_MATCHUP!$A46,SWISSW!$J:$J,TOTAL_MATCHUP!AZ$1,SWISSW!$F:$F,"Lost")+COUNTIFS(SWISSW!$I:$I,TOTAL_MATCHUP!AZ$1,SWISSW!$J:$J,TOTAL_MATCHUP!$A46,SWISSW!$F:$F,"Won"))))*IF(ROW()=COLUMN(),0,1)</f>
        <v>0</v>
      </c>
      <c r="BA46" s="14">
        <f ca="1">(((COUNTIFS(SWISSW!$I:$I,TOTAL_MATCHUP!$A46,SWISSW!$J:$J,TOTAL_MATCHUP!BA$1,SWISSW!$F:$F,"Won")+COUNTIFS(SWISSW!$I:$I,TOTAL_MATCHUP!BA$1,SWISSW!$J:$J,TOTAL_MATCHUP!$A46,SWISSW!$F:$F,"Lost")))+((COUNTIFS(SWISSW!$I:$I,TOTAL_MATCHUP!$A46,SWISSW!$J:$J,TOTAL_MATCHUP!BA$1,SWISSW!$F:$F,"Lost")+COUNTIFS(SWISSW!$I:$I,TOTAL_MATCHUP!BA$1,SWISSW!$J:$J,TOTAL_MATCHUP!$A46,SWISSW!$F:$F,"Won"))))*IF(ROW()=COLUMN(),0,1)</f>
        <v>0</v>
      </c>
      <c r="BB46" s="14">
        <f ca="1">(((COUNTIFS(SWISSW!$I:$I,TOTAL_MATCHUP!$A46,SWISSW!$J:$J,TOTAL_MATCHUP!BB$1,SWISSW!$F:$F,"Won")+COUNTIFS(SWISSW!$I:$I,TOTAL_MATCHUP!BB$1,SWISSW!$J:$J,TOTAL_MATCHUP!$A46,SWISSW!$F:$F,"Lost")))+((COUNTIFS(SWISSW!$I:$I,TOTAL_MATCHUP!$A46,SWISSW!$J:$J,TOTAL_MATCHUP!BB$1,SWISSW!$F:$F,"Lost")+COUNTIFS(SWISSW!$I:$I,TOTAL_MATCHUP!BB$1,SWISSW!$J:$J,TOTAL_MATCHUP!$A46,SWISSW!$F:$F,"Won"))))*IF(ROW()=COLUMN(),0,1)</f>
        <v>0</v>
      </c>
      <c r="BC46" s="14">
        <f ca="1">(((COUNTIFS(SWISSW!$I:$I,TOTAL_MATCHUP!$A46,SWISSW!$J:$J,TOTAL_MATCHUP!BC$1,SWISSW!$F:$F,"Won")+COUNTIFS(SWISSW!$I:$I,TOTAL_MATCHUP!BC$1,SWISSW!$J:$J,TOTAL_MATCHUP!$A46,SWISSW!$F:$F,"Lost")))+((COUNTIFS(SWISSW!$I:$I,TOTAL_MATCHUP!$A46,SWISSW!$J:$J,TOTAL_MATCHUP!BC$1,SWISSW!$F:$F,"Lost")+COUNTIFS(SWISSW!$I:$I,TOTAL_MATCHUP!BC$1,SWISSW!$J:$J,TOTAL_MATCHUP!$A46,SWISSW!$F:$F,"Won"))))*IF(ROW()=COLUMN(),0,1)</f>
        <v>0</v>
      </c>
      <c r="BD46" s="14">
        <f ca="1">(((COUNTIFS(SWISSW!$I:$I,TOTAL_MATCHUP!$A46,SWISSW!$J:$J,TOTAL_MATCHUP!BD$1,SWISSW!$F:$F,"Won")+COUNTIFS(SWISSW!$I:$I,TOTAL_MATCHUP!BD$1,SWISSW!$J:$J,TOTAL_MATCHUP!$A46,SWISSW!$F:$F,"Lost")))+((COUNTIFS(SWISSW!$I:$I,TOTAL_MATCHUP!$A46,SWISSW!$J:$J,TOTAL_MATCHUP!BD$1,SWISSW!$F:$F,"Lost")+COUNTIFS(SWISSW!$I:$I,TOTAL_MATCHUP!BD$1,SWISSW!$J:$J,TOTAL_MATCHUP!$A46,SWISSW!$F:$F,"Won"))))*IF(ROW()=COLUMN(),0,1)</f>
        <v>0</v>
      </c>
      <c r="BE46" s="14">
        <f ca="1">(((COUNTIFS(SWISSW!$I:$I,TOTAL_MATCHUP!$A46,SWISSW!$J:$J,TOTAL_MATCHUP!BE$1,SWISSW!$F:$F,"Won")+COUNTIFS(SWISSW!$I:$I,TOTAL_MATCHUP!BE$1,SWISSW!$J:$J,TOTAL_MATCHUP!$A46,SWISSW!$F:$F,"Lost")))+((COUNTIFS(SWISSW!$I:$I,TOTAL_MATCHUP!$A46,SWISSW!$J:$J,TOTAL_MATCHUP!BE$1,SWISSW!$F:$F,"Lost")+COUNTIFS(SWISSW!$I:$I,TOTAL_MATCHUP!BE$1,SWISSW!$J:$J,TOTAL_MATCHUP!$A46,SWISSW!$F:$F,"Won"))))*IF(ROW()=COLUMN(),0,1)</f>
        <v>0</v>
      </c>
      <c r="BF46" s="14">
        <f ca="1">(((COUNTIFS(SWISSW!$I:$I,TOTAL_MATCHUP!$A46,SWISSW!$J:$J,TOTAL_MATCHUP!BF$1,SWISSW!$F:$F,"Won")+COUNTIFS(SWISSW!$I:$I,TOTAL_MATCHUP!BF$1,SWISSW!$J:$J,TOTAL_MATCHUP!$A46,SWISSW!$F:$F,"Lost")))+((COUNTIFS(SWISSW!$I:$I,TOTAL_MATCHUP!$A46,SWISSW!$J:$J,TOTAL_MATCHUP!BF$1,SWISSW!$F:$F,"Lost")+COUNTIFS(SWISSW!$I:$I,TOTAL_MATCHUP!BF$1,SWISSW!$J:$J,TOTAL_MATCHUP!$A46,SWISSW!$F:$F,"Won"))))*IF(ROW()=COLUMN(),0,1)</f>
        <v>0</v>
      </c>
    </row>
    <row r="47" spans="1:58" ht="55" customHeight="1" x14ac:dyDescent="0.3">
      <c r="A47" s="3" t="str">
        <f ca="1">MATCHUP!A47</f>
        <v>Mono Red Blitz</v>
      </c>
      <c r="B47" s="14">
        <f ca="1">(((COUNTIFS(SWISSW!$I:$I,TOTAL_MATCHUP!$A47,SWISSW!$J:$J,TOTAL_MATCHUP!B$1,SWISSW!$F:$F,"Won")+COUNTIFS(SWISSW!$I:$I,TOTAL_MATCHUP!B$1,SWISSW!$J:$J,TOTAL_MATCHUP!$A47,SWISSW!$F:$F,"Lost")))+((COUNTIFS(SWISSW!$I:$I,TOTAL_MATCHUP!$A47,SWISSW!$J:$J,TOTAL_MATCHUP!B$1,SWISSW!$F:$F,"Lost")+COUNTIFS(SWISSW!$I:$I,TOTAL_MATCHUP!B$1,SWISSW!$J:$J,TOTAL_MATCHUP!$A47,SWISSW!$F:$F,"Won"))))*IF(ROW()=COLUMN(),0,1)</f>
        <v>4</v>
      </c>
      <c r="C47" s="14">
        <f ca="1">(((COUNTIFS(SWISSW!$I:$I,TOTAL_MATCHUP!$A47,SWISSW!$J:$J,TOTAL_MATCHUP!C$1,SWISSW!$F:$F,"Won")+COUNTIFS(SWISSW!$I:$I,TOTAL_MATCHUP!C$1,SWISSW!$J:$J,TOTAL_MATCHUP!$A47,SWISSW!$F:$F,"Lost")))+((COUNTIFS(SWISSW!$I:$I,TOTAL_MATCHUP!$A47,SWISSW!$J:$J,TOTAL_MATCHUP!C$1,SWISSW!$F:$F,"Lost")+COUNTIFS(SWISSW!$I:$I,TOTAL_MATCHUP!C$1,SWISSW!$J:$J,TOTAL_MATCHUP!$A47,SWISSW!$F:$F,"Won"))))*IF(ROW()=COLUMN(),0,1)</f>
        <v>1</v>
      </c>
      <c r="D47" s="14">
        <f ca="1">(((COUNTIFS(SWISSW!$I:$I,TOTAL_MATCHUP!$A47,SWISSW!$J:$J,TOTAL_MATCHUP!D$1,SWISSW!$F:$F,"Won")+COUNTIFS(SWISSW!$I:$I,TOTAL_MATCHUP!D$1,SWISSW!$J:$J,TOTAL_MATCHUP!$A47,SWISSW!$F:$F,"Lost")))+((COUNTIFS(SWISSW!$I:$I,TOTAL_MATCHUP!$A47,SWISSW!$J:$J,TOTAL_MATCHUP!D$1,SWISSW!$F:$F,"Lost")+COUNTIFS(SWISSW!$I:$I,TOTAL_MATCHUP!D$1,SWISSW!$J:$J,TOTAL_MATCHUP!$A47,SWISSW!$F:$F,"Won"))))*IF(ROW()=COLUMN(),0,1)</f>
        <v>1</v>
      </c>
      <c r="E47" s="14">
        <f ca="1">(((COUNTIFS(SWISSW!$I:$I,TOTAL_MATCHUP!$A47,SWISSW!$J:$J,TOTAL_MATCHUP!E$1,SWISSW!$F:$F,"Won")+COUNTIFS(SWISSW!$I:$I,TOTAL_MATCHUP!E$1,SWISSW!$J:$J,TOTAL_MATCHUP!$A47,SWISSW!$F:$F,"Lost")))+((COUNTIFS(SWISSW!$I:$I,TOTAL_MATCHUP!$A47,SWISSW!$J:$J,TOTAL_MATCHUP!E$1,SWISSW!$F:$F,"Lost")+COUNTIFS(SWISSW!$I:$I,TOTAL_MATCHUP!E$1,SWISSW!$J:$J,TOTAL_MATCHUP!$A47,SWISSW!$F:$F,"Won"))))*IF(ROW()=COLUMN(),0,1)</f>
        <v>2</v>
      </c>
      <c r="F47" s="14">
        <f ca="1">(((COUNTIFS(SWISSW!$I:$I,TOTAL_MATCHUP!$A47,SWISSW!$J:$J,TOTAL_MATCHUP!F$1,SWISSW!$F:$F,"Won")+COUNTIFS(SWISSW!$I:$I,TOTAL_MATCHUP!F$1,SWISSW!$J:$J,TOTAL_MATCHUP!$A47,SWISSW!$F:$F,"Lost")))+((COUNTIFS(SWISSW!$I:$I,TOTAL_MATCHUP!$A47,SWISSW!$J:$J,TOTAL_MATCHUP!F$1,SWISSW!$F:$F,"Lost")+COUNTIFS(SWISSW!$I:$I,TOTAL_MATCHUP!F$1,SWISSW!$J:$J,TOTAL_MATCHUP!$A47,SWISSW!$F:$F,"Won"))))*IF(ROW()=COLUMN(),0,1)</f>
        <v>1</v>
      </c>
      <c r="G47" s="14">
        <f ca="1">(((COUNTIFS(SWISSW!$I:$I,TOTAL_MATCHUP!$A47,SWISSW!$J:$J,TOTAL_MATCHUP!G$1,SWISSW!$F:$F,"Won")+COUNTIFS(SWISSW!$I:$I,TOTAL_MATCHUP!G$1,SWISSW!$J:$J,TOTAL_MATCHUP!$A47,SWISSW!$F:$F,"Lost")))+((COUNTIFS(SWISSW!$I:$I,TOTAL_MATCHUP!$A47,SWISSW!$J:$J,TOTAL_MATCHUP!G$1,SWISSW!$F:$F,"Lost")+COUNTIFS(SWISSW!$I:$I,TOTAL_MATCHUP!G$1,SWISSW!$J:$J,TOTAL_MATCHUP!$A47,SWISSW!$F:$F,"Won"))))*IF(ROW()=COLUMN(),0,1)</f>
        <v>3</v>
      </c>
      <c r="H47" s="14">
        <f ca="1">(((COUNTIFS(SWISSW!$I:$I,TOTAL_MATCHUP!$A47,SWISSW!$J:$J,TOTAL_MATCHUP!H$1,SWISSW!$F:$F,"Won")+COUNTIFS(SWISSW!$I:$I,TOTAL_MATCHUP!H$1,SWISSW!$J:$J,TOTAL_MATCHUP!$A47,SWISSW!$F:$F,"Lost")))+((COUNTIFS(SWISSW!$I:$I,TOTAL_MATCHUP!$A47,SWISSW!$J:$J,TOTAL_MATCHUP!H$1,SWISSW!$F:$F,"Lost")+COUNTIFS(SWISSW!$I:$I,TOTAL_MATCHUP!H$1,SWISSW!$J:$J,TOTAL_MATCHUP!$A47,SWISSW!$F:$F,"Won"))))*IF(ROW()=COLUMN(),0,1)</f>
        <v>4</v>
      </c>
      <c r="I47" s="14">
        <f ca="1">(((COUNTIFS(SWISSW!$I:$I,TOTAL_MATCHUP!$A47,SWISSW!$J:$J,TOTAL_MATCHUP!I$1,SWISSW!$F:$F,"Won")+COUNTIFS(SWISSW!$I:$I,TOTAL_MATCHUP!I$1,SWISSW!$J:$J,TOTAL_MATCHUP!$A47,SWISSW!$F:$F,"Lost")))+((COUNTIFS(SWISSW!$I:$I,TOTAL_MATCHUP!$A47,SWISSW!$J:$J,TOTAL_MATCHUP!I$1,SWISSW!$F:$F,"Lost")+COUNTIFS(SWISSW!$I:$I,TOTAL_MATCHUP!I$1,SWISSW!$J:$J,TOTAL_MATCHUP!$A47,SWISSW!$F:$F,"Won"))))*IF(ROW()=COLUMN(),0,1)</f>
        <v>0</v>
      </c>
      <c r="J47" s="14">
        <f ca="1">(((COUNTIFS(SWISSW!$I:$I,TOTAL_MATCHUP!$A47,SWISSW!$J:$J,TOTAL_MATCHUP!J$1,SWISSW!$F:$F,"Won")+COUNTIFS(SWISSW!$I:$I,TOTAL_MATCHUP!J$1,SWISSW!$J:$J,TOTAL_MATCHUP!$A47,SWISSW!$F:$F,"Lost")))+((COUNTIFS(SWISSW!$I:$I,TOTAL_MATCHUP!$A47,SWISSW!$J:$J,TOTAL_MATCHUP!J$1,SWISSW!$F:$F,"Lost")+COUNTIFS(SWISSW!$I:$I,TOTAL_MATCHUP!J$1,SWISSW!$J:$J,TOTAL_MATCHUP!$A47,SWISSW!$F:$F,"Won"))))*IF(ROW()=COLUMN(),0,1)</f>
        <v>0</v>
      </c>
      <c r="K47" s="14">
        <f ca="1">(((COUNTIFS(SWISSW!$I:$I,TOTAL_MATCHUP!$A47,SWISSW!$J:$J,TOTAL_MATCHUP!K$1,SWISSW!$F:$F,"Won")+COUNTIFS(SWISSW!$I:$I,TOTAL_MATCHUP!K$1,SWISSW!$J:$J,TOTAL_MATCHUP!$A47,SWISSW!$F:$F,"Lost")))+((COUNTIFS(SWISSW!$I:$I,TOTAL_MATCHUP!$A47,SWISSW!$J:$J,TOTAL_MATCHUP!K$1,SWISSW!$F:$F,"Lost")+COUNTIFS(SWISSW!$I:$I,TOTAL_MATCHUP!K$1,SWISSW!$J:$J,TOTAL_MATCHUP!$A47,SWISSW!$F:$F,"Won"))))*IF(ROW()=COLUMN(),0,1)</f>
        <v>0</v>
      </c>
      <c r="L47" s="14">
        <f ca="1">(((COUNTIFS(SWISSW!$I:$I,TOTAL_MATCHUP!$A47,SWISSW!$J:$J,TOTAL_MATCHUP!L$1,SWISSW!$F:$F,"Won")+COUNTIFS(SWISSW!$I:$I,TOTAL_MATCHUP!L$1,SWISSW!$J:$J,TOTAL_MATCHUP!$A47,SWISSW!$F:$F,"Lost")))+((COUNTIFS(SWISSW!$I:$I,TOTAL_MATCHUP!$A47,SWISSW!$J:$J,TOTAL_MATCHUP!L$1,SWISSW!$F:$F,"Lost")+COUNTIFS(SWISSW!$I:$I,TOTAL_MATCHUP!L$1,SWISSW!$J:$J,TOTAL_MATCHUP!$A47,SWISSW!$F:$F,"Won"))))*IF(ROW()=COLUMN(),0,1)</f>
        <v>2</v>
      </c>
      <c r="M47" s="14">
        <f ca="1">(((COUNTIFS(SWISSW!$I:$I,TOTAL_MATCHUP!$A47,SWISSW!$J:$J,TOTAL_MATCHUP!M$1,SWISSW!$F:$F,"Won")+COUNTIFS(SWISSW!$I:$I,TOTAL_MATCHUP!M$1,SWISSW!$J:$J,TOTAL_MATCHUP!$A47,SWISSW!$F:$F,"Lost")))+((COUNTIFS(SWISSW!$I:$I,TOTAL_MATCHUP!$A47,SWISSW!$J:$J,TOTAL_MATCHUP!M$1,SWISSW!$F:$F,"Lost")+COUNTIFS(SWISSW!$I:$I,TOTAL_MATCHUP!M$1,SWISSW!$J:$J,TOTAL_MATCHUP!$A47,SWISSW!$F:$F,"Won"))))*IF(ROW()=COLUMN(),0,1)</f>
        <v>0</v>
      </c>
      <c r="N47" s="14">
        <f ca="1">(((COUNTIFS(SWISSW!$I:$I,TOTAL_MATCHUP!$A47,SWISSW!$J:$J,TOTAL_MATCHUP!N$1,SWISSW!$F:$F,"Won")+COUNTIFS(SWISSW!$I:$I,TOTAL_MATCHUP!N$1,SWISSW!$J:$J,TOTAL_MATCHUP!$A47,SWISSW!$F:$F,"Lost")))+((COUNTIFS(SWISSW!$I:$I,TOTAL_MATCHUP!$A47,SWISSW!$J:$J,TOTAL_MATCHUP!N$1,SWISSW!$F:$F,"Lost")+COUNTIFS(SWISSW!$I:$I,TOTAL_MATCHUP!N$1,SWISSW!$J:$J,TOTAL_MATCHUP!$A47,SWISSW!$F:$F,"Won"))))*IF(ROW()=COLUMN(),0,1)</f>
        <v>2</v>
      </c>
      <c r="O47" s="14">
        <f ca="1">(((COUNTIFS(SWISSW!$I:$I,TOTAL_MATCHUP!$A47,SWISSW!$J:$J,TOTAL_MATCHUP!O$1,SWISSW!$F:$F,"Won")+COUNTIFS(SWISSW!$I:$I,TOTAL_MATCHUP!O$1,SWISSW!$J:$J,TOTAL_MATCHUP!$A47,SWISSW!$F:$F,"Lost")))+((COUNTIFS(SWISSW!$I:$I,TOTAL_MATCHUP!$A47,SWISSW!$J:$J,TOTAL_MATCHUP!O$1,SWISSW!$F:$F,"Lost")+COUNTIFS(SWISSW!$I:$I,TOTAL_MATCHUP!O$1,SWISSW!$J:$J,TOTAL_MATCHUP!$A47,SWISSW!$F:$F,"Won"))))*IF(ROW()=COLUMN(),0,1)</f>
        <v>0</v>
      </c>
      <c r="P47" s="14">
        <f ca="1">(((COUNTIFS(SWISSW!$I:$I,TOTAL_MATCHUP!$A47,SWISSW!$J:$J,TOTAL_MATCHUP!P$1,SWISSW!$F:$F,"Won")+COUNTIFS(SWISSW!$I:$I,TOTAL_MATCHUP!P$1,SWISSW!$J:$J,TOTAL_MATCHUP!$A47,SWISSW!$F:$F,"Lost")))+((COUNTIFS(SWISSW!$I:$I,TOTAL_MATCHUP!$A47,SWISSW!$J:$J,TOTAL_MATCHUP!P$1,SWISSW!$F:$F,"Lost")+COUNTIFS(SWISSW!$I:$I,TOTAL_MATCHUP!P$1,SWISSW!$J:$J,TOTAL_MATCHUP!$A47,SWISSW!$F:$F,"Won"))))*IF(ROW()=COLUMN(),0,1)</f>
        <v>0</v>
      </c>
      <c r="Q47" s="14">
        <f ca="1">(((COUNTIFS(SWISSW!$I:$I,TOTAL_MATCHUP!$A47,SWISSW!$J:$J,TOTAL_MATCHUP!Q$1,SWISSW!$F:$F,"Won")+COUNTIFS(SWISSW!$I:$I,TOTAL_MATCHUP!Q$1,SWISSW!$J:$J,TOTAL_MATCHUP!$A47,SWISSW!$F:$F,"Lost")))+((COUNTIFS(SWISSW!$I:$I,TOTAL_MATCHUP!$A47,SWISSW!$J:$J,TOTAL_MATCHUP!Q$1,SWISSW!$F:$F,"Lost")+COUNTIFS(SWISSW!$I:$I,TOTAL_MATCHUP!Q$1,SWISSW!$J:$J,TOTAL_MATCHUP!$A47,SWISSW!$F:$F,"Won"))))*IF(ROW()=COLUMN(),0,1)</f>
        <v>0</v>
      </c>
      <c r="R47" s="14">
        <f ca="1">(((COUNTIFS(SWISSW!$I:$I,TOTAL_MATCHUP!$A47,SWISSW!$J:$J,TOTAL_MATCHUP!R$1,SWISSW!$F:$F,"Won")+COUNTIFS(SWISSW!$I:$I,TOTAL_MATCHUP!R$1,SWISSW!$J:$J,TOTAL_MATCHUP!$A47,SWISSW!$F:$F,"Lost")))+((COUNTIFS(SWISSW!$I:$I,TOTAL_MATCHUP!$A47,SWISSW!$J:$J,TOTAL_MATCHUP!R$1,SWISSW!$F:$F,"Lost")+COUNTIFS(SWISSW!$I:$I,TOTAL_MATCHUP!R$1,SWISSW!$J:$J,TOTAL_MATCHUP!$A47,SWISSW!$F:$F,"Won"))))*IF(ROW()=COLUMN(),0,1)</f>
        <v>0</v>
      </c>
      <c r="S47" s="14">
        <f ca="1">(((COUNTIFS(SWISSW!$I:$I,TOTAL_MATCHUP!$A47,SWISSW!$J:$J,TOTAL_MATCHUP!S$1,SWISSW!$F:$F,"Won")+COUNTIFS(SWISSW!$I:$I,TOTAL_MATCHUP!S$1,SWISSW!$J:$J,TOTAL_MATCHUP!$A47,SWISSW!$F:$F,"Lost")))+((COUNTIFS(SWISSW!$I:$I,TOTAL_MATCHUP!$A47,SWISSW!$J:$J,TOTAL_MATCHUP!S$1,SWISSW!$F:$F,"Lost")+COUNTIFS(SWISSW!$I:$I,TOTAL_MATCHUP!S$1,SWISSW!$J:$J,TOTAL_MATCHUP!$A47,SWISSW!$F:$F,"Won"))))*IF(ROW()=COLUMN(),0,1)</f>
        <v>0</v>
      </c>
      <c r="T47" s="14">
        <f ca="1">(((COUNTIFS(SWISSW!$I:$I,TOTAL_MATCHUP!$A47,SWISSW!$J:$J,TOTAL_MATCHUP!T$1,SWISSW!$F:$F,"Won")+COUNTIFS(SWISSW!$I:$I,TOTAL_MATCHUP!T$1,SWISSW!$J:$J,TOTAL_MATCHUP!$A47,SWISSW!$F:$F,"Lost")))+((COUNTIFS(SWISSW!$I:$I,TOTAL_MATCHUP!$A47,SWISSW!$J:$J,TOTAL_MATCHUP!T$1,SWISSW!$F:$F,"Lost")+COUNTIFS(SWISSW!$I:$I,TOTAL_MATCHUP!T$1,SWISSW!$J:$J,TOTAL_MATCHUP!$A47,SWISSW!$F:$F,"Won"))))*IF(ROW()=COLUMN(),0,1)</f>
        <v>0</v>
      </c>
      <c r="U47" s="14">
        <f ca="1">(((COUNTIFS(SWISSW!$I:$I,TOTAL_MATCHUP!$A47,SWISSW!$J:$J,TOTAL_MATCHUP!U$1,SWISSW!$F:$F,"Won")+COUNTIFS(SWISSW!$I:$I,TOTAL_MATCHUP!U$1,SWISSW!$J:$J,TOTAL_MATCHUP!$A47,SWISSW!$F:$F,"Lost")))+((COUNTIFS(SWISSW!$I:$I,TOTAL_MATCHUP!$A47,SWISSW!$J:$J,TOTAL_MATCHUP!U$1,SWISSW!$F:$F,"Lost")+COUNTIFS(SWISSW!$I:$I,TOTAL_MATCHUP!U$1,SWISSW!$J:$J,TOTAL_MATCHUP!$A47,SWISSW!$F:$F,"Won"))))*IF(ROW()=COLUMN(),0,1)</f>
        <v>0</v>
      </c>
      <c r="V47" s="14">
        <f ca="1">(((COUNTIFS(SWISSW!$I:$I,TOTAL_MATCHUP!$A47,SWISSW!$J:$J,TOTAL_MATCHUP!V$1,SWISSW!$F:$F,"Won")+COUNTIFS(SWISSW!$I:$I,TOTAL_MATCHUP!V$1,SWISSW!$J:$J,TOTAL_MATCHUP!$A47,SWISSW!$F:$F,"Lost")))+((COUNTIFS(SWISSW!$I:$I,TOTAL_MATCHUP!$A47,SWISSW!$J:$J,TOTAL_MATCHUP!V$1,SWISSW!$F:$F,"Lost")+COUNTIFS(SWISSW!$I:$I,TOTAL_MATCHUP!V$1,SWISSW!$J:$J,TOTAL_MATCHUP!$A47,SWISSW!$F:$F,"Won"))))*IF(ROW()=COLUMN(),0,1)</f>
        <v>0</v>
      </c>
      <c r="W47" s="14">
        <f ca="1">(((COUNTIFS(SWISSW!$I:$I,TOTAL_MATCHUP!$A47,SWISSW!$J:$J,TOTAL_MATCHUP!W$1,SWISSW!$F:$F,"Won")+COUNTIFS(SWISSW!$I:$I,TOTAL_MATCHUP!W$1,SWISSW!$J:$J,TOTAL_MATCHUP!$A47,SWISSW!$F:$F,"Lost")))+((COUNTIFS(SWISSW!$I:$I,TOTAL_MATCHUP!$A47,SWISSW!$J:$J,TOTAL_MATCHUP!W$1,SWISSW!$F:$F,"Lost")+COUNTIFS(SWISSW!$I:$I,TOTAL_MATCHUP!W$1,SWISSW!$J:$J,TOTAL_MATCHUP!$A47,SWISSW!$F:$F,"Won"))))*IF(ROW()=COLUMN(),0,1)</f>
        <v>0</v>
      </c>
      <c r="X47" s="14">
        <f ca="1">(((COUNTIFS(SWISSW!$I:$I,TOTAL_MATCHUP!$A47,SWISSW!$J:$J,TOTAL_MATCHUP!X$1,SWISSW!$F:$F,"Won")+COUNTIFS(SWISSW!$I:$I,TOTAL_MATCHUP!X$1,SWISSW!$J:$J,TOTAL_MATCHUP!$A47,SWISSW!$F:$F,"Lost")))+((COUNTIFS(SWISSW!$I:$I,TOTAL_MATCHUP!$A47,SWISSW!$J:$J,TOTAL_MATCHUP!X$1,SWISSW!$F:$F,"Lost")+COUNTIFS(SWISSW!$I:$I,TOTAL_MATCHUP!X$1,SWISSW!$J:$J,TOTAL_MATCHUP!$A47,SWISSW!$F:$F,"Won"))))*IF(ROW()=COLUMN(),0,1)</f>
        <v>0</v>
      </c>
      <c r="Y47" s="14">
        <f ca="1">(((COUNTIFS(SWISSW!$I:$I,TOTAL_MATCHUP!$A47,SWISSW!$J:$J,TOTAL_MATCHUP!Y$1,SWISSW!$F:$F,"Won")+COUNTIFS(SWISSW!$I:$I,TOTAL_MATCHUP!Y$1,SWISSW!$J:$J,TOTAL_MATCHUP!$A47,SWISSW!$F:$F,"Lost")))+((COUNTIFS(SWISSW!$I:$I,TOTAL_MATCHUP!$A47,SWISSW!$J:$J,TOTAL_MATCHUP!Y$1,SWISSW!$F:$F,"Lost")+COUNTIFS(SWISSW!$I:$I,TOTAL_MATCHUP!Y$1,SWISSW!$J:$J,TOTAL_MATCHUP!$A47,SWISSW!$F:$F,"Won"))))*IF(ROW()=COLUMN(),0,1)</f>
        <v>0</v>
      </c>
      <c r="Z47" s="14">
        <f ca="1">(((COUNTIFS(SWISSW!$I:$I,TOTAL_MATCHUP!$A47,SWISSW!$J:$J,TOTAL_MATCHUP!Z$1,SWISSW!$F:$F,"Won")+COUNTIFS(SWISSW!$I:$I,TOTAL_MATCHUP!Z$1,SWISSW!$J:$J,TOTAL_MATCHUP!$A47,SWISSW!$F:$F,"Lost")))+((COUNTIFS(SWISSW!$I:$I,TOTAL_MATCHUP!$A47,SWISSW!$J:$J,TOTAL_MATCHUP!Z$1,SWISSW!$F:$F,"Lost")+COUNTIFS(SWISSW!$I:$I,TOTAL_MATCHUP!Z$1,SWISSW!$J:$J,TOTAL_MATCHUP!$A47,SWISSW!$F:$F,"Won"))))*IF(ROW()=COLUMN(),0,1)</f>
        <v>0</v>
      </c>
      <c r="AA47" s="14">
        <f ca="1">(((COUNTIFS(SWISSW!$I:$I,TOTAL_MATCHUP!$A47,SWISSW!$J:$J,TOTAL_MATCHUP!AA$1,SWISSW!$F:$F,"Won")+COUNTIFS(SWISSW!$I:$I,TOTAL_MATCHUP!AA$1,SWISSW!$J:$J,TOTAL_MATCHUP!$A47,SWISSW!$F:$F,"Lost")))+((COUNTIFS(SWISSW!$I:$I,TOTAL_MATCHUP!$A47,SWISSW!$J:$J,TOTAL_MATCHUP!AA$1,SWISSW!$F:$F,"Lost")+COUNTIFS(SWISSW!$I:$I,TOTAL_MATCHUP!AA$1,SWISSW!$J:$J,TOTAL_MATCHUP!$A47,SWISSW!$F:$F,"Won"))))*IF(ROW()=COLUMN(),0,1)</f>
        <v>0</v>
      </c>
      <c r="AB47" s="14">
        <f ca="1">(((COUNTIFS(SWISSW!$I:$I,TOTAL_MATCHUP!$A47,SWISSW!$J:$J,TOTAL_MATCHUP!AB$1,SWISSW!$F:$F,"Won")+COUNTIFS(SWISSW!$I:$I,TOTAL_MATCHUP!AB$1,SWISSW!$J:$J,TOTAL_MATCHUP!$A47,SWISSW!$F:$F,"Lost")))+((COUNTIFS(SWISSW!$I:$I,TOTAL_MATCHUP!$A47,SWISSW!$J:$J,TOTAL_MATCHUP!AB$1,SWISSW!$F:$F,"Lost")+COUNTIFS(SWISSW!$I:$I,TOTAL_MATCHUP!AB$1,SWISSW!$J:$J,TOTAL_MATCHUP!$A47,SWISSW!$F:$F,"Won"))))*IF(ROW()=COLUMN(),0,1)</f>
        <v>0</v>
      </c>
      <c r="AC47" s="14">
        <f ca="1">(((COUNTIFS(SWISSW!$I:$I,TOTAL_MATCHUP!$A47,SWISSW!$J:$J,TOTAL_MATCHUP!AC$1,SWISSW!$F:$F,"Won")+COUNTIFS(SWISSW!$I:$I,TOTAL_MATCHUP!AC$1,SWISSW!$J:$J,TOTAL_MATCHUP!$A47,SWISSW!$F:$F,"Lost")))+((COUNTIFS(SWISSW!$I:$I,TOTAL_MATCHUP!$A47,SWISSW!$J:$J,TOTAL_MATCHUP!AC$1,SWISSW!$F:$F,"Lost")+COUNTIFS(SWISSW!$I:$I,TOTAL_MATCHUP!AC$1,SWISSW!$J:$J,TOTAL_MATCHUP!$A47,SWISSW!$F:$F,"Won"))))*IF(ROW()=COLUMN(),0,1)</f>
        <v>0</v>
      </c>
      <c r="AD47" s="14">
        <f ca="1">(((COUNTIFS(SWISSW!$I:$I,TOTAL_MATCHUP!$A47,SWISSW!$J:$J,TOTAL_MATCHUP!AD$1,SWISSW!$F:$F,"Won")+COUNTIFS(SWISSW!$I:$I,TOTAL_MATCHUP!AD$1,SWISSW!$J:$J,TOTAL_MATCHUP!$A47,SWISSW!$F:$F,"Lost")))+((COUNTIFS(SWISSW!$I:$I,TOTAL_MATCHUP!$A47,SWISSW!$J:$J,TOTAL_MATCHUP!AD$1,SWISSW!$F:$F,"Lost")+COUNTIFS(SWISSW!$I:$I,TOTAL_MATCHUP!AD$1,SWISSW!$J:$J,TOTAL_MATCHUP!$A47,SWISSW!$F:$F,"Won"))))*IF(ROW()=COLUMN(),0,1)</f>
        <v>0</v>
      </c>
      <c r="AE47" s="14">
        <f ca="1">(((COUNTIFS(SWISSW!$I:$I,TOTAL_MATCHUP!$A47,SWISSW!$J:$J,TOTAL_MATCHUP!AE$1,SWISSW!$F:$F,"Won")+COUNTIFS(SWISSW!$I:$I,TOTAL_MATCHUP!AE$1,SWISSW!$J:$J,TOTAL_MATCHUP!$A47,SWISSW!$F:$F,"Lost")))+((COUNTIFS(SWISSW!$I:$I,TOTAL_MATCHUP!$A47,SWISSW!$J:$J,TOTAL_MATCHUP!AE$1,SWISSW!$F:$F,"Lost")+COUNTIFS(SWISSW!$I:$I,TOTAL_MATCHUP!AE$1,SWISSW!$J:$J,TOTAL_MATCHUP!$A47,SWISSW!$F:$F,"Won"))))*IF(ROW()=COLUMN(),0,1)</f>
        <v>0</v>
      </c>
      <c r="AF47" s="14">
        <f ca="1">(((COUNTIFS(SWISSW!$I:$I,TOTAL_MATCHUP!$A47,SWISSW!$J:$J,TOTAL_MATCHUP!AF$1,SWISSW!$F:$F,"Won")+COUNTIFS(SWISSW!$I:$I,TOTAL_MATCHUP!AF$1,SWISSW!$J:$J,TOTAL_MATCHUP!$A47,SWISSW!$F:$F,"Lost")))+((COUNTIFS(SWISSW!$I:$I,TOTAL_MATCHUP!$A47,SWISSW!$J:$J,TOTAL_MATCHUP!AF$1,SWISSW!$F:$F,"Lost")+COUNTIFS(SWISSW!$I:$I,TOTAL_MATCHUP!AF$1,SWISSW!$J:$J,TOTAL_MATCHUP!$A47,SWISSW!$F:$F,"Won"))))*IF(ROW()=COLUMN(),0,1)</f>
        <v>0</v>
      </c>
      <c r="AG47" s="14">
        <f ca="1">(((COUNTIFS(SWISSW!$I:$I,TOTAL_MATCHUP!$A47,SWISSW!$J:$J,TOTAL_MATCHUP!AG$1,SWISSW!$F:$F,"Won")+COUNTIFS(SWISSW!$I:$I,TOTAL_MATCHUP!AG$1,SWISSW!$J:$J,TOTAL_MATCHUP!$A47,SWISSW!$F:$F,"Lost")))+((COUNTIFS(SWISSW!$I:$I,TOTAL_MATCHUP!$A47,SWISSW!$J:$J,TOTAL_MATCHUP!AG$1,SWISSW!$F:$F,"Lost")+COUNTIFS(SWISSW!$I:$I,TOTAL_MATCHUP!AG$1,SWISSW!$J:$J,TOTAL_MATCHUP!$A47,SWISSW!$F:$F,"Won"))))*IF(ROW()=COLUMN(),0,1)</f>
        <v>0</v>
      </c>
      <c r="AH47" s="14">
        <f ca="1">(((COUNTIFS(SWISSW!$I:$I,TOTAL_MATCHUP!$A47,SWISSW!$J:$J,TOTAL_MATCHUP!AH$1,SWISSW!$F:$F,"Won")+COUNTIFS(SWISSW!$I:$I,TOTAL_MATCHUP!AH$1,SWISSW!$J:$J,TOTAL_MATCHUP!$A47,SWISSW!$F:$F,"Lost")))+((COUNTIFS(SWISSW!$I:$I,TOTAL_MATCHUP!$A47,SWISSW!$J:$J,TOTAL_MATCHUP!AH$1,SWISSW!$F:$F,"Lost")+COUNTIFS(SWISSW!$I:$I,TOTAL_MATCHUP!AH$1,SWISSW!$J:$J,TOTAL_MATCHUP!$A47,SWISSW!$F:$F,"Won"))))*IF(ROW()=COLUMN(),0,1)</f>
        <v>0</v>
      </c>
      <c r="AI47" s="14">
        <f ca="1">(((COUNTIFS(SWISSW!$I:$I,TOTAL_MATCHUP!$A47,SWISSW!$J:$J,TOTAL_MATCHUP!AI$1,SWISSW!$F:$F,"Won")+COUNTIFS(SWISSW!$I:$I,TOTAL_MATCHUP!AI$1,SWISSW!$J:$J,TOTAL_MATCHUP!$A47,SWISSW!$F:$F,"Lost")))+((COUNTIFS(SWISSW!$I:$I,TOTAL_MATCHUP!$A47,SWISSW!$J:$J,TOTAL_MATCHUP!AI$1,SWISSW!$F:$F,"Lost")+COUNTIFS(SWISSW!$I:$I,TOTAL_MATCHUP!AI$1,SWISSW!$J:$J,TOTAL_MATCHUP!$A47,SWISSW!$F:$F,"Won"))))*IF(ROW()=COLUMN(),0,1)</f>
        <v>0</v>
      </c>
      <c r="AJ47" s="14">
        <f ca="1">(((COUNTIFS(SWISSW!$I:$I,TOTAL_MATCHUP!$A47,SWISSW!$J:$J,TOTAL_MATCHUP!AJ$1,SWISSW!$F:$F,"Won")+COUNTIFS(SWISSW!$I:$I,TOTAL_MATCHUP!AJ$1,SWISSW!$J:$J,TOTAL_MATCHUP!$A47,SWISSW!$F:$F,"Lost")))+((COUNTIFS(SWISSW!$I:$I,TOTAL_MATCHUP!$A47,SWISSW!$J:$J,TOTAL_MATCHUP!AJ$1,SWISSW!$F:$F,"Lost")+COUNTIFS(SWISSW!$I:$I,TOTAL_MATCHUP!AJ$1,SWISSW!$J:$J,TOTAL_MATCHUP!$A47,SWISSW!$F:$F,"Won"))))*IF(ROW()=COLUMN(),0,1)</f>
        <v>0</v>
      </c>
      <c r="AK47" s="14">
        <f ca="1">(((COUNTIFS(SWISSW!$I:$I,TOTAL_MATCHUP!$A47,SWISSW!$J:$J,TOTAL_MATCHUP!AK$1,SWISSW!$F:$F,"Won")+COUNTIFS(SWISSW!$I:$I,TOTAL_MATCHUP!AK$1,SWISSW!$J:$J,TOTAL_MATCHUP!$A47,SWISSW!$F:$F,"Lost")))+((COUNTIFS(SWISSW!$I:$I,TOTAL_MATCHUP!$A47,SWISSW!$J:$J,TOTAL_MATCHUP!AK$1,SWISSW!$F:$F,"Lost")+COUNTIFS(SWISSW!$I:$I,TOTAL_MATCHUP!AK$1,SWISSW!$J:$J,TOTAL_MATCHUP!$A47,SWISSW!$F:$F,"Won"))))*IF(ROW()=COLUMN(),0,1)</f>
        <v>0</v>
      </c>
      <c r="AL47" s="14">
        <f ca="1">(((COUNTIFS(SWISSW!$I:$I,TOTAL_MATCHUP!$A47,SWISSW!$J:$J,TOTAL_MATCHUP!AL$1,SWISSW!$F:$F,"Won")+COUNTIFS(SWISSW!$I:$I,TOTAL_MATCHUP!AL$1,SWISSW!$J:$J,TOTAL_MATCHUP!$A47,SWISSW!$F:$F,"Lost")))+((COUNTIFS(SWISSW!$I:$I,TOTAL_MATCHUP!$A47,SWISSW!$J:$J,TOTAL_MATCHUP!AL$1,SWISSW!$F:$F,"Lost")+COUNTIFS(SWISSW!$I:$I,TOTAL_MATCHUP!AL$1,SWISSW!$J:$J,TOTAL_MATCHUP!$A47,SWISSW!$F:$F,"Won"))))*IF(ROW()=COLUMN(),0,1)</f>
        <v>0</v>
      </c>
      <c r="AM47" s="14">
        <f ca="1">(((COUNTIFS(SWISSW!$I:$I,TOTAL_MATCHUP!$A47,SWISSW!$J:$J,TOTAL_MATCHUP!AM$1,SWISSW!$F:$F,"Won")+COUNTIFS(SWISSW!$I:$I,TOTAL_MATCHUP!AM$1,SWISSW!$J:$J,TOTAL_MATCHUP!$A47,SWISSW!$F:$F,"Lost")))+((COUNTIFS(SWISSW!$I:$I,TOTAL_MATCHUP!$A47,SWISSW!$J:$J,TOTAL_MATCHUP!AM$1,SWISSW!$F:$F,"Lost")+COUNTIFS(SWISSW!$I:$I,TOTAL_MATCHUP!AM$1,SWISSW!$J:$J,TOTAL_MATCHUP!$A47,SWISSW!$F:$F,"Won"))))*IF(ROW()=COLUMN(),0,1)</f>
        <v>0</v>
      </c>
      <c r="AN47" s="14">
        <f ca="1">(((COUNTIFS(SWISSW!$I:$I,TOTAL_MATCHUP!$A47,SWISSW!$J:$J,TOTAL_MATCHUP!AN$1,SWISSW!$F:$F,"Won")+COUNTIFS(SWISSW!$I:$I,TOTAL_MATCHUP!AN$1,SWISSW!$J:$J,TOTAL_MATCHUP!$A47,SWISSW!$F:$F,"Lost")))+((COUNTIFS(SWISSW!$I:$I,TOTAL_MATCHUP!$A47,SWISSW!$J:$J,TOTAL_MATCHUP!AN$1,SWISSW!$F:$F,"Lost")+COUNTIFS(SWISSW!$I:$I,TOTAL_MATCHUP!AN$1,SWISSW!$J:$J,TOTAL_MATCHUP!$A47,SWISSW!$F:$F,"Won"))))*IF(ROW()=COLUMN(),0,1)</f>
        <v>1</v>
      </c>
      <c r="AO47" s="14">
        <f ca="1">(((COUNTIFS(SWISSW!$I:$I,TOTAL_MATCHUP!$A47,SWISSW!$J:$J,TOTAL_MATCHUP!AO$1,SWISSW!$F:$F,"Won")+COUNTIFS(SWISSW!$I:$I,TOTAL_MATCHUP!AO$1,SWISSW!$J:$J,TOTAL_MATCHUP!$A47,SWISSW!$F:$F,"Lost")))+((COUNTIFS(SWISSW!$I:$I,TOTAL_MATCHUP!$A47,SWISSW!$J:$J,TOTAL_MATCHUP!AO$1,SWISSW!$F:$F,"Lost")+COUNTIFS(SWISSW!$I:$I,TOTAL_MATCHUP!AO$1,SWISSW!$J:$J,TOTAL_MATCHUP!$A47,SWISSW!$F:$F,"Won"))))*IF(ROW()=COLUMN(),0,1)</f>
        <v>0</v>
      </c>
      <c r="AP47" s="14">
        <f ca="1">(((COUNTIFS(SWISSW!$I:$I,TOTAL_MATCHUP!$A47,SWISSW!$J:$J,TOTAL_MATCHUP!AP$1,SWISSW!$F:$F,"Won")+COUNTIFS(SWISSW!$I:$I,TOTAL_MATCHUP!AP$1,SWISSW!$J:$J,TOTAL_MATCHUP!$A47,SWISSW!$F:$F,"Lost")))+((COUNTIFS(SWISSW!$I:$I,TOTAL_MATCHUP!$A47,SWISSW!$J:$J,TOTAL_MATCHUP!AP$1,SWISSW!$F:$F,"Lost")+COUNTIFS(SWISSW!$I:$I,TOTAL_MATCHUP!AP$1,SWISSW!$J:$J,TOTAL_MATCHUP!$A47,SWISSW!$F:$F,"Won"))))*IF(ROW()=COLUMN(),0,1)</f>
        <v>0</v>
      </c>
      <c r="AQ47" s="14">
        <f ca="1">(((COUNTIFS(SWISSW!$I:$I,TOTAL_MATCHUP!$A47,SWISSW!$J:$J,TOTAL_MATCHUP!AQ$1,SWISSW!$F:$F,"Won")+COUNTIFS(SWISSW!$I:$I,TOTAL_MATCHUP!AQ$1,SWISSW!$J:$J,TOTAL_MATCHUP!$A47,SWISSW!$F:$F,"Lost")))+((COUNTIFS(SWISSW!$I:$I,TOTAL_MATCHUP!$A47,SWISSW!$J:$J,TOTAL_MATCHUP!AQ$1,SWISSW!$F:$F,"Lost")+COUNTIFS(SWISSW!$I:$I,TOTAL_MATCHUP!AQ$1,SWISSW!$J:$J,TOTAL_MATCHUP!$A47,SWISSW!$F:$F,"Won"))))*IF(ROW()=COLUMN(),0,1)</f>
        <v>0</v>
      </c>
      <c r="AR47" s="14">
        <f ca="1">(((COUNTIFS(SWISSW!$I:$I,TOTAL_MATCHUP!$A47,SWISSW!$J:$J,TOTAL_MATCHUP!AR$1,SWISSW!$F:$F,"Won")+COUNTIFS(SWISSW!$I:$I,TOTAL_MATCHUP!AR$1,SWISSW!$J:$J,TOTAL_MATCHUP!$A47,SWISSW!$F:$F,"Lost")))+((COUNTIFS(SWISSW!$I:$I,TOTAL_MATCHUP!$A47,SWISSW!$J:$J,TOTAL_MATCHUP!AR$1,SWISSW!$F:$F,"Lost")+COUNTIFS(SWISSW!$I:$I,TOTAL_MATCHUP!AR$1,SWISSW!$J:$J,TOTAL_MATCHUP!$A47,SWISSW!$F:$F,"Won"))))*IF(ROW()=COLUMN(),0,1)</f>
        <v>0</v>
      </c>
      <c r="AS47" s="14">
        <f ca="1">(((COUNTIFS(SWISSW!$I:$I,TOTAL_MATCHUP!$A47,SWISSW!$J:$J,TOTAL_MATCHUP!AS$1,SWISSW!$F:$F,"Won")+COUNTIFS(SWISSW!$I:$I,TOTAL_MATCHUP!AS$1,SWISSW!$J:$J,TOTAL_MATCHUP!$A47,SWISSW!$F:$F,"Lost")))+((COUNTIFS(SWISSW!$I:$I,TOTAL_MATCHUP!$A47,SWISSW!$J:$J,TOTAL_MATCHUP!AS$1,SWISSW!$F:$F,"Lost")+COUNTIFS(SWISSW!$I:$I,TOTAL_MATCHUP!AS$1,SWISSW!$J:$J,TOTAL_MATCHUP!$A47,SWISSW!$F:$F,"Won"))))*IF(ROW()=COLUMN(),0,1)</f>
        <v>0</v>
      </c>
      <c r="AT47" s="14">
        <f ca="1">(((COUNTIFS(SWISSW!$I:$I,TOTAL_MATCHUP!$A47,SWISSW!$J:$J,TOTAL_MATCHUP!AT$1,SWISSW!$F:$F,"Won")+COUNTIFS(SWISSW!$I:$I,TOTAL_MATCHUP!AT$1,SWISSW!$J:$J,TOTAL_MATCHUP!$A47,SWISSW!$F:$F,"Lost")))+((COUNTIFS(SWISSW!$I:$I,TOTAL_MATCHUP!$A47,SWISSW!$J:$J,TOTAL_MATCHUP!AT$1,SWISSW!$F:$F,"Lost")+COUNTIFS(SWISSW!$I:$I,TOTAL_MATCHUP!AT$1,SWISSW!$J:$J,TOTAL_MATCHUP!$A47,SWISSW!$F:$F,"Won"))))*IF(ROW()=COLUMN(),0,1)</f>
        <v>0</v>
      </c>
      <c r="AU47" s="14">
        <f ca="1">(((COUNTIFS(SWISSW!$I:$I,TOTAL_MATCHUP!$A47,SWISSW!$J:$J,TOTAL_MATCHUP!AU$1,SWISSW!$F:$F,"Won")+COUNTIFS(SWISSW!$I:$I,TOTAL_MATCHUP!AU$1,SWISSW!$J:$J,TOTAL_MATCHUP!$A47,SWISSW!$F:$F,"Lost")))+((COUNTIFS(SWISSW!$I:$I,TOTAL_MATCHUP!$A47,SWISSW!$J:$J,TOTAL_MATCHUP!AU$1,SWISSW!$F:$F,"Lost")+COUNTIFS(SWISSW!$I:$I,TOTAL_MATCHUP!AU$1,SWISSW!$J:$J,TOTAL_MATCHUP!$A47,SWISSW!$F:$F,"Won"))))*IF(ROW()=COLUMN(),0,1)</f>
        <v>0</v>
      </c>
      <c r="AV47" s="14">
        <f ca="1">(((COUNTIFS(SWISSW!$I:$I,TOTAL_MATCHUP!$A47,SWISSW!$J:$J,TOTAL_MATCHUP!AV$1,SWISSW!$F:$F,"Won")+COUNTIFS(SWISSW!$I:$I,TOTAL_MATCHUP!AV$1,SWISSW!$J:$J,TOTAL_MATCHUP!$A47,SWISSW!$F:$F,"Lost")))+((COUNTIFS(SWISSW!$I:$I,TOTAL_MATCHUP!$A47,SWISSW!$J:$J,TOTAL_MATCHUP!AV$1,SWISSW!$F:$F,"Lost")+COUNTIFS(SWISSW!$I:$I,TOTAL_MATCHUP!AV$1,SWISSW!$J:$J,TOTAL_MATCHUP!$A47,SWISSW!$F:$F,"Won"))))*IF(ROW()=COLUMN(),0,1)</f>
        <v>0</v>
      </c>
      <c r="AW47" s="14">
        <f ca="1">(((COUNTIFS(SWISSW!$I:$I,TOTAL_MATCHUP!$A47,SWISSW!$J:$J,TOTAL_MATCHUP!AW$1,SWISSW!$F:$F,"Won")+COUNTIFS(SWISSW!$I:$I,TOTAL_MATCHUP!AW$1,SWISSW!$J:$J,TOTAL_MATCHUP!$A47,SWISSW!$F:$F,"Lost")))+((COUNTIFS(SWISSW!$I:$I,TOTAL_MATCHUP!$A47,SWISSW!$J:$J,TOTAL_MATCHUP!AW$1,SWISSW!$F:$F,"Lost")+COUNTIFS(SWISSW!$I:$I,TOTAL_MATCHUP!AW$1,SWISSW!$J:$J,TOTAL_MATCHUP!$A47,SWISSW!$F:$F,"Won"))))*IF(ROW()=COLUMN(),0,1)</f>
        <v>0</v>
      </c>
      <c r="AX47" s="14">
        <f ca="1">(((COUNTIFS(SWISSW!$I:$I,TOTAL_MATCHUP!$A47,SWISSW!$J:$J,TOTAL_MATCHUP!AX$1,SWISSW!$F:$F,"Won")+COUNTIFS(SWISSW!$I:$I,TOTAL_MATCHUP!AX$1,SWISSW!$J:$J,TOTAL_MATCHUP!$A47,SWISSW!$F:$F,"Lost")))+((COUNTIFS(SWISSW!$I:$I,TOTAL_MATCHUP!$A47,SWISSW!$J:$J,TOTAL_MATCHUP!AX$1,SWISSW!$F:$F,"Lost")+COUNTIFS(SWISSW!$I:$I,TOTAL_MATCHUP!AX$1,SWISSW!$J:$J,TOTAL_MATCHUP!$A47,SWISSW!$F:$F,"Won"))))*IF(ROW()=COLUMN(),0,1)</f>
        <v>1</v>
      </c>
      <c r="AY47" s="14">
        <f ca="1">(((COUNTIFS(SWISSW!$I:$I,TOTAL_MATCHUP!$A47,SWISSW!$J:$J,TOTAL_MATCHUP!AY$1,SWISSW!$F:$F,"Won")+COUNTIFS(SWISSW!$I:$I,TOTAL_MATCHUP!AY$1,SWISSW!$J:$J,TOTAL_MATCHUP!$A47,SWISSW!$F:$F,"Lost")))+((COUNTIFS(SWISSW!$I:$I,TOTAL_MATCHUP!$A47,SWISSW!$J:$J,TOTAL_MATCHUP!AY$1,SWISSW!$F:$F,"Lost")+COUNTIFS(SWISSW!$I:$I,TOTAL_MATCHUP!AY$1,SWISSW!$J:$J,TOTAL_MATCHUP!$A47,SWISSW!$F:$F,"Won"))))*IF(ROW()=COLUMN(),0,1)</f>
        <v>0</v>
      </c>
      <c r="AZ47" s="14">
        <f ca="1">(((COUNTIFS(SWISSW!$I:$I,TOTAL_MATCHUP!$A47,SWISSW!$J:$J,TOTAL_MATCHUP!AZ$1,SWISSW!$F:$F,"Won")+COUNTIFS(SWISSW!$I:$I,TOTAL_MATCHUP!AZ$1,SWISSW!$J:$J,TOTAL_MATCHUP!$A47,SWISSW!$F:$F,"Lost")))+((COUNTIFS(SWISSW!$I:$I,TOTAL_MATCHUP!$A47,SWISSW!$J:$J,TOTAL_MATCHUP!AZ$1,SWISSW!$F:$F,"Lost")+COUNTIFS(SWISSW!$I:$I,TOTAL_MATCHUP!AZ$1,SWISSW!$J:$J,TOTAL_MATCHUP!$A47,SWISSW!$F:$F,"Won"))))*IF(ROW()=COLUMN(),0,1)</f>
        <v>0</v>
      </c>
      <c r="BA47" s="14">
        <f ca="1">(((COUNTIFS(SWISSW!$I:$I,TOTAL_MATCHUP!$A47,SWISSW!$J:$J,TOTAL_MATCHUP!BA$1,SWISSW!$F:$F,"Won")+COUNTIFS(SWISSW!$I:$I,TOTAL_MATCHUP!BA$1,SWISSW!$J:$J,TOTAL_MATCHUP!$A47,SWISSW!$F:$F,"Lost")))+((COUNTIFS(SWISSW!$I:$I,TOTAL_MATCHUP!$A47,SWISSW!$J:$J,TOTAL_MATCHUP!BA$1,SWISSW!$F:$F,"Lost")+COUNTIFS(SWISSW!$I:$I,TOTAL_MATCHUP!BA$1,SWISSW!$J:$J,TOTAL_MATCHUP!$A47,SWISSW!$F:$F,"Won"))))*IF(ROW()=COLUMN(),0,1)</f>
        <v>0</v>
      </c>
      <c r="BB47" s="14">
        <f ca="1">(((COUNTIFS(SWISSW!$I:$I,TOTAL_MATCHUP!$A47,SWISSW!$J:$J,TOTAL_MATCHUP!BB$1,SWISSW!$F:$F,"Won")+COUNTIFS(SWISSW!$I:$I,TOTAL_MATCHUP!BB$1,SWISSW!$J:$J,TOTAL_MATCHUP!$A47,SWISSW!$F:$F,"Lost")))+((COUNTIFS(SWISSW!$I:$I,TOTAL_MATCHUP!$A47,SWISSW!$J:$J,TOTAL_MATCHUP!BB$1,SWISSW!$F:$F,"Lost")+COUNTIFS(SWISSW!$I:$I,TOTAL_MATCHUP!BB$1,SWISSW!$J:$J,TOTAL_MATCHUP!$A47,SWISSW!$F:$F,"Won"))))*IF(ROW()=COLUMN(),0,1)</f>
        <v>0</v>
      </c>
      <c r="BC47" s="14">
        <f ca="1">(((COUNTIFS(SWISSW!$I:$I,TOTAL_MATCHUP!$A47,SWISSW!$J:$J,TOTAL_MATCHUP!BC$1,SWISSW!$F:$F,"Won")+COUNTIFS(SWISSW!$I:$I,TOTAL_MATCHUP!BC$1,SWISSW!$J:$J,TOTAL_MATCHUP!$A47,SWISSW!$F:$F,"Lost")))+((COUNTIFS(SWISSW!$I:$I,TOTAL_MATCHUP!$A47,SWISSW!$J:$J,TOTAL_MATCHUP!BC$1,SWISSW!$F:$F,"Lost")+COUNTIFS(SWISSW!$I:$I,TOTAL_MATCHUP!BC$1,SWISSW!$J:$J,TOTAL_MATCHUP!$A47,SWISSW!$F:$F,"Won"))))*IF(ROW()=COLUMN(),0,1)</f>
        <v>0</v>
      </c>
      <c r="BD47" s="14">
        <f ca="1">(((COUNTIFS(SWISSW!$I:$I,TOTAL_MATCHUP!$A47,SWISSW!$J:$J,TOTAL_MATCHUP!BD$1,SWISSW!$F:$F,"Won")+COUNTIFS(SWISSW!$I:$I,TOTAL_MATCHUP!BD$1,SWISSW!$J:$J,TOTAL_MATCHUP!$A47,SWISSW!$F:$F,"Lost")))+((COUNTIFS(SWISSW!$I:$I,TOTAL_MATCHUP!$A47,SWISSW!$J:$J,TOTAL_MATCHUP!BD$1,SWISSW!$F:$F,"Lost")+COUNTIFS(SWISSW!$I:$I,TOTAL_MATCHUP!BD$1,SWISSW!$J:$J,TOTAL_MATCHUP!$A47,SWISSW!$F:$F,"Won"))))*IF(ROW()=COLUMN(),0,1)</f>
        <v>0</v>
      </c>
      <c r="BE47" s="14">
        <f ca="1">(((COUNTIFS(SWISSW!$I:$I,TOTAL_MATCHUP!$A47,SWISSW!$J:$J,TOTAL_MATCHUP!BE$1,SWISSW!$F:$F,"Won")+COUNTIFS(SWISSW!$I:$I,TOTAL_MATCHUP!BE$1,SWISSW!$J:$J,TOTAL_MATCHUP!$A47,SWISSW!$F:$F,"Lost")))+((COUNTIFS(SWISSW!$I:$I,TOTAL_MATCHUP!$A47,SWISSW!$J:$J,TOTAL_MATCHUP!BE$1,SWISSW!$F:$F,"Lost")+COUNTIFS(SWISSW!$I:$I,TOTAL_MATCHUP!BE$1,SWISSW!$J:$J,TOTAL_MATCHUP!$A47,SWISSW!$F:$F,"Won"))))*IF(ROW()=COLUMN(),0,1)</f>
        <v>0</v>
      </c>
      <c r="BF47" s="14">
        <f ca="1">(((COUNTIFS(SWISSW!$I:$I,TOTAL_MATCHUP!$A47,SWISSW!$J:$J,TOTAL_MATCHUP!BF$1,SWISSW!$F:$F,"Won")+COUNTIFS(SWISSW!$I:$I,TOTAL_MATCHUP!BF$1,SWISSW!$J:$J,TOTAL_MATCHUP!$A47,SWISSW!$F:$F,"Lost")))+((COUNTIFS(SWISSW!$I:$I,TOTAL_MATCHUP!$A47,SWISSW!$J:$J,TOTAL_MATCHUP!BF$1,SWISSW!$F:$F,"Lost")+COUNTIFS(SWISSW!$I:$I,TOTAL_MATCHUP!BF$1,SWISSW!$J:$J,TOTAL_MATCHUP!$A47,SWISSW!$F:$F,"Won"))))*IF(ROW()=COLUMN(),0,1)</f>
        <v>0</v>
      </c>
    </row>
    <row r="48" spans="1:58" ht="55" customHeight="1" x14ac:dyDescent="0.3">
      <c r="A48" s="3" t="str">
        <f ca="1">MATCHUP!A48</f>
        <v>Poison Storm</v>
      </c>
      <c r="B48" s="14">
        <f ca="1">(((COUNTIFS(SWISSW!$I:$I,TOTAL_MATCHUP!$A48,SWISSW!$J:$J,TOTAL_MATCHUP!B$1,SWISSW!$F:$F,"Won")+COUNTIFS(SWISSW!$I:$I,TOTAL_MATCHUP!B$1,SWISSW!$J:$J,TOTAL_MATCHUP!$A48,SWISSW!$F:$F,"Lost")))+((COUNTIFS(SWISSW!$I:$I,TOTAL_MATCHUP!$A48,SWISSW!$J:$J,TOTAL_MATCHUP!B$1,SWISSW!$F:$F,"Lost")+COUNTIFS(SWISSW!$I:$I,TOTAL_MATCHUP!B$1,SWISSW!$J:$J,TOTAL_MATCHUP!$A48,SWISSW!$F:$F,"Won"))))*IF(ROW()=COLUMN(),0,1)</f>
        <v>3</v>
      </c>
      <c r="C48" s="14">
        <f ca="1">(((COUNTIFS(SWISSW!$I:$I,TOTAL_MATCHUP!$A48,SWISSW!$J:$J,TOTAL_MATCHUP!C$1,SWISSW!$F:$F,"Won")+COUNTIFS(SWISSW!$I:$I,TOTAL_MATCHUP!C$1,SWISSW!$J:$J,TOTAL_MATCHUP!$A48,SWISSW!$F:$F,"Lost")))+((COUNTIFS(SWISSW!$I:$I,TOTAL_MATCHUP!$A48,SWISSW!$J:$J,TOTAL_MATCHUP!C$1,SWISSW!$F:$F,"Lost")+COUNTIFS(SWISSW!$I:$I,TOTAL_MATCHUP!C$1,SWISSW!$J:$J,TOTAL_MATCHUP!$A48,SWISSW!$F:$F,"Won"))))*IF(ROW()=COLUMN(),0,1)</f>
        <v>2</v>
      </c>
      <c r="D48" s="14">
        <f ca="1">(((COUNTIFS(SWISSW!$I:$I,TOTAL_MATCHUP!$A48,SWISSW!$J:$J,TOTAL_MATCHUP!D$1,SWISSW!$F:$F,"Won")+COUNTIFS(SWISSW!$I:$I,TOTAL_MATCHUP!D$1,SWISSW!$J:$J,TOTAL_MATCHUP!$A48,SWISSW!$F:$F,"Lost")))+((COUNTIFS(SWISSW!$I:$I,TOTAL_MATCHUP!$A48,SWISSW!$J:$J,TOTAL_MATCHUP!D$1,SWISSW!$F:$F,"Lost")+COUNTIFS(SWISSW!$I:$I,TOTAL_MATCHUP!D$1,SWISSW!$J:$J,TOTAL_MATCHUP!$A48,SWISSW!$F:$F,"Won"))))*IF(ROW()=COLUMN(),0,1)</f>
        <v>1</v>
      </c>
      <c r="E48" s="14">
        <f ca="1">(((COUNTIFS(SWISSW!$I:$I,TOTAL_MATCHUP!$A48,SWISSW!$J:$J,TOTAL_MATCHUP!E$1,SWISSW!$F:$F,"Won")+COUNTIFS(SWISSW!$I:$I,TOTAL_MATCHUP!E$1,SWISSW!$J:$J,TOTAL_MATCHUP!$A48,SWISSW!$F:$F,"Lost")))+((COUNTIFS(SWISSW!$I:$I,TOTAL_MATCHUP!$A48,SWISSW!$J:$J,TOTAL_MATCHUP!E$1,SWISSW!$F:$F,"Lost")+COUNTIFS(SWISSW!$I:$I,TOTAL_MATCHUP!E$1,SWISSW!$J:$J,TOTAL_MATCHUP!$A48,SWISSW!$F:$F,"Won"))))*IF(ROW()=COLUMN(),0,1)</f>
        <v>1</v>
      </c>
      <c r="F48" s="14">
        <f ca="1">(((COUNTIFS(SWISSW!$I:$I,TOTAL_MATCHUP!$A48,SWISSW!$J:$J,TOTAL_MATCHUP!F$1,SWISSW!$F:$F,"Won")+COUNTIFS(SWISSW!$I:$I,TOTAL_MATCHUP!F$1,SWISSW!$J:$J,TOTAL_MATCHUP!$A48,SWISSW!$F:$F,"Lost")))+((COUNTIFS(SWISSW!$I:$I,TOTAL_MATCHUP!$A48,SWISSW!$J:$J,TOTAL_MATCHUP!F$1,SWISSW!$F:$F,"Lost")+COUNTIFS(SWISSW!$I:$I,TOTAL_MATCHUP!F$1,SWISSW!$J:$J,TOTAL_MATCHUP!$A48,SWISSW!$F:$F,"Won"))))*IF(ROW()=COLUMN(),0,1)</f>
        <v>1</v>
      </c>
      <c r="G48" s="14">
        <f ca="1">(((COUNTIFS(SWISSW!$I:$I,TOTAL_MATCHUP!$A48,SWISSW!$J:$J,TOTAL_MATCHUP!G$1,SWISSW!$F:$F,"Won")+COUNTIFS(SWISSW!$I:$I,TOTAL_MATCHUP!G$1,SWISSW!$J:$J,TOTAL_MATCHUP!$A48,SWISSW!$F:$F,"Lost")))+((COUNTIFS(SWISSW!$I:$I,TOTAL_MATCHUP!$A48,SWISSW!$J:$J,TOTAL_MATCHUP!G$1,SWISSW!$F:$F,"Lost")+COUNTIFS(SWISSW!$I:$I,TOTAL_MATCHUP!G$1,SWISSW!$J:$J,TOTAL_MATCHUP!$A48,SWISSW!$F:$F,"Won"))))*IF(ROW()=COLUMN(),0,1)</f>
        <v>0</v>
      </c>
      <c r="H48" s="14">
        <f ca="1">(((COUNTIFS(SWISSW!$I:$I,TOTAL_MATCHUP!$A48,SWISSW!$J:$J,TOTAL_MATCHUP!H$1,SWISSW!$F:$F,"Won")+COUNTIFS(SWISSW!$I:$I,TOTAL_MATCHUP!H$1,SWISSW!$J:$J,TOTAL_MATCHUP!$A48,SWISSW!$F:$F,"Lost")))+((COUNTIFS(SWISSW!$I:$I,TOTAL_MATCHUP!$A48,SWISSW!$J:$J,TOTAL_MATCHUP!H$1,SWISSW!$F:$F,"Lost")+COUNTIFS(SWISSW!$I:$I,TOTAL_MATCHUP!H$1,SWISSW!$J:$J,TOTAL_MATCHUP!$A48,SWISSW!$F:$F,"Won"))))*IF(ROW()=COLUMN(),0,1)</f>
        <v>1</v>
      </c>
      <c r="I48" s="14">
        <f ca="1">(((COUNTIFS(SWISSW!$I:$I,TOTAL_MATCHUP!$A48,SWISSW!$J:$J,TOTAL_MATCHUP!I$1,SWISSW!$F:$F,"Won")+COUNTIFS(SWISSW!$I:$I,TOTAL_MATCHUP!I$1,SWISSW!$J:$J,TOTAL_MATCHUP!$A48,SWISSW!$F:$F,"Lost")))+((COUNTIFS(SWISSW!$I:$I,TOTAL_MATCHUP!$A48,SWISSW!$J:$J,TOTAL_MATCHUP!I$1,SWISSW!$F:$F,"Lost")+COUNTIFS(SWISSW!$I:$I,TOTAL_MATCHUP!I$1,SWISSW!$J:$J,TOTAL_MATCHUP!$A48,SWISSW!$F:$F,"Won"))))*IF(ROW()=COLUMN(),0,1)</f>
        <v>0</v>
      </c>
      <c r="J48" s="14">
        <f ca="1">(((COUNTIFS(SWISSW!$I:$I,TOTAL_MATCHUP!$A48,SWISSW!$J:$J,TOTAL_MATCHUP!J$1,SWISSW!$F:$F,"Won")+COUNTIFS(SWISSW!$I:$I,TOTAL_MATCHUP!J$1,SWISSW!$J:$J,TOTAL_MATCHUP!$A48,SWISSW!$F:$F,"Lost")))+((COUNTIFS(SWISSW!$I:$I,TOTAL_MATCHUP!$A48,SWISSW!$J:$J,TOTAL_MATCHUP!J$1,SWISSW!$F:$F,"Lost")+COUNTIFS(SWISSW!$I:$I,TOTAL_MATCHUP!J$1,SWISSW!$J:$J,TOTAL_MATCHUP!$A48,SWISSW!$F:$F,"Won"))))*IF(ROW()=COLUMN(),0,1)</f>
        <v>1</v>
      </c>
      <c r="K48" s="14">
        <f ca="1">(((COUNTIFS(SWISSW!$I:$I,TOTAL_MATCHUP!$A48,SWISSW!$J:$J,TOTAL_MATCHUP!K$1,SWISSW!$F:$F,"Won")+COUNTIFS(SWISSW!$I:$I,TOTAL_MATCHUP!K$1,SWISSW!$J:$J,TOTAL_MATCHUP!$A48,SWISSW!$F:$F,"Lost")))+((COUNTIFS(SWISSW!$I:$I,TOTAL_MATCHUP!$A48,SWISSW!$J:$J,TOTAL_MATCHUP!K$1,SWISSW!$F:$F,"Lost")+COUNTIFS(SWISSW!$I:$I,TOTAL_MATCHUP!K$1,SWISSW!$J:$J,TOTAL_MATCHUP!$A48,SWISSW!$F:$F,"Won"))))*IF(ROW()=COLUMN(),0,1)</f>
        <v>1</v>
      </c>
      <c r="L48" s="14">
        <f ca="1">(((COUNTIFS(SWISSW!$I:$I,TOTAL_MATCHUP!$A48,SWISSW!$J:$J,TOTAL_MATCHUP!L$1,SWISSW!$F:$F,"Won")+COUNTIFS(SWISSW!$I:$I,TOTAL_MATCHUP!L$1,SWISSW!$J:$J,TOTAL_MATCHUP!$A48,SWISSW!$F:$F,"Lost")))+((COUNTIFS(SWISSW!$I:$I,TOTAL_MATCHUP!$A48,SWISSW!$J:$J,TOTAL_MATCHUP!L$1,SWISSW!$F:$F,"Lost")+COUNTIFS(SWISSW!$I:$I,TOTAL_MATCHUP!L$1,SWISSW!$J:$J,TOTAL_MATCHUP!$A48,SWISSW!$F:$F,"Won"))))*IF(ROW()=COLUMN(),0,1)</f>
        <v>0</v>
      </c>
      <c r="M48" s="14">
        <f ca="1">(((COUNTIFS(SWISSW!$I:$I,TOTAL_MATCHUP!$A48,SWISSW!$J:$J,TOTAL_MATCHUP!M$1,SWISSW!$F:$F,"Won")+COUNTIFS(SWISSW!$I:$I,TOTAL_MATCHUP!M$1,SWISSW!$J:$J,TOTAL_MATCHUP!$A48,SWISSW!$F:$F,"Lost")))+((COUNTIFS(SWISSW!$I:$I,TOTAL_MATCHUP!$A48,SWISSW!$J:$J,TOTAL_MATCHUP!M$1,SWISSW!$F:$F,"Lost")+COUNTIFS(SWISSW!$I:$I,TOTAL_MATCHUP!M$1,SWISSW!$J:$J,TOTAL_MATCHUP!$A48,SWISSW!$F:$F,"Won"))))*IF(ROW()=COLUMN(),0,1)</f>
        <v>1</v>
      </c>
      <c r="N48" s="14">
        <f ca="1">(((COUNTIFS(SWISSW!$I:$I,TOTAL_MATCHUP!$A48,SWISSW!$J:$J,TOTAL_MATCHUP!N$1,SWISSW!$F:$F,"Won")+COUNTIFS(SWISSW!$I:$I,TOTAL_MATCHUP!N$1,SWISSW!$J:$J,TOTAL_MATCHUP!$A48,SWISSW!$F:$F,"Lost")))+((COUNTIFS(SWISSW!$I:$I,TOTAL_MATCHUP!$A48,SWISSW!$J:$J,TOTAL_MATCHUP!N$1,SWISSW!$F:$F,"Lost")+COUNTIFS(SWISSW!$I:$I,TOTAL_MATCHUP!N$1,SWISSW!$J:$J,TOTAL_MATCHUP!$A48,SWISSW!$F:$F,"Won"))))*IF(ROW()=COLUMN(),0,1)</f>
        <v>0</v>
      </c>
      <c r="O48" s="14">
        <f ca="1">(((COUNTIFS(SWISSW!$I:$I,TOTAL_MATCHUP!$A48,SWISSW!$J:$J,TOTAL_MATCHUP!O$1,SWISSW!$F:$F,"Won")+COUNTIFS(SWISSW!$I:$I,TOTAL_MATCHUP!O$1,SWISSW!$J:$J,TOTAL_MATCHUP!$A48,SWISSW!$F:$F,"Lost")))+((COUNTIFS(SWISSW!$I:$I,TOTAL_MATCHUP!$A48,SWISSW!$J:$J,TOTAL_MATCHUP!O$1,SWISSW!$F:$F,"Lost")+COUNTIFS(SWISSW!$I:$I,TOTAL_MATCHUP!O$1,SWISSW!$J:$J,TOTAL_MATCHUP!$A48,SWISSW!$F:$F,"Won"))))*IF(ROW()=COLUMN(),0,1)</f>
        <v>0</v>
      </c>
      <c r="P48" s="14">
        <f ca="1">(((COUNTIFS(SWISSW!$I:$I,TOTAL_MATCHUP!$A48,SWISSW!$J:$J,TOTAL_MATCHUP!P$1,SWISSW!$F:$F,"Won")+COUNTIFS(SWISSW!$I:$I,TOTAL_MATCHUP!P$1,SWISSW!$J:$J,TOTAL_MATCHUP!$A48,SWISSW!$F:$F,"Lost")))+((COUNTIFS(SWISSW!$I:$I,TOTAL_MATCHUP!$A48,SWISSW!$J:$J,TOTAL_MATCHUP!P$1,SWISSW!$F:$F,"Lost")+COUNTIFS(SWISSW!$I:$I,TOTAL_MATCHUP!P$1,SWISSW!$J:$J,TOTAL_MATCHUP!$A48,SWISSW!$F:$F,"Won"))))*IF(ROW()=COLUMN(),0,1)</f>
        <v>1</v>
      </c>
      <c r="Q48" s="14">
        <f ca="1">(((COUNTIFS(SWISSW!$I:$I,TOTAL_MATCHUP!$A48,SWISSW!$J:$J,TOTAL_MATCHUP!Q$1,SWISSW!$F:$F,"Won")+COUNTIFS(SWISSW!$I:$I,TOTAL_MATCHUP!Q$1,SWISSW!$J:$J,TOTAL_MATCHUP!$A48,SWISSW!$F:$F,"Lost")))+((COUNTIFS(SWISSW!$I:$I,TOTAL_MATCHUP!$A48,SWISSW!$J:$J,TOTAL_MATCHUP!Q$1,SWISSW!$F:$F,"Lost")+COUNTIFS(SWISSW!$I:$I,TOTAL_MATCHUP!Q$1,SWISSW!$J:$J,TOTAL_MATCHUP!$A48,SWISSW!$F:$F,"Won"))))*IF(ROW()=COLUMN(),0,1)</f>
        <v>0</v>
      </c>
      <c r="R48" s="14">
        <f ca="1">(((COUNTIFS(SWISSW!$I:$I,TOTAL_MATCHUP!$A48,SWISSW!$J:$J,TOTAL_MATCHUP!R$1,SWISSW!$F:$F,"Won")+COUNTIFS(SWISSW!$I:$I,TOTAL_MATCHUP!R$1,SWISSW!$J:$J,TOTAL_MATCHUP!$A48,SWISSW!$F:$F,"Lost")))+((COUNTIFS(SWISSW!$I:$I,TOTAL_MATCHUP!$A48,SWISSW!$J:$J,TOTAL_MATCHUP!R$1,SWISSW!$F:$F,"Lost")+COUNTIFS(SWISSW!$I:$I,TOTAL_MATCHUP!R$1,SWISSW!$J:$J,TOTAL_MATCHUP!$A48,SWISSW!$F:$F,"Won"))))*IF(ROW()=COLUMN(),0,1)</f>
        <v>0</v>
      </c>
      <c r="S48" s="14">
        <f ca="1">(((COUNTIFS(SWISSW!$I:$I,TOTAL_MATCHUP!$A48,SWISSW!$J:$J,TOTAL_MATCHUP!S$1,SWISSW!$F:$F,"Won")+COUNTIFS(SWISSW!$I:$I,TOTAL_MATCHUP!S$1,SWISSW!$J:$J,TOTAL_MATCHUP!$A48,SWISSW!$F:$F,"Lost")))+((COUNTIFS(SWISSW!$I:$I,TOTAL_MATCHUP!$A48,SWISSW!$J:$J,TOTAL_MATCHUP!S$1,SWISSW!$F:$F,"Lost")+COUNTIFS(SWISSW!$I:$I,TOTAL_MATCHUP!S$1,SWISSW!$J:$J,TOTAL_MATCHUP!$A48,SWISSW!$F:$F,"Won"))))*IF(ROW()=COLUMN(),0,1)</f>
        <v>0</v>
      </c>
      <c r="T48" s="14">
        <f ca="1">(((COUNTIFS(SWISSW!$I:$I,TOTAL_MATCHUP!$A48,SWISSW!$J:$J,TOTAL_MATCHUP!T$1,SWISSW!$F:$F,"Won")+COUNTIFS(SWISSW!$I:$I,TOTAL_MATCHUP!T$1,SWISSW!$J:$J,TOTAL_MATCHUP!$A48,SWISSW!$F:$F,"Lost")))+((COUNTIFS(SWISSW!$I:$I,TOTAL_MATCHUP!$A48,SWISSW!$J:$J,TOTAL_MATCHUP!T$1,SWISSW!$F:$F,"Lost")+COUNTIFS(SWISSW!$I:$I,TOTAL_MATCHUP!T$1,SWISSW!$J:$J,TOTAL_MATCHUP!$A48,SWISSW!$F:$F,"Won"))))*IF(ROW()=COLUMN(),0,1)</f>
        <v>0</v>
      </c>
      <c r="U48" s="14">
        <f ca="1">(((COUNTIFS(SWISSW!$I:$I,TOTAL_MATCHUP!$A48,SWISSW!$J:$J,TOTAL_MATCHUP!U$1,SWISSW!$F:$F,"Won")+COUNTIFS(SWISSW!$I:$I,TOTAL_MATCHUP!U$1,SWISSW!$J:$J,TOTAL_MATCHUP!$A48,SWISSW!$F:$F,"Lost")))+((COUNTIFS(SWISSW!$I:$I,TOTAL_MATCHUP!$A48,SWISSW!$J:$J,TOTAL_MATCHUP!U$1,SWISSW!$F:$F,"Lost")+COUNTIFS(SWISSW!$I:$I,TOTAL_MATCHUP!U$1,SWISSW!$J:$J,TOTAL_MATCHUP!$A48,SWISSW!$F:$F,"Won"))))*IF(ROW()=COLUMN(),0,1)</f>
        <v>0</v>
      </c>
      <c r="V48" s="14">
        <f ca="1">(((COUNTIFS(SWISSW!$I:$I,TOTAL_MATCHUP!$A48,SWISSW!$J:$J,TOTAL_MATCHUP!V$1,SWISSW!$F:$F,"Won")+COUNTIFS(SWISSW!$I:$I,TOTAL_MATCHUP!V$1,SWISSW!$J:$J,TOTAL_MATCHUP!$A48,SWISSW!$F:$F,"Lost")))+((COUNTIFS(SWISSW!$I:$I,TOTAL_MATCHUP!$A48,SWISSW!$J:$J,TOTAL_MATCHUP!V$1,SWISSW!$F:$F,"Lost")+COUNTIFS(SWISSW!$I:$I,TOTAL_MATCHUP!V$1,SWISSW!$J:$J,TOTAL_MATCHUP!$A48,SWISSW!$F:$F,"Won"))))*IF(ROW()=COLUMN(),0,1)</f>
        <v>0</v>
      </c>
      <c r="W48" s="14">
        <f ca="1">(((COUNTIFS(SWISSW!$I:$I,TOTAL_MATCHUP!$A48,SWISSW!$J:$J,TOTAL_MATCHUP!W$1,SWISSW!$F:$F,"Won")+COUNTIFS(SWISSW!$I:$I,TOTAL_MATCHUP!W$1,SWISSW!$J:$J,TOTAL_MATCHUP!$A48,SWISSW!$F:$F,"Lost")))+((COUNTIFS(SWISSW!$I:$I,TOTAL_MATCHUP!$A48,SWISSW!$J:$J,TOTAL_MATCHUP!W$1,SWISSW!$F:$F,"Lost")+COUNTIFS(SWISSW!$I:$I,TOTAL_MATCHUP!W$1,SWISSW!$J:$J,TOTAL_MATCHUP!$A48,SWISSW!$F:$F,"Won"))))*IF(ROW()=COLUMN(),0,1)</f>
        <v>0</v>
      </c>
      <c r="X48" s="14">
        <f ca="1">(((COUNTIFS(SWISSW!$I:$I,TOTAL_MATCHUP!$A48,SWISSW!$J:$J,TOTAL_MATCHUP!X$1,SWISSW!$F:$F,"Won")+COUNTIFS(SWISSW!$I:$I,TOTAL_MATCHUP!X$1,SWISSW!$J:$J,TOTAL_MATCHUP!$A48,SWISSW!$F:$F,"Lost")))+((COUNTIFS(SWISSW!$I:$I,TOTAL_MATCHUP!$A48,SWISSW!$J:$J,TOTAL_MATCHUP!X$1,SWISSW!$F:$F,"Lost")+COUNTIFS(SWISSW!$I:$I,TOTAL_MATCHUP!X$1,SWISSW!$J:$J,TOTAL_MATCHUP!$A48,SWISSW!$F:$F,"Won"))))*IF(ROW()=COLUMN(),0,1)</f>
        <v>0</v>
      </c>
      <c r="Y48" s="14">
        <f ca="1">(((COUNTIFS(SWISSW!$I:$I,TOTAL_MATCHUP!$A48,SWISSW!$J:$J,TOTAL_MATCHUP!Y$1,SWISSW!$F:$F,"Won")+COUNTIFS(SWISSW!$I:$I,TOTAL_MATCHUP!Y$1,SWISSW!$J:$J,TOTAL_MATCHUP!$A48,SWISSW!$F:$F,"Lost")))+((COUNTIFS(SWISSW!$I:$I,TOTAL_MATCHUP!$A48,SWISSW!$J:$J,TOTAL_MATCHUP!Y$1,SWISSW!$F:$F,"Lost")+COUNTIFS(SWISSW!$I:$I,TOTAL_MATCHUP!Y$1,SWISSW!$J:$J,TOTAL_MATCHUP!$A48,SWISSW!$F:$F,"Won"))))*IF(ROW()=COLUMN(),0,1)</f>
        <v>0</v>
      </c>
      <c r="Z48" s="14">
        <f ca="1">(((COUNTIFS(SWISSW!$I:$I,TOTAL_MATCHUP!$A48,SWISSW!$J:$J,TOTAL_MATCHUP!Z$1,SWISSW!$F:$F,"Won")+COUNTIFS(SWISSW!$I:$I,TOTAL_MATCHUP!Z$1,SWISSW!$J:$J,TOTAL_MATCHUP!$A48,SWISSW!$F:$F,"Lost")))+((COUNTIFS(SWISSW!$I:$I,TOTAL_MATCHUP!$A48,SWISSW!$J:$J,TOTAL_MATCHUP!Z$1,SWISSW!$F:$F,"Lost")+COUNTIFS(SWISSW!$I:$I,TOTAL_MATCHUP!Z$1,SWISSW!$J:$J,TOTAL_MATCHUP!$A48,SWISSW!$F:$F,"Won"))))*IF(ROW()=COLUMN(),0,1)</f>
        <v>0</v>
      </c>
      <c r="AA48" s="14">
        <f ca="1">(((COUNTIFS(SWISSW!$I:$I,TOTAL_MATCHUP!$A48,SWISSW!$J:$J,TOTAL_MATCHUP!AA$1,SWISSW!$F:$F,"Won")+COUNTIFS(SWISSW!$I:$I,TOTAL_MATCHUP!AA$1,SWISSW!$J:$J,TOTAL_MATCHUP!$A48,SWISSW!$F:$F,"Lost")))+((COUNTIFS(SWISSW!$I:$I,TOTAL_MATCHUP!$A48,SWISSW!$J:$J,TOTAL_MATCHUP!AA$1,SWISSW!$F:$F,"Lost")+COUNTIFS(SWISSW!$I:$I,TOTAL_MATCHUP!AA$1,SWISSW!$J:$J,TOTAL_MATCHUP!$A48,SWISSW!$F:$F,"Won"))))*IF(ROW()=COLUMN(),0,1)</f>
        <v>0</v>
      </c>
      <c r="AB48" s="14">
        <f ca="1">(((COUNTIFS(SWISSW!$I:$I,TOTAL_MATCHUP!$A48,SWISSW!$J:$J,TOTAL_MATCHUP!AB$1,SWISSW!$F:$F,"Won")+COUNTIFS(SWISSW!$I:$I,TOTAL_MATCHUP!AB$1,SWISSW!$J:$J,TOTAL_MATCHUP!$A48,SWISSW!$F:$F,"Lost")))+((COUNTIFS(SWISSW!$I:$I,TOTAL_MATCHUP!$A48,SWISSW!$J:$J,TOTAL_MATCHUP!AB$1,SWISSW!$F:$F,"Lost")+COUNTIFS(SWISSW!$I:$I,TOTAL_MATCHUP!AB$1,SWISSW!$J:$J,TOTAL_MATCHUP!$A48,SWISSW!$F:$F,"Won"))))*IF(ROW()=COLUMN(),0,1)</f>
        <v>0</v>
      </c>
      <c r="AC48" s="14">
        <f ca="1">(((COUNTIFS(SWISSW!$I:$I,TOTAL_MATCHUP!$A48,SWISSW!$J:$J,TOTAL_MATCHUP!AC$1,SWISSW!$F:$F,"Won")+COUNTIFS(SWISSW!$I:$I,TOTAL_MATCHUP!AC$1,SWISSW!$J:$J,TOTAL_MATCHUP!$A48,SWISSW!$F:$F,"Lost")))+((COUNTIFS(SWISSW!$I:$I,TOTAL_MATCHUP!$A48,SWISSW!$J:$J,TOTAL_MATCHUP!AC$1,SWISSW!$F:$F,"Lost")+COUNTIFS(SWISSW!$I:$I,TOTAL_MATCHUP!AC$1,SWISSW!$J:$J,TOTAL_MATCHUP!$A48,SWISSW!$F:$F,"Won"))))*IF(ROW()=COLUMN(),0,1)</f>
        <v>0</v>
      </c>
      <c r="AD48" s="14">
        <f ca="1">(((COUNTIFS(SWISSW!$I:$I,TOTAL_MATCHUP!$A48,SWISSW!$J:$J,TOTAL_MATCHUP!AD$1,SWISSW!$F:$F,"Won")+COUNTIFS(SWISSW!$I:$I,TOTAL_MATCHUP!AD$1,SWISSW!$J:$J,TOTAL_MATCHUP!$A48,SWISSW!$F:$F,"Lost")))+((COUNTIFS(SWISSW!$I:$I,TOTAL_MATCHUP!$A48,SWISSW!$J:$J,TOTAL_MATCHUP!AD$1,SWISSW!$F:$F,"Lost")+COUNTIFS(SWISSW!$I:$I,TOTAL_MATCHUP!AD$1,SWISSW!$J:$J,TOTAL_MATCHUP!$A48,SWISSW!$F:$F,"Won"))))*IF(ROW()=COLUMN(),0,1)</f>
        <v>0</v>
      </c>
      <c r="AE48" s="14">
        <f ca="1">(((COUNTIFS(SWISSW!$I:$I,TOTAL_MATCHUP!$A48,SWISSW!$J:$J,TOTAL_MATCHUP!AE$1,SWISSW!$F:$F,"Won")+COUNTIFS(SWISSW!$I:$I,TOTAL_MATCHUP!AE$1,SWISSW!$J:$J,TOTAL_MATCHUP!$A48,SWISSW!$F:$F,"Lost")))+((COUNTIFS(SWISSW!$I:$I,TOTAL_MATCHUP!$A48,SWISSW!$J:$J,TOTAL_MATCHUP!AE$1,SWISSW!$F:$F,"Lost")+COUNTIFS(SWISSW!$I:$I,TOTAL_MATCHUP!AE$1,SWISSW!$J:$J,TOTAL_MATCHUP!$A48,SWISSW!$F:$F,"Won"))))*IF(ROW()=COLUMN(),0,1)</f>
        <v>0</v>
      </c>
      <c r="AF48" s="14">
        <f ca="1">(((COUNTIFS(SWISSW!$I:$I,TOTAL_MATCHUP!$A48,SWISSW!$J:$J,TOTAL_MATCHUP!AF$1,SWISSW!$F:$F,"Won")+COUNTIFS(SWISSW!$I:$I,TOTAL_MATCHUP!AF$1,SWISSW!$J:$J,TOTAL_MATCHUP!$A48,SWISSW!$F:$F,"Lost")))+((COUNTIFS(SWISSW!$I:$I,TOTAL_MATCHUP!$A48,SWISSW!$J:$J,TOTAL_MATCHUP!AF$1,SWISSW!$F:$F,"Lost")+COUNTIFS(SWISSW!$I:$I,TOTAL_MATCHUP!AF$1,SWISSW!$J:$J,TOTAL_MATCHUP!$A48,SWISSW!$F:$F,"Won"))))*IF(ROW()=COLUMN(),0,1)</f>
        <v>0</v>
      </c>
      <c r="AG48" s="14">
        <f ca="1">(((COUNTIFS(SWISSW!$I:$I,TOTAL_MATCHUP!$A48,SWISSW!$J:$J,TOTAL_MATCHUP!AG$1,SWISSW!$F:$F,"Won")+COUNTIFS(SWISSW!$I:$I,TOTAL_MATCHUP!AG$1,SWISSW!$J:$J,TOTAL_MATCHUP!$A48,SWISSW!$F:$F,"Lost")))+((COUNTIFS(SWISSW!$I:$I,TOTAL_MATCHUP!$A48,SWISSW!$J:$J,TOTAL_MATCHUP!AG$1,SWISSW!$F:$F,"Lost")+COUNTIFS(SWISSW!$I:$I,TOTAL_MATCHUP!AG$1,SWISSW!$J:$J,TOTAL_MATCHUP!$A48,SWISSW!$F:$F,"Won"))))*IF(ROW()=COLUMN(),0,1)</f>
        <v>0</v>
      </c>
      <c r="AH48" s="14">
        <f ca="1">(((COUNTIFS(SWISSW!$I:$I,TOTAL_MATCHUP!$A48,SWISSW!$J:$J,TOTAL_MATCHUP!AH$1,SWISSW!$F:$F,"Won")+COUNTIFS(SWISSW!$I:$I,TOTAL_MATCHUP!AH$1,SWISSW!$J:$J,TOTAL_MATCHUP!$A48,SWISSW!$F:$F,"Lost")))+((COUNTIFS(SWISSW!$I:$I,TOTAL_MATCHUP!$A48,SWISSW!$J:$J,TOTAL_MATCHUP!AH$1,SWISSW!$F:$F,"Lost")+COUNTIFS(SWISSW!$I:$I,TOTAL_MATCHUP!AH$1,SWISSW!$J:$J,TOTAL_MATCHUP!$A48,SWISSW!$F:$F,"Won"))))*IF(ROW()=COLUMN(),0,1)</f>
        <v>1</v>
      </c>
      <c r="AI48" s="14">
        <f ca="1">(((COUNTIFS(SWISSW!$I:$I,TOTAL_MATCHUP!$A48,SWISSW!$J:$J,TOTAL_MATCHUP!AI$1,SWISSW!$F:$F,"Won")+COUNTIFS(SWISSW!$I:$I,TOTAL_MATCHUP!AI$1,SWISSW!$J:$J,TOTAL_MATCHUP!$A48,SWISSW!$F:$F,"Lost")))+((COUNTIFS(SWISSW!$I:$I,TOTAL_MATCHUP!$A48,SWISSW!$J:$J,TOTAL_MATCHUP!AI$1,SWISSW!$F:$F,"Lost")+COUNTIFS(SWISSW!$I:$I,TOTAL_MATCHUP!AI$1,SWISSW!$J:$J,TOTAL_MATCHUP!$A48,SWISSW!$F:$F,"Won"))))*IF(ROW()=COLUMN(),0,1)</f>
        <v>0</v>
      </c>
      <c r="AJ48" s="14">
        <f ca="1">(((COUNTIFS(SWISSW!$I:$I,TOTAL_MATCHUP!$A48,SWISSW!$J:$J,TOTAL_MATCHUP!AJ$1,SWISSW!$F:$F,"Won")+COUNTIFS(SWISSW!$I:$I,TOTAL_MATCHUP!AJ$1,SWISSW!$J:$J,TOTAL_MATCHUP!$A48,SWISSW!$F:$F,"Lost")))+((COUNTIFS(SWISSW!$I:$I,TOTAL_MATCHUP!$A48,SWISSW!$J:$J,TOTAL_MATCHUP!AJ$1,SWISSW!$F:$F,"Lost")+COUNTIFS(SWISSW!$I:$I,TOTAL_MATCHUP!AJ$1,SWISSW!$J:$J,TOTAL_MATCHUP!$A48,SWISSW!$F:$F,"Won"))))*IF(ROW()=COLUMN(),0,1)</f>
        <v>0</v>
      </c>
      <c r="AK48" s="14">
        <f ca="1">(((COUNTIFS(SWISSW!$I:$I,TOTAL_MATCHUP!$A48,SWISSW!$J:$J,TOTAL_MATCHUP!AK$1,SWISSW!$F:$F,"Won")+COUNTIFS(SWISSW!$I:$I,TOTAL_MATCHUP!AK$1,SWISSW!$J:$J,TOTAL_MATCHUP!$A48,SWISSW!$F:$F,"Lost")))+((COUNTIFS(SWISSW!$I:$I,TOTAL_MATCHUP!$A48,SWISSW!$J:$J,TOTAL_MATCHUP!AK$1,SWISSW!$F:$F,"Lost")+COUNTIFS(SWISSW!$I:$I,TOTAL_MATCHUP!AK$1,SWISSW!$J:$J,TOTAL_MATCHUP!$A48,SWISSW!$F:$F,"Won"))))*IF(ROW()=COLUMN(),0,1)</f>
        <v>0</v>
      </c>
      <c r="AL48" s="14">
        <f ca="1">(((COUNTIFS(SWISSW!$I:$I,TOTAL_MATCHUP!$A48,SWISSW!$J:$J,TOTAL_MATCHUP!AL$1,SWISSW!$F:$F,"Won")+COUNTIFS(SWISSW!$I:$I,TOTAL_MATCHUP!AL$1,SWISSW!$J:$J,TOTAL_MATCHUP!$A48,SWISSW!$F:$F,"Lost")))+((COUNTIFS(SWISSW!$I:$I,TOTAL_MATCHUP!$A48,SWISSW!$J:$J,TOTAL_MATCHUP!AL$1,SWISSW!$F:$F,"Lost")+COUNTIFS(SWISSW!$I:$I,TOTAL_MATCHUP!AL$1,SWISSW!$J:$J,TOTAL_MATCHUP!$A48,SWISSW!$F:$F,"Won"))))*IF(ROW()=COLUMN(),0,1)</f>
        <v>0</v>
      </c>
      <c r="AM48" s="14">
        <f ca="1">(((COUNTIFS(SWISSW!$I:$I,TOTAL_MATCHUP!$A48,SWISSW!$J:$J,TOTAL_MATCHUP!AM$1,SWISSW!$F:$F,"Won")+COUNTIFS(SWISSW!$I:$I,TOTAL_MATCHUP!AM$1,SWISSW!$J:$J,TOTAL_MATCHUP!$A48,SWISSW!$F:$F,"Lost")))+((COUNTIFS(SWISSW!$I:$I,TOTAL_MATCHUP!$A48,SWISSW!$J:$J,TOTAL_MATCHUP!AM$1,SWISSW!$F:$F,"Lost")+COUNTIFS(SWISSW!$I:$I,TOTAL_MATCHUP!AM$1,SWISSW!$J:$J,TOTAL_MATCHUP!$A48,SWISSW!$F:$F,"Won"))))*IF(ROW()=COLUMN(),0,1)</f>
        <v>0</v>
      </c>
      <c r="AN48" s="14">
        <f ca="1">(((COUNTIFS(SWISSW!$I:$I,TOTAL_MATCHUP!$A48,SWISSW!$J:$J,TOTAL_MATCHUP!AN$1,SWISSW!$F:$F,"Won")+COUNTIFS(SWISSW!$I:$I,TOTAL_MATCHUP!AN$1,SWISSW!$J:$J,TOTAL_MATCHUP!$A48,SWISSW!$F:$F,"Lost")))+((COUNTIFS(SWISSW!$I:$I,TOTAL_MATCHUP!$A48,SWISSW!$J:$J,TOTAL_MATCHUP!AN$1,SWISSW!$F:$F,"Lost")+COUNTIFS(SWISSW!$I:$I,TOTAL_MATCHUP!AN$1,SWISSW!$J:$J,TOTAL_MATCHUP!$A48,SWISSW!$F:$F,"Won"))))*IF(ROW()=COLUMN(),0,1)</f>
        <v>0</v>
      </c>
      <c r="AO48" s="14">
        <f ca="1">(((COUNTIFS(SWISSW!$I:$I,TOTAL_MATCHUP!$A48,SWISSW!$J:$J,TOTAL_MATCHUP!AO$1,SWISSW!$F:$F,"Won")+COUNTIFS(SWISSW!$I:$I,TOTAL_MATCHUP!AO$1,SWISSW!$J:$J,TOTAL_MATCHUP!$A48,SWISSW!$F:$F,"Lost")))+((COUNTIFS(SWISSW!$I:$I,TOTAL_MATCHUP!$A48,SWISSW!$J:$J,TOTAL_MATCHUP!AO$1,SWISSW!$F:$F,"Lost")+COUNTIFS(SWISSW!$I:$I,TOTAL_MATCHUP!AO$1,SWISSW!$J:$J,TOTAL_MATCHUP!$A48,SWISSW!$F:$F,"Won"))))*IF(ROW()=COLUMN(),0,1)</f>
        <v>1</v>
      </c>
      <c r="AP48" s="14">
        <f ca="1">(((COUNTIFS(SWISSW!$I:$I,TOTAL_MATCHUP!$A48,SWISSW!$J:$J,TOTAL_MATCHUP!AP$1,SWISSW!$F:$F,"Won")+COUNTIFS(SWISSW!$I:$I,TOTAL_MATCHUP!AP$1,SWISSW!$J:$J,TOTAL_MATCHUP!$A48,SWISSW!$F:$F,"Lost")))+((COUNTIFS(SWISSW!$I:$I,TOTAL_MATCHUP!$A48,SWISSW!$J:$J,TOTAL_MATCHUP!AP$1,SWISSW!$F:$F,"Lost")+COUNTIFS(SWISSW!$I:$I,TOTAL_MATCHUP!AP$1,SWISSW!$J:$J,TOTAL_MATCHUP!$A48,SWISSW!$F:$F,"Won"))))*IF(ROW()=COLUMN(),0,1)</f>
        <v>0</v>
      </c>
      <c r="AQ48" s="14">
        <f ca="1">(((COUNTIFS(SWISSW!$I:$I,TOTAL_MATCHUP!$A48,SWISSW!$J:$J,TOTAL_MATCHUP!AQ$1,SWISSW!$F:$F,"Won")+COUNTIFS(SWISSW!$I:$I,TOTAL_MATCHUP!AQ$1,SWISSW!$J:$J,TOTAL_MATCHUP!$A48,SWISSW!$F:$F,"Lost")))+((COUNTIFS(SWISSW!$I:$I,TOTAL_MATCHUP!$A48,SWISSW!$J:$J,TOTAL_MATCHUP!AQ$1,SWISSW!$F:$F,"Lost")+COUNTIFS(SWISSW!$I:$I,TOTAL_MATCHUP!AQ$1,SWISSW!$J:$J,TOTAL_MATCHUP!$A48,SWISSW!$F:$F,"Won"))))*IF(ROW()=COLUMN(),0,1)</f>
        <v>0</v>
      </c>
      <c r="AR48" s="14">
        <f ca="1">(((COUNTIFS(SWISSW!$I:$I,TOTAL_MATCHUP!$A48,SWISSW!$J:$J,TOTAL_MATCHUP!AR$1,SWISSW!$F:$F,"Won")+COUNTIFS(SWISSW!$I:$I,TOTAL_MATCHUP!AR$1,SWISSW!$J:$J,TOTAL_MATCHUP!$A48,SWISSW!$F:$F,"Lost")))+((COUNTIFS(SWISSW!$I:$I,TOTAL_MATCHUP!$A48,SWISSW!$J:$J,TOTAL_MATCHUP!AR$1,SWISSW!$F:$F,"Lost")+COUNTIFS(SWISSW!$I:$I,TOTAL_MATCHUP!AR$1,SWISSW!$J:$J,TOTAL_MATCHUP!$A48,SWISSW!$F:$F,"Won"))))*IF(ROW()=COLUMN(),0,1)</f>
        <v>0</v>
      </c>
      <c r="AS48" s="14">
        <f ca="1">(((COUNTIFS(SWISSW!$I:$I,TOTAL_MATCHUP!$A48,SWISSW!$J:$J,TOTAL_MATCHUP!AS$1,SWISSW!$F:$F,"Won")+COUNTIFS(SWISSW!$I:$I,TOTAL_MATCHUP!AS$1,SWISSW!$J:$J,TOTAL_MATCHUP!$A48,SWISSW!$F:$F,"Lost")))+((COUNTIFS(SWISSW!$I:$I,TOTAL_MATCHUP!$A48,SWISSW!$J:$J,TOTAL_MATCHUP!AS$1,SWISSW!$F:$F,"Lost")+COUNTIFS(SWISSW!$I:$I,TOTAL_MATCHUP!AS$1,SWISSW!$J:$J,TOTAL_MATCHUP!$A48,SWISSW!$F:$F,"Won"))))*IF(ROW()=COLUMN(),0,1)</f>
        <v>0</v>
      </c>
      <c r="AT48" s="14">
        <f ca="1">(((COUNTIFS(SWISSW!$I:$I,TOTAL_MATCHUP!$A48,SWISSW!$J:$J,TOTAL_MATCHUP!AT$1,SWISSW!$F:$F,"Won")+COUNTIFS(SWISSW!$I:$I,TOTAL_MATCHUP!AT$1,SWISSW!$J:$J,TOTAL_MATCHUP!$A48,SWISSW!$F:$F,"Lost")))+((COUNTIFS(SWISSW!$I:$I,TOTAL_MATCHUP!$A48,SWISSW!$J:$J,TOTAL_MATCHUP!AT$1,SWISSW!$F:$F,"Lost")+COUNTIFS(SWISSW!$I:$I,TOTAL_MATCHUP!AT$1,SWISSW!$J:$J,TOTAL_MATCHUP!$A48,SWISSW!$F:$F,"Won"))))*IF(ROW()=COLUMN(),0,1)</f>
        <v>0</v>
      </c>
      <c r="AU48" s="14">
        <f ca="1">(((COUNTIFS(SWISSW!$I:$I,TOTAL_MATCHUP!$A48,SWISSW!$J:$J,TOTAL_MATCHUP!AU$1,SWISSW!$F:$F,"Won")+COUNTIFS(SWISSW!$I:$I,TOTAL_MATCHUP!AU$1,SWISSW!$J:$J,TOTAL_MATCHUP!$A48,SWISSW!$F:$F,"Lost")))+((COUNTIFS(SWISSW!$I:$I,TOTAL_MATCHUP!$A48,SWISSW!$J:$J,TOTAL_MATCHUP!AU$1,SWISSW!$F:$F,"Lost")+COUNTIFS(SWISSW!$I:$I,TOTAL_MATCHUP!AU$1,SWISSW!$J:$J,TOTAL_MATCHUP!$A48,SWISSW!$F:$F,"Won"))))*IF(ROW()=COLUMN(),0,1)</f>
        <v>0</v>
      </c>
      <c r="AV48" s="14">
        <f ca="1">(((COUNTIFS(SWISSW!$I:$I,TOTAL_MATCHUP!$A48,SWISSW!$J:$J,TOTAL_MATCHUP!AV$1,SWISSW!$F:$F,"Won")+COUNTIFS(SWISSW!$I:$I,TOTAL_MATCHUP!AV$1,SWISSW!$J:$J,TOTAL_MATCHUP!$A48,SWISSW!$F:$F,"Lost")))+((COUNTIFS(SWISSW!$I:$I,TOTAL_MATCHUP!$A48,SWISSW!$J:$J,TOTAL_MATCHUP!AV$1,SWISSW!$F:$F,"Lost")+COUNTIFS(SWISSW!$I:$I,TOTAL_MATCHUP!AV$1,SWISSW!$J:$J,TOTAL_MATCHUP!$A48,SWISSW!$F:$F,"Won"))))*IF(ROW()=COLUMN(),0,1)</f>
        <v>0</v>
      </c>
      <c r="AW48" s="14">
        <f ca="1">(((COUNTIFS(SWISSW!$I:$I,TOTAL_MATCHUP!$A48,SWISSW!$J:$J,TOTAL_MATCHUP!AW$1,SWISSW!$F:$F,"Won")+COUNTIFS(SWISSW!$I:$I,TOTAL_MATCHUP!AW$1,SWISSW!$J:$J,TOTAL_MATCHUP!$A48,SWISSW!$F:$F,"Lost")))+((COUNTIFS(SWISSW!$I:$I,TOTAL_MATCHUP!$A48,SWISSW!$J:$J,TOTAL_MATCHUP!AW$1,SWISSW!$F:$F,"Lost")+COUNTIFS(SWISSW!$I:$I,TOTAL_MATCHUP!AW$1,SWISSW!$J:$J,TOTAL_MATCHUP!$A48,SWISSW!$F:$F,"Won"))))*IF(ROW()=COLUMN(),0,1)</f>
        <v>0</v>
      </c>
      <c r="AX48" s="14">
        <f ca="1">(((COUNTIFS(SWISSW!$I:$I,TOTAL_MATCHUP!$A48,SWISSW!$J:$J,TOTAL_MATCHUP!AX$1,SWISSW!$F:$F,"Won")+COUNTIFS(SWISSW!$I:$I,TOTAL_MATCHUP!AX$1,SWISSW!$J:$J,TOTAL_MATCHUP!$A48,SWISSW!$F:$F,"Lost")))+((COUNTIFS(SWISSW!$I:$I,TOTAL_MATCHUP!$A48,SWISSW!$J:$J,TOTAL_MATCHUP!AX$1,SWISSW!$F:$F,"Lost")+COUNTIFS(SWISSW!$I:$I,TOTAL_MATCHUP!AX$1,SWISSW!$J:$J,TOTAL_MATCHUP!$A48,SWISSW!$F:$F,"Won"))))*IF(ROW()=COLUMN(),0,1)</f>
        <v>0</v>
      </c>
      <c r="AY48" s="14">
        <f ca="1">(((COUNTIFS(SWISSW!$I:$I,TOTAL_MATCHUP!$A48,SWISSW!$J:$J,TOTAL_MATCHUP!AY$1,SWISSW!$F:$F,"Won")+COUNTIFS(SWISSW!$I:$I,TOTAL_MATCHUP!AY$1,SWISSW!$J:$J,TOTAL_MATCHUP!$A48,SWISSW!$F:$F,"Lost")))+((COUNTIFS(SWISSW!$I:$I,TOTAL_MATCHUP!$A48,SWISSW!$J:$J,TOTAL_MATCHUP!AY$1,SWISSW!$F:$F,"Lost")+COUNTIFS(SWISSW!$I:$I,TOTAL_MATCHUP!AY$1,SWISSW!$J:$J,TOTAL_MATCHUP!$A48,SWISSW!$F:$F,"Won"))))*IF(ROW()=COLUMN(),0,1)</f>
        <v>0</v>
      </c>
      <c r="AZ48" s="14">
        <f ca="1">(((COUNTIFS(SWISSW!$I:$I,TOTAL_MATCHUP!$A48,SWISSW!$J:$J,TOTAL_MATCHUP!AZ$1,SWISSW!$F:$F,"Won")+COUNTIFS(SWISSW!$I:$I,TOTAL_MATCHUP!AZ$1,SWISSW!$J:$J,TOTAL_MATCHUP!$A48,SWISSW!$F:$F,"Lost")))+((COUNTIFS(SWISSW!$I:$I,TOTAL_MATCHUP!$A48,SWISSW!$J:$J,TOTAL_MATCHUP!AZ$1,SWISSW!$F:$F,"Lost")+COUNTIFS(SWISSW!$I:$I,TOTAL_MATCHUP!AZ$1,SWISSW!$J:$J,TOTAL_MATCHUP!$A48,SWISSW!$F:$F,"Won"))))*IF(ROW()=COLUMN(),0,1)</f>
        <v>0</v>
      </c>
      <c r="BA48" s="14">
        <f ca="1">(((COUNTIFS(SWISSW!$I:$I,TOTAL_MATCHUP!$A48,SWISSW!$J:$J,TOTAL_MATCHUP!BA$1,SWISSW!$F:$F,"Won")+COUNTIFS(SWISSW!$I:$I,TOTAL_MATCHUP!BA$1,SWISSW!$J:$J,TOTAL_MATCHUP!$A48,SWISSW!$F:$F,"Lost")))+((COUNTIFS(SWISSW!$I:$I,TOTAL_MATCHUP!$A48,SWISSW!$J:$J,TOTAL_MATCHUP!BA$1,SWISSW!$F:$F,"Lost")+COUNTIFS(SWISSW!$I:$I,TOTAL_MATCHUP!BA$1,SWISSW!$J:$J,TOTAL_MATCHUP!$A48,SWISSW!$F:$F,"Won"))))*IF(ROW()=COLUMN(),0,1)</f>
        <v>0</v>
      </c>
      <c r="BB48" s="14">
        <f ca="1">(((COUNTIFS(SWISSW!$I:$I,TOTAL_MATCHUP!$A48,SWISSW!$J:$J,TOTAL_MATCHUP!BB$1,SWISSW!$F:$F,"Won")+COUNTIFS(SWISSW!$I:$I,TOTAL_MATCHUP!BB$1,SWISSW!$J:$J,TOTAL_MATCHUP!$A48,SWISSW!$F:$F,"Lost")))+((COUNTIFS(SWISSW!$I:$I,TOTAL_MATCHUP!$A48,SWISSW!$J:$J,TOTAL_MATCHUP!BB$1,SWISSW!$F:$F,"Lost")+COUNTIFS(SWISSW!$I:$I,TOTAL_MATCHUP!BB$1,SWISSW!$J:$J,TOTAL_MATCHUP!$A48,SWISSW!$F:$F,"Won"))))*IF(ROW()=COLUMN(),0,1)</f>
        <v>0</v>
      </c>
      <c r="BC48" s="14">
        <f ca="1">(((COUNTIFS(SWISSW!$I:$I,TOTAL_MATCHUP!$A48,SWISSW!$J:$J,TOTAL_MATCHUP!BC$1,SWISSW!$F:$F,"Won")+COUNTIFS(SWISSW!$I:$I,TOTAL_MATCHUP!BC$1,SWISSW!$J:$J,TOTAL_MATCHUP!$A48,SWISSW!$F:$F,"Lost")))+((COUNTIFS(SWISSW!$I:$I,TOTAL_MATCHUP!$A48,SWISSW!$J:$J,TOTAL_MATCHUP!BC$1,SWISSW!$F:$F,"Lost")+COUNTIFS(SWISSW!$I:$I,TOTAL_MATCHUP!BC$1,SWISSW!$J:$J,TOTAL_MATCHUP!$A48,SWISSW!$F:$F,"Won"))))*IF(ROW()=COLUMN(),0,1)</f>
        <v>0</v>
      </c>
      <c r="BD48" s="14">
        <f ca="1">(((COUNTIFS(SWISSW!$I:$I,TOTAL_MATCHUP!$A48,SWISSW!$J:$J,TOTAL_MATCHUP!BD$1,SWISSW!$F:$F,"Won")+COUNTIFS(SWISSW!$I:$I,TOTAL_MATCHUP!BD$1,SWISSW!$J:$J,TOTAL_MATCHUP!$A48,SWISSW!$F:$F,"Lost")))+((COUNTIFS(SWISSW!$I:$I,TOTAL_MATCHUP!$A48,SWISSW!$J:$J,TOTAL_MATCHUP!BD$1,SWISSW!$F:$F,"Lost")+COUNTIFS(SWISSW!$I:$I,TOTAL_MATCHUP!BD$1,SWISSW!$J:$J,TOTAL_MATCHUP!$A48,SWISSW!$F:$F,"Won"))))*IF(ROW()=COLUMN(),0,1)</f>
        <v>0</v>
      </c>
      <c r="BE48" s="14">
        <f ca="1">(((COUNTIFS(SWISSW!$I:$I,TOTAL_MATCHUP!$A48,SWISSW!$J:$J,TOTAL_MATCHUP!BE$1,SWISSW!$F:$F,"Won")+COUNTIFS(SWISSW!$I:$I,TOTAL_MATCHUP!BE$1,SWISSW!$J:$J,TOTAL_MATCHUP!$A48,SWISSW!$F:$F,"Lost")))+((COUNTIFS(SWISSW!$I:$I,TOTAL_MATCHUP!$A48,SWISSW!$J:$J,TOTAL_MATCHUP!BE$1,SWISSW!$F:$F,"Lost")+COUNTIFS(SWISSW!$I:$I,TOTAL_MATCHUP!BE$1,SWISSW!$J:$J,TOTAL_MATCHUP!$A48,SWISSW!$F:$F,"Won"))))*IF(ROW()=COLUMN(),0,1)</f>
        <v>0</v>
      </c>
      <c r="BF48" s="14">
        <f ca="1">(((COUNTIFS(SWISSW!$I:$I,TOTAL_MATCHUP!$A48,SWISSW!$J:$J,TOTAL_MATCHUP!BF$1,SWISSW!$F:$F,"Won")+COUNTIFS(SWISSW!$I:$I,TOTAL_MATCHUP!BF$1,SWISSW!$J:$J,TOTAL_MATCHUP!$A48,SWISSW!$F:$F,"Lost")))+((COUNTIFS(SWISSW!$I:$I,TOTAL_MATCHUP!$A48,SWISSW!$J:$J,TOTAL_MATCHUP!BF$1,SWISSW!$F:$F,"Lost")+COUNTIFS(SWISSW!$I:$I,TOTAL_MATCHUP!BF$1,SWISSW!$J:$J,TOTAL_MATCHUP!$A48,SWISSW!$F:$F,"Won"))))*IF(ROW()=COLUMN(),0,1)</f>
        <v>0</v>
      </c>
    </row>
    <row r="49" spans="1:58" ht="55" customHeight="1" x14ac:dyDescent="0.3">
      <c r="A49" s="3" t="str">
        <f ca="1">MATCHUP!A49</f>
        <v>Simic Fog</v>
      </c>
      <c r="B49" s="14">
        <f ca="1">(((COUNTIFS(SWISSW!$I:$I,TOTAL_MATCHUP!$A49,SWISSW!$J:$J,TOTAL_MATCHUP!B$1,SWISSW!$F:$F,"Won")+COUNTIFS(SWISSW!$I:$I,TOTAL_MATCHUP!B$1,SWISSW!$J:$J,TOTAL_MATCHUP!$A49,SWISSW!$F:$F,"Lost")))+((COUNTIFS(SWISSW!$I:$I,TOTAL_MATCHUP!$A49,SWISSW!$J:$J,TOTAL_MATCHUP!B$1,SWISSW!$F:$F,"Lost")+COUNTIFS(SWISSW!$I:$I,TOTAL_MATCHUP!B$1,SWISSW!$J:$J,TOTAL_MATCHUP!$A49,SWISSW!$F:$F,"Won"))))*IF(ROW()=COLUMN(),0,1)</f>
        <v>2</v>
      </c>
      <c r="C49" s="14">
        <f ca="1">(((COUNTIFS(SWISSW!$I:$I,TOTAL_MATCHUP!$A49,SWISSW!$J:$J,TOTAL_MATCHUP!C$1,SWISSW!$F:$F,"Won")+COUNTIFS(SWISSW!$I:$I,TOTAL_MATCHUP!C$1,SWISSW!$J:$J,TOTAL_MATCHUP!$A49,SWISSW!$F:$F,"Lost")))+((COUNTIFS(SWISSW!$I:$I,TOTAL_MATCHUP!$A49,SWISSW!$J:$J,TOTAL_MATCHUP!C$1,SWISSW!$F:$F,"Lost")+COUNTIFS(SWISSW!$I:$I,TOTAL_MATCHUP!C$1,SWISSW!$J:$J,TOTAL_MATCHUP!$A49,SWISSW!$F:$F,"Won"))))*IF(ROW()=COLUMN(),0,1)</f>
        <v>0</v>
      </c>
      <c r="D49" s="14">
        <f ca="1">(((COUNTIFS(SWISSW!$I:$I,TOTAL_MATCHUP!$A49,SWISSW!$J:$J,TOTAL_MATCHUP!D$1,SWISSW!$F:$F,"Won")+COUNTIFS(SWISSW!$I:$I,TOTAL_MATCHUP!D$1,SWISSW!$J:$J,TOTAL_MATCHUP!$A49,SWISSW!$F:$F,"Lost")))+((COUNTIFS(SWISSW!$I:$I,TOTAL_MATCHUP!$A49,SWISSW!$J:$J,TOTAL_MATCHUP!D$1,SWISSW!$F:$F,"Lost")+COUNTIFS(SWISSW!$I:$I,TOTAL_MATCHUP!D$1,SWISSW!$J:$J,TOTAL_MATCHUP!$A49,SWISSW!$F:$F,"Won"))))*IF(ROW()=COLUMN(),0,1)</f>
        <v>0</v>
      </c>
      <c r="E49" s="14">
        <f ca="1">(((COUNTIFS(SWISSW!$I:$I,TOTAL_MATCHUP!$A49,SWISSW!$J:$J,TOTAL_MATCHUP!E$1,SWISSW!$F:$F,"Won")+COUNTIFS(SWISSW!$I:$I,TOTAL_MATCHUP!E$1,SWISSW!$J:$J,TOTAL_MATCHUP!$A49,SWISSW!$F:$F,"Lost")))+((COUNTIFS(SWISSW!$I:$I,TOTAL_MATCHUP!$A49,SWISSW!$J:$J,TOTAL_MATCHUP!E$1,SWISSW!$F:$F,"Lost")+COUNTIFS(SWISSW!$I:$I,TOTAL_MATCHUP!E$1,SWISSW!$J:$J,TOTAL_MATCHUP!$A49,SWISSW!$F:$F,"Won"))))*IF(ROW()=COLUMN(),0,1)</f>
        <v>0</v>
      </c>
      <c r="F49" s="14">
        <f ca="1">(((COUNTIFS(SWISSW!$I:$I,TOTAL_MATCHUP!$A49,SWISSW!$J:$J,TOTAL_MATCHUP!F$1,SWISSW!$F:$F,"Won")+COUNTIFS(SWISSW!$I:$I,TOTAL_MATCHUP!F$1,SWISSW!$J:$J,TOTAL_MATCHUP!$A49,SWISSW!$F:$F,"Lost")))+((COUNTIFS(SWISSW!$I:$I,TOTAL_MATCHUP!$A49,SWISSW!$J:$J,TOTAL_MATCHUP!F$1,SWISSW!$F:$F,"Lost")+COUNTIFS(SWISSW!$I:$I,TOTAL_MATCHUP!F$1,SWISSW!$J:$J,TOTAL_MATCHUP!$A49,SWISSW!$F:$F,"Won"))))*IF(ROW()=COLUMN(),0,1)</f>
        <v>2</v>
      </c>
      <c r="G49" s="14">
        <f ca="1">(((COUNTIFS(SWISSW!$I:$I,TOTAL_MATCHUP!$A49,SWISSW!$J:$J,TOTAL_MATCHUP!G$1,SWISSW!$F:$F,"Won")+COUNTIFS(SWISSW!$I:$I,TOTAL_MATCHUP!G$1,SWISSW!$J:$J,TOTAL_MATCHUP!$A49,SWISSW!$F:$F,"Lost")))+((COUNTIFS(SWISSW!$I:$I,TOTAL_MATCHUP!$A49,SWISSW!$J:$J,TOTAL_MATCHUP!G$1,SWISSW!$F:$F,"Lost")+COUNTIFS(SWISSW!$I:$I,TOTAL_MATCHUP!G$1,SWISSW!$J:$J,TOTAL_MATCHUP!$A49,SWISSW!$F:$F,"Won"))))*IF(ROW()=COLUMN(),0,1)</f>
        <v>0</v>
      </c>
      <c r="H49" s="14">
        <f ca="1">(((COUNTIFS(SWISSW!$I:$I,TOTAL_MATCHUP!$A49,SWISSW!$J:$J,TOTAL_MATCHUP!H$1,SWISSW!$F:$F,"Won")+COUNTIFS(SWISSW!$I:$I,TOTAL_MATCHUP!H$1,SWISSW!$J:$J,TOTAL_MATCHUP!$A49,SWISSW!$F:$F,"Lost")))+((COUNTIFS(SWISSW!$I:$I,TOTAL_MATCHUP!$A49,SWISSW!$J:$J,TOTAL_MATCHUP!H$1,SWISSW!$F:$F,"Lost")+COUNTIFS(SWISSW!$I:$I,TOTAL_MATCHUP!H$1,SWISSW!$J:$J,TOTAL_MATCHUP!$A49,SWISSW!$F:$F,"Won"))))*IF(ROW()=COLUMN(),0,1)</f>
        <v>1</v>
      </c>
      <c r="I49" s="14">
        <f ca="1">(((COUNTIFS(SWISSW!$I:$I,TOTAL_MATCHUP!$A49,SWISSW!$J:$J,TOTAL_MATCHUP!I$1,SWISSW!$F:$F,"Won")+COUNTIFS(SWISSW!$I:$I,TOTAL_MATCHUP!I$1,SWISSW!$J:$J,TOTAL_MATCHUP!$A49,SWISSW!$F:$F,"Lost")))+((COUNTIFS(SWISSW!$I:$I,TOTAL_MATCHUP!$A49,SWISSW!$J:$J,TOTAL_MATCHUP!I$1,SWISSW!$F:$F,"Lost")+COUNTIFS(SWISSW!$I:$I,TOTAL_MATCHUP!I$1,SWISSW!$J:$J,TOTAL_MATCHUP!$A49,SWISSW!$F:$F,"Won"))))*IF(ROW()=COLUMN(),0,1)</f>
        <v>1</v>
      </c>
      <c r="J49" s="14">
        <f ca="1">(((COUNTIFS(SWISSW!$I:$I,TOTAL_MATCHUP!$A49,SWISSW!$J:$J,TOTAL_MATCHUP!J$1,SWISSW!$F:$F,"Won")+COUNTIFS(SWISSW!$I:$I,TOTAL_MATCHUP!J$1,SWISSW!$J:$J,TOTAL_MATCHUP!$A49,SWISSW!$F:$F,"Lost")))+((COUNTIFS(SWISSW!$I:$I,TOTAL_MATCHUP!$A49,SWISSW!$J:$J,TOTAL_MATCHUP!J$1,SWISSW!$F:$F,"Lost")+COUNTIFS(SWISSW!$I:$I,TOTAL_MATCHUP!J$1,SWISSW!$J:$J,TOTAL_MATCHUP!$A49,SWISSW!$F:$F,"Won"))))*IF(ROW()=COLUMN(),0,1)</f>
        <v>0</v>
      </c>
      <c r="K49" s="14">
        <f ca="1">(((COUNTIFS(SWISSW!$I:$I,TOTAL_MATCHUP!$A49,SWISSW!$J:$J,TOTAL_MATCHUP!K$1,SWISSW!$F:$F,"Won")+COUNTIFS(SWISSW!$I:$I,TOTAL_MATCHUP!K$1,SWISSW!$J:$J,TOTAL_MATCHUP!$A49,SWISSW!$F:$F,"Lost")))+((COUNTIFS(SWISSW!$I:$I,TOTAL_MATCHUP!$A49,SWISSW!$J:$J,TOTAL_MATCHUP!K$1,SWISSW!$F:$F,"Lost")+COUNTIFS(SWISSW!$I:$I,TOTAL_MATCHUP!K$1,SWISSW!$J:$J,TOTAL_MATCHUP!$A49,SWISSW!$F:$F,"Won"))))*IF(ROW()=COLUMN(),0,1)</f>
        <v>0</v>
      </c>
      <c r="L49" s="14">
        <f ca="1">(((COUNTIFS(SWISSW!$I:$I,TOTAL_MATCHUP!$A49,SWISSW!$J:$J,TOTAL_MATCHUP!L$1,SWISSW!$F:$F,"Won")+COUNTIFS(SWISSW!$I:$I,TOTAL_MATCHUP!L$1,SWISSW!$J:$J,TOTAL_MATCHUP!$A49,SWISSW!$F:$F,"Lost")))+((COUNTIFS(SWISSW!$I:$I,TOTAL_MATCHUP!$A49,SWISSW!$J:$J,TOTAL_MATCHUP!L$1,SWISSW!$F:$F,"Lost")+COUNTIFS(SWISSW!$I:$I,TOTAL_MATCHUP!L$1,SWISSW!$J:$J,TOTAL_MATCHUP!$A49,SWISSW!$F:$F,"Won"))))*IF(ROW()=COLUMN(),0,1)</f>
        <v>0</v>
      </c>
      <c r="M49" s="14">
        <f ca="1">(((COUNTIFS(SWISSW!$I:$I,TOTAL_MATCHUP!$A49,SWISSW!$J:$J,TOTAL_MATCHUP!M$1,SWISSW!$F:$F,"Won")+COUNTIFS(SWISSW!$I:$I,TOTAL_MATCHUP!M$1,SWISSW!$J:$J,TOTAL_MATCHUP!$A49,SWISSW!$F:$F,"Lost")))+((COUNTIFS(SWISSW!$I:$I,TOTAL_MATCHUP!$A49,SWISSW!$J:$J,TOTAL_MATCHUP!M$1,SWISSW!$F:$F,"Lost")+COUNTIFS(SWISSW!$I:$I,TOTAL_MATCHUP!M$1,SWISSW!$J:$J,TOTAL_MATCHUP!$A49,SWISSW!$F:$F,"Won"))))*IF(ROW()=COLUMN(),0,1)</f>
        <v>1</v>
      </c>
      <c r="N49" s="14">
        <f ca="1">(((COUNTIFS(SWISSW!$I:$I,TOTAL_MATCHUP!$A49,SWISSW!$J:$J,TOTAL_MATCHUP!N$1,SWISSW!$F:$F,"Won")+COUNTIFS(SWISSW!$I:$I,TOTAL_MATCHUP!N$1,SWISSW!$J:$J,TOTAL_MATCHUP!$A49,SWISSW!$F:$F,"Lost")))+((COUNTIFS(SWISSW!$I:$I,TOTAL_MATCHUP!$A49,SWISSW!$J:$J,TOTAL_MATCHUP!N$1,SWISSW!$F:$F,"Lost")+COUNTIFS(SWISSW!$I:$I,TOTAL_MATCHUP!N$1,SWISSW!$J:$J,TOTAL_MATCHUP!$A49,SWISSW!$F:$F,"Won"))))*IF(ROW()=COLUMN(),0,1)</f>
        <v>0</v>
      </c>
      <c r="O49" s="14">
        <f ca="1">(((COUNTIFS(SWISSW!$I:$I,TOTAL_MATCHUP!$A49,SWISSW!$J:$J,TOTAL_MATCHUP!O$1,SWISSW!$F:$F,"Won")+COUNTIFS(SWISSW!$I:$I,TOTAL_MATCHUP!O$1,SWISSW!$J:$J,TOTAL_MATCHUP!$A49,SWISSW!$F:$F,"Lost")))+((COUNTIFS(SWISSW!$I:$I,TOTAL_MATCHUP!$A49,SWISSW!$J:$J,TOTAL_MATCHUP!O$1,SWISSW!$F:$F,"Lost")+COUNTIFS(SWISSW!$I:$I,TOTAL_MATCHUP!O$1,SWISSW!$J:$J,TOTAL_MATCHUP!$A49,SWISSW!$F:$F,"Won"))))*IF(ROW()=COLUMN(),0,1)</f>
        <v>0</v>
      </c>
      <c r="P49" s="14">
        <f ca="1">(((COUNTIFS(SWISSW!$I:$I,TOTAL_MATCHUP!$A49,SWISSW!$J:$J,TOTAL_MATCHUP!P$1,SWISSW!$F:$F,"Won")+COUNTIFS(SWISSW!$I:$I,TOTAL_MATCHUP!P$1,SWISSW!$J:$J,TOTAL_MATCHUP!$A49,SWISSW!$F:$F,"Lost")))+((COUNTIFS(SWISSW!$I:$I,TOTAL_MATCHUP!$A49,SWISSW!$J:$J,TOTAL_MATCHUP!P$1,SWISSW!$F:$F,"Lost")+COUNTIFS(SWISSW!$I:$I,TOTAL_MATCHUP!P$1,SWISSW!$J:$J,TOTAL_MATCHUP!$A49,SWISSW!$F:$F,"Won"))))*IF(ROW()=COLUMN(),0,1)</f>
        <v>0</v>
      </c>
      <c r="Q49" s="14">
        <f ca="1">(((COUNTIFS(SWISSW!$I:$I,TOTAL_MATCHUP!$A49,SWISSW!$J:$J,TOTAL_MATCHUP!Q$1,SWISSW!$F:$F,"Won")+COUNTIFS(SWISSW!$I:$I,TOTAL_MATCHUP!Q$1,SWISSW!$J:$J,TOTAL_MATCHUP!$A49,SWISSW!$F:$F,"Lost")))+((COUNTIFS(SWISSW!$I:$I,TOTAL_MATCHUP!$A49,SWISSW!$J:$J,TOTAL_MATCHUP!Q$1,SWISSW!$F:$F,"Lost")+COUNTIFS(SWISSW!$I:$I,TOTAL_MATCHUP!Q$1,SWISSW!$J:$J,TOTAL_MATCHUP!$A49,SWISSW!$F:$F,"Won"))))*IF(ROW()=COLUMN(),0,1)</f>
        <v>0</v>
      </c>
      <c r="R49" s="14">
        <f ca="1">(((COUNTIFS(SWISSW!$I:$I,TOTAL_MATCHUP!$A49,SWISSW!$J:$J,TOTAL_MATCHUP!R$1,SWISSW!$F:$F,"Won")+COUNTIFS(SWISSW!$I:$I,TOTAL_MATCHUP!R$1,SWISSW!$J:$J,TOTAL_MATCHUP!$A49,SWISSW!$F:$F,"Lost")))+((COUNTIFS(SWISSW!$I:$I,TOTAL_MATCHUP!$A49,SWISSW!$J:$J,TOTAL_MATCHUP!R$1,SWISSW!$F:$F,"Lost")+COUNTIFS(SWISSW!$I:$I,TOTAL_MATCHUP!R$1,SWISSW!$J:$J,TOTAL_MATCHUP!$A49,SWISSW!$F:$F,"Won"))))*IF(ROW()=COLUMN(),0,1)</f>
        <v>0</v>
      </c>
      <c r="S49" s="14">
        <f ca="1">(((COUNTIFS(SWISSW!$I:$I,TOTAL_MATCHUP!$A49,SWISSW!$J:$J,TOTAL_MATCHUP!S$1,SWISSW!$F:$F,"Won")+COUNTIFS(SWISSW!$I:$I,TOTAL_MATCHUP!S$1,SWISSW!$J:$J,TOTAL_MATCHUP!$A49,SWISSW!$F:$F,"Lost")))+((COUNTIFS(SWISSW!$I:$I,TOTAL_MATCHUP!$A49,SWISSW!$J:$J,TOTAL_MATCHUP!S$1,SWISSW!$F:$F,"Lost")+COUNTIFS(SWISSW!$I:$I,TOTAL_MATCHUP!S$1,SWISSW!$J:$J,TOTAL_MATCHUP!$A49,SWISSW!$F:$F,"Won"))))*IF(ROW()=COLUMN(),0,1)</f>
        <v>0</v>
      </c>
      <c r="T49" s="14">
        <f ca="1">(((COUNTIFS(SWISSW!$I:$I,TOTAL_MATCHUP!$A49,SWISSW!$J:$J,TOTAL_MATCHUP!T$1,SWISSW!$F:$F,"Won")+COUNTIFS(SWISSW!$I:$I,TOTAL_MATCHUP!T$1,SWISSW!$J:$J,TOTAL_MATCHUP!$A49,SWISSW!$F:$F,"Lost")))+((COUNTIFS(SWISSW!$I:$I,TOTAL_MATCHUP!$A49,SWISSW!$J:$J,TOTAL_MATCHUP!T$1,SWISSW!$F:$F,"Lost")+COUNTIFS(SWISSW!$I:$I,TOTAL_MATCHUP!T$1,SWISSW!$J:$J,TOTAL_MATCHUP!$A49,SWISSW!$F:$F,"Won"))))*IF(ROW()=COLUMN(),0,1)</f>
        <v>1</v>
      </c>
      <c r="U49" s="14">
        <f ca="1">(((COUNTIFS(SWISSW!$I:$I,TOTAL_MATCHUP!$A49,SWISSW!$J:$J,TOTAL_MATCHUP!U$1,SWISSW!$F:$F,"Won")+COUNTIFS(SWISSW!$I:$I,TOTAL_MATCHUP!U$1,SWISSW!$J:$J,TOTAL_MATCHUP!$A49,SWISSW!$F:$F,"Lost")))+((COUNTIFS(SWISSW!$I:$I,TOTAL_MATCHUP!$A49,SWISSW!$J:$J,TOTAL_MATCHUP!U$1,SWISSW!$F:$F,"Lost")+COUNTIFS(SWISSW!$I:$I,TOTAL_MATCHUP!U$1,SWISSW!$J:$J,TOTAL_MATCHUP!$A49,SWISSW!$F:$F,"Won"))))*IF(ROW()=COLUMN(),0,1)</f>
        <v>0</v>
      </c>
      <c r="V49" s="14">
        <f ca="1">(((COUNTIFS(SWISSW!$I:$I,TOTAL_MATCHUP!$A49,SWISSW!$J:$J,TOTAL_MATCHUP!V$1,SWISSW!$F:$F,"Won")+COUNTIFS(SWISSW!$I:$I,TOTAL_MATCHUP!V$1,SWISSW!$J:$J,TOTAL_MATCHUP!$A49,SWISSW!$F:$F,"Lost")))+((COUNTIFS(SWISSW!$I:$I,TOTAL_MATCHUP!$A49,SWISSW!$J:$J,TOTAL_MATCHUP!V$1,SWISSW!$F:$F,"Lost")+COUNTIFS(SWISSW!$I:$I,TOTAL_MATCHUP!V$1,SWISSW!$J:$J,TOTAL_MATCHUP!$A49,SWISSW!$F:$F,"Won"))))*IF(ROW()=COLUMN(),0,1)</f>
        <v>0</v>
      </c>
      <c r="W49" s="14">
        <f ca="1">(((COUNTIFS(SWISSW!$I:$I,TOTAL_MATCHUP!$A49,SWISSW!$J:$J,TOTAL_MATCHUP!W$1,SWISSW!$F:$F,"Won")+COUNTIFS(SWISSW!$I:$I,TOTAL_MATCHUP!W$1,SWISSW!$J:$J,TOTAL_MATCHUP!$A49,SWISSW!$F:$F,"Lost")))+((COUNTIFS(SWISSW!$I:$I,TOTAL_MATCHUP!$A49,SWISSW!$J:$J,TOTAL_MATCHUP!W$1,SWISSW!$F:$F,"Lost")+COUNTIFS(SWISSW!$I:$I,TOTAL_MATCHUP!W$1,SWISSW!$J:$J,TOTAL_MATCHUP!$A49,SWISSW!$F:$F,"Won"))))*IF(ROW()=COLUMN(),0,1)</f>
        <v>0</v>
      </c>
      <c r="X49" s="14">
        <f ca="1">(((COUNTIFS(SWISSW!$I:$I,TOTAL_MATCHUP!$A49,SWISSW!$J:$J,TOTAL_MATCHUP!X$1,SWISSW!$F:$F,"Won")+COUNTIFS(SWISSW!$I:$I,TOTAL_MATCHUP!X$1,SWISSW!$J:$J,TOTAL_MATCHUP!$A49,SWISSW!$F:$F,"Lost")))+((COUNTIFS(SWISSW!$I:$I,TOTAL_MATCHUP!$A49,SWISSW!$J:$J,TOTAL_MATCHUP!X$1,SWISSW!$F:$F,"Lost")+COUNTIFS(SWISSW!$I:$I,TOTAL_MATCHUP!X$1,SWISSW!$J:$J,TOTAL_MATCHUP!$A49,SWISSW!$F:$F,"Won"))))*IF(ROW()=COLUMN(),0,1)</f>
        <v>0</v>
      </c>
      <c r="Y49" s="14">
        <f ca="1">(((COUNTIFS(SWISSW!$I:$I,TOTAL_MATCHUP!$A49,SWISSW!$J:$J,TOTAL_MATCHUP!Y$1,SWISSW!$F:$F,"Won")+COUNTIFS(SWISSW!$I:$I,TOTAL_MATCHUP!Y$1,SWISSW!$J:$J,TOTAL_MATCHUP!$A49,SWISSW!$F:$F,"Lost")))+((COUNTIFS(SWISSW!$I:$I,TOTAL_MATCHUP!$A49,SWISSW!$J:$J,TOTAL_MATCHUP!Y$1,SWISSW!$F:$F,"Lost")+COUNTIFS(SWISSW!$I:$I,TOTAL_MATCHUP!Y$1,SWISSW!$J:$J,TOTAL_MATCHUP!$A49,SWISSW!$F:$F,"Won"))))*IF(ROW()=COLUMN(),0,1)</f>
        <v>0</v>
      </c>
      <c r="Z49" s="14">
        <f ca="1">(((COUNTIFS(SWISSW!$I:$I,TOTAL_MATCHUP!$A49,SWISSW!$J:$J,TOTAL_MATCHUP!Z$1,SWISSW!$F:$F,"Won")+COUNTIFS(SWISSW!$I:$I,TOTAL_MATCHUP!Z$1,SWISSW!$J:$J,TOTAL_MATCHUP!$A49,SWISSW!$F:$F,"Lost")))+((COUNTIFS(SWISSW!$I:$I,TOTAL_MATCHUP!$A49,SWISSW!$J:$J,TOTAL_MATCHUP!Z$1,SWISSW!$F:$F,"Lost")+COUNTIFS(SWISSW!$I:$I,TOTAL_MATCHUP!Z$1,SWISSW!$J:$J,TOTAL_MATCHUP!$A49,SWISSW!$F:$F,"Won"))))*IF(ROW()=COLUMN(),0,1)</f>
        <v>0</v>
      </c>
      <c r="AA49" s="14">
        <f ca="1">(((COUNTIFS(SWISSW!$I:$I,TOTAL_MATCHUP!$A49,SWISSW!$J:$J,TOTAL_MATCHUP!AA$1,SWISSW!$F:$F,"Won")+COUNTIFS(SWISSW!$I:$I,TOTAL_MATCHUP!AA$1,SWISSW!$J:$J,TOTAL_MATCHUP!$A49,SWISSW!$F:$F,"Lost")))+((COUNTIFS(SWISSW!$I:$I,TOTAL_MATCHUP!$A49,SWISSW!$J:$J,TOTAL_MATCHUP!AA$1,SWISSW!$F:$F,"Lost")+COUNTIFS(SWISSW!$I:$I,TOTAL_MATCHUP!AA$1,SWISSW!$J:$J,TOTAL_MATCHUP!$A49,SWISSW!$F:$F,"Won"))))*IF(ROW()=COLUMN(),0,1)</f>
        <v>1</v>
      </c>
      <c r="AB49" s="14">
        <f ca="1">(((COUNTIFS(SWISSW!$I:$I,TOTAL_MATCHUP!$A49,SWISSW!$J:$J,TOTAL_MATCHUP!AB$1,SWISSW!$F:$F,"Won")+COUNTIFS(SWISSW!$I:$I,TOTAL_MATCHUP!AB$1,SWISSW!$J:$J,TOTAL_MATCHUP!$A49,SWISSW!$F:$F,"Lost")))+((COUNTIFS(SWISSW!$I:$I,TOTAL_MATCHUP!$A49,SWISSW!$J:$J,TOTAL_MATCHUP!AB$1,SWISSW!$F:$F,"Lost")+COUNTIFS(SWISSW!$I:$I,TOTAL_MATCHUP!AB$1,SWISSW!$J:$J,TOTAL_MATCHUP!$A49,SWISSW!$F:$F,"Won"))))*IF(ROW()=COLUMN(),0,1)</f>
        <v>0</v>
      </c>
      <c r="AC49" s="14">
        <f ca="1">(((COUNTIFS(SWISSW!$I:$I,TOTAL_MATCHUP!$A49,SWISSW!$J:$J,TOTAL_MATCHUP!AC$1,SWISSW!$F:$F,"Won")+COUNTIFS(SWISSW!$I:$I,TOTAL_MATCHUP!AC$1,SWISSW!$J:$J,TOTAL_MATCHUP!$A49,SWISSW!$F:$F,"Lost")))+((COUNTIFS(SWISSW!$I:$I,TOTAL_MATCHUP!$A49,SWISSW!$J:$J,TOTAL_MATCHUP!AC$1,SWISSW!$F:$F,"Lost")+COUNTIFS(SWISSW!$I:$I,TOTAL_MATCHUP!AC$1,SWISSW!$J:$J,TOTAL_MATCHUP!$A49,SWISSW!$F:$F,"Won"))))*IF(ROW()=COLUMN(),0,1)</f>
        <v>0</v>
      </c>
      <c r="AD49" s="14">
        <f ca="1">(((COUNTIFS(SWISSW!$I:$I,TOTAL_MATCHUP!$A49,SWISSW!$J:$J,TOTAL_MATCHUP!AD$1,SWISSW!$F:$F,"Won")+COUNTIFS(SWISSW!$I:$I,TOTAL_MATCHUP!AD$1,SWISSW!$J:$J,TOTAL_MATCHUP!$A49,SWISSW!$F:$F,"Lost")))+((COUNTIFS(SWISSW!$I:$I,TOTAL_MATCHUP!$A49,SWISSW!$J:$J,TOTAL_MATCHUP!AD$1,SWISSW!$F:$F,"Lost")+COUNTIFS(SWISSW!$I:$I,TOTAL_MATCHUP!AD$1,SWISSW!$J:$J,TOTAL_MATCHUP!$A49,SWISSW!$F:$F,"Won"))))*IF(ROW()=COLUMN(),0,1)</f>
        <v>0</v>
      </c>
      <c r="AE49" s="14">
        <f ca="1">(((COUNTIFS(SWISSW!$I:$I,TOTAL_MATCHUP!$A49,SWISSW!$J:$J,TOTAL_MATCHUP!AE$1,SWISSW!$F:$F,"Won")+COUNTIFS(SWISSW!$I:$I,TOTAL_MATCHUP!AE$1,SWISSW!$J:$J,TOTAL_MATCHUP!$A49,SWISSW!$F:$F,"Lost")))+((COUNTIFS(SWISSW!$I:$I,TOTAL_MATCHUP!$A49,SWISSW!$J:$J,TOTAL_MATCHUP!AE$1,SWISSW!$F:$F,"Lost")+COUNTIFS(SWISSW!$I:$I,TOTAL_MATCHUP!AE$1,SWISSW!$J:$J,TOTAL_MATCHUP!$A49,SWISSW!$F:$F,"Won"))))*IF(ROW()=COLUMN(),0,1)</f>
        <v>0</v>
      </c>
      <c r="AF49" s="14">
        <f ca="1">(((COUNTIFS(SWISSW!$I:$I,TOTAL_MATCHUP!$A49,SWISSW!$J:$J,TOTAL_MATCHUP!AF$1,SWISSW!$F:$F,"Won")+COUNTIFS(SWISSW!$I:$I,TOTAL_MATCHUP!AF$1,SWISSW!$J:$J,TOTAL_MATCHUP!$A49,SWISSW!$F:$F,"Lost")))+((COUNTIFS(SWISSW!$I:$I,TOTAL_MATCHUP!$A49,SWISSW!$J:$J,TOTAL_MATCHUP!AF$1,SWISSW!$F:$F,"Lost")+COUNTIFS(SWISSW!$I:$I,TOTAL_MATCHUP!AF$1,SWISSW!$J:$J,TOTAL_MATCHUP!$A49,SWISSW!$F:$F,"Won"))))*IF(ROW()=COLUMN(),0,1)</f>
        <v>0</v>
      </c>
      <c r="AG49" s="14">
        <f ca="1">(((COUNTIFS(SWISSW!$I:$I,TOTAL_MATCHUP!$A49,SWISSW!$J:$J,TOTAL_MATCHUP!AG$1,SWISSW!$F:$F,"Won")+COUNTIFS(SWISSW!$I:$I,TOTAL_MATCHUP!AG$1,SWISSW!$J:$J,TOTAL_MATCHUP!$A49,SWISSW!$F:$F,"Lost")))+((COUNTIFS(SWISSW!$I:$I,TOTAL_MATCHUP!$A49,SWISSW!$J:$J,TOTAL_MATCHUP!AG$1,SWISSW!$F:$F,"Lost")+COUNTIFS(SWISSW!$I:$I,TOTAL_MATCHUP!AG$1,SWISSW!$J:$J,TOTAL_MATCHUP!$A49,SWISSW!$F:$F,"Won"))))*IF(ROW()=COLUMN(),0,1)</f>
        <v>0</v>
      </c>
      <c r="AH49" s="14">
        <f ca="1">(((COUNTIFS(SWISSW!$I:$I,TOTAL_MATCHUP!$A49,SWISSW!$J:$J,TOTAL_MATCHUP!AH$1,SWISSW!$F:$F,"Won")+COUNTIFS(SWISSW!$I:$I,TOTAL_MATCHUP!AH$1,SWISSW!$J:$J,TOTAL_MATCHUP!$A49,SWISSW!$F:$F,"Lost")))+((COUNTIFS(SWISSW!$I:$I,TOTAL_MATCHUP!$A49,SWISSW!$J:$J,TOTAL_MATCHUP!AH$1,SWISSW!$F:$F,"Lost")+COUNTIFS(SWISSW!$I:$I,TOTAL_MATCHUP!AH$1,SWISSW!$J:$J,TOTAL_MATCHUP!$A49,SWISSW!$F:$F,"Won"))))*IF(ROW()=COLUMN(),0,1)</f>
        <v>0</v>
      </c>
      <c r="AI49" s="14">
        <f ca="1">(((COUNTIFS(SWISSW!$I:$I,TOTAL_MATCHUP!$A49,SWISSW!$J:$J,TOTAL_MATCHUP!AI$1,SWISSW!$F:$F,"Won")+COUNTIFS(SWISSW!$I:$I,TOTAL_MATCHUP!AI$1,SWISSW!$J:$J,TOTAL_MATCHUP!$A49,SWISSW!$F:$F,"Lost")))+((COUNTIFS(SWISSW!$I:$I,TOTAL_MATCHUP!$A49,SWISSW!$J:$J,TOTAL_MATCHUP!AI$1,SWISSW!$F:$F,"Lost")+COUNTIFS(SWISSW!$I:$I,TOTAL_MATCHUP!AI$1,SWISSW!$J:$J,TOTAL_MATCHUP!$A49,SWISSW!$F:$F,"Won"))))*IF(ROW()=COLUMN(),0,1)</f>
        <v>0</v>
      </c>
      <c r="AJ49" s="14">
        <f ca="1">(((COUNTIFS(SWISSW!$I:$I,TOTAL_MATCHUP!$A49,SWISSW!$J:$J,TOTAL_MATCHUP!AJ$1,SWISSW!$F:$F,"Won")+COUNTIFS(SWISSW!$I:$I,TOTAL_MATCHUP!AJ$1,SWISSW!$J:$J,TOTAL_MATCHUP!$A49,SWISSW!$F:$F,"Lost")))+((COUNTIFS(SWISSW!$I:$I,TOTAL_MATCHUP!$A49,SWISSW!$J:$J,TOTAL_MATCHUP!AJ$1,SWISSW!$F:$F,"Lost")+COUNTIFS(SWISSW!$I:$I,TOTAL_MATCHUP!AJ$1,SWISSW!$J:$J,TOTAL_MATCHUP!$A49,SWISSW!$F:$F,"Won"))))*IF(ROW()=COLUMN(),0,1)</f>
        <v>0</v>
      </c>
      <c r="AK49" s="14">
        <f ca="1">(((COUNTIFS(SWISSW!$I:$I,TOTAL_MATCHUP!$A49,SWISSW!$J:$J,TOTAL_MATCHUP!AK$1,SWISSW!$F:$F,"Won")+COUNTIFS(SWISSW!$I:$I,TOTAL_MATCHUP!AK$1,SWISSW!$J:$J,TOTAL_MATCHUP!$A49,SWISSW!$F:$F,"Lost")))+((COUNTIFS(SWISSW!$I:$I,TOTAL_MATCHUP!$A49,SWISSW!$J:$J,TOTAL_MATCHUP!AK$1,SWISSW!$F:$F,"Lost")+COUNTIFS(SWISSW!$I:$I,TOTAL_MATCHUP!AK$1,SWISSW!$J:$J,TOTAL_MATCHUP!$A49,SWISSW!$F:$F,"Won"))))*IF(ROW()=COLUMN(),0,1)</f>
        <v>0</v>
      </c>
      <c r="AL49" s="14">
        <f ca="1">(((COUNTIFS(SWISSW!$I:$I,TOTAL_MATCHUP!$A49,SWISSW!$J:$J,TOTAL_MATCHUP!AL$1,SWISSW!$F:$F,"Won")+COUNTIFS(SWISSW!$I:$I,TOTAL_MATCHUP!AL$1,SWISSW!$J:$J,TOTAL_MATCHUP!$A49,SWISSW!$F:$F,"Lost")))+((COUNTIFS(SWISSW!$I:$I,TOTAL_MATCHUP!$A49,SWISSW!$J:$J,TOTAL_MATCHUP!AL$1,SWISSW!$F:$F,"Lost")+COUNTIFS(SWISSW!$I:$I,TOTAL_MATCHUP!AL$1,SWISSW!$J:$J,TOTAL_MATCHUP!$A49,SWISSW!$F:$F,"Won"))))*IF(ROW()=COLUMN(),0,1)</f>
        <v>0</v>
      </c>
      <c r="AM49" s="14">
        <f ca="1">(((COUNTIFS(SWISSW!$I:$I,TOTAL_MATCHUP!$A49,SWISSW!$J:$J,TOTAL_MATCHUP!AM$1,SWISSW!$F:$F,"Won")+COUNTIFS(SWISSW!$I:$I,TOTAL_MATCHUP!AM$1,SWISSW!$J:$J,TOTAL_MATCHUP!$A49,SWISSW!$F:$F,"Lost")))+((COUNTIFS(SWISSW!$I:$I,TOTAL_MATCHUP!$A49,SWISSW!$J:$J,TOTAL_MATCHUP!AM$1,SWISSW!$F:$F,"Lost")+COUNTIFS(SWISSW!$I:$I,TOTAL_MATCHUP!AM$1,SWISSW!$J:$J,TOTAL_MATCHUP!$A49,SWISSW!$F:$F,"Won"))))*IF(ROW()=COLUMN(),0,1)</f>
        <v>0</v>
      </c>
      <c r="AN49" s="14">
        <f ca="1">(((COUNTIFS(SWISSW!$I:$I,TOTAL_MATCHUP!$A49,SWISSW!$J:$J,TOTAL_MATCHUP!AN$1,SWISSW!$F:$F,"Won")+COUNTIFS(SWISSW!$I:$I,TOTAL_MATCHUP!AN$1,SWISSW!$J:$J,TOTAL_MATCHUP!$A49,SWISSW!$F:$F,"Lost")))+((COUNTIFS(SWISSW!$I:$I,TOTAL_MATCHUP!$A49,SWISSW!$J:$J,TOTAL_MATCHUP!AN$1,SWISSW!$F:$F,"Lost")+COUNTIFS(SWISSW!$I:$I,TOTAL_MATCHUP!AN$1,SWISSW!$J:$J,TOTAL_MATCHUP!$A49,SWISSW!$F:$F,"Won"))))*IF(ROW()=COLUMN(),0,1)</f>
        <v>0</v>
      </c>
      <c r="AO49" s="14">
        <f ca="1">(((COUNTIFS(SWISSW!$I:$I,TOTAL_MATCHUP!$A49,SWISSW!$J:$J,TOTAL_MATCHUP!AO$1,SWISSW!$F:$F,"Won")+COUNTIFS(SWISSW!$I:$I,TOTAL_MATCHUP!AO$1,SWISSW!$J:$J,TOTAL_MATCHUP!$A49,SWISSW!$F:$F,"Lost")))+((COUNTIFS(SWISSW!$I:$I,TOTAL_MATCHUP!$A49,SWISSW!$J:$J,TOTAL_MATCHUP!AO$1,SWISSW!$F:$F,"Lost")+COUNTIFS(SWISSW!$I:$I,TOTAL_MATCHUP!AO$1,SWISSW!$J:$J,TOTAL_MATCHUP!$A49,SWISSW!$F:$F,"Won"))))*IF(ROW()=COLUMN(),0,1)</f>
        <v>0</v>
      </c>
      <c r="AP49" s="14">
        <f ca="1">(((COUNTIFS(SWISSW!$I:$I,TOTAL_MATCHUP!$A49,SWISSW!$J:$J,TOTAL_MATCHUP!AP$1,SWISSW!$F:$F,"Won")+COUNTIFS(SWISSW!$I:$I,TOTAL_MATCHUP!AP$1,SWISSW!$J:$J,TOTAL_MATCHUP!$A49,SWISSW!$F:$F,"Lost")))+((COUNTIFS(SWISSW!$I:$I,TOTAL_MATCHUP!$A49,SWISSW!$J:$J,TOTAL_MATCHUP!AP$1,SWISSW!$F:$F,"Lost")+COUNTIFS(SWISSW!$I:$I,TOTAL_MATCHUP!AP$1,SWISSW!$J:$J,TOTAL_MATCHUP!$A49,SWISSW!$F:$F,"Won"))))*IF(ROW()=COLUMN(),0,1)</f>
        <v>0</v>
      </c>
      <c r="AQ49" s="14">
        <f ca="1">(((COUNTIFS(SWISSW!$I:$I,TOTAL_MATCHUP!$A49,SWISSW!$J:$J,TOTAL_MATCHUP!AQ$1,SWISSW!$F:$F,"Won")+COUNTIFS(SWISSW!$I:$I,TOTAL_MATCHUP!AQ$1,SWISSW!$J:$J,TOTAL_MATCHUP!$A49,SWISSW!$F:$F,"Lost")))+((COUNTIFS(SWISSW!$I:$I,TOTAL_MATCHUP!$A49,SWISSW!$J:$J,TOTAL_MATCHUP!AQ$1,SWISSW!$F:$F,"Lost")+COUNTIFS(SWISSW!$I:$I,TOTAL_MATCHUP!AQ$1,SWISSW!$J:$J,TOTAL_MATCHUP!$A49,SWISSW!$F:$F,"Won"))))*IF(ROW()=COLUMN(),0,1)</f>
        <v>0</v>
      </c>
      <c r="AR49" s="14">
        <f ca="1">(((COUNTIFS(SWISSW!$I:$I,TOTAL_MATCHUP!$A49,SWISSW!$J:$J,TOTAL_MATCHUP!AR$1,SWISSW!$F:$F,"Won")+COUNTIFS(SWISSW!$I:$I,TOTAL_MATCHUP!AR$1,SWISSW!$J:$J,TOTAL_MATCHUP!$A49,SWISSW!$F:$F,"Lost")))+((COUNTIFS(SWISSW!$I:$I,TOTAL_MATCHUP!$A49,SWISSW!$J:$J,TOTAL_MATCHUP!AR$1,SWISSW!$F:$F,"Lost")+COUNTIFS(SWISSW!$I:$I,TOTAL_MATCHUP!AR$1,SWISSW!$J:$J,TOTAL_MATCHUP!$A49,SWISSW!$F:$F,"Won"))))*IF(ROW()=COLUMN(),0,1)</f>
        <v>0</v>
      </c>
      <c r="AS49" s="14">
        <f ca="1">(((COUNTIFS(SWISSW!$I:$I,TOTAL_MATCHUP!$A49,SWISSW!$J:$J,TOTAL_MATCHUP!AS$1,SWISSW!$F:$F,"Won")+COUNTIFS(SWISSW!$I:$I,TOTAL_MATCHUP!AS$1,SWISSW!$J:$J,TOTAL_MATCHUP!$A49,SWISSW!$F:$F,"Lost")))+((COUNTIFS(SWISSW!$I:$I,TOTAL_MATCHUP!$A49,SWISSW!$J:$J,TOTAL_MATCHUP!AS$1,SWISSW!$F:$F,"Lost")+COUNTIFS(SWISSW!$I:$I,TOTAL_MATCHUP!AS$1,SWISSW!$J:$J,TOTAL_MATCHUP!$A49,SWISSW!$F:$F,"Won"))))*IF(ROW()=COLUMN(),0,1)</f>
        <v>0</v>
      </c>
      <c r="AT49" s="14">
        <f ca="1">(((COUNTIFS(SWISSW!$I:$I,TOTAL_MATCHUP!$A49,SWISSW!$J:$J,TOTAL_MATCHUP!AT$1,SWISSW!$F:$F,"Won")+COUNTIFS(SWISSW!$I:$I,TOTAL_MATCHUP!AT$1,SWISSW!$J:$J,TOTAL_MATCHUP!$A49,SWISSW!$F:$F,"Lost")))+((COUNTIFS(SWISSW!$I:$I,TOTAL_MATCHUP!$A49,SWISSW!$J:$J,TOTAL_MATCHUP!AT$1,SWISSW!$F:$F,"Lost")+COUNTIFS(SWISSW!$I:$I,TOTAL_MATCHUP!AT$1,SWISSW!$J:$J,TOTAL_MATCHUP!$A49,SWISSW!$F:$F,"Won"))))*IF(ROW()=COLUMN(),0,1)</f>
        <v>0</v>
      </c>
      <c r="AU49" s="14">
        <f ca="1">(((COUNTIFS(SWISSW!$I:$I,TOTAL_MATCHUP!$A49,SWISSW!$J:$J,TOTAL_MATCHUP!AU$1,SWISSW!$F:$F,"Won")+COUNTIFS(SWISSW!$I:$I,TOTAL_MATCHUP!AU$1,SWISSW!$J:$J,TOTAL_MATCHUP!$A49,SWISSW!$F:$F,"Lost")))+((COUNTIFS(SWISSW!$I:$I,TOTAL_MATCHUP!$A49,SWISSW!$J:$J,TOTAL_MATCHUP!AU$1,SWISSW!$F:$F,"Lost")+COUNTIFS(SWISSW!$I:$I,TOTAL_MATCHUP!AU$1,SWISSW!$J:$J,TOTAL_MATCHUP!$A49,SWISSW!$F:$F,"Won"))))*IF(ROW()=COLUMN(),0,1)</f>
        <v>0</v>
      </c>
      <c r="AV49" s="14">
        <f ca="1">(((COUNTIFS(SWISSW!$I:$I,TOTAL_MATCHUP!$A49,SWISSW!$J:$J,TOTAL_MATCHUP!AV$1,SWISSW!$F:$F,"Won")+COUNTIFS(SWISSW!$I:$I,TOTAL_MATCHUP!AV$1,SWISSW!$J:$J,TOTAL_MATCHUP!$A49,SWISSW!$F:$F,"Lost")))+((COUNTIFS(SWISSW!$I:$I,TOTAL_MATCHUP!$A49,SWISSW!$J:$J,TOTAL_MATCHUP!AV$1,SWISSW!$F:$F,"Lost")+COUNTIFS(SWISSW!$I:$I,TOTAL_MATCHUP!AV$1,SWISSW!$J:$J,TOTAL_MATCHUP!$A49,SWISSW!$F:$F,"Won"))))*IF(ROW()=COLUMN(),0,1)</f>
        <v>0</v>
      </c>
      <c r="AW49" s="14">
        <f ca="1">(((COUNTIFS(SWISSW!$I:$I,TOTAL_MATCHUP!$A49,SWISSW!$J:$J,TOTAL_MATCHUP!AW$1,SWISSW!$F:$F,"Won")+COUNTIFS(SWISSW!$I:$I,TOTAL_MATCHUP!AW$1,SWISSW!$J:$J,TOTAL_MATCHUP!$A49,SWISSW!$F:$F,"Lost")))+((COUNTIFS(SWISSW!$I:$I,TOTAL_MATCHUP!$A49,SWISSW!$J:$J,TOTAL_MATCHUP!AW$1,SWISSW!$F:$F,"Lost")+COUNTIFS(SWISSW!$I:$I,TOTAL_MATCHUP!AW$1,SWISSW!$J:$J,TOTAL_MATCHUP!$A49,SWISSW!$F:$F,"Won"))))*IF(ROW()=COLUMN(),0,1)</f>
        <v>0</v>
      </c>
      <c r="AX49" s="14">
        <f ca="1">(((COUNTIFS(SWISSW!$I:$I,TOTAL_MATCHUP!$A49,SWISSW!$J:$J,TOTAL_MATCHUP!AX$1,SWISSW!$F:$F,"Won")+COUNTIFS(SWISSW!$I:$I,TOTAL_MATCHUP!AX$1,SWISSW!$J:$J,TOTAL_MATCHUP!$A49,SWISSW!$F:$F,"Lost")))+((COUNTIFS(SWISSW!$I:$I,TOTAL_MATCHUP!$A49,SWISSW!$J:$J,TOTAL_MATCHUP!AX$1,SWISSW!$F:$F,"Lost")+COUNTIFS(SWISSW!$I:$I,TOTAL_MATCHUP!AX$1,SWISSW!$J:$J,TOTAL_MATCHUP!$A49,SWISSW!$F:$F,"Won"))))*IF(ROW()=COLUMN(),0,1)</f>
        <v>0</v>
      </c>
      <c r="AY49" s="14">
        <f ca="1">(((COUNTIFS(SWISSW!$I:$I,TOTAL_MATCHUP!$A49,SWISSW!$J:$J,TOTAL_MATCHUP!AY$1,SWISSW!$F:$F,"Won")+COUNTIFS(SWISSW!$I:$I,TOTAL_MATCHUP!AY$1,SWISSW!$J:$J,TOTAL_MATCHUP!$A49,SWISSW!$F:$F,"Lost")))+((COUNTIFS(SWISSW!$I:$I,TOTAL_MATCHUP!$A49,SWISSW!$J:$J,TOTAL_MATCHUP!AY$1,SWISSW!$F:$F,"Lost")+COUNTIFS(SWISSW!$I:$I,TOTAL_MATCHUP!AY$1,SWISSW!$J:$J,TOTAL_MATCHUP!$A49,SWISSW!$F:$F,"Won"))))*IF(ROW()=COLUMN(),0,1)</f>
        <v>0</v>
      </c>
      <c r="AZ49" s="14">
        <f ca="1">(((COUNTIFS(SWISSW!$I:$I,TOTAL_MATCHUP!$A49,SWISSW!$J:$J,TOTAL_MATCHUP!AZ$1,SWISSW!$F:$F,"Won")+COUNTIFS(SWISSW!$I:$I,TOTAL_MATCHUP!AZ$1,SWISSW!$J:$J,TOTAL_MATCHUP!$A49,SWISSW!$F:$F,"Lost")))+((COUNTIFS(SWISSW!$I:$I,TOTAL_MATCHUP!$A49,SWISSW!$J:$J,TOTAL_MATCHUP!AZ$1,SWISSW!$F:$F,"Lost")+COUNTIFS(SWISSW!$I:$I,TOTAL_MATCHUP!AZ$1,SWISSW!$J:$J,TOTAL_MATCHUP!$A49,SWISSW!$F:$F,"Won"))))*IF(ROW()=COLUMN(),0,1)</f>
        <v>0</v>
      </c>
      <c r="BA49" s="14">
        <f ca="1">(((COUNTIFS(SWISSW!$I:$I,TOTAL_MATCHUP!$A49,SWISSW!$J:$J,TOTAL_MATCHUP!BA$1,SWISSW!$F:$F,"Won")+COUNTIFS(SWISSW!$I:$I,TOTAL_MATCHUP!BA$1,SWISSW!$J:$J,TOTAL_MATCHUP!$A49,SWISSW!$F:$F,"Lost")))+((COUNTIFS(SWISSW!$I:$I,TOTAL_MATCHUP!$A49,SWISSW!$J:$J,TOTAL_MATCHUP!BA$1,SWISSW!$F:$F,"Lost")+COUNTIFS(SWISSW!$I:$I,TOTAL_MATCHUP!BA$1,SWISSW!$J:$J,TOTAL_MATCHUP!$A49,SWISSW!$F:$F,"Won"))))*IF(ROW()=COLUMN(),0,1)</f>
        <v>0</v>
      </c>
      <c r="BB49" s="14">
        <f ca="1">(((COUNTIFS(SWISSW!$I:$I,TOTAL_MATCHUP!$A49,SWISSW!$J:$J,TOTAL_MATCHUP!BB$1,SWISSW!$F:$F,"Won")+COUNTIFS(SWISSW!$I:$I,TOTAL_MATCHUP!BB$1,SWISSW!$J:$J,TOTAL_MATCHUP!$A49,SWISSW!$F:$F,"Lost")))+((COUNTIFS(SWISSW!$I:$I,TOTAL_MATCHUP!$A49,SWISSW!$J:$J,TOTAL_MATCHUP!BB$1,SWISSW!$F:$F,"Lost")+COUNTIFS(SWISSW!$I:$I,TOTAL_MATCHUP!BB$1,SWISSW!$J:$J,TOTAL_MATCHUP!$A49,SWISSW!$F:$F,"Won"))))*IF(ROW()=COLUMN(),0,1)</f>
        <v>0</v>
      </c>
      <c r="BC49" s="14">
        <f ca="1">(((COUNTIFS(SWISSW!$I:$I,TOTAL_MATCHUP!$A49,SWISSW!$J:$J,TOTAL_MATCHUP!BC$1,SWISSW!$F:$F,"Won")+COUNTIFS(SWISSW!$I:$I,TOTAL_MATCHUP!BC$1,SWISSW!$J:$J,TOTAL_MATCHUP!$A49,SWISSW!$F:$F,"Lost")))+((COUNTIFS(SWISSW!$I:$I,TOTAL_MATCHUP!$A49,SWISSW!$J:$J,TOTAL_MATCHUP!BC$1,SWISSW!$F:$F,"Lost")+COUNTIFS(SWISSW!$I:$I,TOTAL_MATCHUP!BC$1,SWISSW!$J:$J,TOTAL_MATCHUP!$A49,SWISSW!$F:$F,"Won"))))*IF(ROW()=COLUMN(),0,1)</f>
        <v>0</v>
      </c>
      <c r="BD49" s="14">
        <f ca="1">(((COUNTIFS(SWISSW!$I:$I,TOTAL_MATCHUP!$A49,SWISSW!$J:$J,TOTAL_MATCHUP!BD$1,SWISSW!$F:$F,"Won")+COUNTIFS(SWISSW!$I:$I,TOTAL_MATCHUP!BD$1,SWISSW!$J:$J,TOTAL_MATCHUP!$A49,SWISSW!$F:$F,"Lost")))+((COUNTIFS(SWISSW!$I:$I,TOTAL_MATCHUP!$A49,SWISSW!$J:$J,TOTAL_MATCHUP!BD$1,SWISSW!$F:$F,"Lost")+COUNTIFS(SWISSW!$I:$I,TOTAL_MATCHUP!BD$1,SWISSW!$J:$J,TOTAL_MATCHUP!$A49,SWISSW!$F:$F,"Won"))))*IF(ROW()=COLUMN(),0,1)</f>
        <v>0</v>
      </c>
      <c r="BE49" s="14">
        <f ca="1">(((COUNTIFS(SWISSW!$I:$I,TOTAL_MATCHUP!$A49,SWISSW!$J:$J,TOTAL_MATCHUP!BE$1,SWISSW!$F:$F,"Won")+COUNTIFS(SWISSW!$I:$I,TOTAL_MATCHUP!BE$1,SWISSW!$J:$J,TOTAL_MATCHUP!$A49,SWISSW!$F:$F,"Lost")))+((COUNTIFS(SWISSW!$I:$I,TOTAL_MATCHUP!$A49,SWISSW!$J:$J,TOTAL_MATCHUP!BE$1,SWISSW!$F:$F,"Lost")+COUNTIFS(SWISSW!$I:$I,TOTAL_MATCHUP!BE$1,SWISSW!$J:$J,TOTAL_MATCHUP!$A49,SWISSW!$F:$F,"Won"))))*IF(ROW()=COLUMN(),0,1)</f>
        <v>0</v>
      </c>
      <c r="BF49" s="14">
        <f ca="1">(((COUNTIFS(SWISSW!$I:$I,TOTAL_MATCHUP!$A49,SWISSW!$J:$J,TOTAL_MATCHUP!BF$1,SWISSW!$F:$F,"Won")+COUNTIFS(SWISSW!$I:$I,TOTAL_MATCHUP!BF$1,SWISSW!$J:$J,TOTAL_MATCHUP!$A49,SWISSW!$F:$F,"Lost")))+((COUNTIFS(SWISSW!$I:$I,TOTAL_MATCHUP!$A49,SWISSW!$J:$J,TOTAL_MATCHUP!BF$1,SWISSW!$F:$F,"Lost")+COUNTIFS(SWISSW!$I:$I,TOTAL_MATCHUP!BF$1,SWISSW!$J:$J,TOTAL_MATCHUP!$A49,SWISSW!$F:$F,"Won"))))*IF(ROW()=COLUMN(),0,1)</f>
        <v>0</v>
      </c>
    </row>
    <row r="50" spans="1:58" ht="55" customHeight="1" x14ac:dyDescent="0.3">
      <c r="A50" s="3" t="str">
        <f ca="1">MATCHUP!A50</f>
        <v>Cyclestorm</v>
      </c>
      <c r="B50" s="14">
        <f ca="1">(((COUNTIFS(SWISSW!$I:$I,TOTAL_MATCHUP!$A50,SWISSW!$J:$J,TOTAL_MATCHUP!B$1,SWISSW!$F:$F,"Won")+COUNTIFS(SWISSW!$I:$I,TOTAL_MATCHUP!B$1,SWISSW!$J:$J,TOTAL_MATCHUP!$A50,SWISSW!$F:$F,"Lost")))+((COUNTIFS(SWISSW!$I:$I,TOTAL_MATCHUP!$A50,SWISSW!$J:$J,TOTAL_MATCHUP!B$1,SWISSW!$F:$F,"Lost")+COUNTIFS(SWISSW!$I:$I,TOTAL_MATCHUP!B$1,SWISSW!$J:$J,TOTAL_MATCHUP!$A50,SWISSW!$F:$F,"Won"))))*IF(ROW()=COLUMN(),0,1)</f>
        <v>2</v>
      </c>
      <c r="C50" s="14">
        <f ca="1">(((COUNTIFS(SWISSW!$I:$I,TOTAL_MATCHUP!$A50,SWISSW!$J:$J,TOTAL_MATCHUP!C$1,SWISSW!$F:$F,"Won")+COUNTIFS(SWISSW!$I:$I,TOTAL_MATCHUP!C$1,SWISSW!$J:$J,TOTAL_MATCHUP!$A50,SWISSW!$F:$F,"Lost")))+((COUNTIFS(SWISSW!$I:$I,TOTAL_MATCHUP!$A50,SWISSW!$J:$J,TOTAL_MATCHUP!C$1,SWISSW!$F:$F,"Lost")+COUNTIFS(SWISSW!$I:$I,TOTAL_MATCHUP!C$1,SWISSW!$J:$J,TOTAL_MATCHUP!$A50,SWISSW!$F:$F,"Won"))))*IF(ROW()=COLUMN(),0,1)</f>
        <v>3</v>
      </c>
      <c r="D50" s="14">
        <f ca="1">(((COUNTIFS(SWISSW!$I:$I,TOTAL_MATCHUP!$A50,SWISSW!$J:$J,TOTAL_MATCHUP!D$1,SWISSW!$F:$F,"Won")+COUNTIFS(SWISSW!$I:$I,TOTAL_MATCHUP!D$1,SWISSW!$J:$J,TOTAL_MATCHUP!$A50,SWISSW!$F:$F,"Lost")))+((COUNTIFS(SWISSW!$I:$I,TOTAL_MATCHUP!$A50,SWISSW!$J:$J,TOTAL_MATCHUP!D$1,SWISSW!$F:$F,"Lost")+COUNTIFS(SWISSW!$I:$I,TOTAL_MATCHUP!D$1,SWISSW!$J:$J,TOTAL_MATCHUP!$A50,SWISSW!$F:$F,"Won"))))*IF(ROW()=COLUMN(),0,1)</f>
        <v>0</v>
      </c>
      <c r="E50" s="14">
        <f ca="1">(((COUNTIFS(SWISSW!$I:$I,TOTAL_MATCHUP!$A50,SWISSW!$J:$J,TOTAL_MATCHUP!E$1,SWISSW!$F:$F,"Won")+COUNTIFS(SWISSW!$I:$I,TOTAL_MATCHUP!E$1,SWISSW!$J:$J,TOTAL_MATCHUP!$A50,SWISSW!$F:$F,"Lost")))+((COUNTIFS(SWISSW!$I:$I,TOTAL_MATCHUP!$A50,SWISSW!$J:$J,TOTAL_MATCHUP!E$1,SWISSW!$F:$F,"Lost")+COUNTIFS(SWISSW!$I:$I,TOTAL_MATCHUP!E$1,SWISSW!$J:$J,TOTAL_MATCHUP!$A50,SWISSW!$F:$F,"Won"))))*IF(ROW()=COLUMN(),0,1)</f>
        <v>0</v>
      </c>
      <c r="F50" s="14">
        <f ca="1">(((COUNTIFS(SWISSW!$I:$I,TOTAL_MATCHUP!$A50,SWISSW!$J:$J,TOTAL_MATCHUP!F$1,SWISSW!$F:$F,"Won")+COUNTIFS(SWISSW!$I:$I,TOTAL_MATCHUP!F$1,SWISSW!$J:$J,TOTAL_MATCHUP!$A50,SWISSW!$F:$F,"Lost")))+((COUNTIFS(SWISSW!$I:$I,TOTAL_MATCHUP!$A50,SWISSW!$J:$J,TOTAL_MATCHUP!F$1,SWISSW!$F:$F,"Lost")+COUNTIFS(SWISSW!$I:$I,TOTAL_MATCHUP!F$1,SWISSW!$J:$J,TOTAL_MATCHUP!$A50,SWISSW!$F:$F,"Won"))))*IF(ROW()=COLUMN(),0,1)</f>
        <v>1</v>
      </c>
      <c r="G50" s="14">
        <f ca="1">(((COUNTIFS(SWISSW!$I:$I,TOTAL_MATCHUP!$A50,SWISSW!$J:$J,TOTAL_MATCHUP!G$1,SWISSW!$F:$F,"Won")+COUNTIFS(SWISSW!$I:$I,TOTAL_MATCHUP!G$1,SWISSW!$J:$J,TOTAL_MATCHUP!$A50,SWISSW!$F:$F,"Lost")))+((COUNTIFS(SWISSW!$I:$I,TOTAL_MATCHUP!$A50,SWISSW!$J:$J,TOTAL_MATCHUP!G$1,SWISSW!$F:$F,"Lost")+COUNTIFS(SWISSW!$I:$I,TOTAL_MATCHUP!G$1,SWISSW!$J:$J,TOTAL_MATCHUP!$A50,SWISSW!$F:$F,"Won"))))*IF(ROW()=COLUMN(),0,1)</f>
        <v>0</v>
      </c>
      <c r="H50" s="14">
        <f ca="1">(((COUNTIFS(SWISSW!$I:$I,TOTAL_MATCHUP!$A50,SWISSW!$J:$J,TOTAL_MATCHUP!H$1,SWISSW!$F:$F,"Won")+COUNTIFS(SWISSW!$I:$I,TOTAL_MATCHUP!H$1,SWISSW!$J:$J,TOTAL_MATCHUP!$A50,SWISSW!$F:$F,"Lost")))+((COUNTIFS(SWISSW!$I:$I,TOTAL_MATCHUP!$A50,SWISSW!$J:$J,TOTAL_MATCHUP!H$1,SWISSW!$F:$F,"Lost")+COUNTIFS(SWISSW!$I:$I,TOTAL_MATCHUP!H$1,SWISSW!$J:$J,TOTAL_MATCHUP!$A50,SWISSW!$F:$F,"Won"))))*IF(ROW()=COLUMN(),0,1)</f>
        <v>0</v>
      </c>
      <c r="I50" s="14">
        <f ca="1">(((COUNTIFS(SWISSW!$I:$I,TOTAL_MATCHUP!$A50,SWISSW!$J:$J,TOTAL_MATCHUP!I$1,SWISSW!$F:$F,"Won")+COUNTIFS(SWISSW!$I:$I,TOTAL_MATCHUP!I$1,SWISSW!$J:$J,TOTAL_MATCHUP!$A50,SWISSW!$F:$F,"Lost")))+((COUNTIFS(SWISSW!$I:$I,TOTAL_MATCHUP!$A50,SWISSW!$J:$J,TOTAL_MATCHUP!I$1,SWISSW!$F:$F,"Lost")+COUNTIFS(SWISSW!$I:$I,TOTAL_MATCHUP!I$1,SWISSW!$J:$J,TOTAL_MATCHUP!$A50,SWISSW!$F:$F,"Won"))))*IF(ROW()=COLUMN(),0,1)</f>
        <v>0</v>
      </c>
      <c r="J50" s="14">
        <f ca="1">(((COUNTIFS(SWISSW!$I:$I,TOTAL_MATCHUP!$A50,SWISSW!$J:$J,TOTAL_MATCHUP!J$1,SWISSW!$F:$F,"Won")+COUNTIFS(SWISSW!$I:$I,TOTAL_MATCHUP!J$1,SWISSW!$J:$J,TOTAL_MATCHUP!$A50,SWISSW!$F:$F,"Lost")))+((COUNTIFS(SWISSW!$I:$I,TOTAL_MATCHUP!$A50,SWISSW!$J:$J,TOTAL_MATCHUP!J$1,SWISSW!$F:$F,"Lost")+COUNTIFS(SWISSW!$I:$I,TOTAL_MATCHUP!J$1,SWISSW!$J:$J,TOTAL_MATCHUP!$A50,SWISSW!$F:$F,"Won"))))*IF(ROW()=COLUMN(),0,1)</f>
        <v>0</v>
      </c>
      <c r="K50" s="14">
        <f ca="1">(((COUNTIFS(SWISSW!$I:$I,TOTAL_MATCHUP!$A50,SWISSW!$J:$J,TOTAL_MATCHUP!K$1,SWISSW!$F:$F,"Won")+COUNTIFS(SWISSW!$I:$I,TOTAL_MATCHUP!K$1,SWISSW!$J:$J,TOTAL_MATCHUP!$A50,SWISSW!$F:$F,"Lost")))+((COUNTIFS(SWISSW!$I:$I,TOTAL_MATCHUP!$A50,SWISSW!$J:$J,TOTAL_MATCHUP!K$1,SWISSW!$F:$F,"Lost")+COUNTIFS(SWISSW!$I:$I,TOTAL_MATCHUP!K$1,SWISSW!$J:$J,TOTAL_MATCHUP!$A50,SWISSW!$F:$F,"Won"))))*IF(ROW()=COLUMN(),0,1)</f>
        <v>1</v>
      </c>
      <c r="L50" s="14">
        <f ca="1">(((COUNTIFS(SWISSW!$I:$I,TOTAL_MATCHUP!$A50,SWISSW!$J:$J,TOTAL_MATCHUP!L$1,SWISSW!$F:$F,"Won")+COUNTIFS(SWISSW!$I:$I,TOTAL_MATCHUP!L$1,SWISSW!$J:$J,TOTAL_MATCHUP!$A50,SWISSW!$F:$F,"Lost")))+((COUNTIFS(SWISSW!$I:$I,TOTAL_MATCHUP!$A50,SWISSW!$J:$J,TOTAL_MATCHUP!L$1,SWISSW!$F:$F,"Lost")+COUNTIFS(SWISSW!$I:$I,TOTAL_MATCHUP!L$1,SWISSW!$J:$J,TOTAL_MATCHUP!$A50,SWISSW!$F:$F,"Won"))))*IF(ROW()=COLUMN(),0,1)</f>
        <v>0</v>
      </c>
      <c r="M50" s="14">
        <f ca="1">(((COUNTIFS(SWISSW!$I:$I,TOTAL_MATCHUP!$A50,SWISSW!$J:$J,TOTAL_MATCHUP!M$1,SWISSW!$F:$F,"Won")+COUNTIFS(SWISSW!$I:$I,TOTAL_MATCHUP!M$1,SWISSW!$J:$J,TOTAL_MATCHUP!$A50,SWISSW!$F:$F,"Lost")))+((COUNTIFS(SWISSW!$I:$I,TOTAL_MATCHUP!$A50,SWISSW!$J:$J,TOTAL_MATCHUP!M$1,SWISSW!$F:$F,"Lost")+COUNTIFS(SWISSW!$I:$I,TOTAL_MATCHUP!M$1,SWISSW!$J:$J,TOTAL_MATCHUP!$A50,SWISSW!$F:$F,"Won"))))*IF(ROW()=COLUMN(),0,1)</f>
        <v>0</v>
      </c>
      <c r="N50" s="14">
        <f ca="1">(((COUNTIFS(SWISSW!$I:$I,TOTAL_MATCHUP!$A50,SWISSW!$J:$J,TOTAL_MATCHUP!N$1,SWISSW!$F:$F,"Won")+COUNTIFS(SWISSW!$I:$I,TOTAL_MATCHUP!N$1,SWISSW!$J:$J,TOTAL_MATCHUP!$A50,SWISSW!$F:$F,"Lost")))+((COUNTIFS(SWISSW!$I:$I,TOTAL_MATCHUP!$A50,SWISSW!$J:$J,TOTAL_MATCHUP!N$1,SWISSW!$F:$F,"Lost")+COUNTIFS(SWISSW!$I:$I,TOTAL_MATCHUP!N$1,SWISSW!$J:$J,TOTAL_MATCHUP!$A50,SWISSW!$F:$F,"Won"))))*IF(ROW()=COLUMN(),0,1)</f>
        <v>1</v>
      </c>
      <c r="O50" s="14">
        <f ca="1">(((COUNTIFS(SWISSW!$I:$I,TOTAL_MATCHUP!$A50,SWISSW!$J:$J,TOTAL_MATCHUP!O$1,SWISSW!$F:$F,"Won")+COUNTIFS(SWISSW!$I:$I,TOTAL_MATCHUP!O$1,SWISSW!$J:$J,TOTAL_MATCHUP!$A50,SWISSW!$F:$F,"Lost")))+((COUNTIFS(SWISSW!$I:$I,TOTAL_MATCHUP!$A50,SWISSW!$J:$J,TOTAL_MATCHUP!O$1,SWISSW!$F:$F,"Lost")+COUNTIFS(SWISSW!$I:$I,TOTAL_MATCHUP!O$1,SWISSW!$J:$J,TOTAL_MATCHUP!$A50,SWISSW!$F:$F,"Won"))))*IF(ROW()=COLUMN(),0,1)</f>
        <v>0</v>
      </c>
      <c r="P50" s="14">
        <f ca="1">(((COUNTIFS(SWISSW!$I:$I,TOTAL_MATCHUP!$A50,SWISSW!$J:$J,TOTAL_MATCHUP!P$1,SWISSW!$F:$F,"Won")+COUNTIFS(SWISSW!$I:$I,TOTAL_MATCHUP!P$1,SWISSW!$J:$J,TOTAL_MATCHUP!$A50,SWISSW!$F:$F,"Lost")))+((COUNTIFS(SWISSW!$I:$I,TOTAL_MATCHUP!$A50,SWISSW!$J:$J,TOTAL_MATCHUP!P$1,SWISSW!$F:$F,"Lost")+COUNTIFS(SWISSW!$I:$I,TOTAL_MATCHUP!P$1,SWISSW!$J:$J,TOTAL_MATCHUP!$A50,SWISSW!$F:$F,"Won"))))*IF(ROW()=COLUMN(),0,1)</f>
        <v>0</v>
      </c>
      <c r="Q50" s="14">
        <f ca="1">(((COUNTIFS(SWISSW!$I:$I,TOTAL_MATCHUP!$A50,SWISSW!$J:$J,TOTAL_MATCHUP!Q$1,SWISSW!$F:$F,"Won")+COUNTIFS(SWISSW!$I:$I,TOTAL_MATCHUP!Q$1,SWISSW!$J:$J,TOTAL_MATCHUP!$A50,SWISSW!$F:$F,"Lost")))+((COUNTIFS(SWISSW!$I:$I,TOTAL_MATCHUP!$A50,SWISSW!$J:$J,TOTAL_MATCHUP!Q$1,SWISSW!$F:$F,"Lost")+COUNTIFS(SWISSW!$I:$I,TOTAL_MATCHUP!Q$1,SWISSW!$J:$J,TOTAL_MATCHUP!$A50,SWISSW!$F:$F,"Won"))))*IF(ROW()=COLUMN(),0,1)</f>
        <v>0</v>
      </c>
      <c r="R50" s="14">
        <f ca="1">(((COUNTIFS(SWISSW!$I:$I,TOTAL_MATCHUP!$A50,SWISSW!$J:$J,TOTAL_MATCHUP!R$1,SWISSW!$F:$F,"Won")+COUNTIFS(SWISSW!$I:$I,TOTAL_MATCHUP!R$1,SWISSW!$J:$J,TOTAL_MATCHUP!$A50,SWISSW!$F:$F,"Lost")))+((COUNTIFS(SWISSW!$I:$I,TOTAL_MATCHUP!$A50,SWISSW!$J:$J,TOTAL_MATCHUP!R$1,SWISSW!$F:$F,"Lost")+COUNTIFS(SWISSW!$I:$I,TOTAL_MATCHUP!R$1,SWISSW!$J:$J,TOTAL_MATCHUP!$A50,SWISSW!$F:$F,"Won"))))*IF(ROW()=COLUMN(),0,1)</f>
        <v>0</v>
      </c>
      <c r="S50" s="14">
        <f ca="1">(((COUNTIFS(SWISSW!$I:$I,TOTAL_MATCHUP!$A50,SWISSW!$J:$J,TOTAL_MATCHUP!S$1,SWISSW!$F:$F,"Won")+COUNTIFS(SWISSW!$I:$I,TOTAL_MATCHUP!S$1,SWISSW!$J:$J,TOTAL_MATCHUP!$A50,SWISSW!$F:$F,"Lost")))+((COUNTIFS(SWISSW!$I:$I,TOTAL_MATCHUP!$A50,SWISSW!$J:$J,TOTAL_MATCHUP!S$1,SWISSW!$F:$F,"Lost")+COUNTIFS(SWISSW!$I:$I,TOTAL_MATCHUP!S$1,SWISSW!$J:$J,TOTAL_MATCHUP!$A50,SWISSW!$F:$F,"Won"))))*IF(ROW()=COLUMN(),0,1)</f>
        <v>0</v>
      </c>
      <c r="T50" s="14">
        <f ca="1">(((COUNTIFS(SWISSW!$I:$I,TOTAL_MATCHUP!$A50,SWISSW!$J:$J,TOTAL_MATCHUP!T$1,SWISSW!$F:$F,"Won")+COUNTIFS(SWISSW!$I:$I,TOTAL_MATCHUP!T$1,SWISSW!$J:$J,TOTAL_MATCHUP!$A50,SWISSW!$F:$F,"Lost")))+((COUNTIFS(SWISSW!$I:$I,TOTAL_MATCHUP!$A50,SWISSW!$J:$J,TOTAL_MATCHUP!T$1,SWISSW!$F:$F,"Lost")+COUNTIFS(SWISSW!$I:$I,TOTAL_MATCHUP!T$1,SWISSW!$J:$J,TOTAL_MATCHUP!$A50,SWISSW!$F:$F,"Won"))))*IF(ROW()=COLUMN(),0,1)</f>
        <v>0</v>
      </c>
      <c r="U50" s="14">
        <f ca="1">(((COUNTIFS(SWISSW!$I:$I,TOTAL_MATCHUP!$A50,SWISSW!$J:$J,TOTAL_MATCHUP!U$1,SWISSW!$F:$F,"Won")+COUNTIFS(SWISSW!$I:$I,TOTAL_MATCHUP!U$1,SWISSW!$J:$J,TOTAL_MATCHUP!$A50,SWISSW!$F:$F,"Lost")))+((COUNTIFS(SWISSW!$I:$I,TOTAL_MATCHUP!$A50,SWISSW!$J:$J,TOTAL_MATCHUP!U$1,SWISSW!$F:$F,"Lost")+COUNTIFS(SWISSW!$I:$I,TOTAL_MATCHUP!U$1,SWISSW!$J:$J,TOTAL_MATCHUP!$A50,SWISSW!$F:$F,"Won"))))*IF(ROW()=COLUMN(),0,1)</f>
        <v>0</v>
      </c>
      <c r="V50" s="14">
        <f ca="1">(((COUNTIFS(SWISSW!$I:$I,TOTAL_MATCHUP!$A50,SWISSW!$J:$J,TOTAL_MATCHUP!V$1,SWISSW!$F:$F,"Won")+COUNTIFS(SWISSW!$I:$I,TOTAL_MATCHUP!V$1,SWISSW!$J:$J,TOTAL_MATCHUP!$A50,SWISSW!$F:$F,"Lost")))+((COUNTIFS(SWISSW!$I:$I,TOTAL_MATCHUP!$A50,SWISSW!$J:$J,TOTAL_MATCHUP!V$1,SWISSW!$F:$F,"Lost")+COUNTIFS(SWISSW!$I:$I,TOTAL_MATCHUP!V$1,SWISSW!$J:$J,TOTAL_MATCHUP!$A50,SWISSW!$F:$F,"Won"))))*IF(ROW()=COLUMN(),0,1)</f>
        <v>0</v>
      </c>
      <c r="W50" s="14">
        <f ca="1">(((COUNTIFS(SWISSW!$I:$I,TOTAL_MATCHUP!$A50,SWISSW!$J:$J,TOTAL_MATCHUP!W$1,SWISSW!$F:$F,"Won")+COUNTIFS(SWISSW!$I:$I,TOTAL_MATCHUP!W$1,SWISSW!$J:$J,TOTAL_MATCHUP!$A50,SWISSW!$F:$F,"Lost")))+((COUNTIFS(SWISSW!$I:$I,TOTAL_MATCHUP!$A50,SWISSW!$J:$J,TOTAL_MATCHUP!W$1,SWISSW!$F:$F,"Lost")+COUNTIFS(SWISSW!$I:$I,TOTAL_MATCHUP!W$1,SWISSW!$J:$J,TOTAL_MATCHUP!$A50,SWISSW!$F:$F,"Won"))))*IF(ROW()=COLUMN(),0,1)</f>
        <v>0</v>
      </c>
      <c r="X50" s="14">
        <f ca="1">(((COUNTIFS(SWISSW!$I:$I,TOTAL_MATCHUP!$A50,SWISSW!$J:$J,TOTAL_MATCHUP!X$1,SWISSW!$F:$F,"Won")+COUNTIFS(SWISSW!$I:$I,TOTAL_MATCHUP!X$1,SWISSW!$J:$J,TOTAL_MATCHUP!$A50,SWISSW!$F:$F,"Lost")))+((COUNTIFS(SWISSW!$I:$I,TOTAL_MATCHUP!$A50,SWISSW!$J:$J,TOTAL_MATCHUP!X$1,SWISSW!$F:$F,"Lost")+COUNTIFS(SWISSW!$I:$I,TOTAL_MATCHUP!X$1,SWISSW!$J:$J,TOTAL_MATCHUP!$A50,SWISSW!$F:$F,"Won"))))*IF(ROW()=COLUMN(),0,1)</f>
        <v>0</v>
      </c>
      <c r="Y50" s="14">
        <f ca="1">(((COUNTIFS(SWISSW!$I:$I,TOTAL_MATCHUP!$A50,SWISSW!$J:$J,TOTAL_MATCHUP!Y$1,SWISSW!$F:$F,"Won")+COUNTIFS(SWISSW!$I:$I,TOTAL_MATCHUP!Y$1,SWISSW!$J:$J,TOTAL_MATCHUP!$A50,SWISSW!$F:$F,"Lost")))+((COUNTIFS(SWISSW!$I:$I,TOTAL_MATCHUP!$A50,SWISSW!$J:$J,TOTAL_MATCHUP!Y$1,SWISSW!$F:$F,"Lost")+COUNTIFS(SWISSW!$I:$I,TOTAL_MATCHUP!Y$1,SWISSW!$J:$J,TOTAL_MATCHUP!$A50,SWISSW!$F:$F,"Won"))))*IF(ROW()=COLUMN(),0,1)</f>
        <v>0</v>
      </c>
      <c r="Z50" s="14">
        <f ca="1">(((COUNTIFS(SWISSW!$I:$I,TOTAL_MATCHUP!$A50,SWISSW!$J:$J,TOTAL_MATCHUP!Z$1,SWISSW!$F:$F,"Won")+COUNTIFS(SWISSW!$I:$I,TOTAL_MATCHUP!Z$1,SWISSW!$J:$J,TOTAL_MATCHUP!$A50,SWISSW!$F:$F,"Lost")))+((COUNTIFS(SWISSW!$I:$I,TOTAL_MATCHUP!$A50,SWISSW!$J:$J,TOTAL_MATCHUP!Z$1,SWISSW!$F:$F,"Lost")+COUNTIFS(SWISSW!$I:$I,TOTAL_MATCHUP!Z$1,SWISSW!$J:$J,TOTAL_MATCHUP!$A50,SWISSW!$F:$F,"Won"))))*IF(ROW()=COLUMN(),0,1)</f>
        <v>0</v>
      </c>
      <c r="AA50" s="14">
        <f ca="1">(((COUNTIFS(SWISSW!$I:$I,TOTAL_MATCHUP!$A50,SWISSW!$J:$J,TOTAL_MATCHUP!AA$1,SWISSW!$F:$F,"Won")+COUNTIFS(SWISSW!$I:$I,TOTAL_MATCHUP!AA$1,SWISSW!$J:$J,TOTAL_MATCHUP!$A50,SWISSW!$F:$F,"Lost")))+((COUNTIFS(SWISSW!$I:$I,TOTAL_MATCHUP!$A50,SWISSW!$J:$J,TOTAL_MATCHUP!AA$1,SWISSW!$F:$F,"Lost")+COUNTIFS(SWISSW!$I:$I,TOTAL_MATCHUP!AA$1,SWISSW!$J:$J,TOTAL_MATCHUP!$A50,SWISSW!$F:$F,"Won"))))*IF(ROW()=COLUMN(),0,1)</f>
        <v>0</v>
      </c>
      <c r="AB50" s="14">
        <f ca="1">(((COUNTIFS(SWISSW!$I:$I,TOTAL_MATCHUP!$A50,SWISSW!$J:$J,TOTAL_MATCHUP!AB$1,SWISSW!$F:$F,"Won")+COUNTIFS(SWISSW!$I:$I,TOTAL_MATCHUP!AB$1,SWISSW!$J:$J,TOTAL_MATCHUP!$A50,SWISSW!$F:$F,"Lost")))+((COUNTIFS(SWISSW!$I:$I,TOTAL_MATCHUP!$A50,SWISSW!$J:$J,TOTAL_MATCHUP!AB$1,SWISSW!$F:$F,"Lost")+COUNTIFS(SWISSW!$I:$I,TOTAL_MATCHUP!AB$1,SWISSW!$J:$J,TOTAL_MATCHUP!$A50,SWISSW!$F:$F,"Won"))))*IF(ROW()=COLUMN(),0,1)</f>
        <v>0</v>
      </c>
      <c r="AC50" s="14">
        <f ca="1">(((COUNTIFS(SWISSW!$I:$I,TOTAL_MATCHUP!$A50,SWISSW!$J:$J,TOTAL_MATCHUP!AC$1,SWISSW!$F:$F,"Won")+COUNTIFS(SWISSW!$I:$I,TOTAL_MATCHUP!AC$1,SWISSW!$J:$J,TOTAL_MATCHUP!$A50,SWISSW!$F:$F,"Lost")))+((COUNTIFS(SWISSW!$I:$I,TOTAL_MATCHUP!$A50,SWISSW!$J:$J,TOTAL_MATCHUP!AC$1,SWISSW!$F:$F,"Lost")+COUNTIFS(SWISSW!$I:$I,TOTAL_MATCHUP!AC$1,SWISSW!$J:$J,TOTAL_MATCHUP!$A50,SWISSW!$F:$F,"Won"))))*IF(ROW()=COLUMN(),0,1)</f>
        <v>0</v>
      </c>
      <c r="AD50" s="14">
        <f ca="1">(((COUNTIFS(SWISSW!$I:$I,TOTAL_MATCHUP!$A50,SWISSW!$J:$J,TOTAL_MATCHUP!AD$1,SWISSW!$F:$F,"Won")+COUNTIFS(SWISSW!$I:$I,TOTAL_MATCHUP!AD$1,SWISSW!$J:$J,TOTAL_MATCHUP!$A50,SWISSW!$F:$F,"Lost")))+((COUNTIFS(SWISSW!$I:$I,TOTAL_MATCHUP!$A50,SWISSW!$J:$J,TOTAL_MATCHUP!AD$1,SWISSW!$F:$F,"Lost")+COUNTIFS(SWISSW!$I:$I,TOTAL_MATCHUP!AD$1,SWISSW!$J:$J,TOTAL_MATCHUP!$A50,SWISSW!$F:$F,"Won"))))*IF(ROW()=COLUMN(),0,1)</f>
        <v>0</v>
      </c>
      <c r="AE50" s="14">
        <f ca="1">(((COUNTIFS(SWISSW!$I:$I,TOTAL_MATCHUP!$A50,SWISSW!$J:$J,TOTAL_MATCHUP!AE$1,SWISSW!$F:$F,"Won")+COUNTIFS(SWISSW!$I:$I,TOTAL_MATCHUP!AE$1,SWISSW!$J:$J,TOTAL_MATCHUP!$A50,SWISSW!$F:$F,"Lost")))+((COUNTIFS(SWISSW!$I:$I,TOTAL_MATCHUP!$A50,SWISSW!$J:$J,TOTAL_MATCHUP!AE$1,SWISSW!$F:$F,"Lost")+COUNTIFS(SWISSW!$I:$I,TOTAL_MATCHUP!AE$1,SWISSW!$J:$J,TOTAL_MATCHUP!$A50,SWISSW!$F:$F,"Won"))))*IF(ROW()=COLUMN(),0,1)</f>
        <v>0</v>
      </c>
      <c r="AF50" s="14">
        <f ca="1">(((COUNTIFS(SWISSW!$I:$I,TOTAL_MATCHUP!$A50,SWISSW!$J:$J,TOTAL_MATCHUP!AF$1,SWISSW!$F:$F,"Won")+COUNTIFS(SWISSW!$I:$I,TOTAL_MATCHUP!AF$1,SWISSW!$J:$J,TOTAL_MATCHUP!$A50,SWISSW!$F:$F,"Lost")))+((COUNTIFS(SWISSW!$I:$I,TOTAL_MATCHUP!$A50,SWISSW!$J:$J,TOTAL_MATCHUP!AF$1,SWISSW!$F:$F,"Lost")+COUNTIFS(SWISSW!$I:$I,TOTAL_MATCHUP!AF$1,SWISSW!$J:$J,TOTAL_MATCHUP!$A50,SWISSW!$F:$F,"Won"))))*IF(ROW()=COLUMN(),0,1)</f>
        <v>0</v>
      </c>
      <c r="AG50" s="14">
        <f ca="1">(((COUNTIFS(SWISSW!$I:$I,TOTAL_MATCHUP!$A50,SWISSW!$J:$J,TOTAL_MATCHUP!AG$1,SWISSW!$F:$F,"Won")+COUNTIFS(SWISSW!$I:$I,TOTAL_MATCHUP!AG$1,SWISSW!$J:$J,TOTAL_MATCHUP!$A50,SWISSW!$F:$F,"Lost")))+((COUNTIFS(SWISSW!$I:$I,TOTAL_MATCHUP!$A50,SWISSW!$J:$J,TOTAL_MATCHUP!AG$1,SWISSW!$F:$F,"Lost")+COUNTIFS(SWISSW!$I:$I,TOTAL_MATCHUP!AG$1,SWISSW!$J:$J,TOTAL_MATCHUP!$A50,SWISSW!$F:$F,"Won"))))*IF(ROW()=COLUMN(),0,1)</f>
        <v>0</v>
      </c>
      <c r="AH50" s="14">
        <f ca="1">(((COUNTIFS(SWISSW!$I:$I,TOTAL_MATCHUP!$A50,SWISSW!$J:$J,TOTAL_MATCHUP!AH$1,SWISSW!$F:$F,"Won")+COUNTIFS(SWISSW!$I:$I,TOTAL_MATCHUP!AH$1,SWISSW!$J:$J,TOTAL_MATCHUP!$A50,SWISSW!$F:$F,"Lost")))+((COUNTIFS(SWISSW!$I:$I,TOTAL_MATCHUP!$A50,SWISSW!$J:$J,TOTAL_MATCHUP!AH$1,SWISSW!$F:$F,"Lost")+COUNTIFS(SWISSW!$I:$I,TOTAL_MATCHUP!AH$1,SWISSW!$J:$J,TOTAL_MATCHUP!$A50,SWISSW!$F:$F,"Won"))))*IF(ROW()=COLUMN(),0,1)</f>
        <v>0</v>
      </c>
      <c r="AI50" s="14">
        <f ca="1">(((COUNTIFS(SWISSW!$I:$I,TOTAL_MATCHUP!$A50,SWISSW!$J:$J,TOTAL_MATCHUP!AI$1,SWISSW!$F:$F,"Won")+COUNTIFS(SWISSW!$I:$I,TOTAL_MATCHUP!AI$1,SWISSW!$J:$J,TOTAL_MATCHUP!$A50,SWISSW!$F:$F,"Lost")))+((COUNTIFS(SWISSW!$I:$I,TOTAL_MATCHUP!$A50,SWISSW!$J:$J,TOTAL_MATCHUP!AI$1,SWISSW!$F:$F,"Lost")+COUNTIFS(SWISSW!$I:$I,TOTAL_MATCHUP!AI$1,SWISSW!$J:$J,TOTAL_MATCHUP!$A50,SWISSW!$F:$F,"Won"))))*IF(ROW()=COLUMN(),0,1)</f>
        <v>1</v>
      </c>
      <c r="AJ50" s="14">
        <f ca="1">(((COUNTIFS(SWISSW!$I:$I,TOTAL_MATCHUP!$A50,SWISSW!$J:$J,TOTAL_MATCHUP!AJ$1,SWISSW!$F:$F,"Won")+COUNTIFS(SWISSW!$I:$I,TOTAL_MATCHUP!AJ$1,SWISSW!$J:$J,TOTAL_MATCHUP!$A50,SWISSW!$F:$F,"Lost")))+((COUNTIFS(SWISSW!$I:$I,TOTAL_MATCHUP!$A50,SWISSW!$J:$J,TOTAL_MATCHUP!AJ$1,SWISSW!$F:$F,"Lost")+COUNTIFS(SWISSW!$I:$I,TOTAL_MATCHUP!AJ$1,SWISSW!$J:$J,TOTAL_MATCHUP!$A50,SWISSW!$F:$F,"Won"))))*IF(ROW()=COLUMN(),0,1)</f>
        <v>0</v>
      </c>
      <c r="AK50" s="14">
        <f ca="1">(((COUNTIFS(SWISSW!$I:$I,TOTAL_MATCHUP!$A50,SWISSW!$J:$J,TOTAL_MATCHUP!AK$1,SWISSW!$F:$F,"Won")+COUNTIFS(SWISSW!$I:$I,TOTAL_MATCHUP!AK$1,SWISSW!$J:$J,TOTAL_MATCHUP!$A50,SWISSW!$F:$F,"Lost")))+((COUNTIFS(SWISSW!$I:$I,TOTAL_MATCHUP!$A50,SWISSW!$J:$J,TOTAL_MATCHUP!AK$1,SWISSW!$F:$F,"Lost")+COUNTIFS(SWISSW!$I:$I,TOTAL_MATCHUP!AK$1,SWISSW!$J:$J,TOTAL_MATCHUP!$A50,SWISSW!$F:$F,"Won"))))*IF(ROW()=COLUMN(),0,1)</f>
        <v>0</v>
      </c>
      <c r="AL50" s="14">
        <f ca="1">(((COUNTIFS(SWISSW!$I:$I,TOTAL_MATCHUP!$A50,SWISSW!$J:$J,TOTAL_MATCHUP!AL$1,SWISSW!$F:$F,"Won")+COUNTIFS(SWISSW!$I:$I,TOTAL_MATCHUP!AL$1,SWISSW!$J:$J,TOTAL_MATCHUP!$A50,SWISSW!$F:$F,"Lost")))+((COUNTIFS(SWISSW!$I:$I,TOTAL_MATCHUP!$A50,SWISSW!$J:$J,TOTAL_MATCHUP!AL$1,SWISSW!$F:$F,"Lost")+COUNTIFS(SWISSW!$I:$I,TOTAL_MATCHUP!AL$1,SWISSW!$J:$J,TOTAL_MATCHUP!$A50,SWISSW!$F:$F,"Won"))))*IF(ROW()=COLUMN(),0,1)</f>
        <v>0</v>
      </c>
      <c r="AM50" s="14">
        <f ca="1">(((COUNTIFS(SWISSW!$I:$I,TOTAL_MATCHUP!$A50,SWISSW!$J:$J,TOTAL_MATCHUP!AM$1,SWISSW!$F:$F,"Won")+COUNTIFS(SWISSW!$I:$I,TOTAL_MATCHUP!AM$1,SWISSW!$J:$J,TOTAL_MATCHUP!$A50,SWISSW!$F:$F,"Lost")))+((COUNTIFS(SWISSW!$I:$I,TOTAL_MATCHUP!$A50,SWISSW!$J:$J,TOTAL_MATCHUP!AM$1,SWISSW!$F:$F,"Lost")+COUNTIFS(SWISSW!$I:$I,TOTAL_MATCHUP!AM$1,SWISSW!$J:$J,TOTAL_MATCHUP!$A50,SWISSW!$F:$F,"Won"))))*IF(ROW()=COLUMN(),0,1)</f>
        <v>0</v>
      </c>
      <c r="AN50" s="14">
        <f ca="1">(((COUNTIFS(SWISSW!$I:$I,TOTAL_MATCHUP!$A50,SWISSW!$J:$J,TOTAL_MATCHUP!AN$1,SWISSW!$F:$F,"Won")+COUNTIFS(SWISSW!$I:$I,TOTAL_MATCHUP!AN$1,SWISSW!$J:$J,TOTAL_MATCHUP!$A50,SWISSW!$F:$F,"Lost")))+((COUNTIFS(SWISSW!$I:$I,TOTAL_MATCHUP!$A50,SWISSW!$J:$J,TOTAL_MATCHUP!AN$1,SWISSW!$F:$F,"Lost")+COUNTIFS(SWISSW!$I:$I,TOTAL_MATCHUP!AN$1,SWISSW!$J:$J,TOTAL_MATCHUP!$A50,SWISSW!$F:$F,"Won"))))*IF(ROW()=COLUMN(),0,1)</f>
        <v>0</v>
      </c>
      <c r="AO50" s="14">
        <f ca="1">(((COUNTIFS(SWISSW!$I:$I,TOTAL_MATCHUP!$A50,SWISSW!$J:$J,TOTAL_MATCHUP!AO$1,SWISSW!$F:$F,"Won")+COUNTIFS(SWISSW!$I:$I,TOTAL_MATCHUP!AO$1,SWISSW!$J:$J,TOTAL_MATCHUP!$A50,SWISSW!$F:$F,"Lost")))+((COUNTIFS(SWISSW!$I:$I,TOTAL_MATCHUP!$A50,SWISSW!$J:$J,TOTAL_MATCHUP!AO$1,SWISSW!$F:$F,"Lost")+COUNTIFS(SWISSW!$I:$I,TOTAL_MATCHUP!AO$1,SWISSW!$J:$J,TOTAL_MATCHUP!$A50,SWISSW!$F:$F,"Won"))))*IF(ROW()=COLUMN(),0,1)</f>
        <v>0</v>
      </c>
      <c r="AP50" s="14">
        <f ca="1">(((COUNTIFS(SWISSW!$I:$I,TOTAL_MATCHUP!$A50,SWISSW!$J:$J,TOTAL_MATCHUP!AP$1,SWISSW!$F:$F,"Won")+COUNTIFS(SWISSW!$I:$I,TOTAL_MATCHUP!AP$1,SWISSW!$J:$J,TOTAL_MATCHUP!$A50,SWISSW!$F:$F,"Lost")))+((COUNTIFS(SWISSW!$I:$I,TOTAL_MATCHUP!$A50,SWISSW!$J:$J,TOTAL_MATCHUP!AP$1,SWISSW!$F:$F,"Lost")+COUNTIFS(SWISSW!$I:$I,TOTAL_MATCHUP!AP$1,SWISSW!$J:$J,TOTAL_MATCHUP!$A50,SWISSW!$F:$F,"Won"))))*IF(ROW()=COLUMN(),0,1)</f>
        <v>1</v>
      </c>
      <c r="AQ50" s="14">
        <f ca="1">(((COUNTIFS(SWISSW!$I:$I,TOTAL_MATCHUP!$A50,SWISSW!$J:$J,TOTAL_MATCHUP!AQ$1,SWISSW!$F:$F,"Won")+COUNTIFS(SWISSW!$I:$I,TOTAL_MATCHUP!AQ$1,SWISSW!$J:$J,TOTAL_MATCHUP!$A50,SWISSW!$F:$F,"Lost")))+((COUNTIFS(SWISSW!$I:$I,TOTAL_MATCHUP!$A50,SWISSW!$J:$J,TOTAL_MATCHUP!AQ$1,SWISSW!$F:$F,"Lost")+COUNTIFS(SWISSW!$I:$I,TOTAL_MATCHUP!AQ$1,SWISSW!$J:$J,TOTAL_MATCHUP!$A50,SWISSW!$F:$F,"Won"))))*IF(ROW()=COLUMN(),0,1)</f>
        <v>0</v>
      </c>
      <c r="AR50" s="14">
        <f ca="1">(((COUNTIFS(SWISSW!$I:$I,TOTAL_MATCHUP!$A50,SWISSW!$J:$J,TOTAL_MATCHUP!AR$1,SWISSW!$F:$F,"Won")+COUNTIFS(SWISSW!$I:$I,TOTAL_MATCHUP!AR$1,SWISSW!$J:$J,TOTAL_MATCHUP!$A50,SWISSW!$F:$F,"Lost")))+((COUNTIFS(SWISSW!$I:$I,TOTAL_MATCHUP!$A50,SWISSW!$J:$J,TOTAL_MATCHUP!AR$1,SWISSW!$F:$F,"Lost")+COUNTIFS(SWISSW!$I:$I,TOTAL_MATCHUP!AR$1,SWISSW!$J:$J,TOTAL_MATCHUP!$A50,SWISSW!$F:$F,"Won"))))*IF(ROW()=COLUMN(),0,1)</f>
        <v>0</v>
      </c>
      <c r="AS50" s="14">
        <f ca="1">(((COUNTIFS(SWISSW!$I:$I,TOTAL_MATCHUP!$A50,SWISSW!$J:$J,TOTAL_MATCHUP!AS$1,SWISSW!$F:$F,"Won")+COUNTIFS(SWISSW!$I:$I,TOTAL_MATCHUP!AS$1,SWISSW!$J:$J,TOTAL_MATCHUP!$A50,SWISSW!$F:$F,"Lost")))+((COUNTIFS(SWISSW!$I:$I,TOTAL_MATCHUP!$A50,SWISSW!$J:$J,TOTAL_MATCHUP!AS$1,SWISSW!$F:$F,"Lost")+COUNTIFS(SWISSW!$I:$I,TOTAL_MATCHUP!AS$1,SWISSW!$J:$J,TOTAL_MATCHUP!$A50,SWISSW!$F:$F,"Won"))))*IF(ROW()=COLUMN(),0,1)</f>
        <v>0</v>
      </c>
      <c r="AT50" s="14">
        <f ca="1">(((COUNTIFS(SWISSW!$I:$I,TOTAL_MATCHUP!$A50,SWISSW!$J:$J,TOTAL_MATCHUP!AT$1,SWISSW!$F:$F,"Won")+COUNTIFS(SWISSW!$I:$I,TOTAL_MATCHUP!AT$1,SWISSW!$J:$J,TOTAL_MATCHUP!$A50,SWISSW!$F:$F,"Lost")))+((COUNTIFS(SWISSW!$I:$I,TOTAL_MATCHUP!$A50,SWISSW!$J:$J,TOTAL_MATCHUP!AT$1,SWISSW!$F:$F,"Lost")+COUNTIFS(SWISSW!$I:$I,TOTAL_MATCHUP!AT$1,SWISSW!$J:$J,TOTAL_MATCHUP!$A50,SWISSW!$F:$F,"Won"))))*IF(ROW()=COLUMN(),0,1)</f>
        <v>0</v>
      </c>
      <c r="AU50" s="14">
        <f ca="1">(((COUNTIFS(SWISSW!$I:$I,TOTAL_MATCHUP!$A50,SWISSW!$J:$J,TOTAL_MATCHUP!AU$1,SWISSW!$F:$F,"Won")+COUNTIFS(SWISSW!$I:$I,TOTAL_MATCHUP!AU$1,SWISSW!$J:$J,TOTAL_MATCHUP!$A50,SWISSW!$F:$F,"Lost")))+((COUNTIFS(SWISSW!$I:$I,TOTAL_MATCHUP!$A50,SWISSW!$J:$J,TOTAL_MATCHUP!AU$1,SWISSW!$F:$F,"Lost")+COUNTIFS(SWISSW!$I:$I,TOTAL_MATCHUP!AU$1,SWISSW!$J:$J,TOTAL_MATCHUP!$A50,SWISSW!$F:$F,"Won"))))*IF(ROW()=COLUMN(),0,1)</f>
        <v>1</v>
      </c>
      <c r="AV50" s="14">
        <f ca="1">(((COUNTIFS(SWISSW!$I:$I,TOTAL_MATCHUP!$A50,SWISSW!$J:$J,TOTAL_MATCHUP!AV$1,SWISSW!$F:$F,"Won")+COUNTIFS(SWISSW!$I:$I,TOTAL_MATCHUP!AV$1,SWISSW!$J:$J,TOTAL_MATCHUP!$A50,SWISSW!$F:$F,"Lost")))+((COUNTIFS(SWISSW!$I:$I,TOTAL_MATCHUP!$A50,SWISSW!$J:$J,TOTAL_MATCHUP!AV$1,SWISSW!$F:$F,"Lost")+COUNTIFS(SWISSW!$I:$I,TOTAL_MATCHUP!AV$1,SWISSW!$J:$J,TOTAL_MATCHUP!$A50,SWISSW!$F:$F,"Won"))))*IF(ROW()=COLUMN(),0,1)</f>
        <v>0</v>
      </c>
      <c r="AW50" s="14">
        <f ca="1">(((COUNTIFS(SWISSW!$I:$I,TOTAL_MATCHUP!$A50,SWISSW!$J:$J,TOTAL_MATCHUP!AW$1,SWISSW!$F:$F,"Won")+COUNTIFS(SWISSW!$I:$I,TOTAL_MATCHUP!AW$1,SWISSW!$J:$J,TOTAL_MATCHUP!$A50,SWISSW!$F:$F,"Lost")))+((COUNTIFS(SWISSW!$I:$I,TOTAL_MATCHUP!$A50,SWISSW!$J:$J,TOTAL_MATCHUP!AW$1,SWISSW!$F:$F,"Lost")+COUNTIFS(SWISSW!$I:$I,TOTAL_MATCHUP!AW$1,SWISSW!$J:$J,TOTAL_MATCHUP!$A50,SWISSW!$F:$F,"Won"))))*IF(ROW()=COLUMN(),0,1)</f>
        <v>0</v>
      </c>
      <c r="AX50" s="14">
        <f ca="1">(((COUNTIFS(SWISSW!$I:$I,TOTAL_MATCHUP!$A50,SWISSW!$J:$J,TOTAL_MATCHUP!AX$1,SWISSW!$F:$F,"Won")+COUNTIFS(SWISSW!$I:$I,TOTAL_MATCHUP!AX$1,SWISSW!$J:$J,TOTAL_MATCHUP!$A50,SWISSW!$F:$F,"Lost")))+((COUNTIFS(SWISSW!$I:$I,TOTAL_MATCHUP!$A50,SWISSW!$J:$J,TOTAL_MATCHUP!AX$1,SWISSW!$F:$F,"Lost")+COUNTIFS(SWISSW!$I:$I,TOTAL_MATCHUP!AX$1,SWISSW!$J:$J,TOTAL_MATCHUP!$A50,SWISSW!$F:$F,"Won"))))*IF(ROW()=COLUMN(),0,1)</f>
        <v>0</v>
      </c>
      <c r="AY50" s="14">
        <f ca="1">(((COUNTIFS(SWISSW!$I:$I,TOTAL_MATCHUP!$A50,SWISSW!$J:$J,TOTAL_MATCHUP!AY$1,SWISSW!$F:$F,"Won")+COUNTIFS(SWISSW!$I:$I,TOTAL_MATCHUP!AY$1,SWISSW!$J:$J,TOTAL_MATCHUP!$A50,SWISSW!$F:$F,"Lost")))+((COUNTIFS(SWISSW!$I:$I,TOTAL_MATCHUP!$A50,SWISSW!$J:$J,TOTAL_MATCHUP!AY$1,SWISSW!$F:$F,"Lost")+COUNTIFS(SWISSW!$I:$I,TOTAL_MATCHUP!AY$1,SWISSW!$J:$J,TOTAL_MATCHUP!$A50,SWISSW!$F:$F,"Won"))))*IF(ROW()=COLUMN(),0,1)</f>
        <v>0</v>
      </c>
      <c r="AZ50" s="14">
        <f ca="1">(((COUNTIFS(SWISSW!$I:$I,TOTAL_MATCHUP!$A50,SWISSW!$J:$J,TOTAL_MATCHUP!AZ$1,SWISSW!$F:$F,"Won")+COUNTIFS(SWISSW!$I:$I,TOTAL_MATCHUP!AZ$1,SWISSW!$J:$J,TOTAL_MATCHUP!$A50,SWISSW!$F:$F,"Lost")))+((COUNTIFS(SWISSW!$I:$I,TOTAL_MATCHUP!$A50,SWISSW!$J:$J,TOTAL_MATCHUP!AZ$1,SWISSW!$F:$F,"Lost")+COUNTIFS(SWISSW!$I:$I,TOTAL_MATCHUP!AZ$1,SWISSW!$J:$J,TOTAL_MATCHUP!$A50,SWISSW!$F:$F,"Won"))))*IF(ROW()=COLUMN(),0,1)</f>
        <v>0</v>
      </c>
      <c r="BA50" s="14">
        <f ca="1">(((COUNTIFS(SWISSW!$I:$I,TOTAL_MATCHUP!$A50,SWISSW!$J:$J,TOTAL_MATCHUP!BA$1,SWISSW!$F:$F,"Won")+COUNTIFS(SWISSW!$I:$I,TOTAL_MATCHUP!BA$1,SWISSW!$J:$J,TOTAL_MATCHUP!$A50,SWISSW!$F:$F,"Lost")))+((COUNTIFS(SWISSW!$I:$I,TOTAL_MATCHUP!$A50,SWISSW!$J:$J,TOTAL_MATCHUP!BA$1,SWISSW!$F:$F,"Lost")+COUNTIFS(SWISSW!$I:$I,TOTAL_MATCHUP!BA$1,SWISSW!$J:$J,TOTAL_MATCHUP!$A50,SWISSW!$F:$F,"Won"))))*IF(ROW()=COLUMN(),0,1)</f>
        <v>0</v>
      </c>
      <c r="BB50" s="14">
        <f ca="1">(((COUNTIFS(SWISSW!$I:$I,TOTAL_MATCHUP!$A50,SWISSW!$J:$J,TOTAL_MATCHUP!BB$1,SWISSW!$F:$F,"Won")+COUNTIFS(SWISSW!$I:$I,TOTAL_MATCHUP!BB$1,SWISSW!$J:$J,TOTAL_MATCHUP!$A50,SWISSW!$F:$F,"Lost")))+((COUNTIFS(SWISSW!$I:$I,TOTAL_MATCHUP!$A50,SWISSW!$J:$J,TOTAL_MATCHUP!BB$1,SWISSW!$F:$F,"Lost")+COUNTIFS(SWISSW!$I:$I,TOTAL_MATCHUP!BB$1,SWISSW!$J:$J,TOTAL_MATCHUP!$A50,SWISSW!$F:$F,"Won"))))*IF(ROW()=COLUMN(),0,1)</f>
        <v>0</v>
      </c>
      <c r="BC50" s="14">
        <f ca="1">(((COUNTIFS(SWISSW!$I:$I,TOTAL_MATCHUP!$A50,SWISSW!$J:$J,TOTAL_MATCHUP!BC$1,SWISSW!$F:$F,"Won")+COUNTIFS(SWISSW!$I:$I,TOTAL_MATCHUP!BC$1,SWISSW!$J:$J,TOTAL_MATCHUP!$A50,SWISSW!$F:$F,"Lost")))+((COUNTIFS(SWISSW!$I:$I,TOTAL_MATCHUP!$A50,SWISSW!$J:$J,TOTAL_MATCHUP!BC$1,SWISSW!$F:$F,"Lost")+COUNTIFS(SWISSW!$I:$I,TOTAL_MATCHUP!BC$1,SWISSW!$J:$J,TOTAL_MATCHUP!$A50,SWISSW!$F:$F,"Won"))))*IF(ROW()=COLUMN(),0,1)</f>
        <v>0</v>
      </c>
      <c r="BD50" s="14">
        <f ca="1">(((COUNTIFS(SWISSW!$I:$I,TOTAL_MATCHUP!$A50,SWISSW!$J:$J,TOTAL_MATCHUP!BD$1,SWISSW!$F:$F,"Won")+COUNTIFS(SWISSW!$I:$I,TOTAL_MATCHUP!BD$1,SWISSW!$J:$J,TOTAL_MATCHUP!$A50,SWISSW!$F:$F,"Lost")))+((COUNTIFS(SWISSW!$I:$I,TOTAL_MATCHUP!$A50,SWISSW!$J:$J,TOTAL_MATCHUP!BD$1,SWISSW!$F:$F,"Lost")+COUNTIFS(SWISSW!$I:$I,TOTAL_MATCHUP!BD$1,SWISSW!$J:$J,TOTAL_MATCHUP!$A50,SWISSW!$F:$F,"Won"))))*IF(ROW()=COLUMN(),0,1)</f>
        <v>0</v>
      </c>
      <c r="BE50" s="14">
        <f ca="1">(((COUNTIFS(SWISSW!$I:$I,TOTAL_MATCHUP!$A50,SWISSW!$J:$J,TOTAL_MATCHUP!BE$1,SWISSW!$F:$F,"Won")+COUNTIFS(SWISSW!$I:$I,TOTAL_MATCHUP!BE$1,SWISSW!$J:$J,TOTAL_MATCHUP!$A50,SWISSW!$F:$F,"Lost")))+((COUNTIFS(SWISSW!$I:$I,TOTAL_MATCHUP!$A50,SWISSW!$J:$J,TOTAL_MATCHUP!BE$1,SWISSW!$F:$F,"Lost")+COUNTIFS(SWISSW!$I:$I,TOTAL_MATCHUP!BE$1,SWISSW!$J:$J,TOTAL_MATCHUP!$A50,SWISSW!$F:$F,"Won"))))*IF(ROW()=COLUMN(),0,1)</f>
        <v>0</v>
      </c>
      <c r="BF50" s="14">
        <f ca="1">(((COUNTIFS(SWISSW!$I:$I,TOTAL_MATCHUP!$A50,SWISSW!$J:$J,TOTAL_MATCHUP!BF$1,SWISSW!$F:$F,"Won")+COUNTIFS(SWISSW!$I:$I,TOTAL_MATCHUP!BF$1,SWISSW!$J:$J,TOTAL_MATCHUP!$A50,SWISSW!$F:$F,"Lost")))+((COUNTIFS(SWISSW!$I:$I,TOTAL_MATCHUP!$A50,SWISSW!$J:$J,TOTAL_MATCHUP!BF$1,SWISSW!$F:$F,"Lost")+COUNTIFS(SWISSW!$I:$I,TOTAL_MATCHUP!BF$1,SWISSW!$J:$J,TOTAL_MATCHUP!$A50,SWISSW!$F:$F,"Won"))))*IF(ROW()=COLUMN(),0,1)</f>
        <v>0</v>
      </c>
    </row>
    <row r="51" spans="1:58" ht="55" customHeight="1" x14ac:dyDescent="0.3">
      <c r="A51" s="3" t="str">
        <f ca="1">MATCHUP!A51</f>
        <v>Whale Combo</v>
      </c>
      <c r="B51" s="14">
        <f ca="1">(((COUNTIFS(SWISSW!$I:$I,TOTAL_MATCHUP!$A51,SWISSW!$J:$J,TOTAL_MATCHUP!B$1,SWISSW!$F:$F,"Won")+COUNTIFS(SWISSW!$I:$I,TOTAL_MATCHUP!B$1,SWISSW!$J:$J,TOTAL_MATCHUP!$A51,SWISSW!$F:$F,"Lost")))+((COUNTIFS(SWISSW!$I:$I,TOTAL_MATCHUP!$A51,SWISSW!$J:$J,TOTAL_MATCHUP!B$1,SWISSW!$F:$F,"Lost")+COUNTIFS(SWISSW!$I:$I,TOTAL_MATCHUP!B$1,SWISSW!$J:$J,TOTAL_MATCHUP!$A51,SWISSW!$F:$F,"Won"))))*IF(ROW()=COLUMN(),0,1)</f>
        <v>1</v>
      </c>
      <c r="C51" s="14">
        <f ca="1">(((COUNTIFS(SWISSW!$I:$I,TOTAL_MATCHUP!$A51,SWISSW!$J:$J,TOTAL_MATCHUP!C$1,SWISSW!$F:$F,"Won")+COUNTIFS(SWISSW!$I:$I,TOTAL_MATCHUP!C$1,SWISSW!$J:$J,TOTAL_MATCHUP!$A51,SWISSW!$F:$F,"Lost")))+((COUNTIFS(SWISSW!$I:$I,TOTAL_MATCHUP!$A51,SWISSW!$J:$J,TOTAL_MATCHUP!C$1,SWISSW!$F:$F,"Lost")+COUNTIFS(SWISSW!$I:$I,TOTAL_MATCHUP!C$1,SWISSW!$J:$J,TOTAL_MATCHUP!$A51,SWISSW!$F:$F,"Won"))))*IF(ROW()=COLUMN(),0,1)</f>
        <v>1</v>
      </c>
      <c r="D51" s="14">
        <f ca="1">(((COUNTIFS(SWISSW!$I:$I,TOTAL_MATCHUP!$A51,SWISSW!$J:$J,TOTAL_MATCHUP!D$1,SWISSW!$F:$F,"Won")+COUNTIFS(SWISSW!$I:$I,TOTAL_MATCHUP!D$1,SWISSW!$J:$J,TOTAL_MATCHUP!$A51,SWISSW!$F:$F,"Lost")))+((COUNTIFS(SWISSW!$I:$I,TOTAL_MATCHUP!$A51,SWISSW!$J:$J,TOTAL_MATCHUP!D$1,SWISSW!$F:$F,"Lost")+COUNTIFS(SWISSW!$I:$I,TOTAL_MATCHUP!D$1,SWISSW!$J:$J,TOTAL_MATCHUP!$A51,SWISSW!$F:$F,"Won"))))*IF(ROW()=COLUMN(),0,1)</f>
        <v>1</v>
      </c>
      <c r="E51" s="14">
        <f ca="1">(((COUNTIFS(SWISSW!$I:$I,TOTAL_MATCHUP!$A51,SWISSW!$J:$J,TOTAL_MATCHUP!E$1,SWISSW!$F:$F,"Won")+COUNTIFS(SWISSW!$I:$I,TOTAL_MATCHUP!E$1,SWISSW!$J:$J,TOTAL_MATCHUP!$A51,SWISSW!$F:$F,"Lost")))+((COUNTIFS(SWISSW!$I:$I,TOTAL_MATCHUP!$A51,SWISSW!$J:$J,TOTAL_MATCHUP!E$1,SWISSW!$F:$F,"Lost")+COUNTIFS(SWISSW!$I:$I,TOTAL_MATCHUP!E$1,SWISSW!$J:$J,TOTAL_MATCHUP!$A51,SWISSW!$F:$F,"Won"))))*IF(ROW()=COLUMN(),0,1)</f>
        <v>1</v>
      </c>
      <c r="F51" s="14">
        <f ca="1">(((COUNTIFS(SWISSW!$I:$I,TOTAL_MATCHUP!$A51,SWISSW!$J:$J,TOTAL_MATCHUP!F$1,SWISSW!$F:$F,"Won")+COUNTIFS(SWISSW!$I:$I,TOTAL_MATCHUP!F$1,SWISSW!$J:$J,TOTAL_MATCHUP!$A51,SWISSW!$F:$F,"Lost")))+((COUNTIFS(SWISSW!$I:$I,TOTAL_MATCHUP!$A51,SWISSW!$J:$J,TOTAL_MATCHUP!F$1,SWISSW!$F:$F,"Lost")+COUNTIFS(SWISSW!$I:$I,TOTAL_MATCHUP!F$1,SWISSW!$J:$J,TOTAL_MATCHUP!$A51,SWISSW!$F:$F,"Won"))))*IF(ROW()=COLUMN(),0,1)</f>
        <v>2</v>
      </c>
      <c r="G51" s="14">
        <f ca="1">(((COUNTIFS(SWISSW!$I:$I,TOTAL_MATCHUP!$A51,SWISSW!$J:$J,TOTAL_MATCHUP!G$1,SWISSW!$F:$F,"Won")+COUNTIFS(SWISSW!$I:$I,TOTAL_MATCHUP!G$1,SWISSW!$J:$J,TOTAL_MATCHUP!$A51,SWISSW!$F:$F,"Lost")))+((COUNTIFS(SWISSW!$I:$I,TOTAL_MATCHUP!$A51,SWISSW!$J:$J,TOTAL_MATCHUP!G$1,SWISSW!$F:$F,"Lost")+COUNTIFS(SWISSW!$I:$I,TOTAL_MATCHUP!G$1,SWISSW!$J:$J,TOTAL_MATCHUP!$A51,SWISSW!$F:$F,"Won"))))*IF(ROW()=COLUMN(),0,1)</f>
        <v>0</v>
      </c>
      <c r="H51" s="14">
        <f ca="1">(((COUNTIFS(SWISSW!$I:$I,TOTAL_MATCHUP!$A51,SWISSW!$J:$J,TOTAL_MATCHUP!H$1,SWISSW!$F:$F,"Won")+COUNTIFS(SWISSW!$I:$I,TOTAL_MATCHUP!H$1,SWISSW!$J:$J,TOTAL_MATCHUP!$A51,SWISSW!$F:$F,"Lost")))+((COUNTIFS(SWISSW!$I:$I,TOTAL_MATCHUP!$A51,SWISSW!$J:$J,TOTAL_MATCHUP!H$1,SWISSW!$F:$F,"Lost")+COUNTIFS(SWISSW!$I:$I,TOTAL_MATCHUP!H$1,SWISSW!$J:$J,TOTAL_MATCHUP!$A51,SWISSW!$F:$F,"Won"))))*IF(ROW()=COLUMN(),0,1)</f>
        <v>1</v>
      </c>
      <c r="I51" s="14">
        <f ca="1">(((COUNTIFS(SWISSW!$I:$I,TOTAL_MATCHUP!$A51,SWISSW!$J:$J,TOTAL_MATCHUP!I$1,SWISSW!$F:$F,"Won")+COUNTIFS(SWISSW!$I:$I,TOTAL_MATCHUP!I$1,SWISSW!$J:$J,TOTAL_MATCHUP!$A51,SWISSW!$F:$F,"Lost")))+((COUNTIFS(SWISSW!$I:$I,TOTAL_MATCHUP!$A51,SWISSW!$J:$J,TOTAL_MATCHUP!I$1,SWISSW!$F:$F,"Lost")+COUNTIFS(SWISSW!$I:$I,TOTAL_MATCHUP!I$1,SWISSW!$J:$J,TOTAL_MATCHUP!$A51,SWISSW!$F:$F,"Won"))))*IF(ROW()=COLUMN(),0,1)</f>
        <v>1</v>
      </c>
      <c r="J51" s="14">
        <f ca="1">(((COUNTIFS(SWISSW!$I:$I,TOTAL_MATCHUP!$A51,SWISSW!$J:$J,TOTAL_MATCHUP!J$1,SWISSW!$F:$F,"Won")+COUNTIFS(SWISSW!$I:$I,TOTAL_MATCHUP!J$1,SWISSW!$J:$J,TOTAL_MATCHUP!$A51,SWISSW!$F:$F,"Lost")))+((COUNTIFS(SWISSW!$I:$I,TOTAL_MATCHUP!$A51,SWISSW!$J:$J,TOTAL_MATCHUP!J$1,SWISSW!$F:$F,"Lost")+COUNTIFS(SWISSW!$I:$I,TOTAL_MATCHUP!J$1,SWISSW!$J:$J,TOTAL_MATCHUP!$A51,SWISSW!$F:$F,"Won"))))*IF(ROW()=COLUMN(),0,1)</f>
        <v>0</v>
      </c>
      <c r="K51" s="14">
        <f ca="1">(((COUNTIFS(SWISSW!$I:$I,TOTAL_MATCHUP!$A51,SWISSW!$J:$J,TOTAL_MATCHUP!K$1,SWISSW!$F:$F,"Won")+COUNTIFS(SWISSW!$I:$I,TOTAL_MATCHUP!K$1,SWISSW!$J:$J,TOTAL_MATCHUP!$A51,SWISSW!$F:$F,"Lost")))+((COUNTIFS(SWISSW!$I:$I,TOTAL_MATCHUP!$A51,SWISSW!$J:$J,TOTAL_MATCHUP!K$1,SWISSW!$F:$F,"Lost")+COUNTIFS(SWISSW!$I:$I,TOTAL_MATCHUP!K$1,SWISSW!$J:$J,TOTAL_MATCHUP!$A51,SWISSW!$F:$F,"Won"))))*IF(ROW()=COLUMN(),0,1)</f>
        <v>0</v>
      </c>
      <c r="L51" s="14">
        <f ca="1">(((COUNTIFS(SWISSW!$I:$I,TOTAL_MATCHUP!$A51,SWISSW!$J:$J,TOTAL_MATCHUP!L$1,SWISSW!$F:$F,"Won")+COUNTIFS(SWISSW!$I:$I,TOTAL_MATCHUP!L$1,SWISSW!$J:$J,TOTAL_MATCHUP!$A51,SWISSW!$F:$F,"Lost")))+((COUNTIFS(SWISSW!$I:$I,TOTAL_MATCHUP!$A51,SWISSW!$J:$J,TOTAL_MATCHUP!L$1,SWISSW!$F:$F,"Lost")+COUNTIFS(SWISSW!$I:$I,TOTAL_MATCHUP!L$1,SWISSW!$J:$J,TOTAL_MATCHUP!$A51,SWISSW!$F:$F,"Won"))))*IF(ROW()=COLUMN(),0,1)</f>
        <v>0</v>
      </c>
      <c r="M51" s="14">
        <f ca="1">(((COUNTIFS(SWISSW!$I:$I,TOTAL_MATCHUP!$A51,SWISSW!$J:$J,TOTAL_MATCHUP!M$1,SWISSW!$F:$F,"Won")+COUNTIFS(SWISSW!$I:$I,TOTAL_MATCHUP!M$1,SWISSW!$J:$J,TOTAL_MATCHUP!$A51,SWISSW!$F:$F,"Lost")))+((COUNTIFS(SWISSW!$I:$I,TOTAL_MATCHUP!$A51,SWISSW!$J:$J,TOTAL_MATCHUP!M$1,SWISSW!$F:$F,"Lost")+COUNTIFS(SWISSW!$I:$I,TOTAL_MATCHUP!M$1,SWISSW!$J:$J,TOTAL_MATCHUP!$A51,SWISSW!$F:$F,"Won"))))*IF(ROW()=COLUMN(),0,1)</f>
        <v>1</v>
      </c>
      <c r="N51" s="14">
        <f ca="1">(((COUNTIFS(SWISSW!$I:$I,TOTAL_MATCHUP!$A51,SWISSW!$J:$J,TOTAL_MATCHUP!N$1,SWISSW!$F:$F,"Won")+COUNTIFS(SWISSW!$I:$I,TOTAL_MATCHUP!N$1,SWISSW!$J:$J,TOTAL_MATCHUP!$A51,SWISSW!$F:$F,"Lost")))+((COUNTIFS(SWISSW!$I:$I,TOTAL_MATCHUP!$A51,SWISSW!$J:$J,TOTAL_MATCHUP!N$1,SWISSW!$F:$F,"Lost")+COUNTIFS(SWISSW!$I:$I,TOTAL_MATCHUP!N$1,SWISSW!$J:$J,TOTAL_MATCHUP!$A51,SWISSW!$F:$F,"Won"))))*IF(ROW()=COLUMN(),0,1)</f>
        <v>0</v>
      </c>
      <c r="O51" s="14">
        <f ca="1">(((COUNTIFS(SWISSW!$I:$I,TOTAL_MATCHUP!$A51,SWISSW!$J:$J,TOTAL_MATCHUP!O$1,SWISSW!$F:$F,"Won")+COUNTIFS(SWISSW!$I:$I,TOTAL_MATCHUP!O$1,SWISSW!$J:$J,TOTAL_MATCHUP!$A51,SWISSW!$F:$F,"Lost")))+((COUNTIFS(SWISSW!$I:$I,TOTAL_MATCHUP!$A51,SWISSW!$J:$J,TOTAL_MATCHUP!O$1,SWISSW!$F:$F,"Lost")+COUNTIFS(SWISSW!$I:$I,TOTAL_MATCHUP!O$1,SWISSW!$J:$J,TOTAL_MATCHUP!$A51,SWISSW!$F:$F,"Won"))))*IF(ROW()=COLUMN(),0,1)</f>
        <v>0</v>
      </c>
      <c r="P51" s="14">
        <f ca="1">(((COUNTIFS(SWISSW!$I:$I,TOTAL_MATCHUP!$A51,SWISSW!$J:$J,TOTAL_MATCHUP!P$1,SWISSW!$F:$F,"Won")+COUNTIFS(SWISSW!$I:$I,TOTAL_MATCHUP!P$1,SWISSW!$J:$J,TOTAL_MATCHUP!$A51,SWISSW!$F:$F,"Lost")))+((COUNTIFS(SWISSW!$I:$I,TOTAL_MATCHUP!$A51,SWISSW!$J:$J,TOTAL_MATCHUP!P$1,SWISSW!$F:$F,"Lost")+COUNTIFS(SWISSW!$I:$I,TOTAL_MATCHUP!P$1,SWISSW!$J:$J,TOTAL_MATCHUP!$A51,SWISSW!$F:$F,"Won"))))*IF(ROW()=COLUMN(),0,1)</f>
        <v>0</v>
      </c>
      <c r="Q51" s="14">
        <f ca="1">(((COUNTIFS(SWISSW!$I:$I,TOTAL_MATCHUP!$A51,SWISSW!$J:$J,TOTAL_MATCHUP!Q$1,SWISSW!$F:$F,"Won")+COUNTIFS(SWISSW!$I:$I,TOTAL_MATCHUP!Q$1,SWISSW!$J:$J,TOTAL_MATCHUP!$A51,SWISSW!$F:$F,"Lost")))+((COUNTIFS(SWISSW!$I:$I,TOTAL_MATCHUP!$A51,SWISSW!$J:$J,TOTAL_MATCHUP!Q$1,SWISSW!$F:$F,"Lost")+COUNTIFS(SWISSW!$I:$I,TOTAL_MATCHUP!Q$1,SWISSW!$J:$J,TOTAL_MATCHUP!$A51,SWISSW!$F:$F,"Won"))))*IF(ROW()=COLUMN(),0,1)</f>
        <v>1</v>
      </c>
      <c r="R51" s="14">
        <f ca="1">(((COUNTIFS(SWISSW!$I:$I,TOTAL_MATCHUP!$A51,SWISSW!$J:$J,TOTAL_MATCHUP!R$1,SWISSW!$F:$F,"Won")+COUNTIFS(SWISSW!$I:$I,TOTAL_MATCHUP!R$1,SWISSW!$J:$J,TOTAL_MATCHUP!$A51,SWISSW!$F:$F,"Lost")))+((COUNTIFS(SWISSW!$I:$I,TOTAL_MATCHUP!$A51,SWISSW!$J:$J,TOTAL_MATCHUP!R$1,SWISSW!$F:$F,"Lost")+COUNTIFS(SWISSW!$I:$I,TOTAL_MATCHUP!R$1,SWISSW!$J:$J,TOTAL_MATCHUP!$A51,SWISSW!$F:$F,"Won"))))*IF(ROW()=COLUMN(),0,1)</f>
        <v>0</v>
      </c>
      <c r="S51" s="14">
        <f ca="1">(((COUNTIFS(SWISSW!$I:$I,TOTAL_MATCHUP!$A51,SWISSW!$J:$J,TOTAL_MATCHUP!S$1,SWISSW!$F:$F,"Won")+COUNTIFS(SWISSW!$I:$I,TOTAL_MATCHUP!S$1,SWISSW!$J:$J,TOTAL_MATCHUP!$A51,SWISSW!$F:$F,"Lost")))+((COUNTIFS(SWISSW!$I:$I,TOTAL_MATCHUP!$A51,SWISSW!$J:$J,TOTAL_MATCHUP!S$1,SWISSW!$F:$F,"Lost")+COUNTIFS(SWISSW!$I:$I,TOTAL_MATCHUP!S$1,SWISSW!$J:$J,TOTAL_MATCHUP!$A51,SWISSW!$F:$F,"Won"))))*IF(ROW()=COLUMN(),0,1)</f>
        <v>0</v>
      </c>
      <c r="T51" s="14">
        <f ca="1">(((COUNTIFS(SWISSW!$I:$I,TOTAL_MATCHUP!$A51,SWISSW!$J:$J,TOTAL_MATCHUP!T$1,SWISSW!$F:$F,"Won")+COUNTIFS(SWISSW!$I:$I,TOTAL_MATCHUP!T$1,SWISSW!$J:$J,TOTAL_MATCHUP!$A51,SWISSW!$F:$F,"Lost")))+((COUNTIFS(SWISSW!$I:$I,TOTAL_MATCHUP!$A51,SWISSW!$J:$J,TOTAL_MATCHUP!T$1,SWISSW!$F:$F,"Lost")+COUNTIFS(SWISSW!$I:$I,TOTAL_MATCHUP!T$1,SWISSW!$J:$J,TOTAL_MATCHUP!$A51,SWISSW!$F:$F,"Won"))))*IF(ROW()=COLUMN(),0,1)</f>
        <v>0</v>
      </c>
      <c r="U51" s="14">
        <f ca="1">(((COUNTIFS(SWISSW!$I:$I,TOTAL_MATCHUP!$A51,SWISSW!$J:$J,TOTAL_MATCHUP!U$1,SWISSW!$F:$F,"Won")+COUNTIFS(SWISSW!$I:$I,TOTAL_MATCHUP!U$1,SWISSW!$J:$J,TOTAL_MATCHUP!$A51,SWISSW!$F:$F,"Lost")))+((COUNTIFS(SWISSW!$I:$I,TOTAL_MATCHUP!$A51,SWISSW!$J:$J,TOTAL_MATCHUP!U$1,SWISSW!$F:$F,"Lost")+COUNTIFS(SWISSW!$I:$I,TOTAL_MATCHUP!U$1,SWISSW!$J:$J,TOTAL_MATCHUP!$A51,SWISSW!$F:$F,"Won"))))*IF(ROW()=COLUMN(),0,1)</f>
        <v>0</v>
      </c>
      <c r="V51" s="14">
        <f ca="1">(((COUNTIFS(SWISSW!$I:$I,TOTAL_MATCHUP!$A51,SWISSW!$J:$J,TOTAL_MATCHUP!V$1,SWISSW!$F:$F,"Won")+COUNTIFS(SWISSW!$I:$I,TOTAL_MATCHUP!V$1,SWISSW!$J:$J,TOTAL_MATCHUP!$A51,SWISSW!$F:$F,"Lost")))+((COUNTIFS(SWISSW!$I:$I,TOTAL_MATCHUP!$A51,SWISSW!$J:$J,TOTAL_MATCHUP!V$1,SWISSW!$F:$F,"Lost")+COUNTIFS(SWISSW!$I:$I,TOTAL_MATCHUP!V$1,SWISSW!$J:$J,TOTAL_MATCHUP!$A51,SWISSW!$F:$F,"Won"))))*IF(ROW()=COLUMN(),0,1)</f>
        <v>0</v>
      </c>
      <c r="W51" s="14">
        <f ca="1">(((COUNTIFS(SWISSW!$I:$I,TOTAL_MATCHUP!$A51,SWISSW!$J:$J,TOTAL_MATCHUP!W$1,SWISSW!$F:$F,"Won")+COUNTIFS(SWISSW!$I:$I,TOTAL_MATCHUP!W$1,SWISSW!$J:$J,TOTAL_MATCHUP!$A51,SWISSW!$F:$F,"Lost")))+((COUNTIFS(SWISSW!$I:$I,TOTAL_MATCHUP!$A51,SWISSW!$J:$J,TOTAL_MATCHUP!W$1,SWISSW!$F:$F,"Lost")+COUNTIFS(SWISSW!$I:$I,TOTAL_MATCHUP!W$1,SWISSW!$J:$J,TOTAL_MATCHUP!$A51,SWISSW!$F:$F,"Won"))))*IF(ROW()=COLUMN(),0,1)</f>
        <v>0</v>
      </c>
      <c r="X51" s="14">
        <f ca="1">(((COUNTIFS(SWISSW!$I:$I,TOTAL_MATCHUP!$A51,SWISSW!$J:$J,TOTAL_MATCHUP!X$1,SWISSW!$F:$F,"Won")+COUNTIFS(SWISSW!$I:$I,TOTAL_MATCHUP!X$1,SWISSW!$J:$J,TOTAL_MATCHUP!$A51,SWISSW!$F:$F,"Lost")))+((COUNTIFS(SWISSW!$I:$I,TOTAL_MATCHUP!$A51,SWISSW!$J:$J,TOTAL_MATCHUP!X$1,SWISSW!$F:$F,"Lost")+COUNTIFS(SWISSW!$I:$I,TOTAL_MATCHUP!X$1,SWISSW!$J:$J,TOTAL_MATCHUP!$A51,SWISSW!$F:$F,"Won"))))*IF(ROW()=COLUMN(),0,1)</f>
        <v>0</v>
      </c>
      <c r="Y51" s="14">
        <f ca="1">(((COUNTIFS(SWISSW!$I:$I,TOTAL_MATCHUP!$A51,SWISSW!$J:$J,TOTAL_MATCHUP!Y$1,SWISSW!$F:$F,"Won")+COUNTIFS(SWISSW!$I:$I,TOTAL_MATCHUP!Y$1,SWISSW!$J:$J,TOTAL_MATCHUP!$A51,SWISSW!$F:$F,"Lost")))+((COUNTIFS(SWISSW!$I:$I,TOTAL_MATCHUP!$A51,SWISSW!$J:$J,TOTAL_MATCHUP!Y$1,SWISSW!$F:$F,"Lost")+COUNTIFS(SWISSW!$I:$I,TOTAL_MATCHUP!Y$1,SWISSW!$J:$J,TOTAL_MATCHUP!$A51,SWISSW!$F:$F,"Won"))))*IF(ROW()=COLUMN(),0,1)</f>
        <v>0</v>
      </c>
      <c r="Z51" s="14">
        <f ca="1">(((COUNTIFS(SWISSW!$I:$I,TOTAL_MATCHUP!$A51,SWISSW!$J:$J,TOTAL_MATCHUP!Z$1,SWISSW!$F:$F,"Won")+COUNTIFS(SWISSW!$I:$I,TOTAL_MATCHUP!Z$1,SWISSW!$J:$J,TOTAL_MATCHUP!$A51,SWISSW!$F:$F,"Lost")))+((COUNTIFS(SWISSW!$I:$I,TOTAL_MATCHUP!$A51,SWISSW!$J:$J,TOTAL_MATCHUP!Z$1,SWISSW!$F:$F,"Lost")+COUNTIFS(SWISSW!$I:$I,TOTAL_MATCHUP!Z$1,SWISSW!$J:$J,TOTAL_MATCHUP!$A51,SWISSW!$F:$F,"Won"))))*IF(ROW()=COLUMN(),0,1)</f>
        <v>0</v>
      </c>
      <c r="AA51" s="14">
        <f ca="1">(((COUNTIFS(SWISSW!$I:$I,TOTAL_MATCHUP!$A51,SWISSW!$J:$J,TOTAL_MATCHUP!AA$1,SWISSW!$F:$F,"Won")+COUNTIFS(SWISSW!$I:$I,TOTAL_MATCHUP!AA$1,SWISSW!$J:$J,TOTAL_MATCHUP!$A51,SWISSW!$F:$F,"Lost")))+((COUNTIFS(SWISSW!$I:$I,TOTAL_MATCHUP!$A51,SWISSW!$J:$J,TOTAL_MATCHUP!AA$1,SWISSW!$F:$F,"Lost")+COUNTIFS(SWISSW!$I:$I,TOTAL_MATCHUP!AA$1,SWISSW!$J:$J,TOTAL_MATCHUP!$A51,SWISSW!$F:$F,"Won"))))*IF(ROW()=COLUMN(),0,1)</f>
        <v>0</v>
      </c>
      <c r="AB51" s="14">
        <f ca="1">(((COUNTIFS(SWISSW!$I:$I,TOTAL_MATCHUP!$A51,SWISSW!$J:$J,TOTAL_MATCHUP!AB$1,SWISSW!$F:$F,"Won")+COUNTIFS(SWISSW!$I:$I,TOTAL_MATCHUP!AB$1,SWISSW!$J:$J,TOTAL_MATCHUP!$A51,SWISSW!$F:$F,"Lost")))+((COUNTIFS(SWISSW!$I:$I,TOTAL_MATCHUP!$A51,SWISSW!$J:$J,TOTAL_MATCHUP!AB$1,SWISSW!$F:$F,"Lost")+COUNTIFS(SWISSW!$I:$I,TOTAL_MATCHUP!AB$1,SWISSW!$J:$J,TOTAL_MATCHUP!$A51,SWISSW!$F:$F,"Won"))))*IF(ROW()=COLUMN(),0,1)</f>
        <v>0</v>
      </c>
      <c r="AC51" s="14">
        <f ca="1">(((COUNTIFS(SWISSW!$I:$I,TOTAL_MATCHUP!$A51,SWISSW!$J:$J,TOTAL_MATCHUP!AC$1,SWISSW!$F:$F,"Won")+COUNTIFS(SWISSW!$I:$I,TOTAL_MATCHUP!AC$1,SWISSW!$J:$J,TOTAL_MATCHUP!$A51,SWISSW!$F:$F,"Lost")))+((COUNTIFS(SWISSW!$I:$I,TOTAL_MATCHUP!$A51,SWISSW!$J:$J,TOTAL_MATCHUP!AC$1,SWISSW!$F:$F,"Lost")+COUNTIFS(SWISSW!$I:$I,TOTAL_MATCHUP!AC$1,SWISSW!$J:$J,TOTAL_MATCHUP!$A51,SWISSW!$F:$F,"Won"))))*IF(ROW()=COLUMN(),0,1)</f>
        <v>0</v>
      </c>
      <c r="AD51" s="14">
        <f ca="1">(((COUNTIFS(SWISSW!$I:$I,TOTAL_MATCHUP!$A51,SWISSW!$J:$J,TOTAL_MATCHUP!AD$1,SWISSW!$F:$F,"Won")+COUNTIFS(SWISSW!$I:$I,TOTAL_MATCHUP!AD$1,SWISSW!$J:$J,TOTAL_MATCHUP!$A51,SWISSW!$F:$F,"Lost")))+((COUNTIFS(SWISSW!$I:$I,TOTAL_MATCHUP!$A51,SWISSW!$J:$J,TOTAL_MATCHUP!AD$1,SWISSW!$F:$F,"Lost")+COUNTIFS(SWISSW!$I:$I,TOTAL_MATCHUP!AD$1,SWISSW!$J:$J,TOTAL_MATCHUP!$A51,SWISSW!$F:$F,"Won"))))*IF(ROW()=COLUMN(),0,1)</f>
        <v>1</v>
      </c>
      <c r="AE51" s="14">
        <f ca="1">(((COUNTIFS(SWISSW!$I:$I,TOTAL_MATCHUP!$A51,SWISSW!$J:$J,TOTAL_MATCHUP!AE$1,SWISSW!$F:$F,"Won")+COUNTIFS(SWISSW!$I:$I,TOTAL_MATCHUP!AE$1,SWISSW!$J:$J,TOTAL_MATCHUP!$A51,SWISSW!$F:$F,"Lost")))+((COUNTIFS(SWISSW!$I:$I,TOTAL_MATCHUP!$A51,SWISSW!$J:$J,TOTAL_MATCHUP!AE$1,SWISSW!$F:$F,"Lost")+COUNTIFS(SWISSW!$I:$I,TOTAL_MATCHUP!AE$1,SWISSW!$J:$J,TOTAL_MATCHUP!$A51,SWISSW!$F:$F,"Won"))))*IF(ROW()=COLUMN(),0,1)</f>
        <v>0</v>
      </c>
      <c r="AF51" s="14">
        <f ca="1">(((COUNTIFS(SWISSW!$I:$I,TOTAL_MATCHUP!$A51,SWISSW!$J:$J,TOTAL_MATCHUP!AF$1,SWISSW!$F:$F,"Won")+COUNTIFS(SWISSW!$I:$I,TOTAL_MATCHUP!AF$1,SWISSW!$J:$J,TOTAL_MATCHUP!$A51,SWISSW!$F:$F,"Lost")))+((COUNTIFS(SWISSW!$I:$I,TOTAL_MATCHUP!$A51,SWISSW!$J:$J,TOTAL_MATCHUP!AF$1,SWISSW!$F:$F,"Lost")+COUNTIFS(SWISSW!$I:$I,TOTAL_MATCHUP!AF$1,SWISSW!$J:$J,TOTAL_MATCHUP!$A51,SWISSW!$F:$F,"Won"))))*IF(ROW()=COLUMN(),0,1)</f>
        <v>0</v>
      </c>
      <c r="AG51" s="14">
        <f ca="1">(((COUNTIFS(SWISSW!$I:$I,TOTAL_MATCHUP!$A51,SWISSW!$J:$J,TOTAL_MATCHUP!AG$1,SWISSW!$F:$F,"Won")+COUNTIFS(SWISSW!$I:$I,TOTAL_MATCHUP!AG$1,SWISSW!$J:$J,TOTAL_MATCHUP!$A51,SWISSW!$F:$F,"Lost")))+((COUNTIFS(SWISSW!$I:$I,TOTAL_MATCHUP!$A51,SWISSW!$J:$J,TOTAL_MATCHUP!AG$1,SWISSW!$F:$F,"Lost")+COUNTIFS(SWISSW!$I:$I,TOTAL_MATCHUP!AG$1,SWISSW!$J:$J,TOTAL_MATCHUP!$A51,SWISSW!$F:$F,"Won"))))*IF(ROW()=COLUMN(),0,1)</f>
        <v>0</v>
      </c>
      <c r="AH51" s="14">
        <f ca="1">(((COUNTIFS(SWISSW!$I:$I,TOTAL_MATCHUP!$A51,SWISSW!$J:$J,TOTAL_MATCHUP!AH$1,SWISSW!$F:$F,"Won")+COUNTIFS(SWISSW!$I:$I,TOTAL_MATCHUP!AH$1,SWISSW!$J:$J,TOTAL_MATCHUP!$A51,SWISSW!$F:$F,"Lost")))+((COUNTIFS(SWISSW!$I:$I,TOTAL_MATCHUP!$A51,SWISSW!$J:$J,TOTAL_MATCHUP!AH$1,SWISSW!$F:$F,"Lost")+COUNTIFS(SWISSW!$I:$I,TOTAL_MATCHUP!AH$1,SWISSW!$J:$J,TOTAL_MATCHUP!$A51,SWISSW!$F:$F,"Won"))))*IF(ROW()=COLUMN(),0,1)</f>
        <v>0</v>
      </c>
      <c r="AI51" s="14">
        <f ca="1">(((COUNTIFS(SWISSW!$I:$I,TOTAL_MATCHUP!$A51,SWISSW!$J:$J,TOTAL_MATCHUP!AI$1,SWISSW!$F:$F,"Won")+COUNTIFS(SWISSW!$I:$I,TOTAL_MATCHUP!AI$1,SWISSW!$J:$J,TOTAL_MATCHUP!$A51,SWISSW!$F:$F,"Lost")))+((COUNTIFS(SWISSW!$I:$I,TOTAL_MATCHUP!$A51,SWISSW!$J:$J,TOTAL_MATCHUP!AI$1,SWISSW!$F:$F,"Lost")+COUNTIFS(SWISSW!$I:$I,TOTAL_MATCHUP!AI$1,SWISSW!$J:$J,TOTAL_MATCHUP!$A51,SWISSW!$F:$F,"Won"))))*IF(ROW()=COLUMN(),0,1)</f>
        <v>0</v>
      </c>
      <c r="AJ51" s="14">
        <f ca="1">(((COUNTIFS(SWISSW!$I:$I,TOTAL_MATCHUP!$A51,SWISSW!$J:$J,TOTAL_MATCHUP!AJ$1,SWISSW!$F:$F,"Won")+COUNTIFS(SWISSW!$I:$I,TOTAL_MATCHUP!AJ$1,SWISSW!$J:$J,TOTAL_MATCHUP!$A51,SWISSW!$F:$F,"Lost")))+((COUNTIFS(SWISSW!$I:$I,TOTAL_MATCHUP!$A51,SWISSW!$J:$J,TOTAL_MATCHUP!AJ$1,SWISSW!$F:$F,"Lost")+COUNTIFS(SWISSW!$I:$I,TOTAL_MATCHUP!AJ$1,SWISSW!$J:$J,TOTAL_MATCHUP!$A51,SWISSW!$F:$F,"Won"))))*IF(ROW()=COLUMN(),0,1)</f>
        <v>0</v>
      </c>
      <c r="AK51" s="14">
        <f ca="1">(((COUNTIFS(SWISSW!$I:$I,TOTAL_MATCHUP!$A51,SWISSW!$J:$J,TOTAL_MATCHUP!AK$1,SWISSW!$F:$F,"Won")+COUNTIFS(SWISSW!$I:$I,TOTAL_MATCHUP!AK$1,SWISSW!$J:$J,TOTAL_MATCHUP!$A51,SWISSW!$F:$F,"Lost")))+((COUNTIFS(SWISSW!$I:$I,TOTAL_MATCHUP!$A51,SWISSW!$J:$J,TOTAL_MATCHUP!AK$1,SWISSW!$F:$F,"Lost")+COUNTIFS(SWISSW!$I:$I,TOTAL_MATCHUP!AK$1,SWISSW!$J:$J,TOTAL_MATCHUP!$A51,SWISSW!$F:$F,"Won"))))*IF(ROW()=COLUMN(),0,1)</f>
        <v>0</v>
      </c>
      <c r="AL51" s="14">
        <f ca="1">(((COUNTIFS(SWISSW!$I:$I,TOTAL_MATCHUP!$A51,SWISSW!$J:$J,TOTAL_MATCHUP!AL$1,SWISSW!$F:$F,"Won")+COUNTIFS(SWISSW!$I:$I,TOTAL_MATCHUP!AL$1,SWISSW!$J:$J,TOTAL_MATCHUP!$A51,SWISSW!$F:$F,"Lost")))+((COUNTIFS(SWISSW!$I:$I,TOTAL_MATCHUP!$A51,SWISSW!$J:$J,TOTAL_MATCHUP!AL$1,SWISSW!$F:$F,"Lost")+COUNTIFS(SWISSW!$I:$I,TOTAL_MATCHUP!AL$1,SWISSW!$J:$J,TOTAL_MATCHUP!$A51,SWISSW!$F:$F,"Won"))))*IF(ROW()=COLUMN(),0,1)</f>
        <v>0</v>
      </c>
      <c r="AM51" s="14">
        <f ca="1">(((COUNTIFS(SWISSW!$I:$I,TOTAL_MATCHUP!$A51,SWISSW!$J:$J,TOTAL_MATCHUP!AM$1,SWISSW!$F:$F,"Won")+COUNTIFS(SWISSW!$I:$I,TOTAL_MATCHUP!AM$1,SWISSW!$J:$J,TOTAL_MATCHUP!$A51,SWISSW!$F:$F,"Lost")))+((COUNTIFS(SWISSW!$I:$I,TOTAL_MATCHUP!$A51,SWISSW!$J:$J,TOTAL_MATCHUP!AM$1,SWISSW!$F:$F,"Lost")+COUNTIFS(SWISSW!$I:$I,TOTAL_MATCHUP!AM$1,SWISSW!$J:$J,TOTAL_MATCHUP!$A51,SWISSW!$F:$F,"Won"))))*IF(ROW()=COLUMN(),0,1)</f>
        <v>1</v>
      </c>
      <c r="AN51" s="14">
        <f ca="1">(((COUNTIFS(SWISSW!$I:$I,TOTAL_MATCHUP!$A51,SWISSW!$J:$J,TOTAL_MATCHUP!AN$1,SWISSW!$F:$F,"Won")+COUNTIFS(SWISSW!$I:$I,TOTAL_MATCHUP!AN$1,SWISSW!$J:$J,TOTAL_MATCHUP!$A51,SWISSW!$F:$F,"Lost")))+((COUNTIFS(SWISSW!$I:$I,TOTAL_MATCHUP!$A51,SWISSW!$J:$J,TOTAL_MATCHUP!AN$1,SWISSW!$F:$F,"Lost")+COUNTIFS(SWISSW!$I:$I,TOTAL_MATCHUP!AN$1,SWISSW!$J:$J,TOTAL_MATCHUP!$A51,SWISSW!$F:$F,"Won"))))*IF(ROW()=COLUMN(),0,1)</f>
        <v>0</v>
      </c>
      <c r="AO51" s="14">
        <f ca="1">(((COUNTIFS(SWISSW!$I:$I,TOTAL_MATCHUP!$A51,SWISSW!$J:$J,TOTAL_MATCHUP!AO$1,SWISSW!$F:$F,"Won")+COUNTIFS(SWISSW!$I:$I,TOTAL_MATCHUP!AO$1,SWISSW!$J:$J,TOTAL_MATCHUP!$A51,SWISSW!$F:$F,"Lost")))+((COUNTIFS(SWISSW!$I:$I,TOTAL_MATCHUP!$A51,SWISSW!$J:$J,TOTAL_MATCHUP!AO$1,SWISSW!$F:$F,"Lost")+COUNTIFS(SWISSW!$I:$I,TOTAL_MATCHUP!AO$1,SWISSW!$J:$J,TOTAL_MATCHUP!$A51,SWISSW!$F:$F,"Won"))))*IF(ROW()=COLUMN(),0,1)</f>
        <v>0</v>
      </c>
      <c r="AP51" s="14">
        <f ca="1">(((COUNTIFS(SWISSW!$I:$I,TOTAL_MATCHUP!$A51,SWISSW!$J:$J,TOTAL_MATCHUP!AP$1,SWISSW!$F:$F,"Won")+COUNTIFS(SWISSW!$I:$I,TOTAL_MATCHUP!AP$1,SWISSW!$J:$J,TOTAL_MATCHUP!$A51,SWISSW!$F:$F,"Lost")))+((COUNTIFS(SWISSW!$I:$I,TOTAL_MATCHUP!$A51,SWISSW!$J:$J,TOTAL_MATCHUP!AP$1,SWISSW!$F:$F,"Lost")+COUNTIFS(SWISSW!$I:$I,TOTAL_MATCHUP!AP$1,SWISSW!$J:$J,TOTAL_MATCHUP!$A51,SWISSW!$F:$F,"Won"))))*IF(ROW()=COLUMN(),0,1)</f>
        <v>0</v>
      </c>
      <c r="AQ51" s="14">
        <f ca="1">(((COUNTIFS(SWISSW!$I:$I,TOTAL_MATCHUP!$A51,SWISSW!$J:$J,TOTAL_MATCHUP!AQ$1,SWISSW!$F:$F,"Won")+COUNTIFS(SWISSW!$I:$I,TOTAL_MATCHUP!AQ$1,SWISSW!$J:$J,TOTAL_MATCHUP!$A51,SWISSW!$F:$F,"Lost")))+((COUNTIFS(SWISSW!$I:$I,TOTAL_MATCHUP!$A51,SWISSW!$J:$J,TOTAL_MATCHUP!AQ$1,SWISSW!$F:$F,"Lost")+COUNTIFS(SWISSW!$I:$I,TOTAL_MATCHUP!AQ$1,SWISSW!$J:$J,TOTAL_MATCHUP!$A51,SWISSW!$F:$F,"Won"))))*IF(ROW()=COLUMN(),0,1)</f>
        <v>0</v>
      </c>
      <c r="AR51" s="14">
        <f ca="1">(((COUNTIFS(SWISSW!$I:$I,TOTAL_MATCHUP!$A51,SWISSW!$J:$J,TOTAL_MATCHUP!AR$1,SWISSW!$F:$F,"Won")+COUNTIFS(SWISSW!$I:$I,TOTAL_MATCHUP!AR$1,SWISSW!$J:$J,TOTAL_MATCHUP!$A51,SWISSW!$F:$F,"Lost")))+((COUNTIFS(SWISSW!$I:$I,TOTAL_MATCHUP!$A51,SWISSW!$J:$J,TOTAL_MATCHUP!AR$1,SWISSW!$F:$F,"Lost")+COUNTIFS(SWISSW!$I:$I,TOTAL_MATCHUP!AR$1,SWISSW!$J:$J,TOTAL_MATCHUP!$A51,SWISSW!$F:$F,"Won"))))*IF(ROW()=COLUMN(),0,1)</f>
        <v>0</v>
      </c>
      <c r="AS51" s="14">
        <f ca="1">(((COUNTIFS(SWISSW!$I:$I,TOTAL_MATCHUP!$A51,SWISSW!$J:$J,TOTAL_MATCHUP!AS$1,SWISSW!$F:$F,"Won")+COUNTIFS(SWISSW!$I:$I,TOTAL_MATCHUP!AS$1,SWISSW!$J:$J,TOTAL_MATCHUP!$A51,SWISSW!$F:$F,"Lost")))+((COUNTIFS(SWISSW!$I:$I,TOTAL_MATCHUP!$A51,SWISSW!$J:$J,TOTAL_MATCHUP!AS$1,SWISSW!$F:$F,"Lost")+COUNTIFS(SWISSW!$I:$I,TOTAL_MATCHUP!AS$1,SWISSW!$J:$J,TOTAL_MATCHUP!$A51,SWISSW!$F:$F,"Won"))))*IF(ROW()=COLUMN(),0,1)</f>
        <v>0</v>
      </c>
      <c r="AT51" s="14">
        <f ca="1">(((COUNTIFS(SWISSW!$I:$I,TOTAL_MATCHUP!$A51,SWISSW!$J:$J,TOTAL_MATCHUP!AT$1,SWISSW!$F:$F,"Won")+COUNTIFS(SWISSW!$I:$I,TOTAL_MATCHUP!AT$1,SWISSW!$J:$J,TOTAL_MATCHUP!$A51,SWISSW!$F:$F,"Lost")))+((COUNTIFS(SWISSW!$I:$I,TOTAL_MATCHUP!$A51,SWISSW!$J:$J,TOTAL_MATCHUP!AT$1,SWISSW!$F:$F,"Lost")+COUNTIFS(SWISSW!$I:$I,TOTAL_MATCHUP!AT$1,SWISSW!$J:$J,TOTAL_MATCHUP!$A51,SWISSW!$F:$F,"Won"))))*IF(ROW()=COLUMN(),0,1)</f>
        <v>0</v>
      </c>
      <c r="AU51" s="14">
        <f ca="1">(((COUNTIFS(SWISSW!$I:$I,TOTAL_MATCHUP!$A51,SWISSW!$J:$J,TOTAL_MATCHUP!AU$1,SWISSW!$F:$F,"Won")+COUNTIFS(SWISSW!$I:$I,TOTAL_MATCHUP!AU$1,SWISSW!$J:$J,TOTAL_MATCHUP!$A51,SWISSW!$F:$F,"Lost")))+((COUNTIFS(SWISSW!$I:$I,TOTAL_MATCHUP!$A51,SWISSW!$J:$J,TOTAL_MATCHUP!AU$1,SWISSW!$F:$F,"Lost")+COUNTIFS(SWISSW!$I:$I,TOTAL_MATCHUP!AU$1,SWISSW!$J:$J,TOTAL_MATCHUP!$A51,SWISSW!$F:$F,"Won"))))*IF(ROW()=COLUMN(),0,1)</f>
        <v>0</v>
      </c>
      <c r="AV51" s="14">
        <f ca="1">(((COUNTIFS(SWISSW!$I:$I,TOTAL_MATCHUP!$A51,SWISSW!$J:$J,TOTAL_MATCHUP!AV$1,SWISSW!$F:$F,"Won")+COUNTIFS(SWISSW!$I:$I,TOTAL_MATCHUP!AV$1,SWISSW!$J:$J,TOTAL_MATCHUP!$A51,SWISSW!$F:$F,"Lost")))+((COUNTIFS(SWISSW!$I:$I,TOTAL_MATCHUP!$A51,SWISSW!$J:$J,TOTAL_MATCHUP!AV$1,SWISSW!$F:$F,"Lost")+COUNTIFS(SWISSW!$I:$I,TOTAL_MATCHUP!AV$1,SWISSW!$J:$J,TOTAL_MATCHUP!$A51,SWISSW!$F:$F,"Won"))))*IF(ROW()=COLUMN(),0,1)</f>
        <v>0</v>
      </c>
      <c r="AW51" s="14">
        <f ca="1">(((COUNTIFS(SWISSW!$I:$I,TOTAL_MATCHUP!$A51,SWISSW!$J:$J,TOTAL_MATCHUP!AW$1,SWISSW!$F:$F,"Won")+COUNTIFS(SWISSW!$I:$I,TOTAL_MATCHUP!AW$1,SWISSW!$J:$J,TOTAL_MATCHUP!$A51,SWISSW!$F:$F,"Lost")))+((COUNTIFS(SWISSW!$I:$I,TOTAL_MATCHUP!$A51,SWISSW!$J:$J,TOTAL_MATCHUP!AW$1,SWISSW!$F:$F,"Lost")+COUNTIFS(SWISSW!$I:$I,TOTAL_MATCHUP!AW$1,SWISSW!$J:$J,TOTAL_MATCHUP!$A51,SWISSW!$F:$F,"Won"))))*IF(ROW()=COLUMN(),0,1)</f>
        <v>0</v>
      </c>
      <c r="AX51" s="14">
        <f ca="1">(((COUNTIFS(SWISSW!$I:$I,TOTAL_MATCHUP!$A51,SWISSW!$J:$J,TOTAL_MATCHUP!AX$1,SWISSW!$F:$F,"Won")+COUNTIFS(SWISSW!$I:$I,TOTAL_MATCHUP!AX$1,SWISSW!$J:$J,TOTAL_MATCHUP!$A51,SWISSW!$F:$F,"Lost")))+((COUNTIFS(SWISSW!$I:$I,TOTAL_MATCHUP!$A51,SWISSW!$J:$J,TOTAL_MATCHUP!AX$1,SWISSW!$F:$F,"Lost")+COUNTIFS(SWISSW!$I:$I,TOTAL_MATCHUP!AX$1,SWISSW!$J:$J,TOTAL_MATCHUP!$A51,SWISSW!$F:$F,"Won"))))*IF(ROW()=COLUMN(),0,1)</f>
        <v>0</v>
      </c>
      <c r="AY51" s="14">
        <f ca="1">(((COUNTIFS(SWISSW!$I:$I,TOTAL_MATCHUP!$A51,SWISSW!$J:$J,TOTAL_MATCHUP!AY$1,SWISSW!$F:$F,"Won")+COUNTIFS(SWISSW!$I:$I,TOTAL_MATCHUP!AY$1,SWISSW!$J:$J,TOTAL_MATCHUP!$A51,SWISSW!$F:$F,"Lost")))+((COUNTIFS(SWISSW!$I:$I,TOTAL_MATCHUP!$A51,SWISSW!$J:$J,TOTAL_MATCHUP!AY$1,SWISSW!$F:$F,"Lost")+COUNTIFS(SWISSW!$I:$I,TOTAL_MATCHUP!AY$1,SWISSW!$J:$J,TOTAL_MATCHUP!$A51,SWISSW!$F:$F,"Won"))))*IF(ROW()=COLUMN(),0,1)</f>
        <v>0</v>
      </c>
      <c r="AZ51" s="14">
        <f ca="1">(((COUNTIFS(SWISSW!$I:$I,TOTAL_MATCHUP!$A51,SWISSW!$J:$J,TOTAL_MATCHUP!AZ$1,SWISSW!$F:$F,"Won")+COUNTIFS(SWISSW!$I:$I,TOTAL_MATCHUP!AZ$1,SWISSW!$J:$J,TOTAL_MATCHUP!$A51,SWISSW!$F:$F,"Lost")))+((COUNTIFS(SWISSW!$I:$I,TOTAL_MATCHUP!$A51,SWISSW!$J:$J,TOTAL_MATCHUP!AZ$1,SWISSW!$F:$F,"Lost")+COUNTIFS(SWISSW!$I:$I,TOTAL_MATCHUP!AZ$1,SWISSW!$J:$J,TOTAL_MATCHUP!$A51,SWISSW!$F:$F,"Won"))))*IF(ROW()=COLUMN(),0,1)</f>
        <v>0</v>
      </c>
      <c r="BA51" s="14">
        <f ca="1">(((COUNTIFS(SWISSW!$I:$I,TOTAL_MATCHUP!$A51,SWISSW!$J:$J,TOTAL_MATCHUP!BA$1,SWISSW!$F:$F,"Won")+COUNTIFS(SWISSW!$I:$I,TOTAL_MATCHUP!BA$1,SWISSW!$J:$J,TOTAL_MATCHUP!$A51,SWISSW!$F:$F,"Lost")))+((COUNTIFS(SWISSW!$I:$I,TOTAL_MATCHUP!$A51,SWISSW!$J:$J,TOTAL_MATCHUP!BA$1,SWISSW!$F:$F,"Lost")+COUNTIFS(SWISSW!$I:$I,TOTAL_MATCHUP!BA$1,SWISSW!$J:$J,TOTAL_MATCHUP!$A51,SWISSW!$F:$F,"Won"))))*IF(ROW()=COLUMN(),0,1)</f>
        <v>0</v>
      </c>
      <c r="BB51" s="14">
        <f ca="1">(((COUNTIFS(SWISSW!$I:$I,TOTAL_MATCHUP!$A51,SWISSW!$J:$J,TOTAL_MATCHUP!BB$1,SWISSW!$F:$F,"Won")+COUNTIFS(SWISSW!$I:$I,TOTAL_MATCHUP!BB$1,SWISSW!$J:$J,TOTAL_MATCHUP!$A51,SWISSW!$F:$F,"Lost")))+((COUNTIFS(SWISSW!$I:$I,TOTAL_MATCHUP!$A51,SWISSW!$J:$J,TOTAL_MATCHUP!BB$1,SWISSW!$F:$F,"Lost")+COUNTIFS(SWISSW!$I:$I,TOTAL_MATCHUP!BB$1,SWISSW!$J:$J,TOTAL_MATCHUP!$A51,SWISSW!$F:$F,"Won"))))*IF(ROW()=COLUMN(),0,1)</f>
        <v>0</v>
      </c>
      <c r="BC51" s="14">
        <f ca="1">(((COUNTIFS(SWISSW!$I:$I,TOTAL_MATCHUP!$A51,SWISSW!$J:$J,TOTAL_MATCHUP!BC$1,SWISSW!$F:$F,"Won")+COUNTIFS(SWISSW!$I:$I,TOTAL_MATCHUP!BC$1,SWISSW!$J:$J,TOTAL_MATCHUP!$A51,SWISSW!$F:$F,"Lost")))+((COUNTIFS(SWISSW!$I:$I,TOTAL_MATCHUP!$A51,SWISSW!$J:$J,TOTAL_MATCHUP!BC$1,SWISSW!$F:$F,"Lost")+COUNTIFS(SWISSW!$I:$I,TOTAL_MATCHUP!BC$1,SWISSW!$J:$J,TOTAL_MATCHUP!$A51,SWISSW!$F:$F,"Won"))))*IF(ROW()=COLUMN(),0,1)</f>
        <v>0</v>
      </c>
      <c r="BD51" s="14">
        <f ca="1">(((COUNTIFS(SWISSW!$I:$I,TOTAL_MATCHUP!$A51,SWISSW!$J:$J,TOTAL_MATCHUP!BD$1,SWISSW!$F:$F,"Won")+COUNTIFS(SWISSW!$I:$I,TOTAL_MATCHUP!BD$1,SWISSW!$J:$J,TOTAL_MATCHUP!$A51,SWISSW!$F:$F,"Lost")))+((COUNTIFS(SWISSW!$I:$I,TOTAL_MATCHUP!$A51,SWISSW!$J:$J,TOTAL_MATCHUP!BD$1,SWISSW!$F:$F,"Lost")+COUNTIFS(SWISSW!$I:$I,TOTAL_MATCHUP!BD$1,SWISSW!$J:$J,TOTAL_MATCHUP!$A51,SWISSW!$F:$F,"Won"))))*IF(ROW()=COLUMN(),0,1)</f>
        <v>0</v>
      </c>
      <c r="BE51" s="14">
        <f ca="1">(((COUNTIFS(SWISSW!$I:$I,TOTAL_MATCHUP!$A51,SWISSW!$J:$J,TOTAL_MATCHUP!BE$1,SWISSW!$F:$F,"Won")+COUNTIFS(SWISSW!$I:$I,TOTAL_MATCHUP!BE$1,SWISSW!$J:$J,TOTAL_MATCHUP!$A51,SWISSW!$F:$F,"Lost")))+((COUNTIFS(SWISSW!$I:$I,TOTAL_MATCHUP!$A51,SWISSW!$J:$J,TOTAL_MATCHUP!BE$1,SWISSW!$F:$F,"Lost")+COUNTIFS(SWISSW!$I:$I,TOTAL_MATCHUP!BE$1,SWISSW!$J:$J,TOTAL_MATCHUP!$A51,SWISSW!$F:$F,"Won"))))*IF(ROW()=COLUMN(),0,1)</f>
        <v>0</v>
      </c>
      <c r="BF51" s="14">
        <f ca="1">(((COUNTIFS(SWISSW!$I:$I,TOTAL_MATCHUP!$A51,SWISSW!$J:$J,TOTAL_MATCHUP!BF$1,SWISSW!$F:$F,"Won")+COUNTIFS(SWISSW!$I:$I,TOTAL_MATCHUP!BF$1,SWISSW!$J:$J,TOTAL_MATCHUP!$A51,SWISSW!$F:$F,"Lost")))+((COUNTIFS(SWISSW!$I:$I,TOTAL_MATCHUP!$A51,SWISSW!$J:$J,TOTAL_MATCHUP!BF$1,SWISSW!$F:$F,"Lost")+COUNTIFS(SWISSW!$I:$I,TOTAL_MATCHUP!BF$1,SWISSW!$J:$J,TOTAL_MATCHUP!$A51,SWISSW!$F:$F,"Won"))))*IF(ROW()=COLUMN(),0,1)</f>
        <v>0</v>
      </c>
    </row>
    <row r="52" spans="1:58" ht="55" customHeight="1" x14ac:dyDescent="0.3">
      <c r="A52" s="3" t="str">
        <f ca="1">MATCHUP!A52</f>
        <v>Tron (Other)</v>
      </c>
      <c r="B52" s="14">
        <f ca="1">(((COUNTIFS(SWISSW!$I:$I,TOTAL_MATCHUP!$A52,SWISSW!$J:$J,TOTAL_MATCHUP!B$1,SWISSW!$F:$F,"Won")+COUNTIFS(SWISSW!$I:$I,TOTAL_MATCHUP!B$1,SWISSW!$J:$J,TOTAL_MATCHUP!$A52,SWISSW!$F:$F,"Lost")))+((COUNTIFS(SWISSW!$I:$I,TOTAL_MATCHUP!$A52,SWISSW!$J:$J,TOTAL_MATCHUP!B$1,SWISSW!$F:$F,"Lost")+COUNTIFS(SWISSW!$I:$I,TOTAL_MATCHUP!B$1,SWISSW!$J:$J,TOTAL_MATCHUP!$A52,SWISSW!$F:$F,"Won"))))*IF(ROW()=COLUMN(),0,1)</f>
        <v>1</v>
      </c>
      <c r="C52" s="14">
        <f ca="1">(((COUNTIFS(SWISSW!$I:$I,TOTAL_MATCHUP!$A52,SWISSW!$J:$J,TOTAL_MATCHUP!C$1,SWISSW!$F:$F,"Won")+COUNTIFS(SWISSW!$I:$I,TOTAL_MATCHUP!C$1,SWISSW!$J:$J,TOTAL_MATCHUP!$A52,SWISSW!$F:$F,"Lost")))+((COUNTIFS(SWISSW!$I:$I,TOTAL_MATCHUP!$A52,SWISSW!$J:$J,TOTAL_MATCHUP!C$1,SWISSW!$F:$F,"Lost")+COUNTIFS(SWISSW!$I:$I,TOTAL_MATCHUP!C$1,SWISSW!$J:$J,TOTAL_MATCHUP!$A52,SWISSW!$F:$F,"Won"))))*IF(ROW()=COLUMN(),0,1)</f>
        <v>0</v>
      </c>
      <c r="D52" s="14">
        <f ca="1">(((COUNTIFS(SWISSW!$I:$I,TOTAL_MATCHUP!$A52,SWISSW!$J:$J,TOTAL_MATCHUP!D$1,SWISSW!$F:$F,"Won")+COUNTIFS(SWISSW!$I:$I,TOTAL_MATCHUP!D$1,SWISSW!$J:$J,TOTAL_MATCHUP!$A52,SWISSW!$F:$F,"Lost")))+((COUNTIFS(SWISSW!$I:$I,TOTAL_MATCHUP!$A52,SWISSW!$J:$J,TOTAL_MATCHUP!D$1,SWISSW!$F:$F,"Lost")+COUNTIFS(SWISSW!$I:$I,TOTAL_MATCHUP!D$1,SWISSW!$J:$J,TOTAL_MATCHUP!$A52,SWISSW!$F:$F,"Won"))))*IF(ROW()=COLUMN(),0,1)</f>
        <v>0</v>
      </c>
      <c r="E52" s="14">
        <f ca="1">(((COUNTIFS(SWISSW!$I:$I,TOTAL_MATCHUP!$A52,SWISSW!$J:$J,TOTAL_MATCHUP!E$1,SWISSW!$F:$F,"Won")+COUNTIFS(SWISSW!$I:$I,TOTAL_MATCHUP!E$1,SWISSW!$J:$J,TOTAL_MATCHUP!$A52,SWISSW!$F:$F,"Lost")))+((COUNTIFS(SWISSW!$I:$I,TOTAL_MATCHUP!$A52,SWISSW!$J:$J,TOTAL_MATCHUP!E$1,SWISSW!$F:$F,"Lost")+COUNTIFS(SWISSW!$I:$I,TOTAL_MATCHUP!E$1,SWISSW!$J:$J,TOTAL_MATCHUP!$A52,SWISSW!$F:$F,"Won"))))*IF(ROW()=COLUMN(),0,1)</f>
        <v>0</v>
      </c>
      <c r="F52" s="14">
        <f ca="1">(((COUNTIFS(SWISSW!$I:$I,TOTAL_MATCHUP!$A52,SWISSW!$J:$J,TOTAL_MATCHUP!F$1,SWISSW!$F:$F,"Won")+COUNTIFS(SWISSW!$I:$I,TOTAL_MATCHUP!F$1,SWISSW!$J:$J,TOTAL_MATCHUP!$A52,SWISSW!$F:$F,"Lost")))+((COUNTIFS(SWISSW!$I:$I,TOTAL_MATCHUP!$A52,SWISSW!$J:$J,TOTAL_MATCHUP!F$1,SWISSW!$F:$F,"Lost")+COUNTIFS(SWISSW!$I:$I,TOTAL_MATCHUP!F$1,SWISSW!$J:$J,TOTAL_MATCHUP!$A52,SWISSW!$F:$F,"Won"))))*IF(ROW()=COLUMN(),0,1)</f>
        <v>1</v>
      </c>
      <c r="G52" s="14">
        <f ca="1">(((COUNTIFS(SWISSW!$I:$I,TOTAL_MATCHUP!$A52,SWISSW!$J:$J,TOTAL_MATCHUP!G$1,SWISSW!$F:$F,"Won")+COUNTIFS(SWISSW!$I:$I,TOTAL_MATCHUP!G$1,SWISSW!$J:$J,TOTAL_MATCHUP!$A52,SWISSW!$F:$F,"Lost")))+((COUNTIFS(SWISSW!$I:$I,TOTAL_MATCHUP!$A52,SWISSW!$J:$J,TOTAL_MATCHUP!G$1,SWISSW!$F:$F,"Lost")+COUNTIFS(SWISSW!$I:$I,TOTAL_MATCHUP!G$1,SWISSW!$J:$J,TOTAL_MATCHUP!$A52,SWISSW!$F:$F,"Won"))))*IF(ROW()=COLUMN(),0,1)</f>
        <v>2</v>
      </c>
      <c r="H52" s="14">
        <f ca="1">(((COUNTIFS(SWISSW!$I:$I,TOTAL_MATCHUP!$A52,SWISSW!$J:$J,TOTAL_MATCHUP!H$1,SWISSW!$F:$F,"Won")+COUNTIFS(SWISSW!$I:$I,TOTAL_MATCHUP!H$1,SWISSW!$J:$J,TOTAL_MATCHUP!$A52,SWISSW!$F:$F,"Lost")))+((COUNTIFS(SWISSW!$I:$I,TOTAL_MATCHUP!$A52,SWISSW!$J:$J,TOTAL_MATCHUP!H$1,SWISSW!$F:$F,"Lost")+COUNTIFS(SWISSW!$I:$I,TOTAL_MATCHUP!H$1,SWISSW!$J:$J,TOTAL_MATCHUP!$A52,SWISSW!$F:$F,"Won"))))*IF(ROW()=COLUMN(),0,1)</f>
        <v>0</v>
      </c>
      <c r="I52" s="14">
        <f ca="1">(((COUNTIFS(SWISSW!$I:$I,TOTAL_MATCHUP!$A52,SWISSW!$J:$J,TOTAL_MATCHUP!I$1,SWISSW!$F:$F,"Won")+COUNTIFS(SWISSW!$I:$I,TOTAL_MATCHUP!I$1,SWISSW!$J:$J,TOTAL_MATCHUP!$A52,SWISSW!$F:$F,"Lost")))+((COUNTIFS(SWISSW!$I:$I,TOTAL_MATCHUP!$A52,SWISSW!$J:$J,TOTAL_MATCHUP!I$1,SWISSW!$F:$F,"Lost")+COUNTIFS(SWISSW!$I:$I,TOTAL_MATCHUP!I$1,SWISSW!$J:$J,TOTAL_MATCHUP!$A52,SWISSW!$F:$F,"Won"))))*IF(ROW()=COLUMN(),0,1)</f>
        <v>0</v>
      </c>
      <c r="J52" s="14">
        <f ca="1">(((COUNTIFS(SWISSW!$I:$I,TOTAL_MATCHUP!$A52,SWISSW!$J:$J,TOTAL_MATCHUP!J$1,SWISSW!$F:$F,"Won")+COUNTIFS(SWISSW!$I:$I,TOTAL_MATCHUP!J$1,SWISSW!$J:$J,TOTAL_MATCHUP!$A52,SWISSW!$F:$F,"Lost")))+((COUNTIFS(SWISSW!$I:$I,TOTAL_MATCHUP!$A52,SWISSW!$J:$J,TOTAL_MATCHUP!J$1,SWISSW!$F:$F,"Lost")+COUNTIFS(SWISSW!$I:$I,TOTAL_MATCHUP!J$1,SWISSW!$J:$J,TOTAL_MATCHUP!$A52,SWISSW!$F:$F,"Won"))))*IF(ROW()=COLUMN(),0,1)</f>
        <v>1</v>
      </c>
      <c r="K52" s="14">
        <f ca="1">(((COUNTIFS(SWISSW!$I:$I,TOTAL_MATCHUP!$A52,SWISSW!$J:$J,TOTAL_MATCHUP!K$1,SWISSW!$F:$F,"Won")+COUNTIFS(SWISSW!$I:$I,TOTAL_MATCHUP!K$1,SWISSW!$J:$J,TOTAL_MATCHUP!$A52,SWISSW!$F:$F,"Lost")))+((COUNTIFS(SWISSW!$I:$I,TOTAL_MATCHUP!$A52,SWISSW!$J:$J,TOTAL_MATCHUP!K$1,SWISSW!$F:$F,"Lost")+COUNTIFS(SWISSW!$I:$I,TOTAL_MATCHUP!K$1,SWISSW!$J:$J,TOTAL_MATCHUP!$A52,SWISSW!$F:$F,"Won"))))*IF(ROW()=COLUMN(),0,1)</f>
        <v>0</v>
      </c>
      <c r="L52" s="14">
        <f ca="1">(((COUNTIFS(SWISSW!$I:$I,TOTAL_MATCHUP!$A52,SWISSW!$J:$J,TOTAL_MATCHUP!L$1,SWISSW!$F:$F,"Won")+COUNTIFS(SWISSW!$I:$I,TOTAL_MATCHUP!L$1,SWISSW!$J:$J,TOTAL_MATCHUP!$A52,SWISSW!$F:$F,"Lost")))+((COUNTIFS(SWISSW!$I:$I,TOTAL_MATCHUP!$A52,SWISSW!$J:$J,TOTAL_MATCHUP!L$1,SWISSW!$F:$F,"Lost")+COUNTIFS(SWISSW!$I:$I,TOTAL_MATCHUP!L$1,SWISSW!$J:$J,TOTAL_MATCHUP!$A52,SWISSW!$F:$F,"Won"))))*IF(ROW()=COLUMN(),0,1)</f>
        <v>0</v>
      </c>
      <c r="M52" s="14">
        <f ca="1">(((COUNTIFS(SWISSW!$I:$I,TOTAL_MATCHUP!$A52,SWISSW!$J:$J,TOTAL_MATCHUP!M$1,SWISSW!$F:$F,"Won")+COUNTIFS(SWISSW!$I:$I,TOTAL_MATCHUP!M$1,SWISSW!$J:$J,TOTAL_MATCHUP!$A52,SWISSW!$F:$F,"Lost")))+((COUNTIFS(SWISSW!$I:$I,TOTAL_MATCHUP!$A52,SWISSW!$J:$J,TOTAL_MATCHUP!M$1,SWISSW!$F:$F,"Lost")+COUNTIFS(SWISSW!$I:$I,TOTAL_MATCHUP!M$1,SWISSW!$J:$J,TOTAL_MATCHUP!$A52,SWISSW!$F:$F,"Won"))))*IF(ROW()=COLUMN(),0,1)</f>
        <v>0</v>
      </c>
      <c r="N52" s="14">
        <f ca="1">(((COUNTIFS(SWISSW!$I:$I,TOTAL_MATCHUP!$A52,SWISSW!$J:$J,TOTAL_MATCHUP!N$1,SWISSW!$F:$F,"Won")+COUNTIFS(SWISSW!$I:$I,TOTAL_MATCHUP!N$1,SWISSW!$J:$J,TOTAL_MATCHUP!$A52,SWISSW!$F:$F,"Lost")))+((COUNTIFS(SWISSW!$I:$I,TOTAL_MATCHUP!$A52,SWISSW!$J:$J,TOTAL_MATCHUP!N$1,SWISSW!$F:$F,"Lost")+COUNTIFS(SWISSW!$I:$I,TOTAL_MATCHUP!N$1,SWISSW!$J:$J,TOTAL_MATCHUP!$A52,SWISSW!$F:$F,"Won"))))*IF(ROW()=COLUMN(),0,1)</f>
        <v>0</v>
      </c>
      <c r="O52" s="14">
        <f ca="1">(((COUNTIFS(SWISSW!$I:$I,TOTAL_MATCHUP!$A52,SWISSW!$J:$J,TOTAL_MATCHUP!O$1,SWISSW!$F:$F,"Won")+COUNTIFS(SWISSW!$I:$I,TOTAL_MATCHUP!O$1,SWISSW!$J:$J,TOTAL_MATCHUP!$A52,SWISSW!$F:$F,"Lost")))+((COUNTIFS(SWISSW!$I:$I,TOTAL_MATCHUP!$A52,SWISSW!$J:$J,TOTAL_MATCHUP!O$1,SWISSW!$F:$F,"Lost")+COUNTIFS(SWISSW!$I:$I,TOTAL_MATCHUP!O$1,SWISSW!$J:$J,TOTAL_MATCHUP!$A52,SWISSW!$F:$F,"Won"))))*IF(ROW()=COLUMN(),0,1)</f>
        <v>0</v>
      </c>
      <c r="P52" s="14">
        <f ca="1">(((COUNTIFS(SWISSW!$I:$I,TOTAL_MATCHUP!$A52,SWISSW!$J:$J,TOTAL_MATCHUP!P$1,SWISSW!$F:$F,"Won")+COUNTIFS(SWISSW!$I:$I,TOTAL_MATCHUP!P$1,SWISSW!$J:$J,TOTAL_MATCHUP!$A52,SWISSW!$F:$F,"Lost")))+((COUNTIFS(SWISSW!$I:$I,TOTAL_MATCHUP!$A52,SWISSW!$J:$J,TOTAL_MATCHUP!P$1,SWISSW!$F:$F,"Lost")+COUNTIFS(SWISSW!$I:$I,TOTAL_MATCHUP!P$1,SWISSW!$J:$J,TOTAL_MATCHUP!$A52,SWISSW!$F:$F,"Won"))))*IF(ROW()=COLUMN(),0,1)</f>
        <v>0</v>
      </c>
      <c r="Q52" s="14">
        <f ca="1">(((COUNTIFS(SWISSW!$I:$I,TOTAL_MATCHUP!$A52,SWISSW!$J:$J,TOTAL_MATCHUP!Q$1,SWISSW!$F:$F,"Won")+COUNTIFS(SWISSW!$I:$I,TOTAL_MATCHUP!Q$1,SWISSW!$J:$J,TOTAL_MATCHUP!$A52,SWISSW!$F:$F,"Lost")))+((COUNTIFS(SWISSW!$I:$I,TOTAL_MATCHUP!$A52,SWISSW!$J:$J,TOTAL_MATCHUP!Q$1,SWISSW!$F:$F,"Lost")+COUNTIFS(SWISSW!$I:$I,TOTAL_MATCHUP!Q$1,SWISSW!$J:$J,TOTAL_MATCHUP!$A52,SWISSW!$F:$F,"Won"))))*IF(ROW()=COLUMN(),0,1)</f>
        <v>1</v>
      </c>
      <c r="R52" s="14">
        <f ca="1">(((COUNTIFS(SWISSW!$I:$I,TOTAL_MATCHUP!$A52,SWISSW!$J:$J,TOTAL_MATCHUP!R$1,SWISSW!$F:$F,"Won")+COUNTIFS(SWISSW!$I:$I,TOTAL_MATCHUP!R$1,SWISSW!$J:$J,TOTAL_MATCHUP!$A52,SWISSW!$F:$F,"Lost")))+((COUNTIFS(SWISSW!$I:$I,TOTAL_MATCHUP!$A52,SWISSW!$J:$J,TOTAL_MATCHUP!R$1,SWISSW!$F:$F,"Lost")+COUNTIFS(SWISSW!$I:$I,TOTAL_MATCHUP!R$1,SWISSW!$J:$J,TOTAL_MATCHUP!$A52,SWISSW!$F:$F,"Won"))))*IF(ROW()=COLUMN(),0,1)</f>
        <v>0</v>
      </c>
      <c r="S52" s="14">
        <f ca="1">(((COUNTIFS(SWISSW!$I:$I,TOTAL_MATCHUP!$A52,SWISSW!$J:$J,TOTAL_MATCHUP!S$1,SWISSW!$F:$F,"Won")+COUNTIFS(SWISSW!$I:$I,TOTAL_MATCHUP!S$1,SWISSW!$J:$J,TOTAL_MATCHUP!$A52,SWISSW!$F:$F,"Lost")))+((COUNTIFS(SWISSW!$I:$I,TOTAL_MATCHUP!$A52,SWISSW!$J:$J,TOTAL_MATCHUP!S$1,SWISSW!$F:$F,"Lost")+COUNTIFS(SWISSW!$I:$I,TOTAL_MATCHUP!S$1,SWISSW!$J:$J,TOTAL_MATCHUP!$A52,SWISSW!$F:$F,"Won"))))*IF(ROW()=COLUMN(),0,1)</f>
        <v>0</v>
      </c>
      <c r="T52" s="14">
        <f ca="1">(((COUNTIFS(SWISSW!$I:$I,TOTAL_MATCHUP!$A52,SWISSW!$J:$J,TOTAL_MATCHUP!T$1,SWISSW!$F:$F,"Won")+COUNTIFS(SWISSW!$I:$I,TOTAL_MATCHUP!T$1,SWISSW!$J:$J,TOTAL_MATCHUP!$A52,SWISSW!$F:$F,"Lost")))+((COUNTIFS(SWISSW!$I:$I,TOTAL_MATCHUP!$A52,SWISSW!$J:$J,TOTAL_MATCHUP!T$1,SWISSW!$F:$F,"Lost")+COUNTIFS(SWISSW!$I:$I,TOTAL_MATCHUP!T$1,SWISSW!$J:$J,TOTAL_MATCHUP!$A52,SWISSW!$F:$F,"Won"))))*IF(ROW()=COLUMN(),0,1)</f>
        <v>0</v>
      </c>
      <c r="U52" s="14">
        <f ca="1">(((COUNTIFS(SWISSW!$I:$I,TOTAL_MATCHUP!$A52,SWISSW!$J:$J,TOTAL_MATCHUP!U$1,SWISSW!$F:$F,"Won")+COUNTIFS(SWISSW!$I:$I,TOTAL_MATCHUP!U$1,SWISSW!$J:$J,TOTAL_MATCHUP!$A52,SWISSW!$F:$F,"Lost")))+((COUNTIFS(SWISSW!$I:$I,TOTAL_MATCHUP!$A52,SWISSW!$J:$J,TOTAL_MATCHUP!U$1,SWISSW!$F:$F,"Lost")+COUNTIFS(SWISSW!$I:$I,TOTAL_MATCHUP!U$1,SWISSW!$J:$J,TOTAL_MATCHUP!$A52,SWISSW!$F:$F,"Won"))))*IF(ROW()=COLUMN(),0,1)</f>
        <v>0</v>
      </c>
      <c r="V52" s="14">
        <f ca="1">(((COUNTIFS(SWISSW!$I:$I,TOTAL_MATCHUP!$A52,SWISSW!$J:$J,TOTAL_MATCHUP!V$1,SWISSW!$F:$F,"Won")+COUNTIFS(SWISSW!$I:$I,TOTAL_MATCHUP!V$1,SWISSW!$J:$J,TOTAL_MATCHUP!$A52,SWISSW!$F:$F,"Lost")))+((COUNTIFS(SWISSW!$I:$I,TOTAL_MATCHUP!$A52,SWISSW!$J:$J,TOTAL_MATCHUP!V$1,SWISSW!$F:$F,"Lost")+COUNTIFS(SWISSW!$I:$I,TOTAL_MATCHUP!V$1,SWISSW!$J:$J,TOTAL_MATCHUP!$A52,SWISSW!$F:$F,"Won"))))*IF(ROW()=COLUMN(),0,1)</f>
        <v>0</v>
      </c>
      <c r="W52" s="14">
        <f ca="1">(((COUNTIFS(SWISSW!$I:$I,TOTAL_MATCHUP!$A52,SWISSW!$J:$J,TOTAL_MATCHUP!W$1,SWISSW!$F:$F,"Won")+COUNTIFS(SWISSW!$I:$I,TOTAL_MATCHUP!W$1,SWISSW!$J:$J,TOTAL_MATCHUP!$A52,SWISSW!$F:$F,"Lost")))+((COUNTIFS(SWISSW!$I:$I,TOTAL_MATCHUP!$A52,SWISSW!$J:$J,TOTAL_MATCHUP!W$1,SWISSW!$F:$F,"Lost")+COUNTIFS(SWISSW!$I:$I,TOTAL_MATCHUP!W$1,SWISSW!$J:$J,TOTAL_MATCHUP!$A52,SWISSW!$F:$F,"Won"))))*IF(ROW()=COLUMN(),0,1)</f>
        <v>0</v>
      </c>
      <c r="X52" s="14">
        <f ca="1">(((COUNTIFS(SWISSW!$I:$I,TOTAL_MATCHUP!$A52,SWISSW!$J:$J,TOTAL_MATCHUP!X$1,SWISSW!$F:$F,"Won")+COUNTIFS(SWISSW!$I:$I,TOTAL_MATCHUP!X$1,SWISSW!$J:$J,TOTAL_MATCHUP!$A52,SWISSW!$F:$F,"Lost")))+((COUNTIFS(SWISSW!$I:$I,TOTAL_MATCHUP!$A52,SWISSW!$J:$J,TOTAL_MATCHUP!X$1,SWISSW!$F:$F,"Lost")+COUNTIFS(SWISSW!$I:$I,TOTAL_MATCHUP!X$1,SWISSW!$J:$J,TOTAL_MATCHUP!$A52,SWISSW!$F:$F,"Won"))))*IF(ROW()=COLUMN(),0,1)</f>
        <v>0</v>
      </c>
      <c r="Y52" s="14">
        <f ca="1">(((COUNTIFS(SWISSW!$I:$I,TOTAL_MATCHUP!$A52,SWISSW!$J:$J,TOTAL_MATCHUP!Y$1,SWISSW!$F:$F,"Won")+COUNTIFS(SWISSW!$I:$I,TOTAL_MATCHUP!Y$1,SWISSW!$J:$J,TOTAL_MATCHUP!$A52,SWISSW!$F:$F,"Lost")))+((COUNTIFS(SWISSW!$I:$I,TOTAL_MATCHUP!$A52,SWISSW!$J:$J,TOTAL_MATCHUP!Y$1,SWISSW!$F:$F,"Lost")+COUNTIFS(SWISSW!$I:$I,TOTAL_MATCHUP!Y$1,SWISSW!$J:$J,TOTAL_MATCHUP!$A52,SWISSW!$F:$F,"Won"))))*IF(ROW()=COLUMN(),0,1)</f>
        <v>0</v>
      </c>
      <c r="Z52" s="14">
        <f ca="1">(((COUNTIFS(SWISSW!$I:$I,TOTAL_MATCHUP!$A52,SWISSW!$J:$J,TOTAL_MATCHUP!Z$1,SWISSW!$F:$F,"Won")+COUNTIFS(SWISSW!$I:$I,TOTAL_MATCHUP!Z$1,SWISSW!$J:$J,TOTAL_MATCHUP!$A52,SWISSW!$F:$F,"Lost")))+((COUNTIFS(SWISSW!$I:$I,TOTAL_MATCHUP!$A52,SWISSW!$J:$J,TOTAL_MATCHUP!Z$1,SWISSW!$F:$F,"Lost")+COUNTIFS(SWISSW!$I:$I,TOTAL_MATCHUP!Z$1,SWISSW!$J:$J,TOTAL_MATCHUP!$A52,SWISSW!$F:$F,"Won"))))*IF(ROW()=COLUMN(),0,1)</f>
        <v>0</v>
      </c>
      <c r="AA52" s="14">
        <f ca="1">(((COUNTIFS(SWISSW!$I:$I,TOTAL_MATCHUP!$A52,SWISSW!$J:$J,TOTAL_MATCHUP!AA$1,SWISSW!$F:$F,"Won")+COUNTIFS(SWISSW!$I:$I,TOTAL_MATCHUP!AA$1,SWISSW!$J:$J,TOTAL_MATCHUP!$A52,SWISSW!$F:$F,"Lost")))+((COUNTIFS(SWISSW!$I:$I,TOTAL_MATCHUP!$A52,SWISSW!$J:$J,TOTAL_MATCHUP!AA$1,SWISSW!$F:$F,"Lost")+COUNTIFS(SWISSW!$I:$I,TOTAL_MATCHUP!AA$1,SWISSW!$J:$J,TOTAL_MATCHUP!$A52,SWISSW!$F:$F,"Won"))))*IF(ROW()=COLUMN(),0,1)</f>
        <v>0</v>
      </c>
      <c r="AB52" s="14">
        <f ca="1">(((COUNTIFS(SWISSW!$I:$I,TOTAL_MATCHUP!$A52,SWISSW!$J:$J,TOTAL_MATCHUP!AB$1,SWISSW!$F:$F,"Won")+COUNTIFS(SWISSW!$I:$I,TOTAL_MATCHUP!AB$1,SWISSW!$J:$J,TOTAL_MATCHUP!$A52,SWISSW!$F:$F,"Lost")))+((COUNTIFS(SWISSW!$I:$I,TOTAL_MATCHUP!$A52,SWISSW!$J:$J,TOTAL_MATCHUP!AB$1,SWISSW!$F:$F,"Lost")+COUNTIFS(SWISSW!$I:$I,TOTAL_MATCHUP!AB$1,SWISSW!$J:$J,TOTAL_MATCHUP!$A52,SWISSW!$F:$F,"Won"))))*IF(ROW()=COLUMN(),0,1)</f>
        <v>0</v>
      </c>
      <c r="AC52" s="14">
        <f ca="1">(((COUNTIFS(SWISSW!$I:$I,TOTAL_MATCHUP!$A52,SWISSW!$J:$J,TOTAL_MATCHUP!AC$1,SWISSW!$F:$F,"Won")+COUNTIFS(SWISSW!$I:$I,TOTAL_MATCHUP!AC$1,SWISSW!$J:$J,TOTAL_MATCHUP!$A52,SWISSW!$F:$F,"Lost")))+((COUNTIFS(SWISSW!$I:$I,TOTAL_MATCHUP!$A52,SWISSW!$J:$J,TOTAL_MATCHUP!AC$1,SWISSW!$F:$F,"Lost")+COUNTIFS(SWISSW!$I:$I,TOTAL_MATCHUP!AC$1,SWISSW!$J:$J,TOTAL_MATCHUP!$A52,SWISSW!$F:$F,"Won"))))*IF(ROW()=COLUMN(),0,1)</f>
        <v>0</v>
      </c>
      <c r="AD52" s="14">
        <f ca="1">(((COUNTIFS(SWISSW!$I:$I,TOTAL_MATCHUP!$A52,SWISSW!$J:$J,TOTAL_MATCHUP!AD$1,SWISSW!$F:$F,"Won")+COUNTIFS(SWISSW!$I:$I,TOTAL_MATCHUP!AD$1,SWISSW!$J:$J,TOTAL_MATCHUP!$A52,SWISSW!$F:$F,"Lost")))+((COUNTIFS(SWISSW!$I:$I,TOTAL_MATCHUP!$A52,SWISSW!$J:$J,TOTAL_MATCHUP!AD$1,SWISSW!$F:$F,"Lost")+COUNTIFS(SWISSW!$I:$I,TOTAL_MATCHUP!AD$1,SWISSW!$J:$J,TOTAL_MATCHUP!$A52,SWISSW!$F:$F,"Won"))))*IF(ROW()=COLUMN(),0,1)</f>
        <v>0</v>
      </c>
      <c r="AE52" s="14">
        <f ca="1">(((COUNTIFS(SWISSW!$I:$I,TOTAL_MATCHUP!$A52,SWISSW!$J:$J,TOTAL_MATCHUP!AE$1,SWISSW!$F:$F,"Won")+COUNTIFS(SWISSW!$I:$I,TOTAL_MATCHUP!AE$1,SWISSW!$J:$J,TOTAL_MATCHUP!$A52,SWISSW!$F:$F,"Lost")))+((COUNTIFS(SWISSW!$I:$I,TOTAL_MATCHUP!$A52,SWISSW!$J:$J,TOTAL_MATCHUP!AE$1,SWISSW!$F:$F,"Lost")+COUNTIFS(SWISSW!$I:$I,TOTAL_MATCHUP!AE$1,SWISSW!$J:$J,TOTAL_MATCHUP!$A52,SWISSW!$F:$F,"Won"))))*IF(ROW()=COLUMN(),0,1)</f>
        <v>0</v>
      </c>
      <c r="AF52" s="14">
        <f ca="1">(((COUNTIFS(SWISSW!$I:$I,TOTAL_MATCHUP!$A52,SWISSW!$J:$J,TOTAL_MATCHUP!AF$1,SWISSW!$F:$F,"Won")+COUNTIFS(SWISSW!$I:$I,TOTAL_MATCHUP!AF$1,SWISSW!$J:$J,TOTAL_MATCHUP!$A52,SWISSW!$F:$F,"Lost")))+((COUNTIFS(SWISSW!$I:$I,TOTAL_MATCHUP!$A52,SWISSW!$J:$J,TOTAL_MATCHUP!AF$1,SWISSW!$F:$F,"Lost")+COUNTIFS(SWISSW!$I:$I,TOTAL_MATCHUP!AF$1,SWISSW!$J:$J,TOTAL_MATCHUP!$A52,SWISSW!$F:$F,"Won"))))*IF(ROW()=COLUMN(),0,1)</f>
        <v>0</v>
      </c>
      <c r="AG52" s="14">
        <f ca="1">(((COUNTIFS(SWISSW!$I:$I,TOTAL_MATCHUP!$A52,SWISSW!$J:$J,TOTAL_MATCHUP!AG$1,SWISSW!$F:$F,"Won")+COUNTIFS(SWISSW!$I:$I,TOTAL_MATCHUP!AG$1,SWISSW!$J:$J,TOTAL_MATCHUP!$A52,SWISSW!$F:$F,"Lost")))+((COUNTIFS(SWISSW!$I:$I,TOTAL_MATCHUP!$A52,SWISSW!$J:$J,TOTAL_MATCHUP!AG$1,SWISSW!$F:$F,"Lost")+COUNTIFS(SWISSW!$I:$I,TOTAL_MATCHUP!AG$1,SWISSW!$J:$J,TOTAL_MATCHUP!$A52,SWISSW!$F:$F,"Won"))))*IF(ROW()=COLUMN(),0,1)</f>
        <v>0</v>
      </c>
      <c r="AH52" s="14">
        <f ca="1">(((COUNTIFS(SWISSW!$I:$I,TOTAL_MATCHUP!$A52,SWISSW!$J:$J,TOTAL_MATCHUP!AH$1,SWISSW!$F:$F,"Won")+COUNTIFS(SWISSW!$I:$I,TOTAL_MATCHUP!AH$1,SWISSW!$J:$J,TOTAL_MATCHUP!$A52,SWISSW!$F:$F,"Lost")))+((COUNTIFS(SWISSW!$I:$I,TOTAL_MATCHUP!$A52,SWISSW!$J:$J,TOTAL_MATCHUP!AH$1,SWISSW!$F:$F,"Lost")+COUNTIFS(SWISSW!$I:$I,TOTAL_MATCHUP!AH$1,SWISSW!$J:$J,TOTAL_MATCHUP!$A52,SWISSW!$F:$F,"Won"))))*IF(ROW()=COLUMN(),0,1)</f>
        <v>0</v>
      </c>
      <c r="AI52" s="14">
        <f ca="1">(((COUNTIFS(SWISSW!$I:$I,TOTAL_MATCHUP!$A52,SWISSW!$J:$J,TOTAL_MATCHUP!AI$1,SWISSW!$F:$F,"Won")+COUNTIFS(SWISSW!$I:$I,TOTAL_MATCHUP!AI$1,SWISSW!$J:$J,TOTAL_MATCHUP!$A52,SWISSW!$F:$F,"Lost")))+((COUNTIFS(SWISSW!$I:$I,TOTAL_MATCHUP!$A52,SWISSW!$J:$J,TOTAL_MATCHUP!AI$1,SWISSW!$F:$F,"Lost")+COUNTIFS(SWISSW!$I:$I,TOTAL_MATCHUP!AI$1,SWISSW!$J:$J,TOTAL_MATCHUP!$A52,SWISSW!$F:$F,"Won"))))*IF(ROW()=COLUMN(),0,1)</f>
        <v>0</v>
      </c>
      <c r="AJ52" s="14">
        <f ca="1">(((COUNTIFS(SWISSW!$I:$I,TOTAL_MATCHUP!$A52,SWISSW!$J:$J,TOTAL_MATCHUP!AJ$1,SWISSW!$F:$F,"Won")+COUNTIFS(SWISSW!$I:$I,TOTAL_MATCHUP!AJ$1,SWISSW!$J:$J,TOTAL_MATCHUP!$A52,SWISSW!$F:$F,"Lost")))+((COUNTIFS(SWISSW!$I:$I,TOTAL_MATCHUP!$A52,SWISSW!$J:$J,TOTAL_MATCHUP!AJ$1,SWISSW!$F:$F,"Lost")+COUNTIFS(SWISSW!$I:$I,TOTAL_MATCHUP!AJ$1,SWISSW!$J:$J,TOTAL_MATCHUP!$A52,SWISSW!$F:$F,"Won"))))*IF(ROW()=COLUMN(),0,1)</f>
        <v>0</v>
      </c>
      <c r="AK52" s="14">
        <f ca="1">(((COUNTIFS(SWISSW!$I:$I,TOTAL_MATCHUP!$A52,SWISSW!$J:$J,TOTAL_MATCHUP!AK$1,SWISSW!$F:$F,"Won")+COUNTIFS(SWISSW!$I:$I,TOTAL_MATCHUP!AK$1,SWISSW!$J:$J,TOTAL_MATCHUP!$A52,SWISSW!$F:$F,"Lost")))+((COUNTIFS(SWISSW!$I:$I,TOTAL_MATCHUP!$A52,SWISSW!$J:$J,TOTAL_MATCHUP!AK$1,SWISSW!$F:$F,"Lost")+COUNTIFS(SWISSW!$I:$I,TOTAL_MATCHUP!AK$1,SWISSW!$J:$J,TOTAL_MATCHUP!$A52,SWISSW!$F:$F,"Won"))))*IF(ROW()=COLUMN(),0,1)</f>
        <v>0</v>
      </c>
      <c r="AL52" s="14">
        <f ca="1">(((COUNTIFS(SWISSW!$I:$I,TOTAL_MATCHUP!$A52,SWISSW!$J:$J,TOTAL_MATCHUP!AL$1,SWISSW!$F:$F,"Won")+COUNTIFS(SWISSW!$I:$I,TOTAL_MATCHUP!AL$1,SWISSW!$J:$J,TOTAL_MATCHUP!$A52,SWISSW!$F:$F,"Lost")))+((COUNTIFS(SWISSW!$I:$I,TOTAL_MATCHUP!$A52,SWISSW!$J:$J,TOTAL_MATCHUP!AL$1,SWISSW!$F:$F,"Lost")+COUNTIFS(SWISSW!$I:$I,TOTAL_MATCHUP!AL$1,SWISSW!$J:$J,TOTAL_MATCHUP!$A52,SWISSW!$F:$F,"Won"))))*IF(ROW()=COLUMN(),0,1)</f>
        <v>0</v>
      </c>
      <c r="AM52" s="14">
        <f ca="1">(((COUNTIFS(SWISSW!$I:$I,TOTAL_MATCHUP!$A52,SWISSW!$J:$J,TOTAL_MATCHUP!AM$1,SWISSW!$F:$F,"Won")+COUNTIFS(SWISSW!$I:$I,TOTAL_MATCHUP!AM$1,SWISSW!$J:$J,TOTAL_MATCHUP!$A52,SWISSW!$F:$F,"Lost")))+((COUNTIFS(SWISSW!$I:$I,TOTAL_MATCHUP!$A52,SWISSW!$J:$J,TOTAL_MATCHUP!AM$1,SWISSW!$F:$F,"Lost")+COUNTIFS(SWISSW!$I:$I,TOTAL_MATCHUP!AM$1,SWISSW!$J:$J,TOTAL_MATCHUP!$A52,SWISSW!$F:$F,"Won"))))*IF(ROW()=COLUMN(),0,1)</f>
        <v>0</v>
      </c>
      <c r="AN52" s="14">
        <f ca="1">(((COUNTIFS(SWISSW!$I:$I,TOTAL_MATCHUP!$A52,SWISSW!$J:$J,TOTAL_MATCHUP!AN$1,SWISSW!$F:$F,"Won")+COUNTIFS(SWISSW!$I:$I,TOTAL_MATCHUP!AN$1,SWISSW!$J:$J,TOTAL_MATCHUP!$A52,SWISSW!$F:$F,"Lost")))+((COUNTIFS(SWISSW!$I:$I,TOTAL_MATCHUP!$A52,SWISSW!$J:$J,TOTAL_MATCHUP!AN$1,SWISSW!$F:$F,"Lost")+COUNTIFS(SWISSW!$I:$I,TOTAL_MATCHUP!AN$1,SWISSW!$J:$J,TOTAL_MATCHUP!$A52,SWISSW!$F:$F,"Won"))))*IF(ROW()=COLUMN(),0,1)</f>
        <v>0</v>
      </c>
      <c r="AO52" s="14">
        <f ca="1">(((COUNTIFS(SWISSW!$I:$I,TOTAL_MATCHUP!$A52,SWISSW!$J:$J,TOTAL_MATCHUP!AO$1,SWISSW!$F:$F,"Won")+COUNTIFS(SWISSW!$I:$I,TOTAL_MATCHUP!AO$1,SWISSW!$J:$J,TOTAL_MATCHUP!$A52,SWISSW!$F:$F,"Lost")))+((COUNTIFS(SWISSW!$I:$I,TOTAL_MATCHUP!$A52,SWISSW!$J:$J,TOTAL_MATCHUP!AO$1,SWISSW!$F:$F,"Lost")+COUNTIFS(SWISSW!$I:$I,TOTAL_MATCHUP!AO$1,SWISSW!$J:$J,TOTAL_MATCHUP!$A52,SWISSW!$F:$F,"Won"))))*IF(ROW()=COLUMN(),0,1)</f>
        <v>0</v>
      </c>
      <c r="AP52" s="14">
        <f ca="1">(((COUNTIFS(SWISSW!$I:$I,TOTAL_MATCHUP!$A52,SWISSW!$J:$J,TOTAL_MATCHUP!AP$1,SWISSW!$F:$F,"Won")+COUNTIFS(SWISSW!$I:$I,TOTAL_MATCHUP!AP$1,SWISSW!$J:$J,TOTAL_MATCHUP!$A52,SWISSW!$F:$F,"Lost")))+((COUNTIFS(SWISSW!$I:$I,TOTAL_MATCHUP!$A52,SWISSW!$J:$J,TOTAL_MATCHUP!AP$1,SWISSW!$F:$F,"Lost")+COUNTIFS(SWISSW!$I:$I,TOTAL_MATCHUP!AP$1,SWISSW!$J:$J,TOTAL_MATCHUP!$A52,SWISSW!$F:$F,"Won"))))*IF(ROW()=COLUMN(),0,1)</f>
        <v>0</v>
      </c>
      <c r="AQ52" s="14">
        <f ca="1">(((COUNTIFS(SWISSW!$I:$I,TOTAL_MATCHUP!$A52,SWISSW!$J:$J,TOTAL_MATCHUP!AQ$1,SWISSW!$F:$F,"Won")+COUNTIFS(SWISSW!$I:$I,TOTAL_MATCHUP!AQ$1,SWISSW!$J:$J,TOTAL_MATCHUP!$A52,SWISSW!$F:$F,"Lost")))+((COUNTIFS(SWISSW!$I:$I,TOTAL_MATCHUP!$A52,SWISSW!$J:$J,TOTAL_MATCHUP!AQ$1,SWISSW!$F:$F,"Lost")+COUNTIFS(SWISSW!$I:$I,TOTAL_MATCHUP!AQ$1,SWISSW!$J:$J,TOTAL_MATCHUP!$A52,SWISSW!$F:$F,"Won"))))*IF(ROW()=COLUMN(),0,1)</f>
        <v>0</v>
      </c>
      <c r="AR52" s="14">
        <f ca="1">(((COUNTIFS(SWISSW!$I:$I,TOTAL_MATCHUP!$A52,SWISSW!$J:$J,TOTAL_MATCHUP!AR$1,SWISSW!$F:$F,"Won")+COUNTIFS(SWISSW!$I:$I,TOTAL_MATCHUP!AR$1,SWISSW!$J:$J,TOTAL_MATCHUP!$A52,SWISSW!$F:$F,"Lost")))+((COUNTIFS(SWISSW!$I:$I,TOTAL_MATCHUP!$A52,SWISSW!$J:$J,TOTAL_MATCHUP!AR$1,SWISSW!$F:$F,"Lost")+COUNTIFS(SWISSW!$I:$I,TOTAL_MATCHUP!AR$1,SWISSW!$J:$J,TOTAL_MATCHUP!$A52,SWISSW!$F:$F,"Won"))))*IF(ROW()=COLUMN(),0,1)</f>
        <v>0</v>
      </c>
      <c r="AS52" s="14">
        <f ca="1">(((COUNTIFS(SWISSW!$I:$I,TOTAL_MATCHUP!$A52,SWISSW!$J:$J,TOTAL_MATCHUP!AS$1,SWISSW!$F:$F,"Won")+COUNTIFS(SWISSW!$I:$I,TOTAL_MATCHUP!AS$1,SWISSW!$J:$J,TOTAL_MATCHUP!$A52,SWISSW!$F:$F,"Lost")))+((COUNTIFS(SWISSW!$I:$I,TOTAL_MATCHUP!$A52,SWISSW!$J:$J,TOTAL_MATCHUP!AS$1,SWISSW!$F:$F,"Lost")+COUNTIFS(SWISSW!$I:$I,TOTAL_MATCHUP!AS$1,SWISSW!$J:$J,TOTAL_MATCHUP!$A52,SWISSW!$F:$F,"Won"))))*IF(ROW()=COLUMN(),0,1)</f>
        <v>0</v>
      </c>
      <c r="AT52" s="14">
        <f ca="1">(((COUNTIFS(SWISSW!$I:$I,TOTAL_MATCHUP!$A52,SWISSW!$J:$J,TOTAL_MATCHUP!AT$1,SWISSW!$F:$F,"Won")+COUNTIFS(SWISSW!$I:$I,TOTAL_MATCHUP!AT$1,SWISSW!$J:$J,TOTAL_MATCHUP!$A52,SWISSW!$F:$F,"Lost")))+((COUNTIFS(SWISSW!$I:$I,TOTAL_MATCHUP!$A52,SWISSW!$J:$J,TOTAL_MATCHUP!AT$1,SWISSW!$F:$F,"Lost")+COUNTIFS(SWISSW!$I:$I,TOTAL_MATCHUP!AT$1,SWISSW!$J:$J,TOTAL_MATCHUP!$A52,SWISSW!$F:$F,"Won"))))*IF(ROW()=COLUMN(),0,1)</f>
        <v>0</v>
      </c>
      <c r="AU52" s="14">
        <f ca="1">(((COUNTIFS(SWISSW!$I:$I,TOTAL_MATCHUP!$A52,SWISSW!$J:$J,TOTAL_MATCHUP!AU$1,SWISSW!$F:$F,"Won")+COUNTIFS(SWISSW!$I:$I,TOTAL_MATCHUP!AU$1,SWISSW!$J:$J,TOTAL_MATCHUP!$A52,SWISSW!$F:$F,"Lost")))+((COUNTIFS(SWISSW!$I:$I,TOTAL_MATCHUP!$A52,SWISSW!$J:$J,TOTAL_MATCHUP!AU$1,SWISSW!$F:$F,"Lost")+COUNTIFS(SWISSW!$I:$I,TOTAL_MATCHUP!AU$1,SWISSW!$J:$J,TOTAL_MATCHUP!$A52,SWISSW!$F:$F,"Won"))))*IF(ROW()=COLUMN(),0,1)</f>
        <v>0</v>
      </c>
      <c r="AV52" s="14">
        <f ca="1">(((COUNTIFS(SWISSW!$I:$I,TOTAL_MATCHUP!$A52,SWISSW!$J:$J,TOTAL_MATCHUP!AV$1,SWISSW!$F:$F,"Won")+COUNTIFS(SWISSW!$I:$I,TOTAL_MATCHUP!AV$1,SWISSW!$J:$J,TOTAL_MATCHUP!$A52,SWISSW!$F:$F,"Lost")))+((COUNTIFS(SWISSW!$I:$I,TOTAL_MATCHUP!$A52,SWISSW!$J:$J,TOTAL_MATCHUP!AV$1,SWISSW!$F:$F,"Lost")+COUNTIFS(SWISSW!$I:$I,TOTAL_MATCHUP!AV$1,SWISSW!$J:$J,TOTAL_MATCHUP!$A52,SWISSW!$F:$F,"Won"))))*IF(ROW()=COLUMN(),0,1)</f>
        <v>0</v>
      </c>
      <c r="AW52" s="14">
        <f ca="1">(((COUNTIFS(SWISSW!$I:$I,TOTAL_MATCHUP!$A52,SWISSW!$J:$J,TOTAL_MATCHUP!AW$1,SWISSW!$F:$F,"Won")+COUNTIFS(SWISSW!$I:$I,TOTAL_MATCHUP!AW$1,SWISSW!$J:$J,TOTAL_MATCHUP!$A52,SWISSW!$F:$F,"Lost")))+((COUNTIFS(SWISSW!$I:$I,TOTAL_MATCHUP!$A52,SWISSW!$J:$J,TOTAL_MATCHUP!AW$1,SWISSW!$F:$F,"Lost")+COUNTIFS(SWISSW!$I:$I,TOTAL_MATCHUP!AW$1,SWISSW!$J:$J,TOTAL_MATCHUP!$A52,SWISSW!$F:$F,"Won"))))*IF(ROW()=COLUMN(),0,1)</f>
        <v>0</v>
      </c>
      <c r="AX52" s="14">
        <f ca="1">(((COUNTIFS(SWISSW!$I:$I,TOTAL_MATCHUP!$A52,SWISSW!$J:$J,TOTAL_MATCHUP!AX$1,SWISSW!$F:$F,"Won")+COUNTIFS(SWISSW!$I:$I,TOTAL_MATCHUP!AX$1,SWISSW!$J:$J,TOTAL_MATCHUP!$A52,SWISSW!$F:$F,"Lost")))+((COUNTIFS(SWISSW!$I:$I,TOTAL_MATCHUP!$A52,SWISSW!$J:$J,TOTAL_MATCHUP!AX$1,SWISSW!$F:$F,"Lost")+COUNTIFS(SWISSW!$I:$I,TOTAL_MATCHUP!AX$1,SWISSW!$J:$J,TOTAL_MATCHUP!$A52,SWISSW!$F:$F,"Won"))))*IF(ROW()=COLUMN(),0,1)</f>
        <v>0</v>
      </c>
      <c r="AY52" s="14">
        <f ca="1">(((COUNTIFS(SWISSW!$I:$I,TOTAL_MATCHUP!$A52,SWISSW!$J:$J,TOTAL_MATCHUP!AY$1,SWISSW!$F:$F,"Won")+COUNTIFS(SWISSW!$I:$I,TOTAL_MATCHUP!AY$1,SWISSW!$J:$J,TOTAL_MATCHUP!$A52,SWISSW!$F:$F,"Lost")))+((COUNTIFS(SWISSW!$I:$I,TOTAL_MATCHUP!$A52,SWISSW!$J:$J,TOTAL_MATCHUP!AY$1,SWISSW!$F:$F,"Lost")+COUNTIFS(SWISSW!$I:$I,TOTAL_MATCHUP!AY$1,SWISSW!$J:$J,TOTAL_MATCHUP!$A52,SWISSW!$F:$F,"Won"))))*IF(ROW()=COLUMN(),0,1)</f>
        <v>0</v>
      </c>
      <c r="AZ52" s="14">
        <f ca="1">(((COUNTIFS(SWISSW!$I:$I,TOTAL_MATCHUP!$A52,SWISSW!$J:$J,TOTAL_MATCHUP!AZ$1,SWISSW!$F:$F,"Won")+COUNTIFS(SWISSW!$I:$I,TOTAL_MATCHUP!AZ$1,SWISSW!$J:$J,TOTAL_MATCHUP!$A52,SWISSW!$F:$F,"Lost")))+((COUNTIFS(SWISSW!$I:$I,TOTAL_MATCHUP!$A52,SWISSW!$J:$J,TOTAL_MATCHUP!AZ$1,SWISSW!$F:$F,"Lost")+COUNTIFS(SWISSW!$I:$I,TOTAL_MATCHUP!AZ$1,SWISSW!$J:$J,TOTAL_MATCHUP!$A52,SWISSW!$F:$F,"Won"))))*IF(ROW()=COLUMN(),0,1)</f>
        <v>0</v>
      </c>
      <c r="BA52" s="14">
        <f ca="1">(((COUNTIFS(SWISSW!$I:$I,TOTAL_MATCHUP!$A52,SWISSW!$J:$J,TOTAL_MATCHUP!BA$1,SWISSW!$F:$F,"Won")+COUNTIFS(SWISSW!$I:$I,TOTAL_MATCHUP!BA$1,SWISSW!$J:$J,TOTAL_MATCHUP!$A52,SWISSW!$F:$F,"Lost")))+((COUNTIFS(SWISSW!$I:$I,TOTAL_MATCHUP!$A52,SWISSW!$J:$J,TOTAL_MATCHUP!BA$1,SWISSW!$F:$F,"Lost")+COUNTIFS(SWISSW!$I:$I,TOTAL_MATCHUP!BA$1,SWISSW!$J:$J,TOTAL_MATCHUP!$A52,SWISSW!$F:$F,"Won"))))*IF(ROW()=COLUMN(),0,1)</f>
        <v>0</v>
      </c>
      <c r="BB52" s="14">
        <f ca="1">(((COUNTIFS(SWISSW!$I:$I,TOTAL_MATCHUP!$A52,SWISSW!$J:$J,TOTAL_MATCHUP!BB$1,SWISSW!$F:$F,"Won")+COUNTIFS(SWISSW!$I:$I,TOTAL_MATCHUP!BB$1,SWISSW!$J:$J,TOTAL_MATCHUP!$A52,SWISSW!$F:$F,"Lost")))+((COUNTIFS(SWISSW!$I:$I,TOTAL_MATCHUP!$A52,SWISSW!$J:$J,TOTAL_MATCHUP!BB$1,SWISSW!$F:$F,"Lost")+COUNTIFS(SWISSW!$I:$I,TOTAL_MATCHUP!BB$1,SWISSW!$J:$J,TOTAL_MATCHUP!$A52,SWISSW!$F:$F,"Won"))))*IF(ROW()=COLUMN(),0,1)</f>
        <v>0</v>
      </c>
      <c r="BC52" s="14">
        <f ca="1">(((COUNTIFS(SWISSW!$I:$I,TOTAL_MATCHUP!$A52,SWISSW!$J:$J,TOTAL_MATCHUP!BC$1,SWISSW!$F:$F,"Won")+COUNTIFS(SWISSW!$I:$I,TOTAL_MATCHUP!BC$1,SWISSW!$J:$J,TOTAL_MATCHUP!$A52,SWISSW!$F:$F,"Lost")))+((COUNTIFS(SWISSW!$I:$I,TOTAL_MATCHUP!$A52,SWISSW!$J:$J,TOTAL_MATCHUP!BC$1,SWISSW!$F:$F,"Lost")+COUNTIFS(SWISSW!$I:$I,TOTAL_MATCHUP!BC$1,SWISSW!$J:$J,TOTAL_MATCHUP!$A52,SWISSW!$F:$F,"Won"))))*IF(ROW()=COLUMN(),0,1)</f>
        <v>0</v>
      </c>
      <c r="BD52" s="14">
        <f ca="1">(((COUNTIFS(SWISSW!$I:$I,TOTAL_MATCHUP!$A52,SWISSW!$J:$J,TOTAL_MATCHUP!BD$1,SWISSW!$F:$F,"Won")+COUNTIFS(SWISSW!$I:$I,TOTAL_MATCHUP!BD$1,SWISSW!$J:$J,TOTAL_MATCHUP!$A52,SWISSW!$F:$F,"Lost")))+((COUNTIFS(SWISSW!$I:$I,TOTAL_MATCHUP!$A52,SWISSW!$J:$J,TOTAL_MATCHUP!BD$1,SWISSW!$F:$F,"Lost")+COUNTIFS(SWISSW!$I:$I,TOTAL_MATCHUP!BD$1,SWISSW!$J:$J,TOTAL_MATCHUP!$A52,SWISSW!$F:$F,"Won"))))*IF(ROW()=COLUMN(),0,1)</f>
        <v>0</v>
      </c>
      <c r="BE52" s="14">
        <f ca="1">(((COUNTIFS(SWISSW!$I:$I,TOTAL_MATCHUP!$A52,SWISSW!$J:$J,TOTAL_MATCHUP!BE$1,SWISSW!$F:$F,"Won")+COUNTIFS(SWISSW!$I:$I,TOTAL_MATCHUP!BE$1,SWISSW!$J:$J,TOTAL_MATCHUP!$A52,SWISSW!$F:$F,"Lost")))+((COUNTIFS(SWISSW!$I:$I,TOTAL_MATCHUP!$A52,SWISSW!$J:$J,TOTAL_MATCHUP!BE$1,SWISSW!$F:$F,"Lost")+COUNTIFS(SWISSW!$I:$I,TOTAL_MATCHUP!BE$1,SWISSW!$J:$J,TOTAL_MATCHUP!$A52,SWISSW!$F:$F,"Won"))))*IF(ROW()=COLUMN(),0,1)</f>
        <v>0</v>
      </c>
      <c r="BF52" s="14">
        <f ca="1">(((COUNTIFS(SWISSW!$I:$I,TOTAL_MATCHUP!$A52,SWISSW!$J:$J,TOTAL_MATCHUP!BF$1,SWISSW!$F:$F,"Won")+COUNTIFS(SWISSW!$I:$I,TOTAL_MATCHUP!BF$1,SWISSW!$J:$J,TOTAL_MATCHUP!$A52,SWISSW!$F:$F,"Lost")))+((COUNTIFS(SWISSW!$I:$I,TOTAL_MATCHUP!$A52,SWISSW!$J:$J,TOTAL_MATCHUP!BF$1,SWISSW!$F:$F,"Lost")+COUNTIFS(SWISSW!$I:$I,TOTAL_MATCHUP!BF$1,SWISSW!$J:$J,TOTAL_MATCHUP!$A52,SWISSW!$F:$F,"Won"))))*IF(ROW()=COLUMN(),0,1)</f>
        <v>0</v>
      </c>
    </row>
    <row r="53" spans="1:58" ht="55" customHeight="1" x14ac:dyDescent="0.3">
      <c r="A53" s="3" t="str">
        <f ca="1">MATCHUP!A53</f>
        <v>Dimir Affinity</v>
      </c>
      <c r="B53" s="14">
        <f ca="1">(((COUNTIFS(SWISSW!$I:$I,TOTAL_MATCHUP!$A53,SWISSW!$J:$J,TOTAL_MATCHUP!B$1,SWISSW!$F:$F,"Won")+COUNTIFS(SWISSW!$I:$I,TOTAL_MATCHUP!B$1,SWISSW!$J:$J,TOTAL_MATCHUP!$A53,SWISSW!$F:$F,"Lost")))+((COUNTIFS(SWISSW!$I:$I,TOTAL_MATCHUP!$A53,SWISSW!$J:$J,TOTAL_MATCHUP!B$1,SWISSW!$F:$F,"Lost")+COUNTIFS(SWISSW!$I:$I,TOTAL_MATCHUP!B$1,SWISSW!$J:$J,TOTAL_MATCHUP!$A53,SWISSW!$F:$F,"Won"))))*IF(ROW()=COLUMN(),0,1)</f>
        <v>2</v>
      </c>
      <c r="C53" s="14">
        <f ca="1">(((COUNTIFS(SWISSW!$I:$I,TOTAL_MATCHUP!$A53,SWISSW!$J:$J,TOTAL_MATCHUP!C$1,SWISSW!$F:$F,"Won")+COUNTIFS(SWISSW!$I:$I,TOTAL_MATCHUP!C$1,SWISSW!$J:$J,TOTAL_MATCHUP!$A53,SWISSW!$F:$F,"Lost")))+((COUNTIFS(SWISSW!$I:$I,TOTAL_MATCHUP!$A53,SWISSW!$J:$J,TOTAL_MATCHUP!C$1,SWISSW!$F:$F,"Lost")+COUNTIFS(SWISSW!$I:$I,TOTAL_MATCHUP!C$1,SWISSW!$J:$J,TOTAL_MATCHUP!$A53,SWISSW!$F:$F,"Won"))))*IF(ROW()=COLUMN(),0,1)</f>
        <v>0</v>
      </c>
      <c r="D53" s="14">
        <f ca="1">(((COUNTIFS(SWISSW!$I:$I,TOTAL_MATCHUP!$A53,SWISSW!$J:$J,TOTAL_MATCHUP!D$1,SWISSW!$F:$F,"Won")+COUNTIFS(SWISSW!$I:$I,TOTAL_MATCHUP!D$1,SWISSW!$J:$J,TOTAL_MATCHUP!$A53,SWISSW!$F:$F,"Lost")))+((COUNTIFS(SWISSW!$I:$I,TOTAL_MATCHUP!$A53,SWISSW!$J:$J,TOTAL_MATCHUP!D$1,SWISSW!$F:$F,"Lost")+COUNTIFS(SWISSW!$I:$I,TOTAL_MATCHUP!D$1,SWISSW!$J:$J,TOTAL_MATCHUP!$A53,SWISSW!$F:$F,"Won"))))*IF(ROW()=COLUMN(),0,1)</f>
        <v>1</v>
      </c>
      <c r="E53" s="14">
        <f ca="1">(((COUNTIFS(SWISSW!$I:$I,TOTAL_MATCHUP!$A53,SWISSW!$J:$J,TOTAL_MATCHUP!E$1,SWISSW!$F:$F,"Won")+COUNTIFS(SWISSW!$I:$I,TOTAL_MATCHUP!E$1,SWISSW!$J:$J,TOTAL_MATCHUP!$A53,SWISSW!$F:$F,"Lost")))+((COUNTIFS(SWISSW!$I:$I,TOTAL_MATCHUP!$A53,SWISSW!$J:$J,TOTAL_MATCHUP!E$1,SWISSW!$F:$F,"Lost")+COUNTIFS(SWISSW!$I:$I,TOTAL_MATCHUP!E$1,SWISSW!$J:$J,TOTAL_MATCHUP!$A53,SWISSW!$F:$F,"Won"))))*IF(ROW()=COLUMN(),0,1)</f>
        <v>0</v>
      </c>
      <c r="F53" s="14">
        <f ca="1">(((COUNTIFS(SWISSW!$I:$I,TOTAL_MATCHUP!$A53,SWISSW!$J:$J,TOTAL_MATCHUP!F$1,SWISSW!$F:$F,"Won")+COUNTIFS(SWISSW!$I:$I,TOTAL_MATCHUP!F$1,SWISSW!$J:$J,TOTAL_MATCHUP!$A53,SWISSW!$F:$F,"Lost")))+((COUNTIFS(SWISSW!$I:$I,TOTAL_MATCHUP!$A53,SWISSW!$J:$J,TOTAL_MATCHUP!F$1,SWISSW!$F:$F,"Lost")+COUNTIFS(SWISSW!$I:$I,TOTAL_MATCHUP!F$1,SWISSW!$J:$J,TOTAL_MATCHUP!$A53,SWISSW!$F:$F,"Won"))))*IF(ROW()=COLUMN(),0,1)</f>
        <v>1</v>
      </c>
      <c r="G53" s="14">
        <f ca="1">(((COUNTIFS(SWISSW!$I:$I,TOTAL_MATCHUP!$A53,SWISSW!$J:$J,TOTAL_MATCHUP!G$1,SWISSW!$F:$F,"Won")+COUNTIFS(SWISSW!$I:$I,TOTAL_MATCHUP!G$1,SWISSW!$J:$J,TOTAL_MATCHUP!$A53,SWISSW!$F:$F,"Lost")))+((COUNTIFS(SWISSW!$I:$I,TOTAL_MATCHUP!$A53,SWISSW!$J:$J,TOTAL_MATCHUP!G$1,SWISSW!$F:$F,"Lost")+COUNTIFS(SWISSW!$I:$I,TOTAL_MATCHUP!G$1,SWISSW!$J:$J,TOTAL_MATCHUP!$A53,SWISSW!$F:$F,"Won"))))*IF(ROW()=COLUMN(),0,1)</f>
        <v>0</v>
      </c>
      <c r="H53" s="14">
        <f ca="1">(((COUNTIFS(SWISSW!$I:$I,TOTAL_MATCHUP!$A53,SWISSW!$J:$J,TOTAL_MATCHUP!H$1,SWISSW!$F:$F,"Won")+COUNTIFS(SWISSW!$I:$I,TOTAL_MATCHUP!H$1,SWISSW!$J:$J,TOTAL_MATCHUP!$A53,SWISSW!$F:$F,"Lost")))+((COUNTIFS(SWISSW!$I:$I,TOTAL_MATCHUP!$A53,SWISSW!$J:$J,TOTAL_MATCHUP!H$1,SWISSW!$F:$F,"Lost")+COUNTIFS(SWISSW!$I:$I,TOTAL_MATCHUP!H$1,SWISSW!$J:$J,TOTAL_MATCHUP!$A53,SWISSW!$F:$F,"Won"))))*IF(ROW()=COLUMN(),0,1)</f>
        <v>0</v>
      </c>
      <c r="I53" s="14">
        <f ca="1">(((COUNTIFS(SWISSW!$I:$I,TOTAL_MATCHUP!$A53,SWISSW!$J:$J,TOTAL_MATCHUP!I$1,SWISSW!$F:$F,"Won")+COUNTIFS(SWISSW!$I:$I,TOTAL_MATCHUP!I$1,SWISSW!$J:$J,TOTAL_MATCHUP!$A53,SWISSW!$F:$F,"Lost")))+((COUNTIFS(SWISSW!$I:$I,TOTAL_MATCHUP!$A53,SWISSW!$J:$J,TOTAL_MATCHUP!I$1,SWISSW!$F:$F,"Lost")+COUNTIFS(SWISSW!$I:$I,TOTAL_MATCHUP!I$1,SWISSW!$J:$J,TOTAL_MATCHUP!$A53,SWISSW!$F:$F,"Won"))))*IF(ROW()=COLUMN(),0,1)</f>
        <v>0</v>
      </c>
      <c r="J53" s="14">
        <f ca="1">(((COUNTIFS(SWISSW!$I:$I,TOTAL_MATCHUP!$A53,SWISSW!$J:$J,TOTAL_MATCHUP!J$1,SWISSW!$F:$F,"Won")+COUNTIFS(SWISSW!$I:$I,TOTAL_MATCHUP!J$1,SWISSW!$J:$J,TOTAL_MATCHUP!$A53,SWISSW!$F:$F,"Lost")))+((COUNTIFS(SWISSW!$I:$I,TOTAL_MATCHUP!$A53,SWISSW!$J:$J,TOTAL_MATCHUP!J$1,SWISSW!$F:$F,"Lost")+COUNTIFS(SWISSW!$I:$I,TOTAL_MATCHUP!J$1,SWISSW!$J:$J,TOTAL_MATCHUP!$A53,SWISSW!$F:$F,"Won"))))*IF(ROW()=COLUMN(),0,1)</f>
        <v>1</v>
      </c>
      <c r="K53" s="14">
        <f ca="1">(((COUNTIFS(SWISSW!$I:$I,TOTAL_MATCHUP!$A53,SWISSW!$J:$J,TOTAL_MATCHUP!K$1,SWISSW!$F:$F,"Won")+COUNTIFS(SWISSW!$I:$I,TOTAL_MATCHUP!K$1,SWISSW!$J:$J,TOTAL_MATCHUP!$A53,SWISSW!$F:$F,"Lost")))+((COUNTIFS(SWISSW!$I:$I,TOTAL_MATCHUP!$A53,SWISSW!$J:$J,TOTAL_MATCHUP!K$1,SWISSW!$F:$F,"Lost")+COUNTIFS(SWISSW!$I:$I,TOTAL_MATCHUP!K$1,SWISSW!$J:$J,TOTAL_MATCHUP!$A53,SWISSW!$F:$F,"Won"))))*IF(ROW()=COLUMN(),0,1)</f>
        <v>1</v>
      </c>
      <c r="L53" s="14">
        <f ca="1">(((COUNTIFS(SWISSW!$I:$I,TOTAL_MATCHUP!$A53,SWISSW!$J:$J,TOTAL_MATCHUP!L$1,SWISSW!$F:$F,"Won")+COUNTIFS(SWISSW!$I:$I,TOTAL_MATCHUP!L$1,SWISSW!$J:$J,TOTAL_MATCHUP!$A53,SWISSW!$F:$F,"Lost")))+((COUNTIFS(SWISSW!$I:$I,TOTAL_MATCHUP!$A53,SWISSW!$J:$J,TOTAL_MATCHUP!L$1,SWISSW!$F:$F,"Lost")+COUNTIFS(SWISSW!$I:$I,TOTAL_MATCHUP!L$1,SWISSW!$J:$J,TOTAL_MATCHUP!$A53,SWISSW!$F:$F,"Won"))))*IF(ROW()=COLUMN(),0,1)</f>
        <v>1</v>
      </c>
      <c r="M53" s="14">
        <f ca="1">(((COUNTIFS(SWISSW!$I:$I,TOTAL_MATCHUP!$A53,SWISSW!$J:$J,TOTAL_MATCHUP!M$1,SWISSW!$F:$F,"Won")+COUNTIFS(SWISSW!$I:$I,TOTAL_MATCHUP!M$1,SWISSW!$J:$J,TOTAL_MATCHUP!$A53,SWISSW!$F:$F,"Lost")))+((COUNTIFS(SWISSW!$I:$I,TOTAL_MATCHUP!$A53,SWISSW!$J:$J,TOTAL_MATCHUP!M$1,SWISSW!$F:$F,"Lost")+COUNTIFS(SWISSW!$I:$I,TOTAL_MATCHUP!M$1,SWISSW!$J:$J,TOTAL_MATCHUP!$A53,SWISSW!$F:$F,"Won"))))*IF(ROW()=COLUMN(),0,1)</f>
        <v>0</v>
      </c>
      <c r="N53" s="14">
        <f ca="1">(((COUNTIFS(SWISSW!$I:$I,TOTAL_MATCHUP!$A53,SWISSW!$J:$J,TOTAL_MATCHUP!N$1,SWISSW!$F:$F,"Won")+COUNTIFS(SWISSW!$I:$I,TOTAL_MATCHUP!N$1,SWISSW!$J:$J,TOTAL_MATCHUP!$A53,SWISSW!$F:$F,"Lost")))+((COUNTIFS(SWISSW!$I:$I,TOTAL_MATCHUP!$A53,SWISSW!$J:$J,TOTAL_MATCHUP!N$1,SWISSW!$F:$F,"Lost")+COUNTIFS(SWISSW!$I:$I,TOTAL_MATCHUP!N$1,SWISSW!$J:$J,TOTAL_MATCHUP!$A53,SWISSW!$F:$F,"Won"))))*IF(ROW()=COLUMN(),0,1)</f>
        <v>1</v>
      </c>
      <c r="O53" s="14">
        <f ca="1">(((COUNTIFS(SWISSW!$I:$I,TOTAL_MATCHUP!$A53,SWISSW!$J:$J,TOTAL_MATCHUP!O$1,SWISSW!$F:$F,"Won")+COUNTIFS(SWISSW!$I:$I,TOTAL_MATCHUP!O$1,SWISSW!$J:$J,TOTAL_MATCHUP!$A53,SWISSW!$F:$F,"Lost")))+((COUNTIFS(SWISSW!$I:$I,TOTAL_MATCHUP!$A53,SWISSW!$J:$J,TOTAL_MATCHUP!O$1,SWISSW!$F:$F,"Lost")+COUNTIFS(SWISSW!$I:$I,TOTAL_MATCHUP!O$1,SWISSW!$J:$J,TOTAL_MATCHUP!$A53,SWISSW!$F:$F,"Won"))))*IF(ROW()=COLUMN(),0,1)</f>
        <v>0</v>
      </c>
      <c r="P53" s="14">
        <f ca="1">(((COUNTIFS(SWISSW!$I:$I,TOTAL_MATCHUP!$A53,SWISSW!$J:$J,TOTAL_MATCHUP!P$1,SWISSW!$F:$F,"Won")+COUNTIFS(SWISSW!$I:$I,TOTAL_MATCHUP!P$1,SWISSW!$J:$J,TOTAL_MATCHUP!$A53,SWISSW!$F:$F,"Lost")))+((COUNTIFS(SWISSW!$I:$I,TOTAL_MATCHUP!$A53,SWISSW!$J:$J,TOTAL_MATCHUP!P$1,SWISSW!$F:$F,"Lost")+COUNTIFS(SWISSW!$I:$I,TOTAL_MATCHUP!P$1,SWISSW!$J:$J,TOTAL_MATCHUP!$A53,SWISSW!$F:$F,"Won"))))*IF(ROW()=COLUMN(),0,1)</f>
        <v>1</v>
      </c>
      <c r="Q53" s="14">
        <f ca="1">(((COUNTIFS(SWISSW!$I:$I,TOTAL_MATCHUP!$A53,SWISSW!$J:$J,TOTAL_MATCHUP!Q$1,SWISSW!$F:$F,"Won")+COUNTIFS(SWISSW!$I:$I,TOTAL_MATCHUP!Q$1,SWISSW!$J:$J,TOTAL_MATCHUP!$A53,SWISSW!$F:$F,"Lost")))+((COUNTIFS(SWISSW!$I:$I,TOTAL_MATCHUP!$A53,SWISSW!$J:$J,TOTAL_MATCHUP!Q$1,SWISSW!$F:$F,"Lost")+COUNTIFS(SWISSW!$I:$I,TOTAL_MATCHUP!Q$1,SWISSW!$J:$J,TOTAL_MATCHUP!$A53,SWISSW!$F:$F,"Won"))))*IF(ROW()=COLUMN(),0,1)</f>
        <v>0</v>
      </c>
      <c r="R53" s="14">
        <f ca="1">(((COUNTIFS(SWISSW!$I:$I,TOTAL_MATCHUP!$A53,SWISSW!$J:$J,TOTAL_MATCHUP!R$1,SWISSW!$F:$F,"Won")+COUNTIFS(SWISSW!$I:$I,TOTAL_MATCHUP!R$1,SWISSW!$J:$J,TOTAL_MATCHUP!$A53,SWISSW!$F:$F,"Lost")))+((COUNTIFS(SWISSW!$I:$I,TOTAL_MATCHUP!$A53,SWISSW!$J:$J,TOTAL_MATCHUP!R$1,SWISSW!$F:$F,"Lost")+COUNTIFS(SWISSW!$I:$I,TOTAL_MATCHUP!R$1,SWISSW!$J:$J,TOTAL_MATCHUP!$A53,SWISSW!$F:$F,"Won"))))*IF(ROW()=COLUMN(),0,1)</f>
        <v>0</v>
      </c>
      <c r="S53" s="14">
        <f ca="1">(((COUNTIFS(SWISSW!$I:$I,TOTAL_MATCHUP!$A53,SWISSW!$J:$J,TOTAL_MATCHUP!S$1,SWISSW!$F:$F,"Won")+COUNTIFS(SWISSW!$I:$I,TOTAL_MATCHUP!S$1,SWISSW!$J:$J,TOTAL_MATCHUP!$A53,SWISSW!$F:$F,"Lost")))+((COUNTIFS(SWISSW!$I:$I,TOTAL_MATCHUP!$A53,SWISSW!$J:$J,TOTAL_MATCHUP!S$1,SWISSW!$F:$F,"Lost")+COUNTIFS(SWISSW!$I:$I,TOTAL_MATCHUP!S$1,SWISSW!$J:$J,TOTAL_MATCHUP!$A53,SWISSW!$F:$F,"Won"))))*IF(ROW()=COLUMN(),0,1)</f>
        <v>0</v>
      </c>
      <c r="T53" s="14">
        <f ca="1">(((COUNTIFS(SWISSW!$I:$I,TOTAL_MATCHUP!$A53,SWISSW!$J:$J,TOTAL_MATCHUP!T$1,SWISSW!$F:$F,"Won")+COUNTIFS(SWISSW!$I:$I,TOTAL_MATCHUP!T$1,SWISSW!$J:$J,TOTAL_MATCHUP!$A53,SWISSW!$F:$F,"Lost")))+((COUNTIFS(SWISSW!$I:$I,TOTAL_MATCHUP!$A53,SWISSW!$J:$J,TOTAL_MATCHUP!T$1,SWISSW!$F:$F,"Lost")+COUNTIFS(SWISSW!$I:$I,TOTAL_MATCHUP!T$1,SWISSW!$J:$J,TOTAL_MATCHUP!$A53,SWISSW!$F:$F,"Won"))))*IF(ROW()=COLUMN(),0,1)</f>
        <v>0</v>
      </c>
      <c r="U53" s="14">
        <f ca="1">(((COUNTIFS(SWISSW!$I:$I,TOTAL_MATCHUP!$A53,SWISSW!$J:$J,TOTAL_MATCHUP!U$1,SWISSW!$F:$F,"Won")+COUNTIFS(SWISSW!$I:$I,TOTAL_MATCHUP!U$1,SWISSW!$J:$J,TOTAL_MATCHUP!$A53,SWISSW!$F:$F,"Lost")))+((COUNTIFS(SWISSW!$I:$I,TOTAL_MATCHUP!$A53,SWISSW!$J:$J,TOTAL_MATCHUP!U$1,SWISSW!$F:$F,"Lost")+COUNTIFS(SWISSW!$I:$I,TOTAL_MATCHUP!U$1,SWISSW!$J:$J,TOTAL_MATCHUP!$A53,SWISSW!$F:$F,"Won"))))*IF(ROW()=COLUMN(),0,1)</f>
        <v>0</v>
      </c>
      <c r="V53" s="14">
        <f ca="1">(((COUNTIFS(SWISSW!$I:$I,TOTAL_MATCHUP!$A53,SWISSW!$J:$J,TOTAL_MATCHUP!V$1,SWISSW!$F:$F,"Won")+COUNTIFS(SWISSW!$I:$I,TOTAL_MATCHUP!V$1,SWISSW!$J:$J,TOTAL_MATCHUP!$A53,SWISSW!$F:$F,"Lost")))+((COUNTIFS(SWISSW!$I:$I,TOTAL_MATCHUP!$A53,SWISSW!$J:$J,TOTAL_MATCHUP!V$1,SWISSW!$F:$F,"Lost")+COUNTIFS(SWISSW!$I:$I,TOTAL_MATCHUP!V$1,SWISSW!$J:$J,TOTAL_MATCHUP!$A53,SWISSW!$F:$F,"Won"))))*IF(ROW()=COLUMN(),0,1)</f>
        <v>0</v>
      </c>
      <c r="W53" s="14">
        <f ca="1">(((COUNTIFS(SWISSW!$I:$I,TOTAL_MATCHUP!$A53,SWISSW!$J:$J,TOTAL_MATCHUP!W$1,SWISSW!$F:$F,"Won")+COUNTIFS(SWISSW!$I:$I,TOTAL_MATCHUP!W$1,SWISSW!$J:$J,TOTAL_MATCHUP!$A53,SWISSW!$F:$F,"Lost")))+((COUNTIFS(SWISSW!$I:$I,TOTAL_MATCHUP!$A53,SWISSW!$J:$J,TOTAL_MATCHUP!W$1,SWISSW!$F:$F,"Lost")+COUNTIFS(SWISSW!$I:$I,TOTAL_MATCHUP!W$1,SWISSW!$J:$J,TOTAL_MATCHUP!$A53,SWISSW!$F:$F,"Won"))))*IF(ROW()=COLUMN(),0,1)</f>
        <v>1</v>
      </c>
      <c r="X53" s="14">
        <f ca="1">(((COUNTIFS(SWISSW!$I:$I,TOTAL_MATCHUP!$A53,SWISSW!$J:$J,TOTAL_MATCHUP!X$1,SWISSW!$F:$F,"Won")+COUNTIFS(SWISSW!$I:$I,TOTAL_MATCHUP!X$1,SWISSW!$J:$J,TOTAL_MATCHUP!$A53,SWISSW!$F:$F,"Lost")))+((COUNTIFS(SWISSW!$I:$I,TOTAL_MATCHUP!$A53,SWISSW!$J:$J,TOTAL_MATCHUP!X$1,SWISSW!$F:$F,"Lost")+COUNTIFS(SWISSW!$I:$I,TOTAL_MATCHUP!X$1,SWISSW!$J:$J,TOTAL_MATCHUP!$A53,SWISSW!$F:$F,"Won"))))*IF(ROW()=COLUMN(),0,1)</f>
        <v>0</v>
      </c>
      <c r="Y53" s="14">
        <f ca="1">(((COUNTIFS(SWISSW!$I:$I,TOTAL_MATCHUP!$A53,SWISSW!$J:$J,TOTAL_MATCHUP!Y$1,SWISSW!$F:$F,"Won")+COUNTIFS(SWISSW!$I:$I,TOTAL_MATCHUP!Y$1,SWISSW!$J:$J,TOTAL_MATCHUP!$A53,SWISSW!$F:$F,"Lost")))+((COUNTIFS(SWISSW!$I:$I,TOTAL_MATCHUP!$A53,SWISSW!$J:$J,TOTAL_MATCHUP!Y$1,SWISSW!$F:$F,"Lost")+COUNTIFS(SWISSW!$I:$I,TOTAL_MATCHUP!Y$1,SWISSW!$J:$J,TOTAL_MATCHUP!$A53,SWISSW!$F:$F,"Won"))))*IF(ROW()=COLUMN(),0,1)</f>
        <v>0</v>
      </c>
      <c r="Z53" s="14">
        <f ca="1">(((COUNTIFS(SWISSW!$I:$I,TOTAL_MATCHUP!$A53,SWISSW!$J:$J,TOTAL_MATCHUP!Z$1,SWISSW!$F:$F,"Won")+COUNTIFS(SWISSW!$I:$I,TOTAL_MATCHUP!Z$1,SWISSW!$J:$J,TOTAL_MATCHUP!$A53,SWISSW!$F:$F,"Lost")))+((COUNTIFS(SWISSW!$I:$I,TOTAL_MATCHUP!$A53,SWISSW!$J:$J,TOTAL_MATCHUP!Z$1,SWISSW!$F:$F,"Lost")+COUNTIFS(SWISSW!$I:$I,TOTAL_MATCHUP!Z$1,SWISSW!$J:$J,TOTAL_MATCHUP!$A53,SWISSW!$F:$F,"Won"))))*IF(ROW()=COLUMN(),0,1)</f>
        <v>0</v>
      </c>
      <c r="AA53" s="14">
        <f ca="1">(((COUNTIFS(SWISSW!$I:$I,TOTAL_MATCHUP!$A53,SWISSW!$J:$J,TOTAL_MATCHUP!AA$1,SWISSW!$F:$F,"Won")+COUNTIFS(SWISSW!$I:$I,TOTAL_MATCHUP!AA$1,SWISSW!$J:$J,TOTAL_MATCHUP!$A53,SWISSW!$F:$F,"Lost")))+((COUNTIFS(SWISSW!$I:$I,TOTAL_MATCHUP!$A53,SWISSW!$J:$J,TOTAL_MATCHUP!AA$1,SWISSW!$F:$F,"Lost")+COUNTIFS(SWISSW!$I:$I,TOTAL_MATCHUP!AA$1,SWISSW!$J:$J,TOTAL_MATCHUP!$A53,SWISSW!$F:$F,"Won"))))*IF(ROW()=COLUMN(),0,1)</f>
        <v>0</v>
      </c>
      <c r="AB53" s="14">
        <f ca="1">(((COUNTIFS(SWISSW!$I:$I,TOTAL_MATCHUP!$A53,SWISSW!$J:$J,TOTAL_MATCHUP!AB$1,SWISSW!$F:$F,"Won")+COUNTIFS(SWISSW!$I:$I,TOTAL_MATCHUP!AB$1,SWISSW!$J:$J,TOTAL_MATCHUP!$A53,SWISSW!$F:$F,"Lost")))+((COUNTIFS(SWISSW!$I:$I,TOTAL_MATCHUP!$A53,SWISSW!$J:$J,TOTAL_MATCHUP!AB$1,SWISSW!$F:$F,"Lost")+COUNTIFS(SWISSW!$I:$I,TOTAL_MATCHUP!AB$1,SWISSW!$J:$J,TOTAL_MATCHUP!$A53,SWISSW!$F:$F,"Won"))))*IF(ROW()=COLUMN(),0,1)</f>
        <v>0</v>
      </c>
      <c r="AC53" s="14">
        <f ca="1">(((COUNTIFS(SWISSW!$I:$I,TOTAL_MATCHUP!$A53,SWISSW!$J:$J,TOTAL_MATCHUP!AC$1,SWISSW!$F:$F,"Won")+COUNTIFS(SWISSW!$I:$I,TOTAL_MATCHUP!AC$1,SWISSW!$J:$J,TOTAL_MATCHUP!$A53,SWISSW!$F:$F,"Lost")))+((COUNTIFS(SWISSW!$I:$I,TOTAL_MATCHUP!$A53,SWISSW!$J:$J,TOTAL_MATCHUP!AC$1,SWISSW!$F:$F,"Lost")+COUNTIFS(SWISSW!$I:$I,TOTAL_MATCHUP!AC$1,SWISSW!$J:$J,TOTAL_MATCHUP!$A53,SWISSW!$F:$F,"Won"))))*IF(ROW()=COLUMN(),0,1)</f>
        <v>0</v>
      </c>
      <c r="AD53" s="14">
        <f ca="1">(((COUNTIFS(SWISSW!$I:$I,TOTAL_MATCHUP!$A53,SWISSW!$J:$J,TOTAL_MATCHUP!AD$1,SWISSW!$F:$F,"Won")+COUNTIFS(SWISSW!$I:$I,TOTAL_MATCHUP!AD$1,SWISSW!$J:$J,TOTAL_MATCHUP!$A53,SWISSW!$F:$F,"Lost")))+((COUNTIFS(SWISSW!$I:$I,TOTAL_MATCHUP!$A53,SWISSW!$J:$J,TOTAL_MATCHUP!AD$1,SWISSW!$F:$F,"Lost")+COUNTIFS(SWISSW!$I:$I,TOTAL_MATCHUP!AD$1,SWISSW!$J:$J,TOTAL_MATCHUP!$A53,SWISSW!$F:$F,"Won"))))*IF(ROW()=COLUMN(),0,1)</f>
        <v>0</v>
      </c>
      <c r="AE53" s="14">
        <f ca="1">(((COUNTIFS(SWISSW!$I:$I,TOTAL_MATCHUP!$A53,SWISSW!$J:$J,TOTAL_MATCHUP!AE$1,SWISSW!$F:$F,"Won")+COUNTIFS(SWISSW!$I:$I,TOTAL_MATCHUP!AE$1,SWISSW!$J:$J,TOTAL_MATCHUP!$A53,SWISSW!$F:$F,"Lost")))+((COUNTIFS(SWISSW!$I:$I,TOTAL_MATCHUP!$A53,SWISSW!$J:$J,TOTAL_MATCHUP!AE$1,SWISSW!$F:$F,"Lost")+COUNTIFS(SWISSW!$I:$I,TOTAL_MATCHUP!AE$1,SWISSW!$J:$J,TOTAL_MATCHUP!$A53,SWISSW!$F:$F,"Won"))))*IF(ROW()=COLUMN(),0,1)</f>
        <v>0</v>
      </c>
      <c r="AF53" s="14">
        <f ca="1">(((COUNTIFS(SWISSW!$I:$I,TOTAL_MATCHUP!$A53,SWISSW!$J:$J,TOTAL_MATCHUP!AF$1,SWISSW!$F:$F,"Won")+COUNTIFS(SWISSW!$I:$I,TOTAL_MATCHUP!AF$1,SWISSW!$J:$J,TOTAL_MATCHUP!$A53,SWISSW!$F:$F,"Lost")))+((COUNTIFS(SWISSW!$I:$I,TOTAL_MATCHUP!$A53,SWISSW!$J:$J,TOTAL_MATCHUP!AF$1,SWISSW!$F:$F,"Lost")+COUNTIFS(SWISSW!$I:$I,TOTAL_MATCHUP!AF$1,SWISSW!$J:$J,TOTAL_MATCHUP!$A53,SWISSW!$F:$F,"Won"))))*IF(ROW()=COLUMN(),0,1)</f>
        <v>0</v>
      </c>
      <c r="AG53" s="14">
        <f ca="1">(((COUNTIFS(SWISSW!$I:$I,TOTAL_MATCHUP!$A53,SWISSW!$J:$J,TOTAL_MATCHUP!AG$1,SWISSW!$F:$F,"Won")+COUNTIFS(SWISSW!$I:$I,TOTAL_MATCHUP!AG$1,SWISSW!$J:$J,TOTAL_MATCHUP!$A53,SWISSW!$F:$F,"Lost")))+((COUNTIFS(SWISSW!$I:$I,TOTAL_MATCHUP!$A53,SWISSW!$J:$J,TOTAL_MATCHUP!AG$1,SWISSW!$F:$F,"Lost")+COUNTIFS(SWISSW!$I:$I,TOTAL_MATCHUP!AG$1,SWISSW!$J:$J,TOTAL_MATCHUP!$A53,SWISSW!$F:$F,"Won"))))*IF(ROW()=COLUMN(),0,1)</f>
        <v>0</v>
      </c>
      <c r="AH53" s="14">
        <f ca="1">(((COUNTIFS(SWISSW!$I:$I,TOTAL_MATCHUP!$A53,SWISSW!$J:$J,TOTAL_MATCHUP!AH$1,SWISSW!$F:$F,"Won")+COUNTIFS(SWISSW!$I:$I,TOTAL_MATCHUP!AH$1,SWISSW!$J:$J,TOTAL_MATCHUP!$A53,SWISSW!$F:$F,"Lost")))+((COUNTIFS(SWISSW!$I:$I,TOTAL_MATCHUP!$A53,SWISSW!$J:$J,TOTAL_MATCHUP!AH$1,SWISSW!$F:$F,"Lost")+COUNTIFS(SWISSW!$I:$I,TOTAL_MATCHUP!AH$1,SWISSW!$J:$J,TOTAL_MATCHUP!$A53,SWISSW!$F:$F,"Won"))))*IF(ROW()=COLUMN(),0,1)</f>
        <v>0</v>
      </c>
      <c r="AI53" s="14">
        <f ca="1">(((COUNTIFS(SWISSW!$I:$I,TOTAL_MATCHUP!$A53,SWISSW!$J:$J,TOTAL_MATCHUP!AI$1,SWISSW!$F:$F,"Won")+COUNTIFS(SWISSW!$I:$I,TOTAL_MATCHUP!AI$1,SWISSW!$J:$J,TOTAL_MATCHUP!$A53,SWISSW!$F:$F,"Lost")))+((COUNTIFS(SWISSW!$I:$I,TOTAL_MATCHUP!$A53,SWISSW!$J:$J,TOTAL_MATCHUP!AI$1,SWISSW!$F:$F,"Lost")+COUNTIFS(SWISSW!$I:$I,TOTAL_MATCHUP!AI$1,SWISSW!$J:$J,TOTAL_MATCHUP!$A53,SWISSW!$F:$F,"Won"))))*IF(ROW()=COLUMN(),0,1)</f>
        <v>0</v>
      </c>
      <c r="AJ53" s="14">
        <f ca="1">(((COUNTIFS(SWISSW!$I:$I,TOTAL_MATCHUP!$A53,SWISSW!$J:$J,TOTAL_MATCHUP!AJ$1,SWISSW!$F:$F,"Won")+COUNTIFS(SWISSW!$I:$I,TOTAL_MATCHUP!AJ$1,SWISSW!$J:$J,TOTAL_MATCHUP!$A53,SWISSW!$F:$F,"Lost")))+((COUNTIFS(SWISSW!$I:$I,TOTAL_MATCHUP!$A53,SWISSW!$J:$J,TOTAL_MATCHUP!AJ$1,SWISSW!$F:$F,"Lost")+COUNTIFS(SWISSW!$I:$I,TOTAL_MATCHUP!AJ$1,SWISSW!$J:$J,TOTAL_MATCHUP!$A53,SWISSW!$F:$F,"Won"))))*IF(ROW()=COLUMN(),0,1)</f>
        <v>0</v>
      </c>
      <c r="AK53" s="14">
        <f ca="1">(((COUNTIFS(SWISSW!$I:$I,TOTAL_MATCHUP!$A53,SWISSW!$J:$J,TOTAL_MATCHUP!AK$1,SWISSW!$F:$F,"Won")+COUNTIFS(SWISSW!$I:$I,TOTAL_MATCHUP!AK$1,SWISSW!$J:$J,TOTAL_MATCHUP!$A53,SWISSW!$F:$F,"Lost")))+((COUNTIFS(SWISSW!$I:$I,TOTAL_MATCHUP!$A53,SWISSW!$J:$J,TOTAL_MATCHUP!AK$1,SWISSW!$F:$F,"Lost")+COUNTIFS(SWISSW!$I:$I,TOTAL_MATCHUP!AK$1,SWISSW!$J:$J,TOTAL_MATCHUP!$A53,SWISSW!$F:$F,"Won"))))*IF(ROW()=COLUMN(),0,1)</f>
        <v>0</v>
      </c>
      <c r="AL53" s="14">
        <f ca="1">(((COUNTIFS(SWISSW!$I:$I,TOTAL_MATCHUP!$A53,SWISSW!$J:$J,TOTAL_MATCHUP!AL$1,SWISSW!$F:$F,"Won")+COUNTIFS(SWISSW!$I:$I,TOTAL_MATCHUP!AL$1,SWISSW!$J:$J,TOTAL_MATCHUP!$A53,SWISSW!$F:$F,"Lost")))+((COUNTIFS(SWISSW!$I:$I,TOTAL_MATCHUP!$A53,SWISSW!$J:$J,TOTAL_MATCHUP!AL$1,SWISSW!$F:$F,"Lost")+COUNTIFS(SWISSW!$I:$I,TOTAL_MATCHUP!AL$1,SWISSW!$J:$J,TOTAL_MATCHUP!$A53,SWISSW!$F:$F,"Won"))))*IF(ROW()=COLUMN(),0,1)</f>
        <v>1</v>
      </c>
      <c r="AM53" s="14">
        <f ca="1">(((COUNTIFS(SWISSW!$I:$I,TOTAL_MATCHUP!$A53,SWISSW!$J:$J,TOTAL_MATCHUP!AM$1,SWISSW!$F:$F,"Won")+COUNTIFS(SWISSW!$I:$I,TOTAL_MATCHUP!AM$1,SWISSW!$J:$J,TOTAL_MATCHUP!$A53,SWISSW!$F:$F,"Lost")))+((COUNTIFS(SWISSW!$I:$I,TOTAL_MATCHUP!$A53,SWISSW!$J:$J,TOTAL_MATCHUP!AM$1,SWISSW!$F:$F,"Lost")+COUNTIFS(SWISSW!$I:$I,TOTAL_MATCHUP!AM$1,SWISSW!$J:$J,TOTAL_MATCHUP!$A53,SWISSW!$F:$F,"Won"))))*IF(ROW()=COLUMN(),0,1)</f>
        <v>0</v>
      </c>
      <c r="AN53" s="14">
        <f ca="1">(((COUNTIFS(SWISSW!$I:$I,TOTAL_MATCHUP!$A53,SWISSW!$J:$J,TOTAL_MATCHUP!AN$1,SWISSW!$F:$F,"Won")+COUNTIFS(SWISSW!$I:$I,TOTAL_MATCHUP!AN$1,SWISSW!$J:$J,TOTAL_MATCHUP!$A53,SWISSW!$F:$F,"Lost")))+((COUNTIFS(SWISSW!$I:$I,TOTAL_MATCHUP!$A53,SWISSW!$J:$J,TOTAL_MATCHUP!AN$1,SWISSW!$F:$F,"Lost")+COUNTIFS(SWISSW!$I:$I,TOTAL_MATCHUP!AN$1,SWISSW!$J:$J,TOTAL_MATCHUP!$A53,SWISSW!$F:$F,"Won"))))*IF(ROW()=COLUMN(),0,1)</f>
        <v>0</v>
      </c>
      <c r="AO53" s="14">
        <f ca="1">(((COUNTIFS(SWISSW!$I:$I,TOTAL_MATCHUP!$A53,SWISSW!$J:$J,TOTAL_MATCHUP!AO$1,SWISSW!$F:$F,"Won")+COUNTIFS(SWISSW!$I:$I,TOTAL_MATCHUP!AO$1,SWISSW!$J:$J,TOTAL_MATCHUP!$A53,SWISSW!$F:$F,"Lost")))+((COUNTIFS(SWISSW!$I:$I,TOTAL_MATCHUP!$A53,SWISSW!$J:$J,TOTAL_MATCHUP!AO$1,SWISSW!$F:$F,"Lost")+COUNTIFS(SWISSW!$I:$I,TOTAL_MATCHUP!AO$1,SWISSW!$J:$J,TOTAL_MATCHUP!$A53,SWISSW!$F:$F,"Won"))))*IF(ROW()=COLUMN(),0,1)</f>
        <v>0</v>
      </c>
      <c r="AP53" s="14">
        <f ca="1">(((COUNTIFS(SWISSW!$I:$I,TOTAL_MATCHUP!$A53,SWISSW!$J:$J,TOTAL_MATCHUP!AP$1,SWISSW!$F:$F,"Won")+COUNTIFS(SWISSW!$I:$I,TOTAL_MATCHUP!AP$1,SWISSW!$J:$J,TOTAL_MATCHUP!$A53,SWISSW!$F:$F,"Lost")))+((COUNTIFS(SWISSW!$I:$I,TOTAL_MATCHUP!$A53,SWISSW!$J:$J,TOTAL_MATCHUP!AP$1,SWISSW!$F:$F,"Lost")+COUNTIFS(SWISSW!$I:$I,TOTAL_MATCHUP!AP$1,SWISSW!$J:$J,TOTAL_MATCHUP!$A53,SWISSW!$F:$F,"Won"))))*IF(ROW()=COLUMN(),0,1)</f>
        <v>0</v>
      </c>
      <c r="AQ53" s="14">
        <f ca="1">(((COUNTIFS(SWISSW!$I:$I,TOTAL_MATCHUP!$A53,SWISSW!$J:$J,TOTAL_MATCHUP!AQ$1,SWISSW!$F:$F,"Won")+COUNTIFS(SWISSW!$I:$I,TOTAL_MATCHUP!AQ$1,SWISSW!$J:$J,TOTAL_MATCHUP!$A53,SWISSW!$F:$F,"Lost")))+((COUNTIFS(SWISSW!$I:$I,TOTAL_MATCHUP!$A53,SWISSW!$J:$J,TOTAL_MATCHUP!AQ$1,SWISSW!$F:$F,"Lost")+COUNTIFS(SWISSW!$I:$I,TOTAL_MATCHUP!AQ$1,SWISSW!$J:$J,TOTAL_MATCHUP!$A53,SWISSW!$F:$F,"Won"))))*IF(ROW()=COLUMN(),0,1)</f>
        <v>0</v>
      </c>
      <c r="AR53" s="14">
        <f ca="1">(((COUNTIFS(SWISSW!$I:$I,TOTAL_MATCHUP!$A53,SWISSW!$J:$J,TOTAL_MATCHUP!AR$1,SWISSW!$F:$F,"Won")+COUNTIFS(SWISSW!$I:$I,TOTAL_MATCHUP!AR$1,SWISSW!$J:$J,TOTAL_MATCHUP!$A53,SWISSW!$F:$F,"Lost")))+((COUNTIFS(SWISSW!$I:$I,TOTAL_MATCHUP!$A53,SWISSW!$J:$J,TOTAL_MATCHUP!AR$1,SWISSW!$F:$F,"Lost")+COUNTIFS(SWISSW!$I:$I,TOTAL_MATCHUP!AR$1,SWISSW!$J:$J,TOTAL_MATCHUP!$A53,SWISSW!$F:$F,"Won"))))*IF(ROW()=COLUMN(),0,1)</f>
        <v>0</v>
      </c>
      <c r="AS53" s="14">
        <f ca="1">(((COUNTIFS(SWISSW!$I:$I,TOTAL_MATCHUP!$A53,SWISSW!$J:$J,TOTAL_MATCHUP!AS$1,SWISSW!$F:$F,"Won")+COUNTIFS(SWISSW!$I:$I,TOTAL_MATCHUP!AS$1,SWISSW!$J:$J,TOTAL_MATCHUP!$A53,SWISSW!$F:$F,"Lost")))+((COUNTIFS(SWISSW!$I:$I,TOTAL_MATCHUP!$A53,SWISSW!$J:$J,TOTAL_MATCHUP!AS$1,SWISSW!$F:$F,"Lost")+COUNTIFS(SWISSW!$I:$I,TOTAL_MATCHUP!AS$1,SWISSW!$J:$J,TOTAL_MATCHUP!$A53,SWISSW!$F:$F,"Won"))))*IF(ROW()=COLUMN(),0,1)</f>
        <v>0</v>
      </c>
      <c r="AT53" s="14">
        <f ca="1">(((COUNTIFS(SWISSW!$I:$I,TOTAL_MATCHUP!$A53,SWISSW!$J:$J,TOTAL_MATCHUP!AT$1,SWISSW!$F:$F,"Won")+COUNTIFS(SWISSW!$I:$I,TOTAL_MATCHUP!AT$1,SWISSW!$J:$J,TOTAL_MATCHUP!$A53,SWISSW!$F:$F,"Lost")))+((COUNTIFS(SWISSW!$I:$I,TOTAL_MATCHUP!$A53,SWISSW!$J:$J,TOTAL_MATCHUP!AT$1,SWISSW!$F:$F,"Lost")+COUNTIFS(SWISSW!$I:$I,TOTAL_MATCHUP!AT$1,SWISSW!$J:$J,TOTAL_MATCHUP!$A53,SWISSW!$F:$F,"Won"))))*IF(ROW()=COLUMN(),0,1)</f>
        <v>0</v>
      </c>
      <c r="AU53" s="14">
        <f ca="1">(((COUNTIFS(SWISSW!$I:$I,TOTAL_MATCHUP!$A53,SWISSW!$J:$J,TOTAL_MATCHUP!AU$1,SWISSW!$F:$F,"Won")+COUNTIFS(SWISSW!$I:$I,TOTAL_MATCHUP!AU$1,SWISSW!$J:$J,TOTAL_MATCHUP!$A53,SWISSW!$F:$F,"Lost")))+((COUNTIFS(SWISSW!$I:$I,TOTAL_MATCHUP!$A53,SWISSW!$J:$J,TOTAL_MATCHUP!AU$1,SWISSW!$F:$F,"Lost")+COUNTIFS(SWISSW!$I:$I,TOTAL_MATCHUP!AU$1,SWISSW!$J:$J,TOTAL_MATCHUP!$A53,SWISSW!$F:$F,"Won"))))*IF(ROW()=COLUMN(),0,1)</f>
        <v>0</v>
      </c>
      <c r="AV53" s="14">
        <f ca="1">(((COUNTIFS(SWISSW!$I:$I,TOTAL_MATCHUP!$A53,SWISSW!$J:$J,TOTAL_MATCHUP!AV$1,SWISSW!$F:$F,"Won")+COUNTIFS(SWISSW!$I:$I,TOTAL_MATCHUP!AV$1,SWISSW!$J:$J,TOTAL_MATCHUP!$A53,SWISSW!$F:$F,"Lost")))+((COUNTIFS(SWISSW!$I:$I,TOTAL_MATCHUP!$A53,SWISSW!$J:$J,TOTAL_MATCHUP!AV$1,SWISSW!$F:$F,"Lost")+COUNTIFS(SWISSW!$I:$I,TOTAL_MATCHUP!AV$1,SWISSW!$J:$J,TOTAL_MATCHUP!$A53,SWISSW!$F:$F,"Won"))))*IF(ROW()=COLUMN(),0,1)</f>
        <v>0</v>
      </c>
      <c r="AW53" s="14">
        <f ca="1">(((COUNTIFS(SWISSW!$I:$I,TOTAL_MATCHUP!$A53,SWISSW!$J:$J,TOTAL_MATCHUP!AW$1,SWISSW!$F:$F,"Won")+COUNTIFS(SWISSW!$I:$I,TOTAL_MATCHUP!AW$1,SWISSW!$J:$J,TOTAL_MATCHUP!$A53,SWISSW!$F:$F,"Lost")))+((COUNTIFS(SWISSW!$I:$I,TOTAL_MATCHUP!$A53,SWISSW!$J:$J,TOTAL_MATCHUP!AW$1,SWISSW!$F:$F,"Lost")+COUNTIFS(SWISSW!$I:$I,TOTAL_MATCHUP!AW$1,SWISSW!$J:$J,TOTAL_MATCHUP!$A53,SWISSW!$F:$F,"Won"))))*IF(ROW()=COLUMN(),0,1)</f>
        <v>0</v>
      </c>
      <c r="AX53" s="14">
        <f ca="1">(((COUNTIFS(SWISSW!$I:$I,TOTAL_MATCHUP!$A53,SWISSW!$J:$J,TOTAL_MATCHUP!AX$1,SWISSW!$F:$F,"Won")+COUNTIFS(SWISSW!$I:$I,TOTAL_MATCHUP!AX$1,SWISSW!$J:$J,TOTAL_MATCHUP!$A53,SWISSW!$F:$F,"Lost")))+((COUNTIFS(SWISSW!$I:$I,TOTAL_MATCHUP!$A53,SWISSW!$J:$J,TOTAL_MATCHUP!AX$1,SWISSW!$F:$F,"Lost")+COUNTIFS(SWISSW!$I:$I,TOTAL_MATCHUP!AX$1,SWISSW!$J:$J,TOTAL_MATCHUP!$A53,SWISSW!$F:$F,"Won"))))*IF(ROW()=COLUMN(),0,1)</f>
        <v>0</v>
      </c>
      <c r="AY53" s="14">
        <f ca="1">(((COUNTIFS(SWISSW!$I:$I,TOTAL_MATCHUP!$A53,SWISSW!$J:$J,TOTAL_MATCHUP!AY$1,SWISSW!$F:$F,"Won")+COUNTIFS(SWISSW!$I:$I,TOTAL_MATCHUP!AY$1,SWISSW!$J:$J,TOTAL_MATCHUP!$A53,SWISSW!$F:$F,"Lost")))+((COUNTIFS(SWISSW!$I:$I,TOTAL_MATCHUP!$A53,SWISSW!$J:$J,TOTAL_MATCHUP!AY$1,SWISSW!$F:$F,"Lost")+COUNTIFS(SWISSW!$I:$I,TOTAL_MATCHUP!AY$1,SWISSW!$J:$J,TOTAL_MATCHUP!$A53,SWISSW!$F:$F,"Won"))))*IF(ROW()=COLUMN(),0,1)</f>
        <v>0</v>
      </c>
      <c r="AZ53" s="14">
        <f ca="1">(((COUNTIFS(SWISSW!$I:$I,TOTAL_MATCHUP!$A53,SWISSW!$J:$J,TOTAL_MATCHUP!AZ$1,SWISSW!$F:$F,"Won")+COUNTIFS(SWISSW!$I:$I,TOTAL_MATCHUP!AZ$1,SWISSW!$J:$J,TOTAL_MATCHUP!$A53,SWISSW!$F:$F,"Lost")))+((COUNTIFS(SWISSW!$I:$I,TOTAL_MATCHUP!$A53,SWISSW!$J:$J,TOTAL_MATCHUP!AZ$1,SWISSW!$F:$F,"Lost")+COUNTIFS(SWISSW!$I:$I,TOTAL_MATCHUP!AZ$1,SWISSW!$J:$J,TOTAL_MATCHUP!$A53,SWISSW!$F:$F,"Won"))))*IF(ROW()=COLUMN(),0,1)</f>
        <v>0</v>
      </c>
      <c r="BA53" s="14">
        <f ca="1">(((COUNTIFS(SWISSW!$I:$I,TOTAL_MATCHUP!$A53,SWISSW!$J:$J,TOTAL_MATCHUP!BA$1,SWISSW!$F:$F,"Won")+COUNTIFS(SWISSW!$I:$I,TOTAL_MATCHUP!BA$1,SWISSW!$J:$J,TOTAL_MATCHUP!$A53,SWISSW!$F:$F,"Lost")))+((COUNTIFS(SWISSW!$I:$I,TOTAL_MATCHUP!$A53,SWISSW!$J:$J,TOTAL_MATCHUP!BA$1,SWISSW!$F:$F,"Lost")+COUNTIFS(SWISSW!$I:$I,TOTAL_MATCHUP!BA$1,SWISSW!$J:$J,TOTAL_MATCHUP!$A53,SWISSW!$F:$F,"Won"))))*IF(ROW()=COLUMN(),0,1)</f>
        <v>0</v>
      </c>
      <c r="BB53" s="14">
        <f ca="1">(((COUNTIFS(SWISSW!$I:$I,TOTAL_MATCHUP!$A53,SWISSW!$J:$J,TOTAL_MATCHUP!BB$1,SWISSW!$F:$F,"Won")+COUNTIFS(SWISSW!$I:$I,TOTAL_MATCHUP!BB$1,SWISSW!$J:$J,TOTAL_MATCHUP!$A53,SWISSW!$F:$F,"Lost")))+((COUNTIFS(SWISSW!$I:$I,TOTAL_MATCHUP!$A53,SWISSW!$J:$J,TOTAL_MATCHUP!BB$1,SWISSW!$F:$F,"Lost")+COUNTIFS(SWISSW!$I:$I,TOTAL_MATCHUP!BB$1,SWISSW!$J:$J,TOTAL_MATCHUP!$A53,SWISSW!$F:$F,"Won"))))*IF(ROW()=COLUMN(),0,1)</f>
        <v>0</v>
      </c>
      <c r="BC53" s="14">
        <f ca="1">(((COUNTIFS(SWISSW!$I:$I,TOTAL_MATCHUP!$A53,SWISSW!$J:$J,TOTAL_MATCHUP!BC$1,SWISSW!$F:$F,"Won")+COUNTIFS(SWISSW!$I:$I,TOTAL_MATCHUP!BC$1,SWISSW!$J:$J,TOTAL_MATCHUP!$A53,SWISSW!$F:$F,"Lost")))+((COUNTIFS(SWISSW!$I:$I,TOTAL_MATCHUP!$A53,SWISSW!$J:$J,TOTAL_MATCHUP!BC$1,SWISSW!$F:$F,"Lost")+COUNTIFS(SWISSW!$I:$I,TOTAL_MATCHUP!BC$1,SWISSW!$J:$J,TOTAL_MATCHUP!$A53,SWISSW!$F:$F,"Won"))))*IF(ROW()=COLUMN(),0,1)</f>
        <v>0</v>
      </c>
      <c r="BD53" s="14">
        <f ca="1">(((COUNTIFS(SWISSW!$I:$I,TOTAL_MATCHUP!$A53,SWISSW!$J:$J,TOTAL_MATCHUP!BD$1,SWISSW!$F:$F,"Won")+COUNTIFS(SWISSW!$I:$I,TOTAL_MATCHUP!BD$1,SWISSW!$J:$J,TOTAL_MATCHUP!$A53,SWISSW!$F:$F,"Lost")))+((COUNTIFS(SWISSW!$I:$I,TOTAL_MATCHUP!$A53,SWISSW!$J:$J,TOTAL_MATCHUP!BD$1,SWISSW!$F:$F,"Lost")+COUNTIFS(SWISSW!$I:$I,TOTAL_MATCHUP!BD$1,SWISSW!$J:$J,TOTAL_MATCHUP!$A53,SWISSW!$F:$F,"Won"))))*IF(ROW()=COLUMN(),0,1)</f>
        <v>0</v>
      </c>
      <c r="BE53" s="14">
        <f ca="1">(((COUNTIFS(SWISSW!$I:$I,TOTAL_MATCHUP!$A53,SWISSW!$J:$J,TOTAL_MATCHUP!BE$1,SWISSW!$F:$F,"Won")+COUNTIFS(SWISSW!$I:$I,TOTAL_MATCHUP!BE$1,SWISSW!$J:$J,TOTAL_MATCHUP!$A53,SWISSW!$F:$F,"Lost")))+((COUNTIFS(SWISSW!$I:$I,TOTAL_MATCHUP!$A53,SWISSW!$J:$J,TOTAL_MATCHUP!BE$1,SWISSW!$F:$F,"Lost")+COUNTIFS(SWISSW!$I:$I,TOTAL_MATCHUP!BE$1,SWISSW!$J:$J,TOTAL_MATCHUP!$A53,SWISSW!$F:$F,"Won"))))*IF(ROW()=COLUMN(),0,1)</f>
        <v>0</v>
      </c>
      <c r="BF53" s="14">
        <f ca="1">(((COUNTIFS(SWISSW!$I:$I,TOTAL_MATCHUP!$A53,SWISSW!$J:$J,TOTAL_MATCHUP!BF$1,SWISSW!$F:$F,"Won")+COUNTIFS(SWISSW!$I:$I,TOTAL_MATCHUP!BF$1,SWISSW!$J:$J,TOTAL_MATCHUP!$A53,SWISSW!$F:$F,"Lost")))+((COUNTIFS(SWISSW!$I:$I,TOTAL_MATCHUP!$A53,SWISSW!$J:$J,TOTAL_MATCHUP!BF$1,SWISSW!$F:$F,"Lost")+COUNTIFS(SWISSW!$I:$I,TOTAL_MATCHUP!BF$1,SWISSW!$J:$J,TOTAL_MATCHUP!$A53,SWISSW!$F:$F,"Won"))))*IF(ROW()=COLUMN(),0,1)</f>
        <v>0</v>
      </c>
    </row>
    <row r="54" spans="1:58" ht="55" customHeight="1" x14ac:dyDescent="0.3">
      <c r="A54" s="3" t="str">
        <f ca="1">MATCHUP!A54</f>
        <v>Mono Red Old Style</v>
      </c>
      <c r="B54" s="14">
        <f ca="1">(((COUNTIFS(SWISSW!$I:$I,TOTAL_MATCHUP!$A54,SWISSW!$J:$J,TOTAL_MATCHUP!B$1,SWISSW!$F:$F,"Won")+COUNTIFS(SWISSW!$I:$I,TOTAL_MATCHUP!B$1,SWISSW!$J:$J,TOTAL_MATCHUP!$A54,SWISSW!$F:$F,"Lost")))+((COUNTIFS(SWISSW!$I:$I,TOTAL_MATCHUP!$A54,SWISSW!$J:$J,TOTAL_MATCHUP!B$1,SWISSW!$F:$F,"Lost")+COUNTIFS(SWISSW!$I:$I,TOTAL_MATCHUP!B$1,SWISSW!$J:$J,TOTAL_MATCHUP!$A54,SWISSW!$F:$F,"Won"))))*IF(ROW()=COLUMN(),0,1)</f>
        <v>0</v>
      </c>
      <c r="C54" s="14">
        <f ca="1">(((COUNTIFS(SWISSW!$I:$I,TOTAL_MATCHUP!$A54,SWISSW!$J:$J,TOTAL_MATCHUP!C$1,SWISSW!$F:$F,"Won")+COUNTIFS(SWISSW!$I:$I,TOTAL_MATCHUP!C$1,SWISSW!$J:$J,TOTAL_MATCHUP!$A54,SWISSW!$F:$F,"Lost")))+((COUNTIFS(SWISSW!$I:$I,TOTAL_MATCHUP!$A54,SWISSW!$J:$J,TOTAL_MATCHUP!C$1,SWISSW!$F:$F,"Lost")+COUNTIFS(SWISSW!$I:$I,TOTAL_MATCHUP!C$1,SWISSW!$J:$J,TOTAL_MATCHUP!$A54,SWISSW!$F:$F,"Won"))))*IF(ROW()=COLUMN(),0,1)</f>
        <v>1</v>
      </c>
      <c r="D54" s="14">
        <f ca="1">(((COUNTIFS(SWISSW!$I:$I,TOTAL_MATCHUP!$A54,SWISSW!$J:$J,TOTAL_MATCHUP!D$1,SWISSW!$F:$F,"Won")+COUNTIFS(SWISSW!$I:$I,TOTAL_MATCHUP!D$1,SWISSW!$J:$J,TOTAL_MATCHUP!$A54,SWISSW!$F:$F,"Lost")))+((COUNTIFS(SWISSW!$I:$I,TOTAL_MATCHUP!$A54,SWISSW!$J:$J,TOTAL_MATCHUP!D$1,SWISSW!$F:$F,"Lost")+COUNTIFS(SWISSW!$I:$I,TOTAL_MATCHUP!D$1,SWISSW!$J:$J,TOTAL_MATCHUP!$A54,SWISSW!$F:$F,"Won"))))*IF(ROW()=COLUMN(),0,1)</f>
        <v>1</v>
      </c>
      <c r="E54" s="14">
        <f ca="1">(((COUNTIFS(SWISSW!$I:$I,TOTAL_MATCHUP!$A54,SWISSW!$J:$J,TOTAL_MATCHUP!E$1,SWISSW!$F:$F,"Won")+COUNTIFS(SWISSW!$I:$I,TOTAL_MATCHUP!E$1,SWISSW!$J:$J,TOTAL_MATCHUP!$A54,SWISSW!$F:$F,"Lost")))+((COUNTIFS(SWISSW!$I:$I,TOTAL_MATCHUP!$A54,SWISSW!$J:$J,TOTAL_MATCHUP!E$1,SWISSW!$F:$F,"Lost")+COUNTIFS(SWISSW!$I:$I,TOTAL_MATCHUP!E$1,SWISSW!$J:$J,TOTAL_MATCHUP!$A54,SWISSW!$F:$F,"Won"))))*IF(ROW()=COLUMN(),0,1)</f>
        <v>2</v>
      </c>
      <c r="F54" s="14">
        <f ca="1">(((COUNTIFS(SWISSW!$I:$I,TOTAL_MATCHUP!$A54,SWISSW!$J:$J,TOTAL_MATCHUP!F$1,SWISSW!$F:$F,"Won")+COUNTIFS(SWISSW!$I:$I,TOTAL_MATCHUP!F$1,SWISSW!$J:$J,TOTAL_MATCHUP!$A54,SWISSW!$F:$F,"Lost")))+((COUNTIFS(SWISSW!$I:$I,TOTAL_MATCHUP!$A54,SWISSW!$J:$J,TOTAL_MATCHUP!F$1,SWISSW!$F:$F,"Lost")+COUNTIFS(SWISSW!$I:$I,TOTAL_MATCHUP!F$1,SWISSW!$J:$J,TOTAL_MATCHUP!$A54,SWISSW!$F:$F,"Won"))))*IF(ROW()=COLUMN(),0,1)</f>
        <v>0</v>
      </c>
      <c r="G54" s="14">
        <f ca="1">(((COUNTIFS(SWISSW!$I:$I,TOTAL_MATCHUP!$A54,SWISSW!$J:$J,TOTAL_MATCHUP!G$1,SWISSW!$F:$F,"Won")+COUNTIFS(SWISSW!$I:$I,TOTAL_MATCHUP!G$1,SWISSW!$J:$J,TOTAL_MATCHUP!$A54,SWISSW!$F:$F,"Lost")))+((COUNTIFS(SWISSW!$I:$I,TOTAL_MATCHUP!$A54,SWISSW!$J:$J,TOTAL_MATCHUP!G$1,SWISSW!$F:$F,"Lost")+COUNTIFS(SWISSW!$I:$I,TOTAL_MATCHUP!G$1,SWISSW!$J:$J,TOTAL_MATCHUP!$A54,SWISSW!$F:$F,"Won"))))*IF(ROW()=COLUMN(),0,1)</f>
        <v>1</v>
      </c>
      <c r="H54" s="14">
        <f ca="1">(((COUNTIFS(SWISSW!$I:$I,TOTAL_MATCHUP!$A54,SWISSW!$J:$J,TOTAL_MATCHUP!H$1,SWISSW!$F:$F,"Won")+COUNTIFS(SWISSW!$I:$I,TOTAL_MATCHUP!H$1,SWISSW!$J:$J,TOTAL_MATCHUP!$A54,SWISSW!$F:$F,"Lost")))+((COUNTIFS(SWISSW!$I:$I,TOTAL_MATCHUP!$A54,SWISSW!$J:$J,TOTAL_MATCHUP!H$1,SWISSW!$F:$F,"Lost")+COUNTIFS(SWISSW!$I:$I,TOTAL_MATCHUP!H$1,SWISSW!$J:$J,TOTAL_MATCHUP!$A54,SWISSW!$F:$F,"Won"))))*IF(ROW()=COLUMN(),0,1)</f>
        <v>4</v>
      </c>
      <c r="I54" s="14">
        <f ca="1">(((COUNTIFS(SWISSW!$I:$I,TOTAL_MATCHUP!$A54,SWISSW!$J:$J,TOTAL_MATCHUP!I$1,SWISSW!$F:$F,"Won")+COUNTIFS(SWISSW!$I:$I,TOTAL_MATCHUP!I$1,SWISSW!$J:$J,TOTAL_MATCHUP!$A54,SWISSW!$F:$F,"Lost")))+((COUNTIFS(SWISSW!$I:$I,TOTAL_MATCHUP!$A54,SWISSW!$J:$J,TOTAL_MATCHUP!I$1,SWISSW!$F:$F,"Lost")+COUNTIFS(SWISSW!$I:$I,TOTAL_MATCHUP!I$1,SWISSW!$J:$J,TOTAL_MATCHUP!$A54,SWISSW!$F:$F,"Won"))))*IF(ROW()=COLUMN(),0,1)</f>
        <v>0</v>
      </c>
      <c r="J54" s="14">
        <f ca="1">(((COUNTIFS(SWISSW!$I:$I,TOTAL_MATCHUP!$A54,SWISSW!$J:$J,TOTAL_MATCHUP!J$1,SWISSW!$F:$F,"Won")+COUNTIFS(SWISSW!$I:$I,TOTAL_MATCHUP!J$1,SWISSW!$J:$J,TOTAL_MATCHUP!$A54,SWISSW!$F:$F,"Lost")))+((COUNTIFS(SWISSW!$I:$I,TOTAL_MATCHUP!$A54,SWISSW!$J:$J,TOTAL_MATCHUP!J$1,SWISSW!$F:$F,"Lost")+COUNTIFS(SWISSW!$I:$I,TOTAL_MATCHUP!J$1,SWISSW!$J:$J,TOTAL_MATCHUP!$A54,SWISSW!$F:$F,"Won"))))*IF(ROW()=COLUMN(),0,1)</f>
        <v>0</v>
      </c>
      <c r="K54" s="14">
        <f ca="1">(((COUNTIFS(SWISSW!$I:$I,TOTAL_MATCHUP!$A54,SWISSW!$J:$J,TOTAL_MATCHUP!K$1,SWISSW!$F:$F,"Won")+COUNTIFS(SWISSW!$I:$I,TOTAL_MATCHUP!K$1,SWISSW!$J:$J,TOTAL_MATCHUP!$A54,SWISSW!$F:$F,"Lost")))+((COUNTIFS(SWISSW!$I:$I,TOTAL_MATCHUP!$A54,SWISSW!$J:$J,TOTAL_MATCHUP!K$1,SWISSW!$F:$F,"Lost")+COUNTIFS(SWISSW!$I:$I,TOTAL_MATCHUP!K$1,SWISSW!$J:$J,TOTAL_MATCHUP!$A54,SWISSW!$F:$F,"Won"))))*IF(ROW()=COLUMN(),0,1)</f>
        <v>0</v>
      </c>
      <c r="L54" s="14">
        <f ca="1">(((COUNTIFS(SWISSW!$I:$I,TOTAL_MATCHUP!$A54,SWISSW!$J:$J,TOTAL_MATCHUP!L$1,SWISSW!$F:$F,"Won")+COUNTIFS(SWISSW!$I:$I,TOTAL_MATCHUP!L$1,SWISSW!$J:$J,TOTAL_MATCHUP!$A54,SWISSW!$F:$F,"Lost")))+((COUNTIFS(SWISSW!$I:$I,TOTAL_MATCHUP!$A54,SWISSW!$J:$J,TOTAL_MATCHUP!L$1,SWISSW!$F:$F,"Lost")+COUNTIFS(SWISSW!$I:$I,TOTAL_MATCHUP!L$1,SWISSW!$J:$J,TOTAL_MATCHUP!$A54,SWISSW!$F:$F,"Won"))))*IF(ROW()=COLUMN(),0,1)</f>
        <v>0</v>
      </c>
      <c r="M54" s="14">
        <f ca="1">(((COUNTIFS(SWISSW!$I:$I,TOTAL_MATCHUP!$A54,SWISSW!$J:$J,TOTAL_MATCHUP!M$1,SWISSW!$F:$F,"Won")+COUNTIFS(SWISSW!$I:$I,TOTAL_MATCHUP!M$1,SWISSW!$J:$J,TOTAL_MATCHUP!$A54,SWISSW!$F:$F,"Lost")))+((COUNTIFS(SWISSW!$I:$I,TOTAL_MATCHUP!$A54,SWISSW!$J:$J,TOTAL_MATCHUP!M$1,SWISSW!$F:$F,"Lost")+COUNTIFS(SWISSW!$I:$I,TOTAL_MATCHUP!M$1,SWISSW!$J:$J,TOTAL_MATCHUP!$A54,SWISSW!$F:$F,"Won"))))*IF(ROW()=COLUMN(),0,1)</f>
        <v>0</v>
      </c>
      <c r="N54" s="14">
        <f ca="1">(((COUNTIFS(SWISSW!$I:$I,TOTAL_MATCHUP!$A54,SWISSW!$J:$J,TOTAL_MATCHUP!N$1,SWISSW!$F:$F,"Won")+COUNTIFS(SWISSW!$I:$I,TOTAL_MATCHUP!N$1,SWISSW!$J:$J,TOTAL_MATCHUP!$A54,SWISSW!$F:$F,"Lost")))+((COUNTIFS(SWISSW!$I:$I,TOTAL_MATCHUP!$A54,SWISSW!$J:$J,TOTAL_MATCHUP!N$1,SWISSW!$F:$F,"Lost")+COUNTIFS(SWISSW!$I:$I,TOTAL_MATCHUP!N$1,SWISSW!$J:$J,TOTAL_MATCHUP!$A54,SWISSW!$F:$F,"Won"))))*IF(ROW()=COLUMN(),0,1)</f>
        <v>1</v>
      </c>
      <c r="O54" s="14">
        <f ca="1">(((COUNTIFS(SWISSW!$I:$I,TOTAL_MATCHUP!$A54,SWISSW!$J:$J,TOTAL_MATCHUP!O$1,SWISSW!$F:$F,"Won")+COUNTIFS(SWISSW!$I:$I,TOTAL_MATCHUP!O$1,SWISSW!$J:$J,TOTAL_MATCHUP!$A54,SWISSW!$F:$F,"Lost")))+((COUNTIFS(SWISSW!$I:$I,TOTAL_MATCHUP!$A54,SWISSW!$J:$J,TOTAL_MATCHUP!O$1,SWISSW!$F:$F,"Lost")+COUNTIFS(SWISSW!$I:$I,TOTAL_MATCHUP!O$1,SWISSW!$J:$J,TOTAL_MATCHUP!$A54,SWISSW!$F:$F,"Won"))))*IF(ROW()=COLUMN(),0,1)</f>
        <v>0</v>
      </c>
      <c r="P54" s="14">
        <f ca="1">(((COUNTIFS(SWISSW!$I:$I,TOTAL_MATCHUP!$A54,SWISSW!$J:$J,TOTAL_MATCHUP!P$1,SWISSW!$F:$F,"Won")+COUNTIFS(SWISSW!$I:$I,TOTAL_MATCHUP!P$1,SWISSW!$J:$J,TOTAL_MATCHUP!$A54,SWISSW!$F:$F,"Lost")))+((COUNTIFS(SWISSW!$I:$I,TOTAL_MATCHUP!$A54,SWISSW!$J:$J,TOTAL_MATCHUP!P$1,SWISSW!$F:$F,"Lost")+COUNTIFS(SWISSW!$I:$I,TOTAL_MATCHUP!P$1,SWISSW!$J:$J,TOTAL_MATCHUP!$A54,SWISSW!$F:$F,"Won"))))*IF(ROW()=COLUMN(),0,1)</f>
        <v>0</v>
      </c>
      <c r="Q54" s="14">
        <f ca="1">(((COUNTIFS(SWISSW!$I:$I,TOTAL_MATCHUP!$A54,SWISSW!$J:$J,TOTAL_MATCHUP!Q$1,SWISSW!$F:$F,"Won")+COUNTIFS(SWISSW!$I:$I,TOTAL_MATCHUP!Q$1,SWISSW!$J:$J,TOTAL_MATCHUP!$A54,SWISSW!$F:$F,"Lost")))+((COUNTIFS(SWISSW!$I:$I,TOTAL_MATCHUP!$A54,SWISSW!$J:$J,TOTAL_MATCHUP!Q$1,SWISSW!$F:$F,"Lost")+COUNTIFS(SWISSW!$I:$I,TOTAL_MATCHUP!Q$1,SWISSW!$J:$J,TOTAL_MATCHUP!$A54,SWISSW!$F:$F,"Won"))))*IF(ROW()=COLUMN(),0,1)</f>
        <v>1</v>
      </c>
      <c r="R54" s="14">
        <f ca="1">(((COUNTIFS(SWISSW!$I:$I,TOTAL_MATCHUP!$A54,SWISSW!$J:$J,TOTAL_MATCHUP!R$1,SWISSW!$F:$F,"Won")+COUNTIFS(SWISSW!$I:$I,TOTAL_MATCHUP!R$1,SWISSW!$J:$J,TOTAL_MATCHUP!$A54,SWISSW!$F:$F,"Lost")))+((COUNTIFS(SWISSW!$I:$I,TOTAL_MATCHUP!$A54,SWISSW!$J:$J,TOTAL_MATCHUP!R$1,SWISSW!$F:$F,"Lost")+COUNTIFS(SWISSW!$I:$I,TOTAL_MATCHUP!R$1,SWISSW!$J:$J,TOTAL_MATCHUP!$A54,SWISSW!$F:$F,"Won"))))*IF(ROW()=COLUMN(),0,1)</f>
        <v>0</v>
      </c>
      <c r="S54" s="14">
        <f ca="1">(((COUNTIFS(SWISSW!$I:$I,TOTAL_MATCHUP!$A54,SWISSW!$J:$J,TOTAL_MATCHUP!S$1,SWISSW!$F:$F,"Won")+COUNTIFS(SWISSW!$I:$I,TOTAL_MATCHUP!S$1,SWISSW!$J:$J,TOTAL_MATCHUP!$A54,SWISSW!$F:$F,"Lost")))+((COUNTIFS(SWISSW!$I:$I,TOTAL_MATCHUP!$A54,SWISSW!$J:$J,TOTAL_MATCHUP!S$1,SWISSW!$F:$F,"Lost")+COUNTIFS(SWISSW!$I:$I,TOTAL_MATCHUP!S$1,SWISSW!$J:$J,TOTAL_MATCHUP!$A54,SWISSW!$F:$F,"Won"))))*IF(ROW()=COLUMN(),0,1)</f>
        <v>0</v>
      </c>
      <c r="T54" s="14">
        <f ca="1">(((COUNTIFS(SWISSW!$I:$I,TOTAL_MATCHUP!$A54,SWISSW!$J:$J,TOTAL_MATCHUP!T$1,SWISSW!$F:$F,"Won")+COUNTIFS(SWISSW!$I:$I,TOTAL_MATCHUP!T$1,SWISSW!$J:$J,TOTAL_MATCHUP!$A54,SWISSW!$F:$F,"Lost")))+((COUNTIFS(SWISSW!$I:$I,TOTAL_MATCHUP!$A54,SWISSW!$J:$J,TOTAL_MATCHUP!T$1,SWISSW!$F:$F,"Lost")+COUNTIFS(SWISSW!$I:$I,TOTAL_MATCHUP!T$1,SWISSW!$J:$J,TOTAL_MATCHUP!$A54,SWISSW!$F:$F,"Won"))))*IF(ROW()=COLUMN(),0,1)</f>
        <v>0</v>
      </c>
      <c r="U54" s="14">
        <f ca="1">(((COUNTIFS(SWISSW!$I:$I,TOTAL_MATCHUP!$A54,SWISSW!$J:$J,TOTAL_MATCHUP!U$1,SWISSW!$F:$F,"Won")+COUNTIFS(SWISSW!$I:$I,TOTAL_MATCHUP!U$1,SWISSW!$J:$J,TOTAL_MATCHUP!$A54,SWISSW!$F:$F,"Lost")))+((COUNTIFS(SWISSW!$I:$I,TOTAL_MATCHUP!$A54,SWISSW!$J:$J,TOTAL_MATCHUP!U$1,SWISSW!$F:$F,"Lost")+COUNTIFS(SWISSW!$I:$I,TOTAL_MATCHUP!U$1,SWISSW!$J:$J,TOTAL_MATCHUP!$A54,SWISSW!$F:$F,"Won"))))*IF(ROW()=COLUMN(),0,1)</f>
        <v>0</v>
      </c>
      <c r="V54" s="14">
        <f ca="1">(((COUNTIFS(SWISSW!$I:$I,TOTAL_MATCHUP!$A54,SWISSW!$J:$J,TOTAL_MATCHUP!V$1,SWISSW!$F:$F,"Won")+COUNTIFS(SWISSW!$I:$I,TOTAL_MATCHUP!V$1,SWISSW!$J:$J,TOTAL_MATCHUP!$A54,SWISSW!$F:$F,"Lost")))+((COUNTIFS(SWISSW!$I:$I,TOTAL_MATCHUP!$A54,SWISSW!$J:$J,TOTAL_MATCHUP!V$1,SWISSW!$F:$F,"Lost")+COUNTIFS(SWISSW!$I:$I,TOTAL_MATCHUP!V$1,SWISSW!$J:$J,TOTAL_MATCHUP!$A54,SWISSW!$F:$F,"Won"))))*IF(ROW()=COLUMN(),0,1)</f>
        <v>0</v>
      </c>
      <c r="W54" s="14">
        <f ca="1">(((COUNTIFS(SWISSW!$I:$I,TOTAL_MATCHUP!$A54,SWISSW!$J:$J,TOTAL_MATCHUP!W$1,SWISSW!$F:$F,"Won")+COUNTIFS(SWISSW!$I:$I,TOTAL_MATCHUP!W$1,SWISSW!$J:$J,TOTAL_MATCHUP!$A54,SWISSW!$F:$F,"Lost")))+((COUNTIFS(SWISSW!$I:$I,TOTAL_MATCHUP!$A54,SWISSW!$J:$J,TOTAL_MATCHUP!W$1,SWISSW!$F:$F,"Lost")+COUNTIFS(SWISSW!$I:$I,TOTAL_MATCHUP!W$1,SWISSW!$J:$J,TOTAL_MATCHUP!$A54,SWISSW!$F:$F,"Won"))))*IF(ROW()=COLUMN(),0,1)</f>
        <v>0</v>
      </c>
      <c r="X54" s="14">
        <f ca="1">(((COUNTIFS(SWISSW!$I:$I,TOTAL_MATCHUP!$A54,SWISSW!$J:$J,TOTAL_MATCHUP!X$1,SWISSW!$F:$F,"Won")+COUNTIFS(SWISSW!$I:$I,TOTAL_MATCHUP!X$1,SWISSW!$J:$J,TOTAL_MATCHUP!$A54,SWISSW!$F:$F,"Lost")))+((COUNTIFS(SWISSW!$I:$I,TOTAL_MATCHUP!$A54,SWISSW!$J:$J,TOTAL_MATCHUP!X$1,SWISSW!$F:$F,"Lost")+COUNTIFS(SWISSW!$I:$I,TOTAL_MATCHUP!X$1,SWISSW!$J:$J,TOTAL_MATCHUP!$A54,SWISSW!$F:$F,"Won"))))*IF(ROW()=COLUMN(),0,1)</f>
        <v>0</v>
      </c>
      <c r="Y54" s="14">
        <f ca="1">(((COUNTIFS(SWISSW!$I:$I,TOTAL_MATCHUP!$A54,SWISSW!$J:$J,TOTAL_MATCHUP!Y$1,SWISSW!$F:$F,"Won")+COUNTIFS(SWISSW!$I:$I,TOTAL_MATCHUP!Y$1,SWISSW!$J:$J,TOTAL_MATCHUP!$A54,SWISSW!$F:$F,"Lost")))+((COUNTIFS(SWISSW!$I:$I,TOTAL_MATCHUP!$A54,SWISSW!$J:$J,TOTAL_MATCHUP!Y$1,SWISSW!$F:$F,"Lost")+COUNTIFS(SWISSW!$I:$I,TOTAL_MATCHUP!Y$1,SWISSW!$J:$J,TOTAL_MATCHUP!$A54,SWISSW!$F:$F,"Won"))))*IF(ROW()=COLUMN(),0,1)</f>
        <v>0</v>
      </c>
      <c r="Z54" s="14">
        <f ca="1">(((COUNTIFS(SWISSW!$I:$I,TOTAL_MATCHUP!$A54,SWISSW!$J:$J,TOTAL_MATCHUP!Z$1,SWISSW!$F:$F,"Won")+COUNTIFS(SWISSW!$I:$I,TOTAL_MATCHUP!Z$1,SWISSW!$J:$J,TOTAL_MATCHUP!$A54,SWISSW!$F:$F,"Lost")))+((COUNTIFS(SWISSW!$I:$I,TOTAL_MATCHUP!$A54,SWISSW!$J:$J,TOTAL_MATCHUP!Z$1,SWISSW!$F:$F,"Lost")+COUNTIFS(SWISSW!$I:$I,TOTAL_MATCHUP!Z$1,SWISSW!$J:$J,TOTAL_MATCHUP!$A54,SWISSW!$F:$F,"Won"))))*IF(ROW()=COLUMN(),0,1)</f>
        <v>0</v>
      </c>
      <c r="AA54" s="14">
        <f ca="1">(((COUNTIFS(SWISSW!$I:$I,TOTAL_MATCHUP!$A54,SWISSW!$J:$J,TOTAL_MATCHUP!AA$1,SWISSW!$F:$F,"Won")+COUNTIFS(SWISSW!$I:$I,TOTAL_MATCHUP!AA$1,SWISSW!$J:$J,TOTAL_MATCHUP!$A54,SWISSW!$F:$F,"Lost")))+((COUNTIFS(SWISSW!$I:$I,TOTAL_MATCHUP!$A54,SWISSW!$J:$J,TOTAL_MATCHUP!AA$1,SWISSW!$F:$F,"Lost")+COUNTIFS(SWISSW!$I:$I,TOTAL_MATCHUP!AA$1,SWISSW!$J:$J,TOTAL_MATCHUP!$A54,SWISSW!$F:$F,"Won"))))*IF(ROW()=COLUMN(),0,1)</f>
        <v>0</v>
      </c>
      <c r="AB54" s="14">
        <f ca="1">(((COUNTIFS(SWISSW!$I:$I,TOTAL_MATCHUP!$A54,SWISSW!$J:$J,TOTAL_MATCHUP!AB$1,SWISSW!$F:$F,"Won")+COUNTIFS(SWISSW!$I:$I,TOTAL_MATCHUP!AB$1,SWISSW!$J:$J,TOTAL_MATCHUP!$A54,SWISSW!$F:$F,"Lost")))+((COUNTIFS(SWISSW!$I:$I,TOTAL_MATCHUP!$A54,SWISSW!$J:$J,TOTAL_MATCHUP!AB$1,SWISSW!$F:$F,"Lost")+COUNTIFS(SWISSW!$I:$I,TOTAL_MATCHUP!AB$1,SWISSW!$J:$J,TOTAL_MATCHUP!$A54,SWISSW!$F:$F,"Won"))))*IF(ROW()=COLUMN(),0,1)</f>
        <v>0</v>
      </c>
      <c r="AC54" s="14">
        <f ca="1">(((COUNTIFS(SWISSW!$I:$I,TOTAL_MATCHUP!$A54,SWISSW!$J:$J,TOTAL_MATCHUP!AC$1,SWISSW!$F:$F,"Won")+COUNTIFS(SWISSW!$I:$I,TOTAL_MATCHUP!AC$1,SWISSW!$J:$J,TOTAL_MATCHUP!$A54,SWISSW!$F:$F,"Lost")))+((COUNTIFS(SWISSW!$I:$I,TOTAL_MATCHUP!$A54,SWISSW!$J:$J,TOTAL_MATCHUP!AC$1,SWISSW!$F:$F,"Lost")+COUNTIFS(SWISSW!$I:$I,TOTAL_MATCHUP!AC$1,SWISSW!$J:$J,TOTAL_MATCHUP!$A54,SWISSW!$F:$F,"Won"))))*IF(ROW()=COLUMN(),0,1)</f>
        <v>0</v>
      </c>
      <c r="AD54" s="14">
        <f ca="1">(((COUNTIFS(SWISSW!$I:$I,TOTAL_MATCHUP!$A54,SWISSW!$J:$J,TOTAL_MATCHUP!AD$1,SWISSW!$F:$F,"Won")+COUNTIFS(SWISSW!$I:$I,TOTAL_MATCHUP!AD$1,SWISSW!$J:$J,TOTAL_MATCHUP!$A54,SWISSW!$F:$F,"Lost")))+((COUNTIFS(SWISSW!$I:$I,TOTAL_MATCHUP!$A54,SWISSW!$J:$J,TOTAL_MATCHUP!AD$1,SWISSW!$F:$F,"Lost")+COUNTIFS(SWISSW!$I:$I,TOTAL_MATCHUP!AD$1,SWISSW!$J:$J,TOTAL_MATCHUP!$A54,SWISSW!$F:$F,"Won"))))*IF(ROW()=COLUMN(),0,1)</f>
        <v>0</v>
      </c>
      <c r="AE54" s="14">
        <f ca="1">(((COUNTIFS(SWISSW!$I:$I,TOTAL_MATCHUP!$A54,SWISSW!$J:$J,TOTAL_MATCHUP!AE$1,SWISSW!$F:$F,"Won")+COUNTIFS(SWISSW!$I:$I,TOTAL_MATCHUP!AE$1,SWISSW!$J:$J,TOTAL_MATCHUP!$A54,SWISSW!$F:$F,"Lost")))+((COUNTIFS(SWISSW!$I:$I,TOTAL_MATCHUP!$A54,SWISSW!$J:$J,TOTAL_MATCHUP!AE$1,SWISSW!$F:$F,"Lost")+COUNTIFS(SWISSW!$I:$I,TOTAL_MATCHUP!AE$1,SWISSW!$J:$J,TOTAL_MATCHUP!$A54,SWISSW!$F:$F,"Won"))))*IF(ROW()=COLUMN(),0,1)</f>
        <v>0</v>
      </c>
      <c r="AF54" s="14">
        <f ca="1">(((COUNTIFS(SWISSW!$I:$I,TOTAL_MATCHUP!$A54,SWISSW!$J:$J,TOTAL_MATCHUP!AF$1,SWISSW!$F:$F,"Won")+COUNTIFS(SWISSW!$I:$I,TOTAL_MATCHUP!AF$1,SWISSW!$J:$J,TOTAL_MATCHUP!$A54,SWISSW!$F:$F,"Lost")))+((COUNTIFS(SWISSW!$I:$I,TOTAL_MATCHUP!$A54,SWISSW!$J:$J,TOTAL_MATCHUP!AF$1,SWISSW!$F:$F,"Lost")+COUNTIFS(SWISSW!$I:$I,TOTAL_MATCHUP!AF$1,SWISSW!$J:$J,TOTAL_MATCHUP!$A54,SWISSW!$F:$F,"Won"))))*IF(ROW()=COLUMN(),0,1)</f>
        <v>0</v>
      </c>
      <c r="AG54" s="14">
        <f ca="1">(((COUNTIFS(SWISSW!$I:$I,TOTAL_MATCHUP!$A54,SWISSW!$J:$J,TOTAL_MATCHUP!AG$1,SWISSW!$F:$F,"Won")+COUNTIFS(SWISSW!$I:$I,TOTAL_MATCHUP!AG$1,SWISSW!$J:$J,TOTAL_MATCHUP!$A54,SWISSW!$F:$F,"Lost")))+((COUNTIFS(SWISSW!$I:$I,TOTAL_MATCHUP!$A54,SWISSW!$J:$J,TOTAL_MATCHUP!AG$1,SWISSW!$F:$F,"Lost")+COUNTIFS(SWISSW!$I:$I,TOTAL_MATCHUP!AG$1,SWISSW!$J:$J,TOTAL_MATCHUP!$A54,SWISSW!$F:$F,"Won"))))*IF(ROW()=COLUMN(),0,1)</f>
        <v>0</v>
      </c>
      <c r="AH54" s="14">
        <f ca="1">(((COUNTIFS(SWISSW!$I:$I,TOTAL_MATCHUP!$A54,SWISSW!$J:$J,TOTAL_MATCHUP!AH$1,SWISSW!$F:$F,"Won")+COUNTIFS(SWISSW!$I:$I,TOTAL_MATCHUP!AH$1,SWISSW!$J:$J,TOTAL_MATCHUP!$A54,SWISSW!$F:$F,"Lost")))+((COUNTIFS(SWISSW!$I:$I,TOTAL_MATCHUP!$A54,SWISSW!$J:$J,TOTAL_MATCHUP!AH$1,SWISSW!$F:$F,"Lost")+COUNTIFS(SWISSW!$I:$I,TOTAL_MATCHUP!AH$1,SWISSW!$J:$J,TOTAL_MATCHUP!$A54,SWISSW!$F:$F,"Won"))))*IF(ROW()=COLUMN(),0,1)</f>
        <v>1</v>
      </c>
      <c r="AI54" s="14">
        <f ca="1">(((COUNTIFS(SWISSW!$I:$I,TOTAL_MATCHUP!$A54,SWISSW!$J:$J,TOTAL_MATCHUP!AI$1,SWISSW!$F:$F,"Won")+COUNTIFS(SWISSW!$I:$I,TOTAL_MATCHUP!AI$1,SWISSW!$J:$J,TOTAL_MATCHUP!$A54,SWISSW!$F:$F,"Lost")))+((COUNTIFS(SWISSW!$I:$I,TOTAL_MATCHUP!$A54,SWISSW!$J:$J,TOTAL_MATCHUP!AI$1,SWISSW!$F:$F,"Lost")+COUNTIFS(SWISSW!$I:$I,TOTAL_MATCHUP!AI$1,SWISSW!$J:$J,TOTAL_MATCHUP!$A54,SWISSW!$F:$F,"Won"))))*IF(ROW()=COLUMN(),0,1)</f>
        <v>0</v>
      </c>
      <c r="AJ54" s="14">
        <f ca="1">(((COUNTIFS(SWISSW!$I:$I,TOTAL_MATCHUP!$A54,SWISSW!$J:$J,TOTAL_MATCHUP!AJ$1,SWISSW!$F:$F,"Won")+COUNTIFS(SWISSW!$I:$I,TOTAL_MATCHUP!AJ$1,SWISSW!$J:$J,TOTAL_MATCHUP!$A54,SWISSW!$F:$F,"Lost")))+((COUNTIFS(SWISSW!$I:$I,TOTAL_MATCHUP!$A54,SWISSW!$J:$J,TOTAL_MATCHUP!AJ$1,SWISSW!$F:$F,"Lost")+COUNTIFS(SWISSW!$I:$I,TOTAL_MATCHUP!AJ$1,SWISSW!$J:$J,TOTAL_MATCHUP!$A54,SWISSW!$F:$F,"Won"))))*IF(ROW()=COLUMN(),0,1)</f>
        <v>0</v>
      </c>
      <c r="AK54" s="14">
        <f ca="1">(((COUNTIFS(SWISSW!$I:$I,TOTAL_MATCHUP!$A54,SWISSW!$J:$J,TOTAL_MATCHUP!AK$1,SWISSW!$F:$F,"Won")+COUNTIFS(SWISSW!$I:$I,TOTAL_MATCHUP!AK$1,SWISSW!$J:$J,TOTAL_MATCHUP!$A54,SWISSW!$F:$F,"Lost")))+((COUNTIFS(SWISSW!$I:$I,TOTAL_MATCHUP!$A54,SWISSW!$J:$J,TOTAL_MATCHUP!AK$1,SWISSW!$F:$F,"Lost")+COUNTIFS(SWISSW!$I:$I,TOTAL_MATCHUP!AK$1,SWISSW!$J:$J,TOTAL_MATCHUP!$A54,SWISSW!$F:$F,"Won"))))*IF(ROW()=COLUMN(),0,1)</f>
        <v>0</v>
      </c>
      <c r="AL54" s="14">
        <f ca="1">(((COUNTIFS(SWISSW!$I:$I,TOTAL_MATCHUP!$A54,SWISSW!$J:$J,TOTAL_MATCHUP!AL$1,SWISSW!$F:$F,"Won")+COUNTIFS(SWISSW!$I:$I,TOTAL_MATCHUP!AL$1,SWISSW!$J:$J,TOTAL_MATCHUP!$A54,SWISSW!$F:$F,"Lost")))+((COUNTIFS(SWISSW!$I:$I,TOTAL_MATCHUP!$A54,SWISSW!$J:$J,TOTAL_MATCHUP!AL$1,SWISSW!$F:$F,"Lost")+COUNTIFS(SWISSW!$I:$I,TOTAL_MATCHUP!AL$1,SWISSW!$J:$J,TOTAL_MATCHUP!$A54,SWISSW!$F:$F,"Won"))))*IF(ROW()=COLUMN(),0,1)</f>
        <v>0</v>
      </c>
      <c r="AM54" s="14">
        <f ca="1">(((COUNTIFS(SWISSW!$I:$I,TOTAL_MATCHUP!$A54,SWISSW!$J:$J,TOTAL_MATCHUP!AM$1,SWISSW!$F:$F,"Won")+COUNTIFS(SWISSW!$I:$I,TOTAL_MATCHUP!AM$1,SWISSW!$J:$J,TOTAL_MATCHUP!$A54,SWISSW!$F:$F,"Lost")))+((COUNTIFS(SWISSW!$I:$I,TOTAL_MATCHUP!$A54,SWISSW!$J:$J,TOTAL_MATCHUP!AM$1,SWISSW!$F:$F,"Lost")+COUNTIFS(SWISSW!$I:$I,TOTAL_MATCHUP!AM$1,SWISSW!$J:$J,TOTAL_MATCHUP!$A54,SWISSW!$F:$F,"Won"))))*IF(ROW()=COLUMN(),0,1)</f>
        <v>0</v>
      </c>
      <c r="AN54" s="14">
        <f ca="1">(((COUNTIFS(SWISSW!$I:$I,TOTAL_MATCHUP!$A54,SWISSW!$J:$J,TOTAL_MATCHUP!AN$1,SWISSW!$F:$F,"Won")+COUNTIFS(SWISSW!$I:$I,TOTAL_MATCHUP!AN$1,SWISSW!$J:$J,TOTAL_MATCHUP!$A54,SWISSW!$F:$F,"Lost")))+((COUNTIFS(SWISSW!$I:$I,TOTAL_MATCHUP!$A54,SWISSW!$J:$J,TOTAL_MATCHUP!AN$1,SWISSW!$F:$F,"Lost")+COUNTIFS(SWISSW!$I:$I,TOTAL_MATCHUP!AN$1,SWISSW!$J:$J,TOTAL_MATCHUP!$A54,SWISSW!$F:$F,"Won"))))*IF(ROW()=COLUMN(),0,1)</f>
        <v>0</v>
      </c>
      <c r="AO54" s="14">
        <f ca="1">(((COUNTIFS(SWISSW!$I:$I,TOTAL_MATCHUP!$A54,SWISSW!$J:$J,TOTAL_MATCHUP!AO$1,SWISSW!$F:$F,"Won")+COUNTIFS(SWISSW!$I:$I,TOTAL_MATCHUP!AO$1,SWISSW!$J:$J,TOTAL_MATCHUP!$A54,SWISSW!$F:$F,"Lost")))+((COUNTIFS(SWISSW!$I:$I,TOTAL_MATCHUP!$A54,SWISSW!$J:$J,TOTAL_MATCHUP!AO$1,SWISSW!$F:$F,"Lost")+COUNTIFS(SWISSW!$I:$I,TOTAL_MATCHUP!AO$1,SWISSW!$J:$J,TOTAL_MATCHUP!$A54,SWISSW!$F:$F,"Won"))))*IF(ROW()=COLUMN(),0,1)</f>
        <v>0</v>
      </c>
      <c r="AP54" s="14">
        <f ca="1">(((COUNTIFS(SWISSW!$I:$I,TOTAL_MATCHUP!$A54,SWISSW!$J:$J,TOTAL_MATCHUP!AP$1,SWISSW!$F:$F,"Won")+COUNTIFS(SWISSW!$I:$I,TOTAL_MATCHUP!AP$1,SWISSW!$J:$J,TOTAL_MATCHUP!$A54,SWISSW!$F:$F,"Lost")))+((COUNTIFS(SWISSW!$I:$I,TOTAL_MATCHUP!$A54,SWISSW!$J:$J,TOTAL_MATCHUP!AP$1,SWISSW!$F:$F,"Lost")+COUNTIFS(SWISSW!$I:$I,TOTAL_MATCHUP!AP$1,SWISSW!$J:$J,TOTAL_MATCHUP!$A54,SWISSW!$F:$F,"Won"))))*IF(ROW()=COLUMN(),0,1)</f>
        <v>0</v>
      </c>
      <c r="AQ54" s="14">
        <f ca="1">(((COUNTIFS(SWISSW!$I:$I,TOTAL_MATCHUP!$A54,SWISSW!$J:$J,TOTAL_MATCHUP!AQ$1,SWISSW!$F:$F,"Won")+COUNTIFS(SWISSW!$I:$I,TOTAL_MATCHUP!AQ$1,SWISSW!$J:$J,TOTAL_MATCHUP!$A54,SWISSW!$F:$F,"Lost")))+((COUNTIFS(SWISSW!$I:$I,TOTAL_MATCHUP!$A54,SWISSW!$J:$J,TOTAL_MATCHUP!AQ$1,SWISSW!$F:$F,"Lost")+COUNTIFS(SWISSW!$I:$I,TOTAL_MATCHUP!AQ$1,SWISSW!$J:$J,TOTAL_MATCHUP!$A54,SWISSW!$F:$F,"Won"))))*IF(ROW()=COLUMN(),0,1)</f>
        <v>0</v>
      </c>
      <c r="AR54" s="14">
        <f ca="1">(((COUNTIFS(SWISSW!$I:$I,TOTAL_MATCHUP!$A54,SWISSW!$J:$J,TOTAL_MATCHUP!AR$1,SWISSW!$F:$F,"Won")+COUNTIFS(SWISSW!$I:$I,TOTAL_MATCHUP!AR$1,SWISSW!$J:$J,TOTAL_MATCHUP!$A54,SWISSW!$F:$F,"Lost")))+((COUNTIFS(SWISSW!$I:$I,TOTAL_MATCHUP!$A54,SWISSW!$J:$J,TOTAL_MATCHUP!AR$1,SWISSW!$F:$F,"Lost")+COUNTIFS(SWISSW!$I:$I,TOTAL_MATCHUP!AR$1,SWISSW!$J:$J,TOTAL_MATCHUP!$A54,SWISSW!$F:$F,"Won"))))*IF(ROW()=COLUMN(),0,1)</f>
        <v>0</v>
      </c>
      <c r="AS54" s="14">
        <f ca="1">(((COUNTIFS(SWISSW!$I:$I,TOTAL_MATCHUP!$A54,SWISSW!$J:$J,TOTAL_MATCHUP!AS$1,SWISSW!$F:$F,"Won")+COUNTIFS(SWISSW!$I:$I,TOTAL_MATCHUP!AS$1,SWISSW!$J:$J,TOTAL_MATCHUP!$A54,SWISSW!$F:$F,"Lost")))+((COUNTIFS(SWISSW!$I:$I,TOTAL_MATCHUP!$A54,SWISSW!$J:$J,TOTAL_MATCHUP!AS$1,SWISSW!$F:$F,"Lost")+COUNTIFS(SWISSW!$I:$I,TOTAL_MATCHUP!AS$1,SWISSW!$J:$J,TOTAL_MATCHUP!$A54,SWISSW!$F:$F,"Won"))))*IF(ROW()=COLUMN(),0,1)</f>
        <v>0</v>
      </c>
      <c r="AT54" s="14">
        <f ca="1">(((COUNTIFS(SWISSW!$I:$I,TOTAL_MATCHUP!$A54,SWISSW!$J:$J,TOTAL_MATCHUP!AT$1,SWISSW!$F:$F,"Won")+COUNTIFS(SWISSW!$I:$I,TOTAL_MATCHUP!AT$1,SWISSW!$J:$J,TOTAL_MATCHUP!$A54,SWISSW!$F:$F,"Lost")))+((COUNTIFS(SWISSW!$I:$I,TOTAL_MATCHUP!$A54,SWISSW!$J:$J,TOTAL_MATCHUP!AT$1,SWISSW!$F:$F,"Lost")+COUNTIFS(SWISSW!$I:$I,TOTAL_MATCHUP!AT$1,SWISSW!$J:$J,TOTAL_MATCHUP!$A54,SWISSW!$F:$F,"Won"))))*IF(ROW()=COLUMN(),0,1)</f>
        <v>0</v>
      </c>
      <c r="AU54" s="14">
        <f ca="1">(((COUNTIFS(SWISSW!$I:$I,TOTAL_MATCHUP!$A54,SWISSW!$J:$J,TOTAL_MATCHUP!AU$1,SWISSW!$F:$F,"Won")+COUNTIFS(SWISSW!$I:$I,TOTAL_MATCHUP!AU$1,SWISSW!$J:$J,TOTAL_MATCHUP!$A54,SWISSW!$F:$F,"Lost")))+((COUNTIFS(SWISSW!$I:$I,TOTAL_MATCHUP!$A54,SWISSW!$J:$J,TOTAL_MATCHUP!AU$1,SWISSW!$F:$F,"Lost")+COUNTIFS(SWISSW!$I:$I,TOTAL_MATCHUP!AU$1,SWISSW!$J:$J,TOTAL_MATCHUP!$A54,SWISSW!$F:$F,"Won"))))*IF(ROW()=COLUMN(),0,1)</f>
        <v>0</v>
      </c>
      <c r="AV54" s="14">
        <f ca="1">(((COUNTIFS(SWISSW!$I:$I,TOTAL_MATCHUP!$A54,SWISSW!$J:$J,TOTAL_MATCHUP!AV$1,SWISSW!$F:$F,"Won")+COUNTIFS(SWISSW!$I:$I,TOTAL_MATCHUP!AV$1,SWISSW!$J:$J,TOTAL_MATCHUP!$A54,SWISSW!$F:$F,"Lost")))+((COUNTIFS(SWISSW!$I:$I,TOTAL_MATCHUP!$A54,SWISSW!$J:$J,TOTAL_MATCHUP!AV$1,SWISSW!$F:$F,"Lost")+COUNTIFS(SWISSW!$I:$I,TOTAL_MATCHUP!AV$1,SWISSW!$J:$J,TOTAL_MATCHUP!$A54,SWISSW!$F:$F,"Won"))))*IF(ROW()=COLUMN(),0,1)</f>
        <v>0</v>
      </c>
      <c r="AW54" s="14">
        <f ca="1">(((COUNTIFS(SWISSW!$I:$I,TOTAL_MATCHUP!$A54,SWISSW!$J:$J,TOTAL_MATCHUP!AW$1,SWISSW!$F:$F,"Won")+COUNTIFS(SWISSW!$I:$I,TOTAL_MATCHUP!AW$1,SWISSW!$J:$J,TOTAL_MATCHUP!$A54,SWISSW!$F:$F,"Lost")))+((COUNTIFS(SWISSW!$I:$I,TOTAL_MATCHUP!$A54,SWISSW!$J:$J,TOTAL_MATCHUP!AW$1,SWISSW!$F:$F,"Lost")+COUNTIFS(SWISSW!$I:$I,TOTAL_MATCHUP!AW$1,SWISSW!$J:$J,TOTAL_MATCHUP!$A54,SWISSW!$F:$F,"Won"))))*IF(ROW()=COLUMN(),0,1)</f>
        <v>0</v>
      </c>
      <c r="AX54" s="14">
        <f ca="1">(((COUNTIFS(SWISSW!$I:$I,TOTAL_MATCHUP!$A54,SWISSW!$J:$J,TOTAL_MATCHUP!AX$1,SWISSW!$F:$F,"Won")+COUNTIFS(SWISSW!$I:$I,TOTAL_MATCHUP!AX$1,SWISSW!$J:$J,TOTAL_MATCHUP!$A54,SWISSW!$F:$F,"Lost")))+((COUNTIFS(SWISSW!$I:$I,TOTAL_MATCHUP!$A54,SWISSW!$J:$J,TOTAL_MATCHUP!AX$1,SWISSW!$F:$F,"Lost")+COUNTIFS(SWISSW!$I:$I,TOTAL_MATCHUP!AX$1,SWISSW!$J:$J,TOTAL_MATCHUP!$A54,SWISSW!$F:$F,"Won"))))*IF(ROW()=COLUMN(),0,1)</f>
        <v>0</v>
      </c>
      <c r="AY54" s="14">
        <f ca="1">(((COUNTIFS(SWISSW!$I:$I,TOTAL_MATCHUP!$A54,SWISSW!$J:$J,TOTAL_MATCHUP!AY$1,SWISSW!$F:$F,"Won")+COUNTIFS(SWISSW!$I:$I,TOTAL_MATCHUP!AY$1,SWISSW!$J:$J,TOTAL_MATCHUP!$A54,SWISSW!$F:$F,"Lost")))+((COUNTIFS(SWISSW!$I:$I,TOTAL_MATCHUP!$A54,SWISSW!$J:$J,TOTAL_MATCHUP!AY$1,SWISSW!$F:$F,"Lost")+COUNTIFS(SWISSW!$I:$I,TOTAL_MATCHUP!AY$1,SWISSW!$J:$J,TOTAL_MATCHUP!$A54,SWISSW!$F:$F,"Won"))))*IF(ROW()=COLUMN(),0,1)</f>
        <v>0</v>
      </c>
      <c r="AZ54" s="14">
        <f ca="1">(((COUNTIFS(SWISSW!$I:$I,TOTAL_MATCHUP!$A54,SWISSW!$J:$J,TOTAL_MATCHUP!AZ$1,SWISSW!$F:$F,"Won")+COUNTIFS(SWISSW!$I:$I,TOTAL_MATCHUP!AZ$1,SWISSW!$J:$J,TOTAL_MATCHUP!$A54,SWISSW!$F:$F,"Lost")))+((COUNTIFS(SWISSW!$I:$I,TOTAL_MATCHUP!$A54,SWISSW!$J:$J,TOTAL_MATCHUP!AZ$1,SWISSW!$F:$F,"Lost")+COUNTIFS(SWISSW!$I:$I,TOTAL_MATCHUP!AZ$1,SWISSW!$J:$J,TOTAL_MATCHUP!$A54,SWISSW!$F:$F,"Won"))))*IF(ROW()=COLUMN(),0,1)</f>
        <v>0</v>
      </c>
      <c r="BA54" s="14">
        <f ca="1">(((COUNTIFS(SWISSW!$I:$I,TOTAL_MATCHUP!$A54,SWISSW!$J:$J,TOTAL_MATCHUP!BA$1,SWISSW!$F:$F,"Won")+COUNTIFS(SWISSW!$I:$I,TOTAL_MATCHUP!BA$1,SWISSW!$J:$J,TOTAL_MATCHUP!$A54,SWISSW!$F:$F,"Lost")))+((COUNTIFS(SWISSW!$I:$I,TOTAL_MATCHUP!$A54,SWISSW!$J:$J,TOTAL_MATCHUP!BA$1,SWISSW!$F:$F,"Lost")+COUNTIFS(SWISSW!$I:$I,TOTAL_MATCHUP!BA$1,SWISSW!$J:$J,TOTAL_MATCHUP!$A54,SWISSW!$F:$F,"Won"))))*IF(ROW()=COLUMN(),0,1)</f>
        <v>0</v>
      </c>
      <c r="BB54" s="14">
        <f ca="1">(((COUNTIFS(SWISSW!$I:$I,TOTAL_MATCHUP!$A54,SWISSW!$J:$J,TOTAL_MATCHUP!BB$1,SWISSW!$F:$F,"Won")+COUNTIFS(SWISSW!$I:$I,TOTAL_MATCHUP!BB$1,SWISSW!$J:$J,TOTAL_MATCHUP!$A54,SWISSW!$F:$F,"Lost")))+((COUNTIFS(SWISSW!$I:$I,TOTAL_MATCHUP!$A54,SWISSW!$J:$J,TOTAL_MATCHUP!BB$1,SWISSW!$F:$F,"Lost")+COUNTIFS(SWISSW!$I:$I,TOTAL_MATCHUP!BB$1,SWISSW!$J:$J,TOTAL_MATCHUP!$A54,SWISSW!$F:$F,"Won"))))*IF(ROW()=COLUMN(),0,1)</f>
        <v>0</v>
      </c>
      <c r="BC54" s="14">
        <f ca="1">(((COUNTIFS(SWISSW!$I:$I,TOTAL_MATCHUP!$A54,SWISSW!$J:$J,TOTAL_MATCHUP!BC$1,SWISSW!$F:$F,"Won")+COUNTIFS(SWISSW!$I:$I,TOTAL_MATCHUP!BC$1,SWISSW!$J:$J,TOTAL_MATCHUP!$A54,SWISSW!$F:$F,"Lost")))+((COUNTIFS(SWISSW!$I:$I,TOTAL_MATCHUP!$A54,SWISSW!$J:$J,TOTAL_MATCHUP!BC$1,SWISSW!$F:$F,"Lost")+COUNTIFS(SWISSW!$I:$I,TOTAL_MATCHUP!BC$1,SWISSW!$J:$J,TOTAL_MATCHUP!$A54,SWISSW!$F:$F,"Won"))))*IF(ROW()=COLUMN(),0,1)</f>
        <v>0</v>
      </c>
      <c r="BD54" s="14">
        <f ca="1">(((COUNTIFS(SWISSW!$I:$I,TOTAL_MATCHUP!$A54,SWISSW!$J:$J,TOTAL_MATCHUP!BD$1,SWISSW!$F:$F,"Won")+COUNTIFS(SWISSW!$I:$I,TOTAL_MATCHUP!BD$1,SWISSW!$J:$J,TOTAL_MATCHUP!$A54,SWISSW!$F:$F,"Lost")))+((COUNTIFS(SWISSW!$I:$I,TOTAL_MATCHUP!$A54,SWISSW!$J:$J,TOTAL_MATCHUP!BD$1,SWISSW!$F:$F,"Lost")+COUNTIFS(SWISSW!$I:$I,TOTAL_MATCHUP!BD$1,SWISSW!$J:$J,TOTAL_MATCHUP!$A54,SWISSW!$F:$F,"Won"))))*IF(ROW()=COLUMN(),0,1)</f>
        <v>0</v>
      </c>
      <c r="BE54" s="14">
        <f ca="1">(((COUNTIFS(SWISSW!$I:$I,TOTAL_MATCHUP!$A54,SWISSW!$J:$J,TOTAL_MATCHUP!BE$1,SWISSW!$F:$F,"Won")+COUNTIFS(SWISSW!$I:$I,TOTAL_MATCHUP!BE$1,SWISSW!$J:$J,TOTAL_MATCHUP!$A54,SWISSW!$F:$F,"Lost")))+((COUNTIFS(SWISSW!$I:$I,TOTAL_MATCHUP!$A54,SWISSW!$J:$J,TOTAL_MATCHUP!BE$1,SWISSW!$F:$F,"Lost")+COUNTIFS(SWISSW!$I:$I,TOTAL_MATCHUP!BE$1,SWISSW!$J:$J,TOTAL_MATCHUP!$A54,SWISSW!$F:$F,"Won"))))*IF(ROW()=COLUMN(),0,1)</f>
        <v>0</v>
      </c>
      <c r="BF54" s="14">
        <f ca="1">(((COUNTIFS(SWISSW!$I:$I,TOTAL_MATCHUP!$A54,SWISSW!$J:$J,TOTAL_MATCHUP!BF$1,SWISSW!$F:$F,"Won")+COUNTIFS(SWISSW!$I:$I,TOTAL_MATCHUP!BF$1,SWISSW!$J:$J,TOTAL_MATCHUP!$A54,SWISSW!$F:$F,"Lost")))+((COUNTIFS(SWISSW!$I:$I,TOTAL_MATCHUP!$A54,SWISSW!$J:$J,TOTAL_MATCHUP!BF$1,SWISSW!$F:$F,"Lost")+COUNTIFS(SWISSW!$I:$I,TOTAL_MATCHUP!BF$1,SWISSW!$J:$J,TOTAL_MATCHUP!$A54,SWISSW!$F:$F,"Won"))))*IF(ROW()=COLUMN(),0,1)</f>
        <v>0</v>
      </c>
    </row>
    <row r="55" spans="1:58" ht="55" customHeight="1" x14ac:dyDescent="0.3">
      <c r="A55" s="3" t="str">
        <f ca="1">MATCHUP!A55</f>
        <v>Goblin Combo</v>
      </c>
      <c r="B55" s="14">
        <f ca="1">(((COUNTIFS(SWISSW!$I:$I,TOTAL_MATCHUP!$A55,SWISSW!$J:$J,TOTAL_MATCHUP!B$1,SWISSW!$F:$F,"Won")+COUNTIFS(SWISSW!$I:$I,TOTAL_MATCHUP!B$1,SWISSW!$J:$J,TOTAL_MATCHUP!$A55,SWISSW!$F:$F,"Lost")))+((COUNTIFS(SWISSW!$I:$I,TOTAL_MATCHUP!$A55,SWISSW!$J:$J,TOTAL_MATCHUP!B$1,SWISSW!$F:$F,"Lost")+COUNTIFS(SWISSW!$I:$I,TOTAL_MATCHUP!B$1,SWISSW!$J:$J,TOTAL_MATCHUP!$A55,SWISSW!$F:$F,"Won"))))*IF(ROW()=COLUMN(),0,1)</f>
        <v>0</v>
      </c>
      <c r="C55" s="14">
        <f ca="1">(((COUNTIFS(SWISSW!$I:$I,TOTAL_MATCHUP!$A55,SWISSW!$J:$J,TOTAL_MATCHUP!C$1,SWISSW!$F:$F,"Won")+COUNTIFS(SWISSW!$I:$I,TOTAL_MATCHUP!C$1,SWISSW!$J:$J,TOTAL_MATCHUP!$A55,SWISSW!$F:$F,"Lost")))+((COUNTIFS(SWISSW!$I:$I,TOTAL_MATCHUP!$A55,SWISSW!$J:$J,TOTAL_MATCHUP!C$1,SWISSW!$F:$F,"Lost")+COUNTIFS(SWISSW!$I:$I,TOTAL_MATCHUP!C$1,SWISSW!$J:$J,TOTAL_MATCHUP!$A55,SWISSW!$F:$F,"Won"))))*IF(ROW()=COLUMN(),0,1)</f>
        <v>0</v>
      </c>
      <c r="D55" s="14">
        <f ca="1">(((COUNTIFS(SWISSW!$I:$I,TOTAL_MATCHUP!$A55,SWISSW!$J:$J,TOTAL_MATCHUP!D$1,SWISSW!$F:$F,"Won")+COUNTIFS(SWISSW!$I:$I,TOTAL_MATCHUP!D$1,SWISSW!$J:$J,TOTAL_MATCHUP!$A55,SWISSW!$F:$F,"Lost")))+((COUNTIFS(SWISSW!$I:$I,TOTAL_MATCHUP!$A55,SWISSW!$J:$J,TOTAL_MATCHUP!D$1,SWISSW!$F:$F,"Lost")+COUNTIFS(SWISSW!$I:$I,TOTAL_MATCHUP!D$1,SWISSW!$J:$J,TOTAL_MATCHUP!$A55,SWISSW!$F:$F,"Won"))))*IF(ROW()=COLUMN(),0,1)</f>
        <v>1</v>
      </c>
      <c r="E55" s="14">
        <f ca="1">(((COUNTIFS(SWISSW!$I:$I,TOTAL_MATCHUP!$A55,SWISSW!$J:$J,TOTAL_MATCHUP!E$1,SWISSW!$F:$F,"Won")+COUNTIFS(SWISSW!$I:$I,TOTAL_MATCHUP!E$1,SWISSW!$J:$J,TOTAL_MATCHUP!$A55,SWISSW!$F:$F,"Lost")))+((COUNTIFS(SWISSW!$I:$I,TOTAL_MATCHUP!$A55,SWISSW!$J:$J,TOTAL_MATCHUP!E$1,SWISSW!$F:$F,"Lost")+COUNTIFS(SWISSW!$I:$I,TOTAL_MATCHUP!E$1,SWISSW!$J:$J,TOTAL_MATCHUP!$A55,SWISSW!$F:$F,"Won"))))*IF(ROW()=COLUMN(),0,1)</f>
        <v>0</v>
      </c>
      <c r="F55" s="14">
        <f ca="1">(((COUNTIFS(SWISSW!$I:$I,TOTAL_MATCHUP!$A55,SWISSW!$J:$J,TOTAL_MATCHUP!F$1,SWISSW!$F:$F,"Won")+COUNTIFS(SWISSW!$I:$I,TOTAL_MATCHUP!F$1,SWISSW!$J:$J,TOTAL_MATCHUP!$A55,SWISSW!$F:$F,"Lost")))+((COUNTIFS(SWISSW!$I:$I,TOTAL_MATCHUP!$A55,SWISSW!$J:$J,TOTAL_MATCHUP!F$1,SWISSW!$F:$F,"Lost")+COUNTIFS(SWISSW!$I:$I,TOTAL_MATCHUP!F$1,SWISSW!$J:$J,TOTAL_MATCHUP!$A55,SWISSW!$F:$F,"Won"))))*IF(ROW()=COLUMN(),0,1)</f>
        <v>1</v>
      </c>
      <c r="G55" s="14">
        <f ca="1">(((COUNTIFS(SWISSW!$I:$I,TOTAL_MATCHUP!$A55,SWISSW!$J:$J,TOTAL_MATCHUP!G$1,SWISSW!$F:$F,"Won")+COUNTIFS(SWISSW!$I:$I,TOTAL_MATCHUP!G$1,SWISSW!$J:$J,TOTAL_MATCHUP!$A55,SWISSW!$F:$F,"Lost")))+((COUNTIFS(SWISSW!$I:$I,TOTAL_MATCHUP!$A55,SWISSW!$J:$J,TOTAL_MATCHUP!G$1,SWISSW!$F:$F,"Lost")+COUNTIFS(SWISSW!$I:$I,TOTAL_MATCHUP!G$1,SWISSW!$J:$J,TOTAL_MATCHUP!$A55,SWISSW!$F:$F,"Won"))))*IF(ROW()=COLUMN(),0,1)</f>
        <v>1</v>
      </c>
      <c r="H55" s="14">
        <f ca="1">(((COUNTIFS(SWISSW!$I:$I,TOTAL_MATCHUP!$A55,SWISSW!$J:$J,TOTAL_MATCHUP!H$1,SWISSW!$F:$F,"Won")+COUNTIFS(SWISSW!$I:$I,TOTAL_MATCHUP!H$1,SWISSW!$J:$J,TOTAL_MATCHUP!$A55,SWISSW!$F:$F,"Lost")))+((COUNTIFS(SWISSW!$I:$I,TOTAL_MATCHUP!$A55,SWISSW!$J:$J,TOTAL_MATCHUP!H$1,SWISSW!$F:$F,"Lost")+COUNTIFS(SWISSW!$I:$I,TOTAL_MATCHUP!H$1,SWISSW!$J:$J,TOTAL_MATCHUP!$A55,SWISSW!$F:$F,"Won"))))*IF(ROW()=COLUMN(),0,1)</f>
        <v>0</v>
      </c>
      <c r="I55" s="14">
        <f ca="1">(((COUNTIFS(SWISSW!$I:$I,TOTAL_MATCHUP!$A55,SWISSW!$J:$J,TOTAL_MATCHUP!I$1,SWISSW!$F:$F,"Won")+COUNTIFS(SWISSW!$I:$I,TOTAL_MATCHUP!I$1,SWISSW!$J:$J,TOTAL_MATCHUP!$A55,SWISSW!$F:$F,"Lost")))+((COUNTIFS(SWISSW!$I:$I,TOTAL_MATCHUP!$A55,SWISSW!$J:$J,TOTAL_MATCHUP!I$1,SWISSW!$F:$F,"Lost")+COUNTIFS(SWISSW!$I:$I,TOTAL_MATCHUP!I$1,SWISSW!$J:$J,TOTAL_MATCHUP!$A55,SWISSW!$F:$F,"Won"))))*IF(ROW()=COLUMN(),0,1)</f>
        <v>1</v>
      </c>
      <c r="J55" s="14">
        <f ca="1">(((COUNTIFS(SWISSW!$I:$I,TOTAL_MATCHUP!$A55,SWISSW!$J:$J,TOTAL_MATCHUP!J$1,SWISSW!$F:$F,"Won")+COUNTIFS(SWISSW!$I:$I,TOTAL_MATCHUP!J$1,SWISSW!$J:$J,TOTAL_MATCHUP!$A55,SWISSW!$F:$F,"Lost")))+((COUNTIFS(SWISSW!$I:$I,TOTAL_MATCHUP!$A55,SWISSW!$J:$J,TOTAL_MATCHUP!J$1,SWISSW!$F:$F,"Lost")+COUNTIFS(SWISSW!$I:$I,TOTAL_MATCHUP!J$1,SWISSW!$J:$J,TOTAL_MATCHUP!$A55,SWISSW!$F:$F,"Won"))))*IF(ROW()=COLUMN(),0,1)</f>
        <v>0</v>
      </c>
      <c r="K55" s="14">
        <f ca="1">(((COUNTIFS(SWISSW!$I:$I,TOTAL_MATCHUP!$A55,SWISSW!$J:$J,TOTAL_MATCHUP!K$1,SWISSW!$F:$F,"Won")+COUNTIFS(SWISSW!$I:$I,TOTAL_MATCHUP!K$1,SWISSW!$J:$J,TOTAL_MATCHUP!$A55,SWISSW!$F:$F,"Lost")))+((COUNTIFS(SWISSW!$I:$I,TOTAL_MATCHUP!$A55,SWISSW!$J:$J,TOTAL_MATCHUP!K$1,SWISSW!$F:$F,"Lost")+COUNTIFS(SWISSW!$I:$I,TOTAL_MATCHUP!K$1,SWISSW!$J:$J,TOTAL_MATCHUP!$A55,SWISSW!$F:$F,"Won"))))*IF(ROW()=COLUMN(),0,1)</f>
        <v>0</v>
      </c>
      <c r="L55" s="14">
        <f ca="1">(((COUNTIFS(SWISSW!$I:$I,TOTAL_MATCHUP!$A55,SWISSW!$J:$J,TOTAL_MATCHUP!L$1,SWISSW!$F:$F,"Won")+COUNTIFS(SWISSW!$I:$I,TOTAL_MATCHUP!L$1,SWISSW!$J:$J,TOTAL_MATCHUP!$A55,SWISSW!$F:$F,"Lost")))+((COUNTIFS(SWISSW!$I:$I,TOTAL_MATCHUP!$A55,SWISSW!$J:$J,TOTAL_MATCHUP!L$1,SWISSW!$F:$F,"Lost")+COUNTIFS(SWISSW!$I:$I,TOTAL_MATCHUP!L$1,SWISSW!$J:$J,TOTAL_MATCHUP!$A55,SWISSW!$F:$F,"Won"))))*IF(ROW()=COLUMN(),0,1)</f>
        <v>1</v>
      </c>
      <c r="M55" s="14">
        <f ca="1">(((COUNTIFS(SWISSW!$I:$I,TOTAL_MATCHUP!$A55,SWISSW!$J:$J,TOTAL_MATCHUP!M$1,SWISSW!$F:$F,"Won")+COUNTIFS(SWISSW!$I:$I,TOTAL_MATCHUP!M$1,SWISSW!$J:$J,TOTAL_MATCHUP!$A55,SWISSW!$F:$F,"Lost")))+((COUNTIFS(SWISSW!$I:$I,TOTAL_MATCHUP!$A55,SWISSW!$J:$J,TOTAL_MATCHUP!M$1,SWISSW!$F:$F,"Lost")+COUNTIFS(SWISSW!$I:$I,TOTAL_MATCHUP!M$1,SWISSW!$J:$J,TOTAL_MATCHUP!$A55,SWISSW!$F:$F,"Won"))))*IF(ROW()=COLUMN(),0,1)</f>
        <v>0</v>
      </c>
      <c r="N55" s="14">
        <f ca="1">(((COUNTIFS(SWISSW!$I:$I,TOTAL_MATCHUP!$A55,SWISSW!$J:$J,TOTAL_MATCHUP!N$1,SWISSW!$F:$F,"Won")+COUNTIFS(SWISSW!$I:$I,TOTAL_MATCHUP!N$1,SWISSW!$J:$J,TOTAL_MATCHUP!$A55,SWISSW!$F:$F,"Lost")))+((COUNTIFS(SWISSW!$I:$I,TOTAL_MATCHUP!$A55,SWISSW!$J:$J,TOTAL_MATCHUP!N$1,SWISSW!$F:$F,"Lost")+COUNTIFS(SWISSW!$I:$I,TOTAL_MATCHUP!N$1,SWISSW!$J:$J,TOTAL_MATCHUP!$A55,SWISSW!$F:$F,"Won"))))*IF(ROW()=COLUMN(),0,1)</f>
        <v>0</v>
      </c>
      <c r="O55" s="14">
        <f ca="1">(((COUNTIFS(SWISSW!$I:$I,TOTAL_MATCHUP!$A55,SWISSW!$J:$J,TOTAL_MATCHUP!O$1,SWISSW!$F:$F,"Won")+COUNTIFS(SWISSW!$I:$I,TOTAL_MATCHUP!O$1,SWISSW!$J:$J,TOTAL_MATCHUP!$A55,SWISSW!$F:$F,"Lost")))+((COUNTIFS(SWISSW!$I:$I,TOTAL_MATCHUP!$A55,SWISSW!$J:$J,TOTAL_MATCHUP!O$1,SWISSW!$F:$F,"Lost")+COUNTIFS(SWISSW!$I:$I,TOTAL_MATCHUP!O$1,SWISSW!$J:$J,TOTAL_MATCHUP!$A55,SWISSW!$F:$F,"Won"))))*IF(ROW()=COLUMN(),0,1)</f>
        <v>0</v>
      </c>
      <c r="P55" s="14">
        <f ca="1">(((COUNTIFS(SWISSW!$I:$I,TOTAL_MATCHUP!$A55,SWISSW!$J:$J,TOTAL_MATCHUP!P$1,SWISSW!$F:$F,"Won")+COUNTIFS(SWISSW!$I:$I,TOTAL_MATCHUP!P$1,SWISSW!$J:$J,TOTAL_MATCHUP!$A55,SWISSW!$F:$F,"Lost")))+((COUNTIFS(SWISSW!$I:$I,TOTAL_MATCHUP!$A55,SWISSW!$J:$J,TOTAL_MATCHUP!P$1,SWISSW!$F:$F,"Lost")+COUNTIFS(SWISSW!$I:$I,TOTAL_MATCHUP!P$1,SWISSW!$J:$J,TOTAL_MATCHUP!$A55,SWISSW!$F:$F,"Won"))))*IF(ROW()=COLUMN(),0,1)</f>
        <v>0</v>
      </c>
      <c r="Q55" s="14">
        <f ca="1">(((COUNTIFS(SWISSW!$I:$I,TOTAL_MATCHUP!$A55,SWISSW!$J:$J,TOTAL_MATCHUP!Q$1,SWISSW!$F:$F,"Won")+COUNTIFS(SWISSW!$I:$I,TOTAL_MATCHUP!Q$1,SWISSW!$J:$J,TOTAL_MATCHUP!$A55,SWISSW!$F:$F,"Lost")))+((COUNTIFS(SWISSW!$I:$I,TOTAL_MATCHUP!$A55,SWISSW!$J:$J,TOTAL_MATCHUP!Q$1,SWISSW!$F:$F,"Lost")+COUNTIFS(SWISSW!$I:$I,TOTAL_MATCHUP!Q$1,SWISSW!$J:$J,TOTAL_MATCHUP!$A55,SWISSW!$F:$F,"Won"))))*IF(ROW()=COLUMN(),0,1)</f>
        <v>1</v>
      </c>
      <c r="R55" s="14">
        <f ca="1">(((COUNTIFS(SWISSW!$I:$I,TOTAL_MATCHUP!$A55,SWISSW!$J:$J,TOTAL_MATCHUP!R$1,SWISSW!$F:$F,"Won")+COUNTIFS(SWISSW!$I:$I,TOTAL_MATCHUP!R$1,SWISSW!$J:$J,TOTAL_MATCHUP!$A55,SWISSW!$F:$F,"Lost")))+((COUNTIFS(SWISSW!$I:$I,TOTAL_MATCHUP!$A55,SWISSW!$J:$J,TOTAL_MATCHUP!R$1,SWISSW!$F:$F,"Lost")+COUNTIFS(SWISSW!$I:$I,TOTAL_MATCHUP!R$1,SWISSW!$J:$J,TOTAL_MATCHUP!$A55,SWISSW!$F:$F,"Won"))))*IF(ROW()=COLUMN(),0,1)</f>
        <v>0</v>
      </c>
      <c r="S55" s="14">
        <f ca="1">(((COUNTIFS(SWISSW!$I:$I,TOTAL_MATCHUP!$A55,SWISSW!$J:$J,TOTAL_MATCHUP!S$1,SWISSW!$F:$F,"Won")+COUNTIFS(SWISSW!$I:$I,TOTAL_MATCHUP!S$1,SWISSW!$J:$J,TOTAL_MATCHUP!$A55,SWISSW!$F:$F,"Lost")))+((COUNTIFS(SWISSW!$I:$I,TOTAL_MATCHUP!$A55,SWISSW!$J:$J,TOTAL_MATCHUP!S$1,SWISSW!$F:$F,"Lost")+COUNTIFS(SWISSW!$I:$I,TOTAL_MATCHUP!S$1,SWISSW!$J:$J,TOTAL_MATCHUP!$A55,SWISSW!$F:$F,"Won"))))*IF(ROW()=COLUMN(),0,1)</f>
        <v>0</v>
      </c>
      <c r="T55" s="14">
        <f ca="1">(((COUNTIFS(SWISSW!$I:$I,TOTAL_MATCHUP!$A55,SWISSW!$J:$J,TOTAL_MATCHUP!T$1,SWISSW!$F:$F,"Won")+COUNTIFS(SWISSW!$I:$I,TOTAL_MATCHUP!T$1,SWISSW!$J:$J,TOTAL_MATCHUP!$A55,SWISSW!$F:$F,"Lost")))+((COUNTIFS(SWISSW!$I:$I,TOTAL_MATCHUP!$A55,SWISSW!$J:$J,TOTAL_MATCHUP!T$1,SWISSW!$F:$F,"Lost")+COUNTIFS(SWISSW!$I:$I,TOTAL_MATCHUP!T$1,SWISSW!$J:$J,TOTAL_MATCHUP!$A55,SWISSW!$F:$F,"Won"))))*IF(ROW()=COLUMN(),0,1)</f>
        <v>1</v>
      </c>
      <c r="U55" s="14">
        <f ca="1">(((COUNTIFS(SWISSW!$I:$I,TOTAL_MATCHUP!$A55,SWISSW!$J:$J,TOTAL_MATCHUP!U$1,SWISSW!$F:$F,"Won")+COUNTIFS(SWISSW!$I:$I,TOTAL_MATCHUP!U$1,SWISSW!$J:$J,TOTAL_MATCHUP!$A55,SWISSW!$F:$F,"Lost")))+((COUNTIFS(SWISSW!$I:$I,TOTAL_MATCHUP!$A55,SWISSW!$J:$J,TOTAL_MATCHUP!U$1,SWISSW!$F:$F,"Lost")+COUNTIFS(SWISSW!$I:$I,TOTAL_MATCHUP!U$1,SWISSW!$J:$J,TOTAL_MATCHUP!$A55,SWISSW!$F:$F,"Won"))))*IF(ROW()=COLUMN(),0,1)</f>
        <v>0</v>
      </c>
      <c r="V55" s="14">
        <f ca="1">(((COUNTIFS(SWISSW!$I:$I,TOTAL_MATCHUP!$A55,SWISSW!$J:$J,TOTAL_MATCHUP!V$1,SWISSW!$F:$F,"Won")+COUNTIFS(SWISSW!$I:$I,TOTAL_MATCHUP!V$1,SWISSW!$J:$J,TOTAL_MATCHUP!$A55,SWISSW!$F:$F,"Lost")))+((COUNTIFS(SWISSW!$I:$I,TOTAL_MATCHUP!$A55,SWISSW!$J:$J,TOTAL_MATCHUP!V$1,SWISSW!$F:$F,"Lost")+COUNTIFS(SWISSW!$I:$I,TOTAL_MATCHUP!V$1,SWISSW!$J:$J,TOTAL_MATCHUP!$A55,SWISSW!$F:$F,"Won"))))*IF(ROW()=COLUMN(),0,1)</f>
        <v>0</v>
      </c>
      <c r="W55" s="14">
        <f ca="1">(((COUNTIFS(SWISSW!$I:$I,TOTAL_MATCHUP!$A55,SWISSW!$J:$J,TOTAL_MATCHUP!W$1,SWISSW!$F:$F,"Won")+COUNTIFS(SWISSW!$I:$I,TOTAL_MATCHUP!W$1,SWISSW!$J:$J,TOTAL_MATCHUP!$A55,SWISSW!$F:$F,"Lost")))+((COUNTIFS(SWISSW!$I:$I,TOTAL_MATCHUP!$A55,SWISSW!$J:$J,TOTAL_MATCHUP!W$1,SWISSW!$F:$F,"Lost")+COUNTIFS(SWISSW!$I:$I,TOTAL_MATCHUP!W$1,SWISSW!$J:$J,TOTAL_MATCHUP!$A55,SWISSW!$F:$F,"Won"))))*IF(ROW()=COLUMN(),0,1)</f>
        <v>0</v>
      </c>
      <c r="X55" s="14">
        <f ca="1">(((COUNTIFS(SWISSW!$I:$I,TOTAL_MATCHUP!$A55,SWISSW!$J:$J,TOTAL_MATCHUP!X$1,SWISSW!$F:$F,"Won")+COUNTIFS(SWISSW!$I:$I,TOTAL_MATCHUP!X$1,SWISSW!$J:$J,TOTAL_MATCHUP!$A55,SWISSW!$F:$F,"Lost")))+((COUNTIFS(SWISSW!$I:$I,TOTAL_MATCHUP!$A55,SWISSW!$J:$J,TOTAL_MATCHUP!X$1,SWISSW!$F:$F,"Lost")+COUNTIFS(SWISSW!$I:$I,TOTAL_MATCHUP!X$1,SWISSW!$J:$J,TOTAL_MATCHUP!$A55,SWISSW!$F:$F,"Won"))))*IF(ROW()=COLUMN(),0,1)</f>
        <v>0</v>
      </c>
      <c r="Y55" s="14">
        <f ca="1">(((COUNTIFS(SWISSW!$I:$I,TOTAL_MATCHUP!$A55,SWISSW!$J:$J,TOTAL_MATCHUP!Y$1,SWISSW!$F:$F,"Won")+COUNTIFS(SWISSW!$I:$I,TOTAL_MATCHUP!Y$1,SWISSW!$J:$J,TOTAL_MATCHUP!$A55,SWISSW!$F:$F,"Lost")))+((COUNTIFS(SWISSW!$I:$I,TOTAL_MATCHUP!$A55,SWISSW!$J:$J,TOTAL_MATCHUP!Y$1,SWISSW!$F:$F,"Lost")+COUNTIFS(SWISSW!$I:$I,TOTAL_MATCHUP!Y$1,SWISSW!$J:$J,TOTAL_MATCHUP!$A55,SWISSW!$F:$F,"Won"))))*IF(ROW()=COLUMN(),0,1)</f>
        <v>0</v>
      </c>
      <c r="Z55" s="14">
        <f ca="1">(((COUNTIFS(SWISSW!$I:$I,TOTAL_MATCHUP!$A55,SWISSW!$J:$J,TOTAL_MATCHUP!Z$1,SWISSW!$F:$F,"Won")+COUNTIFS(SWISSW!$I:$I,TOTAL_MATCHUP!Z$1,SWISSW!$J:$J,TOTAL_MATCHUP!$A55,SWISSW!$F:$F,"Lost")))+((COUNTIFS(SWISSW!$I:$I,TOTAL_MATCHUP!$A55,SWISSW!$J:$J,TOTAL_MATCHUP!Z$1,SWISSW!$F:$F,"Lost")+COUNTIFS(SWISSW!$I:$I,TOTAL_MATCHUP!Z$1,SWISSW!$J:$J,TOTAL_MATCHUP!$A55,SWISSW!$F:$F,"Won"))))*IF(ROW()=COLUMN(),0,1)</f>
        <v>0</v>
      </c>
      <c r="AA55" s="14">
        <f ca="1">(((COUNTIFS(SWISSW!$I:$I,TOTAL_MATCHUP!$A55,SWISSW!$J:$J,TOTAL_MATCHUP!AA$1,SWISSW!$F:$F,"Won")+COUNTIFS(SWISSW!$I:$I,TOTAL_MATCHUP!AA$1,SWISSW!$J:$J,TOTAL_MATCHUP!$A55,SWISSW!$F:$F,"Lost")))+((COUNTIFS(SWISSW!$I:$I,TOTAL_MATCHUP!$A55,SWISSW!$J:$J,TOTAL_MATCHUP!AA$1,SWISSW!$F:$F,"Lost")+COUNTIFS(SWISSW!$I:$I,TOTAL_MATCHUP!AA$1,SWISSW!$J:$J,TOTAL_MATCHUP!$A55,SWISSW!$F:$F,"Won"))))*IF(ROW()=COLUMN(),0,1)</f>
        <v>0</v>
      </c>
      <c r="AB55" s="14">
        <f ca="1">(((COUNTIFS(SWISSW!$I:$I,TOTAL_MATCHUP!$A55,SWISSW!$J:$J,TOTAL_MATCHUP!AB$1,SWISSW!$F:$F,"Won")+COUNTIFS(SWISSW!$I:$I,TOTAL_MATCHUP!AB$1,SWISSW!$J:$J,TOTAL_MATCHUP!$A55,SWISSW!$F:$F,"Lost")))+((COUNTIFS(SWISSW!$I:$I,TOTAL_MATCHUP!$A55,SWISSW!$J:$J,TOTAL_MATCHUP!AB$1,SWISSW!$F:$F,"Lost")+COUNTIFS(SWISSW!$I:$I,TOTAL_MATCHUP!AB$1,SWISSW!$J:$J,TOTAL_MATCHUP!$A55,SWISSW!$F:$F,"Won"))))*IF(ROW()=COLUMN(),0,1)</f>
        <v>0</v>
      </c>
      <c r="AC55" s="14">
        <f ca="1">(((COUNTIFS(SWISSW!$I:$I,TOTAL_MATCHUP!$A55,SWISSW!$J:$J,TOTAL_MATCHUP!AC$1,SWISSW!$F:$F,"Won")+COUNTIFS(SWISSW!$I:$I,TOTAL_MATCHUP!AC$1,SWISSW!$J:$J,TOTAL_MATCHUP!$A55,SWISSW!$F:$F,"Lost")))+((COUNTIFS(SWISSW!$I:$I,TOTAL_MATCHUP!$A55,SWISSW!$J:$J,TOTAL_MATCHUP!AC$1,SWISSW!$F:$F,"Lost")+COUNTIFS(SWISSW!$I:$I,TOTAL_MATCHUP!AC$1,SWISSW!$J:$J,TOTAL_MATCHUP!$A55,SWISSW!$F:$F,"Won"))))*IF(ROW()=COLUMN(),0,1)</f>
        <v>0</v>
      </c>
      <c r="AD55" s="14">
        <f ca="1">(((COUNTIFS(SWISSW!$I:$I,TOTAL_MATCHUP!$A55,SWISSW!$J:$J,TOTAL_MATCHUP!AD$1,SWISSW!$F:$F,"Won")+COUNTIFS(SWISSW!$I:$I,TOTAL_MATCHUP!AD$1,SWISSW!$J:$J,TOTAL_MATCHUP!$A55,SWISSW!$F:$F,"Lost")))+((COUNTIFS(SWISSW!$I:$I,TOTAL_MATCHUP!$A55,SWISSW!$J:$J,TOTAL_MATCHUP!AD$1,SWISSW!$F:$F,"Lost")+COUNTIFS(SWISSW!$I:$I,TOTAL_MATCHUP!AD$1,SWISSW!$J:$J,TOTAL_MATCHUP!$A55,SWISSW!$F:$F,"Won"))))*IF(ROW()=COLUMN(),0,1)</f>
        <v>0</v>
      </c>
      <c r="AE55" s="14">
        <f ca="1">(((COUNTIFS(SWISSW!$I:$I,TOTAL_MATCHUP!$A55,SWISSW!$J:$J,TOTAL_MATCHUP!AE$1,SWISSW!$F:$F,"Won")+COUNTIFS(SWISSW!$I:$I,TOTAL_MATCHUP!AE$1,SWISSW!$J:$J,TOTAL_MATCHUP!$A55,SWISSW!$F:$F,"Lost")))+((COUNTIFS(SWISSW!$I:$I,TOTAL_MATCHUP!$A55,SWISSW!$J:$J,TOTAL_MATCHUP!AE$1,SWISSW!$F:$F,"Lost")+COUNTIFS(SWISSW!$I:$I,TOTAL_MATCHUP!AE$1,SWISSW!$J:$J,TOTAL_MATCHUP!$A55,SWISSW!$F:$F,"Won"))))*IF(ROW()=COLUMN(),0,1)</f>
        <v>0</v>
      </c>
      <c r="AF55" s="14">
        <f ca="1">(((COUNTIFS(SWISSW!$I:$I,TOTAL_MATCHUP!$A55,SWISSW!$J:$J,TOTAL_MATCHUP!AF$1,SWISSW!$F:$F,"Won")+COUNTIFS(SWISSW!$I:$I,TOTAL_MATCHUP!AF$1,SWISSW!$J:$J,TOTAL_MATCHUP!$A55,SWISSW!$F:$F,"Lost")))+((COUNTIFS(SWISSW!$I:$I,TOTAL_MATCHUP!$A55,SWISSW!$J:$J,TOTAL_MATCHUP!AF$1,SWISSW!$F:$F,"Lost")+COUNTIFS(SWISSW!$I:$I,TOTAL_MATCHUP!AF$1,SWISSW!$J:$J,TOTAL_MATCHUP!$A55,SWISSW!$F:$F,"Won"))))*IF(ROW()=COLUMN(),0,1)</f>
        <v>0</v>
      </c>
      <c r="AG55" s="14">
        <f ca="1">(((COUNTIFS(SWISSW!$I:$I,TOTAL_MATCHUP!$A55,SWISSW!$J:$J,TOTAL_MATCHUP!AG$1,SWISSW!$F:$F,"Won")+COUNTIFS(SWISSW!$I:$I,TOTAL_MATCHUP!AG$1,SWISSW!$J:$J,TOTAL_MATCHUP!$A55,SWISSW!$F:$F,"Lost")))+((COUNTIFS(SWISSW!$I:$I,TOTAL_MATCHUP!$A55,SWISSW!$J:$J,TOTAL_MATCHUP!AG$1,SWISSW!$F:$F,"Lost")+COUNTIFS(SWISSW!$I:$I,TOTAL_MATCHUP!AG$1,SWISSW!$J:$J,TOTAL_MATCHUP!$A55,SWISSW!$F:$F,"Won"))))*IF(ROW()=COLUMN(),0,1)</f>
        <v>0</v>
      </c>
      <c r="AH55" s="14">
        <f ca="1">(((COUNTIFS(SWISSW!$I:$I,TOTAL_MATCHUP!$A55,SWISSW!$J:$J,TOTAL_MATCHUP!AH$1,SWISSW!$F:$F,"Won")+COUNTIFS(SWISSW!$I:$I,TOTAL_MATCHUP!AH$1,SWISSW!$J:$J,TOTAL_MATCHUP!$A55,SWISSW!$F:$F,"Lost")))+((COUNTIFS(SWISSW!$I:$I,TOTAL_MATCHUP!$A55,SWISSW!$J:$J,TOTAL_MATCHUP!AH$1,SWISSW!$F:$F,"Lost")+COUNTIFS(SWISSW!$I:$I,TOTAL_MATCHUP!AH$1,SWISSW!$J:$J,TOTAL_MATCHUP!$A55,SWISSW!$F:$F,"Won"))))*IF(ROW()=COLUMN(),0,1)</f>
        <v>0</v>
      </c>
      <c r="AI55" s="14">
        <f ca="1">(((COUNTIFS(SWISSW!$I:$I,TOTAL_MATCHUP!$A55,SWISSW!$J:$J,TOTAL_MATCHUP!AI$1,SWISSW!$F:$F,"Won")+COUNTIFS(SWISSW!$I:$I,TOTAL_MATCHUP!AI$1,SWISSW!$J:$J,TOTAL_MATCHUP!$A55,SWISSW!$F:$F,"Lost")))+((COUNTIFS(SWISSW!$I:$I,TOTAL_MATCHUP!$A55,SWISSW!$J:$J,TOTAL_MATCHUP!AI$1,SWISSW!$F:$F,"Lost")+COUNTIFS(SWISSW!$I:$I,TOTAL_MATCHUP!AI$1,SWISSW!$J:$J,TOTAL_MATCHUP!$A55,SWISSW!$F:$F,"Won"))))*IF(ROW()=COLUMN(),0,1)</f>
        <v>0</v>
      </c>
      <c r="AJ55" s="14">
        <f ca="1">(((COUNTIFS(SWISSW!$I:$I,TOTAL_MATCHUP!$A55,SWISSW!$J:$J,TOTAL_MATCHUP!AJ$1,SWISSW!$F:$F,"Won")+COUNTIFS(SWISSW!$I:$I,TOTAL_MATCHUP!AJ$1,SWISSW!$J:$J,TOTAL_MATCHUP!$A55,SWISSW!$F:$F,"Lost")))+((COUNTIFS(SWISSW!$I:$I,TOTAL_MATCHUP!$A55,SWISSW!$J:$J,TOTAL_MATCHUP!AJ$1,SWISSW!$F:$F,"Lost")+COUNTIFS(SWISSW!$I:$I,TOTAL_MATCHUP!AJ$1,SWISSW!$J:$J,TOTAL_MATCHUP!$A55,SWISSW!$F:$F,"Won"))))*IF(ROW()=COLUMN(),0,1)</f>
        <v>0</v>
      </c>
      <c r="AK55" s="14">
        <f ca="1">(((COUNTIFS(SWISSW!$I:$I,TOTAL_MATCHUP!$A55,SWISSW!$J:$J,TOTAL_MATCHUP!AK$1,SWISSW!$F:$F,"Won")+COUNTIFS(SWISSW!$I:$I,TOTAL_MATCHUP!AK$1,SWISSW!$J:$J,TOTAL_MATCHUP!$A55,SWISSW!$F:$F,"Lost")))+((COUNTIFS(SWISSW!$I:$I,TOTAL_MATCHUP!$A55,SWISSW!$J:$J,TOTAL_MATCHUP!AK$1,SWISSW!$F:$F,"Lost")+COUNTIFS(SWISSW!$I:$I,TOTAL_MATCHUP!AK$1,SWISSW!$J:$J,TOTAL_MATCHUP!$A55,SWISSW!$F:$F,"Won"))))*IF(ROW()=COLUMN(),0,1)</f>
        <v>0</v>
      </c>
      <c r="AL55" s="14">
        <f ca="1">(((COUNTIFS(SWISSW!$I:$I,TOTAL_MATCHUP!$A55,SWISSW!$J:$J,TOTAL_MATCHUP!AL$1,SWISSW!$F:$F,"Won")+COUNTIFS(SWISSW!$I:$I,TOTAL_MATCHUP!AL$1,SWISSW!$J:$J,TOTAL_MATCHUP!$A55,SWISSW!$F:$F,"Lost")))+((COUNTIFS(SWISSW!$I:$I,TOTAL_MATCHUP!$A55,SWISSW!$J:$J,TOTAL_MATCHUP!AL$1,SWISSW!$F:$F,"Lost")+COUNTIFS(SWISSW!$I:$I,TOTAL_MATCHUP!AL$1,SWISSW!$J:$J,TOTAL_MATCHUP!$A55,SWISSW!$F:$F,"Won"))))*IF(ROW()=COLUMN(),0,1)</f>
        <v>0</v>
      </c>
      <c r="AM55" s="14">
        <f ca="1">(((COUNTIFS(SWISSW!$I:$I,TOTAL_MATCHUP!$A55,SWISSW!$J:$J,TOTAL_MATCHUP!AM$1,SWISSW!$F:$F,"Won")+COUNTIFS(SWISSW!$I:$I,TOTAL_MATCHUP!AM$1,SWISSW!$J:$J,TOTAL_MATCHUP!$A55,SWISSW!$F:$F,"Lost")))+((COUNTIFS(SWISSW!$I:$I,TOTAL_MATCHUP!$A55,SWISSW!$J:$J,TOTAL_MATCHUP!AM$1,SWISSW!$F:$F,"Lost")+COUNTIFS(SWISSW!$I:$I,TOTAL_MATCHUP!AM$1,SWISSW!$J:$J,TOTAL_MATCHUP!$A55,SWISSW!$F:$F,"Won"))))*IF(ROW()=COLUMN(),0,1)</f>
        <v>0</v>
      </c>
      <c r="AN55" s="14">
        <f ca="1">(((COUNTIFS(SWISSW!$I:$I,TOTAL_MATCHUP!$A55,SWISSW!$J:$J,TOTAL_MATCHUP!AN$1,SWISSW!$F:$F,"Won")+COUNTIFS(SWISSW!$I:$I,TOTAL_MATCHUP!AN$1,SWISSW!$J:$J,TOTAL_MATCHUP!$A55,SWISSW!$F:$F,"Lost")))+((COUNTIFS(SWISSW!$I:$I,TOTAL_MATCHUP!$A55,SWISSW!$J:$J,TOTAL_MATCHUP!AN$1,SWISSW!$F:$F,"Lost")+COUNTIFS(SWISSW!$I:$I,TOTAL_MATCHUP!AN$1,SWISSW!$J:$J,TOTAL_MATCHUP!$A55,SWISSW!$F:$F,"Won"))))*IF(ROW()=COLUMN(),0,1)</f>
        <v>0</v>
      </c>
      <c r="AO55" s="14">
        <f ca="1">(((COUNTIFS(SWISSW!$I:$I,TOTAL_MATCHUP!$A55,SWISSW!$J:$J,TOTAL_MATCHUP!AO$1,SWISSW!$F:$F,"Won")+COUNTIFS(SWISSW!$I:$I,TOTAL_MATCHUP!AO$1,SWISSW!$J:$J,TOTAL_MATCHUP!$A55,SWISSW!$F:$F,"Lost")))+((COUNTIFS(SWISSW!$I:$I,TOTAL_MATCHUP!$A55,SWISSW!$J:$J,TOTAL_MATCHUP!AO$1,SWISSW!$F:$F,"Lost")+COUNTIFS(SWISSW!$I:$I,TOTAL_MATCHUP!AO$1,SWISSW!$J:$J,TOTAL_MATCHUP!$A55,SWISSW!$F:$F,"Won"))))*IF(ROW()=COLUMN(),0,1)</f>
        <v>0</v>
      </c>
      <c r="AP55" s="14">
        <f ca="1">(((COUNTIFS(SWISSW!$I:$I,TOTAL_MATCHUP!$A55,SWISSW!$J:$J,TOTAL_MATCHUP!AP$1,SWISSW!$F:$F,"Won")+COUNTIFS(SWISSW!$I:$I,TOTAL_MATCHUP!AP$1,SWISSW!$J:$J,TOTAL_MATCHUP!$A55,SWISSW!$F:$F,"Lost")))+((COUNTIFS(SWISSW!$I:$I,TOTAL_MATCHUP!$A55,SWISSW!$J:$J,TOTAL_MATCHUP!AP$1,SWISSW!$F:$F,"Lost")+COUNTIFS(SWISSW!$I:$I,TOTAL_MATCHUP!AP$1,SWISSW!$J:$J,TOTAL_MATCHUP!$A55,SWISSW!$F:$F,"Won"))))*IF(ROW()=COLUMN(),0,1)</f>
        <v>0</v>
      </c>
      <c r="AQ55" s="14">
        <f ca="1">(((COUNTIFS(SWISSW!$I:$I,TOTAL_MATCHUP!$A55,SWISSW!$J:$J,TOTAL_MATCHUP!AQ$1,SWISSW!$F:$F,"Won")+COUNTIFS(SWISSW!$I:$I,TOTAL_MATCHUP!AQ$1,SWISSW!$J:$J,TOTAL_MATCHUP!$A55,SWISSW!$F:$F,"Lost")))+((COUNTIFS(SWISSW!$I:$I,TOTAL_MATCHUP!$A55,SWISSW!$J:$J,TOTAL_MATCHUP!AQ$1,SWISSW!$F:$F,"Lost")+COUNTIFS(SWISSW!$I:$I,TOTAL_MATCHUP!AQ$1,SWISSW!$J:$J,TOTAL_MATCHUP!$A55,SWISSW!$F:$F,"Won"))))*IF(ROW()=COLUMN(),0,1)</f>
        <v>0</v>
      </c>
      <c r="AR55" s="14">
        <f ca="1">(((COUNTIFS(SWISSW!$I:$I,TOTAL_MATCHUP!$A55,SWISSW!$J:$J,TOTAL_MATCHUP!AR$1,SWISSW!$F:$F,"Won")+COUNTIFS(SWISSW!$I:$I,TOTAL_MATCHUP!AR$1,SWISSW!$J:$J,TOTAL_MATCHUP!$A55,SWISSW!$F:$F,"Lost")))+((COUNTIFS(SWISSW!$I:$I,TOTAL_MATCHUP!$A55,SWISSW!$J:$J,TOTAL_MATCHUP!AR$1,SWISSW!$F:$F,"Lost")+COUNTIFS(SWISSW!$I:$I,TOTAL_MATCHUP!AR$1,SWISSW!$J:$J,TOTAL_MATCHUP!$A55,SWISSW!$F:$F,"Won"))))*IF(ROW()=COLUMN(),0,1)</f>
        <v>0</v>
      </c>
      <c r="AS55" s="14">
        <f ca="1">(((COUNTIFS(SWISSW!$I:$I,TOTAL_MATCHUP!$A55,SWISSW!$J:$J,TOTAL_MATCHUP!AS$1,SWISSW!$F:$F,"Won")+COUNTIFS(SWISSW!$I:$I,TOTAL_MATCHUP!AS$1,SWISSW!$J:$J,TOTAL_MATCHUP!$A55,SWISSW!$F:$F,"Lost")))+((COUNTIFS(SWISSW!$I:$I,TOTAL_MATCHUP!$A55,SWISSW!$J:$J,TOTAL_MATCHUP!AS$1,SWISSW!$F:$F,"Lost")+COUNTIFS(SWISSW!$I:$I,TOTAL_MATCHUP!AS$1,SWISSW!$J:$J,TOTAL_MATCHUP!$A55,SWISSW!$F:$F,"Won"))))*IF(ROW()=COLUMN(),0,1)</f>
        <v>0</v>
      </c>
      <c r="AT55" s="14">
        <f ca="1">(((COUNTIFS(SWISSW!$I:$I,TOTAL_MATCHUP!$A55,SWISSW!$J:$J,TOTAL_MATCHUP!AT$1,SWISSW!$F:$F,"Won")+COUNTIFS(SWISSW!$I:$I,TOTAL_MATCHUP!AT$1,SWISSW!$J:$J,TOTAL_MATCHUP!$A55,SWISSW!$F:$F,"Lost")))+((COUNTIFS(SWISSW!$I:$I,TOTAL_MATCHUP!$A55,SWISSW!$J:$J,TOTAL_MATCHUP!AT$1,SWISSW!$F:$F,"Lost")+COUNTIFS(SWISSW!$I:$I,TOTAL_MATCHUP!AT$1,SWISSW!$J:$J,TOTAL_MATCHUP!$A55,SWISSW!$F:$F,"Won"))))*IF(ROW()=COLUMN(),0,1)</f>
        <v>0</v>
      </c>
      <c r="AU55" s="14">
        <f ca="1">(((COUNTIFS(SWISSW!$I:$I,TOTAL_MATCHUP!$A55,SWISSW!$J:$J,TOTAL_MATCHUP!AU$1,SWISSW!$F:$F,"Won")+COUNTIFS(SWISSW!$I:$I,TOTAL_MATCHUP!AU$1,SWISSW!$J:$J,TOTAL_MATCHUP!$A55,SWISSW!$F:$F,"Lost")))+((COUNTIFS(SWISSW!$I:$I,TOTAL_MATCHUP!$A55,SWISSW!$J:$J,TOTAL_MATCHUP!AU$1,SWISSW!$F:$F,"Lost")+COUNTIFS(SWISSW!$I:$I,TOTAL_MATCHUP!AU$1,SWISSW!$J:$J,TOTAL_MATCHUP!$A55,SWISSW!$F:$F,"Won"))))*IF(ROW()=COLUMN(),0,1)</f>
        <v>0</v>
      </c>
      <c r="AV55" s="14">
        <f ca="1">(((COUNTIFS(SWISSW!$I:$I,TOTAL_MATCHUP!$A55,SWISSW!$J:$J,TOTAL_MATCHUP!AV$1,SWISSW!$F:$F,"Won")+COUNTIFS(SWISSW!$I:$I,TOTAL_MATCHUP!AV$1,SWISSW!$J:$J,TOTAL_MATCHUP!$A55,SWISSW!$F:$F,"Lost")))+((COUNTIFS(SWISSW!$I:$I,TOTAL_MATCHUP!$A55,SWISSW!$J:$J,TOTAL_MATCHUP!AV$1,SWISSW!$F:$F,"Lost")+COUNTIFS(SWISSW!$I:$I,TOTAL_MATCHUP!AV$1,SWISSW!$J:$J,TOTAL_MATCHUP!$A55,SWISSW!$F:$F,"Won"))))*IF(ROW()=COLUMN(),0,1)</f>
        <v>0</v>
      </c>
      <c r="AW55" s="14">
        <f ca="1">(((COUNTIFS(SWISSW!$I:$I,TOTAL_MATCHUP!$A55,SWISSW!$J:$J,TOTAL_MATCHUP!AW$1,SWISSW!$F:$F,"Won")+COUNTIFS(SWISSW!$I:$I,TOTAL_MATCHUP!AW$1,SWISSW!$J:$J,TOTAL_MATCHUP!$A55,SWISSW!$F:$F,"Lost")))+((COUNTIFS(SWISSW!$I:$I,TOTAL_MATCHUP!$A55,SWISSW!$J:$J,TOTAL_MATCHUP!AW$1,SWISSW!$F:$F,"Lost")+COUNTIFS(SWISSW!$I:$I,TOTAL_MATCHUP!AW$1,SWISSW!$J:$J,TOTAL_MATCHUP!$A55,SWISSW!$F:$F,"Won"))))*IF(ROW()=COLUMN(),0,1)</f>
        <v>0</v>
      </c>
      <c r="AX55" s="14">
        <f ca="1">(((COUNTIFS(SWISSW!$I:$I,TOTAL_MATCHUP!$A55,SWISSW!$J:$J,TOTAL_MATCHUP!AX$1,SWISSW!$F:$F,"Won")+COUNTIFS(SWISSW!$I:$I,TOTAL_MATCHUP!AX$1,SWISSW!$J:$J,TOTAL_MATCHUP!$A55,SWISSW!$F:$F,"Lost")))+((COUNTIFS(SWISSW!$I:$I,TOTAL_MATCHUP!$A55,SWISSW!$J:$J,TOTAL_MATCHUP!AX$1,SWISSW!$F:$F,"Lost")+COUNTIFS(SWISSW!$I:$I,TOTAL_MATCHUP!AX$1,SWISSW!$J:$J,TOTAL_MATCHUP!$A55,SWISSW!$F:$F,"Won"))))*IF(ROW()=COLUMN(),0,1)</f>
        <v>0</v>
      </c>
      <c r="AY55" s="14">
        <f ca="1">(((COUNTIFS(SWISSW!$I:$I,TOTAL_MATCHUP!$A55,SWISSW!$J:$J,TOTAL_MATCHUP!AY$1,SWISSW!$F:$F,"Won")+COUNTIFS(SWISSW!$I:$I,TOTAL_MATCHUP!AY$1,SWISSW!$J:$J,TOTAL_MATCHUP!$A55,SWISSW!$F:$F,"Lost")))+((COUNTIFS(SWISSW!$I:$I,TOTAL_MATCHUP!$A55,SWISSW!$J:$J,TOTAL_MATCHUP!AY$1,SWISSW!$F:$F,"Lost")+COUNTIFS(SWISSW!$I:$I,TOTAL_MATCHUP!AY$1,SWISSW!$J:$J,TOTAL_MATCHUP!$A55,SWISSW!$F:$F,"Won"))))*IF(ROW()=COLUMN(),0,1)</f>
        <v>0</v>
      </c>
      <c r="AZ55" s="14">
        <f ca="1">(((COUNTIFS(SWISSW!$I:$I,TOTAL_MATCHUP!$A55,SWISSW!$J:$J,TOTAL_MATCHUP!AZ$1,SWISSW!$F:$F,"Won")+COUNTIFS(SWISSW!$I:$I,TOTAL_MATCHUP!AZ$1,SWISSW!$J:$J,TOTAL_MATCHUP!$A55,SWISSW!$F:$F,"Lost")))+((COUNTIFS(SWISSW!$I:$I,TOTAL_MATCHUP!$A55,SWISSW!$J:$J,TOTAL_MATCHUP!AZ$1,SWISSW!$F:$F,"Lost")+COUNTIFS(SWISSW!$I:$I,TOTAL_MATCHUP!AZ$1,SWISSW!$J:$J,TOTAL_MATCHUP!$A55,SWISSW!$F:$F,"Won"))))*IF(ROW()=COLUMN(),0,1)</f>
        <v>0</v>
      </c>
      <c r="BA55" s="14">
        <f ca="1">(((COUNTIFS(SWISSW!$I:$I,TOTAL_MATCHUP!$A55,SWISSW!$J:$J,TOTAL_MATCHUP!BA$1,SWISSW!$F:$F,"Won")+COUNTIFS(SWISSW!$I:$I,TOTAL_MATCHUP!BA$1,SWISSW!$J:$J,TOTAL_MATCHUP!$A55,SWISSW!$F:$F,"Lost")))+((COUNTIFS(SWISSW!$I:$I,TOTAL_MATCHUP!$A55,SWISSW!$J:$J,TOTAL_MATCHUP!BA$1,SWISSW!$F:$F,"Lost")+COUNTIFS(SWISSW!$I:$I,TOTAL_MATCHUP!BA$1,SWISSW!$J:$J,TOTAL_MATCHUP!$A55,SWISSW!$F:$F,"Won"))))*IF(ROW()=COLUMN(),0,1)</f>
        <v>0</v>
      </c>
      <c r="BB55" s="14">
        <f ca="1">(((COUNTIFS(SWISSW!$I:$I,TOTAL_MATCHUP!$A55,SWISSW!$J:$J,TOTAL_MATCHUP!BB$1,SWISSW!$F:$F,"Won")+COUNTIFS(SWISSW!$I:$I,TOTAL_MATCHUP!BB$1,SWISSW!$J:$J,TOTAL_MATCHUP!$A55,SWISSW!$F:$F,"Lost")))+((COUNTIFS(SWISSW!$I:$I,TOTAL_MATCHUP!$A55,SWISSW!$J:$J,TOTAL_MATCHUP!BB$1,SWISSW!$F:$F,"Lost")+COUNTIFS(SWISSW!$I:$I,TOTAL_MATCHUP!BB$1,SWISSW!$J:$J,TOTAL_MATCHUP!$A55,SWISSW!$F:$F,"Won"))))*IF(ROW()=COLUMN(),0,1)</f>
        <v>0</v>
      </c>
      <c r="BC55" s="14">
        <f ca="1">(((COUNTIFS(SWISSW!$I:$I,TOTAL_MATCHUP!$A55,SWISSW!$J:$J,TOTAL_MATCHUP!BC$1,SWISSW!$F:$F,"Won")+COUNTIFS(SWISSW!$I:$I,TOTAL_MATCHUP!BC$1,SWISSW!$J:$J,TOTAL_MATCHUP!$A55,SWISSW!$F:$F,"Lost")))+((COUNTIFS(SWISSW!$I:$I,TOTAL_MATCHUP!$A55,SWISSW!$J:$J,TOTAL_MATCHUP!BC$1,SWISSW!$F:$F,"Lost")+COUNTIFS(SWISSW!$I:$I,TOTAL_MATCHUP!BC$1,SWISSW!$J:$J,TOTAL_MATCHUP!$A55,SWISSW!$F:$F,"Won"))))*IF(ROW()=COLUMN(),0,1)</f>
        <v>0</v>
      </c>
      <c r="BD55" s="14">
        <f ca="1">(((COUNTIFS(SWISSW!$I:$I,TOTAL_MATCHUP!$A55,SWISSW!$J:$J,TOTAL_MATCHUP!BD$1,SWISSW!$F:$F,"Won")+COUNTIFS(SWISSW!$I:$I,TOTAL_MATCHUP!BD$1,SWISSW!$J:$J,TOTAL_MATCHUP!$A55,SWISSW!$F:$F,"Lost")))+((COUNTIFS(SWISSW!$I:$I,TOTAL_MATCHUP!$A55,SWISSW!$J:$J,TOTAL_MATCHUP!BD$1,SWISSW!$F:$F,"Lost")+COUNTIFS(SWISSW!$I:$I,TOTAL_MATCHUP!BD$1,SWISSW!$J:$J,TOTAL_MATCHUP!$A55,SWISSW!$F:$F,"Won"))))*IF(ROW()=COLUMN(),0,1)</f>
        <v>0</v>
      </c>
      <c r="BE55" s="14">
        <f ca="1">(((COUNTIFS(SWISSW!$I:$I,TOTAL_MATCHUP!$A55,SWISSW!$J:$J,TOTAL_MATCHUP!BE$1,SWISSW!$F:$F,"Won")+COUNTIFS(SWISSW!$I:$I,TOTAL_MATCHUP!BE$1,SWISSW!$J:$J,TOTAL_MATCHUP!$A55,SWISSW!$F:$F,"Lost")))+((COUNTIFS(SWISSW!$I:$I,TOTAL_MATCHUP!$A55,SWISSW!$J:$J,TOTAL_MATCHUP!BE$1,SWISSW!$F:$F,"Lost")+COUNTIFS(SWISSW!$I:$I,TOTAL_MATCHUP!BE$1,SWISSW!$J:$J,TOTAL_MATCHUP!$A55,SWISSW!$F:$F,"Won"))))*IF(ROW()=COLUMN(),0,1)</f>
        <v>1</v>
      </c>
      <c r="BF55" s="14">
        <f ca="1">(((COUNTIFS(SWISSW!$I:$I,TOTAL_MATCHUP!$A55,SWISSW!$J:$J,TOTAL_MATCHUP!BF$1,SWISSW!$F:$F,"Won")+COUNTIFS(SWISSW!$I:$I,TOTAL_MATCHUP!BF$1,SWISSW!$J:$J,TOTAL_MATCHUP!$A55,SWISSW!$F:$F,"Lost")))+((COUNTIFS(SWISSW!$I:$I,TOTAL_MATCHUP!$A55,SWISSW!$J:$J,TOTAL_MATCHUP!BF$1,SWISSW!$F:$F,"Lost")+COUNTIFS(SWISSW!$I:$I,TOTAL_MATCHUP!BF$1,SWISSW!$J:$J,TOTAL_MATCHUP!$A55,SWISSW!$F:$F,"Won"))))*IF(ROW()=COLUMN(),0,1)</f>
        <v>0</v>
      </c>
    </row>
    <row r="56" spans="1:58" ht="55" customHeight="1" x14ac:dyDescent="0.3">
      <c r="A56" s="3" t="str">
        <f ca="1">MATCHUP!A56</f>
        <v>Izzet Faeries</v>
      </c>
      <c r="B56" s="14">
        <f ca="1">(((COUNTIFS(SWISSW!$I:$I,TOTAL_MATCHUP!$A56,SWISSW!$J:$J,TOTAL_MATCHUP!B$1,SWISSW!$F:$F,"Won")+COUNTIFS(SWISSW!$I:$I,TOTAL_MATCHUP!B$1,SWISSW!$J:$J,TOTAL_MATCHUP!$A56,SWISSW!$F:$F,"Lost")))+((COUNTIFS(SWISSW!$I:$I,TOTAL_MATCHUP!$A56,SWISSW!$J:$J,TOTAL_MATCHUP!B$1,SWISSW!$F:$F,"Lost")+COUNTIFS(SWISSW!$I:$I,TOTAL_MATCHUP!B$1,SWISSW!$J:$J,TOTAL_MATCHUP!$A56,SWISSW!$F:$F,"Won"))))*IF(ROW()=COLUMN(),0,1)</f>
        <v>1</v>
      </c>
      <c r="C56" s="14">
        <f ca="1">(((COUNTIFS(SWISSW!$I:$I,TOTAL_MATCHUP!$A56,SWISSW!$J:$J,TOTAL_MATCHUP!C$1,SWISSW!$F:$F,"Won")+COUNTIFS(SWISSW!$I:$I,TOTAL_MATCHUP!C$1,SWISSW!$J:$J,TOTAL_MATCHUP!$A56,SWISSW!$F:$F,"Lost")))+((COUNTIFS(SWISSW!$I:$I,TOTAL_MATCHUP!$A56,SWISSW!$J:$J,TOTAL_MATCHUP!C$1,SWISSW!$F:$F,"Lost")+COUNTIFS(SWISSW!$I:$I,TOTAL_MATCHUP!C$1,SWISSW!$J:$J,TOTAL_MATCHUP!$A56,SWISSW!$F:$F,"Won"))))*IF(ROW()=COLUMN(),0,1)</f>
        <v>3</v>
      </c>
      <c r="D56" s="14">
        <f ca="1">(((COUNTIFS(SWISSW!$I:$I,TOTAL_MATCHUP!$A56,SWISSW!$J:$J,TOTAL_MATCHUP!D$1,SWISSW!$F:$F,"Won")+COUNTIFS(SWISSW!$I:$I,TOTAL_MATCHUP!D$1,SWISSW!$J:$J,TOTAL_MATCHUP!$A56,SWISSW!$F:$F,"Lost")))+((COUNTIFS(SWISSW!$I:$I,TOTAL_MATCHUP!$A56,SWISSW!$J:$J,TOTAL_MATCHUP!D$1,SWISSW!$F:$F,"Lost")+COUNTIFS(SWISSW!$I:$I,TOTAL_MATCHUP!D$1,SWISSW!$J:$J,TOTAL_MATCHUP!$A56,SWISSW!$F:$F,"Won"))))*IF(ROW()=COLUMN(),0,1)</f>
        <v>2</v>
      </c>
      <c r="E56" s="14">
        <f ca="1">(((COUNTIFS(SWISSW!$I:$I,TOTAL_MATCHUP!$A56,SWISSW!$J:$J,TOTAL_MATCHUP!E$1,SWISSW!$F:$F,"Won")+COUNTIFS(SWISSW!$I:$I,TOTAL_MATCHUP!E$1,SWISSW!$J:$J,TOTAL_MATCHUP!$A56,SWISSW!$F:$F,"Lost")))+((COUNTIFS(SWISSW!$I:$I,TOTAL_MATCHUP!$A56,SWISSW!$J:$J,TOTAL_MATCHUP!E$1,SWISSW!$F:$F,"Lost")+COUNTIFS(SWISSW!$I:$I,TOTAL_MATCHUP!E$1,SWISSW!$J:$J,TOTAL_MATCHUP!$A56,SWISSW!$F:$F,"Won"))))*IF(ROW()=COLUMN(),0,1)</f>
        <v>0</v>
      </c>
      <c r="F56" s="14">
        <f ca="1">(((COUNTIFS(SWISSW!$I:$I,TOTAL_MATCHUP!$A56,SWISSW!$J:$J,TOTAL_MATCHUP!F$1,SWISSW!$F:$F,"Won")+COUNTIFS(SWISSW!$I:$I,TOTAL_MATCHUP!F$1,SWISSW!$J:$J,TOTAL_MATCHUP!$A56,SWISSW!$F:$F,"Lost")))+((COUNTIFS(SWISSW!$I:$I,TOTAL_MATCHUP!$A56,SWISSW!$J:$J,TOTAL_MATCHUP!F$1,SWISSW!$F:$F,"Lost")+COUNTIFS(SWISSW!$I:$I,TOTAL_MATCHUP!F$1,SWISSW!$J:$J,TOTAL_MATCHUP!$A56,SWISSW!$F:$F,"Won"))))*IF(ROW()=COLUMN(),0,1)</f>
        <v>1</v>
      </c>
      <c r="G56" s="14">
        <f ca="1">(((COUNTIFS(SWISSW!$I:$I,TOTAL_MATCHUP!$A56,SWISSW!$J:$J,TOTAL_MATCHUP!G$1,SWISSW!$F:$F,"Won")+COUNTIFS(SWISSW!$I:$I,TOTAL_MATCHUP!G$1,SWISSW!$J:$J,TOTAL_MATCHUP!$A56,SWISSW!$F:$F,"Lost")))+((COUNTIFS(SWISSW!$I:$I,TOTAL_MATCHUP!$A56,SWISSW!$J:$J,TOTAL_MATCHUP!G$1,SWISSW!$F:$F,"Lost")+COUNTIFS(SWISSW!$I:$I,TOTAL_MATCHUP!G$1,SWISSW!$J:$J,TOTAL_MATCHUP!$A56,SWISSW!$F:$F,"Won"))))*IF(ROW()=COLUMN(),0,1)</f>
        <v>0</v>
      </c>
      <c r="H56" s="14">
        <f ca="1">(((COUNTIFS(SWISSW!$I:$I,TOTAL_MATCHUP!$A56,SWISSW!$J:$J,TOTAL_MATCHUP!H$1,SWISSW!$F:$F,"Won")+COUNTIFS(SWISSW!$I:$I,TOTAL_MATCHUP!H$1,SWISSW!$J:$J,TOTAL_MATCHUP!$A56,SWISSW!$F:$F,"Lost")))+((COUNTIFS(SWISSW!$I:$I,TOTAL_MATCHUP!$A56,SWISSW!$J:$J,TOTAL_MATCHUP!H$1,SWISSW!$F:$F,"Lost")+COUNTIFS(SWISSW!$I:$I,TOTAL_MATCHUP!H$1,SWISSW!$J:$J,TOTAL_MATCHUP!$A56,SWISSW!$F:$F,"Won"))))*IF(ROW()=COLUMN(),0,1)</f>
        <v>2</v>
      </c>
      <c r="I56" s="14">
        <f ca="1">(((COUNTIFS(SWISSW!$I:$I,TOTAL_MATCHUP!$A56,SWISSW!$J:$J,TOTAL_MATCHUP!I$1,SWISSW!$F:$F,"Won")+COUNTIFS(SWISSW!$I:$I,TOTAL_MATCHUP!I$1,SWISSW!$J:$J,TOTAL_MATCHUP!$A56,SWISSW!$F:$F,"Lost")))+((COUNTIFS(SWISSW!$I:$I,TOTAL_MATCHUP!$A56,SWISSW!$J:$J,TOTAL_MATCHUP!I$1,SWISSW!$F:$F,"Lost")+COUNTIFS(SWISSW!$I:$I,TOTAL_MATCHUP!I$1,SWISSW!$J:$J,TOTAL_MATCHUP!$A56,SWISSW!$F:$F,"Won"))))*IF(ROW()=COLUMN(),0,1)</f>
        <v>1</v>
      </c>
      <c r="J56" s="14">
        <f ca="1">(((COUNTIFS(SWISSW!$I:$I,TOTAL_MATCHUP!$A56,SWISSW!$J:$J,TOTAL_MATCHUP!J$1,SWISSW!$F:$F,"Won")+COUNTIFS(SWISSW!$I:$I,TOTAL_MATCHUP!J$1,SWISSW!$J:$J,TOTAL_MATCHUP!$A56,SWISSW!$F:$F,"Lost")))+((COUNTIFS(SWISSW!$I:$I,TOTAL_MATCHUP!$A56,SWISSW!$J:$J,TOTAL_MATCHUP!J$1,SWISSW!$F:$F,"Lost")+COUNTIFS(SWISSW!$I:$I,TOTAL_MATCHUP!J$1,SWISSW!$J:$J,TOTAL_MATCHUP!$A56,SWISSW!$F:$F,"Won"))))*IF(ROW()=COLUMN(),0,1)</f>
        <v>1</v>
      </c>
      <c r="K56" s="14">
        <f ca="1">(((COUNTIFS(SWISSW!$I:$I,TOTAL_MATCHUP!$A56,SWISSW!$J:$J,TOTAL_MATCHUP!K$1,SWISSW!$F:$F,"Won")+COUNTIFS(SWISSW!$I:$I,TOTAL_MATCHUP!K$1,SWISSW!$J:$J,TOTAL_MATCHUP!$A56,SWISSW!$F:$F,"Lost")))+((COUNTIFS(SWISSW!$I:$I,TOTAL_MATCHUP!$A56,SWISSW!$J:$J,TOTAL_MATCHUP!K$1,SWISSW!$F:$F,"Lost")+COUNTIFS(SWISSW!$I:$I,TOTAL_MATCHUP!K$1,SWISSW!$J:$J,TOTAL_MATCHUP!$A56,SWISSW!$F:$F,"Won"))))*IF(ROW()=COLUMN(),0,1)</f>
        <v>1</v>
      </c>
      <c r="L56" s="14">
        <f ca="1">(((COUNTIFS(SWISSW!$I:$I,TOTAL_MATCHUP!$A56,SWISSW!$J:$J,TOTAL_MATCHUP!L$1,SWISSW!$F:$F,"Won")+COUNTIFS(SWISSW!$I:$I,TOTAL_MATCHUP!L$1,SWISSW!$J:$J,TOTAL_MATCHUP!$A56,SWISSW!$F:$F,"Lost")))+((COUNTIFS(SWISSW!$I:$I,TOTAL_MATCHUP!$A56,SWISSW!$J:$J,TOTAL_MATCHUP!L$1,SWISSW!$F:$F,"Lost")+COUNTIFS(SWISSW!$I:$I,TOTAL_MATCHUP!L$1,SWISSW!$J:$J,TOTAL_MATCHUP!$A56,SWISSW!$F:$F,"Won"))))*IF(ROW()=COLUMN(),0,1)</f>
        <v>0</v>
      </c>
      <c r="M56" s="14">
        <f ca="1">(((COUNTIFS(SWISSW!$I:$I,TOTAL_MATCHUP!$A56,SWISSW!$J:$J,TOTAL_MATCHUP!M$1,SWISSW!$F:$F,"Won")+COUNTIFS(SWISSW!$I:$I,TOTAL_MATCHUP!M$1,SWISSW!$J:$J,TOTAL_MATCHUP!$A56,SWISSW!$F:$F,"Lost")))+((COUNTIFS(SWISSW!$I:$I,TOTAL_MATCHUP!$A56,SWISSW!$J:$J,TOTAL_MATCHUP!M$1,SWISSW!$F:$F,"Lost")+COUNTIFS(SWISSW!$I:$I,TOTAL_MATCHUP!M$1,SWISSW!$J:$J,TOTAL_MATCHUP!$A56,SWISSW!$F:$F,"Won"))))*IF(ROW()=COLUMN(),0,1)</f>
        <v>0</v>
      </c>
      <c r="N56" s="14">
        <f ca="1">(((COUNTIFS(SWISSW!$I:$I,TOTAL_MATCHUP!$A56,SWISSW!$J:$J,TOTAL_MATCHUP!N$1,SWISSW!$F:$F,"Won")+COUNTIFS(SWISSW!$I:$I,TOTAL_MATCHUP!N$1,SWISSW!$J:$J,TOTAL_MATCHUP!$A56,SWISSW!$F:$F,"Lost")))+((COUNTIFS(SWISSW!$I:$I,TOTAL_MATCHUP!$A56,SWISSW!$J:$J,TOTAL_MATCHUP!N$1,SWISSW!$F:$F,"Lost")+COUNTIFS(SWISSW!$I:$I,TOTAL_MATCHUP!N$1,SWISSW!$J:$J,TOTAL_MATCHUP!$A56,SWISSW!$F:$F,"Won"))))*IF(ROW()=COLUMN(),0,1)</f>
        <v>0</v>
      </c>
      <c r="O56" s="14">
        <f ca="1">(((COUNTIFS(SWISSW!$I:$I,TOTAL_MATCHUP!$A56,SWISSW!$J:$J,TOTAL_MATCHUP!O$1,SWISSW!$F:$F,"Won")+COUNTIFS(SWISSW!$I:$I,TOTAL_MATCHUP!O$1,SWISSW!$J:$J,TOTAL_MATCHUP!$A56,SWISSW!$F:$F,"Lost")))+((COUNTIFS(SWISSW!$I:$I,TOTAL_MATCHUP!$A56,SWISSW!$J:$J,TOTAL_MATCHUP!O$1,SWISSW!$F:$F,"Lost")+COUNTIFS(SWISSW!$I:$I,TOTAL_MATCHUP!O$1,SWISSW!$J:$J,TOTAL_MATCHUP!$A56,SWISSW!$F:$F,"Won"))))*IF(ROW()=COLUMN(),0,1)</f>
        <v>0</v>
      </c>
      <c r="P56" s="14">
        <f ca="1">(((COUNTIFS(SWISSW!$I:$I,TOTAL_MATCHUP!$A56,SWISSW!$J:$J,TOTAL_MATCHUP!P$1,SWISSW!$F:$F,"Won")+COUNTIFS(SWISSW!$I:$I,TOTAL_MATCHUP!P$1,SWISSW!$J:$J,TOTAL_MATCHUP!$A56,SWISSW!$F:$F,"Lost")))+((COUNTIFS(SWISSW!$I:$I,TOTAL_MATCHUP!$A56,SWISSW!$J:$J,TOTAL_MATCHUP!P$1,SWISSW!$F:$F,"Lost")+COUNTIFS(SWISSW!$I:$I,TOTAL_MATCHUP!P$1,SWISSW!$J:$J,TOTAL_MATCHUP!$A56,SWISSW!$F:$F,"Won"))))*IF(ROW()=COLUMN(),0,1)</f>
        <v>0</v>
      </c>
      <c r="Q56" s="14">
        <f ca="1">(((COUNTIFS(SWISSW!$I:$I,TOTAL_MATCHUP!$A56,SWISSW!$J:$J,TOTAL_MATCHUP!Q$1,SWISSW!$F:$F,"Won")+COUNTIFS(SWISSW!$I:$I,TOTAL_MATCHUP!Q$1,SWISSW!$J:$J,TOTAL_MATCHUP!$A56,SWISSW!$F:$F,"Lost")))+((COUNTIFS(SWISSW!$I:$I,TOTAL_MATCHUP!$A56,SWISSW!$J:$J,TOTAL_MATCHUP!Q$1,SWISSW!$F:$F,"Lost")+COUNTIFS(SWISSW!$I:$I,TOTAL_MATCHUP!Q$1,SWISSW!$J:$J,TOTAL_MATCHUP!$A56,SWISSW!$F:$F,"Won"))))*IF(ROW()=COLUMN(),0,1)</f>
        <v>0</v>
      </c>
      <c r="R56" s="14">
        <f ca="1">(((COUNTIFS(SWISSW!$I:$I,TOTAL_MATCHUP!$A56,SWISSW!$J:$J,TOTAL_MATCHUP!R$1,SWISSW!$F:$F,"Won")+COUNTIFS(SWISSW!$I:$I,TOTAL_MATCHUP!R$1,SWISSW!$J:$J,TOTAL_MATCHUP!$A56,SWISSW!$F:$F,"Lost")))+((COUNTIFS(SWISSW!$I:$I,TOTAL_MATCHUP!$A56,SWISSW!$J:$J,TOTAL_MATCHUP!R$1,SWISSW!$F:$F,"Lost")+COUNTIFS(SWISSW!$I:$I,TOTAL_MATCHUP!R$1,SWISSW!$J:$J,TOTAL_MATCHUP!$A56,SWISSW!$F:$F,"Won"))))*IF(ROW()=COLUMN(),0,1)</f>
        <v>1</v>
      </c>
      <c r="S56" s="14">
        <f ca="1">(((COUNTIFS(SWISSW!$I:$I,TOTAL_MATCHUP!$A56,SWISSW!$J:$J,TOTAL_MATCHUP!S$1,SWISSW!$F:$F,"Won")+COUNTIFS(SWISSW!$I:$I,TOTAL_MATCHUP!S$1,SWISSW!$J:$J,TOTAL_MATCHUP!$A56,SWISSW!$F:$F,"Lost")))+((COUNTIFS(SWISSW!$I:$I,TOTAL_MATCHUP!$A56,SWISSW!$J:$J,TOTAL_MATCHUP!S$1,SWISSW!$F:$F,"Lost")+COUNTIFS(SWISSW!$I:$I,TOTAL_MATCHUP!S$1,SWISSW!$J:$J,TOTAL_MATCHUP!$A56,SWISSW!$F:$F,"Won"))))*IF(ROW()=COLUMN(),0,1)</f>
        <v>1</v>
      </c>
      <c r="T56" s="14">
        <f ca="1">(((COUNTIFS(SWISSW!$I:$I,TOTAL_MATCHUP!$A56,SWISSW!$J:$J,TOTAL_MATCHUP!T$1,SWISSW!$F:$F,"Won")+COUNTIFS(SWISSW!$I:$I,TOTAL_MATCHUP!T$1,SWISSW!$J:$J,TOTAL_MATCHUP!$A56,SWISSW!$F:$F,"Lost")))+((COUNTIFS(SWISSW!$I:$I,TOTAL_MATCHUP!$A56,SWISSW!$J:$J,TOTAL_MATCHUP!T$1,SWISSW!$F:$F,"Lost")+COUNTIFS(SWISSW!$I:$I,TOTAL_MATCHUP!T$1,SWISSW!$J:$J,TOTAL_MATCHUP!$A56,SWISSW!$F:$F,"Won"))))*IF(ROW()=COLUMN(),0,1)</f>
        <v>0</v>
      </c>
      <c r="U56" s="14">
        <f ca="1">(((COUNTIFS(SWISSW!$I:$I,TOTAL_MATCHUP!$A56,SWISSW!$J:$J,TOTAL_MATCHUP!U$1,SWISSW!$F:$F,"Won")+COUNTIFS(SWISSW!$I:$I,TOTAL_MATCHUP!U$1,SWISSW!$J:$J,TOTAL_MATCHUP!$A56,SWISSW!$F:$F,"Lost")))+((COUNTIFS(SWISSW!$I:$I,TOTAL_MATCHUP!$A56,SWISSW!$J:$J,TOTAL_MATCHUP!U$1,SWISSW!$F:$F,"Lost")+COUNTIFS(SWISSW!$I:$I,TOTAL_MATCHUP!U$1,SWISSW!$J:$J,TOTAL_MATCHUP!$A56,SWISSW!$F:$F,"Won"))))*IF(ROW()=COLUMN(),0,1)</f>
        <v>0</v>
      </c>
      <c r="V56" s="14">
        <f ca="1">(((COUNTIFS(SWISSW!$I:$I,TOTAL_MATCHUP!$A56,SWISSW!$J:$J,TOTAL_MATCHUP!V$1,SWISSW!$F:$F,"Won")+COUNTIFS(SWISSW!$I:$I,TOTAL_MATCHUP!V$1,SWISSW!$J:$J,TOTAL_MATCHUP!$A56,SWISSW!$F:$F,"Lost")))+((COUNTIFS(SWISSW!$I:$I,TOTAL_MATCHUP!$A56,SWISSW!$J:$J,TOTAL_MATCHUP!V$1,SWISSW!$F:$F,"Lost")+COUNTIFS(SWISSW!$I:$I,TOTAL_MATCHUP!V$1,SWISSW!$J:$J,TOTAL_MATCHUP!$A56,SWISSW!$F:$F,"Won"))))*IF(ROW()=COLUMN(),0,1)</f>
        <v>0</v>
      </c>
      <c r="W56" s="14">
        <f ca="1">(((COUNTIFS(SWISSW!$I:$I,TOTAL_MATCHUP!$A56,SWISSW!$J:$J,TOTAL_MATCHUP!W$1,SWISSW!$F:$F,"Won")+COUNTIFS(SWISSW!$I:$I,TOTAL_MATCHUP!W$1,SWISSW!$J:$J,TOTAL_MATCHUP!$A56,SWISSW!$F:$F,"Lost")))+((COUNTIFS(SWISSW!$I:$I,TOTAL_MATCHUP!$A56,SWISSW!$J:$J,TOTAL_MATCHUP!W$1,SWISSW!$F:$F,"Lost")+COUNTIFS(SWISSW!$I:$I,TOTAL_MATCHUP!W$1,SWISSW!$J:$J,TOTAL_MATCHUP!$A56,SWISSW!$F:$F,"Won"))))*IF(ROW()=COLUMN(),0,1)</f>
        <v>0</v>
      </c>
      <c r="X56" s="14">
        <f ca="1">(((COUNTIFS(SWISSW!$I:$I,TOTAL_MATCHUP!$A56,SWISSW!$J:$J,TOTAL_MATCHUP!X$1,SWISSW!$F:$F,"Won")+COUNTIFS(SWISSW!$I:$I,TOTAL_MATCHUP!X$1,SWISSW!$J:$J,TOTAL_MATCHUP!$A56,SWISSW!$F:$F,"Lost")))+((COUNTIFS(SWISSW!$I:$I,TOTAL_MATCHUP!$A56,SWISSW!$J:$J,TOTAL_MATCHUP!X$1,SWISSW!$F:$F,"Lost")+COUNTIFS(SWISSW!$I:$I,TOTAL_MATCHUP!X$1,SWISSW!$J:$J,TOTAL_MATCHUP!$A56,SWISSW!$F:$F,"Won"))))*IF(ROW()=COLUMN(),0,1)</f>
        <v>0</v>
      </c>
      <c r="Y56" s="14">
        <f ca="1">(((COUNTIFS(SWISSW!$I:$I,TOTAL_MATCHUP!$A56,SWISSW!$J:$J,TOTAL_MATCHUP!Y$1,SWISSW!$F:$F,"Won")+COUNTIFS(SWISSW!$I:$I,TOTAL_MATCHUP!Y$1,SWISSW!$J:$J,TOTAL_MATCHUP!$A56,SWISSW!$F:$F,"Lost")))+((COUNTIFS(SWISSW!$I:$I,TOTAL_MATCHUP!$A56,SWISSW!$J:$J,TOTAL_MATCHUP!Y$1,SWISSW!$F:$F,"Lost")+COUNTIFS(SWISSW!$I:$I,TOTAL_MATCHUP!Y$1,SWISSW!$J:$J,TOTAL_MATCHUP!$A56,SWISSW!$F:$F,"Won"))))*IF(ROW()=COLUMN(),0,1)</f>
        <v>0</v>
      </c>
      <c r="Z56" s="14">
        <f ca="1">(((COUNTIFS(SWISSW!$I:$I,TOTAL_MATCHUP!$A56,SWISSW!$J:$J,TOTAL_MATCHUP!Z$1,SWISSW!$F:$F,"Won")+COUNTIFS(SWISSW!$I:$I,TOTAL_MATCHUP!Z$1,SWISSW!$J:$J,TOTAL_MATCHUP!$A56,SWISSW!$F:$F,"Lost")))+((COUNTIFS(SWISSW!$I:$I,TOTAL_MATCHUP!$A56,SWISSW!$J:$J,TOTAL_MATCHUP!Z$1,SWISSW!$F:$F,"Lost")+COUNTIFS(SWISSW!$I:$I,TOTAL_MATCHUP!Z$1,SWISSW!$J:$J,TOTAL_MATCHUP!$A56,SWISSW!$F:$F,"Won"))))*IF(ROW()=COLUMN(),0,1)</f>
        <v>0</v>
      </c>
      <c r="AA56" s="14">
        <f ca="1">(((COUNTIFS(SWISSW!$I:$I,TOTAL_MATCHUP!$A56,SWISSW!$J:$J,TOTAL_MATCHUP!AA$1,SWISSW!$F:$F,"Won")+COUNTIFS(SWISSW!$I:$I,TOTAL_MATCHUP!AA$1,SWISSW!$J:$J,TOTAL_MATCHUP!$A56,SWISSW!$F:$F,"Lost")))+((COUNTIFS(SWISSW!$I:$I,TOTAL_MATCHUP!$A56,SWISSW!$J:$J,TOTAL_MATCHUP!AA$1,SWISSW!$F:$F,"Lost")+COUNTIFS(SWISSW!$I:$I,TOTAL_MATCHUP!AA$1,SWISSW!$J:$J,TOTAL_MATCHUP!$A56,SWISSW!$F:$F,"Won"))))*IF(ROW()=COLUMN(),0,1)</f>
        <v>0</v>
      </c>
      <c r="AB56" s="14">
        <f ca="1">(((COUNTIFS(SWISSW!$I:$I,TOTAL_MATCHUP!$A56,SWISSW!$J:$J,TOTAL_MATCHUP!AB$1,SWISSW!$F:$F,"Won")+COUNTIFS(SWISSW!$I:$I,TOTAL_MATCHUP!AB$1,SWISSW!$J:$J,TOTAL_MATCHUP!$A56,SWISSW!$F:$F,"Lost")))+((COUNTIFS(SWISSW!$I:$I,TOTAL_MATCHUP!$A56,SWISSW!$J:$J,TOTAL_MATCHUP!AB$1,SWISSW!$F:$F,"Lost")+COUNTIFS(SWISSW!$I:$I,TOTAL_MATCHUP!AB$1,SWISSW!$J:$J,TOTAL_MATCHUP!$A56,SWISSW!$F:$F,"Won"))))*IF(ROW()=COLUMN(),0,1)</f>
        <v>0</v>
      </c>
      <c r="AC56" s="14">
        <f ca="1">(((COUNTIFS(SWISSW!$I:$I,TOTAL_MATCHUP!$A56,SWISSW!$J:$J,TOTAL_MATCHUP!AC$1,SWISSW!$F:$F,"Won")+COUNTIFS(SWISSW!$I:$I,TOTAL_MATCHUP!AC$1,SWISSW!$J:$J,TOTAL_MATCHUP!$A56,SWISSW!$F:$F,"Lost")))+((COUNTIFS(SWISSW!$I:$I,TOTAL_MATCHUP!$A56,SWISSW!$J:$J,TOTAL_MATCHUP!AC$1,SWISSW!$F:$F,"Lost")+COUNTIFS(SWISSW!$I:$I,TOTAL_MATCHUP!AC$1,SWISSW!$J:$J,TOTAL_MATCHUP!$A56,SWISSW!$F:$F,"Won"))))*IF(ROW()=COLUMN(),0,1)</f>
        <v>0</v>
      </c>
      <c r="AD56" s="14">
        <f ca="1">(((COUNTIFS(SWISSW!$I:$I,TOTAL_MATCHUP!$A56,SWISSW!$J:$J,TOTAL_MATCHUP!AD$1,SWISSW!$F:$F,"Won")+COUNTIFS(SWISSW!$I:$I,TOTAL_MATCHUP!AD$1,SWISSW!$J:$J,TOTAL_MATCHUP!$A56,SWISSW!$F:$F,"Lost")))+((COUNTIFS(SWISSW!$I:$I,TOTAL_MATCHUP!$A56,SWISSW!$J:$J,TOTAL_MATCHUP!AD$1,SWISSW!$F:$F,"Lost")+COUNTIFS(SWISSW!$I:$I,TOTAL_MATCHUP!AD$1,SWISSW!$J:$J,TOTAL_MATCHUP!$A56,SWISSW!$F:$F,"Won"))))*IF(ROW()=COLUMN(),0,1)</f>
        <v>0</v>
      </c>
      <c r="AE56" s="14">
        <f ca="1">(((COUNTIFS(SWISSW!$I:$I,TOTAL_MATCHUP!$A56,SWISSW!$J:$J,TOTAL_MATCHUP!AE$1,SWISSW!$F:$F,"Won")+COUNTIFS(SWISSW!$I:$I,TOTAL_MATCHUP!AE$1,SWISSW!$J:$J,TOTAL_MATCHUP!$A56,SWISSW!$F:$F,"Lost")))+((COUNTIFS(SWISSW!$I:$I,TOTAL_MATCHUP!$A56,SWISSW!$J:$J,TOTAL_MATCHUP!AE$1,SWISSW!$F:$F,"Lost")+COUNTIFS(SWISSW!$I:$I,TOTAL_MATCHUP!AE$1,SWISSW!$J:$J,TOTAL_MATCHUP!$A56,SWISSW!$F:$F,"Won"))))*IF(ROW()=COLUMN(),0,1)</f>
        <v>0</v>
      </c>
      <c r="AF56" s="14">
        <f ca="1">(((COUNTIFS(SWISSW!$I:$I,TOTAL_MATCHUP!$A56,SWISSW!$J:$J,TOTAL_MATCHUP!AF$1,SWISSW!$F:$F,"Won")+COUNTIFS(SWISSW!$I:$I,TOTAL_MATCHUP!AF$1,SWISSW!$J:$J,TOTAL_MATCHUP!$A56,SWISSW!$F:$F,"Lost")))+((COUNTIFS(SWISSW!$I:$I,TOTAL_MATCHUP!$A56,SWISSW!$J:$J,TOTAL_MATCHUP!AF$1,SWISSW!$F:$F,"Lost")+COUNTIFS(SWISSW!$I:$I,TOTAL_MATCHUP!AF$1,SWISSW!$J:$J,TOTAL_MATCHUP!$A56,SWISSW!$F:$F,"Won"))))*IF(ROW()=COLUMN(),0,1)</f>
        <v>0</v>
      </c>
      <c r="AG56" s="14">
        <f ca="1">(((COUNTIFS(SWISSW!$I:$I,TOTAL_MATCHUP!$A56,SWISSW!$J:$J,TOTAL_MATCHUP!AG$1,SWISSW!$F:$F,"Won")+COUNTIFS(SWISSW!$I:$I,TOTAL_MATCHUP!AG$1,SWISSW!$J:$J,TOTAL_MATCHUP!$A56,SWISSW!$F:$F,"Lost")))+((COUNTIFS(SWISSW!$I:$I,TOTAL_MATCHUP!$A56,SWISSW!$J:$J,TOTAL_MATCHUP!AG$1,SWISSW!$F:$F,"Lost")+COUNTIFS(SWISSW!$I:$I,TOTAL_MATCHUP!AG$1,SWISSW!$J:$J,TOTAL_MATCHUP!$A56,SWISSW!$F:$F,"Won"))))*IF(ROW()=COLUMN(),0,1)</f>
        <v>0</v>
      </c>
      <c r="AH56" s="14">
        <f ca="1">(((COUNTIFS(SWISSW!$I:$I,TOTAL_MATCHUP!$A56,SWISSW!$J:$J,TOTAL_MATCHUP!AH$1,SWISSW!$F:$F,"Won")+COUNTIFS(SWISSW!$I:$I,TOTAL_MATCHUP!AH$1,SWISSW!$J:$J,TOTAL_MATCHUP!$A56,SWISSW!$F:$F,"Lost")))+((COUNTIFS(SWISSW!$I:$I,TOTAL_MATCHUP!$A56,SWISSW!$J:$J,TOTAL_MATCHUP!AH$1,SWISSW!$F:$F,"Lost")+COUNTIFS(SWISSW!$I:$I,TOTAL_MATCHUP!AH$1,SWISSW!$J:$J,TOTAL_MATCHUP!$A56,SWISSW!$F:$F,"Won"))))*IF(ROW()=COLUMN(),0,1)</f>
        <v>0</v>
      </c>
      <c r="AI56" s="14">
        <f ca="1">(((COUNTIFS(SWISSW!$I:$I,TOTAL_MATCHUP!$A56,SWISSW!$J:$J,TOTAL_MATCHUP!AI$1,SWISSW!$F:$F,"Won")+COUNTIFS(SWISSW!$I:$I,TOTAL_MATCHUP!AI$1,SWISSW!$J:$J,TOTAL_MATCHUP!$A56,SWISSW!$F:$F,"Lost")))+((COUNTIFS(SWISSW!$I:$I,TOTAL_MATCHUP!$A56,SWISSW!$J:$J,TOTAL_MATCHUP!AI$1,SWISSW!$F:$F,"Lost")+COUNTIFS(SWISSW!$I:$I,TOTAL_MATCHUP!AI$1,SWISSW!$J:$J,TOTAL_MATCHUP!$A56,SWISSW!$F:$F,"Won"))))*IF(ROW()=COLUMN(),0,1)</f>
        <v>0</v>
      </c>
      <c r="AJ56" s="14">
        <f ca="1">(((COUNTIFS(SWISSW!$I:$I,TOTAL_MATCHUP!$A56,SWISSW!$J:$J,TOTAL_MATCHUP!AJ$1,SWISSW!$F:$F,"Won")+COUNTIFS(SWISSW!$I:$I,TOTAL_MATCHUP!AJ$1,SWISSW!$J:$J,TOTAL_MATCHUP!$A56,SWISSW!$F:$F,"Lost")))+((COUNTIFS(SWISSW!$I:$I,TOTAL_MATCHUP!$A56,SWISSW!$J:$J,TOTAL_MATCHUP!AJ$1,SWISSW!$F:$F,"Lost")+COUNTIFS(SWISSW!$I:$I,TOTAL_MATCHUP!AJ$1,SWISSW!$J:$J,TOTAL_MATCHUP!$A56,SWISSW!$F:$F,"Won"))))*IF(ROW()=COLUMN(),0,1)</f>
        <v>0</v>
      </c>
      <c r="AK56" s="14">
        <f ca="1">(((COUNTIFS(SWISSW!$I:$I,TOTAL_MATCHUP!$A56,SWISSW!$J:$J,TOTAL_MATCHUP!AK$1,SWISSW!$F:$F,"Won")+COUNTIFS(SWISSW!$I:$I,TOTAL_MATCHUP!AK$1,SWISSW!$J:$J,TOTAL_MATCHUP!$A56,SWISSW!$F:$F,"Lost")))+((COUNTIFS(SWISSW!$I:$I,TOTAL_MATCHUP!$A56,SWISSW!$J:$J,TOTAL_MATCHUP!AK$1,SWISSW!$F:$F,"Lost")+COUNTIFS(SWISSW!$I:$I,TOTAL_MATCHUP!AK$1,SWISSW!$J:$J,TOTAL_MATCHUP!$A56,SWISSW!$F:$F,"Won"))))*IF(ROW()=COLUMN(),0,1)</f>
        <v>0</v>
      </c>
      <c r="AL56" s="14">
        <f ca="1">(((COUNTIFS(SWISSW!$I:$I,TOTAL_MATCHUP!$A56,SWISSW!$J:$J,TOTAL_MATCHUP!AL$1,SWISSW!$F:$F,"Won")+COUNTIFS(SWISSW!$I:$I,TOTAL_MATCHUP!AL$1,SWISSW!$J:$J,TOTAL_MATCHUP!$A56,SWISSW!$F:$F,"Lost")))+((COUNTIFS(SWISSW!$I:$I,TOTAL_MATCHUP!$A56,SWISSW!$J:$J,TOTAL_MATCHUP!AL$1,SWISSW!$F:$F,"Lost")+COUNTIFS(SWISSW!$I:$I,TOTAL_MATCHUP!AL$1,SWISSW!$J:$J,TOTAL_MATCHUP!$A56,SWISSW!$F:$F,"Won"))))*IF(ROW()=COLUMN(),0,1)</f>
        <v>0</v>
      </c>
      <c r="AM56" s="14">
        <f ca="1">(((COUNTIFS(SWISSW!$I:$I,TOTAL_MATCHUP!$A56,SWISSW!$J:$J,TOTAL_MATCHUP!AM$1,SWISSW!$F:$F,"Won")+COUNTIFS(SWISSW!$I:$I,TOTAL_MATCHUP!AM$1,SWISSW!$J:$J,TOTAL_MATCHUP!$A56,SWISSW!$F:$F,"Lost")))+((COUNTIFS(SWISSW!$I:$I,TOTAL_MATCHUP!$A56,SWISSW!$J:$J,TOTAL_MATCHUP!AM$1,SWISSW!$F:$F,"Lost")+COUNTIFS(SWISSW!$I:$I,TOTAL_MATCHUP!AM$1,SWISSW!$J:$J,TOTAL_MATCHUP!$A56,SWISSW!$F:$F,"Won"))))*IF(ROW()=COLUMN(),0,1)</f>
        <v>0</v>
      </c>
      <c r="AN56" s="14">
        <f ca="1">(((COUNTIFS(SWISSW!$I:$I,TOTAL_MATCHUP!$A56,SWISSW!$J:$J,TOTAL_MATCHUP!AN$1,SWISSW!$F:$F,"Won")+COUNTIFS(SWISSW!$I:$I,TOTAL_MATCHUP!AN$1,SWISSW!$J:$J,TOTAL_MATCHUP!$A56,SWISSW!$F:$F,"Lost")))+((COUNTIFS(SWISSW!$I:$I,TOTAL_MATCHUP!$A56,SWISSW!$J:$J,TOTAL_MATCHUP!AN$1,SWISSW!$F:$F,"Lost")+COUNTIFS(SWISSW!$I:$I,TOTAL_MATCHUP!AN$1,SWISSW!$J:$J,TOTAL_MATCHUP!$A56,SWISSW!$F:$F,"Won"))))*IF(ROW()=COLUMN(),0,1)</f>
        <v>0</v>
      </c>
      <c r="AO56" s="14">
        <f ca="1">(((COUNTIFS(SWISSW!$I:$I,TOTAL_MATCHUP!$A56,SWISSW!$J:$J,TOTAL_MATCHUP!AO$1,SWISSW!$F:$F,"Won")+COUNTIFS(SWISSW!$I:$I,TOTAL_MATCHUP!AO$1,SWISSW!$J:$J,TOTAL_MATCHUP!$A56,SWISSW!$F:$F,"Lost")))+((COUNTIFS(SWISSW!$I:$I,TOTAL_MATCHUP!$A56,SWISSW!$J:$J,TOTAL_MATCHUP!AO$1,SWISSW!$F:$F,"Lost")+COUNTIFS(SWISSW!$I:$I,TOTAL_MATCHUP!AO$1,SWISSW!$J:$J,TOTAL_MATCHUP!$A56,SWISSW!$F:$F,"Won"))))*IF(ROW()=COLUMN(),0,1)</f>
        <v>0</v>
      </c>
      <c r="AP56" s="14">
        <f ca="1">(((COUNTIFS(SWISSW!$I:$I,TOTAL_MATCHUP!$A56,SWISSW!$J:$J,TOTAL_MATCHUP!AP$1,SWISSW!$F:$F,"Won")+COUNTIFS(SWISSW!$I:$I,TOTAL_MATCHUP!AP$1,SWISSW!$J:$J,TOTAL_MATCHUP!$A56,SWISSW!$F:$F,"Lost")))+((COUNTIFS(SWISSW!$I:$I,TOTAL_MATCHUP!$A56,SWISSW!$J:$J,TOTAL_MATCHUP!AP$1,SWISSW!$F:$F,"Lost")+COUNTIFS(SWISSW!$I:$I,TOTAL_MATCHUP!AP$1,SWISSW!$J:$J,TOTAL_MATCHUP!$A56,SWISSW!$F:$F,"Won"))))*IF(ROW()=COLUMN(),0,1)</f>
        <v>0</v>
      </c>
      <c r="AQ56" s="14">
        <f ca="1">(((COUNTIFS(SWISSW!$I:$I,TOTAL_MATCHUP!$A56,SWISSW!$J:$J,TOTAL_MATCHUP!AQ$1,SWISSW!$F:$F,"Won")+COUNTIFS(SWISSW!$I:$I,TOTAL_MATCHUP!AQ$1,SWISSW!$J:$J,TOTAL_MATCHUP!$A56,SWISSW!$F:$F,"Lost")))+((COUNTIFS(SWISSW!$I:$I,TOTAL_MATCHUP!$A56,SWISSW!$J:$J,TOTAL_MATCHUP!AQ$1,SWISSW!$F:$F,"Lost")+COUNTIFS(SWISSW!$I:$I,TOTAL_MATCHUP!AQ$1,SWISSW!$J:$J,TOTAL_MATCHUP!$A56,SWISSW!$F:$F,"Won"))))*IF(ROW()=COLUMN(),0,1)</f>
        <v>0</v>
      </c>
      <c r="AR56" s="14">
        <f ca="1">(((COUNTIFS(SWISSW!$I:$I,TOTAL_MATCHUP!$A56,SWISSW!$J:$J,TOTAL_MATCHUP!AR$1,SWISSW!$F:$F,"Won")+COUNTIFS(SWISSW!$I:$I,TOTAL_MATCHUP!AR$1,SWISSW!$J:$J,TOTAL_MATCHUP!$A56,SWISSW!$F:$F,"Lost")))+((COUNTIFS(SWISSW!$I:$I,TOTAL_MATCHUP!$A56,SWISSW!$J:$J,TOTAL_MATCHUP!AR$1,SWISSW!$F:$F,"Lost")+COUNTIFS(SWISSW!$I:$I,TOTAL_MATCHUP!AR$1,SWISSW!$J:$J,TOTAL_MATCHUP!$A56,SWISSW!$F:$F,"Won"))))*IF(ROW()=COLUMN(),0,1)</f>
        <v>0</v>
      </c>
      <c r="AS56" s="14">
        <f ca="1">(((COUNTIFS(SWISSW!$I:$I,TOTAL_MATCHUP!$A56,SWISSW!$J:$J,TOTAL_MATCHUP!AS$1,SWISSW!$F:$F,"Won")+COUNTIFS(SWISSW!$I:$I,TOTAL_MATCHUP!AS$1,SWISSW!$J:$J,TOTAL_MATCHUP!$A56,SWISSW!$F:$F,"Lost")))+((COUNTIFS(SWISSW!$I:$I,TOTAL_MATCHUP!$A56,SWISSW!$J:$J,TOTAL_MATCHUP!AS$1,SWISSW!$F:$F,"Lost")+COUNTIFS(SWISSW!$I:$I,TOTAL_MATCHUP!AS$1,SWISSW!$J:$J,TOTAL_MATCHUP!$A56,SWISSW!$F:$F,"Won"))))*IF(ROW()=COLUMN(),0,1)</f>
        <v>0</v>
      </c>
      <c r="AT56" s="14">
        <f ca="1">(((COUNTIFS(SWISSW!$I:$I,TOTAL_MATCHUP!$A56,SWISSW!$J:$J,TOTAL_MATCHUP!AT$1,SWISSW!$F:$F,"Won")+COUNTIFS(SWISSW!$I:$I,TOTAL_MATCHUP!AT$1,SWISSW!$J:$J,TOTAL_MATCHUP!$A56,SWISSW!$F:$F,"Lost")))+((COUNTIFS(SWISSW!$I:$I,TOTAL_MATCHUP!$A56,SWISSW!$J:$J,TOTAL_MATCHUP!AT$1,SWISSW!$F:$F,"Lost")+COUNTIFS(SWISSW!$I:$I,TOTAL_MATCHUP!AT$1,SWISSW!$J:$J,TOTAL_MATCHUP!$A56,SWISSW!$F:$F,"Won"))))*IF(ROW()=COLUMN(),0,1)</f>
        <v>0</v>
      </c>
      <c r="AU56" s="14">
        <f ca="1">(((COUNTIFS(SWISSW!$I:$I,TOTAL_MATCHUP!$A56,SWISSW!$J:$J,TOTAL_MATCHUP!AU$1,SWISSW!$F:$F,"Won")+COUNTIFS(SWISSW!$I:$I,TOTAL_MATCHUP!AU$1,SWISSW!$J:$J,TOTAL_MATCHUP!$A56,SWISSW!$F:$F,"Lost")))+((COUNTIFS(SWISSW!$I:$I,TOTAL_MATCHUP!$A56,SWISSW!$J:$J,TOTAL_MATCHUP!AU$1,SWISSW!$F:$F,"Lost")+COUNTIFS(SWISSW!$I:$I,TOTAL_MATCHUP!AU$1,SWISSW!$J:$J,TOTAL_MATCHUP!$A56,SWISSW!$F:$F,"Won"))))*IF(ROW()=COLUMN(),0,1)</f>
        <v>0</v>
      </c>
      <c r="AV56" s="14">
        <f ca="1">(((COUNTIFS(SWISSW!$I:$I,TOTAL_MATCHUP!$A56,SWISSW!$J:$J,TOTAL_MATCHUP!AV$1,SWISSW!$F:$F,"Won")+COUNTIFS(SWISSW!$I:$I,TOTAL_MATCHUP!AV$1,SWISSW!$J:$J,TOTAL_MATCHUP!$A56,SWISSW!$F:$F,"Lost")))+((COUNTIFS(SWISSW!$I:$I,TOTAL_MATCHUP!$A56,SWISSW!$J:$J,TOTAL_MATCHUP!AV$1,SWISSW!$F:$F,"Lost")+COUNTIFS(SWISSW!$I:$I,TOTAL_MATCHUP!AV$1,SWISSW!$J:$J,TOTAL_MATCHUP!$A56,SWISSW!$F:$F,"Won"))))*IF(ROW()=COLUMN(),0,1)</f>
        <v>0</v>
      </c>
      <c r="AW56" s="14">
        <f ca="1">(((COUNTIFS(SWISSW!$I:$I,TOTAL_MATCHUP!$A56,SWISSW!$J:$J,TOTAL_MATCHUP!AW$1,SWISSW!$F:$F,"Won")+COUNTIFS(SWISSW!$I:$I,TOTAL_MATCHUP!AW$1,SWISSW!$J:$J,TOTAL_MATCHUP!$A56,SWISSW!$F:$F,"Lost")))+((COUNTIFS(SWISSW!$I:$I,TOTAL_MATCHUP!$A56,SWISSW!$J:$J,TOTAL_MATCHUP!AW$1,SWISSW!$F:$F,"Lost")+COUNTIFS(SWISSW!$I:$I,TOTAL_MATCHUP!AW$1,SWISSW!$J:$J,TOTAL_MATCHUP!$A56,SWISSW!$F:$F,"Won"))))*IF(ROW()=COLUMN(),0,1)</f>
        <v>0</v>
      </c>
      <c r="AX56" s="14">
        <f ca="1">(((COUNTIFS(SWISSW!$I:$I,TOTAL_MATCHUP!$A56,SWISSW!$J:$J,TOTAL_MATCHUP!AX$1,SWISSW!$F:$F,"Won")+COUNTIFS(SWISSW!$I:$I,TOTAL_MATCHUP!AX$1,SWISSW!$J:$J,TOTAL_MATCHUP!$A56,SWISSW!$F:$F,"Lost")))+((COUNTIFS(SWISSW!$I:$I,TOTAL_MATCHUP!$A56,SWISSW!$J:$J,TOTAL_MATCHUP!AX$1,SWISSW!$F:$F,"Lost")+COUNTIFS(SWISSW!$I:$I,TOTAL_MATCHUP!AX$1,SWISSW!$J:$J,TOTAL_MATCHUP!$A56,SWISSW!$F:$F,"Won"))))*IF(ROW()=COLUMN(),0,1)</f>
        <v>0</v>
      </c>
      <c r="AY56" s="14">
        <f ca="1">(((COUNTIFS(SWISSW!$I:$I,TOTAL_MATCHUP!$A56,SWISSW!$J:$J,TOTAL_MATCHUP!AY$1,SWISSW!$F:$F,"Won")+COUNTIFS(SWISSW!$I:$I,TOTAL_MATCHUP!AY$1,SWISSW!$J:$J,TOTAL_MATCHUP!$A56,SWISSW!$F:$F,"Lost")))+((COUNTIFS(SWISSW!$I:$I,TOTAL_MATCHUP!$A56,SWISSW!$J:$J,TOTAL_MATCHUP!AY$1,SWISSW!$F:$F,"Lost")+COUNTIFS(SWISSW!$I:$I,TOTAL_MATCHUP!AY$1,SWISSW!$J:$J,TOTAL_MATCHUP!$A56,SWISSW!$F:$F,"Won"))))*IF(ROW()=COLUMN(),0,1)</f>
        <v>0</v>
      </c>
      <c r="AZ56" s="14">
        <f ca="1">(((COUNTIFS(SWISSW!$I:$I,TOTAL_MATCHUP!$A56,SWISSW!$J:$J,TOTAL_MATCHUP!AZ$1,SWISSW!$F:$F,"Won")+COUNTIFS(SWISSW!$I:$I,TOTAL_MATCHUP!AZ$1,SWISSW!$J:$J,TOTAL_MATCHUP!$A56,SWISSW!$F:$F,"Lost")))+((COUNTIFS(SWISSW!$I:$I,TOTAL_MATCHUP!$A56,SWISSW!$J:$J,TOTAL_MATCHUP!AZ$1,SWISSW!$F:$F,"Lost")+COUNTIFS(SWISSW!$I:$I,TOTAL_MATCHUP!AZ$1,SWISSW!$J:$J,TOTAL_MATCHUP!$A56,SWISSW!$F:$F,"Won"))))*IF(ROW()=COLUMN(),0,1)</f>
        <v>0</v>
      </c>
      <c r="BA56" s="14">
        <f ca="1">(((COUNTIFS(SWISSW!$I:$I,TOTAL_MATCHUP!$A56,SWISSW!$J:$J,TOTAL_MATCHUP!BA$1,SWISSW!$F:$F,"Won")+COUNTIFS(SWISSW!$I:$I,TOTAL_MATCHUP!BA$1,SWISSW!$J:$J,TOTAL_MATCHUP!$A56,SWISSW!$F:$F,"Lost")))+((COUNTIFS(SWISSW!$I:$I,TOTAL_MATCHUP!$A56,SWISSW!$J:$J,TOTAL_MATCHUP!BA$1,SWISSW!$F:$F,"Lost")+COUNTIFS(SWISSW!$I:$I,TOTAL_MATCHUP!BA$1,SWISSW!$J:$J,TOTAL_MATCHUP!$A56,SWISSW!$F:$F,"Won"))))*IF(ROW()=COLUMN(),0,1)</f>
        <v>0</v>
      </c>
      <c r="BB56" s="14">
        <f ca="1">(((COUNTIFS(SWISSW!$I:$I,TOTAL_MATCHUP!$A56,SWISSW!$J:$J,TOTAL_MATCHUP!BB$1,SWISSW!$F:$F,"Won")+COUNTIFS(SWISSW!$I:$I,TOTAL_MATCHUP!BB$1,SWISSW!$J:$J,TOTAL_MATCHUP!$A56,SWISSW!$F:$F,"Lost")))+((COUNTIFS(SWISSW!$I:$I,TOTAL_MATCHUP!$A56,SWISSW!$J:$J,TOTAL_MATCHUP!BB$1,SWISSW!$F:$F,"Lost")+COUNTIFS(SWISSW!$I:$I,TOTAL_MATCHUP!BB$1,SWISSW!$J:$J,TOTAL_MATCHUP!$A56,SWISSW!$F:$F,"Won"))))*IF(ROW()=COLUMN(),0,1)</f>
        <v>0</v>
      </c>
      <c r="BC56" s="14">
        <f ca="1">(((COUNTIFS(SWISSW!$I:$I,TOTAL_MATCHUP!$A56,SWISSW!$J:$J,TOTAL_MATCHUP!BC$1,SWISSW!$F:$F,"Won")+COUNTIFS(SWISSW!$I:$I,TOTAL_MATCHUP!BC$1,SWISSW!$J:$J,TOTAL_MATCHUP!$A56,SWISSW!$F:$F,"Lost")))+((COUNTIFS(SWISSW!$I:$I,TOTAL_MATCHUP!$A56,SWISSW!$J:$J,TOTAL_MATCHUP!BC$1,SWISSW!$F:$F,"Lost")+COUNTIFS(SWISSW!$I:$I,TOTAL_MATCHUP!BC$1,SWISSW!$J:$J,TOTAL_MATCHUP!$A56,SWISSW!$F:$F,"Won"))))*IF(ROW()=COLUMN(),0,1)</f>
        <v>0</v>
      </c>
      <c r="BD56" s="14">
        <f ca="1">(((COUNTIFS(SWISSW!$I:$I,TOTAL_MATCHUP!$A56,SWISSW!$J:$J,TOTAL_MATCHUP!BD$1,SWISSW!$F:$F,"Won")+COUNTIFS(SWISSW!$I:$I,TOTAL_MATCHUP!BD$1,SWISSW!$J:$J,TOTAL_MATCHUP!$A56,SWISSW!$F:$F,"Lost")))+((COUNTIFS(SWISSW!$I:$I,TOTAL_MATCHUP!$A56,SWISSW!$J:$J,TOTAL_MATCHUP!BD$1,SWISSW!$F:$F,"Lost")+COUNTIFS(SWISSW!$I:$I,TOTAL_MATCHUP!BD$1,SWISSW!$J:$J,TOTAL_MATCHUP!$A56,SWISSW!$F:$F,"Won"))))*IF(ROW()=COLUMN(),0,1)</f>
        <v>0</v>
      </c>
      <c r="BE56" s="14">
        <f ca="1">(((COUNTIFS(SWISSW!$I:$I,TOTAL_MATCHUP!$A56,SWISSW!$J:$J,TOTAL_MATCHUP!BE$1,SWISSW!$F:$F,"Won")+COUNTIFS(SWISSW!$I:$I,TOTAL_MATCHUP!BE$1,SWISSW!$J:$J,TOTAL_MATCHUP!$A56,SWISSW!$F:$F,"Lost")))+((COUNTIFS(SWISSW!$I:$I,TOTAL_MATCHUP!$A56,SWISSW!$J:$J,TOTAL_MATCHUP!BE$1,SWISSW!$F:$F,"Lost")+COUNTIFS(SWISSW!$I:$I,TOTAL_MATCHUP!BE$1,SWISSW!$J:$J,TOTAL_MATCHUP!$A56,SWISSW!$F:$F,"Won"))))*IF(ROW()=COLUMN(),0,1)</f>
        <v>0</v>
      </c>
      <c r="BF56" s="14">
        <f ca="1">(((COUNTIFS(SWISSW!$I:$I,TOTAL_MATCHUP!$A56,SWISSW!$J:$J,TOTAL_MATCHUP!BF$1,SWISSW!$F:$F,"Won")+COUNTIFS(SWISSW!$I:$I,TOTAL_MATCHUP!BF$1,SWISSW!$J:$J,TOTAL_MATCHUP!$A56,SWISSW!$F:$F,"Lost")))+((COUNTIFS(SWISSW!$I:$I,TOTAL_MATCHUP!$A56,SWISSW!$J:$J,TOTAL_MATCHUP!BF$1,SWISSW!$F:$F,"Lost")+COUNTIFS(SWISSW!$I:$I,TOTAL_MATCHUP!BF$1,SWISSW!$J:$J,TOTAL_MATCHUP!$A56,SWISSW!$F:$F,"Won"))))*IF(ROW()=COLUMN(),0,1)</f>
        <v>0</v>
      </c>
    </row>
    <row r="57" spans="1:58" ht="55" customHeight="1" x14ac:dyDescent="0.3">
      <c r="A57" s="3" t="str">
        <f ca="1">MATCHUP!A57</f>
        <v>Mardu Ephemerate</v>
      </c>
      <c r="B57" s="14">
        <f ca="1">(((COUNTIFS(SWISSW!$I:$I,TOTAL_MATCHUP!$A57,SWISSW!$J:$J,TOTAL_MATCHUP!B$1,SWISSW!$F:$F,"Won")+COUNTIFS(SWISSW!$I:$I,TOTAL_MATCHUP!B$1,SWISSW!$J:$J,TOTAL_MATCHUP!$A57,SWISSW!$F:$F,"Lost")))+((COUNTIFS(SWISSW!$I:$I,TOTAL_MATCHUP!$A57,SWISSW!$J:$J,TOTAL_MATCHUP!B$1,SWISSW!$F:$F,"Lost")+COUNTIFS(SWISSW!$I:$I,TOTAL_MATCHUP!B$1,SWISSW!$J:$J,TOTAL_MATCHUP!$A57,SWISSW!$F:$F,"Won"))))*IF(ROW()=COLUMN(),0,1)</f>
        <v>0</v>
      </c>
      <c r="C57" s="14">
        <f ca="1">(((COUNTIFS(SWISSW!$I:$I,TOTAL_MATCHUP!$A57,SWISSW!$J:$J,TOTAL_MATCHUP!C$1,SWISSW!$F:$F,"Won")+COUNTIFS(SWISSW!$I:$I,TOTAL_MATCHUP!C$1,SWISSW!$J:$J,TOTAL_MATCHUP!$A57,SWISSW!$F:$F,"Lost")))+((COUNTIFS(SWISSW!$I:$I,TOTAL_MATCHUP!$A57,SWISSW!$J:$J,TOTAL_MATCHUP!C$1,SWISSW!$F:$F,"Lost")+COUNTIFS(SWISSW!$I:$I,TOTAL_MATCHUP!C$1,SWISSW!$J:$J,TOTAL_MATCHUP!$A57,SWISSW!$F:$F,"Won"))))*IF(ROW()=COLUMN(),0,1)</f>
        <v>0</v>
      </c>
      <c r="D57" s="14">
        <f ca="1">(((COUNTIFS(SWISSW!$I:$I,TOTAL_MATCHUP!$A57,SWISSW!$J:$J,TOTAL_MATCHUP!D$1,SWISSW!$F:$F,"Won")+COUNTIFS(SWISSW!$I:$I,TOTAL_MATCHUP!D$1,SWISSW!$J:$J,TOTAL_MATCHUP!$A57,SWISSW!$F:$F,"Lost")))+((COUNTIFS(SWISSW!$I:$I,TOTAL_MATCHUP!$A57,SWISSW!$J:$J,TOTAL_MATCHUP!D$1,SWISSW!$F:$F,"Lost")+COUNTIFS(SWISSW!$I:$I,TOTAL_MATCHUP!D$1,SWISSW!$J:$J,TOTAL_MATCHUP!$A57,SWISSW!$F:$F,"Won"))))*IF(ROW()=COLUMN(),0,1)</f>
        <v>1</v>
      </c>
      <c r="E57" s="14">
        <f ca="1">(((COUNTIFS(SWISSW!$I:$I,TOTAL_MATCHUP!$A57,SWISSW!$J:$J,TOTAL_MATCHUP!E$1,SWISSW!$F:$F,"Won")+COUNTIFS(SWISSW!$I:$I,TOTAL_MATCHUP!E$1,SWISSW!$J:$J,TOTAL_MATCHUP!$A57,SWISSW!$F:$F,"Lost")))+((COUNTIFS(SWISSW!$I:$I,TOTAL_MATCHUP!$A57,SWISSW!$J:$J,TOTAL_MATCHUP!E$1,SWISSW!$F:$F,"Lost")+COUNTIFS(SWISSW!$I:$I,TOTAL_MATCHUP!E$1,SWISSW!$J:$J,TOTAL_MATCHUP!$A57,SWISSW!$F:$F,"Won"))))*IF(ROW()=COLUMN(),0,1)</f>
        <v>0</v>
      </c>
      <c r="F57" s="14">
        <f ca="1">(((COUNTIFS(SWISSW!$I:$I,TOTAL_MATCHUP!$A57,SWISSW!$J:$J,TOTAL_MATCHUP!F$1,SWISSW!$F:$F,"Won")+COUNTIFS(SWISSW!$I:$I,TOTAL_MATCHUP!F$1,SWISSW!$J:$J,TOTAL_MATCHUP!$A57,SWISSW!$F:$F,"Lost")))+((COUNTIFS(SWISSW!$I:$I,TOTAL_MATCHUP!$A57,SWISSW!$J:$J,TOTAL_MATCHUP!F$1,SWISSW!$F:$F,"Lost")+COUNTIFS(SWISSW!$I:$I,TOTAL_MATCHUP!F$1,SWISSW!$J:$J,TOTAL_MATCHUP!$A57,SWISSW!$F:$F,"Won"))))*IF(ROW()=COLUMN(),0,1)</f>
        <v>2</v>
      </c>
      <c r="G57" s="14">
        <f ca="1">(((COUNTIFS(SWISSW!$I:$I,TOTAL_MATCHUP!$A57,SWISSW!$J:$J,TOTAL_MATCHUP!G$1,SWISSW!$F:$F,"Won")+COUNTIFS(SWISSW!$I:$I,TOTAL_MATCHUP!G$1,SWISSW!$J:$J,TOTAL_MATCHUP!$A57,SWISSW!$F:$F,"Lost")))+((COUNTIFS(SWISSW!$I:$I,TOTAL_MATCHUP!$A57,SWISSW!$J:$J,TOTAL_MATCHUP!G$1,SWISSW!$F:$F,"Lost")+COUNTIFS(SWISSW!$I:$I,TOTAL_MATCHUP!G$1,SWISSW!$J:$J,TOTAL_MATCHUP!$A57,SWISSW!$F:$F,"Won"))))*IF(ROW()=COLUMN(),0,1)</f>
        <v>0</v>
      </c>
      <c r="H57" s="14">
        <f ca="1">(((COUNTIFS(SWISSW!$I:$I,TOTAL_MATCHUP!$A57,SWISSW!$J:$J,TOTAL_MATCHUP!H$1,SWISSW!$F:$F,"Won")+COUNTIFS(SWISSW!$I:$I,TOTAL_MATCHUP!H$1,SWISSW!$J:$J,TOTAL_MATCHUP!$A57,SWISSW!$F:$F,"Lost")))+((COUNTIFS(SWISSW!$I:$I,TOTAL_MATCHUP!$A57,SWISSW!$J:$J,TOTAL_MATCHUP!H$1,SWISSW!$F:$F,"Lost")+COUNTIFS(SWISSW!$I:$I,TOTAL_MATCHUP!H$1,SWISSW!$J:$J,TOTAL_MATCHUP!$A57,SWISSW!$F:$F,"Won"))))*IF(ROW()=COLUMN(),0,1)</f>
        <v>0</v>
      </c>
      <c r="I57" s="14">
        <f ca="1">(((COUNTIFS(SWISSW!$I:$I,TOTAL_MATCHUP!$A57,SWISSW!$J:$J,TOTAL_MATCHUP!I$1,SWISSW!$F:$F,"Won")+COUNTIFS(SWISSW!$I:$I,TOTAL_MATCHUP!I$1,SWISSW!$J:$J,TOTAL_MATCHUP!$A57,SWISSW!$F:$F,"Lost")))+((COUNTIFS(SWISSW!$I:$I,TOTAL_MATCHUP!$A57,SWISSW!$J:$J,TOTAL_MATCHUP!I$1,SWISSW!$F:$F,"Lost")+COUNTIFS(SWISSW!$I:$I,TOTAL_MATCHUP!I$1,SWISSW!$J:$J,TOTAL_MATCHUP!$A57,SWISSW!$F:$F,"Won"))))*IF(ROW()=COLUMN(),0,1)</f>
        <v>0</v>
      </c>
      <c r="J57" s="14">
        <f ca="1">(((COUNTIFS(SWISSW!$I:$I,TOTAL_MATCHUP!$A57,SWISSW!$J:$J,TOTAL_MATCHUP!J$1,SWISSW!$F:$F,"Won")+COUNTIFS(SWISSW!$I:$I,TOTAL_MATCHUP!J$1,SWISSW!$J:$J,TOTAL_MATCHUP!$A57,SWISSW!$F:$F,"Lost")))+((COUNTIFS(SWISSW!$I:$I,TOTAL_MATCHUP!$A57,SWISSW!$J:$J,TOTAL_MATCHUP!J$1,SWISSW!$F:$F,"Lost")+COUNTIFS(SWISSW!$I:$I,TOTAL_MATCHUP!J$1,SWISSW!$J:$J,TOTAL_MATCHUP!$A57,SWISSW!$F:$F,"Won"))))*IF(ROW()=COLUMN(),0,1)</f>
        <v>0</v>
      </c>
      <c r="K57" s="14">
        <f ca="1">(((COUNTIFS(SWISSW!$I:$I,TOTAL_MATCHUP!$A57,SWISSW!$J:$J,TOTAL_MATCHUP!K$1,SWISSW!$F:$F,"Won")+COUNTIFS(SWISSW!$I:$I,TOTAL_MATCHUP!K$1,SWISSW!$J:$J,TOTAL_MATCHUP!$A57,SWISSW!$F:$F,"Lost")))+((COUNTIFS(SWISSW!$I:$I,TOTAL_MATCHUP!$A57,SWISSW!$J:$J,TOTAL_MATCHUP!K$1,SWISSW!$F:$F,"Lost")+COUNTIFS(SWISSW!$I:$I,TOTAL_MATCHUP!K$1,SWISSW!$J:$J,TOTAL_MATCHUP!$A57,SWISSW!$F:$F,"Won"))))*IF(ROW()=COLUMN(),0,1)</f>
        <v>0</v>
      </c>
      <c r="L57" s="14">
        <f ca="1">(((COUNTIFS(SWISSW!$I:$I,TOTAL_MATCHUP!$A57,SWISSW!$J:$J,TOTAL_MATCHUP!L$1,SWISSW!$F:$F,"Won")+COUNTIFS(SWISSW!$I:$I,TOTAL_MATCHUP!L$1,SWISSW!$J:$J,TOTAL_MATCHUP!$A57,SWISSW!$F:$F,"Lost")))+((COUNTIFS(SWISSW!$I:$I,TOTAL_MATCHUP!$A57,SWISSW!$J:$J,TOTAL_MATCHUP!L$1,SWISSW!$F:$F,"Lost")+COUNTIFS(SWISSW!$I:$I,TOTAL_MATCHUP!L$1,SWISSW!$J:$J,TOTAL_MATCHUP!$A57,SWISSW!$F:$F,"Won"))))*IF(ROW()=COLUMN(),0,1)</f>
        <v>0</v>
      </c>
      <c r="M57" s="14">
        <f ca="1">(((COUNTIFS(SWISSW!$I:$I,TOTAL_MATCHUP!$A57,SWISSW!$J:$J,TOTAL_MATCHUP!M$1,SWISSW!$F:$F,"Won")+COUNTIFS(SWISSW!$I:$I,TOTAL_MATCHUP!M$1,SWISSW!$J:$J,TOTAL_MATCHUP!$A57,SWISSW!$F:$F,"Lost")))+((COUNTIFS(SWISSW!$I:$I,TOTAL_MATCHUP!$A57,SWISSW!$J:$J,TOTAL_MATCHUP!M$1,SWISSW!$F:$F,"Lost")+COUNTIFS(SWISSW!$I:$I,TOTAL_MATCHUP!M$1,SWISSW!$J:$J,TOTAL_MATCHUP!$A57,SWISSW!$F:$F,"Won"))))*IF(ROW()=COLUMN(),0,1)</f>
        <v>1</v>
      </c>
      <c r="N57" s="14">
        <f ca="1">(((COUNTIFS(SWISSW!$I:$I,TOTAL_MATCHUP!$A57,SWISSW!$J:$J,TOTAL_MATCHUP!N$1,SWISSW!$F:$F,"Won")+COUNTIFS(SWISSW!$I:$I,TOTAL_MATCHUP!N$1,SWISSW!$J:$J,TOTAL_MATCHUP!$A57,SWISSW!$F:$F,"Lost")))+((COUNTIFS(SWISSW!$I:$I,TOTAL_MATCHUP!$A57,SWISSW!$J:$J,TOTAL_MATCHUP!N$1,SWISSW!$F:$F,"Lost")+COUNTIFS(SWISSW!$I:$I,TOTAL_MATCHUP!N$1,SWISSW!$J:$J,TOTAL_MATCHUP!$A57,SWISSW!$F:$F,"Won"))))*IF(ROW()=COLUMN(),0,1)</f>
        <v>0</v>
      </c>
      <c r="O57" s="14">
        <f ca="1">(((COUNTIFS(SWISSW!$I:$I,TOTAL_MATCHUP!$A57,SWISSW!$J:$J,TOTAL_MATCHUP!O$1,SWISSW!$F:$F,"Won")+COUNTIFS(SWISSW!$I:$I,TOTAL_MATCHUP!O$1,SWISSW!$J:$J,TOTAL_MATCHUP!$A57,SWISSW!$F:$F,"Lost")))+((COUNTIFS(SWISSW!$I:$I,TOTAL_MATCHUP!$A57,SWISSW!$J:$J,TOTAL_MATCHUP!O$1,SWISSW!$F:$F,"Lost")+COUNTIFS(SWISSW!$I:$I,TOTAL_MATCHUP!O$1,SWISSW!$J:$J,TOTAL_MATCHUP!$A57,SWISSW!$F:$F,"Won"))))*IF(ROW()=COLUMN(),0,1)</f>
        <v>0</v>
      </c>
      <c r="P57" s="14">
        <f ca="1">(((COUNTIFS(SWISSW!$I:$I,TOTAL_MATCHUP!$A57,SWISSW!$J:$J,TOTAL_MATCHUP!P$1,SWISSW!$F:$F,"Won")+COUNTIFS(SWISSW!$I:$I,TOTAL_MATCHUP!P$1,SWISSW!$J:$J,TOTAL_MATCHUP!$A57,SWISSW!$F:$F,"Lost")))+((COUNTIFS(SWISSW!$I:$I,TOTAL_MATCHUP!$A57,SWISSW!$J:$J,TOTAL_MATCHUP!P$1,SWISSW!$F:$F,"Lost")+COUNTIFS(SWISSW!$I:$I,TOTAL_MATCHUP!P$1,SWISSW!$J:$J,TOTAL_MATCHUP!$A57,SWISSW!$F:$F,"Won"))))*IF(ROW()=COLUMN(),0,1)</f>
        <v>0</v>
      </c>
      <c r="Q57" s="14">
        <f ca="1">(((COUNTIFS(SWISSW!$I:$I,TOTAL_MATCHUP!$A57,SWISSW!$J:$J,TOTAL_MATCHUP!Q$1,SWISSW!$F:$F,"Won")+COUNTIFS(SWISSW!$I:$I,TOTAL_MATCHUP!Q$1,SWISSW!$J:$J,TOTAL_MATCHUP!$A57,SWISSW!$F:$F,"Lost")))+((COUNTIFS(SWISSW!$I:$I,TOTAL_MATCHUP!$A57,SWISSW!$J:$J,TOTAL_MATCHUP!Q$1,SWISSW!$F:$F,"Lost")+COUNTIFS(SWISSW!$I:$I,TOTAL_MATCHUP!Q$1,SWISSW!$J:$J,TOTAL_MATCHUP!$A57,SWISSW!$F:$F,"Won"))))*IF(ROW()=COLUMN(),0,1)</f>
        <v>0</v>
      </c>
      <c r="R57" s="14">
        <f ca="1">(((COUNTIFS(SWISSW!$I:$I,TOTAL_MATCHUP!$A57,SWISSW!$J:$J,TOTAL_MATCHUP!R$1,SWISSW!$F:$F,"Won")+COUNTIFS(SWISSW!$I:$I,TOTAL_MATCHUP!R$1,SWISSW!$J:$J,TOTAL_MATCHUP!$A57,SWISSW!$F:$F,"Lost")))+((COUNTIFS(SWISSW!$I:$I,TOTAL_MATCHUP!$A57,SWISSW!$J:$J,TOTAL_MATCHUP!R$1,SWISSW!$F:$F,"Lost")+COUNTIFS(SWISSW!$I:$I,TOTAL_MATCHUP!R$1,SWISSW!$J:$J,TOTAL_MATCHUP!$A57,SWISSW!$F:$F,"Won"))))*IF(ROW()=COLUMN(),0,1)</f>
        <v>0</v>
      </c>
      <c r="S57" s="14">
        <f ca="1">(((COUNTIFS(SWISSW!$I:$I,TOTAL_MATCHUP!$A57,SWISSW!$J:$J,TOTAL_MATCHUP!S$1,SWISSW!$F:$F,"Won")+COUNTIFS(SWISSW!$I:$I,TOTAL_MATCHUP!S$1,SWISSW!$J:$J,TOTAL_MATCHUP!$A57,SWISSW!$F:$F,"Lost")))+((COUNTIFS(SWISSW!$I:$I,TOTAL_MATCHUP!$A57,SWISSW!$J:$J,TOTAL_MATCHUP!S$1,SWISSW!$F:$F,"Lost")+COUNTIFS(SWISSW!$I:$I,TOTAL_MATCHUP!S$1,SWISSW!$J:$J,TOTAL_MATCHUP!$A57,SWISSW!$F:$F,"Won"))))*IF(ROW()=COLUMN(),0,1)</f>
        <v>0</v>
      </c>
      <c r="T57" s="14">
        <f ca="1">(((COUNTIFS(SWISSW!$I:$I,TOTAL_MATCHUP!$A57,SWISSW!$J:$J,TOTAL_MATCHUP!T$1,SWISSW!$F:$F,"Won")+COUNTIFS(SWISSW!$I:$I,TOTAL_MATCHUP!T$1,SWISSW!$J:$J,TOTAL_MATCHUP!$A57,SWISSW!$F:$F,"Lost")))+((COUNTIFS(SWISSW!$I:$I,TOTAL_MATCHUP!$A57,SWISSW!$J:$J,TOTAL_MATCHUP!T$1,SWISSW!$F:$F,"Lost")+COUNTIFS(SWISSW!$I:$I,TOTAL_MATCHUP!T$1,SWISSW!$J:$J,TOTAL_MATCHUP!$A57,SWISSW!$F:$F,"Won"))))*IF(ROW()=COLUMN(),0,1)</f>
        <v>0</v>
      </c>
      <c r="U57" s="14">
        <f ca="1">(((COUNTIFS(SWISSW!$I:$I,TOTAL_MATCHUP!$A57,SWISSW!$J:$J,TOTAL_MATCHUP!U$1,SWISSW!$F:$F,"Won")+COUNTIFS(SWISSW!$I:$I,TOTAL_MATCHUP!U$1,SWISSW!$J:$J,TOTAL_MATCHUP!$A57,SWISSW!$F:$F,"Lost")))+((COUNTIFS(SWISSW!$I:$I,TOTAL_MATCHUP!$A57,SWISSW!$J:$J,TOTAL_MATCHUP!U$1,SWISSW!$F:$F,"Lost")+COUNTIFS(SWISSW!$I:$I,TOTAL_MATCHUP!U$1,SWISSW!$J:$J,TOTAL_MATCHUP!$A57,SWISSW!$F:$F,"Won"))))*IF(ROW()=COLUMN(),0,1)</f>
        <v>0</v>
      </c>
      <c r="V57" s="14">
        <f ca="1">(((COUNTIFS(SWISSW!$I:$I,TOTAL_MATCHUP!$A57,SWISSW!$J:$J,TOTAL_MATCHUP!V$1,SWISSW!$F:$F,"Won")+COUNTIFS(SWISSW!$I:$I,TOTAL_MATCHUP!V$1,SWISSW!$J:$J,TOTAL_MATCHUP!$A57,SWISSW!$F:$F,"Lost")))+((COUNTIFS(SWISSW!$I:$I,TOTAL_MATCHUP!$A57,SWISSW!$J:$J,TOTAL_MATCHUP!V$1,SWISSW!$F:$F,"Lost")+COUNTIFS(SWISSW!$I:$I,TOTAL_MATCHUP!V$1,SWISSW!$J:$J,TOTAL_MATCHUP!$A57,SWISSW!$F:$F,"Won"))))*IF(ROW()=COLUMN(),0,1)</f>
        <v>0</v>
      </c>
      <c r="W57" s="14">
        <f ca="1">(((COUNTIFS(SWISSW!$I:$I,TOTAL_MATCHUP!$A57,SWISSW!$J:$J,TOTAL_MATCHUP!W$1,SWISSW!$F:$F,"Won")+COUNTIFS(SWISSW!$I:$I,TOTAL_MATCHUP!W$1,SWISSW!$J:$J,TOTAL_MATCHUP!$A57,SWISSW!$F:$F,"Lost")))+((COUNTIFS(SWISSW!$I:$I,TOTAL_MATCHUP!$A57,SWISSW!$J:$J,TOTAL_MATCHUP!W$1,SWISSW!$F:$F,"Lost")+COUNTIFS(SWISSW!$I:$I,TOTAL_MATCHUP!W$1,SWISSW!$J:$J,TOTAL_MATCHUP!$A57,SWISSW!$F:$F,"Won"))))*IF(ROW()=COLUMN(),0,1)</f>
        <v>0</v>
      </c>
      <c r="X57" s="14">
        <f ca="1">(((COUNTIFS(SWISSW!$I:$I,TOTAL_MATCHUP!$A57,SWISSW!$J:$J,TOTAL_MATCHUP!X$1,SWISSW!$F:$F,"Won")+COUNTIFS(SWISSW!$I:$I,TOTAL_MATCHUP!X$1,SWISSW!$J:$J,TOTAL_MATCHUP!$A57,SWISSW!$F:$F,"Lost")))+((COUNTIFS(SWISSW!$I:$I,TOTAL_MATCHUP!$A57,SWISSW!$J:$J,TOTAL_MATCHUP!X$1,SWISSW!$F:$F,"Lost")+COUNTIFS(SWISSW!$I:$I,TOTAL_MATCHUP!X$1,SWISSW!$J:$J,TOTAL_MATCHUP!$A57,SWISSW!$F:$F,"Won"))))*IF(ROW()=COLUMN(),0,1)</f>
        <v>0</v>
      </c>
      <c r="Y57" s="14">
        <f ca="1">(((COUNTIFS(SWISSW!$I:$I,TOTAL_MATCHUP!$A57,SWISSW!$J:$J,TOTAL_MATCHUP!Y$1,SWISSW!$F:$F,"Won")+COUNTIFS(SWISSW!$I:$I,TOTAL_MATCHUP!Y$1,SWISSW!$J:$J,TOTAL_MATCHUP!$A57,SWISSW!$F:$F,"Lost")))+((COUNTIFS(SWISSW!$I:$I,TOTAL_MATCHUP!$A57,SWISSW!$J:$J,TOTAL_MATCHUP!Y$1,SWISSW!$F:$F,"Lost")+COUNTIFS(SWISSW!$I:$I,TOTAL_MATCHUP!Y$1,SWISSW!$J:$J,TOTAL_MATCHUP!$A57,SWISSW!$F:$F,"Won"))))*IF(ROW()=COLUMN(),0,1)</f>
        <v>0</v>
      </c>
      <c r="Z57" s="14">
        <f ca="1">(((COUNTIFS(SWISSW!$I:$I,TOTAL_MATCHUP!$A57,SWISSW!$J:$J,TOTAL_MATCHUP!Z$1,SWISSW!$F:$F,"Won")+COUNTIFS(SWISSW!$I:$I,TOTAL_MATCHUP!Z$1,SWISSW!$J:$J,TOTAL_MATCHUP!$A57,SWISSW!$F:$F,"Lost")))+((COUNTIFS(SWISSW!$I:$I,TOTAL_MATCHUP!$A57,SWISSW!$J:$J,TOTAL_MATCHUP!Z$1,SWISSW!$F:$F,"Lost")+COUNTIFS(SWISSW!$I:$I,TOTAL_MATCHUP!Z$1,SWISSW!$J:$J,TOTAL_MATCHUP!$A57,SWISSW!$F:$F,"Won"))))*IF(ROW()=COLUMN(),0,1)</f>
        <v>0</v>
      </c>
      <c r="AA57" s="14">
        <f ca="1">(((COUNTIFS(SWISSW!$I:$I,TOTAL_MATCHUP!$A57,SWISSW!$J:$J,TOTAL_MATCHUP!AA$1,SWISSW!$F:$F,"Won")+COUNTIFS(SWISSW!$I:$I,TOTAL_MATCHUP!AA$1,SWISSW!$J:$J,TOTAL_MATCHUP!$A57,SWISSW!$F:$F,"Lost")))+((COUNTIFS(SWISSW!$I:$I,TOTAL_MATCHUP!$A57,SWISSW!$J:$J,TOTAL_MATCHUP!AA$1,SWISSW!$F:$F,"Lost")+COUNTIFS(SWISSW!$I:$I,TOTAL_MATCHUP!AA$1,SWISSW!$J:$J,TOTAL_MATCHUP!$A57,SWISSW!$F:$F,"Won"))))*IF(ROW()=COLUMN(),0,1)</f>
        <v>0</v>
      </c>
      <c r="AB57" s="14">
        <f ca="1">(((COUNTIFS(SWISSW!$I:$I,TOTAL_MATCHUP!$A57,SWISSW!$J:$J,TOTAL_MATCHUP!AB$1,SWISSW!$F:$F,"Won")+COUNTIFS(SWISSW!$I:$I,TOTAL_MATCHUP!AB$1,SWISSW!$J:$J,TOTAL_MATCHUP!$A57,SWISSW!$F:$F,"Lost")))+((COUNTIFS(SWISSW!$I:$I,TOTAL_MATCHUP!$A57,SWISSW!$J:$J,TOTAL_MATCHUP!AB$1,SWISSW!$F:$F,"Lost")+COUNTIFS(SWISSW!$I:$I,TOTAL_MATCHUP!AB$1,SWISSW!$J:$J,TOTAL_MATCHUP!$A57,SWISSW!$F:$F,"Won"))))*IF(ROW()=COLUMN(),0,1)</f>
        <v>0</v>
      </c>
      <c r="AC57" s="14">
        <f ca="1">(((COUNTIFS(SWISSW!$I:$I,TOTAL_MATCHUP!$A57,SWISSW!$J:$J,TOTAL_MATCHUP!AC$1,SWISSW!$F:$F,"Won")+COUNTIFS(SWISSW!$I:$I,TOTAL_MATCHUP!AC$1,SWISSW!$J:$J,TOTAL_MATCHUP!$A57,SWISSW!$F:$F,"Lost")))+((COUNTIFS(SWISSW!$I:$I,TOTAL_MATCHUP!$A57,SWISSW!$J:$J,TOTAL_MATCHUP!AC$1,SWISSW!$F:$F,"Lost")+COUNTIFS(SWISSW!$I:$I,TOTAL_MATCHUP!AC$1,SWISSW!$J:$J,TOTAL_MATCHUP!$A57,SWISSW!$F:$F,"Won"))))*IF(ROW()=COLUMN(),0,1)</f>
        <v>0</v>
      </c>
      <c r="AD57" s="14">
        <f ca="1">(((COUNTIFS(SWISSW!$I:$I,TOTAL_MATCHUP!$A57,SWISSW!$J:$J,TOTAL_MATCHUP!AD$1,SWISSW!$F:$F,"Won")+COUNTIFS(SWISSW!$I:$I,TOTAL_MATCHUP!AD$1,SWISSW!$J:$J,TOTAL_MATCHUP!$A57,SWISSW!$F:$F,"Lost")))+((COUNTIFS(SWISSW!$I:$I,TOTAL_MATCHUP!$A57,SWISSW!$J:$J,TOTAL_MATCHUP!AD$1,SWISSW!$F:$F,"Lost")+COUNTIFS(SWISSW!$I:$I,TOTAL_MATCHUP!AD$1,SWISSW!$J:$J,TOTAL_MATCHUP!$A57,SWISSW!$F:$F,"Won"))))*IF(ROW()=COLUMN(),0,1)</f>
        <v>0</v>
      </c>
      <c r="AE57" s="14">
        <f ca="1">(((COUNTIFS(SWISSW!$I:$I,TOTAL_MATCHUP!$A57,SWISSW!$J:$J,TOTAL_MATCHUP!AE$1,SWISSW!$F:$F,"Won")+COUNTIFS(SWISSW!$I:$I,TOTAL_MATCHUP!AE$1,SWISSW!$J:$J,TOTAL_MATCHUP!$A57,SWISSW!$F:$F,"Lost")))+((COUNTIFS(SWISSW!$I:$I,TOTAL_MATCHUP!$A57,SWISSW!$J:$J,TOTAL_MATCHUP!AE$1,SWISSW!$F:$F,"Lost")+COUNTIFS(SWISSW!$I:$I,TOTAL_MATCHUP!AE$1,SWISSW!$J:$J,TOTAL_MATCHUP!$A57,SWISSW!$F:$F,"Won"))))*IF(ROW()=COLUMN(),0,1)</f>
        <v>0</v>
      </c>
      <c r="AF57" s="14">
        <f ca="1">(((COUNTIFS(SWISSW!$I:$I,TOTAL_MATCHUP!$A57,SWISSW!$J:$J,TOTAL_MATCHUP!AF$1,SWISSW!$F:$F,"Won")+COUNTIFS(SWISSW!$I:$I,TOTAL_MATCHUP!AF$1,SWISSW!$J:$J,TOTAL_MATCHUP!$A57,SWISSW!$F:$F,"Lost")))+((COUNTIFS(SWISSW!$I:$I,TOTAL_MATCHUP!$A57,SWISSW!$J:$J,TOTAL_MATCHUP!AF$1,SWISSW!$F:$F,"Lost")+COUNTIFS(SWISSW!$I:$I,TOTAL_MATCHUP!AF$1,SWISSW!$J:$J,TOTAL_MATCHUP!$A57,SWISSW!$F:$F,"Won"))))*IF(ROW()=COLUMN(),0,1)</f>
        <v>0</v>
      </c>
      <c r="AG57" s="14">
        <f ca="1">(((COUNTIFS(SWISSW!$I:$I,TOTAL_MATCHUP!$A57,SWISSW!$J:$J,TOTAL_MATCHUP!AG$1,SWISSW!$F:$F,"Won")+COUNTIFS(SWISSW!$I:$I,TOTAL_MATCHUP!AG$1,SWISSW!$J:$J,TOTAL_MATCHUP!$A57,SWISSW!$F:$F,"Lost")))+((COUNTIFS(SWISSW!$I:$I,TOTAL_MATCHUP!$A57,SWISSW!$J:$J,TOTAL_MATCHUP!AG$1,SWISSW!$F:$F,"Lost")+COUNTIFS(SWISSW!$I:$I,TOTAL_MATCHUP!AG$1,SWISSW!$J:$J,TOTAL_MATCHUP!$A57,SWISSW!$F:$F,"Won"))))*IF(ROW()=COLUMN(),0,1)</f>
        <v>0</v>
      </c>
      <c r="AH57" s="14">
        <f ca="1">(((COUNTIFS(SWISSW!$I:$I,TOTAL_MATCHUP!$A57,SWISSW!$J:$J,TOTAL_MATCHUP!AH$1,SWISSW!$F:$F,"Won")+COUNTIFS(SWISSW!$I:$I,TOTAL_MATCHUP!AH$1,SWISSW!$J:$J,TOTAL_MATCHUP!$A57,SWISSW!$F:$F,"Lost")))+((COUNTIFS(SWISSW!$I:$I,TOTAL_MATCHUP!$A57,SWISSW!$J:$J,TOTAL_MATCHUP!AH$1,SWISSW!$F:$F,"Lost")+COUNTIFS(SWISSW!$I:$I,TOTAL_MATCHUP!AH$1,SWISSW!$J:$J,TOTAL_MATCHUP!$A57,SWISSW!$F:$F,"Won"))))*IF(ROW()=COLUMN(),0,1)</f>
        <v>0</v>
      </c>
      <c r="AI57" s="14">
        <f ca="1">(((COUNTIFS(SWISSW!$I:$I,TOTAL_MATCHUP!$A57,SWISSW!$J:$J,TOTAL_MATCHUP!AI$1,SWISSW!$F:$F,"Won")+COUNTIFS(SWISSW!$I:$I,TOTAL_MATCHUP!AI$1,SWISSW!$J:$J,TOTAL_MATCHUP!$A57,SWISSW!$F:$F,"Lost")))+((COUNTIFS(SWISSW!$I:$I,TOTAL_MATCHUP!$A57,SWISSW!$J:$J,TOTAL_MATCHUP!AI$1,SWISSW!$F:$F,"Lost")+COUNTIFS(SWISSW!$I:$I,TOTAL_MATCHUP!AI$1,SWISSW!$J:$J,TOTAL_MATCHUP!$A57,SWISSW!$F:$F,"Won"))))*IF(ROW()=COLUMN(),0,1)</f>
        <v>0</v>
      </c>
      <c r="AJ57" s="14">
        <f ca="1">(((COUNTIFS(SWISSW!$I:$I,TOTAL_MATCHUP!$A57,SWISSW!$J:$J,TOTAL_MATCHUP!AJ$1,SWISSW!$F:$F,"Won")+COUNTIFS(SWISSW!$I:$I,TOTAL_MATCHUP!AJ$1,SWISSW!$J:$J,TOTAL_MATCHUP!$A57,SWISSW!$F:$F,"Lost")))+((COUNTIFS(SWISSW!$I:$I,TOTAL_MATCHUP!$A57,SWISSW!$J:$J,TOTAL_MATCHUP!AJ$1,SWISSW!$F:$F,"Lost")+COUNTIFS(SWISSW!$I:$I,TOTAL_MATCHUP!AJ$1,SWISSW!$J:$J,TOTAL_MATCHUP!$A57,SWISSW!$F:$F,"Won"))))*IF(ROW()=COLUMN(),0,1)</f>
        <v>0</v>
      </c>
      <c r="AK57" s="14">
        <f ca="1">(((COUNTIFS(SWISSW!$I:$I,TOTAL_MATCHUP!$A57,SWISSW!$J:$J,TOTAL_MATCHUP!AK$1,SWISSW!$F:$F,"Won")+COUNTIFS(SWISSW!$I:$I,TOTAL_MATCHUP!AK$1,SWISSW!$J:$J,TOTAL_MATCHUP!$A57,SWISSW!$F:$F,"Lost")))+((COUNTIFS(SWISSW!$I:$I,TOTAL_MATCHUP!$A57,SWISSW!$J:$J,TOTAL_MATCHUP!AK$1,SWISSW!$F:$F,"Lost")+COUNTIFS(SWISSW!$I:$I,TOTAL_MATCHUP!AK$1,SWISSW!$J:$J,TOTAL_MATCHUP!$A57,SWISSW!$F:$F,"Won"))))*IF(ROW()=COLUMN(),0,1)</f>
        <v>0</v>
      </c>
      <c r="AL57" s="14">
        <f ca="1">(((COUNTIFS(SWISSW!$I:$I,TOTAL_MATCHUP!$A57,SWISSW!$J:$J,TOTAL_MATCHUP!AL$1,SWISSW!$F:$F,"Won")+COUNTIFS(SWISSW!$I:$I,TOTAL_MATCHUP!AL$1,SWISSW!$J:$J,TOTAL_MATCHUP!$A57,SWISSW!$F:$F,"Lost")))+((COUNTIFS(SWISSW!$I:$I,TOTAL_MATCHUP!$A57,SWISSW!$J:$J,TOTAL_MATCHUP!AL$1,SWISSW!$F:$F,"Lost")+COUNTIFS(SWISSW!$I:$I,TOTAL_MATCHUP!AL$1,SWISSW!$J:$J,TOTAL_MATCHUP!$A57,SWISSW!$F:$F,"Won"))))*IF(ROW()=COLUMN(),0,1)</f>
        <v>0</v>
      </c>
      <c r="AM57" s="14">
        <f ca="1">(((COUNTIFS(SWISSW!$I:$I,TOTAL_MATCHUP!$A57,SWISSW!$J:$J,TOTAL_MATCHUP!AM$1,SWISSW!$F:$F,"Won")+COUNTIFS(SWISSW!$I:$I,TOTAL_MATCHUP!AM$1,SWISSW!$J:$J,TOTAL_MATCHUP!$A57,SWISSW!$F:$F,"Lost")))+((COUNTIFS(SWISSW!$I:$I,TOTAL_MATCHUP!$A57,SWISSW!$J:$J,TOTAL_MATCHUP!AM$1,SWISSW!$F:$F,"Lost")+COUNTIFS(SWISSW!$I:$I,TOTAL_MATCHUP!AM$1,SWISSW!$J:$J,TOTAL_MATCHUP!$A57,SWISSW!$F:$F,"Won"))))*IF(ROW()=COLUMN(),0,1)</f>
        <v>0</v>
      </c>
      <c r="AN57" s="14">
        <f ca="1">(((COUNTIFS(SWISSW!$I:$I,TOTAL_MATCHUP!$A57,SWISSW!$J:$J,TOTAL_MATCHUP!AN$1,SWISSW!$F:$F,"Won")+COUNTIFS(SWISSW!$I:$I,TOTAL_MATCHUP!AN$1,SWISSW!$J:$J,TOTAL_MATCHUP!$A57,SWISSW!$F:$F,"Lost")))+((COUNTIFS(SWISSW!$I:$I,TOTAL_MATCHUP!$A57,SWISSW!$J:$J,TOTAL_MATCHUP!AN$1,SWISSW!$F:$F,"Lost")+COUNTIFS(SWISSW!$I:$I,TOTAL_MATCHUP!AN$1,SWISSW!$J:$J,TOTAL_MATCHUP!$A57,SWISSW!$F:$F,"Won"))))*IF(ROW()=COLUMN(),0,1)</f>
        <v>0</v>
      </c>
      <c r="AO57" s="14">
        <f ca="1">(((COUNTIFS(SWISSW!$I:$I,TOTAL_MATCHUP!$A57,SWISSW!$J:$J,TOTAL_MATCHUP!AO$1,SWISSW!$F:$F,"Won")+COUNTIFS(SWISSW!$I:$I,TOTAL_MATCHUP!AO$1,SWISSW!$J:$J,TOTAL_MATCHUP!$A57,SWISSW!$F:$F,"Lost")))+((COUNTIFS(SWISSW!$I:$I,TOTAL_MATCHUP!$A57,SWISSW!$J:$J,TOTAL_MATCHUP!AO$1,SWISSW!$F:$F,"Lost")+COUNTIFS(SWISSW!$I:$I,TOTAL_MATCHUP!AO$1,SWISSW!$J:$J,TOTAL_MATCHUP!$A57,SWISSW!$F:$F,"Won"))))*IF(ROW()=COLUMN(),0,1)</f>
        <v>0</v>
      </c>
      <c r="AP57" s="14">
        <f ca="1">(((COUNTIFS(SWISSW!$I:$I,TOTAL_MATCHUP!$A57,SWISSW!$J:$J,TOTAL_MATCHUP!AP$1,SWISSW!$F:$F,"Won")+COUNTIFS(SWISSW!$I:$I,TOTAL_MATCHUP!AP$1,SWISSW!$J:$J,TOTAL_MATCHUP!$A57,SWISSW!$F:$F,"Lost")))+((COUNTIFS(SWISSW!$I:$I,TOTAL_MATCHUP!$A57,SWISSW!$J:$J,TOTAL_MATCHUP!AP$1,SWISSW!$F:$F,"Lost")+COUNTIFS(SWISSW!$I:$I,TOTAL_MATCHUP!AP$1,SWISSW!$J:$J,TOTAL_MATCHUP!$A57,SWISSW!$F:$F,"Won"))))*IF(ROW()=COLUMN(),0,1)</f>
        <v>0</v>
      </c>
      <c r="AQ57" s="14">
        <f ca="1">(((COUNTIFS(SWISSW!$I:$I,TOTAL_MATCHUP!$A57,SWISSW!$J:$J,TOTAL_MATCHUP!AQ$1,SWISSW!$F:$F,"Won")+COUNTIFS(SWISSW!$I:$I,TOTAL_MATCHUP!AQ$1,SWISSW!$J:$J,TOTAL_MATCHUP!$A57,SWISSW!$F:$F,"Lost")))+((COUNTIFS(SWISSW!$I:$I,TOTAL_MATCHUP!$A57,SWISSW!$J:$J,TOTAL_MATCHUP!AQ$1,SWISSW!$F:$F,"Lost")+COUNTIFS(SWISSW!$I:$I,TOTAL_MATCHUP!AQ$1,SWISSW!$J:$J,TOTAL_MATCHUP!$A57,SWISSW!$F:$F,"Won"))))*IF(ROW()=COLUMN(),0,1)</f>
        <v>0</v>
      </c>
      <c r="AR57" s="14">
        <f ca="1">(((COUNTIFS(SWISSW!$I:$I,TOTAL_MATCHUP!$A57,SWISSW!$J:$J,TOTAL_MATCHUP!AR$1,SWISSW!$F:$F,"Won")+COUNTIFS(SWISSW!$I:$I,TOTAL_MATCHUP!AR$1,SWISSW!$J:$J,TOTAL_MATCHUP!$A57,SWISSW!$F:$F,"Lost")))+((COUNTIFS(SWISSW!$I:$I,TOTAL_MATCHUP!$A57,SWISSW!$J:$J,TOTAL_MATCHUP!AR$1,SWISSW!$F:$F,"Lost")+COUNTIFS(SWISSW!$I:$I,TOTAL_MATCHUP!AR$1,SWISSW!$J:$J,TOTAL_MATCHUP!$A57,SWISSW!$F:$F,"Won"))))*IF(ROW()=COLUMN(),0,1)</f>
        <v>0</v>
      </c>
      <c r="AS57" s="14">
        <f ca="1">(((COUNTIFS(SWISSW!$I:$I,TOTAL_MATCHUP!$A57,SWISSW!$J:$J,TOTAL_MATCHUP!AS$1,SWISSW!$F:$F,"Won")+COUNTIFS(SWISSW!$I:$I,TOTAL_MATCHUP!AS$1,SWISSW!$J:$J,TOTAL_MATCHUP!$A57,SWISSW!$F:$F,"Lost")))+((COUNTIFS(SWISSW!$I:$I,TOTAL_MATCHUP!$A57,SWISSW!$J:$J,TOTAL_MATCHUP!AS$1,SWISSW!$F:$F,"Lost")+COUNTIFS(SWISSW!$I:$I,TOTAL_MATCHUP!AS$1,SWISSW!$J:$J,TOTAL_MATCHUP!$A57,SWISSW!$F:$F,"Won"))))*IF(ROW()=COLUMN(),0,1)</f>
        <v>0</v>
      </c>
      <c r="AT57" s="14">
        <f ca="1">(((COUNTIFS(SWISSW!$I:$I,TOTAL_MATCHUP!$A57,SWISSW!$J:$J,TOTAL_MATCHUP!AT$1,SWISSW!$F:$F,"Won")+COUNTIFS(SWISSW!$I:$I,TOTAL_MATCHUP!AT$1,SWISSW!$J:$J,TOTAL_MATCHUP!$A57,SWISSW!$F:$F,"Lost")))+((COUNTIFS(SWISSW!$I:$I,TOTAL_MATCHUP!$A57,SWISSW!$J:$J,TOTAL_MATCHUP!AT$1,SWISSW!$F:$F,"Lost")+COUNTIFS(SWISSW!$I:$I,TOTAL_MATCHUP!AT$1,SWISSW!$J:$J,TOTAL_MATCHUP!$A57,SWISSW!$F:$F,"Won"))))*IF(ROW()=COLUMN(),0,1)</f>
        <v>0</v>
      </c>
      <c r="AU57" s="14">
        <f ca="1">(((COUNTIFS(SWISSW!$I:$I,TOTAL_MATCHUP!$A57,SWISSW!$J:$J,TOTAL_MATCHUP!AU$1,SWISSW!$F:$F,"Won")+COUNTIFS(SWISSW!$I:$I,TOTAL_MATCHUP!AU$1,SWISSW!$J:$J,TOTAL_MATCHUP!$A57,SWISSW!$F:$F,"Lost")))+((COUNTIFS(SWISSW!$I:$I,TOTAL_MATCHUP!$A57,SWISSW!$J:$J,TOTAL_MATCHUP!AU$1,SWISSW!$F:$F,"Lost")+COUNTIFS(SWISSW!$I:$I,TOTAL_MATCHUP!AU$1,SWISSW!$J:$J,TOTAL_MATCHUP!$A57,SWISSW!$F:$F,"Won"))))*IF(ROW()=COLUMN(),0,1)</f>
        <v>0</v>
      </c>
      <c r="AV57" s="14">
        <f ca="1">(((COUNTIFS(SWISSW!$I:$I,TOTAL_MATCHUP!$A57,SWISSW!$J:$J,TOTAL_MATCHUP!AV$1,SWISSW!$F:$F,"Won")+COUNTIFS(SWISSW!$I:$I,TOTAL_MATCHUP!AV$1,SWISSW!$J:$J,TOTAL_MATCHUP!$A57,SWISSW!$F:$F,"Lost")))+((COUNTIFS(SWISSW!$I:$I,TOTAL_MATCHUP!$A57,SWISSW!$J:$J,TOTAL_MATCHUP!AV$1,SWISSW!$F:$F,"Lost")+COUNTIFS(SWISSW!$I:$I,TOTAL_MATCHUP!AV$1,SWISSW!$J:$J,TOTAL_MATCHUP!$A57,SWISSW!$F:$F,"Won"))))*IF(ROW()=COLUMN(),0,1)</f>
        <v>0</v>
      </c>
      <c r="AW57" s="14">
        <f ca="1">(((COUNTIFS(SWISSW!$I:$I,TOTAL_MATCHUP!$A57,SWISSW!$J:$J,TOTAL_MATCHUP!AW$1,SWISSW!$F:$F,"Won")+COUNTIFS(SWISSW!$I:$I,TOTAL_MATCHUP!AW$1,SWISSW!$J:$J,TOTAL_MATCHUP!$A57,SWISSW!$F:$F,"Lost")))+((COUNTIFS(SWISSW!$I:$I,TOTAL_MATCHUP!$A57,SWISSW!$J:$J,TOTAL_MATCHUP!AW$1,SWISSW!$F:$F,"Lost")+COUNTIFS(SWISSW!$I:$I,TOTAL_MATCHUP!AW$1,SWISSW!$J:$J,TOTAL_MATCHUP!$A57,SWISSW!$F:$F,"Won"))))*IF(ROW()=COLUMN(),0,1)</f>
        <v>0</v>
      </c>
      <c r="AX57" s="14">
        <f ca="1">(((COUNTIFS(SWISSW!$I:$I,TOTAL_MATCHUP!$A57,SWISSW!$J:$J,TOTAL_MATCHUP!AX$1,SWISSW!$F:$F,"Won")+COUNTIFS(SWISSW!$I:$I,TOTAL_MATCHUP!AX$1,SWISSW!$J:$J,TOTAL_MATCHUP!$A57,SWISSW!$F:$F,"Lost")))+((COUNTIFS(SWISSW!$I:$I,TOTAL_MATCHUP!$A57,SWISSW!$J:$J,TOTAL_MATCHUP!AX$1,SWISSW!$F:$F,"Lost")+COUNTIFS(SWISSW!$I:$I,TOTAL_MATCHUP!AX$1,SWISSW!$J:$J,TOTAL_MATCHUP!$A57,SWISSW!$F:$F,"Won"))))*IF(ROW()=COLUMN(),0,1)</f>
        <v>0</v>
      </c>
      <c r="AY57" s="14">
        <f ca="1">(((COUNTIFS(SWISSW!$I:$I,TOTAL_MATCHUP!$A57,SWISSW!$J:$J,TOTAL_MATCHUP!AY$1,SWISSW!$F:$F,"Won")+COUNTIFS(SWISSW!$I:$I,TOTAL_MATCHUP!AY$1,SWISSW!$J:$J,TOTAL_MATCHUP!$A57,SWISSW!$F:$F,"Lost")))+((COUNTIFS(SWISSW!$I:$I,TOTAL_MATCHUP!$A57,SWISSW!$J:$J,TOTAL_MATCHUP!AY$1,SWISSW!$F:$F,"Lost")+COUNTIFS(SWISSW!$I:$I,TOTAL_MATCHUP!AY$1,SWISSW!$J:$J,TOTAL_MATCHUP!$A57,SWISSW!$F:$F,"Won"))))*IF(ROW()=COLUMN(),0,1)</f>
        <v>0</v>
      </c>
      <c r="AZ57" s="14">
        <f ca="1">(((COUNTIFS(SWISSW!$I:$I,TOTAL_MATCHUP!$A57,SWISSW!$J:$J,TOTAL_MATCHUP!AZ$1,SWISSW!$F:$F,"Won")+COUNTIFS(SWISSW!$I:$I,TOTAL_MATCHUP!AZ$1,SWISSW!$J:$J,TOTAL_MATCHUP!$A57,SWISSW!$F:$F,"Lost")))+((COUNTIFS(SWISSW!$I:$I,TOTAL_MATCHUP!$A57,SWISSW!$J:$J,TOTAL_MATCHUP!AZ$1,SWISSW!$F:$F,"Lost")+COUNTIFS(SWISSW!$I:$I,TOTAL_MATCHUP!AZ$1,SWISSW!$J:$J,TOTAL_MATCHUP!$A57,SWISSW!$F:$F,"Won"))))*IF(ROW()=COLUMN(),0,1)</f>
        <v>0</v>
      </c>
      <c r="BA57" s="14">
        <f ca="1">(((COUNTIFS(SWISSW!$I:$I,TOTAL_MATCHUP!$A57,SWISSW!$J:$J,TOTAL_MATCHUP!BA$1,SWISSW!$F:$F,"Won")+COUNTIFS(SWISSW!$I:$I,TOTAL_MATCHUP!BA$1,SWISSW!$J:$J,TOTAL_MATCHUP!$A57,SWISSW!$F:$F,"Lost")))+((COUNTIFS(SWISSW!$I:$I,TOTAL_MATCHUP!$A57,SWISSW!$J:$J,TOTAL_MATCHUP!BA$1,SWISSW!$F:$F,"Lost")+COUNTIFS(SWISSW!$I:$I,TOTAL_MATCHUP!BA$1,SWISSW!$J:$J,TOTAL_MATCHUP!$A57,SWISSW!$F:$F,"Won"))))*IF(ROW()=COLUMN(),0,1)</f>
        <v>0</v>
      </c>
      <c r="BB57" s="14">
        <f ca="1">(((COUNTIFS(SWISSW!$I:$I,TOTAL_MATCHUP!$A57,SWISSW!$J:$J,TOTAL_MATCHUP!BB$1,SWISSW!$F:$F,"Won")+COUNTIFS(SWISSW!$I:$I,TOTAL_MATCHUP!BB$1,SWISSW!$J:$J,TOTAL_MATCHUP!$A57,SWISSW!$F:$F,"Lost")))+((COUNTIFS(SWISSW!$I:$I,TOTAL_MATCHUP!$A57,SWISSW!$J:$J,TOTAL_MATCHUP!BB$1,SWISSW!$F:$F,"Lost")+COUNTIFS(SWISSW!$I:$I,TOTAL_MATCHUP!BB$1,SWISSW!$J:$J,TOTAL_MATCHUP!$A57,SWISSW!$F:$F,"Won"))))*IF(ROW()=COLUMN(),0,1)</f>
        <v>0</v>
      </c>
      <c r="BC57" s="14">
        <f ca="1">(((COUNTIFS(SWISSW!$I:$I,TOTAL_MATCHUP!$A57,SWISSW!$J:$J,TOTAL_MATCHUP!BC$1,SWISSW!$F:$F,"Won")+COUNTIFS(SWISSW!$I:$I,TOTAL_MATCHUP!BC$1,SWISSW!$J:$J,TOTAL_MATCHUP!$A57,SWISSW!$F:$F,"Lost")))+((COUNTIFS(SWISSW!$I:$I,TOTAL_MATCHUP!$A57,SWISSW!$J:$J,TOTAL_MATCHUP!BC$1,SWISSW!$F:$F,"Lost")+COUNTIFS(SWISSW!$I:$I,TOTAL_MATCHUP!BC$1,SWISSW!$J:$J,TOTAL_MATCHUP!$A57,SWISSW!$F:$F,"Won"))))*IF(ROW()=COLUMN(),0,1)</f>
        <v>1</v>
      </c>
      <c r="BD57" s="14">
        <f ca="1">(((COUNTIFS(SWISSW!$I:$I,TOTAL_MATCHUP!$A57,SWISSW!$J:$J,TOTAL_MATCHUP!BD$1,SWISSW!$F:$F,"Won")+COUNTIFS(SWISSW!$I:$I,TOTAL_MATCHUP!BD$1,SWISSW!$J:$J,TOTAL_MATCHUP!$A57,SWISSW!$F:$F,"Lost")))+((COUNTIFS(SWISSW!$I:$I,TOTAL_MATCHUP!$A57,SWISSW!$J:$J,TOTAL_MATCHUP!BD$1,SWISSW!$F:$F,"Lost")+COUNTIFS(SWISSW!$I:$I,TOTAL_MATCHUP!BD$1,SWISSW!$J:$J,TOTAL_MATCHUP!$A57,SWISSW!$F:$F,"Won"))))*IF(ROW()=COLUMN(),0,1)</f>
        <v>0</v>
      </c>
      <c r="BE57" s="14">
        <f ca="1">(((COUNTIFS(SWISSW!$I:$I,TOTAL_MATCHUP!$A57,SWISSW!$J:$J,TOTAL_MATCHUP!BE$1,SWISSW!$F:$F,"Won")+COUNTIFS(SWISSW!$I:$I,TOTAL_MATCHUP!BE$1,SWISSW!$J:$J,TOTAL_MATCHUP!$A57,SWISSW!$F:$F,"Lost")))+((COUNTIFS(SWISSW!$I:$I,TOTAL_MATCHUP!$A57,SWISSW!$J:$J,TOTAL_MATCHUP!BE$1,SWISSW!$F:$F,"Lost")+COUNTIFS(SWISSW!$I:$I,TOTAL_MATCHUP!BE$1,SWISSW!$J:$J,TOTAL_MATCHUP!$A57,SWISSW!$F:$F,"Won"))))*IF(ROW()=COLUMN(),0,1)</f>
        <v>0</v>
      </c>
      <c r="BF57" s="14">
        <f ca="1">(((COUNTIFS(SWISSW!$I:$I,TOTAL_MATCHUP!$A57,SWISSW!$J:$J,TOTAL_MATCHUP!BF$1,SWISSW!$F:$F,"Won")+COUNTIFS(SWISSW!$I:$I,TOTAL_MATCHUP!BF$1,SWISSW!$J:$J,TOTAL_MATCHUP!$A57,SWISSW!$F:$F,"Lost")))+((COUNTIFS(SWISSW!$I:$I,TOTAL_MATCHUP!$A57,SWISSW!$J:$J,TOTAL_MATCHUP!BF$1,SWISSW!$F:$F,"Lost")+COUNTIFS(SWISSW!$I:$I,TOTAL_MATCHUP!BF$1,SWISSW!$J:$J,TOTAL_MATCHUP!$A57,SWISSW!$F:$F,"Won"))))*IF(ROW()=COLUMN(),0,1)</f>
        <v>0</v>
      </c>
    </row>
    <row r="58" spans="1:58" ht="55" customHeight="1" x14ac:dyDescent="0.3">
      <c r="A58" s="3" t="str">
        <f ca="1">MATCHUP!A58</f>
        <v>Mono Black Burn</v>
      </c>
      <c r="B58" s="14">
        <f ca="1">(((COUNTIFS(SWISSW!$I:$I,TOTAL_MATCHUP!$A58,SWISSW!$J:$J,TOTAL_MATCHUP!B$1,SWISSW!$F:$F,"Won")+COUNTIFS(SWISSW!$I:$I,TOTAL_MATCHUP!B$1,SWISSW!$J:$J,TOTAL_MATCHUP!$A58,SWISSW!$F:$F,"Lost")))+((COUNTIFS(SWISSW!$I:$I,TOTAL_MATCHUP!$A58,SWISSW!$J:$J,TOTAL_MATCHUP!B$1,SWISSW!$F:$F,"Lost")+COUNTIFS(SWISSW!$I:$I,TOTAL_MATCHUP!B$1,SWISSW!$J:$J,TOTAL_MATCHUP!$A58,SWISSW!$F:$F,"Won"))))*IF(ROW()=COLUMN(),0,1)</f>
        <v>1</v>
      </c>
      <c r="C58" s="14">
        <f ca="1">(((COUNTIFS(SWISSW!$I:$I,TOTAL_MATCHUP!$A58,SWISSW!$J:$J,TOTAL_MATCHUP!C$1,SWISSW!$F:$F,"Won")+COUNTIFS(SWISSW!$I:$I,TOTAL_MATCHUP!C$1,SWISSW!$J:$J,TOTAL_MATCHUP!$A58,SWISSW!$F:$F,"Lost")))+((COUNTIFS(SWISSW!$I:$I,TOTAL_MATCHUP!$A58,SWISSW!$J:$J,TOTAL_MATCHUP!C$1,SWISSW!$F:$F,"Lost")+COUNTIFS(SWISSW!$I:$I,TOTAL_MATCHUP!C$1,SWISSW!$J:$J,TOTAL_MATCHUP!$A58,SWISSW!$F:$F,"Won"))))*IF(ROW()=COLUMN(),0,1)</f>
        <v>0</v>
      </c>
      <c r="D58" s="14">
        <f ca="1">(((COUNTIFS(SWISSW!$I:$I,TOTAL_MATCHUP!$A58,SWISSW!$J:$J,TOTAL_MATCHUP!D$1,SWISSW!$F:$F,"Won")+COUNTIFS(SWISSW!$I:$I,TOTAL_MATCHUP!D$1,SWISSW!$J:$J,TOTAL_MATCHUP!$A58,SWISSW!$F:$F,"Lost")))+((COUNTIFS(SWISSW!$I:$I,TOTAL_MATCHUP!$A58,SWISSW!$J:$J,TOTAL_MATCHUP!D$1,SWISSW!$F:$F,"Lost")+COUNTIFS(SWISSW!$I:$I,TOTAL_MATCHUP!D$1,SWISSW!$J:$J,TOTAL_MATCHUP!$A58,SWISSW!$F:$F,"Won"))))*IF(ROW()=COLUMN(),0,1)</f>
        <v>0</v>
      </c>
      <c r="E58" s="14">
        <f ca="1">(((COUNTIFS(SWISSW!$I:$I,TOTAL_MATCHUP!$A58,SWISSW!$J:$J,TOTAL_MATCHUP!E$1,SWISSW!$F:$F,"Won")+COUNTIFS(SWISSW!$I:$I,TOTAL_MATCHUP!E$1,SWISSW!$J:$J,TOTAL_MATCHUP!$A58,SWISSW!$F:$F,"Lost")))+((COUNTIFS(SWISSW!$I:$I,TOTAL_MATCHUP!$A58,SWISSW!$J:$J,TOTAL_MATCHUP!E$1,SWISSW!$F:$F,"Lost")+COUNTIFS(SWISSW!$I:$I,TOTAL_MATCHUP!E$1,SWISSW!$J:$J,TOTAL_MATCHUP!$A58,SWISSW!$F:$F,"Won"))))*IF(ROW()=COLUMN(),0,1)</f>
        <v>1</v>
      </c>
      <c r="F58" s="14">
        <f ca="1">(((COUNTIFS(SWISSW!$I:$I,TOTAL_MATCHUP!$A58,SWISSW!$J:$J,TOTAL_MATCHUP!F$1,SWISSW!$F:$F,"Won")+COUNTIFS(SWISSW!$I:$I,TOTAL_MATCHUP!F$1,SWISSW!$J:$J,TOTAL_MATCHUP!$A58,SWISSW!$F:$F,"Lost")))+((COUNTIFS(SWISSW!$I:$I,TOTAL_MATCHUP!$A58,SWISSW!$J:$J,TOTAL_MATCHUP!F$1,SWISSW!$F:$F,"Lost")+COUNTIFS(SWISSW!$I:$I,TOTAL_MATCHUP!F$1,SWISSW!$J:$J,TOTAL_MATCHUP!$A58,SWISSW!$F:$F,"Won"))))*IF(ROW()=COLUMN(),0,1)</f>
        <v>0</v>
      </c>
      <c r="G58" s="14">
        <f ca="1">(((COUNTIFS(SWISSW!$I:$I,TOTAL_MATCHUP!$A58,SWISSW!$J:$J,TOTAL_MATCHUP!G$1,SWISSW!$F:$F,"Won")+COUNTIFS(SWISSW!$I:$I,TOTAL_MATCHUP!G$1,SWISSW!$J:$J,TOTAL_MATCHUP!$A58,SWISSW!$F:$F,"Lost")))+((COUNTIFS(SWISSW!$I:$I,TOTAL_MATCHUP!$A58,SWISSW!$J:$J,TOTAL_MATCHUP!G$1,SWISSW!$F:$F,"Lost")+COUNTIFS(SWISSW!$I:$I,TOTAL_MATCHUP!G$1,SWISSW!$J:$J,TOTAL_MATCHUP!$A58,SWISSW!$F:$F,"Won"))))*IF(ROW()=COLUMN(),0,1)</f>
        <v>0</v>
      </c>
      <c r="H58" s="14">
        <f ca="1">(((COUNTIFS(SWISSW!$I:$I,TOTAL_MATCHUP!$A58,SWISSW!$J:$J,TOTAL_MATCHUP!H$1,SWISSW!$F:$F,"Won")+COUNTIFS(SWISSW!$I:$I,TOTAL_MATCHUP!H$1,SWISSW!$J:$J,TOTAL_MATCHUP!$A58,SWISSW!$F:$F,"Lost")))+((COUNTIFS(SWISSW!$I:$I,TOTAL_MATCHUP!$A58,SWISSW!$J:$J,TOTAL_MATCHUP!H$1,SWISSW!$F:$F,"Lost")+COUNTIFS(SWISSW!$I:$I,TOTAL_MATCHUP!H$1,SWISSW!$J:$J,TOTAL_MATCHUP!$A58,SWISSW!$F:$F,"Won"))))*IF(ROW()=COLUMN(),0,1)</f>
        <v>0</v>
      </c>
      <c r="I58" s="14">
        <f ca="1">(((COUNTIFS(SWISSW!$I:$I,TOTAL_MATCHUP!$A58,SWISSW!$J:$J,TOTAL_MATCHUP!I$1,SWISSW!$F:$F,"Won")+COUNTIFS(SWISSW!$I:$I,TOTAL_MATCHUP!I$1,SWISSW!$J:$J,TOTAL_MATCHUP!$A58,SWISSW!$F:$F,"Lost")))+((COUNTIFS(SWISSW!$I:$I,TOTAL_MATCHUP!$A58,SWISSW!$J:$J,TOTAL_MATCHUP!I$1,SWISSW!$F:$F,"Lost")+COUNTIFS(SWISSW!$I:$I,TOTAL_MATCHUP!I$1,SWISSW!$J:$J,TOTAL_MATCHUP!$A58,SWISSW!$F:$F,"Won"))))*IF(ROW()=COLUMN(),0,1)</f>
        <v>0</v>
      </c>
      <c r="J58" s="14">
        <f ca="1">(((COUNTIFS(SWISSW!$I:$I,TOTAL_MATCHUP!$A58,SWISSW!$J:$J,TOTAL_MATCHUP!J$1,SWISSW!$F:$F,"Won")+COUNTIFS(SWISSW!$I:$I,TOTAL_MATCHUP!J$1,SWISSW!$J:$J,TOTAL_MATCHUP!$A58,SWISSW!$F:$F,"Lost")))+((COUNTIFS(SWISSW!$I:$I,TOTAL_MATCHUP!$A58,SWISSW!$J:$J,TOTAL_MATCHUP!J$1,SWISSW!$F:$F,"Lost")+COUNTIFS(SWISSW!$I:$I,TOTAL_MATCHUP!J$1,SWISSW!$J:$J,TOTAL_MATCHUP!$A58,SWISSW!$F:$F,"Won"))))*IF(ROW()=COLUMN(),0,1)</f>
        <v>0</v>
      </c>
      <c r="K58" s="14">
        <f ca="1">(((COUNTIFS(SWISSW!$I:$I,TOTAL_MATCHUP!$A58,SWISSW!$J:$J,TOTAL_MATCHUP!K$1,SWISSW!$F:$F,"Won")+COUNTIFS(SWISSW!$I:$I,TOTAL_MATCHUP!K$1,SWISSW!$J:$J,TOTAL_MATCHUP!$A58,SWISSW!$F:$F,"Lost")))+((COUNTIFS(SWISSW!$I:$I,TOTAL_MATCHUP!$A58,SWISSW!$J:$J,TOTAL_MATCHUP!K$1,SWISSW!$F:$F,"Lost")+COUNTIFS(SWISSW!$I:$I,TOTAL_MATCHUP!K$1,SWISSW!$J:$J,TOTAL_MATCHUP!$A58,SWISSW!$F:$F,"Won"))))*IF(ROW()=COLUMN(),0,1)</f>
        <v>0</v>
      </c>
      <c r="L58" s="14">
        <f ca="1">(((COUNTIFS(SWISSW!$I:$I,TOTAL_MATCHUP!$A58,SWISSW!$J:$J,TOTAL_MATCHUP!L$1,SWISSW!$F:$F,"Won")+COUNTIFS(SWISSW!$I:$I,TOTAL_MATCHUP!L$1,SWISSW!$J:$J,TOTAL_MATCHUP!$A58,SWISSW!$F:$F,"Lost")))+((COUNTIFS(SWISSW!$I:$I,TOTAL_MATCHUP!$A58,SWISSW!$J:$J,TOTAL_MATCHUP!L$1,SWISSW!$F:$F,"Lost")+COUNTIFS(SWISSW!$I:$I,TOTAL_MATCHUP!L$1,SWISSW!$J:$J,TOTAL_MATCHUP!$A58,SWISSW!$F:$F,"Won"))))*IF(ROW()=COLUMN(),0,1)</f>
        <v>2</v>
      </c>
      <c r="M58" s="14">
        <f ca="1">(((COUNTIFS(SWISSW!$I:$I,TOTAL_MATCHUP!$A58,SWISSW!$J:$J,TOTAL_MATCHUP!M$1,SWISSW!$F:$F,"Won")+COUNTIFS(SWISSW!$I:$I,TOTAL_MATCHUP!M$1,SWISSW!$J:$J,TOTAL_MATCHUP!$A58,SWISSW!$F:$F,"Lost")))+((COUNTIFS(SWISSW!$I:$I,TOTAL_MATCHUP!$A58,SWISSW!$J:$J,TOTAL_MATCHUP!M$1,SWISSW!$F:$F,"Lost")+COUNTIFS(SWISSW!$I:$I,TOTAL_MATCHUP!M$1,SWISSW!$J:$J,TOTAL_MATCHUP!$A58,SWISSW!$F:$F,"Won"))))*IF(ROW()=COLUMN(),0,1)</f>
        <v>0</v>
      </c>
      <c r="N58" s="14">
        <f ca="1">(((COUNTIFS(SWISSW!$I:$I,TOTAL_MATCHUP!$A58,SWISSW!$J:$J,TOTAL_MATCHUP!N$1,SWISSW!$F:$F,"Won")+COUNTIFS(SWISSW!$I:$I,TOTAL_MATCHUP!N$1,SWISSW!$J:$J,TOTAL_MATCHUP!$A58,SWISSW!$F:$F,"Lost")))+((COUNTIFS(SWISSW!$I:$I,TOTAL_MATCHUP!$A58,SWISSW!$J:$J,TOTAL_MATCHUP!N$1,SWISSW!$F:$F,"Lost")+COUNTIFS(SWISSW!$I:$I,TOTAL_MATCHUP!N$1,SWISSW!$J:$J,TOTAL_MATCHUP!$A58,SWISSW!$F:$F,"Won"))))*IF(ROW()=COLUMN(),0,1)</f>
        <v>0</v>
      </c>
      <c r="O58" s="14">
        <f ca="1">(((COUNTIFS(SWISSW!$I:$I,TOTAL_MATCHUP!$A58,SWISSW!$J:$J,TOTAL_MATCHUP!O$1,SWISSW!$F:$F,"Won")+COUNTIFS(SWISSW!$I:$I,TOTAL_MATCHUP!O$1,SWISSW!$J:$J,TOTAL_MATCHUP!$A58,SWISSW!$F:$F,"Lost")))+((COUNTIFS(SWISSW!$I:$I,TOTAL_MATCHUP!$A58,SWISSW!$J:$J,TOTAL_MATCHUP!O$1,SWISSW!$F:$F,"Lost")+COUNTIFS(SWISSW!$I:$I,TOTAL_MATCHUP!O$1,SWISSW!$J:$J,TOTAL_MATCHUP!$A58,SWISSW!$F:$F,"Won"))))*IF(ROW()=COLUMN(),0,1)</f>
        <v>0</v>
      </c>
      <c r="P58" s="14">
        <f ca="1">(((COUNTIFS(SWISSW!$I:$I,TOTAL_MATCHUP!$A58,SWISSW!$J:$J,TOTAL_MATCHUP!P$1,SWISSW!$F:$F,"Won")+COUNTIFS(SWISSW!$I:$I,TOTAL_MATCHUP!P$1,SWISSW!$J:$J,TOTAL_MATCHUP!$A58,SWISSW!$F:$F,"Lost")))+((COUNTIFS(SWISSW!$I:$I,TOTAL_MATCHUP!$A58,SWISSW!$J:$J,TOTAL_MATCHUP!P$1,SWISSW!$F:$F,"Lost")+COUNTIFS(SWISSW!$I:$I,TOTAL_MATCHUP!P$1,SWISSW!$J:$J,TOTAL_MATCHUP!$A58,SWISSW!$F:$F,"Won"))))*IF(ROW()=COLUMN(),0,1)</f>
        <v>0</v>
      </c>
      <c r="Q58" s="14">
        <f ca="1">(((COUNTIFS(SWISSW!$I:$I,TOTAL_MATCHUP!$A58,SWISSW!$J:$J,TOTAL_MATCHUP!Q$1,SWISSW!$F:$F,"Won")+COUNTIFS(SWISSW!$I:$I,TOTAL_MATCHUP!Q$1,SWISSW!$J:$J,TOTAL_MATCHUP!$A58,SWISSW!$F:$F,"Lost")))+((COUNTIFS(SWISSW!$I:$I,TOTAL_MATCHUP!$A58,SWISSW!$J:$J,TOTAL_MATCHUP!Q$1,SWISSW!$F:$F,"Lost")+COUNTIFS(SWISSW!$I:$I,TOTAL_MATCHUP!Q$1,SWISSW!$J:$J,TOTAL_MATCHUP!$A58,SWISSW!$F:$F,"Won"))))*IF(ROW()=COLUMN(),0,1)</f>
        <v>0</v>
      </c>
      <c r="R58" s="14">
        <f ca="1">(((COUNTIFS(SWISSW!$I:$I,TOTAL_MATCHUP!$A58,SWISSW!$J:$J,TOTAL_MATCHUP!R$1,SWISSW!$F:$F,"Won")+COUNTIFS(SWISSW!$I:$I,TOTAL_MATCHUP!R$1,SWISSW!$J:$J,TOTAL_MATCHUP!$A58,SWISSW!$F:$F,"Lost")))+((COUNTIFS(SWISSW!$I:$I,TOTAL_MATCHUP!$A58,SWISSW!$J:$J,TOTAL_MATCHUP!R$1,SWISSW!$F:$F,"Lost")+COUNTIFS(SWISSW!$I:$I,TOTAL_MATCHUP!R$1,SWISSW!$J:$J,TOTAL_MATCHUP!$A58,SWISSW!$F:$F,"Won"))))*IF(ROW()=COLUMN(),0,1)</f>
        <v>0</v>
      </c>
      <c r="S58" s="14">
        <f ca="1">(((COUNTIFS(SWISSW!$I:$I,TOTAL_MATCHUP!$A58,SWISSW!$J:$J,TOTAL_MATCHUP!S$1,SWISSW!$F:$F,"Won")+COUNTIFS(SWISSW!$I:$I,TOTAL_MATCHUP!S$1,SWISSW!$J:$J,TOTAL_MATCHUP!$A58,SWISSW!$F:$F,"Lost")))+((COUNTIFS(SWISSW!$I:$I,TOTAL_MATCHUP!$A58,SWISSW!$J:$J,TOTAL_MATCHUP!S$1,SWISSW!$F:$F,"Lost")+COUNTIFS(SWISSW!$I:$I,TOTAL_MATCHUP!S$1,SWISSW!$J:$J,TOTAL_MATCHUP!$A58,SWISSW!$F:$F,"Won"))))*IF(ROW()=COLUMN(),0,1)</f>
        <v>0</v>
      </c>
      <c r="T58" s="14">
        <f ca="1">(((COUNTIFS(SWISSW!$I:$I,TOTAL_MATCHUP!$A58,SWISSW!$J:$J,TOTAL_MATCHUP!T$1,SWISSW!$F:$F,"Won")+COUNTIFS(SWISSW!$I:$I,TOTAL_MATCHUP!T$1,SWISSW!$J:$J,TOTAL_MATCHUP!$A58,SWISSW!$F:$F,"Lost")))+((COUNTIFS(SWISSW!$I:$I,TOTAL_MATCHUP!$A58,SWISSW!$J:$J,TOTAL_MATCHUP!T$1,SWISSW!$F:$F,"Lost")+COUNTIFS(SWISSW!$I:$I,TOTAL_MATCHUP!T$1,SWISSW!$J:$J,TOTAL_MATCHUP!$A58,SWISSW!$F:$F,"Won"))))*IF(ROW()=COLUMN(),0,1)</f>
        <v>0</v>
      </c>
      <c r="U58" s="14">
        <f ca="1">(((COUNTIFS(SWISSW!$I:$I,TOTAL_MATCHUP!$A58,SWISSW!$J:$J,TOTAL_MATCHUP!U$1,SWISSW!$F:$F,"Won")+COUNTIFS(SWISSW!$I:$I,TOTAL_MATCHUP!U$1,SWISSW!$J:$J,TOTAL_MATCHUP!$A58,SWISSW!$F:$F,"Lost")))+((COUNTIFS(SWISSW!$I:$I,TOTAL_MATCHUP!$A58,SWISSW!$J:$J,TOTAL_MATCHUP!U$1,SWISSW!$F:$F,"Lost")+COUNTIFS(SWISSW!$I:$I,TOTAL_MATCHUP!U$1,SWISSW!$J:$J,TOTAL_MATCHUP!$A58,SWISSW!$F:$F,"Won"))))*IF(ROW()=COLUMN(),0,1)</f>
        <v>0</v>
      </c>
      <c r="V58" s="14">
        <f ca="1">(((COUNTIFS(SWISSW!$I:$I,TOTAL_MATCHUP!$A58,SWISSW!$J:$J,TOTAL_MATCHUP!V$1,SWISSW!$F:$F,"Won")+COUNTIFS(SWISSW!$I:$I,TOTAL_MATCHUP!V$1,SWISSW!$J:$J,TOTAL_MATCHUP!$A58,SWISSW!$F:$F,"Lost")))+((COUNTIFS(SWISSW!$I:$I,TOTAL_MATCHUP!$A58,SWISSW!$J:$J,TOTAL_MATCHUP!V$1,SWISSW!$F:$F,"Lost")+COUNTIFS(SWISSW!$I:$I,TOTAL_MATCHUP!V$1,SWISSW!$J:$J,TOTAL_MATCHUP!$A58,SWISSW!$F:$F,"Won"))))*IF(ROW()=COLUMN(),0,1)</f>
        <v>0</v>
      </c>
      <c r="W58" s="14">
        <f ca="1">(((COUNTIFS(SWISSW!$I:$I,TOTAL_MATCHUP!$A58,SWISSW!$J:$J,TOTAL_MATCHUP!W$1,SWISSW!$F:$F,"Won")+COUNTIFS(SWISSW!$I:$I,TOTAL_MATCHUP!W$1,SWISSW!$J:$J,TOTAL_MATCHUP!$A58,SWISSW!$F:$F,"Lost")))+((COUNTIFS(SWISSW!$I:$I,TOTAL_MATCHUP!$A58,SWISSW!$J:$J,TOTAL_MATCHUP!W$1,SWISSW!$F:$F,"Lost")+COUNTIFS(SWISSW!$I:$I,TOTAL_MATCHUP!W$1,SWISSW!$J:$J,TOTAL_MATCHUP!$A58,SWISSW!$F:$F,"Won"))))*IF(ROW()=COLUMN(),0,1)</f>
        <v>0</v>
      </c>
      <c r="X58" s="14">
        <f ca="1">(((COUNTIFS(SWISSW!$I:$I,TOTAL_MATCHUP!$A58,SWISSW!$J:$J,TOTAL_MATCHUP!X$1,SWISSW!$F:$F,"Won")+COUNTIFS(SWISSW!$I:$I,TOTAL_MATCHUP!X$1,SWISSW!$J:$J,TOTAL_MATCHUP!$A58,SWISSW!$F:$F,"Lost")))+((COUNTIFS(SWISSW!$I:$I,TOTAL_MATCHUP!$A58,SWISSW!$J:$J,TOTAL_MATCHUP!X$1,SWISSW!$F:$F,"Lost")+COUNTIFS(SWISSW!$I:$I,TOTAL_MATCHUP!X$1,SWISSW!$J:$J,TOTAL_MATCHUP!$A58,SWISSW!$F:$F,"Won"))))*IF(ROW()=COLUMN(),0,1)</f>
        <v>0</v>
      </c>
      <c r="Y58" s="14">
        <f ca="1">(((COUNTIFS(SWISSW!$I:$I,TOTAL_MATCHUP!$A58,SWISSW!$J:$J,TOTAL_MATCHUP!Y$1,SWISSW!$F:$F,"Won")+COUNTIFS(SWISSW!$I:$I,TOTAL_MATCHUP!Y$1,SWISSW!$J:$J,TOTAL_MATCHUP!$A58,SWISSW!$F:$F,"Lost")))+((COUNTIFS(SWISSW!$I:$I,TOTAL_MATCHUP!$A58,SWISSW!$J:$J,TOTAL_MATCHUP!Y$1,SWISSW!$F:$F,"Lost")+COUNTIFS(SWISSW!$I:$I,TOTAL_MATCHUP!Y$1,SWISSW!$J:$J,TOTAL_MATCHUP!$A58,SWISSW!$F:$F,"Won"))))*IF(ROW()=COLUMN(),0,1)</f>
        <v>0</v>
      </c>
      <c r="Z58" s="14">
        <f ca="1">(((COUNTIFS(SWISSW!$I:$I,TOTAL_MATCHUP!$A58,SWISSW!$J:$J,TOTAL_MATCHUP!Z$1,SWISSW!$F:$F,"Won")+COUNTIFS(SWISSW!$I:$I,TOTAL_MATCHUP!Z$1,SWISSW!$J:$J,TOTAL_MATCHUP!$A58,SWISSW!$F:$F,"Lost")))+((COUNTIFS(SWISSW!$I:$I,TOTAL_MATCHUP!$A58,SWISSW!$J:$J,TOTAL_MATCHUP!Z$1,SWISSW!$F:$F,"Lost")+COUNTIFS(SWISSW!$I:$I,TOTAL_MATCHUP!Z$1,SWISSW!$J:$J,TOTAL_MATCHUP!$A58,SWISSW!$F:$F,"Won"))))*IF(ROW()=COLUMN(),0,1)</f>
        <v>0</v>
      </c>
      <c r="AA58" s="14">
        <f ca="1">(((COUNTIFS(SWISSW!$I:$I,TOTAL_MATCHUP!$A58,SWISSW!$J:$J,TOTAL_MATCHUP!AA$1,SWISSW!$F:$F,"Won")+COUNTIFS(SWISSW!$I:$I,TOTAL_MATCHUP!AA$1,SWISSW!$J:$J,TOTAL_MATCHUP!$A58,SWISSW!$F:$F,"Lost")))+((COUNTIFS(SWISSW!$I:$I,TOTAL_MATCHUP!$A58,SWISSW!$J:$J,TOTAL_MATCHUP!AA$1,SWISSW!$F:$F,"Lost")+COUNTIFS(SWISSW!$I:$I,TOTAL_MATCHUP!AA$1,SWISSW!$J:$J,TOTAL_MATCHUP!$A58,SWISSW!$F:$F,"Won"))))*IF(ROW()=COLUMN(),0,1)</f>
        <v>0</v>
      </c>
      <c r="AB58" s="14">
        <f ca="1">(((COUNTIFS(SWISSW!$I:$I,TOTAL_MATCHUP!$A58,SWISSW!$J:$J,TOTAL_MATCHUP!AB$1,SWISSW!$F:$F,"Won")+COUNTIFS(SWISSW!$I:$I,TOTAL_MATCHUP!AB$1,SWISSW!$J:$J,TOTAL_MATCHUP!$A58,SWISSW!$F:$F,"Lost")))+((COUNTIFS(SWISSW!$I:$I,TOTAL_MATCHUP!$A58,SWISSW!$J:$J,TOTAL_MATCHUP!AB$1,SWISSW!$F:$F,"Lost")+COUNTIFS(SWISSW!$I:$I,TOTAL_MATCHUP!AB$1,SWISSW!$J:$J,TOTAL_MATCHUP!$A58,SWISSW!$F:$F,"Won"))))*IF(ROW()=COLUMN(),0,1)</f>
        <v>0</v>
      </c>
      <c r="AC58" s="14">
        <f ca="1">(((COUNTIFS(SWISSW!$I:$I,TOTAL_MATCHUP!$A58,SWISSW!$J:$J,TOTAL_MATCHUP!AC$1,SWISSW!$F:$F,"Won")+COUNTIFS(SWISSW!$I:$I,TOTAL_MATCHUP!AC$1,SWISSW!$J:$J,TOTAL_MATCHUP!$A58,SWISSW!$F:$F,"Lost")))+((COUNTIFS(SWISSW!$I:$I,TOTAL_MATCHUP!$A58,SWISSW!$J:$J,TOTAL_MATCHUP!AC$1,SWISSW!$F:$F,"Lost")+COUNTIFS(SWISSW!$I:$I,TOTAL_MATCHUP!AC$1,SWISSW!$J:$J,TOTAL_MATCHUP!$A58,SWISSW!$F:$F,"Won"))))*IF(ROW()=COLUMN(),0,1)</f>
        <v>0</v>
      </c>
      <c r="AD58" s="14">
        <f ca="1">(((COUNTIFS(SWISSW!$I:$I,TOTAL_MATCHUP!$A58,SWISSW!$J:$J,TOTAL_MATCHUP!AD$1,SWISSW!$F:$F,"Won")+COUNTIFS(SWISSW!$I:$I,TOTAL_MATCHUP!AD$1,SWISSW!$J:$J,TOTAL_MATCHUP!$A58,SWISSW!$F:$F,"Lost")))+((COUNTIFS(SWISSW!$I:$I,TOTAL_MATCHUP!$A58,SWISSW!$J:$J,TOTAL_MATCHUP!AD$1,SWISSW!$F:$F,"Lost")+COUNTIFS(SWISSW!$I:$I,TOTAL_MATCHUP!AD$1,SWISSW!$J:$J,TOTAL_MATCHUP!$A58,SWISSW!$F:$F,"Won"))))*IF(ROW()=COLUMN(),0,1)</f>
        <v>0</v>
      </c>
      <c r="AE58" s="14">
        <f ca="1">(((COUNTIFS(SWISSW!$I:$I,TOTAL_MATCHUP!$A58,SWISSW!$J:$J,TOTAL_MATCHUP!AE$1,SWISSW!$F:$F,"Won")+COUNTIFS(SWISSW!$I:$I,TOTAL_MATCHUP!AE$1,SWISSW!$J:$J,TOTAL_MATCHUP!$A58,SWISSW!$F:$F,"Lost")))+((COUNTIFS(SWISSW!$I:$I,TOTAL_MATCHUP!$A58,SWISSW!$J:$J,TOTAL_MATCHUP!AE$1,SWISSW!$F:$F,"Lost")+COUNTIFS(SWISSW!$I:$I,TOTAL_MATCHUP!AE$1,SWISSW!$J:$J,TOTAL_MATCHUP!$A58,SWISSW!$F:$F,"Won"))))*IF(ROW()=COLUMN(),0,1)</f>
        <v>0</v>
      </c>
      <c r="AF58" s="14">
        <f ca="1">(((COUNTIFS(SWISSW!$I:$I,TOTAL_MATCHUP!$A58,SWISSW!$J:$J,TOTAL_MATCHUP!AF$1,SWISSW!$F:$F,"Won")+COUNTIFS(SWISSW!$I:$I,TOTAL_MATCHUP!AF$1,SWISSW!$J:$J,TOTAL_MATCHUP!$A58,SWISSW!$F:$F,"Lost")))+((COUNTIFS(SWISSW!$I:$I,TOTAL_MATCHUP!$A58,SWISSW!$J:$J,TOTAL_MATCHUP!AF$1,SWISSW!$F:$F,"Lost")+COUNTIFS(SWISSW!$I:$I,TOTAL_MATCHUP!AF$1,SWISSW!$J:$J,TOTAL_MATCHUP!$A58,SWISSW!$F:$F,"Won"))))*IF(ROW()=COLUMN(),0,1)</f>
        <v>0</v>
      </c>
      <c r="AG58" s="14">
        <f ca="1">(((COUNTIFS(SWISSW!$I:$I,TOTAL_MATCHUP!$A58,SWISSW!$J:$J,TOTAL_MATCHUP!AG$1,SWISSW!$F:$F,"Won")+COUNTIFS(SWISSW!$I:$I,TOTAL_MATCHUP!AG$1,SWISSW!$J:$J,TOTAL_MATCHUP!$A58,SWISSW!$F:$F,"Lost")))+((COUNTIFS(SWISSW!$I:$I,TOTAL_MATCHUP!$A58,SWISSW!$J:$J,TOTAL_MATCHUP!AG$1,SWISSW!$F:$F,"Lost")+COUNTIFS(SWISSW!$I:$I,TOTAL_MATCHUP!AG$1,SWISSW!$J:$J,TOTAL_MATCHUP!$A58,SWISSW!$F:$F,"Won"))))*IF(ROW()=COLUMN(),0,1)</f>
        <v>0</v>
      </c>
      <c r="AH58" s="14">
        <f ca="1">(((COUNTIFS(SWISSW!$I:$I,TOTAL_MATCHUP!$A58,SWISSW!$J:$J,TOTAL_MATCHUP!AH$1,SWISSW!$F:$F,"Won")+COUNTIFS(SWISSW!$I:$I,TOTAL_MATCHUP!AH$1,SWISSW!$J:$J,TOTAL_MATCHUP!$A58,SWISSW!$F:$F,"Lost")))+((COUNTIFS(SWISSW!$I:$I,TOTAL_MATCHUP!$A58,SWISSW!$J:$J,TOTAL_MATCHUP!AH$1,SWISSW!$F:$F,"Lost")+COUNTIFS(SWISSW!$I:$I,TOTAL_MATCHUP!AH$1,SWISSW!$J:$J,TOTAL_MATCHUP!$A58,SWISSW!$F:$F,"Won"))))*IF(ROW()=COLUMN(),0,1)</f>
        <v>0</v>
      </c>
      <c r="AI58" s="14">
        <f ca="1">(((COUNTIFS(SWISSW!$I:$I,TOTAL_MATCHUP!$A58,SWISSW!$J:$J,TOTAL_MATCHUP!AI$1,SWISSW!$F:$F,"Won")+COUNTIFS(SWISSW!$I:$I,TOTAL_MATCHUP!AI$1,SWISSW!$J:$J,TOTAL_MATCHUP!$A58,SWISSW!$F:$F,"Lost")))+((COUNTIFS(SWISSW!$I:$I,TOTAL_MATCHUP!$A58,SWISSW!$J:$J,TOTAL_MATCHUP!AI$1,SWISSW!$F:$F,"Lost")+COUNTIFS(SWISSW!$I:$I,TOTAL_MATCHUP!AI$1,SWISSW!$J:$J,TOTAL_MATCHUP!$A58,SWISSW!$F:$F,"Won"))))*IF(ROW()=COLUMN(),0,1)</f>
        <v>0</v>
      </c>
      <c r="AJ58" s="14">
        <f ca="1">(((COUNTIFS(SWISSW!$I:$I,TOTAL_MATCHUP!$A58,SWISSW!$J:$J,TOTAL_MATCHUP!AJ$1,SWISSW!$F:$F,"Won")+COUNTIFS(SWISSW!$I:$I,TOTAL_MATCHUP!AJ$1,SWISSW!$J:$J,TOTAL_MATCHUP!$A58,SWISSW!$F:$F,"Lost")))+((COUNTIFS(SWISSW!$I:$I,TOTAL_MATCHUP!$A58,SWISSW!$J:$J,TOTAL_MATCHUP!AJ$1,SWISSW!$F:$F,"Lost")+COUNTIFS(SWISSW!$I:$I,TOTAL_MATCHUP!AJ$1,SWISSW!$J:$J,TOTAL_MATCHUP!$A58,SWISSW!$F:$F,"Won"))))*IF(ROW()=COLUMN(),0,1)</f>
        <v>0</v>
      </c>
      <c r="AK58" s="14">
        <f ca="1">(((COUNTIFS(SWISSW!$I:$I,TOTAL_MATCHUP!$A58,SWISSW!$J:$J,TOTAL_MATCHUP!AK$1,SWISSW!$F:$F,"Won")+COUNTIFS(SWISSW!$I:$I,TOTAL_MATCHUP!AK$1,SWISSW!$J:$J,TOTAL_MATCHUP!$A58,SWISSW!$F:$F,"Lost")))+((COUNTIFS(SWISSW!$I:$I,TOTAL_MATCHUP!$A58,SWISSW!$J:$J,TOTAL_MATCHUP!AK$1,SWISSW!$F:$F,"Lost")+COUNTIFS(SWISSW!$I:$I,TOTAL_MATCHUP!AK$1,SWISSW!$J:$J,TOTAL_MATCHUP!$A58,SWISSW!$F:$F,"Won"))))*IF(ROW()=COLUMN(),0,1)</f>
        <v>0</v>
      </c>
      <c r="AL58" s="14">
        <f ca="1">(((COUNTIFS(SWISSW!$I:$I,TOTAL_MATCHUP!$A58,SWISSW!$J:$J,TOTAL_MATCHUP!AL$1,SWISSW!$F:$F,"Won")+COUNTIFS(SWISSW!$I:$I,TOTAL_MATCHUP!AL$1,SWISSW!$J:$J,TOTAL_MATCHUP!$A58,SWISSW!$F:$F,"Lost")))+((COUNTIFS(SWISSW!$I:$I,TOTAL_MATCHUP!$A58,SWISSW!$J:$J,TOTAL_MATCHUP!AL$1,SWISSW!$F:$F,"Lost")+COUNTIFS(SWISSW!$I:$I,TOTAL_MATCHUP!AL$1,SWISSW!$J:$J,TOTAL_MATCHUP!$A58,SWISSW!$F:$F,"Won"))))*IF(ROW()=COLUMN(),0,1)</f>
        <v>0</v>
      </c>
      <c r="AM58" s="14">
        <f ca="1">(((COUNTIFS(SWISSW!$I:$I,TOTAL_MATCHUP!$A58,SWISSW!$J:$J,TOTAL_MATCHUP!AM$1,SWISSW!$F:$F,"Won")+COUNTIFS(SWISSW!$I:$I,TOTAL_MATCHUP!AM$1,SWISSW!$J:$J,TOTAL_MATCHUP!$A58,SWISSW!$F:$F,"Lost")))+((COUNTIFS(SWISSW!$I:$I,TOTAL_MATCHUP!$A58,SWISSW!$J:$J,TOTAL_MATCHUP!AM$1,SWISSW!$F:$F,"Lost")+COUNTIFS(SWISSW!$I:$I,TOTAL_MATCHUP!AM$1,SWISSW!$J:$J,TOTAL_MATCHUP!$A58,SWISSW!$F:$F,"Won"))))*IF(ROW()=COLUMN(),0,1)</f>
        <v>0</v>
      </c>
      <c r="AN58" s="14">
        <f ca="1">(((COUNTIFS(SWISSW!$I:$I,TOTAL_MATCHUP!$A58,SWISSW!$J:$J,TOTAL_MATCHUP!AN$1,SWISSW!$F:$F,"Won")+COUNTIFS(SWISSW!$I:$I,TOTAL_MATCHUP!AN$1,SWISSW!$J:$J,TOTAL_MATCHUP!$A58,SWISSW!$F:$F,"Lost")))+((COUNTIFS(SWISSW!$I:$I,TOTAL_MATCHUP!$A58,SWISSW!$J:$J,TOTAL_MATCHUP!AN$1,SWISSW!$F:$F,"Lost")+COUNTIFS(SWISSW!$I:$I,TOTAL_MATCHUP!AN$1,SWISSW!$J:$J,TOTAL_MATCHUP!$A58,SWISSW!$F:$F,"Won"))))*IF(ROW()=COLUMN(),0,1)</f>
        <v>0</v>
      </c>
      <c r="AO58" s="14">
        <f ca="1">(((COUNTIFS(SWISSW!$I:$I,TOTAL_MATCHUP!$A58,SWISSW!$J:$J,TOTAL_MATCHUP!AO$1,SWISSW!$F:$F,"Won")+COUNTIFS(SWISSW!$I:$I,TOTAL_MATCHUP!AO$1,SWISSW!$J:$J,TOTAL_MATCHUP!$A58,SWISSW!$F:$F,"Lost")))+((COUNTIFS(SWISSW!$I:$I,TOTAL_MATCHUP!$A58,SWISSW!$J:$J,TOTAL_MATCHUP!AO$1,SWISSW!$F:$F,"Lost")+COUNTIFS(SWISSW!$I:$I,TOTAL_MATCHUP!AO$1,SWISSW!$J:$J,TOTAL_MATCHUP!$A58,SWISSW!$F:$F,"Won"))))*IF(ROW()=COLUMN(),0,1)</f>
        <v>0</v>
      </c>
      <c r="AP58" s="14">
        <f ca="1">(((COUNTIFS(SWISSW!$I:$I,TOTAL_MATCHUP!$A58,SWISSW!$J:$J,TOTAL_MATCHUP!AP$1,SWISSW!$F:$F,"Won")+COUNTIFS(SWISSW!$I:$I,TOTAL_MATCHUP!AP$1,SWISSW!$J:$J,TOTAL_MATCHUP!$A58,SWISSW!$F:$F,"Lost")))+((COUNTIFS(SWISSW!$I:$I,TOTAL_MATCHUP!$A58,SWISSW!$J:$J,TOTAL_MATCHUP!AP$1,SWISSW!$F:$F,"Lost")+COUNTIFS(SWISSW!$I:$I,TOTAL_MATCHUP!AP$1,SWISSW!$J:$J,TOTAL_MATCHUP!$A58,SWISSW!$F:$F,"Won"))))*IF(ROW()=COLUMN(),0,1)</f>
        <v>0</v>
      </c>
      <c r="AQ58" s="14">
        <f ca="1">(((COUNTIFS(SWISSW!$I:$I,TOTAL_MATCHUP!$A58,SWISSW!$J:$J,TOTAL_MATCHUP!AQ$1,SWISSW!$F:$F,"Won")+COUNTIFS(SWISSW!$I:$I,TOTAL_MATCHUP!AQ$1,SWISSW!$J:$J,TOTAL_MATCHUP!$A58,SWISSW!$F:$F,"Lost")))+((COUNTIFS(SWISSW!$I:$I,TOTAL_MATCHUP!$A58,SWISSW!$J:$J,TOTAL_MATCHUP!AQ$1,SWISSW!$F:$F,"Lost")+COUNTIFS(SWISSW!$I:$I,TOTAL_MATCHUP!AQ$1,SWISSW!$J:$J,TOTAL_MATCHUP!$A58,SWISSW!$F:$F,"Won"))))*IF(ROW()=COLUMN(),0,1)</f>
        <v>0</v>
      </c>
      <c r="AR58" s="14">
        <f ca="1">(((COUNTIFS(SWISSW!$I:$I,TOTAL_MATCHUP!$A58,SWISSW!$J:$J,TOTAL_MATCHUP!AR$1,SWISSW!$F:$F,"Won")+COUNTIFS(SWISSW!$I:$I,TOTAL_MATCHUP!AR$1,SWISSW!$J:$J,TOTAL_MATCHUP!$A58,SWISSW!$F:$F,"Lost")))+((COUNTIFS(SWISSW!$I:$I,TOTAL_MATCHUP!$A58,SWISSW!$J:$J,TOTAL_MATCHUP!AR$1,SWISSW!$F:$F,"Lost")+COUNTIFS(SWISSW!$I:$I,TOTAL_MATCHUP!AR$1,SWISSW!$J:$J,TOTAL_MATCHUP!$A58,SWISSW!$F:$F,"Won"))))*IF(ROW()=COLUMN(),0,1)</f>
        <v>0</v>
      </c>
      <c r="AS58" s="14">
        <f ca="1">(((COUNTIFS(SWISSW!$I:$I,TOTAL_MATCHUP!$A58,SWISSW!$J:$J,TOTAL_MATCHUP!AS$1,SWISSW!$F:$F,"Won")+COUNTIFS(SWISSW!$I:$I,TOTAL_MATCHUP!AS$1,SWISSW!$J:$J,TOTAL_MATCHUP!$A58,SWISSW!$F:$F,"Lost")))+((COUNTIFS(SWISSW!$I:$I,TOTAL_MATCHUP!$A58,SWISSW!$J:$J,TOTAL_MATCHUP!AS$1,SWISSW!$F:$F,"Lost")+COUNTIFS(SWISSW!$I:$I,TOTAL_MATCHUP!AS$1,SWISSW!$J:$J,TOTAL_MATCHUP!$A58,SWISSW!$F:$F,"Won"))))*IF(ROW()=COLUMN(),0,1)</f>
        <v>0</v>
      </c>
      <c r="AT58" s="14">
        <f ca="1">(((COUNTIFS(SWISSW!$I:$I,TOTAL_MATCHUP!$A58,SWISSW!$J:$J,TOTAL_MATCHUP!AT$1,SWISSW!$F:$F,"Won")+COUNTIFS(SWISSW!$I:$I,TOTAL_MATCHUP!AT$1,SWISSW!$J:$J,TOTAL_MATCHUP!$A58,SWISSW!$F:$F,"Lost")))+((COUNTIFS(SWISSW!$I:$I,TOTAL_MATCHUP!$A58,SWISSW!$J:$J,TOTAL_MATCHUP!AT$1,SWISSW!$F:$F,"Lost")+COUNTIFS(SWISSW!$I:$I,TOTAL_MATCHUP!AT$1,SWISSW!$J:$J,TOTAL_MATCHUP!$A58,SWISSW!$F:$F,"Won"))))*IF(ROW()=COLUMN(),0,1)</f>
        <v>0</v>
      </c>
      <c r="AU58" s="14">
        <f ca="1">(((COUNTIFS(SWISSW!$I:$I,TOTAL_MATCHUP!$A58,SWISSW!$J:$J,TOTAL_MATCHUP!AU$1,SWISSW!$F:$F,"Won")+COUNTIFS(SWISSW!$I:$I,TOTAL_MATCHUP!AU$1,SWISSW!$J:$J,TOTAL_MATCHUP!$A58,SWISSW!$F:$F,"Lost")))+((COUNTIFS(SWISSW!$I:$I,TOTAL_MATCHUP!$A58,SWISSW!$J:$J,TOTAL_MATCHUP!AU$1,SWISSW!$F:$F,"Lost")+COUNTIFS(SWISSW!$I:$I,TOTAL_MATCHUP!AU$1,SWISSW!$J:$J,TOTAL_MATCHUP!$A58,SWISSW!$F:$F,"Won"))))*IF(ROW()=COLUMN(),0,1)</f>
        <v>0</v>
      </c>
      <c r="AV58" s="14">
        <f ca="1">(((COUNTIFS(SWISSW!$I:$I,TOTAL_MATCHUP!$A58,SWISSW!$J:$J,TOTAL_MATCHUP!AV$1,SWISSW!$F:$F,"Won")+COUNTIFS(SWISSW!$I:$I,TOTAL_MATCHUP!AV$1,SWISSW!$J:$J,TOTAL_MATCHUP!$A58,SWISSW!$F:$F,"Lost")))+((COUNTIFS(SWISSW!$I:$I,TOTAL_MATCHUP!$A58,SWISSW!$J:$J,TOTAL_MATCHUP!AV$1,SWISSW!$F:$F,"Lost")+COUNTIFS(SWISSW!$I:$I,TOTAL_MATCHUP!AV$1,SWISSW!$J:$J,TOTAL_MATCHUP!$A58,SWISSW!$F:$F,"Won"))))*IF(ROW()=COLUMN(),0,1)</f>
        <v>0</v>
      </c>
      <c r="AW58" s="14">
        <f ca="1">(((COUNTIFS(SWISSW!$I:$I,TOTAL_MATCHUP!$A58,SWISSW!$J:$J,TOTAL_MATCHUP!AW$1,SWISSW!$F:$F,"Won")+COUNTIFS(SWISSW!$I:$I,TOTAL_MATCHUP!AW$1,SWISSW!$J:$J,TOTAL_MATCHUP!$A58,SWISSW!$F:$F,"Lost")))+((COUNTIFS(SWISSW!$I:$I,TOTAL_MATCHUP!$A58,SWISSW!$J:$J,TOTAL_MATCHUP!AW$1,SWISSW!$F:$F,"Lost")+COUNTIFS(SWISSW!$I:$I,TOTAL_MATCHUP!AW$1,SWISSW!$J:$J,TOTAL_MATCHUP!$A58,SWISSW!$F:$F,"Won"))))*IF(ROW()=COLUMN(),0,1)</f>
        <v>0</v>
      </c>
      <c r="AX58" s="14">
        <f ca="1">(((COUNTIFS(SWISSW!$I:$I,TOTAL_MATCHUP!$A58,SWISSW!$J:$J,TOTAL_MATCHUP!AX$1,SWISSW!$F:$F,"Won")+COUNTIFS(SWISSW!$I:$I,TOTAL_MATCHUP!AX$1,SWISSW!$J:$J,TOTAL_MATCHUP!$A58,SWISSW!$F:$F,"Lost")))+((COUNTIFS(SWISSW!$I:$I,TOTAL_MATCHUP!$A58,SWISSW!$J:$J,TOTAL_MATCHUP!AX$1,SWISSW!$F:$F,"Lost")+COUNTIFS(SWISSW!$I:$I,TOTAL_MATCHUP!AX$1,SWISSW!$J:$J,TOTAL_MATCHUP!$A58,SWISSW!$F:$F,"Won"))))*IF(ROW()=COLUMN(),0,1)</f>
        <v>0</v>
      </c>
      <c r="AY58" s="14">
        <f ca="1">(((COUNTIFS(SWISSW!$I:$I,TOTAL_MATCHUP!$A58,SWISSW!$J:$J,TOTAL_MATCHUP!AY$1,SWISSW!$F:$F,"Won")+COUNTIFS(SWISSW!$I:$I,TOTAL_MATCHUP!AY$1,SWISSW!$J:$J,TOTAL_MATCHUP!$A58,SWISSW!$F:$F,"Lost")))+((COUNTIFS(SWISSW!$I:$I,TOTAL_MATCHUP!$A58,SWISSW!$J:$J,TOTAL_MATCHUP!AY$1,SWISSW!$F:$F,"Lost")+COUNTIFS(SWISSW!$I:$I,TOTAL_MATCHUP!AY$1,SWISSW!$J:$J,TOTAL_MATCHUP!$A58,SWISSW!$F:$F,"Won"))))*IF(ROW()=COLUMN(),0,1)</f>
        <v>0</v>
      </c>
      <c r="AZ58" s="14">
        <f ca="1">(((COUNTIFS(SWISSW!$I:$I,TOTAL_MATCHUP!$A58,SWISSW!$J:$J,TOTAL_MATCHUP!AZ$1,SWISSW!$F:$F,"Won")+COUNTIFS(SWISSW!$I:$I,TOTAL_MATCHUP!AZ$1,SWISSW!$J:$J,TOTAL_MATCHUP!$A58,SWISSW!$F:$F,"Lost")))+((COUNTIFS(SWISSW!$I:$I,TOTAL_MATCHUP!$A58,SWISSW!$J:$J,TOTAL_MATCHUP!AZ$1,SWISSW!$F:$F,"Lost")+COUNTIFS(SWISSW!$I:$I,TOTAL_MATCHUP!AZ$1,SWISSW!$J:$J,TOTAL_MATCHUP!$A58,SWISSW!$F:$F,"Won"))))*IF(ROW()=COLUMN(),0,1)</f>
        <v>0</v>
      </c>
      <c r="BA58" s="14">
        <f ca="1">(((COUNTIFS(SWISSW!$I:$I,TOTAL_MATCHUP!$A58,SWISSW!$J:$J,TOTAL_MATCHUP!BA$1,SWISSW!$F:$F,"Won")+COUNTIFS(SWISSW!$I:$I,TOTAL_MATCHUP!BA$1,SWISSW!$J:$J,TOTAL_MATCHUP!$A58,SWISSW!$F:$F,"Lost")))+((COUNTIFS(SWISSW!$I:$I,TOTAL_MATCHUP!$A58,SWISSW!$J:$J,TOTAL_MATCHUP!BA$1,SWISSW!$F:$F,"Lost")+COUNTIFS(SWISSW!$I:$I,TOTAL_MATCHUP!BA$1,SWISSW!$J:$J,TOTAL_MATCHUP!$A58,SWISSW!$F:$F,"Won"))))*IF(ROW()=COLUMN(),0,1)</f>
        <v>0</v>
      </c>
      <c r="BB58" s="14">
        <f ca="1">(((COUNTIFS(SWISSW!$I:$I,TOTAL_MATCHUP!$A58,SWISSW!$J:$J,TOTAL_MATCHUP!BB$1,SWISSW!$F:$F,"Won")+COUNTIFS(SWISSW!$I:$I,TOTAL_MATCHUP!BB$1,SWISSW!$J:$J,TOTAL_MATCHUP!$A58,SWISSW!$F:$F,"Lost")))+((COUNTIFS(SWISSW!$I:$I,TOTAL_MATCHUP!$A58,SWISSW!$J:$J,TOTAL_MATCHUP!BB$1,SWISSW!$F:$F,"Lost")+COUNTIFS(SWISSW!$I:$I,TOTAL_MATCHUP!BB$1,SWISSW!$J:$J,TOTAL_MATCHUP!$A58,SWISSW!$F:$F,"Won"))))*IF(ROW()=COLUMN(),0,1)</f>
        <v>0</v>
      </c>
      <c r="BC58" s="14">
        <f ca="1">(((COUNTIFS(SWISSW!$I:$I,TOTAL_MATCHUP!$A58,SWISSW!$J:$J,TOTAL_MATCHUP!BC$1,SWISSW!$F:$F,"Won")+COUNTIFS(SWISSW!$I:$I,TOTAL_MATCHUP!BC$1,SWISSW!$J:$J,TOTAL_MATCHUP!$A58,SWISSW!$F:$F,"Lost")))+((COUNTIFS(SWISSW!$I:$I,TOTAL_MATCHUP!$A58,SWISSW!$J:$J,TOTAL_MATCHUP!BC$1,SWISSW!$F:$F,"Lost")+COUNTIFS(SWISSW!$I:$I,TOTAL_MATCHUP!BC$1,SWISSW!$J:$J,TOTAL_MATCHUP!$A58,SWISSW!$F:$F,"Won"))))*IF(ROW()=COLUMN(),0,1)</f>
        <v>0</v>
      </c>
      <c r="BD58" s="14">
        <f ca="1">(((COUNTIFS(SWISSW!$I:$I,TOTAL_MATCHUP!$A58,SWISSW!$J:$J,TOTAL_MATCHUP!BD$1,SWISSW!$F:$F,"Won")+COUNTIFS(SWISSW!$I:$I,TOTAL_MATCHUP!BD$1,SWISSW!$J:$J,TOTAL_MATCHUP!$A58,SWISSW!$F:$F,"Lost")))+((COUNTIFS(SWISSW!$I:$I,TOTAL_MATCHUP!$A58,SWISSW!$J:$J,TOTAL_MATCHUP!BD$1,SWISSW!$F:$F,"Lost")+COUNTIFS(SWISSW!$I:$I,TOTAL_MATCHUP!BD$1,SWISSW!$J:$J,TOTAL_MATCHUP!$A58,SWISSW!$F:$F,"Won"))))*IF(ROW()=COLUMN(),0,1)</f>
        <v>0</v>
      </c>
      <c r="BE58" s="14">
        <f ca="1">(((COUNTIFS(SWISSW!$I:$I,TOTAL_MATCHUP!$A58,SWISSW!$J:$J,TOTAL_MATCHUP!BE$1,SWISSW!$F:$F,"Won")+COUNTIFS(SWISSW!$I:$I,TOTAL_MATCHUP!BE$1,SWISSW!$J:$J,TOTAL_MATCHUP!$A58,SWISSW!$F:$F,"Lost")))+((COUNTIFS(SWISSW!$I:$I,TOTAL_MATCHUP!$A58,SWISSW!$J:$J,TOTAL_MATCHUP!BE$1,SWISSW!$F:$F,"Lost")+COUNTIFS(SWISSW!$I:$I,TOTAL_MATCHUP!BE$1,SWISSW!$J:$J,TOTAL_MATCHUP!$A58,SWISSW!$F:$F,"Won"))))*IF(ROW()=COLUMN(),0,1)</f>
        <v>0</v>
      </c>
      <c r="BF58" s="14">
        <f ca="1">(((COUNTIFS(SWISSW!$I:$I,TOTAL_MATCHUP!$A58,SWISSW!$J:$J,TOTAL_MATCHUP!BF$1,SWISSW!$F:$F,"Won")+COUNTIFS(SWISSW!$I:$I,TOTAL_MATCHUP!BF$1,SWISSW!$J:$J,TOTAL_MATCHUP!$A58,SWISSW!$F:$F,"Lost")))+((COUNTIFS(SWISSW!$I:$I,TOTAL_MATCHUP!$A58,SWISSW!$J:$J,TOTAL_MATCHUP!BF$1,SWISSW!$F:$F,"Lost")+COUNTIFS(SWISSW!$I:$I,TOTAL_MATCHUP!BF$1,SWISSW!$J:$J,TOTAL_MATCHUP!$A58,SWISSW!$F:$F,"Won"))))*IF(ROW()=COLUMN(),0,1)</f>
        <v>0</v>
      </c>
    </row>
  </sheetData>
  <conditionalFormatting sqref="B2:BF58">
    <cfRule type="colorScale" priority="1">
      <colorScale>
        <cfvo type="min"/>
        <cfvo type="max"/>
        <color theme="0"/>
        <color rgb="FFFF0000"/>
      </colorScale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FB3804-6FDB-424E-8AC7-0D4549E616B6}">
  <dimension ref="A1:AF15"/>
  <sheetViews>
    <sheetView zoomScale="39" zoomScaleNormal="100" zoomScalePageLayoutView="39" workbookViewId="0">
      <selection activeCell="N13" sqref="N13"/>
    </sheetView>
  </sheetViews>
  <sheetFormatPr defaultColWidth="9.453125" defaultRowHeight="14" x14ac:dyDescent="0.3"/>
  <cols>
    <col min="1" max="1" width="19.26953125" style="4" bestFit="1" customWidth="1"/>
    <col min="2" max="3" width="10.08984375" style="7" customWidth="1"/>
    <col min="4" max="5" width="10.08984375" style="7" hidden="1" customWidth="1"/>
    <col min="6" max="8" width="10.08984375" style="7" customWidth="1"/>
    <col min="9" max="10" width="10.08984375" style="7" hidden="1" customWidth="1"/>
    <col min="11" max="18" width="10.08984375" style="7" customWidth="1"/>
    <col min="19" max="19" width="10.453125" style="4" bestFit="1" customWidth="1"/>
    <col min="20" max="16384" width="9.453125" style="4"/>
  </cols>
  <sheetData>
    <row r="1" spans="1:32" ht="56.75" customHeight="1" x14ac:dyDescent="0.3">
      <c r="A1" s="3" t="str">
        <f>WININTURNS!AC1</f>
        <v>Jund Glee</v>
      </c>
      <c r="B1" s="50" t="s">
        <v>61</v>
      </c>
      <c r="C1" s="51"/>
      <c r="D1" s="51"/>
      <c r="E1" s="51"/>
      <c r="F1" s="52"/>
      <c r="G1" s="50" t="s">
        <v>62</v>
      </c>
      <c r="H1" s="51"/>
      <c r="I1" s="51"/>
      <c r="J1" s="51"/>
      <c r="K1" s="52"/>
      <c r="L1" s="53" t="s">
        <v>34</v>
      </c>
      <c r="M1" s="53"/>
      <c r="N1" s="53"/>
      <c r="O1" s="53"/>
      <c r="P1" s="53"/>
      <c r="Q1" s="53"/>
      <c r="R1" s="53"/>
      <c r="S1" s="53"/>
      <c r="U1" s="4" t="str">
        <f>A1&amp;" Progression in Paupergeddon"</f>
        <v>Jund Glee Progression in Paupergeddon</v>
      </c>
      <c r="W1" s="6"/>
      <c r="X1" s="6"/>
      <c r="Y1" s="6"/>
      <c r="Z1" s="6"/>
      <c r="AA1" s="6"/>
      <c r="AB1" s="6"/>
      <c r="AC1" s="6"/>
      <c r="AD1" s="6"/>
      <c r="AE1" s="6"/>
      <c r="AF1" s="6"/>
    </row>
    <row r="2" spans="1:32" ht="56.75" customHeight="1" x14ac:dyDescent="0.3">
      <c r="A2" s="22" t="s">
        <v>75</v>
      </c>
      <c r="B2" s="3" t="s">
        <v>41</v>
      </c>
      <c r="C2" s="3" t="s">
        <v>42</v>
      </c>
      <c r="D2" s="3" t="s">
        <v>68</v>
      </c>
      <c r="E2" s="3" t="s">
        <v>71</v>
      </c>
      <c r="F2" s="3" t="s">
        <v>57</v>
      </c>
      <c r="G2" s="3" t="s">
        <v>49</v>
      </c>
      <c r="H2" s="3" t="s">
        <v>52</v>
      </c>
      <c r="I2" s="3" t="s">
        <v>69</v>
      </c>
      <c r="J2" s="3" t="s">
        <v>70</v>
      </c>
      <c r="K2" s="3" t="s">
        <v>47</v>
      </c>
      <c r="L2" s="3" t="s">
        <v>59</v>
      </c>
      <c r="M2" s="3" t="s">
        <v>43</v>
      </c>
      <c r="N2" s="3" t="s">
        <v>67</v>
      </c>
      <c r="O2" s="3" t="s">
        <v>73</v>
      </c>
      <c r="P2" s="3" t="s">
        <v>48</v>
      </c>
      <c r="Q2" s="3" t="s">
        <v>72</v>
      </c>
      <c r="R2" s="3" t="s">
        <v>60</v>
      </c>
      <c r="S2" s="21" t="s">
        <v>63</v>
      </c>
      <c r="W2" s="6"/>
      <c r="X2" s="6"/>
      <c r="Y2" s="6"/>
      <c r="Z2" s="6"/>
      <c r="AA2" s="6"/>
      <c r="AB2" s="6"/>
      <c r="AC2" s="6"/>
      <c r="AD2" s="6"/>
      <c r="AE2" s="6"/>
      <c r="AF2" s="6"/>
    </row>
    <row r="3" spans="1:32" s="6" customFormat="1" ht="55" customHeight="1" x14ac:dyDescent="0.25">
      <c r="A3" s="23">
        <v>1</v>
      </c>
      <c r="B3" s="11">
        <f>COUNTIFS(SWISSW!I:I,WININTURNS_VS!$A$1,SWISSW!F:F,"Won",SWISSW!H:H,"&gt;0",SWISSW!G:G,WININTURNS_VS!A3)+COUNTIFS(SWISSW!J:J,WININTURNS_VS!$A$1,SWISSW!F:F,"Lost",SWISSW!H:H,"&gt;0",SWISSW!G:G,WININTURNS_VS!A3)-H3</f>
        <v>0</v>
      </c>
      <c r="C3" s="11">
        <f>COUNTIFS(SWISSW!I:I,WININTURNS_VS!$A$1,SWISSW!F:F,"Draw",SWISSW!H:H,"&gt;0",SWISSW!G:G,WININTURNS_VS!A3)+COUNTIFS(SWISSW!J:J,WININTURNS_VS!$A$1,SWISSW!F:F,"Draw",SWISSW!H:H,"&gt;0",SWISSW!G:G,WININTURNS_VS!A3)-G3</f>
        <v>0</v>
      </c>
      <c r="D3" s="20">
        <f>COUNTIFS(SWISSW!I:I,WININTURNS_VS!$A$1,SWISSW!C:C,"Lost 0-1",SWISSW!G:G,WININTURNS_VS!A3)+COUNTIFS(SWISSW!J:J,WININTURNS_VS!$A$1,SWISSW!C:C,"Won 1-0",SWISSW!G:G,WININTURNS_VS!A3)-I3</f>
        <v>0</v>
      </c>
      <c r="E3" s="20">
        <f>COUNTIFS(SWISSW!I:I,WININTURNS_VS!$A$1,SWISSW!C:C,"Won 1-0",SWISSW!G:G,WININTURNS_VS!A3)+COUNTIFS(SWISSW!J:J,WININTURNS_VS!$A$1,SWISSW!C:C,"Lost 0-1",SWISSW!G:G,WININTURNS_VS!A3)-J3</f>
        <v>0</v>
      </c>
      <c r="F3" s="11">
        <f>COUNTIFS(SWISSW!I:I,WININTURNS_VS!$A$1,SWISSW!H:H,"&gt;0",SWISSW!G:G,WININTURNS_VS!A3)+COUNTIFS(SWISSW!J:J,WININTURNS_VS!$A$1,SWISSW!H:H,"&gt;0",SWISSW!G:G,WININTURNS_VS!A3)-2*COUNTIFS(SWISSW!I:I,WININTURNS_VS!$A$1,SWISSW!J:J,WININTURNS_VS!$A$1,SWISSW!H:H,"&gt;0",SWISSW!G:G,WININTURNS_VS!A3)</f>
        <v>0</v>
      </c>
      <c r="G3" s="11">
        <f>COUNTIFS(SWISSW!I:I,WININTURNS_VS!$A$1,SWISSW!J:J,WININTURNS_VS!$A$1,SWISSW!F:F,"Draw",SWISSW!H:H,"&gt;0",SWISSW!G:G,WININTURNS_VS!A3)</f>
        <v>0</v>
      </c>
      <c r="H3" s="11">
        <f>K3-G3</f>
        <v>0</v>
      </c>
      <c r="I3" s="20">
        <f>COUNTIFS(SWISSW!I:I,WININTURNS_VS!$A$1,SWISSW!J:J,WININTURNS_VS!$A$1,SWISSW!C:C,"Lost 0-1",SWISSW!H:H,"&gt;0",SWISSW!G:G,WININTURNS_VS!A3)</f>
        <v>0</v>
      </c>
      <c r="J3" s="20">
        <f>+COUNTIFS(SWISSW!I:I,WININTURNS_VS!$A$1,SWISSW!J:J,WININTURNS_VS!$A$1,SWISSW!C:C,"Won 1-0",SWISSW!H:H,"&gt;0",SWISSW!G:G,WININTURNS_VS!A3)</f>
        <v>0</v>
      </c>
      <c r="K3" s="11">
        <f>COUNTIFS(SWISSW!I:I,WININTURNS_VS!$A$1,SWISSW!J:J,WININTURNS_VS!$A$1,SWISSW!H:H,"&gt;0",SWISSW!G:G,WININTURNS_VS!A3)</f>
        <v>0</v>
      </c>
      <c r="L3" s="11">
        <f>F3+K3</f>
        <v>0</v>
      </c>
      <c r="M3" s="5" t="e">
        <f>B3/F3</f>
        <v>#DIV/0!</v>
      </c>
      <c r="N3" s="5" t="e">
        <f t="shared" ref="N3:N15" si="0">(B3/(F3-C3))</f>
        <v>#DIV/0!</v>
      </c>
      <c r="O3" s="5" t="e">
        <f t="shared" ref="O3:O15" si="1">C3/F3</f>
        <v>#DIV/0!</v>
      </c>
      <c r="P3" s="16" t="str">
        <f>IFERROR(G3/K3,"-")</f>
        <v>-</v>
      </c>
      <c r="Q3" s="16" t="e">
        <f>(C3+G3+D3+E3+I3+J3)/F3</f>
        <v>#DIV/0!</v>
      </c>
      <c r="R3" s="20">
        <f>COUNTIFS(SWISSW!I:I,WININTURNS_VS!$A$1,SWISSW!H:H,"&gt;0",SWISSW!G:G,WININTURNS_VS!A3)+COUNTIFS(SWISSW!J:J,WININTURNS_VS!$A$1,SWISSW!H:H,"&gt;0",SWISSW!G:G,WININTURNS_VS!A3)</f>
        <v>0</v>
      </c>
      <c r="S3" s="16">
        <f>R3/(2*COUNTIFS(SWISSW!G:G,WININTURNS_VS!A3,SWISSW!H:H,"&gt;0"))</f>
        <v>0</v>
      </c>
    </row>
    <row r="4" spans="1:32" s="6" customFormat="1" ht="55" customHeight="1" x14ac:dyDescent="0.25">
      <c r="A4" s="3">
        <v>2</v>
      </c>
      <c r="B4" s="11">
        <f>COUNTIFS(SWISSW!I:I,WININTURNS_VS!$A$1,SWISSW!F:F,"Won",SWISSW!H:H,"&gt;0",SWISSW!G:G,WININTURNS_VS!A4)+COUNTIFS(SWISSW!J:J,WININTURNS_VS!$A$1,SWISSW!F:F,"Lost",SWISSW!H:H,"&gt;0",SWISSW!G:G,WININTURNS_VS!A4)-H4</f>
        <v>0</v>
      </c>
      <c r="C4" s="11">
        <f>COUNTIFS(SWISSW!I:I,WININTURNS_VS!$A$1,SWISSW!F:F,"Draw",SWISSW!H:H,"&gt;0",SWISSW!G:G,WININTURNS_VS!A4)+COUNTIFS(SWISSW!J:J,WININTURNS_VS!$A$1,SWISSW!F:F,"Draw",SWISSW!H:H,"&gt;0",SWISSW!G:G,WININTURNS_VS!A4)-G4</f>
        <v>0</v>
      </c>
      <c r="D4" s="20">
        <f>COUNTIFS(SWISSW!I:I,WININTURNS_VS!$A$1,SWISSW!C:C,"Lost 0-1",SWISSW!G:G,WININTURNS_VS!A4)+COUNTIFS(SWISSW!J:J,WININTURNS_VS!$A$1,SWISSW!C:C,"Won 1-0",SWISSW!G:G,WININTURNS_VS!A4)-I4</f>
        <v>0</v>
      </c>
      <c r="E4" s="20">
        <f>COUNTIFS(SWISSW!I:I,WININTURNS_VS!$A$1,SWISSW!C:C,"Won 1-0",SWISSW!G:G,WININTURNS_VS!A4)+COUNTIFS(SWISSW!J:J,WININTURNS_VS!$A$1,SWISSW!C:C,"Lost 0-1",SWISSW!G:G,WININTURNS_VS!A4)-J4</f>
        <v>0</v>
      </c>
      <c r="F4" s="11">
        <f>COUNTIFS(SWISSW!I:I,WININTURNS_VS!$A$1,SWISSW!H:H,"&gt;0",SWISSW!G:G,WININTURNS_VS!A4)+COUNTIFS(SWISSW!J:J,WININTURNS_VS!$A$1,SWISSW!H:H,"&gt;0",SWISSW!G:G,WININTURNS_VS!A4)-2*COUNTIFS(SWISSW!I:I,WININTURNS_VS!$A$1,SWISSW!J:J,WININTURNS_VS!$A$1,SWISSW!H:H,"&gt;0",SWISSW!G:G,WININTURNS_VS!A4)</f>
        <v>0</v>
      </c>
      <c r="G4" s="11">
        <f>COUNTIFS(SWISSW!I:I,WININTURNS_VS!$A$1,SWISSW!J:J,WININTURNS_VS!$A$1,SWISSW!F:F,"Draw",SWISSW!H:H,"&gt;0",SWISSW!G:G,WININTURNS_VS!A4)</f>
        <v>0</v>
      </c>
      <c r="H4" s="11">
        <f t="shared" ref="H4:H15" si="2">K4-G4</f>
        <v>0</v>
      </c>
      <c r="I4" s="20">
        <f>COUNTIFS(SWISSW!I:I,WININTURNS_VS!$A$1,SWISSW!J:J,WININTURNS_VS!$A$1,SWISSW!C:C,"Lost 0-1",SWISSW!H:H,"&gt;0",SWISSW!G:G,WININTURNS_VS!A4)</f>
        <v>0</v>
      </c>
      <c r="J4" s="20">
        <f>+COUNTIFS(SWISSW!I:I,WININTURNS_VS!$A$1,SWISSW!J:J,WININTURNS_VS!$A$1,SWISSW!C:C,"Won 1-0",SWISSW!H:H,"&gt;0",SWISSW!G:G,WININTURNS_VS!A4)</f>
        <v>0</v>
      </c>
      <c r="K4" s="11">
        <f>COUNTIFS(SWISSW!I:I,WININTURNS_VS!$A$1,SWISSW!J:J,WININTURNS_VS!$A$1,SWISSW!H:H,"&gt;0",SWISSW!G:G,WININTURNS_VS!A4)</f>
        <v>0</v>
      </c>
      <c r="L4" s="11">
        <f t="shared" ref="L4:L15" si="3">F4+K4</f>
        <v>0</v>
      </c>
      <c r="M4" s="5" t="e">
        <f t="shared" ref="M4:M15" si="4">B4/F4</f>
        <v>#DIV/0!</v>
      </c>
      <c r="N4" s="5" t="e">
        <f t="shared" si="0"/>
        <v>#DIV/0!</v>
      </c>
      <c r="O4" s="5" t="e">
        <f t="shared" si="1"/>
        <v>#DIV/0!</v>
      </c>
      <c r="P4" s="16" t="str">
        <f t="shared" ref="P4:P15" si="5">IFERROR(G4/K4,"-")</f>
        <v>-</v>
      </c>
      <c r="Q4" s="16" t="e">
        <f t="shared" ref="Q4:Q15" si="6">(C4+G4+D4+E4+I4+J4)/F4</f>
        <v>#DIV/0!</v>
      </c>
      <c r="R4" s="20">
        <f>COUNTIFS(SWISSW!I:I,WININTURNS_VS!$A$1,SWISSW!H:H,"&gt;0",SWISSW!G:G,WININTURNS_VS!A4)+COUNTIFS(SWISSW!J:J,WININTURNS_VS!$A$1,SWISSW!H:H,"&gt;0",SWISSW!G:G,WININTURNS_VS!A4)</f>
        <v>0</v>
      </c>
      <c r="S4" s="16">
        <f>R4/(2*COUNTIFS(SWISSW!G:G,WININTURNS_VS!A4,SWISSW!H:H,"&gt;0"))</f>
        <v>0</v>
      </c>
    </row>
    <row r="5" spans="1:32" s="6" customFormat="1" ht="55" customHeight="1" x14ac:dyDescent="0.25">
      <c r="A5" s="3">
        <v>3</v>
      </c>
      <c r="B5" s="11">
        <f>COUNTIFS(SWISSW!I:I,WININTURNS_VS!$A$1,SWISSW!F:F,"Won",SWISSW!H:H,"&gt;0",SWISSW!G:G,WININTURNS_VS!A5)+COUNTIFS(SWISSW!J:J,WININTURNS_VS!$A$1,SWISSW!F:F,"Lost",SWISSW!H:H,"&gt;0",SWISSW!G:G,WININTURNS_VS!A5)-H5</f>
        <v>0</v>
      </c>
      <c r="C5" s="11">
        <f>COUNTIFS(SWISSW!I:I,WININTURNS_VS!$A$1,SWISSW!F:F,"Draw",SWISSW!H:H,"&gt;0",SWISSW!G:G,WININTURNS_VS!A5)+COUNTIFS(SWISSW!J:J,WININTURNS_VS!$A$1,SWISSW!F:F,"Draw",SWISSW!H:H,"&gt;0",SWISSW!G:G,WININTURNS_VS!A5)-G5</f>
        <v>0</v>
      </c>
      <c r="D5" s="20">
        <f>COUNTIFS(SWISSW!I:I,WININTURNS_VS!$A$1,SWISSW!C:C,"Lost 0-1",SWISSW!G:G,WININTURNS_VS!A5)+COUNTIFS(SWISSW!J:J,WININTURNS_VS!$A$1,SWISSW!C:C,"Won 1-0",SWISSW!G:G,WININTURNS_VS!A5)-I5</f>
        <v>0</v>
      </c>
      <c r="E5" s="20">
        <f>COUNTIFS(SWISSW!I:I,WININTURNS_VS!$A$1,SWISSW!C:C,"Won 1-0",SWISSW!G:G,WININTURNS_VS!A5)+COUNTIFS(SWISSW!J:J,WININTURNS_VS!$A$1,SWISSW!C:C,"Lost 0-1",SWISSW!G:G,WININTURNS_VS!A5)-J5</f>
        <v>0</v>
      </c>
      <c r="F5" s="11">
        <f>COUNTIFS(SWISSW!I:I,WININTURNS_VS!$A$1,SWISSW!H:H,"&gt;0",SWISSW!G:G,WININTURNS_VS!A5)+COUNTIFS(SWISSW!J:J,WININTURNS_VS!$A$1,SWISSW!H:H,"&gt;0",SWISSW!G:G,WININTURNS_VS!A5)-2*COUNTIFS(SWISSW!I:I,WININTURNS_VS!$A$1,SWISSW!J:J,WININTURNS_VS!$A$1,SWISSW!H:H,"&gt;0",SWISSW!G:G,WININTURNS_VS!A5)</f>
        <v>0</v>
      </c>
      <c r="G5" s="11">
        <f>COUNTIFS(SWISSW!I:I,WININTURNS_VS!$A$1,SWISSW!J:J,WININTURNS_VS!$A$1,SWISSW!F:F,"Draw",SWISSW!H:H,"&gt;0",SWISSW!G:G,WININTURNS_VS!A5)</f>
        <v>0</v>
      </c>
      <c r="H5" s="11">
        <f t="shared" si="2"/>
        <v>0</v>
      </c>
      <c r="I5" s="20">
        <f>COUNTIFS(SWISSW!I:I,WININTURNS_VS!$A$1,SWISSW!J:J,WININTURNS_VS!$A$1,SWISSW!C:C,"Lost 0-1",SWISSW!H:H,"&gt;0",SWISSW!G:G,WININTURNS_VS!A5)</f>
        <v>0</v>
      </c>
      <c r="J5" s="20">
        <f>+COUNTIFS(SWISSW!I:I,WININTURNS_VS!$A$1,SWISSW!J:J,WININTURNS_VS!$A$1,SWISSW!C:C,"Won 1-0",SWISSW!H:H,"&gt;0",SWISSW!G:G,WININTURNS_VS!A5)</f>
        <v>0</v>
      </c>
      <c r="K5" s="11">
        <f>COUNTIFS(SWISSW!I:I,WININTURNS_VS!$A$1,SWISSW!J:J,WININTURNS_VS!$A$1,SWISSW!H:H,"&gt;0",SWISSW!G:G,WININTURNS_VS!A5)</f>
        <v>0</v>
      </c>
      <c r="L5" s="11">
        <f t="shared" si="3"/>
        <v>0</v>
      </c>
      <c r="M5" s="5" t="e">
        <f t="shared" si="4"/>
        <v>#DIV/0!</v>
      </c>
      <c r="N5" s="5" t="e">
        <f t="shared" si="0"/>
        <v>#DIV/0!</v>
      </c>
      <c r="O5" s="5" t="e">
        <f t="shared" si="1"/>
        <v>#DIV/0!</v>
      </c>
      <c r="P5" s="16" t="str">
        <f t="shared" si="5"/>
        <v>-</v>
      </c>
      <c r="Q5" s="16" t="e">
        <f t="shared" si="6"/>
        <v>#DIV/0!</v>
      </c>
      <c r="R5" s="20">
        <f>COUNTIFS(SWISSW!I:I,WININTURNS_VS!$A$1,SWISSW!H:H,"&gt;0",SWISSW!G:G,WININTURNS_VS!A5)+COUNTIFS(SWISSW!J:J,WININTURNS_VS!$A$1,SWISSW!H:H,"&gt;0",SWISSW!G:G,WININTURNS_VS!A5)</f>
        <v>0</v>
      </c>
      <c r="S5" s="16">
        <f>R5/(2*COUNTIFS(SWISSW!G:G,WININTURNS_VS!A5,SWISSW!H:H,"&gt;0"))</f>
        <v>0</v>
      </c>
    </row>
    <row r="6" spans="1:32" s="6" customFormat="1" ht="55" customHeight="1" x14ac:dyDescent="0.25">
      <c r="A6" s="23">
        <v>4</v>
      </c>
      <c r="B6" s="11">
        <f>COUNTIFS(SWISSW!I:I,WININTURNS_VS!$A$1,SWISSW!F:F,"Won",SWISSW!H:H,"&gt;0",SWISSW!G:G,WININTURNS_VS!A6)+COUNTIFS(SWISSW!J:J,WININTURNS_VS!$A$1,SWISSW!F:F,"Lost",SWISSW!H:H,"&gt;0",SWISSW!G:G,WININTURNS_VS!A6)-H6</f>
        <v>0</v>
      </c>
      <c r="C6" s="11">
        <f>COUNTIFS(SWISSW!I:I,WININTURNS_VS!$A$1,SWISSW!F:F,"Draw",SWISSW!H:H,"&gt;0",SWISSW!G:G,WININTURNS_VS!A6)+COUNTIFS(SWISSW!J:J,WININTURNS_VS!$A$1,SWISSW!F:F,"Draw",SWISSW!H:H,"&gt;0",SWISSW!G:G,WININTURNS_VS!A6)-G6</f>
        <v>0</v>
      </c>
      <c r="D6" s="20">
        <f>COUNTIFS(SWISSW!I:I,WININTURNS_VS!$A$1,SWISSW!C:C,"Lost 0-1",SWISSW!G:G,WININTURNS_VS!A6)+COUNTIFS(SWISSW!J:J,WININTURNS_VS!$A$1,SWISSW!C:C,"Won 1-0",SWISSW!G:G,WININTURNS_VS!A6)-I6</f>
        <v>0</v>
      </c>
      <c r="E6" s="20">
        <f>COUNTIFS(SWISSW!I:I,WININTURNS_VS!$A$1,SWISSW!C:C,"Won 1-0",SWISSW!G:G,WININTURNS_VS!A6)+COUNTIFS(SWISSW!J:J,WININTURNS_VS!$A$1,SWISSW!C:C,"Lost 0-1",SWISSW!G:G,WININTURNS_VS!A6)-J6</f>
        <v>0</v>
      </c>
      <c r="F6" s="11">
        <f>COUNTIFS(SWISSW!I:I,WININTURNS_VS!$A$1,SWISSW!H:H,"&gt;0",SWISSW!G:G,WININTURNS_VS!A6)+COUNTIFS(SWISSW!J:J,WININTURNS_VS!$A$1,SWISSW!H:H,"&gt;0",SWISSW!G:G,WININTURNS_VS!A6)-2*COUNTIFS(SWISSW!I:I,WININTURNS_VS!$A$1,SWISSW!J:J,WININTURNS_VS!$A$1,SWISSW!H:H,"&gt;0",SWISSW!G:G,WININTURNS_VS!A6)</f>
        <v>0</v>
      </c>
      <c r="G6" s="11">
        <f>COUNTIFS(SWISSW!I:I,WININTURNS_VS!$A$1,SWISSW!J:J,WININTURNS_VS!$A$1,SWISSW!F:F,"Draw",SWISSW!H:H,"&gt;0",SWISSW!G:G,WININTURNS_VS!A6)</f>
        <v>0</v>
      </c>
      <c r="H6" s="11">
        <f t="shared" si="2"/>
        <v>0</v>
      </c>
      <c r="I6" s="20">
        <f>COUNTIFS(SWISSW!I:I,WININTURNS_VS!$A$1,SWISSW!J:J,WININTURNS_VS!$A$1,SWISSW!C:C,"Lost 0-1",SWISSW!H:H,"&gt;0",SWISSW!G:G,WININTURNS_VS!A6)</f>
        <v>0</v>
      </c>
      <c r="J6" s="20">
        <f>+COUNTIFS(SWISSW!I:I,WININTURNS_VS!$A$1,SWISSW!J:J,WININTURNS_VS!$A$1,SWISSW!C:C,"Won 1-0",SWISSW!H:H,"&gt;0",SWISSW!G:G,WININTURNS_VS!A6)</f>
        <v>0</v>
      </c>
      <c r="K6" s="11">
        <f>COUNTIFS(SWISSW!I:I,WININTURNS_VS!$A$1,SWISSW!J:J,WININTURNS_VS!$A$1,SWISSW!H:H,"&gt;0",SWISSW!G:G,WININTURNS_VS!A6)</f>
        <v>0</v>
      </c>
      <c r="L6" s="11">
        <f t="shared" si="3"/>
        <v>0</v>
      </c>
      <c r="M6" s="5" t="e">
        <f t="shared" si="4"/>
        <v>#DIV/0!</v>
      </c>
      <c r="N6" s="5" t="e">
        <f t="shared" si="0"/>
        <v>#DIV/0!</v>
      </c>
      <c r="O6" s="5" t="e">
        <f t="shared" si="1"/>
        <v>#DIV/0!</v>
      </c>
      <c r="P6" s="16" t="str">
        <f t="shared" si="5"/>
        <v>-</v>
      </c>
      <c r="Q6" s="16" t="e">
        <f t="shared" si="6"/>
        <v>#DIV/0!</v>
      </c>
      <c r="R6" s="20">
        <f>COUNTIFS(SWISSW!I:I,WININTURNS_VS!$A$1,SWISSW!H:H,"&gt;0",SWISSW!G:G,WININTURNS_VS!A6)+COUNTIFS(SWISSW!J:J,WININTURNS_VS!$A$1,SWISSW!H:H,"&gt;0",SWISSW!G:G,WININTURNS_VS!A6)</f>
        <v>0</v>
      </c>
      <c r="S6" s="16">
        <f>R6/(2*COUNTIFS(SWISSW!G:G,WININTURNS_VS!A6,SWISSW!H:H,"&gt;0"))</f>
        <v>0</v>
      </c>
    </row>
    <row r="7" spans="1:32" s="6" customFormat="1" ht="55" customHeight="1" x14ac:dyDescent="0.25">
      <c r="A7" s="3">
        <v>5</v>
      </c>
      <c r="B7" s="11">
        <f>COUNTIFS(SWISSW!I:I,WININTURNS_VS!$A$1,SWISSW!F:F,"Won",SWISSW!H:H,"&gt;0",SWISSW!G:G,WININTURNS_VS!A7)+COUNTIFS(SWISSW!J:J,WININTURNS_VS!$A$1,SWISSW!F:F,"Lost",SWISSW!H:H,"&gt;0",SWISSW!G:G,WININTURNS_VS!A7)-H7</f>
        <v>0</v>
      </c>
      <c r="C7" s="11">
        <f>COUNTIFS(SWISSW!I:I,WININTURNS_VS!$A$1,SWISSW!F:F,"Draw",SWISSW!H:H,"&gt;0",SWISSW!G:G,WININTURNS_VS!A7)+COUNTIFS(SWISSW!J:J,WININTURNS_VS!$A$1,SWISSW!F:F,"Draw",SWISSW!H:H,"&gt;0",SWISSW!G:G,WININTURNS_VS!A7)-G7</f>
        <v>0</v>
      </c>
      <c r="D7" s="20">
        <f>COUNTIFS(SWISSW!I:I,WININTURNS_VS!$A$1,SWISSW!C:C,"Lost 0-1",SWISSW!G:G,WININTURNS_VS!A7)+COUNTIFS(SWISSW!J:J,WININTURNS_VS!$A$1,SWISSW!C:C,"Won 1-0",SWISSW!G:G,WININTURNS_VS!A7)-I7</f>
        <v>0</v>
      </c>
      <c r="E7" s="20">
        <f>COUNTIFS(SWISSW!I:I,WININTURNS_VS!$A$1,SWISSW!C:C,"Won 1-0",SWISSW!G:G,WININTURNS_VS!A7)+COUNTIFS(SWISSW!J:J,WININTURNS_VS!$A$1,SWISSW!C:C,"Lost 0-1",SWISSW!G:G,WININTURNS_VS!A7)-J7</f>
        <v>0</v>
      </c>
      <c r="F7" s="11">
        <f>COUNTIFS(SWISSW!I:I,WININTURNS_VS!$A$1,SWISSW!H:H,"&gt;0",SWISSW!G:G,WININTURNS_VS!A7)+COUNTIFS(SWISSW!J:J,WININTURNS_VS!$A$1,SWISSW!H:H,"&gt;0",SWISSW!G:G,WININTURNS_VS!A7)-2*COUNTIFS(SWISSW!I:I,WININTURNS_VS!$A$1,SWISSW!J:J,WININTURNS_VS!$A$1,SWISSW!H:H,"&gt;0",SWISSW!G:G,WININTURNS_VS!A7)</f>
        <v>0</v>
      </c>
      <c r="G7" s="11">
        <f>COUNTIFS(SWISSW!I:I,WININTURNS_VS!$A$1,SWISSW!J:J,WININTURNS_VS!$A$1,SWISSW!F:F,"Draw",SWISSW!H:H,"&gt;0",SWISSW!G:G,WININTURNS_VS!A7)</f>
        <v>0</v>
      </c>
      <c r="H7" s="11">
        <f t="shared" si="2"/>
        <v>0</v>
      </c>
      <c r="I7" s="20">
        <f>COUNTIFS(SWISSW!I:I,WININTURNS_VS!$A$1,SWISSW!J:J,WININTURNS_VS!$A$1,SWISSW!C:C,"Lost 0-1",SWISSW!H:H,"&gt;0",SWISSW!G:G,WININTURNS_VS!A7)</f>
        <v>0</v>
      </c>
      <c r="J7" s="20">
        <f>+COUNTIFS(SWISSW!I:I,WININTURNS_VS!$A$1,SWISSW!J:J,WININTURNS_VS!$A$1,SWISSW!C:C,"Won 1-0",SWISSW!H:H,"&gt;0",SWISSW!G:G,WININTURNS_VS!A7)</f>
        <v>0</v>
      </c>
      <c r="K7" s="11">
        <f>COUNTIFS(SWISSW!I:I,WININTURNS_VS!$A$1,SWISSW!J:J,WININTURNS_VS!$A$1,SWISSW!H:H,"&gt;0",SWISSW!G:G,WININTURNS_VS!A7)</f>
        <v>0</v>
      </c>
      <c r="L7" s="11">
        <f t="shared" si="3"/>
        <v>0</v>
      </c>
      <c r="M7" s="5" t="e">
        <f t="shared" si="4"/>
        <v>#DIV/0!</v>
      </c>
      <c r="N7" s="5" t="e">
        <f t="shared" si="0"/>
        <v>#DIV/0!</v>
      </c>
      <c r="O7" s="5" t="e">
        <f t="shared" si="1"/>
        <v>#DIV/0!</v>
      </c>
      <c r="P7" s="16" t="str">
        <f t="shared" si="5"/>
        <v>-</v>
      </c>
      <c r="Q7" s="16" t="e">
        <f t="shared" si="6"/>
        <v>#DIV/0!</v>
      </c>
      <c r="R7" s="20">
        <f>COUNTIFS(SWISSW!I:I,WININTURNS_VS!$A$1,SWISSW!H:H,"&gt;0",SWISSW!G:G,WININTURNS_VS!A7)+COUNTIFS(SWISSW!J:J,WININTURNS_VS!$A$1,SWISSW!H:H,"&gt;0",SWISSW!G:G,WININTURNS_VS!A7)</f>
        <v>0</v>
      </c>
      <c r="S7" s="16">
        <f>R7/(2*COUNTIFS(SWISSW!G:G,WININTURNS_VS!A7,SWISSW!H:H,"&gt;0"))</f>
        <v>0</v>
      </c>
    </row>
    <row r="8" spans="1:32" s="6" customFormat="1" ht="55" customHeight="1" x14ac:dyDescent="0.25">
      <c r="A8" s="3">
        <v>6</v>
      </c>
      <c r="B8" s="11">
        <f>COUNTIFS(SWISSW!I:I,WININTURNS_VS!$A$1,SWISSW!F:F,"Won",SWISSW!H:H,"&gt;0",SWISSW!G:G,WININTURNS_VS!A8)+COUNTIFS(SWISSW!J:J,WININTURNS_VS!$A$1,SWISSW!F:F,"Lost",SWISSW!H:H,"&gt;0",SWISSW!G:G,WININTURNS_VS!A8)-H8</f>
        <v>0</v>
      </c>
      <c r="C8" s="11">
        <f>COUNTIFS(SWISSW!I:I,WININTURNS_VS!$A$1,SWISSW!F:F,"Draw",SWISSW!H:H,"&gt;0",SWISSW!G:G,WININTURNS_VS!A8)+COUNTIFS(SWISSW!J:J,WININTURNS_VS!$A$1,SWISSW!F:F,"Draw",SWISSW!H:H,"&gt;0",SWISSW!G:G,WININTURNS_VS!A8)-G8</f>
        <v>0</v>
      </c>
      <c r="D8" s="20">
        <f>COUNTIFS(SWISSW!I:I,WININTURNS_VS!$A$1,SWISSW!C:C,"Lost 0-1",SWISSW!G:G,WININTURNS_VS!A8)+COUNTIFS(SWISSW!J:J,WININTURNS_VS!$A$1,SWISSW!C:C,"Won 1-0",SWISSW!G:G,WININTURNS_VS!A8)-I8</f>
        <v>0</v>
      </c>
      <c r="E8" s="20">
        <f>COUNTIFS(SWISSW!I:I,WININTURNS_VS!$A$1,SWISSW!C:C,"Won 1-0",SWISSW!G:G,WININTURNS_VS!A8)+COUNTIFS(SWISSW!J:J,WININTURNS_VS!$A$1,SWISSW!C:C,"Lost 0-1",SWISSW!G:G,WININTURNS_VS!A8)-J8</f>
        <v>0</v>
      </c>
      <c r="F8" s="11">
        <f>COUNTIFS(SWISSW!I:I,WININTURNS_VS!$A$1,SWISSW!H:H,"&gt;0",SWISSW!G:G,WININTURNS_VS!A8)+COUNTIFS(SWISSW!J:J,WININTURNS_VS!$A$1,SWISSW!H:H,"&gt;0",SWISSW!G:G,WININTURNS_VS!A8)-2*COUNTIFS(SWISSW!I:I,WININTURNS_VS!$A$1,SWISSW!J:J,WININTURNS_VS!$A$1,SWISSW!H:H,"&gt;0",SWISSW!G:G,WININTURNS_VS!A8)</f>
        <v>0</v>
      </c>
      <c r="G8" s="11">
        <f>COUNTIFS(SWISSW!I:I,WININTURNS_VS!$A$1,SWISSW!J:J,WININTURNS_VS!$A$1,SWISSW!F:F,"Draw",SWISSW!H:H,"&gt;0",SWISSW!G:G,WININTURNS_VS!A8)</f>
        <v>0</v>
      </c>
      <c r="H8" s="11">
        <f t="shared" si="2"/>
        <v>0</v>
      </c>
      <c r="I8" s="20">
        <f>COUNTIFS(SWISSW!I:I,WININTURNS_VS!$A$1,SWISSW!J:J,WININTURNS_VS!$A$1,SWISSW!C:C,"Lost 0-1",SWISSW!H:H,"&gt;0",SWISSW!G:G,WININTURNS_VS!A8)</f>
        <v>0</v>
      </c>
      <c r="J8" s="20">
        <f>+COUNTIFS(SWISSW!I:I,WININTURNS_VS!$A$1,SWISSW!J:J,WININTURNS_VS!$A$1,SWISSW!C:C,"Won 1-0",SWISSW!H:H,"&gt;0",SWISSW!G:G,WININTURNS_VS!A8)</f>
        <v>0</v>
      </c>
      <c r="K8" s="11">
        <f>COUNTIFS(SWISSW!I:I,WININTURNS_VS!$A$1,SWISSW!J:J,WININTURNS_VS!$A$1,SWISSW!H:H,"&gt;0",SWISSW!G:G,WININTURNS_VS!A8)</f>
        <v>0</v>
      </c>
      <c r="L8" s="11">
        <f t="shared" si="3"/>
        <v>0</v>
      </c>
      <c r="M8" s="5" t="e">
        <f t="shared" si="4"/>
        <v>#DIV/0!</v>
      </c>
      <c r="N8" s="5" t="e">
        <f t="shared" si="0"/>
        <v>#DIV/0!</v>
      </c>
      <c r="O8" s="5" t="e">
        <f t="shared" si="1"/>
        <v>#DIV/0!</v>
      </c>
      <c r="P8" s="16" t="str">
        <f t="shared" si="5"/>
        <v>-</v>
      </c>
      <c r="Q8" s="16" t="e">
        <f t="shared" si="6"/>
        <v>#DIV/0!</v>
      </c>
      <c r="R8" s="20">
        <f>COUNTIFS(SWISSW!I:I,WININTURNS_VS!$A$1,SWISSW!H:H,"&gt;0",SWISSW!G:G,WININTURNS_VS!A8)+COUNTIFS(SWISSW!J:J,WININTURNS_VS!$A$1,SWISSW!H:H,"&gt;0",SWISSW!G:G,WININTURNS_VS!A8)</f>
        <v>0</v>
      </c>
      <c r="S8" s="16">
        <f>R8/(2*COUNTIFS(SWISSW!G:G,WININTURNS_VS!A8,SWISSW!H:H,"&gt;0"))</f>
        <v>0</v>
      </c>
    </row>
    <row r="9" spans="1:32" s="6" customFormat="1" ht="55" customHeight="1" x14ac:dyDescent="0.25">
      <c r="A9" s="23">
        <v>7</v>
      </c>
      <c r="B9" s="11">
        <f>COUNTIFS(SWISSW!I:I,WININTURNS_VS!$A$1,SWISSW!F:F,"Won",SWISSW!H:H,"&gt;0",SWISSW!G:G,WININTURNS_VS!A9)+COUNTIFS(SWISSW!J:J,WININTURNS_VS!$A$1,SWISSW!F:F,"Lost",SWISSW!H:H,"&gt;0",SWISSW!G:G,WININTURNS_VS!A9)-H9</f>
        <v>0</v>
      </c>
      <c r="C9" s="11">
        <f>COUNTIFS(SWISSW!I:I,WININTURNS_VS!$A$1,SWISSW!F:F,"Draw",SWISSW!H:H,"&gt;0",SWISSW!G:G,WININTURNS_VS!A9)+COUNTIFS(SWISSW!J:J,WININTURNS_VS!$A$1,SWISSW!F:F,"Draw",SWISSW!H:H,"&gt;0",SWISSW!G:G,WININTURNS_VS!A9)-G9</f>
        <v>0</v>
      </c>
      <c r="D9" s="20">
        <f>COUNTIFS(SWISSW!I:I,WININTURNS_VS!$A$1,SWISSW!C:C,"Lost 0-1",SWISSW!G:G,WININTURNS_VS!A9)+COUNTIFS(SWISSW!J:J,WININTURNS_VS!$A$1,SWISSW!C:C,"Won 1-0",SWISSW!G:G,WININTURNS_VS!A9)-I9</f>
        <v>0</v>
      </c>
      <c r="E9" s="20">
        <f>COUNTIFS(SWISSW!I:I,WININTURNS_VS!$A$1,SWISSW!C:C,"Won 1-0",SWISSW!G:G,WININTURNS_VS!A9)+COUNTIFS(SWISSW!J:J,WININTURNS_VS!$A$1,SWISSW!C:C,"Lost 0-1",SWISSW!G:G,WININTURNS_VS!A9)-J9</f>
        <v>0</v>
      </c>
      <c r="F9" s="11">
        <f>COUNTIFS(SWISSW!I:I,WININTURNS_VS!$A$1,SWISSW!H:H,"&gt;0",SWISSW!G:G,WININTURNS_VS!A9)+COUNTIFS(SWISSW!J:J,WININTURNS_VS!$A$1,SWISSW!H:H,"&gt;0",SWISSW!G:G,WININTURNS_VS!A9)-2*COUNTIFS(SWISSW!I:I,WININTURNS_VS!$A$1,SWISSW!J:J,WININTURNS_VS!$A$1,SWISSW!H:H,"&gt;0",SWISSW!G:G,WININTURNS_VS!A9)</f>
        <v>0</v>
      </c>
      <c r="G9" s="11">
        <f>COUNTIFS(SWISSW!I:I,WININTURNS_VS!$A$1,SWISSW!J:J,WININTURNS_VS!$A$1,SWISSW!F:F,"Draw",SWISSW!H:H,"&gt;0",SWISSW!G:G,WININTURNS_VS!A9)</f>
        <v>0</v>
      </c>
      <c r="H9" s="11">
        <f t="shared" si="2"/>
        <v>0</v>
      </c>
      <c r="I9" s="20">
        <f>COUNTIFS(SWISSW!I:I,WININTURNS_VS!$A$1,SWISSW!J:J,WININTURNS_VS!$A$1,SWISSW!C:C,"Lost 0-1",SWISSW!H:H,"&gt;0",SWISSW!G:G,WININTURNS_VS!A9)</f>
        <v>0</v>
      </c>
      <c r="J9" s="20">
        <f>+COUNTIFS(SWISSW!I:I,WININTURNS_VS!$A$1,SWISSW!J:J,WININTURNS_VS!$A$1,SWISSW!C:C,"Won 1-0",SWISSW!H:H,"&gt;0",SWISSW!G:G,WININTURNS_VS!A9)</f>
        <v>0</v>
      </c>
      <c r="K9" s="11">
        <f>COUNTIFS(SWISSW!I:I,WININTURNS_VS!$A$1,SWISSW!J:J,WININTURNS_VS!$A$1,SWISSW!H:H,"&gt;0",SWISSW!G:G,WININTURNS_VS!A9)</f>
        <v>0</v>
      </c>
      <c r="L9" s="11">
        <f t="shared" si="3"/>
        <v>0</v>
      </c>
      <c r="M9" s="5" t="e">
        <f t="shared" si="4"/>
        <v>#DIV/0!</v>
      </c>
      <c r="N9" s="5" t="e">
        <f t="shared" si="0"/>
        <v>#DIV/0!</v>
      </c>
      <c r="O9" s="5" t="e">
        <f t="shared" si="1"/>
        <v>#DIV/0!</v>
      </c>
      <c r="P9" s="16" t="str">
        <f t="shared" si="5"/>
        <v>-</v>
      </c>
      <c r="Q9" s="16" t="e">
        <f t="shared" si="6"/>
        <v>#DIV/0!</v>
      </c>
      <c r="R9" s="20">
        <f>COUNTIFS(SWISSW!I:I,WININTURNS_VS!$A$1,SWISSW!H:H,"&gt;0",SWISSW!G:G,WININTURNS_VS!A9)+COUNTIFS(SWISSW!J:J,WININTURNS_VS!$A$1,SWISSW!H:H,"&gt;0",SWISSW!G:G,WININTURNS_VS!A9)</f>
        <v>0</v>
      </c>
      <c r="S9" s="16">
        <f>R9/(2*COUNTIFS(SWISSW!G:G,WININTURNS_VS!A9,SWISSW!H:H,"&gt;0"))</f>
        <v>0</v>
      </c>
    </row>
    <row r="10" spans="1:32" s="6" customFormat="1" ht="55" customHeight="1" x14ac:dyDescent="0.25">
      <c r="A10" s="3">
        <v>8</v>
      </c>
      <c r="B10" s="11">
        <f>COUNTIFS(SWISSW!I:I,WININTURNS_VS!$A$1,SWISSW!F:F,"Won",SWISSW!H:H,"&gt;0",SWISSW!G:G,WININTURNS_VS!A10)+COUNTIFS(SWISSW!J:J,WININTURNS_VS!$A$1,SWISSW!F:F,"Lost",SWISSW!H:H,"&gt;0",SWISSW!G:G,WININTURNS_VS!A10)-H10</f>
        <v>0</v>
      </c>
      <c r="C10" s="11">
        <f>COUNTIFS(SWISSW!I:I,WININTURNS_VS!$A$1,SWISSW!F:F,"Draw",SWISSW!H:H,"&gt;0",SWISSW!G:G,WININTURNS_VS!A10)+COUNTIFS(SWISSW!J:J,WININTURNS_VS!$A$1,SWISSW!F:F,"Draw",SWISSW!H:H,"&gt;0",SWISSW!G:G,WININTURNS_VS!A10)-G10</f>
        <v>0</v>
      </c>
      <c r="D10" s="20">
        <f>COUNTIFS(SWISSW!I:I,WININTURNS_VS!$A$1,SWISSW!C:C,"Lost 0-1",SWISSW!G:G,WININTURNS_VS!A10)+COUNTIFS(SWISSW!J:J,WININTURNS_VS!$A$1,SWISSW!C:C,"Won 1-0",SWISSW!G:G,WININTURNS_VS!A10)-I10</f>
        <v>0</v>
      </c>
      <c r="E10" s="20">
        <f>COUNTIFS(SWISSW!I:I,WININTURNS_VS!$A$1,SWISSW!C:C,"Won 1-0",SWISSW!G:G,WININTURNS_VS!A10)+COUNTIFS(SWISSW!J:J,WININTURNS_VS!$A$1,SWISSW!C:C,"Lost 0-1",SWISSW!G:G,WININTURNS_VS!A10)-J10</f>
        <v>0</v>
      </c>
      <c r="F10" s="11">
        <f>COUNTIFS(SWISSW!I:I,WININTURNS_VS!$A$1,SWISSW!H:H,"&gt;0",SWISSW!G:G,WININTURNS_VS!A10)+COUNTIFS(SWISSW!J:J,WININTURNS_VS!$A$1,SWISSW!H:H,"&gt;0",SWISSW!G:G,WININTURNS_VS!A10)-2*COUNTIFS(SWISSW!I:I,WININTURNS_VS!$A$1,SWISSW!J:J,WININTURNS_VS!$A$1,SWISSW!H:H,"&gt;0",SWISSW!G:G,WININTURNS_VS!A10)</f>
        <v>0</v>
      </c>
      <c r="G10" s="11">
        <f>COUNTIFS(SWISSW!I:I,WININTURNS_VS!$A$1,SWISSW!J:J,WININTURNS_VS!$A$1,SWISSW!F:F,"Draw",SWISSW!H:H,"&gt;0",SWISSW!G:G,WININTURNS_VS!A10)</f>
        <v>0</v>
      </c>
      <c r="H10" s="11">
        <f t="shared" si="2"/>
        <v>0</v>
      </c>
      <c r="I10" s="20">
        <f>COUNTIFS(SWISSW!I:I,WININTURNS_VS!$A$1,SWISSW!J:J,WININTURNS_VS!$A$1,SWISSW!C:C,"Lost 0-1",SWISSW!H:H,"&gt;0",SWISSW!G:G,WININTURNS_VS!A10)</f>
        <v>0</v>
      </c>
      <c r="J10" s="20">
        <f>+COUNTIFS(SWISSW!I:I,WININTURNS_VS!$A$1,SWISSW!J:J,WININTURNS_VS!$A$1,SWISSW!C:C,"Won 1-0",SWISSW!H:H,"&gt;0",SWISSW!G:G,WININTURNS_VS!A10)</f>
        <v>0</v>
      </c>
      <c r="K10" s="11">
        <f>COUNTIFS(SWISSW!I:I,WININTURNS_VS!$A$1,SWISSW!J:J,WININTURNS_VS!$A$1,SWISSW!H:H,"&gt;0",SWISSW!G:G,WININTURNS_VS!A10)</f>
        <v>0</v>
      </c>
      <c r="L10" s="11">
        <f t="shared" si="3"/>
        <v>0</v>
      </c>
      <c r="M10" s="5" t="e">
        <f>B10/F10</f>
        <v>#DIV/0!</v>
      </c>
      <c r="N10" s="5" t="e">
        <f t="shared" si="0"/>
        <v>#DIV/0!</v>
      </c>
      <c r="O10" s="5" t="e">
        <f t="shared" si="1"/>
        <v>#DIV/0!</v>
      </c>
      <c r="P10" s="16" t="str">
        <f t="shared" si="5"/>
        <v>-</v>
      </c>
      <c r="Q10" s="16" t="e">
        <f t="shared" si="6"/>
        <v>#DIV/0!</v>
      </c>
      <c r="R10" s="20">
        <f>COUNTIFS(SWISSW!I:I,WININTURNS_VS!$A$1,SWISSW!H:H,"&gt;0",SWISSW!G:G,WININTURNS_VS!A10)+COUNTIFS(SWISSW!J:J,WININTURNS_VS!$A$1,SWISSW!H:H,"&gt;0",SWISSW!G:G,WININTURNS_VS!A10)</f>
        <v>0</v>
      </c>
      <c r="S10" s="16">
        <f>R10/(2*COUNTIFS(SWISSW!G:G,WININTURNS_VS!A10,SWISSW!H:H,"&gt;0"))</f>
        <v>0</v>
      </c>
    </row>
    <row r="11" spans="1:32" s="6" customFormat="1" ht="55" customHeight="1" x14ac:dyDescent="0.25">
      <c r="A11" s="3">
        <v>9</v>
      </c>
      <c r="B11" s="11">
        <f>COUNTIFS(SWISSW!I:I,WININTURNS_VS!$A$1,SWISSW!F:F,"Won",SWISSW!H:H,"&gt;0",SWISSW!G:G,WININTURNS_VS!A11)+COUNTIFS(SWISSW!J:J,WININTURNS_VS!$A$1,SWISSW!F:F,"Lost",SWISSW!H:H,"&gt;0",SWISSW!G:G,WININTURNS_VS!A11)-H11</f>
        <v>0</v>
      </c>
      <c r="C11" s="11">
        <f>COUNTIFS(SWISSW!I:I,WININTURNS_VS!$A$1,SWISSW!F:F,"Draw",SWISSW!H:H,"&gt;0",SWISSW!G:G,WININTURNS_VS!A11)+COUNTIFS(SWISSW!J:J,WININTURNS_VS!$A$1,SWISSW!F:F,"Draw",SWISSW!H:H,"&gt;0",SWISSW!G:G,WININTURNS_VS!A11)-G11</f>
        <v>0</v>
      </c>
      <c r="D11" s="20">
        <f>COUNTIFS(SWISSW!I:I,WININTURNS_VS!$A$1,SWISSW!C:C,"Lost 0-1",SWISSW!G:G,WININTURNS_VS!A11)+COUNTIFS(SWISSW!J:J,WININTURNS_VS!$A$1,SWISSW!C:C,"Won 1-0",SWISSW!G:G,WININTURNS_VS!A11)-I11</f>
        <v>0</v>
      </c>
      <c r="E11" s="20">
        <f>COUNTIFS(SWISSW!I:I,WININTURNS_VS!$A$1,SWISSW!C:C,"Won 1-0",SWISSW!G:G,WININTURNS_VS!A11)+COUNTIFS(SWISSW!J:J,WININTURNS_VS!$A$1,SWISSW!C:C,"Lost 0-1",SWISSW!G:G,WININTURNS_VS!A11)-J11</f>
        <v>0</v>
      </c>
      <c r="F11" s="11">
        <f>COUNTIFS(SWISSW!I:I,WININTURNS_VS!$A$1,SWISSW!H:H,"&gt;0",SWISSW!G:G,WININTURNS_VS!A11)+COUNTIFS(SWISSW!J:J,WININTURNS_VS!$A$1,SWISSW!H:H,"&gt;0",SWISSW!G:G,WININTURNS_VS!A11)-2*COUNTIFS(SWISSW!I:I,WININTURNS_VS!$A$1,SWISSW!J:J,WININTURNS_VS!$A$1,SWISSW!H:H,"&gt;0",SWISSW!G:G,WININTURNS_VS!A11)</f>
        <v>0</v>
      </c>
      <c r="G11" s="11">
        <f>COUNTIFS(SWISSW!I:I,WININTURNS_VS!$A$1,SWISSW!J:J,WININTURNS_VS!$A$1,SWISSW!F:F,"Draw",SWISSW!H:H,"&gt;0",SWISSW!G:G,WININTURNS_VS!A11)</f>
        <v>0</v>
      </c>
      <c r="H11" s="11">
        <f t="shared" si="2"/>
        <v>0</v>
      </c>
      <c r="I11" s="20">
        <f>COUNTIFS(SWISSW!I:I,WININTURNS_VS!$A$1,SWISSW!J:J,WININTURNS_VS!$A$1,SWISSW!C:C,"Lost 0-1",SWISSW!H:H,"&gt;0",SWISSW!G:G,WININTURNS_VS!A11)</f>
        <v>0</v>
      </c>
      <c r="J11" s="20">
        <f>+COUNTIFS(SWISSW!I:I,WININTURNS_VS!$A$1,SWISSW!J:J,WININTURNS_VS!$A$1,SWISSW!C:C,"Won 1-0",SWISSW!H:H,"&gt;0",SWISSW!G:G,WININTURNS_VS!A11)</f>
        <v>0</v>
      </c>
      <c r="K11" s="11">
        <f>COUNTIFS(SWISSW!I:I,WININTURNS_VS!$A$1,SWISSW!J:J,WININTURNS_VS!$A$1,SWISSW!H:H,"&gt;0",SWISSW!G:G,WININTURNS_VS!A11)</f>
        <v>0</v>
      </c>
      <c r="L11" s="11">
        <f t="shared" si="3"/>
        <v>0</v>
      </c>
      <c r="M11" s="5" t="e">
        <f t="shared" si="4"/>
        <v>#DIV/0!</v>
      </c>
      <c r="N11" s="5" t="e">
        <f t="shared" si="0"/>
        <v>#DIV/0!</v>
      </c>
      <c r="O11" s="5" t="e">
        <f t="shared" si="1"/>
        <v>#DIV/0!</v>
      </c>
      <c r="P11" s="16" t="str">
        <f t="shared" si="5"/>
        <v>-</v>
      </c>
      <c r="Q11" s="16" t="e">
        <f t="shared" si="6"/>
        <v>#DIV/0!</v>
      </c>
      <c r="R11" s="20">
        <f>COUNTIFS(SWISSW!I:I,WININTURNS_VS!$A$1,SWISSW!H:H,"&gt;0",SWISSW!G:G,WININTURNS_VS!A11)+COUNTIFS(SWISSW!J:J,WININTURNS_VS!$A$1,SWISSW!H:H,"&gt;0",SWISSW!G:G,WININTURNS_VS!A11)</f>
        <v>0</v>
      </c>
      <c r="S11" s="16">
        <f>R11/(2*COUNTIFS(SWISSW!G:G,WININTURNS_VS!A11,SWISSW!H:H,"&gt;0"))</f>
        <v>0</v>
      </c>
    </row>
    <row r="12" spans="1:32" s="6" customFormat="1" ht="55" customHeight="1" x14ac:dyDescent="0.25">
      <c r="A12" s="23">
        <v>10</v>
      </c>
      <c r="B12" s="11">
        <f>COUNTIFS(SWISSW!I:I,WININTURNS_VS!$A$1,SWISSW!F:F,"Won",SWISSW!H:H,"&gt;0",SWISSW!G:G,WININTURNS_VS!A12)+COUNTIFS(SWISSW!J:J,WININTURNS_VS!$A$1,SWISSW!F:F,"Lost",SWISSW!H:H,"&gt;0",SWISSW!G:G,WININTURNS_VS!A12)-H12</f>
        <v>0</v>
      </c>
      <c r="C12" s="11">
        <f>COUNTIFS(SWISSW!I:I,WININTURNS_VS!$A$1,SWISSW!F:F,"Draw",SWISSW!H:H,"&gt;0",SWISSW!G:G,WININTURNS_VS!A12)+COUNTIFS(SWISSW!J:J,WININTURNS_VS!$A$1,SWISSW!F:F,"Draw",SWISSW!H:H,"&gt;0",SWISSW!G:G,WININTURNS_VS!A12)-G12</f>
        <v>0</v>
      </c>
      <c r="D12" s="20">
        <f>COUNTIFS(SWISSW!I:I,WININTURNS_VS!$A$1,SWISSW!C:C,"Lost 0-1",SWISSW!G:G,WININTURNS_VS!A12)+COUNTIFS(SWISSW!J:J,WININTURNS_VS!$A$1,SWISSW!C:C,"Won 1-0",SWISSW!G:G,WININTURNS_VS!A12)-I12</f>
        <v>0</v>
      </c>
      <c r="E12" s="20">
        <f>COUNTIFS(SWISSW!I:I,WININTURNS_VS!$A$1,SWISSW!C:C,"Won 1-0",SWISSW!G:G,WININTURNS_VS!A12)+COUNTIFS(SWISSW!J:J,WININTURNS_VS!$A$1,SWISSW!C:C,"Lost 0-1",SWISSW!G:G,WININTURNS_VS!A12)-J12</f>
        <v>0</v>
      </c>
      <c r="F12" s="11">
        <f>COUNTIFS(SWISSW!I:I,WININTURNS_VS!$A$1,SWISSW!H:H,"&gt;0",SWISSW!G:G,WININTURNS_VS!A12)+COUNTIFS(SWISSW!J:J,WININTURNS_VS!$A$1,SWISSW!H:H,"&gt;0",SWISSW!G:G,WININTURNS_VS!A12)-2*COUNTIFS(SWISSW!I:I,WININTURNS_VS!$A$1,SWISSW!J:J,WININTURNS_VS!$A$1,SWISSW!H:H,"&gt;0",SWISSW!G:G,WININTURNS_VS!A12)</f>
        <v>0</v>
      </c>
      <c r="G12" s="11">
        <f>COUNTIFS(SWISSW!I:I,WININTURNS_VS!$A$1,SWISSW!J:J,WININTURNS_VS!$A$1,SWISSW!F:F,"Draw",SWISSW!H:H,"&gt;0",SWISSW!G:G,WININTURNS_VS!A12)</f>
        <v>0</v>
      </c>
      <c r="H12" s="11">
        <f t="shared" si="2"/>
        <v>0</v>
      </c>
      <c r="I12" s="20">
        <f>COUNTIFS(SWISSW!I:I,WININTURNS_VS!$A$1,SWISSW!J:J,WININTURNS_VS!$A$1,SWISSW!C:C,"Lost 0-1",SWISSW!H:H,"&gt;0",SWISSW!G:G,WININTURNS_VS!A12)</f>
        <v>0</v>
      </c>
      <c r="J12" s="20">
        <f>+COUNTIFS(SWISSW!I:I,WININTURNS_VS!$A$1,SWISSW!J:J,WININTURNS_VS!$A$1,SWISSW!C:C,"Won 1-0",SWISSW!H:H,"&gt;0",SWISSW!G:G,WININTURNS_VS!A12)</f>
        <v>0</v>
      </c>
      <c r="K12" s="11">
        <f>COUNTIFS(SWISSW!I:I,WININTURNS_VS!$A$1,SWISSW!J:J,WININTURNS_VS!$A$1,SWISSW!H:H,"&gt;0",SWISSW!G:G,WININTURNS_VS!A12)</f>
        <v>0</v>
      </c>
      <c r="L12" s="11">
        <f t="shared" si="3"/>
        <v>0</v>
      </c>
      <c r="M12" s="5" t="e">
        <f t="shared" si="4"/>
        <v>#DIV/0!</v>
      </c>
      <c r="N12" s="5" t="e">
        <f t="shared" si="0"/>
        <v>#DIV/0!</v>
      </c>
      <c r="O12" s="5" t="e">
        <f t="shared" si="1"/>
        <v>#DIV/0!</v>
      </c>
      <c r="P12" s="16" t="str">
        <f t="shared" si="5"/>
        <v>-</v>
      </c>
      <c r="Q12" s="16" t="e">
        <f t="shared" si="6"/>
        <v>#DIV/0!</v>
      </c>
      <c r="R12" s="20">
        <f>COUNTIFS(SWISSW!I:I,WININTURNS_VS!$A$1,SWISSW!H:H,"&gt;0",SWISSW!G:G,WININTURNS_VS!A12)+COUNTIFS(SWISSW!J:J,WININTURNS_VS!$A$1,SWISSW!H:H,"&gt;0",SWISSW!G:G,WININTURNS_VS!A12)</f>
        <v>0</v>
      </c>
      <c r="S12" s="16">
        <f>R12/(2*COUNTIFS(SWISSW!G:G,WININTURNS_VS!A12,SWISSW!H:H,"&gt;0"))</f>
        <v>0</v>
      </c>
    </row>
    <row r="13" spans="1:32" s="6" customFormat="1" ht="55" customHeight="1" x14ac:dyDescent="0.25">
      <c r="A13" s="3">
        <v>11</v>
      </c>
      <c r="B13" s="11">
        <f>COUNTIFS(SWISSW!I:I,WININTURNS_VS!$A$1,SWISSW!F:F,"Won",SWISSW!H:H,"&gt;0",SWISSW!G:G,WININTURNS_VS!A13)+COUNTIFS(SWISSW!J:J,WININTURNS_VS!$A$1,SWISSW!F:F,"Lost",SWISSW!H:H,"&gt;0",SWISSW!G:G,WININTURNS_VS!A13)-H13</f>
        <v>0</v>
      </c>
      <c r="C13" s="11">
        <f>COUNTIFS(SWISSW!I:I,WININTURNS_VS!$A$1,SWISSW!F:F,"Draw",SWISSW!H:H,"&gt;0",SWISSW!G:G,WININTURNS_VS!A13)+COUNTIFS(SWISSW!J:J,WININTURNS_VS!$A$1,SWISSW!F:F,"Draw",SWISSW!H:H,"&gt;0",SWISSW!G:G,WININTURNS_VS!A13)-G13</f>
        <v>0</v>
      </c>
      <c r="D13" s="20">
        <f>COUNTIFS(SWISSW!I:I,WININTURNS_VS!$A$1,SWISSW!C:C,"Lost 0-1",SWISSW!G:G,WININTURNS_VS!A13)+COUNTIFS(SWISSW!J:J,WININTURNS_VS!$A$1,SWISSW!C:C,"Won 1-0",SWISSW!G:G,WININTURNS_VS!A13)-I13</f>
        <v>0</v>
      </c>
      <c r="E13" s="20">
        <f>COUNTIFS(SWISSW!I:I,WININTURNS_VS!$A$1,SWISSW!C:C,"Won 1-0",SWISSW!G:G,WININTURNS_VS!A13)+COUNTIFS(SWISSW!J:J,WININTURNS_VS!$A$1,SWISSW!C:C,"Lost 0-1",SWISSW!G:G,WININTURNS_VS!A13)-J13</f>
        <v>0</v>
      </c>
      <c r="F13" s="11">
        <f>COUNTIFS(SWISSW!I:I,WININTURNS_VS!$A$1,SWISSW!H:H,"&gt;0",SWISSW!G:G,WININTURNS_VS!A13)+COUNTIFS(SWISSW!J:J,WININTURNS_VS!$A$1,SWISSW!H:H,"&gt;0",SWISSW!G:G,WININTURNS_VS!A13)-2*COUNTIFS(SWISSW!I:I,WININTURNS_VS!$A$1,SWISSW!J:J,WININTURNS_VS!$A$1,SWISSW!H:H,"&gt;0",SWISSW!G:G,WININTURNS_VS!A13)</f>
        <v>0</v>
      </c>
      <c r="G13" s="11">
        <f>COUNTIFS(SWISSW!I:I,WININTURNS_VS!$A$1,SWISSW!J:J,WININTURNS_VS!$A$1,SWISSW!F:F,"Draw",SWISSW!H:H,"&gt;0",SWISSW!G:G,WININTURNS_VS!A13)</f>
        <v>0</v>
      </c>
      <c r="H13" s="11">
        <f t="shared" si="2"/>
        <v>0</v>
      </c>
      <c r="I13" s="20">
        <f>COUNTIFS(SWISSW!I:I,WININTURNS_VS!$A$1,SWISSW!J:J,WININTURNS_VS!$A$1,SWISSW!C:C,"Lost 0-1",SWISSW!H:H,"&gt;0",SWISSW!G:G,WININTURNS_VS!A13)</f>
        <v>0</v>
      </c>
      <c r="J13" s="20">
        <f>+COUNTIFS(SWISSW!I:I,WININTURNS_VS!$A$1,SWISSW!J:J,WININTURNS_VS!$A$1,SWISSW!C:C,"Won 1-0",SWISSW!H:H,"&gt;0",SWISSW!G:G,WININTURNS_VS!A13)</f>
        <v>0</v>
      </c>
      <c r="K13" s="11">
        <f>COUNTIFS(SWISSW!I:I,WININTURNS_VS!$A$1,SWISSW!J:J,WININTURNS_VS!$A$1,SWISSW!H:H,"&gt;0",SWISSW!G:G,WININTURNS_VS!A13)</f>
        <v>0</v>
      </c>
      <c r="L13" s="11">
        <f t="shared" si="3"/>
        <v>0</v>
      </c>
      <c r="M13" s="5" t="e">
        <f t="shared" si="4"/>
        <v>#DIV/0!</v>
      </c>
      <c r="N13" s="5" t="e">
        <f t="shared" si="0"/>
        <v>#DIV/0!</v>
      </c>
      <c r="O13" s="5" t="e">
        <f t="shared" si="1"/>
        <v>#DIV/0!</v>
      </c>
      <c r="P13" s="16" t="str">
        <f t="shared" si="5"/>
        <v>-</v>
      </c>
      <c r="Q13" s="16" t="e">
        <f t="shared" si="6"/>
        <v>#DIV/0!</v>
      </c>
      <c r="R13" s="20">
        <f>COUNTIFS(SWISSW!I:I,WININTURNS_VS!$A$1,SWISSW!H:H,"&gt;0",SWISSW!G:G,WININTURNS_VS!A13)+COUNTIFS(SWISSW!J:J,WININTURNS_VS!$A$1,SWISSW!H:H,"&gt;0",SWISSW!G:G,WININTURNS_VS!A13)</f>
        <v>0</v>
      </c>
      <c r="S13" s="16">
        <f>R13/(2*COUNTIFS(SWISSW!G:G,WININTURNS_VS!A13,SWISSW!H:H,"&gt;0"))</f>
        <v>0</v>
      </c>
    </row>
    <row r="14" spans="1:32" s="6" customFormat="1" ht="55" customHeight="1" x14ac:dyDescent="0.25">
      <c r="A14" s="3">
        <v>12</v>
      </c>
      <c r="B14" s="11">
        <f>COUNTIFS(SWISSW!I:I,WININTURNS_VS!$A$1,SWISSW!F:F,"Won",SWISSW!H:H,"&gt;0",SWISSW!G:G,WININTURNS_VS!A14)+COUNTIFS(SWISSW!J:J,WININTURNS_VS!$A$1,SWISSW!F:F,"Lost",SWISSW!H:H,"&gt;0",SWISSW!G:G,WININTURNS_VS!A14)-H14</f>
        <v>0</v>
      </c>
      <c r="C14" s="11">
        <f>COUNTIFS(SWISSW!I:I,WININTURNS_VS!$A$1,SWISSW!F:F,"Draw",SWISSW!H:H,"&gt;0",SWISSW!G:G,WININTURNS_VS!A14)+COUNTIFS(SWISSW!J:J,WININTURNS_VS!$A$1,SWISSW!F:F,"Draw",SWISSW!H:H,"&gt;0",SWISSW!G:G,WININTURNS_VS!A14)-G14</f>
        <v>0</v>
      </c>
      <c r="D14" s="20">
        <f>COUNTIFS(SWISSW!I:I,WININTURNS_VS!$A$1,SWISSW!C:C,"Lost 0-1",SWISSW!G:G,WININTURNS_VS!A14)+COUNTIFS(SWISSW!J:J,WININTURNS_VS!$A$1,SWISSW!C:C,"Won 1-0",SWISSW!G:G,WININTURNS_VS!A14)-I14</f>
        <v>0</v>
      </c>
      <c r="E14" s="20">
        <f>COUNTIFS(SWISSW!I:I,WININTURNS_VS!$A$1,SWISSW!C:C,"Won 1-0",SWISSW!G:G,WININTURNS_VS!A14)+COUNTIFS(SWISSW!J:J,WININTURNS_VS!$A$1,SWISSW!C:C,"Lost 0-1",SWISSW!G:G,WININTURNS_VS!A14)-J14</f>
        <v>0</v>
      </c>
      <c r="F14" s="11">
        <f>COUNTIFS(SWISSW!I:I,WININTURNS_VS!$A$1,SWISSW!H:H,"&gt;0",SWISSW!G:G,WININTURNS_VS!A14)+COUNTIFS(SWISSW!J:J,WININTURNS_VS!$A$1,SWISSW!H:H,"&gt;0",SWISSW!G:G,WININTURNS_VS!A14)-2*COUNTIFS(SWISSW!I:I,WININTURNS_VS!$A$1,SWISSW!J:J,WININTURNS_VS!$A$1,SWISSW!H:H,"&gt;0",SWISSW!G:G,WININTURNS_VS!A14)</f>
        <v>0</v>
      </c>
      <c r="G14" s="11">
        <f>COUNTIFS(SWISSW!I:I,WININTURNS_VS!$A$1,SWISSW!J:J,WININTURNS_VS!$A$1,SWISSW!F:F,"Draw",SWISSW!H:H,"&gt;0",SWISSW!G:G,WININTURNS_VS!A14)</f>
        <v>0</v>
      </c>
      <c r="H14" s="11">
        <f t="shared" si="2"/>
        <v>0</v>
      </c>
      <c r="I14" s="20">
        <f>COUNTIFS(SWISSW!I:I,WININTURNS_VS!$A$1,SWISSW!J:J,WININTURNS_VS!$A$1,SWISSW!C:C,"Lost 0-1",SWISSW!H:H,"&gt;0",SWISSW!G:G,WININTURNS_VS!A14)</f>
        <v>0</v>
      </c>
      <c r="J14" s="20">
        <f>+COUNTIFS(SWISSW!I:I,WININTURNS_VS!$A$1,SWISSW!J:J,WININTURNS_VS!$A$1,SWISSW!C:C,"Won 1-0",SWISSW!H:H,"&gt;0",SWISSW!G:G,WININTURNS_VS!A14)</f>
        <v>0</v>
      </c>
      <c r="K14" s="11">
        <f>COUNTIFS(SWISSW!I:I,WININTURNS_VS!$A$1,SWISSW!J:J,WININTURNS_VS!$A$1,SWISSW!H:H,"&gt;0",SWISSW!G:G,WININTURNS_VS!A14)</f>
        <v>0</v>
      </c>
      <c r="L14" s="11">
        <f t="shared" si="3"/>
        <v>0</v>
      </c>
      <c r="M14" s="5" t="e">
        <f t="shared" si="4"/>
        <v>#DIV/0!</v>
      </c>
      <c r="N14" s="5" t="e">
        <f t="shared" si="0"/>
        <v>#DIV/0!</v>
      </c>
      <c r="O14" s="5" t="e">
        <f t="shared" si="1"/>
        <v>#DIV/0!</v>
      </c>
      <c r="P14" s="16" t="str">
        <f t="shared" si="5"/>
        <v>-</v>
      </c>
      <c r="Q14" s="16" t="e">
        <f t="shared" si="6"/>
        <v>#DIV/0!</v>
      </c>
      <c r="R14" s="20">
        <f>COUNTIFS(SWISSW!I:I,WININTURNS_VS!$A$1,SWISSW!H:H,"&gt;0",SWISSW!G:G,WININTURNS_VS!A14)+COUNTIFS(SWISSW!J:J,WININTURNS_VS!$A$1,SWISSW!H:H,"&gt;0",SWISSW!G:G,WININTURNS_VS!A14)</f>
        <v>0</v>
      </c>
      <c r="S14" s="16">
        <f>R14/(2*COUNTIFS(SWISSW!G:G,WININTURNS_VS!A14,SWISSW!H:H,"&gt;0"))</f>
        <v>0</v>
      </c>
    </row>
    <row r="15" spans="1:32" s="6" customFormat="1" ht="55" customHeight="1" x14ac:dyDescent="0.25">
      <c r="A15" s="3">
        <v>13</v>
      </c>
      <c r="B15" s="11">
        <f>COUNTIFS(SWISSW!I:I,WININTURNS_VS!$A$1,SWISSW!F:F,"Won",SWISSW!H:H,"&gt;0",SWISSW!G:G,WININTURNS_VS!A15)+COUNTIFS(SWISSW!J:J,WININTURNS_VS!$A$1,SWISSW!F:F,"Lost",SWISSW!H:H,"&gt;0",SWISSW!G:G,WININTURNS_VS!A15)-H15</f>
        <v>0</v>
      </c>
      <c r="C15" s="11">
        <f>COUNTIFS(SWISSW!I:I,WININTURNS_VS!$A$1,SWISSW!F:F,"Draw",SWISSW!H:H,"&gt;0",SWISSW!G:G,WININTURNS_VS!A15)+COUNTIFS(SWISSW!J:J,WININTURNS_VS!$A$1,SWISSW!F:F,"Draw",SWISSW!H:H,"&gt;0",SWISSW!G:G,WININTURNS_VS!A15)-G15</f>
        <v>0</v>
      </c>
      <c r="D15" s="20">
        <f>COUNTIFS(SWISSW!I:I,WININTURNS_VS!$A$1,SWISSW!C:C,"Lost 0-1",SWISSW!G:G,WININTURNS_VS!A15)+COUNTIFS(SWISSW!J:J,WININTURNS_VS!$A$1,SWISSW!C:C,"Won 1-0",SWISSW!G:G,WININTURNS_VS!A15)-I15</f>
        <v>0</v>
      </c>
      <c r="E15" s="20">
        <f>COUNTIFS(SWISSW!I:I,WININTURNS_VS!$A$1,SWISSW!C:C,"Won 1-0",SWISSW!G:G,WININTURNS_VS!A15)+COUNTIFS(SWISSW!J:J,WININTURNS_VS!$A$1,SWISSW!C:C,"Lost 0-1",SWISSW!G:G,WININTURNS_VS!A15)-J15</f>
        <v>0</v>
      </c>
      <c r="F15" s="11">
        <f>COUNTIFS(SWISSW!I:I,WININTURNS_VS!$A$1,SWISSW!H:H,"&gt;0",SWISSW!G:G,WININTURNS_VS!A15)+COUNTIFS(SWISSW!J:J,WININTURNS_VS!$A$1,SWISSW!H:H,"&gt;0",SWISSW!G:G,WININTURNS_VS!A15)-2*COUNTIFS(SWISSW!I:I,WININTURNS_VS!$A$1,SWISSW!J:J,WININTURNS_VS!$A$1,SWISSW!H:H,"&gt;0",SWISSW!G:G,WININTURNS_VS!A15)</f>
        <v>0</v>
      </c>
      <c r="G15" s="11">
        <f>COUNTIFS(SWISSW!I:I,WININTURNS_VS!$A$1,SWISSW!J:J,WININTURNS_VS!$A$1,SWISSW!F:F,"Draw",SWISSW!H:H,"&gt;0",SWISSW!G:G,WININTURNS_VS!A15)</f>
        <v>0</v>
      </c>
      <c r="H15" s="11">
        <f t="shared" si="2"/>
        <v>0</v>
      </c>
      <c r="I15" s="20">
        <f>COUNTIFS(SWISSW!I:I,WININTURNS_VS!$A$1,SWISSW!J:J,WININTURNS_VS!$A$1,SWISSW!C:C,"Lost 0-1",SWISSW!H:H,"&gt;0",SWISSW!G:G,WININTURNS_VS!A15)</f>
        <v>0</v>
      </c>
      <c r="J15" s="20">
        <f>+COUNTIFS(SWISSW!I:I,WININTURNS_VS!$A$1,SWISSW!J:J,WININTURNS_VS!$A$1,SWISSW!C:C,"Won 1-0",SWISSW!H:H,"&gt;0",SWISSW!G:G,WININTURNS_VS!A15)</f>
        <v>0</v>
      </c>
      <c r="K15" s="11">
        <f>COUNTIFS(SWISSW!I:I,WININTURNS_VS!$A$1,SWISSW!J:J,WININTURNS_VS!$A$1,SWISSW!H:H,"&gt;0",SWISSW!G:G,WININTURNS_VS!A15)</f>
        <v>0</v>
      </c>
      <c r="L15" s="11">
        <f t="shared" si="3"/>
        <v>0</v>
      </c>
      <c r="M15" s="5" t="e">
        <f t="shared" si="4"/>
        <v>#DIV/0!</v>
      </c>
      <c r="N15" s="5" t="e">
        <f t="shared" si="0"/>
        <v>#DIV/0!</v>
      </c>
      <c r="O15" s="5" t="e">
        <f t="shared" si="1"/>
        <v>#DIV/0!</v>
      </c>
      <c r="P15" s="16" t="str">
        <f t="shared" si="5"/>
        <v>-</v>
      </c>
      <c r="Q15" s="16" t="e">
        <f t="shared" si="6"/>
        <v>#DIV/0!</v>
      </c>
      <c r="R15" s="20">
        <f>COUNTIFS(SWISSW!I:I,WININTURNS_VS!$A$1,SWISSW!H:H,"&gt;0",SWISSW!G:G,WININTURNS_VS!A15)+COUNTIFS(SWISSW!J:J,WININTURNS_VS!$A$1,SWISSW!H:H,"&gt;0",SWISSW!G:G,WININTURNS_VS!A15)</f>
        <v>0</v>
      </c>
      <c r="S15" s="16">
        <f>R15/(2*COUNTIFS(SWISSW!G:G,WININTURNS_VS!A15,SWISSW!H:H,"&gt;0"))</f>
        <v>0</v>
      </c>
    </row>
  </sheetData>
  <mergeCells count="3">
    <mergeCell ref="B1:F1"/>
    <mergeCell ref="G1:K1"/>
    <mergeCell ref="L1:S1"/>
  </mergeCells>
  <conditionalFormatting sqref="M3:N15">
    <cfRule type="colorScale" priority="1">
      <colorScale>
        <cfvo type="num" val="0.4"/>
        <cfvo type="num" val="0.5"/>
        <cfvo type="num" val="0.6"/>
        <color rgb="FFF8696B"/>
        <color rgb="FFFFFFCC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73FC1-E7CC-4773-AD4E-45E9D287B16D}">
  <dimension ref="A1:I1089"/>
  <sheetViews>
    <sheetView topLeftCell="D1081" zoomScale="60" zoomScaleNormal="70" workbookViewId="0">
      <selection activeCell="E1084" sqref="E1084"/>
    </sheetView>
  </sheetViews>
  <sheetFormatPr defaultColWidth="11.54296875" defaultRowHeight="12.5" x14ac:dyDescent="0.25"/>
  <cols>
    <col min="1" max="1" width="30.1796875" bestFit="1" customWidth="1"/>
    <col min="2" max="2" width="12.6328125"/>
    <col min="3" max="3" width="12.90625" bestFit="1" customWidth="1"/>
    <col min="4" max="4" width="28.08984375" bestFit="1" customWidth="1"/>
    <col min="5" max="5" width="33.6328125" bestFit="1" customWidth="1"/>
    <col min="6" max="6" width="54.7265625" bestFit="1" customWidth="1"/>
    <col min="7" max="7" width="65.90625" customWidth="1"/>
    <col min="8" max="8" width="27.36328125" customWidth="1"/>
    <col min="9" max="9" width="11.54296875" style="33" customWidth="1"/>
    <col min="10" max="16384" width="11.54296875" style="33"/>
  </cols>
  <sheetData>
    <row r="1" spans="1:9" ht="15.75" customHeight="1" x14ac:dyDescent="0.25">
      <c r="A1" s="1"/>
      <c r="B1" s="1"/>
      <c r="C1" s="1"/>
      <c r="D1" s="1" t="s">
        <v>450</v>
      </c>
      <c r="E1" s="1"/>
      <c r="F1" s="1" t="s">
        <v>451</v>
      </c>
      <c r="G1" s="1" t="s">
        <v>452</v>
      </c>
      <c r="H1" s="1" t="s">
        <v>453</v>
      </c>
      <c r="I1" s="33" t="s">
        <v>21</v>
      </c>
    </row>
    <row r="2" spans="1:9" ht="409" customHeight="1" x14ac:dyDescent="0.25">
      <c r="A2" s="41"/>
      <c r="B2" s="41"/>
      <c r="C2" s="41"/>
      <c r="D2" s="41" t="s">
        <v>483</v>
      </c>
      <c r="E2" s="41"/>
      <c r="F2" s="42" t="s">
        <v>484</v>
      </c>
      <c r="G2" s="43" t="s">
        <v>485</v>
      </c>
      <c r="H2" s="44" t="s">
        <v>486</v>
      </c>
      <c r="I2" s="33">
        <f>INDEX(CUTSTANDING!C:C,MATCH(SPICERACKDB!D2,CUTSTANDING!B:B,0))</f>
        <v>4</v>
      </c>
    </row>
    <row r="3" spans="1:9" ht="409" customHeight="1" x14ac:dyDescent="0.25">
      <c r="A3" s="41"/>
      <c r="B3" s="41"/>
      <c r="C3" s="41"/>
      <c r="D3" s="41" t="s">
        <v>142</v>
      </c>
      <c r="E3" s="41"/>
      <c r="F3" s="42" t="s">
        <v>487</v>
      </c>
      <c r="G3" s="43" t="s">
        <v>488</v>
      </c>
      <c r="H3" s="44" t="s">
        <v>40</v>
      </c>
      <c r="I3" s="33">
        <f>INDEX(CUTSTANDING!C:C,MATCH(SPICERACKDB!D3,CUTSTANDING!B:B,0))</f>
        <v>15</v>
      </c>
    </row>
    <row r="4" spans="1:9" ht="409" customHeight="1" x14ac:dyDescent="0.25">
      <c r="A4" s="41"/>
      <c r="B4" s="41"/>
      <c r="C4" s="41"/>
      <c r="D4" s="41" t="s">
        <v>489</v>
      </c>
      <c r="E4" s="41"/>
      <c r="F4" s="42" t="s">
        <v>490</v>
      </c>
      <c r="G4" s="43" t="s">
        <v>491</v>
      </c>
      <c r="H4" s="44" t="s">
        <v>492</v>
      </c>
      <c r="I4" s="33">
        <f>INDEX(CUTSTANDING!C:C,MATCH(SPICERACKDB!D4,CUTSTANDING!B:B,0))</f>
        <v>18</v>
      </c>
    </row>
    <row r="5" spans="1:9" ht="409" customHeight="1" x14ac:dyDescent="0.25">
      <c r="A5" s="41"/>
      <c r="B5" s="41"/>
      <c r="C5" s="41"/>
      <c r="D5" s="41" t="s">
        <v>384</v>
      </c>
      <c r="E5" s="41"/>
      <c r="F5" s="42" t="s">
        <v>493</v>
      </c>
      <c r="G5" s="43" t="s">
        <v>494</v>
      </c>
      <c r="H5" s="44" t="s">
        <v>447</v>
      </c>
      <c r="I5" s="33">
        <f>INDEX(CUTSTANDING!C:C,MATCH(SPICERACKDB!D5,CUTSTANDING!B:B,0))</f>
        <v>18</v>
      </c>
    </row>
    <row r="6" spans="1:9" ht="409" customHeight="1" x14ac:dyDescent="0.25">
      <c r="A6" s="41"/>
      <c r="B6" s="41"/>
      <c r="C6" s="41"/>
      <c r="D6" s="41" t="s">
        <v>130</v>
      </c>
      <c r="E6" s="41"/>
      <c r="F6" s="42" t="s">
        <v>495</v>
      </c>
      <c r="G6" s="43" t="s">
        <v>496</v>
      </c>
      <c r="H6" s="44" t="s">
        <v>497</v>
      </c>
      <c r="I6" s="33">
        <f>INDEX(CUTSTANDING!C:C,MATCH(SPICERACKDB!D6,CUTSTANDING!B:B,0))</f>
        <v>7</v>
      </c>
    </row>
    <row r="7" spans="1:9" ht="409" customHeight="1" x14ac:dyDescent="0.25">
      <c r="A7" s="41"/>
      <c r="B7" s="41"/>
      <c r="C7" s="41"/>
      <c r="D7" s="41" t="s">
        <v>498</v>
      </c>
      <c r="E7" s="41"/>
      <c r="F7" s="42" t="s">
        <v>499</v>
      </c>
      <c r="G7" s="43" t="s">
        <v>500</v>
      </c>
      <c r="H7" s="44" t="s">
        <v>17</v>
      </c>
      <c r="I7" s="33">
        <f>INDEX(CUTSTANDING!C:C,MATCH(SPICERACKDB!D7,CUTSTANDING!B:B,0))</f>
        <v>18</v>
      </c>
    </row>
    <row r="8" spans="1:9" ht="409" customHeight="1" x14ac:dyDescent="0.25">
      <c r="A8" s="41"/>
      <c r="B8" s="41"/>
      <c r="C8" s="41"/>
      <c r="D8" s="41" t="s">
        <v>394</v>
      </c>
      <c r="E8" s="41"/>
      <c r="F8" s="42" t="s">
        <v>501</v>
      </c>
      <c r="G8" s="43" t="s">
        <v>502</v>
      </c>
      <c r="H8" s="44" t="s">
        <v>10</v>
      </c>
      <c r="I8" s="33">
        <f>INDEX(CUTSTANDING!C:C,MATCH(SPICERACKDB!D8,CUTSTANDING!B:B,0))</f>
        <v>19</v>
      </c>
    </row>
    <row r="9" spans="1:9" ht="409" customHeight="1" x14ac:dyDescent="0.25">
      <c r="A9" s="41"/>
      <c r="B9" s="41"/>
      <c r="C9" s="41"/>
      <c r="D9" s="41" t="s">
        <v>240</v>
      </c>
      <c r="E9" s="41"/>
      <c r="F9" s="42" t="s">
        <v>503</v>
      </c>
      <c r="G9" s="43" t="s">
        <v>504</v>
      </c>
      <c r="H9" s="44" t="s">
        <v>486</v>
      </c>
      <c r="I9" s="33">
        <f>INDEX(CUTSTANDING!C:C,MATCH(SPICERACKDB!D9,CUTSTANDING!B:B,0))</f>
        <v>6</v>
      </c>
    </row>
    <row r="10" spans="1:9" ht="409" customHeight="1" x14ac:dyDescent="0.25">
      <c r="A10" s="41"/>
      <c r="B10" s="41"/>
      <c r="C10" s="41"/>
      <c r="D10" s="41" t="s">
        <v>505</v>
      </c>
      <c r="E10" s="41"/>
      <c r="F10" s="44"/>
      <c r="G10" s="44"/>
      <c r="H10" s="44" t="s">
        <v>454</v>
      </c>
      <c r="I10" s="33">
        <f>INDEX(CUTSTANDING!C:C,MATCH(SPICERACKDB!D10,CUTSTANDING!B:B,0))</f>
        <v>0</v>
      </c>
    </row>
    <row r="11" spans="1:9" ht="409" customHeight="1" x14ac:dyDescent="0.25">
      <c r="A11" s="41"/>
      <c r="B11" s="41"/>
      <c r="C11" s="41"/>
      <c r="D11" s="41" t="s">
        <v>482</v>
      </c>
      <c r="E11" s="41"/>
      <c r="F11" s="42" t="s">
        <v>506</v>
      </c>
      <c r="G11" s="43" t="s">
        <v>507</v>
      </c>
      <c r="H11" s="44" t="s">
        <v>5</v>
      </c>
      <c r="I11" s="33">
        <f>INDEX(CUTSTANDING!C:C,MATCH(SPICERACKDB!D11,CUTSTANDING!B:B,0))</f>
        <v>21</v>
      </c>
    </row>
    <row r="12" spans="1:9" ht="409" customHeight="1" x14ac:dyDescent="0.25">
      <c r="A12" s="41"/>
      <c r="B12" s="41"/>
      <c r="C12" s="41"/>
      <c r="D12" s="41" t="s">
        <v>508</v>
      </c>
      <c r="E12" s="41"/>
      <c r="F12" s="42" t="s">
        <v>509</v>
      </c>
      <c r="G12" s="43" t="s">
        <v>510</v>
      </c>
      <c r="H12" s="44" t="s">
        <v>492</v>
      </c>
      <c r="I12" s="33">
        <f>INDEX(CUTSTANDING!C:C,MATCH(SPICERACKDB!D12,CUTSTANDING!B:B,0))</f>
        <v>15</v>
      </c>
    </row>
    <row r="13" spans="1:9" ht="409" customHeight="1" x14ac:dyDescent="0.25">
      <c r="A13" s="41"/>
      <c r="B13" s="41"/>
      <c r="C13" s="41"/>
      <c r="D13" s="41" t="s">
        <v>192</v>
      </c>
      <c r="E13" s="41"/>
      <c r="F13" s="42" t="s">
        <v>511</v>
      </c>
      <c r="G13" s="43" t="s">
        <v>512</v>
      </c>
      <c r="H13" s="44" t="s">
        <v>40</v>
      </c>
      <c r="I13" s="33">
        <f>INDEX(CUTSTANDING!C:C,MATCH(SPICERACKDB!D13,CUTSTANDING!B:B,0))</f>
        <v>19</v>
      </c>
    </row>
    <row r="14" spans="1:9" ht="409" customHeight="1" x14ac:dyDescent="0.25">
      <c r="A14" s="41"/>
      <c r="B14" s="41"/>
      <c r="C14" s="41"/>
      <c r="D14" s="41" t="s">
        <v>513</v>
      </c>
      <c r="E14" s="41"/>
      <c r="F14" s="42" t="s">
        <v>514</v>
      </c>
      <c r="G14" s="43" t="s">
        <v>515</v>
      </c>
      <c r="H14" s="44" t="s">
        <v>5</v>
      </c>
      <c r="I14" s="33">
        <f>INDEX(CUTSTANDING!C:C,MATCH(SPICERACKDB!D14,CUTSTANDING!B:B,0))</f>
        <v>21</v>
      </c>
    </row>
    <row r="15" spans="1:9" ht="409" customHeight="1" x14ac:dyDescent="0.25">
      <c r="A15" s="41"/>
      <c r="B15" s="41"/>
      <c r="C15" s="41"/>
      <c r="D15" s="41" t="s">
        <v>516</v>
      </c>
      <c r="E15" s="41"/>
      <c r="F15" s="42" t="s">
        <v>517</v>
      </c>
      <c r="G15" s="43" t="s">
        <v>518</v>
      </c>
      <c r="H15" s="44" t="s">
        <v>40</v>
      </c>
      <c r="I15" s="33">
        <f>INDEX(CUTSTANDING!C:C,MATCH(SPICERACKDB!D15,CUTSTANDING!B:B,0))</f>
        <v>18</v>
      </c>
    </row>
    <row r="16" spans="1:9" ht="409" customHeight="1" x14ac:dyDescent="0.25">
      <c r="A16" s="41"/>
      <c r="B16" s="41"/>
      <c r="C16" s="41"/>
      <c r="D16" s="41" t="s">
        <v>519</v>
      </c>
      <c r="E16" s="41"/>
      <c r="F16" s="42" t="s">
        <v>520</v>
      </c>
      <c r="G16" s="41" t="s">
        <v>521</v>
      </c>
      <c r="H16" s="44" t="s">
        <v>492</v>
      </c>
      <c r="I16" s="33">
        <f>INDEX(CUTSTANDING!C:C,MATCH(SPICERACKDB!D16,CUTSTANDING!B:B,0))</f>
        <v>6</v>
      </c>
    </row>
    <row r="17" spans="1:9" ht="409" customHeight="1" x14ac:dyDescent="0.25">
      <c r="A17" s="41"/>
      <c r="B17" s="41"/>
      <c r="C17" s="41"/>
      <c r="D17" s="41" t="s">
        <v>522</v>
      </c>
      <c r="E17" s="41"/>
      <c r="F17" s="42" t="s">
        <v>523</v>
      </c>
      <c r="G17" s="43" t="s">
        <v>524</v>
      </c>
      <c r="H17" s="44" t="s">
        <v>445</v>
      </c>
      <c r="I17" s="33">
        <f>INDEX(CUTSTANDING!C:C,MATCH(SPICERACKDB!D17,CUTSTANDING!B:B,0))</f>
        <v>18</v>
      </c>
    </row>
    <row r="18" spans="1:9" ht="409" customHeight="1" x14ac:dyDescent="0.25">
      <c r="A18" s="41"/>
      <c r="B18" s="41"/>
      <c r="C18" s="41"/>
      <c r="D18" s="41" t="s">
        <v>525</v>
      </c>
      <c r="E18" s="41"/>
      <c r="F18" s="42" t="s">
        <v>526</v>
      </c>
      <c r="G18" s="43" t="s">
        <v>527</v>
      </c>
      <c r="H18" s="44" t="s">
        <v>8</v>
      </c>
      <c r="I18" s="33">
        <f>INDEX(CUTSTANDING!C:C,MATCH(SPICERACKDB!D18,CUTSTANDING!B:B,0))</f>
        <v>15</v>
      </c>
    </row>
    <row r="19" spans="1:9" ht="409" customHeight="1" x14ac:dyDescent="0.25">
      <c r="A19" s="41"/>
      <c r="B19" s="41"/>
      <c r="C19" s="41"/>
      <c r="D19" s="41" t="s">
        <v>207</v>
      </c>
      <c r="E19" s="41"/>
      <c r="F19" s="42" t="s">
        <v>528</v>
      </c>
      <c r="G19" s="43" t="s">
        <v>529</v>
      </c>
      <c r="H19" s="44" t="s">
        <v>530</v>
      </c>
      <c r="I19" s="33">
        <f>INDEX(CUTSTANDING!C:C,MATCH(SPICERACKDB!D19,CUTSTANDING!B:B,0))</f>
        <v>4</v>
      </c>
    </row>
    <row r="20" spans="1:9" ht="409" customHeight="1" x14ac:dyDescent="0.25">
      <c r="A20" s="41"/>
      <c r="B20" s="41"/>
      <c r="C20" s="41"/>
      <c r="D20" s="41" t="s">
        <v>531</v>
      </c>
      <c r="E20" s="41"/>
      <c r="F20" s="42" t="s">
        <v>532</v>
      </c>
      <c r="G20" s="43" t="s">
        <v>533</v>
      </c>
      <c r="H20" s="44" t="s">
        <v>5</v>
      </c>
      <c r="I20" s="33">
        <f>INDEX(CUTSTANDING!C:C,MATCH(SPICERACKDB!D20,CUTSTANDING!B:B,0))</f>
        <v>19</v>
      </c>
    </row>
    <row r="21" spans="1:9" ht="409" customHeight="1" x14ac:dyDescent="0.25">
      <c r="A21" s="41"/>
      <c r="B21" s="41"/>
      <c r="C21" s="41"/>
      <c r="D21" s="41" t="s">
        <v>157</v>
      </c>
      <c r="E21" s="41"/>
      <c r="F21" s="42" t="s">
        <v>534</v>
      </c>
      <c r="G21" s="43" t="s">
        <v>535</v>
      </c>
      <c r="H21" s="44" t="s">
        <v>10</v>
      </c>
      <c r="I21" s="33">
        <f>INDEX(CUTSTANDING!C:C,MATCH(SPICERACKDB!D21,CUTSTANDING!B:B,0))</f>
        <v>12</v>
      </c>
    </row>
    <row r="22" spans="1:9" ht="409" customHeight="1" x14ac:dyDescent="0.25">
      <c r="A22" s="41"/>
      <c r="B22" s="41"/>
      <c r="C22" s="41"/>
      <c r="D22" s="41" t="s">
        <v>536</v>
      </c>
      <c r="E22" s="41"/>
      <c r="F22" s="42" t="s">
        <v>537</v>
      </c>
      <c r="G22" s="43" t="s">
        <v>538</v>
      </c>
      <c r="H22" s="44" t="s">
        <v>9</v>
      </c>
      <c r="I22" s="33">
        <f>INDEX(CUTSTANDING!C:C,MATCH(SPICERACKDB!D22,CUTSTANDING!B:B,0))</f>
        <v>12</v>
      </c>
    </row>
    <row r="23" spans="1:9" ht="409" customHeight="1" x14ac:dyDescent="0.25">
      <c r="A23" s="41"/>
      <c r="B23" s="41"/>
      <c r="C23" s="41"/>
      <c r="D23" s="41" t="s">
        <v>539</v>
      </c>
      <c r="E23" s="41"/>
      <c r="F23" s="42" t="s">
        <v>540</v>
      </c>
      <c r="G23" s="43" t="s">
        <v>541</v>
      </c>
      <c r="H23" s="44" t="s">
        <v>9</v>
      </c>
      <c r="I23" s="33">
        <f>INDEX(CUTSTANDING!C:C,MATCH(SPICERACKDB!D23,CUTSTANDING!B:B,0))</f>
        <v>0</v>
      </c>
    </row>
    <row r="24" spans="1:9" ht="409" customHeight="1" x14ac:dyDescent="0.25">
      <c r="A24" s="41"/>
      <c r="B24" s="41"/>
      <c r="C24" s="41"/>
      <c r="D24" s="41" t="s">
        <v>542</v>
      </c>
      <c r="E24" s="41"/>
      <c r="F24" s="42" t="s">
        <v>543</v>
      </c>
      <c r="G24" s="41" t="s">
        <v>544</v>
      </c>
      <c r="H24" s="44" t="s">
        <v>6</v>
      </c>
      <c r="I24" s="33">
        <f>INDEX(CUTSTANDING!C:C,MATCH(SPICERACKDB!D24,CUTSTANDING!B:B,0))</f>
        <v>6</v>
      </c>
    </row>
    <row r="25" spans="1:9" ht="409" customHeight="1" x14ac:dyDescent="0.25">
      <c r="A25" s="41"/>
      <c r="B25" s="41"/>
      <c r="C25" s="41"/>
      <c r="D25" s="41" t="s">
        <v>545</v>
      </c>
      <c r="E25" s="44"/>
      <c r="F25" s="42" t="s">
        <v>546</v>
      </c>
      <c r="G25" s="43" t="s">
        <v>547</v>
      </c>
      <c r="H25" s="44" t="s">
        <v>447</v>
      </c>
      <c r="I25" s="33">
        <f>INDEX(CUTSTANDING!C:C,MATCH(SPICERACKDB!D25,CUTSTANDING!B:B,0))</f>
        <v>3</v>
      </c>
    </row>
    <row r="26" spans="1:9" ht="409" customHeight="1" x14ac:dyDescent="0.25">
      <c r="A26" s="41"/>
      <c r="B26" s="41"/>
      <c r="C26" s="41"/>
      <c r="D26" s="41" t="s">
        <v>548</v>
      </c>
      <c r="E26" s="41"/>
      <c r="F26" s="42" t="s">
        <v>549</v>
      </c>
      <c r="G26" s="41" t="s">
        <v>550</v>
      </c>
      <c r="H26" s="44" t="s">
        <v>551</v>
      </c>
      <c r="I26" s="33">
        <f>INDEX(CUTSTANDING!C:C,MATCH(SPICERACKDB!D26,CUTSTANDING!B:B,0))</f>
        <v>3</v>
      </c>
    </row>
    <row r="27" spans="1:9" ht="409" customHeight="1" x14ac:dyDescent="0.25">
      <c r="A27" s="41"/>
      <c r="B27" s="41"/>
      <c r="C27" s="41"/>
      <c r="D27" s="41" t="s">
        <v>321</v>
      </c>
      <c r="E27" s="41"/>
      <c r="F27" s="42" t="s">
        <v>552</v>
      </c>
      <c r="G27" s="43" t="s">
        <v>553</v>
      </c>
      <c r="H27" s="44" t="s">
        <v>40</v>
      </c>
      <c r="I27" s="33">
        <f>INDEX(CUTSTANDING!C:C,MATCH(SPICERACKDB!D27,CUTSTANDING!B:B,0))</f>
        <v>4</v>
      </c>
    </row>
    <row r="28" spans="1:9" ht="409" customHeight="1" x14ac:dyDescent="0.25">
      <c r="A28" s="41"/>
      <c r="B28" s="41"/>
      <c r="C28" s="41"/>
      <c r="D28" s="41" t="s">
        <v>554</v>
      </c>
      <c r="E28" s="41"/>
      <c r="F28" s="42" t="s">
        <v>555</v>
      </c>
      <c r="G28" s="43" t="s">
        <v>556</v>
      </c>
      <c r="H28" s="44" t="s">
        <v>551</v>
      </c>
      <c r="I28" s="33">
        <f>INDEX(CUTSTANDING!C:C,MATCH(SPICERACKDB!D28,CUTSTANDING!B:B,0))</f>
        <v>3</v>
      </c>
    </row>
    <row r="29" spans="1:9" ht="409" customHeight="1" x14ac:dyDescent="0.25">
      <c r="A29" s="41"/>
      <c r="B29" s="41"/>
      <c r="C29" s="41"/>
      <c r="D29" s="41" t="s">
        <v>557</v>
      </c>
      <c r="E29" s="41"/>
      <c r="F29" s="42" t="s">
        <v>558</v>
      </c>
      <c r="G29" s="43" t="s">
        <v>559</v>
      </c>
      <c r="H29" s="44" t="s">
        <v>560</v>
      </c>
      <c r="I29" s="33">
        <f>INDEX(CUTSTANDING!C:C,MATCH(SPICERACKDB!D29,CUTSTANDING!B:B,0))</f>
        <v>12</v>
      </c>
    </row>
    <row r="30" spans="1:9" ht="409" customHeight="1" x14ac:dyDescent="0.25">
      <c r="A30" s="41"/>
      <c r="B30" s="41"/>
      <c r="C30" s="41"/>
      <c r="D30" s="41" t="s">
        <v>561</v>
      </c>
      <c r="E30" s="41"/>
      <c r="F30" s="42" t="s">
        <v>562</v>
      </c>
      <c r="G30" s="43" t="s">
        <v>563</v>
      </c>
      <c r="H30" s="44" t="s">
        <v>14</v>
      </c>
      <c r="I30" s="33">
        <f>INDEX(CUTSTANDING!C:C,MATCH(SPICERACKDB!D30,CUTSTANDING!B:B,0))</f>
        <v>6</v>
      </c>
    </row>
    <row r="31" spans="1:9" ht="409" customHeight="1" x14ac:dyDescent="0.25">
      <c r="A31" s="41"/>
      <c r="B31" s="41"/>
      <c r="C31" s="41"/>
      <c r="D31" s="41" t="s">
        <v>262</v>
      </c>
      <c r="E31" s="41"/>
      <c r="F31" s="42" t="s">
        <v>564</v>
      </c>
      <c r="G31" s="41" t="s">
        <v>565</v>
      </c>
      <c r="H31" s="44" t="s">
        <v>2</v>
      </c>
      <c r="I31" s="33">
        <f>INDEX(CUTSTANDING!C:C,MATCH(SPICERACKDB!D31,CUTSTANDING!B:B,0))</f>
        <v>9</v>
      </c>
    </row>
    <row r="32" spans="1:9" ht="409" customHeight="1" x14ac:dyDescent="0.25">
      <c r="A32" s="41"/>
      <c r="B32" s="41"/>
      <c r="C32" s="41"/>
      <c r="D32" s="41" t="s">
        <v>566</v>
      </c>
      <c r="E32" s="41"/>
      <c r="F32" s="42" t="s">
        <v>567</v>
      </c>
      <c r="G32" s="43" t="s">
        <v>568</v>
      </c>
      <c r="H32" s="44" t="s">
        <v>9</v>
      </c>
      <c r="I32" s="33">
        <f>INDEX(CUTSTANDING!C:C,MATCH(SPICERACKDB!D32,CUTSTANDING!B:B,0))</f>
        <v>6</v>
      </c>
    </row>
    <row r="33" spans="1:9" ht="409" customHeight="1" x14ac:dyDescent="0.25">
      <c r="A33" s="41"/>
      <c r="B33" s="41"/>
      <c r="C33" s="41"/>
      <c r="D33" s="41" t="s">
        <v>569</v>
      </c>
      <c r="E33" s="41"/>
      <c r="F33" s="42" t="s">
        <v>570</v>
      </c>
      <c r="G33" s="43" t="s">
        <v>571</v>
      </c>
      <c r="H33" s="44" t="s">
        <v>492</v>
      </c>
      <c r="I33" s="33">
        <f>INDEX(CUTSTANDING!C:C,MATCH(SPICERACKDB!D33,CUTSTANDING!B:B,0))</f>
        <v>21</v>
      </c>
    </row>
    <row r="34" spans="1:9" ht="409" customHeight="1" x14ac:dyDescent="0.25">
      <c r="A34" s="41"/>
      <c r="B34" s="41"/>
      <c r="C34" s="41"/>
      <c r="D34" s="41" t="s">
        <v>572</v>
      </c>
      <c r="E34" s="41"/>
      <c r="F34" s="42" t="s">
        <v>573</v>
      </c>
      <c r="G34" s="43" t="s">
        <v>574</v>
      </c>
      <c r="H34" s="44" t="s">
        <v>447</v>
      </c>
      <c r="I34" s="33">
        <f>INDEX(CUTSTANDING!C:C,MATCH(SPICERACKDB!D34,CUTSTANDING!B:B,0))</f>
        <v>9</v>
      </c>
    </row>
    <row r="35" spans="1:9" ht="409" customHeight="1" x14ac:dyDescent="0.25">
      <c r="A35" s="41"/>
      <c r="B35" s="41"/>
      <c r="C35" s="41"/>
      <c r="D35" s="41" t="s">
        <v>342</v>
      </c>
      <c r="E35" s="41"/>
      <c r="F35" s="42" t="s">
        <v>575</v>
      </c>
      <c r="G35" s="43" t="s">
        <v>576</v>
      </c>
      <c r="H35" s="44" t="s">
        <v>577</v>
      </c>
      <c r="I35" s="33">
        <f>INDEX(CUTSTANDING!C:C,MATCH(SPICERACKDB!D35,CUTSTANDING!B:B,0))</f>
        <v>18</v>
      </c>
    </row>
    <row r="36" spans="1:9" ht="409" customHeight="1" x14ac:dyDescent="0.25">
      <c r="A36" s="41"/>
      <c r="B36" s="41"/>
      <c r="C36" s="41"/>
      <c r="D36" s="41" t="s">
        <v>578</v>
      </c>
      <c r="E36" s="41"/>
      <c r="F36" s="42" t="s">
        <v>579</v>
      </c>
      <c r="G36" s="43" t="s">
        <v>580</v>
      </c>
      <c r="H36" s="44" t="s">
        <v>11</v>
      </c>
      <c r="I36" s="33">
        <f>INDEX(CUTSTANDING!C:C,MATCH(SPICERACKDB!D36,CUTSTANDING!B:B,0))</f>
        <v>4</v>
      </c>
    </row>
    <row r="37" spans="1:9" ht="409" customHeight="1" x14ac:dyDescent="0.25">
      <c r="A37" s="41"/>
      <c r="B37" s="41"/>
      <c r="C37" s="41"/>
      <c r="D37" s="41" t="s">
        <v>581</v>
      </c>
      <c r="E37" s="41"/>
      <c r="F37" s="42" t="s">
        <v>582</v>
      </c>
      <c r="G37" s="41" t="s">
        <v>583</v>
      </c>
      <c r="H37" s="44" t="s">
        <v>530</v>
      </c>
      <c r="I37" s="33">
        <f>INDEX(CUTSTANDING!C:C,MATCH(SPICERACKDB!D37,CUTSTANDING!B:B,0))</f>
        <v>9</v>
      </c>
    </row>
    <row r="38" spans="1:9" ht="409" customHeight="1" x14ac:dyDescent="0.25">
      <c r="A38" s="41"/>
      <c r="B38" s="41"/>
      <c r="C38" s="41"/>
      <c r="D38" s="41" t="s">
        <v>189</v>
      </c>
      <c r="E38" s="41"/>
      <c r="F38" s="42" t="s">
        <v>584</v>
      </c>
      <c r="G38" s="43" t="s">
        <v>585</v>
      </c>
      <c r="H38" s="44" t="s">
        <v>40</v>
      </c>
      <c r="I38" s="33">
        <f>INDEX(CUTSTANDING!C:C,MATCH(SPICERACKDB!D38,CUTSTANDING!B:B,0))</f>
        <v>19</v>
      </c>
    </row>
    <row r="39" spans="1:9" ht="409" customHeight="1" x14ac:dyDescent="0.25">
      <c r="A39" s="41"/>
      <c r="B39" s="41"/>
      <c r="C39" s="41"/>
      <c r="D39" s="41" t="s">
        <v>347</v>
      </c>
      <c r="E39" s="41"/>
      <c r="F39" s="42" t="s">
        <v>586</v>
      </c>
      <c r="G39" s="41" t="s">
        <v>587</v>
      </c>
      <c r="H39" s="44" t="s">
        <v>9</v>
      </c>
      <c r="I39" s="33">
        <f>INDEX(CUTSTANDING!C:C,MATCH(SPICERACKDB!D39,CUTSTANDING!B:B,0))</f>
        <v>6</v>
      </c>
    </row>
    <row r="40" spans="1:9" ht="409" customHeight="1" x14ac:dyDescent="0.25">
      <c r="A40" s="41"/>
      <c r="B40" s="41"/>
      <c r="C40" s="41"/>
      <c r="D40" s="41" t="s">
        <v>588</v>
      </c>
      <c r="E40" s="41"/>
      <c r="F40" s="42" t="s">
        <v>589</v>
      </c>
      <c r="G40" s="43" t="s">
        <v>590</v>
      </c>
      <c r="H40" s="44" t="s">
        <v>591</v>
      </c>
      <c r="I40" s="33">
        <f>INDEX(CUTSTANDING!C:C,MATCH(SPICERACKDB!D40,CUTSTANDING!B:B,0))</f>
        <v>15</v>
      </c>
    </row>
    <row r="41" spans="1:9" ht="409" customHeight="1" x14ac:dyDescent="0.25">
      <c r="A41" s="41"/>
      <c r="B41" s="41"/>
      <c r="C41" s="41"/>
      <c r="D41" s="41" t="s">
        <v>428</v>
      </c>
      <c r="E41" s="41"/>
      <c r="F41" s="42" t="s">
        <v>592</v>
      </c>
      <c r="G41" s="41" t="s">
        <v>593</v>
      </c>
      <c r="H41" s="44" t="s">
        <v>594</v>
      </c>
      <c r="I41" s="33">
        <f>INDEX(CUTSTANDING!C:C,MATCH(SPICERACKDB!D41,CUTSTANDING!B:B,0))</f>
        <v>9</v>
      </c>
    </row>
    <row r="42" spans="1:9" ht="409" customHeight="1" x14ac:dyDescent="0.25">
      <c r="A42" s="41"/>
      <c r="B42" s="41"/>
      <c r="C42" s="41"/>
      <c r="D42" s="41" t="s">
        <v>167</v>
      </c>
      <c r="E42" s="41"/>
      <c r="F42" s="42" t="s">
        <v>595</v>
      </c>
      <c r="G42" s="43" t="s">
        <v>512</v>
      </c>
      <c r="H42" s="44" t="s">
        <v>40</v>
      </c>
      <c r="I42" s="33">
        <f>INDEX(CUTSTANDING!C:C,MATCH(SPICERACKDB!D42,CUTSTANDING!B:B,0))</f>
        <v>9</v>
      </c>
    </row>
    <row r="43" spans="1:9" ht="409" customHeight="1" x14ac:dyDescent="0.25">
      <c r="A43" s="41"/>
      <c r="B43" s="41"/>
      <c r="C43" s="41"/>
      <c r="D43" s="41" t="s">
        <v>596</v>
      </c>
      <c r="E43" s="41"/>
      <c r="F43" s="42" t="s">
        <v>597</v>
      </c>
      <c r="G43" s="41" t="s">
        <v>598</v>
      </c>
      <c r="H43" s="44" t="s">
        <v>40</v>
      </c>
      <c r="I43" s="33">
        <f>INDEX(CUTSTANDING!C:C,MATCH(SPICERACKDB!D43,CUTSTANDING!B:B,0))</f>
        <v>3</v>
      </c>
    </row>
    <row r="44" spans="1:9" ht="409" customHeight="1" x14ac:dyDescent="0.25">
      <c r="A44" s="41"/>
      <c r="B44" s="41"/>
      <c r="C44" s="41"/>
      <c r="D44" s="41" t="s">
        <v>599</v>
      </c>
      <c r="E44" s="41"/>
      <c r="F44" s="42" t="s">
        <v>600</v>
      </c>
      <c r="G44" s="43" t="s">
        <v>601</v>
      </c>
      <c r="H44" s="44" t="s">
        <v>40</v>
      </c>
      <c r="I44" s="33">
        <f>INDEX(CUTSTANDING!C:C,MATCH(SPICERACKDB!D44,CUTSTANDING!B:B,0))</f>
        <v>13</v>
      </c>
    </row>
    <row r="45" spans="1:9" ht="409" customHeight="1" x14ac:dyDescent="0.25">
      <c r="A45" s="41"/>
      <c r="B45" s="41"/>
      <c r="C45" s="41"/>
      <c r="D45" s="41" t="s">
        <v>374</v>
      </c>
      <c r="E45" s="41"/>
      <c r="F45" s="42" t="s">
        <v>602</v>
      </c>
      <c r="G45" s="41" t="s">
        <v>603</v>
      </c>
      <c r="H45" s="44" t="s">
        <v>447</v>
      </c>
      <c r="I45" s="33">
        <f>INDEX(CUTSTANDING!C:C,MATCH(SPICERACKDB!D45,CUTSTANDING!B:B,0))</f>
        <v>15</v>
      </c>
    </row>
    <row r="46" spans="1:9" ht="409" customHeight="1" x14ac:dyDescent="0.25">
      <c r="A46" s="41"/>
      <c r="B46" s="41"/>
      <c r="C46" s="41"/>
      <c r="D46" s="41" t="s">
        <v>604</v>
      </c>
      <c r="E46" s="41"/>
      <c r="F46" s="42" t="s">
        <v>605</v>
      </c>
      <c r="G46" s="43" t="s">
        <v>606</v>
      </c>
      <c r="H46" s="44" t="s">
        <v>40</v>
      </c>
      <c r="I46" s="33">
        <f>INDEX(CUTSTANDING!C:C,MATCH(SPICERACKDB!D46,CUTSTANDING!B:B,0))</f>
        <v>6</v>
      </c>
    </row>
    <row r="47" spans="1:9" ht="409" customHeight="1" x14ac:dyDescent="0.25">
      <c r="A47" s="41"/>
      <c r="B47" s="41"/>
      <c r="C47" s="41"/>
      <c r="D47" s="41" t="s">
        <v>607</v>
      </c>
      <c r="E47" s="41"/>
      <c r="F47" s="42" t="s">
        <v>608</v>
      </c>
      <c r="G47" s="41" t="s">
        <v>609</v>
      </c>
      <c r="H47" s="44" t="s">
        <v>551</v>
      </c>
      <c r="I47" s="33">
        <f>INDEX(CUTSTANDING!C:C,MATCH(SPICERACKDB!D47,CUTSTANDING!B:B,0))</f>
        <v>6</v>
      </c>
    </row>
    <row r="48" spans="1:9" ht="409" customHeight="1" x14ac:dyDescent="0.25">
      <c r="A48" s="41"/>
      <c r="B48" s="41"/>
      <c r="C48" s="41"/>
      <c r="D48" s="41" t="s">
        <v>610</v>
      </c>
      <c r="E48" s="41"/>
      <c r="F48" s="42" t="s">
        <v>611</v>
      </c>
      <c r="G48" s="43" t="s">
        <v>612</v>
      </c>
      <c r="H48" s="44" t="s">
        <v>0</v>
      </c>
      <c r="I48" s="33">
        <f>INDEX(CUTSTANDING!C:C,MATCH(SPICERACKDB!D48,CUTSTANDING!B:B,0))</f>
        <v>3</v>
      </c>
    </row>
    <row r="49" spans="1:9" ht="409" customHeight="1" x14ac:dyDescent="0.25">
      <c r="A49" s="41"/>
      <c r="B49" s="41"/>
      <c r="C49" s="41"/>
      <c r="D49" s="41" t="s">
        <v>613</v>
      </c>
      <c r="E49" s="41"/>
      <c r="F49" s="42" t="s">
        <v>614</v>
      </c>
      <c r="G49" s="41" t="s">
        <v>615</v>
      </c>
      <c r="H49" s="44" t="s">
        <v>4</v>
      </c>
      <c r="I49" s="33">
        <f>INDEX(CUTSTANDING!C:C,MATCH(SPICERACKDB!D49,CUTSTANDING!B:B,0))</f>
        <v>12</v>
      </c>
    </row>
    <row r="50" spans="1:9" ht="409" customHeight="1" x14ac:dyDescent="0.25">
      <c r="A50" s="41"/>
      <c r="B50" s="41"/>
      <c r="C50" s="41"/>
      <c r="D50" s="41" t="s">
        <v>440</v>
      </c>
      <c r="E50" s="41"/>
      <c r="F50" s="42" t="s">
        <v>616</v>
      </c>
      <c r="G50" s="43" t="s">
        <v>617</v>
      </c>
      <c r="H50" s="44" t="s">
        <v>447</v>
      </c>
      <c r="I50" s="33">
        <f>INDEX(CUTSTANDING!C:C,MATCH(SPICERACKDB!D50,CUTSTANDING!B:B,0))</f>
        <v>3</v>
      </c>
    </row>
    <row r="51" spans="1:9" ht="409" customHeight="1" x14ac:dyDescent="0.25">
      <c r="A51" s="41"/>
      <c r="B51" s="41"/>
      <c r="C51" s="41"/>
      <c r="D51" s="41" t="s">
        <v>218</v>
      </c>
      <c r="E51" s="41"/>
      <c r="F51" s="42" t="s">
        <v>456</v>
      </c>
      <c r="G51" s="41" t="s">
        <v>618</v>
      </c>
      <c r="H51" s="44" t="s">
        <v>40</v>
      </c>
      <c r="I51" s="33">
        <f>INDEX(CUTSTANDING!C:C,MATCH(SPICERACKDB!D51,CUTSTANDING!B:B,0))</f>
        <v>3</v>
      </c>
    </row>
    <row r="52" spans="1:9" ht="409" customHeight="1" x14ac:dyDescent="0.25">
      <c r="A52" s="41"/>
      <c r="B52" s="41"/>
      <c r="C52" s="41"/>
      <c r="D52" s="41" t="s">
        <v>619</v>
      </c>
      <c r="E52" s="41"/>
      <c r="F52" s="42" t="s">
        <v>620</v>
      </c>
      <c r="G52" s="43" t="s">
        <v>621</v>
      </c>
      <c r="H52" s="44" t="s">
        <v>486</v>
      </c>
      <c r="I52" s="33">
        <f>INDEX(CUTSTANDING!C:C,MATCH(SPICERACKDB!D52,CUTSTANDING!B:B,0))</f>
        <v>6</v>
      </c>
    </row>
    <row r="53" spans="1:9" ht="409" customHeight="1" x14ac:dyDescent="0.25">
      <c r="A53" s="41"/>
      <c r="B53" s="41"/>
      <c r="C53" s="41"/>
      <c r="D53" s="41" t="s">
        <v>216</v>
      </c>
      <c r="E53" s="41"/>
      <c r="F53" s="42" t="s">
        <v>622</v>
      </c>
      <c r="G53" s="41" t="s">
        <v>623</v>
      </c>
      <c r="H53" s="44" t="s">
        <v>624</v>
      </c>
      <c r="I53" s="33">
        <f>INDEX(CUTSTANDING!C:C,MATCH(SPICERACKDB!D53,CUTSTANDING!B:B,0))</f>
        <v>12</v>
      </c>
    </row>
    <row r="54" spans="1:9" ht="409" customHeight="1" x14ac:dyDescent="0.25">
      <c r="A54" s="41"/>
      <c r="B54" s="41"/>
      <c r="C54" s="41"/>
      <c r="D54" s="41" t="s">
        <v>249</v>
      </c>
      <c r="E54" s="41"/>
      <c r="F54" s="42" t="s">
        <v>625</v>
      </c>
      <c r="G54" s="43" t="s">
        <v>626</v>
      </c>
      <c r="H54" s="44" t="s">
        <v>447</v>
      </c>
      <c r="I54" s="33">
        <f>INDEX(CUTSTANDING!C:C,MATCH(SPICERACKDB!D54,CUTSTANDING!B:B,0))</f>
        <v>3</v>
      </c>
    </row>
    <row r="55" spans="1:9" ht="409" customHeight="1" x14ac:dyDescent="0.25">
      <c r="A55" s="41"/>
      <c r="B55" s="41"/>
      <c r="C55" s="41"/>
      <c r="D55" s="41" t="s">
        <v>627</v>
      </c>
      <c r="E55" s="41"/>
      <c r="F55" s="42" t="s">
        <v>628</v>
      </c>
      <c r="G55" s="41" t="s">
        <v>629</v>
      </c>
      <c r="H55" s="44" t="s">
        <v>486</v>
      </c>
      <c r="I55" s="33">
        <f>INDEX(CUTSTANDING!C:C,MATCH(SPICERACKDB!D55,CUTSTANDING!B:B,0))</f>
        <v>13</v>
      </c>
    </row>
    <row r="56" spans="1:9" ht="409" customHeight="1" x14ac:dyDescent="0.25">
      <c r="A56" s="41"/>
      <c r="B56" s="41"/>
      <c r="C56" s="41"/>
      <c r="D56" s="41" t="s">
        <v>138</v>
      </c>
      <c r="E56" s="41"/>
      <c r="F56" s="42" t="s">
        <v>630</v>
      </c>
      <c r="G56" s="43" t="s">
        <v>631</v>
      </c>
      <c r="H56" s="44" t="s">
        <v>14</v>
      </c>
      <c r="I56" s="33">
        <f>INDEX(CUTSTANDING!C:C,MATCH(SPICERACKDB!D56,CUTSTANDING!B:B,0))</f>
        <v>3</v>
      </c>
    </row>
    <row r="57" spans="1:9" ht="409" customHeight="1" x14ac:dyDescent="0.25">
      <c r="A57" s="41"/>
      <c r="B57" s="41"/>
      <c r="C57" s="41"/>
      <c r="D57" s="41" t="s">
        <v>632</v>
      </c>
      <c r="E57" s="41"/>
      <c r="F57" s="42" t="s">
        <v>633</v>
      </c>
      <c r="G57" s="41" t="s">
        <v>634</v>
      </c>
      <c r="H57" s="44" t="s">
        <v>8</v>
      </c>
      <c r="I57" s="33">
        <f>INDEX(CUTSTANDING!C:C,MATCH(SPICERACKDB!D57,CUTSTANDING!B:B,0))</f>
        <v>6</v>
      </c>
    </row>
    <row r="58" spans="1:9" ht="409" customHeight="1" x14ac:dyDescent="0.25">
      <c r="A58" s="41"/>
      <c r="B58" s="41"/>
      <c r="C58" s="41"/>
      <c r="D58" s="41" t="s">
        <v>635</v>
      </c>
      <c r="E58" s="41"/>
      <c r="F58" s="42" t="s">
        <v>636</v>
      </c>
      <c r="G58" s="43" t="s">
        <v>637</v>
      </c>
      <c r="H58" s="44" t="s">
        <v>4</v>
      </c>
      <c r="I58" s="33">
        <f>INDEX(CUTSTANDING!C:C,MATCH(SPICERACKDB!D58,CUTSTANDING!B:B,0))</f>
        <v>18</v>
      </c>
    </row>
    <row r="59" spans="1:9" ht="409" customHeight="1" x14ac:dyDescent="0.25">
      <c r="A59" s="41"/>
      <c r="B59" s="41"/>
      <c r="C59" s="41"/>
      <c r="D59" s="41" t="s">
        <v>638</v>
      </c>
      <c r="E59" s="41"/>
      <c r="F59" s="42" t="s">
        <v>639</v>
      </c>
      <c r="G59" s="43" t="s">
        <v>640</v>
      </c>
      <c r="H59" s="44" t="s">
        <v>40</v>
      </c>
      <c r="I59" s="33">
        <f>INDEX(CUTSTANDING!C:C,MATCH(SPICERACKDB!D59,CUTSTANDING!B:B,0))</f>
        <v>18</v>
      </c>
    </row>
    <row r="60" spans="1:9" ht="409" customHeight="1" x14ac:dyDescent="0.25">
      <c r="A60" s="41"/>
      <c r="B60" s="41"/>
      <c r="C60" s="41"/>
      <c r="D60" s="41" t="s">
        <v>204</v>
      </c>
      <c r="E60" s="41"/>
      <c r="F60" s="42" t="s">
        <v>641</v>
      </c>
      <c r="G60" s="43" t="s">
        <v>642</v>
      </c>
      <c r="H60" s="44" t="s">
        <v>624</v>
      </c>
      <c r="I60" s="33">
        <f>INDEX(CUTSTANDING!C:C,MATCH(SPICERACKDB!D60,CUTSTANDING!B:B,0))</f>
        <v>15</v>
      </c>
    </row>
    <row r="61" spans="1:9" ht="409" customHeight="1" x14ac:dyDescent="0.25">
      <c r="A61" s="41"/>
      <c r="B61" s="41"/>
      <c r="C61" s="41"/>
      <c r="D61" s="41" t="s">
        <v>414</v>
      </c>
      <c r="E61" s="41"/>
      <c r="F61" s="42" t="s">
        <v>643</v>
      </c>
      <c r="G61" s="41" t="s">
        <v>644</v>
      </c>
      <c r="H61" s="44" t="s">
        <v>577</v>
      </c>
      <c r="I61" s="33">
        <f>INDEX(CUTSTANDING!C:C,MATCH(SPICERACKDB!D61,CUTSTANDING!B:B,0))</f>
        <v>15</v>
      </c>
    </row>
    <row r="62" spans="1:9" ht="409" customHeight="1" x14ac:dyDescent="0.25">
      <c r="A62" s="41"/>
      <c r="B62" s="41"/>
      <c r="C62" s="41"/>
      <c r="D62" s="41" t="s">
        <v>346</v>
      </c>
      <c r="E62" s="41"/>
      <c r="F62" s="42" t="s">
        <v>645</v>
      </c>
      <c r="G62" s="43" t="s">
        <v>640</v>
      </c>
      <c r="H62" s="44" t="s">
        <v>40</v>
      </c>
      <c r="I62" s="33">
        <f>INDEX(CUTSTANDING!C:C,MATCH(SPICERACKDB!D62,CUTSTANDING!B:B,0))</f>
        <v>12</v>
      </c>
    </row>
    <row r="63" spans="1:9" ht="409" customHeight="1" x14ac:dyDescent="0.25">
      <c r="A63" s="41"/>
      <c r="B63" s="41"/>
      <c r="C63" s="41"/>
      <c r="D63" s="41" t="s">
        <v>646</v>
      </c>
      <c r="E63" s="41"/>
      <c r="F63" s="42" t="s">
        <v>647</v>
      </c>
      <c r="G63" s="41" t="s">
        <v>648</v>
      </c>
      <c r="H63" s="44" t="s">
        <v>447</v>
      </c>
      <c r="I63" s="33">
        <f>INDEX(CUTSTANDING!C:C,MATCH(SPICERACKDB!D63,CUTSTANDING!B:B,0))</f>
        <v>3</v>
      </c>
    </row>
    <row r="64" spans="1:9" ht="409" customHeight="1" x14ac:dyDescent="0.25">
      <c r="A64" s="41"/>
      <c r="B64" s="41"/>
      <c r="C64" s="41"/>
      <c r="D64" s="41" t="s">
        <v>229</v>
      </c>
      <c r="E64" s="41"/>
      <c r="F64" s="42" t="s">
        <v>649</v>
      </c>
      <c r="G64" s="43" t="s">
        <v>650</v>
      </c>
      <c r="H64" s="44" t="s">
        <v>9</v>
      </c>
      <c r="I64" s="33">
        <f>INDEX(CUTSTANDING!C:C,MATCH(SPICERACKDB!D64,CUTSTANDING!B:B,0))</f>
        <v>3</v>
      </c>
    </row>
    <row r="65" spans="1:9" ht="409" customHeight="1" x14ac:dyDescent="0.25">
      <c r="A65" s="41"/>
      <c r="B65" s="41"/>
      <c r="C65" s="41"/>
      <c r="D65" s="41" t="s">
        <v>651</v>
      </c>
      <c r="E65" s="41"/>
      <c r="F65" s="42" t="s">
        <v>652</v>
      </c>
      <c r="G65" s="43" t="s">
        <v>653</v>
      </c>
      <c r="H65" s="44" t="s">
        <v>486</v>
      </c>
      <c r="I65" s="33">
        <f>INDEX(CUTSTANDING!C:C,MATCH(SPICERACKDB!D65,CUTSTANDING!B:B,0))</f>
        <v>18</v>
      </c>
    </row>
    <row r="66" spans="1:9" ht="409" customHeight="1" x14ac:dyDescent="0.25">
      <c r="A66" s="41"/>
      <c r="B66" s="41"/>
      <c r="C66" s="41"/>
      <c r="D66" s="41" t="s">
        <v>422</v>
      </c>
      <c r="E66" s="41"/>
      <c r="F66" s="42" t="s">
        <v>654</v>
      </c>
      <c r="G66" s="43" t="s">
        <v>655</v>
      </c>
      <c r="H66" s="44" t="s">
        <v>447</v>
      </c>
      <c r="I66" s="33">
        <f>INDEX(CUTSTANDING!C:C,MATCH(SPICERACKDB!D66,CUTSTANDING!B:B,0))</f>
        <v>18</v>
      </c>
    </row>
    <row r="67" spans="1:9" ht="409" customHeight="1" x14ac:dyDescent="0.25">
      <c r="A67" s="41"/>
      <c r="B67" s="41"/>
      <c r="C67" s="41"/>
      <c r="D67" s="41" t="s">
        <v>330</v>
      </c>
      <c r="E67" s="41"/>
      <c r="F67" s="42" t="s">
        <v>656</v>
      </c>
      <c r="G67" s="41" t="s">
        <v>657</v>
      </c>
      <c r="H67" s="44" t="s">
        <v>486</v>
      </c>
      <c r="I67" s="33">
        <f>INDEX(CUTSTANDING!C:C,MATCH(SPICERACKDB!D67,CUTSTANDING!B:B,0))</f>
        <v>9</v>
      </c>
    </row>
    <row r="68" spans="1:9" ht="409" customHeight="1" x14ac:dyDescent="0.25">
      <c r="A68" s="41"/>
      <c r="B68" s="41"/>
      <c r="C68" s="41"/>
      <c r="D68" s="41" t="s">
        <v>658</v>
      </c>
      <c r="E68" s="41"/>
      <c r="F68" s="42" t="s">
        <v>659</v>
      </c>
      <c r="G68" s="43" t="s">
        <v>660</v>
      </c>
      <c r="H68" s="44" t="s">
        <v>14</v>
      </c>
      <c r="I68" s="33">
        <f>INDEX(CUTSTANDING!C:C,MATCH(SPICERACKDB!D68,CUTSTANDING!B:B,0))</f>
        <v>15</v>
      </c>
    </row>
    <row r="69" spans="1:9" ht="409" customHeight="1" x14ac:dyDescent="0.25">
      <c r="A69" s="41"/>
      <c r="B69" s="41"/>
      <c r="C69" s="41"/>
      <c r="D69" s="41" t="s">
        <v>661</v>
      </c>
      <c r="E69" s="41"/>
      <c r="F69" s="42" t="s">
        <v>662</v>
      </c>
      <c r="G69" s="41" t="s">
        <v>663</v>
      </c>
      <c r="H69" s="44" t="s">
        <v>14</v>
      </c>
      <c r="I69" s="33">
        <f>INDEX(CUTSTANDING!C:C,MATCH(SPICERACKDB!D69,CUTSTANDING!B:B,0))</f>
        <v>7</v>
      </c>
    </row>
    <row r="70" spans="1:9" ht="409" customHeight="1" x14ac:dyDescent="0.25">
      <c r="A70" s="41"/>
      <c r="B70" s="41"/>
      <c r="C70" s="41"/>
      <c r="D70" s="41" t="s">
        <v>177</v>
      </c>
      <c r="E70" s="41"/>
      <c r="F70" s="42" t="s">
        <v>664</v>
      </c>
      <c r="G70" s="43" t="s">
        <v>665</v>
      </c>
      <c r="H70" s="44" t="s">
        <v>14</v>
      </c>
      <c r="I70" s="33">
        <f>INDEX(CUTSTANDING!C:C,MATCH(SPICERACKDB!D70,CUTSTANDING!B:B,0))</f>
        <v>15</v>
      </c>
    </row>
    <row r="71" spans="1:9" ht="409" customHeight="1" x14ac:dyDescent="0.25">
      <c r="A71" s="41"/>
      <c r="B71" s="41"/>
      <c r="C71" s="41"/>
      <c r="D71" s="41" t="s">
        <v>666</v>
      </c>
      <c r="E71" s="41"/>
      <c r="F71" s="42" t="s">
        <v>667</v>
      </c>
      <c r="G71" s="41" t="s">
        <v>668</v>
      </c>
      <c r="H71" s="44" t="s">
        <v>551</v>
      </c>
      <c r="I71" s="33">
        <f>INDEX(CUTSTANDING!C:C,MATCH(SPICERACKDB!D71,CUTSTANDING!B:B,0))</f>
        <v>15</v>
      </c>
    </row>
    <row r="72" spans="1:9" ht="409" customHeight="1" x14ac:dyDescent="0.25">
      <c r="A72" s="41"/>
      <c r="B72" s="41"/>
      <c r="C72" s="41"/>
      <c r="D72" s="41" t="s">
        <v>336</v>
      </c>
      <c r="E72" s="41"/>
      <c r="F72" s="42" t="s">
        <v>669</v>
      </c>
      <c r="G72" s="43" t="s">
        <v>670</v>
      </c>
      <c r="H72" s="44" t="s">
        <v>9</v>
      </c>
      <c r="I72" s="33">
        <f>INDEX(CUTSTANDING!C:C,MATCH(SPICERACKDB!D72,CUTSTANDING!B:B,0))</f>
        <v>4</v>
      </c>
    </row>
    <row r="73" spans="1:9" ht="409" customHeight="1" x14ac:dyDescent="0.25">
      <c r="A73" s="41"/>
      <c r="B73" s="41"/>
      <c r="C73" s="41"/>
      <c r="D73" s="41" t="s">
        <v>147</v>
      </c>
      <c r="E73" s="41"/>
      <c r="F73" s="42" t="s">
        <v>671</v>
      </c>
      <c r="G73" s="41" t="s">
        <v>672</v>
      </c>
      <c r="H73" s="44" t="s">
        <v>492</v>
      </c>
      <c r="I73" s="33">
        <f>INDEX(CUTSTANDING!C:C,MATCH(SPICERACKDB!D73,CUTSTANDING!B:B,0))</f>
        <v>15</v>
      </c>
    </row>
    <row r="74" spans="1:9" ht="409" customHeight="1" x14ac:dyDescent="0.25">
      <c r="A74" s="41"/>
      <c r="B74" s="41"/>
      <c r="C74" s="41"/>
      <c r="D74" s="41" t="s">
        <v>673</v>
      </c>
      <c r="E74" s="41"/>
      <c r="F74" s="42" t="s">
        <v>674</v>
      </c>
      <c r="G74" s="43" t="s">
        <v>675</v>
      </c>
      <c r="H74" s="44" t="s">
        <v>676</v>
      </c>
      <c r="I74" s="33">
        <f>INDEX(CUTSTANDING!C:C,MATCH(SPICERACKDB!D74,CUTSTANDING!B:B,0))</f>
        <v>15</v>
      </c>
    </row>
    <row r="75" spans="1:9" ht="409" customHeight="1" x14ac:dyDescent="0.25">
      <c r="A75" s="41"/>
      <c r="B75" s="41"/>
      <c r="C75" s="41"/>
      <c r="D75" s="41" t="s">
        <v>677</v>
      </c>
      <c r="E75" s="41"/>
      <c r="F75" s="42" t="s">
        <v>678</v>
      </c>
      <c r="G75" s="41" t="s">
        <v>679</v>
      </c>
      <c r="H75" s="44" t="s">
        <v>680</v>
      </c>
      <c r="I75" s="33">
        <f>INDEX(CUTSTANDING!C:C,MATCH(SPICERACKDB!D75,CUTSTANDING!B:B,0))</f>
        <v>6</v>
      </c>
    </row>
    <row r="76" spans="1:9" ht="409" customHeight="1" x14ac:dyDescent="0.25">
      <c r="A76" s="41"/>
      <c r="B76" s="41"/>
      <c r="C76" s="41"/>
      <c r="D76" s="41" t="s">
        <v>681</v>
      </c>
      <c r="E76" s="41"/>
      <c r="F76" s="42" t="s">
        <v>682</v>
      </c>
      <c r="G76" s="43" t="s">
        <v>683</v>
      </c>
      <c r="H76" s="44" t="s">
        <v>577</v>
      </c>
      <c r="I76" s="33">
        <f>INDEX(CUTSTANDING!C:C,MATCH(SPICERACKDB!D76,CUTSTANDING!B:B,0))</f>
        <v>18</v>
      </c>
    </row>
    <row r="77" spans="1:9" ht="409" customHeight="1" x14ac:dyDescent="0.25">
      <c r="A77" s="41"/>
      <c r="B77" s="41"/>
      <c r="C77" s="41"/>
      <c r="D77" s="41" t="s">
        <v>684</v>
      </c>
      <c r="E77" s="41"/>
      <c r="F77" s="42" t="s">
        <v>685</v>
      </c>
      <c r="G77" s="41" t="s">
        <v>686</v>
      </c>
      <c r="H77" s="44" t="s">
        <v>447</v>
      </c>
      <c r="I77" s="33">
        <f>INDEX(CUTSTANDING!C:C,MATCH(SPICERACKDB!D77,CUTSTANDING!B:B,0))</f>
        <v>15</v>
      </c>
    </row>
    <row r="78" spans="1:9" ht="409" customHeight="1" x14ac:dyDescent="0.25">
      <c r="A78" s="41"/>
      <c r="B78" s="41"/>
      <c r="C78" s="41"/>
      <c r="D78" s="41" t="s">
        <v>327</v>
      </c>
      <c r="E78" s="41"/>
      <c r="F78" s="42" t="s">
        <v>687</v>
      </c>
      <c r="G78" s="43" t="s">
        <v>688</v>
      </c>
      <c r="H78" s="44" t="s">
        <v>447</v>
      </c>
      <c r="I78" s="33">
        <f>INDEX(CUTSTANDING!C:C,MATCH(SPICERACKDB!D78,CUTSTANDING!B:B,0))</f>
        <v>12</v>
      </c>
    </row>
    <row r="79" spans="1:9" ht="409" customHeight="1" x14ac:dyDescent="0.25">
      <c r="A79" s="41"/>
      <c r="B79" s="41"/>
      <c r="C79" s="41"/>
      <c r="D79" s="41" t="s">
        <v>689</v>
      </c>
      <c r="E79" s="41"/>
      <c r="F79" s="42" t="s">
        <v>690</v>
      </c>
      <c r="G79" s="41" t="s">
        <v>691</v>
      </c>
      <c r="H79" s="44" t="s">
        <v>577</v>
      </c>
      <c r="I79" s="33">
        <f>INDEX(CUTSTANDING!C:C,MATCH(SPICERACKDB!D79,CUTSTANDING!B:B,0))</f>
        <v>6</v>
      </c>
    </row>
    <row r="80" spans="1:9" ht="409" customHeight="1" x14ac:dyDescent="0.25">
      <c r="A80" s="41"/>
      <c r="B80" s="41"/>
      <c r="C80" s="41"/>
      <c r="D80" s="41" t="s">
        <v>375</v>
      </c>
      <c r="E80" s="41"/>
      <c r="F80" s="42" t="s">
        <v>692</v>
      </c>
      <c r="G80" s="43" t="s">
        <v>693</v>
      </c>
      <c r="H80" s="44" t="s">
        <v>560</v>
      </c>
      <c r="I80" s="33">
        <f>INDEX(CUTSTANDING!C:C,MATCH(SPICERACKDB!D80,CUTSTANDING!B:B,0))</f>
        <v>15</v>
      </c>
    </row>
    <row r="81" spans="1:9" ht="409" customHeight="1" x14ac:dyDescent="0.25">
      <c r="A81" s="41"/>
      <c r="B81" s="41"/>
      <c r="C81" s="41"/>
      <c r="D81" s="41" t="s">
        <v>235</v>
      </c>
      <c r="E81" s="41"/>
      <c r="F81" s="42" t="s">
        <v>694</v>
      </c>
      <c r="G81" s="41" t="s">
        <v>695</v>
      </c>
      <c r="H81" s="44" t="s">
        <v>9</v>
      </c>
      <c r="I81" s="33">
        <f>INDEX(CUTSTANDING!C:C,MATCH(SPICERACKDB!D81,CUTSTANDING!B:B,0))</f>
        <v>3</v>
      </c>
    </row>
    <row r="82" spans="1:9" ht="409" customHeight="1" x14ac:dyDescent="0.25">
      <c r="A82" s="41"/>
      <c r="B82" s="41"/>
      <c r="C82" s="41"/>
      <c r="D82" s="41" t="s">
        <v>696</v>
      </c>
      <c r="E82" s="41"/>
      <c r="F82" s="42" t="s">
        <v>697</v>
      </c>
      <c r="G82" s="43" t="s">
        <v>629</v>
      </c>
      <c r="H82" s="44" t="s">
        <v>486</v>
      </c>
      <c r="I82" s="33">
        <f>INDEX(CUTSTANDING!C:C,MATCH(SPICERACKDB!D82,CUTSTANDING!B:B,0))</f>
        <v>3</v>
      </c>
    </row>
    <row r="83" spans="1:9" ht="409" customHeight="1" x14ac:dyDescent="0.25">
      <c r="A83" s="41"/>
      <c r="B83" s="41"/>
      <c r="C83" s="41"/>
      <c r="D83" s="41" t="s">
        <v>698</v>
      </c>
      <c r="E83" s="41"/>
      <c r="F83" s="42" t="s">
        <v>699</v>
      </c>
      <c r="G83" s="43" t="s">
        <v>700</v>
      </c>
      <c r="H83" s="44" t="s">
        <v>14</v>
      </c>
      <c r="I83" s="33">
        <f>INDEX(CUTSTANDING!C:C,MATCH(SPICERACKDB!D83,CUTSTANDING!B:B,0))</f>
        <v>12</v>
      </c>
    </row>
    <row r="84" spans="1:9" ht="409" customHeight="1" x14ac:dyDescent="0.25">
      <c r="A84" s="41"/>
      <c r="B84" s="41"/>
      <c r="C84" s="41"/>
      <c r="D84" s="41" t="s">
        <v>242</v>
      </c>
      <c r="E84" s="41"/>
      <c r="F84" s="42" t="s">
        <v>701</v>
      </c>
      <c r="G84" s="43" t="s">
        <v>702</v>
      </c>
      <c r="H84" s="44" t="s">
        <v>624</v>
      </c>
      <c r="I84" s="33">
        <f>INDEX(CUTSTANDING!C:C,MATCH(SPICERACKDB!D84,CUTSTANDING!B:B,0))</f>
        <v>18</v>
      </c>
    </row>
    <row r="85" spans="1:9" ht="409" customHeight="1" x14ac:dyDescent="0.25">
      <c r="A85" s="41"/>
      <c r="B85" s="41"/>
      <c r="C85" s="41"/>
      <c r="D85" s="41" t="s">
        <v>703</v>
      </c>
      <c r="E85" s="41"/>
      <c r="F85" s="42" t="s">
        <v>704</v>
      </c>
      <c r="G85" s="41" t="s">
        <v>705</v>
      </c>
      <c r="H85" s="44" t="s">
        <v>9</v>
      </c>
      <c r="I85" s="33">
        <f>INDEX(CUTSTANDING!C:C,MATCH(SPICERACKDB!D85,CUTSTANDING!B:B,0))</f>
        <v>15</v>
      </c>
    </row>
    <row r="86" spans="1:9" ht="409" customHeight="1" x14ac:dyDescent="0.25">
      <c r="A86" s="41"/>
      <c r="B86" s="41"/>
      <c r="C86" s="41"/>
      <c r="D86" s="41" t="s">
        <v>706</v>
      </c>
      <c r="E86" s="41"/>
      <c r="F86" s="42" t="s">
        <v>707</v>
      </c>
      <c r="G86" s="43" t="s">
        <v>708</v>
      </c>
      <c r="H86" s="44" t="s">
        <v>577</v>
      </c>
      <c r="I86" s="33">
        <f>INDEX(CUTSTANDING!C:C,MATCH(SPICERACKDB!D86,CUTSTANDING!B:B,0))</f>
        <v>9</v>
      </c>
    </row>
    <row r="87" spans="1:9" ht="409" customHeight="1" x14ac:dyDescent="0.25">
      <c r="A87" s="41"/>
      <c r="B87" s="41"/>
      <c r="C87" s="41"/>
      <c r="D87" s="41" t="s">
        <v>426</v>
      </c>
      <c r="E87" s="41"/>
      <c r="F87" s="42" t="s">
        <v>709</v>
      </c>
      <c r="G87" s="41" t="s">
        <v>710</v>
      </c>
      <c r="H87" s="44" t="s">
        <v>40</v>
      </c>
      <c r="I87" s="33">
        <f>INDEX(CUTSTANDING!C:C,MATCH(SPICERACKDB!D87,CUTSTANDING!B:B,0))</f>
        <v>9</v>
      </c>
    </row>
    <row r="88" spans="1:9" ht="409" customHeight="1" x14ac:dyDescent="0.25">
      <c r="A88" s="41"/>
      <c r="B88" s="41"/>
      <c r="C88" s="41"/>
      <c r="D88" s="41" t="s">
        <v>169</v>
      </c>
      <c r="E88" s="41"/>
      <c r="F88" s="42" t="s">
        <v>711</v>
      </c>
      <c r="G88" s="43" t="s">
        <v>712</v>
      </c>
      <c r="H88" s="44" t="s">
        <v>713</v>
      </c>
      <c r="I88" s="33">
        <f>INDEX(CUTSTANDING!C:C,MATCH(SPICERACKDB!D88,CUTSTANDING!B:B,0))</f>
        <v>9</v>
      </c>
    </row>
    <row r="89" spans="1:9" ht="409" customHeight="1" x14ac:dyDescent="0.25">
      <c r="A89" s="41"/>
      <c r="B89" s="41"/>
      <c r="C89" s="41"/>
      <c r="D89" s="41" t="s">
        <v>714</v>
      </c>
      <c r="E89" s="41"/>
      <c r="F89" s="42" t="s">
        <v>715</v>
      </c>
      <c r="G89" s="41" t="s">
        <v>716</v>
      </c>
      <c r="H89" s="44" t="s">
        <v>9</v>
      </c>
      <c r="I89" s="33">
        <f>INDEX(CUTSTANDING!C:C,MATCH(SPICERACKDB!D89,CUTSTANDING!B:B,0))</f>
        <v>0</v>
      </c>
    </row>
    <row r="90" spans="1:9" ht="409" customHeight="1" x14ac:dyDescent="0.25">
      <c r="A90" s="41"/>
      <c r="B90" s="41"/>
      <c r="C90" s="41"/>
      <c r="D90" s="41" t="s">
        <v>408</v>
      </c>
      <c r="E90" s="41"/>
      <c r="F90" s="42" t="s">
        <v>717</v>
      </c>
      <c r="G90" s="43" t="s">
        <v>718</v>
      </c>
      <c r="H90" s="44" t="s">
        <v>594</v>
      </c>
      <c r="I90" s="33">
        <f>INDEX(CUTSTANDING!C:C,MATCH(SPICERACKDB!D90,CUTSTANDING!B:B,0))</f>
        <v>15</v>
      </c>
    </row>
    <row r="91" spans="1:9" ht="409" customHeight="1" x14ac:dyDescent="0.25">
      <c r="A91" s="41"/>
      <c r="B91" s="41"/>
      <c r="C91" s="41"/>
      <c r="D91" s="41" t="s">
        <v>154</v>
      </c>
      <c r="E91" s="41"/>
      <c r="F91" s="42" t="s">
        <v>719</v>
      </c>
      <c r="G91" s="41" t="s">
        <v>720</v>
      </c>
      <c r="H91" s="44" t="s">
        <v>16</v>
      </c>
      <c r="I91" s="33">
        <f>INDEX(CUTSTANDING!C:C,MATCH(SPICERACKDB!D91,CUTSTANDING!B:B,0))</f>
        <v>12</v>
      </c>
    </row>
    <row r="92" spans="1:9" ht="409" customHeight="1" x14ac:dyDescent="0.25">
      <c r="A92" s="41"/>
      <c r="B92" s="41"/>
      <c r="C92" s="41"/>
      <c r="D92" s="41" t="s">
        <v>352</v>
      </c>
      <c r="E92" s="41"/>
      <c r="F92" s="42" t="s">
        <v>721</v>
      </c>
      <c r="G92" s="43" t="s">
        <v>722</v>
      </c>
      <c r="H92" s="44" t="s">
        <v>8</v>
      </c>
      <c r="I92" s="33">
        <f>INDEX(CUTSTANDING!C:C,MATCH(SPICERACKDB!D92,CUTSTANDING!B:B,0))</f>
        <v>3</v>
      </c>
    </row>
    <row r="93" spans="1:9" ht="409" customHeight="1" x14ac:dyDescent="0.25">
      <c r="A93" s="41"/>
      <c r="B93" s="41"/>
      <c r="C93" s="41"/>
      <c r="D93" s="41" t="s">
        <v>723</v>
      </c>
      <c r="E93" s="41"/>
      <c r="F93" s="42" t="s">
        <v>724</v>
      </c>
      <c r="G93" s="41" t="s">
        <v>725</v>
      </c>
      <c r="H93" s="44" t="s">
        <v>447</v>
      </c>
      <c r="I93" s="33">
        <f>INDEX(CUTSTANDING!C:C,MATCH(SPICERACKDB!D93,CUTSTANDING!B:B,0))</f>
        <v>6</v>
      </c>
    </row>
    <row r="94" spans="1:9" ht="409" customHeight="1" x14ac:dyDescent="0.25">
      <c r="A94" s="41"/>
      <c r="B94" s="41"/>
      <c r="C94" s="41"/>
      <c r="D94" s="41" t="s">
        <v>431</v>
      </c>
      <c r="E94" s="41"/>
      <c r="F94" s="42" t="s">
        <v>726</v>
      </c>
      <c r="G94" s="43" t="s">
        <v>727</v>
      </c>
      <c r="H94" s="44" t="s">
        <v>551</v>
      </c>
      <c r="I94" s="33">
        <f>INDEX(CUTSTANDING!C:C,MATCH(SPICERACKDB!D94,CUTSTANDING!B:B,0))</f>
        <v>12</v>
      </c>
    </row>
    <row r="95" spans="1:9" ht="409" customHeight="1" x14ac:dyDescent="0.25">
      <c r="A95" s="41"/>
      <c r="B95" s="41"/>
      <c r="C95" s="41"/>
      <c r="D95" s="41" t="s">
        <v>215</v>
      </c>
      <c r="E95" s="41"/>
      <c r="F95" s="42" t="s">
        <v>728</v>
      </c>
      <c r="G95" s="41" t="s">
        <v>729</v>
      </c>
      <c r="H95" s="44" t="s">
        <v>3</v>
      </c>
      <c r="I95" s="33">
        <f>INDEX(CUTSTANDING!C:C,MATCH(SPICERACKDB!D95,CUTSTANDING!B:B,0))</f>
        <v>9</v>
      </c>
    </row>
    <row r="96" spans="1:9" ht="409" customHeight="1" x14ac:dyDescent="0.25">
      <c r="A96" s="41"/>
      <c r="B96" s="41"/>
      <c r="C96" s="41"/>
      <c r="D96" s="41" t="s">
        <v>730</v>
      </c>
      <c r="E96" s="41"/>
      <c r="F96" s="42" t="s">
        <v>731</v>
      </c>
      <c r="G96" s="43" t="s">
        <v>732</v>
      </c>
      <c r="H96" s="44" t="s">
        <v>486</v>
      </c>
      <c r="I96" s="33">
        <f>INDEX(CUTSTANDING!C:C,MATCH(SPICERACKDB!D96,CUTSTANDING!B:B,0))</f>
        <v>6</v>
      </c>
    </row>
    <row r="97" spans="1:9" ht="409" customHeight="1" x14ac:dyDescent="0.25">
      <c r="A97" s="41"/>
      <c r="B97" s="41"/>
      <c r="C97" s="41"/>
      <c r="D97" s="41" t="s">
        <v>247</v>
      </c>
      <c r="E97" s="41"/>
      <c r="F97" s="42" t="s">
        <v>733</v>
      </c>
      <c r="G97" s="41" t="s">
        <v>734</v>
      </c>
      <c r="H97" s="44" t="s">
        <v>735</v>
      </c>
      <c r="I97" s="33">
        <f>INDEX(CUTSTANDING!C:C,MATCH(SPICERACKDB!D97,CUTSTANDING!B:B,0))</f>
        <v>12</v>
      </c>
    </row>
    <row r="98" spans="1:9" ht="409" customHeight="1" x14ac:dyDescent="0.25">
      <c r="A98" s="41"/>
      <c r="B98" s="41"/>
      <c r="C98" s="41"/>
      <c r="D98" s="41" t="s">
        <v>736</v>
      </c>
      <c r="E98" s="41"/>
      <c r="F98" s="42" t="s">
        <v>737</v>
      </c>
      <c r="G98" s="43" t="s">
        <v>738</v>
      </c>
      <c r="H98" s="44" t="s">
        <v>739</v>
      </c>
      <c r="I98" s="33">
        <f>INDEX(CUTSTANDING!C:C,MATCH(SPICERACKDB!D98,CUTSTANDING!B:B,0))</f>
        <v>3</v>
      </c>
    </row>
    <row r="99" spans="1:9" ht="409" customHeight="1" x14ac:dyDescent="0.25">
      <c r="A99" s="41"/>
      <c r="B99" s="41"/>
      <c r="C99" s="41"/>
      <c r="D99" s="41" t="s">
        <v>443</v>
      </c>
      <c r="E99" s="41"/>
      <c r="F99" s="42" t="s">
        <v>740</v>
      </c>
      <c r="G99" s="43" t="s">
        <v>741</v>
      </c>
      <c r="H99" s="44" t="s">
        <v>577</v>
      </c>
      <c r="I99" s="33">
        <f>INDEX(CUTSTANDING!C:C,MATCH(SPICERACKDB!D99,CUTSTANDING!B:B,0))</f>
        <v>18</v>
      </c>
    </row>
    <row r="100" spans="1:9" ht="409" customHeight="1" x14ac:dyDescent="0.25">
      <c r="A100" s="41"/>
      <c r="B100" s="41"/>
      <c r="C100" s="41"/>
      <c r="D100" s="41" t="s">
        <v>98</v>
      </c>
      <c r="E100" s="41"/>
      <c r="F100" s="42" t="s">
        <v>742</v>
      </c>
      <c r="G100" s="43" t="s">
        <v>743</v>
      </c>
      <c r="H100" s="44" t="s">
        <v>492</v>
      </c>
      <c r="I100" s="33">
        <f>INDEX(CUTSTANDING!C:C,MATCH(SPICERACKDB!D100,CUTSTANDING!B:B,0))</f>
        <v>19</v>
      </c>
    </row>
    <row r="101" spans="1:9" ht="409" customHeight="1" x14ac:dyDescent="0.25">
      <c r="A101" s="41"/>
      <c r="B101" s="41"/>
      <c r="C101" s="41"/>
      <c r="D101" s="41" t="s">
        <v>105</v>
      </c>
      <c r="E101" s="41"/>
      <c r="F101" s="42" t="s">
        <v>744</v>
      </c>
      <c r="G101" s="41" t="s">
        <v>745</v>
      </c>
      <c r="H101" s="44" t="s">
        <v>551</v>
      </c>
      <c r="I101" s="33">
        <f>INDEX(CUTSTANDING!C:C,MATCH(SPICERACKDB!D101,CUTSTANDING!B:B,0))</f>
        <v>15</v>
      </c>
    </row>
    <row r="102" spans="1:9" ht="409" customHeight="1" x14ac:dyDescent="0.25">
      <c r="A102" s="41"/>
      <c r="B102" s="41"/>
      <c r="C102" s="41"/>
      <c r="D102" s="41" t="s">
        <v>376</v>
      </c>
      <c r="E102" s="41"/>
      <c r="F102" s="42" t="s">
        <v>746</v>
      </c>
      <c r="G102" s="43" t="s">
        <v>747</v>
      </c>
      <c r="H102" s="44" t="s">
        <v>560</v>
      </c>
      <c r="I102" s="33">
        <f>INDEX(CUTSTANDING!C:C,MATCH(SPICERACKDB!D102,CUTSTANDING!B:B,0))</f>
        <v>21</v>
      </c>
    </row>
    <row r="103" spans="1:9" ht="409" customHeight="1" x14ac:dyDescent="0.25">
      <c r="A103" s="41"/>
      <c r="B103" s="41"/>
      <c r="C103" s="41"/>
      <c r="D103" s="41" t="s">
        <v>361</v>
      </c>
      <c r="E103" s="41"/>
      <c r="F103" s="42" t="s">
        <v>748</v>
      </c>
      <c r="G103" s="43" t="s">
        <v>749</v>
      </c>
      <c r="H103" s="44" t="s">
        <v>447</v>
      </c>
      <c r="I103" s="33">
        <f>INDEX(CUTSTANDING!C:C,MATCH(SPICERACKDB!D103,CUTSTANDING!B:B,0))</f>
        <v>9</v>
      </c>
    </row>
    <row r="104" spans="1:9" ht="409" customHeight="1" x14ac:dyDescent="0.25">
      <c r="A104" s="41"/>
      <c r="B104" s="41"/>
      <c r="C104" s="41"/>
      <c r="D104" s="41" t="s">
        <v>750</v>
      </c>
      <c r="E104" s="41"/>
      <c r="F104" s="42" t="s">
        <v>751</v>
      </c>
      <c r="G104" s="43" t="s">
        <v>752</v>
      </c>
      <c r="H104" s="44" t="s">
        <v>753</v>
      </c>
      <c r="I104" s="33">
        <f>INDEX(CUTSTANDING!C:C,MATCH(SPICERACKDB!D104,CUTSTANDING!B:B,0))</f>
        <v>3</v>
      </c>
    </row>
    <row r="105" spans="1:9" ht="409" customHeight="1" x14ac:dyDescent="0.25">
      <c r="A105" s="41"/>
      <c r="B105" s="41"/>
      <c r="C105" s="41"/>
      <c r="D105" s="41" t="s">
        <v>332</v>
      </c>
      <c r="E105" s="41"/>
      <c r="F105" s="42" t="s">
        <v>754</v>
      </c>
      <c r="G105" s="41" t="s">
        <v>755</v>
      </c>
      <c r="H105" s="44" t="s">
        <v>40</v>
      </c>
      <c r="I105" s="33">
        <f>INDEX(CUTSTANDING!C:C,MATCH(SPICERACKDB!D105,CUTSTANDING!B:B,0))</f>
        <v>15</v>
      </c>
    </row>
    <row r="106" spans="1:9" ht="409" customHeight="1" x14ac:dyDescent="0.25">
      <c r="A106" s="41"/>
      <c r="B106" s="41"/>
      <c r="C106" s="41"/>
      <c r="D106" s="41" t="s">
        <v>300</v>
      </c>
      <c r="E106" s="41"/>
      <c r="F106" s="42" t="s">
        <v>756</v>
      </c>
      <c r="G106" s="43" t="s">
        <v>757</v>
      </c>
      <c r="H106" s="44" t="s">
        <v>5</v>
      </c>
      <c r="I106" s="33">
        <f>INDEX(CUTSTANDING!C:C,MATCH(SPICERACKDB!D106,CUTSTANDING!B:B,0))</f>
        <v>9</v>
      </c>
    </row>
    <row r="107" spans="1:9" ht="409" customHeight="1" x14ac:dyDescent="0.25">
      <c r="A107" s="41"/>
      <c r="B107" s="41"/>
      <c r="C107" s="41"/>
      <c r="D107" s="41" t="s">
        <v>758</v>
      </c>
      <c r="E107" s="41"/>
      <c r="F107" s="42" t="s">
        <v>759</v>
      </c>
      <c r="G107" s="41" t="s">
        <v>760</v>
      </c>
      <c r="H107" s="44" t="s">
        <v>735</v>
      </c>
      <c r="I107" s="33">
        <f>INDEX(CUTSTANDING!C:C,MATCH(SPICERACKDB!D107,CUTSTANDING!B:B,0))</f>
        <v>4</v>
      </c>
    </row>
    <row r="108" spans="1:9" ht="409" customHeight="1" x14ac:dyDescent="0.25">
      <c r="A108" s="41"/>
      <c r="B108" s="41"/>
      <c r="C108" s="41"/>
      <c r="D108" s="41" t="s">
        <v>411</v>
      </c>
      <c r="E108" s="41"/>
      <c r="F108" s="42" t="s">
        <v>761</v>
      </c>
      <c r="G108" s="43" t="s">
        <v>762</v>
      </c>
      <c r="H108" s="44" t="s">
        <v>492</v>
      </c>
      <c r="I108" s="33">
        <f>INDEX(CUTSTANDING!C:C,MATCH(SPICERACKDB!D108,CUTSTANDING!B:B,0))</f>
        <v>12</v>
      </c>
    </row>
    <row r="109" spans="1:9" ht="409" customHeight="1" x14ac:dyDescent="0.25">
      <c r="A109" s="41"/>
      <c r="B109" s="41"/>
      <c r="C109" s="41"/>
      <c r="D109" s="41" t="s">
        <v>763</v>
      </c>
      <c r="E109" s="41"/>
      <c r="F109" s="42" t="s">
        <v>764</v>
      </c>
      <c r="G109" s="41" t="s">
        <v>765</v>
      </c>
      <c r="H109" s="44" t="s">
        <v>40</v>
      </c>
      <c r="I109" s="33">
        <f>INDEX(CUTSTANDING!C:C,MATCH(SPICERACKDB!D109,CUTSTANDING!B:B,0))</f>
        <v>16</v>
      </c>
    </row>
    <row r="110" spans="1:9" ht="409" customHeight="1" x14ac:dyDescent="0.25">
      <c r="A110" s="41"/>
      <c r="B110" s="41"/>
      <c r="C110" s="41"/>
      <c r="D110" s="41" t="s">
        <v>766</v>
      </c>
      <c r="E110" s="41"/>
      <c r="F110" s="42" t="s">
        <v>767</v>
      </c>
      <c r="G110" s="43" t="s">
        <v>768</v>
      </c>
      <c r="H110" s="44" t="s">
        <v>577</v>
      </c>
      <c r="I110" s="33">
        <f>INDEX(CUTSTANDING!C:C,MATCH(SPICERACKDB!D110,CUTSTANDING!B:B,0))</f>
        <v>12</v>
      </c>
    </row>
    <row r="111" spans="1:9" ht="409" customHeight="1" x14ac:dyDescent="0.25">
      <c r="A111" s="41"/>
      <c r="B111" s="41"/>
      <c r="C111" s="41"/>
      <c r="D111" s="41" t="s">
        <v>769</v>
      </c>
      <c r="E111" s="41"/>
      <c r="F111" s="42" t="s">
        <v>770</v>
      </c>
      <c r="G111" s="41" t="s">
        <v>771</v>
      </c>
      <c r="H111" s="44" t="s">
        <v>577</v>
      </c>
      <c r="I111" s="33">
        <f>INDEX(CUTSTANDING!C:C,MATCH(SPICERACKDB!D111,CUTSTANDING!B:B,0))</f>
        <v>15</v>
      </c>
    </row>
    <row r="112" spans="1:9" ht="409" customHeight="1" x14ac:dyDescent="0.25">
      <c r="A112" s="41"/>
      <c r="B112" s="41"/>
      <c r="C112" s="41"/>
      <c r="D112" s="41" t="s">
        <v>772</v>
      </c>
      <c r="E112" s="41"/>
      <c r="F112" s="42" t="s">
        <v>773</v>
      </c>
      <c r="G112" s="43" t="s">
        <v>774</v>
      </c>
      <c r="H112" s="44" t="s">
        <v>577</v>
      </c>
      <c r="I112" s="33">
        <f>INDEX(CUTSTANDING!C:C,MATCH(SPICERACKDB!D112,CUTSTANDING!B:B,0))</f>
        <v>18</v>
      </c>
    </row>
    <row r="113" spans="1:9" ht="409" customHeight="1" x14ac:dyDescent="0.25">
      <c r="A113" s="41"/>
      <c r="B113" s="41"/>
      <c r="C113" s="41"/>
      <c r="D113" s="41" t="s">
        <v>775</v>
      </c>
      <c r="E113" s="41"/>
      <c r="F113" s="42" t="s">
        <v>776</v>
      </c>
      <c r="G113" s="41" t="s">
        <v>777</v>
      </c>
      <c r="H113" s="44" t="s">
        <v>9</v>
      </c>
      <c r="I113" s="33">
        <f>INDEX(CUTSTANDING!C:C,MATCH(SPICERACKDB!D113,CUTSTANDING!B:B,0))</f>
        <v>3</v>
      </c>
    </row>
    <row r="114" spans="1:9" ht="409" customHeight="1" x14ac:dyDescent="0.25">
      <c r="A114" s="41"/>
      <c r="B114" s="41"/>
      <c r="C114" s="41"/>
      <c r="D114" s="41" t="s">
        <v>778</v>
      </c>
      <c r="E114" s="41"/>
      <c r="F114" s="42" t="s">
        <v>779</v>
      </c>
      <c r="G114" s="43" t="s">
        <v>780</v>
      </c>
      <c r="H114" s="44" t="s">
        <v>577</v>
      </c>
      <c r="I114" s="33">
        <f>INDEX(CUTSTANDING!C:C,MATCH(SPICERACKDB!D114,CUTSTANDING!B:B,0))</f>
        <v>15</v>
      </c>
    </row>
    <row r="115" spans="1:9" ht="409" customHeight="1" x14ac:dyDescent="0.25">
      <c r="A115" s="41"/>
      <c r="B115" s="41"/>
      <c r="C115" s="41"/>
      <c r="D115" s="41" t="s">
        <v>781</v>
      </c>
      <c r="E115" s="41"/>
      <c r="F115" s="42" t="s">
        <v>782</v>
      </c>
      <c r="G115" s="41" t="s">
        <v>783</v>
      </c>
      <c r="H115" s="44" t="s">
        <v>447</v>
      </c>
      <c r="I115" s="33">
        <f>INDEX(CUTSTANDING!C:C,MATCH(SPICERACKDB!D115,CUTSTANDING!B:B,0))</f>
        <v>9</v>
      </c>
    </row>
    <row r="116" spans="1:9" ht="409" customHeight="1" x14ac:dyDescent="0.25">
      <c r="A116" s="41"/>
      <c r="B116" s="41"/>
      <c r="C116" s="41"/>
      <c r="D116" s="41" t="s">
        <v>334</v>
      </c>
      <c r="E116" s="41"/>
      <c r="F116" s="42" t="s">
        <v>784</v>
      </c>
      <c r="G116" s="43" t="s">
        <v>785</v>
      </c>
      <c r="H116" s="44" t="s">
        <v>447</v>
      </c>
      <c r="I116" s="33">
        <f>INDEX(CUTSTANDING!C:C,MATCH(SPICERACKDB!D116,CUTSTANDING!B:B,0))</f>
        <v>12</v>
      </c>
    </row>
    <row r="117" spans="1:9" ht="409" customHeight="1" x14ac:dyDescent="0.25">
      <c r="A117" s="41"/>
      <c r="B117" s="41"/>
      <c r="C117" s="41"/>
      <c r="D117" s="41" t="s">
        <v>195</v>
      </c>
      <c r="E117" s="41"/>
      <c r="F117" s="42" t="s">
        <v>786</v>
      </c>
      <c r="G117" s="43" t="s">
        <v>787</v>
      </c>
      <c r="H117" s="44" t="s">
        <v>788</v>
      </c>
      <c r="I117" s="33">
        <f>INDEX(CUTSTANDING!C:C,MATCH(SPICERACKDB!D117,CUTSTANDING!B:B,0))</f>
        <v>12</v>
      </c>
    </row>
    <row r="118" spans="1:9" ht="409" customHeight="1" x14ac:dyDescent="0.25">
      <c r="A118" s="41"/>
      <c r="B118" s="41"/>
      <c r="C118" s="41"/>
      <c r="D118" s="41" t="s">
        <v>90</v>
      </c>
      <c r="E118" s="41"/>
      <c r="F118" s="42" t="s">
        <v>789</v>
      </c>
      <c r="G118" s="43" t="s">
        <v>790</v>
      </c>
      <c r="H118" s="44" t="s">
        <v>624</v>
      </c>
      <c r="I118" s="33">
        <f>INDEX(CUTSTANDING!C:C,MATCH(SPICERACKDB!D118,CUTSTANDING!B:B,0))</f>
        <v>6</v>
      </c>
    </row>
    <row r="119" spans="1:9" ht="409" customHeight="1" x14ac:dyDescent="0.25">
      <c r="A119" s="41"/>
      <c r="B119" s="41"/>
      <c r="C119" s="41"/>
      <c r="D119" s="41" t="s">
        <v>791</v>
      </c>
      <c r="E119" s="41"/>
      <c r="F119" s="42" t="s">
        <v>792</v>
      </c>
      <c r="G119" s="41" t="s">
        <v>793</v>
      </c>
      <c r="H119" s="44" t="s">
        <v>577</v>
      </c>
      <c r="I119" s="33">
        <f>INDEX(CUTSTANDING!C:C,MATCH(SPICERACKDB!D119,CUTSTANDING!B:B,0))</f>
        <v>6</v>
      </c>
    </row>
    <row r="120" spans="1:9" ht="409" customHeight="1" x14ac:dyDescent="0.25">
      <c r="A120" s="41"/>
      <c r="B120" s="41"/>
      <c r="C120" s="41"/>
      <c r="D120" s="41" t="s">
        <v>173</v>
      </c>
      <c r="E120" s="41"/>
      <c r="F120" s="42" t="s">
        <v>794</v>
      </c>
      <c r="G120" s="43" t="s">
        <v>795</v>
      </c>
      <c r="H120" s="44" t="s">
        <v>4</v>
      </c>
      <c r="I120" s="33">
        <f>INDEX(CUTSTANDING!C:C,MATCH(SPICERACKDB!D120,CUTSTANDING!B:B,0))</f>
        <v>12</v>
      </c>
    </row>
    <row r="121" spans="1:9" ht="409" customHeight="1" x14ac:dyDescent="0.25">
      <c r="A121" s="41"/>
      <c r="B121" s="41"/>
      <c r="C121" s="41"/>
      <c r="D121" s="41" t="s">
        <v>323</v>
      </c>
      <c r="E121" s="41"/>
      <c r="F121" s="42" t="s">
        <v>460</v>
      </c>
      <c r="G121" s="43" t="s">
        <v>796</v>
      </c>
      <c r="H121" s="44" t="s">
        <v>486</v>
      </c>
      <c r="I121" s="33">
        <f>INDEX(CUTSTANDING!C:C,MATCH(SPICERACKDB!D121,CUTSTANDING!B:B,0))</f>
        <v>18</v>
      </c>
    </row>
    <row r="122" spans="1:9" ht="409" customHeight="1" x14ac:dyDescent="0.25">
      <c r="A122" s="41"/>
      <c r="B122" s="41"/>
      <c r="C122" s="41"/>
      <c r="D122" s="41" t="s">
        <v>797</v>
      </c>
      <c r="E122" s="41"/>
      <c r="F122" s="42" t="s">
        <v>798</v>
      </c>
      <c r="G122" s="43" t="s">
        <v>799</v>
      </c>
      <c r="H122" s="44" t="s">
        <v>40</v>
      </c>
      <c r="I122" s="33">
        <f>INDEX(CUTSTANDING!C:C,MATCH(SPICERACKDB!D122,CUTSTANDING!B:B,0))</f>
        <v>7</v>
      </c>
    </row>
    <row r="123" spans="1:9" ht="409" customHeight="1" x14ac:dyDescent="0.25">
      <c r="A123" s="41"/>
      <c r="B123" s="41"/>
      <c r="C123" s="41"/>
      <c r="D123" s="41" t="s">
        <v>372</v>
      </c>
      <c r="E123" s="41"/>
      <c r="F123" s="42" t="s">
        <v>800</v>
      </c>
      <c r="G123" s="41" t="s">
        <v>801</v>
      </c>
      <c r="H123" s="44" t="s">
        <v>40</v>
      </c>
      <c r="I123" s="33">
        <f>INDEX(CUTSTANDING!C:C,MATCH(SPICERACKDB!D123,CUTSTANDING!B:B,0))</f>
        <v>7</v>
      </c>
    </row>
    <row r="124" spans="1:9" ht="409" customHeight="1" x14ac:dyDescent="0.25">
      <c r="A124" s="41"/>
      <c r="B124" s="41"/>
      <c r="C124" s="41"/>
      <c r="D124" s="41" t="s">
        <v>802</v>
      </c>
      <c r="E124" s="41"/>
      <c r="F124" s="42" t="s">
        <v>803</v>
      </c>
      <c r="G124" s="43" t="s">
        <v>804</v>
      </c>
      <c r="H124" s="44" t="s">
        <v>560</v>
      </c>
      <c r="I124" s="33">
        <f>INDEX(CUTSTANDING!C:C,MATCH(SPICERACKDB!D124,CUTSTANDING!B:B,0))</f>
        <v>0</v>
      </c>
    </row>
    <row r="125" spans="1:9" ht="409" customHeight="1" x14ac:dyDescent="0.25">
      <c r="A125" s="41"/>
      <c r="B125" s="41"/>
      <c r="C125" s="41"/>
      <c r="D125" s="41" t="s">
        <v>335</v>
      </c>
      <c r="E125" s="41"/>
      <c r="F125" s="42" t="s">
        <v>805</v>
      </c>
      <c r="G125" s="41" t="s">
        <v>806</v>
      </c>
      <c r="H125" s="44" t="s">
        <v>8</v>
      </c>
      <c r="I125" s="33">
        <f>INDEX(CUTSTANDING!C:C,MATCH(SPICERACKDB!D125,CUTSTANDING!B:B,0))</f>
        <v>6</v>
      </c>
    </row>
    <row r="126" spans="1:9" ht="409" customHeight="1" x14ac:dyDescent="0.25">
      <c r="A126" s="41"/>
      <c r="B126" s="41"/>
      <c r="C126" s="41"/>
      <c r="D126" s="41" t="s">
        <v>155</v>
      </c>
      <c r="E126" s="41"/>
      <c r="F126" s="42" t="s">
        <v>807</v>
      </c>
      <c r="G126" s="43" t="s">
        <v>808</v>
      </c>
      <c r="H126" s="44" t="s">
        <v>624</v>
      </c>
      <c r="I126" s="33">
        <f>INDEX(CUTSTANDING!C:C,MATCH(SPICERACKDB!D126,CUTSTANDING!B:B,0))</f>
        <v>12</v>
      </c>
    </row>
    <row r="127" spans="1:9" ht="409" customHeight="1" x14ac:dyDescent="0.25">
      <c r="A127" s="41"/>
      <c r="B127" s="41"/>
      <c r="C127" s="41"/>
      <c r="D127" s="41" t="s">
        <v>303</v>
      </c>
      <c r="E127" s="41"/>
      <c r="F127" s="42" t="s">
        <v>809</v>
      </c>
      <c r="G127" s="41" t="s">
        <v>810</v>
      </c>
      <c r="H127" s="44" t="s">
        <v>8</v>
      </c>
      <c r="I127" s="33">
        <f>INDEX(CUTSTANDING!C:C,MATCH(SPICERACKDB!D127,CUTSTANDING!B:B,0))</f>
        <v>12</v>
      </c>
    </row>
    <row r="128" spans="1:9" ht="409" customHeight="1" x14ac:dyDescent="0.25">
      <c r="A128" s="41"/>
      <c r="B128" s="41"/>
      <c r="C128" s="41"/>
      <c r="D128" s="41" t="s">
        <v>811</v>
      </c>
      <c r="E128" s="41"/>
      <c r="F128" s="42" t="s">
        <v>812</v>
      </c>
      <c r="G128" s="43" t="s">
        <v>813</v>
      </c>
      <c r="H128" s="44" t="s">
        <v>2</v>
      </c>
      <c r="I128" s="33">
        <f>INDEX(CUTSTANDING!C:C,MATCH(SPICERACKDB!D128,CUTSTANDING!B:B,0))</f>
        <v>9</v>
      </c>
    </row>
    <row r="129" spans="1:9" ht="409" customHeight="1" x14ac:dyDescent="0.25">
      <c r="A129" s="41"/>
      <c r="B129" s="41"/>
      <c r="C129" s="41"/>
      <c r="D129" s="41" t="s">
        <v>814</v>
      </c>
      <c r="E129" s="41"/>
      <c r="F129" s="42" t="s">
        <v>815</v>
      </c>
      <c r="G129" s="41" t="s">
        <v>816</v>
      </c>
      <c r="H129" s="44" t="s">
        <v>3</v>
      </c>
      <c r="I129" s="33">
        <f>INDEX(CUTSTANDING!C:C,MATCH(SPICERACKDB!D129,CUTSTANDING!B:B,0))</f>
        <v>7</v>
      </c>
    </row>
    <row r="130" spans="1:9" ht="409" customHeight="1" x14ac:dyDescent="0.25">
      <c r="A130" s="41"/>
      <c r="B130" s="41"/>
      <c r="C130" s="41"/>
      <c r="D130" s="41" t="s">
        <v>220</v>
      </c>
      <c r="E130" s="41"/>
      <c r="F130" s="42" t="s">
        <v>817</v>
      </c>
      <c r="G130" s="43" t="s">
        <v>818</v>
      </c>
      <c r="H130" s="44" t="s">
        <v>577</v>
      </c>
      <c r="I130" s="33">
        <f>INDEX(CUTSTANDING!C:C,MATCH(SPICERACKDB!D130,CUTSTANDING!B:B,0))</f>
        <v>18</v>
      </c>
    </row>
    <row r="131" spans="1:9" ht="409" customHeight="1" x14ac:dyDescent="0.25">
      <c r="A131" s="41"/>
      <c r="B131" s="41"/>
      <c r="C131" s="41"/>
      <c r="D131" s="41" t="s">
        <v>819</v>
      </c>
      <c r="E131" s="41"/>
      <c r="F131" s="42" t="s">
        <v>820</v>
      </c>
      <c r="G131" s="41" t="s">
        <v>821</v>
      </c>
      <c r="H131" s="44" t="s">
        <v>486</v>
      </c>
      <c r="I131" s="33">
        <f>INDEX(CUTSTANDING!C:C,MATCH(SPICERACKDB!D131,CUTSTANDING!B:B,0))</f>
        <v>15</v>
      </c>
    </row>
    <row r="132" spans="1:9" ht="409" customHeight="1" x14ac:dyDescent="0.25">
      <c r="A132" s="41"/>
      <c r="B132" s="41"/>
      <c r="C132" s="41"/>
      <c r="D132" s="41" t="s">
        <v>119</v>
      </c>
      <c r="E132" s="41"/>
      <c r="F132" s="42" t="s">
        <v>822</v>
      </c>
      <c r="G132" s="43" t="s">
        <v>823</v>
      </c>
      <c r="H132" s="44" t="s">
        <v>10</v>
      </c>
      <c r="I132" s="33">
        <f>INDEX(CUTSTANDING!C:C,MATCH(SPICERACKDB!D132,CUTSTANDING!B:B,0))</f>
        <v>6</v>
      </c>
    </row>
    <row r="133" spans="1:9" ht="409" customHeight="1" x14ac:dyDescent="0.25">
      <c r="A133" s="41"/>
      <c r="B133" s="41"/>
      <c r="C133" s="41"/>
      <c r="D133" s="41" t="s">
        <v>164</v>
      </c>
      <c r="E133" s="41"/>
      <c r="F133" s="42" t="s">
        <v>824</v>
      </c>
      <c r="G133" s="41" t="s">
        <v>825</v>
      </c>
      <c r="H133" s="44" t="s">
        <v>40</v>
      </c>
      <c r="I133" s="33">
        <f>INDEX(CUTSTANDING!C:C,MATCH(SPICERACKDB!D133,CUTSTANDING!B:B,0))</f>
        <v>15</v>
      </c>
    </row>
    <row r="134" spans="1:9" ht="409" customHeight="1" x14ac:dyDescent="0.25">
      <c r="A134" s="41"/>
      <c r="B134" s="41"/>
      <c r="C134" s="41"/>
      <c r="D134" s="41" t="s">
        <v>826</v>
      </c>
      <c r="E134" s="41"/>
      <c r="F134" s="42" t="s">
        <v>827</v>
      </c>
      <c r="G134" s="43" t="s">
        <v>828</v>
      </c>
      <c r="H134" s="44" t="s">
        <v>4</v>
      </c>
      <c r="I134" s="33">
        <f>INDEX(CUTSTANDING!C:C,MATCH(SPICERACKDB!D134,CUTSTANDING!B:B,0))</f>
        <v>16</v>
      </c>
    </row>
    <row r="135" spans="1:9" ht="409" customHeight="1" x14ac:dyDescent="0.25">
      <c r="A135" s="41"/>
      <c r="B135" s="41"/>
      <c r="C135" s="41"/>
      <c r="D135" s="41" t="s">
        <v>829</v>
      </c>
      <c r="E135" s="41"/>
      <c r="F135" s="42" t="s">
        <v>830</v>
      </c>
      <c r="G135" s="41" t="s">
        <v>831</v>
      </c>
      <c r="H135" s="44" t="s">
        <v>2</v>
      </c>
      <c r="I135" s="33">
        <f>INDEX(CUTSTANDING!C:C,MATCH(SPICERACKDB!D135,CUTSTANDING!B:B,0))</f>
        <v>3</v>
      </c>
    </row>
    <row r="136" spans="1:9" ht="409" customHeight="1" x14ac:dyDescent="0.25">
      <c r="A136" s="41"/>
      <c r="B136" s="41"/>
      <c r="C136" s="41"/>
      <c r="D136" s="41" t="s">
        <v>832</v>
      </c>
      <c r="E136" s="41"/>
      <c r="F136" s="42" t="s">
        <v>833</v>
      </c>
      <c r="G136" s="43" t="s">
        <v>834</v>
      </c>
      <c r="H136" s="44" t="s">
        <v>835</v>
      </c>
      <c r="I136" s="33">
        <f>INDEX(CUTSTANDING!C:C,MATCH(SPICERACKDB!D136,CUTSTANDING!B:B,0))</f>
        <v>15</v>
      </c>
    </row>
    <row r="137" spans="1:9" ht="409" customHeight="1" x14ac:dyDescent="0.25">
      <c r="A137" s="41"/>
      <c r="B137" s="41"/>
      <c r="C137" s="41"/>
      <c r="D137" s="41" t="s">
        <v>836</v>
      </c>
      <c r="E137" s="41"/>
      <c r="F137" s="42" t="s">
        <v>837</v>
      </c>
      <c r="G137" s="41" t="s">
        <v>838</v>
      </c>
      <c r="H137" s="44" t="s">
        <v>486</v>
      </c>
      <c r="I137" s="33">
        <f>INDEX(CUTSTANDING!C:C,MATCH(SPICERACKDB!D137,CUTSTANDING!B:B,0))</f>
        <v>15</v>
      </c>
    </row>
    <row r="138" spans="1:9" ht="409" customHeight="1" x14ac:dyDescent="0.25">
      <c r="A138" s="41"/>
      <c r="B138" s="41"/>
      <c r="C138" s="41"/>
      <c r="D138" s="41" t="s">
        <v>839</v>
      </c>
      <c r="E138" s="41"/>
      <c r="F138" s="45" t="s">
        <v>840</v>
      </c>
      <c r="G138" s="43" t="s">
        <v>841</v>
      </c>
      <c r="H138" s="44" t="s">
        <v>486</v>
      </c>
      <c r="I138" s="33">
        <f>INDEX(CUTSTANDING!C:C,MATCH(SPICERACKDB!D138,CUTSTANDING!B:B,0))</f>
        <v>21</v>
      </c>
    </row>
    <row r="139" spans="1:9" ht="409" customHeight="1" x14ac:dyDescent="0.25">
      <c r="A139" s="41"/>
      <c r="B139" s="41"/>
      <c r="C139" s="41"/>
      <c r="D139" s="41" t="s">
        <v>842</v>
      </c>
      <c r="E139" s="41"/>
      <c r="F139" s="42" t="s">
        <v>843</v>
      </c>
      <c r="G139" s="41" t="s">
        <v>844</v>
      </c>
      <c r="H139" s="44" t="s">
        <v>486</v>
      </c>
      <c r="I139" s="33">
        <f>INDEX(CUTSTANDING!C:C,MATCH(SPICERACKDB!D139,CUTSTANDING!B:B,0))</f>
        <v>12</v>
      </c>
    </row>
    <row r="140" spans="1:9" ht="409" customHeight="1" x14ac:dyDescent="0.25">
      <c r="A140" s="41"/>
      <c r="B140" s="41"/>
      <c r="C140" s="41"/>
      <c r="D140" s="41" t="s">
        <v>845</v>
      </c>
      <c r="E140" s="41"/>
      <c r="F140" s="42" t="s">
        <v>846</v>
      </c>
      <c r="G140" s="43" t="s">
        <v>847</v>
      </c>
      <c r="H140" s="44" t="s">
        <v>497</v>
      </c>
      <c r="I140" s="33">
        <f>INDEX(CUTSTANDING!C:C,MATCH(SPICERACKDB!D140,CUTSTANDING!B:B,0))</f>
        <v>12</v>
      </c>
    </row>
    <row r="141" spans="1:9" ht="409" customHeight="1" x14ac:dyDescent="0.25">
      <c r="A141" s="41"/>
      <c r="B141" s="41"/>
      <c r="C141" s="41"/>
      <c r="D141" s="41" t="s">
        <v>83</v>
      </c>
      <c r="E141" s="41"/>
      <c r="F141" s="42" t="s">
        <v>848</v>
      </c>
      <c r="G141" s="41" t="s">
        <v>849</v>
      </c>
      <c r="H141" s="44" t="s">
        <v>3</v>
      </c>
      <c r="I141" s="33">
        <f>INDEX(CUTSTANDING!C:C,MATCH(SPICERACKDB!D141,CUTSTANDING!B:B,0))</f>
        <v>9</v>
      </c>
    </row>
    <row r="142" spans="1:9" ht="409" customHeight="1" x14ac:dyDescent="0.25">
      <c r="A142" s="41"/>
      <c r="B142" s="41"/>
      <c r="C142" s="41"/>
      <c r="D142" s="41" t="s">
        <v>850</v>
      </c>
      <c r="E142" s="41"/>
      <c r="F142" s="42" t="s">
        <v>851</v>
      </c>
      <c r="G142" s="43" t="s">
        <v>852</v>
      </c>
      <c r="H142" s="44" t="s">
        <v>577</v>
      </c>
      <c r="I142" s="33">
        <f>INDEX(CUTSTANDING!C:C,MATCH(SPICERACKDB!D142,CUTSTANDING!B:B,0))</f>
        <v>6</v>
      </c>
    </row>
    <row r="143" spans="1:9" ht="409" customHeight="1" x14ac:dyDescent="0.25">
      <c r="A143" s="41"/>
      <c r="B143" s="41"/>
      <c r="C143" s="41"/>
      <c r="D143" s="41" t="s">
        <v>853</v>
      </c>
      <c r="E143" s="41"/>
      <c r="F143" s="42" t="s">
        <v>854</v>
      </c>
      <c r="G143" s="41" t="s">
        <v>855</v>
      </c>
      <c r="H143" s="44" t="s">
        <v>5</v>
      </c>
      <c r="I143" s="33">
        <f>INDEX(CUTSTANDING!C:C,MATCH(SPICERACKDB!D143,CUTSTANDING!B:B,0))</f>
        <v>6</v>
      </c>
    </row>
    <row r="144" spans="1:9" ht="409" customHeight="1" x14ac:dyDescent="0.25">
      <c r="A144" s="41"/>
      <c r="B144" s="41"/>
      <c r="C144" s="41"/>
      <c r="D144" s="41" t="s">
        <v>410</v>
      </c>
      <c r="E144" s="41"/>
      <c r="F144" s="42" t="s">
        <v>856</v>
      </c>
      <c r="G144" s="43" t="s">
        <v>857</v>
      </c>
      <c r="H144" s="44" t="s">
        <v>40</v>
      </c>
      <c r="I144" s="33">
        <f>INDEX(CUTSTANDING!C:C,MATCH(SPICERACKDB!D144,CUTSTANDING!B:B,0))</f>
        <v>13</v>
      </c>
    </row>
    <row r="145" spans="1:9" ht="409" customHeight="1" x14ac:dyDescent="0.25">
      <c r="A145" s="41"/>
      <c r="B145" s="41"/>
      <c r="C145" s="41"/>
      <c r="D145" s="41" t="s">
        <v>858</v>
      </c>
      <c r="E145" s="41"/>
      <c r="F145" s="42" t="s">
        <v>859</v>
      </c>
      <c r="G145" s="41" t="s">
        <v>860</v>
      </c>
      <c r="H145" s="44" t="s">
        <v>9</v>
      </c>
      <c r="I145" s="33">
        <f>INDEX(CUTSTANDING!C:C,MATCH(SPICERACKDB!D145,CUTSTANDING!B:B,0))</f>
        <v>13</v>
      </c>
    </row>
    <row r="146" spans="1:9" ht="409" customHeight="1" x14ac:dyDescent="0.25">
      <c r="A146" s="41"/>
      <c r="B146" s="41"/>
      <c r="C146" s="41"/>
      <c r="D146" s="41" t="s">
        <v>861</v>
      </c>
      <c r="E146" s="41"/>
      <c r="F146" s="42" t="s">
        <v>862</v>
      </c>
      <c r="G146" s="43" t="s">
        <v>863</v>
      </c>
      <c r="H146" s="44" t="s">
        <v>835</v>
      </c>
      <c r="I146" s="33">
        <f>INDEX(CUTSTANDING!C:C,MATCH(SPICERACKDB!D146,CUTSTANDING!B:B,0))</f>
        <v>0</v>
      </c>
    </row>
    <row r="147" spans="1:9" ht="409" customHeight="1" x14ac:dyDescent="0.25">
      <c r="A147" s="41"/>
      <c r="B147" s="41"/>
      <c r="C147" s="41"/>
      <c r="D147" s="41" t="s">
        <v>864</v>
      </c>
      <c r="E147" s="41"/>
      <c r="F147" s="42" t="s">
        <v>865</v>
      </c>
      <c r="G147" s="43" t="s">
        <v>866</v>
      </c>
      <c r="H147" s="44" t="s">
        <v>551</v>
      </c>
      <c r="I147" s="33">
        <f>INDEX(CUTSTANDING!C:C,MATCH(SPICERACKDB!D147,CUTSTANDING!B:B,0))</f>
        <v>18</v>
      </c>
    </row>
    <row r="148" spans="1:9" ht="409" customHeight="1" x14ac:dyDescent="0.25">
      <c r="A148" s="41"/>
      <c r="B148" s="41"/>
      <c r="C148" s="41"/>
      <c r="D148" s="41" t="s">
        <v>190</v>
      </c>
      <c r="E148" s="41"/>
      <c r="F148" s="42" t="s">
        <v>867</v>
      </c>
      <c r="G148" s="43" t="s">
        <v>868</v>
      </c>
      <c r="H148" s="44" t="s">
        <v>577</v>
      </c>
      <c r="I148" s="33">
        <f>INDEX(CUTSTANDING!C:C,MATCH(SPICERACKDB!D148,CUTSTANDING!B:B,0))</f>
        <v>12</v>
      </c>
    </row>
    <row r="149" spans="1:9" ht="409" customHeight="1" x14ac:dyDescent="0.25">
      <c r="A149" s="41"/>
      <c r="B149" s="41"/>
      <c r="C149" s="41"/>
      <c r="D149" s="41" t="s">
        <v>421</v>
      </c>
      <c r="E149" s="41"/>
      <c r="F149" s="42" t="s">
        <v>869</v>
      </c>
      <c r="G149" s="41" t="s">
        <v>870</v>
      </c>
      <c r="H149" s="44" t="s">
        <v>40</v>
      </c>
      <c r="I149" s="33">
        <f>INDEX(CUTSTANDING!C:C,MATCH(SPICERACKDB!D149,CUTSTANDING!B:B,0))</f>
        <v>15</v>
      </c>
    </row>
    <row r="150" spans="1:9" ht="409" customHeight="1" x14ac:dyDescent="0.25">
      <c r="A150" s="41"/>
      <c r="B150" s="41"/>
      <c r="C150" s="41"/>
      <c r="D150" s="41" t="s">
        <v>871</v>
      </c>
      <c r="E150" s="41"/>
      <c r="F150" s="42" t="s">
        <v>872</v>
      </c>
      <c r="G150" s="43" t="s">
        <v>873</v>
      </c>
      <c r="H150" s="44" t="s">
        <v>8</v>
      </c>
      <c r="I150" s="33">
        <f>INDEX(CUTSTANDING!C:C,MATCH(SPICERACKDB!D150,CUTSTANDING!B:B,0))</f>
        <v>5</v>
      </c>
    </row>
    <row r="151" spans="1:9" ht="409" customHeight="1" x14ac:dyDescent="0.25">
      <c r="A151" s="41"/>
      <c r="B151" s="41"/>
      <c r="C151" s="41"/>
      <c r="D151" s="41" t="s">
        <v>874</v>
      </c>
      <c r="E151" s="41"/>
      <c r="F151" s="42" t="s">
        <v>875</v>
      </c>
      <c r="G151" s="41" t="s">
        <v>876</v>
      </c>
      <c r="H151" s="44" t="s">
        <v>6</v>
      </c>
      <c r="I151" s="33">
        <f>INDEX(CUTSTANDING!C:C,MATCH(SPICERACKDB!D151,CUTSTANDING!B:B,0))</f>
        <v>9</v>
      </c>
    </row>
    <row r="152" spans="1:9" ht="409" customHeight="1" x14ac:dyDescent="0.25">
      <c r="A152" s="41"/>
      <c r="B152" s="41"/>
      <c r="C152" s="41"/>
      <c r="D152" s="41" t="s">
        <v>877</v>
      </c>
      <c r="E152" s="41"/>
      <c r="F152" s="42" t="s">
        <v>878</v>
      </c>
      <c r="G152" s="43" t="s">
        <v>879</v>
      </c>
      <c r="H152" s="44" t="s">
        <v>40</v>
      </c>
      <c r="I152" s="33">
        <f>INDEX(CUTSTANDING!C:C,MATCH(SPICERACKDB!D152,CUTSTANDING!B:B,0))</f>
        <v>16</v>
      </c>
    </row>
    <row r="153" spans="1:9" ht="409" customHeight="1" x14ac:dyDescent="0.25">
      <c r="A153" s="41"/>
      <c r="B153" s="41"/>
      <c r="C153" s="41"/>
      <c r="D153" s="41" t="s">
        <v>880</v>
      </c>
      <c r="E153" s="41"/>
      <c r="F153" s="42" t="s">
        <v>881</v>
      </c>
      <c r="G153" s="41" t="s">
        <v>882</v>
      </c>
      <c r="H153" s="44" t="s">
        <v>445</v>
      </c>
      <c r="I153" s="33">
        <f>INDEX(CUTSTANDING!C:C,MATCH(SPICERACKDB!D153,CUTSTANDING!B:B,0))</f>
        <v>13</v>
      </c>
    </row>
    <row r="154" spans="1:9" ht="409" customHeight="1" x14ac:dyDescent="0.25">
      <c r="A154" s="41"/>
      <c r="B154" s="41"/>
      <c r="C154" s="41"/>
      <c r="D154" s="41" t="s">
        <v>883</v>
      </c>
      <c r="E154" s="41"/>
      <c r="F154" s="42" t="s">
        <v>884</v>
      </c>
      <c r="G154" s="43" t="s">
        <v>885</v>
      </c>
      <c r="H154" s="44" t="s">
        <v>2</v>
      </c>
      <c r="I154" s="33">
        <f>INDEX(CUTSTANDING!C:C,MATCH(SPICERACKDB!D154,CUTSTANDING!B:B,0))</f>
        <v>18</v>
      </c>
    </row>
    <row r="155" spans="1:9" ht="409" customHeight="1" x14ac:dyDescent="0.25">
      <c r="A155" s="41"/>
      <c r="B155" s="41"/>
      <c r="C155" s="41"/>
      <c r="D155" s="41" t="s">
        <v>92</v>
      </c>
      <c r="E155" s="41"/>
      <c r="F155" s="42" t="s">
        <v>886</v>
      </c>
      <c r="G155" s="43" t="s">
        <v>887</v>
      </c>
      <c r="H155" s="44" t="s">
        <v>40</v>
      </c>
      <c r="I155" s="33">
        <f>INDEX(CUTSTANDING!C:C,MATCH(SPICERACKDB!D155,CUTSTANDING!B:B,0))</f>
        <v>12</v>
      </c>
    </row>
    <row r="156" spans="1:9" ht="409" customHeight="1" x14ac:dyDescent="0.25">
      <c r="A156" s="41"/>
      <c r="B156" s="41"/>
      <c r="C156" s="41"/>
      <c r="D156" s="41" t="s">
        <v>888</v>
      </c>
      <c r="E156" s="41"/>
      <c r="F156" s="42" t="s">
        <v>889</v>
      </c>
      <c r="G156" s="41" t="s">
        <v>890</v>
      </c>
      <c r="H156" s="44" t="s">
        <v>551</v>
      </c>
      <c r="I156" s="33">
        <f>INDEX(CUTSTANDING!C:C,MATCH(SPICERACKDB!D156,CUTSTANDING!B:B,0))</f>
        <v>12</v>
      </c>
    </row>
    <row r="157" spans="1:9" ht="409" customHeight="1" x14ac:dyDescent="0.25">
      <c r="A157" s="41"/>
      <c r="B157" s="41"/>
      <c r="C157" s="41"/>
      <c r="D157" s="41" t="s">
        <v>891</v>
      </c>
      <c r="E157" s="41"/>
      <c r="F157" s="42" t="s">
        <v>892</v>
      </c>
      <c r="G157" s="43" t="s">
        <v>893</v>
      </c>
      <c r="H157" s="44" t="s">
        <v>4</v>
      </c>
      <c r="I157" s="33">
        <f>INDEX(CUTSTANDING!C:C,MATCH(SPICERACKDB!D157,CUTSTANDING!B:B,0))</f>
        <v>9</v>
      </c>
    </row>
    <row r="158" spans="1:9" ht="409" customHeight="1" x14ac:dyDescent="0.25">
      <c r="A158" s="41"/>
      <c r="B158" s="41"/>
      <c r="C158" s="41"/>
      <c r="D158" s="41" t="s">
        <v>153</v>
      </c>
      <c r="E158" s="41"/>
      <c r="F158" s="42" t="s">
        <v>894</v>
      </c>
      <c r="G158" s="41" t="s">
        <v>895</v>
      </c>
      <c r="H158" s="44" t="s">
        <v>2</v>
      </c>
      <c r="I158" s="33">
        <f>INDEX(CUTSTANDING!C:C,MATCH(SPICERACKDB!D158,CUTSTANDING!B:B,0))</f>
        <v>12</v>
      </c>
    </row>
    <row r="159" spans="1:9" ht="409" customHeight="1" x14ac:dyDescent="0.25">
      <c r="A159" s="41"/>
      <c r="B159" s="41"/>
      <c r="C159" s="41"/>
      <c r="D159" s="41" t="s">
        <v>896</v>
      </c>
      <c r="E159" s="41"/>
      <c r="F159" s="42" t="s">
        <v>897</v>
      </c>
      <c r="G159" s="43" t="s">
        <v>898</v>
      </c>
      <c r="H159" s="44" t="s">
        <v>676</v>
      </c>
      <c r="I159" s="33">
        <f>INDEX(CUTSTANDING!C:C,MATCH(SPICERACKDB!D159,CUTSTANDING!B:B,0))</f>
        <v>18</v>
      </c>
    </row>
    <row r="160" spans="1:9" ht="409" customHeight="1" x14ac:dyDescent="0.25">
      <c r="A160" s="41"/>
      <c r="B160" s="41"/>
      <c r="C160" s="41"/>
      <c r="D160" s="41" t="s">
        <v>430</v>
      </c>
      <c r="E160" s="41"/>
      <c r="F160" s="42" t="s">
        <v>899</v>
      </c>
      <c r="G160" s="43" t="s">
        <v>900</v>
      </c>
      <c r="H160" s="44" t="s">
        <v>577</v>
      </c>
      <c r="I160" s="33">
        <f>INDEX(CUTSTANDING!C:C,MATCH(SPICERACKDB!D160,CUTSTANDING!B:B,0))</f>
        <v>18</v>
      </c>
    </row>
    <row r="161" spans="1:9" ht="409" customHeight="1" x14ac:dyDescent="0.25">
      <c r="A161" s="41"/>
      <c r="B161" s="41"/>
      <c r="C161" s="41"/>
      <c r="D161" s="41" t="s">
        <v>901</v>
      </c>
      <c r="E161" s="41"/>
      <c r="F161" s="42" t="s">
        <v>902</v>
      </c>
      <c r="G161" s="43" t="s">
        <v>903</v>
      </c>
      <c r="H161" s="44" t="s">
        <v>9</v>
      </c>
      <c r="I161" s="33">
        <f>INDEX(CUTSTANDING!C:C,MATCH(SPICERACKDB!D161,CUTSTANDING!B:B,0))</f>
        <v>9</v>
      </c>
    </row>
    <row r="162" spans="1:9" ht="409" customHeight="1" x14ac:dyDescent="0.25">
      <c r="A162" s="41"/>
      <c r="B162" s="41"/>
      <c r="C162" s="41"/>
      <c r="D162" s="41" t="s">
        <v>193</v>
      </c>
      <c r="E162" s="41"/>
      <c r="F162" s="42" t="s">
        <v>904</v>
      </c>
      <c r="G162" s="43" t="s">
        <v>905</v>
      </c>
      <c r="H162" s="44" t="s">
        <v>4</v>
      </c>
      <c r="I162" s="33">
        <f>INDEX(CUTSTANDING!C:C,MATCH(SPICERACKDB!D162,CUTSTANDING!B:B,0))</f>
        <v>12</v>
      </c>
    </row>
    <row r="163" spans="1:9" ht="409" customHeight="1" x14ac:dyDescent="0.25">
      <c r="A163" s="41"/>
      <c r="B163" s="41"/>
      <c r="C163" s="41"/>
      <c r="D163" s="41" t="s">
        <v>906</v>
      </c>
      <c r="E163" s="41"/>
      <c r="F163" s="42" t="s">
        <v>907</v>
      </c>
      <c r="G163" s="43" t="s">
        <v>908</v>
      </c>
      <c r="H163" s="44" t="s">
        <v>9</v>
      </c>
      <c r="I163" s="33">
        <f>INDEX(CUTSTANDING!C:C,MATCH(SPICERACKDB!D163,CUTSTANDING!B:B,0))</f>
        <v>13</v>
      </c>
    </row>
    <row r="164" spans="1:9" ht="409" customHeight="1" x14ac:dyDescent="0.25">
      <c r="A164" s="41"/>
      <c r="B164" s="41"/>
      <c r="C164" s="41"/>
      <c r="D164" s="41" t="s">
        <v>158</v>
      </c>
      <c r="E164" s="41"/>
      <c r="F164" s="42" t="s">
        <v>909</v>
      </c>
      <c r="G164" s="43" t="s">
        <v>910</v>
      </c>
      <c r="H164" s="44" t="s">
        <v>624</v>
      </c>
      <c r="I164" s="33">
        <f>INDEX(CUTSTANDING!C:C,MATCH(SPICERACKDB!D164,CUTSTANDING!B:B,0))</f>
        <v>9</v>
      </c>
    </row>
    <row r="165" spans="1:9" ht="409" customHeight="1" x14ac:dyDescent="0.25">
      <c r="A165" s="41"/>
      <c r="B165" s="41"/>
      <c r="C165" s="41"/>
      <c r="D165" s="41" t="s">
        <v>286</v>
      </c>
      <c r="E165" s="41"/>
      <c r="F165" s="42" t="s">
        <v>911</v>
      </c>
      <c r="G165" s="43" t="s">
        <v>912</v>
      </c>
      <c r="H165" s="44" t="s">
        <v>40</v>
      </c>
      <c r="I165" s="33">
        <f>INDEX(CUTSTANDING!C:C,MATCH(SPICERACKDB!D165,CUTSTANDING!B:B,0))</f>
        <v>15</v>
      </c>
    </row>
    <row r="166" spans="1:9" ht="409" customHeight="1" x14ac:dyDescent="0.25">
      <c r="A166" s="41"/>
      <c r="B166" s="41"/>
      <c r="C166" s="41"/>
      <c r="D166" s="41" t="s">
        <v>913</v>
      </c>
      <c r="E166" s="41"/>
      <c r="F166" s="42" t="s">
        <v>914</v>
      </c>
      <c r="G166" s="43" t="s">
        <v>915</v>
      </c>
      <c r="H166" s="44" t="s">
        <v>486</v>
      </c>
      <c r="I166" s="33">
        <f>INDEX(CUTSTANDING!C:C,MATCH(SPICERACKDB!D166,CUTSTANDING!B:B,0))</f>
        <v>15</v>
      </c>
    </row>
    <row r="167" spans="1:9" ht="409" customHeight="1" x14ac:dyDescent="0.25">
      <c r="A167" s="41"/>
      <c r="B167" s="41"/>
      <c r="C167" s="41"/>
      <c r="D167" s="41" t="s">
        <v>916</v>
      </c>
      <c r="E167" s="41"/>
      <c r="F167" s="42" t="s">
        <v>917</v>
      </c>
      <c r="G167" s="43" t="s">
        <v>918</v>
      </c>
      <c r="H167" s="44" t="s">
        <v>577</v>
      </c>
      <c r="I167" s="33">
        <f>INDEX(CUTSTANDING!C:C,MATCH(SPICERACKDB!D167,CUTSTANDING!B:B,0))</f>
        <v>15</v>
      </c>
    </row>
    <row r="168" spans="1:9" ht="409" customHeight="1" x14ac:dyDescent="0.25">
      <c r="A168" s="41"/>
      <c r="B168" s="41"/>
      <c r="C168" s="41"/>
      <c r="D168" s="41" t="s">
        <v>91</v>
      </c>
      <c r="E168" s="41"/>
      <c r="F168" s="42" t="s">
        <v>919</v>
      </c>
      <c r="G168" s="43" t="s">
        <v>920</v>
      </c>
      <c r="H168" s="44" t="s">
        <v>577</v>
      </c>
      <c r="I168" s="33">
        <f>INDEX(CUTSTANDING!C:C,MATCH(SPICERACKDB!D168,CUTSTANDING!B:B,0))</f>
        <v>3</v>
      </c>
    </row>
    <row r="169" spans="1:9" ht="409" customHeight="1" x14ac:dyDescent="0.25">
      <c r="A169" s="41"/>
      <c r="B169" s="41"/>
      <c r="C169" s="41"/>
      <c r="D169" s="41" t="s">
        <v>921</v>
      </c>
      <c r="E169" s="41"/>
      <c r="F169" s="42" t="s">
        <v>922</v>
      </c>
      <c r="G169" s="43" t="s">
        <v>923</v>
      </c>
      <c r="H169" s="44" t="s">
        <v>486</v>
      </c>
      <c r="I169" s="33">
        <f>INDEX(CUTSTANDING!C:C,MATCH(SPICERACKDB!D169,CUTSTANDING!B:B,0))</f>
        <v>13</v>
      </c>
    </row>
    <row r="170" spans="1:9" ht="409" customHeight="1" x14ac:dyDescent="0.25">
      <c r="A170" s="41"/>
      <c r="B170" s="41"/>
      <c r="C170" s="41"/>
      <c r="D170" s="41" t="s">
        <v>403</v>
      </c>
      <c r="E170" s="41"/>
      <c r="F170" s="42" t="s">
        <v>924</v>
      </c>
      <c r="G170" s="43" t="s">
        <v>925</v>
      </c>
      <c r="H170" s="44" t="s">
        <v>624</v>
      </c>
      <c r="I170" s="33">
        <f>INDEX(CUTSTANDING!C:C,MATCH(SPICERACKDB!D170,CUTSTANDING!B:B,0))</f>
        <v>18</v>
      </c>
    </row>
    <row r="171" spans="1:9" ht="409" customHeight="1" x14ac:dyDescent="0.25">
      <c r="A171" s="41"/>
      <c r="B171" s="41"/>
      <c r="C171" s="41"/>
      <c r="D171" s="41" t="s">
        <v>926</v>
      </c>
      <c r="E171" s="41"/>
      <c r="F171" s="42" t="s">
        <v>927</v>
      </c>
      <c r="G171" s="43" t="s">
        <v>928</v>
      </c>
      <c r="H171" s="44" t="s">
        <v>40</v>
      </c>
      <c r="I171" s="33">
        <f>INDEX(CUTSTANDING!C:C,MATCH(SPICERACKDB!D171,CUTSTANDING!B:B,0))</f>
        <v>18</v>
      </c>
    </row>
    <row r="172" spans="1:9" ht="409" customHeight="1" x14ac:dyDescent="0.25">
      <c r="A172" s="41"/>
      <c r="B172" s="41"/>
      <c r="C172" s="41"/>
      <c r="D172" s="41" t="s">
        <v>929</v>
      </c>
      <c r="E172" s="41"/>
      <c r="F172" s="42" t="s">
        <v>930</v>
      </c>
      <c r="G172" s="43" t="s">
        <v>931</v>
      </c>
      <c r="H172" s="44" t="s">
        <v>40</v>
      </c>
      <c r="I172" s="33">
        <f>INDEX(CUTSTANDING!C:C,MATCH(SPICERACKDB!D172,CUTSTANDING!B:B,0))</f>
        <v>6</v>
      </c>
    </row>
    <row r="173" spans="1:9" ht="409" customHeight="1" x14ac:dyDescent="0.25">
      <c r="A173" s="41"/>
      <c r="B173" s="41"/>
      <c r="C173" s="41"/>
      <c r="D173" s="41" t="s">
        <v>932</v>
      </c>
      <c r="E173" s="41"/>
      <c r="F173" s="42" t="s">
        <v>933</v>
      </c>
      <c r="G173" s="43" t="s">
        <v>934</v>
      </c>
      <c r="H173" s="44" t="s">
        <v>713</v>
      </c>
      <c r="I173" s="33">
        <f>INDEX(CUTSTANDING!C:C,MATCH(SPICERACKDB!D173,CUTSTANDING!B:B,0))</f>
        <v>15</v>
      </c>
    </row>
    <row r="174" spans="1:9" ht="409" customHeight="1" x14ac:dyDescent="0.25">
      <c r="A174" s="41"/>
      <c r="B174" s="41"/>
      <c r="C174" s="41"/>
      <c r="D174" s="41" t="s">
        <v>935</v>
      </c>
      <c r="E174" s="41"/>
      <c r="F174" s="42" t="s">
        <v>936</v>
      </c>
      <c r="G174" s="41" t="s">
        <v>937</v>
      </c>
      <c r="H174" s="44" t="s">
        <v>713</v>
      </c>
      <c r="I174" s="33">
        <f>INDEX(CUTSTANDING!C:C,MATCH(SPICERACKDB!D174,CUTSTANDING!B:B,0))</f>
        <v>7</v>
      </c>
    </row>
    <row r="175" spans="1:9" ht="409" customHeight="1" x14ac:dyDescent="0.25">
      <c r="A175" s="41"/>
      <c r="B175" s="41"/>
      <c r="C175" s="41"/>
      <c r="D175" s="41" t="s">
        <v>938</v>
      </c>
      <c r="E175" s="41"/>
      <c r="F175" s="42" t="s">
        <v>939</v>
      </c>
      <c r="G175" s="43" t="s">
        <v>940</v>
      </c>
      <c r="H175" s="44" t="s">
        <v>941</v>
      </c>
      <c r="I175" s="33">
        <f>INDEX(CUTSTANDING!C:C,MATCH(SPICERACKDB!D175,CUTSTANDING!B:B,0))</f>
        <v>9</v>
      </c>
    </row>
    <row r="176" spans="1:9" ht="409" customHeight="1" x14ac:dyDescent="0.25">
      <c r="A176" s="41"/>
      <c r="B176" s="41"/>
      <c r="C176" s="41"/>
      <c r="D176" s="41" t="s">
        <v>315</v>
      </c>
      <c r="E176" s="41"/>
      <c r="F176" s="42" t="s">
        <v>942</v>
      </c>
      <c r="G176" s="43" t="s">
        <v>943</v>
      </c>
      <c r="H176" s="44" t="s">
        <v>40</v>
      </c>
      <c r="I176" s="33">
        <f>INDEX(CUTSTANDING!C:C,MATCH(SPICERACKDB!D176,CUTSTANDING!B:B,0))</f>
        <v>0</v>
      </c>
    </row>
    <row r="177" spans="1:9" ht="409" customHeight="1" x14ac:dyDescent="0.25">
      <c r="A177" s="41"/>
      <c r="B177" s="41"/>
      <c r="C177" s="41"/>
      <c r="D177" s="41" t="s">
        <v>944</v>
      </c>
      <c r="E177" s="41"/>
      <c r="F177" s="42" t="s">
        <v>945</v>
      </c>
      <c r="G177" s="43" t="s">
        <v>946</v>
      </c>
      <c r="H177" s="44" t="s">
        <v>40</v>
      </c>
      <c r="I177" s="33">
        <f>INDEX(CUTSTANDING!C:C,MATCH(SPICERACKDB!D177,CUTSTANDING!B:B,0))</f>
        <v>13</v>
      </c>
    </row>
    <row r="178" spans="1:9" ht="409" customHeight="1" x14ac:dyDescent="0.25">
      <c r="A178" s="41"/>
      <c r="B178" s="41"/>
      <c r="C178" s="41"/>
      <c r="D178" s="41" t="s">
        <v>947</v>
      </c>
      <c r="E178" s="41"/>
      <c r="F178" s="42" t="s">
        <v>948</v>
      </c>
      <c r="G178" s="43" t="s">
        <v>949</v>
      </c>
      <c r="H178" s="44" t="s">
        <v>577</v>
      </c>
      <c r="I178" s="33">
        <f>INDEX(CUTSTANDING!C:C,MATCH(SPICERACKDB!D178,CUTSTANDING!B:B,0))</f>
        <v>18</v>
      </c>
    </row>
    <row r="179" spans="1:9" ht="409" customHeight="1" x14ac:dyDescent="0.25">
      <c r="A179" s="41"/>
      <c r="B179" s="41"/>
      <c r="C179" s="41"/>
      <c r="D179" s="41" t="s">
        <v>233</v>
      </c>
      <c r="E179" s="41"/>
      <c r="F179" s="42" t="s">
        <v>950</v>
      </c>
      <c r="G179" s="43" t="s">
        <v>951</v>
      </c>
      <c r="H179" s="44" t="s">
        <v>40</v>
      </c>
      <c r="I179" s="33">
        <f>INDEX(CUTSTANDING!C:C,MATCH(SPICERACKDB!D179,CUTSTANDING!B:B,0))</f>
        <v>22</v>
      </c>
    </row>
    <row r="180" spans="1:9" ht="409" customHeight="1" x14ac:dyDescent="0.25">
      <c r="A180" s="41"/>
      <c r="B180" s="41"/>
      <c r="C180" s="41"/>
      <c r="D180" s="41" t="s">
        <v>952</v>
      </c>
      <c r="E180" s="41"/>
      <c r="F180" s="42" t="s">
        <v>953</v>
      </c>
      <c r="G180" s="43" t="s">
        <v>954</v>
      </c>
      <c r="H180" s="44" t="s">
        <v>40</v>
      </c>
      <c r="I180" s="33">
        <f>INDEX(CUTSTANDING!C:C,MATCH(SPICERACKDB!D180,CUTSTANDING!B:B,0))</f>
        <v>12</v>
      </c>
    </row>
    <row r="181" spans="1:9" ht="409" customHeight="1" x14ac:dyDescent="0.25">
      <c r="A181" s="41"/>
      <c r="B181" s="41"/>
      <c r="C181" s="41"/>
      <c r="D181" s="41" t="s">
        <v>416</v>
      </c>
      <c r="E181" s="41"/>
      <c r="F181" s="42" t="s">
        <v>955</v>
      </c>
      <c r="G181" s="43" t="s">
        <v>527</v>
      </c>
      <c r="H181" s="44" t="s">
        <v>8</v>
      </c>
      <c r="I181" s="33">
        <f>INDEX(CUTSTANDING!C:C,MATCH(SPICERACKDB!D181,CUTSTANDING!B:B,0))</f>
        <v>6</v>
      </c>
    </row>
    <row r="182" spans="1:9" ht="409" customHeight="1" x14ac:dyDescent="0.25">
      <c r="A182" s="41"/>
      <c r="B182" s="41"/>
      <c r="C182" s="41"/>
      <c r="D182" s="41" t="s">
        <v>956</v>
      </c>
      <c r="E182" s="41"/>
      <c r="F182" s="42" t="s">
        <v>957</v>
      </c>
      <c r="G182" s="43" t="s">
        <v>958</v>
      </c>
      <c r="H182" s="44" t="s">
        <v>10</v>
      </c>
      <c r="I182" s="33">
        <f>INDEX(CUTSTANDING!C:C,MATCH(SPICERACKDB!D182,CUTSTANDING!B:B,0))</f>
        <v>16</v>
      </c>
    </row>
    <row r="183" spans="1:9" ht="409" customHeight="1" x14ac:dyDescent="0.25">
      <c r="A183" s="41"/>
      <c r="B183" s="41"/>
      <c r="C183" s="41"/>
      <c r="D183" s="41" t="s">
        <v>108</v>
      </c>
      <c r="E183" s="41"/>
      <c r="F183" s="42" t="s">
        <v>959</v>
      </c>
      <c r="G183" s="43" t="s">
        <v>960</v>
      </c>
      <c r="H183" s="44" t="s">
        <v>9</v>
      </c>
      <c r="I183" s="33">
        <f>INDEX(CUTSTANDING!C:C,MATCH(SPICERACKDB!D183,CUTSTANDING!B:B,0))</f>
        <v>9</v>
      </c>
    </row>
    <row r="184" spans="1:9" ht="409" customHeight="1" x14ac:dyDescent="0.25">
      <c r="A184" s="41"/>
      <c r="B184" s="41"/>
      <c r="C184" s="41"/>
      <c r="D184" s="41" t="s">
        <v>961</v>
      </c>
      <c r="E184" s="41"/>
      <c r="F184" s="42" t="s">
        <v>962</v>
      </c>
      <c r="G184" s="43" t="s">
        <v>963</v>
      </c>
      <c r="H184" s="44" t="s">
        <v>2</v>
      </c>
      <c r="I184" s="33">
        <f>INDEX(CUTSTANDING!C:C,MATCH(SPICERACKDB!D184,CUTSTANDING!B:B,0))</f>
        <v>3</v>
      </c>
    </row>
    <row r="185" spans="1:9" ht="409" customHeight="1" x14ac:dyDescent="0.25">
      <c r="A185" s="41"/>
      <c r="B185" s="41"/>
      <c r="C185" s="41"/>
      <c r="D185" s="41" t="s">
        <v>148</v>
      </c>
      <c r="E185" s="41"/>
      <c r="F185" s="42" t="s">
        <v>964</v>
      </c>
      <c r="G185" s="43" t="s">
        <v>965</v>
      </c>
      <c r="H185" s="44" t="s">
        <v>9</v>
      </c>
      <c r="I185" s="33">
        <f>INDEX(CUTSTANDING!C:C,MATCH(SPICERACKDB!D185,CUTSTANDING!B:B,0))</f>
        <v>12</v>
      </c>
    </row>
    <row r="186" spans="1:9" ht="409" customHeight="1" x14ac:dyDescent="0.25">
      <c r="A186" s="41"/>
      <c r="B186" s="41"/>
      <c r="C186" s="41"/>
      <c r="D186" s="41" t="s">
        <v>436</v>
      </c>
      <c r="E186" s="41"/>
      <c r="F186" s="42" t="s">
        <v>966</v>
      </c>
      <c r="G186" s="41" t="s">
        <v>621</v>
      </c>
      <c r="H186" s="44" t="s">
        <v>486</v>
      </c>
      <c r="I186" s="33">
        <f>INDEX(CUTSTANDING!C:C,MATCH(SPICERACKDB!D186,CUTSTANDING!B:B,0))</f>
        <v>0</v>
      </c>
    </row>
    <row r="187" spans="1:9" ht="409" customHeight="1" x14ac:dyDescent="0.25">
      <c r="A187" s="41"/>
      <c r="B187" s="41"/>
      <c r="C187" s="41"/>
      <c r="D187" s="41" t="s">
        <v>967</v>
      </c>
      <c r="E187" s="41"/>
      <c r="F187" s="42" t="s">
        <v>968</v>
      </c>
      <c r="G187" s="43" t="s">
        <v>969</v>
      </c>
      <c r="H187" s="44" t="s">
        <v>594</v>
      </c>
      <c r="I187" s="33">
        <f>INDEX(CUTSTANDING!C:C,MATCH(SPICERACKDB!D187,CUTSTANDING!B:B,0))</f>
        <v>13</v>
      </c>
    </row>
    <row r="188" spans="1:9" ht="409" customHeight="1" x14ac:dyDescent="0.25">
      <c r="A188" s="41"/>
      <c r="B188" s="41"/>
      <c r="C188" s="41"/>
      <c r="D188" s="41" t="s">
        <v>234</v>
      </c>
      <c r="E188" s="41"/>
      <c r="F188" s="42" t="s">
        <v>970</v>
      </c>
      <c r="G188" s="43" t="s">
        <v>971</v>
      </c>
      <c r="H188" s="44" t="s">
        <v>9</v>
      </c>
      <c r="I188" s="33">
        <f>INDEX(CUTSTANDING!C:C,MATCH(SPICERACKDB!D188,CUTSTANDING!B:B,0))</f>
        <v>3</v>
      </c>
    </row>
    <row r="189" spans="1:9" ht="409" customHeight="1" x14ac:dyDescent="0.25">
      <c r="A189" s="41"/>
      <c r="B189" s="41"/>
      <c r="C189" s="41"/>
      <c r="D189" s="41" t="s">
        <v>972</v>
      </c>
      <c r="E189" s="41"/>
      <c r="F189" s="42" t="s">
        <v>973</v>
      </c>
      <c r="G189" s="43" t="s">
        <v>974</v>
      </c>
      <c r="H189" s="44" t="s">
        <v>713</v>
      </c>
      <c r="I189" s="33">
        <f>INDEX(CUTSTANDING!C:C,MATCH(SPICERACKDB!D189,CUTSTANDING!B:B,0))</f>
        <v>12</v>
      </c>
    </row>
    <row r="190" spans="1:9" ht="409" customHeight="1" x14ac:dyDescent="0.25">
      <c r="A190" s="41"/>
      <c r="B190" s="41"/>
      <c r="C190" s="41"/>
      <c r="D190" s="41" t="s">
        <v>975</v>
      </c>
      <c r="E190" s="41"/>
      <c r="F190" s="42" t="s">
        <v>976</v>
      </c>
      <c r="G190" s="43" t="s">
        <v>977</v>
      </c>
      <c r="H190" s="44" t="s">
        <v>497</v>
      </c>
      <c r="I190" s="33">
        <f>INDEX(CUTSTANDING!C:C,MATCH(SPICERACKDB!D190,CUTSTANDING!B:B,0))</f>
        <v>15</v>
      </c>
    </row>
    <row r="191" spans="1:9" ht="409" customHeight="1" x14ac:dyDescent="0.25">
      <c r="A191" s="41"/>
      <c r="B191" s="41"/>
      <c r="C191" s="41"/>
      <c r="D191" s="41" t="s">
        <v>156</v>
      </c>
      <c r="E191" s="41"/>
      <c r="F191" s="42" t="s">
        <v>978</v>
      </c>
      <c r="G191" s="43" t="s">
        <v>979</v>
      </c>
      <c r="H191" s="44" t="s">
        <v>11</v>
      </c>
      <c r="I191" s="33">
        <f>INDEX(CUTSTANDING!C:C,MATCH(SPICERACKDB!D191,CUTSTANDING!B:B,0))</f>
        <v>9</v>
      </c>
    </row>
    <row r="192" spans="1:9" ht="409" customHeight="1" x14ac:dyDescent="0.25">
      <c r="A192" s="41"/>
      <c r="B192" s="41"/>
      <c r="C192" s="41"/>
      <c r="D192" s="41" t="s">
        <v>980</v>
      </c>
      <c r="E192" s="41"/>
      <c r="F192" s="42" t="s">
        <v>981</v>
      </c>
      <c r="G192" s="43" t="s">
        <v>982</v>
      </c>
      <c r="H192" s="44" t="s">
        <v>551</v>
      </c>
      <c r="I192" s="33">
        <f>INDEX(CUTSTANDING!C:C,MATCH(SPICERACKDB!D192,CUTSTANDING!B:B,0))</f>
        <v>3</v>
      </c>
    </row>
    <row r="193" spans="1:9" ht="409" customHeight="1" x14ac:dyDescent="0.25">
      <c r="A193" s="41"/>
      <c r="B193" s="41"/>
      <c r="C193" s="41"/>
      <c r="D193" s="41" t="s">
        <v>983</v>
      </c>
      <c r="E193" s="41"/>
      <c r="F193" s="42" t="s">
        <v>984</v>
      </c>
      <c r="G193" s="43" t="s">
        <v>985</v>
      </c>
      <c r="H193" s="44" t="s">
        <v>486</v>
      </c>
      <c r="I193" s="33">
        <f>INDEX(CUTSTANDING!C:C,MATCH(SPICERACKDB!D193,CUTSTANDING!B:B,0))</f>
        <v>15</v>
      </c>
    </row>
    <row r="194" spans="1:9" ht="409" customHeight="1" x14ac:dyDescent="0.25">
      <c r="A194" s="41"/>
      <c r="B194" s="41"/>
      <c r="C194" s="41"/>
      <c r="D194" s="41" t="s">
        <v>225</v>
      </c>
      <c r="E194" s="41"/>
      <c r="F194" s="42" t="s">
        <v>986</v>
      </c>
      <c r="G194" s="43" t="s">
        <v>987</v>
      </c>
      <c r="H194" s="44" t="s">
        <v>577</v>
      </c>
      <c r="I194" s="33">
        <f>INDEX(CUTSTANDING!C:C,MATCH(SPICERACKDB!D194,CUTSTANDING!B:B,0))</f>
        <v>18</v>
      </c>
    </row>
    <row r="195" spans="1:9" ht="409" customHeight="1" x14ac:dyDescent="0.25">
      <c r="A195" s="41"/>
      <c r="B195" s="41"/>
      <c r="C195" s="41"/>
      <c r="D195" s="41" t="s">
        <v>198</v>
      </c>
      <c r="E195" s="41"/>
      <c r="F195" s="42" t="s">
        <v>988</v>
      </c>
      <c r="G195" s="43" t="s">
        <v>989</v>
      </c>
      <c r="H195" s="44" t="s">
        <v>5</v>
      </c>
      <c r="I195" s="33">
        <f>INDEX(CUTSTANDING!C:C,MATCH(SPICERACKDB!D195,CUTSTANDING!B:B,0))</f>
        <v>18</v>
      </c>
    </row>
    <row r="196" spans="1:9" ht="409" customHeight="1" x14ac:dyDescent="0.25">
      <c r="A196" s="41"/>
      <c r="B196" s="41"/>
      <c r="C196" s="41"/>
      <c r="D196" s="41" t="s">
        <v>990</v>
      </c>
      <c r="E196" s="41"/>
      <c r="F196" s="42" t="s">
        <v>991</v>
      </c>
      <c r="G196" s="43" t="s">
        <v>992</v>
      </c>
      <c r="H196" s="44" t="s">
        <v>560</v>
      </c>
      <c r="I196" s="33">
        <f>INDEX(CUTSTANDING!C:C,MATCH(SPICERACKDB!D196,CUTSTANDING!B:B,0))</f>
        <v>16</v>
      </c>
    </row>
    <row r="197" spans="1:9" ht="409" customHeight="1" x14ac:dyDescent="0.25">
      <c r="A197" s="41"/>
      <c r="B197" s="41"/>
      <c r="C197" s="41"/>
      <c r="D197" s="41" t="s">
        <v>310</v>
      </c>
      <c r="E197" s="41"/>
      <c r="F197" s="42" t="s">
        <v>993</v>
      </c>
      <c r="G197" s="43" t="s">
        <v>994</v>
      </c>
      <c r="H197" s="44" t="s">
        <v>447</v>
      </c>
      <c r="I197" s="33">
        <f>INDEX(CUTSTANDING!C:C,MATCH(SPICERACKDB!D197,CUTSTANDING!B:B,0))</f>
        <v>18</v>
      </c>
    </row>
    <row r="198" spans="1:9" ht="409" customHeight="1" x14ac:dyDescent="0.25">
      <c r="A198" s="41"/>
      <c r="B198" s="41"/>
      <c r="C198" s="41"/>
      <c r="D198" s="41" t="s">
        <v>995</v>
      </c>
      <c r="E198" s="41"/>
      <c r="F198" s="42" t="s">
        <v>996</v>
      </c>
      <c r="G198" s="43" t="s">
        <v>997</v>
      </c>
      <c r="H198" s="44" t="s">
        <v>2</v>
      </c>
      <c r="I198" s="33">
        <f>INDEX(CUTSTANDING!C:C,MATCH(SPICERACKDB!D198,CUTSTANDING!B:B,0))</f>
        <v>13</v>
      </c>
    </row>
    <row r="199" spans="1:9" ht="409" customHeight="1" x14ac:dyDescent="0.25">
      <c r="A199" s="41"/>
      <c r="B199" s="41"/>
      <c r="C199" s="41"/>
      <c r="D199" s="41" t="s">
        <v>998</v>
      </c>
      <c r="E199" s="41"/>
      <c r="F199" s="42" t="s">
        <v>999</v>
      </c>
      <c r="G199" s="43" t="s">
        <v>1000</v>
      </c>
      <c r="H199" s="44" t="s">
        <v>9</v>
      </c>
      <c r="I199" s="33">
        <f>INDEX(CUTSTANDING!C:C,MATCH(SPICERACKDB!D199,CUTSTANDING!B:B,0))</f>
        <v>15</v>
      </c>
    </row>
    <row r="200" spans="1:9" ht="409" customHeight="1" x14ac:dyDescent="0.25">
      <c r="A200" s="41"/>
      <c r="B200" s="41"/>
      <c r="C200" s="41"/>
      <c r="D200" s="41" t="s">
        <v>1001</v>
      </c>
      <c r="E200" s="41"/>
      <c r="F200" s="42" t="s">
        <v>1002</v>
      </c>
      <c r="G200" s="43" t="s">
        <v>1003</v>
      </c>
      <c r="H200" s="44" t="s">
        <v>10</v>
      </c>
      <c r="I200" s="33">
        <f>INDEX(CUTSTANDING!C:C,MATCH(SPICERACKDB!D200,CUTSTANDING!B:B,0))</f>
        <v>6</v>
      </c>
    </row>
    <row r="201" spans="1:9" ht="409" customHeight="1" x14ac:dyDescent="0.25">
      <c r="A201" s="41"/>
      <c r="B201" s="41"/>
      <c r="C201" s="41"/>
      <c r="D201" s="41" t="s">
        <v>1004</v>
      </c>
      <c r="E201" s="41"/>
      <c r="F201" s="42" t="s">
        <v>1005</v>
      </c>
      <c r="G201" s="43" t="s">
        <v>1006</v>
      </c>
      <c r="H201" s="44" t="s">
        <v>6</v>
      </c>
      <c r="I201" s="33">
        <f>INDEX(CUTSTANDING!C:C,MATCH(SPICERACKDB!D201,CUTSTANDING!B:B,0))</f>
        <v>16</v>
      </c>
    </row>
    <row r="202" spans="1:9" ht="409" customHeight="1" x14ac:dyDescent="0.25">
      <c r="A202" s="41"/>
      <c r="B202" s="41"/>
      <c r="C202" s="41"/>
      <c r="D202" s="41" t="s">
        <v>1007</v>
      </c>
      <c r="E202" s="41"/>
      <c r="F202" s="42" t="s">
        <v>1008</v>
      </c>
      <c r="G202" s="43" t="s">
        <v>1009</v>
      </c>
      <c r="H202" s="44" t="s">
        <v>486</v>
      </c>
      <c r="I202" s="33">
        <f>INDEX(CUTSTANDING!C:C,MATCH(SPICERACKDB!D202,CUTSTANDING!B:B,0))</f>
        <v>15</v>
      </c>
    </row>
    <row r="203" spans="1:9" ht="409" customHeight="1" x14ac:dyDescent="0.25">
      <c r="A203" s="41"/>
      <c r="B203" s="41"/>
      <c r="C203" s="41"/>
      <c r="D203" s="41" t="s">
        <v>1010</v>
      </c>
      <c r="E203" s="41"/>
      <c r="F203" s="42" t="s">
        <v>1011</v>
      </c>
      <c r="G203" s="43" t="s">
        <v>1012</v>
      </c>
      <c r="H203" s="44" t="s">
        <v>577</v>
      </c>
      <c r="I203" s="33">
        <f>INDEX(CUTSTANDING!C:C,MATCH(SPICERACKDB!D203,CUTSTANDING!B:B,0))</f>
        <v>3</v>
      </c>
    </row>
    <row r="204" spans="1:9" ht="409" customHeight="1" x14ac:dyDescent="0.25">
      <c r="A204" s="41"/>
      <c r="B204" s="41"/>
      <c r="C204" s="41"/>
      <c r="D204" s="41" t="s">
        <v>353</v>
      </c>
      <c r="E204" s="41"/>
      <c r="F204" s="42" t="s">
        <v>1013</v>
      </c>
      <c r="G204" s="43" t="s">
        <v>1014</v>
      </c>
      <c r="H204" s="44" t="s">
        <v>40</v>
      </c>
      <c r="I204" s="33">
        <f>INDEX(CUTSTANDING!C:C,MATCH(SPICERACKDB!D204,CUTSTANDING!B:B,0))</f>
        <v>7</v>
      </c>
    </row>
    <row r="205" spans="1:9" ht="409" customHeight="1" x14ac:dyDescent="0.25">
      <c r="A205" s="41"/>
      <c r="B205" s="41"/>
      <c r="C205" s="41"/>
      <c r="D205" s="41" t="s">
        <v>1015</v>
      </c>
      <c r="E205" s="41"/>
      <c r="F205" s="42" t="s">
        <v>1016</v>
      </c>
      <c r="G205" s="43" t="s">
        <v>710</v>
      </c>
      <c r="H205" s="44" t="s">
        <v>40</v>
      </c>
      <c r="I205" s="33">
        <f>INDEX(CUTSTANDING!C:C,MATCH(SPICERACKDB!D205,CUTSTANDING!B:B,0))</f>
        <v>1</v>
      </c>
    </row>
    <row r="206" spans="1:9" ht="409" customHeight="1" x14ac:dyDescent="0.25">
      <c r="A206" s="41"/>
      <c r="B206" s="41"/>
      <c r="C206" s="41"/>
      <c r="D206" s="41" t="s">
        <v>305</v>
      </c>
      <c r="E206" s="41"/>
      <c r="F206" s="42" t="s">
        <v>1017</v>
      </c>
      <c r="G206" s="41" t="s">
        <v>1018</v>
      </c>
      <c r="H206" s="44" t="s">
        <v>2</v>
      </c>
      <c r="I206" s="33">
        <f>INDEX(CUTSTANDING!C:C,MATCH(SPICERACKDB!D206,CUTSTANDING!B:B,0))</f>
        <v>9</v>
      </c>
    </row>
    <row r="207" spans="1:9" ht="409" customHeight="1" x14ac:dyDescent="0.25">
      <c r="A207" s="41"/>
      <c r="B207" s="41"/>
      <c r="C207" s="41"/>
      <c r="D207" s="41" t="s">
        <v>1019</v>
      </c>
      <c r="E207" s="41"/>
      <c r="F207" s="42" t="s">
        <v>1020</v>
      </c>
      <c r="G207" s="43" t="s">
        <v>1021</v>
      </c>
      <c r="H207" s="44" t="s">
        <v>40</v>
      </c>
      <c r="I207" s="33">
        <f>INDEX(CUTSTANDING!C:C,MATCH(SPICERACKDB!D207,CUTSTANDING!B:B,0))</f>
        <v>15</v>
      </c>
    </row>
    <row r="208" spans="1:9" ht="409" customHeight="1" x14ac:dyDescent="0.25">
      <c r="A208" s="41"/>
      <c r="B208" s="41"/>
      <c r="C208" s="41"/>
      <c r="D208" s="41" t="s">
        <v>328</v>
      </c>
      <c r="E208" s="41"/>
      <c r="F208" s="42" t="s">
        <v>1022</v>
      </c>
      <c r="G208" s="43" t="s">
        <v>1023</v>
      </c>
      <c r="H208" s="44" t="s">
        <v>560</v>
      </c>
      <c r="I208" s="33">
        <f>INDEX(CUTSTANDING!C:C,MATCH(SPICERACKDB!D208,CUTSTANDING!B:B,0))</f>
        <v>21</v>
      </c>
    </row>
    <row r="209" spans="1:9" ht="409" customHeight="1" x14ac:dyDescent="0.25">
      <c r="A209" s="41"/>
      <c r="B209" s="41"/>
      <c r="C209" s="41"/>
      <c r="D209" s="41" t="s">
        <v>268</v>
      </c>
      <c r="E209" s="41"/>
      <c r="F209" s="42" t="s">
        <v>1024</v>
      </c>
      <c r="G209" s="43" t="s">
        <v>1025</v>
      </c>
      <c r="H209" s="44" t="s">
        <v>40</v>
      </c>
      <c r="I209" s="33">
        <f>INDEX(CUTSTANDING!C:C,MATCH(SPICERACKDB!D209,CUTSTANDING!B:B,0))</f>
        <v>8</v>
      </c>
    </row>
    <row r="210" spans="1:9" ht="409" customHeight="1" x14ac:dyDescent="0.25">
      <c r="A210" s="41"/>
      <c r="B210" s="41"/>
      <c r="C210" s="41"/>
      <c r="D210" s="41" t="s">
        <v>101</v>
      </c>
      <c r="E210" s="41"/>
      <c r="F210" s="42" t="s">
        <v>1026</v>
      </c>
      <c r="G210" s="43" t="s">
        <v>1027</v>
      </c>
      <c r="H210" s="44" t="s">
        <v>447</v>
      </c>
      <c r="I210" s="33">
        <f>INDEX(CUTSTANDING!C:C,MATCH(SPICERACKDB!D210,CUTSTANDING!B:B,0))</f>
        <v>21</v>
      </c>
    </row>
    <row r="211" spans="1:9" ht="409" customHeight="1" x14ac:dyDescent="0.25">
      <c r="A211" s="41"/>
      <c r="B211" s="41"/>
      <c r="C211" s="41"/>
      <c r="D211" s="41" t="s">
        <v>276</v>
      </c>
      <c r="E211" s="41"/>
      <c r="F211" s="42" t="s">
        <v>1028</v>
      </c>
      <c r="G211" s="43" t="s">
        <v>1029</v>
      </c>
      <c r="H211" s="44" t="s">
        <v>551</v>
      </c>
      <c r="I211" s="33">
        <f>INDEX(CUTSTANDING!C:C,MATCH(SPICERACKDB!D211,CUTSTANDING!B:B,0))</f>
        <v>10</v>
      </c>
    </row>
    <row r="212" spans="1:9" ht="409" customHeight="1" x14ac:dyDescent="0.25">
      <c r="A212" s="41"/>
      <c r="B212" s="41"/>
      <c r="C212" s="41"/>
      <c r="D212" s="41" t="s">
        <v>1030</v>
      </c>
      <c r="E212" s="41"/>
      <c r="F212" s="42" t="s">
        <v>1031</v>
      </c>
      <c r="G212" s="43" t="s">
        <v>1032</v>
      </c>
      <c r="H212" s="44" t="s">
        <v>594</v>
      </c>
      <c r="I212" s="33">
        <f>INDEX(CUTSTANDING!C:C,MATCH(SPICERACKDB!D212,CUTSTANDING!B:B,0))</f>
        <v>15</v>
      </c>
    </row>
    <row r="213" spans="1:9" ht="409" customHeight="1" x14ac:dyDescent="0.25">
      <c r="A213" s="41"/>
      <c r="B213" s="41"/>
      <c r="C213" s="41"/>
      <c r="D213" s="41" t="s">
        <v>179</v>
      </c>
      <c r="E213" s="41"/>
      <c r="F213" s="42" t="s">
        <v>463</v>
      </c>
      <c r="G213" s="43" t="s">
        <v>1033</v>
      </c>
      <c r="H213" s="44" t="s">
        <v>530</v>
      </c>
      <c r="I213" s="33">
        <f>INDEX(CUTSTANDING!C:C,MATCH(SPICERACKDB!D213,CUTSTANDING!B:B,0))</f>
        <v>12</v>
      </c>
    </row>
    <row r="214" spans="1:9" ht="409" customHeight="1" x14ac:dyDescent="0.25">
      <c r="A214" s="41"/>
      <c r="B214" s="41"/>
      <c r="C214" s="41"/>
      <c r="D214" s="41" t="s">
        <v>213</v>
      </c>
      <c r="E214" s="41"/>
      <c r="F214" s="42" t="s">
        <v>1034</v>
      </c>
      <c r="G214" s="43" t="s">
        <v>1035</v>
      </c>
      <c r="H214" s="44" t="s">
        <v>1036</v>
      </c>
      <c r="I214" s="33">
        <f>INDEX(CUTSTANDING!C:C,MATCH(SPICERACKDB!D214,CUTSTANDING!B:B,0))</f>
        <v>3</v>
      </c>
    </row>
    <row r="215" spans="1:9" ht="409" customHeight="1" x14ac:dyDescent="0.25">
      <c r="A215" s="41"/>
      <c r="B215" s="41"/>
      <c r="C215" s="41"/>
      <c r="D215" s="41" t="s">
        <v>1037</v>
      </c>
      <c r="E215" s="41"/>
      <c r="F215" s="42" t="s">
        <v>1038</v>
      </c>
      <c r="G215" s="43" t="s">
        <v>1039</v>
      </c>
      <c r="H215" s="44" t="s">
        <v>577</v>
      </c>
      <c r="I215" s="33">
        <f>INDEX(CUTSTANDING!C:C,MATCH(SPICERACKDB!D215,CUTSTANDING!B:B,0))</f>
        <v>9</v>
      </c>
    </row>
    <row r="216" spans="1:9" ht="409" customHeight="1" x14ac:dyDescent="0.25">
      <c r="A216" s="41"/>
      <c r="B216" s="41"/>
      <c r="C216" s="41"/>
      <c r="D216" s="41" t="s">
        <v>378</v>
      </c>
      <c r="E216" s="41"/>
      <c r="F216" s="42" t="s">
        <v>1040</v>
      </c>
      <c r="G216" s="43" t="s">
        <v>946</v>
      </c>
      <c r="H216" s="44" t="s">
        <v>40</v>
      </c>
      <c r="I216" s="33">
        <f>INDEX(CUTSTANDING!C:C,MATCH(SPICERACKDB!D216,CUTSTANDING!B:B,0))</f>
        <v>8</v>
      </c>
    </row>
    <row r="217" spans="1:9" ht="409" customHeight="1" x14ac:dyDescent="0.25">
      <c r="A217" s="41"/>
      <c r="B217" s="41"/>
      <c r="C217" s="41"/>
      <c r="D217" s="41" t="s">
        <v>141</v>
      </c>
      <c r="E217" s="41"/>
      <c r="F217" s="42" t="s">
        <v>1041</v>
      </c>
      <c r="G217" s="43" t="s">
        <v>1042</v>
      </c>
      <c r="H217" s="44" t="s">
        <v>1043</v>
      </c>
      <c r="I217" s="33">
        <f>INDEX(CUTSTANDING!C:C,MATCH(SPICERACKDB!D217,CUTSTANDING!B:B,0))</f>
        <v>9</v>
      </c>
    </row>
    <row r="218" spans="1:9" ht="409" customHeight="1" x14ac:dyDescent="0.25">
      <c r="A218" s="41"/>
      <c r="B218" s="41"/>
      <c r="C218" s="41"/>
      <c r="D218" s="41" t="s">
        <v>433</v>
      </c>
      <c r="E218" s="41"/>
      <c r="F218" s="42" t="s">
        <v>1044</v>
      </c>
      <c r="G218" s="43" t="s">
        <v>785</v>
      </c>
      <c r="H218" s="44" t="s">
        <v>447</v>
      </c>
      <c r="I218" s="33">
        <f>INDEX(CUTSTANDING!C:C,MATCH(SPICERACKDB!D218,CUTSTANDING!B:B,0))</f>
        <v>18</v>
      </c>
    </row>
    <row r="219" spans="1:9" ht="409" customHeight="1" x14ac:dyDescent="0.25">
      <c r="A219" s="41"/>
      <c r="B219" s="41"/>
      <c r="C219" s="41"/>
      <c r="D219" s="41" t="s">
        <v>1045</v>
      </c>
      <c r="E219" s="41"/>
      <c r="F219" s="42" t="s">
        <v>1046</v>
      </c>
      <c r="G219" s="43" t="s">
        <v>1047</v>
      </c>
      <c r="H219" s="44" t="s">
        <v>486</v>
      </c>
      <c r="I219" s="33">
        <f>INDEX(CUTSTANDING!C:C,MATCH(SPICERACKDB!D219,CUTSTANDING!B:B,0))</f>
        <v>12</v>
      </c>
    </row>
    <row r="220" spans="1:9" ht="409" customHeight="1" x14ac:dyDescent="0.25">
      <c r="A220" s="41"/>
      <c r="B220" s="41"/>
      <c r="C220" s="41"/>
      <c r="D220" s="41" t="s">
        <v>132</v>
      </c>
      <c r="E220" s="41"/>
      <c r="F220" s="42" t="s">
        <v>1048</v>
      </c>
      <c r="G220" s="43" t="s">
        <v>1049</v>
      </c>
      <c r="H220" s="44" t="s">
        <v>624</v>
      </c>
      <c r="I220" s="33">
        <f>INDEX(CUTSTANDING!C:C,MATCH(SPICERACKDB!D220,CUTSTANDING!B:B,0))</f>
        <v>3</v>
      </c>
    </row>
    <row r="221" spans="1:9" ht="409" customHeight="1" x14ac:dyDescent="0.25">
      <c r="A221" s="41"/>
      <c r="B221" s="41"/>
      <c r="C221" s="41"/>
      <c r="D221" s="41" t="s">
        <v>1050</v>
      </c>
      <c r="E221" s="41"/>
      <c r="F221" s="42" t="s">
        <v>1051</v>
      </c>
      <c r="G221" s="43" t="s">
        <v>1052</v>
      </c>
      <c r="H221" s="44" t="s">
        <v>624</v>
      </c>
      <c r="I221" s="33">
        <f>INDEX(CUTSTANDING!C:C,MATCH(SPICERACKDB!D221,CUTSTANDING!B:B,0))</f>
        <v>6</v>
      </c>
    </row>
    <row r="222" spans="1:9" ht="409" customHeight="1" x14ac:dyDescent="0.25">
      <c r="A222" s="41"/>
      <c r="B222" s="41"/>
      <c r="C222" s="41"/>
      <c r="D222" s="41" t="s">
        <v>423</v>
      </c>
      <c r="E222" s="41"/>
      <c r="F222" s="42" t="s">
        <v>1053</v>
      </c>
      <c r="G222" s="43" t="s">
        <v>1054</v>
      </c>
      <c r="H222" s="44" t="s">
        <v>551</v>
      </c>
      <c r="I222" s="33">
        <f>INDEX(CUTSTANDING!C:C,MATCH(SPICERACKDB!D222,CUTSTANDING!B:B,0))</f>
        <v>3</v>
      </c>
    </row>
    <row r="223" spans="1:9" ht="409" customHeight="1" x14ac:dyDescent="0.25">
      <c r="A223" s="41"/>
      <c r="B223" s="41"/>
      <c r="C223" s="41"/>
      <c r="D223" s="41" t="s">
        <v>1055</v>
      </c>
      <c r="E223" s="41"/>
      <c r="F223" s="42" t="s">
        <v>1056</v>
      </c>
      <c r="G223" s="43" t="s">
        <v>1057</v>
      </c>
      <c r="H223" s="44" t="s">
        <v>6</v>
      </c>
      <c r="I223" s="33">
        <f>INDEX(CUTSTANDING!C:C,MATCH(SPICERACKDB!D223,CUTSTANDING!B:B,0))</f>
        <v>8</v>
      </c>
    </row>
    <row r="224" spans="1:9" ht="409" customHeight="1" x14ac:dyDescent="0.25">
      <c r="A224" s="41"/>
      <c r="B224" s="41"/>
      <c r="C224" s="41"/>
      <c r="D224" s="41" t="s">
        <v>1058</v>
      </c>
      <c r="E224" s="41"/>
      <c r="F224" s="42" t="s">
        <v>1059</v>
      </c>
      <c r="G224" s="43" t="s">
        <v>1060</v>
      </c>
      <c r="H224" s="44" t="s">
        <v>40</v>
      </c>
      <c r="I224" s="33">
        <f>INDEX(CUTSTANDING!C:C,MATCH(SPICERACKDB!D224,CUTSTANDING!B:B,0))</f>
        <v>3</v>
      </c>
    </row>
    <row r="225" spans="1:9" ht="409" customHeight="1" x14ac:dyDescent="0.25">
      <c r="A225" s="41"/>
      <c r="B225" s="41"/>
      <c r="C225" s="41"/>
      <c r="D225" s="41" t="s">
        <v>178</v>
      </c>
      <c r="E225" s="41"/>
      <c r="F225" s="42" t="s">
        <v>1061</v>
      </c>
      <c r="G225" s="43" t="s">
        <v>1062</v>
      </c>
      <c r="H225" s="44" t="s">
        <v>735</v>
      </c>
      <c r="I225" s="33">
        <f>INDEX(CUTSTANDING!C:C,MATCH(SPICERACKDB!D225,CUTSTANDING!B:B,0))</f>
        <v>10</v>
      </c>
    </row>
    <row r="226" spans="1:9" ht="409" customHeight="1" x14ac:dyDescent="0.25">
      <c r="A226" s="41"/>
      <c r="B226" s="41"/>
      <c r="C226" s="41"/>
      <c r="D226" s="41" t="s">
        <v>393</v>
      </c>
      <c r="E226" s="41"/>
      <c r="F226" s="42" t="s">
        <v>1063</v>
      </c>
      <c r="G226" s="43" t="s">
        <v>1064</v>
      </c>
      <c r="H226" s="44" t="s">
        <v>40</v>
      </c>
      <c r="I226" s="33">
        <f>INDEX(CUTSTANDING!C:C,MATCH(SPICERACKDB!D226,CUTSTANDING!B:B,0))</f>
        <v>12</v>
      </c>
    </row>
    <row r="227" spans="1:9" ht="409" customHeight="1" x14ac:dyDescent="0.25">
      <c r="A227" s="41"/>
      <c r="B227" s="41"/>
      <c r="C227" s="41"/>
      <c r="D227" s="41" t="s">
        <v>324</v>
      </c>
      <c r="E227" s="41"/>
      <c r="F227" s="42" t="s">
        <v>1065</v>
      </c>
      <c r="G227" s="43" t="s">
        <v>1066</v>
      </c>
      <c r="H227" s="44" t="s">
        <v>5</v>
      </c>
      <c r="I227" s="33">
        <f>INDEX(CUTSTANDING!C:C,MATCH(SPICERACKDB!D227,CUTSTANDING!B:B,0))</f>
        <v>12</v>
      </c>
    </row>
    <row r="228" spans="1:9" ht="409" customHeight="1" x14ac:dyDescent="0.25">
      <c r="A228" s="41"/>
      <c r="B228" s="41"/>
      <c r="C228" s="41"/>
      <c r="D228" s="41" t="s">
        <v>100</v>
      </c>
      <c r="E228" s="41"/>
      <c r="F228" s="42" t="s">
        <v>1067</v>
      </c>
      <c r="G228" s="43" t="s">
        <v>1068</v>
      </c>
      <c r="H228" s="44" t="s">
        <v>551</v>
      </c>
      <c r="I228" s="33">
        <f>INDEX(CUTSTANDING!C:C,MATCH(SPICERACKDB!D228,CUTSTANDING!B:B,0))</f>
        <v>9</v>
      </c>
    </row>
    <row r="229" spans="1:9" ht="409" customHeight="1" x14ac:dyDescent="0.25">
      <c r="A229" s="41"/>
      <c r="B229" s="41"/>
      <c r="C229" s="41"/>
      <c r="D229" s="41" t="s">
        <v>131</v>
      </c>
      <c r="E229" s="41"/>
      <c r="F229" s="42" t="s">
        <v>1069</v>
      </c>
      <c r="G229" s="43" t="s">
        <v>1070</v>
      </c>
      <c r="H229" s="44" t="s">
        <v>680</v>
      </c>
      <c r="I229" s="33">
        <f>INDEX(CUTSTANDING!C:C,MATCH(SPICERACKDB!D229,CUTSTANDING!B:B,0))</f>
        <v>3</v>
      </c>
    </row>
    <row r="230" spans="1:9" ht="409" customHeight="1" x14ac:dyDescent="0.25">
      <c r="A230" s="41"/>
      <c r="B230" s="41"/>
      <c r="C230" s="41"/>
      <c r="D230" s="41" t="s">
        <v>228</v>
      </c>
      <c r="E230" s="41"/>
      <c r="F230" s="42" t="s">
        <v>467</v>
      </c>
      <c r="G230" s="43" t="s">
        <v>1071</v>
      </c>
      <c r="H230" s="44" t="s">
        <v>40</v>
      </c>
      <c r="I230" s="33">
        <f>INDEX(CUTSTANDING!C:C,MATCH(SPICERACKDB!D230,CUTSTANDING!B:B,0))</f>
        <v>6</v>
      </c>
    </row>
    <row r="231" spans="1:9" ht="409" customHeight="1" x14ac:dyDescent="0.25">
      <c r="A231" s="41"/>
      <c r="B231" s="41"/>
      <c r="C231" s="41"/>
      <c r="D231" s="41" t="s">
        <v>241</v>
      </c>
      <c r="E231" s="41"/>
      <c r="F231" s="42" t="s">
        <v>470</v>
      </c>
      <c r="G231" s="43" t="s">
        <v>621</v>
      </c>
      <c r="H231" s="44" t="s">
        <v>486</v>
      </c>
      <c r="I231" s="33">
        <f>INDEX(CUTSTANDING!C:C,MATCH(SPICERACKDB!D231,CUTSTANDING!B:B,0))</f>
        <v>18</v>
      </c>
    </row>
    <row r="232" spans="1:9" ht="409" customHeight="1" x14ac:dyDescent="0.25">
      <c r="A232" s="41"/>
      <c r="B232" s="41"/>
      <c r="C232" s="41"/>
      <c r="D232" s="41" t="s">
        <v>1072</v>
      </c>
      <c r="E232" s="41"/>
      <c r="F232" s="42" t="s">
        <v>1073</v>
      </c>
      <c r="G232" s="43" t="s">
        <v>1074</v>
      </c>
      <c r="H232" s="44" t="s">
        <v>40</v>
      </c>
      <c r="I232" s="33">
        <f>INDEX(CUTSTANDING!C:C,MATCH(SPICERACKDB!D232,CUTSTANDING!B:B,0))</f>
        <v>3</v>
      </c>
    </row>
    <row r="233" spans="1:9" ht="409" customHeight="1" x14ac:dyDescent="0.25">
      <c r="A233" s="41"/>
      <c r="B233" s="41"/>
      <c r="C233" s="41"/>
      <c r="D233" s="41" t="s">
        <v>185</v>
      </c>
      <c r="E233" s="41"/>
      <c r="F233" s="42" t="s">
        <v>1075</v>
      </c>
      <c r="G233" s="43" t="s">
        <v>1076</v>
      </c>
      <c r="H233" s="44" t="s">
        <v>735</v>
      </c>
      <c r="I233" s="33">
        <f>INDEX(CUTSTANDING!C:C,MATCH(SPICERACKDB!D233,CUTSTANDING!B:B,0))</f>
        <v>12</v>
      </c>
    </row>
    <row r="234" spans="1:9" ht="409" customHeight="1" x14ac:dyDescent="0.25">
      <c r="A234" s="41"/>
      <c r="B234" s="41"/>
      <c r="C234" s="41"/>
      <c r="D234" s="41" t="s">
        <v>161</v>
      </c>
      <c r="E234" s="41"/>
      <c r="F234" s="42" t="s">
        <v>1077</v>
      </c>
      <c r="G234" s="43" t="s">
        <v>1078</v>
      </c>
      <c r="H234" s="44" t="s">
        <v>447</v>
      </c>
      <c r="I234" s="33">
        <f>INDEX(CUTSTANDING!C:C,MATCH(SPICERACKDB!D234,CUTSTANDING!B:B,0))</f>
        <v>6</v>
      </c>
    </row>
    <row r="235" spans="1:9" ht="409" customHeight="1" x14ac:dyDescent="0.25">
      <c r="A235" s="41"/>
      <c r="B235" s="41"/>
      <c r="C235" s="41"/>
      <c r="D235" s="41" t="s">
        <v>1079</v>
      </c>
      <c r="E235" s="41"/>
      <c r="F235" s="42" t="s">
        <v>1080</v>
      </c>
      <c r="G235" s="43" t="s">
        <v>1081</v>
      </c>
      <c r="H235" s="44" t="s">
        <v>40</v>
      </c>
      <c r="I235" s="33">
        <f>INDEX(CUTSTANDING!C:C,MATCH(SPICERACKDB!D235,CUTSTANDING!B:B,0))</f>
        <v>12</v>
      </c>
    </row>
    <row r="236" spans="1:9" ht="409" customHeight="1" x14ac:dyDescent="0.25">
      <c r="A236" s="41"/>
      <c r="B236" s="41"/>
      <c r="C236" s="41"/>
      <c r="D236" s="41" t="s">
        <v>1082</v>
      </c>
      <c r="E236" s="41"/>
      <c r="F236" s="42" t="s">
        <v>1083</v>
      </c>
      <c r="G236" s="41" t="s">
        <v>1084</v>
      </c>
      <c r="H236" s="44" t="s">
        <v>577</v>
      </c>
      <c r="I236" s="33">
        <f>INDEX(CUTSTANDING!C:C,MATCH(SPICERACKDB!D236,CUTSTANDING!B:B,0))</f>
        <v>6</v>
      </c>
    </row>
    <row r="237" spans="1:9" ht="409" customHeight="1" x14ac:dyDescent="0.25">
      <c r="A237" s="41"/>
      <c r="B237" s="41"/>
      <c r="C237" s="41"/>
      <c r="D237" s="41" t="s">
        <v>337</v>
      </c>
      <c r="E237" s="41"/>
      <c r="F237" s="42" t="s">
        <v>1085</v>
      </c>
      <c r="G237" s="43" t="s">
        <v>1086</v>
      </c>
      <c r="H237" s="44" t="s">
        <v>492</v>
      </c>
      <c r="I237" s="33">
        <f>INDEX(CUTSTANDING!C:C,MATCH(SPICERACKDB!D237,CUTSTANDING!B:B,0))</f>
        <v>9</v>
      </c>
    </row>
    <row r="238" spans="1:9" ht="409" customHeight="1" x14ac:dyDescent="0.25">
      <c r="A238" s="41"/>
      <c r="B238" s="41"/>
      <c r="C238" s="41"/>
      <c r="D238" s="41" t="s">
        <v>1087</v>
      </c>
      <c r="E238" s="41"/>
      <c r="F238" s="42" t="s">
        <v>1088</v>
      </c>
      <c r="G238" s="43" t="s">
        <v>1089</v>
      </c>
      <c r="H238" s="44" t="s">
        <v>713</v>
      </c>
      <c r="I238" s="33">
        <f>INDEX(CUTSTANDING!C:C,MATCH(SPICERACKDB!D238,CUTSTANDING!B:B,0))</f>
        <v>12</v>
      </c>
    </row>
    <row r="239" spans="1:9" ht="409" customHeight="1" x14ac:dyDescent="0.25">
      <c r="A239" s="41"/>
      <c r="B239" s="41"/>
      <c r="C239" s="41"/>
      <c r="D239" s="41" t="s">
        <v>437</v>
      </c>
      <c r="E239" s="41"/>
      <c r="F239" s="42" t="s">
        <v>1090</v>
      </c>
      <c r="G239" s="43" t="s">
        <v>1091</v>
      </c>
      <c r="H239" s="44" t="s">
        <v>624</v>
      </c>
      <c r="I239" s="33">
        <f>INDEX(CUTSTANDING!C:C,MATCH(SPICERACKDB!D239,CUTSTANDING!B:B,0))</f>
        <v>15</v>
      </c>
    </row>
    <row r="240" spans="1:9" ht="409" customHeight="1" x14ac:dyDescent="0.25">
      <c r="A240" s="41"/>
      <c r="B240" s="41"/>
      <c r="C240" s="41"/>
      <c r="D240" s="41" t="s">
        <v>404</v>
      </c>
      <c r="E240" s="41"/>
      <c r="F240" s="42" t="s">
        <v>1092</v>
      </c>
      <c r="G240" s="43" t="s">
        <v>1093</v>
      </c>
      <c r="H240" s="44" t="s">
        <v>486</v>
      </c>
      <c r="I240" s="33">
        <f>INDEX(CUTSTANDING!C:C,MATCH(SPICERACKDB!D240,CUTSTANDING!B:B,0))</f>
        <v>15</v>
      </c>
    </row>
    <row r="241" spans="1:9" ht="409" customHeight="1" x14ac:dyDescent="0.25">
      <c r="A241" s="41"/>
      <c r="B241" s="41"/>
      <c r="C241" s="41"/>
      <c r="D241" s="41" t="s">
        <v>1094</v>
      </c>
      <c r="E241" s="41"/>
      <c r="F241" s="42" t="s">
        <v>1095</v>
      </c>
      <c r="G241" s="43" t="s">
        <v>1096</v>
      </c>
      <c r="H241" s="44" t="s">
        <v>40</v>
      </c>
      <c r="I241" s="33">
        <f>INDEX(CUTSTANDING!C:C,MATCH(SPICERACKDB!D241,CUTSTANDING!B:B,0))</f>
        <v>3</v>
      </c>
    </row>
    <row r="242" spans="1:9" ht="409" customHeight="1" x14ac:dyDescent="0.25">
      <c r="A242" s="41"/>
      <c r="B242" s="41"/>
      <c r="C242" s="41"/>
      <c r="D242" s="41" t="s">
        <v>306</v>
      </c>
      <c r="E242" s="41"/>
      <c r="F242" s="42" t="s">
        <v>1097</v>
      </c>
      <c r="G242" s="43" t="s">
        <v>1098</v>
      </c>
      <c r="H242" s="44" t="s">
        <v>492</v>
      </c>
      <c r="I242" s="33">
        <f>INDEX(CUTSTANDING!C:C,MATCH(SPICERACKDB!D242,CUTSTANDING!B:B,0))</f>
        <v>6</v>
      </c>
    </row>
    <row r="243" spans="1:9" ht="409" customHeight="1" x14ac:dyDescent="0.25">
      <c r="A243" s="41"/>
      <c r="B243" s="41"/>
      <c r="C243" s="41"/>
      <c r="D243" s="41" t="s">
        <v>1099</v>
      </c>
      <c r="E243" s="41"/>
      <c r="F243" s="42" t="s">
        <v>1100</v>
      </c>
      <c r="G243" s="43" t="s">
        <v>1101</v>
      </c>
      <c r="H243" s="44" t="s">
        <v>445</v>
      </c>
      <c r="I243" s="33">
        <f>INDEX(CUTSTANDING!C:C,MATCH(SPICERACKDB!D243,CUTSTANDING!B:B,0))</f>
        <v>9</v>
      </c>
    </row>
    <row r="244" spans="1:9" ht="409" customHeight="1" x14ac:dyDescent="0.25">
      <c r="A244" s="41"/>
      <c r="B244" s="41"/>
      <c r="C244" s="41"/>
      <c r="D244" s="41" t="s">
        <v>1102</v>
      </c>
      <c r="E244" s="41"/>
      <c r="F244" s="42" t="s">
        <v>1103</v>
      </c>
      <c r="G244" s="43" t="s">
        <v>1104</v>
      </c>
      <c r="H244" s="44" t="s">
        <v>1105</v>
      </c>
      <c r="I244" s="33">
        <f>INDEX(CUTSTANDING!C:C,MATCH(SPICERACKDB!D244,CUTSTANDING!B:B,0))</f>
        <v>6</v>
      </c>
    </row>
    <row r="245" spans="1:9" ht="409" customHeight="1" x14ac:dyDescent="0.25">
      <c r="A245" s="41"/>
      <c r="B245" s="41"/>
      <c r="C245" s="41"/>
      <c r="D245" s="41" t="s">
        <v>146</v>
      </c>
      <c r="E245" s="41"/>
      <c r="F245" s="42" t="s">
        <v>1106</v>
      </c>
      <c r="G245" s="43" t="s">
        <v>1107</v>
      </c>
      <c r="H245" s="44" t="s">
        <v>577</v>
      </c>
      <c r="I245" s="33">
        <f>INDEX(CUTSTANDING!C:C,MATCH(SPICERACKDB!D245,CUTSTANDING!B:B,0))</f>
        <v>6</v>
      </c>
    </row>
    <row r="246" spans="1:9" ht="409" customHeight="1" x14ac:dyDescent="0.25">
      <c r="A246" s="41"/>
      <c r="B246" s="41"/>
      <c r="C246" s="41"/>
      <c r="D246" s="41" t="s">
        <v>1108</v>
      </c>
      <c r="E246" s="41"/>
      <c r="F246" s="42" t="s">
        <v>1109</v>
      </c>
      <c r="G246" s="43" t="s">
        <v>1110</v>
      </c>
      <c r="H246" s="44" t="s">
        <v>40</v>
      </c>
      <c r="I246" s="33">
        <f>INDEX(CUTSTANDING!C:C,MATCH(SPICERACKDB!D246,CUTSTANDING!B:B,0))</f>
        <v>6</v>
      </c>
    </row>
    <row r="247" spans="1:9" ht="409" customHeight="1" x14ac:dyDescent="0.25">
      <c r="A247" s="41"/>
      <c r="B247" s="41"/>
      <c r="C247" s="41"/>
      <c r="D247" s="41" t="s">
        <v>1111</v>
      </c>
      <c r="E247" s="41"/>
      <c r="F247" s="42" t="s">
        <v>1112</v>
      </c>
      <c r="G247" s="43" t="s">
        <v>1113</v>
      </c>
      <c r="H247" s="44" t="s">
        <v>447</v>
      </c>
      <c r="I247" s="33">
        <f>INDEX(CUTSTANDING!C:C,MATCH(SPICERACKDB!D247,CUTSTANDING!B:B,0))</f>
        <v>15</v>
      </c>
    </row>
    <row r="248" spans="1:9" ht="409" customHeight="1" x14ac:dyDescent="0.25">
      <c r="A248" s="41"/>
      <c r="B248" s="41"/>
      <c r="C248" s="41"/>
      <c r="D248" s="41" t="s">
        <v>1114</v>
      </c>
      <c r="E248" s="41"/>
      <c r="F248" s="42" t="s">
        <v>1115</v>
      </c>
      <c r="G248" s="41" t="s">
        <v>710</v>
      </c>
      <c r="H248" s="44" t="s">
        <v>40</v>
      </c>
      <c r="I248" s="33">
        <f>INDEX(CUTSTANDING!C:C,MATCH(SPICERACKDB!D248,CUTSTANDING!B:B,0))</f>
        <v>15</v>
      </c>
    </row>
    <row r="249" spans="1:9" ht="409" customHeight="1" x14ac:dyDescent="0.25">
      <c r="A249" s="41"/>
      <c r="B249" s="41"/>
      <c r="C249" s="41"/>
      <c r="D249" s="41" t="s">
        <v>1116</v>
      </c>
      <c r="E249" s="41"/>
      <c r="F249" s="42" t="s">
        <v>1117</v>
      </c>
      <c r="G249" s="43" t="s">
        <v>1118</v>
      </c>
      <c r="H249" s="44" t="s">
        <v>14</v>
      </c>
      <c r="I249" s="33">
        <f>INDEX(CUTSTANDING!C:C,MATCH(SPICERACKDB!D249,CUTSTANDING!B:B,0))</f>
        <v>14</v>
      </c>
    </row>
    <row r="250" spans="1:9" ht="409" customHeight="1" x14ac:dyDescent="0.25">
      <c r="A250" s="41"/>
      <c r="B250" s="41"/>
      <c r="C250" s="41"/>
      <c r="D250" s="41" t="s">
        <v>1119</v>
      </c>
      <c r="E250" s="41"/>
      <c r="F250" s="44"/>
      <c r="G250" s="44"/>
      <c r="H250" s="44" t="s">
        <v>454</v>
      </c>
      <c r="I250" s="33">
        <f>INDEX(CUTSTANDING!C:C,MATCH(SPICERACKDB!D250,CUTSTANDING!B:B,0))</f>
        <v>0</v>
      </c>
    </row>
    <row r="251" spans="1:9" ht="409" customHeight="1" x14ac:dyDescent="0.25">
      <c r="A251" s="41"/>
      <c r="B251" s="41"/>
      <c r="C251" s="41"/>
      <c r="D251" s="41" t="s">
        <v>94</v>
      </c>
      <c r="E251" s="41"/>
      <c r="F251" s="42" t="s">
        <v>1120</v>
      </c>
      <c r="G251" s="43" t="s">
        <v>1121</v>
      </c>
      <c r="H251" s="44" t="s">
        <v>40</v>
      </c>
      <c r="I251" s="33">
        <f>INDEX(CUTSTANDING!C:C,MATCH(SPICERACKDB!D251,CUTSTANDING!B:B,0))</f>
        <v>12</v>
      </c>
    </row>
    <row r="252" spans="1:9" ht="409" customHeight="1" x14ac:dyDescent="0.25">
      <c r="A252" s="41"/>
      <c r="B252" s="41"/>
      <c r="C252" s="41"/>
      <c r="D252" s="41" t="s">
        <v>322</v>
      </c>
      <c r="E252" s="41"/>
      <c r="F252" s="42" t="s">
        <v>1122</v>
      </c>
      <c r="G252" s="43" t="s">
        <v>1123</v>
      </c>
      <c r="H252" s="44" t="s">
        <v>835</v>
      </c>
      <c r="I252" s="33">
        <f>INDEX(CUTSTANDING!C:C,MATCH(SPICERACKDB!D252,CUTSTANDING!B:B,0))</f>
        <v>12</v>
      </c>
    </row>
    <row r="253" spans="1:9" ht="409" customHeight="1" x14ac:dyDescent="0.25">
      <c r="A253" s="41"/>
      <c r="B253" s="41"/>
      <c r="C253" s="41"/>
      <c r="D253" s="41" t="s">
        <v>1124</v>
      </c>
      <c r="E253" s="41"/>
      <c r="F253" s="42" t="s">
        <v>1125</v>
      </c>
      <c r="G253" s="43" t="s">
        <v>1126</v>
      </c>
      <c r="H253" s="44" t="s">
        <v>835</v>
      </c>
      <c r="I253" s="33">
        <f>INDEX(CUTSTANDING!C:C,MATCH(SPICERACKDB!D253,CUTSTANDING!B:B,0))</f>
        <v>9</v>
      </c>
    </row>
    <row r="254" spans="1:9" ht="409" customHeight="1" x14ac:dyDescent="0.25">
      <c r="A254" s="41"/>
      <c r="B254" s="41"/>
      <c r="C254" s="41"/>
      <c r="D254" s="41" t="s">
        <v>1127</v>
      </c>
      <c r="E254" s="41"/>
      <c r="F254" s="42" t="s">
        <v>1128</v>
      </c>
      <c r="G254" s="43" t="s">
        <v>1129</v>
      </c>
      <c r="H254" s="44" t="s">
        <v>8</v>
      </c>
      <c r="I254" s="33">
        <f>INDEX(CUTSTANDING!C:C,MATCH(SPICERACKDB!D254,CUTSTANDING!B:B,0))</f>
        <v>1</v>
      </c>
    </row>
    <row r="255" spans="1:9" ht="409" customHeight="1" x14ac:dyDescent="0.25">
      <c r="A255" s="41"/>
      <c r="B255" s="41"/>
      <c r="C255" s="41"/>
      <c r="D255" s="41" t="s">
        <v>1130</v>
      </c>
      <c r="E255" s="41"/>
      <c r="F255" s="42" t="s">
        <v>1131</v>
      </c>
      <c r="G255" s="43" t="s">
        <v>1132</v>
      </c>
      <c r="H255" s="44" t="s">
        <v>9</v>
      </c>
      <c r="I255" s="33">
        <f>INDEX(CUTSTANDING!C:C,MATCH(SPICERACKDB!D255,CUTSTANDING!B:B,0))</f>
        <v>9</v>
      </c>
    </row>
    <row r="256" spans="1:9" ht="409" customHeight="1" x14ac:dyDescent="0.25">
      <c r="A256" s="41"/>
      <c r="B256" s="41"/>
      <c r="C256" s="41"/>
      <c r="D256" s="41" t="s">
        <v>1133</v>
      </c>
      <c r="E256" s="41"/>
      <c r="F256" s="42" t="s">
        <v>1134</v>
      </c>
      <c r="G256" s="43" t="s">
        <v>1135</v>
      </c>
      <c r="H256" s="44" t="s">
        <v>11</v>
      </c>
      <c r="I256" s="33">
        <f>INDEX(CUTSTANDING!C:C,MATCH(SPICERACKDB!D256,CUTSTANDING!B:B,0))</f>
        <v>0</v>
      </c>
    </row>
    <row r="257" spans="1:9" ht="409" customHeight="1" x14ac:dyDescent="0.25">
      <c r="A257" s="41"/>
      <c r="B257" s="41"/>
      <c r="C257" s="41"/>
      <c r="D257" s="41" t="s">
        <v>85</v>
      </c>
      <c r="E257" s="41"/>
      <c r="F257" s="42" t="s">
        <v>1136</v>
      </c>
      <c r="G257" s="43" t="s">
        <v>1137</v>
      </c>
      <c r="H257" s="44" t="s">
        <v>624</v>
      </c>
      <c r="I257" s="33">
        <f>INDEX(CUTSTANDING!C:C,MATCH(SPICERACKDB!D257,CUTSTANDING!B:B,0))</f>
        <v>9</v>
      </c>
    </row>
    <row r="258" spans="1:9" ht="409" customHeight="1" x14ac:dyDescent="0.25">
      <c r="A258" s="41"/>
      <c r="B258" s="41"/>
      <c r="C258" s="41"/>
      <c r="D258" s="41" t="s">
        <v>134</v>
      </c>
      <c r="E258" s="41"/>
      <c r="F258" s="42" t="s">
        <v>1138</v>
      </c>
      <c r="G258" s="43" t="s">
        <v>1139</v>
      </c>
      <c r="H258" s="44" t="s">
        <v>40</v>
      </c>
      <c r="I258" s="33">
        <f>INDEX(CUTSTANDING!C:C,MATCH(SPICERACKDB!D258,CUTSTANDING!B:B,0))</f>
        <v>8</v>
      </c>
    </row>
    <row r="259" spans="1:9" ht="409" customHeight="1" x14ac:dyDescent="0.25">
      <c r="A259" s="41"/>
      <c r="B259" s="41"/>
      <c r="C259" s="41"/>
      <c r="D259" s="41" t="s">
        <v>1140</v>
      </c>
      <c r="E259" s="41"/>
      <c r="F259" s="42" t="s">
        <v>1141</v>
      </c>
      <c r="G259" s="43" t="s">
        <v>1142</v>
      </c>
      <c r="H259" s="44" t="s">
        <v>492</v>
      </c>
      <c r="I259" s="33">
        <f>INDEX(CUTSTANDING!C:C,MATCH(SPICERACKDB!D259,CUTSTANDING!B:B,0))</f>
        <v>0</v>
      </c>
    </row>
    <row r="260" spans="1:9" ht="409" customHeight="1" x14ac:dyDescent="0.25">
      <c r="A260" s="41"/>
      <c r="B260" s="41"/>
      <c r="C260" s="41"/>
      <c r="D260" s="41" t="s">
        <v>1143</v>
      </c>
      <c r="E260" s="41"/>
      <c r="F260" s="42" t="s">
        <v>1144</v>
      </c>
      <c r="G260" s="43" t="s">
        <v>1145</v>
      </c>
      <c r="H260" s="44" t="s">
        <v>5</v>
      </c>
      <c r="I260" s="33">
        <f>INDEX(CUTSTANDING!C:C,MATCH(SPICERACKDB!D260,CUTSTANDING!B:B,0))</f>
        <v>3</v>
      </c>
    </row>
    <row r="261" spans="1:9" ht="409" customHeight="1" x14ac:dyDescent="0.25">
      <c r="A261" s="41"/>
      <c r="B261" s="41"/>
      <c r="C261" s="41"/>
      <c r="D261" s="41" t="s">
        <v>1146</v>
      </c>
      <c r="E261" s="41"/>
      <c r="F261" s="42" t="s">
        <v>1147</v>
      </c>
      <c r="G261" s="43" t="s">
        <v>1148</v>
      </c>
      <c r="H261" s="44" t="s">
        <v>5</v>
      </c>
      <c r="I261" s="33">
        <f>INDEX(CUTSTANDING!C:C,MATCH(SPICERACKDB!D261,CUTSTANDING!B:B,0))</f>
        <v>15</v>
      </c>
    </row>
    <row r="262" spans="1:9" ht="409" customHeight="1" x14ac:dyDescent="0.25">
      <c r="A262" s="41"/>
      <c r="B262" s="41"/>
      <c r="C262" s="41"/>
      <c r="D262" s="41" t="s">
        <v>150</v>
      </c>
      <c r="E262" s="41"/>
      <c r="F262" s="42" t="s">
        <v>1149</v>
      </c>
      <c r="G262" s="43" t="s">
        <v>1150</v>
      </c>
      <c r="H262" s="44" t="s">
        <v>10</v>
      </c>
      <c r="I262" s="33">
        <f>INDEX(CUTSTANDING!C:C,MATCH(SPICERACKDB!D262,CUTSTANDING!B:B,0))</f>
        <v>13</v>
      </c>
    </row>
    <row r="263" spans="1:9" ht="409" customHeight="1" x14ac:dyDescent="0.25">
      <c r="A263" s="41"/>
      <c r="B263" s="41"/>
      <c r="C263" s="41"/>
      <c r="D263" s="41" t="s">
        <v>1151</v>
      </c>
      <c r="E263" s="41"/>
      <c r="F263" s="42" t="s">
        <v>1152</v>
      </c>
      <c r="G263" s="43" t="s">
        <v>1153</v>
      </c>
      <c r="H263" s="44" t="s">
        <v>447</v>
      </c>
      <c r="I263" s="33">
        <f>INDEX(CUTSTANDING!C:C,MATCH(SPICERACKDB!D263,CUTSTANDING!B:B,0))</f>
        <v>12</v>
      </c>
    </row>
    <row r="264" spans="1:9" ht="409" customHeight="1" x14ac:dyDescent="0.25">
      <c r="A264" s="41"/>
      <c r="B264" s="41"/>
      <c r="C264" s="41"/>
      <c r="D264" s="41" t="s">
        <v>294</v>
      </c>
      <c r="E264" s="41"/>
      <c r="F264" s="42" t="s">
        <v>1154</v>
      </c>
      <c r="G264" s="43" t="s">
        <v>1155</v>
      </c>
      <c r="H264" s="44" t="s">
        <v>6</v>
      </c>
      <c r="I264" s="33">
        <f>INDEX(CUTSTANDING!C:C,MATCH(SPICERACKDB!D264,CUTSTANDING!B:B,0))</f>
        <v>9</v>
      </c>
    </row>
    <row r="265" spans="1:9" ht="409" customHeight="1" x14ac:dyDescent="0.25">
      <c r="A265" s="41"/>
      <c r="B265" s="41"/>
      <c r="C265" s="41"/>
      <c r="D265" s="41" t="s">
        <v>159</v>
      </c>
      <c r="E265" s="41"/>
      <c r="F265" s="42" t="s">
        <v>1156</v>
      </c>
      <c r="G265" s="43" t="s">
        <v>1157</v>
      </c>
      <c r="H265" s="44" t="s">
        <v>40</v>
      </c>
      <c r="I265" s="33">
        <f>INDEX(CUTSTANDING!C:C,MATCH(SPICERACKDB!D265,CUTSTANDING!B:B,0))</f>
        <v>15</v>
      </c>
    </row>
    <row r="266" spans="1:9" ht="409" customHeight="1" x14ac:dyDescent="0.25">
      <c r="A266" s="41"/>
      <c r="B266" s="41"/>
      <c r="C266" s="41"/>
      <c r="D266" s="41" t="s">
        <v>1158</v>
      </c>
      <c r="E266" s="41"/>
      <c r="F266" s="42" t="s">
        <v>1159</v>
      </c>
      <c r="G266" s="43" t="s">
        <v>1160</v>
      </c>
      <c r="H266" s="44" t="s">
        <v>486</v>
      </c>
      <c r="I266" s="33">
        <f>INDEX(CUTSTANDING!C:C,MATCH(SPICERACKDB!D266,CUTSTANDING!B:B,0))</f>
        <v>3</v>
      </c>
    </row>
    <row r="267" spans="1:9" ht="409" customHeight="1" x14ac:dyDescent="0.25">
      <c r="A267" s="41"/>
      <c r="B267" s="41"/>
      <c r="C267" s="41"/>
      <c r="D267" s="41" t="s">
        <v>402</v>
      </c>
      <c r="E267" s="41"/>
      <c r="F267" s="42" t="s">
        <v>1161</v>
      </c>
      <c r="G267" s="43" t="s">
        <v>1162</v>
      </c>
      <c r="H267" s="44" t="s">
        <v>577</v>
      </c>
      <c r="I267" s="33">
        <f>INDEX(CUTSTANDING!C:C,MATCH(SPICERACKDB!D267,CUTSTANDING!B:B,0))</f>
        <v>12</v>
      </c>
    </row>
    <row r="268" spans="1:9" ht="409" customHeight="1" x14ac:dyDescent="0.25">
      <c r="A268" s="41"/>
      <c r="B268" s="41"/>
      <c r="C268" s="41"/>
      <c r="D268" s="41" t="s">
        <v>1163</v>
      </c>
      <c r="E268" s="41"/>
      <c r="F268" s="42" t="s">
        <v>1164</v>
      </c>
      <c r="G268" s="43" t="s">
        <v>1165</v>
      </c>
      <c r="H268" s="44" t="s">
        <v>9</v>
      </c>
      <c r="I268" s="33">
        <f>INDEX(CUTSTANDING!C:C,MATCH(SPICERACKDB!D268,CUTSTANDING!B:B,0))</f>
        <v>6</v>
      </c>
    </row>
    <row r="269" spans="1:9" ht="409" customHeight="1" x14ac:dyDescent="0.25">
      <c r="A269" s="41"/>
      <c r="B269" s="41"/>
      <c r="C269" s="41"/>
      <c r="D269" s="41" t="s">
        <v>133</v>
      </c>
      <c r="E269" s="41"/>
      <c r="F269" s="42" t="s">
        <v>1166</v>
      </c>
      <c r="G269" s="43" t="s">
        <v>1167</v>
      </c>
      <c r="H269" s="44" t="s">
        <v>492</v>
      </c>
      <c r="I269" s="33">
        <f>INDEX(CUTSTANDING!C:C,MATCH(SPICERACKDB!D269,CUTSTANDING!B:B,0))</f>
        <v>9</v>
      </c>
    </row>
    <row r="270" spans="1:9" ht="409" customHeight="1" x14ac:dyDescent="0.25">
      <c r="A270" s="41"/>
      <c r="B270" s="41"/>
      <c r="C270" s="41"/>
      <c r="D270" s="41" t="s">
        <v>1168</v>
      </c>
      <c r="E270" s="41"/>
      <c r="F270" s="42" t="s">
        <v>1169</v>
      </c>
      <c r="G270" s="43" t="s">
        <v>1170</v>
      </c>
      <c r="H270" s="44" t="s">
        <v>9</v>
      </c>
      <c r="I270" s="33">
        <f>INDEX(CUTSTANDING!C:C,MATCH(SPICERACKDB!D270,CUTSTANDING!B:B,0))</f>
        <v>15</v>
      </c>
    </row>
    <row r="271" spans="1:9" ht="409" customHeight="1" x14ac:dyDescent="0.25">
      <c r="A271" s="41"/>
      <c r="B271" s="41"/>
      <c r="C271" s="41"/>
      <c r="D271" s="41" t="s">
        <v>359</v>
      </c>
      <c r="E271" s="41"/>
      <c r="F271" s="42" t="s">
        <v>1171</v>
      </c>
      <c r="G271" s="43" t="s">
        <v>1172</v>
      </c>
      <c r="H271" s="44" t="s">
        <v>577</v>
      </c>
      <c r="I271" s="33">
        <f>INDEX(CUTSTANDING!C:C,MATCH(SPICERACKDB!D271,CUTSTANDING!B:B,0))</f>
        <v>18</v>
      </c>
    </row>
    <row r="272" spans="1:9" ht="409" customHeight="1" x14ac:dyDescent="0.25">
      <c r="A272" s="41"/>
      <c r="B272" s="41"/>
      <c r="C272" s="41"/>
      <c r="D272" s="41" t="s">
        <v>199</v>
      </c>
      <c r="E272" s="41"/>
      <c r="F272" s="42" t="s">
        <v>1173</v>
      </c>
      <c r="G272" s="43" t="s">
        <v>1174</v>
      </c>
      <c r="H272" s="44" t="s">
        <v>560</v>
      </c>
      <c r="I272" s="33">
        <f>INDEX(CUTSTANDING!C:C,MATCH(SPICERACKDB!D272,CUTSTANDING!B:B,0))</f>
        <v>18</v>
      </c>
    </row>
    <row r="273" spans="1:9" ht="409" customHeight="1" x14ac:dyDescent="0.25">
      <c r="A273" s="41"/>
      <c r="B273" s="41"/>
      <c r="C273" s="41"/>
      <c r="D273" s="41" t="s">
        <v>387</v>
      </c>
      <c r="E273" s="41"/>
      <c r="F273" s="42" t="s">
        <v>1175</v>
      </c>
      <c r="G273" s="43" t="s">
        <v>1176</v>
      </c>
      <c r="H273" s="44" t="s">
        <v>40</v>
      </c>
      <c r="I273" s="33">
        <f>INDEX(CUTSTANDING!C:C,MATCH(SPICERACKDB!D273,CUTSTANDING!B:B,0))</f>
        <v>6</v>
      </c>
    </row>
    <row r="274" spans="1:9" ht="409" customHeight="1" x14ac:dyDescent="0.25">
      <c r="A274" s="41"/>
      <c r="B274" s="41"/>
      <c r="C274" s="41"/>
      <c r="D274" s="41" t="s">
        <v>320</v>
      </c>
      <c r="E274" s="41"/>
      <c r="F274" s="42" t="s">
        <v>1177</v>
      </c>
      <c r="G274" s="43" t="s">
        <v>1178</v>
      </c>
      <c r="H274" s="44" t="s">
        <v>624</v>
      </c>
      <c r="I274" s="33">
        <f>INDEX(CUTSTANDING!C:C,MATCH(SPICERACKDB!D274,CUTSTANDING!B:B,0))</f>
        <v>11</v>
      </c>
    </row>
    <row r="275" spans="1:9" ht="409" customHeight="1" x14ac:dyDescent="0.25">
      <c r="A275" s="41"/>
      <c r="B275" s="41"/>
      <c r="C275" s="41"/>
      <c r="D275" s="41" t="s">
        <v>1179</v>
      </c>
      <c r="E275" s="41"/>
      <c r="F275" s="42" t="s">
        <v>1180</v>
      </c>
      <c r="G275" s="41" t="s">
        <v>1181</v>
      </c>
      <c r="H275" s="44" t="s">
        <v>486</v>
      </c>
      <c r="I275" s="33">
        <f>INDEX(CUTSTANDING!C:C,MATCH(SPICERACKDB!D275,CUTSTANDING!B:B,0))</f>
        <v>12</v>
      </c>
    </row>
    <row r="276" spans="1:9" ht="409" customHeight="1" x14ac:dyDescent="0.25">
      <c r="A276" s="41"/>
      <c r="B276" s="41"/>
      <c r="C276" s="41"/>
      <c r="D276" s="41" t="s">
        <v>1182</v>
      </c>
      <c r="E276" s="41"/>
      <c r="F276" s="42" t="s">
        <v>1183</v>
      </c>
      <c r="G276" s="41" t="s">
        <v>1184</v>
      </c>
      <c r="H276" s="44" t="s">
        <v>486</v>
      </c>
      <c r="I276" s="33">
        <f>INDEX(CUTSTANDING!C:C,MATCH(SPICERACKDB!D276,CUTSTANDING!B:B,0))</f>
        <v>12</v>
      </c>
    </row>
    <row r="277" spans="1:9" ht="409" customHeight="1" x14ac:dyDescent="0.25">
      <c r="A277" s="41"/>
      <c r="B277" s="41"/>
      <c r="C277" s="41"/>
      <c r="D277" s="41" t="s">
        <v>1185</v>
      </c>
      <c r="E277" s="41"/>
      <c r="F277" s="42" t="s">
        <v>1186</v>
      </c>
      <c r="G277" s="43" t="s">
        <v>1187</v>
      </c>
      <c r="H277" s="44" t="s">
        <v>9</v>
      </c>
      <c r="I277" s="33">
        <f>INDEX(CUTSTANDING!C:C,MATCH(SPICERACKDB!D277,CUTSTANDING!B:B,0))</f>
        <v>3</v>
      </c>
    </row>
    <row r="278" spans="1:9" ht="409" customHeight="1" x14ac:dyDescent="0.25">
      <c r="A278" s="41"/>
      <c r="B278" s="41"/>
      <c r="C278" s="41"/>
      <c r="D278" s="41" t="s">
        <v>267</v>
      </c>
      <c r="E278" s="41"/>
      <c r="F278" s="42" t="s">
        <v>1188</v>
      </c>
      <c r="G278" s="43" t="s">
        <v>1189</v>
      </c>
      <c r="H278" s="44" t="s">
        <v>40</v>
      </c>
      <c r="I278" s="33">
        <f>INDEX(CUTSTANDING!C:C,MATCH(SPICERACKDB!D278,CUTSTANDING!B:B,0))</f>
        <v>12</v>
      </c>
    </row>
    <row r="279" spans="1:9" ht="409" customHeight="1" x14ac:dyDescent="0.25">
      <c r="A279" s="41"/>
      <c r="B279" s="41"/>
      <c r="C279" s="41"/>
      <c r="D279" s="41" t="s">
        <v>298</v>
      </c>
      <c r="E279" s="41"/>
      <c r="F279" s="42" t="s">
        <v>1190</v>
      </c>
      <c r="G279" s="43" t="s">
        <v>1191</v>
      </c>
      <c r="H279" s="44" t="s">
        <v>713</v>
      </c>
      <c r="I279" s="33">
        <f>INDEX(CUTSTANDING!C:C,MATCH(SPICERACKDB!D279,CUTSTANDING!B:B,0))</f>
        <v>24</v>
      </c>
    </row>
    <row r="280" spans="1:9" ht="409" customHeight="1" x14ac:dyDescent="0.25">
      <c r="A280" s="41"/>
      <c r="B280" s="41"/>
      <c r="C280" s="41"/>
      <c r="D280" s="41" t="s">
        <v>1192</v>
      </c>
      <c r="E280" s="41"/>
      <c r="F280" s="42" t="s">
        <v>1193</v>
      </c>
      <c r="G280" s="41" t="s">
        <v>1194</v>
      </c>
      <c r="H280" s="44" t="s">
        <v>4</v>
      </c>
      <c r="I280" s="33">
        <f>INDEX(CUTSTANDING!C:C,MATCH(SPICERACKDB!D280,CUTSTANDING!B:B,0))</f>
        <v>3</v>
      </c>
    </row>
    <row r="281" spans="1:9" ht="409" customHeight="1" x14ac:dyDescent="0.25">
      <c r="A281" s="41"/>
      <c r="B281" s="41"/>
      <c r="C281" s="41"/>
      <c r="D281" s="41" t="s">
        <v>1195</v>
      </c>
      <c r="E281" s="41"/>
      <c r="F281" s="42" t="s">
        <v>1196</v>
      </c>
      <c r="G281" s="41" t="s">
        <v>1197</v>
      </c>
      <c r="H281" s="44" t="s">
        <v>2</v>
      </c>
      <c r="I281" s="33">
        <f>INDEX(CUTSTANDING!C:C,MATCH(SPICERACKDB!D281,CUTSTANDING!B:B,0))</f>
        <v>12</v>
      </c>
    </row>
    <row r="282" spans="1:9" ht="409" customHeight="1" x14ac:dyDescent="0.25">
      <c r="A282" s="41"/>
      <c r="B282" s="41"/>
      <c r="C282" s="41"/>
      <c r="D282" s="41" t="s">
        <v>1198</v>
      </c>
      <c r="E282" s="41"/>
      <c r="F282" s="42" t="s">
        <v>1199</v>
      </c>
      <c r="G282" s="43" t="s">
        <v>1200</v>
      </c>
      <c r="H282" s="44" t="s">
        <v>2</v>
      </c>
      <c r="I282" s="33">
        <f>INDEX(CUTSTANDING!C:C,MATCH(SPICERACKDB!D282,CUTSTANDING!B:B,0))</f>
        <v>10</v>
      </c>
    </row>
    <row r="283" spans="1:9" ht="409" customHeight="1" x14ac:dyDescent="0.25">
      <c r="A283" s="41"/>
      <c r="B283" s="41"/>
      <c r="C283" s="41"/>
      <c r="D283" s="41" t="s">
        <v>1201</v>
      </c>
      <c r="E283" s="41"/>
      <c r="F283" s="42" t="s">
        <v>1202</v>
      </c>
      <c r="G283" s="41" t="s">
        <v>1203</v>
      </c>
      <c r="H283" s="44" t="s">
        <v>40</v>
      </c>
      <c r="I283" s="33">
        <f>INDEX(CUTSTANDING!C:C,MATCH(SPICERACKDB!D283,CUTSTANDING!B:B,0))</f>
        <v>13</v>
      </c>
    </row>
    <row r="284" spans="1:9" ht="409" customHeight="1" x14ac:dyDescent="0.25">
      <c r="A284" s="41"/>
      <c r="B284" s="41"/>
      <c r="C284" s="41"/>
      <c r="D284" s="41" t="s">
        <v>117</v>
      </c>
      <c r="E284" s="41"/>
      <c r="F284" s="42" t="s">
        <v>1204</v>
      </c>
      <c r="G284" s="43" t="s">
        <v>1205</v>
      </c>
      <c r="H284" s="44" t="s">
        <v>5</v>
      </c>
      <c r="I284" s="33">
        <f>INDEX(CUTSTANDING!C:C,MATCH(SPICERACKDB!D284,CUTSTANDING!B:B,0))</f>
        <v>15</v>
      </c>
    </row>
    <row r="285" spans="1:9" ht="409" customHeight="1" x14ac:dyDescent="0.25">
      <c r="A285" s="41"/>
      <c r="B285" s="41"/>
      <c r="C285" s="41"/>
      <c r="D285" s="41" t="s">
        <v>1206</v>
      </c>
      <c r="E285" s="41"/>
      <c r="F285" s="42" t="s">
        <v>1207</v>
      </c>
      <c r="G285" s="41" t="s">
        <v>1208</v>
      </c>
      <c r="H285" s="44" t="s">
        <v>1209</v>
      </c>
      <c r="I285" s="33">
        <f>INDEX(CUTSTANDING!C:C,MATCH(SPICERACKDB!D285,CUTSTANDING!B:B,0))</f>
        <v>7</v>
      </c>
    </row>
    <row r="286" spans="1:9" ht="409" customHeight="1" x14ac:dyDescent="0.25">
      <c r="A286" s="41"/>
      <c r="B286" s="41"/>
      <c r="C286" s="41"/>
      <c r="D286" s="41" t="s">
        <v>232</v>
      </c>
      <c r="E286" s="41"/>
      <c r="F286" s="42" t="s">
        <v>1210</v>
      </c>
      <c r="G286" s="43" t="s">
        <v>1178</v>
      </c>
      <c r="H286" s="44" t="s">
        <v>624</v>
      </c>
      <c r="I286" s="33">
        <f>INDEX(CUTSTANDING!C:C,MATCH(SPICERACKDB!D286,CUTSTANDING!B:B,0))</f>
        <v>12</v>
      </c>
    </row>
    <row r="287" spans="1:9" ht="409" customHeight="1" x14ac:dyDescent="0.25">
      <c r="A287" s="41"/>
      <c r="B287" s="41"/>
      <c r="C287" s="41"/>
      <c r="D287" s="41" t="s">
        <v>139</v>
      </c>
      <c r="E287" s="41"/>
      <c r="F287" s="42" t="s">
        <v>1211</v>
      </c>
      <c r="G287" s="43" t="s">
        <v>1212</v>
      </c>
      <c r="H287" s="44" t="s">
        <v>486</v>
      </c>
      <c r="I287" s="33">
        <f>INDEX(CUTSTANDING!C:C,MATCH(SPICERACKDB!D287,CUTSTANDING!B:B,0))</f>
        <v>3</v>
      </c>
    </row>
    <row r="288" spans="1:9" ht="409" customHeight="1" x14ac:dyDescent="0.25">
      <c r="A288" s="41"/>
      <c r="B288" s="41"/>
      <c r="C288" s="41"/>
      <c r="D288" s="41" t="s">
        <v>1213</v>
      </c>
      <c r="E288" s="41"/>
      <c r="F288" s="42" t="s">
        <v>1214</v>
      </c>
      <c r="G288" s="43" t="s">
        <v>1215</v>
      </c>
      <c r="H288" s="44" t="s">
        <v>40</v>
      </c>
      <c r="I288" s="33">
        <f>INDEX(CUTSTANDING!C:C,MATCH(SPICERACKDB!D288,CUTSTANDING!B:B,0))</f>
        <v>15</v>
      </c>
    </row>
    <row r="289" spans="1:9" ht="409" customHeight="1" x14ac:dyDescent="0.25">
      <c r="A289" s="41"/>
      <c r="B289" s="41"/>
      <c r="C289" s="41"/>
      <c r="D289" s="41" t="s">
        <v>333</v>
      </c>
      <c r="E289" s="41"/>
      <c r="F289" s="42" t="s">
        <v>1216</v>
      </c>
      <c r="G289" s="43" t="s">
        <v>1217</v>
      </c>
      <c r="H289" s="44" t="s">
        <v>1</v>
      </c>
      <c r="I289" s="33">
        <f>INDEX(CUTSTANDING!C:C,MATCH(SPICERACKDB!D289,CUTSTANDING!B:B,0))</f>
        <v>0</v>
      </c>
    </row>
    <row r="290" spans="1:9" ht="409" customHeight="1" x14ac:dyDescent="0.25">
      <c r="A290" s="41"/>
      <c r="B290" s="41"/>
      <c r="C290" s="41"/>
      <c r="D290" s="41" t="s">
        <v>1218</v>
      </c>
      <c r="E290" s="41"/>
      <c r="F290" s="42" t="s">
        <v>1219</v>
      </c>
      <c r="G290" s="43" t="s">
        <v>1220</v>
      </c>
      <c r="H290" s="44" t="s">
        <v>10</v>
      </c>
      <c r="I290" s="33">
        <f>INDEX(CUTSTANDING!C:C,MATCH(SPICERACKDB!D290,CUTSTANDING!B:B,0))</f>
        <v>0</v>
      </c>
    </row>
    <row r="291" spans="1:9" ht="409" customHeight="1" x14ac:dyDescent="0.25">
      <c r="A291" s="41"/>
      <c r="B291" s="41"/>
      <c r="C291" s="41"/>
      <c r="D291" s="41" t="s">
        <v>1221</v>
      </c>
      <c r="E291" s="41"/>
      <c r="F291" s="42" t="s">
        <v>1222</v>
      </c>
      <c r="G291" s="43" t="s">
        <v>1223</v>
      </c>
      <c r="H291" s="44" t="s">
        <v>624</v>
      </c>
      <c r="I291" s="33">
        <f>INDEX(CUTSTANDING!C:C,MATCH(SPICERACKDB!D291,CUTSTANDING!B:B,0))</f>
        <v>12</v>
      </c>
    </row>
    <row r="292" spans="1:9" ht="409" customHeight="1" x14ac:dyDescent="0.25">
      <c r="A292" s="41"/>
      <c r="B292" s="41"/>
      <c r="C292" s="41"/>
      <c r="D292" s="41" t="s">
        <v>96</v>
      </c>
      <c r="E292" s="41"/>
      <c r="F292" s="42" t="s">
        <v>1224</v>
      </c>
      <c r="G292" s="43" t="s">
        <v>1225</v>
      </c>
      <c r="H292" s="44" t="s">
        <v>577</v>
      </c>
      <c r="I292" s="33">
        <f>INDEX(CUTSTANDING!C:C,MATCH(SPICERACKDB!D292,CUTSTANDING!B:B,0))</f>
        <v>12</v>
      </c>
    </row>
    <row r="293" spans="1:9" ht="409" customHeight="1" x14ac:dyDescent="0.25">
      <c r="A293" s="41"/>
      <c r="B293" s="41"/>
      <c r="C293" s="41"/>
      <c r="D293" s="41" t="s">
        <v>1226</v>
      </c>
      <c r="E293" s="41"/>
      <c r="F293" s="42" t="s">
        <v>1227</v>
      </c>
      <c r="G293" s="43" t="s">
        <v>1228</v>
      </c>
      <c r="H293" s="44" t="s">
        <v>551</v>
      </c>
      <c r="I293" s="33">
        <f>INDEX(CUTSTANDING!C:C,MATCH(SPICERACKDB!D293,CUTSTANDING!B:B,0))</f>
        <v>18</v>
      </c>
    </row>
    <row r="294" spans="1:9" ht="409" customHeight="1" x14ac:dyDescent="0.25">
      <c r="A294" s="41"/>
      <c r="B294" s="41"/>
      <c r="C294" s="41"/>
      <c r="D294" s="41" t="s">
        <v>1229</v>
      </c>
      <c r="E294" s="41"/>
      <c r="F294" s="42" t="s">
        <v>1230</v>
      </c>
      <c r="G294" s="41" t="s">
        <v>1231</v>
      </c>
      <c r="H294" s="44" t="s">
        <v>551</v>
      </c>
      <c r="I294" s="33">
        <f>INDEX(CUTSTANDING!C:C,MATCH(SPICERACKDB!D294,CUTSTANDING!B:B,0))</f>
        <v>0</v>
      </c>
    </row>
    <row r="295" spans="1:9" ht="409" customHeight="1" x14ac:dyDescent="0.25">
      <c r="A295" s="41"/>
      <c r="B295" s="41"/>
      <c r="C295" s="41"/>
      <c r="D295" s="41" t="s">
        <v>163</v>
      </c>
      <c r="E295" s="41"/>
      <c r="F295" s="42" t="s">
        <v>1232</v>
      </c>
      <c r="G295" s="43" t="s">
        <v>1233</v>
      </c>
      <c r="H295" s="44" t="s">
        <v>9</v>
      </c>
      <c r="I295" s="33">
        <f>INDEX(CUTSTANDING!C:C,MATCH(SPICERACKDB!D295,CUTSTANDING!B:B,0))</f>
        <v>10</v>
      </c>
    </row>
    <row r="296" spans="1:9" ht="409" customHeight="1" x14ac:dyDescent="0.25">
      <c r="A296" s="41"/>
      <c r="B296" s="41"/>
      <c r="C296" s="41"/>
      <c r="D296" s="41" t="s">
        <v>176</v>
      </c>
      <c r="E296" s="41"/>
      <c r="F296" s="42" t="s">
        <v>1234</v>
      </c>
      <c r="G296" s="43" t="s">
        <v>1064</v>
      </c>
      <c r="H296" s="44" t="s">
        <v>40</v>
      </c>
      <c r="I296" s="33">
        <f>INDEX(CUTSTANDING!C:C,MATCH(SPICERACKDB!D296,CUTSTANDING!B:B,0))</f>
        <v>9</v>
      </c>
    </row>
    <row r="297" spans="1:9" ht="409" customHeight="1" x14ac:dyDescent="0.25">
      <c r="A297" s="41"/>
      <c r="B297" s="41"/>
      <c r="C297" s="41"/>
      <c r="D297" s="41" t="s">
        <v>181</v>
      </c>
      <c r="E297" s="41"/>
      <c r="F297" s="42" t="s">
        <v>1235</v>
      </c>
      <c r="G297" s="43" t="s">
        <v>1236</v>
      </c>
      <c r="H297" s="44" t="s">
        <v>591</v>
      </c>
      <c r="I297" s="33">
        <f>INDEX(CUTSTANDING!C:C,MATCH(SPICERACKDB!D297,CUTSTANDING!B:B,0))</f>
        <v>0</v>
      </c>
    </row>
    <row r="298" spans="1:9" ht="409" customHeight="1" x14ac:dyDescent="0.25">
      <c r="A298" s="41"/>
      <c r="B298" s="41"/>
      <c r="C298" s="41"/>
      <c r="D298" s="41" t="s">
        <v>1237</v>
      </c>
      <c r="E298" s="41"/>
      <c r="F298" s="42" t="s">
        <v>458</v>
      </c>
      <c r="G298" s="43" t="s">
        <v>1238</v>
      </c>
      <c r="H298" s="44" t="s">
        <v>40</v>
      </c>
      <c r="I298" s="33">
        <f>INDEX(CUTSTANDING!C:C,MATCH(SPICERACKDB!D298,CUTSTANDING!B:B,0))</f>
        <v>14</v>
      </c>
    </row>
    <row r="299" spans="1:9" ht="409" customHeight="1" x14ac:dyDescent="0.25">
      <c r="A299" s="41"/>
      <c r="B299" s="41"/>
      <c r="C299" s="41"/>
      <c r="D299" s="41" t="s">
        <v>1239</v>
      </c>
      <c r="E299" s="41"/>
      <c r="F299" s="42" t="s">
        <v>1240</v>
      </c>
      <c r="G299" s="41" t="s">
        <v>1241</v>
      </c>
      <c r="H299" s="44" t="s">
        <v>560</v>
      </c>
      <c r="I299" s="33">
        <f>INDEX(CUTSTANDING!C:C,MATCH(SPICERACKDB!D299,CUTSTANDING!B:B,0))</f>
        <v>8</v>
      </c>
    </row>
    <row r="300" spans="1:9" ht="409" customHeight="1" x14ac:dyDescent="0.25">
      <c r="A300" s="41"/>
      <c r="B300" s="41"/>
      <c r="C300" s="41"/>
      <c r="D300" s="41" t="s">
        <v>1242</v>
      </c>
      <c r="E300" s="41"/>
      <c r="F300" s="42" t="s">
        <v>1243</v>
      </c>
      <c r="G300" s="43" t="s">
        <v>1244</v>
      </c>
      <c r="H300" s="44" t="s">
        <v>447</v>
      </c>
      <c r="I300" s="33">
        <f>INDEX(CUTSTANDING!C:C,MATCH(SPICERACKDB!D300,CUTSTANDING!B:B,0))</f>
        <v>9</v>
      </c>
    </row>
    <row r="301" spans="1:9" ht="409" customHeight="1" x14ac:dyDescent="0.25">
      <c r="A301" s="41"/>
      <c r="B301" s="41"/>
      <c r="C301" s="41"/>
      <c r="D301" s="41" t="s">
        <v>201</v>
      </c>
      <c r="E301" s="41"/>
      <c r="F301" s="42" t="s">
        <v>1245</v>
      </c>
      <c r="G301" s="43" t="s">
        <v>1246</v>
      </c>
      <c r="H301" s="44" t="s">
        <v>40</v>
      </c>
      <c r="I301" s="33">
        <f>INDEX(CUTSTANDING!C:C,MATCH(SPICERACKDB!D301,CUTSTANDING!B:B,0))</f>
        <v>7</v>
      </c>
    </row>
    <row r="302" spans="1:9" ht="409" customHeight="1" x14ac:dyDescent="0.25">
      <c r="A302" s="41"/>
      <c r="B302" s="41"/>
      <c r="C302" s="41"/>
      <c r="D302" s="41" t="s">
        <v>1247</v>
      </c>
      <c r="E302" s="41"/>
      <c r="F302" s="42" t="s">
        <v>1248</v>
      </c>
      <c r="G302" s="43" t="s">
        <v>1249</v>
      </c>
      <c r="H302" s="44" t="s">
        <v>624</v>
      </c>
      <c r="I302" s="33">
        <f>INDEX(CUTSTANDING!C:C,MATCH(SPICERACKDB!D302,CUTSTANDING!B:B,0))</f>
        <v>12</v>
      </c>
    </row>
    <row r="303" spans="1:9" ht="409" customHeight="1" x14ac:dyDescent="0.25">
      <c r="A303" s="41"/>
      <c r="B303" s="41"/>
      <c r="C303" s="41"/>
      <c r="D303" s="41" t="s">
        <v>348</v>
      </c>
      <c r="E303" s="41"/>
      <c r="F303" s="42" t="s">
        <v>1250</v>
      </c>
      <c r="G303" s="43" t="s">
        <v>1251</v>
      </c>
      <c r="H303" s="44" t="s">
        <v>5</v>
      </c>
      <c r="I303" s="33">
        <f>INDEX(CUTSTANDING!C:C,MATCH(SPICERACKDB!D303,CUTSTANDING!B:B,0))</f>
        <v>0</v>
      </c>
    </row>
    <row r="304" spans="1:9" ht="409" customHeight="1" x14ac:dyDescent="0.25">
      <c r="A304" s="41"/>
      <c r="B304" s="41"/>
      <c r="C304" s="41"/>
      <c r="D304" s="41" t="s">
        <v>264</v>
      </c>
      <c r="E304" s="41"/>
      <c r="F304" s="42" t="s">
        <v>465</v>
      </c>
      <c r="G304" s="43" t="s">
        <v>1252</v>
      </c>
      <c r="H304" s="44" t="s">
        <v>9</v>
      </c>
      <c r="I304" s="33">
        <f>INDEX(CUTSTANDING!C:C,MATCH(SPICERACKDB!D304,CUTSTANDING!B:B,0))</f>
        <v>9</v>
      </c>
    </row>
    <row r="305" spans="1:9" ht="409" customHeight="1" x14ac:dyDescent="0.25">
      <c r="A305" s="41"/>
      <c r="B305" s="41"/>
      <c r="C305" s="41"/>
      <c r="D305" s="41" t="s">
        <v>1253</v>
      </c>
      <c r="E305" s="41"/>
      <c r="F305" s="42" t="s">
        <v>1254</v>
      </c>
      <c r="G305" s="43" t="s">
        <v>1255</v>
      </c>
      <c r="H305" s="44" t="s">
        <v>486</v>
      </c>
      <c r="I305" s="33">
        <f>INDEX(CUTSTANDING!C:C,MATCH(SPICERACKDB!D305,CUTSTANDING!B:B,0))</f>
        <v>7</v>
      </c>
    </row>
    <row r="306" spans="1:9" ht="409" customHeight="1" x14ac:dyDescent="0.25">
      <c r="A306" s="41"/>
      <c r="B306" s="41"/>
      <c r="C306" s="41"/>
      <c r="D306" s="41" t="s">
        <v>1256</v>
      </c>
      <c r="E306" s="41"/>
      <c r="F306" s="42" t="s">
        <v>1257</v>
      </c>
      <c r="G306" s="43" t="s">
        <v>1258</v>
      </c>
      <c r="H306" s="44" t="s">
        <v>8</v>
      </c>
      <c r="I306" s="33">
        <f>INDEX(CUTSTANDING!C:C,MATCH(SPICERACKDB!D306,CUTSTANDING!B:B,0))</f>
        <v>15</v>
      </c>
    </row>
    <row r="307" spans="1:9" ht="409" customHeight="1" x14ac:dyDescent="0.25">
      <c r="A307" s="41"/>
      <c r="B307" s="41"/>
      <c r="C307" s="41"/>
      <c r="D307" s="41" t="s">
        <v>1259</v>
      </c>
      <c r="E307" s="41"/>
      <c r="F307" s="42" t="s">
        <v>1260</v>
      </c>
      <c r="G307" s="43" t="s">
        <v>1261</v>
      </c>
      <c r="H307" s="44" t="s">
        <v>9</v>
      </c>
      <c r="I307" s="33">
        <f>INDEX(CUTSTANDING!C:C,MATCH(SPICERACKDB!D307,CUTSTANDING!B:B,0))</f>
        <v>9</v>
      </c>
    </row>
    <row r="308" spans="1:9" ht="409" customHeight="1" x14ac:dyDescent="0.25">
      <c r="A308" s="41"/>
      <c r="B308" s="41"/>
      <c r="C308" s="41"/>
      <c r="D308" s="41" t="s">
        <v>1262</v>
      </c>
      <c r="E308" s="41"/>
      <c r="F308" s="42" t="s">
        <v>1263</v>
      </c>
      <c r="G308" s="43" t="s">
        <v>1264</v>
      </c>
      <c r="H308" s="44" t="s">
        <v>9</v>
      </c>
      <c r="I308" s="33">
        <f>INDEX(CUTSTANDING!C:C,MATCH(SPICERACKDB!D308,CUTSTANDING!B:B,0))</f>
        <v>12</v>
      </c>
    </row>
    <row r="309" spans="1:9" ht="409" customHeight="1" x14ac:dyDescent="0.25">
      <c r="A309" s="41"/>
      <c r="B309" s="41"/>
      <c r="C309" s="41"/>
      <c r="D309" s="41" t="s">
        <v>1265</v>
      </c>
      <c r="E309" s="41"/>
      <c r="F309" s="42" t="s">
        <v>1266</v>
      </c>
      <c r="G309" s="41" t="s">
        <v>1267</v>
      </c>
      <c r="H309" s="44" t="s">
        <v>530</v>
      </c>
      <c r="I309" s="33">
        <f>INDEX(CUTSTANDING!C:C,MATCH(SPICERACKDB!D309,CUTSTANDING!B:B,0))</f>
        <v>3</v>
      </c>
    </row>
    <row r="310" spans="1:9" ht="409" customHeight="1" x14ac:dyDescent="0.25">
      <c r="A310" s="41"/>
      <c r="B310" s="41"/>
      <c r="C310" s="41"/>
      <c r="D310" s="41" t="s">
        <v>308</v>
      </c>
      <c r="E310" s="41"/>
      <c r="F310" s="42" t="s">
        <v>1268</v>
      </c>
      <c r="G310" s="43" t="s">
        <v>1269</v>
      </c>
      <c r="H310" s="44" t="s">
        <v>40</v>
      </c>
      <c r="I310" s="33">
        <f>INDEX(CUTSTANDING!C:C,MATCH(SPICERACKDB!D310,CUTSTANDING!B:B,0))</f>
        <v>10</v>
      </c>
    </row>
    <row r="311" spans="1:9" ht="409" customHeight="1" x14ac:dyDescent="0.25">
      <c r="A311" s="41"/>
      <c r="B311" s="41"/>
      <c r="C311" s="41"/>
      <c r="D311" s="41" t="s">
        <v>237</v>
      </c>
      <c r="E311" s="41"/>
      <c r="F311" s="42" t="s">
        <v>1270</v>
      </c>
      <c r="G311" s="43" t="s">
        <v>1271</v>
      </c>
      <c r="H311" s="44" t="s">
        <v>40</v>
      </c>
      <c r="I311" s="33">
        <f>INDEX(CUTSTANDING!C:C,MATCH(SPICERACKDB!D311,CUTSTANDING!B:B,0))</f>
        <v>18</v>
      </c>
    </row>
    <row r="312" spans="1:9" ht="409" customHeight="1" x14ac:dyDescent="0.25">
      <c r="A312" s="41"/>
      <c r="B312" s="41"/>
      <c r="C312" s="41"/>
      <c r="D312" s="41" t="s">
        <v>415</v>
      </c>
      <c r="E312" s="41"/>
      <c r="F312" s="42" t="s">
        <v>1272</v>
      </c>
      <c r="G312" s="41" t="s">
        <v>655</v>
      </c>
      <c r="H312" s="44" t="s">
        <v>9</v>
      </c>
      <c r="I312" s="33">
        <f>INDEX(CUTSTANDING!C:C,MATCH(SPICERACKDB!D312,CUTSTANDING!B:B,0))</f>
        <v>12</v>
      </c>
    </row>
    <row r="313" spans="1:9" ht="409" customHeight="1" x14ac:dyDescent="0.25">
      <c r="A313" s="41"/>
      <c r="B313" s="41"/>
      <c r="C313" s="41"/>
      <c r="D313" s="41" t="s">
        <v>151</v>
      </c>
      <c r="E313" s="41"/>
      <c r="F313" s="42" t="s">
        <v>1273</v>
      </c>
      <c r="G313" s="43" t="s">
        <v>1274</v>
      </c>
      <c r="H313" s="44" t="s">
        <v>5</v>
      </c>
      <c r="I313" s="33">
        <f>INDEX(CUTSTANDING!C:C,MATCH(SPICERACKDB!D313,CUTSTANDING!B:B,0))</f>
        <v>9</v>
      </c>
    </row>
    <row r="314" spans="1:9" ht="409" customHeight="1" x14ac:dyDescent="0.25">
      <c r="A314" s="41"/>
      <c r="B314" s="41"/>
      <c r="C314" s="41"/>
      <c r="D314" s="41" t="s">
        <v>1275</v>
      </c>
      <c r="E314" s="41"/>
      <c r="F314" s="42" t="s">
        <v>1276</v>
      </c>
      <c r="G314" s="43" t="s">
        <v>494</v>
      </c>
      <c r="H314" s="44" t="s">
        <v>447</v>
      </c>
      <c r="I314" s="33">
        <f>INDEX(CUTSTANDING!C:C,MATCH(SPICERACKDB!D314,CUTSTANDING!B:B,0))</f>
        <v>6</v>
      </c>
    </row>
    <row r="315" spans="1:9" ht="409" customHeight="1" x14ac:dyDescent="0.25">
      <c r="A315" s="41"/>
      <c r="B315" s="41"/>
      <c r="C315" s="41"/>
      <c r="D315" s="41" t="s">
        <v>389</v>
      </c>
      <c r="E315" s="41"/>
      <c r="F315" s="42" t="s">
        <v>1277</v>
      </c>
      <c r="G315" s="43" t="s">
        <v>1278</v>
      </c>
      <c r="H315" s="44" t="s">
        <v>4</v>
      </c>
      <c r="I315" s="33">
        <f>INDEX(CUTSTANDING!C:C,MATCH(SPICERACKDB!D315,CUTSTANDING!B:B,0))</f>
        <v>13</v>
      </c>
    </row>
    <row r="316" spans="1:9" ht="409" customHeight="1" x14ac:dyDescent="0.25">
      <c r="A316" s="41"/>
      <c r="B316" s="41"/>
      <c r="C316" s="41"/>
      <c r="D316" s="41" t="s">
        <v>442</v>
      </c>
      <c r="E316" s="41"/>
      <c r="F316" s="42" t="s">
        <v>1279</v>
      </c>
      <c r="G316" s="41" t="s">
        <v>1280</v>
      </c>
      <c r="H316" s="44" t="s">
        <v>40</v>
      </c>
      <c r="I316" s="33">
        <f>INDEX(CUTSTANDING!C:C,MATCH(SPICERACKDB!D316,CUTSTANDING!B:B,0))</f>
        <v>6</v>
      </c>
    </row>
    <row r="317" spans="1:9" ht="409" customHeight="1" x14ac:dyDescent="0.25">
      <c r="A317" s="41"/>
      <c r="B317" s="41"/>
      <c r="C317" s="41"/>
      <c r="D317" s="41" t="s">
        <v>122</v>
      </c>
      <c r="E317" s="41"/>
      <c r="F317" s="42" t="s">
        <v>466</v>
      </c>
      <c r="G317" s="43" t="s">
        <v>1281</v>
      </c>
      <c r="H317" s="44" t="s">
        <v>713</v>
      </c>
      <c r="I317" s="33">
        <f>INDEX(CUTSTANDING!C:C,MATCH(SPICERACKDB!D317,CUTSTANDING!B:B,0))</f>
        <v>3</v>
      </c>
    </row>
    <row r="318" spans="1:9" ht="409" customHeight="1" x14ac:dyDescent="0.25">
      <c r="A318" s="41"/>
      <c r="B318" s="41"/>
      <c r="C318" s="41"/>
      <c r="D318" s="41" t="s">
        <v>401</v>
      </c>
      <c r="E318" s="41"/>
      <c r="F318" s="42" t="s">
        <v>1282</v>
      </c>
      <c r="G318" s="43" t="s">
        <v>1283</v>
      </c>
      <c r="H318" s="44" t="s">
        <v>486</v>
      </c>
      <c r="I318" s="33">
        <f>INDEX(CUTSTANDING!C:C,MATCH(SPICERACKDB!D318,CUTSTANDING!B:B,0))</f>
        <v>7</v>
      </c>
    </row>
    <row r="319" spans="1:9" ht="409" customHeight="1" x14ac:dyDescent="0.25">
      <c r="A319" s="41"/>
      <c r="B319" s="41"/>
      <c r="C319" s="41"/>
      <c r="D319" s="41" t="s">
        <v>1284</v>
      </c>
      <c r="E319" s="41"/>
      <c r="F319" s="42" t="s">
        <v>1285</v>
      </c>
      <c r="G319" s="43" t="s">
        <v>494</v>
      </c>
      <c r="H319" s="44" t="s">
        <v>447</v>
      </c>
      <c r="I319" s="33">
        <f>INDEX(CUTSTANDING!C:C,MATCH(SPICERACKDB!D319,CUTSTANDING!B:B,0))</f>
        <v>7</v>
      </c>
    </row>
    <row r="320" spans="1:9" ht="409" customHeight="1" x14ac:dyDescent="0.25">
      <c r="A320" s="41"/>
      <c r="B320" s="41"/>
      <c r="C320" s="41"/>
      <c r="D320" s="41" t="s">
        <v>398</v>
      </c>
      <c r="E320" s="41"/>
      <c r="F320" s="42" t="s">
        <v>1286</v>
      </c>
      <c r="G320" s="43" t="s">
        <v>1287</v>
      </c>
      <c r="H320" s="44" t="s">
        <v>492</v>
      </c>
      <c r="I320" s="33">
        <f>INDEX(CUTSTANDING!C:C,MATCH(SPICERACKDB!D320,CUTSTANDING!B:B,0))</f>
        <v>21</v>
      </c>
    </row>
    <row r="321" spans="1:9" ht="409" customHeight="1" x14ac:dyDescent="0.25">
      <c r="A321" s="41"/>
      <c r="B321" s="41"/>
      <c r="C321" s="41"/>
      <c r="D321" s="41" t="s">
        <v>429</v>
      </c>
      <c r="E321" s="41"/>
      <c r="F321" s="42" t="s">
        <v>1288</v>
      </c>
      <c r="G321" s="43" t="s">
        <v>1289</v>
      </c>
      <c r="H321" s="44" t="s">
        <v>5</v>
      </c>
      <c r="I321" s="33">
        <f>INDEX(CUTSTANDING!C:C,MATCH(SPICERACKDB!D321,CUTSTANDING!B:B,0))</f>
        <v>3</v>
      </c>
    </row>
    <row r="322" spans="1:9" ht="409" customHeight="1" x14ac:dyDescent="0.25">
      <c r="A322" s="41"/>
      <c r="B322" s="41"/>
      <c r="C322" s="41"/>
      <c r="D322" s="41" t="s">
        <v>1290</v>
      </c>
      <c r="E322" s="41"/>
      <c r="F322" s="42" t="s">
        <v>1291</v>
      </c>
      <c r="G322" s="43" t="s">
        <v>1292</v>
      </c>
      <c r="H322" s="44" t="s">
        <v>40</v>
      </c>
      <c r="I322" s="33">
        <f>INDEX(CUTSTANDING!C:C,MATCH(SPICERACKDB!D322,CUTSTANDING!B:B,0))</f>
        <v>15</v>
      </c>
    </row>
    <row r="323" spans="1:9" ht="409" customHeight="1" x14ac:dyDescent="0.25">
      <c r="A323" s="41"/>
      <c r="B323" s="41"/>
      <c r="C323" s="41"/>
      <c r="D323" s="41" t="s">
        <v>165</v>
      </c>
      <c r="E323" s="41"/>
      <c r="F323" s="42" t="s">
        <v>1293</v>
      </c>
      <c r="G323" s="41" t="s">
        <v>1294</v>
      </c>
      <c r="H323" s="44" t="s">
        <v>735</v>
      </c>
      <c r="I323" s="33">
        <f>INDEX(CUTSTANDING!C:C,MATCH(SPICERACKDB!D323,CUTSTANDING!B:B,0))</f>
        <v>13</v>
      </c>
    </row>
    <row r="324" spans="1:9" ht="409" customHeight="1" x14ac:dyDescent="0.25">
      <c r="A324" s="41"/>
      <c r="B324" s="41"/>
      <c r="C324" s="41"/>
      <c r="D324" s="41" t="s">
        <v>1295</v>
      </c>
      <c r="E324" s="41"/>
      <c r="F324" s="42" t="s">
        <v>1296</v>
      </c>
      <c r="G324" s="41" t="s">
        <v>1297</v>
      </c>
      <c r="H324" s="44" t="s">
        <v>6</v>
      </c>
      <c r="I324" s="33">
        <f>INDEX(CUTSTANDING!C:C,MATCH(SPICERACKDB!D324,CUTSTANDING!B:B,0))</f>
        <v>10</v>
      </c>
    </row>
    <row r="325" spans="1:9" ht="409" customHeight="1" x14ac:dyDescent="0.25">
      <c r="A325" s="41"/>
      <c r="B325" s="41"/>
      <c r="C325" s="41"/>
      <c r="D325" s="41" t="s">
        <v>1298</v>
      </c>
      <c r="E325" s="41"/>
      <c r="F325" s="42" t="s">
        <v>1299</v>
      </c>
      <c r="G325" s="43" t="s">
        <v>1300</v>
      </c>
      <c r="H325" s="44" t="s">
        <v>447</v>
      </c>
      <c r="I325" s="33">
        <f>INDEX(CUTSTANDING!C:C,MATCH(SPICERACKDB!D325,CUTSTANDING!B:B,0))</f>
        <v>0</v>
      </c>
    </row>
    <row r="326" spans="1:9" ht="409" customHeight="1" x14ac:dyDescent="0.25">
      <c r="A326" s="41"/>
      <c r="B326" s="41"/>
      <c r="C326" s="41"/>
      <c r="D326" s="41" t="s">
        <v>1301</v>
      </c>
      <c r="E326" s="41"/>
      <c r="F326" s="42" t="s">
        <v>1302</v>
      </c>
      <c r="G326" s="43" t="s">
        <v>1303</v>
      </c>
      <c r="H326" s="44" t="s">
        <v>14</v>
      </c>
      <c r="I326" s="33">
        <f>INDEX(CUTSTANDING!C:C,MATCH(SPICERACKDB!D326,CUTSTANDING!B:B,0))</f>
        <v>18</v>
      </c>
    </row>
    <row r="327" spans="1:9" ht="409" customHeight="1" x14ac:dyDescent="0.25">
      <c r="A327" s="41"/>
      <c r="B327" s="41"/>
      <c r="C327" s="41"/>
      <c r="D327" s="41" t="s">
        <v>89</v>
      </c>
      <c r="E327" s="41"/>
      <c r="F327" s="42" t="s">
        <v>1304</v>
      </c>
      <c r="G327" s="43" t="s">
        <v>1305</v>
      </c>
      <c r="H327" s="44" t="s">
        <v>577</v>
      </c>
      <c r="I327" s="33">
        <f>INDEX(CUTSTANDING!C:C,MATCH(SPICERACKDB!D327,CUTSTANDING!B:B,0))</f>
        <v>15</v>
      </c>
    </row>
    <row r="328" spans="1:9" ht="409" customHeight="1" x14ac:dyDescent="0.25">
      <c r="A328" s="41"/>
      <c r="B328" s="41"/>
      <c r="C328" s="41"/>
      <c r="D328" s="41" t="s">
        <v>1306</v>
      </c>
      <c r="E328" s="41"/>
      <c r="F328" s="42" t="s">
        <v>1307</v>
      </c>
      <c r="G328" s="43" t="s">
        <v>1308</v>
      </c>
      <c r="H328" s="44" t="s">
        <v>551</v>
      </c>
      <c r="I328" s="33">
        <f>INDEX(CUTSTANDING!C:C,MATCH(SPICERACKDB!D328,CUTSTANDING!B:B,0))</f>
        <v>19</v>
      </c>
    </row>
    <row r="329" spans="1:9" ht="409" customHeight="1" x14ac:dyDescent="0.25">
      <c r="A329" s="41"/>
      <c r="B329" s="41"/>
      <c r="C329" s="41"/>
      <c r="D329" s="41" t="s">
        <v>238</v>
      </c>
      <c r="E329" s="41"/>
      <c r="F329" s="42" t="s">
        <v>1309</v>
      </c>
      <c r="G329" s="43" t="s">
        <v>1310</v>
      </c>
      <c r="H329" s="44" t="s">
        <v>447</v>
      </c>
      <c r="I329" s="33">
        <f>INDEX(CUTSTANDING!C:C,MATCH(SPICERACKDB!D329,CUTSTANDING!B:B,0))</f>
        <v>18</v>
      </c>
    </row>
    <row r="330" spans="1:9" ht="409" customHeight="1" x14ac:dyDescent="0.25">
      <c r="A330" s="41"/>
      <c r="B330" s="41"/>
      <c r="C330" s="41"/>
      <c r="D330" s="41" t="s">
        <v>325</v>
      </c>
      <c r="E330" s="41"/>
      <c r="F330" s="42" t="s">
        <v>1311</v>
      </c>
      <c r="G330" s="43" t="s">
        <v>1312</v>
      </c>
      <c r="H330" s="44" t="s">
        <v>492</v>
      </c>
      <c r="I330" s="33">
        <f>INDEX(CUTSTANDING!C:C,MATCH(SPICERACKDB!D330,CUTSTANDING!B:B,0))</f>
        <v>6</v>
      </c>
    </row>
    <row r="331" spans="1:9" ht="409" customHeight="1" x14ac:dyDescent="0.25">
      <c r="A331" s="41"/>
      <c r="B331" s="41"/>
      <c r="C331" s="41"/>
      <c r="D331" s="41" t="s">
        <v>1313</v>
      </c>
      <c r="E331" s="41"/>
      <c r="F331" s="42" t="s">
        <v>1314</v>
      </c>
      <c r="G331" s="43" t="s">
        <v>1315</v>
      </c>
      <c r="H331" s="44" t="s">
        <v>560</v>
      </c>
      <c r="I331" s="33">
        <f>INDEX(CUTSTANDING!C:C,MATCH(SPICERACKDB!D331,CUTSTANDING!B:B,0))</f>
        <v>18</v>
      </c>
    </row>
    <row r="332" spans="1:9" ht="409" customHeight="1" x14ac:dyDescent="0.25">
      <c r="A332" s="41"/>
      <c r="B332" s="41"/>
      <c r="C332" s="41"/>
      <c r="D332" s="41" t="s">
        <v>1316</v>
      </c>
      <c r="E332" s="41"/>
      <c r="F332" s="42" t="s">
        <v>1317</v>
      </c>
      <c r="G332" s="41" t="s">
        <v>1318</v>
      </c>
      <c r="H332" s="44" t="s">
        <v>591</v>
      </c>
      <c r="I332" s="33">
        <f>INDEX(CUTSTANDING!C:C,MATCH(SPICERACKDB!D332,CUTSTANDING!B:B,0))</f>
        <v>9</v>
      </c>
    </row>
    <row r="333" spans="1:9" ht="409" customHeight="1" x14ac:dyDescent="0.25">
      <c r="A333" s="41"/>
      <c r="B333" s="41"/>
      <c r="C333" s="41"/>
      <c r="D333" s="41" t="s">
        <v>113</v>
      </c>
      <c r="E333" s="41"/>
      <c r="F333" s="42" t="s">
        <v>1319</v>
      </c>
      <c r="G333" s="43" t="s">
        <v>1320</v>
      </c>
      <c r="H333" s="44" t="s">
        <v>447</v>
      </c>
      <c r="I333" s="33">
        <f>INDEX(CUTSTANDING!C:C,MATCH(SPICERACKDB!D333,CUTSTANDING!B:B,0))</f>
        <v>3</v>
      </c>
    </row>
    <row r="334" spans="1:9" ht="409" customHeight="1" x14ac:dyDescent="0.25">
      <c r="A334" s="41"/>
      <c r="B334" s="41"/>
      <c r="C334" s="41"/>
      <c r="D334" s="41" t="s">
        <v>1321</v>
      </c>
      <c r="E334" s="41"/>
      <c r="F334" s="42" t="s">
        <v>1322</v>
      </c>
      <c r="G334" s="41" t="s">
        <v>1323</v>
      </c>
      <c r="H334" s="44" t="s">
        <v>9</v>
      </c>
      <c r="I334" s="33">
        <f>INDEX(CUTSTANDING!C:C,MATCH(SPICERACKDB!D334,CUTSTANDING!B:B,0))</f>
        <v>15</v>
      </c>
    </row>
    <row r="335" spans="1:9" ht="409" customHeight="1" x14ac:dyDescent="0.25">
      <c r="A335" s="41"/>
      <c r="B335" s="41"/>
      <c r="C335" s="41"/>
      <c r="D335" s="41" t="s">
        <v>188</v>
      </c>
      <c r="E335" s="41"/>
      <c r="F335" s="42" t="s">
        <v>1324</v>
      </c>
      <c r="G335" s="43" t="s">
        <v>1325</v>
      </c>
      <c r="H335" s="44" t="s">
        <v>5</v>
      </c>
      <c r="I335" s="33">
        <f>INDEX(CUTSTANDING!C:C,MATCH(SPICERACKDB!D335,CUTSTANDING!B:B,0))</f>
        <v>15</v>
      </c>
    </row>
    <row r="336" spans="1:9" ht="409" customHeight="1" x14ac:dyDescent="0.25">
      <c r="A336" s="41"/>
      <c r="B336" s="41"/>
      <c r="C336" s="41"/>
      <c r="D336" s="41" t="s">
        <v>1326</v>
      </c>
      <c r="E336" s="41"/>
      <c r="F336" s="42" t="s">
        <v>1327</v>
      </c>
      <c r="G336" s="43" t="s">
        <v>1328</v>
      </c>
      <c r="H336" s="44" t="s">
        <v>1329</v>
      </c>
      <c r="I336" s="33">
        <f>INDEX(CUTSTANDING!C:C,MATCH(SPICERACKDB!D336,CUTSTANDING!B:B,0))</f>
        <v>6</v>
      </c>
    </row>
    <row r="337" spans="1:9" ht="409" customHeight="1" x14ac:dyDescent="0.25">
      <c r="A337" s="41"/>
      <c r="B337" s="41"/>
      <c r="C337" s="41"/>
      <c r="D337" s="41" t="s">
        <v>1330</v>
      </c>
      <c r="E337" s="41"/>
      <c r="F337" s="42" t="s">
        <v>1331</v>
      </c>
      <c r="G337" s="41" t="s">
        <v>1332</v>
      </c>
      <c r="H337" s="44" t="s">
        <v>735</v>
      </c>
      <c r="I337" s="33">
        <f>INDEX(CUTSTANDING!C:C,MATCH(SPICERACKDB!D337,CUTSTANDING!B:B,0))</f>
        <v>3</v>
      </c>
    </row>
    <row r="338" spans="1:9" ht="409" customHeight="1" x14ac:dyDescent="0.25">
      <c r="A338" s="41"/>
      <c r="B338" s="41"/>
      <c r="C338" s="41"/>
      <c r="D338" s="41" t="s">
        <v>1333</v>
      </c>
      <c r="E338" s="41"/>
      <c r="F338" s="42" t="s">
        <v>1334</v>
      </c>
      <c r="G338" s="43" t="s">
        <v>1335</v>
      </c>
      <c r="H338" s="44" t="s">
        <v>4</v>
      </c>
      <c r="I338" s="33">
        <f>INDEX(CUTSTANDING!C:C,MATCH(SPICERACKDB!D338,CUTSTANDING!B:B,0))</f>
        <v>10</v>
      </c>
    </row>
    <row r="339" spans="1:9" ht="409" customHeight="1" x14ac:dyDescent="0.25">
      <c r="A339" s="41"/>
      <c r="B339" s="41"/>
      <c r="C339" s="41"/>
      <c r="D339" s="41" t="s">
        <v>1336</v>
      </c>
      <c r="E339" s="41"/>
      <c r="F339" s="42" t="s">
        <v>1337</v>
      </c>
      <c r="G339" s="43" t="s">
        <v>553</v>
      </c>
      <c r="H339" s="44" t="s">
        <v>40</v>
      </c>
      <c r="I339" s="33">
        <f>INDEX(CUTSTANDING!C:C,MATCH(SPICERACKDB!D339,CUTSTANDING!B:B,0))</f>
        <v>6</v>
      </c>
    </row>
    <row r="340" spans="1:9" ht="409" customHeight="1" x14ac:dyDescent="0.25">
      <c r="A340" s="41"/>
      <c r="B340" s="41"/>
      <c r="C340" s="41"/>
      <c r="D340" s="41" t="s">
        <v>277</v>
      </c>
      <c r="E340" s="41"/>
      <c r="F340" s="42" t="s">
        <v>1338</v>
      </c>
      <c r="G340" s="43" t="s">
        <v>1339</v>
      </c>
      <c r="H340" s="44" t="s">
        <v>11</v>
      </c>
      <c r="I340" s="33">
        <f>INDEX(CUTSTANDING!C:C,MATCH(SPICERACKDB!D340,CUTSTANDING!B:B,0))</f>
        <v>9</v>
      </c>
    </row>
    <row r="341" spans="1:9" ht="409" customHeight="1" x14ac:dyDescent="0.25">
      <c r="A341" s="41"/>
      <c r="B341" s="41"/>
      <c r="C341" s="41"/>
      <c r="D341" s="41" t="s">
        <v>316</v>
      </c>
      <c r="E341" s="41"/>
      <c r="F341" s="42" t="s">
        <v>1340</v>
      </c>
      <c r="G341" s="43" t="s">
        <v>1341</v>
      </c>
      <c r="H341" s="44" t="s">
        <v>40</v>
      </c>
      <c r="I341" s="33">
        <f>INDEX(CUTSTANDING!C:C,MATCH(SPICERACKDB!D341,CUTSTANDING!B:B,0))</f>
        <v>19</v>
      </c>
    </row>
    <row r="342" spans="1:9" ht="409" customHeight="1" x14ac:dyDescent="0.25">
      <c r="A342" s="41"/>
      <c r="B342" s="41"/>
      <c r="C342" s="41"/>
      <c r="D342" s="41" t="s">
        <v>368</v>
      </c>
      <c r="E342" s="41"/>
      <c r="F342" s="42" t="s">
        <v>1342</v>
      </c>
      <c r="G342" s="43" t="s">
        <v>1343</v>
      </c>
      <c r="H342" s="44" t="s">
        <v>40</v>
      </c>
      <c r="I342" s="33">
        <f>INDEX(CUTSTANDING!C:C,MATCH(SPICERACKDB!D342,CUTSTANDING!B:B,0))</f>
        <v>9</v>
      </c>
    </row>
    <row r="343" spans="1:9" ht="409" customHeight="1" x14ac:dyDescent="0.25">
      <c r="A343" s="41"/>
      <c r="B343" s="41"/>
      <c r="C343" s="41"/>
      <c r="D343" s="41" t="s">
        <v>1344</v>
      </c>
      <c r="E343" s="41"/>
      <c r="F343" s="42" t="s">
        <v>1345</v>
      </c>
      <c r="G343" s="43" t="s">
        <v>1346</v>
      </c>
      <c r="H343" s="44" t="s">
        <v>14</v>
      </c>
      <c r="I343" s="33">
        <f>INDEX(CUTSTANDING!C:C,MATCH(SPICERACKDB!D343,CUTSTANDING!B:B,0))</f>
        <v>0</v>
      </c>
    </row>
    <row r="344" spans="1:9" ht="409" customHeight="1" x14ac:dyDescent="0.25">
      <c r="A344" s="41"/>
      <c r="B344" s="41"/>
      <c r="C344" s="41"/>
      <c r="D344" s="41" t="s">
        <v>212</v>
      </c>
      <c r="E344" s="41"/>
      <c r="F344" s="42" t="s">
        <v>1347</v>
      </c>
      <c r="G344" s="43" t="s">
        <v>1348</v>
      </c>
      <c r="H344" s="44" t="s">
        <v>577</v>
      </c>
      <c r="I344" s="33">
        <f>INDEX(CUTSTANDING!C:C,MATCH(SPICERACKDB!D344,CUTSTANDING!B:B,0))</f>
        <v>0</v>
      </c>
    </row>
    <row r="345" spans="1:9" ht="409" customHeight="1" x14ac:dyDescent="0.25">
      <c r="A345" s="41"/>
      <c r="B345" s="41"/>
      <c r="C345" s="41"/>
      <c r="D345" s="41" t="s">
        <v>223</v>
      </c>
      <c r="E345" s="41"/>
      <c r="F345" s="42" t="s">
        <v>1349</v>
      </c>
      <c r="G345" s="43" t="s">
        <v>1350</v>
      </c>
      <c r="H345" s="44" t="s">
        <v>577</v>
      </c>
      <c r="I345" s="33">
        <f>INDEX(CUTSTANDING!C:C,MATCH(SPICERACKDB!D345,CUTSTANDING!B:B,0))</f>
        <v>15</v>
      </c>
    </row>
    <row r="346" spans="1:9" ht="409" customHeight="1" x14ac:dyDescent="0.25">
      <c r="A346" s="41"/>
      <c r="B346" s="41"/>
      <c r="C346" s="41"/>
      <c r="D346" s="41" t="s">
        <v>84</v>
      </c>
      <c r="E346" s="41"/>
      <c r="F346" s="42" t="s">
        <v>1351</v>
      </c>
      <c r="G346" s="43" t="s">
        <v>1352</v>
      </c>
      <c r="H346" s="44" t="s">
        <v>11</v>
      </c>
      <c r="I346" s="33">
        <f>INDEX(CUTSTANDING!C:C,MATCH(SPICERACKDB!D346,CUTSTANDING!B:B,0))</f>
        <v>6</v>
      </c>
    </row>
    <row r="347" spans="1:9" ht="409" customHeight="1" x14ac:dyDescent="0.25">
      <c r="A347" s="41"/>
      <c r="B347" s="41"/>
      <c r="C347" s="41"/>
      <c r="D347" s="41" t="s">
        <v>1353</v>
      </c>
      <c r="E347" s="41"/>
      <c r="F347" s="42" t="s">
        <v>1354</v>
      </c>
      <c r="G347" s="43" t="s">
        <v>1355</v>
      </c>
      <c r="H347" s="44" t="s">
        <v>492</v>
      </c>
      <c r="I347" s="33">
        <f>INDEX(CUTSTANDING!C:C,MATCH(SPICERACKDB!D347,CUTSTANDING!B:B,0))</f>
        <v>12</v>
      </c>
    </row>
    <row r="348" spans="1:9" ht="409" customHeight="1" x14ac:dyDescent="0.25">
      <c r="A348" s="41"/>
      <c r="B348" s="41"/>
      <c r="C348" s="41"/>
      <c r="D348" s="41" t="s">
        <v>1356</v>
      </c>
      <c r="E348" s="41"/>
      <c r="F348" s="42" t="s">
        <v>1357</v>
      </c>
      <c r="G348" s="43" t="s">
        <v>1358</v>
      </c>
      <c r="H348" s="44" t="s">
        <v>8</v>
      </c>
      <c r="I348" s="33">
        <f>INDEX(CUTSTANDING!C:C,MATCH(SPICERACKDB!D348,CUTSTANDING!B:B,0))</f>
        <v>12</v>
      </c>
    </row>
    <row r="349" spans="1:9" ht="409" customHeight="1" x14ac:dyDescent="0.25">
      <c r="A349" s="41"/>
      <c r="B349" s="41"/>
      <c r="C349" s="41"/>
      <c r="D349" s="41" t="s">
        <v>1359</v>
      </c>
      <c r="E349" s="41"/>
      <c r="F349" s="42" t="s">
        <v>1360</v>
      </c>
      <c r="G349" s="43" t="s">
        <v>1361</v>
      </c>
      <c r="H349" s="44" t="s">
        <v>551</v>
      </c>
      <c r="I349" s="33">
        <f>INDEX(CUTSTANDING!C:C,MATCH(SPICERACKDB!D349,CUTSTANDING!B:B,0))</f>
        <v>7</v>
      </c>
    </row>
    <row r="350" spans="1:9" ht="409" customHeight="1" x14ac:dyDescent="0.25">
      <c r="A350" s="41"/>
      <c r="B350" s="41"/>
      <c r="C350" s="41"/>
      <c r="D350" s="41" t="s">
        <v>112</v>
      </c>
      <c r="E350" s="41"/>
      <c r="F350" s="42" t="s">
        <v>1362</v>
      </c>
      <c r="G350" s="43" t="s">
        <v>1363</v>
      </c>
      <c r="H350" s="44" t="s">
        <v>14</v>
      </c>
      <c r="I350" s="33">
        <f>INDEX(CUTSTANDING!C:C,MATCH(SPICERACKDB!D350,CUTSTANDING!B:B,0))</f>
        <v>9</v>
      </c>
    </row>
    <row r="351" spans="1:9" ht="409" customHeight="1" x14ac:dyDescent="0.25">
      <c r="A351" s="41"/>
      <c r="B351" s="41"/>
      <c r="C351" s="41"/>
      <c r="D351" s="41" t="s">
        <v>1364</v>
      </c>
      <c r="E351" s="41"/>
      <c r="F351" s="42" t="s">
        <v>1365</v>
      </c>
      <c r="G351" s="43" t="s">
        <v>1366</v>
      </c>
      <c r="H351" s="44" t="s">
        <v>4</v>
      </c>
      <c r="I351" s="33">
        <f>INDEX(CUTSTANDING!C:C,MATCH(SPICERACKDB!D351,CUTSTANDING!B:B,0))</f>
        <v>12</v>
      </c>
    </row>
    <row r="352" spans="1:9" ht="409" customHeight="1" x14ac:dyDescent="0.25">
      <c r="A352" s="41"/>
      <c r="B352" s="41"/>
      <c r="C352" s="41"/>
      <c r="D352" s="41" t="s">
        <v>254</v>
      </c>
      <c r="E352" s="41"/>
      <c r="F352" s="42" t="s">
        <v>1367</v>
      </c>
      <c r="G352" s="43" t="s">
        <v>1368</v>
      </c>
      <c r="H352" s="44" t="s">
        <v>713</v>
      </c>
      <c r="I352" s="33">
        <f>INDEX(CUTSTANDING!C:C,MATCH(SPICERACKDB!D352,CUTSTANDING!B:B,0))</f>
        <v>0</v>
      </c>
    </row>
    <row r="353" spans="1:9" ht="409" customHeight="1" x14ac:dyDescent="0.25">
      <c r="A353" s="41"/>
      <c r="B353" s="41"/>
      <c r="C353" s="41"/>
      <c r="D353" s="41" t="s">
        <v>439</v>
      </c>
      <c r="E353" s="41"/>
      <c r="F353" s="42" t="s">
        <v>1369</v>
      </c>
      <c r="G353" s="43" t="s">
        <v>1370</v>
      </c>
      <c r="H353" s="44" t="s">
        <v>40</v>
      </c>
      <c r="I353" s="33">
        <f>INDEX(CUTSTANDING!C:C,MATCH(SPICERACKDB!D353,CUTSTANDING!B:B,0))</f>
        <v>18</v>
      </c>
    </row>
    <row r="354" spans="1:9" ht="409" customHeight="1" x14ac:dyDescent="0.25">
      <c r="A354" s="41"/>
      <c r="B354" s="41"/>
      <c r="C354" s="41"/>
      <c r="D354" s="41" t="s">
        <v>1371</v>
      </c>
      <c r="E354" s="41"/>
      <c r="F354" s="42" t="s">
        <v>1372</v>
      </c>
      <c r="G354" s="43" t="s">
        <v>1373</v>
      </c>
      <c r="H354" s="44" t="s">
        <v>14</v>
      </c>
      <c r="I354" s="33">
        <f>INDEX(CUTSTANDING!C:C,MATCH(SPICERACKDB!D354,CUTSTANDING!B:B,0))</f>
        <v>12</v>
      </c>
    </row>
    <row r="355" spans="1:9" ht="409" customHeight="1" x14ac:dyDescent="0.25">
      <c r="A355" s="41"/>
      <c r="B355" s="41"/>
      <c r="C355" s="41"/>
      <c r="D355" s="41" t="s">
        <v>1374</v>
      </c>
      <c r="E355" s="41"/>
      <c r="F355" s="42" t="s">
        <v>1375</v>
      </c>
      <c r="G355" s="43" t="s">
        <v>1376</v>
      </c>
      <c r="H355" s="44" t="s">
        <v>5</v>
      </c>
      <c r="I355" s="33">
        <f>INDEX(CUTSTANDING!C:C,MATCH(SPICERACKDB!D355,CUTSTANDING!B:B,0))</f>
        <v>13</v>
      </c>
    </row>
    <row r="356" spans="1:9" ht="409" customHeight="1" x14ac:dyDescent="0.25">
      <c r="A356" s="41"/>
      <c r="B356" s="41"/>
      <c r="C356" s="41"/>
      <c r="D356" s="41" t="s">
        <v>256</v>
      </c>
      <c r="E356" s="41"/>
      <c r="F356" s="42" t="s">
        <v>1377</v>
      </c>
      <c r="G356" s="41" t="s">
        <v>1378</v>
      </c>
      <c r="H356" s="44" t="s">
        <v>40</v>
      </c>
      <c r="I356" s="33">
        <f>INDEX(CUTSTANDING!C:C,MATCH(SPICERACKDB!D356,CUTSTANDING!B:B,0))</f>
        <v>9</v>
      </c>
    </row>
    <row r="357" spans="1:9" ht="409" customHeight="1" x14ac:dyDescent="0.25">
      <c r="A357" s="41"/>
      <c r="B357" s="41"/>
      <c r="C357" s="41"/>
      <c r="D357" s="41" t="s">
        <v>1379</v>
      </c>
      <c r="E357" s="41"/>
      <c r="F357" s="42" t="s">
        <v>1380</v>
      </c>
      <c r="G357" s="41" t="s">
        <v>1381</v>
      </c>
      <c r="H357" s="44" t="s">
        <v>713</v>
      </c>
      <c r="I357" s="33">
        <f>INDEX(CUTSTANDING!C:C,MATCH(SPICERACKDB!D357,CUTSTANDING!B:B,0))</f>
        <v>15</v>
      </c>
    </row>
    <row r="358" spans="1:9" ht="409" customHeight="1" x14ac:dyDescent="0.25">
      <c r="A358" s="41"/>
      <c r="B358" s="41"/>
      <c r="C358" s="41"/>
      <c r="D358" s="41" t="s">
        <v>1382</v>
      </c>
      <c r="E358" s="41"/>
      <c r="F358" s="42" t="s">
        <v>1383</v>
      </c>
      <c r="G358" s="43" t="s">
        <v>1384</v>
      </c>
      <c r="H358" s="44" t="s">
        <v>492</v>
      </c>
      <c r="I358" s="33">
        <f>INDEX(CUTSTANDING!C:C,MATCH(SPICERACKDB!D358,CUTSTANDING!B:B,0))</f>
        <v>12</v>
      </c>
    </row>
    <row r="359" spans="1:9" ht="409" customHeight="1" x14ac:dyDescent="0.25">
      <c r="A359" s="41"/>
      <c r="B359" s="41"/>
      <c r="C359" s="41"/>
      <c r="D359" s="41" t="s">
        <v>1385</v>
      </c>
      <c r="E359" s="41"/>
      <c r="F359" s="42" t="s">
        <v>1386</v>
      </c>
      <c r="G359" s="41" t="s">
        <v>1387</v>
      </c>
      <c r="H359" s="44" t="s">
        <v>735</v>
      </c>
      <c r="I359" s="33">
        <f>INDEX(CUTSTANDING!C:C,MATCH(SPICERACKDB!D359,CUTSTANDING!B:B,0))</f>
        <v>6</v>
      </c>
    </row>
    <row r="360" spans="1:9" ht="409" customHeight="1" x14ac:dyDescent="0.25">
      <c r="A360" s="41"/>
      <c r="B360" s="41"/>
      <c r="C360" s="41"/>
      <c r="D360" s="41" t="s">
        <v>1388</v>
      </c>
      <c r="E360" s="41"/>
      <c r="F360" s="42" t="s">
        <v>1389</v>
      </c>
      <c r="G360" s="43" t="s">
        <v>1390</v>
      </c>
      <c r="H360" s="44" t="s">
        <v>577</v>
      </c>
      <c r="I360" s="33">
        <f>INDEX(CUTSTANDING!C:C,MATCH(SPICERACKDB!D360,CUTSTANDING!B:B,0))</f>
        <v>18</v>
      </c>
    </row>
    <row r="361" spans="1:9" ht="409" customHeight="1" x14ac:dyDescent="0.25">
      <c r="A361" s="41"/>
      <c r="B361" s="41"/>
      <c r="C361" s="41"/>
      <c r="D361" s="41" t="s">
        <v>1391</v>
      </c>
      <c r="E361" s="41"/>
      <c r="F361" s="42" t="s">
        <v>1392</v>
      </c>
      <c r="G361" s="43" t="s">
        <v>1393</v>
      </c>
      <c r="H361" s="44" t="s">
        <v>551</v>
      </c>
      <c r="I361" s="33">
        <f>INDEX(CUTSTANDING!C:C,MATCH(SPICERACKDB!D361,CUTSTANDING!B:B,0))</f>
        <v>12</v>
      </c>
    </row>
    <row r="362" spans="1:9" ht="409" customHeight="1" x14ac:dyDescent="0.25">
      <c r="A362" s="41"/>
      <c r="B362" s="41"/>
      <c r="C362" s="41"/>
      <c r="D362" s="41" t="s">
        <v>379</v>
      </c>
      <c r="E362" s="41"/>
      <c r="F362" s="42" t="s">
        <v>1394</v>
      </c>
      <c r="G362" s="43" t="s">
        <v>1395</v>
      </c>
      <c r="H362" s="44" t="s">
        <v>8</v>
      </c>
      <c r="I362" s="33">
        <f>INDEX(CUTSTANDING!C:C,MATCH(SPICERACKDB!D362,CUTSTANDING!B:B,0))</f>
        <v>18</v>
      </c>
    </row>
    <row r="363" spans="1:9" ht="409" customHeight="1" x14ac:dyDescent="0.25">
      <c r="A363" s="41"/>
      <c r="B363" s="41"/>
      <c r="C363" s="41"/>
      <c r="D363" s="41" t="s">
        <v>1396</v>
      </c>
      <c r="E363" s="41"/>
      <c r="F363" s="42" t="s">
        <v>1397</v>
      </c>
      <c r="G363" s="43" t="s">
        <v>1398</v>
      </c>
      <c r="H363" s="44" t="s">
        <v>624</v>
      </c>
      <c r="I363" s="33">
        <f>INDEX(CUTSTANDING!C:C,MATCH(SPICERACKDB!D363,CUTSTANDING!B:B,0))</f>
        <v>7</v>
      </c>
    </row>
    <row r="364" spans="1:9" ht="409" customHeight="1" x14ac:dyDescent="0.25">
      <c r="A364" s="41"/>
      <c r="B364" s="41"/>
      <c r="C364" s="41"/>
      <c r="D364" s="41" t="s">
        <v>1399</v>
      </c>
      <c r="E364" s="41"/>
      <c r="F364" s="42" t="s">
        <v>1400</v>
      </c>
      <c r="G364" s="43" t="s">
        <v>1401</v>
      </c>
      <c r="H364" s="44" t="s">
        <v>577</v>
      </c>
      <c r="I364" s="33">
        <f>INDEX(CUTSTANDING!C:C,MATCH(SPICERACKDB!D364,CUTSTANDING!B:B,0))</f>
        <v>15</v>
      </c>
    </row>
    <row r="365" spans="1:9" ht="409" customHeight="1" x14ac:dyDescent="0.25">
      <c r="A365" s="41"/>
      <c r="B365" s="41"/>
      <c r="C365" s="41"/>
      <c r="D365" s="41" t="s">
        <v>172</v>
      </c>
      <c r="E365" s="41"/>
      <c r="F365" s="42" t="s">
        <v>1402</v>
      </c>
      <c r="G365" s="43" t="s">
        <v>1403</v>
      </c>
      <c r="H365" s="44" t="s">
        <v>577</v>
      </c>
      <c r="I365" s="33">
        <f>INDEX(CUTSTANDING!C:C,MATCH(SPICERACKDB!D365,CUTSTANDING!B:B,0))</f>
        <v>21</v>
      </c>
    </row>
    <row r="366" spans="1:9" ht="409" customHeight="1" x14ac:dyDescent="0.25">
      <c r="A366" s="41"/>
      <c r="B366" s="41"/>
      <c r="C366" s="41"/>
      <c r="D366" s="41" t="s">
        <v>1404</v>
      </c>
      <c r="E366" s="41"/>
      <c r="F366" s="42" t="s">
        <v>1405</v>
      </c>
      <c r="G366" s="43" t="s">
        <v>1406</v>
      </c>
      <c r="H366" s="44" t="s">
        <v>14</v>
      </c>
      <c r="I366" s="33">
        <f>INDEX(CUTSTANDING!C:C,MATCH(SPICERACKDB!D366,CUTSTANDING!B:B,0))</f>
        <v>18</v>
      </c>
    </row>
    <row r="367" spans="1:9" ht="409" customHeight="1" x14ac:dyDescent="0.25">
      <c r="A367" s="41"/>
      <c r="B367" s="41"/>
      <c r="C367" s="41"/>
      <c r="D367" s="41" t="s">
        <v>292</v>
      </c>
      <c r="E367" s="41"/>
      <c r="F367" s="42" t="s">
        <v>1407</v>
      </c>
      <c r="G367" s="43" t="s">
        <v>1408</v>
      </c>
      <c r="H367" s="44" t="s">
        <v>497</v>
      </c>
      <c r="I367" s="33">
        <f>INDEX(CUTSTANDING!C:C,MATCH(SPICERACKDB!D367,CUTSTANDING!B:B,0))</f>
        <v>9</v>
      </c>
    </row>
    <row r="368" spans="1:9" ht="409" customHeight="1" x14ac:dyDescent="0.25">
      <c r="A368" s="41"/>
      <c r="B368" s="41"/>
      <c r="C368" s="41"/>
      <c r="D368" s="41" t="s">
        <v>380</v>
      </c>
      <c r="E368" s="41"/>
      <c r="F368" s="42" t="s">
        <v>1409</v>
      </c>
      <c r="G368" s="41" t="s">
        <v>1410</v>
      </c>
      <c r="H368" s="44" t="s">
        <v>577</v>
      </c>
      <c r="I368" s="33">
        <f>INDEX(CUTSTANDING!C:C,MATCH(SPICERACKDB!D368,CUTSTANDING!B:B,0))</f>
        <v>12</v>
      </c>
    </row>
    <row r="369" spans="1:9" ht="409" customHeight="1" x14ac:dyDescent="0.25">
      <c r="A369" s="41"/>
      <c r="B369" s="41"/>
      <c r="C369" s="41"/>
      <c r="D369" s="41" t="s">
        <v>370</v>
      </c>
      <c r="E369" s="41"/>
      <c r="F369" s="42" t="s">
        <v>1411</v>
      </c>
      <c r="G369" s="43" t="s">
        <v>1412</v>
      </c>
      <c r="H369" s="44" t="s">
        <v>40</v>
      </c>
      <c r="I369" s="33">
        <f>INDEX(CUTSTANDING!C:C,MATCH(SPICERACKDB!D369,CUTSTANDING!B:B,0))</f>
        <v>15</v>
      </c>
    </row>
    <row r="370" spans="1:9" ht="409" customHeight="1" x14ac:dyDescent="0.25">
      <c r="A370" s="41"/>
      <c r="B370" s="41"/>
      <c r="C370" s="41"/>
      <c r="D370" s="41" t="s">
        <v>1413</v>
      </c>
      <c r="E370" s="41"/>
      <c r="F370" s="42" t="s">
        <v>1414</v>
      </c>
      <c r="G370" s="43" t="s">
        <v>1415</v>
      </c>
      <c r="H370" s="44" t="s">
        <v>9</v>
      </c>
      <c r="I370" s="33">
        <f>INDEX(CUTSTANDING!C:C,MATCH(SPICERACKDB!D370,CUTSTANDING!B:B,0))</f>
        <v>6</v>
      </c>
    </row>
    <row r="371" spans="1:9" ht="409" customHeight="1" x14ac:dyDescent="0.25">
      <c r="A371" s="41"/>
      <c r="B371" s="41"/>
      <c r="C371" s="41"/>
      <c r="D371" s="41" t="s">
        <v>121</v>
      </c>
      <c r="E371" s="41"/>
      <c r="F371" s="42" t="s">
        <v>1416</v>
      </c>
      <c r="G371" s="43" t="s">
        <v>1417</v>
      </c>
      <c r="H371" s="44" t="s">
        <v>40</v>
      </c>
      <c r="I371" s="33">
        <f>INDEX(CUTSTANDING!C:C,MATCH(SPICERACKDB!D371,CUTSTANDING!B:B,0))</f>
        <v>3</v>
      </c>
    </row>
    <row r="372" spans="1:9" ht="409" customHeight="1" x14ac:dyDescent="0.25">
      <c r="A372" s="41"/>
      <c r="B372" s="41"/>
      <c r="C372" s="41"/>
      <c r="D372" s="41" t="s">
        <v>1418</v>
      </c>
      <c r="E372" s="41"/>
      <c r="F372" s="42" t="s">
        <v>1419</v>
      </c>
      <c r="G372" s="43" t="s">
        <v>1420</v>
      </c>
      <c r="H372" s="44" t="s">
        <v>14</v>
      </c>
      <c r="I372" s="33">
        <f>INDEX(CUTSTANDING!C:C,MATCH(SPICERACKDB!D372,CUTSTANDING!B:B,0))</f>
        <v>6</v>
      </c>
    </row>
    <row r="373" spans="1:9" ht="409" customHeight="1" x14ac:dyDescent="0.25">
      <c r="A373" s="41"/>
      <c r="B373" s="41"/>
      <c r="C373" s="41"/>
      <c r="D373" s="41" t="s">
        <v>1421</v>
      </c>
      <c r="E373" s="41"/>
      <c r="F373" s="42" t="s">
        <v>1422</v>
      </c>
      <c r="G373" s="43" t="s">
        <v>1423</v>
      </c>
      <c r="H373" s="44" t="s">
        <v>530</v>
      </c>
      <c r="I373" s="33">
        <f>INDEX(CUTSTANDING!C:C,MATCH(SPICERACKDB!D373,CUTSTANDING!B:B,0))</f>
        <v>9</v>
      </c>
    </row>
    <row r="374" spans="1:9" ht="409" customHeight="1" x14ac:dyDescent="0.25">
      <c r="A374" s="41"/>
      <c r="B374" s="41"/>
      <c r="C374" s="41"/>
      <c r="D374" s="41" t="s">
        <v>1424</v>
      </c>
      <c r="E374" s="41"/>
      <c r="F374" s="42" t="s">
        <v>1425</v>
      </c>
      <c r="G374" s="43" t="s">
        <v>1426</v>
      </c>
      <c r="H374" s="44" t="s">
        <v>14</v>
      </c>
      <c r="I374" s="33">
        <f>INDEX(CUTSTANDING!C:C,MATCH(SPICERACKDB!D374,CUTSTANDING!B:B,0))</f>
        <v>12</v>
      </c>
    </row>
    <row r="375" spans="1:9" ht="409" customHeight="1" x14ac:dyDescent="0.25">
      <c r="A375" s="41"/>
      <c r="B375" s="41"/>
      <c r="C375" s="41"/>
      <c r="D375" s="41" t="s">
        <v>1427</v>
      </c>
      <c r="E375" s="41"/>
      <c r="F375" s="42" t="s">
        <v>1428</v>
      </c>
      <c r="G375" s="43" t="s">
        <v>1429</v>
      </c>
      <c r="H375" s="44" t="s">
        <v>9</v>
      </c>
      <c r="I375" s="33">
        <f>INDEX(CUTSTANDING!C:C,MATCH(SPICERACKDB!D375,CUTSTANDING!B:B,0))</f>
        <v>10</v>
      </c>
    </row>
    <row r="376" spans="1:9" ht="409" customHeight="1" x14ac:dyDescent="0.25">
      <c r="A376" s="41"/>
      <c r="B376" s="41"/>
      <c r="C376" s="41"/>
      <c r="D376" s="41" t="s">
        <v>406</v>
      </c>
      <c r="E376" s="41"/>
      <c r="F376" s="42" t="s">
        <v>1430</v>
      </c>
      <c r="G376" s="41" t="s">
        <v>1062</v>
      </c>
      <c r="H376" s="44" t="s">
        <v>735</v>
      </c>
      <c r="I376" s="33">
        <f>INDEX(CUTSTANDING!C:C,MATCH(SPICERACKDB!D376,CUTSTANDING!B:B,0))</f>
        <v>0</v>
      </c>
    </row>
    <row r="377" spans="1:9" ht="409" customHeight="1" x14ac:dyDescent="0.25">
      <c r="A377" s="41"/>
      <c r="B377" s="41"/>
      <c r="C377" s="41"/>
      <c r="D377" s="41" t="s">
        <v>1431</v>
      </c>
      <c r="E377" s="41"/>
      <c r="F377" s="44"/>
      <c r="G377" s="44"/>
      <c r="H377" s="44" t="s">
        <v>454</v>
      </c>
      <c r="I377" s="33">
        <f>INDEX(CUTSTANDING!C:C,MATCH(SPICERACKDB!D377,CUTSTANDING!B:B,0))</f>
        <v>3</v>
      </c>
    </row>
    <row r="378" spans="1:9" ht="409" customHeight="1" x14ac:dyDescent="0.25">
      <c r="A378" s="41"/>
      <c r="B378" s="41"/>
      <c r="C378" s="41"/>
      <c r="D378" s="41" t="s">
        <v>1432</v>
      </c>
      <c r="E378" s="41"/>
      <c r="F378" s="42" t="s">
        <v>1433</v>
      </c>
      <c r="G378" s="43" t="s">
        <v>1434</v>
      </c>
      <c r="H378" s="44" t="s">
        <v>3</v>
      </c>
      <c r="I378" s="33">
        <f>INDEX(CUTSTANDING!C:C,MATCH(SPICERACKDB!D378,CUTSTANDING!B:B,0))</f>
        <v>6</v>
      </c>
    </row>
    <row r="379" spans="1:9" ht="409" customHeight="1" x14ac:dyDescent="0.25">
      <c r="A379" s="41"/>
      <c r="B379" s="41"/>
      <c r="C379" s="41"/>
      <c r="D379" s="41" t="s">
        <v>1435</v>
      </c>
      <c r="E379" s="41"/>
      <c r="F379" s="42" t="s">
        <v>1436</v>
      </c>
      <c r="G379" s="43" t="s">
        <v>1437</v>
      </c>
      <c r="H379" s="44" t="s">
        <v>9</v>
      </c>
      <c r="I379" s="33">
        <f>INDEX(CUTSTANDING!C:C,MATCH(SPICERACKDB!D379,CUTSTANDING!B:B,0))</f>
        <v>12</v>
      </c>
    </row>
    <row r="380" spans="1:9" ht="409" customHeight="1" x14ac:dyDescent="0.25">
      <c r="A380" s="41"/>
      <c r="B380" s="41"/>
      <c r="C380" s="41"/>
      <c r="D380" s="41" t="s">
        <v>1438</v>
      </c>
      <c r="E380" s="41"/>
      <c r="F380" s="42" t="s">
        <v>1439</v>
      </c>
      <c r="G380" s="43" t="s">
        <v>1440</v>
      </c>
      <c r="H380" s="44" t="s">
        <v>40</v>
      </c>
      <c r="I380" s="33">
        <f>INDEX(CUTSTANDING!C:C,MATCH(SPICERACKDB!D380,CUTSTANDING!B:B,0))</f>
        <v>15</v>
      </c>
    </row>
    <row r="381" spans="1:9" ht="409" customHeight="1" x14ac:dyDescent="0.25">
      <c r="A381" s="41"/>
      <c r="B381" s="41"/>
      <c r="C381" s="41"/>
      <c r="D381" s="41" t="s">
        <v>1441</v>
      </c>
      <c r="E381" s="41"/>
      <c r="F381" s="42" t="s">
        <v>1442</v>
      </c>
      <c r="G381" s="43" t="s">
        <v>1443</v>
      </c>
      <c r="H381" s="44" t="s">
        <v>10</v>
      </c>
      <c r="I381" s="33">
        <f>INDEX(CUTSTANDING!C:C,MATCH(SPICERACKDB!D381,CUTSTANDING!B:B,0))</f>
        <v>3</v>
      </c>
    </row>
    <row r="382" spans="1:9" ht="409" customHeight="1" x14ac:dyDescent="0.25">
      <c r="A382" s="41"/>
      <c r="B382" s="41"/>
      <c r="C382" s="41"/>
      <c r="D382" s="41" t="s">
        <v>441</v>
      </c>
      <c r="E382" s="41"/>
      <c r="F382" s="42" t="s">
        <v>1444</v>
      </c>
      <c r="G382" s="43" t="s">
        <v>1445</v>
      </c>
      <c r="H382" s="44" t="s">
        <v>9</v>
      </c>
      <c r="I382" s="33">
        <f>INDEX(CUTSTANDING!C:C,MATCH(SPICERACKDB!D382,CUTSTANDING!B:B,0))</f>
        <v>3</v>
      </c>
    </row>
    <row r="383" spans="1:9" ht="409" customHeight="1" x14ac:dyDescent="0.25">
      <c r="A383" s="41"/>
      <c r="B383" s="41"/>
      <c r="C383" s="41"/>
      <c r="D383" s="41" t="s">
        <v>417</v>
      </c>
      <c r="E383" s="41"/>
      <c r="F383" s="42" t="s">
        <v>1446</v>
      </c>
      <c r="G383" s="43" t="s">
        <v>1447</v>
      </c>
      <c r="H383" s="44" t="s">
        <v>9</v>
      </c>
      <c r="I383" s="33">
        <f>INDEX(CUTSTANDING!C:C,MATCH(SPICERACKDB!D383,CUTSTANDING!B:B,0))</f>
        <v>6</v>
      </c>
    </row>
    <row r="384" spans="1:9" ht="409" customHeight="1" x14ac:dyDescent="0.25">
      <c r="A384" s="41"/>
      <c r="B384" s="41"/>
      <c r="C384" s="41"/>
      <c r="D384" s="41" t="s">
        <v>1448</v>
      </c>
      <c r="E384" s="41"/>
      <c r="F384" s="42" t="s">
        <v>1449</v>
      </c>
      <c r="G384" s="43" t="s">
        <v>1450</v>
      </c>
      <c r="H384" s="44" t="s">
        <v>551</v>
      </c>
      <c r="I384" s="33">
        <f>INDEX(CUTSTANDING!C:C,MATCH(SPICERACKDB!D384,CUTSTANDING!B:B,0))</f>
        <v>18</v>
      </c>
    </row>
    <row r="385" spans="1:9" ht="409" customHeight="1" x14ac:dyDescent="0.25">
      <c r="A385" s="41"/>
      <c r="B385" s="41"/>
      <c r="C385" s="41"/>
      <c r="D385" s="41" t="s">
        <v>1451</v>
      </c>
      <c r="E385" s="41"/>
      <c r="F385" s="42" t="s">
        <v>1452</v>
      </c>
      <c r="G385" s="43" t="s">
        <v>1453</v>
      </c>
      <c r="H385" s="44" t="s">
        <v>530</v>
      </c>
      <c r="I385" s="33">
        <f>INDEX(CUTSTANDING!C:C,MATCH(SPICERACKDB!D385,CUTSTANDING!B:B,0))</f>
        <v>0</v>
      </c>
    </row>
    <row r="386" spans="1:9" ht="409" customHeight="1" x14ac:dyDescent="0.25">
      <c r="A386" s="41"/>
      <c r="B386" s="41"/>
      <c r="C386" s="41"/>
      <c r="D386" s="41" t="s">
        <v>186</v>
      </c>
      <c r="E386" s="41"/>
      <c r="F386" s="42" t="s">
        <v>1454</v>
      </c>
      <c r="G386" s="43" t="s">
        <v>1455</v>
      </c>
      <c r="H386" s="44" t="s">
        <v>40</v>
      </c>
      <c r="I386" s="33">
        <f>INDEX(CUTSTANDING!C:C,MATCH(SPICERACKDB!D386,CUTSTANDING!B:B,0))</f>
        <v>12</v>
      </c>
    </row>
    <row r="387" spans="1:9" ht="409" customHeight="1" x14ac:dyDescent="0.25">
      <c r="A387" s="41"/>
      <c r="B387" s="41"/>
      <c r="C387" s="41"/>
      <c r="D387" s="41" t="s">
        <v>1456</v>
      </c>
      <c r="E387" s="41"/>
      <c r="F387" s="42" t="s">
        <v>1457</v>
      </c>
      <c r="G387" s="43" t="s">
        <v>1231</v>
      </c>
      <c r="H387" s="44" t="s">
        <v>551</v>
      </c>
      <c r="I387" s="33">
        <f>INDEX(CUTSTANDING!C:C,MATCH(SPICERACKDB!D387,CUTSTANDING!B:B,0))</f>
        <v>24</v>
      </c>
    </row>
    <row r="388" spans="1:9" ht="409" customHeight="1" x14ac:dyDescent="0.25">
      <c r="A388" s="41"/>
      <c r="B388" s="41"/>
      <c r="C388" s="41"/>
      <c r="D388" s="41" t="s">
        <v>1458</v>
      </c>
      <c r="E388" s="41"/>
      <c r="F388" s="42" t="s">
        <v>1459</v>
      </c>
      <c r="G388" s="41" t="s">
        <v>1460</v>
      </c>
      <c r="H388" s="44" t="s">
        <v>0</v>
      </c>
      <c r="I388" s="33">
        <f>INDEX(CUTSTANDING!C:C,MATCH(SPICERACKDB!D388,CUTSTANDING!B:B,0))</f>
        <v>3</v>
      </c>
    </row>
    <row r="389" spans="1:9" ht="409" customHeight="1" x14ac:dyDescent="0.25">
      <c r="A389" s="41"/>
      <c r="B389" s="41"/>
      <c r="C389" s="41"/>
      <c r="D389" s="41" t="s">
        <v>1461</v>
      </c>
      <c r="E389" s="41"/>
      <c r="F389" s="42" t="s">
        <v>1462</v>
      </c>
      <c r="G389" s="41" t="s">
        <v>1463</v>
      </c>
      <c r="H389" s="44" t="s">
        <v>40</v>
      </c>
      <c r="I389" s="33">
        <f>INDEX(CUTSTANDING!C:C,MATCH(SPICERACKDB!D389,CUTSTANDING!B:B,0))</f>
        <v>3</v>
      </c>
    </row>
    <row r="390" spans="1:9" ht="409" customHeight="1" x14ac:dyDescent="0.25">
      <c r="A390" s="41"/>
      <c r="B390" s="41"/>
      <c r="C390" s="41"/>
      <c r="D390" s="41" t="s">
        <v>296</v>
      </c>
      <c r="E390" s="41"/>
      <c r="F390" s="42" t="s">
        <v>1464</v>
      </c>
      <c r="G390" s="43" t="s">
        <v>1465</v>
      </c>
      <c r="H390" s="44" t="s">
        <v>739</v>
      </c>
      <c r="I390" s="33">
        <f>INDEX(CUTSTANDING!C:C,MATCH(SPICERACKDB!D390,CUTSTANDING!B:B,0))</f>
        <v>13</v>
      </c>
    </row>
    <row r="391" spans="1:9" ht="409" customHeight="1" x14ac:dyDescent="0.25">
      <c r="A391" s="41"/>
      <c r="B391" s="41"/>
      <c r="C391" s="41"/>
      <c r="D391" s="41" t="s">
        <v>1466</v>
      </c>
      <c r="E391" s="41"/>
      <c r="F391" s="42" t="s">
        <v>1467</v>
      </c>
      <c r="G391" s="43" t="s">
        <v>1468</v>
      </c>
      <c r="H391" s="44" t="s">
        <v>492</v>
      </c>
      <c r="I391" s="33">
        <f>INDEX(CUTSTANDING!C:C,MATCH(SPICERACKDB!D391,CUTSTANDING!B:B,0))</f>
        <v>18</v>
      </c>
    </row>
    <row r="392" spans="1:9" ht="409" customHeight="1" x14ac:dyDescent="0.25">
      <c r="A392" s="41"/>
      <c r="B392" s="41"/>
      <c r="C392" s="41"/>
      <c r="D392" s="41" t="s">
        <v>396</v>
      </c>
      <c r="E392" s="41"/>
      <c r="F392" s="42" t="s">
        <v>1469</v>
      </c>
      <c r="G392" s="43" t="s">
        <v>640</v>
      </c>
      <c r="H392" s="44" t="s">
        <v>40</v>
      </c>
      <c r="I392" s="33">
        <f>INDEX(CUTSTANDING!C:C,MATCH(SPICERACKDB!D392,CUTSTANDING!B:B,0))</f>
        <v>3</v>
      </c>
    </row>
    <row r="393" spans="1:9" ht="409" customHeight="1" x14ac:dyDescent="0.25">
      <c r="A393" s="41"/>
      <c r="B393" s="41"/>
      <c r="C393" s="41"/>
      <c r="D393" s="41" t="s">
        <v>114</v>
      </c>
      <c r="E393" s="41"/>
      <c r="F393" s="42" t="s">
        <v>1470</v>
      </c>
      <c r="G393" s="41" t="s">
        <v>1471</v>
      </c>
      <c r="H393" s="44" t="s">
        <v>577</v>
      </c>
      <c r="I393" s="33">
        <f>INDEX(CUTSTANDING!C:C,MATCH(SPICERACKDB!D393,CUTSTANDING!B:B,0))</f>
        <v>12</v>
      </c>
    </row>
    <row r="394" spans="1:9" ht="409" customHeight="1" x14ac:dyDescent="0.25">
      <c r="A394" s="41"/>
      <c r="B394" s="41"/>
      <c r="C394" s="41"/>
      <c r="D394" s="41" t="s">
        <v>1472</v>
      </c>
      <c r="E394" s="41"/>
      <c r="F394" s="42" t="s">
        <v>1473</v>
      </c>
      <c r="G394" s="43" t="s">
        <v>1474</v>
      </c>
      <c r="H394" s="44" t="s">
        <v>591</v>
      </c>
      <c r="I394" s="33">
        <f>INDEX(CUTSTANDING!C:C,MATCH(SPICERACKDB!D394,CUTSTANDING!B:B,0))</f>
        <v>12</v>
      </c>
    </row>
    <row r="395" spans="1:9" ht="409" customHeight="1" x14ac:dyDescent="0.25">
      <c r="A395" s="41"/>
      <c r="B395" s="41"/>
      <c r="C395" s="41"/>
      <c r="D395" s="41" t="s">
        <v>1475</v>
      </c>
      <c r="E395" s="41"/>
      <c r="F395" s="42" t="s">
        <v>1476</v>
      </c>
      <c r="G395" s="43" t="s">
        <v>992</v>
      </c>
      <c r="H395" s="44" t="s">
        <v>560</v>
      </c>
      <c r="I395" s="33">
        <f>INDEX(CUTSTANDING!C:C,MATCH(SPICERACKDB!D395,CUTSTANDING!B:B,0))</f>
        <v>10</v>
      </c>
    </row>
    <row r="396" spans="1:9" ht="409" customHeight="1" x14ac:dyDescent="0.25">
      <c r="A396" s="41"/>
      <c r="B396" s="41"/>
      <c r="C396" s="41"/>
      <c r="D396" s="41" t="s">
        <v>1477</v>
      </c>
      <c r="E396" s="41"/>
      <c r="F396" s="42" t="s">
        <v>1478</v>
      </c>
      <c r="G396" s="43" t="s">
        <v>1479</v>
      </c>
      <c r="H396" s="44" t="s">
        <v>447</v>
      </c>
      <c r="I396" s="33">
        <f>INDEX(CUTSTANDING!C:C,MATCH(SPICERACKDB!D396,CUTSTANDING!B:B,0))</f>
        <v>9</v>
      </c>
    </row>
    <row r="397" spans="1:9" ht="409" customHeight="1" x14ac:dyDescent="0.25">
      <c r="A397" s="41"/>
      <c r="B397" s="41"/>
      <c r="C397" s="41"/>
      <c r="D397" s="41" t="s">
        <v>265</v>
      </c>
      <c r="E397" s="41"/>
      <c r="F397" s="42" t="s">
        <v>1480</v>
      </c>
      <c r="G397" s="43" t="s">
        <v>1481</v>
      </c>
      <c r="H397" s="44" t="s">
        <v>1329</v>
      </c>
      <c r="I397" s="33">
        <f>INDEX(CUTSTANDING!C:C,MATCH(SPICERACKDB!D397,CUTSTANDING!B:B,0))</f>
        <v>13</v>
      </c>
    </row>
    <row r="398" spans="1:9" ht="409" customHeight="1" x14ac:dyDescent="0.25">
      <c r="A398" s="41"/>
      <c r="B398" s="41"/>
      <c r="C398" s="41"/>
      <c r="D398" s="41" t="s">
        <v>1482</v>
      </c>
      <c r="E398" s="41"/>
      <c r="F398" s="42" t="s">
        <v>1483</v>
      </c>
      <c r="G398" s="41" t="s">
        <v>1484</v>
      </c>
      <c r="H398" s="44" t="s">
        <v>40</v>
      </c>
      <c r="I398" s="33">
        <f>INDEX(CUTSTANDING!C:C,MATCH(SPICERACKDB!D398,CUTSTANDING!B:B,0))</f>
        <v>1</v>
      </c>
    </row>
    <row r="399" spans="1:9" ht="409" customHeight="1" x14ac:dyDescent="0.25">
      <c r="A399" s="41"/>
      <c r="B399" s="41"/>
      <c r="C399" s="41"/>
      <c r="D399" s="41" t="s">
        <v>319</v>
      </c>
      <c r="E399" s="41"/>
      <c r="F399" s="42" t="s">
        <v>1485</v>
      </c>
      <c r="G399" s="43" t="s">
        <v>1486</v>
      </c>
      <c r="H399" s="44" t="s">
        <v>551</v>
      </c>
      <c r="I399" s="33">
        <f>INDEX(CUTSTANDING!C:C,MATCH(SPICERACKDB!D399,CUTSTANDING!B:B,0))</f>
        <v>15</v>
      </c>
    </row>
    <row r="400" spans="1:9" ht="409" customHeight="1" x14ac:dyDescent="0.25">
      <c r="A400" s="41"/>
      <c r="B400" s="41"/>
      <c r="C400" s="41"/>
      <c r="D400" s="41" t="s">
        <v>299</v>
      </c>
      <c r="E400" s="41"/>
      <c r="F400" s="42" t="s">
        <v>1487</v>
      </c>
      <c r="G400" s="43" t="s">
        <v>1488</v>
      </c>
      <c r="H400" s="44" t="s">
        <v>577</v>
      </c>
      <c r="I400" s="33">
        <f>INDEX(CUTSTANDING!C:C,MATCH(SPICERACKDB!D400,CUTSTANDING!B:B,0))</f>
        <v>21</v>
      </c>
    </row>
    <row r="401" spans="1:9" ht="409" customHeight="1" x14ac:dyDescent="0.25">
      <c r="A401" s="41"/>
      <c r="B401" s="41"/>
      <c r="C401" s="41"/>
      <c r="D401" s="41" t="s">
        <v>1489</v>
      </c>
      <c r="E401" s="41"/>
      <c r="F401" s="42" t="s">
        <v>1490</v>
      </c>
      <c r="G401" s="43" t="s">
        <v>1491</v>
      </c>
      <c r="H401" s="44" t="s">
        <v>713</v>
      </c>
      <c r="I401" s="33">
        <f>INDEX(CUTSTANDING!C:C,MATCH(SPICERACKDB!D401,CUTSTANDING!B:B,0))</f>
        <v>10</v>
      </c>
    </row>
    <row r="402" spans="1:9" ht="409" customHeight="1" x14ac:dyDescent="0.25">
      <c r="A402" s="41"/>
      <c r="B402" s="41"/>
      <c r="C402" s="41"/>
      <c r="D402" s="41" t="s">
        <v>365</v>
      </c>
      <c r="E402" s="41"/>
      <c r="F402" s="42" t="s">
        <v>1492</v>
      </c>
      <c r="G402" s="43" t="s">
        <v>1493</v>
      </c>
      <c r="H402" s="44" t="s">
        <v>1494</v>
      </c>
      <c r="I402" s="33">
        <f>INDEX(CUTSTANDING!C:C,MATCH(SPICERACKDB!D402,CUTSTANDING!B:B,0))</f>
        <v>10</v>
      </c>
    </row>
    <row r="403" spans="1:9" ht="409" customHeight="1" x14ac:dyDescent="0.25">
      <c r="A403" s="41"/>
      <c r="B403" s="41"/>
      <c r="C403" s="41"/>
      <c r="D403" s="41" t="s">
        <v>144</v>
      </c>
      <c r="E403" s="41"/>
      <c r="F403" s="42" t="s">
        <v>1495</v>
      </c>
      <c r="G403" s="41" t="s">
        <v>1496</v>
      </c>
      <c r="H403" s="44" t="s">
        <v>577</v>
      </c>
      <c r="I403" s="33">
        <f>INDEX(CUTSTANDING!C:C,MATCH(SPICERACKDB!D403,CUTSTANDING!B:B,0))</f>
        <v>12</v>
      </c>
    </row>
    <row r="404" spans="1:9" ht="409" customHeight="1" x14ac:dyDescent="0.25">
      <c r="A404" s="41"/>
      <c r="B404" s="41"/>
      <c r="C404" s="41"/>
      <c r="D404" s="41" t="s">
        <v>1497</v>
      </c>
      <c r="E404" s="41"/>
      <c r="F404" s="42" t="s">
        <v>1498</v>
      </c>
      <c r="G404" s="43" t="s">
        <v>1499</v>
      </c>
      <c r="H404" s="44" t="s">
        <v>14</v>
      </c>
      <c r="I404" s="33">
        <f>INDEX(CUTSTANDING!C:C,MATCH(SPICERACKDB!D404,CUTSTANDING!B:B,0))</f>
        <v>9</v>
      </c>
    </row>
    <row r="405" spans="1:9" ht="409" customHeight="1" x14ac:dyDescent="0.25">
      <c r="A405" s="41"/>
      <c r="B405" s="41"/>
      <c r="C405" s="41"/>
      <c r="D405" s="41" t="s">
        <v>182</v>
      </c>
      <c r="E405" s="41"/>
      <c r="F405" s="42" t="s">
        <v>1500</v>
      </c>
      <c r="G405" s="43" t="s">
        <v>1501</v>
      </c>
      <c r="H405" s="44" t="s">
        <v>492</v>
      </c>
      <c r="I405" s="33">
        <f>INDEX(CUTSTANDING!C:C,MATCH(SPICERACKDB!D405,CUTSTANDING!B:B,0))</f>
        <v>12</v>
      </c>
    </row>
    <row r="406" spans="1:9" ht="409" customHeight="1" x14ac:dyDescent="0.25">
      <c r="A406" s="41"/>
      <c r="B406" s="41"/>
      <c r="C406" s="41"/>
      <c r="D406" s="41" t="s">
        <v>149</v>
      </c>
      <c r="E406" s="41"/>
      <c r="F406" s="42" t="s">
        <v>1502</v>
      </c>
      <c r="G406" s="43" t="s">
        <v>1503</v>
      </c>
      <c r="H406" s="44" t="s">
        <v>40</v>
      </c>
      <c r="I406" s="33">
        <f>INDEX(CUTSTANDING!C:C,MATCH(SPICERACKDB!D406,CUTSTANDING!B:B,0))</f>
        <v>10</v>
      </c>
    </row>
    <row r="407" spans="1:9" ht="409" customHeight="1" x14ac:dyDescent="0.25">
      <c r="A407" s="41"/>
      <c r="B407" s="41"/>
      <c r="C407" s="41"/>
      <c r="D407" s="41" t="s">
        <v>427</v>
      </c>
      <c r="E407" s="41"/>
      <c r="F407" s="42" t="s">
        <v>1504</v>
      </c>
      <c r="G407" s="43" t="s">
        <v>1505</v>
      </c>
      <c r="H407" s="44" t="s">
        <v>40</v>
      </c>
      <c r="I407" s="33">
        <f>INDEX(CUTSTANDING!C:C,MATCH(SPICERACKDB!D407,CUTSTANDING!B:B,0))</f>
        <v>9</v>
      </c>
    </row>
    <row r="408" spans="1:9" ht="409" customHeight="1" x14ac:dyDescent="0.25">
      <c r="A408" s="41"/>
      <c r="B408" s="41"/>
      <c r="C408" s="41"/>
      <c r="D408" s="41" t="s">
        <v>373</v>
      </c>
      <c r="E408" s="41"/>
      <c r="F408" s="42" t="s">
        <v>1506</v>
      </c>
      <c r="G408" s="43" t="s">
        <v>1507</v>
      </c>
      <c r="H408" s="44" t="s">
        <v>447</v>
      </c>
      <c r="I408" s="33">
        <f>INDEX(CUTSTANDING!C:C,MATCH(SPICERACKDB!D408,CUTSTANDING!B:B,0))</f>
        <v>9</v>
      </c>
    </row>
    <row r="409" spans="1:9" ht="409" customHeight="1" x14ac:dyDescent="0.25">
      <c r="A409" s="41"/>
      <c r="B409" s="41"/>
      <c r="C409" s="41"/>
      <c r="D409" s="41" t="s">
        <v>107</v>
      </c>
      <c r="E409" s="41"/>
      <c r="F409" s="42" t="s">
        <v>1508</v>
      </c>
      <c r="G409" s="43" t="s">
        <v>765</v>
      </c>
      <c r="H409" s="44" t="s">
        <v>40</v>
      </c>
      <c r="I409" s="33">
        <f>INDEX(CUTSTANDING!C:C,MATCH(SPICERACKDB!D409,CUTSTANDING!B:B,0))</f>
        <v>18</v>
      </c>
    </row>
    <row r="410" spans="1:9" ht="409" customHeight="1" x14ac:dyDescent="0.25">
      <c r="A410" s="41"/>
      <c r="B410" s="41"/>
      <c r="C410" s="41"/>
      <c r="D410" s="41" t="s">
        <v>1509</v>
      </c>
      <c r="E410" s="41"/>
      <c r="F410" s="42" t="s">
        <v>1510</v>
      </c>
      <c r="G410" s="43" t="s">
        <v>1511</v>
      </c>
      <c r="H410" s="44" t="s">
        <v>40</v>
      </c>
      <c r="I410" s="33">
        <f>INDEX(CUTSTANDING!C:C,MATCH(SPICERACKDB!D410,CUTSTANDING!B:B,0))</f>
        <v>15</v>
      </c>
    </row>
    <row r="411" spans="1:9" ht="409" customHeight="1" x14ac:dyDescent="0.25">
      <c r="A411" s="41"/>
      <c r="B411" s="41"/>
      <c r="C411" s="41"/>
      <c r="D411" s="41" t="s">
        <v>1512</v>
      </c>
      <c r="E411" s="41"/>
      <c r="F411" s="42" t="s">
        <v>1513</v>
      </c>
      <c r="G411" s="41" t="s">
        <v>1514</v>
      </c>
      <c r="H411" s="44" t="s">
        <v>560</v>
      </c>
      <c r="I411" s="33">
        <f>INDEX(CUTSTANDING!C:C,MATCH(SPICERACKDB!D411,CUTSTANDING!B:B,0))</f>
        <v>18</v>
      </c>
    </row>
    <row r="412" spans="1:9" ht="409" customHeight="1" x14ac:dyDescent="0.25">
      <c r="A412" s="41"/>
      <c r="B412" s="41"/>
      <c r="C412" s="41"/>
      <c r="D412" s="41" t="s">
        <v>400</v>
      </c>
      <c r="E412" s="41"/>
      <c r="F412" s="42" t="s">
        <v>1515</v>
      </c>
      <c r="G412" s="43" t="s">
        <v>1516</v>
      </c>
      <c r="H412" s="44" t="s">
        <v>40</v>
      </c>
      <c r="I412" s="33">
        <f>INDEX(CUTSTANDING!C:C,MATCH(SPICERACKDB!D412,CUTSTANDING!B:B,0))</f>
        <v>21</v>
      </c>
    </row>
    <row r="413" spans="1:9" ht="409" customHeight="1" x14ac:dyDescent="0.25">
      <c r="A413" s="41"/>
      <c r="B413" s="41"/>
      <c r="C413" s="41"/>
      <c r="D413" s="41" t="s">
        <v>1517</v>
      </c>
      <c r="E413" s="41"/>
      <c r="F413" s="42" t="s">
        <v>1518</v>
      </c>
      <c r="G413" s="41" t="s">
        <v>1519</v>
      </c>
      <c r="H413" s="44" t="s">
        <v>551</v>
      </c>
      <c r="I413" s="33">
        <f>INDEX(CUTSTANDING!C:C,MATCH(SPICERACKDB!D413,CUTSTANDING!B:B,0))</f>
        <v>18</v>
      </c>
    </row>
    <row r="414" spans="1:9" ht="409" customHeight="1" x14ac:dyDescent="0.25">
      <c r="A414" s="41"/>
      <c r="B414" s="41"/>
      <c r="C414" s="41"/>
      <c r="D414" s="41" t="s">
        <v>275</v>
      </c>
      <c r="E414" s="41"/>
      <c r="F414" s="42" t="s">
        <v>1520</v>
      </c>
      <c r="G414" s="41" t="s">
        <v>1521</v>
      </c>
      <c r="H414" s="44" t="s">
        <v>486</v>
      </c>
      <c r="I414" s="33">
        <f>INDEX(CUTSTANDING!C:C,MATCH(SPICERACKDB!D414,CUTSTANDING!B:B,0))</f>
        <v>18</v>
      </c>
    </row>
    <row r="415" spans="1:9" ht="409" customHeight="1" x14ac:dyDescent="0.25">
      <c r="A415" s="41"/>
      <c r="B415" s="41"/>
      <c r="C415" s="41"/>
      <c r="D415" s="41" t="s">
        <v>1522</v>
      </c>
      <c r="E415" s="41"/>
      <c r="F415" s="42" t="s">
        <v>1523</v>
      </c>
      <c r="G415" s="43" t="s">
        <v>1524</v>
      </c>
      <c r="H415" s="44" t="s">
        <v>5</v>
      </c>
      <c r="I415" s="33">
        <f>INDEX(CUTSTANDING!C:C,MATCH(SPICERACKDB!D415,CUTSTANDING!B:B,0))</f>
        <v>9</v>
      </c>
    </row>
    <row r="416" spans="1:9" ht="409" customHeight="1" x14ac:dyDescent="0.25">
      <c r="A416" s="41"/>
      <c r="B416" s="41"/>
      <c r="C416" s="41"/>
      <c r="D416" s="41" t="s">
        <v>1525</v>
      </c>
      <c r="E416" s="41"/>
      <c r="F416" s="42" t="s">
        <v>1526</v>
      </c>
      <c r="G416" s="41" t="s">
        <v>1527</v>
      </c>
      <c r="H416" s="44" t="s">
        <v>577</v>
      </c>
      <c r="I416" s="33">
        <f>INDEX(CUTSTANDING!C:C,MATCH(SPICERACKDB!D416,CUTSTANDING!B:B,0))</f>
        <v>12</v>
      </c>
    </row>
    <row r="417" spans="1:9" ht="409" customHeight="1" x14ac:dyDescent="0.25">
      <c r="A417" s="41"/>
      <c r="B417" s="41"/>
      <c r="C417" s="41"/>
      <c r="D417" s="41" t="s">
        <v>194</v>
      </c>
      <c r="E417" s="41"/>
      <c r="F417" s="42" t="s">
        <v>1528</v>
      </c>
      <c r="G417" s="41" t="s">
        <v>1529</v>
      </c>
      <c r="H417" s="44" t="s">
        <v>551</v>
      </c>
      <c r="I417" s="33">
        <f>INDEX(CUTSTANDING!C:C,MATCH(SPICERACKDB!D417,CUTSTANDING!B:B,0))</f>
        <v>21</v>
      </c>
    </row>
    <row r="418" spans="1:9" ht="409" customHeight="1" x14ac:dyDescent="0.25">
      <c r="A418" s="41"/>
      <c r="B418" s="41"/>
      <c r="C418" s="41"/>
      <c r="D418" s="41" t="s">
        <v>1530</v>
      </c>
      <c r="E418" s="41"/>
      <c r="F418" s="42" t="s">
        <v>459</v>
      </c>
      <c r="G418" s="43" t="s">
        <v>1531</v>
      </c>
      <c r="H418" s="44" t="s">
        <v>486</v>
      </c>
      <c r="I418" s="33">
        <f>INDEX(CUTSTANDING!C:C,MATCH(SPICERACKDB!D418,CUTSTANDING!B:B,0))</f>
        <v>6</v>
      </c>
    </row>
    <row r="419" spans="1:9" ht="409" customHeight="1" x14ac:dyDescent="0.25">
      <c r="A419" s="41"/>
      <c r="B419" s="41"/>
      <c r="C419" s="41"/>
      <c r="D419" s="41" t="s">
        <v>1532</v>
      </c>
      <c r="E419" s="41"/>
      <c r="F419" s="42" t="s">
        <v>1533</v>
      </c>
      <c r="G419" s="43" t="s">
        <v>1534</v>
      </c>
      <c r="H419" s="44" t="s">
        <v>551</v>
      </c>
      <c r="I419" s="33">
        <f>INDEX(CUTSTANDING!C:C,MATCH(SPICERACKDB!D419,CUTSTANDING!B:B,0))</f>
        <v>13</v>
      </c>
    </row>
    <row r="420" spans="1:9" ht="409" customHeight="1" x14ac:dyDescent="0.25">
      <c r="A420" s="41"/>
      <c r="B420" s="41"/>
      <c r="C420" s="41"/>
      <c r="D420" s="41" t="s">
        <v>1535</v>
      </c>
      <c r="E420" s="41"/>
      <c r="F420" s="42" t="s">
        <v>1536</v>
      </c>
      <c r="G420" s="41" t="s">
        <v>1537</v>
      </c>
      <c r="H420" s="44" t="s">
        <v>1329</v>
      </c>
      <c r="I420" s="33">
        <f>INDEX(CUTSTANDING!C:C,MATCH(SPICERACKDB!D420,CUTSTANDING!B:B,0))</f>
        <v>9</v>
      </c>
    </row>
    <row r="421" spans="1:9" ht="409" customHeight="1" x14ac:dyDescent="0.25">
      <c r="A421" s="41"/>
      <c r="B421" s="41"/>
      <c r="C421" s="41"/>
      <c r="D421" s="41" t="s">
        <v>383</v>
      </c>
      <c r="E421" s="41"/>
      <c r="F421" s="42" t="s">
        <v>1538</v>
      </c>
      <c r="G421" s="41" t="s">
        <v>1539</v>
      </c>
      <c r="H421" s="44" t="s">
        <v>4</v>
      </c>
      <c r="I421" s="33">
        <f>INDEX(CUTSTANDING!C:C,MATCH(SPICERACKDB!D421,CUTSTANDING!B:B,0))</f>
        <v>9</v>
      </c>
    </row>
    <row r="422" spans="1:9" ht="409" customHeight="1" x14ac:dyDescent="0.25">
      <c r="A422" s="41"/>
      <c r="B422" s="41"/>
      <c r="C422" s="41"/>
      <c r="D422" s="41" t="s">
        <v>1540</v>
      </c>
      <c r="E422" s="41"/>
      <c r="F422" s="42" t="s">
        <v>1541</v>
      </c>
      <c r="G422" s="43" t="s">
        <v>1542</v>
      </c>
      <c r="H422" s="44" t="s">
        <v>577</v>
      </c>
      <c r="I422" s="33">
        <f>INDEX(CUTSTANDING!C:C,MATCH(SPICERACKDB!D422,CUTSTANDING!B:B,0))</f>
        <v>6</v>
      </c>
    </row>
    <row r="423" spans="1:9" ht="409" customHeight="1" x14ac:dyDescent="0.25">
      <c r="A423" s="41"/>
      <c r="B423" s="41"/>
      <c r="C423" s="41"/>
      <c r="D423" s="41" t="s">
        <v>1543</v>
      </c>
      <c r="E423" s="41"/>
      <c r="F423" s="42" t="s">
        <v>1544</v>
      </c>
      <c r="G423" s="41" t="s">
        <v>1545</v>
      </c>
      <c r="H423" s="44" t="s">
        <v>447</v>
      </c>
      <c r="I423" s="33">
        <f>INDEX(CUTSTANDING!C:C,MATCH(SPICERACKDB!D423,CUTSTANDING!B:B,0))</f>
        <v>0</v>
      </c>
    </row>
    <row r="424" spans="1:9" ht="409" customHeight="1" x14ac:dyDescent="0.25">
      <c r="A424" s="41"/>
      <c r="B424" s="41"/>
      <c r="C424" s="41"/>
      <c r="D424" s="41" t="s">
        <v>1546</v>
      </c>
      <c r="E424" s="41"/>
      <c r="F424" s="42" t="s">
        <v>1547</v>
      </c>
      <c r="G424" s="43" t="s">
        <v>1548</v>
      </c>
      <c r="H424" s="44" t="s">
        <v>577</v>
      </c>
      <c r="I424" s="33">
        <f>INDEX(CUTSTANDING!C:C,MATCH(SPICERACKDB!D424,CUTSTANDING!B:B,0))</f>
        <v>15</v>
      </c>
    </row>
    <row r="425" spans="1:9" ht="409" customHeight="1" x14ac:dyDescent="0.25">
      <c r="A425" s="41"/>
      <c r="B425" s="41"/>
      <c r="C425" s="41"/>
      <c r="D425" s="41" t="s">
        <v>180</v>
      </c>
      <c r="E425" s="41"/>
      <c r="F425" s="42" t="s">
        <v>1549</v>
      </c>
      <c r="G425" s="43" t="s">
        <v>1550</v>
      </c>
      <c r="H425" s="44" t="s">
        <v>492</v>
      </c>
      <c r="I425" s="33">
        <f>INDEX(CUTSTANDING!C:C,MATCH(SPICERACKDB!D425,CUTSTANDING!B:B,0))</f>
        <v>18</v>
      </c>
    </row>
    <row r="426" spans="1:9" ht="409" customHeight="1" x14ac:dyDescent="0.25">
      <c r="A426" s="41"/>
      <c r="B426" s="41"/>
      <c r="C426" s="41"/>
      <c r="D426" s="41" t="s">
        <v>109</v>
      </c>
      <c r="E426" s="41"/>
      <c r="F426" s="42" t="s">
        <v>1551</v>
      </c>
      <c r="G426" s="43" t="s">
        <v>1552</v>
      </c>
      <c r="H426" s="44" t="s">
        <v>577</v>
      </c>
      <c r="I426" s="33">
        <f>INDEX(CUTSTANDING!C:C,MATCH(SPICERACKDB!D426,CUTSTANDING!B:B,0))</f>
        <v>15</v>
      </c>
    </row>
    <row r="427" spans="1:9" ht="409" customHeight="1" x14ac:dyDescent="0.25">
      <c r="A427" s="41"/>
      <c r="B427" s="41"/>
      <c r="C427" s="41"/>
      <c r="D427" s="41" t="s">
        <v>1553</v>
      </c>
      <c r="E427" s="41"/>
      <c r="F427" s="42" t="s">
        <v>1554</v>
      </c>
      <c r="G427" s="43" t="s">
        <v>1555</v>
      </c>
      <c r="H427" s="44" t="s">
        <v>40</v>
      </c>
      <c r="I427" s="33">
        <f>INDEX(CUTSTANDING!C:C,MATCH(SPICERACKDB!D427,CUTSTANDING!B:B,0))</f>
        <v>5</v>
      </c>
    </row>
    <row r="428" spans="1:9" ht="409" customHeight="1" x14ac:dyDescent="0.25">
      <c r="A428" s="41"/>
      <c r="B428" s="41"/>
      <c r="C428" s="41"/>
      <c r="D428" s="41" t="s">
        <v>143</v>
      </c>
      <c r="E428" s="41"/>
      <c r="F428" s="42" t="s">
        <v>1556</v>
      </c>
      <c r="G428" s="41" t="s">
        <v>1557</v>
      </c>
      <c r="H428" s="44" t="s">
        <v>40</v>
      </c>
      <c r="I428" s="33">
        <f>INDEX(CUTSTANDING!C:C,MATCH(SPICERACKDB!D428,CUTSTANDING!B:B,0))</f>
        <v>9</v>
      </c>
    </row>
    <row r="429" spans="1:9" ht="409" customHeight="1" x14ac:dyDescent="0.25">
      <c r="A429" s="41"/>
      <c r="B429" s="41"/>
      <c r="C429" s="41"/>
      <c r="D429" s="41" t="s">
        <v>409</v>
      </c>
      <c r="E429" s="41"/>
      <c r="F429" s="42" t="s">
        <v>1558</v>
      </c>
      <c r="G429" s="41" t="s">
        <v>1559</v>
      </c>
      <c r="H429" s="44" t="s">
        <v>577</v>
      </c>
      <c r="I429" s="33">
        <f>INDEX(CUTSTANDING!C:C,MATCH(SPICERACKDB!D429,CUTSTANDING!B:B,0))</f>
        <v>21</v>
      </c>
    </row>
    <row r="430" spans="1:9" ht="409" customHeight="1" x14ac:dyDescent="0.25">
      <c r="A430" s="41"/>
      <c r="B430" s="41"/>
      <c r="C430" s="41"/>
      <c r="D430" s="41" t="s">
        <v>1560</v>
      </c>
      <c r="E430" s="41"/>
      <c r="F430" s="42" t="s">
        <v>1561</v>
      </c>
      <c r="G430" s="43" t="s">
        <v>1562</v>
      </c>
      <c r="H430" s="44" t="s">
        <v>577</v>
      </c>
      <c r="I430" s="33">
        <f>INDEX(CUTSTANDING!C:C,MATCH(SPICERACKDB!D430,CUTSTANDING!B:B,0))</f>
        <v>15</v>
      </c>
    </row>
    <row r="431" spans="1:9" ht="409" customHeight="1" x14ac:dyDescent="0.25">
      <c r="A431" s="41"/>
      <c r="B431" s="41"/>
      <c r="C431" s="41"/>
      <c r="D431" s="41" t="s">
        <v>99</v>
      </c>
      <c r="E431" s="41"/>
      <c r="F431" s="42" t="s">
        <v>1563</v>
      </c>
      <c r="G431" s="43" t="s">
        <v>1564</v>
      </c>
      <c r="H431" s="44" t="s">
        <v>497</v>
      </c>
      <c r="I431" s="33">
        <f>INDEX(CUTSTANDING!C:C,MATCH(SPICERACKDB!D431,CUTSTANDING!B:B,0))</f>
        <v>21</v>
      </c>
    </row>
    <row r="432" spans="1:9" ht="409" customHeight="1" x14ac:dyDescent="0.25">
      <c r="A432" s="41"/>
      <c r="B432" s="41"/>
      <c r="C432" s="41"/>
      <c r="D432" s="41" t="s">
        <v>1565</v>
      </c>
      <c r="E432" s="41"/>
      <c r="F432" s="42" t="s">
        <v>1566</v>
      </c>
      <c r="G432" s="41" t="s">
        <v>1567</v>
      </c>
      <c r="H432" s="44" t="s">
        <v>530</v>
      </c>
      <c r="I432" s="33">
        <f>INDEX(CUTSTANDING!C:C,MATCH(SPICERACKDB!D432,CUTSTANDING!B:B,0))</f>
        <v>6</v>
      </c>
    </row>
    <row r="433" spans="1:9" ht="409" customHeight="1" x14ac:dyDescent="0.25">
      <c r="A433" s="41"/>
      <c r="B433" s="41"/>
      <c r="C433" s="41"/>
      <c r="D433" s="41" t="s">
        <v>1568</v>
      </c>
      <c r="E433" s="41"/>
      <c r="F433" s="42" t="s">
        <v>1569</v>
      </c>
      <c r="G433" s="41" t="s">
        <v>1570</v>
      </c>
      <c r="H433" s="44" t="s">
        <v>577</v>
      </c>
      <c r="I433" s="33">
        <f>INDEX(CUTSTANDING!C:C,MATCH(SPICERACKDB!D433,CUTSTANDING!B:B,0))</f>
        <v>12</v>
      </c>
    </row>
    <row r="434" spans="1:9" ht="409" customHeight="1" x14ac:dyDescent="0.25">
      <c r="A434" s="41"/>
      <c r="B434" s="41"/>
      <c r="C434" s="41"/>
      <c r="D434" s="41" t="s">
        <v>1571</v>
      </c>
      <c r="E434" s="41"/>
      <c r="F434" s="42" t="s">
        <v>1572</v>
      </c>
      <c r="G434" s="43" t="s">
        <v>1573</v>
      </c>
      <c r="H434" s="44" t="s">
        <v>10</v>
      </c>
      <c r="I434" s="33">
        <f>INDEX(CUTSTANDING!C:C,MATCH(SPICERACKDB!D434,CUTSTANDING!B:B,0))</f>
        <v>0</v>
      </c>
    </row>
    <row r="435" spans="1:9" ht="409" customHeight="1" x14ac:dyDescent="0.25">
      <c r="A435" s="41"/>
      <c r="B435" s="41"/>
      <c r="C435" s="41"/>
      <c r="D435" s="41" t="s">
        <v>364</v>
      </c>
      <c r="E435" s="41"/>
      <c r="F435" s="42" t="s">
        <v>1574</v>
      </c>
      <c r="G435" s="43" t="s">
        <v>1575</v>
      </c>
      <c r="H435" s="44" t="s">
        <v>577</v>
      </c>
      <c r="I435" s="33">
        <f>INDEX(CUTSTANDING!C:C,MATCH(SPICERACKDB!D435,CUTSTANDING!B:B,0))</f>
        <v>6</v>
      </c>
    </row>
    <row r="436" spans="1:9" ht="409" customHeight="1" x14ac:dyDescent="0.25">
      <c r="A436" s="41"/>
      <c r="B436" s="41"/>
      <c r="C436" s="41"/>
      <c r="D436" s="41" t="s">
        <v>110</v>
      </c>
      <c r="E436" s="41"/>
      <c r="F436" s="42" t="s">
        <v>1576</v>
      </c>
      <c r="G436" s="43" t="s">
        <v>1577</v>
      </c>
      <c r="H436" s="44" t="s">
        <v>1329</v>
      </c>
      <c r="I436" s="33">
        <f>INDEX(CUTSTANDING!C:C,MATCH(SPICERACKDB!D436,CUTSTANDING!B:B,0))</f>
        <v>15</v>
      </c>
    </row>
    <row r="437" spans="1:9" ht="409" customHeight="1" x14ac:dyDescent="0.25">
      <c r="A437" s="41"/>
      <c r="B437" s="41"/>
      <c r="C437" s="41"/>
      <c r="D437" s="41" t="s">
        <v>1578</v>
      </c>
      <c r="E437" s="41"/>
      <c r="F437" s="44"/>
      <c r="G437" s="44"/>
      <c r="H437" s="44" t="s">
        <v>454</v>
      </c>
      <c r="I437" s="33">
        <f>INDEX(CUTSTANDING!C:C,MATCH(SPICERACKDB!D437,CUTSTANDING!B:B,0))</f>
        <v>0</v>
      </c>
    </row>
    <row r="438" spans="1:9" ht="409" customHeight="1" x14ac:dyDescent="0.25">
      <c r="A438" s="41"/>
      <c r="B438" s="41"/>
      <c r="C438" s="41"/>
      <c r="D438" s="41" t="s">
        <v>1579</v>
      </c>
      <c r="E438" s="41"/>
      <c r="F438" s="42" t="s">
        <v>1580</v>
      </c>
      <c r="G438" s="43" t="s">
        <v>1581</v>
      </c>
      <c r="H438" s="44" t="s">
        <v>6</v>
      </c>
      <c r="I438" s="33">
        <f>INDEX(CUTSTANDING!C:C,MATCH(SPICERACKDB!D438,CUTSTANDING!B:B,0))</f>
        <v>10</v>
      </c>
    </row>
    <row r="439" spans="1:9" ht="409" customHeight="1" x14ac:dyDescent="0.25">
      <c r="A439" s="41"/>
      <c r="B439" s="41"/>
      <c r="C439" s="41"/>
      <c r="D439" s="41" t="s">
        <v>1582</v>
      </c>
      <c r="E439" s="41"/>
      <c r="F439" s="42" t="s">
        <v>1583</v>
      </c>
      <c r="G439" s="43" t="s">
        <v>1584</v>
      </c>
      <c r="H439" s="44" t="s">
        <v>40</v>
      </c>
      <c r="I439" s="33">
        <f>INDEX(CUTSTANDING!C:C,MATCH(SPICERACKDB!D439,CUTSTANDING!B:B,0))</f>
        <v>1</v>
      </c>
    </row>
    <row r="440" spans="1:9" ht="409" customHeight="1" x14ac:dyDescent="0.25">
      <c r="A440" s="41"/>
      <c r="B440" s="41"/>
      <c r="C440" s="41"/>
      <c r="D440" s="41" t="s">
        <v>1585</v>
      </c>
      <c r="E440" s="41"/>
      <c r="F440" s="42" t="s">
        <v>1586</v>
      </c>
      <c r="G440" s="43" t="s">
        <v>1587</v>
      </c>
      <c r="H440" s="44" t="s">
        <v>10</v>
      </c>
      <c r="I440" s="33">
        <f>INDEX(CUTSTANDING!C:C,MATCH(SPICERACKDB!D440,CUTSTANDING!B:B,0))</f>
        <v>6</v>
      </c>
    </row>
    <row r="441" spans="1:9" ht="409" customHeight="1" x14ac:dyDescent="0.25">
      <c r="A441" s="41"/>
      <c r="B441" s="41"/>
      <c r="C441" s="41"/>
      <c r="D441" s="41" t="s">
        <v>1588</v>
      </c>
      <c r="E441" s="41"/>
      <c r="F441" s="42" t="s">
        <v>1589</v>
      </c>
      <c r="G441" s="43" t="s">
        <v>710</v>
      </c>
      <c r="H441" s="44" t="s">
        <v>40</v>
      </c>
      <c r="I441" s="33">
        <f>INDEX(CUTSTANDING!C:C,MATCH(SPICERACKDB!D441,CUTSTANDING!B:B,0))</f>
        <v>7</v>
      </c>
    </row>
    <row r="442" spans="1:9" ht="409" customHeight="1" x14ac:dyDescent="0.25">
      <c r="A442" s="41"/>
      <c r="B442" s="41"/>
      <c r="C442" s="41"/>
      <c r="D442" s="41" t="s">
        <v>168</v>
      </c>
      <c r="E442" s="41"/>
      <c r="F442" s="44"/>
      <c r="G442" s="44" t="s">
        <v>1590</v>
      </c>
      <c r="H442" s="44" t="s">
        <v>9</v>
      </c>
      <c r="I442" s="33">
        <f>INDEX(CUTSTANDING!C:C,MATCH(SPICERACKDB!D442,CUTSTANDING!B:B,0))</f>
        <v>6</v>
      </c>
    </row>
    <row r="443" spans="1:9" ht="409" customHeight="1" x14ac:dyDescent="0.25">
      <c r="A443" s="41"/>
      <c r="B443" s="41"/>
      <c r="C443" s="41"/>
      <c r="D443" s="41" t="s">
        <v>1591</v>
      </c>
      <c r="E443" s="41"/>
      <c r="F443" s="42" t="s">
        <v>1592</v>
      </c>
      <c r="G443" s="43" t="s">
        <v>1593</v>
      </c>
      <c r="H443" s="44" t="s">
        <v>530</v>
      </c>
      <c r="I443" s="33">
        <f>INDEX(CUTSTANDING!C:C,MATCH(SPICERACKDB!D443,CUTSTANDING!B:B,0))</f>
        <v>0</v>
      </c>
    </row>
    <row r="444" spans="1:9" ht="409" customHeight="1" x14ac:dyDescent="0.25">
      <c r="A444" s="41"/>
      <c r="B444" s="41"/>
      <c r="C444" s="41"/>
      <c r="D444" s="41" t="s">
        <v>1594</v>
      </c>
      <c r="E444" s="41"/>
      <c r="F444" s="42" t="s">
        <v>1595</v>
      </c>
      <c r="G444" s="43" t="s">
        <v>1596</v>
      </c>
      <c r="H444" s="44" t="s">
        <v>40</v>
      </c>
      <c r="I444" s="33">
        <f>INDEX(CUTSTANDING!C:C,MATCH(SPICERACKDB!D444,CUTSTANDING!B:B,0))</f>
        <v>16</v>
      </c>
    </row>
    <row r="445" spans="1:9" ht="409" customHeight="1" x14ac:dyDescent="0.25">
      <c r="A445" s="41"/>
      <c r="B445" s="41"/>
      <c r="C445" s="41"/>
      <c r="D445" s="41" t="s">
        <v>1597</v>
      </c>
      <c r="E445" s="41"/>
      <c r="F445" s="42" t="s">
        <v>1598</v>
      </c>
      <c r="G445" s="43" t="s">
        <v>1599</v>
      </c>
      <c r="H445" s="44" t="s">
        <v>14</v>
      </c>
      <c r="I445" s="33">
        <f>INDEX(CUTSTANDING!C:C,MATCH(SPICERACKDB!D445,CUTSTANDING!B:B,0))</f>
        <v>6</v>
      </c>
    </row>
    <row r="446" spans="1:9" ht="409" customHeight="1" x14ac:dyDescent="0.25">
      <c r="A446" s="41"/>
      <c r="B446" s="41"/>
      <c r="C446" s="41"/>
      <c r="D446" s="41" t="s">
        <v>1600</v>
      </c>
      <c r="E446" s="41"/>
      <c r="F446" s="42" t="s">
        <v>1601</v>
      </c>
      <c r="G446" s="43" t="s">
        <v>1602</v>
      </c>
      <c r="H446" s="44" t="s">
        <v>486</v>
      </c>
      <c r="I446" s="33">
        <f>INDEX(CUTSTANDING!C:C,MATCH(SPICERACKDB!D446,CUTSTANDING!B:B,0))</f>
        <v>18</v>
      </c>
    </row>
    <row r="447" spans="1:9" ht="409" customHeight="1" x14ac:dyDescent="0.25">
      <c r="A447" s="41"/>
      <c r="B447" s="41"/>
      <c r="C447" s="41"/>
      <c r="D447" s="41" t="s">
        <v>338</v>
      </c>
      <c r="E447" s="41"/>
      <c r="F447" s="42" t="s">
        <v>1603</v>
      </c>
      <c r="G447" s="43" t="s">
        <v>1604</v>
      </c>
      <c r="H447" s="44" t="s">
        <v>735</v>
      </c>
      <c r="I447" s="33">
        <f>INDEX(CUTSTANDING!C:C,MATCH(SPICERACKDB!D447,CUTSTANDING!B:B,0))</f>
        <v>6</v>
      </c>
    </row>
    <row r="448" spans="1:9" ht="409" customHeight="1" x14ac:dyDescent="0.25">
      <c r="A448" s="41"/>
      <c r="B448" s="41"/>
      <c r="C448" s="41"/>
      <c r="D448" s="41" t="s">
        <v>226</v>
      </c>
      <c r="E448" s="41"/>
      <c r="F448" s="42" t="s">
        <v>1605</v>
      </c>
      <c r="G448" s="41" t="s">
        <v>1606</v>
      </c>
      <c r="H448" s="44" t="s">
        <v>835</v>
      </c>
      <c r="I448" s="33">
        <f>INDEX(CUTSTANDING!C:C,MATCH(SPICERACKDB!D448,CUTSTANDING!B:B,0))</f>
        <v>12</v>
      </c>
    </row>
    <row r="449" spans="1:9" ht="409" customHeight="1" x14ac:dyDescent="0.25">
      <c r="A449" s="41"/>
      <c r="B449" s="41"/>
      <c r="C449" s="41"/>
      <c r="D449" s="41" t="s">
        <v>1607</v>
      </c>
      <c r="E449" s="41"/>
      <c r="F449" s="42" t="s">
        <v>1608</v>
      </c>
      <c r="G449" s="43" t="s">
        <v>1609</v>
      </c>
      <c r="H449" s="44" t="s">
        <v>713</v>
      </c>
      <c r="I449" s="33">
        <f>INDEX(CUTSTANDING!C:C,MATCH(SPICERACKDB!D449,CUTSTANDING!B:B,0))</f>
        <v>12</v>
      </c>
    </row>
    <row r="450" spans="1:9" ht="409" customHeight="1" x14ac:dyDescent="0.25">
      <c r="A450" s="41"/>
      <c r="B450" s="41"/>
      <c r="C450" s="41"/>
      <c r="D450" s="41" t="s">
        <v>363</v>
      </c>
      <c r="E450" s="41"/>
      <c r="F450" s="42" t="s">
        <v>1610</v>
      </c>
      <c r="G450" s="41" t="s">
        <v>1611</v>
      </c>
      <c r="H450" s="44" t="s">
        <v>447</v>
      </c>
      <c r="I450" s="33">
        <f>INDEX(CUTSTANDING!C:C,MATCH(SPICERACKDB!D450,CUTSTANDING!B:B,0))</f>
        <v>12</v>
      </c>
    </row>
    <row r="451" spans="1:9" ht="409" customHeight="1" x14ac:dyDescent="0.25">
      <c r="A451" s="41"/>
      <c r="B451" s="41"/>
      <c r="C451" s="41"/>
      <c r="D451" s="41" t="s">
        <v>1612</v>
      </c>
      <c r="E451" s="41"/>
      <c r="F451" s="42" t="s">
        <v>1613</v>
      </c>
      <c r="G451" s="43" t="s">
        <v>1614</v>
      </c>
      <c r="H451" s="44" t="s">
        <v>9</v>
      </c>
      <c r="I451" s="33">
        <f>INDEX(CUTSTANDING!C:C,MATCH(SPICERACKDB!D451,CUTSTANDING!B:B,0))</f>
        <v>12</v>
      </c>
    </row>
    <row r="452" spans="1:9" ht="409" customHeight="1" x14ac:dyDescent="0.25">
      <c r="A452" s="41"/>
      <c r="B452" s="41"/>
      <c r="C452" s="41"/>
      <c r="D452" s="41" t="s">
        <v>1615</v>
      </c>
      <c r="E452" s="41"/>
      <c r="F452" s="44"/>
      <c r="G452" s="44" t="s">
        <v>1590</v>
      </c>
      <c r="H452" s="44" t="s">
        <v>40</v>
      </c>
      <c r="I452" s="33">
        <f>INDEX(CUTSTANDING!C:C,MATCH(SPICERACKDB!D452,CUTSTANDING!B:B,0))</f>
        <v>4</v>
      </c>
    </row>
    <row r="453" spans="1:9" ht="409" customHeight="1" x14ac:dyDescent="0.25">
      <c r="A453" s="41"/>
      <c r="B453" s="41"/>
      <c r="C453" s="41"/>
      <c r="D453" s="41" t="s">
        <v>1616</v>
      </c>
      <c r="E453" s="41"/>
      <c r="F453" s="42" t="s">
        <v>1617</v>
      </c>
      <c r="G453" s="43" t="s">
        <v>1618</v>
      </c>
      <c r="H453" s="44" t="s">
        <v>941</v>
      </c>
      <c r="I453" s="33">
        <f>INDEX(CUTSTANDING!C:C,MATCH(SPICERACKDB!D453,CUTSTANDING!B:B,0))</f>
        <v>11</v>
      </c>
    </row>
    <row r="454" spans="1:9" ht="409" customHeight="1" x14ac:dyDescent="0.25">
      <c r="A454" s="41"/>
      <c r="B454" s="41"/>
      <c r="C454" s="41"/>
      <c r="D454" s="41" t="s">
        <v>1619</v>
      </c>
      <c r="E454" s="41"/>
      <c r="F454" s="42" t="s">
        <v>1620</v>
      </c>
      <c r="G454" s="41" t="s">
        <v>1621</v>
      </c>
      <c r="H454" s="44" t="s">
        <v>0</v>
      </c>
      <c r="I454" s="33">
        <f>INDEX(CUTSTANDING!C:C,MATCH(SPICERACKDB!D454,CUTSTANDING!B:B,0))</f>
        <v>9</v>
      </c>
    </row>
    <row r="455" spans="1:9" ht="409" customHeight="1" x14ac:dyDescent="0.25">
      <c r="A455" s="41"/>
      <c r="B455" s="41"/>
      <c r="C455" s="41"/>
      <c r="D455" s="41" t="s">
        <v>1622</v>
      </c>
      <c r="E455" s="41"/>
      <c r="F455" s="42" t="s">
        <v>1623</v>
      </c>
      <c r="G455" s="43" t="s">
        <v>1624</v>
      </c>
      <c r="H455" s="44" t="s">
        <v>486</v>
      </c>
      <c r="I455" s="33">
        <f>INDEX(CUTSTANDING!C:C,MATCH(SPICERACKDB!D455,CUTSTANDING!B:B,0))</f>
        <v>18</v>
      </c>
    </row>
    <row r="456" spans="1:9" ht="409" customHeight="1" x14ac:dyDescent="0.25">
      <c r="A456" s="41"/>
      <c r="B456" s="41"/>
      <c r="C456" s="41"/>
      <c r="D456" s="41" t="s">
        <v>87</v>
      </c>
      <c r="E456" s="41"/>
      <c r="F456" s="42" t="s">
        <v>1625</v>
      </c>
      <c r="G456" s="43" t="s">
        <v>1626</v>
      </c>
      <c r="H456" s="44" t="s">
        <v>1627</v>
      </c>
      <c r="I456" s="33">
        <f>INDEX(CUTSTANDING!C:C,MATCH(SPICERACKDB!D456,CUTSTANDING!B:B,0))</f>
        <v>9</v>
      </c>
    </row>
    <row r="457" spans="1:9" ht="409" customHeight="1" x14ac:dyDescent="0.25">
      <c r="A457" s="41"/>
      <c r="B457" s="41"/>
      <c r="C457" s="41"/>
      <c r="D457" s="41" t="s">
        <v>284</v>
      </c>
      <c r="E457" s="41"/>
      <c r="F457" s="42" t="s">
        <v>1628</v>
      </c>
      <c r="G457" s="43" t="s">
        <v>1629</v>
      </c>
      <c r="H457" s="44" t="s">
        <v>8</v>
      </c>
      <c r="I457" s="33">
        <f>INDEX(CUTSTANDING!C:C,MATCH(SPICERACKDB!D457,CUTSTANDING!B:B,0))</f>
        <v>6</v>
      </c>
    </row>
    <row r="458" spans="1:9" ht="409" customHeight="1" x14ac:dyDescent="0.25">
      <c r="A458" s="41"/>
      <c r="B458" s="41"/>
      <c r="C458" s="41"/>
      <c r="D458" s="41" t="s">
        <v>341</v>
      </c>
      <c r="E458" s="41"/>
      <c r="F458" s="42" t="s">
        <v>1630</v>
      </c>
      <c r="G458" s="43" t="s">
        <v>1631</v>
      </c>
      <c r="H458" s="44" t="s">
        <v>551</v>
      </c>
      <c r="I458" s="33">
        <f>INDEX(CUTSTANDING!C:C,MATCH(SPICERACKDB!D458,CUTSTANDING!B:B,0))</f>
        <v>15</v>
      </c>
    </row>
    <row r="459" spans="1:9" ht="409" customHeight="1" x14ac:dyDescent="0.25">
      <c r="A459" s="41"/>
      <c r="B459" s="41"/>
      <c r="C459" s="41"/>
      <c r="D459" s="41" t="s">
        <v>288</v>
      </c>
      <c r="E459" s="41"/>
      <c r="F459" s="42" t="s">
        <v>1632</v>
      </c>
      <c r="G459" s="43" t="s">
        <v>1633</v>
      </c>
      <c r="H459" s="44" t="s">
        <v>11</v>
      </c>
      <c r="I459" s="33">
        <f>INDEX(CUTSTANDING!C:C,MATCH(SPICERACKDB!D459,CUTSTANDING!B:B,0))</f>
        <v>9</v>
      </c>
    </row>
    <row r="460" spans="1:9" ht="409" customHeight="1" x14ac:dyDescent="0.25">
      <c r="A460" s="41"/>
      <c r="B460" s="41"/>
      <c r="C460" s="41"/>
      <c r="D460" s="41" t="s">
        <v>1634</v>
      </c>
      <c r="E460" s="41"/>
      <c r="F460" s="42" t="s">
        <v>1635</v>
      </c>
      <c r="G460" s="43" t="s">
        <v>1636</v>
      </c>
      <c r="H460" s="44" t="s">
        <v>591</v>
      </c>
      <c r="I460" s="33">
        <f>INDEX(CUTSTANDING!C:C,MATCH(SPICERACKDB!D460,CUTSTANDING!B:B,0))</f>
        <v>10</v>
      </c>
    </row>
    <row r="461" spans="1:9" ht="409" customHeight="1" x14ac:dyDescent="0.25">
      <c r="A461" s="41"/>
      <c r="B461" s="41"/>
      <c r="C461" s="41"/>
      <c r="D461" s="41" t="s">
        <v>1637</v>
      </c>
      <c r="E461" s="41"/>
      <c r="F461" s="42" t="s">
        <v>1638</v>
      </c>
      <c r="G461" s="43" t="s">
        <v>1639</v>
      </c>
      <c r="H461" s="44" t="s">
        <v>735</v>
      </c>
      <c r="I461" s="33">
        <f>INDEX(CUTSTANDING!C:C,MATCH(SPICERACKDB!D461,CUTSTANDING!B:B,0))</f>
        <v>3</v>
      </c>
    </row>
    <row r="462" spans="1:9" ht="409" customHeight="1" x14ac:dyDescent="0.25">
      <c r="A462" s="41"/>
      <c r="B462" s="41"/>
      <c r="C462" s="41"/>
      <c r="D462" s="41" t="s">
        <v>425</v>
      </c>
      <c r="E462" s="41"/>
      <c r="F462" s="42" t="s">
        <v>1640</v>
      </c>
      <c r="G462" s="43" t="s">
        <v>1641</v>
      </c>
      <c r="H462" s="44" t="s">
        <v>40</v>
      </c>
      <c r="I462" s="33">
        <f>INDEX(CUTSTANDING!C:C,MATCH(SPICERACKDB!D462,CUTSTANDING!B:B,0))</f>
        <v>12</v>
      </c>
    </row>
    <row r="463" spans="1:9" ht="409" customHeight="1" x14ac:dyDescent="0.25">
      <c r="A463" s="41"/>
      <c r="B463" s="41"/>
      <c r="C463" s="41"/>
      <c r="D463" s="41" t="s">
        <v>1642</v>
      </c>
      <c r="E463" s="41"/>
      <c r="F463" s="42" t="s">
        <v>1643</v>
      </c>
      <c r="G463" s="43" t="s">
        <v>1644</v>
      </c>
      <c r="H463" s="44" t="s">
        <v>486</v>
      </c>
      <c r="I463" s="33">
        <f>INDEX(CUTSTANDING!C:C,MATCH(SPICERACKDB!D463,CUTSTANDING!B:B,0))</f>
        <v>3</v>
      </c>
    </row>
    <row r="464" spans="1:9" ht="409" customHeight="1" x14ac:dyDescent="0.25">
      <c r="A464" s="41"/>
      <c r="B464" s="41"/>
      <c r="C464" s="41"/>
      <c r="D464" s="41" t="s">
        <v>1645</v>
      </c>
      <c r="E464" s="41"/>
      <c r="F464" s="42" t="s">
        <v>1646</v>
      </c>
      <c r="G464" s="41" t="s">
        <v>1647</v>
      </c>
      <c r="H464" s="44" t="s">
        <v>497</v>
      </c>
      <c r="I464" s="33">
        <f>INDEX(CUTSTANDING!C:C,MATCH(SPICERACKDB!D464,CUTSTANDING!B:B,0))</f>
        <v>7</v>
      </c>
    </row>
    <row r="465" spans="1:9" ht="409" customHeight="1" x14ac:dyDescent="0.25">
      <c r="A465" s="41"/>
      <c r="B465" s="41"/>
      <c r="C465" s="41"/>
      <c r="D465" s="41" t="s">
        <v>1648</v>
      </c>
      <c r="E465" s="41"/>
      <c r="F465" s="42" t="s">
        <v>1649</v>
      </c>
      <c r="G465" s="41" t="s">
        <v>1650</v>
      </c>
      <c r="H465" s="44" t="s">
        <v>0</v>
      </c>
      <c r="I465" s="33">
        <f>INDEX(CUTSTANDING!C:C,MATCH(SPICERACKDB!D465,CUTSTANDING!B:B,0))</f>
        <v>3</v>
      </c>
    </row>
    <row r="466" spans="1:9" ht="409" customHeight="1" x14ac:dyDescent="0.25">
      <c r="A466" s="41"/>
      <c r="B466" s="41"/>
      <c r="C466" s="41"/>
      <c r="D466" s="41" t="s">
        <v>280</v>
      </c>
      <c r="E466" s="41"/>
      <c r="F466" s="42" t="s">
        <v>1651</v>
      </c>
      <c r="G466" s="43" t="s">
        <v>1652</v>
      </c>
      <c r="H466" s="44" t="s">
        <v>530</v>
      </c>
      <c r="I466" s="33">
        <f>INDEX(CUTSTANDING!C:C,MATCH(SPICERACKDB!D466,CUTSTANDING!B:B,0))</f>
        <v>14</v>
      </c>
    </row>
    <row r="467" spans="1:9" ht="409" customHeight="1" x14ac:dyDescent="0.25">
      <c r="A467" s="41"/>
      <c r="B467" s="41"/>
      <c r="C467" s="41"/>
      <c r="D467" s="41" t="s">
        <v>97</v>
      </c>
      <c r="E467" s="41"/>
      <c r="F467" s="42" t="s">
        <v>1653</v>
      </c>
      <c r="G467" s="43" t="s">
        <v>1654</v>
      </c>
      <c r="H467" s="44" t="s">
        <v>577</v>
      </c>
      <c r="I467" s="33">
        <f>INDEX(CUTSTANDING!C:C,MATCH(SPICERACKDB!D467,CUTSTANDING!B:B,0))</f>
        <v>8</v>
      </c>
    </row>
    <row r="468" spans="1:9" ht="409" customHeight="1" x14ac:dyDescent="0.25">
      <c r="A468" s="41"/>
      <c r="B468" s="41"/>
      <c r="C468" s="41"/>
      <c r="D468" s="41" t="s">
        <v>367</v>
      </c>
      <c r="E468" s="41"/>
      <c r="F468" s="42" t="s">
        <v>1655</v>
      </c>
      <c r="G468" s="41" t="s">
        <v>1656</v>
      </c>
      <c r="H468" s="44" t="s">
        <v>447</v>
      </c>
      <c r="I468" s="33">
        <f>INDEX(CUTSTANDING!C:C,MATCH(SPICERACKDB!D468,CUTSTANDING!B:B,0))</f>
        <v>15</v>
      </c>
    </row>
    <row r="469" spans="1:9" ht="409" customHeight="1" x14ac:dyDescent="0.25">
      <c r="A469" s="41"/>
      <c r="B469" s="41"/>
      <c r="C469" s="41"/>
      <c r="D469" s="41" t="s">
        <v>246</v>
      </c>
      <c r="E469" s="41"/>
      <c r="F469" s="42" t="s">
        <v>1657</v>
      </c>
      <c r="G469" s="43" t="s">
        <v>1658</v>
      </c>
      <c r="H469" s="44" t="s">
        <v>447</v>
      </c>
      <c r="I469" s="33">
        <f>INDEX(CUTSTANDING!C:C,MATCH(SPICERACKDB!D469,CUTSTANDING!B:B,0))</f>
        <v>9</v>
      </c>
    </row>
    <row r="470" spans="1:9" ht="409" customHeight="1" x14ac:dyDescent="0.25">
      <c r="A470" s="41"/>
      <c r="B470" s="41"/>
      <c r="C470" s="41"/>
      <c r="D470" s="41" t="s">
        <v>1659</v>
      </c>
      <c r="E470" s="41"/>
      <c r="F470" s="42" t="s">
        <v>1660</v>
      </c>
      <c r="G470" s="43" t="s">
        <v>1661</v>
      </c>
      <c r="H470" s="44" t="s">
        <v>14</v>
      </c>
      <c r="I470" s="33">
        <f>INDEX(CUTSTANDING!C:C,MATCH(SPICERACKDB!D470,CUTSTANDING!B:B,0))</f>
        <v>21</v>
      </c>
    </row>
    <row r="471" spans="1:9" ht="409" customHeight="1" x14ac:dyDescent="0.25">
      <c r="A471" s="41"/>
      <c r="B471" s="41"/>
      <c r="C471" s="41"/>
      <c r="D471" s="41" t="s">
        <v>1662</v>
      </c>
      <c r="E471" s="41"/>
      <c r="F471" s="42" t="s">
        <v>1663</v>
      </c>
      <c r="G471" s="41" t="s">
        <v>1231</v>
      </c>
      <c r="H471" s="44" t="s">
        <v>551</v>
      </c>
      <c r="I471" s="33">
        <f>INDEX(CUTSTANDING!C:C,MATCH(SPICERACKDB!D471,CUTSTANDING!B:B,0))</f>
        <v>0</v>
      </c>
    </row>
    <row r="472" spans="1:9" ht="409" customHeight="1" x14ac:dyDescent="0.25">
      <c r="A472" s="41"/>
      <c r="B472" s="41"/>
      <c r="C472" s="41"/>
      <c r="D472" s="41" t="s">
        <v>202</v>
      </c>
      <c r="E472" s="41"/>
      <c r="F472" s="42" t="s">
        <v>1664</v>
      </c>
      <c r="G472" s="41" t="s">
        <v>1665</v>
      </c>
      <c r="H472" s="44" t="s">
        <v>530</v>
      </c>
      <c r="I472" s="33">
        <f>INDEX(CUTSTANDING!C:C,MATCH(SPICERACKDB!D472,CUTSTANDING!B:B,0))</f>
        <v>15</v>
      </c>
    </row>
    <row r="473" spans="1:9" ht="409" customHeight="1" x14ac:dyDescent="0.25">
      <c r="A473" s="41"/>
      <c r="B473" s="41"/>
      <c r="C473" s="41"/>
      <c r="D473" s="41" t="s">
        <v>1666</v>
      </c>
      <c r="E473" s="41"/>
      <c r="F473" s="42" t="s">
        <v>1667</v>
      </c>
      <c r="G473" s="41" t="s">
        <v>1668</v>
      </c>
      <c r="H473" s="44" t="s">
        <v>577</v>
      </c>
      <c r="I473" s="33">
        <f>INDEX(CUTSTANDING!C:C,MATCH(SPICERACKDB!D473,CUTSTANDING!B:B,0))</f>
        <v>12</v>
      </c>
    </row>
    <row r="474" spans="1:9" ht="409" customHeight="1" x14ac:dyDescent="0.25">
      <c r="A474" s="41"/>
      <c r="B474" s="41"/>
      <c r="C474" s="41"/>
      <c r="D474" s="41" t="s">
        <v>1669</v>
      </c>
      <c r="E474" s="41"/>
      <c r="F474" s="42" t="s">
        <v>1670</v>
      </c>
      <c r="G474" s="43" t="s">
        <v>1671</v>
      </c>
      <c r="H474" s="44" t="s">
        <v>447</v>
      </c>
      <c r="I474" s="33">
        <f>INDEX(CUTSTANDING!C:C,MATCH(SPICERACKDB!D474,CUTSTANDING!B:B,0))</f>
        <v>15</v>
      </c>
    </row>
    <row r="475" spans="1:9" ht="409" customHeight="1" x14ac:dyDescent="0.25">
      <c r="A475" s="41"/>
      <c r="B475" s="41"/>
      <c r="C475" s="41"/>
      <c r="D475" s="41" t="s">
        <v>1672</v>
      </c>
      <c r="E475" s="41"/>
      <c r="F475" s="42" t="s">
        <v>1673</v>
      </c>
      <c r="G475" s="43" t="s">
        <v>1674</v>
      </c>
      <c r="H475" s="44" t="s">
        <v>530</v>
      </c>
      <c r="I475" s="33">
        <f>INDEX(CUTSTANDING!C:C,MATCH(SPICERACKDB!D475,CUTSTANDING!B:B,0))</f>
        <v>8</v>
      </c>
    </row>
    <row r="476" spans="1:9" ht="409" customHeight="1" x14ac:dyDescent="0.25">
      <c r="A476" s="41"/>
      <c r="B476" s="41"/>
      <c r="C476" s="41"/>
      <c r="D476" s="41" t="s">
        <v>1675</v>
      </c>
      <c r="E476" s="41"/>
      <c r="F476" s="42" t="s">
        <v>1676</v>
      </c>
      <c r="G476" s="43" t="s">
        <v>1677</v>
      </c>
      <c r="H476" s="44" t="s">
        <v>551</v>
      </c>
      <c r="I476" s="33">
        <f>INDEX(CUTSTANDING!C:C,MATCH(SPICERACKDB!D476,CUTSTANDING!B:B,0))</f>
        <v>0</v>
      </c>
    </row>
    <row r="477" spans="1:9" ht="409" customHeight="1" x14ac:dyDescent="0.25">
      <c r="A477" s="41"/>
      <c r="B477" s="41"/>
      <c r="C477" s="41"/>
      <c r="D477" s="41" t="s">
        <v>1678</v>
      </c>
      <c r="E477" s="41"/>
      <c r="F477" s="42" t="s">
        <v>1679</v>
      </c>
      <c r="G477" s="43" t="s">
        <v>1680</v>
      </c>
      <c r="H477" s="44" t="s">
        <v>40</v>
      </c>
      <c r="I477" s="33">
        <f>INDEX(CUTSTANDING!C:C,MATCH(SPICERACKDB!D477,CUTSTANDING!B:B,0))</f>
        <v>15</v>
      </c>
    </row>
    <row r="478" spans="1:9" ht="409" customHeight="1" x14ac:dyDescent="0.25">
      <c r="A478" s="41"/>
      <c r="B478" s="41"/>
      <c r="C478" s="41"/>
      <c r="D478" s="41" t="s">
        <v>1681</v>
      </c>
      <c r="E478" s="41"/>
      <c r="F478" s="42" t="s">
        <v>1682</v>
      </c>
      <c r="G478" s="43" t="s">
        <v>1683</v>
      </c>
      <c r="H478" s="44" t="s">
        <v>492</v>
      </c>
      <c r="I478" s="33">
        <f>INDEX(CUTSTANDING!C:C,MATCH(SPICERACKDB!D478,CUTSTANDING!B:B,0))</f>
        <v>0</v>
      </c>
    </row>
    <row r="479" spans="1:9" ht="409" customHeight="1" x14ac:dyDescent="0.25">
      <c r="A479" s="41"/>
      <c r="B479" s="41"/>
      <c r="C479" s="41"/>
      <c r="D479" s="41" t="s">
        <v>1684</v>
      </c>
      <c r="E479" s="41"/>
      <c r="F479" s="42" t="s">
        <v>1685</v>
      </c>
      <c r="G479" s="43" t="s">
        <v>1686</v>
      </c>
      <c r="H479" s="44" t="s">
        <v>486</v>
      </c>
      <c r="I479" s="33">
        <f>INDEX(CUTSTANDING!C:C,MATCH(SPICERACKDB!D479,CUTSTANDING!B:B,0))</f>
        <v>12</v>
      </c>
    </row>
    <row r="480" spans="1:9" ht="409" customHeight="1" x14ac:dyDescent="0.25">
      <c r="A480" s="41"/>
      <c r="B480" s="41"/>
      <c r="C480" s="41"/>
      <c r="D480" s="41" t="s">
        <v>435</v>
      </c>
      <c r="E480" s="41"/>
      <c r="F480" s="42" t="s">
        <v>1687</v>
      </c>
      <c r="G480" s="43" t="s">
        <v>1688</v>
      </c>
      <c r="H480" s="44" t="s">
        <v>492</v>
      </c>
      <c r="I480" s="33">
        <f>INDEX(CUTSTANDING!C:C,MATCH(SPICERACKDB!D480,CUTSTANDING!B:B,0))</f>
        <v>18</v>
      </c>
    </row>
    <row r="481" spans="1:9" ht="409" customHeight="1" x14ac:dyDescent="0.25">
      <c r="A481" s="41"/>
      <c r="B481" s="41"/>
      <c r="C481" s="41"/>
      <c r="D481" s="41" t="s">
        <v>208</v>
      </c>
      <c r="E481" s="41"/>
      <c r="F481" s="42" t="s">
        <v>1689</v>
      </c>
      <c r="G481" s="43" t="s">
        <v>1690</v>
      </c>
      <c r="H481" s="44" t="s">
        <v>40</v>
      </c>
      <c r="I481" s="33">
        <f>INDEX(CUTSTANDING!C:C,MATCH(SPICERACKDB!D481,CUTSTANDING!B:B,0))</f>
        <v>15</v>
      </c>
    </row>
    <row r="482" spans="1:9" ht="409" customHeight="1" x14ac:dyDescent="0.25">
      <c r="A482" s="41"/>
      <c r="B482" s="41"/>
      <c r="C482" s="41"/>
      <c r="D482" s="41" t="s">
        <v>219</v>
      </c>
      <c r="E482" s="41"/>
      <c r="F482" s="42" t="s">
        <v>1691</v>
      </c>
      <c r="G482" s="41" t="s">
        <v>954</v>
      </c>
      <c r="H482" s="44" t="s">
        <v>40</v>
      </c>
      <c r="I482" s="33">
        <f>INDEX(CUTSTANDING!C:C,MATCH(SPICERACKDB!D482,CUTSTANDING!B:B,0))</f>
        <v>9</v>
      </c>
    </row>
    <row r="483" spans="1:9" ht="409" customHeight="1" x14ac:dyDescent="0.25">
      <c r="A483" s="41"/>
      <c r="B483" s="41"/>
      <c r="C483" s="41"/>
      <c r="D483" s="41" t="s">
        <v>317</v>
      </c>
      <c r="E483" s="41"/>
      <c r="F483" s="42" t="s">
        <v>1692</v>
      </c>
      <c r="G483" s="43" t="s">
        <v>1693</v>
      </c>
      <c r="H483" s="44" t="s">
        <v>9</v>
      </c>
      <c r="I483" s="33">
        <f>INDEX(CUTSTANDING!C:C,MATCH(SPICERACKDB!D483,CUTSTANDING!B:B,0))</f>
        <v>7</v>
      </c>
    </row>
    <row r="484" spans="1:9" ht="409" customHeight="1" x14ac:dyDescent="0.25">
      <c r="A484" s="41"/>
      <c r="B484" s="41"/>
      <c r="C484" s="41"/>
      <c r="D484" s="41" t="s">
        <v>1694</v>
      </c>
      <c r="E484" s="41"/>
      <c r="F484" s="42" t="s">
        <v>1695</v>
      </c>
      <c r="G484" s="43" t="s">
        <v>1696</v>
      </c>
      <c r="H484" s="44" t="s">
        <v>16</v>
      </c>
      <c r="I484" s="33">
        <f>INDEX(CUTSTANDING!C:C,MATCH(SPICERACKDB!D484,CUTSTANDING!B:B,0))</f>
        <v>0</v>
      </c>
    </row>
    <row r="485" spans="1:9" ht="409" customHeight="1" x14ac:dyDescent="0.25">
      <c r="A485" s="41"/>
      <c r="B485" s="41"/>
      <c r="C485" s="41"/>
      <c r="D485" s="41" t="s">
        <v>111</v>
      </c>
      <c r="E485" s="41"/>
      <c r="F485" s="42" t="s">
        <v>1697</v>
      </c>
      <c r="G485" s="43" t="s">
        <v>1698</v>
      </c>
      <c r="H485" s="44" t="s">
        <v>40</v>
      </c>
      <c r="I485" s="33">
        <f>INDEX(CUTSTANDING!C:C,MATCH(SPICERACKDB!D485,CUTSTANDING!B:B,0))</f>
        <v>0</v>
      </c>
    </row>
    <row r="486" spans="1:9" ht="409" customHeight="1" x14ac:dyDescent="0.25">
      <c r="A486" s="41"/>
      <c r="B486" s="41"/>
      <c r="C486" s="41"/>
      <c r="D486" s="41" t="s">
        <v>1699</v>
      </c>
      <c r="E486" s="41"/>
      <c r="F486" s="42" t="s">
        <v>1700</v>
      </c>
      <c r="G486" s="43" t="s">
        <v>1701</v>
      </c>
      <c r="H486" s="44" t="s">
        <v>577</v>
      </c>
      <c r="I486" s="33">
        <f>INDEX(CUTSTANDING!C:C,MATCH(SPICERACKDB!D486,CUTSTANDING!B:B,0))</f>
        <v>9</v>
      </c>
    </row>
    <row r="487" spans="1:9" ht="409" customHeight="1" x14ac:dyDescent="0.25">
      <c r="A487" s="41"/>
      <c r="B487" s="41"/>
      <c r="C487" s="41"/>
      <c r="D487" s="41" t="s">
        <v>381</v>
      </c>
      <c r="E487" s="41"/>
      <c r="F487" s="42" t="s">
        <v>1702</v>
      </c>
      <c r="G487" s="41" t="s">
        <v>1703</v>
      </c>
      <c r="H487" s="44" t="s">
        <v>40</v>
      </c>
      <c r="I487" s="33">
        <f>INDEX(CUTSTANDING!C:C,MATCH(SPICERACKDB!D487,CUTSTANDING!B:B,0))</f>
        <v>7</v>
      </c>
    </row>
    <row r="488" spans="1:9" ht="409" customHeight="1" x14ac:dyDescent="0.25">
      <c r="A488" s="41"/>
      <c r="B488" s="41"/>
      <c r="C488" s="41"/>
      <c r="D488" s="41" t="s">
        <v>106</v>
      </c>
      <c r="E488" s="41"/>
      <c r="F488" s="42" t="s">
        <v>462</v>
      </c>
      <c r="G488" s="41" t="s">
        <v>1704</v>
      </c>
      <c r="H488" s="44" t="s">
        <v>40</v>
      </c>
      <c r="I488" s="33">
        <f>INDEX(CUTSTANDING!C:C,MATCH(SPICERACKDB!D488,CUTSTANDING!B:B,0))</f>
        <v>15</v>
      </c>
    </row>
    <row r="489" spans="1:9" ht="409" customHeight="1" x14ac:dyDescent="0.25">
      <c r="A489" s="41"/>
      <c r="B489" s="41"/>
      <c r="C489" s="41"/>
      <c r="D489" s="41" t="s">
        <v>1705</v>
      </c>
      <c r="E489" s="41"/>
      <c r="F489" s="42" t="s">
        <v>1706</v>
      </c>
      <c r="G489" s="41" t="s">
        <v>1707</v>
      </c>
      <c r="H489" s="44" t="s">
        <v>19</v>
      </c>
      <c r="I489" s="33">
        <f>INDEX(CUTSTANDING!C:C,MATCH(SPICERACKDB!D489,CUTSTANDING!B:B,0))</f>
        <v>3</v>
      </c>
    </row>
    <row r="490" spans="1:9" ht="409" customHeight="1" x14ac:dyDescent="0.25">
      <c r="A490" s="41"/>
      <c r="B490" s="41"/>
      <c r="C490" s="41"/>
      <c r="D490" s="41" t="s">
        <v>432</v>
      </c>
      <c r="E490" s="41"/>
      <c r="F490" s="42" t="s">
        <v>1708</v>
      </c>
      <c r="G490" s="43" t="s">
        <v>1709</v>
      </c>
      <c r="H490" s="44" t="s">
        <v>560</v>
      </c>
      <c r="I490" s="33">
        <f>INDEX(CUTSTANDING!C:C,MATCH(SPICERACKDB!D490,CUTSTANDING!B:B,0))</f>
        <v>12</v>
      </c>
    </row>
    <row r="491" spans="1:9" ht="409" customHeight="1" x14ac:dyDescent="0.25">
      <c r="A491" s="41"/>
      <c r="B491" s="41"/>
      <c r="C491" s="41"/>
      <c r="D491" s="41" t="s">
        <v>1710</v>
      </c>
      <c r="E491" s="41"/>
      <c r="F491" s="42" t="s">
        <v>1711</v>
      </c>
      <c r="G491" s="43" t="s">
        <v>1712</v>
      </c>
      <c r="H491" s="44" t="s">
        <v>941</v>
      </c>
      <c r="I491" s="33">
        <f>INDEX(CUTSTANDING!C:C,MATCH(SPICERACKDB!D491,CUTSTANDING!B:B,0))</f>
        <v>3</v>
      </c>
    </row>
    <row r="492" spans="1:9" ht="409" customHeight="1" x14ac:dyDescent="0.25">
      <c r="A492" s="41"/>
      <c r="B492" s="41"/>
      <c r="C492" s="41"/>
      <c r="D492" s="41" t="s">
        <v>266</v>
      </c>
      <c r="E492" s="41"/>
      <c r="F492" s="42" t="s">
        <v>1713</v>
      </c>
      <c r="G492" s="43" t="s">
        <v>1714</v>
      </c>
      <c r="H492" s="44" t="s">
        <v>577</v>
      </c>
      <c r="I492" s="33">
        <f>INDEX(CUTSTANDING!C:C,MATCH(SPICERACKDB!D492,CUTSTANDING!B:B,0))</f>
        <v>18</v>
      </c>
    </row>
    <row r="493" spans="1:9" ht="409" customHeight="1" x14ac:dyDescent="0.25">
      <c r="A493" s="41"/>
      <c r="B493" s="41"/>
      <c r="C493" s="41"/>
      <c r="D493" s="41" t="s">
        <v>1715</v>
      </c>
      <c r="E493" s="41"/>
      <c r="F493" s="42" t="s">
        <v>1716</v>
      </c>
      <c r="G493" s="43" t="s">
        <v>1717</v>
      </c>
      <c r="H493" s="44" t="s">
        <v>486</v>
      </c>
      <c r="I493" s="33">
        <f>INDEX(CUTSTANDING!C:C,MATCH(SPICERACKDB!D493,CUTSTANDING!B:B,0))</f>
        <v>18</v>
      </c>
    </row>
    <row r="494" spans="1:9" ht="409" customHeight="1" x14ac:dyDescent="0.25">
      <c r="A494" s="41"/>
      <c r="B494" s="41"/>
      <c r="C494" s="41"/>
      <c r="D494" s="41" t="s">
        <v>1718</v>
      </c>
      <c r="E494" s="41"/>
      <c r="F494" s="42" t="s">
        <v>1719</v>
      </c>
      <c r="G494" s="43" t="s">
        <v>1720</v>
      </c>
      <c r="H494" s="44" t="s">
        <v>713</v>
      </c>
      <c r="I494" s="33">
        <f>INDEX(CUTSTANDING!C:C,MATCH(SPICERACKDB!D494,CUTSTANDING!B:B,0))</f>
        <v>0</v>
      </c>
    </row>
    <row r="495" spans="1:9" ht="409" customHeight="1" x14ac:dyDescent="0.25">
      <c r="A495" s="41"/>
      <c r="B495" s="41"/>
      <c r="C495" s="41"/>
      <c r="D495" s="41" t="s">
        <v>313</v>
      </c>
      <c r="E495" s="41"/>
      <c r="F495" s="42" t="s">
        <v>1721</v>
      </c>
      <c r="G495" s="43" t="s">
        <v>1722</v>
      </c>
      <c r="H495" s="44" t="s">
        <v>577</v>
      </c>
      <c r="I495" s="33">
        <f>INDEX(CUTSTANDING!C:C,MATCH(SPICERACKDB!D495,CUTSTANDING!B:B,0))</f>
        <v>7</v>
      </c>
    </row>
    <row r="496" spans="1:9" ht="409" customHeight="1" x14ac:dyDescent="0.25">
      <c r="A496" s="41"/>
      <c r="B496" s="41"/>
      <c r="C496" s="41"/>
      <c r="D496" s="41" t="s">
        <v>318</v>
      </c>
      <c r="E496" s="41"/>
      <c r="F496" s="42" t="s">
        <v>1723</v>
      </c>
      <c r="G496" s="43" t="s">
        <v>1724</v>
      </c>
      <c r="H496" s="44" t="s">
        <v>492</v>
      </c>
      <c r="I496" s="33">
        <f>INDEX(CUTSTANDING!C:C,MATCH(SPICERACKDB!D496,CUTSTANDING!B:B,0))</f>
        <v>9</v>
      </c>
    </row>
    <row r="497" spans="1:9" ht="409" customHeight="1" x14ac:dyDescent="0.25">
      <c r="A497" s="41"/>
      <c r="B497" s="41"/>
      <c r="C497" s="41"/>
      <c r="D497" s="41" t="s">
        <v>1725</v>
      </c>
      <c r="E497" s="41"/>
      <c r="F497" s="42" t="s">
        <v>1726</v>
      </c>
      <c r="G497" s="43" t="s">
        <v>1727</v>
      </c>
      <c r="H497" s="44" t="s">
        <v>40</v>
      </c>
      <c r="I497" s="33">
        <f>INDEX(CUTSTANDING!C:C,MATCH(SPICERACKDB!D497,CUTSTANDING!B:B,0))</f>
        <v>9</v>
      </c>
    </row>
    <row r="498" spans="1:9" ht="409" customHeight="1" x14ac:dyDescent="0.25">
      <c r="A498" s="41"/>
      <c r="B498" s="41"/>
      <c r="C498" s="41"/>
      <c r="D498" s="41" t="s">
        <v>1728</v>
      </c>
      <c r="E498" s="41"/>
      <c r="F498" s="42" t="s">
        <v>1729</v>
      </c>
      <c r="G498" s="43" t="s">
        <v>1730</v>
      </c>
      <c r="H498" s="44" t="s">
        <v>1494</v>
      </c>
      <c r="I498" s="33">
        <f>INDEX(CUTSTANDING!C:C,MATCH(SPICERACKDB!D498,CUTSTANDING!B:B,0))</f>
        <v>0</v>
      </c>
    </row>
    <row r="499" spans="1:9" ht="409" customHeight="1" x14ac:dyDescent="0.25">
      <c r="A499" s="41"/>
      <c r="B499" s="41"/>
      <c r="C499" s="41"/>
      <c r="D499" s="41" t="s">
        <v>1731</v>
      </c>
      <c r="E499" s="41"/>
      <c r="F499" s="42" t="s">
        <v>1732</v>
      </c>
      <c r="G499" s="43" t="s">
        <v>1733</v>
      </c>
      <c r="H499" s="44" t="s">
        <v>10</v>
      </c>
      <c r="I499" s="33">
        <f>INDEX(CUTSTANDING!C:C,MATCH(SPICERACKDB!D499,CUTSTANDING!B:B,0))</f>
        <v>9</v>
      </c>
    </row>
    <row r="500" spans="1:9" ht="409" customHeight="1" x14ac:dyDescent="0.25">
      <c r="A500" s="41"/>
      <c r="B500" s="41"/>
      <c r="C500" s="41"/>
      <c r="D500" s="41" t="s">
        <v>369</v>
      </c>
      <c r="E500" s="41"/>
      <c r="F500" s="42" t="s">
        <v>1734</v>
      </c>
      <c r="G500" s="43" t="s">
        <v>1735</v>
      </c>
      <c r="H500" s="44" t="s">
        <v>40</v>
      </c>
      <c r="I500" s="33">
        <f>INDEX(CUTSTANDING!C:C,MATCH(SPICERACKDB!D500,CUTSTANDING!B:B,0))</f>
        <v>6</v>
      </c>
    </row>
    <row r="501" spans="1:9" ht="409" customHeight="1" x14ac:dyDescent="0.25">
      <c r="A501" s="41"/>
      <c r="B501" s="41"/>
      <c r="C501" s="41"/>
      <c r="D501" s="41" t="s">
        <v>1736</v>
      </c>
      <c r="E501" s="41"/>
      <c r="F501" s="42" t="s">
        <v>1737</v>
      </c>
      <c r="G501" s="43" t="s">
        <v>1738</v>
      </c>
      <c r="H501" s="44" t="s">
        <v>447</v>
      </c>
      <c r="I501" s="33">
        <f>INDEX(CUTSTANDING!C:C,MATCH(SPICERACKDB!D501,CUTSTANDING!B:B,0))</f>
        <v>18</v>
      </c>
    </row>
    <row r="502" spans="1:9" ht="409" customHeight="1" x14ac:dyDescent="0.25">
      <c r="A502" s="41"/>
      <c r="B502" s="41"/>
      <c r="C502" s="41"/>
      <c r="D502" s="41" t="s">
        <v>1739</v>
      </c>
      <c r="E502" s="41"/>
      <c r="F502" s="42" t="s">
        <v>1740</v>
      </c>
      <c r="G502" s="43" t="s">
        <v>1741</v>
      </c>
      <c r="H502" s="44" t="s">
        <v>9</v>
      </c>
      <c r="I502" s="33">
        <f>INDEX(CUTSTANDING!C:C,MATCH(SPICERACKDB!D502,CUTSTANDING!B:B,0))</f>
        <v>6</v>
      </c>
    </row>
    <row r="503" spans="1:9" ht="409" customHeight="1" x14ac:dyDescent="0.25">
      <c r="A503" s="41"/>
      <c r="B503" s="41"/>
      <c r="C503" s="41"/>
      <c r="D503" s="41" t="s">
        <v>1742</v>
      </c>
      <c r="E503" s="41"/>
      <c r="F503" s="42" t="s">
        <v>1743</v>
      </c>
      <c r="G503" s="43" t="s">
        <v>1744</v>
      </c>
      <c r="H503" s="44" t="s">
        <v>551</v>
      </c>
      <c r="I503" s="33">
        <f>INDEX(CUTSTANDING!C:C,MATCH(SPICERACKDB!D503,CUTSTANDING!B:B,0))</f>
        <v>15</v>
      </c>
    </row>
    <row r="504" spans="1:9" ht="409" customHeight="1" x14ac:dyDescent="0.25">
      <c r="A504" s="41"/>
      <c r="B504" s="41"/>
      <c r="C504" s="41"/>
      <c r="D504" s="41" t="s">
        <v>224</v>
      </c>
      <c r="E504" s="41"/>
      <c r="F504" s="42" t="s">
        <v>1745</v>
      </c>
      <c r="G504" s="43" t="s">
        <v>1746</v>
      </c>
      <c r="H504" s="44" t="s">
        <v>9</v>
      </c>
      <c r="I504" s="33">
        <f>INDEX(CUTSTANDING!C:C,MATCH(SPICERACKDB!D504,CUTSTANDING!B:B,0))</f>
        <v>9</v>
      </c>
    </row>
    <row r="505" spans="1:9" ht="409" customHeight="1" x14ac:dyDescent="0.25">
      <c r="A505" s="41"/>
      <c r="B505" s="41"/>
      <c r="C505" s="41"/>
      <c r="D505" s="41" t="s">
        <v>1747</v>
      </c>
      <c r="E505" s="41"/>
      <c r="F505" s="42" t="s">
        <v>1748</v>
      </c>
      <c r="G505" s="43" t="s">
        <v>1749</v>
      </c>
      <c r="H505" s="44" t="s">
        <v>4</v>
      </c>
      <c r="I505" s="33">
        <f>INDEX(CUTSTANDING!C:C,MATCH(SPICERACKDB!D505,CUTSTANDING!B:B,0))</f>
        <v>10</v>
      </c>
    </row>
    <row r="506" spans="1:9" ht="409" customHeight="1" x14ac:dyDescent="0.25">
      <c r="A506" s="41"/>
      <c r="B506" s="41"/>
      <c r="C506" s="41"/>
      <c r="D506" s="41" t="s">
        <v>1750</v>
      </c>
      <c r="E506" s="41"/>
      <c r="F506" s="42" t="s">
        <v>1751</v>
      </c>
      <c r="G506" s="41" t="s">
        <v>1752</v>
      </c>
      <c r="H506" s="44" t="s">
        <v>3</v>
      </c>
      <c r="I506" s="33">
        <f>INDEX(CUTSTANDING!C:C,MATCH(SPICERACKDB!D506,CUTSTANDING!B:B,0))</f>
        <v>15</v>
      </c>
    </row>
    <row r="507" spans="1:9" ht="409" customHeight="1" x14ac:dyDescent="0.25">
      <c r="A507" s="41"/>
      <c r="B507" s="41"/>
      <c r="C507" s="41"/>
      <c r="D507" s="41" t="s">
        <v>1753</v>
      </c>
      <c r="E507" s="41"/>
      <c r="F507" s="42" t="s">
        <v>1754</v>
      </c>
      <c r="G507" s="43" t="s">
        <v>1587</v>
      </c>
      <c r="H507" s="44" t="s">
        <v>10</v>
      </c>
      <c r="I507" s="33">
        <f>INDEX(CUTSTANDING!C:C,MATCH(SPICERACKDB!D507,CUTSTANDING!B:B,0))</f>
        <v>6</v>
      </c>
    </row>
    <row r="508" spans="1:9" ht="409" customHeight="1" x14ac:dyDescent="0.25">
      <c r="A508" s="41"/>
      <c r="B508" s="41"/>
      <c r="C508" s="41"/>
      <c r="D508" s="41" t="s">
        <v>140</v>
      </c>
      <c r="E508" s="41"/>
      <c r="F508" s="42" t="s">
        <v>1755</v>
      </c>
      <c r="G508" s="43" t="s">
        <v>1756</v>
      </c>
      <c r="H508" s="44" t="s">
        <v>492</v>
      </c>
      <c r="I508" s="33">
        <f>INDEX(CUTSTANDING!C:C,MATCH(SPICERACKDB!D508,CUTSTANDING!B:B,0))</f>
        <v>15</v>
      </c>
    </row>
    <row r="509" spans="1:9" ht="409" customHeight="1" x14ac:dyDescent="0.25">
      <c r="A509" s="41"/>
      <c r="B509" s="41"/>
      <c r="C509" s="41"/>
      <c r="D509" s="41" t="s">
        <v>1757</v>
      </c>
      <c r="E509" s="41"/>
      <c r="F509" s="42" t="s">
        <v>1758</v>
      </c>
      <c r="G509" s="41" t="s">
        <v>870</v>
      </c>
      <c r="H509" s="44" t="s">
        <v>40</v>
      </c>
      <c r="I509" s="33">
        <f>INDEX(CUTSTANDING!C:C,MATCH(SPICERACKDB!D509,CUTSTANDING!B:B,0))</f>
        <v>3</v>
      </c>
    </row>
    <row r="510" spans="1:9" ht="409" customHeight="1" x14ac:dyDescent="0.25">
      <c r="A510" s="41"/>
      <c r="B510" s="41"/>
      <c r="C510" s="41"/>
      <c r="D510" s="41" t="s">
        <v>200</v>
      </c>
      <c r="E510" s="41"/>
      <c r="F510" s="42" t="s">
        <v>1759</v>
      </c>
      <c r="G510" s="43" t="s">
        <v>1760</v>
      </c>
      <c r="H510" s="44" t="s">
        <v>5</v>
      </c>
      <c r="I510" s="33">
        <f>INDEX(CUTSTANDING!C:C,MATCH(SPICERACKDB!D510,CUTSTANDING!B:B,0))</f>
        <v>16</v>
      </c>
    </row>
    <row r="511" spans="1:9" ht="409" customHeight="1" x14ac:dyDescent="0.25">
      <c r="A511" s="41"/>
      <c r="B511" s="41"/>
      <c r="C511" s="41"/>
      <c r="D511" s="41" t="s">
        <v>356</v>
      </c>
      <c r="E511" s="41"/>
      <c r="F511" s="42" t="s">
        <v>1761</v>
      </c>
      <c r="G511" s="43" t="s">
        <v>1749</v>
      </c>
      <c r="H511" s="44" t="s">
        <v>4</v>
      </c>
      <c r="I511" s="33">
        <f>INDEX(CUTSTANDING!C:C,MATCH(SPICERACKDB!D511,CUTSTANDING!B:B,0))</f>
        <v>6</v>
      </c>
    </row>
    <row r="512" spans="1:9" ht="409" customHeight="1" x14ac:dyDescent="0.25">
      <c r="A512" s="41"/>
      <c r="B512" s="41"/>
      <c r="C512" s="41"/>
      <c r="D512" s="41" t="s">
        <v>1762</v>
      </c>
      <c r="E512" s="41"/>
      <c r="F512" s="42" t="s">
        <v>1763</v>
      </c>
      <c r="G512" s="43" t="s">
        <v>1764</v>
      </c>
      <c r="H512" s="44" t="s">
        <v>9</v>
      </c>
      <c r="I512" s="33">
        <f>INDEX(CUTSTANDING!C:C,MATCH(SPICERACKDB!D512,CUTSTANDING!B:B,0))</f>
        <v>15</v>
      </c>
    </row>
    <row r="513" spans="1:9" ht="409" customHeight="1" x14ac:dyDescent="0.25">
      <c r="A513" s="41"/>
      <c r="B513" s="41"/>
      <c r="C513" s="41"/>
      <c r="D513" s="41" t="s">
        <v>1765</v>
      </c>
      <c r="E513" s="41"/>
      <c r="F513" s="42" t="s">
        <v>1766</v>
      </c>
      <c r="G513" s="41" t="s">
        <v>1767</v>
      </c>
      <c r="H513" s="44" t="s">
        <v>9</v>
      </c>
      <c r="I513" s="33">
        <f>INDEX(CUTSTANDING!C:C,MATCH(SPICERACKDB!D513,CUTSTANDING!B:B,0))</f>
        <v>3</v>
      </c>
    </row>
    <row r="514" spans="1:9" ht="409" customHeight="1" x14ac:dyDescent="0.25">
      <c r="A514" s="41"/>
      <c r="B514" s="41"/>
      <c r="C514" s="41"/>
      <c r="D514" s="41" t="s">
        <v>120</v>
      </c>
      <c r="E514" s="41"/>
      <c r="F514" s="42" t="s">
        <v>1768</v>
      </c>
      <c r="G514" s="43" t="s">
        <v>1769</v>
      </c>
      <c r="H514" s="44" t="s">
        <v>577</v>
      </c>
      <c r="I514" s="33">
        <f>INDEX(CUTSTANDING!C:C,MATCH(SPICERACKDB!D514,CUTSTANDING!B:B,0))</f>
        <v>24</v>
      </c>
    </row>
    <row r="515" spans="1:9" ht="409" customHeight="1" x14ac:dyDescent="0.25">
      <c r="A515" s="41"/>
      <c r="B515" s="41"/>
      <c r="C515" s="41"/>
      <c r="D515" s="41" t="s">
        <v>1770</v>
      </c>
      <c r="E515" s="41"/>
      <c r="F515" s="42" t="s">
        <v>1771</v>
      </c>
      <c r="G515" s="43" t="s">
        <v>1772</v>
      </c>
      <c r="H515" s="44" t="s">
        <v>0</v>
      </c>
      <c r="I515" s="33">
        <f>INDEX(CUTSTANDING!C:C,MATCH(SPICERACKDB!D515,CUTSTANDING!B:B,0))</f>
        <v>12</v>
      </c>
    </row>
    <row r="516" spans="1:9" ht="409" customHeight="1" x14ac:dyDescent="0.25">
      <c r="A516" s="41"/>
      <c r="B516" s="41"/>
      <c r="C516" s="41"/>
      <c r="D516" s="41" t="s">
        <v>345</v>
      </c>
      <c r="E516" s="41"/>
      <c r="F516" s="42" t="s">
        <v>1773</v>
      </c>
      <c r="G516" s="43" t="s">
        <v>1774</v>
      </c>
      <c r="H516" s="44" t="s">
        <v>447</v>
      </c>
      <c r="I516" s="33">
        <f>INDEX(CUTSTANDING!C:C,MATCH(SPICERACKDB!D516,CUTSTANDING!B:B,0))</f>
        <v>18</v>
      </c>
    </row>
    <row r="517" spans="1:9" ht="409" customHeight="1" x14ac:dyDescent="0.25">
      <c r="A517" s="41"/>
      <c r="B517" s="41"/>
      <c r="C517" s="41"/>
      <c r="D517" s="41" t="s">
        <v>257</v>
      </c>
      <c r="E517" s="41"/>
      <c r="F517" s="42" t="s">
        <v>455</v>
      </c>
      <c r="G517" s="41" t="s">
        <v>1775</v>
      </c>
      <c r="H517" s="44" t="s">
        <v>9</v>
      </c>
      <c r="I517" s="33">
        <f>INDEX(CUTSTANDING!C:C,MATCH(SPICERACKDB!D517,CUTSTANDING!B:B,0))</f>
        <v>3</v>
      </c>
    </row>
    <row r="518" spans="1:9" ht="409" customHeight="1" x14ac:dyDescent="0.25">
      <c r="A518" s="41"/>
      <c r="B518" s="41"/>
      <c r="C518" s="41"/>
      <c r="D518" s="41" t="s">
        <v>1776</v>
      </c>
      <c r="E518" s="41"/>
      <c r="F518" s="42" t="s">
        <v>1777</v>
      </c>
      <c r="G518" s="43" t="s">
        <v>1778</v>
      </c>
      <c r="H518" s="44" t="s">
        <v>551</v>
      </c>
      <c r="I518" s="33">
        <f>INDEX(CUTSTANDING!C:C,MATCH(SPICERACKDB!D518,CUTSTANDING!B:B,0))</f>
        <v>18</v>
      </c>
    </row>
    <row r="519" spans="1:9" ht="409" customHeight="1" x14ac:dyDescent="0.25">
      <c r="A519" s="41"/>
      <c r="B519" s="41"/>
      <c r="C519" s="41"/>
      <c r="D519" s="41" t="s">
        <v>1779</v>
      </c>
      <c r="E519" s="41"/>
      <c r="F519" s="42" t="s">
        <v>1780</v>
      </c>
      <c r="G519" s="41" t="s">
        <v>1781</v>
      </c>
      <c r="H519" s="44" t="s">
        <v>9</v>
      </c>
      <c r="I519" s="33">
        <f>INDEX(CUTSTANDING!C:C,MATCH(SPICERACKDB!D519,CUTSTANDING!B:B,0))</f>
        <v>0</v>
      </c>
    </row>
    <row r="520" spans="1:9" ht="409" customHeight="1" x14ac:dyDescent="0.25">
      <c r="A520" s="41"/>
      <c r="B520" s="41"/>
      <c r="C520" s="41"/>
      <c r="D520" s="41" t="s">
        <v>127</v>
      </c>
      <c r="E520" s="41"/>
      <c r="F520" s="42" t="s">
        <v>1782</v>
      </c>
      <c r="G520" s="43" t="s">
        <v>1783</v>
      </c>
      <c r="H520" s="44" t="s">
        <v>486</v>
      </c>
      <c r="I520" s="33">
        <f>INDEX(CUTSTANDING!C:C,MATCH(SPICERACKDB!D520,CUTSTANDING!B:B,0))</f>
        <v>6</v>
      </c>
    </row>
    <row r="521" spans="1:9" ht="409" customHeight="1" x14ac:dyDescent="0.25">
      <c r="A521" s="41"/>
      <c r="B521" s="41"/>
      <c r="C521" s="41"/>
      <c r="D521" s="41" t="s">
        <v>285</v>
      </c>
      <c r="E521" s="41"/>
      <c r="F521" s="42" t="s">
        <v>1784</v>
      </c>
      <c r="G521" s="43" t="s">
        <v>1785</v>
      </c>
      <c r="H521" s="44" t="s">
        <v>624</v>
      </c>
      <c r="I521" s="33">
        <f>INDEX(CUTSTANDING!C:C,MATCH(SPICERACKDB!D521,CUTSTANDING!B:B,0))</f>
        <v>6</v>
      </c>
    </row>
    <row r="522" spans="1:9" ht="409" customHeight="1" x14ac:dyDescent="0.25">
      <c r="A522" s="41"/>
      <c r="B522" s="41"/>
      <c r="C522" s="41"/>
      <c r="D522" s="41" t="s">
        <v>1786</v>
      </c>
      <c r="E522" s="41"/>
      <c r="F522" s="42" t="s">
        <v>1787</v>
      </c>
      <c r="G522" s="43" t="s">
        <v>1788</v>
      </c>
      <c r="H522" s="44" t="s">
        <v>486</v>
      </c>
      <c r="I522" s="33">
        <f>INDEX(CUTSTANDING!C:C,MATCH(SPICERACKDB!D522,CUTSTANDING!B:B,0))</f>
        <v>21</v>
      </c>
    </row>
    <row r="523" spans="1:9" ht="409" customHeight="1" x14ac:dyDescent="0.25">
      <c r="A523" s="41"/>
      <c r="B523" s="41"/>
      <c r="C523" s="41"/>
      <c r="D523" s="41" t="s">
        <v>1789</v>
      </c>
      <c r="E523" s="41"/>
      <c r="F523" s="42" t="s">
        <v>1790</v>
      </c>
      <c r="G523" s="43" t="s">
        <v>1791</v>
      </c>
      <c r="H523" s="44" t="s">
        <v>591</v>
      </c>
      <c r="I523" s="33">
        <f>INDEX(CUTSTANDING!C:C,MATCH(SPICERACKDB!D523,CUTSTANDING!B:B,0))</f>
        <v>0</v>
      </c>
    </row>
    <row r="524" spans="1:9" ht="409" customHeight="1" x14ac:dyDescent="0.25">
      <c r="A524" s="41"/>
      <c r="B524" s="41"/>
      <c r="C524" s="41"/>
      <c r="D524" s="41" t="s">
        <v>395</v>
      </c>
      <c r="E524" s="41"/>
      <c r="F524" s="42" t="s">
        <v>471</v>
      </c>
      <c r="G524" s="43" t="s">
        <v>1792</v>
      </c>
      <c r="H524" s="44" t="s">
        <v>486</v>
      </c>
      <c r="I524" s="33">
        <f>INDEX(CUTSTANDING!C:C,MATCH(SPICERACKDB!D524,CUTSTANDING!B:B,0))</f>
        <v>12</v>
      </c>
    </row>
    <row r="525" spans="1:9" ht="409" customHeight="1" x14ac:dyDescent="0.25">
      <c r="A525" s="41"/>
      <c r="B525" s="41"/>
      <c r="C525" s="41"/>
      <c r="D525" s="41" t="s">
        <v>1793</v>
      </c>
      <c r="E525" s="41"/>
      <c r="F525" s="42" t="s">
        <v>1794</v>
      </c>
      <c r="G525" s="43" t="s">
        <v>946</v>
      </c>
      <c r="H525" s="44" t="s">
        <v>40</v>
      </c>
      <c r="I525" s="33">
        <f>INDEX(CUTSTANDING!C:C,MATCH(SPICERACKDB!D525,CUTSTANDING!B:B,0))</f>
        <v>9</v>
      </c>
    </row>
    <row r="526" spans="1:9" ht="409" customHeight="1" x14ac:dyDescent="0.25">
      <c r="A526" s="41"/>
      <c r="B526" s="41"/>
      <c r="C526" s="41"/>
      <c r="D526" s="41" t="s">
        <v>1795</v>
      </c>
      <c r="E526" s="41"/>
      <c r="F526" s="42" t="s">
        <v>1796</v>
      </c>
      <c r="G526" s="43" t="s">
        <v>679</v>
      </c>
      <c r="H526" s="44" t="s">
        <v>680</v>
      </c>
      <c r="I526" s="33">
        <f>INDEX(CUTSTANDING!C:C,MATCH(SPICERACKDB!D526,CUTSTANDING!B:B,0))</f>
        <v>0</v>
      </c>
    </row>
    <row r="527" spans="1:9" ht="409" customHeight="1" x14ac:dyDescent="0.25">
      <c r="A527" s="41"/>
      <c r="B527" s="41"/>
      <c r="C527" s="41"/>
      <c r="D527" s="41" t="s">
        <v>1797</v>
      </c>
      <c r="E527" s="41"/>
      <c r="F527" s="42" t="s">
        <v>1798</v>
      </c>
      <c r="G527" s="41" t="s">
        <v>1799</v>
      </c>
      <c r="H527" s="44" t="s">
        <v>1627</v>
      </c>
      <c r="I527" s="33">
        <f>INDEX(CUTSTANDING!C:C,MATCH(SPICERACKDB!D527,CUTSTANDING!B:B,0))</f>
        <v>6</v>
      </c>
    </row>
    <row r="528" spans="1:9" ht="409" customHeight="1" x14ac:dyDescent="0.25">
      <c r="A528" s="41"/>
      <c r="B528" s="41"/>
      <c r="C528" s="41"/>
      <c r="D528" s="41" t="s">
        <v>1800</v>
      </c>
      <c r="E528" s="41"/>
      <c r="F528" s="42" t="s">
        <v>1801</v>
      </c>
      <c r="G528" s="43" t="s">
        <v>1802</v>
      </c>
      <c r="H528" s="44" t="s">
        <v>447</v>
      </c>
      <c r="I528" s="33">
        <f>INDEX(CUTSTANDING!C:C,MATCH(SPICERACKDB!D528,CUTSTANDING!B:B,0))</f>
        <v>3</v>
      </c>
    </row>
    <row r="529" spans="1:9" ht="409" customHeight="1" x14ac:dyDescent="0.25">
      <c r="A529" s="41"/>
      <c r="B529" s="41"/>
      <c r="C529" s="41"/>
      <c r="D529" s="41" t="s">
        <v>93</v>
      </c>
      <c r="E529" s="41"/>
      <c r="F529" s="42" t="s">
        <v>1803</v>
      </c>
      <c r="G529" s="43" t="s">
        <v>1804</v>
      </c>
      <c r="H529" s="44" t="s">
        <v>492</v>
      </c>
      <c r="I529" s="33">
        <f>INDEX(CUTSTANDING!C:C,MATCH(SPICERACKDB!D529,CUTSTANDING!B:B,0))</f>
        <v>9</v>
      </c>
    </row>
    <row r="530" spans="1:9" ht="409" customHeight="1" x14ac:dyDescent="0.25">
      <c r="A530" s="41"/>
      <c r="B530" s="41"/>
      <c r="C530" s="41"/>
      <c r="D530" s="41" t="s">
        <v>1805</v>
      </c>
      <c r="E530" s="41"/>
      <c r="F530" s="42" t="s">
        <v>1806</v>
      </c>
      <c r="G530" s="41" t="s">
        <v>1807</v>
      </c>
      <c r="H530" s="44" t="s">
        <v>6</v>
      </c>
      <c r="I530" s="33">
        <f>INDEX(CUTSTANDING!C:C,MATCH(SPICERACKDB!D530,CUTSTANDING!B:B,0))</f>
        <v>12</v>
      </c>
    </row>
    <row r="531" spans="1:9" ht="409" customHeight="1" x14ac:dyDescent="0.25">
      <c r="A531" s="41"/>
      <c r="B531" s="41"/>
      <c r="C531" s="41"/>
      <c r="D531" s="41" t="s">
        <v>1808</v>
      </c>
      <c r="E531" s="41"/>
      <c r="F531" s="42" t="s">
        <v>1809</v>
      </c>
      <c r="G531" s="41" t="s">
        <v>1810</v>
      </c>
      <c r="H531" s="44" t="s">
        <v>492</v>
      </c>
      <c r="I531" s="33">
        <f>INDEX(CUTSTANDING!C:C,MATCH(SPICERACKDB!D531,CUTSTANDING!B:B,0))</f>
        <v>18</v>
      </c>
    </row>
    <row r="532" spans="1:9" ht="409" customHeight="1" x14ac:dyDescent="0.25">
      <c r="A532" s="41"/>
      <c r="B532" s="41"/>
      <c r="C532" s="41"/>
      <c r="D532" s="41" t="s">
        <v>258</v>
      </c>
      <c r="E532" s="41"/>
      <c r="F532" s="42" t="s">
        <v>1811</v>
      </c>
      <c r="G532" s="41" t="s">
        <v>1812</v>
      </c>
      <c r="H532" s="44" t="s">
        <v>9</v>
      </c>
      <c r="I532" s="33">
        <f>INDEX(CUTSTANDING!C:C,MATCH(SPICERACKDB!D532,CUTSTANDING!B:B,0))</f>
        <v>3</v>
      </c>
    </row>
    <row r="533" spans="1:9" ht="409" customHeight="1" x14ac:dyDescent="0.25">
      <c r="A533" s="41"/>
      <c r="B533" s="41"/>
      <c r="C533" s="41"/>
      <c r="D533" s="41" t="s">
        <v>1813</v>
      </c>
      <c r="E533" s="41"/>
      <c r="F533" s="42" t="s">
        <v>1814</v>
      </c>
      <c r="G533" s="41" t="s">
        <v>1815</v>
      </c>
      <c r="H533" s="44" t="s">
        <v>9</v>
      </c>
      <c r="I533" s="33">
        <f>INDEX(CUTSTANDING!C:C,MATCH(SPICERACKDB!D533,CUTSTANDING!B:B,0))</f>
        <v>15</v>
      </c>
    </row>
    <row r="534" spans="1:9" ht="409" customHeight="1" x14ac:dyDescent="0.25">
      <c r="A534" s="41"/>
      <c r="B534" s="41"/>
      <c r="C534" s="41"/>
      <c r="D534" s="41" t="s">
        <v>349</v>
      </c>
      <c r="E534" s="41"/>
      <c r="F534" s="42" t="s">
        <v>1816</v>
      </c>
      <c r="G534" s="43" t="s">
        <v>1817</v>
      </c>
      <c r="H534" s="44" t="s">
        <v>1036</v>
      </c>
      <c r="I534" s="33">
        <f>INDEX(CUTSTANDING!C:C,MATCH(SPICERACKDB!D534,CUTSTANDING!B:B,0))</f>
        <v>6</v>
      </c>
    </row>
    <row r="535" spans="1:9" ht="409" customHeight="1" x14ac:dyDescent="0.25">
      <c r="A535" s="41"/>
      <c r="B535" s="41"/>
      <c r="C535" s="41"/>
      <c r="D535" s="41" t="s">
        <v>88</v>
      </c>
      <c r="E535" s="41"/>
      <c r="F535" s="42" t="s">
        <v>1818</v>
      </c>
      <c r="G535" s="41" t="s">
        <v>1819</v>
      </c>
      <c r="H535" s="44" t="s">
        <v>577</v>
      </c>
      <c r="I535" s="33">
        <f>INDEX(CUTSTANDING!C:C,MATCH(SPICERACKDB!D535,CUTSTANDING!B:B,0))</f>
        <v>6</v>
      </c>
    </row>
    <row r="536" spans="1:9" ht="409" customHeight="1" x14ac:dyDescent="0.25">
      <c r="A536" s="41"/>
      <c r="B536" s="41"/>
      <c r="C536" s="41"/>
      <c r="D536" s="41" t="s">
        <v>1820</v>
      </c>
      <c r="E536" s="41"/>
      <c r="F536" s="42" t="s">
        <v>1821</v>
      </c>
      <c r="G536" s="41" t="s">
        <v>1822</v>
      </c>
      <c r="H536" s="44" t="s">
        <v>5</v>
      </c>
      <c r="I536" s="33">
        <f>INDEX(CUTSTANDING!C:C,MATCH(SPICERACKDB!D536,CUTSTANDING!B:B,0))</f>
        <v>18</v>
      </c>
    </row>
    <row r="537" spans="1:9" ht="409" customHeight="1" x14ac:dyDescent="0.25">
      <c r="A537" s="41"/>
      <c r="B537" s="41"/>
      <c r="C537" s="41"/>
      <c r="D537" s="41" t="s">
        <v>354</v>
      </c>
      <c r="E537" s="41"/>
      <c r="F537" s="42" t="s">
        <v>1823</v>
      </c>
      <c r="G537" s="41" t="s">
        <v>1824</v>
      </c>
      <c r="H537" s="44" t="s">
        <v>577</v>
      </c>
      <c r="I537" s="33">
        <f>INDEX(CUTSTANDING!C:C,MATCH(SPICERACKDB!D537,CUTSTANDING!B:B,0))</f>
        <v>21</v>
      </c>
    </row>
    <row r="538" spans="1:9" ht="409" customHeight="1" x14ac:dyDescent="0.25">
      <c r="A538" s="41"/>
      <c r="B538" s="41"/>
      <c r="C538" s="41"/>
      <c r="D538" s="41" t="s">
        <v>1825</v>
      </c>
      <c r="E538" s="41"/>
      <c r="F538" s="42" t="s">
        <v>1826</v>
      </c>
      <c r="G538" s="41" t="s">
        <v>1827</v>
      </c>
      <c r="H538" s="44" t="s">
        <v>40</v>
      </c>
      <c r="I538" s="33">
        <f>INDEX(CUTSTANDING!C:C,MATCH(SPICERACKDB!D538,CUTSTANDING!B:B,0))</f>
        <v>10</v>
      </c>
    </row>
    <row r="539" spans="1:9" ht="409" customHeight="1" x14ac:dyDescent="0.25">
      <c r="A539" s="41"/>
      <c r="B539" s="41"/>
      <c r="C539" s="41"/>
      <c r="D539" s="41" t="s">
        <v>1828</v>
      </c>
      <c r="E539" s="41"/>
      <c r="F539" s="42" t="s">
        <v>1829</v>
      </c>
      <c r="G539" s="41" t="s">
        <v>1830</v>
      </c>
      <c r="H539" s="44" t="s">
        <v>577</v>
      </c>
      <c r="I539" s="33">
        <f>INDEX(CUTSTANDING!C:C,MATCH(SPICERACKDB!D539,CUTSTANDING!B:B,0))</f>
        <v>12</v>
      </c>
    </row>
    <row r="540" spans="1:9" ht="409" customHeight="1" x14ac:dyDescent="0.25">
      <c r="A540" s="41"/>
      <c r="B540" s="41"/>
      <c r="C540" s="41"/>
      <c r="D540" s="41" t="s">
        <v>407</v>
      </c>
      <c r="E540" s="41"/>
      <c r="F540" s="42" t="s">
        <v>1831</v>
      </c>
      <c r="G540" s="43" t="s">
        <v>1832</v>
      </c>
      <c r="H540" s="44" t="s">
        <v>497</v>
      </c>
      <c r="I540" s="33">
        <f>INDEX(CUTSTANDING!C:C,MATCH(SPICERACKDB!D540,CUTSTANDING!B:B,0))</f>
        <v>21</v>
      </c>
    </row>
    <row r="541" spans="1:9" ht="409" customHeight="1" x14ac:dyDescent="0.25">
      <c r="A541" s="41"/>
      <c r="B541" s="41"/>
      <c r="C541" s="41"/>
      <c r="D541" s="41" t="s">
        <v>203</v>
      </c>
      <c r="E541" s="41"/>
      <c r="F541" s="42" t="s">
        <v>1833</v>
      </c>
      <c r="G541" s="43" t="s">
        <v>1834</v>
      </c>
      <c r="H541" s="44" t="s">
        <v>14</v>
      </c>
      <c r="I541" s="33">
        <f>INDEX(CUTSTANDING!C:C,MATCH(SPICERACKDB!D541,CUTSTANDING!B:B,0))</f>
        <v>9</v>
      </c>
    </row>
    <row r="542" spans="1:9" ht="409" customHeight="1" x14ac:dyDescent="0.25">
      <c r="A542" s="41"/>
      <c r="B542" s="41"/>
      <c r="C542" s="41"/>
      <c r="D542" s="41" t="s">
        <v>309</v>
      </c>
      <c r="E542" s="41"/>
      <c r="F542" s="42" t="s">
        <v>1835</v>
      </c>
      <c r="G542" s="41" t="s">
        <v>946</v>
      </c>
      <c r="H542" s="44" t="s">
        <v>40</v>
      </c>
      <c r="I542" s="33">
        <f>INDEX(CUTSTANDING!C:C,MATCH(SPICERACKDB!D542,CUTSTANDING!B:B,0))</f>
        <v>19</v>
      </c>
    </row>
    <row r="543" spans="1:9" ht="409" customHeight="1" x14ac:dyDescent="0.25">
      <c r="A543" s="41"/>
      <c r="B543" s="41"/>
      <c r="C543" s="41"/>
      <c r="D543" s="41" t="s">
        <v>1836</v>
      </c>
      <c r="E543" s="41"/>
      <c r="F543" s="42" t="s">
        <v>1837</v>
      </c>
      <c r="G543" s="41" t="s">
        <v>1838</v>
      </c>
      <c r="H543" s="44" t="s">
        <v>8</v>
      </c>
      <c r="I543" s="33">
        <f>INDEX(CUTSTANDING!C:C,MATCH(SPICERACKDB!D543,CUTSTANDING!B:B,0))</f>
        <v>13</v>
      </c>
    </row>
    <row r="544" spans="1:9" ht="409" customHeight="1" x14ac:dyDescent="0.25">
      <c r="A544" s="41"/>
      <c r="B544" s="41"/>
      <c r="C544" s="41"/>
      <c r="D544" s="41" t="s">
        <v>390</v>
      </c>
      <c r="E544" s="41"/>
      <c r="F544" s="42" t="s">
        <v>1839</v>
      </c>
      <c r="G544" s="41" t="s">
        <v>1840</v>
      </c>
      <c r="H544" s="44" t="s">
        <v>577</v>
      </c>
      <c r="I544" s="33">
        <f>INDEX(CUTSTANDING!C:C,MATCH(SPICERACKDB!D544,CUTSTANDING!B:B,0))</f>
        <v>18</v>
      </c>
    </row>
    <row r="545" spans="1:9" ht="409" customHeight="1" x14ac:dyDescent="0.25">
      <c r="A545" s="41"/>
      <c r="B545" s="41"/>
      <c r="C545" s="41"/>
      <c r="D545" s="41" t="s">
        <v>243</v>
      </c>
      <c r="E545" s="41"/>
      <c r="F545" s="42" t="s">
        <v>1841</v>
      </c>
      <c r="G545" s="41" t="s">
        <v>1842</v>
      </c>
      <c r="H545" s="44" t="s">
        <v>9</v>
      </c>
      <c r="I545" s="33">
        <f>INDEX(CUTSTANDING!C:C,MATCH(SPICERACKDB!D545,CUTSTANDING!B:B,0))</f>
        <v>18</v>
      </c>
    </row>
    <row r="546" spans="1:9" ht="409" customHeight="1" x14ac:dyDescent="0.25">
      <c r="A546" s="41"/>
      <c r="B546" s="41"/>
      <c r="C546" s="41"/>
      <c r="D546" s="41" t="s">
        <v>103</v>
      </c>
      <c r="E546" s="41"/>
      <c r="F546" s="42" t="s">
        <v>468</v>
      </c>
      <c r="G546" s="41" t="s">
        <v>1843</v>
      </c>
      <c r="H546" s="44" t="s">
        <v>18</v>
      </c>
      <c r="I546" s="33">
        <f>INDEX(CUTSTANDING!C:C,MATCH(SPICERACKDB!D546,CUTSTANDING!B:B,0))</f>
        <v>6</v>
      </c>
    </row>
    <row r="547" spans="1:9" ht="409" customHeight="1" x14ac:dyDescent="0.25">
      <c r="A547" s="41"/>
      <c r="B547" s="41"/>
      <c r="C547" s="41"/>
      <c r="D547" s="41" t="s">
        <v>1844</v>
      </c>
      <c r="E547" s="41"/>
      <c r="F547" s="42" t="s">
        <v>1845</v>
      </c>
      <c r="G547" s="41" t="s">
        <v>1846</v>
      </c>
      <c r="H547" s="44" t="s">
        <v>9</v>
      </c>
      <c r="I547" s="33">
        <f>INDEX(CUTSTANDING!C:C,MATCH(SPICERACKDB!D547,CUTSTANDING!B:B,0))</f>
        <v>15</v>
      </c>
    </row>
    <row r="548" spans="1:9" ht="409" customHeight="1" x14ac:dyDescent="0.25">
      <c r="A548" s="41"/>
      <c r="B548" s="41"/>
      <c r="C548" s="41"/>
      <c r="D548" s="41" t="s">
        <v>1847</v>
      </c>
      <c r="E548" s="41"/>
      <c r="F548" s="42" t="s">
        <v>1848</v>
      </c>
      <c r="G548" s="41" t="s">
        <v>1849</v>
      </c>
      <c r="H548" s="44" t="s">
        <v>448</v>
      </c>
      <c r="I548" s="33">
        <f>INDEX(CUTSTANDING!C:C,MATCH(SPICERACKDB!D548,CUTSTANDING!B:B,0))</f>
        <v>12</v>
      </c>
    </row>
    <row r="549" spans="1:9" ht="409" customHeight="1" x14ac:dyDescent="0.25">
      <c r="A549" s="41"/>
      <c r="B549" s="41"/>
      <c r="C549" s="41"/>
      <c r="D549" s="41" t="s">
        <v>1850</v>
      </c>
      <c r="E549" s="41"/>
      <c r="F549" s="42" t="s">
        <v>1851</v>
      </c>
      <c r="G549" s="43" t="s">
        <v>1852</v>
      </c>
      <c r="H549" s="44" t="s">
        <v>1494</v>
      </c>
      <c r="I549" s="33">
        <f>INDEX(CUTSTANDING!C:C,MATCH(SPICERACKDB!D549,CUTSTANDING!B:B,0))</f>
        <v>22</v>
      </c>
    </row>
    <row r="550" spans="1:9" ht="409" customHeight="1" x14ac:dyDescent="0.25">
      <c r="A550" s="41"/>
      <c r="B550" s="41"/>
      <c r="C550" s="41"/>
      <c r="D550" s="41" t="s">
        <v>205</v>
      </c>
      <c r="E550" s="41"/>
      <c r="F550" s="42" t="s">
        <v>1853</v>
      </c>
      <c r="G550" s="43" t="s">
        <v>1854</v>
      </c>
      <c r="H550" s="44" t="s">
        <v>9</v>
      </c>
      <c r="I550" s="33">
        <f>INDEX(CUTSTANDING!C:C,MATCH(SPICERACKDB!D550,CUTSTANDING!B:B,0))</f>
        <v>6</v>
      </c>
    </row>
    <row r="551" spans="1:9" ht="409" customHeight="1" x14ac:dyDescent="0.25">
      <c r="A551" s="41"/>
      <c r="B551" s="41"/>
      <c r="C551" s="41"/>
      <c r="D551" s="41" t="s">
        <v>1855</v>
      </c>
      <c r="E551" s="41"/>
      <c r="F551" s="42" t="s">
        <v>1856</v>
      </c>
      <c r="G551" s="41" t="s">
        <v>1857</v>
      </c>
      <c r="H551" s="44" t="s">
        <v>577</v>
      </c>
      <c r="I551" s="33">
        <f>INDEX(CUTSTANDING!C:C,MATCH(SPICERACKDB!D551,CUTSTANDING!B:B,0))</f>
        <v>12</v>
      </c>
    </row>
    <row r="552" spans="1:9" ht="409" customHeight="1" x14ac:dyDescent="0.25">
      <c r="A552" s="41"/>
      <c r="B552" s="41"/>
      <c r="C552" s="41"/>
      <c r="D552" s="41" t="s">
        <v>1858</v>
      </c>
      <c r="E552" s="41"/>
      <c r="F552" s="42" t="s">
        <v>1859</v>
      </c>
      <c r="G552" s="41" t="s">
        <v>1860</v>
      </c>
      <c r="H552" s="44" t="s">
        <v>577</v>
      </c>
      <c r="I552" s="33">
        <f>INDEX(CUTSTANDING!C:C,MATCH(SPICERACKDB!D552,CUTSTANDING!B:B,0))</f>
        <v>9</v>
      </c>
    </row>
    <row r="553" spans="1:9" ht="409" customHeight="1" x14ac:dyDescent="0.25">
      <c r="A553" s="41"/>
      <c r="B553" s="41"/>
      <c r="C553" s="41"/>
      <c r="D553" s="41" t="s">
        <v>339</v>
      </c>
      <c r="E553" s="41"/>
      <c r="F553" s="42" t="s">
        <v>1861</v>
      </c>
      <c r="G553" s="41" t="s">
        <v>1788</v>
      </c>
      <c r="H553" s="44" t="s">
        <v>486</v>
      </c>
      <c r="I553" s="33">
        <f>INDEX(CUTSTANDING!C:C,MATCH(SPICERACKDB!D553,CUTSTANDING!B:B,0))</f>
        <v>15</v>
      </c>
    </row>
    <row r="554" spans="1:9" ht="409" customHeight="1" x14ac:dyDescent="0.25">
      <c r="A554" s="41"/>
      <c r="B554" s="41"/>
      <c r="C554" s="41"/>
      <c r="D554" s="41" t="s">
        <v>1862</v>
      </c>
      <c r="E554" s="41"/>
      <c r="F554" s="42" t="s">
        <v>1863</v>
      </c>
      <c r="G554" s="43" t="s">
        <v>1864</v>
      </c>
      <c r="H554" s="44" t="s">
        <v>1209</v>
      </c>
      <c r="I554" s="33">
        <f>INDEX(CUTSTANDING!C:C,MATCH(SPICERACKDB!D554,CUTSTANDING!B:B,0))</f>
        <v>12</v>
      </c>
    </row>
    <row r="555" spans="1:9" ht="409" customHeight="1" x14ac:dyDescent="0.25">
      <c r="A555" s="41"/>
      <c r="B555" s="41"/>
      <c r="C555" s="41"/>
      <c r="D555" s="41" t="s">
        <v>104</v>
      </c>
      <c r="E555" s="41"/>
      <c r="F555" s="42" t="s">
        <v>1865</v>
      </c>
      <c r="G555" s="43" t="s">
        <v>655</v>
      </c>
      <c r="H555" s="44" t="s">
        <v>447</v>
      </c>
      <c r="I555" s="33">
        <f>INDEX(CUTSTANDING!C:C,MATCH(SPICERACKDB!D555,CUTSTANDING!B:B,0))</f>
        <v>18</v>
      </c>
    </row>
    <row r="556" spans="1:9" ht="409" customHeight="1" x14ac:dyDescent="0.25">
      <c r="A556" s="41"/>
      <c r="B556" s="41"/>
      <c r="C556" s="41"/>
      <c r="D556" s="41" t="s">
        <v>1866</v>
      </c>
      <c r="E556" s="41"/>
      <c r="F556" s="42" t="s">
        <v>1867</v>
      </c>
      <c r="G556" s="41" t="s">
        <v>1868</v>
      </c>
      <c r="H556" s="44" t="s">
        <v>624</v>
      </c>
      <c r="I556" s="33">
        <f>INDEX(CUTSTANDING!C:C,MATCH(SPICERACKDB!D556,CUTSTANDING!B:B,0))</f>
        <v>12</v>
      </c>
    </row>
    <row r="557" spans="1:9" ht="409" customHeight="1" x14ac:dyDescent="0.25">
      <c r="A557" s="41"/>
      <c r="B557" s="41"/>
      <c r="C557" s="41"/>
      <c r="D557" s="41" t="s">
        <v>231</v>
      </c>
      <c r="E557" s="41"/>
      <c r="F557" s="42" t="s">
        <v>1869</v>
      </c>
      <c r="G557" s="41" t="s">
        <v>1870</v>
      </c>
      <c r="H557" s="44" t="s">
        <v>1871</v>
      </c>
      <c r="I557" s="33">
        <f>INDEX(CUTSTANDING!C:C,MATCH(SPICERACKDB!D557,CUTSTANDING!B:B,0))</f>
        <v>0</v>
      </c>
    </row>
    <row r="558" spans="1:9" ht="409" customHeight="1" x14ac:dyDescent="0.25">
      <c r="A558" s="41"/>
      <c r="B558" s="41"/>
      <c r="C558" s="41"/>
      <c r="D558" s="41" t="s">
        <v>1872</v>
      </c>
      <c r="E558" s="41"/>
      <c r="F558" s="42" t="s">
        <v>1873</v>
      </c>
      <c r="G558" s="41" t="s">
        <v>1874</v>
      </c>
      <c r="H558" s="44" t="s">
        <v>9</v>
      </c>
      <c r="I558" s="33">
        <f>INDEX(CUTSTANDING!C:C,MATCH(SPICERACKDB!D558,CUTSTANDING!B:B,0))</f>
        <v>18</v>
      </c>
    </row>
    <row r="559" spans="1:9" ht="409" customHeight="1" x14ac:dyDescent="0.25">
      <c r="A559" s="41"/>
      <c r="B559" s="41"/>
      <c r="C559" s="41"/>
      <c r="D559" s="41" t="s">
        <v>1875</v>
      </c>
      <c r="E559" s="41"/>
      <c r="F559" s="42" t="s">
        <v>1876</v>
      </c>
      <c r="G559" s="43" t="s">
        <v>1877</v>
      </c>
      <c r="H559" s="44" t="s">
        <v>19</v>
      </c>
      <c r="I559" s="33">
        <f>INDEX(CUTSTANDING!C:C,MATCH(SPICERACKDB!D559,CUTSTANDING!B:B,0))</f>
        <v>3</v>
      </c>
    </row>
    <row r="560" spans="1:9" ht="409" customHeight="1" x14ac:dyDescent="0.25">
      <c r="A560" s="41"/>
      <c r="B560" s="41"/>
      <c r="C560" s="41"/>
      <c r="D560" s="41" t="s">
        <v>227</v>
      </c>
      <c r="E560" s="41"/>
      <c r="F560" s="42" t="s">
        <v>1878</v>
      </c>
      <c r="G560" s="43" t="s">
        <v>1879</v>
      </c>
      <c r="H560" s="44" t="s">
        <v>1880</v>
      </c>
      <c r="I560" s="33">
        <f>INDEX(CUTSTANDING!C:C,MATCH(SPICERACKDB!D560,CUTSTANDING!B:B,0))</f>
        <v>3</v>
      </c>
    </row>
    <row r="561" spans="1:9" ht="409" customHeight="1" x14ac:dyDescent="0.25">
      <c r="A561" s="41"/>
      <c r="B561" s="41"/>
      <c r="C561" s="41"/>
      <c r="D561" s="41" t="s">
        <v>260</v>
      </c>
      <c r="E561" s="41"/>
      <c r="F561" s="42" t="s">
        <v>1881</v>
      </c>
      <c r="G561" s="41" t="s">
        <v>1882</v>
      </c>
      <c r="H561" s="44" t="s">
        <v>0</v>
      </c>
      <c r="I561" s="33">
        <f>INDEX(CUTSTANDING!C:C,MATCH(SPICERACKDB!D561,CUTSTANDING!B:B,0))</f>
        <v>6</v>
      </c>
    </row>
    <row r="562" spans="1:9" ht="409" customHeight="1" x14ac:dyDescent="0.25">
      <c r="A562" s="41"/>
      <c r="B562" s="41"/>
      <c r="C562" s="41"/>
      <c r="D562" s="41" t="s">
        <v>1883</v>
      </c>
      <c r="E562" s="41"/>
      <c r="F562" s="42" t="s">
        <v>1884</v>
      </c>
      <c r="G562" s="41" t="s">
        <v>1885</v>
      </c>
      <c r="H562" s="44" t="s">
        <v>447</v>
      </c>
      <c r="I562" s="33">
        <f>INDEX(CUTSTANDING!C:C,MATCH(SPICERACKDB!D562,CUTSTANDING!B:B,0))</f>
        <v>6</v>
      </c>
    </row>
    <row r="563" spans="1:9" ht="409" customHeight="1" x14ac:dyDescent="0.25">
      <c r="A563" s="41"/>
      <c r="B563" s="41"/>
      <c r="C563" s="41"/>
      <c r="D563" s="41" t="s">
        <v>255</v>
      </c>
      <c r="E563" s="41"/>
      <c r="F563" s="42" t="s">
        <v>1886</v>
      </c>
      <c r="G563" s="41" t="s">
        <v>1887</v>
      </c>
      <c r="H563" s="44" t="s">
        <v>40</v>
      </c>
      <c r="I563" s="33">
        <f>INDEX(CUTSTANDING!C:C,MATCH(SPICERACKDB!D563,CUTSTANDING!B:B,0))</f>
        <v>3</v>
      </c>
    </row>
    <row r="564" spans="1:9" ht="409" customHeight="1" x14ac:dyDescent="0.25">
      <c r="A564" s="41"/>
      <c r="B564" s="41"/>
      <c r="C564" s="41"/>
      <c r="D564" s="41" t="s">
        <v>1888</v>
      </c>
      <c r="E564" s="41"/>
      <c r="F564" s="42" t="s">
        <v>1889</v>
      </c>
      <c r="G564" s="41" t="s">
        <v>1890</v>
      </c>
      <c r="H564" s="44" t="s">
        <v>40</v>
      </c>
      <c r="I564" s="33">
        <f>INDEX(CUTSTANDING!C:C,MATCH(SPICERACKDB!D564,CUTSTANDING!B:B,0))</f>
        <v>15</v>
      </c>
    </row>
    <row r="565" spans="1:9" ht="409" customHeight="1" x14ac:dyDescent="0.25">
      <c r="A565" s="41"/>
      <c r="B565" s="41"/>
      <c r="C565" s="41"/>
      <c r="D565" s="41" t="s">
        <v>116</v>
      </c>
      <c r="E565" s="41"/>
      <c r="F565" s="42" t="s">
        <v>1891</v>
      </c>
      <c r="G565" s="41" t="s">
        <v>1892</v>
      </c>
      <c r="H565" s="44" t="s">
        <v>9</v>
      </c>
      <c r="I565" s="33">
        <f>INDEX(CUTSTANDING!C:C,MATCH(SPICERACKDB!D565,CUTSTANDING!B:B,0))</f>
        <v>18</v>
      </c>
    </row>
    <row r="566" spans="1:9" ht="409" customHeight="1" x14ac:dyDescent="0.25">
      <c r="A566" s="41"/>
      <c r="B566" s="41"/>
      <c r="C566" s="41"/>
      <c r="D566" s="41" t="s">
        <v>1893</v>
      </c>
      <c r="E566" s="41"/>
      <c r="F566" s="42" t="s">
        <v>1894</v>
      </c>
      <c r="G566" s="41" t="s">
        <v>1895</v>
      </c>
      <c r="H566" s="44" t="s">
        <v>4</v>
      </c>
      <c r="I566" s="33">
        <f>INDEX(CUTSTANDING!C:C,MATCH(SPICERACKDB!D566,CUTSTANDING!B:B,0))</f>
        <v>10</v>
      </c>
    </row>
    <row r="567" spans="1:9" ht="409" customHeight="1" x14ac:dyDescent="0.25">
      <c r="A567" s="41"/>
      <c r="B567" s="41"/>
      <c r="C567" s="41"/>
      <c r="D567" s="41" t="s">
        <v>1896</v>
      </c>
      <c r="E567" s="41"/>
      <c r="F567" s="42" t="s">
        <v>1897</v>
      </c>
      <c r="G567" s="41" t="s">
        <v>1898</v>
      </c>
      <c r="H567" s="44" t="s">
        <v>551</v>
      </c>
      <c r="I567" s="33">
        <f>INDEX(CUTSTANDING!C:C,MATCH(SPICERACKDB!D567,CUTSTANDING!B:B,0))</f>
        <v>3</v>
      </c>
    </row>
    <row r="568" spans="1:9" ht="409" customHeight="1" x14ac:dyDescent="0.25">
      <c r="A568" s="41"/>
      <c r="B568" s="41"/>
      <c r="C568" s="41"/>
      <c r="D568" s="41" t="s">
        <v>1899</v>
      </c>
      <c r="E568" s="41"/>
      <c r="F568" s="42" t="s">
        <v>1900</v>
      </c>
      <c r="G568" s="41" t="s">
        <v>1901</v>
      </c>
      <c r="H568" s="44" t="s">
        <v>551</v>
      </c>
      <c r="I568" s="33">
        <f>INDEX(CUTSTANDING!C:C,MATCH(SPICERACKDB!D568,CUTSTANDING!B:B,0))</f>
        <v>6</v>
      </c>
    </row>
    <row r="569" spans="1:9" ht="409" customHeight="1" x14ac:dyDescent="0.25">
      <c r="A569" s="41"/>
      <c r="B569" s="41"/>
      <c r="C569" s="41"/>
      <c r="D569" s="41" t="s">
        <v>1902</v>
      </c>
      <c r="E569" s="41"/>
      <c r="F569" s="42" t="s">
        <v>1903</v>
      </c>
      <c r="G569" s="41" t="s">
        <v>1904</v>
      </c>
      <c r="H569" s="44" t="s">
        <v>2</v>
      </c>
      <c r="I569" s="33">
        <f>INDEX(CUTSTANDING!C:C,MATCH(SPICERACKDB!D569,CUTSTANDING!B:B,0))</f>
        <v>6</v>
      </c>
    </row>
    <row r="570" spans="1:9" ht="409" customHeight="1" x14ac:dyDescent="0.25">
      <c r="A570" s="41"/>
      <c r="B570" s="41"/>
      <c r="C570" s="41"/>
      <c r="D570" s="41" t="s">
        <v>1905</v>
      </c>
      <c r="E570" s="41"/>
      <c r="F570" s="42" t="s">
        <v>1906</v>
      </c>
      <c r="G570" s="41" t="s">
        <v>1907</v>
      </c>
      <c r="H570" s="44" t="s">
        <v>577</v>
      </c>
      <c r="I570" s="33">
        <f>INDEX(CUTSTANDING!C:C,MATCH(SPICERACKDB!D570,CUTSTANDING!B:B,0))</f>
        <v>21</v>
      </c>
    </row>
    <row r="571" spans="1:9" ht="409" customHeight="1" x14ac:dyDescent="0.25">
      <c r="A571" s="41"/>
      <c r="B571" s="41"/>
      <c r="C571" s="41"/>
      <c r="D571" s="41" t="s">
        <v>1908</v>
      </c>
      <c r="E571" s="41"/>
      <c r="F571" s="42" t="s">
        <v>1909</v>
      </c>
      <c r="G571" s="41" t="s">
        <v>1910</v>
      </c>
      <c r="H571" s="44" t="s">
        <v>624</v>
      </c>
      <c r="I571" s="33">
        <f>INDEX(CUTSTANDING!C:C,MATCH(SPICERACKDB!D571,CUTSTANDING!B:B,0))</f>
        <v>6</v>
      </c>
    </row>
    <row r="572" spans="1:9" ht="409" customHeight="1" x14ac:dyDescent="0.25">
      <c r="A572" s="41"/>
      <c r="B572" s="41"/>
      <c r="C572" s="41"/>
      <c r="D572" s="41" t="s">
        <v>1911</v>
      </c>
      <c r="E572" s="41"/>
      <c r="F572" s="42" t="s">
        <v>1912</v>
      </c>
      <c r="G572" s="41" t="s">
        <v>1913</v>
      </c>
      <c r="H572" s="44" t="s">
        <v>4</v>
      </c>
      <c r="I572" s="33">
        <f>INDEX(CUTSTANDING!C:C,MATCH(SPICERACKDB!D572,CUTSTANDING!B:B,0))</f>
        <v>7</v>
      </c>
    </row>
    <row r="573" spans="1:9" ht="409" customHeight="1" x14ac:dyDescent="0.25">
      <c r="A573" s="41"/>
      <c r="B573" s="41"/>
      <c r="C573" s="41"/>
      <c r="D573" s="41" t="s">
        <v>377</v>
      </c>
      <c r="E573" s="41"/>
      <c r="F573" s="42" t="s">
        <v>1914</v>
      </c>
      <c r="G573" s="41" t="s">
        <v>1078</v>
      </c>
      <c r="H573" s="44" t="s">
        <v>447</v>
      </c>
      <c r="I573" s="33">
        <f>INDEX(CUTSTANDING!C:C,MATCH(SPICERACKDB!D573,CUTSTANDING!B:B,0))</f>
        <v>18</v>
      </c>
    </row>
    <row r="574" spans="1:9" ht="409" customHeight="1" x14ac:dyDescent="0.25">
      <c r="A574" s="41"/>
      <c r="B574" s="41"/>
      <c r="C574" s="41"/>
      <c r="D574" s="41" t="s">
        <v>135</v>
      </c>
      <c r="E574" s="41"/>
      <c r="F574" s="42" t="s">
        <v>1915</v>
      </c>
      <c r="G574" s="43" t="s">
        <v>1916</v>
      </c>
      <c r="H574" s="44" t="s">
        <v>445</v>
      </c>
      <c r="I574" s="33">
        <f>INDEX(CUTSTANDING!C:C,MATCH(SPICERACKDB!D574,CUTSTANDING!B:B,0))</f>
        <v>12</v>
      </c>
    </row>
    <row r="575" spans="1:9" ht="409" customHeight="1" x14ac:dyDescent="0.25">
      <c r="A575" s="41"/>
      <c r="B575" s="41"/>
      <c r="C575" s="41"/>
      <c r="D575" s="41" t="s">
        <v>1917</v>
      </c>
      <c r="E575" s="41"/>
      <c r="F575" s="42" t="s">
        <v>1918</v>
      </c>
      <c r="G575" s="41" t="s">
        <v>1919</v>
      </c>
      <c r="H575" s="44" t="s">
        <v>14</v>
      </c>
      <c r="I575" s="33">
        <f>INDEX(CUTSTANDING!C:C,MATCH(SPICERACKDB!D575,CUTSTANDING!B:B,0))</f>
        <v>9</v>
      </c>
    </row>
    <row r="576" spans="1:9" ht="409" customHeight="1" x14ac:dyDescent="0.25">
      <c r="A576" s="41"/>
      <c r="B576" s="41"/>
      <c r="C576" s="41"/>
      <c r="D576" s="41" t="s">
        <v>1920</v>
      </c>
      <c r="E576" s="41"/>
      <c r="F576" s="42" t="s">
        <v>1921</v>
      </c>
      <c r="G576" s="41" t="s">
        <v>1922</v>
      </c>
      <c r="H576" s="44" t="s">
        <v>40</v>
      </c>
      <c r="I576" s="33">
        <f>INDEX(CUTSTANDING!C:C,MATCH(SPICERACKDB!D576,CUTSTANDING!B:B,0))</f>
        <v>9</v>
      </c>
    </row>
    <row r="577" spans="1:9" ht="409" customHeight="1" x14ac:dyDescent="0.25">
      <c r="A577" s="41"/>
      <c r="B577" s="41"/>
      <c r="C577" s="41"/>
      <c r="D577" s="41" t="s">
        <v>245</v>
      </c>
      <c r="E577" s="41"/>
      <c r="F577" s="42" t="s">
        <v>1923</v>
      </c>
      <c r="G577" s="43" t="s">
        <v>1924</v>
      </c>
      <c r="H577" s="44" t="s">
        <v>624</v>
      </c>
      <c r="I577" s="33">
        <f>INDEX(CUTSTANDING!C:C,MATCH(SPICERACKDB!D577,CUTSTANDING!B:B,0))</f>
        <v>9</v>
      </c>
    </row>
    <row r="578" spans="1:9" ht="409" customHeight="1" x14ac:dyDescent="0.25">
      <c r="A578" s="41"/>
      <c r="B578" s="41"/>
      <c r="C578" s="41"/>
      <c r="D578" s="41" t="s">
        <v>1925</v>
      </c>
      <c r="E578" s="41"/>
      <c r="F578" s="42" t="s">
        <v>1926</v>
      </c>
      <c r="G578" s="41" t="s">
        <v>1927</v>
      </c>
      <c r="H578" s="44" t="s">
        <v>713</v>
      </c>
      <c r="I578" s="33">
        <f>INDEX(CUTSTANDING!C:C,MATCH(SPICERACKDB!D578,CUTSTANDING!B:B,0))</f>
        <v>18</v>
      </c>
    </row>
    <row r="579" spans="1:9" ht="409" customHeight="1" x14ac:dyDescent="0.25">
      <c r="A579" s="41"/>
      <c r="B579" s="41"/>
      <c r="C579" s="41"/>
      <c r="D579" s="41" t="s">
        <v>392</v>
      </c>
      <c r="E579" s="41"/>
      <c r="F579" s="42" t="s">
        <v>1928</v>
      </c>
      <c r="G579" s="41" t="s">
        <v>1929</v>
      </c>
      <c r="H579" s="44" t="s">
        <v>9</v>
      </c>
      <c r="I579" s="33">
        <f>INDEX(CUTSTANDING!C:C,MATCH(SPICERACKDB!D579,CUTSTANDING!B:B,0))</f>
        <v>9</v>
      </c>
    </row>
    <row r="580" spans="1:9" ht="409" customHeight="1" x14ac:dyDescent="0.25">
      <c r="A580" s="41"/>
      <c r="B580" s="41"/>
      <c r="C580" s="41"/>
      <c r="D580" s="41" t="s">
        <v>1930</v>
      </c>
      <c r="E580" s="41"/>
      <c r="F580" s="42" t="s">
        <v>1931</v>
      </c>
      <c r="G580" s="41" t="s">
        <v>1932</v>
      </c>
      <c r="H580" s="44" t="s">
        <v>8</v>
      </c>
      <c r="I580" s="33">
        <f>INDEX(CUTSTANDING!C:C,MATCH(SPICERACKDB!D580,CUTSTANDING!B:B,0))</f>
        <v>9</v>
      </c>
    </row>
    <row r="581" spans="1:9" ht="409" customHeight="1" x14ac:dyDescent="0.25">
      <c r="A581" s="41"/>
      <c r="B581" s="41"/>
      <c r="C581" s="41"/>
      <c r="D581" s="41" t="s">
        <v>1933</v>
      </c>
      <c r="E581" s="41"/>
      <c r="F581" s="42" t="s">
        <v>1934</v>
      </c>
      <c r="G581" s="41" t="s">
        <v>1935</v>
      </c>
      <c r="H581" s="44" t="s">
        <v>551</v>
      </c>
      <c r="I581" s="33">
        <f>INDEX(CUTSTANDING!C:C,MATCH(SPICERACKDB!D581,CUTSTANDING!B:B,0))</f>
        <v>6</v>
      </c>
    </row>
    <row r="582" spans="1:9" ht="409" customHeight="1" x14ac:dyDescent="0.25">
      <c r="A582" s="41"/>
      <c r="B582" s="41"/>
      <c r="C582" s="41"/>
      <c r="D582" s="41" t="s">
        <v>1936</v>
      </c>
      <c r="E582" s="41"/>
      <c r="F582" s="42" t="s">
        <v>1937</v>
      </c>
      <c r="G582" s="41" t="s">
        <v>494</v>
      </c>
      <c r="H582" s="44" t="s">
        <v>447</v>
      </c>
      <c r="I582" s="33">
        <f>INDEX(CUTSTANDING!C:C,MATCH(SPICERACKDB!D582,CUTSTANDING!B:B,0))</f>
        <v>15</v>
      </c>
    </row>
    <row r="583" spans="1:9" ht="409" customHeight="1" x14ac:dyDescent="0.25">
      <c r="A583" s="41"/>
      <c r="B583" s="41"/>
      <c r="C583" s="41"/>
      <c r="D583" s="41" t="s">
        <v>239</v>
      </c>
      <c r="E583" s="41"/>
      <c r="F583" s="42" t="s">
        <v>1938</v>
      </c>
      <c r="G583" s="41" t="s">
        <v>1939</v>
      </c>
      <c r="H583" s="44" t="s">
        <v>8</v>
      </c>
      <c r="I583" s="33">
        <f>INDEX(CUTSTANDING!C:C,MATCH(SPICERACKDB!D583,CUTSTANDING!B:B,0))</f>
        <v>10</v>
      </c>
    </row>
    <row r="584" spans="1:9" ht="409" customHeight="1" x14ac:dyDescent="0.25">
      <c r="A584" s="41"/>
      <c r="B584" s="41"/>
      <c r="C584" s="41"/>
      <c r="D584" s="41" t="s">
        <v>1940</v>
      </c>
      <c r="E584" s="41"/>
      <c r="F584" s="42" t="s">
        <v>1941</v>
      </c>
      <c r="G584" s="41" t="s">
        <v>1942</v>
      </c>
      <c r="H584" s="44" t="s">
        <v>40</v>
      </c>
      <c r="I584" s="33">
        <f>INDEX(CUTSTANDING!C:C,MATCH(SPICERACKDB!D584,CUTSTANDING!B:B,0))</f>
        <v>18</v>
      </c>
    </row>
    <row r="585" spans="1:9" ht="409" customHeight="1" x14ac:dyDescent="0.25">
      <c r="A585" s="41"/>
      <c r="B585" s="41"/>
      <c r="C585" s="41"/>
      <c r="D585" s="41" t="s">
        <v>1943</v>
      </c>
      <c r="E585" s="41"/>
      <c r="F585" s="42" t="s">
        <v>1944</v>
      </c>
      <c r="G585" s="41" t="s">
        <v>1945</v>
      </c>
      <c r="H585" s="44" t="s">
        <v>1627</v>
      </c>
      <c r="I585" s="33">
        <f>INDEX(CUTSTANDING!C:C,MATCH(SPICERACKDB!D585,CUTSTANDING!B:B,0))</f>
        <v>15</v>
      </c>
    </row>
    <row r="586" spans="1:9" ht="409" customHeight="1" x14ac:dyDescent="0.25">
      <c r="A586" s="41"/>
      <c r="B586" s="41"/>
      <c r="C586" s="41"/>
      <c r="D586" s="41" t="s">
        <v>1946</v>
      </c>
      <c r="E586" s="41"/>
      <c r="F586" s="42" t="s">
        <v>1947</v>
      </c>
      <c r="G586" s="41" t="s">
        <v>1948</v>
      </c>
      <c r="H586" s="44" t="s">
        <v>8</v>
      </c>
      <c r="I586" s="33">
        <f>INDEX(CUTSTANDING!C:C,MATCH(SPICERACKDB!D586,CUTSTANDING!B:B,0))</f>
        <v>6</v>
      </c>
    </row>
    <row r="587" spans="1:9" ht="409" customHeight="1" x14ac:dyDescent="0.25">
      <c r="A587" s="41"/>
      <c r="B587" s="41"/>
      <c r="C587" s="41"/>
      <c r="D587" s="41" t="s">
        <v>191</v>
      </c>
      <c r="E587" s="41"/>
      <c r="F587" s="42" t="s">
        <v>1949</v>
      </c>
      <c r="G587" s="41" t="s">
        <v>1950</v>
      </c>
      <c r="H587" s="44" t="s">
        <v>10</v>
      </c>
      <c r="I587" s="33">
        <f>INDEX(CUTSTANDING!C:C,MATCH(SPICERACKDB!D587,CUTSTANDING!B:B,0))</f>
        <v>3</v>
      </c>
    </row>
    <row r="588" spans="1:9" ht="409" customHeight="1" x14ac:dyDescent="0.25">
      <c r="A588" s="41"/>
      <c r="B588" s="41"/>
      <c r="C588" s="41"/>
      <c r="D588" s="41" t="s">
        <v>1951</v>
      </c>
      <c r="E588" s="41"/>
      <c r="F588" s="42" t="s">
        <v>1952</v>
      </c>
      <c r="G588" s="41" t="s">
        <v>1953</v>
      </c>
      <c r="H588" s="44" t="s">
        <v>447</v>
      </c>
      <c r="I588" s="33">
        <f>INDEX(CUTSTANDING!C:C,MATCH(SPICERACKDB!D588,CUTSTANDING!B:B,0))</f>
        <v>9</v>
      </c>
    </row>
    <row r="589" spans="1:9" ht="409" customHeight="1" x14ac:dyDescent="0.25">
      <c r="A589" s="41"/>
      <c r="B589" s="41"/>
      <c r="C589" s="41"/>
      <c r="D589" s="41" t="s">
        <v>331</v>
      </c>
      <c r="E589" s="41"/>
      <c r="F589" s="42" t="s">
        <v>1954</v>
      </c>
      <c r="G589" s="41" t="s">
        <v>1955</v>
      </c>
      <c r="H589" s="44" t="s">
        <v>2</v>
      </c>
      <c r="I589" s="33">
        <f>INDEX(CUTSTANDING!C:C,MATCH(SPICERACKDB!D589,CUTSTANDING!B:B,0))</f>
        <v>6</v>
      </c>
    </row>
    <row r="590" spans="1:9" ht="409" customHeight="1" x14ac:dyDescent="0.25">
      <c r="A590" s="41"/>
      <c r="B590" s="41"/>
      <c r="C590" s="41"/>
      <c r="D590" s="41" t="s">
        <v>1956</v>
      </c>
      <c r="E590" s="41"/>
      <c r="F590" s="42" t="s">
        <v>1957</v>
      </c>
      <c r="G590" s="41" t="s">
        <v>1958</v>
      </c>
      <c r="H590" s="44" t="s">
        <v>551</v>
      </c>
      <c r="I590" s="33">
        <f>INDEX(CUTSTANDING!C:C,MATCH(SPICERACKDB!D590,CUTSTANDING!B:B,0))</f>
        <v>12</v>
      </c>
    </row>
    <row r="591" spans="1:9" ht="409" customHeight="1" x14ac:dyDescent="0.25">
      <c r="A591" s="41"/>
      <c r="B591" s="41"/>
      <c r="C591" s="41"/>
      <c r="D591" s="41" t="s">
        <v>1959</v>
      </c>
      <c r="E591" s="41"/>
      <c r="F591" s="42" t="s">
        <v>1960</v>
      </c>
      <c r="G591" s="41" t="s">
        <v>1064</v>
      </c>
      <c r="H591" s="44" t="s">
        <v>40</v>
      </c>
      <c r="I591" s="33">
        <f>INDEX(CUTSTANDING!C:C,MATCH(SPICERACKDB!D591,CUTSTANDING!B:B,0))</f>
        <v>3</v>
      </c>
    </row>
    <row r="592" spans="1:9" ht="409" customHeight="1" x14ac:dyDescent="0.25">
      <c r="A592" s="41"/>
      <c r="B592" s="41"/>
      <c r="C592" s="41"/>
      <c r="D592" s="41" t="s">
        <v>1961</v>
      </c>
      <c r="E592" s="41"/>
      <c r="F592" s="42" t="s">
        <v>1962</v>
      </c>
      <c r="G592" s="41" t="s">
        <v>1963</v>
      </c>
      <c r="H592" s="44" t="s">
        <v>447</v>
      </c>
      <c r="I592" s="33">
        <f>INDEX(CUTSTANDING!C:C,MATCH(SPICERACKDB!D592,CUTSTANDING!B:B,0))</f>
        <v>6</v>
      </c>
    </row>
    <row r="593" spans="1:9" ht="409" customHeight="1" x14ac:dyDescent="0.25">
      <c r="A593" s="41"/>
      <c r="B593" s="41"/>
      <c r="C593" s="41"/>
      <c r="D593" s="41" t="s">
        <v>1964</v>
      </c>
      <c r="E593" s="41"/>
      <c r="F593" s="42" t="s">
        <v>1965</v>
      </c>
      <c r="G593" s="43" t="s">
        <v>1231</v>
      </c>
      <c r="H593" s="44" t="s">
        <v>551</v>
      </c>
      <c r="I593" s="33">
        <f>INDEX(CUTSTANDING!C:C,MATCH(SPICERACKDB!D593,CUTSTANDING!B:B,0))</f>
        <v>16</v>
      </c>
    </row>
    <row r="594" spans="1:9" ht="409" customHeight="1" x14ac:dyDescent="0.25">
      <c r="A594" s="41"/>
      <c r="B594" s="41"/>
      <c r="C594" s="41"/>
      <c r="D594" s="41" t="s">
        <v>244</v>
      </c>
      <c r="E594" s="41"/>
      <c r="F594" s="42" t="s">
        <v>1966</v>
      </c>
      <c r="G594" s="41" t="s">
        <v>1091</v>
      </c>
      <c r="H594" s="44" t="s">
        <v>624</v>
      </c>
      <c r="I594" s="33">
        <f>INDEX(CUTSTANDING!C:C,MATCH(SPICERACKDB!D594,CUTSTANDING!B:B,0))</f>
        <v>3</v>
      </c>
    </row>
    <row r="595" spans="1:9" ht="409" customHeight="1" x14ac:dyDescent="0.25">
      <c r="A595" s="41"/>
      <c r="B595" s="41"/>
      <c r="C595" s="41"/>
      <c r="D595" s="41" t="s">
        <v>1967</v>
      </c>
      <c r="E595" s="41"/>
      <c r="F595" s="42" t="s">
        <v>1968</v>
      </c>
      <c r="G595" s="41" t="s">
        <v>1969</v>
      </c>
      <c r="H595" s="44" t="s">
        <v>486</v>
      </c>
      <c r="I595" s="33">
        <f>INDEX(CUTSTANDING!C:C,MATCH(SPICERACKDB!D595,CUTSTANDING!B:B,0))</f>
        <v>6</v>
      </c>
    </row>
    <row r="596" spans="1:9" ht="409" customHeight="1" x14ac:dyDescent="0.25">
      <c r="A596" s="41"/>
      <c r="B596" s="41"/>
      <c r="C596" s="41"/>
      <c r="D596" s="41" t="s">
        <v>1970</v>
      </c>
      <c r="E596" s="41"/>
      <c r="F596" s="42" t="s">
        <v>1971</v>
      </c>
      <c r="G596" s="41" t="s">
        <v>1972</v>
      </c>
      <c r="H596" s="44" t="s">
        <v>447</v>
      </c>
      <c r="I596" s="33">
        <f>INDEX(CUTSTANDING!C:C,MATCH(SPICERACKDB!D596,CUTSTANDING!B:B,0))</f>
        <v>9</v>
      </c>
    </row>
    <row r="597" spans="1:9" ht="409" customHeight="1" x14ac:dyDescent="0.25">
      <c r="A597" s="41"/>
      <c r="B597" s="41"/>
      <c r="C597" s="41"/>
      <c r="D597" s="41" t="s">
        <v>1973</v>
      </c>
      <c r="E597" s="41"/>
      <c r="F597" s="42" t="s">
        <v>1974</v>
      </c>
      <c r="G597" s="41" t="s">
        <v>1153</v>
      </c>
      <c r="H597" s="44" t="s">
        <v>447</v>
      </c>
      <c r="I597" s="33">
        <f>INDEX(CUTSTANDING!C:C,MATCH(SPICERACKDB!D597,CUTSTANDING!B:B,0))</f>
        <v>3</v>
      </c>
    </row>
    <row r="598" spans="1:9" ht="409" customHeight="1" x14ac:dyDescent="0.25">
      <c r="A598" s="41"/>
      <c r="B598" s="41"/>
      <c r="C598" s="41"/>
      <c r="D598" s="41" t="s">
        <v>1975</v>
      </c>
      <c r="E598" s="41"/>
      <c r="F598" s="42" t="s">
        <v>1976</v>
      </c>
      <c r="G598" s="41" t="s">
        <v>1977</v>
      </c>
      <c r="H598" s="44" t="s">
        <v>0</v>
      </c>
      <c r="I598" s="33">
        <f>INDEX(CUTSTANDING!C:C,MATCH(SPICERACKDB!D598,CUTSTANDING!B:B,0))</f>
        <v>12</v>
      </c>
    </row>
    <row r="599" spans="1:9" ht="409" customHeight="1" x14ac:dyDescent="0.25">
      <c r="A599" s="41"/>
      <c r="B599" s="41"/>
      <c r="C599" s="41"/>
      <c r="D599" s="41" t="s">
        <v>1978</v>
      </c>
      <c r="E599" s="41"/>
      <c r="F599" s="42" t="s">
        <v>1979</v>
      </c>
      <c r="G599" s="41" t="s">
        <v>1980</v>
      </c>
      <c r="H599" s="44" t="s">
        <v>551</v>
      </c>
      <c r="I599" s="33">
        <f>INDEX(CUTSTANDING!C:C,MATCH(SPICERACKDB!D599,CUTSTANDING!B:B,0))</f>
        <v>18</v>
      </c>
    </row>
    <row r="600" spans="1:9" ht="409" customHeight="1" x14ac:dyDescent="0.25">
      <c r="A600" s="41"/>
      <c r="B600" s="41"/>
      <c r="C600" s="41"/>
      <c r="D600" s="41" t="s">
        <v>217</v>
      </c>
      <c r="E600" s="41"/>
      <c r="F600" s="42" t="s">
        <v>1981</v>
      </c>
      <c r="G600" s="41" t="s">
        <v>1982</v>
      </c>
      <c r="H600" s="44" t="s">
        <v>7</v>
      </c>
      <c r="I600" s="33">
        <f>INDEX(CUTSTANDING!C:C,MATCH(SPICERACKDB!D600,CUTSTANDING!B:B,0))</f>
        <v>6</v>
      </c>
    </row>
    <row r="601" spans="1:9" ht="409" customHeight="1" x14ac:dyDescent="0.25">
      <c r="A601" s="41"/>
      <c r="B601" s="41"/>
      <c r="C601" s="41"/>
      <c r="D601" s="41" t="s">
        <v>1983</v>
      </c>
      <c r="E601" s="41"/>
      <c r="F601" s="42" t="s">
        <v>1984</v>
      </c>
      <c r="G601" s="41" t="s">
        <v>1985</v>
      </c>
      <c r="H601" s="44" t="s">
        <v>551</v>
      </c>
      <c r="I601" s="33">
        <f>INDEX(CUTSTANDING!C:C,MATCH(SPICERACKDB!D601,CUTSTANDING!B:B,0))</f>
        <v>0</v>
      </c>
    </row>
    <row r="602" spans="1:9" ht="409" customHeight="1" x14ac:dyDescent="0.25">
      <c r="A602" s="41"/>
      <c r="B602" s="41"/>
      <c r="C602" s="41"/>
      <c r="D602" s="41" t="s">
        <v>1986</v>
      </c>
      <c r="E602" s="41"/>
      <c r="F602" s="42" t="s">
        <v>1987</v>
      </c>
      <c r="G602" s="43" t="s">
        <v>1988</v>
      </c>
      <c r="H602" s="44" t="s">
        <v>577</v>
      </c>
      <c r="I602" s="33">
        <f>INDEX(CUTSTANDING!C:C,MATCH(SPICERACKDB!D602,CUTSTANDING!B:B,0))</f>
        <v>0</v>
      </c>
    </row>
    <row r="603" spans="1:9" ht="409" customHeight="1" x14ac:dyDescent="0.25">
      <c r="A603" s="41"/>
      <c r="B603" s="41"/>
      <c r="C603" s="41"/>
      <c r="D603" s="41" t="s">
        <v>1989</v>
      </c>
      <c r="E603" s="41"/>
      <c r="F603" s="42" t="s">
        <v>1990</v>
      </c>
      <c r="G603" s="41" t="s">
        <v>1991</v>
      </c>
      <c r="H603" s="44" t="s">
        <v>577</v>
      </c>
      <c r="I603" s="33">
        <f>INDEX(CUTSTANDING!C:C,MATCH(SPICERACKDB!D603,CUTSTANDING!B:B,0))</f>
        <v>9</v>
      </c>
    </row>
    <row r="604" spans="1:9" ht="409" customHeight="1" x14ac:dyDescent="0.25">
      <c r="A604" s="41"/>
      <c r="B604" s="41"/>
      <c r="C604" s="41"/>
      <c r="D604" s="41" t="s">
        <v>1992</v>
      </c>
      <c r="E604" s="41"/>
      <c r="F604" s="42" t="s">
        <v>1993</v>
      </c>
      <c r="G604" s="43" t="s">
        <v>1994</v>
      </c>
      <c r="H604" s="44" t="s">
        <v>447</v>
      </c>
      <c r="I604" s="33">
        <f>INDEX(CUTSTANDING!C:C,MATCH(SPICERACKDB!D604,CUTSTANDING!B:B,0))</f>
        <v>9</v>
      </c>
    </row>
    <row r="605" spans="1:9" ht="409" customHeight="1" x14ac:dyDescent="0.25">
      <c r="A605" s="41"/>
      <c r="B605" s="41"/>
      <c r="C605" s="41"/>
      <c r="D605" s="41" t="s">
        <v>1995</v>
      </c>
      <c r="E605" s="41"/>
      <c r="F605" s="42" t="s">
        <v>1996</v>
      </c>
      <c r="G605" s="41" t="s">
        <v>1997</v>
      </c>
      <c r="H605" s="44" t="s">
        <v>713</v>
      </c>
      <c r="I605" s="33">
        <f>INDEX(CUTSTANDING!C:C,MATCH(SPICERACKDB!D605,CUTSTANDING!B:B,0))</f>
        <v>16</v>
      </c>
    </row>
    <row r="606" spans="1:9" ht="409" customHeight="1" x14ac:dyDescent="0.25">
      <c r="A606" s="41"/>
      <c r="B606" s="41"/>
      <c r="C606" s="41"/>
      <c r="D606" s="41" t="s">
        <v>137</v>
      </c>
      <c r="E606" s="41"/>
      <c r="F606" s="42" t="s">
        <v>1998</v>
      </c>
      <c r="G606" s="41" t="s">
        <v>1999</v>
      </c>
      <c r="H606" s="44" t="s">
        <v>560</v>
      </c>
      <c r="I606" s="33">
        <f>INDEX(CUTSTANDING!C:C,MATCH(SPICERACKDB!D606,CUTSTANDING!B:B,0))</f>
        <v>10</v>
      </c>
    </row>
    <row r="607" spans="1:9" ht="409" customHeight="1" x14ac:dyDescent="0.25">
      <c r="A607" s="41"/>
      <c r="B607" s="41"/>
      <c r="C607" s="41"/>
      <c r="D607" s="41" t="s">
        <v>2000</v>
      </c>
      <c r="E607" s="41"/>
      <c r="F607" s="42" t="s">
        <v>2001</v>
      </c>
      <c r="G607" s="43" t="s">
        <v>2002</v>
      </c>
      <c r="H607" s="44" t="s">
        <v>1105</v>
      </c>
      <c r="I607" s="33">
        <f>INDEX(CUTSTANDING!C:C,MATCH(SPICERACKDB!D607,CUTSTANDING!B:B,0))</f>
        <v>6</v>
      </c>
    </row>
    <row r="608" spans="1:9" ht="409" customHeight="1" x14ac:dyDescent="0.25">
      <c r="A608" s="41"/>
      <c r="B608" s="41"/>
      <c r="C608" s="41"/>
      <c r="D608" s="41" t="s">
        <v>2003</v>
      </c>
      <c r="E608" s="41"/>
      <c r="F608" s="42" t="s">
        <v>2004</v>
      </c>
      <c r="G608" s="41" t="s">
        <v>2005</v>
      </c>
      <c r="H608" s="44" t="s">
        <v>40</v>
      </c>
      <c r="I608" s="33">
        <f>INDEX(CUTSTANDING!C:C,MATCH(SPICERACKDB!D608,CUTSTANDING!B:B,0))</f>
        <v>16</v>
      </c>
    </row>
    <row r="609" spans="1:9" ht="409" customHeight="1" x14ac:dyDescent="0.25">
      <c r="A609" s="41"/>
      <c r="B609" s="41"/>
      <c r="C609" s="41"/>
      <c r="D609" s="41" t="s">
        <v>2006</v>
      </c>
      <c r="E609" s="41"/>
      <c r="F609" s="42" t="s">
        <v>2007</v>
      </c>
      <c r="G609" s="41" t="s">
        <v>2008</v>
      </c>
      <c r="H609" s="44" t="s">
        <v>577</v>
      </c>
      <c r="I609" s="33">
        <f>INDEX(CUTSTANDING!C:C,MATCH(SPICERACKDB!D609,CUTSTANDING!B:B,0))</f>
        <v>18</v>
      </c>
    </row>
    <row r="610" spans="1:9" ht="409" customHeight="1" x14ac:dyDescent="0.25">
      <c r="A610" s="41"/>
      <c r="B610" s="41"/>
      <c r="C610" s="41"/>
      <c r="D610" s="41" t="s">
        <v>123</v>
      </c>
      <c r="E610" s="41"/>
      <c r="F610" s="42" t="s">
        <v>2009</v>
      </c>
      <c r="G610" s="43" t="s">
        <v>2010</v>
      </c>
      <c r="H610" s="44" t="s">
        <v>551</v>
      </c>
      <c r="I610" s="33">
        <f>INDEX(CUTSTANDING!C:C,MATCH(SPICERACKDB!D610,CUTSTANDING!B:B,0))</f>
        <v>18</v>
      </c>
    </row>
    <row r="611" spans="1:9" ht="409" customHeight="1" x14ac:dyDescent="0.25">
      <c r="A611" s="41"/>
      <c r="B611" s="41"/>
      <c r="C611" s="41"/>
      <c r="D611" s="41" t="s">
        <v>351</v>
      </c>
      <c r="E611" s="41"/>
      <c r="F611" s="42" t="s">
        <v>2011</v>
      </c>
      <c r="G611" s="43" t="s">
        <v>2012</v>
      </c>
      <c r="H611" s="44" t="s">
        <v>713</v>
      </c>
      <c r="I611" s="33">
        <f>INDEX(CUTSTANDING!C:C,MATCH(SPICERACKDB!D611,CUTSTANDING!B:B,0))</f>
        <v>21</v>
      </c>
    </row>
    <row r="612" spans="1:9" ht="409" customHeight="1" x14ac:dyDescent="0.25">
      <c r="A612" s="41"/>
      <c r="B612" s="41"/>
      <c r="C612" s="41"/>
      <c r="D612" s="41" t="s">
        <v>2013</v>
      </c>
      <c r="E612" s="41"/>
      <c r="F612" s="42" t="s">
        <v>2014</v>
      </c>
      <c r="G612" s="41" t="s">
        <v>2015</v>
      </c>
      <c r="H612" s="44" t="s">
        <v>11</v>
      </c>
      <c r="I612" s="33">
        <f>INDEX(CUTSTANDING!C:C,MATCH(SPICERACKDB!D612,CUTSTANDING!B:B,0))</f>
        <v>9</v>
      </c>
    </row>
    <row r="613" spans="1:9" ht="409" customHeight="1" x14ac:dyDescent="0.25">
      <c r="A613" s="41"/>
      <c r="B613" s="41"/>
      <c r="C613" s="41"/>
      <c r="D613" s="41" t="s">
        <v>2016</v>
      </c>
      <c r="E613" s="41"/>
      <c r="F613" s="42" t="s">
        <v>2017</v>
      </c>
      <c r="G613" s="41" t="s">
        <v>2018</v>
      </c>
      <c r="H613" s="44" t="s">
        <v>486</v>
      </c>
      <c r="I613" s="33">
        <f>INDEX(CUTSTANDING!C:C,MATCH(SPICERACKDB!D613,CUTSTANDING!B:B,0))</f>
        <v>15</v>
      </c>
    </row>
    <row r="614" spans="1:9" ht="409" customHeight="1" x14ac:dyDescent="0.25">
      <c r="A614" s="41"/>
      <c r="B614" s="41"/>
      <c r="C614" s="41"/>
      <c r="D614" s="41" t="s">
        <v>126</v>
      </c>
      <c r="E614" s="41"/>
      <c r="F614" s="42" t="s">
        <v>2019</v>
      </c>
      <c r="G614" s="41" t="s">
        <v>2020</v>
      </c>
      <c r="H614" s="44" t="s">
        <v>447</v>
      </c>
      <c r="I614" s="33">
        <f>INDEX(CUTSTANDING!C:C,MATCH(SPICERACKDB!D614,CUTSTANDING!B:B,0))</f>
        <v>12</v>
      </c>
    </row>
    <row r="615" spans="1:9" ht="409" customHeight="1" x14ac:dyDescent="0.25">
      <c r="A615" s="41"/>
      <c r="B615" s="41"/>
      <c r="C615" s="41"/>
      <c r="D615" s="41" t="s">
        <v>2021</v>
      </c>
      <c r="E615" s="41"/>
      <c r="F615" s="42" t="s">
        <v>2022</v>
      </c>
      <c r="G615" s="41" t="s">
        <v>2023</v>
      </c>
      <c r="H615" s="44" t="s">
        <v>9</v>
      </c>
      <c r="I615" s="33">
        <f>INDEX(CUTSTANDING!C:C,MATCH(SPICERACKDB!D615,CUTSTANDING!B:B,0))</f>
        <v>6</v>
      </c>
    </row>
    <row r="616" spans="1:9" ht="409" customHeight="1" x14ac:dyDescent="0.25">
      <c r="A616" s="41"/>
      <c r="B616" s="41"/>
      <c r="C616" s="41"/>
      <c r="D616" s="41" t="s">
        <v>2024</v>
      </c>
      <c r="E616" s="41"/>
      <c r="F616" s="42" t="s">
        <v>2025</v>
      </c>
      <c r="G616" s="41" t="s">
        <v>2026</v>
      </c>
      <c r="H616" s="44" t="s">
        <v>9</v>
      </c>
      <c r="I616" s="33">
        <f>INDEX(CUTSTANDING!C:C,MATCH(SPICERACKDB!D616,CUTSTANDING!B:B,0))</f>
        <v>10</v>
      </c>
    </row>
    <row r="617" spans="1:9" ht="409" customHeight="1" x14ac:dyDescent="0.25">
      <c r="A617" s="41"/>
      <c r="B617" s="41"/>
      <c r="C617" s="41"/>
      <c r="D617" s="41" t="s">
        <v>283</v>
      </c>
      <c r="E617" s="41"/>
      <c r="F617" s="42" t="s">
        <v>2027</v>
      </c>
      <c r="G617" s="41" t="s">
        <v>2028</v>
      </c>
      <c r="H617" s="44" t="s">
        <v>15</v>
      </c>
      <c r="I617" s="33">
        <f>INDEX(CUTSTANDING!C:C,MATCH(SPICERACKDB!D617,CUTSTANDING!B:B,0))</f>
        <v>18</v>
      </c>
    </row>
    <row r="618" spans="1:9" ht="409" customHeight="1" x14ac:dyDescent="0.25">
      <c r="A618" s="41"/>
      <c r="B618" s="41"/>
      <c r="C618" s="41"/>
      <c r="D618" s="41" t="s">
        <v>2029</v>
      </c>
      <c r="E618" s="41"/>
      <c r="F618" s="42" t="s">
        <v>2030</v>
      </c>
      <c r="G618" s="41" t="s">
        <v>2031</v>
      </c>
      <c r="H618" s="44" t="s">
        <v>492</v>
      </c>
      <c r="I618" s="33">
        <f>INDEX(CUTSTANDING!C:C,MATCH(SPICERACKDB!D618,CUTSTANDING!B:B,0))</f>
        <v>10</v>
      </c>
    </row>
    <row r="619" spans="1:9" ht="409" customHeight="1" x14ac:dyDescent="0.25">
      <c r="A619" s="41"/>
      <c r="B619" s="41"/>
      <c r="C619" s="41"/>
      <c r="D619" s="41" t="s">
        <v>444</v>
      </c>
      <c r="E619" s="41"/>
      <c r="F619" s="42" t="s">
        <v>2032</v>
      </c>
      <c r="G619" s="41" t="s">
        <v>2033</v>
      </c>
      <c r="H619" s="44" t="s">
        <v>9</v>
      </c>
      <c r="I619" s="33">
        <f>INDEX(CUTSTANDING!C:C,MATCH(SPICERACKDB!D619,CUTSTANDING!B:B,0))</f>
        <v>12</v>
      </c>
    </row>
    <row r="620" spans="1:9" ht="409" customHeight="1" x14ac:dyDescent="0.25">
      <c r="A620" s="41"/>
      <c r="B620" s="41"/>
      <c r="C620" s="41"/>
      <c r="D620" s="41" t="s">
        <v>251</v>
      </c>
      <c r="E620" s="41"/>
      <c r="F620" s="42" t="s">
        <v>2034</v>
      </c>
      <c r="G620" s="41" t="s">
        <v>1587</v>
      </c>
      <c r="H620" s="44" t="s">
        <v>10</v>
      </c>
      <c r="I620" s="33">
        <f>INDEX(CUTSTANDING!C:C,MATCH(SPICERACKDB!D620,CUTSTANDING!B:B,0))</f>
        <v>21</v>
      </c>
    </row>
    <row r="621" spans="1:9" ht="409" customHeight="1" x14ac:dyDescent="0.25">
      <c r="A621" s="41"/>
      <c r="B621" s="41"/>
      <c r="C621" s="41"/>
      <c r="D621" s="41" t="s">
        <v>302</v>
      </c>
      <c r="E621" s="41"/>
      <c r="F621" s="42" t="s">
        <v>2035</v>
      </c>
      <c r="G621" s="41" t="s">
        <v>2036</v>
      </c>
      <c r="H621" s="44" t="s">
        <v>2037</v>
      </c>
      <c r="I621" s="33">
        <f>INDEX(CUTSTANDING!C:C,MATCH(SPICERACKDB!D621,CUTSTANDING!B:B,0))</f>
        <v>15</v>
      </c>
    </row>
    <row r="622" spans="1:9" ht="409" customHeight="1" x14ac:dyDescent="0.25">
      <c r="A622" s="41"/>
      <c r="B622" s="41"/>
      <c r="C622" s="41"/>
      <c r="D622" s="41" t="s">
        <v>2038</v>
      </c>
      <c r="E622" s="41"/>
      <c r="F622" s="42" t="s">
        <v>2039</v>
      </c>
      <c r="G622" s="43" t="s">
        <v>2040</v>
      </c>
      <c r="H622" s="44" t="s">
        <v>8</v>
      </c>
      <c r="I622" s="33">
        <f>INDEX(CUTSTANDING!C:C,MATCH(SPICERACKDB!D622,CUTSTANDING!B:B,0))</f>
        <v>18</v>
      </c>
    </row>
    <row r="623" spans="1:9" ht="409" customHeight="1" x14ac:dyDescent="0.25">
      <c r="A623" s="41"/>
      <c r="B623" s="41"/>
      <c r="C623" s="41"/>
      <c r="D623" s="41" t="s">
        <v>329</v>
      </c>
      <c r="E623" s="41"/>
      <c r="F623" s="42" t="s">
        <v>2041</v>
      </c>
      <c r="G623" s="41" t="s">
        <v>2042</v>
      </c>
      <c r="H623" s="44" t="s">
        <v>11</v>
      </c>
      <c r="I623" s="33">
        <f>INDEX(CUTSTANDING!C:C,MATCH(SPICERACKDB!D623,CUTSTANDING!B:B,0))</f>
        <v>18</v>
      </c>
    </row>
    <row r="624" spans="1:9" ht="409" customHeight="1" x14ac:dyDescent="0.25">
      <c r="A624" s="41"/>
      <c r="B624" s="41"/>
      <c r="C624" s="41"/>
      <c r="D624" s="41" t="s">
        <v>2043</v>
      </c>
      <c r="E624" s="41"/>
      <c r="F624" s="42" t="s">
        <v>2044</v>
      </c>
      <c r="G624" s="41" t="s">
        <v>2045</v>
      </c>
      <c r="H624" s="44" t="s">
        <v>2</v>
      </c>
      <c r="I624" s="33">
        <f>INDEX(CUTSTANDING!C:C,MATCH(SPICERACKDB!D624,CUTSTANDING!B:B,0))</f>
        <v>6</v>
      </c>
    </row>
    <row r="625" spans="1:9" ht="409" customHeight="1" x14ac:dyDescent="0.25">
      <c r="A625" s="41"/>
      <c r="B625" s="41"/>
      <c r="C625" s="41"/>
      <c r="D625" s="41" t="s">
        <v>2046</v>
      </c>
      <c r="E625" s="41"/>
      <c r="F625" s="42" t="s">
        <v>2047</v>
      </c>
      <c r="G625" s="41" t="s">
        <v>2048</v>
      </c>
      <c r="H625" s="44" t="s">
        <v>1329</v>
      </c>
      <c r="I625" s="33">
        <f>INDEX(CUTSTANDING!C:C,MATCH(SPICERACKDB!D625,CUTSTANDING!B:B,0))</f>
        <v>0</v>
      </c>
    </row>
    <row r="626" spans="1:9" ht="409" customHeight="1" x14ac:dyDescent="0.25">
      <c r="A626" s="41"/>
      <c r="B626" s="41"/>
      <c r="C626" s="41"/>
      <c r="D626" s="41" t="s">
        <v>2049</v>
      </c>
      <c r="E626" s="41"/>
      <c r="F626" s="42" t="s">
        <v>2050</v>
      </c>
      <c r="G626" s="41" t="s">
        <v>2051</v>
      </c>
      <c r="H626" s="44" t="s">
        <v>492</v>
      </c>
      <c r="I626" s="33">
        <f>INDEX(CUTSTANDING!C:C,MATCH(SPICERACKDB!D626,CUTSTANDING!B:B,0))</f>
        <v>6</v>
      </c>
    </row>
    <row r="627" spans="1:9" ht="409" customHeight="1" x14ac:dyDescent="0.25">
      <c r="A627" s="41"/>
      <c r="B627" s="41"/>
      <c r="C627" s="41"/>
      <c r="D627" s="41" t="s">
        <v>2052</v>
      </c>
      <c r="E627" s="41"/>
      <c r="F627" s="42" t="s">
        <v>2053</v>
      </c>
      <c r="G627" s="43" t="s">
        <v>2054</v>
      </c>
      <c r="H627" s="44" t="s">
        <v>2055</v>
      </c>
      <c r="I627" s="33">
        <f>INDEX(CUTSTANDING!C:C,MATCH(SPICERACKDB!D627,CUTSTANDING!B:B,0))</f>
        <v>0</v>
      </c>
    </row>
    <row r="628" spans="1:9" ht="409" customHeight="1" x14ac:dyDescent="0.25">
      <c r="A628" s="41"/>
      <c r="B628" s="41"/>
      <c r="C628" s="41"/>
      <c r="D628" s="41" t="s">
        <v>287</v>
      </c>
      <c r="E628" s="41"/>
      <c r="F628" s="42" t="s">
        <v>2056</v>
      </c>
      <c r="G628" s="41" t="s">
        <v>2057</v>
      </c>
      <c r="H628" s="44" t="s">
        <v>40</v>
      </c>
      <c r="I628" s="33">
        <f>INDEX(CUTSTANDING!C:C,MATCH(SPICERACKDB!D628,CUTSTANDING!B:B,0))</f>
        <v>18</v>
      </c>
    </row>
    <row r="629" spans="1:9" ht="409" customHeight="1" x14ac:dyDescent="0.25">
      <c r="A629" s="41"/>
      <c r="B629" s="41"/>
      <c r="C629" s="41"/>
      <c r="D629" s="41" t="s">
        <v>391</v>
      </c>
      <c r="E629" s="41"/>
      <c r="F629" s="42" t="s">
        <v>2058</v>
      </c>
      <c r="G629" s="43" t="s">
        <v>2059</v>
      </c>
      <c r="H629" s="44" t="s">
        <v>9</v>
      </c>
      <c r="I629" s="33">
        <f>INDEX(CUTSTANDING!C:C,MATCH(SPICERACKDB!D629,CUTSTANDING!B:B,0))</f>
        <v>18</v>
      </c>
    </row>
    <row r="630" spans="1:9" ht="409" customHeight="1" x14ac:dyDescent="0.25">
      <c r="A630" s="41"/>
      <c r="B630" s="41"/>
      <c r="C630" s="41"/>
      <c r="D630" s="41" t="s">
        <v>312</v>
      </c>
      <c r="E630" s="41"/>
      <c r="F630" s="42" t="s">
        <v>2060</v>
      </c>
      <c r="G630" s="41" t="s">
        <v>2061</v>
      </c>
      <c r="H630" s="44" t="s">
        <v>1494</v>
      </c>
      <c r="I630" s="33">
        <f>INDEX(CUTSTANDING!C:C,MATCH(SPICERACKDB!D630,CUTSTANDING!B:B,0))</f>
        <v>16</v>
      </c>
    </row>
    <row r="631" spans="1:9" ht="409" customHeight="1" x14ac:dyDescent="0.25">
      <c r="A631" s="41"/>
      <c r="B631" s="41"/>
      <c r="C631" s="41"/>
      <c r="D631" s="41" t="s">
        <v>2062</v>
      </c>
      <c r="E631" s="41"/>
      <c r="F631" s="42" t="s">
        <v>2063</v>
      </c>
      <c r="G631" s="43" t="s">
        <v>2064</v>
      </c>
      <c r="H631" s="44" t="s">
        <v>735</v>
      </c>
      <c r="I631" s="33">
        <f>INDEX(CUTSTANDING!C:C,MATCH(SPICERACKDB!D631,CUTSTANDING!B:B,0))</f>
        <v>12</v>
      </c>
    </row>
    <row r="632" spans="1:9" ht="409" customHeight="1" x14ac:dyDescent="0.25">
      <c r="A632" s="41"/>
      <c r="B632" s="41"/>
      <c r="C632" s="41"/>
      <c r="D632" s="41" t="s">
        <v>2065</v>
      </c>
      <c r="E632" s="41"/>
      <c r="F632" s="42" t="s">
        <v>2066</v>
      </c>
      <c r="G632" s="41" t="s">
        <v>2067</v>
      </c>
      <c r="H632" s="44" t="s">
        <v>447</v>
      </c>
      <c r="I632" s="33">
        <f>INDEX(CUTSTANDING!C:C,MATCH(SPICERACKDB!D632,CUTSTANDING!B:B,0))</f>
        <v>15</v>
      </c>
    </row>
    <row r="633" spans="1:9" ht="409" customHeight="1" x14ac:dyDescent="0.25">
      <c r="A633" s="41"/>
      <c r="B633" s="41"/>
      <c r="C633" s="41"/>
      <c r="D633" s="41" t="s">
        <v>2068</v>
      </c>
      <c r="E633" s="41"/>
      <c r="F633" s="42" t="s">
        <v>2069</v>
      </c>
      <c r="G633" s="43" t="s">
        <v>2070</v>
      </c>
      <c r="H633" s="44" t="s">
        <v>2071</v>
      </c>
      <c r="I633" s="33">
        <f>INDEX(CUTSTANDING!C:C,MATCH(SPICERACKDB!D633,CUTSTANDING!B:B,0))</f>
        <v>6</v>
      </c>
    </row>
    <row r="634" spans="1:9" ht="409" customHeight="1" x14ac:dyDescent="0.25">
      <c r="A634" s="41"/>
      <c r="B634" s="41"/>
      <c r="C634" s="41"/>
      <c r="D634" s="41" t="s">
        <v>2072</v>
      </c>
      <c r="E634" s="41"/>
      <c r="F634" s="42" t="s">
        <v>2073</v>
      </c>
      <c r="G634" s="41" t="s">
        <v>2074</v>
      </c>
      <c r="H634" s="44" t="s">
        <v>9</v>
      </c>
      <c r="I634" s="33">
        <f>INDEX(CUTSTANDING!C:C,MATCH(SPICERACKDB!D634,CUTSTANDING!B:B,0))</f>
        <v>0</v>
      </c>
    </row>
    <row r="635" spans="1:9" ht="409" customHeight="1" x14ac:dyDescent="0.25">
      <c r="A635" s="41"/>
      <c r="B635" s="41"/>
      <c r="C635" s="41"/>
      <c r="D635" s="41" t="s">
        <v>2075</v>
      </c>
      <c r="E635" s="41"/>
      <c r="F635" s="42" t="s">
        <v>2076</v>
      </c>
      <c r="G635" s="41" t="s">
        <v>2077</v>
      </c>
      <c r="H635" s="44" t="s">
        <v>40</v>
      </c>
      <c r="I635" s="33">
        <f>INDEX(CUTSTANDING!C:C,MATCH(SPICERACKDB!D635,CUTSTANDING!B:B,0))</f>
        <v>15</v>
      </c>
    </row>
    <row r="636" spans="1:9" ht="409" customHeight="1" x14ac:dyDescent="0.25">
      <c r="A636" s="41"/>
      <c r="B636" s="41"/>
      <c r="C636" s="41"/>
      <c r="D636" s="41" t="s">
        <v>2078</v>
      </c>
      <c r="E636" s="41"/>
      <c r="F636" s="42" t="s">
        <v>2079</v>
      </c>
      <c r="G636" s="41" t="s">
        <v>2080</v>
      </c>
      <c r="H636" s="44" t="s">
        <v>624</v>
      </c>
      <c r="I636" s="33">
        <f>INDEX(CUTSTANDING!C:C,MATCH(SPICERACKDB!D636,CUTSTANDING!B:B,0))</f>
        <v>3</v>
      </c>
    </row>
    <row r="637" spans="1:9" ht="409" customHeight="1" x14ac:dyDescent="0.25">
      <c r="A637" s="41"/>
      <c r="B637" s="41"/>
      <c r="C637" s="41"/>
      <c r="D637" s="41" t="s">
        <v>2081</v>
      </c>
      <c r="E637" s="41"/>
      <c r="F637" s="42" t="s">
        <v>2082</v>
      </c>
      <c r="G637" s="41" t="s">
        <v>2083</v>
      </c>
      <c r="H637" s="44" t="s">
        <v>9</v>
      </c>
      <c r="I637" s="33">
        <f>INDEX(CUTSTANDING!C:C,MATCH(SPICERACKDB!D637,CUTSTANDING!B:B,0))</f>
        <v>15</v>
      </c>
    </row>
    <row r="638" spans="1:9" ht="409" customHeight="1" x14ac:dyDescent="0.25">
      <c r="A638" s="41"/>
      <c r="B638" s="41"/>
      <c r="C638" s="41"/>
      <c r="D638" s="41" t="s">
        <v>2084</v>
      </c>
      <c r="E638" s="41"/>
      <c r="F638" s="42" t="s">
        <v>2085</v>
      </c>
      <c r="G638" s="43" t="s">
        <v>2086</v>
      </c>
      <c r="H638" s="44" t="s">
        <v>14</v>
      </c>
      <c r="I638" s="33">
        <f>INDEX(CUTSTANDING!C:C,MATCH(SPICERACKDB!D638,CUTSTANDING!B:B,0))</f>
        <v>3</v>
      </c>
    </row>
    <row r="639" spans="1:9" ht="409" customHeight="1" x14ac:dyDescent="0.25">
      <c r="A639" s="41"/>
      <c r="B639" s="41"/>
      <c r="C639" s="41"/>
      <c r="D639" s="41" t="s">
        <v>2087</v>
      </c>
      <c r="E639" s="41"/>
      <c r="F639" s="42" t="s">
        <v>2088</v>
      </c>
      <c r="G639" s="41" t="s">
        <v>2089</v>
      </c>
      <c r="H639" s="44" t="s">
        <v>40</v>
      </c>
      <c r="I639" s="33">
        <f>INDEX(CUTSTANDING!C:C,MATCH(SPICERACKDB!D639,CUTSTANDING!B:B,0))</f>
        <v>6</v>
      </c>
    </row>
    <row r="640" spans="1:9" ht="409" customHeight="1" x14ac:dyDescent="0.25">
      <c r="A640" s="41"/>
      <c r="B640" s="41"/>
      <c r="C640" s="41"/>
      <c r="D640" s="41" t="s">
        <v>2090</v>
      </c>
      <c r="E640" s="41"/>
      <c r="F640" s="42" t="s">
        <v>2091</v>
      </c>
      <c r="G640" s="41" t="s">
        <v>1611</v>
      </c>
      <c r="H640" s="44" t="s">
        <v>447</v>
      </c>
      <c r="I640" s="33">
        <f>INDEX(CUTSTANDING!C:C,MATCH(SPICERACKDB!D640,CUTSTANDING!B:B,0))</f>
        <v>15</v>
      </c>
    </row>
    <row r="641" spans="1:9" ht="409" customHeight="1" x14ac:dyDescent="0.25">
      <c r="A641" s="41"/>
      <c r="B641" s="41"/>
      <c r="C641" s="41"/>
      <c r="D641" s="41" t="s">
        <v>2092</v>
      </c>
      <c r="E641" s="41"/>
      <c r="F641" s="42" t="s">
        <v>2093</v>
      </c>
      <c r="G641" s="41" t="s">
        <v>2094</v>
      </c>
      <c r="H641" s="44" t="s">
        <v>14</v>
      </c>
      <c r="I641" s="33">
        <f>INDEX(CUTSTANDING!C:C,MATCH(SPICERACKDB!D641,CUTSTANDING!B:B,0))</f>
        <v>9</v>
      </c>
    </row>
    <row r="642" spans="1:9" ht="409" customHeight="1" x14ac:dyDescent="0.25">
      <c r="A642" s="41"/>
      <c r="B642" s="41"/>
      <c r="C642" s="41"/>
      <c r="D642" s="41" t="s">
        <v>2095</v>
      </c>
      <c r="E642" s="41"/>
      <c r="F642" s="42" t="s">
        <v>2096</v>
      </c>
      <c r="G642" s="41" t="s">
        <v>2097</v>
      </c>
      <c r="H642" s="44" t="s">
        <v>40</v>
      </c>
      <c r="I642" s="33">
        <f>INDEX(CUTSTANDING!C:C,MATCH(SPICERACKDB!D642,CUTSTANDING!B:B,0))</f>
        <v>3</v>
      </c>
    </row>
    <row r="643" spans="1:9" ht="409" customHeight="1" x14ac:dyDescent="0.25">
      <c r="A643" s="41"/>
      <c r="B643" s="41"/>
      <c r="C643" s="41"/>
      <c r="D643" s="41" t="s">
        <v>259</v>
      </c>
      <c r="E643" s="41"/>
      <c r="F643" s="42" t="s">
        <v>2098</v>
      </c>
      <c r="G643" s="41" t="s">
        <v>2099</v>
      </c>
      <c r="H643" s="44" t="s">
        <v>447</v>
      </c>
      <c r="I643" s="33">
        <f>INDEX(CUTSTANDING!C:C,MATCH(SPICERACKDB!D643,CUTSTANDING!B:B,0))</f>
        <v>15</v>
      </c>
    </row>
    <row r="644" spans="1:9" ht="409" customHeight="1" x14ac:dyDescent="0.25">
      <c r="A644" s="41"/>
      <c r="B644" s="41"/>
      <c r="C644" s="41"/>
      <c r="D644" s="41" t="s">
        <v>2100</v>
      </c>
      <c r="E644" s="41"/>
      <c r="F644" s="42" t="s">
        <v>2101</v>
      </c>
      <c r="G644" s="41" t="s">
        <v>2102</v>
      </c>
      <c r="H644" s="44" t="s">
        <v>560</v>
      </c>
      <c r="I644" s="33">
        <f>INDEX(CUTSTANDING!C:C,MATCH(SPICERACKDB!D644,CUTSTANDING!B:B,0))</f>
        <v>0</v>
      </c>
    </row>
    <row r="645" spans="1:9" ht="409" customHeight="1" x14ac:dyDescent="0.25">
      <c r="A645" s="41"/>
      <c r="B645" s="41"/>
      <c r="C645" s="41"/>
      <c r="D645" s="41" t="s">
        <v>2103</v>
      </c>
      <c r="E645" s="41"/>
      <c r="F645" s="42" t="s">
        <v>2104</v>
      </c>
      <c r="G645" s="41" t="s">
        <v>2105</v>
      </c>
      <c r="H645" s="44" t="s">
        <v>40</v>
      </c>
      <c r="I645" s="33">
        <f>INDEX(CUTSTANDING!C:C,MATCH(SPICERACKDB!D645,CUTSTANDING!B:B,0))</f>
        <v>16</v>
      </c>
    </row>
    <row r="646" spans="1:9" ht="409" customHeight="1" x14ac:dyDescent="0.25">
      <c r="A646" s="41"/>
      <c r="B646" s="41"/>
      <c r="C646" s="41"/>
      <c r="D646" s="41" t="s">
        <v>2106</v>
      </c>
      <c r="E646" s="41"/>
      <c r="F646" s="42" t="s">
        <v>2107</v>
      </c>
      <c r="G646" s="43" t="s">
        <v>2108</v>
      </c>
      <c r="H646" s="44" t="s">
        <v>2</v>
      </c>
      <c r="I646" s="33">
        <f>INDEX(CUTSTANDING!C:C,MATCH(SPICERACKDB!D646,CUTSTANDING!B:B,0))</f>
        <v>9</v>
      </c>
    </row>
    <row r="647" spans="1:9" ht="409" customHeight="1" x14ac:dyDescent="0.25">
      <c r="A647" s="41"/>
      <c r="B647" s="41"/>
      <c r="C647" s="41"/>
      <c r="D647" s="41" t="s">
        <v>2109</v>
      </c>
      <c r="E647" s="41"/>
      <c r="F647" s="42" t="s">
        <v>2110</v>
      </c>
      <c r="G647" s="41" t="s">
        <v>2111</v>
      </c>
      <c r="H647" s="44" t="s">
        <v>447</v>
      </c>
      <c r="I647" s="33">
        <f>INDEX(CUTSTANDING!C:C,MATCH(SPICERACKDB!D647,CUTSTANDING!B:B,0))</f>
        <v>15</v>
      </c>
    </row>
    <row r="648" spans="1:9" ht="409" customHeight="1" x14ac:dyDescent="0.25">
      <c r="A648" s="41"/>
      <c r="B648" s="41"/>
      <c r="C648" s="41"/>
      <c r="D648" s="41" t="s">
        <v>2112</v>
      </c>
      <c r="E648" s="41"/>
      <c r="F648" s="42" t="s">
        <v>2113</v>
      </c>
      <c r="G648" s="41" t="s">
        <v>2114</v>
      </c>
      <c r="H648" s="44" t="s">
        <v>447</v>
      </c>
      <c r="I648" s="33">
        <f>INDEX(CUTSTANDING!C:C,MATCH(SPICERACKDB!D648,CUTSTANDING!B:B,0))</f>
        <v>9</v>
      </c>
    </row>
    <row r="649" spans="1:9" ht="409" customHeight="1" x14ac:dyDescent="0.25">
      <c r="A649" s="41"/>
      <c r="B649" s="41"/>
      <c r="C649" s="41"/>
      <c r="D649" s="41" t="s">
        <v>2115</v>
      </c>
      <c r="E649" s="41"/>
      <c r="F649" s="42" t="s">
        <v>2116</v>
      </c>
      <c r="G649" s="41" t="s">
        <v>2117</v>
      </c>
      <c r="H649" s="44" t="s">
        <v>40</v>
      </c>
      <c r="I649" s="33">
        <f>INDEX(CUTSTANDING!C:C,MATCH(SPICERACKDB!D649,CUTSTANDING!B:B,0))</f>
        <v>12</v>
      </c>
    </row>
    <row r="650" spans="1:9" ht="409" customHeight="1" x14ac:dyDescent="0.25">
      <c r="A650" s="41"/>
      <c r="B650" s="41"/>
      <c r="C650" s="41"/>
      <c r="D650" s="41" t="s">
        <v>160</v>
      </c>
      <c r="E650" s="41"/>
      <c r="F650" s="42" t="s">
        <v>2118</v>
      </c>
      <c r="G650" s="41" t="s">
        <v>1749</v>
      </c>
      <c r="H650" s="44" t="s">
        <v>4</v>
      </c>
      <c r="I650" s="33">
        <f>INDEX(CUTSTANDING!C:C,MATCH(SPICERACKDB!D650,CUTSTANDING!B:B,0))</f>
        <v>15</v>
      </c>
    </row>
    <row r="651" spans="1:9" ht="409" customHeight="1" x14ac:dyDescent="0.25">
      <c r="A651" s="41"/>
      <c r="B651" s="41"/>
      <c r="C651" s="41"/>
      <c r="D651" s="41" t="s">
        <v>2119</v>
      </c>
      <c r="E651" s="41"/>
      <c r="F651" s="42" t="s">
        <v>2120</v>
      </c>
      <c r="G651" s="41" t="s">
        <v>2121</v>
      </c>
      <c r="H651" s="44" t="s">
        <v>492</v>
      </c>
      <c r="I651" s="33">
        <f>INDEX(CUTSTANDING!C:C,MATCH(SPICERACKDB!D651,CUTSTANDING!B:B,0))</f>
        <v>9</v>
      </c>
    </row>
    <row r="652" spans="1:9" ht="409" customHeight="1" x14ac:dyDescent="0.25">
      <c r="A652" s="41"/>
      <c r="B652" s="41"/>
      <c r="C652" s="41"/>
      <c r="D652" s="41" t="s">
        <v>326</v>
      </c>
      <c r="E652" s="41"/>
      <c r="F652" s="42" t="s">
        <v>2122</v>
      </c>
      <c r="G652" s="41" t="s">
        <v>2123</v>
      </c>
      <c r="H652" s="44" t="s">
        <v>40</v>
      </c>
      <c r="I652" s="33">
        <f>INDEX(CUTSTANDING!C:C,MATCH(SPICERACKDB!D652,CUTSTANDING!B:B,0))</f>
        <v>3</v>
      </c>
    </row>
    <row r="653" spans="1:9" ht="409" customHeight="1" x14ac:dyDescent="0.25">
      <c r="A653" s="41"/>
      <c r="B653" s="41"/>
      <c r="C653" s="41"/>
      <c r="D653" s="41" t="s">
        <v>2124</v>
      </c>
      <c r="E653" s="41"/>
      <c r="F653" s="42" t="s">
        <v>2125</v>
      </c>
      <c r="G653" s="41" t="s">
        <v>2126</v>
      </c>
      <c r="H653" s="44" t="s">
        <v>6</v>
      </c>
      <c r="I653" s="33">
        <f>INDEX(CUTSTANDING!C:C,MATCH(SPICERACKDB!D653,CUTSTANDING!B:B,0))</f>
        <v>6</v>
      </c>
    </row>
    <row r="654" spans="1:9" ht="409" customHeight="1" x14ac:dyDescent="0.25">
      <c r="A654" s="41"/>
      <c r="B654" s="41"/>
      <c r="C654" s="41"/>
      <c r="D654" s="41" t="s">
        <v>222</v>
      </c>
      <c r="E654" s="41"/>
      <c r="F654" s="42" t="s">
        <v>2127</v>
      </c>
      <c r="G654" s="41" t="s">
        <v>2128</v>
      </c>
      <c r="H654" s="44" t="s">
        <v>1329</v>
      </c>
      <c r="I654" s="33">
        <f>INDEX(CUTSTANDING!C:C,MATCH(SPICERACKDB!D654,CUTSTANDING!B:B,0))</f>
        <v>3</v>
      </c>
    </row>
    <row r="655" spans="1:9" ht="409" customHeight="1" x14ac:dyDescent="0.25">
      <c r="A655" s="41"/>
      <c r="B655" s="41"/>
      <c r="C655" s="41"/>
      <c r="D655" s="41" t="s">
        <v>2129</v>
      </c>
      <c r="E655" s="41"/>
      <c r="F655" s="42" t="s">
        <v>2130</v>
      </c>
      <c r="G655" s="41" t="s">
        <v>2131</v>
      </c>
      <c r="H655" s="44" t="s">
        <v>40</v>
      </c>
      <c r="I655" s="33">
        <f>INDEX(CUTSTANDING!C:C,MATCH(SPICERACKDB!D655,CUTSTANDING!B:B,0))</f>
        <v>7</v>
      </c>
    </row>
    <row r="656" spans="1:9" ht="409" customHeight="1" x14ac:dyDescent="0.25">
      <c r="A656" s="41"/>
      <c r="B656" s="41"/>
      <c r="C656" s="41"/>
      <c r="D656" s="41" t="s">
        <v>2132</v>
      </c>
      <c r="E656" s="41"/>
      <c r="F656" s="42" t="s">
        <v>2133</v>
      </c>
      <c r="G656" s="41" t="s">
        <v>2134</v>
      </c>
      <c r="H656" s="44" t="s">
        <v>497</v>
      </c>
      <c r="I656" s="33">
        <f>INDEX(CUTSTANDING!C:C,MATCH(SPICERACKDB!D656,CUTSTANDING!B:B,0))</f>
        <v>15</v>
      </c>
    </row>
    <row r="657" spans="1:9" ht="409" customHeight="1" x14ac:dyDescent="0.25">
      <c r="A657" s="41"/>
      <c r="B657" s="41"/>
      <c r="C657" s="41"/>
      <c r="D657" s="41" t="s">
        <v>2135</v>
      </c>
      <c r="E657" s="41"/>
      <c r="F657" s="42" t="s">
        <v>2136</v>
      </c>
      <c r="G657" s="41" t="s">
        <v>2137</v>
      </c>
      <c r="H657" s="44" t="s">
        <v>9</v>
      </c>
      <c r="I657" s="33">
        <f>INDEX(CUTSTANDING!C:C,MATCH(SPICERACKDB!D657,CUTSTANDING!B:B,0))</f>
        <v>3</v>
      </c>
    </row>
    <row r="658" spans="1:9" ht="409" customHeight="1" x14ac:dyDescent="0.25">
      <c r="A658" s="41"/>
      <c r="B658" s="41"/>
      <c r="C658" s="41"/>
      <c r="D658" s="41" t="s">
        <v>2138</v>
      </c>
      <c r="E658" s="41"/>
      <c r="F658" s="42" t="s">
        <v>2139</v>
      </c>
      <c r="G658" s="41" t="s">
        <v>2140</v>
      </c>
      <c r="H658" s="44" t="s">
        <v>0</v>
      </c>
      <c r="I658" s="33">
        <f>INDEX(CUTSTANDING!C:C,MATCH(SPICERACKDB!D658,CUTSTANDING!B:B,0))</f>
        <v>6</v>
      </c>
    </row>
    <row r="659" spans="1:9" ht="409" customHeight="1" x14ac:dyDescent="0.25">
      <c r="A659" s="41"/>
      <c r="B659" s="41"/>
      <c r="C659" s="41"/>
      <c r="D659" s="41" t="s">
        <v>2141</v>
      </c>
      <c r="E659" s="41"/>
      <c r="F659" s="42" t="s">
        <v>2142</v>
      </c>
      <c r="G659" s="41" t="s">
        <v>2143</v>
      </c>
      <c r="H659" s="44" t="s">
        <v>577</v>
      </c>
      <c r="I659" s="33">
        <f>INDEX(CUTSTANDING!C:C,MATCH(SPICERACKDB!D659,CUTSTANDING!B:B,0))</f>
        <v>15</v>
      </c>
    </row>
    <row r="660" spans="1:9" ht="409" customHeight="1" x14ac:dyDescent="0.25">
      <c r="A660" s="41"/>
      <c r="B660" s="41"/>
      <c r="C660" s="41"/>
      <c r="D660" s="41" t="s">
        <v>2144</v>
      </c>
      <c r="E660" s="41"/>
      <c r="F660" s="42" t="s">
        <v>2145</v>
      </c>
      <c r="G660" s="41" t="s">
        <v>2146</v>
      </c>
      <c r="H660" s="44" t="s">
        <v>2</v>
      </c>
      <c r="I660" s="33">
        <f>INDEX(CUTSTANDING!C:C,MATCH(SPICERACKDB!D660,CUTSTANDING!B:B,0))</f>
        <v>15</v>
      </c>
    </row>
    <row r="661" spans="1:9" ht="409" customHeight="1" x14ac:dyDescent="0.25">
      <c r="A661" s="41"/>
      <c r="B661" s="41"/>
      <c r="C661" s="41"/>
      <c r="D661" s="41" t="s">
        <v>2147</v>
      </c>
      <c r="E661" s="41"/>
      <c r="F661" s="42" t="s">
        <v>2148</v>
      </c>
      <c r="G661" s="41" t="s">
        <v>2149</v>
      </c>
      <c r="H661" s="44" t="s">
        <v>0</v>
      </c>
      <c r="I661" s="33">
        <f>INDEX(CUTSTANDING!C:C,MATCH(SPICERACKDB!D661,CUTSTANDING!B:B,0))</f>
        <v>3</v>
      </c>
    </row>
    <row r="662" spans="1:9" ht="409" customHeight="1" x14ac:dyDescent="0.25">
      <c r="A662" s="41"/>
      <c r="B662" s="41"/>
      <c r="C662" s="41"/>
      <c r="D662" s="41" t="s">
        <v>2150</v>
      </c>
      <c r="E662" s="41"/>
      <c r="F662" s="42" t="s">
        <v>2151</v>
      </c>
      <c r="G662" s="41" t="s">
        <v>2152</v>
      </c>
      <c r="H662" s="44" t="s">
        <v>735</v>
      </c>
      <c r="I662" s="33">
        <f>INDEX(CUTSTANDING!C:C,MATCH(SPICERACKDB!D662,CUTSTANDING!B:B,0))</f>
        <v>3</v>
      </c>
    </row>
    <row r="663" spans="1:9" ht="409" customHeight="1" x14ac:dyDescent="0.25">
      <c r="A663" s="41"/>
      <c r="B663" s="41"/>
      <c r="C663" s="41"/>
      <c r="D663" s="41" t="s">
        <v>2153</v>
      </c>
      <c r="E663" s="41"/>
      <c r="F663" s="42" t="s">
        <v>2154</v>
      </c>
      <c r="G663" s="43" t="s">
        <v>2155</v>
      </c>
      <c r="H663" s="44" t="s">
        <v>40</v>
      </c>
      <c r="I663" s="33">
        <f>INDEX(CUTSTANDING!C:C,MATCH(SPICERACKDB!D663,CUTSTANDING!B:B,0))</f>
        <v>18</v>
      </c>
    </row>
    <row r="664" spans="1:9" ht="409" customHeight="1" x14ac:dyDescent="0.25">
      <c r="A664" s="41"/>
      <c r="B664" s="41"/>
      <c r="C664" s="41"/>
      <c r="D664" s="41" t="s">
        <v>95</v>
      </c>
      <c r="E664" s="41"/>
      <c r="F664" s="42" t="s">
        <v>2156</v>
      </c>
      <c r="G664" s="41" t="s">
        <v>2157</v>
      </c>
      <c r="H664" s="44" t="s">
        <v>40</v>
      </c>
      <c r="I664" s="33">
        <f>INDEX(CUTSTANDING!C:C,MATCH(SPICERACKDB!D664,CUTSTANDING!B:B,0))</f>
        <v>0</v>
      </c>
    </row>
    <row r="665" spans="1:9" ht="409" customHeight="1" x14ac:dyDescent="0.25">
      <c r="A665" s="41"/>
      <c r="B665" s="41"/>
      <c r="C665" s="41"/>
      <c r="D665" s="41" t="s">
        <v>2158</v>
      </c>
      <c r="E665" s="41"/>
      <c r="F665" s="42" t="s">
        <v>2159</v>
      </c>
      <c r="G665" s="41" t="s">
        <v>2160</v>
      </c>
      <c r="H665" s="44" t="s">
        <v>1627</v>
      </c>
      <c r="I665" s="33">
        <f>INDEX(CUTSTANDING!C:C,MATCH(SPICERACKDB!D665,CUTSTANDING!B:B,0))</f>
        <v>10</v>
      </c>
    </row>
    <row r="666" spans="1:9" ht="409" customHeight="1" x14ac:dyDescent="0.25">
      <c r="A666" s="41"/>
      <c r="B666" s="41"/>
      <c r="C666" s="41"/>
      <c r="D666" s="41" t="s">
        <v>261</v>
      </c>
      <c r="E666" s="41"/>
      <c r="F666" s="42" t="s">
        <v>2161</v>
      </c>
      <c r="G666" s="41" t="s">
        <v>2162</v>
      </c>
      <c r="H666" s="44" t="s">
        <v>6</v>
      </c>
      <c r="I666" s="33">
        <f>INDEX(CUTSTANDING!C:C,MATCH(SPICERACKDB!D666,CUTSTANDING!B:B,0))</f>
        <v>9</v>
      </c>
    </row>
    <row r="667" spans="1:9" ht="409" customHeight="1" x14ac:dyDescent="0.25">
      <c r="A667" s="41"/>
      <c r="B667" s="41"/>
      <c r="C667" s="41"/>
      <c r="D667" s="41" t="s">
        <v>2163</v>
      </c>
      <c r="E667" s="41"/>
      <c r="F667" s="42" t="s">
        <v>2164</v>
      </c>
      <c r="G667" s="41" t="s">
        <v>2165</v>
      </c>
      <c r="H667" s="44" t="s">
        <v>486</v>
      </c>
      <c r="I667" s="33">
        <f>INDEX(CUTSTANDING!C:C,MATCH(SPICERACKDB!D667,CUTSTANDING!B:B,0))</f>
        <v>9</v>
      </c>
    </row>
    <row r="668" spans="1:9" ht="409" customHeight="1" x14ac:dyDescent="0.25">
      <c r="A668" s="41"/>
      <c r="B668" s="41"/>
      <c r="C668" s="41"/>
      <c r="D668" s="41" t="s">
        <v>350</v>
      </c>
      <c r="E668" s="41"/>
      <c r="F668" s="42" t="s">
        <v>2166</v>
      </c>
      <c r="G668" s="43" t="s">
        <v>2167</v>
      </c>
      <c r="H668" s="44" t="s">
        <v>8</v>
      </c>
      <c r="I668" s="33">
        <f>INDEX(CUTSTANDING!C:C,MATCH(SPICERACKDB!D668,CUTSTANDING!B:B,0))</f>
        <v>3</v>
      </c>
    </row>
    <row r="669" spans="1:9" ht="409" customHeight="1" x14ac:dyDescent="0.25">
      <c r="A669" s="41"/>
      <c r="B669" s="41"/>
      <c r="C669" s="41"/>
      <c r="D669" s="41" t="s">
        <v>2168</v>
      </c>
      <c r="E669" s="41"/>
      <c r="F669" s="42" t="s">
        <v>2169</v>
      </c>
      <c r="G669" s="41" t="s">
        <v>2170</v>
      </c>
      <c r="H669" s="44" t="s">
        <v>6</v>
      </c>
      <c r="I669" s="33">
        <f>INDEX(CUTSTANDING!C:C,MATCH(SPICERACKDB!D669,CUTSTANDING!B:B,0))</f>
        <v>9</v>
      </c>
    </row>
    <row r="670" spans="1:9" ht="409" customHeight="1" x14ac:dyDescent="0.25">
      <c r="A670" s="41"/>
      <c r="B670" s="41"/>
      <c r="C670" s="41"/>
      <c r="D670" s="41" t="s">
        <v>210</v>
      </c>
      <c r="E670" s="41"/>
      <c r="F670" s="42" t="s">
        <v>2171</v>
      </c>
      <c r="G670" s="43" t="s">
        <v>2172</v>
      </c>
      <c r="H670" s="44" t="s">
        <v>15</v>
      </c>
      <c r="I670" s="33">
        <f>INDEX(CUTSTANDING!C:C,MATCH(SPICERACKDB!D670,CUTSTANDING!B:B,0))</f>
        <v>6</v>
      </c>
    </row>
    <row r="671" spans="1:9" ht="409" customHeight="1" x14ac:dyDescent="0.25">
      <c r="A671" s="41"/>
      <c r="B671" s="41"/>
      <c r="C671" s="41"/>
      <c r="D671" s="41" t="s">
        <v>2173</v>
      </c>
      <c r="E671" s="41"/>
      <c r="F671" s="42" t="s">
        <v>2174</v>
      </c>
      <c r="G671" s="43" t="s">
        <v>2175</v>
      </c>
      <c r="H671" s="44" t="s">
        <v>2</v>
      </c>
      <c r="I671" s="33">
        <f>INDEX(CUTSTANDING!C:C,MATCH(SPICERACKDB!D671,CUTSTANDING!B:B,0))</f>
        <v>12</v>
      </c>
    </row>
    <row r="672" spans="1:9" ht="409" customHeight="1" x14ac:dyDescent="0.25">
      <c r="A672" s="41"/>
      <c r="B672" s="41"/>
      <c r="C672" s="41"/>
      <c r="D672" s="41" t="s">
        <v>2176</v>
      </c>
      <c r="E672" s="41"/>
      <c r="F672" s="42" t="s">
        <v>2177</v>
      </c>
      <c r="G672" s="41" t="s">
        <v>2178</v>
      </c>
      <c r="H672" s="44" t="s">
        <v>577</v>
      </c>
      <c r="I672" s="33">
        <f>INDEX(CUTSTANDING!C:C,MATCH(SPICERACKDB!D672,CUTSTANDING!B:B,0))</f>
        <v>9</v>
      </c>
    </row>
    <row r="673" spans="1:9" ht="409" customHeight="1" x14ac:dyDescent="0.25">
      <c r="A673" s="41"/>
      <c r="B673" s="41"/>
      <c r="C673" s="41"/>
      <c r="D673" s="41" t="s">
        <v>2179</v>
      </c>
      <c r="E673" s="41"/>
      <c r="F673" s="42" t="s">
        <v>2180</v>
      </c>
      <c r="G673" s="43" t="s">
        <v>2181</v>
      </c>
      <c r="H673" s="44" t="s">
        <v>6</v>
      </c>
      <c r="I673" s="33">
        <f>INDEX(CUTSTANDING!C:C,MATCH(SPICERACKDB!D673,CUTSTANDING!B:B,0))</f>
        <v>10</v>
      </c>
    </row>
    <row r="674" spans="1:9" ht="409" customHeight="1" x14ac:dyDescent="0.25">
      <c r="A674" s="41"/>
      <c r="B674" s="41"/>
      <c r="C674" s="41"/>
      <c r="D674" s="41" t="s">
        <v>371</v>
      </c>
      <c r="E674" s="41"/>
      <c r="F674" s="42" t="s">
        <v>461</v>
      </c>
      <c r="G674" s="41" t="s">
        <v>2182</v>
      </c>
      <c r="H674" s="44" t="s">
        <v>40</v>
      </c>
      <c r="I674" s="33">
        <f>INDEX(CUTSTANDING!C:C,MATCH(SPICERACKDB!D674,CUTSTANDING!B:B,0))</f>
        <v>15</v>
      </c>
    </row>
    <row r="675" spans="1:9" ht="409" customHeight="1" x14ac:dyDescent="0.25">
      <c r="A675" s="41"/>
      <c r="B675" s="41"/>
      <c r="C675" s="41"/>
      <c r="D675" s="41" t="s">
        <v>297</v>
      </c>
      <c r="E675" s="41"/>
      <c r="F675" s="42" t="s">
        <v>2183</v>
      </c>
      <c r="G675" s="41" t="s">
        <v>2184</v>
      </c>
      <c r="H675" s="44" t="s">
        <v>577</v>
      </c>
      <c r="I675" s="33">
        <f>INDEX(CUTSTANDING!C:C,MATCH(SPICERACKDB!D675,CUTSTANDING!B:B,0))</f>
        <v>3</v>
      </c>
    </row>
    <row r="676" spans="1:9" ht="409" customHeight="1" x14ac:dyDescent="0.25">
      <c r="A676" s="41"/>
      <c r="B676" s="41"/>
      <c r="C676" s="41"/>
      <c r="D676" s="41" t="s">
        <v>385</v>
      </c>
      <c r="E676" s="41"/>
      <c r="F676" s="42" t="s">
        <v>2185</v>
      </c>
      <c r="G676" s="43" t="s">
        <v>2186</v>
      </c>
      <c r="H676" s="44" t="s">
        <v>492</v>
      </c>
      <c r="I676" s="33">
        <f>INDEX(CUTSTANDING!C:C,MATCH(SPICERACKDB!D676,CUTSTANDING!B:B,0))</f>
        <v>16</v>
      </c>
    </row>
    <row r="677" spans="1:9" ht="409" customHeight="1" x14ac:dyDescent="0.25">
      <c r="A677" s="41"/>
      <c r="B677" s="41"/>
      <c r="C677" s="41"/>
      <c r="D677" s="41" t="s">
        <v>2187</v>
      </c>
      <c r="E677" s="41"/>
      <c r="F677" s="42" t="s">
        <v>2188</v>
      </c>
      <c r="G677" s="41" t="s">
        <v>2189</v>
      </c>
      <c r="H677" s="44" t="s">
        <v>624</v>
      </c>
      <c r="I677" s="33">
        <f>INDEX(CUTSTANDING!C:C,MATCH(SPICERACKDB!D677,CUTSTANDING!B:B,0))</f>
        <v>3</v>
      </c>
    </row>
    <row r="678" spans="1:9" ht="409" customHeight="1" x14ac:dyDescent="0.25">
      <c r="A678" s="41"/>
      <c r="B678" s="41"/>
      <c r="C678" s="41"/>
      <c r="D678" s="41" t="s">
        <v>412</v>
      </c>
      <c r="E678" s="41"/>
      <c r="F678" s="42" t="s">
        <v>2190</v>
      </c>
      <c r="G678" s="41" t="s">
        <v>2191</v>
      </c>
      <c r="H678" s="44" t="s">
        <v>577</v>
      </c>
      <c r="I678" s="33">
        <f>INDEX(CUTSTANDING!C:C,MATCH(SPICERACKDB!D678,CUTSTANDING!B:B,0))</f>
        <v>6</v>
      </c>
    </row>
    <row r="679" spans="1:9" ht="409" customHeight="1" x14ac:dyDescent="0.25">
      <c r="A679" s="41"/>
      <c r="B679" s="41"/>
      <c r="C679" s="41"/>
      <c r="D679" s="41" t="s">
        <v>187</v>
      </c>
      <c r="E679" s="41"/>
      <c r="F679" s="42" t="s">
        <v>2192</v>
      </c>
      <c r="G679" s="41" t="s">
        <v>2193</v>
      </c>
      <c r="H679" s="44" t="s">
        <v>486</v>
      </c>
      <c r="I679" s="33">
        <f>INDEX(CUTSTANDING!C:C,MATCH(SPICERACKDB!D679,CUTSTANDING!B:B,0))</f>
        <v>6</v>
      </c>
    </row>
    <row r="680" spans="1:9" ht="409" customHeight="1" x14ac:dyDescent="0.25">
      <c r="A680" s="41"/>
      <c r="B680" s="41"/>
      <c r="C680" s="41"/>
      <c r="D680" s="41" t="s">
        <v>221</v>
      </c>
      <c r="E680" s="41"/>
      <c r="F680" s="42" t="s">
        <v>2194</v>
      </c>
      <c r="G680" s="41" t="s">
        <v>2195</v>
      </c>
      <c r="H680" s="44" t="s">
        <v>9</v>
      </c>
      <c r="I680" s="33">
        <f>INDEX(CUTSTANDING!C:C,MATCH(SPICERACKDB!D680,CUTSTANDING!B:B,0))</f>
        <v>15</v>
      </c>
    </row>
    <row r="681" spans="1:9" ht="409" customHeight="1" x14ac:dyDescent="0.25">
      <c r="A681" s="41"/>
      <c r="B681" s="41"/>
      <c r="C681" s="41"/>
      <c r="D681" s="41" t="s">
        <v>2196</v>
      </c>
      <c r="E681" s="41"/>
      <c r="F681" s="42" t="s">
        <v>2197</v>
      </c>
      <c r="G681" s="43" t="s">
        <v>2198</v>
      </c>
      <c r="H681" s="44" t="s">
        <v>492</v>
      </c>
      <c r="I681" s="33">
        <f>INDEX(CUTSTANDING!C:C,MATCH(SPICERACKDB!D681,CUTSTANDING!B:B,0))</f>
        <v>9</v>
      </c>
    </row>
    <row r="682" spans="1:9" ht="409" customHeight="1" x14ac:dyDescent="0.25">
      <c r="A682" s="41"/>
      <c r="B682" s="41"/>
      <c r="C682" s="41"/>
      <c r="D682" s="41" t="s">
        <v>424</v>
      </c>
      <c r="E682" s="41"/>
      <c r="F682" s="42" t="s">
        <v>595</v>
      </c>
      <c r="G682" s="41" t="s">
        <v>2199</v>
      </c>
      <c r="H682" s="44" t="s">
        <v>40</v>
      </c>
      <c r="I682" s="33">
        <f>INDEX(CUTSTANDING!C:C,MATCH(SPICERACKDB!D682,CUTSTANDING!B:B,0))</f>
        <v>9</v>
      </c>
    </row>
    <row r="683" spans="1:9" ht="409" customHeight="1" x14ac:dyDescent="0.25">
      <c r="A683" s="41"/>
      <c r="B683" s="41"/>
      <c r="C683" s="41"/>
      <c r="D683" s="41" t="s">
        <v>2200</v>
      </c>
      <c r="E683" s="41"/>
      <c r="F683" s="42" t="s">
        <v>2201</v>
      </c>
      <c r="G683" s="43" t="s">
        <v>2202</v>
      </c>
      <c r="H683" s="44" t="s">
        <v>0</v>
      </c>
      <c r="I683" s="33">
        <f>INDEX(CUTSTANDING!C:C,MATCH(SPICERACKDB!D683,CUTSTANDING!B:B,0))</f>
        <v>18</v>
      </c>
    </row>
    <row r="684" spans="1:9" ht="409" customHeight="1" x14ac:dyDescent="0.25">
      <c r="A684" s="41"/>
      <c r="B684" s="41"/>
      <c r="C684" s="41"/>
      <c r="D684" s="41" t="s">
        <v>152</v>
      </c>
      <c r="E684" s="41"/>
      <c r="F684" s="42" t="s">
        <v>2203</v>
      </c>
      <c r="G684" s="43" t="s">
        <v>2204</v>
      </c>
      <c r="H684" s="44" t="s">
        <v>40</v>
      </c>
      <c r="I684" s="33">
        <f>INDEX(CUTSTANDING!C:C,MATCH(SPICERACKDB!D684,CUTSTANDING!B:B,0))</f>
        <v>19</v>
      </c>
    </row>
    <row r="685" spans="1:9" ht="409" customHeight="1" x14ac:dyDescent="0.25">
      <c r="A685" s="41"/>
      <c r="B685" s="41"/>
      <c r="C685" s="41"/>
      <c r="D685" s="41" t="s">
        <v>236</v>
      </c>
      <c r="E685" s="41"/>
      <c r="F685" s="42" t="s">
        <v>2205</v>
      </c>
      <c r="G685" s="41" t="s">
        <v>2206</v>
      </c>
      <c r="H685" s="44" t="s">
        <v>492</v>
      </c>
      <c r="I685" s="33">
        <f>INDEX(CUTSTANDING!C:C,MATCH(SPICERACKDB!D685,CUTSTANDING!B:B,0))</f>
        <v>14</v>
      </c>
    </row>
    <row r="686" spans="1:9" ht="409" customHeight="1" x14ac:dyDescent="0.25">
      <c r="A686" s="41"/>
      <c r="B686" s="41"/>
      <c r="C686" s="41"/>
      <c r="D686" s="41" t="s">
        <v>2207</v>
      </c>
      <c r="E686" s="41"/>
      <c r="F686" s="42" t="s">
        <v>2208</v>
      </c>
      <c r="G686" s="43" t="s">
        <v>2209</v>
      </c>
      <c r="H686" s="44" t="s">
        <v>40</v>
      </c>
      <c r="I686" s="33">
        <f>INDEX(CUTSTANDING!C:C,MATCH(SPICERACKDB!D686,CUTSTANDING!B:B,0))</f>
        <v>6</v>
      </c>
    </row>
    <row r="687" spans="1:9" ht="409" customHeight="1" x14ac:dyDescent="0.25">
      <c r="A687" s="41"/>
      <c r="B687" s="41"/>
      <c r="C687" s="41"/>
      <c r="D687" s="41" t="s">
        <v>174</v>
      </c>
      <c r="E687" s="41"/>
      <c r="F687" s="42" t="s">
        <v>457</v>
      </c>
      <c r="G687" s="41" t="s">
        <v>2210</v>
      </c>
      <c r="H687" s="44" t="s">
        <v>40</v>
      </c>
      <c r="I687" s="33">
        <f>INDEX(CUTSTANDING!C:C,MATCH(SPICERACKDB!D687,CUTSTANDING!B:B,0))</f>
        <v>9</v>
      </c>
    </row>
    <row r="688" spans="1:9" ht="409" customHeight="1" x14ac:dyDescent="0.25">
      <c r="A688" s="41"/>
      <c r="B688" s="41"/>
      <c r="C688" s="41"/>
      <c r="D688" s="41" t="s">
        <v>2211</v>
      </c>
      <c r="E688" s="41"/>
      <c r="F688" s="42" t="s">
        <v>2212</v>
      </c>
      <c r="G688" s="41" t="s">
        <v>2213</v>
      </c>
      <c r="H688" s="44" t="s">
        <v>447</v>
      </c>
      <c r="I688" s="33">
        <f>INDEX(CUTSTANDING!C:C,MATCH(SPICERACKDB!D688,CUTSTANDING!B:B,0))</f>
        <v>15</v>
      </c>
    </row>
    <row r="689" spans="1:9" ht="409" customHeight="1" x14ac:dyDescent="0.25">
      <c r="A689" s="41"/>
      <c r="B689" s="41"/>
      <c r="C689" s="41"/>
      <c r="D689" s="41" t="s">
        <v>136</v>
      </c>
      <c r="E689" s="41"/>
      <c r="F689" s="42" t="s">
        <v>2214</v>
      </c>
      <c r="G689" s="41" t="s">
        <v>2215</v>
      </c>
      <c r="H689" s="44" t="s">
        <v>9</v>
      </c>
      <c r="I689" s="33">
        <f>INDEX(CUTSTANDING!C:C,MATCH(SPICERACKDB!D689,CUTSTANDING!B:B,0))</f>
        <v>12</v>
      </c>
    </row>
    <row r="690" spans="1:9" ht="409" customHeight="1" x14ac:dyDescent="0.25">
      <c r="A690" s="41"/>
      <c r="B690" s="41"/>
      <c r="C690" s="41"/>
      <c r="D690" s="41" t="s">
        <v>2216</v>
      </c>
      <c r="E690" s="41"/>
      <c r="F690" s="42" t="s">
        <v>2217</v>
      </c>
      <c r="G690" s="41" t="s">
        <v>2218</v>
      </c>
      <c r="H690" s="44" t="s">
        <v>551</v>
      </c>
      <c r="I690" s="33">
        <f>INDEX(CUTSTANDING!C:C,MATCH(SPICERACKDB!D690,CUTSTANDING!B:B,0))</f>
        <v>7</v>
      </c>
    </row>
    <row r="691" spans="1:9" ht="409" customHeight="1" x14ac:dyDescent="0.25">
      <c r="A691" s="41"/>
      <c r="B691" s="41"/>
      <c r="C691" s="41"/>
      <c r="D691" s="41" t="s">
        <v>2219</v>
      </c>
      <c r="E691" s="41"/>
      <c r="F691" s="42" t="s">
        <v>2220</v>
      </c>
      <c r="G691" s="41" t="s">
        <v>2221</v>
      </c>
      <c r="H691" s="44" t="s">
        <v>551</v>
      </c>
      <c r="I691" s="33">
        <f>INDEX(CUTSTANDING!C:C,MATCH(SPICERACKDB!D691,CUTSTANDING!B:B,0))</f>
        <v>10</v>
      </c>
    </row>
    <row r="692" spans="1:9" ht="409" customHeight="1" x14ac:dyDescent="0.25">
      <c r="A692" s="41"/>
      <c r="B692" s="41"/>
      <c r="C692" s="41"/>
      <c r="D692" s="41" t="s">
        <v>419</v>
      </c>
      <c r="E692" s="41"/>
      <c r="F692" s="42" t="s">
        <v>2222</v>
      </c>
      <c r="G692" s="41" t="s">
        <v>2223</v>
      </c>
      <c r="H692" s="44" t="s">
        <v>486</v>
      </c>
      <c r="I692" s="33">
        <f>INDEX(CUTSTANDING!C:C,MATCH(SPICERACKDB!D692,CUTSTANDING!B:B,0))</f>
        <v>12</v>
      </c>
    </row>
    <row r="693" spans="1:9" ht="409" customHeight="1" x14ac:dyDescent="0.25">
      <c r="A693" s="41"/>
      <c r="B693" s="41"/>
      <c r="C693" s="41"/>
      <c r="D693" s="41" t="s">
        <v>2224</v>
      </c>
      <c r="E693" s="41"/>
      <c r="F693" s="42" t="s">
        <v>2225</v>
      </c>
      <c r="G693" s="41" t="s">
        <v>2226</v>
      </c>
      <c r="H693" s="44" t="s">
        <v>713</v>
      </c>
      <c r="I693" s="33">
        <f>INDEX(CUTSTANDING!C:C,MATCH(SPICERACKDB!D693,CUTSTANDING!B:B,0))</f>
        <v>12</v>
      </c>
    </row>
    <row r="694" spans="1:9" ht="409" customHeight="1" x14ac:dyDescent="0.25">
      <c r="A694" s="41"/>
      <c r="B694" s="41"/>
      <c r="C694" s="41"/>
      <c r="D694" s="41" t="s">
        <v>2227</v>
      </c>
      <c r="E694" s="41"/>
      <c r="F694" s="42" t="s">
        <v>2228</v>
      </c>
      <c r="G694" s="41" t="s">
        <v>2229</v>
      </c>
      <c r="H694" s="44" t="s">
        <v>577</v>
      </c>
      <c r="I694" s="33">
        <f>INDEX(CUTSTANDING!C:C,MATCH(SPICERACKDB!D694,CUTSTANDING!B:B,0))</f>
        <v>12</v>
      </c>
    </row>
    <row r="695" spans="1:9" ht="409" customHeight="1" x14ac:dyDescent="0.25">
      <c r="A695" s="41"/>
      <c r="B695" s="41"/>
      <c r="C695" s="41"/>
      <c r="D695" s="41" t="s">
        <v>197</v>
      </c>
      <c r="E695" s="41"/>
      <c r="F695" s="42" t="s">
        <v>2230</v>
      </c>
      <c r="G695" s="43" t="s">
        <v>2231</v>
      </c>
      <c r="H695" s="44" t="s">
        <v>560</v>
      </c>
      <c r="I695" s="33">
        <f>INDEX(CUTSTANDING!C:C,MATCH(SPICERACKDB!D695,CUTSTANDING!B:B,0))</f>
        <v>21</v>
      </c>
    </row>
    <row r="696" spans="1:9" ht="409" customHeight="1" x14ac:dyDescent="0.25">
      <c r="A696" s="41"/>
      <c r="B696" s="41"/>
      <c r="C696" s="41"/>
      <c r="D696" s="41" t="s">
        <v>129</v>
      </c>
      <c r="E696" s="41"/>
      <c r="F696" s="42" t="s">
        <v>2232</v>
      </c>
      <c r="G696" s="43" t="s">
        <v>2233</v>
      </c>
      <c r="H696" s="44" t="s">
        <v>8</v>
      </c>
      <c r="I696" s="33">
        <f>INDEX(CUTSTANDING!C:C,MATCH(SPICERACKDB!D696,CUTSTANDING!B:B,0))</f>
        <v>18</v>
      </c>
    </row>
    <row r="697" spans="1:9" ht="409" customHeight="1" x14ac:dyDescent="0.25">
      <c r="A697" s="41"/>
      <c r="B697" s="41"/>
      <c r="C697" s="41"/>
      <c r="D697" s="41" t="s">
        <v>2234</v>
      </c>
      <c r="E697" s="41"/>
      <c r="F697" s="42" t="s">
        <v>2235</v>
      </c>
      <c r="G697" s="41" t="s">
        <v>2236</v>
      </c>
      <c r="H697" s="44" t="s">
        <v>1329</v>
      </c>
      <c r="I697" s="33">
        <f>INDEX(CUTSTANDING!C:C,MATCH(SPICERACKDB!D697,CUTSTANDING!B:B,0))</f>
        <v>6</v>
      </c>
    </row>
    <row r="698" spans="1:9" ht="409" customHeight="1" x14ac:dyDescent="0.25">
      <c r="A698" s="41"/>
      <c r="B698" s="41"/>
      <c r="C698" s="41"/>
      <c r="D698" s="41" t="s">
        <v>2237</v>
      </c>
      <c r="E698" s="41"/>
      <c r="F698" s="42" t="s">
        <v>2238</v>
      </c>
      <c r="G698" s="43" t="s">
        <v>1231</v>
      </c>
      <c r="H698" s="44" t="s">
        <v>551</v>
      </c>
      <c r="I698" s="33">
        <f>INDEX(CUTSTANDING!C:C,MATCH(SPICERACKDB!D698,CUTSTANDING!B:B,0))</f>
        <v>0</v>
      </c>
    </row>
    <row r="699" spans="1:9" ht="409" customHeight="1" x14ac:dyDescent="0.25">
      <c r="A699" s="41"/>
      <c r="B699" s="41"/>
      <c r="C699" s="41"/>
      <c r="D699" s="41" t="s">
        <v>2239</v>
      </c>
      <c r="E699" s="41"/>
      <c r="F699" s="42" t="s">
        <v>2240</v>
      </c>
      <c r="G699" s="43" t="s">
        <v>2241</v>
      </c>
      <c r="H699" s="44" t="s">
        <v>551</v>
      </c>
      <c r="I699" s="33">
        <f>INDEX(CUTSTANDING!C:C,MATCH(SPICERACKDB!D699,CUTSTANDING!B:B,0))</f>
        <v>18</v>
      </c>
    </row>
    <row r="700" spans="1:9" ht="409" customHeight="1" x14ac:dyDescent="0.25">
      <c r="A700" s="41"/>
      <c r="B700" s="41"/>
      <c r="C700" s="41"/>
      <c r="D700" s="41" t="s">
        <v>2242</v>
      </c>
      <c r="E700" s="41"/>
      <c r="F700" s="42" t="s">
        <v>2243</v>
      </c>
      <c r="G700" s="41" t="s">
        <v>2244</v>
      </c>
      <c r="H700" s="44" t="s">
        <v>486</v>
      </c>
      <c r="I700" s="33">
        <f>INDEX(CUTSTANDING!C:C,MATCH(SPICERACKDB!D700,CUTSTANDING!B:B,0))</f>
        <v>15</v>
      </c>
    </row>
    <row r="701" spans="1:9" ht="409" customHeight="1" x14ac:dyDescent="0.25">
      <c r="A701" s="41"/>
      <c r="B701" s="41"/>
      <c r="C701" s="41"/>
      <c r="D701" s="41" t="s">
        <v>2245</v>
      </c>
      <c r="E701" s="41"/>
      <c r="F701" s="42" t="s">
        <v>2246</v>
      </c>
      <c r="G701" s="41" t="s">
        <v>2247</v>
      </c>
      <c r="H701" s="44" t="s">
        <v>40</v>
      </c>
      <c r="I701" s="33">
        <f>INDEX(CUTSTANDING!C:C,MATCH(SPICERACKDB!D701,CUTSTANDING!B:B,0))</f>
        <v>6</v>
      </c>
    </row>
    <row r="702" spans="1:9" ht="409" customHeight="1" x14ac:dyDescent="0.25">
      <c r="A702" s="41"/>
      <c r="B702" s="41"/>
      <c r="C702" s="41"/>
      <c r="D702" s="41" t="s">
        <v>290</v>
      </c>
      <c r="E702" s="41"/>
      <c r="F702" s="42" t="s">
        <v>469</v>
      </c>
      <c r="G702" s="41" t="s">
        <v>2248</v>
      </c>
      <c r="H702" s="44" t="s">
        <v>624</v>
      </c>
      <c r="I702" s="33">
        <f>INDEX(CUTSTANDING!C:C,MATCH(SPICERACKDB!D702,CUTSTANDING!B:B,0))</f>
        <v>15</v>
      </c>
    </row>
    <row r="703" spans="1:9" ht="409" customHeight="1" x14ac:dyDescent="0.25">
      <c r="A703" s="41"/>
      <c r="B703" s="41"/>
      <c r="C703" s="41"/>
      <c r="D703" s="41" t="s">
        <v>2249</v>
      </c>
      <c r="E703" s="41"/>
      <c r="F703" s="42" t="s">
        <v>2250</v>
      </c>
      <c r="G703" s="41" t="s">
        <v>2251</v>
      </c>
      <c r="H703" s="44" t="s">
        <v>9</v>
      </c>
      <c r="I703" s="33">
        <f>INDEX(CUTSTANDING!C:C,MATCH(SPICERACKDB!D703,CUTSTANDING!B:B,0))</f>
        <v>6</v>
      </c>
    </row>
    <row r="704" spans="1:9" ht="409" customHeight="1" x14ac:dyDescent="0.25">
      <c r="A704" s="41"/>
      <c r="B704" s="41"/>
      <c r="C704" s="41"/>
      <c r="D704" s="41" t="s">
        <v>269</v>
      </c>
      <c r="E704" s="41"/>
      <c r="F704" s="42" t="s">
        <v>2252</v>
      </c>
      <c r="G704" s="43" t="s">
        <v>2253</v>
      </c>
      <c r="H704" s="44" t="s">
        <v>40</v>
      </c>
      <c r="I704" s="33">
        <f>INDEX(CUTSTANDING!C:C,MATCH(SPICERACKDB!D704,CUTSTANDING!B:B,0))</f>
        <v>6</v>
      </c>
    </row>
    <row r="705" spans="1:9" ht="409" customHeight="1" x14ac:dyDescent="0.25">
      <c r="A705" s="41"/>
      <c r="B705" s="41"/>
      <c r="C705" s="41"/>
      <c r="D705" s="41" t="s">
        <v>2254</v>
      </c>
      <c r="E705" s="41"/>
      <c r="F705" s="42" t="s">
        <v>2255</v>
      </c>
      <c r="G705" s="41" t="s">
        <v>2256</v>
      </c>
      <c r="H705" s="44" t="s">
        <v>9</v>
      </c>
      <c r="I705" s="33">
        <f>INDEX(CUTSTANDING!C:C,MATCH(SPICERACKDB!D705,CUTSTANDING!B:B,0))</f>
        <v>16</v>
      </c>
    </row>
    <row r="706" spans="1:9" ht="409" customHeight="1" x14ac:dyDescent="0.25">
      <c r="A706" s="41"/>
      <c r="B706" s="41"/>
      <c r="C706" s="41"/>
      <c r="D706" s="41" t="s">
        <v>2257</v>
      </c>
      <c r="E706" s="41"/>
      <c r="F706" s="42" t="s">
        <v>2258</v>
      </c>
      <c r="G706" s="41" t="s">
        <v>2259</v>
      </c>
      <c r="H706" s="44" t="s">
        <v>8</v>
      </c>
      <c r="I706" s="33">
        <f>INDEX(CUTSTANDING!C:C,MATCH(SPICERACKDB!D706,CUTSTANDING!B:B,0))</f>
        <v>3</v>
      </c>
    </row>
    <row r="707" spans="1:9" ht="409" customHeight="1" x14ac:dyDescent="0.25">
      <c r="A707" s="41"/>
      <c r="B707" s="41"/>
      <c r="C707" s="41"/>
      <c r="D707" s="41" t="s">
        <v>2260</v>
      </c>
      <c r="E707" s="41"/>
      <c r="F707" s="42" t="s">
        <v>2261</v>
      </c>
      <c r="G707" s="41" t="s">
        <v>2262</v>
      </c>
      <c r="H707" s="44" t="s">
        <v>14</v>
      </c>
      <c r="I707" s="33">
        <f>INDEX(CUTSTANDING!C:C,MATCH(SPICERACKDB!D707,CUTSTANDING!B:B,0))</f>
        <v>13</v>
      </c>
    </row>
    <row r="708" spans="1:9" ht="409" customHeight="1" x14ac:dyDescent="0.25">
      <c r="A708" s="41"/>
      <c r="B708" s="41"/>
      <c r="C708" s="41"/>
      <c r="D708" s="41" t="s">
        <v>2263</v>
      </c>
      <c r="E708" s="41"/>
      <c r="F708" s="42" t="s">
        <v>2264</v>
      </c>
      <c r="G708" s="41" t="s">
        <v>2265</v>
      </c>
      <c r="H708" s="44" t="s">
        <v>10</v>
      </c>
      <c r="I708" s="33">
        <f>INDEX(CUTSTANDING!C:C,MATCH(SPICERACKDB!D708,CUTSTANDING!B:B,0))</f>
        <v>6</v>
      </c>
    </row>
    <row r="709" spans="1:9" ht="409" customHeight="1" x14ac:dyDescent="0.25">
      <c r="A709" s="41"/>
      <c r="B709" s="41"/>
      <c r="C709" s="41"/>
      <c r="D709" s="41" t="s">
        <v>171</v>
      </c>
      <c r="E709" s="41"/>
      <c r="F709" s="42" t="s">
        <v>2266</v>
      </c>
      <c r="G709" s="43" t="s">
        <v>2267</v>
      </c>
      <c r="H709" s="44" t="s">
        <v>735</v>
      </c>
      <c r="I709" s="33">
        <f>INDEX(CUTSTANDING!C:C,MATCH(SPICERACKDB!D709,CUTSTANDING!B:B,0))</f>
        <v>7</v>
      </c>
    </row>
    <row r="710" spans="1:9" ht="409" customHeight="1" x14ac:dyDescent="0.25">
      <c r="A710" s="41"/>
      <c r="B710" s="41"/>
      <c r="C710" s="41"/>
      <c r="D710" s="41" t="s">
        <v>2268</v>
      </c>
      <c r="E710" s="41"/>
      <c r="F710" s="42" t="s">
        <v>2269</v>
      </c>
      <c r="G710" s="43" t="s">
        <v>2270</v>
      </c>
      <c r="H710" s="44" t="s">
        <v>9</v>
      </c>
      <c r="I710" s="33">
        <f>INDEX(CUTSTANDING!C:C,MATCH(SPICERACKDB!D710,CUTSTANDING!B:B,0))</f>
        <v>3</v>
      </c>
    </row>
    <row r="711" spans="1:9" ht="409" customHeight="1" x14ac:dyDescent="0.25">
      <c r="A711" s="41"/>
      <c r="B711" s="41"/>
      <c r="C711" s="41"/>
      <c r="D711" s="41" t="s">
        <v>2271</v>
      </c>
      <c r="E711" s="41"/>
      <c r="F711" s="42" t="s">
        <v>2272</v>
      </c>
      <c r="G711" s="41" t="s">
        <v>2273</v>
      </c>
      <c r="H711" s="44" t="s">
        <v>447</v>
      </c>
      <c r="I711" s="33">
        <f>INDEX(CUTSTANDING!C:C,MATCH(SPICERACKDB!D711,CUTSTANDING!B:B,0))</f>
        <v>3</v>
      </c>
    </row>
    <row r="712" spans="1:9" ht="409" customHeight="1" x14ac:dyDescent="0.25">
      <c r="A712" s="41"/>
      <c r="B712" s="41"/>
      <c r="C712" s="41"/>
      <c r="D712" s="41" t="s">
        <v>2274</v>
      </c>
      <c r="E712" s="41"/>
      <c r="F712" s="42" t="s">
        <v>2275</v>
      </c>
      <c r="G712" s="41" t="s">
        <v>2276</v>
      </c>
      <c r="H712" s="44" t="s">
        <v>486</v>
      </c>
      <c r="I712" s="33">
        <f>INDEX(CUTSTANDING!C:C,MATCH(SPICERACKDB!D712,CUTSTANDING!B:B,0))</f>
        <v>15</v>
      </c>
    </row>
    <row r="713" spans="1:9" ht="409" customHeight="1" x14ac:dyDescent="0.25">
      <c r="A713" s="41"/>
      <c r="B713" s="41"/>
      <c r="C713" s="41"/>
      <c r="D713" s="41" t="s">
        <v>2277</v>
      </c>
      <c r="E713" s="41"/>
      <c r="F713" s="42" t="s">
        <v>2278</v>
      </c>
      <c r="G713" s="41" t="s">
        <v>2279</v>
      </c>
      <c r="H713" s="44" t="s">
        <v>486</v>
      </c>
      <c r="I713" s="33">
        <f>INDEX(CUTSTANDING!C:C,MATCH(SPICERACKDB!D713,CUTSTANDING!B:B,0))</f>
        <v>6</v>
      </c>
    </row>
    <row r="714" spans="1:9" ht="409" customHeight="1" x14ac:dyDescent="0.25">
      <c r="A714" s="41"/>
      <c r="B714" s="41"/>
      <c r="C714" s="41"/>
      <c r="D714" s="41" t="s">
        <v>2280</v>
      </c>
      <c r="E714" s="41"/>
      <c r="F714" s="42" t="s">
        <v>2281</v>
      </c>
      <c r="G714" s="41" t="s">
        <v>2282</v>
      </c>
      <c r="H714" s="44" t="s">
        <v>835</v>
      </c>
      <c r="I714" s="33">
        <f>INDEX(CUTSTANDING!C:C,MATCH(SPICERACKDB!D714,CUTSTANDING!B:B,0))</f>
        <v>9</v>
      </c>
    </row>
    <row r="715" spans="1:9" ht="409" customHeight="1" x14ac:dyDescent="0.25">
      <c r="A715" s="41"/>
      <c r="B715" s="41"/>
      <c r="C715" s="41"/>
      <c r="D715" s="41" t="s">
        <v>2283</v>
      </c>
      <c r="E715" s="41"/>
      <c r="F715" s="42" t="s">
        <v>2284</v>
      </c>
      <c r="G715" s="41" t="s">
        <v>2285</v>
      </c>
      <c r="H715" s="44" t="s">
        <v>735</v>
      </c>
      <c r="I715" s="33">
        <f>INDEX(CUTSTANDING!C:C,MATCH(SPICERACKDB!D715,CUTSTANDING!B:B,0))</f>
        <v>15</v>
      </c>
    </row>
    <row r="716" spans="1:9" ht="409" customHeight="1" x14ac:dyDescent="0.25">
      <c r="A716" s="41"/>
      <c r="B716" s="41"/>
      <c r="C716" s="41"/>
      <c r="D716" s="41" t="s">
        <v>358</v>
      </c>
      <c r="E716" s="41"/>
      <c r="F716" s="42" t="s">
        <v>2286</v>
      </c>
      <c r="G716" s="43" t="s">
        <v>2287</v>
      </c>
      <c r="H716" s="44" t="s">
        <v>10</v>
      </c>
      <c r="I716" s="33">
        <f>INDEX(CUTSTANDING!C:C,MATCH(SPICERACKDB!D716,CUTSTANDING!B:B,0))</f>
        <v>18</v>
      </c>
    </row>
    <row r="717" spans="1:9" ht="409" customHeight="1" x14ac:dyDescent="0.25">
      <c r="A717" s="41"/>
      <c r="B717" s="41"/>
      <c r="C717" s="41"/>
      <c r="D717" s="41" t="s">
        <v>293</v>
      </c>
      <c r="E717" s="41"/>
      <c r="F717" s="42" t="s">
        <v>2288</v>
      </c>
      <c r="G717" s="41" t="s">
        <v>2289</v>
      </c>
      <c r="H717" s="44" t="s">
        <v>40</v>
      </c>
      <c r="I717" s="33">
        <f>INDEX(CUTSTANDING!C:C,MATCH(SPICERACKDB!D717,CUTSTANDING!B:B,0))</f>
        <v>1</v>
      </c>
    </row>
    <row r="718" spans="1:9" ht="409" customHeight="1" x14ac:dyDescent="0.25">
      <c r="A718" s="41"/>
      <c r="B718" s="41"/>
      <c r="C718" s="41"/>
      <c r="D718" s="41" t="s">
        <v>434</v>
      </c>
      <c r="E718" s="41"/>
      <c r="F718" s="42" t="s">
        <v>2290</v>
      </c>
      <c r="G718" s="41" t="s">
        <v>2291</v>
      </c>
      <c r="H718" s="44" t="s">
        <v>40</v>
      </c>
      <c r="I718" s="33">
        <f>INDEX(CUTSTANDING!C:C,MATCH(SPICERACKDB!D718,CUTSTANDING!B:B,0))</f>
        <v>6</v>
      </c>
    </row>
    <row r="719" spans="1:9" ht="409" customHeight="1" x14ac:dyDescent="0.25">
      <c r="A719" s="41"/>
      <c r="B719" s="41"/>
      <c r="C719" s="41"/>
      <c r="D719" s="41" t="s">
        <v>2292</v>
      </c>
      <c r="E719" s="41"/>
      <c r="F719" s="42" t="s">
        <v>2293</v>
      </c>
      <c r="G719" s="41" t="s">
        <v>2294</v>
      </c>
      <c r="H719" s="44" t="s">
        <v>9</v>
      </c>
      <c r="I719" s="33">
        <f>INDEX(CUTSTANDING!C:C,MATCH(SPICERACKDB!D719,CUTSTANDING!B:B,0))</f>
        <v>3</v>
      </c>
    </row>
    <row r="720" spans="1:9" ht="409" customHeight="1" x14ac:dyDescent="0.25">
      <c r="A720" s="41"/>
      <c r="B720" s="41"/>
      <c r="C720" s="41"/>
      <c r="D720" s="41" t="s">
        <v>2295</v>
      </c>
      <c r="E720" s="41"/>
      <c r="F720" s="42" t="s">
        <v>2296</v>
      </c>
      <c r="G720" s="41" t="s">
        <v>2297</v>
      </c>
      <c r="H720" s="44" t="s">
        <v>713</v>
      </c>
      <c r="I720" s="33">
        <f>INDEX(CUTSTANDING!C:C,MATCH(SPICERACKDB!D720,CUTSTANDING!B:B,0))</f>
        <v>12</v>
      </c>
    </row>
    <row r="721" spans="1:9" ht="409" customHeight="1" x14ac:dyDescent="0.25">
      <c r="A721" s="41"/>
      <c r="B721" s="41"/>
      <c r="C721" s="41"/>
      <c r="D721" s="41" t="s">
        <v>2298</v>
      </c>
      <c r="E721" s="41"/>
      <c r="F721" s="42" t="s">
        <v>2299</v>
      </c>
      <c r="G721" s="43" t="s">
        <v>2300</v>
      </c>
      <c r="H721" s="44" t="s">
        <v>788</v>
      </c>
      <c r="I721" s="33">
        <f>INDEX(CUTSTANDING!C:C,MATCH(SPICERACKDB!D721,CUTSTANDING!B:B,0))</f>
        <v>21</v>
      </c>
    </row>
    <row r="722" spans="1:9" ht="409" customHeight="1" x14ac:dyDescent="0.25">
      <c r="A722" s="41"/>
      <c r="B722" s="41"/>
      <c r="C722" s="41"/>
      <c r="D722" s="41" t="s">
        <v>360</v>
      </c>
      <c r="E722" s="41"/>
      <c r="F722" s="42" t="s">
        <v>2301</v>
      </c>
      <c r="G722" s="41" t="s">
        <v>621</v>
      </c>
      <c r="H722" s="44" t="s">
        <v>486</v>
      </c>
      <c r="I722" s="33">
        <f>INDEX(CUTSTANDING!C:C,MATCH(SPICERACKDB!D722,CUTSTANDING!B:B,0))</f>
        <v>12</v>
      </c>
    </row>
    <row r="723" spans="1:9" ht="409" customHeight="1" x14ac:dyDescent="0.25">
      <c r="A723" s="41"/>
      <c r="B723" s="41"/>
      <c r="C723" s="41"/>
      <c r="D723" s="41" t="s">
        <v>2302</v>
      </c>
      <c r="E723" s="41"/>
      <c r="F723" s="42" t="s">
        <v>2303</v>
      </c>
      <c r="G723" s="41" t="s">
        <v>2304</v>
      </c>
      <c r="H723" s="44" t="s">
        <v>492</v>
      </c>
      <c r="I723" s="33">
        <f>INDEX(CUTSTANDING!C:C,MATCH(SPICERACKDB!D723,CUTSTANDING!B:B,0))</f>
        <v>3</v>
      </c>
    </row>
    <row r="724" spans="1:9" ht="409" customHeight="1" x14ac:dyDescent="0.25">
      <c r="A724" s="41"/>
      <c r="B724" s="41"/>
      <c r="C724" s="41"/>
      <c r="D724" s="41" t="s">
        <v>314</v>
      </c>
      <c r="E724" s="41"/>
      <c r="F724" s="42" t="s">
        <v>2305</v>
      </c>
      <c r="G724" s="41" t="s">
        <v>2306</v>
      </c>
      <c r="H724" s="44" t="s">
        <v>577</v>
      </c>
      <c r="I724" s="33">
        <f>INDEX(CUTSTANDING!C:C,MATCH(SPICERACKDB!D724,CUTSTANDING!B:B,0))</f>
        <v>12</v>
      </c>
    </row>
    <row r="725" spans="1:9" ht="409" customHeight="1" x14ac:dyDescent="0.25">
      <c r="A725" s="41"/>
      <c r="B725" s="41"/>
      <c r="C725" s="41"/>
      <c r="D725" s="41" t="s">
        <v>2307</v>
      </c>
      <c r="E725" s="41"/>
      <c r="F725" s="42" t="s">
        <v>2308</v>
      </c>
      <c r="G725" s="41" t="s">
        <v>2309</v>
      </c>
      <c r="H725" s="44" t="s">
        <v>40</v>
      </c>
      <c r="I725" s="33">
        <f>INDEX(CUTSTANDING!C:C,MATCH(SPICERACKDB!D725,CUTSTANDING!B:B,0))</f>
        <v>15</v>
      </c>
    </row>
    <row r="726" spans="1:9" ht="409" customHeight="1" x14ac:dyDescent="0.25">
      <c r="A726" s="41"/>
      <c r="B726" s="41"/>
      <c r="C726" s="41"/>
      <c r="D726" s="41" t="s">
        <v>301</v>
      </c>
      <c r="E726" s="41"/>
      <c r="F726" s="42" t="s">
        <v>2310</v>
      </c>
      <c r="G726" s="41" t="s">
        <v>2311</v>
      </c>
      <c r="H726" s="44" t="s">
        <v>40</v>
      </c>
      <c r="I726" s="33">
        <f>INDEX(CUTSTANDING!C:C,MATCH(SPICERACKDB!D726,CUTSTANDING!B:B,0))</f>
        <v>14</v>
      </c>
    </row>
    <row r="727" spans="1:9" ht="409" customHeight="1" x14ac:dyDescent="0.25">
      <c r="A727" s="41"/>
      <c r="B727" s="41"/>
      <c r="C727" s="41"/>
      <c r="D727" s="41" t="s">
        <v>115</v>
      </c>
      <c r="E727" s="41"/>
      <c r="F727" s="42" t="s">
        <v>2312</v>
      </c>
      <c r="G727" s="41" t="s">
        <v>1501</v>
      </c>
      <c r="H727" s="44" t="s">
        <v>492</v>
      </c>
      <c r="I727" s="33">
        <f>INDEX(CUTSTANDING!C:C,MATCH(SPICERACKDB!D727,CUTSTANDING!B:B,0))</f>
        <v>3</v>
      </c>
    </row>
    <row r="728" spans="1:9" ht="409" customHeight="1" x14ac:dyDescent="0.25">
      <c r="A728" s="41"/>
      <c r="B728" s="41"/>
      <c r="C728" s="41"/>
      <c r="D728" s="41" t="s">
        <v>2313</v>
      </c>
      <c r="E728" s="41"/>
      <c r="F728" s="42" t="s">
        <v>2314</v>
      </c>
      <c r="G728" s="41" t="s">
        <v>2315</v>
      </c>
      <c r="H728" s="44" t="s">
        <v>40</v>
      </c>
      <c r="I728" s="33">
        <f>INDEX(CUTSTANDING!C:C,MATCH(SPICERACKDB!D728,CUTSTANDING!B:B,0))</f>
        <v>6</v>
      </c>
    </row>
    <row r="729" spans="1:9" ht="409" customHeight="1" x14ac:dyDescent="0.25">
      <c r="A729" s="41"/>
      <c r="B729" s="41"/>
      <c r="C729" s="41"/>
      <c r="D729" s="41" t="s">
        <v>2316</v>
      </c>
      <c r="E729" s="41"/>
      <c r="F729" s="42" t="s">
        <v>2317</v>
      </c>
      <c r="G729" s="41" t="s">
        <v>2318</v>
      </c>
      <c r="H729" s="44" t="s">
        <v>9</v>
      </c>
      <c r="I729" s="33">
        <f>INDEX(CUTSTANDING!C:C,MATCH(SPICERACKDB!D729,CUTSTANDING!B:B,0))</f>
        <v>6</v>
      </c>
    </row>
    <row r="730" spans="1:9" ht="409" customHeight="1" x14ac:dyDescent="0.25">
      <c r="A730" s="41"/>
      <c r="B730" s="41"/>
      <c r="C730" s="41"/>
      <c r="D730" s="41" t="s">
        <v>2319</v>
      </c>
      <c r="E730" s="41"/>
      <c r="F730" s="44"/>
      <c r="G730" s="44"/>
      <c r="H730" s="44" t="s">
        <v>454</v>
      </c>
      <c r="I730" s="33">
        <f>INDEX(CUTSTANDING!C:C,MATCH(SPICERACKDB!D730,CUTSTANDING!B:B,0))</f>
        <v>0</v>
      </c>
    </row>
    <row r="731" spans="1:9" ht="409" customHeight="1" x14ac:dyDescent="0.25">
      <c r="A731" s="41"/>
      <c r="B731" s="41"/>
      <c r="C731" s="41"/>
      <c r="D731" s="41" t="s">
        <v>2320</v>
      </c>
      <c r="E731" s="41"/>
      <c r="F731" s="42" t="s">
        <v>2321</v>
      </c>
      <c r="G731" s="41" t="s">
        <v>2322</v>
      </c>
      <c r="H731" s="44" t="s">
        <v>577</v>
      </c>
      <c r="I731" s="33">
        <f>INDEX(CUTSTANDING!C:C,MATCH(SPICERACKDB!D731,CUTSTANDING!B:B,0))</f>
        <v>12</v>
      </c>
    </row>
    <row r="732" spans="1:9" ht="409" customHeight="1" x14ac:dyDescent="0.25">
      <c r="A732" s="41"/>
      <c r="B732" s="41"/>
      <c r="C732" s="41"/>
      <c r="D732" s="41" t="s">
        <v>2323</v>
      </c>
      <c r="E732" s="41"/>
      <c r="F732" s="42" t="s">
        <v>2324</v>
      </c>
      <c r="G732" s="41" t="s">
        <v>2325</v>
      </c>
      <c r="H732" s="44" t="s">
        <v>5</v>
      </c>
      <c r="I732" s="33">
        <f>INDEX(CUTSTANDING!C:C,MATCH(SPICERACKDB!D732,CUTSTANDING!B:B,0))</f>
        <v>6</v>
      </c>
    </row>
    <row r="733" spans="1:9" ht="409" customHeight="1" x14ac:dyDescent="0.25">
      <c r="A733" s="41"/>
      <c r="B733" s="41"/>
      <c r="C733" s="41"/>
      <c r="D733" s="41" t="s">
        <v>2326</v>
      </c>
      <c r="E733" s="41"/>
      <c r="F733" s="42" t="s">
        <v>2327</v>
      </c>
      <c r="G733" s="43" t="s">
        <v>2328</v>
      </c>
      <c r="H733" s="44" t="s">
        <v>9</v>
      </c>
      <c r="I733" s="33">
        <f>INDEX(CUTSTANDING!C:C,MATCH(SPICERACKDB!D733,CUTSTANDING!B:B,0))</f>
        <v>12</v>
      </c>
    </row>
    <row r="734" spans="1:9" ht="409" customHeight="1" x14ac:dyDescent="0.25">
      <c r="A734" s="41"/>
      <c r="B734" s="41"/>
      <c r="C734" s="41"/>
      <c r="D734" s="41" t="s">
        <v>211</v>
      </c>
      <c r="E734" s="41"/>
      <c r="F734" s="42" t="s">
        <v>2329</v>
      </c>
      <c r="G734" s="41" t="s">
        <v>2330</v>
      </c>
      <c r="H734" s="44" t="s">
        <v>14</v>
      </c>
      <c r="I734" s="33">
        <f>INDEX(CUTSTANDING!C:C,MATCH(SPICERACKDB!D734,CUTSTANDING!B:B,0))</f>
        <v>0</v>
      </c>
    </row>
    <row r="735" spans="1:9" ht="409" customHeight="1" x14ac:dyDescent="0.25">
      <c r="A735" s="41"/>
      <c r="B735" s="41"/>
      <c r="C735" s="41"/>
      <c r="D735" s="41" t="s">
        <v>2331</v>
      </c>
      <c r="E735" s="41"/>
      <c r="F735" s="42" t="s">
        <v>2332</v>
      </c>
      <c r="G735" s="41" t="s">
        <v>2333</v>
      </c>
      <c r="H735" s="44" t="s">
        <v>9</v>
      </c>
      <c r="I735" s="33">
        <f>INDEX(CUTSTANDING!C:C,MATCH(SPICERACKDB!D735,CUTSTANDING!B:B,0))</f>
        <v>3</v>
      </c>
    </row>
    <row r="736" spans="1:9" ht="409" customHeight="1" x14ac:dyDescent="0.25">
      <c r="A736" s="41"/>
      <c r="B736" s="41"/>
      <c r="C736" s="41"/>
      <c r="D736" s="41" t="s">
        <v>2334</v>
      </c>
      <c r="E736" s="41"/>
      <c r="F736" s="42" t="s">
        <v>2335</v>
      </c>
      <c r="G736" s="41" t="s">
        <v>2336</v>
      </c>
      <c r="H736" s="44" t="s">
        <v>11</v>
      </c>
      <c r="I736" s="33">
        <f>INDEX(CUTSTANDING!C:C,MATCH(SPICERACKDB!D736,CUTSTANDING!B:B,0))</f>
        <v>3</v>
      </c>
    </row>
    <row r="737" spans="1:9" ht="409" customHeight="1" x14ac:dyDescent="0.25">
      <c r="A737" s="41"/>
      <c r="B737" s="41"/>
      <c r="C737" s="41"/>
      <c r="D737" s="41" t="s">
        <v>2337</v>
      </c>
      <c r="E737" s="41"/>
      <c r="F737" s="42" t="s">
        <v>2338</v>
      </c>
      <c r="G737" s="41" t="s">
        <v>2339</v>
      </c>
      <c r="H737" s="44" t="s">
        <v>40</v>
      </c>
      <c r="I737" s="33">
        <f>INDEX(CUTSTANDING!C:C,MATCH(SPICERACKDB!D737,CUTSTANDING!B:B,0))</f>
        <v>9</v>
      </c>
    </row>
    <row r="738" spans="1:9" ht="409" customHeight="1" x14ac:dyDescent="0.25">
      <c r="A738" s="41"/>
      <c r="B738" s="41"/>
      <c r="C738" s="41"/>
      <c r="D738" s="41" t="s">
        <v>2340</v>
      </c>
      <c r="E738" s="41"/>
      <c r="F738" s="42" t="s">
        <v>2341</v>
      </c>
      <c r="G738" s="41" t="s">
        <v>2342</v>
      </c>
      <c r="H738" s="44" t="s">
        <v>2</v>
      </c>
      <c r="I738" s="33">
        <f>INDEX(CUTSTANDING!C:C,MATCH(SPICERACKDB!D738,CUTSTANDING!B:B,0))</f>
        <v>10</v>
      </c>
    </row>
    <row r="739" spans="1:9" ht="409" customHeight="1" x14ac:dyDescent="0.25">
      <c r="A739" s="41"/>
      <c r="B739" s="41"/>
      <c r="C739" s="41"/>
      <c r="D739" s="41" t="s">
        <v>2343</v>
      </c>
      <c r="E739" s="41"/>
      <c r="F739" s="42" t="s">
        <v>2344</v>
      </c>
      <c r="G739" s="41" t="s">
        <v>2345</v>
      </c>
      <c r="H739" s="44" t="s">
        <v>0</v>
      </c>
      <c r="I739" s="33">
        <f>INDEX(CUTSTANDING!C:C,MATCH(SPICERACKDB!D739,CUTSTANDING!B:B,0))</f>
        <v>6</v>
      </c>
    </row>
    <row r="740" spans="1:9" ht="409" customHeight="1" x14ac:dyDescent="0.25">
      <c r="A740" s="41"/>
      <c r="B740" s="41"/>
      <c r="C740" s="41"/>
      <c r="D740" s="41" t="s">
        <v>2346</v>
      </c>
      <c r="E740" s="41"/>
      <c r="F740" s="42" t="s">
        <v>2347</v>
      </c>
      <c r="G740" s="41" t="s">
        <v>2348</v>
      </c>
      <c r="H740" s="44" t="s">
        <v>551</v>
      </c>
      <c r="I740" s="33">
        <f>INDEX(CUTSTANDING!C:C,MATCH(SPICERACKDB!D740,CUTSTANDING!B:B,0))</f>
        <v>12</v>
      </c>
    </row>
    <row r="741" spans="1:9" ht="409" customHeight="1" x14ac:dyDescent="0.25">
      <c r="A741" s="41"/>
      <c r="B741" s="41"/>
      <c r="C741" s="41"/>
      <c r="D741" s="41" t="s">
        <v>250</v>
      </c>
      <c r="E741" s="41"/>
      <c r="F741" s="42" t="s">
        <v>2349</v>
      </c>
      <c r="G741" s="43" t="s">
        <v>2350</v>
      </c>
      <c r="H741" s="44" t="s">
        <v>9</v>
      </c>
      <c r="I741" s="33">
        <f>INDEX(CUTSTANDING!C:C,MATCH(SPICERACKDB!D741,CUTSTANDING!B:B,0))</f>
        <v>18</v>
      </c>
    </row>
    <row r="742" spans="1:9" ht="409" customHeight="1" x14ac:dyDescent="0.25">
      <c r="A742" s="41"/>
      <c r="B742" s="41"/>
      <c r="C742" s="41"/>
      <c r="D742" s="41" t="s">
        <v>2351</v>
      </c>
      <c r="E742" s="41"/>
      <c r="F742" s="44"/>
      <c r="G742" s="44"/>
      <c r="H742" s="44" t="s">
        <v>454</v>
      </c>
      <c r="I742" s="33">
        <f>INDEX(CUTSTANDING!C:C,MATCH(SPICERACKDB!D742,CUTSTANDING!B:B,0))</f>
        <v>0</v>
      </c>
    </row>
    <row r="743" spans="1:9" ht="409" customHeight="1" x14ac:dyDescent="0.25">
      <c r="A743" s="41"/>
      <c r="B743" s="41"/>
      <c r="C743" s="41"/>
      <c r="D743" s="41" t="s">
        <v>2352</v>
      </c>
      <c r="E743" s="41"/>
      <c r="F743" s="42" t="s">
        <v>2353</v>
      </c>
      <c r="G743" s="41" t="s">
        <v>2354</v>
      </c>
      <c r="H743" s="44" t="s">
        <v>577</v>
      </c>
      <c r="I743" s="33">
        <f>INDEX(CUTSTANDING!C:C,MATCH(SPICERACKDB!D743,CUTSTANDING!B:B,0))</f>
        <v>15</v>
      </c>
    </row>
    <row r="744" spans="1:9" ht="409" customHeight="1" x14ac:dyDescent="0.25">
      <c r="A744" s="41"/>
      <c r="B744" s="41"/>
      <c r="C744" s="41"/>
      <c r="D744" s="41" t="s">
        <v>2355</v>
      </c>
      <c r="E744" s="41"/>
      <c r="F744" s="42" t="s">
        <v>2356</v>
      </c>
      <c r="G744" s="41" t="s">
        <v>2357</v>
      </c>
      <c r="H744" s="44" t="s">
        <v>8</v>
      </c>
      <c r="I744" s="33">
        <f>INDEX(CUTSTANDING!C:C,MATCH(SPICERACKDB!D744,CUTSTANDING!B:B,0))</f>
        <v>3</v>
      </c>
    </row>
    <row r="745" spans="1:9" ht="409" customHeight="1" x14ac:dyDescent="0.25">
      <c r="A745" s="41"/>
      <c r="B745" s="41"/>
      <c r="C745" s="41"/>
      <c r="D745" s="41" t="s">
        <v>145</v>
      </c>
      <c r="E745" s="41"/>
      <c r="F745" s="42" t="s">
        <v>2358</v>
      </c>
      <c r="G745" s="43" t="s">
        <v>2359</v>
      </c>
      <c r="H745" s="44" t="s">
        <v>577</v>
      </c>
      <c r="I745" s="33">
        <f>INDEX(CUTSTANDING!C:C,MATCH(SPICERACKDB!D745,CUTSTANDING!B:B,0))</f>
        <v>10</v>
      </c>
    </row>
    <row r="746" spans="1:9" ht="409" customHeight="1" x14ac:dyDescent="0.25">
      <c r="A746" s="41"/>
      <c r="B746" s="41"/>
      <c r="C746" s="41"/>
      <c r="D746" s="41" t="s">
        <v>2360</v>
      </c>
      <c r="E746" s="41"/>
      <c r="F746" s="42" t="s">
        <v>2361</v>
      </c>
      <c r="G746" s="41" t="s">
        <v>2362</v>
      </c>
      <c r="H746" s="44" t="s">
        <v>9</v>
      </c>
      <c r="I746" s="33">
        <f>INDEX(CUTSTANDING!C:C,MATCH(SPICERACKDB!D746,CUTSTANDING!B:B,0))</f>
        <v>3</v>
      </c>
    </row>
    <row r="747" spans="1:9" ht="409" customHeight="1" x14ac:dyDescent="0.25">
      <c r="A747" s="41"/>
      <c r="B747" s="41"/>
      <c r="C747" s="41"/>
      <c r="D747" s="41" t="s">
        <v>2363</v>
      </c>
      <c r="E747" s="41"/>
      <c r="F747" s="42" t="s">
        <v>2364</v>
      </c>
      <c r="G747" s="41" t="s">
        <v>2365</v>
      </c>
      <c r="H747" s="44" t="s">
        <v>14</v>
      </c>
      <c r="I747" s="33">
        <f>INDEX(CUTSTANDING!C:C,MATCH(SPICERACKDB!D747,CUTSTANDING!B:B,0))</f>
        <v>4</v>
      </c>
    </row>
    <row r="748" spans="1:9" ht="409" customHeight="1" x14ac:dyDescent="0.25">
      <c r="A748" s="41"/>
      <c r="B748" s="41"/>
      <c r="C748" s="41"/>
      <c r="D748" s="41" t="s">
        <v>2366</v>
      </c>
      <c r="E748" s="41"/>
      <c r="F748" s="42" t="s">
        <v>2367</v>
      </c>
      <c r="G748" s="41" t="s">
        <v>2368</v>
      </c>
      <c r="H748" s="44" t="s">
        <v>9</v>
      </c>
      <c r="I748" s="33">
        <f>INDEX(CUTSTANDING!C:C,MATCH(SPICERACKDB!D748,CUTSTANDING!B:B,0))</f>
        <v>9</v>
      </c>
    </row>
    <row r="749" spans="1:9" ht="409" customHeight="1" x14ac:dyDescent="0.25">
      <c r="A749" s="41"/>
      <c r="B749" s="41"/>
      <c r="C749" s="41"/>
      <c r="D749" s="41" t="s">
        <v>366</v>
      </c>
      <c r="E749" s="41"/>
      <c r="F749" s="42" t="s">
        <v>2369</v>
      </c>
      <c r="G749" s="41" t="s">
        <v>2370</v>
      </c>
      <c r="H749" s="44" t="s">
        <v>6</v>
      </c>
      <c r="I749" s="33">
        <f>INDEX(CUTSTANDING!C:C,MATCH(SPICERACKDB!D749,CUTSTANDING!B:B,0))</f>
        <v>9</v>
      </c>
    </row>
    <row r="750" spans="1:9" ht="409" customHeight="1" x14ac:dyDescent="0.25">
      <c r="A750" s="41"/>
      <c r="B750" s="41"/>
      <c r="C750" s="41"/>
      <c r="D750" s="41" t="s">
        <v>2371</v>
      </c>
      <c r="E750" s="41"/>
      <c r="F750" s="42" t="s">
        <v>2372</v>
      </c>
      <c r="G750" s="41" t="s">
        <v>2373</v>
      </c>
      <c r="H750" s="44" t="s">
        <v>492</v>
      </c>
      <c r="I750" s="33">
        <f>INDEX(CUTSTANDING!C:C,MATCH(SPICERACKDB!D750,CUTSTANDING!B:B,0))</f>
        <v>4</v>
      </c>
    </row>
    <row r="751" spans="1:9" ht="409" customHeight="1" x14ac:dyDescent="0.25">
      <c r="A751" s="41"/>
      <c r="B751" s="41"/>
      <c r="C751" s="41"/>
      <c r="D751" s="41" t="s">
        <v>2374</v>
      </c>
      <c r="E751" s="41"/>
      <c r="F751" s="42" t="s">
        <v>2375</v>
      </c>
      <c r="G751" s="41" t="s">
        <v>2376</v>
      </c>
      <c r="H751" s="44" t="s">
        <v>447</v>
      </c>
      <c r="I751" s="33">
        <f>INDEX(CUTSTANDING!C:C,MATCH(SPICERACKDB!D751,CUTSTANDING!B:B,0))</f>
        <v>9</v>
      </c>
    </row>
    <row r="752" spans="1:9" ht="409" customHeight="1" x14ac:dyDescent="0.25">
      <c r="A752" s="41"/>
      <c r="B752" s="41"/>
      <c r="C752" s="41"/>
      <c r="D752" s="41" t="s">
        <v>2377</v>
      </c>
      <c r="E752" s="41"/>
      <c r="F752" s="42" t="s">
        <v>2378</v>
      </c>
      <c r="G752" s="41" t="s">
        <v>2379</v>
      </c>
      <c r="H752" s="44" t="s">
        <v>6</v>
      </c>
      <c r="I752" s="33">
        <f>INDEX(CUTSTANDING!C:C,MATCH(SPICERACKDB!D752,CUTSTANDING!B:B,0))</f>
        <v>3</v>
      </c>
    </row>
    <row r="753" spans="1:9" ht="409" customHeight="1" x14ac:dyDescent="0.25">
      <c r="A753" s="41"/>
      <c r="B753" s="41"/>
      <c r="C753" s="41"/>
      <c r="D753" s="41" t="s">
        <v>2380</v>
      </c>
      <c r="E753" s="41"/>
      <c r="F753" s="42" t="s">
        <v>2381</v>
      </c>
      <c r="G753" s="41" t="s">
        <v>2382</v>
      </c>
      <c r="H753" s="44" t="s">
        <v>577</v>
      </c>
      <c r="I753" s="33">
        <f>INDEX(CUTSTANDING!C:C,MATCH(SPICERACKDB!D753,CUTSTANDING!B:B,0))</f>
        <v>9</v>
      </c>
    </row>
    <row r="754" spans="1:9" ht="409" customHeight="1" x14ac:dyDescent="0.25">
      <c r="A754" s="41"/>
      <c r="B754" s="41"/>
      <c r="C754" s="41"/>
      <c r="D754" s="41" t="s">
        <v>2383</v>
      </c>
      <c r="E754" s="41"/>
      <c r="F754" s="42" t="s">
        <v>2384</v>
      </c>
      <c r="G754" s="43" t="s">
        <v>2385</v>
      </c>
      <c r="H754" s="44" t="s">
        <v>486</v>
      </c>
      <c r="I754" s="33">
        <f>INDEX(CUTSTANDING!C:C,MATCH(SPICERACKDB!D754,CUTSTANDING!B:B,0))</f>
        <v>7</v>
      </c>
    </row>
    <row r="755" spans="1:9" ht="409" customHeight="1" x14ac:dyDescent="0.25">
      <c r="A755" s="41"/>
      <c r="B755" s="41"/>
      <c r="C755" s="41"/>
      <c r="D755" s="41" t="s">
        <v>2386</v>
      </c>
      <c r="E755" s="41"/>
      <c r="F755" s="42" t="s">
        <v>2387</v>
      </c>
      <c r="G755" s="41" t="s">
        <v>2388</v>
      </c>
      <c r="H755" s="44" t="s">
        <v>2071</v>
      </c>
      <c r="I755" s="33">
        <f>INDEX(CUTSTANDING!C:C,MATCH(SPICERACKDB!D755,CUTSTANDING!B:B,0))</f>
        <v>3</v>
      </c>
    </row>
    <row r="756" spans="1:9" ht="409" customHeight="1" x14ac:dyDescent="0.25">
      <c r="A756" s="41"/>
      <c r="B756" s="41"/>
      <c r="C756" s="41"/>
      <c r="D756" s="41" t="s">
        <v>272</v>
      </c>
      <c r="E756" s="41"/>
      <c r="F756" s="42" t="s">
        <v>2389</v>
      </c>
      <c r="G756" s="41" t="s">
        <v>2390</v>
      </c>
      <c r="H756" s="44" t="s">
        <v>447</v>
      </c>
      <c r="I756" s="33">
        <f>INDEX(CUTSTANDING!C:C,MATCH(SPICERACKDB!D756,CUTSTANDING!B:B,0))</f>
        <v>15</v>
      </c>
    </row>
    <row r="757" spans="1:9" ht="409" customHeight="1" x14ac:dyDescent="0.25">
      <c r="A757" s="41"/>
      <c r="B757" s="41"/>
      <c r="C757" s="41"/>
      <c r="D757" s="41" t="s">
        <v>2391</v>
      </c>
      <c r="E757" s="41"/>
      <c r="F757" s="42" t="s">
        <v>2392</v>
      </c>
      <c r="G757" s="41" t="s">
        <v>2393</v>
      </c>
      <c r="H757" s="44" t="s">
        <v>577</v>
      </c>
      <c r="I757" s="33">
        <f>INDEX(CUTSTANDING!C:C,MATCH(SPICERACKDB!D757,CUTSTANDING!B:B,0))</f>
        <v>9</v>
      </c>
    </row>
    <row r="758" spans="1:9" ht="409" customHeight="1" x14ac:dyDescent="0.25">
      <c r="A758" s="41"/>
      <c r="B758" s="41"/>
      <c r="C758" s="41"/>
      <c r="D758" s="41" t="s">
        <v>2394</v>
      </c>
      <c r="E758" s="41"/>
      <c r="F758" s="42" t="s">
        <v>2395</v>
      </c>
      <c r="G758" s="43" t="s">
        <v>2396</v>
      </c>
      <c r="H758" s="44" t="s">
        <v>486</v>
      </c>
      <c r="I758" s="33">
        <f>INDEX(CUTSTANDING!C:C,MATCH(SPICERACKDB!D758,CUTSTANDING!B:B,0))</f>
        <v>3</v>
      </c>
    </row>
    <row r="759" spans="1:9" ht="409" customHeight="1" x14ac:dyDescent="0.25">
      <c r="A759" s="41"/>
      <c r="B759" s="41"/>
      <c r="C759" s="41"/>
      <c r="D759" s="41" t="s">
        <v>2397</v>
      </c>
      <c r="E759" s="41"/>
      <c r="F759" s="42" t="s">
        <v>2398</v>
      </c>
      <c r="G759" s="43" t="s">
        <v>2399</v>
      </c>
      <c r="H759" s="44" t="s">
        <v>560</v>
      </c>
      <c r="I759" s="33">
        <f>INDEX(CUTSTANDING!C:C,MATCH(SPICERACKDB!D759,CUTSTANDING!B:B,0))</f>
        <v>21</v>
      </c>
    </row>
    <row r="760" spans="1:9" ht="409" customHeight="1" x14ac:dyDescent="0.25">
      <c r="A760" s="41"/>
      <c r="B760" s="41"/>
      <c r="C760" s="44"/>
      <c r="D760" s="41" t="s">
        <v>2400</v>
      </c>
      <c r="E760" s="41"/>
      <c r="F760" s="42" t="s">
        <v>2401</v>
      </c>
      <c r="G760" s="41" t="s">
        <v>2402</v>
      </c>
      <c r="H760" s="44" t="s">
        <v>1871</v>
      </c>
      <c r="I760" s="33">
        <f>INDEX(CUTSTANDING!C:C,MATCH(SPICERACKDB!D760,CUTSTANDING!B:B,0))</f>
        <v>0</v>
      </c>
    </row>
    <row r="761" spans="1:9" ht="409" customHeight="1" x14ac:dyDescent="0.25">
      <c r="A761" s="41"/>
      <c r="B761" s="41"/>
      <c r="C761" s="41"/>
      <c r="D761" s="41" t="s">
        <v>2403</v>
      </c>
      <c r="E761" s="41"/>
      <c r="F761" s="42" t="s">
        <v>2404</v>
      </c>
      <c r="G761" s="43" t="s">
        <v>2405</v>
      </c>
      <c r="H761" s="44" t="s">
        <v>9</v>
      </c>
      <c r="I761" s="33">
        <f>INDEX(CUTSTANDING!C:C,MATCH(SPICERACKDB!D761,CUTSTANDING!B:B,0))</f>
        <v>12</v>
      </c>
    </row>
    <row r="762" spans="1:9" ht="409" customHeight="1" x14ac:dyDescent="0.25">
      <c r="A762" s="41"/>
      <c r="B762" s="41"/>
      <c r="C762" s="41"/>
      <c r="D762" s="41" t="s">
        <v>2406</v>
      </c>
      <c r="E762" s="41"/>
      <c r="F762" s="42" t="s">
        <v>2407</v>
      </c>
      <c r="G762" s="41" t="s">
        <v>2408</v>
      </c>
      <c r="H762" s="44" t="s">
        <v>6</v>
      </c>
      <c r="I762" s="33">
        <f>INDEX(CUTSTANDING!C:C,MATCH(SPICERACKDB!D762,CUTSTANDING!B:B,0))</f>
        <v>9</v>
      </c>
    </row>
    <row r="763" spans="1:9" ht="409" customHeight="1" x14ac:dyDescent="0.25">
      <c r="A763" s="41"/>
      <c r="B763" s="41"/>
      <c r="C763" s="41"/>
      <c r="D763" s="41" t="s">
        <v>2409</v>
      </c>
      <c r="E763" s="41"/>
      <c r="F763" s="42" t="s">
        <v>2410</v>
      </c>
      <c r="G763" s="41" t="s">
        <v>2411</v>
      </c>
      <c r="H763" s="44" t="s">
        <v>18</v>
      </c>
      <c r="I763" s="33">
        <f>INDEX(CUTSTANDING!C:C,MATCH(SPICERACKDB!D763,CUTSTANDING!B:B,0))</f>
        <v>9</v>
      </c>
    </row>
    <row r="764" spans="1:9" ht="409" customHeight="1" x14ac:dyDescent="0.25">
      <c r="A764" s="41"/>
      <c r="B764" s="41"/>
      <c r="C764" s="41"/>
      <c r="D764" s="41" t="s">
        <v>2412</v>
      </c>
      <c r="E764" s="41"/>
      <c r="F764" s="42" t="s">
        <v>2413</v>
      </c>
      <c r="G764" s="41" t="s">
        <v>2414</v>
      </c>
      <c r="H764" s="44" t="s">
        <v>9</v>
      </c>
      <c r="I764" s="33">
        <f>INDEX(CUTSTANDING!C:C,MATCH(SPICERACKDB!D764,CUTSTANDING!B:B,0))</f>
        <v>6</v>
      </c>
    </row>
    <row r="765" spans="1:9" ht="409" customHeight="1" x14ac:dyDescent="0.25">
      <c r="A765" s="41"/>
      <c r="B765" s="41"/>
      <c r="C765" s="41"/>
      <c r="D765" s="41" t="s">
        <v>2415</v>
      </c>
      <c r="E765" s="41"/>
      <c r="F765" s="44"/>
      <c r="G765" s="44"/>
      <c r="H765" s="44" t="s">
        <v>454</v>
      </c>
      <c r="I765" s="33">
        <f>INDEX(CUTSTANDING!C:C,MATCH(SPICERACKDB!D765,CUTSTANDING!B:B,0))</f>
        <v>0</v>
      </c>
    </row>
    <row r="766" spans="1:9" ht="409" customHeight="1" x14ac:dyDescent="0.25">
      <c r="A766" s="41"/>
      <c r="B766" s="41"/>
      <c r="C766" s="41"/>
      <c r="D766" s="41" t="s">
        <v>2416</v>
      </c>
      <c r="E766" s="41"/>
      <c r="F766" s="42" t="s">
        <v>2417</v>
      </c>
      <c r="G766" s="41" t="s">
        <v>2418</v>
      </c>
      <c r="H766" s="44" t="s">
        <v>492</v>
      </c>
      <c r="I766" s="33">
        <f>INDEX(CUTSTANDING!C:C,MATCH(SPICERACKDB!D766,CUTSTANDING!B:B,0))</f>
        <v>9</v>
      </c>
    </row>
    <row r="767" spans="1:9" ht="409" customHeight="1" x14ac:dyDescent="0.25">
      <c r="A767" s="41"/>
      <c r="B767" s="41"/>
      <c r="C767" s="41"/>
      <c r="D767" s="41" t="s">
        <v>2419</v>
      </c>
      <c r="E767" s="41"/>
      <c r="F767" s="42" t="s">
        <v>2420</v>
      </c>
      <c r="G767" s="41" t="s">
        <v>2421</v>
      </c>
      <c r="H767" s="44" t="s">
        <v>486</v>
      </c>
      <c r="I767" s="33">
        <f>INDEX(CUTSTANDING!C:C,MATCH(SPICERACKDB!D767,CUTSTANDING!B:B,0))</f>
        <v>12</v>
      </c>
    </row>
    <row r="768" spans="1:9" ht="409" customHeight="1" x14ac:dyDescent="0.25">
      <c r="A768" s="41"/>
      <c r="B768" s="41"/>
      <c r="C768" s="41"/>
      <c r="D768" s="41" t="s">
        <v>2422</v>
      </c>
      <c r="E768" s="41"/>
      <c r="F768" s="42" t="s">
        <v>2423</v>
      </c>
      <c r="G768" s="43" t="s">
        <v>2424</v>
      </c>
      <c r="H768" s="44" t="s">
        <v>0</v>
      </c>
      <c r="I768" s="33">
        <f>INDEX(CUTSTANDING!C:C,MATCH(SPICERACKDB!D768,CUTSTANDING!B:B,0))</f>
        <v>18</v>
      </c>
    </row>
    <row r="769" spans="1:9" ht="409" customHeight="1" x14ac:dyDescent="0.25">
      <c r="A769" s="41"/>
      <c r="B769" s="41"/>
      <c r="C769" s="41"/>
      <c r="D769" s="41" t="s">
        <v>2425</v>
      </c>
      <c r="E769" s="41"/>
      <c r="F769" s="42" t="s">
        <v>2426</v>
      </c>
      <c r="G769" s="41" t="s">
        <v>2427</v>
      </c>
      <c r="H769" s="44" t="s">
        <v>0</v>
      </c>
      <c r="I769" s="33">
        <f>INDEX(CUTSTANDING!C:C,MATCH(SPICERACKDB!D769,CUTSTANDING!B:B,0))</f>
        <v>9</v>
      </c>
    </row>
    <row r="770" spans="1:9" ht="409" customHeight="1" x14ac:dyDescent="0.25">
      <c r="A770" s="41"/>
      <c r="B770" s="41"/>
      <c r="C770" s="41"/>
      <c r="D770" s="41" t="s">
        <v>2428</v>
      </c>
      <c r="E770" s="41"/>
      <c r="F770" s="42" t="s">
        <v>2429</v>
      </c>
      <c r="G770" s="41" t="s">
        <v>2430</v>
      </c>
      <c r="H770" s="44" t="s">
        <v>2</v>
      </c>
      <c r="I770" s="33">
        <f>INDEX(CUTSTANDING!C:C,MATCH(SPICERACKDB!D770,CUTSTANDING!B:B,0))</f>
        <v>3</v>
      </c>
    </row>
    <row r="771" spans="1:9" ht="409" customHeight="1" x14ac:dyDescent="0.25">
      <c r="A771" s="41"/>
      <c r="B771" s="41"/>
      <c r="C771" s="41"/>
      <c r="D771" s="41" t="s">
        <v>2431</v>
      </c>
      <c r="E771" s="41"/>
      <c r="F771" s="42" t="s">
        <v>2432</v>
      </c>
      <c r="G771" s="41" t="s">
        <v>2433</v>
      </c>
      <c r="H771" s="44" t="s">
        <v>577</v>
      </c>
      <c r="I771" s="33">
        <f>INDEX(CUTSTANDING!C:C,MATCH(SPICERACKDB!D771,CUTSTANDING!B:B,0))</f>
        <v>9</v>
      </c>
    </row>
    <row r="772" spans="1:9" ht="409" customHeight="1" x14ac:dyDescent="0.25">
      <c r="A772" s="41"/>
      <c r="B772" s="41"/>
      <c r="C772" s="41"/>
      <c r="D772" s="41" t="s">
        <v>209</v>
      </c>
      <c r="E772" s="41"/>
      <c r="F772" s="42" t="s">
        <v>2434</v>
      </c>
      <c r="G772" s="41" t="s">
        <v>2435</v>
      </c>
      <c r="H772" s="44" t="s">
        <v>14</v>
      </c>
      <c r="I772" s="33">
        <f>INDEX(CUTSTANDING!C:C,MATCH(SPICERACKDB!D772,CUTSTANDING!B:B,0))</f>
        <v>9</v>
      </c>
    </row>
    <row r="773" spans="1:9" ht="409" customHeight="1" x14ac:dyDescent="0.25">
      <c r="A773" s="41"/>
      <c r="B773" s="41"/>
      <c r="C773" s="41"/>
      <c r="D773" s="41" t="s">
        <v>2436</v>
      </c>
      <c r="E773" s="41"/>
      <c r="F773" s="42" t="s">
        <v>2437</v>
      </c>
      <c r="G773" s="43" t="s">
        <v>2438</v>
      </c>
      <c r="H773" s="44" t="s">
        <v>577</v>
      </c>
      <c r="I773" s="33">
        <f>INDEX(CUTSTANDING!C:C,MATCH(SPICERACKDB!D773,CUTSTANDING!B:B,0))</f>
        <v>9</v>
      </c>
    </row>
    <row r="774" spans="1:9" ht="409" customHeight="1" x14ac:dyDescent="0.25">
      <c r="A774" s="41"/>
      <c r="B774" s="41"/>
      <c r="C774" s="41"/>
      <c r="D774" s="41" t="s">
        <v>2439</v>
      </c>
      <c r="E774" s="41"/>
      <c r="F774" s="42" t="s">
        <v>2440</v>
      </c>
      <c r="G774" s="41" t="s">
        <v>2441</v>
      </c>
      <c r="H774" s="44" t="s">
        <v>10</v>
      </c>
      <c r="I774" s="33">
        <f>INDEX(CUTSTANDING!C:C,MATCH(SPICERACKDB!D774,CUTSTANDING!B:B,0))</f>
        <v>3</v>
      </c>
    </row>
    <row r="775" spans="1:9" ht="409" customHeight="1" x14ac:dyDescent="0.25">
      <c r="A775" s="41"/>
      <c r="B775" s="41"/>
      <c r="C775" s="41"/>
      <c r="D775" s="41" t="s">
        <v>214</v>
      </c>
      <c r="E775" s="41"/>
      <c r="F775" s="44"/>
      <c r="G775" s="44"/>
      <c r="H775" s="44" t="s">
        <v>454</v>
      </c>
      <c r="I775" s="33">
        <f>INDEX(CUTSTANDING!C:C,MATCH(SPICERACKDB!D775,CUTSTANDING!B:B,0))</f>
        <v>0</v>
      </c>
    </row>
    <row r="776" spans="1:9" ht="409" customHeight="1" x14ac:dyDescent="0.25">
      <c r="A776" s="41"/>
      <c r="B776" s="41"/>
      <c r="C776" s="41"/>
      <c r="D776" s="41" t="s">
        <v>2442</v>
      </c>
      <c r="E776" s="41"/>
      <c r="F776" s="42" t="s">
        <v>2443</v>
      </c>
      <c r="G776" s="41" t="s">
        <v>2376</v>
      </c>
      <c r="H776" s="44" t="s">
        <v>447</v>
      </c>
      <c r="I776" s="33">
        <f>INDEX(CUTSTANDING!C:C,MATCH(SPICERACKDB!D776,CUTSTANDING!B:B,0))</f>
        <v>0</v>
      </c>
    </row>
    <row r="777" spans="1:9" ht="409" customHeight="1" x14ac:dyDescent="0.25">
      <c r="A777" s="41"/>
      <c r="B777" s="41"/>
      <c r="C777" s="41"/>
      <c r="D777" s="41" t="s">
        <v>2444</v>
      </c>
      <c r="E777" s="41"/>
      <c r="F777" s="42" t="s">
        <v>2445</v>
      </c>
      <c r="G777" s="41" t="s">
        <v>2446</v>
      </c>
      <c r="H777" s="44" t="s">
        <v>1209</v>
      </c>
      <c r="I777" s="33">
        <f>INDEX(CUTSTANDING!C:C,MATCH(SPICERACKDB!D777,CUTSTANDING!B:B,0))</f>
        <v>11</v>
      </c>
    </row>
    <row r="778" spans="1:9" ht="409" customHeight="1" x14ac:dyDescent="0.25">
      <c r="A778" s="41"/>
      <c r="B778" s="41"/>
      <c r="C778" s="41"/>
      <c r="D778" s="41" t="s">
        <v>2447</v>
      </c>
      <c r="E778" s="41"/>
      <c r="F778" s="42" t="s">
        <v>2448</v>
      </c>
      <c r="G778" s="41" t="s">
        <v>2449</v>
      </c>
      <c r="H778" s="44" t="s">
        <v>624</v>
      </c>
      <c r="I778" s="33">
        <f>INDEX(CUTSTANDING!C:C,MATCH(SPICERACKDB!D778,CUTSTANDING!B:B,0))</f>
        <v>7</v>
      </c>
    </row>
    <row r="779" spans="1:9" x14ac:dyDescent="0.25">
      <c r="A779" s="41"/>
      <c r="B779" s="41"/>
      <c r="C779" s="41"/>
      <c r="D779" s="41" t="s">
        <v>2450</v>
      </c>
      <c r="E779" s="41"/>
      <c r="F779" s="42" t="s">
        <v>2451</v>
      </c>
      <c r="G779" s="41" t="s">
        <v>2452</v>
      </c>
      <c r="H779" s="44" t="s">
        <v>1329</v>
      </c>
      <c r="I779" s="33">
        <f>INDEX(CUTSTANDING!C:C,MATCH(SPICERACKDB!D779,CUTSTANDING!B:B,0))</f>
        <v>12</v>
      </c>
    </row>
    <row r="780" spans="1:9" x14ac:dyDescent="0.25">
      <c r="A780" s="41"/>
      <c r="B780" s="41"/>
      <c r="C780" s="41"/>
      <c r="D780" s="41" t="s">
        <v>2453</v>
      </c>
      <c r="E780" s="41"/>
      <c r="F780" s="42" t="s">
        <v>2454</v>
      </c>
      <c r="G780" s="41" t="s">
        <v>2455</v>
      </c>
      <c r="H780" s="44" t="s">
        <v>577</v>
      </c>
      <c r="I780" s="33">
        <f>INDEX(CUTSTANDING!C:C,MATCH(SPICERACKDB!D780,CUTSTANDING!B:B,0))</f>
        <v>9</v>
      </c>
    </row>
    <row r="781" spans="1:9" x14ac:dyDescent="0.25">
      <c r="A781" s="41"/>
      <c r="B781" s="41"/>
      <c r="C781" s="41"/>
      <c r="D781" s="41" t="s">
        <v>2456</v>
      </c>
      <c r="E781" s="41"/>
      <c r="F781" s="42" t="s">
        <v>2457</v>
      </c>
      <c r="G781" s="41" t="s">
        <v>2458</v>
      </c>
      <c r="H781" s="44" t="s">
        <v>551</v>
      </c>
      <c r="I781" s="33">
        <f>INDEX(CUTSTANDING!C:C,MATCH(SPICERACKDB!D781,CUTSTANDING!B:B,0))</f>
        <v>15</v>
      </c>
    </row>
    <row r="782" spans="1:9" x14ac:dyDescent="0.25">
      <c r="A782" s="41"/>
      <c r="B782" s="41"/>
      <c r="C782" s="41"/>
      <c r="D782" s="41" t="s">
        <v>2459</v>
      </c>
      <c r="E782" s="41"/>
      <c r="F782" s="42" t="s">
        <v>2460</v>
      </c>
      <c r="G782" s="41" t="s">
        <v>2461</v>
      </c>
      <c r="H782" s="44" t="s">
        <v>530</v>
      </c>
      <c r="I782" s="33">
        <f>INDEX(CUTSTANDING!C:C,MATCH(SPICERACKDB!D782,CUTSTANDING!B:B,0))</f>
        <v>9</v>
      </c>
    </row>
    <row r="783" spans="1:9" x14ac:dyDescent="0.25">
      <c r="A783" s="41"/>
      <c r="B783" s="41"/>
      <c r="C783" s="41"/>
      <c r="D783" s="41" t="s">
        <v>2462</v>
      </c>
      <c r="E783" s="41"/>
      <c r="F783" s="42" t="s">
        <v>2463</v>
      </c>
      <c r="G783" s="41" t="s">
        <v>2464</v>
      </c>
      <c r="H783" s="44" t="s">
        <v>13</v>
      </c>
      <c r="I783" s="33">
        <f>INDEX(CUTSTANDING!C:C,MATCH(SPICERACKDB!D783,CUTSTANDING!B:B,0))</f>
        <v>12</v>
      </c>
    </row>
    <row r="784" spans="1:9" ht="375" x14ac:dyDescent="0.25">
      <c r="A784" s="41"/>
      <c r="B784" s="41"/>
      <c r="C784" s="41"/>
      <c r="D784" s="41" t="s">
        <v>2465</v>
      </c>
      <c r="E784" s="41"/>
      <c r="F784" s="42" t="s">
        <v>2466</v>
      </c>
      <c r="G784" s="43" t="s">
        <v>2467</v>
      </c>
      <c r="H784" s="44" t="s">
        <v>40</v>
      </c>
      <c r="I784" s="33">
        <f>INDEX(CUTSTANDING!C:C,MATCH(SPICERACKDB!D784,CUTSTANDING!B:B,0))</f>
        <v>13</v>
      </c>
    </row>
    <row r="785" spans="1:9" ht="275" x14ac:dyDescent="0.25">
      <c r="A785" s="41"/>
      <c r="B785" s="41"/>
      <c r="C785" s="41"/>
      <c r="D785" s="41" t="s">
        <v>2468</v>
      </c>
      <c r="E785" s="41"/>
      <c r="F785" s="42" t="s">
        <v>2469</v>
      </c>
      <c r="G785" s="43" t="s">
        <v>2470</v>
      </c>
      <c r="H785" s="44" t="s">
        <v>486</v>
      </c>
      <c r="I785" s="33">
        <f>INDEX(CUTSTANDING!C:C,MATCH(SPICERACKDB!D785,CUTSTANDING!B:B,0))</f>
        <v>12</v>
      </c>
    </row>
    <row r="786" spans="1:9" x14ac:dyDescent="0.25">
      <c r="A786" s="41"/>
      <c r="B786" s="41"/>
      <c r="C786" s="41"/>
      <c r="D786" s="41" t="s">
        <v>166</v>
      </c>
      <c r="E786" s="41"/>
      <c r="F786" s="42" t="s">
        <v>2471</v>
      </c>
      <c r="G786" s="41" t="s">
        <v>2472</v>
      </c>
      <c r="H786" s="44" t="s">
        <v>577</v>
      </c>
      <c r="I786" s="33">
        <f>INDEX(CUTSTANDING!C:C,MATCH(SPICERACKDB!D786,CUTSTANDING!B:B,0))</f>
        <v>15</v>
      </c>
    </row>
    <row r="787" spans="1:9" x14ac:dyDescent="0.25">
      <c r="A787" s="41"/>
      <c r="B787" s="41"/>
      <c r="C787" s="41"/>
      <c r="D787" s="41" t="s">
        <v>295</v>
      </c>
      <c r="E787" s="41"/>
      <c r="F787" s="42" t="s">
        <v>2473</v>
      </c>
      <c r="G787" s="41" t="s">
        <v>2474</v>
      </c>
      <c r="H787" s="44" t="s">
        <v>10</v>
      </c>
      <c r="I787" s="33">
        <f>INDEX(CUTSTANDING!C:C,MATCH(SPICERACKDB!D787,CUTSTANDING!B:B,0))</f>
        <v>4</v>
      </c>
    </row>
    <row r="788" spans="1:9" x14ac:dyDescent="0.25">
      <c r="A788" s="41"/>
      <c r="B788" s="41"/>
      <c r="C788" s="41"/>
      <c r="D788" s="41" t="s">
        <v>2475</v>
      </c>
      <c r="E788" s="41"/>
      <c r="F788" s="42" t="s">
        <v>2476</v>
      </c>
      <c r="G788" s="41" t="s">
        <v>2477</v>
      </c>
      <c r="H788" s="44" t="s">
        <v>577</v>
      </c>
      <c r="I788" s="33">
        <f>INDEX(CUTSTANDING!C:C,MATCH(SPICERACKDB!D788,CUTSTANDING!B:B,0))</f>
        <v>9</v>
      </c>
    </row>
    <row r="789" spans="1:9" x14ac:dyDescent="0.25">
      <c r="A789" s="41"/>
      <c r="B789" s="41"/>
      <c r="C789" s="41"/>
      <c r="D789" s="41" t="s">
        <v>2478</v>
      </c>
      <c r="E789" s="41"/>
      <c r="F789" s="42" t="s">
        <v>2479</v>
      </c>
      <c r="G789" s="41" t="s">
        <v>2480</v>
      </c>
      <c r="H789" s="44" t="s">
        <v>1329</v>
      </c>
      <c r="I789" s="33">
        <f>INDEX(CUTSTANDING!C:C,MATCH(SPICERACKDB!D789,CUTSTANDING!B:B,0))</f>
        <v>7</v>
      </c>
    </row>
    <row r="790" spans="1:9" x14ac:dyDescent="0.25">
      <c r="A790" s="41"/>
      <c r="B790" s="41"/>
      <c r="C790" s="41"/>
      <c r="D790" s="41" t="s">
        <v>2481</v>
      </c>
      <c r="E790" s="41"/>
      <c r="F790" s="42" t="s">
        <v>2482</v>
      </c>
      <c r="G790" s="41" t="s">
        <v>2483</v>
      </c>
      <c r="H790" s="44" t="s">
        <v>447</v>
      </c>
      <c r="I790" s="33">
        <f>INDEX(CUTSTANDING!C:C,MATCH(SPICERACKDB!D790,CUTSTANDING!B:B,0))</f>
        <v>6</v>
      </c>
    </row>
    <row r="791" spans="1:9" x14ac:dyDescent="0.25">
      <c r="A791" s="41"/>
      <c r="B791" s="41"/>
      <c r="C791" s="41"/>
      <c r="D791" s="41" t="s">
        <v>2484</v>
      </c>
      <c r="E791" s="41"/>
      <c r="F791" s="42" t="s">
        <v>2485</v>
      </c>
      <c r="G791" s="41" t="s">
        <v>2486</v>
      </c>
      <c r="H791" s="44" t="s">
        <v>4</v>
      </c>
      <c r="I791" s="33">
        <f>INDEX(CUTSTANDING!C:C,MATCH(SPICERACKDB!D791,CUTSTANDING!B:B,0))</f>
        <v>13</v>
      </c>
    </row>
    <row r="792" spans="1:9" x14ac:dyDescent="0.25">
      <c r="A792" s="41"/>
      <c r="B792" s="41"/>
      <c r="C792" s="41"/>
      <c r="D792" s="41" t="s">
        <v>2487</v>
      </c>
      <c r="E792" s="41"/>
      <c r="F792" s="42" t="s">
        <v>2488</v>
      </c>
      <c r="G792" s="41" t="s">
        <v>2489</v>
      </c>
      <c r="H792" s="44" t="s">
        <v>40</v>
      </c>
      <c r="I792" s="33">
        <f>INDEX(CUTSTANDING!C:C,MATCH(SPICERACKDB!D792,CUTSTANDING!B:B,0))</f>
        <v>3</v>
      </c>
    </row>
    <row r="793" spans="1:9" x14ac:dyDescent="0.25">
      <c r="A793" s="41"/>
      <c r="B793" s="41"/>
      <c r="C793" s="41"/>
      <c r="D793" s="41" t="s">
        <v>2490</v>
      </c>
      <c r="E793" s="41"/>
      <c r="F793" s="42" t="s">
        <v>2491</v>
      </c>
      <c r="G793" s="41" t="s">
        <v>2492</v>
      </c>
      <c r="H793" s="44" t="s">
        <v>40</v>
      </c>
      <c r="I793" s="33">
        <f>INDEX(CUTSTANDING!C:C,MATCH(SPICERACKDB!D793,CUTSTANDING!B:B,0))</f>
        <v>8</v>
      </c>
    </row>
    <row r="794" spans="1:9" x14ac:dyDescent="0.25">
      <c r="A794" s="41"/>
      <c r="B794" s="41"/>
      <c r="C794" s="41"/>
      <c r="D794" s="41" t="s">
        <v>2493</v>
      </c>
      <c r="E794" s="41"/>
      <c r="F794" s="42" t="s">
        <v>2494</v>
      </c>
      <c r="G794" s="41" t="s">
        <v>2495</v>
      </c>
      <c r="H794" s="44" t="s">
        <v>2</v>
      </c>
      <c r="I794" s="33">
        <f>INDEX(CUTSTANDING!C:C,MATCH(SPICERACKDB!D794,CUTSTANDING!B:B,0))</f>
        <v>3</v>
      </c>
    </row>
    <row r="795" spans="1:9" x14ac:dyDescent="0.25">
      <c r="A795" s="41"/>
      <c r="B795" s="41"/>
      <c r="C795" s="41"/>
      <c r="D795" s="41" t="s">
        <v>2496</v>
      </c>
      <c r="E795" s="41"/>
      <c r="F795" s="42" t="s">
        <v>2497</v>
      </c>
      <c r="G795" s="41" t="s">
        <v>2498</v>
      </c>
      <c r="H795" s="44" t="s">
        <v>9</v>
      </c>
      <c r="I795" s="33">
        <f>INDEX(CUTSTANDING!C:C,MATCH(SPICERACKDB!D795,CUTSTANDING!B:B,0))</f>
        <v>3</v>
      </c>
    </row>
    <row r="796" spans="1:9" x14ac:dyDescent="0.25">
      <c r="A796" s="41"/>
      <c r="B796" s="41"/>
      <c r="C796" s="41"/>
      <c r="D796" s="41" t="s">
        <v>2499</v>
      </c>
      <c r="E796" s="41"/>
      <c r="F796" s="42" t="s">
        <v>2500</v>
      </c>
      <c r="G796" s="41" t="s">
        <v>2501</v>
      </c>
      <c r="H796" s="44" t="s">
        <v>0</v>
      </c>
      <c r="I796" s="33">
        <f>INDEX(CUTSTANDING!C:C,MATCH(SPICERACKDB!D796,CUTSTANDING!B:B,0))</f>
        <v>9</v>
      </c>
    </row>
    <row r="797" spans="1:9" x14ac:dyDescent="0.25">
      <c r="A797" s="41"/>
      <c r="B797" s="41"/>
      <c r="C797" s="41"/>
      <c r="D797" s="41" t="s">
        <v>2502</v>
      </c>
      <c r="E797" s="41"/>
      <c r="F797" s="42" t="s">
        <v>2503</v>
      </c>
      <c r="G797" s="41" t="s">
        <v>2504</v>
      </c>
      <c r="H797" s="44" t="s">
        <v>591</v>
      </c>
      <c r="I797" s="33">
        <f>INDEX(CUTSTANDING!C:C,MATCH(SPICERACKDB!D797,CUTSTANDING!B:B,0))</f>
        <v>6</v>
      </c>
    </row>
    <row r="798" spans="1:9" x14ac:dyDescent="0.25">
      <c r="A798" s="41"/>
      <c r="B798" s="41"/>
      <c r="C798" s="41"/>
      <c r="D798" s="41" t="s">
        <v>2505</v>
      </c>
      <c r="E798" s="41"/>
      <c r="F798" s="42" t="s">
        <v>2506</v>
      </c>
      <c r="G798" s="41" t="s">
        <v>2507</v>
      </c>
      <c r="H798" s="44" t="s">
        <v>577</v>
      </c>
      <c r="I798" s="33">
        <f>INDEX(CUTSTANDING!C:C,MATCH(SPICERACKDB!D798,CUTSTANDING!B:B,0))</f>
        <v>15</v>
      </c>
    </row>
    <row r="799" spans="1:9" x14ac:dyDescent="0.25">
      <c r="A799" s="41"/>
      <c r="B799" s="41"/>
      <c r="C799" s="41"/>
      <c r="D799" s="41" t="s">
        <v>2508</v>
      </c>
      <c r="E799" s="41"/>
      <c r="F799" s="42" t="s">
        <v>2509</v>
      </c>
      <c r="G799" s="41" t="s">
        <v>2510</v>
      </c>
      <c r="H799" s="44" t="s">
        <v>10</v>
      </c>
      <c r="I799" s="33">
        <f>INDEX(CUTSTANDING!C:C,MATCH(SPICERACKDB!D799,CUTSTANDING!B:B,0))</f>
        <v>9</v>
      </c>
    </row>
    <row r="800" spans="1:9" x14ac:dyDescent="0.25">
      <c r="A800" s="41"/>
      <c r="B800" s="41"/>
      <c r="C800" s="41"/>
      <c r="D800" s="41" t="s">
        <v>2511</v>
      </c>
      <c r="E800" s="41"/>
      <c r="F800" s="42" t="s">
        <v>2512</v>
      </c>
      <c r="G800" s="41" t="s">
        <v>2513</v>
      </c>
      <c r="H800" s="44" t="s">
        <v>551</v>
      </c>
      <c r="I800" s="33">
        <f>INDEX(CUTSTANDING!C:C,MATCH(SPICERACKDB!D800,CUTSTANDING!B:B,0))</f>
        <v>9</v>
      </c>
    </row>
    <row r="801" spans="1:9" ht="262.5" x14ac:dyDescent="0.25">
      <c r="A801" s="41"/>
      <c r="B801" s="41"/>
      <c r="C801" s="41"/>
      <c r="D801" s="41" t="s">
        <v>2514</v>
      </c>
      <c r="E801" s="41"/>
      <c r="F801" s="42" t="s">
        <v>2515</v>
      </c>
      <c r="G801" s="43" t="s">
        <v>2516</v>
      </c>
      <c r="H801" s="44" t="s">
        <v>447</v>
      </c>
      <c r="I801" s="33">
        <f>INDEX(CUTSTANDING!C:C,MATCH(SPICERACKDB!D801,CUTSTANDING!B:B,0))</f>
        <v>9</v>
      </c>
    </row>
    <row r="802" spans="1:9" x14ac:dyDescent="0.25">
      <c r="A802" s="41"/>
      <c r="B802" s="41"/>
      <c r="C802" s="41"/>
      <c r="D802" s="41" t="s">
        <v>2517</v>
      </c>
      <c r="E802" s="41"/>
      <c r="F802" s="42" t="s">
        <v>2518</v>
      </c>
      <c r="G802" s="41" t="s">
        <v>2519</v>
      </c>
      <c r="H802" s="44" t="s">
        <v>40</v>
      </c>
      <c r="I802" s="33">
        <f>INDEX(CUTSTANDING!C:C,MATCH(SPICERACKDB!D802,CUTSTANDING!B:B,0))</f>
        <v>7</v>
      </c>
    </row>
    <row r="803" spans="1:9" x14ac:dyDescent="0.25">
      <c r="A803" s="41"/>
      <c r="B803" s="41"/>
      <c r="C803" s="41"/>
      <c r="D803" s="41" t="s">
        <v>2520</v>
      </c>
      <c r="E803" s="41"/>
      <c r="F803" s="42" t="s">
        <v>2521</v>
      </c>
      <c r="G803" s="41" t="s">
        <v>2522</v>
      </c>
      <c r="H803" s="44" t="s">
        <v>40</v>
      </c>
      <c r="I803" s="33">
        <f>INDEX(CUTSTANDING!C:C,MATCH(SPICERACKDB!D803,CUTSTANDING!B:B,0))</f>
        <v>0</v>
      </c>
    </row>
    <row r="804" spans="1:9" x14ac:dyDescent="0.25">
      <c r="A804" s="41"/>
      <c r="B804" s="41"/>
      <c r="C804" s="41"/>
      <c r="D804" s="41" t="s">
        <v>2523</v>
      </c>
      <c r="E804" s="41"/>
      <c r="F804" s="42" t="s">
        <v>2524</v>
      </c>
      <c r="G804" s="41" t="s">
        <v>2525</v>
      </c>
      <c r="H804" s="44" t="s">
        <v>4</v>
      </c>
      <c r="I804" s="33">
        <f>INDEX(CUTSTANDING!C:C,MATCH(SPICERACKDB!D804,CUTSTANDING!B:B,0))</f>
        <v>15</v>
      </c>
    </row>
    <row r="805" spans="1:9" x14ac:dyDescent="0.25">
      <c r="A805" s="41"/>
      <c r="B805" s="41"/>
      <c r="C805" s="41"/>
      <c r="D805" s="41" t="s">
        <v>2526</v>
      </c>
      <c r="E805" s="41"/>
      <c r="F805" s="42" t="s">
        <v>2527</v>
      </c>
      <c r="G805" s="41" t="s">
        <v>2528</v>
      </c>
      <c r="H805" s="44" t="s">
        <v>40</v>
      </c>
      <c r="I805" s="33">
        <f>INDEX(CUTSTANDING!C:C,MATCH(SPICERACKDB!D805,CUTSTANDING!B:B,0))</f>
        <v>13</v>
      </c>
    </row>
    <row r="806" spans="1:9" ht="400" x14ac:dyDescent="0.25">
      <c r="A806" s="41"/>
      <c r="B806" s="41"/>
      <c r="C806" s="41"/>
      <c r="D806" s="41" t="s">
        <v>2529</v>
      </c>
      <c r="E806" s="41"/>
      <c r="F806" s="42" t="s">
        <v>2530</v>
      </c>
      <c r="G806" s="43" t="s">
        <v>2461</v>
      </c>
      <c r="H806" s="44" t="s">
        <v>530</v>
      </c>
      <c r="I806" s="33">
        <f>INDEX(CUTSTANDING!C:C,MATCH(SPICERACKDB!D806,CUTSTANDING!B:B,0))</f>
        <v>21</v>
      </c>
    </row>
    <row r="807" spans="1:9" x14ac:dyDescent="0.25">
      <c r="A807" s="41"/>
      <c r="B807" s="41"/>
      <c r="C807" s="41"/>
      <c r="D807" s="41" t="s">
        <v>2531</v>
      </c>
      <c r="E807" s="41"/>
      <c r="F807" s="42" t="s">
        <v>2532</v>
      </c>
      <c r="G807" s="41" t="s">
        <v>2533</v>
      </c>
      <c r="H807" s="44" t="s">
        <v>577</v>
      </c>
      <c r="I807" s="33">
        <f>INDEX(CUTSTANDING!C:C,MATCH(SPICERACKDB!D807,CUTSTANDING!B:B,0))</f>
        <v>7</v>
      </c>
    </row>
    <row r="808" spans="1:9" ht="350" x14ac:dyDescent="0.25">
      <c r="A808" s="41"/>
      <c r="B808" s="41"/>
      <c r="C808" s="41"/>
      <c r="D808" s="41" t="s">
        <v>2534</v>
      </c>
      <c r="E808" s="41"/>
      <c r="F808" s="42" t="s">
        <v>2535</v>
      </c>
      <c r="G808" s="43" t="s">
        <v>2536</v>
      </c>
      <c r="H808" s="44" t="s">
        <v>9</v>
      </c>
      <c r="I808" s="33">
        <f>INDEX(CUTSTANDING!C:C,MATCH(SPICERACKDB!D808,CUTSTANDING!B:B,0))</f>
        <v>18</v>
      </c>
    </row>
    <row r="809" spans="1:9" x14ac:dyDescent="0.25">
      <c r="A809" s="41"/>
      <c r="B809" s="41"/>
      <c r="C809" s="41"/>
      <c r="D809" s="41" t="s">
        <v>2537</v>
      </c>
      <c r="E809" s="41"/>
      <c r="F809" s="42" t="s">
        <v>2538</v>
      </c>
      <c r="G809" s="41" t="s">
        <v>2539</v>
      </c>
      <c r="H809" s="44" t="s">
        <v>486</v>
      </c>
      <c r="I809" s="33">
        <f>INDEX(CUTSTANDING!C:C,MATCH(SPICERACKDB!D809,CUTSTANDING!B:B,0))</f>
        <v>6</v>
      </c>
    </row>
    <row r="810" spans="1:9" x14ac:dyDescent="0.25">
      <c r="A810" s="41"/>
      <c r="B810" s="41"/>
      <c r="C810" s="41"/>
      <c r="D810" s="41" t="s">
        <v>2540</v>
      </c>
      <c r="E810" s="41"/>
      <c r="F810" s="42" t="s">
        <v>2541</v>
      </c>
      <c r="G810" s="41" t="s">
        <v>2542</v>
      </c>
      <c r="H810" s="44" t="s">
        <v>492</v>
      </c>
      <c r="I810" s="33">
        <f>INDEX(CUTSTANDING!C:C,MATCH(SPICERACKDB!D810,CUTSTANDING!B:B,0))</f>
        <v>3</v>
      </c>
    </row>
    <row r="811" spans="1:9" x14ac:dyDescent="0.25">
      <c r="A811" s="41"/>
      <c r="B811" s="41"/>
      <c r="C811" s="41"/>
      <c r="D811" s="41" t="s">
        <v>2543</v>
      </c>
      <c r="E811" s="41"/>
      <c r="F811" s="42" t="s">
        <v>2544</v>
      </c>
      <c r="G811" s="41" t="s">
        <v>2545</v>
      </c>
      <c r="H811" s="44" t="s">
        <v>486</v>
      </c>
      <c r="I811" s="33">
        <f>INDEX(CUTSTANDING!C:C,MATCH(SPICERACKDB!D811,CUTSTANDING!B:B,0))</f>
        <v>7</v>
      </c>
    </row>
    <row r="812" spans="1:9" x14ac:dyDescent="0.25">
      <c r="A812" s="41"/>
      <c r="B812" s="41"/>
      <c r="C812" s="41"/>
      <c r="D812" s="41" t="s">
        <v>2546</v>
      </c>
      <c r="E812" s="41"/>
      <c r="F812" s="42" t="s">
        <v>2547</v>
      </c>
      <c r="G812" s="41" t="s">
        <v>2548</v>
      </c>
      <c r="H812" s="44" t="s">
        <v>591</v>
      </c>
      <c r="I812" s="33">
        <f>INDEX(CUTSTANDING!C:C,MATCH(SPICERACKDB!D812,CUTSTANDING!B:B,0))</f>
        <v>10</v>
      </c>
    </row>
    <row r="813" spans="1:9" x14ac:dyDescent="0.25">
      <c r="A813" s="41"/>
      <c r="B813" s="41"/>
      <c r="C813" s="41"/>
      <c r="D813" s="41" t="s">
        <v>2549</v>
      </c>
      <c r="E813" s="41"/>
      <c r="F813" s="42" t="s">
        <v>2550</v>
      </c>
      <c r="G813" s="41" t="s">
        <v>2551</v>
      </c>
      <c r="H813" s="44" t="s">
        <v>40</v>
      </c>
      <c r="I813" s="33">
        <f>INDEX(CUTSTANDING!C:C,MATCH(SPICERACKDB!D813,CUTSTANDING!B:B,0))</f>
        <v>9</v>
      </c>
    </row>
    <row r="814" spans="1:9" x14ac:dyDescent="0.25">
      <c r="A814" s="41"/>
      <c r="B814" s="41"/>
      <c r="C814" s="41"/>
      <c r="D814" s="41" t="s">
        <v>2552</v>
      </c>
      <c r="E814" s="41"/>
      <c r="F814" s="42" t="s">
        <v>2347</v>
      </c>
      <c r="G814" s="41" t="s">
        <v>2348</v>
      </c>
      <c r="H814" s="44" t="s">
        <v>551</v>
      </c>
      <c r="I814" s="33">
        <f>INDEX(CUTSTANDING!C:C,MATCH(SPICERACKDB!D814,CUTSTANDING!B:B,0))</f>
        <v>3</v>
      </c>
    </row>
    <row r="815" spans="1:9" x14ac:dyDescent="0.25">
      <c r="A815" s="41"/>
      <c r="B815" s="41"/>
      <c r="C815" s="41"/>
      <c r="D815" s="41" t="s">
        <v>2553</v>
      </c>
      <c r="E815" s="41"/>
      <c r="F815" s="42" t="s">
        <v>2554</v>
      </c>
      <c r="G815" s="41" t="s">
        <v>2555</v>
      </c>
      <c r="H815" s="44" t="s">
        <v>40</v>
      </c>
      <c r="I815" s="33">
        <f>INDEX(CUTSTANDING!C:C,MATCH(SPICERACKDB!D815,CUTSTANDING!B:B,0))</f>
        <v>12</v>
      </c>
    </row>
    <row r="816" spans="1:9" x14ac:dyDescent="0.25">
      <c r="A816" s="41"/>
      <c r="B816" s="41"/>
      <c r="C816" s="41"/>
      <c r="D816" s="41" t="s">
        <v>2556</v>
      </c>
      <c r="E816" s="41"/>
      <c r="F816" s="42" t="s">
        <v>2557</v>
      </c>
      <c r="G816" s="41" t="s">
        <v>2558</v>
      </c>
      <c r="H816" s="44" t="s">
        <v>486</v>
      </c>
      <c r="I816" s="33">
        <f>INDEX(CUTSTANDING!C:C,MATCH(SPICERACKDB!D816,CUTSTANDING!B:B,0))</f>
        <v>9</v>
      </c>
    </row>
    <row r="817" spans="1:9" x14ac:dyDescent="0.25">
      <c r="A817" s="41"/>
      <c r="B817" s="41"/>
      <c r="C817" s="41"/>
      <c r="D817" s="41" t="s">
        <v>2559</v>
      </c>
      <c r="E817" s="41"/>
      <c r="F817" s="44"/>
      <c r="G817" s="44" t="s">
        <v>1590</v>
      </c>
      <c r="H817" s="44" t="s">
        <v>8</v>
      </c>
      <c r="I817" s="33">
        <f>INDEX(CUTSTANDING!C:C,MATCH(SPICERACKDB!D817,CUTSTANDING!B:B,0))</f>
        <v>4</v>
      </c>
    </row>
    <row r="818" spans="1:9" x14ac:dyDescent="0.25">
      <c r="A818" s="41"/>
      <c r="B818" s="41"/>
      <c r="C818" s="41"/>
      <c r="D818" s="41" t="s">
        <v>2560</v>
      </c>
      <c r="E818" s="41"/>
      <c r="F818" s="42" t="s">
        <v>2561</v>
      </c>
      <c r="G818" s="41" t="s">
        <v>2562</v>
      </c>
      <c r="H818" s="44" t="s">
        <v>40</v>
      </c>
      <c r="I818" s="33">
        <f>INDEX(CUTSTANDING!C:C,MATCH(SPICERACKDB!D818,CUTSTANDING!B:B,0))</f>
        <v>4</v>
      </c>
    </row>
    <row r="819" spans="1:9" x14ac:dyDescent="0.25">
      <c r="A819" s="41"/>
      <c r="B819" s="41"/>
      <c r="C819" s="41"/>
      <c r="D819" s="41" t="s">
        <v>2563</v>
      </c>
      <c r="E819" s="41"/>
      <c r="F819" s="42" t="s">
        <v>2564</v>
      </c>
      <c r="G819" s="41" t="s">
        <v>2565</v>
      </c>
      <c r="H819" s="44" t="s">
        <v>2037</v>
      </c>
      <c r="I819" s="33">
        <f>INDEX(CUTSTANDING!C:C,MATCH(SPICERACKDB!D819,CUTSTANDING!B:B,0))</f>
        <v>11</v>
      </c>
    </row>
    <row r="820" spans="1:9" x14ac:dyDescent="0.25">
      <c r="A820" s="41"/>
      <c r="B820" s="41"/>
      <c r="C820" s="41"/>
      <c r="D820" s="41" t="s">
        <v>2566</v>
      </c>
      <c r="E820" s="41"/>
      <c r="F820" s="42" t="s">
        <v>2567</v>
      </c>
      <c r="G820" s="41" t="s">
        <v>2568</v>
      </c>
      <c r="H820" s="44" t="s">
        <v>486</v>
      </c>
      <c r="I820" s="33">
        <f>INDEX(CUTSTANDING!C:C,MATCH(SPICERACKDB!D820,CUTSTANDING!B:B,0))</f>
        <v>6</v>
      </c>
    </row>
    <row r="821" spans="1:9" x14ac:dyDescent="0.25">
      <c r="A821" s="41"/>
      <c r="B821" s="41"/>
      <c r="C821" s="41"/>
      <c r="D821" s="41" t="s">
        <v>2569</v>
      </c>
      <c r="E821" s="41"/>
      <c r="F821" s="42" t="s">
        <v>2570</v>
      </c>
      <c r="G821" s="41" t="s">
        <v>2571</v>
      </c>
      <c r="H821" s="44" t="s">
        <v>492</v>
      </c>
      <c r="I821" s="33">
        <f>INDEX(CUTSTANDING!C:C,MATCH(SPICERACKDB!D821,CUTSTANDING!B:B,0))</f>
        <v>6</v>
      </c>
    </row>
    <row r="822" spans="1:9" x14ac:dyDescent="0.25">
      <c r="A822" s="41"/>
      <c r="B822" s="41"/>
      <c r="C822" s="41"/>
      <c r="D822" s="41" t="s">
        <v>2572</v>
      </c>
      <c r="E822" s="41"/>
      <c r="F822" s="42" t="s">
        <v>2573</v>
      </c>
      <c r="G822" s="41" t="s">
        <v>2574</v>
      </c>
      <c r="H822" s="44" t="s">
        <v>551</v>
      </c>
      <c r="I822" s="33">
        <f>INDEX(CUTSTANDING!C:C,MATCH(SPICERACKDB!D822,CUTSTANDING!B:B,0))</f>
        <v>6</v>
      </c>
    </row>
    <row r="823" spans="1:9" x14ac:dyDescent="0.25">
      <c r="A823" s="41"/>
      <c r="B823" s="41"/>
      <c r="C823" s="41"/>
      <c r="D823" s="41" t="s">
        <v>2575</v>
      </c>
      <c r="E823" s="41"/>
      <c r="F823" s="42" t="s">
        <v>2576</v>
      </c>
      <c r="G823" s="41" t="s">
        <v>2577</v>
      </c>
      <c r="H823" s="44" t="s">
        <v>492</v>
      </c>
      <c r="I823" s="33">
        <f>INDEX(CUTSTANDING!C:C,MATCH(SPICERACKDB!D823,CUTSTANDING!B:B,0))</f>
        <v>12</v>
      </c>
    </row>
    <row r="824" spans="1:9" x14ac:dyDescent="0.25">
      <c r="A824" s="41"/>
      <c r="B824" s="41"/>
      <c r="C824" s="41"/>
      <c r="D824" s="41" t="s">
        <v>2578</v>
      </c>
      <c r="E824" s="41"/>
      <c r="F824" s="42" t="s">
        <v>2579</v>
      </c>
      <c r="G824" s="41" t="s">
        <v>2580</v>
      </c>
      <c r="H824" s="44" t="s">
        <v>2037</v>
      </c>
      <c r="I824" s="33">
        <f>INDEX(CUTSTANDING!C:C,MATCH(SPICERACKDB!D824,CUTSTANDING!B:B,0))</f>
        <v>7</v>
      </c>
    </row>
    <row r="825" spans="1:9" x14ac:dyDescent="0.25">
      <c r="A825" s="41"/>
      <c r="B825" s="41"/>
      <c r="C825" s="41"/>
      <c r="D825" s="41" t="s">
        <v>2581</v>
      </c>
      <c r="E825" s="41"/>
      <c r="F825" s="42" t="s">
        <v>2582</v>
      </c>
      <c r="G825" s="41" t="s">
        <v>2583</v>
      </c>
      <c r="H825" s="44" t="s">
        <v>551</v>
      </c>
      <c r="I825" s="33">
        <f>INDEX(CUTSTANDING!C:C,MATCH(SPICERACKDB!D825,CUTSTANDING!B:B,0))</f>
        <v>6</v>
      </c>
    </row>
    <row r="826" spans="1:9" x14ac:dyDescent="0.25">
      <c r="A826" s="41"/>
      <c r="B826" s="41"/>
      <c r="C826" s="41"/>
      <c r="D826" s="41" t="s">
        <v>270</v>
      </c>
      <c r="E826" s="41"/>
      <c r="F826" s="42" t="s">
        <v>2584</v>
      </c>
      <c r="G826" s="41" t="s">
        <v>2585</v>
      </c>
      <c r="H826" s="44" t="s">
        <v>835</v>
      </c>
      <c r="I826" s="33">
        <f>INDEX(CUTSTANDING!C:C,MATCH(SPICERACKDB!D826,CUTSTANDING!B:B,0))</f>
        <v>13</v>
      </c>
    </row>
    <row r="827" spans="1:9" x14ac:dyDescent="0.25">
      <c r="A827" s="41"/>
      <c r="B827" s="41"/>
      <c r="C827" s="41"/>
      <c r="D827" s="41" t="s">
        <v>2586</v>
      </c>
      <c r="E827" s="41"/>
      <c r="F827" s="42" t="s">
        <v>2587</v>
      </c>
      <c r="G827" s="41" t="s">
        <v>2588</v>
      </c>
      <c r="H827" s="44" t="s">
        <v>486</v>
      </c>
      <c r="I827" s="33">
        <f>INDEX(CUTSTANDING!C:C,MATCH(SPICERACKDB!D827,CUTSTANDING!B:B,0))</f>
        <v>12</v>
      </c>
    </row>
    <row r="828" spans="1:9" x14ac:dyDescent="0.25">
      <c r="A828" s="41"/>
      <c r="B828" s="41"/>
      <c r="C828" s="41"/>
      <c r="D828" s="41" t="s">
        <v>340</v>
      </c>
      <c r="E828" s="41"/>
      <c r="F828" s="42" t="s">
        <v>2589</v>
      </c>
      <c r="G828" s="41" t="s">
        <v>2590</v>
      </c>
      <c r="H828" s="44" t="s">
        <v>1329</v>
      </c>
      <c r="I828" s="33">
        <f>INDEX(CUTSTANDING!C:C,MATCH(SPICERACKDB!D828,CUTSTANDING!B:B,0))</f>
        <v>12</v>
      </c>
    </row>
    <row r="829" spans="1:9" x14ac:dyDescent="0.25">
      <c r="A829" s="41"/>
      <c r="B829" s="41"/>
      <c r="C829" s="41"/>
      <c r="D829" s="41" t="s">
        <v>2591</v>
      </c>
      <c r="E829" s="41"/>
      <c r="F829" s="42" t="s">
        <v>2592</v>
      </c>
      <c r="G829" s="41" t="s">
        <v>2593</v>
      </c>
      <c r="H829" s="44" t="s">
        <v>1209</v>
      </c>
      <c r="I829" s="33">
        <f>INDEX(CUTSTANDING!C:C,MATCH(SPICERACKDB!D829,CUTSTANDING!B:B,0))</f>
        <v>9</v>
      </c>
    </row>
    <row r="830" spans="1:9" x14ac:dyDescent="0.25">
      <c r="A830" s="41"/>
      <c r="B830" s="41"/>
      <c r="C830" s="41"/>
      <c r="D830" s="41" t="s">
        <v>2594</v>
      </c>
      <c r="E830" s="41"/>
      <c r="F830" s="42" t="s">
        <v>2595</v>
      </c>
      <c r="G830" s="41" t="s">
        <v>2596</v>
      </c>
      <c r="H830" s="44" t="s">
        <v>10</v>
      </c>
      <c r="I830" s="33">
        <f>INDEX(CUTSTANDING!C:C,MATCH(SPICERACKDB!D830,CUTSTANDING!B:B,0))</f>
        <v>12</v>
      </c>
    </row>
    <row r="831" spans="1:9" x14ac:dyDescent="0.25">
      <c r="A831" s="41"/>
      <c r="B831" s="41"/>
      <c r="C831" s="41"/>
      <c r="D831" s="41" t="s">
        <v>252</v>
      </c>
      <c r="E831" s="41"/>
      <c r="F831" s="42" t="s">
        <v>2597</v>
      </c>
      <c r="G831" s="41" t="s">
        <v>2598</v>
      </c>
      <c r="H831" s="44" t="s">
        <v>753</v>
      </c>
      <c r="I831" s="33">
        <f>INDEX(CUTSTANDING!C:C,MATCH(SPICERACKDB!D831,CUTSTANDING!B:B,0))</f>
        <v>14</v>
      </c>
    </row>
    <row r="832" spans="1:9" x14ac:dyDescent="0.25">
      <c r="A832" s="41"/>
      <c r="B832" s="41"/>
      <c r="C832" s="41"/>
      <c r="D832" s="41" t="s">
        <v>2599</v>
      </c>
      <c r="E832" s="41"/>
      <c r="F832" s="44"/>
      <c r="G832" s="44"/>
      <c r="H832" s="44" t="s">
        <v>454</v>
      </c>
      <c r="I832" s="33">
        <f>INDEX(CUTSTANDING!C:C,MATCH(SPICERACKDB!D832,CUTSTANDING!B:B,0))</f>
        <v>0</v>
      </c>
    </row>
    <row r="833" spans="1:9" ht="350" x14ac:dyDescent="0.25">
      <c r="A833" s="41"/>
      <c r="B833" s="41"/>
      <c r="C833" s="41"/>
      <c r="D833" s="41" t="s">
        <v>2600</v>
      </c>
      <c r="E833" s="41"/>
      <c r="F833" s="42" t="s">
        <v>2601</v>
      </c>
      <c r="G833" s="43" t="s">
        <v>2602</v>
      </c>
      <c r="H833" s="44" t="s">
        <v>0</v>
      </c>
      <c r="I833" s="33">
        <f>INDEX(CUTSTANDING!C:C,MATCH(SPICERACKDB!D833,CUTSTANDING!B:B,0))</f>
        <v>6</v>
      </c>
    </row>
    <row r="834" spans="1:9" x14ac:dyDescent="0.25">
      <c r="A834" s="41"/>
      <c r="B834" s="41"/>
      <c r="C834" s="41"/>
      <c r="D834" s="41" t="s">
        <v>2603</v>
      </c>
      <c r="E834" s="41"/>
      <c r="F834" s="42" t="s">
        <v>2604</v>
      </c>
      <c r="G834" s="41" t="s">
        <v>2605</v>
      </c>
      <c r="H834" s="44" t="s">
        <v>6</v>
      </c>
      <c r="I834" s="33">
        <f>INDEX(CUTSTANDING!C:C,MATCH(SPICERACKDB!D834,CUTSTANDING!B:B,0))</f>
        <v>9</v>
      </c>
    </row>
    <row r="835" spans="1:9" x14ac:dyDescent="0.25">
      <c r="A835" s="41"/>
      <c r="B835" s="41"/>
      <c r="C835" s="41"/>
      <c r="D835" s="41" t="s">
        <v>2606</v>
      </c>
      <c r="E835" s="41"/>
      <c r="F835" s="42" t="s">
        <v>2607</v>
      </c>
      <c r="G835" s="41" t="s">
        <v>2608</v>
      </c>
      <c r="H835" s="44" t="s">
        <v>3</v>
      </c>
      <c r="I835" s="33">
        <f>INDEX(CUTSTANDING!C:C,MATCH(SPICERACKDB!D835,CUTSTANDING!B:B,0))</f>
        <v>12</v>
      </c>
    </row>
    <row r="836" spans="1:9" x14ac:dyDescent="0.25">
      <c r="A836" s="41"/>
      <c r="B836" s="41"/>
      <c r="C836" s="41"/>
      <c r="D836" s="41" t="s">
        <v>253</v>
      </c>
      <c r="E836" s="41"/>
      <c r="F836" s="42" t="s">
        <v>2609</v>
      </c>
      <c r="G836" s="41" t="s">
        <v>2610</v>
      </c>
      <c r="H836" s="44" t="s">
        <v>2</v>
      </c>
      <c r="I836" s="33">
        <f>INDEX(CUTSTANDING!C:C,MATCH(SPICERACKDB!D836,CUTSTANDING!B:B,0))</f>
        <v>3</v>
      </c>
    </row>
    <row r="837" spans="1:9" x14ac:dyDescent="0.25">
      <c r="A837" s="41"/>
      <c r="B837" s="41"/>
      <c r="C837" s="41"/>
      <c r="D837" s="41" t="s">
        <v>2611</v>
      </c>
      <c r="E837" s="41"/>
      <c r="F837" s="42" t="s">
        <v>2612</v>
      </c>
      <c r="G837" s="41" t="s">
        <v>2613</v>
      </c>
      <c r="H837" s="44" t="s">
        <v>8</v>
      </c>
      <c r="I837" s="33">
        <f>INDEX(CUTSTANDING!C:C,MATCH(SPICERACKDB!D837,CUTSTANDING!B:B,0))</f>
        <v>3</v>
      </c>
    </row>
    <row r="838" spans="1:9" x14ac:dyDescent="0.25">
      <c r="A838" s="41"/>
      <c r="B838" s="41"/>
      <c r="C838" s="41"/>
      <c r="D838" s="41" t="s">
        <v>2614</v>
      </c>
      <c r="E838" s="41"/>
      <c r="F838" s="42" t="s">
        <v>2615</v>
      </c>
      <c r="G838" s="41" t="s">
        <v>2616</v>
      </c>
      <c r="H838" s="44" t="s">
        <v>40</v>
      </c>
      <c r="I838" s="33">
        <f>INDEX(CUTSTANDING!C:C,MATCH(SPICERACKDB!D838,CUTSTANDING!B:B,0))</f>
        <v>4</v>
      </c>
    </row>
    <row r="839" spans="1:9" x14ac:dyDescent="0.25">
      <c r="A839" s="41"/>
      <c r="B839" s="41"/>
      <c r="C839" s="41"/>
      <c r="D839" s="41" t="s">
        <v>2617</v>
      </c>
      <c r="E839" s="41"/>
      <c r="F839" s="42" t="s">
        <v>2618</v>
      </c>
      <c r="G839" s="41" t="s">
        <v>2619</v>
      </c>
      <c r="H839" s="44" t="s">
        <v>486</v>
      </c>
      <c r="I839" s="33">
        <f>INDEX(CUTSTANDING!C:C,MATCH(SPICERACKDB!D839,CUTSTANDING!B:B,0))</f>
        <v>4</v>
      </c>
    </row>
    <row r="840" spans="1:9" ht="337.5" x14ac:dyDescent="0.25">
      <c r="A840" s="41"/>
      <c r="B840" s="41"/>
      <c r="C840" s="41"/>
      <c r="D840" s="41" t="s">
        <v>2620</v>
      </c>
      <c r="E840" s="41"/>
      <c r="F840" s="42" t="s">
        <v>2621</v>
      </c>
      <c r="G840" s="43" t="s">
        <v>2622</v>
      </c>
      <c r="H840" s="44" t="s">
        <v>0</v>
      </c>
      <c r="I840" s="33">
        <f>INDEX(CUTSTANDING!C:C,MATCH(SPICERACKDB!D840,CUTSTANDING!B:B,0))</f>
        <v>18</v>
      </c>
    </row>
    <row r="841" spans="1:9" ht="362.5" x14ac:dyDescent="0.25">
      <c r="A841" s="41"/>
      <c r="B841" s="41"/>
      <c r="C841" s="41"/>
      <c r="D841" s="41" t="s">
        <v>2623</v>
      </c>
      <c r="E841" s="41"/>
      <c r="F841" s="42" t="s">
        <v>2624</v>
      </c>
      <c r="G841" s="43" t="s">
        <v>1832</v>
      </c>
      <c r="H841" s="44" t="s">
        <v>497</v>
      </c>
      <c r="I841" s="33">
        <f>INDEX(CUTSTANDING!C:C,MATCH(SPICERACKDB!D841,CUTSTANDING!B:B,0))</f>
        <v>9</v>
      </c>
    </row>
    <row r="842" spans="1:9" x14ac:dyDescent="0.25">
      <c r="A842" s="41"/>
      <c r="B842" s="41"/>
      <c r="C842" s="41"/>
      <c r="D842" s="41" t="s">
        <v>2625</v>
      </c>
      <c r="E842" s="41"/>
      <c r="F842" s="42" t="s">
        <v>2626</v>
      </c>
      <c r="G842" s="41" t="s">
        <v>2627</v>
      </c>
      <c r="H842" s="44" t="s">
        <v>713</v>
      </c>
      <c r="I842" s="33">
        <f>INDEX(CUTSTANDING!C:C,MATCH(SPICERACKDB!D842,CUTSTANDING!B:B,0))</f>
        <v>15</v>
      </c>
    </row>
    <row r="843" spans="1:9" x14ac:dyDescent="0.25">
      <c r="A843" s="41"/>
      <c r="B843" s="41"/>
      <c r="C843" s="41"/>
      <c r="D843" s="41" t="s">
        <v>2628</v>
      </c>
      <c r="E843" s="41"/>
      <c r="F843" s="42" t="s">
        <v>2629</v>
      </c>
      <c r="G843" s="41" t="s">
        <v>2630</v>
      </c>
      <c r="H843" s="44" t="s">
        <v>492</v>
      </c>
      <c r="I843" s="33">
        <f>INDEX(CUTSTANDING!C:C,MATCH(SPICERACKDB!D843,CUTSTANDING!B:B,0))</f>
        <v>6</v>
      </c>
    </row>
    <row r="844" spans="1:9" x14ac:dyDescent="0.25">
      <c r="A844" s="41"/>
      <c r="B844" s="41"/>
      <c r="C844" s="41"/>
      <c r="D844" s="41" t="s">
        <v>2631</v>
      </c>
      <c r="E844" s="41"/>
      <c r="F844" s="42" t="s">
        <v>2632</v>
      </c>
      <c r="G844" s="41" t="s">
        <v>2633</v>
      </c>
      <c r="H844" s="44" t="s">
        <v>40</v>
      </c>
      <c r="I844" s="33">
        <f>INDEX(CUTSTANDING!C:C,MATCH(SPICERACKDB!D844,CUTSTANDING!B:B,0))</f>
        <v>3</v>
      </c>
    </row>
    <row r="845" spans="1:9" x14ac:dyDescent="0.25">
      <c r="A845" s="41"/>
      <c r="B845" s="41"/>
      <c r="C845" s="41"/>
      <c r="D845" s="41" t="s">
        <v>2634</v>
      </c>
      <c r="E845" s="41"/>
      <c r="F845" s="42" t="s">
        <v>2635</v>
      </c>
      <c r="G845" s="41" t="s">
        <v>2636</v>
      </c>
      <c r="H845" s="44" t="s">
        <v>577</v>
      </c>
      <c r="I845" s="33">
        <f>INDEX(CUTSTANDING!C:C,MATCH(SPICERACKDB!D845,CUTSTANDING!B:B,0))</f>
        <v>9</v>
      </c>
    </row>
    <row r="846" spans="1:9" x14ac:dyDescent="0.25">
      <c r="A846" s="41"/>
      <c r="B846" s="41"/>
      <c r="C846" s="41"/>
      <c r="D846" s="41" t="s">
        <v>2637</v>
      </c>
      <c r="E846" s="41"/>
      <c r="F846" s="42" t="s">
        <v>2638</v>
      </c>
      <c r="G846" s="41" t="s">
        <v>2639</v>
      </c>
      <c r="H846" s="44" t="s">
        <v>713</v>
      </c>
      <c r="I846" s="33">
        <f>INDEX(CUTSTANDING!C:C,MATCH(SPICERACKDB!D846,CUTSTANDING!B:B,0))</f>
        <v>15</v>
      </c>
    </row>
    <row r="847" spans="1:9" ht="275" x14ac:dyDescent="0.25">
      <c r="A847" s="41"/>
      <c r="B847" s="41"/>
      <c r="C847" s="41"/>
      <c r="D847" s="41" t="s">
        <v>2640</v>
      </c>
      <c r="E847" s="41"/>
      <c r="F847" s="42" t="s">
        <v>2641</v>
      </c>
      <c r="G847" s="43" t="s">
        <v>2642</v>
      </c>
      <c r="H847" s="44" t="s">
        <v>577</v>
      </c>
      <c r="I847" s="33">
        <f>INDEX(CUTSTANDING!C:C,MATCH(SPICERACKDB!D847,CUTSTANDING!B:B,0))</f>
        <v>21</v>
      </c>
    </row>
    <row r="848" spans="1:9" x14ac:dyDescent="0.25">
      <c r="A848" s="41"/>
      <c r="B848" s="41"/>
      <c r="C848" s="41"/>
      <c r="D848" s="41" t="s">
        <v>2643</v>
      </c>
      <c r="E848" s="41"/>
      <c r="F848" s="42" t="s">
        <v>2644</v>
      </c>
      <c r="G848" s="41" t="s">
        <v>2645</v>
      </c>
      <c r="H848" s="44" t="s">
        <v>492</v>
      </c>
      <c r="I848" s="33">
        <f>INDEX(CUTSTANDING!C:C,MATCH(SPICERACKDB!D848,CUTSTANDING!B:B,0))</f>
        <v>3</v>
      </c>
    </row>
    <row r="849" spans="1:9" ht="409.5" x14ac:dyDescent="0.25">
      <c r="A849" s="41"/>
      <c r="B849" s="41"/>
      <c r="C849" s="41"/>
      <c r="D849" s="41" t="s">
        <v>2646</v>
      </c>
      <c r="E849" s="41"/>
      <c r="F849" s="42" t="s">
        <v>2647</v>
      </c>
      <c r="G849" s="43" t="s">
        <v>2648</v>
      </c>
      <c r="H849" s="44" t="s">
        <v>40</v>
      </c>
      <c r="I849" s="33">
        <f>INDEX(CUTSTANDING!C:C,MATCH(SPICERACKDB!D849,CUTSTANDING!B:B,0))</f>
        <v>12</v>
      </c>
    </row>
    <row r="850" spans="1:9" x14ac:dyDescent="0.25">
      <c r="A850" s="41"/>
      <c r="B850" s="41"/>
      <c r="C850" s="41"/>
      <c r="D850" s="41" t="s">
        <v>2649</v>
      </c>
      <c r="E850" s="41"/>
      <c r="F850" s="42" t="s">
        <v>2650</v>
      </c>
      <c r="G850" s="41" t="s">
        <v>2651</v>
      </c>
      <c r="H850" s="44" t="s">
        <v>449</v>
      </c>
      <c r="I850" s="33">
        <f>INDEX(CUTSTANDING!C:C,MATCH(SPICERACKDB!D850,CUTSTANDING!B:B,0))</f>
        <v>3</v>
      </c>
    </row>
    <row r="851" spans="1:9" x14ac:dyDescent="0.25">
      <c r="A851" s="41"/>
      <c r="B851" s="41"/>
      <c r="C851" s="41"/>
      <c r="D851" s="41" t="s">
        <v>2652</v>
      </c>
      <c r="E851" s="41"/>
      <c r="F851" s="42" t="s">
        <v>2653</v>
      </c>
      <c r="G851" s="41" t="s">
        <v>2545</v>
      </c>
      <c r="H851" s="44" t="s">
        <v>486</v>
      </c>
      <c r="I851" s="33">
        <f>INDEX(CUTSTANDING!C:C,MATCH(SPICERACKDB!D851,CUTSTANDING!B:B,0))</f>
        <v>7</v>
      </c>
    </row>
    <row r="852" spans="1:9" x14ac:dyDescent="0.25">
      <c r="A852" s="41"/>
      <c r="B852" s="41"/>
      <c r="C852" s="41"/>
      <c r="D852" s="41" t="s">
        <v>2654</v>
      </c>
      <c r="E852" s="41"/>
      <c r="F852" s="42" t="s">
        <v>2655</v>
      </c>
      <c r="G852" s="41" t="s">
        <v>2656</v>
      </c>
      <c r="H852" s="44" t="s">
        <v>551</v>
      </c>
      <c r="I852" s="33">
        <f>INDEX(CUTSTANDING!C:C,MATCH(SPICERACKDB!D852,CUTSTANDING!B:B,0))</f>
        <v>3</v>
      </c>
    </row>
    <row r="853" spans="1:9" x14ac:dyDescent="0.25">
      <c r="A853" s="41"/>
      <c r="B853" s="41"/>
      <c r="C853" s="41"/>
      <c r="D853" s="41" t="s">
        <v>2657</v>
      </c>
      <c r="E853" s="41"/>
      <c r="F853" s="42" t="s">
        <v>2658</v>
      </c>
      <c r="G853" s="41" t="s">
        <v>2659</v>
      </c>
      <c r="H853" s="44" t="s">
        <v>486</v>
      </c>
      <c r="I853" s="33">
        <f>INDEX(CUTSTANDING!C:C,MATCH(SPICERACKDB!D853,CUTSTANDING!B:B,0))</f>
        <v>3</v>
      </c>
    </row>
    <row r="854" spans="1:9" x14ac:dyDescent="0.25">
      <c r="A854" s="41"/>
      <c r="B854" s="41"/>
      <c r="C854" s="41"/>
      <c r="D854" s="41" t="s">
        <v>2660</v>
      </c>
      <c r="E854" s="41"/>
      <c r="F854" s="42" t="s">
        <v>2661</v>
      </c>
      <c r="G854" s="41" t="s">
        <v>2662</v>
      </c>
      <c r="H854" s="44" t="s">
        <v>713</v>
      </c>
      <c r="I854" s="33">
        <f>INDEX(CUTSTANDING!C:C,MATCH(SPICERACKDB!D854,CUTSTANDING!B:B,0))</f>
        <v>6</v>
      </c>
    </row>
    <row r="855" spans="1:9" ht="400" x14ac:dyDescent="0.25">
      <c r="A855" s="41"/>
      <c r="B855" s="41"/>
      <c r="C855" s="41"/>
      <c r="D855" s="41" t="s">
        <v>2663</v>
      </c>
      <c r="E855" s="41"/>
      <c r="F855" s="42" t="s">
        <v>1454</v>
      </c>
      <c r="G855" s="43" t="s">
        <v>1455</v>
      </c>
      <c r="H855" s="44" t="s">
        <v>40</v>
      </c>
      <c r="I855" s="33">
        <f>INDEX(CUTSTANDING!C:C,MATCH(SPICERACKDB!D855,CUTSTANDING!B:B,0))</f>
        <v>0</v>
      </c>
    </row>
    <row r="856" spans="1:9" x14ac:dyDescent="0.25">
      <c r="A856" s="41"/>
      <c r="B856" s="41"/>
      <c r="C856" s="41"/>
      <c r="D856" s="41" t="s">
        <v>2664</v>
      </c>
      <c r="E856" s="41"/>
      <c r="F856" s="42" t="s">
        <v>2665</v>
      </c>
      <c r="G856" s="41" t="s">
        <v>2666</v>
      </c>
      <c r="H856" s="44" t="s">
        <v>680</v>
      </c>
      <c r="I856" s="33">
        <f>INDEX(CUTSTANDING!C:C,MATCH(SPICERACKDB!D856,CUTSTANDING!B:B,0))</f>
        <v>3</v>
      </c>
    </row>
    <row r="857" spans="1:9" ht="275" x14ac:dyDescent="0.25">
      <c r="A857" s="41"/>
      <c r="B857" s="41"/>
      <c r="C857" s="41"/>
      <c r="D857" s="41" t="s">
        <v>2667</v>
      </c>
      <c r="E857" s="41"/>
      <c r="F857" s="42" t="s">
        <v>2668</v>
      </c>
      <c r="G857" s="43" t="s">
        <v>2669</v>
      </c>
      <c r="H857" s="44" t="s">
        <v>486</v>
      </c>
      <c r="I857" s="33">
        <f>INDEX(CUTSTANDING!C:C,MATCH(SPICERACKDB!D857,CUTSTANDING!B:B,0))</f>
        <v>0</v>
      </c>
    </row>
    <row r="858" spans="1:9" x14ac:dyDescent="0.25">
      <c r="A858" s="41"/>
      <c r="B858" s="41"/>
      <c r="C858" s="41"/>
      <c r="D858" s="41" t="s">
        <v>2670</v>
      </c>
      <c r="E858" s="41"/>
      <c r="F858" s="42" t="s">
        <v>2671</v>
      </c>
      <c r="G858" s="41" t="s">
        <v>2672</v>
      </c>
      <c r="H858" s="44" t="s">
        <v>560</v>
      </c>
      <c r="I858" s="33">
        <f>INDEX(CUTSTANDING!C:C,MATCH(SPICERACKDB!D858,CUTSTANDING!B:B,0))</f>
        <v>18</v>
      </c>
    </row>
    <row r="859" spans="1:9" x14ac:dyDescent="0.25">
      <c r="A859" s="41"/>
      <c r="B859" s="41"/>
      <c r="C859" s="41"/>
      <c r="D859" s="41" t="s">
        <v>279</v>
      </c>
      <c r="E859" s="41"/>
      <c r="F859" s="42" t="s">
        <v>2673</v>
      </c>
      <c r="G859" s="41" t="s">
        <v>2674</v>
      </c>
      <c r="H859" s="44" t="s">
        <v>788</v>
      </c>
      <c r="I859" s="33">
        <f>INDEX(CUTSTANDING!C:C,MATCH(SPICERACKDB!D859,CUTSTANDING!B:B,0))</f>
        <v>6</v>
      </c>
    </row>
    <row r="860" spans="1:9" x14ac:dyDescent="0.25">
      <c r="A860" s="41"/>
      <c r="B860" s="41"/>
      <c r="C860" s="41"/>
      <c r="D860" s="41" t="s">
        <v>2675</v>
      </c>
      <c r="E860" s="41"/>
      <c r="F860" s="42" t="s">
        <v>2676</v>
      </c>
      <c r="G860" s="41" t="s">
        <v>2677</v>
      </c>
      <c r="H860" s="44" t="s">
        <v>447</v>
      </c>
      <c r="I860" s="33">
        <f>INDEX(CUTSTANDING!C:C,MATCH(SPICERACKDB!D860,CUTSTANDING!B:B,0))</f>
        <v>6</v>
      </c>
    </row>
    <row r="861" spans="1:9" x14ac:dyDescent="0.25">
      <c r="A861" s="41"/>
      <c r="B861" s="41"/>
      <c r="C861" s="41"/>
      <c r="D861" s="41" t="s">
        <v>2678</v>
      </c>
      <c r="E861" s="41"/>
      <c r="F861" s="42" t="s">
        <v>2679</v>
      </c>
      <c r="G861" s="41" t="s">
        <v>2680</v>
      </c>
      <c r="H861" s="44" t="s">
        <v>9</v>
      </c>
      <c r="I861" s="33">
        <f>INDEX(CUTSTANDING!C:C,MATCH(SPICERACKDB!D861,CUTSTANDING!B:B,0))</f>
        <v>9</v>
      </c>
    </row>
    <row r="862" spans="1:9" x14ac:dyDescent="0.25">
      <c r="A862" s="41"/>
      <c r="B862" s="41"/>
      <c r="C862" s="41"/>
      <c r="D862" s="41" t="s">
        <v>2681</v>
      </c>
      <c r="E862" s="41"/>
      <c r="F862" s="42" t="s">
        <v>2682</v>
      </c>
      <c r="G862" s="41" t="s">
        <v>2683</v>
      </c>
      <c r="H862" s="44" t="s">
        <v>2684</v>
      </c>
      <c r="I862" s="33">
        <f>INDEX(CUTSTANDING!C:C,MATCH(SPICERACKDB!D862,CUTSTANDING!B:B,0))</f>
        <v>3</v>
      </c>
    </row>
    <row r="863" spans="1:9" x14ac:dyDescent="0.25">
      <c r="A863" s="41"/>
      <c r="B863" s="41"/>
      <c r="C863" s="41"/>
      <c r="D863" s="41" t="s">
        <v>2685</v>
      </c>
      <c r="E863" s="41"/>
      <c r="F863" s="42" t="s">
        <v>2686</v>
      </c>
      <c r="G863" s="41" t="s">
        <v>2687</v>
      </c>
      <c r="H863" s="44" t="s">
        <v>40</v>
      </c>
      <c r="I863" s="33">
        <f>INDEX(CUTSTANDING!C:C,MATCH(SPICERACKDB!D863,CUTSTANDING!B:B,0))</f>
        <v>10</v>
      </c>
    </row>
    <row r="864" spans="1:9" x14ac:dyDescent="0.25">
      <c r="A864" s="41"/>
      <c r="B864" s="41"/>
      <c r="C864" s="41"/>
      <c r="D864" s="41" t="s">
        <v>2688</v>
      </c>
      <c r="E864" s="41"/>
      <c r="F864" s="42" t="s">
        <v>2689</v>
      </c>
      <c r="G864" s="41" t="s">
        <v>2690</v>
      </c>
      <c r="H864" s="44" t="s">
        <v>2691</v>
      </c>
      <c r="I864" s="33">
        <f>INDEX(CUTSTANDING!C:C,MATCH(SPICERACKDB!D864,CUTSTANDING!B:B,0))</f>
        <v>8</v>
      </c>
    </row>
    <row r="865" spans="1:9" x14ac:dyDescent="0.25">
      <c r="A865" s="41"/>
      <c r="B865" s="41"/>
      <c r="C865" s="41"/>
      <c r="D865" s="41" t="s">
        <v>2692</v>
      </c>
      <c r="E865" s="41"/>
      <c r="F865" s="42" t="s">
        <v>2693</v>
      </c>
      <c r="G865" s="41" t="s">
        <v>2694</v>
      </c>
      <c r="H865" s="44" t="s">
        <v>486</v>
      </c>
      <c r="I865" s="33">
        <f>INDEX(CUTSTANDING!C:C,MATCH(SPICERACKDB!D865,CUTSTANDING!B:B,0))</f>
        <v>18</v>
      </c>
    </row>
    <row r="866" spans="1:9" x14ac:dyDescent="0.25">
      <c r="A866" s="41"/>
      <c r="B866" s="41"/>
      <c r="C866" s="41"/>
      <c r="D866" s="41" t="s">
        <v>2695</v>
      </c>
      <c r="E866" s="41"/>
      <c r="F866" s="42" t="s">
        <v>2696</v>
      </c>
      <c r="G866" s="41" t="s">
        <v>2697</v>
      </c>
      <c r="H866" s="44" t="s">
        <v>577</v>
      </c>
      <c r="I866" s="33">
        <f>INDEX(CUTSTANDING!C:C,MATCH(SPICERACKDB!D866,CUTSTANDING!B:B,0))</f>
        <v>3</v>
      </c>
    </row>
    <row r="867" spans="1:9" x14ac:dyDescent="0.25">
      <c r="A867" s="41"/>
      <c r="B867" s="41"/>
      <c r="C867" s="41"/>
      <c r="D867" s="41" t="s">
        <v>2698</v>
      </c>
      <c r="E867" s="41"/>
      <c r="F867" s="42" t="s">
        <v>2699</v>
      </c>
      <c r="G867" s="41" t="s">
        <v>2700</v>
      </c>
      <c r="H867" s="44" t="s">
        <v>2071</v>
      </c>
      <c r="I867" s="33">
        <f>INDEX(CUTSTANDING!C:C,MATCH(SPICERACKDB!D867,CUTSTANDING!B:B,0))</f>
        <v>6</v>
      </c>
    </row>
    <row r="868" spans="1:9" ht="312.5" x14ac:dyDescent="0.25">
      <c r="A868" s="41"/>
      <c r="B868" s="41"/>
      <c r="C868" s="41"/>
      <c r="D868" s="41" t="s">
        <v>2701</v>
      </c>
      <c r="E868" s="41"/>
      <c r="F868" s="42" t="s">
        <v>2702</v>
      </c>
      <c r="G868" s="43" t="s">
        <v>2703</v>
      </c>
      <c r="H868" s="44" t="s">
        <v>492</v>
      </c>
      <c r="I868" s="33">
        <f>INDEX(CUTSTANDING!C:C,MATCH(SPICERACKDB!D868,CUTSTANDING!B:B,0))</f>
        <v>3</v>
      </c>
    </row>
    <row r="869" spans="1:9" x14ac:dyDescent="0.25">
      <c r="A869" s="41"/>
      <c r="B869" s="41"/>
      <c r="C869" s="41"/>
      <c r="D869" s="41" t="s">
        <v>2704</v>
      </c>
      <c r="E869" s="41"/>
      <c r="F869" s="42" t="s">
        <v>2705</v>
      </c>
      <c r="G869" s="41" t="s">
        <v>2706</v>
      </c>
      <c r="H869" s="44" t="s">
        <v>40</v>
      </c>
      <c r="I869" s="33">
        <f>INDEX(CUTSTANDING!C:C,MATCH(SPICERACKDB!D869,CUTSTANDING!B:B,0))</f>
        <v>3</v>
      </c>
    </row>
    <row r="870" spans="1:9" ht="400" x14ac:dyDescent="0.25">
      <c r="A870" s="41"/>
      <c r="B870" s="41"/>
      <c r="C870" s="41"/>
      <c r="D870" s="41" t="s">
        <v>2707</v>
      </c>
      <c r="E870" s="41"/>
      <c r="F870" s="42" t="s">
        <v>2708</v>
      </c>
      <c r="G870" s="43" t="s">
        <v>946</v>
      </c>
      <c r="H870" s="44" t="s">
        <v>40</v>
      </c>
      <c r="I870" s="33">
        <f>INDEX(CUTSTANDING!C:C,MATCH(SPICERACKDB!D870,CUTSTANDING!B:B,0))</f>
        <v>18</v>
      </c>
    </row>
    <row r="871" spans="1:9" x14ac:dyDescent="0.25">
      <c r="A871" s="41"/>
      <c r="B871" s="41"/>
      <c r="C871" s="41"/>
      <c r="D871" s="41" t="s">
        <v>2709</v>
      </c>
      <c r="E871" s="41"/>
      <c r="F871" s="42" t="s">
        <v>2710</v>
      </c>
      <c r="G871" s="41" t="s">
        <v>2711</v>
      </c>
      <c r="H871" s="44" t="s">
        <v>40</v>
      </c>
      <c r="I871" s="33">
        <f>INDEX(CUTSTANDING!C:C,MATCH(SPICERACKDB!D871,CUTSTANDING!B:B,0))</f>
        <v>12</v>
      </c>
    </row>
    <row r="872" spans="1:9" x14ac:dyDescent="0.25">
      <c r="A872" s="41"/>
      <c r="B872" s="41"/>
      <c r="C872" s="41"/>
      <c r="D872" s="41" t="s">
        <v>2712</v>
      </c>
      <c r="E872" s="41"/>
      <c r="F872" s="42" t="s">
        <v>2713</v>
      </c>
      <c r="G872" s="41" t="s">
        <v>2714</v>
      </c>
      <c r="H872" s="44" t="s">
        <v>577</v>
      </c>
      <c r="I872" s="33">
        <f>INDEX(CUTSTANDING!C:C,MATCH(SPICERACKDB!D872,CUTSTANDING!B:B,0))</f>
        <v>12</v>
      </c>
    </row>
    <row r="873" spans="1:9" x14ac:dyDescent="0.25">
      <c r="A873" s="41"/>
      <c r="B873" s="41"/>
      <c r="C873" s="41"/>
      <c r="D873" s="41" t="s">
        <v>2715</v>
      </c>
      <c r="E873" s="41"/>
      <c r="F873" s="42" t="s">
        <v>2716</v>
      </c>
      <c r="G873" s="41" t="s">
        <v>2717</v>
      </c>
      <c r="H873" s="44" t="s">
        <v>447</v>
      </c>
      <c r="I873" s="33">
        <f>INDEX(CUTSTANDING!C:C,MATCH(SPICERACKDB!D873,CUTSTANDING!B:B,0))</f>
        <v>9</v>
      </c>
    </row>
    <row r="874" spans="1:9" x14ac:dyDescent="0.25">
      <c r="A874" s="41"/>
      <c r="B874" s="41"/>
      <c r="C874" s="41"/>
      <c r="D874" s="41" t="s">
        <v>2718</v>
      </c>
      <c r="E874" s="41"/>
      <c r="F874" s="42" t="s">
        <v>2719</v>
      </c>
      <c r="G874" s="41" t="s">
        <v>2720</v>
      </c>
      <c r="H874" s="44" t="s">
        <v>9</v>
      </c>
      <c r="I874" s="33">
        <f>INDEX(CUTSTANDING!C:C,MATCH(SPICERACKDB!D874,CUTSTANDING!B:B,0))</f>
        <v>6</v>
      </c>
    </row>
    <row r="875" spans="1:9" x14ac:dyDescent="0.25">
      <c r="A875" s="41"/>
      <c r="B875" s="41"/>
      <c r="C875" s="41"/>
      <c r="D875" s="41" t="s">
        <v>2721</v>
      </c>
      <c r="E875" s="41"/>
      <c r="F875" s="42" t="s">
        <v>2722</v>
      </c>
      <c r="G875" s="41" t="s">
        <v>2723</v>
      </c>
      <c r="H875" s="44" t="s">
        <v>492</v>
      </c>
      <c r="I875" s="33">
        <f>INDEX(CUTSTANDING!C:C,MATCH(SPICERACKDB!D875,CUTSTANDING!B:B,0))</f>
        <v>6</v>
      </c>
    </row>
    <row r="876" spans="1:9" x14ac:dyDescent="0.25">
      <c r="A876" s="41"/>
      <c r="B876" s="41"/>
      <c r="C876" s="41"/>
      <c r="D876" s="41" t="s">
        <v>196</v>
      </c>
      <c r="E876" s="41"/>
      <c r="F876" s="42" t="s">
        <v>2724</v>
      </c>
      <c r="G876" s="41" t="s">
        <v>2725</v>
      </c>
      <c r="H876" s="44" t="s">
        <v>577</v>
      </c>
      <c r="I876" s="33">
        <f>INDEX(CUTSTANDING!C:C,MATCH(SPICERACKDB!D876,CUTSTANDING!B:B,0))</f>
        <v>6</v>
      </c>
    </row>
    <row r="877" spans="1:9" x14ac:dyDescent="0.25">
      <c r="A877" s="41"/>
      <c r="B877" s="41"/>
      <c r="C877" s="41"/>
      <c r="D877" s="41" t="s">
        <v>2726</v>
      </c>
      <c r="E877" s="41"/>
      <c r="F877" s="42" t="s">
        <v>2727</v>
      </c>
      <c r="G877" s="41" t="s">
        <v>2728</v>
      </c>
      <c r="H877" s="44" t="s">
        <v>40</v>
      </c>
      <c r="I877" s="33">
        <f>INDEX(CUTSTANDING!C:C,MATCH(SPICERACKDB!D877,CUTSTANDING!B:B,0))</f>
        <v>7</v>
      </c>
    </row>
    <row r="878" spans="1:9" x14ac:dyDescent="0.25">
      <c r="A878" s="41"/>
      <c r="B878" s="41"/>
      <c r="C878" s="41"/>
      <c r="D878" s="41" t="s">
        <v>2729</v>
      </c>
      <c r="E878" s="41"/>
      <c r="F878" s="42" t="s">
        <v>2730</v>
      </c>
      <c r="G878" s="41" t="s">
        <v>2731</v>
      </c>
      <c r="H878" s="44" t="s">
        <v>2</v>
      </c>
      <c r="I878" s="33">
        <f>INDEX(CUTSTANDING!C:C,MATCH(SPICERACKDB!D878,CUTSTANDING!B:B,0))</f>
        <v>15</v>
      </c>
    </row>
    <row r="879" spans="1:9" x14ac:dyDescent="0.25">
      <c r="A879" s="41"/>
      <c r="B879" s="41"/>
      <c r="C879" s="41"/>
      <c r="D879" s="41" t="s">
        <v>311</v>
      </c>
      <c r="E879" s="41"/>
      <c r="F879" s="42" t="s">
        <v>2732</v>
      </c>
      <c r="G879" s="41" t="s">
        <v>2733</v>
      </c>
      <c r="H879" s="44" t="s">
        <v>447</v>
      </c>
      <c r="I879" s="33">
        <f>INDEX(CUTSTANDING!C:C,MATCH(SPICERACKDB!D879,CUTSTANDING!B:B,0))</f>
        <v>6</v>
      </c>
    </row>
    <row r="880" spans="1:9" x14ac:dyDescent="0.25">
      <c r="A880" s="41"/>
      <c r="B880" s="41"/>
      <c r="C880" s="41"/>
      <c r="D880" s="41" t="s">
        <v>2734</v>
      </c>
      <c r="E880" s="41"/>
      <c r="F880" s="42" t="s">
        <v>2735</v>
      </c>
      <c r="G880" s="41" t="s">
        <v>2736</v>
      </c>
      <c r="H880" s="44" t="s">
        <v>577</v>
      </c>
      <c r="I880" s="33">
        <f>INDEX(CUTSTANDING!C:C,MATCH(SPICERACKDB!D880,CUTSTANDING!B:B,0))</f>
        <v>18</v>
      </c>
    </row>
    <row r="881" spans="1:9" x14ac:dyDescent="0.25">
      <c r="A881" s="41"/>
      <c r="B881" s="41"/>
      <c r="C881" s="41"/>
      <c r="D881" s="41" t="s">
        <v>2737</v>
      </c>
      <c r="E881" s="41"/>
      <c r="F881" s="42" t="s">
        <v>2738</v>
      </c>
      <c r="G881" s="41" t="s">
        <v>2739</v>
      </c>
      <c r="H881" s="44" t="s">
        <v>486</v>
      </c>
      <c r="I881" s="33">
        <f>INDEX(CUTSTANDING!C:C,MATCH(SPICERACKDB!D881,CUTSTANDING!B:B,0))</f>
        <v>14</v>
      </c>
    </row>
    <row r="882" spans="1:9" x14ac:dyDescent="0.25">
      <c r="A882" s="41"/>
      <c r="B882" s="41"/>
      <c r="C882" s="41"/>
      <c r="D882" s="41" t="s">
        <v>2740</v>
      </c>
      <c r="E882" s="41"/>
      <c r="F882" s="42" t="s">
        <v>2741</v>
      </c>
      <c r="G882" s="41" t="s">
        <v>2742</v>
      </c>
      <c r="H882" s="44" t="s">
        <v>551</v>
      </c>
      <c r="I882" s="33">
        <f>INDEX(CUTSTANDING!C:C,MATCH(SPICERACKDB!D882,CUTSTANDING!B:B,0))</f>
        <v>15</v>
      </c>
    </row>
    <row r="883" spans="1:9" ht="312.5" x14ac:dyDescent="0.25">
      <c r="A883" s="41"/>
      <c r="B883" s="41"/>
      <c r="C883" s="41"/>
      <c r="D883" s="41" t="s">
        <v>2743</v>
      </c>
      <c r="E883" s="41"/>
      <c r="F883" s="42" t="s">
        <v>2744</v>
      </c>
      <c r="G883" s="43" t="s">
        <v>2745</v>
      </c>
      <c r="H883" s="44" t="s">
        <v>486</v>
      </c>
      <c r="I883" s="33">
        <f>INDEX(CUTSTANDING!C:C,MATCH(SPICERACKDB!D883,CUTSTANDING!B:B,0))</f>
        <v>12</v>
      </c>
    </row>
    <row r="884" spans="1:9" x14ac:dyDescent="0.25">
      <c r="A884" s="41"/>
      <c r="B884" s="41"/>
      <c r="C884" s="41"/>
      <c r="D884" s="41" t="s">
        <v>2746</v>
      </c>
      <c r="E884" s="41"/>
      <c r="F884" s="42" t="s">
        <v>2747</v>
      </c>
      <c r="G884" s="41" t="s">
        <v>2748</v>
      </c>
      <c r="H884" s="44" t="s">
        <v>1627</v>
      </c>
      <c r="I884" s="33">
        <f>INDEX(CUTSTANDING!C:C,MATCH(SPICERACKDB!D884,CUTSTANDING!B:B,0))</f>
        <v>7</v>
      </c>
    </row>
    <row r="885" spans="1:9" x14ac:dyDescent="0.25">
      <c r="A885" s="41"/>
      <c r="B885" s="41"/>
      <c r="C885" s="41"/>
      <c r="D885" s="41" t="s">
        <v>2749</v>
      </c>
      <c r="E885" s="41"/>
      <c r="F885" s="42" t="s">
        <v>2750</v>
      </c>
      <c r="G885" s="41" t="s">
        <v>2751</v>
      </c>
      <c r="H885" s="44" t="s">
        <v>713</v>
      </c>
      <c r="I885" s="33">
        <f>INDEX(CUTSTANDING!C:C,MATCH(SPICERACKDB!D885,CUTSTANDING!B:B,0))</f>
        <v>10</v>
      </c>
    </row>
    <row r="886" spans="1:9" ht="350" x14ac:dyDescent="0.25">
      <c r="A886" s="41"/>
      <c r="B886" s="41"/>
      <c r="C886" s="41"/>
      <c r="D886" s="41" t="s">
        <v>2752</v>
      </c>
      <c r="E886" s="41"/>
      <c r="F886" s="42" t="s">
        <v>2753</v>
      </c>
      <c r="G886" s="43" t="s">
        <v>2754</v>
      </c>
      <c r="H886" s="44" t="s">
        <v>5</v>
      </c>
      <c r="I886" s="33">
        <f>INDEX(CUTSTANDING!C:C,MATCH(SPICERACKDB!D886,CUTSTANDING!B:B,0))</f>
        <v>15</v>
      </c>
    </row>
    <row r="887" spans="1:9" x14ac:dyDescent="0.25">
      <c r="A887" s="41"/>
      <c r="B887" s="41"/>
      <c r="C887" s="41"/>
      <c r="D887" s="41" t="s">
        <v>2755</v>
      </c>
      <c r="E887" s="41"/>
      <c r="F887" s="42" t="s">
        <v>2756</v>
      </c>
      <c r="G887" s="41" t="s">
        <v>2757</v>
      </c>
      <c r="H887" s="44" t="s">
        <v>40</v>
      </c>
      <c r="I887" s="33">
        <f>INDEX(CUTSTANDING!C:C,MATCH(SPICERACKDB!D887,CUTSTANDING!B:B,0))</f>
        <v>9</v>
      </c>
    </row>
    <row r="888" spans="1:9" x14ac:dyDescent="0.25">
      <c r="A888" s="41"/>
      <c r="B888" s="41"/>
      <c r="C888" s="41"/>
      <c r="D888" s="41" t="s">
        <v>175</v>
      </c>
      <c r="E888" s="41"/>
      <c r="F888" s="42" t="s">
        <v>2758</v>
      </c>
      <c r="G888" s="41" t="s">
        <v>2759</v>
      </c>
      <c r="H888" s="44" t="s">
        <v>486</v>
      </c>
      <c r="I888" s="33">
        <f>INDEX(CUTSTANDING!C:C,MATCH(SPICERACKDB!D888,CUTSTANDING!B:B,0))</f>
        <v>15</v>
      </c>
    </row>
    <row r="889" spans="1:9" x14ac:dyDescent="0.25">
      <c r="A889" s="41"/>
      <c r="B889" s="41"/>
      <c r="C889" s="41"/>
      <c r="D889" s="41" t="s">
        <v>2760</v>
      </c>
      <c r="E889" s="41"/>
      <c r="F889" s="42" t="s">
        <v>2761</v>
      </c>
      <c r="G889" s="41" t="s">
        <v>2736</v>
      </c>
      <c r="H889" s="44" t="s">
        <v>577</v>
      </c>
      <c r="I889" s="33">
        <f>INDEX(CUTSTANDING!C:C,MATCH(SPICERACKDB!D889,CUTSTANDING!B:B,0))</f>
        <v>9</v>
      </c>
    </row>
    <row r="890" spans="1:9" x14ac:dyDescent="0.25">
      <c r="A890" s="41"/>
      <c r="B890" s="41"/>
      <c r="C890" s="41"/>
      <c r="D890" s="41" t="s">
        <v>2762</v>
      </c>
      <c r="E890" s="41"/>
      <c r="F890" s="42" t="s">
        <v>2763</v>
      </c>
      <c r="G890" s="41" t="s">
        <v>2736</v>
      </c>
      <c r="H890" s="44" t="s">
        <v>577</v>
      </c>
      <c r="I890" s="33">
        <f>INDEX(CUTSTANDING!C:C,MATCH(SPICERACKDB!D890,CUTSTANDING!B:B,0))</f>
        <v>9</v>
      </c>
    </row>
    <row r="891" spans="1:9" x14ac:dyDescent="0.25">
      <c r="A891" s="41"/>
      <c r="B891" s="41"/>
      <c r="C891" s="41"/>
      <c r="D891" s="41" t="s">
        <v>2764</v>
      </c>
      <c r="E891" s="41"/>
      <c r="F891" s="42" t="s">
        <v>2765</v>
      </c>
      <c r="G891" s="41" t="s">
        <v>2766</v>
      </c>
      <c r="H891" s="44" t="s">
        <v>40</v>
      </c>
      <c r="I891" s="33">
        <f>INDEX(CUTSTANDING!C:C,MATCH(SPICERACKDB!D891,CUTSTANDING!B:B,0))</f>
        <v>9</v>
      </c>
    </row>
    <row r="892" spans="1:9" ht="337.5" x14ac:dyDescent="0.25">
      <c r="A892" s="41"/>
      <c r="B892" s="41"/>
      <c r="C892" s="41"/>
      <c r="D892" s="41" t="s">
        <v>2767</v>
      </c>
      <c r="E892" s="41"/>
      <c r="F892" s="42" t="s">
        <v>2768</v>
      </c>
      <c r="G892" s="43" t="s">
        <v>2769</v>
      </c>
      <c r="H892" s="44" t="s">
        <v>9</v>
      </c>
      <c r="I892" s="33">
        <f>INDEX(CUTSTANDING!C:C,MATCH(SPICERACKDB!D892,CUTSTANDING!B:B,0))</f>
        <v>17</v>
      </c>
    </row>
    <row r="893" spans="1:9" ht="375" x14ac:dyDescent="0.25">
      <c r="A893" s="41"/>
      <c r="B893" s="41"/>
      <c r="C893" s="41"/>
      <c r="D893" s="41" t="s">
        <v>273</v>
      </c>
      <c r="E893" s="41"/>
      <c r="F893" s="42" t="s">
        <v>2770</v>
      </c>
      <c r="G893" s="43" t="s">
        <v>2771</v>
      </c>
      <c r="H893" s="44" t="s">
        <v>10</v>
      </c>
      <c r="I893" s="33">
        <f>INDEX(CUTSTANDING!C:C,MATCH(SPICERACKDB!D893,CUTSTANDING!B:B,0))</f>
        <v>3</v>
      </c>
    </row>
    <row r="894" spans="1:9" x14ac:dyDescent="0.25">
      <c r="A894" s="41"/>
      <c r="B894" s="41"/>
      <c r="C894" s="41"/>
      <c r="D894" s="41" t="s">
        <v>2772</v>
      </c>
      <c r="E894" s="41"/>
      <c r="F894" s="42" t="s">
        <v>2773</v>
      </c>
      <c r="G894" s="41" t="s">
        <v>2774</v>
      </c>
      <c r="H894" s="44" t="s">
        <v>577</v>
      </c>
      <c r="I894" s="33">
        <f>INDEX(CUTSTANDING!C:C,MATCH(SPICERACKDB!D894,CUTSTANDING!B:B,0))</f>
        <v>9</v>
      </c>
    </row>
    <row r="895" spans="1:9" x14ac:dyDescent="0.25">
      <c r="A895" s="41"/>
      <c r="B895" s="41"/>
      <c r="C895" s="41"/>
      <c r="D895" s="41" t="s">
        <v>2775</v>
      </c>
      <c r="E895" s="41"/>
      <c r="F895" s="42" t="s">
        <v>2776</v>
      </c>
      <c r="G895" s="41" t="s">
        <v>2777</v>
      </c>
      <c r="H895" s="44" t="s">
        <v>8</v>
      </c>
      <c r="I895" s="33">
        <f>INDEX(CUTSTANDING!C:C,MATCH(SPICERACKDB!D895,CUTSTANDING!B:B,0))</f>
        <v>0</v>
      </c>
    </row>
    <row r="896" spans="1:9" ht="337.5" x14ac:dyDescent="0.25">
      <c r="A896" s="41"/>
      <c r="B896" s="41"/>
      <c r="C896" s="41"/>
      <c r="D896" s="41" t="s">
        <v>2778</v>
      </c>
      <c r="E896" s="41"/>
      <c r="F896" s="42" t="s">
        <v>2779</v>
      </c>
      <c r="G896" s="43" t="s">
        <v>2780</v>
      </c>
      <c r="H896" s="44" t="s">
        <v>2071</v>
      </c>
      <c r="I896" s="33">
        <f>INDEX(CUTSTANDING!C:C,MATCH(SPICERACKDB!D896,CUTSTANDING!B:B,0))</f>
        <v>13</v>
      </c>
    </row>
    <row r="897" spans="1:9" x14ac:dyDescent="0.25">
      <c r="A897" s="41"/>
      <c r="B897" s="41"/>
      <c r="C897" s="41"/>
      <c r="D897" s="41" t="s">
        <v>2781</v>
      </c>
      <c r="E897" s="41"/>
      <c r="F897" s="42" t="s">
        <v>2782</v>
      </c>
      <c r="G897" s="41" t="s">
        <v>2783</v>
      </c>
      <c r="H897" s="44" t="s">
        <v>486</v>
      </c>
      <c r="I897" s="33">
        <f>INDEX(CUTSTANDING!C:C,MATCH(SPICERACKDB!D897,CUTSTANDING!B:B,0))</f>
        <v>6</v>
      </c>
    </row>
    <row r="898" spans="1:9" x14ac:dyDescent="0.25">
      <c r="A898" s="41"/>
      <c r="B898" s="41"/>
      <c r="C898" s="41"/>
      <c r="D898" s="41" t="s">
        <v>2784</v>
      </c>
      <c r="E898" s="41"/>
      <c r="F898" s="42" t="s">
        <v>2785</v>
      </c>
      <c r="G898" s="41" t="s">
        <v>2786</v>
      </c>
      <c r="H898" s="44" t="s">
        <v>492</v>
      </c>
      <c r="I898" s="33">
        <f>INDEX(CUTSTANDING!C:C,MATCH(SPICERACKDB!D898,CUTSTANDING!B:B,0))</f>
        <v>6</v>
      </c>
    </row>
    <row r="899" spans="1:9" x14ac:dyDescent="0.25">
      <c r="A899" s="41"/>
      <c r="B899" s="41"/>
      <c r="C899" s="41"/>
      <c r="D899" s="41" t="s">
        <v>2787</v>
      </c>
      <c r="E899" s="41"/>
      <c r="F899" s="42" t="s">
        <v>2788</v>
      </c>
      <c r="G899" s="41" t="s">
        <v>2789</v>
      </c>
      <c r="H899" s="44" t="s">
        <v>40</v>
      </c>
      <c r="I899" s="33">
        <f>INDEX(CUTSTANDING!C:C,MATCH(SPICERACKDB!D899,CUTSTANDING!B:B,0))</f>
        <v>3</v>
      </c>
    </row>
    <row r="900" spans="1:9" ht="287.5" x14ac:dyDescent="0.25">
      <c r="A900" s="41"/>
      <c r="B900" s="41"/>
      <c r="C900" s="41"/>
      <c r="D900" s="41" t="s">
        <v>362</v>
      </c>
      <c r="E900" s="41"/>
      <c r="F900" s="42" t="s">
        <v>2790</v>
      </c>
      <c r="G900" s="43" t="s">
        <v>2791</v>
      </c>
      <c r="H900" s="44" t="s">
        <v>577</v>
      </c>
      <c r="I900" s="33">
        <f>INDEX(CUTSTANDING!C:C,MATCH(SPICERACKDB!D900,CUTSTANDING!B:B,0))</f>
        <v>6</v>
      </c>
    </row>
    <row r="901" spans="1:9" x14ac:dyDescent="0.25">
      <c r="A901" s="41"/>
      <c r="B901" s="41"/>
      <c r="C901" s="41"/>
      <c r="D901" s="41" t="s">
        <v>2792</v>
      </c>
      <c r="E901" s="41"/>
      <c r="F901" s="42" t="s">
        <v>2793</v>
      </c>
      <c r="G901" s="41" t="s">
        <v>2794</v>
      </c>
      <c r="H901" s="44" t="s">
        <v>551</v>
      </c>
      <c r="I901" s="33">
        <f>INDEX(CUTSTANDING!C:C,MATCH(SPICERACKDB!D901,CUTSTANDING!B:B,0))</f>
        <v>12</v>
      </c>
    </row>
    <row r="902" spans="1:9" x14ac:dyDescent="0.25">
      <c r="A902" s="41"/>
      <c r="B902" s="41"/>
      <c r="C902" s="41"/>
      <c r="D902" s="41" t="s">
        <v>2795</v>
      </c>
      <c r="E902" s="41"/>
      <c r="F902" s="42" t="s">
        <v>2796</v>
      </c>
      <c r="G902" s="41" t="s">
        <v>2797</v>
      </c>
      <c r="H902" s="44" t="s">
        <v>2798</v>
      </c>
      <c r="I902" s="33">
        <f>INDEX(CUTSTANDING!C:C,MATCH(SPICERACKDB!D902,CUTSTANDING!B:B,0))</f>
        <v>6</v>
      </c>
    </row>
    <row r="903" spans="1:9" x14ac:dyDescent="0.25">
      <c r="A903" s="41"/>
      <c r="B903" s="41"/>
      <c r="C903" s="41"/>
      <c r="D903" s="41" t="s">
        <v>2799</v>
      </c>
      <c r="E903" s="41"/>
      <c r="F903" s="42" t="s">
        <v>2800</v>
      </c>
      <c r="G903" s="41" t="s">
        <v>2801</v>
      </c>
      <c r="H903" s="44" t="s">
        <v>3</v>
      </c>
      <c r="I903" s="33">
        <f>INDEX(CUTSTANDING!C:C,MATCH(SPICERACKDB!D903,CUTSTANDING!B:B,0))</f>
        <v>12</v>
      </c>
    </row>
    <row r="904" spans="1:9" x14ac:dyDescent="0.25">
      <c r="A904" s="41"/>
      <c r="B904" s="41"/>
      <c r="C904" s="41"/>
      <c r="D904" s="41" t="s">
        <v>2802</v>
      </c>
      <c r="E904" s="41"/>
      <c r="F904" s="42" t="s">
        <v>2803</v>
      </c>
      <c r="G904" s="41" t="s">
        <v>2804</v>
      </c>
      <c r="H904" s="44" t="s">
        <v>2805</v>
      </c>
      <c r="I904" s="33">
        <f>INDEX(CUTSTANDING!C:C,MATCH(SPICERACKDB!D904,CUTSTANDING!B:B,0))</f>
        <v>6</v>
      </c>
    </row>
    <row r="905" spans="1:9" x14ac:dyDescent="0.25">
      <c r="A905" s="41"/>
      <c r="B905" s="41"/>
      <c r="C905" s="41"/>
      <c r="D905" s="41" t="s">
        <v>2806</v>
      </c>
      <c r="E905" s="41"/>
      <c r="F905" s="42" t="s">
        <v>2807</v>
      </c>
      <c r="G905" s="41" t="s">
        <v>2808</v>
      </c>
      <c r="H905" s="44" t="s">
        <v>486</v>
      </c>
      <c r="I905" s="33">
        <f>INDEX(CUTSTANDING!C:C,MATCH(SPICERACKDB!D905,CUTSTANDING!B:B,0))</f>
        <v>3</v>
      </c>
    </row>
    <row r="906" spans="1:9" x14ac:dyDescent="0.25">
      <c r="A906" s="41"/>
      <c r="B906" s="41"/>
      <c r="C906" s="41"/>
      <c r="D906" s="41" t="s">
        <v>2809</v>
      </c>
      <c r="E906" s="41"/>
      <c r="F906" s="44"/>
      <c r="G906" s="44" t="s">
        <v>1590</v>
      </c>
      <c r="H906" s="44" t="s">
        <v>492</v>
      </c>
      <c r="I906" s="33">
        <f>INDEX(CUTSTANDING!C:C,MATCH(SPICERACKDB!D906,CUTSTANDING!B:B,0))</f>
        <v>12</v>
      </c>
    </row>
    <row r="907" spans="1:9" x14ac:dyDescent="0.25">
      <c r="A907" s="41"/>
      <c r="B907" s="41"/>
      <c r="C907" s="41"/>
      <c r="D907" s="41" t="s">
        <v>2810</v>
      </c>
      <c r="E907" s="41"/>
      <c r="F907" s="42" t="s">
        <v>2811</v>
      </c>
      <c r="G907" s="41" t="s">
        <v>2812</v>
      </c>
      <c r="H907" s="44" t="s">
        <v>577</v>
      </c>
      <c r="I907" s="33">
        <f>INDEX(CUTSTANDING!C:C,MATCH(SPICERACKDB!D907,CUTSTANDING!B:B,0))</f>
        <v>18</v>
      </c>
    </row>
    <row r="908" spans="1:9" x14ac:dyDescent="0.25">
      <c r="A908" s="41"/>
      <c r="B908" s="41"/>
      <c r="C908" s="41"/>
      <c r="D908" s="41" t="s">
        <v>2813</v>
      </c>
      <c r="E908" s="41"/>
      <c r="F908" s="42" t="s">
        <v>2814</v>
      </c>
      <c r="G908" s="41" t="s">
        <v>1231</v>
      </c>
      <c r="H908" s="44" t="s">
        <v>551</v>
      </c>
      <c r="I908" s="33">
        <f>INDEX(CUTSTANDING!C:C,MATCH(SPICERACKDB!D908,CUTSTANDING!B:B,0))</f>
        <v>0</v>
      </c>
    </row>
    <row r="909" spans="1:9" x14ac:dyDescent="0.25">
      <c r="A909" s="41"/>
      <c r="B909" s="41"/>
      <c r="C909" s="41"/>
      <c r="D909" s="41" t="s">
        <v>2815</v>
      </c>
      <c r="E909" s="41"/>
      <c r="F909" s="42" t="s">
        <v>2816</v>
      </c>
      <c r="G909" s="41" t="s">
        <v>1738</v>
      </c>
      <c r="H909" s="44" t="s">
        <v>447</v>
      </c>
      <c r="I909" s="33">
        <f>INDEX(CUTSTANDING!C:C,MATCH(SPICERACKDB!D909,CUTSTANDING!B:B,0))</f>
        <v>15</v>
      </c>
    </row>
    <row r="910" spans="1:9" x14ac:dyDescent="0.25">
      <c r="A910" s="41"/>
      <c r="B910" s="41"/>
      <c r="C910" s="41"/>
      <c r="D910" s="41" t="s">
        <v>2817</v>
      </c>
      <c r="E910" s="41"/>
      <c r="F910" s="42" t="s">
        <v>2818</v>
      </c>
      <c r="G910" s="41" t="s">
        <v>2819</v>
      </c>
      <c r="H910" s="44" t="s">
        <v>40</v>
      </c>
      <c r="I910" s="33">
        <f>INDEX(CUTSTANDING!C:C,MATCH(SPICERACKDB!D910,CUTSTANDING!B:B,0))</f>
        <v>3</v>
      </c>
    </row>
    <row r="911" spans="1:9" x14ac:dyDescent="0.25">
      <c r="A911" s="41"/>
      <c r="B911" s="41"/>
      <c r="C911" s="41"/>
      <c r="D911" s="41" t="s">
        <v>2820</v>
      </c>
      <c r="E911" s="41"/>
      <c r="F911" s="42" t="s">
        <v>2821</v>
      </c>
      <c r="G911" s="41" t="s">
        <v>2822</v>
      </c>
      <c r="H911" s="44" t="s">
        <v>5</v>
      </c>
      <c r="I911" s="33">
        <f>INDEX(CUTSTANDING!C:C,MATCH(SPICERACKDB!D911,CUTSTANDING!B:B,0))</f>
        <v>0</v>
      </c>
    </row>
    <row r="912" spans="1:9" x14ac:dyDescent="0.25">
      <c r="A912" s="41"/>
      <c r="B912" s="41"/>
      <c r="C912" s="41"/>
      <c r="D912" s="41" t="s">
        <v>2823</v>
      </c>
      <c r="E912" s="41"/>
      <c r="F912" s="42" t="s">
        <v>2824</v>
      </c>
      <c r="G912" s="41" t="s">
        <v>2825</v>
      </c>
      <c r="H912" s="44" t="s">
        <v>4</v>
      </c>
      <c r="I912" s="33">
        <f>INDEX(CUTSTANDING!C:C,MATCH(SPICERACKDB!D912,CUTSTANDING!B:B,0))</f>
        <v>4</v>
      </c>
    </row>
    <row r="913" spans="1:9" x14ac:dyDescent="0.25">
      <c r="A913" s="41"/>
      <c r="B913" s="41"/>
      <c r="C913" s="41"/>
      <c r="D913" s="41" t="s">
        <v>2826</v>
      </c>
      <c r="E913" s="41"/>
      <c r="F913" s="42" t="s">
        <v>2827</v>
      </c>
      <c r="G913" s="41" t="s">
        <v>2828</v>
      </c>
      <c r="H913" s="44" t="s">
        <v>5</v>
      </c>
      <c r="I913" s="33">
        <f>INDEX(CUTSTANDING!C:C,MATCH(SPICERACKDB!D913,CUTSTANDING!B:B,0))</f>
        <v>19</v>
      </c>
    </row>
    <row r="914" spans="1:9" x14ac:dyDescent="0.25">
      <c r="A914" s="41"/>
      <c r="B914" s="41"/>
      <c r="C914" s="41"/>
      <c r="D914" s="41" t="s">
        <v>2829</v>
      </c>
      <c r="E914" s="41"/>
      <c r="F914" s="42" t="s">
        <v>2830</v>
      </c>
      <c r="G914" s="41" t="s">
        <v>2831</v>
      </c>
      <c r="H914" s="44" t="s">
        <v>9</v>
      </c>
      <c r="I914" s="33">
        <f>INDEX(CUTSTANDING!C:C,MATCH(SPICERACKDB!D914,CUTSTANDING!B:B,0))</f>
        <v>6</v>
      </c>
    </row>
    <row r="915" spans="1:9" ht="409.5" x14ac:dyDescent="0.25">
      <c r="A915" s="41"/>
      <c r="B915" s="41"/>
      <c r="C915" s="41"/>
      <c r="D915" s="41" t="s">
        <v>2832</v>
      </c>
      <c r="E915" s="41"/>
      <c r="F915" s="42" t="s">
        <v>2833</v>
      </c>
      <c r="G915" s="43" t="s">
        <v>2834</v>
      </c>
      <c r="H915" s="44" t="s">
        <v>4</v>
      </c>
      <c r="I915" s="33">
        <f>INDEX(CUTSTANDING!C:C,MATCH(SPICERACKDB!D915,CUTSTANDING!B:B,0))</f>
        <v>12</v>
      </c>
    </row>
    <row r="916" spans="1:9" x14ac:dyDescent="0.25">
      <c r="A916" s="41"/>
      <c r="B916" s="41"/>
      <c r="C916" s="41"/>
      <c r="D916" s="41" t="s">
        <v>2835</v>
      </c>
      <c r="E916" s="41"/>
      <c r="F916" s="42" t="s">
        <v>2836</v>
      </c>
      <c r="G916" s="41" t="s">
        <v>1091</v>
      </c>
      <c r="H916" s="44" t="s">
        <v>624</v>
      </c>
      <c r="I916" s="33">
        <f>INDEX(CUTSTANDING!C:C,MATCH(SPICERACKDB!D916,CUTSTANDING!B:B,0))</f>
        <v>18</v>
      </c>
    </row>
    <row r="917" spans="1:9" x14ac:dyDescent="0.25">
      <c r="A917" s="41"/>
      <c r="B917" s="41"/>
      <c r="C917" s="41"/>
      <c r="D917" s="41" t="s">
        <v>2837</v>
      </c>
      <c r="E917" s="41"/>
      <c r="F917" s="42" t="s">
        <v>2838</v>
      </c>
      <c r="G917" s="41" t="s">
        <v>2839</v>
      </c>
      <c r="H917" s="44" t="s">
        <v>2840</v>
      </c>
      <c r="I917" s="33">
        <f>INDEX(CUTSTANDING!C:C,MATCH(SPICERACKDB!D917,CUTSTANDING!B:B,0))</f>
        <v>4</v>
      </c>
    </row>
    <row r="918" spans="1:9" x14ac:dyDescent="0.25">
      <c r="A918" s="41"/>
      <c r="B918" s="41"/>
      <c r="C918" s="41"/>
      <c r="D918" s="41" t="s">
        <v>2841</v>
      </c>
      <c r="E918" s="41"/>
      <c r="F918" s="42" t="s">
        <v>2842</v>
      </c>
      <c r="G918" s="41" t="s">
        <v>2843</v>
      </c>
      <c r="H918" s="44" t="s">
        <v>40</v>
      </c>
      <c r="I918" s="33">
        <f>INDEX(CUTSTANDING!C:C,MATCH(SPICERACKDB!D918,CUTSTANDING!B:B,0))</f>
        <v>6</v>
      </c>
    </row>
    <row r="919" spans="1:9" x14ac:dyDescent="0.25">
      <c r="A919" s="41"/>
      <c r="B919" s="41"/>
      <c r="C919" s="41"/>
      <c r="D919" s="41" t="s">
        <v>2844</v>
      </c>
      <c r="E919" s="41"/>
      <c r="F919" s="42" t="s">
        <v>2845</v>
      </c>
      <c r="G919" s="41" t="s">
        <v>2846</v>
      </c>
      <c r="H919" s="44" t="s">
        <v>2</v>
      </c>
      <c r="I919" s="33">
        <f>INDEX(CUTSTANDING!C:C,MATCH(SPICERACKDB!D919,CUTSTANDING!B:B,0))</f>
        <v>3</v>
      </c>
    </row>
    <row r="920" spans="1:9" x14ac:dyDescent="0.25">
      <c r="A920" s="41"/>
      <c r="B920" s="41"/>
      <c r="C920" s="41"/>
      <c r="D920" s="41" t="s">
        <v>2847</v>
      </c>
      <c r="E920" s="41"/>
      <c r="F920" s="42" t="s">
        <v>2848</v>
      </c>
      <c r="G920" s="41" t="s">
        <v>2849</v>
      </c>
      <c r="H920" s="44" t="s">
        <v>739</v>
      </c>
      <c r="I920" s="33">
        <f>INDEX(CUTSTANDING!C:C,MATCH(SPICERACKDB!D920,CUTSTANDING!B:B,0))</f>
        <v>4</v>
      </c>
    </row>
    <row r="921" spans="1:9" x14ac:dyDescent="0.25">
      <c r="A921" s="41"/>
      <c r="B921" s="41"/>
      <c r="C921" s="41"/>
      <c r="D921" s="41" t="s">
        <v>2850</v>
      </c>
      <c r="E921" s="41"/>
      <c r="F921" s="42" t="s">
        <v>2851</v>
      </c>
      <c r="G921" s="41" t="s">
        <v>2852</v>
      </c>
      <c r="H921" s="44" t="s">
        <v>14</v>
      </c>
      <c r="I921" s="33">
        <f>INDEX(CUTSTANDING!C:C,MATCH(SPICERACKDB!D921,CUTSTANDING!B:B,0))</f>
        <v>9</v>
      </c>
    </row>
    <row r="922" spans="1:9" x14ac:dyDescent="0.25">
      <c r="A922" s="41"/>
      <c r="B922" s="41"/>
      <c r="C922" s="41"/>
      <c r="D922" s="41" t="s">
        <v>230</v>
      </c>
      <c r="E922" s="41"/>
      <c r="F922" s="42" t="s">
        <v>2853</v>
      </c>
      <c r="G922" s="41" t="s">
        <v>2854</v>
      </c>
      <c r="H922" s="44" t="s">
        <v>577</v>
      </c>
      <c r="I922" s="33">
        <f>INDEX(CUTSTANDING!C:C,MATCH(SPICERACKDB!D922,CUTSTANDING!B:B,0))</f>
        <v>15</v>
      </c>
    </row>
    <row r="923" spans="1:9" x14ac:dyDescent="0.25">
      <c r="A923" s="41"/>
      <c r="B923" s="41"/>
      <c r="C923" s="41"/>
      <c r="D923" s="41" t="s">
        <v>2855</v>
      </c>
      <c r="E923" s="41"/>
      <c r="F923" s="42" t="s">
        <v>2856</v>
      </c>
      <c r="G923" s="41" t="s">
        <v>2857</v>
      </c>
      <c r="H923" s="44" t="s">
        <v>14</v>
      </c>
      <c r="I923" s="33">
        <f>INDEX(CUTSTANDING!C:C,MATCH(SPICERACKDB!D923,CUTSTANDING!B:B,0))</f>
        <v>6</v>
      </c>
    </row>
    <row r="924" spans="1:9" x14ac:dyDescent="0.25">
      <c r="A924" s="41"/>
      <c r="B924" s="41"/>
      <c r="C924" s="41"/>
      <c r="D924" s="41" t="s">
        <v>2858</v>
      </c>
      <c r="E924" s="41"/>
      <c r="F924" s="42" t="s">
        <v>2859</v>
      </c>
      <c r="G924" s="41" t="s">
        <v>2860</v>
      </c>
      <c r="H924" s="44" t="s">
        <v>486</v>
      </c>
      <c r="I924" s="33">
        <f>INDEX(CUTSTANDING!C:C,MATCH(SPICERACKDB!D924,CUTSTANDING!B:B,0))</f>
        <v>6</v>
      </c>
    </row>
    <row r="925" spans="1:9" x14ac:dyDescent="0.25">
      <c r="A925" s="41"/>
      <c r="B925" s="41"/>
      <c r="C925" s="41"/>
      <c r="D925" s="41" t="s">
        <v>2861</v>
      </c>
      <c r="E925" s="41"/>
      <c r="F925" s="42" t="s">
        <v>2862</v>
      </c>
      <c r="G925" s="41" t="s">
        <v>2863</v>
      </c>
      <c r="H925" s="44" t="s">
        <v>40</v>
      </c>
      <c r="I925" s="33">
        <f>INDEX(CUTSTANDING!C:C,MATCH(SPICERACKDB!D925,CUTSTANDING!B:B,0))</f>
        <v>4</v>
      </c>
    </row>
    <row r="926" spans="1:9" x14ac:dyDescent="0.25">
      <c r="A926" s="41"/>
      <c r="B926" s="41"/>
      <c r="C926" s="41"/>
      <c r="D926" s="41" t="s">
        <v>382</v>
      </c>
      <c r="E926" s="41"/>
      <c r="F926" s="42" t="s">
        <v>2864</v>
      </c>
      <c r="G926" s="41" t="s">
        <v>2865</v>
      </c>
      <c r="H926" s="44" t="s">
        <v>15</v>
      </c>
      <c r="I926" s="33">
        <f>INDEX(CUTSTANDING!C:C,MATCH(SPICERACKDB!D926,CUTSTANDING!B:B,0))</f>
        <v>18</v>
      </c>
    </row>
    <row r="927" spans="1:9" x14ac:dyDescent="0.25">
      <c r="A927" s="41"/>
      <c r="B927" s="41"/>
      <c r="C927" s="41"/>
      <c r="D927" s="41" t="s">
        <v>2866</v>
      </c>
      <c r="E927" s="41"/>
      <c r="F927" s="42" t="s">
        <v>2867</v>
      </c>
      <c r="G927" s="41" t="s">
        <v>2868</v>
      </c>
      <c r="H927" s="44" t="s">
        <v>624</v>
      </c>
      <c r="I927" s="33">
        <f>INDEX(CUTSTANDING!C:C,MATCH(SPICERACKDB!D927,CUTSTANDING!B:B,0))</f>
        <v>12</v>
      </c>
    </row>
    <row r="928" spans="1:9" x14ac:dyDescent="0.25">
      <c r="A928" s="41"/>
      <c r="B928" s="41"/>
      <c r="C928" s="41"/>
      <c r="D928" s="41" t="s">
        <v>2869</v>
      </c>
      <c r="E928" s="41"/>
      <c r="F928" s="42" t="s">
        <v>2870</v>
      </c>
      <c r="G928" s="41" t="s">
        <v>2871</v>
      </c>
      <c r="H928" s="44" t="s">
        <v>8</v>
      </c>
      <c r="I928" s="33">
        <f>INDEX(CUTSTANDING!C:C,MATCH(SPICERACKDB!D928,CUTSTANDING!B:B,0))</f>
        <v>10</v>
      </c>
    </row>
    <row r="929" spans="1:9" x14ac:dyDescent="0.25">
      <c r="A929" s="41"/>
      <c r="B929" s="41"/>
      <c r="C929" s="41"/>
      <c r="D929" s="41" t="s">
        <v>2872</v>
      </c>
      <c r="E929" s="41"/>
      <c r="F929" s="42" t="s">
        <v>2873</v>
      </c>
      <c r="G929" s="41" t="s">
        <v>2874</v>
      </c>
      <c r="H929" s="44" t="s">
        <v>40</v>
      </c>
      <c r="I929" s="33">
        <f>INDEX(CUTSTANDING!C:C,MATCH(SPICERACKDB!D929,CUTSTANDING!B:B,0))</f>
        <v>9</v>
      </c>
    </row>
    <row r="930" spans="1:9" x14ac:dyDescent="0.25">
      <c r="A930" s="41"/>
      <c r="B930" s="41"/>
      <c r="C930" s="41"/>
      <c r="D930" s="41" t="s">
        <v>2875</v>
      </c>
      <c r="E930" s="41"/>
      <c r="F930" s="42" t="s">
        <v>2876</v>
      </c>
      <c r="G930" s="41" t="s">
        <v>2877</v>
      </c>
      <c r="H930" s="44" t="s">
        <v>40</v>
      </c>
      <c r="I930" s="33">
        <f>INDEX(CUTSTANDING!C:C,MATCH(SPICERACKDB!D930,CUTSTANDING!B:B,0))</f>
        <v>12</v>
      </c>
    </row>
    <row r="931" spans="1:9" x14ac:dyDescent="0.25">
      <c r="A931" s="41"/>
      <c r="B931" s="41"/>
      <c r="C931" s="41"/>
      <c r="D931" s="41" t="s">
        <v>2878</v>
      </c>
      <c r="E931" s="41"/>
      <c r="F931" s="42" t="s">
        <v>2879</v>
      </c>
      <c r="G931" s="41" t="s">
        <v>2880</v>
      </c>
      <c r="H931" s="44" t="s">
        <v>447</v>
      </c>
      <c r="I931" s="33">
        <f>INDEX(CUTSTANDING!C:C,MATCH(SPICERACKDB!D931,CUTSTANDING!B:B,0))</f>
        <v>13</v>
      </c>
    </row>
    <row r="932" spans="1:9" ht="337.5" x14ac:dyDescent="0.25">
      <c r="A932" s="41"/>
      <c r="B932" s="41"/>
      <c r="C932" s="41"/>
      <c r="D932" s="41" t="s">
        <v>343</v>
      </c>
      <c r="E932" s="41"/>
      <c r="F932" s="42" t="s">
        <v>2881</v>
      </c>
      <c r="G932" s="43" t="s">
        <v>2882</v>
      </c>
      <c r="H932" s="44" t="s">
        <v>591</v>
      </c>
      <c r="I932" s="33">
        <f>INDEX(CUTSTANDING!C:C,MATCH(SPICERACKDB!D932,CUTSTANDING!B:B,0))</f>
        <v>18</v>
      </c>
    </row>
    <row r="933" spans="1:9" ht="387.5" x14ac:dyDescent="0.25">
      <c r="A933" s="41"/>
      <c r="B933" s="41"/>
      <c r="C933" s="41"/>
      <c r="D933" s="41" t="s">
        <v>357</v>
      </c>
      <c r="E933" s="41"/>
      <c r="F933" s="42" t="s">
        <v>2883</v>
      </c>
      <c r="G933" s="43" t="s">
        <v>2884</v>
      </c>
      <c r="H933" s="44" t="s">
        <v>40</v>
      </c>
      <c r="I933" s="33">
        <f>INDEX(CUTSTANDING!C:C,MATCH(SPICERACKDB!D933,CUTSTANDING!B:B,0))</f>
        <v>12</v>
      </c>
    </row>
    <row r="934" spans="1:9" ht="375" x14ac:dyDescent="0.25">
      <c r="A934" s="41"/>
      <c r="B934" s="41"/>
      <c r="C934" s="41"/>
      <c r="D934" s="41" t="s">
        <v>2885</v>
      </c>
      <c r="E934" s="41"/>
      <c r="F934" s="42" t="s">
        <v>2886</v>
      </c>
      <c r="G934" s="43" t="s">
        <v>2887</v>
      </c>
      <c r="H934" s="44" t="s">
        <v>40</v>
      </c>
      <c r="I934" s="33">
        <f>INDEX(CUTSTANDING!C:C,MATCH(SPICERACKDB!D934,CUTSTANDING!B:B,0))</f>
        <v>12</v>
      </c>
    </row>
    <row r="935" spans="1:9" x14ac:dyDescent="0.25">
      <c r="A935" s="41"/>
      <c r="B935" s="41"/>
      <c r="C935" s="41"/>
      <c r="D935" s="41" t="s">
        <v>2888</v>
      </c>
      <c r="E935" s="41"/>
      <c r="F935" s="42" t="s">
        <v>2889</v>
      </c>
      <c r="G935" s="41" t="s">
        <v>2890</v>
      </c>
      <c r="H935" s="44" t="s">
        <v>492</v>
      </c>
      <c r="I935" s="33">
        <f>INDEX(CUTSTANDING!C:C,MATCH(SPICERACKDB!D935,CUTSTANDING!B:B,0))</f>
        <v>9</v>
      </c>
    </row>
    <row r="936" spans="1:9" x14ac:dyDescent="0.25">
      <c r="A936" s="41"/>
      <c r="B936" s="41"/>
      <c r="C936" s="41"/>
      <c r="D936" s="41" t="s">
        <v>2891</v>
      </c>
      <c r="E936" s="41"/>
      <c r="F936" s="42" t="s">
        <v>2892</v>
      </c>
      <c r="G936" s="41" t="s">
        <v>2893</v>
      </c>
      <c r="H936" s="44" t="s">
        <v>14</v>
      </c>
      <c r="I936" s="33">
        <f>INDEX(CUTSTANDING!C:C,MATCH(SPICERACKDB!D936,CUTSTANDING!B:B,0))</f>
        <v>9</v>
      </c>
    </row>
    <row r="937" spans="1:9" ht="375" x14ac:dyDescent="0.25">
      <c r="A937" s="41"/>
      <c r="B937" s="41"/>
      <c r="C937" s="41"/>
      <c r="D937" s="41" t="s">
        <v>2894</v>
      </c>
      <c r="E937" s="41"/>
      <c r="F937" s="42" t="s">
        <v>2895</v>
      </c>
      <c r="G937" s="43" t="s">
        <v>2896</v>
      </c>
      <c r="H937" s="44" t="s">
        <v>6</v>
      </c>
      <c r="I937" s="33">
        <f>INDEX(CUTSTANDING!C:C,MATCH(SPICERACKDB!D937,CUTSTANDING!B:B,0))</f>
        <v>0</v>
      </c>
    </row>
    <row r="938" spans="1:9" x14ac:dyDescent="0.25">
      <c r="A938" s="41"/>
      <c r="B938" s="41"/>
      <c r="C938" s="41"/>
      <c r="D938" s="41" t="s">
        <v>263</v>
      </c>
      <c r="E938" s="41"/>
      <c r="F938" s="42" t="s">
        <v>2897</v>
      </c>
      <c r="G938" s="41" t="s">
        <v>2898</v>
      </c>
      <c r="H938" s="44" t="s">
        <v>40</v>
      </c>
      <c r="I938" s="33">
        <f>INDEX(CUTSTANDING!C:C,MATCH(SPICERACKDB!D938,CUTSTANDING!B:B,0))</f>
        <v>10</v>
      </c>
    </row>
    <row r="939" spans="1:9" x14ac:dyDescent="0.25">
      <c r="A939" s="41"/>
      <c r="B939" s="41"/>
      <c r="C939" s="41"/>
      <c r="D939" s="41" t="s">
        <v>2899</v>
      </c>
      <c r="E939" s="41"/>
      <c r="F939" s="42" t="s">
        <v>2900</v>
      </c>
      <c r="G939" s="41" t="s">
        <v>2901</v>
      </c>
      <c r="H939" s="44" t="s">
        <v>9</v>
      </c>
      <c r="I939" s="33">
        <f>INDEX(CUTSTANDING!C:C,MATCH(SPICERACKDB!D939,CUTSTANDING!B:B,0))</f>
        <v>18</v>
      </c>
    </row>
    <row r="940" spans="1:9" x14ac:dyDescent="0.25">
      <c r="A940" s="41"/>
      <c r="B940" s="41"/>
      <c r="C940" s="41"/>
      <c r="D940" s="41" t="s">
        <v>2902</v>
      </c>
      <c r="E940" s="41"/>
      <c r="F940" s="42" t="s">
        <v>2903</v>
      </c>
      <c r="G940" s="41" t="s">
        <v>2904</v>
      </c>
      <c r="H940" s="44" t="s">
        <v>2</v>
      </c>
      <c r="I940" s="33">
        <f>INDEX(CUTSTANDING!C:C,MATCH(SPICERACKDB!D940,CUTSTANDING!B:B,0))</f>
        <v>8</v>
      </c>
    </row>
    <row r="941" spans="1:9" x14ac:dyDescent="0.25">
      <c r="A941" s="41"/>
      <c r="B941" s="41"/>
      <c r="C941" s="41"/>
      <c r="D941" s="41" t="s">
        <v>2905</v>
      </c>
      <c r="E941" s="41"/>
      <c r="F941" s="42" t="s">
        <v>2906</v>
      </c>
      <c r="G941" s="41" t="s">
        <v>2907</v>
      </c>
      <c r="H941" s="44" t="s">
        <v>486</v>
      </c>
      <c r="I941" s="33">
        <f>INDEX(CUTSTANDING!C:C,MATCH(SPICERACKDB!D941,CUTSTANDING!B:B,0))</f>
        <v>9</v>
      </c>
    </row>
    <row r="942" spans="1:9" x14ac:dyDescent="0.25">
      <c r="A942" s="41"/>
      <c r="B942" s="41"/>
      <c r="C942" s="41"/>
      <c r="D942" s="41" t="s">
        <v>2908</v>
      </c>
      <c r="E942" s="41"/>
      <c r="F942" s="42" t="s">
        <v>2909</v>
      </c>
      <c r="G942" s="41" t="s">
        <v>2910</v>
      </c>
      <c r="H942" s="44" t="s">
        <v>2798</v>
      </c>
      <c r="I942" s="33">
        <f>INDEX(CUTSTANDING!C:C,MATCH(SPICERACKDB!D942,CUTSTANDING!B:B,0))</f>
        <v>1</v>
      </c>
    </row>
    <row r="943" spans="1:9" x14ac:dyDescent="0.25">
      <c r="A943" s="41"/>
      <c r="B943" s="41"/>
      <c r="C943" s="41"/>
      <c r="D943" s="41" t="s">
        <v>2911</v>
      </c>
      <c r="E943" s="41"/>
      <c r="F943" s="42" t="s">
        <v>2912</v>
      </c>
      <c r="G943" s="41" t="s">
        <v>2913</v>
      </c>
      <c r="H943" s="44" t="s">
        <v>486</v>
      </c>
      <c r="I943" s="33">
        <f>INDEX(CUTSTANDING!C:C,MATCH(SPICERACKDB!D943,CUTSTANDING!B:B,0))</f>
        <v>15</v>
      </c>
    </row>
    <row r="944" spans="1:9" x14ac:dyDescent="0.25">
      <c r="A944" s="41"/>
      <c r="B944" s="41"/>
      <c r="C944" s="41"/>
      <c r="D944" s="41" t="s">
        <v>2914</v>
      </c>
      <c r="E944" s="41"/>
      <c r="F944" s="44"/>
      <c r="G944" s="44" t="s">
        <v>1590</v>
      </c>
      <c r="H944" s="44" t="s">
        <v>486</v>
      </c>
      <c r="I944" s="33">
        <f>INDEX(CUTSTANDING!C:C,MATCH(SPICERACKDB!D944,CUTSTANDING!B:B,0))</f>
        <v>15</v>
      </c>
    </row>
    <row r="945" spans="1:9" x14ac:dyDescent="0.25">
      <c r="A945" s="41"/>
      <c r="B945" s="41"/>
      <c r="C945" s="41"/>
      <c r="D945" s="41" t="s">
        <v>2915</v>
      </c>
      <c r="E945" s="41"/>
      <c r="F945" s="42" t="s">
        <v>2916</v>
      </c>
      <c r="G945" s="41" t="s">
        <v>2917</v>
      </c>
      <c r="H945" s="44" t="s">
        <v>2</v>
      </c>
      <c r="I945" s="33">
        <f>INDEX(CUTSTANDING!C:C,MATCH(SPICERACKDB!D945,CUTSTANDING!B:B,0))</f>
        <v>9</v>
      </c>
    </row>
    <row r="946" spans="1:9" ht="275" x14ac:dyDescent="0.25">
      <c r="A946" s="41"/>
      <c r="B946" s="41"/>
      <c r="C946" s="41"/>
      <c r="D946" s="41" t="s">
        <v>2918</v>
      </c>
      <c r="E946" s="41"/>
      <c r="F946" s="42" t="s">
        <v>2919</v>
      </c>
      <c r="G946" s="43" t="s">
        <v>2920</v>
      </c>
      <c r="H946" s="44" t="s">
        <v>551</v>
      </c>
      <c r="I946" s="33">
        <f>INDEX(CUTSTANDING!C:C,MATCH(SPICERACKDB!D946,CUTSTANDING!B:B,0))</f>
        <v>6</v>
      </c>
    </row>
    <row r="947" spans="1:9" x14ac:dyDescent="0.25">
      <c r="A947" s="41"/>
      <c r="B947" s="41"/>
      <c r="C947" s="41"/>
      <c r="D947" s="41" t="s">
        <v>2921</v>
      </c>
      <c r="E947" s="41"/>
      <c r="F947" s="42" t="s">
        <v>2922</v>
      </c>
      <c r="G947" s="41" t="s">
        <v>2923</v>
      </c>
      <c r="H947" s="44" t="s">
        <v>14</v>
      </c>
      <c r="I947" s="33">
        <f>INDEX(CUTSTANDING!C:C,MATCH(SPICERACKDB!D947,CUTSTANDING!B:B,0))</f>
        <v>15</v>
      </c>
    </row>
    <row r="948" spans="1:9" x14ac:dyDescent="0.25">
      <c r="A948" s="41"/>
      <c r="B948" s="41"/>
      <c r="C948" s="41"/>
      <c r="D948" s="41" t="s">
        <v>2924</v>
      </c>
      <c r="E948" s="41"/>
      <c r="F948" s="42" t="s">
        <v>2925</v>
      </c>
      <c r="G948" s="41" t="s">
        <v>2926</v>
      </c>
      <c r="H948" s="44" t="s">
        <v>486</v>
      </c>
      <c r="I948" s="33">
        <f>INDEX(CUTSTANDING!C:C,MATCH(SPICERACKDB!D948,CUTSTANDING!B:B,0))</f>
        <v>12</v>
      </c>
    </row>
    <row r="949" spans="1:9" x14ac:dyDescent="0.25">
      <c r="A949" s="41"/>
      <c r="B949" s="41"/>
      <c r="C949" s="41"/>
      <c r="D949" s="41" t="s">
        <v>2927</v>
      </c>
      <c r="E949" s="41"/>
      <c r="F949" s="42" t="s">
        <v>2928</v>
      </c>
      <c r="G949" s="41" t="s">
        <v>2929</v>
      </c>
      <c r="H949" s="44" t="s">
        <v>486</v>
      </c>
      <c r="I949" s="33">
        <f>INDEX(CUTSTANDING!C:C,MATCH(SPICERACKDB!D949,CUTSTANDING!B:B,0))</f>
        <v>12</v>
      </c>
    </row>
    <row r="950" spans="1:9" x14ac:dyDescent="0.25">
      <c r="A950" s="41"/>
      <c r="B950" s="41"/>
      <c r="C950" s="41"/>
      <c r="D950" s="41" t="s">
        <v>2930</v>
      </c>
      <c r="E950" s="41"/>
      <c r="F950" s="42" t="s">
        <v>2931</v>
      </c>
      <c r="G950" s="41" t="s">
        <v>2932</v>
      </c>
      <c r="H950" s="44" t="s">
        <v>8</v>
      </c>
      <c r="I950" s="33">
        <f>INDEX(CUTSTANDING!C:C,MATCH(SPICERACKDB!D950,CUTSTANDING!B:B,0))</f>
        <v>9</v>
      </c>
    </row>
    <row r="951" spans="1:9" x14ac:dyDescent="0.25">
      <c r="A951" s="41"/>
      <c r="B951" s="41"/>
      <c r="C951" s="41"/>
      <c r="D951" s="41" t="s">
        <v>2933</v>
      </c>
      <c r="E951" s="41"/>
      <c r="F951" s="42" t="s">
        <v>2934</v>
      </c>
      <c r="G951" s="41" t="s">
        <v>2935</v>
      </c>
      <c r="H951" s="44" t="s">
        <v>5</v>
      </c>
      <c r="I951" s="33">
        <f>INDEX(CUTSTANDING!C:C,MATCH(SPICERACKDB!D951,CUTSTANDING!B:B,0))</f>
        <v>9</v>
      </c>
    </row>
    <row r="952" spans="1:9" x14ac:dyDescent="0.25">
      <c r="A952" s="41"/>
      <c r="B952" s="41"/>
      <c r="C952" s="41"/>
      <c r="D952" s="41" t="s">
        <v>2936</v>
      </c>
      <c r="E952" s="41"/>
      <c r="F952" s="42" t="s">
        <v>2937</v>
      </c>
      <c r="G952" s="41" t="s">
        <v>2938</v>
      </c>
      <c r="H952" s="44" t="s">
        <v>739</v>
      </c>
      <c r="I952" s="33">
        <f>INDEX(CUTSTANDING!C:C,MATCH(SPICERACKDB!D952,CUTSTANDING!B:B,0))</f>
        <v>3</v>
      </c>
    </row>
    <row r="953" spans="1:9" x14ac:dyDescent="0.25">
      <c r="A953" s="41"/>
      <c r="B953" s="41"/>
      <c r="C953" s="41"/>
      <c r="D953" s="41" t="s">
        <v>2939</v>
      </c>
      <c r="E953" s="41"/>
      <c r="F953" s="42" t="s">
        <v>2940</v>
      </c>
      <c r="G953" s="41" t="s">
        <v>2941</v>
      </c>
      <c r="H953" s="44" t="s">
        <v>8</v>
      </c>
      <c r="I953" s="33">
        <f>INDEX(CUTSTANDING!C:C,MATCH(SPICERACKDB!D953,CUTSTANDING!B:B,0))</f>
        <v>15</v>
      </c>
    </row>
    <row r="954" spans="1:9" x14ac:dyDescent="0.25">
      <c r="A954" s="41"/>
      <c r="B954" s="41"/>
      <c r="C954" s="41"/>
      <c r="D954" s="41" t="s">
        <v>2942</v>
      </c>
      <c r="E954" s="41"/>
      <c r="F954" s="44"/>
      <c r="G954" s="44"/>
      <c r="H954" s="44" t="s">
        <v>454</v>
      </c>
      <c r="I954" s="33">
        <f>INDEX(CUTSTANDING!C:C,MATCH(SPICERACKDB!D954,CUTSTANDING!B:B,0))</f>
        <v>0</v>
      </c>
    </row>
    <row r="955" spans="1:9" x14ac:dyDescent="0.25">
      <c r="A955" s="41"/>
      <c r="B955" s="41"/>
      <c r="C955" s="41"/>
      <c r="D955" s="41" t="s">
        <v>2943</v>
      </c>
      <c r="E955" s="41"/>
      <c r="F955" s="42" t="s">
        <v>2944</v>
      </c>
      <c r="G955" s="41" t="s">
        <v>2945</v>
      </c>
      <c r="H955" s="44" t="s">
        <v>560</v>
      </c>
      <c r="I955" s="33">
        <f>INDEX(CUTSTANDING!C:C,MATCH(SPICERACKDB!D955,CUTSTANDING!B:B,0))</f>
        <v>13</v>
      </c>
    </row>
    <row r="956" spans="1:9" x14ac:dyDescent="0.25">
      <c r="A956" s="41"/>
      <c r="B956" s="41"/>
      <c r="C956" s="41"/>
      <c r="D956" s="41" t="s">
        <v>2946</v>
      </c>
      <c r="E956" s="41"/>
      <c r="F956" s="44"/>
      <c r="G956" s="44"/>
      <c r="H956" s="44" t="s">
        <v>454</v>
      </c>
      <c r="I956" s="33">
        <f>INDEX(CUTSTANDING!C:C,MATCH(SPICERACKDB!D956,CUTSTANDING!B:B,0))</f>
        <v>0</v>
      </c>
    </row>
    <row r="957" spans="1:9" x14ac:dyDescent="0.25">
      <c r="A957" s="41"/>
      <c r="B957" s="41"/>
      <c r="C957" s="41"/>
      <c r="D957" s="41" t="s">
        <v>2947</v>
      </c>
      <c r="E957" s="41"/>
      <c r="F957" s="42" t="s">
        <v>2948</v>
      </c>
      <c r="G957" s="41" t="s">
        <v>2949</v>
      </c>
      <c r="H957" s="44" t="s">
        <v>6</v>
      </c>
      <c r="I957" s="33">
        <f>INDEX(CUTSTANDING!C:C,MATCH(SPICERACKDB!D957,CUTSTANDING!B:B,0))</f>
        <v>4</v>
      </c>
    </row>
    <row r="958" spans="1:9" x14ac:dyDescent="0.25">
      <c r="A958" s="41"/>
      <c r="B958" s="41"/>
      <c r="C958" s="41"/>
      <c r="D958" s="41" t="s">
        <v>2950</v>
      </c>
      <c r="E958" s="41"/>
      <c r="F958" s="42" t="s">
        <v>2951</v>
      </c>
      <c r="G958" s="41" t="s">
        <v>2952</v>
      </c>
      <c r="H958" s="44" t="s">
        <v>10</v>
      </c>
      <c r="I958" s="33">
        <f>INDEX(CUTSTANDING!C:C,MATCH(SPICERACKDB!D958,CUTSTANDING!B:B,0))</f>
        <v>3</v>
      </c>
    </row>
    <row r="959" spans="1:9" x14ac:dyDescent="0.25">
      <c r="A959" s="41"/>
      <c r="B959" s="41"/>
      <c r="C959" s="41"/>
      <c r="D959" s="41" t="s">
        <v>184</v>
      </c>
      <c r="E959" s="41"/>
      <c r="F959" s="42" t="s">
        <v>2953</v>
      </c>
      <c r="G959" s="41" t="s">
        <v>2954</v>
      </c>
      <c r="H959" s="44" t="s">
        <v>14</v>
      </c>
      <c r="I959" s="33">
        <f>INDEX(CUTSTANDING!C:C,MATCH(SPICERACKDB!D959,CUTSTANDING!B:B,0))</f>
        <v>15</v>
      </c>
    </row>
    <row r="960" spans="1:9" x14ac:dyDescent="0.25">
      <c r="A960" s="41"/>
      <c r="B960" s="41"/>
      <c r="C960" s="41"/>
      <c r="D960" s="41" t="s">
        <v>2955</v>
      </c>
      <c r="E960" s="41"/>
      <c r="F960" s="42" t="s">
        <v>2956</v>
      </c>
      <c r="G960" s="41" t="s">
        <v>2957</v>
      </c>
      <c r="H960" s="44" t="s">
        <v>1043</v>
      </c>
      <c r="I960" s="33">
        <f>INDEX(CUTSTANDING!C:C,MATCH(SPICERACKDB!D960,CUTSTANDING!B:B,0))</f>
        <v>9</v>
      </c>
    </row>
    <row r="961" spans="1:9" x14ac:dyDescent="0.25">
      <c r="A961" s="41"/>
      <c r="B961" s="41"/>
      <c r="C961" s="41"/>
      <c r="D961" s="41" t="s">
        <v>2958</v>
      </c>
      <c r="E961" s="41"/>
      <c r="F961" s="42" t="s">
        <v>2959</v>
      </c>
      <c r="G961" s="41" t="s">
        <v>2960</v>
      </c>
      <c r="H961" s="44" t="s">
        <v>40</v>
      </c>
      <c r="I961" s="33">
        <f>INDEX(CUTSTANDING!C:C,MATCH(SPICERACKDB!D961,CUTSTANDING!B:B,0))</f>
        <v>3</v>
      </c>
    </row>
    <row r="962" spans="1:9" x14ac:dyDescent="0.25">
      <c r="A962" s="41"/>
      <c r="B962" s="41"/>
      <c r="C962" s="41"/>
      <c r="D962" s="41" t="s">
        <v>2961</v>
      </c>
      <c r="E962" s="41"/>
      <c r="F962" s="42" t="s">
        <v>2962</v>
      </c>
      <c r="G962" s="41" t="s">
        <v>2963</v>
      </c>
      <c r="H962" s="44" t="s">
        <v>9</v>
      </c>
      <c r="I962" s="33">
        <f>INDEX(CUTSTANDING!C:C,MATCH(SPICERACKDB!D962,CUTSTANDING!B:B,0))</f>
        <v>6</v>
      </c>
    </row>
    <row r="963" spans="1:9" x14ac:dyDescent="0.25">
      <c r="A963" s="41"/>
      <c r="B963" s="41"/>
      <c r="C963" s="41"/>
      <c r="D963" s="41" t="s">
        <v>2964</v>
      </c>
      <c r="E963" s="41"/>
      <c r="F963" s="42" t="s">
        <v>2965</v>
      </c>
      <c r="G963" s="41" t="s">
        <v>2966</v>
      </c>
      <c r="H963" s="44" t="s">
        <v>447</v>
      </c>
      <c r="I963" s="33">
        <f>INDEX(CUTSTANDING!C:C,MATCH(SPICERACKDB!D963,CUTSTANDING!B:B,0))</f>
        <v>0</v>
      </c>
    </row>
    <row r="964" spans="1:9" x14ac:dyDescent="0.25">
      <c r="A964" s="41"/>
      <c r="B964" s="41"/>
      <c r="C964" s="41"/>
      <c r="D964" s="41" t="s">
        <v>2967</v>
      </c>
      <c r="E964" s="41"/>
      <c r="F964" s="42" t="s">
        <v>2968</v>
      </c>
      <c r="G964" s="41" t="s">
        <v>2969</v>
      </c>
      <c r="H964" s="44" t="s">
        <v>11</v>
      </c>
      <c r="I964" s="33">
        <f>INDEX(CUTSTANDING!C:C,MATCH(SPICERACKDB!D964,CUTSTANDING!B:B,0))</f>
        <v>13</v>
      </c>
    </row>
    <row r="965" spans="1:9" x14ac:dyDescent="0.25">
      <c r="A965" s="41"/>
      <c r="B965" s="41"/>
      <c r="C965" s="41"/>
      <c r="D965" s="41" t="s">
        <v>2970</v>
      </c>
      <c r="E965" s="41"/>
      <c r="F965" s="42" t="s">
        <v>2971</v>
      </c>
      <c r="G965" s="41" t="s">
        <v>2972</v>
      </c>
      <c r="H965" s="44" t="s">
        <v>10</v>
      </c>
      <c r="I965" s="33">
        <f>INDEX(CUTSTANDING!C:C,MATCH(SPICERACKDB!D965,CUTSTANDING!B:B,0))</f>
        <v>4</v>
      </c>
    </row>
    <row r="966" spans="1:9" x14ac:dyDescent="0.25">
      <c r="A966" s="41"/>
      <c r="B966" s="41"/>
      <c r="C966" s="41"/>
      <c r="D966" s="41" t="s">
        <v>2973</v>
      </c>
      <c r="E966" s="41"/>
      <c r="F966" s="42" t="s">
        <v>2974</v>
      </c>
      <c r="G966" s="41" t="s">
        <v>2975</v>
      </c>
      <c r="H966" s="44" t="s">
        <v>551</v>
      </c>
      <c r="I966" s="33">
        <f>INDEX(CUTSTANDING!C:C,MATCH(SPICERACKDB!D966,CUTSTANDING!B:B,0))</f>
        <v>9</v>
      </c>
    </row>
    <row r="967" spans="1:9" x14ac:dyDescent="0.25">
      <c r="A967" s="41"/>
      <c r="B967" s="41"/>
      <c r="C967" s="41"/>
      <c r="D967" s="41" t="s">
        <v>2976</v>
      </c>
      <c r="E967" s="41"/>
      <c r="F967" s="42" t="s">
        <v>2977</v>
      </c>
      <c r="G967" s="41" t="s">
        <v>2978</v>
      </c>
      <c r="H967" s="44" t="s">
        <v>0</v>
      </c>
      <c r="I967" s="33">
        <f>INDEX(CUTSTANDING!C:C,MATCH(SPICERACKDB!D967,CUTSTANDING!B:B,0))</f>
        <v>4</v>
      </c>
    </row>
    <row r="968" spans="1:9" x14ac:dyDescent="0.25">
      <c r="A968" s="41"/>
      <c r="B968" s="41"/>
      <c r="C968" s="41"/>
      <c r="D968" s="41" t="s">
        <v>386</v>
      </c>
      <c r="E968" s="41"/>
      <c r="F968" s="42" t="s">
        <v>2979</v>
      </c>
      <c r="G968" s="41" t="s">
        <v>2980</v>
      </c>
      <c r="H968" s="44" t="s">
        <v>14</v>
      </c>
      <c r="I968" s="33">
        <f>INDEX(CUTSTANDING!C:C,MATCH(SPICERACKDB!D968,CUTSTANDING!B:B,0))</f>
        <v>18</v>
      </c>
    </row>
    <row r="969" spans="1:9" x14ac:dyDescent="0.25">
      <c r="A969" s="41"/>
      <c r="B969" s="41"/>
      <c r="C969" s="41"/>
      <c r="D969" s="41" t="s">
        <v>2981</v>
      </c>
      <c r="E969" s="41"/>
      <c r="F969" s="42" t="s">
        <v>2982</v>
      </c>
      <c r="G969" s="41" t="s">
        <v>2983</v>
      </c>
      <c r="H969" s="44" t="s">
        <v>11</v>
      </c>
      <c r="I969" s="33">
        <f>INDEX(CUTSTANDING!C:C,MATCH(SPICERACKDB!D969,CUTSTANDING!B:B,0))</f>
        <v>15</v>
      </c>
    </row>
    <row r="970" spans="1:9" x14ac:dyDescent="0.25">
      <c r="A970" s="41"/>
      <c r="B970" s="41"/>
      <c r="C970" s="41"/>
      <c r="D970" s="41" t="s">
        <v>2984</v>
      </c>
      <c r="E970" s="41"/>
      <c r="F970" s="42" t="s">
        <v>2985</v>
      </c>
      <c r="G970" s="41" t="s">
        <v>2986</v>
      </c>
      <c r="H970" s="44" t="s">
        <v>2</v>
      </c>
      <c r="I970" s="33">
        <f>INDEX(CUTSTANDING!C:C,MATCH(SPICERACKDB!D970,CUTSTANDING!B:B,0))</f>
        <v>9</v>
      </c>
    </row>
    <row r="971" spans="1:9" x14ac:dyDescent="0.25">
      <c r="A971" s="41"/>
      <c r="B971" s="41"/>
      <c r="C971" s="41"/>
      <c r="D971" s="41" t="s">
        <v>2987</v>
      </c>
      <c r="E971" s="41"/>
      <c r="F971" s="42" t="s">
        <v>2988</v>
      </c>
      <c r="G971" s="41" t="s">
        <v>2989</v>
      </c>
      <c r="H971" s="44" t="s">
        <v>2990</v>
      </c>
      <c r="I971" s="33">
        <f>INDEX(CUTSTANDING!C:C,MATCH(SPICERACKDB!D971,CUTSTANDING!B:B,0))</f>
        <v>15</v>
      </c>
    </row>
    <row r="972" spans="1:9" x14ac:dyDescent="0.25">
      <c r="A972" s="41"/>
      <c r="B972" s="41"/>
      <c r="C972" s="41"/>
      <c r="D972" s="41" t="s">
        <v>2991</v>
      </c>
      <c r="E972" s="41"/>
      <c r="F972" s="42" t="s">
        <v>2992</v>
      </c>
      <c r="G972" s="41" t="s">
        <v>2993</v>
      </c>
      <c r="H972" s="44" t="s">
        <v>551</v>
      </c>
      <c r="I972" s="33">
        <f>INDEX(CUTSTANDING!C:C,MATCH(SPICERACKDB!D972,CUTSTANDING!B:B,0))</f>
        <v>9</v>
      </c>
    </row>
    <row r="973" spans="1:9" x14ac:dyDescent="0.25">
      <c r="A973" s="41"/>
      <c r="B973" s="41"/>
      <c r="C973" s="41"/>
      <c r="D973" s="41" t="s">
        <v>2994</v>
      </c>
      <c r="E973" s="41"/>
      <c r="F973" s="42" t="s">
        <v>2995</v>
      </c>
      <c r="G973" s="41" t="s">
        <v>2996</v>
      </c>
      <c r="H973" s="44" t="s">
        <v>577</v>
      </c>
      <c r="I973" s="33">
        <f>INDEX(CUTSTANDING!C:C,MATCH(SPICERACKDB!D973,CUTSTANDING!B:B,0))</f>
        <v>6</v>
      </c>
    </row>
    <row r="974" spans="1:9" x14ac:dyDescent="0.25">
      <c r="A974" s="41"/>
      <c r="B974" s="41"/>
      <c r="C974" s="41"/>
      <c r="D974" s="41" t="s">
        <v>278</v>
      </c>
      <c r="E974" s="41"/>
      <c r="F974" s="42" t="s">
        <v>2997</v>
      </c>
      <c r="G974" s="41" t="s">
        <v>2998</v>
      </c>
      <c r="H974" s="44" t="s">
        <v>9</v>
      </c>
      <c r="I974" s="33">
        <f>INDEX(CUTSTANDING!C:C,MATCH(SPICERACKDB!D974,CUTSTANDING!B:B,0))</f>
        <v>0</v>
      </c>
    </row>
    <row r="975" spans="1:9" x14ac:dyDescent="0.25">
      <c r="A975" s="41"/>
      <c r="B975" s="41"/>
      <c r="C975" s="41"/>
      <c r="D975" s="41" t="s">
        <v>388</v>
      </c>
      <c r="E975" s="41"/>
      <c r="F975" s="42" t="s">
        <v>2999</v>
      </c>
      <c r="G975" s="41" t="s">
        <v>3000</v>
      </c>
      <c r="H975" s="44" t="s">
        <v>486</v>
      </c>
      <c r="I975" s="33">
        <f>INDEX(CUTSTANDING!C:C,MATCH(SPICERACKDB!D975,CUTSTANDING!B:B,0))</f>
        <v>9</v>
      </c>
    </row>
    <row r="976" spans="1:9" x14ac:dyDescent="0.25">
      <c r="A976" s="41"/>
      <c r="B976" s="41"/>
      <c r="C976" s="41"/>
      <c r="D976" s="41" t="s">
        <v>3001</v>
      </c>
      <c r="E976" s="41"/>
      <c r="F976" s="42" t="s">
        <v>3002</v>
      </c>
      <c r="G976" s="41" t="s">
        <v>3003</v>
      </c>
      <c r="H976" s="44" t="s">
        <v>486</v>
      </c>
      <c r="I976" s="33">
        <f>INDEX(CUTSTANDING!C:C,MATCH(SPICERACKDB!D976,CUTSTANDING!B:B,0))</f>
        <v>18</v>
      </c>
    </row>
    <row r="977" spans="1:9" x14ac:dyDescent="0.25">
      <c r="A977" s="41"/>
      <c r="B977" s="41"/>
      <c r="C977" s="41"/>
      <c r="D977" s="41" t="s">
        <v>183</v>
      </c>
      <c r="E977" s="41"/>
      <c r="F977" s="42" t="s">
        <v>1605</v>
      </c>
      <c r="G977" s="41" t="s">
        <v>1606</v>
      </c>
      <c r="H977" s="44" t="s">
        <v>835</v>
      </c>
      <c r="I977" s="33">
        <f>INDEX(CUTSTANDING!C:C,MATCH(SPICERACKDB!D977,CUTSTANDING!B:B,0))</f>
        <v>3</v>
      </c>
    </row>
    <row r="978" spans="1:9" x14ac:dyDescent="0.25">
      <c r="A978" s="41"/>
      <c r="B978" s="41"/>
      <c r="C978" s="41"/>
      <c r="D978" s="41" t="s">
        <v>3004</v>
      </c>
      <c r="E978" s="41"/>
      <c r="F978" s="42" t="s">
        <v>3005</v>
      </c>
      <c r="G978" s="41" t="s">
        <v>3006</v>
      </c>
      <c r="H978" s="44" t="s">
        <v>5</v>
      </c>
      <c r="I978" s="33">
        <f>INDEX(CUTSTANDING!C:C,MATCH(SPICERACKDB!D978,CUTSTANDING!B:B,0))</f>
        <v>12</v>
      </c>
    </row>
    <row r="979" spans="1:9" x14ac:dyDescent="0.25">
      <c r="A979" s="41"/>
      <c r="B979" s="41"/>
      <c r="C979" s="41"/>
      <c r="D979" s="41" t="s">
        <v>3007</v>
      </c>
      <c r="E979" s="41"/>
      <c r="F979" s="42" t="s">
        <v>3008</v>
      </c>
      <c r="G979" s="41" t="s">
        <v>3009</v>
      </c>
      <c r="H979" s="44" t="s">
        <v>10</v>
      </c>
      <c r="I979" s="33">
        <f>INDEX(CUTSTANDING!C:C,MATCH(SPICERACKDB!D979,CUTSTANDING!B:B,0))</f>
        <v>15</v>
      </c>
    </row>
    <row r="980" spans="1:9" x14ac:dyDescent="0.25">
      <c r="A980" s="41"/>
      <c r="B980" s="41"/>
      <c r="C980" s="41"/>
      <c r="D980" s="41" t="s">
        <v>3010</v>
      </c>
      <c r="E980" s="41"/>
      <c r="F980" s="42" t="s">
        <v>3011</v>
      </c>
      <c r="G980" s="41" t="s">
        <v>3012</v>
      </c>
      <c r="H980" s="44" t="s">
        <v>1105</v>
      </c>
      <c r="I980" s="33">
        <f>INDEX(CUTSTANDING!C:C,MATCH(SPICERACKDB!D980,CUTSTANDING!B:B,0))</f>
        <v>15</v>
      </c>
    </row>
    <row r="981" spans="1:9" x14ac:dyDescent="0.25">
      <c r="A981" s="41"/>
      <c r="B981" s="41"/>
      <c r="C981" s="41"/>
      <c r="D981" s="41" t="s">
        <v>3013</v>
      </c>
      <c r="E981" s="41"/>
      <c r="F981" s="42" t="s">
        <v>3014</v>
      </c>
      <c r="G981" s="41" t="s">
        <v>3015</v>
      </c>
      <c r="H981" s="44" t="s">
        <v>492</v>
      </c>
      <c r="I981" s="33">
        <f>INDEX(CUTSTANDING!C:C,MATCH(SPICERACKDB!D981,CUTSTANDING!B:B,0))</f>
        <v>0</v>
      </c>
    </row>
    <row r="982" spans="1:9" x14ac:dyDescent="0.25">
      <c r="A982" s="41"/>
      <c r="B982" s="41"/>
      <c r="C982" s="41"/>
      <c r="D982" s="41" t="s">
        <v>3016</v>
      </c>
      <c r="E982" s="41"/>
      <c r="F982" s="42" t="s">
        <v>3017</v>
      </c>
      <c r="G982" s="41" t="s">
        <v>3018</v>
      </c>
      <c r="H982" s="44" t="s">
        <v>735</v>
      </c>
      <c r="I982" s="33">
        <f>INDEX(CUTSTANDING!C:C,MATCH(SPICERACKDB!D982,CUTSTANDING!B:B,0))</f>
        <v>14</v>
      </c>
    </row>
    <row r="983" spans="1:9" x14ac:dyDescent="0.25">
      <c r="A983" s="41"/>
      <c r="B983" s="41"/>
      <c r="C983" s="41"/>
      <c r="D983" s="41" t="s">
        <v>3019</v>
      </c>
      <c r="E983" s="41"/>
      <c r="F983" s="42" t="s">
        <v>3020</v>
      </c>
      <c r="G983" s="41" t="s">
        <v>3021</v>
      </c>
      <c r="H983" s="44" t="s">
        <v>735</v>
      </c>
      <c r="I983" s="33">
        <f>INDEX(CUTSTANDING!C:C,MATCH(SPICERACKDB!D983,CUTSTANDING!B:B,0))</f>
        <v>6</v>
      </c>
    </row>
    <row r="984" spans="1:9" x14ac:dyDescent="0.25">
      <c r="A984" s="41"/>
      <c r="B984" s="41"/>
      <c r="C984" s="41"/>
      <c r="D984" s="41" t="s">
        <v>3022</v>
      </c>
      <c r="E984" s="41"/>
      <c r="F984" s="42" t="s">
        <v>3023</v>
      </c>
      <c r="G984" s="41" t="s">
        <v>3024</v>
      </c>
      <c r="H984" s="44" t="s">
        <v>14</v>
      </c>
      <c r="I984" s="33">
        <f>INDEX(CUTSTANDING!C:C,MATCH(SPICERACKDB!D984,CUTSTANDING!B:B,0))</f>
        <v>18</v>
      </c>
    </row>
    <row r="985" spans="1:9" x14ac:dyDescent="0.25">
      <c r="A985" s="41"/>
      <c r="B985" s="41"/>
      <c r="C985" s="41"/>
      <c r="D985" s="41" t="s">
        <v>3025</v>
      </c>
      <c r="E985" s="41"/>
      <c r="F985" s="42" t="s">
        <v>3026</v>
      </c>
      <c r="G985" s="41" t="s">
        <v>3027</v>
      </c>
      <c r="H985" s="44" t="s">
        <v>14</v>
      </c>
      <c r="I985" s="33">
        <f>INDEX(CUTSTANDING!C:C,MATCH(SPICERACKDB!D985,CUTSTANDING!B:B,0))</f>
        <v>9</v>
      </c>
    </row>
    <row r="986" spans="1:9" ht="409.5" x14ac:dyDescent="0.25">
      <c r="A986" s="41"/>
      <c r="B986" s="41"/>
      <c r="C986" s="41"/>
      <c r="D986" s="41" t="s">
        <v>344</v>
      </c>
      <c r="E986" s="41"/>
      <c r="F986" s="42" t="s">
        <v>3028</v>
      </c>
      <c r="G986" s="43" t="s">
        <v>3029</v>
      </c>
      <c r="H986" s="44" t="s">
        <v>40</v>
      </c>
      <c r="I986" s="33">
        <f>INDEX(CUTSTANDING!C:C,MATCH(SPICERACKDB!D986,CUTSTANDING!B:B,0))</f>
        <v>14</v>
      </c>
    </row>
    <row r="987" spans="1:9" x14ac:dyDescent="0.25">
      <c r="A987" s="41"/>
      <c r="B987" s="41"/>
      <c r="C987" s="41"/>
      <c r="D987" s="41" t="s">
        <v>3030</v>
      </c>
      <c r="E987" s="41"/>
      <c r="F987" s="42" t="s">
        <v>3031</v>
      </c>
      <c r="G987" s="41" t="s">
        <v>3032</v>
      </c>
      <c r="H987" s="44" t="s">
        <v>40</v>
      </c>
      <c r="I987" s="33">
        <f>INDEX(CUTSTANDING!C:C,MATCH(SPICERACKDB!D987,CUTSTANDING!B:B,0))</f>
        <v>9</v>
      </c>
    </row>
    <row r="988" spans="1:9" x14ac:dyDescent="0.25">
      <c r="A988" s="41"/>
      <c r="B988" s="41"/>
      <c r="C988" s="41"/>
      <c r="D988" s="41" t="s">
        <v>3033</v>
      </c>
      <c r="E988" s="41"/>
      <c r="F988" s="42" t="s">
        <v>3034</v>
      </c>
      <c r="G988" s="41" t="s">
        <v>3035</v>
      </c>
      <c r="H988" s="44" t="s">
        <v>447</v>
      </c>
      <c r="I988" s="33">
        <f>INDEX(CUTSTANDING!C:C,MATCH(SPICERACKDB!D988,CUTSTANDING!B:B,0))</f>
        <v>12</v>
      </c>
    </row>
    <row r="989" spans="1:9" x14ac:dyDescent="0.25">
      <c r="A989" s="41"/>
      <c r="B989" s="41"/>
      <c r="C989" s="41"/>
      <c r="D989" s="41" t="s">
        <v>3036</v>
      </c>
      <c r="E989" s="41"/>
      <c r="F989" s="42" t="s">
        <v>3037</v>
      </c>
      <c r="G989" s="41" t="s">
        <v>3038</v>
      </c>
      <c r="H989" s="44" t="s">
        <v>9</v>
      </c>
      <c r="I989" s="33">
        <f>INDEX(CUTSTANDING!C:C,MATCH(SPICERACKDB!D989,CUTSTANDING!B:B,0))</f>
        <v>6</v>
      </c>
    </row>
    <row r="990" spans="1:9" x14ac:dyDescent="0.25">
      <c r="A990" s="41"/>
      <c r="B990" s="41"/>
      <c r="C990" s="41"/>
      <c r="D990" s="41" t="s">
        <v>3039</v>
      </c>
      <c r="E990" s="41"/>
      <c r="F990" s="42" t="s">
        <v>3040</v>
      </c>
      <c r="G990" s="41" t="s">
        <v>3041</v>
      </c>
      <c r="H990" s="44" t="s">
        <v>2</v>
      </c>
      <c r="I990" s="33">
        <f>INDEX(CUTSTANDING!C:C,MATCH(SPICERACKDB!D990,CUTSTANDING!B:B,0))</f>
        <v>12</v>
      </c>
    </row>
    <row r="991" spans="1:9" x14ac:dyDescent="0.25">
      <c r="A991" s="41"/>
      <c r="B991" s="41"/>
      <c r="C991" s="41"/>
      <c r="D991" s="41" t="s">
        <v>3042</v>
      </c>
      <c r="E991" s="41"/>
      <c r="F991" s="42" t="s">
        <v>3043</v>
      </c>
      <c r="G991" s="41" t="s">
        <v>3044</v>
      </c>
      <c r="H991" s="44" t="s">
        <v>5</v>
      </c>
      <c r="I991" s="33">
        <f>INDEX(CUTSTANDING!C:C,MATCH(SPICERACKDB!D991,CUTSTANDING!B:B,0))</f>
        <v>9</v>
      </c>
    </row>
    <row r="992" spans="1:9" x14ac:dyDescent="0.25">
      <c r="A992" s="41"/>
      <c r="B992" s="41"/>
      <c r="C992" s="41"/>
      <c r="D992" s="41" t="s">
        <v>3045</v>
      </c>
      <c r="E992" s="41"/>
      <c r="F992" s="42" t="s">
        <v>3046</v>
      </c>
      <c r="G992" s="41" t="s">
        <v>3047</v>
      </c>
      <c r="H992" s="44" t="s">
        <v>40</v>
      </c>
      <c r="I992" s="33">
        <f>INDEX(CUTSTANDING!C:C,MATCH(SPICERACKDB!D992,CUTSTANDING!B:B,0))</f>
        <v>15</v>
      </c>
    </row>
    <row r="993" spans="1:9" x14ac:dyDescent="0.25">
      <c r="A993" s="41"/>
      <c r="B993" s="41"/>
      <c r="C993" s="41"/>
      <c r="D993" s="41" t="s">
        <v>3048</v>
      </c>
      <c r="E993" s="41"/>
      <c r="F993" s="42" t="s">
        <v>3049</v>
      </c>
      <c r="G993" s="41" t="s">
        <v>3050</v>
      </c>
      <c r="H993" s="44" t="s">
        <v>40</v>
      </c>
      <c r="I993" s="33">
        <f>INDEX(CUTSTANDING!C:C,MATCH(SPICERACKDB!D993,CUTSTANDING!B:B,0))</f>
        <v>4</v>
      </c>
    </row>
    <row r="994" spans="1:9" x14ac:dyDescent="0.25">
      <c r="A994" s="41"/>
      <c r="B994" s="41"/>
      <c r="C994" s="41"/>
      <c r="D994" s="41" t="s">
        <v>3051</v>
      </c>
      <c r="E994" s="41"/>
      <c r="F994" s="42" t="s">
        <v>3052</v>
      </c>
      <c r="G994" s="41" t="s">
        <v>3053</v>
      </c>
      <c r="H994" s="44" t="s">
        <v>0</v>
      </c>
      <c r="I994" s="33">
        <f>INDEX(CUTSTANDING!C:C,MATCH(SPICERACKDB!D994,CUTSTANDING!B:B,0))</f>
        <v>12</v>
      </c>
    </row>
    <row r="995" spans="1:9" x14ac:dyDescent="0.25">
      <c r="A995" s="41"/>
      <c r="B995" s="41"/>
      <c r="C995" s="41"/>
      <c r="D995" s="41" t="s">
        <v>3054</v>
      </c>
      <c r="E995" s="41"/>
      <c r="F995" s="42" t="s">
        <v>3055</v>
      </c>
      <c r="G995" s="41" t="s">
        <v>3056</v>
      </c>
      <c r="H995" s="44" t="s">
        <v>486</v>
      </c>
      <c r="I995" s="33">
        <f>INDEX(CUTSTANDING!C:C,MATCH(SPICERACKDB!D995,CUTSTANDING!B:B,0))</f>
        <v>6</v>
      </c>
    </row>
    <row r="996" spans="1:9" x14ac:dyDescent="0.25">
      <c r="A996" s="41"/>
      <c r="B996" s="41"/>
      <c r="C996" s="41"/>
      <c r="D996" s="41" t="s">
        <v>3057</v>
      </c>
      <c r="E996" s="41"/>
      <c r="F996" s="42" t="s">
        <v>3058</v>
      </c>
      <c r="G996" s="41" t="s">
        <v>3059</v>
      </c>
      <c r="H996" s="44" t="s">
        <v>4</v>
      </c>
      <c r="I996" s="33">
        <f>INDEX(CUTSTANDING!C:C,MATCH(SPICERACKDB!D996,CUTSTANDING!B:B,0))</f>
        <v>4</v>
      </c>
    </row>
    <row r="997" spans="1:9" x14ac:dyDescent="0.25">
      <c r="A997" s="41"/>
      <c r="B997" s="41"/>
      <c r="C997" s="41"/>
      <c r="D997" s="41" t="s">
        <v>3060</v>
      </c>
      <c r="E997" s="41"/>
      <c r="F997" s="42" t="s">
        <v>3061</v>
      </c>
      <c r="G997" s="41" t="s">
        <v>2808</v>
      </c>
      <c r="H997" s="44" t="s">
        <v>486</v>
      </c>
      <c r="I997" s="33">
        <f>INDEX(CUTSTANDING!C:C,MATCH(SPICERACKDB!D997,CUTSTANDING!B:B,0))</f>
        <v>3</v>
      </c>
    </row>
    <row r="998" spans="1:9" x14ac:dyDescent="0.25">
      <c r="A998" s="41"/>
      <c r="B998" s="41"/>
      <c r="C998" s="41"/>
      <c r="D998" s="41" t="s">
        <v>3062</v>
      </c>
      <c r="E998" s="41"/>
      <c r="F998" s="42" t="s">
        <v>3063</v>
      </c>
      <c r="G998" s="41" t="s">
        <v>3064</v>
      </c>
      <c r="H998" s="44" t="s">
        <v>14</v>
      </c>
      <c r="I998" s="33">
        <f>INDEX(CUTSTANDING!C:C,MATCH(SPICERACKDB!D998,CUTSTANDING!B:B,0))</f>
        <v>4</v>
      </c>
    </row>
    <row r="999" spans="1:9" x14ac:dyDescent="0.25">
      <c r="A999" s="41"/>
      <c r="B999" s="41"/>
      <c r="C999" s="41"/>
      <c r="D999" s="41" t="s">
        <v>3065</v>
      </c>
      <c r="E999" s="41"/>
      <c r="F999" s="42" t="s">
        <v>3066</v>
      </c>
      <c r="G999" s="41" t="s">
        <v>3067</v>
      </c>
      <c r="H999" s="44" t="s">
        <v>447</v>
      </c>
      <c r="I999" s="33">
        <f>INDEX(CUTSTANDING!C:C,MATCH(SPICERACKDB!D999,CUTSTANDING!B:B,0))</f>
        <v>3</v>
      </c>
    </row>
    <row r="1000" spans="1:9" x14ac:dyDescent="0.25">
      <c r="A1000" s="41"/>
      <c r="B1000" s="41"/>
      <c r="C1000" s="41"/>
      <c r="D1000" s="41" t="s">
        <v>3068</v>
      </c>
      <c r="E1000" s="41"/>
      <c r="F1000" s="42" t="s">
        <v>3069</v>
      </c>
      <c r="G1000" s="41" t="s">
        <v>3070</v>
      </c>
      <c r="H1000" s="44" t="s">
        <v>486</v>
      </c>
      <c r="I1000" s="33">
        <f>INDEX(CUTSTANDING!C:C,MATCH(SPICERACKDB!D1000,CUTSTANDING!B:B,0))</f>
        <v>9</v>
      </c>
    </row>
    <row r="1001" spans="1:9" x14ac:dyDescent="0.25">
      <c r="A1001" s="41"/>
      <c r="B1001" s="41"/>
      <c r="C1001" s="41"/>
      <c r="D1001" s="41" t="s">
        <v>3071</v>
      </c>
      <c r="E1001" s="41"/>
      <c r="F1001" s="42" t="s">
        <v>3072</v>
      </c>
      <c r="G1001" s="41" t="s">
        <v>3073</v>
      </c>
      <c r="H1001" s="44" t="s">
        <v>551</v>
      </c>
      <c r="I1001" s="33">
        <f>INDEX(CUTSTANDING!C:C,MATCH(SPICERACKDB!D1001,CUTSTANDING!B:B,0))</f>
        <v>1</v>
      </c>
    </row>
    <row r="1002" spans="1:9" x14ac:dyDescent="0.25">
      <c r="A1002" s="41"/>
      <c r="B1002" s="41"/>
      <c r="C1002" s="41"/>
      <c r="D1002" s="41" t="s">
        <v>3074</v>
      </c>
      <c r="E1002" s="41"/>
      <c r="F1002" s="42" t="s">
        <v>3075</v>
      </c>
      <c r="G1002" s="41" t="s">
        <v>3076</v>
      </c>
      <c r="H1002" s="44" t="s">
        <v>40</v>
      </c>
      <c r="I1002" s="33">
        <f>INDEX(CUTSTANDING!C:C,MATCH(SPICERACKDB!D1002,CUTSTANDING!B:B,0))</f>
        <v>3</v>
      </c>
    </row>
    <row r="1003" spans="1:9" x14ac:dyDescent="0.25">
      <c r="A1003" s="41"/>
      <c r="B1003" s="41"/>
      <c r="C1003" s="41"/>
      <c r="D1003" s="41" t="s">
        <v>3077</v>
      </c>
      <c r="E1003" s="41"/>
      <c r="F1003" s="42" t="s">
        <v>3078</v>
      </c>
      <c r="G1003" s="41" t="s">
        <v>3079</v>
      </c>
      <c r="H1003" s="44" t="s">
        <v>447</v>
      </c>
      <c r="I1003" s="33">
        <f>INDEX(CUTSTANDING!C:C,MATCH(SPICERACKDB!D1003,CUTSTANDING!B:B,0))</f>
        <v>9</v>
      </c>
    </row>
    <row r="1004" spans="1:9" x14ac:dyDescent="0.25">
      <c r="A1004" s="41"/>
      <c r="B1004" s="41"/>
      <c r="C1004" s="41"/>
      <c r="D1004" s="41" t="s">
        <v>3080</v>
      </c>
      <c r="E1004" s="41"/>
      <c r="F1004" s="42" t="s">
        <v>3081</v>
      </c>
      <c r="G1004" s="41" t="s">
        <v>3082</v>
      </c>
      <c r="H1004" s="44" t="s">
        <v>486</v>
      </c>
      <c r="I1004" s="33">
        <f>INDEX(CUTSTANDING!C:C,MATCH(SPICERACKDB!D1004,CUTSTANDING!B:B,0))</f>
        <v>7</v>
      </c>
    </row>
    <row r="1005" spans="1:9" x14ac:dyDescent="0.25">
      <c r="A1005" s="41"/>
      <c r="B1005" s="41"/>
      <c r="C1005" s="41"/>
      <c r="D1005" s="41" t="s">
        <v>3083</v>
      </c>
      <c r="E1005" s="41"/>
      <c r="F1005" s="42" t="s">
        <v>3084</v>
      </c>
      <c r="G1005" s="41" t="s">
        <v>3085</v>
      </c>
      <c r="H1005" s="44" t="s">
        <v>713</v>
      </c>
      <c r="I1005" s="33">
        <f>INDEX(CUTSTANDING!C:C,MATCH(SPICERACKDB!D1005,CUTSTANDING!B:B,0))</f>
        <v>3</v>
      </c>
    </row>
    <row r="1006" spans="1:9" x14ac:dyDescent="0.25">
      <c r="A1006" s="41"/>
      <c r="B1006" s="41"/>
      <c r="C1006" s="41"/>
      <c r="D1006" s="41" t="s">
        <v>206</v>
      </c>
      <c r="E1006" s="41"/>
      <c r="F1006" s="42" t="s">
        <v>3086</v>
      </c>
      <c r="G1006" s="41" t="s">
        <v>3087</v>
      </c>
      <c r="H1006" s="44" t="s">
        <v>551</v>
      </c>
      <c r="I1006" s="33">
        <f>INDEX(CUTSTANDING!C:C,MATCH(SPICERACKDB!D1006,CUTSTANDING!B:B,0))</f>
        <v>6</v>
      </c>
    </row>
    <row r="1007" spans="1:9" x14ac:dyDescent="0.25">
      <c r="A1007" s="41"/>
      <c r="B1007" s="41"/>
      <c r="C1007" s="41"/>
      <c r="D1007" s="41" t="s">
        <v>3088</v>
      </c>
      <c r="E1007" s="41"/>
      <c r="F1007" s="42" t="s">
        <v>3089</v>
      </c>
      <c r="G1007" s="41" t="s">
        <v>3090</v>
      </c>
      <c r="H1007" s="44" t="s">
        <v>486</v>
      </c>
      <c r="I1007" s="33">
        <f>INDEX(CUTSTANDING!C:C,MATCH(SPICERACKDB!D1007,CUTSTANDING!B:B,0))</f>
        <v>15</v>
      </c>
    </row>
    <row r="1008" spans="1:9" x14ac:dyDescent="0.25">
      <c r="A1008" s="41"/>
      <c r="B1008" s="41"/>
      <c r="C1008" s="41"/>
      <c r="D1008" s="41" t="s">
        <v>3091</v>
      </c>
      <c r="E1008" s="41"/>
      <c r="F1008" s="42" t="s">
        <v>3092</v>
      </c>
      <c r="G1008" s="41" t="s">
        <v>3093</v>
      </c>
      <c r="H1008" s="44" t="s">
        <v>551</v>
      </c>
      <c r="I1008" s="33">
        <f>INDEX(CUTSTANDING!C:C,MATCH(SPICERACKDB!D1008,CUTSTANDING!B:B,0))</f>
        <v>18</v>
      </c>
    </row>
    <row r="1009" spans="1:9" x14ac:dyDescent="0.25">
      <c r="A1009" s="41"/>
      <c r="B1009" s="41"/>
      <c r="C1009" s="41"/>
      <c r="D1009" s="41" t="s">
        <v>3094</v>
      </c>
      <c r="E1009" s="41"/>
      <c r="F1009" s="42" t="s">
        <v>3095</v>
      </c>
      <c r="G1009" s="41" t="s">
        <v>3096</v>
      </c>
      <c r="H1009" s="44" t="s">
        <v>0</v>
      </c>
      <c r="I1009" s="33">
        <f>INDEX(CUTSTANDING!C:C,MATCH(SPICERACKDB!D1009,CUTSTANDING!B:B,0))</f>
        <v>9</v>
      </c>
    </row>
    <row r="1010" spans="1:9" x14ac:dyDescent="0.25">
      <c r="A1010" s="41"/>
      <c r="B1010" s="41"/>
      <c r="C1010" s="41"/>
      <c r="D1010" s="41" t="s">
        <v>3097</v>
      </c>
      <c r="E1010" s="41"/>
      <c r="F1010" s="42" t="s">
        <v>3098</v>
      </c>
      <c r="G1010" s="41" t="s">
        <v>3099</v>
      </c>
      <c r="H1010" s="44" t="s">
        <v>12</v>
      </c>
      <c r="I1010" s="33">
        <f>INDEX(CUTSTANDING!C:C,MATCH(SPICERACKDB!D1010,CUTSTANDING!B:B,0))</f>
        <v>12</v>
      </c>
    </row>
    <row r="1011" spans="1:9" x14ac:dyDescent="0.25">
      <c r="A1011" s="41"/>
      <c r="B1011" s="41"/>
      <c r="C1011" s="41"/>
      <c r="D1011" s="41" t="s">
        <v>3100</v>
      </c>
      <c r="E1011" s="41"/>
      <c r="F1011" s="42" t="s">
        <v>3101</v>
      </c>
      <c r="G1011" s="41" t="s">
        <v>3102</v>
      </c>
      <c r="H1011" s="44" t="s">
        <v>551</v>
      </c>
      <c r="I1011" s="33">
        <f>INDEX(CUTSTANDING!C:C,MATCH(SPICERACKDB!D1011,CUTSTANDING!B:B,0))</f>
        <v>15</v>
      </c>
    </row>
    <row r="1012" spans="1:9" ht="337.5" x14ac:dyDescent="0.25">
      <c r="A1012" s="41"/>
      <c r="B1012" s="41"/>
      <c r="C1012" s="41"/>
      <c r="D1012" s="41" t="s">
        <v>3103</v>
      </c>
      <c r="E1012" s="41"/>
      <c r="F1012" s="42" t="s">
        <v>3104</v>
      </c>
      <c r="G1012" s="43" t="s">
        <v>3105</v>
      </c>
      <c r="H1012" s="44" t="s">
        <v>9</v>
      </c>
      <c r="I1012" s="33">
        <f>INDEX(CUTSTANDING!C:C,MATCH(SPICERACKDB!D1012,CUTSTANDING!B:B,0))</f>
        <v>12</v>
      </c>
    </row>
    <row r="1013" spans="1:9" x14ac:dyDescent="0.25">
      <c r="A1013" s="41"/>
      <c r="B1013" s="41"/>
      <c r="C1013" s="41"/>
      <c r="D1013" s="41" t="s">
        <v>3106</v>
      </c>
      <c r="E1013" s="41"/>
      <c r="F1013" s="42" t="s">
        <v>3107</v>
      </c>
      <c r="G1013" s="41" t="s">
        <v>3108</v>
      </c>
      <c r="H1013" s="44" t="s">
        <v>5</v>
      </c>
      <c r="I1013" s="33">
        <f>INDEX(CUTSTANDING!C:C,MATCH(SPICERACKDB!D1013,CUTSTANDING!B:B,0))</f>
        <v>15</v>
      </c>
    </row>
    <row r="1014" spans="1:9" ht="400" x14ac:dyDescent="0.25">
      <c r="A1014" s="41"/>
      <c r="B1014" s="41"/>
      <c r="C1014" s="41"/>
      <c r="D1014" s="41" t="s">
        <v>3109</v>
      </c>
      <c r="E1014" s="41"/>
      <c r="F1014" s="42" t="s">
        <v>3110</v>
      </c>
      <c r="G1014" s="43" t="s">
        <v>3111</v>
      </c>
      <c r="H1014" s="44" t="s">
        <v>40</v>
      </c>
      <c r="I1014" s="33">
        <f>INDEX(CUTSTANDING!C:C,MATCH(SPICERACKDB!D1014,CUTSTANDING!B:B,0))</f>
        <v>16</v>
      </c>
    </row>
    <row r="1015" spans="1:9" x14ac:dyDescent="0.25">
      <c r="A1015" s="41"/>
      <c r="B1015" s="41"/>
      <c r="C1015" s="41"/>
      <c r="D1015" s="41" t="s">
        <v>86</v>
      </c>
      <c r="E1015" s="41"/>
      <c r="F1015" s="42" t="s">
        <v>3112</v>
      </c>
      <c r="G1015" s="41" t="s">
        <v>3113</v>
      </c>
      <c r="H1015" s="44" t="s">
        <v>4</v>
      </c>
      <c r="I1015" s="33">
        <f>INDEX(CUTSTANDING!C:C,MATCH(SPICERACKDB!D1015,CUTSTANDING!B:B,0))</f>
        <v>15</v>
      </c>
    </row>
    <row r="1016" spans="1:9" x14ac:dyDescent="0.25">
      <c r="A1016" s="41"/>
      <c r="B1016" s="41"/>
      <c r="C1016" s="41"/>
      <c r="D1016" s="41" t="s">
        <v>355</v>
      </c>
      <c r="E1016" s="41"/>
      <c r="F1016" s="42" t="s">
        <v>3114</v>
      </c>
      <c r="G1016" s="41" t="s">
        <v>3115</v>
      </c>
      <c r="H1016" s="44" t="s">
        <v>941</v>
      </c>
      <c r="I1016" s="33">
        <f>INDEX(CUTSTANDING!C:C,MATCH(SPICERACKDB!D1016,CUTSTANDING!B:B,0))</f>
        <v>9</v>
      </c>
    </row>
    <row r="1017" spans="1:9" x14ac:dyDescent="0.25">
      <c r="A1017" s="41"/>
      <c r="B1017" s="41"/>
      <c r="C1017" s="41"/>
      <c r="D1017" s="41" t="s">
        <v>3116</v>
      </c>
      <c r="E1017" s="41"/>
      <c r="F1017" s="42" t="s">
        <v>3117</v>
      </c>
      <c r="G1017" s="41" t="s">
        <v>3118</v>
      </c>
      <c r="H1017" s="44" t="s">
        <v>14</v>
      </c>
      <c r="I1017" s="33">
        <f>INDEX(CUTSTANDING!C:C,MATCH(SPICERACKDB!D1017,CUTSTANDING!B:B,0))</f>
        <v>9</v>
      </c>
    </row>
    <row r="1018" spans="1:9" x14ac:dyDescent="0.25">
      <c r="A1018" s="41"/>
      <c r="B1018" s="41"/>
      <c r="C1018" s="41"/>
      <c r="D1018" s="41" t="s">
        <v>3119</v>
      </c>
      <c r="E1018" s="41"/>
      <c r="F1018" s="42" t="s">
        <v>3120</v>
      </c>
      <c r="G1018" s="41" t="s">
        <v>3121</v>
      </c>
      <c r="H1018" s="44" t="s">
        <v>551</v>
      </c>
      <c r="I1018" s="33">
        <f>INDEX(CUTSTANDING!C:C,MATCH(SPICERACKDB!D1018,CUTSTANDING!B:B,0))</f>
        <v>9</v>
      </c>
    </row>
    <row r="1019" spans="1:9" x14ac:dyDescent="0.25">
      <c r="A1019" s="41"/>
      <c r="B1019" s="41"/>
      <c r="C1019" s="41"/>
      <c r="D1019" s="41" t="s">
        <v>3122</v>
      </c>
      <c r="E1019" s="41"/>
      <c r="F1019" s="42" t="s">
        <v>3123</v>
      </c>
      <c r="G1019" s="41" t="s">
        <v>3124</v>
      </c>
      <c r="H1019" s="44" t="s">
        <v>577</v>
      </c>
      <c r="I1019" s="33">
        <f>INDEX(CUTSTANDING!C:C,MATCH(SPICERACKDB!D1019,CUTSTANDING!B:B,0))</f>
        <v>6</v>
      </c>
    </row>
    <row r="1020" spans="1:9" x14ac:dyDescent="0.25">
      <c r="A1020" s="41"/>
      <c r="B1020" s="41"/>
      <c r="C1020" s="41"/>
      <c r="D1020" s="41" t="s">
        <v>3125</v>
      </c>
      <c r="E1020" s="41"/>
      <c r="F1020" s="42" t="s">
        <v>3126</v>
      </c>
      <c r="G1020" s="41" t="s">
        <v>3127</v>
      </c>
      <c r="H1020" s="44" t="s">
        <v>577</v>
      </c>
      <c r="I1020" s="33">
        <f>INDEX(CUTSTANDING!C:C,MATCH(SPICERACKDB!D1020,CUTSTANDING!B:B,0))</f>
        <v>15</v>
      </c>
    </row>
    <row r="1021" spans="1:9" x14ac:dyDescent="0.25">
      <c r="A1021" s="41"/>
      <c r="B1021" s="41"/>
      <c r="C1021" s="41"/>
      <c r="D1021" s="41" t="s">
        <v>3128</v>
      </c>
      <c r="E1021" s="41"/>
      <c r="F1021" s="42" t="s">
        <v>3129</v>
      </c>
      <c r="G1021" s="41" t="s">
        <v>3130</v>
      </c>
      <c r="H1021" s="44" t="s">
        <v>941</v>
      </c>
      <c r="I1021" s="33">
        <f>INDEX(CUTSTANDING!C:C,MATCH(SPICERACKDB!D1021,CUTSTANDING!B:B,0))</f>
        <v>12</v>
      </c>
    </row>
    <row r="1022" spans="1:9" x14ac:dyDescent="0.25">
      <c r="A1022" s="41"/>
      <c r="B1022" s="41"/>
      <c r="C1022" s="41"/>
      <c r="D1022" s="41" t="s">
        <v>3131</v>
      </c>
      <c r="E1022" s="41"/>
      <c r="F1022" s="42" t="s">
        <v>3132</v>
      </c>
      <c r="G1022" s="41" t="s">
        <v>3133</v>
      </c>
      <c r="H1022" s="44" t="s">
        <v>551</v>
      </c>
      <c r="I1022" s="33">
        <f>INDEX(CUTSTANDING!C:C,MATCH(SPICERACKDB!D1022,CUTSTANDING!B:B,0))</f>
        <v>12</v>
      </c>
    </row>
    <row r="1023" spans="1:9" x14ac:dyDescent="0.25">
      <c r="A1023" s="41"/>
      <c r="B1023" s="41"/>
      <c r="C1023" s="41"/>
      <c r="D1023" s="41" t="s">
        <v>3134</v>
      </c>
      <c r="E1023" s="41"/>
      <c r="F1023" s="42" t="s">
        <v>3135</v>
      </c>
      <c r="G1023" s="41" t="s">
        <v>3136</v>
      </c>
      <c r="H1023" s="44" t="s">
        <v>591</v>
      </c>
      <c r="I1023" s="33">
        <f>INDEX(CUTSTANDING!C:C,MATCH(SPICERACKDB!D1023,CUTSTANDING!B:B,0))</f>
        <v>12</v>
      </c>
    </row>
    <row r="1024" spans="1:9" x14ac:dyDescent="0.25">
      <c r="A1024" s="41"/>
      <c r="B1024" s="41"/>
      <c r="C1024" s="41"/>
      <c r="D1024" s="41" t="s">
        <v>3137</v>
      </c>
      <c r="E1024" s="41"/>
      <c r="F1024" s="42" t="s">
        <v>3138</v>
      </c>
      <c r="G1024" s="41" t="s">
        <v>3139</v>
      </c>
      <c r="H1024" s="44" t="s">
        <v>551</v>
      </c>
      <c r="I1024" s="33">
        <f>INDEX(CUTSTANDING!C:C,MATCH(SPICERACKDB!D1024,CUTSTANDING!B:B,0))</f>
        <v>15</v>
      </c>
    </row>
    <row r="1025" spans="1:9" x14ac:dyDescent="0.25">
      <c r="A1025" s="41"/>
      <c r="B1025" s="41"/>
      <c r="C1025" s="41"/>
      <c r="D1025" s="41" t="s">
        <v>3140</v>
      </c>
      <c r="E1025" s="41"/>
      <c r="F1025" s="42" t="s">
        <v>3141</v>
      </c>
      <c r="G1025" s="41" t="s">
        <v>3142</v>
      </c>
      <c r="H1025" s="44" t="s">
        <v>551</v>
      </c>
      <c r="I1025" s="33">
        <f>INDEX(CUTSTANDING!C:C,MATCH(SPICERACKDB!D1025,CUTSTANDING!B:B,0))</f>
        <v>3</v>
      </c>
    </row>
    <row r="1026" spans="1:9" x14ac:dyDescent="0.25">
      <c r="A1026" s="41"/>
      <c r="B1026" s="41"/>
      <c r="C1026" s="41"/>
      <c r="D1026" s="41" t="s">
        <v>3143</v>
      </c>
      <c r="E1026" s="41"/>
      <c r="F1026" s="44"/>
      <c r="G1026" s="44"/>
      <c r="H1026" s="44" t="s">
        <v>454</v>
      </c>
      <c r="I1026" s="33">
        <f>INDEX(CUTSTANDING!C:C,MATCH(SPICERACKDB!D1026,CUTSTANDING!B:B,0))</f>
        <v>0</v>
      </c>
    </row>
    <row r="1027" spans="1:9" x14ac:dyDescent="0.25">
      <c r="A1027" s="41"/>
      <c r="B1027" s="41"/>
      <c r="C1027" s="41"/>
      <c r="D1027" s="41" t="s">
        <v>3144</v>
      </c>
      <c r="E1027" s="41"/>
      <c r="F1027" s="42" t="s">
        <v>3145</v>
      </c>
      <c r="G1027" s="41" t="s">
        <v>3146</v>
      </c>
      <c r="H1027" s="44" t="s">
        <v>591</v>
      </c>
      <c r="I1027" s="33">
        <f>INDEX(CUTSTANDING!C:C,MATCH(SPICERACKDB!D1027,CUTSTANDING!B:B,0))</f>
        <v>4</v>
      </c>
    </row>
    <row r="1028" spans="1:9" x14ac:dyDescent="0.25">
      <c r="A1028" s="41"/>
      <c r="B1028" s="41"/>
      <c r="C1028" s="41"/>
      <c r="D1028" s="41" t="s">
        <v>420</v>
      </c>
      <c r="E1028" s="41"/>
      <c r="F1028" s="42" t="s">
        <v>3147</v>
      </c>
      <c r="G1028" s="41" t="s">
        <v>3148</v>
      </c>
      <c r="H1028" s="44" t="s">
        <v>10</v>
      </c>
      <c r="I1028" s="33">
        <f>INDEX(CUTSTANDING!C:C,MATCH(SPICERACKDB!D1028,CUTSTANDING!B:B,0))</f>
        <v>18</v>
      </c>
    </row>
    <row r="1029" spans="1:9" x14ac:dyDescent="0.25">
      <c r="A1029" s="41"/>
      <c r="B1029" s="41"/>
      <c r="C1029" s="41"/>
      <c r="D1029" s="41" t="s">
        <v>3149</v>
      </c>
      <c r="E1029" s="41"/>
      <c r="F1029" s="42" t="s">
        <v>3150</v>
      </c>
      <c r="G1029" s="41" t="s">
        <v>3151</v>
      </c>
      <c r="H1029" s="44" t="s">
        <v>1627</v>
      </c>
      <c r="I1029" s="33">
        <f>INDEX(CUTSTANDING!C:C,MATCH(SPICERACKDB!D1029,CUTSTANDING!B:B,0))</f>
        <v>9</v>
      </c>
    </row>
    <row r="1030" spans="1:9" x14ac:dyDescent="0.25">
      <c r="A1030" s="41"/>
      <c r="B1030" s="41"/>
      <c r="C1030" s="41"/>
      <c r="D1030" s="41" t="s">
        <v>3152</v>
      </c>
      <c r="E1030" s="41"/>
      <c r="F1030" s="42" t="s">
        <v>3153</v>
      </c>
      <c r="G1030" s="41" t="s">
        <v>3154</v>
      </c>
      <c r="H1030" s="44" t="s">
        <v>2</v>
      </c>
      <c r="I1030" s="33">
        <f>INDEX(CUTSTANDING!C:C,MATCH(SPICERACKDB!D1030,CUTSTANDING!B:B,0))</f>
        <v>4</v>
      </c>
    </row>
    <row r="1031" spans="1:9" ht="375" x14ac:dyDescent="0.25">
      <c r="A1031" s="41"/>
      <c r="B1031" s="41"/>
      <c r="C1031" s="41"/>
      <c r="D1031" s="41" t="s">
        <v>3155</v>
      </c>
      <c r="E1031" s="41"/>
      <c r="F1031" s="42" t="s">
        <v>3156</v>
      </c>
      <c r="G1031" s="43" t="s">
        <v>3157</v>
      </c>
      <c r="H1031" s="44" t="s">
        <v>560</v>
      </c>
      <c r="I1031" s="33">
        <f>INDEX(CUTSTANDING!C:C,MATCH(SPICERACKDB!D1031,CUTSTANDING!B:B,0))</f>
        <v>1</v>
      </c>
    </row>
    <row r="1032" spans="1:9" x14ac:dyDescent="0.25">
      <c r="A1032" s="41"/>
      <c r="B1032" s="41"/>
      <c r="C1032" s="41"/>
      <c r="D1032" s="41" t="s">
        <v>3158</v>
      </c>
      <c r="E1032" s="41"/>
      <c r="F1032" s="42" t="s">
        <v>3159</v>
      </c>
      <c r="G1032" s="41" t="s">
        <v>2028</v>
      </c>
      <c r="H1032" s="44" t="s">
        <v>15</v>
      </c>
      <c r="I1032" s="33">
        <f>INDEX(CUTSTANDING!C:C,MATCH(SPICERACKDB!D1032,CUTSTANDING!B:B,0))</f>
        <v>15</v>
      </c>
    </row>
    <row r="1033" spans="1:9" x14ac:dyDescent="0.25">
      <c r="A1033" s="41"/>
      <c r="B1033" s="41"/>
      <c r="C1033" s="41"/>
      <c r="D1033" s="41" t="s">
        <v>3160</v>
      </c>
      <c r="E1033" s="41"/>
      <c r="F1033" s="42" t="s">
        <v>3161</v>
      </c>
      <c r="G1033" s="41" t="s">
        <v>3162</v>
      </c>
      <c r="H1033" s="44" t="s">
        <v>19</v>
      </c>
      <c r="I1033" s="33">
        <f>INDEX(CUTSTANDING!C:C,MATCH(SPICERACKDB!D1033,CUTSTANDING!B:B,0))</f>
        <v>15</v>
      </c>
    </row>
    <row r="1034" spans="1:9" x14ac:dyDescent="0.25">
      <c r="A1034" s="41"/>
      <c r="B1034" s="41"/>
      <c r="C1034" s="41"/>
      <c r="D1034" s="41" t="s">
        <v>3163</v>
      </c>
      <c r="E1034" s="41"/>
      <c r="F1034" s="42" t="s">
        <v>3164</v>
      </c>
      <c r="G1034" s="41" t="s">
        <v>3165</v>
      </c>
      <c r="H1034" s="44" t="s">
        <v>5</v>
      </c>
      <c r="I1034" s="33">
        <f>INDEX(CUTSTANDING!C:C,MATCH(SPICERACKDB!D1034,CUTSTANDING!B:B,0))</f>
        <v>10</v>
      </c>
    </row>
    <row r="1035" spans="1:9" x14ac:dyDescent="0.25">
      <c r="A1035" s="41"/>
      <c r="B1035" s="41"/>
      <c r="C1035" s="41"/>
      <c r="D1035" s="41" t="s">
        <v>289</v>
      </c>
      <c r="E1035" s="41"/>
      <c r="F1035" s="42" t="s">
        <v>3166</v>
      </c>
      <c r="G1035" s="41" t="s">
        <v>3167</v>
      </c>
      <c r="H1035" s="44" t="s">
        <v>447</v>
      </c>
      <c r="I1035" s="33">
        <f>INDEX(CUTSTANDING!C:C,MATCH(SPICERACKDB!D1035,CUTSTANDING!B:B,0))</f>
        <v>9</v>
      </c>
    </row>
    <row r="1036" spans="1:9" x14ac:dyDescent="0.25">
      <c r="A1036" s="41"/>
      <c r="B1036" s="41"/>
      <c r="C1036" s="41"/>
      <c r="D1036" s="41" t="s">
        <v>3168</v>
      </c>
      <c r="E1036" s="41"/>
      <c r="F1036" s="42" t="s">
        <v>3169</v>
      </c>
      <c r="G1036" s="41" t="s">
        <v>3170</v>
      </c>
      <c r="H1036" s="44" t="s">
        <v>551</v>
      </c>
      <c r="I1036" s="33">
        <f>INDEX(CUTSTANDING!C:C,MATCH(SPICERACKDB!D1036,CUTSTANDING!B:B,0))</f>
        <v>10</v>
      </c>
    </row>
    <row r="1037" spans="1:9" x14ac:dyDescent="0.25">
      <c r="A1037" s="41"/>
      <c r="B1037" s="41"/>
      <c r="C1037" s="41"/>
      <c r="D1037" s="41" t="s">
        <v>3171</v>
      </c>
      <c r="E1037" s="41"/>
      <c r="F1037" s="42" t="s">
        <v>3172</v>
      </c>
      <c r="G1037" s="41" t="s">
        <v>3173</v>
      </c>
      <c r="H1037" s="44" t="s">
        <v>1494</v>
      </c>
      <c r="I1037" s="33">
        <f>INDEX(CUTSTANDING!C:C,MATCH(SPICERACKDB!D1037,CUTSTANDING!B:B,0))</f>
        <v>9</v>
      </c>
    </row>
    <row r="1038" spans="1:9" x14ac:dyDescent="0.25">
      <c r="A1038" s="41"/>
      <c r="B1038" s="41"/>
      <c r="C1038" s="41"/>
      <c r="D1038" s="41" t="s">
        <v>399</v>
      </c>
      <c r="E1038" s="41"/>
      <c r="F1038" s="42" t="s">
        <v>3174</v>
      </c>
      <c r="G1038" s="41" t="s">
        <v>3175</v>
      </c>
      <c r="H1038" s="44" t="s">
        <v>40</v>
      </c>
      <c r="I1038" s="33">
        <f>INDEX(CUTSTANDING!C:C,MATCH(SPICERACKDB!D1038,CUTSTANDING!B:B,0))</f>
        <v>6</v>
      </c>
    </row>
    <row r="1039" spans="1:9" x14ac:dyDescent="0.25">
      <c r="A1039" s="41"/>
      <c r="B1039" s="41"/>
      <c r="C1039" s="41"/>
      <c r="D1039" s="41" t="s">
        <v>3176</v>
      </c>
      <c r="E1039" s="41"/>
      <c r="F1039" s="42" t="s">
        <v>3177</v>
      </c>
      <c r="G1039" s="41" t="s">
        <v>3178</v>
      </c>
      <c r="H1039" s="44" t="s">
        <v>713</v>
      </c>
      <c r="I1039" s="33">
        <f>INDEX(CUTSTANDING!C:C,MATCH(SPICERACKDB!D1039,CUTSTANDING!B:B,0))</f>
        <v>1</v>
      </c>
    </row>
    <row r="1040" spans="1:9" ht="400" x14ac:dyDescent="0.25">
      <c r="A1040" s="41"/>
      <c r="B1040" s="41"/>
      <c r="C1040" s="41"/>
      <c r="D1040" s="41" t="s">
        <v>3179</v>
      </c>
      <c r="E1040" s="41"/>
      <c r="F1040" s="42" t="s">
        <v>3180</v>
      </c>
      <c r="G1040" s="43" t="s">
        <v>3181</v>
      </c>
      <c r="H1040" s="44" t="s">
        <v>591</v>
      </c>
      <c r="I1040" s="33">
        <f>INDEX(CUTSTANDING!C:C,MATCH(SPICERACKDB!D1040,CUTSTANDING!B:B,0))</f>
        <v>19</v>
      </c>
    </row>
    <row r="1041" spans="1:9" x14ac:dyDescent="0.25">
      <c r="A1041" s="41"/>
      <c r="B1041" s="41"/>
      <c r="C1041" s="41"/>
      <c r="D1041" s="41" t="s">
        <v>3182</v>
      </c>
      <c r="E1041" s="41"/>
      <c r="F1041" s="42" t="s">
        <v>3183</v>
      </c>
      <c r="G1041" s="41" t="s">
        <v>3184</v>
      </c>
      <c r="H1041" s="44" t="s">
        <v>2071</v>
      </c>
      <c r="I1041" s="33">
        <f>INDEX(CUTSTANDING!C:C,MATCH(SPICERACKDB!D1041,CUTSTANDING!B:B,0))</f>
        <v>3</v>
      </c>
    </row>
    <row r="1042" spans="1:9" ht="400" x14ac:dyDescent="0.25">
      <c r="A1042" s="41"/>
      <c r="B1042" s="41"/>
      <c r="C1042" s="41"/>
      <c r="D1042" s="41" t="s">
        <v>3185</v>
      </c>
      <c r="E1042" s="41"/>
      <c r="F1042" s="42" t="s">
        <v>3186</v>
      </c>
      <c r="G1042" s="43" t="s">
        <v>3187</v>
      </c>
      <c r="H1042" s="44" t="s">
        <v>40</v>
      </c>
      <c r="I1042" s="33">
        <f>INDEX(CUTSTANDING!C:C,MATCH(SPICERACKDB!D1042,CUTSTANDING!B:B,0))</f>
        <v>4</v>
      </c>
    </row>
    <row r="1043" spans="1:9" ht="262.5" x14ac:dyDescent="0.25">
      <c r="A1043" s="41"/>
      <c r="B1043" s="41"/>
      <c r="C1043" s="41"/>
      <c r="D1043" s="41" t="s">
        <v>3188</v>
      </c>
      <c r="E1043" s="41"/>
      <c r="F1043" s="42" t="s">
        <v>3189</v>
      </c>
      <c r="G1043" s="43" t="s">
        <v>3190</v>
      </c>
      <c r="H1043" s="44" t="s">
        <v>551</v>
      </c>
      <c r="I1043" s="33">
        <f>INDEX(CUTSTANDING!C:C,MATCH(SPICERACKDB!D1043,CUTSTANDING!B:B,0))</f>
        <v>15</v>
      </c>
    </row>
    <row r="1044" spans="1:9" x14ac:dyDescent="0.25">
      <c r="A1044" s="41"/>
      <c r="B1044" s="41"/>
      <c r="C1044" s="41"/>
      <c r="D1044" s="41" t="s">
        <v>3191</v>
      </c>
      <c r="E1044" s="41"/>
      <c r="F1044" s="42" t="s">
        <v>3192</v>
      </c>
      <c r="G1044" s="41" t="s">
        <v>3193</v>
      </c>
      <c r="H1044" s="44" t="s">
        <v>40</v>
      </c>
      <c r="I1044" s="33">
        <f>INDEX(CUTSTANDING!C:C,MATCH(SPICERACKDB!D1044,CUTSTANDING!B:B,0))</f>
        <v>18</v>
      </c>
    </row>
    <row r="1045" spans="1:9" x14ac:dyDescent="0.25">
      <c r="A1045" s="41"/>
      <c r="B1045" s="41"/>
      <c r="C1045" s="41"/>
      <c r="D1045" s="41" t="s">
        <v>3194</v>
      </c>
      <c r="E1045" s="41"/>
      <c r="F1045" s="42" t="s">
        <v>3195</v>
      </c>
      <c r="G1045" s="41" t="s">
        <v>3196</v>
      </c>
      <c r="H1045" s="44" t="s">
        <v>4</v>
      </c>
      <c r="I1045" s="33">
        <f>INDEX(CUTSTANDING!C:C,MATCH(SPICERACKDB!D1045,CUTSTANDING!B:B,0))</f>
        <v>20</v>
      </c>
    </row>
    <row r="1046" spans="1:9" ht="287.5" x14ac:dyDescent="0.25">
      <c r="A1046" s="41"/>
      <c r="B1046" s="41"/>
      <c r="C1046" s="41"/>
      <c r="D1046" s="41" t="s">
        <v>3197</v>
      </c>
      <c r="E1046" s="41"/>
      <c r="F1046" s="42" t="s">
        <v>3198</v>
      </c>
      <c r="G1046" s="43" t="s">
        <v>3199</v>
      </c>
      <c r="H1046" s="44" t="s">
        <v>713</v>
      </c>
      <c r="I1046" s="33">
        <f>INDEX(CUTSTANDING!C:C,MATCH(SPICERACKDB!D1046,CUTSTANDING!B:B,0))</f>
        <v>6</v>
      </c>
    </row>
    <row r="1047" spans="1:9" x14ac:dyDescent="0.25">
      <c r="A1047" s="41"/>
      <c r="B1047" s="41"/>
      <c r="C1047" s="41"/>
      <c r="D1047" s="41" t="s">
        <v>3200</v>
      </c>
      <c r="E1047" s="41"/>
      <c r="F1047" s="42" t="s">
        <v>3201</v>
      </c>
      <c r="G1047" s="41" t="s">
        <v>3202</v>
      </c>
      <c r="H1047" s="44" t="s">
        <v>14</v>
      </c>
      <c r="I1047" s="33">
        <f>INDEX(CUTSTANDING!C:C,MATCH(SPICERACKDB!D1047,CUTSTANDING!B:B,0))</f>
        <v>6</v>
      </c>
    </row>
    <row r="1048" spans="1:9" ht="409.5" x14ac:dyDescent="0.25">
      <c r="A1048" s="41"/>
      <c r="B1048" s="41"/>
      <c r="C1048" s="41"/>
      <c r="D1048" s="41" t="s">
        <v>3203</v>
      </c>
      <c r="E1048" s="41"/>
      <c r="F1048" s="42" t="s">
        <v>3204</v>
      </c>
      <c r="G1048" s="43" t="s">
        <v>3205</v>
      </c>
      <c r="H1048" s="44" t="s">
        <v>1880</v>
      </c>
      <c r="I1048" s="33">
        <f>INDEX(CUTSTANDING!C:C,MATCH(SPICERACKDB!D1048,CUTSTANDING!B:B,0))</f>
        <v>6</v>
      </c>
    </row>
    <row r="1049" spans="1:9" x14ac:dyDescent="0.25">
      <c r="A1049" s="41"/>
      <c r="B1049" s="41"/>
      <c r="C1049" s="41"/>
      <c r="D1049" s="41" t="s">
        <v>271</v>
      </c>
      <c r="E1049" s="41"/>
      <c r="F1049" s="42" t="s">
        <v>464</v>
      </c>
      <c r="G1049" s="41" t="s">
        <v>3206</v>
      </c>
      <c r="H1049" s="44" t="s">
        <v>248</v>
      </c>
      <c r="I1049" s="33">
        <f>INDEX(CUTSTANDING!C:C,MATCH(SPICERACKDB!D1049,CUTSTANDING!B:B,0))</f>
        <v>6</v>
      </c>
    </row>
    <row r="1050" spans="1:9" x14ac:dyDescent="0.25">
      <c r="A1050" s="41"/>
      <c r="B1050" s="41"/>
      <c r="C1050" s="41"/>
      <c r="D1050" s="41" t="s">
        <v>3207</v>
      </c>
      <c r="E1050" s="41"/>
      <c r="F1050" s="42" t="s">
        <v>3208</v>
      </c>
      <c r="G1050" s="41" t="s">
        <v>3209</v>
      </c>
      <c r="H1050" s="44" t="s">
        <v>560</v>
      </c>
      <c r="I1050" s="33">
        <f>INDEX(CUTSTANDING!C:C,MATCH(SPICERACKDB!D1050,CUTSTANDING!B:B,0))</f>
        <v>9</v>
      </c>
    </row>
    <row r="1051" spans="1:9" ht="362.5" x14ac:dyDescent="0.25">
      <c r="A1051" s="41"/>
      <c r="B1051" s="41"/>
      <c r="C1051" s="41"/>
      <c r="D1051" s="41" t="s">
        <v>3210</v>
      </c>
      <c r="E1051" s="41"/>
      <c r="F1051" s="42" t="s">
        <v>3211</v>
      </c>
      <c r="G1051" s="43" t="s">
        <v>3212</v>
      </c>
      <c r="H1051" s="44" t="s">
        <v>5</v>
      </c>
      <c r="I1051" s="33">
        <f>INDEX(CUTSTANDING!C:C,MATCH(SPICERACKDB!D1051,CUTSTANDING!B:B,0))</f>
        <v>9</v>
      </c>
    </row>
    <row r="1052" spans="1:9" x14ac:dyDescent="0.25">
      <c r="A1052" s="41"/>
      <c r="B1052" s="41"/>
      <c r="C1052" s="41"/>
      <c r="D1052" s="41" t="s">
        <v>3213</v>
      </c>
      <c r="E1052" s="41"/>
      <c r="F1052" s="42" t="s">
        <v>3214</v>
      </c>
      <c r="G1052" s="41" t="s">
        <v>3215</v>
      </c>
      <c r="H1052" s="44" t="s">
        <v>14</v>
      </c>
      <c r="I1052" s="33">
        <f>INDEX(CUTSTANDING!C:C,MATCH(SPICERACKDB!D1052,CUTSTANDING!B:B,0))</f>
        <v>6</v>
      </c>
    </row>
    <row r="1053" spans="1:9" x14ac:dyDescent="0.25">
      <c r="A1053" s="41"/>
      <c r="B1053" s="41"/>
      <c r="C1053" s="41"/>
      <c r="D1053" s="41" t="s">
        <v>3216</v>
      </c>
      <c r="E1053" s="41"/>
      <c r="F1053" s="42" t="s">
        <v>3217</v>
      </c>
      <c r="G1053" s="41" t="s">
        <v>3218</v>
      </c>
      <c r="H1053" s="44" t="s">
        <v>2</v>
      </c>
      <c r="I1053" s="33">
        <f>INDEX(CUTSTANDING!C:C,MATCH(SPICERACKDB!D1053,CUTSTANDING!B:B,0))</f>
        <v>18</v>
      </c>
    </row>
    <row r="1054" spans="1:9" x14ac:dyDescent="0.25">
      <c r="A1054" s="41"/>
      <c r="B1054" s="41"/>
      <c r="C1054" s="41"/>
      <c r="D1054" s="41" t="s">
        <v>3219</v>
      </c>
      <c r="E1054" s="41"/>
      <c r="F1054" s="42" t="s">
        <v>3220</v>
      </c>
      <c r="G1054" s="41" t="s">
        <v>3221</v>
      </c>
      <c r="H1054" s="44" t="s">
        <v>447</v>
      </c>
      <c r="I1054" s="33">
        <f>INDEX(CUTSTANDING!C:C,MATCH(SPICERACKDB!D1054,CUTSTANDING!B:B,0))</f>
        <v>15</v>
      </c>
    </row>
    <row r="1055" spans="1:9" x14ac:dyDescent="0.25">
      <c r="A1055" s="41"/>
      <c r="B1055" s="41"/>
      <c r="C1055" s="41"/>
      <c r="D1055" s="41" t="s">
        <v>3222</v>
      </c>
      <c r="E1055" s="41"/>
      <c r="F1055" s="42" t="s">
        <v>3223</v>
      </c>
      <c r="G1055" s="41" t="s">
        <v>3224</v>
      </c>
      <c r="H1055" s="44" t="s">
        <v>3225</v>
      </c>
      <c r="I1055" s="33">
        <f>INDEX(CUTSTANDING!C:C,MATCH(SPICERACKDB!D1055,CUTSTANDING!B:B,0))</f>
        <v>3</v>
      </c>
    </row>
    <row r="1056" spans="1:9" ht="400" x14ac:dyDescent="0.25">
      <c r="A1056" s="41"/>
      <c r="B1056" s="41"/>
      <c r="C1056" s="41"/>
      <c r="D1056" s="41" t="s">
        <v>307</v>
      </c>
      <c r="E1056" s="41"/>
      <c r="F1056" s="42" t="s">
        <v>3226</v>
      </c>
      <c r="G1056" s="43" t="s">
        <v>3047</v>
      </c>
      <c r="H1056" s="44" t="s">
        <v>40</v>
      </c>
      <c r="I1056" s="33">
        <f>INDEX(CUTSTANDING!C:C,MATCH(SPICERACKDB!D1056,CUTSTANDING!B:B,0))</f>
        <v>19</v>
      </c>
    </row>
    <row r="1057" spans="1:9" x14ac:dyDescent="0.25">
      <c r="A1057" s="41"/>
      <c r="B1057" s="41"/>
      <c r="C1057" s="41"/>
      <c r="D1057" s="41" t="s">
        <v>3227</v>
      </c>
      <c r="E1057" s="41"/>
      <c r="F1057" s="42" t="s">
        <v>3228</v>
      </c>
      <c r="G1057" s="41" t="s">
        <v>3229</v>
      </c>
      <c r="H1057" s="44" t="s">
        <v>5</v>
      </c>
      <c r="I1057" s="33">
        <f>INDEX(CUTSTANDING!C:C,MATCH(SPICERACKDB!D1057,CUTSTANDING!B:B,0))</f>
        <v>3</v>
      </c>
    </row>
    <row r="1058" spans="1:9" x14ac:dyDescent="0.25">
      <c r="A1058" s="41"/>
      <c r="B1058" s="41"/>
      <c r="C1058" s="41"/>
      <c r="D1058" s="41" t="s">
        <v>3230</v>
      </c>
      <c r="E1058" s="41"/>
      <c r="F1058" s="42" t="s">
        <v>3231</v>
      </c>
      <c r="G1058" s="41" t="s">
        <v>3232</v>
      </c>
      <c r="H1058" s="44" t="s">
        <v>624</v>
      </c>
      <c r="I1058" s="33">
        <f>INDEX(CUTSTANDING!C:C,MATCH(SPICERACKDB!D1058,CUTSTANDING!B:B,0))</f>
        <v>6</v>
      </c>
    </row>
    <row r="1059" spans="1:9" x14ac:dyDescent="0.25">
      <c r="A1059" s="41"/>
      <c r="B1059" s="41"/>
      <c r="C1059" s="41"/>
      <c r="D1059" s="41" t="s">
        <v>405</v>
      </c>
      <c r="E1059" s="41"/>
      <c r="F1059" s="42" t="s">
        <v>3233</v>
      </c>
      <c r="G1059" s="41" t="s">
        <v>3234</v>
      </c>
      <c r="H1059" s="44" t="s">
        <v>40</v>
      </c>
      <c r="I1059" s="33">
        <f>INDEX(CUTSTANDING!C:C,MATCH(SPICERACKDB!D1059,CUTSTANDING!B:B,0))</f>
        <v>16</v>
      </c>
    </row>
    <row r="1060" spans="1:9" x14ac:dyDescent="0.25">
      <c r="A1060" s="41"/>
      <c r="B1060" s="41"/>
      <c r="C1060" s="41"/>
      <c r="D1060" s="41" t="s">
        <v>3235</v>
      </c>
      <c r="E1060" s="41"/>
      <c r="F1060" s="42" t="s">
        <v>3236</v>
      </c>
      <c r="G1060" s="41" t="s">
        <v>3237</v>
      </c>
      <c r="H1060" s="44" t="s">
        <v>735</v>
      </c>
      <c r="I1060" s="33">
        <f>INDEX(CUTSTANDING!C:C,MATCH(SPICERACKDB!D1060,CUTSTANDING!B:B,0))</f>
        <v>3</v>
      </c>
    </row>
    <row r="1061" spans="1:9" ht="375" x14ac:dyDescent="0.25">
      <c r="A1061" s="41"/>
      <c r="B1061" s="41"/>
      <c r="C1061" s="41"/>
      <c r="D1061" s="41" t="s">
        <v>3238</v>
      </c>
      <c r="E1061" s="41"/>
      <c r="F1061" s="42" t="s">
        <v>3239</v>
      </c>
      <c r="G1061" s="43" t="s">
        <v>3240</v>
      </c>
      <c r="H1061" s="44" t="s">
        <v>10</v>
      </c>
      <c r="I1061" s="33">
        <f>INDEX(CUTSTANDING!C:C,MATCH(SPICERACKDB!D1061,CUTSTANDING!B:B,0))</f>
        <v>21</v>
      </c>
    </row>
    <row r="1062" spans="1:9" x14ac:dyDescent="0.25">
      <c r="A1062" s="41"/>
      <c r="B1062" s="41"/>
      <c r="C1062" s="41"/>
      <c r="D1062" s="41" t="s">
        <v>291</v>
      </c>
      <c r="E1062" s="41"/>
      <c r="F1062" s="42" t="s">
        <v>3241</v>
      </c>
      <c r="G1062" s="41" t="s">
        <v>3242</v>
      </c>
      <c r="H1062" s="44" t="s">
        <v>577</v>
      </c>
      <c r="I1062" s="33">
        <f>INDEX(CUTSTANDING!C:C,MATCH(SPICERACKDB!D1062,CUTSTANDING!B:B,0))</f>
        <v>18</v>
      </c>
    </row>
    <row r="1063" spans="1:9" ht="350" x14ac:dyDescent="0.25">
      <c r="A1063" s="41"/>
      <c r="B1063" s="41"/>
      <c r="C1063" s="41"/>
      <c r="D1063" s="41" t="s">
        <v>3243</v>
      </c>
      <c r="E1063" s="41"/>
      <c r="F1063" s="42" t="s">
        <v>3244</v>
      </c>
      <c r="G1063" s="43" t="s">
        <v>3245</v>
      </c>
      <c r="H1063" s="44" t="s">
        <v>591</v>
      </c>
      <c r="I1063" s="33">
        <f>INDEX(CUTSTANDING!C:C,MATCH(SPICERACKDB!D1063,CUTSTANDING!B:B,0))</f>
        <v>12</v>
      </c>
    </row>
    <row r="1064" spans="1:9" x14ac:dyDescent="0.25">
      <c r="A1064" s="41"/>
      <c r="B1064" s="41"/>
      <c r="C1064" s="41"/>
      <c r="D1064" s="41" t="s">
        <v>3246</v>
      </c>
      <c r="E1064" s="41"/>
      <c r="F1064" s="42" t="s">
        <v>3247</v>
      </c>
      <c r="G1064" s="41" t="s">
        <v>3248</v>
      </c>
      <c r="H1064" s="44" t="s">
        <v>492</v>
      </c>
      <c r="I1064" s="33">
        <f>INDEX(CUTSTANDING!C:C,MATCH(SPICERACKDB!D1064,CUTSTANDING!B:B,0))</f>
        <v>6</v>
      </c>
    </row>
    <row r="1065" spans="1:9" ht="287.5" x14ac:dyDescent="0.25">
      <c r="A1065" s="41"/>
      <c r="B1065" s="41"/>
      <c r="C1065" s="41"/>
      <c r="D1065" s="41" t="s">
        <v>3249</v>
      </c>
      <c r="E1065" s="41"/>
      <c r="F1065" s="42" t="s">
        <v>3250</v>
      </c>
      <c r="G1065" s="43" t="s">
        <v>3251</v>
      </c>
      <c r="H1065" s="44" t="s">
        <v>486</v>
      </c>
      <c r="I1065" s="33">
        <f>INDEX(CUTSTANDING!C:C,MATCH(SPICERACKDB!D1065,CUTSTANDING!B:B,0))</f>
        <v>9</v>
      </c>
    </row>
    <row r="1066" spans="1:9" ht="312.5" x14ac:dyDescent="0.25">
      <c r="A1066" s="41"/>
      <c r="B1066" s="41"/>
      <c r="C1066" s="41"/>
      <c r="D1066" s="41" t="s">
        <v>3252</v>
      </c>
      <c r="E1066" s="41"/>
      <c r="F1066" s="42" t="s">
        <v>3253</v>
      </c>
      <c r="G1066" s="43" t="s">
        <v>3254</v>
      </c>
      <c r="H1066" s="44" t="s">
        <v>14</v>
      </c>
      <c r="I1066" s="33">
        <f>INDEX(CUTSTANDING!C:C,MATCH(SPICERACKDB!D1066,CUTSTANDING!B:B,0))</f>
        <v>18</v>
      </c>
    </row>
    <row r="1067" spans="1:9" ht="287.5" x14ac:dyDescent="0.25">
      <c r="A1067" s="41"/>
      <c r="B1067" s="41"/>
      <c r="C1067" s="41"/>
      <c r="D1067" s="41" t="s">
        <v>3255</v>
      </c>
      <c r="E1067" s="41"/>
      <c r="F1067" s="42" t="s">
        <v>3256</v>
      </c>
      <c r="G1067" s="43" t="s">
        <v>3257</v>
      </c>
      <c r="H1067" s="44" t="s">
        <v>9</v>
      </c>
      <c r="I1067" s="33">
        <f>INDEX(CUTSTANDING!C:C,MATCH(SPICERACKDB!D1067,CUTSTANDING!B:B,0))</f>
        <v>12</v>
      </c>
    </row>
    <row r="1068" spans="1:9" ht="350" x14ac:dyDescent="0.25">
      <c r="A1068" s="41"/>
      <c r="B1068" s="41"/>
      <c r="C1068" s="41"/>
      <c r="D1068" s="41" t="s">
        <v>3258</v>
      </c>
      <c r="E1068" s="41"/>
      <c r="F1068" s="42" t="s">
        <v>3259</v>
      </c>
      <c r="G1068" s="43" t="s">
        <v>3260</v>
      </c>
      <c r="H1068" s="44" t="s">
        <v>591</v>
      </c>
      <c r="I1068" s="33">
        <f>INDEX(CUTSTANDING!C:C,MATCH(SPICERACKDB!D1068,CUTSTANDING!B:B,0))</f>
        <v>21</v>
      </c>
    </row>
    <row r="1069" spans="1:9" ht="337.5" x14ac:dyDescent="0.25">
      <c r="A1069" s="41"/>
      <c r="B1069" s="41"/>
      <c r="C1069" s="41"/>
      <c r="D1069" s="41" t="s">
        <v>3261</v>
      </c>
      <c r="E1069" s="44"/>
      <c r="F1069" s="42" t="s">
        <v>3262</v>
      </c>
      <c r="G1069" s="43" t="s">
        <v>3263</v>
      </c>
      <c r="H1069" s="44" t="s">
        <v>591</v>
      </c>
      <c r="I1069" s="33">
        <f>INDEX(CUTSTANDING!C:C,MATCH(SPICERACKDB!D1069,CUTSTANDING!B:B,0))</f>
        <v>21</v>
      </c>
    </row>
    <row r="1070" spans="1:9" x14ac:dyDescent="0.25">
      <c r="A1070" s="41"/>
      <c r="B1070" s="41"/>
      <c r="C1070" s="41"/>
      <c r="D1070" s="41" t="s">
        <v>410</v>
      </c>
      <c r="E1070" s="41"/>
      <c r="F1070" s="42" t="s">
        <v>3264</v>
      </c>
      <c r="G1070" s="41" t="s">
        <v>3265</v>
      </c>
      <c r="H1070" s="44" t="s">
        <v>40</v>
      </c>
      <c r="I1070" s="33">
        <f>INDEX(CUTSTANDING!C:C,MATCH(SPICERACKDB!D1070,CUTSTANDING!B:B,0))</f>
        <v>13</v>
      </c>
    </row>
    <row r="1071" spans="1:9" x14ac:dyDescent="0.25">
      <c r="A1071" s="41"/>
      <c r="B1071" s="41"/>
      <c r="C1071" s="41"/>
      <c r="D1071" s="41" t="s">
        <v>125</v>
      </c>
      <c r="E1071" s="41"/>
      <c r="F1071" s="44"/>
      <c r="G1071" s="44" t="s">
        <v>1590</v>
      </c>
      <c r="H1071" s="44" t="s">
        <v>9</v>
      </c>
      <c r="I1071" s="33">
        <f>INDEX(CUTSTANDING!C:C,MATCH(SPICERACKDB!D1071,CUTSTANDING!B:B,0))</f>
        <v>0</v>
      </c>
    </row>
    <row r="1072" spans="1:9" x14ac:dyDescent="0.25">
      <c r="A1072" s="41"/>
      <c r="B1072" s="41"/>
      <c r="C1072" s="41"/>
      <c r="D1072" s="41" t="s">
        <v>3266</v>
      </c>
      <c r="E1072" s="41"/>
      <c r="F1072" s="42" t="s">
        <v>3267</v>
      </c>
      <c r="G1072" s="41" t="s">
        <v>3268</v>
      </c>
      <c r="H1072" s="44" t="s">
        <v>40</v>
      </c>
      <c r="I1072" s="33">
        <f>INDEX(CUTSTANDING!C:C,MATCH(SPICERACKDB!D1072,CUTSTANDING!B:B,0))</f>
        <v>12</v>
      </c>
    </row>
    <row r="1073" spans="1:9" ht="409.5" x14ac:dyDescent="0.25">
      <c r="A1073" s="41"/>
      <c r="B1073" s="41"/>
      <c r="C1073" s="41"/>
      <c r="D1073" s="41" t="s">
        <v>3269</v>
      </c>
      <c r="E1073" s="41"/>
      <c r="F1073" s="42" t="s">
        <v>3270</v>
      </c>
      <c r="G1073" s="43" t="s">
        <v>623</v>
      </c>
      <c r="H1073" s="44" t="s">
        <v>624</v>
      </c>
      <c r="I1073" s="33">
        <f>INDEX(CUTSTANDING!C:C,MATCH(SPICERACKDB!D1073,CUTSTANDING!B:B,0))</f>
        <v>9</v>
      </c>
    </row>
    <row r="1074" spans="1:9" x14ac:dyDescent="0.25">
      <c r="A1074" s="41"/>
      <c r="B1074" s="41"/>
      <c r="C1074" s="41"/>
      <c r="D1074" s="41" t="s">
        <v>162</v>
      </c>
      <c r="E1074" s="41"/>
      <c r="F1074" s="42" t="s">
        <v>3271</v>
      </c>
      <c r="G1074" s="41" t="s">
        <v>3272</v>
      </c>
      <c r="H1074" s="44" t="s">
        <v>2</v>
      </c>
      <c r="I1074" s="33">
        <f>INDEX(CUTSTANDING!C:C,MATCH(SPICERACKDB!D1074,CUTSTANDING!B:B,0))</f>
        <v>15</v>
      </c>
    </row>
    <row r="1075" spans="1:9" x14ac:dyDescent="0.25">
      <c r="A1075" s="41"/>
      <c r="B1075" s="41"/>
      <c r="C1075" s="41"/>
      <c r="D1075" s="41" t="s">
        <v>274</v>
      </c>
      <c r="E1075" s="41"/>
      <c r="F1075" s="42" t="s">
        <v>3273</v>
      </c>
      <c r="G1075" s="41" t="s">
        <v>3274</v>
      </c>
      <c r="H1075" s="44" t="s">
        <v>577</v>
      </c>
      <c r="I1075" s="33">
        <f>INDEX(CUTSTANDING!C:C,MATCH(SPICERACKDB!D1075,CUTSTANDING!B:B,0))</f>
        <v>3</v>
      </c>
    </row>
    <row r="1076" spans="1:9" ht="400" x14ac:dyDescent="0.25">
      <c r="A1076" s="41"/>
      <c r="B1076" s="41"/>
      <c r="C1076" s="41"/>
      <c r="D1076" s="41" t="s">
        <v>3275</v>
      </c>
      <c r="E1076" s="41"/>
      <c r="F1076" s="42" t="s">
        <v>3276</v>
      </c>
      <c r="G1076" s="43" t="s">
        <v>3277</v>
      </c>
      <c r="H1076" s="44" t="s">
        <v>624</v>
      </c>
      <c r="I1076" s="33">
        <f>INDEX(CUTSTANDING!C:C,MATCH(SPICERACKDB!D1076,CUTSTANDING!B:B,0))</f>
        <v>9</v>
      </c>
    </row>
    <row r="1077" spans="1:9" ht="387.5" x14ac:dyDescent="0.25">
      <c r="A1077" s="41"/>
      <c r="B1077" s="41"/>
      <c r="C1077" s="41"/>
      <c r="D1077" s="41" t="s">
        <v>281</v>
      </c>
      <c r="E1077" s="41"/>
      <c r="F1077" s="42" t="s">
        <v>3278</v>
      </c>
      <c r="G1077" s="43" t="s">
        <v>3279</v>
      </c>
      <c r="H1077" s="44" t="s">
        <v>0</v>
      </c>
      <c r="I1077" s="33">
        <f>INDEX(CUTSTANDING!C:C,MATCH(SPICERACKDB!D1077,CUTSTANDING!B:B,0))</f>
        <v>15</v>
      </c>
    </row>
    <row r="1078" spans="1:9" x14ac:dyDescent="0.25">
      <c r="A1078" s="41"/>
      <c r="B1078" s="41"/>
      <c r="C1078" s="41"/>
      <c r="D1078" s="41" t="s">
        <v>397</v>
      </c>
      <c r="E1078" s="41"/>
      <c r="F1078" s="42" t="s">
        <v>3280</v>
      </c>
      <c r="G1078" s="41" t="s">
        <v>3279</v>
      </c>
      <c r="H1078" s="44" t="s">
        <v>0</v>
      </c>
      <c r="I1078" s="33">
        <f>INDEX(CUTSTANDING!C:C,MATCH(SPICERACKDB!D1078,CUTSTANDING!B:B,0))</f>
        <v>18</v>
      </c>
    </row>
    <row r="1079" spans="1:9" ht="250" x14ac:dyDescent="0.25">
      <c r="A1079" s="41"/>
      <c r="B1079" s="41"/>
      <c r="C1079" s="41"/>
      <c r="D1079" s="41" t="s">
        <v>438</v>
      </c>
      <c r="E1079" s="41"/>
      <c r="F1079" s="42" t="s">
        <v>3281</v>
      </c>
      <c r="G1079" s="43" t="s">
        <v>3282</v>
      </c>
      <c r="H1079" s="44" t="s">
        <v>447</v>
      </c>
      <c r="I1079" s="33">
        <f>INDEX(CUTSTANDING!C:C,MATCH(SPICERACKDB!D1079,CUTSTANDING!B:B,0))</f>
        <v>6</v>
      </c>
    </row>
    <row r="1080" spans="1:9" ht="387.5" x14ac:dyDescent="0.25">
      <c r="A1080" s="41"/>
      <c r="B1080" s="41"/>
      <c r="C1080" s="41"/>
      <c r="D1080" s="41" t="s">
        <v>3283</v>
      </c>
      <c r="E1080" s="41"/>
      <c r="F1080" s="42" t="s">
        <v>3284</v>
      </c>
      <c r="G1080" s="43" t="s">
        <v>3285</v>
      </c>
      <c r="H1080" s="44" t="s">
        <v>13</v>
      </c>
      <c r="I1080" s="33">
        <f>INDEX(CUTSTANDING!C:C,MATCH(SPICERACKDB!D1080,CUTSTANDING!B:B,0))</f>
        <v>13</v>
      </c>
    </row>
    <row r="1081" spans="1:9" ht="262.5" x14ac:dyDescent="0.25">
      <c r="A1081" s="41"/>
      <c r="B1081" s="41"/>
      <c r="C1081" s="41"/>
      <c r="D1081" s="41" t="s">
        <v>102</v>
      </c>
      <c r="E1081" s="41"/>
      <c r="F1081" s="42" t="s">
        <v>3286</v>
      </c>
      <c r="G1081" s="43" t="s">
        <v>3287</v>
      </c>
      <c r="H1081" s="44" t="s">
        <v>447</v>
      </c>
      <c r="I1081" s="33">
        <f>INDEX(CUTSTANDING!C:C,MATCH(SPICERACKDB!D1081,CUTSTANDING!B:B,0))</f>
        <v>6</v>
      </c>
    </row>
    <row r="1082" spans="1:9" x14ac:dyDescent="0.25">
      <c r="A1082" s="41"/>
      <c r="B1082" s="41"/>
      <c r="C1082" s="41"/>
      <c r="D1082" s="41" t="s">
        <v>3288</v>
      </c>
      <c r="E1082" s="41"/>
      <c r="F1082" s="42" t="s">
        <v>3289</v>
      </c>
      <c r="G1082" s="41" t="s">
        <v>3290</v>
      </c>
      <c r="H1082" s="44" t="s">
        <v>2</v>
      </c>
      <c r="I1082" s="33">
        <f>INDEX(CUTSTANDING!C:C,MATCH(SPICERACKDB!D1082,CUTSTANDING!B:B,0))</f>
        <v>4</v>
      </c>
    </row>
    <row r="1083" spans="1:9" x14ac:dyDescent="0.25">
      <c r="A1083" s="41"/>
      <c r="B1083" s="41"/>
      <c r="C1083" s="41"/>
      <c r="D1083" s="41" t="s">
        <v>3291</v>
      </c>
      <c r="E1083" s="41"/>
      <c r="F1083" s="42" t="s">
        <v>3292</v>
      </c>
      <c r="G1083" s="41" t="s">
        <v>3293</v>
      </c>
      <c r="H1083" s="44" t="s">
        <v>40</v>
      </c>
      <c r="I1083" s="33">
        <f>INDEX(CUTSTANDING!C:C,MATCH(SPICERACKDB!D1083,CUTSTANDING!B:B,0))</f>
        <v>4</v>
      </c>
    </row>
    <row r="1084" spans="1:9" ht="375" x14ac:dyDescent="0.25">
      <c r="A1084" s="41"/>
      <c r="B1084" s="41"/>
      <c r="C1084" s="41"/>
      <c r="D1084" s="41" t="s">
        <v>3294</v>
      </c>
      <c r="E1084" s="41"/>
      <c r="F1084" s="42" t="s">
        <v>3295</v>
      </c>
      <c r="G1084" s="43" t="s">
        <v>3296</v>
      </c>
      <c r="H1084" s="44" t="s">
        <v>2</v>
      </c>
      <c r="I1084" s="33">
        <f>INDEX(CUTSTANDING!C:C,MATCH(SPICERACKDB!D1084,CUTSTANDING!B:B,0))</f>
        <v>16</v>
      </c>
    </row>
    <row r="1085" spans="1:9" x14ac:dyDescent="0.25">
      <c r="A1085" s="41"/>
      <c r="B1085" s="41"/>
      <c r="C1085" s="41"/>
      <c r="D1085" s="41" t="s">
        <v>3297</v>
      </c>
      <c r="E1085" s="41"/>
      <c r="F1085" s="42" t="s">
        <v>3298</v>
      </c>
      <c r="G1085" s="41" t="s">
        <v>3299</v>
      </c>
      <c r="H1085" s="44" t="s">
        <v>3300</v>
      </c>
      <c r="I1085" s="33">
        <f>INDEX(CUTSTANDING!C:C,MATCH(SPICERACKDB!D1085,CUTSTANDING!B:B,0))</f>
        <v>3</v>
      </c>
    </row>
    <row r="1086" spans="1:9" ht="237.5" x14ac:dyDescent="0.25">
      <c r="A1086" s="41"/>
      <c r="B1086" s="41"/>
      <c r="C1086" s="41"/>
      <c r="D1086" s="41" t="s">
        <v>304</v>
      </c>
      <c r="E1086" s="41"/>
      <c r="F1086" s="42" t="s">
        <v>3301</v>
      </c>
      <c r="G1086" s="43" t="s">
        <v>494</v>
      </c>
      <c r="H1086" s="44" t="s">
        <v>447</v>
      </c>
      <c r="I1086" s="33">
        <f>INDEX(CUTSTANDING!C:C,MATCH(SPICERACKDB!D1086,CUTSTANDING!B:B,0))</f>
        <v>16</v>
      </c>
    </row>
    <row r="1087" spans="1:9" ht="300" x14ac:dyDescent="0.25">
      <c r="A1087" s="41"/>
      <c r="B1087" s="41"/>
      <c r="C1087" s="41"/>
      <c r="D1087" s="41" t="s">
        <v>3302</v>
      </c>
      <c r="E1087" s="41"/>
      <c r="F1087" s="42" t="s">
        <v>3303</v>
      </c>
      <c r="G1087" s="43" t="s">
        <v>3304</v>
      </c>
      <c r="H1087" s="44" t="s">
        <v>577</v>
      </c>
      <c r="I1087" s="33">
        <f>INDEX(CUTSTANDING!C:C,MATCH(SPICERACKDB!D1087,CUTSTANDING!B:B,0))</f>
        <v>9</v>
      </c>
    </row>
    <row r="1088" spans="1:9" x14ac:dyDescent="0.25">
      <c r="A1088" s="41"/>
      <c r="B1088" s="41"/>
      <c r="C1088" s="41"/>
      <c r="D1088" s="41" t="s">
        <v>282</v>
      </c>
      <c r="E1088" s="41"/>
      <c r="F1088" s="42" t="s">
        <v>3305</v>
      </c>
      <c r="G1088" s="41" t="s">
        <v>3306</v>
      </c>
      <c r="H1088" s="44" t="s">
        <v>0</v>
      </c>
      <c r="I1088" s="33">
        <f>INDEX(CUTSTANDING!C:C,MATCH(SPICERACKDB!D1088,CUTSTANDING!B:B,0))</f>
        <v>6</v>
      </c>
    </row>
    <row r="1089" spans="4:9" x14ac:dyDescent="0.25">
      <c r="D1089" s="41" t="s">
        <v>3307</v>
      </c>
      <c r="G1089" s="43" t="s">
        <v>3326</v>
      </c>
      <c r="H1089" s="44" t="s">
        <v>5</v>
      </c>
      <c r="I1089" s="33">
        <f>INDEX(CUTSTANDING!C:C,MATCH(SPICERACKDB!D1089,CUTSTANDING!B:B,0))</f>
        <v>0</v>
      </c>
    </row>
  </sheetData>
  <autoFilter ref="A1:I1089" xr:uid="{4CB73FC1-E7CC-4773-AD4E-45E9D287B16D}"/>
  <hyperlinks>
    <hyperlink ref="F2" r:id="rId1" xr:uid="{9D294858-81FF-43F5-B61C-882E7B618DF4}"/>
    <hyperlink ref="F3" r:id="rId2" xr:uid="{F4B96363-A7B4-45EB-952A-266AD8B97923}"/>
    <hyperlink ref="F4" r:id="rId3" xr:uid="{54494A34-EEF4-4ACF-BBA5-28B830D9E43B}"/>
    <hyperlink ref="F5" r:id="rId4" xr:uid="{55D6986D-8EF6-46E1-98F3-60DF600F75C9}"/>
    <hyperlink ref="F6" r:id="rId5" xr:uid="{0F703398-2DC2-4345-B83A-B7075D300B98}"/>
    <hyperlink ref="F7" r:id="rId6" xr:uid="{BD810A58-8838-46FF-BE6E-665E010567E4}"/>
    <hyperlink ref="F8" r:id="rId7" xr:uid="{27D19508-D933-44E4-8D6A-3AB5E76D959F}"/>
    <hyperlink ref="F9" r:id="rId8" xr:uid="{9BEB7141-E077-4632-9CE4-47409523BB7F}"/>
    <hyperlink ref="F11" r:id="rId9" xr:uid="{0D3D35BE-2B68-4FCF-9106-6D6A52CC940A}"/>
    <hyperlink ref="F12" r:id="rId10" xr:uid="{4FBACC87-7813-4023-B8FA-89BDEB63AD2D}"/>
    <hyperlink ref="F13" r:id="rId11" xr:uid="{FEEC5D20-4D04-4780-AB8E-1A18D8FE8D47}"/>
    <hyperlink ref="F14" r:id="rId12" xr:uid="{47EAD658-380E-4F7C-A7DF-CFC6C74CCADC}"/>
    <hyperlink ref="F15" r:id="rId13" xr:uid="{F6FC3734-803F-4564-AD07-920FD0A52E2C}"/>
    <hyperlink ref="F16" r:id="rId14" xr:uid="{D81E20AC-0B77-471E-8F2F-AA11200E9CDC}"/>
    <hyperlink ref="F17" r:id="rId15" xr:uid="{59551697-C3E4-41E3-AC1B-9529C923A01B}"/>
    <hyperlink ref="F18" r:id="rId16" xr:uid="{1183B336-AB6C-47C4-B2A0-AF42621891D6}"/>
    <hyperlink ref="F19" r:id="rId17" xr:uid="{8746C4EE-03CB-46E8-97AC-F84EA713C031}"/>
    <hyperlink ref="F20" r:id="rId18" xr:uid="{A6D9A77C-60A4-4E42-9D5D-BFCFD6305CED}"/>
    <hyperlink ref="F21" r:id="rId19" xr:uid="{41904605-7A27-4D8F-A862-5BBC6C3713C4}"/>
    <hyperlink ref="F22" r:id="rId20" xr:uid="{D5F0AAB3-3B4A-45C7-9BDE-D8DBD8A93E79}"/>
    <hyperlink ref="F23" r:id="rId21" xr:uid="{7A3AD599-8D58-4A2D-A79B-A7E9FC7F9B7E}"/>
    <hyperlink ref="F24" r:id="rId22" xr:uid="{E85C4D22-7E95-4327-9CCF-B77C8FC1100D}"/>
    <hyperlink ref="F25" r:id="rId23" xr:uid="{1C08AC69-B023-4C7B-9FD7-71C7B65C5440}"/>
    <hyperlink ref="F26" r:id="rId24" xr:uid="{16C73C67-6FD2-41EA-B8D7-E1DE75E50B7A}"/>
    <hyperlink ref="F27" r:id="rId25" xr:uid="{42DC2FB8-31D7-42A6-BD01-46BD60DE9FAF}"/>
    <hyperlink ref="F28" r:id="rId26" xr:uid="{170767FA-81C2-4AEB-AE04-899A8048C4F7}"/>
    <hyperlink ref="F29" r:id="rId27" xr:uid="{9B337B62-592F-4685-90D8-59AAC497FDB1}"/>
    <hyperlink ref="F30" r:id="rId28" xr:uid="{7A8CD3C7-BAEC-4208-B70F-B27CAB8DCAAA}"/>
    <hyperlink ref="F31" r:id="rId29" xr:uid="{74B05E3C-3CE3-4A4A-B34B-5CDC90640793}"/>
    <hyperlink ref="F32" r:id="rId30" xr:uid="{472194FC-C4F2-4A22-BA01-4B5511D765B2}"/>
    <hyperlink ref="F33" r:id="rId31" xr:uid="{7FDCE9A7-91FF-40BD-85A8-71C631CD404E}"/>
    <hyperlink ref="F34" r:id="rId32" xr:uid="{5D2BF959-A382-4BF8-B986-6D2CA5E11CC4}"/>
    <hyperlink ref="F35" r:id="rId33" xr:uid="{F4449944-24B3-4044-981F-728438536262}"/>
    <hyperlink ref="F36" r:id="rId34" xr:uid="{A320D2E2-6889-4CB8-A116-D02EE95126F0}"/>
    <hyperlink ref="F37" r:id="rId35" xr:uid="{E0497F75-4C63-4A47-87C8-A4308654000E}"/>
    <hyperlink ref="F38" r:id="rId36" xr:uid="{1CAD3119-B628-4857-840D-9D9315013DE5}"/>
    <hyperlink ref="F39" r:id="rId37" xr:uid="{8B266879-0CF1-4AB2-A736-D606D08FBF67}"/>
    <hyperlink ref="F40" r:id="rId38" xr:uid="{63AD6EC7-10F5-4725-BABE-F123B35769AA}"/>
    <hyperlink ref="F41" r:id="rId39" xr:uid="{8C2151AE-5916-4613-8022-B6B64C11EA2B}"/>
    <hyperlink ref="F42" r:id="rId40" xr:uid="{6B7A4A93-A232-41A5-84D6-8F3B8F7C997A}"/>
    <hyperlink ref="F43" r:id="rId41" xr:uid="{B4405E01-A529-463A-81CD-0B423D3A71FB}"/>
    <hyperlink ref="F44" r:id="rId42" xr:uid="{EC170982-4E04-4024-8F15-0EB65354D5A2}"/>
    <hyperlink ref="F45" r:id="rId43" xr:uid="{2FD9016B-CB13-42E2-8BDC-C4E89AC928C3}"/>
    <hyperlink ref="F46" r:id="rId44" xr:uid="{DF1C8C3D-EC45-4DDA-8CBF-4CAA866A1A6A}"/>
    <hyperlink ref="F47" r:id="rId45" xr:uid="{F5ACE4A7-85FC-47CC-A341-2D7421C96011}"/>
    <hyperlink ref="F48" r:id="rId46" xr:uid="{707B8F8D-029C-48AA-97FF-0D255B6150AA}"/>
    <hyperlink ref="F49" r:id="rId47" xr:uid="{F120EDC1-F4D7-416E-A8F4-33290F550320}"/>
    <hyperlink ref="F50" r:id="rId48" xr:uid="{1BD6B1D8-227B-4DF5-9844-A7AA662E3EF4}"/>
    <hyperlink ref="F51" r:id="rId49" xr:uid="{2FF6C1E1-B2C4-4962-BB42-6D5A6D865E32}"/>
    <hyperlink ref="F52" r:id="rId50" xr:uid="{FBE82540-A850-4FB1-9C98-D2FEC50D71A9}"/>
    <hyperlink ref="F53" r:id="rId51" xr:uid="{38E848DB-4F3B-46EB-8E89-E3C4BDAB7EE4}"/>
    <hyperlink ref="F54" r:id="rId52" xr:uid="{1961225F-1F17-402C-99AD-7ADC7B34A24B}"/>
    <hyperlink ref="F55" r:id="rId53" xr:uid="{C191B138-6D55-4E5C-BBDF-597117482984}"/>
    <hyperlink ref="F56" r:id="rId54" xr:uid="{17EBB93D-C6CE-447B-8147-563A6ED3700B}"/>
    <hyperlink ref="F57" r:id="rId55" xr:uid="{CC14BDCE-10C7-4885-AD90-8D92AC535068}"/>
    <hyperlink ref="F58" r:id="rId56" xr:uid="{0A2957F4-FC7F-4BD2-8AEE-4261A0FADD76}"/>
    <hyperlink ref="F59" r:id="rId57" xr:uid="{524B8505-F347-4AAE-A5E8-98B5959BE197}"/>
    <hyperlink ref="F60" r:id="rId58" xr:uid="{15B17B43-4438-4C65-8E1B-4D3AC6D5013D}"/>
    <hyperlink ref="F61" r:id="rId59" xr:uid="{1D52E323-57D6-4A32-945A-8C4270D43542}"/>
    <hyperlink ref="F62" r:id="rId60" xr:uid="{F1F6BCE9-A927-4A53-8312-FD4A271F2E56}"/>
    <hyperlink ref="F63" r:id="rId61" xr:uid="{1F4566DB-1EE9-41A3-AED7-CAB1BE161754}"/>
    <hyperlink ref="F64" r:id="rId62" xr:uid="{44DB6CFA-A4AD-4913-BD83-65082DCA22C5}"/>
    <hyperlink ref="F65" r:id="rId63" xr:uid="{5C904694-4D0C-42DA-B7EA-0CE05829B96D}"/>
    <hyperlink ref="F66" r:id="rId64" xr:uid="{3859F5ED-9FFC-44BB-8617-462A170C886D}"/>
    <hyperlink ref="F67" r:id="rId65" xr:uid="{0D8E65B5-3E45-44CC-8378-F838ADED36AA}"/>
    <hyperlink ref="F68" r:id="rId66" xr:uid="{4498BA3A-F1EF-45AD-BBF7-0D055E6E22CA}"/>
    <hyperlink ref="F69" r:id="rId67" xr:uid="{E720C6B1-498D-4040-A047-9EF79D77714C}"/>
    <hyperlink ref="F70" r:id="rId68" xr:uid="{DAA8D4B3-1BC9-4E18-BCA9-7EF8C5C61B34}"/>
    <hyperlink ref="F71" r:id="rId69" xr:uid="{4DF733FC-525E-4B17-980F-5BC416AE15F7}"/>
    <hyperlink ref="F72" r:id="rId70" xr:uid="{BD8C1C82-F06D-49C0-8813-A7D259781CAF}"/>
    <hyperlink ref="F73" r:id="rId71" xr:uid="{EECF0E3B-B740-4BB6-8B62-67247D5667C0}"/>
    <hyperlink ref="F74" r:id="rId72" xr:uid="{46FC6C62-F515-4E39-8EB1-C9D7C04ABA1B}"/>
    <hyperlink ref="F75" r:id="rId73" xr:uid="{609163C4-E437-45B2-B067-F03181CC4F3D}"/>
    <hyperlink ref="F76" r:id="rId74" xr:uid="{03E923CC-6975-4996-88E3-0BA153CC0C14}"/>
    <hyperlink ref="F77" r:id="rId75" xr:uid="{12C74CE7-109A-415D-8E12-909973B9AA45}"/>
    <hyperlink ref="F78" r:id="rId76" xr:uid="{247866DF-B70B-42D0-81F8-B6D8409BB364}"/>
    <hyperlink ref="F79" r:id="rId77" xr:uid="{6414F6B3-519A-4125-845A-2B15AF861654}"/>
    <hyperlink ref="F80" r:id="rId78" xr:uid="{57A068F7-84F6-47F3-8171-6E6BD947E6CD}"/>
    <hyperlink ref="F81" r:id="rId79" xr:uid="{1BD143AF-C502-44FF-B5EC-EC1E6FD93797}"/>
    <hyperlink ref="F82" r:id="rId80" xr:uid="{D656715A-E579-4F16-8FF9-12764FD4D18D}"/>
    <hyperlink ref="F83" r:id="rId81" xr:uid="{9DD8B653-7675-4528-B523-265D70524B89}"/>
    <hyperlink ref="F84" r:id="rId82" xr:uid="{9BCF3584-3A46-462E-B608-7FD583467BAF}"/>
    <hyperlink ref="F85" r:id="rId83" xr:uid="{C10A1FBF-DDCA-4E77-BC58-60A5CF42B2F2}"/>
    <hyperlink ref="F86" r:id="rId84" xr:uid="{E478850C-3061-4FC8-93C4-B8B08EB7CFFB}"/>
    <hyperlink ref="F87" r:id="rId85" xr:uid="{F07D40D0-6A9F-4A95-B9B7-F9B66254B296}"/>
    <hyperlink ref="F88" r:id="rId86" xr:uid="{1FC729FB-A185-47DB-A709-2E686532FF48}"/>
    <hyperlink ref="F89" r:id="rId87" xr:uid="{1BD38E72-1365-491E-89EE-8BEE305E0B69}"/>
    <hyperlink ref="F90" r:id="rId88" xr:uid="{D000C6B3-19FE-495E-8ED3-AED19FC0F70E}"/>
    <hyperlink ref="F91" r:id="rId89" xr:uid="{6130663F-6542-4B41-8745-997DF70DE187}"/>
    <hyperlink ref="F92" r:id="rId90" xr:uid="{45D12C59-9574-4C70-B525-2AEACA135ECE}"/>
    <hyperlink ref="F93" r:id="rId91" xr:uid="{2D2A9B94-4246-4A1F-9439-8DEFFD101F04}"/>
    <hyperlink ref="F94" r:id="rId92" xr:uid="{CF3B4268-F143-4D58-9ED4-4EC0AE565456}"/>
    <hyperlink ref="F95" r:id="rId93" xr:uid="{BE04FB34-2D1A-4926-8B85-5D2676D70283}"/>
    <hyperlink ref="F96" r:id="rId94" xr:uid="{146ABF74-432C-439F-A547-8D223195BA97}"/>
    <hyperlink ref="F97" r:id="rId95" xr:uid="{F4F46FB0-D8F4-4A7A-8D24-818FF512D947}"/>
    <hyperlink ref="F98" r:id="rId96" xr:uid="{E1AD1E93-08BB-446F-8741-FA17763EAA57}"/>
    <hyperlink ref="F99" r:id="rId97" xr:uid="{CA60005A-D6CE-4895-8C27-2DF66898D928}"/>
    <hyperlink ref="F100" r:id="rId98" xr:uid="{2BB5E563-C7A7-4729-B2FB-4F999B804D54}"/>
    <hyperlink ref="F101" r:id="rId99" xr:uid="{86FD1A5F-F74F-4BB5-B2A2-1B60AA2CA6AE}"/>
    <hyperlink ref="F102" r:id="rId100" xr:uid="{C85805F6-A98D-4A9E-B36F-ADE3923D77BD}"/>
    <hyperlink ref="F103" r:id="rId101" xr:uid="{06C81C49-4F10-42B9-A019-2AA6BEA605DE}"/>
    <hyperlink ref="F104" r:id="rId102" xr:uid="{4380D653-891D-4EEB-94FB-F1BADA6207A9}"/>
    <hyperlink ref="F105" r:id="rId103" xr:uid="{DAC937DA-7235-444D-B583-14F84266EEEC}"/>
    <hyperlink ref="F106" r:id="rId104" xr:uid="{FD0758C4-9A9F-44A4-AB0E-0C4A76BAA928}"/>
    <hyperlink ref="F107" r:id="rId105" xr:uid="{2AC31062-BF2A-4893-8060-7CC8FD3745CB}"/>
    <hyperlink ref="F108" r:id="rId106" xr:uid="{1100500F-38A3-45E4-BAD2-1473FA26988E}"/>
    <hyperlink ref="F109" r:id="rId107" xr:uid="{7ED68602-D268-463E-8F90-7CE0CDEA6007}"/>
    <hyperlink ref="F110" r:id="rId108" xr:uid="{9D8FD803-9912-4C4B-9A07-6CEBA86589E6}"/>
    <hyperlink ref="F111" r:id="rId109" xr:uid="{3C2CFCF0-C2A6-465D-A8E3-C62B05D426D7}"/>
    <hyperlink ref="F112" r:id="rId110" xr:uid="{2B7D6F09-46E7-4E53-B175-87155AA3E89C}"/>
    <hyperlink ref="F113" r:id="rId111" xr:uid="{9A8EF412-BB2E-4667-AD48-35E9F6FA83FB}"/>
    <hyperlink ref="F114" r:id="rId112" xr:uid="{CA5384CA-FB61-4E77-95BD-793ECC605F13}"/>
    <hyperlink ref="F115" r:id="rId113" xr:uid="{5682A31B-C9D3-4FC4-9DEB-04B49EC1DE12}"/>
    <hyperlink ref="F116" r:id="rId114" xr:uid="{9BFC0956-3E22-4F1D-ABB5-E41C926C4995}"/>
    <hyperlink ref="F117" r:id="rId115" xr:uid="{4EF310FF-61B7-4107-AFF8-5A66D87DD1FF}"/>
    <hyperlink ref="F118" r:id="rId116" xr:uid="{D60B5586-532D-4D4B-B95E-44D36027EF09}"/>
    <hyperlink ref="F119" r:id="rId117" xr:uid="{D3D5EA22-4495-4A72-A378-90983F986661}"/>
    <hyperlink ref="F120" r:id="rId118" xr:uid="{4C756A3B-1A87-4982-9D5B-6F001923E9FC}"/>
    <hyperlink ref="F121" r:id="rId119" xr:uid="{F8C59FDA-C996-4801-8186-B3E08EC8977A}"/>
    <hyperlink ref="F122" r:id="rId120" xr:uid="{EAA53857-167B-4DAD-99ED-9CF8762A7CDA}"/>
    <hyperlink ref="F123" r:id="rId121" xr:uid="{AA411F75-8AFA-4E41-B72A-35691242EDC5}"/>
    <hyperlink ref="F124" r:id="rId122" xr:uid="{3BD3403E-0D10-49D1-8E71-72AD242E252D}"/>
    <hyperlink ref="F125" r:id="rId123" xr:uid="{C8C54F67-A11C-4183-8798-8069ACD33891}"/>
    <hyperlink ref="F126" r:id="rId124" xr:uid="{553C9EC5-3C70-4E82-8C75-A454ECA0E03C}"/>
    <hyperlink ref="F127" r:id="rId125" xr:uid="{B1EC5F3B-AE1B-45CD-AD90-C74DB44B9F3B}"/>
    <hyperlink ref="F128" r:id="rId126" xr:uid="{9CFDAB1F-D087-4F25-8702-81CF7B3B1769}"/>
    <hyperlink ref="F129" r:id="rId127" xr:uid="{9D474D2A-C23F-46AA-8305-1489A7071C7F}"/>
    <hyperlink ref="F130" r:id="rId128" xr:uid="{55C7C204-29C0-42A7-B56B-FE1A5750E951}"/>
    <hyperlink ref="F131" r:id="rId129" xr:uid="{96B4865D-214D-4C8F-8F70-9C6CC6290948}"/>
    <hyperlink ref="F132" r:id="rId130" xr:uid="{06C6BC00-DA69-43DE-B920-7A1EBC58E70A}"/>
    <hyperlink ref="F133" r:id="rId131" xr:uid="{E67D2C2D-A4A6-4914-9083-E7C99F1D2051}"/>
    <hyperlink ref="F134" r:id="rId132" xr:uid="{5C800380-D4E0-4770-B8F1-CE993212D4BC}"/>
    <hyperlink ref="F135" r:id="rId133" xr:uid="{7736D120-0508-4B3A-A7C0-0C79919D44CB}"/>
    <hyperlink ref="F136" r:id="rId134" xr:uid="{57ACD63D-6DC6-4C56-9778-16A9074F60DD}"/>
    <hyperlink ref="F137" r:id="rId135" xr:uid="{85CC7BF2-6030-4163-81A9-55002B68AF48}"/>
    <hyperlink ref="F138" r:id="rId136" xr:uid="{B67B49DA-1CB0-43B3-B6BF-E29CEC76C3FF}"/>
    <hyperlink ref="F139" r:id="rId137" xr:uid="{0B03089C-2654-4C22-8CD1-3CA5F81D220E}"/>
    <hyperlink ref="F140" r:id="rId138" xr:uid="{33E11385-AD84-4DE1-A74A-128D9E61F067}"/>
    <hyperlink ref="F141" r:id="rId139" xr:uid="{88811920-99C4-424D-AE29-F75800F5264C}"/>
    <hyperlink ref="F142" r:id="rId140" xr:uid="{AD3C901B-82DD-4E89-BB6E-9FECAAE39C76}"/>
    <hyperlink ref="F143" r:id="rId141" xr:uid="{BF52CCEE-7E24-4F0B-8D2F-0266F48AEB66}"/>
    <hyperlink ref="F144" r:id="rId142" xr:uid="{58921B88-EBFB-46D3-A60D-AF98D2F96546}"/>
    <hyperlink ref="F145" r:id="rId143" xr:uid="{CB634C49-C099-465C-8010-E2B0F163AF07}"/>
    <hyperlink ref="F146" r:id="rId144" xr:uid="{1C4E25D1-4B57-4FAF-B52F-CD58CB7017D4}"/>
    <hyperlink ref="F147" r:id="rId145" xr:uid="{BC8DB90E-82E1-4F0E-A465-155C700C84CC}"/>
    <hyperlink ref="F148" r:id="rId146" xr:uid="{CEDC2E64-379F-4E2E-A245-C68276D8657F}"/>
    <hyperlink ref="F149" r:id="rId147" xr:uid="{307ACD33-B7D9-48CE-B49A-AF370F19055A}"/>
    <hyperlink ref="F150" r:id="rId148" xr:uid="{6D6AD69C-4387-4598-8B7F-B3470DABEADE}"/>
    <hyperlink ref="F151" r:id="rId149" xr:uid="{007ABAFF-089C-4F4B-99B1-73B9EAB97C2F}"/>
    <hyperlink ref="F152" r:id="rId150" xr:uid="{E9E84BB8-CB1D-4499-8B12-CEDD2647BD9F}"/>
    <hyperlink ref="F153" r:id="rId151" xr:uid="{C071D5D9-73E3-4EEA-8E67-6C6BDE012457}"/>
    <hyperlink ref="F154" r:id="rId152" xr:uid="{218F4B90-4A43-48BE-AAE1-BFCB54362349}"/>
    <hyperlink ref="F155" r:id="rId153" xr:uid="{21533F9C-476E-474A-8A1E-7A9EA94F5700}"/>
    <hyperlink ref="F156" r:id="rId154" xr:uid="{D844333A-6785-449E-9084-5C744E491C8D}"/>
    <hyperlink ref="F157" r:id="rId155" xr:uid="{4940DDE2-6A46-44E9-B1AE-F24B280E95F6}"/>
    <hyperlink ref="F158" r:id="rId156" xr:uid="{BFBD2BE3-5A89-4C71-A0D9-CCDEDB86017F}"/>
    <hyperlink ref="F159" r:id="rId157" xr:uid="{815733A9-7D58-4F3F-A255-C48E2E904F48}"/>
    <hyperlink ref="F160" r:id="rId158" xr:uid="{60D42DEB-BC60-41D3-82D4-E2B567B8D566}"/>
    <hyperlink ref="F161" r:id="rId159" xr:uid="{8011E10C-AE0B-4692-8926-7E06AA686DD9}"/>
    <hyperlink ref="F162" r:id="rId160" xr:uid="{B26BF7A8-FD86-44BF-A9E3-8ABACA994F1D}"/>
    <hyperlink ref="F163" r:id="rId161" xr:uid="{2B1E4F8F-D66D-48E2-B594-0FFC39123B9A}"/>
    <hyperlink ref="F164" r:id="rId162" xr:uid="{6886D997-A102-4235-A9BE-500E6B3CA013}"/>
    <hyperlink ref="F165" r:id="rId163" xr:uid="{3B3DE270-CA75-4CCA-A1D8-BC8A0AAAF937}"/>
    <hyperlink ref="F166" r:id="rId164" xr:uid="{2C8A3122-9955-435E-8F4B-D427138FCCBE}"/>
    <hyperlink ref="F167" r:id="rId165" xr:uid="{BE9A8FCA-65A7-4C73-8A2A-62B052FC6AA8}"/>
    <hyperlink ref="F168" r:id="rId166" xr:uid="{3C3364D0-AF34-4530-A344-2B85F4BF375B}"/>
    <hyperlink ref="F169" r:id="rId167" xr:uid="{9E78D2D8-7655-4C57-B425-5E9C7EAD7285}"/>
    <hyperlink ref="F170" r:id="rId168" xr:uid="{37E99624-5961-4FA0-9170-B3537BA2C7F0}"/>
    <hyperlink ref="F171" r:id="rId169" xr:uid="{2199E045-B32B-4ADF-8C09-985DE83E98CD}"/>
    <hyperlink ref="F172" r:id="rId170" xr:uid="{17D1A014-38ED-4A49-A8A8-EAFD74A43793}"/>
    <hyperlink ref="F173" r:id="rId171" xr:uid="{69E06F04-4808-4AB1-A6C1-1EA18D8EBFD5}"/>
    <hyperlink ref="F174" r:id="rId172" xr:uid="{694E81BE-532C-4AFE-8002-15A639FCA555}"/>
    <hyperlink ref="F175" r:id="rId173" xr:uid="{549BDC87-0EAC-4505-ACE1-EE55D4234445}"/>
    <hyperlink ref="F176" r:id="rId174" xr:uid="{37FAA3FF-EEF9-4E23-A786-D1816D1E4928}"/>
    <hyperlink ref="F177" r:id="rId175" xr:uid="{7B0AD227-437C-41D5-B65A-4E699DB4D745}"/>
    <hyperlink ref="F178" r:id="rId176" xr:uid="{8B6E0932-A76D-41B6-88B8-C7ABF23DA935}"/>
    <hyperlink ref="F179" r:id="rId177" xr:uid="{A72DC1A8-FBC4-4E26-9D14-68CABA4DAAD2}"/>
    <hyperlink ref="F180" r:id="rId178" xr:uid="{CE4A3AAA-E22D-4F2F-A919-74ACA548FCD4}"/>
    <hyperlink ref="F181" r:id="rId179" xr:uid="{B681F66E-69A2-4003-8D6F-5CF682CCC269}"/>
    <hyperlink ref="F182" r:id="rId180" xr:uid="{7587EC29-3478-4F6B-8727-4595682FBB15}"/>
    <hyperlink ref="F183" r:id="rId181" xr:uid="{4F88E25C-1489-43A0-BC1A-F5EAF66D4022}"/>
    <hyperlink ref="F184" r:id="rId182" xr:uid="{B5C673B8-6C61-4E8A-BBF3-67302F8A78FA}"/>
    <hyperlink ref="F185" r:id="rId183" xr:uid="{BAA4CD95-FC96-43B7-9A60-BAFDDDEB4356}"/>
    <hyperlink ref="F186" r:id="rId184" xr:uid="{5AA077D0-B49D-458A-B2FB-3A869D374268}"/>
    <hyperlink ref="F187" r:id="rId185" xr:uid="{C3654F11-D377-4AF3-85E1-8DDF821C5A26}"/>
    <hyperlink ref="F188" r:id="rId186" xr:uid="{30A31990-6379-49F9-B893-0038040BCEC4}"/>
    <hyperlink ref="F189" r:id="rId187" xr:uid="{8164708A-C4CC-4BED-925D-C3534158C811}"/>
    <hyperlink ref="F190" r:id="rId188" xr:uid="{D34668CF-E000-428F-90F8-4E9C366F7B98}"/>
    <hyperlink ref="F191" r:id="rId189" xr:uid="{133530A9-8597-4E25-BDDF-36A981E34C23}"/>
    <hyperlink ref="F192" r:id="rId190" xr:uid="{2F1E59D6-3B85-4915-A570-00D7A81ABB25}"/>
    <hyperlink ref="F193" r:id="rId191" xr:uid="{8768EC0A-8E86-4104-9B1C-4DE0EE6EEE97}"/>
    <hyperlink ref="F194" r:id="rId192" xr:uid="{A1D4E216-5391-4004-BAA3-ADC037FD9555}"/>
    <hyperlink ref="F195" r:id="rId193" xr:uid="{4402C437-7817-4B0A-888A-25719038C8D2}"/>
    <hyperlink ref="F196" r:id="rId194" xr:uid="{941A8BF8-8B3F-4AE7-AA5F-ED97D4BFB3DA}"/>
    <hyperlink ref="F197" r:id="rId195" xr:uid="{C37FE3D4-1184-463F-8865-40744B595F8C}"/>
    <hyperlink ref="F198" r:id="rId196" xr:uid="{F579F608-7C3A-40BD-87EC-F88209A1781E}"/>
    <hyperlink ref="F199" r:id="rId197" xr:uid="{7D405EBC-77F4-4AC1-9D3C-C3C243329278}"/>
    <hyperlink ref="F200" r:id="rId198" xr:uid="{1E0A9E6F-B097-43CB-902F-D150098882E9}"/>
    <hyperlink ref="F201" r:id="rId199" xr:uid="{9B8BECC1-61E3-40D3-82CC-95455DBC997D}"/>
    <hyperlink ref="F202" r:id="rId200" xr:uid="{259D41BA-A631-4033-B908-D305B09C4265}"/>
    <hyperlink ref="F203" r:id="rId201" xr:uid="{A0E9A9E9-DE76-45B8-8E30-A676716211E1}"/>
    <hyperlink ref="F204" r:id="rId202" xr:uid="{61CA4660-19E9-4993-9FB5-819CFEB1D801}"/>
    <hyperlink ref="F205" r:id="rId203" xr:uid="{B9CD267D-62F0-42DF-8C9B-BEB2BD903D3A}"/>
    <hyperlink ref="F206" r:id="rId204" xr:uid="{1CF8CC42-228E-46EB-9FDF-B79A88A226C5}"/>
    <hyperlink ref="F207" r:id="rId205" xr:uid="{3A198EC8-E895-4FFB-9EBD-126DC6D5B43C}"/>
    <hyperlink ref="F208" r:id="rId206" xr:uid="{14A52597-7738-4FFE-80F8-0079092BEFC3}"/>
    <hyperlink ref="F209" r:id="rId207" xr:uid="{9B86E90F-8DFE-467C-A1F6-F6B2F258BBD7}"/>
    <hyperlink ref="F210" r:id="rId208" xr:uid="{8D7D931D-BDB2-4B75-8816-8652CB70243B}"/>
    <hyperlink ref="F211" r:id="rId209" xr:uid="{12D59837-CCF5-468C-A9B0-B0EA54F29A02}"/>
    <hyperlink ref="F212" r:id="rId210" xr:uid="{DB506386-5F4F-4E6C-8D9B-34697DE73277}"/>
    <hyperlink ref="F213" r:id="rId211" xr:uid="{0D6705BD-DF9C-4EB6-B019-AA2EFD3836FD}"/>
    <hyperlink ref="F214" r:id="rId212" xr:uid="{9334C370-20B4-4FCC-9C6A-66A810FE3CDC}"/>
    <hyperlink ref="F215" r:id="rId213" xr:uid="{CCE4B3E5-BA34-4DC0-B786-6B3E27408120}"/>
    <hyperlink ref="F216" r:id="rId214" xr:uid="{C5C0CAE6-DAF2-4E7E-80A1-51ECEDD15ED8}"/>
    <hyperlink ref="F217" r:id="rId215" xr:uid="{ABD7E332-176A-45AA-AFF6-9A5191A4F8A3}"/>
    <hyperlink ref="F218" r:id="rId216" xr:uid="{22A3D7B6-2E2E-4FC2-97F9-079D0B94014E}"/>
    <hyperlink ref="F219" r:id="rId217" xr:uid="{92D2224D-28AD-428C-AB3A-3F22D9C4BF6A}"/>
    <hyperlink ref="F220" r:id="rId218" xr:uid="{BE7C6F28-5DBF-4455-9765-CE0EF1C20106}"/>
    <hyperlink ref="F221" r:id="rId219" xr:uid="{5746D8CB-6FB9-4B52-AF3E-B39D5D616B31}"/>
    <hyperlink ref="F222" r:id="rId220" xr:uid="{55C12E75-51E6-4766-99EB-B43A03E7BBCB}"/>
    <hyperlink ref="F223" r:id="rId221" xr:uid="{85CD352D-5204-43D1-854E-5451965E246A}"/>
    <hyperlink ref="F224" r:id="rId222" xr:uid="{FE187F67-A1EC-48ED-8F4D-C486CD963398}"/>
    <hyperlink ref="F225" r:id="rId223" xr:uid="{D3AFF928-409E-490B-9B1D-10F222ED693C}"/>
    <hyperlink ref="F226" r:id="rId224" xr:uid="{382554E4-EF92-491C-B163-89A88B6ADE96}"/>
    <hyperlink ref="F227" r:id="rId225" xr:uid="{CE377262-98EE-40ED-9ECA-ABDB21E189F7}"/>
    <hyperlink ref="F228" r:id="rId226" xr:uid="{9BE9EFE2-2116-455F-BC09-074AECFD5AF4}"/>
    <hyperlink ref="F229" r:id="rId227" xr:uid="{0871D570-E587-43DC-9BAE-7770FEA0015D}"/>
    <hyperlink ref="F230" r:id="rId228" xr:uid="{DE0A205B-8708-4E92-BA94-6EBD2C33672D}"/>
    <hyperlink ref="F231" r:id="rId229" xr:uid="{A70C5212-DB49-4781-A633-EE825E116CA5}"/>
    <hyperlink ref="F232" r:id="rId230" xr:uid="{0FF3D2F4-A977-42A9-9CB4-80E768202D67}"/>
    <hyperlink ref="F233" r:id="rId231" xr:uid="{AF580AD4-2789-4EB5-826D-E7759EEF4EEA}"/>
    <hyperlink ref="F234" r:id="rId232" xr:uid="{0903F00C-A810-4FAC-A82B-7198617685FC}"/>
    <hyperlink ref="F235" r:id="rId233" xr:uid="{3CFA59B9-DD7B-4289-A2B6-DE2B42F22F9F}"/>
    <hyperlink ref="F236" r:id="rId234" xr:uid="{EAC1782A-41B8-4D04-BE1F-328AF445F584}"/>
    <hyperlink ref="F237" r:id="rId235" xr:uid="{B3CF2290-2E6A-41DF-AC15-48348D872126}"/>
    <hyperlink ref="F238" r:id="rId236" xr:uid="{E9B905BD-4DDA-47D3-AD8E-46108C974699}"/>
    <hyperlink ref="F239" r:id="rId237" xr:uid="{60BBBFB9-4CA5-45F1-9AD0-6FCEBF54FD0C}"/>
    <hyperlink ref="F240" r:id="rId238" xr:uid="{00190B7B-8DE1-4F96-A214-9696CCE88BF6}"/>
    <hyperlink ref="F241" r:id="rId239" xr:uid="{A06E059B-600B-4455-9C86-DB2785A9205E}"/>
    <hyperlink ref="F242" r:id="rId240" xr:uid="{327B0A28-9DE6-413E-98A9-B76C6B655CD3}"/>
    <hyperlink ref="F243" r:id="rId241" xr:uid="{B1376BFC-4695-4A5E-809C-C32DD35BCD81}"/>
    <hyperlink ref="F244" r:id="rId242" xr:uid="{91412106-0116-48BF-BEC1-F92278B7544E}"/>
    <hyperlink ref="F245" r:id="rId243" xr:uid="{543086DB-89C8-4D4C-B209-DEEE6676B7A5}"/>
    <hyperlink ref="F246" r:id="rId244" xr:uid="{2DB580F1-3FA3-4684-AC11-707591F5FB25}"/>
    <hyperlink ref="F247" r:id="rId245" xr:uid="{6F79960F-BC2A-4444-96E6-8624FC6C5896}"/>
    <hyperlink ref="F248" r:id="rId246" xr:uid="{B0D5296A-548C-4D74-8E53-E8DF0518E57D}"/>
    <hyperlink ref="F249" r:id="rId247" xr:uid="{FBCFBDB2-85C4-4A10-B96A-20EBDA45D4E8}"/>
    <hyperlink ref="F251" r:id="rId248" xr:uid="{C5BAC316-392C-4C4F-A43A-43586EB235CF}"/>
    <hyperlink ref="F252" r:id="rId249" xr:uid="{C681C746-8B30-4ADC-8809-E1A2665BBB64}"/>
    <hyperlink ref="F253" r:id="rId250" xr:uid="{D30ED255-FCA2-417D-A548-AA0A98BA080E}"/>
    <hyperlink ref="F254" r:id="rId251" xr:uid="{099C29F5-8B8E-4895-B9B7-76164A72CE20}"/>
    <hyperlink ref="F255" r:id="rId252" xr:uid="{722A461F-21F3-4911-8018-B62B21E918A5}"/>
    <hyperlink ref="F256" r:id="rId253" xr:uid="{A66C3360-5C92-408E-B96D-EA98E5B75989}"/>
    <hyperlink ref="F257" r:id="rId254" xr:uid="{CB2C6D8F-FF53-4D95-834D-A8D174291D90}"/>
    <hyperlink ref="F258" r:id="rId255" xr:uid="{D1677D62-4A27-43DD-B3D2-227104DC977F}"/>
    <hyperlink ref="F259" r:id="rId256" xr:uid="{FB1D80A4-8246-40FA-ADA9-B9443EB770A5}"/>
    <hyperlink ref="F260" r:id="rId257" xr:uid="{039A7362-A3B5-4DE2-9796-C81BA7B94D6C}"/>
    <hyperlink ref="F261" r:id="rId258" xr:uid="{9E2B4730-2798-415D-8B99-63FCD152A420}"/>
    <hyperlink ref="F262" r:id="rId259" xr:uid="{AA60B345-753C-440D-8976-AB31BF606D50}"/>
    <hyperlink ref="F263" r:id="rId260" xr:uid="{6CEAB440-0A62-49B4-8541-A25A4B18E910}"/>
    <hyperlink ref="F264" r:id="rId261" xr:uid="{370C2DA9-B82F-4463-9DDA-993BE3C531FD}"/>
    <hyperlink ref="F265" r:id="rId262" xr:uid="{29E45461-EB82-4860-8B3E-192792AE7A70}"/>
    <hyperlink ref="F266" r:id="rId263" xr:uid="{12DCE716-102A-4240-85B2-48D064039BD0}"/>
    <hyperlink ref="F267" r:id="rId264" xr:uid="{13536919-6440-4684-B526-BCBA5D010B40}"/>
    <hyperlink ref="F268" r:id="rId265" xr:uid="{222300B8-62AE-4107-8641-1E67B6A9E258}"/>
    <hyperlink ref="F269" r:id="rId266" xr:uid="{8E4F0B78-44D4-47C0-A678-D03E6C563668}"/>
    <hyperlink ref="F270" r:id="rId267" xr:uid="{02C78773-1B02-40C7-9B07-E7893E5D9E4B}"/>
    <hyperlink ref="F271" r:id="rId268" xr:uid="{F48C59D9-D8DE-4BC7-A290-72D9FBF47CF4}"/>
    <hyperlink ref="F272" r:id="rId269" xr:uid="{1837F434-DC7A-4E4B-8908-6BF819136539}"/>
    <hyperlink ref="F273" r:id="rId270" xr:uid="{1D4D2644-2B97-4D25-BCFA-94C3FF0E1BCE}"/>
    <hyperlink ref="F274" r:id="rId271" xr:uid="{E298FEAE-0BA3-4693-AB3C-0859C2E50737}"/>
    <hyperlink ref="F275" r:id="rId272" xr:uid="{4721AD87-C7E9-4586-9ACF-3B13C4C79066}"/>
    <hyperlink ref="F276" r:id="rId273" xr:uid="{B4AA0487-7EAC-4E8D-BA1B-85730D808EAB}"/>
    <hyperlink ref="F277" r:id="rId274" xr:uid="{F7630D8C-742D-4E39-A2A8-019CF1823E4F}"/>
    <hyperlink ref="F278" r:id="rId275" xr:uid="{34F62AA6-72EB-41C4-8960-2F5658376196}"/>
    <hyperlink ref="F279" r:id="rId276" xr:uid="{8186F94B-90B8-4502-8C7C-238D3570669D}"/>
    <hyperlink ref="F280" r:id="rId277" xr:uid="{6324DB73-F186-46E4-9ED3-1749A81B3CE7}"/>
    <hyperlink ref="F281" r:id="rId278" xr:uid="{9CB25461-6074-484C-8059-541F85DFC439}"/>
    <hyperlink ref="F282" r:id="rId279" xr:uid="{60838933-FD83-46B3-83C9-E2DAA500CEAA}"/>
    <hyperlink ref="F283" r:id="rId280" xr:uid="{D62C4813-887B-4A3F-9B73-E432E7A2AC55}"/>
    <hyperlink ref="F284" r:id="rId281" xr:uid="{DC341BF5-11E4-4D67-BF74-79143D1576FA}"/>
    <hyperlink ref="F285" r:id="rId282" xr:uid="{E5A52409-0218-4A43-96D9-E8C9FCB3EEF2}"/>
    <hyperlink ref="F286" r:id="rId283" xr:uid="{9BEC7CD8-562C-4AED-8576-604EC63BEEC9}"/>
    <hyperlink ref="F287" r:id="rId284" xr:uid="{3A85CADE-0D92-4AF3-8EF2-AC7966428F0E}"/>
    <hyperlink ref="F288" r:id="rId285" xr:uid="{CD95BA2C-F36A-464B-A76E-980D4751F798}"/>
    <hyperlink ref="F289" r:id="rId286" xr:uid="{38C1E9F4-C0BC-4396-889D-9F3ADD8E02A3}"/>
    <hyperlink ref="F290" r:id="rId287" xr:uid="{4D882AD0-2ED8-451E-BCA0-F235D5E496E3}"/>
    <hyperlink ref="F291" r:id="rId288" xr:uid="{01D3B150-CF82-4BED-8E1A-15B0D6778DFF}"/>
    <hyperlink ref="F292" r:id="rId289" xr:uid="{7CFEAB58-3DB6-4508-B951-43A9C00F6A33}"/>
    <hyperlink ref="F293" r:id="rId290" xr:uid="{39942B72-0537-4373-A048-565416F68203}"/>
    <hyperlink ref="F294" r:id="rId291" xr:uid="{3FBD5F3A-2588-4741-819D-F2650CC84326}"/>
    <hyperlink ref="F295" r:id="rId292" xr:uid="{58AFD33B-9836-40CF-AC59-741D9F0E13FC}"/>
    <hyperlink ref="F296" r:id="rId293" xr:uid="{815ABE60-6061-4FC3-A47B-73090711FD45}"/>
    <hyperlink ref="F297" r:id="rId294" xr:uid="{7103182C-9F2E-46D4-B589-8B2988B56CA5}"/>
    <hyperlink ref="F298" r:id="rId295" xr:uid="{620675E3-CECC-4DA9-AE3A-8568F8F55B68}"/>
    <hyperlink ref="F299" r:id="rId296" xr:uid="{6AEB098E-9C26-475A-97C8-70EDCB645E7F}"/>
    <hyperlink ref="F300" r:id="rId297" xr:uid="{34F62C6E-CA9B-43C7-ACEF-B19888CC2BFE}"/>
    <hyperlink ref="F301" r:id="rId298" xr:uid="{1D05D019-6B43-44A4-A627-526EA33370B9}"/>
    <hyperlink ref="F302" r:id="rId299" xr:uid="{063E36FD-9687-4157-8444-28BA216524DD}"/>
    <hyperlink ref="F303" r:id="rId300" xr:uid="{A8517C28-FD77-4FF7-9AF3-62D200335909}"/>
    <hyperlink ref="F304" r:id="rId301" xr:uid="{74055453-26B7-43BB-8C6E-4ACC225BBB7B}"/>
    <hyperlink ref="F305" r:id="rId302" xr:uid="{A421516D-589B-4DA8-BCA1-5C7963F5D8DB}"/>
    <hyperlink ref="F306" r:id="rId303" xr:uid="{C3C43BF0-D850-483A-802A-2FDB7319E3FD}"/>
    <hyperlink ref="F307" r:id="rId304" xr:uid="{440C8F71-9520-4040-B6E5-1A823B82FFDF}"/>
    <hyperlink ref="F308" r:id="rId305" xr:uid="{6A380463-928F-4A05-A1B8-851100444D36}"/>
    <hyperlink ref="F309" r:id="rId306" xr:uid="{42D62E9E-94C1-44C1-8E2C-DD4CA27DA24B}"/>
    <hyperlink ref="F310" r:id="rId307" xr:uid="{658CEFCC-DF1A-4912-BBFA-AD5F3286CA9D}"/>
    <hyperlink ref="F311" r:id="rId308" xr:uid="{6CB85CCE-3813-459B-BD45-69BF954BD907}"/>
    <hyperlink ref="F312" r:id="rId309" xr:uid="{B65F6006-4266-42D4-ABBE-04671DF957D1}"/>
    <hyperlink ref="F313" r:id="rId310" xr:uid="{71216FE8-A8A7-4BD2-850F-D9045669F82D}"/>
    <hyperlink ref="F314" r:id="rId311" xr:uid="{08EA6B75-C19A-466B-8FB6-DA94CCA0DF68}"/>
    <hyperlink ref="F315" r:id="rId312" xr:uid="{6CC4CE6A-A031-4907-A819-87005C6EFE41}"/>
    <hyperlink ref="F316" r:id="rId313" xr:uid="{3D5F9583-0A98-4B89-8F10-803E7A175231}"/>
    <hyperlink ref="F317" r:id="rId314" xr:uid="{8FA468F2-EB03-4A9F-A717-BF309DF0E200}"/>
    <hyperlink ref="F318" r:id="rId315" xr:uid="{7478E68A-A905-4028-B80B-6C9B5C43621C}"/>
    <hyperlink ref="F319" r:id="rId316" xr:uid="{772CA5E7-B21F-4D71-BD0B-242F6E57D5EA}"/>
    <hyperlink ref="F320" r:id="rId317" xr:uid="{3D4224E0-ECA9-4A4B-A653-E8242D9D91DC}"/>
    <hyperlink ref="F321" r:id="rId318" xr:uid="{A4B8E8E8-5AAA-4495-819F-2560A90899F9}"/>
    <hyperlink ref="F322" r:id="rId319" xr:uid="{DC709355-2909-4186-AB13-AB1DD0CF37BA}"/>
    <hyperlink ref="F323" r:id="rId320" xr:uid="{449EBFEC-2573-4022-A05F-598B17F57981}"/>
    <hyperlink ref="F324" r:id="rId321" xr:uid="{6D0E85E6-A32C-4029-9D31-22124490627F}"/>
    <hyperlink ref="F325" r:id="rId322" xr:uid="{03F80528-E325-4399-A7F0-84152DE8C13C}"/>
    <hyperlink ref="F326" r:id="rId323" xr:uid="{AAB12945-BF9A-457E-844B-329CAAD3ED87}"/>
    <hyperlink ref="F327" r:id="rId324" xr:uid="{D000F645-51D3-49EC-9502-8187D8950122}"/>
    <hyperlink ref="F328" r:id="rId325" xr:uid="{527EBF40-C15A-41BD-ADC4-705898992725}"/>
    <hyperlink ref="F329" r:id="rId326" xr:uid="{87228912-F69C-4548-813B-AAF5BFE61161}"/>
    <hyperlink ref="F330" r:id="rId327" xr:uid="{6CFA2882-5D92-4813-87D3-E6A9430239E0}"/>
    <hyperlink ref="F331" r:id="rId328" xr:uid="{69DB9E7E-7384-4C51-8FBB-53F62D7DA7A6}"/>
    <hyperlink ref="F332" r:id="rId329" xr:uid="{0EEC7643-3B89-40EF-8BCC-AC9006F1404B}"/>
    <hyperlink ref="F333" r:id="rId330" xr:uid="{77F0D119-C065-44F5-976F-A7E369FF0B15}"/>
    <hyperlink ref="F334" r:id="rId331" xr:uid="{7B4A46D9-4975-456B-A7A3-F3785668536B}"/>
    <hyperlink ref="F335" r:id="rId332" xr:uid="{4F92FD56-B1F0-4110-A79E-92E7C54CB2DD}"/>
    <hyperlink ref="F336" r:id="rId333" xr:uid="{734448B3-4BEB-4478-808F-97579F5BB563}"/>
    <hyperlink ref="F337" r:id="rId334" xr:uid="{0AE47C1C-3F62-4483-8251-75121E4E4C61}"/>
    <hyperlink ref="F338" r:id="rId335" xr:uid="{46133B7A-E835-4C73-A3F1-55FDBB8219A8}"/>
    <hyperlink ref="F339" r:id="rId336" xr:uid="{EFEB74A9-F406-4361-9521-70A122FA1177}"/>
    <hyperlink ref="F340" r:id="rId337" xr:uid="{AC4C8891-FE5E-41D5-A6D7-DA72DE20511E}"/>
    <hyperlink ref="F341" r:id="rId338" xr:uid="{905CCD39-426B-428B-90A1-1F3B604FDDA7}"/>
    <hyperlink ref="F342" r:id="rId339" xr:uid="{42E8E9C2-09D2-411C-9845-8CCF5D304EB5}"/>
    <hyperlink ref="F343" r:id="rId340" xr:uid="{B9C9A1D5-3FA6-4F14-BAB1-5ACD0AB3D58D}"/>
    <hyperlink ref="F344" r:id="rId341" xr:uid="{1EBD3677-48C7-458F-B016-EB4614D0E40C}"/>
    <hyperlink ref="F345" r:id="rId342" xr:uid="{56E94443-3E1B-466D-8C58-600A293393D8}"/>
    <hyperlink ref="F346" r:id="rId343" xr:uid="{FE6DC5D7-5A6A-46A4-9D64-05B792409CEB}"/>
    <hyperlink ref="F347" r:id="rId344" xr:uid="{467049F2-437F-4D40-A01F-02FD462D9309}"/>
    <hyperlink ref="F348" r:id="rId345" xr:uid="{56767109-92AE-4EDB-B8AB-3AAFD78799DB}"/>
    <hyperlink ref="F349" r:id="rId346" xr:uid="{1D165050-0410-44EE-ADF7-68082D6E28D5}"/>
    <hyperlink ref="F350" r:id="rId347" xr:uid="{042C861D-6EC6-4689-9F77-02AFD7B833B2}"/>
    <hyperlink ref="F351" r:id="rId348" xr:uid="{75022070-1597-4664-A3D4-F2664379A4C7}"/>
    <hyperlink ref="F352" r:id="rId349" xr:uid="{2B67EE8F-1523-40D4-99DC-24B01252A48A}"/>
    <hyperlink ref="F353" r:id="rId350" xr:uid="{919C6237-BA80-458A-BC49-D0BBEF7CA864}"/>
    <hyperlink ref="F354" r:id="rId351" xr:uid="{CFA3CB34-B480-420B-A76A-D7587BE2E3FF}"/>
    <hyperlink ref="F355" r:id="rId352" xr:uid="{2FC37887-BDDC-494C-A759-DE152F4026FB}"/>
    <hyperlink ref="F356" r:id="rId353" xr:uid="{6E9A03D6-08BA-4568-AE76-D41BA57F5CD1}"/>
    <hyperlink ref="F357" r:id="rId354" xr:uid="{2769AC7C-13DF-4AAF-8431-1630C58C8838}"/>
    <hyperlink ref="F358" r:id="rId355" xr:uid="{8FD9FF9D-2F7D-4CFF-86A3-521D2680EAA0}"/>
    <hyperlink ref="F359" r:id="rId356" xr:uid="{7170369B-1B11-4E22-BD7A-5BD8FABF71D2}"/>
    <hyperlink ref="F360" r:id="rId357" xr:uid="{1842EB6A-623E-4B20-BC96-E43CE532DB4D}"/>
    <hyperlink ref="F361" r:id="rId358" xr:uid="{B1D772F9-2D76-4DCA-8CE2-19290AC101F4}"/>
    <hyperlink ref="F362" r:id="rId359" xr:uid="{EB74068D-82DE-4C40-A11B-29E4A4E5F1AB}"/>
    <hyperlink ref="F363" r:id="rId360" xr:uid="{BAD8F311-2F16-444B-8067-7F9119A5FB9D}"/>
    <hyperlink ref="F364" r:id="rId361" xr:uid="{610085EF-1872-4962-B6CE-C9FDE828BFC8}"/>
    <hyperlink ref="F365" r:id="rId362" xr:uid="{B1B6F5F9-CD64-495D-B81C-8EE4EE40E34D}"/>
    <hyperlink ref="F366" r:id="rId363" xr:uid="{EDF54E00-1AFB-49D0-928E-F3FDF10BD30E}"/>
    <hyperlink ref="F367" r:id="rId364" xr:uid="{1C4CC5B2-2343-4E2A-89A2-5E808259AD64}"/>
    <hyperlink ref="F368" r:id="rId365" xr:uid="{E37FA998-ADC7-47D0-BAC4-BA20FBF533B2}"/>
    <hyperlink ref="F369" r:id="rId366" xr:uid="{D45D39EC-3622-4984-B68C-F38893FE230B}"/>
    <hyperlink ref="F370" r:id="rId367" xr:uid="{D02850B7-8FB0-4341-963F-B31EC66C0AA0}"/>
    <hyperlink ref="F371" r:id="rId368" xr:uid="{77B22064-F70E-4657-A9EC-0810918B5B51}"/>
    <hyperlink ref="F372" r:id="rId369" xr:uid="{79DC2792-C298-4968-B219-DBF425500874}"/>
    <hyperlink ref="F373" r:id="rId370" xr:uid="{D009EEE9-95DE-4611-853C-2F256469C2D8}"/>
    <hyperlink ref="F374" r:id="rId371" xr:uid="{F4C4A9B9-40F2-40E7-B4D1-8C8A7C21C3BC}"/>
    <hyperlink ref="F375" r:id="rId372" xr:uid="{5E6E41B1-C80D-4EF2-920E-902AFAC3496A}"/>
    <hyperlink ref="F376" r:id="rId373" xr:uid="{952B4123-53FC-479A-84A8-3AD9C84B03C7}"/>
    <hyperlink ref="F378" r:id="rId374" xr:uid="{F343A671-E4CA-4E02-B49A-1C10BF69E674}"/>
    <hyperlink ref="F379" r:id="rId375" xr:uid="{EA4F0B64-9BA2-4F75-BA45-B1EE5EDF4E4D}"/>
    <hyperlink ref="F380" r:id="rId376" xr:uid="{7322EE43-1305-4FAA-8A1B-82B9EA67D3CD}"/>
    <hyperlink ref="F381" r:id="rId377" xr:uid="{A443AF08-7C38-4D43-AE7D-427742523816}"/>
    <hyperlink ref="F382" r:id="rId378" xr:uid="{3EB03399-CA32-46EB-AF4F-5B8AF960A714}"/>
    <hyperlink ref="F383" r:id="rId379" xr:uid="{FAFE1521-475D-423C-BA15-55C7D9A29AD9}"/>
    <hyperlink ref="F384" r:id="rId380" xr:uid="{842E418A-F0BD-4393-832D-B8AB5A518FE1}"/>
    <hyperlink ref="F385" r:id="rId381" xr:uid="{82DC62AE-45AB-4A0F-BC8B-0F478B40A7E0}"/>
    <hyperlink ref="F386" r:id="rId382" xr:uid="{F43A54A5-11C9-4A07-ADC6-52AF7A4C4127}"/>
    <hyperlink ref="F387" r:id="rId383" xr:uid="{61F16851-3083-43CC-8015-0010751D87C5}"/>
    <hyperlink ref="F388" r:id="rId384" xr:uid="{17779B98-AD1A-4535-8998-3BD0E814A6D2}"/>
    <hyperlink ref="F389" r:id="rId385" xr:uid="{EB0C7402-4909-46FE-BC93-30248548760F}"/>
    <hyperlink ref="F390" r:id="rId386" xr:uid="{80595EF1-A8B3-438F-A89D-D98EB08D9426}"/>
    <hyperlink ref="F391" r:id="rId387" xr:uid="{1C49B4C6-C59A-4BDC-A70D-5C8315B332B7}"/>
    <hyperlink ref="F392" r:id="rId388" xr:uid="{9A487ED2-6D02-4B67-ACCE-57D576587B07}"/>
    <hyperlink ref="F393" r:id="rId389" xr:uid="{E48B2B90-67BC-4C0D-BA30-32B45CE1F0E2}"/>
    <hyperlink ref="F394" r:id="rId390" xr:uid="{9BE5968A-534B-4CD8-B8B3-4CC49B04759D}"/>
    <hyperlink ref="F395" r:id="rId391" xr:uid="{A2C7A51B-67AB-427A-93C4-93A3038D81C8}"/>
    <hyperlink ref="F396" r:id="rId392" xr:uid="{D55096ED-6482-45BF-AE25-1245EDA81C1D}"/>
    <hyperlink ref="F397" r:id="rId393" xr:uid="{29212A77-3BD5-43D2-89D1-E44AF42DB1D1}"/>
    <hyperlink ref="F398" r:id="rId394" xr:uid="{E163FC59-0EB4-4AFD-A3F5-54C0EC316FE2}"/>
    <hyperlink ref="F399" r:id="rId395" xr:uid="{11ABDCEA-3E87-4621-8DEA-A5482D4EF7C6}"/>
    <hyperlink ref="F400" r:id="rId396" xr:uid="{5850A1A8-65CE-46FA-BDE4-837B38867DD5}"/>
    <hyperlink ref="F401" r:id="rId397" xr:uid="{2A670509-0B9F-48C4-BD7F-796823C82E5B}"/>
    <hyperlink ref="F402" r:id="rId398" xr:uid="{3565A5FC-CE56-47B2-BE05-DAFBFEDA394D}"/>
    <hyperlink ref="F403" r:id="rId399" xr:uid="{9A29070D-9FE9-43C1-AB23-8F64C844D4A8}"/>
    <hyperlink ref="F404" r:id="rId400" xr:uid="{AD272200-DEB0-401D-80B4-2BF8AC8C4086}"/>
    <hyperlink ref="F405" r:id="rId401" xr:uid="{D8BBEE7F-9206-4C41-B9EB-7908D4BAF675}"/>
    <hyperlink ref="F406" r:id="rId402" xr:uid="{10BFF6EB-7B1A-4BD0-95C5-B50D1DAAC3EF}"/>
    <hyperlink ref="F407" r:id="rId403" xr:uid="{E50C9FC2-4AED-4268-972D-1390DE84979D}"/>
    <hyperlink ref="F408" r:id="rId404" xr:uid="{B217DEDC-7BCF-4E0F-A4EB-A0DC1BF899FD}"/>
    <hyperlink ref="F409" r:id="rId405" xr:uid="{4B69BC36-C838-40DC-9BEB-612B22587DC3}"/>
    <hyperlink ref="F410" r:id="rId406" xr:uid="{DD0C3EB2-784E-44BE-9B1D-368A04B2798B}"/>
    <hyperlink ref="F411" r:id="rId407" xr:uid="{507A0E26-3500-4EE2-9E34-0B30F4DF023F}"/>
    <hyperlink ref="F412" r:id="rId408" xr:uid="{4AB66458-162E-42C8-A475-BCFC152F00B6}"/>
    <hyperlink ref="F413" r:id="rId409" xr:uid="{0A85A60A-6485-4A07-8183-48A71897D0A7}"/>
    <hyperlink ref="F414" r:id="rId410" xr:uid="{3B294696-DBA6-420B-B4EE-D83F7D54C188}"/>
    <hyperlink ref="F415" r:id="rId411" xr:uid="{3E2DBD00-CC94-4A36-99AF-FDE54A257EC7}"/>
    <hyperlink ref="F416" r:id="rId412" xr:uid="{4380167F-5D1B-484E-8B00-AB39AF4E5760}"/>
    <hyperlink ref="F417" r:id="rId413" xr:uid="{8325CD51-AFAB-4F7F-96AB-9AE6A04E6342}"/>
    <hyperlink ref="F418" r:id="rId414" xr:uid="{FFD29655-2E4B-4D23-903C-52FB615ADEB1}"/>
    <hyperlink ref="F419" r:id="rId415" xr:uid="{064D953C-6FC9-4B5C-AB91-A27ECD870337}"/>
    <hyperlink ref="F420" r:id="rId416" xr:uid="{B086C6B8-75D4-484E-A84A-F4708B454733}"/>
    <hyperlink ref="F421" r:id="rId417" xr:uid="{207BC25A-A2E3-45BF-BEBE-E9B35F88E7A7}"/>
    <hyperlink ref="F422" r:id="rId418" xr:uid="{99C3616B-1F53-4DC5-A8F2-224E0C3B07C5}"/>
    <hyperlink ref="F423" r:id="rId419" xr:uid="{C1DE8273-BC31-45AE-865E-F3DC7D0158B8}"/>
    <hyperlink ref="F424" r:id="rId420" xr:uid="{76B49C5E-21BE-487B-A3F1-EA7C9B205E8B}"/>
    <hyperlink ref="F425" r:id="rId421" xr:uid="{9E334C12-1B09-455A-BF56-73DDA3D2CEAC}"/>
    <hyperlink ref="F426" r:id="rId422" xr:uid="{DCD265A4-B546-48C1-B402-FD203D3C5E2D}"/>
    <hyperlink ref="F427" r:id="rId423" xr:uid="{4017F735-33AF-41D0-9BDE-95F1E492B91E}"/>
    <hyperlink ref="F428" r:id="rId424" xr:uid="{2006031E-C7E1-4644-812A-8BD631D3631E}"/>
    <hyperlink ref="F429" r:id="rId425" xr:uid="{CFB3CD87-A568-4E29-822C-E18AE2D48DD5}"/>
    <hyperlink ref="F430" r:id="rId426" xr:uid="{260975B0-B50A-4F18-BB1E-C0476C9CD0DD}"/>
    <hyperlink ref="F431" r:id="rId427" xr:uid="{034E8563-2047-4C7D-9789-93E69D2C7AB3}"/>
    <hyperlink ref="F432" r:id="rId428" xr:uid="{3E9E9FDB-1DFE-4BC1-BE23-8CA6B64049BA}"/>
    <hyperlink ref="F433" r:id="rId429" xr:uid="{520924E8-136A-4850-8F81-7246571DCF36}"/>
    <hyperlink ref="F434" r:id="rId430" xr:uid="{C33E8C96-7FAF-4B26-A09D-81CDE1CB7171}"/>
    <hyperlink ref="F435" r:id="rId431" xr:uid="{90F78039-C6E0-4BEC-8C12-C65248DA7A01}"/>
    <hyperlink ref="F436" r:id="rId432" xr:uid="{5AE9343A-36B2-4952-986F-5324E0F8793C}"/>
    <hyperlink ref="F438" r:id="rId433" xr:uid="{C793A78D-3C3F-4D36-A958-57CA9DAC111B}"/>
    <hyperlink ref="F439" r:id="rId434" xr:uid="{68135DB1-1DA6-435F-A202-0D916ADE1643}"/>
    <hyperlink ref="F440" r:id="rId435" xr:uid="{D2E625FE-95CC-4D92-B920-349CB899F344}"/>
    <hyperlink ref="F441" r:id="rId436" xr:uid="{C28D03F5-1852-4C6B-8FF7-9F3485131DB3}"/>
    <hyperlink ref="F443" r:id="rId437" xr:uid="{C1E1FF42-E527-44C2-8607-09F0BC4F8461}"/>
    <hyperlink ref="F444" r:id="rId438" xr:uid="{8CDC5527-A669-44B6-A970-3EAFCF2DCE72}"/>
    <hyperlink ref="F445" r:id="rId439" xr:uid="{7F1348B4-6BC4-437E-8A7D-5B1F54164D7D}"/>
    <hyperlink ref="F446" r:id="rId440" xr:uid="{38D44422-B530-4146-BB5B-C7AC40B255CD}"/>
    <hyperlink ref="F447" r:id="rId441" xr:uid="{406D9773-541C-4395-84BD-5081C94CDC65}"/>
    <hyperlink ref="F448" r:id="rId442" xr:uid="{54A6138C-82BC-45C8-A5F7-B6864F9E4364}"/>
    <hyperlink ref="F449" r:id="rId443" xr:uid="{632B8B8E-E4B5-4698-9997-A7840AA87C5A}"/>
    <hyperlink ref="F450" r:id="rId444" xr:uid="{1BC962E7-5734-4AC8-B02F-36E47DCECD31}"/>
    <hyperlink ref="F451" r:id="rId445" xr:uid="{26D2D4C7-C622-4B39-AB5A-F8B249EDC516}"/>
    <hyperlink ref="F453" r:id="rId446" xr:uid="{14600FEF-C016-4E6D-8F41-CA479DAA9CA7}"/>
    <hyperlink ref="F454" r:id="rId447" xr:uid="{73756F36-C781-46E5-92CA-7D639956CA3D}"/>
    <hyperlink ref="F455" r:id="rId448" xr:uid="{C379F274-6793-4F71-9797-4285C63EB11E}"/>
    <hyperlink ref="F456" r:id="rId449" xr:uid="{A9530A0E-DB95-4DEB-96D9-BD6F872B1E2C}"/>
    <hyperlink ref="F457" r:id="rId450" xr:uid="{7BDC0AE7-7426-43FE-B11D-FF82F3883529}"/>
    <hyperlink ref="F458" r:id="rId451" xr:uid="{212B515F-F5B7-46AD-8134-4445BCA28714}"/>
    <hyperlink ref="F459" r:id="rId452" xr:uid="{3F1E3079-7D0B-4E11-AC93-D76A855D66BE}"/>
    <hyperlink ref="F460" r:id="rId453" xr:uid="{8A600809-E81F-4363-8433-DB9389CB2ADC}"/>
    <hyperlink ref="F461" r:id="rId454" xr:uid="{347C16D7-6D25-4CB7-9D0A-B09E8EAA17C9}"/>
    <hyperlink ref="F462" r:id="rId455" xr:uid="{239DE64F-40C4-4A24-88AB-71BAF4665284}"/>
    <hyperlink ref="F463" r:id="rId456" xr:uid="{8D53D3DA-38FB-4ACD-8C5E-C949E4EB0D1B}"/>
    <hyperlink ref="F464" r:id="rId457" xr:uid="{2CA4B41F-FF59-415F-A42B-8B8DCB93DF71}"/>
    <hyperlink ref="F465" r:id="rId458" xr:uid="{90FD64E1-C3C3-4721-9A77-C94B7E4764B4}"/>
    <hyperlink ref="F466" r:id="rId459" xr:uid="{653E95E2-17DA-4422-8B3B-911079DCF8AB}"/>
    <hyperlink ref="F467" r:id="rId460" xr:uid="{CEBB51F2-C769-42C0-95FC-0DE23B7A1BFF}"/>
    <hyperlink ref="F468" r:id="rId461" xr:uid="{DE50C5DF-508C-4DEB-9906-0FE543C06E9B}"/>
    <hyperlink ref="F469" r:id="rId462" xr:uid="{427031AD-CA4C-41F7-B88E-E41897006726}"/>
    <hyperlink ref="F470" r:id="rId463" xr:uid="{F09C6140-B27B-4080-AB8B-1252B36BD060}"/>
    <hyperlink ref="F471" r:id="rId464" xr:uid="{42F27FAE-33F1-4C7F-8C4F-01F65686A0CD}"/>
    <hyperlink ref="F472" r:id="rId465" xr:uid="{0660D227-7960-4FB9-B20E-B831C5321428}"/>
    <hyperlink ref="F473" r:id="rId466" xr:uid="{8E4979BD-1FA8-4085-AF4F-D4B5A4EBCF65}"/>
    <hyperlink ref="F474" r:id="rId467" xr:uid="{A9AD5F6C-C550-44D2-B7C6-46BA72C849D3}"/>
    <hyperlink ref="F475" r:id="rId468" xr:uid="{13EE1EC5-C5AB-4A8F-AA22-D70BACDB13D2}"/>
    <hyperlink ref="F476" r:id="rId469" xr:uid="{9A5C9A60-9A00-4204-A445-94245E50A10D}"/>
    <hyperlink ref="F477" r:id="rId470" xr:uid="{F35DA896-5419-4E9B-81B3-F8E32FEC8647}"/>
    <hyperlink ref="F478" r:id="rId471" xr:uid="{05373BE6-2C81-4932-BF34-D6BAF1339D0D}"/>
    <hyperlink ref="F479" r:id="rId472" xr:uid="{BB604A25-ABBA-446B-ACC1-496837EC96BA}"/>
    <hyperlink ref="F480" r:id="rId473" xr:uid="{24E22C6C-0148-40F0-87EF-3878699A91D0}"/>
    <hyperlink ref="F481" r:id="rId474" xr:uid="{FF515A5A-A1B1-439D-901C-9C944493085C}"/>
    <hyperlink ref="F482" r:id="rId475" xr:uid="{852FD195-09B1-4C57-8926-83B7E227A24D}"/>
    <hyperlink ref="F483" r:id="rId476" xr:uid="{AC240AC8-A61E-468F-9EC7-23BAE22B8934}"/>
    <hyperlink ref="F484" r:id="rId477" xr:uid="{7A8E9FD3-4A99-4312-A901-24BF9748BED0}"/>
    <hyperlink ref="F485" r:id="rId478" xr:uid="{FDF517D5-C48E-4ED1-8D02-DDD4A30130D1}"/>
    <hyperlink ref="F486" r:id="rId479" xr:uid="{AD7074BE-0A8F-4029-9395-92EFBFCAFAF2}"/>
    <hyperlink ref="F487" r:id="rId480" xr:uid="{3411A315-E8B8-4574-8F64-7D7833891BFE}"/>
    <hyperlink ref="F488" r:id="rId481" xr:uid="{389C817B-4A35-4832-BB78-47C6C40E9A8B}"/>
    <hyperlink ref="F489" r:id="rId482" xr:uid="{2ED76E60-875A-4B7A-AC59-18A21DEDB323}"/>
    <hyperlink ref="F490" r:id="rId483" xr:uid="{61744247-5787-4725-B779-A26B2224A334}"/>
    <hyperlink ref="F491" r:id="rId484" xr:uid="{6A065751-88D2-45B4-93AB-D65F5ADD24A8}"/>
    <hyperlink ref="F492" r:id="rId485" xr:uid="{9FD2660D-B29B-4F56-8FF9-3D12E87E995D}"/>
    <hyperlink ref="F493" r:id="rId486" xr:uid="{D5B2DF44-98B9-4CDF-AE19-82DBEFD22653}"/>
    <hyperlink ref="F494" r:id="rId487" xr:uid="{99BE6295-2315-4799-80D6-2F28B050D8C1}"/>
    <hyperlink ref="F495" r:id="rId488" xr:uid="{3D409DB7-ED7F-48F4-BAB6-57FC495D8933}"/>
    <hyperlink ref="F496" r:id="rId489" xr:uid="{6DFE2F19-5292-4EF3-8C1C-F17E9E63CDB3}"/>
    <hyperlink ref="F497" r:id="rId490" xr:uid="{B019CDCD-9030-4C03-AFE8-9A6D3BEBAA6C}"/>
    <hyperlink ref="F498" r:id="rId491" xr:uid="{9F113BDB-B91F-4F2B-8702-CFC610FD8D9B}"/>
    <hyperlink ref="F499" r:id="rId492" xr:uid="{B3EF5098-357B-4E45-954C-70C99950561B}"/>
    <hyperlink ref="F500" r:id="rId493" xr:uid="{B9CACE78-0D87-49E0-B198-356E648FCEBE}"/>
    <hyperlink ref="F501" r:id="rId494" xr:uid="{05CE0072-47AA-4F45-98DE-EBEB2402CC89}"/>
    <hyperlink ref="F502" r:id="rId495" xr:uid="{2B0C8F56-BF5B-4A54-9E2F-5B545094651B}"/>
    <hyperlink ref="F503" r:id="rId496" xr:uid="{7ADF7042-5DEC-461D-A3BC-324163744CFC}"/>
    <hyperlink ref="F504" r:id="rId497" xr:uid="{233DD60F-1F48-4B49-A4C5-180C22583A37}"/>
    <hyperlink ref="F505" r:id="rId498" xr:uid="{A7EF9006-073A-474C-885F-5A10342EACF4}"/>
    <hyperlink ref="F506" r:id="rId499" xr:uid="{28EC0A88-983B-4D36-A107-500D864A0D70}"/>
    <hyperlink ref="F507" r:id="rId500" xr:uid="{13291DED-58C2-4EBE-A016-4147F3A5E172}"/>
    <hyperlink ref="F508" r:id="rId501" xr:uid="{E2B42FFC-10AF-4594-9D97-D218D3111101}"/>
    <hyperlink ref="F509" r:id="rId502" xr:uid="{11E2993B-CDEB-49CA-BAA0-E2A7191C7535}"/>
    <hyperlink ref="F510" r:id="rId503" xr:uid="{ABEACE05-6DBB-4688-A80A-742DE4075204}"/>
    <hyperlink ref="F511" r:id="rId504" xr:uid="{5B041FE8-F38B-491C-9AB6-A183607AC6F8}"/>
    <hyperlink ref="F512" r:id="rId505" xr:uid="{E6A8B82F-18D1-4419-AB39-6EAE901E83DC}"/>
    <hyperlink ref="F513" r:id="rId506" xr:uid="{C03E8F14-BC64-4C0E-923C-3E73C6401BC0}"/>
    <hyperlink ref="F514" r:id="rId507" xr:uid="{D9DC41DF-7685-4CFC-9F6A-FFC80AE1D118}"/>
    <hyperlink ref="F515" r:id="rId508" xr:uid="{1858B554-2ACB-4B64-9C11-5C8A2808FB5D}"/>
    <hyperlink ref="F516" r:id="rId509" xr:uid="{595DB235-E241-4EF4-8C3E-A6BFDCA18828}"/>
    <hyperlink ref="F517" r:id="rId510" xr:uid="{F4D5A103-B1A9-4A13-B376-53807EC66706}"/>
    <hyperlink ref="F518" r:id="rId511" xr:uid="{68E30D64-D847-4CD3-B561-55E813D388FD}"/>
    <hyperlink ref="F519" r:id="rId512" xr:uid="{A3BBC928-5B15-4439-8D45-ADA59AF92172}"/>
    <hyperlink ref="F520" r:id="rId513" xr:uid="{72F95D28-7F04-47F7-B3A6-A090F4537810}"/>
    <hyperlink ref="F521" r:id="rId514" xr:uid="{D7516E96-9F58-434E-A5BD-83CFB5D4CCAD}"/>
    <hyperlink ref="F522" r:id="rId515" xr:uid="{3309F3D8-FBE4-48BA-8371-7ABEB6F846F7}"/>
    <hyperlink ref="F523" r:id="rId516" xr:uid="{5F8D16E1-15DF-4CF8-B79E-E5F8B989B14A}"/>
    <hyperlink ref="F524" r:id="rId517" xr:uid="{32AA9CAF-CF65-4D28-81C3-436CB42E1412}"/>
    <hyperlink ref="F525" r:id="rId518" xr:uid="{490BF0CF-BB84-466F-9A3D-D85AD2390A08}"/>
    <hyperlink ref="F526" r:id="rId519" xr:uid="{AB79F761-982A-4829-B0DA-764ADB651F28}"/>
    <hyperlink ref="F527" r:id="rId520" xr:uid="{BEA76A2C-E6FE-4948-BBBB-8C791A6FF693}"/>
    <hyperlink ref="F528" r:id="rId521" xr:uid="{04F89F7D-8E68-4370-8B98-19E018FE80EE}"/>
    <hyperlink ref="F529" r:id="rId522" xr:uid="{F12FFFAB-7231-496A-9EFF-6075FBA5639F}"/>
    <hyperlink ref="F530" r:id="rId523" xr:uid="{8DC072D3-9085-487C-BC6E-9B8AD2C64FFB}"/>
    <hyperlink ref="F531" r:id="rId524" xr:uid="{9E0A7347-5392-43C8-AB23-EE5A24BFC17A}"/>
    <hyperlink ref="F532" r:id="rId525" xr:uid="{44393956-DAD2-4F87-BDBA-FAF0C3A96208}"/>
    <hyperlink ref="F533" r:id="rId526" xr:uid="{0B9BBB0C-0802-49D5-BAB7-39CF714EFE18}"/>
    <hyperlink ref="F534" r:id="rId527" xr:uid="{52095A23-2463-425B-9FC8-86B1A2034603}"/>
    <hyperlink ref="F535" r:id="rId528" xr:uid="{B4AA7CF5-7252-4AF9-8BDE-F0DC40E034A7}"/>
    <hyperlink ref="F536" r:id="rId529" xr:uid="{8B9C6E0D-B5C0-48D2-A4D9-32532AFC744E}"/>
    <hyperlink ref="F537" r:id="rId530" xr:uid="{B71402CC-33FE-4599-84D9-54408423D117}"/>
    <hyperlink ref="F538" r:id="rId531" xr:uid="{40331B87-D8D6-4CD9-A6E9-7FCE4D7007B4}"/>
    <hyperlink ref="F539" r:id="rId532" xr:uid="{C7D8351E-06D4-409D-876A-08B40355BE3A}"/>
    <hyperlink ref="F540" r:id="rId533" xr:uid="{D7FDAE75-C113-4E99-8057-D6ED955D650F}"/>
    <hyperlink ref="F541" r:id="rId534" xr:uid="{709DF023-1BE1-4BFC-8CEA-07B5F2617335}"/>
    <hyperlink ref="F542" r:id="rId535" xr:uid="{0613B741-FAE6-46B2-84E4-245755B1851A}"/>
    <hyperlink ref="F543" r:id="rId536" xr:uid="{A4A4141E-6F8E-4CFA-9720-A61987A39656}"/>
    <hyperlink ref="F544" r:id="rId537" xr:uid="{6C4B323F-F591-4D30-A2BD-DC97D6A538CF}"/>
    <hyperlink ref="F545" r:id="rId538" xr:uid="{CD776B37-6EED-4E27-BF27-E50CCC9B4FBB}"/>
    <hyperlink ref="F546" r:id="rId539" xr:uid="{24093BCA-6B3E-4B0D-97C5-84BD6250D73B}"/>
    <hyperlink ref="F547" r:id="rId540" xr:uid="{2001828E-8D78-4B72-852F-34D34F5B33CC}"/>
    <hyperlink ref="F548" r:id="rId541" xr:uid="{DDDE3379-C929-4309-A895-4539AAADDA3C}"/>
    <hyperlink ref="F549" r:id="rId542" xr:uid="{79449AB0-D90C-4974-ACE9-33438FC9C591}"/>
    <hyperlink ref="F550" r:id="rId543" xr:uid="{6D010638-B005-4E38-A760-03679FC8737B}"/>
    <hyperlink ref="F551" r:id="rId544" xr:uid="{DA78894F-4213-45A7-8B82-43FE9581AD86}"/>
    <hyperlink ref="F552" r:id="rId545" xr:uid="{39056247-92B5-45C6-84E9-7B1682E285AE}"/>
    <hyperlink ref="F553" r:id="rId546" xr:uid="{1233A413-E501-4FF5-9DB8-C70AFD9E34F5}"/>
    <hyperlink ref="F554" r:id="rId547" xr:uid="{C5B9D6D5-F3C4-42EE-8ACB-BEBF3D941C79}"/>
    <hyperlink ref="F555" r:id="rId548" xr:uid="{6609C38D-A772-48BE-8DAB-0E42C4B872A3}"/>
    <hyperlink ref="F556" r:id="rId549" xr:uid="{12792826-515C-4CA7-876E-83655407FDCB}"/>
    <hyperlink ref="F557" r:id="rId550" xr:uid="{FF6D2F9A-1BE1-4E4B-95FC-18F5427DBC60}"/>
    <hyperlink ref="F558" r:id="rId551" xr:uid="{4936D625-C2B1-46BB-BACB-7E231AB55720}"/>
    <hyperlink ref="F559" r:id="rId552" xr:uid="{E0739B4B-0B19-495C-9C24-16D218FEF83B}"/>
    <hyperlink ref="F560" r:id="rId553" xr:uid="{7F49A2FB-0477-41A5-AAFE-2BB2972A1B10}"/>
    <hyperlink ref="F561" r:id="rId554" xr:uid="{A0BC3CF1-81DB-4B3C-B763-BA4521F4D954}"/>
    <hyperlink ref="F562" r:id="rId555" xr:uid="{03D89CBB-8DE6-4584-A2D7-DB4A4534A6EC}"/>
    <hyperlink ref="F563" r:id="rId556" xr:uid="{F40F64BA-E811-4C4C-A0A3-2945836BCA0B}"/>
    <hyperlink ref="F564" r:id="rId557" xr:uid="{97B2BE94-5F99-45BD-A57A-1C4F79005911}"/>
    <hyperlink ref="F565" r:id="rId558" xr:uid="{D9A3965F-B09B-4369-921A-E841C763ADFD}"/>
    <hyperlink ref="F566" r:id="rId559" xr:uid="{FBAAB8B1-6276-4E93-916C-BD4618111584}"/>
    <hyperlink ref="F567" r:id="rId560" xr:uid="{413D5475-8977-4746-A85A-83C23192B5E6}"/>
    <hyperlink ref="F568" r:id="rId561" xr:uid="{4FCFE12B-F743-42BA-991C-88F34271251D}"/>
    <hyperlink ref="F569" r:id="rId562" xr:uid="{7ED032CE-456F-4E65-AB26-DD41424B4211}"/>
    <hyperlink ref="F570" r:id="rId563" xr:uid="{EBE5AD82-3BF2-4DDE-A23D-BEDF94E12EBF}"/>
    <hyperlink ref="F571" r:id="rId564" xr:uid="{35FB81D5-E68A-4508-A5FD-833FECBE366C}"/>
    <hyperlink ref="F572" r:id="rId565" xr:uid="{AA3EC9EA-ADFC-4708-BD86-15123B9CD003}"/>
    <hyperlink ref="F573" r:id="rId566" xr:uid="{2261A277-1A3D-41EC-9FD6-49174EFFDA82}"/>
    <hyperlink ref="F574" r:id="rId567" xr:uid="{5F850E6D-359B-40B9-9742-C2E1A289CB6C}"/>
    <hyperlink ref="F575" r:id="rId568" xr:uid="{F18BBF36-B382-445E-A753-3F14A9F625FE}"/>
    <hyperlink ref="F576" r:id="rId569" xr:uid="{CA20F6B0-F0EA-4459-9F67-D7AE0126B860}"/>
    <hyperlink ref="F577" r:id="rId570" xr:uid="{2CE20797-4D2A-4DAE-AD92-8F747F3A958B}"/>
    <hyperlink ref="F578" r:id="rId571" xr:uid="{9DAFB6FD-4908-415F-8FDC-725D06A7B7C5}"/>
    <hyperlink ref="F579" r:id="rId572" xr:uid="{F35288F2-CE4D-41EF-80EE-B6740B9C911C}"/>
    <hyperlink ref="F580" r:id="rId573" xr:uid="{B50B52B1-A708-4A2D-BF14-37688580203D}"/>
    <hyperlink ref="F581" r:id="rId574" xr:uid="{0148082A-AED5-4273-BD49-E51E290E9AE6}"/>
    <hyperlink ref="F582" r:id="rId575" xr:uid="{F866852F-7C85-403E-8C6A-01864F11BFCB}"/>
    <hyperlink ref="F583" r:id="rId576" xr:uid="{28CB2BB4-9E38-49E6-81F8-45438FBAF6B4}"/>
    <hyperlink ref="F584" r:id="rId577" xr:uid="{D7AE0223-7A2C-4E0D-942E-16916DA30A04}"/>
    <hyperlink ref="F585" r:id="rId578" xr:uid="{A5E76F3B-0E8C-431D-A36B-80E13086CEA4}"/>
    <hyperlink ref="F586" r:id="rId579" xr:uid="{BD91F68D-D2EF-413D-A023-7BBA0437E089}"/>
    <hyperlink ref="F587" r:id="rId580" xr:uid="{F44625E0-9D9E-4D75-9DC0-166B71C6F535}"/>
    <hyperlink ref="F588" r:id="rId581" xr:uid="{A9BDB7A1-3E36-45C5-A963-C08BC923D2F5}"/>
    <hyperlink ref="F589" r:id="rId582" xr:uid="{198AB277-6C34-4886-B6DF-518095AFA35B}"/>
    <hyperlink ref="F590" r:id="rId583" xr:uid="{472A88EF-E3AB-4EA5-BB99-4DDBE1283C19}"/>
    <hyperlink ref="F591" r:id="rId584" xr:uid="{8591724E-1908-43BB-BE84-29416CD0E3F6}"/>
    <hyperlink ref="F592" r:id="rId585" xr:uid="{371E65AE-DAC3-48F9-B626-F7E44C4B8560}"/>
    <hyperlink ref="F593" r:id="rId586" xr:uid="{14BC2B9F-BEC7-46A1-A414-BC566440F636}"/>
    <hyperlink ref="F594" r:id="rId587" xr:uid="{DB012864-9B6D-4F00-8BEC-962F23D542B0}"/>
    <hyperlink ref="F595" r:id="rId588" xr:uid="{FAA91204-FC77-437B-B2AA-CE083630AF6E}"/>
    <hyperlink ref="F596" r:id="rId589" xr:uid="{EA4995C5-D6FA-4634-9093-B324A645912A}"/>
    <hyperlink ref="F597" r:id="rId590" xr:uid="{75DDC1B1-B691-43DA-AB3A-54ACE3F65592}"/>
    <hyperlink ref="F598" r:id="rId591" xr:uid="{53848149-BD6F-429E-BE3E-A48002DECF65}"/>
    <hyperlink ref="F599" r:id="rId592" xr:uid="{573D9F8F-CCFA-460C-B963-7BC2CA6E0106}"/>
    <hyperlink ref="F600" r:id="rId593" xr:uid="{7AAC3289-3A9D-423D-8F25-69FA5A446E42}"/>
    <hyperlink ref="F601" r:id="rId594" xr:uid="{DDEB3EB4-5B42-4E22-A478-49E189FBE18A}"/>
    <hyperlink ref="F602" r:id="rId595" xr:uid="{455B35F6-A262-4332-AFBF-2AEF9DBFF702}"/>
    <hyperlink ref="F603" r:id="rId596" xr:uid="{A28E0DFC-0A93-4E8A-A466-B225F60B0075}"/>
    <hyperlink ref="F604" r:id="rId597" xr:uid="{5E066C94-25EB-4C35-8E13-AC34064C2483}"/>
    <hyperlink ref="F605" r:id="rId598" xr:uid="{0568C549-D675-4B02-94EB-067726435DAB}"/>
    <hyperlink ref="F606" r:id="rId599" xr:uid="{7E956B4A-7723-4BAC-B187-CBF835821989}"/>
    <hyperlink ref="F607" r:id="rId600" xr:uid="{527218B9-C189-40FD-BD0C-9387FB1663D3}"/>
    <hyperlink ref="F608" r:id="rId601" xr:uid="{1DE5C102-783F-47A8-AA3D-CCF2DEB8EE53}"/>
    <hyperlink ref="F609" r:id="rId602" xr:uid="{A91F7DA6-511B-4F2D-B4FA-6EAA228BE1DA}"/>
    <hyperlink ref="F610" r:id="rId603" xr:uid="{EC3405DE-23E8-47D9-9975-60A6B1BB738C}"/>
    <hyperlink ref="F611" r:id="rId604" xr:uid="{5DB361F3-33F6-4742-BE33-A70D864D1D08}"/>
    <hyperlink ref="F612" r:id="rId605" xr:uid="{87567C97-D036-484A-B29C-3197A15CBB89}"/>
    <hyperlink ref="F613" r:id="rId606" xr:uid="{FFD922DD-ACBA-4388-8FA5-F50B96953772}"/>
    <hyperlink ref="F614" r:id="rId607" xr:uid="{53CE1478-0026-4C3C-BB16-BBAC07A4C415}"/>
    <hyperlink ref="F615" r:id="rId608" xr:uid="{5F34AB3E-688A-48F5-B4E4-284DF9D5E08D}"/>
    <hyperlink ref="F616" r:id="rId609" xr:uid="{751A9C47-11A8-4AFB-9809-2A68D5A51D0A}"/>
    <hyperlink ref="F617" r:id="rId610" xr:uid="{FD560856-93FF-4375-8EAF-B9C07CF6763F}"/>
    <hyperlink ref="F618" r:id="rId611" xr:uid="{417D3E37-C1AA-447D-A345-C981592D17C2}"/>
    <hyperlink ref="F619" r:id="rId612" xr:uid="{F147E887-8807-45D1-B031-A6D397C24359}"/>
    <hyperlink ref="F620" r:id="rId613" xr:uid="{73B7EAAA-6DAB-483B-98A3-72DC0D9A0684}"/>
    <hyperlink ref="F621" r:id="rId614" xr:uid="{4D15434A-5B1B-4B7C-96AD-3DB4D2DB2D57}"/>
    <hyperlink ref="F622" r:id="rId615" xr:uid="{F9173D91-F488-4F80-9A1C-CEA688167C07}"/>
    <hyperlink ref="F623" r:id="rId616" xr:uid="{DF47B7D7-1745-4BA3-81A3-8ABF0119E685}"/>
    <hyperlink ref="F624" r:id="rId617" xr:uid="{CF0F9B85-EF73-4851-9F01-2EAFB91D261A}"/>
    <hyperlink ref="F625" r:id="rId618" xr:uid="{78A72DF0-CEC4-4F39-A948-0A4515D34109}"/>
    <hyperlink ref="F626" r:id="rId619" xr:uid="{7199894A-1B5E-4B61-84E6-AA0CC757EAF2}"/>
    <hyperlink ref="F627" r:id="rId620" xr:uid="{A48F9CBD-9F12-40D5-BEE5-954BF72C994B}"/>
    <hyperlink ref="F628" r:id="rId621" xr:uid="{D4EA99D1-F8E8-4A21-84CE-3FF6360E9656}"/>
    <hyperlink ref="F629" r:id="rId622" xr:uid="{149C4B0E-9223-4EE6-9C98-F2969574401B}"/>
    <hyperlink ref="F630" r:id="rId623" xr:uid="{5C43CD33-873A-44A4-93EE-4EF783809BCC}"/>
    <hyperlink ref="F631" r:id="rId624" xr:uid="{DC23B355-474D-4D77-BEA9-BC837D055546}"/>
    <hyperlink ref="F632" r:id="rId625" xr:uid="{81A59AF8-3328-4C89-A542-9D268A629BED}"/>
    <hyperlink ref="F633" r:id="rId626" xr:uid="{3FD63308-F254-40DA-8D36-35872773EADB}"/>
    <hyperlink ref="F634" r:id="rId627" xr:uid="{6EB5DA9A-37CA-4FEB-A5DA-8B67ED51E2D2}"/>
    <hyperlink ref="F635" r:id="rId628" xr:uid="{C0A27A63-1ECB-418B-8FE1-358888AF66A9}"/>
    <hyperlink ref="F636" r:id="rId629" xr:uid="{F2214AD2-9B35-4F43-B7C5-CC3B55FE4EDD}"/>
    <hyperlink ref="F637" r:id="rId630" xr:uid="{5BA90E58-3EB4-4EDA-879B-CE151FA5C0C8}"/>
    <hyperlink ref="F638" r:id="rId631" xr:uid="{1183E2F2-417F-443B-97B0-ED0B109AB25E}"/>
    <hyperlink ref="F639" r:id="rId632" xr:uid="{F97534E1-AFBB-4301-BCB1-2B5C092002BE}"/>
    <hyperlink ref="F640" r:id="rId633" xr:uid="{7DDA2BFD-878F-41EA-824C-BAF45C3B8861}"/>
    <hyperlink ref="F641" r:id="rId634" xr:uid="{882BE316-AD4A-45FA-BEF0-8B54DC88DD04}"/>
    <hyperlink ref="F642" r:id="rId635" xr:uid="{D587A35E-E7A1-4B7A-94E1-0818EA9F72EC}"/>
    <hyperlink ref="F643" r:id="rId636" xr:uid="{E5BD07D3-2AEE-47B1-A88C-B802D35B2CC7}"/>
    <hyperlink ref="F644" r:id="rId637" xr:uid="{6DBE41DE-261E-4ED6-8684-23E296949F63}"/>
    <hyperlink ref="F645" r:id="rId638" xr:uid="{8F8BAD08-899E-40BD-A3D5-277CC73AD29B}"/>
    <hyperlink ref="F646" r:id="rId639" xr:uid="{1EDB702A-404B-439E-96D5-082AFE438FF4}"/>
    <hyperlink ref="F647" r:id="rId640" xr:uid="{BE98236C-AC7B-49CD-9970-91CF27AC3F61}"/>
    <hyperlink ref="F648" r:id="rId641" xr:uid="{064C0675-B756-4684-B148-CBC7CE3769DB}"/>
    <hyperlink ref="F649" r:id="rId642" xr:uid="{C651444B-D2A7-45D0-804C-BC55B4A3ED81}"/>
    <hyperlink ref="F650" r:id="rId643" xr:uid="{134D1C06-3C3D-4329-A060-A34CD51C877B}"/>
    <hyperlink ref="F651" r:id="rId644" xr:uid="{0B507743-F37C-4D35-919A-86C7EDB9FF4C}"/>
    <hyperlink ref="F652" r:id="rId645" xr:uid="{21815DC2-F50B-43C3-AD2A-9BF798BA0E0D}"/>
    <hyperlink ref="F653" r:id="rId646" xr:uid="{949B8E3F-552D-4FCA-AD00-19C1A2886746}"/>
    <hyperlink ref="F654" r:id="rId647" xr:uid="{C7918133-4496-4887-9087-16781B715DE2}"/>
    <hyperlink ref="F655" r:id="rId648" xr:uid="{06EE35DC-4C44-4D76-BD0D-03D342D3E137}"/>
    <hyperlink ref="F656" r:id="rId649" xr:uid="{02EED890-B2EA-41F6-9732-2EEE9C574050}"/>
    <hyperlink ref="F657" r:id="rId650" xr:uid="{1CE5F4B4-9FAF-4322-9EEF-564FCD6D4430}"/>
    <hyperlink ref="F658" r:id="rId651" xr:uid="{9B3B2078-6569-4A2C-9E36-8F275FCE3D6E}"/>
    <hyperlink ref="F659" r:id="rId652" xr:uid="{77843A20-73D3-4412-A410-7A3733551073}"/>
    <hyperlink ref="F660" r:id="rId653" xr:uid="{71FEB327-24D8-43D4-B3FC-3E6CC2BC2245}"/>
    <hyperlink ref="F661" r:id="rId654" xr:uid="{A6235D0E-3FCA-4B9B-9D6C-B4D82244F58D}"/>
    <hyperlink ref="F662" r:id="rId655" xr:uid="{43717C4D-0D8B-4BF4-9735-93AC7EE91530}"/>
    <hyperlink ref="F663" r:id="rId656" xr:uid="{4CC46F34-2E36-4D41-A342-569243BE0702}"/>
    <hyperlink ref="F664" r:id="rId657" xr:uid="{1DF27C34-6ED9-45C8-A053-0AD77DA72436}"/>
    <hyperlink ref="F665" r:id="rId658" xr:uid="{0912A5B1-FC05-4E88-994A-49AEE11D22E0}"/>
    <hyperlink ref="F666" r:id="rId659" xr:uid="{F09BD21E-D4ED-4BCA-843D-B12EB81D8908}"/>
    <hyperlink ref="F667" r:id="rId660" xr:uid="{FB7A4C95-19B5-4E90-9890-1590E1D81778}"/>
    <hyperlink ref="F668" r:id="rId661" xr:uid="{6CD7660C-6C64-4C1A-AD1D-1895A2ACBD3F}"/>
    <hyperlink ref="F669" r:id="rId662" xr:uid="{C2F46DF3-B4AD-414D-A060-90C39A84F698}"/>
    <hyperlink ref="F670" r:id="rId663" xr:uid="{3AEB484B-3EEB-422A-906E-0A46CF2B8371}"/>
    <hyperlink ref="F671" r:id="rId664" xr:uid="{5EF8C7CC-309D-4E91-AB31-047F68A5DDA3}"/>
    <hyperlink ref="F672" r:id="rId665" xr:uid="{CCEC62E5-A7A2-4D53-B7A8-44D2EED5DDF3}"/>
    <hyperlink ref="F673" r:id="rId666" xr:uid="{DB9E586C-549C-4AE9-AAEA-FBA1BEEEF18D}"/>
    <hyperlink ref="F674" r:id="rId667" xr:uid="{F55FECFE-B728-405B-9FDE-4BDB81C265B5}"/>
    <hyperlink ref="F675" r:id="rId668" xr:uid="{A3F0A39B-6A84-46C5-B0B2-B53D1C5D53A6}"/>
    <hyperlink ref="F676" r:id="rId669" xr:uid="{4D4C356D-2CC0-4BB3-8A53-07D0B39D76F2}"/>
    <hyperlink ref="F677" r:id="rId670" xr:uid="{8E314399-ABE2-4030-8C3B-4B6B5B97A657}"/>
    <hyperlink ref="F678" r:id="rId671" xr:uid="{DC9640FC-6D41-4C9E-958A-8C25A0E69A8B}"/>
    <hyperlink ref="F679" r:id="rId672" xr:uid="{816C6DA6-F38F-4A83-852F-6C7CFC945959}"/>
    <hyperlink ref="F680" r:id="rId673" xr:uid="{C63D8486-1E3D-4E67-9379-FFB544B5D70D}"/>
    <hyperlink ref="F681" r:id="rId674" xr:uid="{21970A62-C1BF-48F6-BB25-8827A8609FC6}"/>
    <hyperlink ref="F682" r:id="rId675" xr:uid="{7E7FF6C5-3092-4E8E-AB4C-181041E62089}"/>
    <hyperlink ref="F683" r:id="rId676" xr:uid="{368CFD8F-D674-4A9F-A353-8D0806886C8E}"/>
    <hyperlink ref="F684" r:id="rId677" xr:uid="{6BBF7469-A11E-4EDC-882E-3AD8C2C592FD}"/>
    <hyperlink ref="F685" r:id="rId678" xr:uid="{47B57F82-4E06-4787-8DC8-AD706612EF90}"/>
    <hyperlink ref="F686" r:id="rId679" xr:uid="{A8147EAF-09AC-4EAE-9F79-F9F14A87B6CB}"/>
    <hyperlink ref="F687" r:id="rId680" xr:uid="{FA3317F9-80D3-4664-9AC8-2A6B44B5EB74}"/>
    <hyperlink ref="F688" r:id="rId681" xr:uid="{FAB94397-8364-4053-A562-72AB9930D6BC}"/>
    <hyperlink ref="F689" r:id="rId682" xr:uid="{AB859ED9-F8EC-4AEF-B457-E72697AFC91E}"/>
    <hyperlink ref="F690" r:id="rId683" xr:uid="{DA90535C-116D-430D-BAEF-460334782ECC}"/>
    <hyperlink ref="F691" r:id="rId684" xr:uid="{CA3A01D1-BE2C-4B84-A245-4E8D0281C7E7}"/>
    <hyperlink ref="F692" r:id="rId685" xr:uid="{4B4DF788-4BA7-4C7D-AA57-1EBEC4903015}"/>
    <hyperlink ref="F693" r:id="rId686" xr:uid="{21DD4415-CA7B-4EAF-A3A4-893103DD503E}"/>
    <hyperlink ref="F694" r:id="rId687" xr:uid="{5F9A165F-FEF4-4074-9850-C0C3837E571E}"/>
    <hyperlink ref="F695" r:id="rId688" xr:uid="{6EA83171-70D9-45D1-9242-FE666303AD47}"/>
    <hyperlink ref="F696" r:id="rId689" xr:uid="{4B139EB3-A9EB-4DB6-B09C-8B34A641A9EA}"/>
    <hyperlink ref="F697" r:id="rId690" xr:uid="{1264C4F0-A70B-4D45-96DF-760E2A18D0BE}"/>
    <hyperlink ref="F698" r:id="rId691" xr:uid="{C42F24B9-1683-4C77-AD73-8CB90FADAE1A}"/>
    <hyperlink ref="F699" r:id="rId692" xr:uid="{08F664FA-7F52-4CC1-BCC2-E68B0E99148C}"/>
    <hyperlink ref="F700" r:id="rId693" xr:uid="{72BAB11A-F164-4FA4-8F91-389E23FA7199}"/>
    <hyperlink ref="F701" r:id="rId694" xr:uid="{DAF541D2-8323-475B-8DF1-EB3D4913FD42}"/>
    <hyperlink ref="F702" r:id="rId695" xr:uid="{24210E75-1E4A-4F62-AF0C-637A17B73E37}"/>
    <hyperlink ref="F703" r:id="rId696" xr:uid="{C33B2522-28EF-416F-A6BE-D432C28035E3}"/>
    <hyperlink ref="F704" r:id="rId697" xr:uid="{71CEB74C-0F66-4A8A-BEED-B8E16600DBC2}"/>
    <hyperlink ref="F705" r:id="rId698" xr:uid="{B4356D90-52E0-44D9-BDC8-E66F163FD485}"/>
    <hyperlink ref="F706" r:id="rId699" xr:uid="{4F48B193-8DD0-4A20-A181-AC0F534DAC5F}"/>
    <hyperlink ref="F707" r:id="rId700" xr:uid="{AF7CF1E2-7B26-4984-B445-3AE8A17B9FF0}"/>
    <hyperlink ref="F708" r:id="rId701" xr:uid="{6D8F7A54-EF08-43CD-9D39-099EA850E598}"/>
    <hyperlink ref="F709" r:id="rId702" xr:uid="{6FFF1491-29F9-4366-9398-27E9F4DA4459}"/>
    <hyperlink ref="F710" r:id="rId703" xr:uid="{7AA31924-44D4-4260-BDB2-92889B8A7911}"/>
    <hyperlink ref="F711" r:id="rId704" xr:uid="{19DBE786-2C98-47E0-91FC-31390605372D}"/>
    <hyperlink ref="F712" r:id="rId705" xr:uid="{63E4C1FE-4268-442B-9D34-CB41D9D9A27E}"/>
    <hyperlink ref="F713" r:id="rId706" xr:uid="{8C04FB8A-D070-4FD9-8176-B8FFD2AD8CEC}"/>
    <hyperlink ref="F714" r:id="rId707" xr:uid="{15BFAD00-2BE2-4FA2-877B-A95BAC2E8F39}"/>
    <hyperlink ref="F715" r:id="rId708" xr:uid="{9FEAFCDE-EC6F-4D9C-B9DB-A6CDBC293E37}"/>
    <hyperlink ref="F716" r:id="rId709" xr:uid="{F994EB3C-67F2-4D5E-8D56-06D1A9029834}"/>
    <hyperlink ref="F717" r:id="rId710" xr:uid="{C87DF370-2D8A-4108-9509-D9B17ADCCF1A}"/>
    <hyperlink ref="F718" r:id="rId711" xr:uid="{6B7D3E96-25F9-4D07-8C07-F186DA34F5E0}"/>
    <hyperlink ref="F719" r:id="rId712" xr:uid="{B94172ED-D051-4CCE-AA45-C853F47FD167}"/>
    <hyperlink ref="F720" r:id="rId713" xr:uid="{893DA0FE-171D-40ED-BE10-146D830791BC}"/>
    <hyperlink ref="F721" r:id="rId714" xr:uid="{2FC243AB-B404-4C3B-8948-9DAAB249E554}"/>
    <hyperlink ref="F722" r:id="rId715" xr:uid="{C1A6EA17-9242-4A1E-96ED-585694B33818}"/>
    <hyperlink ref="F723" r:id="rId716" xr:uid="{F629F5C9-BEBE-4D79-B1DD-44392A359E35}"/>
    <hyperlink ref="F724" r:id="rId717" xr:uid="{EB46FBBD-579D-4FF9-A445-61ADA02BCBBA}"/>
    <hyperlink ref="F725" r:id="rId718" xr:uid="{8F413A7C-77C0-41C4-8665-0CCFD248207B}"/>
    <hyperlink ref="F726" r:id="rId719" xr:uid="{1EC58215-F55C-4522-A3D5-2FAC2F6A0FCB}"/>
    <hyperlink ref="F727" r:id="rId720" xr:uid="{8CE9F749-D9A0-4476-AAC7-21D1207A09E9}"/>
    <hyperlink ref="F728" r:id="rId721" xr:uid="{6912042B-1009-4730-9F00-CB5A02435FFB}"/>
    <hyperlink ref="F729" r:id="rId722" xr:uid="{B0EE11CA-A5BB-44B6-8438-524ECCF5BD8B}"/>
    <hyperlink ref="F731" r:id="rId723" xr:uid="{66998E7E-5553-4C98-BC20-758D3C0ECE48}"/>
    <hyperlink ref="F732" r:id="rId724" xr:uid="{612FF870-2F2D-42AB-92F5-D9AD2A8CA4DF}"/>
    <hyperlink ref="F733" r:id="rId725" xr:uid="{F88E0DBE-86E2-4D7A-9FDC-6960B69AC99C}"/>
    <hyperlink ref="F734" r:id="rId726" xr:uid="{33EEFEAA-5D76-48EB-9399-C7906078A145}"/>
    <hyperlink ref="F735" r:id="rId727" xr:uid="{95CAF569-38D4-4C46-9055-CF19E81D16D4}"/>
    <hyperlink ref="F736" r:id="rId728" xr:uid="{2D450476-6D76-4DD9-91AA-35F43B7FB516}"/>
    <hyperlink ref="F737" r:id="rId729" xr:uid="{D53F5A08-FB94-47E6-A3E7-F1E44CDB4ED1}"/>
    <hyperlink ref="F738" r:id="rId730" xr:uid="{D947AF61-6444-4CD6-B29F-CF1F0C7E0ABF}"/>
    <hyperlink ref="F739" r:id="rId731" xr:uid="{BBF631E4-A081-4B32-A484-0443B6C21D2C}"/>
    <hyperlink ref="F740" r:id="rId732" xr:uid="{8762328B-9D00-4B5C-84DA-97283FC73D7F}"/>
    <hyperlink ref="F741" r:id="rId733" xr:uid="{8C99D0C5-93A7-4FDC-9CD0-EEBA16140148}"/>
    <hyperlink ref="F743" r:id="rId734" xr:uid="{07D4A57E-1E05-4995-9F45-1FBFCEE9021A}"/>
    <hyperlink ref="F744" r:id="rId735" xr:uid="{E2F81D27-1C7D-4961-A696-2CAD2A730872}"/>
    <hyperlink ref="F745" r:id="rId736" xr:uid="{32FFB1FE-4086-4B3B-959D-0147EB61459D}"/>
    <hyperlink ref="F746" r:id="rId737" xr:uid="{A41F3F69-F454-4CBC-99E7-2906E544C578}"/>
    <hyperlink ref="F747" r:id="rId738" xr:uid="{0861A135-5177-4F3D-A0A2-8E01B90DA4EC}"/>
    <hyperlink ref="F748" r:id="rId739" xr:uid="{E1F6B296-370A-470D-A9F5-A5EF37C559CB}"/>
    <hyperlink ref="F749" r:id="rId740" xr:uid="{47507085-483C-4782-8A65-1A2A7F959EEC}"/>
    <hyperlink ref="F750" r:id="rId741" xr:uid="{1C7BF27D-A2D5-4CFB-8DDE-3C38ABD5AF1C}"/>
    <hyperlink ref="F751" r:id="rId742" xr:uid="{DFF34370-4D36-4FD6-9B08-394B5479C7B2}"/>
    <hyperlink ref="F752" r:id="rId743" xr:uid="{5C34D955-7820-4D3B-B70E-313070E034E3}"/>
    <hyperlink ref="F753" r:id="rId744" xr:uid="{80178851-0D9B-4D2B-BBE5-A31563E30FAB}"/>
    <hyperlink ref="F754" r:id="rId745" xr:uid="{9F37A7F3-BDC6-4209-B86C-29AB82A3E41E}"/>
    <hyperlink ref="F755" r:id="rId746" xr:uid="{945F04BB-EAF6-4CA2-8CD8-5D1550BBEA5A}"/>
    <hyperlink ref="F756" r:id="rId747" xr:uid="{F4EFB54A-310E-4195-AAE3-22E3A896E072}"/>
    <hyperlink ref="F757" r:id="rId748" xr:uid="{2CC7251B-7C72-4077-969B-B29E163C634D}"/>
    <hyperlink ref="F758" r:id="rId749" xr:uid="{B4115D1B-E51E-4C31-8A3C-FC2AE7048BC2}"/>
    <hyperlink ref="F759" r:id="rId750" xr:uid="{482653A8-D138-4CD5-BE83-9CA8694F6D55}"/>
    <hyperlink ref="F760" r:id="rId751" xr:uid="{77CB8622-2C41-409F-B453-FA54296D160C}"/>
    <hyperlink ref="F761" r:id="rId752" xr:uid="{AAA13CC7-6AB1-4891-8B22-A2FDD3EDD4DE}"/>
    <hyperlink ref="F762" r:id="rId753" xr:uid="{8DE51A2A-7A74-4E9F-BF5E-F13B0608E36B}"/>
    <hyperlink ref="F763" r:id="rId754" xr:uid="{AA1F7207-7C60-4B00-9367-A836791187B3}"/>
    <hyperlink ref="F764" r:id="rId755" xr:uid="{196A8A47-DAED-4413-A137-66E535081F1B}"/>
    <hyperlink ref="F766" r:id="rId756" xr:uid="{D25248B4-FB2D-4694-9167-44F69B0D62C0}"/>
    <hyperlink ref="F767" r:id="rId757" xr:uid="{5D03F417-C07E-4AFE-8960-9C07CF7539D0}"/>
    <hyperlink ref="F768" r:id="rId758" xr:uid="{6129927A-529E-486A-828E-261E27721786}"/>
    <hyperlink ref="F769" r:id="rId759" xr:uid="{38F42C27-7255-45A5-A0AC-B7DE53D26672}"/>
    <hyperlink ref="F770" r:id="rId760" xr:uid="{6FC4E1FD-8F01-4971-B778-C24DE6E56CE9}"/>
    <hyperlink ref="F771" r:id="rId761" xr:uid="{4FC680C5-99A1-43ED-B7EA-136CF3383230}"/>
    <hyperlink ref="F772" r:id="rId762" xr:uid="{6D942F41-8157-4F97-84D7-63CE3E0EB7BD}"/>
    <hyperlink ref="F773" r:id="rId763" xr:uid="{1EB9F22C-AFBF-4BD6-BF61-6407724D24AB}"/>
    <hyperlink ref="F774" r:id="rId764" xr:uid="{595D6F79-02DD-4154-81F8-AEB8CCC48702}"/>
    <hyperlink ref="F776" r:id="rId765" xr:uid="{42432E9E-C238-4484-8540-3D909643246D}"/>
    <hyperlink ref="F777" r:id="rId766" xr:uid="{665046FF-9558-4E7C-961D-F45C2C07D8F9}"/>
    <hyperlink ref="F778" r:id="rId767" xr:uid="{7B87566D-5199-43A8-95EF-5780C4101868}"/>
    <hyperlink ref="F779" r:id="rId768" xr:uid="{1DE70CF7-6C5C-46BD-86E1-5D383E54990E}"/>
    <hyperlink ref="F780" r:id="rId769" xr:uid="{F5D6A9F6-881A-4988-A8FC-A104791528E9}"/>
    <hyperlink ref="F781" r:id="rId770" xr:uid="{D8EC4A9B-3666-482E-A72F-18FFC9F2A6CB}"/>
    <hyperlink ref="F782" r:id="rId771" xr:uid="{600327E8-1D7C-47B3-9EF6-AC16F77E33B6}"/>
    <hyperlink ref="F783" r:id="rId772" xr:uid="{CFFBEFEB-6940-43C0-BB46-AC1D5128EF12}"/>
    <hyperlink ref="F784" r:id="rId773" xr:uid="{890AC363-4925-42B2-AC8C-28A409F662E3}"/>
    <hyperlink ref="F785" r:id="rId774" xr:uid="{A2C68F15-AD2C-4A78-86EB-A15A098C4507}"/>
    <hyperlink ref="F786" r:id="rId775" xr:uid="{3106AFDB-9332-45EE-989B-6577C0434185}"/>
    <hyperlink ref="F787" r:id="rId776" xr:uid="{28190546-5813-4B2A-A280-9C1417D17A06}"/>
    <hyperlink ref="F788" r:id="rId777" xr:uid="{F5044C49-3D02-4FB3-94BB-C2F9D7420A33}"/>
    <hyperlink ref="F789" r:id="rId778" xr:uid="{A2676399-072E-4355-87A5-C6330784045F}"/>
    <hyperlink ref="F790" r:id="rId779" xr:uid="{E27475BD-CF8F-477E-A003-A2D3AC0D4E30}"/>
    <hyperlink ref="F791" r:id="rId780" xr:uid="{959A7941-BC84-4C6F-B317-2D1F112C25AA}"/>
    <hyperlink ref="F792" r:id="rId781" xr:uid="{471EDC71-5EFB-449C-93CA-6891A93CCEB0}"/>
    <hyperlink ref="F793" r:id="rId782" xr:uid="{7F7642DB-B471-4D57-844F-415E18697777}"/>
    <hyperlink ref="F794" r:id="rId783" xr:uid="{6B4C3450-A6DC-44BF-89D2-DF236154E681}"/>
    <hyperlink ref="F795" r:id="rId784" xr:uid="{A6E92358-7333-4152-A83D-48994AEA7F96}"/>
    <hyperlink ref="F796" r:id="rId785" xr:uid="{960D5DA1-FCE8-40AE-9E3A-FCF340F91414}"/>
    <hyperlink ref="F797" r:id="rId786" xr:uid="{078E6061-72FE-41EF-BA4A-A120A6808291}"/>
    <hyperlink ref="F798" r:id="rId787" xr:uid="{F398E667-C5A6-49CF-B47E-55A8B3103FB8}"/>
    <hyperlink ref="F799" r:id="rId788" xr:uid="{65E5A2AB-A26C-4BBF-BD56-9080BAE5181E}"/>
    <hyperlink ref="F800" r:id="rId789" xr:uid="{B2AEDB6A-BC91-4E6C-BE16-DE63C95E8B4E}"/>
    <hyperlink ref="F801" r:id="rId790" xr:uid="{C5380E47-7CEC-4633-ADF0-D3F88AABFEE9}"/>
    <hyperlink ref="F802" r:id="rId791" xr:uid="{343FCDAE-3042-4BBA-8F7E-323B48A2E102}"/>
    <hyperlink ref="F803" r:id="rId792" xr:uid="{5E25E221-82CC-478B-9F31-536F2316A447}"/>
    <hyperlink ref="F804" r:id="rId793" xr:uid="{6EF2B3A5-58D3-49A4-BD6C-04F1BF9031D5}"/>
    <hyperlink ref="F805" r:id="rId794" xr:uid="{57C5EE10-994D-41B2-8458-C7F31980250C}"/>
    <hyperlink ref="F806" r:id="rId795" xr:uid="{49DBB8B8-5F99-490E-A281-9ED8EDCCC25B}"/>
    <hyperlink ref="F807" r:id="rId796" xr:uid="{3BC378B1-FBA9-4C39-99AF-6A0FD79D41EE}"/>
    <hyperlink ref="F808" r:id="rId797" xr:uid="{71601BC6-CB9B-483D-B102-E497D8E1A083}"/>
    <hyperlink ref="F809" r:id="rId798" xr:uid="{5506CC2D-13C8-4FF8-A9CF-724F277FAA5B}"/>
    <hyperlink ref="F810" r:id="rId799" xr:uid="{C905F905-9373-4820-86E7-F6DCA8BB9CF7}"/>
    <hyperlink ref="F811" r:id="rId800" xr:uid="{03F1B71D-0F1B-46A3-9ACD-A42D1A9A6A87}"/>
    <hyperlink ref="F812" r:id="rId801" xr:uid="{68E14287-AAE0-4D8A-8BE0-42512B01BB36}"/>
    <hyperlink ref="F813" r:id="rId802" xr:uid="{32CBF2C5-311C-4393-AC36-7F601E93977F}"/>
    <hyperlink ref="F814" r:id="rId803" xr:uid="{1F5451EA-844E-44A3-8DB9-385BA65EA043}"/>
    <hyperlink ref="F815" r:id="rId804" xr:uid="{0EFD2E53-FFB7-4E5E-A052-51806540B851}"/>
    <hyperlink ref="F816" r:id="rId805" xr:uid="{BC86845A-FF0A-483D-948E-533CD6A111B9}"/>
    <hyperlink ref="F818" r:id="rId806" xr:uid="{3B27E4B1-65BC-46AF-BA8D-19310BE273DF}"/>
    <hyperlink ref="F819" r:id="rId807" xr:uid="{F528CCD3-7870-4DE8-B688-BB650621ACFE}"/>
    <hyperlink ref="F820" r:id="rId808" xr:uid="{C7C492A0-4D3A-44B5-A498-970249F0A1D5}"/>
    <hyperlink ref="F821" r:id="rId809" xr:uid="{140A2AB0-8E32-4812-87EE-B1336983A498}"/>
    <hyperlink ref="F822" r:id="rId810" xr:uid="{C53A2EFF-FFF3-458F-9521-DE39B0A9DAA6}"/>
    <hyperlink ref="F823" r:id="rId811" xr:uid="{A30CFD37-4585-45C7-9DFF-DF5D0C034271}"/>
    <hyperlink ref="F824" r:id="rId812" xr:uid="{625EE24F-5706-4758-AEAE-B04941D8E526}"/>
    <hyperlink ref="F825" r:id="rId813" xr:uid="{FF0674E2-D886-438E-B5FE-DB7023FA7118}"/>
    <hyperlink ref="F826" r:id="rId814" xr:uid="{3FBC253F-4B31-4FA4-8D76-8A798D5C5CDB}"/>
    <hyperlink ref="F827" r:id="rId815" xr:uid="{BDF4628B-A8FB-4DD2-A078-3F314DF11A6F}"/>
    <hyperlink ref="F828" r:id="rId816" xr:uid="{FD9B0F6C-3E7A-4A74-9771-D8B6F9E8E82A}"/>
    <hyperlink ref="F829" r:id="rId817" xr:uid="{B37224B5-B3CE-44FB-9940-C6B168CF686E}"/>
    <hyperlink ref="F830" r:id="rId818" xr:uid="{29BDF1FA-1F1A-41DC-BDAE-5AF4FA5F99C0}"/>
    <hyperlink ref="F831" r:id="rId819" xr:uid="{9CC308C9-8E95-4433-AA2E-CF97DBFDD887}"/>
    <hyperlink ref="F833" r:id="rId820" xr:uid="{8AC8389B-1BB4-4558-86B8-8A2BC7A7F5B3}"/>
    <hyperlink ref="F834" r:id="rId821" xr:uid="{2544F18F-C206-4804-99E5-305F7DF39474}"/>
    <hyperlink ref="F835" r:id="rId822" xr:uid="{F5EC8976-4594-4C21-87A0-D072C19D54B6}"/>
    <hyperlink ref="F836" r:id="rId823" xr:uid="{069E255D-3A7F-4116-87B7-0E49D532F1B4}"/>
    <hyperlink ref="F837" r:id="rId824" xr:uid="{6A4C6778-93D7-43F0-8DCA-2CA6EA279358}"/>
    <hyperlink ref="F838" r:id="rId825" xr:uid="{896225B5-0F61-4FB4-BF9A-366C5526F993}"/>
    <hyperlink ref="F839" r:id="rId826" xr:uid="{A125C97D-6ED7-4CA3-993E-260BC842968B}"/>
    <hyperlink ref="F840" r:id="rId827" xr:uid="{12FC780D-D5A3-44FF-A132-D9C7ADA26BC8}"/>
    <hyperlink ref="F841" r:id="rId828" xr:uid="{C2054F94-8AA2-4201-879E-8F6A4012956E}"/>
    <hyperlink ref="F842" r:id="rId829" xr:uid="{1C2B8C0D-BF9B-4BE7-805B-816D07C01C9C}"/>
    <hyperlink ref="F843" r:id="rId830" xr:uid="{03B3B0E2-1D5C-416A-A2DE-88347DE7ADD0}"/>
    <hyperlink ref="F844" r:id="rId831" xr:uid="{23D1CC95-97A8-4357-8D58-6D05D9D489B7}"/>
    <hyperlink ref="F845" r:id="rId832" xr:uid="{55417FDF-0ABE-4A5C-A9F4-CB421F11AA9E}"/>
    <hyperlink ref="F846" r:id="rId833" xr:uid="{113D5577-11FB-427A-BAA9-118432C73D14}"/>
    <hyperlink ref="F847" r:id="rId834" xr:uid="{B408F324-99F7-4411-938D-F059F6896179}"/>
    <hyperlink ref="F848" r:id="rId835" xr:uid="{9B4CB2FA-69C6-41BC-A915-EB57A7036112}"/>
    <hyperlink ref="F849" r:id="rId836" xr:uid="{73033898-7E09-43DA-AB50-C9EDEFF6C776}"/>
    <hyperlink ref="F850" r:id="rId837" xr:uid="{B66A4F1C-8D17-46AB-A3A2-ABF58EFAF044}"/>
    <hyperlink ref="F851" r:id="rId838" xr:uid="{2A17B0A4-47F5-4DB6-94B4-088D570F8776}"/>
    <hyperlink ref="F852" r:id="rId839" xr:uid="{05B0E018-0628-4958-B57E-0B1D816C300F}"/>
    <hyperlink ref="F853" r:id="rId840" xr:uid="{BF1777FB-7495-4552-9ACF-DF83DE6C7FCF}"/>
    <hyperlink ref="F854" r:id="rId841" xr:uid="{6EE8D17F-B04D-47AD-82A9-63806826E5B9}"/>
    <hyperlink ref="F855" r:id="rId842" xr:uid="{069E73B7-4375-430D-9CD2-58570BF966C6}"/>
    <hyperlink ref="F856" r:id="rId843" xr:uid="{A07992F3-12C0-4AE9-9178-72DF7D43A8D7}"/>
    <hyperlink ref="F857" r:id="rId844" xr:uid="{88A16EAC-1FCB-4077-B269-23B6EDC902C2}"/>
    <hyperlink ref="F858" r:id="rId845" xr:uid="{4854183B-F277-4440-A023-1CCA8700A076}"/>
    <hyperlink ref="F859" r:id="rId846" xr:uid="{785E427C-D6F8-471B-AB1C-168D7FE03015}"/>
    <hyperlink ref="F860" r:id="rId847" xr:uid="{FD276C4C-F2A5-4C13-A0F9-E2008DDBF32B}"/>
    <hyperlink ref="F861" r:id="rId848" xr:uid="{17406B58-A65D-4972-AF0F-F10CEBA187A4}"/>
    <hyperlink ref="F862" r:id="rId849" xr:uid="{791949AB-7C3C-40D2-99CC-9E543D609E20}"/>
    <hyperlink ref="F863" r:id="rId850" xr:uid="{AC504549-7286-4881-A4D7-D16C0C420280}"/>
    <hyperlink ref="F864" r:id="rId851" xr:uid="{5DBE311B-3E13-46F3-9D00-DCCACB5DCF1A}"/>
    <hyperlink ref="F865" r:id="rId852" xr:uid="{5D1B7AE8-F33A-44BD-889A-F474813964C8}"/>
    <hyperlink ref="F866" r:id="rId853" xr:uid="{BBE5A7AD-124C-4A6D-8FB9-398605EA9029}"/>
    <hyperlink ref="F867" r:id="rId854" xr:uid="{C2C10E90-B7C3-45F1-A7BD-C855C3EF4897}"/>
    <hyperlink ref="F868" r:id="rId855" xr:uid="{42D9E761-5971-428A-A88B-CA20C0B8D396}"/>
    <hyperlink ref="F869" r:id="rId856" xr:uid="{EB2B7589-6B23-4D7D-9EBC-C8C559D5B6D6}"/>
    <hyperlink ref="F870" r:id="rId857" xr:uid="{D573A875-4A2F-4869-A8B8-2D726706F665}"/>
    <hyperlink ref="F871" r:id="rId858" xr:uid="{4BDA9E3B-B4CB-4EC7-8130-712905EDFBD5}"/>
    <hyperlink ref="F872" r:id="rId859" xr:uid="{384C726A-A548-4A4C-956F-CD1FAD99C192}"/>
    <hyperlink ref="F873" r:id="rId860" xr:uid="{D60D6D35-F295-423E-AE4B-E2368A006353}"/>
    <hyperlink ref="F874" r:id="rId861" xr:uid="{16DAA834-82DA-4D5E-8888-7DD3ADC6E07E}"/>
    <hyperlink ref="F875" r:id="rId862" xr:uid="{85C43290-727B-47B1-A44D-727DCC85B53E}"/>
    <hyperlink ref="F876" r:id="rId863" xr:uid="{EB7243B0-2603-4157-9E57-9B51AA5A7019}"/>
    <hyperlink ref="F877" r:id="rId864" xr:uid="{B1EFCFFD-76E4-497C-9571-009AAF57EC0C}"/>
    <hyperlink ref="F878" r:id="rId865" xr:uid="{A32DCDC3-1E5D-4F36-B600-5B918CA31C83}"/>
    <hyperlink ref="F879" r:id="rId866" xr:uid="{9040AF41-A6C0-42F6-A20E-33AA15A78CC5}"/>
    <hyperlink ref="F880" r:id="rId867" xr:uid="{4243F9CE-0B44-4B4F-992D-3FB7AD193D3B}"/>
    <hyperlink ref="F881" r:id="rId868" xr:uid="{6A99AE5B-1AB3-4C1C-91D5-B58A26931F21}"/>
    <hyperlink ref="F882" r:id="rId869" xr:uid="{412724E4-5AC6-456C-9E18-59C30FB2C6F5}"/>
    <hyperlink ref="F883" r:id="rId870" xr:uid="{95AD3BA0-4465-4B83-8C26-096042184018}"/>
    <hyperlink ref="F884" r:id="rId871" xr:uid="{D7A538E1-99E2-4367-98B6-DDCF049C537A}"/>
    <hyperlink ref="F885" r:id="rId872" xr:uid="{7A6781C2-0F98-40A9-BCB1-6E4415FB568B}"/>
    <hyperlink ref="F886" r:id="rId873" xr:uid="{E41C6CB7-AC66-43BF-83B2-C583E03D11BA}"/>
    <hyperlink ref="F887" r:id="rId874" xr:uid="{1A00D53F-8BC0-4FBA-A1C5-6F728E9E6478}"/>
    <hyperlink ref="F888" r:id="rId875" xr:uid="{58752134-81A1-4B67-97AA-1C54861F9449}"/>
    <hyperlink ref="F889" r:id="rId876" xr:uid="{DCF6E997-F4E8-4AAD-8C22-4A85C821D2FF}"/>
    <hyperlink ref="F890" r:id="rId877" xr:uid="{999EB0AD-5A81-4FAC-8F62-729EE5D307FF}"/>
    <hyperlink ref="F891" r:id="rId878" xr:uid="{7B872E75-80E3-4B5D-94F3-245E5729328F}"/>
    <hyperlink ref="F892" r:id="rId879" xr:uid="{B860B400-B293-492B-A265-C286F1690B56}"/>
    <hyperlink ref="F893" r:id="rId880" xr:uid="{16393936-1FF5-442E-A267-F444EAFA8DA2}"/>
    <hyperlink ref="F894" r:id="rId881" xr:uid="{F2605792-E855-4FE9-8EC3-A18BA98F19EA}"/>
    <hyperlink ref="F895" r:id="rId882" xr:uid="{B43FFD18-69E4-444A-A79B-7329EADA1303}"/>
    <hyperlink ref="F896" r:id="rId883" xr:uid="{6186415C-1F8C-4575-87F7-801FF5C5953D}"/>
    <hyperlink ref="F897" r:id="rId884" xr:uid="{0FDD8B71-18E8-44FE-9EEC-1E5D3A5FE1E9}"/>
    <hyperlink ref="F898" r:id="rId885" xr:uid="{FD93F25E-9522-478E-9AA6-A27C6E02B79E}"/>
    <hyperlink ref="F899" r:id="rId886" xr:uid="{E1F29F43-5D47-420D-9E09-607C191E049F}"/>
    <hyperlink ref="F900" r:id="rId887" xr:uid="{EC268A9B-6334-44E8-BDE2-8873137B3032}"/>
    <hyperlink ref="F901" r:id="rId888" xr:uid="{A1265842-8A93-44FD-8B3A-CD2DC8FF8EA7}"/>
    <hyperlink ref="F902" r:id="rId889" xr:uid="{033D41BD-3423-42AA-8C35-8C44DFB867D3}"/>
    <hyperlink ref="F903" r:id="rId890" xr:uid="{BBA1C503-DB32-4E6A-B454-C801D9E27A63}"/>
    <hyperlink ref="F904" r:id="rId891" xr:uid="{8A7A5F78-E2A0-4A50-A243-5C38559746EF}"/>
    <hyperlink ref="F905" r:id="rId892" xr:uid="{E4D79B5B-D88C-46B3-A3D8-66AB96B68BD3}"/>
    <hyperlink ref="F907" r:id="rId893" xr:uid="{44E6637A-EF26-4DF5-81FA-9F3BE388E87D}"/>
    <hyperlink ref="F908" r:id="rId894" xr:uid="{00643663-9E21-4896-AB75-046AD8829753}"/>
    <hyperlink ref="F909" r:id="rId895" xr:uid="{C2C56760-32C0-49BC-8171-FC11A4C403A6}"/>
    <hyperlink ref="F910" r:id="rId896" xr:uid="{9BF6E49B-6BE3-46DC-A9F1-76AC16167510}"/>
    <hyperlink ref="F911" r:id="rId897" xr:uid="{8350DD56-4205-4552-BEC2-B0B486E7ADDB}"/>
    <hyperlink ref="F912" r:id="rId898" xr:uid="{919C0C2C-2526-4B0F-B203-27505D8D2DF7}"/>
    <hyperlink ref="F913" r:id="rId899" xr:uid="{8E17AFC7-83E3-49DC-9E6D-6198F7CAE3D2}"/>
    <hyperlink ref="F914" r:id="rId900" xr:uid="{085F61B0-16CB-4364-AA5A-383F52FC3B65}"/>
    <hyperlink ref="F915" r:id="rId901" xr:uid="{F032323E-A930-4456-9A3E-A0C0AC35DD8B}"/>
    <hyperlink ref="F916" r:id="rId902" xr:uid="{42CD1668-6DEA-412B-8F80-B5038E180CBB}"/>
    <hyperlink ref="F917" r:id="rId903" xr:uid="{F6F598D2-178E-4CB8-8A5D-4D124DDC4369}"/>
    <hyperlink ref="F918" r:id="rId904" xr:uid="{EF977921-8C97-439D-A4A8-7B0E9F4FE2E6}"/>
    <hyperlink ref="F919" r:id="rId905" xr:uid="{ED1CD94B-DF46-4E69-B10E-394DA914A964}"/>
    <hyperlink ref="F920" r:id="rId906" xr:uid="{1561D2E6-5A98-48C6-8AA1-09E95E55B8D4}"/>
    <hyperlink ref="F921" r:id="rId907" xr:uid="{F32F3334-81BA-44F7-858D-403F1628CDC5}"/>
    <hyperlink ref="F922" r:id="rId908" xr:uid="{66C09CB9-2A71-4EC0-92EB-34D7D4678BA6}"/>
    <hyperlink ref="F923" r:id="rId909" xr:uid="{55620F90-3D1E-49A7-B1DA-80621C4C5809}"/>
    <hyperlink ref="F924" r:id="rId910" xr:uid="{795E1CE9-7CC1-4104-AD0C-6C7694A9C666}"/>
    <hyperlink ref="F925" r:id="rId911" xr:uid="{071E34C0-23D9-4037-A2EF-65EC688065E1}"/>
    <hyperlink ref="F926" r:id="rId912" xr:uid="{B21BE204-1BCA-4B7F-92E7-63AF2671F9D8}"/>
    <hyperlink ref="F927" r:id="rId913" xr:uid="{7AE67138-E7E8-4ECF-BFD6-D177441756D3}"/>
    <hyperlink ref="F928" r:id="rId914" xr:uid="{51A7C104-7637-423C-95AE-DB10DC4BEADF}"/>
    <hyperlink ref="F929" r:id="rId915" xr:uid="{D79EC757-0DB8-4A4C-AA19-11C06499CD29}"/>
    <hyperlink ref="F930" r:id="rId916" xr:uid="{35DAB6B3-1EF8-4433-9D1B-CB7ED5216ED6}"/>
    <hyperlink ref="F931" r:id="rId917" xr:uid="{B502EDC7-2C98-48C5-AAD3-8E501BCC0981}"/>
    <hyperlink ref="F932" r:id="rId918" xr:uid="{AA2DB9DC-5A64-427F-BF27-E044A9E4CB65}"/>
    <hyperlink ref="F933" r:id="rId919" xr:uid="{DD7653AF-AE65-4A0E-9CA2-12E2DB9ED372}"/>
    <hyperlink ref="F934" r:id="rId920" xr:uid="{87DAFB9E-D2CF-4414-B3A1-6F64A00BC3AA}"/>
    <hyperlink ref="F935" r:id="rId921" xr:uid="{5890EFB2-D52C-4218-880A-496294E76032}"/>
    <hyperlink ref="F936" r:id="rId922" xr:uid="{A52FD8EC-FFAF-4451-B7E1-AAB8B74C042A}"/>
    <hyperlink ref="F937" r:id="rId923" xr:uid="{09E0A1C6-608C-4261-A512-1780F85211F3}"/>
    <hyperlink ref="F938" r:id="rId924" xr:uid="{3615DC9D-204C-45E3-A38D-D8FD8169D423}"/>
    <hyperlink ref="F939" r:id="rId925" xr:uid="{829DDB7C-F697-43DB-86A2-CF930400B65C}"/>
    <hyperlink ref="F940" r:id="rId926" xr:uid="{EEEBE40E-138A-44BA-A13C-FB2AE8B1E2F6}"/>
    <hyperlink ref="F941" r:id="rId927" xr:uid="{2CB672FB-7059-4680-AB64-DCFDA3A210A4}"/>
    <hyperlink ref="F942" r:id="rId928" xr:uid="{41232B95-7794-4FD0-9000-198681A8961C}"/>
    <hyperlink ref="F943" r:id="rId929" xr:uid="{E5385C72-4551-4586-B688-D1886698D2E0}"/>
    <hyperlink ref="F945" r:id="rId930" xr:uid="{C66E84AE-AC58-44AC-9064-EB475A1E29D0}"/>
    <hyperlink ref="F946" r:id="rId931" xr:uid="{86B1DC4B-6472-41B2-BA5C-93F4208EBD88}"/>
    <hyperlink ref="F947" r:id="rId932" xr:uid="{A21BAE3C-00FA-4C9C-9726-5A6403D663CF}"/>
    <hyperlink ref="F948" r:id="rId933" xr:uid="{E3E8D149-07A1-41AB-BE71-6333EA953C7B}"/>
    <hyperlink ref="F949" r:id="rId934" xr:uid="{BADB2AA4-000D-44AC-869A-FFC10606D310}"/>
    <hyperlink ref="F950" r:id="rId935" xr:uid="{00DA9B30-1EE6-4338-9257-93F449BFDD10}"/>
    <hyperlink ref="F951" r:id="rId936" xr:uid="{E9280EDA-FBBD-4D9C-8A5C-EFF86BE36D8C}"/>
    <hyperlink ref="F952" r:id="rId937" xr:uid="{A3264237-6BD6-4416-A5D6-5E2F5A6A213A}"/>
    <hyperlink ref="F953" r:id="rId938" xr:uid="{B6A13BD7-7AB6-4A4B-B8CE-A6B726C44EB5}"/>
    <hyperlink ref="F955" r:id="rId939" xr:uid="{C016A5B5-5C06-42AC-882D-417583F3E5A2}"/>
    <hyperlink ref="F957" r:id="rId940" xr:uid="{89EC7367-620D-43CD-8C8A-6847924E5A6B}"/>
    <hyperlink ref="F958" r:id="rId941" xr:uid="{8B68327C-2D98-493E-956A-60D7F148CFA0}"/>
    <hyperlink ref="F959" r:id="rId942" xr:uid="{3F83CCD5-1B03-45C0-A1CE-DF0578DBAAE1}"/>
    <hyperlink ref="F960" r:id="rId943" xr:uid="{E713EEB1-1EE0-40CD-A548-E2B3ABBA94A2}"/>
    <hyperlink ref="F961" r:id="rId944" xr:uid="{A12808FB-D0FB-41A6-A3B6-47F5C7F9EA00}"/>
    <hyperlink ref="F962" r:id="rId945" xr:uid="{AC234103-5E95-43A3-AAEC-8C3BC68415CD}"/>
    <hyperlink ref="F963" r:id="rId946" xr:uid="{0FF3461D-5485-4F94-9E71-6FE29DA9A3B6}"/>
    <hyperlink ref="F964" r:id="rId947" xr:uid="{3494D4C7-13A4-4078-AF6F-E06826631636}"/>
    <hyperlink ref="F965" r:id="rId948" xr:uid="{6DCF86D8-AE8A-485B-963C-D27D1EF72FDA}"/>
    <hyperlink ref="F966" r:id="rId949" xr:uid="{47BC50E5-9A0F-4FBD-80CE-8ECB27362F24}"/>
    <hyperlink ref="F967" r:id="rId950" xr:uid="{CA2D7708-7741-4E96-996D-8349D55DC541}"/>
    <hyperlink ref="F968" r:id="rId951" xr:uid="{D161E5F7-2440-47F3-8CFD-CF56F33A7629}"/>
    <hyperlink ref="F969" r:id="rId952" xr:uid="{8627ECB0-A94B-476F-9E35-CABE6CF95DAB}"/>
    <hyperlink ref="F970" r:id="rId953" xr:uid="{F69239BF-37C2-476A-B277-1BD2981B2F7F}"/>
    <hyperlink ref="F971" r:id="rId954" xr:uid="{7650A7CC-E704-4AF0-B155-8E8D91421AF9}"/>
    <hyperlink ref="F972" r:id="rId955" xr:uid="{082FEB4D-CC9C-4BA8-AFCD-1F1DBD8788D4}"/>
    <hyperlink ref="F973" r:id="rId956" xr:uid="{17218335-529E-401B-9C97-2F71C0927CF6}"/>
    <hyperlink ref="F974" r:id="rId957" xr:uid="{9D83E155-BA47-417C-9040-48B508CD86C3}"/>
    <hyperlink ref="F975" r:id="rId958" xr:uid="{9BABE0E7-E5CA-42D8-A995-CB396C8FE30B}"/>
    <hyperlink ref="F976" r:id="rId959" xr:uid="{682DC64B-4B70-4419-B811-8CAFD7AE745B}"/>
    <hyperlink ref="F977" r:id="rId960" xr:uid="{B7C2966F-C317-4B7E-886D-3707CDEF0AAA}"/>
    <hyperlink ref="F978" r:id="rId961" xr:uid="{A1252E68-8A74-434B-97C2-C5265F2A7175}"/>
    <hyperlink ref="F979" r:id="rId962" xr:uid="{0B93DBDC-3435-45E6-AB8B-49586C9334E2}"/>
    <hyperlink ref="F980" r:id="rId963" xr:uid="{DED77041-2E5B-40B0-B21C-C785DDA6A93F}"/>
    <hyperlink ref="F981" r:id="rId964" xr:uid="{C26CA776-08AB-42AD-8F96-8E7BFEF2B105}"/>
    <hyperlink ref="F982" r:id="rId965" xr:uid="{42C3C0BA-4F31-405E-9235-AC99D108D391}"/>
    <hyperlink ref="F983" r:id="rId966" xr:uid="{1B64E3A7-DB01-4DAD-8781-E34C4400DD43}"/>
    <hyperlink ref="F984" r:id="rId967" xr:uid="{966F7173-9470-4B7B-A0F2-9AF5067BA7DC}"/>
    <hyperlink ref="F985" r:id="rId968" xr:uid="{334C240C-A37C-4C99-9771-0FBB18823B99}"/>
    <hyperlink ref="F986" r:id="rId969" xr:uid="{001338D1-CB79-48FE-B09B-4150ACD44242}"/>
    <hyperlink ref="F987" r:id="rId970" xr:uid="{7EF302AB-C03C-42E4-ABAF-0012CB41DFFA}"/>
    <hyperlink ref="F988" r:id="rId971" xr:uid="{726B16AE-D56C-439D-BCCF-C5A8E7EF4E57}"/>
    <hyperlink ref="F989" r:id="rId972" xr:uid="{56610AC2-73DC-4754-B120-231C19C036E3}"/>
    <hyperlink ref="F990" r:id="rId973" xr:uid="{F407756D-B78A-4287-9007-46A7E6988A7D}"/>
    <hyperlink ref="F991" r:id="rId974" xr:uid="{37E6509B-AC1E-470E-A572-3E32FD4B8896}"/>
    <hyperlink ref="F992" r:id="rId975" xr:uid="{BE3761D7-847D-4A70-B462-A174695D86DC}"/>
    <hyperlink ref="F993" r:id="rId976" xr:uid="{313091DA-802C-4643-9730-E5C6F8B168A0}"/>
    <hyperlink ref="F994" r:id="rId977" xr:uid="{5D2BCD81-26FE-41BF-9DA7-AC77C452631C}"/>
    <hyperlink ref="F995" r:id="rId978" xr:uid="{CE1F190D-26A9-44B5-A8FC-CEEA35608F3B}"/>
    <hyperlink ref="F996" r:id="rId979" xr:uid="{DB5BD1BF-031E-4C37-A067-46E6ACA471C9}"/>
    <hyperlink ref="F997" r:id="rId980" xr:uid="{AF5BBEAA-CC45-4EC6-B167-2505204B5070}"/>
    <hyperlink ref="F998" r:id="rId981" xr:uid="{3DCD7D5F-7092-4238-91D8-6AEF3754344B}"/>
    <hyperlink ref="F999" r:id="rId982" xr:uid="{AA05B5C1-F117-4A71-945C-89A8F32D35A3}"/>
    <hyperlink ref="F1000" r:id="rId983" xr:uid="{29B9E3C0-849A-4923-82A1-8BF5CB2AC7FC}"/>
    <hyperlink ref="F1001" r:id="rId984" xr:uid="{8E7E44E9-CF18-4F07-AEAA-E9C9C36C7F42}"/>
    <hyperlink ref="F1002" r:id="rId985" xr:uid="{B60654E4-5532-4671-B67C-EA687E4212F4}"/>
    <hyperlink ref="F1003" r:id="rId986" xr:uid="{390D83BE-AF4D-424E-B8C1-5B8D66B18820}"/>
    <hyperlink ref="F1004" r:id="rId987" xr:uid="{AC8B0D43-2E84-4A3D-A3F7-88F8D2D575A1}"/>
    <hyperlink ref="F1005" r:id="rId988" xr:uid="{E621A3A2-E8E1-45CD-8EB7-4AD67159A728}"/>
    <hyperlink ref="F1006" r:id="rId989" xr:uid="{E474FE8B-D368-441F-A14B-68700078788C}"/>
    <hyperlink ref="F1007" r:id="rId990" xr:uid="{6C0A6E8C-F0F6-4A82-B7DB-88A6212ADD01}"/>
    <hyperlink ref="F1008" r:id="rId991" xr:uid="{04AD8002-31E5-42EC-8316-2E50C5558209}"/>
    <hyperlink ref="F1009" r:id="rId992" xr:uid="{448CB375-9A25-4B79-B173-1E20F8AB222B}"/>
    <hyperlink ref="F1010" r:id="rId993" xr:uid="{47179AA0-EE42-4DB2-AF95-F02B324A11F2}"/>
    <hyperlink ref="F1011" r:id="rId994" xr:uid="{9CEC353F-6011-4027-8423-01EAC386B615}"/>
    <hyperlink ref="F1012" r:id="rId995" xr:uid="{D6A6D9B7-FEB7-4164-A78A-ABB016C9D49C}"/>
    <hyperlink ref="F1013" r:id="rId996" xr:uid="{7F5D3F85-4CAD-4A27-83BC-C3DC02A5D7BF}"/>
    <hyperlink ref="F1014" r:id="rId997" xr:uid="{9969C7C3-9605-4E46-8112-D8AEB324CE2D}"/>
    <hyperlink ref="F1015" r:id="rId998" xr:uid="{D42D1D81-3EF8-4309-AE4E-3D5E54FD8E40}"/>
    <hyperlink ref="F1016" r:id="rId999" xr:uid="{66B10F91-D250-4714-9C6A-D12EEBDDA6F1}"/>
    <hyperlink ref="F1017" r:id="rId1000" xr:uid="{4DC733EE-E991-4DF8-95F0-BA53100EA00B}"/>
    <hyperlink ref="F1018" r:id="rId1001" xr:uid="{C2364BB5-5082-4CEF-ADB3-4282422BF5EB}"/>
    <hyperlink ref="F1019" r:id="rId1002" xr:uid="{57A06154-FE79-4752-95FE-1D9BDFC54F04}"/>
    <hyperlink ref="F1020" r:id="rId1003" xr:uid="{2EBF1B80-DAD9-45A1-9F6C-522CC8656204}"/>
    <hyperlink ref="F1021" r:id="rId1004" xr:uid="{DD82E6EB-18FC-4C31-A9AF-AB9F6B1931B0}"/>
    <hyperlink ref="F1022" r:id="rId1005" xr:uid="{E456FD61-80F8-4CB0-AC8E-7043E56505F2}"/>
    <hyperlink ref="F1023" r:id="rId1006" xr:uid="{63EF1781-E26D-4CA6-9AE7-98D4E4DC9809}"/>
    <hyperlink ref="F1024" r:id="rId1007" xr:uid="{445FF5EA-AED1-4819-AF97-754FB16259E5}"/>
    <hyperlink ref="F1025" r:id="rId1008" xr:uid="{BD58E818-BFA5-428F-9630-C2F9114AAC9E}"/>
    <hyperlink ref="F1027" r:id="rId1009" xr:uid="{9030E8A9-30DE-475C-B559-C2CB21FE626D}"/>
    <hyperlink ref="F1028" r:id="rId1010" xr:uid="{EC63CA17-352F-497A-A464-40A9E4D79247}"/>
    <hyperlink ref="F1029" r:id="rId1011" xr:uid="{9F68032F-EA62-41DE-910B-2E40E79981BA}"/>
    <hyperlink ref="F1030" r:id="rId1012" xr:uid="{8BBE184D-3499-4116-8742-0353C613884B}"/>
    <hyperlink ref="F1031" r:id="rId1013" xr:uid="{E78EBCB0-3D21-48B4-BAA6-783ADDBEB95E}"/>
    <hyperlink ref="F1032" r:id="rId1014" xr:uid="{6AFEB19A-1E0E-4C5D-916E-4C23BF63D036}"/>
    <hyperlink ref="F1033" r:id="rId1015" xr:uid="{B640B96D-905D-47F4-A3AF-C57DCEB9B799}"/>
    <hyperlink ref="F1034" r:id="rId1016" xr:uid="{8B5E87FC-117A-4498-BBB7-E4380F1BF374}"/>
    <hyperlink ref="F1035" r:id="rId1017" xr:uid="{A15EA903-479A-42E9-B688-94E19CCA1CE8}"/>
    <hyperlink ref="F1036" r:id="rId1018" xr:uid="{A8A793C6-B5BE-4476-A277-66DCD92C9A1E}"/>
    <hyperlink ref="F1037" r:id="rId1019" xr:uid="{A4231493-B4E2-4EA0-8A7F-074430569576}"/>
    <hyperlink ref="F1038" r:id="rId1020" xr:uid="{BDA59107-7F87-4994-8237-9C4452C8E6E1}"/>
    <hyperlink ref="F1039" r:id="rId1021" xr:uid="{A2DD7E40-FBA9-4956-AFD9-32CAB7EA6560}"/>
    <hyperlink ref="F1040" r:id="rId1022" xr:uid="{7C3D1F2C-6FF0-4AF3-93F6-6A9D851452A2}"/>
    <hyperlink ref="F1041" r:id="rId1023" xr:uid="{1A266629-8444-44C6-A57E-8D1363F7070C}"/>
    <hyperlink ref="F1042" r:id="rId1024" xr:uid="{72D50505-A78A-484D-9B7D-F3F362B1FBED}"/>
    <hyperlink ref="F1043" r:id="rId1025" xr:uid="{889586E7-E22C-401D-8815-A55EE7C2CB2B}"/>
    <hyperlink ref="F1044" r:id="rId1026" xr:uid="{5E708E18-8332-4B7D-9409-9695BCDB2C3A}"/>
    <hyperlink ref="F1045" r:id="rId1027" xr:uid="{7BBDCED5-6204-44DA-865F-209D2C86B578}"/>
    <hyperlink ref="F1046" r:id="rId1028" xr:uid="{25F09080-ED8B-4DEA-A620-C718876809E3}"/>
    <hyperlink ref="F1047" r:id="rId1029" xr:uid="{42A7F2E9-2A42-43D5-949D-D5B0F2C5E2EB}"/>
    <hyperlink ref="F1048" r:id="rId1030" xr:uid="{5A94D0D0-C763-4E1B-9C66-F6302DA61202}"/>
    <hyperlink ref="F1049" r:id="rId1031" xr:uid="{6E5EC875-2B1E-452E-9998-A45F1DFC7E19}"/>
    <hyperlink ref="F1050" r:id="rId1032" xr:uid="{E9F5DC7E-CD89-45D6-B26C-4FEF30BBA39F}"/>
    <hyperlink ref="F1051" r:id="rId1033" xr:uid="{F44BFAC0-CA35-4599-8232-1BA73BD5876D}"/>
    <hyperlink ref="F1052" r:id="rId1034" xr:uid="{1560FD7C-FFED-4189-9288-CBE5CA74680C}"/>
    <hyperlink ref="F1053" r:id="rId1035" xr:uid="{C25F50F9-4CD3-4145-B5AF-466421430992}"/>
    <hyperlink ref="F1054" r:id="rId1036" xr:uid="{F24C450C-45A3-405E-AC2E-9D18DF222813}"/>
    <hyperlink ref="F1055" r:id="rId1037" xr:uid="{5A5B3201-654A-4F87-B937-A61E629D800B}"/>
    <hyperlink ref="F1056" r:id="rId1038" xr:uid="{651691F6-A218-4B6C-AA1F-03B0FA0235CB}"/>
    <hyperlink ref="F1057" r:id="rId1039" xr:uid="{C808B2BE-A780-46B0-91A0-44272E8465E4}"/>
    <hyperlink ref="F1058" r:id="rId1040" xr:uid="{6AA086C2-5E7A-4237-B0BC-B22F8E6B8B1C}"/>
    <hyperlink ref="F1059" r:id="rId1041" xr:uid="{79FB3E8D-91AA-4688-AF65-9AC8BE37C805}"/>
    <hyperlink ref="F1060" r:id="rId1042" xr:uid="{1E7BE93A-622E-4325-838F-B8CA12757985}"/>
    <hyperlink ref="F1061" r:id="rId1043" xr:uid="{BB1C8F7A-CBA1-49A1-9AC5-678F46D600F3}"/>
    <hyperlink ref="F1062" r:id="rId1044" xr:uid="{EB644ED0-78EF-4A2B-879D-D0B292EA8084}"/>
    <hyperlink ref="F1063" r:id="rId1045" xr:uid="{B56D3E67-AB3F-4DB8-9C55-191D29E91B21}"/>
    <hyperlink ref="F1064" r:id="rId1046" xr:uid="{26D5391E-50A3-4102-AEFC-2233DC5B0D90}"/>
    <hyperlink ref="F1065" r:id="rId1047" xr:uid="{282324C8-1A23-4801-BFE0-A38F5AB71262}"/>
    <hyperlink ref="F1066" r:id="rId1048" xr:uid="{72EF534D-3F94-4988-B70E-FCCE2E663D17}"/>
    <hyperlink ref="F1067" r:id="rId1049" xr:uid="{CB570EC5-A234-4004-AE2D-A3A01DAD78A6}"/>
    <hyperlink ref="F1068" r:id="rId1050" xr:uid="{03D2D8F5-86E0-4537-B2D0-6ED082382B65}"/>
    <hyperlink ref="F1069" r:id="rId1051" xr:uid="{26D8072E-3C67-478D-8914-906268122255}"/>
    <hyperlink ref="F1070" r:id="rId1052" xr:uid="{FF2762AE-3CD7-4A26-8EC2-B3B580E4DC62}"/>
    <hyperlink ref="F1072" r:id="rId1053" xr:uid="{49F9E0FC-E58F-4E79-976B-EF7ECDD162C1}"/>
    <hyperlink ref="F1073" r:id="rId1054" xr:uid="{0209B2A5-9608-4D78-A13D-A39E7776821B}"/>
    <hyperlink ref="F1074" r:id="rId1055" xr:uid="{3E3A3102-CA69-4651-B8B0-3947AC482855}"/>
    <hyperlink ref="F1075" r:id="rId1056" xr:uid="{F1F48067-B117-4D78-8614-94C0A0CEF69F}"/>
    <hyperlink ref="F1076" r:id="rId1057" xr:uid="{6998D877-DC95-4152-8080-5104EB8DD459}"/>
    <hyperlink ref="F1077" r:id="rId1058" xr:uid="{FAF5B1EC-686D-48C9-AD09-EEA590597170}"/>
    <hyperlink ref="F1078" r:id="rId1059" xr:uid="{521EB60A-7942-4703-AD9C-DBA9CD369910}"/>
    <hyperlink ref="F1079" r:id="rId1060" xr:uid="{E3CC354A-C5CF-4A98-9BF7-31D5E666265D}"/>
    <hyperlink ref="F1080" r:id="rId1061" xr:uid="{986EFB10-1563-490D-B661-1EA842F694BA}"/>
    <hyperlink ref="F1081" r:id="rId1062" xr:uid="{264DDFE6-D549-4FF5-9855-CA3BBE39F121}"/>
    <hyperlink ref="F1082" r:id="rId1063" xr:uid="{5CF06462-DB70-40AE-86C2-38ACC25FB392}"/>
    <hyperlink ref="F1083" r:id="rId1064" xr:uid="{8B691757-D0A8-4AAA-83B6-636C20B20EF3}"/>
    <hyperlink ref="F1084" r:id="rId1065" xr:uid="{59B1739B-85B2-45DB-AE07-DED4551942FB}"/>
    <hyperlink ref="F1085" r:id="rId1066" xr:uid="{7526A7E0-6904-4D2B-A7D7-C0A8DA7B2D0B}"/>
    <hyperlink ref="F1086" r:id="rId1067" xr:uid="{41C590EF-C3C1-4AB3-8568-A9DB714FD997}"/>
    <hyperlink ref="F1087" r:id="rId1068" xr:uid="{C84C3662-25CE-4376-9D76-80826891D594}"/>
    <hyperlink ref="F1088" r:id="rId1069" xr:uid="{F0A92171-2FA7-4195-AFB5-7E3532697827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Roman,Normale"&amp;12&amp;A</oddHeader>
    <oddFooter>&amp;C&amp;"Times New Roman,Normale"&amp;12Pagina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CBCEE6-1ADB-45C0-B2AE-13B1648320E0}">
  <sheetPr>
    <pageSetUpPr fitToPage="1"/>
  </sheetPr>
  <dimension ref="A1:K779"/>
  <sheetViews>
    <sheetView workbookViewId="0">
      <selection activeCell="B18" sqref="B18"/>
    </sheetView>
  </sheetViews>
  <sheetFormatPr defaultRowHeight="14" x14ac:dyDescent="0.3"/>
  <cols>
    <col min="1" max="1" width="23.54296875" style="33" customWidth="1"/>
    <col min="2" max="4" width="12.6328125" style="35" customWidth="1"/>
    <col min="5" max="9" width="12.6328125" style="38" customWidth="1"/>
    <col min="10" max="10" width="8.7265625" style="35"/>
    <col min="11" max="11" width="23.54296875" style="33" customWidth="1"/>
    <col min="12" max="16384" width="8.7265625" style="35"/>
  </cols>
  <sheetData>
    <row r="1" spans="1:9" ht="15.5" x14ac:dyDescent="0.35">
      <c r="A1" s="48" t="s">
        <v>472</v>
      </c>
      <c r="B1" s="49" t="s">
        <v>473</v>
      </c>
      <c r="C1" s="49" t="s">
        <v>474</v>
      </c>
      <c r="D1" s="49" t="s">
        <v>3331</v>
      </c>
      <c r="E1" s="49" t="s">
        <v>475</v>
      </c>
      <c r="F1" s="49" t="s">
        <v>476</v>
      </c>
      <c r="G1" s="49" t="s">
        <v>3332</v>
      </c>
      <c r="H1" s="49" t="s">
        <v>478</v>
      </c>
      <c r="I1" s="49" t="s">
        <v>477</v>
      </c>
    </row>
    <row r="2" spans="1:9" x14ac:dyDescent="0.3">
      <c r="A2" s="3" t="s">
        <v>40</v>
      </c>
      <c r="B2" s="34" cm="1">
        <f t="array" aca="1" ref="B2" ca="1">COUNTIFS(META!B:B,INDIRECT(ADDRESS(ROW(),1)))</f>
        <v>165</v>
      </c>
      <c r="C2" s="36" cm="1">
        <f t="array" aca="1" ref="C2" ca="1">INDIRECT(ADDRESS(ROW(),2))/SUM(B:B)</f>
        <v>0.15334572490706319</v>
      </c>
      <c r="D2" s="36" cm="1">
        <f t="array" aca="1" ref="D2" ca="1">IFERROR(INDIRECT(ADDRESS(ROW(),3))+INDIRECT(ADDRESS(ROW()-1,4)),INDIRECT(ADDRESS(ROW(),3)))</f>
        <v>0.15334572490706319</v>
      </c>
      <c r="E2" s="34">
        <f>COUNTIFS(META!B:B,METABREAK!A2,META!D:D,"&gt;=18")</f>
        <v>19</v>
      </c>
      <c r="F2" s="36">
        <f t="shared" ref="F2:F33" si="0">E2/SUM(E:E)</f>
        <v>0.12925170068027211</v>
      </c>
      <c r="G2" s="36" cm="1">
        <f t="array" aca="1" ref="G2" ca="1">IFERROR(INDIRECT(ADDRESS(ROW(),3))+INDIRECT(ADDRESS(ROW()-1,4)),INDIRECT(ADDRESS(ROW(),3)))</f>
        <v>0.15334572490706319</v>
      </c>
      <c r="H2" s="36">
        <f t="shared" ref="H2:H33" ca="1" si="1">E2/B2</f>
        <v>0.11515151515151516</v>
      </c>
      <c r="I2" s="37">
        <f t="shared" ref="I2:I33" ca="1" si="2">F2-C2</f>
        <v>-2.4094024226791078E-2</v>
      </c>
    </row>
    <row r="3" spans="1:9" x14ac:dyDescent="0.3">
      <c r="A3" s="3" t="s">
        <v>577</v>
      </c>
      <c r="B3" s="34" cm="1">
        <f t="array" aca="1" ref="B3" ca="1">COUNTIFS(META!B:B,INDIRECT(ADDRESS(ROW(),1)))</f>
        <v>96</v>
      </c>
      <c r="C3" s="36" cm="1">
        <f t="array" aca="1" ref="C3" ca="1">INDIRECT(ADDRESS(ROW(),2))/SUM(B:B)</f>
        <v>8.9219330855018583E-2</v>
      </c>
      <c r="D3" s="36" cm="1">
        <f t="array" aca="1" ref="D3" ca="1">IFERROR(INDIRECT(ADDRESS(ROW(),3))+INDIRECT(ADDRESS(ROW()-1,4)),INDIRECT(ADDRESS(ROW(),3)))</f>
        <v>0.24256505576208176</v>
      </c>
      <c r="E3" s="34">
        <f>COUNTIFS(META!B:B,METABREAK!A3,META!D:D,"&gt;=18")</f>
        <v>23</v>
      </c>
      <c r="F3" s="36">
        <f t="shared" si="0"/>
        <v>0.15646258503401361</v>
      </c>
      <c r="G3" s="36" cm="1">
        <f t="array" aca="1" ref="G3" ca="1">IFERROR(INDIRECT(ADDRESS(ROW(),3))+INDIRECT(ADDRESS(ROW()-1,4)),INDIRECT(ADDRESS(ROW(),3)))</f>
        <v>0.24256505576208176</v>
      </c>
      <c r="H3" s="36">
        <f t="shared" ca="1" si="1"/>
        <v>0.23958333333333334</v>
      </c>
      <c r="I3" s="37">
        <f t="shared" ca="1" si="2"/>
        <v>6.7243254178995029E-2</v>
      </c>
    </row>
    <row r="4" spans="1:9" x14ac:dyDescent="0.3">
      <c r="A4" s="3" t="s">
        <v>9</v>
      </c>
      <c r="B4" s="34" cm="1">
        <f t="array" aca="1" ref="B4" ca="1">COUNTIFS(META!B:B,INDIRECT(ADDRESS(ROW(),1)))</f>
        <v>83</v>
      </c>
      <c r="C4" s="36" cm="1">
        <f t="array" aca="1" ref="C4" ca="1">INDIRECT(ADDRESS(ROW(),2))/SUM(B:B)</f>
        <v>7.7137546468401486E-2</v>
      </c>
      <c r="D4" s="36" cm="1">
        <f t="array" aca="1" ref="D4" ca="1">IFERROR(INDIRECT(ADDRESS(ROW(),3))+INDIRECT(ADDRESS(ROW()-1,4)),INDIRECT(ADDRESS(ROW(),3)))</f>
        <v>0.31970260223048325</v>
      </c>
      <c r="E4" s="34">
        <f>COUNTIFS(META!B:B,METABREAK!A4,META!D:D,"&gt;=18")</f>
        <v>7</v>
      </c>
      <c r="F4" s="36">
        <f t="shared" si="0"/>
        <v>4.7619047619047616E-2</v>
      </c>
      <c r="G4" s="36" cm="1">
        <f t="array" aca="1" ref="G4" ca="1">IFERROR(INDIRECT(ADDRESS(ROW(),3))+INDIRECT(ADDRESS(ROW()-1,4)),INDIRECT(ADDRESS(ROW(),3)))</f>
        <v>0.31970260223048325</v>
      </c>
      <c r="H4" s="36">
        <f t="shared" ca="1" si="1"/>
        <v>8.4337349397590355E-2</v>
      </c>
      <c r="I4" s="37">
        <f t="shared" ca="1" si="2"/>
        <v>-2.9518498849353869E-2</v>
      </c>
    </row>
    <row r="5" spans="1:9" x14ac:dyDescent="0.3">
      <c r="A5" s="3" t="s">
        <v>486</v>
      </c>
      <c r="B5" s="34" cm="1">
        <f t="array" aca="1" ref="B5" ca="1">COUNTIFS(META!B:B,INDIRECT(ADDRESS(ROW(),1)))</f>
        <v>80</v>
      </c>
      <c r="C5" s="36" cm="1">
        <f t="array" aca="1" ref="C5" ca="1">INDIRECT(ADDRESS(ROW(),2))/SUM(B:B)</f>
        <v>7.434944237918216E-2</v>
      </c>
      <c r="D5" s="36" cm="1">
        <f t="array" aca="1" ref="D5" ca="1">IFERROR(INDIRECT(ADDRESS(ROW(),3))+INDIRECT(ADDRESS(ROW()-1,4)),INDIRECT(ADDRESS(ROW(),3)))</f>
        <v>0.39405204460966542</v>
      </c>
      <c r="E5" s="34">
        <f>COUNTIFS(META!B:B,METABREAK!A5,META!D:D,"&gt;=18")</f>
        <v>11</v>
      </c>
      <c r="F5" s="36">
        <f t="shared" si="0"/>
        <v>7.4829931972789115E-2</v>
      </c>
      <c r="G5" s="36" cm="1">
        <f t="array" aca="1" ref="G5" ca="1">IFERROR(INDIRECT(ADDRESS(ROW(),3))+INDIRECT(ADDRESS(ROW()-1,4)),INDIRECT(ADDRESS(ROW(),3)))</f>
        <v>0.39405204460966542</v>
      </c>
      <c r="H5" s="36">
        <f t="shared" ca="1" si="1"/>
        <v>0.13750000000000001</v>
      </c>
      <c r="I5" s="37">
        <f t="shared" ca="1" si="2"/>
        <v>4.8048959360695587E-4</v>
      </c>
    </row>
    <row r="6" spans="1:9" x14ac:dyDescent="0.3">
      <c r="A6" s="3" t="s">
        <v>447</v>
      </c>
      <c r="B6" s="34" cm="1">
        <f t="array" aca="1" ref="B6" ca="1">COUNTIFS(META!B:B,INDIRECT(ADDRESS(ROW(),1)))</f>
        <v>72</v>
      </c>
      <c r="C6" s="36" cm="1">
        <f t="array" aca="1" ref="C6" ca="1">INDIRECT(ADDRESS(ROW(),2))/SUM(B:B)</f>
        <v>6.6914498141263934E-2</v>
      </c>
      <c r="D6" s="36" cm="1">
        <f t="array" aca="1" ref="D6" ca="1">IFERROR(INDIRECT(ADDRESS(ROW(),3))+INDIRECT(ADDRESS(ROW()-1,4)),INDIRECT(ADDRESS(ROW(),3)))</f>
        <v>0.46096654275092935</v>
      </c>
      <c r="E6" s="34">
        <f>COUNTIFS(META!B:B,METABREAK!A6,META!D:D,"&gt;=18")</f>
        <v>10</v>
      </c>
      <c r="F6" s="36">
        <f t="shared" si="0"/>
        <v>6.8027210884353748E-2</v>
      </c>
      <c r="G6" s="36" cm="1">
        <f t="array" aca="1" ref="G6" ca="1">IFERROR(INDIRECT(ADDRESS(ROW(),3))+INDIRECT(ADDRESS(ROW()-1,4)),INDIRECT(ADDRESS(ROW(),3)))</f>
        <v>0.46096654275092935</v>
      </c>
      <c r="H6" s="36">
        <f t="shared" ca="1" si="1"/>
        <v>0.1388888888888889</v>
      </c>
      <c r="I6" s="37">
        <f t="shared" ca="1" si="2"/>
        <v>1.1127127430898137E-3</v>
      </c>
    </row>
    <row r="7" spans="1:9" x14ac:dyDescent="0.3">
      <c r="A7" s="3" t="s">
        <v>551</v>
      </c>
      <c r="B7" s="34" cm="1">
        <f t="array" aca="1" ref="B7" ca="1">COUNTIFS(META!B:B,INDIRECT(ADDRESS(ROW(),1)))</f>
        <v>63</v>
      </c>
      <c r="C7" s="36" cm="1">
        <f t="array" aca="1" ref="C7" ca="1">INDIRECT(ADDRESS(ROW(),2))/SUM(B:B)</f>
        <v>5.8550185873605949E-2</v>
      </c>
      <c r="D7" s="36" cm="1">
        <f t="array" aca="1" ref="D7" ca="1">IFERROR(INDIRECT(ADDRESS(ROW(),3))+INDIRECT(ADDRESS(ROW()-1,4)),INDIRECT(ADDRESS(ROW(),3)))</f>
        <v>0.51951672862453535</v>
      </c>
      <c r="E7" s="34">
        <f>COUNTIFS(META!B:B,METABREAK!A7,META!D:D,"&gt;=18")</f>
        <v>12</v>
      </c>
      <c r="F7" s="36">
        <f t="shared" si="0"/>
        <v>8.1632653061224483E-2</v>
      </c>
      <c r="G7" s="36" cm="1">
        <f t="array" aca="1" ref="G7" ca="1">IFERROR(INDIRECT(ADDRESS(ROW(),3))+INDIRECT(ADDRESS(ROW()-1,4)),INDIRECT(ADDRESS(ROW(),3)))</f>
        <v>0.51951672862453535</v>
      </c>
      <c r="H7" s="36">
        <f t="shared" ca="1" si="1"/>
        <v>0.19047619047619047</v>
      </c>
      <c r="I7" s="37">
        <f t="shared" ca="1" si="2"/>
        <v>2.3082467187618534E-2</v>
      </c>
    </row>
    <row r="8" spans="1:9" x14ac:dyDescent="0.3">
      <c r="A8" s="3" t="s">
        <v>492</v>
      </c>
      <c r="B8" s="34" cm="1">
        <f t="array" aca="1" ref="B8" ca="1">COUNTIFS(META!B:B,INDIRECT(ADDRESS(ROW(),1)))</f>
        <v>46</v>
      </c>
      <c r="C8" s="36" cm="1">
        <f t="array" aca="1" ref="C8" ca="1">INDIRECT(ADDRESS(ROW(),2))/SUM(B:B)</f>
        <v>4.2750929368029739E-2</v>
      </c>
      <c r="D8" s="36" cm="1">
        <f t="array" aca="1" ref="D8" ca="1">IFERROR(INDIRECT(ADDRESS(ROW(),3))+INDIRECT(ADDRESS(ROW()-1,4)),INDIRECT(ADDRESS(ROW(),3)))</f>
        <v>0.56226765799256506</v>
      </c>
      <c r="E8" s="34">
        <f>COUNTIFS(META!B:B,METABREAK!A8,META!D:D,"&gt;=18")</f>
        <v>8</v>
      </c>
      <c r="F8" s="36">
        <f t="shared" si="0"/>
        <v>5.4421768707482991E-2</v>
      </c>
      <c r="G8" s="36" cm="1">
        <f t="array" aca="1" ref="G8" ca="1">IFERROR(INDIRECT(ADDRESS(ROW(),3))+INDIRECT(ADDRESS(ROW()-1,4)),INDIRECT(ADDRESS(ROW(),3)))</f>
        <v>0.56226765799256506</v>
      </c>
      <c r="H8" s="36">
        <f t="shared" ca="1" si="1"/>
        <v>0.17391304347826086</v>
      </c>
      <c r="I8" s="37">
        <f t="shared" ca="1" si="2"/>
        <v>1.1670839339453253E-2</v>
      </c>
    </row>
    <row r="9" spans="1:9" x14ac:dyDescent="0.3">
      <c r="A9" s="3" t="s">
        <v>14</v>
      </c>
      <c r="B9" s="34" cm="1">
        <f t="array" aca="1" ref="B9" ca="1">COUNTIFS(META!B:B,INDIRECT(ADDRESS(ROW(),1)))</f>
        <v>38</v>
      </c>
      <c r="C9" s="36" cm="1">
        <f t="array" aca="1" ref="C9" ca="1">INDIRECT(ADDRESS(ROW(),2))/SUM(B:B)</f>
        <v>3.5315985130111527E-2</v>
      </c>
      <c r="D9" s="36" cm="1">
        <f t="array" aca="1" ref="D9" ca="1">IFERROR(INDIRECT(ADDRESS(ROW(),3))+INDIRECT(ADDRESS(ROW()-1,4)),INDIRECT(ADDRESS(ROW(),3)))</f>
        <v>0.59758364312267664</v>
      </c>
      <c r="E9" s="34">
        <f>COUNTIFS(META!B:B,METABREAK!A9,META!D:D,"&gt;=18")</f>
        <v>6</v>
      </c>
      <c r="F9" s="36">
        <f t="shared" si="0"/>
        <v>4.0816326530612242E-2</v>
      </c>
      <c r="G9" s="36" cm="1">
        <f t="array" aca="1" ref="G9" ca="1">IFERROR(INDIRECT(ADDRESS(ROW(),3))+INDIRECT(ADDRESS(ROW()-1,4)),INDIRECT(ADDRESS(ROW(),3)))</f>
        <v>0.59758364312267664</v>
      </c>
      <c r="H9" s="36">
        <f t="shared" ca="1" si="1"/>
        <v>0.15789473684210525</v>
      </c>
      <c r="I9" s="37">
        <f t="shared" ca="1" si="2"/>
        <v>5.5003414005007148E-3</v>
      </c>
    </row>
    <row r="10" spans="1:9" x14ac:dyDescent="0.3">
      <c r="A10" s="3" t="s">
        <v>2</v>
      </c>
      <c r="B10" s="34" cm="1">
        <f t="array" aca="1" ref="B10" ca="1">COUNTIFS(META!B:B,INDIRECT(ADDRESS(ROW(),1)))</f>
        <v>31</v>
      </c>
      <c r="C10" s="36" cm="1">
        <f t="array" aca="1" ref="C10" ca="1">INDIRECT(ADDRESS(ROW(),2))/SUM(B:B)</f>
        <v>2.8810408921933085E-2</v>
      </c>
      <c r="D10" s="36" cm="1">
        <f t="array" aca="1" ref="D10" ca="1">IFERROR(INDIRECT(ADDRESS(ROW(),3))+INDIRECT(ADDRESS(ROW()-1,4)),INDIRECT(ADDRESS(ROW(),3)))</f>
        <v>0.62639405204460974</v>
      </c>
      <c r="E10" s="34">
        <f>COUNTIFS(META!B:B,METABREAK!A10,META!D:D,"&gt;=18")</f>
        <v>2</v>
      </c>
      <c r="F10" s="36">
        <f t="shared" si="0"/>
        <v>1.3605442176870748E-2</v>
      </c>
      <c r="G10" s="36" cm="1">
        <f t="array" aca="1" ref="G10" ca="1">IFERROR(INDIRECT(ADDRESS(ROW(),3))+INDIRECT(ADDRESS(ROW()-1,4)),INDIRECT(ADDRESS(ROW(),3)))</f>
        <v>0.62639405204460974</v>
      </c>
      <c r="H10" s="36">
        <f t="shared" ca="1" si="1"/>
        <v>6.4516129032258063E-2</v>
      </c>
      <c r="I10" s="37">
        <f t="shared" ca="1" si="2"/>
        <v>-1.5204966745062337E-2</v>
      </c>
    </row>
    <row r="11" spans="1:9" x14ac:dyDescent="0.3">
      <c r="A11" s="3" t="s">
        <v>624</v>
      </c>
      <c r="B11" s="34" cm="1">
        <f t="array" aca="1" ref="B11" ca="1">COUNTIFS(META!B:B,INDIRECT(ADDRESS(ROW(),1)))</f>
        <v>30</v>
      </c>
      <c r="C11" s="36" cm="1">
        <f t="array" aca="1" ref="C11" ca="1">INDIRECT(ADDRESS(ROW(),2))/SUM(B:B)</f>
        <v>2.7881040892193308E-2</v>
      </c>
      <c r="D11" s="36" cm="1">
        <f t="array" aca="1" ref="D11" ca="1">IFERROR(INDIRECT(ADDRESS(ROW(),3))+INDIRECT(ADDRESS(ROW()-1,4)),INDIRECT(ADDRESS(ROW(),3)))</f>
        <v>0.65427509293680308</v>
      </c>
      <c r="E11" s="34">
        <f>COUNTIFS(META!B:B,METABREAK!A11,META!D:D,"&gt;=18")</f>
        <v>3</v>
      </c>
      <c r="F11" s="36">
        <f t="shared" si="0"/>
        <v>2.0408163265306121E-2</v>
      </c>
      <c r="G11" s="36" cm="1">
        <f t="array" aca="1" ref="G11" ca="1">IFERROR(INDIRECT(ADDRESS(ROW(),3))+INDIRECT(ADDRESS(ROW()-1,4)),INDIRECT(ADDRESS(ROW(),3)))</f>
        <v>0.65427509293680308</v>
      </c>
      <c r="H11" s="36">
        <f t="shared" ca="1" si="1"/>
        <v>0.1</v>
      </c>
      <c r="I11" s="37">
        <f t="shared" ca="1" si="2"/>
        <v>-7.4728776268871873E-3</v>
      </c>
    </row>
    <row r="12" spans="1:9" x14ac:dyDescent="0.3">
      <c r="A12" s="3" t="s">
        <v>5</v>
      </c>
      <c r="B12" s="34" cm="1">
        <f t="array" aca="1" ref="B12" ca="1">COUNTIFS(META!B:B,INDIRECT(ADDRESS(ROW(),1)))</f>
        <v>30</v>
      </c>
      <c r="C12" s="36" cm="1">
        <f t="array" aca="1" ref="C12" ca="1">INDIRECT(ADDRESS(ROW(),2))/SUM(B:B)</f>
        <v>2.7881040892193308E-2</v>
      </c>
      <c r="D12" s="36" cm="1">
        <f t="array" aca="1" ref="D12" ca="1">IFERROR(INDIRECT(ADDRESS(ROW(),3))+INDIRECT(ADDRESS(ROW()-1,4)),INDIRECT(ADDRESS(ROW(),3)))</f>
        <v>0.68215613382899642</v>
      </c>
      <c r="E12" s="34">
        <f>COUNTIFS(META!B:B,METABREAK!A12,META!D:D,"&gt;=18")</f>
        <v>6</v>
      </c>
      <c r="F12" s="36">
        <f t="shared" si="0"/>
        <v>4.0816326530612242E-2</v>
      </c>
      <c r="G12" s="36" cm="1">
        <f t="array" aca="1" ref="G12" ca="1">IFERROR(INDIRECT(ADDRESS(ROW(),3))+INDIRECT(ADDRESS(ROW()-1,4)),INDIRECT(ADDRESS(ROW(),3)))</f>
        <v>0.68215613382899642</v>
      </c>
      <c r="H12" s="36">
        <f t="shared" ca="1" si="1"/>
        <v>0.2</v>
      </c>
      <c r="I12" s="37">
        <f t="shared" ca="1" si="2"/>
        <v>1.2935285638418934E-2</v>
      </c>
    </row>
    <row r="13" spans="1:9" x14ac:dyDescent="0.3">
      <c r="A13" s="3" t="s">
        <v>8</v>
      </c>
      <c r="B13" s="34" cm="1">
        <f t="array" aca="1" ref="B13" ca="1">COUNTIFS(META!B:B,INDIRECT(ADDRESS(ROW(),1)))</f>
        <v>27</v>
      </c>
      <c r="C13" s="36" cm="1">
        <f t="array" aca="1" ref="C13" ca="1">INDIRECT(ADDRESS(ROW(),2))/SUM(B:B)</f>
        <v>2.5092936802973979E-2</v>
      </c>
      <c r="D13" s="36" cm="1">
        <f t="array" aca="1" ref="D13" ca="1">IFERROR(INDIRECT(ADDRESS(ROW(),3))+INDIRECT(ADDRESS(ROW()-1,4)),INDIRECT(ADDRESS(ROW(),3)))</f>
        <v>0.7072490706319704</v>
      </c>
      <c r="E13" s="34">
        <f>COUNTIFS(META!B:B,METABREAK!A14,META!D:D,"&gt;=18")</f>
        <v>5</v>
      </c>
      <c r="F13" s="36">
        <f t="shared" si="0"/>
        <v>3.4013605442176874E-2</v>
      </c>
      <c r="G13" s="36" cm="1">
        <f t="array" aca="1" ref="G13" ca="1">IFERROR(INDIRECT(ADDRESS(ROW(),3))+INDIRECT(ADDRESS(ROW()-1,4)),INDIRECT(ADDRESS(ROW(),3)))</f>
        <v>0.7072490706319704</v>
      </c>
      <c r="H13" s="36">
        <f t="shared" ca="1" si="1"/>
        <v>0.18518518518518517</v>
      </c>
      <c r="I13" s="37">
        <f t="shared" ca="1" si="2"/>
        <v>8.9206686392028951E-3</v>
      </c>
    </row>
    <row r="14" spans="1:9" x14ac:dyDescent="0.3">
      <c r="A14" s="3" t="s">
        <v>10</v>
      </c>
      <c r="B14" s="34" cm="1">
        <f t="array" aca="1" ref="B14" ca="1">COUNTIFS(META!B:B,INDIRECT(ADDRESS(ROW(),1)))</f>
        <v>26</v>
      </c>
      <c r="C14" s="36" cm="1">
        <f t="array" aca="1" ref="C14" ca="1">INDIRECT(ADDRESS(ROW(),2))/SUM(B:B)</f>
        <v>2.4163568773234202E-2</v>
      </c>
      <c r="D14" s="36" cm="1">
        <f t="array" aca="1" ref="D14" ca="1">IFERROR(INDIRECT(ADDRESS(ROW(),3))+INDIRECT(ADDRESS(ROW()-1,4)),INDIRECT(ADDRESS(ROW(),3)))</f>
        <v>0.73141263940520462</v>
      </c>
      <c r="E14" s="34">
        <f>COUNTIFS(META!B:B,METABREAK!A13,META!D:D,"&gt;=18")</f>
        <v>3</v>
      </c>
      <c r="F14" s="36">
        <f t="shared" si="0"/>
        <v>2.0408163265306121E-2</v>
      </c>
      <c r="G14" s="36" cm="1">
        <f t="array" aca="1" ref="G14" ca="1">IFERROR(INDIRECT(ADDRESS(ROW(),3))+INDIRECT(ADDRESS(ROW()-1,4)),INDIRECT(ADDRESS(ROW(),3)))</f>
        <v>0.73141263940520462</v>
      </c>
      <c r="H14" s="36">
        <f t="shared" ca="1" si="1"/>
        <v>0.11538461538461539</v>
      </c>
      <c r="I14" s="37">
        <f t="shared" ca="1" si="2"/>
        <v>-3.7554055079280814E-3</v>
      </c>
    </row>
    <row r="15" spans="1:9" x14ac:dyDescent="0.3">
      <c r="A15" s="3" t="s">
        <v>713</v>
      </c>
      <c r="B15" s="34" cm="1">
        <f t="array" aca="1" ref="B15" ca="1">COUNTIFS(META!B:B,INDIRECT(ADDRESS(ROW(),1)))</f>
        <v>24</v>
      </c>
      <c r="C15" s="36" cm="1">
        <f t="array" aca="1" ref="C15" ca="1">INDIRECT(ADDRESS(ROW(),2))/SUM(B:B)</f>
        <v>2.2304832713754646E-2</v>
      </c>
      <c r="D15" s="36" cm="1">
        <f t="array" aca="1" ref="D15" ca="1">IFERROR(INDIRECT(ADDRESS(ROW(),3))+INDIRECT(ADDRESS(ROW()-1,4)),INDIRECT(ADDRESS(ROW(),3)))</f>
        <v>0.75371747211895923</v>
      </c>
      <c r="E15" s="34">
        <f>COUNTIFS(META!B:B,METABREAK!A15,META!D:D,"&gt;=18")</f>
        <v>3</v>
      </c>
      <c r="F15" s="36">
        <f t="shared" si="0"/>
        <v>2.0408163265306121E-2</v>
      </c>
      <c r="G15" s="36" cm="1">
        <f t="array" aca="1" ref="G15" ca="1">IFERROR(INDIRECT(ADDRESS(ROW(),3))+INDIRECT(ADDRESS(ROW()-1,4)),INDIRECT(ADDRESS(ROW(),3)))</f>
        <v>0.75371747211895923</v>
      </c>
      <c r="H15" s="36">
        <f t="shared" ca="1" si="1"/>
        <v>0.125</v>
      </c>
      <c r="I15" s="37">
        <f t="shared" ca="1" si="2"/>
        <v>-1.896669448448525E-3</v>
      </c>
    </row>
    <row r="16" spans="1:9" x14ac:dyDescent="0.3">
      <c r="A16" s="3" t="s">
        <v>4</v>
      </c>
      <c r="B16" s="34" cm="1">
        <f t="array" aca="1" ref="B16" ca="1">COUNTIFS(META!B:B,INDIRECT(ADDRESS(ROW(),1)))</f>
        <v>23</v>
      </c>
      <c r="C16" s="36" cm="1">
        <f t="array" aca="1" ref="C16" ca="1">INDIRECT(ADDRESS(ROW(),2))/SUM(B:B)</f>
        <v>2.1375464684014869E-2</v>
      </c>
      <c r="D16" s="36" cm="1">
        <f t="array" aca="1" ref="D16" ca="1">IFERROR(INDIRECT(ADDRESS(ROW(),3))+INDIRECT(ADDRESS(ROW()-1,4)),INDIRECT(ADDRESS(ROW(),3)))</f>
        <v>0.77509293680297409</v>
      </c>
      <c r="E16" s="34">
        <f>COUNTIFS(META!B:B,METABREAK!A16,META!D:D,"&gt;=18")</f>
        <v>2</v>
      </c>
      <c r="F16" s="36">
        <f t="shared" si="0"/>
        <v>1.3605442176870748E-2</v>
      </c>
      <c r="G16" s="36" cm="1">
        <f t="array" aca="1" ref="G16" ca="1">IFERROR(INDIRECT(ADDRESS(ROW(),3))+INDIRECT(ADDRESS(ROW()-1,4)),INDIRECT(ADDRESS(ROW(),3)))</f>
        <v>0.77509293680297409</v>
      </c>
      <c r="H16" s="36">
        <f t="shared" ca="1" si="1"/>
        <v>8.6956521739130432E-2</v>
      </c>
      <c r="I16" s="37">
        <f t="shared" ca="1" si="2"/>
        <v>-7.7700225071441215E-3</v>
      </c>
    </row>
    <row r="17" spans="1:11" x14ac:dyDescent="0.3">
      <c r="A17" s="3" t="s">
        <v>0</v>
      </c>
      <c r="B17" s="34" cm="1">
        <f t="array" aca="1" ref="B17" ca="1">COUNTIFS(META!B:B,INDIRECT(ADDRESS(ROW(),1)))</f>
        <v>21</v>
      </c>
      <c r="C17" s="36" cm="1">
        <f t="array" aca="1" ref="C17" ca="1">INDIRECT(ADDRESS(ROW(),2))/SUM(B:B)</f>
        <v>1.9516728624535316E-2</v>
      </c>
      <c r="D17" s="36" cm="1">
        <f t="array" aca="1" ref="D17" ca="1">IFERROR(INDIRECT(ADDRESS(ROW(),3))+INDIRECT(ADDRESS(ROW()-1,4)),INDIRECT(ADDRESS(ROW(),3)))</f>
        <v>0.79460966542750944</v>
      </c>
      <c r="E17" s="34">
        <f>COUNTIFS(META!B:B,METABREAK!A17,META!D:D,"&gt;=18")</f>
        <v>3</v>
      </c>
      <c r="F17" s="36">
        <f t="shared" si="0"/>
        <v>2.0408163265306121E-2</v>
      </c>
      <c r="G17" s="36" cm="1">
        <f t="array" aca="1" ref="G17" ca="1">IFERROR(INDIRECT(ADDRESS(ROW(),3))+INDIRECT(ADDRESS(ROW()-1,4)),INDIRECT(ADDRESS(ROW(),3)))</f>
        <v>0.79460966542750944</v>
      </c>
      <c r="H17" s="36">
        <f t="shared" ca="1" si="1"/>
        <v>0.14285714285714285</v>
      </c>
      <c r="I17" s="37">
        <f t="shared" ca="1" si="2"/>
        <v>8.9143464077080445E-4</v>
      </c>
    </row>
    <row r="18" spans="1:11" x14ac:dyDescent="0.3">
      <c r="A18" s="3" t="s">
        <v>560</v>
      </c>
      <c r="B18" s="34" cm="1">
        <f t="array" aca="1" ref="B18" ca="1">COUNTIFS(META!B:B,INDIRECT(ADDRESS(ROW(),1)))</f>
        <v>20</v>
      </c>
      <c r="C18" s="36" cm="1">
        <f t="array" aca="1" ref="C18" ca="1">INDIRECT(ADDRESS(ROW(),2))/SUM(B:B)</f>
        <v>1.858736059479554E-2</v>
      </c>
      <c r="D18" s="36" cm="1">
        <f t="array" aca="1" ref="D18" ca="1">IFERROR(INDIRECT(ADDRESS(ROW(),3))+INDIRECT(ADDRESS(ROW()-1,4)),INDIRECT(ADDRESS(ROW(),3)))</f>
        <v>0.81319702602230493</v>
      </c>
      <c r="E18" s="34">
        <f>COUNTIFS(META!B:B,METABREAK!A18,META!D:D,"&gt;=18")</f>
        <v>8</v>
      </c>
      <c r="F18" s="36">
        <f t="shared" si="0"/>
        <v>5.4421768707482991E-2</v>
      </c>
      <c r="G18" s="36" cm="1">
        <f t="array" aca="1" ref="G18" ca="1">IFERROR(INDIRECT(ADDRESS(ROW(),3))+INDIRECT(ADDRESS(ROW()-1,4)),INDIRECT(ADDRESS(ROW(),3)))</f>
        <v>0.81319702602230493</v>
      </c>
      <c r="H18" s="36">
        <f t="shared" ca="1" si="1"/>
        <v>0.4</v>
      </c>
      <c r="I18" s="37">
        <f t="shared" ca="1" si="2"/>
        <v>3.5834408112687455E-2</v>
      </c>
    </row>
    <row r="19" spans="1:11" x14ac:dyDescent="0.3">
      <c r="A19" s="3" t="s">
        <v>6</v>
      </c>
      <c r="B19" s="34" cm="1">
        <f t="array" aca="1" ref="B19" ca="1">COUNTIFS(META!B:B,INDIRECT(ADDRESS(ROW(),1)))</f>
        <v>18</v>
      </c>
      <c r="C19" s="36" cm="1">
        <f t="array" aca="1" ref="C19" ca="1">INDIRECT(ADDRESS(ROW(),2))/SUM(B:B)</f>
        <v>1.6728624535315983E-2</v>
      </c>
      <c r="D19" s="36" cm="1">
        <f t="array" aca="1" ref="D19" ca="1">IFERROR(INDIRECT(ADDRESS(ROW(),3))+INDIRECT(ADDRESS(ROW()-1,4)),INDIRECT(ADDRESS(ROW(),3)))</f>
        <v>0.82992565055762091</v>
      </c>
      <c r="E19" s="34">
        <f>COUNTIFS(META!B:B,METABREAK!A19,META!D:D,"&gt;=18")</f>
        <v>0</v>
      </c>
      <c r="F19" s="36">
        <f t="shared" si="0"/>
        <v>0</v>
      </c>
      <c r="G19" s="36" cm="1">
        <f t="array" aca="1" ref="G19" ca="1">IFERROR(INDIRECT(ADDRESS(ROW(),3))+INDIRECT(ADDRESS(ROW()-1,4)),INDIRECT(ADDRESS(ROW(),3)))</f>
        <v>0.82992565055762091</v>
      </c>
      <c r="H19" s="36">
        <f t="shared" ca="1" si="1"/>
        <v>0</v>
      </c>
      <c r="I19" s="37">
        <f t="shared" ca="1" si="2"/>
        <v>-1.6728624535315983E-2</v>
      </c>
    </row>
    <row r="20" spans="1:11" x14ac:dyDescent="0.3">
      <c r="A20" s="3" t="s">
        <v>735</v>
      </c>
      <c r="B20" s="34" cm="1">
        <f t="array" aca="1" ref="B20" ca="1">COUNTIFS(META!B:B,INDIRECT(ADDRESS(ROW(),1)))</f>
        <v>17</v>
      </c>
      <c r="C20" s="36" cm="1">
        <f t="array" aca="1" ref="C20" ca="1">INDIRECT(ADDRESS(ROW(),2))/SUM(B:B)</f>
        <v>1.5799256505576207E-2</v>
      </c>
      <c r="D20" s="36" cm="1">
        <f t="array" aca="1" ref="D20" ca="1">IFERROR(INDIRECT(ADDRESS(ROW(),3))+INDIRECT(ADDRESS(ROW()-1,4)),INDIRECT(ADDRESS(ROW(),3)))</f>
        <v>0.84572490706319714</v>
      </c>
      <c r="E20" s="34">
        <f>COUNTIFS(META!B:B,METABREAK!A20,META!D:D,"&gt;=18")</f>
        <v>0</v>
      </c>
      <c r="F20" s="36">
        <f t="shared" si="0"/>
        <v>0</v>
      </c>
      <c r="G20" s="36" cm="1">
        <f t="array" aca="1" ref="G20" ca="1">IFERROR(INDIRECT(ADDRESS(ROW(),3))+INDIRECT(ADDRESS(ROW()-1,4)),INDIRECT(ADDRESS(ROW(),3)))</f>
        <v>0.84572490706319714</v>
      </c>
      <c r="H20" s="36">
        <f t="shared" ca="1" si="1"/>
        <v>0</v>
      </c>
      <c r="I20" s="37">
        <f t="shared" ca="1" si="2"/>
        <v>-1.5799256505576207E-2</v>
      </c>
    </row>
    <row r="21" spans="1:11" x14ac:dyDescent="0.3">
      <c r="A21" s="3" t="s">
        <v>591</v>
      </c>
      <c r="B21" s="34" cm="1">
        <f t="array" aca="1" ref="B21" ca="1">COUNTIFS(META!B:B,INDIRECT(ADDRESS(ROW(),1)))</f>
        <v>14</v>
      </c>
      <c r="C21" s="36" cm="1">
        <f t="array" aca="1" ref="C21" ca="1">INDIRECT(ADDRESS(ROW(),2))/SUM(B:B)</f>
        <v>1.3011152416356878E-2</v>
      </c>
      <c r="D21" s="36" cm="1">
        <f t="array" aca="1" ref="D21" ca="1">IFERROR(INDIRECT(ADDRESS(ROW(),3))+INDIRECT(ADDRESS(ROW()-1,4)),INDIRECT(ADDRESS(ROW(),3)))</f>
        <v>0.858736059479554</v>
      </c>
      <c r="E21" s="34">
        <f>COUNTIFS(META!B:B,METABREAK!A21,META!D:D,"&gt;=18")</f>
        <v>3</v>
      </c>
      <c r="F21" s="36">
        <f t="shared" si="0"/>
        <v>2.0408163265306121E-2</v>
      </c>
      <c r="G21" s="36" cm="1">
        <f t="array" aca="1" ref="G21" ca="1">IFERROR(INDIRECT(ADDRESS(ROW(),3))+INDIRECT(ADDRESS(ROW()-1,4)),INDIRECT(ADDRESS(ROW(),3)))</f>
        <v>0.858736059479554</v>
      </c>
      <c r="H21" s="36">
        <f t="shared" ca="1" si="1"/>
        <v>0.21428571428571427</v>
      </c>
      <c r="I21" s="37">
        <f t="shared" ca="1" si="2"/>
        <v>7.3970108489492432E-3</v>
      </c>
    </row>
    <row r="22" spans="1:11" x14ac:dyDescent="0.3">
      <c r="A22" s="3" t="s">
        <v>530</v>
      </c>
      <c r="B22" s="34" cm="1">
        <f t="array" aca="1" ref="B22" ca="1">COUNTIFS(META!B:B,INDIRECT(ADDRESS(ROW(),1)))</f>
        <v>13</v>
      </c>
      <c r="C22" s="36" cm="1">
        <f t="array" aca="1" ref="C22" ca="1">INDIRECT(ADDRESS(ROW(),2))/SUM(B:B)</f>
        <v>1.2081784386617101E-2</v>
      </c>
      <c r="D22" s="36" cm="1">
        <f t="array" aca="1" ref="D22" ca="1">IFERROR(INDIRECT(ADDRESS(ROW(),3))+INDIRECT(ADDRESS(ROW()-1,4)),INDIRECT(ADDRESS(ROW(),3)))</f>
        <v>0.87081784386617112</v>
      </c>
      <c r="E22" s="34">
        <f>COUNTIFS(META!B:B,METABREAK!A22,META!D:D,"&gt;=18")</f>
        <v>1</v>
      </c>
      <c r="F22" s="36">
        <f t="shared" si="0"/>
        <v>6.8027210884353739E-3</v>
      </c>
      <c r="G22" s="36" cm="1">
        <f t="array" aca="1" ref="G22" ca="1">IFERROR(INDIRECT(ADDRESS(ROW(),3))+INDIRECT(ADDRESS(ROW()-1,4)),INDIRECT(ADDRESS(ROW(),3)))</f>
        <v>0.87081784386617112</v>
      </c>
      <c r="H22" s="36">
        <f t="shared" ca="1" si="1"/>
        <v>7.6923076923076927E-2</v>
      </c>
      <c r="I22" s="37">
        <f t="shared" ca="1" si="2"/>
        <v>-5.2790632981817272E-3</v>
      </c>
    </row>
    <row r="23" spans="1:11" x14ac:dyDescent="0.3">
      <c r="A23" s="3" t="s">
        <v>11</v>
      </c>
      <c r="B23" s="34" cm="1">
        <f t="array" aca="1" ref="B23" ca="1">COUNTIFS(META!B:B,INDIRECT(ADDRESS(ROW(),1)))</f>
        <v>11</v>
      </c>
      <c r="C23" s="36" cm="1">
        <f t="array" aca="1" ref="C23" ca="1">INDIRECT(ADDRESS(ROW(),2))/SUM(B:B)</f>
        <v>1.0223048327137546E-2</v>
      </c>
      <c r="D23" s="36" cm="1">
        <f t="array" aca="1" ref="D23" ca="1">IFERROR(INDIRECT(ADDRESS(ROW(),3))+INDIRECT(ADDRESS(ROW()-1,4)),INDIRECT(ADDRESS(ROW(),3)))</f>
        <v>0.88104089219330861</v>
      </c>
      <c r="E23" s="34">
        <f>COUNTIFS(META!B:B,METABREAK!A23,META!D:D,"&gt;=18")</f>
        <v>1</v>
      </c>
      <c r="F23" s="36">
        <f t="shared" si="0"/>
        <v>6.8027210884353739E-3</v>
      </c>
      <c r="G23" s="36" cm="1">
        <f t="array" aca="1" ref="G23" ca="1">IFERROR(INDIRECT(ADDRESS(ROW(),3))+INDIRECT(ADDRESS(ROW()-1,4)),INDIRECT(ADDRESS(ROW(),3)))</f>
        <v>0.88104089219330861</v>
      </c>
      <c r="H23" s="36">
        <f t="shared" ca="1" si="1"/>
        <v>9.0909090909090912E-2</v>
      </c>
      <c r="I23" s="37">
        <f t="shared" ca="1" si="2"/>
        <v>-3.4203272387021725E-3</v>
      </c>
    </row>
    <row r="24" spans="1:11" x14ac:dyDescent="0.3">
      <c r="A24" s="3" t="s">
        <v>1329</v>
      </c>
      <c r="B24" s="34" cm="1">
        <f t="array" aca="1" ref="B24" ca="1">COUNTIFS(META!B:B,INDIRECT(ADDRESS(ROW(),1)))</f>
        <v>10</v>
      </c>
      <c r="C24" s="36" cm="1">
        <f t="array" aca="1" ref="C24" ca="1">INDIRECT(ADDRESS(ROW(),2))/SUM(B:B)</f>
        <v>9.2936802973977699E-3</v>
      </c>
      <c r="D24" s="36" cm="1">
        <f t="array" aca="1" ref="D24" ca="1">IFERROR(INDIRECT(ADDRESS(ROW(),3))+INDIRECT(ADDRESS(ROW()-1,4)),INDIRECT(ADDRESS(ROW(),3)))</f>
        <v>0.89033457249070636</v>
      </c>
      <c r="E24" s="34">
        <f>COUNTIFS(META!B:B,METABREAK!A24,META!D:D,"&gt;=18")</f>
        <v>0</v>
      </c>
      <c r="F24" s="36">
        <f t="shared" si="0"/>
        <v>0</v>
      </c>
      <c r="G24" s="36" cm="1">
        <f t="array" aca="1" ref="G24" ca="1">IFERROR(INDIRECT(ADDRESS(ROW(),3))+INDIRECT(ADDRESS(ROW()-1,4)),INDIRECT(ADDRESS(ROW(),3)))</f>
        <v>0.89033457249070636</v>
      </c>
      <c r="H24" s="36">
        <f t="shared" ca="1" si="1"/>
        <v>0</v>
      </c>
      <c r="I24" s="37">
        <f t="shared" ca="1" si="2"/>
        <v>-9.2936802973977699E-3</v>
      </c>
    </row>
    <row r="25" spans="1:11" x14ac:dyDescent="0.3">
      <c r="A25" s="3" t="s">
        <v>497</v>
      </c>
      <c r="B25" s="34" cm="1">
        <f t="array" aca="1" ref="B25" ca="1">COUNTIFS(META!B:B,INDIRECT(ADDRESS(ROW(),1)))</f>
        <v>9</v>
      </c>
      <c r="C25" s="36" cm="1">
        <f t="array" aca="1" ref="C25" ca="1">INDIRECT(ADDRESS(ROW(),2))/SUM(B:B)</f>
        <v>8.3643122676579917E-3</v>
      </c>
      <c r="D25" s="36" cm="1">
        <f t="array" aca="1" ref="D25" ca="1">IFERROR(INDIRECT(ADDRESS(ROW(),3))+INDIRECT(ADDRESS(ROW()-1,4)),INDIRECT(ADDRESS(ROW(),3)))</f>
        <v>0.89869888475836435</v>
      </c>
      <c r="E25" s="34">
        <f>COUNTIFS(META!B:B,METABREAK!A25,META!D:D,"&gt;=18")</f>
        <v>2</v>
      </c>
      <c r="F25" s="36">
        <f t="shared" si="0"/>
        <v>1.3605442176870748E-2</v>
      </c>
      <c r="G25" s="36" cm="1">
        <f t="array" aca="1" ref="G25" ca="1">IFERROR(INDIRECT(ADDRESS(ROW(),3))+INDIRECT(ADDRESS(ROW()-1,4)),INDIRECT(ADDRESS(ROW(),3)))</f>
        <v>0.89869888475836435</v>
      </c>
      <c r="H25" s="36">
        <f t="shared" ca="1" si="1"/>
        <v>0.22222222222222221</v>
      </c>
      <c r="I25" s="37">
        <f t="shared" ca="1" si="2"/>
        <v>5.2411299092127561E-3</v>
      </c>
    </row>
    <row r="26" spans="1:11" x14ac:dyDescent="0.3">
      <c r="A26" s="3" t="s">
        <v>835</v>
      </c>
      <c r="B26" s="34" cm="1">
        <f t="array" aca="1" ref="B26" ca="1">COUNTIFS(META!B:B,INDIRECT(ADDRESS(ROW(),1)))</f>
        <v>8</v>
      </c>
      <c r="C26" s="36" cm="1">
        <f t="array" aca="1" ref="C26" ca="1">INDIRECT(ADDRESS(ROW(),2))/SUM(B:B)</f>
        <v>7.4349442379182153E-3</v>
      </c>
      <c r="D26" s="36" cm="1">
        <f t="array" aca="1" ref="D26" ca="1">IFERROR(INDIRECT(ADDRESS(ROW(),3))+INDIRECT(ADDRESS(ROW()-1,4)),INDIRECT(ADDRESS(ROW(),3)))</f>
        <v>0.90613382899628259</v>
      </c>
      <c r="E26" s="34">
        <f>COUNTIFS(META!B:B,METABREAK!A26,META!D:D,"&gt;=18")</f>
        <v>0</v>
      </c>
      <c r="F26" s="36">
        <f t="shared" si="0"/>
        <v>0</v>
      </c>
      <c r="G26" s="36" cm="1">
        <f t="array" aca="1" ref="G26" ca="1">IFERROR(INDIRECT(ADDRESS(ROW(),3))+INDIRECT(ADDRESS(ROW()-1,4)),INDIRECT(ADDRESS(ROW(),3)))</f>
        <v>0.90613382899628259</v>
      </c>
      <c r="H26" s="36">
        <f t="shared" ca="1" si="1"/>
        <v>0</v>
      </c>
      <c r="I26" s="37">
        <f t="shared" ca="1" si="2"/>
        <v>-7.4349442379182153E-3</v>
      </c>
    </row>
    <row r="27" spans="1:11" x14ac:dyDescent="0.3">
      <c r="A27" s="3" t="s">
        <v>3</v>
      </c>
      <c r="B27" s="34" cm="1">
        <f t="array" aca="1" ref="B27" ca="1">COUNTIFS(META!B:B,INDIRECT(ADDRESS(ROW(),1)))</f>
        <v>7</v>
      </c>
      <c r="C27" s="36" cm="1">
        <f t="array" aca="1" ref="C27" ca="1">INDIRECT(ADDRESS(ROW(),2))/SUM(B:B)</f>
        <v>6.5055762081784388E-3</v>
      </c>
      <c r="D27" s="36" cm="1">
        <f t="array" aca="1" ref="D27" ca="1">IFERROR(INDIRECT(ADDRESS(ROW(),3))+INDIRECT(ADDRESS(ROW()-1,4)),INDIRECT(ADDRESS(ROW(),3)))</f>
        <v>0.91263940520446107</v>
      </c>
      <c r="E27" s="34">
        <f>COUNTIFS(META!B:B,METABREAK!A27,META!D:D,"&gt;=18")</f>
        <v>0</v>
      </c>
      <c r="F27" s="36">
        <f t="shared" si="0"/>
        <v>0</v>
      </c>
      <c r="G27" s="36" cm="1">
        <f t="array" aca="1" ref="G27" ca="1">IFERROR(INDIRECT(ADDRESS(ROW(),3))+INDIRECT(ADDRESS(ROW()-1,4)),INDIRECT(ADDRESS(ROW(),3)))</f>
        <v>0.91263940520446107</v>
      </c>
      <c r="H27" s="36">
        <f t="shared" ca="1" si="1"/>
        <v>0</v>
      </c>
      <c r="I27" s="37">
        <f t="shared" ca="1" si="2"/>
        <v>-6.5055762081784388E-3</v>
      </c>
    </row>
    <row r="28" spans="1:11" x14ac:dyDescent="0.3">
      <c r="A28" s="3" t="s">
        <v>1627</v>
      </c>
      <c r="B28" s="34" cm="1">
        <f t="array" aca="1" ref="B28" ca="1">COUNTIFS(META!B:B,INDIRECT(ADDRESS(ROW(),1)))</f>
        <v>6</v>
      </c>
      <c r="C28" s="36" cm="1">
        <f t="array" aca="1" ref="C28" ca="1">INDIRECT(ADDRESS(ROW(),2))/SUM(B:B)</f>
        <v>5.5762081784386614E-3</v>
      </c>
      <c r="D28" s="36" cm="1">
        <f t="array" aca="1" ref="D28" ca="1">IFERROR(INDIRECT(ADDRESS(ROW(),3))+INDIRECT(ADDRESS(ROW()-1,4)),INDIRECT(ADDRESS(ROW(),3)))</f>
        <v>0.9182156133828997</v>
      </c>
      <c r="E28" s="34">
        <f>COUNTIFS(META!B:B,METABREAK!A28,META!D:D,"&gt;=18")</f>
        <v>0</v>
      </c>
      <c r="F28" s="36">
        <f t="shared" si="0"/>
        <v>0</v>
      </c>
      <c r="G28" s="36" cm="1">
        <f t="array" aca="1" ref="G28" ca="1">IFERROR(INDIRECT(ADDRESS(ROW(),3))+INDIRECT(ADDRESS(ROW()-1,4)),INDIRECT(ADDRESS(ROW(),3)))</f>
        <v>0.9182156133828997</v>
      </c>
      <c r="H28" s="36">
        <f t="shared" ca="1" si="1"/>
        <v>0</v>
      </c>
      <c r="I28" s="37">
        <f t="shared" ca="1" si="2"/>
        <v>-5.5762081784386614E-3</v>
      </c>
      <c r="K28" s="35"/>
    </row>
    <row r="29" spans="1:11" x14ac:dyDescent="0.3">
      <c r="A29" s="3" t="s">
        <v>1494</v>
      </c>
      <c r="B29" s="34" cm="1">
        <f t="array" aca="1" ref="B29" ca="1">COUNTIFS(META!B:B,INDIRECT(ADDRESS(ROW(),1)))</f>
        <v>5</v>
      </c>
      <c r="C29" s="36" cm="1">
        <f t="array" aca="1" ref="C29" ca="1">INDIRECT(ADDRESS(ROW(),2))/SUM(B:B)</f>
        <v>4.646840148698885E-3</v>
      </c>
      <c r="D29" s="36" cm="1">
        <f t="array" aca="1" ref="D29" ca="1">IFERROR(INDIRECT(ADDRESS(ROW(),3))+INDIRECT(ADDRESS(ROW()-1,4)),INDIRECT(ADDRESS(ROW(),3)))</f>
        <v>0.92286245353159857</v>
      </c>
      <c r="E29" s="34">
        <f>COUNTIFS(META!B:B,METABREAK!A29,META!D:D,"&gt;=18")</f>
        <v>1</v>
      </c>
      <c r="F29" s="36">
        <f t="shared" si="0"/>
        <v>6.8027210884353739E-3</v>
      </c>
      <c r="G29" s="36" cm="1">
        <f t="array" aca="1" ref="G29" ca="1">IFERROR(INDIRECT(ADDRESS(ROW(),3))+INDIRECT(ADDRESS(ROW()-1,4)),INDIRECT(ADDRESS(ROW(),3)))</f>
        <v>0.92286245353159857</v>
      </c>
      <c r="H29" s="36">
        <f t="shared" ca="1" si="1"/>
        <v>0.2</v>
      </c>
      <c r="I29" s="37">
        <f t="shared" ca="1" si="2"/>
        <v>2.1558809397364889E-3</v>
      </c>
    </row>
    <row r="30" spans="1:11" x14ac:dyDescent="0.3">
      <c r="A30" s="3" t="s">
        <v>2071</v>
      </c>
      <c r="B30" s="34" cm="1">
        <f t="array" aca="1" ref="B30" ca="1">COUNTIFS(META!B:B,INDIRECT(ADDRESS(ROW(),1)))</f>
        <v>5</v>
      </c>
      <c r="C30" s="36" cm="1">
        <f t="array" aca="1" ref="C30" ca="1">INDIRECT(ADDRESS(ROW(),2))/SUM(B:B)</f>
        <v>4.646840148698885E-3</v>
      </c>
      <c r="D30" s="36" cm="1">
        <f t="array" aca="1" ref="D30" ca="1">IFERROR(INDIRECT(ADDRESS(ROW(),3))+INDIRECT(ADDRESS(ROW()-1,4)),INDIRECT(ADDRESS(ROW(),3)))</f>
        <v>0.92750929368029744</v>
      </c>
      <c r="E30" s="34">
        <f>COUNTIFS(META!B:B,METABREAK!A30,META!D:D,"&gt;=18")</f>
        <v>0</v>
      </c>
      <c r="F30" s="36">
        <f t="shared" si="0"/>
        <v>0</v>
      </c>
      <c r="G30" s="36" cm="1">
        <f t="array" aca="1" ref="G30" ca="1">IFERROR(INDIRECT(ADDRESS(ROW(),3))+INDIRECT(ADDRESS(ROW()-1,4)),INDIRECT(ADDRESS(ROW(),3)))</f>
        <v>0.92750929368029744</v>
      </c>
      <c r="H30" s="36">
        <f t="shared" ca="1" si="1"/>
        <v>0</v>
      </c>
      <c r="I30" s="37">
        <f t="shared" ca="1" si="2"/>
        <v>-4.646840148698885E-3</v>
      </c>
    </row>
    <row r="31" spans="1:11" x14ac:dyDescent="0.3">
      <c r="A31" s="3" t="s">
        <v>941</v>
      </c>
      <c r="B31" s="34" cm="1">
        <f t="array" aca="1" ref="B31" ca="1">COUNTIFS(META!B:B,INDIRECT(ADDRESS(ROW(),1)))</f>
        <v>5</v>
      </c>
      <c r="C31" s="36" cm="1">
        <f t="array" aca="1" ref="C31" ca="1">INDIRECT(ADDRESS(ROW(),2))/SUM(B:B)</f>
        <v>4.646840148698885E-3</v>
      </c>
      <c r="D31" s="36" cm="1">
        <f t="array" aca="1" ref="D31" ca="1">IFERROR(INDIRECT(ADDRESS(ROW(),3))+INDIRECT(ADDRESS(ROW()-1,4)),INDIRECT(ADDRESS(ROW(),3)))</f>
        <v>0.93215613382899631</v>
      </c>
      <c r="E31" s="34">
        <f>COUNTIFS(META!B:B,METABREAK!A31,META!D:D,"&gt;=18")</f>
        <v>0</v>
      </c>
      <c r="F31" s="36">
        <f t="shared" si="0"/>
        <v>0</v>
      </c>
      <c r="G31" s="36" cm="1">
        <f t="array" aca="1" ref="G31" ca="1">IFERROR(INDIRECT(ADDRESS(ROW(),3))+INDIRECT(ADDRESS(ROW()-1,4)),INDIRECT(ADDRESS(ROW(),3)))</f>
        <v>0.93215613382899631</v>
      </c>
      <c r="H31" s="36">
        <f t="shared" ca="1" si="1"/>
        <v>0</v>
      </c>
      <c r="I31" s="37">
        <f t="shared" ca="1" si="2"/>
        <v>-4.646840148698885E-3</v>
      </c>
    </row>
    <row r="32" spans="1:11" x14ac:dyDescent="0.3">
      <c r="A32" s="3" t="s">
        <v>15</v>
      </c>
      <c r="B32" s="34" cm="1">
        <f t="array" aca="1" ref="B32" ca="1">COUNTIFS(META!B:B,INDIRECT(ADDRESS(ROW(),1)))</f>
        <v>4</v>
      </c>
      <c r="C32" s="36" cm="1">
        <f t="array" aca="1" ref="C32" ca="1">INDIRECT(ADDRESS(ROW(),2))/SUM(B:B)</f>
        <v>3.7174721189591076E-3</v>
      </c>
      <c r="D32" s="36" cm="1">
        <f t="array" aca="1" ref="D32" ca="1">IFERROR(INDIRECT(ADDRESS(ROW(),3))+INDIRECT(ADDRESS(ROW()-1,4)),INDIRECT(ADDRESS(ROW(),3)))</f>
        <v>0.93587360594795543</v>
      </c>
      <c r="E32" s="34">
        <f>COUNTIFS(META!B:B,METABREAK!A32,META!D:D,"&gt;=18")</f>
        <v>2</v>
      </c>
      <c r="F32" s="36">
        <f t="shared" si="0"/>
        <v>1.3605442176870748E-2</v>
      </c>
      <c r="G32" s="36" cm="1">
        <f t="array" aca="1" ref="G32" ca="1">IFERROR(INDIRECT(ADDRESS(ROW(),3))+INDIRECT(ADDRESS(ROW()-1,4)),INDIRECT(ADDRESS(ROW(),3)))</f>
        <v>0.93587360594795543</v>
      </c>
      <c r="H32" s="36">
        <f t="shared" ca="1" si="1"/>
        <v>0.5</v>
      </c>
      <c r="I32" s="37">
        <f t="shared" ca="1" si="2"/>
        <v>9.8879700579116402E-3</v>
      </c>
    </row>
    <row r="33" spans="1:11" x14ac:dyDescent="0.3">
      <c r="A33" s="3" t="s">
        <v>445</v>
      </c>
      <c r="B33" s="34" cm="1">
        <f t="array" aca="1" ref="B33" ca="1">COUNTIFS(META!B:B,INDIRECT(ADDRESS(ROW(),1)))</f>
        <v>4</v>
      </c>
      <c r="C33" s="36" cm="1">
        <f t="array" aca="1" ref="C33" ca="1">INDIRECT(ADDRESS(ROW(),2))/SUM(B:B)</f>
        <v>3.7174721189591076E-3</v>
      </c>
      <c r="D33" s="36" cm="1">
        <f t="array" aca="1" ref="D33" ca="1">IFERROR(INDIRECT(ADDRESS(ROW(),3))+INDIRECT(ADDRESS(ROW()-1,4)),INDIRECT(ADDRESS(ROW(),3)))</f>
        <v>0.93959107806691455</v>
      </c>
      <c r="E33" s="34">
        <f>COUNTIFS(META!B:B,METABREAK!A33,META!D:D,"&gt;=18")</f>
        <v>1</v>
      </c>
      <c r="F33" s="36">
        <f t="shared" si="0"/>
        <v>6.8027210884353739E-3</v>
      </c>
      <c r="G33" s="36" cm="1">
        <f t="array" aca="1" ref="G33" ca="1">IFERROR(INDIRECT(ADDRESS(ROW(),3))+INDIRECT(ADDRESS(ROW()-1,4)),INDIRECT(ADDRESS(ROW(),3)))</f>
        <v>0.93959107806691455</v>
      </c>
      <c r="H33" s="36">
        <f t="shared" ca="1" si="1"/>
        <v>0.25</v>
      </c>
      <c r="I33" s="37">
        <f t="shared" ca="1" si="2"/>
        <v>3.0852489694762663E-3</v>
      </c>
    </row>
    <row r="34" spans="1:11" x14ac:dyDescent="0.3">
      <c r="A34" s="3" t="s">
        <v>1209</v>
      </c>
      <c r="B34" s="34" cm="1">
        <f t="array" aca="1" ref="B34" ca="1">COUNTIFS(META!B:B,INDIRECT(ADDRESS(ROW(),1)))</f>
        <v>4</v>
      </c>
      <c r="C34" s="36" cm="1">
        <f t="array" aca="1" ref="C34" ca="1">INDIRECT(ADDRESS(ROW(),2))/SUM(B:B)</f>
        <v>3.7174721189591076E-3</v>
      </c>
      <c r="D34" s="36" cm="1">
        <f t="array" aca="1" ref="D34" ca="1">IFERROR(INDIRECT(ADDRESS(ROW(),3))+INDIRECT(ADDRESS(ROW()-1,4)),INDIRECT(ADDRESS(ROW(),3)))</f>
        <v>0.94330855018587367</v>
      </c>
      <c r="E34" s="34">
        <f>COUNTIFS(META!B:B,METABREAK!A34,META!D:D,"&gt;=18")</f>
        <v>0</v>
      </c>
      <c r="F34" s="36">
        <f t="shared" ref="F34:F65" si="3">E34/SUM(E:E)</f>
        <v>0</v>
      </c>
      <c r="G34" s="36" cm="1">
        <f t="array" aca="1" ref="G34" ca="1">IFERROR(INDIRECT(ADDRESS(ROW(),3))+INDIRECT(ADDRESS(ROW()-1,4)),INDIRECT(ADDRESS(ROW(),3)))</f>
        <v>0.94330855018587367</v>
      </c>
      <c r="H34" s="36">
        <f t="shared" ref="H34:H65" ca="1" si="4">E34/B34</f>
        <v>0</v>
      </c>
      <c r="I34" s="37">
        <f t="shared" ref="I34:I65" ca="1" si="5">F34-C34</f>
        <v>-3.7174721189591076E-3</v>
      </c>
    </row>
    <row r="35" spans="1:11" x14ac:dyDescent="0.3">
      <c r="A35" s="3" t="s">
        <v>594</v>
      </c>
      <c r="B35" s="34" cm="1">
        <f t="array" aca="1" ref="B35" ca="1">COUNTIFS(META!B:B,INDIRECT(ADDRESS(ROW(),1)))</f>
        <v>4</v>
      </c>
      <c r="C35" s="36" cm="1">
        <f t="array" aca="1" ref="C35" ca="1">INDIRECT(ADDRESS(ROW(),2))/SUM(B:B)</f>
        <v>3.7174721189591076E-3</v>
      </c>
      <c r="D35" s="36" cm="1">
        <f t="array" aca="1" ref="D35" ca="1">IFERROR(INDIRECT(ADDRESS(ROW(),3))+INDIRECT(ADDRESS(ROW()-1,4)),INDIRECT(ADDRESS(ROW(),3)))</f>
        <v>0.94702602230483279</v>
      </c>
      <c r="E35" s="34">
        <f>COUNTIFS(META!B:B,METABREAK!A35,META!D:D,"&gt;=18")</f>
        <v>0</v>
      </c>
      <c r="F35" s="36">
        <f t="shared" si="3"/>
        <v>0</v>
      </c>
      <c r="G35" s="36" cm="1">
        <f t="array" aca="1" ref="G35" ca="1">IFERROR(INDIRECT(ADDRESS(ROW(),3))+INDIRECT(ADDRESS(ROW()-1,4)),INDIRECT(ADDRESS(ROW(),3)))</f>
        <v>0.94702602230483279</v>
      </c>
      <c r="H35" s="36">
        <f t="shared" ca="1" si="4"/>
        <v>0</v>
      </c>
      <c r="I35" s="37">
        <f t="shared" ca="1" si="5"/>
        <v>-3.7174721189591076E-3</v>
      </c>
    </row>
    <row r="36" spans="1:11" x14ac:dyDescent="0.3">
      <c r="A36" s="3" t="s">
        <v>680</v>
      </c>
      <c r="B36" s="34" cm="1">
        <f t="array" aca="1" ref="B36" ca="1">COUNTIFS(META!B:B,INDIRECT(ADDRESS(ROW(),1)))</f>
        <v>4</v>
      </c>
      <c r="C36" s="36" cm="1">
        <f t="array" aca="1" ref="C36" ca="1">INDIRECT(ADDRESS(ROW(),2))/SUM(B:B)</f>
        <v>3.7174721189591076E-3</v>
      </c>
      <c r="D36" s="36" cm="1">
        <f t="array" aca="1" ref="D36" ca="1">IFERROR(INDIRECT(ADDRESS(ROW(),3))+INDIRECT(ADDRESS(ROW()-1,4)),INDIRECT(ADDRESS(ROW(),3)))</f>
        <v>0.95074349442379191</v>
      </c>
      <c r="E36" s="34">
        <f>COUNTIFS(META!B:B,METABREAK!A36,META!D:D,"&gt;=18")</f>
        <v>0</v>
      </c>
      <c r="F36" s="36">
        <f t="shared" si="3"/>
        <v>0</v>
      </c>
      <c r="G36" s="36" cm="1">
        <f t="array" aca="1" ref="G36" ca="1">IFERROR(INDIRECT(ADDRESS(ROW(),3))+INDIRECT(ADDRESS(ROW()-1,4)),INDIRECT(ADDRESS(ROW(),3)))</f>
        <v>0.95074349442379191</v>
      </c>
      <c r="H36" s="36">
        <f t="shared" ca="1" si="4"/>
        <v>0</v>
      </c>
      <c r="I36" s="37">
        <f t="shared" ca="1" si="5"/>
        <v>-3.7174721189591076E-3</v>
      </c>
    </row>
    <row r="37" spans="1:11" x14ac:dyDescent="0.3">
      <c r="A37" s="3" t="s">
        <v>739</v>
      </c>
      <c r="B37" s="34" cm="1">
        <f t="array" aca="1" ref="B37" ca="1">COUNTIFS(META!B:B,INDIRECT(ADDRESS(ROW(),1)))</f>
        <v>4</v>
      </c>
      <c r="C37" s="36" cm="1">
        <f t="array" aca="1" ref="C37" ca="1">INDIRECT(ADDRESS(ROW(),2))/SUM(B:B)</f>
        <v>3.7174721189591076E-3</v>
      </c>
      <c r="D37" s="36" cm="1">
        <f t="array" aca="1" ref="D37" ca="1">IFERROR(INDIRECT(ADDRESS(ROW(),3))+INDIRECT(ADDRESS(ROW()-1,4)),INDIRECT(ADDRESS(ROW(),3)))</f>
        <v>0.95446096654275103</v>
      </c>
      <c r="E37" s="34">
        <f>COUNTIFS(META!B:B,METABREAK!A37,META!D:D,"&gt;=18")</f>
        <v>0</v>
      </c>
      <c r="F37" s="36">
        <f t="shared" si="3"/>
        <v>0</v>
      </c>
      <c r="G37" s="36" cm="1">
        <f t="array" aca="1" ref="G37" ca="1">IFERROR(INDIRECT(ADDRESS(ROW(),3))+INDIRECT(ADDRESS(ROW()-1,4)),INDIRECT(ADDRESS(ROW(),3)))</f>
        <v>0.95446096654275103</v>
      </c>
      <c r="H37" s="36">
        <f t="shared" ca="1" si="4"/>
        <v>0</v>
      </c>
      <c r="I37" s="37">
        <f t="shared" ca="1" si="5"/>
        <v>-3.7174721189591076E-3</v>
      </c>
    </row>
    <row r="38" spans="1:11" x14ac:dyDescent="0.3">
      <c r="A38" s="3" t="s">
        <v>2037</v>
      </c>
      <c r="B38" s="34" cm="1">
        <f t="array" aca="1" ref="B38" ca="1">COUNTIFS(META!B:B,INDIRECT(ADDRESS(ROW(),1)))</f>
        <v>3</v>
      </c>
      <c r="C38" s="36" cm="1">
        <f t="array" aca="1" ref="C38" ca="1">INDIRECT(ADDRESS(ROW(),2))/SUM(B:B)</f>
        <v>2.7881040892193307E-3</v>
      </c>
      <c r="D38" s="36" cm="1">
        <f t="array" aca="1" ref="D38" ca="1">IFERROR(INDIRECT(ADDRESS(ROW(),3))+INDIRECT(ADDRESS(ROW()-1,4)),INDIRECT(ADDRESS(ROW(),3)))</f>
        <v>0.9572490706319704</v>
      </c>
      <c r="E38" s="34">
        <f>COUNTIFS(META!B:B,METABREAK!A38,META!D:D,"&gt;=18")</f>
        <v>0</v>
      </c>
      <c r="F38" s="36">
        <f t="shared" si="3"/>
        <v>0</v>
      </c>
      <c r="G38" s="36" cm="1">
        <f t="array" aca="1" ref="G38" ca="1">IFERROR(INDIRECT(ADDRESS(ROW(),3))+INDIRECT(ADDRESS(ROW()-1,4)),INDIRECT(ADDRESS(ROW(),3)))</f>
        <v>0.9572490706319704</v>
      </c>
      <c r="H38" s="36">
        <f t="shared" ca="1" si="4"/>
        <v>0</v>
      </c>
      <c r="I38" s="37">
        <f t="shared" ca="1" si="5"/>
        <v>-2.7881040892193307E-3</v>
      </c>
    </row>
    <row r="39" spans="1:11" x14ac:dyDescent="0.3">
      <c r="A39" s="3" t="s">
        <v>788</v>
      </c>
      <c r="B39" s="34" cm="1">
        <f t="array" aca="1" ref="B39" ca="1">COUNTIFS(META!B:B,INDIRECT(ADDRESS(ROW(),1)))</f>
        <v>3</v>
      </c>
      <c r="C39" s="36" cm="1">
        <f t="array" aca="1" ref="C39" ca="1">INDIRECT(ADDRESS(ROW(),2))/SUM(B:B)</f>
        <v>2.7881040892193307E-3</v>
      </c>
      <c r="D39" s="36" cm="1">
        <f t="array" aca="1" ref="D39" ca="1">IFERROR(INDIRECT(ADDRESS(ROW(),3))+INDIRECT(ADDRESS(ROW()-1,4)),INDIRECT(ADDRESS(ROW(),3)))</f>
        <v>0.96003717472118977</v>
      </c>
      <c r="E39" s="34">
        <f>COUNTIFS(META!B:B,METABREAK!A39,META!D:D,"&gt;=18")</f>
        <v>1</v>
      </c>
      <c r="F39" s="36">
        <f t="shared" si="3"/>
        <v>6.8027210884353739E-3</v>
      </c>
      <c r="G39" s="36" cm="1">
        <f t="array" aca="1" ref="G39" ca="1">IFERROR(INDIRECT(ADDRESS(ROW(),3))+INDIRECT(ADDRESS(ROW()-1,4)),INDIRECT(ADDRESS(ROW(),3)))</f>
        <v>0.96003717472118977</v>
      </c>
      <c r="H39" s="36">
        <f t="shared" ca="1" si="4"/>
        <v>0.33333333333333331</v>
      </c>
      <c r="I39" s="37">
        <f t="shared" ca="1" si="5"/>
        <v>4.0146169992160436E-3</v>
      </c>
      <c r="K39" s="35"/>
    </row>
    <row r="40" spans="1:11" x14ac:dyDescent="0.3">
      <c r="A40" s="3" t="s">
        <v>1105</v>
      </c>
      <c r="B40" s="34" cm="1">
        <f t="array" aca="1" ref="B40" ca="1">COUNTIFS(META!B:B,INDIRECT(ADDRESS(ROW(),1)))</f>
        <v>3</v>
      </c>
      <c r="C40" s="36" cm="1">
        <f t="array" aca="1" ref="C40" ca="1">INDIRECT(ADDRESS(ROW(),2))/SUM(B:B)</f>
        <v>2.7881040892193307E-3</v>
      </c>
      <c r="D40" s="36" cm="1">
        <f t="array" aca="1" ref="D40" ca="1">IFERROR(INDIRECT(ADDRESS(ROW(),3))+INDIRECT(ADDRESS(ROW()-1,4)),INDIRECT(ADDRESS(ROW(),3)))</f>
        <v>0.96282527881040914</v>
      </c>
      <c r="E40" s="34">
        <f>COUNTIFS(META!B:B,METABREAK!A40,META!D:D,"&gt;=18")</f>
        <v>0</v>
      </c>
      <c r="F40" s="36">
        <f t="shared" si="3"/>
        <v>0</v>
      </c>
      <c r="G40" s="36" cm="1">
        <f t="array" aca="1" ref="G40" ca="1">IFERROR(INDIRECT(ADDRESS(ROW(),3))+INDIRECT(ADDRESS(ROW()-1,4)),INDIRECT(ADDRESS(ROW(),3)))</f>
        <v>0.96282527881040914</v>
      </c>
      <c r="H40" s="36">
        <f t="shared" ca="1" si="4"/>
        <v>0</v>
      </c>
      <c r="I40" s="37">
        <f t="shared" ca="1" si="5"/>
        <v>-2.7881040892193307E-3</v>
      </c>
    </row>
    <row r="41" spans="1:11" x14ac:dyDescent="0.3">
      <c r="A41" s="3" t="s">
        <v>19</v>
      </c>
      <c r="B41" s="34" cm="1">
        <f t="array" aca="1" ref="B41" ca="1">COUNTIFS(META!B:B,INDIRECT(ADDRESS(ROW(),1)))</f>
        <v>3</v>
      </c>
      <c r="C41" s="36" cm="1">
        <f t="array" aca="1" ref="C41" ca="1">INDIRECT(ADDRESS(ROW(),2))/SUM(B:B)</f>
        <v>2.7881040892193307E-3</v>
      </c>
      <c r="D41" s="36" cm="1">
        <f t="array" aca="1" ref="D41" ca="1">IFERROR(INDIRECT(ADDRESS(ROW(),3))+INDIRECT(ADDRESS(ROW()-1,4)),INDIRECT(ADDRESS(ROW(),3)))</f>
        <v>0.9656133828996285</v>
      </c>
      <c r="E41" s="34">
        <f>COUNTIFS(META!B:B,METABREAK!A41,META!D:D,"&gt;=18")</f>
        <v>0</v>
      </c>
      <c r="F41" s="36">
        <f t="shared" si="3"/>
        <v>0</v>
      </c>
      <c r="G41" s="36" cm="1">
        <f t="array" aca="1" ref="G41" ca="1">IFERROR(INDIRECT(ADDRESS(ROW(),3))+INDIRECT(ADDRESS(ROW()-1,4)),INDIRECT(ADDRESS(ROW(),3)))</f>
        <v>0.9656133828996285</v>
      </c>
      <c r="H41" s="36">
        <f t="shared" ca="1" si="4"/>
        <v>0</v>
      </c>
      <c r="I41" s="37">
        <f t="shared" ca="1" si="5"/>
        <v>-2.7881040892193307E-3</v>
      </c>
    </row>
    <row r="42" spans="1:11" x14ac:dyDescent="0.3">
      <c r="A42" s="3" t="s">
        <v>1</v>
      </c>
      <c r="B42" s="34" cm="1">
        <f t="array" aca="1" ref="B42" ca="1">COUNTIFS(META!B:B,INDIRECT(ADDRESS(ROW(),1)))</f>
        <v>2</v>
      </c>
      <c r="C42" s="36" cm="1">
        <f t="array" aca="1" ref="C42" ca="1">INDIRECT(ADDRESS(ROW(),2))/SUM(B:B)</f>
        <v>1.8587360594795538E-3</v>
      </c>
      <c r="D42" s="36" cm="1">
        <f t="array" aca="1" ref="D42" ca="1">IFERROR(INDIRECT(ADDRESS(ROW(),3))+INDIRECT(ADDRESS(ROW()-1,4)),INDIRECT(ADDRESS(ROW(),3)))</f>
        <v>0.96747211895910801</v>
      </c>
      <c r="E42" s="34">
        <f>COUNTIFS(META!B:B,METABREAK!A42,META!D:D,"&gt;=18")</f>
        <v>1</v>
      </c>
      <c r="F42" s="36">
        <f t="shared" si="3"/>
        <v>6.8027210884353739E-3</v>
      </c>
      <c r="G42" s="36" cm="1">
        <f t="array" aca="1" ref="G42" ca="1">IFERROR(INDIRECT(ADDRESS(ROW(),3))+INDIRECT(ADDRESS(ROW()-1,4)),INDIRECT(ADDRESS(ROW(),3)))</f>
        <v>0.96747211895910801</v>
      </c>
      <c r="H42" s="36">
        <f t="shared" ca="1" si="4"/>
        <v>0.5</v>
      </c>
      <c r="I42" s="37">
        <f t="shared" ca="1" si="5"/>
        <v>4.9439850289558201E-3</v>
      </c>
    </row>
    <row r="43" spans="1:11" x14ac:dyDescent="0.3">
      <c r="A43" s="3" t="s">
        <v>13</v>
      </c>
      <c r="B43" s="34" cm="1">
        <f t="array" aca="1" ref="B43" ca="1">COUNTIFS(META!B:B,INDIRECT(ADDRESS(ROW(),1)))</f>
        <v>2</v>
      </c>
      <c r="C43" s="36" cm="1">
        <f t="array" aca="1" ref="C43" ca="1">INDIRECT(ADDRESS(ROW(),2))/SUM(B:B)</f>
        <v>1.8587360594795538E-3</v>
      </c>
      <c r="D43" s="36" cm="1">
        <f t="array" aca="1" ref="D43" ca="1">IFERROR(INDIRECT(ADDRESS(ROW(),3))+INDIRECT(ADDRESS(ROW()-1,4)),INDIRECT(ADDRESS(ROW(),3)))</f>
        <v>0.96933085501858751</v>
      </c>
      <c r="E43" s="34">
        <f>COUNTIFS(META!B:B,METABREAK!A43,META!D:D,"&gt;=18")</f>
        <v>0</v>
      </c>
      <c r="F43" s="36">
        <f t="shared" si="3"/>
        <v>0</v>
      </c>
      <c r="G43" s="36" cm="1">
        <f t="array" aca="1" ref="G43" ca="1">IFERROR(INDIRECT(ADDRESS(ROW(),3))+INDIRECT(ADDRESS(ROW()-1,4)),INDIRECT(ADDRESS(ROW(),3)))</f>
        <v>0.96933085501858751</v>
      </c>
      <c r="H43" s="36">
        <f t="shared" ca="1" si="4"/>
        <v>0</v>
      </c>
      <c r="I43" s="37">
        <f t="shared" ca="1" si="5"/>
        <v>-1.8587360594795538E-3</v>
      </c>
    </row>
    <row r="44" spans="1:11" x14ac:dyDescent="0.3">
      <c r="A44" s="3" t="s">
        <v>753</v>
      </c>
      <c r="B44" s="34" cm="1">
        <f t="array" aca="1" ref="B44" ca="1">COUNTIFS(META!B:B,INDIRECT(ADDRESS(ROW(),1)))</f>
        <v>2</v>
      </c>
      <c r="C44" s="36" cm="1">
        <f t="array" aca="1" ref="C44" ca="1">INDIRECT(ADDRESS(ROW(),2))/SUM(B:B)</f>
        <v>1.8587360594795538E-3</v>
      </c>
      <c r="D44" s="36" cm="1">
        <f t="array" aca="1" ref="D44" ca="1">IFERROR(INDIRECT(ADDRESS(ROW(),3))+INDIRECT(ADDRESS(ROW()-1,4)),INDIRECT(ADDRESS(ROW(),3)))</f>
        <v>0.97118959107806702</v>
      </c>
      <c r="E44" s="34">
        <f>COUNTIFS(META!B:B,METABREAK!A44,META!D:D,"&gt;=18")</f>
        <v>0</v>
      </c>
      <c r="F44" s="36">
        <f t="shared" si="3"/>
        <v>0</v>
      </c>
      <c r="G44" s="36" cm="1">
        <f t="array" aca="1" ref="G44" ca="1">IFERROR(INDIRECT(ADDRESS(ROW(),3))+INDIRECT(ADDRESS(ROW()-1,4)),INDIRECT(ADDRESS(ROW(),3)))</f>
        <v>0.97118959107806702</v>
      </c>
      <c r="H44" s="36">
        <f t="shared" ca="1" si="4"/>
        <v>0</v>
      </c>
      <c r="I44" s="37">
        <f t="shared" ca="1" si="5"/>
        <v>-1.8587360594795538E-3</v>
      </c>
    </row>
    <row r="45" spans="1:11" x14ac:dyDescent="0.3">
      <c r="A45" s="3" t="s">
        <v>16</v>
      </c>
      <c r="B45" s="34" cm="1">
        <f t="array" aca="1" ref="B45" ca="1">COUNTIFS(META!B:B,INDIRECT(ADDRESS(ROW(),1)))</f>
        <v>2</v>
      </c>
      <c r="C45" s="36" cm="1">
        <f t="array" aca="1" ref="C45" ca="1">INDIRECT(ADDRESS(ROW(),2))/SUM(B:B)</f>
        <v>1.8587360594795538E-3</v>
      </c>
      <c r="D45" s="36" cm="1">
        <f t="array" aca="1" ref="D45" ca="1">IFERROR(INDIRECT(ADDRESS(ROW(),3))+INDIRECT(ADDRESS(ROW()-1,4)),INDIRECT(ADDRESS(ROW(),3)))</f>
        <v>0.97304832713754652</v>
      </c>
      <c r="E45" s="34">
        <f>COUNTIFS(META!B:B,METABREAK!A45,META!D:D,"&gt;=18")</f>
        <v>0</v>
      </c>
      <c r="F45" s="36">
        <f t="shared" si="3"/>
        <v>0</v>
      </c>
      <c r="G45" s="36" cm="1">
        <f t="array" aca="1" ref="G45" ca="1">IFERROR(INDIRECT(ADDRESS(ROW(),3))+INDIRECT(ADDRESS(ROW()-1,4)),INDIRECT(ADDRESS(ROW(),3)))</f>
        <v>0.97304832713754652</v>
      </c>
      <c r="H45" s="36">
        <f t="shared" ca="1" si="4"/>
        <v>0</v>
      </c>
      <c r="I45" s="37">
        <f t="shared" ca="1" si="5"/>
        <v>-1.8587360594795538E-3</v>
      </c>
    </row>
    <row r="46" spans="1:11" x14ac:dyDescent="0.3">
      <c r="A46" s="3" t="s">
        <v>2684</v>
      </c>
      <c r="B46" s="34" cm="1">
        <f t="array" aca="1" ref="B46" ca="1">COUNTIFS(META!B:B,INDIRECT(ADDRESS(ROW(),1)))</f>
        <v>2</v>
      </c>
      <c r="C46" s="36" cm="1">
        <f t="array" aca="1" ref="C46" ca="1">INDIRECT(ADDRESS(ROW(),2))/SUM(B:B)</f>
        <v>1.8587360594795538E-3</v>
      </c>
      <c r="D46" s="36" cm="1">
        <f t="array" aca="1" ref="D46" ca="1">IFERROR(INDIRECT(ADDRESS(ROW(),3))+INDIRECT(ADDRESS(ROW()-1,4)),INDIRECT(ADDRESS(ROW(),3)))</f>
        <v>0.97490706319702602</v>
      </c>
      <c r="E46" s="34">
        <f>COUNTIFS(META!B:B,METABREAK!A46,META!D:D,"&gt;=18")</f>
        <v>1</v>
      </c>
      <c r="F46" s="36">
        <f t="shared" si="3"/>
        <v>6.8027210884353739E-3</v>
      </c>
      <c r="G46" s="36" cm="1">
        <f t="array" aca="1" ref="G46" ca="1">IFERROR(INDIRECT(ADDRESS(ROW(),3))+INDIRECT(ADDRESS(ROW()-1,4)),INDIRECT(ADDRESS(ROW(),3)))</f>
        <v>0.97490706319702602</v>
      </c>
      <c r="H46" s="36">
        <f t="shared" ca="1" si="4"/>
        <v>0.5</v>
      </c>
      <c r="I46" s="37">
        <f t="shared" ca="1" si="5"/>
        <v>4.9439850289558201E-3</v>
      </c>
    </row>
    <row r="47" spans="1:11" x14ac:dyDescent="0.3">
      <c r="A47" s="3" t="s">
        <v>676</v>
      </c>
      <c r="B47" s="34" cm="1">
        <f t="array" aca="1" ref="B47" ca="1">COUNTIFS(META!B:B,INDIRECT(ADDRESS(ROW(),1)))</f>
        <v>2</v>
      </c>
      <c r="C47" s="36" cm="1">
        <f t="array" aca="1" ref="C47" ca="1">INDIRECT(ADDRESS(ROW(),2))/SUM(B:B)</f>
        <v>1.8587360594795538E-3</v>
      </c>
      <c r="D47" s="36" cm="1">
        <f t="array" aca="1" ref="D47" ca="1">IFERROR(INDIRECT(ADDRESS(ROW(),3))+INDIRECT(ADDRESS(ROW()-1,4)),INDIRECT(ADDRESS(ROW(),3)))</f>
        <v>0.97676579925650553</v>
      </c>
      <c r="E47" s="34">
        <f>COUNTIFS(META!B:B,METABREAK!A47,META!D:D,"&gt;=18")</f>
        <v>1</v>
      </c>
      <c r="F47" s="36">
        <f t="shared" si="3"/>
        <v>6.8027210884353739E-3</v>
      </c>
      <c r="G47" s="36" cm="1">
        <f t="array" aca="1" ref="G47" ca="1">IFERROR(INDIRECT(ADDRESS(ROW(),3))+INDIRECT(ADDRESS(ROW()-1,4)),INDIRECT(ADDRESS(ROW(),3)))</f>
        <v>0.97676579925650553</v>
      </c>
      <c r="H47" s="36">
        <f t="shared" ca="1" si="4"/>
        <v>0.5</v>
      </c>
      <c r="I47" s="37">
        <f t="shared" ca="1" si="5"/>
        <v>4.9439850289558201E-3</v>
      </c>
    </row>
    <row r="48" spans="1:11" x14ac:dyDescent="0.3">
      <c r="A48" s="3" t="s">
        <v>18</v>
      </c>
      <c r="B48" s="34" cm="1">
        <f t="array" aca="1" ref="B48" ca="1">COUNTIFS(META!B:B,INDIRECT(ADDRESS(ROW(),1)))</f>
        <v>2</v>
      </c>
      <c r="C48" s="36" cm="1">
        <f t="array" aca="1" ref="C48" ca="1">INDIRECT(ADDRESS(ROW(),2))/SUM(B:B)</f>
        <v>1.8587360594795538E-3</v>
      </c>
      <c r="D48" s="36" cm="1">
        <f t="array" aca="1" ref="D48" ca="1">IFERROR(INDIRECT(ADDRESS(ROW(),3))+INDIRECT(ADDRESS(ROW()-1,4)),INDIRECT(ADDRESS(ROW(),3)))</f>
        <v>0.97862453531598503</v>
      </c>
      <c r="E48" s="34">
        <f>COUNTIFS(META!B:B,METABREAK!A48,META!D:D,"&gt;=18")</f>
        <v>0</v>
      </c>
      <c r="F48" s="36">
        <f t="shared" si="3"/>
        <v>0</v>
      </c>
      <c r="G48" s="36" cm="1">
        <f t="array" aca="1" ref="G48" ca="1">IFERROR(INDIRECT(ADDRESS(ROW(),3))+INDIRECT(ADDRESS(ROW()-1,4)),INDIRECT(ADDRESS(ROW(),3)))</f>
        <v>0.97862453531598503</v>
      </c>
      <c r="H48" s="36">
        <f t="shared" ca="1" si="4"/>
        <v>0</v>
      </c>
      <c r="I48" s="37">
        <f t="shared" ca="1" si="5"/>
        <v>-1.8587360594795538E-3</v>
      </c>
    </row>
    <row r="49" spans="1:9" x14ac:dyDescent="0.3">
      <c r="A49" s="3" t="s">
        <v>1880</v>
      </c>
      <c r="B49" s="34" cm="1">
        <f t="array" aca="1" ref="B49" ca="1">COUNTIFS(META!B:B,INDIRECT(ADDRESS(ROW(),1)))</f>
        <v>2</v>
      </c>
      <c r="C49" s="36" cm="1">
        <f t="array" aca="1" ref="C49" ca="1">INDIRECT(ADDRESS(ROW(),2))/SUM(B:B)</f>
        <v>1.8587360594795538E-3</v>
      </c>
      <c r="D49" s="36" cm="1">
        <f t="array" aca="1" ref="D49" ca="1">IFERROR(INDIRECT(ADDRESS(ROW(),3))+INDIRECT(ADDRESS(ROW()-1,4)),INDIRECT(ADDRESS(ROW(),3)))</f>
        <v>0.98048327137546454</v>
      </c>
      <c r="E49" s="34">
        <f>COUNTIFS(META!B:B,METABREAK!A49,META!D:D,"&gt;=18")</f>
        <v>0</v>
      </c>
      <c r="F49" s="36">
        <f t="shared" si="3"/>
        <v>0</v>
      </c>
      <c r="G49" s="36" cm="1">
        <f t="array" aca="1" ref="G49" ca="1">IFERROR(INDIRECT(ADDRESS(ROW(),3))+INDIRECT(ADDRESS(ROW()-1,4)),INDIRECT(ADDRESS(ROW(),3)))</f>
        <v>0.98048327137546454</v>
      </c>
      <c r="H49" s="36">
        <f t="shared" ca="1" si="4"/>
        <v>0</v>
      </c>
      <c r="I49" s="37">
        <f t="shared" ca="1" si="5"/>
        <v>-1.8587360594795538E-3</v>
      </c>
    </row>
    <row r="50" spans="1:9" x14ac:dyDescent="0.3">
      <c r="A50" s="3" t="s">
        <v>3300</v>
      </c>
      <c r="B50" s="34" cm="1">
        <f t="array" aca="1" ref="B50" ca="1">COUNTIFS(META!B:B,INDIRECT(ADDRESS(ROW(),1)))</f>
        <v>2</v>
      </c>
      <c r="C50" s="36" cm="1">
        <f t="array" aca="1" ref="C50" ca="1">INDIRECT(ADDRESS(ROW(),2))/SUM(B:B)</f>
        <v>1.8587360594795538E-3</v>
      </c>
      <c r="D50" s="36" cm="1">
        <f t="array" aca="1" ref="D50" ca="1">IFERROR(INDIRECT(ADDRESS(ROW(),3))+INDIRECT(ADDRESS(ROW()-1,4)),INDIRECT(ADDRESS(ROW(),3)))</f>
        <v>0.98234200743494404</v>
      </c>
      <c r="E50" s="34">
        <f>COUNTIFS(META!B:B,METABREAK!A50,META!D:D,"&gt;=18")</f>
        <v>0</v>
      </c>
      <c r="F50" s="36">
        <f t="shared" si="3"/>
        <v>0</v>
      </c>
      <c r="G50" s="36" cm="1">
        <f t="array" aca="1" ref="G50" ca="1">IFERROR(INDIRECT(ADDRESS(ROW(),3))+INDIRECT(ADDRESS(ROW()-1,4)),INDIRECT(ADDRESS(ROW(),3)))</f>
        <v>0.98234200743494404</v>
      </c>
      <c r="H50" s="36">
        <f t="shared" ca="1" si="4"/>
        <v>0</v>
      </c>
      <c r="I50" s="37">
        <f t="shared" ca="1" si="5"/>
        <v>-1.8587360594795538E-3</v>
      </c>
    </row>
    <row r="51" spans="1:9" x14ac:dyDescent="0.3">
      <c r="A51" s="3" t="s">
        <v>1043</v>
      </c>
      <c r="B51" s="34" cm="1">
        <f t="array" aca="1" ref="B51" ca="1">COUNTIFS(META!B:B,INDIRECT(ADDRESS(ROW(),1)))</f>
        <v>2</v>
      </c>
      <c r="C51" s="36" cm="1">
        <f t="array" aca="1" ref="C51" ca="1">INDIRECT(ADDRESS(ROW(),2))/SUM(B:B)</f>
        <v>1.8587360594795538E-3</v>
      </c>
      <c r="D51" s="36" cm="1">
        <f t="array" aca="1" ref="D51" ca="1">IFERROR(INDIRECT(ADDRESS(ROW(),3))+INDIRECT(ADDRESS(ROW()-1,4)),INDIRECT(ADDRESS(ROW(),3)))</f>
        <v>0.98420074349442355</v>
      </c>
      <c r="E51" s="34">
        <f>COUNTIFS(META!B:B,METABREAK!A51,META!D:D,"&gt;=18")</f>
        <v>0</v>
      </c>
      <c r="F51" s="36">
        <f t="shared" si="3"/>
        <v>0</v>
      </c>
      <c r="G51" s="36" cm="1">
        <f t="array" aca="1" ref="G51" ca="1">IFERROR(INDIRECT(ADDRESS(ROW(),3))+INDIRECT(ADDRESS(ROW()-1,4)),INDIRECT(ADDRESS(ROW(),3)))</f>
        <v>0.98420074349442355</v>
      </c>
      <c r="H51" s="36">
        <f t="shared" ca="1" si="4"/>
        <v>0</v>
      </c>
      <c r="I51" s="37">
        <f t="shared" ca="1" si="5"/>
        <v>-1.8587360594795538E-3</v>
      </c>
    </row>
    <row r="52" spans="1:9" x14ac:dyDescent="0.3">
      <c r="A52" s="3" t="s">
        <v>1871</v>
      </c>
      <c r="B52" s="34" cm="1">
        <f t="array" aca="1" ref="B52" ca="1">COUNTIFS(META!B:B,INDIRECT(ADDRESS(ROW(),1)))</f>
        <v>2</v>
      </c>
      <c r="C52" s="36" cm="1">
        <f t="array" aca="1" ref="C52" ca="1">INDIRECT(ADDRESS(ROW(),2))/SUM(B:B)</f>
        <v>1.8587360594795538E-3</v>
      </c>
      <c r="D52" s="36" cm="1">
        <f t="array" aca="1" ref="D52" ca="1">IFERROR(INDIRECT(ADDRESS(ROW(),3))+INDIRECT(ADDRESS(ROW()-1,4)),INDIRECT(ADDRESS(ROW(),3)))</f>
        <v>0.98605947955390305</v>
      </c>
      <c r="E52" s="34">
        <f>COUNTIFS(META!B:B,METABREAK!A52,META!D:D,"&gt;=18")</f>
        <v>0</v>
      </c>
      <c r="F52" s="36">
        <f t="shared" si="3"/>
        <v>0</v>
      </c>
      <c r="G52" s="36" cm="1">
        <f t="array" aca="1" ref="G52" ca="1">IFERROR(INDIRECT(ADDRESS(ROW(),3))+INDIRECT(ADDRESS(ROW()-1,4)),INDIRECT(ADDRESS(ROW(),3)))</f>
        <v>0.98605947955390305</v>
      </c>
      <c r="H52" s="36">
        <f t="shared" ca="1" si="4"/>
        <v>0</v>
      </c>
      <c r="I52" s="37">
        <f t="shared" ca="1" si="5"/>
        <v>-1.8587360594795538E-3</v>
      </c>
    </row>
    <row r="53" spans="1:9" x14ac:dyDescent="0.3">
      <c r="A53" s="3" t="s">
        <v>2798</v>
      </c>
      <c r="B53" s="34" cm="1">
        <f t="array" aca="1" ref="B53" ca="1">COUNTIFS(META!B:B,INDIRECT(ADDRESS(ROW(),1)))</f>
        <v>2</v>
      </c>
      <c r="C53" s="36" cm="1">
        <f t="array" aca="1" ref="C53" ca="1">INDIRECT(ADDRESS(ROW(),2))/SUM(B:B)</f>
        <v>1.8587360594795538E-3</v>
      </c>
      <c r="D53" s="36" cm="1">
        <f t="array" aca="1" ref="D53" ca="1">IFERROR(INDIRECT(ADDRESS(ROW(),3))+INDIRECT(ADDRESS(ROW()-1,4)),INDIRECT(ADDRESS(ROW(),3)))</f>
        <v>0.98791821561338256</v>
      </c>
      <c r="E53" s="34">
        <f>COUNTIFS(META!B:B,METABREAK!A53,META!D:D,"&gt;=18")</f>
        <v>0</v>
      </c>
      <c r="F53" s="36">
        <f t="shared" si="3"/>
        <v>0</v>
      </c>
      <c r="G53" s="36" cm="1">
        <f t="array" aca="1" ref="G53" ca="1">IFERROR(INDIRECT(ADDRESS(ROW(),3))+INDIRECT(ADDRESS(ROW()-1,4)),INDIRECT(ADDRESS(ROW(),3)))</f>
        <v>0.98791821561338256</v>
      </c>
      <c r="H53" s="36">
        <f t="shared" ca="1" si="4"/>
        <v>0</v>
      </c>
      <c r="I53" s="37">
        <f t="shared" ca="1" si="5"/>
        <v>-1.8587360594795538E-3</v>
      </c>
    </row>
    <row r="54" spans="1:9" x14ac:dyDescent="0.3">
      <c r="A54" s="3" t="s">
        <v>1036</v>
      </c>
      <c r="B54" s="34" cm="1">
        <f t="array" aca="1" ref="B54" ca="1">COUNTIFS(META!B:B,INDIRECT(ADDRESS(ROW(),1)))</f>
        <v>2</v>
      </c>
      <c r="C54" s="36" cm="1">
        <f t="array" aca="1" ref="C54" ca="1">INDIRECT(ADDRESS(ROW(),2))/SUM(B:B)</f>
        <v>1.8587360594795538E-3</v>
      </c>
      <c r="D54" s="36" cm="1">
        <f t="array" aca="1" ref="D54" ca="1">IFERROR(INDIRECT(ADDRESS(ROW(),3))+INDIRECT(ADDRESS(ROW()-1,4)),INDIRECT(ADDRESS(ROW(),3)))</f>
        <v>0.98977695167286206</v>
      </c>
      <c r="E54" s="34">
        <f>COUNTIFS(META!B:B,METABREAK!A54,META!D:D,"&gt;=18")</f>
        <v>0</v>
      </c>
      <c r="F54" s="36">
        <f t="shared" si="3"/>
        <v>0</v>
      </c>
      <c r="G54" s="36" cm="1">
        <f t="array" aca="1" ref="G54" ca="1">IFERROR(INDIRECT(ADDRESS(ROW(),3))+INDIRECT(ADDRESS(ROW()-1,4)),INDIRECT(ADDRESS(ROW(),3)))</f>
        <v>0.98977695167286206</v>
      </c>
      <c r="H54" s="36">
        <f t="shared" ca="1" si="4"/>
        <v>0</v>
      </c>
      <c r="I54" s="37">
        <f t="shared" ca="1" si="5"/>
        <v>-1.8587360594795538E-3</v>
      </c>
    </row>
    <row r="55" spans="1:9" x14ac:dyDescent="0.3">
      <c r="A55" s="3" t="s">
        <v>7</v>
      </c>
      <c r="B55" s="34" cm="1">
        <f t="array" aca="1" ref="B55" ca="1">COUNTIFS(META!B:B,INDIRECT(ADDRESS(ROW(),1)))</f>
        <v>1</v>
      </c>
      <c r="C55" s="36" cm="1">
        <f t="array" aca="1" ref="C55" ca="1">INDIRECT(ADDRESS(ROW(),2))/SUM(B:B)</f>
        <v>9.2936802973977691E-4</v>
      </c>
      <c r="D55" s="36" cm="1">
        <f t="array" aca="1" ref="D55" ca="1">IFERROR(INDIRECT(ADDRESS(ROW(),3))+INDIRECT(ADDRESS(ROW()-1,4)),INDIRECT(ADDRESS(ROW(),3)))</f>
        <v>0.99070631970260181</v>
      </c>
      <c r="E55" s="34">
        <f>COUNTIFS(META!B:B,METABREAK!A55,META!D:D,"&gt;=18")</f>
        <v>0</v>
      </c>
      <c r="F55" s="36">
        <f t="shared" si="3"/>
        <v>0</v>
      </c>
      <c r="G55" s="36" cm="1">
        <f t="array" aca="1" ref="G55" ca="1">IFERROR(INDIRECT(ADDRESS(ROW(),3))+INDIRECT(ADDRESS(ROW()-1,4)),INDIRECT(ADDRESS(ROW(),3)))</f>
        <v>0.99070631970260181</v>
      </c>
      <c r="H55" s="36">
        <f t="shared" ca="1" si="4"/>
        <v>0</v>
      </c>
      <c r="I55" s="37">
        <f t="shared" ca="1" si="5"/>
        <v>-9.2936802973977691E-4</v>
      </c>
    </row>
    <row r="56" spans="1:9" x14ac:dyDescent="0.3">
      <c r="A56" s="3" t="s">
        <v>17</v>
      </c>
      <c r="B56" s="34" cm="1">
        <f t="array" aca="1" ref="B56" ca="1">COUNTIFS(META!B:B,INDIRECT(ADDRESS(ROW(),1)))</f>
        <v>1</v>
      </c>
      <c r="C56" s="36" cm="1">
        <f t="array" aca="1" ref="C56" ca="1">INDIRECT(ADDRESS(ROW(),2))/SUM(B:B)</f>
        <v>9.2936802973977691E-4</v>
      </c>
      <c r="D56" s="36" cm="1">
        <f t="array" aca="1" ref="D56" ca="1">IFERROR(INDIRECT(ADDRESS(ROW(),3))+INDIRECT(ADDRESS(ROW()-1,4)),INDIRECT(ADDRESS(ROW(),3)))</f>
        <v>0.99163568773234156</v>
      </c>
      <c r="E56" s="34">
        <f>COUNTIFS(META!B:B,METABREAK!A56,META!D:D,"&gt;=18")</f>
        <v>1</v>
      </c>
      <c r="F56" s="36">
        <f t="shared" si="3"/>
        <v>6.8027210884353739E-3</v>
      </c>
      <c r="G56" s="36" cm="1">
        <f t="array" aca="1" ref="G56" ca="1">IFERROR(INDIRECT(ADDRESS(ROW(),3))+INDIRECT(ADDRESS(ROW()-1,4)),INDIRECT(ADDRESS(ROW(),3)))</f>
        <v>0.99163568773234156</v>
      </c>
      <c r="H56" s="36">
        <f t="shared" ca="1" si="4"/>
        <v>1</v>
      </c>
      <c r="I56" s="37">
        <f t="shared" ca="1" si="5"/>
        <v>5.8733530586955966E-3</v>
      </c>
    </row>
    <row r="57" spans="1:9" x14ac:dyDescent="0.3">
      <c r="A57" s="3" t="s">
        <v>449</v>
      </c>
      <c r="B57" s="34" cm="1">
        <f t="array" aca="1" ref="B57" ca="1">COUNTIFS(META!B:B,INDIRECT(ADDRESS(ROW(),1)))</f>
        <v>1</v>
      </c>
      <c r="C57" s="36" cm="1">
        <f t="array" aca="1" ref="C57" ca="1">INDIRECT(ADDRESS(ROW(),2))/SUM(B:B)</f>
        <v>9.2936802973977691E-4</v>
      </c>
      <c r="D57" s="36" cm="1">
        <f t="array" aca="1" ref="D57" ca="1">IFERROR(INDIRECT(ADDRESS(ROW(),3))+INDIRECT(ADDRESS(ROW()-1,4)),INDIRECT(ADDRESS(ROW(),3)))</f>
        <v>0.99256505576208132</v>
      </c>
      <c r="E57" s="34">
        <f>COUNTIFS(META!B:B,METABREAK!A57,META!D:D,"&gt;=18")</f>
        <v>0</v>
      </c>
      <c r="F57" s="36">
        <f t="shared" si="3"/>
        <v>0</v>
      </c>
      <c r="G57" s="36" cm="1">
        <f t="array" aca="1" ref="G57" ca="1">IFERROR(INDIRECT(ADDRESS(ROW(),3))+INDIRECT(ADDRESS(ROW()-1,4)),INDIRECT(ADDRESS(ROW(),3)))</f>
        <v>0.99256505576208132</v>
      </c>
      <c r="H57" s="36">
        <f t="shared" ca="1" si="4"/>
        <v>0</v>
      </c>
      <c r="I57" s="37">
        <f t="shared" ca="1" si="5"/>
        <v>-9.2936802973977691E-4</v>
      </c>
    </row>
    <row r="58" spans="1:9" x14ac:dyDescent="0.3">
      <c r="A58" s="3" t="s">
        <v>3225</v>
      </c>
      <c r="B58" s="34" cm="1">
        <f t="array" aca="1" ref="B58" ca="1">COUNTIFS(META!B:B,INDIRECT(ADDRESS(ROW(),1)))</f>
        <v>1</v>
      </c>
      <c r="C58" s="36" cm="1">
        <f t="array" aca="1" ref="C58" ca="1">INDIRECT(ADDRESS(ROW(),2))/SUM(B:B)</f>
        <v>9.2936802973977691E-4</v>
      </c>
      <c r="D58" s="36" cm="1">
        <f t="array" aca="1" ref="D58" ca="1">IFERROR(INDIRECT(ADDRESS(ROW(),3))+INDIRECT(ADDRESS(ROW()-1,4)),INDIRECT(ADDRESS(ROW(),3)))</f>
        <v>0.99349442379182107</v>
      </c>
      <c r="E58" s="34">
        <f>COUNTIFS(META!B:B,METABREAK!A58,META!D:D,"&gt;=18")</f>
        <v>0</v>
      </c>
      <c r="F58" s="36">
        <f t="shared" si="3"/>
        <v>0</v>
      </c>
      <c r="G58" s="36" cm="1">
        <f t="array" aca="1" ref="G58" ca="1">IFERROR(INDIRECT(ADDRESS(ROW(),3))+INDIRECT(ADDRESS(ROW()-1,4)),INDIRECT(ADDRESS(ROW(),3)))</f>
        <v>0.99349442379182107</v>
      </c>
      <c r="H58" s="36">
        <f t="shared" ca="1" si="4"/>
        <v>0</v>
      </c>
      <c r="I58" s="37">
        <f t="shared" ca="1" si="5"/>
        <v>-9.2936802973977691E-4</v>
      </c>
    </row>
    <row r="59" spans="1:9" x14ac:dyDescent="0.3">
      <c r="A59" s="3" t="s">
        <v>12</v>
      </c>
      <c r="B59" s="34" cm="1">
        <f t="array" aca="1" ref="B59" ca="1">COUNTIFS(META!B:B,INDIRECT(ADDRESS(ROW(),1)))</f>
        <v>1</v>
      </c>
      <c r="C59" s="36" cm="1">
        <f t="array" aca="1" ref="C59" ca="1">INDIRECT(ADDRESS(ROW(),2))/SUM(B:B)</f>
        <v>9.2936802973977691E-4</v>
      </c>
      <c r="D59" s="36" cm="1">
        <f t="array" aca="1" ref="D59" ca="1">IFERROR(INDIRECT(ADDRESS(ROW(),3))+INDIRECT(ADDRESS(ROW()-1,4)),INDIRECT(ADDRESS(ROW(),3)))</f>
        <v>0.99442379182156082</v>
      </c>
      <c r="E59" s="34">
        <f>COUNTIFS(META!B:B,METABREAK!A59,META!D:D,"&gt;=18")</f>
        <v>0</v>
      </c>
      <c r="F59" s="36">
        <f t="shared" si="3"/>
        <v>0</v>
      </c>
      <c r="G59" s="36" cm="1">
        <f t="array" aca="1" ref="G59" ca="1">IFERROR(INDIRECT(ADDRESS(ROW(),3))+INDIRECT(ADDRESS(ROW()-1,4)),INDIRECT(ADDRESS(ROW(),3)))</f>
        <v>0.99442379182156082</v>
      </c>
      <c r="H59" s="36">
        <f t="shared" ca="1" si="4"/>
        <v>0</v>
      </c>
      <c r="I59" s="37">
        <f t="shared" ca="1" si="5"/>
        <v>-9.2936802973977691E-4</v>
      </c>
    </row>
    <row r="60" spans="1:9" x14ac:dyDescent="0.3">
      <c r="A60" s="3" t="s">
        <v>2840</v>
      </c>
      <c r="B60" s="34" cm="1">
        <f t="array" aca="1" ref="B60" ca="1">COUNTIFS(META!B:B,INDIRECT(ADDRESS(ROW(),1)))</f>
        <v>1</v>
      </c>
      <c r="C60" s="36" cm="1">
        <f t="array" aca="1" ref="C60" ca="1">INDIRECT(ADDRESS(ROW(),2))/SUM(B:B)</f>
        <v>9.2936802973977691E-4</v>
      </c>
      <c r="D60" s="36" cm="1">
        <f t="array" aca="1" ref="D60" ca="1">IFERROR(INDIRECT(ADDRESS(ROW(),3))+INDIRECT(ADDRESS(ROW()-1,4)),INDIRECT(ADDRESS(ROW(),3)))</f>
        <v>0.99535315985130057</v>
      </c>
      <c r="E60" s="34">
        <f>COUNTIFS(META!B:B,METABREAK!A60,META!D:D,"&gt;=18")</f>
        <v>0</v>
      </c>
      <c r="F60" s="36">
        <f t="shared" si="3"/>
        <v>0</v>
      </c>
      <c r="G60" s="36" cm="1">
        <f t="array" aca="1" ref="G60" ca="1">IFERROR(INDIRECT(ADDRESS(ROW(),3))+INDIRECT(ADDRESS(ROW()-1,4)),INDIRECT(ADDRESS(ROW(),3)))</f>
        <v>0.99535315985130057</v>
      </c>
      <c r="H60" s="36">
        <f t="shared" ca="1" si="4"/>
        <v>0</v>
      </c>
      <c r="I60" s="37">
        <f t="shared" ca="1" si="5"/>
        <v>-9.2936802973977691E-4</v>
      </c>
    </row>
    <row r="61" spans="1:9" x14ac:dyDescent="0.3">
      <c r="A61" s="3" t="s">
        <v>448</v>
      </c>
      <c r="B61" s="34" cm="1">
        <f t="array" aca="1" ref="B61" ca="1">COUNTIFS(META!B:B,INDIRECT(ADDRESS(ROW(),1)))</f>
        <v>1</v>
      </c>
      <c r="C61" s="36" cm="1">
        <f t="array" aca="1" ref="C61" ca="1">INDIRECT(ADDRESS(ROW(),2))/SUM(B:B)</f>
        <v>9.2936802973977691E-4</v>
      </c>
      <c r="D61" s="36" cm="1">
        <f t="array" aca="1" ref="D61" ca="1">IFERROR(INDIRECT(ADDRESS(ROW(),3))+INDIRECT(ADDRESS(ROW()-1,4)),INDIRECT(ADDRESS(ROW(),3)))</f>
        <v>0.99628252788104033</v>
      </c>
      <c r="E61" s="34">
        <f>COUNTIFS(META!B:B,METABREAK!A61,META!D:D,"&gt;=18")</f>
        <v>0</v>
      </c>
      <c r="F61" s="36">
        <f t="shared" si="3"/>
        <v>0</v>
      </c>
      <c r="G61" s="36" cm="1">
        <f t="array" aca="1" ref="G61" ca="1">IFERROR(INDIRECT(ADDRESS(ROW(),3))+INDIRECT(ADDRESS(ROW()-1,4)),INDIRECT(ADDRESS(ROW(),3)))</f>
        <v>0.99628252788104033</v>
      </c>
      <c r="H61" s="36">
        <f t="shared" ca="1" si="4"/>
        <v>0</v>
      </c>
      <c r="I61" s="37">
        <f t="shared" ca="1" si="5"/>
        <v>-9.2936802973977691E-4</v>
      </c>
    </row>
    <row r="62" spans="1:9" x14ac:dyDescent="0.3">
      <c r="A62" s="3" t="s">
        <v>2691</v>
      </c>
      <c r="B62" s="34" cm="1">
        <f t="array" aca="1" ref="B62" ca="1">COUNTIFS(META!B:B,INDIRECT(ADDRESS(ROW(),1)))</f>
        <v>1</v>
      </c>
      <c r="C62" s="36" cm="1">
        <f t="array" aca="1" ref="C62" ca="1">INDIRECT(ADDRESS(ROW(),2))/SUM(B:B)</f>
        <v>9.2936802973977691E-4</v>
      </c>
      <c r="D62" s="36" cm="1">
        <f t="array" aca="1" ref="D62" ca="1">IFERROR(INDIRECT(ADDRESS(ROW(),3))+INDIRECT(ADDRESS(ROW()-1,4)),INDIRECT(ADDRESS(ROW(),3)))</f>
        <v>0.99721189591078008</v>
      </c>
      <c r="E62" s="34">
        <f>COUNTIFS(META!B:B,METABREAK!A62,META!D:D,"&gt;=18")</f>
        <v>0</v>
      </c>
      <c r="F62" s="36">
        <f t="shared" si="3"/>
        <v>0</v>
      </c>
      <c r="G62" s="36" cm="1">
        <f t="array" aca="1" ref="G62" ca="1">IFERROR(INDIRECT(ADDRESS(ROW(),3))+INDIRECT(ADDRESS(ROW()-1,4)),INDIRECT(ADDRESS(ROW(),3)))</f>
        <v>0.99721189591078008</v>
      </c>
      <c r="H62" s="36">
        <f t="shared" ca="1" si="4"/>
        <v>0</v>
      </c>
      <c r="I62" s="37">
        <f t="shared" ca="1" si="5"/>
        <v>-9.2936802973977691E-4</v>
      </c>
    </row>
    <row r="63" spans="1:9" x14ac:dyDescent="0.3">
      <c r="A63" s="3" t="s">
        <v>2990</v>
      </c>
      <c r="B63" s="34" cm="1">
        <f t="array" aca="1" ref="B63" ca="1">COUNTIFS(META!B:B,INDIRECT(ADDRESS(ROW(),1)))</f>
        <v>1</v>
      </c>
      <c r="C63" s="36" cm="1">
        <f t="array" aca="1" ref="C63" ca="1">INDIRECT(ADDRESS(ROW(),2))/SUM(B:B)</f>
        <v>9.2936802973977691E-4</v>
      </c>
      <c r="D63" s="36" cm="1">
        <f t="array" aca="1" ref="D63" ca="1">IFERROR(INDIRECT(ADDRESS(ROW(),3))+INDIRECT(ADDRESS(ROW()-1,4)),INDIRECT(ADDRESS(ROW(),3)))</f>
        <v>0.99814126394051983</v>
      </c>
      <c r="E63" s="34">
        <f>COUNTIFS(META!B:B,METABREAK!A63,META!D:D,"&gt;=18")</f>
        <v>0</v>
      </c>
      <c r="F63" s="36">
        <f t="shared" si="3"/>
        <v>0</v>
      </c>
      <c r="G63" s="36" cm="1">
        <f t="array" aca="1" ref="G63" ca="1">IFERROR(INDIRECT(ADDRESS(ROW(),3))+INDIRECT(ADDRESS(ROW()-1,4)),INDIRECT(ADDRESS(ROW(),3)))</f>
        <v>0.99814126394051983</v>
      </c>
      <c r="H63" s="36">
        <f t="shared" ca="1" si="4"/>
        <v>0</v>
      </c>
      <c r="I63" s="37">
        <f t="shared" ca="1" si="5"/>
        <v>-9.2936802973977691E-4</v>
      </c>
    </row>
    <row r="64" spans="1:9" x14ac:dyDescent="0.3">
      <c r="A64" s="3" t="s">
        <v>248</v>
      </c>
      <c r="B64" s="34" cm="1">
        <f t="array" aca="1" ref="B64" ca="1">COUNTIFS(META!B:B,INDIRECT(ADDRESS(ROW(),1)))</f>
        <v>1</v>
      </c>
      <c r="C64" s="36" cm="1">
        <f t="array" aca="1" ref="C64" ca="1">INDIRECT(ADDRESS(ROW(),2))/SUM(B:B)</f>
        <v>9.2936802973977691E-4</v>
      </c>
      <c r="D64" s="36" cm="1">
        <f t="array" aca="1" ref="D64" ca="1">IFERROR(INDIRECT(ADDRESS(ROW(),3))+INDIRECT(ADDRESS(ROW()-1,4)),INDIRECT(ADDRESS(ROW(),3)))</f>
        <v>0.99907063197025958</v>
      </c>
      <c r="E64" s="34">
        <f>COUNTIFS(META!B:B,METABREAK!A64,META!D:D,"&gt;=18")</f>
        <v>0</v>
      </c>
      <c r="F64" s="36">
        <f t="shared" si="3"/>
        <v>0</v>
      </c>
      <c r="G64" s="36" cm="1">
        <f t="array" aca="1" ref="G64" ca="1">IFERROR(INDIRECT(ADDRESS(ROW(),3))+INDIRECT(ADDRESS(ROW()-1,4)),INDIRECT(ADDRESS(ROW(),3)))</f>
        <v>0.99907063197025958</v>
      </c>
      <c r="H64" s="36">
        <f t="shared" ca="1" si="4"/>
        <v>0</v>
      </c>
      <c r="I64" s="37">
        <f t="shared" ca="1" si="5"/>
        <v>-9.2936802973977691E-4</v>
      </c>
    </row>
    <row r="65" spans="1:11" x14ac:dyDescent="0.3">
      <c r="A65" s="3" t="s">
        <v>2055</v>
      </c>
      <c r="B65" s="34" cm="1">
        <f t="array" aca="1" ref="B65" ca="1">COUNTIFS(META!B:B,INDIRECT(ADDRESS(ROW(),1)))</f>
        <v>1</v>
      </c>
      <c r="C65" s="36" cm="1">
        <f t="array" aca="1" ref="C65" ca="1">INDIRECT(ADDRESS(ROW(),2))/SUM(B:B)</f>
        <v>9.2936802973977691E-4</v>
      </c>
      <c r="D65" s="36" cm="1">
        <f t="array" aca="1" ref="D65" ca="1">IFERROR(INDIRECT(ADDRESS(ROW(),3))+INDIRECT(ADDRESS(ROW()-1,4)),INDIRECT(ADDRESS(ROW(),3)))</f>
        <v>0.99999999999999933</v>
      </c>
      <c r="E65" s="34">
        <f>COUNTIFS(META!B:B,METABREAK!A65,META!D:D,"&gt;=18")</f>
        <v>0</v>
      </c>
      <c r="F65" s="36">
        <f t="shared" si="3"/>
        <v>0</v>
      </c>
      <c r="G65" s="36" cm="1">
        <f t="array" aca="1" ref="G65" ca="1">IFERROR(INDIRECT(ADDRESS(ROW(),3))+INDIRECT(ADDRESS(ROW()-1,4)),INDIRECT(ADDRESS(ROW(),3)))</f>
        <v>0.99999999999999933</v>
      </c>
      <c r="H65" s="36">
        <f t="shared" ca="1" si="4"/>
        <v>0</v>
      </c>
      <c r="I65" s="37">
        <f t="shared" ca="1" si="5"/>
        <v>-9.2936802973977691E-4</v>
      </c>
    </row>
    <row r="68" spans="1:11" x14ac:dyDescent="0.3">
      <c r="K68" s="35"/>
    </row>
    <row r="69" spans="1:11" x14ac:dyDescent="0.3">
      <c r="K69" s="35"/>
    </row>
    <row r="70" spans="1:11" x14ac:dyDescent="0.3">
      <c r="K70" s="35"/>
    </row>
    <row r="71" spans="1:11" x14ac:dyDescent="0.3">
      <c r="K71" s="35"/>
    </row>
    <row r="72" spans="1:11" x14ac:dyDescent="0.3">
      <c r="K72" s="35"/>
    </row>
    <row r="73" spans="1:11" x14ac:dyDescent="0.3">
      <c r="K73" s="35"/>
    </row>
    <row r="74" spans="1:11" x14ac:dyDescent="0.3">
      <c r="K74" s="35"/>
    </row>
    <row r="75" spans="1:11" x14ac:dyDescent="0.3">
      <c r="K75" s="35"/>
    </row>
    <row r="76" spans="1:11" x14ac:dyDescent="0.3">
      <c r="K76" s="35"/>
    </row>
    <row r="77" spans="1:11" x14ac:dyDescent="0.3">
      <c r="K77" s="35"/>
    </row>
    <row r="78" spans="1:11" x14ac:dyDescent="0.3">
      <c r="K78" s="35"/>
    </row>
    <row r="79" spans="1:11" x14ac:dyDescent="0.3">
      <c r="K79" s="35"/>
    </row>
    <row r="80" spans="1:11" x14ac:dyDescent="0.3">
      <c r="K80" s="35"/>
    </row>
    <row r="81" spans="11:11" x14ac:dyDescent="0.3">
      <c r="K81" s="35"/>
    </row>
    <row r="82" spans="11:11" x14ac:dyDescent="0.3">
      <c r="K82" s="35"/>
    </row>
    <row r="83" spans="11:11" x14ac:dyDescent="0.3">
      <c r="K83" s="35"/>
    </row>
    <row r="84" spans="11:11" x14ac:dyDescent="0.3">
      <c r="K84" s="35"/>
    </row>
    <row r="85" spans="11:11" x14ac:dyDescent="0.3">
      <c r="K85" s="35"/>
    </row>
    <row r="86" spans="11:11" x14ac:dyDescent="0.3">
      <c r="K86" s="35"/>
    </row>
    <row r="87" spans="11:11" x14ac:dyDescent="0.3">
      <c r="K87" s="35"/>
    </row>
    <row r="88" spans="11:11" x14ac:dyDescent="0.3">
      <c r="K88" s="35"/>
    </row>
    <row r="89" spans="11:11" x14ac:dyDescent="0.3">
      <c r="K89" s="35"/>
    </row>
    <row r="90" spans="11:11" x14ac:dyDescent="0.3">
      <c r="K90" s="35"/>
    </row>
    <row r="91" spans="11:11" x14ac:dyDescent="0.3">
      <c r="K91" s="35"/>
    </row>
    <row r="92" spans="11:11" x14ac:dyDescent="0.3">
      <c r="K92" s="35"/>
    </row>
    <row r="93" spans="11:11" x14ac:dyDescent="0.3">
      <c r="K93" s="35"/>
    </row>
    <row r="94" spans="11:11" x14ac:dyDescent="0.3">
      <c r="K94" s="35"/>
    </row>
    <row r="95" spans="11:11" x14ac:dyDescent="0.3">
      <c r="K95" s="35"/>
    </row>
    <row r="96" spans="11:11" x14ac:dyDescent="0.3">
      <c r="K96" s="35"/>
    </row>
    <row r="97" spans="11:11" x14ac:dyDescent="0.3">
      <c r="K97" s="35"/>
    </row>
    <row r="98" spans="11:11" x14ac:dyDescent="0.3">
      <c r="K98" s="35"/>
    </row>
    <row r="99" spans="11:11" x14ac:dyDescent="0.3">
      <c r="K99" s="35"/>
    </row>
    <row r="100" spans="11:11" x14ac:dyDescent="0.3">
      <c r="K100" s="35"/>
    </row>
    <row r="101" spans="11:11" x14ac:dyDescent="0.3">
      <c r="K101" s="35"/>
    </row>
    <row r="102" spans="11:11" x14ac:dyDescent="0.3">
      <c r="K102" s="35"/>
    </row>
    <row r="103" spans="11:11" x14ac:dyDescent="0.3">
      <c r="K103" s="35"/>
    </row>
    <row r="104" spans="11:11" x14ac:dyDescent="0.3">
      <c r="K104" s="35"/>
    </row>
    <row r="105" spans="11:11" x14ac:dyDescent="0.3">
      <c r="K105" s="35"/>
    </row>
    <row r="106" spans="11:11" x14ac:dyDescent="0.3">
      <c r="K106" s="35"/>
    </row>
    <row r="107" spans="11:11" x14ac:dyDescent="0.3">
      <c r="K107" s="35"/>
    </row>
    <row r="108" spans="11:11" x14ac:dyDescent="0.3">
      <c r="K108" s="35"/>
    </row>
    <row r="109" spans="11:11" x14ac:dyDescent="0.3">
      <c r="K109" s="35"/>
    </row>
    <row r="110" spans="11:11" x14ac:dyDescent="0.3">
      <c r="K110" s="35"/>
    </row>
    <row r="111" spans="11:11" x14ac:dyDescent="0.3">
      <c r="K111" s="35"/>
    </row>
    <row r="112" spans="11:11" x14ac:dyDescent="0.3">
      <c r="K112" s="35"/>
    </row>
    <row r="113" spans="11:11" x14ac:dyDescent="0.3">
      <c r="K113" s="35"/>
    </row>
    <row r="114" spans="11:11" x14ac:dyDescent="0.3">
      <c r="K114" s="35"/>
    </row>
    <row r="115" spans="11:11" x14ac:dyDescent="0.3">
      <c r="K115" s="35"/>
    </row>
    <row r="116" spans="11:11" x14ac:dyDescent="0.3">
      <c r="K116" s="35"/>
    </row>
    <row r="117" spans="11:11" x14ac:dyDescent="0.3">
      <c r="K117" s="35"/>
    </row>
    <row r="118" spans="11:11" x14ac:dyDescent="0.3">
      <c r="K118" s="35"/>
    </row>
    <row r="119" spans="11:11" x14ac:dyDescent="0.3">
      <c r="K119" s="35"/>
    </row>
    <row r="120" spans="11:11" x14ac:dyDescent="0.3">
      <c r="K120" s="35"/>
    </row>
    <row r="121" spans="11:11" x14ac:dyDescent="0.3">
      <c r="K121" s="35"/>
    </row>
    <row r="122" spans="11:11" x14ac:dyDescent="0.3">
      <c r="K122" s="35"/>
    </row>
    <row r="123" spans="11:11" x14ac:dyDescent="0.3">
      <c r="K123" s="35"/>
    </row>
    <row r="124" spans="11:11" x14ac:dyDescent="0.3">
      <c r="K124" s="35"/>
    </row>
    <row r="125" spans="11:11" x14ac:dyDescent="0.3">
      <c r="K125" s="35"/>
    </row>
    <row r="126" spans="11:11" x14ac:dyDescent="0.3">
      <c r="K126" s="35"/>
    </row>
    <row r="127" spans="11:11" x14ac:dyDescent="0.3">
      <c r="K127" s="35"/>
    </row>
    <row r="128" spans="11:11" x14ac:dyDescent="0.3">
      <c r="K128" s="35"/>
    </row>
    <row r="129" spans="11:11" x14ac:dyDescent="0.3">
      <c r="K129" s="35"/>
    </row>
    <row r="130" spans="11:11" x14ac:dyDescent="0.3">
      <c r="K130" s="35"/>
    </row>
    <row r="131" spans="11:11" x14ac:dyDescent="0.3">
      <c r="K131" s="35"/>
    </row>
    <row r="132" spans="11:11" x14ac:dyDescent="0.3">
      <c r="K132" s="35"/>
    </row>
    <row r="133" spans="11:11" x14ac:dyDescent="0.3">
      <c r="K133" s="35"/>
    </row>
    <row r="134" spans="11:11" x14ac:dyDescent="0.3">
      <c r="K134" s="35"/>
    </row>
    <row r="135" spans="11:11" x14ac:dyDescent="0.3">
      <c r="K135" s="35"/>
    </row>
    <row r="136" spans="11:11" x14ac:dyDescent="0.3">
      <c r="K136" s="35"/>
    </row>
    <row r="137" spans="11:11" x14ac:dyDescent="0.3">
      <c r="K137" s="35"/>
    </row>
    <row r="138" spans="11:11" x14ac:dyDescent="0.3">
      <c r="K138" s="35"/>
    </row>
    <row r="139" spans="11:11" x14ac:dyDescent="0.3">
      <c r="K139" s="35"/>
    </row>
    <row r="140" spans="11:11" x14ac:dyDescent="0.3">
      <c r="K140" s="35"/>
    </row>
    <row r="141" spans="11:11" x14ac:dyDescent="0.3">
      <c r="K141" s="35"/>
    </row>
    <row r="142" spans="11:11" x14ac:dyDescent="0.3">
      <c r="K142" s="35"/>
    </row>
    <row r="143" spans="11:11" x14ac:dyDescent="0.3">
      <c r="K143" s="35"/>
    </row>
    <row r="144" spans="11:11" x14ac:dyDescent="0.3">
      <c r="K144" s="35"/>
    </row>
    <row r="145" spans="11:11" x14ac:dyDescent="0.3">
      <c r="K145" s="35"/>
    </row>
    <row r="146" spans="11:11" x14ac:dyDescent="0.3">
      <c r="K146" s="35"/>
    </row>
    <row r="147" spans="11:11" x14ac:dyDescent="0.3">
      <c r="K147" s="35"/>
    </row>
    <row r="148" spans="11:11" x14ac:dyDescent="0.3">
      <c r="K148" s="35"/>
    </row>
    <row r="149" spans="11:11" x14ac:dyDescent="0.3">
      <c r="K149" s="35"/>
    </row>
    <row r="150" spans="11:11" x14ac:dyDescent="0.3">
      <c r="K150" s="35"/>
    </row>
    <row r="151" spans="11:11" x14ac:dyDescent="0.3">
      <c r="K151" s="35"/>
    </row>
    <row r="152" spans="11:11" x14ac:dyDescent="0.3">
      <c r="K152" s="35"/>
    </row>
    <row r="153" spans="11:11" x14ac:dyDescent="0.3">
      <c r="K153" s="35"/>
    </row>
    <row r="154" spans="11:11" x14ac:dyDescent="0.3">
      <c r="K154" s="35"/>
    </row>
    <row r="155" spans="11:11" x14ac:dyDescent="0.3">
      <c r="K155" s="35"/>
    </row>
    <row r="156" spans="11:11" x14ac:dyDescent="0.3">
      <c r="K156" s="35"/>
    </row>
    <row r="157" spans="11:11" x14ac:dyDescent="0.3">
      <c r="K157" s="35"/>
    </row>
    <row r="158" spans="11:11" x14ac:dyDescent="0.3">
      <c r="K158" s="35"/>
    </row>
    <row r="159" spans="11:11" x14ac:dyDescent="0.3">
      <c r="K159" s="35"/>
    </row>
    <row r="160" spans="11:11" x14ac:dyDescent="0.3">
      <c r="K160" s="35"/>
    </row>
    <row r="161" spans="11:11" x14ac:dyDescent="0.3">
      <c r="K161" s="35"/>
    </row>
    <row r="162" spans="11:11" x14ac:dyDescent="0.3">
      <c r="K162" s="35"/>
    </row>
    <row r="163" spans="11:11" x14ac:dyDescent="0.3">
      <c r="K163" s="35"/>
    </row>
    <row r="164" spans="11:11" x14ac:dyDescent="0.3">
      <c r="K164" s="35"/>
    </row>
    <row r="165" spans="11:11" x14ac:dyDescent="0.3">
      <c r="K165" s="35"/>
    </row>
    <row r="166" spans="11:11" x14ac:dyDescent="0.3">
      <c r="K166" s="35"/>
    </row>
    <row r="167" spans="11:11" x14ac:dyDescent="0.3">
      <c r="K167" s="35"/>
    </row>
    <row r="168" spans="11:11" x14ac:dyDescent="0.3">
      <c r="K168" s="35"/>
    </row>
    <row r="169" spans="11:11" x14ac:dyDescent="0.3">
      <c r="K169" s="35"/>
    </row>
    <row r="170" spans="11:11" x14ac:dyDescent="0.3">
      <c r="K170" s="35"/>
    </row>
    <row r="171" spans="11:11" x14ac:dyDescent="0.3">
      <c r="K171" s="35"/>
    </row>
    <row r="172" spans="11:11" x14ac:dyDescent="0.3">
      <c r="K172" s="35"/>
    </row>
    <row r="173" spans="11:11" x14ac:dyDescent="0.3">
      <c r="K173" s="35"/>
    </row>
    <row r="174" spans="11:11" x14ac:dyDescent="0.3">
      <c r="K174" s="35"/>
    </row>
    <row r="175" spans="11:11" x14ac:dyDescent="0.3">
      <c r="K175" s="35"/>
    </row>
    <row r="176" spans="11:11" x14ac:dyDescent="0.3">
      <c r="K176" s="35"/>
    </row>
    <row r="177" spans="11:11" x14ac:dyDescent="0.3">
      <c r="K177" s="35"/>
    </row>
    <row r="178" spans="11:11" x14ac:dyDescent="0.3">
      <c r="K178" s="35"/>
    </row>
    <row r="179" spans="11:11" x14ac:dyDescent="0.3">
      <c r="K179" s="35"/>
    </row>
    <row r="180" spans="11:11" x14ac:dyDescent="0.3">
      <c r="K180" s="35"/>
    </row>
    <row r="181" spans="11:11" x14ac:dyDescent="0.3">
      <c r="K181" s="35"/>
    </row>
    <row r="182" spans="11:11" x14ac:dyDescent="0.3">
      <c r="K182" s="35"/>
    </row>
    <row r="183" spans="11:11" x14ac:dyDescent="0.3">
      <c r="K183" s="35"/>
    </row>
    <row r="184" spans="11:11" x14ac:dyDescent="0.3">
      <c r="K184" s="35"/>
    </row>
    <row r="185" spans="11:11" x14ac:dyDescent="0.3">
      <c r="K185" s="35"/>
    </row>
    <row r="186" spans="11:11" x14ac:dyDescent="0.3">
      <c r="K186" s="35"/>
    </row>
    <row r="187" spans="11:11" x14ac:dyDescent="0.3">
      <c r="K187" s="35"/>
    </row>
    <row r="188" spans="11:11" x14ac:dyDescent="0.3">
      <c r="K188" s="35"/>
    </row>
    <row r="189" spans="11:11" x14ac:dyDescent="0.3">
      <c r="K189" s="35"/>
    </row>
    <row r="190" spans="11:11" x14ac:dyDescent="0.3">
      <c r="K190" s="35"/>
    </row>
    <row r="191" spans="11:11" x14ac:dyDescent="0.3">
      <c r="K191" s="35"/>
    </row>
    <row r="192" spans="11:11" x14ac:dyDescent="0.3">
      <c r="K192" s="35"/>
    </row>
    <row r="193" spans="11:11" x14ac:dyDescent="0.3">
      <c r="K193" s="35"/>
    </row>
    <row r="194" spans="11:11" x14ac:dyDescent="0.3">
      <c r="K194" s="35"/>
    </row>
    <row r="195" spans="11:11" x14ac:dyDescent="0.3">
      <c r="K195" s="35"/>
    </row>
    <row r="196" spans="11:11" x14ac:dyDescent="0.3">
      <c r="K196" s="35"/>
    </row>
    <row r="197" spans="11:11" x14ac:dyDescent="0.3">
      <c r="K197" s="35"/>
    </row>
    <row r="198" spans="11:11" x14ac:dyDescent="0.3">
      <c r="K198" s="35"/>
    </row>
    <row r="199" spans="11:11" x14ac:dyDescent="0.3">
      <c r="K199" s="35"/>
    </row>
    <row r="200" spans="11:11" x14ac:dyDescent="0.3">
      <c r="K200" s="35"/>
    </row>
    <row r="201" spans="11:11" x14ac:dyDescent="0.3">
      <c r="K201" s="35"/>
    </row>
    <row r="202" spans="11:11" x14ac:dyDescent="0.3">
      <c r="K202" s="35"/>
    </row>
    <row r="203" spans="11:11" x14ac:dyDescent="0.3">
      <c r="K203" s="35"/>
    </row>
    <row r="204" spans="11:11" x14ac:dyDescent="0.3">
      <c r="K204" s="35"/>
    </row>
    <row r="205" spans="11:11" x14ac:dyDescent="0.3">
      <c r="K205" s="35"/>
    </row>
    <row r="206" spans="11:11" x14ac:dyDescent="0.3">
      <c r="K206" s="35"/>
    </row>
    <row r="207" spans="11:11" x14ac:dyDescent="0.3">
      <c r="K207" s="35"/>
    </row>
    <row r="208" spans="11:11" x14ac:dyDescent="0.3">
      <c r="K208" s="35"/>
    </row>
    <row r="209" spans="11:11" x14ac:dyDescent="0.3">
      <c r="K209" s="35"/>
    </row>
    <row r="210" spans="11:11" x14ac:dyDescent="0.3">
      <c r="K210" s="35"/>
    </row>
    <row r="211" spans="11:11" x14ac:dyDescent="0.3">
      <c r="K211" s="35"/>
    </row>
    <row r="212" spans="11:11" x14ac:dyDescent="0.3">
      <c r="K212" s="35"/>
    </row>
    <row r="213" spans="11:11" x14ac:dyDescent="0.3">
      <c r="K213" s="35"/>
    </row>
    <row r="214" spans="11:11" x14ac:dyDescent="0.3">
      <c r="K214" s="35"/>
    </row>
    <row r="215" spans="11:11" x14ac:dyDescent="0.3">
      <c r="K215" s="35"/>
    </row>
    <row r="216" spans="11:11" x14ac:dyDescent="0.3">
      <c r="K216" s="35"/>
    </row>
    <row r="217" spans="11:11" x14ac:dyDescent="0.3">
      <c r="K217" s="35"/>
    </row>
    <row r="218" spans="11:11" x14ac:dyDescent="0.3">
      <c r="K218" s="35"/>
    </row>
    <row r="219" spans="11:11" x14ac:dyDescent="0.3">
      <c r="K219" s="35"/>
    </row>
    <row r="220" spans="11:11" x14ac:dyDescent="0.3">
      <c r="K220" s="35"/>
    </row>
    <row r="221" spans="11:11" x14ac:dyDescent="0.3">
      <c r="K221" s="35"/>
    </row>
    <row r="222" spans="11:11" x14ac:dyDescent="0.3">
      <c r="K222" s="35"/>
    </row>
    <row r="223" spans="11:11" x14ac:dyDescent="0.3">
      <c r="K223" s="35"/>
    </row>
    <row r="224" spans="11:11" x14ac:dyDescent="0.3">
      <c r="K224" s="35"/>
    </row>
    <row r="225" spans="11:11" x14ac:dyDescent="0.3">
      <c r="K225" s="35"/>
    </row>
    <row r="226" spans="11:11" x14ac:dyDescent="0.3">
      <c r="K226" s="35"/>
    </row>
    <row r="227" spans="11:11" x14ac:dyDescent="0.3">
      <c r="K227" s="35"/>
    </row>
    <row r="228" spans="11:11" x14ac:dyDescent="0.3">
      <c r="K228" s="35"/>
    </row>
    <row r="229" spans="11:11" x14ac:dyDescent="0.3">
      <c r="K229" s="35"/>
    </row>
    <row r="230" spans="11:11" x14ac:dyDescent="0.3">
      <c r="K230" s="35"/>
    </row>
    <row r="231" spans="11:11" x14ac:dyDescent="0.3">
      <c r="K231" s="35"/>
    </row>
    <row r="232" spans="11:11" x14ac:dyDescent="0.3">
      <c r="K232" s="35"/>
    </row>
    <row r="233" spans="11:11" x14ac:dyDescent="0.3">
      <c r="K233" s="35"/>
    </row>
    <row r="234" spans="11:11" x14ac:dyDescent="0.3">
      <c r="K234" s="35"/>
    </row>
    <row r="235" spans="11:11" x14ac:dyDescent="0.3">
      <c r="K235" s="35"/>
    </row>
    <row r="236" spans="11:11" x14ac:dyDescent="0.3">
      <c r="K236" s="35"/>
    </row>
    <row r="237" spans="11:11" x14ac:dyDescent="0.3">
      <c r="K237" s="35"/>
    </row>
    <row r="238" spans="11:11" x14ac:dyDescent="0.3">
      <c r="K238" s="35"/>
    </row>
    <row r="239" spans="11:11" x14ac:dyDescent="0.3">
      <c r="K239" s="35"/>
    </row>
    <row r="240" spans="11:11" x14ac:dyDescent="0.3">
      <c r="K240" s="35"/>
    </row>
    <row r="241" spans="11:11" x14ac:dyDescent="0.3">
      <c r="K241" s="35"/>
    </row>
    <row r="242" spans="11:11" x14ac:dyDescent="0.3">
      <c r="K242" s="35"/>
    </row>
    <row r="243" spans="11:11" x14ac:dyDescent="0.3">
      <c r="K243" s="35"/>
    </row>
    <row r="244" spans="11:11" x14ac:dyDescent="0.3">
      <c r="K244" s="35"/>
    </row>
    <row r="245" spans="11:11" x14ac:dyDescent="0.3">
      <c r="K245" s="35"/>
    </row>
    <row r="246" spans="11:11" x14ac:dyDescent="0.3">
      <c r="K246" s="35"/>
    </row>
    <row r="247" spans="11:11" x14ac:dyDescent="0.3">
      <c r="K247" s="35"/>
    </row>
    <row r="248" spans="11:11" x14ac:dyDescent="0.3">
      <c r="K248" s="35"/>
    </row>
    <row r="249" spans="11:11" x14ac:dyDescent="0.3">
      <c r="K249" s="35"/>
    </row>
    <row r="250" spans="11:11" x14ac:dyDescent="0.3">
      <c r="K250" s="35"/>
    </row>
    <row r="251" spans="11:11" x14ac:dyDescent="0.3">
      <c r="K251" s="35"/>
    </row>
    <row r="252" spans="11:11" x14ac:dyDescent="0.3">
      <c r="K252" s="35"/>
    </row>
    <row r="253" spans="11:11" x14ac:dyDescent="0.3">
      <c r="K253" s="35"/>
    </row>
    <row r="254" spans="11:11" x14ac:dyDescent="0.3">
      <c r="K254" s="35"/>
    </row>
    <row r="255" spans="11:11" x14ac:dyDescent="0.3">
      <c r="K255" s="35"/>
    </row>
    <row r="256" spans="11:11" x14ac:dyDescent="0.3">
      <c r="K256" s="35"/>
    </row>
    <row r="257" spans="11:11" x14ac:dyDescent="0.3">
      <c r="K257" s="35"/>
    </row>
    <row r="258" spans="11:11" x14ac:dyDescent="0.3">
      <c r="K258" s="35"/>
    </row>
    <row r="259" spans="11:11" x14ac:dyDescent="0.3">
      <c r="K259" s="35"/>
    </row>
    <row r="260" spans="11:11" x14ac:dyDescent="0.3">
      <c r="K260" s="35"/>
    </row>
    <row r="261" spans="11:11" x14ac:dyDescent="0.3">
      <c r="K261" s="35"/>
    </row>
    <row r="262" spans="11:11" x14ac:dyDescent="0.3">
      <c r="K262" s="35"/>
    </row>
    <row r="263" spans="11:11" x14ac:dyDescent="0.3">
      <c r="K263" s="35"/>
    </row>
    <row r="264" spans="11:11" x14ac:dyDescent="0.3">
      <c r="K264" s="35"/>
    </row>
    <row r="265" spans="11:11" x14ac:dyDescent="0.3">
      <c r="K265" s="35"/>
    </row>
    <row r="266" spans="11:11" x14ac:dyDescent="0.3">
      <c r="K266" s="35"/>
    </row>
    <row r="267" spans="11:11" x14ac:dyDescent="0.3">
      <c r="K267" s="35"/>
    </row>
    <row r="268" spans="11:11" x14ac:dyDescent="0.3">
      <c r="K268" s="35"/>
    </row>
    <row r="269" spans="11:11" x14ac:dyDescent="0.3">
      <c r="K269" s="35"/>
    </row>
    <row r="270" spans="11:11" x14ac:dyDescent="0.3">
      <c r="K270" s="35"/>
    </row>
    <row r="271" spans="11:11" x14ac:dyDescent="0.3">
      <c r="K271" s="35"/>
    </row>
    <row r="272" spans="11:11" x14ac:dyDescent="0.3">
      <c r="K272" s="35"/>
    </row>
    <row r="273" spans="11:11" x14ac:dyDescent="0.3">
      <c r="K273" s="35"/>
    </row>
    <row r="274" spans="11:11" x14ac:dyDescent="0.3">
      <c r="K274" s="35"/>
    </row>
    <row r="275" spans="11:11" x14ac:dyDescent="0.3">
      <c r="K275" s="35"/>
    </row>
    <row r="276" spans="11:11" x14ac:dyDescent="0.3">
      <c r="K276" s="35"/>
    </row>
    <row r="277" spans="11:11" x14ac:dyDescent="0.3">
      <c r="K277" s="35"/>
    </row>
    <row r="278" spans="11:11" x14ac:dyDescent="0.3">
      <c r="K278" s="35"/>
    </row>
    <row r="279" spans="11:11" x14ac:dyDescent="0.3">
      <c r="K279" s="35"/>
    </row>
    <row r="280" spans="11:11" x14ac:dyDescent="0.3">
      <c r="K280" s="35"/>
    </row>
    <row r="281" spans="11:11" x14ac:dyDescent="0.3">
      <c r="K281" s="35"/>
    </row>
    <row r="282" spans="11:11" x14ac:dyDescent="0.3">
      <c r="K282" s="35"/>
    </row>
    <row r="283" spans="11:11" x14ac:dyDescent="0.3">
      <c r="K283" s="35"/>
    </row>
    <row r="284" spans="11:11" x14ac:dyDescent="0.3">
      <c r="K284" s="35"/>
    </row>
    <row r="285" spans="11:11" x14ac:dyDescent="0.3">
      <c r="K285" s="35"/>
    </row>
    <row r="286" spans="11:11" x14ac:dyDescent="0.3">
      <c r="K286" s="35"/>
    </row>
    <row r="287" spans="11:11" x14ac:dyDescent="0.3">
      <c r="K287" s="35"/>
    </row>
    <row r="288" spans="11:11" x14ac:dyDescent="0.3">
      <c r="K288" s="35"/>
    </row>
    <row r="289" spans="11:11" x14ac:dyDescent="0.3">
      <c r="K289" s="35"/>
    </row>
    <row r="290" spans="11:11" x14ac:dyDescent="0.3">
      <c r="K290" s="35"/>
    </row>
    <row r="291" spans="11:11" x14ac:dyDescent="0.3">
      <c r="K291" s="35"/>
    </row>
    <row r="292" spans="11:11" x14ac:dyDescent="0.3">
      <c r="K292" s="35"/>
    </row>
    <row r="293" spans="11:11" x14ac:dyDescent="0.3">
      <c r="K293" s="35"/>
    </row>
    <row r="294" spans="11:11" x14ac:dyDescent="0.3">
      <c r="K294" s="35"/>
    </row>
    <row r="295" spans="11:11" x14ac:dyDescent="0.3">
      <c r="K295" s="35"/>
    </row>
    <row r="296" spans="11:11" x14ac:dyDescent="0.3">
      <c r="K296" s="35"/>
    </row>
    <row r="297" spans="11:11" x14ac:dyDescent="0.3">
      <c r="K297" s="35"/>
    </row>
    <row r="298" spans="11:11" x14ac:dyDescent="0.3">
      <c r="K298" s="35"/>
    </row>
    <row r="299" spans="11:11" x14ac:dyDescent="0.3">
      <c r="K299" s="35"/>
    </row>
    <row r="300" spans="11:11" x14ac:dyDescent="0.3">
      <c r="K300" s="35"/>
    </row>
    <row r="301" spans="11:11" x14ac:dyDescent="0.3">
      <c r="K301" s="35"/>
    </row>
    <row r="302" spans="11:11" x14ac:dyDescent="0.3">
      <c r="K302" s="35"/>
    </row>
    <row r="303" spans="11:11" x14ac:dyDescent="0.3">
      <c r="K303" s="35"/>
    </row>
    <row r="304" spans="11:11" x14ac:dyDescent="0.3">
      <c r="K304" s="35"/>
    </row>
    <row r="305" spans="11:11" x14ac:dyDescent="0.3">
      <c r="K305" s="35"/>
    </row>
    <row r="306" spans="11:11" x14ac:dyDescent="0.3">
      <c r="K306" s="35"/>
    </row>
    <row r="307" spans="11:11" x14ac:dyDescent="0.3">
      <c r="K307" s="35"/>
    </row>
    <row r="308" spans="11:11" x14ac:dyDescent="0.3">
      <c r="K308" s="35"/>
    </row>
    <row r="309" spans="11:11" x14ac:dyDescent="0.3">
      <c r="K309" s="35"/>
    </row>
    <row r="310" spans="11:11" x14ac:dyDescent="0.3">
      <c r="K310" s="35"/>
    </row>
    <row r="311" spans="11:11" x14ac:dyDescent="0.3">
      <c r="K311" s="35"/>
    </row>
    <row r="312" spans="11:11" x14ac:dyDescent="0.3">
      <c r="K312" s="35"/>
    </row>
    <row r="313" spans="11:11" x14ac:dyDescent="0.3">
      <c r="K313" s="35"/>
    </row>
    <row r="314" spans="11:11" x14ac:dyDescent="0.3">
      <c r="K314" s="35"/>
    </row>
    <row r="315" spans="11:11" x14ac:dyDescent="0.3">
      <c r="K315" s="35"/>
    </row>
    <row r="316" spans="11:11" x14ac:dyDescent="0.3">
      <c r="K316" s="35"/>
    </row>
    <row r="317" spans="11:11" x14ac:dyDescent="0.3">
      <c r="K317" s="35"/>
    </row>
    <row r="318" spans="11:11" x14ac:dyDescent="0.3">
      <c r="K318" s="35"/>
    </row>
    <row r="319" spans="11:11" x14ac:dyDescent="0.3">
      <c r="K319" s="35"/>
    </row>
    <row r="320" spans="11:11" x14ac:dyDescent="0.3">
      <c r="K320" s="35"/>
    </row>
    <row r="321" spans="11:11" x14ac:dyDescent="0.3">
      <c r="K321" s="35"/>
    </row>
    <row r="322" spans="11:11" x14ac:dyDescent="0.3">
      <c r="K322" s="35"/>
    </row>
    <row r="323" spans="11:11" x14ac:dyDescent="0.3">
      <c r="K323" s="35"/>
    </row>
    <row r="324" spans="11:11" x14ac:dyDescent="0.3">
      <c r="K324" s="35"/>
    </row>
    <row r="325" spans="11:11" x14ac:dyDescent="0.3">
      <c r="K325" s="35"/>
    </row>
    <row r="326" spans="11:11" x14ac:dyDescent="0.3">
      <c r="K326" s="35"/>
    </row>
    <row r="327" spans="11:11" x14ac:dyDescent="0.3">
      <c r="K327" s="35"/>
    </row>
    <row r="328" spans="11:11" x14ac:dyDescent="0.3">
      <c r="K328" s="35"/>
    </row>
    <row r="329" spans="11:11" x14ac:dyDescent="0.3">
      <c r="K329" s="35"/>
    </row>
    <row r="330" spans="11:11" x14ac:dyDescent="0.3">
      <c r="K330" s="35"/>
    </row>
    <row r="331" spans="11:11" x14ac:dyDescent="0.3">
      <c r="K331" s="35"/>
    </row>
    <row r="332" spans="11:11" x14ac:dyDescent="0.3">
      <c r="K332" s="35"/>
    </row>
    <row r="333" spans="11:11" x14ac:dyDescent="0.3">
      <c r="K333" s="35"/>
    </row>
    <row r="334" spans="11:11" x14ac:dyDescent="0.3">
      <c r="K334" s="35"/>
    </row>
    <row r="335" spans="11:11" x14ac:dyDescent="0.3">
      <c r="K335" s="35"/>
    </row>
    <row r="336" spans="11:11" x14ac:dyDescent="0.3">
      <c r="K336" s="35"/>
    </row>
    <row r="337" spans="11:11" x14ac:dyDescent="0.3">
      <c r="K337" s="35"/>
    </row>
    <row r="338" spans="11:11" x14ac:dyDescent="0.3">
      <c r="K338" s="35"/>
    </row>
    <row r="339" spans="11:11" x14ac:dyDescent="0.3">
      <c r="K339" s="35"/>
    </row>
    <row r="340" spans="11:11" x14ac:dyDescent="0.3">
      <c r="K340" s="35"/>
    </row>
    <row r="341" spans="11:11" x14ac:dyDescent="0.3">
      <c r="K341" s="35"/>
    </row>
    <row r="342" spans="11:11" x14ac:dyDescent="0.3">
      <c r="K342" s="35"/>
    </row>
    <row r="343" spans="11:11" x14ac:dyDescent="0.3">
      <c r="K343" s="35"/>
    </row>
    <row r="344" spans="11:11" x14ac:dyDescent="0.3">
      <c r="K344" s="35"/>
    </row>
    <row r="345" spans="11:11" x14ac:dyDescent="0.3">
      <c r="K345" s="35"/>
    </row>
    <row r="346" spans="11:11" x14ac:dyDescent="0.3">
      <c r="K346" s="35"/>
    </row>
    <row r="347" spans="11:11" x14ac:dyDescent="0.3">
      <c r="K347" s="35"/>
    </row>
    <row r="348" spans="11:11" x14ac:dyDescent="0.3">
      <c r="K348" s="35"/>
    </row>
    <row r="349" spans="11:11" x14ac:dyDescent="0.3">
      <c r="K349" s="35"/>
    </row>
    <row r="350" spans="11:11" x14ac:dyDescent="0.3">
      <c r="K350" s="35"/>
    </row>
    <row r="351" spans="11:11" x14ac:dyDescent="0.3">
      <c r="K351" s="35"/>
    </row>
    <row r="352" spans="11:11" x14ac:dyDescent="0.3">
      <c r="K352" s="35"/>
    </row>
    <row r="353" spans="11:11" x14ac:dyDescent="0.3">
      <c r="K353" s="35"/>
    </row>
    <row r="354" spans="11:11" x14ac:dyDescent="0.3">
      <c r="K354" s="35"/>
    </row>
    <row r="355" spans="11:11" x14ac:dyDescent="0.3">
      <c r="K355" s="35"/>
    </row>
    <row r="356" spans="11:11" x14ac:dyDescent="0.3">
      <c r="K356" s="35"/>
    </row>
    <row r="357" spans="11:11" x14ac:dyDescent="0.3">
      <c r="K357" s="35"/>
    </row>
    <row r="358" spans="11:11" x14ac:dyDescent="0.3">
      <c r="K358" s="35"/>
    </row>
    <row r="359" spans="11:11" x14ac:dyDescent="0.3">
      <c r="K359" s="35"/>
    </row>
    <row r="360" spans="11:11" x14ac:dyDescent="0.3">
      <c r="K360" s="35"/>
    </row>
    <row r="361" spans="11:11" x14ac:dyDescent="0.3">
      <c r="K361" s="35"/>
    </row>
    <row r="362" spans="11:11" x14ac:dyDescent="0.3">
      <c r="K362" s="35"/>
    </row>
    <row r="363" spans="11:11" x14ac:dyDescent="0.3">
      <c r="K363" s="35"/>
    </row>
    <row r="364" spans="11:11" x14ac:dyDescent="0.3">
      <c r="K364" s="35"/>
    </row>
    <row r="365" spans="11:11" x14ac:dyDescent="0.3">
      <c r="K365" s="35"/>
    </row>
    <row r="366" spans="11:11" x14ac:dyDescent="0.3">
      <c r="K366" s="35"/>
    </row>
    <row r="367" spans="11:11" x14ac:dyDescent="0.3">
      <c r="K367" s="35"/>
    </row>
    <row r="368" spans="11:11" x14ac:dyDescent="0.3">
      <c r="K368" s="35"/>
    </row>
    <row r="369" spans="11:11" x14ac:dyDescent="0.3">
      <c r="K369" s="35"/>
    </row>
    <row r="370" spans="11:11" x14ac:dyDescent="0.3">
      <c r="K370" s="35"/>
    </row>
    <row r="371" spans="11:11" x14ac:dyDescent="0.3">
      <c r="K371" s="35"/>
    </row>
    <row r="372" spans="11:11" x14ac:dyDescent="0.3">
      <c r="K372" s="35"/>
    </row>
    <row r="373" spans="11:11" x14ac:dyDescent="0.3">
      <c r="K373" s="35"/>
    </row>
    <row r="374" spans="11:11" x14ac:dyDescent="0.3">
      <c r="K374" s="35"/>
    </row>
    <row r="375" spans="11:11" x14ac:dyDescent="0.3">
      <c r="K375" s="35"/>
    </row>
    <row r="376" spans="11:11" x14ac:dyDescent="0.3">
      <c r="K376" s="35"/>
    </row>
    <row r="377" spans="11:11" x14ac:dyDescent="0.3">
      <c r="K377" s="35"/>
    </row>
    <row r="378" spans="11:11" x14ac:dyDescent="0.3">
      <c r="K378" s="35"/>
    </row>
    <row r="379" spans="11:11" x14ac:dyDescent="0.3">
      <c r="K379" s="35"/>
    </row>
    <row r="380" spans="11:11" x14ac:dyDescent="0.3">
      <c r="K380" s="35"/>
    </row>
    <row r="381" spans="11:11" x14ac:dyDescent="0.3">
      <c r="K381" s="35"/>
    </row>
    <row r="382" spans="11:11" x14ac:dyDescent="0.3">
      <c r="K382" s="35"/>
    </row>
    <row r="383" spans="11:11" x14ac:dyDescent="0.3">
      <c r="K383" s="35"/>
    </row>
    <row r="384" spans="11:11" x14ac:dyDescent="0.3">
      <c r="K384" s="35"/>
    </row>
    <row r="385" spans="11:11" x14ac:dyDescent="0.3">
      <c r="K385" s="35"/>
    </row>
    <row r="386" spans="11:11" x14ac:dyDescent="0.3">
      <c r="K386" s="35"/>
    </row>
    <row r="387" spans="11:11" x14ac:dyDescent="0.3">
      <c r="K387" s="35"/>
    </row>
    <row r="388" spans="11:11" x14ac:dyDescent="0.3">
      <c r="K388" s="35"/>
    </row>
    <row r="389" spans="11:11" x14ac:dyDescent="0.3">
      <c r="K389" s="35"/>
    </row>
    <row r="390" spans="11:11" x14ac:dyDescent="0.3">
      <c r="K390" s="35"/>
    </row>
    <row r="391" spans="11:11" x14ac:dyDescent="0.3">
      <c r="K391" s="35"/>
    </row>
    <row r="392" spans="11:11" x14ac:dyDescent="0.3">
      <c r="K392" s="35"/>
    </row>
    <row r="393" spans="11:11" x14ac:dyDescent="0.3">
      <c r="K393" s="35"/>
    </row>
    <row r="394" spans="11:11" x14ac:dyDescent="0.3">
      <c r="K394" s="35"/>
    </row>
    <row r="395" spans="11:11" x14ac:dyDescent="0.3">
      <c r="K395" s="35"/>
    </row>
    <row r="396" spans="11:11" x14ac:dyDescent="0.3">
      <c r="K396" s="35"/>
    </row>
    <row r="397" spans="11:11" x14ac:dyDescent="0.3">
      <c r="K397" s="35"/>
    </row>
    <row r="398" spans="11:11" x14ac:dyDescent="0.3">
      <c r="K398" s="35"/>
    </row>
    <row r="399" spans="11:11" x14ac:dyDescent="0.3">
      <c r="K399" s="35"/>
    </row>
    <row r="400" spans="11:11" x14ac:dyDescent="0.3">
      <c r="K400" s="35"/>
    </row>
    <row r="401" spans="11:11" x14ac:dyDescent="0.3">
      <c r="K401" s="35"/>
    </row>
    <row r="402" spans="11:11" x14ac:dyDescent="0.3">
      <c r="K402" s="35"/>
    </row>
    <row r="403" spans="11:11" x14ac:dyDescent="0.3">
      <c r="K403" s="35"/>
    </row>
    <row r="404" spans="11:11" x14ac:dyDescent="0.3">
      <c r="K404" s="35"/>
    </row>
    <row r="405" spans="11:11" x14ac:dyDescent="0.3">
      <c r="K405" s="35"/>
    </row>
    <row r="406" spans="11:11" x14ac:dyDescent="0.3">
      <c r="K406" s="35"/>
    </row>
    <row r="407" spans="11:11" x14ac:dyDescent="0.3">
      <c r="K407" s="35"/>
    </row>
    <row r="408" spans="11:11" x14ac:dyDescent="0.3">
      <c r="K408" s="35"/>
    </row>
    <row r="409" spans="11:11" x14ac:dyDescent="0.3">
      <c r="K409" s="35"/>
    </row>
    <row r="410" spans="11:11" x14ac:dyDescent="0.3">
      <c r="K410" s="35"/>
    </row>
    <row r="411" spans="11:11" x14ac:dyDescent="0.3">
      <c r="K411" s="35"/>
    </row>
    <row r="412" spans="11:11" x14ac:dyDescent="0.3">
      <c r="K412" s="35"/>
    </row>
    <row r="413" spans="11:11" x14ac:dyDescent="0.3">
      <c r="K413" s="35"/>
    </row>
    <row r="414" spans="11:11" x14ac:dyDescent="0.3">
      <c r="K414" s="35"/>
    </row>
    <row r="415" spans="11:11" x14ac:dyDescent="0.3">
      <c r="K415" s="35"/>
    </row>
    <row r="416" spans="11:11" x14ac:dyDescent="0.3">
      <c r="K416" s="35"/>
    </row>
    <row r="417" spans="11:11" x14ac:dyDescent="0.3">
      <c r="K417" s="35"/>
    </row>
    <row r="418" spans="11:11" x14ac:dyDescent="0.3">
      <c r="K418" s="35"/>
    </row>
    <row r="419" spans="11:11" x14ac:dyDescent="0.3">
      <c r="K419" s="35"/>
    </row>
    <row r="420" spans="11:11" x14ac:dyDescent="0.3">
      <c r="K420" s="35"/>
    </row>
    <row r="421" spans="11:11" x14ac:dyDescent="0.3">
      <c r="K421" s="35"/>
    </row>
    <row r="422" spans="11:11" x14ac:dyDescent="0.3">
      <c r="K422" s="35"/>
    </row>
    <row r="423" spans="11:11" x14ac:dyDescent="0.3">
      <c r="K423" s="35"/>
    </row>
    <row r="424" spans="11:11" x14ac:dyDescent="0.3">
      <c r="K424" s="35"/>
    </row>
    <row r="425" spans="11:11" x14ac:dyDescent="0.3">
      <c r="K425" s="35"/>
    </row>
    <row r="426" spans="11:11" x14ac:dyDescent="0.3">
      <c r="K426" s="35"/>
    </row>
    <row r="427" spans="11:11" x14ac:dyDescent="0.3">
      <c r="K427" s="35"/>
    </row>
    <row r="428" spans="11:11" x14ac:dyDescent="0.3">
      <c r="K428" s="35"/>
    </row>
    <row r="429" spans="11:11" x14ac:dyDescent="0.3">
      <c r="K429" s="35"/>
    </row>
    <row r="430" spans="11:11" x14ac:dyDescent="0.3">
      <c r="K430" s="35"/>
    </row>
    <row r="431" spans="11:11" x14ac:dyDescent="0.3">
      <c r="K431" s="35"/>
    </row>
    <row r="432" spans="11:11" x14ac:dyDescent="0.3">
      <c r="K432" s="35"/>
    </row>
    <row r="433" spans="11:11" x14ac:dyDescent="0.3">
      <c r="K433" s="35"/>
    </row>
    <row r="434" spans="11:11" x14ac:dyDescent="0.3">
      <c r="K434" s="35"/>
    </row>
    <row r="435" spans="11:11" x14ac:dyDescent="0.3">
      <c r="K435" s="35"/>
    </row>
    <row r="436" spans="11:11" x14ac:dyDescent="0.3">
      <c r="K436" s="35"/>
    </row>
    <row r="437" spans="11:11" x14ac:dyDescent="0.3">
      <c r="K437" s="35"/>
    </row>
    <row r="438" spans="11:11" x14ac:dyDescent="0.3">
      <c r="K438" s="35"/>
    </row>
    <row r="439" spans="11:11" x14ac:dyDescent="0.3">
      <c r="K439" s="35"/>
    </row>
    <row r="440" spans="11:11" x14ac:dyDescent="0.3">
      <c r="K440" s="35"/>
    </row>
    <row r="441" spans="11:11" x14ac:dyDescent="0.3">
      <c r="K441" s="35"/>
    </row>
    <row r="442" spans="11:11" x14ac:dyDescent="0.3">
      <c r="K442" s="35"/>
    </row>
    <row r="443" spans="11:11" x14ac:dyDescent="0.3">
      <c r="K443" s="35"/>
    </row>
    <row r="444" spans="11:11" x14ac:dyDescent="0.3">
      <c r="K444" s="35"/>
    </row>
    <row r="445" spans="11:11" x14ac:dyDescent="0.3">
      <c r="K445" s="35"/>
    </row>
    <row r="446" spans="11:11" x14ac:dyDescent="0.3">
      <c r="K446" s="35"/>
    </row>
    <row r="447" spans="11:11" x14ac:dyDescent="0.3">
      <c r="K447" s="35"/>
    </row>
    <row r="448" spans="11:11" x14ac:dyDescent="0.3">
      <c r="K448" s="35"/>
    </row>
    <row r="449" spans="11:11" x14ac:dyDescent="0.3">
      <c r="K449" s="35"/>
    </row>
    <row r="450" spans="11:11" x14ac:dyDescent="0.3">
      <c r="K450" s="35"/>
    </row>
    <row r="451" spans="11:11" x14ac:dyDescent="0.3">
      <c r="K451" s="35"/>
    </row>
    <row r="452" spans="11:11" x14ac:dyDescent="0.3">
      <c r="K452" s="35"/>
    </row>
    <row r="453" spans="11:11" x14ac:dyDescent="0.3">
      <c r="K453" s="35"/>
    </row>
    <row r="454" spans="11:11" x14ac:dyDescent="0.3">
      <c r="K454" s="35"/>
    </row>
    <row r="455" spans="11:11" x14ac:dyDescent="0.3">
      <c r="K455" s="35"/>
    </row>
    <row r="456" spans="11:11" x14ac:dyDescent="0.3">
      <c r="K456" s="35"/>
    </row>
    <row r="457" spans="11:11" x14ac:dyDescent="0.3">
      <c r="K457" s="35"/>
    </row>
    <row r="458" spans="11:11" x14ac:dyDescent="0.3">
      <c r="K458" s="35"/>
    </row>
    <row r="459" spans="11:11" x14ac:dyDescent="0.3">
      <c r="K459" s="35"/>
    </row>
    <row r="460" spans="11:11" x14ac:dyDescent="0.3">
      <c r="K460" s="35"/>
    </row>
    <row r="461" spans="11:11" x14ac:dyDescent="0.3">
      <c r="K461" s="35"/>
    </row>
    <row r="462" spans="11:11" x14ac:dyDescent="0.3">
      <c r="K462" s="35"/>
    </row>
    <row r="463" spans="11:11" x14ac:dyDescent="0.3">
      <c r="K463" s="35"/>
    </row>
    <row r="464" spans="11:11" x14ac:dyDescent="0.3">
      <c r="K464" s="35"/>
    </row>
    <row r="465" spans="11:11" x14ac:dyDescent="0.3">
      <c r="K465" s="35"/>
    </row>
    <row r="466" spans="11:11" x14ac:dyDescent="0.3">
      <c r="K466" s="35"/>
    </row>
    <row r="467" spans="11:11" x14ac:dyDescent="0.3">
      <c r="K467" s="35"/>
    </row>
    <row r="468" spans="11:11" x14ac:dyDescent="0.3">
      <c r="K468" s="35"/>
    </row>
    <row r="469" spans="11:11" x14ac:dyDescent="0.3">
      <c r="K469" s="35"/>
    </row>
    <row r="470" spans="11:11" x14ac:dyDescent="0.3">
      <c r="K470" s="35"/>
    </row>
    <row r="471" spans="11:11" x14ac:dyDescent="0.3">
      <c r="K471" s="35"/>
    </row>
    <row r="472" spans="11:11" x14ac:dyDescent="0.3">
      <c r="K472" s="35"/>
    </row>
    <row r="473" spans="11:11" x14ac:dyDescent="0.3">
      <c r="K473" s="35"/>
    </row>
    <row r="474" spans="11:11" x14ac:dyDescent="0.3">
      <c r="K474" s="35"/>
    </row>
    <row r="475" spans="11:11" x14ac:dyDescent="0.3">
      <c r="K475" s="35"/>
    </row>
    <row r="476" spans="11:11" x14ac:dyDescent="0.3">
      <c r="K476" s="35"/>
    </row>
    <row r="477" spans="11:11" x14ac:dyDescent="0.3">
      <c r="K477" s="35"/>
    </row>
    <row r="478" spans="11:11" x14ac:dyDescent="0.3">
      <c r="K478" s="35"/>
    </row>
    <row r="479" spans="11:11" x14ac:dyDescent="0.3">
      <c r="K479" s="35"/>
    </row>
    <row r="480" spans="11:11" x14ac:dyDescent="0.3">
      <c r="K480" s="35"/>
    </row>
    <row r="481" spans="11:11" x14ac:dyDescent="0.3">
      <c r="K481" s="35"/>
    </row>
    <row r="482" spans="11:11" x14ac:dyDescent="0.3">
      <c r="K482" s="35"/>
    </row>
    <row r="483" spans="11:11" x14ac:dyDescent="0.3">
      <c r="K483" s="35"/>
    </row>
    <row r="484" spans="11:11" x14ac:dyDescent="0.3">
      <c r="K484" s="35"/>
    </row>
    <row r="485" spans="11:11" x14ac:dyDescent="0.3">
      <c r="K485" s="35"/>
    </row>
    <row r="486" spans="11:11" x14ac:dyDescent="0.3">
      <c r="K486" s="35"/>
    </row>
    <row r="487" spans="11:11" x14ac:dyDescent="0.3">
      <c r="K487" s="35"/>
    </row>
    <row r="488" spans="11:11" x14ac:dyDescent="0.3">
      <c r="K488" s="35"/>
    </row>
    <row r="489" spans="11:11" x14ac:dyDescent="0.3">
      <c r="K489" s="35"/>
    </row>
    <row r="490" spans="11:11" x14ac:dyDescent="0.3">
      <c r="K490" s="35"/>
    </row>
    <row r="491" spans="11:11" x14ac:dyDescent="0.3">
      <c r="K491" s="35"/>
    </row>
    <row r="492" spans="11:11" x14ac:dyDescent="0.3">
      <c r="K492" s="35"/>
    </row>
    <row r="493" spans="11:11" x14ac:dyDescent="0.3">
      <c r="K493" s="35"/>
    </row>
    <row r="494" spans="11:11" x14ac:dyDescent="0.3">
      <c r="K494" s="35"/>
    </row>
    <row r="495" spans="11:11" x14ac:dyDescent="0.3">
      <c r="K495" s="35"/>
    </row>
    <row r="496" spans="11:11" x14ac:dyDescent="0.3">
      <c r="K496" s="35"/>
    </row>
    <row r="497" spans="11:11" x14ac:dyDescent="0.3">
      <c r="K497" s="35"/>
    </row>
    <row r="498" spans="11:11" x14ac:dyDescent="0.3">
      <c r="K498" s="35"/>
    </row>
    <row r="499" spans="11:11" x14ac:dyDescent="0.3">
      <c r="K499" s="35"/>
    </row>
    <row r="500" spans="11:11" x14ac:dyDescent="0.3">
      <c r="K500" s="35"/>
    </row>
    <row r="501" spans="11:11" x14ac:dyDescent="0.3">
      <c r="K501" s="35"/>
    </row>
    <row r="502" spans="11:11" x14ac:dyDescent="0.3">
      <c r="K502" s="35"/>
    </row>
    <row r="503" spans="11:11" x14ac:dyDescent="0.3">
      <c r="K503" s="35"/>
    </row>
    <row r="504" spans="11:11" x14ac:dyDescent="0.3">
      <c r="K504" s="35"/>
    </row>
    <row r="505" spans="11:11" x14ac:dyDescent="0.3">
      <c r="K505" s="35"/>
    </row>
    <row r="506" spans="11:11" x14ac:dyDescent="0.3">
      <c r="K506" s="35"/>
    </row>
    <row r="507" spans="11:11" x14ac:dyDescent="0.3">
      <c r="K507" s="35"/>
    </row>
    <row r="508" spans="11:11" x14ac:dyDescent="0.3">
      <c r="K508" s="35"/>
    </row>
    <row r="509" spans="11:11" x14ac:dyDescent="0.3">
      <c r="K509" s="35"/>
    </row>
    <row r="510" spans="11:11" x14ac:dyDescent="0.3">
      <c r="K510" s="35"/>
    </row>
    <row r="511" spans="11:11" x14ac:dyDescent="0.3">
      <c r="K511" s="35"/>
    </row>
    <row r="512" spans="11:11" x14ac:dyDescent="0.3">
      <c r="K512" s="35"/>
    </row>
    <row r="513" spans="11:11" x14ac:dyDescent="0.3">
      <c r="K513" s="35"/>
    </row>
    <row r="514" spans="11:11" x14ac:dyDescent="0.3">
      <c r="K514" s="35"/>
    </row>
    <row r="515" spans="11:11" x14ac:dyDescent="0.3">
      <c r="K515" s="35"/>
    </row>
    <row r="516" spans="11:11" x14ac:dyDescent="0.3">
      <c r="K516" s="35"/>
    </row>
    <row r="517" spans="11:11" x14ac:dyDescent="0.3">
      <c r="K517" s="35"/>
    </row>
    <row r="518" spans="11:11" x14ac:dyDescent="0.3">
      <c r="K518" s="35"/>
    </row>
    <row r="519" spans="11:11" x14ac:dyDescent="0.3">
      <c r="K519" s="35"/>
    </row>
    <row r="520" spans="11:11" x14ac:dyDescent="0.3">
      <c r="K520" s="35"/>
    </row>
    <row r="521" spans="11:11" x14ac:dyDescent="0.3">
      <c r="K521" s="35"/>
    </row>
    <row r="522" spans="11:11" x14ac:dyDescent="0.3">
      <c r="K522" s="35"/>
    </row>
    <row r="523" spans="11:11" x14ac:dyDescent="0.3">
      <c r="K523" s="35"/>
    </row>
    <row r="524" spans="11:11" x14ac:dyDescent="0.3">
      <c r="K524" s="35"/>
    </row>
    <row r="525" spans="11:11" x14ac:dyDescent="0.3">
      <c r="K525" s="35"/>
    </row>
    <row r="526" spans="11:11" x14ac:dyDescent="0.3">
      <c r="K526" s="35"/>
    </row>
    <row r="527" spans="11:11" x14ac:dyDescent="0.3">
      <c r="K527" s="35"/>
    </row>
    <row r="528" spans="11:11" x14ac:dyDescent="0.3">
      <c r="K528" s="35"/>
    </row>
    <row r="529" spans="11:11" x14ac:dyDescent="0.3">
      <c r="K529" s="35"/>
    </row>
    <row r="530" spans="11:11" x14ac:dyDescent="0.3">
      <c r="K530" s="35"/>
    </row>
    <row r="531" spans="11:11" x14ac:dyDescent="0.3">
      <c r="K531" s="35"/>
    </row>
    <row r="532" spans="11:11" x14ac:dyDescent="0.3">
      <c r="K532" s="35"/>
    </row>
    <row r="533" spans="11:11" x14ac:dyDescent="0.3">
      <c r="K533" s="35"/>
    </row>
    <row r="534" spans="11:11" x14ac:dyDescent="0.3">
      <c r="K534" s="35"/>
    </row>
    <row r="535" spans="11:11" x14ac:dyDescent="0.3">
      <c r="K535" s="35"/>
    </row>
    <row r="536" spans="11:11" x14ac:dyDescent="0.3">
      <c r="K536" s="35"/>
    </row>
    <row r="537" spans="11:11" x14ac:dyDescent="0.3">
      <c r="K537" s="35"/>
    </row>
    <row r="538" spans="11:11" x14ac:dyDescent="0.3">
      <c r="K538" s="35"/>
    </row>
    <row r="539" spans="11:11" x14ac:dyDescent="0.3">
      <c r="K539" s="35"/>
    </row>
    <row r="540" spans="11:11" x14ac:dyDescent="0.3">
      <c r="K540" s="35"/>
    </row>
    <row r="541" spans="11:11" x14ac:dyDescent="0.3">
      <c r="K541" s="35"/>
    </row>
    <row r="542" spans="11:11" x14ac:dyDescent="0.3">
      <c r="K542" s="35"/>
    </row>
    <row r="543" spans="11:11" x14ac:dyDescent="0.3">
      <c r="K543" s="35"/>
    </row>
    <row r="544" spans="11:11" x14ac:dyDescent="0.3">
      <c r="K544" s="35"/>
    </row>
    <row r="545" spans="11:11" x14ac:dyDescent="0.3">
      <c r="K545" s="35"/>
    </row>
    <row r="546" spans="11:11" x14ac:dyDescent="0.3">
      <c r="K546" s="35"/>
    </row>
    <row r="547" spans="11:11" x14ac:dyDescent="0.3">
      <c r="K547" s="35"/>
    </row>
    <row r="548" spans="11:11" x14ac:dyDescent="0.3">
      <c r="K548" s="35"/>
    </row>
    <row r="549" spans="11:11" x14ac:dyDescent="0.3">
      <c r="K549" s="35"/>
    </row>
    <row r="550" spans="11:11" x14ac:dyDescent="0.3">
      <c r="K550" s="35"/>
    </row>
    <row r="551" spans="11:11" x14ac:dyDescent="0.3">
      <c r="K551" s="35"/>
    </row>
    <row r="552" spans="11:11" x14ac:dyDescent="0.3">
      <c r="K552" s="35"/>
    </row>
    <row r="553" spans="11:11" x14ac:dyDescent="0.3">
      <c r="K553" s="35"/>
    </row>
    <row r="554" spans="11:11" x14ac:dyDescent="0.3">
      <c r="K554" s="35"/>
    </row>
    <row r="555" spans="11:11" x14ac:dyDescent="0.3">
      <c r="K555" s="35"/>
    </row>
    <row r="556" spans="11:11" x14ac:dyDescent="0.3">
      <c r="K556" s="35"/>
    </row>
    <row r="557" spans="11:11" x14ac:dyDescent="0.3">
      <c r="K557" s="35"/>
    </row>
    <row r="558" spans="11:11" x14ac:dyDescent="0.3">
      <c r="K558" s="35"/>
    </row>
    <row r="559" spans="11:11" x14ac:dyDescent="0.3">
      <c r="K559" s="35"/>
    </row>
    <row r="560" spans="11:11" x14ac:dyDescent="0.3">
      <c r="K560" s="35"/>
    </row>
    <row r="561" spans="11:11" x14ac:dyDescent="0.3">
      <c r="K561" s="35"/>
    </row>
    <row r="562" spans="11:11" x14ac:dyDescent="0.3">
      <c r="K562" s="35"/>
    </row>
    <row r="563" spans="11:11" x14ac:dyDescent="0.3">
      <c r="K563" s="35"/>
    </row>
    <row r="564" spans="11:11" x14ac:dyDescent="0.3">
      <c r="K564" s="35"/>
    </row>
    <row r="565" spans="11:11" x14ac:dyDescent="0.3">
      <c r="K565" s="35"/>
    </row>
    <row r="566" spans="11:11" x14ac:dyDescent="0.3">
      <c r="K566" s="35"/>
    </row>
    <row r="567" spans="11:11" x14ac:dyDescent="0.3">
      <c r="K567" s="35"/>
    </row>
    <row r="568" spans="11:11" x14ac:dyDescent="0.3">
      <c r="K568" s="35"/>
    </row>
    <row r="569" spans="11:11" x14ac:dyDescent="0.3">
      <c r="K569" s="35"/>
    </row>
    <row r="570" spans="11:11" x14ac:dyDescent="0.3">
      <c r="K570" s="35"/>
    </row>
    <row r="571" spans="11:11" x14ac:dyDescent="0.3">
      <c r="K571" s="35"/>
    </row>
    <row r="572" spans="11:11" x14ac:dyDescent="0.3">
      <c r="K572" s="35"/>
    </row>
    <row r="573" spans="11:11" x14ac:dyDescent="0.3">
      <c r="K573" s="35"/>
    </row>
    <row r="574" spans="11:11" x14ac:dyDescent="0.3">
      <c r="K574" s="35"/>
    </row>
    <row r="575" spans="11:11" x14ac:dyDescent="0.3">
      <c r="K575" s="35"/>
    </row>
    <row r="576" spans="11:11" x14ac:dyDescent="0.3">
      <c r="K576" s="35"/>
    </row>
    <row r="577" spans="11:11" x14ac:dyDescent="0.3">
      <c r="K577" s="35"/>
    </row>
    <row r="578" spans="11:11" x14ac:dyDescent="0.3">
      <c r="K578" s="35"/>
    </row>
    <row r="579" spans="11:11" x14ac:dyDescent="0.3">
      <c r="K579" s="35"/>
    </row>
    <row r="580" spans="11:11" x14ac:dyDescent="0.3">
      <c r="K580" s="35"/>
    </row>
    <row r="581" spans="11:11" x14ac:dyDescent="0.3">
      <c r="K581" s="35"/>
    </row>
    <row r="582" spans="11:11" x14ac:dyDescent="0.3">
      <c r="K582" s="35"/>
    </row>
    <row r="583" spans="11:11" x14ac:dyDescent="0.3">
      <c r="K583" s="35"/>
    </row>
    <row r="584" spans="11:11" x14ac:dyDescent="0.3">
      <c r="K584" s="35"/>
    </row>
    <row r="585" spans="11:11" x14ac:dyDescent="0.3">
      <c r="K585" s="35"/>
    </row>
    <row r="586" spans="11:11" x14ac:dyDescent="0.3">
      <c r="K586" s="35"/>
    </row>
    <row r="587" spans="11:11" x14ac:dyDescent="0.3">
      <c r="K587" s="35"/>
    </row>
    <row r="588" spans="11:11" x14ac:dyDescent="0.3">
      <c r="K588" s="35"/>
    </row>
    <row r="589" spans="11:11" x14ac:dyDescent="0.3">
      <c r="K589" s="35"/>
    </row>
    <row r="590" spans="11:11" x14ac:dyDescent="0.3">
      <c r="K590" s="35"/>
    </row>
    <row r="591" spans="11:11" x14ac:dyDescent="0.3">
      <c r="K591" s="35"/>
    </row>
    <row r="592" spans="11:11" x14ac:dyDescent="0.3">
      <c r="K592" s="35"/>
    </row>
    <row r="593" spans="11:11" x14ac:dyDescent="0.3">
      <c r="K593" s="35"/>
    </row>
    <row r="594" spans="11:11" x14ac:dyDescent="0.3">
      <c r="K594" s="35"/>
    </row>
    <row r="595" spans="11:11" x14ac:dyDescent="0.3">
      <c r="K595" s="35"/>
    </row>
    <row r="596" spans="11:11" x14ac:dyDescent="0.3">
      <c r="K596" s="35"/>
    </row>
    <row r="597" spans="11:11" x14ac:dyDescent="0.3">
      <c r="K597" s="35"/>
    </row>
    <row r="598" spans="11:11" x14ac:dyDescent="0.3">
      <c r="K598" s="35"/>
    </row>
    <row r="599" spans="11:11" x14ac:dyDescent="0.3">
      <c r="K599" s="35"/>
    </row>
    <row r="600" spans="11:11" x14ac:dyDescent="0.3">
      <c r="K600" s="35"/>
    </row>
    <row r="601" spans="11:11" x14ac:dyDescent="0.3">
      <c r="K601" s="35"/>
    </row>
    <row r="602" spans="11:11" x14ac:dyDescent="0.3">
      <c r="K602" s="35"/>
    </row>
    <row r="603" spans="11:11" x14ac:dyDescent="0.3">
      <c r="K603" s="35"/>
    </row>
    <row r="604" spans="11:11" x14ac:dyDescent="0.3">
      <c r="K604" s="35"/>
    </row>
    <row r="605" spans="11:11" x14ac:dyDescent="0.3">
      <c r="K605" s="35"/>
    </row>
    <row r="606" spans="11:11" x14ac:dyDescent="0.3">
      <c r="K606" s="35"/>
    </row>
    <row r="607" spans="11:11" x14ac:dyDescent="0.3">
      <c r="K607" s="35"/>
    </row>
    <row r="608" spans="11:11" x14ac:dyDescent="0.3">
      <c r="K608" s="35"/>
    </row>
    <row r="609" spans="11:11" x14ac:dyDescent="0.3">
      <c r="K609" s="35"/>
    </row>
    <row r="610" spans="11:11" x14ac:dyDescent="0.3">
      <c r="K610" s="35"/>
    </row>
    <row r="611" spans="11:11" x14ac:dyDescent="0.3">
      <c r="K611" s="35"/>
    </row>
    <row r="612" spans="11:11" x14ac:dyDescent="0.3">
      <c r="K612" s="35"/>
    </row>
    <row r="613" spans="11:11" x14ac:dyDescent="0.3">
      <c r="K613" s="35"/>
    </row>
    <row r="614" spans="11:11" x14ac:dyDescent="0.3">
      <c r="K614" s="35"/>
    </row>
    <row r="615" spans="11:11" x14ac:dyDescent="0.3">
      <c r="K615" s="35"/>
    </row>
    <row r="616" spans="11:11" x14ac:dyDescent="0.3">
      <c r="K616" s="35"/>
    </row>
    <row r="617" spans="11:11" x14ac:dyDescent="0.3">
      <c r="K617" s="35"/>
    </row>
    <row r="618" spans="11:11" x14ac:dyDescent="0.3">
      <c r="K618" s="35"/>
    </row>
    <row r="619" spans="11:11" x14ac:dyDescent="0.3">
      <c r="K619" s="35"/>
    </row>
    <row r="620" spans="11:11" x14ac:dyDescent="0.3">
      <c r="K620" s="35"/>
    </row>
    <row r="621" spans="11:11" x14ac:dyDescent="0.3">
      <c r="K621" s="35"/>
    </row>
    <row r="622" spans="11:11" x14ac:dyDescent="0.3">
      <c r="K622" s="35"/>
    </row>
    <row r="623" spans="11:11" x14ac:dyDescent="0.3">
      <c r="K623" s="35"/>
    </row>
    <row r="624" spans="11:11" x14ac:dyDescent="0.3">
      <c r="K624" s="35"/>
    </row>
    <row r="625" spans="11:11" x14ac:dyDescent="0.3">
      <c r="K625" s="35"/>
    </row>
    <row r="626" spans="11:11" x14ac:dyDescent="0.3">
      <c r="K626" s="35"/>
    </row>
    <row r="627" spans="11:11" x14ac:dyDescent="0.3">
      <c r="K627" s="35"/>
    </row>
    <row r="628" spans="11:11" x14ac:dyDescent="0.3">
      <c r="K628" s="35"/>
    </row>
    <row r="629" spans="11:11" x14ac:dyDescent="0.3">
      <c r="K629" s="35"/>
    </row>
    <row r="630" spans="11:11" x14ac:dyDescent="0.3">
      <c r="K630" s="35"/>
    </row>
    <row r="631" spans="11:11" x14ac:dyDescent="0.3">
      <c r="K631" s="35"/>
    </row>
    <row r="632" spans="11:11" x14ac:dyDescent="0.3">
      <c r="K632" s="35"/>
    </row>
    <row r="633" spans="11:11" x14ac:dyDescent="0.3">
      <c r="K633" s="35"/>
    </row>
    <row r="634" spans="11:11" x14ac:dyDescent="0.3">
      <c r="K634" s="35"/>
    </row>
    <row r="635" spans="11:11" x14ac:dyDescent="0.3">
      <c r="K635" s="35"/>
    </row>
    <row r="636" spans="11:11" x14ac:dyDescent="0.3">
      <c r="K636" s="35"/>
    </row>
    <row r="637" spans="11:11" x14ac:dyDescent="0.3">
      <c r="K637" s="35"/>
    </row>
    <row r="638" spans="11:11" x14ac:dyDescent="0.3">
      <c r="K638" s="35"/>
    </row>
    <row r="639" spans="11:11" x14ac:dyDescent="0.3">
      <c r="K639" s="35"/>
    </row>
    <row r="640" spans="11:11" x14ac:dyDescent="0.3">
      <c r="K640" s="35"/>
    </row>
    <row r="641" spans="11:11" x14ac:dyDescent="0.3">
      <c r="K641" s="35"/>
    </row>
    <row r="642" spans="11:11" x14ac:dyDescent="0.3">
      <c r="K642" s="35"/>
    </row>
    <row r="643" spans="11:11" x14ac:dyDescent="0.3">
      <c r="K643" s="35"/>
    </row>
    <row r="644" spans="11:11" x14ac:dyDescent="0.3">
      <c r="K644" s="35"/>
    </row>
    <row r="645" spans="11:11" x14ac:dyDescent="0.3">
      <c r="K645" s="35"/>
    </row>
    <row r="646" spans="11:11" x14ac:dyDescent="0.3">
      <c r="K646" s="35"/>
    </row>
    <row r="647" spans="11:11" x14ac:dyDescent="0.3">
      <c r="K647" s="35"/>
    </row>
    <row r="648" spans="11:11" x14ac:dyDescent="0.3">
      <c r="K648" s="35"/>
    </row>
    <row r="649" spans="11:11" x14ac:dyDescent="0.3">
      <c r="K649" s="35"/>
    </row>
    <row r="650" spans="11:11" x14ac:dyDescent="0.3">
      <c r="K650" s="35"/>
    </row>
    <row r="651" spans="11:11" x14ac:dyDescent="0.3">
      <c r="K651" s="35"/>
    </row>
    <row r="652" spans="11:11" x14ac:dyDescent="0.3">
      <c r="K652" s="35"/>
    </row>
    <row r="653" spans="11:11" x14ac:dyDescent="0.3">
      <c r="K653" s="35"/>
    </row>
    <row r="654" spans="11:11" x14ac:dyDescent="0.3">
      <c r="K654" s="35"/>
    </row>
    <row r="655" spans="11:11" x14ac:dyDescent="0.3">
      <c r="K655" s="35"/>
    </row>
    <row r="656" spans="11:11" x14ac:dyDescent="0.3">
      <c r="K656" s="35"/>
    </row>
    <row r="657" spans="11:11" x14ac:dyDescent="0.3">
      <c r="K657" s="35"/>
    </row>
    <row r="658" spans="11:11" x14ac:dyDescent="0.3">
      <c r="K658" s="35"/>
    </row>
    <row r="659" spans="11:11" x14ac:dyDescent="0.3">
      <c r="K659" s="35"/>
    </row>
    <row r="660" spans="11:11" x14ac:dyDescent="0.3">
      <c r="K660" s="35"/>
    </row>
    <row r="661" spans="11:11" x14ac:dyDescent="0.3">
      <c r="K661" s="35"/>
    </row>
    <row r="662" spans="11:11" x14ac:dyDescent="0.3">
      <c r="K662" s="35"/>
    </row>
    <row r="663" spans="11:11" x14ac:dyDescent="0.3">
      <c r="K663" s="35"/>
    </row>
    <row r="664" spans="11:11" x14ac:dyDescent="0.3">
      <c r="K664" s="35"/>
    </row>
    <row r="665" spans="11:11" x14ac:dyDescent="0.3">
      <c r="K665" s="35"/>
    </row>
    <row r="666" spans="11:11" x14ac:dyDescent="0.3">
      <c r="K666" s="35"/>
    </row>
    <row r="667" spans="11:11" x14ac:dyDescent="0.3">
      <c r="K667" s="35"/>
    </row>
    <row r="668" spans="11:11" x14ac:dyDescent="0.3">
      <c r="K668" s="35"/>
    </row>
    <row r="669" spans="11:11" x14ac:dyDescent="0.3">
      <c r="K669" s="35"/>
    </row>
    <row r="670" spans="11:11" x14ac:dyDescent="0.3">
      <c r="K670" s="35"/>
    </row>
    <row r="671" spans="11:11" x14ac:dyDescent="0.3">
      <c r="K671" s="35"/>
    </row>
    <row r="672" spans="11:11" x14ac:dyDescent="0.3">
      <c r="K672" s="35"/>
    </row>
    <row r="673" spans="11:11" x14ac:dyDescent="0.3">
      <c r="K673" s="35"/>
    </row>
    <row r="674" spans="11:11" x14ac:dyDescent="0.3">
      <c r="K674" s="35"/>
    </row>
    <row r="675" spans="11:11" x14ac:dyDescent="0.3">
      <c r="K675" s="35"/>
    </row>
    <row r="676" spans="11:11" x14ac:dyDescent="0.3">
      <c r="K676" s="35"/>
    </row>
    <row r="677" spans="11:11" x14ac:dyDescent="0.3">
      <c r="K677" s="35"/>
    </row>
    <row r="678" spans="11:11" x14ac:dyDescent="0.3">
      <c r="K678" s="35"/>
    </row>
    <row r="679" spans="11:11" x14ac:dyDescent="0.3">
      <c r="K679" s="35"/>
    </row>
    <row r="680" spans="11:11" x14ac:dyDescent="0.3">
      <c r="K680" s="35"/>
    </row>
    <row r="681" spans="11:11" x14ac:dyDescent="0.3">
      <c r="K681" s="35"/>
    </row>
    <row r="682" spans="11:11" x14ac:dyDescent="0.3">
      <c r="K682" s="35"/>
    </row>
    <row r="683" spans="11:11" x14ac:dyDescent="0.3">
      <c r="K683" s="35"/>
    </row>
    <row r="684" spans="11:11" x14ac:dyDescent="0.3">
      <c r="K684" s="35"/>
    </row>
    <row r="685" spans="11:11" x14ac:dyDescent="0.3">
      <c r="K685" s="35"/>
    </row>
    <row r="686" spans="11:11" x14ac:dyDescent="0.3">
      <c r="K686" s="35"/>
    </row>
    <row r="687" spans="11:11" x14ac:dyDescent="0.3">
      <c r="K687" s="35"/>
    </row>
    <row r="688" spans="11:11" x14ac:dyDescent="0.3">
      <c r="K688" s="35"/>
    </row>
    <row r="689" spans="11:11" x14ac:dyDescent="0.3">
      <c r="K689" s="35"/>
    </row>
    <row r="690" spans="11:11" x14ac:dyDescent="0.3">
      <c r="K690" s="35"/>
    </row>
    <row r="691" spans="11:11" x14ac:dyDescent="0.3">
      <c r="K691" s="35"/>
    </row>
    <row r="692" spans="11:11" x14ac:dyDescent="0.3">
      <c r="K692" s="35"/>
    </row>
    <row r="693" spans="11:11" x14ac:dyDescent="0.3">
      <c r="K693" s="35"/>
    </row>
    <row r="694" spans="11:11" x14ac:dyDescent="0.3">
      <c r="K694" s="35"/>
    </row>
    <row r="695" spans="11:11" x14ac:dyDescent="0.3">
      <c r="K695" s="35"/>
    </row>
    <row r="696" spans="11:11" x14ac:dyDescent="0.3">
      <c r="K696" s="35"/>
    </row>
    <row r="697" spans="11:11" x14ac:dyDescent="0.3">
      <c r="K697" s="35"/>
    </row>
    <row r="698" spans="11:11" x14ac:dyDescent="0.3">
      <c r="K698" s="35"/>
    </row>
    <row r="699" spans="11:11" x14ac:dyDescent="0.3">
      <c r="K699" s="35"/>
    </row>
    <row r="700" spans="11:11" x14ac:dyDescent="0.3">
      <c r="K700" s="35"/>
    </row>
    <row r="701" spans="11:11" x14ac:dyDescent="0.3">
      <c r="K701" s="35"/>
    </row>
    <row r="702" spans="11:11" x14ac:dyDescent="0.3">
      <c r="K702" s="35"/>
    </row>
    <row r="703" spans="11:11" x14ac:dyDescent="0.3">
      <c r="K703" s="35"/>
    </row>
    <row r="704" spans="11:11" x14ac:dyDescent="0.3">
      <c r="K704" s="35"/>
    </row>
    <row r="705" spans="11:11" x14ac:dyDescent="0.3">
      <c r="K705" s="35"/>
    </row>
    <row r="706" spans="11:11" x14ac:dyDescent="0.3">
      <c r="K706" s="35"/>
    </row>
    <row r="707" spans="11:11" x14ac:dyDescent="0.3">
      <c r="K707" s="35"/>
    </row>
    <row r="708" spans="11:11" x14ac:dyDescent="0.3">
      <c r="K708" s="35"/>
    </row>
    <row r="709" spans="11:11" x14ac:dyDescent="0.3">
      <c r="K709" s="35"/>
    </row>
    <row r="710" spans="11:11" x14ac:dyDescent="0.3">
      <c r="K710" s="35"/>
    </row>
    <row r="711" spans="11:11" x14ac:dyDescent="0.3">
      <c r="K711" s="35"/>
    </row>
    <row r="712" spans="11:11" x14ac:dyDescent="0.3">
      <c r="K712" s="35"/>
    </row>
    <row r="713" spans="11:11" x14ac:dyDescent="0.3">
      <c r="K713" s="35"/>
    </row>
    <row r="714" spans="11:11" x14ac:dyDescent="0.3">
      <c r="K714" s="35"/>
    </row>
    <row r="715" spans="11:11" x14ac:dyDescent="0.3">
      <c r="K715" s="35"/>
    </row>
    <row r="716" spans="11:11" x14ac:dyDescent="0.3">
      <c r="K716" s="35"/>
    </row>
    <row r="717" spans="11:11" x14ac:dyDescent="0.3">
      <c r="K717" s="35"/>
    </row>
    <row r="718" spans="11:11" x14ac:dyDescent="0.3">
      <c r="K718" s="35"/>
    </row>
    <row r="719" spans="11:11" x14ac:dyDescent="0.3">
      <c r="K719" s="35"/>
    </row>
    <row r="720" spans="11:11" x14ac:dyDescent="0.3">
      <c r="K720" s="35"/>
    </row>
    <row r="721" spans="11:11" x14ac:dyDescent="0.3">
      <c r="K721" s="35"/>
    </row>
    <row r="722" spans="11:11" x14ac:dyDescent="0.3">
      <c r="K722" s="35"/>
    </row>
    <row r="723" spans="11:11" x14ac:dyDescent="0.3">
      <c r="K723" s="35"/>
    </row>
    <row r="724" spans="11:11" x14ac:dyDescent="0.3">
      <c r="K724" s="35"/>
    </row>
    <row r="725" spans="11:11" x14ac:dyDescent="0.3">
      <c r="K725" s="35"/>
    </row>
    <row r="726" spans="11:11" x14ac:dyDescent="0.3">
      <c r="K726" s="35"/>
    </row>
    <row r="727" spans="11:11" x14ac:dyDescent="0.3">
      <c r="K727" s="35"/>
    </row>
    <row r="728" spans="11:11" x14ac:dyDescent="0.3">
      <c r="K728" s="35"/>
    </row>
    <row r="729" spans="11:11" x14ac:dyDescent="0.3">
      <c r="K729" s="35"/>
    </row>
    <row r="730" spans="11:11" x14ac:dyDescent="0.3">
      <c r="K730" s="35"/>
    </row>
    <row r="731" spans="11:11" x14ac:dyDescent="0.3">
      <c r="K731" s="35"/>
    </row>
    <row r="732" spans="11:11" x14ac:dyDescent="0.3">
      <c r="K732" s="35"/>
    </row>
    <row r="733" spans="11:11" x14ac:dyDescent="0.3">
      <c r="K733" s="35"/>
    </row>
    <row r="734" spans="11:11" x14ac:dyDescent="0.3">
      <c r="K734" s="35"/>
    </row>
    <row r="735" spans="11:11" x14ac:dyDescent="0.3">
      <c r="K735" s="35"/>
    </row>
    <row r="736" spans="11:11" x14ac:dyDescent="0.3">
      <c r="K736" s="35"/>
    </row>
    <row r="737" spans="11:11" x14ac:dyDescent="0.3">
      <c r="K737" s="35"/>
    </row>
    <row r="738" spans="11:11" x14ac:dyDescent="0.3">
      <c r="K738" s="35"/>
    </row>
    <row r="739" spans="11:11" x14ac:dyDescent="0.3">
      <c r="K739" s="35"/>
    </row>
    <row r="740" spans="11:11" x14ac:dyDescent="0.3">
      <c r="K740" s="35"/>
    </row>
    <row r="741" spans="11:11" x14ac:dyDescent="0.3">
      <c r="K741" s="35"/>
    </row>
    <row r="742" spans="11:11" x14ac:dyDescent="0.3">
      <c r="K742" s="35"/>
    </row>
    <row r="743" spans="11:11" x14ac:dyDescent="0.3">
      <c r="K743" s="35"/>
    </row>
    <row r="744" spans="11:11" x14ac:dyDescent="0.3">
      <c r="K744" s="35"/>
    </row>
    <row r="745" spans="11:11" x14ac:dyDescent="0.3">
      <c r="K745" s="35"/>
    </row>
    <row r="746" spans="11:11" x14ac:dyDescent="0.3">
      <c r="K746" s="35"/>
    </row>
    <row r="747" spans="11:11" x14ac:dyDescent="0.3">
      <c r="K747" s="35"/>
    </row>
    <row r="748" spans="11:11" x14ac:dyDescent="0.3">
      <c r="K748" s="35"/>
    </row>
    <row r="749" spans="11:11" x14ac:dyDescent="0.3">
      <c r="K749" s="35"/>
    </row>
    <row r="750" spans="11:11" x14ac:dyDescent="0.3">
      <c r="K750" s="35"/>
    </row>
    <row r="751" spans="11:11" x14ac:dyDescent="0.3">
      <c r="K751" s="35"/>
    </row>
    <row r="752" spans="11:11" x14ac:dyDescent="0.3">
      <c r="K752" s="35"/>
    </row>
    <row r="753" spans="11:11" x14ac:dyDescent="0.3">
      <c r="K753" s="35"/>
    </row>
    <row r="754" spans="11:11" x14ac:dyDescent="0.3">
      <c r="K754" s="35"/>
    </row>
    <row r="755" spans="11:11" x14ac:dyDescent="0.3">
      <c r="K755" s="35"/>
    </row>
    <row r="756" spans="11:11" x14ac:dyDescent="0.3">
      <c r="K756" s="35"/>
    </row>
    <row r="757" spans="11:11" x14ac:dyDescent="0.3">
      <c r="K757" s="35"/>
    </row>
    <row r="758" spans="11:11" x14ac:dyDescent="0.3">
      <c r="K758" s="35"/>
    </row>
    <row r="759" spans="11:11" x14ac:dyDescent="0.3">
      <c r="K759" s="35"/>
    </row>
    <row r="760" spans="11:11" x14ac:dyDescent="0.3">
      <c r="K760" s="35"/>
    </row>
    <row r="761" spans="11:11" x14ac:dyDescent="0.3">
      <c r="K761" s="35"/>
    </row>
    <row r="762" spans="11:11" x14ac:dyDescent="0.3">
      <c r="K762" s="35"/>
    </row>
    <row r="763" spans="11:11" x14ac:dyDescent="0.3">
      <c r="K763" s="35"/>
    </row>
    <row r="764" spans="11:11" x14ac:dyDescent="0.3">
      <c r="K764" s="35"/>
    </row>
    <row r="765" spans="11:11" x14ac:dyDescent="0.3">
      <c r="K765" s="35"/>
    </row>
    <row r="766" spans="11:11" x14ac:dyDescent="0.3">
      <c r="K766" s="35"/>
    </row>
    <row r="767" spans="11:11" x14ac:dyDescent="0.3">
      <c r="K767" s="35"/>
    </row>
    <row r="768" spans="11:11" x14ac:dyDescent="0.3">
      <c r="K768" s="35"/>
    </row>
    <row r="769" spans="11:11" x14ac:dyDescent="0.3">
      <c r="K769" s="35"/>
    </row>
    <row r="770" spans="11:11" x14ac:dyDescent="0.3">
      <c r="K770" s="35"/>
    </row>
    <row r="771" spans="11:11" x14ac:dyDescent="0.3">
      <c r="K771" s="35"/>
    </row>
    <row r="772" spans="11:11" x14ac:dyDescent="0.3">
      <c r="K772" s="35"/>
    </row>
    <row r="773" spans="11:11" x14ac:dyDescent="0.3">
      <c r="K773" s="35"/>
    </row>
    <row r="774" spans="11:11" x14ac:dyDescent="0.3">
      <c r="K774" s="35"/>
    </row>
    <row r="775" spans="11:11" x14ac:dyDescent="0.3">
      <c r="K775" s="35"/>
    </row>
    <row r="776" spans="11:11" x14ac:dyDescent="0.3">
      <c r="K776" s="35"/>
    </row>
    <row r="777" spans="11:11" x14ac:dyDescent="0.3">
      <c r="K777" s="35"/>
    </row>
    <row r="778" spans="11:11" x14ac:dyDescent="0.3">
      <c r="K778" s="35"/>
    </row>
    <row r="779" spans="11:11" x14ac:dyDescent="0.3">
      <c r="K779" s="35"/>
    </row>
  </sheetData>
  <sortState xmlns:xlrd2="http://schemas.microsoft.com/office/spreadsheetml/2017/richdata2" ref="A2:I65">
    <sortCondition descending="1" ref="B2:B65"/>
  </sortState>
  <conditionalFormatting sqref="C2:C65">
    <cfRule type="colorScale" priority="1">
      <colorScale>
        <cfvo type="min"/>
        <cfvo type="max"/>
        <color rgb="FFFCFCFF"/>
        <color rgb="FF63BE7B"/>
      </colorScale>
    </cfRule>
  </conditionalFormatting>
  <conditionalFormatting sqref="F2:F65">
    <cfRule type="colorScale" priority="2">
      <colorScale>
        <cfvo type="min"/>
        <cfvo type="max"/>
        <color rgb="FFFCFCFF"/>
        <color rgb="FF63BE7B"/>
      </colorScale>
    </cfRule>
  </conditionalFormatting>
  <conditionalFormatting sqref="H2:H65">
    <cfRule type="colorScale" priority="3">
      <colorScale>
        <cfvo type="min"/>
        <cfvo type="num" val="147/1076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scale="69" fitToWidth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87A51-07E9-4EA5-A597-5EFF4FB31C8B}">
  <dimension ref="A1:G1089"/>
  <sheetViews>
    <sheetView zoomScale="90" workbookViewId="0">
      <selection activeCell="D3" sqref="D3"/>
    </sheetView>
  </sheetViews>
  <sheetFormatPr defaultRowHeight="14" x14ac:dyDescent="0.3"/>
  <cols>
    <col min="1" max="1" width="28.08984375" bestFit="1" customWidth="1"/>
    <col min="2" max="2" width="18.81640625" bestFit="1" customWidth="1"/>
    <col min="3" max="16384" width="8.7265625" style="12"/>
  </cols>
  <sheetData>
    <row r="1" spans="1:7" x14ac:dyDescent="0.3">
      <c r="A1" s="1" t="s">
        <v>450</v>
      </c>
      <c r="B1" s="1" t="s">
        <v>453</v>
      </c>
      <c r="C1" s="40" t="s">
        <v>20</v>
      </c>
      <c r="D1" s="40" t="s">
        <v>21</v>
      </c>
    </row>
    <row r="2" spans="1:7" x14ac:dyDescent="0.3">
      <c r="A2" s="41" t="s">
        <v>483</v>
      </c>
      <c r="B2" s="44" t="s">
        <v>486</v>
      </c>
      <c r="C2" s="12">
        <f>INDEX(CUTSTANDING!C:C,MATCH(A2,CUTSTANDING!B:B,0))</f>
        <v>4</v>
      </c>
      <c r="D2" s="12" t="e">
        <f>INDEX(LASTSTANDINGS!C:C,MATCH(A2,LASTSTANDINGS!B:B,0))</f>
        <v>#N/A</v>
      </c>
      <c r="G2" s="46"/>
    </row>
    <row r="3" spans="1:7" x14ac:dyDescent="0.3">
      <c r="A3" s="41" t="s">
        <v>142</v>
      </c>
      <c r="B3" s="44" t="s">
        <v>40</v>
      </c>
      <c r="C3" s="12">
        <f>INDEX(CUTSTANDING!C:C,MATCH(A3,CUTSTANDING!B:B,0))</f>
        <v>15</v>
      </c>
      <c r="D3" s="12" t="e">
        <f>INDEX(LASTSTANDINGS!C:C,MATCH(A3,LASTSTANDINGS!B:B,0))</f>
        <v>#N/A</v>
      </c>
    </row>
    <row r="4" spans="1:7" x14ac:dyDescent="0.3">
      <c r="A4" s="41" t="s">
        <v>489</v>
      </c>
      <c r="B4" s="44" t="s">
        <v>492</v>
      </c>
      <c r="C4" s="12">
        <f>INDEX(CUTSTANDING!C:C,MATCH(A4,CUTSTANDING!B:B,0))</f>
        <v>18</v>
      </c>
      <c r="D4" s="12">
        <f>INDEX(LASTSTANDINGS!C:C,MATCH(A4,LASTSTANDINGS!B:B,0))</f>
        <v>18</v>
      </c>
    </row>
    <row r="5" spans="1:7" x14ac:dyDescent="0.3">
      <c r="A5" s="41" t="s">
        <v>384</v>
      </c>
      <c r="B5" s="44" t="s">
        <v>447</v>
      </c>
      <c r="C5" s="12">
        <f>INDEX(CUTSTANDING!C:C,MATCH(A5,CUTSTANDING!B:B,0))</f>
        <v>18</v>
      </c>
      <c r="D5" s="12">
        <f>INDEX(LASTSTANDINGS!C:C,MATCH(A5,LASTSTANDINGS!B:B,0))</f>
        <v>18</v>
      </c>
    </row>
    <row r="6" spans="1:7" x14ac:dyDescent="0.3">
      <c r="A6" s="41" t="s">
        <v>130</v>
      </c>
      <c r="B6" s="44" t="s">
        <v>497</v>
      </c>
      <c r="C6" s="12">
        <f>INDEX(CUTSTANDING!C:C,MATCH(A6,CUTSTANDING!B:B,0))</f>
        <v>7</v>
      </c>
      <c r="D6" s="12" t="e">
        <f>INDEX(LASTSTANDINGS!C:C,MATCH(A6,LASTSTANDINGS!B:B,0))</f>
        <v>#N/A</v>
      </c>
    </row>
    <row r="7" spans="1:7" x14ac:dyDescent="0.3">
      <c r="A7" s="41" t="s">
        <v>498</v>
      </c>
      <c r="B7" s="44" t="s">
        <v>17</v>
      </c>
      <c r="C7" s="12">
        <f>INDEX(CUTSTANDING!C:C,MATCH(A7,CUTSTANDING!B:B,0))</f>
        <v>18</v>
      </c>
      <c r="D7" s="12">
        <f>INDEX(LASTSTANDINGS!C:C,MATCH(A7,LASTSTANDINGS!B:B,0))</f>
        <v>18</v>
      </c>
    </row>
    <row r="8" spans="1:7" x14ac:dyDescent="0.3">
      <c r="A8" s="41" t="s">
        <v>394</v>
      </c>
      <c r="B8" s="44" t="s">
        <v>10</v>
      </c>
      <c r="C8" s="12">
        <f>INDEX(CUTSTANDING!C:C,MATCH(A8,CUTSTANDING!B:B,0))</f>
        <v>19</v>
      </c>
      <c r="D8" s="12">
        <f>INDEX(LASTSTANDINGS!C:C,MATCH(A8,LASTSTANDINGS!B:B,0))</f>
        <v>19</v>
      </c>
    </row>
    <row r="9" spans="1:7" x14ac:dyDescent="0.3">
      <c r="A9" s="41" t="s">
        <v>240</v>
      </c>
      <c r="B9" s="44" t="s">
        <v>486</v>
      </c>
      <c r="C9" s="12">
        <f>INDEX(CUTSTANDING!C:C,MATCH(A9,CUTSTANDING!B:B,0))</f>
        <v>6</v>
      </c>
      <c r="D9" s="12" t="e">
        <f>INDEX(LASTSTANDINGS!C:C,MATCH(A9,LASTSTANDINGS!B:B,0))</f>
        <v>#N/A</v>
      </c>
    </row>
    <row r="10" spans="1:7" x14ac:dyDescent="0.3">
      <c r="A10" s="41" t="s">
        <v>505</v>
      </c>
      <c r="B10" s="44" t="s">
        <v>454</v>
      </c>
      <c r="C10" s="12">
        <f>INDEX(CUTSTANDING!C:C,MATCH(A10,CUTSTANDING!B:B,0))</f>
        <v>0</v>
      </c>
      <c r="D10" s="12" t="e">
        <f>INDEX(LASTSTANDINGS!C:C,MATCH(A10,LASTSTANDINGS!B:B,0))</f>
        <v>#N/A</v>
      </c>
    </row>
    <row r="11" spans="1:7" x14ac:dyDescent="0.3">
      <c r="A11" s="41" t="s">
        <v>482</v>
      </c>
      <c r="B11" s="44" t="s">
        <v>5</v>
      </c>
      <c r="C11" s="12">
        <f>INDEX(CUTSTANDING!C:C,MATCH(A11,CUTSTANDING!B:B,0))</f>
        <v>21</v>
      </c>
      <c r="D11" s="12">
        <f>INDEX(LASTSTANDINGS!C:C,MATCH(A11,LASTSTANDINGS!B:B,0))</f>
        <v>21</v>
      </c>
    </row>
    <row r="12" spans="1:7" x14ac:dyDescent="0.3">
      <c r="A12" s="41" t="s">
        <v>508</v>
      </c>
      <c r="B12" s="44" t="s">
        <v>492</v>
      </c>
      <c r="C12" s="12">
        <f>INDEX(CUTSTANDING!C:C,MATCH(A12,CUTSTANDING!B:B,0))</f>
        <v>15</v>
      </c>
      <c r="D12" s="12" t="e">
        <f>INDEX(LASTSTANDINGS!C:C,MATCH(A12,LASTSTANDINGS!B:B,0))</f>
        <v>#N/A</v>
      </c>
    </row>
    <row r="13" spans="1:7" x14ac:dyDescent="0.3">
      <c r="A13" s="41" t="s">
        <v>192</v>
      </c>
      <c r="B13" s="44" t="s">
        <v>40</v>
      </c>
      <c r="C13" s="12">
        <f>INDEX(CUTSTANDING!C:C,MATCH(A13,CUTSTANDING!B:B,0))</f>
        <v>19</v>
      </c>
      <c r="D13" s="12">
        <f>INDEX(LASTSTANDINGS!C:C,MATCH(A13,LASTSTANDINGS!B:B,0))</f>
        <v>19</v>
      </c>
    </row>
    <row r="14" spans="1:7" x14ac:dyDescent="0.3">
      <c r="A14" s="41" t="s">
        <v>513</v>
      </c>
      <c r="B14" s="44" t="s">
        <v>5</v>
      </c>
      <c r="C14" s="12">
        <f>INDEX(CUTSTANDING!C:C,MATCH(A14,CUTSTANDING!B:B,0))</f>
        <v>21</v>
      </c>
      <c r="D14" s="12">
        <f>INDEX(LASTSTANDINGS!C:C,MATCH(A14,LASTSTANDINGS!B:B,0))</f>
        <v>21</v>
      </c>
    </row>
    <row r="15" spans="1:7" x14ac:dyDescent="0.3">
      <c r="A15" s="41" t="s">
        <v>516</v>
      </c>
      <c r="B15" s="44" t="s">
        <v>40</v>
      </c>
      <c r="C15" s="12">
        <f>INDEX(CUTSTANDING!C:C,MATCH(A15,CUTSTANDING!B:B,0))</f>
        <v>18</v>
      </c>
      <c r="D15" s="12">
        <f>INDEX(LASTSTANDINGS!C:C,MATCH(A15,LASTSTANDINGS!B:B,0))</f>
        <v>18</v>
      </c>
    </row>
    <row r="16" spans="1:7" x14ac:dyDescent="0.3">
      <c r="A16" s="41" t="s">
        <v>519</v>
      </c>
      <c r="B16" s="44" t="s">
        <v>492</v>
      </c>
      <c r="C16" s="12">
        <f>INDEX(CUTSTANDING!C:C,MATCH(A16,CUTSTANDING!B:B,0))</f>
        <v>6</v>
      </c>
      <c r="D16" s="12" t="e">
        <f>INDEX(LASTSTANDINGS!C:C,MATCH(A16,LASTSTANDINGS!B:B,0))</f>
        <v>#N/A</v>
      </c>
    </row>
    <row r="17" spans="1:4" x14ac:dyDescent="0.3">
      <c r="A17" s="41" t="s">
        <v>522</v>
      </c>
      <c r="B17" s="44" t="s">
        <v>445</v>
      </c>
      <c r="C17" s="12">
        <f>INDEX(CUTSTANDING!C:C,MATCH(A17,CUTSTANDING!B:B,0))</f>
        <v>18</v>
      </c>
      <c r="D17" s="12">
        <f>INDEX(LASTSTANDINGS!C:C,MATCH(A17,LASTSTANDINGS!B:B,0))</f>
        <v>18</v>
      </c>
    </row>
    <row r="18" spans="1:4" x14ac:dyDescent="0.3">
      <c r="A18" s="41" t="s">
        <v>525</v>
      </c>
      <c r="B18" s="44" t="s">
        <v>8</v>
      </c>
      <c r="C18" s="12">
        <f>INDEX(CUTSTANDING!C:C,MATCH(A18,CUTSTANDING!B:B,0))</f>
        <v>15</v>
      </c>
      <c r="D18" s="12" t="e">
        <f>INDEX(LASTSTANDINGS!C:C,MATCH(A18,LASTSTANDINGS!B:B,0))</f>
        <v>#N/A</v>
      </c>
    </row>
    <row r="19" spans="1:4" x14ac:dyDescent="0.3">
      <c r="A19" s="41" t="s">
        <v>207</v>
      </c>
      <c r="B19" s="44" t="s">
        <v>530</v>
      </c>
      <c r="C19" s="12">
        <f>INDEX(CUTSTANDING!C:C,MATCH(A19,CUTSTANDING!B:B,0))</f>
        <v>4</v>
      </c>
      <c r="D19" s="12" t="e">
        <f>INDEX(LASTSTANDINGS!C:C,MATCH(A19,LASTSTANDINGS!B:B,0))</f>
        <v>#N/A</v>
      </c>
    </row>
    <row r="20" spans="1:4" x14ac:dyDescent="0.3">
      <c r="A20" s="41" t="s">
        <v>531</v>
      </c>
      <c r="B20" s="44" t="s">
        <v>5</v>
      </c>
      <c r="C20" s="12">
        <f>INDEX(CUTSTANDING!C:C,MATCH(A20,CUTSTANDING!B:B,0))</f>
        <v>19</v>
      </c>
      <c r="D20" s="12">
        <f>INDEX(LASTSTANDINGS!C:C,MATCH(A20,LASTSTANDINGS!B:B,0))</f>
        <v>19</v>
      </c>
    </row>
    <row r="21" spans="1:4" x14ac:dyDescent="0.3">
      <c r="A21" s="41" t="s">
        <v>157</v>
      </c>
      <c r="B21" s="44" t="s">
        <v>10</v>
      </c>
      <c r="C21" s="12">
        <f>INDEX(CUTSTANDING!C:C,MATCH(A21,CUTSTANDING!B:B,0))</f>
        <v>12</v>
      </c>
      <c r="D21" s="12" t="e">
        <f>INDEX(LASTSTANDINGS!C:C,MATCH(A21,LASTSTANDINGS!B:B,0))</f>
        <v>#N/A</v>
      </c>
    </row>
    <row r="22" spans="1:4" x14ac:dyDescent="0.3">
      <c r="A22" s="41" t="s">
        <v>536</v>
      </c>
      <c r="B22" s="44" t="s">
        <v>9</v>
      </c>
      <c r="C22" s="12">
        <f>INDEX(CUTSTANDING!C:C,MATCH(A22,CUTSTANDING!B:B,0))</f>
        <v>12</v>
      </c>
      <c r="D22" s="12" t="e">
        <f>INDEX(LASTSTANDINGS!C:C,MATCH(A22,LASTSTANDINGS!B:B,0))</f>
        <v>#N/A</v>
      </c>
    </row>
    <row r="23" spans="1:4" x14ac:dyDescent="0.3">
      <c r="A23" s="41" t="s">
        <v>539</v>
      </c>
      <c r="B23" s="44" t="s">
        <v>9</v>
      </c>
      <c r="C23" s="12">
        <f>INDEX(CUTSTANDING!C:C,MATCH(A23,CUTSTANDING!B:B,0))</f>
        <v>0</v>
      </c>
      <c r="D23" s="12" t="e">
        <f>INDEX(LASTSTANDINGS!C:C,MATCH(A23,LASTSTANDINGS!B:B,0))</f>
        <v>#N/A</v>
      </c>
    </row>
    <row r="24" spans="1:4" x14ac:dyDescent="0.3">
      <c r="A24" s="41" t="s">
        <v>542</v>
      </c>
      <c r="B24" s="44" t="s">
        <v>6</v>
      </c>
      <c r="C24" s="12">
        <f>INDEX(CUTSTANDING!C:C,MATCH(A24,CUTSTANDING!B:B,0))</f>
        <v>6</v>
      </c>
      <c r="D24" s="12" t="e">
        <f>INDEX(LASTSTANDINGS!C:C,MATCH(A24,LASTSTANDINGS!B:B,0))</f>
        <v>#N/A</v>
      </c>
    </row>
    <row r="25" spans="1:4" x14ac:dyDescent="0.3">
      <c r="A25" s="41" t="s">
        <v>545</v>
      </c>
      <c r="B25" s="44" t="s">
        <v>447</v>
      </c>
      <c r="C25" s="12">
        <f>INDEX(CUTSTANDING!C:C,MATCH(A25,CUTSTANDING!B:B,0))</f>
        <v>3</v>
      </c>
      <c r="D25" s="12" t="e">
        <f>INDEX(LASTSTANDINGS!C:C,MATCH(A25,LASTSTANDINGS!B:B,0))</f>
        <v>#N/A</v>
      </c>
    </row>
    <row r="26" spans="1:4" x14ac:dyDescent="0.3">
      <c r="A26" s="41" t="s">
        <v>548</v>
      </c>
      <c r="B26" s="44" t="s">
        <v>551</v>
      </c>
      <c r="C26" s="12">
        <f>INDEX(CUTSTANDING!C:C,MATCH(A26,CUTSTANDING!B:B,0))</f>
        <v>3</v>
      </c>
      <c r="D26" s="12" t="e">
        <f>INDEX(LASTSTANDINGS!C:C,MATCH(A26,LASTSTANDINGS!B:B,0))</f>
        <v>#N/A</v>
      </c>
    </row>
    <row r="27" spans="1:4" x14ac:dyDescent="0.3">
      <c r="A27" s="41" t="s">
        <v>321</v>
      </c>
      <c r="B27" s="44" t="s">
        <v>40</v>
      </c>
      <c r="C27" s="12">
        <f>INDEX(CUTSTANDING!C:C,MATCH(A27,CUTSTANDING!B:B,0))</f>
        <v>4</v>
      </c>
      <c r="D27" s="12" t="e">
        <f>INDEX(LASTSTANDINGS!C:C,MATCH(A27,LASTSTANDINGS!B:B,0))</f>
        <v>#N/A</v>
      </c>
    </row>
    <row r="28" spans="1:4" x14ac:dyDescent="0.3">
      <c r="A28" s="41" t="s">
        <v>554</v>
      </c>
      <c r="B28" s="44" t="s">
        <v>551</v>
      </c>
      <c r="C28" s="12">
        <f>INDEX(CUTSTANDING!C:C,MATCH(A28,CUTSTANDING!B:B,0))</f>
        <v>3</v>
      </c>
      <c r="D28" s="12" t="e">
        <f>INDEX(LASTSTANDINGS!C:C,MATCH(A28,LASTSTANDINGS!B:B,0))</f>
        <v>#N/A</v>
      </c>
    </row>
    <row r="29" spans="1:4" x14ac:dyDescent="0.3">
      <c r="A29" s="41" t="s">
        <v>557</v>
      </c>
      <c r="B29" s="44" t="s">
        <v>560</v>
      </c>
      <c r="C29" s="12">
        <f>INDEX(CUTSTANDING!C:C,MATCH(A29,CUTSTANDING!B:B,0))</f>
        <v>12</v>
      </c>
      <c r="D29" s="12" t="e">
        <f>INDEX(LASTSTANDINGS!C:C,MATCH(A29,LASTSTANDINGS!B:B,0))</f>
        <v>#N/A</v>
      </c>
    </row>
    <row r="30" spans="1:4" x14ac:dyDescent="0.3">
      <c r="A30" s="41" t="s">
        <v>561</v>
      </c>
      <c r="B30" s="44" t="s">
        <v>14</v>
      </c>
      <c r="C30" s="12">
        <f>INDEX(CUTSTANDING!C:C,MATCH(A30,CUTSTANDING!B:B,0))</f>
        <v>6</v>
      </c>
      <c r="D30" s="12" t="e">
        <f>INDEX(LASTSTANDINGS!C:C,MATCH(A30,LASTSTANDINGS!B:B,0))</f>
        <v>#N/A</v>
      </c>
    </row>
    <row r="31" spans="1:4" x14ac:dyDescent="0.3">
      <c r="A31" s="41" t="s">
        <v>262</v>
      </c>
      <c r="B31" s="44" t="s">
        <v>2</v>
      </c>
      <c r="C31" s="12">
        <f>INDEX(CUTSTANDING!C:C,MATCH(A31,CUTSTANDING!B:B,0))</f>
        <v>9</v>
      </c>
      <c r="D31" s="12" t="e">
        <f>INDEX(LASTSTANDINGS!C:C,MATCH(A31,LASTSTANDINGS!B:B,0))</f>
        <v>#N/A</v>
      </c>
    </row>
    <row r="32" spans="1:4" x14ac:dyDescent="0.3">
      <c r="A32" s="41" t="s">
        <v>566</v>
      </c>
      <c r="B32" s="44" t="s">
        <v>9</v>
      </c>
      <c r="C32" s="12">
        <f>INDEX(CUTSTANDING!C:C,MATCH(A32,CUTSTANDING!B:B,0))</f>
        <v>6</v>
      </c>
      <c r="D32" s="12" t="e">
        <f>INDEX(LASTSTANDINGS!C:C,MATCH(A32,LASTSTANDINGS!B:B,0))</f>
        <v>#N/A</v>
      </c>
    </row>
    <row r="33" spans="1:4" x14ac:dyDescent="0.3">
      <c r="A33" s="41" t="s">
        <v>569</v>
      </c>
      <c r="B33" s="44" t="s">
        <v>492</v>
      </c>
      <c r="C33" s="12">
        <f>INDEX(CUTSTANDING!C:C,MATCH(A33,CUTSTANDING!B:B,0))</f>
        <v>21</v>
      </c>
      <c r="D33" s="12">
        <f>INDEX(LASTSTANDINGS!C:C,MATCH(A33,LASTSTANDINGS!B:B,0))</f>
        <v>21</v>
      </c>
    </row>
    <row r="34" spans="1:4" x14ac:dyDescent="0.3">
      <c r="A34" s="41" t="s">
        <v>572</v>
      </c>
      <c r="B34" s="44" t="s">
        <v>447</v>
      </c>
      <c r="C34" s="12">
        <f>INDEX(CUTSTANDING!C:C,MATCH(A34,CUTSTANDING!B:B,0))</f>
        <v>9</v>
      </c>
      <c r="D34" s="12" t="e">
        <f>INDEX(LASTSTANDINGS!C:C,MATCH(A34,LASTSTANDINGS!B:B,0))</f>
        <v>#N/A</v>
      </c>
    </row>
    <row r="35" spans="1:4" x14ac:dyDescent="0.3">
      <c r="A35" s="41" t="s">
        <v>342</v>
      </c>
      <c r="B35" s="44" t="s">
        <v>577</v>
      </c>
      <c r="C35" s="12">
        <f>INDEX(CUTSTANDING!C:C,MATCH(A35,CUTSTANDING!B:B,0))</f>
        <v>18</v>
      </c>
      <c r="D35" s="12">
        <f>INDEX(LASTSTANDINGS!C:C,MATCH(A35,LASTSTANDINGS!B:B,0))</f>
        <v>18</v>
      </c>
    </row>
    <row r="36" spans="1:4" x14ac:dyDescent="0.3">
      <c r="A36" s="41" t="s">
        <v>578</v>
      </c>
      <c r="B36" s="44" t="s">
        <v>11</v>
      </c>
      <c r="C36" s="12">
        <f>INDEX(CUTSTANDING!C:C,MATCH(A36,CUTSTANDING!B:B,0))</f>
        <v>4</v>
      </c>
      <c r="D36" s="12" t="e">
        <f>INDEX(LASTSTANDINGS!C:C,MATCH(A36,LASTSTANDINGS!B:B,0))</f>
        <v>#N/A</v>
      </c>
    </row>
    <row r="37" spans="1:4" x14ac:dyDescent="0.3">
      <c r="A37" s="41" t="s">
        <v>581</v>
      </c>
      <c r="B37" s="44" t="s">
        <v>530</v>
      </c>
      <c r="C37" s="12">
        <f>INDEX(CUTSTANDING!C:C,MATCH(A37,CUTSTANDING!B:B,0))</f>
        <v>9</v>
      </c>
      <c r="D37" s="12" t="e">
        <f>INDEX(LASTSTANDINGS!C:C,MATCH(A37,LASTSTANDINGS!B:B,0))</f>
        <v>#N/A</v>
      </c>
    </row>
    <row r="38" spans="1:4" x14ac:dyDescent="0.3">
      <c r="A38" s="41" t="s">
        <v>189</v>
      </c>
      <c r="B38" s="44" t="s">
        <v>40</v>
      </c>
      <c r="C38" s="12">
        <f>INDEX(CUTSTANDING!C:C,MATCH(A38,CUTSTANDING!B:B,0))</f>
        <v>19</v>
      </c>
      <c r="D38" s="12">
        <f>INDEX(LASTSTANDINGS!C:C,MATCH(A38,LASTSTANDINGS!B:B,0))</f>
        <v>19</v>
      </c>
    </row>
    <row r="39" spans="1:4" x14ac:dyDescent="0.3">
      <c r="A39" s="41" t="s">
        <v>347</v>
      </c>
      <c r="B39" s="44" t="s">
        <v>9</v>
      </c>
      <c r="C39" s="12">
        <f>INDEX(CUTSTANDING!C:C,MATCH(A39,CUTSTANDING!B:B,0))</f>
        <v>6</v>
      </c>
      <c r="D39" s="12" t="e">
        <f>INDEX(LASTSTANDINGS!C:C,MATCH(A39,LASTSTANDINGS!B:B,0))</f>
        <v>#N/A</v>
      </c>
    </row>
    <row r="40" spans="1:4" x14ac:dyDescent="0.3">
      <c r="A40" s="41" t="s">
        <v>588</v>
      </c>
      <c r="B40" s="44" t="s">
        <v>591</v>
      </c>
      <c r="C40" s="12">
        <f>INDEX(CUTSTANDING!C:C,MATCH(A40,CUTSTANDING!B:B,0))</f>
        <v>15</v>
      </c>
      <c r="D40" s="12" t="e">
        <f>INDEX(LASTSTANDINGS!C:C,MATCH(A40,LASTSTANDINGS!B:B,0))</f>
        <v>#N/A</v>
      </c>
    </row>
    <row r="41" spans="1:4" x14ac:dyDescent="0.3">
      <c r="A41" s="41" t="s">
        <v>428</v>
      </c>
      <c r="B41" s="44" t="s">
        <v>594</v>
      </c>
      <c r="C41" s="12">
        <f>INDEX(CUTSTANDING!C:C,MATCH(A41,CUTSTANDING!B:B,0))</f>
        <v>9</v>
      </c>
      <c r="D41" s="12" t="e">
        <f>INDEX(LASTSTANDINGS!C:C,MATCH(A41,LASTSTANDINGS!B:B,0))</f>
        <v>#N/A</v>
      </c>
    </row>
    <row r="42" spans="1:4" x14ac:dyDescent="0.3">
      <c r="A42" s="41" t="s">
        <v>167</v>
      </c>
      <c r="B42" s="44" t="s">
        <v>40</v>
      </c>
      <c r="C42" s="12">
        <f>INDEX(CUTSTANDING!C:C,MATCH(A42,CUTSTANDING!B:B,0))</f>
        <v>9</v>
      </c>
      <c r="D42" s="12" t="e">
        <f>INDEX(LASTSTANDINGS!C:C,MATCH(A42,LASTSTANDINGS!B:B,0))</f>
        <v>#N/A</v>
      </c>
    </row>
    <row r="43" spans="1:4" x14ac:dyDescent="0.3">
      <c r="A43" s="41" t="s">
        <v>596</v>
      </c>
      <c r="B43" s="44" t="s">
        <v>40</v>
      </c>
      <c r="C43" s="12">
        <f>INDEX(CUTSTANDING!C:C,MATCH(A43,CUTSTANDING!B:B,0))</f>
        <v>3</v>
      </c>
      <c r="D43" s="12" t="e">
        <f>INDEX(LASTSTANDINGS!C:C,MATCH(A43,LASTSTANDINGS!B:B,0))</f>
        <v>#N/A</v>
      </c>
    </row>
    <row r="44" spans="1:4" x14ac:dyDescent="0.3">
      <c r="A44" s="41" t="s">
        <v>599</v>
      </c>
      <c r="B44" s="44" t="s">
        <v>40</v>
      </c>
      <c r="C44" s="12">
        <f>INDEX(CUTSTANDING!C:C,MATCH(A44,CUTSTANDING!B:B,0))</f>
        <v>13</v>
      </c>
      <c r="D44" s="12" t="e">
        <f>INDEX(LASTSTANDINGS!C:C,MATCH(A44,LASTSTANDINGS!B:B,0))</f>
        <v>#N/A</v>
      </c>
    </row>
    <row r="45" spans="1:4" x14ac:dyDescent="0.3">
      <c r="A45" s="41" t="s">
        <v>374</v>
      </c>
      <c r="B45" s="44" t="s">
        <v>447</v>
      </c>
      <c r="C45" s="12">
        <f>INDEX(CUTSTANDING!C:C,MATCH(A45,CUTSTANDING!B:B,0))</f>
        <v>15</v>
      </c>
      <c r="D45" s="12" t="e">
        <f>INDEX(LASTSTANDINGS!C:C,MATCH(A45,LASTSTANDINGS!B:B,0))</f>
        <v>#N/A</v>
      </c>
    </row>
    <row r="46" spans="1:4" x14ac:dyDescent="0.3">
      <c r="A46" s="41" t="s">
        <v>604</v>
      </c>
      <c r="B46" s="44" t="s">
        <v>40</v>
      </c>
      <c r="C46" s="12">
        <f>INDEX(CUTSTANDING!C:C,MATCH(A46,CUTSTANDING!B:B,0))</f>
        <v>6</v>
      </c>
      <c r="D46" s="12" t="e">
        <f>INDEX(LASTSTANDINGS!C:C,MATCH(A46,LASTSTANDINGS!B:B,0))</f>
        <v>#N/A</v>
      </c>
    </row>
    <row r="47" spans="1:4" x14ac:dyDescent="0.3">
      <c r="A47" s="41" t="s">
        <v>607</v>
      </c>
      <c r="B47" s="44" t="s">
        <v>551</v>
      </c>
      <c r="C47" s="12">
        <f>INDEX(CUTSTANDING!C:C,MATCH(A47,CUTSTANDING!B:B,0))</f>
        <v>6</v>
      </c>
      <c r="D47" s="12" t="e">
        <f>INDEX(LASTSTANDINGS!C:C,MATCH(A47,LASTSTANDINGS!B:B,0))</f>
        <v>#N/A</v>
      </c>
    </row>
    <row r="48" spans="1:4" x14ac:dyDescent="0.3">
      <c r="A48" s="41" t="s">
        <v>610</v>
      </c>
      <c r="B48" s="44" t="s">
        <v>0</v>
      </c>
      <c r="C48" s="12">
        <f>INDEX(CUTSTANDING!C:C,MATCH(A48,CUTSTANDING!B:B,0))</f>
        <v>3</v>
      </c>
      <c r="D48" s="12" t="e">
        <f>INDEX(LASTSTANDINGS!C:C,MATCH(A48,LASTSTANDINGS!B:B,0))</f>
        <v>#N/A</v>
      </c>
    </row>
    <row r="49" spans="1:4" x14ac:dyDescent="0.3">
      <c r="A49" s="41" t="s">
        <v>613</v>
      </c>
      <c r="B49" s="44" t="s">
        <v>4</v>
      </c>
      <c r="C49" s="12">
        <f>INDEX(CUTSTANDING!C:C,MATCH(A49,CUTSTANDING!B:B,0))</f>
        <v>12</v>
      </c>
      <c r="D49" s="12" t="e">
        <f>INDEX(LASTSTANDINGS!C:C,MATCH(A49,LASTSTANDINGS!B:B,0))</f>
        <v>#N/A</v>
      </c>
    </row>
    <row r="50" spans="1:4" x14ac:dyDescent="0.3">
      <c r="A50" s="41" t="s">
        <v>440</v>
      </c>
      <c r="B50" s="44" t="s">
        <v>447</v>
      </c>
      <c r="C50" s="12">
        <f>INDEX(CUTSTANDING!C:C,MATCH(A50,CUTSTANDING!B:B,0))</f>
        <v>3</v>
      </c>
      <c r="D50" s="12" t="e">
        <f>INDEX(LASTSTANDINGS!C:C,MATCH(A50,LASTSTANDINGS!B:B,0))</f>
        <v>#N/A</v>
      </c>
    </row>
    <row r="51" spans="1:4" x14ac:dyDescent="0.3">
      <c r="A51" s="41" t="s">
        <v>218</v>
      </c>
      <c r="B51" s="44" t="s">
        <v>40</v>
      </c>
      <c r="C51" s="12">
        <f>INDEX(CUTSTANDING!C:C,MATCH(A51,CUTSTANDING!B:B,0))</f>
        <v>3</v>
      </c>
      <c r="D51" s="12" t="e">
        <f>INDEX(LASTSTANDINGS!C:C,MATCH(A51,LASTSTANDINGS!B:B,0))</f>
        <v>#N/A</v>
      </c>
    </row>
    <row r="52" spans="1:4" x14ac:dyDescent="0.3">
      <c r="A52" s="41" t="s">
        <v>619</v>
      </c>
      <c r="B52" s="44" t="s">
        <v>486</v>
      </c>
      <c r="C52" s="12">
        <f>INDEX(CUTSTANDING!C:C,MATCH(A52,CUTSTANDING!B:B,0))</f>
        <v>6</v>
      </c>
      <c r="D52" s="12" t="e">
        <f>INDEX(LASTSTANDINGS!C:C,MATCH(A52,LASTSTANDINGS!B:B,0))</f>
        <v>#N/A</v>
      </c>
    </row>
    <row r="53" spans="1:4" x14ac:dyDescent="0.3">
      <c r="A53" s="41" t="s">
        <v>216</v>
      </c>
      <c r="B53" s="44" t="s">
        <v>624</v>
      </c>
      <c r="C53" s="12">
        <f>INDEX(CUTSTANDING!C:C,MATCH(A53,CUTSTANDING!B:B,0))</f>
        <v>12</v>
      </c>
      <c r="D53" s="12" t="e">
        <f>INDEX(LASTSTANDINGS!C:C,MATCH(A53,LASTSTANDINGS!B:B,0))</f>
        <v>#N/A</v>
      </c>
    </row>
    <row r="54" spans="1:4" x14ac:dyDescent="0.3">
      <c r="A54" s="41" t="s">
        <v>249</v>
      </c>
      <c r="B54" s="44" t="s">
        <v>447</v>
      </c>
      <c r="C54" s="12">
        <f>INDEX(CUTSTANDING!C:C,MATCH(A54,CUTSTANDING!B:B,0))</f>
        <v>3</v>
      </c>
      <c r="D54" s="12" t="e">
        <f>INDEX(LASTSTANDINGS!C:C,MATCH(A54,LASTSTANDINGS!B:B,0))</f>
        <v>#N/A</v>
      </c>
    </row>
    <row r="55" spans="1:4" x14ac:dyDescent="0.3">
      <c r="A55" s="41" t="s">
        <v>627</v>
      </c>
      <c r="B55" s="44" t="s">
        <v>486</v>
      </c>
      <c r="C55" s="12">
        <f>INDEX(CUTSTANDING!C:C,MATCH(A55,CUTSTANDING!B:B,0))</f>
        <v>13</v>
      </c>
      <c r="D55" s="12" t="e">
        <f>INDEX(LASTSTANDINGS!C:C,MATCH(A55,LASTSTANDINGS!B:B,0))</f>
        <v>#N/A</v>
      </c>
    </row>
    <row r="56" spans="1:4" x14ac:dyDescent="0.3">
      <c r="A56" s="41" t="s">
        <v>138</v>
      </c>
      <c r="B56" s="44" t="s">
        <v>14</v>
      </c>
      <c r="C56" s="12">
        <f>INDEX(CUTSTANDING!C:C,MATCH(A56,CUTSTANDING!B:B,0))</f>
        <v>3</v>
      </c>
      <c r="D56" s="12" t="e">
        <f>INDEX(LASTSTANDINGS!C:C,MATCH(A56,LASTSTANDINGS!B:B,0))</f>
        <v>#N/A</v>
      </c>
    </row>
    <row r="57" spans="1:4" x14ac:dyDescent="0.3">
      <c r="A57" s="41" t="s">
        <v>632</v>
      </c>
      <c r="B57" s="44" t="s">
        <v>8</v>
      </c>
      <c r="C57" s="12">
        <f>INDEX(CUTSTANDING!C:C,MATCH(A57,CUTSTANDING!B:B,0))</f>
        <v>6</v>
      </c>
      <c r="D57" s="12" t="e">
        <f>INDEX(LASTSTANDINGS!C:C,MATCH(A57,LASTSTANDINGS!B:B,0))</f>
        <v>#N/A</v>
      </c>
    </row>
    <row r="58" spans="1:4" x14ac:dyDescent="0.3">
      <c r="A58" s="41" t="s">
        <v>635</v>
      </c>
      <c r="B58" s="44" t="s">
        <v>4</v>
      </c>
      <c r="C58" s="12">
        <f>INDEX(CUTSTANDING!C:C,MATCH(A58,CUTSTANDING!B:B,0))</f>
        <v>18</v>
      </c>
      <c r="D58" s="12">
        <f>INDEX(LASTSTANDINGS!C:C,MATCH(A58,LASTSTANDINGS!B:B,0))</f>
        <v>18</v>
      </c>
    </row>
    <row r="59" spans="1:4" x14ac:dyDescent="0.3">
      <c r="A59" s="41" t="s">
        <v>638</v>
      </c>
      <c r="B59" s="44" t="s">
        <v>40</v>
      </c>
      <c r="C59" s="12">
        <f>INDEX(CUTSTANDING!C:C,MATCH(A59,CUTSTANDING!B:B,0))</f>
        <v>18</v>
      </c>
      <c r="D59" s="12">
        <f>INDEX(LASTSTANDINGS!C:C,MATCH(A59,LASTSTANDINGS!B:B,0))</f>
        <v>18</v>
      </c>
    </row>
    <row r="60" spans="1:4" x14ac:dyDescent="0.3">
      <c r="A60" s="41" t="s">
        <v>204</v>
      </c>
      <c r="B60" s="44" t="s">
        <v>624</v>
      </c>
      <c r="C60" s="12">
        <f>INDEX(CUTSTANDING!C:C,MATCH(A60,CUTSTANDING!B:B,0))</f>
        <v>15</v>
      </c>
      <c r="D60" s="12" t="e">
        <f>INDEX(LASTSTANDINGS!C:C,MATCH(A60,LASTSTANDINGS!B:B,0))</f>
        <v>#N/A</v>
      </c>
    </row>
    <row r="61" spans="1:4" x14ac:dyDescent="0.3">
      <c r="A61" s="41" t="s">
        <v>414</v>
      </c>
      <c r="B61" s="44" t="s">
        <v>577</v>
      </c>
      <c r="C61" s="12">
        <f>INDEX(CUTSTANDING!C:C,MATCH(A61,CUTSTANDING!B:B,0))</f>
        <v>15</v>
      </c>
      <c r="D61" s="12" t="e">
        <f>INDEX(LASTSTANDINGS!C:C,MATCH(A61,LASTSTANDINGS!B:B,0))</f>
        <v>#N/A</v>
      </c>
    </row>
    <row r="62" spans="1:4" x14ac:dyDescent="0.3">
      <c r="A62" s="41" t="s">
        <v>346</v>
      </c>
      <c r="B62" s="44" t="s">
        <v>40</v>
      </c>
      <c r="C62" s="12">
        <f>INDEX(CUTSTANDING!C:C,MATCH(A62,CUTSTANDING!B:B,0))</f>
        <v>12</v>
      </c>
      <c r="D62" s="12" t="e">
        <f>INDEX(LASTSTANDINGS!C:C,MATCH(A62,LASTSTANDINGS!B:B,0))</f>
        <v>#N/A</v>
      </c>
    </row>
    <row r="63" spans="1:4" x14ac:dyDescent="0.3">
      <c r="A63" s="41" t="s">
        <v>646</v>
      </c>
      <c r="B63" s="44" t="s">
        <v>447</v>
      </c>
      <c r="C63" s="12">
        <f>INDEX(CUTSTANDING!C:C,MATCH(A63,CUTSTANDING!B:B,0))</f>
        <v>3</v>
      </c>
      <c r="D63" s="12" t="e">
        <f>INDEX(LASTSTANDINGS!C:C,MATCH(A63,LASTSTANDINGS!B:B,0))</f>
        <v>#N/A</v>
      </c>
    </row>
    <row r="64" spans="1:4" x14ac:dyDescent="0.3">
      <c r="A64" s="41" t="s">
        <v>229</v>
      </c>
      <c r="B64" s="44" t="s">
        <v>9</v>
      </c>
      <c r="C64" s="12">
        <f>INDEX(CUTSTANDING!C:C,MATCH(A64,CUTSTANDING!B:B,0))</f>
        <v>3</v>
      </c>
      <c r="D64" s="12" t="e">
        <f>INDEX(LASTSTANDINGS!C:C,MATCH(A64,LASTSTANDINGS!B:B,0))</f>
        <v>#N/A</v>
      </c>
    </row>
    <row r="65" spans="1:4" x14ac:dyDescent="0.3">
      <c r="A65" s="41" t="s">
        <v>651</v>
      </c>
      <c r="B65" s="44" t="s">
        <v>486</v>
      </c>
      <c r="C65" s="12">
        <f>INDEX(CUTSTANDING!C:C,MATCH(A65,CUTSTANDING!B:B,0))</f>
        <v>18</v>
      </c>
      <c r="D65" s="12">
        <f>INDEX(LASTSTANDINGS!C:C,MATCH(A65,LASTSTANDINGS!B:B,0))</f>
        <v>18</v>
      </c>
    </row>
    <row r="66" spans="1:4" x14ac:dyDescent="0.3">
      <c r="A66" s="41" t="s">
        <v>422</v>
      </c>
      <c r="B66" s="44" t="s">
        <v>447</v>
      </c>
      <c r="C66" s="12">
        <f>INDEX(CUTSTANDING!C:C,MATCH(A66,CUTSTANDING!B:B,0))</f>
        <v>18</v>
      </c>
      <c r="D66" s="12">
        <f>INDEX(LASTSTANDINGS!C:C,MATCH(A66,LASTSTANDINGS!B:B,0))</f>
        <v>18</v>
      </c>
    </row>
    <row r="67" spans="1:4" x14ac:dyDescent="0.3">
      <c r="A67" s="41" t="s">
        <v>330</v>
      </c>
      <c r="B67" s="44" t="s">
        <v>486</v>
      </c>
      <c r="C67" s="12">
        <f>INDEX(CUTSTANDING!C:C,MATCH(A67,CUTSTANDING!B:B,0))</f>
        <v>9</v>
      </c>
      <c r="D67" s="12" t="e">
        <f>INDEX(LASTSTANDINGS!C:C,MATCH(A67,LASTSTANDINGS!B:B,0))</f>
        <v>#N/A</v>
      </c>
    </row>
    <row r="68" spans="1:4" x14ac:dyDescent="0.3">
      <c r="A68" s="41" t="s">
        <v>658</v>
      </c>
      <c r="B68" s="44" t="s">
        <v>14</v>
      </c>
      <c r="C68" s="12">
        <f>INDEX(CUTSTANDING!C:C,MATCH(A68,CUTSTANDING!B:B,0))</f>
        <v>15</v>
      </c>
      <c r="D68" s="12" t="e">
        <f>INDEX(LASTSTANDINGS!C:C,MATCH(A68,LASTSTANDINGS!B:B,0))</f>
        <v>#N/A</v>
      </c>
    </row>
    <row r="69" spans="1:4" x14ac:dyDescent="0.3">
      <c r="A69" s="41" t="s">
        <v>661</v>
      </c>
      <c r="B69" s="44" t="s">
        <v>14</v>
      </c>
      <c r="C69" s="12">
        <f>INDEX(CUTSTANDING!C:C,MATCH(A69,CUTSTANDING!B:B,0))</f>
        <v>7</v>
      </c>
      <c r="D69" s="12" t="e">
        <f>INDEX(LASTSTANDINGS!C:C,MATCH(A69,LASTSTANDINGS!B:B,0))</f>
        <v>#N/A</v>
      </c>
    </row>
    <row r="70" spans="1:4" x14ac:dyDescent="0.3">
      <c r="A70" s="41" t="s">
        <v>177</v>
      </c>
      <c r="B70" s="44" t="s">
        <v>14</v>
      </c>
      <c r="C70" s="12">
        <f>INDEX(CUTSTANDING!C:C,MATCH(A70,CUTSTANDING!B:B,0))</f>
        <v>15</v>
      </c>
      <c r="D70" s="12" t="e">
        <f>INDEX(LASTSTANDINGS!C:C,MATCH(A70,LASTSTANDINGS!B:B,0))</f>
        <v>#N/A</v>
      </c>
    </row>
    <row r="71" spans="1:4" x14ac:dyDescent="0.3">
      <c r="A71" s="41" t="s">
        <v>666</v>
      </c>
      <c r="B71" s="44" t="s">
        <v>551</v>
      </c>
      <c r="C71" s="12">
        <f>INDEX(CUTSTANDING!C:C,MATCH(A71,CUTSTANDING!B:B,0))</f>
        <v>15</v>
      </c>
      <c r="D71" s="12" t="e">
        <f>INDEX(LASTSTANDINGS!C:C,MATCH(A71,LASTSTANDINGS!B:B,0))</f>
        <v>#N/A</v>
      </c>
    </row>
    <row r="72" spans="1:4" x14ac:dyDescent="0.3">
      <c r="A72" s="41" t="s">
        <v>336</v>
      </c>
      <c r="B72" s="44" t="s">
        <v>9</v>
      </c>
      <c r="C72" s="12">
        <f>INDEX(CUTSTANDING!C:C,MATCH(A72,CUTSTANDING!B:B,0))</f>
        <v>4</v>
      </c>
      <c r="D72" s="12" t="e">
        <f>INDEX(LASTSTANDINGS!C:C,MATCH(A72,LASTSTANDINGS!B:B,0))</f>
        <v>#N/A</v>
      </c>
    </row>
    <row r="73" spans="1:4" x14ac:dyDescent="0.3">
      <c r="A73" s="41" t="s">
        <v>147</v>
      </c>
      <c r="B73" s="44" t="s">
        <v>492</v>
      </c>
      <c r="C73" s="12">
        <f>INDEX(CUTSTANDING!C:C,MATCH(A73,CUTSTANDING!B:B,0))</f>
        <v>15</v>
      </c>
      <c r="D73" s="12" t="e">
        <f>INDEX(LASTSTANDINGS!C:C,MATCH(A73,LASTSTANDINGS!B:B,0))</f>
        <v>#N/A</v>
      </c>
    </row>
    <row r="74" spans="1:4" x14ac:dyDescent="0.3">
      <c r="A74" s="41" t="s">
        <v>673</v>
      </c>
      <c r="B74" s="44" t="s">
        <v>676</v>
      </c>
      <c r="C74" s="12">
        <f>INDEX(CUTSTANDING!C:C,MATCH(A74,CUTSTANDING!B:B,0))</f>
        <v>15</v>
      </c>
      <c r="D74" s="12" t="e">
        <f>INDEX(LASTSTANDINGS!C:C,MATCH(A74,LASTSTANDINGS!B:B,0))</f>
        <v>#N/A</v>
      </c>
    </row>
    <row r="75" spans="1:4" x14ac:dyDescent="0.3">
      <c r="A75" s="41" t="s">
        <v>677</v>
      </c>
      <c r="B75" s="44" t="s">
        <v>680</v>
      </c>
      <c r="C75" s="12">
        <f>INDEX(CUTSTANDING!C:C,MATCH(A75,CUTSTANDING!B:B,0))</f>
        <v>6</v>
      </c>
      <c r="D75" s="12" t="e">
        <f>INDEX(LASTSTANDINGS!C:C,MATCH(A75,LASTSTANDINGS!B:B,0))</f>
        <v>#N/A</v>
      </c>
    </row>
    <row r="76" spans="1:4" x14ac:dyDescent="0.3">
      <c r="A76" s="41" t="s">
        <v>681</v>
      </c>
      <c r="B76" s="44" t="s">
        <v>577</v>
      </c>
      <c r="C76" s="12">
        <f>INDEX(CUTSTANDING!C:C,MATCH(A76,CUTSTANDING!B:B,0))</f>
        <v>18</v>
      </c>
      <c r="D76" s="12">
        <f>INDEX(LASTSTANDINGS!C:C,MATCH(A76,LASTSTANDINGS!B:B,0))</f>
        <v>18</v>
      </c>
    </row>
    <row r="77" spans="1:4" x14ac:dyDescent="0.3">
      <c r="A77" s="41" t="s">
        <v>684</v>
      </c>
      <c r="B77" s="44" t="s">
        <v>447</v>
      </c>
      <c r="C77" s="12">
        <f>INDEX(CUTSTANDING!C:C,MATCH(A77,CUTSTANDING!B:B,0))</f>
        <v>15</v>
      </c>
      <c r="D77" s="12" t="e">
        <f>INDEX(LASTSTANDINGS!C:C,MATCH(A77,LASTSTANDINGS!B:B,0))</f>
        <v>#N/A</v>
      </c>
    </row>
    <row r="78" spans="1:4" x14ac:dyDescent="0.3">
      <c r="A78" s="41" t="s">
        <v>327</v>
      </c>
      <c r="B78" s="44" t="s">
        <v>447</v>
      </c>
      <c r="C78" s="12">
        <f>INDEX(CUTSTANDING!C:C,MATCH(A78,CUTSTANDING!B:B,0))</f>
        <v>12</v>
      </c>
      <c r="D78" s="12" t="e">
        <f>INDEX(LASTSTANDINGS!C:C,MATCH(A78,LASTSTANDINGS!B:B,0))</f>
        <v>#N/A</v>
      </c>
    </row>
    <row r="79" spans="1:4" x14ac:dyDescent="0.3">
      <c r="A79" s="41" t="s">
        <v>689</v>
      </c>
      <c r="B79" s="44" t="s">
        <v>577</v>
      </c>
      <c r="C79" s="12">
        <f>INDEX(CUTSTANDING!C:C,MATCH(A79,CUTSTANDING!B:B,0))</f>
        <v>6</v>
      </c>
      <c r="D79" s="12" t="e">
        <f>INDEX(LASTSTANDINGS!C:C,MATCH(A79,LASTSTANDINGS!B:B,0))</f>
        <v>#N/A</v>
      </c>
    </row>
    <row r="80" spans="1:4" x14ac:dyDescent="0.3">
      <c r="A80" s="41" t="s">
        <v>375</v>
      </c>
      <c r="B80" s="44" t="s">
        <v>560</v>
      </c>
      <c r="C80" s="12">
        <f>INDEX(CUTSTANDING!C:C,MATCH(A80,CUTSTANDING!B:B,0))</f>
        <v>15</v>
      </c>
      <c r="D80" s="12" t="e">
        <f>INDEX(LASTSTANDINGS!C:C,MATCH(A80,LASTSTANDINGS!B:B,0))</f>
        <v>#N/A</v>
      </c>
    </row>
    <row r="81" spans="1:4" x14ac:dyDescent="0.3">
      <c r="A81" s="41" t="s">
        <v>235</v>
      </c>
      <c r="B81" s="44" t="s">
        <v>9</v>
      </c>
      <c r="C81" s="12">
        <f>INDEX(CUTSTANDING!C:C,MATCH(A81,CUTSTANDING!B:B,0))</f>
        <v>3</v>
      </c>
      <c r="D81" s="12" t="e">
        <f>INDEX(LASTSTANDINGS!C:C,MATCH(A81,LASTSTANDINGS!B:B,0))</f>
        <v>#N/A</v>
      </c>
    </row>
    <row r="82" spans="1:4" x14ac:dyDescent="0.3">
      <c r="A82" s="41" t="s">
        <v>696</v>
      </c>
      <c r="B82" s="44" t="s">
        <v>486</v>
      </c>
      <c r="C82" s="12">
        <f>INDEX(CUTSTANDING!C:C,MATCH(A82,CUTSTANDING!B:B,0))</f>
        <v>3</v>
      </c>
      <c r="D82" s="12" t="e">
        <f>INDEX(LASTSTANDINGS!C:C,MATCH(A82,LASTSTANDINGS!B:B,0))</f>
        <v>#N/A</v>
      </c>
    </row>
    <row r="83" spans="1:4" x14ac:dyDescent="0.3">
      <c r="A83" s="41" t="s">
        <v>698</v>
      </c>
      <c r="B83" s="44" t="s">
        <v>14</v>
      </c>
      <c r="C83" s="12">
        <f>INDEX(CUTSTANDING!C:C,MATCH(A83,CUTSTANDING!B:B,0))</f>
        <v>12</v>
      </c>
      <c r="D83" s="12" t="e">
        <f>INDEX(LASTSTANDINGS!C:C,MATCH(A83,LASTSTANDINGS!B:B,0))</f>
        <v>#N/A</v>
      </c>
    </row>
    <row r="84" spans="1:4" x14ac:dyDescent="0.3">
      <c r="A84" s="41" t="s">
        <v>242</v>
      </c>
      <c r="B84" s="44" t="s">
        <v>624</v>
      </c>
      <c r="C84" s="12">
        <f>INDEX(CUTSTANDING!C:C,MATCH(A84,CUTSTANDING!B:B,0))</f>
        <v>18</v>
      </c>
      <c r="D84" s="12">
        <f>INDEX(LASTSTANDINGS!C:C,MATCH(A84,LASTSTANDINGS!B:B,0))</f>
        <v>18</v>
      </c>
    </row>
    <row r="85" spans="1:4" x14ac:dyDescent="0.3">
      <c r="A85" s="41" t="s">
        <v>703</v>
      </c>
      <c r="B85" s="44" t="s">
        <v>9</v>
      </c>
      <c r="C85" s="12">
        <f>INDEX(CUTSTANDING!C:C,MATCH(A85,CUTSTANDING!B:B,0))</f>
        <v>15</v>
      </c>
      <c r="D85" s="12" t="e">
        <f>INDEX(LASTSTANDINGS!C:C,MATCH(A85,LASTSTANDINGS!B:B,0))</f>
        <v>#N/A</v>
      </c>
    </row>
    <row r="86" spans="1:4" x14ac:dyDescent="0.3">
      <c r="A86" s="41" t="s">
        <v>706</v>
      </c>
      <c r="B86" s="44" t="s">
        <v>577</v>
      </c>
      <c r="C86" s="12">
        <f>INDEX(CUTSTANDING!C:C,MATCH(A86,CUTSTANDING!B:B,0))</f>
        <v>9</v>
      </c>
      <c r="D86" s="12" t="e">
        <f>INDEX(LASTSTANDINGS!C:C,MATCH(A86,LASTSTANDINGS!B:B,0))</f>
        <v>#N/A</v>
      </c>
    </row>
    <row r="87" spans="1:4" x14ac:dyDescent="0.3">
      <c r="A87" s="41" t="s">
        <v>426</v>
      </c>
      <c r="B87" s="44" t="s">
        <v>40</v>
      </c>
      <c r="C87" s="12">
        <f>INDEX(CUTSTANDING!C:C,MATCH(A87,CUTSTANDING!B:B,0))</f>
        <v>9</v>
      </c>
      <c r="D87" s="12" t="e">
        <f>INDEX(LASTSTANDINGS!C:C,MATCH(A87,LASTSTANDINGS!B:B,0))</f>
        <v>#N/A</v>
      </c>
    </row>
    <row r="88" spans="1:4" x14ac:dyDescent="0.3">
      <c r="A88" s="41" t="s">
        <v>169</v>
      </c>
      <c r="B88" s="44" t="s">
        <v>713</v>
      </c>
      <c r="C88" s="12">
        <f>INDEX(CUTSTANDING!C:C,MATCH(A88,CUTSTANDING!B:B,0))</f>
        <v>9</v>
      </c>
      <c r="D88" s="12" t="e">
        <f>INDEX(LASTSTANDINGS!C:C,MATCH(A88,LASTSTANDINGS!B:B,0))</f>
        <v>#N/A</v>
      </c>
    </row>
    <row r="89" spans="1:4" x14ac:dyDescent="0.3">
      <c r="A89" s="41" t="s">
        <v>714</v>
      </c>
      <c r="B89" s="44" t="s">
        <v>9</v>
      </c>
      <c r="C89" s="12">
        <f>INDEX(CUTSTANDING!C:C,MATCH(A89,CUTSTANDING!B:B,0))</f>
        <v>0</v>
      </c>
      <c r="D89" s="12" t="e">
        <f>INDEX(LASTSTANDINGS!C:C,MATCH(A89,LASTSTANDINGS!B:B,0))</f>
        <v>#N/A</v>
      </c>
    </row>
    <row r="90" spans="1:4" x14ac:dyDescent="0.3">
      <c r="A90" s="41" t="s">
        <v>408</v>
      </c>
      <c r="B90" s="44" t="s">
        <v>594</v>
      </c>
      <c r="C90" s="12">
        <f>INDEX(CUTSTANDING!C:C,MATCH(A90,CUTSTANDING!B:B,0))</f>
        <v>15</v>
      </c>
      <c r="D90" s="12" t="e">
        <f>INDEX(LASTSTANDINGS!C:C,MATCH(A90,LASTSTANDINGS!B:B,0))</f>
        <v>#N/A</v>
      </c>
    </row>
    <row r="91" spans="1:4" x14ac:dyDescent="0.3">
      <c r="A91" s="41" t="s">
        <v>154</v>
      </c>
      <c r="B91" s="44" t="s">
        <v>16</v>
      </c>
      <c r="C91" s="12">
        <f>INDEX(CUTSTANDING!C:C,MATCH(A91,CUTSTANDING!B:B,0))</f>
        <v>12</v>
      </c>
      <c r="D91" s="12" t="e">
        <f>INDEX(LASTSTANDINGS!C:C,MATCH(A91,LASTSTANDINGS!B:B,0))</f>
        <v>#N/A</v>
      </c>
    </row>
    <row r="92" spans="1:4" x14ac:dyDescent="0.3">
      <c r="A92" s="41" t="s">
        <v>352</v>
      </c>
      <c r="B92" s="44" t="s">
        <v>8</v>
      </c>
      <c r="C92" s="12">
        <f>INDEX(CUTSTANDING!C:C,MATCH(A92,CUTSTANDING!B:B,0))</f>
        <v>3</v>
      </c>
      <c r="D92" s="12" t="e">
        <f>INDEX(LASTSTANDINGS!C:C,MATCH(A92,LASTSTANDINGS!B:B,0))</f>
        <v>#N/A</v>
      </c>
    </row>
    <row r="93" spans="1:4" x14ac:dyDescent="0.3">
      <c r="A93" s="41" t="s">
        <v>723</v>
      </c>
      <c r="B93" s="44" t="s">
        <v>447</v>
      </c>
      <c r="C93" s="12">
        <f>INDEX(CUTSTANDING!C:C,MATCH(A93,CUTSTANDING!B:B,0))</f>
        <v>6</v>
      </c>
      <c r="D93" s="12" t="e">
        <f>INDEX(LASTSTANDINGS!C:C,MATCH(A93,LASTSTANDINGS!B:B,0))</f>
        <v>#N/A</v>
      </c>
    </row>
    <row r="94" spans="1:4" x14ac:dyDescent="0.3">
      <c r="A94" s="41" t="s">
        <v>431</v>
      </c>
      <c r="B94" s="44" t="s">
        <v>551</v>
      </c>
      <c r="C94" s="12">
        <f>INDEX(CUTSTANDING!C:C,MATCH(A94,CUTSTANDING!B:B,0))</f>
        <v>12</v>
      </c>
      <c r="D94" s="12" t="e">
        <f>INDEX(LASTSTANDINGS!C:C,MATCH(A94,LASTSTANDINGS!B:B,0))</f>
        <v>#N/A</v>
      </c>
    </row>
    <row r="95" spans="1:4" x14ac:dyDescent="0.3">
      <c r="A95" s="41" t="s">
        <v>215</v>
      </c>
      <c r="B95" s="44" t="s">
        <v>3</v>
      </c>
      <c r="C95" s="12">
        <f>INDEX(CUTSTANDING!C:C,MATCH(A95,CUTSTANDING!B:B,0))</f>
        <v>9</v>
      </c>
      <c r="D95" s="12" t="e">
        <f>INDEX(LASTSTANDINGS!C:C,MATCH(A95,LASTSTANDINGS!B:B,0))</f>
        <v>#N/A</v>
      </c>
    </row>
    <row r="96" spans="1:4" x14ac:dyDescent="0.3">
      <c r="A96" s="41" t="s">
        <v>730</v>
      </c>
      <c r="B96" s="44" t="s">
        <v>486</v>
      </c>
      <c r="C96" s="12">
        <f>INDEX(CUTSTANDING!C:C,MATCH(A96,CUTSTANDING!B:B,0))</f>
        <v>6</v>
      </c>
      <c r="D96" s="12" t="e">
        <f>INDEX(LASTSTANDINGS!C:C,MATCH(A96,LASTSTANDINGS!B:B,0))</f>
        <v>#N/A</v>
      </c>
    </row>
    <row r="97" spans="1:4" x14ac:dyDescent="0.3">
      <c r="A97" s="41" t="s">
        <v>247</v>
      </c>
      <c r="B97" s="44" t="s">
        <v>735</v>
      </c>
      <c r="C97" s="12">
        <f>INDEX(CUTSTANDING!C:C,MATCH(A97,CUTSTANDING!B:B,0))</f>
        <v>12</v>
      </c>
      <c r="D97" s="12" t="e">
        <f>INDEX(LASTSTANDINGS!C:C,MATCH(A97,LASTSTANDINGS!B:B,0))</f>
        <v>#N/A</v>
      </c>
    </row>
    <row r="98" spans="1:4" x14ac:dyDescent="0.3">
      <c r="A98" s="41" t="s">
        <v>736</v>
      </c>
      <c r="B98" s="44" t="s">
        <v>739</v>
      </c>
      <c r="C98" s="12">
        <f>INDEX(CUTSTANDING!C:C,MATCH(A98,CUTSTANDING!B:B,0))</f>
        <v>3</v>
      </c>
      <c r="D98" s="12" t="e">
        <f>INDEX(LASTSTANDINGS!C:C,MATCH(A98,LASTSTANDINGS!B:B,0))</f>
        <v>#N/A</v>
      </c>
    </row>
    <row r="99" spans="1:4" x14ac:dyDescent="0.3">
      <c r="A99" s="41" t="s">
        <v>443</v>
      </c>
      <c r="B99" s="44" t="s">
        <v>577</v>
      </c>
      <c r="C99" s="12">
        <f>INDEX(CUTSTANDING!C:C,MATCH(A99,CUTSTANDING!B:B,0))</f>
        <v>18</v>
      </c>
      <c r="D99" s="12">
        <f>INDEX(LASTSTANDINGS!C:C,MATCH(A99,LASTSTANDINGS!B:B,0))</f>
        <v>18</v>
      </c>
    </row>
    <row r="100" spans="1:4" x14ac:dyDescent="0.3">
      <c r="A100" s="41" t="s">
        <v>98</v>
      </c>
      <c r="B100" s="44" t="s">
        <v>492</v>
      </c>
      <c r="C100" s="12">
        <f>INDEX(CUTSTANDING!C:C,MATCH(A100,CUTSTANDING!B:B,0))</f>
        <v>19</v>
      </c>
      <c r="D100" s="12">
        <f>INDEX(LASTSTANDINGS!C:C,MATCH(A100,LASTSTANDINGS!B:B,0))</f>
        <v>19</v>
      </c>
    </row>
    <row r="101" spans="1:4" x14ac:dyDescent="0.3">
      <c r="A101" s="41" t="s">
        <v>105</v>
      </c>
      <c r="B101" s="44" t="s">
        <v>551</v>
      </c>
      <c r="C101" s="12">
        <f>INDEX(CUTSTANDING!C:C,MATCH(A101,CUTSTANDING!B:B,0))</f>
        <v>15</v>
      </c>
      <c r="D101" s="12" t="e">
        <f>INDEX(LASTSTANDINGS!C:C,MATCH(A101,LASTSTANDINGS!B:B,0))</f>
        <v>#N/A</v>
      </c>
    </row>
    <row r="102" spans="1:4" x14ac:dyDescent="0.3">
      <c r="A102" s="41" t="s">
        <v>376</v>
      </c>
      <c r="B102" s="44" t="s">
        <v>560</v>
      </c>
      <c r="C102" s="12">
        <f>INDEX(CUTSTANDING!C:C,MATCH(A102,CUTSTANDING!B:B,0))</f>
        <v>21</v>
      </c>
      <c r="D102" s="12">
        <f>INDEX(LASTSTANDINGS!C:C,MATCH(A102,LASTSTANDINGS!B:B,0))</f>
        <v>21</v>
      </c>
    </row>
    <row r="103" spans="1:4" x14ac:dyDescent="0.3">
      <c r="A103" s="41" t="s">
        <v>361</v>
      </c>
      <c r="B103" s="44" t="s">
        <v>447</v>
      </c>
      <c r="C103" s="12">
        <f>INDEX(CUTSTANDING!C:C,MATCH(A103,CUTSTANDING!B:B,0))</f>
        <v>9</v>
      </c>
      <c r="D103" s="12" t="e">
        <f>INDEX(LASTSTANDINGS!C:C,MATCH(A103,LASTSTANDINGS!B:B,0))</f>
        <v>#N/A</v>
      </c>
    </row>
    <row r="104" spans="1:4" x14ac:dyDescent="0.3">
      <c r="A104" s="41" t="s">
        <v>750</v>
      </c>
      <c r="B104" s="44" t="s">
        <v>753</v>
      </c>
      <c r="C104" s="12">
        <f>INDEX(CUTSTANDING!C:C,MATCH(A104,CUTSTANDING!B:B,0))</f>
        <v>3</v>
      </c>
      <c r="D104" s="12" t="e">
        <f>INDEX(LASTSTANDINGS!C:C,MATCH(A104,LASTSTANDINGS!B:B,0))</f>
        <v>#N/A</v>
      </c>
    </row>
    <row r="105" spans="1:4" x14ac:dyDescent="0.3">
      <c r="A105" s="41" t="s">
        <v>332</v>
      </c>
      <c r="B105" s="44" t="s">
        <v>40</v>
      </c>
      <c r="C105" s="12">
        <f>INDEX(CUTSTANDING!C:C,MATCH(A105,CUTSTANDING!B:B,0))</f>
        <v>15</v>
      </c>
      <c r="D105" s="12" t="e">
        <f>INDEX(LASTSTANDINGS!C:C,MATCH(A105,LASTSTANDINGS!B:B,0))</f>
        <v>#N/A</v>
      </c>
    </row>
    <row r="106" spans="1:4" x14ac:dyDescent="0.3">
      <c r="A106" s="41" t="s">
        <v>300</v>
      </c>
      <c r="B106" s="44" t="s">
        <v>5</v>
      </c>
      <c r="C106" s="12">
        <f>INDEX(CUTSTANDING!C:C,MATCH(A106,CUTSTANDING!B:B,0))</f>
        <v>9</v>
      </c>
      <c r="D106" s="12" t="e">
        <f>INDEX(LASTSTANDINGS!C:C,MATCH(A106,LASTSTANDINGS!B:B,0))</f>
        <v>#N/A</v>
      </c>
    </row>
    <row r="107" spans="1:4" x14ac:dyDescent="0.3">
      <c r="A107" s="41" t="s">
        <v>758</v>
      </c>
      <c r="B107" s="44" t="s">
        <v>735</v>
      </c>
      <c r="C107" s="12">
        <f>INDEX(CUTSTANDING!C:C,MATCH(A107,CUTSTANDING!B:B,0))</f>
        <v>4</v>
      </c>
      <c r="D107" s="12" t="e">
        <f>INDEX(LASTSTANDINGS!C:C,MATCH(A107,LASTSTANDINGS!B:B,0))</f>
        <v>#N/A</v>
      </c>
    </row>
    <row r="108" spans="1:4" x14ac:dyDescent="0.3">
      <c r="A108" s="41" t="s">
        <v>411</v>
      </c>
      <c r="B108" s="44" t="s">
        <v>492</v>
      </c>
      <c r="C108" s="12">
        <f>INDEX(CUTSTANDING!C:C,MATCH(A108,CUTSTANDING!B:B,0))</f>
        <v>12</v>
      </c>
      <c r="D108" s="12" t="e">
        <f>INDEX(LASTSTANDINGS!C:C,MATCH(A108,LASTSTANDINGS!B:B,0))</f>
        <v>#N/A</v>
      </c>
    </row>
    <row r="109" spans="1:4" x14ac:dyDescent="0.3">
      <c r="A109" s="41" t="s">
        <v>763</v>
      </c>
      <c r="B109" s="44" t="s">
        <v>40</v>
      </c>
      <c r="C109" s="12">
        <f>INDEX(CUTSTANDING!C:C,MATCH(A109,CUTSTANDING!B:B,0))</f>
        <v>16</v>
      </c>
      <c r="D109" s="12" t="e">
        <f>INDEX(LASTSTANDINGS!C:C,MATCH(A109,LASTSTANDINGS!B:B,0))</f>
        <v>#N/A</v>
      </c>
    </row>
    <row r="110" spans="1:4" x14ac:dyDescent="0.3">
      <c r="A110" s="41" t="s">
        <v>766</v>
      </c>
      <c r="B110" s="44" t="s">
        <v>577</v>
      </c>
      <c r="C110" s="12">
        <f>INDEX(CUTSTANDING!C:C,MATCH(A110,CUTSTANDING!B:B,0))</f>
        <v>12</v>
      </c>
      <c r="D110" s="12" t="e">
        <f>INDEX(LASTSTANDINGS!C:C,MATCH(A110,LASTSTANDINGS!B:B,0))</f>
        <v>#N/A</v>
      </c>
    </row>
    <row r="111" spans="1:4" x14ac:dyDescent="0.3">
      <c r="A111" s="41" t="s">
        <v>769</v>
      </c>
      <c r="B111" s="44" t="s">
        <v>577</v>
      </c>
      <c r="C111" s="12">
        <f>INDEX(CUTSTANDING!C:C,MATCH(A111,CUTSTANDING!B:B,0))</f>
        <v>15</v>
      </c>
      <c r="D111" s="12" t="e">
        <f>INDEX(LASTSTANDINGS!C:C,MATCH(A111,LASTSTANDINGS!B:B,0))</f>
        <v>#N/A</v>
      </c>
    </row>
    <row r="112" spans="1:4" x14ac:dyDescent="0.3">
      <c r="A112" s="41" t="s">
        <v>772</v>
      </c>
      <c r="B112" s="44" t="s">
        <v>447</v>
      </c>
      <c r="C112" s="12">
        <f>INDEX(CUTSTANDING!C:C,MATCH(A112,CUTSTANDING!B:B,0))</f>
        <v>18</v>
      </c>
      <c r="D112" s="12">
        <f>INDEX(LASTSTANDINGS!C:C,MATCH(A112,LASTSTANDINGS!B:B,0))</f>
        <v>18</v>
      </c>
    </row>
    <row r="113" spans="1:4" x14ac:dyDescent="0.3">
      <c r="A113" s="41" t="s">
        <v>775</v>
      </c>
      <c r="B113" s="44" t="s">
        <v>9</v>
      </c>
      <c r="C113" s="12">
        <f>INDEX(CUTSTANDING!C:C,MATCH(A113,CUTSTANDING!B:B,0))</f>
        <v>3</v>
      </c>
      <c r="D113" s="12" t="e">
        <f>INDEX(LASTSTANDINGS!C:C,MATCH(A113,LASTSTANDINGS!B:B,0))</f>
        <v>#N/A</v>
      </c>
    </row>
    <row r="114" spans="1:4" x14ac:dyDescent="0.3">
      <c r="A114" s="41" t="s">
        <v>778</v>
      </c>
      <c r="B114" s="44" t="s">
        <v>577</v>
      </c>
      <c r="C114" s="12">
        <f>INDEX(CUTSTANDING!C:C,MATCH(A114,CUTSTANDING!B:B,0))</f>
        <v>15</v>
      </c>
      <c r="D114" s="12" t="e">
        <f>INDEX(LASTSTANDINGS!C:C,MATCH(A114,LASTSTANDINGS!B:B,0))</f>
        <v>#N/A</v>
      </c>
    </row>
    <row r="115" spans="1:4" x14ac:dyDescent="0.3">
      <c r="A115" s="41" t="s">
        <v>781</v>
      </c>
      <c r="B115" s="44" t="s">
        <v>447</v>
      </c>
      <c r="C115" s="12">
        <f>INDEX(CUTSTANDING!C:C,MATCH(A115,CUTSTANDING!B:B,0))</f>
        <v>9</v>
      </c>
      <c r="D115" s="12" t="e">
        <f>INDEX(LASTSTANDINGS!C:C,MATCH(A115,LASTSTANDINGS!B:B,0))</f>
        <v>#N/A</v>
      </c>
    </row>
    <row r="116" spans="1:4" x14ac:dyDescent="0.3">
      <c r="A116" s="41" t="s">
        <v>334</v>
      </c>
      <c r="B116" s="44" t="s">
        <v>447</v>
      </c>
      <c r="C116" s="12">
        <f>INDEX(CUTSTANDING!C:C,MATCH(A116,CUTSTANDING!B:B,0))</f>
        <v>12</v>
      </c>
      <c r="D116" s="12" t="e">
        <f>INDEX(LASTSTANDINGS!C:C,MATCH(A116,LASTSTANDINGS!B:B,0))</f>
        <v>#N/A</v>
      </c>
    </row>
    <row r="117" spans="1:4" x14ac:dyDescent="0.3">
      <c r="A117" s="41" t="s">
        <v>195</v>
      </c>
      <c r="B117" s="44" t="s">
        <v>788</v>
      </c>
      <c r="C117" s="12">
        <f>INDEX(CUTSTANDING!C:C,MATCH(A117,CUTSTANDING!B:B,0))</f>
        <v>12</v>
      </c>
      <c r="D117" s="12" t="e">
        <f>INDEX(LASTSTANDINGS!C:C,MATCH(A117,LASTSTANDINGS!B:B,0))</f>
        <v>#N/A</v>
      </c>
    </row>
    <row r="118" spans="1:4" x14ac:dyDescent="0.3">
      <c r="A118" s="41" t="s">
        <v>90</v>
      </c>
      <c r="B118" s="44" t="s">
        <v>624</v>
      </c>
      <c r="C118" s="12">
        <f>INDEX(CUTSTANDING!C:C,MATCH(A118,CUTSTANDING!B:B,0))</f>
        <v>6</v>
      </c>
      <c r="D118" s="12" t="e">
        <f>INDEX(LASTSTANDINGS!C:C,MATCH(A118,LASTSTANDINGS!B:B,0))</f>
        <v>#N/A</v>
      </c>
    </row>
    <row r="119" spans="1:4" x14ac:dyDescent="0.3">
      <c r="A119" s="41" t="s">
        <v>791</v>
      </c>
      <c r="B119" s="44" t="s">
        <v>577</v>
      </c>
      <c r="C119" s="12">
        <f>INDEX(CUTSTANDING!C:C,MATCH(A119,CUTSTANDING!B:B,0))</f>
        <v>6</v>
      </c>
      <c r="D119" s="12" t="e">
        <f>INDEX(LASTSTANDINGS!C:C,MATCH(A119,LASTSTANDINGS!B:B,0))</f>
        <v>#N/A</v>
      </c>
    </row>
    <row r="120" spans="1:4" x14ac:dyDescent="0.3">
      <c r="A120" s="41" t="s">
        <v>173</v>
      </c>
      <c r="B120" s="44" t="s">
        <v>4</v>
      </c>
      <c r="C120" s="12">
        <f>INDEX(CUTSTANDING!C:C,MATCH(A120,CUTSTANDING!B:B,0))</f>
        <v>12</v>
      </c>
      <c r="D120" s="12" t="e">
        <f>INDEX(LASTSTANDINGS!C:C,MATCH(A120,LASTSTANDINGS!B:B,0))</f>
        <v>#N/A</v>
      </c>
    </row>
    <row r="121" spans="1:4" x14ac:dyDescent="0.3">
      <c r="A121" s="41" t="s">
        <v>323</v>
      </c>
      <c r="B121" s="44" t="s">
        <v>486</v>
      </c>
      <c r="C121" s="12">
        <f>INDEX(CUTSTANDING!C:C,MATCH(A121,CUTSTANDING!B:B,0))</f>
        <v>18</v>
      </c>
      <c r="D121" s="12">
        <f>INDEX(LASTSTANDINGS!C:C,MATCH(A121,LASTSTANDINGS!B:B,0))</f>
        <v>18</v>
      </c>
    </row>
    <row r="122" spans="1:4" x14ac:dyDescent="0.3">
      <c r="A122" s="41" t="s">
        <v>797</v>
      </c>
      <c r="B122" s="44" t="s">
        <v>40</v>
      </c>
      <c r="C122" s="12">
        <f>INDEX(CUTSTANDING!C:C,MATCH(A122,CUTSTANDING!B:B,0))</f>
        <v>7</v>
      </c>
      <c r="D122" s="12" t="e">
        <f>INDEX(LASTSTANDINGS!C:C,MATCH(A122,LASTSTANDINGS!B:B,0))</f>
        <v>#N/A</v>
      </c>
    </row>
    <row r="123" spans="1:4" x14ac:dyDescent="0.3">
      <c r="A123" s="41" t="s">
        <v>372</v>
      </c>
      <c r="B123" s="44" t="s">
        <v>40</v>
      </c>
      <c r="C123" s="12">
        <f>INDEX(CUTSTANDING!C:C,MATCH(A123,CUTSTANDING!B:B,0))</f>
        <v>7</v>
      </c>
      <c r="D123" s="12" t="e">
        <f>INDEX(LASTSTANDINGS!C:C,MATCH(A123,LASTSTANDINGS!B:B,0))</f>
        <v>#N/A</v>
      </c>
    </row>
    <row r="124" spans="1:4" x14ac:dyDescent="0.3">
      <c r="A124" s="41" t="s">
        <v>802</v>
      </c>
      <c r="B124" s="44" t="s">
        <v>560</v>
      </c>
      <c r="C124" s="12">
        <f>INDEX(CUTSTANDING!C:C,MATCH(A124,CUTSTANDING!B:B,0))</f>
        <v>0</v>
      </c>
      <c r="D124" s="12" t="e">
        <f>INDEX(LASTSTANDINGS!C:C,MATCH(A124,LASTSTANDINGS!B:B,0))</f>
        <v>#N/A</v>
      </c>
    </row>
    <row r="125" spans="1:4" x14ac:dyDescent="0.3">
      <c r="A125" s="41" t="s">
        <v>335</v>
      </c>
      <c r="B125" s="44" t="s">
        <v>8</v>
      </c>
      <c r="C125" s="12">
        <f>INDEX(CUTSTANDING!C:C,MATCH(A125,CUTSTANDING!B:B,0))</f>
        <v>6</v>
      </c>
      <c r="D125" s="12" t="e">
        <f>INDEX(LASTSTANDINGS!C:C,MATCH(A125,LASTSTANDINGS!B:B,0))</f>
        <v>#N/A</v>
      </c>
    </row>
    <row r="126" spans="1:4" x14ac:dyDescent="0.3">
      <c r="A126" s="41" t="s">
        <v>155</v>
      </c>
      <c r="B126" s="44" t="s">
        <v>624</v>
      </c>
      <c r="C126" s="12">
        <f>INDEX(CUTSTANDING!C:C,MATCH(A126,CUTSTANDING!B:B,0))</f>
        <v>12</v>
      </c>
      <c r="D126" s="12" t="e">
        <f>INDEX(LASTSTANDINGS!C:C,MATCH(A126,LASTSTANDINGS!B:B,0))</f>
        <v>#N/A</v>
      </c>
    </row>
    <row r="127" spans="1:4" x14ac:dyDescent="0.3">
      <c r="A127" s="41" t="s">
        <v>303</v>
      </c>
      <c r="B127" s="44" t="s">
        <v>8</v>
      </c>
      <c r="C127" s="12">
        <f>INDEX(CUTSTANDING!C:C,MATCH(A127,CUTSTANDING!B:B,0))</f>
        <v>12</v>
      </c>
      <c r="D127" s="12" t="e">
        <f>INDEX(LASTSTANDINGS!C:C,MATCH(A127,LASTSTANDINGS!B:B,0))</f>
        <v>#N/A</v>
      </c>
    </row>
    <row r="128" spans="1:4" x14ac:dyDescent="0.3">
      <c r="A128" s="41" t="s">
        <v>811</v>
      </c>
      <c r="B128" s="44" t="s">
        <v>2</v>
      </c>
      <c r="C128" s="12">
        <f>INDEX(CUTSTANDING!C:C,MATCH(A128,CUTSTANDING!B:B,0))</f>
        <v>9</v>
      </c>
      <c r="D128" s="12" t="e">
        <f>INDEX(LASTSTANDINGS!C:C,MATCH(A128,LASTSTANDINGS!B:B,0))</f>
        <v>#N/A</v>
      </c>
    </row>
    <row r="129" spans="1:4" x14ac:dyDescent="0.3">
      <c r="A129" s="41" t="s">
        <v>814</v>
      </c>
      <c r="B129" s="44" t="s">
        <v>3</v>
      </c>
      <c r="C129" s="12">
        <f>INDEX(CUTSTANDING!C:C,MATCH(A129,CUTSTANDING!B:B,0))</f>
        <v>7</v>
      </c>
      <c r="D129" s="12" t="e">
        <f>INDEX(LASTSTANDINGS!C:C,MATCH(A129,LASTSTANDINGS!B:B,0))</f>
        <v>#N/A</v>
      </c>
    </row>
    <row r="130" spans="1:4" x14ac:dyDescent="0.3">
      <c r="A130" s="41" t="s">
        <v>220</v>
      </c>
      <c r="B130" s="44" t="s">
        <v>577</v>
      </c>
      <c r="C130" s="12">
        <f>INDEX(CUTSTANDING!C:C,MATCH(A130,CUTSTANDING!B:B,0))</f>
        <v>18</v>
      </c>
      <c r="D130" s="12">
        <f>INDEX(LASTSTANDINGS!C:C,MATCH(A130,LASTSTANDINGS!B:B,0))</f>
        <v>18</v>
      </c>
    </row>
    <row r="131" spans="1:4" x14ac:dyDescent="0.3">
      <c r="A131" s="41" t="s">
        <v>819</v>
      </c>
      <c r="B131" s="44" t="s">
        <v>486</v>
      </c>
      <c r="C131" s="12">
        <f>INDEX(CUTSTANDING!C:C,MATCH(A131,CUTSTANDING!B:B,0))</f>
        <v>15</v>
      </c>
      <c r="D131" s="12" t="e">
        <f>INDEX(LASTSTANDINGS!C:C,MATCH(A131,LASTSTANDINGS!B:B,0))</f>
        <v>#N/A</v>
      </c>
    </row>
    <row r="132" spans="1:4" x14ac:dyDescent="0.3">
      <c r="A132" s="41" t="s">
        <v>119</v>
      </c>
      <c r="B132" s="44" t="s">
        <v>10</v>
      </c>
      <c r="C132" s="12">
        <f>INDEX(CUTSTANDING!C:C,MATCH(A132,CUTSTANDING!B:B,0))</f>
        <v>6</v>
      </c>
      <c r="D132" s="12" t="e">
        <f>INDEX(LASTSTANDINGS!C:C,MATCH(A132,LASTSTANDINGS!B:B,0))</f>
        <v>#N/A</v>
      </c>
    </row>
    <row r="133" spans="1:4" x14ac:dyDescent="0.3">
      <c r="A133" s="41" t="s">
        <v>164</v>
      </c>
      <c r="B133" s="44" t="s">
        <v>40</v>
      </c>
      <c r="C133" s="12">
        <f>INDEX(CUTSTANDING!C:C,MATCH(A133,CUTSTANDING!B:B,0))</f>
        <v>15</v>
      </c>
      <c r="D133" s="12" t="e">
        <f>INDEX(LASTSTANDINGS!C:C,MATCH(A133,LASTSTANDINGS!B:B,0))</f>
        <v>#N/A</v>
      </c>
    </row>
    <row r="134" spans="1:4" x14ac:dyDescent="0.3">
      <c r="A134" s="41" t="s">
        <v>826</v>
      </c>
      <c r="B134" s="44" t="s">
        <v>4</v>
      </c>
      <c r="C134" s="12">
        <f>INDEX(CUTSTANDING!C:C,MATCH(A134,CUTSTANDING!B:B,0))</f>
        <v>16</v>
      </c>
      <c r="D134" s="12" t="e">
        <f>INDEX(LASTSTANDINGS!C:C,MATCH(A134,LASTSTANDINGS!B:B,0))</f>
        <v>#N/A</v>
      </c>
    </row>
    <row r="135" spans="1:4" x14ac:dyDescent="0.3">
      <c r="A135" s="41" t="s">
        <v>829</v>
      </c>
      <c r="B135" s="44" t="s">
        <v>2</v>
      </c>
      <c r="C135" s="12">
        <f>INDEX(CUTSTANDING!C:C,MATCH(A135,CUTSTANDING!B:B,0))</f>
        <v>3</v>
      </c>
      <c r="D135" s="12" t="e">
        <f>INDEX(LASTSTANDINGS!C:C,MATCH(A135,LASTSTANDINGS!B:B,0))</f>
        <v>#N/A</v>
      </c>
    </row>
    <row r="136" spans="1:4" x14ac:dyDescent="0.3">
      <c r="A136" s="41" t="s">
        <v>832</v>
      </c>
      <c r="B136" s="44" t="s">
        <v>835</v>
      </c>
      <c r="C136" s="12">
        <f>INDEX(CUTSTANDING!C:C,MATCH(A136,CUTSTANDING!B:B,0))</f>
        <v>15</v>
      </c>
      <c r="D136" s="12" t="e">
        <f>INDEX(LASTSTANDINGS!C:C,MATCH(A136,LASTSTANDINGS!B:B,0))</f>
        <v>#N/A</v>
      </c>
    </row>
    <row r="137" spans="1:4" x14ac:dyDescent="0.3">
      <c r="A137" s="41" t="s">
        <v>836</v>
      </c>
      <c r="B137" s="44" t="s">
        <v>486</v>
      </c>
      <c r="C137" s="12">
        <f>INDEX(CUTSTANDING!C:C,MATCH(A137,CUTSTANDING!B:B,0))</f>
        <v>15</v>
      </c>
      <c r="D137" s="12" t="e">
        <f>INDEX(LASTSTANDINGS!C:C,MATCH(A137,LASTSTANDINGS!B:B,0))</f>
        <v>#N/A</v>
      </c>
    </row>
    <row r="138" spans="1:4" x14ac:dyDescent="0.3">
      <c r="A138" s="41" t="s">
        <v>839</v>
      </c>
      <c r="B138" s="44" t="s">
        <v>486</v>
      </c>
      <c r="C138" s="12">
        <f>INDEX(CUTSTANDING!C:C,MATCH(A138,CUTSTANDING!B:B,0))</f>
        <v>21</v>
      </c>
      <c r="D138" s="12">
        <f>INDEX(LASTSTANDINGS!C:C,MATCH(A138,LASTSTANDINGS!B:B,0))</f>
        <v>21</v>
      </c>
    </row>
    <row r="139" spans="1:4" x14ac:dyDescent="0.3">
      <c r="A139" s="41" t="s">
        <v>842</v>
      </c>
      <c r="B139" s="44" t="s">
        <v>486</v>
      </c>
      <c r="C139" s="12">
        <f>INDEX(CUTSTANDING!C:C,MATCH(A139,CUTSTANDING!B:B,0))</f>
        <v>12</v>
      </c>
      <c r="D139" s="12" t="e">
        <f>INDEX(LASTSTANDINGS!C:C,MATCH(A139,LASTSTANDINGS!B:B,0))</f>
        <v>#N/A</v>
      </c>
    </row>
    <row r="140" spans="1:4" x14ac:dyDescent="0.3">
      <c r="A140" s="41" t="s">
        <v>845</v>
      </c>
      <c r="B140" s="44" t="s">
        <v>497</v>
      </c>
      <c r="C140" s="12">
        <f>INDEX(CUTSTANDING!C:C,MATCH(A140,CUTSTANDING!B:B,0))</f>
        <v>12</v>
      </c>
      <c r="D140" s="12" t="e">
        <f>INDEX(LASTSTANDINGS!C:C,MATCH(A140,LASTSTANDINGS!B:B,0))</f>
        <v>#N/A</v>
      </c>
    </row>
    <row r="141" spans="1:4" x14ac:dyDescent="0.3">
      <c r="A141" s="41" t="s">
        <v>83</v>
      </c>
      <c r="B141" s="44" t="s">
        <v>3</v>
      </c>
      <c r="C141" s="12">
        <f>INDEX(CUTSTANDING!C:C,MATCH(A141,CUTSTANDING!B:B,0))</f>
        <v>9</v>
      </c>
      <c r="D141" s="12" t="e">
        <f>INDEX(LASTSTANDINGS!C:C,MATCH(A141,LASTSTANDINGS!B:B,0))</f>
        <v>#N/A</v>
      </c>
    </row>
    <row r="142" spans="1:4" x14ac:dyDescent="0.3">
      <c r="A142" s="41" t="s">
        <v>850</v>
      </c>
      <c r="B142" s="44" t="s">
        <v>577</v>
      </c>
      <c r="C142" s="12">
        <f>INDEX(CUTSTANDING!C:C,MATCH(A142,CUTSTANDING!B:B,0))</f>
        <v>6</v>
      </c>
      <c r="D142" s="12" t="e">
        <f>INDEX(LASTSTANDINGS!C:C,MATCH(A142,LASTSTANDINGS!B:B,0))</f>
        <v>#N/A</v>
      </c>
    </row>
    <row r="143" spans="1:4" x14ac:dyDescent="0.3">
      <c r="A143" s="41" t="s">
        <v>853</v>
      </c>
      <c r="B143" s="44" t="s">
        <v>5</v>
      </c>
      <c r="C143" s="12">
        <f>INDEX(CUTSTANDING!C:C,MATCH(A143,CUTSTANDING!B:B,0))</f>
        <v>6</v>
      </c>
      <c r="D143" s="12" t="e">
        <f>INDEX(LASTSTANDINGS!C:C,MATCH(A143,LASTSTANDINGS!B:B,0))</f>
        <v>#N/A</v>
      </c>
    </row>
    <row r="144" spans="1:4" x14ac:dyDescent="0.3">
      <c r="A144" s="41" t="s">
        <v>410</v>
      </c>
      <c r="B144" s="44" t="s">
        <v>40</v>
      </c>
      <c r="C144" s="12">
        <f>INDEX(CUTSTANDING!C:C,MATCH(A144,CUTSTANDING!B:B,0))</f>
        <v>13</v>
      </c>
      <c r="D144" s="12" t="e">
        <f>INDEX(LASTSTANDINGS!C:C,MATCH(A144,LASTSTANDINGS!B:B,0))</f>
        <v>#N/A</v>
      </c>
    </row>
    <row r="145" spans="1:4" x14ac:dyDescent="0.3">
      <c r="A145" s="41" t="s">
        <v>858</v>
      </c>
      <c r="B145" s="44" t="s">
        <v>9</v>
      </c>
      <c r="C145" s="12">
        <f>INDEX(CUTSTANDING!C:C,MATCH(A145,CUTSTANDING!B:B,0))</f>
        <v>13</v>
      </c>
      <c r="D145" s="12" t="e">
        <f>INDEX(LASTSTANDINGS!C:C,MATCH(A145,LASTSTANDINGS!B:B,0))</f>
        <v>#N/A</v>
      </c>
    </row>
    <row r="146" spans="1:4" x14ac:dyDescent="0.3">
      <c r="A146" s="41" t="s">
        <v>861</v>
      </c>
      <c r="B146" s="44" t="s">
        <v>835</v>
      </c>
      <c r="C146" s="12">
        <f>INDEX(CUTSTANDING!C:C,MATCH(A146,CUTSTANDING!B:B,0))</f>
        <v>0</v>
      </c>
      <c r="D146" s="12" t="e">
        <f>INDEX(LASTSTANDINGS!C:C,MATCH(A146,LASTSTANDINGS!B:B,0))</f>
        <v>#N/A</v>
      </c>
    </row>
    <row r="147" spans="1:4" x14ac:dyDescent="0.3">
      <c r="A147" s="41" t="s">
        <v>864</v>
      </c>
      <c r="B147" s="44" t="s">
        <v>551</v>
      </c>
      <c r="C147" s="12">
        <f>INDEX(CUTSTANDING!C:C,MATCH(A147,CUTSTANDING!B:B,0))</f>
        <v>18</v>
      </c>
      <c r="D147" s="12">
        <f>INDEX(LASTSTANDINGS!C:C,MATCH(A147,LASTSTANDINGS!B:B,0))</f>
        <v>18</v>
      </c>
    </row>
    <row r="148" spans="1:4" x14ac:dyDescent="0.3">
      <c r="A148" s="41" t="s">
        <v>190</v>
      </c>
      <c r="B148" s="44" t="s">
        <v>577</v>
      </c>
      <c r="C148" s="12">
        <f>INDEX(CUTSTANDING!C:C,MATCH(A148,CUTSTANDING!B:B,0))</f>
        <v>12</v>
      </c>
      <c r="D148" s="12" t="e">
        <f>INDEX(LASTSTANDINGS!C:C,MATCH(A148,LASTSTANDINGS!B:B,0))</f>
        <v>#N/A</v>
      </c>
    </row>
    <row r="149" spans="1:4" x14ac:dyDescent="0.3">
      <c r="A149" s="41" t="s">
        <v>421</v>
      </c>
      <c r="B149" s="44" t="s">
        <v>40</v>
      </c>
      <c r="C149" s="12">
        <f>INDEX(CUTSTANDING!C:C,MATCH(A149,CUTSTANDING!B:B,0))</f>
        <v>15</v>
      </c>
      <c r="D149" s="12" t="e">
        <f>INDEX(LASTSTANDINGS!C:C,MATCH(A149,LASTSTANDINGS!B:B,0))</f>
        <v>#N/A</v>
      </c>
    </row>
    <row r="150" spans="1:4" x14ac:dyDescent="0.3">
      <c r="A150" s="41" t="s">
        <v>871</v>
      </c>
      <c r="B150" s="44" t="s">
        <v>8</v>
      </c>
      <c r="C150" s="12">
        <f>INDEX(CUTSTANDING!C:C,MATCH(A150,CUTSTANDING!B:B,0))</f>
        <v>5</v>
      </c>
      <c r="D150" s="12" t="e">
        <f>INDEX(LASTSTANDINGS!C:C,MATCH(A150,LASTSTANDINGS!B:B,0))</f>
        <v>#N/A</v>
      </c>
    </row>
    <row r="151" spans="1:4" x14ac:dyDescent="0.3">
      <c r="A151" s="41" t="s">
        <v>874</v>
      </c>
      <c r="B151" s="44" t="s">
        <v>6</v>
      </c>
      <c r="C151" s="12">
        <f>INDEX(CUTSTANDING!C:C,MATCH(A151,CUTSTANDING!B:B,0))</f>
        <v>9</v>
      </c>
      <c r="D151" s="12" t="e">
        <f>INDEX(LASTSTANDINGS!C:C,MATCH(A151,LASTSTANDINGS!B:B,0))</f>
        <v>#N/A</v>
      </c>
    </row>
    <row r="152" spans="1:4" x14ac:dyDescent="0.3">
      <c r="A152" s="41" t="s">
        <v>877</v>
      </c>
      <c r="B152" s="44" t="s">
        <v>40</v>
      </c>
      <c r="C152" s="12">
        <f>INDEX(CUTSTANDING!C:C,MATCH(A152,CUTSTANDING!B:B,0))</f>
        <v>16</v>
      </c>
      <c r="D152" s="12" t="e">
        <f>INDEX(LASTSTANDINGS!C:C,MATCH(A152,LASTSTANDINGS!B:B,0))</f>
        <v>#N/A</v>
      </c>
    </row>
    <row r="153" spans="1:4" x14ac:dyDescent="0.3">
      <c r="A153" s="41" t="s">
        <v>880</v>
      </c>
      <c r="B153" s="44" t="s">
        <v>445</v>
      </c>
      <c r="C153" s="12">
        <f>INDEX(CUTSTANDING!C:C,MATCH(A153,CUTSTANDING!B:B,0))</f>
        <v>13</v>
      </c>
      <c r="D153" s="12" t="e">
        <f>INDEX(LASTSTANDINGS!C:C,MATCH(A153,LASTSTANDINGS!B:B,0))</f>
        <v>#N/A</v>
      </c>
    </row>
    <row r="154" spans="1:4" x14ac:dyDescent="0.3">
      <c r="A154" s="41" t="s">
        <v>883</v>
      </c>
      <c r="B154" s="44" t="s">
        <v>2</v>
      </c>
      <c r="C154" s="12">
        <f>INDEX(CUTSTANDING!C:C,MATCH(A154,CUTSTANDING!B:B,0))</f>
        <v>18</v>
      </c>
      <c r="D154" s="12">
        <f>INDEX(LASTSTANDINGS!C:C,MATCH(A154,LASTSTANDINGS!B:B,0))</f>
        <v>18</v>
      </c>
    </row>
    <row r="155" spans="1:4" x14ac:dyDescent="0.3">
      <c r="A155" s="41" t="s">
        <v>92</v>
      </c>
      <c r="B155" s="44" t="s">
        <v>40</v>
      </c>
      <c r="C155" s="12">
        <f>INDEX(CUTSTANDING!C:C,MATCH(A155,CUTSTANDING!B:B,0))</f>
        <v>12</v>
      </c>
      <c r="D155" s="12" t="e">
        <f>INDEX(LASTSTANDINGS!C:C,MATCH(A155,LASTSTANDINGS!B:B,0))</f>
        <v>#N/A</v>
      </c>
    </row>
    <row r="156" spans="1:4" x14ac:dyDescent="0.3">
      <c r="A156" s="41" t="s">
        <v>888</v>
      </c>
      <c r="B156" s="44" t="s">
        <v>551</v>
      </c>
      <c r="C156" s="12">
        <f>INDEX(CUTSTANDING!C:C,MATCH(A156,CUTSTANDING!B:B,0))</f>
        <v>12</v>
      </c>
      <c r="D156" s="12" t="e">
        <f>INDEX(LASTSTANDINGS!C:C,MATCH(A156,LASTSTANDINGS!B:B,0))</f>
        <v>#N/A</v>
      </c>
    </row>
    <row r="157" spans="1:4" x14ac:dyDescent="0.3">
      <c r="A157" s="41" t="s">
        <v>891</v>
      </c>
      <c r="B157" s="44" t="s">
        <v>4</v>
      </c>
      <c r="C157" s="12">
        <f>INDEX(CUTSTANDING!C:C,MATCH(A157,CUTSTANDING!B:B,0))</f>
        <v>9</v>
      </c>
      <c r="D157" s="12" t="e">
        <f>INDEX(LASTSTANDINGS!C:C,MATCH(A157,LASTSTANDINGS!B:B,0))</f>
        <v>#N/A</v>
      </c>
    </row>
    <row r="158" spans="1:4" x14ac:dyDescent="0.3">
      <c r="A158" s="41" t="s">
        <v>153</v>
      </c>
      <c r="B158" s="44" t="s">
        <v>2</v>
      </c>
      <c r="C158" s="12">
        <f>INDEX(CUTSTANDING!C:C,MATCH(A158,CUTSTANDING!B:B,0))</f>
        <v>12</v>
      </c>
      <c r="D158" s="12" t="e">
        <f>INDEX(LASTSTANDINGS!C:C,MATCH(A158,LASTSTANDINGS!B:B,0))</f>
        <v>#N/A</v>
      </c>
    </row>
    <row r="159" spans="1:4" x14ac:dyDescent="0.3">
      <c r="A159" s="41" t="s">
        <v>896</v>
      </c>
      <c r="B159" s="44" t="s">
        <v>676</v>
      </c>
      <c r="C159" s="12">
        <f>INDEX(CUTSTANDING!C:C,MATCH(A159,CUTSTANDING!B:B,0))</f>
        <v>18</v>
      </c>
      <c r="D159" s="12">
        <f>INDEX(LASTSTANDINGS!C:C,MATCH(A159,LASTSTANDINGS!B:B,0))</f>
        <v>18</v>
      </c>
    </row>
    <row r="160" spans="1:4" x14ac:dyDescent="0.3">
      <c r="A160" s="41" t="s">
        <v>430</v>
      </c>
      <c r="B160" s="44" t="s">
        <v>577</v>
      </c>
      <c r="C160" s="12">
        <f>INDEX(CUTSTANDING!C:C,MATCH(A160,CUTSTANDING!B:B,0))</f>
        <v>18</v>
      </c>
      <c r="D160" s="12">
        <f>INDEX(LASTSTANDINGS!C:C,MATCH(A160,LASTSTANDINGS!B:B,0))</f>
        <v>18</v>
      </c>
    </row>
    <row r="161" spans="1:4" x14ac:dyDescent="0.3">
      <c r="A161" s="41" t="s">
        <v>901</v>
      </c>
      <c r="B161" s="44" t="s">
        <v>9</v>
      </c>
      <c r="C161" s="12">
        <f>INDEX(CUTSTANDING!C:C,MATCH(A161,CUTSTANDING!B:B,0))</f>
        <v>9</v>
      </c>
      <c r="D161" s="12" t="e">
        <f>INDEX(LASTSTANDINGS!C:C,MATCH(A161,LASTSTANDINGS!B:B,0))</f>
        <v>#N/A</v>
      </c>
    </row>
    <row r="162" spans="1:4" x14ac:dyDescent="0.3">
      <c r="A162" s="41" t="s">
        <v>193</v>
      </c>
      <c r="B162" s="44" t="s">
        <v>4</v>
      </c>
      <c r="C162" s="12">
        <f>INDEX(CUTSTANDING!C:C,MATCH(A162,CUTSTANDING!B:B,0))</f>
        <v>12</v>
      </c>
      <c r="D162" s="12" t="e">
        <f>INDEX(LASTSTANDINGS!C:C,MATCH(A162,LASTSTANDINGS!B:B,0))</f>
        <v>#N/A</v>
      </c>
    </row>
    <row r="163" spans="1:4" x14ac:dyDescent="0.3">
      <c r="A163" s="41" t="s">
        <v>906</v>
      </c>
      <c r="B163" s="44" t="s">
        <v>9</v>
      </c>
      <c r="C163" s="12">
        <f>INDEX(CUTSTANDING!C:C,MATCH(A163,CUTSTANDING!B:B,0))</f>
        <v>13</v>
      </c>
      <c r="D163" s="12" t="e">
        <f>INDEX(LASTSTANDINGS!C:C,MATCH(A163,LASTSTANDINGS!B:B,0))</f>
        <v>#N/A</v>
      </c>
    </row>
    <row r="164" spans="1:4" x14ac:dyDescent="0.3">
      <c r="A164" s="41" t="s">
        <v>158</v>
      </c>
      <c r="B164" s="44" t="s">
        <v>624</v>
      </c>
      <c r="C164" s="12">
        <f>INDEX(CUTSTANDING!C:C,MATCH(A164,CUTSTANDING!B:B,0))</f>
        <v>9</v>
      </c>
      <c r="D164" s="12" t="e">
        <f>INDEX(LASTSTANDINGS!C:C,MATCH(A164,LASTSTANDINGS!B:B,0))</f>
        <v>#N/A</v>
      </c>
    </row>
    <row r="165" spans="1:4" x14ac:dyDescent="0.3">
      <c r="A165" s="41" t="s">
        <v>286</v>
      </c>
      <c r="B165" s="44" t="s">
        <v>40</v>
      </c>
      <c r="C165" s="12">
        <f>INDEX(CUTSTANDING!C:C,MATCH(A165,CUTSTANDING!B:B,0))</f>
        <v>15</v>
      </c>
      <c r="D165" s="12" t="e">
        <f>INDEX(LASTSTANDINGS!C:C,MATCH(A165,LASTSTANDINGS!B:B,0))</f>
        <v>#N/A</v>
      </c>
    </row>
    <row r="166" spans="1:4" x14ac:dyDescent="0.3">
      <c r="A166" s="41" t="s">
        <v>913</v>
      </c>
      <c r="B166" s="44" t="s">
        <v>486</v>
      </c>
      <c r="C166" s="12">
        <f>INDEX(CUTSTANDING!C:C,MATCH(A166,CUTSTANDING!B:B,0))</f>
        <v>15</v>
      </c>
      <c r="D166" s="12" t="e">
        <f>INDEX(LASTSTANDINGS!C:C,MATCH(A166,LASTSTANDINGS!B:B,0))</f>
        <v>#N/A</v>
      </c>
    </row>
    <row r="167" spans="1:4" x14ac:dyDescent="0.3">
      <c r="A167" s="41" t="s">
        <v>916</v>
      </c>
      <c r="B167" s="44" t="s">
        <v>577</v>
      </c>
      <c r="C167" s="12">
        <f>INDEX(CUTSTANDING!C:C,MATCH(A167,CUTSTANDING!B:B,0))</f>
        <v>15</v>
      </c>
      <c r="D167" s="12" t="e">
        <f>INDEX(LASTSTANDINGS!C:C,MATCH(A167,LASTSTANDINGS!B:B,0))</f>
        <v>#N/A</v>
      </c>
    </row>
    <row r="168" spans="1:4" x14ac:dyDescent="0.3">
      <c r="A168" s="41" t="s">
        <v>91</v>
      </c>
      <c r="B168" s="44" t="s">
        <v>577</v>
      </c>
      <c r="C168" s="12">
        <f>INDEX(CUTSTANDING!C:C,MATCH(A168,CUTSTANDING!B:B,0))</f>
        <v>3</v>
      </c>
      <c r="D168" s="12" t="e">
        <f>INDEX(LASTSTANDINGS!C:C,MATCH(A168,LASTSTANDINGS!B:B,0))</f>
        <v>#N/A</v>
      </c>
    </row>
    <row r="169" spans="1:4" x14ac:dyDescent="0.3">
      <c r="A169" s="41" t="s">
        <v>921</v>
      </c>
      <c r="B169" s="44" t="s">
        <v>486</v>
      </c>
      <c r="C169" s="12">
        <f>INDEX(CUTSTANDING!C:C,MATCH(A169,CUTSTANDING!B:B,0))</f>
        <v>13</v>
      </c>
      <c r="D169" s="12" t="e">
        <f>INDEX(LASTSTANDINGS!C:C,MATCH(A169,LASTSTANDINGS!B:B,0))</f>
        <v>#N/A</v>
      </c>
    </row>
    <row r="170" spans="1:4" x14ac:dyDescent="0.3">
      <c r="A170" s="41" t="s">
        <v>403</v>
      </c>
      <c r="B170" s="44" t="s">
        <v>624</v>
      </c>
      <c r="C170" s="12">
        <f>INDEX(CUTSTANDING!C:C,MATCH(A170,CUTSTANDING!B:B,0))</f>
        <v>18</v>
      </c>
      <c r="D170" s="12">
        <f>INDEX(LASTSTANDINGS!C:C,MATCH(A170,LASTSTANDINGS!B:B,0))</f>
        <v>18</v>
      </c>
    </row>
    <row r="171" spans="1:4" x14ac:dyDescent="0.3">
      <c r="A171" s="41" t="s">
        <v>926</v>
      </c>
      <c r="B171" s="44" t="s">
        <v>40</v>
      </c>
      <c r="C171" s="12">
        <f>INDEX(CUTSTANDING!C:C,MATCH(A171,CUTSTANDING!B:B,0))</f>
        <v>18</v>
      </c>
      <c r="D171" s="12">
        <f>INDEX(LASTSTANDINGS!C:C,MATCH(A171,LASTSTANDINGS!B:B,0))</f>
        <v>18</v>
      </c>
    </row>
    <row r="172" spans="1:4" x14ac:dyDescent="0.3">
      <c r="A172" s="41" t="s">
        <v>929</v>
      </c>
      <c r="B172" s="44" t="s">
        <v>40</v>
      </c>
      <c r="C172" s="12">
        <f>INDEX(CUTSTANDING!C:C,MATCH(A172,CUTSTANDING!B:B,0))</f>
        <v>6</v>
      </c>
      <c r="D172" s="12" t="e">
        <f>INDEX(LASTSTANDINGS!C:C,MATCH(A172,LASTSTANDINGS!B:B,0))</f>
        <v>#N/A</v>
      </c>
    </row>
    <row r="173" spans="1:4" x14ac:dyDescent="0.3">
      <c r="A173" s="41" t="s">
        <v>932</v>
      </c>
      <c r="B173" s="44" t="s">
        <v>713</v>
      </c>
      <c r="C173" s="12">
        <f>INDEX(CUTSTANDING!C:C,MATCH(A173,CUTSTANDING!B:B,0))</f>
        <v>15</v>
      </c>
      <c r="D173" s="12" t="e">
        <f>INDEX(LASTSTANDINGS!C:C,MATCH(A173,LASTSTANDINGS!B:B,0))</f>
        <v>#N/A</v>
      </c>
    </row>
    <row r="174" spans="1:4" x14ac:dyDescent="0.3">
      <c r="A174" s="41" t="s">
        <v>935</v>
      </c>
      <c r="B174" s="44" t="s">
        <v>713</v>
      </c>
      <c r="C174" s="12">
        <f>INDEX(CUTSTANDING!C:C,MATCH(A174,CUTSTANDING!B:B,0))</f>
        <v>7</v>
      </c>
      <c r="D174" s="12" t="e">
        <f>INDEX(LASTSTANDINGS!C:C,MATCH(A174,LASTSTANDINGS!B:B,0))</f>
        <v>#N/A</v>
      </c>
    </row>
    <row r="175" spans="1:4" x14ac:dyDescent="0.3">
      <c r="A175" s="41" t="s">
        <v>938</v>
      </c>
      <c r="B175" s="44" t="s">
        <v>941</v>
      </c>
      <c r="C175" s="12">
        <f>INDEX(CUTSTANDING!C:C,MATCH(A175,CUTSTANDING!B:B,0))</f>
        <v>9</v>
      </c>
      <c r="D175" s="12" t="e">
        <f>INDEX(LASTSTANDINGS!C:C,MATCH(A175,LASTSTANDINGS!B:B,0))</f>
        <v>#N/A</v>
      </c>
    </row>
    <row r="176" spans="1:4" x14ac:dyDescent="0.3">
      <c r="A176" s="41" t="s">
        <v>315</v>
      </c>
      <c r="B176" s="44" t="s">
        <v>40</v>
      </c>
      <c r="C176" s="12">
        <f>INDEX(CUTSTANDING!C:C,MATCH(A176,CUTSTANDING!B:B,0))</f>
        <v>0</v>
      </c>
      <c r="D176" s="12" t="e">
        <f>INDEX(LASTSTANDINGS!C:C,MATCH(A176,LASTSTANDINGS!B:B,0))</f>
        <v>#N/A</v>
      </c>
    </row>
    <row r="177" spans="1:4" x14ac:dyDescent="0.3">
      <c r="A177" s="41" t="s">
        <v>944</v>
      </c>
      <c r="B177" s="44" t="s">
        <v>40</v>
      </c>
      <c r="C177" s="12">
        <f>INDEX(CUTSTANDING!C:C,MATCH(A177,CUTSTANDING!B:B,0))</f>
        <v>13</v>
      </c>
      <c r="D177" s="12" t="e">
        <f>INDEX(LASTSTANDINGS!C:C,MATCH(A177,LASTSTANDINGS!B:B,0))</f>
        <v>#N/A</v>
      </c>
    </row>
    <row r="178" spans="1:4" x14ac:dyDescent="0.3">
      <c r="A178" s="41" t="s">
        <v>947</v>
      </c>
      <c r="B178" s="44" t="s">
        <v>577</v>
      </c>
      <c r="C178" s="12">
        <f>INDEX(CUTSTANDING!C:C,MATCH(A178,CUTSTANDING!B:B,0))</f>
        <v>18</v>
      </c>
      <c r="D178" s="12">
        <f>INDEX(LASTSTANDINGS!C:C,MATCH(A178,LASTSTANDINGS!B:B,0))</f>
        <v>18</v>
      </c>
    </row>
    <row r="179" spans="1:4" x14ac:dyDescent="0.3">
      <c r="A179" s="41" t="s">
        <v>233</v>
      </c>
      <c r="B179" s="44" t="s">
        <v>40</v>
      </c>
      <c r="C179" s="12">
        <f>INDEX(CUTSTANDING!C:C,MATCH(A179,CUTSTANDING!B:B,0))</f>
        <v>22</v>
      </c>
      <c r="D179" s="12">
        <f>INDEX(LASTSTANDINGS!C:C,MATCH(A179,LASTSTANDINGS!B:B,0))</f>
        <v>22</v>
      </c>
    </row>
    <row r="180" spans="1:4" x14ac:dyDescent="0.3">
      <c r="A180" s="41" t="s">
        <v>952</v>
      </c>
      <c r="B180" s="44" t="s">
        <v>40</v>
      </c>
      <c r="C180" s="12">
        <f>INDEX(CUTSTANDING!C:C,MATCH(A180,CUTSTANDING!B:B,0))</f>
        <v>12</v>
      </c>
      <c r="D180" s="12" t="e">
        <f>INDEX(LASTSTANDINGS!C:C,MATCH(A180,LASTSTANDINGS!B:B,0))</f>
        <v>#N/A</v>
      </c>
    </row>
    <row r="181" spans="1:4" x14ac:dyDescent="0.3">
      <c r="A181" s="41" t="s">
        <v>416</v>
      </c>
      <c r="B181" s="44" t="s">
        <v>8</v>
      </c>
      <c r="C181" s="12">
        <f>INDEX(CUTSTANDING!C:C,MATCH(A181,CUTSTANDING!B:B,0))</f>
        <v>6</v>
      </c>
      <c r="D181" s="12" t="e">
        <f>INDEX(LASTSTANDINGS!C:C,MATCH(A181,LASTSTANDINGS!B:B,0))</f>
        <v>#N/A</v>
      </c>
    </row>
    <row r="182" spans="1:4" x14ac:dyDescent="0.3">
      <c r="A182" s="41" t="s">
        <v>956</v>
      </c>
      <c r="B182" s="44" t="s">
        <v>10</v>
      </c>
      <c r="C182" s="12">
        <f>INDEX(CUTSTANDING!C:C,MATCH(A182,CUTSTANDING!B:B,0))</f>
        <v>16</v>
      </c>
      <c r="D182" s="12" t="e">
        <f>INDEX(LASTSTANDINGS!C:C,MATCH(A182,LASTSTANDINGS!B:B,0))</f>
        <v>#N/A</v>
      </c>
    </row>
    <row r="183" spans="1:4" x14ac:dyDescent="0.3">
      <c r="A183" s="41" t="s">
        <v>108</v>
      </c>
      <c r="B183" s="44" t="s">
        <v>9</v>
      </c>
      <c r="C183" s="12">
        <f>INDEX(CUTSTANDING!C:C,MATCH(A183,CUTSTANDING!B:B,0))</f>
        <v>9</v>
      </c>
      <c r="D183" s="12" t="e">
        <f>INDEX(LASTSTANDINGS!C:C,MATCH(A183,LASTSTANDINGS!B:B,0))</f>
        <v>#N/A</v>
      </c>
    </row>
    <row r="184" spans="1:4" x14ac:dyDescent="0.3">
      <c r="A184" s="41" t="s">
        <v>961</v>
      </c>
      <c r="B184" s="44" t="s">
        <v>2</v>
      </c>
      <c r="C184" s="12">
        <f>INDEX(CUTSTANDING!C:C,MATCH(A184,CUTSTANDING!B:B,0))</f>
        <v>3</v>
      </c>
      <c r="D184" s="12" t="e">
        <f>INDEX(LASTSTANDINGS!C:C,MATCH(A184,LASTSTANDINGS!B:B,0))</f>
        <v>#N/A</v>
      </c>
    </row>
    <row r="185" spans="1:4" x14ac:dyDescent="0.3">
      <c r="A185" s="41" t="s">
        <v>148</v>
      </c>
      <c r="B185" s="44" t="s">
        <v>9</v>
      </c>
      <c r="C185" s="12">
        <f>INDEX(CUTSTANDING!C:C,MATCH(A185,CUTSTANDING!B:B,0))</f>
        <v>12</v>
      </c>
      <c r="D185" s="12" t="e">
        <f>INDEX(LASTSTANDINGS!C:C,MATCH(A185,LASTSTANDINGS!B:B,0))</f>
        <v>#N/A</v>
      </c>
    </row>
    <row r="186" spans="1:4" x14ac:dyDescent="0.3">
      <c r="A186" s="41" t="s">
        <v>436</v>
      </c>
      <c r="B186" s="44" t="s">
        <v>486</v>
      </c>
      <c r="C186" s="12">
        <f>INDEX(CUTSTANDING!C:C,MATCH(A186,CUTSTANDING!B:B,0))</f>
        <v>0</v>
      </c>
      <c r="D186" s="12" t="e">
        <f>INDEX(LASTSTANDINGS!C:C,MATCH(A186,LASTSTANDINGS!B:B,0))</f>
        <v>#N/A</v>
      </c>
    </row>
    <row r="187" spans="1:4" x14ac:dyDescent="0.3">
      <c r="A187" s="41" t="s">
        <v>967</v>
      </c>
      <c r="B187" s="44" t="s">
        <v>594</v>
      </c>
      <c r="C187" s="12">
        <f>INDEX(CUTSTANDING!C:C,MATCH(A187,CUTSTANDING!B:B,0))</f>
        <v>13</v>
      </c>
      <c r="D187" s="12" t="e">
        <f>INDEX(LASTSTANDINGS!C:C,MATCH(A187,LASTSTANDINGS!B:B,0))</f>
        <v>#N/A</v>
      </c>
    </row>
    <row r="188" spans="1:4" x14ac:dyDescent="0.3">
      <c r="A188" s="41" t="s">
        <v>234</v>
      </c>
      <c r="B188" s="44" t="s">
        <v>9</v>
      </c>
      <c r="C188" s="12">
        <f>INDEX(CUTSTANDING!C:C,MATCH(A188,CUTSTANDING!B:B,0))</f>
        <v>3</v>
      </c>
      <c r="D188" s="12" t="e">
        <f>INDEX(LASTSTANDINGS!C:C,MATCH(A188,LASTSTANDINGS!B:B,0))</f>
        <v>#N/A</v>
      </c>
    </row>
    <row r="189" spans="1:4" x14ac:dyDescent="0.3">
      <c r="A189" s="41" t="s">
        <v>972</v>
      </c>
      <c r="B189" s="44" t="s">
        <v>713</v>
      </c>
      <c r="C189" s="12">
        <f>INDEX(CUTSTANDING!C:C,MATCH(A189,CUTSTANDING!B:B,0))</f>
        <v>12</v>
      </c>
      <c r="D189" s="12" t="e">
        <f>INDEX(LASTSTANDINGS!C:C,MATCH(A189,LASTSTANDINGS!B:B,0))</f>
        <v>#N/A</v>
      </c>
    </row>
    <row r="190" spans="1:4" x14ac:dyDescent="0.3">
      <c r="A190" s="41" t="s">
        <v>975</v>
      </c>
      <c r="B190" s="44" t="s">
        <v>497</v>
      </c>
      <c r="C190" s="12">
        <f>INDEX(CUTSTANDING!C:C,MATCH(A190,CUTSTANDING!B:B,0))</f>
        <v>15</v>
      </c>
      <c r="D190" s="12" t="e">
        <f>INDEX(LASTSTANDINGS!C:C,MATCH(A190,LASTSTANDINGS!B:B,0))</f>
        <v>#N/A</v>
      </c>
    </row>
    <row r="191" spans="1:4" x14ac:dyDescent="0.3">
      <c r="A191" s="41" t="s">
        <v>156</v>
      </c>
      <c r="B191" s="44" t="s">
        <v>11</v>
      </c>
      <c r="C191" s="12">
        <f>INDEX(CUTSTANDING!C:C,MATCH(A191,CUTSTANDING!B:B,0))</f>
        <v>9</v>
      </c>
      <c r="D191" s="12" t="e">
        <f>INDEX(LASTSTANDINGS!C:C,MATCH(A191,LASTSTANDINGS!B:B,0))</f>
        <v>#N/A</v>
      </c>
    </row>
    <row r="192" spans="1:4" x14ac:dyDescent="0.3">
      <c r="A192" s="41" t="s">
        <v>980</v>
      </c>
      <c r="B192" s="44" t="s">
        <v>551</v>
      </c>
      <c r="C192" s="12">
        <f>INDEX(CUTSTANDING!C:C,MATCH(A192,CUTSTANDING!B:B,0))</f>
        <v>3</v>
      </c>
      <c r="D192" s="12" t="e">
        <f>INDEX(LASTSTANDINGS!C:C,MATCH(A192,LASTSTANDINGS!B:B,0))</f>
        <v>#N/A</v>
      </c>
    </row>
    <row r="193" spans="1:4" x14ac:dyDescent="0.3">
      <c r="A193" s="41" t="s">
        <v>983</v>
      </c>
      <c r="B193" s="44" t="s">
        <v>486</v>
      </c>
      <c r="C193" s="12">
        <f>INDEX(CUTSTANDING!C:C,MATCH(A193,CUTSTANDING!B:B,0))</f>
        <v>15</v>
      </c>
      <c r="D193" s="12" t="e">
        <f>INDEX(LASTSTANDINGS!C:C,MATCH(A193,LASTSTANDINGS!B:B,0))</f>
        <v>#N/A</v>
      </c>
    </row>
    <row r="194" spans="1:4" x14ac:dyDescent="0.3">
      <c r="A194" s="41" t="s">
        <v>225</v>
      </c>
      <c r="B194" s="44" t="s">
        <v>577</v>
      </c>
      <c r="C194" s="12">
        <f>INDEX(CUTSTANDING!C:C,MATCH(A194,CUTSTANDING!B:B,0))</f>
        <v>18</v>
      </c>
      <c r="D194" s="12">
        <f>INDEX(LASTSTANDINGS!C:C,MATCH(A194,LASTSTANDINGS!B:B,0))</f>
        <v>18</v>
      </c>
    </row>
    <row r="195" spans="1:4" x14ac:dyDescent="0.3">
      <c r="A195" s="41" t="s">
        <v>198</v>
      </c>
      <c r="B195" s="44" t="s">
        <v>5</v>
      </c>
      <c r="C195" s="12">
        <f>INDEX(CUTSTANDING!C:C,MATCH(A195,CUTSTANDING!B:B,0))</f>
        <v>18</v>
      </c>
      <c r="D195" s="12">
        <f>INDEX(LASTSTANDINGS!C:C,MATCH(A195,LASTSTANDINGS!B:B,0))</f>
        <v>18</v>
      </c>
    </row>
    <row r="196" spans="1:4" x14ac:dyDescent="0.3">
      <c r="A196" s="41" t="s">
        <v>990</v>
      </c>
      <c r="B196" s="44" t="s">
        <v>560</v>
      </c>
      <c r="C196" s="12">
        <f>INDEX(CUTSTANDING!C:C,MATCH(A196,CUTSTANDING!B:B,0))</f>
        <v>16</v>
      </c>
      <c r="D196" s="12" t="e">
        <f>INDEX(LASTSTANDINGS!C:C,MATCH(A196,LASTSTANDINGS!B:B,0))</f>
        <v>#N/A</v>
      </c>
    </row>
    <row r="197" spans="1:4" x14ac:dyDescent="0.3">
      <c r="A197" s="41" t="s">
        <v>310</v>
      </c>
      <c r="B197" s="44" t="s">
        <v>447</v>
      </c>
      <c r="C197" s="12">
        <f>INDEX(CUTSTANDING!C:C,MATCH(A197,CUTSTANDING!B:B,0))</f>
        <v>18</v>
      </c>
      <c r="D197" s="12">
        <f>INDEX(LASTSTANDINGS!C:C,MATCH(A197,LASTSTANDINGS!B:B,0))</f>
        <v>18</v>
      </c>
    </row>
    <row r="198" spans="1:4" x14ac:dyDescent="0.3">
      <c r="A198" s="41" t="s">
        <v>995</v>
      </c>
      <c r="B198" s="44" t="s">
        <v>2</v>
      </c>
      <c r="C198" s="12">
        <f>INDEX(CUTSTANDING!C:C,MATCH(A198,CUTSTANDING!B:B,0))</f>
        <v>13</v>
      </c>
      <c r="D198" s="12" t="e">
        <f>INDEX(LASTSTANDINGS!C:C,MATCH(A198,LASTSTANDINGS!B:B,0))</f>
        <v>#N/A</v>
      </c>
    </row>
    <row r="199" spans="1:4" x14ac:dyDescent="0.3">
      <c r="A199" s="41" t="s">
        <v>998</v>
      </c>
      <c r="B199" s="44" t="s">
        <v>9</v>
      </c>
      <c r="C199" s="12">
        <f>INDEX(CUTSTANDING!C:C,MATCH(A199,CUTSTANDING!B:B,0))</f>
        <v>15</v>
      </c>
      <c r="D199" s="12" t="e">
        <f>INDEX(LASTSTANDINGS!C:C,MATCH(A199,LASTSTANDINGS!B:B,0))</f>
        <v>#N/A</v>
      </c>
    </row>
    <row r="200" spans="1:4" x14ac:dyDescent="0.3">
      <c r="A200" s="41" t="s">
        <v>1001</v>
      </c>
      <c r="B200" s="44" t="s">
        <v>10</v>
      </c>
      <c r="C200" s="12">
        <f>INDEX(CUTSTANDING!C:C,MATCH(A200,CUTSTANDING!B:B,0))</f>
        <v>6</v>
      </c>
      <c r="D200" s="12" t="e">
        <f>INDEX(LASTSTANDINGS!C:C,MATCH(A200,LASTSTANDINGS!B:B,0))</f>
        <v>#N/A</v>
      </c>
    </row>
    <row r="201" spans="1:4" x14ac:dyDescent="0.3">
      <c r="A201" s="41" t="s">
        <v>1004</v>
      </c>
      <c r="B201" s="44" t="s">
        <v>6</v>
      </c>
      <c r="C201" s="12">
        <f>INDEX(CUTSTANDING!C:C,MATCH(A201,CUTSTANDING!B:B,0))</f>
        <v>16</v>
      </c>
      <c r="D201" s="12" t="e">
        <f>INDEX(LASTSTANDINGS!C:C,MATCH(A201,LASTSTANDINGS!B:B,0))</f>
        <v>#N/A</v>
      </c>
    </row>
    <row r="202" spans="1:4" x14ac:dyDescent="0.3">
      <c r="A202" s="41" t="s">
        <v>1007</v>
      </c>
      <c r="B202" s="44" t="s">
        <v>486</v>
      </c>
      <c r="C202" s="12">
        <f>INDEX(CUTSTANDING!C:C,MATCH(A202,CUTSTANDING!B:B,0))</f>
        <v>15</v>
      </c>
      <c r="D202" s="12" t="e">
        <f>INDEX(LASTSTANDINGS!C:C,MATCH(A202,LASTSTANDINGS!B:B,0))</f>
        <v>#N/A</v>
      </c>
    </row>
    <row r="203" spans="1:4" x14ac:dyDescent="0.3">
      <c r="A203" s="41" t="s">
        <v>1010</v>
      </c>
      <c r="B203" s="44" t="s">
        <v>577</v>
      </c>
      <c r="C203" s="12">
        <f>INDEX(CUTSTANDING!C:C,MATCH(A203,CUTSTANDING!B:B,0))</f>
        <v>3</v>
      </c>
      <c r="D203" s="12" t="e">
        <f>INDEX(LASTSTANDINGS!C:C,MATCH(A203,LASTSTANDINGS!B:B,0))</f>
        <v>#N/A</v>
      </c>
    </row>
    <row r="204" spans="1:4" x14ac:dyDescent="0.3">
      <c r="A204" s="41" t="s">
        <v>353</v>
      </c>
      <c r="B204" s="44" t="s">
        <v>40</v>
      </c>
      <c r="C204" s="12">
        <f>INDEX(CUTSTANDING!C:C,MATCH(A204,CUTSTANDING!B:B,0))</f>
        <v>7</v>
      </c>
      <c r="D204" s="12" t="e">
        <f>INDEX(LASTSTANDINGS!C:C,MATCH(A204,LASTSTANDINGS!B:B,0))</f>
        <v>#N/A</v>
      </c>
    </row>
    <row r="205" spans="1:4" x14ac:dyDescent="0.3">
      <c r="A205" s="41" t="s">
        <v>1015</v>
      </c>
      <c r="B205" s="44" t="s">
        <v>40</v>
      </c>
      <c r="C205" s="12">
        <f>INDEX(CUTSTANDING!C:C,MATCH(A205,CUTSTANDING!B:B,0))</f>
        <v>1</v>
      </c>
      <c r="D205" s="12" t="e">
        <f>INDEX(LASTSTANDINGS!C:C,MATCH(A205,LASTSTANDINGS!B:B,0))</f>
        <v>#N/A</v>
      </c>
    </row>
    <row r="206" spans="1:4" x14ac:dyDescent="0.3">
      <c r="A206" s="41" t="s">
        <v>305</v>
      </c>
      <c r="B206" s="44" t="s">
        <v>2</v>
      </c>
      <c r="C206" s="12">
        <f>INDEX(CUTSTANDING!C:C,MATCH(A206,CUTSTANDING!B:B,0))</f>
        <v>9</v>
      </c>
      <c r="D206" s="12" t="e">
        <f>INDEX(LASTSTANDINGS!C:C,MATCH(A206,LASTSTANDINGS!B:B,0))</f>
        <v>#N/A</v>
      </c>
    </row>
    <row r="207" spans="1:4" x14ac:dyDescent="0.3">
      <c r="A207" s="41" t="s">
        <v>1019</v>
      </c>
      <c r="B207" s="44" t="s">
        <v>40</v>
      </c>
      <c r="C207" s="12">
        <f>INDEX(CUTSTANDING!C:C,MATCH(A207,CUTSTANDING!B:B,0))</f>
        <v>15</v>
      </c>
      <c r="D207" s="12" t="e">
        <f>INDEX(LASTSTANDINGS!C:C,MATCH(A207,LASTSTANDINGS!B:B,0))</f>
        <v>#N/A</v>
      </c>
    </row>
    <row r="208" spans="1:4" x14ac:dyDescent="0.3">
      <c r="A208" s="41" t="s">
        <v>328</v>
      </c>
      <c r="B208" s="44" t="s">
        <v>560</v>
      </c>
      <c r="C208" s="12">
        <f>INDEX(CUTSTANDING!C:C,MATCH(A208,CUTSTANDING!B:B,0))</f>
        <v>21</v>
      </c>
      <c r="D208" s="12">
        <f>INDEX(LASTSTANDINGS!C:C,MATCH(A208,LASTSTANDINGS!B:B,0))</f>
        <v>21</v>
      </c>
    </row>
    <row r="209" spans="1:4" x14ac:dyDescent="0.3">
      <c r="A209" s="41" t="s">
        <v>268</v>
      </c>
      <c r="B209" s="44" t="s">
        <v>40</v>
      </c>
      <c r="C209" s="12">
        <f>INDEX(CUTSTANDING!C:C,MATCH(A209,CUTSTANDING!B:B,0))</f>
        <v>8</v>
      </c>
      <c r="D209" s="12" t="e">
        <f>INDEX(LASTSTANDINGS!C:C,MATCH(A209,LASTSTANDINGS!B:B,0))</f>
        <v>#N/A</v>
      </c>
    </row>
    <row r="210" spans="1:4" x14ac:dyDescent="0.3">
      <c r="A210" s="41" t="s">
        <v>101</v>
      </c>
      <c r="B210" s="44" t="s">
        <v>577</v>
      </c>
      <c r="C210" s="12">
        <f>INDEX(CUTSTANDING!C:C,MATCH(A210,CUTSTANDING!B:B,0))</f>
        <v>21</v>
      </c>
      <c r="D210" s="12">
        <f>INDEX(LASTSTANDINGS!C:C,MATCH(A210,LASTSTANDINGS!B:B,0))</f>
        <v>21</v>
      </c>
    </row>
    <row r="211" spans="1:4" x14ac:dyDescent="0.3">
      <c r="A211" s="41" t="s">
        <v>276</v>
      </c>
      <c r="B211" s="44" t="s">
        <v>551</v>
      </c>
      <c r="C211" s="12">
        <f>INDEX(CUTSTANDING!C:C,MATCH(A211,CUTSTANDING!B:B,0))</f>
        <v>10</v>
      </c>
      <c r="D211" s="12" t="e">
        <f>INDEX(LASTSTANDINGS!C:C,MATCH(A211,LASTSTANDINGS!B:B,0))</f>
        <v>#N/A</v>
      </c>
    </row>
    <row r="212" spans="1:4" x14ac:dyDescent="0.3">
      <c r="A212" s="41" t="s">
        <v>1030</v>
      </c>
      <c r="B212" s="44" t="s">
        <v>594</v>
      </c>
      <c r="C212" s="12">
        <f>INDEX(CUTSTANDING!C:C,MATCH(A212,CUTSTANDING!B:B,0))</f>
        <v>15</v>
      </c>
      <c r="D212" s="12" t="e">
        <f>INDEX(LASTSTANDINGS!C:C,MATCH(A212,LASTSTANDINGS!B:B,0))</f>
        <v>#N/A</v>
      </c>
    </row>
    <row r="213" spans="1:4" x14ac:dyDescent="0.3">
      <c r="A213" s="41" t="s">
        <v>179</v>
      </c>
      <c r="B213" s="44" t="s">
        <v>530</v>
      </c>
      <c r="C213" s="12">
        <f>INDEX(CUTSTANDING!C:C,MATCH(A213,CUTSTANDING!B:B,0))</f>
        <v>12</v>
      </c>
      <c r="D213" s="12" t="e">
        <f>INDEX(LASTSTANDINGS!C:C,MATCH(A213,LASTSTANDINGS!B:B,0))</f>
        <v>#N/A</v>
      </c>
    </row>
    <row r="214" spans="1:4" x14ac:dyDescent="0.3">
      <c r="A214" s="41" t="s">
        <v>213</v>
      </c>
      <c r="B214" s="44" t="s">
        <v>1036</v>
      </c>
      <c r="C214" s="12">
        <f>INDEX(CUTSTANDING!C:C,MATCH(A214,CUTSTANDING!B:B,0))</f>
        <v>3</v>
      </c>
      <c r="D214" s="12" t="e">
        <f>INDEX(LASTSTANDINGS!C:C,MATCH(A214,LASTSTANDINGS!B:B,0))</f>
        <v>#N/A</v>
      </c>
    </row>
    <row r="215" spans="1:4" x14ac:dyDescent="0.3">
      <c r="A215" s="41" t="s">
        <v>1037</v>
      </c>
      <c r="B215" s="44" t="s">
        <v>577</v>
      </c>
      <c r="C215" s="12">
        <f>INDEX(CUTSTANDING!C:C,MATCH(A215,CUTSTANDING!B:B,0))</f>
        <v>9</v>
      </c>
      <c r="D215" s="12" t="e">
        <f>INDEX(LASTSTANDINGS!C:C,MATCH(A215,LASTSTANDINGS!B:B,0))</f>
        <v>#N/A</v>
      </c>
    </row>
    <row r="216" spans="1:4" x14ac:dyDescent="0.3">
      <c r="A216" s="41" t="s">
        <v>378</v>
      </c>
      <c r="B216" s="44" t="s">
        <v>40</v>
      </c>
      <c r="C216" s="12">
        <f>INDEX(CUTSTANDING!C:C,MATCH(A216,CUTSTANDING!B:B,0))</f>
        <v>8</v>
      </c>
      <c r="D216" s="12" t="e">
        <f>INDEX(LASTSTANDINGS!C:C,MATCH(A216,LASTSTANDINGS!B:B,0))</f>
        <v>#N/A</v>
      </c>
    </row>
    <row r="217" spans="1:4" x14ac:dyDescent="0.3">
      <c r="A217" s="41" t="s">
        <v>141</v>
      </c>
      <c r="B217" s="44" t="s">
        <v>1043</v>
      </c>
      <c r="C217" s="12">
        <f>INDEX(CUTSTANDING!C:C,MATCH(A217,CUTSTANDING!B:B,0))</f>
        <v>9</v>
      </c>
      <c r="D217" s="12" t="e">
        <f>INDEX(LASTSTANDINGS!C:C,MATCH(A217,LASTSTANDINGS!B:B,0))</f>
        <v>#N/A</v>
      </c>
    </row>
    <row r="218" spans="1:4" x14ac:dyDescent="0.3">
      <c r="A218" s="41" t="s">
        <v>433</v>
      </c>
      <c r="B218" s="44" t="s">
        <v>447</v>
      </c>
      <c r="C218" s="12">
        <f>INDEX(CUTSTANDING!C:C,MATCH(A218,CUTSTANDING!B:B,0))</f>
        <v>18</v>
      </c>
      <c r="D218" s="12">
        <f>INDEX(LASTSTANDINGS!C:C,MATCH(A218,LASTSTANDINGS!B:B,0))</f>
        <v>18</v>
      </c>
    </row>
    <row r="219" spans="1:4" x14ac:dyDescent="0.3">
      <c r="A219" s="41" t="s">
        <v>1045</v>
      </c>
      <c r="B219" s="44" t="s">
        <v>486</v>
      </c>
      <c r="C219" s="12">
        <f>INDEX(CUTSTANDING!C:C,MATCH(A219,CUTSTANDING!B:B,0))</f>
        <v>12</v>
      </c>
      <c r="D219" s="12" t="e">
        <f>INDEX(LASTSTANDINGS!C:C,MATCH(A219,LASTSTANDINGS!B:B,0))</f>
        <v>#N/A</v>
      </c>
    </row>
    <row r="220" spans="1:4" x14ac:dyDescent="0.3">
      <c r="A220" s="41" t="s">
        <v>132</v>
      </c>
      <c r="B220" s="44" t="s">
        <v>624</v>
      </c>
      <c r="C220" s="12">
        <f>INDEX(CUTSTANDING!C:C,MATCH(A220,CUTSTANDING!B:B,0))</f>
        <v>3</v>
      </c>
      <c r="D220" s="12" t="e">
        <f>INDEX(LASTSTANDINGS!C:C,MATCH(A220,LASTSTANDINGS!B:B,0))</f>
        <v>#N/A</v>
      </c>
    </row>
    <row r="221" spans="1:4" x14ac:dyDescent="0.3">
      <c r="A221" s="41" t="s">
        <v>1050</v>
      </c>
      <c r="B221" s="44" t="s">
        <v>624</v>
      </c>
      <c r="C221" s="12">
        <f>INDEX(CUTSTANDING!C:C,MATCH(A221,CUTSTANDING!B:B,0))</f>
        <v>6</v>
      </c>
      <c r="D221" s="12" t="e">
        <f>INDEX(LASTSTANDINGS!C:C,MATCH(A221,LASTSTANDINGS!B:B,0))</f>
        <v>#N/A</v>
      </c>
    </row>
    <row r="222" spans="1:4" x14ac:dyDescent="0.3">
      <c r="A222" s="41" t="s">
        <v>423</v>
      </c>
      <c r="B222" s="44" t="s">
        <v>551</v>
      </c>
      <c r="C222" s="12">
        <f>INDEX(CUTSTANDING!C:C,MATCH(A222,CUTSTANDING!B:B,0))</f>
        <v>3</v>
      </c>
      <c r="D222" s="12" t="e">
        <f>INDEX(LASTSTANDINGS!C:C,MATCH(A222,LASTSTANDINGS!B:B,0))</f>
        <v>#N/A</v>
      </c>
    </row>
    <row r="223" spans="1:4" x14ac:dyDescent="0.3">
      <c r="A223" s="41" t="s">
        <v>1055</v>
      </c>
      <c r="B223" s="44" t="s">
        <v>6</v>
      </c>
      <c r="C223" s="12">
        <f>INDEX(CUTSTANDING!C:C,MATCH(A223,CUTSTANDING!B:B,0))</f>
        <v>8</v>
      </c>
      <c r="D223" s="12" t="e">
        <f>INDEX(LASTSTANDINGS!C:C,MATCH(A223,LASTSTANDINGS!B:B,0))</f>
        <v>#N/A</v>
      </c>
    </row>
    <row r="224" spans="1:4" x14ac:dyDescent="0.3">
      <c r="A224" s="41" t="s">
        <v>1058</v>
      </c>
      <c r="B224" s="44" t="s">
        <v>40</v>
      </c>
      <c r="C224" s="12">
        <f>INDEX(CUTSTANDING!C:C,MATCH(A224,CUTSTANDING!B:B,0))</f>
        <v>3</v>
      </c>
      <c r="D224" s="12" t="e">
        <f>INDEX(LASTSTANDINGS!C:C,MATCH(A224,LASTSTANDINGS!B:B,0))</f>
        <v>#N/A</v>
      </c>
    </row>
    <row r="225" spans="1:4" x14ac:dyDescent="0.3">
      <c r="A225" s="41" t="s">
        <v>178</v>
      </c>
      <c r="B225" s="44" t="s">
        <v>735</v>
      </c>
      <c r="C225" s="12">
        <f>INDEX(CUTSTANDING!C:C,MATCH(A225,CUTSTANDING!B:B,0))</f>
        <v>10</v>
      </c>
      <c r="D225" s="12" t="e">
        <f>INDEX(LASTSTANDINGS!C:C,MATCH(A225,LASTSTANDINGS!B:B,0))</f>
        <v>#N/A</v>
      </c>
    </row>
    <row r="226" spans="1:4" x14ac:dyDescent="0.3">
      <c r="A226" s="41" t="s">
        <v>393</v>
      </c>
      <c r="B226" s="44" t="s">
        <v>40</v>
      </c>
      <c r="C226" s="12">
        <f>INDEX(CUTSTANDING!C:C,MATCH(A226,CUTSTANDING!B:B,0))</f>
        <v>12</v>
      </c>
      <c r="D226" s="12" t="e">
        <f>INDEX(LASTSTANDINGS!C:C,MATCH(A226,LASTSTANDINGS!B:B,0))</f>
        <v>#N/A</v>
      </c>
    </row>
    <row r="227" spans="1:4" x14ac:dyDescent="0.3">
      <c r="A227" s="41" t="s">
        <v>324</v>
      </c>
      <c r="B227" s="44" t="s">
        <v>5</v>
      </c>
      <c r="C227" s="12">
        <f>INDEX(CUTSTANDING!C:C,MATCH(A227,CUTSTANDING!B:B,0))</f>
        <v>12</v>
      </c>
      <c r="D227" s="12" t="e">
        <f>INDEX(LASTSTANDINGS!C:C,MATCH(A227,LASTSTANDINGS!B:B,0))</f>
        <v>#N/A</v>
      </c>
    </row>
    <row r="228" spans="1:4" x14ac:dyDescent="0.3">
      <c r="A228" s="41" t="s">
        <v>100</v>
      </c>
      <c r="B228" s="44" t="s">
        <v>551</v>
      </c>
      <c r="C228" s="12">
        <f>INDEX(CUTSTANDING!C:C,MATCH(A228,CUTSTANDING!B:B,0))</f>
        <v>9</v>
      </c>
      <c r="D228" s="12" t="e">
        <f>INDEX(LASTSTANDINGS!C:C,MATCH(A228,LASTSTANDINGS!B:B,0))</f>
        <v>#N/A</v>
      </c>
    </row>
    <row r="229" spans="1:4" x14ac:dyDescent="0.3">
      <c r="A229" s="41" t="s">
        <v>131</v>
      </c>
      <c r="B229" s="44" t="s">
        <v>680</v>
      </c>
      <c r="C229" s="12">
        <f>INDEX(CUTSTANDING!C:C,MATCH(A229,CUTSTANDING!B:B,0))</f>
        <v>3</v>
      </c>
      <c r="D229" s="12" t="e">
        <f>INDEX(LASTSTANDINGS!C:C,MATCH(A229,LASTSTANDINGS!B:B,0))</f>
        <v>#N/A</v>
      </c>
    </row>
    <row r="230" spans="1:4" x14ac:dyDescent="0.3">
      <c r="A230" s="41" t="s">
        <v>228</v>
      </c>
      <c r="B230" s="44" t="s">
        <v>40</v>
      </c>
      <c r="C230" s="12">
        <f>INDEX(CUTSTANDING!C:C,MATCH(A230,CUTSTANDING!B:B,0))</f>
        <v>6</v>
      </c>
      <c r="D230" s="12" t="e">
        <f>INDEX(LASTSTANDINGS!C:C,MATCH(A230,LASTSTANDINGS!B:B,0))</f>
        <v>#N/A</v>
      </c>
    </row>
    <row r="231" spans="1:4" x14ac:dyDescent="0.3">
      <c r="A231" s="41" t="s">
        <v>241</v>
      </c>
      <c r="B231" s="44" t="s">
        <v>486</v>
      </c>
      <c r="C231" s="12">
        <f>INDEX(CUTSTANDING!C:C,MATCH(A231,CUTSTANDING!B:B,0))</f>
        <v>18</v>
      </c>
      <c r="D231" s="12">
        <f>INDEX(LASTSTANDINGS!C:C,MATCH(A231,LASTSTANDINGS!B:B,0))</f>
        <v>18</v>
      </c>
    </row>
    <row r="232" spans="1:4" x14ac:dyDescent="0.3">
      <c r="A232" s="41" t="s">
        <v>1072</v>
      </c>
      <c r="B232" s="44" t="s">
        <v>40</v>
      </c>
      <c r="C232" s="12">
        <f>INDEX(CUTSTANDING!C:C,MATCH(A232,CUTSTANDING!B:B,0))</f>
        <v>3</v>
      </c>
      <c r="D232" s="12" t="e">
        <f>INDEX(LASTSTANDINGS!C:C,MATCH(A232,LASTSTANDINGS!B:B,0))</f>
        <v>#N/A</v>
      </c>
    </row>
    <row r="233" spans="1:4" x14ac:dyDescent="0.3">
      <c r="A233" s="41" t="s">
        <v>185</v>
      </c>
      <c r="B233" s="44" t="s">
        <v>735</v>
      </c>
      <c r="C233" s="12">
        <f>INDEX(CUTSTANDING!C:C,MATCH(A233,CUTSTANDING!B:B,0))</f>
        <v>12</v>
      </c>
      <c r="D233" s="12" t="e">
        <f>INDEX(LASTSTANDINGS!C:C,MATCH(A233,LASTSTANDINGS!B:B,0))</f>
        <v>#N/A</v>
      </c>
    </row>
    <row r="234" spans="1:4" x14ac:dyDescent="0.3">
      <c r="A234" s="41" t="s">
        <v>161</v>
      </c>
      <c r="B234" s="44" t="s">
        <v>447</v>
      </c>
      <c r="C234" s="12">
        <f>INDEX(CUTSTANDING!C:C,MATCH(A234,CUTSTANDING!B:B,0))</f>
        <v>6</v>
      </c>
      <c r="D234" s="12" t="e">
        <f>INDEX(LASTSTANDINGS!C:C,MATCH(A234,LASTSTANDINGS!B:B,0))</f>
        <v>#N/A</v>
      </c>
    </row>
    <row r="235" spans="1:4" x14ac:dyDescent="0.3">
      <c r="A235" s="41" t="s">
        <v>1079</v>
      </c>
      <c r="B235" s="44" t="s">
        <v>40</v>
      </c>
      <c r="C235" s="12">
        <f>INDEX(CUTSTANDING!C:C,MATCH(A235,CUTSTANDING!B:B,0))</f>
        <v>12</v>
      </c>
      <c r="D235" s="12" t="e">
        <f>INDEX(LASTSTANDINGS!C:C,MATCH(A235,LASTSTANDINGS!B:B,0))</f>
        <v>#N/A</v>
      </c>
    </row>
    <row r="236" spans="1:4" x14ac:dyDescent="0.3">
      <c r="A236" s="41" t="s">
        <v>1082</v>
      </c>
      <c r="B236" s="44" t="s">
        <v>577</v>
      </c>
      <c r="C236" s="12">
        <f>INDEX(CUTSTANDING!C:C,MATCH(A236,CUTSTANDING!B:B,0))</f>
        <v>6</v>
      </c>
      <c r="D236" s="12" t="e">
        <f>INDEX(LASTSTANDINGS!C:C,MATCH(A236,LASTSTANDINGS!B:B,0))</f>
        <v>#N/A</v>
      </c>
    </row>
    <row r="237" spans="1:4" x14ac:dyDescent="0.3">
      <c r="A237" s="41" t="s">
        <v>337</v>
      </c>
      <c r="B237" s="44" t="s">
        <v>492</v>
      </c>
      <c r="C237" s="12">
        <f>INDEX(CUTSTANDING!C:C,MATCH(A237,CUTSTANDING!B:B,0))</f>
        <v>9</v>
      </c>
      <c r="D237" s="12" t="e">
        <f>INDEX(LASTSTANDINGS!C:C,MATCH(A237,LASTSTANDINGS!B:B,0))</f>
        <v>#N/A</v>
      </c>
    </row>
    <row r="238" spans="1:4" x14ac:dyDescent="0.3">
      <c r="A238" s="41" t="s">
        <v>1087</v>
      </c>
      <c r="B238" s="44" t="s">
        <v>713</v>
      </c>
      <c r="C238" s="12">
        <f>INDEX(CUTSTANDING!C:C,MATCH(A238,CUTSTANDING!B:B,0))</f>
        <v>12</v>
      </c>
      <c r="D238" s="12" t="e">
        <f>INDEX(LASTSTANDINGS!C:C,MATCH(A238,LASTSTANDINGS!B:B,0))</f>
        <v>#N/A</v>
      </c>
    </row>
    <row r="239" spans="1:4" x14ac:dyDescent="0.3">
      <c r="A239" s="41" t="s">
        <v>437</v>
      </c>
      <c r="B239" s="44" t="s">
        <v>624</v>
      </c>
      <c r="C239" s="12">
        <f>INDEX(CUTSTANDING!C:C,MATCH(A239,CUTSTANDING!B:B,0))</f>
        <v>15</v>
      </c>
      <c r="D239" s="12" t="e">
        <f>INDEX(LASTSTANDINGS!C:C,MATCH(A239,LASTSTANDINGS!B:B,0))</f>
        <v>#N/A</v>
      </c>
    </row>
    <row r="240" spans="1:4" x14ac:dyDescent="0.3">
      <c r="A240" s="41" t="s">
        <v>404</v>
      </c>
      <c r="B240" s="44" t="s">
        <v>486</v>
      </c>
      <c r="C240" s="12">
        <f>INDEX(CUTSTANDING!C:C,MATCH(A240,CUTSTANDING!B:B,0))</f>
        <v>15</v>
      </c>
      <c r="D240" s="12" t="e">
        <f>INDEX(LASTSTANDINGS!C:C,MATCH(A240,LASTSTANDINGS!B:B,0))</f>
        <v>#N/A</v>
      </c>
    </row>
    <row r="241" spans="1:4" x14ac:dyDescent="0.3">
      <c r="A241" s="41" t="s">
        <v>1094</v>
      </c>
      <c r="B241" s="44" t="s">
        <v>40</v>
      </c>
      <c r="C241" s="12">
        <f>INDEX(CUTSTANDING!C:C,MATCH(A241,CUTSTANDING!B:B,0))</f>
        <v>3</v>
      </c>
      <c r="D241" s="12" t="e">
        <f>INDEX(LASTSTANDINGS!C:C,MATCH(A241,LASTSTANDINGS!B:B,0))</f>
        <v>#N/A</v>
      </c>
    </row>
    <row r="242" spans="1:4" x14ac:dyDescent="0.3">
      <c r="A242" s="41" t="s">
        <v>306</v>
      </c>
      <c r="B242" s="44" t="s">
        <v>492</v>
      </c>
      <c r="C242" s="12">
        <f>INDEX(CUTSTANDING!C:C,MATCH(A242,CUTSTANDING!B:B,0))</f>
        <v>6</v>
      </c>
      <c r="D242" s="12" t="e">
        <f>INDEX(LASTSTANDINGS!C:C,MATCH(A242,LASTSTANDINGS!B:B,0))</f>
        <v>#N/A</v>
      </c>
    </row>
    <row r="243" spans="1:4" x14ac:dyDescent="0.3">
      <c r="A243" s="41" t="s">
        <v>1099</v>
      </c>
      <c r="B243" s="44" t="s">
        <v>445</v>
      </c>
      <c r="C243" s="12">
        <f>INDEX(CUTSTANDING!C:C,MATCH(A243,CUTSTANDING!B:B,0))</f>
        <v>9</v>
      </c>
      <c r="D243" s="12" t="e">
        <f>INDEX(LASTSTANDINGS!C:C,MATCH(A243,LASTSTANDINGS!B:B,0))</f>
        <v>#N/A</v>
      </c>
    </row>
    <row r="244" spans="1:4" x14ac:dyDescent="0.3">
      <c r="A244" s="41" t="s">
        <v>1102</v>
      </c>
      <c r="B244" s="44" t="s">
        <v>1105</v>
      </c>
      <c r="C244" s="12">
        <f>INDEX(CUTSTANDING!C:C,MATCH(A244,CUTSTANDING!B:B,0))</f>
        <v>6</v>
      </c>
      <c r="D244" s="12" t="e">
        <f>INDEX(LASTSTANDINGS!C:C,MATCH(A244,LASTSTANDINGS!B:B,0))</f>
        <v>#N/A</v>
      </c>
    </row>
    <row r="245" spans="1:4" x14ac:dyDescent="0.3">
      <c r="A245" s="41" t="s">
        <v>146</v>
      </c>
      <c r="B245" s="44" t="s">
        <v>577</v>
      </c>
      <c r="C245" s="12">
        <f>INDEX(CUTSTANDING!C:C,MATCH(A245,CUTSTANDING!B:B,0))</f>
        <v>6</v>
      </c>
      <c r="D245" s="12" t="e">
        <f>INDEX(LASTSTANDINGS!C:C,MATCH(A245,LASTSTANDINGS!B:B,0))</f>
        <v>#N/A</v>
      </c>
    </row>
    <row r="246" spans="1:4" x14ac:dyDescent="0.3">
      <c r="A246" s="41" t="s">
        <v>1108</v>
      </c>
      <c r="B246" s="44" t="s">
        <v>40</v>
      </c>
      <c r="C246" s="12">
        <f>INDEX(CUTSTANDING!C:C,MATCH(A246,CUTSTANDING!B:B,0))</f>
        <v>6</v>
      </c>
      <c r="D246" s="12" t="e">
        <f>INDEX(LASTSTANDINGS!C:C,MATCH(A246,LASTSTANDINGS!B:B,0))</f>
        <v>#N/A</v>
      </c>
    </row>
    <row r="247" spans="1:4" x14ac:dyDescent="0.3">
      <c r="A247" s="41" t="s">
        <v>1111</v>
      </c>
      <c r="B247" s="44" t="s">
        <v>447</v>
      </c>
      <c r="C247" s="12">
        <f>INDEX(CUTSTANDING!C:C,MATCH(A247,CUTSTANDING!B:B,0))</f>
        <v>15</v>
      </c>
      <c r="D247" s="12" t="e">
        <f>INDEX(LASTSTANDINGS!C:C,MATCH(A247,LASTSTANDINGS!B:B,0))</f>
        <v>#N/A</v>
      </c>
    </row>
    <row r="248" spans="1:4" x14ac:dyDescent="0.3">
      <c r="A248" s="41" t="s">
        <v>1114</v>
      </c>
      <c r="B248" s="44" t="s">
        <v>40</v>
      </c>
      <c r="C248" s="12">
        <f>INDEX(CUTSTANDING!C:C,MATCH(A248,CUTSTANDING!B:B,0))</f>
        <v>15</v>
      </c>
      <c r="D248" s="12" t="e">
        <f>INDEX(LASTSTANDINGS!C:C,MATCH(A248,LASTSTANDINGS!B:B,0))</f>
        <v>#N/A</v>
      </c>
    </row>
    <row r="249" spans="1:4" x14ac:dyDescent="0.3">
      <c r="A249" s="41" t="s">
        <v>1116</v>
      </c>
      <c r="B249" s="44" t="s">
        <v>14</v>
      </c>
      <c r="C249" s="12">
        <f>INDEX(CUTSTANDING!C:C,MATCH(A249,CUTSTANDING!B:B,0))</f>
        <v>14</v>
      </c>
      <c r="D249" s="12" t="e">
        <f>INDEX(LASTSTANDINGS!C:C,MATCH(A249,LASTSTANDINGS!B:B,0))</f>
        <v>#N/A</v>
      </c>
    </row>
    <row r="250" spans="1:4" x14ac:dyDescent="0.3">
      <c r="A250" s="41" t="s">
        <v>1119</v>
      </c>
      <c r="B250" s="44" t="s">
        <v>454</v>
      </c>
      <c r="C250" s="12">
        <f>INDEX(CUTSTANDING!C:C,MATCH(A250,CUTSTANDING!B:B,0))</f>
        <v>0</v>
      </c>
      <c r="D250" s="12" t="e">
        <f>INDEX(LASTSTANDINGS!C:C,MATCH(A250,LASTSTANDINGS!B:B,0))</f>
        <v>#N/A</v>
      </c>
    </row>
    <row r="251" spans="1:4" x14ac:dyDescent="0.3">
      <c r="A251" s="41" t="s">
        <v>94</v>
      </c>
      <c r="B251" s="44" t="s">
        <v>40</v>
      </c>
      <c r="C251" s="12">
        <f>INDEX(CUTSTANDING!C:C,MATCH(A251,CUTSTANDING!B:B,0))</f>
        <v>12</v>
      </c>
      <c r="D251" s="12" t="e">
        <f>INDEX(LASTSTANDINGS!C:C,MATCH(A251,LASTSTANDINGS!B:B,0))</f>
        <v>#N/A</v>
      </c>
    </row>
    <row r="252" spans="1:4" x14ac:dyDescent="0.3">
      <c r="A252" s="41" t="s">
        <v>322</v>
      </c>
      <c r="B252" s="44" t="s">
        <v>835</v>
      </c>
      <c r="C252" s="12">
        <f>INDEX(CUTSTANDING!C:C,MATCH(A252,CUTSTANDING!B:B,0))</f>
        <v>12</v>
      </c>
      <c r="D252" s="12" t="e">
        <f>INDEX(LASTSTANDINGS!C:C,MATCH(A252,LASTSTANDINGS!B:B,0))</f>
        <v>#N/A</v>
      </c>
    </row>
    <row r="253" spans="1:4" x14ac:dyDescent="0.3">
      <c r="A253" s="41" t="s">
        <v>1124</v>
      </c>
      <c r="B253" s="44" t="s">
        <v>835</v>
      </c>
      <c r="C253" s="12">
        <f>INDEX(CUTSTANDING!C:C,MATCH(A253,CUTSTANDING!B:B,0))</f>
        <v>9</v>
      </c>
      <c r="D253" s="12" t="e">
        <f>INDEX(LASTSTANDINGS!C:C,MATCH(A253,LASTSTANDINGS!B:B,0))</f>
        <v>#N/A</v>
      </c>
    </row>
    <row r="254" spans="1:4" x14ac:dyDescent="0.3">
      <c r="A254" s="41" t="s">
        <v>1127</v>
      </c>
      <c r="B254" s="44" t="s">
        <v>8</v>
      </c>
      <c r="C254" s="12">
        <f>INDEX(CUTSTANDING!C:C,MATCH(A254,CUTSTANDING!B:B,0))</f>
        <v>1</v>
      </c>
      <c r="D254" s="12" t="e">
        <f>INDEX(LASTSTANDINGS!C:C,MATCH(A254,LASTSTANDINGS!B:B,0))</f>
        <v>#N/A</v>
      </c>
    </row>
    <row r="255" spans="1:4" x14ac:dyDescent="0.3">
      <c r="A255" s="41" t="s">
        <v>1130</v>
      </c>
      <c r="B255" s="44" t="s">
        <v>9</v>
      </c>
      <c r="C255" s="12">
        <f>INDEX(CUTSTANDING!C:C,MATCH(A255,CUTSTANDING!B:B,0))</f>
        <v>9</v>
      </c>
      <c r="D255" s="12" t="e">
        <f>INDEX(LASTSTANDINGS!C:C,MATCH(A255,LASTSTANDINGS!B:B,0))</f>
        <v>#N/A</v>
      </c>
    </row>
    <row r="256" spans="1:4" x14ac:dyDescent="0.3">
      <c r="A256" s="41" t="s">
        <v>1133</v>
      </c>
      <c r="B256" s="44" t="s">
        <v>11</v>
      </c>
      <c r="C256" s="12">
        <f>INDEX(CUTSTANDING!C:C,MATCH(A256,CUTSTANDING!B:B,0))</f>
        <v>0</v>
      </c>
      <c r="D256" s="12" t="e">
        <f>INDEX(LASTSTANDINGS!C:C,MATCH(A256,LASTSTANDINGS!B:B,0))</f>
        <v>#N/A</v>
      </c>
    </row>
    <row r="257" spans="1:4" x14ac:dyDescent="0.3">
      <c r="A257" s="41" t="s">
        <v>85</v>
      </c>
      <c r="B257" s="44" t="s">
        <v>624</v>
      </c>
      <c r="C257" s="12">
        <f>INDEX(CUTSTANDING!C:C,MATCH(A257,CUTSTANDING!B:B,0))</f>
        <v>9</v>
      </c>
      <c r="D257" s="12" t="e">
        <f>INDEX(LASTSTANDINGS!C:C,MATCH(A257,LASTSTANDINGS!B:B,0))</f>
        <v>#N/A</v>
      </c>
    </row>
    <row r="258" spans="1:4" x14ac:dyDescent="0.3">
      <c r="A258" s="41" t="s">
        <v>134</v>
      </c>
      <c r="B258" s="44" t="s">
        <v>40</v>
      </c>
      <c r="C258" s="12">
        <f>INDEX(CUTSTANDING!C:C,MATCH(A258,CUTSTANDING!B:B,0))</f>
        <v>8</v>
      </c>
      <c r="D258" s="12" t="e">
        <f>INDEX(LASTSTANDINGS!C:C,MATCH(A258,LASTSTANDINGS!B:B,0))</f>
        <v>#N/A</v>
      </c>
    </row>
    <row r="259" spans="1:4" x14ac:dyDescent="0.3">
      <c r="A259" s="41" t="s">
        <v>1140</v>
      </c>
      <c r="B259" s="44" t="s">
        <v>492</v>
      </c>
      <c r="C259" s="12">
        <f>INDEX(CUTSTANDING!C:C,MATCH(A259,CUTSTANDING!B:B,0))</f>
        <v>0</v>
      </c>
      <c r="D259" s="12" t="e">
        <f>INDEX(LASTSTANDINGS!C:C,MATCH(A259,LASTSTANDINGS!B:B,0))</f>
        <v>#N/A</v>
      </c>
    </row>
    <row r="260" spans="1:4" x14ac:dyDescent="0.3">
      <c r="A260" s="41" t="s">
        <v>1143</v>
      </c>
      <c r="B260" s="44" t="s">
        <v>5</v>
      </c>
      <c r="C260" s="12">
        <f>INDEX(CUTSTANDING!C:C,MATCH(A260,CUTSTANDING!B:B,0))</f>
        <v>3</v>
      </c>
      <c r="D260" s="12" t="e">
        <f>INDEX(LASTSTANDINGS!C:C,MATCH(A260,LASTSTANDINGS!B:B,0))</f>
        <v>#N/A</v>
      </c>
    </row>
    <row r="261" spans="1:4" x14ac:dyDescent="0.3">
      <c r="A261" s="41" t="s">
        <v>1146</v>
      </c>
      <c r="B261" s="44" t="s">
        <v>5</v>
      </c>
      <c r="C261" s="12">
        <f>INDEX(CUTSTANDING!C:C,MATCH(A261,CUTSTANDING!B:B,0))</f>
        <v>15</v>
      </c>
      <c r="D261" s="12" t="e">
        <f>INDEX(LASTSTANDINGS!C:C,MATCH(A261,LASTSTANDINGS!B:B,0))</f>
        <v>#N/A</v>
      </c>
    </row>
    <row r="262" spans="1:4" x14ac:dyDescent="0.3">
      <c r="A262" s="41" t="s">
        <v>150</v>
      </c>
      <c r="B262" s="44" t="s">
        <v>10</v>
      </c>
      <c r="C262" s="12">
        <f>INDEX(CUTSTANDING!C:C,MATCH(A262,CUTSTANDING!B:B,0))</f>
        <v>13</v>
      </c>
      <c r="D262" s="12" t="e">
        <f>INDEX(LASTSTANDINGS!C:C,MATCH(A262,LASTSTANDINGS!B:B,0))</f>
        <v>#N/A</v>
      </c>
    </row>
    <row r="263" spans="1:4" x14ac:dyDescent="0.3">
      <c r="A263" s="41" t="s">
        <v>1151</v>
      </c>
      <c r="B263" s="44" t="s">
        <v>447</v>
      </c>
      <c r="C263" s="12">
        <f>INDEX(CUTSTANDING!C:C,MATCH(A263,CUTSTANDING!B:B,0))</f>
        <v>12</v>
      </c>
      <c r="D263" s="12" t="e">
        <f>INDEX(LASTSTANDINGS!C:C,MATCH(A263,LASTSTANDINGS!B:B,0))</f>
        <v>#N/A</v>
      </c>
    </row>
    <row r="264" spans="1:4" x14ac:dyDescent="0.3">
      <c r="A264" s="41" t="s">
        <v>294</v>
      </c>
      <c r="B264" s="44" t="s">
        <v>6</v>
      </c>
      <c r="C264" s="12">
        <f>INDEX(CUTSTANDING!C:C,MATCH(A264,CUTSTANDING!B:B,0))</f>
        <v>9</v>
      </c>
      <c r="D264" s="12" t="e">
        <f>INDEX(LASTSTANDINGS!C:C,MATCH(A264,LASTSTANDINGS!B:B,0))</f>
        <v>#N/A</v>
      </c>
    </row>
    <row r="265" spans="1:4" x14ac:dyDescent="0.3">
      <c r="A265" s="41" t="s">
        <v>159</v>
      </c>
      <c r="B265" s="44" t="s">
        <v>40</v>
      </c>
      <c r="C265" s="12">
        <f>INDEX(CUTSTANDING!C:C,MATCH(A265,CUTSTANDING!B:B,0))</f>
        <v>15</v>
      </c>
      <c r="D265" s="12" t="e">
        <f>INDEX(LASTSTANDINGS!C:C,MATCH(A265,LASTSTANDINGS!B:B,0))</f>
        <v>#N/A</v>
      </c>
    </row>
    <row r="266" spans="1:4" x14ac:dyDescent="0.3">
      <c r="A266" s="41" t="s">
        <v>1158</v>
      </c>
      <c r="B266" s="44" t="s">
        <v>486</v>
      </c>
      <c r="C266" s="12">
        <f>INDEX(CUTSTANDING!C:C,MATCH(A266,CUTSTANDING!B:B,0))</f>
        <v>3</v>
      </c>
      <c r="D266" s="12" t="e">
        <f>INDEX(LASTSTANDINGS!C:C,MATCH(A266,LASTSTANDINGS!B:B,0))</f>
        <v>#N/A</v>
      </c>
    </row>
    <row r="267" spans="1:4" x14ac:dyDescent="0.3">
      <c r="A267" s="41" t="s">
        <v>402</v>
      </c>
      <c r="B267" s="44" t="s">
        <v>577</v>
      </c>
      <c r="C267" s="12">
        <f>INDEX(CUTSTANDING!C:C,MATCH(A267,CUTSTANDING!B:B,0))</f>
        <v>12</v>
      </c>
      <c r="D267" s="12" t="e">
        <f>INDEX(LASTSTANDINGS!C:C,MATCH(A267,LASTSTANDINGS!B:B,0))</f>
        <v>#N/A</v>
      </c>
    </row>
    <row r="268" spans="1:4" x14ac:dyDescent="0.3">
      <c r="A268" s="41" t="s">
        <v>1163</v>
      </c>
      <c r="B268" s="44" t="s">
        <v>9</v>
      </c>
      <c r="C268" s="12">
        <f>INDEX(CUTSTANDING!C:C,MATCH(A268,CUTSTANDING!B:B,0))</f>
        <v>6</v>
      </c>
      <c r="D268" s="12" t="e">
        <f>INDEX(LASTSTANDINGS!C:C,MATCH(A268,LASTSTANDINGS!B:B,0))</f>
        <v>#N/A</v>
      </c>
    </row>
    <row r="269" spans="1:4" x14ac:dyDescent="0.3">
      <c r="A269" s="41" t="s">
        <v>133</v>
      </c>
      <c r="B269" s="44" t="s">
        <v>492</v>
      </c>
      <c r="C269" s="12">
        <f>INDEX(CUTSTANDING!C:C,MATCH(A269,CUTSTANDING!B:B,0))</f>
        <v>9</v>
      </c>
      <c r="D269" s="12" t="e">
        <f>INDEX(LASTSTANDINGS!C:C,MATCH(A269,LASTSTANDINGS!B:B,0))</f>
        <v>#N/A</v>
      </c>
    </row>
    <row r="270" spans="1:4" x14ac:dyDescent="0.3">
      <c r="A270" s="41" t="s">
        <v>1168</v>
      </c>
      <c r="B270" s="44" t="s">
        <v>9</v>
      </c>
      <c r="C270" s="12">
        <f>INDEX(CUTSTANDING!C:C,MATCH(A270,CUTSTANDING!B:B,0))</f>
        <v>15</v>
      </c>
      <c r="D270" s="12" t="e">
        <f>INDEX(LASTSTANDINGS!C:C,MATCH(A270,LASTSTANDINGS!B:B,0))</f>
        <v>#N/A</v>
      </c>
    </row>
    <row r="271" spans="1:4" x14ac:dyDescent="0.3">
      <c r="A271" s="41" t="s">
        <v>359</v>
      </c>
      <c r="B271" s="44" t="s">
        <v>577</v>
      </c>
      <c r="C271" s="12">
        <f>INDEX(CUTSTANDING!C:C,MATCH(A271,CUTSTANDING!B:B,0))</f>
        <v>18</v>
      </c>
      <c r="D271" s="12">
        <f>INDEX(LASTSTANDINGS!C:C,MATCH(A271,LASTSTANDINGS!B:B,0))</f>
        <v>18</v>
      </c>
    </row>
    <row r="272" spans="1:4" x14ac:dyDescent="0.3">
      <c r="A272" s="41" t="s">
        <v>199</v>
      </c>
      <c r="B272" s="44" t="s">
        <v>560</v>
      </c>
      <c r="C272" s="12">
        <f>INDEX(CUTSTANDING!C:C,MATCH(A272,CUTSTANDING!B:B,0))</f>
        <v>18</v>
      </c>
      <c r="D272" s="12">
        <f>INDEX(LASTSTANDINGS!C:C,MATCH(A272,LASTSTANDINGS!B:B,0))</f>
        <v>18</v>
      </c>
    </row>
    <row r="273" spans="1:4" x14ac:dyDescent="0.3">
      <c r="A273" s="41" t="s">
        <v>387</v>
      </c>
      <c r="B273" s="44" t="s">
        <v>40</v>
      </c>
      <c r="C273" s="12">
        <f>INDEX(CUTSTANDING!C:C,MATCH(A273,CUTSTANDING!B:B,0))</f>
        <v>6</v>
      </c>
      <c r="D273" s="12" t="e">
        <f>INDEX(LASTSTANDINGS!C:C,MATCH(A273,LASTSTANDINGS!B:B,0))</f>
        <v>#N/A</v>
      </c>
    </row>
    <row r="274" spans="1:4" x14ac:dyDescent="0.3">
      <c r="A274" s="41" t="s">
        <v>320</v>
      </c>
      <c r="B274" s="44" t="s">
        <v>624</v>
      </c>
      <c r="C274" s="12">
        <f>INDEX(CUTSTANDING!C:C,MATCH(A274,CUTSTANDING!B:B,0))</f>
        <v>11</v>
      </c>
      <c r="D274" s="12" t="e">
        <f>INDEX(LASTSTANDINGS!C:C,MATCH(A274,LASTSTANDINGS!B:B,0))</f>
        <v>#N/A</v>
      </c>
    </row>
    <row r="275" spans="1:4" x14ac:dyDescent="0.3">
      <c r="A275" s="41" t="s">
        <v>1179</v>
      </c>
      <c r="B275" s="44" t="s">
        <v>486</v>
      </c>
      <c r="C275" s="12">
        <f>INDEX(CUTSTANDING!C:C,MATCH(A275,CUTSTANDING!B:B,0))</f>
        <v>12</v>
      </c>
      <c r="D275" s="12" t="e">
        <f>INDEX(LASTSTANDINGS!C:C,MATCH(A275,LASTSTANDINGS!B:B,0))</f>
        <v>#N/A</v>
      </c>
    </row>
    <row r="276" spans="1:4" x14ac:dyDescent="0.3">
      <c r="A276" s="41" t="s">
        <v>1182</v>
      </c>
      <c r="B276" s="44" t="s">
        <v>486</v>
      </c>
      <c r="C276" s="12">
        <f>INDEX(CUTSTANDING!C:C,MATCH(A276,CUTSTANDING!B:B,0))</f>
        <v>12</v>
      </c>
      <c r="D276" s="12" t="e">
        <f>INDEX(LASTSTANDINGS!C:C,MATCH(A276,LASTSTANDINGS!B:B,0))</f>
        <v>#N/A</v>
      </c>
    </row>
    <row r="277" spans="1:4" x14ac:dyDescent="0.3">
      <c r="A277" s="41" t="s">
        <v>1185</v>
      </c>
      <c r="B277" s="44" t="s">
        <v>9</v>
      </c>
      <c r="C277" s="12">
        <f>INDEX(CUTSTANDING!C:C,MATCH(A277,CUTSTANDING!B:B,0))</f>
        <v>3</v>
      </c>
      <c r="D277" s="12" t="e">
        <f>INDEX(LASTSTANDINGS!C:C,MATCH(A277,LASTSTANDINGS!B:B,0))</f>
        <v>#N/A</v>
      </c>
    </row>
    <row r="278" spans="1:4" x14ac:dyDescent="0.3">
      <c r="A278" s="41" t="s">
        <v>267</v>
      </c>
      <c r="B278" s="44" t="s">
        <v>40</v>
      </c>
      <c r="C278" s="12">
        <f>INDEX(CUTSTANDING!C:C,MATCH(A278,CUTSTANDING!B:B,0))</f>
        <v>12</v>
      </c>
      <c r="D278" s="12" t="e">
        <f>INDEX(LASTSTANDINGS!C:C,MATCH(A278,LASTSTANDINGS!B:B,0))</f>
        <v>#N/A</v>
      </c>
    </row>
    <row r="279" spans="1:4" x14ac:dyDescent="0.3">
      <c r="A279" s="41" t="s">
        <v>298</v>
      </c>
      <c r="B279" s="44" t="s">
        <v>713</v>
      </c>
      <c r="C279" s="12">
        <f>INDEX(CUTSTANDING!C:C,MATCH(A279,CUTSTANDING!B:B,0))</f>
        <v>24</v>
      </c>
      <c r="D279" s="12">
        <f>INDEX(LASTSTANDINGS!C:C,MATCH(A279,LASTSTANDINGS!B:B,0))</f>
        <v>24</v>
      </c>
    </row>
    <row r="280" spans="1:4" x14ac:dyDescent="0.3">
      <c r="A280" s="41" t="s">
        <v>1192</v>
      </c>
      <c r="B280" s="44" t="s">
        <v>4</v>
      </c>
      <c r="C280" s="12">
        <f>INDEX(CUTSTANDING!C:C,MATCH(A280,CUTSTANDING!B:B,0))</f>
        <v>3</v>
      </c>
      <c r="D280" s="12" t="e">
        <f>INDEX(LASTSTANDINGS!C:C,MATCH(A280,LASTSTANDINGS!B:B,0))</f>
        <v>#N/A</v>
      </c>
    </row>
    <row r="281" spans="1:4" x14ac:dyDescent="0.3">
      <c r="A281" s="41" t="s">
        <v>1195</v>
      </c>
      <c r="B281" s="44" t="s">
        <v>2</v>
      </c>
      <c r="C281" s="12">
        <f>INDEX(CUTSTANDING!C:C,MATCH(A281,CUTSTANDING!B:B,0))</f>
        <v>12</v>
      </c>
      <c r="D281" s="12" t="e">
        <f>INDEX(LASTSTANDINGS!C:C,MATCH(A281,LASTSTANDINGS!B:B,0))</f>
        <v>#N/A</v>
      </c>
    </row>
    <row r="282" spans="1:4" x14ac:dyDescent="0.3">
      <c r="A282" s="41" t="s">
        <v>1198</v>
      </c>
      <c r="B282" s="44" t="s">
        <v>2</v>
      </c>
      <c r="C282" s="12">
        <f>INDEX(CUTSTANDING!C:C,MATCH(A282,CUTSTANDING!B:B,0))</f>
        <v>10</v>
      </c>
      <c r="D282" s="12" t="e">
        <f>INDEX(LASTSTANDINGS!C:C,MATCH(A282,LASTSTANDINGS!B:B,0))</f>
        <v>#N/A</v>
      </c>
    </row>
    <row r="283" spans="1:4" x14ac:dyDescent="0.3">
      <c r="A283" s="41" t="s">
        <v>1201</v>
      </c>
      <c r="B283" s="44" t="s">
        <v>40</v>
      </c>
      <c r="C283" s="12">
        <f>INDEX(CUTSTANDING!C:C,MATCH(A283,CUTSTANDING!B:B,0))</f>
        <v>13</v>
      </c>
      <c r="D283" s="12" t="e">
        <f>INDEX(LASTSTANDINGS!C:C,MATCH(A283,LASTSTANDINGS!B:B,0))</f>
        <v>#N/A</v>
      </c>
    </row>
    <row r="284" spans="1:4" x14ac:dyDescent="0.3">
      <c r="A284" s="41" t="s">
        <v>117</v>
      </c>
      <c r="B284" s="44" t="s">
        <v>5</v>
      </c>
      <c r="C284" s="12">
        <f>INDEX(CUTSTANDING!C:C,MATCH(A284,CUTSTANDING!B:B,0))</f>
        <v>15</v>
      </c>
      <c r="D284" s="12" t="e">
        <f>INDEX(LASTSTANDINGS!C:C,MATCH(A284,LASTSTANDINGS!B:B,0))</f>
        <v>#N/A</v>
      </c>
    </row>
    <row r="285" spans="1:4" x14ac:dyDescent="0.3">
      <c r="A285" s="41" t="s">
        <v>1206</v>
      </c>
      <c r="B285" s="44" t="s">
        <v>1209</v>
      </c>
      <c r="C285" s="12">
        <f>INDEX(CUTSTANDING!C:C,MATCH(A285,CUTSTANDING!B:B,0))</f>
        <v>7</v>
      </c>
      <c r="D285" s="12" t="e">
        <f>INDEX(LASTSTANDINGS!C:C,MATCH(A285,LASTSTANDINGS!B:B,0))</f>
        <v>#N/A</v>
      </c>
    </row>
    <row r="286" spans="1:4" x14ac:dyDescent="0.3">
      <c r="A286" s="41" t="s">
        <v>232</v>
      </c>
      <c r="B286" s="44" t="s">
        <v>624</v>
      </c>
      <c r="C286" s="12">
        <f>INDEX(CUTSTANDING!C:C,MATCH(A286,CUTSTANDING!B:B,0))</f>
        <v>12</v>
      </c>
      <c r="D286" s="12" t="e">
        <f>INDEX(LASTSTANDINGS!C:C,MATCH(A286,LASTSTANDINGS!B:B,0))</f>
        <v>#N/A</v>
      </c>
    </row>
    <row r="287" spans="1:4" x14ac:dyDescent="0.3">
      <c r="A287" s="41" t="s">
        <v>139</v>
      </c>
      <c r="B287" s="44" t="s">
        <v>486</v>
      </c>
      <c r="C287" s="12">
        <f>INDEX(CUTSTANDING!C:C,MATCH(A287,CUTSTANDING!B:B,0))</f>
        <v>3</v>
      </c>
      <c r="D287" s="12" t="e">
        <f>INDEX(LASTSTANDINGS!C:C,MATCH(A287,LASTSTANDINGS!B:B,0))</f>
        <v>#N/A</v>
      </c>
    </row>
    <row r="288" spans="1:4" x14ac:dyDescent="0.3">
      <c r="A288" s="41" t="s">
        <v>1213</v>
      </c>
      <c r="B288" s="44" t="s">
        <v>40</v>
      </c>
      <c r="C288" s="12">
        <f>INDEX(CUTSTANDING!C:C,MATCH(A288,CUTSTANDING!B:B,0))</f>
        <v>15</v>
      </c>
      <c r="D288" s="12" t="e">
        <f>INDEX(LASTSTANDINGS!C:C,MATCH(A288,LASTSTANDINGS!B:B,0))</f>
        <v>#N/A</v>
      </c>
    </row>
    <row r="289" spans="1:4" x14ac:dyDescent="0.3">
      <c r="A289" s="41" t="s">
        <v>333</v>
      </c>
      <c r="B289" s="44" t="s">
        <v>1</v>
      </c>
      <c r="C289" s="12">
        <f>INDEX(CUTSTANDING!C:C,MATCH(A289,CUTSTANDING!B:B,0))</f>
        <v>0</v>
      </c>
      <c r="D289" s="12" t="e">
        <f>INDEX(LASTSTANDINGS!C:C,MATCH(A289,LASTSTANDINGS!B:B,0))</f>
        <v>#N/A</v>
      </c>
    </row>
    <row r="290" spans="1:4" x14ac:dyDescent="0.3">
      <c r="A290" s="41" t="s">
        <v>1218</v>
      </c>
      <c r="B290" s="44" t="s">
        <v>10</v>
      </c>
      <c r="C290" s="12">
        <f>INDEX(CUTSTANDING!C:C,MATCH(A290,CUTSTANDING!B:B,0))</f>
        <v>0</v>
      </c>
      <c r="D290" s="12" t="e">
        <f>INDEX(LASTSTANDINGS!C:C,MATCH(A290,LASTSTANDINGS!B:B,0))</f>
        <v>#N/A</v>
      </c>
    </row>
    <row r="291" spans="1:4" x14ac:dyDescent="0.3">
      <c r="A291" s="41" t="s">
        <v>1221</v>
      </c>
      <c r="B291" s="44" t="s">
        <v>624</v>
      </c>
      <c r="C291" s="12">
        <f>INDEX(CUTSTANDING!C:C,MATCH(A291,CUTSTANDING!B:B,0))</f>
        <v>12</v>
      </c>
      <c r="D291" s="12" t="e">
        <f>INDEX(LASTSTANDINGS!C:C,MATCH(A291,LASTSTANDINGS!B:B,0))</f>
        <v>#N/A</v>
      </c>
    </row>
    <row r="292" spans="1:4" x14ac:dyDescent="0.3">
      <c r="A292" s="41" t="s">
        <v>96</v>
      </c>
      <c r="B292" s="44" t="s">
        <v>577</v>
      </c>
      <c r="C292" s="12">
        <f>INDEX(CUTSTANDING!C:C,MATCH(A292,CUTSTANDING!B:B,0))</f>
        <v>12</v>
      </c>
      <c r="D292" s="12" t="e">
        <f>INDEX(LASTSTANDINGS!C:C,MATCH(A292,LASTSTANDINGS!B:B,0))</f>
        <v>#N/A</v>
      </c>
    </row>
    <row r="293" spans="1:4" x14ac:dyDescent="0.3">
      <c r="A293" s="41" t="s">
        <v>1226</v>
      </c>
      <c r="B293" s="44" t="s">
        <v>551</v>
      </c>
      <c r="C293" s="12">
        <f>INDEX(CUTSTANDING!C:C,MATCH(A293,CUTSTANDING!B:B,0))</f>
        <v>18</v>
      </c>
      <c r="D293" s="12">
        <f>INDEX(LASTSTANDINGS!C:C,MATCH(A293,LASTSTANDINGS!B:B,0))</f>
        <v>18</v>
      </c>
    </row>
    <row r="294" spans="1:4" x14ac:dyDescent="0.3">
      <c r="A294" s="41" t="s">
        <v>1229</v>
      </c>
      <c r="B294" s="44" t="s">
        <v>551</v>
      </c>
      <c r="C294" s="12">
        <f>INDEX(CUTSTANDING!C:C,MATCH(A294,CUTSTANDING!B:B,0))</f>
        <v>0</v>
      </c>
      <c r="D294" s="12" t="e">
        <f>INDEX(LASTSTANDINGS!C:C,MATCH(A294,LASTSTANDINGS!B:B,0))</f>
        <v>#N/A</v>
      </c>
    </row>
    <row r="295" spans="1:4" x14ac:dyDescent="0.3">
      <c r="A295" s="41" t="s">
        <v>163</v>
      </c>
      <c r="B295" s="44" t="s">
        <v>9</v>
      </c>
      <c r="C295" s="12">
        <f>INDEX(CUTSTANDING!C:C,MATCH(A295,CUTSTANDING!B:B,0))</f>
        <v>10</v>
      </c>
      <c r="D295" s="12" t="e">
        <f>INDEX(LASTSTANDINGS!C:C,MATCH(A295,LASTSTANDINGS!B:B,0))</f>
        <v>#N/A</v>
      </c>
    </row>
    <row r="296" spans="1:4" x14ac:dyDescent="0.3">
      <c r="A296" s="41" t="s">
        <v>176</v>
      </c>
      <c r="B296" s="44" t="s">
        <v>40</v>
      </c>
      <c r="C296" s="12">
        <f>INDEX(CUTSTANDING!C:C,MATCH(A296,CUTSTANDING!B:B,0))</f>
        <v>9</v>
      </c>
      <c r="D296" s="12" t="e">
        <f>INDEX(LASTSTANDINGS!C:C,MATCH(A296,LASTSTANDINGS!B:B,0))</f>
        <v>#N/A</v>
      </c>
    </row>
    <row r="297" spans="1:4" x14ac:dyDescent="0.3">
      <c r="A297" s="41" t="s">
        <v>181</v>
      </c>
      <c r="B297" s="44" t="s">
        <v>591</v>
      </c>
      <c r="C297" s="12">
        <f>INDEX(CUTSTANDING!C:C,MATCH(A297,CUTSTANDING!B:B,0))</f>
        <v>0</v>
      </c>
      <c r="D297" s="12" t="e">
        <f>INDEX(LASTSTANDINGS!C:C,MATCH(A297,LASTSTANDINGS!B:B,0))</f>
        <v>#N/A</v>
      </c>
    </row>
    <row r="298" spans="1:4" x14ac:dyDescent="0.3">
      <c r="A298" s="41" t="s">
        <v>1237</v>
      </c>
      <c r="B298" s="44" t="s">
        <v>40</v>
      </c>
      <c r="C298" s="12">
        <f>INDEX(CUTSTANDING!C:C,MATCH(A298,CUTSTANDING!B:B,0))</f>
        <v>14</v>
      </c>
      <c r="D298" s="12" t="e">
        <f>INDEX(LASTSTANDINGS!C:C,MATCH(A298,LASTSTANDINGS!B:B,0))</f>
        <v>#N/A</v>
      </c>
    </row>
    <row r="299" spans="1:4" x14ac:dyDescent="0.3">
      <c r="A299" s="41" t="s">
        <v>1239</v>
      </c>
      <c r="B299" s="44" t="s">
        <v>560</v>
      </c>
      <c r="C299" s="12">
        <f>INDEX(CUTSTANDING!C:C,MATCH(A299,CUTSTANDING!B:B,0))</f>
        <v>8</v>
      </c>
      <c r="D299" s="12" t="e">
        <f>INDEX(LASTSTANDINGS!C:C,MATCH(A299,LASTSTANDINGS!B:B,0))</f>
        <v>#N/A</v>
      </c>
    </row>
    <row r="300" spans="1:4" x14ac:dyDescent="0.3">
      <c r="A300" s="41" t="s">
        <v>1242</v>
      </c>
      <c r="B300" s="44" t="s">
        <v>447</v>
      </c>
      <c r="C300" s="12">
        <f>INDEX(CUTSTANDING!C:C,MATCH(A300,CUTSTANDING!B:B,0))</f>
        <v>9</v>
      </c>
      <c r="D300" s="12" t="e">
        <f>INDEX(LASTSTANDINGS!C:C,MATCH(A300,LASTSTANDINGS!B:B,0))</f>
        <v>#N/A</v>
      </c>
    </row>
    <row r="301" spans="1:4" x14ac:dyDescent="0.3">
      <c r="A301" s="41" t="s">
        <v>201</v>
      </c>
      <c r="B301" s="44" t="s">
        <v>40</v>
      </c>
      <c r="C301" s="12">
        <f>INDEX(CUTSTANDING!C:C,MATCH(A301,CUTSTANDING!B:B,0))</f>
        <v>7</v>
      </c>
      <c r="D301" s="12" t="e">
        <f>INDEX(LASTSTANDINGS!C:C,MATCH(A301,LASTSTANDINGS!B:B,0))</f>
        <v>#N/A</v>
      </c>
    </row>
    <row r="302" spans="1:4" x14ac:dyDescent="0.3">
      <c r="A302" s="41" t="s">
        <v>1247</v>
      </c>
      <c r="B302" s="44" t="s">
        <v>624</v>
      </c>
      <c r="C302" s="12">
        <f>INDEX(CUTSTANDING!C:C,MATCH(A302,CUTSTANDING!B:B,0))</f>
        <v>12</v>
      </c>
      <c r="D302" s="12" t="e">
        <f>INDEX(LASTSTANDINGS!C:C,MATCH(A302,LASTSTANDINGS!B:B,0))</f>
        <v>#N/A</v>
      </c>
    </row>
    <row r="303" spans="1:4" x14ac:dyDescent="0.3">
      <c r="A303" s="41" t="s">
        <v>348</v>
      </c>
      <c r="B303" s="44" t="s">
        <v>5</v>
      </c>
      <c r="C303" s="12">
        <f>INDEX(CUTSTANDING!C:C,MATCH(A303,CUTSTANDING!B:B,0))</f>
        <v>0</v>
      </c>
      <c r="D303" s="12" t="e">
        <f>INDEX(LASTSTANDINGS!C:C,MATCH(A303,LASTSTANDINGS!B:B,0))</f>
        <v>#N/A</v>
      </c>
    </row>
    <row r="304" spans="1:4" x14ac:dyDescent="0.3">
      <c r="A304" s="41" t="s">
        <v>264</v>
      </c>
      <c r="B304" s="44" t="s">
        <v>9</v>
      </c>
      <c r="C304" s="12">
        <f>INDEX(CUTSTANDING!C:C,MATCH(A304,CUTSTANDING!B:B,0))</f>
        <v>9</v>
      </c>
      <c r="D304" s="12" t="e">
        <f>INDEX(LASTSTANDINGS!C:C,MATCH(A304,LASTSTANDINGS!B:B,0))</f>
        <v>#N/A</v>
      </c>
    </row>
    <row r="305" spans="1:4" x14ac:dyDescent="0.3">
      <c r="A305" s="41" t="s">
        <v>1253</v>
      </c>
      <c r="B305" s="44" t="s">
        <v>486</v>
      </c>
      <c r="C305" s="12">
        <f>INDEX(CUTSTANDING!C:C,MATCH(A305,CUTSTANDING!B:B,0))</f>
        <v>7</v>
      </c>
      <c r="D305" s="12" t="e">
        <f>INDEX(LASTSTANDINGS!C:C,MATCH(A305,LASTSTANDINGS!B:B,0))</f>
        <v>#N/A</v>
      </c>
    </row>
    <row r="306" spans="1:4" x14ac:dyDescent="0.3">
      <c r="A306" s="41" t="s">
        <v>1256</v>
      </c>
      <c r="B306" s="44" t="s">
        <v>8</v>
      </c>
      <c r="C306" s="12">
        <f>INDEX(CUTSTANDING!C:C,MATCH(A306,CUTSTANDING!B:B,0))</f>
        <v>15</v>
      </c>
      <c r="D306" s="12" t="e">
        <f>INDEX(LASTSTANDINGS!C:C,MATCH(A306,LASTSTANDINGS!B:B,0))</f>
        <v>#N/A</v>
      </c>
    </row>
    <row r="307" spans="1:4" x14ac:dyDescent="0.3">
      <c r="A307" s="41" t="s">
        <v>1259</v>
      </c>
      <c r="B307" s="44" t="s">
        <v>9</v>
      </c>
      <c r="C307" s="12">
        <f>INDEX(CUTSTANDING!C:C,MATCH(A307,CUTSTANDING!B:B,0))</f>
        <v>9</v>
      </c>
      <c r="D307" s="12" t="e">
        <f>INDEX(LASTSTANDINGS!C:C,MATCH(A307,LASTSTANDINGS!B:B,0))</f>
        <v>#N/A</v>
      </c>
    </row>
    <row r="308" spans="1:4" x14ac:dyDescent="0.3">
      <c r="A308" s="41" t="s">
        <v>1262</v>
      </c>
      <c r="B308" s="44" t="s">
        <v>9</v>
      </c>
      <c r="C308" s="12">
        <f>INDEX(CUTSTANDING!C:C,MATCH(A308,CUTSTANDING!B:B,0))</f>
        <v>12</v>
      </c>
      <c r="D308" s="12" t="e">
        <f>INDEX(LASTSTANDINGS!C:C,MATCH(A308,LASTSTANDINGS!B:B,0))</f>
        <v>#N/A</v>
      </c>
    </row>
    <row r="309" spans="1:4" x14ac:dyDescent="0.3">
      <c r="A309" s="41" t="s">
        <v>1265</v>
      </c>
      <c r="B309" s="44" t="s">
        <v>530</v>
      </c>
      <c r="C309" s="12">
        <f>INDEX(CUTSTANDING!C:C,MATCH(A309,CUTSTANDING!B:B,0))</f>
        <v>3</v>
      </c>
      <c r="D309" s="12" t="e">
        <f>INDEX(LASTSTANDINGS!C:C,MATCH(A309,LASTSTANDINGS!B:B,0))</f>
        <v>#N/A</v>
      </c>
    </row>
    <row r="310" spans="1:4" x14ac:dyDescent="0.3">
      <c r="A310" s="41" t="s">
        <v>308</v>
      </c>
      <c r="B310" s="44" t="s">
        <v>40</v>
      </c>
      <c r="C310" s="12">
        <f>INDEX(CUTSTANDING!C:C,MATCH(A310,CUTSTANDING!B:B,0))</f>
        <v>10</v>
      </c>
      <c r="D310" s="12" t="e">
        <f>INDEX(LASTSTANDINGS!C:C,MATCH(A310,LASTSTANDINGS!B:B,0))</f>
        <v>#N/A</v>
      </c>
    </row>
    <row r="311" spans="1:4" x14ac:dyDescent="0.3">
      <c r="A311" s="41" t="s">
        <v>237</v>
      </c>
      <c r="B311" s="44" t="s">
        <v>40</v>
      </c>
      <c r="C311" s="12">
        <f>INDEX(CUTSTANDING!C:C,MATCH(A311,CUTSTANDING!B:B,0))</f>
        <v>18</v>
      </c>
      <c r="D311" s="12">
        <f>INDEX(LASTSTANDINGS!C:C,MATCH(A311,LASTSTANDINGS!B:B,0))</f>
        <v>18</v>
      </c>
    </row>
    <row r="312" spans="1:4" x14ac:dyDescent="0.3">
      <c r="A312" s="41" t="s">
        <v>415</v>
      </c>
      <c r="B312" s="44" t="s">
        <v>9</v>
      </c>
      <c r="C312" s="12">
        <f>INDEX(CUTSTANDING!C:C,MATCH(A312,CUTSTANDING!B:B,0))</f>
        <v>12</v>
      </c>
      <c r="D312" s="12" t="e">
        <f>INDEX(LASTSTANDINGS!C:C,MATCH(A312,LASTSTANDINGS!B:B,0))</f>
        <v>#N/A</v>
      </c>
    </row>
    <row r="313" spans="1:4" x14ac:dyDescent="0.3">
      <c r="A313" s="41" t="s">
        <v>151</v>
      </c>
      <c r="B313" s="44" t="s">
        <v>5</v>
      </c>
      <c r="C313" s="12">
        <f>INDEX(CUTSTANDING!C:C,MATCH(A313,CUTSTANDING!B:B,0))</f>
        <v>9</v>
      </c>
      <c r="D313" s="12" t="e">
        <f>INDEX(LASTSTANDINGS!C:C,MATCH(A313,LASTSTANDINGS!B:B,0))</f>
        <v>#N/A</v>
      </c>
    </row>
    <row r="314" spans="1:4" x14ac:dyDescent="0.3">
      <c r="A314" s="41" t="s">
        <v>1275</v>
      </c>
      <c r="B314" s="44" t="s">
        <v>447</v>
      </c>
      <c r="C314" s="12">
        <f>INDEX(CUTSTANDING!C:C,MATCH(A314,CUTSTANDING!B:B,0))</f>
        <v>6</v>
      </c>
      <c r="D314" s="12" t="e">
        <f>INDEX(LASTSTANDINGS!C:C,MATCH(A314,LASTSTANDINGS!B:B,0))</f>
        <v>#N/A</v>
      </c>
    </row>
    <row r="315" spans="1:4" x14ac:dyDescent="0.3">
      <c r="A315" s="41" t="s">
        <v>389</v>
      </c>
      <c r="B315" s="44" t="s">
        <v>4</v>
      </c>
      <c r="C315" s="12">
        <f>INDEX(CUTSTANDING!C:C,MATCH(A315,CUTSTANDING!B:B,0))</f>
        <v>13</v>
      </c>
      <c r="D315" s="12" t="e">
        <f>INDEX(LASTSTANDINGS!C:C,MATCH(A315,LASTSTANDINGS!B:B,0))</f>
        <v>#N/A</v>
      </c>
    </row>
    <row r="316" spans="1:4" x14ac:dyDescent="0.3">
      <c r="A316" s="41" t="s">
        <v>442</v>
      </c>
      <c r="B316" s="44" t="s">
        <v>40</v>
      </c>
      <c r="C316" s="12">
        <f>INDEX(CUTSTANDING!C:C,MATCH(A316,CUTSTANDING!B:B,0))</f>
        <v>6</v>
      </c>
      <c r="D316" s="12" t="e">
        <f>INDEX(LASTSTANDINGS!C:C,MATCH(A316,LASTSTANDINGS!B:B,0))</f>
        <v>#N/A</v>
      </c>
    </row>
    <row r="317" spans="1:4" x14ac:dyDescent="0.3">
      <c r="A317" s="41" t="s">
        <v>122</v>
      </c>
      <c r="B317" s="44" t="s">
        <v>713</v>
      </c>
      <c r="C317" s="12">
        <f>INDEX(CUTSTANDING!C:C,MATCH(A317,CUTSTANDING!B:B,0))</f>
        <v>3</v>
      </c>
      <c r="D317" s="12" t="e">
        <f>INDEX(LASTSTANDINGS!C:C,MATCH(A317,LASTSTANDINGS!B:B,0))</f>
        <v>#N/A</v>
      </c>
    </row>
    <row r="318" spans="1:4" x14ac:dyDescent="0.3">
      <c r="A318" s="41" t="s">
        <v>401</v>
      </c>
      <c r="B318" s="44" t="s">
        <v>486</v>
      </c>
      <c r="C318" s="12">
        <f>INDEX(CUTSTANDING!C:C,MATCH(A318,CUTSTANDING!B:B,0))</f>
        <v>7</v>
      </c>
      <c r="D318" s="12" t="e">
        <f>INDEX(LASTSTANDINGS!C:C,MATCH(A318,LASTSTANDINGS!B:B,0))</f>
        <v>#N/A</v>
      </c>
    </row>
    <row r="319" spans="1:4" x14ac:dyDescent="0.3">
      <c r="A319" s="41" t="s">
        <v>1284</v>
      </c>
      <c r="B319" s="44" t="s">
        <v>447</v>
      </c>
      <c r="C319" s="12">
        <f>INDEX(CUTSTANDING!C:C,MATCH(A319,CUTSTANDING!B:B,0))</f>
        <v>7</v>
      </c>
      <c r="D319" s="12" t="e">
        <f>INDEX(LASTSTANDINGS!C:C,MATCH(A319,LASTSTANDINGS!B:B,0))</f>
        <v>#N/A</v>
      </c>
    </row>
    <row r="320" spans="1:4" x14ac:dyDescent="0.3">
      <c r="A320" s="41" t="s">
        <v>398</v>
      </c>
      <c r="B320" s="44" t="s">
        <v>492</v>
      </c>
      <c r="C320" s="12">
        <f>INDEX(CUTSTANDING!C:C,MATCH(A320,CUTSTANDING!B:B,0))</f>
        <v>21</v>
      </c>
      <c r="D320" s="12">
        <f>INDEX(LASTSTANDINGS!C:C,MATCH(A320,LASTSTANDINGS!B:B,0))</f>
        <v>21</v>
      </c>
    </row>
    <row r="321" spans="1:4" x14ac:dyDescent="0.3">
      <c r="A321" s="41" t="s">
        <v>429</v>
      </c>
      <c r="B321" s="44" t="s">
        <v>5</v>
      </c>
      <c r="C321" s="12">
        <f>INDEX(CUTSTANDING!C:C,MATCH(A321,CUTSTANDING!B:B,0))</f>
        <v>3</v>
      </c>
      <c r="D321" s="12" t="e">
        <f>INDEX(LASTSTANDINGS!C:C,MATCH(A321,LASTSTANDINGS!B:B,0))</f>
        <v>#N/A</v>
      </c>
    </row>
    <row r="322" spans="1:4" x14ac:dyDescent="0.3">
      <c r="A322" s="41" t="s">
        <v>1290</v>
      </c>
      <c r="B322" s="44" t="s">
        <v>40</v>
      </c>
      <c r="C322" s="12">
        <f>INDEX(CUTSTANDING!C:C,MATCH(A322,CUTSTANDING!B:B,0))</f>
        <v>15</v>
      </c>
      <c r="D322" s="12" t="e">
        <f>INDEX(LASTSTANDINGS!C:C,MATCH(A322,LASTSTANDINGS!B:B,0))</f>
        <v>#N/A</v>
      </c>
    </row>
    <row r="323" spans="1:4" x14ac:dyDescent="0.3">
      <c r="A323" s="41" t="s">
        <v>165</v>
      </c>
      <c r="B323" s="44" t="s">
        <v>735</v>
      </c>
      <c r="C323" s="12">
        <f>INDEX(CUTSTANDING!C:C,MATCH(A323,CUTSTANDING!B:B,0))</f>
        <v>13</v>
      </c>
      <c r="D323" s="12" t="e">
        <f>INDEX(LASTSTANDINGS!C:C,MATCH(A323,LASTSTANDINGS!B:B,0))</f>
        <v>#N/A</v>
      </c>
    </row>
    <row r="324" spans="1:4" x14ac:dyDescent="0.3">
      <c r="A324" s="41" t="s">
        <v>1295</v>
      </c>
      <c r="B324" s="44" t="s">
        <v>6</v>
      </c>
      <c r="C324" s="12">
        <f>INDEX(CUTSTANDING!C:C,MATCH(A324,CUTSTANDING!B:B,0))</f>
        <v>10</v>
      </c>
      <c r="D324" s="12" t="e">
        <f>INDEX(LASTSTANDINGS!C:C,MATCH(A324,LASTSTANDINGS!B:B,0))</f>
        <v>#N/A</v>
      </c>
    </row>
    <row r="325" spans="1:4" x14ac:dyDescent="0.3">
      <c r="A325" s="41" t="s">
        <v>1298</v>
      </c>
      <c r="B325" s="44" t="s">
        <v>447</v>
      </c>
      <c r="C325" s="12">
        <f>INDEX(CUTSTANDING!C:C,MATCH(A325,CUTSTANDING!B:B,0))</f>
        <v>0</v>
      </c>
      <c r="D325" s="12" t="e">
        <f>INDEX(LASTSTANDINGS!C:C,MATCH(A325,LASTSTANDINGS!B:B,0))</f>
        <v>#N/A</v>
      </c>
    </row>
    <row r="326" spans="1:4" x14ac:dyDescent="0.3">
      <c r="A326" s="41" t="s">
        <v>1301</v>
      </c>
      <c r="B326" s="44" t="s">
        <v>14</v>
      </c>
      <c r="C326" s="12">
        <f>INDEX(CUTSTANDING!C:C,MATCH(A326,CUTSTANDING!B:B,0))</f>
        <v>18</v>
      </c>
      <c r="D326" s="12">
        <f>INDEX(LASTSTANDINGS!C:C,MATCH(A326,LASTSTANDINGS!B:B,0))</f>
        <v>18</v>
      </c>
    </row>
    <row r="327" spans="1:4" x14ac:dyDescent="0.3">
      <c r="A327" s="41" t="s">
        <v>89</v>
      </c>
      <c r="B327" s="44" t="s">
        <v>577</v>
      </c>
      <c r="C327" s="12">
        <f>INDEX(CUTSTANDING!C:C,MATCH(A327,CUTSTANDING!B:B,0))</f>
        <v>15</v>
      </c>
      <c r="D327" s="12" t="e">
        <f>INDEX(LASTSTANDINGS!C:C,MATCH(A327,LASTSTANDINGS!B:B,0))</f>
        <v>#N/A</v>
      </c>
    </row>
    <row r="328" spans="1:4" x14ac:dyDescent="0.3">
      <c r="A328" s="41" t="s">
        <v>1306</v>
      </c>
      <c r="B328" s="44" t="s">
        <v>551</v>
      </c>
      <c r="C328" s="12">
        <f>INDEX(CUTSTANDING!C:C,MATCH(A328,CUTSTANDING!B:B,0))</f>
        <v>19</v>
      </c>
      <c r="D328" s="12">
        <f>INDEX(LASTSTANDINGS!C:C,MATCH(A328,LASTSTANDINGS!B:B,0))</f>
        <v>19</v>
      </c>
    </row>
    <row r="329" spans="1:4" x14ac:dyDescent="0.3">
      <c r="A329" s="41" t="s">
        <v>238</v>
      </c>
      <c r="B329" s="44" t="s">
        <v>447</v>
      </c>
      <c r="C329" s="12">
        <f>INDEX(CUTSTANDING!C:C,MATCH(A329,CUTSTANDING!B:B,0))</f>
        <v>18</v>
      </c>
      <c r="D329" s="12">
        <f>INDEX(LASTSTANDINGS!C:C,MATCH(A329,LASTSTANDINGS!B:B,0))</f>
        <v>18</v>
      </c>
    </row>
    <row r="330" spans="1:4" x14ac:dyDescent="0.3">
      <c r="A330" s="41" t="s">
        <v>325</v>
      </c>
      <c r="B330" s="44" t="s">
        <v>492</v>
      </c>
      <c r="C330" s="12">
        <f>INDEX(CUTSTANDING!C:C,MATCH(A330,CUTSTANDING!B:B,0))</f>
        <v>6</v>
      </c>
      <c r="D330" s="12" t="e">
        <f>INDEX(LASTSTANDINGS!C:C,MATCH(A330,LASTSTANDINGS!B:B,0))</f>
        <v>#N/A</v>
      </c>
    </row>
    <row r="331" spans="1:4" x14ac:dyDescent="0.3">
      <c r="A331" s="41" t="s">
        <v>1313</v>
      </c>
      <c r="B331" s="44" t="s">
        <v>560</v>
      </c>
      <c r="C331" s="12">
        <f>INDEX(CUTSTANDING!C:C,MATCH(A331,CUTSTANDING!B:B,0))</f>
        <v>18</v>
      </c>
      <c r="D331" s="12">
        <f>INDEX(LASTSTANDINGS!C:C,MATCH(A331,LASTSTANDINGS!B:B,0))</f>
        <v>18</v>
      </c>
    </row>
    <row r="332" spans="1:4" x14ac:dyDescent="0.3">
      <c r="A332" s="41" t="s">
        <v>1316</v>
      </c>
      <c r="B332" s="44" t="s">
        <v>591</v>
      </c>
      <c r="C332" s="12">
        <f>INDEX(CUTSTANDING!C:C,MATCH(A332,CUTSTANDING!B:B,0))</f>
        <v>9</v>
      </c>
      <c r="D332" s="12" t="e">
        <f>INDEX(LASTSTANDINGS!C:C,MATCH(A332,LASTSTANDINGS!B:B,0))</f>
        <v>#N/A</v>
      </c>
    </row>
    <row r="333" spans="1:4" x14ac:dyDescent="0.3">
      <c r="A333" s="41" t="s">
        <v>113</v>
      </c>
      <c r="B333" s="44" t="s">
        <v>447</v>
      </c>
      <c r="C333" s="12">
        <f>INDEX(CUTSTANDING!C:C,MATCH(A333,CUTSTANDING!B:B,0))</f>
        <v>3</v>
      </c>
      <c r="D333" s="12" t="e">
        <f>INDEX(LASTSTANDINGS!C:C,MATCH(A333,LASTSTANDINGS!B:B,0))</f>
        <v>#N/A</v>
      </c>
    </row>
    <row r="334" spans="1:4" x14ac:dyDescent="0.3">
      <c r="A334" s="41" t="s">
        <v>1321</v>
      </c>
      <c r="B334" s="44" t="s">
        <v>9</v>
      </c>
      <c r="C334" s="12">
        <f>INDEX(CUTSTANDING!C:C,MATCH(A334,CUTSTANDING!B:B,0))</f>
        <v>15</v>
      </c>
      <c r="D334" s="12" t="e">
        <f>INDEX(LASTSTANDINGS!C:C,MATCH(A334,LASTSTANDINGS!B:B,0))</f>
        <v>#N/A</v>
      </c>
    </row>
    <row r="335" spans="1:4" x14ac:dyDescent="0.3">
      <c r="A335" s="41" t="s">
        <v>188</v>
      </c>
      <c r="B335" s="44" t="s">
        <v>5</v>
      </c>
      <c r="C335" s="12">
        <f>INDEX(CUTSTANDING!C:C,MATCH(A335,CUTSTANDING!B:B,0))</f>
        <v>15</v>
      </c>
      <c r="D335" s="12" t="e">
        <f>INDEX(LASTSTANDINGS!C:C,MATCH(A335,LASTSTANDINGS!B:B,0))</f>
        <v>#N/A</v>
      </c>
    </row>
    <row r="336" spans="1:4" x14ac:dyDescent="0.3">
      <c r="A336" s="41" t="s">
        <v>1326</v>
      </c>
      <c r="B336" s="44" t="s">
        <v>1329</v>
      </c>
      <c r="C336" s="12">
        <f>INDEX(CUTSTANDING!C:C,MATCH(A336,CUTSTANDING!B:B,0))</f>
        <v>6</v>
      </c>
      <c r="D336" s="12" t="e">
        <f>INDEX(LASTSTANDINGS!C:C,MATCH(A336,LASTSTANDINGS!B:B,0))</f>
        <v>#N/A</v>
      </c>
    </row>
    <row r="337" spans="1:4" x14ac:dyDescent="0.3">
      <c r="A337" s="41" t="s">
        <v>1330</v>
      </c>
      <c r="B337" s="44" t="s">
        <v>735</v>
      </c>
      <c r="C337" s="12">
        <f>INDEX(CUTSTANDING!C:C,MATCH(A337,CUTSTANDING!B:B,0))</f>
        <v>3</v>
      </c>
      <c r="D337" s="12" t="e">
        <f>INDEX(LASTSTANDINGS!C:C,MATCH(A337,LASTSTANDINGS!B:B,0))</f>
        <v>#N/A</v>
      </c>
    </row>
    <row r="338" spans="1:4" x14ac:dyDescent="0.3">
      <c r="A338" s="41" t="s">
        <v>1333</v>
      </c>
      <c r="B338" s="44" t="s">
        <v>4</v>
      </c>
      <c r="C338" s="12">
        <f>INDEX(CUTSTANDING!C:C,MATCH(A338,CUTSTANDING!B:B,0))</f>
        <v>10</v>
      </c>
      <c r="D338" s="12" t="e">
        <f>INDEX(LASTSTANDINGS!C:C,MATCH(A338,LASTSTANDINGS!B:B,0))</f>
        <v>#N/A</v>
      </c>
    </row>
    <row r="339" spans="1:4" x14ac:dyDescent="0.3">
      <c r="A339" s="41" t="s">
        <v>1336</v>
      </c>
      <c r="B339" s="44" t="s">
        <v>40</v>
      </c>
      <c r="C339" s="12">
        <f>INDEX(CUTSTANDING!C:C,MATCH(A339,CUTSTANDING!B:B,0))</f>
        <v>6</v>
      </c>
      <c r="D339" s="12" t="e">
        <f>INDEX(LASTSTANDINGS!C:C,MATCH(A339,LASTSTANDINGS!B:B,0))</f>
        <v>#N/A</v>
      </c>
    </row>
    <row r="340" spans="1:4" x14ac:dyDescent="0.3">
      <c r="A340" s="41" t="s">
        <v>277</v>
      </c>
      <c r="B340" s="44" t="s">
        <v>11</v>
      </c>
      <c r="C340" s="12">
        <f>INDEX(CUTSTANDING!C:C,MATCH(A340,CUTSTANDING!B:B,0))</f>
        <v>9</v>
      </c>
      <c r="D340" s="12" t="e">
        <f>INDEX(LASTSTANDINGS!C:C,MATCH(A340,LASTSTANDINGS!B:B,0))</f>
        <v>#N/A</v>
      </c>
    </row>
    <row r="341" spans="1:4" x14ac:dyDescent="0.3">
      <c r="A341" s="41" t="s">
        <v>316</v>
      </c>
      <c r="B341" s="44" t="s">
        <v>40</v>
      </c>
      <c r="C341" s="12">
        <f>INDEX(CUTSTANDING!C:C,MATCH(A341,CUTSTANDING!B:B,0))</f>
        <v>19</v>
      </c>
      <c r="D341" s="12">
        <f>INDEX(LASTSTANDINGS!C:C,MATCH(A341,LASTSTANDINGS!B:B,0))</f>
        <v>19</v>
      </c>
    </row>
    <row r="342" spans="1:4" x14ac:dyDescent="0.3">
      <c r="A342" s="41" t="s">
        <v>368</v>
      </c>
      <c r="B342" s="44" t="s">
        <v>40</v>
      </c>
      <c r="C342" s="12">
        <f>INDEX(CUTSTANDING!C:C,MATCH(A342,CUTSTANDING!B:B,0))</f>
        <v>9</v>
      </c>
      <c r="D342" s="12" t="e">
        <f>INDEX(LASTSTANDINGS!C:C,MATCH(A342,LASTSTANDINGS!B:B,0))</f>
        <v>#N/A</v>
      </c>
    </row>
    <row r="343" spans="1:4" x14ac:dyDescent="0.3">
      <c r="A343" s="41" t="s">
        <v>1344</v>
      </c>
      <c r="B343" s="44" t="s">
        <v>14</v>
      </c>
      <c r="C343" s="12">
        <f>INDEX(CUTSTANDING!C:C,MATCH(A343,CUTSTANDING!B:B,0))</f>
        <v>0</v>
      </c>
      <c r="D343" s="12" t="e">
        <f>INDEX(LASTSTANDINGS!C:C,MATCH(A343,LASTSTANDINGS!B:B,0))</f>
        <v>#N/A</v>
      </c>
    </row>
    <row r="344" spans="1:4" x14ac:dyDescent="0.3">
      <c r="A344" s="41" t="s">
        <v>212</v>
      </c>
      <c r="B344" s="44" t="s">
        <v>577</v>
      </c>
      <c r="C344" s="12">
        <f>INDEX(CUTSTANDING!C:C,MATCH(A344,CUTSTANDING!B:B,0))</f>
        <v>0</v>
      </c>
      <c r="D344" s="12" t="e">
        <f>INDEX(LASTSTANDINGS!C:C,MATCH(A344,LASTSTANDINGS!B:B,0))</f>
        <v>#N/A</v>
      </c>
    </row>
    <row r="345" spans="1:4" x14ac:dyDescent="0.3">
      <c r="A345" s="41" t="s">
        <v>223</v>
      </c>
      <c r="B345" s="44" t="s">
        <v>577</v>
      </c>
      <c r="C345" s="12">
        <f>INDEX(CUTSTANDING!C:C,MATCH(A345,CUTSTANDING!B:B,0))</f>
        <v>15</v>
      </c>
      <c r="D345" s="12" t="e">
        <f>INDEX(LASTSTANDINGS!C:C,MATCH(A345,LASTSTANDINGS!B:B,0))</f>
        <v>#N/A</v>
      </c>
    </row>
    <row r="346" spans="1:4" x14ac:dyDescent="0.3">
      <c r="A346" s="41" t="s">
        <v>84</v>
      </c>
      <c r="B346" s="44" t="s">
        <v>11</v>
      </c>
      <c r="C346" s="12">
        <f>INDEX(CUTSTANDING!C:C,MATCH(A346,CUTSTANDING!B:B,0))</f>
        <v>6</v>
      </c>
      <c r="D346" s="12" t="e">
        <f>INDEX(LASTSTANDINGS!C:C,MATCH(A346,LASTSTANDINGS!B:B,0))</f>
        <v>#N/A</v>
      </c>
    </row>
    <row r="347" spans="1:4" x14ac:dyDescent="0.3">
      <c r="A347" s="41" t="s">
        <v>1353</v>
      </c>
      <c r="B347" s="44" t="s">
        <v>492</v>
      </c>
      <c r="C347" s="12">
        <f>INDEX(CUTSTANDING!C:C,MATCH(A347,CUTSTANDING!B:B,0))</f>
        <v>12</v>
      </c>
      <c r="D347" s="12" t="e">
        <f>INDEX(LASTSTANDINGS!C:C,MATCH(A347,LASTSTANDINGS!B:B,0))</f>
        <v>#N/A</v>
      </c>
    </row>
    <row r="348" spans="1:4" x14ac:dyDescent="0.3">
      <c r="A348" s="41" t="s">
        <v>1356</v>
      </c>
      <c r="B348" s="44" t="s">
        <v>8</v>
      </c>
      <c r="C348" s="12">
        <f>INDEX(CUTSTANDING!C:C,MATCH(A348,CUTSTANDING!B:B,0))</f>
        <v>12</v>
      </c>
      <c r="D348" s="12" t="e">
        <f>INDEX(LASTSTANDINGS!C:C,MATCH(A348,LASTSTANDINGS!B:B,0))</f>
        <v>#N/A</v>
      </c>
    </row>
    <row r="349" spans="1:4" x14ac:dyDescent="0.3">
      <c r="A349" s="41" t="s">
        <v>1359</v>
      </c>
      <c r="B349" s="44" t="s">
        <v>551</v>
      </c>
      <c r="C349" s="12">
        <f>INDEX(CUTSTANDING!C:C,MATCH(A349,CUTSTANDING!B:B,0))</f>
        <v>7</v>
      </c>
      <c r="D349" s="12" t="e">
        <f>INDEX(LASTSTANDINGS!C:C,MATCH(A349,LASTSTANDINGS!B:B,0))</f>
        <v>#N/A</v>
      </c>
    </row>
    <row r="350" spans="1:4" x14ac:dyDescent="0.3">
      <c r="A350" s="41" t="s">
        <v>112</v>
      </c>
      <c r="B350" s="44" t="s">
        <v>14</v>
      </c>
      <c r="C350" s="12">
        <f>INDEX(CUTSTANDING!C:C,MATCH(A350,CUTSTANDING!B:B,0))</f>
        <v>9</v>
      </c>
      <c r="D350" s="12" t="e">
        <f>INDEX(LASTSTANDINGS!C:C,MATCH(A350,LASTSTANDINGS!B:B,0))</f>
        <v>#N/A</v>
      </c>
    </row>
    <row r="351" spans="1:4" x14ac:dyDescent="0.3">
      <c r="A351" s="41" t="s">
        <v>1364</v>
      </c>
      <c r="B351" s="44" t="s">
        <v>4</v>
      </c>
      <c r="C351" s="12">
        <f>INDEX(CUTSTANDING!C:C,MATCH(A351,CUTSTANDING!B:B,0))</f>
        <v>12</v>
      </c>
      <c r="D351" s="12" t="e">
        <f>INDEX(LASTSTANDINGS!C:C,MATCH(A351,LASTSTANDINGS!B:B,0))</f>
        <v>#N/A</v>
      </c>
    </row>
    <row r="352" spans="1:4" x14ac:dyDescent="0.3">
      <c r="A352" s="41" t="s">
        <v>254</v>
      </c>
      <c r="B352" s="44" t="s">
        <v>713</v>
      </c>
      <c r="C352" s="12">
        <f>INDEX(CUTSTANDING!C:C,MATCH(A352,CUTSTANDING!B:B,0))</f>
        <v>0</v>
      </c>
      <c r="D352" s="12" t="e">
        <f>INDEX(LASTSTANDINGS!C:C,MATCH(A352,LASTSTANDINGS!B:B,0))</f>
        <v>#N/A</v>
      </c>
    </row>
    <row r="353" spans="1:4" x14ac:dyDescent="0.3">
      <c r="A353" s="41" t="s">
        <v>439</v>
      </c>
      <c r="B353" s="44" t="s">
        <v>40</v>
      </c>
      <c r="C353" s="12">
        <f>INDEX(CUTSTANDING!C:C,MATCH(A353,CUTSTANDING!B:B,0))</f>
        <v>18</v>
      </c>
      <c r="D353" s="12">
        <f>INDEX(LASTSTANDINGS!C:C,MATCH(A353,LASTSTANDINGS!B:B,0))</f>
        <v>18</v>
      </c>
    </row>
    <row r="354" spans="1:4" x14ac:dyDescent="0.3">
      <c r="A354" s="41" t="s">
        <v>1371</v>
      </c>
      <c r="B354" s="44" t="s">
        <v>14</v>
      </c>
      <c r="C354" s="12">
        <f>INDEX(CUTSTANDING!C:C,MATCH(A354,CUTSTANDING!B:B,0))</f>
        <v>12</v>
      </c>
      <c r="D354" s="12" t="e">
        <f>INDEX(LASTSTANDINGS!C:C,MATCH(A354,LASTSTANDINGS!B:B,0))</f>
        <v>#N/A</v>
      </c>
    </row>
    <row r="355" spans="1:4" x14ac:dyDescent="0.3">
      <c r="A355" s="41" t="s">
        <v>1374</v>
      </c>
      <c r="B355" s="44" t="s">
        <v>5</v>
      </c>
      <c r="C355" s="12">
        <f>INDEX(CUTSTANDING!C:C,MATCH(A355,CUTSTANDING!B:B,0))</f>
        <v>13</v>
      </c>
      <c r="D355" s="12" t="e">
        <f>INDEX(LASTSTANDINGS!C:C,MATCH(A355,LASTSTANDINGS!B:B,0))</f>
        <v>#N/A</v>
      </c>
    </row>
    <row r="356" spans="1:4" x14ac:dyDescent="0.3">
      <c r="A356" s="41" t="s">
        <v>256</v>
      </c>
      <c r="B356" s="44" t="s">
        <v>40</v>
      </c>
      <c r="C356" s="12">
        <f>INDEX(CUTSTANDING!C:C,MATCH(A356,CUTSTANDING!B:B,0))</f>
        <v>9</v>
      </c>
      <c r="D356" s="12" t="e">
        <f>INDEX(LASTSTANDINGS!C:C,MATCH(A356,LASTSTANDINGS!B:B,0))</f>
        <v>#N/A</v>
      </c>
    </row>
    <row r="357" spans="1:4" x14ac:dyDescent="0.3">
      <c r="A357" s="41" t="s">
        <v>1379</v>
      </c>
      <c r="B357" s="44" t="s">
        <v>713</v>
      </c>
      <c r="C357" s="12">
        <f>INDEX(CUTSTANDING!C:C,MATCH(A357,CUTSTANDING!B:B,0))</f>
        <v>15</v>
      </c>
      <c r="D357" s="12" t="e">
        <f>INDEX(LASTSTANDINGS!C:C,MATCH(A357,LASTSTANDINGS!B:B,0))</f>
        <v>#N/A</v>
      </c>
    </row>
    <row r="358" spans="1:4" x14ac:dyDescent="0.3">
      <c r="A358" s="41" t="s">
        <v>1382</v>
      </c>
      <c r="B358" s="44" t="s">
        <v>492</v>
      </c>
      <c r="C358" s="12">
        <f>INDEX(CUTSTANDING!C:C,MATCH(A358,CUTSTANDING!B:B,0))</f>
        <v>12</v>
      </c>
      <c r="D358" s="12" t="e">
        <f>INDEX(LASTSTANDINGS!C:C,MATCH(A358,LASTSTANDINGS!B:B,0))</f>
        <v>#N/A</v>
      </c>
    </row>
    <row r="359" spans="1:4" x14ac:dyDescent="0.3">
      <c r="A359" s="41" t="s">
        <v>1385</v>
      </c>
      <c r="B359" s="44" t="s">
        <v>735</v>
      </c>
      <c r="C359" s="12">
        <f>INDEX(CUTSTANDING!C:C,MATCH(A359,CUTSTANDING!B:B,0))</f>
        <v>6</v>
      </c>
      <c r="D359" s="12" t="e">
        <f>INDEX(LASTSTANDINGS!C:C,MATCH(A359,LASTSTANDINGS!B:B,0))</f>
        <v>#N/A</v>
      </c>
    </row>
    <row r="360" spans="1:4" x14ac:dyDescent="0.3">
      <c r="A360" s="41" t="s">
        <v>1388</v>
      </c>
      <c r="B360" s="44" t="s">
        <v>577</v>
      </c>
      <c r="C360" s="12">
        <f>INDEX(CUTSTANDING!C:C,MATCH(A360,CUTSTANDING!B:B,0))</f>
        <v>18</v>
      </c>
      <c r="D360" s="12">
        <f>INDEX(LASTSTANDINGS!C:C,MATCH(A360,LASTSTANDINGS!B:B,0))</f>
        <v>18</v>
      </c>
    </row>
    <row r="361" spans="1:4" x14ac:dyDescent="0.3">
      <c r="A361" s="41" t="s">
        <v>1391</v>
      </c>
      <c r="B361" s="44" t="s">
        <v>551</v>
      </c>
      <c r="C361" s="12">
        <f>INDEX(CUTSTANDING!C:C,MATCH(A361,CUTSTANDING!B:B,0))</f>
        <v>12</v>
      </c>
      <c r="D361" s="12" t="e">
        <f>INDEX(LASTSTANDINGS!C:C,MATCH(A361,LASTSTANDINGS!B:B,0))</f>
        <v>#N/A</v>
      </c>
    </row>
    <row r="362" spans="1:4" x14ac:dyDescent="0.3">
      <c r="A362" s="41" t="s">
        <v>379</v>
      </c>
      <c r="B362" s="44" t="s">
        <v>8</v>
      </c>
      <c r="C362" s="12">
        <f>INDEX(CUTSTANDING!C:C,MATCH(A362,CUTSTANDING!B:B,0))</f>
        <v>18</v>
      </c>
      <c r="D362" s="12">
        <f>INDEX(LASTSTANDINGS!C:C,MATCH(A362,LASTSTANDINGS!B:B,0))</f>
        <v>18</v>
      </c>
    </row>
    <row r="363" spans="1:4" x14ac:dyDescent="0.3">
      <c r="A363" s="41" t="s">
        <v>1396</v>
      </c>
      <c r="B363" s="44" t="s">
        <v>624</v>
      </c>
      <c r="C363" s="12">
        <f>INDEX(CUTSTANDING!C:C,MATCH(A363,CUTSTANDING!B:B,0))</f>
        <v>7</v>
      </c>
      <c r="D363" s="12" t="e">
        <f>INDEX(LASTSTANDINGS!C:C,MATCH(A363,LASTSTANDINGS!B:B,0))</f>
        <v>#N/A</v>
      </c>
    </row>
    <row r="364" spans="1:4" x14ac:dyDescent="0.3">
      <c r="A364" s="41" t="s">
        <v>1399</v>
      </c>
      <c r="B364" s="44" t="s">
        <v>577</v>
      </c>
      <c r="C364" s="12">
        <f>INDEX(CUTSTANDING!C:C,MATCH(A364,CUTSTANDING!B:B,0))</f>
        <v>15</v>
      </c>
      <c r="D364" s="12" t="e">
        <f>INDEX(LASTSTANDINGS!C:C,MATCH(A364,LASTSTANDINGS!B:B,0))</f>
        <v>#N/A</v>
      </c>
    </row>
    <row r="365" spans="1:4" x14ac:dyDescent="0.3">
      <c r="A365" s="41" t="s">
        <v>172</v>
      </c>
      <c r="B365" s="44" t="s">
        <v>577</v>
      </c>
      <c r="C365" s="12">
        <f>INDEX(CUTSTANDING!C:C,MATCH(A365,CUTSTANDING!B:B,0))</f>
        <v>21</v>
      </c>
      <c r="D365" s="12">
        <f>INDEX(LASTSTANDINGS!C:C,MATCH(A365,LASTSTANDINGS!B:B,0))</f>
        <v>21</v>
      </c>
    </row>
    <row r="366" spans="1:4" x14ac:dyDescent="0.3">
      <c r="A366" s="41" t="s">
        <v>1404</v>
      </c>
      <c r="B366" s="44" t="s">
        <v>14</v>
      </c>
      <c r="C366" s="12">
        <f>INDEX(CUTSTANDING!C:C,MATCH(A366,CUTSTANDING!B:B,0))</f>
        <v>18</v>
      </c>
      <c r="D366" s="12">
        <f>INDEX(LASTSTANDINGS!C:C,MATCH(A366,LASTSTANDINGS!B:B,0))</f>
        <v>18</v>
      </c>
    </row>
    <row r="367" spans="1:4" x14ac:dyDescent="0.3">
      <c r="A367" s="41" t="s">
        <v>292</v>
      </c>
      <c r="B367" s="44" t="s">
        <v>497</v>
      </c>
      <c r="C367" s="12">
        <f>INDEX(CUTSTANDING!C:C,MATCH(A367,CUTSTANDING!B:B,0))</f>
        <v>9</v>
      </c>
      <c r="D367" s="12" t="e">
        <f>INDEX(LASTSTANDINGS!C:C,MATCH(A367,LASTSTANDINGS!B:B,0))</f>
        <v>#N/A</v>
      </c>
    </row>
    <row r="368" spans="1:4" x14ac:dyDescent="0.3">
      <c r="A368" s="41" t="s">
        <v>380</v>
      </c>
      <c r="B368" s="44" t="s">
        <v>577</v>
      </c>
      <c r="C368" s="12">
        <f>INDEX(CUTSTANDING!C:C,MATCH(A368,CUTSTANDING!B:B,0))</f>
        <v>12</v>
      </c>
      <c r="D368" s="12" t="e">
        <f>INDEX(LASTSTANDINGS!C:C,MATCH(A368,LASTSTANDINGS!B:B,0))</f>
        <v>#N/A</v>
      </c>
    </row>
    <row r="369" spans="1:4" x14ac:dyDescent="0.3">
      <c r="A369" s="41" t="s">
        <v>370</v>
      </c>
      <c r="B369" s="44" t="s">
        <v>40</v>
      </c>
      <c r="C369" s="12">
        <f>INDEX(CUTSTANDING!C:C,MATCH(A369,CUTSTANDING!B:B,0))</f>
        <v>15</v>
      </c>
      <c r="D369" s="12" t="e">
        <f>INDEX(LASTSTANDINGS!C:C,MATCH(A369,LASTSTANDINGS!B:B,0))</f>
        <v>#N/A</v>
      </c>
    </row>
    <row r="370" spans="1:4" x14ac:dyDescent="0.3">
      <c r="A370" s="41" t="s">
        <v>1413</v>
      </c>
      <c r="B370" s="44" t="s">
        <v>9</v>
      </c>
      <c r="C370" s="12">
        <f>INDEX(CUTSTANDING!C:C,MATCH(A370,CUTSTANDING!B:B,0))</f>
        <v>6</v>
      </c>
      <c r="D370" s="12" t="e">
        <f>INDEX(LASTSTANDINGS!C:C,MATCH(A370,LASTSTANDINGS!B:B,0))</f>
        <v>#N/A</v>
      </c>
    </row>
    <row r="371" spans="1:4" x14ac:dyDescent="0.3">
      <c r="A371" s="41" t="s">
        <v>121</v>
      </c>
      <c r="B371" s="44" t="s">
        <v>40</v>
      </c>
      <c r="C371" s="12">
        <f>INDEX(CUTSTANDING!C:C,MATCH(A371,CUTSTANDING!B:B,0))</f>
        <v>3</v>
      </c>
      <c r="D371" s="12" t="e">
        <f>INDEX(LASTSTANDINGS!C:C,MATCH(A371,LASTSTANDINGS!B:B,0))</f>
        <v>#N/A</v>
      </c>
    </row>
    <row r="372" spans="1:4" x14ac:dyDescent="0.3">
      <c r="A372" s="41" t="s">
        <v>1418</v>
      </c>
      <c r="B372" s="44" t="s">
        <v>14</v>
      </c>
      <c r="C372" s="12">
        <f>INDEX(CUTSTANDING!C:C,MATCH(A372,CUTSTANDING!B:B,0))</f>
        <v>6</v>
      </c>
      <c r="D372" s="12" t="e">
        <f>INDEX(LASTSTANDINGS!C:C,MATCH(A372,LASTSTANDINGS!B:B,0))</f>
        <v>#N/A</v>
      </c>
    </row>
    <row r="373" spans="1:4" x14ac:dyDescent="0.3">
      <c r="A373" s="41" t="s">
        <v>1421</v>
      </c>
      <c r="B373" s="44" t="s">
        <v>530</v>
      </c>
      <c r="C373" s="12">
        <f>INDEX(CUTSTANDING!C:C,MATCH(A373,CUTSTANDING!B:B,0))</f>
        <v>9</v>
      </c>
      <c r="D373" s="12" t="e">
        <f>INDEX(LASTSTANDINGS!C:C,MATCH(A373,LASTSTANDINGS!B:B,0))</f>
        <v>#N/A</v>
      </c>
    </row>
    <row r="374" spans="1:4" x14ac:dyDescent="0.3">
      <c r="A374" s="41" t="s">
        <v>1424</v>
      </c>
      <c r="B374" s="44" t="s">
        <v>14</v>
      </c>
      <c r="C374" s="12">
        <f>INDEX(CUTSTANDING!C:C,MATCH(A374,CUTSTANDING!B:B,0))</f>
        <v>12</v>
      </c>
      <c r="D374" s="12" t="e">
        <f>INDEX(LASTSTANDINGS!C:C,MATCH(A374,LASTSTANDINGS!B:B,0))</f>
        <v>#N/A</v>
      </c>
    </row>
    <row r="375" spans="1:4" x14ac:dyDescent="0.3">
      <c r="A375" s="41" t="s">
        <v>1427</v>
      </c>
      <c r="B375" s="44" t="s">
        <v>9</v>
      </c>
      <c r="C375" s="12">
        <f>INDEX(CUTSTANDING!C:C,MATCH(A375,CUTSTANDING!B:B,0))</f>
        <v>10</v>
      </c>
      <c r="D375" s="12" t="e">
        <f>INDEX(LASTSTANDINGS!C:C,MATCH(A375,LASTSTANDINGS!B:B,0))</f>
        <v>#N/A</v>
      </c>
    </row>
    <row r="376" spans="1:4" x14ac:dyDescent="0.3">
      <c r="A376" s="41" t="s">
        <v>406</v>
      </c>
      <c r="B376" s="44" t="s">
        <v>735</v>
      </c>
      <c r="C376" s="12">
        <f>INDEX(CUTSTANDING!C:C,MATCH(A376,CUTSTANDING!B:B,0))</f>
        <v>0</v>
      </c>
      <c r="D376" s="12" t="e">
        <f>INDEX(LASTSTANDINGS!C:C,MATCH(A376,LASTSTANDINGS!B:B,0))</f>
        <v>#N/A</v>
      </c>
    </row>
    <row r="377" spans="1:4" x14ac:dyDescent="0.3">
      <c r="A377" s="41" t="s">
        <v>1431</v>
      </c>
      <c r="B377" s="44" t="s">
        <v>454</v>
      </c>
      <c r="C377" s="12">
        <f>INDEX(CUTSTANDING!C:C,MATCH(A377,CUTSTANDING!B:B,0))</f>
        <v>3</v>
      </c>
      <c r="D377" s="12" t="e">
        <f>INDEX(LASTSTANDINGS!C:C,MATCH(A377,LASTSTANDINGS!B:B,0))</f>
        <v>#N/A</v>
      </c>
    </row>
    <row r="378" spans="1:4" x14ac:dyDescent="0.3">
      <c r="A378" s="41" t="s">
        <v>1432</v>
      </c>
      <c r="B378" s="44" t="s">
        <v>3</v>
      </c>
      <c r="C378" s="12">
        <f>INDEX(CUTSTANDING!C:C,MATCH(A378,CUTSTANDING!B:B,0))</f>
        <v>6</v>
      </c>
      <c r="D378" s="12" t="e">
        <f>INDEX(LASTSTANDINGS!C:C,MATCH(A378,LASTSTANDINGS!B:B,0))</f>
        <v>#N/A</v>
      </c>
    </row>
    <row r="379" spans="1:4" x14ac:dyDescent="0.3">
      <c r="A379" s="41" t="s">
        <v>1435</v>
      </c>
      <c r="B379" s="44" t="s">
        <v>9</v>
      </c>
      <c r="C379" s="12">
        <f>INDEX(CUTSTANDING!C:C,MATCH(A379,CUTSTANDING!B:B,0))</f>
        <v>12</v>
      </c>
      <c r="D379" s="12" t="e">
        <f>INDEX(LASTSTANDINGS!C:C,MATCH(A379,LASTSTANDINGS!B:B,0))</f>
        <v>#N/A</v>
      </c>
    </row>
    <row r="380" spans="1:4" x14ac:dyDescent="0.3">
      <c r="A380" s="41" t="s">
        <v>1438</v>
      </c>
      <c r="B380" s="44" t="s">
        <v>40</v>
      </c>
      <c r="C380" s="12">
        <f>INDEX(CUTSTANDING!C:C,MATCH(A380,CUTSTANDING!B:B,0))</f>
        <v>15</v>
      </c>
      <c r="D380" s="12" t="e">
        <f>INDEX(LASTSTANDINGS!C:C,MATCH(A380,LASTSTANDINGS!B:B,0))</f>
        <v>#N/A</v>
      </c>
    </row>
    <row r="381" spans="1:4" x14ac:dyDescent="0.3">
      <c r="A381" s="41" t="s">
        <v>1441</v>
      </c>
      <c r="B381" s="44" t="s">
        <v>10</v>
      </c>
      <c r="C381" s="12">
        <f>INDEX(CUTSTANDING!C:C,MATCH(A381,CUTSTANDING!B:B,0))</f>
        <v>3</v>
      </c>
      <c r="D381" s="12" t="e">
        <f>INDEX(LASTSTANDINGS!C:C,MATCH(A381,LASTSTANDINGS!B:B,0))</f>
        <v>#N/A</v>
      </c>
    </row>
    <row r="382" spans="1:4" x14ac:dyDescent="0.3">
      <c r="A382" s="41" t="s">
        <v>441</v>
      </c>
      <c r="B382" s="44" t="s">
        <v>9</v>
      </c>
      <c r="C382" s="12">
        <f>INDEX(CUTSTANDING!C:C,MATCH(A382,CUTSTANDING!B:B,0))</f>
        <v>3</v>
      </c>
      <c r="D382" s="12" t="e">
        <f>INDEX(LASTSTANDINGS!C:C,MATCH(A382,LASTSTANDINGS!B:B,0))</f>
        <v>#N/A</v>
      </c>
    </row>
    <row r="383" spans="1:4" x14ac:dyDescent="0.3">
      <c r="A383" s="41" t="s">
        <v>417</v>
      </c>
      <c r="B383" s="44" t="s">
        <v>9</v>
      </c>
      <c r="C383" s="12">
        <f>INDEX(CUTSTANDING!C:C,MATCH(A383,CUTSTANDING!B:B,0))</f>
        <v>6</v>
      </c>
      <c r="D383" s="12" t="e">
        <f>INDEX(LASTSTANDINGS!C:C,MATCH(A383,LASTSTANDINGS!B:B,0))</f>
        <v>#N/A</v>
      </c>
    </row>
    <row r="384" spans="1:4" x14ac:dyDescent="0.3">
      <c r="A384" s="41" t="s">
        <v>1448</v>
      </c>
      <c r="B384" s="44" t="s">
        <v>551</v>
      </c>
      <c r="C384" s="12">
        <f>INDEX(CUTSTANDING!C:C,MATCH(A384,CUTSTANDING!B:B,0))</f>
        <v>18</v>
      </c>
      <c r="D384" s="12">
        <f>INDEX(LASTSTANDINGS!C:C,MATCH(A384,LASTSTANDINGS!B:B,0))</f>
        <v>18</v>
      </c>
    </row>
    <row r="385" spans="1:4" x14ac:dyDescent="0.3">
      <c r="A385" s="41" t="s">
        <v>1451</v>
      </c>
      <c r="B385" s="44" t="s">
        <v>530</v>
      </c>
      <c r="C385" s="12">
        <f>INDEX(CUTSTANDING!C:C,MATCH(A385,CUTSTANDING!B:B,0))</f>
        <v>0</v>
      </c>
      <c r="D385" s="12" t="e">
        <f>INDEX(LASTSTANDINGS!C:C,MATCH(A385,LASTSTANDINGS!B:B,0))</f>
        <v>#N/A</v>
      </c>
    </row>
    <row r="386" spans="1:4" x14ac:dyDescent="0.3">
      <c r="A386" s="41" t="s">
        <v>186</v>
      </c>
      <c r="B386" s="44" t="s">
        <v>40</v>
      </c>
      <c r="C386" s="12">
        <f>INDEX(CUTSTANDING!C:C,MATCH(A386,CUTSTANDING!B:B,0))</f>
        <v>12</v>
      </c>
      <c r="D386" s="12" t="e">
        <f>INDEX(LASTSTANDINGS!C:C,MATCH(A386,LASTSTANDINGS!B:B,0))</f>
        <v>#N/A</v>
      </c>
    </row>
    <row r="387" spans="1:4" x14ac:dyDescent="0.3">
      <c r="A387" s="41" t="s">
        <v>1456</v>
      </c>
      <c r="B387" s="44" t="s">
        <v>551</v>
      </c>
      <c r="C387" s="12">
        <f>INDEX(CUTSTANDING!C:C,MATCH(A387,CUTSTANDING!B:B,0))</f>
        <v>24</v>
      </c>
      <c r="D387" s="12">
        <f>INDEX(LASTSTANDINGS!C:C,MATCH(A387,LASTSTANDINGS!B:B,0))</f>
        <v>24</v>
      </c>
    </row>
    <row r="388" spans="1:4" x14ac:dyDescent="0.3">
      <c r="A388" s="41" t="s">
        <v>1458</v>
      </c>
      <c r="B388" s="44" t="s">
        <v>0</v>
      </c>
      <c r="C388" s="12">
        <f>INDEX(CUTSTANDING!C:C,MATCH(A388,CUTSTANDING!B:B,0))</f>
        <v>3</v>
      </c>
      <c r="D388" s="12" t="e">
        <f>INDEX(LASTSTANDINGS!C:C,MATCH(A388,LASTSTANDINGS!B:B,0))</f>
        <v>#N/A</v>
      </c>
    </row>
    <row r="389" spans="1:4" x14ac:dyDescent="0.3">
      <c r="A389" s="41" t="s">
        <v>1461</v>
      </c>
      <c r="B389" s="44" t="s">
        <v>40</v>
      </c>
      <c r="C389" s="12">
        <f>INDEX(CUTSTANDING!C:C,MATCH(A389,CUTSTANDING!B:B,0))</f>
        <v>3</v>
      </c>
      <c r="D389" s="12" t="e">
        <f>INDEX(LASTSTANDINGS!C:C,MATCH(A389,LASTSTANDINGS!B:B,0))</f>
        <v>#N/A</v>
      </c>
    </row>
    <row r="390" spans="1:4" x14ac:dyDescent="0.3">
      <c r="A390" s="41" t="s">
        <v>296</v>
      </c>
      <c r="B390" s="44" t="s">
        <v>739</v>
      </c>
      <c r="C390" s="12">
        <f>INDEX(CUTSTANDING!C:C,MATCH(A390,CUTSTANDING!B:B,0))</f>
        <v>13</v>
      </c>
      <c r="D390" s="12" t="e">
        <f>INDEX(LASTSTANDINGS!C:C,MATCH(A390,LASTSTANDINGS!B:B,0))</f>
        <v>#N/A</v>
      </c>
    </row>
    <row r="391" spans="1:4" x14ac:dyDescent="0.3">
      <c r="A391" s="41" t="s">
        <v>1466</v>
      </c>
      <c r="B391" s="44" t="s">
        <v>492</v>
      </c>
      <c r="C391" s="12">
        <f>INDEX(CUTSTANDING!C:C,MATCH(A391,CUTSTANDING!B:B,0))</f>
        <v>18</v>
      </c>
      <c r="D391" s="12">
        <f>INDEX(LASTSTANDINGS!C:C,MATCH(A391,LASTSTANDINGS!B:B,0))</f>
        <v>18</v>
      </c>
    </row>
    <row r="392" spans="1:4" x14ac:dyDescent="0.3">
      <c r="A392" s="41" t="s">
        <v>396</v>
      </c>
      <c r="B392" s="44" t="s">
        <v>40</v>
      </c>
      <c r="C392" s="12">
        <f>INDEX(CUTSTANDING!C:C,MATCH(A392,CUTSTANDING!B:B,0))</f>
        <v>3</v>
      </c>
      <c r="D392" s="12" t="e">
        <f>INDEX(LASTSTANDINGS!C:C,MATCH(A392,LASTSTANDINGS!B:B,0))</f>
        <v>#N/A</v>
      </c>
    </row>
    <row r="393" spans="1:4" x14ac:dyDescent="0.3">
      <c r="A393" s="41" t="s">
        <v>114</v>
      </c>
      <c r="B393" s="44" t="s">
        <v>577</v>
      </c>
      <c r="C393" s="12">
        <f>INDEX(CUTSTANDING!C:C,MATCH(A393,CUTSTANDING!B:B,0))</f>
        <v>12</v>
      </c>
      <c r="D393" s="12" t="e">
        <f>INDEX(LASTSTANDINGS!C:C,MATCH(A393,LASTSTANDINGS!B:B,0))</f>
        <v>#N/A</v>
      </c>
    </row>
    <row r="394" spans="1:4" x14ac:dyDescent="0.3">
      <c r="A394" s="41" t="s">
        <v>1472</v>
      </c>
      <c r="B394" s="44" t="s">
        <v>591</v>
      </c>
      <c r="C394" s="12">
        <f>INDEX(CUTSTANDING!C:C,MATCH(A394,CUTSTANDING!B:B,0))</f>
        <v>12</v>
      </c>
      <c r="D394" s="12" t="e">
        <f>INDEX(LASTSTANDINGS!C:C,MATCH(A394,LASTSTANDINGS!B:B,0))</f>
        <v>#N/A</v>
      </c>
    </row>
    <row r="395" spans="1:4" x14ac:dyDescent="0.3">
      <c r="A395" s="41" t="s">
        <v>1475</v>
      </c>
      <c r="B395" s="44" t="s">
        <v>560</v>
      </c>
      <c r="C395" s="12">
        <f>INDEX(CUTSTANDING!C:C,MATCH(A395,CUTSTANDING!B:B,0))</f>
        <v>10</v>
      </c>
      <c r="D395" s="12" t="e">
        <f>INDEX(LASTSTANDINGS!C:C,MATCH(A395,LASTSTANDINGS!B:B,0))</f>
        <v>#N/A</v>
      </c>
    </row>
    <row r="396" spans="1:4" x14ac:dyDescent="0.3">
      <c r="A396" s="41" t="s">
        <v>1477</v>
      </c>
      <c r="B396" s="44" t="s">
        <v>447</v>
      </c>
      <c r="C396" s="12">
        <f>INDEX(CUTSTANDING!C:C,MATCH(A396,CUTSTANDING!B:B,0))</f>
        <v>9</v>
      </c>
      <c r="D396" s="12" t="e">
        <f>INDEX(LASTSTANDINGS!C:C,MATCH(A396,LASTSTANDINGS!B:B,0))</f>
        <v>#N/A</v>
      </c>
    </row>
    <row r="397" spans="1:4" x14ac:dyDescent="0.3">
      <c r="A397" s="41" t="s">
        <v>265</v>
      </c>
      <c r="B397" s="44" t="s">
        <v>1329</v>
      </c>
      <c r="C397" s="12">
        <f>INDEX(CUTSTANDING!C:C,MATCH(A397,CUTSTANDING!B:B,0))</f>
        <v>13</v>
      </c>
      <c r="D397" s="12" t="e">
        <f>INDEX(LASTSTANDINGS!C:C,MATCH(A397,LASTSTANDINGS!B:B,0))</f>
        <v>#N/A</v>
      </c>
    </row>
    <row r="398" spans="1:4" x14ac:dyDescent="0.3">
      <c r="A398" s="41" t="s">
        <v>1482</v>
      </c>
      <c r="B398" s="44" t="s">
        <v>40</v>
      </c>
      <c r="C398" s="12">
        <f>INDEX(CUTSTANDING!C:C,MATCH(A398,CUTSTANDING!B:B,0))</f>
        <v>1</v>
      </c>
      <c r="D398" s="12" t="e">
        <f>INDEX(LASTSTANDINGS!C:C,MATCH(A398,LASTSTANDINGS!B:B,0))</f>
        <v>#N/A</v>
      </c>
    </row>
    <row r="399" spans="1:4" x14ac:dyDescent="0.3">
      <c r="A399" s="41" t="s">
        <v>319</v>
      </c>
      <c r="B399" s="44" t="s">
        <v>551</v>
      </c>
      <c r="C399" s="12">
        <f>INDEX(CUTSTANDING!C:C,MATCH(A399,CUTSTANDING!B:B,0))</f>
        <v>15</v>
      </c>
      <c r="D399" s="12" t="e">
        <f>INDEX(LASTSTANDINGS!C:C,MATCH(A399,LASTSTANDINGS!B:B,0))</f>
        <v>#N/A</v>
      </c>
    </row>
    <row r="400" spans="1:4" x14ac:dyDescent="0.3">
      <c r="A400" s="41" t="s">
        <v>299</v>
      </c>
      <c r="B400" s="44" t="s">
        <v>577</v>
      </c>
      <c r="C400" s="12">
        <f>INDEX(CUTSTANDING!C:C,MATCH(A400,CUTSTANDING!B:B,0))</f>
        <v>21</v>
      </c>
      <c r="D400" s="12">
        <f>INDEX(LASTSTANDINGS!C:C,MATCH(A400,LASTSTANDINGS!B:B,0))</f>
        <v>21</v>
      </c>
    </row>
    <row r="401" spans="1:4" x14ac:dyDescent="0.3">
      <c r="A401" s="41" t="s">
        <v>1489</v>
      </c>
      <c r="B401" s="44" t="s">
        <v>713</v>
      </c>
      <c r="C401" s="12">
        <f>INDEX(CUTSTANDING!C:C,MATCH(A401,CUTSTANDING!B:B,0))</f>
        <v>10</v>
      </c>
      <c r="D401" s="12" t="e">
        <f>INDEX(LASTSTANDINGS!C:C,MATCH(A401,LASTSTANDINGS!B:B,0))</f>
        <v>#N/A</v>
      </c>
    </row>
    <row r="402" spans="1:4" x14ac:dyDescent="0.3">
      <c r="A402" s="41" t="s">
        <v>365</v>
      </c>
      <c r="B402" s="44" t="s">
        <v>1494</v>
      </c>
      <c r="C402" s="12">
        <f>INDEX(CUTSTANDING!C:C,MATCH(A402,CUTSTANDING!B:B,0))</f>
        <v>10</v>
      </c>
      <c r="D402" s="12" t="e">
        <f>INDEX(LASTSTANDINGS!C:C,MATCH(A402,LASTSTANDINGS!B:B,0))</f>
        <v>#N/A</v>
      </c>
    </row>
    <row r="403" spans="1:4" x14ac:dyDescent="0.3">
      <c r="A403" s="41" t="s">
        <v>144</v>
      </c>
      <c r="B403" s="44" t="s">
        <v>577</v>
      </c>
      <c r="C403" s="12">
        <f>INDEX(CUTSTANDING!C:C,MATCH(A403,CUTSTANDING!B:B,0))</f>
        <v>12</v>
      </c>
      <c r="D403" s="12" t="e">
        <f>INDEX(LASTSTANDINGS!C:C,MATCH(A403,LASTSTANDINGS!B:B,0))</f>
        <v>#N/A</v>
      </c>
    </row>
    <row r="404" spans="1:4" x14ac:dyDescent="0.3">
      <c r="A404" s="41" t="s">
        <v>1497</v>
      </c>
      <c r="B404" s="44" t="s">
        <v>14</v>
      </c>
      <c r="C404" s="12">
        <f>INDEX(CUTSTANDING!C:C,MATCH(A404,CUTSTANDING!B:B,0))</f>
        <v>9</v>
      </c>
      <c r="D404" s="12" t="e">
        <f>INDEX(LASTSTANDINGS!C:C,MATCH(A404,LASTSTANDINGS!B:B,0))</f>
        <v>#N/A</v>
      </c>
    </row>
    <row r="405" spans="1:4" x14ac:dyDescent="0.3">
      <c r="A405" s="41" t="s">
        <v>182</v>
      </c>
      <c r="B405" s="44" t="s">
        <v>492</v>
      </c>
      <c r="C405" s="12">
        <f>INDEX(CUTSTANDING!C:C,MATCH(A405,CUTSTANDING!B:B,0))</f>
        <v>12</v>
      </c>
      <c r="D405" s="12" t="e">
        <f>INDEX(LASTSTANDINGS!C:C,MATCH(A405,LASTSTANDINGS!B:B,0))</f>
        <v>#N/A</v>
      </c>
    </row>
    <row r="406" spans="1:4" x14ac:dyDescent="0.3">
      <c r="A406" s="41" t="s">
        <v>149</v>
      </c>
      <c r="B406" s="44" t="s">
        <v>40</v>
      </c>
      <c r="C406" s="12">
        <f>INDEX(CUTSTANDING!C:C,MATCH(A406,CUTSTANDING!B:B,0))</f>
        <v>10</v>
      </c>
      <c r="D406" s="12" t="e">
        <f>INDEX(LASTSTANDINGS!C:C,MATCH(A406,LASTSTANDINGS!B:B,0))</f>
        <v>#N/A</v>
      </c>
    </row>
    <row r="407" spans="1:4" x14ac:dyDescent="0.3">
      <c r="A407" s="41" t="s">
        <v>427</v>
      </c>
      <c r="B407" s="44" t="s">
        <v>40</v>
      </c>
      <c r="C407" s="12">
        <f>INDEX(CUTSTANDING!C:C,MATCH(A407,CUTSTANDING!B:B,0))</f>
        <v>9</v>
      </c>
      <c r="D407" s="12" t="e">
        <f>INDEX(LASTSTANDINGS!C:C,MATCH(A407,LASTSTANDINGS!B:B,0))</f>
        <v>#N/A</v>
      </c>
    </row>
    <row r="408" spans="1:4" x14ac:dyDescent="0.3">
      <c r="A408" s="41" t="s">
        <v>373</v>
      </c>
      <c r="B408" s="44" t="s">
        <v>447</v>
      </c>
      <c r="C408" s="12">
        <f>INDEX(CUTSTANDING!C:C,MATCH(A408,CUTSTANDING!B:B,0))</f>
        <v>9</v>
      </c>
      <c r="D408" s="12" t="e">
        <f>INDEX(LASTSTANDINGS!C:C,MATCH(A408,LASTSTANDINGS!B:B,0))</f>
        <v>#N/A</v>
      </c>
    </row>
    <row r="409" spans="1:4" x14ac:dyDescent="0.3">
      <c r="A409" s="41" t="s">
        <v>107</v>
      </c>
      <c r="B409" s="44" t="s">
        <v>40</v>
      </c>
      <c r="C409" s="12">
        <f>INDEX(CUTSTANDING!C:C,MATCH(A409,CUTSTANDING!B:B,0))</f>
        <v>18</v>
      </c>
      <c r="D409" s="12">
        <f>INDEX(LASTSTANDINGS!C:C,MATCH(A409,LASTSTANDINGS!B:B,0))</f>
        <v>18</v>
      </c>
    </row>
    <row r="410" spans="1:4" x14ac:dyDescent="0.3">
      <c r="A410" s="41" t="s">
        <v>1509</v>
      </c>
      <c r="B410" s="44" t="s">
        <v>40</v>
      </c>
      <c r="C410" s="12">
        <f>INDEX(CUTSTANDING!C:C,MATCH(A410,CUTSTANDING!B:B,0))</f>
        <v>15</v>
      </c>
      <c r="D410" s="12" t="e">
        <f>INDEX(LASTSTANDINGS!C:C,MATCH(A410,LASTSTANDINGS!B:B,0))</f>
        <v>#N/A</v>
      </c>
    </row>
    <row r="411" spans="1:4" x14ac:dyDescent="0.3">
      <c r="A411" s="41" t="s">
        <v>1512</v>
      </c>
      <c r="B411" s="44" t="s">
        <v>560</v>
      </c>
      <c r="C411" s="12">
        <f>INDEX(CUTSTANDING!C:C,MATCH(A411,CUTSTANDING!B:B,0))</f>
        <v>18</v>
      </c>
      <c r="D411" s="12">
        <f>INDEX(LASTSTANDINGS!C:C,MATCH(A411,LASTSTANDINGS!B:B,0))</f>
        <v>18</v>
      </c>
    </row>
    <row r="412" spans="1:4" x14ac:dyDescent="0.3">
      <c r="A412" s="41" t="s">
        <v>400</v>
      </c>
      <c r="B412" s="44" t="s">
        <v>40</v>
      </c>
      <c r="C412" s="12">
        <f>INDEX(CUTSTANDING!C:C,MATCH(A412,CUTSTANDING!B:B,0))</f>
        <v>21</v>
      </c>
      <c r="D412" s="12">
        <f>INDEX(LASTSTANDINGS!C:C,MATCH(A412,LASTSTANDINGS!B:B,0))</f>
        <v>21</v>
      </c>
    </row>
    <row r="413" spans="1:4" x14ac:dyDescent="0.3">
      <c r="A413" s="41" t="s">
        <v>1517</v>
      </c>
      <c r="B413" s="44" t="s">
        <v>551</v>
      </c>
      <c r="C413" s="12">
        <f>INDEX(CUTSTANDING!C:C,MATCH(A413,CUTSTANDING!B:B,0))</f>
        <v>18</v>
      </c>
      <c r="D413" s="12">
        <f>INDEX(LASTSTANDINGS!C:C,MATCH(A413,LASTSTANDINGS!B:B,0))</f>
        <v>18</v>
      </c>
    </row>
    <row r="414" spans="1:4" x14ac:dyDescent="0.3">
      <c r="A414" s="41" t="s">
        <v>275</v>
      </c>
      <c r="B414" s="44" t="s">
        <v>486</v>
      </c>
      <c r="C414" s="12">
        <f>INDEX(CUTSTANDING!C:C,MATCH(A414,CUTSTANDING!B:B,0))</f>
        <v>18</v>
      </c>
      <c r="D414" s="12">
        <f>INDEX(LASTSTANDINGS!C:C,MATCH(A414,LASTSTANDINGS!B:B,0))</f>
        <v>18</v>
      </c>
    </row>
    <row r="415" spans="1:4" x14ac:dyDescent="0.3">
      <c r="A415" s="41" t="s">
        <v>1522</v>
      </c>
      <c r="B415" s="44" t="s">
        <v>5</v>
      </c>
      <c r="C415" s="12">
        <f>INDEX(CUTSTANDING!C:C,MATCH(A415,CUTSTANDING!B:B,0))</f>
        <v>9</v>
      </c>
      <c r="D415" s="12" t="e">
        <f>INDEX(LASTSTANDINGS!C:C,MATCH(A415,LASTSTANDINGS!B:B,0))</f>
        <v>#N/A</v>
      </c>
    </row>
    <row r="416" spans="1:4" x14ac:dyDescent="0.3">
      <c r="A416" s="41" t="s">
        <v>1525</v>
      </c>
      <c r="B416" s="44" t="s">
        <v>577</v>
      </c>
      <c r="C416" s="12">
        <f>INDEX(CUTSTANDING!C:C,MATCH(A416,CUTSTANDING!B:B,0))</f>
        <v>12</v>
      </c>
      <c r="D416" s="12" t="e">
        <f>INDEX(LASTSTANDINGS!C:C,MATCH(A416,LASTSTANDINGS!B:B,0))</f>
        <v>#N/A</v>
      </c>
    </row>
    <row r="417" spans="1:4" x14ac:dyDescent="0.3">
      <c r="A417" s="41" t="s">
        <v>194</v>
      </c>
      <c r="B417" s="44" t="s">
        <v>551</v>
      </c>
      <c r="C417" s="12">
        <f>INDEX(CUTSTANDING!C:C,MATCH(A417,CUTSTANDING!B:B,0))</f>
        <v>21</v>
      </c>
      <c r="D417" s="12">
        <f>INDEX(LASTSTANDINGS!C:C,MATCH(A417,LASTSTANDINGS!B:B,0))</f>
        <v>21</v>
      </c>
    </row>
    <row r="418" spans="1:4" x14ac:dyDescent="0.3">
      <c r="A418" s="41" t="s">
        <v>1530</v>
      </c>
      <c r="B418" s="44" t="s">
        <v>486</v>
      </c>
      <c r="C418" s="12">
        <f>INDEX(CUTSTANDING!C:C,MATCH(A418,CUTSTANDING!B:B,0))</f>
        <v>6</v>
      </c>
      <c r="D418" s="12" t="e">
        <f>INDEX(LASTSTANDINGS!C:C,MATCH(A418,LASTSTANDINGS!B:B,0))</f>
        <v>#N/A</v>
      </c>
    </row>
    <row r="419" spans="1:4" x14ac:dyDescent="0.3">
      <c r="A419" s="41" t="s">
        <v>1532</v>
      </c>
      <c r="B419" s="44" t="s">
        <v>551</v>
      </c>
      <c r="C419" s="12">
        <f>INDEX(CUTSTANDING!C:C,MATCH(A419,CUTSTANDING!B:B,0))</f>
        <v>13</v>
      </c>
      <c r="D419" s="12" t="e">
        <f>INDEX(LASTSTANDINGS!C:C,MATCH(A419,LASTSTANDINGS!B:B,0))</f>
        <v>#N/A</v>
      </c>
    </row>
    <row r="420" spans="1:4" x14ac:dyDescent="0.3">
      <c r="A420" s="41" t="s">
        <v>1535</v>
      </c>
      <c r="B420" s="44" t="s">
        <v>1329</v>
      </c>
      <c r="C420" s="12">
        <f>INDEX(CUTSTANDING!C:C,MATCH(A420,CUTSTANDING!B:B,0))</f>
        <v>9</v>
      </c>
      <c r="D420" s="12" t="e">
        <f>INDEX(LASTSTANDINGS!C:C,MATCH(A420,LASTSTANDINGS!B:B,0))</f>
        <v>#N/A</v>
      </c>
    </row>
    <row r="421" spans="1:4" x14ac:dyDescent="0.3">
      <c r="A421" s="41" t="s">
        <v>383</v>
      </c>
      <c r="B421" s="44" t="s">
        <v>4</v>
      </c>
      <c r="C421" s="12">
        <f>INDEX(CUTSTANDING!C:C,MATCH(A421,CUTSTANDING!B:B,0))</f>
        <v>9</v>
      </c>
      <c r="D421" s="12" t="e">
        <f>INDEX(LASTSTANDINGS!C:C,MATCH(A421,LASTSTANDINGS!B:B,0))</f>
        <v>#N/A</v>
      </c>
    </row>
    <row r="422" spans="1:4" x14ac:dyDescent="0.3">
      <c r="A422" s="41" t="s">
        <v>1540</v>
      </c>
      <c r="B422" s="44" t="s">
        <v>577</v>
      </c>
      <c r="C422" s="12">
        <f>INDEX(CUTSTANDING!C:C,MATCH(A422,CUTSTANDING!B:B,0))</f>
        <v>6</v>
      </c>
      <c r="D422" s="12" t="e">
        <f>INDEX(LASTSTANDINGS!C:C,MATCH(A422,LASTSTANDINGS!B:B,0))</f>
        <v>#N/A</v>
      </c>
    </row>
    <row r="423" spans="1:4" x14ac:dyDescent="0.3">
      <c r="A423" s="41" t="s">
        <v>1543</v>
      </c>
      <c r="B423" s="44" t="s">
        <v>447</v>
      </c>
      <c r="C423" s="12">
        <f>INDEX(CUTSTANDING!C:C,MATCH(A423,CUTSTANDING!B:B,0))</f>
        <v>0</v>
      </c>
      <c r="D423" s="12" t="e">
        <f>INDEX(LASTSTANDINGS!C:C,MATCH(A423,LASTSTANDINGS!B:B,0))</f>
        <v>#N/A</v>
      </c>
    </row>
    <row r="424" spans="1:4" x14ac:dyDescent="0.3">
      <c r="A424" s="41" t="s">
        <v>1546</v>
      </c>
      <c r="B424" s="44" t="s">
        <v>577</v>
      </c>
      <c r="C424" s="12">
        <f>INDEX(CUTSTANDING!C:C,MATCH(A424,CUTSTANDING!B:B,0))</f>
        <v>15</v>
      </c>
      <c r="D424" s="12" t="e">
        <f>INDEX(LASTSTANDINGS!C:C,MATCH(A424,LASTSTANDINGS!B:B,0))</f>
        <v>#N/A</v>
      </c>
    </row>
    <row r="425" spans="1:4" x14ac:dyDescent="0.3">
      <c r="A425" s="41" t="s">
        <v>180</v>
      </c>
      <c r="B425" s="44" t="s">
        <v>492</v>
      </c>
      <c r="C425" s="12">
        <f>INDEX(CUTSTANDING!C:C,MATCH(A425,CUTSTANDING!B:B,0))</f>
        <v>18</v>
      </c>
      <c r="D425" s="12">
        <f>INDEX(LASTSTANDINGS!C:C,MATCH(A425,LASTSTANDINGS!B:B,0))</f>
        <v>18</v>
      </c>
    </row>
    <row r="426" spans="1:4" x14ac:dyDescent="0.3">
      <c r="A426" s="41" t="s">
        <v>109</v>
      </c>
      <c r="B426" s="44" t="s">
        <v>577</v>
      </c>
      <c r="C426" s="12">
        <f>INDEX(CUTSTANDING!C:C,MATCH(A426,CUTSTANDING!B:B,0))</f>
        <v>15</v>
      </c>
      <c r="D426" s="12" t="e">
        <f>INDEX(LASTSTANDINGS!C:C,MATCH(A426,LASTSTANDINGS!B:B,0))</f>
        <v>#N/A</v>
      </c>
    </row>
    <row r="427" spans="1:4" x14ac:dyDescent="0.3">
      <c r="A427" s="41" t="s">
        <v>1553</v>
      </c>
      <c r="B427" s="44" t="s">
        <v>40</v>
      </c>
      <c r="C427" s="12">
        <f>INDEX(CUTSTANDING!C:C,MATCH(A427,CUTSTANDING!B:B,0))</f>
        <v>5</v>
      </c>
      <c r="D427" s="12" t="e">
        <f>INDEX(LASTSTANDINGS!C:C,MATCH(A427,LASTSTANDINGS!B:B,0))</f>
        <v>#N/A</v>
      </c>
    </row>
    <row r="428" spans="1:4" x14ac:dyDescent="0.3">
      <c r="A428" s="41" t="s">
        <v>143</v>
      </c>
      <c r="B428" s="44" t="s">
        <v>40</v>
      </c>
      <c r="C428" s="12">
        <f>INDEX(CUTSTANDING!C:C,MATCH(A428,CUTSTANDING!B:B,0))</f>
        <v>9</v>
      </c>
      <c r="D428" s="12" t="e">
        <f>INDEX(LASTSTANDINGS!C:C,MATCH(A428,LASTSTANDINGS!B:B,0))</f>
        <v>#N/A</v>
      </c>
    </row>
    <row r="429" spans="1:4" x14ac:dyDescent="0.3">
      <c r="A429" s="41" t="s">
        <v>409</v>
      </c>
      <c r="B429" s="44" t="s">
        <v>577</v>
      </c>
      <c r="C429" s="12">
        <f>INDEX(CUTSTANDING!C:C,MATCH(A429,CUTSTANDING!B:B,0))</f>
        <v>21</v>
      </c>
      <c r="D429" s="12">
        <f>INDEX(LASTSTANDINGS!C:C,MATCH(A429,LASTSTANDINGS!B:B,0))</f>
        <v>21</v>
      </c>
    </row>
    <row r="430" spans="1:4" x14ac:dyDescent="0.3">
      <c r="A430" s="41" t="s">
        <v>1560</v>
      </c>
      <c r="B430" s="44" t="s">
        <v>577</v>
      </c>
      <c r="C430" s="12">
        <f>INDEX(CUTSTANDING!C:C,MATCH(A430,CUTSTANDING!B:B,0))</f>
        <v>15</v>
      </c>
      <c r="D430" s="12" t="e">
        <f>INDEX(LASTSTANDINGS!C:C,MATCH(A430,LASTSTANDINGS!B:B,0))</f>
        <v>#N/A</v>
      </c>
    </row>
    <row r="431" spans="1:4" x14ac:dyDescent="0.3">
      <c r="A431" s="41" t="s">
        <v>99</v>
      </c>
      <c r="B431" s="44" t="s">
        <v>497</v>
      </c>
      <c r="C431" s="12">
        <f>INDEX(CUTSTANDING!C:C,MATCH(A431,CUTSTANDING!B:B,0))</f>
        <v>21</v>
      </c>
      <c r="D431" s="12">
        <f>INDEX(LASTSTANDINGS!C:C,MATCH(A431,LASTSTANDINGS!B:B,0))</f>
        <v>21</v>
      </c>
    </row>
    <row r="432" spans="1:4" x14ac:dyDescent="0.3">
      <c r="A432" s="41" t="s">
        <v>1565</v>
      </c>
      <c r="B432" s="44" t="s">
        <v>530</v>
      </c>
      <c r="C432" s="12">
        <f>INDEX(CUTSTANDING!C:C,MATCH(A432,CUTSTANDING!B:B,0))</f>
        <v>6</v>
      </c>
      <c r="D432" s="12" t="e">
        <f>INDEX(LASTSTANDINGS!C:C,MATCH(A432,LASTSTANDINGS!B:B,0))</f>
        <v>#N/A</v>
      </c>
    </row>
    <row r="433" spans="1:4" x14ac:dyDescent="0.3">
      <c r="A433" s="41" t="s">
        <v>1568</v>
      </c>
      <c r="B433" s="44" t="s">
        <v>577</v>
      </c>
      <c r="C433" s="12">
        <f>INDEX(CUTSTANDING!C:C,MATCH(A433,CUTSTANDING!B:B,0))</f>
        <v>12</v>
      </c>
      <c r="D433" s="12" t="e">
        <f>INDEX(LASTSTANDINGS!C:C,MATCH(A433,LASTSTANDINGS!B:B,0))</f>
        <v>#N/A</v>
      </c>
    </row>
    <row r="434" spans="1:4" x14ac:dyDescent="0.3">
      <c r="A434" s="41" t="s">
        <v>1571</v>
      </c>
      <c r="B434" s="44" t="s">
        <v>10</v>
      </c>
      <c r="C434" s="12">
        <f>INDEX(CUTSTANDING!C:C,MATCH(A434,CUTSTANDING!B:B,0))</f>
        <v>0</v>
      </c>
      <c r="D434" s="12" t="e">
        <f>INDEX(LASTSTANDINGS!C:C,MATCH(A434,LASTSTANDINGS!B:B,0))</f>
        <v>#N/A</v>
      </c>
    </row>
    <row r="435" spans="1:4" x14ac:dyDescent="0.3">
      <c r="A435" s="41" t="s">
        <v>364</v>
      </c>
      <c r="B435" s="44" t="s">
        <v>577</v>
      </c>
      <c r="C435" s="12">
        <f>INDEX(CUTSTANDING!C:C,MATCH(A435,CUTSTANDING!B:B,0))</f>
        <v>6</v>
      </c>
      <c r="D435" s="12" t="e">
        <f>INDEX(LASTSTANDINGS!C:C,MATCH(A435,LASTSTANDINGS!B:B,0))</f>
        <v>#N/A</v>
      </c>
    </row>
    <row r="436" spans="1:4" x14ac:dyDescent="0.3">
      <c r="A436" s="41" t="s">
        <v>110</v>
      </c>
      <c r="B436" s="44" t="s">
        <v>1329</v>
      </c>
      <c r="C436" s="12">
        <f>INDEX(CUTSTANDING!C:C,MATCH(A436,CUTSTANDING!B:B,0))</f>
        <v>15</v>
      </c>
      <c r="D436" s="12" t="e">
        <f>INDEX(LASTSTANDINGS!C:C,MATCH(A436,LASTSTANDINGS!B:B,0))</f>
        <v>#N/A</v>
      </c>
    </row>
    <row r="437" spans="1:4" x14ac:dyDescent="0.3">
      <c r="A437" s="41" t="s">
        <v>1578</v>
      </c>
      <c r="B437" s="44" t="s">
        <v>454</v>
      </c>
      <c r="C437" s="12">
        <f>INDEX(CUTSTANDING!C:C,MATCH(A437,CUTSTANDING!B:B,0))</f>
        <v>0</v>
      </c>
      <c r="D437" s="12" t="e">
        <f>INDEX(LASTSTANDINGS!C:C,MATCH(A437,LASTSTANDINGS!B:B,0))</f>
        <v>#N/A</v>
      </c>
    </row>
    <row r="438" spans="1:4" x14ac:dyDescent="0.3">
      <c r="A438" s="41" t="s">
        <v>1579</v>
      </c>
      <c r="B438" s="44" t="s">
        <v>6</v>
      </c>
      <c r="C438" s="12">
        <f>INDEX(CUTSTANDING!C:C,MATCH(A438,CUTSTANDING!B:B,0))</f>
        <v>10</v>
      </c>
      <c r="D438" s="12" t="e">
        <f>INDEX(LASTSTANDINGS!C:C,MATCH(A438,LASTSTANDINGS!B:B,0))</f>
        <v>#N/A</v>
      </c>
    </row>
    <row r="439" spans="1:4" x14ac:dyDescent="0.3">
      <c r="A439" s="41" t="s">
        <v>1582</v>
      </c>
      <c r="B439" s="44" t="s">
        <v>40</v>
      </c>
      <c r="C439" s="12">
        <f>INDEX(CUTSTANDING!C:C,MATCH(A439,CUTSTANDING!B:B,0))</f>
        <v>1</v>
      </c>
      <c r="D439" s="12" t="e">
        <f>INDEX(LASTSTANDINGS!C:C,MATCH(A439,LASTSTANDINGS!B:B,0))</f>
        <v>#N/A</v>
      </c>
    </row>
    <row r="440" spans="1:4" x14ac:dyDescent="0.3">
      <c r="A440" s="41" t="s">
        <v>1585</v>
      </c>
      <c r="B440" s="44" t="s">
        <v>10</v>
      </c>
      <c r="C440" s="12">
        <f>INDEX(CUTSTANDING!C:C,MATCH(A440,CUTSTANDING!B:B,0))</f>
        <v>6</v>
      </c>
      <c r="D440" s="12" t="e">
        <f>INDEX(LASTSTANDINGS!C:C,MATCH(A440,LASTSTANDINGS!B:B,0))</f>
        <v>#N/A</v>
      </c>
    </row>
    <row r="441" spans="1:4" x14ac:dyDescent="0.3">
      <c r="A441" s="41" t="s">
        <v>1588</v>
      </c>
      <c r="B441" s="44" t="s">
        <v>40</v>
      </c>
      <c r="C441" s="12">
        <f>INDEX(CUTSTANDING!C:C,MATCH(A441,CUTSTANDING!B:B,0))</f>
        <v>7</v>
      </c>
      <c r="D441" s="12" t="e">
        <f>INDEX(LASTSTANDINGS!C:C,MATCH(A441,LASTSTANDINGS!B:B,0))</f>
        <v>#N/A</v>
      </c>
    </row>
    <row r="442" spans="1:4" x14ac:dyDescent="0.3">
      <c r="A442" s="41" t="s">
        <v>168</v>
      </c>
      <c r="B442" s="44" t="s">
        <v>9</v>
      </c>
      <c r="C442" s="12">
        <f>INDEX(CUTSTANDING!C:C,MATCH(A442,CUTSTANDING!B:B,0))</f>
        <v>6</v>
      </c>
      <c r="D442" s="12" t="e">
        <f>INDEX(LASTSTANDINGS!C:C,MATCH(A442,LASTSTANDINGS!B:B,0))</f>
        <v>#N/A</v>
      </c>
    </row>
    <row r="443" spans="1:4" x14ac:dyDescent="0.3">
      <c r="A443" s="41" t="s">
        <v>1591</v>
      </c>
      <c r="B443" s="44" t="s">
        <v>530</v>
      </c>
      <c r="C443" s="12">
        <f>INDEX(CUTSTANDING!C:C,MATCH(A443,CUTSTANDING!B:B,0))</f>
        <v>0</v>
      </c>
      <c r="D443" s="12" t="e">
        <f>INDEX(LASTSTANDINGS!C:C,MATCH(A443,LASTSTANDINGS!B:B,0))</f>
        <v>#N/A</v>
      </c>
    </row>
    <row r="444" spans="1:4" x14ac:dyDescent="0.3">
      <c r="A444" s="41" t="s">
        <v>1594</v>
      </c>
      <c r="B444" s="44" t="s">
        <v>40</v>
      </c>
      <c r="C444" s="12">
        <f>INDEX(CUTSTANDING!C:C,MATCH(A444,CUTSTANDING!B:B,0))</f>
        <v>16</v>
      </c>
      <c r="D444" s="12" t="e">
        <f>INDEX(LASTSTANDINGS!C:C,MATCH(A444,LASTSTANDINGS!B:B,0))</f>
        <v>#N/A</v>
      </c>
    </row>
    <row r="445" spans="1:4" x14ac:dyDescent="0.3">
      <c r="A445" s="41" t="s">
        <v>1597</v>
      </c>
      <c r="B445" s="44" t="s">
        <v>14</v>
      </c>
      <c r="C445" s="12">
        <f>INDEX(CUTSTANDING!C:C,MATCH(A445,CUTSTANDING!B:B,0))</f>
        <v>6</v>
      </c>
      <c r="D445" s="12" t="e">
        <f>INDEX(LASTSTANDINGS!C:C,MATCH(A445,LASTSTANDINGS!B:B,0))</f>
        <v>#N/A</v>
      </c>
    </row>
    <row r="446" spans="1:4" x14ac:dyDescent="0.3">
      <c r="A446" s="41" t="s">
        <v>1600</v>
      </c>
      <c r="B446" s="44" t="s">
        <v>486</v>
      </c>
      <c r="C446" s="12">
        <f>INDEX(CUTSTANDING!C:C,MATCH(A446,CUTSTANDING!B:B,0))</f>
        <v>18</v>
      </c>
      <c r="D446" s="12">
        <f>INDEX(LASTSTANDINGS!C:C,MATCH(A446,LASTSTANDINGS!B:B,0))</f>
        <v>18</v>
      </c>
    </row>
    <row r="447" spans="1:4" x14ac:dyDescent="0.3">
      <c r="A447" s="41" t="s">
        <v>338</v>
      </c>
      <c r="B447" s="44" t="s">
        <v>735</v>
      </c>
      <c r="C447" s="12">
        <f>INDEX(CUTSTANDING!C:C,MATCH(A447,CUTSTANDING!B:B,0))</f>
        <v>6</v>
      </c>
      <c r="D447" s="12" t="e">
        <f>INDEX(LASTSTANDINGS!C:C,MATCH(A447,LASTSTANDINGS!B:B,0))</f>
        <v>#N/A</v>
      </c>
    </row>
    <row r="448" spans="1:4" x14ac:dyDescent="0.3">
      <c r="A448" s="41" t="s">
        <v>226</v>
      </c>
      <c r="B448" s="44" t="s">
        <v>835</v>
      </c>
      <c r="C448" s="12">
        <f>INDEX(CUTSTANDING!C:C,MATCH(A448,CUTSTANDING!B:B,0))</f>
        <v>12</v>
      </c>
      <c r="D448" s="12" t="e">
        <f>INDEX(LASTSTANDINGS!C:C,MATCH(A448,LASTSTANDINGS!B:B,0))</f>
        <v>#N/A</v>
      </c>
    </row>
    <row r="449" spans="1:4" x14ac:dyDescent="0.3">
      <c r="A449" s="41" t="s">
        <v>1607</v>
      </c>
      <c r="B449" s="44" t="s">
        <v>713</v>
      </c>
      <c r="C449" s="12">
        <f>INDEX(CUTSTANDING!C:C,MATCH(A449,CUTSTANDING!B:B,0))</f>
        <v>12</v>
      </c>
      <c r="D449" s="12" t="e">
        <f>INDEX(LASTSTANDINGS!C:C,MATCH(A449,LASTSTANDINGS!B:B,0))</f>
        <v>#N/A</v>
      </c>
    </row>
    <row r="450" spans="1:4" x14ac:dyDescent="0.3">
      <c r="A450" s="41" t="s">
        <v>363</v>
      </c>
      <c r="B450" s="44" t="s">
        <v>447</v>
      </c>
      <c r="C450" s="12">
        <f>INDEX(CUTSTANDING!C:C,MATCH(A450,CUTSTANDING!B:B,0))</f>
        <v>12</v>
      </c>
      <c r="D450" s="12" t="e">
        <f>INDEX(LASTSTANDINGS!C:C,MATCH(A450,LASTSTANDINGS!B:B,0))</f>
        <v>#N/A</v>
      </c>
    </row>
    <row r="451" spans="1:4" x14ac:dyDescent="0.3">
      <c r="A451" s="41" t="s">
        <v>1612</v>
      </c>
      <c r="B451" s="44" t="s">
        <v>9</v>
      </c>
      <c r="C451" s="12">
        <f>INDEX(CUTSTANDING!C:C,MATCH(A451,CUTSTANDING!B:B,0))</f>
        <v>12</v>
      </c>
      <c r="D451" s="12" t="e">
        <f>INDEX(LASTSTANDINGS!C:C,MATCH(A451,LASTSTANDINGS!B:B,0))</f>
        <v>#N/A</v>
      </c>
    </row>
    <row r="452" spans="1:4" x14ac:dyDescent="0.3">
      <c r="A452" s="41" t="s">
        <v>1615</v>
      </c>
      <c r="B452" s="44" t="s">
        <v>40</v>
      </c>
      <c r="C452" s="12">
        <f>INDEX(CUTSTANDING!C:C,MATCH(A452,CUTSTANDING!B:B,0))</f>
        <v>4</v>
      </c>
      <c r="D452" s="12" t="e">
        <f>INDEX(LASTSTANDINGS!C:C,MATCH(A452,LASTSTANDINGS!B:B,0))</f>
        <v>#N/A</v>
      </c>
    </row>
    <row r="453" spans="1:4" x14ac:dyDescent="0.3">
      <c r="A453" s="41" t="s">
        <v>1616</v>
      </c>
      <c r="B453" s="44" t="s">
        <v>941</v>
      </c>
      <c r="C453" s="12">
        <f>INDEX(CUTSTANDING!C:C,MATCH(A453,CUTSTANDING!B:B,0))</f>
        <v>11</v>
      </c>
      <c r="D453" s="12" t="e">
        <f>INDEX(LASTSTANDINGS!C:C,MATCH(A453,LASTSTANDINGS!B:B,0))</f>
        <v>#N/A</v>
      </c>
    </row>
    <row r="454" spans="1:4" x14ac:dyDescent="0.3">
      <c r="A454" s="41" t="s">
        <v>1619</v>
      </c>
      <c r="B454" s="44" t="s">
        <v>0</v>
      </c>
      <c r="C454" s="12">
        <f>INDEX(CUTSTANDING!C:C,MATCH(A454,CUTSTANDING!B:B,0))</f>
        <v>9</v>
      </c>
      <c r="D454" s="12" t="e">
        <f>INDEX(LASTSTANDINGS!C:C,MATCH(A454,LASTSTANDINGS!B:B,0))</f>
        <v>#N/A</v>
      </c>
    </row>
    <row r="455" spans="1:4" x14ac:dyDescent="0.3">
      <c r="A455" s="41" t="s">
        <v>1622</v>
      </c>
      <c r="B455" s="44" t="s">
        <v>486</v>
      </c>
      <c r="C455" s="12">
        <f>INDEX(CUTSTANDING!C:C,MATCH(A455,CUTSTANDING!B:B,0))</f>
        <v>18</v>
      </c>
      <c r="D455" s="12">
        <f>INDEX(LASTSTANDINGS!C:C,MATCH(A455,LASTSTANDINGS!B:B,0))</f>
        <v>18</v>
      </c>
    </row>
    <row r="456" spans="1:4" x14ac:dyDescent="0.3">
      <c r="A456" s="41" t="s">
        <v>87</v>
      </c>
      <c r="B456" s="44" t="s">
        <v>1627</v>
      </c>
      <c r="C456" s="12">
        <f>INDEX(CUTSTANDING!C:C,MATCH(A456,CUTSTANDING!B:B,0))</f>
        <v>9</v>
      </c>
      <c r="D456" s="12" t="e">
        <f>INDEX(LASTSTANDINGS!C:C,MATCH(A456,LASTSTANDINGS!B:B,0))</f>
        <v>#N/A</v>
      </c>
    </row>
    <row r="457" spans="1:4" x14ac:dyDescent="0.3">
      <c r="A457" s="41" t="s">
        <v>284</v>
      </c>
      <c r="B457" s="44" t="s">
        <v>8</v>
      </c>
      <c r="C457" s="12">
        <f>INDEX(CUTSTANDING!C:C,MATCH(A457,CUTSTANDING!B:B,0))</f>
        <v>6</v>
      </c>
      <c r="D457" s="12" t="e">
        <f>INDEX(LASTSTANDINGS!C:C,MATCH(A457,LASTSTANDINGS!B:B,0))</f>
        <v>#N/A</v>
      </c>
    </row>
    <row r="458" spans="1:4" x14ac:dyDescent="0.3">
      <c r="A458" s="41" t="s">
        <v>341</v>
      </c>
      <c r="B458" s="44" t="s">
        <v>551</v>
      </c>
      <c r="C458" s="12">
        <f>INDEX(CUTSTANDING!C:C,MATCH(A458,CUTSTANDING!B:B,0))</f>
        <v>15</v>
      </c>
      <c r="D458" s="12" t="e">
        <f>INDEX(LASTSTANDINGS!C:C,MATCH(A458,LASTSTANDINGS!B:B,0))</f>
        <v>#N/A</v>
      </c>
    </row>
    <row r="459" spans="1:4" x14ac:dyDescent="0.3">
      <c r="A459" s="41" t="s">
        <v>288</v>
      </c>
      <c r="B459" s="44" t="s">
        <v>11</v>
      </c>
      <c r="C459" s="12">
        <f>INDEX(CUTSTANDING!C:C,MATCH(A459,CUTSTANDING!B:B,0))</f>
        <v>9</v>
      </c>
      <c r="D459" s="12" t="e">
        <f>INDEX(LASTSTANDINGS!C:C,MATCH(A459,LASTSTANDINGS!B:B,0))</f>
        <v>#N/A</v>
      </c>
    </row>
    <row r="460" spans="1:4" x14ac:dyDescent="0.3">
      <c r="A460" s="41" t="s">
        <v>1634</v>
      </c>
      <c r="B460" s="44" t="s">
        <v>591</v>
      </c>
      <c r="C460" s="12">
        <f>INDEX(CUTSTANDING!C:C,MATCH(A460,CUTSTANDING!B:B,0))</f>
        <v>10</v>
      </c>
      <c r="D460" s="12" t="e">
        <f>INDEX(LASTSTANDINGS!C:C,MATCH(A460,LASTSTANDINGS!B:B,0))</f>
        <v>#N/A</v>
      </c>
    </row>
    <row r="461" spans="1:4" x14ac:dyDescent="0.3">
      <c r="A461" s="41" t="s">
        <v>1637</v>
      </c>
      <c r="B461" s="44" t="s">
        <v>735</v>
      </c>
      <c r="C461" s="12">
        <f>INDEX(CUTSTANDING!C:C,MATCH(A461,CUTSTANDING!B:B,0))</f>
        <v>3</v>
      </c>
      <c r="D461" s="12" t="e">
        <f>INDEX(LASTSTANDINGS!C:C,MATCH(A461,LASTSTANDINGS!B:B,0))</f>
        <v>#N/A</v>
      </c>
    </row>
    <row r="462" spans="1:4" x14ac:dyDescent="0.3">
      <c r="A462" s="41" t="s">
        <v>425</v>
      </c>
      <c r="B462" s="44" t="s">
        <v>40</v>
      </c>
      <c r="C462" s="12">
        <f>INDEX(CUTSTANDING!C:C,MATCH(A462,CUTSTANDING!B:B,0))</f>
        <v>12</v>
      </c>
      <c r="D462" s="12" t="e">
        <f>INDEX(LASTSTANDINGS!C:C,MATCH(A462,LASTSTANDINGS!B:B,0))</f>
        <v>#N/A</v>
      </c>
    </row>
    <row r="463" spans="1:4" x14ac:dyDescent="0.3">
      <c r="A463" s="41" t="s">
        <v>1642</v>
      </c>
      <c r="B463" s="44" t="s">
        <v>486</v>
      </c>
      <c r="C463" s="12">
        <f>INDEX(CUTSTANDING!C:C,MATCH(A463,CUTSTANDING!B:B,0))</f>
        <v>3</v>
      </c>
      <c r="D463" s="12" t="e">
        <f>INDEX(LASTSTANDINGS!C:C,MATCH(A463,LASTSTANDINGS!B:B,0))</f>
        <v>#N/A</v>
      </c>
    </row>
    <row r="464" spans="1:4" x14ac:dyDescent="0.3">
      <c r="A464" s="41" t="s">
        <v>1645</v>
      </c>
      <c r="B464" s="44" t="s">
        <v>497</v>
      </c>
      <c r="C464" s="12">
        <f>INDEX(CUTSTANDING!C:C,MATCH(A464,CUTSTANDING!B:B,0))</f>
        <v>7</v>
      </c>
      <c r="D464" s="12" t="e">
        <f>INDEX(LASTSTANDINGS!C:C,MATCH(A464,LASTSTANDINGS!B:B,0))</f>
        <v>#N/A</v>
      </c>
    </row>
    <row r="465" spans="1:4" x14ac:dyDescent="0.3">
      <c r="A465" s="41" t="s">
        <v>1648</v>
      </c>
      <c r="B465" s="44" t="s">
        <v>0</v>
      </c>
      <c r="C465" s="12">
        <f>INDEX(CUTSTANDING!C:C,MATCH(A465,CUTSTANDING!B:B,0))</f>
        <v>3</v>
      </c>
      <c r="D465" s="12" t="e">
        <f>INDEX(LASTSTANDINGS!C:C,MATCH(A465,LASTSTANDINGS!B:B,0))</f>
        <v>#N/A</v>
      </c>
    </row>
    <row r="466" spans="1:4" x14ac:dyDescent="0.3">
      <c r="A466" s="41" t="s">
        <v>280</v>
      </c>
      <c r="B466" s="44" t="s">
        <v>530</v>
      </c>
      <c r="C466" s="12">
        <f>INDEX(CUTSTANDING!C:C,MATCH(A466,CUTSTANDING!B:B,0))</f>
        <v>14</v>
      </c>
      <c r="D466" s="12" t="e">
        <f>INDEX(LASTSTANDINGS!C:C,MATCH(A466,LASTSTANDINGS!B:B,0))</f>
        <v>#N/A</v>
      </c>
    </row>
    <row r="467" spans="1:4" x14ac:dyDescent="0.3">
      <c r="A467" s="41" t="s">
        <v>97</v>
      </c>
      <c r="B467" s="44" t="s">
        <v>577</v>
      </c>
      <c r="C467" s="12">
        <f>INDEX(CUTSTANDING!C:C,MATCH(A467,CUTSTANDING!B:B,0))</f>
        <v>8</v>
      </c>
      <c r="D467" s="12" t="e">
        <f>INDEX(LASTSTANDINGS!C:C,MATCH(A467,LASTSTANDINGS!B:B,0))</f>
        <v>#N/A</v>
      </c>
    </row>
    <row r="468" spans="1:4" x14ac:dyDescent="0.3">
      <c r="A468" s="41" t="s">
        <v>367</v>
      </c>
      <c r="B468" s="44" t="s">
        <v>447</v>
      </c>
      <c r="C468" s="12">
        <f>INDEX(CUTSTANDING!C:C,MATCH(A468,CUTSTANDING!B:B,0))</f>
        <v>15</v>
      </c>
      <c r="D468" s="12" t="e">
        <f>INDEX(LASTSTANDINGS!C:C,MATCH(A468,LASTSTANDINGS!B:B,0))</f>
        <v>#N/A</v>
      </c>
    </row>
    <row r="469" spans="1:4" x14ac:dyDescent="0.3">
      <c r="A469" s="41" t="s">
        <v>246</v>
      </c>
      <c r="B469" s="44" t="s">
        <v>447</v>
      </c>
      <c r="C469" s="12">
        <f>INDEX(CUTSTANDING!C:C,MATCH(A469,CUTSTANDING!B:B,0))</f>
        <v>9</v>
      </c>
      <c r="D469" s="12" t="e">
        <f>INDEX(LASTSTANDINGS!C:C,MATCH(A469,LASTSTANDINGS!B:B,0))</f>
        <v>#N/A</v>
      </c>
    </row>
    <row r="470" spans="1:4" x14ac:dyDescent="0.3">
      <c r="A470" s="41" t="s">
        <v>1659</v>
      </c>
      <c r="B470" s="44" t="s">
        <v>14</v>
      </c>
      <c r="C470" s="12">
        <f>INDEX(CUTSTANDING!C:C,MATCH(A470,CUTSTANDING!B:B,0))</f>
        <v>21</v>
      </c>
      <c r="D470" s="12">
        <f>INDEX(LASTSTANDINGS!C:C,MATCH(A470,LASTSTANDINGS!B:B,0))</f>
        <v>21</v>
      </c>
    </row>
    <row r="471" spans="1:4" x14ac:dyDescent="0.3">
      <c r="A471" s="41" t="s">
        <v>1662</v>
      </c>
      <c r="B471" s="44" t="s">
        <v>551</v>
      </c>
      <c r="C471" s="12">
        <f>INDEX(CUTSTANDING!C:C,MATCH(A471,CUTSTANDING!B:B,0))</f>
        <v>0</v>
      </c>
      <c r="D471" s="12" t="e">
        <f>INDEX(LASTSTANDINGS!C:C,MATCH(A471,LASTSTANDINGS!B:B,0))</f>
        <v>#N/A</v>
      </c>
    </row>
    <row r="472" spans="1:4" x14ac:dyDescent="0.3">
      <c r="A472" s="41" t="s">
        <v>202</v>
      </c>
      <c r="B472" s="44" t="s">
        <v>530</v>
      </c>
      <c r="C472" s="12">
        <f>INDEX(CUTSTANDING!C:C,MATCH(A472,CUTSTANDING!B:B,0))</f>
        <v>15</v>
      </c>
      <c r="D472" s="12" t="e">
        <f>INDEX(LASTSTANDINGS!C:C,MATCH(A472,LASTSTANDINGS!B:B,0))</f>
        <v>#N/A</v>
      </c>
    </row>
    <row r="473" spans="1:4" x14ac:dyDescent="0.3">
      <c r="A473" s="41" t="s">
        <v>1666</v>
      </c>
      <c r="B473" s="44" t="s">
        <v>577</v>
      </c>
      <c r="C473" s="12">
        <f>INDEX(CUTSTANDING!C:C,MATCH(A473,CUTSTANDING!B:B,0))</f>
        <v>12</v>
      </c>
      <c r="D473" s="12" t="e">
        <f>INDEX(LASTSTANDINGS!C:C,MATCH(A473,LASTSTANDINGS!B:B,0))</f>
        <v>#N/A</v>
      </c>
    </row>
    <row r="474" spans="1:4" x14ac:dyDescent="0.3">
      <c r="A474" s="41" t="s">
        <v>1669</v>
      </c>
      <c r="B474" s="44" t="s">
        <v>447</v>
      </c>
      <c r="C474" s="12">
        <f>INDEX(CUTSTANDING!C:C,MATCH(A474,CUTSTANDING!B:B,0))</f>
        <v>15</v>
      </c>
      <c r="D474" s="12" t="e">
        <f>INDEX(LASTSTANDINGS!C:C,MATCH(A474,LASTSTANDINGS!B:B,0))</f>
        <v>#N/A</v>
      </c>
    </row>
    <row r="475" spans="1:4" x14ac:dyDescent="0.3">
      <c r="A475" s="41" t="s">
        <v>1672</v>
      </c>
      <c r="B475" s="44" t="s">
        <v>530</v>
      </c>
      <c r="C475" s="12">
        <f>INDEX(CUTSTANDING!C:C,MATCH(A475,CUTSTANDING!B:B,0))</f>
        <v>8</v>
      </c>
      <c r="D475" s="12" t="e">
        <f>INDEX(LASTSTANDINGS!C:C,MATCH(A475,LASTSTANDINGS!B:B,0))</f>
        <v>#N/A</v>
      </c>
    </row>
    <row r="476" spans="1:4" x14ac:dyDescent="0.3">
      <c r="A476" s="41" t="s">
        <v>1675</v>
      </c>
      <c r="B476" s="44" t="s">
        <v>551</v>
      </c>
      <c r="C476" s="12">
        <f>INDEX(CUTSTANDING!C:C,MATCH(A476,CUTSTANDING!B:B,0))</f>
        <v>0</v>
      </c>
      <c r="D476" s="12" t="e">
        <f>INDEX(LASTSTANDINGS!C:C,MATCH(A476,LASTSTANDINGS!B:B,0))</f>
        <v>#N/A</v>
      </c>
    </row>
    <row r="477" spans="1:4" x14ac:dyDescent="0.3">
      <c r="A477" s="41" t="s">
        <v>1678</v>
      </c>
      <c r="B477" s="44" t="s">
        <v>40</v>
      </c>
      <c r="C477" s="12">
        <f>INDEX(CUTSTANDING!C:C,MATCH(A477,CUTSTANDING!B:B,0))</f>
        <v>15</v>
      </c>
      <c r="D477" s="12" t="e">
        <f>INDEX(LASTSTANDINGS!C:C,MATCH(A477,LASTSTANDINGS!B:B,0))</f>
        <v>#N/A</v>
      </c>
    </row>
    <row r="478" spans="1:4" x14ac:dyDescent="0.3">
      <c r="A478" s="41" t="s">
        <v>1681</v>
      </c>
      <c r="B478" s="44" t="s">
        <v>492</v>
      </c>
      <c r="C478" s="12">
        <f>INDEX(CUTSTANDING!C:C,MATCH(A478,CUTSTANDING!B:B,0))</f>
        <v>0</v>
      </c>
      <c r="D478" s="12" t="e">
        <f>INDEX(LASTSTANDINGS!C:C,MATCH(A478,LASTSTANDINGS!B:B,0))</f>
        <v>#N/A</v>
      </c>
    </row>
    <row r="479" spans="1:4" x14ac:dyDescent="0.3">
      <c r="A479" s="41" t="s">
        <v>1684</v>
      </c>
      <c r="B479" s="44" t="s">
        <v>486</v>
      </c>
      <c r="C479" s="12">
        <f>INDEX(CUTSTANDING!C:C,MATCH(A479,CUTSTANDING!B:B,0))</f>
        <v>12</v>
      </c>
      <c r="D479" s="12" t="e">
        <f>INDEX(LASTSTANDINGS!C:C,MATCH(A479,LASTSTANDINGS!B:B,0))</f>
        <v>#N/A</v>
      </c>
    </row>
    <row r="480" spans="1:4" x14ac:dyDescent="0.3">
      <c r="A480" s="41" t="s">
        <v>435</v>
      </c>
      <c r="B480" s="44" t="s">
        <v>492</v>
      </c>
      <c r="C480" s="12">
        <f>INDEX(CUTSTANDING!C:C,MATCH(A480,CUTSTANDING!B:B,0))</f>
        <v>18</v>
      </c>
      <c r="D480" s="12">
        <f>INDEX(LASTSTANDINGS!C:C,MATCH(A480,LASTSTANDINGS!B:B,0))</f>
        <v>18</v>
      </c>
    </row>
    <row r="481" spans="1:4" x14ac:dyDescent="0.3">
      <c r="A481" s="41" t="s">
        <v>208</v>
      </c>
      <c r="B481" s="44" t="s">
        <v>40</v>
      </c>
      <c r="C481" s="12">
        <f>INDEX(CUTSTANDING!C:C,MATCH(A481,CUTSTANDING!B:B,0))</f>
        <v>15</v>
      </c>
      <c r="D481" s="12" t="e">
        <f>INDEX(LASTSTANDINGS!C:C,MATCH(A481,LASTSTANDINGS!B:B,0))</f>
        <v>#N/A</v>
      </c>
    </row>
    <row r="482" spans="1:4" x14ac:dyDescent="0.3">
      <c r="A482" s="41" t="s">
        <v>219</v>
      </c>
      <c r="B482" s="44" t="s">
        <v>40</v>
      </c>
      <c r="C482" s="12">
        <f>INDEX(CUTSTANDING!C:C,MATCH(A482,CUTSTANDING!B:B,0))</f>
        <v>9</v>
      </c>
      <c r="D482" s="12" t="e">
        <f>INDEX(LASTSTANDINGS!C:C,MATCH(A482,LASTSTANDINGS!B:B,0))</f>
        <v>#N/A</v>
      </c>
    </row>
    <row r="483" spans="1:4" x14ac:dyDescent="0.3">
      <c r="A483" s="41" t="s">
        <v>317</v>
      </c>
      <c r="B483" s="44" t="s">
        <v>9</v>
      </c>
      <c r="C483" s="12">
        <f>INDEX(CUTSTANDING!C:C,MATCH(A483,CUTSTANDING!B:B,0))</f>
        <v>7</v>
      </c>
      <c r="D483" s="12" t="e">
        <f>INDEX(LASTSTANDINGS!C:C,MATCH(A483,LASTSTANDINGS!B:B,0))</f>
        <v>#N/A</v>
      </c>
    </row>
    <row r="484" spans="1:4" x14ac:dyDescent="0.3">
      <c r="A484" s="41" t="s">
        <v>1694</v>
      </c>
      <c r="B484" s="44" t="s">
        <v>16</v>
      </c>
      <c r="C484" s="12">
        <f>INDEX(CUTSTANDING!C:C,MATCH(A484,CUTSTANDING!B:B,0))</f>
        <v>0</v>
      </c>
      <c r="D484" s="12" t="e">
        <f>INDEX(LASTSTANDINGS!C:C,MATCH(A484,LASTSTANDINGS!B:B,0))</f>
        <v>#N/A</v>
      </c>
    </row>
    <row r="485" spans="1:4" x14ac:dyDescent="0.3">
      <c r="A485" s="41" t="s">
        <v>111</v>
      </c>
      <c r="B485" s="44" t="s">
        <v>40</v>
      </c>
      <c r="C485" s="12">
        <f>INDEX(CUTSTANDING!C:C,MATCH(A485,CUTSTANDING!B:B,0))</f>
        <v>0</v>
      </c>
      <c r="D485" s="12" t="e">
        <f>INDEX(LASTSTANDINGS!C:C,MATCH(A485,LASTSTANDINGS!B:B,0))</f>
        <v>#N/A</v>
      </c>
    </row>
    <row r="486" spans="1:4" x14ac:dyDescent="0.3">
      <c r="A486" s="41" t="s">
        <v>1699</v>
      </c>
      <c r="B486" s="44" t="s">
        <v>577</v>
      </c>
      <c r="C486" s="12">
        <f>INDEX(CUTSTANDING!C:C,MATCH(A486,CUTSTANDING!B:B,0))</f>
        <v>9</v>
      </c>
      <c r="D486" s="12" t="e">
        <f>INDEX(LASTSTANDINGS!C:C,MATCH(A486,LASTSTANDINGS!B:B,0))</f>
        <v>#N/A</v>
      </c>
    </row>
    <row r="487" spans="1:4" x14ac:dyDescent="0.3">
      <c r="A487" s="41" t="s">
        <v>381</v>
      </c>
      <c r="B487" s="44" t="s">
        <v>40</v>
      </c>
      <c r="C487" s="12">
        <f>INDEX(CUTSTANDING!C:C,MATCH(A487,CUTSTANDING!B:B,0))</f>
        <v>7</v>
      </c>
      <c r="D487" s="12" t="e">
        <f>INDEX(LASTSTANDINGS!C:C,MATCH(A487,LASTSTANDINGS!B:B,0))</f>
        <v>#N/A</v>
      </c>
    </row>
    <row r="488" spans="1:4" x14ac:dyDescent="0.3">
      <c r="A488" s="41" t="s">
        <v>106</v>
      </c>
      <c r="B488" s="44" t="s">
        <v>40</v>
      </c>
      <c r="C488" s="12">
        <f>INDEX(CUTSTANDING!C:C,MATCH(A488,CUTSTANDING!B:B,0))</f>
        <v>15</v>
      </c>
      <c r="D488" s="12" t="e">
        <f>INDEX(LASTSTANDINGS!C:C,MATCH(A488,LASTSTANDINGS!B:B,0))</f>
        <v>#N/A</v>
      </c>
    </row>
    <row r="489" spans="1:4" x14ac:dyDescent="0.3">
      <c r="A489" s="41" t="s">
        <v>1705</v>
      </c>
      <c r="B489" s="44" t="s">
        <v>19</v>
      </c>
      <c r="C489" s="12">
        <f>INDEX(CUTSTANDING!C:C,MATCH(A489,CUTSTANDING!B:B,0))</f>
        <v>3</v>
      </c>
      <c r="D489" s="12" t="e">
        <f>INDEX(LASTSTANDINGS!C:C,MATCH(A489,LASTSTANDINGS!B:B,0))</f>
        <v>#N/A</v>
      </c>
    </row>
    <row r="490" spans="1:4" x14ac:dyDescent="0.3">
      <c r="A490" s="41" t="s">
        <v>432</v>
      </c>
      <c r="B490" s="44" t="s">
        <v>560</v>
      </c>
      <c r="C490" s="12">
        <f>INDEX(CUTSTANDING!C:C,MATCH(A490,CUTSTANDING!B:B,0))</f>
        <v>12</v>
      </c>
      <c r="D490" s="12" t="e">
        <f>INDEX(LASTSTANDINGS!C:C,MATCH(A490,LASTSTANDINGS!B:B,0))</f>
        <v>#N/A</v>
      </c>
    </row>
    <row r="491" spans="1:4" x14ac:dyDescent="0.3">
      <c r="A491" s="41" t="s">
        <v>1710</v>
      </c>
      <c r="B491" s="44" t="s">
        <v>941</v>
      </c>
      <c r="C491" s="12">
        <f>INDEX(CUTSTANDING!C:C,MATCH(A491,CUTSTANDING!B:B,0))</f>
        <v>3</v>
      </c>
      <c r="D491" s="12" t="e">
        <f>INDEX(LASTSTANDINGS!C:C,MATCH(A491,LASTSTANDINGS!B:B,0))</f>
        <v>#N/A</v>
      </c>
    </row>
    <row r="492" spans="1:4" x14ac:dyDescent="0.3">
      <c r="A492" s="41" t="s">
        <v>266</v>
      </c>
      <c r="B492" s="44" t="s">
        <v>577</v>
      </c>
      <c r="C492" s="12">
        <f>INDEX(CUTSTANDING!C:C,MATCH(A492,CUTSTANDING!B:B,0))</f>
        <v>18</v>
      </c>
      <c r="D492" s="12">
        <f>INDEX(LASTSTANDINGS!C:C,MATCH(A492,LASTSTANDINGS!B:B,0))</f>
        <v>18</v>
      </c>
    </row>
    <row r="493" spans="1:4" x14ac:dyDescent="0.3">
      <c r="A493" s="41" t="s">
        <v>1715</v>
      </c>
      <c r="B493" s="44" t="s">
        <v>486</v>
      </c>
      <c r="C493" s="12">
        <f>INDEX(CUTSTANDING!C:C,MATCH(A493,CUTSTANDING!B:B,0))</f>
        <v>18</v>
      </c>
      <c r="D493" s="12">
        <f>INDEX(LASTSTANDINGS!C:C,MATCH(A493,LASTSTANDINGS!B:B,0))</f>
        <v>18</v>
      </c>
    </row>
    <row r="494" spans="1:4" x14ac:dyDescent="0.3">
      <c r="A494" s="41" t="s">
        <v>1718</v>
      </c>
      <c r="B494" s="44" t="s">
        <v>713</v>
      </c>
      <c r="C494" s="12">
        <f>INDEX(CUTSTANDING!C:C,MATCH(A494,CUTSTANDING!B:B,0))</f>
        <v>0</v>
      </c>
      <c r="D494" s="12" t="e">
        <f>INDEX(LASTSTANDINGS!C:C,MATCH(A494,LASTSTANDINGS!B:B,0))</f>
        <v>#N/A</v>
      </c>
    </row>
    <row r="495" spans="1:4" x14ac:dyDescent="0.3">
      <c r="A495" s="41" t="s">
        <v>313</v>
      </c>
      <c r="B495" s="44" t="s">
        <v>577</v>
      </c>
      <c r="C495" s="12">
        <f>INDEX(CUTSTANDING!C:C,MATCH(A495,CUTSTANDING!B:B,0))</f>
        <v>7</v>
      </c>
      <c r="D495" s="12" t="e">
        <f>INDEX(LASTSTANDINGS!C:C,MATCH(A495,LASTSTANDINGS!B:B,0))</f>
        <v>#N/A</v>
      </c>
    </row>
    <row r="496" spans="1:4" x14ac:dyDescent="0.3">
      <c r="A496" s="41" t="s">
        <v>318</v>
      </c>
      <c r="B496" s="44" t="s">
        <v>492</v>
      </c>
      <c r="C496" s="12">
        <f>INDEX(CUTSTANDING!C:C,MATCH(A496,CUTSTANDING!B:B,0))</f>
        <v>9</v>
      </c>
      <c r="D496" s="12" t="e">
        <f>INDEX(LASTSTANDINGS!C:C,MATCH(A496,LASTSTANDINGS!B:B,0))</f>
        <v>#N/A</v>
      </c>
    </row>
    <row r="497" spans="1:4" x14ac:dyDescent="0.3">
      <c r="A497" s="41" t="s">
        <v>1725</v>
      </c>
      <c r="B497" s="44" t="s">
        <v>40</v>
      </c>
      <c r="C497" s="12">
        <f>INDEX(CUTSTANDING!C:C,MATCH(A497,CUTSTANDING!B:B,0))</f>
        <v>9</v>
      </c>
      <c r="D497" s="12" t="e">
        <f>INDEX(LASTSTANDINGS!C:C,MATCH(A497,LASTSTANDINGS!B:B,0))</f>
        <v>#N/A</v>
      </c>
    </row>
    <row r="498" spans="1:4" x14ac:dyDescent="0.3">
      <c r="A498" s="41" t="s">
        <v>1728</v>
      </c>
      <c r="B498" s="44" t="s">
        <v>1494</v>
      </c>
      <c r="C498" s="12">
        <f>INDEX(CUTSTANDING!C:C,MATCH(A498,CUTSTANDING!B:B,0))</f>
        <v>0</v>
      </c>
      <c r="D498" s="12" t="e">
        <f>INDEX(LASTSTANDINGS!C:C,MATCH(A498,LASTSTANDINGS!B:B,0))</f>
        <v>#N/A</v>
      </c>
    </row>
    <row r="499" spans="1:4" x14ac:dyDescent="0.3">
      <c r="A499" s="41" t="s">
        <v>1731</v>
      </c>
      <c r="B499" s="44" t="s">
        <v>10</v>
      </c>
      <c r="C499" s="12">
        <f>INDEX(CUTSTANDING!C:C,MATCH(A499,CUTSTANDING!B:B,0))</f>
        <v>9</v>
      </c>
      <c r="D499" s="12" t="e">
        <f>INDEX(LASTSTANDINGS!C:C,MATCH(A499,LASTSTANDINGS!B:B,0))</f>
        <v>#N/A</v>
      </c>
    </row>
    <row r="500" spans="1:4" x14ac:dyDescent="0.3">
      <c r="A500" s="41" t="s">
        <v>369</v>
      </c>
      <c r="B500" s="44" t="s">
        <v>40</v>
      </c>
      <c r="C500" s="12">
        <f>INDEX(CUTSTANDING!C:C,MATCH(A500,CUTSTANDING!B:B,0))</f>
        <v>6</v>
      </c>
      <c r="D500" s="12" t="e">
        <f>INDEX(LASTSTANDINGS!C:C,MATCH(A500,LASTSTANDINGS!B:B,0))</f>
        <v>#N/A</v>
      </c>
    </row>
    <row r="501" spans="1:4" x14ac:dyDescent="0.3">
      <c r="A501" s="41" t="s">
        <v>1736</v>
      </c>
      <c r="B501" s="44" t="s">
        <v>447</v>
      </c>
      <c r="C501" s="12">
        <f>INDEX(CUTSTANDING!C:C,MATCH(A501,CUTSTANDING!B:B,0))</f>
        <v>18</v>
      </c>
      <c r="D501" s="12">
        <f>INDEX(LASTSTANDINGS!C:C,MATCH(A501,LASTSTANDINGS!B:B,0))</f>
        <v>18</v>
      </c>
    </row>
    <row r="502" spans="1:4" x14ac:dyDescent="0.3">
      <c r="A502" s="41" t="s">
        <v>1739</v>
      </c>
      <c r="B502" s="44" t="s">
        <v>9</v>
      </c>
      <c r="C502" s="12">
        <f>INDEX(CUTSTANDING!C:C,MATCH(A502,CUTSTANDING!B:B,0))</f>
        <v>6</v>
      </c>
      <c r="D502" s="12" t="e">
        <f>INDEX(LASTSTANDINGS!C:C,MATCH(A502,LASTSTANDINGS!B:B,0))</f>
        <v>#N/A</v>
      </c>
    </row>
    <row r="503" spans="1:4" x14ac:dyDescent="0.3">
      <c r="A503" s="41" t="s">
        <v>1742</v>
      </c>
      <c r="B503" s="44" t="s">
        <v>551</v>
      </c>
      <c r="C503" s="12">
        <f>INDEX(CUTSTANDING!C:C,MATCH(A503,CUTSTANDING!B:B,0))</f>
        <v>15</v>
      </c>
      <c r="D503" s="12" t="e">
        <f>INDEX(LASTSTANDINGS!C:C,MATCH(A503,LASTSTANDINGS!B:B,0))</f>
        <v>#N/A</v>
      </c>
    </row>
    <row r="504" spans="1:4" x14ac:dyDescent="0.3">
      <c r="A504" s="41" t="s">
        <v>224</v>
      </c>
      <c r="B504" s="44" t="s">
        <v>9</v>
      </c>
      <c r="C504" s="12">
        <f>INDEX(CUTSTANDING!C:C,MATCH(A504,CUTSTANDING!B:B,0))</f>
        <v>9</v>
      </c>
      <c r="D504" s="12" t="e">
        <f>INDEX(LASTSTANDINGS!C:C,MATCH(A504,LASTSTANDINGS!B:B,0))</f>
        <v>#N/A</v>
      </c>
    </row>
    <row r="505" spans="1:4" x14ac:dyDescent="0.3">
      <c r="A505" s="41" t="s">
        <v>1747</v>
      </c>
      <c r="B505" s="44" t="s">
        <v>4</v>
      </c>
      <c r="C505" s="12">
        <f>INDEX(CUTSTANDING!C:C,MATCH(A505,CUTSTANDING!B:B,0))</f>
        <v>10</v>
      </c>
      <c r="D505" s="12" t="e">
        <f>INDEX(LASTSTANDINGS!C:C,MATCH(A505,LASTSTANDINGS!B:B,0))</f>
        <v>#N/A</v>
      </c>
    </row>
    <row r="506" spans="1:4" x14ac:dyDescent="0.3">
      <c r="A506" s="41" t="s">
        <v>1750</v>
      </c>
      <c r="B506" s="44" t="s">
        <v>3</v>
      </c>
      <c r="C506" s="12">
        <f>INDEX(CUTSTANDING!C:C,MATCH(A506,CUTSTANDING!B:B,0))</f>
        <v>15</v>
      </c>
      <c r="D506" s="12" t="e">
        <f>INDEX(LASTSTANDINGS!C:C,MATCH(A506,LASTSTANDINGS!B:B,0))</f>
        <v>#N/A</v>
      </c>
    </row>
    <row r="507" spans="1:4" x14ac:dyDescent="0.3">
      <c r="A507" s="41" t="s">
        <v>1753</v>
      </c>
      <c r="B507" s="44" t="s">
        <v>10</v>
      </c>
      <c r="C507" s="12">
        <f>INDEX(CUTSTANDING!C:C,MATCH(A507,CUTSTANDING!B:B,0))</f>
        <v>6</v>
      </c>
      <c r="D507" s="12" t="e">
        <f>INDEX(LASTSTANDINGS!C:C,MATCH(A507,LASTSTANDINGS!B:B,0))</f>
        <v>#N/A</v>
      </c>
    </row>
    <row r="508" spans="1:4" x14ac:dyDescent="0.3">
      <c r="A508" s="41" t="s">
        <v>140</v>
      </c>
      <c r="B508" s="44" t="s">
        <v>492</v>
      </c>
      <c r="C508" s="12">
        <f>INDEX(CUTSTANDING!C:C,MATCH(A508,CUTSTANDING!B:B,0))</f>
        <v>15</v>
      </c>
      <c r="D508" s="12" t="e">
        <f>INDEX(LASTSTANDINGS!C:C,MATCH(A508,LASTSTANDINGS!B:B,0))</f>
        <v>#N/A</v>
      </c>
    </row>
    <row r="509" spans="1:4" x14ac:dyDescent="0.3">
      <c r="A509" s="41" t="s">
        <v>1757</v>
      </c>
      <c r="B509" s="44" t="s">
        <v>40</v>
      </c>
      <c r="C509" s="12">
        <f>INDEX(CUTSTANDING!C:C,MATCH(A509,CUTSTANDING!B:B,0))</f>
        <v>3</v>
      </c>
      <c r="D509" s="12" t="e">
        <f>INDEX(LASTSTANDINGS!C:C,MATCH(A509,LASTSTANDINGS!B:B,0))</f>
        <v>#N/A</v>
      </c>
    </row>
    <row r="510" spans="1:4" x14ac:dyDescent="0.3">
      <c r="A510" s="41" t="s">
        <v>200</v>
      </c>
      <c r="B510" s="44" t="s">
        <v>5</v>
      </c>
      <c r="C510" s="12">
        <f>INDEX(CUTSTANDING!C:C,MATCH(A510,CUTSTANDING!B:B,0))</f>
        <v>16</v>
      </c>
      <c r="D510" s="12" t="e">
        <f>INDEX(LASTSTANDINGS!C:C,MATCH(A510,LASTSTANDINGS!B:B,0))</f>
        <v>#N/A</v>
      </c>
    </row>
    <row r="511" spans="1:4" x14ac:dyDescent="0.3">
      <c r="A511" s="41" t="s">
        <v>356</v>
      </c>
      <c r="B511" s="44" t="s">
        <v>4</v>
      </c>
      <c r="C511" s="12">
        <f>INDEX(CUTSTANDING!C:C,MATCH(A511,CUTSTANDING!B:B,0))</f>
        <v>6</v>
      </c>
      <c r="D511" s="12" t="e">
        <f>INDEX(LASTSTANDINGS!C:C,MATCH(A511,LASTSTANDINGS!B:B,0))</f>
        <v>#N/A</v>
      </c>
    </row>
    <row r="512" spans="1:4" x14ac:dyDescent="0.3">
      <c r="A512" s="41" t="s">
        <v>1762</v>
      </c>
      <c r="B512" s="44" t="s">
        <v>9</v>
      </c>
      <c r="C512" s="12">
        <f>INDEX(CUTSTANDING!C:C,MATCH(A512,CUTSTANDING!B:B,0))</f>
        <v>15</v>
      </c>
      <c r="D512" s="12" t="e">
        <f>INDEX(LASTSTANDINGS!C:C,MATCH(A512,LASTSTANDINGS!B:B,0))</f>
        <v>#N/A</v>
      </c>
    </row>
    <row r="513" spans="1:4" x14ac:dyDescent="0.3">
      <c r="A513" s="41" t="s">
        <v>1765</v>
      </c>
      <c r="B513" s="44" t="s">
        <v>9</v>
      </c>
      <c r="C513" s="12">
        <f>INDEX(CUTSTANDING!C:C,MATCH(A513,CUTSTANDING!B:B,0))</f>
        <v>3</v>
      </c>
      <c r="D513" s="12" t="e">
        <f>INDEX(LASTSTANDINGS!C:C,MATCH(A513,LASTSTANDINGS!B:B,0))</f>
        <v>#N/A</v>
      </c>
    </row>
    <row r="514" spans="1:4" x14ac:dyDescent="0.3">
      <c r="A514" s="41" t="s">
        <v>120</v>
      </c>
      <c r="B514" s="44" t="s">
        <v>577</v>
      </c>
      <c r="C514" s="12">
        <f>INDEX(CUTSTANDING!C:C,MATCH(A514,CUTSTANDING!B:B,0))</f>
        <v>24</v>
      </c>
      <c r="D514" s="12">
        <f>INDEX(LASTSTANDINGS!C:C,MATCH(A514,LASTSTANDINGS!B:B,0))</f>
        <v>24</v>
      </c>
    </row>
    <row r="515" spans="1:4" x14ac:dyDescent="0.3">
      <c r="A515" s="41" t="s">
        <v>1770</v>
      </c>
      <c r="B515" s="44" t="s">
        <v>0</v>
      </c>
      <c r="C515" s="12">
        <f>INDEX(CUTSTANDING!C:C,MATCH(A515,CUTSTANDING!B:B,0))</f>
        <v>12</v>
      </c>
      <c r="D515" s="12" t="e">
        <f>INDEX(LASTSTANDINGS!C:C,MATCH(A515,LASTSTANDINGS!B:B,0))</f>
        <v>#N/A</v>
      </c>
    </row>
    <row r="516" spans="1:4" x14ac:dyDescent="0.3">
      <c r="A516" s="41" t="s">
        <v>345</v>
      </c>
      <c r="B516" s="44" t="s">
        <v>447</v>
      </c>
      <c r="C516" s="12">
        <f>INDEX(CUTSTANDING!C:C,MATCH(A516,CUTSTANDING!B:B,0))</f>
        <v>18</v>
      </c>
      <c r="D516" s="12">
        <f>INDEX(LASTSTANDINGS!C:C,MATCH(A516,LASTSTANDINGS!B:B,0))</f>
        <v>18</v>
      </c>
    </row>
    <row r="517" spans="1:4" x14ac:dyDescent="0.3">
      <c r="A517" s="41" t="s">
        <v>257</v>
      </c>
      <c r="B517" s="44" t="s">
        <v>9</v>
      </c>
      <c r="C517" s="12">
        <f>INDEX(CUTSTANDING!C:C,MATCH(A517,CUTSTANDING!B:B,0))</f>
        <v>3</v>
      </c>
      <c r="D517" s="12" t="e">
        <f>INDEX(LASTSTANDINGS!C:C,MATCH(A517,LASTSTANDINGS!B:B,0))</f>
        <v>#N/A</v>
      </c>
    </row>
    <row r="518" spans="1:4" x14ac:dyDescent="0.3">
      <c r="A518" s="41" t="s">
        <v>1776</v>
      </c>
      <c r="B518" s="44" t="s">
        <v>551</v>
      </c>
      <c r="C518" s="12">
        <f>INDEX(CUTSTANDING!C:C,MATCH(A518,CUTSTANDING!B:B,0))</f>
        <v>18</v>
      </c>
      <c r="D518" s="12">
        <f>INDEX(LASTSTANDINGS!C:C,MATCH(A518,LASTSTANDINGS!B:B,0))</f>
        <v>18</v>
      </c>
    </row>
    <row r="519" spans="1:4" x14ac:dyDescent="0.3">
      <c r="A519" s="41" t="s">
        <v>1779</v>
      </c>
      <c r="B519" s="44" t="s">
        <v>9</v>
      </c>
      <c r="C519" s="12">
        <f>INDEX(CUTSTANDING!C:C,MATCH(A519,CUTSTANDING!B:B,0))</f>
        <v>0</v>
      </c>
      <c r="D519" s="12" t="e">
        <f>INDEX(LASTSTANDINGS!C:C,MATCH(A519,LASTSTANDINGS!B:B,0))</f>
        <v>#N/A</v>
      </c>
    </row>
    <row r="520" spans="1:4" x14ac:dyDescent="0.3">
      <c r="A520" s="41" t="s">
        <v>127</v>
      </c>
      <c r="B520" s="44" t="s">
        <v>486</v>
      </c>
      <c r="C520" s="12">
        <f>INDEX(CUTSTANDING!C:C,MATCH(A520,CUTSTANDING!B:B,0))</f>
        <v>6</v>
      </c>
      <c r="D520" s="12" t="e">
        <f>INDEX(LASTSTANDINGS!C:C,MATCH(A520,LASTSTANDINGS!B:B,0))</f>
        <v>#N/A</v>
      </c>
    </row>
    <row r="521" spans="1:4" x14ac:dyDescent="0.3">
      <c r="A521" s="41" t="s">
        <v>285</v>
      </c>
      <c r="B521" s="44" t="s">
        <v>624</v>
      </c>
      <c r="C521" s="12">
        <f>INDEX(CUTSTANDING!C:C,MATCH(A521,CUTSTANDING!B:B,0))</f>
        <v>6</v>
      </c>
      <c r="D521" s="12" t="e">
        <f>INDEX(LASTSTANDINGS!C:C,MATCH(A521,LASTSTANDINGS!B:B,0))</f>
        <v>#N/A</v>
      </c>
    </row>
    <row r="522" spans="1:4" x14ac:dyDescent="0.3">
      <c r="A522" s="41" t="s">
        <v>1786</v>
      </c>
      <c r="B522" s="44" t="s">
        <v>486</v>
      </c>
      <c r="C522" s="12">
        <f>INDEX(CUTSTANDING!C:C,MATCH(A522,CUTSTANDING!B:B,0))</f>
        <v>21</v>
      </c>
      <c r="D522" s="12">
        <f>INDEX(LASTSTANDINGS!C:C,MATCH(A522,LASTSTANDINGS!B:B,0))</f>
        <v>21</v>
      </c>
    </row>
    <row r="523" spans="1:4" x14ac:dyDescent="0.3">
      <c r="A523" s="41" t="s">
        <v>1789</v>
      </c>
      <c r="B523" s="44" t="s">
        <v>591</v>
      </c>
      <c r="C523" s="12">
        <f>INDEX(CUTSTANDING!C:C,MATCH(A523,CUTSTANDING!B:B,0))</f>
        <v>0</v>
      </c>
      <c r="D523" s="12" t="e">
        <f>INDEX(LASTSTANDINGS!C:C,MATCH(A523,LASTSTANDINGS!B:B,0))</f>
        <v>#N/A</v>
      </c>
    </row>
    <row r="524" spans="1:4" x14ac:dyDescent="0.3">
      <c r="A524" s="41" t="s">
        <v>395</v>
      </c>
      <c r="B524" s="44" t="s">
        <v>486</v>
      </c>
      <c r="C524" s="12">
        <f>INDEX(CUTSTANDING!C:C,MATCH(A524,CUTSTANDING!B:B,0))</f>
        <v>12</v>
      </c>
      <c r="D524" s="12" t="e">
        <f>INDEX(LASTSTANDINGS!C:C,MATCH(A524,LASTSTANDINGS!B:B,0))</f>
        <v>#N/A</v>
      </c>
    </row>
    <row r="525" spans="1:4" x14ac:dyDescent="0.3">
      <c r="A525" s="41" t="s">
        <v>1793</v>
      </c>
      <c r="B525" s="44" t="s">
        <v>40</v>
      </c>
      <c r="C525" s="12">
        <f>INDEX(CUTSTANDING!C:C,MATCH(A525,CUTSTANDING!B:B,0))</f>
        <v>9</v>
      </c>
      <c r="D525" s="12" t="e">
        <f>INDEX(LASTSTANDINGS!C:C,MATCH(A525,LASTSTANDINGS!B:B,0))</f>
        <v>#N/A</v>
      </c>
    </row>
    <row r="526" spans="1:4" x14ac:dyDescent="0.3">
      <c r="A526" s="41" t="s">
        <v>1795</v>
      </c>
      <c r="B526" s="44" t="s">
        <v>680</v>
      </c>
      <c r="C526" s="12">
        <f>INDEX(CUTSTANDING!C:C,MATCH(A526,CUTSTANDING!B:B,0))</f>
        <v>0</v>
      </c>
      <c r="D526" s="12" t="e">
        <f>INDEX(LASTSTANDINGS!C:C,MATCH(A526,LASTSTANDINGS!B:B,0))</f>
        <v>#N/A</v>
      </c>
    </row>
    <row r="527" spans="1:4" x14ac:dyDescent="0.3">
      <c r="A527" s="41" t="s">
        <v>1797</v>
      </c>
      <c r="B527" s="44" t="s">
        <v>1627</v>
      </c>
      <c r="C527" s="12">
        <f>INDEX(CUTSTANDING!C:C,MATCH(A527,CUTSTANDING!B:B,0))</f>
        <v>6</v>
      </c>
      <c r="D527" s="12" t="e">
        <f>INDEX(LASTSTANDINGS!C:C,MATCH(A527,LASTSTANDINGS!B:B,0))</f>
        <v>#N/A</v>
      </c>
    </row>
    <row r="528" spans="1:4" x14ac:dyDescent="0.3">
      <c r="A528" s="41" t="s">
        <v>1800</v>
      </c>
      <c r="B528" s="44" t="s">
        <v>447</v>
      </c>
      <c r="C528" s="12">
        <f>INDEX(CUTSTANDING!C:C,MATCH(A528,CUTSTANDING!B:B,0))</f>
        <v>3</v>
      </c>
      <c r="D528" s="12" t="e">
        <f>INDEX(LASTSTANDINGS!C:C,MATCH(A528,LASTSTANDINGS!B:B,0))</f>
        <v>#N/A</v>
      </c>
    </row>
    <row r="529" spans="1:4" x14ac:dyDescent="0.3">
      <c r="A529" s="41" t="s">
        <v>93</v>
      </c>
      <c r="B529" s="44" t="s">
        <v>492</v>
      </c>
      <c r="C529" s="12">
        <f>INDEX(CUTSTANDING!C:C,MATCH(A529,CUTSTANDING!B:B,0))</f>
        <v>9</v>
      </c>
      <c r="D529" s="12" t="e">
        <f>INDEX(LASTSTANDINGS!C:C,MATCH(A529,LASTSTANDINGS!B:B,0))</f>
        <v>#N/A</v>
      </c>
    </row>
    <row r="530" spans="1:4" x14ac:dyDescent="0.3">
      <c r="A530" s="41" t="s">
        <v>1805</v>
      </c>
      <c r="B530" s="44" t="s">
        <v>6</v>
      </c>
      <c r="C530" s="12">
        <f>INDEX(CUTSTANDING!C:C,MATCH(A530,CUTSTANDING!B:B,0))</f>
        <v>12</v>
      </c>
      <c r="D530" s="12" t="e">
        <f>INDEX(LASTSTANDINGS!C:C,MATCH(A530,LASTSTANDINGS!B:B,0))</f>
        <v>#N/A</v>
      </c>
    </row>
    <row r="531" spans="1:4" x14ac:dyDescent="0.3">
      <c r="A531" s="41" t="s">
        <v>1808</v>
      </c>
      <c r="B531" s="44" t="s">
        <v>492</v>
      </c>
      <c r="C531" s="12">
        <f>INDEX(CUTSTANDING!C:C,MATCH(A531,CUTSTANDING!B:B,0))</f>
        <v>18</v>
      </c>
      <c r="D531" s="12">
        <f>INDEX(LASTSTANDINGS!C:C,MATCH(A531,LASTSTANDINGS!B:B,0))</f>
        <v>18</v>
      </c>
    </row>
    <row r="532" spans="1:4" x14ac:dyDescent="0.3">
      <c r="A532" s="41" t="s">
        <v>258</v>
      </c>
      <c r="B532" s="44" t="s">
        <v>9</v>
      </c>
      <c r="C532" s="12">
        <f>INDEX(CUTSTANDING!C:C,MATCH(A532,CUTSTANDING!B:B,0))</f>
        <v>3</v>
      </c>
      <c r="D532" s="12" t="e">
        <f>INDEX(LASTSTANDINGS!C:C,MATCH(A532,LASTSTANDINGS!B:B,0))</f>
        <v>#N/A</v>
      </c>
    </row>
    <row r="533" spans="1:4" x14ac:dyDescent="0.3">
      <c r="A533" s="41" t="s">
        <v>1813</v>
      </c>
      <c r="B533" s="44" t="s">
        <v>9</v>
      </c>
      <c r="C533" s="12">
        <f>INDEX(CUTSTANDING!C:C,MATCH(A533,CUTSTANDING!B:B,0))</f>
        <v>15</v>
      </c>
      <c r="D533" s="12" t="e">
        <f>INDEX(LASTSTANDINGS!C:C,MATCH(A533,LASTSTANDINGS!B:B,0))</f>
        <v>#N/A</v>
      </c>
    </row>
    <row r="534" spans="1:4" x14ac:dyDescent="0.3">
      <c r="A534" s="41" t="s">
        <v>349</v>
      </c>
      <c r="B534" s="44" t="s">
        <v>1036</v>
      </c>
      <c r="C534" s="12">
        <f>INDEX(CUTSTANDING!C:C,MATCH(A534,CUTSTANDING!B:B,0))</f>
        <v>6</v>
      </c>
      <c r="D534" s="12" t="e">
        <f>INDEX(LASTSTANDINGS!C:C,MATCH(A534,LASTSTANDINGS!B:B,0))</f>
        <v>#N/A</v>
      </c>
    </row>
    <row r="535" spans="1:4" x14ac:dyDescent="0.3">
      <c r="A535" s="41" t="s">
        <v>88</v>
      </c>
      <c r="B535" s="44" t="s">
        <v>577</v>
      </c>
      <c r="C535" s="12">
        <f>INDEX(CUTSTANDING!C:C,MATCH(A535,CUTSTANDING!B:B,0))</f>
        <v>6</v>
      </c>
      <c r="D535" s="12" t="e">
        <f>INDEX(LASTSTANDINGS!C:C,MATCH(A535,LASTSTANDINGS!B:B,0))</f>
        <v>#N/A</v>
      </c>
    </row>
    <row r="536" spans="1:4" x14ac:dyDescent="0.3">
      <c r="A536" s="41" t="s">
        <v>1820</v>
      </c>
      <c r="B536" s="44" t="s">
        <v>5</v>
      </c>
      <c r="C536" s="12">
        <f>INDEX(CUTSTANDING!C:C,MATCH(A536,CUTSTANDING!B:B,0))</f>
        <v>18</v>
      </c>
      <c r="D536" s="12">
        <f>INDEX(LASTSTANDINGS!C:C,MATCH(A536,LASTSTANDINGS!B:B,0))</f>
        <v>18</v>
      </c>
    </row>
    <row r="537" spans="1:4" x14ac:dyDescent="0.3">
      <c r="A537" s="41" t="s">
        <v>354</v>
      </c>
      <c r="B537" s="44" t="s">
        <v>577</v>
      </c>
      <c r="C537" s="12">
        <f>INDEX(CUTSTANDING!C:C,MATCH(A537,CUTSTANDING!B:B,0))</f>
        <v>21</v>
      </c>
      <c r="D537" s="12">
        <f>INDEX(LASTSTANDINGS!C:C,MATCH(A537,LASTSTANDINGS!B:B,0))</f>
        <v>21</v>
      </c>
    </row>
    <row r="538" spans="1:4" x14ac:dyDescent="0.3">
      <c r="A538" s="41" t="s">
        <v>1825</v>
      </c>
      <c r="B538" s="44" t="s">
        <v>40</v>
      </c>
      <c r="C538" s="12">
        <f>INDEX(CUTSTANDING!C:C,MATCH(A538,CUTSTANDING!B:B,0))</f>
        <v>10</v>
      </c>
      <c r="D538" s="12" t="e">
        <f>INDEX(LASTSTANDINGS!C:C,MATCH(A538,LASTSTANDINGS!B:B,0))</f>
        <v>#N/A</v>
      </c>
    </row>
    <row r="539" spans="1:4" x14ac:dyDescent="0.3">
      <c r="A539" s="41" t="s">
        <v>1828</v>
      </c>
      <c r="B539" s="44" t="s">
        <v>577</v>
      </c>
      <c r="C539" s="12">
        <f>INDEX(CUTSTANDING!C:C,MATCH(A539,CUTSTANDING!B:B,0))</f>
        <v>12</v>
      </c>
      <c r="D539" s="12" t="e">
        <f>INDEX(LASTSTANDINGS!C:C,MATCH(A539,LASTSTANDINGS!B:B,0))</f>
        <v>#N/A</v>
      </c>
    </row>
    <row r="540" spans="1:4" x14ac:dyDescent="0.3">
      <c r="A540" s="41" t="s">
        <v>407</v>
      </c>
      <c r="B540" s="44" t="s">
        <v>497</v>
      </c>
      <c r="C540" s="12">
        <f>INDEX(CUTSTANDING!C:C,MATCH(A540,CUTSTANDING!B:B,0))</f>
        <v>21</v>
      </c>
      <c r="D540" s="12">
        <f>INDEX(LASTSTANDINGS!C:C,MATCH(A540,LASTSTANDINGS!B:B,0))</f>
        <v>21</v>
      </c>
    </row>
    <row r="541" spans="1:4" x14ac:dyDescent="0.3">
      <c r="A541" s="41" t="s">
        <v>203</v>
      </c>
      <c r="B541" s="44" t="s">
        <v>14</v>
      </c>
      <c r="C541" s="12">
        <f>INDEX(CUTSTANDING!C:C,MATCH(A541,CUTSTANDING!B:B,0))</f>
        <v>9</v>
      </c>
      <c r="D541" s="12" t="e">
        <f>INDEX(LASTSTANDINGS!C:C,MATCH(A541,LASTSTANDINGS!B:B,0))</f>
        <v>#N/A</v>
      </c>
    </row>
    <row r="542" spans="1:4" x14ac:dyDescent="0.3">
      <c r="A542" s="41" t="s">
        <v>309</v>
      </c>
      <c r="B542" s="44" t="s">
        <v>40</v>
      </c>
      <c r="C542" s="12">
        <f>INDEX(CUTSTANDING!C:C,MATCH(A542,CUTSTANDING!B:B,0))</f>
        <v>19</v>
      </c>
      <c r="D542" s="12">
        <f>INDEX(LASTSTANDINGS!C:C,MATCH(A542,LASTSTANDINGS!B:B,0))</f>
        <v>19</v>
      </c>
    </row>
    <row r="543" spans="1:4" x14ac:dyDescent="0.3">
      <c r="A543" s="41" t="s">
        <v>1836</v>
      </c>
      <c r="B543" s="44" t="s">
        <v>8</v>
      </c>
      <c r="C543" s="12">
        <f>INDEX(CUTSTANDING!C:C,MATCH(A543,CUTSTANDING!B:B,0))</f>
        <v>13</v>
      </c>
      <c r="D543" s="12" t="e">
        <f>INDEX(LASTSTANDINGS!C:C,MATCH(A543,LASTSTANDINGS!B:B,0))</f>
        <v>#N/A</v>
      </c>
    </row>
    <row r="544" spans="1:4" x14ac:dyDescent="0.3">
      <c r="A544" s="41" t="s">
        <v>390</v>
      </c>
      <c r="B544" s="44" t="s">
        <v>577</v>
      </c>
      <c r="C544" s="12">
        <f>INDEX(CUTSTANDING!C:C,MATCH(A544,CUTSTANDING!B:B,0))</f>
        <v>18</v>
      </c>
      <c r="D544" s="12">
        <f>INDEX(LASTSTANDINGS!C:C,MATCH(A544,LASTSTANDINGS!B:B,0))</f>
        <v>18</v>
      </c>
    </row>
    <row r="545" spans="1:4" x14ac:dyDescent="0.3">
      <c r="A545" s="41" t="s">
        <v>243</v>
      </c>
      <c r="B545" s="44" t="s">
        <v>9</v>
      </c>
      <c r="C545" s="12">
        <f>INDEX(CUTSTANDING!C:C,MATCH(A545,CUTSTANDING!B:B,0))</f>
        <v>18</v>
      </c>
      <c r="D545" s="12">
        <f>INDEX(LASTSTANDINGS!C:C,MATCH(A545,LASTSTANDINGS!B:B,0))</f>
        <v>18</v>
      </c>
    </row>
    <row r="546" spans="1:4" x14ac:dyDescent="0.3">
      <c r="A546" s="41" t="s">
        <v>103</v>
      </c>
      <c r="B546" s="44" t="s">
        <v>18</v>
      </c>
      <c r="C546" s="12">
        <f>INDEX(CUTSTANDING!C:C,MATCH(A546,CUTSTANDING!B:B,0))</f>
        <v>6</v>
      </c>
      <c r="D546" s="12" t="e">
        <f>INDEX(LASTSTANDINGS!C:C,MATCH(A546,LASTSTANDINGS!B:B,0))</f>
        <v>#N/A</v>
      </c>
    </row>
    <row r="547" spans="1:4" x14ac:dyDescent="0.3">
      <c r="A547" s="41" t="s">
        <v>1844</v>
      </c>
      <c r="B547" s="44" t="s">
        <v>9</v>
      </c>
      <c r="C547" s="12">
        <f>INDEX(CUTSTANDING!C:C,MATCH(A547,CUTSTANDING!B:B,0))</f>
        <v>15</v>
      </c>
      <c r="D547" s="12" t="e">
        <f>INDEX(LASTSTANDINGS!C:C,MATCH(A547,LASTSTANDINGS!B:B,0))</f>
        <v>#N/A</v>
      </c>
    </row>
    <row r="548" spans="1:4" x14ac:dyDescent="0.3">
      <c r="A548" s="41" t="s">
        <v>1847</v>
      </c>
      <c r="B548" s="44" t="s">
        <v>448</v>
      </c>
      <c r="C548" s="12">
        <f>INDEX(CUTSTANDING!C:C,MATCH(A548,CUTSTANDING!B:B,0))</f>
        <v>12</v>
      </c>
      <c r="D548" s="12" t="e">
        <f>INDEX(LASTSTANDINGS!C:C,MATCH(A548,LASTSTANDINGS!B:B,0))</f>
        <v>#N/A</v>
      </c>
    </row>
    <row r="549" spans="1:4" x14ac:dyDescent="0.3">
      <c r="A549" s="41" t="s">
        <v>1850</v>
      </c>
      <c r="B549" s="44" t="s">
        <v>1494</v>
      </c>
      <c r="C549" s="12">
        <f>INDEX(CUTSTANDING!C:C,MATCH(A549,CUTSTANDING!B:B,0))</f>
        <v>22</v>
      </c>
      <c r="D549" s="12">
        <f>INDEX(LASTSTANDINGS!C:C,MATCH(A549,LASTSTANDINGS!B:B,0))</f>
        <v>22</v>
      </c>
    </row>
    <row r="550" spans="1:4" x14ac:dyDescent="0.3">
      <c r="A550" s="41" t="s">
        <v>205</v>
      </c>
      <c r="B550" s="44" t="s">
        <v>9</v>
      </c>
      <c r="C550" s="12">
        <f>INDEX(CUTSTANDING!C:C,MATCH(A550,CUTSTANDING!B:B,0))</f>
        <v>6</v>
      </c>
      <c r="D550" s="12" t="e">
        <f>INDEX(LASTSTANDINGS!C:C,MATCH(A550,LASTSTANDINGS!B:B,0))</f>
        <v>#N/A</v>
      </c>
    </row>
    <row r="551" spans="1:4" x14ac:dyDescent="0.3">
      <c r="A551" s="41" t="s">
        <v>1855</v>
      </c>
      <c r="B551" s="44" t="s">
        <v>577</v>
      </c>
      <c r="C551" s="12">
        <f>INDEX(CUTSTANDING!C:C,MATCH(A551,CUTSTANDING!B:B,0))</f>
        <v>12</v>
      </c>
      <c r="D551" s="12" t="e">
        <f>INDEX(LASTSTANDINGS!C:C,MATCH(A551,LASTSTANDINGS!B:B,0))</f>
        <v>#N/A</v>
      </c>
    </row>
    <row r="552" spans="1:4" x14ac:dyDescent="0.3">
      <c r="A552" s="41" t="s">
        <v>1858</v>
      </c>
      <c r="B552" s="44" t="s">
        <v>577</v>
      </c>
      <c r="C552" s="12">
        <f>INDEX(CUTSTANDING!C:C,MATCH(A552,CUTSTANDING!B:B,0))</f>
        <v>9</v>
      </c>
      <c r="D552" s="12" t="e">
        <f>INDEX(LASTSTANDINGS!C:C,MATCH(A552,LASTSTANDINGS!B:B,0))</f>
        <v>#N/A</v>
      </c>
    </row>
    <row r="553" spans="1:4" x14ac:dyDescent="0.3">
      <c r="A553" s="41" t="s">
        <v>339</v>
      </c>
      <c r="B553" s="44" t="s">
        <v>486</v>
      </c>
      <c r="C553" s="12">
        <f>INDEX(CUTSTANDING!C:C,MATCH(A553,CUTSTANDING!B:B,0))</f>
        <v>15</v>
      </c>
      <c r="D553" s="12" t="e">
        <f>INDEX(LASTSTANDINGS!C:C,MATCH(A553,LASTSTANDINGS!B:B,0))</f>
        <v>#N/A</v>
      </c>
    </row>
    <row r="554" spans="1:4" x14ac:dyDescent="0.3">
      <c r="A554" s="41" t="s">
        <v>1862</v>
      </c>
      <c r="B554" s="44" t="s">
        <v>1209</v>
      </c>
      <c r="C554" s="12">
        <f>INDEX(CUTSTANDING!C:C,MATCH(A554,CUTSTANDING!B:B,0))</f>
        <v>12</v>
      </c>
      <c r="D554" s="12" t="e">
        <f>INDEX(LASTSTANDINGS!C:C,MATCH(A554,LASTSTANDINGS!B:B,0))</f>
        <v>#N/A</v>
      </c>
    </row>
    <row r="555" spans="1:4" x14ac:dyDescent="0.3">
      <c r="A555" s="41" t="s">
        <v>104</v>
      </c>
      <c r="B555" s="44" t="s">
        <v>447</v>
      </c>
      <c r="C555" s="12">
        <f>INDEX(CUTSTANDING!C:C,MATCH(A555,CUTSTANDING!B:B,0))</f>
        <v>18</v>
      </c>
      <c r="D555" s="12">
        <f>INDEX(LASTSTANDINGS!C:C,MATCH(A555,LASTSTANDINGS!B:B,0))</f>
        <v>18</v>
      </c>
    </row>
    <row r="556" spans="1:4" x14ac:dyDescent="0.3">
      <c r="A556" s="41" t="s">
        <v>1866</v>
      </c>
      <c r="B556" s="44" t="s">
        <v>624</v>
      </c>
      <c r="C556" s="12">
        <f>INDEX(CUTSTANDING!C:C,MATCH(A556,CUTSTANDING!B:B,0))</f>
        <v>12</v>
      </c>
      <c r="D556" s="12" t="e">
        <f>INDEX(LASTSTANDINGS!C:C,MATCH(A556,LASTSTANDINGS!B:B,0))</f>
        <v>#N/A</v>
      </c>
    </row>
    <row r="557" spans="1:4" x14ac:dyDescent="0.3">
      <c r="A557" s="41" t="s">
        <v>231</v>
      </c>
      <c r="B557" s="44" t="s">
        <v>1871</v>
      </c>
      <c r="C557" s="12">
        <f>INDEX(CUTSTANDING!C:C,MATCH(A557,CUTSTANDING!B:B,0))</f>
        <v>0</v>
      </c>
      <c r="D557" s="12" t="e">
        <f>INDEX(LASTSTANDINGS!C:C,MATCH(A557,LASTSTANDINGS!B:B,0))</f>
        <v>#N/A</v>
      </c>
    </row>
    <row r="558" spans="1:4" x14ac:dyDescent="0.3">
      <c r="A558" s="41" t="s">
        <v>1872</v>
      </c>
      <c r="B558" s="44" t="s">
        <v>9</v>
      </c>
      <c r="C558" s="12">
        <f>INDEX(CUTSTANDING!C:C,MATCH(A558,CUTSTANDING!B:B,0))</f>
        <v>18</v>
      </c>
      <c r="D558" s="12">
        <f>INDEX(LASTSTANDINGS!C:C,MATCH(A558,LASTSTANDINGS!B:B,0))</f>
        <v>18</v>
      </c>
    </row>
    <row r="559" spans="1:4" x14ac:dyDescent="0.3">
      <c r="A559" s="41" t="s">
        <v>1875</v>
      </c>
      <c r="B559" s="44" t="s">
        <v>19</v>
      </c>
      <c r="C559" s="12">
        <f>INDEX(CUTSTANDING!C:C,MATCH(A559,CUTSTANDING!B:B,0))</f>
        <v>3</v>
      </c>
      <c r="D559" s="12" t="e">
        <f>INDEX(LASTSTANDINGS!C:C,MATCH(A559,LASTSTANDINGS!B:B,0))</f>
        <v>#N/A</v>
      </c>
    </row>
    <row r="560" spans="1:4" x14ac:dyDescent="0.3">
      <c r="A560" s="41" t="s">
        <v>227</v>
      </c>
      <c r="B560" s="44" t="s">
        <v>1880</v>
      </c>
      <c r="C560" s="12">
        <f>INDEX(CUTSTANDING!C:C,MATCH(A560,CUTSTANDING!B:B,0))</f>
        <v>3</v>
      </c>
      <c r="D560" s="12" t="e">
        <f>INDEX(LASTSTANDINGS!C:C,MATCH(A560,LASTSTANDINGS!B:B,0))</f>
        <v>#N/A</v>
      </c>
    </row>
    <row r="561" spans="1:4" x14ac:dyDescent="0.3">
      <c r="A561" s="41" t="s">
        <v>260</v>
      </c>
      <c r="B561" s="44" t="s">
        <v>0</v>
      </c>
      <c r="C561" s="12">
        <f>INDEX(CUTSTANDING!C:C,MATCH(A561,CUTSTANDING!B:B,0))</f>
        <v>6</v>
      </c>
      <c r="D561" s="12" t="e">
        <f>INDEX(LASTSTANDINGS!C:C,MATCH(A561,LASTSTANDINGS!B:B,0))</f>
        <v>#N/A</v>
      </c>
    </row>
    <row r="562" spans="1:4" x14ac:dyDescent="0.3">
      <c r="A562" s="41" t="s">
        <v>1883</v>
      </c>
      <c r="B562" s="44" t="s">
        <v>447</v>
      </c>
      <c r="C562" s="12">
        <f>INDEX(CUTSTANDING!C:C,MATCH(A562,CUTSTANDING!B:B,0))</f>
        <v>6</v>
      </c>
      <c r="D562" s="12" t="e">
        <f>INDEX(LASTSTANDINGS!C:C,MATCH(A562,LASTSTANDINGS!B:B,0))</f>
        <v>#N/A</v>
      </c>
    </row>
    <row r="563" spans="1:4" x14ac:dyDescent="0.3">
      <c r="A563" s="41" t="s">
        <v>255</v>
      </c>
      <c r="B563" s="44" t="s">
        <v>40</v>
      </c>
      <c r="C563" s="12">
        <f>INDEX(CUTSTANDING!C:C,MATCH(A563,CUTSTANDING!B:B,0))</f>
        <v>3</v>
      </c>
      <c r="D563" s="12" t="e">
        <f>INDEX(LASTSTANDINGS!C:C,MATCH(A563,LASTSTANDINGS!B:B,0))</f>
        <v>#N/A</v>
      </c>
    </row>
    <row r="564" spans="1:4" x14ac:dyDescent="0.3">
      <c r="A564" s="41" t="s">
        <v>1888</v>
      </c>
      <c r="B564" s="44" t="s">
        <v>40</v>
      </c>
      <c r="C564" s="12">
        <f>INDEX(CUTSTANDING!C:C,MATCH(A564,CUTSTANDING!B:B,0))</f>
        <v>15</v>
      </c>
      <c r="D564" s="12" t="e">
        <f>INDEX(LASTSTANDINGS!C:C,MATCH(A564,LASTSTANDINGS!B:B,0))</f>
        <v>#N/A</v>
      </c>
    </row>
    <row r="565" spans="1:4" x14ac:dyDescent="0.3">
      <c r="A565" s="41" t="s">
        <v>116</v>
      </c>
      <c r="B565" s="44" t="s">
        <v>9</v>
      </c>
      <c r="C565" s="12">
        <f>INDEX(CUTSTANDING!C:C,MATCH(A565,CUTSTANDING!B:B,0))</f>
        <v>18</v>
      </c>
      <c r="D565" s="12">
        <f>INDEX(LASTSTANDINGS!C:C,MATCH(A565,LASTSTANDINGS!B:B,0))</f>
        <v>18</v>
      </c>
    </row>
    <row r="566" spans="1:4" x14ac:dyDescent="0.3">
      <c r="A566" s="41" t="s">
        <v>1893</v>
      </c>
      <c r="B566" s="44" t="s">
        <v>4</v>
      </c>
      <c r="C566" s="12">
        <f>INDEX(CUTSTANDING!C:C,MATCH(A566,CUTSTANDING!B:B,0))</f>
        <v>10</v>
      </c>
      <c r="D566" s="12" t="e">
        <f>INDEX(LASTSTANDINGS!C:C,MATCH(A566,LASTSTANDINGS!B:B,0))</f>
        <v>#N/A</v>
      </c>
    </row>
    <row r="567" spans="1:4" x14ac:dyDescent="0.3">
      <c r="A567" s="41" t="s">
        <v>1896</v>
      </c>
      <c r="B567" s="44" t="s">
        <v>551</v>
      </c>
      <c r="C567" s="12">
        <f>INDEX(CUTSTANDING!C:C,MATCH(A567,CUTSTANDING!B:B,0))</f>
        <v>3</v>
      </c>
      <c r="D567" s="12" t="e">
        <f>INDEX(LASTSTANDINGS!C:C,MATCH(A567,LASTSTANDINGS!B:B,0))</f>
        <v>#N/A</v>
      </c>
    </row>
    <row r="568" spans="1:4" x14ac:dyDescent="0.3">
      <c r="A568" s="41" t="s">
        <v>1899</v>
      </c>
      <c r="B568" s="44" t="s">
        <v>551</v>
      </c>
      <c r="C568" s="12">
        <f>INDEX(CUTSTANDING!C:C,MATCH(A568,CUTSTANDING!B:B,0))</f>
        <v>6</v>
      </c>
      <c r="D568" s="12" t="e">
        <f>INDEX(LASTSTANDINGS!C:C,MATCH(A568,LASTSTANDINGS!B:B,0))</f>
        <v>#N/A</v>
      </c>
    </row>
    <row r="569" spans="1:4" x14ac:dyDescent="0.3">
      <c r="A569" s="41" t="s">
        <v>1902</v>
      </c>
      <c r="B569" s="44" t="s">
        <v>2</v>
      </c>
      <c r="C569" s="12">
        <f>INDEX(CUTSTANDING!C:C,MATCH(A569,CUTSTANDING!B:B,0))</f>
        <v>6</v>
      </c>
      <c r="D569" s="12" t="e">
        <f>INDEX(LASTSTANDINGS!C:C,MATCH(A569,LASTSTANDINGS!B:B,0))</f>
        <v>#N/A</v>
      </c>
    </row>
    <row r="570" spans="1:4" x14ac:dyDescent="0.3">
      <c r="A570" s="41" t="s">
        <v>1905</v>
      </c>
      <c r="B570" s="44" t="s">
        <v>577</v>
      </c>
      <c r="C570" s="12">
        <f>INDEX(CUTSTANDING!C:C,MATCH(A570,CUTSTANDING!B:B,0))</f>
        <v>21</v>
      </c>
      <c r="D570" s="12">
        <f>INDEX(LASTSTANDINGS!C:C,MATCH(A570,LASTSTANDINGS!B:B,0))</f>
        <v>21</v>
      </c>
    </row>
    <row r="571" spans="1:4" x14ac:dyDescent="0.3">
      <c r="A571" s="41" t="s">
        <v>1908</v>
      </c>
      <c r="B571" s="44" t="s">
        <v>624</v>
      </c>
      <c r="C571" s="12">
        <f>INDEX(CUTSTANDING!C:C,MATCH(A571,CUTSTANDING!B:B,0))</f>
        <v>6</v>
      </c>
      <c r="D571" s="12" t="e">
        <f>INDEX(LASTSTANDINGS!C:C,MATCH(A571,LASTSTANDINGS!B:B,0))</f>
        <v>#N/A</v>
      </c>
    </row>
    <row r="572" spans="1:4" x14ac:dyDescent="0.3">
      <c r="A572" s="41" t="s">
        <v>1911</v>
      </c>
      <c r="B572" s="44" t="s">
        <v>4</v>
      </c>
      <c r="C572" s="12">
        <f>INDEX(CUTSTANDING!C:C,MATCH(A572,CUTSTANDING!B:B,0))</f>
        <v>7</v>
      </c>
      <c r="D572" s="12" t="e">
        <f>INDEX(LASTSTANDINGS!C:C,MATCH(A572,LASTSTANDINGS!B:B,0))</f>
        <v>#N/A</v>
      </c>
    </row>
    <row r="573" spans="1:4" x14ac:dyDescent="0.3">
      <c r="A573" s="41" t="s">
        <v>377</v>
      </c>
      <c r="B573" s="44" t="s">
        <v>447</v>
      </c>
      <c r="C573" s="12">
        <f>INDEX(CUTSTANDING!C:C,MATCH(A573,CUTSTANDING!B:B,0))</f>
        <v>18</v>
      </c>
      <c r="D573" s="12">
        <f>INDEX(LASTSTANDINGS!C:C,MATCH(A573,LASTSTANDINGS!B:B,0))</f>
        <v>18</v>
      </c>
    </row>
    <row r="574" spans="1:4" x14ac:dyDescent="0.3">
      <c r="A574" s="41" t="s">
        <v>135</v>
      </c>
      <c r="B574" s="44" t="s">
        <v>445</v>
      </c>
      <c r="C574" s="12">
        <f>INDEX(CUTSTANDING!C:C,MATCH(A574,CUTSTANDING!B:B,0))</f>
        <v>12</v>
      </c>
      <c r="D574" s="12" t="e">
        <f>INDEX(LASTSTANDINGS!C:C,MATCH(A574,LASTSTANDINGS!B:B,0))</f>
        <v>#N/A</v>
      </c>
    </row>
    <row r="575" spans="1:4" x14ac:dyDescent="0.3">
      <c r="A575" s="41" t="s">
        <v>1917</v>
      </c>
      <c r="B575" s="44" t="s">
        <v>14</v>
      </c>
      <c r="C575" s="12">
        <f>INDEX(CUTSTANDING!C:C,MATCH(A575,CUTSTANDING!B:B,0))</f>
        <v>9</v>
      </c>
      <c r="D575" s="12" t="e">
        <f>INDEX(LASTSTANDINGS!C:C,MATCH(A575,LASTSTANDINGS!B:B,0))</f>
        <v>#N/A</v>
      </c>
    </row>
    <row r="576" spans="1:4" x14ac:dyDescent="0.3">
      <c r="A576" s="41" t="s">
        <v>1920</v>
      </c>
      <c r="B576" s="44" t="s">
        <v>40</v>
      </c>
      <c r="C576" s="12">
        <f>INDEX(CUTSTANDING!C:C,MATCH(A576,CUTSTANDING!B:B,0))</f>
        <v>9</v>
      </c>
      <c r="D576" s="12" t="e">
        <f>INDEX(LASTSTANDINGS!C:C,MATCH(A576,LASTSTANDINGS!B:B,0))</f>
        <v>#N/A</v>
      </c>
    </row>
    <row r="577" spans="1:4" x14ac:dyDescent="0.3">
      <c r="A577" s="41" t="s">
        <v>245</v>
      </c>
      <c r="B577" s="44" t="s">
        <v>624</v>
      </c>
      <c r="C577" s="12">
        <f>INDEX(CUTSTANDING!C:C,MATCH(A577,CUTSTANDING!B:B,0))</f>
        <v>9</v>
      </c>
      <c r="D577" s="12" t="e">
        <f>INDEX(LASTSTANDINGS!C:C,MATCH(A577,LASTSTANDINGS!B:B,0))</f>
        <v>#N/A</v>
      </c>
    </row>
    <row r="578" spans="1:4" x14ac:dyDescent="0.3">
      <c r="A578" s="41" t="s">
        <v>1925</v>
      </c>
      <c r="B578" s="44" t="s">
        <v>713</v>
      </c>
      <c r="C578" s="12">
        <f>INDEX(CUTSTANDING!C:C,MATCH(A578,CUTSTANDING!B:B,0))</f>
        <v>18</v>
      </c>
      <c r="D578" s="12">
        <f>INDEX(LASTSTANDINGS!C:C,MATCH(A578,LASTSTANDINGS!B:B,0))</f>
        <v>18</v>
      </c>
    </row>
    <row r="579" spans="1:4" x14ac:dyDescent="0.3">
      <c r="A579" s="41" t="s">
        <v>392</v>
      </c>
      <c r="B579" s="44" t="s">
        <v>9</v>
      </c>
      <c r="C579" s="12">
        <f>INDEX(CUTSTANDING!C:C,MATCH(A579,CUTSTANDING!B:B,0))</f>
        <v>9</v>
      </c>
      <c r="D579" s="12" t="e">
        <f>INDEX(LASTSTANDINGS!C:C,MATCH(A579,LASTSTANDINGS!B:B,0))</f>
        <v>#N/A</v>
      </c>
    </row>
    <row r="580" spans="1:4" x14ac:dyDescent="0.3">
      <c r="A580" s="41" t="s">
        <v>1930</v>
      </c>
      <c r="B580" s="44" t="s">
        <v>8</v>
      </c>
      <c r="C580" s="12">
        <f>INDEX(CUTSTANDING!C:C,MATCH(A580,CUTSTANDING!B:B,0))</f>
        <v>9</v>
      </c>
      <c r="D580" s="12" t="e">
        <f>INDEX(LASTSTANDINGS!C:C,MATCH(A580,LASTSTANDINGS!B:B,0))</f>
        <v>#N/A</v>
      </c>
    </row>
    <row r="581" spans="1:4" x14ac:dyDescent="0.3">
      <c r="A581" s="41" t="s">
        <v>1933</v>
      </c>
      <c r="B581" s="44" t="s">
        <v>551</v>
      </c>
      <c r="C581" s="12">
        <f>INDEX(CUTSTANDING!C:C,MATCH(A581,CUTSTANDING!B:B,0))</f>
        <v>6</v>
      </c>
      <c r="D581" s="12" t="e">
        <f>INDEX(LASTSTANDINGS!C:C,MATCH(A581,LASTSTANDINGS!B:B,0))</f>
        <v>#N/A</v>
      </c>
    </row>
    <row r="582" spans="1:4" x14ac:dyDescent="0.3">
      <c r="A582" s="41" t="s">
        <v>1936</v>
      </c>
      <c r="B582" s="44" t="s">
        <v>447</v>
      </c>
      <c r="C582" s="12">
        <f>INDEX(CUTSTANDING!C:C,MATCH(A582,CUTSTANDING!B:B,0))</f>
        <v>15</v>
      </c>
      <c r="D582" s="12" t="e">
        <f>INDEX(LASTSTANDINGS!C:C,MATCH(A582,LASTSTANDINGS!B:B,0))</f>
        <v>#N/A</v>
      </c>
    </row>
    <row r="583" spans="1:4" x14ac:dyDescent="0.3">
      <c r="A583" s="41" t="s">
        <v>239</v>
      </c>
      <c r="B583" s="44" t="s">
        <v>8</v>
      </c>
      <c r="C583" s="12">
        <f>INDEX(CUTSTANDING!C:C,MATCH(A583,CUTSTANDING!B:B,0))</f>
        <v>10</v>
      </c>
      <c r="D583" s="12" t="e">
        <f>INDEX(LASTSTANDINGS!C:C,MATCH(A583,LASTSTANDINGS!B:B,0))</f>
        <v>#N/A</v>
      </c>
    </row>
    <row r="584" spans="1:4" x14ac:dyDescent="0.3">
      <c r="A584" s="41" t="s">
        <v>1940</v>
      </c>
      <c r="B584" s="44" t="s">
        <v>40</v>
      </c>
      <c r="C584" s="12">
        <f>INDEX(CUTSTANDING!C:C,MATCH(A584,CUTSTANDING!B:B,0))</f>
        <v>18</v>
      </c>
      <c r="D584" s="12">
        <f>INDEX(LASTSTANDINGS!C:C,MATCH(A584,LASTSTANDINGS!B:B,0))</f>
        <v>18</v>
      </c>
    </row>
    <row r="585" spans="1:4" x14ac:dyDescent="0.3">
      <c r="A585" s="41" t="s">
        <v>1943</v>
      </c>
      <c r="B585" s="44" t="s">
        <v>1627</v>
      </c>
      <c r="C585" s="12">
        <f>INDEX(CUTSTANDING!C:C,MATCH(A585,CUTSTANDING!B:B,0))</f>
        <v>15</v>
      </c>
      <c r="D585" s="12" t="e">
        <f>INDEX(LASTSTANDINGS!C:C,MATCH(A585,LASTSTANDINGS!B:B,0))</f>
        <v>#N/A</v>
      </c>
    </row>
    <row r="586" spans="1:4" x14ac:dyDescent="0.3">
      <c r="A586" s="41" t="s">
        <v>1946</v>
      </c>
      <c r="B586" s="44" t="s">
        <v>8</v>
      </c>
      <c r="C586" s="12">
        <f>INDEX(CUTSTANDING!C:C,MATCH(A586,CUTSTANDING!B:B,0))</f>
        <v>6</v>
      </c>
      <c r="D586" s="12" t="e">
        <f>INDEX(LASTSTANDINGS!C:C,MATCH(A586,LASTSTANDINGS!B:B,0))</f>
        <v>#N/A</v>
      </c>
    </row>
    <row r="587" spans="1:4" x14ac:dyDescent="0.3">
      <c r="A587" s="41" t="s">
        <v>191</v>
      </c>
      <c r="B587" s="44" t="s">
        <v>10</v>
      </c>
      <c r="C587" s="12">
        <f>INDEX(CUTSTANDING!C:C,MATCH(A587,CUTSTANDING!B:B,0))</f>
        <v>3</v>
      </c>
      <c r="D587" s="12" t="e">
        <f>INDEX(LASTSTANDINGS!C:C,MATCH(A587,LASTSTANDINGS!B:B,0))</f>
        <v>#N/A</v>
      </c>
    </row>
    <row r="588" spans="1:4" x14ac:dyDescent="0.3">
      <c r="A588" s="41" t="s">
        <v>1951</v>
      </c>
      <c r="B588" s="44" t="s">
        <v>447</v>
      </c>
      <c r="C588" s="12">
        <f>INDEX(CUTSTANDING!C:C,MATCH(A588,CUTSTANDING!B:B,0))</f>
        <v>9</v>
      </c>
      <c r="D588" s="12" t="e">
        <f>INDEX(LASTSTANDINGS!C:C,MATCH(A588,LASTSTANDINGS!B:B,0))</f>
        <v>#N/A</v>
      </c>
    </row>
    <row r="589" spans="1:4" x14ac:dyDescent="0.3">
      <c r="A589" s="41" t="s">
        <v>331</v>
      </c>
      <c r="B589" s="44" t="s">
        <v>2</v>
      </c>
      <c r="C589" s="12">
        <f>INDEX(CUTSTANDING!C:C,MATCH(A589,CUTSTANDING!B:B,0))</f>
        <v>6</v>
      </c>
      <c r="D589" s="12" t="e">
        <f>INDEX(LASTSTANDINGS!C:C,MATCH(A589,LASTSTANDINGS!B:B,0))</f>
        <v>#N/A</v>
      </c>
    </row>
    <row r="590" spans="1:4" x14ac:dyDescent="0.3">
      <c r="A590" s="41" t="s">
        <v>1956</v>
      </c>
      <c r="B590" s="44" t="s">
        <v>551</v>
      </c>
      <c r="C590" s="12">
        <f>INDEX(CUTSTANDING!C:C,MATCH(A590,CUTSTANDING!B:B,0))</f>
        <v>12</v>
      </c>
      <c r="D590" s="12" t="e">
        <f>INDEX(LASTSTANDINGS!C:C,MATCH(A590,LASTSTANDINGS!B:B,0))</f>
        <v>#N/A</v>
      </c>
    </row>
    <row r="591" spans="1:4" x14ac:dyDescent="0.3">
      <c r="A591" s="41" t="s">
        <v>1959</v>
      </c>
      <c r="B591" s="44" t="s">
        <v>40</v>
      </c>
      <c r="C591" s="12">
        <f>INDEX(CUTSTANDING!C:C,MATCH(A591,CUTSTANDING!B:B,0))</f>
        <v>3</v>
      </c>
      <c r="D591" s="12" t="e">
        <f>INDEX(LASTSTANDINGS!C:C,MATCH(A591,LASTSTANDINGS!B:B,0))</f>
        <v>#N/A</v>
      </c>
    </row>
    <row r="592" spans="1:4" x14ac:dyDescent="0.3">
      <c r="A592" s="41" t="s">
        <v>1961</v>
      </c>
      <c r="B592" s="44" t="s">
        <v>447</v>
      </c>
      <c r="C592" s="12">
        <f>INDEX(CUTSTANDING!C:C,MATCH(A592,CUTSTANDING!B:B,0))</f>
        <v>6</v>
      </c>
      <c r="D592" s="12" t="e">
        <f>INDEX(LASTSTANDINGS!C:C,MATCH(A592,LASTSTANDINGS!B:B,0))</f>
        <v>#N/A</v>
      </c>
    </row>
    <row r="593" spans="1:4" x14ac:dyDescent="0.3">
      <c r="A593" s="41" t="s">
        <v>1964</v>
      </c>
      <c r="B593" s="44" t="s">
        <v>551</v>
      </c>
      <c r="C593" s="12">
        <f>INDEX(CUTSTANDING!C:C,MATCH(A593,CUTSTANDING!B:B,0))</f>
        <v>16</v>
      </c>
      <c r="D593" s="12" t="e">
        <f>INDEX(LASTSTANDINGS!C:C,MATCH(A593,LASTSTANDINGS!B:B,0))</f>
        <v>#N/A</v>
      </c>
    </row>
    <row r="594" spans="1:4" x14ac:dyDescent="0.3">
      <c r="A594" s="41" t="s">
        <v>244</v>
      </c>
      <c r="B594" s="44" t="s">
        <v>624</v>
      </c>
      <c r="C594" s="12">
        <f>INDEX(CUTSTANDING!C:C,MATCH(A594,CUTSTANDING!B:B,0))</f>
        <v>3</v>
      </c>
      <c r="D594" s="12" t="e">
        <f>INDEX(LASTSTANDINGS!C:C,MATCH(A594,LASTSTANDINGS!B:B,0))</f>
        <v>#N/A</v>
      </c>
    </row>
    <row r="595" spans="1:4" x14ac:dyDescent="0.3">
      <c r="A595" s="41" t="s">
        <v>1967</v>
      </c>
      <c r="B595" s="44" t="s">
        <v>486</v>
      </c>
      <c r="C595" s="12">
        <f>INDEX(CUTSTANDING!C:C,MATCH(A595,CUTSTANDING!B:B,0))</f>
        <v>6</v>
      </c>
      <c r="D595" s="12" t="e">
        <f>INDEX(LASTSTANDINGS!C:C,MATCH(A595,LASTSTANDINGS!B:B,0))</f>
        <v>#N/A</v>
      </c>
    </row>
    <row r="596" spans="1:4" x14ac:dyDescent="0.3">
      <c r="A596" s="41" t="s">
        <v>1970</v>
      </c>
      <c r="B596" s="44" t="s">
        <v>447</v>
      </c>
      <c r="C596" s="12">
        <f>INDEX(CUTSTANDING!C:C,MATCH(A596,CUTSTANDING!B:B,0))</f>
        <v>9</v>
      </c>
      <c r="D596" s="12" t="e">
        <f>INDEX(LASTSTANDINGS!C:C,MATCH(A596,LASTSTANDINGS!B:B,0))</f>
        <v>#N/A</v>
      </c>
    </row>
    <row r="597" spans="1:4" x14ac:dyDescent="0.3">
      <c r="A597" s="41" t="s">
        <v>1973</v>
      </c>
      <c r="B597" s="44" t="s">
        <v>447</v>
      </c>
      <c r="C597" s="12">
        <f>INDEX(CUTSTANDING!C:C,MATCH(A597,CUTSTANDING!B:B,0))</f>
        <v>3</v>
      </c>
      <c r="D597" s="12" t="e">
        <f>INDEX(LASTSTANDINGS!C:C,MATCH(A597,LASTSTANDINGS!B:B,0))</f>
        <v>#N/A</v>
      </c>
    </row>
    <row r="598" spans="1:4" x14ac:dyDescent="0.3">
      <c r="A598" s="41" t="s">
        <v>1975</v>
      </c>
      <c r="B598" s="44" t="s">
        <v>0</v>
      </c>
      <c r="C598" s="12">
        <f>INDEX(CUTSTANDING!C:C,MATCH(A598,CUTSTANDING!B:B,0))</f>
        <v>12</v>
      </c>
      <c r="D598" s="12" t="e">
        <f>INDEX(LASTSTANDINGS!C:C,MATCH(A598,LASTSTANDINGS!B:B,0))</f>
        <v>#N/A</v>
      </c>
    </row>
    <row r="599" spans="1:4" x14ac:dyDescent="0.3">
      <c r="A599" s="41" t="s">
        <v>1978</v>
      </c>
      <c r="B599" s="44" t="s">
        <v>551</v>
      </c>
      <c r="C599" s="12">
        <f>INDEX(CUTSTANDING!C:C,MATCH(A599,CUTSTANDING!B:B,0))</f>
        <v>18</v>
      </c>
      <c r="D599" s="12">
        <f>INDEX(LASTSTANDINGS!C:C,MATCH(A599,LASTSTANDINGS!B:B,0))</f>
        <v>18</v>
      </c>
    </row>
    <row r="600" spans="1:4" x14ac:dyDescent="0.3">
      <c r="A600" s="41" t="s">
        <v>217</v>
      </c>
      <c r="B600" s="44" t="s">
        <v>7</v>
      </c>
      <c r="C600" s="12">
        <f>INDEX(CUTSTANDING!C:C,MATCH(A600,CUTSTANDING!B:B,0))</f>
        <v>6</v>
      </c>
      <c r="D600" s="12" t="e">
        <f>INDEX(LASTSTANDINGS!C:C,MATCH(A600,LASTSTANDINGS!B:B,0))</f>
        <v>#N/A</v>
      </c>
    </row>
    <row r="601" spans="1:4" x14ac:dyDescent="0.3">
      <c r="A601" s="41" t="s">
        <v>1983</v>
      </c>
      <c r="B601" s="44" t="s">
        <v>551</v>
      </c>
      <c r="C601" s="12">
        <f>INDEX(CUTSTANDING!C:C,MATCH(A601,CUTSTANDING!B:B,0))</f>
        <v>0</v>
      </c>
      <c r="D601" s="12" t="e">
        <f>INDEX(LASTSTANDINGS!C:C,MATCH(A601,LASTSTANDINGS!B:B,0))</f>
        <v>#N/A</v>
      </c>
    </row>
    <row r="602" spans="1:4" x14ac:dyDescent="0.3">
      <c r="A602" s="41" t="s">
        <v>1986</v>
      </c>
      <c r="B602" s="44" t="s">
        <v>577</v>
      </c>
      <c r="C602" s="12">
        <f>INDEX(CUTSTANDING!C:C,MATCH(A602,CUTSTANDING!B:B,0))</f>
        <v>0</v>
      </c>
      <c r="D602" s="12" t="e">
        <f>INDEX(LASTSTANDINGS!C:C,MATCH(A602,LASTSTANDINGS!B:B,0))</f>
        <v>#N/A</v>
      </c>
    </row>
    <row r="603" spans="1:4" x14ac:dyDescent="0.3">
      <c r="A603" s="41" t="s">
        <v>1989</v>
      </c>
      <c r="B603" s="44" t="s">
        <v>577</v>
      </c>
      <c r="C603" s="12">
        <f>INDEX(CUTSTANDING!C:C,MATCH(A603,CUTSTANDING!B:B,0))</f>
        <v>9</v>
      </c>
      <c r="D603" s="12" t="e">
        <f>INDEX(LASTSTANDINGS!C:C,MATCH(A603,LASTSTANDINGS!B:B,0))</f>
        <v>#N/A</v>
      </c>
    </row>
    <row r="604" spans="1:4" x14ac:dyDescent="0.3">
      <c r="A604" s="41" t="s">
        <v>1992</v>
      </c>
      <c r="B604" s="44" t="s">
        <v>447</v>
      </c>
      <c r="C604" s="12">
        <f>INDEX(CUTSTANDING!C:C,MATCH(A604,CUTSTANDING!B:B,0))</f>
        <v>9</v>
      </c>
      <c r="D604" s="12" t="e">
        <f>INDEX(LASTSTANDINGS!C:C,MATCH(A604,LASTSTANDINGS!B:B,0))</f>
        <v>#N/A</v>
      </c>
    </row>
    <row r="605" spans="1:4" x14ac:dyDescent="0.3">
      <c r="A605" s="41" t="s">
        <v>1995</v>
      </c>
      <c r="B605" s="44" t="s">
        <v>713</v>
      </c>
      <c r="C605" s="12">
        <f>INDEX(CUTSTANDING!C:C,MATCH(A605,CUTSTANDING!B:B,0))</f>
        <v>16</v>
      </c>
      <c r="D605" s="12" t="e">
        <f>INDEX(LASTSTANDINGS!C:C,MATCH(A605,LASTSTANDINGS!B:B,0))</f>
        <v>#N/A</v>
      </c>
    </row>
    <row r="606" spans="1:4" x14ac:dyDescent="0.3">
      <c r="A606" s="41" t="s">
        <v>137</v>
      </c>
      <c r="B606" s="44" t="s">
        <v>560</v>
      </c>
      <c r="C606" s="12">
        <f>INDEX(CUTSTANDING!C:C,MATCH(A606,CUTSTANDING!B:B,0))</f>
        <v>10</v>
      </c>
      <c r="D606" s="12" t="e">
        <f>INDEX(LASTSTANDINGS!C:C,MATCH(A606,LASTSTANDINGS!B:B,0))</f>
        <v>#N/A</v>
      </c>
    </row>
    <row r="607" spans="1:4" x14ac:dyDescent="0.3">
      <c r="A607" s="41" t="s">
        <v>2000</v>
      </c>
      <c r="B607" s="44" t="s">
        <v>1105</v>
      </c>
      <c r="C607" s="12">
        <f>INDEX(CUTSTANDING!C:C,MATCH(A607,CUTSTANDING!B:B,0))</f>
        <v>6</v>
      </c>
      <c r="D607" s="12" t="e">
        <f>INDEX(LASTSTANDINGS!C:C,MATCH(A607,LASTSTANDINGS!B:B,0))</f>
        <v>#N/A</v>
      </c>
    </row>
    <row r="608" spans="1:4" x14ac:dyDescent="0.3">
      <c r="A608" s="41" t="s">
        <v>2003</v>
      </c>
      <c r="B608" s="44" t="s">
        <v>40</v>
      </c>
      <c r="C608" s="12">
        <f>INDEX(CUTSTANDING!C:C,MATCH(A608,CUTSTANDING!B:B,0))</f>
        <v>16</v>
      </c>
      <c r="D608" s="12" t="e">
        <f>INDEX(LASTSTANDINGS!C:C,MATCH(A608,LASTSTANDINGS!B:B,0))</f>
        <v>#N/A</v>
      </c>
    </row>
    <row r="609" spans="1:4" x14ac:dyDescent="0.3">
      <c r="A609" s="41" t="s">
        <v>2006</v>
      </c>
      <c r="B609" s="44" t="s">
        <v>577</v>
      </c>
      <c r="C609" s="12">
        <f>INDEX(CUTSTANDING!C:C,MATCH(A609,CUTSTANDING!B:B,0))</f>
        <v>18</v>
      </c>
      <c r="D609" s="12">
        <f>INDEX(LASTSTANDINGS!C:C,MATCH(A609,LASTSTANDINGS!B:B,0))</f>
        <v>18</v>
      </c>
    </row>
    <row r="610" spans="1:4" x14ac:dyDescent="0.3">
      <c r="A610" s="41" t="s">
        <v>123</v>
      </c>
      <c r="B610" s="44" t="s">
        <v>551</v>
      </c>
      <c r="C610" s="12">
        <f>INDEX(CUTSTANDING!C:C,MATCH(A610,CUTSTANDING!B:B,0))</f>
        <v>18</v>
      </c>
      <c r="D610" s="12">
        <f>INDEX(LASTSTANDINGS!C:C,MATCH(A610,LASTSTANDINGS!B:B,0))</f>
        <v>18</v>
      </c>
    </row>
    <row r="611" spans="1:4" x14ac:dyDescent="0.3">
      <c r="A611" s="41" t="s">
        <v>351</v>
      </c>
      <c r="B611" s="44" t="s">
        <v>713</v>
      </c>
      <c r="C611" s="12">
        <f>INDEX(CUTSTANDING!C:C,MATCH(A611,CUTSTANDING!B:B,0))</f>
        <v>21</v>
      </c>
      <c r="D611" s="12">
        <f>INDEX(LASTSTANDINGS!C:C,MATCH(A611,LASTSTANDINGS!B:B,0))</f>
        <v>21</v>
      </c>
    </row>
    <row r="612" spans="1:4" x14ac:dyDescent="0.3">
      <c r="A612" s="41" t="s">
        <v>2013</v>
      </c>
      <c r="B612" s="44" t="s">
        <v>11</v>
      </c>
      <c r="C612" s="12">
        <f>INDEX(CUTSTANDING!C:C,MATCH(A612,CUTSTANDING!B:B,0))</f>
        <v>9</v>
      </c>
      <c r="D612" s="12" t="e">
        <f>INDEX(LASTSTANDINGS!C:C,MATCH(A612,LASTSTANDINGS!B:B,0))</f>
        <v>#N/A</v>
      </c>
    </row>
    <row r="613" spans="1:4" x14ac:dyDescent="0.3">
      <c r="A613" s="41" t="s">
        <v>2016</v>
      </c>
      <c r="B613" s="44" t="s">
        <v>486</v>
      </c>
      <c r="C613" s="12">
        <f>INDEX(CUTSTANDING!C:C,MATCH(A613,CUTSTANDING!B:B,0))</f>
        <v>15</v>
      </c>
      <c r="D613" s="12" t="e">
        <f>INDEX(LASTSTANDINGS!C:C,MATCH(A613,LASTSTANDINGS!B:B,0))</f>
        <v>#N/A</v>
      </c>
    </row>
    <row r="614" spans="1:4" x14ac:dyDescent="0.3">
      <c r="A614" s="41" t="s">
        <v>126</v>
      </c>
      <c r="B614" s="44" t="s">
        <v>447</v>
      </c>
      <c r="C614" s="12">
        <f>INDEX(CUTSTANDING!C:C,MATCH(A614,CUTSTANDING!B:B,0))</f>
        <v>12</v>
      </c>
      <c r="D614" s="12" t="e">
        <f>INDEX(LASTSTANDINGS!C:C,MATCH(A614,LASTSTANDINGS!B:B,0))</f>
        <v>#N/A</v>
      </c>
    </row>
    <row r="615" spans="1:4" x14ac:dyDescent="0.3">
      <c r="A615" s="41" t="s">
        <v>2021</v>
      </c>
      <c r="B615" s="44" t="s">
        <v>9</v>
      </c>
      <c r="C615" s="12">
        <f>INDEX(CUTSTANDING!C:C,MATCH(A615,CUTSTANDING!B:B,0))</f>
        <v>6</v>
      </c>
      <c r="D615" s="12" t="e">
        <f>INDEX(LASTSTANDINGS!C:C,MATCH(A615,LASTSTANDINGS!B:B,0))</f>
        <v>#N/A</v>
      </c>
    </row>
    <row r="616" spans="1:4" x14ac:dyDescent="0.3">
      <c r="A616" s="41" t="s">
        <v>2024</v>
      </c>
      <c r="B616" s="44" t="s">
        <v>9</v>
      </c>
      <c r="C616" s="12">
        <f>INDEX(CUTSTANDING!C:C,MATCH(A616,CUTSTANDING!B:B,0))</f>
        <v>10</v>
      </c>
      <c r="D616" s="12" t="e">
        <f>INDEX(LASTSTANDINGS!C:C,MATCH(A616,LASTSTANDINGS!B:B,0))</f>
        <v>#N/A</v>
      </c>
    </row>
    <row r="617" spans="1:4" x14ac:dyDescent="0.3">
      <c r="A617" s="41" t="s">
        <v>283</v>
      </c>
      <c r="B617" s="44" t="s">
        <v>15</v>
      </c>
      <c r="C617" s="12">
        <f>INDEX(CUTSTANDING!C:C,MATCH(A617,CUTSTANDING!B:B,0))</f>
        <v>18</v>
      </c>
      <c r="D617" s="12">
        <f>INDEX(LASTSTANDINGS!C:C,MATCH(A617,LASTSTANDINGS!B:B,0))</f>
        <v>18</v>
      </c>
    </row>
    <row r="618" spans="1:4" x14ac:dyDescent="0.3">
      <c r="A618" s="41" t="s">
        <v>2029</v>
      </c>
      <c r="B618" s="44" t="s">
        <v>492</v>
      </c>
      <c r="C618" s="12">
        <f>INDEX(CUTSTANDING!C:C,MATCH(A618,CUTSTANDING!B:B,0))</f>
        <v>10</v>
      </c>
      <c r="D618" s="12" t="e">
        <f>INDEX(LASTSTANDINGS!C:C,MATCH(A618,LASTSTANDINGS!B:B,0))</f>
        <v>#N/A</v>
      </c>
    </row>
    <row r="619" spans="1:4" x14ac:dyDescent="0.3">
      <c r="A619" s="41" t="s">
        <v>444</v>
      </c>
      <c r="B619" s="44" t="s">
        <v>9</v>
      </c>
      <c r="C619" s="12">
        <f>INDEX(CUTSTANDING!C:C,MATCH(A619,CUTSTANDING!B:B,0))</f>
        <v>12</v>
      </c>
      <c r="D619" s="12" t="e">
        <f>INDEX(LASTSTANDINGS!C:C,MATCH(A619,LASTSTANDINGS!B:B,0))</f>
        <v>#N/A</v>
      </c>
    </row>
    <row r="620" spans="1:4" x14ac:dyDescent="0.3">
      <c r="A620" s="41" t="s">
        <v>251</v>
      </c>
      <c r="B620" s="44" t="s">
        <v>10</v>
      </c>
      <c r="C620" s="12">
        <f>INDEX(CUTSTANDING!C:C,MATCH(A620,CUTSTANDING!B:B,0))</f>
        <v>21</v>
      </c>
      <c r="D620" s="12">
        <f>INDEX(LASTSTANDINGS!C:C,MATCH(A620,LASTSTANDINGS!B:B,0))</f>
        <v>21</v>
      </c>
    </row>
    <row r="621" spans="1:4" x14ac:dyDescent="0.3">
      <c r="A621" s="41" t="s">
        <v>302</v>
      </c>
      <c r="B621" s="44" t="s">
        <v>2037</v>
      </c>
      <c r="C621" s="12">
        <f>INDEX(CUTSTANDING!C:C,MATCH(A621,CUTSTANDING!B:B,0))</f>
        <v>15</v>
      </c>
      <c r="D621" s="12" t="e">
        <f>INDEX(LASTSTANDINGS!C:C,MATCH(A621,LASTSTANDINGS!B:B,0))</f>
        <v>#N/A</v>
      </c>
    </row>
    <row r="622" spans="1:4" x14ac:dyDescent="0.3">
      <c r="A622" s="41" t="s">
        <v>2038</v>
      </c>
      <c r="B622" s="44" t="s">
        <v>8</v>
      </c>
      <c r="C622" s="12">
        <f>INDEX(CUTSTANDING!C:C,MATCH(A622,CUTSTANDING!B:B,0))</f>
        <v>18</v>
      </c>
      <c r="D622" s="12">
        <f>INDEX(LASTSTANDINGS!C:C,MATCH(A622,LASTSTANDINGS!B:B,0))</f>
        <v>18</v>
      </c>
    </row>
    <row r="623" spans="1:4" x14ac:dyDescent="0.3">
      <c r="A623" s="41" t="s">
        <v>329</v>
      </c>
      <c r="B623" s="44" t="s">
        <v>11</v>
      </c>
      <c r="C623" s="12">
        <f>INDEX(CUTSTANDING!C:C,MATCH(A623,CUTSTANDING!B:B,0))</f>
        <v>18</v>
      </c>
      <c r="D623" s="12">
        <f>INDEX(LASTSTANDINGS!C:C,MATCH(A623,LASTSTANDINGS!B:B,0))</f>
        <v>18</v>
      </c>
    </row>
    <row r="624" spans="1:4" x14ac:dyDescent="0.3">
      <c r="A624" s="41" t="s">
        <v>2043</v>
      </c>
      <c r="B624" s="44" t="s">
        <v>2</v>
      </c>
      <c r="C624" s="12">
        <f>INDEX(CUTSTANDING!C:C,MATCH(A624,CUTSTANDING!B:B,0))</f>
        <v>6</v>
      </c>
      <c r="D624" s="12" t="e">
        <f>INDEX(LASTSTANDINGS!C:C,MATCH(A624,LASTSTANDINGS!B:B,0))</f>
        <v>#N/A</v>
      </c>
    </row>
    <row r="625" spans="1:4" x14ac:dyDescent="0.3">
      <c r="A625" s="41" t="s">
        <v>2046</v>
      </c>
      <c r="B625" s="44" t="s">
        <v>1329</v>
      </c>
      <c r="C625" s="12">
        <f>INDEX(CUTSTANDING!C:C,MATCH(A625,CUTSTANDING!B:B,0))</f>
        <v>0</v>
      </c>
      <c r="D625" s="12" t="e">
        <f>INDEX(LASTSTANDINGS!C:C,MATCH(A625,LASTSTANDINGS!B:B,0))</f>
        <v>#N/A</v>
      </c>
    </row>
    <row r="626" spans="1:4" x14ac:dyDescent="0.3">
      <c r="A626" s="41" t="s">
        <v>2049</v>
      </c>
      <c r="B626" s="44" t="s">
        <v>492</v>
      </c>
      <c r="C626" s="12">
        <f>INDEX(CUTSTANDING!C:C,MATCH(A626,CUTSTANDING!B:B,0))</f>
        <v>6</v>
      </c>
      <c r="D626" s="12" t="e">
        <f>INDEX(LASTSTANDINGS!C:C,MATCH(A626,LASTSTANDINGS!B:B,0))</f>
        <v>#N/A</v>
      </c>
    </row>
    <row r="627" spans="1:4" x14ac:dyDescent="0.3">
      <c r="A627" s="41" t="s">
        <v>2052</v>
      </c>
      <c r="B627" s="44" t="s">
        <v>2055</v>
      </c>
      <c r="C627" s="12">
        <f>INDEX(CUTSTANDING!C:C,MATCH(A627,CUTSTANDING!B:B,0))</f>
        <v>0</v>
      </c>
      <c r="D627" s="12" t="e">
        <f>INDEX(LASTSTANDINGS!C:C,MATCH(A627,LASTSTANDINGS!B:B,0))</f>
        <v>#N/A</v>
      </c>
    </row>
    <row r="628" spans="1:4" x14ac:dyDescent="0.3">
      <c r="A628" s="41" t="s">
        <v>287</v>
      </c>
      <c r="B628" s="44" t="s">
        <v>40</v>
      </c>
      <c r="C628" s="12">
        <f>INDEX(CUTSTANDING!C:C,MATCH(A628,CUTSTANDING!B:B,0))</f>
        <v>18</v>
      </c>
      <c r="D628" s="12">
        <f>INDEX(LASTSTANDINGS!C:C,MATCH(A628,LASTSTANDINGS!B:B,0))</f>
        <v>18</v>
      </c>
    </row>
    <row r="629" spans="1:4" x14ac:dyDescent="0.3">
      <c r="A629" s="41" t="s">
        <v>391</v>
      </c>
      <c r="B629" s="44" t="s">
        <v>9</v>
      </c>
      <c r="C629" s="12">
        <f>INDEX(CUTSTANDING!C:C,MATCH(A629,CUTSTANDING!B:B,0))</f>
        <v>18</v>
      </c>
      <c r="D629" s="12">
        <f>INDEX(LASTSTANDINGS!C:C,MATCH(A629,LASTSTANDINGS!B:B,0))</f>
        <v>18</v>
      </c>
    </row>
    <row r="630" spans="1:4" x14ac:dyDescent="0.3">
      <c r="A630" s="41" t="s">
        <v>312</v>
      </c>
      <c r="B630" s="44" t="s">
        <v>1494</v>
      </c>
      <c r="C630" s="12">
        <f>INDEX(CUTSTANDING!C:C,MATCH(A630,CUTSTANDING!B:B,0))</f>
        <v>16</v>
      </c>
      <c r="D630" s="12" t="e">
        <f>INDEX(LASTSTANDINGS!C:C,MATCH(A630,LASTSTANDINGS!B:B,0))</f>
        <v>#N/A</v>
      </c>
    </row>
    <row r="631" spans="1:4" x14ac:dyDescent="0.3">
      <c r="A631" s="41" t="s">
        <v>2062</v>
      </c>
      <c r="B631" s="44" t="s">
        <v>735</v>
      </c>
      <c r="C631" s="12">
        <f>INDEX(CUTSTANDING!C:C,MATCH(A631,CUTSTANDING!B:B,0))</f>
        <v>12</v>
      </c>
      <c r="D631" s="12" t="e">
        <f>INDEX(LASTSTANDINGS!C:C,MATCH(A631,LASTSTANDINGS!B:B,0))</f>
        <v>#N/A</v>
      </c>
    </row>
    <row r="632" spans="1:4" x14ac:dyDescent="0.3">
      <c r="A632" s="41" t="s">
        <v>2065</v>
      </c>
      <c r="B632" s="44" t="s">
        <v>447</v>
      </c>
      <c r="C632" s="12">
        <f>INDEX(CUTSTANDING!C:C,MATCH(A632,CUTSTANDING!B:B,0))</f>
        <v>15</v>
      </c>
      <c r="D632" s="12" t="e">
        <f>INDEX(LASTSTANDINGS!C:C,MATCH(A632,LASTSTANDINGS!B:B,0))</f>
        <v>#N/A</v>
      </c>
    </row>
    <row r="633" spans="1:4" x14ac:dyDescent="0.3">
      <c r="A633" s="41" t="s">
        <v>2068</v>
      </c>
      <c r="B633" s="44" t="s">
        <v>2071</v>
      </c>
      <c r="C633" s="12">
        <f>INDEX(CUTSTANDING!C:C,MATCH(A633,CUTSTANDING!B:B,0))</f>
        <v>6</v>
      </c>
      <c r="D633" s="12" t="e">
        <f>INDEX(LASTSTANDINGS!C:C,MATCH(A633,LASTSTANDINGS!B:B,0))</f>
        <v>#N/A</v>
      </c>
    </row>
    <row r="634" spans="1:4" x14ac:dyDescent="0.3">
      <c r="A634" s="41" t="s">
        <v>2072</v>
      </c>
      <c r="B634" s="44" t="s">
        <v>9</v>
      </c>
      <c r="C634" s="12">
        <f>INDEX(CUTSTANDING!C:C,MATCH(A634,CUTSTANDING!B:B,0))</f>
        <v>0</v>
      </c>
      <c r="D634" s="12" t="e">
        <f>INDEX(LASTSTANDINGS!C:C,MATCH(A634,LASTSTANDINGS!B:B,0))</f>
        <v>#N/A</v>
      </c>
    </row>
    <row r="635" spans="1:4" x14ac:dyDescent="0.3">
      <c r="A635" s="41" t="s">
        <v>2075</v>
      </c>
      <c r="B635" s="44" t="s">
        <v>40</v>
      </c>
      <c r="C635" s="12">
        <f>INDEX(CUTSTANDING!C:C,MATCH(A635,CUTSTANDING!B:B,0))</f>
        <v>15</v>
      </c>
      <c r="D635" s="12" t="e">
        <f>INDEX(LASTSTANDINGS!C:C,MATCH(A635,LASTSTANDINGS!B:B,0))</f>
        <v>#N/A</v>
      </c>
    </row>
    <row r="636" spans="1:4" x14ac:dyDescent="0.3">
      <c r="A636" s="41" t="s">
        <v>2078</v>
      </c>
      <c r="B636" s="44" t="s">
        <v>624</v>
      </c>
      <c r="C636" s="12">
        <f>INDEX(CUTSTANDING!C:C,MATCH(A636,CUTSTANDING!B:B,0))</f>
        <v>3</v>
      </c>
      <c r="D636" s="12" t="e">
        <f>INDEX(LASTSTANDINGS!C:C,MATCH(A636,LASTSTANDINGS!B:B,0))</f>
        <v>#N/A</v>
      </c>
    </row>
    <row r="637" spans="1:4" x14ac:dyDescent="0.3">
      <c r="A637" s="41" t="s">
        <v>2081</v>
      </c>
      <c r="B637" s="44" t="s">
        <v>9</v>
      </c>
      <c r="C637" s="12">
        <f>INDEX(CUTSTANDING!C:C,MATCH(A637,CUTSTANDING!B:B,0))</f>
        <v>15</v>
      </c>
      <c r="D637" s="12" t="e">
        <f>INDEX(LASTSTANDINGS!C:C,MATCH(A637,LASTSTANDINGS!B:B,0))</f>
        <v>#N/A</v>
      </c>
    </row>
    <row r="638" spans="1:4" x14ac:dyDescent="0.3">
      <c r="A638" s="41" t="s">
        <v>2084</v>
      </c>
      <c r="B638" s="44" t="s">
        <v>14</v>
      </c>
      <c r="C638" s="12">
        <f>INDEX(CUTSTANDING!C:C,MATCH(A638,CUTSTANDING!B:B,0))</f>
        <v>3</v>
      </c>
      <c r="D638" s="12" t="e">
        <f>INDEX(LASTSTANDINGS!C:C,MATCH(A638,LASTSTANDINGS!B:B,0))</f>
        <v>#N/A</v>
      </c>
    </row>
    <row r="639" spans="1:4" x14ac:dyDescent="0.3">
      <c r="A639" s="41" t="s">
        <v>2087</v>
      </c>
      <c r="B639" s="44" t="s">
        <v>40</v>
      </c>
      <c r="C639" s="12">
        <f>INDEX(CUTSTANDING!C:C,MATCH(A639,CUTSTANDING!B:B,0))</f>
        <v>6</v>
      </c>
      <c r="D639" s="12" t="e">
        <f>INDEX(LASTSTANDINGS!C:C,MATCH(A639,LASTSTANDINGS!B:B,0))</f>
        <v>#N/A</v>
      </c>
    </row>
    <row r="640" spans="1:4" x14ac:dyDescent="0.3">
      <c r="A640" s="41" t="s">
        <v>2090</v>
      </c>
      <c r="B640" s="44" t="s">
        <v>447</v>
      </c>
      <c r="C640" s="12">
        <f>INDEX(CUTSTANDING!C:C,MATCH(A640,CUTSTANDING!B:B,0))</f>
        <v>15</v>
      </c>
      <c r="D640" s="12" t="e">
        <f>INDEX(LASTSTANDINGS!C:C,MATCH(A640,LASTSTANDINGS!B:B,0))</f>
        <v>#N/A</v>
      </c>
    </row>
    <row r="641" spans="1:4" x14ac:dyDescent="0.3">
      <c r="A641" s="41" t="s">
        <v>2092</v>
      </c>
      <c r="B641" s="44" t="s">
        <v>14</v>
      </c>
      <c r="C641" s="12">
        <f>INDEX(CUTSTANDING!C:C,MATCH(A641,CUTSTANDING!B:B,0))</f>
        <v>9</v>
      </c>
      <c r="D641" s="12" t="e">
        <f>INDEX(LASTSTANDINGS!C:C,MATCH(A641,LASTSTANDINGS!B:B,0))</f>
        <v>#N/A</v>
      </c>
    </row>
    <row r="642" spans="1:4" x14ac:dyDescent="0.3">
      <c r="A642" s="41" t="s">
        <v>2095</v>
      </c>
      <c r="B642" s="44" t="s">
        <v>40</v>
      </c>
      <c r="C642" s="12">
        <f>INDEX(CUTSTANDING!C:C,MATCH(A642,CUTSTANDING!B:B,0))</f>
        <v>3</v>
      </c>
      <c r="D642" s="12" t="e">
        <f>INDEX(LASTSTANDINGS!C:C,MATCH(A642,LASTSTANDINGS!B:B,0))</f>
        <v>#N/A</v>
      </c>
    </row>
    <row r="643" spans="1:4" x14ac:dyDescent="0.3">
      <c r="A643" s="41" t="s">
        <v>259</v>
      </c>
      <c r="B643" s="44" t="s">
        <v>447</v>
      </c>
      <c r="C643" s="12">
        <f>INDEX(CUTSTANDING!C:C,MATCH(A643,CUTSTANDING!B:B,0))</f>
        <v>15</v>
      </c>
      <c r="D643" s="12" t="e">
        <f>INDEX(LASTSTANDINGS!C:C,MATCH(A643,LASTSTANDINGS!B:B,0))</f>
        <v>#N/A</v>
      </c>
    </row>
    <row r="644" spans="1:4" x14ac:dyDescent="0.3">
      <c r="A644" s="41" t="s">
        <v>2100</v>
      </c>
      <c r="B644" s="44" t="s">
        <v>560</v>
      </c>
      <c r="C644" s="12">
        <f>INDEX(CUTSTANDING!C:C,MATCH(A644,CUTSTANDING!B:B,0))</f>
        <v>0</v>
      </c>
      <c r="D644" s="12" t="e">
        <f>INDEX(LASTSTANDINGS!C:C,MATCH(A644,LASTSTANDINGS!B:B,0))</f>
        <v>#N/A</v>
      </c>
    </row>
    <row r="645" spans="1:4" x14ac:dyDescent="0.3">
      <c r="A645" s="41" t="s">
        <v>2103</v>
      </c>
      <c r="B645" s="44" t="s">
        <v>40</v>
      </c>
      <c r="C645" s="12">
        <f>INDEX(CUTSTANDING!C:C,MATCH(A645,CUTSTANDING!B:B,0))</f>
        <v>16</v>
      </c>
      <c r="D645" s="12" t="e">
        <f>INDEX(LASTSTANDINGS!C:C,MATCH(A645,LASTSTANDINGS!B:B,0))</f>
        <v>#N/A</v>
      </c>
    </row>
    <row r="646" spans="1:4" x14ac:dyDescent="0.3">
      <c r="A646" s="41" t="s">
        <v>2106</v>
      </c>
      <c r="B646" s="44" t="s">
        <v>2</v>
      </c>
      <c r="C646" s="12">
        <f>INDEX(CUTSTANDING!C:C,MATCH(A646,CUTSTANDING!B:B,0))</f>
        <v>9</v>
      </c>
      <c r="D646" s="12" t="e">
        <f>INDEX(LASTSTANDINGS!C:C,MATCH(A646,LASTSTANDINGS!B:B,0))</f>
        <v>#N/A</v>
      </c>
    </row>
    <row r="647" spans="1:4" x14ac:dyDescent="0.3">
      <c r="A647" s="41" t="s">
        <v>2109</v>
      </c>
      <c r="B647" s="44" t="s">
        <v>447</v>
      </c>
      <c r="C647" s="12">
        <f>INDEX(CUTSTANDING!C:C,MATCH(A647,CUTSTANDING!B:B,0))</f>
        <v>15</v>
      </c>
      <c r="D647" s="12" t="e">
        <f>INDEX(LASTSTANDINGS!C:C,MATCH(A647,LASTSTANDINGS!B:B,0))</f>
        <v>#N/A</v>
      </c>
    </row>
    <row r="648" spans="1:4" x14ac:dyDescent="0.3">
      <c r="A648" s="41" t="s">
        <v>2112</v>
      </c>
      <c r="B648" s="44" t="s">
        <v>447</v>
      </c>
      <c r="C648" s="12">
        <f>INDEX(CUTSTANDING!C:C,MATCH(A648,CUTSTANDING!B:B,0))</f>
        <v>9</v>
      </c>
      <c r="D648" s="12" t="e">
        <f>INDEX(LASTSTANDINGS!C:C,MATCH(A648,LASTSTANDINGS!B:B,0))</f>
        <v>#N/A</v>
      </c>
    </row>
    <row r="649" spans="1:4" x14ac:dyDescent="0.3">
      <c r="A649" s="41" t="s">
        <v>2115</v>
      </c>
      <c r="B649" s="44" t="s">
        <v>40</v>
      </c>
      <c r="C649" s="12">
        <f>INDEX(CUTSTANDING!C:C,MATCH(A649,CUTSTANDING!B:B,0))</f>
        <v>12</v>
      </c>
      <c r="D649" s="12" t="e">
        <f>INDEX(LASTSTANDINGS!C:C,MATCH(A649,LASTSTANDINGS!B:B,0))</f>
        <v>#N/A</v>
      </c>
    </row>
    <row r="650" spans="1:4" x14ac:dyDescent="0.3">
      <c r="A650" s="41" t="s">
        <v>160</v>
      </c>
      <c r="B650" s="44" t="s">
        <v>4</v>
      </c>
      <c r="C650" s="12">
        <f>INDEX(CUTSTANDING!C:C,MATCH(A650,CUTSTANDING!B:B,0))</f>
        <v>15</v>
      </c>
      <c r="D650" s="12" t="e">
        <f>INDEX(LASTSTANDINGS!C:C,MATCH(A650,LASTSTANDINGS!B:B,0))</f>
        <v>#N/A</v>
      </c>
    </row>
    <row r="651" spans="1:4" x14ac:dyDescent="0.3">
      <c r="A651" s="41" t="s">
        <v>2119</v>
      </c>
      <c r="B651" s="44" t="s">
        <v>492</v>
      </c>
      <c r="C651" s="12">
        <f>INDEX(CUTSTANDING!C:C,MATCH(A651,CUTSTANDING!B:B,0))</f>
        <v>9</v>
      </c>
      <c r="D651" s="12" t="e">
        <f>INDEX(LASTSTANDINGS!C:C,MATCH(A651,LASTSTANDINGS!B:B,0))</f>
        <v>#N/A</v>
      </c>
    </row>
    <row r="652" spans="1:4" x14ac:dyDescent="0.3">
      <c r="A652" s="41" t="s">
        <v>326</v>
      </c>
      <c r="B652" s="44" t="s">
        <v>40</v>
      </c>
      <c r="C652" s="12">
        <f>INDEX(CUTSTANDING!C:C,MATCH(A652,CUTSTANDING!B:B,0))</f>
        <v>3</v>
      </c>
      <c r="D652" s="12" t="e">
        <f>INDEX(LASTSTANDINGS!C:C,MATCH(A652,LASTSTANDINGS!B:B,0))</f>
        <v>#N/A</v>
      </c>
    </row>
    <row r="653" spans="1:4" x14ac:dyDescent="0.3">
      <c r="A653" s="41" t="s">
        <v>2124</v>
      </c>
      <c r="B653" s="44" t="s">
        <v>6</v>
      </c>
      <c r="C653" s="12">
        <f>INDEX(CUTSTANDING!C:C,MATCH(A653,CUTSTANDING!B:B,0))</f>
        <v>6</v>
      </c>
      <c r="D653" s="12" t="e">
        <f>INDEX(LASTSTANDINGS!C:C,MATCH(A653,LASTSTANDINGS!B:B,0))</f>
        <v>#N/A</v>
      </c>
    </row>
    <row r="654" spans="1:4" x14ac:dyDescent="0.3">
      <c r="A654" s="41" t="s">
        <v>222</v>
      </c>
      <c r="B654" s="44" t="s">
        <v>1329</v>
      </c>
      <c r="C654" s="12">
        <f>INDEX(CUTSTANDING!C:C,MATCH(A654,CUTSTANDING!B:B,0))</f>
        <v>3</v>
      </c>
      <c r="D654" s="12" t="e">
        <f>INDEX(LASTSTANDINGS!C:C,MATCH(A654,LASTSTANDINGS!B:B,0))</f>
        <v>#N/A</v>
      </c>
    </row>
    <row r="655" spans="1:4" x14ac:dyDescent="0.3">
      <c r="A655" s="41" t="s">
        <v>2129</v>
      </c>
      <c r="B655" s="44" t="s">
        <v>40</v>
      </c>
      <c r="C655" s="12">
        <f>INDEX(CUTSTANDING!C:C,MATCH(A655,CUTSTANDING!B:B,0))</f>
        <v>7</v>
      </c>
      <c r="D655" s="12" t="e">
        <f>INDEX(LASTSTANDINGS!C:C,MATCH(A655,LASTSTANDINGS!B:B,0))</f>
        <v>#N/A</v>
      </c>
    </row>
    <row r="656" spans="1:4" x14ac:dyDescent="0.3">
      <c r="A656" s="41" t="s">
        <v>2132</v>
      </c>
      <c r="B656" s="44" t="s">
        <v>497</v>
      </c>
      <c r="C656" s="12">
        <f>INDEX(CUTSTANDING!C:C,MATCH(A656,CUTSTANDING!B:B,0))</f>
        <v>15</v>
      </c>
      <c r="D656" s="12" t="e">
        <f>INDEX(LASTSTANDINGS!C:C,MATCH(A656,LASTSTANDINGS!B:B,0))</f>
        <v>#N/A</v>
      </c>
    </row>
    <row r="657" spans="1:4" x14ac:dyDescent="0.3">
      <c r="A657" s="41" t="s">
        <v>2135</v>
      </c>
      <c r="B657" s="44" t="s">
        <v>9</v>
      </c>
      <c r="C657" s="12">
        <f>INDEX(CUTSTANDING!C:C,MATCH(A657,CUTSTANDING!B:B,0))</f>
        <v>3</v>
      </c>
      <c r="D657" s="12" t="e">
        <f>INDEX(LASTSTANDINGS!C:C,MATCH(A657,LASTSTANDINGS!B:B,0))</f>
        <v>#N/A</v>
      </c>
    </row>
    <row r="658" spans="1:4" x14ac:dyDescent="0.3">
      <c r="A658" s="41" t="s">
        <v>2138</v>
      </c>
      <c r="B658" s="44" t="s">
        <v>0</v>
      </c>
      <c r="C658" s="12">
        <f>INDEX(CUTSTANDING!C:C,MATCH(A658,CUTSTANDING!B:B,0))</f>
        <v>6</v>
      </c>
      <c r="D658" s="12" t="e">
        <f>INDEX(LASTSTANDINGS!C:C,MATCH(A658,LASTSTANDINGS!B:B,0))</f>
        <v>#N/A</v>
      </c>
    </row>
    <row r="659" spans="1:4" x14ac:dyDescent="0.3">
      <c r="A659" s="41" t="s">
        <v>2141</v>
      </c>
      <c r="B659" s="44" t="s">
        <v>577</v>
      </c>
      <c r="C659" s="12">
        <f>INDEX(CUTSTANDING!C:C,MATCH(A659,CUTSTANDING!B:B,0))</f>
        <v>15</v>
      </c>
      <c r="D659" s="12" t="e">
        <f>INDEX(LASTSTANDINGS!C:C,MATCH(A659,LASTSTANDINGS!B:B,0))</f>
        <v>#N/A</v>
      </c>
    </row>
    <row r="660" spans="1:4" x14ac:dyDescent="0.3">
      <c r="A660" s="41" t="s">
        <v>2144</v>
      </c>
      <c r="B660" s="44" t="s">
        <v>2</v>
      </c>
      <c r="C660" s="12">
        <f>INDEX(CUTSTANDING!C:C,MATCH(A660,CUTSTANDING!B:B,0))</f>
        <v>15</v>
      </c>
      <c r="D660" s="12" t="e">
        <f>INDEX(LASTSTANDINGS!C:C,MATCH(A660,LASTSTANDINGS!B:B,0))</f>
        <v>#N/A</v>
      </c>
    </row>
    <row r="661" spans="1:4" x14ac:dyDescent="0.3">
      <c r="A661" s="41" t="s">
        <v>2147</v>
      </c>
      <c r="B661" s="44" t="s">
        <v>0</v>
      </c>
      <c r="C661" s="12">
        <f>INDEX(CUTSTANDING!C:C,MATCH(A661,CUTSTANDING!B:B,0))</f>
        <v>3</v>
      </c>
      <c r="D661" s="12" t="e">
        <f>INDEX(LASTSTANDINGS!C:C,MATCH(A661,LASTSTANDINGS!B:B,0))</f>
        <v>#N/A</v>
      </c>
    </row>
    <row r="662" spans="1:4" x14ac:dyDescent="0.3">
      <c r="A662" s="41" t="s">
        <v>2150</v>
      </c>
      <c r="B662" s="44" t="s">
        <v>735</v>
      </c>
      <c r="C662" s="12">
        <f>INDEX(CUTSTANDING!C:C,MATCH(A662,CUTSTANDING!B:B,0))</f>
        <v>3</v>
      </c>
      <c r="D662" s="12" t="e">
        <f>INDEX(LASTSTANDINGS!C:C,MATCH(A662,LASTSTANDINGS!B:B,0))</f>
        <v>#N/A</v>
      </c>
    </row>
    <row r="663" spans="1:4" x14ac:dyDescent="0.3">
      <c r="A663" s="41" t="s">
        <v>2153</v>
      </c>
      <c r="B663" s="44" t="s">
        <v>40</v>
      </c>
      <c r="C663" s="12">
        <f>INDEX(CUTSTANDING!C:C,MATCH(A663,CUTSTANDING!B:B,0))</f>
        <v>18</v>
      </c>
      <c r="D663" s="12">
        <f>INDEX(LASTSTANDINGS!C:C,MATCH(A663,LASTSTANDINGS!B:B,0))</f>
        <v>18</v>
      </c>
    </row>
    <row r="664" spans="1:4" x14ac:dyDescent="0.3">
      <c r="A664" s="41" t="s">
        <v>95</v>
      </c>
      <c r="B664" s="44" t="s">
        <v>40</v>
      </c>
      <c r="C664" s="12">
        <f>INDEX(CUTSTANDING!C:C,MATCH(A664,CUTSTANDING!B:B,0))</f>
        <v>0</v>
      </c>
      <c r="D664" s="12" t="e">
        <f>INDEX(LASTSTANDINGS!C:C,MATCH(A664,LASTSTANDINGS!B:B,0))</f>
        <v>#N/A</v>
      </c>
    </row>
    <row r="665" spans="1:4" x14ac:dyDescent="0.3">
      <c r="A665" s="41" t="s">
        <v>2158</v>
      </c>
      <c r="B665" s="44" t="s">
        <v>1627</v>
      </c>
      <c r="C665" s="12">
        <f>INDEX(CUTSTANDING!C:C,MATCH(A665,CUTSTANDING!B:B,0))</f>
        <v>10</v>
      </c>
      <c r="D665" s="12" t="e">
        <f>INDEX(LASTSTANDINGS!C:C,MATCH(A665,LASTSTANDINGS!B:B,0))</f>
        <v>#N/A</v>
      </c>
    </row>
    <row r="666" spans="1:4" x14ac:dyDescent="0.3">
      <c r="A666" s="41" t="s">
        <v>261</v>
      </c>
      <c r="B666" s="44" t="s">
        <v>6</v>
      </c>
      <c r="C666" s="12">
        <f>INDEX(CUTSTANDING!C:C,MATCH(A666,CUTSTANDING!B:B,0))</f>
        <v>9</v>
      </c>
      <c r="D666" s="12" t="e">
        <f>INDEX(LASTSTANDINGS!C:C,MATCH(A666,LASTSTANDINGS!B:B,0))</f>
        <v>#N/A</v>
      </c>
    </row>
    <row r="667" spans="1:4" x14ac:dyDescent="0.3">
      <c r="A667" s="41" t="s">
        <v>2163</v>
      </c>
      <c r="B667" s="44" t="s">
        <v>486</v>
      </c>
      <c r="C667" s="12">
        <f>INDEX(CUTSTANDING!C:C,MATCH(A667,CUTSTANDING!B:B,0))</f>
        <v>9</v>
      </c>
      <c r="D667" s="12" t="e">
        <f>INDEX(LASTSTANDINGS!C:C,MATCH(A667,LASTSTANDINGS!B:B,0))</f>
        <v>#N/A</v>
      </c>
    </row>
    <row r="668" spans="1:4" x14ac:dyDescent="0.3">
      <c r="A668" s="41" t="s">
        <v>350</v>
      </c>
      <c r="B668" s="44" t="s">
        <v>8</v>
      </c>
      <c r="C668" s="12">
        <f>INDEX(CUTSTANDING!C:C,MATCH(A668,CUTSTANDING!B:B,0))</f>
        <v>3</v>
      </c>
      <c r="D668" s="12" t="e">
        <f>INDEX(LASTSTANDINGS!C:C,MATCH(A668,LASTSTANDINGS!B:B,0))</f>
        <v>#N/A</v>
      </c>
    </row>
    <row r="669" spans="1:4" x14ac:dyDescent="0.3">
      <c r="A669" s="41" t="s">
        <v>2168</v>
      </c>
      <c r="B669" s="44" t="s">
        <v>6</v>
      </c>
      <c r="C669" s="12">
        <f>INDEX(CUTSTANDING!C:C,MATCH(A669,CUTSTANDING!B:B,0))</f>
        <v>9</v>
      </c>
      <c r="D669" s="12" t="e">
        <f>INDEX(LASTSTANDINGS!C:C,MATCH(A669,LASTSTANDINGS!B:B,0))</f>
        <v>#N/A</v>
      </c>
    </row>
    <row r="670" spans="1:4" x14ac:dyDescent="0.3">
      <c r="A670" s="41" t="s">
        <v>210</v>
      </c>
      <c r="B670" s="44" t="s">
        <v>15</v>
      </c>
      <c r="C670" s="12">
        <f>INDEX(CUTSTANDING!C:C,MATCH(A670,CUTSTANDING!B:B,0))</f>
        <v>6</v>
      </c>
      <c r="D670" s="12" t="e">
        <f>INDEX(LASTSTANDINGS!C:C,MATCH(A670,LASTSTANDINGS!B:B,0))</f>
        <v>#N/A</v>
      </c>
    </row>
    <row r="671" spans="1:4" x14ac:dyDescent="0.3">
      <c r="A671" s="41" t="s">
        <v>2173</v>
      </c>
      <c r="B671" s="44" t="s">
        <v>2</v>
      </c>
      <c r="C671" s="12">
        <f>INDEX(CUTSTANDING!C:C,MATCH(A671,CUTSTANDING!B:B,0))</f>
        <v>12</v>
      </c>
      <c r="D671" s="12" t="e">
        <f>INDEX(LASTSTANDINGS!C:C,MATCH(A671,LASTSTANDINGS!B:B,0))</f>
        <v>#N/A</v>
      </c>
    </row>
    <row r="672" spans="1:4" x14ac:dyDescent="0.3">
      <c r="A672" s="41" t="s">
        <v>2176</v>
      </c>
      <c r="B672" s="44" t="s">
        <v>577</v>
      </c>
      <c r="C672" s="12">
        <f>INDEX(CUTSTANDING!C:C,MATCH(A672,CUTSTANDING!B:B,0))</f>
        <v>9</v>
      </c>
      <c r="D672" s="12" t="e">
        <f>INDEX(LASTSTANDINGS!C:C,MATCH(A672,LASTSTANDINGS!B:B,0))</f>
        <v>#N/A</v>
      </c>
    </row>
    <row r="673" spans="1:4" x14ac:dyDescent="0.3">
      <c r="A673" s="41" t="s">
        <v>2179</v>
      </c>
      <c r="B673" s="44" t="s">
        <v>6</v>
      </c>
      <c r="C673" s="12">
        <f>INDEX(CUTSTANDING!C:C,MATCH(A673,CUTSTANDING!B:B,0))</f>
        <v>10</v>
      </c>
      <c r="D673" s="12" t="e">
        <f>INDEX(LASTSTANDINGS!C:C,MATCH(A673,LASTSTANDINGS!B:B,0))</f>
        <v>#N/A</v>
      </c>
    </row>
    <row r="674" spans="1:4" x14ac:dyDescent="0.3">
      <c r="A674" s="41" t="s">
        <v>371</v>
      </c>
      <c r="B674" s="44" t="s">
        <v>40</v>
      </c>
      <c r="C674" s="12">
        <f>INDEX(CUTSTANDING!C:C,MATCH(A674,CUTSTANDING!B:B,0))</f>
        <v>15</v>
      </c>
      <c r="D674" s="12" t="e">
        <f>INDEX(LASTSTANDINGS!C:C,MATCH(A674,LASTSTANDINGS!B:B,0))</f>
        <v>#N/A</v>
      </c>
    </row>
    <row r="675" spans="1:4" x14ac:dyDescent="0.3">
      <c r="A675" s="41" t="s">
        <v>297</v>
      </c>
      <c r="B675" s="44" t="s">
        <v>577</v>
      </c>
      <c r="C675" s="12">
        <f>INDEX(CUTSTANDING!C:C,MATCH(A675,CUTSTANDING!B:B,0))</f>
        <v>3</v>
      </c>
      <c r="D675" s="12" t="e">
        <f>INDEX(LASTSTANDINGS!C:C,MATCH(A675,LASTSTANDINGS!B:B,0))</f>
        <v>#N/A</v>
      </c>
    </row>
    <row r="676" spans="1:4" x14ac:dyDescent="0.3">
      <c r="A676" s="41" t="s">
        <v>385</v>
      </c>
      <c r="B676" s="44" t="s">
        <v>492</v>
      </c>
      <c r="C676" s="12">
        <f>INDEX(CUTSTANDING!C:C,MATCH(A676,CUTSTANDING!B:B,0))</f>
        <v>16</v>
      </c>
      <c r="D676" s="12" t="e">
        <f>INDEX(LASTSTANDINGS!C:C,MATCH(A676,LASTSTANDINGS!B:B,0))</f>
        <v>#N/A</v>
      </c>
    </row>
    <row r="677" spans="1:4" x14ac:dyDescent="0.3">
      <c r="A677" s="41" t="s">
        <v>2187</v>
      </c>
      <c r="B677" s="44" t="s">
        <v>624</v>
      </c>
      <c r="C677" s="12">
        <f>INDEX(CUTSTANDING!C:C,MATCH(A677,CUTSTANDING!B:B,0))</f>
        <v>3</v>
      </c>
      <c r="D677" s="12" t="e">
        <f>INDEX(LASTSTANDINGS!C:C,MATCH(A677,LASTSTANDINGS!B:B,0))</f>
        <v>#N/A</v>
      </c>
    </row>
    <row r="678" spans="1:4" x14ac:dyDescent="0.3">
      <c r="A678" s="41" t="s">
        <v>412</v>
      </c>
      <c r="B678" s="44" t="s">
        <v>577</v>
      </c>
      <c r="C678" s="12">
        <f>INDEX(CUTSTANDING!C:C,MATCH(A678,CUTSTANDING!B:B,0))</f>
        <v>6</v>
      </c>
      <c r="D678" s="12" t="e">
        <f>INDEX(LASTSTANDINGS!C:C,MATCH(A678,LASTSTANDINGS!B:B,0))</f>
        <v>#N/A</v>
      </c>
    </row>
    <row r="679" spans="1:4" x14ac:dyDescent="0.3">
      <c r="A679" s="41" t="s">
        <v>187</v>
      </c>
      <c r="B679" s="44" t="s">
        <v>486</v>
      </c>
      <c r="C679" s="12">
        <f>INDEX(CUTSTANDING!C:C,MATCH(A679,CUTSTANDING!B:B,0))</f>
        <v>6</v>
      </c>
      <c r="D679" s="12" t="e">
        <f>INDEX(LASTSTANDINGS!C:C,MATCH(A679,LASTSTANDINGS!B:B,0))</f>
        <v>#N/A</v>
      </c>
    </row>
    <row r="680" spans="1:4" x14ac:dyDescent="0.3">
      <c r="A680" s="41" t="s">
        <v>221</v>
      </c>
      <c r="B680" s="44" t="s">
        <v>9</v>
      </c>
      <c r="C680" s="12">
        <f>INDEX(CUTSTANDING!C:C,MATCH(A680,CUTSTANDING!B:B,0))</f>
        <v>15</v>
      </c>
      <c r="D680" s="12" t="e">
        <f>INDEX(LASTSTANDINGS!C:C,MATCH(A680,LASTSTANDINGS!B:B,0))</f>
        <v>#N/A</v>
      </c>
    </row>
    <row r="681" spans="1:4" x14ac:dyDescent="0.3">
      <c r="A681" s="41" t="s">
        <v>2196</v>
      </c>
      <c r="B681" s="44" t="s">
        <v>492</v>
      </c>
      <c r="C681" s="12">
        <f>INDEX(CUTSTANDING!C:C,MATCH(A681,CUTSTANDING!B:B,0))</f>
        <v>9</v>
      </c>
      <c r="D681" s="12" t="e">
        <f>INDEX(LASTSTANDINGS!C:C,MATCH(A681,LASTSTANDINGS!B:B,0))</f>
        <v>#N/A</v>
      </c>
    </row>
    <row r="682" spans="1:4" x14ac:dyDescent="0.3">
      <c r="A682" s="41" t="s">
        <v>424</v>
      </c>
      <c r="B682" s="44" t="s">
        <v>40</v>
      </c>
      <c r="C682" s="12">
        <f>INDEX(CUTSTANDING!C:C,MATCH(A682,CUTSTANDING!B:B,0))</f>
        <v>9</v>
      </c>
      <c r="D682" s="12" t="e">
        <f>INDEX(LASTSTANDINGS!C:C,MATCH(A682,LASTSTANDINGS!B:B,0))</f>
        <v>#N/A</v>
      </c>
    </row>
    <row r="683" spans="1:4" x14ac:dyDescent="0.3">
      <c r="A683" s="41" t="s">
        <v>2200</v>
      </c>
      <c r="B683" s="44" t="s">
        <v>1</v>
      </c>
      <c r="C683" s="12">
        <f>INDEX(CUTSTANDING!C:C,MATCH(A683,CUTSTANDING!B:B,0))</f>
        <v>18</v>
      </c>
      <c r="D683" s="12">
        <f>INDEX(LASTSTANDINGS!C:C,MATCH(A683,LASTSTANDINGS!B:B,0))</f>
        <v>18</v>
      </c>
    </row>
    <row r="684" spans="1:4" x14ac:dyDescent="0.3">
      <c r="A684" s="41" t="s">
        <v>152</v>
      </c>
      <c r="B684" s="44" t="s">
        <v>40</v>
      </c>
      <c r="C684" s="12">
        <f>INDEX(CUTSTANDING!C:C,MATCH(A684,CUTSTANDING!B:B,0))</f>
        <v>19</v>
      </c>
      <c r="D684" s="12">
        <f>INDEX(LASTSTANDINGS!C:C,MATCH(A684,LASTSTANDINGS!B:B,0))</f>
        <v>19</v>
      </c>
    </row>
    <row r="685" spans="1:4" x14ac:dyDescent="0.3">
      <c r="A685" s="41" t="s">
        <v>236</v>
      </c>
      <c r="B685" s="44" t="s">
        <v>492</v>
      </c>
      <c r="C685" s="12">
        <f>INDEX(CUTSTANDING!C:C,MATCH(A685,CUTSTANDING!B:B,0))</f>
        <v>14</v>
      </c>
      <c r="D685" s="12" t="e">
        <f>INDEX(LASTSTANDINGS!C:C,MATCH(A685,LASTSTANDINGS!B:B,0))</f>
        <v>#N/A</v>
      </c>
    </row>
    <row r="686" spans="1:4" x14ac:dyDescent="0.3">
      <c r="A686" s="41" t="s">
        <v>2207</v>
      </c>
      <c r="B686" s="44" t="s">
        <v>40</v>
      </c>
      <c r="C686" s="12">
        <f>INDEX(CUTSTANDING!C:C,MATCH(A686,CUTSTANDING!B:B,0))</f>
        <v>6</v>
      </c>
      <c r="D686" s="12" t="e">
        <f>INDEX(LASTSTANDINGS!C:C,MATCH(A686,LASTSTANDINGS!B:B,0))</f>
        <v>#N/A</v>
      </c>
    </row>
    <row r="687" spans="1:4" x14ac:dyDescent="0.3">
      <c r="A687" s="41" t="s">
        <v>174</v>
      </c>
      <c r="B687" s="44" t="s">
        <v>40</v>
      </c>
      <c r="C687" s="12">
        <f>INDEX(CUTSTANDING!C:C,MATCH(A687,CUTSTANDING!B:B,0))</f>
        <v>9</v>
      </c>
      <c r="D687" s="12" t="e">
        <f>INDEX(LASTSTANDINGS!C:C,MATCH(A687,LASTSTANDINGS!B:B,0))</f>
        <v>#N/A</v>
      </c>
    </row>
    <row r="688" spans="1:4" x14ac:dyDescent="0.3">
      <c r="A688" s="41" t="s">
        <v>2211</v>
      </c>
      <c r="B688" s="44" t="s">
        <v>447</v>
      </c>
      <c r="C688" s="12">
        <f>INDEX(CUTSTANDING!C:C,MATCH(A688,CUTSTANDING!B:B,0))</f>
        <v>15</v>
      </c>
      <c r="D688" s="12" t="e">
        <f>INDEX(LASTSTANDINGS!C:C,MATCH(A688,LASTSTANDINGS!B:B,0))</f>
        <v>#N/A</v>
      </c>
    </row>
    <row r="689" spans="1:4" x14ac:dyDescent="0.3">
      <c r="A689" s="41" t="s">
        <v>136</v>
      </c>
      <c r="B689" s="44" t="s">
        <v>9</v>
      </c>
      <c r="C689" s="12">
        <f>INDEX(CUTSTANDING!C:C,MATCH(A689,CUTSTANDING!B:B,0))</f>
        <v>12</v>
      </c>
      <c r="D689" s="12" t="e">
        <f>INDEX(LASTSTANDINGS!C:C,MATCH(A689,LASTSTANDINGS!B:B,0))</f>
        <v>#N/A</v>
      </c>
    </row>
    <row r="690" spans="1:4" x14ac:dyDescent="0.3">
      <c r="A690" s="41" t="s">
        <v>2216</v>
      </c>
      <c r="B690" s="44" t="s">
        <v>551</v>
      </c>
      <c r="C690" s="12">
        <f>INDEX(CUTSTANDING!C:C,MATCH(A690,CUTSTANDING!B:B,0))</f>
        <v>7</v>
      </c>
      <c r="D690" s="12" t="e">
        <f>INDEX(LASTSTANDINGS!C:C,MATCH(A690,LASTSTANDINGS!B:B,0))</f>
        <v>#N/A</v>
      </c>
    </row>
    <row r="691" spans="1:4" x14ac:dyDescent="0.3">
      <c r="A691" s="41" t="s">
        <v>2219</v>
      </c>
      <c r="B691" s="44" t="s">
        <v>551</v>
      </c>
      <c r="C691" s="12">
        <f>INDEX(CUTSTANDING!C:C,MATCH(A691,CUTSTANDING!B:B,0))</f>
        <v>10</v>
      </c>
      <c r="D691" s="12" t="e">
        <f>INDEX(LASTSTANDINGS!C:C,MATCH(A691,LASTSTANDINGS!B:B,0))</f>
        <v>#N/A</v>
      </c>
    </row>
    <row r="692" spans="1:4" x14ac:dyDescent="0.3">
      <c r="A692" s="41" t="s">
        <v>419</v>
      </c>
      <c r="B692" s="44" t="s">
        <v>486</v>
      </c>
      <c r="C692" s="12">
        <f>INDEX(CUTSTANDING!C:C,MATCH(A692,CUTSTANDING!B:B,0))</f>
        <v>12</v>
      </c>
      <c r="D692" s="12" t="e">
        <f>INDEX(LASTSTANDINGS!C:C,MATCH(A692,LASTSTANDINGS!B:B,0))</f>
        <v>#N/A</v>
      </c>
    </row>
    <row r="693" spans="1:4" x14ac:dyDescent="0.3">
      <c r="A693" s="41" t="s">
        <v>2224</v>
      </c>
      <c r="B693" s="44" t="s">
        <v>713</v>
      </c>
      <c r="C693" s="12">
        <f>INDEX(CUTSTANDING!C:C,MATCH(A693,CUTSTANDING!B:B,0))</f>
        <v>12</v>
      </c>
      <c r="D693" s="12" t="e">
        <f>INDEX(LASTSTANDINGS!C:C,MATCH(A693,LASTSTANDINGS!B:B,0))</f>
        <v>#N/A</v>
      </c>
    </row>
    <row r="694" spans="1:4" x14ac:dyDescent="0.3">
      <c r="A694" s="41" t="s">
        <v>2227</v>
      </c>
      <c r="B694" s="44" t="s">
        <v>577</v>
      </c>
      <c r="C694" s="12">
        <f>INDEX(CUTSTANDING!C:C,MATCH(A694,CUTSTANDING!B:B,0))</f>
        <v>12</v>
      </c>
      <c r="D694" s="12" t="e">
        <f>INDEX(LASTSTANDINGS!C:C,MATCH(A694,LASTSTANDINGS!B:B,0))</f>
        <v>#N/A</v>
      </c>
    </row>
    <row r="695" spans="1:4" x14ac:dyDescent="0.3">
      <c r="A695" s="41" t="s">
        <v>197</v>
      </c>
      <c r="B695" s="44" t="s">
        <v>560</v>
      </c>
      <c r="C695" s="12">
        <f>INDEX(CUTSTANDING!C:C,MATCH(A695,CUTSTANDING!B:B,0))</f>
        <v>21</v>
      </c>
      <c r="D695" s="12">
        <f>INDEX(LASTSTANDINGS!C:C,MATCH(A695,LASTSTANDINGS!B:B,0))</f>
        <v>21</v>
      </c>
    </row>
    <row r="696" spans="1:4" x14ac:dyDescent="0.3">
      <c r="A696" s="41" t="s">
        <v>129</v>
      </c>
      <c r="B696" s="44" t="s">
        <v>8</v>
      </c>
      <c r="C696" s="12">
        <f>INDEX(CUTSTANDING!C:C,MATCH(A696,CUTSTANDING!B:B,0))</f>
        <v>18</v>
      </c>
      <c r="D696" s="12">
        <f>INDEX(LASTSTANDINGS!C:C,MATCH(A696,LASTSTANDINGS!B:B,0))</f>
        <v>18</v>
      </c>
    </row>
    <row r="697" spans="1:4" x14ac:dyDescent="0.3">
      <c r="A697" s="41" t="s">
        <v>2234</v>
      </c>
      <c r="B697" s="44" t="s">
        <v>1329</v>
      </c>
      <c r="C697" s="12">
        <f>INDEX(CUTSTANDING!C:C,MATCH(A697,CUTSTANDING!B:B,0))</f>
        <v>6</v>
      </c>
      <c r="D697" s="12" t="e">
        <f>INDEX(LASTSTANDINGS!C:C,MATCH(A697,LASTSTANDINGS!B:B,0))</f>
        <v>#N/A</v>
      </c>
    </row>
    <row r="698" spans="1:4" x14ac:dyDescent="0.3">
      <c r="A698" s="41" t="s">
        <v>2237</v>
      </c>
      <c r="B698" s="44" t="s">
        <v>551</v>
      </c>
      <c r="C698" s="12">
        <f>INDEX(CUTSTANDING!C:C,MATCH(A698,CUTSTANDING!B:B,0))</f>
        <v>0</v>
      </c>
      <c r="D698" s="12" t="e">
        <f>INDEX(LASTSTANDINGS!C:C,MATCH(A698,LASTSTANDINGS!B:B,0))</f>
        <v>#N/A</v>
      </c>
    </row>
    <row r="699" spans="1:4" x14ac:dyDescent="0.3">
      <c r="A699" s="41" t="s">
        <v>2239</v>
      </c>
      <c r="B699" s="44" t="s">
        <v>551</v>
      </c>
      <c r="C699" s="12">
        <f>INDEX(CUTSTANDING!C:C,MATCH(A699,CUTSTANDING!B:B,0))</f>
        <v>18</v>
      </c>
      <c r="D699" s="12">
        <f>INDEX(LASTSTANDINGS!C:C,MATCH(A699,LASTSTANDINGS!B:B,0))</f>
        <v>18</v>
      </c>
    </row>
    <row r="700" spans="1:4" x14ac:dyDescent="0.3">
      <c r="A700" s="41" t="s">
        <v>2242</v>
      </c>
      <c r="B700" s="44" t="s">
        <v>486</v>
      </c>
      <c r="C700" s="12">
        <f>INDEX(CUTSTANDING!C:C,MATCH(A700,CUTSTANDING!B:B,0))</f>
        <v>15</v>
      </c>
      <c r="D700" s="12" t="e">
        <f>INDEX(LASTSTANDINGS!C:C,MATCH(A700,LASTSTANDINGS!B:B,0))</f>
        <v>#N/A</v>
      </c>
    </row>
    <row r="701" spans="1:4" x14ac:dyDescent="0.3">
      <c r="A701" s="41" t="s">
        <v>2245</v>
      </c>
      <c r="B701" s="44" t="s">
        <v>40</v>
      </c>
      <c r="C701" s="12">
        <f>INDEX(CUTSTANDING!C:C,MATCH(A701,CUTSTANDING!B:B,0))</f>
        <v>6</v>
      </c>
      <c r="D701" s="12" t="e">
        <f>INDEX(LASTSTANDINGS!C:C,MATCH(A701,LASTSTANDINGS!B:B,0))</f>
        <v>#N/A</v>
      </c>
    </row>
    <row r="702" spans="1:4" x14ac:dyDescent="0.3">
      <c r="A702" s="41" t="s">
        <v>290</v>
      </c>
      <c r="B702" s="44" t="s">
        <v>624</v>
      </c>
      <c r="C702" s="12">
        <f>INDEX(CUTSTANDING!C:C,MATCH(A702,CUTSTANDING!B:B,0))</f>
        <v>15</v>
      </c>
      <c r="D702" s="12" t="e">
        <f>INDEX(LASTSTANDINGS!C:C,MATCH(A702,LASTSTANDINGS!B:B,0))</f>
        <v>#N/A</v>
      </c>
    </row>
    <row r="703" spans="1:4" x14ac:dyDescent="0.3">
      <c r="A703" s="41" t="s">
        <v>2249</v>
      </c>
      <c r="B703" s="44" t="s">
        <v>9</v>
      </c>
      <c r="C703" s="12">
        <f>INDEX(CUTSTANDING!C:C,MATCH(A703,CUTSTANDING!B:B,0))</f>
        <v>6</v>
      </c>
      <c r="D703" s="12" t="e">
        <f>INDEX(LASTSTANDINGS!C:C,MATCH(A703,LASTSTANDINGS!B:B,0))</f>
        <v>#N/A</v>
      </c>
    </row>
    <row r="704" spans="1:4" x14ac:dyDescent="0.3">
      <c r="A704" s="41" t="s">
        <v>269</v>
      </c>
      <c r="B704" s="44" t="s">
        <v>40</v>
      </c>
      <c r="C704" s="12">
        <f>INDEX(CUTSTANDING!C:C,MATCH(A704,CUTSTANDING!B:B,0))</f>
        <v>6</v>
      </c>
      <c r="D704" s="12" t="e">
        <f>INDEX(LASTSTANDINGS!C:C,MATCH(A704,LASTSTANDINGS!B:B,0))</f>
        <v>#N/A</v>
      </c>
    </row>
    <row r="705" spans="1:4" x14ac:dyDescent="0.3">
      <c r="A705" s="41" t="s">
        <v>2254</v>
      </c>
      <c r="B705" s="44" t="s">
        <v>9</v>
      </c>
      <c r="C705" s="12">
        <f>INDEX(CUTSTANDING!C:C,MATCH(A705,CUTSTANDING!B:B,0))</f>
        <v>16</v>
      </c>
      <c r="D705" s="12" t="e">
        <f>INDEX(LASTSTANDINGS!C:C,MATCH(A705,LASTSTANDINGS!B:B,0))</f>
        <v>#N/A</v>
      </c>
    </row>
    <row r="706" spans="1:4" x14ac:dyDescent="0.3">
      <c r="A706" s="41" t="s">
        <v>2257</v>
      </c>
      <c r="B706" s="44" t="s">
        <v>8</v>
      </c>
      <c r="C706" s="12">
        <f>INDEX(CUTSTANDING!C:C,MATCH(A706,CUTSTANDING!B:B,0))</f>
        <v>3</v>
      </c>
      <c r="D706" s="12" t="e">
        <f>INDEX(LASTSTANDINGS!C:C,MATCH(A706,LASTSTANDINGS!B:B,0))</f>
        <v>#N/A</v>
      </c>
    </row>
    <row r="707" spans="1:4" x14ac:dyDescent="0.3">
      <c r="A707" s="41" t="s">
        <v>2260</v>
      </c>
      <c r="B707" s="44" t="s">
        <v>14</v>
      </c>
      <c r="C707" s="12">
        <f>INDEX(CUTSTANDING!C:C,MATCH(A707,CUTSTANDING!B:B,0))</f>
        <v>13</v>
      </c>
      <c r="D707" s="12" t="e">
        <f>INDEX(LASTSTANDINGS!C:C,MATCH(A707,LASTSTANDINGS!B:B,0))</f>
        <v>#N/A</v>
      </c>
    </row>
    <row r="708" spans="1:4" x14ac:dyDescent="0.3">
      <c r="A708" s="41" t="s">
        <v>2263</v>
      </c>
      <c r="B708" s="44" t="s">
        <v>10</v>
      </c>
      <c r="C708" s="12">
        <f>INDEX(CUTSTANDING!C:C,MATCH(A708,CUTSTANDING!B:B,0))</f>
        <v>6</v>
      </c>
      <c r="D708" s="12" t="e">
        <f>INDEX(LASTSTANDINGS!C:C,MATCH(A708,LASTSTANDINGS!B:B,0))</f>
        <v>#N/A</v>
      </c>
    </row>
    <row r="709" spans="1:4" x14ac:dyDescent="0.3">
      <c r="A709" s="41" t="s">
        <v>171</v>
      </c>
      <c r="B709" s="44" t="s">
        <v>735</v>
      </c>
      <c r="C709" s="12">
        <f>INDEX(CUTSTANDING!C:C,MATCH(A709,CUTSTANDING!B:B,0))</f>
        <v>7</v>
      </c>
      <c r="D709" s="12" t="e">
        <f>INDEX(LASTSTANDINGS!C:C,MATCH(A709,LASTSTANDINGS!B:B,0))</f>
        <v>#N/A</v>
      </c>
    </row>
    <row r="710" spans="1:4" x14ac:dyDescent="0.3">
      <c r="A710" s="41" t="s">
        <v>2268</v>
      </c>
      <c r="B710" s="44" t="s">
        <v>9</v>
      </c>
      <c r="C710" s="12">
        <f>INDEX(CUTSTANDING!C:C,MATCH(A710,CUTSTANDING!B:B,0))</f>
        <v>3</v>
      </c>
      <c r="D710" s="12" t="e">
        <f>INDEX(LASTSTANDINGS!C:C,MATCH(A710,LASTSTANDINGS!B:B,0))</f>
        <v>#N/A</v>
      </c>
    </row>
    <row r="711" spans="1:4" x14ac:dyDescent="0.3">
      <c r="A711" s="41" t="s">
        <v>2271</v>
      </c>
      <c r="B711" s="44" t="s">
        <v>447</v>
      </c>
      <c r="C711" s="12">
        <f>INDEX(CUTSTANDING!C:C,MATCH(A711,CUTSTANDING!B:B,0))</f>
        <v>3</v>
      </c>
      <c r="D711" s="12" t="e">
        <f>INDEX(LASTSTANDINGS!C:C,MATCH(A711,LASTSTANDINGS!B:B,0))</f>
        <v>#N/A</v>
      </c>
    </row>
    <row r="712" spans="1:4" x14ac:dyDescent="0.3">
      <c r="A712" s="41" t="s">
        <v>2274</v>
      </c>
      <c r="B712" s="44" t="s">
        <v>486</v>
      </c>
      <c r="C712" s="12">
        <f>INDEX(CUTSTANDING!C:C,MATCH(A712,CUTSTANDING!B:B,0))</f>
        <v>15</v>
      </c>
      <c r="D712" s="12" t="e">
        <f>INDEX(LASTSTANDINGS!C:C,MATCH(A712,LASTSTANDINGS!B:B,0))</f>
        <v>#N/A</v>
      </c>
    </row>
    <row r="713" spans="1:4" x14ac:dyDescent="0.3">
      <c r="A713" s="41" t="s">
        <v>2277</v>
      </c>
      <c r="B713" s="44" t="s">
        <v>486</v>
      </c>
      <c r="C713" s="12">
        <f>INDEX(CUTSTANDING!C:C,MATCH(A713,CUTSTANDING!B:B,0))</f>
        <v>6</v>
      </c>
      <c r="D713" s="12" t="e">
        <f>INDEX(LASTSTANDINGS!C:C,MATCH(A713,LASTSTANDINGS!B:B,0))</f>
        <v>#N/A</v>
      </c>
    </row>
    <row r="714" spans="1:4" x14ac:dyDescent="0.3">
      <c r="A714" s="41" t="s">
        <v>2280</v>
      </c>
      <c r="B714" s="44" t="s">
        <v>835</v>
      </c>
      <c r="C714" s="12">
        <f>INDEX(CUTSTANDING!C:C,MATCH(A714,CUTSTANDING!B:B,0))</f>
        <v>9</v>
      </c>
      <c r="D714" s="12" t="e">
        <f>INDEX(LASTSTANDINGS!C:C,MATCH(A714,LASTSTANDINGS!B:B,0))</f>
        <v>#N/A</v>
      </c>
    </row>
    <row r="715" spans="1:4" x14ac:dyDescent="0.3">
      <c r="A715" s="41" t="s">
        <v>2283</v>
      </c>
      <c r="B715" s="44" t="s">
        <v>735</v>
      </c>
      <c r="C715" s="12">
        <f>INDEX(CUTSTANDING!C:C,MATCH(A715,CUTSTANDING!B:B,0))</f>
        <v>15</v>
      </c>
      <c r="D715" s="12" t="e">
        <f>INDEX(LASTSTANDINGS!C:C,MATCH(A715,LASTSTANDINGS!B:B,0))</f>
        <v>#N/A</v>
      </c>
    </row>
    <row r="716" spans="1:4" x14ac:dyDescent="0.3">
      <c r="A716" s="41" t="s">
        <v>358</v>
      </c>
      <c r="B716" s="44" t="s">
        <v>10</v>
      </c>
      <c r="C716" s="12">
        <f>INDEX(CUTSTANDING!C:C,MATCH(A716,CUTSTANDING!B:B,0))</f>
        <v>18</v>
      </c>
      <c r="D716" s="12">
        <f>INDEX(LASTSTANDINGS!C:C,MATCH(A716,LASTSTANDINGS!B:B,0))</f>
        <v>18</v>
      </c>
    </row>
    <row r="717" spans="1:4" x14ac:dyDescent="0.3">
      <c r="A717" s="41" t="s">
        <v>293</v>
      </c>
      <c r="B717" s="44" t="s">
        <v>40</v>
      </c>
      <c r="C717" s="12">
        <f>INDEX(CUTSTANDING!C:C,MATCH(A717,CUTSTANDING!B:B,0))</f>
        <v>1</v>
      </c>
      <c r="D717" s="12" t="e">
        <f>INDEX(LASTSTANDINGS!C:C,MATCH(A717,LASTSTANDINGS!B:B,0))</f>
        <v>#N/A</v>
      </c>
    </row>
    <row r="718" spans="1:4" x14ac:dyDescent="0.3">
      <c r="A718" s="41" t="s">
        <v>434</v>
      </c>
      <c r="B718" s="44" t="s">
        <v>40</v>
      </c>
      <c r="C718" s="12">
        <f>INDEX(CUTSTANDING!C:C,MATCH(A718,CUTSTANDING!B:B,0))</f>
        <v>6</v>
      </c>
      <c r="D718" s="12" t="e">
        <f>INDEX(LASTSTANDINGS!C:C,MATCH(A718,LASTSTANDINGS!B:B,0))</f>
        <v>#N/A</v>
      </c>
    </row>
    <row r="719" spans="1:4" x14ac:dyDescent="0.3">
      <c r="A719" s="41" t="s">
        <v>2292</v>
      </c>
      <c r="B719" s="44" t="s">
        <v>9</v>
      </c>
      <c r="C719" s="12">
        <f>INDEX(CUTSTANDING!C:C,MATCH(A719,CUTSTANDING!B:B,0))</f>
        <v>3</v>
      </c>
      <c r="D719" s="12" t="e">
        <f>INDEX(LASTSTANDINGS!C:C,MATCH(A719,LASTSTANDINGS!B:B,0))</f>
        <v>#N/A</v>
      </c>
    </row>
    <row r="720" spans="1:4" x14ac:dyDescent="0.3">
      <c r="A720" s="41" t="s">
        <v>2295</v>
      </c>
      <c r="B720" s="44" t="s">
        <v>713</v>
      </c>
      <c r="C720" s="12">
        <f>INDEX(CUTSTANDING!C:C,MATCH(A720,CUTSTANDING!B:B,0))</f>
        <v>12</v>
      </c>
      <c r="D720" s="12" t="e">
        <f>INDEX(LASTSTANDINGS!C:C,MATCH(A720,LASTSTANDINGS!B:B,0))</f>
        <v>#N/A</v>
      </c>
    </row>
    <row r="721" spans="1:4" x14ac:dyDescent="0.3">
      <c r="A721" s="41" t="s">
        <v>2298</v>
      </c>
      <c r="B721" s="44" t="s">
        <v>788</v>
      </c>
      <c r="C721" s="12">
        <f>INDEX(CUTSTANDING!C:C,MATCH(A721,CUTSTANDING!B:B,0))</f>
        <v>21</v>
      </c>
      <c r="D721" s="12">
        <f>INDEX(LASTSTANDINGS!C:C,MATCH(A721,LASTSTANDINGS!B:B,0))</f>
        <v>21</v>
      </c>
    </row>
    <row r="722" spans="1:4" x14ac:dyDescent="0.3">
      <c r="A722" s="41" t="s">
        <v>360</v>
      </c>
      <c r="B722" s="44" t="s">
        <v>486</v>
      </c>
      <c r="C722" s="12">
        <f>INDEX(CUTSTANDING!C:C,MATCH(A722,CUTSTANDING!B:B,0))</f>
        <v>12</v>
      </c>
      <c r="D722" s="12" t="e">
        <f>INDEX(LASTSTANDINGS!C:C,MATCH(A722,LASTSTANDINGS!B:B,0))</f>
        <v>#N/A</v>
      </c>
    </row>
    <row r="723" spans="1:4" x14ac:dyDescent="0.3">
      <c r="A723" s="41" t="s">
        <v>2302</v>
      </c>
      <c r="B723" s="44" t="s">
        <v>492</v>
      </c>
      <c r="C723" s="12">
        <f>INDEX(CUTSTANDING!C:C,MATCH(A723,CUTSTANDING!B:B,0))</f>
        <v>3</v>
      </c>
      <c r="D723" s="12" t="e">
        <f>INDEX(LASTSTANDINGS!C:C,MATCH(A723,LASTSTANDINGS!B:B,0))</f>
        <v>#N/A</v>
      </c>
    </row>
    <row r="724" spans="1:4" x14ac:dyDescent="0.3">
      <c r="A724" s="41" t="s">
        <v>314</v>
      </c>
      <c r="B724" s="44" t="s">
        <v>577</v>
      </c>
      <c r="C724" s="12">
        <f>INDEX(CUTSTANDING!C:C,MATCH(A724,CUTSTANDING!B:B,0))</f>
        <v>12</v>
      </c>
      <c r="D724" s="12" t="e">
        <f>INDEX(LASTSTANDINGS!C:C,MATCH(A724,LASTSTANDINGS!B:B,0))</f>
        <v>#N/A</v>
      </c>
    </row>
    <row r="725" spans="1:4" x14ac:dyDescent="0.3">
      <c r="A725" s="41" t="s">
        <v>2307</v>
      </c>
      <c r="B725" s="44" t="s">
        <v>40</v>
      </c>
      <c r="C725" s="12">
        <f>INDEX(CUTSTANDING!C:C,MATCH(A725,CUTSTANDING!B:B,0))</f>
        <v>15</v>
      </c>
      <c r="D725" s="12" t="e">
        <f>INDEX(LASTSTANDINGS!C:C,MATCH(A725,LASTSTANDINGS!B:B,0))</f>
        <v>#N/A</v>
      </c>
    </row>
    <row r="726" spans="1:4" x14ac:dyDescent="0.3">
      <c r="A726" s="41" t="s">
        <v>301</v>
      </c>
      <c r="B726" s="44" t="s">
        <v>40</v>
      </c>
      <c r="C726" s="12">
        <f>INDEX(CUTSTANDING!C:C,MATCH(A726,CUTSTANDING!B:B,0))</f>
        <v>14</v>
      </c>
      <c r="D726" s="12" t="e">
        <f>INDEX(LASTSTANDINGS!C:C,MATCH(A726,LASTSTANDINGS!B:B,0))</f>
        <v>#N/A</v>
      </c>
    </row>
    <row r="727" spans="1:4" x14ac:dyDescent="0.3">
      <c r="A727" s="41" t="s">
        <v>115</v>
      </c>
      <c r="B727" s="44" t="s">
        <v>492</v>
      </c>
      <c r="C727" s="12">
        <f>INDEX(CUTSTANDING!C:C,MATCH(A727,CUTSTANDING!B:B,0))</f>
        <v>3</v>
      </c>
      <c r="D727" s="12" t="e">
        <f>INDEX(LASTSTANDINGS!C:C,MATCH(A727,LASTSTANDINGS!B:B,0))</f>
        <v>#N/A</v>
      </c>
    </row>
    <row r="728" spans="1:4" x14ac:dyDescent="0.3">
      <c r="A728" s="41" t="s">
        <v>2313</v>
      </c>
      <c r="B728" s="44" t="s">
        <v>40</v>
      </c>
      <c r="C728" s="12">
        <f>INDEX(CUTSTANDING!C:C,MATCH(A728,CUTSTANDING!B:B,0))</f>
        <v>6</v>
      </c>
      <c r="D728" s="12" t="e">
        <f>INDEX(LASTSTANDINGS!C:C,MATCH(A728,LASTSTANDINGS!B:B,0))</f>
        <v>#N/A</v>
      </c>
    </row>
    <row r="729" spans="1:4" x14ac:dyDescent="0.3">
      <c r="A729" s="41" t="s">
        <v>2316</v>
      </c>
      <c r="B729" s="44" t="s">
        <v>9</v>
      </c>
      <c r="C729" s="12">
        <f>INDEX(CUTSTANDING!C:C,MATCH(A729,CUTSTANDING!B:B,0))</f>
        <v>6</v>
      </c>
      <c r="D729" s="12" t="e">
        <f>INDEX(LASTSTANDINGS!C:C,MATCH(A729,LASTSTANDINGS!B:B,0))</f>
        <v>#N/A</v>
      </c>
    </row>
    <row r="730" spans="1:4" x14ac:dyDescent="0.3">
      <c r="A730" s="41" t="s">
        <v>2319</v>
      </c>
      <c r="B730" s="44" t="s">
        <v>454</v>
      </c>
      <c r="C730" s="12">
        <f>INDEX(CUTSTANDING!C:C,MATCH(A730,CUTSTANDING!B:B,0))</f>
        <v>0</v>
      </c>
      <c r="D730" s="12" t="e">
        <f>INDEX(LASTSTANDINGS!C:C,MATCH(A730,LASTSTANDINGS!B:B,0))</f>
        <v>#N/A</v>
      </c>
    </row>
    <row r="731" spans="1:4" x14ac:dyDescent="0.3">
      <c r="A731" s="41" t="s">
        <v>2320</v>
      </c>
      <c r="B731" s="44" t="s">
        <v>577</v>
      </c>
      <c r="C731" s="12">
        <f>INDEX(CUTSTANDING!C:C,MATCH(A731,CUTSTANDING!B:B,0))</f>
        <v>12</v>
      </c>
      <c r="D731" s="12" t="e">
        <f>INDEX(LASTSTANDINGS!C:C,MATCH(A731,LASTSTANDINGS!B:B,0))</f>
        <v>#N/A</v>
      </c>
    </row>
    <row r="732" spans="1:4" x14ac:dyDescent="0.3">
      <c r="A732" s="41" t="s">
        <v>2323</v>
      </c>
      <c r="B732" s="44" t="s">
        <v>5</v>
      </c>
      <c r="C732" s="12">
        <f>INDEX(CUTSTANDING!C:C,MATCH(A732,CUTSTANDING!B:B,0))</f>
        <v>6</v>
      </c>
      <c r="D732" s="12" t="e">
        <f>INDEX(LASTSTANDINGS!C:C,MATCH(A732,LASTSTANDINGS!B:B,0))</f>
        <v>#N/A</v>
      </c>
    </row>
    <row r="733" spans="1:4" x14ac:dyDescent="0.3">
      <c r="A733" s="41" t="s">
        <v>2326</v>
      </c>
      <c r="B733" s="44" t="s">
        <v>9</v>
      </c>
      <c r="C733" s="12">
        <f>INDEX(CUTSTANDING!C:C,MATCH(A733,CUTSTANDING!B:B,0))</f>
        <v>12</v>
      </c>
      <c r="D733" s="12" t="e">
        <f>INDEX(LASTSTANDINGS!C:C,MATCH(A733,LASTSTANDINGS!B:B,0))</f>
        <v>#N/A</v>
      </c>
    </row>
    <row r="734" spans="1:4" x14ac:dyDescent="0.3">
      <c r="A734" s="41" t="s">
        <v>211</v>
      </c>
      <c r="B734" s="44" t="s">
        <v>14</v>
      </c>
      <c r="C734" s="12">
        <f>INDEX(CUTSTANDING!C:C,MATCH(A734,CUTSTANDING!B:B,0))</f>
        <v>0</v>
      </c>
      <c r="D734" s="12" t="e">
        <f>INDEX(LASTSTANDINGS!C:C,MATCH(A734,LASTSTANDINGS!B:B,0))</f>
        <v>#N/A</v>
      </c>
    </row>
    <row r="735" spans="1:4" x14ac:dyDescent="0.3">
      <c r="A735" s="41" t="s">
        <v>2331</v>
      </c>
      <c r="B735" s="44" t="s">
        <v>9</v>
      </c>
      <c r="C735" s="12">
        <f>INDEX(CUTSTANDING!C:C,MATCH(A735,CUTSTANDING!B:B,0))</f>
        <v>3</v>
      </c>
      <c r="D735" s="12" t="e">
        <f>INDEX(LASTSTANDINGS!C:C,MATCH(A735,LASTSTANDINGS!B:B,0))</f>
        <v>#N/A</v>
      </c>
    </row>
    <row r="736" spans="1:4" x14ac:dyDescent="0.3">
      <c r="A736" s="41" t="s">
        <v>2334</v>
      </c>
      <c r="B736" s="44" t="s">
        <v>11</v>
      </c>
      <c r="C736" s="12">
        <f>INDEX(CUTSTANDING!C:C,MATCH(A736,CUTSTANDING!B:B,0))</f>
        <v>3</v>
      </c>
      <c r="D736" s="12" t="e">
        <f>INDEX(LASTSTANDINGS!C:C,MATCH(A736,LASTSTANDINGS!B:B,0))</f>
        <v>#N/A</v>
      </c>
    </row>
    <row r="737" spans="1:4" x14ac:dyDescent="0.3">
      <c r="A737" s="41" t="s">
        <v>2337</v>
      </c>
      <c r="B737" s="44" t="s">
        <v>40</v>
      </c>
      <c r="C737" s="12">
        <f>INDEX(CUTSTANDING!C:C,MATCH(A737,CUTSTANDING!B:B,0))</f>
        <v>9</v>
      </c>
      <c r="D737" s="12" t="e">
        <f>INDEX(LASTSTANDINGS!C:C,MATCH(A737,LASTSTANDINGS!B:B,0))</f>
        <v>#N/A</v>
      </c>
    </row>
    <row r="738" spans="1:4" x14ac:dyDescent="0.3">
      <c r="A738" s="41" t="s">
        <v>2340</v>
      </c>
      <c r="B738" s="44" t="s">
        <v>2</v>
      </c>
      <c r="C738" s="12">
        <f>INDEX(CUTSTANDING!C:C,MATCH(A738,CUTSTANDING!B:B,0))</f>
        <v>10</v>
      </c>
      <c r="D738" s="12" t="e">
        <f>INDEX(LASTSTANDINGS!C:C,MATCH(A738,LASTSTANDINGS!B:B,0))</f>
        <v>#N/A</v>
      </c>
    </row>
    <row r="739" spans="1:4" x14ac:dyDescent="0.3">
      <c r="A739" s="41" t="s">
        <v>2343</v>
      </c>
      <c r="B739" s="44" t="s">
        <v>0</v>
      </c>
      <c r="C739" s="12">
        <f>INDEX(CUTSTANDING!C:C,MATCH(A739,CUTSTANDING!B:B,0))</f>
        <v>6</v>
      </c>
      <c r="D739" s="12" t="e">
        <f>INDEX(LASTSTANDINGS!C:C,MATCH(A739,LASTSTANDINGS!B:B,0))</f>
        <v>#N/A</v>
      </c>
    </row>
    <row r="740" spans="1:4" x14ac:dyDescent="0.3">
      <c r="A740" s="41" t="s">
        <v>2346</v>
      </c>
      <c r="B740" s="44" t="s">
        <v>551</v>
      </c>
      <c r="C740" s="12">
        <f>INDEX(CUTSTANDING!C:C,MATCH(A740,CUTSTANDING!B:B,0))</f>
        <v>12</v>
      </c>
      <c r="D740" s="12" t="e">
        <f>INDEX(LASTSTANDINGS!C:C,MATCH(A740,LASTSTANDINGS!B:B,0))</f>
        <v>#N/A</v>
      </c>
    </row>
    <row r="741" spans="1:4" x14ac:dyDescent="0.3">
      <c r="A741" s="41" t="s">
        <v>250</v>
      </c>
      <c r="B741" s="44" t="s">
        <v>9</v>
      </c>
      <c r="C741" s="12">
        <f>INDEX(CUTSTANDING!C:C,MATCH(A741,CUTSTANDING!B:B,0))</f>
        <v>18</v>
      </c>
      <c r="D741" s="12">
        <f>INDEX(LASTSTANDINGS!C:C,MATCH(A741,LASTSTANDINGS!B:B,0))</f>
        <v>18</v>
      </c>
    </row>
    <row r="742" spans="1:4" x14ac:dyDescent="0.3">
      <c r="A742" s="41" t="s">
        <v>2351</v>
      </c>
      <c r="B742" s="44" t="s">
        <v>454</v>
      </c>
      <c r="C742" s="12">
        <f>INDEX(CUTSTANDING!C:C,MATCH(A742,CUTSTANDING!B:B,0))</f>
        <v>0</v>
      </c>
      <c r="D742" s="12" t="e">
        <f>INDEX(LASTSTANDINGS!C:C,MATCH(A742,LASTSTANDINGS!B:B,0))</f>
        <v>#N/A</v>
      </c>
    </row>
    <row r="743" spans="1:4" x14ac:dyDescent="0.3">
      <c r="A743" s="41" t="s">
        <v>2352</v>
      </c>
      <c r="B743" s="44" t="s">
        <v>577</v>
      </c>
      <c r="C743" s="12">
        <f>INDEX(CUTSTANDING!C:C,MATCH(A743,CUTSTANDING!B:B,0))</f>
        <v>15</v>
      </c>
      <c r="D743" s="12" t="e">
        <f>INDEX(LASTSTANDINGS!C:C,MATCH(A743,LASTSTANDINGS!B:B,0))</f>
        <v>#N/A</v>
      </c>
    </row>
    <row r="744" spans="1:4" x14ac:dyDescent="0.3">
      <c r="A744" s="41" t="s">
        <v>2355</v>
      </c>
      <c r="B744" s="44" t="s">
        <v>8</v>
      </c>
      <c r="C744" s="12">
        <f>INDEX(CUTSTANDING!C:C,MATCH(A744,CUTSTANDING!B:B,0))</f>
        <v>3</v>
      </c>
      <c r="D744" s="12" t="e">
        <f>INDEX(LASTSTANDINGS!C:C,MATCH(A744,LASTSTANDINGS!B:B,0))</f>
        <v>#N/A</v>
      </c>
    </row>
    <row r="745" spans="1:4" x14ac:dyDescent="0.3">
      <c r="A745" s="41" t="s">
        <v>145</v>
      </c>
      <c r="B745" s="44" t="s">
        <v>577</v>
      </c>
      <c r="C745" s="12">
        <f>INDEX(CUTSTANDING!C:C,MATCH(A745,CUTSTANDING!B:B,0))</f>
        <v>10</v>
      </c>
      <c r="D745" s="12" t="e">
        <f>INDEX(LASTSTANDINGS!C:C,MATCH(A745,LASTSTANDINGS!B:B,0))</f>
        <v>#N/A</v>
      </c>
    </row>
    <row r="746" spans="1:4" x14ac:dyDescent="0.3">
      <c r="A746" s="41" t="s">
        <v>2360</v>
      </c>
      <c r="B746" s="44" t="s">
        <v>9</v>
      </c>
      <c r="C746" s="12">
        <f>INDEX(CUTSTANDING!C:C,MATCH(A746,CUTSTANDING!B:B,0))</f>
        <v>3</v>
      </c>
      <c r="D746" s="12" t="e">
        <f>INDEX(LASTSTANDINGS!C:C,MATCH(A746,LASTSTANDINGS!B:B,0))</f>
        <v>#N/A</v>
      </c>
    </row>
    <row r="747" spans="1:4" x14ac:dyDescent="0.3">
      <c r="A747" s="41" t="s">
        <v>2363</v>
      </c>
      <c r="B747" s="44" t="s">
        <v>14</v>
      </c>
      <c r="C747" s="12">
        <f>INDEX(CUTSTANDING!C:C,MATCH(A747,CUTSTANDING!B:B,0))</f>
        <v>4</v>
      </c>
      <c r="D747" s="12" t="e">
        <f>INDEX(LASTSTANDINGS!C:C,MATCH(A747,LASTSTANDINGS!B:B,0))</f>
        <v>#N/A</v>
      </c>
    </row>
    <row r="748" spans="1:4" x14ac:dyDescent="0.3">
      <c r="A748" s="41" t="s">
        <v>2366</v>
      </c>
      <c r="B748" s="44" t="s">
        <v>9</v>
      </c>
      <c r="C748" s="12">
        <f>INDEX(CUTSTANDING!C:C,MATCH(A748,CUTSTANDING!B:B,0))</f>
        <v>9</v>
      </c>
      <c r="D748" s="12" t="e">
        <f>INDEX(LASTSTANDINGS!C:C,MATCH(A748,LASTSTANDINGS!B:B,0))</f>
        <v>#N/A</v>
      </c>
    </row>
    <row r="749" spans="1:4" x14ac:dyDescent="0.3">
      <c r="A749" s="41" t="s">
        <v>366</v>
      </c>
      <c r="B749" s="44" t="s">
        <v>6</v>
      </c>
      <c r="C749" s="12">
        <f>INDEX(CUTSTANDING!C:C,MATCH(A749,CUTSTANDING!B:B,0))</f>
        <v>9</v>
      </c>
      <c r="D749" s="12" t="e">
        <f>INDEX(LASTSTANDINGS!C:C,MATCH(A749,LASTSTANDINGS!B:B,0))</f>
        <v>#N/A</v>
      </c>
    </row>
    <row r="750" spans="1:4" x14ac:dyDescent="0.3">
      <c r="A750" s="41" t="s">
        <v>2371</v>
      </c>
      <c r="B750" s="44" t="s">
        <v>492</v>
      </c>
      <c r="C750" s="12">
        <f>INDEX(CUTSTANDING!C:C,MATCH(A750,CUTSTANDING!B:B,0))</f>
        <v>4</v>
      </c>
      <c r="D750" s="12" t="e">
        <f>INDEX(LASTSTANDINGS!C:C,MATCH(A750,LASTSTANDINGS!B:B,0))</f>
        <v>#N/A</v>
      </c>
    </row>
    <row r="751" spans="1:4" x14ac:dyDescent="0.3">
      <c r="A751" s="41" t="s">
        <v>2374</v>
      </c>
      <c r="B751" s="44" t="s">
        <v>447</v>
      </c>
      <c r="C751" s="12">
        <f>INDEX(CUTSTANDING!C:C,MATCH(A751,CUTSTANDING!B:B,0))</f>
        <v>9</v>
      </c>
      <c r="D751" s="12" t="e">
        <f>INDEX(LASTSTANDINGS!C:C,MATCH(A751,LASTSTANDINGS!B:B,0))</f>
        <v>#N/A</v>
      </c>
    </row>
    <row r="752" spans="1:4" x14ac:dyDescent="0.3">
      <c r="A752" s="41" t="s">
        <v>2377</v>
      </c>
      <c r="B752" s="44" t="s">
        <v>6</v>
      </c>
      <c r="C752" s="12">
        <f>INDEX(CUTSTANDING!C:C,MATCH(A752,CUTSTANDING!B:B,0))</f>
        <v>3</v>
      </c>
      <c r="D752" s="12" t="e">
        <f>INDEX(LASTSTANDINGS!C:C,MATCH(A752,LASTSTANDINGS!B:B,0))</f>
        <v>#N/A</v>
      </c>
    </row>
    <row r="753" spans="1:4" x14ac:dyDescent="0.3">
      <c r="A753" s="41" t="s">
        <v>2380</v>
      </c>
      <c r="B753" s="44" t="s">
        <v>577</v>
      </c>
      <c r="C753" s="12">
        <f>INDEX(CUTSTANDING!C:C,MATCH(A753,CUTSTANDING!B:B,0))</f>
        <v>9</v>
      </c>
      <c r="D753" s="12" t="e">
        <f>INDEX(LASTSTANDINGS!C:C,MATCH(A753,LASTSTANDINGS!B:B,0))</f>
        <v>#N/A</v>
      </c>
    </row>
    <row r="754" spans="1:4" x14ac:dyDescent="0.3">
      <c r="A754" s="41" t="s">
        <v>2383</v>
      </c>
      <c r="B754" s="44" t="s">
        <v>486</v>
      </c>
      <c r="C754" s="12">
        <f>INDEX(CUTSTANDING!C:C,MATCH(A754,CUTSTANDING!B:B,0))</f>
        <v>7</v>
      </c>
      <c r="D754" s="12" t="e">
        <f>INDEX(LASTSTANDINGS!C:C,MATCH(A754,LASTSTANDINGS!B:B,0))</f>
        <v>#N/A</v>
      </c>
    </row>
    <row r="755" spans="1:4" x14ac:dyDescent="0.3">
      <c r="A755" s="41" t="s">
        <v>2386</v>
      </c>
      <c r="B755" s="44" t="s">
        <v>2071</v>
      </c>
      <c r="C755" s="12">
        <f>INDEX(CUTSTANDING!C:C,MATCH(A755,CUTSTANDING!B:B,0))</f>
        <v>3</v>
      </c>
      <c r="D755" s="12" t="e">
        <f>INDEX(LASTSTANDINGS!C:C,MATCH(A755,LASTSTANDINGS!B:B,0))</f>
        <v>#N/A</v>
      </c>
    </row>
    <row r="756" spans="1:4" x14ac:dyDescent="0.3">
      <c r="A756" s="41" t="s">
        <v>272</v>
      </c>
      <c r="B756" s="44" t="s">
        <v>447</v>
      </c>
      <c r="C756" s="12">
        <f>INDEX(CUTSTANDING!C:C,MATCH(A756,CUTSTANDING!B:B,0))</f>
        <v>15</v>
      </c>
      <c r="D756" s="12" t="e">
        <f>INDEX(LASTSTANDINGS!C:C,MATCH(A756,LASTSTANDINGS!B:B,0))</f>
        <v>#N/A</v>
      </c>
    </row>
    <row r="757" spans="1:4" x14ac:dyDescent="0.3">
      <c r="A757" s="41" t="s">
        <v>2391</v>
      </c>
      <c r="B757" s="44" t="s">
        <v>577</v>
      </c>
      <c r="C757" s="12">
        <f>INDEX(CUTSTANDING!C:C,MATCH(A757,CUTSTANDING!B:B,0))</f>
        <v>9</v>
      </c>
      <c r="D757" s="12" t="e">
        <f>INDEX(LASTSTANDINGS!C:C,MATCH(A757,LASTSTANDINGS!B:B,0))</f>
        <v>#N/A</v>
      </c>
    </row>
    <row r="758" spans="1:4" x14ac:dyDescent="0.3">
      <c r="A758" s="41" t="s">
        <v>2394</v>
      </c>
      <c r="B758" s="44" t="s">
        <v>486</v>
      </c>
      <c r="C758" s="12">
        <f>INDEX(CUTSTANDING!C:C,MATCH(A758,CUTSTANDING!B:B,0))</f>
        <v>3</v>
      </c>
      <c r="D758" s="12" t="e">
        <f>INDEX(LASTSTANDINGS!C:C,MATCH(A758,LASTSTANDINGS!B:B,0))</f>
        <v>#N/A</v>
      </c>
    </row>
    <row r="759" spans="1:4" x14ac:dyDescent="0.3">
      <c r="A759" s="41" t="s">
        <v>2397</v>
      </c>
      <c r="B759" s="44" t="s">
        <v>560</v>
      </c>
      <c r="C759" s="12">
        <f>INDEX(CUTSTANDING!C:C,MATCH(A759,CUTSTANDING!B:B,0))</f>
        <v>21</v>
      </c>
      <c r="D759" s="12">
        <f>INDEX(LASTSTANDINGS!C:C,MATCH(A759,LASTSTANDINGS!B:B,0))</f>
        <v>21</v>
      </c>
    </row>
    <row r="760" spans="1:4" x14ac:dyDescent="0.3">
      <c r="A760" s="41" t="s">
        <v>2400</v>
      </c>
      <c r="B760" s="44" t="s">
        <v>1871</v>
      </c>
      <c r="C760" s="12">
        <f>INDEX(CUTSTANDING!C:C,MATCH(A760,CUTSTANDING!B:B,0))</f>
        <v>0</v>
      </c>
      <c r="D760" s="12" t="e">
        <f>INDEX(LASTSTANDINGS!C:C,MATCH(A760,LASTSTANDINGS!B:B,0))</f>
        <v>#N/A</v>
      </c>
    </row>
    <row r="761" spans="1:4" x14ac:dyDescent="0.3">
      <c r="A761" s="41" t="s">
        <v>2403</v>
      </c>
      <c r="B761" s="44" t="s">
        <v>9</v>
      </c>
      <c r="C761" s="12">
        <f>INDEX(CUTSTANDING!C:C,MATCH(A761,CUTSTANDING!B:B,0))</f>
        <v>12</v>
      </c>
      <c r="D761" s="12" t="e">
        <f>INDEX(LASTSTANDINGS!C:C,MATCH(A761,LASTSTANDINGS!B:B,0))</f>
        <v>#N/A</v>
      </c>
    </row>
    <row r="762" spans="1:4" x14ac:dyDescent="0.3">
      <c r="A762" s="41" t="s">
        <v>2406</v>
      </c>
      <c r="B762" s="44" t="s">
        <v>6</v>
      </c>
      <c r="C762" s="12">
        <f>INDEX(CUTSTANDING!C:C,MATCH(A762,CUTSTANDING!B:B,0))</f>
        <v>9</v>
      </c>
      <c r="D762" s="12" t="e">
        <f>INDEX(LASTSTANDINGS!C:C,MATCH(A762,LASTSTANDINGS!B:B,0))</f>
        <v>#N/A</v>
      </c>
    </row>
    <row r="763" spans="1:4" x14ac:dyDescent="0.3">
      <c r="A763" s="41" t="s">
        <v>2409</v>
      </c>
      <c r="B763" s="44" t="s">
        <v>18</v>
      </c>
      <c r="C763" s="12">
        <f>INDEX(CUTSTANDING!C:C,MATCH(A763,CUTSTANDING!B:B,0))</f>
        <v>9</v>
      </c>
      <c r="D763" s="12" t="e">
        <f>INDEX(LASTSTANDINGS!C:C,MATCH(A763,LASTSTANDINGS!B:B,0))</f>
        <v>#N/A</v>
      </c>
    </row>
    <row r="764" spans="1:4" x14ac:dyDescent="0.3">
      <c r="A764" s="41" t="s">
        <v>2412</v>
      </c>
      <c r="B764" s="44" t="s">
        <v>9</v>
      </c>
      <c r="C764" s="12">
        <f>INDEX(CUTSTANDING!C:C,MATCH(A764,CUTSTANDING!B:B,0))</f>
        <v>6</v>
      </c>
      <c r="D764" s="12" t="e">
        <f>INDEX(LASTSTANDINGS!C:C,MATCH(A764,LASTSTANDINGS!B:B,0))</f>
        <v>#N/A</v>
      </c>
    </row>
    <row r="765" spans="1:4" x14ac:dyDescent="0.3">
      <c r="A765" s="41" t="s">
        <v>2415</v>
      </c>
      <c r="B765" s="44" t="s">
        <v>454</v>
      </c>
      <c r="C765" s="12">
        <f>INDEX(CUTSTANDING!C:C,MATCH(A765,CUTSTANDING!B:B,0))</f>
        <v>0</v>
      </c>
      <c r="D765" s="12" t="e">
        <f>INDEX(LASTSTANDINGS!C:C,MATCH(A765,LASTSTANDINGS!B:B,0))</f>
        <v>#N/A</v>
      </c>
    </row>
    <row r="766" spans="1:4" x14ac:dyDescent="0.3">
      <c r="A766" s="41" t="s">
        <v>2416</v>
      </c>
      <c r="B766" s="44" t="s">
        <v>492</v>
      </c>
      <c r="C766" s="12">
        <f>INDEX(CUTSTANDING!C:C,MATCH(A766,CUTSTANDING!B:B,0))</f>
        <v>9</v>
      </c>
      <c r="D766" s="12" t="e">
        <f>INDEX(LASTSTANDINGS!C:C,MATCH(A766,LASTSTANDINGS!B:B,0))</f>
        <v>#N/A</v>
      </c>
    </row>
    <row r="767" spans="1:4" x14ac:dyDescent="0.3">
      <c r="A767" s="41" t="s">
        <v>2419</v>
      </c>
      <c r="B767" s="44" t="s">
        <v>486</v>
      </c>
      <c r="C767" s="12">
        <f>INDEX(CUTSTANDING!C:C,MATCH(A767,CUTSTANDING!B:B,0))</f>
        <v>12</v>
      </c>
      <c r="D767" s="12" t="e">
        <f>INDEX(LASTSTANDINGS!C:C,MATCH(A767,LASTSTANDINGS!B:B,0))</f>
        <v>#N/A</v>
      </c>
    </row>
    <row r="768" spans="1:4" x14ac:dyDescent="0.3">
      <c r="A768" s="41" t="s">
        <v>2422</v>
      </c>
      <c r="B768" s="44" t="s">
        <v>0</v>
      </c>
      <c r="C768" s="12">
        <f>INDEX(CUTSTANDING!C:C,MATCH(A768,CUTSTANDING!B:B,0))</f>
        <v>18</v>
      </c>
      <c r="D768" s="12">
        <f>INDEX(LASTSTANDINGS!C:C,MATCH(A768,LASTSTANDINGS!B:B,0))</f>
        <v>18</v>
      </c>
    </row>
    <row r="769" spans="1:4" x14ac:dyDescent="0.3">
      <c r="A769" s="41" t="s">
        <v>2425</v>
      </c>
      <c r="B769" s="44" t="s">
        <v>0</v>
      </c>
      <c r="C769" s="12">
        <f>INDEX(CUTSTANDING!C:C,MATCH(A769,CUTSTANDING!B:B,0))</f>
        <v>9</v>
      </c>
      <c r="D769" s="12" t="e">
        <f>INDEX(LASTSTANDINGS!C:C,MATCH(A769,LASTSTANDINGS!B:B,0))</f>
        <v>#N/A</v>
      </c>
    </row>
    <row r="770" spans="1:4" x14ac:dyDescent="0.3">
      <c r="A770" s="41" t="s">
        <v>2428</v>
      </c>
      <c r="B770" s="44" t="s">
        <v>2</v>
      </c>
      <c r="C770" s="12">
        <f>INDEX(CUTSTANDING!C:C,MATCH(A770,CUTSTANDING!B:B,0))</f>
        <v>3</v>
      </c>
      <c r="D770" s="12" t="e">
        <f>INDEX(LASTSTANDINGS!C:C,MATCH(A770,LASTSTANDINGS!B:B,0))</f>
        <v>#N/A</v>
      </c>
    </row>
    <row r="771" spans="1:4" x14ac:dyDescent="0.3">
      <c r="A771" s="41" t="s">
        <v>2431</v>
      </c>
      <c r="B771" s="44" t="s">
        <v>577</v>
      </c>
      <c r="C771" s="12">
        <f>INDEX(CUTSTANDING!C:C,MATCH(A771,CUTSTANDING!B:B,0))</f>
        <v>9</v>
      </c>
      <c r="D771" s="12" t="e">
        <f>INDEX(LASTSTANDINGS!C:C,MATCH(A771,LASTSTANDINGS!B:B,0))</f>
        <v>#N/A</v>
      </c>
    </row>
    <row r="772" spans="1:4" x14ac:dyDescent="0.3">
      <c r="A772" s="41" t="s">
        <v>209</v>
      </c>
      <c r="B772" s="44" t="s">
        <v>14</v>
      </c>
      <c r="C772" s="12">
        <f>INDEX(CUTSTANDING!C:C,MATCH(A772,CUTSTANDING!B:B,0))</f>
        <v>9</v>
      </c>
      <c r="D772" s="12" t="e">
        <f>INDEX(LASTSTANDINGS!C:C,MATCH(A772,LASTSTANDINGS!B:B,0))</f>
        <v>#N/A</v>
      </c>
    </row>
    <row r="773" spans="1:4" x14ac:dyDescent="0.3">
      <c r="A773" s="41" t="s">
        <v>2436</v>
      </c>
      <c r="B773" s="44" t="s">
        <v>577</v>
      </c>
      <c r="C773" s="12">
        <f>INDEX(CUTSTANDING!C:C,MATCH(A773,CUTSTANDING!B:B,0))</f>
        <v>9</v>
      </c>
      <c r="D773" s="12" t="e">
        <f>INDEX(LASTSTANDINGS!C:C,MATCH(A773,LASTSTANDINGS!B:B,0))</f>
        <v>#N/A</v>
      </c>
    </row>
    <row r="774" spans="1:4" x14ac:dyDescent="0.3">
      <c r="A774" s="41" t="s">
        <v>2439</v>
      </c>
      <c r="B774" s="44" t="s">
        <v>10</v>
      </c>
      <c r="C774" s="12">
        <f>INDEX(CUTSTANDING!C:C,MATCH(A774,CUTSTANDING!B:B,0))</f>
        <v>3</v>
      </c>
      <c r="D774" s="12" t="e">
        <f>INDEX(LASTSTANDINGS!C:C,MATCH(A774,LASTSTANDINGS!B:B,0))</f>
        <v>#N/A</v>
      </c>
    </row>
    <row r="775" spans="1:4" x14ac:dyDescent="0.3">
      <c r="A775" s="41" t="s">
        <v>214</v>
      </c>
      <c r="B775" s="44" t="s">
        <v>454</v>
      </c>
      <c r="C775" s="12">
        <f>INDEX(CUTSTANDING!C:C,MATCH(A775,CUTSTANDING!B:B,0))</f>
        <v>0</v>
      </c>
      <c r="D775" s="12" t="e">
        <f>INDEX(LASTSTANDINGS!C:C,MATCH(A775,LASTSTANDINGS!B:B,0))</f>
        <v>#N/A</v>
      </c>
    </row>
    <row r="776" spans="1:4" x14ac:dyDescent="0.3">
      <c r="A776" s="41" t="s">
        <v>2442</v>
      </c>
      <c r="B776" s="44" t="s">
        <v>447</v>
      </c>
      <c r="C776" s="12">
        <f>INDEX(CUTSTANDING!C:C,MATCH(A776,CUTSTANDING!B:B,0))</f>
        <v>0</v>
      </c>
      <c r="D776" s="12" t="e">
        <f>INDEX(LASTSTANDINGS!C:C,MATCH(A776,LASTSTANDINGS!B:B,0))</f>
        <v>#N/A</v>
      </c>
    </row>
    <row r="777" spans="1:4" x14ac:dyDescent="0.3">
      <c r="A777" s="41" t="s">
        <v>2444</v>
      </c>
      <c r="B777" s="44" t="s">
        <v>1209</v>
      </c>
      <c r="C777" s="12">
        <f>INDEX(CUTSTANDING!C:C,MATCH(A777,CUTSTANDING!B:B,0))</f>
        <v>11</v>
      </c>
      <c r="D777" s="12" t="e">
        <f>INDEX(LASTSTANDINGS!C:C,MATCH(A777,LASTSTANDINGS!B:B,0))</f>
        <v>#N/A</v>
      </c>
    </row>
    <row r="778" spans="1:4" x14ac:dyDescent="0.3">
      <c r="A778" s="41" t="s">
        <v>2447</v>
      </c>
      <c r="B778" s="44" t="s">
        <v>624</v>
      </c>
      <c r="C778" s="12">
        <f>INDEX(CUTSTANDING!C:C,MATCH(A778,CUTSTANDING!B:B,0))</f>
        <v>7</v>
      </c>
      <c r="D778" s="12" t="e">
        <f>INDEX(LASTSTANDINGS!C:C,MATCH(A778,LASTSTANDINGS!B:B,0))</f>
        <v>#N/A</v>
      </c>
    </row>
    <row r="779" spans="1:4" x14ac:dyDescent="0.3">
      <c r="A779" s="41" t="s">
        <v>2450</v>
      </c>
      <c r="B779" s="44" t="s">
        <v>1329</v>
      </c>
      <c r="C779" s="12">
        <f>INDEX(CUTSTANDING!C:C,MATCH(A779,CUTSTANDING!B:B,0))</f>
        <v>12</v>
      </c>
      <c r="D779" s="12" t="e">
        <f>INDEX(LASTSTANDINGS!C:C,MATCH(A779,LASTSTANDINGS!B:B,0))</f>
        <v>#N/A</v>
      </c>
    </row>
    <row r="780" spans="1:4" x14ac:dyDescent="0.3">
      <c r="A780" s="41" t="s">
        <v>2453</v>
      </c>
      <c r="B780" s="44" t="s">
        <v>577</v>
      </c>
      <c r="C780" s="12">
        <f>INDEX(CUTSTANDING!C:C,MATCH(A780,CUTSTANDING!B:B,0))</f>
        <v>9</v>
      </c>
      <c r="D780" s="12" t="e">
        <f>INDEX(LASTSTANDINGS!C:C,MATCH(A780,LASTSTANDINGS!B:B,0))</f>
        <v>#N/A</v>
      </c>
    </row>
    <row r="781" spans="1:4" x14ac:dyDescent="0.3">
      <c r="A781" s="41" t="s">
        <v>2456</v>
      </c>
      <c r="B781" s="44" t="s">
        <v>551</v>
      </c>
      <c r="C781" s="12">
        <f>INDEX(CUTSTANDING!C:C,MATCH(A781,CUTSTANDING!B:B,0))</f>
        <v>15</v>
      </c>
      <c r="D781" s="12" t="e">
        <f>INDEX(LASTSTANDINGS!C:C,MATCH(A781,LASTSTANDINGS!B:B,0))</f>
        <v>#N/A</v>
      </c>
    </row>
    <row r="782" spans="1:4" x14ac:dyDescent="0.3">
      <c r="A782" s="41" t="s">
        <v>2459</v>
      </c>
      <c r="B782" s="44" t="s">
        <v>530</v>
      </c>
      <c r="C782" s="12">
        <f>INDEX(CUTSTANDING!C:C,MATCH(A782,CUTSTANDING!B:B,0))</f>
        <v>9</v>
      </c>
      <c r="D782" s="12" t="e">
        <f>INDEX(LASTSTANDINGS!C:C,MATCH(A782,LASTSTANDINGS!B:B,0))</f>
        <v>#N/A</v>
      </c>
    </row>
    <row r="783" spans="1:4" x14ac:dyDescent="0.3">
      <c r="A783" s="41" t="s">
        <v>2462</v>
      </c>
      <c r="B783" s="44" t="s">
        <v>13</v>
      </c>
      <c r="C783" s="12">
        <f>INDEX(CUTSTANDING!C:C,MATCH(A783,CUTSTANDING!B:B,0))</f>
        <v>12</v>
      </c>
      <c r="D783" s="12" t="e">
        <f>INDEX(LASTSTANDINGS!C:C,MATCH(A783,LASTSTANDINGS!B:B,0))</f>
        <v>#N/A</v>
      </c>
    </row>
    <row r="784" spans="1:4" x14ac:dyDescent="0.3">
      <c r="A784" s="41" t="s">
        <v>2465</v>
      </c>
      <c r="B784" s="44" t="s">
        <v>40</v>
      </c>
      <c r="C784" s="12">
        <f>INDEX(CUTSTANDING!C:C,MATCH(A784,CUTSTANDING!B:B,0))</f>
        <v>13</v>
      </c>
      <c r="D784" s="12" t="e">
        <f>INDEX(LASTSTANDINGS!C:C,MATCH(A784,LASTSTANDINGS!B:B,0))</f>
        <v>#N/A</v>
      </c>
    </row>
    <row r="785" spans="1:4" x14ac:dyDescent="0.3">
      <c r="A785" s="41" t="s">
        <v>2468</v>
      </c>
      <c r="B785" s="44" t="s">
        <v>486</v>
      </c>
      <c r="C785" s="12">
        <f>INDEX(CUTSTANDING!C:C,MATCH(A785,CUTSTANDING!B:B,0))</f>
        <v>12</v>
      </c>
      <c r="D785" s="12" t="e">
        <f>INDEX(LASTSTANDINGS!C:C,MATCH(A785,LASTSTANDINGS!B:B,0))</f>
        <v>#N/A</v>
      </c>
    </row>
    <row r="786" spans="1:4" x14ac:dyDescent="0.3">
      <c r="A786" s="41" t="s">
        <v>166</v>
      </c>
      <c r="B786" s="44" t="s">
        <v>577</v>
      </c>
      <c r="C786" s="12">
        <f>INDEX(CUTSTANDING!C:C,MATCH(A786,CUTSTANDING!B:B,0))</f>
        <v>15</v>
      </c>
      <c r="D786" s="12" t="e">
        <f>INDEX(LASTSTANDINGS!C:C,MATCH(A786,LASTSTANDINGS!B:B,0))</f>
        <v>#N/A</v>
      </c>
    </row>
    <row r="787" spans="1:4" x14ac:dyDescent="0.3">
      <c r="A787" s="41" t="s">
        <v>295</v>
      </c>
      <c r="B787" s="44" t="s">
        <v>10</v>
      </c>
      <c r="C787" s="12">
        <f>INDEX(CUTSTANDING!C:C,MATCH(A787,CUTSTANDING!B:B,0))</f>
        <v>4</v>
      </c>
      <c r="D787" s="12" t="e">
        <f>INDEX(LASTSTANDINGS!C:C,MATCH(A787,LASTSTANDINGS!B:B,0))</f>
        <v>#N/A</v>
      </c>
    </row>
    <row r="788" spans="1:4" x14ac:dyDescent="0.3">
      <c r="A788" s="41" t="s">
        <v>2475</v>
      </c>
      <c r="B788" s="44" t="s">
        <v>577</v>
      </c>
      <c r="C788" s="12">
        <f>INDEX(CUTSTANDING!C:C,MATCH(A788,CUTSTANDING!B:B,0))</f>
        <v>9</v>
      </c>
      <c r="D788" s="12" t="e">
        <f>INDEX(LASTSTANDINGS!C:C,MATCH(A788,LASTSTANDINGS!B:B,0))</f>
        <v>#N/A</v>
      </c>
    </row>
    <row r="789" spans="1:4" x14ac:dyDescent="0.3">
      <c r="A789" s="41" t="s">
        <v>2478</v>
      </c>
      <c r="B789" s="44" t="s">
        <v>1329</v>
      </c>
      <c r="C789" s="12">
        <f>INDEX(CUTSTANDING!C:C,MATCH(A789,CUTSTANDING!B:B,0))</f>
        <v>7</v>
      </c>
      <c r="D789" s="12" t="e">
        <f>INDEX(LASTSTANDINGS!C:C,MATCH(A789,LASTSTANDINGS!B:B,0))</f>
        <v>#N/A</v>
      </c>
    </row>
    <row r="790" spans="1:4" x14ac:dyDescent="0.3">
      <c r="A790" s="41" t="s">
        <v>2481</v>
      </c>
      <c r="B790" s="44" t="s">
        <v>447</v>
      </c>
      <c r="C790" s="12">
        <f>INDEX(CUTSTANDING!C:C,MATCH(A790,CUTSTANDING!B:B,0))</f>
        <v>6</v>
      </c>
      <c r="D790" s="12" t="e">
        <f>INDEX(LASTSTANDINGS!C:C,MATCH(A790,LASTSTANDINGS!B:B,0))</f>
        <v>#N/A</v>
      </c>
    </row>
    <row r="791" spans="1:4" x14ac:dyDescent="0.3">
      <c r="A791" s="41" t="s">
        <v>2484</v>
      </c>
      <c r="B791" s="44" t="s">
        <v>4</v>
      </c>
      <c r="C791" s="12">
        <f>INDEX(CUTSTANDING!C:C,MATCH(A791,CUTSTANDING!B:B,0))</f>
        <v>13</v>
      </c>
      <c r="D791" s="12" t="e">
        <f>INDEX(LASTSTANDINGS!C:C,MATCH(A791,LASTSTANDINGS!B:B,0))</f>
        <v>#N/A</v>
      </c>
    </row>
    <row r="792" spans="1:4" x14ac:dyDescent="0.3">
      <c r="A792" s="41" t="s">
        <v>2487</v>
      </c>
      <c r="B792" s="44" t="s">
        <v>40</v>
      </c>
      <c r="C792" s="12">
        <f>INDEX(CUTSTANDING!C:C,MATCH(A792,CUTSTANDING!B:B,0))</f>
        <v>3</v>
      </c>
      <c r="D792" s="12" t="e">
        <f>INDEX(LASTSTANDINGS!C:C,MATCH(A792,LASTSTANDINGS!B:B,0))</f>
        <v>#N/A</v>
      </c>
    </row>
    <row r="793" spans="1:4" x14ac:dyDescent="0.3">
      <c r="A793" s="41" t="s">
        <v>2490</v>
      </c>
      <c r="B793" s="44" t="s">
        <v>40</v>
      </c>
      <c r="C793" s="12">
        <f>INDEX(CUTSTANDING!C:C,MATCH(A793,CUTSTANDING!B:B,0))</f>
        <v>8</v>
      </c>
      <c r="D793" s="12" t="e">
        <f>INDEX(LASTSTANDINGS!C:C,MATCH(A793,LASTSTANDINGS!B:B,0))</f>
        <v>#N/A</v>
      </c>
    </row>
    <row r="794" spans="1:4" x14ac:dyDescent="0.3">
      <c r="A794" s="41" t="s">
        <v>2493</v>
      </c>
      <c r="B794" s="44" t="s">
        <v>2</v>
      </c>
      <c r="C794" s="12">
        <f>INDEX(CUTSTANDING!C:C,MATCH(A794,CUTSTANDING!B:B,0))</f>
        <v>3</v>
      </c>
      <c r="D794" s="12" t="e">
        <f>INDEX(LASTSTANDINGS!C:C,MATCH(A794,LASTSTANDINGS!B:B,0))</f>
        <v>#N/A</v>
      </c>
    </row>
    <row r="795" spans="1:4" x14ac:dyDescent="0.3">
      <c r="A795" s="41" t="s">
        <v>2496</v>
      </c>
      <c r="B795" s="44" t="s">
        <v>9</v>
      </c>
      <c r="C795" s="12">
        <f>INDEX(CUTSTANDING!C:C,MATCH(A795,CUTSTANDING!B:B,0))</f>
        <v>3</v>
      </c>
      <c r="D795" s="12" t="e">
        <f>INDEX(LASTSTANDINGS!C:C,MATCH(A795,LASTSTANDINGS!B:B,0))</f>
        <v>#N/A</v>
      </c>
    </row>
    <row r="796" spans="1:4" x14ac:dyDescent="0.3">
      <c r="A796" s="41" t="s">
        <v>2499</v>
      </c>
      <c r="B796" s="44" t="s">
        <v>0</v>
      </c>
      <c r="C796" s="12">
        <f>INDEX(CUTSTANDING!C:C,MATCH(A796,CUTSTANDING!B:B,0))</f>
        <v>9</v>
      </c>
      <c r="D796" s="12" t="e">
        <f>INDEX(LASTSTANDINGS!C:C,MATCH(A796,LASTSTANDINGS!B:B,0))</f>
        <v>#N/A</v>
      </c>
    </row>
    <row r="797" spans="1:4" x14ac:dyDescent="0.3">
      <c r="A797" s="41" t="s">
        <v>2502</v>
      </c>
      <c r="B797" s="44" t="s">
        <v>591</v>
      </c>
      <c r="C797" s="12">
        <f>INDEX(CUTSTANDING!C:C,MATCH(A797,CUTSTANDING!B:B,0))</f>
        <v>6</v>
      </c>
      <c r="D797" s="12" t="e">
        <f>INDEX(LASTSTANDINGS!C:C,MATCH(A797,LASTSTANDINGS!B:B,0))</f>
        <v>#N/A</v>
      </c>
    </row>
    <row r="798" spans="1:4" x14ac:dyDescent="0.3">
      <c r="A798" s="41" t="s">
        <v>2505</v>
      </c>
      <c r="B798" s="44" t="s">
        <v>577</v>
      </c>
      <c r="C798" s="12">
        <f>INDEX(CUTSTANDING!C:C,MATCH(A798,CUTSTANDING!B:B,0))</f>
        <v>15</v>
      </c>
      <c r="D798" s="12" t="e">
        <f>INDEX(LASTSTANDINGS!C:C,MATCH(A798,LASTSTANDINGS!B:B,0))</f>
        <v>#N/A</v>
      </c>
    </row>
    <row r="799" spans="1:4" x14ac:dyDescent="0.3">
      <c r="A799" s="41" t="s">
        <v>2508</v>
      </c>
      <c r="B799" s="44" t="s">
        <v>10</v>
      </c>
      <c r="C799" s="12">
        <f>INDEX(CUTSTANDING!C:C,MATCH(A799,CUTSTANDING!B:B,0))</f>
        <v>9</v>
      </c>
      <c r="D799" s="12" t="e">
        <f>INDEX(LASTSTANDINGS!C:C,MATCH(A799,LASTSTANDINGS!B:B,0))</f>
        <v>#N/A</v>
      </c>
    </row>
    <row r="800" spans="1:4" x14ac:dyDescent="0.3">
      <c r="A800" s="41" t="s">
        <v>2511</v>
      </c>
      <c r="B800" s="44" t="s">
        <v>551</v>
      </c>
      <c r="C800" s="12">
        <f>INDEX(CUTSTANDING!C:C,MATCH(A800,CUTSTANDING!B:B,0))</f>
        <v>9</v>
      </c>
      <c r="D800" s="12" t="e">
        <f>INDEX(LASTSTANDINGS!C:C,MATCH(A800,LASTSTANDINGS!B:B,0))</f>
        <v>#N/A</v>
      </c>
    </row>
    <row r="801" spans="1:4" x14ac:dyDescent="0.3">
      <c r="A801" s="41" t="s">
        <v>2514</v>
      </c>
      <c r="B801" s="44" t="s">
        <v>447</v>
      </c>
      <c r="C801" s="12">
        <f>INDEX(CUTSTANDING!C:C,MATCH(A801,CUTSTANDING!B:B,0))</f>
        <v>9</v>
      </c>
      <c r="D801" s="12" t="e">
        <f>INDEX(LASTSTANDINGS!C:C,MATCH(A801,LASTSTANDINGS!B:B,0))</f>
        <v>#N/A</v>
      </c>
    </row>
    <row r="802" spans="1:4" x14ac:dyDescent="0.3">
      <c r="A802" s="41" t="s">
        <v>2517</v>
      </c>
      <c r="B802" s="44" t="s">
        <v>40</v>
      </c>
      <c r="C802" s="12">
        <f>INDEX(CUTSTANDING!C:C,MATCH(A802,CUTSTANDING!B:B,0))</f>
        <v>7</v>
      </c>
      <c r="D802" s="12" t="e">
        <f>INDEX(LASTSTANDINGS!C:C,MATCH(A802,LASTSTANDINGS!B:B,0))</f>
        <v>#N/A</v>
      </c>
    </row>
    <row r="803" spans="1:4" x14ac:dyDescent="0.3">
      <c r="A803" s="41" t="s">
        <v>2520</v>
      </c>
      <c r="B803" s="44" t="s">
        <v>40</v>
      </c>
      <c r="C803" s="12">
        <f>INDEX(CUTSTANDING!C:C,MATCH(A803,CUTSTANDING!B:B,0))</f>
        <v>0</v>
      </c>
      <c r="D803" s="12" t="e">
        <f>INDEX(LASTSTANDINGS!C:C,MATCH(A803,LASTSTANDINGS!B:B,0))</f>
        <v>#N/A</v>
      </c>
    </row>
    <row r="804" spans="1:4" x14ac:dyDescent="0.3">
      <c r="A804" s="41" t="s">
        <v>2523</v>
      </c>
      <c r="B804" s="44" t="s">
        <v>4</v>
      </c>
      <c r="C804" s="12">
        <f>INDEX(CUTSTANDING!C:C,MATCH(A804,CUTSTANDING!B:B,0))</f>
        <v>15</v>
      </c>
      <c r="D804" s="12" t="e">
        <f>INDEX(LASTSTANDINGS!C:C,MATCH(A804,LASTSTANDINGS!B:B,0))</f>
        <v>#N/A</v>
      </c>
    </row>
    <row r="805" spans="1:4" x14ac:dyDescent="0.3">
      <c r="A805" s="41" t="s">
        <v>2526</v>
      </c>
      <c r="B805" s="44" t="s">
        <v>40</v>
      </c>
      <c r="C805" s="12">
        <f>INDEX(CUTSTANDING!C:C,MATCH(A805,CUTSTANDING!B:B,0))</f>
        <v>13</v>
      </c>
      <c r="D805" s="12" t="e">
        <f>INDEX(LASTSTANDINGS!C:C,MATCH(A805,LASTSTANDINGS!B:B,0))</f>
        <v>#N/A</v>
      </c>
    </row>
    <row r="806" spans="1:4" x14ac:dyDescent="0.3">
      <c r="A806" s="41" t="s">
        <v>2529</v>
      </c>
      <c r="B806" s="44" t="s">
        <v>530</v>
      </c>
      <c r="C806" s="12">
        <f>INDEX(CUTSTANDING!C:C,MATCH(A806,CUTSTANDING!B:B,0))</f>
        <v>21</v>
      </c>
      <c r="D806" s="12">
        <f>INDEX(LASTSTANDINGS!C:C,MATCH(A806,LASTSTANDINGS!B:B,0))</f>
        <v>21</v>
      </c>
    </row>
    <row r="807" spans="1:4" x14ac:dyDescent="0.3">
      <c r="A807" s="41" t="s">
        <v>2531</v>
      </c>
      <c r="B807" s="44" t="s">
        <v>577</v>
      </c>
      <c r="C807" s="12">
        <f>INDEX(CUTSTANDING!C:C,MATCH(A807,CUTSTANDING!B:B,0))</f>
        <v>7</v>
      </c>
      <c r="D807" s="12" t="e">
        <f>INDEX(LASTSTANDINGS!C:C,MATCH(A807,LASTSTANDINGS!B:B,0))</f>
        <v>#N/A</v>
      </c>
    </row>
    <row r="808" spans="1:4" x14ac:dyDescent="0.3">
      <c r="A808" s="41" t="s">
        <v>2534</v>
      </c>
      <c r="B808" s="44" t="s">
        <v>9</v>
      </c>
      <c r="C808" s="12">
        <f>INDEX(CUTSTANDING!C:C,MATCH(A808,CUTSTANDING!B:B,0))</f>
        <v>18</v>
      </c>
      <c r="D808" s="12">
        <f>INDEX(LASTSTANDINGS!C:C,MATCH(A808,LASTSTANDINGS!B:B,0))</f>
        <v>18</v>
      </c>
    </row>
    <row r="809" spans="1:4" x14ac:dyDescent="0.3">
      <c r="A809" s="41" t="s">
        <v>2537</v>
      </c>
      <c r="B809" s="44" t="s">
        <v>486</v>
      </c>
      <c r="C809" s="12">
        <f>INDEX(CUTSTANDING!C:C,MATCH(A809,CUTSTANDING!B:B,0))</f>
        <v>6</v>
      </c>
      <c r="D809" s="12" t="e">
        <f>INDEX(LASTSTANDINGS!C:C,MATCH(A809,LASTSTANDINGS!B:B,0))</f>
        <v>#N/A</v>
      </c>
    </row>
    <row r="810" spans="1:4" x14ac:dyDescent="0.3">
      <c r="A810" s="41" t="s">
        <v>2540</v>
      </c>
      <c r="B810" s="44" t="s">
        <v>492</v>
      </c>
      <c r="C810" s="12">
        <f>INDEX(CUTSTANDING!C:C,MATCH(A810,CUTSTANDING!B:B,0))</f>
        <v>3</v>
      </c>
      <c r="D810" s="12" t="e">
        <f>INDEX(LASTSTANDINGS!C:C,MATCH(A810,LASTSTANDINGS!B:B,0))</f>
        <v>#N/A</v>
      </c>
    </row>
    <row r="811" spans="1:4" x14ac:dyDescent="0.3">
      <c r="A811" s="41" t="s">
        <v>2543</v>
      </c>
      <c r="B811" s="44" t="s">
        <v>486</v>
      </c>
      <c r="C811" s="12">
        <f>INDEX(CUTSTANDING!C:C,MATCH(A811,CUTSTANDING!B:B,0))</f>
        <v>7</v>
      </c>
      <c r="D811" s="12" t="e">
        <f>INDEX(LASTSTANDINGS!C:C,MATCH(A811,LASTSTANDINGS!B:B,0))</f>
        <v>#N/A</v>
      </c>
    </row>
    <row r="812" spans="1:4" x14ac:dyDescent="0.3">
      <c r="A812" s="41" t="s">
        <v>2546</v>
      </c>
      <c r="B812" s="44" t="s">
        <v>591</v>
      </c>
      <c r="C812" s="12">
        <f>INDEX(CUTSTANDING!C:C,MATCH(A812,CUTSTANDING!B:B,0))</f>
        <v>10</v>
      </c>
      <c r="D812" s="12" t="e">
        <f>INDEX(LASTSTANDINGS!C:C,MATCH(A812,LASTSTANDINGS!B:B,0))</f>
        <v>#N/A</v>
      </c>
    </row>
    <row r="813" spans="1:4" x14ac:dyDescent="0.3">
      <c r="A813" s="41" t="s">
        <v>2549</v>
      </c>
      <c r="B813" s="44" t="s">
        <v>40</v>
      </c>
      <c r="C813" s="12">
        <f>INDEX(CUTSTANDING!C:C,MATCH(A813,CUTSTANDING!B:B,0))</f>
        <v>9</v>
      </c>
      <c r="D813" s="12" t="e">
        <f>INDEX(LASTSTANDINGS!C:C,MATCH(A813,LASTSTANDINGS!B:B,0))</f>
        <v>#N/A</v>
      </c>
    </row>
    <row r="814" spans="1:4" x14ac:dyDescent="0.3">
      <c r="A814" s="41" t="s">
        <v>2552</v>
      </c>
      <c r="B814" s="44" t="s">
        <v>551</v>
      </c>
      <c r="C814" s="12">
        <f>INDEX(CUTSTANDING!C:C,MATCH(A814,CUTSTANDING!B:B,0))</f>
        <v>3</v>
      </c>
      <c r="D814" s="12" t="e">
        <f>INDEX(LASTSTANDINGS!C:C,MATCH(A814,LASTSTANDINGS!B:B,0))</f>
        <v>#N/A</v>
      </c>
    </row>
    <row r="815" spans="1:4" x14ac:dyDescent="0.3">
      <c r="A815" s="41" t="s">
        <v>2553</v>
      </c>
      <c r="B815" s="44" t="s">
        <v>40</v>
      </c>
      <c r="C815" s="12">
        <f>INDEX(CUTSTANDING!C:C,MATCH(A815,CUTSTANDING!B:B,0))</f>
        <v>12</v>
      </c>
      <c r="D815" s="12" t="e">
        <f>INDEX(LASTSTANDINGS!C:C,MATCH(A815,LASTSTANDINGS!B:B,0))</f>
        <v>#N/A</v>
      </c>
    </row>
    <row r="816" spans="1:4" x14ac:dyDescent="0.3">
      <c r="A816" s="41" t="s">
        <v>2556</v>
      </c>
      <c r="B816" s="44" t="s">
        <v>486</v>
      </c>
      <c r="C816" s="12">
        <f>INDEX(CUTSTANDING!C:C,MATCH(A816,CUTSTANDING!B:B,0))</f>
        <v>9</v>
      </c>
      <c r="D816" s="12" t="e">
        <f>INDEX(LASTSTANDINGS!C:C,MATCH(A816,LASTSTANDINGS!B:B,0))</f>
        <v>#N/A</v>
      </c>
    </row>
    <row r="817" spans="1:4" x14ac:dyDescent="0.3">
      <c r="A817" s="41" t="s">
        <v>2559</v>
      </c>
      <c r="B817" s="44" t="s">
        <v>8</v>
      </c>
      <c r="C817" s="12">
        <f>INDEX(CUTSTANDING!C:C,MATCH(A817,CUTSTANDING!B:B,0))</f>
        <v>4</v>
      </c>
      <c r="D817" s="12" t="e">
        <f>INDEX(LASTSTANDINGS!C:C,MATCH(A817,LASTSTANDINGS!B:B,0))</f>
        <v>#N/A</v>
      </c>
    </row>
    <row r="818" spans="1:4" x14ac:dyDescent="0.3">
      <c r="A818" s="41" t="s">
        <v>2560</v>
      </c>
      <c r="B818" s="44" t="s">
        <v>40</v>
      </c>
      <c r="C818" s="12">
        <f>INDEX(CUTSTANDING!C:C,MATCH(A818,CUTSTANDING!B:B,0))</f>
        <v>4</v>
      </c>
      <c r="D818" s="12" t="e">
        <f>INDEX(LASTSTANDINGS!C:C,MATCH(A818,LASTSTANDINGS!B:B,0))</f>
        <v>#N/A</v>
      </c>
    </row>
    <row r="819" spans="1:4" x14ac:dyDescent="0.3">
      <c r="A819" s="41" t="s">
        <v>2563</v>
      </c>
      <c r="B819" s="44" t="s">
        <v>2037</v>
      </c>
      <c r="C819" s="12">
        <f>INDEX(CUTSTANDING!C:C,MATCH(A819,CUTSTANDING!B:B,0))</f>
        <v>11</v>
      </c>
      <c r="D819" s="12" t="e">
        <f>INDEX(LASTSTANDINGS!C:C,MATCH(A819,LASTSTANDINGS!B:B,0))</f>
        <v>#N/A</v>
      </c>
    </row>
    <row r="820" spans="1:4" x14ac:dyDescent="0.3">
      <c r="A820" s="41" t="s">
        <v>2566</v>
      </c>
      <c r="B820" s="44" t="s">
        <v>486</v>
      </c>
      <c r="C820" s="12">
        <f>INDEX(CUTSTANDING!C:C,MATCH(A820,CUTSTANDING!B:B,0))</f>
        <v>6</v>
      </c>
      <c r="D820" s="12" t="e">
        <f>INDEX(LASTSTANDINGS!C:C,MATCH(A820,LASTSTANDINGS!B:B,0))</f>
        <v>#N/A</v>
      </c>
    </row>
    <row r="821" spans="1:4" x14ac:dyDescent="0.3">
      <c r="A821" s="41" t="s">
        <v>2569</v>
      </c>
      <c r="B821" s="44" t="s">
        <v>492</v>
      </c>
      <c r="C821" s="12">
        <f>INDEX(CUTSTANDING!C:C,MATCH(A821,CUTSTANDING!B:B,0))</f>
        <v>6</v>
      </c>
      <c r="D821" s="12" t="e">
        <f>INDEX(LASTSTANDINGS!C:C,MATCH(A821,LASTSTANDINGS!B:B,0))</f>
        <v>#N/A</v>
      </c>
    </row>
    <row r="822" spans="1:4" x14ac:dyDescent="0.3">
      <c r="A822" s="41" t="s">
        <v>2572</v>
      </c>
      <c r="B822" s="44" t="s">
        <v>551</v>
      </c>
      <c r="C822" s="12">
        <f>INDEX(CUTSTANDING!C:C,MATCH(A822,CUTSTANDING!B:B,0))</f>
        <v>6</v>
      </c>
      <c r="D822" s="12" t="e">
        <f>INDEX(LASTSTANDINGS!C:C,MATCH(A822,LASTSTANDINGS!B:B,0))</f>
        <v>#N/A</v>
      </c>
    </row>
    <row r="823" spans="1:4" x14ac:dyDescent="0.3">
      <c r="A823" s="41" t="s">
        <v>2575</v>
      </c>
      <c r="B823" s="44" t="s">
        <v>492</v>
      </c>
      <c r="C823" s="12">
        <f>INDEX(CUTSTANDING!C:C,MATCH(A823,CUTSTANDING!B:B,0))</f>
        <v>12</v>
      </c>
      <c r="D823" s="12" t="e">
        <f>INDEX(LASTSTANDINGS!C:C,MATCH(A823,LASTSTANDINGS!B:B,0))</f>
        <v>#N/A</v>
      </c>
    </row>
    <row r="824" spans="1:4" x14ac:dyDescent="0.3">
      <c r="A824" s="41" t="s">
        <v>2578</v>
      </c>
      <c r="B824" s="44" t="s">
        <v>2037</v>
      </c>
      <c r="C824" s="12">
        <f>INDEX(CUTSTANDING!C:C,MATCH(A824,CUTSTANDING!B:B,0))</f>
        <v>7</v>
      </c>
      <c r="D824" s="12" t="e">
        <f>INDEX(LASTSTANDINGS!C:C,MATCH(A824,LASTSTANDINGS!B:B,0))</f>
        <v>#N/A</v>
      </c>
    </row>
    <row r="825" spans="1:4" x14ac:dyDescent="0.3">
      <c r="A825" s="41" t="s">
        <v>2581</v>
      </c>
      <c r="B825" s="44" t="s">
        <v>551</v>
      </c>
      <c r="C825" s="12">
        <f>INDEX(CUTSTANDING!C:C,MATCH(A825,CUTSTANDING!B:B,0))</f>
        <v>6</v>
      </c>
      <c r="D825" s="12" t="e">
        <f>INDEX(LASTSTANDINGS!C:C,MATCH(A825,LASTSTANDINGS!B:B,0))</f>
        <v>#N/A</v>
      </c>
    </row>
    <row r="826" spans="1:4" x14ac:dyDescent="0.3">
      <c r="A826" s="41" t="s">
        <v>270</v>
      </c>
      <c r="B826" s="44" t="s">
        <v>835</v>
      </c>
      <c r="C826" s="12">
        <f>INDEX(CUTSTANDING!C:C,MATCH(A826,CUTSTANDING!B:B,0))</f>
        <v>13</v>
      </c>
      <c r="D826" s="12" t="e">
        <f>INDEX(LASTSTANDINGS!C:C,MATCH(A826,LASTSTANDINGS!B:B,0))</f>
        <v>#N/A</v>
      </c>
    </row>
    <row r="827" spans="1:4" x14ac:dyDescent="0.3">
      <c r="A827" s="41" t="s">
        <v>2586</v>
      </c>
      <c r="B827" s="44" t="s">
        <v>486</v>
      </c>
      <c r="C827" s="12">
        <f>INDEX(CUTSTANDING!C:C,MATCH(A827,CUTSTANDING!B:B,0))</f>
        <v>12</v>
      </c>
      <c r="D827" s="12" t="e">
        <f>INDEX(LASTSTANDINGS!C:C,MATCH(A827,LASTSTANDINGS!B:B,0))</f>
        <v>#N/A</v>
      </c>
    </row>
    <row r="828" spans="1:4" x14ac:dyDescent="0.3">
      <c r="A828" s="41" t="s">
        <v>340</v>
      </c>
      <c r="B828" s="44" t="s">
        <v>1329</v>
      </c>
      <c r="C828" s="12">
        <f>INDEX(CUTSTANDING!C:C,MATCH(A828,CUTSTANDING!B:B,0))</f>
        <v>12</v>
      </c>
      <c r="D828" s="12" t="e">
        <f>INDEX(LASTSTANDINGS!C:C,MATCH(A828,LASTSTANDINGS!B:B,0))</f>
        <v>#N/A</v>
      </c>
    </row>
    <row r="829" spans="1:4" x14ac:dyDescent="0.3">
      <c r="A829" s="41" t="s">
        <v>2591</v>
      </c>
      <c r="B829" s="44" t="s">
        <v>1209</v>
      </c>
      <c r="C829" s="12">
        <f>INDEX(CUTSTANDING!C:C,MATCH(A829,CUTSTANDING!B:B,0))</f>
        <v>9</v>
      </c>
      <c r="D829" s="12" t="e">
        <f>INDEX(LASTSTANDINGS!C:C,MATCH(A829,LASTSTANDINGS!B:B,0))</f>
        <v>#N/A</v>
      </c>
    </row>
    <row r="830" spans="1:4" x14ac:dyDescent="0.3">
      <c r="A830" s="41" t="s">
        <v>2594</v>
      </c>
      <c r="B830" s="44" t="s">
        <v>10</v>
      </c>
      <c r="C830" s="12">
        <f>INDEX(CUTSTANDING!C:C,MATCH(A830,CUTSTANDING!B:B,0))</f>
        <v>12</v>
      </c>
      <c r="D830" s="12" t="e">
        <f>INDEX(LASTSTANDINGS!C:C,MATCH(A830,LASTSTANDINGS!B:B,0))</f>
        <v>#N/A</v>
      </c>
    </row>
    <row r="831" spans="1:4" x14ac:dyDescent="0.3">
      <c r="A831" s="41" t="s">
        <v>252</v>
      </c>
      <c r="B831" s="44" t="s">
        <v>753</v>
      </c>
      <c r="C831" s="12">
        <f>INDEX(CUTSTANDING!C:C,MATCH(A831,CUTSTANDING!B:B,0))</f>
        <v>14</v>
      </c>
      <c r="D831" s="12" t="e">
        <f>INDEX(LASTSTANDINGS!C:C,MATCH(A831,LASTSTANDINGS!B:B,0))</f>
        <v>#N/A</v>
      </c>
    </row>
    <row r="832" spans="1:4" x14ac:dyDescent="0.3">
      <c r="A832" s="41" t="s">
        <v>2599</v>
      </c>
      <c r="B832" s="44" t="s">
        <v>454</v>
      </c>
      <c r="C832" s="12">
        <f>INDEX(CUTSTANDING!C:C,MATCH(A832,CUTSTANDING!B:B,0))</f>
        <v>0</v>
      </c>
      <c r="D832" s="12" t="e">
        <f>INDEX(LASTSTANDINGS!C:C,MATCH(A832,LASTSTANDINGS!B:B,0))</f>
        <v>#N/A</v>
      </c>
    </row>
    <row r="833" spans="1:4" x14ac:dyDescent="0.3">
      <c r="A833" s="41" t="s">
        <v>2600</v>
      </c>
      <c r="B833" s="44" t="s">
        <v>0</v>
      </c>
      <c r="C833" s="12">
        <f>INDEX(CUTSTANDING!C:C,MATCH(A833,CUTSTANDING!B:B,0))</f>
        <v>6</v>
      </c>
      <c r="D833" s="12" t="e">
        <f>INDEX(LASTSTANDINGS!C:C,MATCH(A833,LASTSTANDINGS!B:B,0))</f>
        <v>#N/A</v>
      </c>
    </row>
    <row r="834" spans="1:4" x14ac:dyDescent="0.3">
      <c r="A834" s="41" t="s">
        <v>2603</v>
      </c>
      <c r="B834" s="44" t="s">
        <v>6</v>
      </c>
      <c r="C834" s="12">
        <f>INDEX(CUTSTANDING!C:C,MATCH(A834,CUTSTANDING!B:B,0))</f>
        <v>9</v>
      </c>
      <c r="D834" s="12" t="e">
        <f>INDEX(LASTSTANDINGS!C:C,MATCH(A834,LASTSTANDINGS!B:B,0))</f>
        <v>#N/A</v>
      </c>
    </row>
    <row r="835" spans="1:4" x14ac:dyDescent="0.3">
      <c r="A835" s="41" t="s">
        <v>2606</v>
      </c>
      <c r="B835" s="44" t="s">
        <v>3</v>
      </c>
      <c r="C835" s="12">
        <f>INDEX(CUTSTANDING!C:C,MATCH(A835,CUTSTANDING!B:B,0))</f>
        <v>12</v>
      </c>
      <c r="D835" s="12" t="e">
        <f>INDEX(LASTSTANDINGS!C:C,MATCH(A835,LASTSTANDINGS!B:B,0))</f>
        <v>#N/A</v>
      </c>
    </row>
    <row r="836" spans="1:4" x14ac:dyDescent="0.3">
      <c r="A836" s="41" t="s">
        <v>253</v>
      </c>
      <c r="B836" s="44" t="s">
        <v>2</v>
      </c>
      <c r="C836" s="12">
        <f>INDEX(CUTSTANDING!C:C,MATCH(A836,CUTSTANDING!B:B,0))</f>
        <v>3</v>
      </c>
      <c r="D836" s="12" t="e">
        <f>INDEX(LASTSTANDINGS!C:C,MATCH(A836,LASTSTANDINGS!B:B,0))</f>
        <v>#N/A</v>
      </c>
    </row>
    <row r="837" spans="1:4" x14ac:dyDescent="0.3">
      <c r="A837" s="41" t="s">
        <v>2611</v>
      </c>
      <c r="B837" s="44" t="s">
        <v>8</v>
      </c>
      <c r="C837" s="12">
        <f>INDEX(CUTSTANDING!C:C,MATCH(A837,CUTSTANDING!B:B,0))</f>
        <v>3</v>
      </c>
      <c r="D837" s="12" t="e">
        <f>INDEX(LASTSTANDINGS!C:C,MATCH(A837,LASTSTANDINGS!B:B,0))</f>
        <v>#N/A</v>
      </c>
    </row>
    <row r="838" spans="1:4" x14ac:dyDescent="0.3">
      <c r="A838" s="41" t="s">
        <v>2614</v>
      </c>
      <c r="B838" s="44" t="s">
        <v>40</v>
      </c>
      <c r="C838" s="12">
        <f>INDEX(CUTSTANDING!C:C,MATCH(A838,CUTSTANDING!B:B,0))</f>
        <v>4</v>
      </c>
      <c r="D838" s="12" t="e">
        <f>INDEX(LASTSTANDINGS!C:C,MATCH(A838,LASTSTANDINGS!B:B,0))</f>
        <v>#N/A</v>
      </c>
    </row>
    <row r="839" spans="1:4" x14ac:dyDescent="0.3">
      <c r="A839" s="41" t="s">
        <v>2617</v>
      </c>
      <c r="B839" s="44" t="s">
        <v>486</v>
      </c>
      <c r="C839" s="12">
        <f>INDEX(CUTSTANDING!C:C,MATCH(A839,CUTSTANDING!B:B,0))</f>
        <v>4</v>
      </c>
      <c r="D839" s="12" t="e">
        <f>INDEX(LASTSTANDINGS!C:C,MATCH(A839,LASTSTANDINGS!B:B,0))</f>
        <v>#N/A</v>
      </c>
    </row>
    <row r="840" spans="1:4" x14ac:dyDescent="0.3">
      <c r="A840" s="41" t="s">
        <v>2620</v>
      </c>
      <c r="B840" s="44" t="s">
        <v>0</v>
      </c>
      <c r="C840" s="12">
        <f>INDEX(CUTSTANDING!C:C,MATCH(A840,CUTSTANDING!B:B,0))</f>
        <v>18</v>
      </c>
      <c r="D840" s="12">
        <f>INDEX(LASTSTANDINGS!C:C,MATCH(A840,LASTSTANDINGS!B:B,0))</f>
        <v>18</v>
      </c>
    </row>
    <row r="841" spans="1:4" x14ac:dyDescent="0.3">
      <c r="A841" s="41" t="s">
        <v>2623</v>
      </c>
      <c r="B841" s="44" t="s">
        <v>497</v>
      </c>
      <c r="C841" s="12">
        <f>INDEX(CUTSTANDING!C:C,MATCH(A841,CUTSTANDING!B:B,0))</f>
        <v>9</v>
      </c>
      <c r="D841" s="12" t="e">
        <f>INDEX(LASTSTANDINGS!C:C,MATCH(A841,LASTSTANDINGS!B:B,0))</f>
        <v>#N/A</v>
      </c>
    </row>
    <row r="842" spans="1:4" x14ac:dyDescent="0.3">
      <c r="A842" s="41" t="s">
        <v>2625</v>
      </c>
      <c r="B842" s="44" t="s">
        <v>713</v>
      </c>
      <c r="C842" s="12">
        <f>INDEX(CUTSTANDING!C:C,MATCH(A842,CUTSTANDING!B:B,0))</f>
        <v>15</v>
      </c>
      <c r="D842" s="12" t="e">
        <f>INDEX(LASTSTANDINGS!C:C,MATCH(A842,LASTSTANDINGS!B:B,0))</f>
        <v>#N/A</v>
      </c>
    </row>
    <row r="843" spans="1:4" x14ac:dyDescent="0.3">
      <c r="A843" s="41" t="s">
        <v>2628</v>
      </c>
      <c r="B843" s="44" t="s">
        <v>492</v>
      </c>
      <c r="C843" s="12">
        <f>INDEX(CUTSTANDING!C:C,MATCH(A843,CUTSTANDING!B:B,0))</f>
        <v>6</v>
      </c>
      <c r="D843" s="12" t="e">
        <f>INDEX(LASTSTANDINGS!C:C,MATCH(A843,LASTSTANDINGS!B:B,0))</f>
        <v>#N/A</v>
      </c>
    </row>
    <row r="844" spans="1:4" x14ac:dyDescent="0.3">
      <c r="A844" s="41" t="s">
        <v>2631</v>
      </c>
      <c r="B844" s="44" t="s">
        <v>40</v>
      </c>
      <c r="C844" s="12">
        <f>INDEX(CUTSTANDING!C:C,MATCH(A844,CUTSTANDING!B:B,0))</f>
        <v>3</v>
      </c>
      <c r="D844" s="12" t="e">
        <f>INDEX(LASTSTANDINGS!C:C,MATCH(A844,LASTSTANDINGS!B:B,0))</f>
        <v>#N/A</v>
      </c>
    </row>
    <row r="845" spans="1:4" x14ac:dyDescent="0.3">
      <c r="A845" s="41" t="s">
        <v>2634</v>
      </c>
      <c r="B845" s="44" t="s">
        <v>577</v>
      </c>
      <c r="C845" s="12">
        <f>INDEX(CUTSTANDING!C:C,MATCH(A845,CUTSTANDING!B:B,0))</f>
        <v>9</v>
      </c>
      <c r="D845" s="12" t="e">
        <f>INDEX(LASTSTANDINGS!C:C,MATCH(A845,LASTSTANDINGS!B:B,0))</f>
        <v>#N/A</v>
      </c>
    </row>
    <row r="846" spans="1:4" x14ac:dyDescent="0.3">
      <c r="A846" s="41" t="s">
        <v>2637</v>
      </c>
      <c r="B846" s="44" t="s">
        <v>713</v>
      </c>
      <c r="C846" s="12">
        <f>INDEX(CUTSTANDING!C:C,MATCH(A846,CUTSTANDING!B:B,0))</f>
        <v>15</v>
      </c>
      <c r="D846" s="12" t="e">
        <f>INDEX(LASTSTANDINGS!C:C,MATCH(A846,LASTSTANDINGS!B:B,0))</f>
        <v>#N/A</v>
      </c>
    </row>
    <row r="847" spans="1:4" x14ac:dyDescent="0.3">
      <c r="A847" s="41" t="s">
        <v>2640</v>
      </c>
      <c r="B847" s="44" t="s">
        <v>577</v>
      </c>
      <c r="C847" s="12">
        <f>INDEX(CUTSTANDING!C:C,MATCH(A847,CUTSTANDING!B:B,0))</f>
        <v>21</v>
      </c>
      <c r="D847" s="12">
        <f>INDEX(LASTSTANDINGS!C:C,MATCH(A847,LASTSTANDINGS!B:B,0))</f>
        <v>21</v>
      </c>
    </row>
    <row r="848" spans="1:4" x14ac:dyDescent="0.3">
      <c r="A848" s="41" t="s">
        <v>2643</v>
      </c>
      <c r="B848" s="44" t="s">
        <v>492</v>
      </c>
      <c r="C848" s="12">
        <f>INDEX(CUTSTANDING!C:C,MATCH(A848,CUTSTANDING!B:B,0))</f>
        <v>3</v>
      </c>
      <c r="D848" s="12" t="e">
        <f>INDEX(LASTSTANDINGS!C:C,MATCH(A848,LASTSTANDINGS!B:B,0))</f>
        <v>#N/A</v>
      </c>
    </row>
    <row r="849" spans="1:4" x14ac:dyDescent="0.3">
      <c r="A849" s="41" t="s">
        <v>2646</v>
      </c>
      <c r="B849" s="44" t="s">
        <v>40</v>
      </c>
      <c r="C849" s="12">
        <f>INDEX(CUTSTANDING!C:C,MATCH(A849,CUTSTANDING!B:B,0))</f>
        <v>12</v>
      </c>
      <c r="D849" s="12" t="e">
        <f>INDEX(LASTSTANDINGS!C:C,MATCH(A849,LASTSTANDINGS!B:B,0))</f>
        <v>#N/A</v>
      </c>
    </row>
    <row r="850" spans="1:4" x14ac:dyDescent="0.3">
      <c r="A850" s="41" t="s">
        <v>2649</v>
      </c>
      <c r="B850" s="44" t="s">
        <v>449</v>
      </c>
      <c r="C850" s="12">
        <f>INDEX(CUTSTANDING!C:C,MATCH(A850,CUTSTANDING!B:B,0))</f>
        <v>3</v>
      </c>
      <c r="D850" s="12" t="e">
        <f>INDEX(LASTSTANDINGS!C:C,MATCH(A850,LASTSTANDINGS!B:B,0))</f>
        <v>#N/A</v>
      </c>
    </row>
    <row r="851" spans="1:4" x14ac:dyDescent="0.3">
      <c r="A851" s="41" t="s">
        <v>2652</v>
      </c>
      <c r="B851" s="44" t="s">
        <v>486</v>
      </c>
      <c r="C851" s="12">
        <f>INDEX(CUTSTANDING!C:C,MATCH(A851,CUTSTANDING!B:B,0))</f>
        <v>7</v>
      </c>
      <c r="D851" s="12" t="e">
        <f>INDEX(LASTSTANDINGS!C:C,MATCH(A851,LASTSTANDINGS!B:B,0))</f>
        <v>#N/A</v>
      </c>
    </row>
    <row r="852" spans="1:4" x14ac:dyDescent="0.3">
      <c r="A852" s="41" t="s">
        <v>2654</v>
      </c>
      <c r="B852" s="44" t="s">
        <v>551</v>
      </c>
      <c r="C852" s="12">
        <f>INDEX(CUTSTANDING!C:C,MATCH(A852,CUTSTANDING!B:B,0))</f>
        <v>3</v>
      </c>
      <c r="D852" s="12" t="e">
        <f>INDEX(LASTSTANDINGS!C:C,MATCH(A852,LASTSTANDINGS!B:B,0))</f>
        <v>#N/A</v>
      </c>
    </row>
    <row r="853" spans="1:4" x14ac:dyDescent="0.3">
      <c r="A853" s="41" t="s">
        <v>2657</v>
      </c>
      <c r="B853" s="44" t="s">
        <v>486</v>
      </c>
      <c r="C853" s="12">
        <f>INDEX(CUTSTANDING!C:C,MATCH(A853,CUTSTANDING!B:B,0))</f>
        <v>3</v>
      </c>
      <c r="D853" s="12" t="e">
        <f>INDEX(LASTSTANDINGS!C:C,MATCH(A853,LASTSTANDINGS!B:B,0))</f>
        <v>#N/A</v>
      </c>
    </row>
    <row r="854" spans="1:4" x14ac:dyDescent="0.3">
      <c r="A854" s="41" t="s">
        <v>2660</v>
      </c>
      <c r="B854" s="44" t="s">
        <v>713</v>
      </c>
      <c r="C854" s="12">
        <f>INDEX(CUTSTANDING!C:C,MATCH(A854,CUTSTANDING!B:B,0))</f>
        <v>6</v>
      </c>
      <c r="D854" s="12" t="e">
        <f>INDEX(LASTSTANDINGS!C:C,MATCH(A854,LASTSTANDINGS!B:B,0))</f>
        <v>#N/A</v>
      </c>
    </row>
    <row r="855" spans="1:4" x14ac:dyDescent="0.3">
      <c r="A855" s="41" t="s">
        <v>2663</v>
      </c>
      <c r="B855" s="44" t="s">
        <v>40</v>
      </c>
      <c r="C855" s="12">
        <f>INDEX(CUTSTANDING!C:C,MATCH(A855,CUTSTANDING!B:B,0))</f>
        <v>0</v>
      </c>
      <c r="D855" s="12" t="e">
        <f>INDEX(LASTSTANDINGS!C:C,MATCH(A855,LASTSTANDINGS!B:B,0))</f>
        <v>#N/A</v>
      </c>
    </row>
    <row r="856" spans="1:4" x14ac:dyDescent="0.3">
      <c r="A856" s="41" t="s">
        <v>2664</v>
      </c>
      <c r="B856" s="44" t="s">
        <v>680</v>
      </c>
      <c r="C856" s="12">
        <f>INDEX(CUTSTANDING!C:C,MATCH(A856,CUTSTANDING!B:B,0))</f>
        <v>3</v>
      </c>
      <c r="D856" s="12" t="e">
        <f>INDEX(LASTSTANDINGS!C:C,MATCH(A856,LASTSTANDINGS!B:B,0))</f>
        <v>#N/A</v>
      </c>
    </row>
    <row r="857" spans="1:4" x14ac:dyDescent="0.3">
      <c r="A857" s="41" t="s">
        <v>2667</v>
      </c>
      <c r="B857" s="44" t="s">
        <v>486</v>
      </c>
      <c r="C857" s="12">
        <f>INDEX(CUTSTANDING!C:C,MATCH(A857,CUTSTANDING!B:B,0))</f>
        <v>0</v>
      </c>
      <c r="D857" s="12" t="e">
        <f>INDEX(LASTSTANDINGS!C:C,MATCH(A857,LASTSTANDINGS!B:B,0))</f>
        <v>#N/A</v>
      </c>
    </row>
    <row r="858" spans="1:4" x14ac:dyDescent="0.3">
      <c r="A858" s="41" t="s">
        <v>2670</v>
      </c>
      <c r="B858" s="44" t="s">
        <v>560</v>
      </c>
      <c r="C858" s="12">
        <f>INDEX(CUTSTANDING!C:C,MATCH(A858,CUTSTANDING!B:B,0))</f>
        <v>18</v>
      </c>
      <c r="D858" s="12">
        <f>INDEX(LASTSTANDINGS!C:C,MATCH(A858,LASTSTANDINGS!B:B,0))</f>
        <v>18</v>
      </c>
    </row>
    <row r="859" spans="1:4" x14ac:dyDescent="0.3">
      <c r="A859" s="41" t="s">
        <v>279</v>
      </c>
      <c r="B859" s="44" t="s">
        <v>788</v>
      </c>
      <c r="C859" s="12">
        <f>INDEX(CUTSTANDING!C:C,MATCH(A859,CUTSTANDING!B:B,0))</f>
        <v>6</v>
      </c>
      <c r="D859" s="12" t="e">
        <f>INDEX(LASTSTANDINGS!C:C,MATCH(A859,LASTSTANDINGS!B:B,0))</f>
        <v>#N/A</v>
      </c>
    </row>
    <row r="860" spans="1:4" x14ac:dyDescent="0.3">
      <c r="A860" s="41" t="s">
        <v>2675</v>
      </c>
      <c r="B860" s="44" t="s">
        <v>447</v>
      </c>
      <c r="C860" s="12">
        <f>INDEX(CUTSTANDING!C:C,MATCH(A860,CUTSTANDING!B:B,0))</f>
        <v>6</v>
      </c>
      <c r="D860" s="12" t="e">
        <f>INDEX(LASTSTANDINGS!C:C,MATCH(A860,LASTSTANDINGS!B:B,0))</f>
        <v>#N/A</v>
      </c>
    </row>
    <row r="861" spans="1:4" x14ac:dyDescent="0.3">
      <c r="A861" s="41" t="s">
        <v>2678</v>
      </c>
      <c r="B861" s="44" t="s">
        <v>9</v>
      </c>
      <c r="C861" s="12">
        <f>INDEX(CUTSTANDING!C:C,MATCH(A861,CUTSTANDING!B:B,0))</f>
        <v>9</v>
      </c>
      <c r="D861" s="12" t="e">
        <f>INDEX(LASTSTANDINGS!C:C,MATCH(A861,LASTSTANDINGS!B:B,0))</f>
        <v>#N/A</v>
      </c>
    </row>
    <row r="862" spans="1:4" x14ac:dyDescent="0.3">
      <c r="A862" s="41" t="s">
        <v>2681</v>
      </c>
      <c r="B862" s="44" t="s">
        <v>2684</v>
      </c>
      <c r="C862" s="12">
        <f>INDEX(CUTSTANDING!C:C,MATCH(A862,CUTSTANDING!B:B,0))</f>
        <v>3</v>
      </c>
      <c r="D862" s="12" t="e">
        <f>INDEX(LASTSTANDINGS!C:C,MATCH(A862,LASTSTANDINGS!B:B,0))</f>
        <v>#N/A</v>
      </c>
    </row>
    <row r="863" spans="1:4" x14ac:dyDescent="0.3">
      <c r="A863" s="41" t="s">
        <v>2685</v>
      </c>
      <c r="B863" s="44" t="s">
        <v>40</v>
      </c>
      <c r="C863" s="12">
        <f>INDEX(CUTSTANDING!C:C,MATCH(A863,CUTSTANDING!B:B,0))</f>
        <v>10</v>
      </c>
      <c r="D863" s="12" t="e">
        <f>INDEX(LASTSTANDINGS!C:C,MATCH(A863,LASTSTANDINGS!B:B,0))</f>
        <v>#N/A</v>
      </c>
    </row>
    <row r="864" spans="1:4" x14ac:dyDescent="0.3">
      <c r="A864" s="41" t="s">
        <v>2688</v>
      </c>
      <c r="B864" s="44" t="s">
        <v>2691</v>
      </c>
      <c r="C864" s="12">
        <f>INDEX(CUTSTANDING!C:C,MATCH(A864,CUTSTANDING!B:B,0))</f>
        <v>8</v>
      </c>
      <c r="D864" s="12" t="e">
        <f>INDEX(LASTSTANDINGS!C:C,MATCH(A864,LASTSTANDINGS!B:B,0))</f>
        <v>#N/A</v>
      </c>
    </row>
    <row r="865" spans="1:4" x14ac:dyDescent="0.3">
      <c r="A865" s="41" t="s">
        <v>2692</v>
      </c>
      <c r="B865" s="44" t="s">
        <v>486</v>
      </c>
      <c r="C865" s="12">
        <f>INDEX(CUTSTANDING!C:C,MATCH(A865,CUTSTANDING!B:B,0))</f>
        <v>18</v>
      </c>
      <c r="D865" s="12">
        <f>INDEX(LASTSTANDINGS!C:C,MATCH(A865,LASTSTANDINGS!B:B,0))</f>
        <v>18</v>
      </c>
    </row>
    <row r="866" spans="1:4" x14ac:dyDescent="0.3">
      <c r="A866" s="41" t="s">
        <v>2695</v>
      </c>
      <c r="B866" s="44" t="s">
        <v>577</v>
      </c>
      <c r="C866" s="12">
        <f>INDEX(CUTSTANDING!C:C,MATCH(A866,CUTSTANDING!B:B,0))</f>
        <v>3</v>
      </c>
      <c r="D866" s="12" t="e">
        <f>INDEX(LASTSTANDINGS!C:C,MATCH(A866,LASTSTANDINGS!B:B,0))</f>
        <v>#N/A</v>
      </c>
    </row>
    <row r="867" spans="1:4" x14ac:dyDescent="0.3">
      <c r="A867" s="41" t="s">
        <v>2698</v>
      </c>
      <c r="B867" s="44" t="s">
        <v>2071</v>
      </c>
      <c r="C867" s="12">
        <f>INDEX(CUTSTANDING!C:C,MATCH(A867,CUTSTANDING!B:B,0))</f>
        <v>6</v>
      </c>
      <c r="D867" s="12" t="e">
        <f>INDEX(LASTSTANDINGS!C:C,MATCH(A867,LASTSTANDINGS!B:B,0))</f>
        <v>#N/A</v>
      </c>
    </row>
    <row r="868" spans="1:4" x14ac:dyDescent="0.3">
      <c r="A868" s="41" t="s">
        <v>2701</v>
      </c>
      <c r="B868" s="44" t="s">
        <v>492</v>
      </c>
      <c r="C868" s="12">
        <f>INDEX(CUTSTANDING!C:C,MATCH(A868,CUTSTANDING!B:B,0))</f>
        <v>3</v>
      </c>
      <c r="D868" s="12" t="e">
        <f>INDEX(LASTSTANDINGS!C:C,MATCH(A868,LASTSTANDINGS!B:B,0))</f>
        <v>#N/A</v>
      </c>
    </row>
    <row r="869" spans="1:4" x14ac:dyDescent="0.3">
      <c r="A869" s="41" t="s">
        <v>2704</v>
      </c>
      <c r="B869" s="44" t="s">
        <v>40</v>
      </c>
      <c r="C869" s="12">
        <f>INDEX(CUTSTANDING!C:C,MATCH(A869,CUTSTANDING!B:B,0))</f>
        <v>3</v>
      </c>
      <c r="D869" s="12" t="e">
        <f>INDEX(LASTSTANDINGS!C:C,MATCH(A869,LASTSTANDINGS!B:B,0))</f>
        <v>#N/A</v>
      </c>
    </row>
    <row r="870" spans="1:4" x14ac:dyDescent="0.3">
      <c r="A870" s="41" t="s">
        <v>2707</v>
      </c>
      <c r="B870" s="44" t="s">
        <v>40</v>
      </c>
      <c r="C870" s="12">
        <f>INDEX(CUTSTANDING!C:C,MATCH(A870,CUTSTANDING!B:B,0))</f>
        <v>18</v>
      </c>
      <c r="D870" s="12">
        <f>INDEX(LASTSTANDINGS!C:C,MATCH(A870,LASTSTANDINGS!B:B,0))</f>
        <v>18</v>
      </c>
    </row>
    <row r="871" spans="1:4" x14ac:dyDescent="0.3">
      <c r="A871" s="41" t="s">
        <v>2709</v>
      </c>
      <c r="B871" s="44" t="s">
        <v>40</v>
      </c>
      <c r="C871" s="12">
        <f>INDEX(CUTSTANDING!C:C,MATCH(A871,CUTSTANDING!B:B,0))</f>
        <v>12</v>
      </c>
      <c r="D871" s="12" t="e">
        <f>INDEX(LASTSTANDINGS!C:C,MATCH(A871,LASTSTANDINGS!B:B,0))</f>
        <v>#N/A</v>
      </c>
    </row>
    <row r="872" spans="1:4" x14ac:dyDescent="0.3">
      <c r="A872" s="41" t="s">
        <v>2712</v>
      </c>
      <c r="B872" s="44" t="s">
        <v>577</v>
      </c>
      <c r="C872" s="12">
        <f>INDEX(CUTSTANDING!C:C,MATCH(A872,CUTSTANDING!B:B,0))</f>
        <v>12</v>
      </c>
      <c r="D872" s="12" t="e">
        <f>INDEX(LASTSTANDINGS!C:C,MATCH(A872,LASTSTANDINGS!B:B,0))</f>
        <v>#N/A</v>
      </c>
    </row>
    <row r="873" spans="1:4" x14ac:dyDescent="0.3">
      <c r="A873" s="41" t="s">
        <v>2715</v>
      </c>
      <c r="B873" s="44" t="s">
        <v>447</v>
      </c>
      <c r="C873" s="12">
        <f>INDEX(CUTSTANDING!C:C,MATCH(A873,CUTSTANDING!B:B,0))</f>
        <v>9</v>
      </c>
      <c r="D873" s="12" t="e">
        <f>INDEX(LASTSTANDINGS!C:C,MATCH(A873,LASTSTANDINGS!B:B,0))</f>
        <v>#N/A</v>
      </c>
    </row>
    <row r="874" spans="1:4" x14ac:dyDescent="0.3">
      <c r="A874" s="41" t="s">
        <v>2718</v>
      </c>
      <c r="B874" s="44" t="s">
        <v>9</v>
      </c>
      <c r="C874" s="12">
        <f>INDEX(CUTSTANDING!C:C,MATCH(A874,CUTSTANDING!B:B,0))</f>
        <v>6</v>
      </c>
      <c r="D874" s="12" t="e">
        <f>INDEX(LASTSTANDINGS!C:C,MATCH(A874,LASTSTANDINGS!B:B,0))</f>
        <v>#N/A</v>
      </c>
    </row>
    <row r="875" spans="1:4" x14ac:dyDescent="0.3">
      <c r="A875" s="41" t="s">
        <v>2721</v>
      </c>
      <c r="B875" s="44" t="s">
        <v>492</v>
      </c>
      <c r="C875" s="12">
        <f>INDEX(CUTSTANDING!C:C,MATCH(A875,CUTSTANDING!B:B,0))</f>
        <v>6</v>
      </c>
      <c r="D875" s="12" t="e">
        <f>INDEX(LASTSTANDINGS!C:C,MATCH(A875,LASTSTANDINGS!B:B,0))</f>
        <v>#N/A</v>
      </c>
    </row>
    <row r="876" spans="1:4" x14ac:dyDescent="0.3">
      <c r="A876" s="41" t="s">
        <v>196</v>
      </c>
      <c r="B876" s="44" t="s">
        <v>577</v>
      </c>
      <c r="C876" s="12">
        <f>INDEX(CUTSTANDING!C:C,MATCH(A876,CUTSTANDING!B:B,0))</f>
        <v>6</v>
      </c>
      <c r="D876" s="12" t="e">
        <f>INDEX(LASTSTANDINGS!C:C,MATCH(A876,LASTSTANDINGS!B:B,0))</f>
        <v>#N/A</v>
      </c>
    </row>
    <row r="877" spans="1:4" x14ac:dyDescent="0.3">
      <c r="A877" s="41" t="s">
        <v>2726</v>
      </c>
      <c r="B877" s="44" t="s">
        <v>40</v>
      </c>
      <c r="C877" s="12">
        <f>INDEX(CUTSTANDING!C:C,MATCH(A877,CUTSTANDING!B:B,0))</f>
        <v>7</v>
      </c>
      <c r="D877" s="12" t="e">
        <f>INDEX(LASTSTANDINGS!C:C,MATCH(A877,LASTSTANDINGS!B:B,0))</f>
        <v>#N/A</v>
      </c>
    </row>
    <row r="878" spans="1:4" x14ac:dyDescent="0.3">
      <c r="A878" s="41" t="s">
        <v>2729</v>
      </c>
      <c r="B878" s="44" t="s">
        <v>2</v>
      </c>
      <c r="C878" s="12">
        <f>INDEX(CUTSTANDING!C:C,MATCH(A878,CUTSTANDING!B:B,0))</f>
        <v>15</v>
      </c>
      <c r="D878" s="12" t="e">
        <f>INDEX(LASTSTANDINGS!C:C,MATCH(A878,LASTSTANDINGS!B:B,0))</f>
        <v>#N/A</v>
      </c>
    </row>
    <row r="879" spans="1:4" x14ac:dyDescent="0.3">
      <c r="A879" s="41" t="s">
        <v>311</v>
      </c>
      <c r="B879" s="44" t="s">
        <v>447</v>
      </c>
      <c r="C879" s="12">
        <f>INDEX(CUTSTANDING!C:C,MATCH(A879,CUTSTANDING!B:B,0))</f>
        <v>6</v>
      </c>
      <c r="D879" s="12" t="e">
        <f>INDEX(LASTSTANDINGS!C:C,MATCH(A879,LASTSTANDINGS!B:B,0))</f>
        <v>#N/A</v>
      </c>
    </row>
    <row r="880" spans="1:4" x14ac:dyDescent="0.3">
      <c r="A880" s="41" t="s">
        <v>2734</v>
      </c>
      <c r="B880" s="44" t="s">
        <v>577</v>
      </c>
      <c r="C880" s="12">
        <f>INDEX(CUTSTANDING!C:C,MATCH(A880,CUTSTANDING!B:B,0))</f>
        <v>18</v>
      </c>
      <c r="D880" s="12">
        <f>INDEX(LASTSTANDINGS!C:C,MATCH(A880,LASTSTANDINGS!B:B,0))</f>
        <v>18</v>
      </c>
    </row>
    <row r="881" spans="1:4" x14ac:dyDescent="0.3">
      <c r="A881" s="41" t="s">
        <v>2737</v>
      </c>
      <c r="B881" s="44" t="s">
        <v>486</v>
      </c>
      <c r="C881" s="12">
        <f>INDEX(CUTSTANDING!C:C,MATCH(A881,CUTSTANDING!B:B,0))</f>
        <v>14</v>
      </c>
      <c r="D881" s="12" t="e">
        <f>INDEX(LASTSTANDINGS!C:C,MATCH(A881,LASTSTANDINGS!B:B,0))</f>
        <v>#N/A</v>
      </c>
    </row>
    <row r="882" spans="1:4" x14ac:dyDescent="0.3">
      <c r="A882" s="41" t="s">
        <v>2740</v>
      </c>
      <c r="B882" s="44" t="s">
        <v>551</v>
      </c>
      <c r="C882" s="12">
        <f>INDEX(CUTSTANDING!C:C,MATCH(A882,CUTSTANDING!B:B,0))</f>
        <v>15</v>
      </c>
      <c r="D882" s="12" t="e">
        <f>INDEX(LASTSTANDINGS!C:C,MATCH(A882,LASTSTANDINGS!B:B,0))</f>
        <v>#N/A</v>
      </c>
    </row>
    <row r="883" spans="1:4" x14ac:dyDescent="0.3">
      <c r="A883" s="41" t="s">
        <v>2743</v>
      </c>
      <c r="B883" s="44" t="s">
        <v>486</v>
      </c>
      <c r="C883" s="12">
        <f>INDEX(CUTSTANDING!C:C,MATCH(A883,CUTSTANDING!B:B,0))</f>
        <v>12</v>
      </c>
      <c r="D883" s="12" t="e">
        <f>INDEX(LASTSTANDINGS!C:C,MATCH(A883,LASTSTANDINGS!B:B,0))</f>
        <v>#N/A</v>
      </c>
    </row>
    <row r="884" spans="1:4" x14ac:dyDescent="0.3">
      <c r="A884" s="41" t="s">
        <v>2746</v>
      </c>
      <c r="B884" s="44" t="s">
        <v>1627</v>
      </c>
      <c r="C884" s="12">
        <f>INDEX(CUTSTANDING!C:C,MATCH(A884,CUTSTANDING!B:B,0))</f>
        <v>7</v>
      </c>
      <c r="D884" s="12" t="e">
        <f>INDEX(LASTSTANDINGS!C:C,MATCH(A884,LASTSTANDINGS!B:B,0))</f>
        <v>#N/A</v>
      </c>
    </row>
    <row r="885" spans="1:4" x14ac:dyDescent="0.3">
      <c r="A885" s="41" t="s">
        <v>2749</v>
      </c>
      <c r="B885" s="44" t="s">
        <v>713</v>
      </c>
      <c r="C885" s="12">
        <f>INDEX(CUTSTANDING!C:C,MATCH(A885,CUTSTANDING!B:B,0))</f>
        <v>10</v>
      </c>
      <c r="D885" s="12" t="e">
        <f>INDEX(LASTSTANDINGS!C:C,MATCH(A885,LASTSTANDINGS!B:B,0))</f>
        <v>#N/A</v>
      </c>
    </row>
    <row r="886" spans="1:4" x14ac:dyDescent="0.3">
      <c r="A886" s="41" t="s">
        <v>2752</v>
      </c>
      <c r="B886" s="44" t="s">
        <v>5</v>
      </c>
      <c r="C886" s="12">
        <f>INDEX(CUTSTANDING!C:C,MATCH(A886,CUTSTANDING!B:B,0))</f>
        <v>15</v>
      </c>
      <c r="D886" s="12" t="e">
        <f>INDEX(LASTSTANDINGS!C:C,MATCH(A886,LASTSTANDINGS!B:B,0))</f>
        <v>#N/A</v>
      </c>
    </row>
    <row r="887" spans="1:4" x14ac:dyDescent="0.3">
      <c r="A887" s="41" t="s">
        <v>2755</v>
      </c>
      <c r="B887" s="44" t="s">
        <v>40</v>
      </c>
      <c r="C887" s="12">
        <f>INDEX(CUTSTANDING!C:C,MATCH(A887,CUTSTANDING!B:B,0))</f>
        <v>9</v>
      </c>
      <c r="D887" s="12" t="e">
        <f>INDEX(LASTSTANDINGS!C:C,MATCH(A887,LASTSTANDINGS!B:B,0))</f>
        <v>#N/A</v>
      </c>
    </row>
    <row r="888" spans="1:4" x14ac:dyDescent="0.3">
      <c r="A888" s="41" t="s">
        <v>175</v>
      </c>
      <c r="B888" s="44" t="s">
        <v>486</v>
      </c>
      <c r="C888" s="12">
        <f>INDEX(CUTSTANDING!C:C,MATCH(A888,CUTSTANDING!B:B,0))</f>
        <v>15</v>
      </c>
      <c r="D888" s="12" t="e">
        <f>INDEX(LASTSTANDINGS!C:C,MATCH(A888,LASTSTANDINGS!B:B,0))</f>
        <v>#N/A</v>
      </c>
    </row>
    <row r="889" spans="1:4" x14ac:dyDescent="0.3">
      <c r="A889" s="41" t="s">
        <v>2760</v>
      </c>
      <c r="B889" s="44" t="s">
        <v>577</v>
      </c>
      <c r="C889" s="12">
        <f>INDEX(CUTSTANDING!C:C,MATCH(A889,CUTSTANDING!B:B,0))</f>
        <v>9</v>
      </c>
      <c r="D889" s="12" t="e">
        <f>INDEX(LASTSTANDINGS!C:C,MATCH(A889,LASTSTANDINGS!B:B,0))</f>
        <v>#N/A</v>
      </c>
    </row>
    <row r="890" spans="1:4" x14ac:dyDescent="0.3">
      <c r="A890" s="41" t="s">
        <v>2762</v>
      </c>
      <c r="B890" s="44" t="s">
        <v>577</v>
      </c>
      <c r="C890" s="12">
        <f>INDEX(CUTSTANDING!C:C,MATCH(A890,CUTSTANDING!B:B,0))</f>
        <v>9</v>
      </c>
      <c r="D890" s="12" t="e">
        <f>INDEX(LASTSTANDINGS!C:C,MATCH(A890,LASTSTANDINGS!B:B,0))</f>
        <v>#N/A</v>
      </c>
    </row>
    <row r="891" spans="1:4" x14ac:dyDescent="0.3">
      <c r="A891" s="41" t="s">
        <v>2764</v>
      </c>
      <c r="B891" s="44" t="s">
        <v>40</v>
      </c>
      <c r="C891" s="12">
        <f>INDEX(CUTSTANDING!C:C,MATCH(A891,CUTSTANDING!B:B,0))</f>
        <v>9</v>
      </c>
      <c r="D891" s="12" t="e">
        <f>INDEX(LASTSTANDINGS!C:C,MATCH(A891,LASTSTANDINGS!B:B,0))</f>
        <v>#N/A</v>
      </c>
    </row>
    <row r="892" spans="1:4" x14ac:dyDescent="0.3">
      <c r="A892" s="41" t="s">
        <v>2767</v>
      </c>
      <c r="B892" s="44" t="s">
        <v>9</v>
      </c>
      <c r="C892" s="12">
        <f>INDEX(CUTSTANDING!C:C,MATCH(A892,CUTSTANDING!B:B,0))</f>
        <v>17</v>
      </c>
      <c r="D892" s="12" t="e">
        <f>INDEX(LASTSTANDINGS!C:C,MATCH(A892,LASTSTANDINGS!B:B,0))</f>
        <v>#N/A</v>
      </c>
    </row>
    <row r="893" spans="1:4" x14ac:dyDescent="0.3">
      <c r="A893" s="41" t="s">
        <v>273</v>
      </c>
      <c r="B893" s="44" t="s">
        <v>10</v>
      </c>
      <c r="C893" s="12">
        <f>INDEX(CUTSTANDING!C:C,MATCH(A893,CUTSTANDING!B:B,0))</f>
        <v>3</v>
      </c>
      <c r="D893" s="12" t="e">
        <f>INDEX(LASTSTANDINGS!C:C,MATCH(A893,LASTSTANDINGS!B:B,0))</f>
        <v>#N/A</v>
      </c>
    </row>
    <row r="894" spans="1:4" x14ac:dyDescent="0.3">
      <c r="A894" s="41" t="s">
        <v>2772</v>
      </c>
      <c r="B894" s="44" t="s">
        <v>577</v>
      </c>
      <c r="C894" s="12">
        <f>INDEX(CUTSTANDING!C:C,MATCH(A894,CUTSTANDING!B:B,0))</f>
        <v>9</v>
      </c>
      <c r="D894" s="12" t="e">
        <f>INDEX(LASTSTANDINGS!C:C,MATCH(A894,LASTSTANDINGS!B:B,0))</f>
        <v>#N/A</v>
      </c>
    </row>
    <row r="895" spans="1:4" x14ac:dyDescent="0.3">
      <c r="A895" s="41" t="s">
        <v>2775</v>
      </c>
      <c r="B895" s="44" t="s">
        <v>8</v>
      </c>
      <c r="C895" s="12">
        <f>INDEX(CUTSTANDING!C:C,MATCH(A895,CUTSTANDING!B:B,0))</f>
        <v>0</v>
      </c>
      <c r="D895" s="12" t="e">
        <f>INDEX(LASTSTANDINGS!C:C,MATCH(A895,LASTSTANDINGS!B:B,0))</f>
        <v>#N/A</v>
      </c>
    </row>
    <row r="896" spans="1:4" x14ac:dyDescent="0.3">
      <c r="A896" s="41" t="s">
        <v>2778</v>
      </c>
      <c r="B896" s="44" t="s">
        <v>2071</v>
      </c>
      <c r="C896" s="12">
        <f>INDEX(CUTSTANDING!C:C,MATCH(A896,CUTSTANDING!B:B,0))</f>
        <v>13</v>
      </c>
      <c r="D896" s="12" t="e">
        <f>INDEX(LASTSTANDINGS!C:C,MATCH(A896,LASTSTANDINGS!B:B,0))</f>
        <v>#N/A</v>
      </c>
    </row>
    <row r="897" spans="1:4" x14ac:dyDescent="0.3">
      <c r="A897" s="41" t="s">
        <v>2781</v>
      </c>
      <c r="B897" s="44" t="s">
        <v>486</v>
      </c>
      <c r="C897" s="12">
        <f>INDEX(CUTSTANDING!C:C,MATCH(A897,CUTSTANDING!B:B,0))</f>
        <v>6</v>
      </c>
      <c r="D897" s="12" t="e">
        <f>INDEX(LASTSTANDINGS!C:C,MATCH(A897,LASTSTANDINGS!B:B,0))</f>
        <v>#N/A</v>
      </c>
    </row>
    <row r="898" spans="1:4" x14ac:dyDescent="0.3">
      <c r="A898" s="41" t="s">
        <v>2784</v>
      </c>
      <c r="B898" s="44" t="s">
        <v>492</v>
      </c>
      <c r="C898" s="12">
        <f>INDEX(CUTSTANDING!C:C,MATCH(A898,CUTSTANDING!B:B,0))</f>
        <v>6</v>
      </c>
      <c r="D898" s="12" t="e">
        <f>INDEX(LASTSTANDINGS!C:C,MATCH(A898,LASTSTANDINGS!B:B,0))</f>
        <v>#N/A</v>
      </c>
    </row>
    <row r="899" spans="1:4" x14ac:dyDescent="0.3">
      <c r="A899" s="41" t="s">
        <v>2787</v>
      </c>
      <c r="B899" s="44" t="s">
        <v>40</v>
      </c>
      <c r="C899" s="12">
        <f>INDEX(CUTSTANDING!C:C,MATCH(A899,CUTSTANDING!B:B,0))</f>
        <v>3</v>
      </c>
      <c r="D899" s="12" t="e">
        <f>INDEX(LASTSTANDINGS!C:C,MATCH(A899,LASTSTANDINGS!B:B,0))</f>
        <v>#N/A</v>
      </c>
    </row>
    <row r="900" spans="1:4" x14ac:dyDescent="0.3">
      <c r="A900" s="41" t="s">
        <v>362</v>
      </c>
      <c r="B900" s="44" t="s">
        <v>577</v>
      </c>
      <c r="C900" s="12">
        <f>INDEX(CUTSTANDING!C:C,MATCH(A900,CUTSTANDING!B:B,0))</f>
        <v>6</v>
      </c>
      <c r="D900" s="12" t="e">
        <f>INDEX(LASTSTANDINGS!C:C,MATCH(A900,LASTSTANDINGS!B:B,0))</f>
        <v>#N/A</v>
      </c>
    </row>
    <row r="901" spans="1:4" x14ac:dyDescent="0.3">
      <c r="A901" s="41" t="s">
        <v>2792</v>
      </c>
      <c r="B901" s="44" t="s">
        <v>551</v>
      </c>
      <c r="C901" s="12">
        <f>INDEX(CUTSTANDING!C:C,MATCH(A901,CUTSTANDING!B:B,0))</f>
        <v>12</v>
      </c>
      <c r="D901" s="12" t="e">
        <f>INDEX(LASTSTANDINGS!C:C,MATCH(A901,LASTSTANDINGS!B:B,0))</f>
        <v>#N/A</v>
      </c>
    </row>
    <row r="902" spans="1:4" x14ac:dyDescent="0.3">
      <c r="A902" s="41" t="s">
        <v>2795</v>
      </c>
      <c r="B902" s="44" t="s">
        <v>2798</v>
      </c>
      <c r="C902" s="12">
        <f>INDEX(CUTSTANDING!C:C,MATCH(A902,CUTSTANDING!B:B,0))</f>
        <v>6</v>
      </c>
      <c r="D902" s="12" t="e">
        <f>INDEX(LASTSTANDINGS!C:C,MATCH(A902,LASTSTANDINGS!B:B,0))</f>
        <v>#N/A</v>
      </c>
    </row>
    <row r="903" spans="1:4" x14ac:dyDescent="0.3">
      <c r="A903" s="41" t="s">
        <v>2799</v>
      </c>
      <c r="B903" s="44" t="s">
        <v>3</v>
      </c>
      <c r="C903" s="12">
        <f>INDEX(CUTSTANDING!C:C,MATCH(A903,CUTSTANDING!B:B,0))</f>
        <v>12</v>
      </c>
      <c r="D903" s="12" t="e">
        <f>INDEX(LASTSTANDINGS!C:C,MATCH(A903,LASTSTANDINGS!B:B,0))</f>
        <v>#N/A</v>
      </c>
    </row>
    <row r="904" spans="1:4" x14ac:dyDescent="0.3">
      <c r="A904" s="41" t="s">
        <v>2802</v>
      </c>
      <c r="B904" s="44" t="s">
        <v>2805</v>
      </c>
      <c r="C904" s="12">
        <f>INDEX(CUTSTANDING!C:C,MATCH(A904,CUTSTANDING!B:B,0))</f>
        <v>6</v>
      </c>
      <c r="D904" s="12" t="e">
        <f>INDEX(LASTSTANDINGS!C:C,MATCH(A904,LASTSTANDINGS!B:B,0))</f>
        <v>#N/A</v>
      </c>
    </row>
    <row r="905" spans="1:4" x14ac:dyDescent="0.3">
      <c r="A905" s="41" t="s">
        <v>2806</v>
      </c>
      <c r="B905" s="44" t="s">
        <v>486</v>
      </c>
      <c r="C905" s="12">
        <f>INDEX(CUTSTANDING!C:C,MATCH(A905,CUTSTANDING!B:B,0))</f>
        <v>3</v>
      </c>
      <c r="D905" s="12" t="e">
        <f>INDEX(LASTSTANDINGS!C:C,MATCH(A905,LASTSTANDINGS!B:B,0))</f>
        <v>#N/A</v>
      </c>
    </row>
    <row r="906" spans="1:4" x14ac:dyDescent="0.3">
      <c r="A906" s="41" t="s">
        <v>2809</v>
      </c>
      <c r="B906" s="44" t="s">
        <v>492</v>
      </c>
      <c r="C906" s="12">
        <f>INDEX(CUTSTANDING!C:C,MATCH(A906,CUTSTANDING!B:B,0))</f>
        <v>12</v>
      </c>
      <c r="D906" s="12" t="e">
        <f>INDEX(LASTSTANDINGS!C:C,MATCH(A906,LASTSTANDINGS!B:B,0))</f>
        <v>#N/A</v>
      </c>
    </row>
    <row r="907" spans="1:4" x14ac:dyDescent="0.3">
      <c r="A907" s="41" t="s">
        <v>2810</v>
      </c>
      <c r="B907" s="44" t="s">
        <v>577</v>
      </c>
      <c r="C907" s="12">
        <f>INDEX(CUTSTANDING!C:C,MATCH(A907,CUTSTANDING!B:B,0))</f>
        <v>18</v>
      </c>
      <c r="D907" s="12">
        <f>INDEX(LASTSTANDINGS!C:C,MATCH(A907,LASTSTANDINGS!B:B,0))</f>
        <v>18</v>
      </c>
    </row>
    <row r="908" spans="1:4" x14ac:dyDescent="0.3">
      <c r="A908" s="41" t="s">
        <v>2813</v>
      </c>
      <c r="B908" s="44" t="s">
        <v>551</v>
      </c>
      <c r="C908" s="12">
        <f>INDEX(CUTSTANDING!C:C,MATCH(A908,CUTSTANDING!B:B,0))</f>
        <v>0</v>
      </c>
      <c r="D908" s="12" t="e">
        <f>INDEX(LASTSTANDINGS!C:C,MATCH(A908,LASTSTANDINGS!B:B,0))</f>
        <v>#N/A</v>
      </c>
    </row>
    <row r="909" spans="1:4" x14ac:dyDescent="0.3">
      <c r="A909" s="41" t="s">
        <v>2815</v>
      </c>
      <c r="B909" s="44" t="s">
        <v>447</v>
      </c>
      <c r="C909" s="12">
        <f>INDEX(CUTSTANDING!C:C,MATCH(A909,CUTSTANDING!B:B,0))</f>
        <v>15</v>
      </c>
      <c r="D909" s="12" t="e">
        <f>INDEX(LASTSTANDINGS!C:C,MATCH(A909,LASTSTANDINGS!B:B,0))</f>
        <v>#N/A</v>
      </c>
    </row>
    <row r="910" spans="1:4" x14ac:dyDescent="0.3">
      <c r="A910" s="41" t="s">
        <v>2817</v>
      </c>
      <c r="B910" s="44" t="s">
        <v>40</v>
      </c>
      <c r="C910" s="12">
        <f>INDEX(CUTSTANDING!C:C,MATCH(A910,CUTSTANDING!B:B,0))</f>
        <v>3</v>
      </c>
      <c r="D910" s="12" t="e">
        <f>INDEX(LASTSTANDINGS!C:C,MATCH(A910,LASTSTANDINGS!B:B,0))</f>
        <v>#N/A</v>
      </c>
    </row>
    <row r="911" spans="1:4" x14ac:dyDescent="0.3">
      <c r="A911" s="41" t="s">
        <v>2820</v>
      </c>
      <c r="B911" s="44" t="s">
        <v>5</v>
      </c>
      <c r="C911" s="12">
        <f>INDEX(CUTSTANDING!C:C,MATCH(A911,CUTSTANDING!B:B,0))</f>
        <v>0</v>
      </c>
      <c r="D911" s="12" t="e">
        <f>INDEX(LASTSTANDINGS!C:C,MATCH(A911,LASTSTANDINGS!B:B,0))</f>
        <v>#N/A</v>
      </c>
    </row>
    <row r="912" spans="1:4" x14ac:dyDescent="0.3">
      <c r="A912" s="41" t="s">
        <v>2823</v>
      </c>
      <c r="B912" s="44" t="s">
        <v>4</v>
      </c>
      <c r="C912" s="12">
        <f>INDEX(CUTSTANDING!C:C,MATCH(A912,CUTSTANDING!B:B,0))</f>
        <v>4</v>
      </c>
      <c r="D912" s="12" t="e">
        <f>INDEX(LASTSTANDINGS!C:C,MATCH(A912,LASTSTANDINGS!B:B,0))</f>
        <v>#N/A</v>
      </c>
    </row>
    <row r="913" spans="1:4" x14ac:dyDescent="0.3">
      <c r="A913" s="41" t="s">
        <v>2826</v>
      </c>
      <c r="B913" s="44" t="s">
        <v>5</v>
      </c>
      <c r="C913" s="12">
        <f>INDEX(CUTSTANDING!C:C,MATCH(A913,CUTSTANDING!B:B,0))</f>
        <v>19</v>
      </c>
      <c r="D913" s="12">
        <f>INDEX(LASTSTANDINGS!C:C,MATCH(A913,LASTSTANDINGS!B:B,0))</f>
        <v>19</v>
      </c>
    </row>
    <row r="914" spans="1:4" x14ac:dyDescent="0.3">
      <c r="A914" s="41" t="s">
        <v>2829</v>
      </c>
      <c r="B914" s="44" t="s">
        <v>9</v>
      </c>
      <c r="C914" s="12">
        <f>INDEX(CUTSTANDING!C:C,MATCH(A914,CUTSTANDING!B:B,0))</f>
        <v>6</v>
      </c>
      <c r="D914" s="12" t="e">
        <f>INDEX(LASTSTANDINGS!C:C,MATCH(A914,LASTSTANDINGS!B:B,0))</f>
        <v>#N/A</v>
      </c>
    </row>
    <row r="915" spans="1:4" x14ac:dyDescent="0.3">
      <c r="A915" s="41" t="s">
        <v>2832</v>
      </c>
      <c r="B915" s="44" t="s">
        <v>4</v>
      </c>
      <c r="C915" s="12">
        <f>INDEX(CUTSTANDING!C:C,MATCH(A915,CUTSTANDING!B:B,0))</f>
        <v>12</v>
      </c>
      <c r="D915" s="12" t="e">
        <f>INDEX(LASTSTANDINGS!C:C,MATCH(A915,LASTSTANDINGS!B:B,0))</f>
        <v>#N/A</v>
      </c>
    </row>
    <row r="916" spans="1:4" x14ac:dyDescent="0.3">
      <c r="A916" s="41" t="s">
        <v>2835</v>
      </c>
      <c r="B916" s="44" t="s">
        <v>624</v>
      </c>
      <c r="C916" s="12">
        <f>INDEX(CUTSTANDING!C:C,MATCH(A916,CUTSTANDING!B:B,0))</f>
        <v>18</v>
      </c>
      <c r="D916" s="12">
        <f>INDEX(LASTSTANDINGS!C:C,MATCH(A916,LASTSTANDINGS!B:B,0))</f>
        <v>18</v>
      </c>
    </row>
    <row r="917" spans="1:4" x14ac:dyDescent="0.3">
      <c r="A917" s="41" t="s">
        <v>2837</v>
      </c>
      <c r="B917" s="44" t="s">
        <v>2840</v>
      </c>
      <c r="C917" s="12">
        <f>INDEX(CUTSTANDING!C:C,MATCH(A917,CUTSTANDING!B:B,0))</f>
        <v>4</v>
      </c>
      <c r="D917" s="12" t="e">
        <f>INDEX(LASTSTANDINGS!C:C,MATCH(A917,LASTSTANDINGS!B:B,0))</f>
        <v>#N/A</v>
      </c>
    </row>
    <row r="918" spans="1:4" x14ac:dyDescent="0.3">
      <c r="A918" s="41" t="s">
        <v>2841</v>
      </c>
      <c r="B918" s="44" t="s">
        <v>40</v>
      </c>
      <c r="C918" s="12">
        <f>INDEX(CUTSTANDING!C:C,MATCH(A918,CUTSTANDING!B:B,0))</f>
        <v>6</v>
      </c>
      <c r="D918" s="12" t="e">
        <f>INDEX(LASTSTANDINGS!C:C,MATCH(A918,LASTSTANDINGS!B:B,0))</f>
        <v>#N/A</v>
      </c>
    </row>
    <row r="919" spans="1:4" x14ac:dyDescent="0.3">
      <c r="A919" s="41" t="s">
        <v>2844</v>
      </c>
      <c r="B919" s="44" t="s">
        <v>2</v>
      </c>
      <c r="C919" s="12">
        <f>INDEX(CUTSTANDING!C:C,MATCH(A919,CUTSTANDING!B:B,0))</f>
        <v>3</v>
      </c>
      <c r="D919" s="12" t="e">
        <f>INDEX(LASTSTANDINGS!C:C,MATCH(A919,LASTSTANDINGS!B:B,0))</f>
        <v>#N/A</v>
      </c>
    </row>
    <row r="920" spans="1:4" x14ac:dyDescent="0.3">
      <c r="A920" s="41" t="s">
        <v>2847</v>
      </c>
      <c r="B920" s="44" t="s">
        <v>739</v>
      </c>
      <c r="C920" s="12">
        <f>INDEX(CUTSTANDING!C:C,MATCH(A920,CUTSTANDING!B:B,0))</f>
        <v>4</v>
      </c>
      <c r="D920" s="12" t="e">
        <f>INDEX(LASTSTANDINGS!C:C,MATCH(A920,LASTSTANDINGS!B:B,0))</f>
        <v>#N/A</v>
      </c>
    </row>
    <row r="921" spans="1:4" x14ac:dyDescent="0.3">
      <c r="A921" s="41" t="s">
        <v>2850</v>
      </c>
      <c r="B921" s="44" t="s">
        <v>14</v>
      </c>
      <c r="C921" s="12">
        <f>INDEX(CUTSTANDING!C:C,MATCH(A921,CUTSTANDING!B:B,0))</f>
        <v>9</v>
      </c>
      <c r="D921" s="12" t="e">
        <f>INDEX(LASTSTANDINGS!C:C,MATCH(A921,LASTSTANDINGS!B:B,0))</f>
        <v>#N/A</v>
      </c>
    </row>
    <row r="922" spans="1:4" x14ac:dyDescent="0.3">
      <c r="A922" s="41" t="s">
        <v>230</v>
      </c>
      <c r="B922" s="44" t="s">
        <v>577</v>
      </c>
      <c r="C922" s="12">
        <f>INDEX(CUTSTANDING!C:C,MATCH(A922,CUTSTANDING!B:B,0))</f>
        <v>15</v>
      </c>
      <c r="D922" s="12" t="e">
        <f>INDEX(LASTSTANDINGS!C:C,MATCH(A922,LASTSTANDINGS!B:B,0))</f>
        <v>#N/A</v>
      </c>
    </row>
    <row r="923" spans="1:4" x14ac:dyDescent="0.3">
      <c r="A923" s="41" t="s">
        <v>2855</v>
      </c>
      <c r="B923" s="44" t="s">
        <v>14</v>
      </c>
      <c r="C923" s="12">
        <f>INDEX(CUTSTANDING!C:C,MATCH(A923,CUTSTANDING!B:B,0))</f>
        <v>6</v>
      </c>
      <c r="D923" s="12" t="e">
        <f>INDEX(LASTSTANDINGS!C:C,MATCH(A923,LASTSTANDINGS!B:B,0))</f>
        <v>#N/A</v>
      </c>
    </row>
    <row r="924" spans="1:4" x14ac:dyDescent="0.3">
      <c r="A924" s="41" t="s">
        <v>2858</v>
      </c>
      <c r="B924" s="44" t="s">
        <v>486</v>
      </c>
      <c r="C924" s="12">
        <f>INDEX(CUTSTANDING!C:C,MATCH(A924,CUTSTANDING!B:B,0))</f>
        <v>6</v>
      </c>
      <c r="D924" s="12" t="e">
        <f>INDEX(LASTSTANDINGS!C:C,MATCH(A924,LASTSTANDINGS!B:B,0))</f>
        <v>#N/A</v>
      </c>
    </row>
    <row r="925" spans="1:4" x14ac:dyDescent="0.3">
      <c r="A925" s="41" t="s">
        <v>2861</v>
      </c>
      <c r="B925" s="44" t="s">
        <v>40</v>
      </c>
      <c r="C925" s="12">
        <f>INDEX(CUTSTANDING!C:C,MATCH(A925,CUTSTANDING!B:B,0))</f>
        <v>4</v>
      </c>
      <c r="D925" s="12" t="e">
        <f>INDEX(LASTSTANDINGS!C:C,MATCH(A925,LASTSTANDINGS!B:B,0))</f>
        <v>#N/A</v>
      </c>
    </row>
    <row r="926" spans="1:4" x14ac:dyDescent="0.3">
      <c r="A926" s="41" t="s">
        <v>382</v>
      </c>
      <c r="B926" s="44" t="s">
        <v>15</v>
      </c>
      <c r="C926" s="12">
        <f>INDEX(CUTSTANDING!C:C,MATCH(A926,CUTSTANDING!B:B,0))</f>
        <v>18</v>
      </c>
      <c r="D926" s="12">
        <f>INDEX(LASTSTANDINGS!C:C,MATCH(A926,LASTSTANDINGS!B:B,0))</f>
        <v>18</v>
      </c>
    </row>
    <row r="927" spans="1:4" x14ac:dyDescent="0.3">
      <c r="A927" s="41" t="s">
        <v>2866</v>
      </c>
      <c r="B927" s="44" t="s">
        <v>624</v>
      </c>
      <c r="C927" s="12">
        <f>INDEX(CUTSTANDING!C:C,MATCH(A927,CUTSTANDING!B:B,0))</f>
        <v>12</v>
      </c>
      <c r="D927" s="12" t="e">
        <f>INDEX(LASTSTANDINGS!C:C,MATCH(A927,LASTSTANDINGS!B:B,0))</f>
        <v>#N/A</v>
      </c>
    </row>
    <row r="928" spans="1:4" x14ac:dyDescent="0.3">
      <c r="A928" s="41" t="s">
        <v>2869</v>
      </c>
      <c r="B928" s="44" t="s">
        <v>8</v>
      </c>
      <c r="C928" s="12">
        <f>INDEX(CUTSTANDING!C:C,MATCH(A928,CUTSTANDING!B:B,0))</f>
        <v>10</v>
      </c>
      <c r="D928" s="12" t="e">
        <f>INDEX(LASTSTANDINGS!C:C,MATCH(A928,LASTSTANDINGS!B:B,0))</f>
        <v>#N/A</v>
      </c>
    </row>
    <row r="929" spans="1:4" x14ac:dyDescent="0.3">
      <c r="A929" s="41" t="s">
        <v>2872</v>
      </c>
      <c r="B929" s="44" t="s">
        <v>40</v>
      </c>
      <c r="C929" s="12">
        <f>INDEX(CUTSTANDING!C:C,MATCH(A929,CUTSTANDING!B:B,0))</f>
        <v>9</v>
      </c>
      <c r="D929" s="12" t="e">
        <f>INDEX(LASTSTANDINGS!C:C,MATCH(A929,LASTSTANDINGS!B:B,0))</f>
        <v>#N/A</v>
      </c>
    </row>
    <row r="930" spans="1:4" x14ac:dyDescent="0.3">
      <c r="A930" s="41" t="s">
        <v>2875</v>
      </c>
      <c r="B930" s="44" t="s">
        <v>40</v>
      </c>
      <c r="C930" s="12">
        <f>INDEX(CUTSTANDING!C:C,MATCH(A930,CUTSTANDING!B:B,0))</f>
        <v>12</v>
      </c>
      <c r="D930" s="12" t="e">
        <f>INDEX(LASTSTANDINGS!C:C,MATCH(A930,LASTSTANDINGS!B:B,0))</f>
        <v>#N/A</v>
      </c>
    </row>
    <row r="931" spans="1:4" x14ac:dyDescent="0.3">
      <c r="A931" s="41" t="s">
        <v>2878</v>
      </c>
      <c r="B931" s="44" t="s">
        <v>447</v>
      </c>
      <c r="C931" s="12">
        <f>INDEX(CUTSTANDING!C:C,MATCH(A931,CUTSTANDING!B:B,0))</f>
        <v>13</v>
      </c>
      <c r="D931" s="12" t="e">
        <f>INDEX(LASTSTANDINGS!C:C,MATCH(A931,LASTSTANDINGS!B:B,0))</f>
        <v>#N/A</v>
      </c>
    </row>
    <row r="932" spans="1:4" x14ac:dyDescent="0.3">
      <c r="A932" s="41" t="s">
        <v>343</v>
      </c>
      <c r="B932" s="44" t="s">
        <v>591</v>
      </c>
      <c r="C932" s="12">
        <f>INDEX(CUTSTANDING!C:C,MATCH(A932,CUTSTANDING!B:B,0))</f>
        <v>18</v>
      </c>
      <c r="D932" s="12">
        <f>INDEX(LASTSTANDINGS!C:C,MATCH(A932,LASTSTANDINGS!B:B,0))</f>
        <v>18</v>
      </c>
    </row>
    <row r="933" spans="1:4" x14ac:dyDescent="0.3">
      <c r="A933" s="41" t="s">
        <v>357</v>
      </c>
      <c r="B933" s="44" t="s">
        <v>40</v>
      </c>
      <c r="C933" s="12">
        <f>INDEX(CUTSTANDING!C:C,MATCH(A933,CUTSTANDING!B:B,0))</f>
        <v>12</v>
      </c>
      <c r="D933" s="12" t="e">
        <f>INDEX(LASTSTANDINGS!C:C,MATCH(A933,LASTSTANDINGS!B:B,0))</f>
        <v>#N/A</v>
      </c>
    </row>
    <row r="934" spans="1:4" x14ac:dyDescent="0.3">
      <c r="A934" s="41" t="s">
        <v>2885</v>
      </c>
      <c r="B934" s="44" t="s">
        <v>40</v>
      </c>
      <c r="C934" s="12">
        <f>INDEX(CUTSTANDING!C:C,MATCH(A934,CUTSTANDING!B:B,0))</f>
        <v>12</v>
      </c>
      <c r="D934" s="12" t="e">
        <f>INDEX(LASTSTANDINGS!C:C,MATCH(A934,LASTSTANDINGS!B:B,0))</f>
        <v>#N/A</v>
      </c>
    </row>
    <row r="935" spans="1:4" x14ac:dyDescent="0.3">
      <c r="A935" s="41" t="s">
        <v>2888</v>
      </c>
      <c r="B935" s="44" t="s">
        <v>492</v>
      </c>
      <c r="C935" s="12">
        <f>INDEX(CUTSTANDING!C:C,MATCH(A935,CUTSTANDING!B:B,0))</f>
        <v>9</v>
      </c>
      <c r="D935" s="12" t="e">
        <f>INDEX(LASTSTANDINGS!C:C,MATCH(A935,LASTSTANDINGS!B:B,0))</f>
        <v>#N/A</v>
      </c>
    </row>
    <row r="936" spans="1:4" x14ac:dyDescent="0.3">
      <c r="A936" s="41" t="s">
        <v>2891</v>
      </c>
      <c r="B936" s="44" t="s">
        <v>14</v>
      </c>
      <c r="C936" s="12">
        <f>INDEX(CUTSTANDING!C:C,MATCH(A936,CUTSTANDING!B:B,0))</f>
        <v>9</v>
      </c>
      <c r="D936" s="12" t="e">
        <f>INDEX(LASTSTANDINGS!C:C,MATCH(A936,LASTSTANDINGS!B:B,0))</f>
        <v>#N/A</v>
      </c>
    </row>
    <row r="937" spans="1:4" x14ac:dyDescent="0.3">
      <c r="A937" s="41" t="s">
        <v>2894</v>
      </c>
      <c r="B937" s="44" t="s">
        <v>6</v>
      </c>
      <c r="C937" s="12">
        <f>INDEX(CUTSTANDING!C:C,MATCH(A937,CUTSTANDING!B:B,0))</f>
        <v>0</v>
      </c>
      <c r="D937" s="12" t="e">
        <f>INDEX(LASTSTANDINGS!C:C,MATCH(A937,LASTSTANDINGS!B:B,0))</f>
        <v>#N/A</v>
      </c>
    </row>
    <row r="938" spans="1:4" x14ac:dyDescent="0.3">
      <c r="A938" s="41" t="s">
        <v>263</v>
      </c>
      <c r="B938" s="44" t="s">
        <v>40</v>
      </c>
      <c r="C938" s="12">
        <f>INDEX(CUTSTANDING!C:C,MATCH(A938,CUTSTANDING!B:B,0))</f>
        <v>10</v>
      </c>
      <c r="D938" s="12" t="e">
        <f>INDEX(LASTSTANDINGS!C:C,MATCH(A938,LASTSTANDINGS!B:B,0))</f>
        <v>#N/A</v>
      </c>
    </row>
    <row r="939" spans="1:4" x14ac:dyDescent="0.3">
      <c r="A939" s="41" t="s">
        <v>2899</v>
      </c>
      <c r="B939" s="44" t="s">
        <v>9</v>
      </c>
      <c r="C939" s="12">
        <f>INDEX(CUTSTANDING!C:C,MATCH(A939,CUTSTANDING!B:B,0))</f>
        <v>18</v>
      </c>
      <c r="D939" s="12">
        <f>INDEX(LASTSTANDINGS!C:C,MATCH(A939,LASTSTANDINGS!B:B,0))</f>
        <v>18</v>
      </c>
    </row>
    <row r="940" spans="1:4" x14ac:dyDescent="0.3">
      <c r="A940" s="41" t="s">
        <v>2902</v>
      </c>
      <c r="B940" s="44" t="s">
        <v>2</v>
      </c>
      <c r="C940" s="12">
        <f>INDEX(CUTSTANDING!C:C,MATCH(A940,CUTSTANDING!B:B,0))</f>
        <v>8</v>
      </c>
      <c r="D940" s="12" t="e">
        <f>INDEX(LASTSTANDINGS!C:C,MATCH(A940,LASTSTANDINGS!B:B,0))</f>
        <v>#N/A</v>
      </c>
    </row>
    <row r="941" spans="1:4" x14ac:dyDescent="0.3">
      <c r="A941" s="41" t="s">
        <v>2905</v>
      </c>
      <c r="B941" s="44" t="s">
        <v>486</v>
      </c>
      <c r="C941" s="12">
        <f>INDEX(CUTSTANDING!C:C,MATCH(A941,CUTSTANDING!B:B,0))</f>
        <v>9</v>
      </c>
      <c r="D941" s="12" t="e">
        <f>INDEX(LASTSTANDINGS!C:C,MATCH(A941,LASTSTANDINGS!B:B,0))</f>
        <v>#N/A</v>
      </c>
    </row>
    <row r="942" spans="1:4" x14ac:dyDescent="0.3">
      <c r="A942" s="41" t="s">
        <v>2908</v>
      </c>
      <c r="B942" s="44" t="s">
        <v>2798</v>
      </c>
      <c r="C942" s="12">
        <f>INDEX(CUTSTANDING!C:C,MATCH(A942,CUTSTANDING!B:B,0))</f>
        <v>1</v>
      </c>
      <c r="D942" s="12" t="e">
        <f>INDEX(LASTSTANDINGS!C:C,MATCH(A942,LASTSTANDINGS!B:B,0))</f>
        <v>#N/A</v>
      </c>
    </row>
    <row r="943" spans="1:4" x14ac:dyDescent="0.3">
      <c r="A943" s="41" t="s">
        <v>2911</v>
      </c>
      <c r="B943" s="44" t="s">
        <v>486</v>
      </c>
      <c r="C943" s="12">
        <f>INDEX(CUTSTANDING!C:C,MATCH(A943,CUTSTANDING!B:B,0))</f>
        <v>15</v>
      </c>
      <c r="D943" s="12" t="e">
        <f>INDEX(LASTSTANDINGS!C:C,MATCH(A943,LASTSTANDINGS!B:B,0))</f>
        <v>#N/A</v>
      </c>
    </row>
    <row r="944" spans="1:4" x14ac:dyDescent="0.3">
      <c r="A944" s="41" t="s">
        <v>2914</v>
      </c>
      <c r="B944" s="44" t="s">
        <v>486</v>
      </c>
      <c r="C944" s="12">
        <f>INDEX(CUTSTANDING!C:C,MATCH(A944,CUTSTANDING!B:B,0))</f>
        <v>15</v>
      </c>
      <c r="D944" s="12" t="e">
        <f>INDEX(LASTSTANDINGS!C:C,MATCH(A944,LASTSTANDINGS!B:B,0))</f>
        <v>#N/A</v>
      </c>
    </row>
    <row r="945" spans="1:4" x14ac:dyDescent="0.3">
      <c r="A945" s="41" t="s">
        <v>2915</v>
      </c>
      <c r="B945" s="44" t="s">
        <v>2</v>
      </c>
      <c r="C945" s="12">
        <f>INDEX(CUTSTANDING!C:C,MATCH(A945,CUTSTANDING!B:B,0))</f>
        <v>9</v>
      </c>
      <c r="D945" s="12" t="e">
        <f>INDEX(LASTSTANDINGS!C:C,MATCH(A945,LASTSTANDINGS!B:B,0))</f>
        <v>#N/A</v>
      </c>
    </row>
    <row r="946" spans="1:4" x14ac:dyDescent="0.3">
      <c r="A946" s="41" t="s">
        <v>2918</v>
      </c>
      <c r="B946" s="44" t="s">
        <v>551</v>
      </c>
      <c r="C946" s="12">
        <f>INDEX(CUTSTANDING!C:C,MATCH(A946,CUTSTANDING!B:B,0))</f>
        <v>6</v>
      </c>
      <c r="D946" s="12" t="e">
        <f>INDEX(LASTSTANDINGS!C:C,MATCH(A946,LASTSTANDINGS!B:B,0))</f>
        <v>#N/A</v>
      </c>
    </row>
    <row r="947" spans="1:4" x14ac:dyDescent="0.3">
      <c r="A947" s="41" t="s">
        <v>2921</v>
      </c>
      <c r="B947" s="44" t="s">
        <v>14</v>
      </c>
      <c r="C947" s="12">
        <f>INDEX(CUTSTANDING!C:C,MATCH(A947,CUTSTANDING!B:B,0))</f>
        <v>15</v>
      </c>
      <c r="D947" s="12" t="e">
        <f>INDEX(LASTSTANDINGS!C:C,MATCH(A947,LASTSTANDINGS!B:B,0))</f>
        <v>#N/A</v>
      </c>
    </row>
    <row r="948" spans="1:4" x14ac:dyDescent="0.3">
      <c r="A948" s="41" t="s">
        <v>2924</v>
      </c>
      <c r="B948" s="44" t="s">
        <v>486</v>
      </c>
      <c r="C948" s="12">
        <f>INDEX(CUTSTANDING!C:C,MATCH(A948,CUTSTANDING!B:B,0))</f>
        <v>12</v>
      </c>
      <c r="D948" s="12" t="e">
        <f>INDEX(LASTSTANDINGS!C:C,MATCH(A948,LASTSTANDINGS!B:B,0))</f>
        <v>#N/A</v>
      </c>
    </row>
    <row r="949" spans="1:4" x14ac:dyDescent="0.3">
      <c r="A949" s="41" t="s">
        <v>2927</v>
      </c>
      <c r="B949" s="44" t="s">
        <v>486</v>
      </c>
      <c r="C949" s="12">
        <f>INDEX(CUTSTANDING!C:C,MATCH(A949,CUTSTANDING!B:B,0))</f>
        <v>12</v>
      </c>
      <c r="D949" s="12" t="e">
        <f>INDEX(LASTSTANDINGS!C:C,MATCH(A949,LASTSTANDINGS!B:B,0))</f>
        <v>#N/A</v>
      </c>
    </row>
    <row r="950" spans="1:4" x14ac:dyDescent="0.3">
      <c r="A950" s="41" t="s">
        <v>2930</v>
      </c>
      <c r="B950" s="44" t="s">
        <v>8</v>
      </c>
      <c r="C950" s="12">
        <f>INDEX(CUTSTANDING!C:C,MATCH(A950,CUTSTANDING!B:B,0))</f>
        <v>9</v>
      </c>
      <c r="D950" s="12" t="e">
        <f>INDEX(LASTSTANDINGS!C:C,MATCH(A950,LASTSTANDINGS!B:B,0))</f>
        <v>#N/A</v>
      </c>
    </row>
    <row r="951" spans="1:4" x14ac:dyDescent="0.3">
      <c r="A951" s="41" t="s">
        <v>2933</v>
      </c>
      <c r="B951" s="44" t="s">
        <v>5</v>
      </c>
      <c r="C951" s="12">
        <f>INDEX(CUTSTANDING!C:C,MATCH(A951,CUTSTANDING!B:B,0))</f>
        <v>9</v>
      </c>
      <c r="D951" s="12" t="e">
        <f>INDEX(LASTSTANDINGS!C:C,MATCH(A951,LASTSTANDINGS!B:B,0))</f>
        <v>#N/A</v>
      </c>
    </row>
    <row r="952" spans="1:4" x14ac:dyDescent="0.3">
      <c r="A952" s="41" t="s">
        <v>2936</v>
      </c>
      <c r="B952" s="44" t="s">
        <v>739</v>
      </c>
      <c r="C952" s="12">
        <f>INDEX(CUTSTANDING!C:C,MATCH(A952,CUTSTANDING!B:B,0))</f>
        <v>3</v>
      </c>
      <c r="D952" s="12" t="e">
        <f>INDEX(LASTSTANDINGS!C:C,MATCH(A952,LASTSTANDINGS!B:B,0))</f>
        <v>#N/A</v>
      </c>
    </row>
    <row r="953" spans="1:4" x14ac:dyDescent="0.3">
      <c r="A953" s="41" t="s">
        <v>2939</v>
      </c>
      <c r="B953" s="44" t="s">
        <v>8</v>
      </c>
      <c r="C953" s="12">
        <f>INDEX(CUTSTANDING!C:C,MATCH(A953,CUTSTANDING!B:B,0))</f>
        <v>15</v>
      </c>
      <c r="D953" s="12" t="e">
        <f>INDEX(LASTSTANDINGS!C:C,MATCH(A953,LASTSTANDINGS!B:B,0))</f>
        <v>#N/A</v>
      </c>
    </row>
    <row r="954" spans="1:4" x14ac:dyDescent="0.3">
      <c r="A954" s="41" t="s">
        <v>2942</v>
      </c>
      <c r="B954" s="44" t="s">
        <v>454</v>
      </c>
      <c r="C954" s="12">
        <f>INDEX(CUTSTANDING!C:C,MATCH(A954,CUTSTANDING!B:B,0))</f>
        <v>0</v>
      </c>
      <c r="D954" s="12" t="e">
        <f>INDEX(LASTSTANDINGS!C:C,MATCH(A954,LASTSTANDINGS!B:B,0))</f>
        <v>#N/A</v>
      </c>
    </row>
    <row r="955" spans="1:4" x14ac:dyDescent="0.3">
      <c r="A955" s="41" t="s">
        <v>2943</v>
      </c>
      <c r="B955" s="44" t="s">
        <v>560</v>
      </c>
      <c r="C955" s="12">
        <f>INDEX(CUTSTANDING!C:C,MATCH(A955,CUTSTANDING!B:B,0))</f>
        <v>13</v>
      </c>
      <c r="D955" s="12" t="e">
        <f>INDEX(LASTSTANDINGS!C:C,MATCH(A955,LASTSTANDINGS!B:B,0))</f>
        <v>#N/A</v>
      </c>
    </row>
    <row r="956" spans="1:4" x14ac:dyDescent="0.3">
      <c r="A956" s="41" t="s">
        <v>2946</v>
      </c>
      <c r="B956" s="44" t="s">
        <v>454</v>
      </c>
      <c r="C956" s="12">
        <f>INDEX(CUTSTANDING!C:C,MATCH(A956,CUTSTANDING!B:B,0))</f>
        <v>0</v>
      </c>
      <c r="D956" s="12" t="e">
        <f>INDEX(LASTSTANDINGS!C:C,MATCH(A956,LASTSTANDINGS!B:B,0))</f>
        <v>#N/A</v>
      </c>
    </row>
    <row r="957" spans="1:4" x14ac:dyDescent="0.3">
      <c r="A957" s="41" t="s">
        <v>2947</v>
      </c>
      <c r="B957" s="44" t="s">
        <v>6</v>
      </c>
      <c r="C957" s="12">
        <f>INDEX(CUTSTANDING!C:C,MATCH(A957,CUTSTANDING!B:B,0))</f>
        <v>4</v>
      </c>
      <c r="D957" s="12" t="e">
        <f>INDEX(LASTSTANDINGS!C:C,MATCH(A957,LASTSTANDINGS!B:B,0))</f>
        <v>#N/A</v>
      </c>
    </row>
    <row r="958" spans="1:4" x14ac:dyDescent="0.3">
      <c r="A958" s="41" t="s">
        <v>2950</v>
      </c>
      <c r="B958" s="44" t="s">
        <v>10</v>
      </c>
      <c r="C958" s="12">
        <f>INDEX(CUTSTANDING!C:C,MATCH(A958,CUTSTANDING!B:B,0))</f>
        <v>3</v>
      </c>
      <c r="D958" s="12" t="e">
        <f>INDEX(LASTSTANDINGS!C:C,MATCH(A958,LASTSTANDINGS!B:B,0))</f>
        <v>#N/A</v>
      </c>
    </row>
    <row r="959" spans="1:4" x14ac:dyDescent="0.3">
      <c r="A959" s="41" t="s">
        <v>184</v>
      </c>
      <c r="B959" s="44" t="s">
        <v>14</v>
      </c>
      <c r="C959" s="12">
        <f>INDEX(CUTSTANDING!C:C,MATCH(A959,CUTSTANDING!B:B,0))</f>
        <v>15</v>
      </c>
      <c r="D959" s="12" t="e">
        <f>INDEX(LASTSTANDINGS!C:C,MATCH(A959,LASTSTANDINGS!B:B,0))</f>
        <v>#N/A</v>
      </c>
    </row>
    <row r="960" spans="1:4" x14ac:dyDescent="0.3">
      <c r="A960" s="41" t="s">
        <v>2955</v>
      </c>
      <c r="B960" s="44" t="s">
        <v>1043</v>
      </c>
      <c r="C960" s="12">
        <f>INDEX(CUTSTANDING!C:C,MATCH(A960,CUTSTANDING!B:B,0))</f>
        <v>9</v>
      </c>
      <c r="D960" s="12" t="e">
        <f>INDEX(LASTSTANDINGS!C:C,MATCH(A960,LASTSTANDINGS!B:B,0))</f>
        <v>#N/A</v>
      </c>
    </row>
    <row r="961" spans="1:4" x14ac:dyDescent="0.3">
      <c r="A961" s="41" t="s">
        <v>2958</v>
      </c>
      <c r="B961" s="44" t="s">
        <v>40</v>
      </c>
      <c r="C961" s="12">
        <f>INDEX(CUTSTANDING!C:C,MATCH(A961,CUTSTANDING!B:B,0))</f>
        <v>3</v>
      </c>
      <c r="D961" s="12" t="e">
        <f>INDEX(LASTSTANDINGS!C:C,MATCH(A961,LASTSTANDINGS!B:B,0))</f>
        <v>#N/A</v>
      </c>
    </row>
    <row r="962" spans="1:4" x14ac:dyDescent="0.3">
      <c r="A962" s="41" t="s">
        <v>2961</v>
      </c>
      <c r="B962" s="44" t="s">
        <v>9</v>
      </c>
      <c r="C962" s="12">
        <f>INDEX(CUTSTANDING!C:C,MATCH(A962,CUTSTANDING!B:B,0))</f>
        <v>6</v>
      </c>
      <c r="D962" s="12" t="e">
        <f>INDEX(LASTSTANDINGS!C:C,MATCH(A962,LASTSTANDINGS!B:B,0))</f>
        <v>#N/A</v>
      </c>
    </row>
    <row r="963" spans="1:4" x14ac:dyDescent="0.3">
      <c r="A963" s="41" t="s">
        <v>2964</v>
      </c>
      <c r="B963" s="44" t="s">
        <v>447</v>
      </c>
      <c r="C963" s="12">
        <f>INDEX(CUTSTANDING!C:C,MATCH(A963,CUTSTANDING!B:B,0))</f>
        <v>0</v>
      </c>
      <c r="D963" s="12" t="e">
        <f>INDEX(LASTSTANDINGS!C:C,MATCH(A963,LASTSTANDINGS!B:B,0))</f>
        <v>#N/A</v>
      </c>
    </row>
    <row r="964" spans="1:4" x14ac:dyDescent="0.3">
      <c r="A964" s="41" t="s">
        <v>2967</v>
      </c>
      <c r="B964" s="44" t="s">
        <v>11</v>
      </c>
      <c r="C964" s="12">
        <f>INDEX(CUTSTANDING!C:C,MATCH(A964,CUTSTANDING!B:B,0))</f>
        <v>13</v>
      </c>
      <c r="D964" s="12" t="e">
        <f>INDEX(LASTSTANDINGS!C:C,MATCH(A964,LASTSTANDINGS!B:B,0))</f>
        <v>#N/A</v>
      </c>
    </row>
    <row r="965" spans="1:4" x14ac:dyDescent="0.3">
      <c r="A965" s="41" t="s">
        <v>2970</v>
      </c>
      <c r="B965" s="44" t="s">
        <v>10</v>
      </c>
      <c r="C965" s="12">
        <f>INDEX(CUTSTANDING!C:C,MATCH(A965,CUTSTANDING!B:B,0))</f>
        <v>4</v>
      </c>
      <c r="D965" s="12" t="e">
        <f>INDEX(LASTSTANDINGS!C:C,MATCH(A965,LASTSTANDINGS!B:B,0))</f>
        <v>#N/A</v>
      </c>
    </row>
    <row r="966" spans="1:4" x14ac:dyDescent="0.3">
      <c r="A966" s="41" t="s">
        <v>2973</v>
      </c>
      <c r="B966" s="44" t="s">
        <v>551</v>
      </c>
      <c r="C966" s="12">
        <f>INDEX(CUTSTANDING!C:C,MATCH(A966,CUTSTANDING!B:B,0))</f>
        <v>9</v>
      </c>
      <c r="D966" s="12" t="e">
        <f>INDEX(LASTSTANDINGS!C:C,MATCH(A966,LASTSTANDINGS!B:B,0))</f>
        <v>#N/A</v>
      </c>
    </row>
    <row r="967" spans="1:4" x14ac:dyDescent="0.3">
      <c r="A967" s="41" t="s">
        <v>2976</v>
      </c>
      <c r="B967" s="44" t="s">
        <v>0</v>
      </c>
      <c r="C967" s="12">
        <f>INDEX(CUTSTANDING!C:C,MATCH(A967,CUTSTANDING!B:B,0))</f>
        <v>4</v>
      </c>
      <c r="D967" s="12" t="e">
        <f>INDEX(LASTSTANDINGS!C:C,MATCH(A967,LASTSTANDINGS!B:B,0))</f>
        <v>#N/A</v>
      </c>
    </row>
    <row r="968" spans="1:4" x14ac:dyDescent="0.3">
      <c r="A968" s="41" t="s">
        <v>386</v>
      </c>
      <c r="B968" s="44" t="s">
        <v>14</v>
      </c>
      <c r="C968" s="12">
        <f>INDEX(CUTSTANDING!C:C,MATCH(A968,CUTSTANDING!B:B,0))</f>
        <v>18</v>
      </c>
      <c r="D968" s="12">
        <f>INDEX(LASTSTANDINGS!C:C,MATCH(A968,LASTSTANDINGS!B:B,0))</f>
        <v>18</v>
      </c>
    </row>
    <row r="969" spans="1:4" x14ac:dyDescent="0.3">
      <c r="A969" s="41" t="s">
        <v>2981</v>
      </c>
      <c r="B969" s="44" t="s">
        <v>11</v>
      </c>
      <c r="C969" s="12">
        <f>INDEX(CUTSTANDING!C:C,MATCH(A969,CUTSTANDING!B:B,0))</f>
        <v>15</v>
      </c>
      <c r="D969" s="12" t="e">
        <f>INDEX(LASTSTANDINGS!C:C,MATCH(A969,LASTSTANDINGS!B:B,0))</f>
        <v>#N/A</v>
      </c>
    </row>
    <row r="970" spans="1:4" x14ac:dyDescent="0.3">
      <c r="A970" s="41" t="s">
        <v>2984</v>
      </c>
      <c r="B970" s="44" t="s">
        <v>2</v>
      </c>
      <c r="C970" s="12">
        <f>INDEX(CUTSTANDING!C:C,MATCH(A970,CUTSTANDING!B:B,0))</f>
        <v>9</v>
      </c>
      <c r="D970" s="12" t="e">
        <f>INDEX(LASTSTANDINGS!C:C,MATCH(A970,LASTSTANDINGS!B:B,0))</f>
        <v>#N/A</v>
      </c>
    </row>
    <row r="971" spans="1:4" x14ac:dyDescent="0.3">
      <c r="A971" s="41" t="s">
        <v>2987</v>
      </c>
      <c r="B971" s="44" t="s">
        <v>2990</v>
      </c>
      <c r="C971" s="12">
        <f>INDEX(CUTSTANDING!C:C,MATCH(A971,CUTSTANDING!B:B,0))</f>
        <v>15</v>
      </c>
      <c r="D971" s="12" t="e">
        <f>INDEX(LASTSTANDINGS!C:C,MATCH(A971,LASTSTANDINGS!B:B,0))</f>
        <v>#N/A</v>
      </c>
    </row>
    <row r="972" spans="1:4" x14ac:dyDescent="0.3">
      <c r="A972" s="41" t="s">
        <v>2991</v>
      </c>
      <c r="B972" s="44" t="s">
        <v>551</v>
      </c>
      <c r="C972" s="12">
        <f>INDEX(CUTSTANDING!C:C,MATCH(A972,CUTSTANDING!B:B,0))</f>
        <v>9</v>
      </c>
      <c r="D972" s="12" t="e">
        <f>INDEX(LASTSTANDINGS!C:C,MATCH(A972,LASTSTANDINGS!B:B,0))</f>
        <v>#N/A</v>
      </c>
    </row>
    <row r="973" spans="1:4" x14ac:dyDescent="0.3">
      <c r="A973" s="41" t="s">
        <v>2994</v>
      </c>
      <c r="B973" s="44" t="s">
        <v>577</v>
      </c>
      <c r="C973" s="12">
        <f>INDEX(CUTSTANDING!C:C,MATCH(A973,CUTSTANDING!B:B,0))</f>
        <v>6</v>
      </c>
      <c r="D973" s="12" t="e">
        <f>INDEX(LASTSTANDINGS!C:C,MATCH(A973,LASTSTANDINGS!B:B,0))</f>
        <v>#N/A</v>
      </c>
    </row>
    <row r="974" spans="1:4" x14ac:dyDescent="0.3">
      <c r="A974" s="41" t="s">
        <v>278</v>
      </c>
      <c r="B974" s="44" t="s">
        <v>9</v>
      </c>
      <c r="C974" s="12">
        <f>INDEX(CUTSTANDING!C:C,MATCH(A974,CUTSTANDING!B:B,0))</f>
        <v>0</v>
      </c>
      <c r="D974" s="12" t="e">
        <f>INDEX(LASTSTANDINGS!C:C,MATCH(A974,LASTSTANDINGS!B:B,0))</f>
        <v>#N/A</v>
      </c>
    </row>
    <row r="975" spans="1:4" x14ac:dyDescent="0.3">
      <c r="A975" s="41" t="s">
        <v>388</v>
      </c>
      <c r="B975" s="44" t="s">
        <v>486</v>
      </c>
      <c r="C975" s="12">
        <f>INDEX(CUTSTANDING!C:C,MATCH(A975,CUTSTANDING!B:B,0))</f>
        <v>9</v>
      </c>
      <c r="D975" s="12" t="e">
        <f>INDEX(LASTSTANDINGS!C:C,MATCH(A975,LASTSTANDINGS!B:B,0))</f>
        <v>#N/A</v>
      </c>
    </row>
    <row r="976" spans="1:4" x14ac:dyDescent="0.3">
      <c r="A976" s="41" t="s">
        <v>3001</v>
      </c>
      <c r="B976" s="44" t="s">
        <v>486</v>
      </c>
      <c r="C976" s="12">
        <f>INDEX(CUTSTANDING!C:C,MATCH(A976,CUTSTANDING!B:B,0))</f>
        <v>18</v>
      </c>
      <c r="D976" s="12">
        <f>INDEX(LASTSTANDINGS!C:C,MATCH(A976,LASTSTANDINGS!B:B,0))</f>
        <v>18</v>
      </c>
    </row>
    <row r="977" spans="1:4" x14ac:dyDescent="0.3">
      <c r="A977" s="41" t="s">
        <v>183</v>
      </c>
      <c r="B977" s="44" t="s">
        <v>835</v>
      </c>
      <c r="C977" s="12">
        <f>INDEX(CUTSTANDING!C:C,MATCH(A977,CUTSTANDING!B:B,0))</f>
        <v>3</v>
      </c>
      <c r="D977" s="12" t="e">
        <f>INDEX(LASTSTANDINGS!C:C,MATCH(A977,LASTSTANDINGS!B:B,0))</f>
        <v>#N/A</v>
      </c>
    </row>
    <row r="978" spans="1:4" x14ac:dyDescent="0.3">
      <c r="A978" s="41" t="s">
        <v>3004</v>
      </c>
      <c r="B978" s="44" t="s">
        <v>5</v>
      </c>
      <c r="C978" s="12">
        <f>INDEX(CUTSTANDING!C:C,MATCH(A978,CUTSTANDING!B:B,0))</f>
        <v>12</v>
      </c>
      <c r="D978" s="12" t="e">
        <f>INDEX(LASTSTANDINGS!C:C,MATCH(A978,LASTSTANDINGS!B:B,0))</f>
        <v>#N/A</v>
      </c>
    </row>
    <row r="979" spans="1:4" x14ac:dyDescent="0.3">
      <c r="A979" s="41" t="s">
        <v>3007</v>
      </c>
      <c r="B979" s="44" t="s">
        <v>10</v>
      </c>
      <c r="C979" s="12">
        <f>INDEX(CUTSTANDING!C:C,MATCH(A979,CUTSTANDING!B:B,0))</f>
        <v>15</v>
      </c>
      <c r="D979" s="12" t="e">
        <f>INDEX(LASTSTANDINGS!C:C,MATCH(A979,LASTSTANDINGS!B:B,0))</f>
        <v>#N/A</v>
      </c>
    </row>
    <row r="980" spans="1:4" x14ac:dyDescent="0.3">
      <c r="A980" s="41" t="s">
        <v>3010</v>
      </c>
      <c r="B980" s="44" t="s">
        <v>1105</v>
      </c>
      <c r="C980" s="12">
        <f>INDEX(CUTSTANDING!C:C,MATCH(A980,CUTSTANDING!B:B,0))</f>
        <v>15</v>
      </c>
      <c r="D980" s="12" t="e">
        <f>INDEX(LASTSTANDINGS!C:C,MATCH(A980,LASTSTANDINGS!B:B,0))</f>
        <v>#N/A</v>
      </c>
    </row>
    <row r="981" spans="1:4" x14ac:dyDescent="0.3">
      <c r="A981" s="41" t="s">
        <v>3013</v>
      </c>
      <c r="B981" s="44" t="s">
        <v>492</v>
      </c>
      <c r="C981" s="12">
        <f>INDEX(CUTSTANDING!C:C,MATCH(A981,CUTSTANDING!B:B,0))</f>
        <v>0</v>
      </c>
      <c r="D981" s="12" t="e">
        <f>INDEX(LASTSTANDINGS!C:C,MATCH(A981,LASTSTANDINGS!B:B,0))</f>
        <v>#N/A</v>
      </c>
    </row>
    <row r="982" spans="1:4" x14ac:dyDescent="0.3">
      <c r="A982" s="41" t="s">
        <v>3016</v>
      </c>
      <c r="B982" s="44" t="s">
        <v>735</v>
      </c>
      <c r="C982" s="12">
        <f>INDEX(CUTSTANDING!C:C,MATCH(A982,CUTSTANDING!B:B,0))</f>
        <v>14</v>
      </c>
      <c r="D982" s="12" t="e">
        <f>INDEX(LASTSTANDINGS!C:C,MATCH(A982,LASTSTANDINGS!B:B,0))</f>
        <v>#N/A</v>
      </c>
    </row>
    <row r="983" spans="1:4" x14ac:dyDescent="0.3">
      <c r="A983" s="41" t="s">
        <v>3019</v>
      </c>
      <c r="B983" s="44" t="s">
        <v>735</v>
      </c>
      <c r="C983" s="12">
        <f>INDEX(CUTSTANDING!C:C,MATCH(A983,CUTSTANDING!B:B,0))</f>
        <v>6</v>
      </c>
      <c r="D983" s="12" t="e">
        <f>INDEX(LASTSTANDINGS!C:C,MATCH(A983,LASTSTANDINGS!B:B,0))</f>
        <v>#N/A</v>
      </c>
    </row>
    <row r="984" spans="1:4" x14ac:dyDescent="0.3">
      <c r="A984" s="41" t="s">
        <v>3022</v>
      </c>
      <c r="B984" s="44" t="s">
        <v>14</v>
      </c>
      <c r="C984" s="12">
        <f>INDEX(CUTSTANDING!C:C,MATCH(A984,CUTSTANDING!B:B,0))</f>
        <v>18</v>
      </c>
      <c r="D984" s="12">
        <f>INDEX(LASTSTANDINGS!C:C,MATCH(A984,LASTSTANDINGS!B:B,0))</f>
        <v>18</v>
      </c>
    </row>
    <row r="985" spans="1:4" x14ac:dyDescent="0.3">
      <c r="A985" s="41" t="s">
        <v>3025</v>
      </c>
      <c r="B985" s="44" t="s">
        <v>14</v>
      </c>
      <c r="C985" s="12">
        <f>INDEX(CUTSTANDING!C:C,MATCH(A985,CUTSTANDING!B:B,0))</f>
        <v>9</v>
      </c>
      <c r="D985" s="12" t="e">
        <f>INDEX(LASTSTANDINGS!C:C,MATCH(A985,LASTSTANDINGS!B:B,0))</f>
        <v>#N/A</v>
      </c>
    </row>
    <row r="986" spans="1:4" x14ac:dyDescent="0.3">
      <c r="A986" s="41" t="s">
        <v>344</v>
      </c>
      <c r="B986" s="44" t="s">
        <v>40</v>
      </c>
      <c r="C986" s="12">
        <f>INDEX(CUTSTANDING!C:C,MATCH(A986,CUTSTANDING!B:B,0))</f>
        <v>14</v>
      </c>
      <c r="D986" s="12" t="e">
        <f>INDEX(LASTSTANDINGS!C:C,MATCH(A986,LASTSTANDINGS!B:B,0))</f>
        <v>#N/A</v>
      </c>
    </row>
    <row r="987" spans="1:4" x14ac:dyDescent="0.3">
      <c r="A987" s="41" t="s">
        <v>3030</v>
      </c>
      <c r="B987" s="44" t="s">
        <v>40</v>
      </c>
      <c r="C987" s="12">
        <f>INDEX(CUTSTANDING!C:C,MATCH(A987,CUTSTANDING!B:B,0))</f>
        <v>9</v>
      </c>
      <c r="D987" s="12" t="e">
        <f>INDEX(LASTSTANDINGS!C:C,MATCH(A987,LASTSTANDINGS!B:B,0))</f>
        <v>#N/A</v>
      </c>
    </row>
    <row r="988" spans="1:4" x14ac:dyDescent="0.3">
      <c r="A988" s="41" t="s">
        <v>3033</v>
      </c>
      <c r="B988" s="44" t="s">
        <v>447</v>
      </c>
      <c r="C988" s="12">
        <f>INDEX(CUTSTANDING!C:C,MATCH(A988,CUTSTANDING!B:B,0))</f>
        <v>12</v>
      </c>
      <c r="D988" s="12" t="e">
        <f>INDEX(LASTSTANDINGS!C:C,MATCH(A988,LASTSTANDINGS!B:B,0))</f>
        <v>#N/A</v>
      </c>
    </row>
    <row r="989" spans="1:4" x14ac:dyDescent="0.3">
      <c r="A989" s="41" t="s">
        <v>3036</v>
      </c>
      <c r="B989" s="44" t="s">
        <v>9</v>
      </c>
      <c r="C989" s="12">
        <f>INDEX(CUTSTANDING!C:C,MATCH(A989,CUTSTANDING!B:B,0))</f>
        <v>6</v>
      </c>
      <c r="D989" s="12" t="e">
        <f>INDEX(LASTSTANDINGS!C:C,MATCH(A989,LASTSTANDINGS!B:B,0))</f>
        <v>#N/A</v>
      </c>
    </row>
    <row r="990" spans="1:4" x14ac:dyDescent="0.3">
      <c r="A990" s="41" t="s">
        <v>3039</v>
      </c>
      <c r="B990" s="44" t="s">
        <v>2</v>
      </c>
      <c r="C990" s="12">
        <f>INDEX(CUTSTANDING!C:C,MATCH(A990,CUTSTANDING!B:B,0))</f>
        <v>12</v>
      </c>
      <c r="D990" s="12" t="e">
        <f>INDEX(LASTSTANDINGS!C:C,MATCH(A990,LASTSTANDINGS!B:B,0))</f>
        <v>#N/A</v>
      </c>
    </row>
    <row r="991" spans="1:4" x14ac:dyDescent="0.3">
      <c r="A991" s="41" t="s">
        <v>3042</v>
      </c>
      <c r="B991" s="44" t="s">
        <v>5</v>
      </c>
      <c r="C991" s="12">
        <f>INDEX(CUTSTANDING!C:C,MATCH(A991,CUTSTANDING!B:B,0))</f>
        <v>9</v>
      </c>
      <c r="D991" s="12" t="e">
        <f>INDEX(LASTSTANDINGS!C:C,MATCH(A991,LASTSTANDINGS!B:B,0))</f>
        <v>#N/A</v>
      </c>
    </row>
    <row r="992" spans="1:4" x14ac:dyDescent="0.3">
      <c r="A992" s="41" t="s">
        <v>3045</v>
      </c>
      <c r="B992" s="44" t="s">
        <v>40</v>
      </c>
      <c r="C992" s="12">
        <f>INDEX(CUTSTANDING!C:C,MATCH(A992,CUTSTANDING!B:B,0))</f>
        <v>15</v>
      </c>
      <c r="D992" s="12" t="e">
        <f>INDEX(LASTSTANDINGS!C:C,MATCH(A992,LASTSTANDINGS!B:B,0))</f>
        <v>#N/A</v>
      </c>
    </row>
    <row r="993" spans="1:4" x14ac:dyDescent="0.3">
      <c r="A993" s="41" t="s">
        <v>3048</v>
      </c>
      <c r="B993" s="44" t="s">
        <v>40</v>
      </c>
      <c r="C993" s="12">
        <f>INDEX(CUTSTANDING!C:C,MATCH(A993,CUTSTANDING!B:B,0))</f>
        <v>4</v>
      </c>
      <c r="D993" s="12" t="e">
        <f>INDEX(LASTSTANDINGS!C:C,MATCH(A993,LASTSTANDINGS!B:B,0))</f>
        <v>#N/A</v>
      </c>
    </row>
    <row r="994" spans="1:4" x14ac:dyDescent="0.3">
      <c r="A994" s="41" t="s">
        <v>3051</v>
      </c>
      <c r="B994" s="44" t="s">
        <v>0</v>
      </c>
      <c r="C994" s="12">
        <f>INDEX(CUTSTANDING!C:C,MATCH(A994,CUTSTANDING!B:B,0))</f>
        <v>12</v>
      </c>
      <c r="D994" s="12" t="e">
        <f>INDEX(LASTSTANDINGS!C:C,MATCH(A994,LASTSTANDINGS!B:B,0))</f>
        <v>#N/A</v>
      </c>
    </row>
    <row r="995" spans="1:4" x14ac:dyDescent="0.3">
      <c r="A995" s="41" t="s">
        <v>3054</v>
      </c>
      <c r="B995" s="44" t="s">
        <v>486</v>
      </c>
      <c r="C995" s="12">
        <f>INDEX(CUTSTANDING!C:C,MATCH(A995,CUTSTANDING!B:B,0))</f>
        <v>6</v>
      </c>
      <c r="D995" s="12" t="e">
        <f>INDEX(LASTSTANDINGS!C:C,MATCH(A995,LASTSTANDINGS!B:B,0))</f>
        <v>#N/A</v>
      </c>
    </row>
    <row r="996" spans="1:4" x14ac:dyDescent="0.3">
      <c r="A996" s="41" t="s">
        <v>3057</v>
      </c>
      <c r="B996" s="44" t="s">
        <v>4</v>
      </c>
      <c r="C996" s="12">
        <f>INDEX(CUTSTANDING!C:C,MATCH(A996,CUTSTANDING!B:B,0))</f>
        <v>4</v>
      </c>
      <c r="D996" s="12" t="e">
        <f>INDEX(LASTSTANDINGS!C:C,MATCH(A996,LASTSTANDINGS!B:B,0))</f>
        <v>#N/A</v>
      </c>
    </row>
    <row r="997" spans="1:4" x14ac:dyDescent="0.3">
      <c r="A997" s="41" t="s">
        <v>3060</v>
      </c>
      <c r="B997" s="44" t="s">
        <v>486</v>
      </c>
      <c r="C997" s="12">
        <f>INDEX(CUTSTANDING!C:C,MATCH(A997,CUTSTANDING!B:B,0))</f>
        <v>3</v>
      </c>
      <c r="D997" s="12" t="e">
        <f>INDEX(LASTSTANDINGS!C:C,MATCH(A997,LASTSTANDINGS!B:B,0))</f>
        <v>#N/A</v>
      </c>
    </row>
    <row r="998" spans="1:4" x14ac:dyDescent="0.3">
      <c r="A998" s="41" t="s">
        <v>3062</v>
      </c>
      <c r="B998" s="44" t="s">
        <v>14</v>
      </c>
      <c r="C998" s="12">
        <f>INDEX(CUTSTANDING!C:C,MATCH(A998,CUTSTANDING!B:B,0))</f>
        <v>4</v>
      </c>
      <c r="D998" s="12" t="e">
        <f>INDEX(LASTSTANDINGS!C:C,MATCH(A998,LASTSTANDINGS!B:B,0))</f>
        <v>#N/A</v>
      </c>
    </row>
    <row r="999" spans="1:4" x14ac:dyDescent="0.3">
      <c r="A999" s="41" t="s">
        <v>3065</v>
      </c>
      <c r="B999" s="44" t="s">
        <v>447</v>
      </c>
      <c r="C999" s="12">
        <f>INDEX(CUTSTANDING!C:C,MATCH(A999,CUTSTANDING!B:B,0))</f>
        <v>3</v>
      </c>
      <c r="D999" s="12" t="e">
        <f>INDEX(LASTSTANDINGS!C:C,MATCH(A999,LASTSTANDINGS!B:B,0))</f>
        <v>#N/A</v>
      </c>
    </row>
    <row r="1000" spans="1:4" x14ac:dyDescent="0.3">
      <c r="A1000" s="41" t="s">
        <v>3068</v>
      </c>
      <c r="B1000" s="44" t="s">
        <v>486</v>
      </c>
      <c r="C1000" s="12">
        <f>INDEX(CUTSTANDING!C:C,MATCH(A1000,CUTSTANDING!B:B,0))</f>
        <v>9</v>
      </c>
      <c r="D1000" s="12" t="e">
        <f>INDEX(LASTSTANDINGS!C:C,MATCH(A1000,LASTSTANDINGS!B:B,0))</f>
        <v>#N/A</v>
      </c>
    </row>
    <row r="1001" spans="1:4" x14ac:dyDescent="0.3">
      <c r="A1001" s="41" t="s">
        <v>3071</v>
      </c>
      <c r="B1001" s="44" t="s">
        <v>551</v>
      </c>
      <c r="C1001" s="12">
        <f>INDEX(CUTSTANDING!C:C,MATCH(A1001,CUTSTANDING!B:B,0))</f>
        <v>1</v>
      </c>
      <c r="D1001" s="12" t="e">
        <f>INDEX(LASTSTANDINGS!C:C,MATCH(A1001,LASTSTANDINGS!B:B,0))</f>
        <v>#N/A</v>
      </c>
    </row>
    <row r="1002" spans="1:4" x14ac:dyDescent="0.3">
      <c r="A1002" s="41" t="s">
        <v>3074</v>
      </c>
      <c r="B1002" s="44" t="s">
        <v>40</v>
      </c>
      <c r="C1002" s="12">
        <f>INDEX(CUTSTANDING!C:C,MATCH(A1002,CUTSTANDING!B:B,0))</f>
        <v>3</v>
      </c>
      <c r="D1002" s="12" t="e">
        <f>INDEX(LASTSTANDINGS!C:C,MATCH(A1002,LASTSTANDINGS!B:B,0))</f>
        <v>#N/A</v>
      </c>
    </row>
    <row r="1003" spans="1:4" x14ac:dyDescent="0.3">
      <c r="A1003" s="41" t="s">
        <v>3077</v>
      </c>
      <c r="B1003" s="44" t="s">
        <v>447</v>
      </c>
      <c r="C1003" s="12">
        <f>INDEX(CUTSTANDING!C:C,MATCH(A1003,CUTSTANDING!B:B,0))</f>
        <v>9</v>
      </c>
      <c r="D1003" s="12" t="e">
        <f>INDEX(LASTSTANDINGS!C:C,MATCH(A1003,LASTSTANDINGS!B:B,0))</f>
        <v>#N/A</v>
      </c>
    </row>
    <row r="1004" spans="1:4" x14ac:dyDescent="0.3">
      <c r="A1004" s="41" t="s">
        <v>3080</v>
      </c>
      <c r="B1004" s="44" t="s">
        <v>486</v>
      </c>
      <c r="C1004" s="12">
        <f>INDEX(CUTSTANDING!C:C,MATCH(A1004,CUTSTANDING!B:B,0))</f>
        <v>7</v>
      </c>
      <c r="D1004" s="12" t="e">
        <f>INDEX(LASTSTANDINGS!C:C,MATCH(A1004,LASTSTANDINGS!B:B,0))</f>
        <v>#N/A</v>
      </c>
    </row>
    <row r="1005" spans="1:4" x14ac:dyDescent="0.3">
      <c r="A1005" s="41" t="s">
        <v>3083</v>
      </c>
      <c r="B1005" s="44" t="s">
        <v>713</v>
      </c>
      <c r="C1005" s="12">
        <f>INDEX(CUTSTANDING!C:C,MATCH(A1005,CUTSTANDING!B:B,0))</f>
        <v>3</v>
      </c>
      <c r="D1005" s="12" t="e">
        <f>INDEX(LASTSTANDINGS!C:C,MATCH(A1005,LASTSTANDINGS!B:B,0))</f>
        <v>#N/A</v>
      </c>
    </row>
    <row r="1006" spans="1:4" x14ac:dyDescent="0.3">
      <c r="A1006" s="41" t="s">
        <v>206</v>
      </c>
      <c r="B1006" s="44" t="s">
        <v>551</v>
      </c>
      <c r="C1006" s="12">
        <f>INDEX(CUTSTANDING!C:C,MATCH(A1006,CUTSTANDING!B:B,0))</f>
        <v>6</v>
      </c>
      <c r="D1006" s="12" t="e">
        <f>INDEX(LASTSTANDINGS!C:C,MATCH(A1006,LASTSTANDINGS!B:B,0))</f>
        <v>#N/A</v>
      </c>
    </row>
    <row r="1007" spans="1:4" x14ac:dyDescent="0.3">
      <c r="A1007" s="41" t="s">
        <v>3088</v>
      </c>
      <c r="B1007" s="44" t="s">
        <v>486</v>
      </c>
      <c r="C1007" s="12">
        <f>INDEX(CUTSTANDING!C:C,MATCH(A1007,CUTSTANDING!B:B,0))</f>
        <v>15</v>
      </c>
      <c r="D1007" s="12" t="e">
        <f>INDEX(LASTSTANDINGS!C:C,MATCH(A1007,LASTSTANDINGS!B:B,0))</f>
        <v>#N/A</v>
      </c>
    </row>
    <row r="1008" spans="1:4" x14ac:dyDescent="0.3">
      <c r="A1008" s="41" t="s">
        <v>3091</v>
      </c>
      <c r="B1008" s="44" t="s">
        <v>551</v>
      </c>
      <c r="C1008" s="12">
        <f>INDEX(CUTSTANDING!C:C,MATCH(A1008,CUTSTANDING!B:B,0))</f>
        <v>18</v>
      </c>
      <c r="D1008" s="12">
        <f>INDEX(LASTSTANDINGS!C:C,MATCH(A1008,LASTSTANDINGS!B:B,0))</f>
        <v>18</v>
      </c>
    </row>
    <row r="1009" spans="1:4" x14ac:dyDescent="0.3">
      <c r="A1009" s="41" t="s">
        <v>3094</v>
      </c>
      <c r="B1009" s="44" t="s">
        <v>0</v>
      </c>
      <c r="C1009" s="12">
        <f>INDEX(CUTSTANDING!C:C,MATCH(A1009,CUTSTANDING!B:B,0))</f>
        <v>9</v>
      </c>
      <c r="D1009" s="12" t="e">
        <f>INDEX(LASTSTANDINGS!C:C,MATCH(A1009,LASTSTANDINGS!B:B,0))</f>
        <v>#N/A</v>
      </c>
    </row>
    <row r="1010" spans="1:4" x14ac:dyDescent="0.3">
      <c r="A1010" s="41" t="s">
        <v>3097</v>
      </c>
      <c r="B1010" s="44" t="s">
        <v>12</v>
      </c>
      <c r="C1010" s="12">
        <f>INDEX(CUTSTANDING!C:C,MATCH(A1010,CUTSTANDING!B:B,0))</f>
        <v>12</v>
      </c>
      <c r="D1010" s="12" t="e">
        <f>INDEX(LASTSTANDINGS!C:C,MATCH(A1010,LASTSTANDINGS!B:B,0))</f>
        <v>#N/A</v>
      </c>
    </row>
    <row r="1011" spans="1:4" x14ac:dyDescent="0.3">
      <c r="A1011" s="41" t="s">
        <v>3100</v>
      </c>
      <c r="B1011" s="44" t="s">
        <v>551</v>
      </c>
      <c r="C1011" s="12">
        <f>INDEX(CUTSTANDING!C:C,MATCH(A1011,CUTSTANDING!B:B,0))</f>
        <v>15</v>
      </c>
      <c r="D1011" s="12" t="e">
        <f>INDEX(LASTSTANDINGS!C:C,MATCH(A1011,LASTSTANDINGS!B:B,0))</f>
        <v>#N/A</v>
      </c>
    </row>
    <row r="1012" spans="1:4" x14ac:dyDescent="0.3">
      <c r="A1012" s="41" t="s">
        <v>3103</v>
      </c>
      <c r="B1012" s="44" t="s">
        <v>9</v>
      </c>
      <c r="C1012" s="12">
        <f>INDEX(CUTSTANDING!C:C,MATCH(A1012,CUTSTANDING!B:B,0))</f>
        <v>12</v>
      </c>
      <c r="D1012" s="12" t="e">
        <f>INDEX(LASTSTANDINGS!C:C,MATCH(A1012,LASTSTANDINGS!B:B,0))</f>
        <v>#N/A</v>
      </c>
    </row>
    <row r="1013" spans="1:4" x14ac:dyDescent="0.3">
      <c r="A1013" s="41" t="s">
        <v>3106</v>
      </c>
      <c r="B1013" s="44" t="s">
        <v>5</v>
      </c>
      <c r="C1013" s="12">
        <f>INDEX(CUTSTANDING!C:C,MATCH(A1013,CUTSTANDING!B:B,0))</f>
        <v>15</v>
      </c>
      <c r="D1013" s="12" t="e">
        <f>INDEX(LASTSTANDINGS!C:C,MATCH(A1013,LASTSTANDINGS!B:B,0))</f>
        <v>#N/A</v>
      </c>
    </row>
    <row r="1014" spans="1:4" x14ac:dyDescent="0.3">
      <c r="A1014" s="41" t="s">
        <v>3109</v>
      </c>
      <c r="B1014" s="44" t="s">
        <v>40</v>
      </c>
      <c r="C1014" s="12">
        <f>INDEX(CUTSTANDING!C:C,MATCH(A1014,CUTSTANDING!B:B,0))</f>
        <v>16</v>
      </c>
      <c r="D1014" s="12" t="e">
        <f>INDEX(LASTSTANDINGS!C:C,MATCH(A1014,LASTSTANDINGS!B:B,0))</f>
        <v>#N/A</v>
      </c>
    </row>
    <row r="1015" spans="1:4" x14ac:dyDescent="0.3">
      <c r="A1015" s="41" t="s">
        <v>86</v>
      </c>
      <c r="B1015" s="44" t="s">
        <v>4</v>
      </c>
      <c r="C1015" s="12">
        <f>INDEX(CUTSTANDING!C:C,MATCH(A1015,CUTSTANDING!B:B,0))</f>
        <v>15</v>
      </c>
      <c r="D1015" s="12" t="e">
        <f>INDEX(LASTSTANDINGS!C:C,MATCH(A1015,LASTSTANDINGS!B:B,0))</f>
        <v>#N/A</v>
      </c>
    </row>
    <row r="1016" spans="1:4" x14ac:dyDescent="0.3">
      <c r="A1016" s="41" t="s">
        <v>355</v>
      </c>
      <c r="B1016" s="44" t="s">
        <v>941</v>
      </c>
      <c r="C1016" s="12">
        <f>INDEX(CUTSTANDING!C:C,MATCH(A1016,CUTSTANDING!B:B,0))</f>
        <v>9</v>
      </c>
      <c r="D1016" s="12" t="e">
        <f>INDEX(LASTSTANDINGS!C:C,MATCH(A1016,LASTSTANDINGS!B:B,0))</f>
        <v>#N/A</v>
      </c>
    </row>
    <row r="1017" spans="1:4" x14ac:dyDescent="0.3">
      <c r="A1017" s="41" t="s">
        <v>3116</v>
      </c>
      <c r="B1017" s="44" t="s">
        <v>14</v>
      </c>
      <c r="C1017" s="12">
        <f>INDEX(CUTSTANDING!C:C,MATCH(A1017,CUTSTANDING!B:B,0))</f>
        <v>9</v>
      </c>
      <c r="D1017" s="12" t="e">
        <f>INDEX(LASTSTANDINGS!C:C,MATCH(A1017,LASTSTANDINGS!B:B,0))</f>
        <v>#N/A</v>
      </c>
    </row>
    <row r="1018" spans="1:4" x14ac:dyDescent="0.3">
      <c r="A1018" s="41" t="s">
        <v>3119</v>
      </c>
      <c r="B1018" s="44" t="s">
        <v>551</v>
      </c>
      <c r="C1018" s="12">
        <f>INDEX(CUTSTANDING!C:C,MATCH(A1018,CUTSTANDING!B:B,0))</f>
        <v>9</v>
      </c>
      <c r="D1018" s="12" t="e">
        <f>INDEX(LASTSTANDINGS!C:C,MATCH(A1018,LASTSTANDINGS!B:B,0))</f>
        <v>#N/A</v>
      </c>
    </row>
    <row r="1019" spans="1:4" x14ac:dyDescent="0.3">
      <c r="A1019" s="41" t="s">
        <v>3122</v>
      </c>
      <c r="B1019" s="44" t="s">
        <v>577</v>
      </c>
      <c r="C1019" s="12">
        <f>INDEX(CUTSTANDING!C:C,MATCH(A1019,CUTSTANDING!B:B,0))</f>
        <v>6</v>
      </c>
      <c r="D1019" s="12" t="e">
        <f>INDEX(LASTSTANDINGS!C:C,MATCH(A1019,LASTSTANDINGS!B:B,0))</f>
        <v>#N/A</v>
      </c>
    </row>
    <row r="1020" spans="1:4" x14ac:dyDescent="0.3">
      <c r="A1020" s="41" t="s">
        <v>3125</v>
      </c>
      <c r="B1020" s="44" t="s">
        <v>577</v>
      </c>
      <c r="C1020" s="12">
        <f>INDEX(CUTSTANDING!C:C,MATCH(A1020,CUTSTANDING!B:B,0))</f>
        <v>15</v>
      </c>
      <c r="D1020" s="12" t="e">
        <f>INDEX(LASTSTANDINGS!C:C,MATCH(A1020,LASTSTANDINGS!B:B,0))</f>
        <v>#N/A</v>
      </c>
    </row>
    <row r="1021" spans="1:4" x14ac:dyDescent="0.3">
      <c r="A1021" s="41" t="s">
        <v>3128</v>
      </c>
      <c r="B1021" s="44" t="s">
        <v>941</v>
      </c>
      <c r="C1021" s="12">
        <f>INDEX(CUTSTANDING!C:C,MATCH(A1021,CUTSTANDING!B:B,0))</f>
        <v>12</v>
      </c>
      <c r="D1021" s="12" t="e">
        <f>INDEX(LASTSTANDINGS!C:C,MATCH(A1021,LASTSTANDINGS!B:B,0))</f>
        <v>#N/A</v>
      </c>
    </row>
    <row r="1022" spans="1:4" x14ac:dyDescent="0.3">
      <c r="A1022" s="41" t="s">
        <v>3131</v>
      </c>
      <c r="B1022" s="44" t="s">
        <v>551</v>
      </c>
      <c r="C1022" s="12">
        <f>INDEX(CUTSTANDING!C:C,MATCH(A1022,CUTSTANDING!B:B,0))</f>
        <v>12</v>
      </c>
      <c r="D1022" s="12" t="e">
        <f>INDEX(LASTSTANDINGS!C:C,MATCH(A1022,LASTSTANDINGS!B:B,0))</f>
        <v>#N/A</v>
      </c>
    </row>
    <row r="1023" spans="1:4" x14ac:dyDescent="0.3">
      <c r="A1023" s="41" t="s">
        <v>3134</v>
      </c>
      <c r="B1023" s="44" t="s">
        <v>591</v>
      </c>
      <c r="C1023" s="12">
        <f>INDEX(CUTSTANDING!C:C,MATCH(A1023,CUTSTANDING!B:B,0))</f>
        <v>12</v>
      </c>
      <c r="D1023" s="12" t="e">
        <f>INDEX(LASTSTANDINGS!C:C,MATCH(A1023,LASTSTANDINGS!B:B,0))</f>
        <v>#N/A</v>
      </c>
    </row>
    <row r="1024" spans="1:4" x14ac:dyDescent="0.3">
      <c r="A1024" s="41" t="s">
        <v>3137</v>
      </c>
      <c r="B1024" s="44" t="s">
        <v>551</v>
      </c>
      <c r="C1024" s="12">
        <f>INDEX(CUTSTANDING!C:C,MATCH(A1024,CUTSTANDING!B:B,0))</f>
        <v>15</v>
      </c>
      <c r="D1024" s="12" t="e">
        <f>INDEX(LASTSTANDINGS!C:C,MATCH(A1024,LASTSTANDINGS!B:B,0))</f>
        <v>#N/A</v>
      </c>
    </row>
    <row r="1025" spans="1:4" x14ac:dyDescent="0.3">
      <c r="A1025" s="41" t="s">
        <v>3140</v>
      </c>
      <c r="B1025" s="44" t="s">
        <v>551</v>
      </c>
      <c r="C1025" s="12">
        <f>INDEX(CUTSTANDING!C:C,MATCH(A1025,CUTSTANDING!B:B,0))</f>
        <v>3</v>
      </c>
      <c r="D1025" s="12" t="e">
        <f>INDEX(LASTSTANDINGS!C:C,MATCH(A1025,LASTSTANDINGS!B:B,0))</f>
        <v>#N/A</v>
      </c>
    </row>
    <row r="1026" spans="1:4" x14ac:dyDescent="0.3">
      <c r="A1026" s="41" t="s">
        <v>3143</v>
      </c>
      <c r="B1026" s="44" t="s">
        <v>454</v>
      </c>
      <c r="C1026" s="12">
        <f>INDEX(CUTSTANDING!C:C,MATCH(A1026,CUTSTANDING!B:B,0))</f>
        <v>0</v>
      </c>
      <c r="D1026" s="12" t="e">
        <f>INDEX(LASTSTANDINGS!C:C,MATCH(A1026,LASTSTANDINGS!B:B,0))</f>
        <v>#N/A</v>
      </c>
    </row>
    <row r="1027" spans="1:4" x14ac:dyDescent="0.3">
      <c r="A1027" s="41" t="s">
        <v>3144</v>
      </c>
      <c r="B1027" s="44" t="s">
        <v>591</v>
      </c>
      <c r="C1027" s="12">
        <f>INDEX(CUTSTANDING!C:C,MATCH(A1027,CUTSTANDING!B:B,0))</f>
        <v>4</v>
      </c>
      <c r="D1027" s="12" t="e">
        <f>INDEX(LASTSTANDINGS!C:C,MATCH(A1027,LASTSTANDINGS!B:B,0))</f>
        <v>#N/A</v>
      </c>
    </row>
    <row r="1028" spans="1:4" x14ac:dyDescent="0.3">
      <c r="A1028" s="41" t="s">
        <v>420</v>
      </c>
      <c r="B1028" s="44" t="s">
        <v>10</v>
      </c>
      <c r="C1028" s="12">
        <f>INDEX(CUTSTANDING!C:C,MATCH(A1028,CUTSTANDING!B:B,0))</f>
        <v>18</v>
      </c>
      <c r="D1028" s="12">
        <f>INDEX(LASTSTANDINGS!C:C,MATCH(A1028,LASTSTANDINGS!B:B,0))</f>
        <v>18</v>
      </c>
    </row>
    <row r="1029" spans="1:4" x14ac:dyDescent="0.3">
      <c r="A1029" s="41" t="s">
        <v>3149</v>
      </c>
      <c r="B1029" s="44" t="s">
        <v>1627</v>
      </c>
      <c r="C1029" s="12">
        <f>INDEX(CUTSTANDING!C:C,MATCH(A1029,CUTSTANDING!B:B,0))</f>
        <v>9</v>
      </c>
      <c r="D1029" s="12" t="e">
        <f>INDEX(LASTSTANDINGS!C:C,MATCH(A1029,LASTSTANDINGS!B:B,0))</f>
        <v>#N/A</v>
      </c>
    </row>
    <row r="1030" spans="1:4" x14ac:dyDescent="0.3">
      <c r="A1030" s="41" t="s">
        <v>3152</v>
      </c>
      <c r="B1030" s="44" t="s">
        <v>2</v>
      </c>
      <c r="C1030" s="12">
        <f>INDEX(CUTSTANDING!C:C,MATCH(A1030,CUTSTANDING!B:B,0))</f>
        <v>4</v>
      </c>
      <c r="D1030" s="12" t="e">
        <f>INDEX(LASTSTANDINGS!C:C,MATCH(A1030,LASTSTANDINGS!B:B,0))</f>
        <v>#N/A</v>
      </c>
    </row>
    <row r="1031" spans="1:4" x14ac:dyDescent="0.3">
      <c r="A1031" s="41" t="s">
        <v>3155</v>
      </c>
      <c r="B1031" s="44" t="s">
        <v>560</v>
      </c>
      <c r="C1031" s="12">
        <f>INDEX(CUTSTANDING!C:C,MATCH(A1031,CUTSTANDING!B:B,0))</f>
        <v>1</v>
      </c>
      <c r="D1031" s="12" t="e">
        <f>INDEX(LASTSTANDINGS!C:C,MATCH(A1031,LASTSTANDINGS!B:B,0))</f>
        <v>#N/A</v>
      </c>
    </row>
    <row r="1032" spans="1:4" x14ac:dyDescent="0.3">
      <c r="A1032" s="41" t="s">
        <v>3158</v>
      </c>
      <c r="B1032" s="44" t="s">
        <v>15</v>
      </c>
      <c r="C1032" s="12">
        <f>INDEX(CUTSTANDING!C:C,MATCH(A1032,CUTSTANDING!B:B,0))</f>
        <v>15</v>
      </c>
      <c r="D1032" s="12" t="e">
        <f>INDEX(LASTSTANDINGS!C:C,MATCH(A1032,LASTSTANDINGS!B:B,0))</f>
        <v>#N/A</v>
      </c>
    </row>
    <row r="1033" spans="1:4" x14ac:dyDescent="0.3">
      <c r="A1033" s="41" t="s">
        <v>3160</v>
      </c>
      <c r="B1033" s="44" t="s">
        <v>19</v>
      </c>
      <c r="C1033" s="12">
        <f>INDEX(CUTSTANDING!C:C,MATCH(A1033,CUTSTANDING!B:B,0))</f>
        <v>15</v>
      </c>
      <c r="D1033" s="12" t="e">
        <f>INDEX(LASTSTANDINGS!C:C,MATCH(A1033,LASTSTANDINGS!B:B,0))</f>
        <v>#N/A</v>
      </c>
    </row>
    <row r="1034" spans="1:4" x14ac:dyDescent="0.3">
      <c r="A1034" s="41" t="s">
        <v>3163</v>
      </c>
      <c r="B1034" s="44" t="s">
        <v>5</v>
      </c>
      <c r="C1034" s="12">
        <f>INDEX(CUTSTANDING!C:C,MATCH(A1034,CUTSTANDING!B:B,0))</f>
        <v>10</v>
      </c>
      <c r="D1034" s="12" t="e">
        <f>INDEX(LASTSTANDINGS!C:C,MATCH(A1034,LASTSTANDINGS!B:B,0))</f>
        <v>#N/A</v>
      </c>
    </row>
    <row r="1035" spans="1:4" x14ac:dyDescent="0.3">
      <c r="A1035" s="41" t="s">
        <v>289</v>
      </c>
      <c r="B1035" s="44" t="s">
        <v>447</v>
      </c>
      <c r="C1035" s="12">
        <f>INDEX(CUTSTANDING!C:C,MATCH(A1035,CUTSTANDING!B:B,0))</f>
        <v>9</v>
      </c>
      <c r="D1035" s="12" t="e">
        <f>INDEX(LASTSTANDINGS!C:C,MATCH(A1035,LASTSTANDINGS!B:B,0))</f>
        <v>#N/A</v>
      </c>
    </row>
    <row r="1036" spans="1:4" x14ac:dyDescent="0.3">
      <c r="A1036" s="41" t="s">
        <v>3168</v>
      </c>
      <c r="B1036" s="44" t="s">
        <v>551</v>
      </c>
      <c r="C1036" s="12">
        <f>INDEX(CUTSTANDING!C:C,MATCH(A1036,CUTSTANDING!B:B,0))</f>
        <v>10</v>
      </c>
      <c r="D1036" s="12" t="e">
        <f>INDEX(LASTSTANDINGS!C:C,MATCH(A1036,LASTSTANDINGS!B:B,0))</f>
        <v>#N/A</v>
      </c>
    </row>
    <row r="1037" spans="1:4" x14ac:dyDescent="0.3">
      <c r="A1037" s="41" t="s">
        <v>3171</v>
      </c>
      <c r="B1037" s="44" t="s">
        <v>1494</v>
      </c>
      <c r="C1037" s="12">
        <f>INDEX(CUTSTANDING!C:C,MATCH(A1037,CUTSTANDING!B:B,0))</f>
        <v>9</v>
      </c>
      <c r="D1037" s="12" t="e">
        <f>INDEX(LASTSTANDINGS!C:C,MATCH(A1037,LASTSTANDINGS!B:B,0))</f>
        <v>#N/A</v>
      </c>
    </row>
    <row r="1038" spans="1:4" x14ac:dyDescent="0.3">
      <c r="A1038" s="41" t="s">
        <v>399</v>
      </c>
      <c r="B1038" s="44" t="s">
        <v>40</v>
      </c>
      <c r="C1038" s="12">
        <f>INDEX(CUTSTANDING!C:C,MATCH(A1038,CUTSTANDING!B:B,0))</f>
        <v>6</v>
      </c>
      <c r="D1038" s="12" t="e">
        <f>INDEX(LASTSTANDINGS!C:C,MATCH(A1038,LASTSTANDINGS!B:B,0))</f>
        <v>#N/A</v>
      </c>
    </row>
    <row r="1039" spans="1:4" x14ac:dyDescent="0.3">
      <c r="A1039" s="41" t="s">
        <v>3176</v>
      </c>
      <c r="B1039" s="44" t="s">
        <v>713</v>
      </c>
      <c r="C1039" s="12">
        <f>INDEX(CUTSTANDING!C:C,MATCH(A1039,CUTSTANDING!B:B,0))</f>
        <v>1</v>
      </c>
      <c r="D1039" s="12" t="e">
        <f>INDEX(LASTSTANDINGS!C:C,MATCH(A1039,LASTSTANDINGS!B:B,0))</f>
        <v>#N/A</v>
      </c>
    </row>
    <row r="1040" spans="1:4" x14ac:dyDescent="0.3">
      <c r="A1040" s="41" t="s">
        <v>3179</v>
      </c>
      <c r="B1040" s="44" t="s">
        <v>591</v>
      </c>
      <c r="C1040" s="12">
        <f>INDEX(CUTSTANDING!C:C,MATCH(A1040,CUTSTANDING!B:B,0))</f>
        <v>19</v>
      </c>
      <c r="D1040" s="12">
        <f>INDEX(LASTSTANDINGS!C:C,MATCH(A1040,LASTSTANDINGS!B:B,0))</f>
        <v>19</v>
      </c>
    </row>
    <row r="1041" spans="1:4" x14ac:dyDescent="0.3">
      <c r="A1041" s="41" t="s">
        <v>3182</v>
      </c>
      <c r="B1041" s="44" t="s">
        <v>2071</v>
      </c>
      <c r="C1041" s="12">
        <f>INDEX(CUTSTANDING!C:C,MATCH(A1041,CUTSTANDING!B:B,0))</f>
        <v>3</v>
      </c>
      <c r="D1041" s="12" t="e">
        <f>INDEX(LASTSTANDINGS!C:C,MATCH(A1041,LASTSTANDINGS!B:B,0))</f>
        <v>#N/A</v>
      </c>
    </row>
    <row r="1042" spans="1:4" x14ac:dyDescent="0.3">
      <c r="A1042" s="41" t="s">
        <v>3185</v>
      </c>
      <c r="B1042" s="44" t="s">
        <v>40</v>
      </c>
      <c r="C1042" s="12">
        <f>INDEX(CUTSTANDING!C:C,MATCH(A1042,CUTSTANDING!B:B,0))</f>
        <v>4</v>
      </c>
      <c r="D1042" s="12" t="e">
        <f>INDEX(LASTSTANDINGS!C:C,MATCH(A1042,LASTSTANDINGS!B:B,0))</f>
        <v>#N/A</v>
      </c>
    </row>
    <row r="1043" spans="1:4" x14ac:dyDescent="0.3">
      <c r="A1043" s="41" t="s">
        <v>3188</v>
      </c>
      <c r="B1043" s="44" t="s">
        <v>551</v>
      </c>
      <c r="C1043" s="12">
        <f>INDEX(CUTSTANDING!C:C,MATCH(A1043,CUTSTANDING!B:B,0))</f>
        <v>15</v>
      </c>
      <c r="D1043" s="12" t="e">
        <f>INDEX(LASTSTANDINGS!C:C,MATCH(A1043,LASTSTANDINGS!B:B,0))</f>
        <v>#N/A</v>
      </c>
    </row>
    <row r="1044" spans="1:4" x14ac:dyDescent="0.3">
      <c r="A1044" s="41" t="s">
        <v>3191</v>
      </c>
      <c r="B1044" s="44" t="s">
        <v>40</v>
      </c>
      <c r="C1044" s="12">
        <f>INDEX(CUTSTANDING!C:C,MATCH(A1044,CUTSTANDING!B:B,0))</f>
        <v>18</v>
      </c>
      <c r="D1044" s="12">
        <f>INDEX(LASTSTANDINGS!C:C,MATCH(A1044,LASTSTANDINGS!B:B,0))</f>
        <v>18</v>
      </c>
    </row>
    <row r="1045" spans="1:4" x14ac:dyDescent="0.3">
      <c r="A1045" s="41" t="s">
        <v>3194</v>
      </c>
      <c r="B1045" s="44" t="s">
        <v>4</v>
      </c>
      <c r="C1045" s="12">
        <f>INDEX(CUTSTANDING!C:C,MATCH(A1045,CUTSTANDING!B:B,0))</f>
        <v>20</v>
      </c>
      <c r="D1045" s="12">
        <f>INDEX(LASTSTANDINGS!C:C,MATCH(A1045,LASTSTANDINGS!B:B,0))</f>
        <v>20</v>
      </c>
    </row>
    <row r="1046" spans="1:4" x14ac:dyDescent="0.3">
      <c r="A1046" s="41" t="s">
        <v>3197</v>
      </c>
      <c r="B1046" s="44" t="s">
        <v>713</v>
      </c>
      <c r="C1046" s="12">
        <f>INDEX(CUTSTANDING!C:C,MATCH(A1046,CUTSTANDING!B:B,0))</f>
        <v>6</v>
      </c>
      <c r="D1046" s="12" t="e">
        <f>INDEX(LASTSTANDINGS!C:C,MATCH(A1046,LASTSTANDINGS!B:B,0))</f>
        <v>#N/A</v>
      </c>
    </row>
    <row r="1047" spans="1:4" x14ac:dyDescent="0.3">
      <c r="A1047" s="41" t="s">
        <v>3200</v>
      </c>
      <c r="B1047" s="44" t="s">
        <v>14</v>
      </c>
      <c r="C1047" s="12">
        <f>INDEX(CUTSTANDING!C:C,MATCH(A1047,CUTSTANDING!B:B,0))</f>
        <v>6</v>
      </c>
      <c r="D1047" s="12" t="e">
        <f>INDEX(LASTSTANDINGS!C:C,MATCH(A1047,LASTSTANDINGS!B:B,0))</f>
        <v>#N/A</v>
      </c>
    </row>
    <row r="1048" spans="1:4" x14ac:dyDescent="0.3">
      <c r="A1048" s="41" t="s">
        <v>3203</v>
      </c>
      <c r="B1048" s="44" t="s">
        <v>1880</v>
      </c>
      <c r="C1048" s="12">
        <f>INDEX(CUTSTANDING!C:C,MATCH(A1048,CUTSTANDING!B:B,0))</f>
        <v>6</v>
      </c>
      <c r="D1048" s="12" t="e">
        <f>INDEX(LASTSTANDINGS!C:C,MATCH(A1048,LASTSTANDINGS!B:B,0))</f>
        <v>#N/A</v>
      </c>
    </row>
    <row r="1049" spans="1:4" x14ac:dyDescent="0.3">
      <c r="A1049" s="41" t="s">
        <v>271</v>
      </c>
      <c r="B1049" s="44" t="s">
        <v>248</v>
      </c>
      <c r="C1049" s="12">
        <f>INDEX(CUTSTANDING!C:C,MATCH(A1049,CUTSTANDING!B:B,0))</f>
        <v>6</v>
      </c>
      <c r="D1049" s="12" t="e">
        <f>INDEX(LASTSTANDINGS!C:C,MATCH(A1049,LASTSTANDINGS!B:B,0))</f>
        <v>#N/A</v>
      </c>
    </row>
    <row r="1050" spans="1:4" x14ac:dyDescent="0.3">
      <c r="A1050" s="41" t="s">
        <v>3207</v>
      </c>
      <c r="B1050" s="44" t="s">
        <v>560</v>
      </c>
      <c r="C1050" s="12">
        <f>INDEX(CUTSTANDING!C:C,MATCH(A1050,CUTSTANDING!B:B,0))</f>
        <v>9</v>
      </c>
      <c r="D1050" s="12" t="e">
        <f>INDEX(LASTSTANDINGS!C:C,MATCH(A1050,LASTSTANDINGS!B:B,0))</f>
        <v>#N/A</v>
      </c>
    </row>
    <row r="1051" spans="1:4" x14ac:dyDescent="0.3">
      <c r="A1051" s="41" t="s">
        <v>3210</v>
      </c>
      <c r="B1051" s="44" t="s">
        <v>5</v>
      </c>
      <c r="C1051" s="12">
        <f>INDEX(CUTSTANDING!C:C,MATCH(A1051,CUTSTANDING!B:B,0))</f>
        <v>9</v>
      </c>
      <c r="D1051" s="12" t="e">
        <f>INDEX(LASTSTANDINGS!C:C,MATCH(A1051,LASTSTANDINGS!B:B,0))</f>
        <v>#N/A</v>
      </c>
    </row>
    <row r="1052" spans="1:4" x14ac:dyDescent="0.3">
      <c r="A1052" s="41" t="s">
        <v>3213</v>
      </c>
      <c r="B1052" s="44" t="s">
        <v>14</v>
      </c>
      <c r="C1052" s="12">
        <f>INDEX(CUTSTANDING!C:C,MATCH(A1052,CUTSTANDING!B:B,0))</f>
        <v>6</v>
      </c>
      <c r="D1052" s="12" t="e">
        <f>INDEX(LASTSTANDINGS!C:C,MATCH(A1052,LASTSTANDINGS!B:B,0))</f>
        <v>#N/A</v>
      </c>
    </row>
    <row r="1053" spans="1:4" x14ac:dyDescent="0.3">
      <c r="A1053" s="41" t="s">
        <v>3216</v>
      </c>
      <c r="B1053" s="44" t="s">
        <v>2</v>
      </c>
      <c r="C1053" s="12">
        <f>INDEX(CUTSTANDING!C:C,MATCH(A1053,CUTSTANDING!B:B,0))</f>
        <v>18</v>
      </c>
      <c r="D1053" s="12">
        <f>INDEX(LASTSTANDINGS!C:C,MATCH(A1053,LASTSTANDINGS!B:B,0))</f>
        <v>18</v>
      </c>
    </row>
    <row r="1054" spans="1:4" x14ac:dyDescent="0.3">
      <c r="A1054" s="41" t="s">
        <v>3219</v>
      </c>
      <c r="B1054" s="44" t="s">
        <v>447</v>
      </c>
      <c r="C1054" s="12">
        <f>INDEX(CUTSTANDING!C:C,MATCH(A1054,CUTSTANDING!B:B,0))</f>
        <v>15</v>
      </c>
      <c r="D1054" s="12" t="e">
        <f>INDEX(LASTSTANDINGS!C:C,MATCH(A1054,LASTSTANDINGS!B:B,0))</f>
        <v>#N/A</v>
      </c>
    </row>
    <row r="1055" spans="1:4" x14ac:dyDescent="0.3">
      <c r="A1055" s="41" t="s">
        <v>3222</v>
      </c>
      <c r="B1055" s="44" t="s">
        <v>3225</v>
      </c>
      <c r="C1055" s="12">
        <f>INDEX(CUTSTANDING!C:C,MATCH(A1055,CUTSTANDING!B:B,0))</f>
        <v>3</v>
      </c>
      <c r="D1055" s="12" t="e">
        <f>INDEX(LASTSTANDINGS!C:C,MATCH(A1055,LASTSTANDINGS!B:B,0))</f>
        <v>#N/A</v>
      </c>
    </row>
    <row r="1056" spans="1:4" x14ac:dyDescent="0.3">
      <c r="A1056" s="41" t="s">
        <v>307</v>
      </c>
      <c r="B1056" s="44" t="s">
        <v>40</v>
      </c>
      <c r="C1056" s="12">
        <f>INDEX(CUTSTANDING!C:C,MATCH(A1056,CUTSTANDING!B:B,0))</f>
        <v>19</v>
      </c>
      <c r="D1056" s="12">
        <f>INDEX(LASTSTANDINGS!C:C,MATCH(A1056,LASTSTANDINGS!B:B,0))</f>
        <v>19</v>
      </c>
    </row>
    <row r="1057" spans="1:4" x14ac:dyDescent="0.3">
      <c r="A1057" s="41" t="s">
        <v>3227</v>
      </c>
      <c r="B1057" s="44" t="s">
        <v>5</v>
      </c>
      <c r="C1057" s="12">
        <f>INDEX(CUTSTANDING!C:C,MATCH(A1057,CUTSTANDING!B:B,0))</f>
        <v>3</v>
      </c>
      <c r="D1057" s="12" t="e">
        <f>INDEX(LASTSTANDINGS!C:C,MATCH(A1057,LASTSTANDINGS!B:B,0))</f>
        <v>#N/A</v>
      </c>
    </row>
    <row r="1058" spans="1:4" x14ac:dyDescent="0.3">
      <c r="A1058" s="41" t="s">
        <v>3230</v>
      </c>
      <c r="B1058" s="44" t="s">
        <v>624</v>
      </c>
      <c r="C1058" s="12">
        <f>INDEX(CUTSTANDING!C:C,MATCH(A1058,CUTSTANDING!B:B,0))</f>
        <v>6</v>
      </c>
      <c r="D1058" s="12" t="e">
        <f>INDEX(LASTSTANDINGS!C:C,MATCH(A1058,LASTSTANDINGS!B:B,0))</f>
        <v>#N/A</v>
      </c>
    </row>
    <row r="1059" spans="1:4" x14ac:dyDescent="0.3">
      <c r="A1059" s="41" t="s">
        <v>405</v>
      </c>
      <c r="B1059" s="44" t="s">
        <v>40</v>
      </c>
      <c r="C1059" s="12">
        <f>INDEX(CUTSTANDING!C:C,MATCH(A1059,CUTSTANDING!B:B,0))</f>
        <v>16</v>
      </c>
      <c r="D1059" s="12" t="e">
        <f>INDEX(LASTSTANDINGS!C:C,MATCH(A1059,LASTSTANDINGS!B:B,0))</f>
        <v>#N/A</v>
      </c>
    </row>
    <row r="1060" spans="1:4" x14ac:dyDescent="0.3">
      <c r="A1060" s="41" t="s">
        <v>3235</v>
      </c>
      <c r="B1060" s="44" t="s">
        <v>735</v>
      </c>
      <c r="C1060" s="12">
        <f>INDEX(CUTSTANDING!C:C,MATCH(A1060,CUTSTANDING!B:B,0))</f>
        <v>3</v>
      </c>
      <c r="D1060" s="12" t="e">
        <f>INDEX(LASTSTANDINGS!C:C,MATCH(A1060,LASTSTANDINGS!B:B,0))</f>
        <v>#N/A</v>
      </c>
    </row>
    <row r="1061" spans="1:4" x14ac:dyDescent="0.3">
      <c r="A1061" s="41" t="s">
        <v>3238</v>
      </c>
      <c r="B1061" s="44" t="s">
        <v>10</v>
      </c>
      <c r="C1061" s="12">
        <f>INDEX(CUTSTANDING!C:C,MATCH(A1061,CUTSTANDING!B:B,0))</f>
        <v>21</v>
      </c>
      <c r="D1061" s="12">
        <f>INDEX(LASTSTANDINGS!C:C,MATCH(A1061,LASTSTANDINGS!B:B,0))</f>
        <v>21</v>
      </c>
    </row>
    <row r="1062" spans="1:4" x14ac:dyDescent="0.3">
      <c r="A1062" s="41" t="s">
        <v>291</v>
      </c>
      <c r="B1062" s="44" t="s">
        <v>577</v>
      </c>
      <c r="C1062" s="12">
        <f>INDEX(CUTSTANDING!C:C,MATCH(A1062,CUTSTANDING!B:B,0))</f>
        <v>18</v>
      </c>
      <c r="D1062" s="12">
        <f>INDEX(LASTSTANDINGS!C:C,MATCH(A1062,LASTSTANDINGS!B:B,0))</f>
        <v>18</v>
      </c>
    </row>
    <row r="1063" spans="1:4" x14ac:dyDescent="0.3">
      <c r="A1063" s="41" t="s">
        <v>3243</v>
      </c>
      <c r="B1063" s="44" t="s">
        <v>591</v>
      </c>
      <c r="C1063" s="12">
        <f>INDEX(CUTSTANDING!C:C,MATCH(A1063,CUTSTANDING!B:B,0))</f>
        <v>12</v>
      </c>
      <c r="D1063" s="12" t="e">
        <f>INDEX(LASTSTANDINGS!C:C,MATCH(A1063,LASTSTANDINGS!B:B,0))</f>
        <v>#N/A</v>
      </c>
    </row>
    <row r="1064" spans="1:4" x14ac:dyDescent="0.3">
      <c r="A1064" s="41" t="s">
        <v>3246</v>
      </c>
      <c r="B1064" s="44" t="s">
        <v>492</v>
      </c>
      <c r="C1064" s="12">
        <f>INDEX(CUTSTANDING!C:C,MATCH(A1064,CUTSTANDING!B:B,0))</f>
        <v>6</v>
      </c>
      <c r="D1064" s="12" t="e">
        <f>INDEX(LASTSTANDINGS!C:C,MATCH(A1064,LASTSTANDINGS!B:B,0))</f>
        <v>#N/A</v>
      </c>
    </row>
    <row r="1065" spans="1:4" x14ac:dyDescent="0.3">
      <c r="A1065" s="41" t="s">
        <v>3249</v>
      </c>
      <c r="B1065" s="44" t="s">
        <v>486</v>
      </c>
      <c r="C1065" s="12">
        <f>INDEX(CUTSTANDING!C:C,MATCH(A1065,CUTSTANDING!B:B,0))</f>
        <v>9</v>
      </c>
      <c r="D1065" s="12" t="e">
        <f>INDEX(LASTSTANDINGS!C:C,MATCH(A1065,LASTSTANDINGS!B:B,0))</f>
        <v>#N/A</v>
      </c>
    </row>
    <row r="1066" spans="1:4" x14ac:dyDescent="0.3">
      <c r="A1066" s="41" t="s">
        <v>3252</v>
      </c>
      <c r="B1066" s="44" t="s">
        <v>14</v>
      </c>
      <c r="C1066" s="12">
        <f>INDEX(CUTSTANDING!C:C,MATCH(A1066,CUTSTANDING!B:B,0))</f>
        <v>18</v>
      </c>
      <c r="D1066" s="12">
        <f>INDEX(LASTSTANDINGS!C:C,MATCH(A1066,LASTSTANDINGS!B:B,0))</f>
        <v>18</v>
      </c>
    </row>
    <row r="1067" spans="1:4" x14ac:dyDescent="0.3">
      <c r="A1067" s="41" t="s">
        <v>3255</v>
      </c>
      <c r="B1067" s="44" t="s">
        <v>9</v>
      </c>
      <c r="C1067" s="12">
        <f>INDEX(CUTSTANDING!C:C,MATCH(A1067,CUTSTANDING!B:B,0))</f>
        <v>12</v>
      </c>
      <c r="D1067" s="12" t="e">
        <f>INDEX(LASTSTANDINGS!C:C,MATCH(A1067,LASTSTANDINGS!B:B,0))</f>
        <v>#N/A</v>
      </c>
    </row>
    <row r="1068" spans="1:4" x14ac:dyDescent="0.3">
      <c r="A1068" s="41" t="s">
        <v>3258</v>
      </c>
      <c r="B1068" s="44" t="s">
        <v>591</v>
      </c>
      <c r="C1068" s="12">
        <f>INDEX(CUTSTANDING!C:C,MATCH(A1068,CUTSTANDING!B:B,0))</f>
        <v>21</v>
      </c>
      <c r="D1068" s="12">
        <f>INDEX(LASTSTANDINGS!C:C,MATCH(A1068,LASTSTANDINGS!B:B,0))</f>
        <v>21</v>
      </c>
    </row>
    <row r="1069" spans="1:4" x14ac:dyDescent="0.3">
      <c r="A1069" s="41" t="s">
        <v>3261</v>
      </c>
      <c r="B1069" s="44" t="s">
        <v>2684</v>
      </c>
      <c r="C1069" s="12">
        <f>INDEX(CUTSTANDING!C:C,MATCH(A1069,CUTSTANDING!B:B,0))</f>
        <v>21</v>
      </c>
      <c r="D1069" s="12">
        <f>INDEX(LASTSTANDINGS!C:C,MATCH(A1069,LASTSTANDINGS!B:B,0))</f>
        <v>21</v>
      </c>
    </row>
    <row r="1070" spans="1:4" x14ac:dyDescent="0.3">
      <c r="A1070" s="41" t="s">
        <v>410</v>
      </c>
      <c r="B1070" s="44" t="s">
        <v>40</v>
      </c>
      <c r="C1070" s="12">
        <f>INDEX(CUTSTANDING!C:C,MATCH(A1070,CUTSTANDING!B:B,0))</f>
        <v>13</v>
      </c>
      <c r="D1070" s="12" t="e">
        <f>INDEX(LASTSTANDINGS!C:C,MATCH(A1070,LASTSTANDINGS!B:B,0))</f>
        <v>#N/A</v>
      </c>
    </row>
    <row r="1071" spans="1:4" x14ac:dyDescent="0.3">
      <c r="A1071" s="41" t="s">
        <v>125</v>
      </c>
      <c r="B1071" s="44" t="s">
        <v>9</v>
      </c>
      <c r="C1071" s="12">
        <f>INDEX(CUTSTANDING!C:C,MATCH(A1071,CUTSTANDING!B:B,0))</f>
        <v>0</v>
      </c>
      <c r="D1071" s="12" t="e">
        <f>INDEX(LASTSTANDINGS!C:C,MATCH(A1071,LASTSTANDINGS!B:B,0))</f>
        <v>#N/A</v>
      </c>
    </row>
    <row r="1072" spans="1:4" x14ac:dyDescent="0.3">
      <c r="A1072" s="41" t="s">
        <v>3266</v>
      </c>
      <c r="B1072" s="44" t="s">
        <v>40</v>
      </c>
      <c r="C1072" s="12">
        <f>INDEX(CUTSTANDING!C:C,MATCH(A1072,CUTSTANDING!B:B,0))</f>
        <v>12</v>
      </c>
      <c r="D1072" s="12" t="e">
        <f>INDEX(LASTSTANDINGS!C:C,MATCH(A1072,LASTSTANDINGS!B:B,0))</f>
        <v>#N/A</v>
      </c>
    </row>
    <row r="1073" spans="1:4" x14ac:dyDescent="0.3">
      <c r="A1073" s="41" t="s">
        <v>3269</v>
      </c>
      <c r="B1073" s="44" t="s">
        <v>624</v>
      </c>
      <c r="C1073" s="12">
        <f>INDEX(CUTSTANDING!C:C,MATCH(A1073,CUTSTANDING!B:B,0))</f>
        <v>9</v>
      </c>
      <c r="D1073" s="12" t="e">
        <f>INDEX(LASTSTANDINGS!C:C,MATCH(A1073,LASTSTANDINGS!B:B,0))</f>
        <v>#N/A</v>
      </c>
    </row>
    <row r="1074" spans="1:4" x14ac:dyDescent="0.3">
      <c r="A1074" s="41" t="s">
        <v>162</v>
      </c>
      <c r="B1074" s="44" t="s">
        <v>2</v>
      </c>
      <c r="C1074" s="12">
        <f>INDEX(CUTSTANDING!C:C,MATCH(A1074,CUTSTANDING!B:B,0))</f>
        <v>15</v>
      </c>
      <c r="D1074" s="12" t="e">
        <f>INDEX(LASTSTANDINGS!C:C,MATCH(A1074,LASTSTANDINGS!B:B,0))</f>
        <v>#N/A</v>
      </c>
    </row>
    <row r="1075" spans="1:4" x14ac:dyDescent="0.3">
      <c r="A1075" s="41" t="s">
        <v>274</v>
      </c>
      <c r="B1075" s="44" t="s">
        <v>577</v>
      </c>
      <c r="C1075" s="12">
        <f>INDEX(CUTSTANDING!C:C,MATCH(A1075,CUTSTANDING!B:B,0))</f>
        <v>3</v>
      </c>
      <c r="D1075" s="12" t="e">
        <f>INDEX(LASTSTANDINGS!C:C,MATCH(A1075,LASTSTANDINGS!B:B,0))</f>
        <v>#N/A</v>
      </c>
    </row>
    <row r="1076" spans="1:4" x14ac:dyDescent="0.3">
      <c r="A1076" s="41" t="s">
        <v>3275</v>
      </c>
      <c r="B1076" s="44" t="s">
        <v>624</v>
      </c>
      <c r="C1076" s="12">
        <f>INDEX(CUTSTANDING!C:C,MATCH(A1076,CUTSTANDING!B:B,0))</f>
        <v>9</v>
      </c>
      <c r="D1076" s="12" t="e">
        <f>INDEX(LASTSTANDINGS!C:C,MATCH(A1076,LASTSTANDINGS!B:B,0))</f>
        <v>#N/A</v>
      </c>
    </row>
    <row r="1077" spans="1:4" x14ac:dyDescent="0.3">
      <c r="A1077" s="41" t="s">
        <v>281</v>
      </c>
      <c r="B1077" s="44" t="s">
        <v>0</v>
      </c>
      <c r="C1077" s="12">
        <f>INDEX(CUTSTANDING!C:C,MATCH(A1077,CUTSTANDING!B:B,0))</f>
        <v>15</v>
      </c>
      <c r="D1077" s="12" t="e">
        <f>INDEX(LASTSTANDINGS!C:C,MATCH(A1077,LASTSTANDINGS!B:B,0))</f>
        <v>#N/A</v>
      </c>
    </row>
    <row r="1078" spans="1:4" x14ac:dyDescent="0.3">
      <c r="A1078" s="41" t="s">
        <v>397</v>
      </c>
      <c r="B1078" s="44" t="s">
        <v>0</v>
      </c>
      <c r="C1078" s="12">
        <f>INDEX(CUTSTANDING!C:C,MATCH(A1078,CUTSTANDING!B:B,0))</f>
        <v>18</v>
      </c>
      <c r="D1078" s="12">
        <f>INDEX(LASTSTANDINGS!C:C,MATCH(A1078,LASTSTANDINGS!B:B,0))</f>
        <v>18</v>
      </c>
    </row>
    <row r="1079" spans="1:4" x14ac:dyDescent="0.3">
      <c r="A1079" s="41" t="s">
        <v>438</v>
      </c>
      <c r="B1079" s="44" t="s">
        <v>447</v>
      </c>
      <c r="C1079" s="12">
        <f>INDEX(CUTSTANDING!C:C,MATCH(A1079,CUTSTANDING!B:B,0))</f>
        <v>6</v>
      </c>
      <c r="D1079" s="12" t="e">
        <f>INDEX(LASTSTANDINGS!C:C,MATCH(A1079,LASTSTANDINGS!B:B,0))</f>
        <v>#N/A</v>
      </c>
    </row>
    <row r="1080" spans="1:4" x14ac:dyDescent="0.3">
      <c r="A1080" s="41" t="s">
        <v>3283</v>
      </c>
      <c r="B1080" s="44" t="s">
        <v>13</v>
      </c>
      <c r="C1080" s="12">
        <f>INDEX(CUTSTANDING!C:C,MATCH(A1080,CUTSTANDING!B:B,0))</f>
        <v>13</v>
      </c>
      <c r="D1080" s="12" t="e">
        <f>INDEX(LASTSTANDINGS!C:C,MATCH(A1080,LASTSTANDINGS!B:B,0))</f>
        <v>#N/A</v>
      </c>
    </row>
    <row r="1081" spans="1:4" x14ac:dyDescent="0.3">
      <c r="A1081" s="41" t="s">
        <v>102</v>
      </c>
      <c r="B1081" s="44" t="s">
        <v>447</v>
      </c>
      <c r="C1081" s="12">
        <f>INDEX(CUTSTANDING!C:C,MATCH(A1081,CUTSTANDING!B:B,0))</f>
        <v>6</v>
      </c>
      <c r="D1081" s="12" t="e">
        <f>INDEX(LASTSTANDINGS!C:C,MATCH(A1081,LASTSTANDINGS!B:B,0))</f>
        <v>#N/A</v>
      </c>
    </row>
    <row r="1082" spans="1:4" x14ac:dyDescent="0.3">
      <c r="A1082" s="41" t="s">
        <v>3288</v>
      </c>
      <c r="B1082" s="44" t="s">
        <v>2</v>
      </c>
      <c r="C1082" s="12">
        <f>INDEX(CUTSTANDING!C:C,MATCH(A1082,CUTSTANDING!B:B,0))</f>
        <v>4</v>
      </c>
      <c r="D1082" s="12" t="e">
        <f>INDEX(LASTSTANDINGS!C:C,MATCH(A1082,LASTSTANDINGS!B:B,0))</f>
        <v>#N/A</v>
      </c>
    </row>
    <row r="1083" spans="1:4" x14ac:dyDescent="0.3">
      <c r="A1083" s="41" t="s">
        <v>3291</v>
      </c>
      <c r="B1083" s="44" t="s">
        <v>40</v>
      </c>
      <c r="C1083" s="12">
        <f>INDEX(CUTSTANDING!C:C,MATCH(A1083,CUTSTANDING!B:B,0))</f>
        <v>4</v>
      </c>
      <c r="D1083" s="12" t="e">
        <f>INDEX(LASTSTANDINGS!C:C,MATCH(A1083,LASTSTANDINGS!B:B,0))</f>
        <v>#N/A</v>
      </c>
    </row>
    <row r="1084" spans="1:4" x14ac:dyDescent="0.3">
      <c r="A1084" s="41" t="s">
        <v>3294</v>
      </c>
      <c r="B1084" s="44" t="s">
        <v>2</v>
      </c>
      <c r="C1084" s="12">
        <f>INDEX(CUTSTANDING!C:C,MATCH(A1084,CUTSTANDING!B:B,0))</f>
        <v>16</v>
      </c>
      <c r="D1084" s="12" t="e">
        <f>INDEX(LASTSTANDINGS!C:C,MATCH(A1084,LASTSTANDINGS!B:B,0))</f>
        <v>#N/A</v>
      </c>
    </row>
    <row r="1085" spans="1:4" x14ac:dyDescent="0.3">
      <c r="A1085" s="41" t="s">
        <v>3297</v>
      </c>
      <c r="B1085" s="44" t="s">
        <v>3300</v>
      </c>
      <c r="C1085" s="12">
        <f>INDEX(CUTSTANDING!C:C,MATCH(A1085,CUTSTANDING!B:B,0))</f>
        <v>3</v>
      </c>
      <c r="D1085" s="12" t="e">
        <f>INDEX(LASTSTANDINGS!C:C,MATCH(A1085,LASTSTANDINGS!B:B,0))</f>
        <v>#N/A</v>
      </c>
    </row>
    <row r="1086" spans="1:4" x14ac:dyDescent="0.3">
      <c r="A1086" s="41" t="s">
        <v>304</v>
      </c>
      <c r="B1086" s="44" t="s">
        <v>447</v>
      </c>
      <c r="C1086" s="12">
        <f>INDEX(CUTSTANDING!C:C,MATCH(A1086,CUTSTANDING!B:B,0))</f>
        <v>16</v>
      </c>
      <c r="D1086" s="12" t="e">
        <f>INDEX(LASTSTANDINGS!C:C,MATCH(A1086,LASTSTANDINGS!B:B,0))</f>
        <v>#N/A</v>
      </c>
    </row>
    <row r="1087" spans="1:4" x14ac:dyDescent="0.3">
      <c r="A1087" s="41" t="s">
        <v>3302</v>
      </c>
      <c r="B1087" s="44" t="s">
        <v>577</v>
      </c>
      <c r="C1087" s="12">
        <f>INDEX(CUTSTANDING!C:C,MATCH(A1087,CUTSTANDING!B:B,0))</f>
        <v>9</v>
      </c>
      <c r="D1087" s="12" t="e">
        <f>INDEX(LASTSTANDINGS!C:C,MATCH(A1087,LASTSTANDINGS!B:B,0))</f>
        <v>#N/A</v>
      </c>
    </row>
    <row r="1088" spans="1:4" x14ac:dyDescent="0.3">
      <c r="A1088" s="41" t="s">
        <v>282</v>
      </c>
      <c r="B1088" s="44" t="s">
        <v>0</v>
      </c>
      <c r="C1088" s="12">
        <f>INDEX(CUTSTANDING!C:C,MATCH(A1088,CUTSTANDING!B:B,0))</f>
        <v>6</v>
      </c>
      <c r="D1088" s="12" t="e">
        <f>INDEX(LASTSTANDINGS!C:C,MATCH(A1088,LASTSTANDINGS!B:B,0))</f>
        <v>#N/A</v>
      </c>
    </row>
    <row r="1089" spans="1:4" x14ac:dyDescent="0.3">
      <c r="A1089" s="41" t="s">
        <v>3307</v>
      </c>
      <c r="B1089" s="44" t="s">
        <v>5</v>
      </c>
      <c r="C1089" s="12">
        <f>INDEX(CUTSTANDING!C:C,MATCH(A1089,CUTSTANDING!B:B,0))</f>
        <v>0</v>
      </c>
      <c r="D1089" s="12" t="e">
        <f>INDEX(LASTSTANDINGS!C:C,MATCH(A1089,LASTSTANDINGS!B:B,0))</f>
        <v>#N/A</v>
      </c>
    </row>
  </sheetData>
  <autoFilter ref="B1:D742" xr:uid="{6E787A51-07E9-4EA5-A597-5EFF4FB31C8B}"/>
  <sortState xmlns:xlrd2="http://schemas.microsoft.com/office/spreadsheetml/2017/richdata2" ref="A1:A740">
    <sortCondition ref="A2:A740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C7752-881B-4311-AB8A-3354870C6F1C}">
  <dimension ref="A1:AL66"/>
  <sheetViews>
    <sheetView tabSelected="1" zoomScale="56" zoomScaleNormal="100" zoomScalePageLayoutView="39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453125" defaultRowHeight="14" x14ac:dyDescent="0.3"/>
  <cols>
    <col min="1" max="1" width="19.26953125" style="4" bestFit="1" customWidth="1"/>
    <col min="2" max="18" width="10.08984375" style="7" customWidth="1"/>
    <col min="19" max="19" width="9.90625" style="4" bestFit="1" customWidth="1"/>
    <col min="20" max="20" width="10.08984375" style="4" customWidth="1"/>
    <col min="21" max="21" width="9.453125" style="4"/>
    <col min="22" max="29" width="20.6328125" style="4" customWidth="1"/>
    <col min="30" max="16384" width="9.453125" style="4"/>
  </cols>
  <sheetData>
    <row r="1" spans="1:38" ht="56.75" customHeight="1" x14ac:dyDescent="0.3">
      <c r="A1" s="2"/>
      <c r="B1" s="55" t="s">
        <v>61</v>
      </c>
      <c r="C1" s="56"/>
      <c r="D1" s="56"/>
      <c r="E1" s="56"/>
      <c r="F1" s="57"/>
      <c r="G1" s="55" t="s">
        <v>62</v>
      </c>
      <c r="H1" s="56"/>
      <c r="I1" s="56"/>
      <c r="J1" s="56"/>
      <c r="K1" s="57"/>
      <c r="L1" s="61" t="s">
        <v>34</v>
      </c>
      <c r="M1" s="61"/>
      <c r="N1" s="61"/>
      <c r="O1" s="61"/>
      <c r="P1" s="61"/>
      <c r="Q1" s="61"/>
      <c r="R1" s="61"/>
      <c r="S1" s="61"/>
      <c r="T1" s="61"/>
      <c r="V1" s="58" t="s">
        <v>64</v>
      </c>
      <c r="W1" s="59"/>
      <c r="X1" s="59"/>
      <c r="Y1" s="59"/>
      <c r="Z1" s="59"/>
      <c r="AA1" s="59"/>
      <c r="AB1" s="59"/>
      <c r="AC1" s="60"/>
      <c r="AF1" s="6"/>
      <c r="AG1" s="6"/>
      <c r="AH1" s="6"/>
      <c r="AI1" s="6"/>
      <c r="AJ1" s="6"/>
      <c r="AK1" s="6"/>
      <c r="AL1" s="6"/>
    </row>
    <row r="2" spans="1:38" ht="56.75" customHeight="1" x14ac:dyDescent="0.3">
      <c r="A2" s="3" t="s">
        <v>39</v>
      </c>
      <c r="B2" s="25" t="s">
        <v>41</v>
      </c>
      <c r="C2" s="25" t="s">
        <v>42</v>
      </c>
      <c r="D2" s="25" t="s">
        <v>68</v>
      </c>
      <c r="E2" s="25" t="s">
        <v>71</v>
      </c>
      <c r="F2" s="25" t="s">
        <v>57</v>
      </c>
      <c r="G2" s="25" t="s">
        <v>49</v>
      </c>
      <c r="H2" s="25" t="s">
        <v>52</v>
      </c>
      <c r="I2" s="25" t="s">
        <v>69</v>
      </c>
      <c r="J2" s="25" t="s">
        <v>70</v>
      </c>
      <c r="K2" s="25" t="s">
        <v>47</v>
      </c>
      <c r="L2" s="27" t="s">
        <v>59</v>
      </c>
      <c r="M2" s="25" t="s">
        <v>43</v>
      </c>
      <c r="N2" s="25" t="s">
        <v>67</v>
      </c>
      <c r="O2" s="25" t="s">
        <v>73</v>
      </c>
      <c r="P2" s="25" t="s">
        <v>48</v>
      </c>
      <c r="Q2" s="27" t="s">
        <v>78</v>
      </c>
      <c r="R2" s="25" t="s">
        <v>77</v>
      </c>
      <c r="S2" s="26" t="s">
        <v>76</v>
      </c>
      <c r="T2" s="26" t="s">
        <v>79</v>
      </c>
      <c r="V2" s="19" t="s">
        <v>50</v>
      </c>
      <c r="W2" s="19" t="s">
        <v>57</v>
      </c>
      <c r="X2" s="19" t="s">
        <v>58</v>
      </c>
      <c r="Y2" s="19" t="s">
        <v>53</v>
      </c>
      <c r="Z2" s="17" t="s">
        <v>49</v>
      </c>
      <c r="AA2" s="17" t="s">
        <v>54</v>
      </c>
      <c r="AB2" s="17" t="s">
        <v>55</v>
      </c>
      <c r="AC2" s="19" t="s">
        <v>51</v>
      </c>
      <c r="AF2" s="6"/>
      <c r="AG2" s="6"/>
      <c r="AH2" s="6"/>
      <c r="AI2" s="6"/>
      <c r="AJ2" s="6"/>
      <c r="AK2" s="6"/>
      <c r="AL2" s="6"/>
    </row>
    <row r="3" spans="1:38" s="6" customFormat="1" ht="55" customHeight="1" x14ac:dyDescent="0.25">
      <c r="A3" s="3" t="str">
        <f ca="1">MATCHUP!A2</f>
        <v>Jund Wildfire</v>
      </c>
      <c r="B3" s="28">
        <f ca="1">COUNTIFS(SWISSW!I:I,WINRATE!A3,SWISSW!F:F,"Won",SWISSW!H:H,"&gt;0")+COUNTIFS(SWISSW!J:J,WINRATE!A3,SWISSW!F:F,"Lost",SWISSW!H:H,"&gt;0")-H3</f>
        <v>475</v>
      </c>
      <c r="C3" s="28">
        <f ca="1">COUNTIFS(SWISSW!I:I,WINRATE!A3,SWISSW!F:F,"Draw",SWISSW!H:H,"&gt;0")+COUNTIFS(SWISSW!J:J,WINRATE!A3,SWISSW!F:F,"Draw",SWISSW!H:H,"&gt;0")-2*G3</f>
        <v>58</v>
      </c>
      <c r="D3" s="29">
        <f ca="1">COUNTIFS(SWISSW!I:I,WINRATE!A3,SWISSW!C:C,"Lost 0-1")+COUNTIFS(SWISSW!J:J,WINRATE!A3,SWISSW!C:C,"Won 1-0")-I3</f>
        <v>12</v>
      </c>
      <c r="E3" s="29">
        <f ca="1">COUNTIFS(SWISSW!I:I,WINRATE!A3,SWISSW!C:C,"Won 1-0")+COUNTIFS(SWISSW!J:J,WINRATE!A3,SWISSW!C:C,"Lost 0-1")-J3</f>
        <v>13</v>
      </c>
      <c r="F3" s="28">
        <f ca="1">COUNTIFS(SWISSW!I:I,WINRATE!A3,SWISSW!H:H,"&gt;0")+COUNTIFS(SWISSW!J:J,WINRATE!A3,SWISSW!H:H,"&gt;0")-2*COUNTIFS(SWISSW!I:I,WINRATE!A3,SWISSW!J:J,WINRATE!A3,SWISSW!H:H,"&gt;0")</f>
        <v>982</v>
      </c>
      <c r="G3" s="28">
        <f ca="1">COUNTIFS(SWISSW!I:I,WINRATE!A3,SWISSW!J:J,WINRATE!A3,SWISSW!F:F,"Draw",SWISSW!H:H,"&gt;0")</f>
        <v>9</v>
      </c>
      <c r="H3" s="28">
        <f ca="1">K3-G3</f>
        <v>76</v>
      </c>
      <c r="I3" s="29">
        <f ca="1">COUNTIFS(SWISSW!I:I,WINRATE!A3,SWISSW!J:J,WINRATE!A3,SWISSW!C:C,"Lost 0-1",SWISSW!H:H,"&gt;0")</f>
        <v>3</v>
      </c>
      <c r="J3" s="29">
        <f ca="1">+COUNTIFS(SWISSW!I:I,WINRATE!A3,SWISSW!J:J,WINRATE!A3,SWISSW!C:C,"Won 1-0",SWISSW!H:H,"&gt;0")</f>
        <v>2</v>
      </c>
      <c r="K3" s="28">
        <f ca="1">COUNTIFS(SWISSW!I:I,WINRATE!A3,SWISSW!J:J,WINRATE!A3,SWISSW!H:H,"&gt;0")</f>
        <v>85</v>
      </c>
      <c r="L3" s="28">
        <f ca="1">F3+K3</f>
        <v>1067</v>
      </c>
      <c r="M3" s="30">
        <f ca="1">B3/F3</f>
        <v>0.48370672097759676</v>
      </c>
      <c r="N3" s="30">
        <f ca="1">(B3/(F3-C3))</f>
        <v>0.51406926406926412</v>
      </c>
      <c r="O3" s="30">
        <f t="shared" ref="O3:O34" ca="1" si="0">C3/F3</f>
        <v>5.9063136456211814E-2</v>
      </c>
      <c r="P3" s="31">
        <f ca="1">IFERROR(G3/K3,"-")</f>
        <v>0.10588235294117647</v>
      </c>
      <c r="Q3" s="30">
        <f ca="1">(C3+G3+D3+E3+I3+J3)/F3</f>
        <v>9.8778004073319756E-2</v>
      </c>
      <c r="R3" s="29">
        <f ca="1">COUNTIF(META!B:B,WINRATE!A3)</f>
        <v>165</v>
      </c>
      <c r="S3" s="32">
        <f t="shared" ref="S3:S34" ca="1" si="1">R3/SUM(R:R)</f>
        <v>0.15334572490706319</v>
      </c>
      <c r="T3" s="32">
        <f ca="1">SUM($S$3:S3)</f>
        <v>0.15334572490706319</v>
      </c>
      <c r="V3" s="18">
        <f ca="1">SUM(B:B)</f>
        <v>3555</v>
      </c>
      <c r="W3" s="18">
        <f ca="1">SUM(F:F)</f>
        <v>7348</v>
      </c>
      <c r="X3" s="18">
        <f ca="1">SUM(B:B)</f>
        <v>3555</v>
      </c>
      <c r="Y3" s="18">
        <f ca="1">SUM(C:C)</f>
        <v>252</v>
      </c>
      <c r="Z3" s="18">
        <f ca="1">SUM(G:G)</f>
        <v>11</v>
      </c>
      <c r="AA3" s="18">
        <f ca="1">SUM(H:H)</f>
        <v>219</v>
      </c>
      <c r="AB3" s="18">
        <f ca="1">V3+Y3*0.5+Z3+AA3</f>
        <v>3911</v>
      </c>
      <c r="AC3" s="18">
        <f>_xlfn.AGGREGATE(9,2,SWISSW!H:H)</f>
        <v>3911</v>
      </c>
    </row>
    <row r="4" spans="1:38" s="6" customFormat="1" ht="55" customHeight="1" x14ac:dyDescent="0.25">
      <c r="A4" s="3" t="str">
        <f ca="1">MATCHUP!A3</f>
        <v>Mono Red Synth</v>
      </c>
      <c r="B4" s="28">
        <f ca="1">COUNTIFS(SWISSW!I:I,WINRATE!A4,SWISSW!F:F,"Won",SWISSW!H:H,"&gt;0")+COUNTIFS(SWISSW!J:J,WINRATE!A4,SWISSW!F:F,"Lost",SWISSW!H:H,"&gt;0")-H4</f>
        <v>386</v>
      </c>
      <c r="C4" s="28">
        <f ca="1">COUNTIFS(SWISSW!I:I,WINRATE!A4,SWISSW!F:F,"Draw",SWISSW!H:H,"&gt;0")+COUNTIFS(SWISSW!J:J,WINRATE!A4,SWISSW!F:F,"Draw",SWISSW!H:H,"&gt;0")-2*G4</f>
        <v>7</v>
      </c>
      <c r="D4" s="29">
        <f ca="1">COUNTIFS(SWISSW!I:I,WINRATE!A4,SWISSW!C:C,"Lost 0-1")+COUNTIFS(SWISSW!J:J,WINRATE!A4,SWISSW!C:C,"Won 1-0")-I4</f>
        <v>1</v>
      </c>
      <c r="E4" s="29">
        <f ca="1">COUNTIFS(SWISSW!I:I,WINRATE!A4,SWISSW!C:C,"Won 1-0")+COUNTIFS(SWISSW!J:J,WINRATE!A4,SWISSW!C:C,"Lost 0-1")-J4</f>
        <v>0</v>
      </c>
      <c r="F4" s="28">
        <f ca="1">COUNTIFS(SWISSW!I:I,WINRATE!A4,SWISSW!H:H,"&gt;0")+COUNTIFS(SWISSW!J:J,WINRATE!A4,SWISSW!H:H,"&gt;0")-2*COUNTIFS(SWISSW!I:I,WINRATE!A4,SWISSW!J:J,WINRATE!A4,SWISSW!H:H,"&gt;0")</f>
        <v>709</v>
      </c>
      <c r="G4" s="28">
        <f ca="1">COUNTIFS(SWISSW!I:I,WINRATE!A4,SWISSW!J:J,WINRATE!A4,SWISSW!F:F,"Draw",SWISSW!H:H,"&gt;0")</f>
        <v>0</v>
      </c>
      <c r="H4" s="28">
        <f t="shared" ref="H4:H34" ca="1" si="2">K4-G4</f>
        <v>44</v>
      </c>
      <c r="I4" s="29">
        <f ca="1">COUNTIFS(SWISSW!I:I,WINRATE!A4,SWISSW!J:J,WINRATE!A4,SWISSW!C:C,"Lost 0-1",SWISSW!H:H,"&gt;0")+COUNTIFS(SWISSW!I:I,WINRATE!A4,SWISSW!J:J,WINRATE!A4,SWISSW!C:C,"Won 1-0",SWISSW!H:H,"&gt;0")</f>
        <v>0</v>
      </c>
      <c r="J4" s="29">
        <f ca="1">+COUNTIFS(SWISSW!I:I,WINRATE!A4,SWISSW!J:J,WINRATE!A4,SWISSW!C:C,"Won 1-0",SWISSW!H:H,"&gt;0")</f>
        <v>0</v>
      </c>
      <c r="K4" s="28">
        <f ca="1">COUNTIFS(SWISSW!I:I,WINRATE!A4,SWISSW!J:J,WINRATE!A4,SWISSW!H:H,"&gt;0")</f>
        <v>44</v>
      </c>
      <c r="L4" s="28">
        <f t="shared" ref="L4:L59" ca="1" si="3">F4+K4</f>
        <v>753</v>
      </c>
      <c r="M4" s="30">
        <f ca="1">B4/F4</f>
        <v>0.54442877291960512</v>
      </c>
      <c r="N4" s="30">
        <f ca="1">(B4/(F4-C4))</f>
        <v>0.54985754985754987</v>
      </c>
      <c r="O4" s="30">
        <f t="shared" ca="1" si="0"/>
        <v>9.8730606488011286E-3</v>
      </c>
      <c r="P4" s="31">
        <f t="shared" ref="P4:P34" ca="1" si="4">IFERROR(G4/K4,"-")</f>
        <v>0</v>
      </c>
      <c r="Q4" s="30">
        <f t="shared" ref="Q4:Q34" ca="1" si="5">(C4+G4+D4+E4+I4+J4)/F4</f>
        <v>1.1283497884344146E-2</v>
      </c>
      <c r="R4" s="29">
        <f ca="1">COUNTIF(META!B:B,WINRATE!A4)</f>
        <v>96</v>
      </c>
      <c r="S4" s="32">
        <f t="shared" ca="1" si="1"/>
        <v>8.9219330855018583E-2</v>
      </c>
      <c r="T4" s="32">
        <f ca="1">SUM($S$3:S4)</f>
        <v>0.24256505576208176</v>
      </c>
      <c r="AB4" s="13" t="s">
        <v>56</v>
      </c>
      <c r="AC4" s="6">
        <f ca="1">AB3-AC3</f>
        <v>0</v>
      </c>
    </row>
    <row r="5" spans="1:38" s="6" customFormat="1" ht="55" customHeight="1" x14ac:dyDescent="0.25">
      <c r="A5" s="3" t="str">
        <f ca="1">MATCHUP!A4</f>
        <v>Rakdos Madness</v>
      </c>
      <c r="B5" s="28">
        <f ca="1">COUNTIFS(SWISSW!I:I,WINRATE!A5,SWISSW!F:F,"Won",SWISSW!H:H,"&gt;0")+COUNTIFS(SWISSW!J:J,WINRATE!A5,SWISSW!F:F,"Lost",SWISSW!H:H,"&gt;0")-H5</f>
        <v>236</v>
      </c>
      <c r="C5" s="28">
        <f ca="1">COUNTIFS(SWISSW!I:I,WINRATE!A5,SWISSW!F:F,"Draw",SWISSW!H:H,"&gt;0")+COUNTIFS(SWISSW!J:J,WINRATE!A5,SWISSW!F:F,"Draw",SWISSW!H:H,"&gt;0")-2*G5</f>
        <v>13</v>
      </c>
      <c r="D5" s="29">
        <f ca="1">COUNTIFS(SWISSW!I:I,WINRATE!A5,SWISSW!C:C,"Lost 0-1")+COUNTIFS(SWISSW!J:J,WINRATE!A5,SWISSW!C:C,"Won 1-0")-I5</f>
        <v>1</v>
      </c>
      <c r="E5" s="29">
        <f ca="1">COUNTIFS(SWISSW!I:I,WINRATE!A5,SWISSW!C:C,"Won 1-0")+COUNTIFS(SWISSW!J:J,WINRATE!A5,SWISSW!C:C,"Lost 0-1")-J5</f>
        <v>0</v>
      </c>
      <c r="F5" s="28">
        <f ca="1">COUNTIFS(SWISSW!I:I,WINRATE!A5,SWISSW!H:H,"&gt;0")+COUNTIFS(SWISSW!J:J,WINRATE!A5,SWISSW!H:H,"&gt;0")-2*COUNTIFS(SWISSW!I:I,WINRATE!A5,SWISSW!J:J,WINRATE!A5,SWISSW!H:H,"&gt;0")</f>
        <v>534</v>
      </c>
      <c r="G5" s="28">
        <f ca="1">COUNTIFS(SWISSW!I:I,WINRATE!A5,SWISSW!J:J,WINRATE!A5,SWISSW!F:F,"Draw",SWISSW!H:H,"&gt;0")</f>
        <v>0</v>
      </c>
      <c r="H5" s="28">
        <f t="shared" ca="1" si="2"/>
        <v>18</v>
      </c>
      <c r="I5" s="29">
        <f ca="1">COUNTIFS(SWISSW!I:I,WINRATE!A5,SWISSW!J:J,WINRATE!A5,SWISSW!C:C,"Lost 0-1",SWISSW!H:H,"&gt;0")+COUNTIFS(SWISSW!I:I,WINRATE!A5,SWISSW!J:J,WINRATE!A5,SWISSW!C:C,"Won 1-0",SWISSW!H:H,"&gt;0")</f>
        <v>0</v>
      </c>
      <c r="J5" s="29">
        <f ca="1">+COUNTIFS(SWISSW!I:I,WINRATE!A5,SWISSW!J:J,WINRATE!A5,SWISSW!C:C,"Won 1-0",SWISSW!H:H,"&gt;0")</f>
        <v>0</v>
      </c>
      <c r="K5" s="28">
        <f ca="1">COUNTIFS(SWISSW!I:I,WINRATE!A5,SWISSW!J:J,WINRATE!A5,SWISSW!H:H,"&gt;0")</f>
        <v>18</v>
      </c>
      <c r="L5" s="28">
        <f t="shared" ca="1" si="3"/>
        <v>552</v>
      </c>
      <c r="M5" s="30">
        <f ca="1">B5/F5</f>
        <v>0.44194756554307119</v>
      </c>
      <c r="N5" s="30">
        <f t="shared" ref="N5:N59" ca="1" si="6">(B5/(F5-C5))</f>
        <v>0.45297504798464494</v>
      </c>
      <c r="O5" s="30">
        <f t="shared" ca="1" si="0"/>
        <v>2.4344569288389514E-2</v>
      </c>
      <c r="P5" s="31">
        <f t="shared" ca="1" si="4"/>
        <v>0</v>
      </c>
      <c r="Q5" s="30">
        <f t="shared" ca="1" si="5"/>
        <v>2.6217228464419477E-2</v>
      </c>
      <c r="R5" s="29">
        <f ca="1">COUNTIF(META!B:B,WINRATE!A5)</f>
        <v>83</v>
      </c>
      <c r="S5" s="32">
        <f t="shared" ca="1" si="1"/>
        <v>7.7137546468401486E-2</v>
      </c>
      <c r="T5" s="32">
        <f ca="1">SUM($S$3:S5)</f>
        <v>0.31970260223048325</v>
      </c>
    </row>
    <row r="6" spans="1:38" s="6" customFormat="1" ht="55" customHeight="1" x14ac:dyDescent="0.25">
      <c r="A6" s="3" t="str">
        <f ca="1">MATCHUP!A5</f>
        <v>Mono Blue Aggro</v>
      </c>
      <c r="B6" s="28">
        <f ca="1">COUNTIFS(SWISSW!I:I,WINRATE!A6,SWISSW!F:F,"Won",SWISSW!H:H,"&gt;0")+COUNTIFS(SWISSW!J:J,WINRATE!A6,SWISSW!F:F,"Lost",SWISSW!H:H,"&gt;0")-H6</f>
        <v>286</v>
      </c>
      <c r="C6" s="28">
        <f ca="1">COUNTIFS(SWISSW!I:I,WINRATE!A6,SWISSW!F:F,"Draw",SWISSW!H:H,"&gt;0")+COUNTIFS(SWISSW!J:J,WINRATE!A6,SWISSW!F:F,"Draw",SWISSW!H:H,"&gt;0")-2*G6</f>
        <v>14</v>
      </c>
      <c r="D6" s="29">
        <f ca="1">COUNTIFS(SWISSW!I:I,WINRATE!A6,SWISSW!C:C,"Lost 0-1")+COUNTIFS(SWISSW!J:J,WINRATE!A6,SWISSW!C:C,"Won 1-0")-I6</f>
        <v>0</v>
      </c>
      <c r="E6" s="29">
        <f ca="1">COUNTIFS(SWISSW!I:I,WINRATE!A6,SWISSW!C:C,"Won 1-0")+COUNTIFS(SWISSW!J:J,WINRATE!A6,SWISSW!C:C,"Lost 0-1")-J6</f>
        <v>1</v>
      </c>
      <c r="F6" s="28">
        <f ca="1">COUNTIFS(SWISSW!I:I,WINRATE!A6,SWISSW!H:H,"&gt;0")+COUNTIFS(SWISSW!J:J,WINRATE!A6,SWISSW!H:H,"&gt;0")-2*COUNTIFS(SWISSW!I:I,WINRATE!A6,SWISSW!J:J,WINRATE!A6,SWISSW!H:H,"&gt;0")</f>
        <v>569</v>
      </c>
      <c r="G6" s="28">
        <f ca="1">COUNTIFS(SWISSW!I:I,WINRATE!A6,SWISSW!J:J,WINRATE!A6,SWISSW!F:F,"Draw",SWISSW!H:H,"&gt;0")</f>
        <v>0</v>
      </c>
      <c r="H6" s="28">
        <f t="shared" ca="1" si="2"/>
        <v>19</v>
      </c>
      <c r="I6" s="29">
        <f ca="1">COUNTIFS(SWISSW!I:I,WINRATE!A6,SWISSW!J:J,WINRATE!A6,SWISSW!C:C,"Lost 0-1",SWISSW!H:H,"&gt;0")+COUNTIFS(SWISSW!I:I,WINRATE!A6,SWISSW!J:J,WINRATE!A6,SWISSW!C:C,"Won 1-0",SWISSW!H:H,"&gt;0")</f>
        <v>0</v>
      </c>
      <c r="J6" s="29">
        <f ca="1">+COUNTIFS(SWISSW!I:I,WINRATE!A6,SWISSW!J:J,WINRATE!A6,SWISSW!C:C,"Won 1-0",SWISSW!H:H,"&gt;0")</f>
        <v>0</v>
      </c>
      <c r="K6" s="28">
        <f ca="1">COUNTIFS(SWISSW!I:I,WINRATE!A6,SWISSW!J:J,WINRATE!A6,SWISSW!H:H,"&gt;0")</f>
        <v>19</v>
      </c>
      <c r="L6" s="28">
        <f t="shared" ca="1" si="3"/>
        <v>588</v>
      </c>
      <c r="M6" s="30">
        <f t="shared" ref="M6:M34" ca="1" si="7">B6/F6</f>
        <v>0.50263620386643237</v>
      </c>
      <c r="N6" s="30">
        <f t="shared" ca="1" si="6"/>
        <v>0.51531531531531527</v>
      </c>
      <c r="O6" s="30">
        <f t="shared" ca="1" si="0"/>
        <v>2.4604569420035149E-2</v>
      </c>
      <c r="P6" s="31">
        <f t="shared" ca="1" si="4"/>
        <v>0</v>
      </c>
      <c r="Q6" s="30">
        <f t="shared" ca="1" si="5"/>
        <v>2.6362038664323375E-2</v>
      </c>
      <c r="R6" s="29">
        <f ca="1">COUNTIF(META!B:B,WINRATE!A6)</f>
        <v>80</v>
      </c>
      <c r="S6" s="32">
        <f t="shared" ca="1" si="1"/>
        <v>7.434944237918216E-2</v>
      </c>
      <c r="T6" s="32">
        <f ca="1">SUM($S$3:S6)</f>
        <v>0.39405204460966542</v>
      </c>
      <c r="V6" s="54"/>
      <c r="W6" s="54"/>
      <c r="X6" s="54"/>
      <c r="Y6" s="54"/>
      <c r="Z6" s="54"/>
      <c r="AA6" s="54"/>
      <c r="AB6" s="54"/>
      <c r="AC6" s="54"/>
    </row>
    <row r="7" spans="1:38" s="6" customFormat="1" ht="55" customHeight="1" x14ac:dyDescent="0.25">
      <c r="A7" s="3" t="str">
        <f ca="1">MATCHUP!A6</f>
        <v>Mono Red Madness</v>
      </c>
      <c r="B7" s="28">
        <f ca="1">COUNTIFS(SWISSW!I:I,WINRATE!A7,SWISSW!F:F,"Won",SWISSW!H:H,"&gt;0")+COUNTIFS(SWISSW!J:J,WINRATE!A7,SWISSW!F:F,"Lost",SWISSW!H:H,"&gt;0")-H7</f>
        <v>249</v>
      </c>
      <c r="C7" s="28">
        <f ca="1">COUNTIFS(SWISSW!I:I,WINRATE!A7,SWISSW!F:F,"Draw",SWISSW!H:H,"&gt;0")+COUNTIFS(SWISSW!J:J,WINRATE!A7,SWISSW!F:F,"Draw",SWISSW!H:H,"&gt;0")-2*G7</f>
        <v>3</v>
      </c>
      <c r="D7" s="29">
        <f ca="1">COUNTIFS(SWISSW!I:I,WINRATE!A7,SWISSW!C:C,"Lost 0-1")+COUNTIFS(SWISSW!J:J,WINRATE!A7,SWISSW!C:C,"Won 1-0")-I7</f>
        <v>0</v>
      </c>
      <c r="E7" s="29">
        <f ca="1">COUNTIFS(SWISSW!I:I,WINRATE!A7,SWISSW!C:C,"Won 1-0")+COUNTIFS(SWISSW!J:J,WINRATE!A7,SWISSW!C:C,"Lost 0-1")-J7</f>
        <v>0</v>
      </c>
      <c r="F7" s="28">
        <f ca="1">COUNTIFS(SWISSW!I:I,WINRATE!A7,SWISSW!H:H,"&gt;0")+COUNTIFS(SWISSW!J:J,WINRATE!A7,SWISSW!H:H,"&gt;0")-2*COUNTIFS(SWISSW!I:I,WINRATE!A7,SWISSW!J:J,WINRATE!A7,SWISSW!H:H,"&gt;0")</f>
        <v>495</v>
      </c>
      <c r="G7" s="28">
        <f ca="1">COUNTIFS(SWISSW!I:I,WINRATE!A7,SWISSW!J:J,WINRATE!A7,SWISSW!F:F,"Draw",SWISSW!H:H,"&gt;0")</f>
        <v>0</v>
      </c>
      <c r="H7" s="28">
        <f t="shared" ca="1" si="2"/>
        <v>15</v>
      </c>
      <c r="I7" s="29">
        <f ca="1">COUNTIFS(SWISSW!I:I,WINRATE!A7,SWISSW!J:J,WINRATE!A7,SWISSW!C:C,"Lost 0-1",SWISSW!H:H,"&gt;0")+COUNTIFS(SWISSW!I:I,WINRATE!A7,SWISSW!J:J,WINRATE!A7,SWISSW!C:C,"Won 1-0",SWISSW!H:H,"&gt;0")</f>
        <v>0</v>
      </c>
      <c r="J7" s="29">
        <f ca="1">+COUNTIFS(SWISSW!I:I,WINRATE!A7,SWISSW!J:J,WINRATE!A7,SWISSW!C:C,"Won 1-0",SWISSW!H:H,"&gt;0")</f>
        <v>0</v>
      </c>
      <c r="K7" s="28">
        <f ca="1">COUNTIFS(SWISSW!I:I,WINRATE!A7,SWISSW!J:J,WINRATE!A7,SWISSW!H:H,"&gt;0")</f>
        <v>15</v>
      </c>
      <c r="L7" s="28">
        <f t="shared" ca="1" si="3"/>
        <v>510</v>
      </c>
      <c r="M7" s="30">
        <f t="shared" ca="1" si="7"/>
        <v>0.50303030303030305</v>
      </c>
      <c r="N7" s="30">
        <f t="shared" ca="1" si="6"/>
        <v>0.50609756097560976</v>
      </c>
      <c r="O7" s="30">
        <f t="shared" ca="1" si="0"/>
        <v>6.0606060606060606E-3</v>
      </c>
      <c r="P7" s="31">
        <f t="shared" ca="1" si="4"/>
        <v>0</v>
      </c>
      <c r="Q7" s="30">
        <f t="shared" ca="1" si="5"/>
        <v>6.0606060606060606E-3</v>
      </c>
      <c r="R7" s="29">
        <f ca="1">COUNTIF(META!B:B,WINRATE!A7)</f>
        <v>72</v>
      </c>
      <c r="S7" s="32">
        <f t="shared" ca="1" si="1"/>
        <v>6.6914498141263934E-2</v>
      </c>
      <c r="T7" s="32">
        <f ca="1">SUM($S$3:S7)</f>
        <v>0.46096654275092935</v>
      </c>
      <c r="V7" s="54" t="s">
        <v>65</v>
      </c>
      <c r="W7" s="54"/>
      <c r="X7" s="54"/>
      <c r="Y7" s="54"/>
      <c r="Z7" s="54"/>
      <c r="AA7" s="54"/>
      <c r="AB7" s="54"/>
      <c r="AC7" s="54"/>
    </row>
    <row r="8" spans="1:38" s="6" customFormat="1" ht="55" customHeight="1" x14ac:dyDescent="0.25">
      <c r="A8" s="3" t="str">
        <f ca="1">MATCHUP!A7</f>
        <v>Mono Blue Terror</v>
      </c>
      <c r="B8" s="28">
        <f ca="1">COUNTIFS(SWISSW!I:I,WINRATE!A8,SWISSW!F:F,"Won",SWISSW!H:H,"&gt;0")+COUNTIFS(SWISSW!J:J,WINRATE!A8,SWISSW!F:F,"Lost",SWISSW!H:H,"&gt;0")-H8</f>
        <v>233</v>
      </c>
      <c r="C8" s="28">
        <f ca="1">COUNTIFS(SWISSW!I:I,WINRATE!A8,SWISSW!F:F,"Draw",SWISSW!H:H,"&gt;0")+COUNTIFS(SWISSW!J:J,WINRATE!A8,SWISSW!F:F,"Draw",SWISSW!H:H,"&gt;0")-2*G8</f>
        <v>11</v>
      </c>
      <c r="D8" s="29">
        <f ca="1">COUNTIFS(SWISSW!I:I,WINRATE!A8,SWISSW!C:C,"Lost 0-1")+COUNTIFS(SWISSW!J:J,WINRATE!A8,SWISSW!C:C,"Won 1-0")-I8</f>
        <v>1</v>
      </c>
      <c r="E8" s="29">
        <f ca="1">COUNTIFS(SWISSW!I:I,WINRATE!A8,SWISSW!C:C,"Won 1-0")+COUNTIFS(SWISSW!J:J,WINRATE!A8,SWISSW!C:C,"Lost 0-1")-J8</f>
        <v>0</v>
      </c>
      <c r="F8" s="28">
        <f ca="1">COUNTIFS(SWISSW!I:I,WINRATE!A8,SWISSW!H:H,"&gt;0")+COUNTIFS(SWISSW!J:J,WINRATE!A8,SWISSW!H:H,"&gt;0")-2*COUNTIFS(SWISSW!I:I,WINRATE!A8,SWISSW!J:J,WINRATE!A8,SWISSW!H:H,"&gt;0")</f>
        <v>456</v>
      </c>
      <c r="G8" s="28">
        <f ca="1">COUNTIFS(SWISSW!I:I,WINRATE!A8,SWISSW!J:J,WINRATE!A8,SWISSW!F:F,"Draw",SWISSW!H:H,"&gt;0")</f>
        <v>0</v>
      </c>
      <c r="H8" s="28">
        <f t="shared" ca="1" si="2"/>
        <v>13</v>
      </c>
      <c r="I8" s="29">
        <f ca="1">COUNTIFS(SWISSW!I:I,WINRATE!A8,SWISSW!J:J,WINRATE!A8,SWISSW!C:C,"Lost 0-1",SWISSW!H:H,"&gt;0")+COUNTIFS(SWISSW!I:I,WINRATE!A8,SWISSW!J:J,WINRATE!A8,SWISSW!C:C,"Won 1-0",SWISSW!H:H,"&gt;0")</f>
        <v>0</v>
      </c>
      <c r="J8" s="29">
        <f ca="1">+COUNTIFS(SWISSW!I:I,WINRATE!A8,SWISSW!J:J,WINRATE!A8,SWISSW!C:C,"Won 1-0",SWISSW!H:H,"&gt;0")</f>
        <v>0</v>
      </c>
      <c r="K8" s="28">
        <f ca="1">COUNTIFS(SWISSW!I:I,WINRATE!A8,SWISSW!J:J,WINRATE!A8,SWISSW!H:H,"&gt;0")</f>
        <v>13</v>
      </c>
      <c r="L8" s="28">
        <f t="shared" ca="1" si="3"/>
        <v>469</v>
      </c>
      <c r="M8" s="30">
        <f t="shared" ca="1" si="7"/>
        <v>0.51096491228070173</v>
      </c>
      <c r="N8" s="30">
        <f t="shared" ca="1" si="6"/>
        <v>0.52359550561797752</v>
      </c>
      <c r="O8" s="30">
        <f t="shared" ca="1" si="0"/>
        <v>2.4122807017543858E-2</v>
      </c>
      <c r="P8" s="31">
        <f t="shared" ca="1" si="4"/>
        <v>0</v>
      </c>
      <c r="Q8" s="30">
        <f t="shared" ca="1" si="5"/>
        <v>2.6315789473684209E-2</v>
      </c>
      <c r="R8" s="29">
        <f ca="1">COUNTIF(META!B:B,WINRATE!A8)</f>
        <v>63</v>
      </c>
      <c r="S8" s="32">
        <f t="shared" ca="1" si="1"/>
        <v>5.8550185873605949E-2</v>
      </c>
      <c r="T8" s="32">
        <f ca="1">SUM($S$3:S8)</f>
        <v>0.51951672862453535</v>
      </c>
      <c r="V8" s="54" t="s">
        <v>66</v>
      </c>
      <c r="W8" s="54"/>
      <c r="X8" s="54"/>
      <c r="Y8" s="54"/>
      <c r="Z8" s="54"/>
      <c r="AA8" s="54"/>
      <c r="AB8" s="54"/>
      <c r="AC8" s="54"/>
    </row>
    <row r="9" spans="1:38" s="6" customFormat="1" ht="55" customHeight="1" x14ac:dyDescent="0.25">
      <c r="A9" s="3" t="str">
        <f ca="1">MATCHUP!A8</f>
        <v>High Tide Combo</v>
      </c>
      <c r="B9" s="28">
        <f ca="1">COUNTIFS(SWISSW!I:I,WINRATE!A9,SWISSW!F:F,"Won",SWISSW!H:H,"&gt;0")+COUNTIFS(SWISSW!J:J,WINRATE!A9,SWISSW!F:F,"Lost",SWISSW!H:H,"&gt;0")-H9</f>
        <v>158</v>
      </c>
      <c r="C9" s="28">
        <f ca="1">COUNTIFS(SWISSW!I:I,WINRATE!A9,SWISSW!F:F,"Draw",SWISSW!H:H,"&gt;0")+COUNTIFS(SWISSW!J:J,WINRATE!A9,SWISSW!F:F,"Draw",SWISSW!H:H,"&gt;0")-2*G9</f>
        <v>4</v>
      </c>
      <c r="D9" s="29">
        <f ca="1">COUNTIFS(SWISSW!I:I,WINRATE!A9,SWISSW!C:C,"Lost 0-1")+COUNTIFS(SWISSW!J:J,WINRATE!A9,SWISSW!C:C,"Won 1-0")-I9</f>
        <v>0</v>
      </c>
      <c r="E9" s="29">
        <f ca="1">COUNTIFS(SWISSW!I:I,WINRATE!A9,SWISSW!C:C,"Won 1-0")+COUNTIFS(SWISSW!J:J,WINRATE!A9,SWISSW!C:C,"Lost 0-1")-J9</f>
        <v>0</v>
      </c>
      <c r="F9" s="28">
        <f ca="1">COUNTIFS(SWISSW!I:I,WINRATE!A9,SWISSW!H:H,"&gt;0")+COUNTIFS(SWISSW!J:J,WINRATE!A9,SWISSW!H:H,"&gt;0")-2*COUNTIFS(SWISSW!I:I,WINRATE!A9,SWISSW!J:J,WINRATE!A9,SWISSW!H:H,"&gt;0")</f>
        <v>305</v>
      </c>
      <c r="G9" s="28">
        <f ca="1">COUNTIFS(SWISSW!I:I,WINRATE!A9,SWISSW!J:J,WINRATE!A9,SWISSW!F:F,"Draw",SWISSW!H:H,"&gt;0")</f>
        <v>1</v>
      </c>
      <c r="H9" s="28">
        <f t="shared" ca="1" si="2"/>
        <v>8</v>
      </c>
      <c r="I9" s="29">
        <f ca="1">COUNTIFS(SWISSW!I:I,WINRATE!A9,SWISSW!J:J,WINRATE!A9,SWISSW!C:C,"Lost 0-1",SWISSW!H:H,"&gt;0")+COUNTIFS(SWISSW!I:I,WINRATE!A9,SWISSW!J:J,WINRATE!A9,SWISSW!C:C,"Won 1-0",SWISSW!H:H,"&gt;0")</f>
        <v>0</v>
      </c>
      <c r="J9" s="29">
        <f ca="1">+COUNTIFS(SWISSW!I:I,WINRATE!A9,SWISSW!J:J,WINRATE!A9,SWISSW!C:C,"Won 1-0",SWISSW!H:H,"&gt;0")</f>
        <v>0</v>
      </c>
      <c r="K9" s="28">
        <f ca="1">COUNTIFS(SWISSW!I:I,WINRATE!A9,SWISSW!J:J,WINRATE!A9,SWISSW!H:H,"&gt;0")</f>
        <v>9</v>
      </c>
      <c r="L9" s="28">
        <f t="shared" ca="1" si="3"/>
        <v>314</v>
      </c>
      <c r="M9" s="30">
        <f t="shared" ca="1" si="7"/>
        <v>0.5180327868852459</v>
      </c>
      <c r="N9" s="30">
        <f t="shared" ca="1" si="6"/>
        <v>0.52491694352159468</v>
      </c>
      <c r="O9" s="30">
        <f t="shared" ca="1" si="0"/>
        <v>1.3114754098360656E-2</v>
      </c>
      <c r="P9" s="31">
        <f t="shared" ca="1" si="4"/>
        <v>0.1111111111111111</v>
      </c>
      <c r="Q9" s="30">
        <f t="shared" ca="1" si="5"/>
        <v>1.6393442622950821E-2</v>
      </c>
      <c r="R9" s="29">
        <f ca="1">COUNTIF(META!B:B,WINRATE!A9)</f>
        <v>46</v>
      </c>
      <c r="S9" s="32">
        <f t="shared" ca="1" si="1"/>
        <v>4.2750929368029739E-2</v>
      </c>
      <c r="T9" s="32">
        <f ca="1">SUM($S$3:S9)</f>
        <v>0.56226765799256506</v>
      </c>
    </row>
    <row r="10" spans="1:38" s="6" customFormat="1" ht="55" customHeight="1" x14ac:dyDescent="0.25">
      <c r="A10" s="3" t="str">
        <f ca="1">MATCHUP!A9</f>
        <v>Elves</v>
      </c>
      <c r="B10" s="28">
        <f ca="1">COUNTIFS(SWISSW!I:I,WINRATE!A10,SWISSW!F:F,"Won",SWISSW!H:H,"&gt;0")+COUNTIFS(SWISSW!J:J,WINRATE!A10,SWISSW!F:F,"Lost",SWISSW!H:H,"&gt;0")-H10</f>
        <v>136</v>
      </c>
      <c r="C10" s="28">
        <f ca="1">COUNTIFS(SWISSW!I:I,WINRATE!A10,SWISSW!F:F,"Draw",SWISSW!H:H,"&gt;0")+COUNTIFS(SWISSW!J:J,WINRATE!A10,SWISSW!F:F,"Draw",SWISSW!H:H,"&gt;0")-2*G10</f>
        <v>6</v>
      </c>
      <c r="D10" s="29">
        <f ca="1">COUNTIFS(SWISSW!I:I,WINRATE!A10,SWISSW!C:C,"Lost 0-1")+COUNTIFS(SWISSW!J:J,WINRATE!A10,SWISSW!C:C,"Won 1-0")-I10</f>
        <v>0</v>
      </c>
      <c r="E10" s="29">
        <f ca="1">COUNTIFS(SWISSW!I:I,WINRATE!A10,SWISSW!C:C,"Won 1-0")+COUNTIFS(SWISSW!J:J,WINRATE!A10,SWISSW!C:C,"Lost 0-1")-J10</f>
        <v>1</v>
      </c>
      <c r="F10" s="28">
        <f ca="1">COUNTIFS(SWISSW!I:I,WINRATE!A10,SWISSW!H:H,"&gt;0")+COUNTIFS(SWISSW!J:J,WINRATE!A10,SWISSW!H:H,"&gt;0")-2*COUNTIFS(SWISSW!I:I,WINRATE!A10,SWISSW!J:J,WINRATE!A10,SWISSW!H:H,"&gt;0")</f>
        <v>281</v>
      </c>
      <c r="G10" s="28">
        <f ca="1">COUNTIFS(SWISSW!I:I,WINRATE!A10,SWISSW!J:J,WINRATE!A10,SWISSW!F:F,"Draw",SWISSW!H:H,"&gt;0")</f>
        <v>0</v>
      </c>
      <c r="H10" s="28">
        <f t="shared" ca="1" si="2"/>
        <v>3</v>
      </c>
      <c r="I10" s="29">
        <f ca="1">COUNTIFS(SWISSW!I:I,WINRATE!A10,SWISSW!J:J,WINRATE!A10,SWISSW!C:C,"Lost 0-1",SWISSW!H:H,"&gt;0")+COUNTIFS(SWISSW!I:I,WINRATE!A10,SWISSW!J:J,WINRATE!A10,SWISSW!C:C,"Won 1-0",SWISSW!H:H,"&gt;0")</f>
        <v>0</v>
      </c>
      <c r="J10" s="29">
        <f ca="1">+COUNTIFS(SWISSW!I:I,WINRATE!A10,SWISSW!J:J,WINRATE!A10,SWISSW!C:C,"Won 1-0",SWISSW!H:H,"&gt;0")</f>
        <v>0</v>
      </c>
      <c r="K10" s="28">
        <f ca="1">COUNTIFS(SWISSW!I:I,WINRATE!A10,SWISSW!J:J,WINRATE!A10,SWISSW!H:H,"&gt;0")</f>
        <v>3</v>
      </c>
      <c r="L10" s="28">
        <f t="shared" ca="1" si="3"/>
        <v>284</v>
      </c>
      <c r="M10" s="30">
        <f t="shared" ca="1" si="7"/>
        <v>0.48398576512455516</v>
      </c>
      <c r="N10" s="30">
        <f t="shared" ca="1" si="6"/>
        <v>0.49454545454545457</v>
      </c>
      <c r="O10" s="30">
        <f t="shared" ca="1" si="0"/>
        <v>2.1352313167259787E-2</v>
      </c>
      <c r="P10" s="31">
        <f t="shared" ca="1" si="4"/>
        <v>0</v>
      </c>
      <c r="Q10" s="30">
        <f t="shared" ca="1" si="5"/>
        <v>2.491103202846975E-2</v>
      </c>
      <c r="R10" s="29">
        <f ca="1">COUNTIF(META!B:B,WINRATE!A10)</f>
        <v>38</v>
      </c>
      <c r="S10" s="32">
        <f t="shared" ca="1" si="1"/>
        <v>3.5315985130111527E-2</v>
      </c>
      <c r="T10" s="32">
        <f ca="1">SUM($S$3:S10)</f>
        <v>0.59758364312267664</v>
      </c>
    </row>
    <row r="11" spans="1:38" s="6" customFormat="1" ht="55" customHeight="1" x14ac:dyDescent="0.25">
      <c r="A11" s="3" t="str">
        <f ca="1">MATCHUP!A10</f>
        <v>Grixis Affinity</v>
      </c>
      <c r="B11" s="28">
        <f ca="1">COUNTIFS(SWISSW!I:I,WINRATE!A11,SWISSW!F:F,"Won",SWISSW!H:H,"&gt;0")+COUNTIFS(SWISSW!J:J,WINRATE!A11,SWISSW!F:F,"Lost",SWISSW!H:H,"&gt;0")-H11</f>
        <v>91</v>
      </c>
      <c r="C11" s="28">
        <f ca="1">COUNTIFS(SWISSW!I:I,WINRATE!A11,SWISSW!F:F,"Draw",SWISSW!H:H,"&gt;0")+COUNTIFS(SWISSW!J:J,WINRATE!A11,SWISSW!F:F,"Draw",SWISSW!H:H,"&gt;0")-2*G11</f>
        <v>8</v>
      </c>
      <c r="D11" s="29">
        <f ca="1">COUNTIFS(SWISSW!I:I,WINRATE!A11,SWISSW!C:C,"Lost 0-1")+COUNTIFS(SWISSW!J:J,WINRATE!A11,SWISSW!C:C,"Won 1-0")-I11</f>
        <v>2</v>
      </c>
      <c r="E11" s="29">
        <f ca="1">COUNTIFS(SWISSW!I:I,WINRATE!A11,SWISSW!C:C,"Won 1-0")+COUNTIFS(SWISSW!J:J,WINRATE!A11,SWISSW!C:C,"Lost 0-1")-J11</f>
        <v>0</v>
      </c>
      <c r="F11" s="28">
        <f ca="1">COUNTIFS(SWISSW!I:I,WINRATE!A11,SWISSW!H:H,"&gt;0")+COUNTIFS(SWISSW!J:J,WINRATE!A11,SWISSW!H:H,"&gt;0")-2*COUNTIFS(SWISSW!I:I,WINRATE!A11,SWISSW!J:J,WINRATE!A11,SWISSW!H:H,"&gt;0")</f>
        <v>211</v>
      </c>
      <c r="G11" s="28">
        <f ca="1">COUNTIFS(SWISSW!I:I,WINRATE!A11,SWISSW!J:J,WINRATE!A11,SWISSW!F:F,"Draw",SWISSW!H:H,"&gt;0")</f>
        <v>0</v>
      </c>
      <c r="H11" s="28">
        <f t="shared" ca="1" si="2"/>
        <v>1</v>
      </c>
      <c r="I11" s="29">
        <f ca="1">COUNTIFS(SWISSW!I:I,WINRATE!A11,SWISSW!J:J,WINRATE!A11,SWISSW!C:C,"Lost 0-1",SWISSW!H:H,"&gt;0")+COUNTIFS(SWISSW!I:I,WINRATE!A11,SWISSW!J:J,WINRATE!A11,SWISSW!C:C,"Won 1-0",SWISSW!H:H,"&gt;0")</f>
        <v>0</v>
      </c>
      <c r="J11" s="29">
        <f ca="1">+COUNTIFS(SWISSW!I:I,WINRATE!A11,SWISSW!J:J,WINRATE!A11,SWISSW!C:C,"Won 1-0",SWISSW!H:H,"&gt;0")</f>
        <v>0</v>
      </c>
      <c r="K11" s="28">
        <f ca="1">COUNTIFS(SWISSW!I:I,WINRATE!A11,SWISSW!J:J,WINRATE!A11,SWISSW!H:H,"&gt;0")</f>
        <v>1</v>
      </c>
      <c r="L11" s="28">
        <f t="shared" ca="1" si="3"/>
        <v>212</v>
      </c>
      <c r="M11" s="30">
        <f t="shared" ca="1" si="7"/>
        <v>0.43127962085308058</v>
      </c>
      <c r="N11" s="30">
        <f t="shared" ca="1" si="6"/>
        <v>0.44827586206896552</v>
      </c>
      <c r="O11" s="30">
        <f t="shared" ca="1" si="0"/>
        <v>3.7914691943127965E-2</v>
      </c>
      <c r="P11" s="31">
        <f t="shared" ca="1" si="4"/>
        <v>0</v>
      </c>
      <c r="Q11" s="30">
        <f t="shared" ca="1" si="5"/>
        <v>4.7393364928909949E-2</v>
      </c>
      <c r="R11" s="29">
        <f ca="1">COUNTIF(META!B:B,WINRATE!A11)</f>
        <v>31</v>
      </c>
      <c r="S11" s="32">
        <f t="shared" ca="1" si="1"/>
        <v>2.8810408921933085E-2</v>
      </c>
      <c r="T11" s="32">
        <f ca="1">SUM($S$3:S11)</f>
        <v>0.62639405204460974</v>
      </c>
    </row>
    <row r="12" spans="1:38" s="6" customFormat="1" ht="55" customHeight="1" x14ac:dyDescent="0.25">
      <c r="A12" s="3" t="str">
        <f ca="1">MATCHUP!A11</f>
        <v>X Lands Spy</v>
      </c>
      <c r="B12" s="28">
        <f ca="1">COUNTIFS(SWISSW!I:I,WINRATE!A12,SWISSW!F:F,"Won",SWISSW!H:H,"&gt;0")+COUNTIFS(SWISSW!J:J,WINRATE!A12,SWISSW!F:F,"Lost",SWISSW!H:H,"&gt;0")-H12</f>
        <v>93</v>
      </c>
      <c r="C12" s="28">
        <f ca="1">COUNTIFS(SWISSW!I:I,WINRATE!A12,SWISSW!F:F,"Draw",SWISSW!H:H,"&gt;0")+COUNTIFS(SWISSW!J:J,WINRATE!A12,SWISSW!F:F,"Draw",SWISSW!H:H,"&gt;0")-2*G12</f>
        <v>5</v>
      </c>
      <c r="D12" s="29">
        <f ca="1">COUNTIFS(SWISSW!I:I,WINRATE!A12,SWISSW!C:C,"Lost 0-1")+COUNTIFS(SWISSW!J:J,WINRATE!A12,SWISSW!C:C,"Won 1-0")-I12</f>
        <v>1</v>
      </c>
      <c r="E12" s="29">
        <f ca="1">COUNTIFS(SWISSW!I:I,WINRATE!A12,SWISSW!C:C,"Won 1-0")+COUNTIFS(SWISSW!J:J,WINRATE!A12,SWISSW!C:C,"Lost 0-1")-J12</f>
        <v>1</v>
      </c>
      <c r="F12" s="28">
        <f ca="1">COUNTIFS(SWISSW!I:I,WINRATE!A12,SWISSW!H:H,"&gt;0")+COUNTIFS(SWISSW!J:J,WINRATE!A12,SWISSW!H:H,"&gt;0")-2*COUNTIFS(SWISSW!I:I,WINRATE!A12,SWISSW!J:J,WINRATE!A12,SWISSW!H:H,"&gt;0")</f>
        <v>201</v>
      </c>
      <c r="G12" s="28">
        <f ca="1">COUNTIFS(SWISSW!I:I,WINRATE!A12,SWISSW!J:J,WINRATE!A12,SWISSW!F:F,"Draw",SWISSW!H:H,"&gt;0")</f>
        <v>0</v>
      </c>
      <c r="H12" s="28">
        <f t="shared" ca="1" si="2"/>
        <v>9</v>
      </c>
      <c r="I12" s="29">
        <f ca="1">COUNTIFS(SWISSW!I:I,WINRATE!A12,SWISSW!J:J,WINRATE!A12,SWISSW!C:C,"Lost 0-1",SWISSW!H:H,"&gt;0")+COUNTIFS(SWISSW!I:I,WINRATE!A12,SWISSW!J:J,WINRATE!A12,SWISSW!C:C,"Won 1-0",SWISSW!H:H,"&gt;0")</f>
        <v>0</v>
      </c>
      <c r="J12" s="29">
        <f ca="1">+COUNTIFS(SWISSW!I:I,WINRATE!A12,SWISSW!J:J,WINRATE!A12,SWISSW!C:C,"Won 1-0",SWISSW!H:H,"&gt;0")</f>
        <v>0</v>
      </c>
      <c r="K12" s="28">
        <f ca="1">COUNTIFS(SWISSW!I:I,WINRATE!A12,SWISSW!J:J,WINRATE!A12,SWISSW!H:H,"&gt;0")</f>
        <v>9</v>
      </c>
      <c r="L12" s="28">
        <f t="shared" ca="1" si="3"/>
        <v>210</v>
      </c>
      <c r="M12" s="30">
        <f t="shared" ca="1" si="7"/>
        <v>0.46268656716417911</v>
      </c>
      <c r="N12" s="30">
        <f t="shared" ca="1" si="6"/>
        <v>0.47448979591836737</v>
      </c>
      <c r="O12" s="30">
        <f t="shared" ca="1" si="0"/>
        <v>2.4875621890547265E-2</v>
      </c>
      <c r="P12" s="31">
        <f t="shared" ca="1" si="4"/>
        <v>0</v>
      </c>
      <c r="Q12" s="30">
        <f t="shared" ca="1" si="5"/>
        <v>3.482587064676617E-2</v>
      </c>
      <c r="R12" s="29">
        <f ca="1">COUNTIF(META!B:B,WINRATE!A12)</f>
        <v>30</v>
      </c>
      <c r="S12" s="32">
        <f t="shared" ca="1" si="1"/>
        <v>2.7881040892193308E-2</v>
      </c>
      <c r="T12" s="32">
        <f ca="1">SUM($S$3:S12)</f>
        <v>0.65427509293680308</v>
      </c>
    </row>
    <row r="13" spans="1:38" s="6" customFormat="1" ht="55" customHeight="1" x14ac:dyDescent="0.25">
      <c r="A13" s="3" t="str">
        <f ca="1">MATCHUP!A12</f>
        <v>Altar Tron</v>
      </c>
      <c r="B13" s="28">
        <f ca="1">COUNTIFS(SWISSW!I:I,WINRATE!A13,SWISSW!F:F,"Won",SWISSW!H:H,"&gt;0")+COUNTIFS(SWISSW!J:J,WINRATE!A13,SWISSW!F:F,"Lost",SWISSW!H:H,"&gt;0")-H13</f>
        <v>114</v>
      </c>
      <c r="C13" s="28">
        <f ca="1">COUNTIFS(SWISSW!I:I,WINRATE!A13,SWISSW!F:F,"Draw",SWISSW!H:H,"&gt;0")+COUNTIFS(SWISSW!J:J,WINRATE!A13,SWISSW!F:F,"Draw",SWISSW!H:H,"&gt;0")-2*G13</f>
        <v>9</v>
      </c>
      <c r="D13" s="29">
        <f ca="1">COUNTIFS(SWISSW!I:I,WINRATE!A13,SWISSW!C:C,"Lost 0-1")+COUNTIFS(SWISSW!J:J,WINRATE!A13,SWISSW!C:C,"Won 1-0")-I13</f>
        <v>1</v>
      </c>
      <c r="E13" s="29">
        <f ca="1">COUNTIFS(SWISSW!I:I,WINRATE!A13,SWISSW!C:C,"Won 1-0")+COUNTIFS(SWISSW!J:J,WINRATE!A13,SWISSW!C:C,"Lost 0-1")-J13</f>
        <v>0</v>
      </c>
      <c r="F13" s="28">
        <f ca="1">COUNTIFS(SWISSW!I:I,WINRATE!A13,SWISSW!H:H,"&gt;0")+COUNTIFS(SWISSW!J:J,WINRATE!A13,SWISSW!H:H,"&gt;0")-2*COUNTIFS(SWISSW!I:I,WINRATE!A13,SWISSW!J:J,WINRATE!A13,SWISSW!H:H,"&gt;0")</f>
        <v>226</v>
      </c>
      <c r="G13" s="28">
        <f ca="1">COUNTIFS(SWISSW!I:I,WINRATE!A13,SWISSW!J:J,WINRATE!A13,SWISSW!F:F,"Draw",SWISSW!H:H,"&gt;0")</f>
        <v>1</v>
      </c>
      <c r="H13" s="28">
        <f t="shared" ca="1" si="2"/>
        <v>4</v>
      </c>
      <c r="I13" s="29">
        <f ca="1">COUNTIFS(SWISSW!I:I,WINRATE!A13,SWISSW!J:J,WINRATE!A13,SWISSW!C:C,"Lost 0-1",SWISSW!H:H,"&gt;0")+COUNTIFS(SWISSW!I:I,WINRATE!A13,SWISSW!J:J,WINRATE!A13,SWISSW!C:C,"Won 1-0",SWISSW!H:H,"&gt;0")</f>
        <v>0</v>
      </c>
      <c r="J13" s="29">
        <f ca="1">+COUNTIFS(SWISSW!I:I,WINRATE!A13,SWISSW!J:J,WINRATE!A13,SWISSW!C:C,"Won 1-0",SWISSW!H:H,"&gt;0")</f>
        <v>0</v>
      </c>
      <c r="K13" s="28">
        <f ca="1">COUNTIFS(SWISSW!I:I,WINRATE!A13,SWISSW!J:J,WINRATE!A13,SWISSW!H:H,"&gt;0")</f>
        <v>5</v>
      </c>
      <c r="L13" s="28">
        <f t="shared" ca="1" si="3"/>
        <v>231</v>
      </c>
      <c r="M13" s="30">
        <f t="shared" ca="1" si="7"/>
        <v>0.50442477876106195</v>
      </c>
      <c r="N13" s="30">
        <f t="shared" ca="1" si="6"/>
        <v>0.52534562211981561</v>
      </c>
      <c r="O13" s="30">
        <f t="shared" ca="1" si="0"/>
        <v>3.9823008849557522E-2</v>
      </c>
      <c r="P13" s="31">
        <f t="shared" ca="1" si="4"/>
        <v>0.2</v>
      </c>
      <c r="Q13" s="30">
        <f t="shared" ca="1" si="5"/>
        <v>4.8672566371681415E-2</v>
      </c>
      <c r="R13" s="29">
        <f ca="1">COUNTIF(META!B:B,WINRATE!A13)</f>
        <v>30</v>
      </c>
      <c r="S13" s="32">
        <f t="shared" ca="1" si="1"/>
        <v>2.7881040892193308E-2</v>
      </c>
      <c r="T13" s="32">
        <f ca="1">SUM($S$3:S13)</f>
        <v>0.68215613382899642</v>
      </c>
    </row>
    <row r="14" spans="1:38" s="6" customFormat="1" ht="55" customHeight="1" x14ac:dyDescent="0.25">
      <c r="A14" s="3" t="str">
        <f ca="1">MATCHUP!A13</f>
        <v>White Weenie</v>
      </c>
      <c r="B14" s="28">
        <f ca="1">COUNTIFS(SWISSW!I:I,WINRATE!A14,SWISSW!F:F,"Won",SWISSW!H:H,"&gt;0")+COUNTIFS(SWISSW!J:J,WINRATE!A14,SWISSW!F:F,"Lost",SWISSW!H:H,"&gt;0")-H14</f>
        <v>79</v>
      </c>
      <c r="C14" s="28">
        <f ca="1">COUNTIFS(SWISSW!I:I,WINRATE!A14,SWISSW!F:F,"Draw",SWISSW!H:H,"&gt;0")+COUNTIFS(SWISSW!J:J,WINRATE!A14,SWISSW!F:F,"Draw",SWISSW!H:H,"&gt;0")-2*G14</f>
        <v>10</v>
      </c>
      <c r="D14" s="29">
        <f ca="1">COUNTIFS(SWISSW!I:I,WINRATE!A14,SWISSW!C:C,"Lost 0-1")+COUNTIFS(SWISSW!J:J,WINRATE!A14,SWISSW!C:C,"Won 1-0")-I14</f>
        <v>3</v>
      </c>
      <c r="E14" s="29">
        <f ca="1">COUNTIFS(SWISSW!I:I,WINRATE!A14,SWISSW!C:C,"Won 1-0")+COUNTIFS(SWISSW!J:J,WINRATE!A14,SWISSW!C:C,"Lost 0-1")-J14</f>
        <v>0</v>
      </c>
      <c r="F14" s="28">
        <f ca="1">COUNTIFS(SWISSW!I:I,WINRATE!A14,SWISSW!H:H,"&gt;0")+COUNTIFS(SWISSW!J:J,WINRATE!A14,SWISSW!H:H,"&gt;0")-2*COUNTIFS(SWISSW!I:I,WINRATE!A14,SWISSW!J:J,WINRATE!A14,SWISSW!H:H,"&gt;0")</f>
        <v>179</v>
      </c>
      <c r="G14" s="28">
        <f ca="1">COUNTIFS(SWISSW!I:I,WINRATE!A14,SWISSW!J:J,WINRATE!A14,SWISSW!F:F,"Draw",SWISSW!H:H,"&gt;0")</f>
        <v>0</v>
      </c>
      <c r="H14" s="28">
        <f t="shared" ca="1" si="2"/>
        <v>2</v>
      </c>
      <c r="I14" s="29">
        <f ca="1">COUNTIFS(SWISSW!I:I,WINRATE!A14,SWISSW!J:J,WINRATE!A14,SWISSW!C:C,"Lost 0-1",SWISSW!H:H,"&gt;0")+COUNTIFS(SWISSW!I:I,WINRATE!A14,SWISSW!J:J,WINRATE!A14,SWISSW!C:C,"Won 1-0",SWISSW!H:H,"&gt;0")</f>
        <v>1</v>
      </c>
      <c r="J14" s="29">
        <f ca="1">+COUNTIFS(SWISSW!I:I,WINRATE!A14,SWISSW!J:J,WINRATE!A14,SWISSW!C:C,"Won 1-0",SWISSW!H:H,"&gt;0")</f>
        <v>1</v>
      </c>
      <c r="K14" s="28">
        <f ca="1">COUNTIFS(SWISSW!I:I,WINRATE!A14,SWISSW!J:J,WINRATE!A14,SWISSW!H:H,"&gt;0")</f>
        <v>2</v>
      </c>
      <c r="L14" s="28">
        <f t="shared" ca="1" si="3"/>
        <v>181</v>
      </c>
      <c r="M14" s="30">
        <f t="shared" ca="1" si="7"/>
        <v>0.44134078212290501</v>
      </c>
      <c r="N14" s="30">
        <f ca="1">(B14/(F14-C14))</f>
        <v>0.46745562130177515</v>
      </c>
      <c r="O14" s="30">
        <f t="shared" ca="1" si="0"/>
        <v>5.5865921787709494E-2</v>
      </c>
      <c r="P14" s="31">
        <f t="shared" ca="1" si="4"/>
        <v>0</v>
      </c>
      <c r="Q14" s="30">
        <f t="shared" ca="1" si="5"/>
        <v>8.3798882681564241E-2</v>
      </c>
      <c r="R14" s="29">
        <f ca="1">COUNTIF(META!B:B,WINRATE!A14)</f>
        <v>27</v>
      </c>
      <c r="S14" s="32">
        <f t="shared" ca="1" si="1"/>
        <v>2.5092936802973979E-2</v>
      </c>
      <c r="T14" s="32">
        <f ca="1">SUM($S$3:S14)</f>
        <v>0.7072490706319704</v>
      </c>
    </row>
    <row r="15" spans="1:38" s="6" customFormat="1" ht="55" customHeight="1" x14ac:dyDescent="0.25">
      <c r="A15" s="3" t="str">
        <f ca="1">MATCHUP!A14</f>
        <v>Gardens</v>
      </c>
      <c r="B15" s="28">
        <f ca="1">COUNTIFS(SWISSW!I:I,WINRATE!A15,SWISSW!F:F,"Won",SWISSW!H:H,"&gt;0")+COUNTIFS(SWISSW!J:J,WINRATE!A15,SWISSW!F:F,"Lost",SWISSW!H:H,"&gt;0")-H15</f>
        <v>82</v>
      </c>
      <c r="C15" s="28">
        <f ca="1">COUNTIFS(SWISSW!I:I,WINRATE!A15,SWISSW!F:F,"Draw",SWISSW!H:H,"&gt;0")+COUNTIFS(SWISSW!J:J,WINRATE!A15,SWISSW!F:F,"Draw",SWISSW!H:H,"&gt;0")-2*G15</f>
        <v>9</v>
      </c>
      <c r="D15" s="29">
        <f ca="1">COUNTIFS(SWISSW!I:I,WINRATE!A15,SWISSW!C:C,"Lost 0-1")+COUNTIFS(SWISSW!J:J,WINRATE!A15,SWISSW!C:C,"Won 1-0")-I15</f>
        <v>1</v>
      </c>
      <c r="E15" s="29">
        <f ca="1">COUNTIFS(SWISSW!I:I,WINRATE!A15,SWISSW!C:C,"Won 1-0")+COUNTIFS(SWISSW!J:J,WINRATE!A15,SWISSW!C:C,"Lost 0-1")-J15</f>
        <v>1</v>
      </c>
      <c r="F15" s="28">
        <f ca="1">COUNTIFS(SWISSW!I:I,WINRATE!A15,SWISSW!H:H,"&gt;0")+COUNTIFS(SWISSW!J:J,WINRATE!A15,SWISSW!H:H,"&gt;0")-2*COUNTIFS(SWISSW!I:I,WINRATE!A15,SWISSW!J:J,WINRATE!A15,SWISSW!H:H,"&gt;0")</f>
        <v>179</v>
      </c>
      <c r="G15" s="28">
        <f ca="1">COUNTIFS(SWISSW!I:I,WINRATE!A15,SWISSW!J:J,WINRATE!A15,SWISSW!F:F,"Draw",SWISSW!H:H,"&gt;0")</f>
        <v>0</v>
      </c>
      <c r="H15" s="28">
        <f t="shared" ca="1" si="2"/>
        <v>1</v>
      </c>
      <c r="I15" s="29">
        <f ca="1">COUNTIFS(SWISSW!I:I,WINRATE!A15,SWISSW!J:J,WINRATE!A15,SWISSW!C:C,"Lost 0-1",SWISSW!H:H,"&gt;0")+COUNTIFS(SWISSW!I:I,WINRATE!A15,SWISSW!J:J,WINRATE!A15,SWISSW!C:C,"Won 1-0",SWISSW!H:H,"&gt;0")</f>
        <v>0</v>
      </c>
      <c r="J15" s="29">
        <f ca="1">+COUNTIFS(SWISSW!I:I,WINRATE!A15,SWISSW!J:J,WINRATE!A15,SWISSW!C:C,"Won 1-0",SWISSW!H:H,"&gt;0")</f>
        <v>0</v>
      </c>
      <c r="K15" s="28">
        <f ca="1">COUNTIFS(SWISSW!I:I,WINRATE!A15,SWISSW!J:J,WINRATE!A15,SWISSW!H:H,"&gt;0")</f>
        <v>1</v>
      </c>
      <c r="L15" s="28">
        <f t="shared" ca="1" si="3"/>
        <v>180</v>
      </c>
      <c r="M15" s="30">
        <f t="shared" ca="1" si="7"/>
        <v>0.45810055865921789</v>
      </c>
      <c r="N15" s="30">
        <f t="shared" ca="1" si="6"/>
        <v>0.4823529411764706</v>
      </c>
      <c r="O15" s="30">
        <f t="shared" ca="1" si="0"/>
        <v>5.027932960893855E-2</v>
      </c>
      <c r="P15" s="31">
        <f t="shared" ca="1" si="4"/>
        <v>0</v>
      </c>
      <c r="Q15" s="30">
        <f t="shared" ca="1" si="5"/>
        <v>6.1452513966480445E-2</v>
      </c>
      <c r="R15" s="29">
        <f ca="1">COUNTIF(META!B:B,WINRATE!A15)</f>
        <v>26</v>
      </c>
      <c r="S15" s="32">
        <f t="shared" ca="1" si="1"/>
        <v>2.4163568773234202E-2</v>
      </c>
      <c r="T15" s="32">
        <f ca="1">SUM($S$3:S15)</f>
        <v>0.73141263940520462</v>
      </c>
    </row>
    <row r="16" spans="1:38" s="6" customFormat="1" ht="55" customHeight="1" x14ac:dyDescent="0.25">
      <c r="A16" s="3" t="str">
        <f ca="1">MATCHUP!A15</f>
        <v>Gruul Monsters</v>
      </c>
      <c r="B16" s="28">
        <f ca="1">COUNTIFS(SWISSW!I:I,WINRATE!A16,SWISSW!F:F,"Won",SWISSW!H:H,"&gt;0")+COUNTIFS(SWISSW!J:J,WINRATE!A16,SWISSW!F:F,"Lost",SWISSW!H:H,"&gt;0")-H16</f>
        <v>89</v>
      </c>
      <c r="C16" s="28">
        <f ca="1">COUNTIFS(SWISSW!I:I,WINRATE!A16,SWISSW!F:F,"Draw",SWISSW!H:H,"&gt;0")+COUNTIFS(SWISSW!J:J,WINRATE!A16,SWISSW!F:F,"Draw",SWISSW!H:H,"&gt;0")-2*G16</f>
        <v>8</v>
      </c>
      <c r="D16" s="29">
        <f ca="1">COUNTIFS(SWISSW!I:I,WINRATE!A16,SWISSW!C:C,"Lost 0-1")+COUNTIFS(SWISSW!J:J,WINRATE!A16,SWISSW!C:C,"Won 1-0")-I16</f>
        <v>0</v>
      </c>
      <c r="E16" s="29">
        <f ca="1">COUNTIFS(SWISSW!I:I,WINRATE!A16,SWISSW!C:C,"Won 1-0")+COUNTIFS(SWISSW!J:J,WINRATE!A16,SWISSW!C:C,"Lost 0-1")-J16</f>
        <v>0</v>
      </c>
      <c r="F16" s="28">
        <f ca="1">COUNTIFS(SWISSW!I:I,WINRATE!A16,SWISSW!H:H,"&gt;0")+COUNTIFS(SWISSW!J:J,WINRATE!A16,SWISSW!H:H,"&gt;0")-2*COUNTIFS(SWISSW!I:I,WINRATE!A16,SWISSW!J:J,WINRATE!A16,SWISSW!H:H,"&gt;0")</f>
        <v>177</v>
      </c>
      <c r="G16" s="28">
        <f ca="1">COUNTIFS(SWISSW!I:I,WINRATE!A16,SWISSW!J:J,WINRATE!A16,SWISSW!F:F,"Draw",SWISSW!H:H,"&gt;0")</f>
        <v>0</v>
      </c>
      <c r="H16" s="28">
        <f t="shared" ca="1" si="2"/>
        <v>0</v>
      </c>
      <c r="I16" s="29">
        <f ca="1">COUNTIFS(SWISSW!I:I,WINRATE!A16,SWISSW!J:J,WINRATE!A16,SWISSW!C:C,"Lost 0-1",SWISSW!H:H,"&gt;0")+COUNTIFS(SWISSW!I:I,WINRATE!A16,SWISSW!J:J,WINRATE!A16,SWISSW!C:C,"Won 1-0",SWISSW!H:H,"&gt;0")</f>
        <v>0</v>
      </c>
      <c r="J16" s="29">
        <f ca="1">+COUNTIFS(SWISSW!I:I,WINRATE!A16,SWISSW!J:J,WINRATE!A16,SWISSW!C:C,"Won 1-0",SWISSW!H:H,"&gt;0")</f>
        <v>0</v>
      </c>
      <c r="K16" s="28">
        <f ca="1">COUNTIFS(SWISSW!I:I,WINRATE!A16,SWISSW!J:J,WINRATE!A16,SWISSW!H:H,"&gt;0")</f>
        <v>0</v>
      </c>
      <c r="L16" s="28">
        <f t="shared" ca="1" si="3"/>
        <v>177</v>
      </c>
      <c r="M16" s="30">
        <f t="shared" ca="1" si="7"/>
        <v>0.50282485875706218</v>
      </c>
      <c r="N16" s="30">
        <f t="shared" ca="1" si="6"/>
        <v>0.52662721893491127</v>
      </c>
      <c r="O16" s="30">
        <f t="shared" ca="1" si="0"/>
        <v>4.519774011299435E-2</v>
      </c>
      <c r="P16" s="31" t="str">
        <f t="shared" ca="1" si="4"/>
        <v>-</v>
      </c>
      <c r="Q16" s="30">
        <f t="shared" ca="1" si="5"/>
        <v>4.519774011299435E-2</v>
      </c>
      <c r="R16" s="29">
        <f ca="1">COUNTIF(META!B:B,WINRATE!A16)</f>
        <v>24</v>
      </c>
      <c r="S16" s="32">
        <f t="shared" ca="1" si="1"/>
        <v>2.2304832713754646E-2</v>
      </c>
      <c r="T16" s="32">
        <f ca="1">SUM($S$3:S16)</f>
        <v>0.75371747211895923</v>
      </c>
    </row>
    <row r="17" spans="1:20" s="6" customFormat="1" ht="55" customHeight="1" x14ac:dyDescent="0.25">
      <c r="A17" s="3" t="str">
        <f ca="1">MATCHUP!A16</f>
        <v>Jeskai Ephemerate</v>
      </c>
      <c r="B17" s="28">
        <f ca="1">COUNTIFS(SWISSW!I:I,WINRATE!A17,SWISSW!F:F,"Won",SWISSW!H:H,"&gt;0")+COUNTIFS(SWISSW!J:J,WINRATE!A17,SWISSW!F:F,"Lost",SWISSW!H:H,"&gt;0")-H17</f>
        <v>79</v>
      </c>
      <c r="C17" s="28">
        <f ca="1">COUNTIFS(SWISSW!I:I,WINRATE!A17,SWISSW!F:F,"Draw",SWISSW!H:H,"&gt;0")+COUNTIFS(SWISSW!J:J,WINRATE!A17,SWISSW!F:F,"Draw",SWISSW!H:H,"&gt;0")-2*G17</f>
        <v>15</v>
      </c>
      <c r="D17" s="29">
        <f ca="1">COUNTIFS(SWISSW!I:I,WINRATE!A17,SWISSW!C:C,"Lost 0-1")+COUNTIFS(SWISSW!J:J,WINRATE!A17,SWISSW!C:C,"Won 1-0")-I17</f>
        <v>0</v>
      </c>
      <c r="E17" s="29">
        <f ca="1">COUNTIFS(SWISSW!I:I,WINRATE!A17,SWISSW!C:C,"Won 1-0")+COUNTIFS(SWISSW!J:J,WINRATE!A17,SWISSW!C:C,"Lost 0-1")-J17</f>
        <v>2</v>
      </c>
      <c r="F17" s="28">
        <f ca="1">COUNTIFS(SWISSW!I:I,WINRATE!A17,SWISSW!H:H,"&gt;0")+COUNTIFS(SWISSW!J:J,WINRATE!A17,SWISSW!H:H,"&gt;0")-2*COUNTIFS(SWISSW!I:I,WINRATE!A17,SWISSW!J:J,WINRATE!A17,SWISSW!H:H,"&gt;0")</f>
        <v>163</v>
      </c>
      <c r="G17" s="28">
        <f ca="1">COUNTIFS(SWISSW!I:I,WINRATE!A17,SWISSW!J:J,WINRATE!A17,SWISSW!F:F,"Draw",SWISSW!H:H,"&gt;0")</f>
        <v>0</v>
      </c>
      <c r="H17" s="28">
        <f t="shared" ca="1" si="2"/>
        <v>2</v>
      </c>
      <c r="I17" s="29">
        <f ca="1">COUNTIFS(SWISSW!I:I,WINRATE!A17,SWISSW!J:J,WINRATE!A17,SWISSW!C:C,"Lost 0-1",SWISSW!H:H,"&gt;0")+COUNTIFS(SWISSW!I:I,WINRATE!A17,SWISSW!J:J,WINRATE!A17,SWISSW!C:C,"Won 1-0",SWISSW!H:H,"&gt;0")</f>
        <v>0</v>
      </c>
      <c r="J17" s="29">
        <f ca="1">+COUNTIFS(SWISSW!I:I,WINRATE!A17,SWISSW!J:J,WINRATE!A17,SWISSW!C:C,"Won 1-0",SWISSW!H:H,"&gt;0")</f>
        <v>0</v>
      </c>
      <c r="K17" s="28">
        <f ca="1">COUNTIFS(SWISSW!I:I,WINRATE!A17,SWISSW!J:J,WINRATE!A17,SWISSW!H:H,"&gt;0")</f>
        <v>2</v>
      </c>
      <c r="L17" s="28">
        <f t="shared" ca="1" si="3"/>
        <v>165</v>
      </c>
      <c r="M17" s="30">
        <f t="shared" ca="1" si="7"/>
        <v>0.48466257668711654</v>
      </c>
      <c r="N17" s="30">
        <f t="shared" ca="1" si="6"/>
        <v>0.53378378378378377</v>
      </c>
      <c r="O17" s="30">
        <f t="shared" ca="1" si="0"/>
        <v>9.202453987730061E-2</v>
      </c>
      <c r="P17" s="31">
        <f t="shared" ca="1" si="4"/>
        <v>0</v>
      </c>
      <c r="Q17" s="30">
        <f t="shared" ca="1" si="5"/>
        <v>0.10429447852760736</v>
      </c>
      <c r="R17" s="29">
        <f ca="1">COUNTIF(META!B:B,WINRATE!A17)</f>
        <v>23</v>
      </c>
      <c r="S17" s="32">
        <f t="shared" ca="1" si="1"/>
        <v>2.1375464684014869E-2</v>
      </c>
      <c r="T17" s="32">
        <f ca="1">SUM($S$3:S17)</f>
        <v>0.77509293680297409</v>
      </c>
    </row>
    <row r="18" spans="1:20" s="6" customFormat="1" ht="55" customHeight="1" x14ac:dyDescent="0.25">
      <c r="A18" s="3" t="str">
        <f ca="1">MATCHUP!A17</f>
        <v>Dimir Terror</v>
      </c>
      <c r="B18" s="28">
        <f ca="1">COUNTIFS(SWISSW!I:I,WINRATE!A18,SWISSW!F:F,"Won",SWISSW!H:H,"&gt;0")+COUNTIFS(SWISSW!J:J,WINRATE!A18,SWISSW!F:F,"Lost",SWISSW!H:H,"&gt;0")-H18</f>
        <v>68</v>
      </c>
      <c r="C18" s="28">
        <f ca="1">COUNTIFS(SWISSW!I:I,WINRATE!A18,SWISSW!F:F,"Draw",SWISSW!H:H,"&gt;0")+COUNTIFS(SWISSW!J:J,WINRATE!A18,SWISSW!F:F,"Draw",SWISSW!H:H,"&gt;0")-2*G18</f>
        <v>1</v>
      </c>
      <c r="D18" s="29">
        <f ca="1">COUNTIFS(SWISSW!I:I,WINRATE!A18,SWISSW!C:C,"Lost 0-1")+COUNTIFS(SWISSW!J:J,WINRATE!A18,SWISSW!C:C,"Won 1-0")-I18</f>
        <v>1</v>
      </c>
      <c r="E18" s="29">
        <f ca="1">COUNTIFS(SWISSW!I:I,WINRATE!A18,SWISSW!C:C,"Won 1-0")+COUNTIFS(SWISSW!J:J,WINRATE!A18,SWISSW!C:C,"Lost 0-1")-J18</f>
        <v>2</v>
      </c>
      <c r="F18" s="28">
        <f ca="1">COUNTIFS(SWISSW!I:I,WINRATE!A18,SWISSW!H:H,"&gt;0")+COUNTIFS(SWISSW!J:J,WINRATE!A18,SWISSW!H:H,"&gt;0")-2*COUNTIFS(SWISSW!I:I,WINRATE!A18,SWISSW!J:J,WINRATE!A18,SWISSW!H:H,"&gt;0")</f>
        <v>148</v>
      </c>
      <c r="G18" s="28">
        <f ca="1">COUNTIFS(SWISSW!I:I,WINRATE!A18,SWISSW!J:J,WINRATE!A18,SWISSW!F:F,"Draw",SWISSW!H:H,"&gt;0")</f>
        <v>0</v>
      </c>
      <c r="H18" s="28">
        <f t="shared" ca="1" si="2"/>
        <v>1</v>
      </c>
      <c r="I18" s="29">
        <f ca="1">COUNTIFS(SWISSW!I:I,WINRATE!A18,SWISSW!J:J,WINRATE!A18,SWISSW!C:C,"Lost 0-1",SWISSW!H:H,"&gt;0")+COUNTIFS(SWISSW!I:I,WINRATE!A18,SWISSW!J:J,WINRATE!A18,SWISSW!C:C,"Won 1-0",SWISSW!H:H,"&gt;0")</f>
        <v>0</v>
      </c>
      <c r="J18" s="29">
        <f ca="1">+COUNTIFS(SWISSW!I:I,WINRATE!A18,SWISSW!J:J,WINRATE!A18,SWISSW!C:C,"Won 1-0",SWISSW!H:H,"&gt;0")</f>
        <v>0</v>
      </c>
      <c r="K18" s="28">
        <f ca="1">COUNTIFS(SWISSW!I:I,WINRATE!A18,SWISSW!J:J,WINRATE!A18,SWISSW!H:H,"&gt;0")</f>
        <v>1</v>
      </c>
      <c r="L18" s="28">
        <f t="shared" ca="1" si="3"/>
        <v>149</v>
      </c>
      <c r="M18" s="30">
        <f t="shared" ca="1" si="7"/>
        <v>0.45945945945945948</v>
      </c>
      <c r="N18" s="30">
        <f t="shared" ca="1" si="6"/>
        <v>0.46258503401360546</v>
      </c>
      <c r="O18" s="30">
        <f t="shared" ca="1" si="0"/>
        <v>6.7567567567567571E-3</v>
      </c>
      <c r="P18" s="31">
        <f t="shared" ca="1" si="4"/>
        <v>0</v>
      </c>
      <c r="Q18" s="30">
        <f t="shared" ca="1" si="5"/>
        <v>2.7027027027027029E-2</v>
      </c>
      <c r="R18" s="29">
        <f ca="1">COUNTIF(META!B:B,WINRATE!A18)</f>
        <v>21</v>
      </c>
      <c r="S18" s="32">
        <f t="shared" ca="1" si="1"/>
        <v>1.9516728624535316E-2</v>
      </c>
      <c r="T18" s="32">
        <f ca="1">SUM($S$3:S18)</f>
        <v>0.79460966542750944</v>
      </c>
    </row>
    <row r="19" spans="1:20" ht="55" customHeight="1" x14ac:dyDescent="0.3">
      <c r="A19" s="3" t="str">
        <f ca="1">MATCHUP!A18</f>
        <v>Azorius Familiars</v>
      </c>
      <c r="B19" s="28">
        <f ca="1">COUNTIFS(SWISSW!I:I,WINRATE!A19,SWISSW!F:F,"Won",SWISSW!H:H,"&gt;0")+COUNTIFS(SWISSW!J:J,WINRATE!A19,SWISSW!F:F,"Lost",SWISSW!H:H,"&gt;0")-H19</f>
        <v>104</v>
      </c>
      <c r="C19" s="28">
        <f ca="1">COUNTIFS(SWISSW!I:I,WINRATE!A19,SWISSW!F:F,"Draw",SWISSW!H:H,"&gt;0")+COUNTIFS(SWISSW!J:J,WINRATE!A19,SWISSW!F:F,"Draw",SWISSW!H:H,"&gt;0")-2*G19</f>
        <v>9</v>
      </c>
      <c r="D19" s="29">
        <f ca="1">COUNTIFS(SWISSW!I:I,WINRATE!A19,SWISSW!C:C,"Lost 0-1")+COUNTIFS(SWISSW!J:J,WINRATE!A19,SWISSW!C:C,"Won 1-0")-I19</f>
        <v>1</v>
      </c>
      <c r="E19" s="29">
        <f ca="1">COUNTIFS(SWISSW!I:I,WINRATE!A19,SWISSW!C:C,"Won 1-0")+COUNTIFS(SWISSW!J:J,WINRATE!A19,SWISSW!C:C,"Lost 0-1")-J19</f>
        <v>0</v>
      </c>
      <c r="F19" s="28">
        <f ca="1">COUNTIFS(SWISSW!I:I,WINRATE!A19,SWISSW!H:H,"&gt;0")+COUNTIFS(SWISSW!J:J,WINRATE!A19,SWISSW!H:H,"&gt;0")-2*COUNTIFS(SWISSW!I:I,WINRATE!A19,SWISSW!J:J,WINRATE!A19,SWISSW!H:H,"&gt;0")</f>
        <v>180</v>
      </c>
      <c r="G19" s="28">
        <f ca="1">COUNTIFS(SWISSW!I:I,WINRATE!A19,SWISSW!J:J,WINRATE!A19,SWISSW!F:F,"Draw",SWISSW!H:H,"&gt;0")</f>
        <v>0</v>
      </c>
      <c r="H19" s="28">
        <f t="shared" ca="1" si="2"/>
        <v>0</v>
      </c>
      <c r="I19" s="29">
        <f ca="1">COUNTIFS(SWISSW!I:I,WINRATE!A19,SWISSW!J:J,WINRATE!A19,SWISSW!C:C,"Lost 0-1",SWISSW!H:H,"&gt;0")+COUNTIFS(SWISSW!I:I,WINRATE!A19,SWISSW!J:J,WINRATE!A19,SWISSW!C:C,"Won 1-0",SWISSW!H:H,"&gt;0")</f>
        <v>0</v>
      </c>
      <c r="J19" s="29">
        <f ca="1">+COUNTIFS(SWISSW!I:I,WINRATE!A19,SWISSW!J:J,WINRATE!A19,SWISSW!C:C,"Won 1-0",SWISSW!H:H,"&gt;0")</f>
        <v>0</v>
      </c>
      <c r="K19" s="28">
        <f ca="1">COUNTIFS(SWISSW!I:I,WINRATE!A19,SWISSW!J:J,WINRATE!A19,SWISSW!H:H,"&gt;0")</f>
        <v>0</v>
      </c>
      <c r="L19" s="28">
        <f t="shared" ca="1" si="3"/>
        <v>180</v>
      </c>
      <c r="M19" s="30">
        <f t="shared" ca="1" si="7"/>
        <v>0.57777777777777772</v>
      </c>
      <c r="N19" s="30">
        <f t="shared" ca="1" si="6"/>
        <v>0.60818713450292394</v>
      </c>
      <c r="O19" s="30">
        <f t="shared" ca="1" si="0"/>
        <v>0.05</v>
      </c>
      <c r="P19" s="31" t="str">
        <f t="shared" ca="1" si="4"/>
        <v>-</v>
      </c>
      <c r="Q19" s="30">
        <f t="shared" ca="1" si="5"/>
        <v>5.5555555555555552E-2</v>
      </c>
      <c r="R19" s="29">
        <f ca="1">COUNTIF(META!B:B,WINRATE!A19)</f>
        <v>20</v>
      </c>
      <c r="S19" s="32">
        <f t="shared" ca="1" si="1"/>
        <v>1.858736059479554E-2</v>
      </c>
      <c r="T19" s="32">
        <f ca="1">SUM($S$3:S19)</f>
        <v>0.81319702602230493</v>
      </c>
    </row>
    <row r="20" spans="1:20" ht="55" customHeight="1" x14ac:dyDescent="0.3">
      <c r="A20" s="3" t="str">
        <f ca="1">MATCHUP!A19</f>
        <v>Dredge</v>
      </c>
      <c r="B20" s="28">
        <f ca="1">COUNTIFS(SWISSW!I:I,WINRATE!A20,SWISSW!F:F,"Won",SWISSW!H:H,"&gt;0")+COUNTIFS(SWISSW!J:J,WINRATE!A20,SWISSW!F:F,"Lost",SWISSW!H:H,"&gt;0")-H20</f>
        <v>46</v>
      </c>
      <c r="C20" s="28">
        <f ca="1">COUNTIFS(SWISSW!I:I,WINRATE!A20,SWISSW!F:F,"Draw",SWISSW!H:H,"&gt;0")+COUNTIFS(SWISSW!J:J,WINRATE!A20,SWISSW!F:F,"Draw",SWISSW!H:H,"&gt;0")-2*G20</f>
        <v>7</v>
      </c>
      <c r="D20" s="29">
        <f ca="1">COUNTIFS(SWISSW!I:I,WINRATE!A20,SWISSW!C:C,"Lost 0-1")+COUNTIFS(SWISSW!J:J,WINRATE!A20,SWISSW!C:C,"Won 1-0")-I20</f>
        <v>0</v>
      </c>
      <c r="E20" s="29">
        <f ca="1">COUNTIFS(SWISSW!I:I,WINRATE!A20,SWISSW!C:C,"Won 1-0")+COUNTIFS(SWISSW!J:J,WINRATE!A20,SWISSW!C:C,"Lost 0-1")-J20</f>
        <v>1</v>
      </c>
      <c r="F20" s="28">
        <f ca="1">COUNTIFS(SWISSW!I:I,WINRATE!A20,SWISSW!H:H,"&gt;0")+COUNTIFS(SWISSW!J:J,WINRATE!A20,SWISSW!H:H,"&gt;0")-2*COUNTIFS(SWISSW!I:I,WINRATE!A20,SWISSW!J:J,WINRATE!A20,SWISSW!H:H,"&gt;0")</f>
        <v>113</v>
      </c>
      <c r="G20" s="28">
        <f ca="1">COUNTIFS(SWISSW!I:I,WINRATE!A20,SWISSW!J:J,WINRATE!A20,SWISSW!F:F,"Draw",SWISSW!H:H,"&gt;0")</f>
        <v>0</v>
      </c>
      <c r="H20" s="28">
        <f t="shared" ca="1" si="2"/>
        <v>1</v>
      </c>
      <c r="I20" s="29">
        <f ca="1">COUNTIFS(SWISSW!I:I,WINRATE!A20,SWISSW!J:J,WINRATE!A20,SWISSW!C:C,"Lost 0-1",SWISSW!H:H,"&gt;0")+COUNTIFS(SWISSW!I:I,WINRATE!A20,SWISSW!J:J,WINRATE!A20,SWISSW!C:C,"Won 1-0",SWISSW!H:H,"&gt;0")</f>
        <v>1</v>
      </c>
      <c r="J20" s="29">
        <f ca="1">+COUNTIFS(SWISSW!I:I,WINRATE!A20,SWISSW!J:J,WINRATE!A20,SWISSW!C:C,"Won 1-0",SWISSW!H:H,"&gt;0")</f>
        <v>0</v>
      </c>
      <c r="K20" s="28">
        <f ca="1">COUNTIFS(SWISSW!I:I,WINRATE!A20,SWISSW!J:J,WINRATE!A20,SWISSW!H:H,"&gt;0")</f>
        <v>1</v>
      </c>
      <c r="L20" s="28">
        <f t="shared" ca="1" si="3"/>
        <v>114</v>
      </c>
      <c r="M20" s="30">
        <f t="shared" ca="1" si="7"/>
        <v>0.40707964601769914</v>
      </c>
      <c r="N20" s="30">
        <f t="shared" ca="1" si="6"/>
        <v>0.43396226415094341</v>
      </c>
      <c r="O20" s="30">
        <f t="shared" ca="1" si="0"/>
        <v>6.1946902654867256E-2</v>
      </c>
      <c r="P20" s="31">
        <f t="shared" ca="1" si="4"/>
        <v>0</v>
      </c>
      <c r="Q20" s="30">
        <f t="shared" ca="1" si="5"/>
        <v>7.9646017699115043E-2</v>
      </c>
      <c r="R20" s="29">
        <f ca="1">COUNTIF(META!B:B,WINRATE!A20)</f>
        <v>18</v>
      </c>
      <c r="S20" s="32">
        <f t="shared" ca="1" si="1"/>
        <v>1.6728624535315983E-2</v>
      </c>
      <c r="T20" s="32">
        <f ca="1">SUM($S$3:S20)</f>
        <v>0.82992565055762091</v>
      </c>
    </row>
    <row r="21" spans="1:20" ht="55" customHeight="1" x14ac:dyDescent="0.3">
      <c r="A21" s="3" t="str">
        <f ca="1">MATCHUP!A20</f>
        <v>Flicker Tron</v>
      </c>
      <c r="B21" s="28">
        <f ca="1">COUNTIFS(SWISSW!I:I,WINRATE!A21,SWISSW!F:F,"Won",SWISSW!H:H,"&gt;0")+COUNTIFS(SWISSW!J:J,WINRATE!A21,SWISSW!F:F,"Lost",SWISSW!H:H,"&gt;0")-H21</f>
        <v>38</v>
      </c>
      <c r="C21" s="28">
        <f ca="1">COUNTIFS(SWISSW!I:I,WINRATE!A21,SWISSW!F:F,"Draw",SWISSW!H:H,"&gt;0")+COUNTIFS(SWISSW!J:J,WINRATE!A21,SWISSW!F:F,"Draw",SWISSW!H:H,"&gt;0")-2*G21</f>
        <v>7</v>
      </c>
      <c r="D21" s="29">
        <f ca="1">COUNTIFS(SWISSW!I:I,WINRATE!A21,SWISSW!C:C,"Lost 0-1")+COUNTIFS(SWISSW!J:J,WINRATE!A21,SWISSW!C:C,"Won 1-0")-I21</f>
        <v>0</v>
      </c>
      <c r="E21" s="29">
        <f ca="1">COUNTIFS(SWISSW!I:I,WINRATE!A21,SWISSW!C:C,"Won 1-0")+COUNTIFS(SWISSW!J:J,WINRATE!A21,SWISSW!C:C,"Lost 0-1")-J21</f>
        <v>1</v>
      </c>
      <c r="F21" s="28">
        <f ca="1">COUNTIFS(SWISSW!I:I,WINRATE!A21,SWISSW!H:H,"&gt;0")+COUNTIFS(SWISSW!J:J,WINRATE!A21,SWISSW!H:H,"&gt;0")-2*COUNTIFS(SWISSW!I:I,WINRATE!A21,SWISSW!J:J,WINRATE!A21,SWISSW!H:H,"&gt;0")</f>
        <v>92</v>
      </c>
      <c r="G21" s="28">
        <f ca="1">COUNTIFS(SWISSW!I:I,WINRATE!A21,SWISSW!J:J,WINRATE!A21,SWISSW!F:F,"Draw",SWISSW!H:H,"&gt;0")</f>
        <v>0</v>
      </c>
      <c r="H21" s="28">
        <f t="shared" ca="1" si="2"/>
        <v>1</v>
      </c>
      <c r="I21" s="29">
        <f ca="1">COUNTIFS(SWISSW!I:I,WINRATE!A21,SWISSW!J:J,WINRATE!A21,SWISSW!C:C,"Lost 0-1",SWISSW!H:H,"&gt;0")+COUNTIFS(SWISSW!I:I,WINRATE!A21,SWISSW!J:J,WINRATE!A21,SWISSW!C:C,"Won 1-0",SWISSW!H:H,"&gt;0")</f>
        <v>0</v>
      </c>
      <c r="J21" s="29">
        <f ca="1">+COUNTIFS(SWISSW!I:I,WINRATE!A21,SWISSW!J:J,WINRATE!A21,SWISSW!C:C,"Won 1-0",SWISSW!H:H,"&gt;0")</f>
        <v>0</v>
      </c>
      <c r="K21" s="28">
        <f ca="1">COUNTIFS(SWISSW!I:I,WINRATE!A21,SWISSW!J:J,WINRATE!A21,SWISSW!H:H,"&gt;0")</f>
        <v>1</v>
      </c>
      <c r="L21" s="28">
        <f t="shared" ca="1" si="3"/>
        <v>93</v>
      </c>
      <c r="M21" s="30">
        <f t="shared" ca="1" si="7"/>
        <v>0.41304347826086957</v>
      </c>
      <c r="N21" s="30">
        <f t="shared" ca="1" si="6"/>
        <v>0.44705882352941179</v>
      </c>
      <c r="O21" s="30">
        <f t="shared" ca="1" si="0"/>
        <v>7.6086956521739135E-2</v>
      </c>
      <c r="P21" s="31">
        <f t="shared" ca="1" si="4"/>
        <v>0</v>
      </c>
      <c r="Q21" s="30">
        <f t="shared" ca="1" si="5"/>
        <v>8.6956521739130432E-2</v>
      </c>
      <c r="R21" s="29">
        <f ca="1">COUNTIF(META!B:B,WINRATE!A21)</f>
        <v>17</v>
      </c>
      <c r="S21" s="32">
        <f t="shared" ca="1" si="1"/>
        <v>1.5799256505576207E-2</v>
      </c>
      <c r="T21" s="32">
        <f ca="1">SUM($S$3:S21)</f>
        <v>0.84572490706319714</v>
      </c>
    </row>
    <row r="22" spans="1:20" ht="55" customHeight="1" x14ac:dyDescent="0.3">
      <c r="A22" s="3" t="str">
        <f ca="1">MATCHUP!A21</f>
        <v>Izzet Terror</v>
      </c>
      <c r="B22" s="28">
        <f ca="1">COUNTIFS(SWISSW!I:I,WINRATE!A22,SWISSW!F:F,"Won",SWISSW!H:H,"&gt;0")+COUNTIFS(SWISSW!J:J,WINRATE!A22,SWISSW!F:F,"Lost",SWISSW!H:H,"&gt;0")-H22</f>
        <v>52</v>
      </c>
      <c r="C22" s="28">
        <f ca="1">COUNTIFS(SWISSW!I:I,WINRATE!A22,SWISSW!F:F,"Draw",SWISSW!H:H,"&gt;0")+COUNTIFS(SWISSW!J:J,WINRATE!A22,SWISSW!F:F,"Draw",SWISSW!H:H,"&gt;0")-2*G22</f>
        <v>4</v>
      </c>
      <c r="D22" s="29">
        <f ca="1">COUNTIFS(SWISSW!I:I,WINRATE!A22,SWISSW!C:C,"Lost 0-1")+COUNTIFS(SWISSW!J:J,WINRATE!A22,SWISSW!C:C,"Won 1-0")-I22</f>
        <v>1</v>
      </c>
      <c r="E22" s="29">
        <f ca="1">COUNTIFS(SWISSW!I:I,WINRATE!A22,SWISSW!C:C,"Won 1-0")+COUNTIFS(SWISSW!J:J,WINRATE!A22,SWISSW!C:C,"Lost 0-1")-J22</f>
        <v>0</v>
      </c>
      <c r="F22" s="28">
        <f ca="1">COUNTIFS(SWISSW!I:I,WINRATE!A22,SWISSW!H:H,"&gt;0")+COUNTIFS(SWISSW!J:J,WINRATE!A22,SWISSW!H:H,"&gt;0")-2*COUNTIFS(SWISSW!I:I,WINRATE!A22,SWISSW!J:J,WINRATE!A22,SWISSW!H:H,"&gt;0")</f>
        <v>101</v>
      </c>
      <c r="G22" s="28">
        <f ca="1">COUNTIFS(SWISSW!I:I,WINRATE!A22,SWISSW!J:J,WINRATE!A22,SWISSW!F:F,"Draw",SWISSW!H:H,"&gt;0")</f>
        <v>0</v>
      </c>
      <c r="H22" s="28">
        <f t="shared" ca="1" si="2"/>
        <v>0</v>
      </c>
      <c r="I22" s="29">
        <f ca="1">COUNTIFS(SWISSW!I:I,WINRATE!A22,SWISSW!J:J,WINRATE!A22,SWISSW!C:C,"Lost 0-1",SWISSW!H:H,"&gt;0")+COUNTIFS(SWISSW!I:I,WINRATE!A22,SWISSW!J:J,WINRATE!A22,SWISSW!C:C,"Won 1-0",SWISSW!H:H,"&gt;0")</f>
        <v>0</v>
      </c>
      <c r="J22" s="29">
        <f ca="1">+COUNTIFS(SWISSW!I:I,WINRATE!A22,SWISSW!J:J,WINRATE!A22,SWISSW!C:C,"Won 1-0",SWISSW!H:H,"&gt;0")</f>
        <v>0</v>
      </c>
      <c r="K22" s="28">
        <f ca="1">COUNTIFS(SWISSW!I:I,WINRATE!A22,SWISSW!J:J,WINRATE!A22,SWISSW!H:H,"&gt;0")</f>
        <v>0</v>
      </c>
      <c r="L22" s="28">
        <f t="shared" ca="1" si="3"/>
        <v>101</v>
      </c>
      <c r="M22" s="30">
        <f t="shared" ca="1" si="7"/>
        <v>0.51485148514851486</v>
      </c>
      <c r="N22" s="30">
        <f t="shared" ca="1" si="6"/>
        <v>0.53608247422680411</v>
      </c>
      <c r="O22" s="30">
        <f t="shared" ca="1" si="0"/>
        <v>3.9603960396039604E-2</v>
      </c>
      <c r="P22" s="31" t="str">
        <f t="shared" ca="1" si="4"/>
        <v>-</v>
      </c>
      <c r="Q22" s="30">
        <f t="shared" ca="1" si="5"/>
        <v>4.9504950495049507E-2</v>
      </c>
      <c r="R22" s="29">
        <f ca="1">COUNTIF(META!B:B,WINRATE!A22)</f>
        <v>14</v>
      </c>
      <c r="S22" s="32">
        <f t="shared" ca="1" si="1"/>
        <v>1.3011152416356878E-2</v>
      </c>
      <c r="T22" s="32">
        <f ca="1">SUM($S$3:S22)</f>
        <v>0.858736059479554</v>
      </c>
    </row>
    <row r="23" spans="1:20" ht="55" customHeight="1" x14ac:dyDescent="0.3">
      <c r="A23" s="3" t="str">
        <f ca="1">MATCHUP!A22</f>
        <v>Boros Synth</v>
      </c>
      <c r="B23" s="28">
        <f ca="1">COUNTIFS(SWISSW!I:I,WINRATE!A23,SWISSW!F:F,"Won",SWISSW!H:H,"&gt;0")+COUNTIFS(SWISSW!J:J,WINRATE!A23,SWISSW!F:F,"Lost",SWISSW!H:H,"&gt;0")-H23</f>
        <v>34</v>
      </c>
      <c r="C23" s="28">
        <f ca="1">COUNTIFS(SWISSW!I:I,WINRATE!A23,SWISSW!F:F,"Draw",SWISSW!H:H,"&gt;0")+COUNTIFS(SWISSW!J:J,WINRATE!A23,SWISSW!F:F,"Draw",SWISSW!H:H,"&gt;0")-2*G23</f>
        <v>5</v>
      </c>
      <c r="D23" s="29">
        <f ca="1">COUNTIFS(SWISSW!I:I,WINRATE!A23,SWISSW!C:C,"Lost 0-1")+COUNTIFS(SWISSW!J:J,WINRATE!A23,SWISSW!C:C,"Won 1-0")-I23</f>
        <v>1</v>
      </c>
      <c r="E23" s="29">
        <f ca="1">COUNTIFS(SWISSW!I:I,WINRATE!A23,SWISSW!C:C,"Won 1-0")+COUNTIFS(SWISSW!J:J,WINRATE!A23,SWISSW!C:C,"Lost 0-1")-J23</f>
        <v>2</v>
      </c>
      <c r="F23" s="28">
        <f ca="1">COUNTIFS(SWISSW!I:I,WINRATE!A23,SWISSW!H:H,"&gt;0")+COUNTIFS(SWISSW!J:J,WINRATE!A23,SWISSW!H:H,"&gt;0")-2*COUNTIFS(SWISSW!I:I,WINRATE!A23,SWISSW!J:J,WINRATE!A23,SWISSW!H:H,"&gt;0")</f>
        <v>84</v>
      </c>
      <c r="G23" s="28">
        <f ca="1">COUNTIFS(SWISSW!I:I,WINRATE!A23,SWISSW!J:J,WINRATE!A23,SWISSW!F:F,"Draw",SWISSW!H:H,"&gt;0")</f>
        <v>0</v>
      </c>
      <c r="H23" s="28">
        <f t="shared" ca="1" si="2"/>
        <v>0</v>
      </c>
      <c r="I23" s="29">
        <f ca="1">COUNTIFS(SWISSW!I:I,WINRATE!A23,SWISSW!J:J,WINRATE!A23,SWISSW!C:C,"Lost 0-1",SWISSW!H:H,"&gt;0")+COUNTIFS(SWISSW!I:I,WINRATE!A23,SWISSW!J:J,WINRATE!A23,SWISSW!C:C,"Won 1-0",SWISSW!H:H,"&gt;0")</f>
        <v>0</v>
      </c>
      <c r="J23" s="29">
        <f ca="1">+COUNTIFS(SWISSW!I:I,WINRATE!A23,SWISSW!J:J,WINRATE!A23,SWISSW!C:C,"Won 1-0",SWISSW!H:H,"&gt;0")</f>
        <v>0</v>
      </c>
      <c r="K23" s="28">
        <f ca="1">COUNTIFS(SWISSW!I:I,WINRATE!A23,SWISSW!J:J,WINRATE!A23,SWISSW!H:H,"&gt;0")</f>
        <v>0</v>
      </c>
      <c r="L23" s="28">
        <f t="shared" ca="1" si="3"/>
        <v>84</v>
      </c>
      <c r="M23" s="30">
        <f t="shared" ca="1" si="7"/>
        <v>0.40476190476190477</v>
      </c>
      <c r="N23" s="30">
        <f t="shared" ca="1" si="6"/>
        <v>0.43037974683544306</v>
      </c>
      <c r="O23" s="30">
        <f t="shared" ca="1" si="0"/>
        <v>5.9523809523809521E-2</v>
      </c>
      <c r="P23" s="31" t="str">
        <f t="shared" ca="1" si="4"/>
        <v>-</v>
      </c>
      <c r="Q23" s="30">
        <f t="shared" ca="1" si="5"/>
        <v>9.5238095238095233E-2</v>
      </c>
      <c r="R23" s="29">
        <f ca="1">COUNTIF(META!B:B,WINRATE!A23)</f>
        <v>13</v>
      </c>
      <c r="S23" s="32">
        <f t="shared" ca="1" si="1"/>
        <v>1.2081784386617101E-2</v>
      </c>
      <c r="T23" s="32">
        <f ca="1">SUM($S$3:S23)</f>
        <v>0.87081784386617112</v>
      </c>
    </row>
    <row r="24" spans="1:20" ht="55" customHeight="1" x14ac:dyDescent="0.3">
      <c r="A24" s="3" t="str">
        <f ca="1">MATCHUP!A23</f>
        <v>Bogles</v>
      </c>
      <c r="B24" s="28">
        <f ca="1">COUNTIFS(SWISSW!I:I,WINRATE!A24,SWISSW!F:F,"Won",SWISSW!H:H,"&gt;0")+COUNTIFS(SWISSW!J:J,WINRATE!A24,SWISSW!F:F,"Lost",SWISSW!H:H,"&gt;0")-H24</f>
        <v>32</v>
      </c>
      <c r="C24" s="28">
        <f ca="1">COUNTIFS(SWISSW!I:I,WINRATE!A24,SWISSW!F:F,"Draw",SWISSW!H:H,"&gt;0")+COUNTIFS(SWISSW!J:J,WINRATE!A24,SWISSW!F:F,"Draw",SWISSW!H:H,"&gt;0")-2*G24</f>
        <v>2</v>
      </c>
      <c r="D24" s="29">
        <f ca="1">COUNTIFS(SWISSW!I:I,WINRATE!A24,SWISSW!C:C,"Lost 0-1")+COUNTIFS(SWISSW!J:J,WINRATE!A24,SWISSW!C:C,"Won 1-0")-I24</f>
        <v>0</v>
      </c>
      <c r="E24" s="29">
        <f ca="1">COUNTIFS(SWISSW!I:I,WINRATE!A24,SWISSW!C:C,"Won 1-0")+COUNTIFS(SWISSW!J:J,WINRATE!A24,SWISSW!C:C,"Lost 0-1")-J24</f>
        <v>0</v>
      </c>
      <c r="F24" s="28">
        <f ca="1">COUNTIFS(SWISSW!I:I,WINRATE!A24,SWISSW!H:H,"&gt;0")+COUNTIFS(SWISSW!J:J,WINRATE!A24,SWISSW!H:H,"&gt;0")-2*COUNTIFS(SWISSW!I:I,WINRATE!A24,SWISSW!J:J,WINRATE!A24,SWISSW!H:H,"&gt;0")</f>
        <v>74</v>
      </c>
      <c r="G24" s="28">
        <f ca="1">COUNTIFS(SWISSW!I:I,WINRATE!A24,SWISSW!J:J,WINRATE!A24,SWISSW!F:F,"Draw",SWISSW!H:H,"&gt;0")</f>
        <v>0</v>
      </c>
      <c r="H24" s="28">
        <f t="shared" ca="1" si="2"/>
        <v>0</v>
      </c>
      <c r="I24" s="29">
        <f ca="1">COUNTIFS(SWISSW!I:I,WINRATE!A24,SWISSW!J:J,WINRATE!A24,SWISSW!C:C,"Lost 0-1",SWISSW!H:H,"&gt;0")+COUNTIFS(SWISSW!I:I,WINRATE!A24,SWISSW!J:J,WINRATE!A24,SWISSW!C:C,"Won 1-0",SWISSW!H:H,"&gt;0")</f>
        <v>0</v>
      </c>
      <c r="J24" s="29">
        <f ca="1">+COUNTIFS(SWISSW!I:I,WINRATE!A24,SWISSW!J:J,WINRATE!A24,SWISSW!C:C,"Won 1-0",SWISSW!H:H,"&gt;0")</f>
        <v>0</v>
      </c>
      <c r="K24" s="28">
        <f ca="1">COUNTIFS(SWISSW!I:I,WINRATE!A24,SWISSW!J:J,WINRATE!A24,SWISSW!H:H,"&gt;0")</f>
        <v>0</v>
      </c>
      <c r="L24" s="28">
        <f t="shared" ca="1" si="3"/>
        <v>74</v>
      </c>
      <c r="M24" s="30">
        <f t="shared" ca="1" si="7"/>
        <v>0.43243243243243246</v>
      </c>
      <c r="N24" s="30">
        <f t="shared" ca="1" si="6"/>
        <v>0.44444444444444442</v>
      </c>
      <c r="O24" s="30">
        <f t="shared" ca="1" si="0"/>
        <v>2.7027027027027029E-2</v>
      </c>
      <c r="P24" s="31" t="str">
        <f t="shared" ca="1" si="4"/>
        <v>-</v>
      </c>
      <c r="Q24" s="30">
        <f t="shared" ca="1" si="5"/>
        <v>2.7027027027027029E-2</v>
      </c>
      <c r="R24" s="29">
        <f ca="1">COUNTIF(META!B:B,WINRATE!A24)</f>
        <v>11</v>
      </c>
      <c r="S24" s="32">
        <f t="shared" ca="1" si="1"/>
        <v>1.0223048327137546E-2</v>
      </c>
      <c r="T24" s="32">
        <f ca="1">SUM($S$3:S24)</f>
        <v>0.88104089219330861</v>
      </c>
    </row>
    <row r="25" spans="1:20" ht="55" customHeight="1" x14ac:dyDescent="0.3">
      <c r="A25" s="3" t="str">
        <f ca="1">MATCHUP!A24</f>
        <v>Walls</v>
      </c>
      <c r="B25" s="28">
        <f ca="1">COUNTIFS(SWISSW!I:I,WINRATE!A25,SWISSW!F:F,"Won",SWISSW!H:H,"&gt;0")+COUNTIFS(SWISSW!J:J,WINRATE!A25,SWISSW!F:F,"Lost",SWISSW!H:H,"&gt;0")-H25</f>
        <v>26</v>
      </c>
      <c r="C25" s="28">
        <f ca="1">COUNTIFS(SWISSW!I:I,WINRATE!A25,SWISSW!F:F,"Draw",SWISSW!H:H,"&gt;0")+COUNTIFS(SWISSW!J:J,WINRATE!A25,SWISSW!F:F,"Draw",SWISSW!H:H,"&gt;0")-2*G25</f>
        <v>2</v>
      </c>
      <c r="D25" s="29">
        <f ca="1">COUNTIFS(SWISSW!I:I,WINRATE!A25,SWISSW!C:C,"Lost 0-1")+COUNTIFS(SWISSW!J:J,WINRATE!A25,SWISSW!C:C,"Won 1-0")-I25</f>
        <v>0</v>
      </c>
      <c r="E25" s="29">
        <f ca="1">COUNTIFS(SWISSW!I:I,WINRATE!A25,SWISSW!C:C,"Won 1-0")+COUNTIFS(SWISSW!J:J,WINRATE!A25,SWISSW!C:C,"Lost 0-1")-J25</f>
        <v>0</v>
      </c>
      <c r="F25" s="28">
        <f ca="1">COUNTIFS(SWISSW!I:I,WINRATE!A25,SWISSW!H:H,"&gt;0")+COUNTIFS(SWISSW!J:J,WINRATE!A25,SWISSW!H:H,"&gt;0")-2*COUNTIFS(SWISSW!I:I,WINRATE!A25,SWISSW!J:J,WINRATE!A25,SWISSW!H:H,"&gt;0")</f>
        <v>60</v>
      </c>
      <c r="G25" s="28">
        <f ca="1">COUNTIFS(SWISSW!I:I,WINRATE!A25,SWISSW!J:J,WINRATE!A25,SWISSW!F:F,"Draw",SWISSW!H:H,"&gt;0")</f>
        <v>0</v>
      </c>
      <c r="H25" s="28">
        <f t="shared" ca="1" si="2"/>
        <v>0</v>
      </c>
      <c r="I25" s="29">
        <f ca="1">COUNTIFS(SWISSW!I:I,WINRATE!A25,SWISSW!J:J,WINRATE!A25,SWISSW!C:C,"Lost 0-1",SWISSW!H:H,"&gt;0")+COUNTIFS(SWISSW!I:I,WINRATE!A25,SWISSW!J:J,WINRATE!A25,SWISSW!C:C,"Won 1-0",SWISSW!H:H,"&gt;0")</f>
        <v>0</v>
      </c>
      <c r="J25" s="29">
        <f ca="1">+COUNTIFS(SWISSW!I:I,WINRATE!A25,SWISSW!J:J,WINRATE!A25,SWISSW!C:C,"Won 1-0",SWISSW!H:H,"&gt;0")</f>
        <v>0</v>
      </c>
      <c r="K25" s="28">
        <f ca="1">COUNTIFS(SWISSW!I:I,WINRATE!A25,SWISSW!J:J,WINRATE!A25,SWISSW!H:H,"&gt;0")</f>
        <v>0</v>
      </c>
      <c r="L25" s="28">
        <f t="shared" ca="1" si="3"/>
        <v>60</v>
      </c>
      <c r="M25" s="30">
        <f ca="1">B25/F25</f>
        <v>0.43333333333333335</v>
      </c>
      <c r="N25" s="30">
        <f t="shared" ca="1" si="6"/>
        <v>0.44827586206896552</v>
      </c>
      <c r="O25" s="30">
        <f t="shared" ca="1" si="0"/>
        <v>3.3333333333333333E-2</v>
      </c>
      <c r="P25" s="31" t="str">
        <f t="shared" ca="1" si="4"/>
        <v>-</v>
      </c>
      <c r="Q25" s="30">
        <f t="shared" ca="1" si="5"/>
        <v>3.3333333333333333E-2</v>
      </c>
      <c r="R25" s="29">
        <f ca="1">COUNTIF(META!B:B,WINRATE!A25)</f>
        <v>10</v>
      </c>
      <c r="S25" s="32">
        <f t="shared" ca="1" si="1"/>
        <v>9.2936802973977699E-3</v>
      </c>
      <c r="T25" s="32">
        <f ca="1">SUM($S$3:S25)</f>
        <v>0.89033457249070636</v>
      </c>
    </row>
    <row r="26" spans="1:20" ht="55" customHeight="1" x14ac:dyDescent="0.3">
      <c r="A26" s="3" t="str">
        <f ca="1">MATCHUP!A25</f>
        <v>Mardu Synth</v>
      </c>
      <c r="B26" s="28">
        <f ca="1">COUNTIFS(SWISSW!I:I,WINRATE!A26,SWISSW!F:F,"Won",SWISSW!H:H,"&gt;0")+COUNTIFS(SWISSW!J:J,WINRATE!A26,SWISSW!F:F,"Lost",SWISSW!H:H,"&gt;0")-H26</f>
        <v>43</v>
      </c>
      <c r="C26" s="28">
        <f ca="1">COUNTIFS(SWISSW!I:I,WINRATE!A26,SWISSW!F:F,"Draw",SWISSW!H:H,"&gt;0")+COUNTIFS(SWISSW!J:J,WINRATE!A26,SWISSW!F:F,"Draw",SWISSW!H:H,"&gt;0")-2*G26</f>
        <v>3</v>
      </c>
      <c r="D26" s="29">
        <f ca="1">COUNTIFS(SWISSW!I:I,WINRATE!A26,SWISSW!C:C,"Lost 0-1")+COUNTIFS(SWISSW!J:J,WINRATE!A26,SWISSW!C:C,"Won 1-0")-I26</f>
        <v>1</v>
      </c>
      <c r="E26" s="29">
        <f ca="1">COUNTIFS(SWISSW!I:I,WINRATE!A26,SWISSW!C:C,"Won 1-0")+COUNTIFS(SWISSW!J:J,WINRATE!A26,SWISSW!C:C,"Lost 0-1")-J26</f>
        <v>0</v>
      </c>
      <c r="F26" s="28">
        <f ca="1">COUNTIFS(SWISSW!I:I,WINRATE!A26,SWISSW!H:H,"&gt;0")+COUNTIFS(SWISSW!J:J,WINRATE!A26,SWISSW!H:H,"&gt;0")-2*COUNTIFS(SWISSW!I:I,WINRATE!A26,SWISSW!J:J,WINRATE!A26,SWISSW!H:H,"&gt;0")</f>
        <v>73</v>
      </c>
      <c r="G26" s="28">
        <f ca="1">COUNTIFS(SWISSW!I:I,WINRATE!A26,SWISSW!J:J,WINRATE!A26,SWISSW!F:F,"Draw",SWISSW!H:H,"&gt;0")</f>
        <v>0</v>
      </c>
      <c r="H26" s="28">
        <f t="shared" ca="1" si="2"/>
        <v>0</v>
      </c>
      <c r="I26" s="29">
        <f ca="1">COUNTIFS(SWISSW!I:I,WINRATE!A26,SWISSW!J:J,WINRATE!A26,SWISSW!C:C,"Lost 0-1",SWISSW!H:H,"&gt;0")+COUNTIFS(SWISSW!I:I,WINRATE!A26,SWISSW!J:J,WINRATE!A26,SWISSW!C:C,"Won 1-0",SWISSW!H:H,"&gt;0")</f>
        <v>0</v>
      </c>
      <c r="J26" s="29">
        <f ca="1">+COUNTIFS(SWISSW!I:I,WINRATE!A26,SWISSW!J:J,WINRATE!A26,SWISSW!C:C,"Won 1-0",SWISSW!H:H,"&gt;0")</f>
        <v>0</v>
      </c>
      <c r="K26" s="28">
        <f ca="1">COUNTIFS(SWISSW!I:I,WINRATE!A26,SWISSW!J:J,WINRATE!A26,SWISSW!H:H,"&gt;0")</f>
        <v>0</v>
      </c>
      <c r="L26" s="28">
        <f t="shared" ca="1" si="3"/>
        <v>73</v>
      </c>
      <c r="M26" s="30">
        <f t="shared" ca="1" si="7"/>
        <v>0.58904109589041098</v>
      </c>
      <c r="N26" s="30">
        <f t="shared" ca="1" si="6"/>
        <v>0.61428571428571432</v>
      </c>
      <c r="O26" s="30">
        <f t="shared" ca="1" si="0"/>
        <v>4.1095890410958902E-2</v>
      </c>
      <c r="P26" s="31" t="str">
        <f t="shared" ca="1" si="4"/>
        <v>-</v>
      </c>
      <c r="Q26" s="30">
        <f t="shared" ca="1" si="5"/>
        <v>5.4794520547945202E-2</v>
      </c>
      <c r="R26" s="29">
        <f ca="1">COUNTIF(META!B:B,WINRATE!A26)</f>
        <v>9</v>
      </c>
      <c r="S26" s="32">
        <f t="shared" ca="1" si="1"/>
        <v>8.3643122676579917E-3</v>
      </c>
      <c r="T26" s="32">
        <f ca="1">SUM($S$3:S26)</f>
        <v>0.89869888475836435</v>
      </c>
    </row>
    <row r="27" spans="1:20" ht="55" customHeight="1" x14ac:dyDescent="0.3">
      <c r="A27" s="3" t="str">
        <f ca="1">MATCHUP!A26</f>
        <v>Fangren Tron</v>
      </c>
      <c r="B27" s="28">
        <f ca="1">COUNTIFS(SWISSW!I:I,WINRATE!A27,SWISSW!F:F,"Won",SWISSW!H:H,"&gt;0")+COUNTIFS(SWISSW!J:J,WINRATE!A27,SWISSW!F:F,"Lost",SWISSW!H:H,"&gt;0")-H27</f>
        <v>24</v>
      </c>
      <c r="C27" s="28">
        <f ca="1">COUNTIFS(SWISSW!I:I,WINRATE!A27,SWISSW!F:F,"Draw",SWISSW!H:H,"&gt;0")+COUNTIFS(SWISSW!J:J,WINRATE!A27,SWISSW!F:F,"Draw",SWISSW!H:H,"&gt;0")-2*G27</f>
        <v>1</v>
      </c>
      <c r="D27" s="29">
        <f ca="1">COUNTIFS(SWISSW!I:I,WINRATE!A27,SWISSW!C:C,"Lost 0-1")+COUNTIFS(SWISSW!J:J,WINRATE!A27,SWISSW!C:C,"Won 1-0")-I27</f>
        <v>2</v>
      </c>
      <c r="E27" s="29">
        <f ca="1">COUNTIFS(SWISSW!I:I,WINRATE!A27,SWISSW!C:C,"Won 1-0")+COUNTIFS(SWISSW!J:J,WINRATE!A27,SWISSW!C:C,"Lost 0-1")-J27</f>
        <v>2</v>
      </c>
      <c r="F27" s="28">
        <f ca="1">COUNTIFS(SWISSW!I:I,WINRATE!A27,SWISSW!H:H,"&gt;0")+COUNTIFS(SWISSW!J:J,WINRATE!A27,SWISSW!H:H,"&gt;0")-2*COUNTIFS(SWISSW!I:I,WINRATE!A27,SWISSW!J:J,WINRATE!A27,SWISSW!H:H,"&gt;0")</f>
        <v>57</v>
      </c>
      <c r="G27" s="28">
        <f ca="1">COUNTIFS(SWISSW!I:I,WINRATE!A27,SWISSW!J:J,WINRATE!A27,SWISSW!F:F,"Draw",SWISSW!H:H,"&gt;0")</f>
        <v>0</v>
      </c>
      <c r="H27" s="28">
        <f t="shared" ca="1" si="2"/>
        <v>0</v>
      </c>
      <c r="I27" s="29">
        <f ca="1">COUNTIFS(SWISSW!I:I,WINRATE!A27,SWISSW!J:J,WINRATE!A27,SWISSW!C:C,"Lost 0-1",SWISSW!H:H,"&gt;0")+COUNTIFS(SWISSW!I:I,WINRATE!A27,SWISSW!J:J,WINRATE!A27,SWISSW!C:C,"Won 1-0",SWISSW!H:H,"&gt;0")</f>
        <v>0</v>
      </c>
      <c r="J27" s="29">
        <f ca="1">+COUNTIFS(SWISSW!I:I,WINRATE!A27,SWISSW!J:J,WINRATE!A27,SWISSW!C:C,"Won 1-0",SWISSW!H:H,"&gt;0")</f>
        <v>0</v>
      </c>
      <c r="K27" s="28">
        <f ca="1">COUNTIFS(SWISSW!I:I,WINRATE!A27,SWISSW!J:J,WINRATE!A27,SWISSW!H:H,"&gt;0")</f>
        <v>0</v>
      </c>
      <c r="L27" s="28">
        <f t="shared" ca="1" si="3"/>
        <v>57</v>
      </c>
      <c r="M27" s="30">
        <f t="shared" ca="1" si="7"/>
        <v>0.42105263157894735</v>
      </c>
      <c r="N27" s="30">
        <f t="shared" ca="1" si="6"/>
        <v>0.42857142857142855</v>
      </c>
      <c r="O27" s="30">
        <f t="shared" ca="1" si="0"/>
        <v>1.7543859649122806E-2</v>
      </c>
      <c r="P27" s="31" t="str">
        <f t="shared" ca="1" si="4"/>
        <v>-</v>
      </c>
      <c r="Q27" s="30">
        <f t="shared" ca="1" si="5"/>
        <v>8.771929824561403E-2</v>
      </c>
      <c r="R27" s="29">
        <f ca="1">COUNTIF(META!B:B,WINRATE!A27)</f>
        <v>8</v>
      </c>
      <c r="S27" s="32">
        <f t="shared" ca="1" si="1"/>
        <v>7.4349442379182153E-3</v>
      </c>
      <c r="T27" s="32">
        <f ca="1">SUM($S$3:S27)</f>
        <v>0.90613382899628259</v>
      </c>
    </row>
    <row r="28" spans="1:20" ht="55" customHeight="1" x14ac:dyDescent="0.3">
      <c r="A28" s="3" t="str">
        <f ca="1">MATCHUP!A27</f>
        <v>Gruul Ponza</v>
      </c>
      <c r="B28" s="28">
        <f ca="1">COUNTIFS(SWISSW!I:I,WINRATE!A28,SWISSW!F:F,"Won",SWISSW!H:H,"&gt;0")+COUNTIFS(SWISSW!J:J,WINRATE!A28,SWISSW!F:F,"Lost",SWISSW!H:H,"&gt;0")-H28</f>
        <v>21</v>
      </c>
      <c r="C28" s="28">
        <f ca="1">COUNTIFS(SWISSW!I:I,WINRATE!A28,SWISSW!F:F,"Draw",SWISSW!H:H,"&gt;0")+COUNTIFS(SWISSW!J:J,WINRATE!A28,SWISSW!F:F,"Draw",SWISSW!H:H,"&gt;0")-2*G28</f>
        <v>1</v>
      </c>
      <c r="D28" s="29">
        <f ca="1">COUNTIFS(SWISSW!I:I,WINRATE!A28,SWISSW!C:C,"Lost 0-1")+COUNTIFS(SWISSW!J:J,WINRATE!A28,SWISSW!C:C,"Won 1-0")-I28</f>
        <v>0</v>
      </c>
      <c r="E28" s="29">
        <f ca="1">COUNTIFS(SWISSW!I:I,WINRATE!A28,SWISSW!C:C,"Won 1-0")+COUNTIFS(SWISSW!J:J,WINRATE!A28,SWISSW!C:C,"Lost 0-1")-J28</f>
        <v>0</v>
      </c>
      <c r="F28" s="28">
        <f ca="1">COUNTIFS(SWISSW!I:I,WINRATE!A28,SWISSW!H:H,"&gt;0")+COUNTIFS(SWISSW!J:J,WINRATE!A28,SWISSW!H:H,"&gt;0")-2*COUNTIFS(SWISSW!I:I,WINRATE!A28,SWISSW!J:J,WINRATE!A28,SWISSW!H:H,"&gt;0")</f>
        <v>48</v>
      </c>
      <c r="G28" s="28">
        <f ca="1">COUNTIFS(SWISSW!I:I,WINRATE!A28,SWISSW!J:J,WINRATE!A28,SWISSW!F:F,"Draw",SWISSW!H:H,"&gt;0")</f>
        <v>0</v>
      </c>
      <c r="H28" s="28">
        <f t="shared" ca="1" si="2"/>
        <v>0</v>
      </c>
      <c r="I28" s="29">
        <f ca="1">COUNTIFS(SWISSW!I:I,WINRATE!A28,SWISSW!J:J,WINRATE!A28,SWISSW!C:C,"Lost 0-1",SWISSW!H:H,"&gt;0")+COUNTIFS(SWISSW!I:I,WINRATE!A28,SWISSW!J:J,WINRATE!A28,SWISSW!C:C,"Won 1-0",SWISSW!H:H,"&gt;0")</f>
        <v>0</v>
      </c>
      <c r="J28" s="29">
        <f ca="1">+COUNTIFS(SWISSW!I:I,WINRATE!A28,SWISSW!J:J,WINRATE!A28,SWISSW!C:C,"Won 1-0",SWISSW!H:H,"&gt;0")</f>
        <v>0</v>
      </c>
      <c r="K28" s="28">
        <f ca="1">COUNTIFS(SWISSW!I:I,WINRATE!A28,SWISSW!J:J,WINRATE!A28,SWISSW!H:H,"&gt;0")</f>
        <v>0</v>
      </c>
      <c r="L28" s="28">
        <f t="shared" ca="1" si="3"/>
        <v>48</v>
      </c>
      <c r="M28" s="30">
        <f t="shared" ca="1" si="7"/>
        <v>0.4375</v>
      </c>
      <c r="N28" s="30">
        <f t="shared" ca="1" si="6"/>
        <v>0.44680851063829785</v>
      </c>
      <c r="O28" s="30">
        <f t="shared" ca="1" si="0"/>
        <v>2.0833333333333332E-2</v>
      </c>
      <c r="P28" s="31" t="str">
        <f t="shared" ca="1" si="4"/>
        <v>-</v>
      </c>
      <c r="Q28" s="30">
        <f t="shared" ca="1" si="5"/>
        <v>2.0833333333333332E-2</v>
      </c>
      <c r="R28" s="29">
        <f ca="1">COUNTIF(META!B:B,WINRATE!A28)</f>
        <v>7</v>
      </c>
      <c r="S28" s="32">
        <f t="shared" ca="1" si="1"/>
        <v>6.5055762081784388E-3</v>
      </c>
      <c r="T28" s="32">
        <f ca="1">SUM($S$3:S28)</f>
        <v>0.91263940520446107</v>
      </c>
    </row>
    <row r="29" spans="1:20" ht="55" customHeight="1" x14ac:dyDescent="0.3">
      <c r="A29" s="3" t="str">
        <f ca="1">MATCHUP!A28</f>
        <v>Dimir Snacker</v>
      </c>
      <c r="B29" s="28">
        <f ca="1">COUNTIFS(SWISSW!I:I,WINRATE!A29,SWISSW!F:F,"Won",SWISSW!H:H,"&gt;0")+COUNTIFS(SWISSW!J:J,WINRATE!A29,SWISSW!F:F,"Lost",SWISSW!H:H,"&gt;0")-H29</f>
        <v>18</v>
      </c>
      <c r="C29" s="28">
        <f ca="1">COUNTIFS(SWISSW!I:I,WINRATE!A29,SWISSW!F:F,"Draw",SWISSW!H:H,"&gt;0")+COUNTIFS(SWISSW!J:J,WINRATE!A29,SWISSW!F:F,"Draw",SWISSW!H:H,"&gt;0")-2*G29</f>
        <v>2</v>
      </c>
      <c r="D29" s="29">
        <f ca="1">COUNTIFS(SWISSW!I:I,WINRATE!A29,SWISSW!C:C,"Lost 0-1")+COUNTIFS(SWISSW!J:J,WINRATE!A29,SWISSW!C:C,"Won 1-0")-I29</f>
        <v>0</v>
      </c>
      <c r="E29" s="29">
        <f ca="1">COUNTIFS(SWISSW!I:I,WINRATE!A29,SWISSW!C:C,"Won 1-0")+COUNTIFS(SWISSW!J:J,WINRATE!A29,SWISSW!C:C,"Lost 0-1")-J29</f>
        <v>2</v>
      </c>
      <c r="F29" s="28">
        <f ca="1">COUNTIFS(SWISSW!I:I,WINRATE!A29,SWISSW!H:H,"&gt;0")+COUNTIFS(SWISSW!J:J,WINRATE!A29,SWISSW!H:H,"&gt;0")-2*COUNTIFS(SWISSW!I:I,WINRATE!A29,SWISSW!J:J,WINRATE!A29,SWISSW!H:H,"&gt;0")</f>
        <v>41</v>
      </c>
      <c r="G29" s="28">
        <f ca="1">COUNTIFS(SWISSW!I:I,WINRATE!A29,SWISSW!J:J,WINRATE!A29,SWISSW!F:F,"Draw",SWISSW!H:H,"&gt;0")</f>
        <v>0</v>
      </c>
      <c r="H29" s="28">
        <f t="shared" ca="1" si="2"/>
        <v>0</v>
      </c>
      <c r="I29" s="29">
        <f ca="1">COUNTIFS(SWISSW!I:I,WINRATE!A29,SWISSW!J:J,WINRATE!A29,SWISSW!C:C,"Lost 0-1",SWISSW!H:H,"&gt;0")+COUNTIFS(SWISSW!I:I,WINRATE!A29,SWISSW!J:J,WINRATE!A29,SWISSW!C:C,"Won 1-0",SWISSW!H:H,"&gt;0")</f>
        <v>0</v>
      </c>
      <c r="J29" s="29">
        <f ca="1">+COUNTIFS(SWISSW!I:I,WINRATE!A29,SWISSW!J:J,WINRATE!A29,SWISSW!C:C,"Won 1-0",SWISSW!H:H,"&gt;0")</f>
        <v>0</v>
      </c>
      <c r="K29" s="28">
        <f ca="1">COUNTIFS(SWISSW!I:I,WINRATE!A29,SWISSW!J:J,WINRATE!A29,SWISSW!H:H,"&gt;0")</f>
        <v>0</v>
      </c>
      <c r="L29" s="28">
        <f t="shared" ca="1" si="3"/>
        <v>41</v>
      </c>
      <c r="M29" s="30">
        <f t="shared" ca="1" si="7"/>
        <v>0.43902439024390244</v>
      </c>
      <c r="N29" s="30">
        <f t="shared" ca="1" si="6"/>
        <v>0.46153846153846156</v>
      </c>
      <c r="O29" s="30">
        <f t="shared" ca="1" si="0"/>
        <v>4.878048780487805E-2</v>
      </c>
      <c r="P29" s="31" t="str">
        <f t="shared" ca="1" si="4"/>
        <v>-</v>
      </c>
      <c r="Q29" s="30">
        <f t="shared" ca="1" si="5"/>
        <v>9.7560975609756101E-2</v>
      </c>
      <c r="R29" s="29">
        <f ca="1">COUNTIF(META!B:B,WINRATE!A29)</f>
        <v>6</v>
      </c>
      <c r="S29" s="32">
        <f t="shared" ca="1" si="1"/>
        <v>5.5762081784386614E-3</v>
      </c>
      <c r="T29" s="32">
        <f ca="1">SUM($S$3:S29)</f>
        <v>0.9182156133828997</v>
      </c>
    </row>
    <row r="30" spans="1:20" ht="55" customHeight="1" x14ac:dyDescent="0.3">
      <c r="A30" s="3" t="str">
        <f ca="1">MATCHUP!A29</f>
        <v>Caw Gate</v>
      </c>
      <c r="B30" s="28">
        <f ca="1">COUNTIFS(SWISSW!I:I,WINRATE!A30,SWISSW!F:F,"Won",SWISSW!H:H,"&gt;0")+COUNTIFS(SWISSW!J:J,WINRATE!A30,SWISSW!F:F,"Lost",SWISSW!H:H,"&gt;0")-H30</f>
        <v>24</v>
      </c>
      <c r="C30" s="28">
        <f ca="1">COUNTIFS(SWISSW!I:I,WINRATE!A30,SWISSW!F:F,"Draw",SWISSW!H:H,"&gt;0")+COUNTIFS(SWISSW!J:J,WINRATE!A30,SWISSW!F:F,"Draw",SWISSW!H:H,"&gt;0")-2*G30</f>
        <v>5</v>
      </c>
      <c r="D30" s="29">
        <f ca="1">COUNTIFS(SWISSW!I:I,WINRATE!A30,SWISSW!C:C,"Lost 0-1")+COUNTIFS(SWISSW!J:J,WINRATE!A30,SWISSW!C:C,"Won 1-0")-I30</f>
        <v>0</v>
      </c>
      <c r="E30" s="29">
        <f ca="1">COUNTIFS(SWISSW!I:I,WINRATE!A30,SWISSW!C:C,"Won 1-0")+COUNTIFS(SWISSW!J:J,WINRATE!A30,SWISSW!C:C,"Lost 0-1")-J30</f>
        <v>0</v>
      </c>
      <c r="F30" s="28">
        <f ca="1">COUNTIFS(SWISSW!I:I,WINRATE!A30,SWISSW!H:H,"&gt;0")+COUNTIFS(SWISSW!J:J,WINRATE!A30,SWISSW!H:H,"&gt;0")-2*COUNTIFS(SWISSW!I:I,WINRATE!A30,SWISSW!J:J,WINRATE!A30,SWISSW!H:H,"&gt;0")</f>
        <v>41</v>
      </c>
      <c r="G30" s="28">
        <f ca="1">COUNTIFS(SWISSW!I:I,WINRATE!A30,SWISSW!J:J,WINRATE!A30,SWISSW!F:F,"Draw",SWISSW!H:H,"&gt;0")</f>
        <v>0</v>
      </c>
      <c r="H30" s="28">
        <f t="shared" ca="1" si="2"/>
        <v>0</v>
      </c>
      <c r="I30" s="29">
        <f ca="1">COUNTIFS(SWISSW!I:I,WINRATE!A30,SWISSW!J:J,WINRATE!A30,SWISSW!C:C,"Lost 0-1",SWISSW!H:H,"&gt;0")+COUNTIFS(SWISSW!I:I,WINRATE!A30,SWISSW!J:J,WINRATE!A30,SWISSW!C:C,"Won 1-0",SWISSW!H:H,"&gt;0")</f>
        <v>0</v>
      </c>
      <c r="J30" s="29">
        <f ca="1">+COUNTIFS(SWISSW!I:I,WINRATE!A30,SWISSW!J:J,WINRATE!A30,SWISSW!C:C,"Won 1-0",SWISSW!H:H,"&gt;0")</f>
        <v>0</v>
      </c>
      <c r="K30" s="28">
        <f ca="1">COUNTIFS(SWISSW!I:I,WINRATE!A30,SWISSW!J:J,WINRATE!A30,SWISSW!H:H,"&gt;0")</f>
        <v>0</v>
      </c>
      <c r="L30" s="28">
        <f t="shared" ca="1" si="3"/>
        <v>41</v>
      </c>
      <c r="M30" s="30">
        <f t="shared" ca="1" si="7"/>
        <v>0.58536585365853655</v>
      </c>
      <c r="N30" s="30">
        <f t="shared" ca="1" si="6"/>
        <v>0.66666666666666663</v>
      </c>
      <c r="O30" s="30">
        <f t="shared" ca="1" si="0"/>
        <v>0.12195121951219512</v>
      </c>
      <c r="P30" s="31" t="str">
        <f t="shared" ca="1" si="4"/>
        <v>-</v>
      </c>
      <c r="Q30" s="30">
        <f t="shared" ca="1" si="5"/>
        <v>0.12195121951219512</v>
      </c>
      <c r="R30" s="29">
        <f ca="1">COUNTIF(META!B:B,WINRATE!A30)</f>
        <v>5</v>
      </c>
      <c r="S30" s="32">
        <f t="shared" ca="1" si="1"/>
        <v>4.646840148698885E-3</v>
      </c>
      <c r="T30" s="32">
        <f ca="1">SUM($S$3:S30)</f>
        <v>0.92286245353159857</v>
      </c>
    </row>
    <row r="31" spans="1:20" ht="55" customHeight="1" x14ac:dyDescent="0.3">
      <c r="A31" s="3" t="str">
        <f ca="1">MATCHUP!A30</f>
        <v>Monsters Tron</v>
      </c>
      <c r="B31" s="28">
        <f ca="1">COUNTIFS(SWISSW!I:I,WINRATE!A31,SWISSW!F:F,"Won",SWISSW!H:H,"&gt;0")+COUNTIFS(SWISSW!J:J,WINRATE!A31,SWISSW!F:F,"Lost",SWISSW!H:H,"&gt;0")-H31</f>
        <v>10</v>
      </c>
      <c r="C31" s="28">
        <f ca="1">COUNTIFS(SWISSW!I:I,WINRATE!A31,SWISSW!F:F,"Draw",SWISSW!H:H,"&gt;0")+COUNTIFS(SWISSW!J:J,WINRATE!A31,SWISSW!F:F,"Draw",SWISSW!H:H,"&gt;0")-2*G31</f>
        <v>1</v>
      </c>
      <c r="D31" s="29">
        <f ca="1">COUNTIFS(SWISSW!I:I,WINRATE!A31,SWISSW!C:C,"Lost 0-1")+COUNTIFS(SWISSW!J:J,WINRATE!A31,SWISSW!C:C,"Won 1-0")-I31</f>
        <v>1</v>
      </c>
      <c r="E31" s="29">
        <f ca="1">COUNTIFS(SWISSW!I:I,WINRATE!A31,SWISSW!C:C,"Won 1-0")+COUNTIFS(SWISSW!J:J,WINRATE!A31,SWISSW!C:C,"Lost 0-1")-J31</f>
        <v>1</v>
      </c>
      <c r="F31" s="28">
        <f ca="1">COUNTIFS(SWISSW!I:I,WINRATE!A31,SWISSW!H:H,"&gt;0")+COUNTIFS(SWISSW!J:J,WINRATE!A31,SWISSW!H:H,"&gt;0")-2*COUNTIFS(SWISSW!I:I,WINRATE!A31,SWISSW!J:J,WINRATE!A31,SWISSW!H:H,"&gt;0")</f>
        <v>34</v>
      </c>
      <c r="G31" s="28">
        <f ca="1">COUNTIFS(SWISSW!I:I,WINRATE!A31,SWISSW!J:J,WINRATE!A31,SWISSW!F:F,"Draw",SWISSW!H:H,"&gt;0")</f>
        <v>0</v>
      </c>
      <c r="H31" s="28">
        <f t="shared" ca="1" si="2"/>
        <v>0</v>
      </c>
      <c r="I31" s="29">
        <f ca="1">COUNTIFS(SWISSW!I:I,WINRATE!A31,SWISSW!J:J,WINRATE!A31,SWISSW!C:C,"Lost 0-1",SWISSW!H:H,"&gt;0")+COUNTIFS(SWISSW!I:I,WINRATE!A31,SWISSW!J:J,WINRATE!A31,SWISSW!C:C,"Won 1-0",SWISSW!H:H,"&gt;0")</f>
        <v>0</v>
      </c>
      <c r="J31" s="29">
        <f ca="1">+COUNTIFS(SWISSW!I:I,WINRATE!A31,SWISSW!J:J,WINRATE!A31,SWISSW!C:C,"Won 1-0",SWISSW!H:H,"&gt;0")</f>
        <v>0</v>
      </c>
      <c r="K31" s="28">
        <f ca="1">COUNTIFS(SWISSW!I:I,WINRATE!A31,SWISSW!J:J,WINRATE!A31,SWISSW!H:H,"&gt;0")</f>
        <v>0</v>
      </c>
      <c r="L31" s="28">
        <f t="shared" ca="1" si="3"/>
        <v>34</v>
      </c>
      <c r="M31" s="30">
        <f t="shared" ca="1" si="7"/>
        <v>0.29411764705882354</v>
      </c>
      <c r="N31" s="30">
        <f t="shared" ca="1" si="6"/>
        <v>0.30303030303030304</v>
      </c>
      <c r="O31" s="30">
        <f t="shared" ca="1" si="0"/>
        <v>2.9411764705882353E-2</v>
      </c>
      <c r="P31" s="31" t="str">
        <f t="shared" ca="1" si="4"/>
        <v>-</v>
      </c>
      <c r="Q31" s="30">
        <f t="shared" ca="1" si="5"/>
        <v>8.8235294117647065E-2</v>
      </c>
      <c r="R31" s="29">
        <f ca="1">COUNTIF(META!B:B,WINRATE!A31)</f>
        <v>5</v>
      </c>
      <c r="S31" s="32">
        <f t="shared" ca="1" si="1"/>
        <v>4.646840148698885E-3</v>
      </c>
      <c r="T31" s="32">
        <f ca="1">SUM($S$3:S31)</f>
        <v>0.92750929368029744</v>
      </c>
    </row>
    <row r="32" spans="1:20" ht="55" customHeight="1" x14ac:dyDescent="0.3">
      <c r="A32" s="3" t="str">
        <f ca="1">MATCHUP!A31</f>
        <v>Rakdos Midrange</v>
      </c>
      <c r="B32" s="28">
        <f ca="1">COUNTIFS(SWISSW!I:I,WINRATE!A32,SWISSW!F:F,"Won",SWISSW!H:H,"&gt;0")+COUNTIFS(SWISSW!J:J,WINRATE!A32,SWISSW!F:F,"Lost",SWISSW!H:H,"&gt;0")-H32</f>
        <v>13</v>
      </c>
      <c r="C32" s="28">
        <f ca="1">COUNTIFS(SWISSW!I:I,WINRATE!A32,SWISSW!F:F,"Draw",SWISSW!H:H,"&gt;0")+COUNTIFS(SWISSW!J:J,WINRATE!A32,SWISSW!F:F,"Draw",SWISSW!H:H,"&gt;0")-2*G32</f>
        <v>2</v>
      </c>
      <c r="D32" s="29">
        <f ca="1">COUNTIFS(SWISSW!I:I,WINRATE!A32,SWISSW!C:C,"Lost 0-1")+COUNTIFS(SWISSW!J:J,WINRATE!A32,SWISSW!C:C,"Won 1-0")-I32</f>
        <v>0</v>
      </c>
      <c r="E32" s="29">
        <f ca="1">COUNTIFS(SWISSW!I:I,WINRATE!A32,SWISSW!C:C,"Won 1-0")+COUNTIFS(SWISSW!J:J,WINRATE!A32,SWISSW!C:C,"Lost 0-1")-J32</f>
        <v>0</v>
      </c>
      <c r="F32" s="28">
        <f ca="1">COUNTIFS(SWISSW!I:I,WINRATE!A32,SWISSW!H:H,"&gt;0")+COUNTIFS(SWISSW!J:J,WINRATE!A32,SWISSW!H:H,"&gt;0")-2*COUNTIFS(SWISSW!I:I,WINRATE!A32,SWISSW!J:J,WINRATE!A32,SWISSW!H:H,"&gt;0")</f>
        <v>34</v>
      </c>
      <c r="G32" s="28">
        <f ca="1">COUNTIFS(SWISSW!I:I,WINRATE!A32,SWISSW!J:J,WINRATE!A32,SWISSW!F:F,"Draw",SWISSW!H:H,"&gt;0")</f>
        <v>0</v>
      </c>
      <c r="H32" s="28">
        <f t="shared" ca="1" si="2"/>
        <v>0</v>
      </c>
      <c r="I32" s="29">
        <f ca="1">COUNTIFS(SWISSW!I:I,WINRATE!A32,SWISSW!J:J,WINRATE!A32,SWISSW!C:C,"Lost 0-1",SWISSW!H:H,"&gt;0")+COUNTIFS(SWISSW!I:I,WINRATE!A32,SWISSW!J:J,WINRATE!A32,SWISSW!C:C,"Won 1-0",SWISSW!H:H,"&gt;0")</f>
        <v>0</v>
      </c>
      <c r="J32" s="29">
        <f ca="1">+COUNTIFS(SWISSW!I:I,WINRATE!A32,SWISSW!J:J,WINRATE!A32,SWISSW!C:C,"Won 1-0",SWISSW!H:H,"&gt;0")</f>
        <v>0</v>
      </c>
      <c r="K32" s="28">
        <f ca="1">COUNTIFS(SWISSW!I:I,WINRATE!A32,SWISSW!J:J,WINRATE!A32,SWISSW!H:H,"&gt;0")</f>
        <v>0</v>
      </c>
      <c r="L32" s="28">
        <f t="shared" ca="1" si="3"/>
        <v>34</v>
      </c>
      <c r="M32" s="30">
        <f t="shared" ca="1" si="7"/>
        <v>0.38235294117647056</v>
      </c>
      <c r="N32" s="30">
        <f t="shared" ca="1" si="6"/>
        <v>0.40625</v>
      </c>
      <c r="O32" s="30">
        <f t="shared" ca="1" si="0"/>
        <v>5.8823529411764705E-2</v>
      </c>
      <c r="P32" s="31" t="str">
        <f t="shared" ca="1" si="4"/>
        <v>-</v>
      </c>
      <c r="Q32" s="30">
        <f t="shared" ca="1" si="5"/>
        <v>5.8823529411764705E-2</v>
      </c>
      <c r="R32" s="29">
        <f ca="1">COUNTIF(META!B:B,WINRATE!A32)</f>
        <v>5</v>
      </c>
      <c r="S32" s="32">
        <f t="shared" ca="1" si="1"/>
        <v>4.646840148698885E-3</v>
      </c>
      <c r="T32" s="32">
        <f ca="1">SUM($S$3:S32)</f>
        <v>0.93215613382899631</v>
      </c>
    </row>
    <row r="33" spans="1:20" ht="55" customHeight="1" x14ac:dyDescent="0.3">
      <c r="A33" s="3" t="str">
        <f ca="1">MATCHUP!A32</f>
        <v>Boros Bully</v>
      </c>
      <c r="B33" s="28">
        <f ca="1">COUNTIFS(SWISSW!I:I,WINRATE!A33,SWISSW!F:F,"Won",SWISSW!H:H,"&gt;0")+COUNTIFS(SWISSW!J:J,WINRATE!A33,SWISSW!F:F,"Lost",SWISSW!H:H,"&gt;0")-H33</f>
        <v>17</v>
      </c>
      <c r="C33" s="28">
        <f ca="1">COUNTIFS(SWISSW!I:I,WINRATE!A33,SWISSW!F:F,"Draw",SWISSW!H:H,"&gt;0")+COUNTIFS(SWISSW!J:J,WINRATE!A33,SWISSW!F:F,"Draw",SWISSW!H:H,"&gt;0")-2*G33</f>
        <v>0</v>
      </c>
      <c r="D33" s="29">
        <f ca="1">COUNTIFS(SWISSW!I:I,WINRATE!A33,SWISSW!C:C,"Lost 0-1")+COUNTIFS(SWISSW!J:J,WINRATE!A33,SWISSW!C:C,"Won 1-0")-I33</f>
        <v>0</v>
      </c>
      <c r="E33" s="29">
        <f ca="1">COUNTIFS(SWISSW!I:I,WINRATE!A33,SWISSW!C:C,"Won 1-0")+COUNTIFS(SWISSW!J:J,WINRATE!A33,SWISSW!C:C,"Lost 0-1")-J33</f>
        <v>0</v>
      </c>
      <c r="F33" s="28">
        <f ca="1">COUNTIFS(SWISSW!I:I,WINRATE!A33,SWISSW!H:H,"&gt;0")+COUNTIFS(SWISSW!J:J,WINRATE!A33,SWISSW!H:H,"&gt;0")-2*COUNTIFS(SWISSW!I:I,WINRATE!A33,SWISSW!J:J,WINRATE!A33,SWISSW!H:H,"&gt;0")</f>
        <v>31</v>
      </c>
      <c r="G33" s="28">
        <f ca="1">COUNTIFS(SWISSW!I:I,WINRATE!A33,SWISSW!J:J,WINRATE!A33,SWISSW!F:F,"Draw",SWISSW!H:H,"&gt;0")</f>
        <v>0</v>
      </c>
      <c r="H33" s="28">
        <f t="shared" ca="1" si="2"/>
        <v>0</v>
      </c>
      <c r="I33" s="29">
        <f ca="1">COUNTIFS(SWISSW!I:I,WINRATE!A33,SWISSW!J:J,WINRATE!A33,SWISSW!C:C,"Lost 0-1",SWISSW!H:H,"&gt;0")+COUNTIFS(SWISSW!I:I,WINRATE!A33,SWISSW!J:J,WINRATE!A33,SWISSW!C:C,"Won 1-0",SWISSW!H:H,"&gt;0")</f>
        <v>0</v>
      </c>
      <c r="J33" s="29">
        <f ca="1">+COUNTIFS(SWISSW!I:I,WINRATE!A33,SWISSW!J:J,WINRATE!A33,SWISSW!C:C,"Won 1-0",SWISSW!H:H,"&gt;0")</f>
        <v>0</v>
      </c>
      <c r="K33" s="28">
        <f ca="1">COUNTIFS(SWISSW!I:I,WINRATE!A33,SWISSW!J:J,WINRATE!A33,SWISSW!H:H,"&gt;0")</f>
        <v>0</v>
      </c>
      <c r="L33" s="28">
        <f t="shared" ca="1" si="3"/>
        <v>31</v>
      </c>
      <c r="M33" s="30">
        <f t="shared" ca="1" si="7"/>
        <v>0.54838709677419351</v>
      </c>
      <c r="N33" s="30">
        <f t="shared" ca="1" si="6"/>
        <v>0.54838709677419351</v>
      </c>
      <c r="O33" s="30">
        <f t="shared" ca="1" si="0"/>
        <v>0</v>
      </c>
      <c r="P33" s="31" t="str">
        <f t="shared" ca="1" si="4"/>
        <v>-</v>
      </c>
      <c r="Q33" s="30">
        <f t="shared" ca="1" si="5"/>
        <v>0</v>
      </c>
      <c r="R33" s="29">
        <f ca="1">COUNTIF(META!B:B,WINRATE!A33)</f>
        <v>4</v>
      </c>
      <c r="S33" s="32">
        <f t="shared" ca="1" si="1"/>
        <v>3.7174721189591076E-3</v>
      </c>
      <c r="T33" s="32">
        <f ca="1">SUM($S$3:S33)</f>
        <v>0.93587360594795543</v>
      </c>
    </row>
    <row r="34" spans="1:20" ht="55" customHeight="1" x14ac:dyDescent="0.3">
      <c r="A34" s="3" t="str">
        <f ca="1">MATCHUP!A33</f>
        <v>Mono Black Sacrifice</v>
      </c>
      <c r="B34" s="28">
        <f ca="1">COUNTIFS(SWISSW!I:I,WINRATE!A34,SWISSW!F:F,"Won",SWISSW!H:H,"&gt;0")+COUNTIFS(SWISSW!J:J,WINRATE!A34,SWISSW!F:F,"Lost",SWISSW!H:H,"&gt;0")-H34</f>
        <v>19</v>
      </c>
      <c r="C34" s="28">
        <f ca="1">COUNTIFS(SWISSW!I:I,WINRATE!A34,SWISSW!F:F,"Draw",SWISSW!H:H,"&gt;0")+COUNTIFS(SWISSW!J:J,WINRATE!A34,SWISSW!F:F,"Draw",SWISSW!H:H,"&gt;0")-2*G34</f>
        <v>1</v>
      </c>
      <c r="D34" s="29">
        <f ca="1">COUNTIFS(SWISSW!I:I,WINRATE!A34,SWISSW!C:C,"Lost 0-1")+COUNTIFS(SWISSW!J:J,WINRATE!A34,SWISSW!C:C,"Won 1-0")-I34</f>
        <v>0</v>
      </c>
      <c r="E34" s="29">
        <f ca="1">COUNTIFS(SWISSW!I:I,WINRATE!A34,SWISSW!C:C,"Won 1-0")+COUNTIFS(SWISSW!J:J,WINRATE!A34,SWISSW!C:C,"Lost 0-1")-J34</f>
        <v>0</v>
      </c>
      <c r="F34" s="28">
        <f ca="1">COUNTIFS(SWISSW!I:I,WINRATE!A34,SWISSW!H:H,"&gt;0")+COUNTIFS(SWISSW!J:J,WINRATE!A34,SWISSW!H:H,"&gt;0")-2*COUNTIFS(SWISSW!I:I,WINRATE!A34,SWISSW!J:J,WINRATE!A34,SWISSW!H:H,"&gt;0")</f>
        <v>34</v>
      </c>
      <c r="G34" s="28">
        <f ca="1">COUNTIFS(SWISSW!I:I,WINRATE!A34,SWISSW!J:J,WINRATE!A34,SWISSW!F:F,"Draw",SWISSW!H:H,"&gt;0")</f>
        <v>0</v>
      </c>
      <c r="H34" s="28">
        <f t="shared" ca="1" si="2"/>
        <v>0</v>
      </c>
      <c r="I34" s="29">
        <f ca="1">COUNTIFS(SWISSW!I:I,WINRATE!A34,SWISSW!J:J,WINRATE!A34,SWISSW!C:C,"Lost 0-1",SWISSW!H:H,"&gt;0")+COUNTIFS(SWISSW!I:I,WINRATE!A34,SWISSW!J:J,WINRATE!A34,SWISSW!C:C,"Won 1-0",SWISSW!H:H,"&gt;0")</f>
        <v>0</v>
      </c>
      <c r="J34" s="29">
        <f ca="1">+COUNTIFS(SWISSW!I:I,WINRATE!A34,SWISSW!J:J,WINRATE!A34,SWISSW!C:C,"Won 1-0",SWISSW!H:H,"&gt;0")</f>
        <v>0</v>
      </c>
      <c r="K34" s="28">
        <f ca="1">COUNTIFS(SWISSW!I:I,WINRATE!A34,SWISSW!J:J,WINRATE!A34,SWISSW!H:H,"&gt;0")</f>
        <v>0</v>
      </c>
      <c r="L34" s="28">
        <f t="shared" ca="1" si="3"/>
        <v>34</v>
      </c>
      <c r="M34" s="30">
        <f t="shared" ca="1" si="7"/>
        <v>0.55882352941176472</v>
      </c>
      <c r="N34" s="30">
        <f t="shared" ca="1" si="6"/>
        <v>0.5757575757575758</v>
      </c>
      <c r="O34" s="30">
        <f t="shared" ca="1" si="0"/>
        <v>2.9411764705882353E-2</v>
      </c>
      <c r="P34" s="31" t="str">
        <f t="shared" ca="1" si="4"/>
        <v>-</v>
      </c>
      <c r="Q34" s="30">
        <f t="shared" ca="1" si="5"/>
        <v>2.9411764705882353E-2</v>
      </c>
      <c r="R34" s="29">
        <f ca="1">COUNTIF(META!B:B,WINRATE!A34)</f>
        <v>4</v>
      </c>
      <c r="S34" s="32">
        <f t="shared" ca="1" si="1"/>
        <v>3.7174721189591076E-3</v>
      </c>
      <c r="T34" s="32">
        <f ca="1">SUM($S$3:S34)</f>
        <v>0.93959107806691455</v>
      </c>
    </row>
    <row r="35" spans="1:20" ht="55" customHeight="1" x14ac:dyDescent="0.3">
      <c r="A35" s="3" t="str">
        <f ca="1">MATCHUP!A34</f>
        <v>Orzhov Blade</v>
      </c>
      <c r="B35" s="28">
        <f ca="1">COUNTIFS(SWISSW!I:I,WINRATE!A35,SWISSW!F:F,"Won",SWISSW!H:H,"&gt;0")+COUNTIFS(SWISSW!J:J,WINRATE!A35,SWISSW!F:F,"Lost",SWISSW!H:H,"&gt;0")-H35</f>
        <v>12</v>
      </c>
      <c r="C35" s="28">
        <f ca="1">COUNTIFS(SWISSW!I:I,WINRATE!A35,SWISSW!F:F,"Draw",SWISSW!H:H,"&gt;0")+COUNTIFS(SWISSW!J:J,WINRATE!A35,SWISSW!F:F,"Draw",SWISSW!H:H,"&gt;0")-2*G35</f>
        <v>3</v>
      </c>
      <c r="D35" s="29">
        <f ca="1">COUNTIFS(SWISSW!I:I,WINRATE!A35,SWISSW!C:C,"Lost 0-1")+COUNTIFS(SWISSW!J:J,WINRATE!A35,SWISSW!C:C,"Won 1-0")-I35</f>
        <v>1</v>
      </c>
      <c r="E35" s="29">
        <f ca="1">COUNTIFS(SWISSW!I:I,WINRATE!A35,SWISSW!C:C,"Won 1-0")+COUNTIFS(SWISSW!J:J,WINRATE!A35,SWISSW!C:C,"Lost 0-1")-J35</f>
        <v>1</v>
      </c>
      <c r="F35" s="28">
        <f ca="1">COUNTIFS(SWISSW!I:I,WINRATE!A35,SWISSW!H:H,"&gt;0")+COUNTIFS(SWISSW!J:J,WINRATE!A35,SWISSW!H:H,"&gt;0")-2*COUNTIFS(SWISSW!I:I,WINRATE!A35,SWISSW!J:J,WINRATE!A35,SWISSW!H:H,"&gt;0")</f>
        <v>31</v>
      </c>
      <c r="G35" s="28">
        <f ca="1">COUNTIFS(SWISSW!I:I,WINRATE!A35,SWISSW!J:J,WINRATE!A35,SWISSW!F:F,"Draw",SWISSW!H:H,"&gt;0")</f>
        <v>0</v>
      </c>
      <c r="H35" s="28">
        <f t="shared" ref="H35:H59" ca="1" si="8">K35-G35</f>
        <v>0</v>
      </c>
      <c r="I35" s="29">
        <f ca="1">COUNTIFS(SWISSW!I:I,WINRATE!A35,SWISSW!J:J,WINRATE!A35,SWISSW!C:C,"Lost 0-1",SWISSW!H:H,"&gt;0")+COUNTIFS(SWISSW!I:I,WINRATE!A35,SWISSW!J:J,WINRATE!A35,SWISSW!C:C,"Won 1-0",SWISSW!H:H,"&gt;0")</f>
        <v>0</v>
      </c>
      <c r="J35" s="29">
        <f ca="1">+COUNTIFS(SWISSW!I:I,WINRATE!A35,SWISSW!J:J,WINRATE!A35,SWISSW!C:C,"Won 1-0",SWISSW!H:H,"&gt;0")</f>
        <v>0</v>
      </c>
      <c r="K35" s="28">
        <f ca="1">COUNTIFS(SWISSW!I:I,WINRATE!A35,SWISSW!J:J,WINRATE!A35,SWISSW!H:H,"&gt;0")</f>
        <v>0</v>
      </c>
      <c r="L35" s="28">
        <f t="shared" ca="1" si="3"/>
        <v>31</v>
      </c>
      <c r="M35" s="30">
        <f t="shared" ref="M35:M59" ca="1" si="9">B35/F35</f>
        <v>0.38709677419354838</v>
      </c>
      <c r="N35" s="30">
        <f t="shared" ca="1" si="6"/>
        <v>0.42857142857142855</v>
      </c>
      <c r="O35" s="30">
        <f t="shared" ref="O35:O59" ca="1" si="10">C35/F35</f>
        <v>9.6774193548387094E-2</v>
      </c>
      <c r="P35" s="31" t="str">
        <f t="shared" ref="P35:P59" ca="1" si="11">IFERROR(G35/K35,"-")</f>
        <v>-</v>
      </c>
      <c r="Q35" s="30">
        <f t="shared" ref="Q35:Q59" ca="1" si="12">(C35+G35+D35+E35+I35+J35)/F35</f>
        <v>0.16129032258064516</v>
      </c>
      <c r="R35" s="29">
        <f ca="1">COUNTIF(META!B:B,WINRATE!A35)</f>
        <v>4</v>
      </c>
      <c r="S35" s="32">
        <f t="shared" ref="S35:S66" ca="1" si="13">R35/SUM(R:R)</f>
        <v>3.7174721189591076E-3</v>
      </c>
      <c r="T35" s="32">
        <f ca="1">SUM($S$3:S35)</f>
        <v>0.94330855018587367</v>
      </c>
    </row>
    <row r="36" spans="1:20" ht="55" customHeight="1" x14ac:dyDescent="0.3">
      <c r="A36" s="3" t="str">
        <f ca="1">MATCHUP!A35</f>
        <v>Pili-Pala Combo</v>
      </c>
      <c r="B36" s="28">
        <f ca="1">COUNTIFS(SWISSW!I:I,WINRATE!A36,SWISSW!F:F,"Won",SWISSW!H:H,"&gt;0")+COUNTIFS(SWISSW!J:J,WINRATE!A36,SWISSW!F:F,"Lost",SWISSW!H:H,"&gt;0")-H36</f>
        <v>15</v>
      </c>
      <c r="C36" s="28">
        <f ca="1">COUNTIFS(SWISSW!I:I,WINRATE!A36,SWISSW!F:F,"Draw",SWISSW!H:H,"&gt;0")+COUNTIFS(SWISSW!J:J,WINRATE!A36,SWISSW!F:F,"Draw",SWISSW!H:H,"&gt;0")-2*G36</f>
        <v>1</v>
      </c>
      <c r="D36" s="29">
        <f ca="1">COUNTIFS(SWISSW!I:I,WINRATE!A36,SWISSW!C:C,"Lost 0-1")+COUNTIFS(SWISSW!J:J,WINRATE!A36,SWISSW!C:C,"Won 1-0")-I36</f>
        <v>0</v>
      </c>
      <c r="E36" s="29">
        <f ca="1">COUNTIFS(SWISSW!I:I,WINRATE!A36,SWISSW!C:C,"Won 1-0")+COUNTIFS(SWISSW!J:J,WINRATE!A36,SWISSW!C:C,"Lost 0-1")-J36</f>
        <v>0</v>
      </c>
      <c r="F36" s="28">
        <f ca="1">COUNTIFS(SWISSW!I:I,WINRATE!A36,SWISSW!H:H,"&gt;0")+COUNTIFS(SWISSW!J:J,WINRATE!A36,SWISSW!H:H,"&gt;0")-2*COUNTIFS(SWISSW!I:I,WINRATE!A36,SWISSW!J:J,WINRATE!A36,SWISSW!H:H,"&gt;0")</f>
        <v>28</v>
      </c>
      <c r="G36" s="28">
        <f ca="1">COUNTIFS(SWISSW!I:I,WINRATE!A36,SWISSW!J:J,WINRATE!A36,SWISSW!F:F,"Draw",SWISSW!H:H,"&gt;0")</f>
        <v>0</v>
      </c>
      <c r="H36" s="28">
        <f t="shared" ca="1" si="8"/>
        <v>1</v>
      </c>
      <c r="I36" s="29">
        <f ca="1">COUNTIFS(SWISSW!I:I,WINRATE!A36,SWISSW!J:J,WINRATE!A36,SWISSW!C:C,"Lost 0-1",SWISSW!H:H,"&gt;0")+COUNTIFS(SWISSW!I:I,WINRATE!A36,SWISSW!J:J,WINRATE!A36,SWISSW!C:C,"Won 1-0",SWISSW!H:H,"&gt;0")</f>
        <v>0</v>
      </c>
      <c r="J36" s="29">
        <f ca="1">+COUNTIFS(SWISSW!I:I,WINRATE!A36,SWISSW!J:J,WINRATE!A36,SWISSW!C:C,"Won 1-0",SWISSW!H:H,"&gt;0")</f>
        <v>0</v>
      </c>
      <c r="K36" s="28">
        <f ca="1">COUNTIFS(SWISSW!I:I,WINRATE!A36,SWISSW!J:J,WINRATE!A36,SWISSW!H:H,"&gt;0")</f>
        <v>1</v>
      </c>
      <c r="L36" s="28">
        <f t="shared" ca="1" si="3"/>
        <v>29</v>
      </c>
      <c r="M36" s="30">
        <f t="shared" ca="1" si="9"/>
        <v>0.5357142857142857</v>
      </c>
      <c r="N36" s="30">
        <f t="shared" ca="1" si="6"/>
        <v>0.55555555555555558</v>
      </c>
      <c r="O36" s="30">
        <f t="shared" ca="1" si="10"/>
        <v>3.5714285714285712E-2</v>
      </c>
      <c r="P36" s="31">
        <f t="shared" ca="1" si="11"/>
        <v>0</v>
      </c>
      <c r="Q36" s="30">
        <f t="shared" ca="1" si="12"/>
        <v>3.5714285714285712E-2</v>
      </c>
      <c r="R36" s="29">
        <f ca="1">COUNTIF(META!B:B,WINRATE!A36)</f>
        <v>4</v>
      </c>
      <c r="S36" s="32">
        <f t="shared" ca="1" si="13"/>
        <v>3.7174721189591076E-3</v>
      </c>
      <c r="T36" s="32">
        <f ca="1">SUM($S$3:S36)</f>
        <v>0.94702602230483279</v>
      </c>
    </row>
    <row r="37" spans="1:20" ht="55" customHeight="1" x14ac:dyDescent="0.3">
      <c r="A37" s="3" t="str">
        <f ca="1">MATCHUP!A36</f>
        <v>Turbo Exhume</v>
      </c>
      <c r="B37" s="28">
        <f ca="1">COUNTIFS(SWISSW!I:I,WINRATE!A37,SWISSW!F:F,"Won",SWISSW!H:H,"&gt;0")+COUNTIFS(SWISSW!J:J,WINRATE!A37,SWISSW!F:F,"Lost",SWISSW!H:H,"&gt;0")-H37</f>
        <v>4</v>
      </c>
      <c r="C37" s="28">
        <f ca="1">COUNTIFS(SWISSW!I:I,WINRATE!A37,SWISSW!F:F,"Draw",SWISSW!H:H,"&gt;0")+COUNTIFS(SWISSW!J:J,WINRATE!A37,SWISSW!F:F,"Draw",SWISSW!H:H,"&gt;0")-2*G37</f>
        <v>0</v>
      </c>
      <c r="D37" s="29">
        <f ca="1">COUNTIFS(SWISSW!I:I,WINRATE!A37,SWISSW!C:C,"Lost 0-1")+COUNTIFS(SWISSW!J:J,WINRATE!A37,SWISSW!C:C,"Won 1-0")-I37</f>
        <v>0</v>
      </c>
      <c r="E37" s="29">
        <f ca="1">COUNTIFS(SWISSW!I:I,WINRATE!A37,SWISSW!C:C,"Won 1-0")+COUNTIFS(SWISSW!J:J,WINRATE!A37,SWISSW!C:C,"Lost 0-1")-J37</f>
        <v>0</v>
      </c>
      <c r="F37" s="28">
        <f ca="1">COUNTIFS(SWISSW!I:I,WINRATE!A37,SWISSW!H:H,"&gt;0")+COUNTIFS(SWISSW!J:J,WINRATE!A37,SWISSW!H:H,"&gt;0")-2*COUNTIFS(SWISSW!I:I,WINRATE!A37,SWISSW!J:J,WINRATE!A37,SWISSW!H:H,"&gt;0")</f>
        <v>19</v>
      </c>
      <c r="G37" s="28">
        <f ca="1">COUNTIFS(SWISSW!I:I,WINRATE!A37,SWISSW!J:J,WINRATE!A37,SWISSW!F:F,"Draw",SWISSW!H:H,"&gt;0")</f>
        <v>0</v>
      </c>
      <c r="H37" s="28">
        <f t="shared" ca="1" si="8"/>
        <v>0</v>
      </c>
      <c r="I37" s="29">
        <f ca="1">COUNTIFS(SWISSW!I:I,WINRATE!A37,SWISSW!J:J,WINRATE!A37,SWISSW!C:C,"Lost 0-1",SWISSW!H:H,"&gt;0")+COUNTIFS(SWISSW!I:I,WINRATE!A37,SWISSW!J:J,WINRATE!A37,SWISSW!C:C,"Won 1-0",SWISSW!H:H,"&gt;0")</f>
        <v>0</v>
      </c>
      <c r="J37" s="29">
        <f ca="1">+COUNTIFS(SWISSW!I:I,WINRATE!A37,SWISSW!J:J,WINRATE!A37,SWISSW!C:C,"Won 1-0",SWISSW!H:H,"&gt;0")</f>
        <v>0</v>
      </c>
      <c r="K37" s="28">
        <f ca="1">COUNTIFS(SWISSW!I:I,WINRATE!A37,SWISSW!J:J,WINRATE!A37,SWISSW!H:H,"&gt;0")</f>
        <v>0</v>
      </c>
      <c r="L37" s="28">
        <f t="shared" ca="1" si="3"/>
        <v>19</v>
      </c>
      <c r="M37" s="30">
        <f t="shared" ca="1" si="9"/>
        <v>0.21052631578947367</v>
      </c>
      <c r="N37" s="30">
        <f t="shared" ca="1" si="6"/>
        <v>0.21052631578947367</v>
      </c>
      <c r="O37" s="30">
        <f t="shared" ca="1" si="10"/>
        <v>0</v>
      </c>
      <c r="P37" s="31" t="str">
        <f t="shared" ca="1" si="11"/>
        <v>-</v>
      </c>
      <c r="Q37" s="30">
        <f t="shared" ca="1" si="12"/>
        <v>0</v>
      </c>
      <c r="R37" s="29">
        <f ca="1">COUNTIF(META!B:B,WINRATE!A37)</f>
        <v>4</v>
      </c>
      <c r="S37" s="32">
        <f t="shared" ca="1" si="13"/>
        <v>3.7174721189591076E-3</v>
      </c>
      <c r="T37" s="32">
        <f ca="1">SUM($S$3:S37)</f>
        <v>0.95074349442379191</v>
      </c>
    </row>
    <row r="38" spans="1:20" ht="55" customHeight="1" x14ac:dyDescent="0.3">
      <c r="A38" s="3" t="str">
        <f ca="1">MATCHUP!A37</f>
        <v>Mono Black Midrange</v>
      </c>
      <c r="B38" s="28">
        <f ca="1">COUNTIFS(SWISSW!I:I,WINRATE!A38,SWISSW!F:F,"Won",SWISSW!H:H,"&gt;0")+COUNTIFS(SWISSW!J:J,WINRATE!A38,SWISSW!F:F,"Lost",SWISSW!H:H,"&gt;0")-H38</f>
        <v>5</v>
      </c>
      <c r="C38" s="28">
        <f ca="1">COUNTIFS(SWISSW!I:I,WINRATE!A38,SWISSW!F:F,"Draw",SWISSW!H:H,"&gt;0")+COUNTIFS(SWISSW!J:J,WINRATE!A38,SWISSW!F:F,"Draw",SWISSW!H:H,"&gt;0")-2*G38</f>
        <v>3</v>
      </c>
      <c r="D38" s="29">
        <f ca="1">COUNTIFS(SWISSW!I:I,WINRATE!A38,SWISSW!C:C,"Lost 0-1")+COUNTIFS(SWISSW!J:J,WINRATE!A38,SWISSW!C:C,"Won 1-0")-I38</f>
        <v>1</v>
      </c>
      <c r="E38" s="29">
        <f ca="1">COUNTIFS(SWISSW!I:I,WINRATE!A38,SWISSW!C:C,"Won 1-0")+COUNTIFS(SWISSW!J:J,WINRATE!A38,SWISSW!C:C,"Lost 0-1")-J38</f>
        <v>0</v>
      </c>
      <c r="F38" s="28">
        <f ca="1">COUNTIFS(SWISSW!I:I,WINRATE!A38,SWISSW!H:H,"&gt;0")+COUNTIFS(SWISSW!J:J,WINRATE!A38,SWISSW!H:H,"&gt;0")-2*COUNTIFS(SWISSW!I:I,WINRATE!A38,SWISSW!J:J,WINRATE!A38,SWISSW!H:H,"&gt;0")</f>
        <v>25</v>
      </c>
      <c r="G38" s="28">
        <f ca="1">COUNTIFS(SWISSW!I:I,WINRATE!A38,SWISSW!J:J,WINRATE!A38,SWISSW!F:F,"Draw",SWISSW!H:H,"&gt;0")</f>
        <v>0</v>
      </c>
      <c r="H38" s="28">
        <f t="shared" ca="1" si="8"/>
        <v>0</v>
      </c>
      <c r="I38" s="29">
        <f ca="1">COUNTIFS(SWISSW!I:I,WINRATE!A38,SWISSW!J:J,WINRATE!A38,SWISSW!C:C,"Lost 0-1",SWISSW!H:H,"&gt;0")+COUNTIFS(SWISSW!I:I,WINRATE!A38,SWISSW!J:J,WINRATE!A38,SWISSW!C:C,"Won 1-0",SWISSW!H:H,"&gt;0")</f>
        <v>0</v>
      </c>
      <c r="J38" s="29">
        <f ca="1">+COUNTIFS(SWISSW!I:I,WINRATE!A38,SWISSW!J:J,WINRATE!A38,SWISSW!C:C,"Won 1-0",SWISSW!H:H,"&gt;0")</f>
        <v>0</v>
      </c>
      <c r="K38" s="28">
        <f ca="1">COUNTIFS(SWISSW!I:I,WINRATE!A38,SWISSW!J:J,WINRATE!A38,SWISSW!H:H,"&gt;0")</f>
        <v>0</v>
      </c>
      <c r="L38" s="28">
        <f t="shared" ca="1" si="3"/>
        <v>25</v>
      </c>
      <c r="M38" s="30">
        <f t="shared" ca="1" si="9"/>
        <v>0.2</v>
      </c>
      <c r="N38" s="30">
        <f t="shared" ca="1" si="6"/>
        <v>0.22727272727272727</v>
      </c>
      <c r="O38" s="30">
        <f t="shared" ca="1" si="10"/>
        <v>0.12</v>
      </c>
      <c r="P38" s="31" t="str">
        <f t="shared" ca="1" si="11"/>
        <v>-</v>
      </c>
      <c r="Q38" s="30">
        <f t="shared" ca="1" si="12"/>
        <v>0.16</v>
      </c>
      <c r="R38" s="29">
        <f ca="1">COUNTIF(META!B:B,WINRATE!A38)</f>
        <v>4</v>
      </c>
      <c r="S38" s="32">
        <f t="shared" ca="1" si="13"/>
        <v>3.7174721189591076E-3</v>
      </c>
      <c r="T38" s="32">
        <f ca="1">SUM($S$3:S38)</f>
        <v>0.95446096654275103</v>
      </c>
    </row>
    <row r="39" spans="1:20" ht="55" customHeight="1" x14ac:dyDescent="0.3">
      <c r="A39" s="3" t="str">
        <f ca="1">MATCHUP!A38</f>
        <v>Mono Black Rod</v>
      </c>
      <c r="B39" s="28">
        <f ca="1">COUNTIFS(SWISSW!I:I,WINRATE!A39,SWISSW!F:F,"Won",SWISSW!H:H,"&gt;0")+COUNTIFS(SWISSW!J:J,WINRATE!A39,SWISSW!F:F,"Lost",SWISSW!H:H,"&gt;0")-H39</f>
        <v>10</v>
      </c>
      <c r="C39" s="28">
        <f ca="1">COUNTIFS(SWISSW!I:I,WINRATE!A39,SWISSW!F:F,"Draw",SWISSW!H:H,"&gt;0")+COUNTIFS(SWISSW!J:J,WINRATE!A39,SWISSW!F:F,"Draw",SWISSW!H:H,"&gt;0")-2*G39</f>
        <v>3</v>
      </c>
      <c r="D39" s="29">
        <f ca="1">COUNTIFS(SWISSW!I:I,WINRATE!A39,SWISSW!C:C,"Lost 0-1")+COUNTIFS(SWISSW!J:J,WINRATE!A39,SWISSW!C:C,"Won 1-0")-I39</f>
        <v>0</v>
      </c>
      <c r="E39" s="29">
        <f ca="1">COUNTIFS(SWISSW!I:I,WINRATE!A39,SWISSW!C:C,"Won 1-0")+COUNTIFS(SWISSW!J:J,WINRATE!A39,SWISSW!C:C,"Lost 0-1")-J39</f>
        <v>0</v>
      </c>
      <c r="F39" s="28">
        <f ca="1">COUNTIFS(SWISSW!I:I,WINRATE!A39,SWISSW!H:H,"&gt;0")+COUNTIFS(SWISSW!J:J,WINRATE!A39,SWISSW!H:H,"&gt;0")-2*COUNTIFS(SWISSW!I:I,WINRATE!A39,SWISSW!J:J,WINRATE!A39,SWISSW!H:H,"&gt;0")</f>
        <v>21</v>
      </c>
      <c r="G39" s="28">
        <f ca="1">COUNTIFS(SWISSW!I:I,WINRATE!A39,SWISSW!J:J,WINRATE!A39,SWISSW!F:F,"Draw",SWISSW!H:H,"&gt;0")</f>
        <v>0</v>
      </c>
      <c r="H39" s="28">
        <f t="shared" ca="1" si="8"/>
        <v>0</v>
      </c>
      <c r="I39" s="29">
        <f ca="1">COUNTIFS(SWISSW!I:I,WINRATE!A39,SWISSW!J:J,WINRATE!A39,SWISSW!C:C,"Lost 0-1",SWISSW!H:H,"&gt;0")+COUNTIFS(SWISSW!I:I,WINRATE!A39,SWISSW!J:J,WINRATE!A39,SWISSW!C:C,"Won 1-0",SWISSW!H:H,"&gt;0")</f>
        <v>0</v>
      </c>
      <c r="J39" s="29">
        <f ca="1">+COUNTIFS(SWISSW!I:I,WINRATE!A39,SWISSW!J:J,WINRATE!A39,SWISSW!C:C,"Won 1-0",SWISSW!H:H,"&gt;0")</f>
        <v>0</v>
      </c>
      <c r="K39" s="28">
        <f ca="1">COUNTIFS(SWISSW!I:I,WINRATE!A39,SWISSW!J:J,WINRATE!A39,SWISSW!H:H,"&gt;0")</f>
        <v>0</v>
      </c>
      <c r="L39" s="28">
        <f t="shared" ca="1" si="3"/>
        <v>21</v>
      </c>
      <c r="M39" s="30">
        <f t="shared" ca="1" si="9"/>
        <v>0.47619047619047616</v>
      </c>
      <c r="N39" s="30">
        <f t="shared" ca="1" si="6"/>
        <v>0.55555555555555558</v>
      </c>
      <c r="O39" s="30">
        <f t="shared" ca="1" si="10"/>
        <v>0.14285714285714285</v>
      </c>
      <c r="P39" s="31" t="str">
        <f t="shared" ca="1" si="11"/>
        <v>-</v>
      </c>
      <c r="Q39" s="30">
        <f t="shared" ca="1" si="12"/>
        <v>0.14285714285714285</v>
      </c>
      <c r="R39" s="29">
        <f ca="1">COUNTIF(META!B:B,WINRATE!A39)</f>
        <v>3</v>
      </c>
      <c r="S39" s="32">
        <f t="shared" ca="1" si="13"/>
        <v>2.7881040892193307E-3</v>
      </c>
      <c r="T39" s="32">
        <f ca="1">SUM($S$3:S39)</f>
        <v>0.9572490706319704</v>
      </c>
    </row>
    <row r="40" spans="1:20" ht="55" customHeight="1" x14ac:dyDescent="0.3">
      <c r="A40" s="3" t="str">
        <f ca="1">MATCHUP!A39</f>
        <v>Mono Red Dredge</v>
      </c>
      <c r="B40" s="28">
        <f ca="1">COUNTIFS(SWISSW!I:I,WINRATE!A40,SWISSW!F:F,"Won",SWISSW!H:H,"&gt;0")+COUNTIFS(SWISSW!J:J,WINRATE!A40,SWISSW!F:F,"Lost",SWISSW!H:H,"&gt;0")-H40</f>
        <v>17</v>
      </c>
      <c r="C40" s="28">
        <f ca="1">COUNTIFS(SWISSW!I:I,WINRATE!A40,SWISSW!F:F,"Draw",SWISSW!H:H,"&gt;0")+COUNTIFS(SWISSW!J:J,WINRATE!A40,SWISSW!F:F,"Draw",SWISSW!H:H,"&gt;0")-2*G40</f>
        <v>1</v>
      </c>
      <c r="D40" s="29">
        <f ca="1">COUNTIFS(SWISSW!I:I,WINRATE!A40,SWISSW!C:C,"Lost 0-1")+COUNTIFS(SWISSW!J:J,WINRATE!A40,SWISSW!C:C,"Won 1-0")-I40</f>
        <v>0</v>
      </c>
      <c r="E40" s="29">
        <f ca="1">COUNTIFS(SWISSW!I:I,WINRATE!A40,SWISSW!C:C,"Won 1-0")+COUNTIFS(SWISSW!J:J,WINRATE!A40,SWISSW!C:C,"Lost 0-1")-J40</f>
        <v>0</v>
      </c>
      <c r="F40" s="28">
        <f ca="1">COUNTIFS(SWISSW!I:I,WINRATE!A40,SWISSW!H:H,"&gt;0")+COUNTIFS(SWISSW!J:J,WINRATE!A40,SWISSW!H:H,"&gt;0")-2*COUNTIFS(SWISSW!I:I,WINRATE!A40,SWISSW!J:J,WINRATE!A40,SWISSW!H:H,"&gt;0")</f>
        <v>29</v>
      </c>
      <c r="G40" s="28">
        <f ca="1">COUNTIFS(SWISSW!I:I,WINRATE!A40,SWISSW!J:J,WINRATE!A40,SWISSW!F:F,"Draw",SWISSW!H:H,"&gt;0")</f>
        <v>0</v>
      </c>
      <c r="H40" s="28">
        <f t="shared" ca="1" si="8"/>
        <v>0</v>
      </c>
      <c r="I40" s="29">
        <f ca="1">COUNTIFS(SWISSW!I:I,WINRATE!A40,SWISSW!J:J,WINRATE!A40,SWISSW!C:C,"Lost 0-1",SWISSW!H:H,"&gt;0")+COUNTIFS(SWISSW!I:I,WINRATE!A40,SWISSW!J:J,WINRATE!A40,SWISSW!C:C,"Won 1-0",SWISSW!H:H,"&gt;0")</f>
        <v>0</v>
      </c>
      <c r="J40" s="29">
        <f ca="1">+COUNTIFS(SWISSW!I:I,WINRATE!A40,SWISSW!J:J,WINRATE!A40,SWISSW!C:C,"Won 1-0",SWISSW!H:H,"&gt;0")</f>
        <v>0</v>
      </c>
      <c r="K40" s="28">
        <f ca="1">COUNTIFS(SWISSW!I:I,WINRATE!A40,SWISSW!J:J,WINRATE!A40,SWISSW!H:H,"&gt;0")</f>
        <v>0</v>
      </c>
      <c r="L40" s="28">
        <f t="shared" ca="1" si="3"/>
        <v>29</v>
      </c>
      <c r="M40" s="30">
        <f t="shared" ca="1" si="9"/>
        <v>0.58620689655172409</v>
      </c>
      <c r="N40" s="30">
        <f t="shared" ca="1" si="6"/>
        <v>0.6071428571428571</v>
      </c>
      <c r="O40" s="30">
        <f t="shared" ca="1" si="10"/>
        <v>3.4482758620689655E-2</v>
      </c>
      <c r="P40" s="31" t="str">
        <f t="shared" ca="1" si="11"/>
        <v>-</v>
      </c>
      <c r="Q40" s="30">
        <f t="shared" ca="1" si="12"/>
        <v>3.4482758620689655E-2</v>
      </c>
      <c r="R40" s="29">
        <f ca="1">COUNTIF(META!B:B,WINRATE!A40)</f>
        <v>3</v>
      </c>
      <c r="S40" s="32">
        <f t="shared" ca="1" si="13"/>
        <v>2.7881040892193307E-3</v>
      </c>
      <c r="T40" s="32">
        <f ca="1">SUM($S$3:S40)</f>
        <v>0.96003717472118977</v>
      </c>
    </row>
    <row r="41" spans="1:20" ht="55" customHeight="1" x14ac:dyDescent="0.3">
      <c r="A41" s="3" t="str">
        <f ca="1">MATCHUP!A40</f>
        <v>Mono White Heroic</v>
      </c>
      <c r="B41" s="28">
        <f ca="1">COUNTIFS(SWISSW!I:I,WINRATE!A41,SWISSW!F:F,"Won",SWISSW!H:H,"&gt;0")+COUNTIFS(SWISSW!J:J,WINRATE!A41,SWISSW!F:F,"Lost",SWISSW!H:H,"&gt;0")-H41</f>
        <v>9</v>
      </c>
      <c r="C41" s="28">
        <f ca="1">COUNTIFS(SWISSW!I:I,WINRATE!A41,SWISSW!F:F,"Draw",SWISSW!H:H,"&gt;0")+COUNTIFS(SWISSW!J:J,WINRATE!A41,SWISSW!F:F,"Draw",SWISSW!H:H,"&gt;0")-2*G41</f>
        <v>0</v>
      </c>
      <c r="D41" s="29">
        <f ca="1">COUNTIFS(SWISSW!I:I,WINRATE!A41,SWISSW!C:C,"Lost 0-1")+COUNTIFS(SWISSW!J:J,WINRATE!A41,SWISSW!C:C,"Won 1-0")-I41</f>
        <v>0</v>
      </c>
      <c r="E41" s="29">
        <f ca="1">COUNTIFS(SWISSW!I:I,WINRATE!A41,SWISSW!C:C,"Won 1-0")+COUNTIFS(SWISSW!J:J,WINRATE!A41,SWISSW!C:C,"Lost 0-1")-J41</f>
        <v>0</v>
      </c>
      <c r="F41" s="28">
        <f ca="1">COUNTIFS(SWISSW!I:I,WINRATE!A41,SWISSW!H:H,"&gt;0")+COUNTIFS(SWISSW!J:J,WINRATE!A41,SWISSW!H:H,"&gt;0")-2*COUNTIFS(SWISSW!I:I,WINRATE!A41,SWISSW!J:J,WINRATE!A41,SWISSW!H:H,"&gt;0")</f>
        <v>20</v>
      </c>
      <c r="G41" s="28">
        <f ca="1">COUNTIFS(SWISSW!I:I,WINRATE!A41,SWISSW!J:J,WINRATE!A41,SWISSW!F:F,"Draw",SWISSW!H:H,"&gt;0")</f>
        <v>0</v>
      </c>
      <c r="H41" s="28">
        <f t="shared" ca="1" si="8"/>
        <v>0</v>
      </c>
      <c r="I41" s="29">
        <f ca="1">COUNTIFS(SWISSW!I:I,WINRATE!A41,SWISSW!J:J,WINRATE!A41,SWISSW!C:C,"Lost 0-1",SWISSW!H:H,"&gt;0")+COUNTIFS(SWISSW!I:I,WINRATE!A41,SWISSW!J:J,WINRATE!A41,SWISSW!C:C,"Won 1-0",SWISSW!H:H,"&gt;0")</f>
        <v>0</v>
      </c>
      <c r="J41" s="29">
        <f ca="1">+COUNTIFS(SWISSW!I:I,WINRATE!A41,SWISSW!J:J,WINRATE!A41,SWISSW!C:C,"Won 1-0",SWISSW!H:H,"&gt;0")</f>
        <v>0</v>
      </c>
      <c r="K41" s="28">
        <f ca="1">COUNTIFS(SWISSW!I:I,WINRATE!A41,SWISSW!J:J,WINRATE!A41,SWISSW!H:H,"&gt;0")</f>
        <v>0</v>
      </c>
      <c r="L41" s="28">
        <f t="shared" ca="1" si="3"/>
        <v>20</v>
      </c>
      <c r="M41" s="30">
        <f t="shared" ca="1" si="9"/>
        <v>0.45</v>
      </c>
      <c r="N41" s="30">
        <f t="shared" ca="1" si="6"/>
        <v>0.45</v>
      </c>
      <c r="O41" s="30">
        <f t="shared" ca="1" si="10"/>
        <v>0</v>
      </c>
      <c r="P41" s="31" t="str">
        <f t="shared" ca="1" si="11"/>
        <v>-</v>
      </c>
      <c r="Q41" s="30">
        <f t="shared" ca="1" si="12"/>
        <v>0</v>
      </c>
      <c r="R41" s="29">
        <f ca="1">COUNTIF(META!B:B,WINRATE!A41)</f>
        <v>3</v>
      </c>
      <c r="S41" s="32">
        <f t="shared" ca="1" si="13"/>
        <v>2.7881040892193307E-3</v>
      </c>
      <c r="T41" s="32">
        <f ca="1">SUM($S$3:S41)</f>
        <v>0.96282527881040914</v>
      </c>
    </row>
    <row r="42" spans="1:20" ht="55" customHeight="1" x14ac:dyDescent="0.3">
      <c r="A42" s="3" t="str">
        <f ca="1">MATCHUP!A41</f>
        <v>Slivers</v>
      </c>
      <c r="B42" s="28">
        <f ca="1">COUNTIFS(SWISSW!I:I,WINRATE!A42,SWISSW!F:F,"Won",SWISSW!H:H,"&gt;0")+COUNTIFS(SWISSW!J:J,WINRATE!A42,SWISSW!F:F,"Lost",SWISSW!H:H,"&gt;0")-H42</f>
        <v>7</v>
      </c>
      <c r="C42" s="28">
        <f ca="1">COUNTIFS(SWISSW!I:I,WINRATE!A42,SWISSW!F:F,"Draw",SWISSW!H:H,"&gt;0")+COUNTIFS(SWISSW!J:J,WINRATE!A42,SWISSW!F:F,"Draw",SWISSW!H:H,"&gt;0")-2*G42</f>
        <v>0</v>
      </c>
      <c r="D42" s="29">
        <f ca="1">COUNTIFS(SWISSW!I:I,WINRATE!A42,SWISSW!C:C,"Lost 0-1")+COUNTIFS(SWISSW!J:J,WINRATE!A42,SWISSW!C:C,"Won 1-0")-I42</f>
        <v>0</v>
      </c>
      <c r="E42" s="29">
        <f ca="1">COUNTIFS(SWISSW!I:I,WINRATE!A42,SWISSW!C:C,"Won 1-0")+COUNTIFS(SWISSW!J:J,WINRATE!A42,SWISSW!C:C,"Lost 0-1")-J42</f>
        <v>0</v>
      </c>
      <c r="F42" s="28">
        <f ca="1">COUNTIFS(SWISSW!I:I,WINRATE!A42,SWISSW!H:H,"&gt;0")+COUNTIFS(SWISSW!J:J,WINRATE!A42,SWISSW!H:H,"&gt;0")-2*COUNTIFS(SWISSW!I:I,WINRATE!A42,SWISSW!J:J,WINRATE!A42,SWISSW!H:H,"&gt;0")</f>
        <v>16</v>
      </c>
      <c r="G42" s="28">
        <f ca="1">COUNTIFS(SWISSW!I:I,WINRATE!A42,SWISSW!J:J,WINRATE!A42,SWISSW!F:F,"Draw",SWISSW!H:H,"&gt;0")</f>
        <v>0</v>
      </c>
      <c r="H42" s="28">
        <f t="shared" ca="1" si="8"/>
        <v>0</v>
      </c>
      <c r="I42" s="29">
        <f ca="1">COUNTIFS(SWISSW!I:I,WINRATE!A42,SWISSW!J:J,WINRATE!A42,SWISSW!C:C,"Lost 0-1",SWISSW!H:H,"&gt;0")+COUNTIFS(SWISSW!I:I,WINRATE!A42,SWISSW!J:J,WINRATE!A42,SWISSW!C:C,"Won 1-0",SWISSW!H:H,"&gt;0")</f>
        <v>0</v>
      </c>
      <c r="J42" s="29">
        <f ca="1">+COUNTIFS(SWISSW!I:I,WINRATE!A42,SWISSW!J:J,WINRATE!A42,SWISSW!C:C,"Won 1-0",SWISSW!H:H,"&gt;0")</f>
        <v>0</v>
      </c>
      <c r="K42" s="28">
        <f ca="1">COUNTIFS(SWISSW!I:I,WINRATE!A42,SWISSW!J:J,WINRATE!A42,SWISSW!H:H,"&gt;0")</f>
        <v>0</v>
      </c>
      <c r="L42" s="28">
        <f t="shared" ca="1" si="3"/>
        <v>16</v>
      </c>
      <c r="M42" s="30">
        <f t="shared" ca="1" si="9"/>
        <v>0.4375</v>
      </c>
      <c r="N42" s="30">
        <f t="shared" ca="1" si="6"/>
        <v>0.4375</v>
      </c>
      <c r="O42" s="30">
        <f t="shared" ca="1" si="10"/>
        <v>0</v>
      </c>
      <c r="P42" s="31" t="str">
        <f t="shared" ca="1" si="11"/>
        <v>-</v>
      </c>
      <c r="Q42" s="30">
        <f t="shared" ca="1" si="12"/>
        <v>0</v>
      </c>
      <c r="R42" s="29">
        <f ca="1">COUNTIF(META!B:B,WINRATE!A42)</f>
        <v>3</v>
      </c>
      <c r="S42" s="32">
        <f t="shared" ca="1" si="13"/>
        <v>2.7881040892193307E-3</v>
      </c>
      <c r="T42" s="32">
        <f ca="1">SUM($S$3:S42)</f>
        <v>0.9656133828996285</v>
      </c>
    </row>
    <row r="43" spans="1:20" ht="55" customHeight="1" x14ac:dyDescent="0.3">
      <c r="A43" s="3" t="str">
        <f ca="1">MATCHUP!A42</f>
        <v>Dimir Faeries</v>
      </c>
      <c r="B43" s="28">
        <f ca="1">COUNTIFS(SWISSW!I:I,WINRATE!A43,SWISSW!F:F,"Won",SWISSW!H:H,"&gt;0")+COUNTIFS(SWISSW!J:J,WINRATE!A43,SWISSW!F:F,"Lost",SWISSW!H:H,"&gt;0")-H43</f>
        <v>5</v>
      </c>
      <c r="C43" s="28">
        <f ca="1">COUNTIFS(SWISSW!I:I,WINRATE!A43,SWISSW!F:F,"Draw",SWISSW!H:H,"&gt;0")+COUNTIFS(SWISSW!J:J,WINRATE!A43,SWISSW!F:F,"Draw",SWISSW!H:H,"&gt;0")-2*G43</f>
        <v>0</v>
      </c>
      <c r="D43" s="29">
        <f ca="1">COUNTIFS(SWISSW!I:I,WINRATE!A43,SWISSW!C:C,"Lost 0-1")+COUNTIFS(SWISSW!J:J,WINRATE!A43,SWISSW!C:C,"Won 1-0")-I43</f>
        <v>0</v>
      </c>
      <c r="E43" s="29">
        <f ca="1">COUNTIFS(SWISSW!I:I,WINRATE!A43,SWISSW!C:C,"Won 1-0")+COUNTIFS(SWISSW!J:J,WINRATE!A43,SWISSW!C:C,"Lost 0-1")-J43</f>
        <v>0</v>
      </c>
      <c r="F43" s="28">
        <f ca="1">COUNTIFS(SWISSW!I:I,WINRATE!A43,SWISSW!H:H,"&gt;0")+COUNTIFS(SWISSW!J:J,WINRATE!A43,SWISSW!H:H,"&gt;0")-2*COUNTIFS(SWISSW!I:I,WINRATE!A43,SWISSW!J:J,WINRATE!A43,SWISSW!H:H,"&gt;0")</f>
        <v>14</v>
      </c>
      <c r="G43" s="28">
        <f ca="1">COUNTIFS(SWISSW!I:I,WINRATE!A43,SWISSW!J:J,WINRATE!A43,SWISSW!F:F,"Draw",SWISSW!H:H,"&gt;0")</f>
        <v>0</v>
      </c>
      <c r="H43" s="28">
        <f t="shared" ca="1" si="8"/>
        <v>0</v>
      </c>
      <c r="I43" s="29">
        <f ca="1">COUNTIFS(SWISSW!I:I,WINRATE!A43,SWISSW!J:J,WINRATE!A43,SWISSW!C:C,"Lost 0-1",SWISSW!H:H,"&gt;0")+COUNTIFS(SWISSW!I:I,WINRATE!A43,SWISSW!J:J,WINRATE!A43,SWISSW!C:C,"Won 1-0",SWISSW!H:H,"&gt;0")</f>
        <v>0</v>
      </c>
      <c r="J43" s="29">
        <f ca="1">+COUNTIFS(SWISSW!I:I,WINRATE!A43,SWISSW!J:J,WINRATE!A43,SWISSW!C:C,"Won 1-0",SWISSW!H:H,"&gt;0")</f>
        <v>0</v>
      </c>
      <c r="K43" s="28">
        <f ca="1">COUNTIFS(SWISSW!I:I,WINRATE!A43,SWISSW!J:J,WINRATE!A43,SWISSW!H:H,"&gt;0")</f>
        <v>0</v>
      </c>
      <c r="L43" s="28">
        <f t="shared" ca="1" si="3"/>
        <v>14</v>
      </c>
      <c r="M43" s="30">
        <f t="shared" ca="1" si="9"/>
        <v>0.35714285714285715</v>
      </c>
      <c r="N43" s="30">
        <f t="shared" ca="1" si="6"/>
        <v>0.35714285714285715</v>
      </c>
      <c r="O43" s="30">
        <f t="shared" ca="1" si="10"/>
        <v>0</v>
      </c>
      <c r="P43" s="31" t="str">
        <f t="shared" ca="1" si="11"/>
        <v>-</v>
      </c>
      <c r="Q43" s="30">
        <f t="shared" ca="1" si="12"/>
        <v>0</v>
      </c>
      <c r="R43" s="29">
        <f ca="1">COUNTIF(META!B:B,WINRATE!A43)</f>
        <v>2</v>
      </c>
      <c r="S43" s="32">
        <f t="shared" ca="1" si="13"/>
        <v>1.8587360594795538E-3</v>
      </c>
      <c r="T43" s="32">
        <f ca="1">SUM($S$3:S43)</f>
        <v>0.96747211895910801</v>
      </c>
    </row>
    <row r="44" spans="1:20" ht="55" customHeight="1" x14ac:dyDescent="0.3">
      <c r="A44" s="3" t="str">
        <f ca="1">MATCHUP!A43</f>
        <v>Dimir Control</v>
      </c>
      <c r="B44" s="28">
        <f ca="1">COUNTIFS(SWISSW!I:I,WINRATE!A44,SWISSW!F:F,"Won",SWISSW!H:H,"&gt;0")+COUNTIFS(SWISSW!J:J,WINRATE!A44,SWISSW!F:F,"Lost",SWISSW!H:H,"&gt;0")-H44</f>
        <v>8</v>
      </c>
      <c r="C44" s="28">
        <f ca="1">COUNTIFS(SWISSW!I:I,WINRATE!A44,SWISSW!F:F,"Draw",SWISSW!H:H,"&gt;0")+COUNTIFS(SWISSW!J:J,WINRATE!A44,SWISSW!F:F,"Draw",SWISSW!H:H,"&gt;0")-2*G44</f>
        <v>1</v>
      </c>
      <c r="D44" s="29">
        <f ca="1">COUNTIFS(SWISSW!I:I,WINRATE!A44,SWISSW!C:C,"Lost 0-1")+COUNTIFS(SWISSW!J:J,WINRATE!A44,SWISSW!C:C,"Won 1-0")-I44</f>
        <v>0</v>
      </c>
      <c r="E44" s="29">
        <f ca="1">COUNTIFS(SWISSW!I:I,WINRATE!A44,SWISSW!C:C,"Won 1-0")+COUNTIFS(SWISSW!J:J,WINRATE!A44,SWISSW!C:C,"Lost 0-1")-J44</f>
        <v>0</v>
      </c>
      <c r="F44" s="28">
        <f ca="1">COUNTIFS(SWISSW!I:I,WINRATE!A44,SWISSW!H:H,"&gt;0")+COUNTIFS(SWISSW!J:J,WINRATE!A44,SWISSW!H:H,"&gt;0")-2*COUNTIFS(SWISSW!I:I,WINRATE!A44,SWISSW!J:J,WINRATE!A44,SWISSW!H:H,"&gt;0")</f>
        <v>16</v>
      </c>
      <c r="G44" s="28">
        <f ca="1">COUNTIFS(SWISSW!I:I,WINRATE!A44,SWISSW!J:J,WINRATE!A44,SWISSW!F:F,"Draw",SWISSW!H:H,"&gt;0")</f>
        <v>0</v>
      </c>
      <c r="H44" s="28">
        <f t="shared" ca="1" si="8"/>
        <v>0</v>
      </c>
      <c r="I44" s="29">
        <f ca="1">COUNTIFS(SWISSW!I:I,WINRATE!A44,SWISSW!J:J,WINRATE!A44,SWISSW!C:C,"Lost 0-1",SWISSW!H:H,"&gt;0")+COUNTIFS(SWISSW!I:I,WINRATE!A44,SWISSW!J:J,WINRATE!A44,SWISSW!C:C,"Won 1-0",SWISSW!H:H,"&gt;0")</f>
        <v>0</v>
      </c>
      <c r="J44" s="29">
        <f ca="1">+COUNTIFS(SWISSW!I:I,WINRATE!A44,SWISSW!J:J,WINRATE!A44,SWISSW!C:C,"Won 1-0",SWISSW!H:H,"&gt;0")</f>
        <v>0</v>
      </c>
      <c r="K44" s="28">
        <f ca="1">COUNTIFS(SWISSW!I:I,WINRATE!A44,SWISSW!J:J,WINRATE!A44,SWISSW!H:H,"&gt;0")</f>
        <v>0</v>
      </c>
      <c r="L44" s="28">
        <f t="shared" ca="1" si="3"/>
        <v>16</v>
      </c>
      <c r="M44" s="30">
        <f t="shared" ca="1" si="9"/>
        <v>0.5</v>
      </c>
      <c r="N44" s="30">
        <f t="shared" ca="1" si="6"/>
        <v>0.53333333333333333</v>
      </c>
      <c r="O44" s="30">
        <f t="shared" ca="1" si="10"/>
        <v>6.25E-2</v>
      </c>
      <c r="P44" s="31" t="str">
        <f t="shared" ca="1" si="11"/>
        <v>-</v>
      </c>
      <c r="Q44" s="30">
        <f t="shared" ca="1" si="12"/>
        <v>6.25E-2</v>
      </c>
      <c r="R44" s="29">
        <f ca="1">COUNTIF(META!B:B,WINRATE!A44)</f>
        <v>2</v>
      </c>
      <c r="S44" s="32">
        <f t="shared" ca="1" si="13"/>
        <v>1.8587360594795538E-3</v>
      </c>
      <c r="T44" s="32">
        <f ca="1">SUM($S$3:S44)</f>
        <v>0.96933085501858751</v>
      </c>
    </row>
    <row r="45" spans="1:20" ht="55" customHeight="1" x14ac:dyDescent="0.3">
      <c r="A45" s="3" t="str">
        <f ca="1">MATCHUP!A44</f>
        <v>Golgari Fog</v>
      </c>
      <c r="B45" s="28">
        <f ca="1">COUNTIFS(SWISSW!I:I,WINRATE!A45,SWISSW!F:F,"Won",SWISSW!H:H,"&gt;0")+COUNTIFS(SWISSW!J:J,WINRATE!A45,SWISSW!F:F,"Lost",SWISSW!H:H,"&gt;0")-H45</f>
        <v>5</v>
      </c>
      <c r="C45" s="28">
        <f ca="1">COUNTIFS(SWISSW!I:I,WINRATE!A45,SWISSW!F:F,"Draw",SWISSW!H:H,"&gt;0")+COUNTIFS(SWISSW!J:J,WINRATE!A45,SWISSW!F:F,"Draw",SWISSW!H:H,"&gt;0")-2*G45</f>
        <v>2</v>
      </c>
      <c r="D45" s="29">
        <f ca="1">COUNTIFS(SWISSW!I:I,WINRATE!A45,SWISSW!C:C,"Lost 0-1")+COUNTIFS(SWISSW!J:J,WINRATE!A45,SWISSW!C:C,"Won 1-0")-I45</f>
        <v>0</v>
      </c>
      <c r="E45" s="29">
        <f ca="1">COUNTIFS(SWISSW!I:I,WINRATE!A45,SWISSW!C:C,"Won 1-0")+COUNTIFS(SWISSW!J:J,WINRATE!A45,SWISSW!C:C,"Lost 0-1")-J45</f>
        <v>3</v>
      </c>
      <c r="F45" s="28">
        <f ca="1">COUNTIFS(SWISSW!I:I,WINRATE!A45,SWISSW!H:H,"&gt;0")+COUNTIFS(SWISSW!J:J,WINRATE!A45,SWISSW!H:H,"&gt;0")-2*COUNTIFS(SWISSW!I:I,WINRATE!A45,SWISSW!J:J,WINRATE!A45,SWISSW!H:H,"&gt;0")</f>
        <v>12</v>
      </c>
      <c r="G45" s="28">
        <f ca="1">COUNTIFS(SWISSW!I:I,WINRATE!A45,SWISSW!J:J,WINRATE!A45,SWISSW!F:F,"Draw",SWISSW!H:H,"&gt;0")</f>
        <v>0</v>
      </c>
      <c r="H45" s="28">
        <f t="shared" ca="1" si="8"/>
        <v>0</v>
      </c>
      <c r="I45" s="29">
        <f ca="1">COUNTIFS(SWISSW!I:I,WINRATE!A45,SWISSW!J:J,WINRATE!A45,SWISSW!C:C,"Lost 0-1",SWISSW!H:H,"&gt;0")+COUNTIFS(SWISSW!I:I,WINRATE!A45,SWISSW!J:J,WINRATE!A45,SWISSW!C:C,"Won 1-0",SWISSW!H:H,"&gt;0")</f>
        <v>0</v>
      </c>
      <c r="J45" s="29">
        <f ca="1">+COUNTIFS(SWISSW!I:I,WINRATE!A45,SWISSW!J:J,WINRATE!A45,SWISSW!C:C,"Won 1-0",SWISSW!H:H,"&gt;0")</f>
        <v>0</v>
      </c>
      <c r="K45" s="28">
        <f ca="1">COUNTIFS(SWISSW!I:I,WINRATE!A45,SWISSW!J:J,WINRATE!A45,SWISSW!H:H,"&gt;0")</f>
        <v>0</v>
      </c>
      <c r="L45" s="28">
        <f t="shared" ca="1" si="3"/>
        <v>12</v>
      </c>
      <c r="M45" s="30">
        <f t="shared" ca="1" si="9"/>
        <v>0.41666666666666669</v>
      </c>
      <c r="N45" s="30">
        <f t="shared" ca="1" si="6"/>
        <v>0.5</v>
      </c>
      <c r="O45" s="30">
        <f t="shared" ca="1" si="10"/>
        <v>0.16666666666666666</v>
      </c>
      <c r="P45" s="31" t="str">
        <f t="shared" ca="1" si="11"/>
        <v>-</v>
      </c>
      <c r="Q45" s="30">
        <f t="shared" ca="1" si="12"/>
        <v>0.41666666666666669</v>
      </c>
      <c r="R45" s="29">
        <f ca="1">COUNTIF(META!B:B,WINRATE!A45)</f>
        <v>2</v>
      </c>
      <c r="S45" s="32">
        <f t="shared" ca="1" si="13"/>
        <v>1.8587360594795538E-3</v>
      </c>
      <c r="T45" s="32">
        <f ca="1">SUM($S$3:S45)</f>
        <v>0.97118959107806702</v>
      </c>
    </row>
    <row r="46" spans="1:20" ht="55" customHeight="1" x14ac:dyDescent="0.3">
      <c r="A46" s="3" t="str">
        <f ca="1">MATCHUP!A45</f>
        <v>Infect</v>
      </c>
      <c r="B46" s="28">
        <f ca="1">COUNTIFS(SWISSW!I:I,WINRATE!A46,SWISSW!F:F,"Won",SWISSW!H:H,"&gt;0")+COUNTIFS(SWISSW!J:J,WINRATE!A46,SWISSW!F:F,"Lost",SWISSW!H:H,"&gt;0")-H46</f>
        <v>4</v>
      </c>
      <c r="C46" s="28">
        <f ca="1">COUNTIFS(SWISSW!I:I,WINRATE!A46,SWISSW!F:F,"Draw",SWISSW!H:H,"&gt;0")+COUNTIFS(SWISSW!J:J,WINRATE!A46,SWISSW!F:F,"Draw",SWISSW!H:H,"&gt;0")-2*G46</f>
        <v>0</v>
      </c>
      <c r="D46" s="29">
        <f ca="1">COUNTIFS(SWISSW!I:I,WINRATE!A46,SWISSW!C:C,"Lost 0-1")+COUNTIFS(SWISSW!J:J,WINRATE!A46,SWISSW!C:C,"Won 1-0")-I46</f>
        <v>0</v>
      </c>
      <c r="E46" s="29">
        <f ca="1">COUNTIFS(SWISSW!I:I,WINRATE!A46,SWISSW!C:C,"Won 1-0")+COUNTIFS(SWISSW!J:J,WINRATE!A46,SWISSW!C:C,"Lost 0-1")-J46</f>
        <v>0</v>
      </c>
      <c r="F46" s="28">
        <f ca="1">COUNTIFS(SWISSW!I:I,WINRATE!A46,SWISSW!H:H,"&gt;0")+COUNTIFS(SWISSW!J:J,WINRATE!A46,SWISSW!H:H,"&gt;0")-2*COUNTIFS(SWISSW!I:I,WINRATE!A46,SWISSW!J:J,WINRATE!A46,SWISSW!H:H,"&gt;0")</f>
        <v>9</v>
      </c>
      <c r="G46" s="28">
        <f ca="1">COUNTIFS(SWISSW!I:I,WINRATE!A46,SWISSW!J:J,WINRATE!A46,SWISSW!F:F,"Draw",SWISSW!H:H,"&gt;0")</f>
        <v>0</v>
      </c>
      <c r="H46" s="28">
        <f t="shared" ca="1" si="8"/>
        <v>0</v>
      </c>
      <c r="I46" s="29">
        <f ca="1">COUNTIFS(SWISSW!I:I,WINRATE!A46,SWISSW!J:J,WINRATE!A46,SWISSW!C:C,"Lost 0-1",SWISSW!H:H,"&gt;0")+COUNTIFS(SWISSW!I:I,WINRATE!A46,SWISSW!J:J,WINRATE!A46,SWISSW!C:C,"Won 1-0",SWISSW!H:H,"&gt;0")</f>
        <v>0</v>
      </c>
      <c r="J46" s="29">
        <f ca="1">+COUNTIFS(SWISSW!I:I,WINRATE!A46,SWISSW!J:J,WINRATE!A46,SWISSW!C:C,"Won 1-0",SWISSW!H:H,"&gt;0")</f>
        <v>0</v>
      </c>
      <c r="K46" s="28">
        <f ca="1">COUNTIFS(SWISSW!I:I,WINRATE!A46,SWISSW!J:J,WINRATE!A46,SWISSW!H:H,"&gt;0")</f>
        <v>0</v>
      </c>
      <c r="L46" s="28">
        <f t="shared" ca="1" si="3"/>
        <v>9</v>
      </c>
      <c r="M46" s="30">
        <f t="shared" ca="1" si="9"/>
        <v>0.44444444444444442</v>
      </c>
      <c r="N46" s="30">
        <f t="shared" ca="1" si="6"/>
        <v>0.44444444444444442</v>
      </c>
      <c r="O46" s="30">
        <f t="shared" ca="1" si="10"/>
        <v>0</v>
      </c>
      <c r="P46" s="31" t="str">
        <f t="shared" ca="1" si="11"/>
        <v>-</v>
      </c>
      <c r="Q46" s="30">
        <f t="shared" ca="1" si="12"/>
        <v>0</v>
      </c>
      <c r="R46" s="29">
        <f ca="1">COUNTIF(META!B:B,WINRATE!A46)</f>
        <v>2</v>
      </c>
      <c r="S46" s="32">
        <f t="shared" ca="1" si="13"/>
        <v>1.8587360594795538E-3</v>
      </c>
      <c r="T46" s="32">
        <f ca="1">SUM($S$3:S46)</f>
        <v>0.97304832713754652</v>
      </c>
    </row>
    <row r="47" spans="1:20" ht="55" customHeight="1" x14ac:dyDescent="0.3">
      <c r="A47" s="3" t="str">
        <f ca="1">MATCHUP!A46</f>
        <v>Izzet Blitz</v>
      </c>
      <c r="B47" s="28">
        <f ca="1">COUNTIFS(SWISSW!I:I,WINRATE!A47,SWISSW!F:F,"Won",SWISSW!H:H,"&gt;0")+COUNTIFS(SWISSW!J:J,WINRATE!A47,SWISSW!F:F,"Lost",SWISSW!H:H,"&gt;0")-H47</f>
        <v>11</v>
      </c>
      <c r="C47" s="28">
        <f ca="1">COUNTIFS(SWISSW!I:I,WINRATE!A47,SWISSW!F:F,"Draw",SWISSW!H:H,"&gt;0")+COUNTIFS(SWISSW!J:J,WINRATE!A47,SWISSW!F:F,"Draw",SWISSW!H:H,"&gt;0")-2*G47</f>
        <v>1</v>
      </c>
      <c r="D47" s="29">
        <f ca="1">COUNTIFS(SWISSW!I:I,WINRATE!A47,SWISSW!C:C,"Lost 0-1")+COUNTIFS(SWISSW!J:J,WINRATE!A47,SWISSW!C:C,"Won 1-0")-I47</f>
        <v>0</v>
      </c>
      <c r="E47" s="29">
        <f ca="1">COUNTIFS(SWISSW!I:I,WINRATE!A47,SWISSW!C:C,"Won 1-0")+COUNTIFS(SWISSW!J:J,WINRATE!A47,SWISSW!C:C,"Lost 0-1")-J47</f>
        <v>0</v>
      </c>
      <c r="F47" s="28">
        <f ca="1">COUNTIFS(SWISSW!I:I,WINRATE!A47,SWISSW!H:H,"&gt;0")+COUNTIFS(SWISSW!J:J,WINRATE!A47,SWISSW!H:H,"&gt;0")-2*COUNTIFS(SWISSW!I:I,WINRATE!A47,SWISSW!J:J,WINRATE!A47,SWISSW!H:H,"&gt;0")</f>
        <v>19</v>
      </c>
      <c r="G47" s="28">
        <f ca="1">COUNTIFS(SWISSW!I:I,WINRATE!A47,SWISSW!J:J,WINRATE!A47,SWISSW!F:F,"Draw",SWISSW!H:H,"&gt;0")</f>
        <v>0</v>
      </c>
      <c r="H47" s="28">
        <f t="shared" ca="1" si="8"/>
        <v>0</v>
      </c>
      <c r="I47" s="29">
        <f ca="1">COUNTIFS(SWISSW!I:I,WINRATE!A47,SWISSW!J:J,WINRATE!A47,SWISSW!C:C,"Lost 0-1",SWISSW!H:H,"&gt;0")+COUNTIFS(SWISSW!I:I,WINRATE!A47,SWISSW!J:J,WINRATE!A47,SWISSW!C:C,"Won 1-0",SWISSW!H:H,"&gt;0")</f>
        <v>0</v>
      </c>
      <c r="J47" s="29">
        <f ca="1">+COUNTIFS(SWISSW!I:I,WINRATE!A47,SWISSW!J:J,WINRATE!A47,SWISSW!C:C,"Won 1-0",SWISSW!H:H,"&gt;0")</f>
        <v>0</v>
      </c>
      <c r="K47" s="28">
        <f ca="1">COUNTIFS(SWISSW!I:I,WINRATE!A47,SWISSW!J:J,WINRATE!A47,SWISSW!H:H,"&gt;0")</f>
        <v>0</v>
      </c>
      <c r="L47" s="28">
        <f t="shared" ca="1" si="3"/>
        <v>19</v>
      </c>
      <c r="M47" s="30">
        <f t="shared" ca="1" si="9"/>
        <v>0.57894736842105265</v>
      </c>
      <c r="N47" s="30">
        <f t="shared" ca="1" si="6"/>
        <v>0.61111111111111116</v>
      </c>
      <c r="O47" s="30">
        <f t="shared" ca="1" si="10"/>
        <v>5.2631578947368418E-2</v>
      </c>
      <c r="P47" s="31" t="str">
        <f t="shared" ca="1" si="11"/>
        <v>-</v>
      </c>
      <c r="Q47" s="30">
        <f t="shared" ca="1" si="12"/>
        <v>5.2631578947368418E-2</v>
      </c>
      <c r="R47" s="29">
        <f ca="1">COUNTIF(META!B:B,WINRATE!A47)</f>
        <v>2</v>
      </c>
      <c r="S47" s="32">
        <f t="shared" ca="1" si="13"/>
        <v>1.8587360594795538E-3</v>
      </c>
      <c r="T47" s="32">
        <f ca="1">SUM($S$3:S47)</f>
        <v>0.97490706319702602</v>
      </c>
    </row>
    <row r="48" spans="1:20" ht="55" customHeight="1" x14ac:dyDescent="0.3">
      <c r="A48" s="3" t="str">
        <f ca="1">MATCHUP!A47</f>
        <v>Mono Red Blitz</v>
      </c>
      <c r="B48" s="28">
        <f ca="1">COUNTIFS(SWISSW!I:I,WINRATE!A48,SWISSW!F:F,"Won",SWISSW!H:H,"&gt;0")+COUNTIFS(SWISSW!J:J,WINRATE!A48,SWISSW!F:F,"Lost",SWISSW!H:H,"&gt;0")-H48</f>
        <v>14</v>
      </c>
      <c r="C48" s="28">
        <f ca="1">COUNTIFS(SWISSW!I:I,WINRATE!A48,SWISSW!F:F,"Draw",SWISSW!H:H,"&gt;0")+COUNTIFS(SWISSW!J:J,WINRATE!A48,SWISSW!F:F,"Draw",SWISSW!H:H,"&gt;0")-2*G48</f>
        <v>0</v>
      </c>
      <c r="D48" s="29">
        <f ca="1">COUNTIFS(SWISSW!I:I,WINRATE!A48,SWISSW!C:C,"Lost 0-1")+COUNTIFS(SWISSW!J:J,WINRATE!A48,SWISSW!C:C,"Won 1-0")-I48</f>
        <v>0</v>
      </c>
      <c r="E48" s="29">
        <f ca="1">COUNTIFS(SWISSW!I:I,WINRATE!A48,SWISSW!C:C,"Won 1-0")+COUNTIFS(SWISSW!J:J,WINRATE!A48,SWISSW!C:C,"Lost 0-1")-J48</f>
        <v>0</v>
      </c>
      <c r="F48" s="28">
        <f ca="1">COUNTIFS(SWISSW!I:I,WINRATE!A48,SWISSW!H:H,"&gt;0")+COUNTIFS(SWISSW!J:J,WINRATE!A48,SWISSW!H:H,"&gt;0")-2*COUNTIFS(SWISSW!I:I,WINRATE!A48,SWISSW!J:J,WINRATE!A48,SWISSW!H:H,"&gt;0")</f>
        <v>22</v>
      </c>
      <c r="G48" s="28">
        <f ca="1">COUNTIFS(SWISSW!I:I,WINRATE!A48,SWISSW!J:J,WINRATE!A48,SWISSW!F:F,"Draw",SWISSW!H:H,"&gt;0")</f>
        <v>0</v>
      </c>
      <c r="H48" s="28">
        <f t="shared" ca="1" si="8"/>
        <v>0</v>
      </c>
      <c r="I48" s="29">
        <f ca="1">COUNTIFS(SWISSW!I:I,WINRATE!A48,SWISSW!J:J,WINRATE!A48,SWISSW!C:C,"Lost 0-1",SWISSW!H:H,"&gt;0")+COUNTIFS(SWISSW!I:I,WINRATE!A48,SWISSW!J:J,WINRATE!A48,SWISSW!C:C,"Won 1-0",SWISSW!H:H,"&gt;0")</f>
        <v>0</v>
      </c>
      <c r="J48" s="29">
        <f ca="1">+COUNTIFS(SWISSW!I:I,WINRATE!A48,SWISSW!J:J,WINRATE!A48,SWISSW!C:C,"Won 1-0",SWISSW!H:H,"&gt;0")</f>
        <v>0</v>
      </c>
      <c r="K48" s="28">
        <f ca="1">COUNTIFS(SWISSW!I:I,WINRATE!A48,SWISSW!J:J,WINRATE!A48,SWISSW!H:H,"&gt;0")</f>
        <v>0</v>
      </c>
      <c r="L48" s="28">
        <f t="shared" ca="1" si="3"/>
        <v>22</v>
      </c>
      <c r="M48" s="30">
        <f t="shared" ca="1" si="9"/>
        <v>0.63636363636363635</v>
      </c>
      <c r="N48" s="30">
        <f t="shared" ca="1" si="6"/>
        <v>0.63636363636363635</v>
      </c>
      <c r="O48" s="30">
        <f t="shared" ca="1" si="10"/>
        <v>0</v>
      </c>
      <c r="P48" s="31" t="str">
        <f t="shared" ca="1" si="11"/>
        <v>-</v>
      </c>
      <c r="Q48" s="30">
        <f t="shared" ca="1" si="12"/>
        <v>0</v>
      </c>
      <c r="R48" s="29">
        <f ca="1">COUNTIF(META!B:B,WINRATE!A48)</f>
        <v>2</v>
      </c>
      <c r="S48" s="32">
        <f t="shared" ca="1" si="13"/>
        <v>1.8587360594795538E-3</v>
      </c>
      <c r="T48" s="32">
        <f ca="1">SUM($S$3:S48)</f>
        <v>0.97676579925650553</v>
      </c>
    </row>
    <row r="49" spans="1:20" ht="55" customHeight="1" x14ac:dyDescent="0.3">
      <c r="A49" s="3" t="str">
        <f ca="1">MATCHUP!A48</f>
        <v>Poison Storm</v>
      </c>
      <c r="B49" s="28">
        <f ca="1">COUNTIFS(SWISSW!I:I,WINRATE!A49,SWISSW!F:F,"Won",SWISSW!H:H,"&gt;0")+COUNTIFS(SWISSW!J:J,WINRATE!A49,SWISSW!F:F,"Lost",SWISSW!H:H,"&gt;0")-H49</f>
        <v>5</v>
      </c>
      <c r="C49" s="28">
        <f ca="1">COUNTIFS(SWISSW!I:I,WINRATE!A49,SWISSW!F:F,"Draw",SWISSW!H:H,"&gt;0")+COUNTIFS(SWISSW!J:J,WINRATE!A49,SWISSW!F:F,"Draw",SWISSW!H:H,"&gt;0")-2*G49</f>
        <v>0</v>
      </c>
      <c r="D49" s="29">
        <f ca="1">COUNTIFS(SWISSW!I:I,WINRATE!A49,SWISSW!C:C,"Lost 0-1")+COUNTIFS(SWISSW!J:J,WINRATE!A49,SWISSW!C:C,"Won 1-0")-I49</f>
        <v>0</v>
      </c>
      <c r="E49" s="29">
        <f ca="1">COUNTIFS(SWISSW!I:I,WINRATE!A49,SWISSW!C:C,"Won 1-0")+COUNTIFS(SWISSW!J:J,WINRATE!A49,SWISSW!C:C,"Lost 0-1")-J49</f>
        <v>0</v>
      </c>
      <c r="F49" s="28">
        <f ca="1">COUNTIFS(SWISSW!I:I,WINRATE!A49,SWISSW!H:H,"&gt;0")+COUNTIFS(SWISSW!J:J,WINRATE!A49,SWISSW!H:H,"&gt;0")-2*COUNTIFS(SWISSW!I:I,WINRATE!A49,SWISSW!J:J,WINRATE!A49,SWISSW!H:H,"&gt;0")</f>
        <v>15</v>
      </c>
      <c r="G49" s="28">
        <f ca="1">COUNTIFS(SWISSW!I:I,WINRATE!A49,SWISSW!J:J,WINRATE!A49,SWISSW!F:F,"Draw",SWISSW!H:H,"&gt;0")</f>
        <v>0</v>
      </c>
      <c r="H49" s="28">
        <f t="shared" ca="1" si="8"/>
        <v>0</v>
      </c>
      <c r="I49" s="29">
        <f ca="1">COUNTIFS(SWISSW!I:I,WINRATE!A49,SWISSW!J:J,WINRATE!A49,SWISSW!C:C,"Lost 0-1",SWISSW!H:H,"&gt;0")+COUNTIFS(SWISSW!I:I,WINRATE!A49,SWISSW!J:J,WINRATE!A49,SWISSW!C:C,"Won 1-0",SWISSW!H:H,"&gt;0")</f>
        <v>0</v>
      </c>
      <c r="J49" s="29">
        <f ca="1">+COUNTIFS(SWISSW!I:I,WINRATE!A49,SWISSW!J:J,WINRATE!A49,SWISSW!C:C,"Won 1-0",SWISSW!H:H,"&gt;0")</f>
        <v>0</v>
      </c>
      <c r="K49" s="28">
        <f ca="1">COUNTIFS(SWISSW!I:I,WINRATE!A49,SWISSW!J:J,WINRATE!A49,SWISSW!H:H,"&gt;0")</f>
        <v>0</v>
      </c>
      <c r="L49" s="28">
        <f t="shared" ca="1" si="3"/>
        <v>15</v>
      </c>
      <c r="M49" s="30">
        <f t="shared" ca="1" si="9"/>
        <v>0.33333333333333331</v>
      </c>
      <c r="N49" s="30">
        <f t="shared" ca="1" si="6"/>
        <v>0.33333333333333331</v>
      </c>
      <c r="O49" s="30">
        <f t="shared" ca="1" si="10"/>
        <v>0</v>
      </c>
      <c r="P49" s="31" t="str">
        <f t="shared" ca="1" si="11"/>
        <v>-</v>
      </c>
      <c r="Q49" s="30">
        <f t="shared" ca="1" si="12"/>
        <v>0</v>
      </c>
      <c r="R49" s="29">
        <f ca="1">COUNTIF(META!B:B,WINRATE!A49)</f>
        <v>2</v>
      </c>
      <c r="S49" s="32">
        <f t="shared" ca="1" si="13"/>
        <v>1.8587360594795538E-3</v>
      </c>
      <c r="T49" s="32">
        <f ca="1">SUM($S$3:S49)</f>
        <v>0.97862453531598503</v>
      </c>
    </row>
    <row r="50" spans="1:20" ht="55" customHeight="1" x14ac:dyDescent="0.3">
      <c r="A50" s="3" t="str">
        <f ca="1">MATCHUP!A49</f>
        <v>Simic Fog</v>
      </c>
      <c r="B50" s="28">
        <f ca="1">COUNTIFS(SWISSW!I:I,WINRATE!A50,SWISSW!F:F,"Won",SWISSW!H:H,"&gt;0")+COUNTIFS(SWISSW!J:J,WINRATE!A50,SWISSW!F:F,"Lost",SWISSW!H:H,"&gt;0")-H50</f>
        <v>3</v>
      </c>
      <c r="C50" s="28">
        <f ca="1">COUNTIFS(SWISSW!I:I,WINRATE!A50,SWISSW!F:F,"Draw",SWISSW!H:H,"&gt;0")+COUNTIFS(SWISSW!J:J,WINRATE!A50,SWISSW!F:F,"Draw",SWISSW!H:H,"&gt;0")-2*G50</f>
        <v>0</v>
      </c>
      <c r="D50" s="29">
        <f ca="1">COUNTIFS(SWISSW!I:I,WINRATE!A50,SWISSW!C:C,"Lost 0-1")+COUNTIFS(SWISSW!J:J,WINRATE!A50,SWISSW!C:C,"Won 1-0")-I50</f>
        <v>0</v>
      </c>
      <c r="E50" s="29">
        <f ca="1">COUNTIFS(SWISSW!I:I,WINRATE!A50,SWISSW!C:C,"Won 1-0")+COUNTIFS(SWISSW!J:J,WINRATE!A50,SWISSW!C:C,"Lost 0-1")-J50</f>
        <v>0</v>
      </c>
      <c r="F50" s="28">
        <f ca="1">COUNTIFS(SWISSW!I:I,WINRATE!A50,SWISSW!H:H,"&gt;0")+COUNTIFS(SWISSW!J:J,WINRATE!A50,SWISSW!H:H,"&gt;0")-2*COUNTIFS(SWISSW!I:I,WINRATE!A50,SWISSW!J:J,WINRATE!A50,SWISSW!H:H,"&gt;0")</f>
        <v>9</v>
      </c>
      <c r="G50" s="28">
        <f ca="1">COUNTIFS(SWISSW!I:I,WINRATE!A50,SWISSW!J:J,WINRATE!A50,SWISSW!F:F,"Draw",SWISSW!H:H,"&gt;0")</f>
        <v>0</v>
      </c>
      <c r="H50" s="28">
        <f t="shared" ca="1" si="8"/>
        <v>0</v>
      </c>
      <c r="I50" s="29">
        <f ca="1">COUNTIFS(SWISSW!I:I,WINRATE!A50,SWISSW!J:J,WINRATE!A50,SWISSW!C:C,"Lost 0-1",SWISSW!H:H,"&gt;0")+COUNTIFS(SWISSW!I:I,WINRATE!A50,SWISSW!J:J,WINRATE!A50,SWISSW!C:C,"Won 1-0",SWISSW!H:H,"&gt;0")</f>
        <v>0</v>
      </c>
      <c r="J50" s="29">
        <f ca="1">+COUNTIFS(SWISSW!I:I,WINRATE!A50,SWISSW!J:J,WINRATE!A50,SWISSW!C:C,"Won 1-0",SWISSW!H:H,"&gt;0")</f>
        <v>0</v>
      </c>
      <c r="K50" s="28">
        <f ca="1">COUNTIFS(SWISSW!I:I,WINRATE!A50,SWISSW!J:J,WINRATE!A50,SWISSW!H:H,"&gt;0")</f>
        <v>0</v>
      </c>
      <c r="L50" s="28">
        <f t="shared" ca="1" si="3"/>
        <v>9</v>
      </c>
      <c r="M50" s="30">
        <f t="shared" ca="1" si="9"/>
        <v>0.33333333333333331</v>
      </c>
      <c r="N50" s="30">
        <f t="shared" ca="1" si="6"/>
        <v>0.33333333333333331</v>
      </c>
      <c r="O50" s="30">
        <f t="shared" ca="1" si="10"/>
        <v>0</v>
      </c>
      <c r="P50" s="31" t="str">
        <f t="shared" ca="1" si="11"/>
        <v>-</v>
      </c>
      <c r="Q50" s="30">
        <f t="shared" ca="1" si="12"/>
        <v>0</v>
      </c>
      <c r="R50" s="29">
        <f ca="1">COUNTIF(META!B:B,WINRATE!A50)</f>
        <v>2</v>
      </c>
      <c r="S50" s="32">
        <f t="shared" ca="1" si="13"/>
        <v>1.8587360594795538E-3</v>
      </c>
      <c r="T50" s="32">
        <f ca="1">SUM($S$3:S50)</f>
        <v>0.98048327137546454</v>
      </c>
    </row>
    <row r="51" spans="1:20" ht="55" customHeight="1" x14ac:dyDescent="0.3">
      <c r="A51" s="3" t="str">
        <f ca="1">MATCHUP!A50</f>
        <v>Cyclestorm</v>
      </c>
      <c r="B51" s="28">
        <f ca="1">COUNTIFS(SWISSW!I:I,WINRATE!A51,SWISSW!F:F,"Won",SWISSW!H:H,"&gt;0")+COUNTIFS(SWISSW!J:J,WINRATE!A51,SWISSW!F:F,"Lost",SWISSW!H:H,"&gt;0")-H51</f>
        <v>3</v>
      </c>
      <c r="C51" s="28">
        <f ca="1">COUNTIFS(SWISSW!I:I,WINRATE!A51,SWISSW!F:F,"Draw",SWISSW!H:H,"&gt;0")+COUNTIFS(SWISSW!J:J,WINRATE!A51,SWISSW!F:F,"Draw",SWISSW!H:H,"&gt;0")-2*G51</f>
        <v>0</v>
      </c>
      <c r="D51" s="29">
        <f ca="1">COUNTIFS(SWISSW!I:I,WINRATE!A51,SWISSW!C:C,"Lost 0-1")+COUNTIFS(SWISSW!J:J,WINRATE!A51,SWISSW!C:C,"Won 1-0")-I51</f>
        <v>0</v>
      </c>
      <c r="E51" s="29">
        <f ca="1">COUNTIFS(SWISSW!I:I,WINRATE!A51,SWISSW!C:C,"Won 1-0")+COUNTIFS(SWISSW!J:J,WINRATE!A51,SWISSW!C:C,"Lost 0-1")-J51</f>
        <v>0</v>
      </c>
      <c r="F51" s="28">
        <f ca="1">COUNTIFS(SWISSW!I:I,WINRATE!A51,SWISSW!H:H,"&gt;0")+COUNTIFS(SWISSW!J:J,WINRATE!A51,SWISSW!H:H,"&gt;0")-2*COUNTIFS(SWISSW!I:I,WINRATE!A51,SWISSW!J:J,WINRATE!A51,SWISSW!H:H,"&gt;0")</f>
        <v>11</v>
      </c>
      <c r="G51" s="28">
        <f ca="1">COUNTIFS(SWISSW!I:I,WINRATE!A51,SWISSW!J:J,WINRATE!A51,SWISSW!F:F,"Draw",SWISSW!H:H,"&gt;0")</f>
        <v>0</v>
      </c>
      <c r="H51" s="28">
        <f t="shared" ca="1" si="8"/>
        <v>0</v>
      </c>
      <c r="I51" s="29">
        <f ca="1">COUNTIFS(SWISSW!I:I,WINRATE!A51,SWISSW!J:J,WINRATE!A51,SWISSW!C:C,"Lost 0-1",SWISSW!H:H,"&gt;0")+COUNTIFS(SWISSW!I:I,WINRATE!A51,SWISSW!J:J,WINRATE!A51,SWISSW!C:C,"Won 1-0",SWISSW!H:H,"&gt;0")</f>
        <v>0</v>
      </c>
      <c r="J51" s="29">
        <f ca="1">+COUNTIFS(SWISSW!I:I,WINRATE!A51,SWISSW!J:J,WINRATE!A51,SWISSW!C:C,"Won 1-0",SWISSW!H:H,"&gt;0")</f>
        <v>0</v>
      </c>
      <c r="K51" s="28">
        <f ca="1">COUNTIFS(SWISSW!I:I,WINRATE!A51,SWISSW!J:J,WINRATE!A51,SWISSW!H:H,"&gt;0")</f>
        <v>0</v>
      </c>
      <c r="L51" s="28">
        <f t="shared" ca="1" si="3"/>
        <v>11</v>
      </c>
      <c r="M51" s="30">
        <f t="shared" ca="1" si="9"/>
        <v>0.27272727272727271</v>
      </c>
      <c r="N51" s="30">
        <f t="shared" ca="1" si="6"/>
        <v>0.27272727272727271</v>
      </c>
      <c r="O51" s="30">
        <f t="shared" ca="1" si="10"/>
        <v>0</v>
      </c>
      <c r="P51" s="31" t="str">
        <f t="shared" ca="1" si="11"/>
        <v>-</v>
      </c>
      <c r="Q51" s="30">
        <f t="shared" ca="1" si="12"/>
        <v>0</v>
      </c>
      <c r="R51" s="29">
        <f ca="1">COUNTIF(META!B:B,WINRATE!A51)</f>
        <v>2</v>
      </c>
      <c r="S51" s="32">
        <f t="shared" ca="1" si="13"/>
        <v>1.8587360594795538E-3</v>
      </c>
      <c r="T51" s="32">
        <f ca="1">SUM($S$3:S51)</f>
        <v>0.98234200743494404</v>
      </c>
    </row>
    <row r="52" spans="1:20" ht="55" customHeight="1" x14ac:dyDescent="0.3">
      <c r="A52" s="3" t="str">
        <f ca="1">MATCHUP!A51</f>
        <v>Whale Combo</v>
      </c>
      <c r="B52" s="28">
        <f ca="1">COUNTIFS(SWISSW!I:I,WINRATE!A52,SWISSW!F:F,"Won",SWISSW!H:H,"&gt;0")+COUNTIFS(SWISSW!J:J,WINRATE!A52,SWISSW!F:F,"Lost",SWISSW!H:H,"&gt;0")-H52</f>
        <v>6</v>
      </c>
      <c r="C52" s="28">
        <f ca="1">COUNTIFS(SWISSW!I:I,WINRATE!A52,SWISSW!F:F,"Draw",SWISSW!H:H,"&gt;0")+COUNTIFS(SWISSW!J:J,WINRATE!A52,SWISSW!F:F,"Draw",SWISSW!H:H,"&gt;0")-2*G52</f>
        <v>0</v>
      </c>
      <c r="D52" s="29">
        <f ca="1">COUNTIFS(SWISSW!I:I,WINRATE!A52,SWISSW!C:C,"Lost 0-1")+COUNTIFS(SWISSW!J:J,WINRATE!A52,SWISSW!C:C,"Won 1-0")-I52</f>
        <v>0</v>
      </c>
      <c r="E52" s="29">
        <f ca="1">COUNTIFS(SWISSW!I:I,WINRATE!A52,SWISSW!C:C,"Won 1-0")+COUNTIFS(SWISSW!J:J,WINRATE!A52,SWISSW!C:C,"Lost 0-1")-J52</f>
        <v>0</v>
      </c>
      <c r="F52" s="28">
        <f ca="1">COUNTIFS(SWISSW!I:I,WINRATE!A52,SWISSW!H:H,"&gt;0")+COUNTIFS(SWISSW!J:J,WINRATE!A52,SWISSW!H:H,"&gt;0")-2*COUNTIFS(SWISSW!I:I,WINRATE!A52,SWISSW!J:J,WINRATE!A52,SWISSW!H:H,"&gt;0")</f>
        <v>12</v>
      </c>
      <c r="G52" s="28">
        <f ca="1">COUNTIFS(SWISSW!I:I,WINRATE!A52,SWISSW!J:J,WINRATE!A52,SWISSW!F:F,"Draw",SWISSW!H:H,"&gt;0")</f>
        <v>0</v>
      </c>
      <c r="H52" s="28">
        <f t="shared" ca="1" si="8"/>
        <v>0</v>
      </c>
      <c r="I52" s="29">
        <f ca="1">COUNTIFS(SWISSW!I:I,WINRATE!A52,SWISSW!J:J,WINRATE!A52,SWISSW!C:C,"Lost 0-1",SWISSW!H:H,"&gt;0")+COUNTIFS(SWISSW!I:I,WINRATE!A52,SWISSW!J:J,WINRATE!A52,SWISSW!C:C,"Won 1-0",SWISSW!H:H,"&gt;0")</f>
        <v>0</v>
      </c>
      <c r="J52" s="29">
        <f ca="1">+COUNTIFS(SWISSW!I:I,WINRATE!A52,SWISSW!J:J,WINRATE!A52,SWISSW!C:C,"Won 1-0",SWISSW!H:H,"&gt;0")</f>
        <v>0</v>
      </c>
      <c r="K52" s="28">
        <f ca="1">COUNTIFS(SWISSW!I:I,WINRATE!A52,SWISSW!J:J,WINRATE!A52,SWISSW!H:H,"&gt;0")</f>
        <v>0</v>
      </c>
      <c r="L52" s="28">
        <f t="shared" ca="1" si="3"/>
        <v>12</v>
      </c>
      <c r="M52" s="30">
        <f t="shared" ca="1" si="9"/>
        <v>0.5</v>
      </c>
      <c r="N52" s="30">
        <f t="shared" ca="1" si="6"/>
        <v>0.5</v>
      </c>
      <c r="O52" s="30">
        <f t="shared" ca="1" si="10"/>
        <v>0</v>
      </c>
      <c r="P52" s="31" t="str">
        <f t="shared" ca="1" si="11"/>
        <v>-</v>
      </c>
      <c r="Q52" s="30">
        <f t="shared" ca="1" si="12"/>
        <v>0</v>
      </c>
      <c r="R52" s="29">
        <f ca="1">COUNTIF(META!B:B,WINRATE!A52)</f>
        <v>2</v>
      </c>
      <c r="S52" s="32">
        <f t="shared" ca="1" si="13"/>
        <v>1.8587360594795538E-3</v>
      </c>
      <c r="T52" s="32">
        <f ca="1">SUM($S$3:S52)</f>
        <v>0.98420074349442355</v>
      </c>
    </row>
    <row r="53" spans="1:20" ht="55" customHeight="1" x14ac:dyDescent="0.3">
      <c r="A53" s="3" t="str">
        <f ca="1">MATCHUP!A52</f>
        <v>Tron (Other)</v>
      </c>
      <c r="B53" s="28">
        <f ca="1">COUNTIFS(SWISSW!I:I,WINRATE!A53,SWISSW!F:F,"Won",SWISSW!H:H,"&gt;0")+COUNTIFS(SWISSW!J:J,WINRATE!A53,SWISSW!F:F,"Lost",SWISSW!H:H,"&gt;0")-H53</f>
        <v>0</v>
      </c>
      <c r="C53" s="28">
        <f ca="1">COUNTIFS(SWISSW!I:I,WINRATE!A53,SWISSW!F:F,"Draw",SWISSW!H:H,"&gt;0")+COUNTIFS(SWISSW!J:J,WINRATE!A53,SWISSW!F:F,"Draw",SWISSW!H:H,"&gt;0")-2*G53</f>
        <v>0</v>
      </c>
      <c r="D53" s="29">
        <f ca="1">COUNTIFS(SWISSW!I:I,WINRATE!A53,SWISSW!C:C,"Lost 0-1")+COUNTIFS(SWISSW!J:J,WINRATE!A53,SWISSW!C:C,"Won 1-0")-I53</f>
        <v>0</v>
      </c>
      <c r="E53" s="29">
        <f ca="1">COUNTIFS(SWISSW!I:I,WINRATE!A53,SWISSW!C:C,"Won 1-0")+COUNTIFS(SWISSW!J:J,WINRATE!A53,SWISSW!C:C,"Lost 0-1")-J53</f>
        <v>0</v>
      </c>
      <c r="F53" s="28">
        <f ca="1">COUNTIFS(SWISSW!I:I,WINRATE!A53,SWISSW!H:H,"&gt;0")+COUNTIFS(SWISSW!J:J,WINRATE!A53,SWISSW!H:H,"&gt;0")-2*COUNTIFS(SWISSW!I:I,WINRATE!A53,SWISSW!J:J,WINRATE!A53,SWISSW!H:H,"&gt;0")</f>
        <v>6</v>
      </c>
      <c r="G53" s="28">
        <f ca="1">COUNTIFS(SWISSW!I:I,WINRATE!A53,SWISSW!J:J,WINRATE!A53,SWISSW!F:F,"Draw",SWISSW!H:H,"&gt;0")</f>
        <v>0</v>
      </c>
      <c r="H53" s="28">
        <f t="shared" ca="1" si="8"/>
        <v>0</v>
      </c>
      <c r="I53" s="29">
        <f ca="1">COUNTIFS(SWISSW!I:I,WINRATE!A53,SWISSW!J:J,WINRATE!A53,SWISSW!C:C,"Lost 0-1",SWISSW!H:H,"&gt;0")+COUNTIFS(SWISSW!I:I,WINRATE!A53,SWISSW!J:J,WINRATE!A53,SWISSW!C:C,"Won 1-0",SWISSW!H:H,"&gt;0")</f>
        <v>0</v>
      </c>
      <c r="J53" s="29">
        <f ca="1">+COUNTIFS(SWISSW!I:I,WINRATE!A53,SWISSW!J:J,WINRATE!A53,SWISSW!C:C,"Won 1-0",SWISSW!H:H,"&gt;0")</f>
        <v>0</v>
      </c>
      <c r="K53" s="28">
        <f ca="1">COUNTIFS(SWISSW!I:I,WINRATE!A53,SWISSW!J:J,WINRATE!A53,SWISSW!H:H,"&gt;0")</f>
        <v>0</v>
      </c>
      <c r="L53" s="28">
        <f t="shared" ca="1" si="3"/>
        <v>6</v>
      </c>
      <c r="M53" s="30">
        <f t="shared" ca="1" si="9"/>
        <v>0</v>
      </c>
      <c r="N53" s="30">
        <f t="shared" ca="1" si="6"/>
        <v>0</v>
      </c>
      <c r="O53" s="30">
        <f t="shared" ca="1" si="10"/>
        <v>0</v>
      </c>
      <c r="P53" s="31" t="str">
        <f t="shared" ca="1" si="11"/>
        <v>-</v>
      </c>
      <c r="Q53" s="30">
        <f t="shared" ca="1" si="12"/>
        <v>0</v>
      </c>
      <c r="R53" s="29">
        <f ca="1">COUNTIF(META!B:B,WINRATE!A53)</f>
        <v>2</v>
      </c>
      <c r="S53" s="32">
        <f t="shared" ca="1" si="13"/>
        <v>1.8587360594795538E-3</v>
      </c>
      <c r="T53" s="32">
        <f ca="1">SUM($S$3:S53)</f>
        <v>0.98605947955390305</v>
      </c>
    </row>
    <row r="54" spans="1:20" ht="55" customHeight="1" x14ac:dyDescent="0.3">
      <c r="A54" s="3" t="str">
        <f ca="1">MATCHUP!A53</f>
        <v>Dimir Affinity</v>
      </c>
      <c r="B54" s="28">
        <f ca="1">COUNTIFS(SWISSW!I:I,WINRATE!A54,SWISSW!F:F,"Won",SWISSW!H:H,"&gt;0")+COUNTIFS(SWISSW!J:J,WINRATE!A54,SWISSW!F:F,"Lost",SWISSW!H:H,"&gt;0")-H54</f>
        <v>2</v>
      </c>
      <c r="C54" s="28">
        <f ca="1">COUNTIFS(SWISSW!I:I,WINRATE!A54,SWISSW!F:F,"Draw",SWISSW!H:H,"&gt;0")+COUNTIFS(SWISSW!J:J,WINRATE!A54,SWISSW!F:F,"Draw",SWISSW!H:H,"&gt;0")-2*G54</f>
        <v>1</v>
      </c>
      <c r="D54" s="29">
        <f ca="1">COUNTIFS(SWISSW!I:I,WINRATE!A54,SWISSW!C:C,"Lost 0-1")+COUNTIFS(SWISSW!J:J,WINRATE!A54,SWISSW!C:C,"Won 1-0")-I54</f>
        <v>0</v>
      </c>
      <c r="E54" s="29">
        <f ca="1">COUNTIFS(SWISSW!I:I,WINRATE!A54,SWISSW!C:C,"Won 1-0")+COUNTIFS(SWISSW!J:J,WINRATE!A54,SWISSW!C:C,"Lost 0-1")-J54</f>
        <v>0</v>
      </c>
      <c r="F54" s="28">
        <f ca="1">COUNTIFS(SWISSW!I:I,WINRATE!A54,SWISSW!H:H,"&gt;0")+COUNTIFS(SWISSW!J:J,WINRATE!A54,SWISSW!H:H,"&gt;0")-2*COUNTIFS(SWISSW!I:I,WINRATE!A54,SWISSW!J:J,WINRATE!A54,SWISSW!H:H,"&gt;0")</f>
        <v>12</v>
      </c>
      <c r="G54" s="28">
        <f ca="1">COUNTIFS(SWISSW!I:I,WINRATE!A54,SWISSW!J:J,WINRATE!A54,SWISSW!F:F,"Draw",SWISSW!H:H,"&gt;0")</f>
        <v>0</v>
      </c>
      <c r="H54" s="28">
        <f t="shared" ca="1" si="8"/>
        <v>0</v>
      </c>
      <c r="I54" s="29">
        <f ca="1">COUNTIFS(SWISSW!I:I,WINRATE!A54,SWISSW!J:J,WINRATE!A54,SWISSW!C:C,"Lost 0-1",SWISSW!H:H,"&gt;0")+COUNTIFS(SWISSW!I:I,WINRATE!A54,SWISSW!J:J,WINRATE!A54,SWISSW!C:C,"Won 1-0",SWISSW!H:H,"&gt;0")</f>
        <v>0</v>
      </c>
      <c r="J54" s="29">
        <f ca="1">+COUNTIFS(SWISSW!I:I,WINRATE!A54,SWISSW!J:J,WINRATE!A54,SWISSW!C:C,"Won 1-0",SWISSW!H:H,"&gt;0")</f>
        <v>0</v>
      </c>
      <c r="K54" s="28">
        <f ca="1">COUNTIFS(SWISSW!I:I,WINRATE!A54,SWISSW!J:J,WINRATE!A54,SWISSW!H:H,"&gt;0")</f>
        <v>0</v>
      </c>
      <c r="L54" s="28">
        <f t="shared" ca="1" si="3"/>
        <v>12</v>
      </c>
      <c r="M54" s="30">
        <f t="shared" ca="1" si="9"/>
        <v>0.16666666666666666</v>
      </c>
      <c r="N54" s="30">
        <f t="shared" ca="1" si="6"/>
        <v>0.18181818181818182</v>
      </c>
      <c r="O54" s="30">
        <f t="shared" ca="1" si="10"/>
        <v>8.3333333333333329E-2</v>
      </c>
      <c r="P54" s="31" t="str">
        <f t="shared" ca="1" si="11"/>
        <v>-</v>
      </c>
      <c r="Q54" s="30">
        <f t="shared" ca="1" si="12"/>
        <v>8.3333333333333329E-2</v>
      </c>
      <c r="R54" s="29">
        <f ca="1">COUNTIF(META!B:B,WINRATE!A54)</f>
        <v>2</v>
      </c>
      <c r="S54" s="32">
        <f t="shared" ca="1" si="13"/>
        <v>1.8587360594795538E-3</v>
      </c>
      <c r="T54" s="32">
        <f ca="1">SUM($S$3:S54)</f>
        <v>0.98791821561338256</v>
      </c>
    </row>
    <row r="55" spans="1:20" ht="55" customHeight="1" x14ac:dyDescent="0.3">
      <c r="A55" s="3" t="str">
        <f ca="1">MATCHUP!A54</f>
        <v>Mono Red Old Style</v>
      </c>
      <c r="B55" s="28">
        <f ca="1">COUNTIFS(SWISSW!I:I,WINRATE!A55,SWISSW!F:F,"Won",SWISSW!H:H,"&gt;0")+COUNTIFS(SWISSW!J:J,WINRATE!A55,SWISSW!F:F,"Lost",SWISSW!H:H,"&gt;0")-H55</f>
        <v>3</v>
      </c>
      <c r="C55" s="28">
        <f ca="1">COUNTIFS(SWISSW!I:I,WINRATE!A55,SWISSW!F:F,"Draw",SWISSW!H:H,"&gt;0")+COUNTIFS(SWISSW!J:J,WINRATE!A55,SWISSW!F:F,"Draw",SWISSW!H:H,"&gt;0")-2*G55</f>
        <v>0</v>
      </c>
      <c r="D55" s="29">
        <f ca="1">COUNTIFS(SWISSW!I:I,WINRATE!A55,SWISSW!C:C,"Lost 0-1")+COUNTIFS(SWISSW!J:J,WINRATE!A55,SWISSW!C:C,"Won 1-0")-I55</f>
        <v>0</v>
      </c>
      <c r="E55" s="29">
        <f ca="1">COUNTIFS(SWISSW!I:I,WINRATE!A55,SWISSW!C:C,"Won 1-0")+COUNTIFS(SWISSW!J:J,WINRATE!A55,SWISSW!C:C,"Lost 0-1")-J55</f>
        <v>0</v>
      </c>
      <c r="F55" s="28">
        <f ca="1">COUNTIFS(SWISSW!I:I,WINRATE!A55,SWISSW!H:H,"&gt;0")+COUNTIFS(SWISSW!J:J,WINRATE!A55,SWISSW!H:H,"&gt;0")-2*COUNTIFS(SWISSW!I:I,WINRATE!A55,SWISSW!J:J,WINRATE!A55,SWISSW!H:H,"&gt;0")</f>
        <v>12</v>
      </c>
      <c r="G55" s="28">
        <f ca="1">COUNTIFS(SWISSW!I:I,WINRATE!A55,SWISSW!J:J,WINRATE!A55,SWISSW!F:F,"Draw",SWISSW!H:H,"&gt;0")</f>
        <v>0</v>
      </c>
      <c r="H55" s="28">
        <f t="shared" ca="1" si="8"/>
        <v>0</v>
      </c>
      <c r="I55" s="29">
        <f ca="1">COUNTIFS(SWISSW!I:I,WINRATE!A55,SWISSW!J:J,WINRATE!A55,SWISSW!C:C,"Lost 0-1",SWISSW!H:H,"&gt;0")+COUNTIFS(SWISSW!I:I,WINRATE!A55,SWISSW!J:J,WINRATE!A55,SWISSW!C:C,"Won 1-0",SWISSW!H:H,"&gt;0")</f>
        <v>0</v>
      </c>
      <c r="J55" s="29">
        <f ca="1">+COUNTIFS(SWISSW!I:I,WINRATE!A55,SWISSW!J:J,WINRATE!A55,SWISSW!C:C,"Won 1-0",SWISSW!H:H,"&gt;0")</f>
        <v>0</v>
      </c>
      <c r="K55" s="28">
        <f ca="1">COUNTIFS(SWISSW!I:I,WINRATE!A55,SWISSW!J:J,WINRATE!A55,SWISSW!H:H,"&gt;0")</f>
        <v>0</v>
      </c>
      <c r="L55" s="28">
        <f t="shared" ca="1" si="3"/>
        <v>12</v>
      </c>
      <c r="M55" s="30">
        <f t="shared" ca="1" si="9"/>
        <v>0.25</v>
      </c>
      <c r="N55" s="30">
        <f t="shared" ca="1" si="6"/>
        <v>0.25</v>
      </c>
      <c r="O55" s="30">
        <f t="shared" ca="1" si="10"/>
        <v>0</v>
      </c>
      <c r="P55" s="31" t="str">
        <f t="shared" ca="1" si="11"/>
        <v>-</v>
      </c>
      <c r="Q55" s="30">
        <f t="shared" ca="1" si="12"/>
        <v>0</v>
      </c>
      <c r="R55" s="29">
        <f ca="1">COUNTIF(META!B:B,WINRATE!A55)</f>
        <v>2</v>
      </c>
      <c r="S55" s="32">
        <f t="shared" ca="1" si="13"/>
        <v>1.8587360594795538E-3</v>
      </c>
      <c r="T55" s="32">
        <f ca="1">SUM($S$3:S55)</f>
        <v>0.98977695167286206</v>
      </c>
    </row>
    <row r="56" spans="1:20" ht="55" customHeight="1" x14ac:dyDescent="0.3">
      <c r="A56" s="3" t="str">
        <f ca="1">MATCHUP!A55</f>
        <v>Goblin Combo</v>
      </c>
      <c r="B56" s="28">
        <f ca="1">COUNTIFS(SWISSW!I:I,WINRATE!A56,SWISSW!F:F,"Won",SWISSW!H:H,"&gt;0")+COUNTIFS(SWISSW!J:J,WINRATE!A56,SWISSW!F:F,"Lost",SWISSW!H:H,"&gt;0")-H56</f>
        <v>2</v>
      </c>
      <c r="C56" s="28">
        <f ca="1">COUNTIFS(SWISSW!I:I,WINRATE!A56,SWISSW!F:F,"Draw",SWISSW!H:H,"&gt;0")+COUNTIFS(SWISSW!J:J,WINRATE!A56,SWISSW!F:F,"Draw",SWISSW!H:H,"&gt;0")-2*G56</f>
        <v>0</v>
      </c>
      <c r="D56" s="29">
        <f ca="1">COUNTIFS(SWISSW!I:I,WINRATE!A56,SWISSW!C:C,"Lost 0-1")+COUNTIFS(SWISSW!J:J,WINRATE!A56,SWISSW!C:C,"Won 1-0")-I56</f>
        <v>0</v>
      </c>
      <c r="E56" s="29">
        <f ca="1">COUNTIFS(SWISSW!I:I,WINRATE!A56,SWISSW!C:C,"Won 1-0")+COUNTIFS(SWISSW!J:J,WINRATE!A56,SWISSW!C:C,"Lost 0-1")-J56</f>
        <v>0</v>
      </c>
      <c r="F56" s="28">
        <f ca="1">COUNTIFS(SWISSW!I:I,WINRATE!A56,SWISSW!H:H,"&gt;0")+COUNTIFS(SWISSW!J:J,WINRATE!A56,SWISSW!H:H,"&gt;0")-2*COUNTIFS(SWISSW!I:I,WINRATE!A56,SWISSW!J:J,WINRATE!A56,SWISSW!H:H,"&gt;0")</f>
        <v>8</v>
      </c>
      <c r="G56" s="28">
        <f ca="1">COUNTIFS(SWISSW!I:I,WINRATE!A56,SWISSW!J:J,WINRATE!A56,SWISSW!F:F,"Draw",SWISSW!H:H,"&gt;0")</f>
        <v>0</v>
      </c>
      <c r="H56" s="28">
        <f t="shared" ca="1" si="8"/>
        <v>0</v>
      </c>
      <c r="I56" s="29">
        <f ca="1">COUNTIFS(SWISSW!I:I,WINRATE!A56,SWISSW!J:J,WINRATE!A56,SWISSW!C:C,"Lost 0-1",SWISSW!H:H,"&gt;0")+COUNTIFS(SWISSW!I:I,WINRATE!A56,SWISSW!J:J,WINRATE!A56,SWISSW!C:C,"Won 1-0",SWISSW!H:H,"&gt;0")</f>
        <v>0</v>
      </c>
      <c r="J56" s="29">
        <f ca="1">+COUNTIFS(SWISSW!I:I,WINRATE!A56,SWISSW!J:J,WINRATE!A56,SWISSW!C:C,"Won 1-0",SWISSW!H:H,"&gt;0")</f>
        <v>0</v>
      </c>
      <c r="K56" s="28">
        <f ca="1">COUNTIFS(SWISSW!I:I,WINRATE!A56,SWISSW!J:J,WINRATE!A56,SWISSW!H:H,"&gt;0")</f>
        <v>0</v>
      </c>
      <c r="L56" s="28">
        <f t="shared" ca="1" si="3"/>
        <v>8</v>
      </c>
      <c r="M56" s="30">
        <f t="shared" ca="1" si="9"/>
        <v>0.25</v>
      </c>
      <c r="N56" s="30">
        <f t="shared" ca="1" si="6"/>
        <v>0.25</v>
      </c>
      <c r="O56" s="30">
        <f t="shared" ca="1" si="10"/>
        <v>0</v>
      </c>
      <c r="P56" s="31" t="str">
        <f t="shared" ca="1" si="11"/>
        <v>-</v>
      </c>
      <c r="Q56" s="30">
        <f t="shared" ca="1" si="12"/>
        <v>0</v>
      </c>
      <c r="R56" s="29">
        <f ca="1">COUNTIF(META!B:B,WINRATE!A56)</f>
        <v>1</v>
      </c>
      <c r="S56" s="32">
        <f t="shared" ca="1" si="13"/>
        <v>9.2936802973977691E-4</v>
      </c>
      <c r="T56" s="32">
        <f ca="1">SUM($S$3:S56)</f>
        <v>0.99070631970260181</v>
      </c>
    </row>
    <row r="57" spans="1:20" ht="55" customHeight="1" x14ac:dyDescent="0.3">
      <c r="A57" s="3" t="str">
        <f ca="1">MATCHUP!A56</f>
        <v>Izzet Faeries</v>
      </c>
      <c r="B57" s="28">
        <f ca="1">COUNTIFS(SWISSW!I:I,WINRATE!A57,SWISSW!F:F,"Won",SWISSW!H:H,"&gt;0")+COUNTIFS(SWISSW!J:J,WINRATE!A57,SWISSW!F:F,"Lost",SWISSW!H:H,"&gt;0")-H57</f>
        <v>10</v>
      </c>
      <c r="C57" s="28">
        <f ca="1">COUNTIFS(SWISSW!I:I,WINRATE!A57,SWISSW!F:F,"Draw",SWISSW!H:H,"&gt;0")+COUNTIFS(SWISSW!J:J,WINRATE!A57,SWISSW!F:F,"Draw",SWISSW!H:H,"&gt;0")-2*G57</f>
        <v>0</v>
      </c>
      <c r="D57" s="29">
        <f ca="1">COUNTIFS(SWISSW!I:I,WINRATE!A57,SWISSW!C:C,"Lost 0-1")+COUNTIFS(SWISSW!J:J,WINRATE!A57,SWISSW!C:C,"Won 1-0")-I57</f>
        <v>0</v>
      </c>
      <c r="E57" s="29">
        <f ca="1">COUNTIFS(SWISSW!I:I,WINRATE!A57,SWISSW!C:C,"Won 1-0")+COUNTIFS(SWISSW!J:J,WINRATE!A57,SWISSW!C:C,"Lost 0-1")-J57</f>
        <v>0</v>
      </c>
      <c r="F57" s="28">
        <f ca="1">COUNTIFS(SWISSW!I:I,WINRATE!A57,SWISSW!H:H,"&gt;0")+COUNTIFS(SWISSW!J:J,WINRATE!A57,SWISSW!H:H,"&gt;0")-2*COUNTIFS(SWISSW!I:I,WINRATE!A57,SWISSW!J:J,WINRATE!A57,SWISSW!H:H,"&gt;0")</f>
        <v>14</v>
      </c>
      <c r="G57" s="28">
        <f ca="1">COUNTIFS(SWISSW!I:I,WINRATE!A57,SWISSW!J:J,WINRATE!A57,SWISSW!F:F,"Draw",SWISSW!H:H,"&gt;0")</f>
        <v>0</v>
      </c>
      <c r="H57" s="28">
        <f t="shared" ca="1" si="8"/>
        <v>0</v>
      </c>
      <c r="I57" s="29">
        <f ca="1">COUNTIFS(SWISSW!I:I,WINRATE!A57,SWISSW!J:J,WINRATE!A57,SWISSW!C:C,"Lost 0-1",SWISSW!H:H,"&gt;0")+COUNTIFS(SWISSW!I:I,WINRATE!A57,SWISSW!J:J,WINRATE!A57,SWISSW!C:C,"Won 1-0",SWISSW!H:H,"&gt;0")</f>
        <v>0</v>
      </c>
      <c r="J57" s="29">
        <f ca="1">+COUNTIFS(SWISSW!I:I,WINRATE!A57,SWISSW!J:J,WINRATE!A57,SWISSW!C:C,"Won 1-0",SWISSW!H:H,"&gt;0")</f>
        <v>0</v>
      </c>
      <c r="K57" s="28">
        <f ca="1">COUNTIFS(SWISSW!I:I,WINRATE!A57,SWISSW!J:J,WINRATE!A57,SWISSW!H:H,"&gt;0")</f>
        <v>0</v>
      </c>
      <c r="L57" s="28">
        <f t="shared" ca="1" si="3"/>
        <v>14</v>
      </c>
      <c r="M57" s="30">
        <f t="shared" ca="1" si="9"/>
        <v>0.7142857142857143</v>
      </c>
      <c r="N57" s="30">
        <f t="shared" ca="1" si="6"/>
        <v>0.7142857142857143</v>
      </c>
      <c r="O57" s="30">
        <f t="shared" ca="1" si="10"/>
        <v>0</v>
      </c>
      <c r="P57" s="31" t="str">
        <f t="shared" ca="1" si="11"/>
        <v>-</v>
      </c>
      <c r="Q57" s="30">
        <f t="shared" ca="1" si="12"/>
        <v>0</v>
      </c>
      <c r="R57" s="29">
        <f ca="1">COUNTIF(META!B:B,WINRATE!A57)</f>
        <v>1</v>
      </c>
      <c r="S57" s="32">
        <f t="shared" ca="1" si="13"/>
        <v>9.2936802973977691E-4</v>
      </c>
      <c r="T57" s="32">
        <f ca="1">SUM($S$3:S57)</f>
        <v>0.99163568773234156</v>
      </c>
    </row>
    <row r="58" spans="1:20" ht="55" customHeight="1" x14ac:dyDescent="0.3">
      <c r="A58" s="3" t="str">
        <f ca="1">MATCHUP!A57</f>
        <v>Mardu Ephemerate</v>
      </c>
      <c r="B58" s="28">
        <f ca="1">COUNTIFS(SWISSW!I:I,WINRATE!A58,SWISSW!F:F,"Won",SWISSW!H:H,"&gt;0")+COUNTIFS(SWISSW!J:J,WINRATE!A58,SWISSW!F:F,"Lost",SWISSW!H:H,"&gt;0")-H58</f>
        <v>1</v>
      </c>
      <c r="C58" s="28">
        <f ca="1">COUNTIFS(SWISSW!I:I,WINRATE!A58,SWISSW!F:F,"Draw",SWISSW!H:H,"&gt;0")+COUNTIFS(SWISSW!J:J,WINRATE!A58,SWISSW!F:F,"Draw",SWISSW!H:H,"&gt;0")-2*G58</f>
        <v>0</v>
      </c>
      <c r="D58" s="29">
        <f ca="1">COUNTIFS(SWISSW!I:I,WINRATE!A58,SWISSW!C:C,"Lost 0-1")+COUNTIFS(SWISSW!J:J,WINRATE!A58,SWISSW!C:C,"Won 1-0")-I58</f>
        <v>0</v>
      </c>
      <c r="E58" s="29">
        <f ca="1">COUNTIFS(SWISSW!I:I,WINRATE!A58,SWISSW!C:C,"Won 1-0")+COUNTIFS(SWISSW!J:J,WINRATE!A58,SWISSW!C:C,"Lost 0-1")-J58</f>
        <v>0</v>
      </c>
      <c r="F58" s="28">
        <f ca="1">COUNTIFS(SWISSW!I:I,WINRATE!A58,SWISSW!H:H,"&gt;0")+COUNTIFS(SWISSW!J:J,WINRATE!A58,SWISSW!H:H,"&gt;0")-2*COUNTIFS(SWISSW!I:I,WINRATE!A58,SWISSW!J:J,WINRATE!A58,SWISSW!H:H,"&gt;0")</f>
        <v>5</v>
      </c>
      <c r="G58" s="28">
        <f ca="1">COUNTIFS(SWISSW!I:I,WINRATE!A58,SWISSW!J:J,WINRATE!A58,SWISSW!F:F,"Draw",SWISSW!H:H,"&gt;0")</f>
        <v>0</v>
      </c>
      <c r="H58" s="28">
        <f t="shared" ca="1" si="8"/>
        <v>0</v>
      </c>
      <c r="I58" s="29">
        <f ca="1">COUNTIFS(SWISSW!I:I,WINRATE!A58,SWISSW!J:J,WINRATE!A58,SWISSW!C:C,"Lost 0-1",SWISSW!H:H,"&gt;0")+COUNTIFS(SWISSW!I:I,WINRATE!A58,SWISSW!J:J,WINRATE!A58,SWISSW!C:C,"Won 1-0",SWISSW!H:H,"&gt;0")</f>
        <v>0</v>
      </c>
      <c r="J58" s="29">
        <f ca="1">+COUNTIFS(SWISSW!I:I,WINRATE!A58,SWISSW!J:J,WINRATE!A58,SWISSW!C:C,"Won 1-0",SWISSW!H:H,"&gt;0")</f>
        <v>0</v>
      </c>
      <c r="K58" s="28">
        <f ca="1">COUNTIFS(SWISSW!I:I,WINRATE!A58,SWISSW!J:J,WINRATE!A58,SWISSW!H:H,"&gt;0")</f>
        <v>0</v>
      </c>
      <c r="L58" s="28">
        <f t="shared" ca="1" si="3"/>
        <v>5</v>
      </c>
      <c r="M58" s="30">
        <f t="shared" ca="1" si="9"/>
        <v>0.2</v>
      </c>
      <c r="N58" s="30">
        <f t="shared" ca="1" si="6"/>
        <v>0.2</v>
      </c>
      <c r="O58" s="30">
        <f t="shared" ca="1" si="10"/>
        <v>0</v>
      </c>
      <c r="P58" s="31" t="str">
        <f t="shared" ca="1" si="11"/>
        <v>-</v>
      </c>
      <c r="Q58" s="30">
        <f t="shared" ca="1" si="12"/>
        <v>0</v>
      </c>
      <c r="R58" s="29">
        <f ca="1">COUNTIF(META!B:B,WINRATE!A58)</f>
        <v>1</v>
      </c>
      <c r="S58" s="32">
        <f t="shared" ca="1" si="13"/>
        <v>9.2936802973977691E-4</v>
      </c>
      <c r="T58" s="32">
        <f ca="1">SUM($S$3:S58)</f>
        <v>0.99256505576208132</v>
      </c>
    </row>
    <row r="59" spans="1:20" ht="55" customHeight="1" x14ac:dyDescent="0.3">
      <c r="A59" s="3" t="str">
        <f ca="1">MATCHUP!A58</f>
        <v>Mono Black Burn</v>
      </c>
      <c r="B59" s="28">
        <f ca="1">COUNTIFS(SWISSW!I:I,WINRATE!A59,SWISSW!F:F,"Won",SWISSW!H:H,"&gt;0")+COUNTIFS(SWISSW!J:J,WINRATE!A59,SWISSW!F:F,"Lost",SWISSW!H:H,"&gt;0")-H59</f>
        <v>1</v>
      </c>
      <c r="C59" s="28">
        <f ca="1">COUNTIFS(SWISSW!I:I,WINRATE!A59,SWISSW!F:F,"Draw",SWISSW!H:H,"&gt;0")+COUNTIFS(SWISSW!J:J,WINRATE!A59,SWISSW!F:F,"Draw",SWISSW!H:H,"&gt;0")-2*G59</f>
        <v>0</v>
      </c>
      <c r="D59" s="29">
        <f ca="1">COUNTIFS(SWISSW!I:I,WINRATE!A59,SWISSW!C:C,"Lost 0-1")+COUNTIFS(SWISSW!J:J,WINRATE!A59,SWISSW!C:C,"Won 1-0")-I59</f>
        <v>0</v>
      </c>
      <c r="E59" s="29">
        <f ca="1">COUNTIFS(SWISSW!I:I,WINRATE!A59,SWISSW!C:C,"Won 1-0")+COUNTIFS(SWISSW!J:J,WINRATE!A59,SWISSW!C:C,"Lost 0-1")-J59</f>
        <v>0</v>
      </c>
      <c r="F59" s="28">
        <f ca="1">COUNTIFS(SWISSW!I:I,WINRATE!A59,SWISSW!H:H,"&gt;0")+COUNTIFS(SWISSW!J:J,WINRATE!A59,SWISSW!H:H,"&gt;0")-2*COUNTIFS(SWISSW!I:I,WINRATE!A59,SWISSW!J:J,WINRATE!A59,SWISSW!H:H,"&gt;0")</f>
        <v>4</v>
      </c>
      <c r="G59" s="28">
        <f ca="1">COUNTIFS(SWISSW!I:I,WINRATE!A59,SWISSW!J:J,WINRATE!A59,SWISSW!F:F,"Draw",SWISSW!H:H,"&gt;0")</f>
        <v>0</v>
      </c>
      <c r="H59" s="28">
        <f t="shared" ca="1" si="8"/>
        <v>0</v>
      </c>
      <c r="I59" s="29">
        <f ca="1">COUNTIFS(SWISSW!I:I,WINRATE!A59,SWISSW!J:J,WINRATE!A59,SWISSW!C:C,"Lost 0-1",SWISSW!H:H,"&gt;0")+COUNTIFS(SWISSW!I:I,WINRATE!A59,SWISSW!J:J,WINRATE!A59,SWISSW!C:C,"Won 1-0",SWISSW!H:H,"&gt;0")</f>
        <v>0</v>
      </c>
      <c r="J59" s="29">
        <f ca="1">+COUNTIFS(SWISSW!I:I,WINRATE!A59,SWISSW!J:J,WINRATE!A59,SWISSW!C:C,"Won 1-0",SWISSW!H:H,"&gt;0")</f>
        <v>0</v>
      </c>
      <c r="K59" s="28">
        <f ca="1">COUNTIFS(SWISSW!I:I,WINRATE!A59,SWISSW!J:J,WINRATE!A59,SWISSW!H:H,"&gt;0")</f>
        <v>0</v>
      </c>
      <c r="L59" s="28">
        <f t="shared" ca="1" si="3"/>
        <v>4</v>
      </c>
      <c r="M59" s="30">
        <f t="shared" ca="1" si="9"/>
        <v>0.25</v>
      </c>
      <c r="N59" s="30">
        <f t="shared" ca="1" si="6"/>
        <v>0.25</v>
      </c>
      <c r="O59" s="30">
        <f t="shared" ca="1" si="10"/>
        <v>0</v>
      </c>
      <c r="P59" s="31" t="str">
        <f t="shared" ca="1" si="11"/>
        <v>-</v>
      </c>
      <c r="Q59" s="30">
        <f t="shared" ca="1" si="12"/>
        <v>0</v>
      </c>
      <c r="R59" s="29">
        <f ca="1">COUNTIF(META!B:B,WINRATE!A59)</f>
        <v>1</v>
      </c>
      <c r="S59" s="32">
        <f t="shared" ca="1" si="13"/>
        <v>9.2936802973977691E-4</v>
      </c>
      <c r="T59" s="32">
        <f ca="1">SUM($S$3:S59)</f>
        <v>0.99349442379182107</v>
      </c>
    </row>
    <row r="60" spans="1:20" ht="55" customHeight="1" x14ac:dyDescent="0.3">
      <c r="A60" s="3" t="str">
        <f ca="1">MATCHUP!A59</f>
        <v>Mono Black Devotion</v>
      </c>
      <c r="B60" s="28">
        <f ca="1">COUNTIFS(SWISSW!I:I,WINRATE!A60,SWISSW!F:F,"Won",SWISSW!H:H,"&gt;0")+COUNTIFS(SWISSW!J:J,WINRATE!A60,SWISSW!F:F,"Lost",SWISSW!H:H,"&gt;0")-H60</f>
        <v>4</v>
      </c>
      <c r="C60" s="28">
        <f ca="1">COUNTIFS(SWISSW!I:I,WINRATE!A60,SWISSW!F:F,"Draw",SWISSW!H:H,"&gt;0")+COUNTIFS(SWISSW!J:J,WINRATE!A60,SWISSW!F:F,"Draw",SWISSW!H:H,"&gt;0")-2*G60</f>
        <v>0</v>
      </c>
      <c r="D60" s="29">
        <f ca="1">COUNTIFS(SWISSW!I:I,WINRATE!A60,SWISSW!C:C,"Lost 0-1")+COUNTIFS(SWISSW!J:J,WINRATE!A60,SWISSW!C:C,"Won 1-0")-I60</f>
        <v>0</v>
      </c>
      <c r="E60" s="29">
        <f ca="1">COUNTIFS(SWISSW!I:I,WINRATE!A60,SWISSW!C:C,"Won 1-0")+COUNTIFS(SWISSW!J:J,WINRATE!A60,SWISSW!C:C,"Lost 0-1")-J60</f>
        <v>0</v>
      </c>
      <c r="F60" s="28">
        <f ca="1">COUNTIFS(SWISSW!I:I,WINRATE!A60,SWISSW!H:H,"&gt;0")+COUNTIFS(SWISSW!J:J,WINRATE!A60,SWISSW!H:H,"&gt;0")-2*COUNTIFS(SWISSW!I:I,WINRATE!A60,SWISSW!J:J,WINRATE!A60,SWISSW!H:H,"&gt;0")</f>
        <v>8</v>
      </c>
      <c r="G60" s="28">
        <f ca="1">COUNTIFS(SWISSW!I:I,WINRATE!A60,SWISSW!J:J,WINRATE!A60,SWISSW!F:F,"Draw",SWISSW!H:H,"&gt;0")</f>
        <v>0</v>
      </c>
      <c r="H60" s="28">
        <f t="shared" ref="H60:H64" ca="1" si="14">K60-G60</f>
        <v>0</v>
      </c>
      <c r="I60" s="29">
        <f ca="1">COUNTIFS(SWISSW!I:I,WINRATE!A60,SWISSW!J:J,WINRATE!A60,SWISSW!C:C,"Lost 0-1",SWISSW!H:H,"&gt;0")+COUNTIFS(SWISSW!I:I,WINRATE!A60,SWISSW!J:J,WINRATE!A60,SWISSW!C:C,"Won 1-0",SWISSW!H:H,"&gt;0")</f>
        <v>0</v>
      </c>
      <c r="J60" s="29">
        <f ca="1">+COUNTIFS(SWISSW!I:I,WINRATE!A60,SWISSW!J:J,WINRATE!A60,SWISSW!C:C,"Won 1-0",SWISSW!H:H,"&gt;0")</f>
        <v>0</v>
      </c>
      <c r="K60" s="28">
        <f ca="1">COUNTIFS(SWISSW!I:I,WINRATE!A60,SWISSW!J:J,WINRATE!A60,SWISSW!H:H,"&gt;0")</f>
        <v>0</v>
      </c>
      <c r="L60" s="28">
        <f t="shared" ref="L60:L64" ca="1" si="15">F60+K60</f>
        <v>8</v>
      </c>
      <c r="M60" s="30">
        <f t="shared" ref="M60:M64" ca="1" si="16">B60/F60</f>
        <v>0.5</v>
      </c>
      <c r="N60" s="30">
        <f t="shared" ref="N60:N64" ca="1" si="17">(B60/(F60-C60))</f>
        <v>0.5</v>
      </c>
      <c r="O60" s="30">
        <f t="shared" ref="O60:O64" ca="1" si="18">C60/F60</f>
        <v>0</v>
      </c>
      <c r="P60" s="31" t="str">
        <f t="shared" ref="P60:P64" ca="1" si="19">IFERROR(G60/K60,"-")</f>
        <v>-</v>
      </c>
      <c r="Q60" s="30">
        <f t="shared" ref="Q60:Q64" ca="1" si="20">(C60+G60+D60+E60+I60+J60)/F60</f>
        <v>0</v>
      </c>
      <c r="R60" s="29">
        <f ca="1">COUNTIF(META!B:B,WINRATE!A60)</f>
        <v>1</v>
      </c>
      <c r="S60" s="32">
        <f t="shared" ca="1" si="13"/>
        <v>9.2936802973977691E-4</v>
      </c>
      <c r="T60" s="32">
        <f ca="1">SUM($S$3:S60)</f>
        <v>0.99442379182156082</v>
      </c>
    </row>
    <row r="61" spans="1:20" ht="55" customHeight="1" x14ac:dyDescent="0.3">
      <c r="A61" s="3" t="str">
        <f ca="1">MATCHUP!A60</f>
        <v>Orzhov Breathless</v>
      </c>
      <c r="B61" s="28">
        <f ca="1">COUNTIFS(SWISSW!I:I,WINRATE!A61,SWISSW!F:F,"Won",SWISSW!H:H,"&gt;0")+COUNTIFS(SWISSW!J:J,WINRATE!A61,SWISSW!F:F,"Lost",SWISSW!H:H,"&gt;0")-H61</f>
        <v>1</v>
      </c>
      <c r="C61" s="28">
        <f ca="1">COUNTIFS(SWISSW!I:I,WINRATE!A61,SWISSW!F:F,"Draw",SWISSW!H:H,"&gt;0")+COUNTIFS(SWISSW!J:J,WINRATE!A61,SWISSW!F:F,"Draw",SWISSW!H:H,"&gt;0")-2*G61</f>
        <v>1</v>
      </c>
      <c r="D61" s="29">
        <f ca="1">COUNTIFS(SWISSW!I:I,WINRATE!A61,SWISSW!C:C,"Lost 0-1")+COUNTIFS(SWISSW!J:J,WINRATE!A61,SWISSW!C:C,"Won 1-0")-I61</f>
        <v>0</v>
      </c>
      <c r="E61" s="29">
        <f ca="1">COUNTIFS(SWISSW!I:I,WINRATE!A61,SWISSW!C:C,"Won 1-0")+COUNTIFS(SWISSW!J:J,WINRATE!A61,SWISSW!C:C,"Lost 0-1")-J61</f>
        <v>0</v>
      </c>
      <c r="F61" s="28">
        <f ca="1">COUNTIFS(SWISSW!I:I,WINRATE!A61,SWISSW!H:H,"&gt;0")+COUNTIFS(SWISSW!J:J,WINRATE!A61,SWISSW!H:H,"&gt;0")-2*COUNTIFS(SWISSW!I:I,WINRATE!A61,SWISSW!J:J,WINRATE!A61,SWISSW!H:H,"&gt;0")</f>
        <v>6</v>
      </c>
      <c r="G61" s="28">
        <f ca="1">COUNTIFS(SWISSW!I:I,WINRATE!A61,SWISSW!J:J,WINRATE!A61,SWISSW!F:F,"Draw",SWISSW!H:H,"&gt;0")</f>
        <v>0</v>
      </c>
      <c r="H61" s="28">
        <f t="shared" ca="1" si="14"/>
        <v>0</v>
      </c>
      <c r="I61" s="29">
        <f ca="1">COUNTIFS(SWISSW!I:I,WINRATE!A61,SWISSW!J:J,WINRATE!A61,SWISSW!C:C,"Lost 0-1",SWISSW!H:H,"&gt;0")+COUNTIFS(SWISSW!I:I,WINRATE!A61,SWISSW!J:J,WINRATE!A61,SWISSW!C:C,"Won 1-0",SWISSW!H:H,"&gt;0")</f>
        <v>0</v>
      </c>
      <c r="J61" s="29">
        <f ca="1">+COUNTIFS(SWISSW!I:I,WINRATE!A61,SWISSW!J:J,WINRATE!A61,SWISSW!C:C,"Won 1-0",SWISSW!H:H,"&gt;0")</f>
        <v>0</v>
      </c>
      <c r="K61" s="28">
        <f ca="1">COUNTIFS(SWISSW!I:I,WINRATE!A61,SWISSW!J:J,WINRATE!A61,SWISSW!H:H,"&gt;0")</f>
        <v>0</v>
      </c>
      <c r="L61" s="28">
        <f t="shared" ca="1" si="15"/>
        <v>6</v>
      </c>
      <c r="M61" s="30">
        <f ca="1">B61/F61</f>
        <v>0.16666666666666666</v>
      </c>
      <c r="N61" s="30">
        <f t="shared" ca="1" si="17"/>
        <v>0.2</v>
      </c>
      <c r="O61" s="30">
        <f t="shared" ca="1" si="18"/>
        <v>0.16666666666666666</v>
      </c>
      <c r="P61" s="31" t="str">
        <f t="shared" ca="1" si="19"/>
        <v>-</v>
      </c>
      <c r="Q61" s="30">
        <f t="shared" ca="1" si="20"/>
        <v>0.16666666666666666</v>
      </c>
      <c r="R61" s="29">
        <f ca="1">COUNTIF(META!B:B,WINRATE!A61)</f>
        <v>1</v>
      </c>
      <c r="S61" s="32">
        <f t="shared" ca="1" si="13"/>
        <v>9.2936802973977691E-4</v>
      </c>
      <c r="T61" s="32">
        <f ca="1">SUM($S$3:S61)</f>
        <v>0.99535315985130057</v>
      </c>
    </row>
    <row r="62" spans="1:20" ht="55" customHeight="1" x14ac:dyDescent="0.3">
      <c r="A62" s="3" t="str">
        <f ca="1">MATCHUP!A61</f>
        <v>Orzhov Ephemerate</v>
      </c>
      <c r="B62" s="28">
        <f ca="1">COUNTIFS(SWISSW!I:I,WINRATE!A62,SWISSW!F:F,"Won",SWISSW!H:H,"&gt;0")+COUNTIFS(SWISSW!J:J,WINRATE!A62,SWISSW!F:F,"Lost",SWISSW!H:H,"&gt;0")-H62</f>
        <v>4</v>
      </c>
      <c r="C62" s="28">
        <f ca="1">COUNTIFS(SWISSW!I:I,WINRATE!A62,SWISSW!F:F,"Draw",SWISSW!H:H,"&gt;0")+COUNTIFS(SWISSW!J:J,WINRATE!A62,SWISSW!F:F,"Draw",SWISSW!H:H,"&gt;0")-2*G62</f>
        <v>0</v>
      </c>
      <c r="D62" s="29">
        <f ca="1">COUNTIFS(SWISSW!I:I,WINRATE!A62,SWISSW!C:C,"Lost 0-1")+COUNTIFS(SWISSW!J:J,WINRATE!A62,SWISSW!C:C,"Won 1-0")-I62</f>
        <v>0</v>
      </c>
      <c r="E62" s="29">
        <f ca="1">COUNTIFS(SWISSW!I:I,WINRATE!A62,SWISSW!C:C,"Won 1-0")+COUNTIFS(SWISSW!J:J,WINRATE!A62,SWISSW!C:C,"Lost 0-1")-J62</f>
        <v>0</v>
      </c>
      <c r="F62" s="28">
        <f ca="1">COUNTIFS(SWISSW!I:I,WINRATE!A62,SWISSW!H:H,"&gt;0")+COUNTIFS(SWISSW!J:J,WINRATE!A62,SWISSW!H:H,"&gt;0")-2*COUNTIFS(SWISSW!I:I,WINRATE!A62,SWISSW!J:J,WINRATE!A62,SWISSW!H:H,"&gt;0")</f>
        <v>8</v>
      </c>
      <c r="G62" s="28">
        <f ca="1">COUNTIFS(SWISSW!I:I,WINRATE!A62,SWISSW!J:J,WINRATE!A62,SWISSW!F:F,"Draw",SWISSW!H:H,"&gt;0")</f>
        <v>0</v>
      </c>
      <c r="H62" s="28">
        <f t="shared" ca="1" si="14"/>
        <v>0</v>
      </c>
      <c r="I62" s="29">
        <f ca="1">COUNTIFS(SWISSW!I:I,WINRATE!A62,SWISSW!J:J,WINRATE!A62,SWISSW!C:C,"Lost 0-1",SWISSW!H:H,"&gt;0")+COUNTIFS(SWISSW!I:I,WINRATE!A62,SWISSW!J:J,WINRATE!A62,SWISSW!C:C,"Won 1-0",SWISSW!H:H,"&gt;0")</f>
        <v>0</v>
      </c>
      <c r="J62" s="29">
        <f ca="1">+COUNTIFS(SWISSW!I:I,WINRATE!A62,SWISSW!J:J,WINRATE!A62,SWISSW!C:C,"Won 1-0",SWISSW!H:H,"&gt;0")</f>
        <v>0</v>
      </c>
      <c r="K62" s="28">
        <f ca="1">COUNTIFS(SWISSW!I:I,WINRATE!A62,SWISSW!J:J,WINRATE!A62,SWISSW!H:H,"&gt;0")</f>
        <v>0</v>
      </c>
      <c r="L62" s="28">
        <f t="shared" ca="1" si="15"/>
        <v>8</v>
      </c>
      <c r="M62" s="30">
        <f t="shared" ca="1" si="16"/>
        <v>0.5</v>
      </c>
      <c r="N62" s="30">
        <f t="shared" ca="1" si="17"/>
        <v>0.5</v>
      </c>
      <c r="O62" s="30">
        <f t="shared" ca="1" si="18"/>
        <v>0</v>
      </c>
      <c r="P62" s="31" t="str">
        <f t="shared" ca="1" si="19"/>
        <v>-</v>
      </c>
      <c r="Q62" s="30">
        <f t="shared" ca="1" si="20"/>
        <v>0</v>
      </c>
      <c r="R62" s="29">
        <f ca="1">COUNTIF(META!B:B,WINRATE!A62)</f>
        <v>1</v>
      </c>
      <c r="S62" s="32">
        <f t="shared" ca="1" si="13"/>
        <v>9.2936802973977691E-4</v>
      </c>
      <c r="T62" s="32">
        <f ca="1">SUM($S$3:S62)</f>
        <v>0.99628252788104033</v>
      </c>
    </row>
    <row r="63" spans="1:20" ht="55" customHeight="1" x14ac:dyDescent="0.3">
      <c r="A63" s="3" t="str">
        <f ca="1">MATCHUP!A62</f>
        <v>Grixis Familiars</v>
      </c>
      <c r="B63" s="28">
        <f ca="1">COUNTIFS(SWISSW!I:I,WINRATE!A63,SWISSW!F:F,"Won",SWISSW!H:H,"&gt;0")+COUNTIFS(SWISSW!J:J,WINRATE!A63,SWISSW!F:F,"Lost",SWISSW!H:H,"&gt;0")-H63</f>
        <v>2</v>
      </c>
      <c r="C63" s="28">
        <f ca="1">COUNTIFS(SWISSW!I:I,WINRATE!A63,SWISSW!F:F,"Draw",SWISSW!H:H,"&gt;0")+COUNTIFS(SWISSW!J:J,WINRATE!A63,SWISSW!F:F,"Draw",SWISSW!H:H,"&gt;0")-2*G63</f>
        <v>2</v>
      </c>
      <c r="D63" s="29">
        <f ca="1">COUNTIFS(SWISSW!I:I,WINRATE!A63,SWISSW!C:C,"Lost 0-1")+COUNTIFS(SWISSW!J:J,WINRATE!A63,SWISSW!C:C,"Won 1-0")-I63</f>
        <v>0</v>
      </c>
      <c r="E63" s="29">
        <f ca="1">COUNTIFS(SWISSW!I:I,WINRATE!A63,SWISSW!C:C,"Won 1-0")+COUNTIFS(SWISSW!J:J,WINRATE!A63,SWISSW!C:C,"Lost 0-1")-J63</f>
        <v>1</v>
      </c>
      <c r="F63" s="28">
        <f ca="1">COUNTIFS(SWISSW!I:I,WINRATE!A63,SWISSW!H:H,"&gt;0")+COUNTIFS(SWISSW!J:J,WINRATE!A63,SWISSW!H:H,"&gt;0")-2*COUNTIFS(SWISSW!I:I,WINRATE!A63,SWISSW!J:J,WINRATE!A63,SWISSW!H:H,"&gt;0")</f>
        <v>8</v>
      </c>
      <c r="G63" s="28">
        <f ca="1">COUNTIFS(SWISSW!I:I,WINRATE!A63,SWISSW!J:J,WINRATE!A63,SWISSW!F:F,"Draw",SWISSW!H:H,"&gt;0")</f>
        <v>0</v>
      </c>
      <c r="H63" s="28">
        <f t="shared" ca="1" si="14"/>
        <v>0</v>
      </c>
      <c r="I63" s="29">
        <f ca="1">COUNTIFS(SWISSW!I:I,WINRATE!A63,SWISSW!J:J,WINRATE!A63,SWISSW!C:C,"Lost 0-1",SWISSW!H:H,"&gt;0")+COUNTIFS(SWISSW!I:I,WINRATE!A63,SWISSW!J:J,WINRATE!A63,SWISSW!C:C,"Won 1-0",SWISSW!H:H,"&gt;0")</f>
        <v>0</v>
      </c>
      <c r="J63" s="29">
        <f ca="1">+COUNTIFS(SWISSW!I:I,WINRATE!A63,SWISSW!J:J,WINRATE!A63,SWISSW!C:C,"Won 1-0",SWISSW!H:H,"&gt;0")</f>
        <v>0</v>
      </c>
      <c r="K63" s="28">
        <f ca="1">COUNTIFS(SWISSW!I:I,WINRATE!A63,SWISSW!J:J,WINRATE!A63,SWISSW!H:H,"&gt;0")</f>
        <v>0</v>
      </c>
      <c r="L63" s="28">
        <f t="shared" ca="1" si="15"/>
        <v>8</v>
      </c>
      <c r="M63" s="30">
        <f t="shared" ca="1" si="16"/>
        <v>0.25</v>
      </c>
      <c r="N63" s="30">
        <f t="shared" ca="1" si="17"/>
        <v>0.33333333333333331</v>
      </c>
      <c r="O63" s="30">
        <f t="shared" ca="1" si="18"/>
        <v>0.25</v>
      </c>
      <c r="P63" s="31" t="str">
        <f t="shared" ca="1" si="19"/>
        <v>-</v>
      </c>
      <c r="Q63" s="30">
        <f t="shared" ca="1" si="20"/>
        <v>0.375</v>
      </c>
      <c r="R63" s="29">
        <f ca="1">COUNTIF(META!B:B,WINRATE!A63)</f>
        <v>1</v>
      </c>
      <c r="S63" s="32">
        <f t="shared" ca="1" si="13"/>
        <v>9.2936802973977691E-4</v>
      </c>
      <c r="T63" s="32">
        <f ca="1">SUM($S$3:S63)</f>
        <v>0.99721189591078008</v>
      </c>
    </row>
    <row r="64" spans="1:20" ht="55" customHeight="1" x14ac:dyDescent="0.3">
      <c r="A64" s="3" t="str">
        <f ca="1">MATCHUP!A63</f>
        <v>Temur Things</v>
      </c>
      <c r="B64" s="28">
        <f ca="1">COUNTIFS(SWISSW!I:I,WINRATE!A64,SWISSW!F:F,"Won",SWISSW!H:H,"&gt;0")+COUNTIFS(SWISSW!J:J,WINRATE!A64,SWISSW!F:F,"Lost",SWISSW!H:H,"&gt;0")-H64</f>
        <v>5</v>
      </c>
      <c r="C64" s="28">
        <f ca="1">COUNTIFS(SWISSW!I:I,WINRATE!A64,SWISSW!F:F,"Draw",SWISSW!H:H,"&gt;0")+COUNTIFS(SWISSW!J:J,WINRATE!A64,SWISSW!F:F,"Draw",SWISSW!H:H,"&gt;0")-2*G64</f>
        <v>0</v>
      </c>
      <c r="D64" s="29">
        <f ca="1">COUNTIFS(SWISSW!I:I,WINRATE!A64,SWISSW!C:C,"Lost 0-1")+COUNTIFS(SWISSW!J:J,WINRATE!A64,SWISSW!C:C,"Won 1-0")-I64</f>
        <v>0</v>
      </c>
      <c r="E64" s="29">
        <f ca="1">COUNTIFS(SWISSW!I:I,WINRATE!A64,SWISSW!C:C,"Won 1-0")+COUNTIFS(SWISSW!J:J,WINRATE!A64,SWISSW!C:C,"Lost 0-1")-J64</f>
        <v>0</v>
      </c>
      <c r="F64" s="28">
        <f ca="1">COUNTIFS(SWISSW!I:I,WINRATE!A64,SWISSW!H:H,"&gt;0")+COUNTIFS(SWISSW!J:J,WINRATE!A64,SWISSW!H:H,"&gt;0")-2*COUNTIFS(SWISSW!I:I,WINRATE!A64,SWISSW!J:J,WINRATE!A64,SWISSW!H:H,"&gt;0")</f>
        <v>8</v>
      </c>
      <c r="G64" s="28">
        <f ca="1">COUNTIFS(SWISSW!I:I,WINRATE!A64,SWISSW!J:J,WINRATE!A64,SWISSW!F:F,"Draw",SWISSW!H:H,"&gt;0")</f>
        <v>0</v>
      </c>
      <c r="H64" s="28">
        <f t="shared" ca="1" si="14"/>
        <v>0</v>
      </c>
      <c r="I64" s="29">
        <f ca="1">COUNTIFS(SWISSW!I:I,WINRATE!A64,SWISSW!J:J,WINRATE!A64,SWISSW!C:C,"Lost 0-1",SWISSW!H:H,"&gt;0")+COUNTIFS(SWISSW!I:I,WINRATE!A64,SWISSW!J:J,WINRATE!A64,SWISSW!C:C,"Won 1-0",SWISSW!H:H,"&gt;0")</f>
        <v>0</v>
      </c>
      <c r="J64" s="29">
        <f ca="1">+COUNTIFS(SWISSW!I:I,WINRATE!A64,SWISSW!J:J,WINRATE!A64,SWISSW!C:C,"Won 1-0",SWISSW!H:H,"&gt;0")</f>
        <v>0</v>
      </c>
      <c r="K64" s="28">
        <f ca="1">COUNTIFS(SWISSW!I:I,WINRATE!A64,SWISSW!J:J,WINRATE!A64,SWISSW!H:H,"&gt;0")</f>
        <v>0</v>
      </c>
      <c r="L64" s="28">
        <f t="shared" ca="1" si="15"/>
        <v>8</v>
      </c>
      <c r="M64" s="30">
        <f t="shared" ca="1" si="16"/>
        <v>0.625</v>
      </c>
      <c r="N64" s="30">
        <f t="shared" ca="1" si="17"/>
        <v>0.625</v>
      </c>
      <c r="O64" s="30">
        <f t="shared" ca="1" si="18"/>
        <v>0</v>
      </c>
      <c r="P64" s="31" t="str">
        <f t="shared" ca="1" si="19"/>
        <v>-</v>
      </c>
      <c r="Q64" s="30">
        <f t="shared" ca="1" si="20"/>
        <v>0</v>
      </c>
      <c r="R64" s="29">
        <f ca="1">COUNTIF(META!B:B,WINRATE!A64)</f>
        <v>1</v>
      </c>
      <c r="S64" s="32">
        <f t="shared" ca="1" si="13"/>
        <v>9.2936802973977691E-4</v>
      </c>
      <c r="T64" s="32">
        <f ca="1">SUM($S$3:S64)</f>
        <v>0.99814126394051983</v>
      </c>
    </row>
    <row r="65" spans="1:38" s="3" customFormat="1" ht="55" customHeight="1" x14ac:dyDescent="0.3">
      <c r="A65" s="3" t="str">
        <f ca="1">MATCHUP!A64</f>
        <v>Esper Ephemerate</v>
      </c>
      <c r="B65" s="28">
        <f ca="1">COUNTIFS(SWISSW!I:I,WINRATE!A65,SWISSW!F:F,"Won",SWISSW!H:H,"&gt;0")+COUNTIFS(SWISSW!J:J,WINRATE!A65,SWISSW!F:F,"Lost",SWISSW!H:H,"&gt;0")-H65</f>
        <v>2</v>
      </c>
      <c r="C65" s="28">
        <f ca="1">COUNTIFS(SWISSW!I:I,WINRATE!A65,SWISSW!F:F,"Draw",SWISSW!H:H,"&gt;0")+COUNTIFS(SWISSW!J:J,WINRATE!A65,SWISSW!F:F,"Draw",SWISSW!H:H,"&gt;0")-2*G65</f>
        <v>0</v>
      </c>
      <c r="D65" s="29">
        <f ca="1">COUNTIFS(SWISSW!I:I,WINRATE!A65,SWISSW!C:C,"Lost 0-1")+COUNTIFS(SWISSW!J:J,WINRATE!A65,SWISSW!C:C,"Won 1-0")-I65</f>
        <v>0</v>
      </c>
      <c r="E65" s="29">
        <f ca="1">COUNTIFS(SWISSW!I:I,WINRATE!A65,SWISSW!C:C,"Won 1-0")+COUNTIFS(SWISSW!J:J,WINRATE!A65,SWISSW!C:C,"Lost 0-1")-J65</f>
        <v>0</v>
      </c>
      <c r="F65" s="28">
        <f ca="1">COUNTIFS(SWISSW!I:I,WINRATE!A65,SWISSW!H:H,"&gt;0")+COUNTIFS(SWISSW!J:J,WINRATE!A65,SWISSW!H:H,"&gt;0")-2*COUNTIFS(SWISSW!I:I,WINRATE!A65,SWISSW!J:J,WINRATE!A65,SWISSW!H:H,"&gt;0")</f>
        <v>5</v>
      </c>
      <c r="G65" s="28">
        <f ca="1">COUNTIFS(SWISSW!I:I,WINRATE!A65,SWISSW!J:J,WINRATE!A65,SWISSW!F:F,"Draw",SWISSW!H:H,"&gt;0")</f>
        <v>0</v>
      </c>
      <c r="H65" s="28">
        <f t="shared" ref="H65" ca="1" si="21">K65-G65</f>
        <v>0</v>
      </c>
      <c r="I65" s="29">
        <f ca="1">COUNTIFS(SWISSW!I:I,WINRATE!A65,SWISSW!J:J,WINRATE!A65,SWISSW!C:C,"Lost 0-1",SWISSW!H:H,"&gt;0")+COUNTIFS(SWISSW!I:I,WINRATE!A65,SWISSW!J:J,WINRATE!A65,SWISSW!C:C,"Won 1-0",SWISSW!H:H,"&gt;0")</f>
        <v>0</v>
      </c>
      <c r="J65" s="29">
        <f ca="1">+COUNTIFS(SWISSW!I:I,WINRATE!A65,SWISSW!J:J,WINRATE!A65,SWISSW!C:C,"Won 1-0",SWISSW!H:H,"&gt;0")</f>
        <v>0</v>
      </c>
      <c r="K65" s="28">
        <f ca="1">COUNTIFS(SWISSW!I:I,WINRATE!A65,SWISSW!J:J,WINRATE!A65,SWISSW!H:H,"&gt;0")</f>
        <v>0</v>
      </c>
      <c r="L65" s="28">
        <f t="shared" ref="L65" ca="1" si="22">F65+K65</f>
        <v>5</v>
      </c>
      <c r="M65" s="30">
        <f t="shared" ref="M65" ca="1" si="23">B65/F65</f>
        <v>0.4</v>
      </c>
      <c r="N65" s="30">
        <f t="shared" ref="N65" ca="1" si="24">(B65/(F65-C65))</f>
        <v>0.4</v>
      </c>
      <c r="O65" s="30">
        <f t="shared" ref="O65" ca="1" si="25">C65/F65</f>
        <v>0</v>
      </c>
      <c r="P65" s="31" t="str">
        <f t="shared" ref="P65" ca="1" si="26">IFERROR(G65/K65,"-")</f>
        <v>-</v>
      </c>
      <c r="Q65" s="30">
        <f t="shared" ref="Q65" ca="1" si="27">(C65+G65+D65+E65+I65+J65)/F65</f>
        <v>0</v>
      </c>
      <c r="R65" s="29">
        <f ca="1">COUNTIF(META!B:B,WINRATE!A65)</f>
        <v>1</v>
      </c>
      <c r="S65" s="32">
        <f t="shared" ca="1" si="13"/>
        <v>9.2936802973977691E-4</v>
      </c>
      <c r="T65" s="32">
        <f ca="1">SUM($S$3:S65)</f>
        <v>0.99907063197025958</v>
      </c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</row>
    <row r="66" spans="1:38" s="3" customFormat="1" ht="55" customHeight="1" x14ac:dyDescent="0.3">
      <c r="A66" s="3" t="str">
        <f ca="1">MATCHUP!A65</f>
        <v>Tokens</v>
      </c>
      <c r="B66" s="28">
        <f ca="1">COUNTIFS(SWISSW!I:I,WINRATE!A66,SWISSW!F:F,"Won",SWISSW!H:H,"&gt;0")+COUNTIFS(SWISSW!J:J,WINRATE!A66,SWISSW!F:F,"Lost",SWISSW!H:H,"&gt;0")-H66</f>
        <v>0</v>
      </c>
      <c r="C66" s="28">
        <f ca="1">COUNTIFS(SWISSW!I:I,WINRATE!A66,SWISSW!F:F,"Draw",SWISSW!H:H,"&gt;0")+COUNTIFS(SWISSW!J:J,WINRATE!A66,SWISSW!F:F,"Draw",SWISSW!H:H,"&gt;0")-2*G66</f>
        <v>0</v>
      </c>
      <c r="D66" s="29">
        <f ca="1">COUNTIFS(SWISSW!I:I,WINRATE!A66,SWISSW!C:C,"Lost 0-1")+COUNTIFS(SWISSW!J:J,WINRATE!A66,SWISSW!C:C,"Won 1-0")-I66</f>
        <v>0</v>
      </c>
      <c r="E66" s="29">
        <f ca="1">COUNTIFS(SWISSW!I:I,WINRATE!A66,SWISSW!C:C,"Won 1-0")+COUNTIFS(SWISSW!J:J,WINRATE!A66,SWISSW!C:C,"Lost 0-1")-J66</f>
        <v>0</v>
      </c>
      <c r="F66" s="28">
        <f ca="1">COUNTIFS(SWISSW!I:I,WINRATE!A66,SWISSW!H:H,"&gt;0")+COUNTIFS(SWISSW!J:J,WINRATE!A66,SWISSW!H:H,"&gt;0")-2*COUNTIFS(SWISSW!I:I,WINRATE!A66,SWISSW!J:J,WINRATE!A66,SWISSW!H:H,"&gt;0")</f>
        <v>4</v>
      </c>
      <c r="G66" s="28">
        <f ca="1">COUNTIFS(SWISSW!I:I,WINRATE!A66,SWISSW!J:J,WINRATE!A66,SWISSW!F:F,"Draw",SWISSW!H:H,"&gt;0")</f>
        <v>0</v>
      </c>
      <c r="H66" s="28">
        <f t="shared" ref="H66" ca="1" si="28">K66-G66</f>
        <v>0</v>
      </c>
      <c r="I66" s="29">
        <f ca="1">COUNTIFS(SWISSW!I:I,WINRATE!A66,SWISSW!J:J,WINRATE!A66,SWISSW!C:C,"Lost 0-1",SWISSW!H:H,"&gt;0")+COUNTIFS(SWISSW!I:I,WINRATE!A66,SWISSW!J:J,WINRATE!A66,SWISSW!C:C,"Won 1-0",SWISSW!H:H,"&gt;0")</f>
        <v>0</v>
      </c>
      <c r="J66" s="29">
        <f ca="1">+COUNTIFS(SWISSW!I:I,WINRATE!A66,SWISSW!J:J,WINRATE!A66,SWISSW!C:C,"Won 1-0",SWISSW!H:H,"&gt;0")</f>
        <v>0</v>
      </c>
      <c r="K66" s="28">
        <f ca="1">COUNTIFS(SWISSW!I:I,WINRATE!A66,SWISSW!J:J,WINRATE!A66,SWISSW!H:H,"&gt;0")</f>
        <v>0</v>
      </c>
      <c r="L66" s="28">
        <f t="shared" ref="L66" ca="1" si="29">F66+K66</f>
        <v>4</v>
      </c>
      <c r="M66" s="30">
        <f t="shared" ref="M66" ca="1" si="30">B66/F66</f>
        <v>0</v>
      </c>
      <c r="N66" s="30">
        <f t="shared" ref="N66" ca="1" si="31">(B66/(F66-C66))</f>
        <v>0</v>
      </c>
      <c r="O66" s="30">
        <f t="shared" ref="O66" ca="1" si="32">C66/F66</f>
        <v>0</v>
      </c>
      <c r="P66" s="31" t="str">
        <f t="shared" ref="P66" ca="1" si="33">IFERROR(G66/K66,"-")</f>
        <v>-</v>
      </c>
      <c r="Q66" s="30">
        <f t="shared" ref="Q66" ca="1" si="34">(C66+G66+D66+E66+I66+J66)/F66</f>
        <v>0</v>
      </c>
      <c r="R66" s="29">
        <f ca="1">COUNTIF(META!B:B,WINRATE!A66)</f>
        <v>1</v>
      </c>
      <c r="S66" s="32">
        <f t="shared" ca="1" si="13"/>
        <v>9.2936802973977691E-4</v>
      </c>
      <c r="T66" s="32">
        <f ca="1">SUM($S$3:S66)</f>
        <v>0.99999999999999933</v>
      </c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</row>
  </sheetData>
  <mergeCells count="7">
    <mergeCell ref="V7:AC7"/>
    <mergeCell ref="V8:AC8"/>
    <mergeCell ref="V6:AC6"/>
    <mergeCell ref="B1:F1"/>
    <mergeCell ref="G1:K1"/>
    <mergeCell ref="V1:AC1"/>
    <mergeCell ref="L1:T1"/>
  </mergeCells>
  <conditionalFormatting sqref="M3:N66">
    <cfRule type="colorScale" priority="2">
      <colorScale>
        <cfvo type="num" val="0.4"/>
        <cfvo type="num" val="0.5"/>
        <cfvo type="num" val="0.6"/>
        <color rgb="FFF8696B"/>
        <color rgb="FFFFFFCC"/>
        <color rgb="FF63BE7B"/>
      </colorScale>
    </cfRule>
  </conditionalFormatting>
  <conditionalFormatting sqref="Q3:Q66">
    <cfRule type="colorScale" priority="1">
      <colorScale>
        <cfvo type="num" val="0"/>
        <cfvo type="num" val="0.04"/>
        <cfvo type="num" val="0.1"/>
        <color rgb="FF63BE7B"/>
        <color rgb="FFFFFFCC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C8BB9-D084-4C10-BF76-B0825E9D5DAE}">
  <sheetPr codeName="Sheet4"/>
  <dimension ref="A1:O3912"/>
  <sheetViews>
    <sheetView zoomScale="54" workbookViewId="0">
      <selection activeCell="E20" sqref="E20"/>
    </sheetView>
  </sheetViews>
  <sheetFormatPr defaultRowHeight="14" x14ac:dyDescent="0.3"/>
  <cols>
    <col min="2" max="2" width="35.36328125" customWidth="1"/>
    <col min="3" max="3" width="9.7265625" customWidth="1"/>
    <col min="4" max="4" width="26.36328125" customWidth="1"/>
    <col min="5" max="5" width="44.08984375" customWidth="1"/>
    <col min="6" max="6" width="5.08984375" customWidth="1"/>
    <col min="7" max="7" width="11.6328125" customWidth="1"/>
    <col min="8" max="8" width="8.7265625" customWidth="1"/>
    <col min="9" max="10" width="16.453125" customWidth="1"/>
    <col min="11" max="11" width="32.1796875" bestFit="1" customWidth="1"/>
    <col min="14" max="14" width="6.90625" bestFit="1" customWidth="1"/>
    <col min="15" max="16384" width="8.7265625" style="8"/>
  </cols>
  <sheetData>
    <row r="1" spans="1:15" x14ac:dyDescent="0.3">
      <c r="A1" t="s">
        <v>82</v>
      </c>
      <c r="B1" s="1" t="s">
        <v>22</v>
      </c>
      <c r="C1" s="1" t="s">
        <v>23</v>
      </c>
      <c r="D1" s="1" t="s">
        <v>24</v>
      </c>
      <c r="E1" s="1"/>
      <c r="F1" s="1"/>
      <c r="G1" s="1" t="s">
        <v>74</v>
      </c>
      <c r="H1" s="1" t="s">
        <v>80</v>
      </c>
      <c r="I1" s="1" t="s">
        <v>3328</v>
      </c>
      <c r="J1" s="1" t="s">
        <v>3329</v>
      </c>
      <c r="K1" s="1" t="s">
        <v>3330</v>
      </c>
    </row>
    <row r="2" spans="1:15" x14ac:dyDescent="0.3">
      <c r="A2">
        <v>1</v>
      </c>
      <c r="B2" t="s">
        <v>2090</v>
      </c>
      <c r="C2" t="s">
        <v>28</v>
      </c>
      <c r="D2" t="s">
        <v>1364</v>
      </c>
      <c r="E2" s="1" t="str">
        <f t="shared" ref="E2:E65" si="0">B2&amp;"-"&amp;D2</f>
        <v>Francesco Mazzucchi-Nicola Da Re</v>
      </c>
      <c r="F2" t="str">
        <f>_xlfn.TEXTBEFORE(C2," ")</f>
        <v>Won</v>
      </c>
      <c r="G2" s="1">
        <v>1</v>
      </c>
      <c r="H2">
        <f>AND(I2&gt;0,J2&gt;0)*1</f>
        <v>1</v>
      </c>
      <c r="I2" t="str">
        <f>INDEX(META!$B:$B,MATCH(B2,META!$A:$A,0))</f>
        <v>Mono Red Madness</v>
      </c>
      <c r="J2" t="str">
        <f>INDEX(META!$B:$B,MATCH(D2,META!$A:$A,0))</f>
        <v>Jeskai Ephemerate</v>
      </c>
      <c r="K2" t="str">
        <f>I2&amp;"-"&amp;J2</f>
        <v>Mono Red Madness-Jeskai Ephemerate</v>
      </c>
      <c r="M2" s="8" t="s">
        <v>34</v>
      </c>
      <c r="N2" s="9">
        <f>COUNT(H:H)</f>
        <v>3911</v>
      </c>
    </row>
    <row r="3" spans="1:15" x14ac:dyDescent="0.3">
      <c r="A3">
        <v>2</v>
      </c>
      <c r="B3" t="s">
        <v>632</v>
      </c>
      <c r="C3" t="s">
        <v>27</v>
      </c>
      <c r="D3" t="s">
        <v>1540</v>
      </c>
      <c r="E3" s="1" t="str">
        <f t="shared" si="0"/>
        <v>Chloe Truffaz-Zaouia Salim</v>
      </c>
      <c r="F3" t="str">
        <f t="shared" ref="F3:F66" si="1">_xlfn.TEXTBEFORE(C3," ")</f>
        <v>Lost</v>
      </c>
      <c r="G3" s="1">
        <f t="shared" ref="G3:G66" si="2">IF(A3&gt;=A2,G2,G2+1)</f>
        <v>1</v>
      </c>
      <c r="H3">
        <f t="shared" ref="H3:H66" si="3">AND(I3&gt;0,J3&gt;0)*1</f>
        <v>1</v>
      </c>
      <c r="I3" t="str">
        <f>INDEX(META!$B:$B,MATCH(B3,META!$A:$A,0))</f>
        <v>White Weenie</v>
      </c>
      <c r="J3" t="str">
        <f>INDEX(META!$B:$B,MATCH(D3,META!$A:$A,0))</f>
        <v>Mono Red Synth</v>
      </c>
      <c r="K3" t="str">
        <f t="shared" ref="K3:K66" si="4">I3&amp;"-"&amp;J3</f>
        <v>White Weenie-Mono Red Synth</v>
      </c>
      <c r="M3" s="15" t="s">
        <v>44</v>
      </c>
      <c r="N3" s="9">
        <f>_xlfn.AGGREGATE(9,6,H:H)</f>
        <v>3911</v>
      </c>
    </row>
    <row r="4" spans="1:15" x14ac:dyDescent="0.3">
      <c r="A4">
        <v>3</v>
      </c>
      <c r="B4" t="s">
        <v>2894</v>
      </c>
      <c r="C4" t="s">
        <v>27</v>
      </c>
      <c r="D4" t="s">
        <v>1517</v>
      </c>
      <c r="E4" s="1" t="str">
        <f t="shared" si="0"/>
        <v>Niccolò Carafoli-Andrea Beatrice</v>
      </c>
      <c r="F4" t="str">
        <f t="shared" si="1"/>
        <v>Lost</v>
      </c>
      <c r="G4" s="1">
        <f t="shared" si="2"/>
        <v>1</v>
      </c>
      <c r="H4">
        <f t="shared" si="3"/>
        <v>1</v>
      </c>
      <c r="I4" t="str">
        <f>INDEX(META!$B:$B,MATCH(B4,META!$A:$A,0))</f>
        <v>Dredge</v>
      </c>
      <c r="J4" t="str">
        <f>INDEX(META!$B:$B,MATCH(D4,META!$A:$A,0))</f>
        <v>Mono Blue Terror</v>
      </c>
      <c r="K4" t="str">
        <f t="shared" si="4"/>
        <v>Dredge-Mono Blue Terror</v>
      </c>
      <c r="M4" s="8" t="s">
        <v>35</v>
      </c>
      <c r="N4" s="9">
        <f>COUNTIFS(F:F,"Draw",H:H,1)</f>
        <v>137</v>
      </c>
      <c r="O4" s="10">
        <f>N4/N2</f>
        <v>3.5029404244438761E-2</v>
      </c>
    </row>
    <row r="5" spans="1:15" x14ac:dyDescent="0.3">
      <c r="A5">
        <v>4</v>
      </c>
      <c r="B5" t="s">
        <v>1391</v>
      </c>
      <c r="C5" t="s">
        <v>25</v>
      </c>
      <c r="D5" t="s">
        <v>2374</v>
      </c>
      <c r="E5" s="1" t="str">
        <f t="shared" si="0"/>
        <v>Valerio Arsuffi-Francesco Panaro</v>
      </c>
      <c r="F5" t="str">
        <f t="shared" si="1"/>
        <v>Won</v>
      </c>
      <c r="G5" s="1">
        <f t="shared" si="2"/>
        <v>1</v>
      </c>
      <c r="H5">
        <f t="shared" si="3"/>
        <v>1</v>
      </c>
      <c r="I5" t="str">
        <f>INDEX(META!$B:$B,MATCH(B5,META!$A:$A,0))</f>
        <v>Mono Blue Terror</v>
      </c>
      <c r="J5" t="str">
        <f>INDEX(META!$B:$B,MATCH(D5,META!$A:$A,0))</f>
        <v>Mono Red Madness</v>
      </c>
      <c r="K5" t="str">
        <f t="shared" si="4"/>
        <v>Mono Blue Terror-Mono Red Madness</v>
      </c>
      <c r="M5" s="15" t="s">
        <v>45</v>
      </c>
      <c r="N5" s="9">
        <f>N2-N3</f>
        <v>0</v>
      </c>
    </row>
    <row r="6" spans="1:15" x14ac:dyDescent="0.3">
      <c r="A6">
        <v>5</v>
      </c>
      <c r="B6" t="s">
        <v>235</v>
      </c>
      <c r="C6" t="s">
        <v>28</v>
      </c>
      <c r="D6" t="s">
        <v>681</v>
      </c>
      <c r="E6" s="1" t="str">
        <f t="shared" si="0"/>
        <v>Moritz Feuerpfeil-Gabriele Marraccini</v>
      </c>
      <c r="F6" t="str">
        <f t="shared" si="1"/>
        <v>Won</v>
      </c>
      <c r="G6" s="1">
        <f t="shared" si="2"/>
        <v>1</v>
      </c>
      <c r="H6">
        <f t="shared" si="3"/>
        <v>1</v>
      </c>
      <c r="I6" t="str">
        <f>INDEX(META!$B:$B,MATCH(B6,META!$A:$A,0))</f>
        <v>Rakdos Madness</v>
      </c>
      <c r="J6" t="str">
        <f>INDEX(META!$B:$B,MATCH(D6,META!$A:$A,0))</f>
        <v>Mono Red Synth</v>
      </c>
      <c r="K6" t="str">
        <f t="shared" si="4"/>
        <v>Rakdos Madness-Mono Red Synth</v>
      </c>
      <c r="M6" s="8" t="s">
        <v>36</v>
      </c>
      <c r="N6" s="9">
        <f>N3-N4</f>
        <v>3774</v>
      </c>
    </row>
    <row r="7" spans="1:15" x14ac:dyDescent="0.3">
      <c r="A7">
        <v>6</v>
      </c>
      <c r="B7" t="s">
        <v>1151</v>
      </c>
      <c r="C7" t="s">
        <v>28</v>
      </c>
      <c r="D7" t="s">
        <v>569</v>
      </c>
      <c r="E7" s="1" t="str">
        <f t="shared" si="0"/>
        <v>Davide Movement-isaac rancic</v>
      </c>
      <c r="F7" t="str">
        <f t="shared" si="1"/>
        <v>Won</v>
      </c>
      <c r="G7" s="1">
        <f t="shared" si="2"/>
        <v>1</v>
      </c>
      <c r="H7">
        <f t="shared" si="3"/>
        <v>1</v>
      </c>
      <c r="I7" t="str">
        <f>INDEX(META!$B:$B,MATCH(B7,META!$A:$A,0))</f>
        <v>Mono Red Madness</v>
      </c>
      <c r="J7" t="str">
        <f>INDEX(META!$B:$B,MATCH(D7,META!$A:$A,0))</f>
        <v>High Tide Combo</v>
      </c>
      <c r="K7" t="str">
        <f t="shared" si="4"/>
        <v>Mono Red Madness-High Tide Combo</v>
      </c>
      <c r="M7" s="15" t="s">
        <v>32</v>
      </c>
      <c r="N7" s="9">
        <f>COUNTIFS(F:F,"Won",H:H,1)</f>
        <v>1852</v>
      </c>
    </row>
    <row r="8" spans="1:15" x14ac:dyDescent="0.3">
      <c r="A8">
        <v>7</v>
      </c>
      <c r="B8" t="s">
        <v>267</v>
      </c>
      <c r="C8" t="s">
        <v>26</v>
      </c>
      <c r="D8" t="s">
        <v>2081</v>
      </c>
      <c r="E8" s="1" t="str">
        <f t="shared" si="0"/>
        <v>Alessandro Benichi-Simon DIAZ</v>
      </c>
      <c r="F8" t="str">
        <f t="shared" si="1"/>
        <v>Lost</v>
      </c>
      <c r="G8" s="1">
        <f t="shared" si="2"/>
        <v>1</v>
      </c>
      <c r="H8">
        <f t="shared" si="3"/>
        <v>1</v>
      </c>
      <c r="I8" t="str">
        <f>INDEX(META!$B:$B,MATCH(B8,META!$A:$A,0))</f>
        <v>Jund Wildfire</v>
      </c>
      <c r="J8" t="str">
        <f>INDEX(META!$B:$B,MATCH(D8,META!$A:$A,0))</f>
        <v>Rakdos Madness</v>
      </c>
      <c r="K8" t="str">
        <f t="shared" si="4"/>
        <v>Jund Wildfire-Rakdos Madness</v>
      </c>
      <c r="M8" s="15" t="s">
        <v>33</v>
      </c>
      <c r="N8" s="9">
        <f>COUNTIFS(F:F,"Lost",H:H,1)</f>
        <v>1922</v>
      </c>
    </row>
    <row r="9" spans="1:15" x14ac:dyDescent="0.3">
      <c r="A9">
        <v>8</v>
      </c>
      <c r="B9" t="s">
        <v>1497</v>
      </c>
      <c r="C9" t="s">
        <v>26</v>
      </c>
      <c r="D9" t="s">
        <v>2049</v>
      </c>
      <c r="E9" s="1" t="str">
        <f t="shared" si="0"/>
        <v>Thomas Terschluse-Salvatore Chiavazzo</v>
      </c>
      <c r="F9" t="str">
        <f t="shared" si="1"/>
        <v>Lost</v>
      </c>
      <c r="G9" s="1">
        <f t="shared" si="2"/>
        <v>1</v>
      </c>
      <c r="H9">
        <f t="shared" si="3"/>
        <v>1</v>
      </c>
      <c r="I9" t="str">
        <f>INDEX(META!$B:$B,MATCH(B9,META!$A:$A,0))</f>
        <v>Elves</v>
      </c>
      <c r="J9" t="str">
        <f>INDEX(META!$B:$B,MATCH(D9,META!$A:$A,0))</f>
        <v>High Tide Combo</v>
      </c>
      <c r="K9" t="str">
        <f t="shared" si="4"/>
        <v>Elves-High Tide Combo</v>
      </c>
    </row>
    <row r="10" spans="1:15" x14ac:dyDescent="0.3">
      <c r="A10">
        <v>9</v>
      </c>
      <c r="B10" t="s">
        <v>1295</v>
      </c>
      <c r="C10" t="s">
        <v>28</v>
      </c>
      <c r="D10" t="s">
        <v>566</v>
      </c>
      <c r="E10" s="1" t="str">
        <f t="shared" si="0"/>
        <v>Francesco Marzano-Marco Lazzari</v>
      </c>
      <c r="F10" t="str">
        <f t="shared" si="1"/>
        <v>Won</v>
      </c>
      <c r="G10" s="1">
        <f t="shared" si="2"/>
        <v>1</v>
      </c>
      <c r="H10">
        <f t="shared" si="3"/>
        <v>1</v>
      </c>
      <c r="I10" t="str">
        <f>INDEX(META!$B:$B,MATCH(B10,META!$A:$A,0))</f>
        <v>Dredge</v>
      </c>
      <c r="J10" t="str">
        <f>INDEX(META!$B:$B,MATCH(D10,META!$A:$A,0))</f>
        <v>Rakdos Madness</v>
      </c>
      <c r="K10" t="str">
        <f t="shared" si="4"/>
        <v>Dredge-Rakdos Madness</v>
      </c>
      <c r="M10" s="15" t="s">
        <v>46</v>
      </c>
      <c r="N10">
        <f>N3*2</f>
        <v>7822</v>
      </c>
    </row>
    <row r="11" spans="1:15" x14ac:dyDescent="0.3">
      <c r="A11">
        <v>10</v>
      </c>
      <c r="B11" t="s">
        <v>952</v>
      </c>
      <c r="C11" t="s">
        <v>25</v>
      </c>
      <c r="D11" t="s">
        <v>100</v>
      </c>
      <c r="E11" s="1" t="str">
        <f t="shared" si="0"/>
        <v>Riccardo Calzoni-Alessio Dicandia</v>
      </c>
      <c r="F11" t="str">
        <f t="shared" si="1"/>
        <v>Won</v>
      </c>
      <c r="G11" s="1">
        <f t="shared" si="2"/>
        <v>1</v>
      </c>
      <c r="H11">
        <f t="shared" si="3"/>
        <v>1</v>
      </c>
      <c r="I11" t="str">
        <f>INDEX(META!$B:$B,MATCH(B11,META!$A:$A,0))</f>
        <v>Jund Wildfire</v>
      </c>
      <c r="J11" t="str">
        <f>INDEX(META!$B:$B,MATCH(D11,META!$A:$A,0))</f>
        <v>Mono Blue Terror</v>
      </c>
      <c r="K11" t="str">
        <f t="shared" si="4"/>
        <v>Jund Wildfire-Mono Blue Terror</v>
      </c>
    </row>
    <row r="12" spans="1:15" x14ac:dyDescent="0.3">
      <c r="A12">
        <v>11</v>
      </c>
      <c r="B12" t="s">
        <v>2196</v>
      </c>
      <c r="C12" t="s">
        <v>27</v>
      </c>
      <c r="D12" t="s">
        <v>673</v>
      </c>
      <c r="E12" s="1" t="str">
        <f t="shared" si="0"/>
        <v>carlo bardazzi-Gabriele Carini</v>
      </c>
      <c r="F12" t="str">
        <f t="shared" si="1"/>
        <v>Lost</v>
      </c>
      <c r="G12" s="1">
        <f t="shared" si="2"/>
        <v>1</v>
      </c>
      <c r="H12">
        <f t="shared" si="3"/>
        <v>1</v>
      </c>
      <c r="I12" t="str">
        <f>INDEX(META!$B:$B,MATCH(B12,META!$A:$A,0))</f>
        <v>High Tide Combo</v>
      </c>
      <c r="J12" t="str">
        <f>INDEX(META!$B:$B,MATCH(D12,META!$A:$A,0))</f>
        <v>Mono Red Blitz</v>
      </c>
      <c r="K12" t="str">
        <f t="shared" si="4"/>
        <v>High Tide Combo-Mono Red Blitz</v>
      </c>
      <c r="M12" s="8" t="s">
        <v>37</v>
      </c>
    </row>
    <row r="13" spans="1:15" x14ac:dyDescent="0.3">
      <c r="A13">
        <v>12</v>
      </c>
      <c r="B13" t="s">
        <v>842</v>
      </c>
      <c r="C13" t="s">
        <v>25</v>
      </c>
      <c r="D13" t="s">
        <v>2415</v>
      </c>
      <c r="E13" s="1" t="str">
        <f t="shared" si="0"/>
        <v>Andrea Amici-Andrea Rossi</v>
      </c>
      <c r="F13" t="str">
        <f t="shared" si="1"/>
        <v>Won</v>
      </c>
      <c r="G13" s="1">
        <f t="shared" si="2"/>
        <v>1</v>
      </c>
      <c r="H13">
        <f t="shared" si="3"/>
        <v>1</v>
      </c>
      <c r="I13" t="str">
        <f>INDEX(META!$B:$B,MATCH(B13,META!$A:$A,0))</f>
        <v>Mono Blue Aggro</v>
      </c>
      <c r="J13" t="str">
        <f>INDEX(META!$B:$B,MATCH(D13,META!$A:$A,0))</f>
        <v>DROPPED</v>
      </c>
      <c r="K13" t="str">
        <f t="shared" si="4"/>
        <v>Mono Blue Aggro-DROPPED</v>
      </c>
      <c r="M13" s="8" t="s">
        <v>38</v>
      </c>
    </row>
    <row r="14" spans="1:15" x14ac:dyDescent="0.3">
      <c r="A14">
        <v>13</v>
      </c>
      <c r="B14" t="s">
        <v>658</v>
      </c>
      <c r="C14" t="s">
        <v>25</v>
      </c>
      <c r="D14" t="s">
        <v>1396</v>
      </c>
      <c r="E14" s="1" t="str">
        <f t="shared" si="0"/>
        <v>Daniele Mannocci-Federico Filannino</v>
      </c>
      <c r="F14" t="str">
        <f t="shared" si="1"/>
        <v>Won</v>
      </c>
      <c r="G14" s="1">
        <f t="shared" si="2"/>
        <v>1</v>
      </c>
      <c r="H14">
        <f t="shared" si="3"/>
        <v>1</v>
      </c>
      <c r="I14" t="str">
        <f>INDEX(META!$B:$B,MATCH(B14,META!$A:$A,0))</f>
        <v>Elves</v>
      </c>
      <c r="J14" t="str">
        <f>INDEX(META!$B:$B,MATCH(D14,META!$A:$A,0))</f>
        <v>X Lands Spy</v>
      </c>
      <c r="K14" t="str">
        <f t="shared" si="4"/>
        <v>Elves-X Lands Spy</v>
      </c>
    </row>
    <row r="15" spans="1:15" x14ac:dyDescent="0.3">
      <c r="A15">
        <v>14</v>
      </c>
      <c r="B15" t="s">
        <v>2784</v>
      </c>
      <c r="C15" t="s">
        <v>26</v>
      </c>
      <c r="D15" t="s">
        <v>3137</v>
      </c>
      <c r="E15" s="1" t="str">
        <f t="shared" si="0"/>
        <v>Alessio Caggiano-Bernhard Lederer</v>
      </c>
      <c r="F15" t="str">
        <f t="shared" si="1"/>
        <v>Lost</v>
      </c>
      <c r="G15" s="1">
        <f t="shared" si="2"/>
        <v>1</v>
      </c>
      <c r="H15">
        <f t="shared" si="3"/>
        <v>1</v>
      </c>
      <c r="I15" t="str">
        <f>INDEX(META!$B:$B,MATCH(B15,META!$A:$A,0))</f>
        <v>High Tide Combo</v>
      </c>
      <c r="J15" t="str">
        <f>INDEX(META!$B:$B,MATCH(D15,META!$A:$A,0))</f>
        <v>Mono Blue Terror</v>
      </c>
      <c r="K15" t="str">
        <f t="shared" si="4"/>
        <v>High Tide Combo-Mono Blue Terror</v>
      </c>
    </row>
    <row r="16" spans="1:15" x14ac:dyDescent="0.3">
      <c r="A16">
        <v>15</v>
      </c>
      <c r="B16" t="s">
        <v>1872</v>
      </c>
      <c r="C16" t="s">
        <v>28</v>
      </c>
      <c r="D16" t="s">
        <v>802</v>
      </c>
      <c r="E16" s="1" t="str">
        <f t="shared" si="0"/>
        <v>Giuseppe Torchio-Elia Meniconi</v>
      </c>
      <c r="F16" t="str">
        <f t="shared" si="1"/>
        <v>Won</v>
      </c>
      <c r="G16" s="1">
        <f t="shared" si="2"/>
        <v>1</v>
      </c>
      <c r="H16">
        <f t="shared" si="3"/>
        <v>1</v>
      </c>
      <c r="I16" t="str">
        <f>INDEX(META!$B:$B,MATCH(B16,META!$A:$A,0))</f>
        <v>Rakdos Madness</v>
      </c>
      <c r="J16" t="str">
        <f>INDEX(META!$B:$B,MATCH(D16,META!$A:$A,0))</f>
        <v>Azorius Familiars</v>
      </c>
      <c r="K16" t="str">
        <f t="shared" si="4"/>
        <v>Rakdos Madness-Azorius Familiars</v>
      </c>
    </row>
    <row r="17" spans="1:11" x14ac:dyDescent="0.3">
      <c r="A17">
        <v>16</v>
      </c>
      <c r="B17" t="s">
        <v>379</v>
      </c>
      <c r="C17" t="s">
        <v>25</v>
      </c>
      <c r="D17" t="s">
        <v>519</v>
      </c>
      <c r="E17" s="1" t="str">
        <f t="shared" si="0"/>
        <v>Giovanni Favetta-Maciej Chomicki</v>
      </c>
      <c r="F17" t="str">
        <f t="shared" si="1"/>
        <v>Won</v>
      </c>
      <c r="G17" s="1">
        <f t="shared" si="2"/>
        <v>1</v>
      </c>
      <c r="H17">
        <f t="shared" si="3"/>
        <v>1</v>
      </c>
      <c r="I17" t="str">
        <f>INDEX(META!$B:$B,MATCH(B17,META!$A:$A,0))</f>
        <v>White Weenie</v>
      </c>
      <c r="J17" t="str">
        <f>INDEX(META!$B:$B,MATCH(D17,META!$A:$A,0))</f>
        <v>High Tide Combo</v>
      </c>
      <c r="K17" t="str">
        <f t="shared" si="4"/>
        <v>White Weenie-High Tide Combo</v>
      </c>
    </row>
    <row r="18" spans="1:11" x14ac:dyDescent="0.3">
      <c r="A18">
        <v>17</v>
      </c>
      <c r="B18" t="s">
        <v>375</v>
      </c>
      <c r="C18" t="s">
        <v>25</v>
      </c>
      <c r="D18" t="s">
        <v>542</v>
      </c>
      <c r="E18" s="1" t="str">
        <f t="shared" si="0"/>
        <v>Luca Nobili-Sebastiano Liso</v>
      </c>
      <c r="F18" t="str">
        <f t="shared" si="1"/>
        <v>Won</v>
      </c>
      <c r="G18" s="1">
        <f t="shared" si="2"/>
        <v>1</v>
      </c>
      <c r="H18">
        <f t="shared" si="3"/>
        <v>1</v>
      </c>
      <c r="I18" t="str">
        <f>INDEX(META!$B:$B,MATCH(B18,META!$A:$A,0))</f>
        <v>Azorius Familiars</v>
      </c>
      <c r="J18" t="str">
        <f>INDEX(META!$B:$B,MATCH(D18,META!$A:$A,0))</f>
        <v>Dredge</v>
      </c>
      <c r="K18" t="str">
        <f t="shared" si="4"/>
        <v>Azorius Familiars-Dredge</v>
      </c>
    </row>
    <row r="19" spans="1:11" x14ac:dyDescent="0.3">
      <c r="A19">
        <v>18</v>
      </c>
      <c r="B19" t="s">
        <v>972</v>
      </c>
      <c r="C19" t="s">
        <v>28</v>
      </c>
      <c r="D19" t="s">
        <v>646</v>
      </c>
      <c r="E19" s="1" t="str">
        <f t="shared" si="0"/>
        <v>Antonio Amendolea-Eric Mittmann</v>
      </c>
      <c r="F19" t="str">
        <f t="shared" si="1"/>
        <v>Won</v>
      </c>
      <c r="G19" s="1">
        <f t="shared" si="2"/>
        <v>1</v>
      </c>
      <c r="H19">
        <f t="shared" si="3"/>
        <v>1</v>
      </c>
      <c r="I19" t="str">
        <f>INDEX(META!$B:$B,MATCH(B19,META!$A:$A,0))</f>
        <v>Gruul Monsters</v>
      </c>
      <c r="J19" t="str">
        <f>INDEX(META!$B:$B,MATCH(D19,META!$A:$A,0))</f>
        <v>Mono Red Madness</v>
      </c>
      <c r="K19" t="str">
        <f t="shared" si="4"/>
        <v>Gruul Monsters-Mono Red Madness</v>
      </c>
    </row>
    <row r="20" spans="1:11" x14ac:dyDescent="0.3">
      <c r="A20">
        <v>19</v>
      </c>
      <c r="B20" t="s">
        <v>696</v>
      </c>
      <c r="C20" t="s">
        <v>26</v>
      </c>
      <c r="D20" t="s">
        <v>2620</v>
      </c>
      <c r="E20" s="1" t="str">
        <f t="shared" si="0"/>
        <v>Nicola Macchioni-Michele Zino</v>
      </c>
      <c r="F20" t="str">
        <f t="shared" si="1"/>
        <v>Lost</v>
      </c>
      <c r="G20" s="1">
        <f t="shared" si="2"/>
        <v>1</v>
      </c>
      <c r="H20">
        <f t="shared" si="3"/>
        <v>1</v>
      </c>
      <c r="I20" t="str">
        <f>INDEX(META!$B:$B,MATCH(B20,META!$A:$A,0))</f>
        <v>Mono Blue Aggro</v>
      </c>
      <c r="J20" t="str">
        <f>INDEX(META!$B:$B,MATCH(D20,META!$A:$A,0))</f>
        <v>Dimir Terror</v>
      </c>
      <c r="K20" t="str">
        <f t="shared" si="4"/>
        <v>Mono Blue Aggro-Dimir Terror</v>
      </c>
    </row>
    <row r="21" spans="1:11" x14ac:dyDescent="0.3">
      <c r="A21">
        <v>20</v>
      </c>
      <c r="B21" t="s">
        <v>610</v>
      </c>
      <c r="C21" t="s">
        <v>26</v>
      </c>
      <c r="D21" t="s">
        <v>437</v>
      </c>
      <c r="E21" s="1" t="str">
        <f t="shared" si="0"/>
        <v>Alessandro Destro-Fabio Comitangelo</v>
      </c>
      <c r="F21" t="str">
        <f t="shared" si="1"/>
        <v>Lost</v>
      </c>
      <c r="G21" s="1">
        <f t="shared" si="2"/>
        <v>1</v>
      </c>
      <c r="H21">
        <f t="shared" si="3"/>
        <v>1</v>
      </c>
      <c r="I21" t="str">
        <f>INDEX(META!$B:$B,MATCH(B21,META!$A:$A,0))</f>
        <v>Dimir Terror</v>
      </c>
      <c r="J21" t="str">
        <f>INDEX(META!$B:$B,MATCH(D21,META!$A:$A,0))</f>
        <v>X Lands Spy</v>
      </c>
      <c r="K21" t="str">
        <f t="shared" si="4"/>
        <v>Dimir Terror-X Lands Spy</v>
      </c>
    </row>
    <row r="22" spans="1:11" x14ac:dyDescent="0.3">
      <c r="A22">
        <v>21</v>
      </c>
      <c r="B22" t="s">
        <v>3185</v>
      </c>
      <c r="C22" t="s">
        <v>29</v>
      </c>
      <c r="D22" t="s">
        <v>995</v>
      </c>
      <c r="E22" s="1" t="str">
        <f t="shared" si="0"/>
        <v>Lorenzo Terlizzi-Andrea Aliprandi</v>
      </c>
      <c r="F22" t="str">
        <f t="shared" si="1"/>
        <v>Draw</v>
      </c>
      <c r="G22" s="1">
        <f t="shared" si="2"/>
        <v>1</v>
      </c>
      <c r="H22">
        <f t="shared" si="3"/>
        <v>1</v>
      </c>
      <c r="I22" t="str">
        <f>INDEX(META!$B:$B,MATCH(B22,META!$A:$A,0))</f>
        <v>Jund Wildfire</v>
      </c>
      <c r="J22" t="str">
        <f>INDEX(META!$B:$B,MATCH(D22,META!$A:$A,0))</f>
        <v>Grixis Affinity</v>
      </c>
      <c r="K22" t="str">
        <f t="shared" si="4"/>
        <v>Jund Wildfire-Grixis Affinity</v>
      </c>
    </row>
    <row r="23" spans="1:11" x14ac:dyDescent="0.3">
      <c r="A23">
        <v>22</v>
      </c>
      <c r="B23" t="s">
        <v>1158</v>
      </c>
      <c r="C23" t="s">
        <v>27</v>
      </c>
      <c r="D23" t="s">
        <v>219</v>
      </c>
      <c r="E23" s="1" t="str">
        <f t="shared" si="0"/>
        <v>Giovanni Demaldè-Davide Roletto</v>
      </c>
      <c r="F23" t="str">
        <f t="shared" si="1"/>
        <v>Lost</v>
      </c>
      <c r="G23" s="1">
        <f t="shared" si="2"/>
        <v>1</v>
      </c>
      <c r="H23">
        <f t="shared" si="3"/>
        <v>1</v>
      </c>
      <c r="I23" t="str">
        <f>INDEX(META!$B:$B,MATCH(B23,META!$A:$A,0))</f>
        <v>Mono Blue Aggro</v>
      </c>
      <c r="J23" t="str">
        <f>INDEX(META!$B:$B,MATCH(D23,META!$A:$A,0))</f>
        <v>Jund Wildfire</v>
      </c>
      <c r="K23" t="str">
        <f t="shared" si="4"/>
        <v>Mono Blue Aggro-Jund Wildfire</v>
      </c>
    </row>
    <row r="24" spans="1:11" x14ac:dyDescent="0.3">
      <c r="A24">
        <v>23</v>
      </c>
      <c r="B24" t="s">
        <v>871</v>
      </c>
      <c r="C24" t="s">
        <v>27</v>
      </c>
      <c r="D24" t="s">
        <v>410</v>
      </c>
      <c r="E24" s="1" t="str">
        <f t="shared" si="0"/>
        <v>alessandro casarotto-Andrea Feltrin</v>
      </c>
      <c r="F24" t="str">
        <f t="shared" si="1"/>
        <v>Lost</v>
      </c>
      <c r="G24" s="1">
        <f t="shared" si="2"/>
        <v>1</v>
      </c>
      <c r="H24">
        <f t="shared" si="3"/>
        <v>1</v>
      </c>
      <c r="I24" t="str">
        <f>INDEX(META!$B:$B,MATCH(B24,META!$A:$A,0))</f>
        <v>White Weenie</v>
      </c>
      <c r="J24" t="str">
        <f>INDEX(META!$B:$B,MATCH(D24,META!$A:$A,0))</f>
        <v>Jund Wildfire</v>
      </c>
      <c r="K24" t="str">
        <f t="shared" si="4"/>
        <v>White Weenie-Jund Wildfire</v>
      </c>
    </row>
    <row r="25" spans="1:11" x14ac:dyDescent="0.3">
      <c r="A25">
        <v>24</v>
      </c>
      <c r="B25" t="s">
        <v>1114</v>
      </c>
      <c r="C25" t="s">
        <v>28</v>
      </c>
      <c r="D25" t="s">
        <v>888</v>
      </c>
      <c r="E25" s="1" t="str">
        <f t="shared" si="0"/>
        <v>Lorenzo Grava-Aaro Nironen</v>
      </c>
      <c r="F25" t="str">
        <f t="shared" si="1"/>
        <v>Won</v>
      </c>
      <c r="G25" s="1">
        <f t="shared" si="2"/>
        <v>1</v>
      </c>
      <c r="H25">
        <f t="shared" si="3"/>
        <v>1</v>
      </c>
      <c r="I25" t="str">
        <f>INDEX(META!$B:$B,MATCH(B25,META!$A:$A,0))</f>
        <v>Jund Wildfire</v>
      </c>
      <c r="J25" t="str">
        <f>INDEX(META!$B:$B,MATCH(D25,META!$A:$A,0))</f>
        <v>Mono Blue Terror</v>
      </c>
      <c r="K25" t="str">
        <f t="shared" si="4"/>
        <v>Jund Wildfire-Mono Blue Terror</v>
      </c>
    </row>
    <row r="26" spans="1:11" x14ac:dyDescent="0.3">
      <c r="A26">
        <v>25</v>
      </c>
      <c r="B26" t="s">
        <v>926</v>
      </c>
      <c r="C26" t="s">
        <v>25</v>
      </c>
      <c r="D26" t="s">
        <v>1662</v>
      </c>
      <c r="E26" s="1" t="str">
        <f t="shared" si="0"/>
        <v>Filippo Freschi-Federico Galeotti</v>
      </c>
      <c r="F26" t="str">
        <f t="shared" si="1"/>
        <v>Won</v>
      </c>
      <c r="G26" s="1">
        <f t="shared" si="2"/>
        <v>1</v>
      </c>
      <c r="H26">
        <f t="shared" si="3"/>
        <v>1</v>
      </c>
      <c r="I26" t="str">
        <f>INDEX(META!$B:$B,MATCH(B26,META!$A:$A,0))</f>
        <v>Jund Wildfire</v>
      </c>
      <c r="J26" t="str">
        <f>INDEX(META!$B:$B,MATCH(D26,META!$A:$A,0))</f>
        <v>Mono Blue Terror</v>
      </c>
      <c r="K26" t="str">
        <f t="shared" si="4"/>
        <v>Jund Wildfire-Mono Blue Terror</v>
      </c>
    </row>
    <row r="27" spans="1:11" x14ac:dyDescent="0.3">
      <c r="A27">
        <v>26</v>
      </c>
      <c r="B27" t="s">
        <v>2695</v>
      </c>
      <c r="C27" t="s">
        <v>28</v>
      </c>
      <c r="D27" t="s">
        <v>1102</v>
      </c>
      <c r="E27" s="1" t="str">
        <f t="shared" si="0"/>
        <v>Federico Berti-Claudio Faccendi</v>
      </c>
      <c r="F27" t="str">
        <f t="shared" si="1"/>
        <v>Won</v>
      </c>
      <c r="G27" s="1">
        <f t="shared" si="2"/>
        <v>1</v>
      </c>
      <c r="H27">
        <f t="shared" si="3"/>
        <v>1</v>
      </c>
      <c r="I27" t="str">
        <f>INDEX(META!$B:$B,MATCH(B27,META!$A:$A,0))</f>
        <v>Mono Red Synth</v>
      </c>
      <c r="J27" t="str">
        <f>INDEX(META!$B:$B,MATCH(D27,META!$A:$A,0))</f>
        <v>Mono White Heroic</v>
      </c>
      <c r="K27" t="str">
        <f t="shared" si="4"/>
        <v>Mono Red Synth-Mono White Heroic</v>
      </c>
    </row>
    <row r="28" spans="1:11" x14ac:dyDescent="0.3">
      <c r="A28">
        <v>27</v>
      </c>
      <c r="B28" t="s">
        <v>1124</v>
      </c>
      <c r="C28" t="s">
        <v>25</v>
      </c>
      <c r="D28" t="s">
        <v>677</v>
      </c>
      <c r="E28" s="1" t="str">
        <f t="shared" si="0"/>
        <v>Luca Foltran-Antonio Guerriero</v>
      </c>
      <c r="F28" t="str">
        <f t="shared" si="1"/>
        <v>Won</v>
      </c>
      <c r="G28" s="1">
        <f t="shared" si="2"/>
        <v>1</v>
      </c>
      <c r="H28">
        <f t="shared" si="3"/>
        <v>1</v>
      </c>
      <c r="I28" t="str">
        <f>INDEX(META!$B:$B,MATCH(B28,META!$A:$A,0))</f>
        <v>Fangren Tron</v>
      </c>
      <c r="J28" t="str">
        <f>INDEX(META!$B:$B,MATCH(D28,META!$A:$A,0))</f>
        <v>Turbo Exhume</v>
      </c>
      <c r="K28" t="str">
        <f t="shared" si="4"/>
        <v>Fangren Tron-Turbo Exhume</v>
      </c>
    </row>
    <row r="29" spans="1:11" x14ac:dyDescent="0.3">
      <c r="A29">
        <v>28</v>
      </c>
      <c r="B29" t="s">
        <v>763</v>
      </c>
      <c r="C29" t="s">
        <v>28</v>
      </c>
      <c r="D29" t="s">
        <v>325</v>
      </c>
      <c r="E29" s="1" t="str">
        <f t="shared" si="0"/>
        <v>Raul Venturi-Mattia Molinero</v>
      </c>
      <c r="F29" t="str">
        <f t="shared" si="1"/>
        <v>Won</v>
      </c>
      <c r="G29" s="1">
        <f t="shared" si="2"/>
        <v>1</v>
      </c>
      <c r="H29">
        <f t="shared" si="3"/>
        <v>1</v>
      </c>
      <c r="I29" t="str">
        <f>INDEX(META!$B:$B,MATCH(B29,META!$A:$A,0))</f>
        <v>Jund Wildfire</v>
      </c>
      <c r="J29" t="str">
        <f>INDEX(META!$B:$B,MATCH(D29,META!$A:$A,0))</f>
        <v>High Tide Combo</v>
      </c>
      <c r="K29" t="str">
        <f t="shared" si="4"/>
        <v>Jund Wildfire-High Tide Combo</v>
      </c>
    </row>
    <row r="30" spans="1:11" x14ac:dyDescent="0.3">
      <c r="A30">
        <v>29</v>
      </c>
      <c r="B30" t="s">
        <v>121</v>
      </c>
      <c r="C30" t="s">
        <v>26</v>
      </c>
      <c r="D30" t="s">
        <v>666</v>
      </c>
      <c r="E30" s="1" t="str">
        <f t="shared" si="0"/>
        <v>Fabio Romagnoli-Luciano Bigi</v>
      </c>
      <c r="F30" t="str">
        <f t="shared" si="1"/>
        <v>Lost</v>
      </c>
      <c r="G30" s="1">
        <f t="shared" si="2"/>
        <v>1</v>
      </c>
      <c r="H30">
        <f t="shared" si="3"/>
        <v>1</v>
      </c>
      <c r="I30" t="str">
        <f>INDEX(META!$B:$B,MATCH(B30,META!$A:$A,0))</f>
        <v>Jund Wildfire</v>
      </c>
      <c r="J30" t="str">
        <f>INDEX(META!$B:$B,MATCH(D30,META!$A:$A,0))</f>
        <v>Mono Blue Terror</v>
      </c>
      <c r="K30" t="str">
        <f t="shared" si="4"/>
        <v>Jund Wildfire-Mono Blue Terror</v>
      </c>
    </row>
    <row r="31" spans="1:11" x14ac:dyDescent="0.3">
      <c r="A31">
        <v>30</v>
      </c>
      <c r="B31" t="s">
        <v>1116</v>
      </c>
      <c r="C31" t="s">
        <v>29</v>
      </c>
      <c r="D31" t="s">
        <v>2688</v>
      </c>
      <c r="E31" s="1" t="str">
        <f t="shared" si="0"/>
        <v>Paolo De Cesaris-Michele Barsotti</v>
      </c>
      <c r="F31" t="str">
        <f t="shared" si="1"/>
        <v>Draw</v>
      </c>
      <c r="G31" s="1">
        <f t="shared" si="2"/>
        <v>1</v>
      </c>
      <c r="H31">
        <f t="shared" si="3"/>
        <v>1</v>
      </c>
      <c r="I31" t="str">
        <f>INDEX(META!$B:$B,MATCH(B31,META!$A:$A,0))</f>
        <v>Elves</v>
      </c>
      <c r="J31" t="str">
        <f>INDEX(META!$B:$B,MATCH(D31,META!$A:$A,0))</f>
        <v>Grixis Familiars</v>
      </c>
      <c r="K31" t="str">
        <f t="shared" si="4"/>
        <v>Elves-Grixis Familiars</v>
      </c>
    </row>
    <row r="32" spans="1:11" x14ac:dyDescent="0.3">
      <c r="A32">
        <v>31</v>
      </c>
      <c r="B32" t="s">
        <v>627</v>
      </c>
      <c r="C32" t="s">
        <v>29</v>
      </c>
      <c r="D32" t="s">
        <v>1206</v>
      </c>
      <c r="E32" s="1" t="str">
        <f t="shared" si="0"/>
        <v>Daniele Zuppello-Gianmarco Capitano</v>
      </c>
      <c r="F32" t="str">
        <f t="shared" si="1"/>
        <v>Draw</v>
      </c>
      <c r="G32" s="1">
        <f t="shared" si="2"/>
        <v>1</v>
      </c>
      <c r="H32">
        <f t="shared" si="3"/>
        <v>1</v>
      </c>
      <c r="I32" t="str">
        <f>INDEX(META!$B:$B,MATCH(B32,META!$A:$A,0))</f>
        <v>Mono Blue Aggro</v>
      </c>
      <c r="J32" t="str">
        <f>INDEX(META!$B:$B,MATCH(D32,META!$A:$A,0))</f>
        <v>Orzhov Blade</v>
      </c>
      <c r="K32" t="str">
        <f t="shared" si="4"/>
        <v>Mono Blue Aggro-Orzhov Blade</v>
      </c>
    </row>
    <row r="33" spans="1:11" x14ac:dyDescent="0.3">
      <c r="A33">
        <v>32</v>
      </c>
      <c r="B33" t="s">
        <v>572</v>
      </c>
      <c r="C33" t="s">
        <v>26</v>
      </c>
      <c r="D33" t="s">
        <v>3036</v>
      </c>
      <c r="E33" s="1" t="str">
        <f t="shared" si="0"/>
        <v>Francesco Cuppari-Riccardo Cirillo</v>
      </c>
      <c r="F33" t="str">
        <f t="shared" si="1"/>
        <v>Lost</v>
      </c>
      <c r="G33" s="1">
        <f t="shared" si="2"/>
        <v>1</v>
      </c>
      <c r="H33">
        <f t="shared" si="3"/>
        <v>1</v>
      </c>
      <c r="I33" t="str">
        <f>INDEX(META!$B:$B,MATCH(B33,META!$A:$A,0))</f>
        <v>Mono Red Madness</v>
      </c>
      <c r="J33" t="str">
        <f>INDEX(META!$B:$B,MATCH(D33,META!$A:$A,0))</f>
        <v>Rakdos Madness</v>
      </c>
      <c r="K33" t="str">
        <f t="shared" si="4"/>
        <v>Mono Red Madness-Rakdos Madness</v>
      </c>
    </row>
    <row r="34" spans="1:11" x14ac:dyDescent="0.3">
      <c r="A34">
        <v>33</v>
      </c>
      <c r="B34" t="s">
        <v>2806</v>
      </c>
      <c r="C34" t="s">
        <v>27</v>
      </c>
      <c r="D34" t="s">
        <v>531</v>
      </c>
      <c r="E34" s="1" t="str">
        <f t="shared" si="0"/>
        <v>Nicholas Cirinesi-Michele Cristofani</v>
      </c>
      <c r="F34" t="str">
        <f t="shared" si="1"/>
        <v>Lost</v>
      </c>
      <c r="G34" s="1">
        <f t="shared" si="2"/>
        <v>1</v>
      </c>
      <c r="H34">
        <f t="shared" si="3"/>
        <v>1</v>
      </c>
      <c r="I34" t="str">
        <f>INDEX(META!$B:$B,MATCH(B34,META!$A:$A,0))</f>
        <v>Mono Blue Aggro</v>
      </c>
      <c r="J34" t="str">
        <f>INDEX(META!$B:$B,MATCH(D34,META!$A:$A,0))</f>
        <v>Altar Tron</v>
      </c>
      <c r="K34" t="str">
        <f t="shared" si="4"/>
        <v>Mono Blue Aggro-Altar Tron</v>
      </c>
    </row>
    <row r="35" spans="1:11" x14ac:dyDescent="0.3">
      <c r="A35">
        <v>34</v>
      </c>
      <c r="B35" t="s">
        <v>368</v>
      </c>
      <c r="C35" t="s">
        <v>25</v>
      </c>
      <c r="D35" t="s">
        <v>505</v>
      </c>
      <c r="E35" s="1" t="str">
        <f t="shared" si="0"/>
        <v>Ferruccio Micheli-Daniele Ippoliti</v>
      </c>
      <c r="F35" t="str">
        <f t="shared" si="1"/>
        <v>Won</v>
      </c>
      <c r="G35" s="1">
        <f t="shared" si="2"/>
        <v>1</v>
      </c>
      <c r="H35">
        <f t="shared" si="3"/>
        <v>1</v>
      </c>
      <c r="I35" t="str">
        <f>INDEX(META!$B:$B,MATCH(B35,META!$A:$A,0))</f>
        <v>Jund Wildfire</v>
      </c>
      <c r="J35" t="str">
        <f>INDEX(META!$B:$B,MATCH(D35,META!$A:$A,0))</f>
        <v>DROPPED</v>
      </c>
      <c r="K35" t="str">
        <f t="shared" si="4"/>
        <v>Jund Wildfire-DROPPED</v>
      </c>
    </row>
    <row r="36" spans="1:11" x14ac:dyDescent="0.3">
      <c r="A36">
        <v>35</v>
      </c>
      <c r="B36" t="s">
        <v>3246</v>
      </c>
      <c r="C36" t="s">
        <v>28</v>
      </c>
      <c r="D36" t="s">
        <v>554</v>
      </c>
      <c r="E36" s="1" t="str">
        <f t="shared" si="0"/>
        <v>Francesco Redaelli-Cezary Adamczak</v>
      </c>
      <c r="F36" t="str">
        <f t="shared" si="1"/>
        <v>Won</v>
      </c>
      <c r="G36" s="1">
        <f t="shared" si="2"/>
        <v>1</v>
      </c>
      <c r="H36">
        <f t="shared" si="3"/>
        <v>1</v>
      </c>
      <c r="I36" t="str">
        <f>INDEX(META!$B:$B,MATCH(B36,META!$A:$A,0))</f>
        <v>High Tide Combo</v>
      </c>
      <c r="J36" t="str">
        <f>INDEX(META!$B:$B,MATCH(D36,META!$A:$A,0))</f>
        <v>Mono Blue Terror</v>
      </c>
      <c r="K36" t="str">
        <f t="shared" si="4"/>
        <v>High Tide Combo-Mono Blue Terror</v>
      </c>
    </row>
    <row r="37" spans="1:11" x14ac:dyDescent="0.3">
      <c r="A37">
        <v>36</v>
      </c>
      <c r="B37" t="s">
        <v>1441</v>
      </c>
      <c r="C37" t="s">
        <v>26</v>
      </c>
      <c r="D37" t="s">
        <v>557</v>
      </c>
      <c r="E37" s="1" t="str">
        <f t="shared" si="0"/>
        <v>Vincent Moulin-Edoardo Fabbri</v>
      </c>
      <c r="F37" t="str">
        <f t="shared" si="1"/>
        <v>Lost</v>
      </c>
      <c r="G37" s="1">
        <f t="shared" si="2"/>
        <v>1</v>
      </c>
      <c r="H37">
        <f t="shared" si="3"/>
        <v>1</v>
      </c>
      <c r="I37" t="str">
        <f>INDEX(META!$B:$B,MATCH(B37,META!$A:$A,0))</f>
        <v>Gardens</v>
      </c>
      <c r="J37" t="str">
        <f>INDEX(META!$B:$B,MATCH(D37,META!$A:$A,0))</f>
        <v>Azorius Familiars</v>
      </c>
      <c r="K37" t="str">
        <f t="shared" si="4"/>
        <v>Gardens-Azorius Familiars</v>
      </c>
    </row>
    <row r="38" spans="1:11" x14ac:dyDescent="0.3">
      <c r="A38">
        <v>37</v>
      </c>
      <c r="B38" t="s">
        <v>522</v>
      </c>
      <c r="C38" t="s">
        <v>25</v>
      </c>
      <c r="D38" t="s">
        <v>312</v>
      </c>
      <c r="E38" s="1" t="str">
        <f t="shared" si="0"/>
        <v>Lorenzo Belloco-Mattia Redaelli</v>
      </c>
      <c r="F38" t="str">
        <f t="shared" si="1"/>
        <v>Won</v>
      </c>
      <c r="G38" s="1">
        <f t="shared" si="2"/>
        <v>1</v>
      </c>
      <c r="H38">
        <f t="shared" si="3"/>
        <v>1</v>
      </c>
      <c r="I38" t="str">
        <f>INDEX(META!$B:$B,MATCH(B38,META!$A:$A,0))</f>
        <v>Mono Black Sacrifice</v>
      </c>
      <c r="J38" t="str">
        <f>INDEX(META!$B:$B,MATCH(D38,META!$A:$A,0))</f>
        <v>Caw Gate</v>
      </c>
      <c r="K38" t="str">
        <f t="shared" si="4"/>
        <v>Mono Black Sacrifice-Caw Gate</v>
      </c>
    </row>
    <row r="39" spans="1:11" x14ac:dyDescent="0.3">
      <c r="A39">
        <v>38</v>
      </c>
      <c r="B39" t="s">
        <v>536</v>
      </c>
      <c r="C39" t="s">
        <v>25</v>
      </c>
      <c r="D39" t="s">
        <v>2363</v>
      </c>
      <c r="E39" s="1" t="str">
        <f t="shared" si="0"/>
        <v>Mattia Bui-Michaelangelo Borghi</v>
      </c>
      <c r="F39" t="str">
        <f t="shared" si="1"/>
        <v>Won</v>
      </c>
      <c r="G39" s="1">
        <f t="shared" si="2"/>
        <v>1</v>
      </c>
      <c r="H39">
        <f t="shared" si="3"/>
        <v>1</v>
      </c>
      <c r="I39" t="str">
        <f>INDEX(META!$B:$B,MATCH(B39,META!$A:$A,0))</f>
        <v>Rakdos Madness</v>
      </c>
      <c r="J39" t="str">
        <f>INDEX(META!$B:$B,MATCH(D39,META!$A:$A,0))</f>
        <v>Elves</v>
      </c>
      <c r="K39" t="str">
        <f t="shared" si="4"/>
        <v>Rakdos Madness-Elves</v>
      </c>
    </row>
    <row r="40" spans="1:11" x14ac:dyDescent="0.3">
      <c r="A40">
        <v>39</v>
      </c>
      <c r="B40" t="s">
        <v>173</v>
      </c>
      <c r="C40" t="s">
        <v>25</v>
      </c>
      <c r="D40" t="s">
        <v>2813</v>
      </c>
      <c r="E40" s="1" t="str">
        <f t="shared" si="0"/>
        <v>Daniele Cappeller-Carmine La Luna</v>
      </c>
      <c r="F40" t="str">
        <f t="shared" si="1"/>
        <v>Won</v>
      </c>
      <c r="G40" s="1">
        <f t="shared" si="2"/>
        <v>1</v>
      </c>
      <c r="H40">
        <f t="shared" si="3"/>
        <v>1</v>
      </c>
      <c r="I40" t="str">
        <f>INDEX(META!$B:$B,MATCH(B40,META!$A:$A,0))</f>
        <v>Jeskai Ephemerate</v>
      </c>
      <c r="J40" t="str">
        <f>INDEX(META!$B:$B,MATCH(D40,META!$A:$A,0))</f>
        <v>Mono Blue Terror</v>
      </c>
      <c r="K40" t="str">
        <f t="shared" si="4"/>
        <v>Jeskai Ephemerate-Mono Blue Terror</v>
      </c>
    </row>
    <row r="41" spans="1:11" x14ac:dyDescent="0.3">
      <c r="A41">
        <v>40</v>
      </c>
      <c r="B41" t="s">
        <v>1192</v>
      </c>
      <c r="C41" t="s">
        <v>26</v>
      </c>
      <c r="D41" t="s">
        <v>1262</v>
      </c>
      <c r="E41" s="1" t="str">
        <f t="shared" si="0"/>
        <v>Paweł Ostrowski-Daniele Fabiani</v>
      </c>
      <c r="F41" t="str">
        <f t="shared" si="1"/>
        <v>Lost</v>
      </c>
      <c r="G41" s="1">
        <f t="shared" si="2"/>
        <v>1</v>
      </c>
      <c r="H41">
        <f t="shared" si="3"/>
        <v>1</v>
      </c>
      <c r="I41" t="str">
        <f>INDEX(META!$B:$B,MATCH(B41,META!$A:$A,0))</f>
        <v>Jeskai Ephemerate</v>
      </c>
      <c r="J41" t="str">
        <f>INDEX(META!$B:$B,MATCH(D41,META!$A:$A,0))</f>
        <v>Rakdos Madness</v>
      </c>
      <c r="K41" t="str">
        <f t="shared" si="4"/>
        <v>Jeskai Ephemerate-Rakdos Madness</v>
      </c>
    </row>
    <row r="42" spans="1:11" x14ac:dyDescent="0.3">
      <c r="A42">
        <v>41</v>
      </c>
      <c r="B42" t="s">
        <v>288</v>
      </c>
      <c r="C42" t="s">
        <v>25</v>
      </c>
      <c r="D42" t="s">
        <v>545</v>
      </c>
      <c r="E42" s="1" t="str">
        <f t="shared" si="0"/>
        <v>Nicolò Valdetara-Emanuele Zanini</v>
      </c>
      <c r="F42" t="str">
        <f t="shared" si="1"/>
        <v>Won</v>
      </c>
      <c r="G42" s="1">
        <f t="shared" si="2"/>
        <v>1</v>
      </c>
      <c r="H42">
        <f t="shared" si="3"/>
        <v>1</v>
      </c>
      <c r="I42" t="str">
        <f>INDEX(META!$B:$B,MATCH(B42,META!$A:$A,0))</f>
        <v>Bogles</v>
      </c>
      <c r="J42" t="str">
        <f>INDEX(META!$B:$B,MATCH(D42,META!$A:$A,0))</f>
        <v>Mono Red Madness</v>
      </c>
      <c r="K42" t="str">
        <f t="shared" si="4"/>
        <v>Bogles-Mono Red Madness</v>
      </c>
    </row>
    <row r="43" spans="1:11" x14ac:dyDescent="0.3">
      <c r="A43">
        <v>42</v>
      </c>
      <c r="B43" t="s">
        <v>861</v>
      </c>
      <c r="C43" t="s">
        <v>27</v>
      </c>
      <c r="D43" t="s">
        <v>2707</v>
      </c>
      <c r="E43" s="1" t="str">
        <f t="shared" si="0"/>
        <v>Enrico Santini-Stefano Mannella</v>
      </c>
      <c r="F43" t="str">
        <f t="shared" si="1"/>
        <v>Lost</v>
      </c>
      <c r="G43" s="1">
        <f t="shared" si="2"/>
        <v>1</v>
      </c>
      <c r="H43">
        <f t="shared" si="3"/>
        <v>1</v>
      </c>
      <c r="I43" t="str">
        <f>INDEX(META!$B:$B,MATCH(B43,META!$A:$A,0))</f>
        <v>Fangren Tron</v>
      </c>
      <c r="J43" t="str">
        <f>INDEX(META!$B:$B,MATCH(D43,META!$A:$A,0))</f>
        <v>Jund Wildfire</v>
      </c>
      <c r="K43" t="str">
        <f t="shared" si="4"/>
        <v>Fangren Tron-Jund Wildfire</v>
      </c>
    </row>
    <row r="44" spans="1:11" x14ac:dyDescent="0.3">
      <c r="A44">
        <v>43</v>
      </c>
      <c r="B44" t="s">
        <v>2158</v>
      </c>
      <c r="C44" t="s">
        <v>31</v>
      </c>
      <c r="D44" t="s">
        <v>2704</v>
      </c>
      <c r="E44" s="1" t="str">
        <f t="shared" si="0"/>
        <v>marco baroncelli-Davide Giorgini</v>
      </c>
      <c r="F44" t="str">
        <f t="shared" si="1"/>
        <v>Won</v>
      </c>
      <c r="G44" s="1">
        <f t="shared" si="2"/>
        <v>1</v>
      </c>
      <c r="H44">
        <f t="shared" si="3"/>
        <v>1</v>
      </c>
      <c r="I44" t="str">
        <f>INDEX(META!$B:$B,MATCH(B44,META!$A:$A,0))</f>
        <v>Dimir Snacker</v>
      </c>
      <c r="J44" t="str">
        <f>INDEX(META!$B:$B,MATCH(D44,META!$A:$A,0))</f>
        <v>Jund Wildfire</v>
      </c>
      <c r="K44" t="str">
        <f t="shared" si="4"/>
        <v>Dimir Snacker-Jund Wildfire</v>
      </c>
    </row>
    <row r="45" spans="1:11" x14ac:dyDescent="0.3">
      <c r="A45">
        <v>44</v>
      </c>
      <c r="B45" t="s">
        <v>2637</v>
      </c>
      <c r="C45" t="s">
        <v>28</v>
      </c>
      <c r="D45" t="s">
        <v>2855</v>
      </c>
      <c r="E45" s="1" t="str">
        <f t="shared" si="0"/>
        <v>Simone Guidi-Michele Mottola</v>
      </c>
      <c r="F45" t="str">
        <f t="shared" si="1"/>
        <v>Won</v>
      </c>
      <c r="G45" s="1">
        <f t="shared" si="2"/>
        <v>1</v>
      </c>
      <c r="H45">
        <f t="shared" si="3"/>
        <v>1</v>
      </c>
      <c r="I45" t="str">
        <f>INDEX(META!$B:$B,MATCH(B45,META!$A:$A,0))</f>
        <v>Gruul Monsters</v>
      </c>
      <c r="J45" t="str">
        <f>INDEX(META!$B:$B,MATCH(D45,META!$A:$A,0))</f>
        <v>Elves</v>
      </c>
      <c r="K45" t="str">
        <f t="shared" si="4"/>
        <v>Gruul Monsters-Elves</v>
      </c>
    </row>
    <row r="46" spans="1:11" x14ac:dyDescent="0.3">
      <c r="A46">
        <v>45</v>
      </c>
      <c r="B46" t="s">
        <v>956</v>
      </c>
      <c r="C46" t="s">
        <v>25</v>
      </c>
      <c r="D46" t="s">
        <v>2915</v>
      </c>
      <c r="E46" s="1" t="str">
        <f t="shared" si="0"/>
        <v>Gianluigi Carrara-Giovanni Ingrassia</v>
      </c>
      <c r="F46" t="str">
        <f t="shared" si="1"/>
        <v>Won</v>
      </c>
      <c r="G46" s="1">
        <f t="shared" si="2"/>
        <v>1</v>
      </c>
      <c r="H46">
        <f t="shared" si="3"/>
        <v>1</v>
      </c>
      <c r="I46" t="str">
        <f>INDEX(META!$B:$B,MATCH(B46,META!$A:$A,0))</f>
        <v>Gardens</v>
      </c>
      <c r="J46" t="str">
        <f>INDEX(META!$B:$B,MATCH(D46,META!$A:$A,0))</f>
        <v>Grixis Affinity</v>
      </c>
      <c r="K46" t="str">
        <f t="shared" si="4"/>
        <v>Gardens-Grixis Affinity</v>
      </c>
    </row>
    <row r="47" spans="1:11" x14ac:dyDescent="0.3">
      <c r="A47">
        <v>46</v>
      </c>
      <c r="B47" t="s">
        <v>596</v>
      </c>
      <c r="C47" t="s">
        <v>27</v>
      </c>
      <c r="D47" t="s">
        <v>766</v>
      </c>
      <c r="E47" s="1" t="str">
        <f t="shared" si="0"/>
        <v>Leonardo Gabriele Pansitta-Riccardo Oliviero</v>
      </c>
      <c r="F47" t="str">
        <f t="shared" si="1"/>
        <v>Lost</v>
      </c>
      <c r="G47" s="1">
        <f t="shared" si="2"/>
        <v>1</v>
      </c>
      <c r="H47">
        <f t="shared" si="3"/>
        <v>1</v>
      </c>
      <c r="I47" t="str">
        <f>INDEX(META!$B:$B,MATCH(B47,META!$A:$A,0))</f>
        <v>Jund Wildfire</v>
      </c>
      <c r="J47" t="str">
        <f>INDEX(META!$B:$B,MATCH(D47,META!$A:$A,0))</f>
        <v>Mono Red Synth</v>
      </c>
      <c r="K47" t="str">
        <f t="shared" si="4"/>
        <v>Jund Wildfire-Mono Red Synth</v>
      </c>
    </row>
    <row r="48" spans="1:11" x14ac:dyDescent="0.3">
      <c r="A48">
        <v>47</v>
      </c>
      <c r="B48" t="s">
        <v>961</v>
      </c>
      <c r="C48" t="s">
        <v>26</v>
      </c>
      <c r="D48" t="s">
        <v>929</v>
      </c>
      <c r="E48" s="1" t="str">
        <f t="shared" si="0"/>
        <v>Andrea Molla-Simone Saccani</v>
      </c>
      <c r="F48" t="str">
        <f t="shared" si="1"/>
        <v>Lost</v>
      </c>
      <c r="G48" s="1">
        <f t="shared" si="2"/>
        <v>1</v>
      </c>
      <c r="H48">
        <f t="shared" si="3"/>
        <v>1</v>
      </c>
      <c r="I48" t="str">
        <f>INDEX(META!$B:$B,MATCH(B48,META!$A:$A,0))</f>
        <v>Grixis Affinity</v>
      </c>
      <c r="J48" t="str">
        <f>INDEX(META!$B:$B,MATCH(D48,META!$A:$A,0))</f>
        <v>Jund Wildfire</v>
      </c>
      <c r="K48" t="str">
        <f t="shared" si="4"/>
        <v>Grixis Affinity-Jund Wildfire</v>
      </c>
    </row>
    <row r="49" spans="1:11" x14ac:dyDescent="0.3">
      <c r="A49">
        <v>48</v>
      </c>
      <c r="B49" t="s">
        <v>2292</v>
      </c>
      <c r="C49" t="s">
        <v>27</v>
      </c>
      <c r="D49" t="s">
        <v>2065</v>
      </c>
      <c r="E49" s="1" t="str">
        <f t="shared" si="0"/>
        <v>Alex Conti-domenico cardona</v>
      </c>
      <c r="F49" t="str">
        <f t="shared" si="1"/>
        <v>Lost</v>
      </c>
      <c r="G49" s="1">
        <f t="shared" si="2"/>
        <v>1</v>
      </c>
      <c r="H49">
        <f t="shared" si="3"/>
        <v>1</v>
      </c>
      <c r="I49" t="str">
        <f>INDEX(META!$B:$B,MATCH(B49,META!$A:$A,0))</f>
        <v>Rakdos Madness</v>
      </c>
      <c r="J49" t="str">
        <f>INDEX(META!$B:$B,MATCH(D49,META!$A:$A,0))</f>
        <v>Mono Red Madness</v>
      </c>
      <c r="K49" t="str">
        <f t="shared" si="4"/>
        <v>Rakdos Madness-Mono Red Madness</v>
      </c>
    </row>
    <row r="50" spans="1:11" x14ac:dyDescent="0.3">
      <c r="A50">
        <v>49</v>
      </c>
      <c r="B50" t="s">
        <v>2692</v>
      </c>
      <c r="C50" t="s">
        <v>25</v>
      </c>
      <c r="D50" t="s">
        <v>2176</v>
      </c>
      <c r="E50" s="1" t="str">
        <f t="shared" si="0"/>
        <v>Matteo Versari-Riccardo Conti</v>
      </c>
      <c r="F50" t="str">
        <f t="shared" si="1"/>
        <v>Won</v>
      </c>
      <c r="G50" s="1">
        <f t="shared" si="2"/>
        <v>1</v>
      </c>
      <c r="H50">
        <f t="shared" si="3"/>
        <v>1</v>
      </c>
      <c r="I50" t="str">
        <f>INDEX(META!$B:$B,MATCH(B50,META!$A:$A,0))</f>
        <v>Mono Blue Aggro</v>
      </c>
      <c r="J50" t="str">
        <f>INDEX(META!$B:$B,MATCH(D50,META!$A:$A,0))</f>
        <v>Mono Red Synth</v>
      </c>
      <c r="K50" t="str">
        <f t="shared" si="4"/>
        <v>Mono Blue Aggro-Mono Red Synth</v>
      </c>
    </row>
    <row r="51" spans="1:11" x14ac:dyDescent="0.3">
      <c r="A51">
        <v>50</v>
      </c>
      <c r="B51" t="s">
        <v>3019</v>
      </c>
      <c r="C51" t="s">
        <v>25</v>
      </c>
      <c r="D51" t="s">
        <v>3134</v>
      </c>
      <c r="E51" s="1" t="str">
        <f t="shared" si="0"/>
        <v>Nicolo Zaffaina-Enrico Gobetti</v>
      </c>
      <c r="F51" t="str">
        <f t="shared" si="1"/>
        <v>Won</v>
      </c>
      <c r="G51" s="1">
        <f t="shared" si="2"/>
        <v>1</v>
      </c>
      <c r="H51">
        <f t="shared" si="3"/>
        <v>1</v>
      </c>
      <c r="I51" t="str">
        <f>INDEX(META!$B:$B,MATCH(B51,META!$A:$A,0))</f>
        <v>Flicker Tron</v>
      </c>
      <c r="J51" t="str">
        <f>INDEX(META!$B:$B,MATCH(D51,META!$A:$A,0))</f>
        <v>Izzet Terror</v>
      </c>
      <c r="K51" t="str">
        <f t="shared" si="4"/>
        <v>Flicker Tron-Izzet Terror</v>
      </c>
    </row>
    <row r="52" spans="1:11" x14ac:dyDescent="0.3">
      <c r="A52">
        <v>51</v>
      </c>
      <c r="B52" t="s">
        <v>240</v>
      </c>
      <c r="C52" t="s">
        <v>25</v>
      </c>
      <c r="D52" t="s">
        <v>714</v>
      </c>
      <c r="E52" s="1" t="str">
        <f t="shared" si="0"/>
        <v>Cosmin Bejinari-Davide Reale</v>
      </c>
      <c r="F52" t="str">
        <f t="shared" si="1"/>
        <v>Won</v>
      </c>
      <c r="G52" s="1">
        <f t="shared" si="2"/>
        <v>1</v>
      </c>
      <c r="H52">
        <f t="shared" si="3"/>
        <v>1</v>
      </c>
      <c r="I52" t="str">
        <f>INDEX(META!$B:$B,MATCH(B52,META!$A:$A,0))</f>
        <v>Mono Blue Aggro</v>
      </c>
      <c r="J52" t="str">
        <f>INDEX(META!$B:$B,MATCH(D52,META!$A:$A,0))</f>
        <v>Rakdos Madness</v>
      </c>
      <c r="K52" t="str">
        <f t="shared" si="4"/>
        <v>Mono Blue Aggro-Rakdos Madness</v>
      </c>
    </row>
    <row r="53" spans="1:11" x14ac:dyDescent="0.3">
      <c r="A53">
        <v>52</v>
      </c>
      <c r="B53" t="s">
        <v>148</v>
      </c>
      <c r="C53" t="s">
        <v>28</v>
      </c>
      <c r="D53" t="s">
        <v>548</v>
      </c>
      <c r="E53" s="1" t="str">
        <f t="shared" si="0"/>
        <v>Davide Rapacciuolo-Gianluigi Antenucci</v>
      </c>
      <c r="F53" t="str">
        <f t="shared" si="1"/>
        <v>Won</v>
      </c>
      <c r="G53" s="1">
        <f t="shared" si="2"/>
        <v>1</v>
      </c>
      <c r="H53">
        <f t="shared" si="3"/>
        <v>1</v>
      </c>
      <c r="I53" t="str">
        <f>INDEX(META!$B:$B,MATCH(B53,META!$A:$A,0))</f>
        <v>Rakdos Madness</v>
      </c>
      <c r="J53" t="str">
        <f>INDEX(META!$B:$B,MATCH(D53,META!$A:$A,0))</f>
        <v>Mono Blue Terror</v>
      </c>
      <c r="K53" t="str">
        <f t="shared" si="4"/>
        <v>Rakdos Madness-Mono Blue Terror</v>
      </c>
    </row>
    <row r="54" spans="1:11" x14ac:dyDescent="0.3">
      <c r="A54">
        <v>53</v>
      </c>
      <c r="B54" t="s">
        <v>1591</v>
      </c>
      <c r="C54" t="s">
        <v>26</v>
      </c>
      <c r="D54" t="s">
        <v>224</v>
      </c>
      <c r="E54" s="1" t="str">
        <f t="shared" si="0"/>
        <v>Alberto Carrozza-Matteo Beretta</v>
      </c>
      <c r="F54" t="str">
        <f t="shared" si="1"/>
        <v>Lost</v>
      </c>
      <c r="G54" s="1">
        <f t="shared" si="2"/>
        <v>1</v>
      </c>
      <c r="H54">
        <f t="shared" si="3"/>
        <v>1</v>
      </c>
      <c r="I54" t="str">
        <f>INDEX(META!$B:$B,MATCH(B54,META!$A:$A,0))</f>
        <v>Boros Synth</v>
      </c>
      <c r="J54" t="str">
        <f>INDEX(META!$B:$B,MATCH(D54,META!$A:$A,0))</f>
        <v>Rakdos Madness</v>
      </c>
      <c r="K54" t="str">
        <f t="shared" si="4"/>
        <v>Boros Synth-Rakdos Madness</v>
      </c>
    </row>
    <row r="55" spans="1:11" x14ac:dyDescent="0.3">
      <c r="A55">
        <v>54</v>
      </c>
      <c r="B55" t="s">
        <v>234</v>
      </c>
      <c r="C55" t="s">
        <v>26</v>
      </c>
      <c r="D55" t="s">
        <v>891</v>
      </c>
      <c r="E55" s="1" t="str">
        <f t="shared" si="0"/>
        <v>Davide Calvagna-Roberto Becucci</v>
      </c>
      <c r="F55" t="str">
        <f t="shared" si="1"/>
        <v>Lost</v>
      </c>
      <c r="G55" s="1">
        <f t="shared" si="2"/>
        <v>1</v>
      </c>
      <c r="H55">
        <f t="shared" si="3"/>
        <v>1</v>
      </c>
      <c r="I55" t="str">
        <f>INDEX(META!$B:$B,MATCH(B55,META!$A:$A,0))</f>
        <v>Rakdos Madness</v>
      </c>
      <c r="J55" t="str">
        <f>INDEX(META!$B:$B,MATCH(D55,META!$A:$A,0))</f>
        <v>Jeskai Ephemerate</v>
      </c>
      <c r="K55" t="str">
        <f t="shared" si="4"/>
        <v>Rakdos Madness-Jeskai Ephemerate</v>
      </c>
    </row>
    <row r="56" spans="1:11" x14ac:dyDescent="0.3">
      <c r="A56">
        <v>55</v>
      </c>
      <c r="B56" t="s">
        <v>1247</v>
      </c>
      <c r="C56" t="s">
        <v>26</v>
      </c>
      <c r="D56" t="s">
        <v>1242</v>
      </c>
      <c r="E56" s="1" t="str">
        <f t="shared" si="0"/>
        <v>Filippo Pastorelli-Pietro Malevolti</v>
      </c>
      <c r="F56" t="str">
        <f t="shared" si="1"/>
        <v>Lost</v>
      </c>
      <c r="G56" s="1">
        <f t="shared" si="2"/>
        <v>1</v>
      </c>
      <c r="H56">
        <f t="shared" si="3"/>
        <v>1</v>
      </c>
      <c r="I56" t="str">
        <f>INDEX(META!$B:$B,MATCH(B56,META!$A:$A,0))</f>
        <v>X Lands Spy</v>
      </c>
      <c r="J56" t="str">
        <f>INDEX(META!$B:$B,MATCH(D56,META!$A:$A,0))</f>
        <v>Mono Red Madness</v>
      </c>
      <c r="K56" t="str">
        <f t="shared" si="4"/>
        <v>X Lands Spy-Mono Red Madness</v>
      </c>
    </row>
    <row r="57" spans="1:11" x14ac:dyDescent="0.3">
      <c r="A57">
        <v>56</v>
      </c>
      <c r="B57" t="s">
        <v>2450</v>
      </c>
      <c r="C57" t="s">
        <v>28</v>
      </c>
      <c r="D57" t="s">
        <v>245</v>
      </c>
      <c r="E57" s="1" t="str">
        <f t="shared" si="0"/>
        <v>Yuri Zanda-Manuel Miorelli</v>
      </c>
      <c r="F57" t="str">
        <f t="shared" si="1"/>
        <v>Won</v>
      </c>
      <c r="G57" s="1">
        <f t="shared" si="2"/>
        <v>1</v>
      </c>
      <c r="H57">
        <f t="shared" si="3"/>
        <v>1</v>
      </c>
      <c r="I57" t="str">
        <f>INDEX(META!$B:$B,MATCH(B57,META!$A:$A,0))</f>
        <v>Walls</v>
      </c>
      <c r="J57" t="str">
        <f>INDEX(META!$B:$B,MATCH(D57,META!$A:$A,0))</f>
        <v>X Lands Spy</v>
      </c>
      <c r="K57" t="str">
        <f t="shared" si="4"/>
        <v>Walls-X Lands Spy</v>
      </c>
    </row>
    <row r="58" spans="1:11" x14ac:dyDescent="0.3">
      <c r="A58">
        <v>57</v>
      </c>
      <c r="B58" t="s">
        <v>581</v>
      </c>
      <c r="C58" t="s">
        <v>25</v>
      </c>
      <c r="D58" t="s">
        <v>331</v>
      </c>
      <c r="E58" s="1" t="str">
        <f t="shared" si="0"/>
        <v>Pasquale Scognamiglio-Sebastiano Servadei</v>
      </c>
      <c r="F58" t="str">
        <f t="shared" si="1"/>
        <v>Won</v>
      </c>
      <c r="G58" s="1">
        <f t="shared" si="2"/>
        <v>1</v>
      </c>
      <c r="H58">
        <f t="shared" si="3"/>
        <v>1</v>
      </c>
      <c r="I58" t="str">
        <f>INDEX(META!$B:$B,MATCH(B58,META!$A:$A,0))</f>
        <v>Boros Synth</v>
      </c>
      <c r="J58" t="str">
        <f>INDEX(META!$B:$B,MATCH(D58,META!$A:$A,0))</f>
        <v>Grixis Affinity</v>
      </c>
      <c r="K58" t="str">
        <f t="shared" si="4"/>
        <v>Boros Synth-Grixis Affinity</v>
      </c>
    </row>
    <row r="59" spans="1:11" x14ac:dyDescent="0.3">
      <c r="A59">
        <v>58</v>
      </c>
      <c r="B59" t="s">
        <v>90</v>
      </c>
      <c r="C59" t="s">
        <v>26</v>
      </c>
      <c r="D59" t="s">
        <v>607</v>
      </c>
      <c r="E59" s="1" t="str">
        <f t="shared" si="0"/>
        <v>Roberto De Vivo-nicola sampogna</v>
      </c>
      <c r="F59" t="str">
        <f t="shared" si="1"/>
        <v>Lost</v>
      </c>
      <c r="G59" s="1">
        <f t="shared" si="2"/>
        <v>1</v>
      </c>
      <c r="H59">
        <f t="shared" si="3"/>
        <v>1</v>
      </c>
      <c r="I59" t="str">
        <f>INDEX(META!$B:$B,MATCH(B59,META!$A:$A,0))</f>
        <v>X Lands Spy</v>
      </c>
      <c r="J59" t="str">
        <f>INDEX(META!$B:$B,MATCH(D59,META!$A:$A,0))</f>
        <v>Mono Blue Terror</v>
      </c>
      <c r="K59" t="str">
        <f t="shared" si="4"/>
        <v>X Lands Spy-Mono Blue Terror</v>
      </c>
    </row>
    <row r="60" spans="1:11" x14ac:dyDescent="0.3">
      <c r="A60">
        <v>59</v>
      </c>
      <c r="B60" t="s">
        <v>3065</v>
      </c>
      <c r="C60" t="s">
        <v>25</v>
      </c>
      <c r="D60" t="s">
        <v>599</v>
      </c>
      <c r="E60" s="1" t="str">
        <f t="shared" si="0"/>
        <v>Jacopo Izzo-Alessandro Molteni</v>
      </c>
      <c r="F60" t="str">
        <f t="shared" si="1"/>
        <v>Won</v>
      </c>
      <c r="G60" s="1">
        <f t="shared" si="2"/>
        <v>1</v>
      </c>
      <c r="H60">
        <f t="shared" si="3"/>
        <v>1</v>
      </c>
      <c r="I60" t="str">
        <f>INDEX(META!$B:$B,MATCH(B60,META!$A:$A,0))</f>
        <v>Mono Red Madness</v>
      </c>
      <c r="J60" t="str">
        <f>INDEX(META!$B:$B,MATCH(D60,META!$A:$A,0))</f>
        <v>Jund Wildfire</v>
      </c>
      <c r="K60" t="str">
        <f t="shared" si="4"/>
        <v>Mono Red Madness-Jund Wildfire</v>
      </c>
    </row>
    <row r="61" spans="1:11" x14ac:dyDescent="0.3">
      <c r="A61">
        <v>60</v>
      </c>
      <c r="B61" t="s">
        <v>420</v>
      </c>
      <c r="C61" t="s">
        <v>26</v>
      </c>
      <c r="D61" t="s">
        <v>638</v>
      </c>
      <c r="E61" s="1" t="str">
        <f t="shared" si="0"/>
        <v>Giuliano Tambone-Daniele Giorgio</v>
      </c>
      <c r="F61" t="str">
        <f t="shared" si="1"/>
        <v>Lost</v>
      </c>
      <c r="G61" s="1">
        <f t="shared" si="2"/>
        <v>1</v>
      </c>
      <c r="H61">
        <f t="shared" si="3"/>
        <v>1</v>
      </c>
      <c r="I61" t="str">
        <f>INDEX(META!$B:$B,MATCH(B61,META!$A:$A,0))</f>
        <v>Gardens</v>
      </c>
      <c r="J61" t="str">
        <f>INDEX(META!$B:$B,MATCH(D61,META!$A:$A,0))</f>
        <v>Jund Wildfire</v>
      </c>
      <c r="K61" t="str">
        <f t="shared" si="4"/>
        <v>Gardens-Jund Wildfire</v>
      </c>
    </row>
    <row r="62" spans="1:11" x14ac:dyDescent="0.3">
      <c r="A62">
        <v>61</v>
      </c>
      <c r="B62" t="s">
        <v>382</v>
      </c>
      <c r="C62" t="s">
        <v>28</v>
      </c>
      <c r="D62" t="s">
        <v>1087</v>
      </c>
      <c r="E62" s="1" t="str">
        <f t="shared" si="0"/>
        <v>Fabrizio Campanino-Davide Piccin</v>
      </c>
      <c r="F62" t="str">
        <f t="shared" si="1"/>
        <v>Won</v>
      </c>
      <c r="G62" s="1">
        <f t="shared" si="2"/>
        <v>1</v>
      </c>
      <c r="H62">
        <f t="shared" si="3"/>
        <v>1</v>
      </c>
      <c r="I62" t="str">
        <f>INDEX(META!$B:$B,MATCH(B62,META!$A:$A,0))</f>
        <v>Boros Bully</v>
      </c>
      <c r="J62" t="str">
        <f>INDEX(META!$B:$B,MATCH(D62,META!$A:$A,0))</f>
        <v>Gruul Monsters</v>
      </c>
      <c r="K62" t="str">
        <f t="shared" si="4"/>
        <v>Boros Bully-Gruul Monsters</v>
      </c>
    </row>
    <row r="63" spans="1:11" x14ac:dyDescent="0.3">
      <c r="A63">
        <v>62</v>
      </c>
      <c r="B63" t="s">
        <v>435</v>
      </c>
      <c r="C63" t="s">
        <v>26</v>
      </c>
      <c r="D63" t="s">
        <v>651</v>
      </c>
      <c r="E63" s="1" t="str">
        <f t="shared" si="0"/>
        <v>Walter Zaninetti-Giuseppe Gallo</v>
      </c>
      <c r="F63" t="str">
        <f t="shared" si="1"/>
        <v>Lost</v>
      </c>
      <c r="G63" s="1">
        <f t="shared" si="2"/>
        <v>1</v>
      </c>
      <c r="H63">
        <f t="shared" si="3"/>
        <v>1</v>
      </c>
      <c r="I63" t="str">
        <f>INDEX(META!$B:$B,MATCH(B63,META!$A:$A,0))</f>
        <v>High Tide Combo</v>
      </c>
      <c r="J63" t="str">
        <f>INDEX(META!$B:$B,MATCH(D63,META!$A:$A,0))</f>
        <v>Mono Blue Aggro</v>
      </c>
      <c r="K63" t="str">
        <f t="shared" si="4"/>
        <v>High Tide Combo-Mono Blue Aggro</v>
      </c>
    </row>
    <row r="64" spans="1:11" x14ac:dyDescent="0.3">
      <c r="A64">
        <v>63</v>
      </c>
      <c r="B64" t="s">
        <v>2141</v>
      </c>
      <c r="C64" t="s">
        <v>28</v>
      </c>
      <c r="D64" t="s">
        <v>858</v>
      </c>
      <c r="E64" s="1" t="str">
        <f t="shared" si="0"/>
        <v>Francesco Nocella-Andrea Bignami</v>
      </c>
      <c r="F64" t="str">
        <f t="shared" si="1"/>
        <v>Won</v>
      </c>
      <c r="G64" s="1">
        <f t="shared" si="2"/>
        <v>1</v>
      </c>
      <c r="H64">
        <f t="shared" si="3"/>
        <v>1</v>
      </c>
      <c r="I64" t="str">
        <f>INDEX(META!$B:$B,MATCH(B64,META!$A:$A,0))</f>
        <v>Mono Red Synth</v>
      </c>
      <c r="J64" t="str">
        <f>INDEX(META!$B:$B,MATCH(D64,META!$A:$A,0))</f>
        <v>Rakdos Madness</v>
      </c>
      <c r="K64" t="str">
        <f t="shared" si="4"/>
        <v>Mono Red Synth-Rakdos Madness</v>
      </c>
    </row>
    <row r="65" spans="1:11" x14ac:dyDescent="0.3">
      <c r="A65">
        <v>64</v>
      </c>
      <c r="B65" t="s">
        <v>2743</v>
      </c>
      <c r="C65" t="s">
        <v>28</v>
      </c>
      <c r="D65" t="s">
        <v>365</v>
      </c>
      <c r="E65" s="1" t="str">
        <f t="shared" si="0"/>
        <v>Maurizio Pedrazzoli-Keira Randall</v>
      </c>
      <c r="F65" t="str">
        <f t="shared" si="1"/>
        <v>Won</v>
      </c>
      <c r="G65" s="1">
        <f t="shared" si="2"/>
        <v>1</v>
      </c>
      <c r="H65">
        <f t="shared" si="3"/>
        <v>1</v>
      </c>
      <c r="I65" t="str">
        <f>INDEX(META!$B:$B,MATCH(B65,META!$A:$A,0))</f>
        <v>Mono Blue Aggro</v>
      </c>
      <c r="J65" t="str">
        <f>INDEX(META!$B:$B,MATCH(D65,META!$A:$A,0))</f>
        <v>Caw Gate</v>
      </c>
      <c r="K65" t="str">
        <f t="shared" si="4"/>
        <v>Mono Blue Aggro-Caw Gate</v>
      </c>
    </row>
    <row r="66" spans="1:11" x14ac:dyDescent="0.3">
      <c r="A66">
        <v>65</v>
      </c>
      <c r="B66" t="s">
        <v>990</v>
      </c>
      <c r="C66" t="s">
        <v>25</v>
      </c>
      <c r="D66" t="s">
        <v>1765</v>
      </c>
      <c r="E66" s="1" t="str">
        <f t="shared" ref="E66:E129" si="5">B66&amp;"-"&amp;D66</f>
        <v>Edoardo Mantovani-Luca Privitera</v>
      </c>
      <c r="F66" t="str">
        <f t="shared" si="1"/>
        <v>Won</v>
      </c>
      <c r="G66" s="1">
        <f t="shared" si="2"/>
        <v>1</v>
      </c>
      <c r="H66">
        <f t="shared" si="3"/>
        <v>1</v>
      </c>
      <c r="I66" t="str">
        <f>INDEX(META!$B:$B,MATCH(B66,META!$A:$A,0))</f>
        <v>Azorius Familiars</v>
      </c>
      <c r="J66" t="str">
        <f>INDEX(META!$B:$B,MATCH(D66,META!$A:$A,0))</f>
        <v>Rakdos Madness</v>
      </c>
      <c r="K66" t="str">
        <f t="shared" si="4"/>
        <v>Azorius Familiars-Rakdos Madness</v>
      </c>
    </row>
    <row r="67" spans="1:11" x14ac:dyDescent="0.3">
      <c r="A67">
        <v>66</v>
      </c>
      <c r="B67" t="s">
        <v>1140</v>
      </c>
      <c r="C67" t="s">
        <v>27</v>
      </c>
      <c r="D67" t="s">
        <v>3158</v>
      </c>
      <c r="E67" s="1" t="str">
        <f t="shared" si="5"/>
        <v>Enrico Fantini-SAMUELE ALVISI</v>
      </c>
      <c r="F67" t="str">
        <f t="shared" ref="F67:F130" si="6">_xlfn.TEXTBEFORE(C67," ")</f>
        <v>Lost</v>
      </c>
      <c r="G67" s="1">
        <f t="shared" ref="G67:G130" si="7">IF(A67&gt;=A66,G66,G66+1)</f>
        <v>1</v>
      </c>
      <c r="H67">
        <f t="shared" ref="H67:H130" si="8">AND(I67&gt;0,J67&gt;0)*1</f>
        <v>1</v>
      </c>
      <c r="I67" t="str">
        <f>INDEX(META!$B:$B,MATCH(B67,META!$A:$A,0))</f>
        <v>High Tide Combo</v>
      </c>
      <c r="J67" t="str">
        <f>INDEX(META!$B:$B,MATCH(D67,META!$A:$A,0))</f>
        <v>Boros Bully</v>
      </c>
      <c r="K67" t="str">
        <f t="shared" ref="K67:K130" si="9">I67&amp;"-"&amp;J67</f>
        <v>High Tide Combo-Boros Bully</v>
      </c>
    </row>
    <row r="68" spans="1:11" x14ac:dyDescent="0.3">
      <c r="A68">
        <v>67</v>
      </c>
      <c r="B68" t="s">
        <v>703</v>
      </c>
      <c r="C68" t="s">
        <v>27</v>
      </c>
      <c r="D68" t="s">
        <v>350</v>
      </c>
      <c r="E68" s="1" t="str">
        <f t="shared" si="5"/>
        <v>Alessandro Betori-Lapo Bartoli</v>
      </c>
      <c r="F68" t="str">
        <f t="shared" si="6"/>
        <v>Lost</v>
      </c>
      <c r="G68" s="1">
        <f t="shared" si="7"/>
        <v>1</v>
      </c>
      <c r="H68">
        <f t="shared" si="8"/>
        <v>1</v>
      </c>
      <c r="I68" t="str">
        <f>INDEX(META!$B:$B,MATCH(B68,META!$A:$A,0))</f>
        <v>Rakdos Madness</v>
      </c>
      <c r="J68" t="str">
        <f>INDEX(META!$B:$B,MATCH(D68,META!$A:$A,0))</f>
        <v>White Weenie</v>
      </c>
      <c r="K68" t="str">
        <f t="shared" si="9"/>
        <v>Rakdos Madness-White Weenie</v>
      </c>
    </row>
    <row r="69" spans="1:11" x14ac:dyDescent="0.3">
      <c r="A69">
        <v>68</v>
      </c>
      <c r="B69" t="s">
        <v>2360</v>
      </c>
      <c r="C69" t="s">
        <v>27</v>
      </c>
      <c r="D69" t="s">
        <v>270</v>
      </c>
      <c r="E69" s="1" t="str">
        <f t="shared" si="5"/>
        <v>Mattis Peschel-Gustavo Higa</v>
      </c>
      <c r="F69" t="str">
        <f t="shared" si="6"/>
        <v>Lost</v>
      </c>
      <c r="G69" s="1">
        <f t="shared" si="7"/>
        <v>1</v>
      </c>
      <c r="H69">
        <f t="shared" si="8"/>
        <v>1</v>
      </c>
      <c r="I69" t="str">
        <f>INDEX(META!$B:$B,MATCH(B69,META!$A:$A,0))</f>
        <v>Rakdos Madness</v>
      </c>
      <c r="J69" t="str">
        <f>INDEX(META!$B:$B,MATCH(D69,META!$A:$A,0))</f>
        <v>Fangren Tron</v>
      </c>
      <c r="K69" t="str">
        <f t="shared" si="9"/>
        <v>Rakdos Madness-Fangren Tron</v>
      </c>
    </row>
    <row r="70" spans="1:11" x14ac:dyDescent="0.3">
      <c r="A70">
        <v>69</v>
      </c>
      <c r="B70" t="s">
        <v>797</v>
      </c>
      <c r="C70" t="s">
        <v>26</v>
      </c>
      <c r="D70" t="s">
        <v>172</v>
      </c>
      <c r="E70" s="1" t="str">
        <f t="shared" si="5"/>
        <v>Alex Man-Pietro Bragioto</v>
      </c>
      <c r="F70" t="str">
        <f t="shared" si="6"/>
        <v>Lost</v>
      </c>
      <c r="G70" s="1">
        <f t="shared" si="7"/>
        <v>1</v>
      </c>
      <c r="H70">
        <f t="shared" si="8"/>
        <v>1</v>
      </c>
      <c r="I70" t="str">
        <f>INDEX(META!$B:$B,MATCH(B70,META!$A:$A,0))</f>
        <v>Jund Wildfire</v>
      </c>
      <c r="J70" t="str">
        <f>INDEX(META!$B:$B,MATCH(D70,META!$A:$A,0))</f>
        <v>Mono Red Synth</v>
      </c>
      <c r="K70" t="str">
        <f t="shared" si="9"/>
        <v>Jund Wildfire-Mono Red Synth</v>
      </c>
    </row>
    <row r="71" spans="1:11" x14ac:dyDescent="0.3">
      <c r="A71">
        <v>70</v>
      </c>
      <c r="B71" t="s">
        <v>1379</v>
      </c>
      <c r="C71" t="s">
        <v>25</v>
      </c>
      <c r="D71" t="s">
        <v>829</v>
      </c>
      <c r="E71" s="1" t="str">
        <f t="shared" si="5"/>
        <v>Dario Boniburini-Davide Dall'Ara</v>
      </c>
      <c r="F71" t="str">
        <f t="shared" si="6"/>
        <v>Won</v>
      </c>
      <c r="G71" s="1">
        <f t="shared" si="7"/>
        <v>1</v>
      </c>
      <c r="H71">
        <f t="shared" si="8"/>
        <v>1</v>
      </c>
      <c r="I71" t="str">
        <f>INDEX(META!$B:$B,MATCH(B71,META!$A:$A,0))</f>
        <v>Gruul Monsters</v>
      </c>
      <c r="J71" t="str">
        <f>INDEX(META!$B:$B,MATCH(D71,META!$A:$A,0))</f>
        <v>Grixis Affinity</v>
      </c>
      <c r="K71" t="str">
        <f t="shared" si="9"/>
        <v>Gruul Monsters-Grixis Affinity</v>
      </c>
    </row>
    <row r="72" spans="1:11" x14ac:dyDescent="0.3">
      <c r="A72">
        <v>71</v>
      </c>
      <c r="B72" t="s">
        <v>604</v>
      </c>
      <c r="C72" t="s">
        <v>28</v>
      </c>
      <c r="D72" t="s">
        <v>1681</v>
      </c>
      <c r="E72" s="1" t="str">
        <f t="shared" si="5"/>
        <v>Russell Monje-Riccardo Cirotti</v>
      </c>
      <c r="F72" t="str">
        <f t="shared" si="6"/>
        <v>Won</v>
      </c>
      <c r="G72" s="1">
        <f t="shared" si="7"/>
        <v>1</v>
      </c>
      <c r="H72">
        <f t="shared" si="8"/>
        <v>1</v>
      </c>
      <c r="I72" t="str">
        <f>INDEX(META!$B:$B,MATCH(B72,META!$A:$A,0))</f>
        <v>Jund Wildfire</v>
      </c>
      <c r="J72" t="str">
        <f>INDEX(META!$B:$B,MATCH(D72,META!$A:$A,0))</f>
        <v>High Tide Combo</v>
      </c>
      <c r="K72" t="str">
        <f t="shared" si="9"/>
        <v>Jund Wildfire-High Tide Combo</v>
      </c>
    </row>
    <row r="73" spans="1:11" x14ac:dyDescent="0.3">
      <c r="A73">
        <v>72</v>
      </c>
      <c r="B73" t="s">
        <v>1072</v>
      </c>
      <c r="C73" t="s">
        <v>30</v>
      </c>
      <c r="D73" t="s">
        <v>750</v>
      </c>
      <c r="E73" s="1" t="str">
        <f t="shared" si="5"/>
        <v>Gianmarco Parolin-Oscar ettore Gilardi</v>
      </c>
      <c r="F73" t="str">
        <f t="shared" si="6"/>
        <v>Lost</v>
      </c>
      <c r="G73" s="1">
        <f t="shared" si="7"/>
        <v>1</v>
      </c>
      <c r="H73">
        <f t="shared" si="8"/>
        <v>1</v>
      </c>
      <c r="I73" t="str">
        <f>INDEX(META!$B:$B,MATCH(B73,META!$A:$A,0))</f>
        <v>Jund Wildfire</v>
      </c>
      <c r="J73" t="str">
        <f>INDEX(META!$B:$B,MATCH(D73,META!$A:$A,0))</f>
        <v>Golgari Fog</v>
      </c>
      <c r="K73" t="str">
        <f t="shared" si="9"/>
        <v>Jund Wildfire-Golgari Fog</v>
      </c>
    </row>
    <row r="74" spans="1:11" x14ac:dyDescent="0.3">
      <c r="A74">
        <v>73</v>
      </c>
      <c r="B74" t="s">
        <v>2024</v>
      </c>
      <c r="C74" t="s">
        <v>25</v>
      </c>
      <c r="D74" t="s">
        <v>850</v>
      </c>
      <c r="E74" s="1" t="str">
        <f t="shared" si="5"/>
        <v>Federico Marchiani-Jiri Moravec</v>
      </c>
      <c r="F74" t="str">
        <f t="shared" si="6"/>
        <v>Won</v>
      </c>
      <c r="G74" s="1">
        <f t="shared" si="7"/>
        <v>1</v>
      </c>
      <c r="H74">
        <f t="shared" si="8"/>
        <v>1</v>
      </c>
      <c r="I74" t="str">
        <f>INDEX(META!$B:$B,MATCH(B74,META!$A:$A,0))</f>
        <v>Rakdos Madness</v>
      </c>
      <c r="J74" t="str">
        <f>INDEX(META!$B:$B,MATCH(D74,META!$A:$A,0))</f>
        <v>Mono Red Synth</v>
      </c>
      <c r="K74" t="str">
        <f t="shared" si="9"/>
        <v>Rakdos Madness-Mono Red Synth</v>
      </c>
    </row>
    <row r="75" spans="1:11" x14ac:dyDescent="0.3">
      <c r="A75">
        <v>74</v>
      </c>
      <c r="B75" t="s">
        <v>880</v>
      </c>
      <c r="C75" t="s">
        <v>29</v>
      </c>
      <c r="D75" t="s">
        <v>239</v>
      </c>
      <c r="E75" s="1" t="str">
        <f t="shared" si="5"/>
        <v>Sergio Sánchez Ruiz-Stefano Carbone</v>
      </c>
      <c r="F75" t="str">
        <f t="shared" si="6"/>
        <v>Draw</v>
      </c>
      <c r="G75" s="1">
        <f t="shared" si="7"/>
        <v>1</v>
      </c>
      <c r="H75">
        <f t="shared" si="8"/>
        <v>1</v>
      </c>
      <c r="I75" t="str">
        <f>INDEX(META!$B:$B,MATCH(B75,META!$A:$A,0))</f>
        <v>Mono Black Sacrifice</v>
      </c>
      <c r="J75" t="str">
        <f>INDEX(META!$B:$B,MATCH(D75,META!$A:$A,0))</f>
        <v>White Weenie</v>
      </c>
      <c r="K75" t="str">
        <f t="shared" si="9"/>
        <v>Mono Black Sacrifice-White Weenie</v>
      </c>
    </row>
    <row r="76" spans="1:11" x14ac:dyDescent="0.3">
      <c r="A76">
        <v>75</v>
      </c>
      <c r="B76" t="s">
        <v>736</v>
      </c>
      <c r="C76" t="s">
        <v>27</v>
      </c>
      <c r="D76" t="s">
        <v>516</v>
      </c>
      <c r="E76" s="1" t="str">
        <f t="shared" si="5"/>
        <v>Mateusz Krupa-Vincenzo Vinci</v>
      </c>
      <c r="F76" t="str">
        <f t="shared" si="6"/>
        <v>Lost</v>
      </c>
      <c r="G76" s="1">
        <f t="shared" si="7"/>
        <v>1</v>
      </c>
      <c r="H76">
        <f t="shared" si="8"/>
        <v>1</v>
      </c>
      <c r="I76" t="str">
        <f>INDEX(META!$B:$B,MATCH(B76,META!$A:$A,0))</f>
        <v>Mono Black Midrange</v>
      </c>
      <c r="J76" t="str">
        <f>INDEX(META!$B:$B,MATCH(D76,META!$A:$A,0))</f>
        <v>Jund Wildfire</v>
      </c>
      <c r="K76" t="str">
        <f t="shared" si="9"/>
        <v>Mono Black Midrange-Jund Wildfire</v>
      </c>
    </row>
    <row r="77" spans="1:11" x14ac:dyDescent="0.3">
      <c r="A77">
        <v>76</v>
      </c>
      <c r="B77" t="s">
        <v>1045</v>
      </c>
      <c r="C77" t="s">
        <v>27</v>
      </c>
      <c r="D77" t="s">
        <v>3194</v>
      </c>
      <c r="E77" s="1" t="str">
        <f t="shared" si="5"/>
        <v>Matteo Zovi-hayden dubock</v>
      </c>
      <c r="F77" t="str">
        <f t="shared" si="6"/>
        <v>Lost</v>
      </c>
      <c r="G77" s="1">
        <f t="shared" si="7"/>
        <v>1</v>
      </c>
      <c r="H77">
        <f t="shared" si="8"/>
        <v>1</v>
      </c>
      <c r="I77" t="str">
        <f>INDEX(META!$B:$B,MATCH(B77,META!$A:$A,0))</f>
        <v>Mono Blue Aggro</v>
      </c>
      <c r="J77" t="str">
        <f>INDEX(META!$B:$B,MATCH(D77,META!$A:$A,0))</f>
        <v>Jeskai Ephemerate</v>
      </c>
      <c r="K77" t="str">
        <f t="shared" si="9"/>
        <v>Mono Blue Aggro-Jeskai Ephemerate</v>
      </c>
    </row>
    <row r="78" spans="1:11" x14ac:dyDescent="0.3">
      <c r="A78">
        <v>77</v>
      </c>
      <c r="B78" t="s">
        <v>1489</v>
      </c>
      <c r="C78" t="s">
        <v>28</v>
      </c>
      <c r="D78" t="s">
        <v>2428</v>
      </c>
      <c r="E78" s="1" t="str">
        <f t="shared" si="5"/>
        <v>Matteo Riccardi-phillip drage</v>
      </c>
      <c r="F78" t="str">
        <f t="shared" si="6"/>
        <v>Won</v>
      </c>
      <c r="G78" s="1">
        <f t="shared" si="7"/>
        <v>1</v>
      </c>
      <c r="H78">
        <f t="shared" si="8"/>
        <v>1</v>
      </c>
      <c r="I78" t="str">
        <f>INDEX(META!$B:$B,MATCH(B78,META!$A:$A,0))</f>
        <v>Gruul Monsters</v>
      </c>
      <c r="J78" t="str">
        <f>INDEX(META!$B:$B,MATCH(D78,META!$A:$A,0))</f>
        <v>Grixis Affinity</v>
      </c>
      <c r="K78" t="str">
        <f t="shared" si="9"/>
        <v>Gruul Monsters-Grixis Affinity</v>
      </c>
    </row>
    <row r="79" spans="1:11" x14ac:dyDescent="0.3">
      <c r="A79">
        <v>78</v>
      </c>
      <c r="B79" t="s">
        <v>758</v>
      </c>
      <c r="C79" t="s">
        <v>26</v>
      </c>
      <c r="D79" t="s">
        <v>354</v>
      </c>
      <c r="E79" s="1" t="str">
        <f t="shared" si="5"/>
        <v>Erik Maranto-Milos Arsic</v>
      </c>
      <c r="F79" t="str">
        <f t="shared" si="6"/>
        <v>Lost</v>
      </c>
      <c r="G79" s="1">
        <f t="shared" si="7"/>
        <v>1</v>
      </c>
      <c r="H79">
        <f t="shared" si="8"/>
        <v>1</v>
      </c>
      <c r="I79" t="str">
        <f>INDEX(META!$B:$B,MATCH(B79,META!$A:$A,0))</f>
        <v>Flicker Tron</v>
      </c>
      <c r="J79" t="str">
        <f>INDEX(META!$B:$B,MATCH(D79,META!$A:$A,0))</f>
        <v>Mono Red Synth</v>
      </c>
      <c r="K79" t="str">
        <f t="shared" si="9"/>
        <v>Flicker Tron-Mono Red Synth</v>
      </c>
    </row>
    <row r="80" spans="1:11" x14ac:dyDescent="0.3">
      <c r="A80">
        <v>79</v>
      </c>
      <c r="B80" t="s">
        <v>947</v>
      </c>
      <c r="C80" t="s">
        <v>26</v>
      </c>
      <c r="D80" t="s">
        <v>1959</v>
      </c>
      <c r="E80" s="1" t="str">
        <f t="shared" si="5"/>
        <v>Andrea Severini-Edoardo Saggin</v>
      </c>
      <c r="F80" t="str">
        <f t="shared" si="6"/>
        <v>Lost</v>
      </c>
      <c r="G80" s="1">
        <f t="shared" si="7"/>
        <v>1</v>
      </c>
      <c r="H80">
        <f t="shared" si="8"/>
        <v>1</v>
      </c>
      <c r="I80" t="str">
        <f>INDEX(META!$B:$B,MATCH(B80,META!$A:$A,0))</f>
        <v>Mono Red Synth</v>
      </c>
      <c r="J80" t="str">
        <f>INDEX(META!$B:$B,MATCH(D80,META!$A:$A,0))</f>
        <v>Jund Wildfire</v>
      </c>
      <c r="K80" t="str">
        <f t="shared" si="9"/>
        <v>Mono Red Synth-Jund Wildfire</v>
      </c>
    </row>
    <row r="81" spans="1:11" x14ac:dyDescent="0.3">
      <c r="A81">
        <v>80</v>
      </c>
      <c r="B81" t="s">
        <v>775</v>
      </c>
      <c r="C81" t="s">
        <v>26</v>
      </c>
      <c r="D81" t="s">
        <v>233</v>
      </c>
      <c r="E81" s="1" t="str">
        <f t="shared" si="5"/>
        <v>Tuukka Sinisalo-Samuele Samaritani</v>
      </c>
      <c r="F81" t="str">
        <f t="shared" si="6"/>
        <v>Lost</v>
      </c>
      <c r="G81" s="1">
        <f t="shared" si="7"/>
        <v>1</v>
      </c>
      <c r="H81">
        <f t="shared" si="8"/>
        <v>1</v>
      </c>
      <c r="I81" t="str">
        <f>INDEX(META!$B:$B,MATCH(B81,META!$A:$A,0))</f>
        <v>Rakdos Madness</v>
      </c>
      <c r="J81" t="str">
        <f>INDEX(META!$B:$B,MATCH(D81,META!$A:$A,0))</f>
        <v>Jund Wildfire</v>
      </c>
      <c r="K81" t="str">
        <f t="shared" si="9"/>
        <v>Rakdos Madness-Jund Wildfire</v>
      </c>
    </row>
    <row r="82" spans="1:11" x14ac:dyDescent="0.3">
      <c r="A82">
        <v>81</v>
      </c>
      <c r="B82" t="s">
        <v>3179</v>
      </c>
      <c r="C82" t="s">
        <v>29</v>
      </c>
      <c r="D82" t="s">
        <v>293</v>
      </c>
      <c r="E82" s="1" t="str">
        <f t="shared" si="5"/>
        <v>Alberto Casto-Alessandro Visentini</v>
      </c>
      <c r="F82" t="str">
        <f t="shared" si="6"/>
        <v>Draw</v>
      </c>
      <c r="G82" s="1">
        <f t="shared" si="7"/>
        <v>1</v>
      </c>
      <c r="H82">
        <f t="shared" si="8"/>
        <v>1</v>
      </c>
      <c r="I82" t="str">
        <f>INDEX(META!$B:$B,MATCH(B82,META!$A:$A,0))</f>
        <v>Izzet Terror</v>
      </c>
      <c r="J82" t="str">
        <f>INDEX(META!$B:$B,MATCH(D82,META!$A:$A,0))</f>
        <v>Jund Wildfire</v>
      </c>
      <c r="K82" t="str">
        <f t="shared" si="9"/>
        <v>Izzet Terror-Jund Wildfire</v>
      </c>
    </row>
    <row r="83" spans="1:11" x14ac:dyDescent="0.3">
      <c r="A83">
        <v>82</v>
      </c>
      <c r="B83" t="s">
        <v>131</v>
      </c>
      <c r="C83" t="s">
        <v>26</v>
      </c>
      <c r="D83" t="s">
        <v>819</v>
      </c>
      <c r="E83" s="1" t="str">
        <f t="shared" si="5"/>
        <v>Dario Tommasi-Simone Villivá</v>
      </c>
      <c r="F83" t="str">
        <f t="shared" si="6"/>
        <v>Lost</v>
      </c>
      <c r="G83" s="1">
        <f t="shared" si="7"/>
        <v>1</v>
      </c>
      <c r="H83">
        <f t="shared" si="8"/>
        <v>1</v>
      </c>
      <c r="I83" t="str">
        <f>INDEX(META!$B:$B,MATCH(B83,META!$A:$A,0))</f>
        <v>Turbo Exhume</v>
      </c>
      <c r="J83" t="str">
        <f>INDEX(META!$B:$B,MATCH(D83,META!$A:$A,0))</f>
        <v>Mono Blue Aggro</v>
      </c>
      <c r="K83" t="str">
        <f t="shared" si="9"/>
        <v>Turbo Exhume-Mono Blue Aggro</v>
      </c>
    </row>
    <row r="84" spans="1:11" x14ac:dyDescent="0.3">
      <c r="A84">
        <v>83</v>
      </c>
      <c r="B84" t="s">
        <v>1943</v>
      </c>
      <c r="C84" t="s">
        <v>26</v>
      </c>
      <c r="D84" t="s">
        <v>1259</v>
      </c>
      <c r="E84" s="1" t="str">
        <f t="shared" si="5"/>
        <v>Enrico Pascolo-Marco Cavalli</v>
      </c>
      <c r="F84" t="str">
        <f t="shared" si="6"/>
        <v>Lost</v>
      </c>
      <c r="G84" s="1">
        <f t="shared" si="7"/>
        <v>1</v>
      </c>
      <c r="H84">
        <f t="shared" si="8"/>
        <v>1</v>
      </c>
      <c r="I84" t="str">
        <f>INDEX(META!$B:$B,MATCH(B84,META!$A:$A,0))</f>
        <v>Dimir Snacker</v>
      </c>
      <c r="J84" t="str">
        <f>INDEX(META!$B:$B,MATCH(D84,META!$A:$A,0))</f>
        <v>Rakdos Madness</v>
      </c>
      <c r="K84" t="str">
        <f t="shared" si="9"/>
        <v>Dimir Snacker-Rakdos Madness</v>
      </c>
    </row>
    <row r="85" spans="1:11" x14ac:dyDescent="0.3">
      <c r="A85">
        <v>84</v>
      </c>
      <c r="B85" t="s">
        <v>1179</v>
      </c>
      <c r="C85" t="s">
        <v>25</v>
      </c>
      <c r="D85" t="s">
        <v>2746</v>
      </c>
      <c r="E85" s="1" t="str">
        <f t="shared" si="5"/>
        <v>Tommaso Albertini-Franco Cheng</v>
      </c>
      <c r="F85" t="str">
        <f t="shared" si="6"/>
        <v>Won</v>
      </c>
      <c r="G85" s="1">
        <f t="shared" si="7"/>
        <v>1</v>
      </c>
      <c r="H85">
        <f t="shared" si="8"/>
        <v>1</v>
      </c>
      <c r="I85" t="str">
        <f>INDEX(META!$B:$B,MATCH(B85,META!$A:$A,0))</f>
        <v>Mono Blue Aggro</v>
      </c>
      <c r="J85" t="str">
        <f>INDEX(META!$B:$B,MATCH(D85,META!$A:$A,0))</f>
        <v>Dimir Snacker</v>
      </c>
      <c r="K85" t="str">
        <f t="shared" si="9"/>
        <v>Mono Blue Aggro-Dimir Snacker</v>
      </c>
    </row>
    <row r="86" spans="1:11" x14ac:dyDescent="0.3">
      <c r="A86">
        <v>85</v>
      </c>
      <c r="B86" t="s">
        <v>92</v>
      </c>
      <c r="C86" t="s">
        <v>25</v>
      </c>
      <c r="D86" t="s">
        <v>781</v>
      </c>
      <c r="E86" s="1" t="str">
        <f t="shared" si="5"/>
        <v>Mattia Sartori-Liam Roy Trott</v>
      </c>
      <c r="F86" t="str">
        <f t="shared" si="6"/>
        <v>Won</v>
      </c>
      <c r="G86" s="1">
        <f t="shared" si="7"/>
        <v>1</v>
      </c>
      <c r="H86">
        <f t="shared" si="8"/>
        <v>1</v>
      </c>
      <c r="I86" t="str">
        <f>INDEX(META!$B:$B,MATCH(B86,META!$A:$A,0))</f>
        <v>Jund Wildfire</v>
      </c>
      <c r="J86" t="str">
        <f>INDEX(META!$B:$B,MATCH(D86,META!$A:$A,0))</f>
        <v>Mono Red Madness</v>
      </c>
      <c r="K86" t="str">
        <f t="shared" si="9"/>
        <v>Jund Wildfire-Mono Red Madness</v>
      </c>
    </row>
    <row r="87" spans="1:11" x14ac:dyDescent="0.3">
      <c r="A87">
        <v>86</v>
      </c>
      <c r="B87" t="s">
        <v>814</v>
      </c>
      <c r="C87" t="s">
        <v>26</v>
      </c>
      <c r="D87" t="s">
        <v>192</v>
      </c>
      <c r="E87" s="1" t="str">
        <f t="shared" si="5"/>
        <v>Dmitrii Cebotari-Cristiano Ciacci</v>
      </c>
      <c r="F87" t="str">
        <f t="shared" si="6"/>
        <v>Lost</v>
      </c>
      <c r="G87" s="1">
        <f t="shared" si="7"/>
        <v>1</v>
      </c>
      <c r="H87">
        <f t="shared" si="8"/>
        <v>1</v>
      </c>
      <c r="I87" t="str">
        <f>INDEX(META!$B:$B,MATCH(B87,META!$A:$A,0))</f>
        <v>Gruul Ponza</v>
      </c>
      <c r="J87" t="str">
        <f>INDEX(META!$B:$B,MATCH(D87,META!$A:$A,0))</f>
        <v>Jund Wildfire</v>
      </c>
      <c r="K87" t="str">
        <f t="shared" si="9"/>
        <v>Gruul Ponza-Jund Wildfire</v>
      </c>
    </row>
    <row r="88" spans="1:11" x14ac:dyDescent="0.3">
      <c r="A88">
        <v>87</v>
      </c>
      <c r="B88" t="s">
        <v>1359</v>
      </c>
      <c r="C88" t="s">
        <v>29</v>
      </c>
      <c r="D88" t="s">
        <v>263</v>
      </c>
      <c r="E88" s="1" t="str">
        <f t="shared" si="5"/>
        <v>Maks Grabarczyk-Edoardo Orsi</v>
      </c>
      <c r="F88" t="str">
        <f t="shared" si="6"/>
        <v>Draw</v>
      </c>
      <c r="G88" s="1">
        <f t="shared" si="7"/>
        <v>1</v>
      </c>
      <c r="H88">
        <f t="shared" si="8"/>
        <v>1</v>
      </c>
      <c r="I88" t="str">
        <f>INDEX(META!$B:$B,MATCH(B88,META!$A:$A,0))</f>
        <v>Mono Blue Terror</v>
      </c>
      <c r="J88" t="str">
        <f>INDEX(META!$B:$B,MATCH(D88,META!$A:$A,0))</f>
        <v>Jund Wildfire</v>
      </c>
      <c r="K88" t="str">
        <f t="shared" si="9"/>
        <v>Mono Blue Terror-Jund Wildfire</v>
      </c>
    </row>
    <row r="89" spans="1:11" x14ac:dyDescent="0.3">
      <c r="A89">
        <v>88</v>
      </c>
      <c r="B89" t="s">
        <v>1789</v>
      </c>
      <c r="C89" t="s">
        <v>27</v>
      </c>
      <c r="D89" t="s">
        <v>853</v>
      </c>
      <c r="E89" s="1" t="str">
        <f t="shared" si="5"/>
        <v>pietro laudati-Emanuele Navarra</v>
      </c>
      <c r="F89" t="str">
        <f t="shared" si="6"/>
        <v>Lost</v>
      </c>
      <c r="G89" s="1">
        <f t="shared" si="7"/>
        <v>1</v>
      </c>
      <c r="H89">
        <f t="shared" si="8"/>
        <v>1</v>
      </c>
      <c r="I89" t="str">
        <f>INDEX(META!$B:$B,MATCH(B89,META!$A:$A,0))</f>
        <v>Izzet Terror</v>
      </c>
      <c r="J89" t="str">
        <f>INDEX(META!$B:$B,MATCH(D89,META!$A:$A,0))</f>
        <v>Altar Tron</v>
      </c>
      <c r="K89" t="str">
        <f t="shared" si="9"/>
        <v>Izzet Terror-Altar Tron</v>
      </c>
    </row>
    <row r="90" spans="1:11" x14ac:dyDescent="0.3">
      <c r="A90">
        <v>89</v>
      </c>
      <c r="B90" t="s">
        <v>811</v>
      </c>
      <c r="C90" t="s">
        <v>26</v>
      </c>
      <c r="D90" t="s">
        <v>339</v>
      </c>
      <c r="E90" s="1" t="str">
        <f t="shared" si="5"/>
        <v>Gianluca Croce-Tomasz Sodomirski</v>
      </c>
      <c r="F90" t="str">
        <f t="shared" si="6"/>
        <v>Lost</v>
      </c>
      <c r="G90" s="1">
        <f t="shared" si="7"/>
        <v>1</v>
      </c>
      <c r="H90">
        <f t="shared" si="8"/>
        <v>1</v>
      </c>
      <c r="I90" t="str">
        <f>INDEX(META!$B:$B,MATCH(B90,META!$A:$A,0))</f>
        <v>Grixis Affinity</v>
      </c>
      <c r="J90" t="str">
        <f>INDEX(META!$B:$B,MATCH(D90,META!$A:$A,0))</f>
        <v>Mono Blue Aggro</v>
      </c>
      <c r="K90" t="str">
        <f t="shared" si="9"/>
        <v>Grixis Affinity-Mono Blue Aggro</v>
      </c>
    </row>
    <row r="91" spans="1:11" x14ac:dyDescent="0.3">
      <c r="A91">
        <v>90</v>
      </c>
      <c r="B91" t="s">
        <v>845</v>
      </c>
      <c r="C91" t="s">
        <v>27</v>
      </c>
      <c r="D91" t="s">
        <v>415</v>
      </c>
      <c r="E91" s="1" t="str">
        <f t="shared" si="5"/>
        <v>Crescenzo Cipolletta-Alessandro Mazzucchelli</v>
      </c>
      <c r="F91" t="str">
        <f t="shared" si="6"/>
        <v>Lost</v>
      </c>
      <c r="G91" s="1">
        <f t="shared" si="7"/>
        <v>1</v>
      </c>
      <c r="H91">
        <f t="shared" si="8"/>
        <v>1</v>
      </c>
      <c r="I91" t="str">
        <f>INDEX(META!$B:$B,MATCH(B91,META!$A:$A,0))</f>
        <v>Mardu Synth</v>
      </c>
      <c r="J91" t="str">
        <f>INDEX(META!$B:$B,MATCH(D91,META!$A:$A,0))</f>
        <v>Rakdos Madness</v>
      </c>
      <c r="K91" t="str">
        <f t="shared" si="9"/>
        <v>Mardu Synth-Rakdos Madness</v>
      </c>
    </row>
    <row r="92" spans="1:11" x14ac:dyDescent="0.3">
      <c r="A92">
        <v>91</v>
      </c>
      <c r="B92" t="s">
        <v>2271</v>
      </c>
      <c r="C92" t="s">
        <v>27</v>
      </c>
      <c r="D92" t="s">
        <v>2755</v>
      </c>
      <c r="E92" s="1" t="str">
        <f t="shared" si="5"/>
        <v>Lorenzo Celli-Luca Menconi</v>
      </c>
      <c r="F92" t="str">
        <f t="shared" si="6"/>
        <v>Lost</v>
      </c>
      <c r="G92" s="1">
        <f t="shared" si="7"/>
        <v>1</v>
      </c>
      <c r="H92">
        <f t="shared" si="8"/>
        <v>1</v>
      </c>
      <c r="I92" t="str">
        <f>INDEX(META!$B:$B,MATCH(B92,META!$A:$A,0))</f>
        <v>Mono Red Madness</v>
      </c>
      <c r="J92" t="str">
        <f>INDEX(META!$B:$B,MATCH(D92,META!$A:$A,0))</f>
        <v>Jund Wildfire</v>
      </c>
      <c r="K92" t="str">
        <f t="shared" si="9"/>
        <v>Mono Red Madness-Jund Wildfire</v>
      </c>
    </row>
    <row r="93" spans="1:11" x14ac:dyDescent="0.3">
      <c r="A93">
        <v>92</v>
      </c>
      <c r="B93" t="s">
        <v>832</v>
      </c>
      <c r="C93" t="s">
        <v>26</v>
      </c>
      <c r="D93" t="s">
        <v>302</v>
      </c>
      <c r="E93" s="1" t="str">
        <f t="shared" si="5"/>
        <v>Juan Novella-Nicolò Croppi</v>
      </c>
      <c r="F93" t="str">
        <f t="shared" si="6"/>
        <v>Lost</v>
      </c>
      <c r="G93" s="1">
        <f t="shared" si="7"/>
        <v>1</v>
      </c>
      <c r="H93">
        <f t="shared" si="8"/>
        <v>1</v>
      </c>
      <c r="I93" t="str">
        <f>INDEX(META!$B:$B,MATCH(B93,META!$A:$A,0))</f>
        <v>Fangren Tron</v>
      </c>
      <c r="J93" t="str">
        <f>INDEX(META!$B:$B,MATCH(D93,META!$A:$A,0))</f>
        <v>Mono Black Rod</v>
      </c>
      <c r="K93" t="str">
        <f t="shared" si="9"/>
        <v>Fangren Tron-Mono Black Rod</v>
      </c>
    </row>
    <row r="94" spans="1:11" x14ac:dyDescent="0.3">
      <c r="A94">
        <v>93</v>
      </c>
      <c r="B94" t="s">
        <v>117</v>
      </c>
      <c r="C94" t="s">
        <v>26</v>
      </c>
      <c r="D94" t="s">
        <v>381</v>
      </c>
      <c r="E94" s="1" t="str">
        <f t="shared" si="5"/>
        <v>Matteo Zuiani-Gabriele Giglio</v>
      </c>
      <c r="F94" t="str">
        <f t="shared" si="6"/>
        <v>Lost</v>
      </c>
      <c r="G94" s="1">
        <f t="shared" si="7"/>
        <v>1</v>
      </c>
      <c r="H94">
        <f t="shared" si="8"/>
        <v>1</v>
      </c>
      <c r="I94" t="str">
        <f>INDEX(META!$B:$B,MATCH(B94,META!$A:$A,0))</f>
        <v>Altar Tron</v>
      </c>
      <c r="J94" t="str">
        <f>INDEX(META!$B:$B,MATCH(D94,META!$A:$A,0))</f>
        <v>Jund Wildfire</v>
      </c>
      <c r="K94" t="str">
        <f t="shared" si="9"/>
        <v>Altar Tron-Jund Wildfire</v>
      </c>
    </row>
    <row r="95" spans="1:11" x14ac:dyDescent="0.3">
      <c r="A95">
        <v>94</v>
      </c>
      <c r="B95" t="s">
        <v>916</v>
      </c>
      <c r="C95" t="s">
        <v>28</v>
      </c>
      <c r="D95" t="s">
        <v>440</v>
      </c>
      <c r="E95" s="1" t="str">
        <f t="shared" si="5"/>
        <v>Fabio D'Angelo-Max Mittenzwei</v>
      </c>
      <c r="F95" t="str">
        <f t="shared" si="6"/>
        <v>Won</v>
      </c>
      <c r="G95" s="1">
        <f t="shared" si="7"/>
        <v>1</v>
      </c>
      <c r="H95">
        <f t="shared" si="8"/>
        <v>1</v>
      </c>
      <c r="I95" t="str">
        <f>INDEX(META!$B:$B,MATCH(B95,META!$A:$A,0))</f>
        <v>Mono Red Synth</v>
      </c>
      <c r="J95" t="str">
        <f>INDEX(META!$B:$B,MATCH(D95,META!$A:$A,0))</f>
        <v>Mono Red Madness</v>
      </c>
      <c r="K95" t="str">
        <f t="shared" si="9"/>
        <v>Mono Red Synth-Mono Red Madness</v>
      </c>
    </row>
    <row r="96" spans="1:11" x14ac:dyDescent="0.3">
      <c r="A96">
        <v>95</v>
      </c>
      <c r="B96" t="s">
        <v>3054</v>
      </c>
      <c r="C96" t="s">
        <v>28</v>
      </c>
      <c r="D96" t="s">
        <v>2775</v>
      </c>
      <c r="E96" s="1" t="str">
        <f t="shared" si="5"/>
        <v>Nicola Galdi-Francesco Esposito</v>
      </c>
      <c r="F96" t="str">
        <f t="shared" si="6"/>
        <v>Won</v>
      </c>
      <c r="G96" s="1">
        <f t="shared" si="7"/>
        <v>1</v>
      </c>
      <c r="H96">
        <f t="shared" si="8"/>
        <v>1</v>
      </c>
      <c r="I96" t="str">
        <f>INDEX(META!$B:$B,MATCH(B96,META!$A:$A,0))</f>
        <v>Mono Blue Aggro</v>
      </c>
      <c r="J96" t="str">
        <f>INDEX(META!$B:$B,MATCH(D96,META!$A:$A,0))</f>
        <v>White Weenie</v>
      </c>
      <c r="K96" t="str">
        <f t="shared" si="9"/>
        <v>Mono Blue Aggro-White Weenie</v>
      </c>
    </row>
    <row r="97" spans="1:11" x14ac:dyDescent="0.3">
      <c r="A97">
        <v>96</v>
      </c>
      <c r="B97" t="s">
        <v>938</v>
      </c>
      <c r="C97" t="s">
        <v>25</v>
      </c>
      <c r="D97" t="s">
        <v>167</v>
      </c>
      <c r="E97" s="1" t="str">
        <f t="shared" si="5"/>
        <v>Krzysztof Jahn-Mario Giordano</v>
      </c>
      <c r="F97" t="str">
        <f t="shared" si="6"/>
        <v>Won</v>
      </c>
      <c r="G97" s="1">
        <f t="shared" si="7"/>
        <v>1</v>
      </c>
      <c r="H97">
        <f t="shared" si="8"/>
        <v>1</v>
      </c>
      <c r="I97" t="str">
        <f>INDEX(META!$B:$B,MATCH(B97,META!$A:$A,0))</f>
        <v>Rakdos Midrange</v>
      </c>
      <c r="J97" t="str">
        <f>INDEX(META!$B:$B,MATCH(D97,META!$A:$A,0))</f>
        <v>Jund Wildfire</v>
      </c>
      <c r="K97" t="str">
        <f t="shared" si="9"/>
        <v>Rakdos Midrange-Jund Wildfire</v>
      </c>
    </row>
    <row r="98" spans="1:11" x14ac:dyDescent="0.3">
      <c r="A98">
        <v>97</v>
      </c>
      <c r="B98" t="s">
        <v>901</v>
      </c>
      <c r="C98" t="s">
        <v>25</v>
      </c>
      <c r="D98" t="s">
        <v>276</v>
      </c>
      <c r="E98" s="1" t="str">
        <f t="shared" si="5"/>
        <v>Andrea Leoni-Andrea Fava</v>
      </c>
      <c r="F98" t="str">
        <f t="shared" si="6"/>
        <v>Won</v>
      </c>
      <c r="G98" s="1">
        <f t="shared" si="7"/>
        <v>1</v>
      </c>
      <c r="H98">
        <f t="shared" si="8"/>
        <v>1</v>
      </c>
      <c r="I98" t="str">
        <f>INDEX(META!$B:$B,MATCH(B98,META!$A:$A,0))</f>
        <v>Rakdos Madness</v>
      </c>
      <c r="J98" t="str">
        <f>INDEX(META!$B:$B,MATCH(D98,META!$A:$A,0))</f>
        <v>Mono Blue Terror</v>
      </c>
      <c r="K98" t="str">
        <f t="shared" si="9"/>
        <v>Rakdos Madness-Mono Blue Terror</v>
      </c>
    </row>
    <row r="99" spans="1:11" x14ac:dyDescent="0.3">
      <c r="A99">
        <v>98</v>
      </c>
      <c r="B99" t="s">
        <v>2905</v>
      </c>
      <c r="C99" t="s">
        <v>26</v>
      </c>
      <c r="D99" t="s">
        <v>2611</v>
      </c>
      <c r="E99" s="1" t="str">
        <f t="shared" si="5"/>
        <v>Jan Machek-Carlo Tummolillo</v>
      </c>
      <c r="F99" t="str">
        <f t="shared" si="6"/>
        <v>Lost</v>
      </c>
      <c r="G99" s="1">
        <f t="shared" si="7"/>
        <v>1</v>
      </c>
      <c r="H99">
        <f t="shared" si="8"/>
        <v>1</v>
      </c>
      <c r="I99" t="str">
        <f>INDEX(META!$B:$B,MATCH(B99,META!$A:$A,0))</f>
        <v>Mono Blue Aggro</v>
      </c>
      <c r="J99" t="str">
        <f>INDEX(META!$B:$B,MATCH(D99,META!$A:$A,0))</f>
        <v>White Weenie</v>
      </c>
      <c r="K99" t="str">
        <f t="shared" si="9"/>
        <v>Mono Blue Aggro-White Weenie</v>
      </c>
    </row>
    <row r="100" spans="1:11" x14ac:dyDescent="0.3">
      <c r="A100">
        <v>99</v>
      </c>
      <c r="B100" t="s">
        <v>3060</v>
      </c>
      <c r="C100" t="s">
        <v>26</v>
      </c>
      <c r="D100" t="s">
        <v>408</v>
      </c>
      <c r="E100" s="1" t="str">
        <f t="shared" si="5"/>
        <v>Davide D'Orta-stefano biagioni</v>
      </c>
      <c r="F100" t="str">
        <f t="shared" si="6"/>
        <v>Lost</v>
      </c>
      <c r="G100" s="1">
        <f t="shared" si="7"/>
        <v>1</v>
      </c>
      <c r="H100">
        <f t="shared" si="8"/>
        <v>1</v>
      </c>
      <c r="I100" t="str">
        <f>INDEX(META!$B:$B,MATCH(B100,META!$A:$A,0))</f>
        <v>Mono Blue Aggro</v>
      </c>
      <c r="J100" t="str">
        <f>INDEX(META!$B:$B,MATCH(D100,META!$A:$A,0))</f>
        <v>Pili-Pala Combo</v>
      </c>
      <c r="K100" t="str">
        <f t="shared" si="9"/>
        <v>Mono Blue Aggro-Pili-Pala Combo</v>
      </c>
    </row>
    <row r="101" spans="1:11" x14ac:dyDescent="0.3">
      <c r="A101">
        <v>100</v>
      </c>
      <c r="B101" t="s">
        <v>2021</v>
      </c>
      <c r="C101" t="s">
        <v>27</v>
      </c>
      <c r="D101" t="s">
        <v>1404</v>
      </c>
      <c r="E101" s="1" t="str">
        <f t="shared" si="5"/>
        <v>lorenzo pedrazzi-Lorenzo Lupini</v>
      </c>
      <c r="F101" t="str">
        <f t="shared" si="6"/>
        <v>Lost</v>
      </c>
      <c r="G101" s="1">
        <f t="shared" si="7"/>
        <v>1</v>
      </c>
      <c r="H101">
        <f t="shared" si="8"/>
        <v>1</v>
      </c>
      <c r="I101" t="str">
        <f>INDEX(META!$B:$B,MATCH(B101,META!$A:$A,0))</f>
        <v>Rakdos Madness</v>
      </c>
      <c r="J101" t="str">
        <f>INDEX(META!$B:$B,MATCH(D101,META!$A:$A,0))</f>
        <v>Elves</v>
      </c>
      <c r="K101" t="str">
        <f t="shared" si="9"/>
        <v>Rakdos Madness-Elves</v>
      </c>
    </row>
    <row r="102" spans="1:11" x14ac:dyDescent="0.3">
      <c r="A102">
        <v>101</v>
      </c>
      <c r="B102" t="s">
        <v>1326</v>
      </c>
      <c r="C102" t="s">
        <v>26</v>
      </c>
      <c r="D102" t="s">
        <v>1975</v>
      </c>
      <c r="E102" s="1" t="str">
        <f t="shared" si="5"/>
        <v>Carlo Corsentino-mattia scaglioni</v>
      </c>
      <c r="F102" t="str">
        <f t="shared" si="6"/>
        <v>Lost</v>
      </c>
      <c r="G102" s="1">
        <f t="shared" si="7"/>
        <v>1</v>
      </c>
      <c r="H102">
        <f t="shared" si="8"/>
        <v>1</v>
      </c>
      <c r="I102" t="str">
        <f>INDEX(META!$B:$B,MATCH(B102,META!$A:$A,0))</f>
        <v>Walls</v>
      </c>
      <c r="J102" t="str">
        <f>INDEX(META!$B:$B,MATCH(D102,META!$A:$A,0))</f>
        <v>Dimir Terror</v>
      </c>
      <c r="K102" t="str">
        <f t="shared" si="9"/>
        <v>Walls-Dimir Terror</v>
      </c>
    </row>
    <row r="103" spans="1:11" x14ac:dyDescent="0.3">
      <c r="A103">
        <v>102</v>
      </c>
      <c r="B103" t="s">
        <v>1795</v>
      </c>
      <c r="C103" t="s">
        <v>26</v>
      </c>
      <c r="D103" t="s">
        <v>2914</v>
      </c>
      <c r="E103" s="1" t="str">
        <f t="shared" si="5"/>
        <v>lorenzo guerriero-Francesco Fontani</v>
      </c>
      <c r="F103" t="str">
        <f t="shared" si="6"/>
        <v>Lost</v>
      </c>
      <c r="G103" s="1">
        <f t="shared" si="7"/>
        <v>1</v>
      </c>
      <c r="H103">
        <f t="shared" si="8"/>
        <v>1</v>
      </c>
      <c r="I103" t="str">
        <f>INDEX(META!$B:$B,MATCH(B103,META!$A:$A,0))</f>
        <v>Turbo Exhume</v>
      </c>
      <c r="J103" t="str">
        <f>INDEX(META!$B:$B,MATCH(D103,META!$A:$A,0))</f>
        <v>Mono Blue Aggro</v>
      </c>
      <c r="K103" t="str">
        <f t="shared" si="9"/>
        <v>Turbo Exhume-Mono Blue Aggro</v>
      </c>
    </row>
    <row r="104" spans="1:11" x14ac:dyDescent="0.3">
      <c r="A104">
        <v>103</v>
      </c>
      <c r="B104" t="s">
        <v>1862</v>
      </c>
      <c r="C104" t="s">
        <v>27</v>
      </c>
      <c r="D104" t="s">
        <v>525</v>
      </c>
      <c r="E104" s="1" t="str">
        <f t="shared" si="5"/>
        <v>Valerio Mazzarini-Mattia Severini</v>
      </c>
      <c r="F104" t="str">
        <f t="shared" si="6"/>
        <v>Lost</v>
      </c>
      <c r="G104" s="1">
        <f t="shared" si="7"/>
        <v>1</v>
      </c>
      <c r="H104">
        <f t="shared" si="8"/>
        <v>1</v>
      </c>
      <c r="I104" t="str">
        <f>INDEX(META!$B:$B,MATCH(B104,META!$A:$A,0))</f>
        <v>Orzhov Blade</v>
      </c>
      <c r="J104" t="str">
        <f>INDEX(META!$B:$B,MATCH(D104,META!$A:$A,0))</f>
        <v>White Weenie</v>
      </c>
      <c r="K104" t="str">
        <f t="shared" si="9"/>
        <v>Orzhov Blade-White Weenie</v>
      </c>
    </row>
    <row r="105" spans="1:11" x14ac:dyDescent="0.3">
      <c r="A105">
        <v>104</v>
      </c>
      <c r="B105" t="s">
        <v>297</v>
      </c>
      <c r="C105" t="s">
        <v>28</v>
      </c>
      <c r="D105" t="s">
        <v>921</v>
      </c>
      <c r="E105" s="1" t="str">
        <f t="shared" si="5"/>
        <v>Tin Dinarina Mladic-Antonio Gravina</v>
      </c>
      <c r="F105" t="str">
        <f t="shared" si="6"/>
        <v>Won</v>
      </c>
      <c r="G105" s="1">
        <f t="shared" si="7"/>
        <v>1</v>
      </c>
      <c r="H105">
        <f t="shared" si="8"/>
        <v>1</v>
      </c>
      <c r="I105" t="str">
        <f>INDEX(META!$B:$B,MATCH(B105,META!$A:$A,0))</f>
        <v>Mono Red Synth</v>
      </c>
      <c r="J105" t="str">
        <f>INDEX(META!$B:$B,MATCH(D105,META!$A:$A,0))</f>
        <v>Mono Blue Aggro</v>
      </c>
      <c r="K105" t="str">
        <f t="shared" si="9"/>
        <v>Mono Red Synth-Mono Blue Aggro</v>
      </c>
    </row>
    <row r="106" spans="1:11" x14ac:dyDescent="0.3">
      <c r="A106">
        <v>105</v>
      </c>
      <c r="B106" t="s">
        <v>489</v>
      </c>
      <c r="C106" t="s">
        <v>25</v>
      </c>
      <c r="D106" t="s">
        <v>2950</v>
      </c>
      <c r="E106" s="1" t="str">
        <f t="shared" si="5"/>
        <v>Mattia Biella-alessandro rossi</v>
      </c>
      <c r="F106" t="str">
        <f t="shared" si="6"/>
        <v>Won</v>
      </c>
      <c r="G106" s="1">
        <f t="shared" si="7"/>
        <v>1</v>
      </c>
      <c r="H106">
        <f t="shared" si="8"/>
        <v>1</v>
      </c>
      <c r="I106" t="str">
        <f>INDEX(META!$B:$B,MATCH(B106,META!$A:$A,0))</f>
        <v>High Tide Combo</v>
      </c>
      <c r="J106" t="str">
        <f>INDEX(META!$B:$B,MATCH(D106,META!$A:$A,0))</f>
        <v>Gardens</v>
      </c>
      <c r="K106" t="str">
        <f t="shared" si="9"/>
        <v>High Tide Combo-Gardens</v>
      </c>
    </row>
    <row r="107" spans="1:11" x14ac:dyDescent="0.3">
      <c r="A107">
        <v>106</v>
      </c>
      <c r="B107" t="s">
        <v>193</v>
      </c>
      <c r="C107" t="s">
        <v>26</v>
      </c>
      <c r="D107" t="s">
        <v>932</v>
      </c>
      <c r="E107" s="1" t="str">
        <f t="shared" si="5"/>
        <v>Enrico Boscaro-Riccardo Vasellini</v>
      </c>
      <c r="F107" t="str">
        <f t="shared" si="6"/>
        <v>Lost</v>
      </c>
      <c r="G107" s="1">
        <f t="shared" si="7"/>
        <v>1</v>
      </c>
      <c r="H107">
        <f t="shared" si="8"/>
        <v>1</v>
      </c>
      <c r="I107" t="str">
        <f>INDEX(META!$B:$B,MATCH(B107,META!$A:$A,0))</f>
        <v>Jeskai Ephemerate</v>
      </c>
      <c r="J107" t="str">
        <f>INDEX(META!$B:$B,MATCH(D107,META!$A:$A,0))</f>
        <v>Gruul Monsters</v>
      </c>
      <c r="K107" t="str">
        <f t="shared" si="9"/>
        <v>Jeskai Ephemerate-Gruul Monsters</v>
      </c>
    </row>
    <row r="108" spans="1:11" x14ac:dyDescent="0.3">
      <c r="A108">
        <v>107</v>
      </c>
      <c r="B108" t="s">
        <v>406</v>
      </c>
      <c r="C108" t="s">
        <v>27</v>
      </c>
      <c r="D108" t="s">
        <v>975</v>
      </c>
      <c r="E108" s="1" t="str">
        <f t="shared" si="5"/>
        <v>Lorenzo Romano-Marco Ceredi</v>
      </c>
      <c r="F108" t="str">
        <f t="shared" si="6"/>
        <v>Lost</v>
      </c>
      <c r="G108" s="1">
        <f t="shared" si="7"/>
        <v>1</v>
      </c>
      <c r="H108">
        <f t="shared" si="8"/>
        <v>1</v>
      </c>
      <c r="I108" t="str">
        <f>INDEX(META!$B:$B,MATCH(B108,META!$A:$A,0))</f>
        <v>Flicker Tron</v>
      </c>
      <c r="J108" t="str">
        <f>INDEX(META!$B:$B,MATCH(D108,META!$A:$A,0))</f>
        <v>Mardu Synth</v>
      </c>
      <c r="K108" t="str">
        <f t="shared" si="9"/>
        <v>Flicker Tron-Mardu Synth</v>
      </c>
    </row>
    <row r="109" spans="1:11" x14ac:dyDescent="0.3">
      <c r="A109">
        <v>108</v>
      </c>
      <c r="B109" t="s">
        <v>578</v>
      </c>
      <c r="C109" t="s">
        <v>29</v>
      </c>
      <c r="D109" t="s">
        <v>3062</v>
      </c>
      <c r="E109" s="1" t="str">
        <f t="shared" si="5"/>
        <v>Luca Maddalo-Alessandro Giannelli</v>
      </c>
      <c r="F109" t="str">
        <f t="shared" si="6"/>
        <v>Draw</v>
      </c>
      <c r="G109" s="1">
        <f t="shared" si="7"/>
        <v>1</v>
      </c>
      <c r="H109">
        <f t="shared" si="8"/>
        <v>1</v>
      </c>
      <c r="I109" t="str">
        <f>INDEX(META!$B:$B,MATCH(B109,META!$A:$A,0))</f>
        <v>Bogles</v>
      </c>
      <c r="J109" t="str">
        <f>INDEX(META!$B:$B,MATCH(D109,META!$A:$A,0))</f>
        <v>Elves</v>
      </c>
      <c r="K109" t="str">
        <f t="shared" si="9"/>
        <v>Bogles-Elves</v>
      </c>
    </row>
    <row r="110" spans="1:11" x14ac:dyDescent="0.3">
      <c r="A110">
        <v>109</v>
      </c>
      <c r="B110" t="s">
        <v>561</v>
      </c>
      <c r="C110" t="s">
        <v>26</v>
      </c>
      <c r="D110" t="s">
        <v>1905</v>
      </c>
      <c r="E110" s="1" t="str">
        <f t="shared" si="5"/>
        <v>daniele cianfrini-Manuel Michelangeli</v>
      </c>
      <c r="F110" t="str">
        <f t="shared" si="6"/>
        <v>Lost</v>
      </c>
      <c r="G110" s="1">
        <f t="shared" si="7"/>
        <v>1</v>
      </c>
      <c r="H110">
        <f t="shared" si="8"/>
        <v>1</v>
      </c>
      <c r="I110" t="str">
        <f>INDEX(META!$B:$B,MATCH(B110,META!$A:$A,0))</f>
        <v>Elves</v>
      </c>
      <c r="J110" t="str">
        <f>INDEX(META!$B:$B,MATCH(D110,META!$A:$A,0))</f>
        <v>Mono Red Synth</v>
      </c>
      <c r="K110" t="str">
        <f t="shared" si="9"/>
        <v>Elves-Mono Red Synth</v>
      </c>
    </row>
    <row r="111" spans="1:11" x14ac:dyDescent="0.3">
      <c r="A111">
        <v>110</v>
      </c>
      <c r="B111" t="s">
        <v>2442</v>
      </c>
      <c r="C111" t="s">
        <v>26</v>
      </c>
      <c r="D111" t="s">
        <v>1082</v>
      </c>
      <c r="E111" s="1" t="str">
        <f t="shared" si="5"/>
        <v>Davide Buttiero-Stefano Tarabella</v>
      </c>
      <c r="F111" t="str">
        <f t="shared" si="6"/>
        <v>Lost</v>
      </c>
      <c r="G111" s="1">
        <f t="shared" si="7"/>
        <v>1</v>
      </c>
      <c r="H111">
        <f t="shared" si="8"/>
        <v>1</v>
      </c>
      <c r="I111" t="str">
        <f>INDEX(META!$B:$B,MATCH(B111,META!$A:$A,0))</f>
        <v>Mono Red Madness</v>
      </c>
      <c r="J111" t="str">
        <f>INDEX(META!$B:$B,MATCH(D111,META!$A:$A,0))</f>
        <v>Mono Red Synth</v>
      </c>
      <c r="K111" t="str">
        <f t="shared" si="9"/>
        <v>Mono Red Madness-Mono Red Synth</v>
      </c>
    </row>
    <row r="112" spans="1:11" x14ac:dyDescent="0.3">
      <c r="A112">
        <v>111</v>
      </c>
      <c r="B112" t="s">
        <v>1753</v>
      </c>
      <c r="C112" t="s">
        <v>28</v>
      </c>
      <c r="D112" t="s">
        <v>2092</v>
      </c>
      <c r="E112" s="1" t="str">
        <f t="shared" si="5"/>
        <v>Mattia Stifanelli-Piergiorgio Mascagna</v>
      </c>
      <c r="F112" t="str">
        <f t="shared" si="6"/>
        <v>Won</v>
      </c>
      <c r="G112" s="1">
        <f t="shared" si="7"/>
        <v>1</v>
      </c>
      <c r="H112">
        <f t="shared" si="8"/>
        <v>1</v>
      </c>
      <c r="I112" t="str">
        <f>INDEX(META!$B:$B,MATCH(B112,META!$A:$A,0))</f>
        <v>Gardens</v>
      </c>
      <c r="J112" t="str">
        <f>INDEX(META!$B:$B,MATCH(D112,META!$A:$A,0))</f>
        <v>Elves</v>
      </c>
      <c r="K112" t="str">
        <f t="shared" si="9"/>
        <v>Gardens-Elves</v>
      </c>
    </row>
    <row r="113" spans="1:11" x14ac:dyDescent="0.3">
      <c r="A113">
        <v>112</v>
      </c>
      <c r="B113" t="s">
        <v>2835</v>
      </c>
      <c r="C113" t="s">
        <v>25</v>
      </c>
      <c r="D113" t="s">
        <v>1229</v>
      </c>
      <c r="E113" s="1" t="str">
        <f t="shared" si="5"/>
        <v>Manuel Setti-Andrea Animobono</v>
      </c>
      <c r="F113" t="str">
        <f t="shared" si="6"/>
        <v>Won</v>
      </c>
      <c r="G113" s="1">
        <f t="shared" si="7"/>
        <v>1</v>
      </c>
      <c r="H113">
        <f t="shared" si="8"/>
        <v>1</v>
      </c>
      <c r="I113" t="str">
        <f>INDEX(META!$B:$B,MATCH(B113,META!$A:$A,0))</f>
        <v>X Lands Spy</v>
      </c>
      <c r="J113" t="str">
        <f>INDEX(META!$B:$B,MATCH(D113,META!$A:$A,0))</f>
        <v>Mono Blue Terror</v>
      </c>
      <c r="K113" t="str">
        <f t="shared" si="9"/>
        <v>X Lands Spy-Mono Blue Terror</v>
      </c>
    </row>
    <row r="114" spans="1:11" x14ac:dyDescent="0.3">
      <c r="A114">
        <v>113</v>
      </c>
      <c r="B114" t="s">
        <v>310</v>
      </c>
      <c r="C114" t="s">
        <v>28</v>
      </c>
      <c r="D114" t="s">
        <v>3269</v>
      </c>
      <c r="E114" s="1" t="str">
        <f t="shared" si="5"/>
        <v>Davide Sambarino-Simone Bini</v>
      </c>
      <c r="F114" t="str">
        <f t="shared" si="6"/>
        <v>Won</v>
      </c>
      <c r="G114" s="1">
        <f t="shared" si="7"/>
        <v>1</v>
      </c>
      <c r="H114">
        <f t="shared" si="8"/>
        <v>1</v>
      </c>
      <c r="I114" t="str">
        <f>INDEX(META!$B:$B,MATCH(B114,META!$A:$A,0))</f>
        <v>Mono Red Madness</v>
      </c>
      <c r="J114" t="str">
        <f>INDEX(META!$B:$B,MATCH(D114,META!$A:$A,0))</f>
        <v>X Lands Spy</v>
      </c>
      <c r="K114" t="str">
        <f t="shared" si="9"/>
        <v>Mono Red Madness-X Lands Spy</v>
      </c>
    </row>
    <row r="115" spans="1:11" x14ac:dyDescent="0.3">
      <c r="A115">
        <v>114</v>
      </c>
      <c r="B115" t="s">
        <v>998</v>
      </c>
      <c r="C115" t="s">
        <v>25</v>
      </c>
      <c r="D115" t="s">
        <v>698</v>
      </c>
      <c r="E115" s="1" t="str">
        <f t="shared" si="5"/>
        <v>Nicola Martinelli-Flavio Cacelli</v>
      </c>
      <c r="F115" t="str">
        <f t="shared" si="6"/>
        <v>Won</v>
      </c>
      <c r="G115" s="1">
        <f t="shared" si="7"/>
        <v>1</v>
      </c>
      <c r="H115">
        <f t="shared" si="8"/>
        <v>1</v>
      </c>
      <c r="I115" t="str">
        <f>INDEX(META!$B:$B,MATCH(B115,META!$A:$A,0))</f>
        <v>Rakdos Madness</v>
      </c>
      <c r="J115" t="str">
        <f>INDEX(META!$B:$B,MATCH(D115,META!$A:$A,0))</f>
        <v>Elves</v>
      </c>
      <c r="K115" t="str">
        <f t="shared" si="9"/>
        <v>Rakdos Madness-Elves</v>
      </c>
    </row>
    <row r="116" spans="1:11" x14ac:dyDescent="0.3">
      <c r="A116">
        <v>115</v>
      </c>
      <c r="B116" t="s">
        <v>3210</v>
      </c>
      <c r="C116" t="s">
        <v>27</v>
      </c>
      <c r="D116" t="s">
        <v>195</v>
      </c>
      <c r="E116" s="1" t="str">
        <f t="shared" si="5"/>
        <v>Danilo Fanzini-Massimiliano Moretti</v>
      </c>
      <c r="F116" t="str">
        <f t="shared" si="6"/>
        <v>Lost</v>
      </c>
      <c r="G116" s="1">
        <f t="shared" si="7"/>
        <v>1</v>
      </c>
      <c r="H116">
        <f t="shared" si="8"/>
        <v>1</v>
      </c>
      <c r="I116" t="str">
        <f>INDEX(META!$B:$B,MATCH(B116,META!$A:$A,0))</f>
        <v>Altar Tron</v>
      </c>
      <c r="J116" t="str">
        <f>INDEX(META!$B:$B,MATCH(D116,META!$A:$A,0))</f>
        <v>Mono Red Dredge</v>
      </c>
      <c r="K116" t="str">
        <f t="shared" si="9"/>
        <v>Altar Tron-Mono Red Dredge</v>
      </c>
    </row>
    <row r="117" spans="1:11" x14ac:dyDescent="0.3">
      <c r="A117">
        <v>116</v>
      </c>
      <c r="B117" t="s">
        <v>1019</v>
      </c>
      <c r="C117" t="s">
        <v>26</v>
      </c>
      <c r="D117" t="s">
        <v>101</v>
      </c>
      <c r="E117" s="1" t="str">
        <f t="shared" si="5"/>
        <v>Michael Piscopo Filippi-Raffaele Nobili</v>
      </c>
      <c r="F117" t="str">
        <f t="shared" si="6"/>
        <v>Lost</v>
      </c>
      <c r="G117" s="1">
        <f t="shared" si="7"/>
        <v>1</v>
      </c>
      <c r="H117">
        <f t="shared" si="8"/>
        <v>1</v>
      </c>
      <c r="I117" t="str">
        <f>INDEX(META!$B:$B,MATCH(B117,META!$A:$A,0))</f>
        <v>Jund Wildfire</v>
      </c>
      <c r="J117" t="str">
        <f>INDEX(META!$B:$B,MATCH(D117,META!$A:$A,0))</f>
        <v>Mono Red Synth</v>
      </c>
      <c r="K117" t="str">
        <f t="shared" si="9"/>
        <v>Jund Wildfire-Mono Red Synth</v>
      </c>
    </row>
    <row r="118" spans="1:11" x14ac:dyDescent="0.3">
      <c r="A118">
        <v>117</v>
      </c>
      <c r="B118" t="s">
        <v>407</v>
      </c>
      <c r="C118" t="s">
        <v>28</v>
      </c>
      <c r="D118" t="s">
        <v>1007</v>
      </c>
      <c r="E118" s="1" t="str">
        <f t="shared" si="5"/>
        <v>marco cristopher candela-giulio iodice</v>
      </c>
      <c r="F118" t="str">
        <f t="shared" si="6"/>
        <v>Won</v>
      </c>
      <c r="G118" s="1">
        <f t="shared" si="7"/>
        <v>1</v>
      </c>
      <c r="H118">
        <f t="shared" si="8"/>
        <v>1</v>
      </c>
      <c r="I118" t="str">
        <f>INDEX(META!$B:$B,MATCH(B118,META!$A:$A,0))</f>
        <v>Mardu Synth</v>
      </c>
      <c r="J118" t="str">
        <f>INDEX(META!$B:$B,MATCH(D118,META!$A:$A,0))</f>
        <v>Mono Blue Aggro</v>
      </c>
      <c r="K118" t="str">
        <f t="shared" si="9"/>
        <v>Mardu Synth-Mono Blue Aggro</v>
      </c>
    </row>
    <row r="119" spans="1:11" x14ac:dyDescent="0.3">
      <c r="A119">
        <v>118</v>
      </c>
      <c r="B119" t="s">
        <v>222</v>
      </c>
      <c r="C119" t="s">
        <v>27</v>
      </c>
      <c r="D119" t="s">
        <v>1010</v>
      </c>
      <c r="E119" s="1" t="str">
        <f t="shared" si="5"/>
        <v>Nicolò Brandolese-Marco De Sisti</v>
      </c>
      <c r="F119" t="str">
        <f t="shared" si="6"/>
        <v>Lost</v>
      </c>
      <c r="G119" s="1">
        <f t="shared" si="7"/>
        <v>1</v>
      </c>
      <c r="H119">
        <f t="shared" si="8"/>
        <v>1</v>
      </c>
      <c r="I119" t="str">
        <f>INDEX(META!$B:$B,MATCH(B119,META!$A:$A,0))</f>
        <v>Walls</v>
      </c>
      <c r="J119" t="str">
        <f>INDEX(META!$B:$B,MATCH(D119,META!$A:$A,0))</f>
        <v>Mono Red Synth</v>
      </c>
      <c r="K119" t="str">
        <f t="shared" si="9"/>
        <v>Walls-Mono Red Synth</v>
      </c>
    </row>
    <row r="120" spans="1:11" x14ac:dyDescent="0.3">
      <c r="A120">
        <v>119</v>
      </c>
      <c r="B120" t="s">
        <v>347</v>
      </c>
      <c r="C120" t="s">
        <v>26</v>
      </c>
      <c r="D120" t="s">
        <v>1004</v>
      </c>
      <c r="E120" s="1" t="str">
        <f t="shared" si="5"/>
        <v>Samuele Bottale-Francesco Ingargiola</v>
      </c>
      <c r="F120" t="str">
        <f t="shared" si="6"/>
        <v>Lost</v>
      </c>
      <c r="G120" s="1">
        <f t="shared" si="7"/>
        <v>1</v>
      </c>
      <c r="H120">
        <f t="shared" si="8"/>
        <v>1</v>
      </c>
      <c r="I120" t="str">
        <f>INDEX(META!$B:$B,MATCH(B120,META!$A:$A,0))</f>
        <v>Rakdos Madness</v>
      </c>
      <c r="J120" t="str">
        <f>INDEX(META!$B:$B,MATCH(D120,META!$A:$A,0))</f>
        <v>Dredge</v>
      </c>
      <c r="K120" t="str">
        <f t="shared" si="9"/>
        <v>Rakdos Madness-Dredge</v>
      </c>
    </row>
    <row r="121" spans="1:11" x14ac:dyDescent="0.3">
      <c r="A121">
        <v>120</v>
      </c>
      <c r="B121" t="s">
        <v>355</v>
      </c>
      <c r="C121" t="s">
        <v>28</v>
      </c>
      <c r="D121" t="s">
        <v>1055</v>
      </c>
      <c r="E121" s="1" t="str">
        <f t="shared" si="5"/>
        <v>Victor Rocha-Andrea Bontempo</v>
      </c>
      <c r="F121" t="str">
        <f t="shared" si="6"/>
        <v>Won</v>
      </c>
      <c r="G121" s="1">
        <f t="shared" si="7"/>
        <v>1</v>
      </c>
      <c r="H121">
        <f t="shared" si="8"/>
        <v>1</v>
      </c>
      <c r="I121" t="str">
        <f>INDEX(META!$B:$B,MATCH(B121,META!$A:$A,0))</f>
        <v>Rakdos Midrange</v>
      </c>
      <c r="J121" t="str">
        <f>INDEX(META!$B:$B,MATCH(D121,META!$A:$A,0))</f>
        <v>Dredge</v>
      </c>
      <c r="K121" t="str">
        <f t="shared" si="9"/>
        <v>Rakdos Midrange-Dredge</v>
      </c>
    </row>
    <row r="122" spans="1:11" x14ac:dyDescent="0.3">
      <c r="A122">
        <v>121</v>
      </c>
      <c r="B122" t="s">
        <v>1015</v>
      </c>
      <c r="C122" t="s">
        <v>27</v>
      </c>
      <c r="D122" t="s">
        <v>169</v>
      </c>
      <c r="E122" s="1" t="str">
        <f t="shared" si="5"/>
        <v>Gabriele Bitossi-Damiano Menarbin</v>
      </c>
      <c r="F122" t="str">
        <f t="shared" si="6"/>
        <v>Lost</v>
      </c>
      <c r="G122" s="1">
        <f t="shared" si="7"/>
        <v>1</v>
      </c>
      <c r="H122">
        <f t="shared" si="8"/>
        <v>1</v>
      </c>
      <c r="I122" t="str">
        <f>INDEX(META!$B:$B,MATCH(B122,META!$A:$A,0))</f>
        <v>Jund Wildfire</v>
      </c>
      <c r="J122" t="str">
        <f>INDEX(META!$B:$B,MATCH(D122,META!$A:$A,0))</f>
        <v>Gruul Monsters</v>
      </c>
      <c r="K122" t="str">
        <f t="shared" si="9"/>
        <v>Jund Wildfire-Gruul Monsters</v>
      </c>
    </row>
    <row r="123" spans="1:11" x14ac:dyDescent="0.3">
      <c r="A123">
        <v>122</v>
      </c>
      <c r="B123" t="s">
        <v>2307</v>
      </c>
      <c r="C123" t="s">
        <v>27</v>
      </c>
      <c r="D123" t="s">
        <v>2809</v>
      </c>
      <c r="E123" s="1" t="str">
        <f t="shared" si="5"/>
        <v>Antonio Becatti-Francesco Menchetti</v>
      </c>
      <c r="F123" t="str">
        <f t="shared" si="6"/>
        <v>Lost</v>
      </c>
      <c r="G123" s="1">
        <f t="shared" si="7"/>
        <v>1</v>
      </c>
      <c r="H123">
        <f t="shared" si="8"/>
        <v>1</v>
      </c>
      <c r="I123" t="str">
        <f>INDEX(META!$B:$B,MATCH(B123,META!$A:$A,0))</f>
        <v>Jund Wildfire</v>
      </c>
      <c r="J123" t="str">
        <f>INDEX(META!$B:$B,MATCH(D123,META!$A:$A,0))</f>
        <v>High Tide Combo</v>
      </c>
      <c r="K123" t="str">
        <f t="shared" si="9"/>
        <v>Jund Wildfire-High Tide Combo</v>
      </c>
    </row>
    <row r="124" spans="1:11" x14ac:dyDescent="0.3">
      <c r="A124">
        <v>123</v>
      </c>
      <c r="B124" t="s">
        <v>2422</v>
      </c>
      <c r="C124" t="s">
        <v>25</v>
      </c>
      <c r="D124" t="s">
        <v>2678</v>
      </c>
      <c r="E124" s="1" t="str">
        <f t="shared" si="5"/>
        <v>Michele Compagnone-Michele Biagini</v>
      </c>
      <c r="F124" t="str">
        <f t="shared" si="6"/>
        <v>Won</v>
      </c>
      <c r="G124" s="1">
        <f t="shared" si="7"/>
        <v>1</v>
      </c>
      <c r="H124">
        <f t="shared" si="8"/>
        <v>1</v>
      </c>
      <c r="I124" t="str">
        <f>INDEX(META!$B:$B,MATCH(B124,META!$A:$A,0))</f>
        <v>Dimir Terror</v>
      </c>
      <c r="J124" t="str">
        <f>INDEX(META!$B:$B,MATCH(D124,META!$A:$A,0))</f>
        <v>Rakdos Madness</v>
      </c>
      <c r="K124" t="str">
        <f t="shared" si="9"/>
        <v>Dimir Terror-Rakdos Madness</v>
      </c>
    </row>
    <row r="125" spans="1:11" x14ac:dyDescent="0.3">
      <c r="A125">
        <v>124</v>
      </c>
      <c r="B125" t="s">
        <v>3080</v>
      </c>
      <c r="C125" t="s">
        <v>28</v>
      </c>
      <c r="D125" t="s">
        <v>2431</v>
      </c>
      <c r="E125" s="1" t="str">
        <f t="shared" si="5"/>
        <v>Daniele Morri-Fabio Rossini</v>
      </c>
      <c r="F125" t="str">
        <f t="shared" si="6"/>
        <v>Won</v>
      </c>
      <c r="G125" s="1">
        <f t="shared" si="7"/>
        <v>1</v>
      </c>
      <c r="H125">
        <f t="shared" si="8"/>
        <v>1</v>
      </c>
      <c r="I125" t="str">
        <f>INDEX(META!$B:$B,MATCH(B125,META!$A:$A,0))</f>
        <v>Mono Blue Aggro</v>
      </c>
      <c r="J125" t="str">
        <f>INDEX(META!$B:$B,MATCH(D125,META!$A:$A,0))</f>
        <v>Mono Red Synth</v>
      </c>
      <c r="K125" t="str">
        <f t="shared" si="9"/>
        <v>Mono Blue Aggro-Mono Red Synth</v>
      </c>
    </row>
    <row r="126" spans="1:11" x14ac:dyDescent="0.3">
      <c r="A126">
        <v>125</v>
      </c>
      <c r="B126" t="s">
        <v>412</v>
      </c>
      <c r="C126" t="s">
        <v>28</v>
      </c>
      <c r="D126" t="s">
        <v>1037</v>
      </c>
      <c r="E126" s="1" t="str">
        <f t="shared" si="5"/>
        <v>Placido Amicone-Riccardo Scolaro</v>
      </c>
      <c r="F126" t="str">
        <f t="shared" si="6"/>
        <v>Won</v>
      </c>
      <c r="G126" s="1">
        <f t="shared" si="7"/>
        <v>1</v>
      </c>
      <c r="H126">
        <f t="shared" si="8"/>
        <v>1</v>
      </c>
      <c r="I126" t="str">
        <f>INDEX(META!$B:$B,MATCH(B126,META!$A:$A,0))</f>
        <v>Mono Red Synth</v>
      </c>
      <c r="J126" t="str">
        <f>INDEX(META!$B:$B,MATCH(D126,META!$A:$A,0))</f>
        <v>Mono Red Synth</v>
      </c>
      <c r="K126" t="str">
        <f t="shared" si="9"/>
        <v>Mono Red Synth-Mono Red Synth</v>
      </c>
    </row>
    <row r="127" spans="1:11" x14ac:dyDescent="0.3">
      <c r="A127">
        <v>126</v>
      </c>
      <c r="B127" t="s">
        <v>2529</v>
      </c>
      <c r="C127" t="s">
        <v>25</v>
      </c>
      <c r="D127" t="s">
        <v>2371</v>
      </c>
      <c r="E127" s="1" t="str">
        <f t="shared" si="5"/>
        <v>Rizzi Federico-Jacopo Moscardi</v>
      </c>
      <c r="F127" t="str">
        <f t="shared" si="6"/>
        <v>Won</v>
      </c>
      <c r="G127" s="1">
        <f t="shared" si="7"/>
        <v>1</v>
      </c>
      <c r="H127">
        <f t="shared" si="8"/>
        <v>1</v>
      </c>
      <c r="I127" t="str">
        <f>INDEX(META!$B:$B,MATCH(B127,META!$A:$A,0))</f>
        <v>Boros Synth</v>
      </c>
      <c r="J127" t="str">
        <f>INDEX(META!$B:$B,MATCH(D127,META!$A:$A,0))</f>
        <v>High Tide Combo</v>
      </c>
      <c r="K127" t="str">
        <f t="shared" si="9"/>
        <v>Boros Synth-High Tide Combo</v>
      </c>
    </row>
    <row r="128" spans="1:11" x14ac:dyDescent="0.3">
      <c r="A128">
        <v>127</v>
      </c>
      <c r="B128" t="s">
        <v>2984</v>
      </c>
      <c r="C128" t="s">
        <v>27</v>
      </c>
      <c r="D128" t="s">
        <v>2124</v>
      </c>
      <c r="E128" s="1" t="str">
        <f t="shared" si="5"/>
        <v>Boštjan Sladič-NibleS theRag3</v>
      </c>
      <c r="F128" t="str">
        <f t="shared" si="6"/>
        <v>Lost</v>
      </c>
      <c r="G128" s="1">
        <f t="shared" si="7"/>
        <v>1</v>
      </c>
      <c r="H128">
        <f t="shared" si="8"/>
        <v>1</v>
      </c>
      <c r="I128" t="str">
        <f>INDEX(META!$B:$B,MATCH(B128,META!$A:$A,0))</f>
        <v>Grixis Affinity</v>
      </c>
      <c r="J128" t="str">
        <f>INDEX(META!$B:$B,MATCH(D128,META!$A:$A,0))</f>
        <v>Dredge</v>
      </c>
      <c r="K128" t="str">
        <f t="shared" si="9"/>
        <v>Grixis Affinity-Dredge</v>
      </c>
    </row>
    <row r="129" spans="1:11" x14ac:dyDescent="0.3">
      <c r="A129">
        <v>128</v>
      </c>
      <c r="B129" t="s">
        <v>1050</v>
      </c>
      <c r="C129" t="s">
        <v>27</v>
      </c>
      <c r="D129" t="s">
        <v>327</v>
      </c>
      <c r="E129" s="1" t="str">
        <f t="shared" si="5"/>
        <v>Tommaso Aselli-Federico Di Cesare</v>
      </c>
      <c r="F129" t="str">
        <f t="shared" si="6"/>
        <v>Lost</v>
      </c>
      <c r="G129" s="1">
        <f t="shared" si="7"/>
        <v>1</v>
      </c>
      <c r="H129">
        <f t="shared" si="8"/>
        <v>1</v>
      </c>
      <c r="I129" t="str">
        <f>INDEX(META!$B:$B,MATCH(B129,META!$A:$A,0))</f>
        <v>X Lands Spy</v>
      </c>
      <c r="J129" t="str">
        <f>INDEX(META!$B:$B,MATCH(D129,META!$A:$A,0))</f>
        <v>Mono Red Madness</v>
      </c>
      <c r="K129" t="str">
        <f t="shared" si="9"/>
        <v>X Lands Spy-Mono Red Madness</v>
      </c>
    </row>
    <row r="130" spans="1:11" x14ac:dyDescent="0.3">
      <c r="A130">
        <v>129</v>
      </c>
      <c r="B130" t="s">
        <v>2712</v>
      </c>
      <c r="C130" t="s">
        <v>26</v>
      </c>
      <c r="D130" t="s">
        <v>272</v>
      </c>
      <c r="E130" s="1" t="str">
        <f t="shared" ref="E130:E193" si="10">B130&amp;"-"&amp;D130</f>
        <v>Salvatore Manuel Esposito-Joseph Dessaix</v>
      </c>
      <c r="F130" t="str">
        <f t="shared" si="6"/>
        <v>Lost</v>
      </c>
      <c r="G130" s="1">
        <f t="shared" si="7"/>
        <v>1</v>
      </c>
      <c r="H130">
        <f t="shared" si="8"/>
        <v>1</v>
      </c>
      <c r="I130" t="str">
        <f>INDEX(META!$B:$B,MATCH(B130,META!$A:$A,0))</f>
        <v>Mono Red Synth</v>
      </c>
      <c r="J130" t="str">
        <f>INDEX(META!$B:$B,MATCH(D130,META!$A:$A,0))</f>
        <v>Mono Red Madness</v>
      </c>
      <c r="K130" t="str">
        <f t="shared" si="9"/>
        <v>Mono Red Synth-Mono Red Madness</v>
      </c>
    </row>
    <row r="131" spans="1:11" x14ac:dyDescent="0.3">
      <c r="A131">
        <v>130</v>
      </c>
      <c r="B131" t="s">
        <v>1637</v>
      </c>
      <c r="C131" t="s">
        <v>25</v>
      </c>
      <c r="D131" t="s">
        <v>3116</v>
      </c>
      <c r="E131" s="1" t="str">
        <f t="shared" si="10"/>
        <v>Stefano Cova-Federico Luglio</v>
      </c>
      <c r="F131" t="str">
        <f t="shared" ref="F131:F194" si="11">_xlfn.TEXTBEFORE(C131," ")</f>
        <v>Won</v>
      </c>
      <c r="G131" s="1">
        <f t="shared" ref="G131:G194" si="12">IF(A131&gt;=A130,G130,G130+1)</f>
        <v>1</v>
      </c>
      <c r="H131">
        <f t="shared" ref="H131:H194" si="13">AND(I131&gt;0,J131&gt;0)*1</f>
        <v>1</v>
      </c>
      <c r="I131" t="str">
        <f>INDEX(META!$B:$B,MATCH(B131,META!$A:$A,0))</f>
        <v>Flicker Tron</v>
      </c>
      <c r="J131" t="str">
        <f>INDEX(META!$B:$B,MATCH(D131,META!$A:$A,0))</f>
        <v>Elves</v>
      </c>
      <c r="K131" t="str">
        <f t="shared" ref="K131:K194" si="14">I131&amp;"-"&amp;J131</f>
        <v>Flicker Tron-Elves</v>
      </c>
    </row>
    <row r="132" spans="1:11" x14ac:dyDescent="0.3">
      <c r="A132">
        <v>131</v>
      </c>
      <c r="B132" t="s">
        <v>166</v>
      </c>
      <c r="C132" t="s">
        <v>26</v>
      </c>
      <c r="D132" t="s">
        <v>1058</v>
      </c>
      <c r="E132" s="1" t="str">
        <f t="shared" si="10"/>
        <v>Kilian Erler-Alessandro Tucceri</v>
      </c>
      <c r="F132" t="str">
        <f t="shared" si="11"/>
        <v>Lost</v>
      </c>
      <c r="G132" s="1">
        <f t="shared" si="12"/>
        <v>1</v>
      </c>
      <c r="H132">
        <f t="shared" si="13"/>
        <v>1</v>
      </c>
      <c r="I132" t="str">
        <f>INDEX(META!$B:$B,MATCH(B132,META!$A:$A,0))</f>
        <v>Mono Red Synth</v>
      </c>
      <c r="J132" t="str">
        <f>INDEX(META!$B:$B,MATCH(D132,META!$A:$A,0))</f>
        <v>Jund Wildfire</v>
      </c>
      <c r="K132" t="str">
        <f t="shared" si="14"/>
        <v>Mono Red Synth-Jund Wildfire</v>
      </c>
    </row>
    <row r="133" spans="1:11" x14ac:dyDescent="0.3">
      <c r="A133">
        <v>132</v>
      </c>
      <c r="B133" t="s">
        <v>1356</v>
      </c>
      <c r="C133" t="s">
        <v>27</v>
      </c>
      <c r="D133" t="s">
        <v>2016</v>
      </c>
      <c r="E133" s="1" t="str">
        <f t="shared" si="10"/>
        <v>Tommaso Paoli-Pietro Cristantielli</v>
      </c>
      <c r="F133" t="str">
        <f t="shared" si="11"/>
        <v>Lost</v>
      </c>
      <c r="G133" s="1">
        <f t="shared" si="12"/>
        <v>1</v>
      </c>
      <c r="H133">
        <f t="shared" si="13"/>
        <v>1</v>
      </c>
      <c r="I133" t="str">
        <f>INDEX(META!$B:$B,MATCH(B133,META!$A:$A,0))</f>
        <v>White Weenie</v>
      </c>
      <c r="J133" t="str">
        <f>INDEX(META!$B:$B,MATCH(D133,META!$A:$A,0))</f>
        <v>Mono Blue Aggro</v>
      </c>
      <c r="K133" t="str">
        <f t="shared" si="14"/>
        <v>White Weenie-Mono Blue Aggro</v>
      </c>
    </row>
    <row r="134" spans="1:11" x14ac:dyDescent="0.3">
      <c r="A134">
        <v>133</v>
      </c>
      <c r="B134" t="s">
        <v>1399</v>
      </c>
      <c r="C134" t="s">
        <v>26</v>
      </c>
      <c r="D134" t="s">
        <v>1130</v>
      </c>
      <c r="E134" s="1" t="str">
        <f t="shared" si="10"/>
        <v>Tiziano Boni-Davide Canevazzi</v>
      </c>
      <c r="F134" t="str">
        <f t="shared" si="11"/>
        <v>Lost</v>
      </c>
      <c r="G134" s="1">
        <f t="shared" si="12"/>
        <v>1</v>
      </c>
      <c r="H134">
        <f t="shared" si="13"/>
        <v>1</v>
      </c>
      <c r="I134" t="str">
        <f>INDEX(META!$B:$B,MATCH(B134,META!$A:$A,0))</f>
        <v>Mono Red Synth</v>
      </c>
      <c r="J134" t="str">
        <f>INDEX(META!$B:$B,MATCH(D134,META!$A:$A,0))</f>
        <v>Rakdos Madness</v>
      </c>
      <c r="K134" t="str">
        <f t="shared" si="14"/>
        <v>Mono Red Synth-Rakdos Madness</v>
      </c>
    </row>
    <row r="135" spans="1:11" x14ac:dyDescent="0.3">
      <c r="A135">
        <v>134</v>
      </c>
      <c r="B135" t="s">
        <v>209</v>
      </c>
      <c r="C135" t="s">
        <v>26</v>
      </c>
      <c r="D135" t="s">
        <v>1099</v>
      </c>
      <c r="E135" s="1" t="str">
        <f t="shared" si="10"/>
        <v>Valentin Heller-Lorenzo Barbolini</v>
      </c>
      <c r="F135" t="str">
        <f t="shared" si="11"/>
        <v>Lost</v>
      </c>
      <c r="G135" s="1">
        <f t="shared" si="12"/>
        <v>1</v>
      </c>
      <c r="H135">
        <f t="shared" si="13"/>
        <v>1</v>
      </c>
      <c r="I135" t="str">
        <f>INDEX(META!$B:$B,MATCH(B135,META!$A:$A,0))</f>
        <v>Elves</v>
      </c>
      <c r="J135" t="str">
        <f>INDEX(META!$B:$B,MATCH(D135,META!$A:$A,0))</f>
        <v>Mono Black Sacrifice</v>
      </c>
      <c r="K135" t="str">
        <f t="shared" si="14"/>
        <v>Elves-Mono Black Sacrifice</v>
      </c>
    </row>
    <row r="136" spans="1:11" x14ac:dyDescent="0.3">
      <c r="A136">
        <v>135</v>
      </c>
      <c r="B136" t="s">
        <v>1108</v>
      </c>
      <c r="C136" t="s">
        <v>25</v>
      </c>
      <c r="D136" t="s">
        <v>1482</v>
      </c>
      <c r="E136" s="1" t="str">
        <f t="shared" si="10"/>
        <v>Nikolas Melissano-Baptiste Carreaux</v>
      </c>
      <c r="F136" t="str">
        <f t="shared" si="11"/>
        <v>Won</v>
      </c>
      <c r="G136" s="1">
        <f t="shared" si="12"/>
        <v>1</v>
      </c>
      <c r="H136">
        <f t="shared" si="13"/>
        <v>1</v>
      </c>
      <c r="I136" t="str">
        <f>INDEX(META!$B:$B,MATCH(B136,META!$A:$A,0))</f>
        <v>Jund Wildfire</v>
      </c>
      <c r="J136" t="str">
        <f>INDEX(META!$B:$B,MATCH(D136,META!$A:$A,0))</f>
        <v>Jund Wildfire</v>
      </c>
      <c r="K136" t="str">
        <f t="shared" si="14"/>
        <v>Jund Wildfire-Jund Wildfire</v>
      </c>
    </row>
    <row r="137" spans="1:11" x14ac:dyDescent="0.3">
      <c r="A137">
        <v>136</v>
      </c>
      <c r="B137" t="s">
        <v>1333</v>
      </c>
      <c r="C137" t="s">
        <v>29</v>
      </c>
      <c r="D137" t="s">
        <v>2546</v>
      </c>
      <c r="E137" s="1" t="str">
        <f t="shared" si="10"/>
        <v>Dario Gentle-Cedric Dore</v>
      </c>
      <c r="F137" t="str">
        <f t="shared" si="11"/>
        <v>Draw</v>
      </c>
      <c r="G137" s="1">
        <f t="shared" si="12"/>
        <v>1</v>
      </c>
      <c r="H137">
        <f t="shared" si="13"/>
        <v>1</v>
      </c>
      <c r="I137" t="str">
        <f>INDEX(META!$B:$B,MATCH(B137,META!$A:$A,0))</f>
        <v>Jeskai Ephemerate</v>
      </c>
      <c r="J137" t="str">
        <f>INDEX(META!$B:$B,MATCH(D137,META!$A:$A,0))</f>
        <v>Izzet Terror</v>
      </c>
      <c r="K137" t="str">
        <f t="shared" si="14"/>
        <v>Jeskai Ephemerate-Izzet Terror</v>
      </c>
    </row>
    <row r="138" spans="1:11" x14ac:dyDescent="0.3">
      <c r="A138">
        <v>137</v>
      </c>
      <c r="B138" t="s">
        <v>2591</v>
      </c>
      <c r="C138" t="s">
        <v>27</v>
      </c>
      <c r="D138" t="s">
        <v>2987</v>
      </c>
      <c r="E138" s="1" t="str">
        <f t="shared" si="10"/>
        <v>Giacomo Borghi-Samo Umek</v>
      </c>
      <c r="F138" t="str">
        <f t="shared" si="11"/>
        <v>Lost</v>
      </c>
      <c r="G138" s="1">
        <f t="shared" si="12"/>
        <v>1</v>
      </c>
      <c r="H138">
        <f t="shared" si="13"/>
        <v>1</v>
      </c>
      <c r="I138" t="str">
        <f>INDEX(META!$B:$B,MATCH(B138,META!$A:$A,0))</f>
        <v>Orzhov Blade</v>
      </c>
      <c r="J138" t="str">
        <f>INDEX(META!$B:$B,MATCH(D138,META!$A:$A,0))</f>
        <v>Temur Things</v>
      </c>
      <c r="K138" t="str">
        <f t="shared" si="14"/>
        <v>Orzhov Blade-Temur Things</v>
      </c>
    </row>
    <row r="139" spans="1:11" x14ac:dyDescent="0.3">
      <c r="A139">
        <v>138</v>
      </c>
      <c r="B139" t="s">
        <v>159</v>
      </c>
      <c r="C139" t="s">
        <v>25</v>
      </c>
      <c r="D139" t="s">
        <v>1119</v>
      </c>
      <c r="E139" s="1" t="str">
        <f t="shared" si="10"/>
        <v>matteo rullo-Matteo Veneziani</v>
      </c>
      <c r="F139" t="str">
        <f t="shared" si="11"/>
        <v>Won</v>
      </c>
      <c r="G139" s="1">
        <f t="shared" si="12"/>
        <v>1</v>
      </c>
      <c r="H139">
        <f t="shared" si="13"/>
        <v>1</v>
      </c>
      <c r="I139" t="str">
        <f>INDEX(META!$B:$B,MATCH(B139,META!$A:$A,0))</f>
        <v>Jund Wildfire</v>
      </c>
      <c r="J139" t="str">
        <f>INDEX(META!$B:$B,MATCH(D139,META!$A:$A,0))</f>
        <v>DROPPED</v>
      </c>
      <c r="K139" t="str">
        <f t="shared" si="14"/>
        <v>Jund Wildfire-DROPPED</v>
      </c>
    </row>
    <row r="140" spans="1:11" x14ac:dyDescent="0.3">
      <c r="A140">
        <v>139</v>
      </c>
      <c r="B140" t="s">
        <v>1820</v>
      </c>
      <c r="C140" t="s">
        <v>25</v>
      </c>
      <c r="D140" t="s">
        <v>2316</v>
      </c>
      <c r="E140" s="1" t="str">
        <f t="shared" si="10"/>
        <v>Fran družinec-Vittorio Chiantini</v>
      </c>
      <c r="F140" t="str">
        <f t="shared" si="11"/>
        <v>Won</v>
      </c>
      <c r="G140" s="1">
        <f t="shared" si="12"/>
        <v>1</v>
      </c>
      <c r="H140">
        <f t="shared" si="13"/>
        <v>1</v>
      </c>
      <c r="I140" t="str">
        <f>INDEX(META!$B:$B,MATCH(B140,META!$A:$A,0))</f>
        <v>Altar Tron</v>
      </c>
      <c r="J140" t="str">
        <f>INDEX(META!$B:$B,MATCH(D140,META!$A:$A,0))</f>
        <v>Rakdos Madness</v>
      </c>
      <c r="K140" t="str">
        <f t="shared" si="14"/>
        <v>Altar Tron-Rakdos Madness</v>
      </c>
    </row>
    <row r="141" spans="1:11" x14ac:dyDescent="0.3">
      <c r="A141">
        <v>140</v>
      </c>
      <c r="B141" t="s">
        <v>428</v>
      </c>
      <c r="C141" t="s">
        <v>25</v>
      </c>
      <c r="D141" t="s">
        <v>1961</v>
      </c>
      <c r="E141" s="1" t="str">
        <f t="shared" si="10"/>
        <v>Vincenzo Lanzetta-Nicolò Dell'amico</v>
      </c>
      <c r="F141" t="str">
        <f t="shared" si="11"/>
        <v>Won</v>
      </c>
      <c r="G141" s="1">
        <f t="shared" si="12"/>
        <v>1</v>
      </c>
      <c r="H141">
        <f t="shared" si="13"/>
        <v>1</v>
      </c>
      <c r="I141" t="str">
        <f>INDEX(META!$B:$B,MATCH(B141,META!$A:$A,0))</f>
        <v>Pili-Pala Combo</v>
      </c>
      <c r="J141" t="str">
        <f>INDEX(META!$B:$B,MATCH(D141,META!$A:$A,0))</f>
        <v>Mono Red Madness</v>
      </c>
      <c r="K141" t="str">
        <f t="shared" si="14"/>
        <v>Pili-Pala Combo-Mono Red Madness</v>
      </c>
    </row>
    <row r="142" spans="1:11" x14ac:dyDescent="0.3">
      <c r="A142">
        <v>141</v>
      </c>
      <c r="B142" t="s">
        <v>1133</v>
      </c>
      <c r="C142" t="s">
        <v>26</v>
      </c>
      <c r="D142" t="s">
        <v>136</v>
      </c>
      <c r="E142" s="1" t="str">
        <f t="shared" si="10"/>
        <v>Andrea Cavazzoli-Gianluca Costantino</v>
      </c>
      <c r="F142" t="str">
        <f t="shared" si="11"/>
        <v>Lost</v>
      </c>
      <c r="G142" s="1">
        <f t="shared" si="12"/>
        <v>1</v>
      </c>
      <c r="H142">
        <f t="shared" si="13"/>
        <v>1</v>
      </c>
      <c r="I142" t="str">
        <f>INDEX(META!$B:$B,MATCH(B142,META!$A:$A,0))</f>
        <v>Bogles</v>
      </c>
      <c r="J142" t="str">
        <f>INDEX(META!$B:$B,MATCH(D142,META!$A:$A,0))</f>
        <v>Rakdos Madness</v>
      </c>
      <c r="K142" t="str">
        <f t="shared" si="14"/>
        <v>Bogles-Rakdos Madness</v>
      </c>
    </row>
    <row r="143" spans="1:11" x14ac:dyDescent="0.3">
      <c r="A143">
        <v>142</v>
      </c>
      <c r="B143" t="s">
        <v>3088</v>
      </c>
      <c r="C143" t="s">
        <v>28</v>
      </c>
      <c r="D143" t="s">
        <v>689</v>
      </c>
      <c r="E143" s="1" t="str">
        <f t="shared" si="10"/>
        <v>Enea Di Bartolo-Flavio De Cicco</v>
      </c>
      <c r="F143" t="str">
        <f t="shared" si="11"/>
        <v>Won</v>
      </c>
      <c r="G143" s="1">
        <f t="shared" si="12"/>
        <v>1</v>
      </c>
      <c r="H143">
        <f t="shared" si="13"/>
        <v>1</v>
      </c>
      <c r="I143" t="str">
        <f>INDEX(META!$B:$B,MATCH(B143,META!$A:$A,0))</f>
        <v>Mono Blue Aggro</v>
      </c>
      <c r="J143" t="str">
        <f>INDEX(META!$B:$B,MATCH(D143,META!$A:$A,0))</f>
        <v>Mono Red Synth</v>
      </c>
      <c r="K143" t="str">
        <f t="shared" si="14"/>
        <v>Mono Blue Aggro-Mono Red Synth</v>
      </c>
    </row>
    <row r="144" spans="1:11" x14ac:dyDescent="0.3">
      <c r="A144">
        <v>143</v>
      </c>
      <c r="B144" t="s">
        <v>2718</v>
      </c>
      <c r="C144" t="s">
        <v>25</v>
      </c>
      <c r="D144" t="s">
        <v>361</v>
      </c>
      <c r="E144" s="1" t="str">
        <f t="shared" si="10"/>
        <v>Gianluca Botti-kevin Rossi</v>
      </c>
      <c r="F144" t="str">
        <f t="shared" si="11"/>
        <v>Won</v>
      </c>
      <c r="G144" s="1">
        <f t="shared" si="12"/>
        <v>1</v>
      </c>
      <c r="H144">
        <f t="shared" si="13"/>
        <v>1</v>
      </c>
      <c r="I144" t="str">
        <f>INDEX(META!$B:$B,MATCH(B144,META!$A:$A,0))</f>
        <v>Rakdos Madness</v>
      </c>
      <c r="J144" t="str">
        <f>INDEX(META!$B:$B,MATCH(D144,META!$A:$A,0))</f>
        <v>Mono Red Madness</v>
      </c>
      <c r="K144" t="str">
        <f t="shared" si="14"/>
        <v>Rakdos Madness-Mono Red Madness</v>
      </c>
    </row>
    <row r="145" spans="1:11" x14ac:dyDescent="0.3">
      <c r="A145">
        <v>144</v>
      </c>
      <c r="B145" t="s">
        <v>2899</v>
      </c>
      <c r="C145" t="s">
        <v>25</v>
      </c>
      <c r="D145" t="s">
        <v>2313</v>
      </c>
      <c r="E145" s="1" t="str">
        <f t="shared" si="10"/>
        <v>Agatino Giordano-Giovanni Nardiello</v>
      </c>
      <c r="F145" t="str">
        <f t="shared" si="11"/>
        <v>Won</v>
      </c>
      <c r="G145" s="1">
        <f t="shared" si="12"/>
        <v>1</v>
      </c>
      <c r="H145">
        <f t="shared" si="13"/>
        <v>1</v>
      </c>
      <c r="I145" t="str">
        <f>INDEX(META!$B:$B,MATCH(B145,META!$A:$A,0))</f>
        <v>Rakdos Madness</v>
      </c>
      <c r="J145" t="str">
        <f>INDEX(META!$B:$B,MATCH(D145,META!$A:$A,0))</f>
        <v>Jund Wildfire</v>
      </c>
      <c r="K145" t="str">
        <f t="shared" si="14"/>
        <v>Rakdos Madness-Jund Wildfire</v>
      </c>
    </row>
    <row r="146" spans="1:11" x14ac:dyDescent="0.3">
      <c r="A146">
        <v>145</v>
      </c>
      <c r="B146" t="s">
        <v>230</v>
      </c>
      <c r="C146" t="s">
        <v>25</v>
      </c>
      <c r="D146" t="s">
        <v>1163</v>
      </c>
      <c r="E146" s="1" t="str">
        <f t="shared" si="10"/>
        <v>Mattia Zoli-Tommaso Garbellini</v>
      </c>
      <c r="F146" t="str">
        <f t="shared" si="11"/>
        <v>Won</v>
      </c>
      <c r="G146" s="1">
        <f t="shared" si="12"/>
        <v>1</v>
      </c>
      <c r="H146">
        <f t="shared" si="13"/>
        <v>1</v>
      </c>
      <c r="I146" t="str">
        <f>INDEX(META!$B:$B,MATCH(B146,META!$A:$A,0))</f>
        <v>Mono Red Synth</v>
      </c>
      <c r="J146" t="str">
        <f>INDEX(META!$B:$B,MATCH(D146,META!$A:$A,0))</f>
        <v>Rakdos Madness</v>
      </c>
      <c r="K146" t="str">
        <f t="shared" si="14"/>
        <v>Mono Red Synth-Rakdos Madness</v>
      </c>
    </row>
    <row r="147" spans="1:11" x14ac:dyDescent="0.3">
      <c r="A147">
        <v>146</v>
      </c>
      <c r="B147" t="s">
        <v>228</v>
      </c>
      <c r="C147" t="s">
        <v>26</v>
      </c>
      <c r="D147" t="s">
        <v>1168</v>
      </c>
      <c r="E147" s="1" t="str">
        <f t="shared" si="10"/>
        <v>Simone Cataldo-Cody Gleeson</v>
      </c>
      <c r="F147" t="str">
        <f t="shared" si="11"/>
        <v>Lost</v>
      </c>
      <c r="G147" s="1">
        <f t="shared" si="12"/>
        <v>1</v>
      </c>
      <c r="H147">
        <f t="shared" si="13"/>
        <v>1</v>
      </c>
      <c r="I147" t="str">
        <f>INDEX(META!$B:$B,MATCH(B147,META!$A:$A,0))</f>
        <v>Jund Wildfire</v>
      </c>
      <c r="J147" t="str">
        <f>INDEX(META!$B:$B,MATCH(D147,META!$A:$A,0))</f>
        <v>Rakdos Madness</v>
      </c>
      <c r="K147" t="str">
        <f t="shared" si="14"/>
        <v>Jund Wildfire-Rakdos Madness</v>
      </c>
    </row>
    <row r="148" spans="1:11" x14ac:dyDescent="0.3">
      <c r="A148">
        <v>147</v>
      </c>
      <c r="B148" t="s">
        <v>214</v>
      </c>
      <c r="C148" t="s">
        <v>26</v>
      </c>
      <c r="D148" t="s">
        <v>2549</v>
      </c>
      <c r="E148" s="1" t="str">
        <f t="shared" si="10"/>
        <v>pietro rovesti-Nico Tani</v>
      </c>
      <c r="F148" t="str">
        <f t="shared" si="11"/>
        <v>Lost</v>
      </c>
      <c r="G148" s="1">
        <f t="shared" si="12"/>
        <v>1</v>
      </c>
      <c r="H148">
        <f t="shared" si="13"/>
        <v>1</v>
      </c>
      <c r="I148" t="str">
        <f>INDEX(META!$B:$B,MATCH(B148,META!$A:$A,0))</f>
        <v>DROPPED</v>
      </c>
      <c r="J148" t="str">
        <f>INDEX(META!$B:$B,MATCH(D148,META!$A:$A,0))</f>
        <v>Jund Wildfire</v>
      </c>
      <c r="K148" t="str">
        <f t="shared" si="14"/>
        <v>DROPPED-Jund Wildfire</v>
      </c>
    </row>
    <row r="149" spans="1:11" x14ac:dyDescent="0.3">
      <c r="A149">
        <v>148</v>
      </c>
      <c r="B149" t="s">
        <v>411</v>
      </c>
      <c r="C149" t="s">
        <v>25</v>
      </c>
      <c r="D149" t="s">
        <v>1185</v>
      </c>
      <c r="E149" s="1" t="str">
        <f t="shared" si="10"/>
        <v>Luca Micheletto-Michele Marzocchi</v>
      </c>
      <c r="F149" t="str">
        <f t="shared" si="11"/>
        <v>Won</v>
      </c>
      <c r="G149" s="1">
        <f t="shared" si="12"/>
        <v>1</v>
      </c>
      <c r="H149">
        <f t="shared" si="13"/>
        <v>1</v>
      </c>
      <c r="I149" t="str">
        <f>INDEX(META!$B:$B,MATCH(B149,META!$A:$A,0))</f>
        <v>High Tide Combo</v>
      </c>
      <c r="J149" t="str">
        <f>INDEX(META!$B:$B,MATCH(D149,META!$A:$A,0))</f>
        <v>Rakdos Madness</v>
      </c>
      <c r="K149" t="str">
        <f t="shared" si="14"/>
        <v>High Tide Combo-Rakdos Madness</v>
      </c>
    </row>
    <row r="150" spans="1:11" x14ac:dyDescent="0.3">
      <c r="A150">
        <v>149</v>
      </c>
      <c r="B150" t="s">
        <v>341</v>
      </c>
      <c r="C150" t="s">
        <v>28</v>
      </c>
      <c r="D150" t="s">
        <v>1182</v>
      </c>
      <c r="E150" s="1" t="str">
        <f t="shared" si="10"/>
        <v>Mirto Musci-Nicholas Boscolo Todaro</v>
      </c>
      <c r="F150" t="str">
        <f t="shared" si="11"/>
        <v>Won</v>
      </c>
      <c r="G150" s="1">
        <f t="shared" si="12"/>
        <v>1</v>
      </c>
      <c r="H150">
        <f t="shared" si="13"/>
        <v>1</v>
      </c>
      <c r="I150" t="str">
        <f>INDEX(META!$B:$B,MATCH(B150,META!$A:$A,0))</f>
        <v>Mono Blue Terror</v>
      </c>
      <c r="J150" t="str">
        <f>INDEX(META!$B:$B,MATCH(D150,META!$A:$A,0))</f>
        <v>Mono Blue Aggro</v>
      </c>
      <c r="K150" t="str">
        <f t="shared" si="14"/>
        <v>Mono Blue Terror-Mono Blue Aggro</v>
      </c>
    </row>
    <row r="151" spans="1:11" x14ac:dyDescent="0.3">
      <c r="A151">
        <v>150</v>
      </c>
      <c r="B151" t="s">
        <v>259</v>
      </c>
      <c r="C151" t="s">
        <v>26</v>
      </c>
      <c r="D151" t="s">
        <v>1353</v>
      </c>
      <c r="E151" s="1" t="str">
        <f t="shared" si="10"/>
        <v>Davide Burgio-Carlo Rocchetti</v>
      </c>
      <c r="F151" t="str">
        <f t="shared" si="11"/>
        <v>Lost</v>
      </c>
      <c r="G151" s="1">
        <f t="shared" si="12"/>
        <v>1</v>
      </c>
      <c r="H151">
        <f t="shared" si="13"/>
        <v>1</v>
      </c>
      <c r="I151" t="str">
        <f>INDEX(META!$B:$B,MATCH(B151,META!$A:$A,0))</f>
        <v>Mono Red Madness</v>
      </c>
      <c r="J151" t="str">
        <f>INDEX(META!$B:$B,MATCH(D151,META!$A:$A,0))</f>
        <v>High Tide Combo</v>
      </c>
      <c r="K151" t="str">
        <f t="shared" si="14"/>
        <v>Mono Red Madness-High Tide Combo</v>
      </c>
    </row>
    <row r="152" spans="1:11" x14ac:dyDescent="0.3">
      <c r="A152">
        <v>151</v>
      </c>
      <c r="B152" t="s">
        <v>2502</v>
      </c>
      <c r="C152" t="s">
        <v>28</v>
      </c>
      <c r="D152" t="s">
        <v>1198</v>
      </c>
      <c r="E152" s="1" t="str">
        <f t="shared" si="10"/>
        <v>Jose Hernández-Andrea Ruggiero</v>
      </c>
      <c r="F152" t="str">
        <f t="shared" si="11"/>
        <v>Won</v>
      </c>
      <c r="G152" s="1">
        <f t="shared" si="12"/>
        <v>1</v>
      </c>
      <c r="H152">
        <f t="shared" si="13"/>
        <v>1</v>
      </c>
      <c r="I152" t="str">
        <f>INDEX(META!$B:$B,MATCH(B152,META!$A:$A,0))</f>
        <v>Izzet Terror</v>
      </c>
      <c r="J152" t="str">
        <f>INDEX(META!$B:$B,MATCH(D152,META!$A:$A,0))</f>
        <v>Grixis Affinity</v>
      </c>
      <c r="K152" t="str">
        <f t="shared" si="14"/>
        <v>Izzet Terror-Grixis Affinity</v>
      </c>
    </row>
    <row r="153" spans="1:11" x14ac:dyDescent="0.3">
      <c r="A153">
        <v>152</v>
      </c>
      <c r="B153" t="s">
        <v>3122</v>
      </c>
      <c r="C153" t="s">
        <v>25</v>
      </c>
      <c r="D153" t="s">
        <v>2559</v>
      </c>
      <c r="E153" s="1" t="str">
        <f t="shared" si="10"/>
        <v>Filippo Bordini-James Morrison</v>
      </c>
      <c r="F153" t="str">
        <f t="shared" si="11"/>
        <v>Won</v>
      </c>
      <c r="G153" s="1">
        <f t="shared" si="12"/>
        <v>1</v>
      </c>
      <c r="H153">
        <f t="shared" si="13"/>
        <v>1</v>
      </c>
      <c r="I153" t="str">
        <f>INDEX(META!$B:$B,MATCH(B153,META!$A:$A,0))</f>
        <v>Mono Red Synth</v>
      </c>
      <c r="J153" t="str">
        <f>INDEX(META!$B:$B,MATCH(D153,META!$A:$A,0))</f>
        <v>White Weenie</v>
      </c>
      <c r="K153" t="str">
        <f t="shared" si="14"/>
        <v>Mono Red Synth-White Weenie</v>
      </c>
    </row>
    <row r="154" spans="1:11" x14ac:dyDescent="0.3">
      <c r="A154">
        <v>153</v>
      </c>
      <c r="B154" t="s">
        <v>295</v>
      </c>
      <c r="C154" t="s">
        <v>26</v>
      </c>
      <c r="D154" t="s">
        <v>3207</v>
      </c>
      <c r="E154" s="1" t="str">
        <f t="shared" si="10"/>
        <v>Andrea Guidetti-Martin Bakac</v>
      </c>
      <c r="F154" t="str">
        <f t="shared" si="11"/>
        <v>Lost</v>
      </c>
      <c r="G154" s="1">
        <f t="shared" si="12"/>
        <v>1</v>
      </c>
      <c r="H154">
        <f t="shared" si="13"/>
        <v>1</v>
      </c>
      <c r="I154" t="str">
        <f>INDEX(META!$B:$B,MATCH(B154,META!$A:$A,0))</f>
        <v>Gardens</v>
      </c>
      <c r="J154" t="str">
        <f>INDEX(META!$B:$B,MATCH(D154,META!$A:$A,0))</f>
        <v>Azorius Familiars</v>
      </c>
      <c r="K154" t="str">
        <f t="shared" si="14"/>
        <v>Gardens-Azorius Familiars</v>
      </c>
    </row>
    <row r="155" spans="1:11" x14ac:dyDescent="0.3">
      <c r="A155">
        <v>154</v>
      </c>
      <c r="B155" t="s">
        <v>252</v>
      </c>
      <c r="C155" t="s">
        <v>25</v>
      </c>
      <c r="D155" t="s">
        <v>1218</v>
      </c>
      <c r="E155" s="1" t="str">
        <f t="shared" si="10"/>
        <v>Filippo Gibin-Tommaso Riva</v>
      </c>
      <c r="F155" t="str">
        <f t="shared" si="11"/>
        <v>Won</v>
      </c>
      <c r="G155" s="1">
        <f t="shared" si="12"/>
        <v>1</v>
      </c>
      <c r="H155">
        <f t="shared" si="13"/>
        <v>1</v>
      </c>
      <c r="I155" t="str">
        <f>INDEX(META!$B:$B,MATCH(B155,META!$A:$A,0))</f>
        <v>Golgari Fog</v>
      </c>
      <c r="J155" t="str">
        <f>INDEX(META!$B:$B,MATCH(D155,META!$A:$A,0))</f>
        <v>Gardens</v>
      </c>
      <c r="K155" t="str">
        <f t="shared" si="14"/>
        <v>Golgari Fog-Gardens</v>
      </c>
    </row>
    <row r="156" spans="1:11" x14ac:dyDescent="0.3">
      <c r="A156">
        <v>155</v>
      </c>
      <c r="B156" t="s">
        <v>1951</v>
      </c>
      <c r="C156" t="s">
        <v>25</v>
      </c>
      <c r="D156" t="s">
        <v>145</v>
      </c>
      <c r="E156" s="1" t="str">
        <f t="shared" si="10"/>
        <v>Federico Giancotti-Tomas Gonzalez</v>
      </c>
      <c r="F156" t="str">
        <f t="shared" si="11"/>
        <v>Won</v>
      </c>
      <c r="G156" s="1">
        <f t="shared" si="12"/>
        <v>1</v>
      </c>
      <c r="H156">
        <f t="shared" si="13"/>
        <v>1</v>
      </c>
      <c r="I156" t="str">
        <f>INDEX(META!$B:$B,MATCH(B156,META!$A:$A,0))</f>
        <v>Mono Red Madness</v>
      </c>
      <c r="J156" t="str">
        <f>INDEX(META!$B:$B,MATCH(D156,META!$A:$A,0))</f>
        <v>Mono Red Synth</v>
      </c>
      <c r="K156" t="str">
        <f t="shared" si="14"/>
        <v>Mono Red Madness-Mono Red Synth</v>
      </c>
    </row>
    <row r="157" spans="1:11" x14ac:dyDescent="0.3">
      <c r="A157">
        <v>156</v>
      </c>
      <c r="B157" t="s">
        <v>314</v>
      </c>
      <c r="C157" t="s">
        <v>27</v>
      </c>
      <c r="D157" t="s">
        <v>1920</v>
      </c>
      <c r="E157" s="1" t="str">
        <f t="shared" si="10"/>
        <v>Francesco Bisconti-Domagoj Škacan</v>
      </c>
      <c r="F157" t="str">
        <f t="shared" si="11"/>
        <v>Lost</v>
      </c>
      <c r="G157" s="1">
        <f t="shared" si="12"/>
        <v>1</v>
      </c>
      <c r="H157">
        <f t="shared" si="13"/>
        <v>1</v>
      </c>
      <c r="I157" t="str">
        <f>INDEX(META!$B:$B,MATCH(B157,META!$A:$A,0))</f>
        <v>Mono Red Synth</v>
      </c>
      <c r="J157" t="str">
        <f>INDEX(META!$B:$B,MATCH(D157,META!$A:$A,0))</f>
        <v>Jund Wildfire</v>
      </c>
      <c r="K157" t="str">
        <f t="shared" si="14"/>
        <v>Mono Red Synth-Jund Wildfire</v>
      </c>
    </row>
    <row r="158" spans="1:11" x14ac:dyDescent="0.3">
      <c r="A158">
        <v>157</v>
      </c>
      <c r="B158" t="s">
        <v>2640</v>
      </c>
      <c r="C158" t="s">
        <v>25</v>
      </c>
      <c r="D158" t="s">
        <v>196</v>
      </c>
      <c r="E158" s="1" t="str">
        <f t="shared" si="10"/>
        <v>Giuseppe Monfregola-Chris Donghi</v>
      </c>
      <c r="F158" t="str">
        <f t="shared" si="11"/>
        <v>Won</v>
      </c>
      <c r="G158" s="1">
        <f t="shared" si="12"/>
        <v>1</v>
      </c>
      <c r="H158">
        <f t="shared" si="13"/>
        <v>1</v>
      </c>
      <c r="I158" t="str">
        <f>INDEX(META!$B:$B,MATCH(B158,META!$A:$A,0))</f>
        <v>Mono Red Synth</v>
      </c>
      <c r="J158" t="str">
        <f>INDEX(META!$B:$B,MATCH(D158,META!$A:$A,0))</f>
        <v>Mono Red Synth</v>
      </c>
      <c r="K158" t="str">
        <f t="shared" si="14"/>
        <v>Mono Red Synth-Mono Red Synth</v>
      </c>
    </row>
    <row r="159" spans="1:11" x14ac:dyDescent="0.3">
      <c r="A159">
        <v>158</v>
      </c>
      <c r="B159" t="s">
        <v>3022</v>
      </c>
      <c r="C159" t="s">
        <v>25</v>
      </c>
      <c r="D159" t="s">
        <v>2654</v>
      </c>
      <c r="E159" s="1" t="str">
        <f t="shared" si="10"/>
        <v>Marco Lombardi-Paul The Last</v>
      </c>
      <c r="F159" t="str">
        <f t="shared" si="11"/>
        <v>Won</v>
      </c>
      <c r="G159" s="1">
        <f t="shared" si="12"/>
        <v>1</v>
      </c>
      <c r="H159">
        <f t="shared" si="13"/>
        <v>1</v>
      </c>
      <c r="I159" t="str">
        <f>INDEX(META!$B:$B,MATCH(B159,META!$A:$A,0))</f>
        <v>Elves</v>
      </c>
      <c r="J159" t="str">
        <f>INDEX(META!$B:$B,MATCH(D159,META!$A:$A,0))</f>
        <v>Mono Blue Terror</v>
      </c>
      <c r="K159" t="str">
        <f t="shared" si="14"/>
        <v>Elves-Mono Blue Terror</v>
      </c>
    </row>
    <row r="160" spans="1:11" x14ac:dyDescent="0.3">
      <c r="A160">
        <v>159</v>
      </c>
      <c r="B160" t="s">
        <v>1221</v>
      </c>
      <c r="C160" t="s">
        <v>26</v>
      </c>
      <c r="D160" t="s">
        <v>294</v>
      </c>
      <c r="E160" s="1" t="str">
        <f t="shared" si="10"/>
        <v>Pietro Piersanti-Andrea Uccello</v>
      </c>
      <c r="F160" t="str">
        <f t="shared" si="11"/>
        <v>Lost</v>
      </c>
      <c r="G160" s="1">
        <f t="shared" si="12"/>
        <v>1</v>
      </c>
      <c r="H160">
        <f t="shared" si="13"/>
        <v>1</v>
      </c>
      <c r="I160" t="str">
        <f>INDEX(META!$B:$B,MATCH(B160,META!$A:$A,0))</f>
        <v>X Lands Spy</v>
      </c>
      <c r="J160" t="str">
        <f>INDEX(META!$B:$B,MATCH(D160,META!$A:$A,0))</f>
        <v>Dredge</v>
      </c>
      <c r="K160" t="str">
        <f t="shared" si="14"/>
        <v>X Lands Spy-Dredge</v>
      </c>
    </row>
    <row r="161" spans="1:11" x14ac:dyDescent="0.3">
      <c r="A161">
        <v>160</v>
      </c>
      <c r="B161" t="s">
        <v>241</v>
      </c>
      <c r="C161" t="s">
        <v>25</v>
      </c>
      <c r="D161" t="s">
        <v>285</v>
      </c>
      <c r="E161" s="1" t="str">
        <f t="shared" si="10"/>
        <v>Giacomo Santi-Matteo Zambanini</v>
      </c>
      <c r="F161" t="str">
        <f t="shared" si="11"/>
        <v>Won</v>
      </c>
      <c r="G161" s="1">
        <f t="shared" si="12"/>
        <v>1</v>
      </c>
      <c r="H161">
        <f t="shared" si="13"/>
        <v>1</v>
      </c>
      <c r="I161" t="str">
        <f>INDEX(META!$B:$B,MATCH(B161,META!$A:$A,0))</f>
        <v>Mono Blue Aggro</v>
      </c>
      <c r="J161" t="str">
        <f>INDEX(META!$B:$B,MATCH(D161,META!$A:$A,0))</f>
        <v>X Lands Spy</v>
      </c>
      <c r="K161" t="str">
        <f t="shared" si="14"/>
        <v>Mono Blue Aggro-X Lands Spy</v>
      </c>
    </row>
    <row r="162" spans="1:11" x14ac:dyDescent="0.3">
      <c r="A162">
        <v>161</v>
      </c>
      <c r="B162" t="s">
        <v>385</v>
      </c>
      <c r="C162" t="s">
        <v>27</v>
      </c>
      <c r="D162" t="s">
        <v>1253</v>
      </c>
      <c r="E162" s="1" t="str">
        <f t="shared" si="10"/>
        <v>leonardo priami-Marco Bonfiglioli</v>
      </c>
      <c r="F162" t="str">
        <f t="shared" si="11"/>
        <v>Lost</v>
      </c>
      <c r="G162" s="1">
        <f t="shared" si="12"/>
        <v>1</v>
      </c>
      <c r="H162">
        <f t="shared" si="13"/>
        <v>1</v>
      </c>
      <c r="I162" t="str">
        <f>INDEX(META!$B:$B,MATCH(B162,META!$A:$A,0))</f>
        <v>High Tide Combo</v>
      </c>
      <c r="J162" t="str">
        <f>INDEX(META!$B:$B,MATCH(D162,META!$A:$A,0))</f>
        <v>Mono Blue Aggro</v>
      </c>
      <c r="K162" t="str">
        <f t="shared" si="14"/>
        <v>High Tide Combo-Mono Blue Aggro</v>
      </c>
    </row>
    <row r="163" spans="1:11" x14ac:dyDescent="0.3">
      <c r="A163">
        <v>162</v>
      </c>
      <c r="B163" t="s">
        <v>311</v>
      </c>
      <c r="C163" t="s">
        <v>26</v>
      </c>
      <c r="D163" t="s">
        <v>3025</v>
      </c>
      <c r="E163" s="1" t="str">
        <f t="shared" si="10"/>
        <v>Vittorio Gai-Piero Lombardi</v>
      </c>
      <c r="F163" t="str">
        <f t="shared" si="11"/>
        <v>Lost</v>
      </c>
      <c r="G163" s="1">
        <f t="shared" si="12"/>
        <v>1</v>
      </c>
      <c r="H163">
        <f t="shared" si="13"/>
        <v>1</v>
      </c>
      <c r="I163" t="str">
        <f>INDEX(META!$B:$B,MATCH(B163,META!$A:$A,0))</f>
        <v>Mono Red Madness</v>
      </c>
      <c r="J163" t="str">
        <f>INDEX(META!$B:$B,MATCH(D163,META!$A:$A,0))</f>
        <v>Elves</v>
      </c>
      <c r="K163" t="str">
        <f t="shared" si="14"/>
        <v>Mono Red Madness-Elves</v>
      </c>
    </row>
    <row r="164" spans="1:11" x14ac:dyDescent="0.3">
      <c r="A164">
        <v>163</v>
      </c>
      <c r="B164" t="s">
        <v>370</v>
      </c>
      <c r="C164" t="s">
        <v>25</v>
      </c>
      <c r="D164" t="s">
        <v>2173</v>
      </c>
      <c r="E164" s="1" t="str">
        <f t="shared" si="10"/>
        <v>Matteo Canfora-Daniel Dušek</v>
      </c>
      <c r="F164" t="str">
        <f t="shared" si="11"/>
        <v>Won</v>
      </c>
      <c r="G164" s="1">
        <f t="shared" si="12"/>
        <v>1</v>
      </c>
      <c r="H164">
        <f t="shared" si="13"/>
        <v>1</v>
      </c>
      <c r="I164" t="str">
        <f>INDEX(META!$B:$B,MATCH(B164,META!$A:$A,0))</f>
        <v>Jund Wildfire</v>
      </c>
      <c r="J164" t="str">
        <f>INDEX(META!$B:$B,MATCH(D164,META!$A:$A,0))</f>
        <v>Grixis Affinity</v>
      </c>
      <c r="K164" t="str">
        <f t="shared" si="14"/>
        <v>Jund Wildfire-Grixis Affinity</v>
      </c>
    </row>
    <row r="165" spans="1:11" x14ac:dyDescent="0.3">
      <c r="A165">
        <v>164</v>
      </c>
      <c r="B165" t="s">
        <v>366</v>
      </c>
      <c r="C165" t="s">
        <v>25</v>
      </c>
      <c r="D165" t="s">
        <v>2013</v>
      </c>
      <c r="E165" s="1" t="str">
        <f t="shared" si="10"/>
        <v>Alessio Breviglieri-Massimo Delfino</v>
      </c>
      <c r="F165" t="str">
        <f t="shared" si="11"/>
        <v>Won</v>
      </c>
      <c r="G165" s="1">
        <f t="shared" si="12"/>
        <v>1</v>
      </c>
      <c r="H165">
        <f t="shared" si="13"/>
        <v>1</v>
      </c>
      <c r="I165" t="str">
        <f>INDEX(META!$B:$B,MATCH(B165,META!$A:$A,0))</f>
        <v>Dredge</v>
      </c>
      <c r="J165" t="str">
        <f>INDEX(META!$B:$B,MATCH(D165,META!$A:$A,0))</f>
        <v>Bogles</v>
      </c>
      <c r="K165" t="str">
        <f t="shared" si="14"/>
        <v>Dredge-Bogles</v>
      </c>
    </row>
    <row r="166" spans="1:11" x14ac:dyDescent="0.3">
      <c r="A166">
        <v>165</v>
      </c>
      <c r="B166" t="s">
        <v>290</v>
      </c>
      <c r="C166" t="s">
        <v>25</v>
      </c>
      <c r="D166" t="s">
        <v>3200</v>
      </c>
      <c r="E166" s="1" t="str">
        <f t="shared" si="10"/>
        <v>Ross McKendrick-andrès giannini</v>
      </c>
      <c r="F166" t="str">
        <f t="shared" si="11"/>
        <v>Won</v>
      </c>
      <c r="G166" s="1">
        <f t="shared" si="12"/>
        <v>1</v>
      </c>
      <c r="H166">
        <f t="shared" si="13"/>
        <v>1</v>
      </c>
      <c r="I166" t="str">
        <f>INDEX(META!$B:$B,MATCH(B166,META!$A:$A,0))</f>
        <v>X Lands Spy</v>
      </c>
      <c r="J166" t="str">
        <f>INDEX(META!$B:$B,MATCH(D166,META!$A:$A,0))</f>
        <v>Elves</v>
      </c>
      <c r="K166" t="str">
        <f t="shared" si="14"/>
        <v>X Lands Spy-Elves</v>
      </c>
    </row>
    <row r="167" spans="1:11" x14ac:dyDescent="0.3">
      <c r="A167">
        <v>166</v>
      </c>
      <c r="B167" t="s">
        <v>137</v>
      </c>
      <c r="C167" t="s">
        <v>25</v>
      </c>
      <c r="D167" t="s">
        <v>1265</v>
      </c>
      <c r="E167" s="1" t="str">
        <f t="shared" si="10"/>
        <v>Jakub Peschel-Jimmie Santoni</v>
      </c>
      <c r="F167" t="str">
        <f t="shared" si="11"/>
        <v>Won</v>
      </c>
      <c r="G167" s="1">
        <f t="shared" si="12"/>
        <v>1</v>
      </c>
      <c r="H167">
        <f t="shared" si="13"/>
        <v>1</v>
      </c>
      <c r="I167" t="str">
        <f>INDEX(META!$B:$B,MATCH(B167,META!$A:$A,0))</f>
        <v>Azorius Familiars</v>
      </c>
      <c r="J167" t="str">
        <f>INDEX(META!$B:$B,MATCH(D167,META!$A:$A,0))</f>
        <v>Boros Synth</v>
      </c>
      <c r="K167" t="str">
        <f t="shared" si="14"/>
        <v>Azorius Familiars-Boros Synth</v>
      </c>
    </row>
    <row r="168" spans="1:11" x14ac:dyDescent="0.3">
      <c r="A168">
        <v>167</v>
      </c>
      <c r="B168" t="s">
        <v>151</v>
      </c>
      <c r="C168" t="s">
        <v>28</v>
      </c>
      <c r="D168" t="s">
        <v>261</v>
      </c>
      <c r="E168" s="1" t="str">
        <f t="shared" si="10"/>
        <v>Giulio Lauri-Matteo Falubba</v>
      </c>
      <c r="F168" t="str">
        <f t="shared" si="11"/>
        <v>Won</v>
      </c>
      <c r="G168" s="1">
        <f t="shared" si="12"/>
        <v>1</v>
      </c>
      <c r="H168">
        <f t="shared" si="13"/>
        <v>1</v>
      </c>
      <c r="I168" t="str">
        <f>INDEX(META!$B:$B,MATCH(B168,META!$A:$A,0))</f>
        <v>Altar Tron</v>
      </c>
      <c r="J168" t="str">
        <f>INDEX(META!$B:$B,MATCH(D168,META!$A:$A,0))</f>
        <v>Dredge</v>
      </c>
      <c r="K168" t="str">
        <f t="shared" si="14"/>
        <v>Altar Tron-Dredge</v>
      </c>
    </row>
    <row r="169" spans="1:11" x14ac:dyDescent="0.3">
      <c r="A169">
        <v>168</v>
      </c>
      <c r="B169" t="s">
        <v>1946</v>
      </c>
      <c r="C169" t="s">
        <v>26</v>
      </c>
      <c r="D169" t="s">
        <v>227</v>
      </c>
      <c r="E169" s="1" t="str">
        <f t="shared" si="10"/>
        <v>Alessandro Pasero-Chiara Cassanelli</v>
      </c>
      <c r="F169" t="str">
        <f t="shared" si="11"/>
        <v>Lost</v>
      </c>
      <c r="G169" s="1">
        <f t="shared" si="12"/>
        <v>1</v>
      </c>
      <c r="H169">
        <f t="shared" si="13"/>
        <v>1</v>
      </c>
      <c r="I169" t="str">
        <f>INDEX(META!$B:$B,MATCH(B169,META!$A:$A,0))</f>
        <v>White Weenie</v>
      </c>
      <c r="J169" t="str">
        <f>INDEX(META!$B:$B,MATCH(D169,META!$A:$A,0))</f>
        <v>Simic Fog</v>
      </c>
      <c r="K169" t="str">
        <f t="shared" si="14"/>
        <v>White Weenie-Simic Fog</v>
      </c>
    </row>
    <row r="170" spans="1:11" x14ac:dyDescent="0.3">
      <c r="A170">
        <v>169</v>
      </c>
      <c r="B170" t="s">
        <v>2942</v>
      </c>
      <c r="C170" t="s">
        <v>26</v>
      </c>
      <c r="D170" t="s">
        <v>1275</v>
      </c>
      <c r="E170" s="1" t="str">
        <f t="shared" si="10"/>
        <v>Giacomo Gasperina Geroni-Riccardo Gigli</v>
      </c>
      <c r="F170" t="str">
        <f t="shared" si="11"/>
        <v>Lost</v>
      </c>
      <c r="G170" s="1">
        <f t="shared" si="12"/>
        <v>1</v>
      </c>
      <c r="H170">
        <f t="shared" si="13"/>
        <v>1</v>
      </c>
      <c r="I170" t="str">
        <f>INDEX(META!$B:$B,MATCH(B170,META!$A:$A,0))</f>
        <v>DROPPED</v>
      </c>
      <c r="J170" t="str">
        <f>INDEX(META!$B:$B,MATCH(D170,META!$A:$A,0))</f>
        <v>Mono Red Madness</v>
      </c>
      <c r="K170" t="str">
        <f t="shared" si="14"/>
        <v>DROPPED-Mono Red Madness</v>
      </c>
    </row>
    <row r="171" spans="1:11" x14ac:dyDescent="0.3">
      <c r="A171">
        <v>170</v>
      </c>
      <c r="B171" t="s">
        <v>1805</v>
      </c>
      <c r="C171" t="s">
        <v>25</v>
      </c>
      <c r="D171" t="s">
        <v>1344</v>
      </c>
      <c r="E171" s="1" t="str">
        <f t="shared" si="10"/>
        <v>Alessio Benedetti-Hector Hernandez Gisbert</v>
      </c>
      <c r="F171" t="str">
        <f t="shared" si="11"/>
        <v>Won</v>
      </c>
      <c r="G171" s="1">
        <f t="shared" si="12"/>
        <v>1</v>
      </c>
      <c r="H171">
        <f t="shared" si="13"/>
        <v>1</v>
      </c>
      <c r="I171" t="str">
        <f>INDEX(META!$B:$B,MATCH(B171,META!$A:$A,0))</f>
        <v>Dredge</v>
      </c>
      <c r="J171" t="str">
        <f>INDEX(META!$B:$B,MATCH(D171,META!$A:$A,0))</f>
        <v>Elves</v>
      </c>
      <c r="K171" t="str">
        <f t="shared" si="14"/>
        <v>Dredge-Elves</v>
      </c>
    </row>
    <row r="172" spans="1:11" x14ac:dyDescent="0.3">
      <c r="A172">
        <v>171</v>
      </c>
      <c r="B172" t="s">
        <v>1298</v>
      </c>
      <c r="C172" t="s">
        <v>26</v>
      </c>
      <c r="D172" t="s">
        <v>291</v>
      </c>
      <c r="E172" s="1" t="str">
        <f t="shared" si="10"/>
        <v>Fabio Lunardi-Numa Zorzi</v>
      </c>
      <c r="F172" t="str">
        <f t="shared" si="11"/>
        <v>Lost</v>
      </c>
      <c r="G172" s="1">
        <f t="shared" si="12"/>
        <v>1</v>
      </c>
      <c r="H172">
        <f t="shared" si="13"/>
        <v>1</v>
      </c>
      <c r="I172" t="str">
        <f>INDEX(META!$B:$B,MATCH(B172,META!$A:$A,0))</f>
        <v>Mono Red Madness</v>
      </c>
      <c r="J172" t="str">
        <f>INDEX(META!$B:$B,MATCH(D172,META!$A:$A,0))</f>
        <v>Mono Red Synth</v>
      </c>
      <c r="K172" t="str">
        <f t="shared" si="14"/>
        <v>Mono Red Madness-Mono Red Synth</v>
      </c>
    </row>
    <row r="173" spans="1:11" x14ac:dyDescent="0.3">
      <c r="A173">
        <v>172</v>
      </c>
      <c r="B173" t="s">
        <v>1940</v>
      </c>
      <c r="C173" t="s">
        <v>28</v>
      </c>
      <c r="D173" t="s">
        <v>125</v>
      </c>
      <c r="E173" s="1" t="str">
        <f t="shared" si="10"/>
        <v>Carlo Iavazzo-Simone Monaldi</v>
      </c>
      <c r="F173" t="str">
        <f t="shared" si="11"/>
        <v>Won</v>
      </c>
      <c r="G173" s="1">
        <f t="shared" si="12"/>
        <v>1</v>
      </c>
      <c r="H173">
        <f t="shared" si="13"/>
        <v>1</v>
      </c>
      <c r="I173" t="str">
        <f>INDEX(META!$B:$B,MATCH(B173,META!$A:$A,0))</f>
        <v>Jund Wildfire</v>
      </c>
      <c r="J173" t="str">
        <f>INDEX(META!$B:$B,MATCH(D173,META!$A:$A,0))</f>
        <v>Rakdos Madness</v>
      </c>
      <c r="K173" t="str">
        <f t="shared" si="14"/>
        <v>Jund Wildfire-Rakdos Madness</v>
      </c>
    </row>
    <row r="174" spans="1:11" x14ac:dyDescent="0.3">
      <c r="A174">
        <v>173</v>
      </c>
      <c r="B174" t="s">
        <v>205</v>
      </c>
      <c r="C174" t="s">
        <v>25</v>
      </c>
      <c r="D174" t="s">
        <v>2084</v>
      </c>
      <c r="E174" s="1" t="str">
        <f t="shared" si="10"/>
        <v>Francesco Caputo-Riccardo Baldo</v>
      </c>
      <c r="F174" t="str">
        <f t="shared" si="11"/>
        <v>Won</v>
      </c>
      <c r="G174" s="1">
        <f t="shared" si="12"/>
        <v>1</v>
      </c>
      <c r="H174">
        <f t="shared" si="13"/>
        <v>1</v>
      </c>
      <c r="I174" t="str">
        <f>INDEX(META!$B:$B,MATCH(B174,META!$A:$A,0))</f>
        <v>Rakdos Madness</v>
      </c>
      <c r="J174" t="str">
        <f>INDEX(META!$B:$B,MATCH(D174,META!$A:$A,0))</f>
        <v>Elves</v>
      </c>
      <c r="K174" t="str">
        <f t="shared" si="14"/>
        <v>Rakdos Madness-Elves</v>
      </c>
    </row>
    <row r="175" spans="1:11" x14ac:dyDescent="0.3">
      <c r="A175">
        <v>174</v>
      </c>
      <c r="B175" t="s">
        <v>1284</v>
      </c>
      <c r="C175" t="s">
        <v>28</v>
      </c>
      <c r="D175" t="s">
        <v>2323</v>
      </c>
      <c r="E175" s="1" t="str">
        <f t="shared" si="10"/>
        <v>Marco Vannucci-Francesco Corrieri</v>
      </c>
      <c r="F175" t="str">
        <f t="shared" si="11"/>
        <v>Won</v>
      </c>
      <c r="G175" s="1">
        <f t="shared" si="12"/>
        <v>1</v>
      </c>
      <c r="H175">
        <f t="shared" si="13"/>
        <v>1</v>
      </c>
      <c r="I175" t="str">
        <f>INDEX(META!$B:$B,MATCH(B175,META!$A:$A,0))</f>
        <v>Mono Red Madness</v>
      </c>
      <c r="J175" t="str">
        <f>INDEX(META!$B:$B,MATCH(D175,META!$A:$A,0))</f>
        <v>Altar Tron</v>
      </c>
      <c r="K175" t="str">
        <f t="shared" si="14"/>
        <v>Mono Red Madness-Altar Tron</v>
      </c>
    </row>
    <row r="176" spans="1:11" x14ac:dyDescent="0.3">
      <c r="A176">
        <v>175</v>
      </c>
      <c r="B176" t="s">
        <v>1622</v>
      </c>
      <c r="C176" t="s">
        <v>31</v>
      </c>
      <c r="D176" t="s">
        <v>2207</v>
      </c>
      <c r="E176" s="1" t="str">
        <f t="shared" si="10"/>
        <v>Matteo Lugaresi-Jacopo Galli</v>
      </c>
      <c r="F176" t="str">
        <f t="shared" si="11"/>
        <v>Won</v>
      </c>
      <c r="G176" s="1">
        <f t="shared" si="12"/>
        <v>1</v>
      </c>
      <c r="H176">
        <f t="shared" si="13"/>
        <v>1</v>
      </c>
      <c r="I176" t="str">
        <f>INDEX(META!$B:$B,MATCH(B176,META!$A:$A,0))</f>
        <v>Mono Blue Aggro</v>
      </c>
      <c r="J176" t="str">
        <f>INDEX(META!$B:$B,MATCH(D176,META!$A:$A,0))</f>
        <v>Jund Wildfire</v>
      </c>
      <c r="K176" t="str">
        <f t="shared" si="14"/>
        <v>Mono Blue Aggro-Jund Wildfire</v>
      </c>
    </row>
    <row r="177" spans="1:11" x14ac:dyDescent="0.3">
      <c r="A177">
        <v>176</v>
      </c>
      <c r="B177" t="s">
        <v>135</v>
      </c>
      <c r="C177" t="s">
        <v>26</v>
      </c>
      <c r="D177" t="s">
        <v>1565</v>
      </c>
      <c r="E177" s="1" t="str">
        <f t="shared" si="10"/>
        <v>Renato Pipitò-Daniele Tentoni</v>
      </c>
      <c r="F177" t="str">
        <f t="shared" si="11"/>
        <v>Lost</v>
      </c>
      <c r="G177" s="1">
        <f t="shared" si="12"/>
        <v>1</v>
      </c>
      <c r="H177">
        <f t="shared" si="13"/>
        <v>1</v>
      </c>
      <c r="I177" t="str">
        <f>INDEX(META!$B:$B,MATCH(B177,META!$A:$A,0))</f>
        <v>Mono Black Sacrifice</v>
      </c>
      <c r="J177" t="str">
        <f>INDEX(META!$B:$B,MATCH(D177,META!$A:$A,0))</f>
        <v>Boros Synth</v>
      </c>
      <c r="K177" t="str">
        <f t="shared" si="14"/>
        <v>Mono Black Sacrifice-Boros Synth</v>
      </c>
    </row>
    <row r="178" spans="1:11" x14ac:dyDescent="0.3">
      <c r="A178">
        <v>177</v>
      </c>
      <c r="B178" t="s">
        <v>168</v>
      </c>
      <c r="C178" t="s">
        <v>29</v>
      </c>
      <c r="D178" t="s">
        <v>1306</v>
      </c>
      <c r="E178" s="1" t="str">
        <f t="shared" si="10"/>
        <v>Andrea Colazilli-Francesco Pelacani</v>
      </c>
      <c r="F178" t="str">
        <f t="shared" si="11"/>
        <v>Draw</v>
      </c>
      <c r="G178" s="1">
        <f t="shared" si="12"/>
        <v>1</v>
      </c>
      <c r="H178">
        <f t="shared" si="13"/>
        <v>1</v>
      </c>
      <c r="I178" t="str">
        <f>INDEX(META!$B:$B,MATCH(B178,META!$A:$A,0))</f>
        <v>Rakdos Madness</v>
      </c>
      <c r="J178" t="str">
        <f>INDEX(META!$B:$B,MATCH(D178,META!$A:$A,0))</f>
        <v>Mono Blue Terror</v>
      </c>
      <c r="K178" t="str">
        <f t="shared" si="14"/>
        <v>Rakdos Madness-Mono Blue Terror</v>
      </c>
    </row>
    <row r="179" spans="1:11" x14ac:dyDescent="0.3">
      <c r="A179">
        <v>178</v>
      </c>
      <c r="B179" t="s">
        <v>186</v>
      </c>
      <c r="C179" t="s">
        <v>27</v>
      </c>
      <c r="D179" t="s">
        <v>1313</v>
      </c>
      <c r="E179" s="1" t="str">
        <f t="shared" si="10"/>
        <v>Lorenzo Lamberti-Fabrizio Lomater</v>
      </c>
      <c r="F179" t="str">
        <f t="shared" si="11"/>
        <v>Lost</v>
      </c>
      <c r="G179" s="1">
        <f t="shared" si="12"/>
        <v>1</v>
      </c>
      <c r="H179">
        <f t="shared" si="13"/>
        <v>1</v>
      </c>
      <c r="I179" t="str">
        <f>INDEX(META!$B:$B,MATCH(B179,META!$A:$A,0))</f>
        <v>Jund Wildfire</v>
      </c>
      <c r="J179" t="str">
        <f>INDEX(META!$B:$B,MATCH(D179,META!$A:$A,0))</f>
        <v>Azorius Familiars</v>
      </c>
      <c r="K179" t="str">
        <f t="shared" si="14"/>
        <v>Jund Wildfire-Azorius Familiars</v>
      </c>
    </row>
    <row r="180" spans="1:11" x14ac:dyDescent="0.3">
      <c r="A180">
        <v>179</v>
      </c>
      <c r="B180" t="s">
        <v>102</v>
      </c>
      <c r="C180" t="s">
        <v>26</v>
      </c>
      <c r="D180" t="s">
        <v>322</v>
      </c>
      <c r="E180" s="1" t="str">
        <f t="shared" si="10"/>
        <v>Lorenzo Montana-Mirco Tioli</v>
      </c>
      <c r="F180" t="str">
        <f t="shared" si="11"/>
        <v>Lost</v>
      </c>
      <c r="G180" s="1">
        <f t="shared" si="12"/>
        <v>1</v>
      </c>
      <c r="H180">
        <f t="shared" si="13"/>
        <v>1</v>
      </c>
      <c r="I180" t="str">
        <f>INDEX(META!$B:$B,MATCH(B180,META!$A:$A,0))</f>
        <v>Mono Red Madness</v>
      </c>
      <c r="J180" t="str">
        <f>INDEX(META!$B:$B,MATCH(D180,META!$A:$A,0))</f>
        <v>Fangren Tron</v>
      </c>
      <c r="K180" t="str">
        <f t="shared" si="14"/>
        <v>Mono Red Madness-Fangren Tron</v>
      </c>
    </row>
    <row r="181" spans="1:11" x14ac:dyDescent="0.3">
      <c r="A181">
        <v>180</v>
      </c>
      <c r="B181" t="s">
        <v>247</v>
      </c>
      <c r="C181" t="s">
        <v>25</v>
      </c>
      <c r="D181" t="s">
        <v>1321</v>
      </c>
      <c r="E181" s="1" t="str">
        <f t="shared" si="10"/>
        <v>Francesco Il Grande-Jérémie Pratviel</v>
      </c>
      <c r="F181" t="str">
        <f t="shared" si="11"/>
        <v>Won</v>
      </c>
      <c r="G181" s="1">
        <f t="shared" si="12"/>
        <v>1</v>
      </c>
      <c r="H181">
        <f t="shared" si="13"/>
        <v>1</v>
      </c>
      <c r="I181" t="str">
        <f>INDEX(META!$B:$B,MATCH(B181,META!$A:$A,0))</f>
        <v>Flicker Tron</v>
      </c>
      <c r="J181" t="str">
        <f>INDEX(META!$B:$B,MATCH(D181,META!$A:$A,0))</f>
        <v>Rakdos Madness</v>
      </c>
      <c r="K181" t="str">
        <f t="shared" si="14"/>
        <v>Flicker Tron-Rakdos Madness</v>
      </c>
    </row>
    <row r="182" spans="1:11" x14ac:dyDescent="0.3">
      <c r="A182">
        <v>181</v>
      </c>
      <c r="B182" t="s">
        <v>1330</v>
      </c>
      <c r="C182" t="s">
        <v>26</v>
      </c>
      <c r="D182" t="s">
        <v>357</v>
      </c>
      <c r="E182" s="1" t="str">
        <f t="shared" si="10"/>
        <v>Mirko Panizzi-Marco Vassallo</v>
      </c>
      <c r="F182" t="str">
        <f t="shared" si="11"/>
        <v>Lost</v>
      </c>
      <c r="G182" s="1">
        <f t="shared" si="12"/>
        <v>1</v>
      </c>
      <c r="H182">
        <f t="shared" si="13"/>
        <v>1</v>
      </c>
      <c r="I182" t="str">
        <f>INDEX(META!$B:$B,MATCH(B182,META!$A:$A,0))</f>
        <v>Flicker Tron</v>
      </c>
      <c r="J182" t="str">
        <f>INDEX(META!$B:$B,MATCH(D182,META!$A:$A,0))</f>
        <v>Jund Wildfire</v>
      </c>
      <c r="K182" t="str">
        <f t="shared" si="14"/>
        <v>Flicker Tron-Jund Wildfire</v>
      </c>
    </row>
    <row r="183" spans="1:11" x14ac:dyDescent="0.3">
      <c r="A183">
        <v>182</v>
      </c>
      <c r="B183" t="s">
        <v>1336</v>
      </c>
      <c r="C183" t="s">
        <v>28</v>
      </c>
      <c r="D183" t="s">
        <v>1543</v>
      </c>
      <c r="E183" s="1" t="str">
        <f t="shared" si="10"/>
        <v>Raffaele Gallo-Davide Trambusti</v>
      </c>
      <c r="F183" t="str">
        <f t="shared" si="11"/>
        <v>Won</v>
      </c>
      <c r="G183" s="1">
        <f t="shared" si="12"/>
        <v>1</v>
      </c>
      <c r="H183">
        <f t="shared" si="13"/>
        <v>1</v>
      </c>
      <c r="I183" t="str">
        <f>INDEX(META!$B:$B,MATCH(B183,META!$A:$A,0))</f>
        <v>Jund Wildfire</v>
      </c>
      <c r="J183" t="str">
        <f>INDEX(META!$B:$B,MATCH(D183,META!$A:$A,0))</f>
        <v>Mono Red Madness</v>
      </c>
      <c r="K183" t="str">
        <f t="shared" si="14"/>
        <v>Jund Wildfire-Mono Red Madness</v>
      </c>
    </row>
    <row r="184" spans="1:11" x14ac:dyDescent="0.3">
      <c r="A184">
        <v>183</v>
      </c>
      <c r="B184" t="s">
        <v>353</v>
      </c>
      <c r="C184" t="s">
        <v>25</v>
      </c>
      <c r="D184" t="s">
        <v>2046</v>
      </c>
      <c r="E184" s="1" t="str">
        <f t="shared" si="10"/>
        <v>Filippo Acquotti-Jak Smith</v>
      </c>
      <c r="F184" t="str">
        <f t="shared" si="11"/>
        <v>Won</v>
      </c>
      <c r="G184" s="1">
        <f t="shared" si="12"/>
        <v>1</v>
      </c>
      <c r="H184">
        <f t="shared" si="13"/>
        <v>1</v>
      </c>
      <c r="I184" t="str">
        <f>INDEX(META!$B:$B,MATCH(B184,META!$A:$A,0))</f>
        <v>Jund Wildfire</v>
      </c>
      <c r="J184" t="str">
        <f>INDEX(META!$B:$B,MATCH(D184,META!$A:$A,0))</f>
        <v>Walls</v>
      </c>
      <c r="K184" t="str">
        <f t="shared" si="14"/>
        <v>Jund Wildfire-Walls</v>
      </c>
    </row>
    <row r="185" spans="1:11" x14ac:dyDescent="0.3">
      <c r="A185">
        <v>184</v>
      </c>
      <c r="B185" t="s">
        <v>1385</v>
      </c>
      <c r="C185" t="s">
        <v>28</v>
      </c>
      <c r="D185" t="s">
        <v>416</v>
      </c>
      <c r="E185" s="1" t="str">
        <f t="shared" si="10"/>
        <v>Mattia Bin-Andrea Martellini</v>
      </c>
      <c r="F185" t="str">
        <f t="shared" si="11"/>
        <v>Won</v>
      </c>
      <c r="G185" s="1">
        <f t="shared" si="12"/>
        <v>1</v>
      </c>
      <c r="H185">
        <f t="shared" si="13"/>
        <v>1</v>
      </c>
      <c r="I185" t="str">
        <f>INDEX(META!$B:$B,MATCH(B185,META!$A:$A,0))</f>
        <v>Flicker Tron</v>
      </c>
      <c r="J185" t="str">
        <f>INDEX(META!$B:$B,MATCH(D185,META!$A:$A,0))</f>
        <v>White Weenie</v>
      </c>
      <c r="K185" t="str">
        <f t="shared" si="14"/>
        <v>Flicker Tron-White Weenie</v>
      </c>
    </row>
    <row r="186" spans="1:11" x14ac:dyDescent="0.3">
      <c r="A186">
        <v>185</v>
      </c>
      <c r="B186" t="s">
        <v>1388</v>
      </c>
      <c r="C186" t="s">
        <v>25</v>
      </c>
      <c r="D186" t="s">
        <v>346</v>
      </c>
      <c r="E186" s="1" t="str">
        <f t="shared" si="10"/>
        <v>Riccardo Cavazza-Antonio Di Meglio</v>
      </c>
      <c r="F186" t="str">
        <f t="shared" si="11"/>
        <v>Won</v>
      </c>
      <c r="G186" s="1">
        <f t="shared" si="12"/>
        <v>1</v>
      </c>
      <c r="H186">
        <f t="shared" si="13"/>
        <v>1</v>
      </c>
      <c r="I186" t="str">
        <f>INDEX(META!$B:$B,MATCH(B186,META!$A:$A,0))</f>
        <v>Mono Red Synth</v>
      </c>
      <c r="J186" t="str">
        <f>INDEX(META!$B:$B,MATCH(D186,META!$A:$A,0))</f>
        <v>Jund Wildfire</v>
      </c>
      <c r="K186" t="str">
        <f t="shared" si="14"/>
        <v>Mono Red Synth-Jund Wildfire</v>
      </c>
    </row>
    <row r="187" spans="1:11" x14ac:dyDescent="0.3">
      <c r="A187">
        <v>186</v>
      </c>
      <c r="B187" t="s">
        <v>349</v>
      </c>
      <c r="C187" t="s">
        <v>27</v>
      </c>
      <c r="D187" t="s">
        <v>1382</v>
      </c>
      <c r="E187" s="1" t="str">
        <f t="shared" si="10"/>
        <v>Edoardo Musetti-Salvatore Tornatore</v>
      </c>
      <c r="F187" t="str">
        <f t="shared" si="11"/>
        <v>Lost</v>
      </c>
      <c r="G187" s="1">
        <f t="shared" si="12"/>
        <v>1</v>
      </c>
      <c r="H187">
        <f t="shared" si="13"/>
        <v>1</v>
      </c>
      <c r="I187" t="str">
        <f>INDEX(META!$B:$B,MATCH(B187,META!$A:$A,0))</f>
        <v>Mono Red Old Style</v>
      </c>
      <c r="J187" t="str">
        <f>INDEX(META!$B:$B,MATCH(D187,META!$A:$A,0))</f>
        <v>High Tide Combo</v>
      </c>
      <c r="K187" t="str">
        <f t="shared" si="14"/>
        <v>Mono Red Old Style-High Tide Combo</v>
      </c>
    </row>
    <row r="188" spans="1:11" x14ac:dyDescent="0.3">
      <c r="A188">
        <v>187</v>
      </c>
      <c r="B188" t="s">
        <v>1427</v>
      </c>
      <c r="C188" t="s">
        <v>29</v>
      </c>
      <c r="D188" t="s">
        <v>401</v>
      </c>
      <c r="E188" s="1" t="str">
        <f t="shared" si="10"/>
        <v>Michele De Cesaris-Luca Acquarone</v>
      </c>
      <c r="F188" t="str">
        <f t="shared" si="11"/>
        <v>Draw</v>
      </c>
      <c r="G188" s="1">
        <f t="shared" si="12"/>
        <v>1</v>
      </c>
      <c r="H188">
        <f t="shared" si="13"/>
        <v>1</v>
      </c>
      <c r="I188" t="str">
        <f>INDEX(META!$B:$B,MATCH(B188,META!$A:$A,0))</f>
        <v>Rakdos Madness</v>
      </c>
      <c r="J188" t="str">
        <f>INDEX(META!$B:$B,MATCH(D188,META!$A:$A,0))</f>
        <v>Mono Blue Aggro</v>
      </c>
      <c r="K188" t="str">
        <f t="shared" si="14"/>
        <v>Rakdos Madness-Mono Blue Aggro</v>
      </c>
    </row>
    <row r="189" spans="1:11" x14ac:dyDescent="0.3">
      <c r="A189">
        <v>188</v>
      </c>
      <c r="B189" t="s">
        <v>1418</v>
      </c>
      <c r="C189" t="s">
        <v>25</v>
      </c>
      <c r="D189" t="s">
        <v>348</v>
      </c>
      <c r="E189" s="1" t="str">
        <f t="shared" si="10"/>
        <v>Takafumi Chiba-Ennio Ciuti</v>
      </c>
      <c r="F189" t="str">
        <f t="shared" si="11"/>
        <v>Won</v>
      </c>
      <c r="G189" s="1">
        <f t="shared" si="12"/>
        <v>1</v>
      </c>
      <c r="H189">
        <f t="shared" si="13"/>
        <v>1</v>
      </c>
      <c r="I189" t="str">
        <f>INDEX(META!$B:$B,MATCH(B189,META!$A:$A,0))</f>
        <v>Elves</v>
      </c>
      <c r="J189" t="str">
        <f>INDEX(META!$B:$B,MATCH(D189,META!$A:$A,0))</f>
        <v>Altar Tron</v>
      </c>
      <c r="K189" t="str">
        <f t="shared" si="14"/>
        <v>Elves-Altar Tron</v>
      </c>
    </row>
    <row r="190" spans="1:11" x14ac:dyDescent="0.3">
      <c r="A190">
        <v>189</v>
      </c>
      <c r="B190" t="s">
        <v>1413</v>
      </c>
      <c r="C190" t="s">
        <v>27</v>
      </c>
      <c r="D190" t="s">
        <v>93</v>
      </c>
      <c r="E190" s="1" t="str">
        <f t="shared" si="10"/>
        <v>Lorenzo Berti-Kevin Bashaj</v>
      </c>
      <c r="F190" t="str">
        <f t="shared" si="11"/>
        <v>Lost</v>
      </c>
      <c r="G190" s="1">
        <f t="shared" si="12"/>
        <v>1</v>
      </c>
      <c r="H190">
        <f t="shared" si="13"/>
        <v>1</v>
      </c>
      <c r="I190" t="str">
        <f>INDEX(META!$B:$B,MATCH(B190,META!$A:$A,0))</f>
        <v>Rakdos Madness</v>
      </c>
      <c r="J190" t="str">
        <f>INDEX(META!$B:$B,MATCH(D190,META!$A:$A,0))</f>
        <v>High Tide Combo</v>
      </c>
      <c r="K190" t="str">
        <f t="shared" si="14"/>
        <v>Rakdos Madness-High Tide Combo</v>
      </c>
    </row>
    <row r="191" spans="1:11" x14ac:dyDescent="0.3">
      <c r="A191">
        <v>190</v>
      </c>
      <c r="B191" t="s">
        <v>161</v>
      </c>
      <c r="C191" t="s">
        <v>26</v>
      </c>
      <c r="D191" t="s">
        <v>3261</v>
      </c>
      <c r="E191" s="1" t="str">
        <f t="shared" si="10"/>
        <v>Davide Zemmi-Marcio Carvalho</v>
      </c>
      <c r="F191" t="str">
        <f t="shared" si="11"/>
        <v>Lost</v>
      </c>
      <c r="G191" s="1">
        <f t="shared" si="12"/>
        <v>1</v>
      </c>
      <c r="H191">
        <f t="shared" si="13"/>
        <v>1</v>
      </c>
      <c r="I191" t="str">
        <f>INDEX(META!$B:$B,MATCH(B191,META!$A:$A,0))</f>
        <v>Mono Red Madness</v>
      </c>
      <c r="J191" t="str">
        <f>INDEX(META!$B:$B,MATCH(D191,META!$A:$A,0))</f>
        <v>Izzet Blitz</v>
      </c>
      <c r="K191" t="str">
        <f t="shared" si="14"/>
        <v>Mono Red Madness-Izzet Blitz</v>
      </c>
    </row>
    <row r="192" spans="1:11" x14ac:dyDescent="0.3">
      <c r="A192">
        <v>191</v>
      </c>
      <c r="B192" t="s">
        <v>216</v>
      </c>
      <c r="C192" t="s">
        <v>27</v>
      </c>
      <c r="D192" t="s">
        <v>2298</v>
      </c>
      <c r="E192" s="1" t="str">
        <f t="shared" si="10"/>
        <v>Andrea Xausa-Natalino Feshti</v>
      </c>
      <c r="F192" t="str">
        <f t="shared" si="11"/>
        <v>Lost</v>
      </c>
      <c r="G192" s="1">
        <f t="shared" si="12"/>
        <v>1</v>
      </c>
      <c r="H192">
        <f t="shared" si="13"/>
        <v>1</v>
      </c>
      <c r="I192" t="str">
        <f>INDEX(META!$B:$B,MATCH(B192,META!$A:$A,0))</f>
        <v>X Lands Spy</v>
      </c>
      <c r="J192" t="str">
        <f>INDEX(META!$B:$B,MATCH(D192,META!$A:$A,0))</f>
        <v>Mono Red Dredge</v>
      </c>
      <c r="K192" t="str">
        <f t="shared" si="14"/>
        <v>X Lands Spy-Mono Red Dredge</v>
      </c>
    </row>
    <row r="193" spans="1:11" x14ac:dyDescent="0.3">
      <c r="A193">
        <v>192</v>
      </c>
      <c r="B193" t="s">
        <v>1421</v>
      </c>
      <c r="C193" t="s">
        <v>31</v>
      </c>
      <c r="D193" t="s">
        <v>1143</v>
      </c>
      <c r="E193" s="1" t="str">
        <f t="shared" si="10"/>
        <v>Daniele Palmieri-Nicola Montorsi</v>
      </c>
      <c r="F193" t="str">
        <f t="shared" si="11"/>
        <v>Won</v>
      </c>
      <c r="G193" s="1">
        <f t="shared" si="12"/>
        <v>1</v>
      </c>
      <c r="H193">
        <f t="shared" si="13"/>
        <v>1</v>
      </c>
      <c r="I193" t="str">
        <f>INDEX(META!$B:$B,MATCH(B193,META!$A:$A,0))</f>
        <v>Boros Synth</v>
      </c>
      <c r="J193" t="str">
        <f>INDEX(META!$B:$B,MATCH(D193,META!$A:$A,0))</f>
        <v>Altar Tron</v>
      </c>
      <c r="K193" t="str">
        <f t="shared" si="14"/>
        <v>Boros Synth-Altar Tron</v>
      </c>
    </row>
    <row r="194" spans="1:11" x14ac:dyDescent="0.3">
      <c r="A194">
        <v>193</v>
      </c>
      <c r="B194" t="s">
        <v>132</v>
      </c>
      <c r="C194" t="s">
        <v>26</v>
      </c>
      <c r="D194" t="s">
        <v>1424</v>
      </c>
      <c r="E194" s="1" t="str">
        <f t="shared" ref="E194:E257" si="15">B194&amp;"-"&amp;D194</f>
        <v>Luca Traverso-Davide Rega</v>
      </c>
      <c r="F194" t="str">
        <f t="shared" si="11"/>
        <v>Lost</v>
      </c>
      <c r="G194" s="1">
        <f t="shared" si="12"/>
        <v>1</v>
      </c>
      <c r="H194">
        <f t="shared" si="13"/>
        <v>1</v>
      </c>
      <c r="I194" t="str">
        <f>INDEX(META!$B:$B,MATCH(B194,META!$A:$A,0))</f>
        <v>X Lands Spy</v>
      </c>
      <c r="J194" t="str">
        <f>INDEX(META!$B:$B,MATCH(D194,META!$A:$A,0))</f>
        <v>Elves</v>
      </c>
      <c r="K194" t="str">
        <f t="shared" si="14"/>
        <v>X Lands Spy-Elves</v>
      </c>
    </row>
    <row r="195" spans="1:11" x14ac:dyDescent="0.3">
      <c r="A195">
        <v>194</v>
      </c>
      <c r="B195" t="s">
        <v>1432</v>
      </c>
      <c r="C195" t="s">
        <v>27</v>
      </c>
      <c r="D195" t="s">
        <v>3007</v>
      </c>
      <c r="E195" s="1" t="str">
        <f t="shared" si="15"/>
        <v>Alessandro Fosso-Niccolò Efrati</v>
      </c>
      <c r="F195" t="str">
        <f t="shared" ref="F195:F258" si="16">_xlfn.TEXTBEFORE(C195," ")</f>
        <v>Lost</v>
      </c>
      <c r="G195" s="1">
        <f t="shared" ref="G195:G258" si="17">IF(A195&gt;=A194,G194,G194+1)</f>
        <v>1</v>
      </c>
      <c r="H195">
        <f t="shared" ref="H195:H258" si="18">AND(I195&gt;0,J195&gt;0)*1</f>
        <v>1</v>
      </c>
      <c r="I195" t="str">
        <f>INDEX(META!$B:$B,MATCH(B195,META!$A:$A,0))</f>
        <v>Gruul Ponza</v>
      </c>
      <c r="J195" t="str">
        <f>INDEX(META!$B:$B,MATCH(D195,META!$A:$A,0))</f>
        <v>Gardens</v>
      </c>
      <c r="K195" t="str">
        <f t="shared" ref="K195:K258" si="19">I195&amp;"-"&amp;J195</f>
        <v>Gruul Ponza-Gardens</v>
      </c>
    </row>
    <row r="196" spans="1:11" x14ac:dyDescent="0.3">
      <c r="A196">
        <v>195</v>
      </c>
      <c r="B196" t="s">
        <v>343</v>
      </c>
      <c r="C196" t="s">
        <v>28</v>
      </c>
      <c r="D196" t="s">
        <v>2095</v>
      </c>
      <c r="E196" s="1" t="str">
        <f t="shared" si="15"/>
        <v>davide delinavelli-Niccolò Guerrini</v>
      </c>
      <c r="F196" t="str">
        <f t="shared" si="16"/>
        <v>Won</v>
      </c>
      <c r="G196" s="1">
        <f t="shared" si="17"/>
        <v>1</v>
      </c>
      <c r="H196">
        <f t="shared" si="18"/>
        <v>1</v>
      </c>
      <c r="I196" t="str">
        <f>INDEX(META!$B:$B,MATCH(B196,META!$A:$A,0))</f>
        <v>Izzet Terror</v>
      </c>
      <c r="J196" t="str">
        <f>INDEX(META!$B:$B,MATCH(D196,META!$A:$A,0))</f>
        <v>Jund Wildfire</v>
      </c>
      <c r="K196" t="str">
        <f t="shared" si="19"/>
        <v>Izzet Terror-Jund Wildfire</v>
      </c>
    </row>
    <row r="197" spans="1:11" x14ac:dyDescent="0.3">
      <c r="A197">
        <v>196</v>
      </c>
      <c r="B197" t="s">
        <v>980</v>
      </c>
      <c r="C197" t="s">
        <v>27</v>
      </c>
      <c r="D197" t="s">
        <v>1435</v>
      </c>
      <c r="E197" s="1" t="str">
        <f t="shared" si="15"/>
        <v>Ermes Dallavo-Luca Iacolare</v>
      </c>
      <c r="F197" t="str">
        <f t="shared" si="16"/>
        <v>Lost</v>
      </c>
      <c r="G197" s="1">
        <f t="shared" si="17"/>
        <v>1</v>
      </c>
      <c r="H197">
        <f t="shared" si="18"/>
        <v>1</v>
      </c>
      <c r="I197" t="str">
        <f>INDEX(META!$B:$B,MATCH(B197,META!$A:$A,0))</f>
        <v>Mono Blue Terror</v>
      </c>
      <c r="J197" t="str">
        <f>INDEX(META!$B:$B,MATCH(D197,META!$A:$A,0))</f>
        <v>Rakdos Madness</v>
      </c>
      <c r="K197" t="str">
        <f t="shared" si="19"/>
        <v>Mono Blue Terror-Rakdos Madness</v>
      </c>
    </row>
    <row r="198" spans="1:11" x14ac:dyDescent="0.3">
      <c r="A198">
        <v>197</v>
      </c>
      <c r="B198" t="s">
        <v>187</v>
      </c>
      <c r="C198" t="s">
        <v>28</v>
      </c>
      <c r="D198" t="s">
        <v>2216</v>
      </c>
      <c r="E198" s="1" t="str">
        <f t="shared" si="15"/>
        <v>Igor Fustini-Niklas Niklas</v>
      </c>
      <c r="F198" t="str">
        <f t="shared" si="16"/>
        <v>Won</v>
      </c>
      <c r="G198" s="1">
        <f t="shared" si="17"/>
        <v>1</v>
      </c>
      <c r="H198">
        <f t="shared" si="18"/>
        <v>1</v>
      </c>
      <c r="I198" t="str">
        <f>INDEX(META!$B:$B,MATCH(B198,META!$A:$A,0))</f>
        <v>Mono Blue Aggro</v>
      </c>
      <c r="J198" t="str">
        <f>INDEX(META!$B:$B,MATCH(D198,META!$A:$A,0))</f>
        <v>Mono Blue Terror</v>
      </c>
      <c r="K198" t="str">
        <f t="shared" si="19"/>
        <v>Mono Blue Aggro-Mono Blue Terror</v>
      </c>
    </row>
    <row r="199" spans="1:11" x14ac:dyDescent="0.3">
      <c r="A199">
        <v>198</v>
      </c>
      <c r="B199" t="s">
        <v>1451</v>
      </c>
      <c r="C199" t="s">
        <v>27</v>
      </c>
      <c r="D199" t="s">
        <v>105</v>
      </c>
      <c r="E199" s="1" t="str">
        <f t="shared" si="15"/>
        <v>Marco Romagnuolo-Luca Parsani</v>
      </c>
      <c r="F199" t="str">
        <f t="shared" si="16"/>
        <v>Lost</v>
      </c>
      <c r="G199" s="1">
        <f t="shared" si="17"/>
        <v>1</v>
      </c>
      <c r="H199">
        <f t="shared" si="18"/>
        <v>1</v>
      </c>
      <c r="I199" t="str">
        <f>INDEX(META!$B:$B,MATCH(B199,META!$A:$A,0))</f>
        <v>Boros Synth</v>
      </c>
      <c r="J199" t="str">
        <f>INDEX(META!$B:$B,MATCH(D199,META!$A:$A,0))</f>
        <v>Mono Blue Terror</v>
      </c>
      <c r="K199" t="str">
        <f t="shared" si="19"/>
        <v>Boros Synth-Mono Blue Terror</v>
      </c>
    </row>
    <row r="200" spans="1:11" x14ac:dyDescent="0.3">
      <c r="A200">
        <v>199</v>
      </c>
      <c r="B200" t="s">
        <v>3197</v>
      </c>
      <c r="C200" t="s">
        <v>28</v>
      </c>
      <c r="D200" t="s">
        <v>338</v>
      </c>
      <c r="E200" s="1" t="str">
        <f t="shared" si="15"/>
        <v>Tommaso Buccianti-Matija Pavišić</v>
      </c>
      <c r="F200" t="str">
        <f t="shared" si="16"/>
        <v>Won</v>
      </c>
      <c r="G200" s="1">
        <f t="shared" si="17"/>
        <v>1</v>
      </c>
      <c r="H200">
        <f t="shared" si="18"/>
        <v>1</v>
      </c>
      <c r="I200" t="str">
        <f>INDEX(META!$B:$B,MATCH(B200,META!$A:$A,0))</f>
        <v>Gruul Monsters</v>
      </c>
      <c r="J200" t="str">
        <f>INDEX(META!$B:$B,MATCH(D200,META!$A:$A,0))</f>
        <v>Flicker Tron</v>
      </c>
      <c r="K200" t="str">
        <f t="shared" si="19"/>
        <v>Gruul Monsters-Flicker Tron</v>
      </c>
    </row>
    <row r="201" spans="1:11" x14ac:dyDescent="0.3">
      <c r="A201">
        <v>200</v>
      </c>
      <c r="B201" t="s">
        <v>2326</v>
      </c>
      <c r="C201" t="s">
        <v>28</v>
      </c>
      <c r="D201" t="s">
        <v>441</v>
      </c>
      <c r="E201" s="1" t="str">
        <f t="shared" si="15"/>
        <v>Edoardo Cordella-Umberto Robotti</v>
      </c>
      <c r="F201" t="str">
        <f t="shared" si="16"/>
        <v>Won</v>
      </c>
      <c r="G201" s="1">
        <f t="shared" si="17"/>
        <v>1</v>
      </c>
      <c r="H201">
        <f t="shared" si="18"/>
        <v>1</v>
      </c>
      <c r="I201" t="str">
        <f>INDEX(META!$B:$B,MATCH(B201,META!$A:$A,0))</f>
        <v>Rakdos Madness</v>
      </c>
      <c r="J201" t="str">
        <f>INDEX(META!$B:$B,MATCH(D201,META!$A:$A,0))</f>
        <v>Rakdos Madness</v>
      </c>
      <c r="K201" t="str">
        <f t="shared" si="19"/>
        <v>Rakdos Madness-Rakdos Madness</v>
      </c>
    </row>
    <row r="202" spans="1:11" x14ac:dyDescent="0.3">
      <c r="A202">
        <v>201</v>
      </c>
      <c r="B202" t="s">
        <v>179</v>
      </c>
      <c r="C202" t="s">
        <v>25</v>
      </c>
      <c r="D202" t="s">
        <v>1458</v>
      </c>
      <c r="E202" s="1" t="str">
        <f t="shared" si="15"/>
        <v>Riccardo Mazzon-Paolo Maccaro</v>
      </c>
      <c r="F202" t="str">
        <f t="shared" si="16"/>
        <v>Won</v>
      </c>
      <c r="G202" s="1">
        <f t="shared" si="17"/>
        <v>1</v>
      </c>
      <c r="H202">
        <f t="shared" si="18"/>
        <v>1</v>
      </c>
      <c r="I202" t="str">
        <f>INDEX(META!$B:$B,MATCH(B202,META!$A:$A,0))</f>
        <v>Boros Synth</v>
      </c>
      <c r="J202" t="str">
        <f>INDEX(META!$B:$B,MATCH(D202,META!$A:$A,0))</f>
        <v>Dimir Terror</v>
      </c>
      <c r="K202" t="str">
        <f t="shared" si="19"/>
        <v>Boros Synth-Dimir Terror</v>
      </c>
    </row>
    <row r="203" spans="1:11" x14ac:dyDescent="0.3">
      <c r="A203">
        <v>202</v>
      </c>
      <c r="B203" t="s">
        <v>1786</v>
      </c>
      <c r="C203" t="s">
        <v>28</v>
      </c>
      <c r="D203" t="s">
        <v>1461</v>
      </c>
      <c r="E203" s="1" t="str">
        <f t="shared" si="15"/>
        <v>Filip Skórnicki-Roberto Goldoni</v>
      </c>
      <c r="F203" t="str">
        <f t="shared" si="16"/>
        <v>Won</v>
      </c>
      <c r="G203" s="1">
        <f t="shared" si="17"/>
        <v>1</v>
      </c>
      <c r="H203">
        <f t="shared" si="18"/>
        <v>1</v>
      </c>
      <c r="I203" t="str">
        <f>INDEX(META!$B:$B,MATCH(B203,META!$A:$A,0))</f>
        <v>Mono Blue Aggro</v>
      </c>
      <c r="J203" t="str">
        <f>INDEX(META!$B:$B,MATCH(D203,META!$A:$A,0))</f>
        <v>Jund Wildfire</v>
      </c>
      <c r="K203" t="str">
        <f t="shared" si="19"/>
        <v>Mono Blue Aggro-Jund Wildfire</v>
      </c>
    </row>
    <row r="204" spans="1:11" x14ac:dyDescent="0.3">
      <c r="A204">
        <v>203</v>
      </c>
      <c r="B204" t="s">
        <v>1813</v>
      </c>
      <c r="C204" t="s">
        <v>26</v>
      </c>
      <c r="D204" t="s">
        <v>158</v>
      </c>
      <c r="E204" s="1" t="str">
        <f t="shared" si="15"/>
        <v>Zakaria Ouyachchou-Lorenzo Canazza</v>
      </c>
      <c r="F204" t="str">
        <f t="shared" si="16"/>
        <v>Lost</v>
      </c>
      <c r="G204" s="1">
        <f t="shared" si="17"/>
        <v>1</v>
      </c>
      <c r="H204">
        <f t="shared" si="18"/>
        <v>1</v>
      </c>
      <c r="I204" t="str">
        <f>INDEX(META!$B:$B,MATCH(B204,META!$A:$A,0))</f>
        <v>Rakdos Madness</v>
      </c>
      <c r="J204" t="str">
        <f>INDEX(META!$B:$B,MATCH(D204,META!$A:$A,0))</f>
        <v>X Lands Spy</v>
      </c>
      <c r="K204" t="str">
        <f t="shared" si="19"/>
        <v>Rakdos Madness-X Lands Spy</v>
      </c>
    </row>
    <row r="205" spans="1:11" x14ac:dyDescent="0.3">
      <c r="A205">
        <v>204</v>
      </c>
      <c r="B205" t="s">
        <v>380</v>
      </c>
      <c r="C205" t="s">
        <v>25</v>
      </c>
      <c r="D205" t="s">
        <v>1477</v>
      </c>
      <c r="E205" s="1" t="str">
        <f t="shared" si="15"/>
        <v>Matteo Mazzilli-Matteo Pieroni</v>
      </c>
      <c r="F205" t="str">
        <f t="shared" si="16"/>
        <v>Won</v>
      </c>
      <c r="G205" s="1">
        <f t="shared" si="17"/>
        <v>1</v>
      </c>
      <c r="H205">
        <f t="shared" si="18"/>
        <v>1</v>
      </c>
      <c r="I205" t="str">
        <f>INDEX(META!$B:$B,MATCH(B205,META!$A:$A,0))</f>
        <v>Mono Red Synth</v>
      </c>
      <c r="J205" t="str">
        <f>INDEX(META!$B:$B,MATCH(D205,META!$A:$A,0))</f>
        <v>Mono Red Madness</v>
      </c>
      <c r="K205" t="str">
        <f t="shared" si="19"/>
        <v>Mono Red Synth-Mono Red Madness</v>
      </c>
    </row>
    <row r="206" spans="1:11" x14ac:dyDescent="0.3">
      <c r="A206">
        <v>205</v>
      </c>
      <c r="B206" t="s">
        <v>1475</v>
      </c>
      <c r="C206" t="s">
        <v>26</v>
      </c>
      <c r="D206" t="s">
        <v>340</v>
      </c>
      <c r="E206" s="1" t="str">
        <f t="shared" si="15"/>
        <v>Federico Marini-Nicolo Bechelli</v>
      </c>
      <c r="F206" t="str">
        <f t="shared" si="16"/>
        <v>Lost</v>
      </c>
      <c r="G206" s="1">
        <f t="shared" si="17"/>
        <v>1</v>
      </c>
      <c r="H206">
        <f t="shared" si="18"/>
        <v>1</v>
      </c>
      <c r="I206" t="str">
        <f>INDEX(META!$B:$B,MATCH(B206,META!$A:$A,0))</f>
        <v>Azorius Familiars</v>
      </c>
      <c r="J206" t="str">
        <f>INDEX(META!$B:$B,MATCH(D206,META!$A:$A,0))</f>
        <v>Walls</v>
      </c>
      <c r="K206" t="str">
        <f t="shared" si="19"/>
        <v>Azorius Familiars-Walls</v>
      </c>
    </row>
    <row r="207" spans="1:11" x14ac:dyDescent="0.3">
      <c r="A207">
        <v>206</v>
      </c>
      <c r="B207" t="s">
        <v>344</v>
      </c>
      <c r="C207" t="s">
        <v>25</v>
      </c>
      <c r="D207" t="s">
        <v>3143</v>
      </c>
      <c r="E207" s="1" t="str">
        <f t="shared" si="15"/>
        <v>Dylan Bellon-Cristiano Arata</v>
      </c>
      <c r="F207" t="str">
        <f t="shared" si="16"/>
        <v>Won</v>
      </c>
      <c r="G207" s="1">
        <f t="shared" si="17"/>
        <v>1</v>
      </c>
      <c r="H207">
        <f t="shared" si="18"/>
        <v>1</v>
      </c>
      <c r="I207" t="str">
        <f>INDEX(META!$B:$B,MATCH(B207,META!$A:$A,0))</f>
        <v>Jund Wildfire</v>
      </c>
      <c r="J207" t="str">
        <f>INDEX(META!$B:$B,MATCH(D207,META!$A:$A,0))</f>
        <v>DROPPED</v>
      </c>
      <c r="K207" t="str">
        <f t="shared" si="19"/>
        <v>Jund Wildfire-DROPPED</v>
      </c>
    </row>
    <row r="208" spans="1:11" x14ac:dyDescent="0.3">
      <c r="A208">
        <v>207</v>
      </c>
      <c r="B208" t="s">
        <v>1967</v>
      </c>
      <c r="C208" t="s">
        <v>28</v>
      </c>
      <c r="D208" t="s">
        <v>146</v>
      </c>
      <c r="E208" s="1" t="str">
        <f t="shared" si="15"/>
        <v>Mario Ambrogi-Christian Vecchi</v>
      </c>
      <c r="F208" t="str">
        <f t="shared" si="16"/>
        <v>Won</v>
      </c>
      <c r="G208" s="1">
        <f t="shared" si="17"/>
        <v>1</v>
      </c>
      <c r="H208">
        <f t="shared" si="18"/>
        <v>1</v>
      </c>
      <c r="I208" t="str">
        <f>INDEX(META!$B:$B,MATCH(B208,META!$A:$A,0))</f>
        <v>Mono Blue Aggro</v>
      </c>
      <c r="J208" t="str">
        <f>INDEX(META!$B:$B,MATCH(D208,META!$A:$A,0))</f>
        <v>Mono Red Synth</v>
      </c>
      <c r="K208" t="str">
        <f t="shared" si="19"/>
        <v>Mono Blue Aggro-Mono Red Synth</v>
      </c>
    </row>
    <row r="209" spans="1:11" x14ac:dyDescent="0.3">
      <c r="A209">
        <v>208</v>
      </c>
      <c r="B209" t="s">
        <v>1509</v>
      </c>
      <c r="C209" t="s">
        <v>25</v>
      </c>
      <c r="D209" t="s">
        <v>436</v>
      </c>
      <c r="E209" s="1" t="str">
        <f t="shared" si="15"/>
        <v>simone antonelli-Paolo Ansaldo</v>
      </c>
      <c r="F209" t="str">
        <f t="shared" si="16"/>
        <v>Won</v>
      </c>
      <c r="G209" s="1">
        <f t="shared" si="17"/>
        <v>1</v>
      </c>
      <c r="H209">
        <f t="shared" si="18"/>
        <v>1</v>
      </c>
      <c r="I209" t="str">
        <f>INDEX(META!$B:$B,MATCH(B209,META!$A:$A,0))</f>
        <v>Jund Wildfire</v>
      </c>
      <c r="J209" t="str">
        <f>INDEX(META!$B:$B,MATCH(D209,META!$A:$A,0))</f>
        <v>Mono Blue Aggro</v>
      </c>
      <c r="K209" t="str">
        <f t="shared" si="19"/>
        <v>Jund Wildfire-Mono Blue Aggro</v>
      </c>
    </row>
    <row r="210" spans="1:11" x14ac:dyDescent="0.3">
      <c r="A210">
        <v>209</v>
      </c>
      <c r="B210" t="s">
        <v>333</v>
      </c>
      <c r="C210" t="s">
        <v>26</v>
      </c>
      <c r="D210" t="s">
        <v>3149</v>
      </c>
      <c r="E210" s="1" t="str">
        <f t="shared" si="15"/>
        <v>Giacomo Becchi-Joan Rubies</v>
      </c>
      <c r="F210" t="str">
        <f t="shared" si="16"/>
        <v>Lost</v>
      </c>
      <c r="G210" s="1">
        <f t="shared" si="17"/>
        <v>1</v>
      </c>
      <c r="H210">
        <f t="shared" si="18"/>
        <v>1</v>
      </c>
      <c r="I210" t="str">
        <f>INDEX(META!$B:$B,MATCH(B210,META!$A:$A,0))</f>
        <v>Dimir Faeries</v>
      </c>
      <c r="J210" t="str">
        <f>INDEX(META!$B:$B,MATCH(D210,META!$A:$A,0))</f>
        <v>Dimir Snacker</v>
      </c>
      <c r="K210" t="str">
        <f t="shared" si="19"/>
        <v>Dimir Faeries-Dimir Snacker</v>
      </c>
    </row>
    <row r="211" spans="1:11" x14ac:dyDescent="0.3">
      <c r="A211">
        <v>210</v>
      </c>
      <c r="B211" t="s">
        <v>1560</v>
      </c>
      <c r="C211" t="s">
        <v>28</v>
      </c>
      <c r="D211" t="s">
        <v>237</v>
      </c>
      <c r="E211" s="1" t="str">
        <f t="shared" si="15"/>
        <v>Simone Tigani-Lorenzo Pollone</v>
      </c>
      <c r="F211" t="str">
        <f t="shared" si="16"/>
        <v>Won</v>
      </c>
      <c r="G211" s="1">
        <f t="shared" si="17"/>
        <v>1</v>
      </c>
      <c r="H211">
        <f t="shared" si="18"/>
        <v>1</v>
      </c>
      <c r="I211" t="str">
        <f>INDEX(META!$B:$B,MATCH(B211,META!$A:$A,0))</f>
        <v>Mono Red Synth</v>
      </c>
      <c r="J211" t="str">
        <f>INDEX(META!$B:$B,MATCH(D211,META!$A:$A,0))</f>
        <v>Jund Wildfire</v>
      </c>
      <c r="K211" t="str">
        <f t="shared" si="19"/>
        <v>Mono Red Synth-Jund Wildfire</v>
      </c>
    </row>
    <row r="212" spans="1:11" x14ac:dyDescent="0.3">
      <c r="A212">
        <v>211</v>
      </c>
      <c r="B212" t="s">
        <v>2459</v>
      </c>
      <c r="C212" t="s">
        <v>25</v>
      </c>
      <c r="D212" t="s">
        <v>318</v>
      </c>
      <c r="E212" s="1" t="str">
        <f t="shared" si="15"/>
        <v>Giulio Franchi-Borna Bilandžija</v>
      </c>
      <c r="F212" t="str">
        <f t="shared" si="16"/>
        <v>Won</v>
      </c>
      <c r="G212" s="1">
        <f t="shared" si="17"/>
        <v>1</v>
      </c>
      <c r="H212">
        <f t="shared" si="18"/>
        <v>1</v>
      </c>
      <c r="I212" t="str">
        <f>INDEX(META!$B:$B,MATCH(B212,META!$A:$A,0))</f>
        <v>Boros Synth</v>
      </c>
      <c r="J212" t="str">
        <f>INDEX(META!$B:$B,MATCH(D212,META!$A:$A,0))</f>
        <v>High Tide Combo</v>
      </c>
      <c r="K212" t="str">
        <f t="shared" si="19"/>
        <v>Boros Synth-High Tide Combo</v>
      </c>
    </row>
    <row r="213" spans="1:11" x14ac:dyDescent="0.3">
      <c r="A213">
        <v>212</v>
      </c>
      <c r="B213" t="s">
        <v>367</v>
      </c>
      <c r="C213" t="s">
        <v>28</v>
      </c>
      <c r="D213" t="s">
        <v>1675</v>
      </c>
      <c r="E213" s="1" t="str">
        <f t="shared" si="15"/>
        <v>Thomas Legrand-Elias Battaglia</v>
      </c>
      <c r="F213" t="str">
        <f t="shared" si="16"/>
        <v>Won</v>
      </c>
      <c r="G213" s="1">
        <f t="shared" si="17"/>
        <v>1</v>
      </c>
      <c r="H213">
        <f t="shared" si="18"/>
        <v>1</v>
      </c>
      <c r="I213" t="str">
        <f>INDEX(META!$B:$B,MATCH(B213,META!$A:$A,0))</f>
        <v>Mono Red Madness</v>
      </c>
      <c r="J213" t="str">
        <f>INDEX(META!$B:$B,MATCH(D213,META!$A:$A,0))</f>
        <v>Mono Blue Terror</v>
      </c>
      <c r="K213" t="str">
        <f t="shared" si="19"/>
        <v>Mono Red Madness-Mono Blue Terror</v>
      </c>
    </row>
    <row r="214" spans="1:11" x14ac:dyDescent="0.3">
      <c r="A214">
        <v>213</v>
      </c>
      <c r="B214" t="s">
        <v>1532</v>
      </c>
      <c r="C214" t="s">
        <v>29</v>
      </c>
      <c r="D214" t="s">
        <v>130</v>
      </c>
      <c r="E214" s="1" t="str">
        <f t="shared" si="15"/>
        <v>Miljenko Petrović-Matteo Ficorilli</v>
      </c>
      <c r="F214" t="str">
        <f t="shared" si="16"/>
        <v>Draw</v>
      </c>
      <c r="G214" s="1">
        <f t="shared" si="17"/>
        <v>1</v>
      </c>
      <c r="H214">
        <f t="shared" si="18"/>
        <v>1</v>
      </c>
      <c r="I214" t="str">
        <f>INDEX(META!$B:$B,MATCH(B214,META!$A:$A,0))</f>
        <v>Mono Blue Terror</v>
      </c>
      <c r="J214" t="str">
        <f>INDEX(META!$B:$B,MATCH(D214,META!$A:$A,0))</f>
        <v>Mardu Synth</v>
      </c>
      <c r="K214" t="str">
        <f t="shared" si="19"/>
        <v>Mono Blue Terror-Mardu Synth</v>
      </c>
    </row>
    <row r="215" spans="1:11" x14ac:dyDescent="0.3">
      <c r="A215">
        <v>214</v>
      </c>
      <c r="B215" t="s">
        <v>1535</v>
      </c>
      <c r="C215" t="s">
        <v>25</v>
      </c>
      <c r="D215" t="s">
        <v>305</v>
      </c>
      <c r="E215" s="1" t="str">
        <f t="shared" si="15"/>
        <v>Mislav Brusač-stéphane GIACHIN RICCA</v>
      </c>
      <c r="F215" t="str">
        <f t="shared" si="16"/>
        <v>Won</v>
      </c>
      <c r="G215" s="1">
        <f t="shared" si="17"/>
        <v>1</v>
      </c>
      <c r="H215">
        <f t="shared" si="18"/>
        <v>1</v>
      </c>
      <c r="I215" t="str">
        <f>INDEX(META!$B:$B,MATCH(B215,META!$A:$A,0))</f>
        <v>Walls</v>
      </c>
      <c r="J215" t="str">
        <f>INDEX(META!$B:$B,MATCH(D215,META!$A:$A,0))</f>
        <v>Grixis Affinity</v>
      </c>
      <c r="K215" t="str">
        <f t="shared" si="19"/>
        <v>Walls-Grixis Affinity</v>
      </c>
    </row>
    <row r="216" spans="1:11" x14ac:dyDescent="0.3">
      <c r="A216">
        <v>215</v>
      </c>
      <c r="B216" t="s">
        <v>1546</v>
      </c>
      <c r="C216" t="s">
        <v>26</v>
      </c>
      <c r="D216" t="s">
        <v>836</v>
      </c>
      <c r="E216" s="1" t="str">
        <f t="shared" si="15"/>
        <v>Vlado Flinčec-Filippo Memeo</v>
      </c>
      <c r="F216" t="str">
        <f t="shared" si="16"/>
        <v>Lost</v>
      </c>
      <c r="G216" s="1">
        <f t="shared" si="17"/>
        <v>1</v>
      </c>
      <c r="H216">
        <f t="shared" si="18"/>
        <v>1</v>
      </c>
      <c r="I216" t="str">
        <f>INDEX(META!$B:$B,MATCH(B216,META!$A:$A,0))</f>
        <v>Mono Red Synth</v>
      </c>
      <c r="J216" t="str">
        <f>INDEX(META!$B:$B,MATCH(D216,META!$A:$A,0))</f>
        <v>Mono Blue Aggro</v>
      </c>
      <c r="K216" t="str">
        <f t="shared" si="19"/>
        <v>Mono Red Synth-Mono Blue Aggro</v>
      </c>
    </row>
    <row r="217" spans="1:11" x14ac:dyDescent="0.3">
      <c r="A217">
        <v>216</v>
      </c>
      <c r="B217" t="s">
        <v>2947</v>
      </c>
      <c r="C217" t="s">
        <v>25</v>
      </c>
      <c r="D217" t="s">
        <v>317</v>
      </c>
      <c r="E217" s="1" t="str">
        <f t="shared" si="15"/>
        <v>Mirko Papini-Christian Muscas</v>
      </c>
      <c r="F217" t="str">
        <f t="shared" si="16"/>
        <v>Won</v>
      </c>
      <c r="G217" s="1">
        <f t="shared" si="17"/>
        <v>1</v>
      </c>
      <c r="H217">
        <f t="shared" si="18"/>
        <v>1</v>
      </c>
      <c r="I217" t="str">
        <f>INDEX(META!$B:$B,MATCH(B217,META!$A:$A,0))</f>
        <v>Dredge</v>
      </c>
      <c r="J217" t="str">
        <f>INDEX(META!$B:$B,MATCH(D217,META!$A:$A,0))</f>
        <v>Rakdos Madness</v>
      </c>
      <c r="K217" t="str">
        <f t="shared" si="19"/>
        <v>Dredge-Rakdos Madness</v>
      </c>
    </row>
    <row r="218" spans="1:11" x14ac:dyDescent="0.3">
      <c r="A218">
        <v>217</v>
      </c>
      <c r="B218" t="s">
        <v>260</v>
      </c>
      <c r="C218" t="s">
        <v>25</v>
      </c>
      <c r="D218" t="s">
        <v>1571</v>
      </c>
      <c r="E218" s="1" t="str">
        <f t="shared" si="15"/>
        <v>Pietro Stilli-Luka Selman</v>
      </c>
      <c r="F218" t="str">
        <f t="shared" si="16"/>
        <v>Won</v>
      </c>
      <c r="G218" s="1">
        <f t="shared" si="17"/>
        <v>1</v>
      </c>
      <c r="H218">
        <f t="shared" si="18"/>
        <v>1</v>
      </c>
      <c r="I218" t="str">
        <f>INDEX(META!$B:$B,MATCH(B218,META!$A:$A,0))</f>
        <v>Dimir Terror</v>
      </c>
      <c r="J218" t="str">
        <f>INDEX(META!$B:$B,MATCH(D218,META!$A:$A,0))</f>
        <v>Gardens</v>
      </c>
      <c r="K218" t="str">
        <f t="shared" si="19"/>
        <v>Dimir Terror-Gardens</v>
      </c>
    </row>
    <row r="219" spans="1:11" x14ac:dyDescent="0.3">
      <c r="A219">
        <v>218</v>
      </c>
      <c r="B219" t="s">
        <v>395</v>
      </c>
      <c r="C219" t="s">
        <v>25</v>
      </c>
      <c r="D219" t="s">
        <v>2675</v>
      </c>
      <c r="E219" s="1" t="str">
        <f t="shared" si="15"/>
        <v>Stefano Monti-Cristian ridolfi</v>
      </c>
      <c r="F219" t="str">
        <f t="shared" si="16"/>
        <v>Won</v>
      </c>
      <c r="G219" s="1">
        <f t="shared" si="17"/>
        <v>1</v>
      </c>
      <c r="H219">
        <f t="shared" si="18"/>
        <v>1</v>
      </c>
      <c r="I219" t="str">
        <f>INDEX(META!$B:$B,MATCH(B219,META!$A:$A,0))</f>
        <v>Mono Blue Aggro</v>
      </c>
      <c r="J219" t="str">
        <f>INDEX(META!$B:$B,MATCH(D219,META!$A:$A,0))</f>
        <v>Mono Red Madness</v>
      </c>
      <c r="K219" t="str">
        <f t="shared" si="19"/>
        <v>Mono Blue Aggro-Mono Red Madness</v>
      </c>
    </row>
    <row r="220" spans="1:11" x14ac:dyDescent="0.3">
      <c r="A220">
        <v>219</v>
      </c>
      <c r="B220" t="s">
        <v>3001</v>
      </c>
      <c r="C220" t="s">
        <v>28</v>
      </c>
      <c r="D220" t="s">
        <v>303</v>
      </c>
      <c r="E220" s="1" t="str">
        <f t="shared" si="15"/>
        <v>mattia biggeri-Simone Ortelli</v>
      </c>
      <c r="F220" t="str">
        <f t="shared" si="16"/>
        <v>Won</v>
      </c>
      <c r="G220" s="1">
        <f t="shared" si="17"/>
        <v>1</v>
      </c>
      <c r="H220">
        <f t="shared" si="18"/>
        <v>1</v>
      </c>
      <c r="I220" t="str">
        <f>INDEX(META!$B:$B,MATCH(B220,META!$A:$A,0))</f>
        <v>Mono Blue Aggro</v>
      </c>
      <c r="J220" t="str">
        <f>INDEX(META!$B:$B,MATCH(D220,META!$A:$A,0))</f>
        <v>White Weenie</v>
      </c>
      <c r="K220" t="str">
        <f t="shared" si="19"/>
        <v>Mono Blue Aggro-White Weenie</v>
      </c>
    </row>
    <row r="221" spans="1:11" x14ac:dyDescent="0.3">
      <c r="A221">
        <v>220</v>
      </c>
      <c r="B221" t="s">
        <v>1888</v>
      </c>
      <c r="C221" t="s">
        <v>25</v>
      </c>
      <c r="D221" t="s">
        <v>279</v>
      </c>
      <c r="E221" s="1" t="str">
        <f t="shared" si="15"/>
        <v>Michele Baroni-Giovanni Nastasio</v>
      </c>
      <c r="F221" t="str">
        <f t="shared" si="16"/>
        <v>Won</v>
      </c>
      <c r="G221" s="1">
        <f t="shared" si="17"/>
        <v>1</v>
      </c>
      <c r="H221">
        <f t="shared" si="18"/>
        <v>1</v>
      </c>
      <c r="I221" t="str">
        <f>INDEX(META!$B:$B,MATCH(B221,META!$A:$A,0))</f>
        <v>Jund Wildfire</v>
      </c>
      <c r="J221" t="str">
        <f>INDEX(META!$B:$B,MATCH(D221,META!$A:$A,0))</f>
        <v>Mono Red Dredge</v>
      </c>
      <c r="K221" t="str">
        <f t="shared" si="19"/>
        <v>Jund Wildfire-Mono Red Dredge</v>
      </c>
    </row>
    <row r="222" spans="1:11" x14ac:dyDescent="0.3">
      <c r="A222">
        <v>221</v>
      </c>
      <c r="B222" t="s">
        <v>250</v>
      </c>
      <c r="C222" t="s">
        <v>25</v>
      </c>
      <c r="D222" t="s">
        <v>1578</v>
      </c>
      <c r="E222" s="1" t="str">
        <f t="shared" si="15"/>
        <v>Owen Peurois-Matej Vidranski</v>
      </c>
      <c r="F222" t="str">
        <f t="shared" si="16"/>
        <v>Won</v>
      </c>
      <c r="G222" s="1">
        <f t="shared" si="17"/>
        <v>1</v>
      </c>
      <c r="H222">
        <f t="shared" si="18"/>
        <v>1</v>
      </c>
      <c r="I222" t="str">
        <f>INDEX(META!$B:$B,MATCH(B222,META!$A:$A,0))</f>
        <v>Rakdos Madness</v>
      </c>
      <c r="J222" t="str">
        <f>INDEX(META!$B:$B,MATCH(D222,META!$A:$A,0))</f>
        <v>DROPPED</v>
      </c>
      <c r="K222" t="str">
        <f t="shared" si="19"/>
        <v>Rakdos Madness-DROPPED</v>
      </c>
    </row>
    <row r="223" spans="1:11" x14ac:dyDescent="0.3">
      <c r="A223">
        <v>222</v>
      </c>
      <c r="B223" t="s">
        <v>2911</v>
      </c>
      <c r="C223" t="s">
        <v>25</v>
      </c>
      <c r="D223" t="s">
        <v>1585</v>
      </c>
      <c r="E223" s="1" t="str">
        <f t="shared" si="15"/>
        <v>Matteo Di Gangi-Luca Difino</v>
      </c>
      <c r="F223" t="str">
        <f t="shared" si="16"/>
        <v>Won</v>
      </c>
      <c r="G223" s="1">
        <f t="shared" si="17"/>
        <v>1</v>
      </c>
      <c r="H223">
        <f t="shared" si="18"/>
        <v>1</v>
      </c>
      <c r="I223" t="str">
        <f>INDEX(META!$B:$B,MATCH(B223,META!$A:$A,0))</f>
        <v>Mono Blue Aggro</v>
      </c>
      <c r="J223" t="str">
        <f>INDEX(META!$B:$B,MATCH(D223,META!$A:$A,0))</f>
        <v>Gardens</v>
      </c>
      <c r="K223" t="str">
        <f t="shared" si="19"/>
        <v>Mono Blue Aggro-Gardens</v>
      </c>
    </row>
    <row r="224" spans="1:11" x14ac:dyDescent="0.3">
      <c r="A224">
        <v>223</v>
      </c>
      <c r="B224" t="s">
        <v>2685</v>
      </c>
      <c r="C224" t="s">
        <v>29</v>
      </c>
      <c r="D224" t="s">
        <v>2526</v>
      </c>
      <c r="E224" s="1" t="str">
        <f t="shared" si="15"/>
        <v>Pietro Masneri-Andrea Vacis</v>
      </c>
      <c r="F224" t="str">
        <f t="shared" si="16"/>
        <v>Draw</v>
      </c>
      <c r="G224" s="1">
        <f t="shared" si="17"/>
        <v>1</v>
      </c>
      <c r="H224">
        <f t="shared" si="18"/>
        <v>1</v>
      </c>
      <c r="I224" t="str">
        <f>INDEX(META!$B:$B,MATCH(B224,META!$A:$A,0))</f>
        <v>Jund Wildfire</v>
      </c>
      <c r="J224" t="str">
        <f>INDEX(META!$B:$B,MATCH(D224,META!$A:$A,0))</f>
        <v>Jund Wildfire</v>
      </c>
      <c r="K224" t="str">
        <f t="shared" si="19"/>
        <v>Jund Wildfire-Jund Wildfire</v>
      </c>
    </row>
    <row r="225" spans="1:11" x14ac:dyDescent="0.3">
      <c r="A225">
        <v>224</v>
      </c>
      <c r="B225" t="s">
        <v>2447</v>
      </c>
      <c r="C225" t="s">
        <v>25</v>
      </c>
      <c r="D225" t="s">
        <v>274</v>
      </c>
      <c r="E225" s="1" t="str">
        <f t="shared" si="15"/>
        <v>Christian Luigi Cappai-Danilo Meloni</v>
      </c>
      <c r="F225" t="str">
        <f t="shared" si="16"/>
        <v>Won</v>
      </c>
      <c r="G225" s="1">
        <f t="shared" si="17"/>
        <v>1</v>
      </c>
      <c r="H225">
        <f t="shared" si="18"/>
        <v>1</v>
      </c>
      <c r="I225" t="str">
        <f>INDEX(META!$B:$B,MATCH(B225,META!$A:$A,0))</f>
        <v>X Lands Spy</v>
      </c>
      <c r="J225" t="str">
        <f>INDEX(META!$B:$B,MATCH(D225,META!$A:$A,0))</f>
        <v>Mono Red Synth</v>
      </c>
      <c r="K225" t="str">
        <f t="shared" si="19"/>
        <v>X Lands Spy-Mono Red Synth</v>
      </c>
    </row>
    <row r="226" spans="1:11" x14ac:dyDescent="0.3">
      <c r="A226">
        <v>225</v>
      </c>
      <c r="B226" t="s">
        <v>1588</v>
      </c>
      <c r="C226" t="s">
        <v>29</v>
      </c>
      <c r="D226" t="s">
        <v>1964</v>
      </c>
      <c r="E226" s="1" t="str">
        <f t="shared" si="15"/>
        <v>Simone Croce-Adrien Bertaud</v>
      </c>
      <c r="F226" t="str">
        <f t="shared" si="16"/>
        <v>Draw</v>
      </c>
      <c r="G226" s="1">
        <f t="shared" si="17"/>
        <v>1</v>
      </c>
      <c r="H226">
        <f t="shared" si="18"/>
        <v>1</v>
      </c>
      <c r="I226" t="str">
        <f>INDEX(META!$B:$B,MATCH(B226,META!$A:$A,0))</f>
        <v>Jund Wildfire</v>
      </c>
      <c r="J226" t="str">
        <f>INDEX(META!$B:$B,MATCH(D226,META!$A:$A,0))</f>
        <v>Mono Blue Terror</v>
      </c>
      <c r="K226" t="str">
        <f t="shared" si="19"/>
        <v>Jund Wildfire-Mono Blue Terror</v>
      </c>
    </row>
    <row r="227" spans="1:11" x14ac:dyDescent="0.3">
      <c r="A227">
        <v>226</v>
      </c>
      <c r="B227" t="s">
        <v>251</v>
      </c>
      <c r="C227" t="s">
        <v>31</v>
      </c>
      <c r="D227" t="s">
        <v>1582</v>
      </c>
      <c r="E227" s="1" t="str">
        <f t="shared" si="15"/>
        <v>Paolo Rollo-Goran Jaković</v>
      </c>
      <c r="F227" t="str">
        <f t="shared" si="16"/>
        <v>Won</v>
      </c>
      <c r="G227" s="1">
        <f t="shared" si="17"/>
        <v>1</v>
      </c>
      <c r="H227">
        <f t="shared" si="18"/>
        <v>1</v>
      </c>
      <c r="I227" t="str">
        <f>INDEX(META!$B:$B,MATCH(B227,META!$A:$A,0))</f>
        <v>Gardens</v>
      </c>
      <c r="J227" t="str">
        <f>INDEX(META!$B:$B,MATCH(D227,META!$A:$A,0))</f>
        <v>Jund Wildfire</v>
      </c>
      <c r="K227" t="str">
        <f t="shared" si="19"/>
        <v>Gardens-Jund Wildfire</v>
      </c>
    </row>
    <row r="228" spans="1:11" x14ac:dyDescent="0.3">
      <c r="A228">
        <v>227</v>
      </c>
      <c r="B228" t="s">
        <v>2400</v>
      </c>
      <c r="C228" t="s">
        <v>26</v>
      </c>
      <c r="D228" t="s">
        <v>269</v>
      </c>
      <c r="E228" s="1" t="str">
        <f t="shared" si="15"/>
        <v>Elfeir-Niccolò Ravenni</v>
      </c>
      <c r="F228" t="str">
        <f t="shared" si="16"/>
        <v>Lost</v>
      </c>
      <c r="G228" s="1">
        <f t="shared" si="17"/>
        <v>1</v>
      </c>
      <c r="H228">
        <f t="shared" si="18"/>
        <v>1</v>
      </c>
      <c r="I228" t="str">
        <f>INDEX(META!$B:$B,MATCH(B228,META!$A:$A,0))</f>
        <v>Tron (Other)</v>
      </c>
      <c r="J228" t="str">
        <f>INDEX(META!$B:$B,MATCH(D228,META!$A:$A,0))</f>
        <v>Jund Wildfire</v>
      </c>
      <c r="K228" t="str">
        <f t="shared" si="19"/>
        <v>Tron (Other)-Jund Wildfire</v>
      </c>
    </row>
    <row r="229" spans="1:11" x14ac:dyDescent="0.3">
      <c r="A229">
        <v>228</v>
      </c>
      <c r="B229" t="s">
        <v>262</v>
      </c>
      <c r="C229" t="s">
        <v>27</v>
      </c>
      <c r="D229" t="s">
        <v>1836</v>
      </c>
      <c r="E229" s="1" t="str">
        <f t="shared" si="15"/>
        <v>Marc-Antoine Couronne-Emanuele Guerini</v>
      </c>
      <c r="F229" t="str">
        <f t="shared" si="16"/>
        <v>Lost</v>
      </c>
      <c r="G229" s="1">
        <f t="shared" si="17"/>
        <v>1</v>
      </c>
      <c r="H229">
        <f t="shared" si="18"/>
        <v>1</v>
      </c>
      <c r="I229" t="str">
        <f>INDEX(META!$B:$B,MATCH(B229,META!$A:$A,0))</f>
        <v>Grixis Affinity</v>
      </c>
      <c r="J229" t="str">
        <f>INDEX(META!$B:$B,MATCH(D229,META!$A:$A,0))</f>
        <v>White Weenie</v>
      </c>
      <c r="K229" t="str">
        <f t="shared" si="19"/>
        <v>Grixis Affinity-White Weenie</v>
      </c>
    </row>
    <row r="230" spans="1:11" x14ac:dyDescent="0.3">
      <c r="A230">
        <v>229</v>
      </c>
      <c r="B230" t="s">
        <v>256</v>
      </c>
      <c r="C230" t="s">
        <v>26</v>
      </c>
      <c r="D230" t="s">
        <v>2239</v>
      </c>
      <c r="E230" s="1" t="str">
        <f t="shared" si="15"/>
        <v>Andrea Mastrostefano-alberto diani</v>
      </c>
      <c r="F230" t="str">
        <f t="shared" si="16"/>
        <v>Lost</v>
      </c>
      <c r="G230" s="1">
        <f t="shared" si="17"/>
        <v>1</v>
      </c>
      <c r="H230">
        <f t="shared" si="18"/>
        <v>1</v>
      </c>
      <c r="I230" t="str">
        <f>INDEX(META!$B:$B,MATCH(B230,META!$A:$A,0))</f>
        <v>Jund Wildfire</v>
      </c>
      <c r="J230" t="str">
        <f>INDEX(META!$B:$B,MATCH(D230,META!$A:$A,0))</f>
        <v>Mono Blue Terror</v>
      </c>
      <c r="K230" t="str">
        <f t="shared" si="19"/>
        <v>Jund Wildfire-Mono Blue Terror</v>
      </c>
    </row>
    <row r="231" spans="1:11" x14ac:dyDescent="0.3">
      <c r="A231">
        <v>230</v>
      </c>
      <c r="B231" t="s">
        <v>115</v>
      </c>
      <c r="C231" t="s">
        <v>27</v>
      </c>
      <c r="D231" t="s">
        <v>1594</v>
      </c>
      <c r="E231" s="1" t="str">
        <f t="shared" si="15"/>
        <v>Marco Vergamini-Noam Brunel</v>
      </c>
      <c r="F231" t="str">
        <f t="shared" si="16"/>
        <v>Lost</v>
      </c>
      <c r="G231" s="1">
        <f t="shared" si="17"/>
        <v>1</v>
      </c>
      <c r="H231">
        <f t="shared" si="18"/>
        <v>1</v>
      </c>
      <c r="I231" t="str">
        <f>INDEX(META!$B:$B,MATCH(B231,META!$A:$A,0))</f>
        <v>High Tide Combo</v>
      </c>
      <c r="J231" t="str">
        <f>INDEX(META!$B:$B,MATCH(D231,META!$A:$A,0))</f>
        <v>Jund Wildfire</v>
      </c>
      <c r="K231" t="str">
        <f t="shared" si="19"/>
        <v>High Tide Combo-Jund Wildfire</v>
      </c>
    </row>
    <row r="232" spans="1:11" x14ac:dyDescent="0.3">
      <c r="A232">
        <v>231</v>
      </c>
      <c r="B232" t="s">
        <v>2643</v>
      </c>
      <c r="C232" t="s">
        <v>27</v>
      </c>
      <c r="D232" t="s">
        <v>388</v>
      </c>
      <c r="E232" s="1" t="str">
        <f t="shared" si="15"/>
        <v>Federico Bonadè-Alessio Di Lorenzo</v>
      </c>
      <c r="F232" t="str">
        <f t="shared" si="16"/>
        <v>Lost</v>
      </c>
      <c r="G232" s="1">
        <f t="shared" si="17"/>
        <v>1</v>
      </c>
      <c r="H232">
        <f t="shared" si="18"/>
        <v>1</v>
      </c>
      <c r="I232" t="str">
        <f>INDEX(META!$B:$B,MATCH(B232,META!$A:$A,0))</f>
        <v>High Tide Combo</v>
      </c>
      <c r="J232" t="str">
        <f>INDEX(META!$B:$B,MATCH(D232,META!$A:$A,0))</f>
        <v>Mono Blue Aggro</v>
      </c>
      <c r="K232" t="str">
        <f t="shared" si="19"/>
        <v>High Tide Combo-Mono Blue Aggro</v>
      </c>
    </row>
    <row r="233" spans="1:11" x14ac:dyDescent="0.3">
      <c r="A233">
        <v>232</v>
      </c>
      <c r="B233" t="s">
        <v>2416</v>
      </c>
      <c r="C233" t="s">
        <v>26</v>
      </c>
      <c r="D233" t="s">
        <v>772</v>
      </c>
      <c r="E233" s="1" t="str">
        <f t="shared" si="15"/>
        <v>Paolo Carnevali-Gennaro Ucciero</v>
      </c>
      <c r="F233" t="str">
        <f t="shared" si="16"/>
        <v>Lost</v>
      </c>
      <c r="G233" s="1">
        <f t="shared" si="17"/>
        <v>1</v>
      </c>
      <c r="H233">
        <f t="shared" si="18"/>
        <v>1</v>
      </c>
      <c r="I233" t="str">
        <f>INDEX(META!$B:$B,MATCH(B233,META!$A:$A,0))</f>
        <v>High Tide Combo</v>
      </c>
      <c r="J233" t="str">
        <f>INDEX(META!$B:$B,MATCH(D233,META!$A:$A,0))</f>
        <v>Mono Red Madness</v>
      </c>
      <c r="K233" t="str">
        <f t="shared" si="19"/>
        <v>High Tide Combo-Mono Red Madness</v>
      </c>
    </row>
    <row r="234" spans="1:11" x14ac:dyDescent="0.3">
      <c r="A234">
        <v>233</v>
      </c>
      <c r="B234" t="s">
        <v>3097</v>
      </c>
      <c r="C234" t="s">
        <v>25</v>
      </c>
      <c r="D234" t="s">
        <v>253</v>
      </c>
      <c r="E234" s="1" t="str">
        <f t="shared" si="15"/>
        <v>Riccardo Salierno-Giuseppe D'Agostino</v>
      </c>
      <c r="F234" t="str">
        <f t="shared" si="16"/>
        <v>Won</v>
      </c>
      <c r="G234" s="1">
        <f t="shared" si="17"/>
        <v>1</v>
      </c>
      <c r="H234">
        <f t="shared" si="18"/>
        <v>1</v>
      </c>
      <c r="I234" t="str">
        <f>INDEX(META!$B:$B,MATCH(B234,META!$A:$A,0))</f>
        <v>Mono Black Devotion</v>
      </c>
      <c r="J234" t="str">
        <f>INDEX(META!$B:$B,MATCH(D234,META!$A:$A,0))</f>
        <v>Grixis Affinity</v>
      </c>
      <c r="K234" t="str">
        <f t="shared" si="19"/>
        <v>Mono Black Devotion-Grixis Affinity</v>
      </c>
    </row>
    <row r="235" spans="1:11" x14ac:dyDescent="0.3">
      <c r="A235">
        <v>234</v>
      </c>
      <c r="B235" t="s">
        <v>282</v>
      </c>
      <c r="C235" t="s">
        <v>26</v>
      </c>
      <c r="D235" t="s">
        <v>1597</v>
      </c>
      <c r="E235" s="1" t="str">
        <f t="shared" si="15"/>
        <v>Claudio Ke-Marianna Liccardo</v>
      </c>
      <c r="F235" t="str">
        <f t="shared" si="16"/>
        <v>Lost</v>
      </c>
      <c r="G235" s="1">
        <f t="shared" si="17"/>
        <v>1</v>
      </c>
      <c r="H235">
        <f t="shared" si="18"/>
        <v>1</v>
      </c>
      <c r="I235" t="str">
        <f>INDEX(META!$B:$B,MATCH(B235,META!$A:$A,0))</f>
        <v>Dimir Terror</v>
      </c>
      <c r="J235" t="str">
        <f>INDEX(META!$B:$B,MATCH(D235,META!$A:$A,0))</f>
        <v>Elves</v>
      </c>
      <c r="K235" t="str">
        <f t="shared" si="19"/>
        <v>Dimir Terror-Elves</v>
      </c>
    </row>
    <row r="236" spans="1:11" x14ac:dyDescent="0.3">
      <c r="A236">
        <v>235</v>
      </c>
      <c r="B236" t="s">
        <v>191</v>
      </c>
      <c r="C236" t="s">
        <v>25</v>
      </c>
      <c r="D236" t="s">
        <v>2150</v>
      </c>
      <c r="E236" s="1" t="str">
        <f t="shared" si="15"/>
        <v>Diego Panetto-Romain Hugon</v>
      </c>
      <c r="F236" t="str">
        <f t="shared" si="16"/>
        <v>Won</v>
      </c>
      <c r="G236" s="1">
        <f t="shared" si="17"/>
        <v>1</v>
      </c>
      <c r="H236">
        <f t="shared" si="18"/>
        <v>1</v>
      </c>
      <c r="I236" t="str">
        <f>INDEX(META!$B:$B,MATCH(B236,META!$A:$A,0))</f>
        <v>Gardens</v>
      </c>
      <c r="J236" t="str">
        <f>INDEX(META!$B:$B,MATCH(D236,META!$A:$A,0))</f>
        <v>Flicker Tron</v>
      </c>
      <c r="K236" t="str">
        <f t="shared" si="19"/>
        <v>Gardens-Flicker Tron</v>
      </c>
    </row>
    <row r="237" spans="1:11" x14ac:dyDescent="0.3">
      <c r="A237">
        <v>236</v>
      </c>
      <c r="B237" t="s">
        <v>2499</v>
      </c>
      <c r="C237" t="s">
        <v>28</v>
      </c>
      <c r="D237" t="s">
        <v>211</v>
      </c>
      <c r="E237" s="1" t="str">
        <f t="shared" si="15"/>
        <v>Luca Cecere-Marco Santoro</v>
      </c>
      <c r="F237" t="str">
        <f t="shared" si="16"/>
        <v>Won</v>
      </c>
      <c r="G237" s="1">
        <f t="shared" si="17"/>
        <v>1</v>
      </c>
      <c r="H237">
        <f t="shared" si="18"/>
        <v>1</v>
      </c>
      <c r="I237" t="str">
        <f>INDEX(META!$B:$B,MATCH(B237,META!$A:$A,0))</f>
        <v>Dimir Terror</v>
      </c>
      <c r="J237" t="str">
        <f>INDEX(META!$B:$B,MATCH(D237,META!$A:$A,0))</f>
        <v>Elves</v>
      </c>
      <c r="K237" t="str">
        <f t="shared" si="19"/>
        <v>Dimir Terror-Elves</v>
      </c>
    </row>
    <row r="238" spans="1:11" x14ac:dyDescent="0.3">
      <c r="A238">
        <v>237</v>
      </c>
      <c r="B238" t="s">
        <v>266</v>
      </c>
      <c r="C238" t="s">
        <v>26</v>
      </c>
      <c r="D238" t="s">
        <v>1600</v>
      </c>
      <c r="E238" s="1" t="str">
        <f t="shared" si="15"/>
        <v>Edoardo Pastore-Giovanni Navarra</v>
      </c>
      <c r="F238" t="str">
        <f t="shared" si="16"/>
        <v>Lost</v>
      </c>
      <c r="G238" s="1">
        <f t="shared" si="17"/>
        <v>1</v>
      </c>
      <c r="H238">
        <f t="shared" si="18"/>
        <v>1</v>
      </c>
      <c r="I238" t="str">
        <f>INDEX(META!$B:$B,MATCH(B238,META!$A:$A,0))</f>
        <v>Mono Red Synth</v>
      </c>
      <c r="J238" t="str">
        <f>INDEX(META!$B:$B,MATCH(D238,META!$A:$A,0))</f>
        <v>Mono Blue Aggro</v>
      </c>
      <c r="K238" t="str">
        <f t="shared" si="19"/>
        <v>Mono Red Synth-Mono Blue Aggro</v>
      </c>
    </row>
    <row r="239" spans="1:11" x14ac:dyDescent="0.3">
      <c r="A239">
        <v>238</v>
      </c>
      <c r="B239" t="s">
        <v>133</v>
      </c>
      <c r="C239" t="s">
        <v>25</v>
      </c>
      <c r="D239" t="s">
        <v>1615</v>
      </c>
      <c r="E239" s="1" t="str">
        <f t="shared" si="15"/>
        <v>Andrea Cossu-Borna Atlagic</v>
      </c>
      <c r="F239" t="str">
        <f t="shared" si="16"/>
        <v>Won</v>
      </c>
      <c r="G239" s="1">
        <f t="shared" si="17"/>
        <v>1</v>
      </c>
      <c r="H239">
        <f t="shared" si="18"/>
        <v>1</v>
      </c>
      <c r="I239" t="str">
        <f>INDEX(META!$B:$B,MATCH(B239,META!$A:$A,0))</f>
        <v>High Tide Combo</v>
      </c>
      <c r="J239" t="str">
        <f>INDEX(META!$B:$B,MATCH(D239,META!$A:$A,0))</f>
        <v>Jund Wildfire</v>
      </c>
      <c r="K239" t="str">
        <f t="shared" si="19"/>
        <v>High Tide Combo-Jund Wildfire</v>
      </c>
    </row>
    <row r="240" spans="1:11" x14ac:dyDescent="0.3">
      <c r="A240">
        <v>239</v>
      </c>
      <c r="B240" t="s">
        <v>2043</v>
      </c>
      <c r="C240" t="s">
        <v>27</v>
      </c>
      <c r="D240" t="s">
        <v>175</v>
      </c>
      <c r="E240" s="1" t="str">
        <f t="shared" si="15"/>
        <v>Matteo Tofani-Andrea Frosio</v>
      </c>
      <c r="F240" t="str">
        <f t="shared" si="16"/>
        <v>Lost</v>
      </c>
      <c r="G240" s="1">
        <f t="shared" si="17"/>
        <v>1</v>
      </c>
      <c r="H240">
        <f t="shared" si="18"/>
        <v>1</v>
      </c>
      <c r="I240" t="str">
        <f>INDEX(META!$B:$B,MATCH(B240,META!$A:$A,0))</f>
        <v>Grixis Affinity</v>
      </c>
      <c r="J240" t="str">
        <f>INDEX(META!$B:$B,MATCH(D240,META!$A:$A,0))</f>
        <v>Mono Blue Aggro</v>
      </c>
      <c r="K240" t="str">
        <f t="shared" si="19"/>
        <v>Grixis Affinity-Mono Blue Aggro</v>
      </c>
    </row>
    <row r="241" spans="1:11" x14ac:dyDescent="0.3">
      <c r="A241">
        <v>240</v>
      </c>
      <c r="B241" t="s">
        <v>1850</v>
      </c>
      <c r="C241" t="s">
        <v>25</v>
      </c>
      <c r="D241" t="s">
        <v>874</v>
      </c>
      <c r="E241" s="1" t="str">
        <f t="shared" si="15"/>
        <v>Pietro Carocci-edoardo laviola</v>
      </c>
      <c r="F241" t="str">
        <f t="shared" si="16"/>
        <v>Won</v>
      </c>
      <c r="G241" s="1">
        <f t="shared" si="17"/>
        <v>1</v>
      </c>
      <c r="H241">
        <f t="shared" si="18"/>
        <v>1</v>
      </c>
      <c r="I241" t="str">
        <f>INDEX(META!$B:$B,MATCH(B241,META!$A:$A,0))</f>
        <v>Caw Gate</v>
      </c>
      <c r="J241" t="str">
        <f>INDEX(META!$B:$B,MATCH(D241,META!$A:$A,0))</f>
        <v>Dredge</v>
      </c>
      <c r="K241" t="str">
        <f t="shared" si="19"/>
        <v>Caw Gate-Dredge</v>
      </c>
    </row>
    <row r="242" spans="1:11" x14ac:dyDescent="0.3">
      <c r="A242">
        <v>241</v>
      </c>
      <c r="B242" t="s">
        <v>174</v>
      </c>
      <c r="C242" t="s">
        <v>25</v>
      </c>
      <c r="D242" t="s">
        <v>1619</v>
      </c>
      <c r="E242" s="1" t="str">
        <f t="shared" si="15"/>
        <v>Leonardo Preti-Matteo Marinacci</v>
      </c>
      <c r="F242" t="str">
        <f t="shared" si="16"/>
        <v>Won</v>
      </c>
      <c r="G242" s="1">
        <f t="shared" si="17"/>
        <v>1</v>
      </c>
      <c r="H242">
        <f t="shared" si="18"/>
        <v>1</v>
      </c>
      <c r="I242" t="str">
        <f>INDEX(META!$B:$B,MATCH(B242,META!$A:$A,0))</f>
        <v>Jund Wildfire</v>
      </c>
      <c r="J242" t="str">
        <f>INDEX(META!$B:$B,MATCH(D242,META!$A:$A,0))</f>
        <v>Dimir Terror</v>
      </c>
      <c r="K242" t="str">
        <f t="shared" si="19"/>
        <v>Jund Wildfire-Dimir Terror</v>
      </c>
    </row>
    <row r="243" spans="1:11" x14ac:dyDescent="0.3">
      <c r="A243">
        <v>242</v>
      </c>
      <c r="B243" t="s">
        <v>2970</v>
      </c>
      <c r="C243" t="s">
        <v>26</v>
      </c>
      <c r="D243" t="s">
        <v>163</v>
      </c>
      <c r="E243" s="1" t="str">
        <f t="shared" si="15"/>
        <v>Devil Pierantoni-Matteo Lombardelli</v>
      </c>
      <c r="F243" t="str">
        <f t="shared" si="16"/>
        <v>Lost</v>
      </c>
      <c r="G243" s="1">
        <f t="shared" si="17"/>
        <v>1</v>
      </c>
      <c r="H243">
        <f t="shared" si="18"/>
        <v>1</v>
      </c>
      <c r="I243" t="str">
        <f>INDEX(META!$B:$B,MATCH(B243,META!$A:$A,0))</f>
        <v>Gardens</v>
      </c>
      <c r="J243" t="str">
        <f>INDEX(META!$B:$B,MATCH(D243,META!$A:$A,0))</f>
        <v>Rakdos Madness</v>
      </c>
      <c r="K243" t="str">
        <f t="shared" si="19"/>
        <v>Gardens-Rakdos Madness</v>
      </c>
    </row>
    <row r="244" spans="1:11" x14ac:dyDescent="0.3">
      <c r="A244">
        <v>243</v>
      </c>
      <c r="B244" t="s">
        <v>2103</v>
      </c>
      <c r="C244" t="s">
        <v>29</v>
      </c>
      <c r="D244" t="s">
        <v>165</v>
      </c>
      <c r="E244" s="1" t="str">
        <f t="shared" si="15"/>
        <v>Mattia Frattegiani-mattia giacinti</v>
      </c>
      <c r="F244" t="str">
        <f t="shared" si="16"/>
        <v>Draw</v>
      </c>
      <c r="G244" s="1">
        <f t="shared" si="17"/>
        <v>1</v>
      </c>
      <c r="H244">
        <f t="shared" si="18"/>
        <v>1</v>
      </c>
      <c r="I244" t="str">
        <f>INDEX(META!$B:$B,MATCH(B244,META!$A:$A,0))</f>
        <v>Jund Wildfire</v>
      </c>
      <c r="J244" t="str">
        <f>INDEX(META!$B:$B,MATCH(D244,META!$A:$A,0))</f>
        <v>Flicker Tron</v>
      </c>
      <c r="K244" t="str">
        <f t="shared" si="19"/>
        <v>Jund Wildfire-Flicker Tron</v>
      </c>
    </row>
    <row r="245" spans="1:11" x14ac:dyDescent="0.3">
      <c r="A245">
        <v>244</v>
      </c>
      <c r="B245" t="s">
        <v>360</v>
      </c>
      <c r="C245" t="s">
        <v>26</v>
      </c>
      <c r="D245" t="s">
        <v>1634</v>
      </c>
      <c r="E245" s="1" t="str">
        <f t="shared" si="15"/>
        <v>Luigi De Franco-Martin Martin</v>
      </c>
      <c r="F245" t="str">
        <f t="shared" si="16"/>
        <v>Lost</v>
      </c>
      <c r="G245" s="1">
        <f t="shared" si="17"/>
        <v>1</v>
      </c>
      <c r="H245">
        <f t="shared" si="18"/>
        <v>1</v>
      </c>
      <c r="I245" t="str">
        <f>INDEX(META!$B:$B,MATCH(B245,META!$A:$A,0))</f>
        <v>Mono Blue Aggro</v>
      </c>
      <c r="J245" t="str">
        <f>INDEX(META!$B:$B,MATCH(D245,META!$A:$A,0))</f>
        <v>Izzet Terror</v>
      </c>
      <c r="K245" t="str">
        <f t="shared" si="19"/>
        <v>Mono Blue Aggro-Izzet Terror</v>
      </c>
    </row>
    <row r="246" spans="1:11" x14ac:dyDescent="0.3">
      <c r="A246">
        <v>245</v>
      </c>
      <c r="B246" t="s">
        <v>152</v>
      </c>
      <c r="C246" t="s">
        <v>25</v>
      </c>
      <c r="D246" t="s">
        <v>1648</v>
      </c>
      <c r="E246" s="1" t="str">
        <f t="shared" si="15"/>
        <v>Jan Plachý-Stefano Tranquilli</v>
      </c>
      <c r="F246" t="str">
        <f t="shared" si="16"/>
        <v>Won</v>
      </c>
      <c r="G246" s="1">
        <f t="shared" si="17"/>
        <v>1</v>
      </c>
      <c r="H246">
        <f t="shared" si="18"/>
        <v>1</v>
      </c>
      <c r="I246" t="str">
        <f>INDEX(META!$B:$B,MATCH(B246,META!$A:$A,0))</f>
        <v>Jund Wildfire</v>
      </c>
      <c r="J246" t="str">
        <f>INDEX(META!$B:$B,MATCH(D246,META!$A:$A,0))</f>
        <v>Dimir Terror</v>
      </c>
      <c r="K246" t="str">
        <f t="shared" si="19"/>
        <v>Jund Wildfire-Dimir Terror</v>
      </c>
    </row>
    <row r="247" spans="1:11" x14ac:dyDescent="0.3">
      <c r="A247">
        <v>246</v>
      </c>
      <c r="B247" t="s">
        <v>1896</v>
      </c>
      <c r="C247" t="s">
        <v>28</v>
      </c>
      <c r="D247" t="s">
        <v>231</v>
      </c>
      <c r="E247" s="1" t="str">
        <f t="shared" si="15"/>
        <v>Giulio Pellegrini-Valerio Giraldi</v>
      </c>
      <c r="F247" t="str">
        <f t="shared" si="16"/>
        <v>Won</v>
      </c>
      <c r="G247" s="1">
        <f t="shared" si="17"/>
        <v>1</v>
      </c>
      <c r="H247">
        <f t="shared" si="18"/>
        <v>1</v>
      </c>
      <c r="I247" t="str">
        <f>INDEX(META!$B:$B,MATCH(B247,META!$A:$A,0))</f>
        <v>Mono Blue Terror</v>
      </c>
      <c r="J247" t="str">
        <f>INDEX(META!$B:$B,MATCH(D247,META!$A:$A,0))</f>
        <v>Tron (Other)</v>
      </c>
      <c r="K247" t="str">
        <f t="shared" si="19"/>
        <v>Mono Blue Terror-Tron (Other)</v>
      </c>
    </row>
    <row r="248" spans="1:11" x14ac:dyDescent="0.3">
      <c r="A248">
        <v>247</v>
      </c>
      <c r="B248" t="s">
        <v>1645</v>
      </c>
      <c r="C248" t="s">
        <v>25</v>
      </c>
      <c r="D248" t="s">
        <v>139</v>
      </c>
      <c r="E248" s="1" t="str">
        <f t="shared" si="15"/>
        <v>Gianluca Cremaschi-Gianpietro Romano</v>
      </c>
      <c r="F248" t="str">
        <f t="shared" si="16"/>
        <v>Won</v>
      </c>
      <c r="G248" s="1">
        <f t="shared" si="17"/>
        <v>1</v>
      </c>
      <c r="H248">
        <f t="shared" si="18"/>
        <v>1</v>
      </c>
      <c r="I248" t="str">
        <f>INDEX(META!$B:$B,MATCH(B248,META!$A:$A,0))</f>
        <v>Mardu Synth</v>
      </c>
      <c r="J248" t="str">
        <f>INDEX(META!$B:$B,MATCH(D248,META!$A:$A,0))</f>
        <v>Mono Blue Aggro</v>
      </c>
      <c r="K248" t="str">
        <f t="shared" si="19"/>
        <v>Mardu Synth-Mono Blue Aggro</v>
      </c>
    </row>
    <row r="249" spans="1:11" x14ac:dyDescent="0.3">
      <c r="A249">
        <v>248</v>
      </c>
      <c r="B249" t="s">
        <v>223</v>
      </c>
      <c r="C249" t="s">
        <v>25</v>
      </c>
      <c r="D249" t="s">
        <v>2219</v>
      </c>
      <c r="E249" s="1" t="str">
        <f t="shared" si="15"/>
        <v>Filippo Ziveri-Aarod Vawser</v>
      </c>
      <c r="F249" t="str">
        <f t="shared" si="16"/>
        <v>Won</v>
      </c>
      <c r="G249" s="1">
        <f t="shared" si="17"/>
        <v>1</v>
      </c>
      <c r="H249">
        <f t="shared" si="18"/>
        <v>1</v>
      </c>
      <c r="I249" t="str">
        <f>INDEX(META!$B:$B,MATCH(B249,META!$A:$A,0))</f>
        <v>Mono Red Synth</v>
      </c>
      <c r="J249" t="str">
        <f>INDEX(META!$B:$B,MATCH(D249,META!$A:$A,0))</f>
        <v>Mono Blue Terror</v>
      </c>
      <c r="K249" t="str">
        <f t="shared" si="19"/>
        <v>Mono Red Synth-Mono Blue Terror</v>
      </c>
    </row>
    <row r="250" spans="1:11" x14ac:dyDescent="0.3">
      <c r="A250">
        <v>249</v>
      </c>
      <c r="B250" t="s">
        <v>114</v>
      </c>
      <c r="C250" t="s">
        <v>25</v>
      </c>
      <c r="D250" t="s">
        <v>2594</v>
      </c>
      <c r="E250" s="1" t="str">
        <f t="shared" si="15"/>
        <v>Jean marie Ghiselli-Andrea Di Roma</v>
      </c>
      <c r="F250" t="str">
        <f t="shared" si="16"/>
        <v>Won</v>
      </c>
      <c r="G250" s="1">
        <f t="shared" si="17"/>
        <v>1</v>
      </c>
      <c r="H250">
        <f t="shared" si="18"/>
        <v>1</v>
      </c>
      <c r="I250" t="str">
        <f>INDEX(META!$B:$B,MATCH(B250,META!$A:$A,0))</f>
        <v>Mono Red Synth</v>
      </c>
      <c r="J250" t="str">
        <f>INDEX(META!$B:$B,MATCH(D250,META!$A:$A,0))</f>
        <v>Gardens</v>
      </c>
      <c r="K250" t="str">
        <f t="shared" si="19"/>
        <v>Mono Red Synth-Gardens</v>
      </c>
    </row>
    <row r="251" spans="1:11" x14ac:dyDescent="0.3">
      <c r="A251">
        <v>250</v>
      </c>
      <c r="B251" t="s">
        <v>147</v>
      </c>
      <c r="C251" t="s">
        <v>27</v>
      </c>
      <c r="D251" t="s">
        <v>1642</v>
      </c>
      <c r="E251" s="1" t="str">
        <f t="shared" si="15"/>
        <v>Ash Klaassen-Efrem Perotti</v>
      </c>
      <c r="F251" t="str">
        <f t="shared" si="16"/>
        <v>Lost</v>
      </c>
      <c r="G251" s="1">
        <f t="shared" si="17"/>
        <v>1</v>
      </c>
      <c r="H251">
        <f t="shared" si="18"/>
        <v>1</v>
      </c>
      <c r="I251" t="str">
        <f>INDEX(META!$B:$B,MATCH(B251,META!$A:$A,0))</f>
        <v>High Tide Combo</v>
      </c>
      <c r="J251" t="str">
        <f>INDEX(META!$B:$B,MATCH(D251,META!$A:$A,0))</f>
        <v>Mono Blue Aggro</v>
      </c>
      <c r="K251" t="str">
        <f t="shared" si="19"/>
        <v>High Tide Combo-Mono Blue Aggro</v>
      </c>
    </row>
    <row r="252" spans="1:11" x14ac:dyDescent="0.3">
      <c r="A252">
        <v>251</v>
      </c>
      <c r="B252" t="s">
        <v>1855</v>
      </c>
      <c r="C252" t="s">
        <v>26</v>
      </c>
      <c r="D252" t="s">
        <v>221</v>
      </c>
      <c r="E252" s="1" t="str">
        <f t="shared" si="15"/>
        <v>Francesco Santori-Leonardo Usinabia</v>
      </c>
      <c r="F252" t="str">
        <f t="shared" si="16"/>
        <v>Lost</v>
      </c>
      <c r="G252" s="1">
        <f t="shared" si="17"/>
        <v>1</v>
      </c>
      <c r="H252">
        <f t="shared" si="18"/>
        <v>1</v>
      </c>
      <c r="I252" t="str">
        <f>INDEX(META!$B:$B,MATCH(B252,META!$A:$A,0))</f>
        <v>Mono Red Synth</v>
      </c>
      <c r="J252" t="str">
        <f>INDEX(META!$B:$B,MATCH(D252,META!$A:$A,0))</f>
        <v>Rakdos Madness</v>
      </c>
      <c r="K252" t="str">
        <f t="shared" si="19"/>
        <v>Mono Red Synth-Rakdos Madness</v>
      </c>
    </row>
    <row r="253" spans="1:11" x14ac:dyDescent="0.3">
      <c r="A253">
        <v>252</v>
      </c>
      <c r="B253" t="s">
        <v>1669</v>
      </c>
      <c r="C253" t="s">
        <v>28</v>
      </c>
      <c r="D253" t="s">
        <v>217</v>
      </c>
      <c r="E253" s="1" t="str">
        <f t="shared" si="15"/>
        <v>Eduardo Santos-Gerardo Graziano</v>
      </c>
      <c r="F253" t="str">
        <f t="shared" si="16"/>
        <v>Won</v>
      </c>
      <c r="G253" s="1">
        <f t="shared" si="17"/>
        <v>1</v>
      </c>
      <c r="H253">
        <f t="shared" si="18"/>
        <v>1</v>
      </c>
      <c r="I253" t="str">
        <f>INDEX(META!$B:$B,MATCH(B253,META!$A:$A,0))</f>
        <v>Mono Red Madness</v>
      </c>
      <c r="J253" t="str">
        <f>INDEX(META!$B:$B,MATCH(D253,META!$A:$A,0))</f>
        <v>Goblin Combo</v>
      </c>
      <c r="K253" t="str">
        <f t="shared" si="19"/>
        <v>Mono Red Madness-Goblin Combo</v>
      </c>
    </row>
    <row r="254" spans="1:11" x14ac:dyDescent="0.3">
      <c r="A254">
        <v>253</v>
      </c>
      <c r="B254" t="s">
        <v>3013</v>
      </c>
      <c r="C254" t="s">
        <v>27</v>
      </c>
      <c r="D254" t="s">
        <v>213</v>
      </c>
      <c r="E254" s="1" t="str">
        <f t="shared" si="15"/>
        <v>Alessandro Lancini-Gioele Battaglia</v>
      </c>
      <c r="F254" t="str">
        <f t="shared" si="16"/>
        <v>Lost</v>
      </c>
      <c r="G254" s="1">
        <f t="shared" si="17"/>
        <v>1</v>
      </c>
      <c r="H254">
        <f t="shared" si="18"/>
        <v>1</v>
      </c>
      <c r="I254" t="str">
        <f>INDEX(META!$B:$B,MATCH(B254,META!$A:$A,0))</f>
        <v>High Tide Combo</v>
      </c>
      <c r="J254" t="str">
        <f>INDEX(META!$B:$B,MATCH(D254,META!$A:$A,0))</f>
        <v>Mono Red Old Style</v>
      </c>
      <c r="K254" t="str">
        <f t="shared" si="19"/>
        <v>High Tide Combo-Mono Red Old Style</v>
      </c>
    </row>
    <row r="255" spans="1:11" x14ac:dyDescent="0.3">
      <c r="A255">
        <v>254</v>
      </c>
      <c r="B255" t="s">
        <v>207</v>
      </c>
      <c r="C255" t="s">
        <v>26</v>
      </c>
      <c r="D255" t="s">
        <v>2352</v>
      </c>
      <c r="E255" s="1" t="str">
        <f t="shared" si="15"/>
        <v>Alessandro Bertozzi-Jannes Peschel</v>
      </c>
      <c r="F255" t="str">
        <f t="shared" si="16"/>
        <v>Lost</v>
      </c>
      <c r="G255" s="1">
        <f t="shared" si="17"/>
        <v>1</v>
      </c>
      <c r="H255">
        <f t="shared" si="18"/>
        <v>1</v>
      </c>
      <c r="I255" t="str">
        <f>INDEX(META!$B:$B,MATCH(B255,META!$A:$A,0))</f>
        <v>Boros Synth</v>
      </c>
      <c r="J255" t="str">
        <f>INDEX(META!$B:$B,MATCH(D255,META!$A:$A,0))</f>
        <v>Mono Red Synth</v>
      </c>
      <c r="K255" t="str">
        <f t="shared" si="19"/>
        <v>Boros Synth-Mono Red Synth</v>
      </c>
    </row>
    <row r="256" spans="1:11" x14ac:dyDescent="0.3">
      <c r="A256">
        <v>255</v>
      </c>
      <c r="B256" t="s">
        <v>206</v>
      </c>
      <c r="C256" t="s">
        <v>27</v>
      </c>
      <c r="D256" t="s">
        <v>2000</v>
      </c>
      <c r="E256" s="1" t="str">
        <f t="shared" si="15"/>
        <v>Antonio Aversano-Johny Bravo</v>
      </c>
      <c r="F256" t="str">
        <f t="shared" si="16"/>
        <v>Lost</v>
      </c>
      <c r="G256" s="1">
        <f t="shared" si="17"/>
        <v>1</v>
      </c>
      <c r="H256">
        <f t="shared" si="18"/>
        <v>1</v>
      </c>
      <c r="I256" t="str">
        <f>INDEX(META!$B:$B,MATCH(B256,META!$A:$A,0))</f>
        <v>Mono Blue Terror</v>
      </c>
      <c r="J256" t="str">
        <f>INDEX(META!$B:$B,MATCH(D256,META!$A:$A,0))</f>
        <v>Mono White Heroic</v>
      </c>
      <c r="K256" t="str">
        <f t="shared" si="19"/>
        <v>Mono Blue Terror-Mono White Heroic</v>
      </c>
    </row>
    <row r="257" spans="1:11" x14ac:dyDescent="0.3">
      <c r="A257">
        <v>256</v>
      </c>
      <c r="B257" t="s">
        <v>2760</v>
      </c>
      <c r="C257" t="s">
        <v>28</v>
      </c>
      <c r="D257" t="s">
        <v>203</v>
      </c>
      <c r="E257" s="1" t="str">
        <f t="shared" si="15"/>
        <v>Elia Cantini-Eugenio Tonanzi</v>
      </c>
      <c r="F257" t="str">
        <f t="shared" si="16"/>
        <v>Won</v>
      </c>
      <c r="G257" s="1">
        <f t="shared" si="17"/>
        <v>1</v>
      </c>
      <c r="H257">
        <f t="shared" si="18"/>
        <v>1</v>
      </c>
      <c r="I257" t="str">
        <f>INDEX(META!$B:$B,MATCH(B257,META!$A:$A,0))</f>
        <v>Mono Red Synth</v>
      </c>
      <c r="J257" t="str">
        <f>INDEX(META!$B:$B,MATCH(D257,META!$A:$A,0))</f>
        <v>Elves</v>
      </c>
      <c r="K257" t="str">
        <f t="shared" si="19"/>
        <v>Mono Red Synth-Elves</v>
      </c>
    </row>
    <row r="258" spans="1:11" x14ac:dyDescent="0.3">
      <c r="A258">
        <v>257</v>
      </c>
      <c r="B258" t="s">
        <v>157</v>
      </c>
      <c r="C258" t="s">
        <v>26</v>
      </c>
      <c r="D258" t="s">
        <v>1659</v>
      </c>
      <c r="E258" s="1" t="str">
        <f t="shared" ref="E258:E321" si="20">B258&amp;"-"&amp;D258</f>
        <v>Gianluca Vezzoni-Mattia Saetta</v>
      </c>
      <c r="F258" t="str">
        <f t="shared" si="16"/>
        <v>Lost</v>
      </c>
      <c r="G258" s="1">
        <f t="shared" si="17"/>
        <v>1</v>
      </c>
      <c r="H258">
        <f t="shared" si="18"/>
        <v>1</v>
      </c>
      <c r="I258" t="str">
        <f>INDEX(META!$B:$B,MATCH(B258,META!$A:$A,0))</f>
        <v>Gardens</v>
      </c>
      <c r="J258" t="str">
        <f>INDEX(META!$B:$B,MATCH(D258,META!$A:$A,0))</f>
        <v>Elves</v>
      </c>
      <c r="K258" t="str">
        <f t="shared" si="19"/>
        <v>Gardens-Elves</v>
      </c>
    </row>
    <row r="259" spans="1:11" x14ac:dyDescent="0.3">
      <c r="A259">
        <v>258</v>
      </c>
      <c r="B259" t="s">
        <v>162</v>
      </c>
      <c r="C259" t="s">
        <v>26</v>
      </c>
      <c r="D259" t="s">
        <v>2795</v>
      </c>
      <c r="E259" s="1" t="str">
        <f t="shared" si="20"/>
        <v>Jerko Nunez-Bertone Luca</v>
      </c>
      <c r="F259" t="str">
        <f t="shared" ref="F259:F322" si="21">_xlfn.TEXTBEFORE(C259," ")</f>
        <v>Lost</v>
      </c>
      <c r="G259" s="1">
        <f t="shared" ref="G259:G322" si="22">IF(A259&gt;=A258,G258,G258+1)</f>
        <v>1</v>
      </c>
      <c r="H259">
        <f t="shared" ref="H259:H322" si="23">AND(I259&gt;0,J259&gt;0)*1</f>
        <v>1</v>
      </c>
      <c r="I259" t="str">
        <f>INDEX(META!$B:$B,MATCH(B259,META!$A:$A,0))</f>
        <v>Grixis Affinity</v>
      </c>
      <c r="J259" t="str">
        <f>INDEX(META!$B:$B,MATCH(D259,META!$A:$A,0))</f>
        <v>Dimir Affinity</v>
      </c>
      <c r="K259" t="str">
        <f t="shared" ref="K259:K322" si="24">I259&amp;"-"&amp;J259</f>
        <v>Grixis Affinity-Dimir Affinity</v>
      </c>
    </row>
    <row r="260" spans="1:11" x14ac:dyDescent="0.3">
      <c r="A260">
        <v>259</v>
      </c>
      <c r="B260" t="s">
        <v>342</v>
      </c>
      <c r="C260" t="s">
        <v>26</v>
      </c>
      <c r="D260" t="s">
        <v>1666</v>
      </c>
      <c r="E260" s="1" t="str">
        <f t="shared" si="20"/>
        <v>Filippo Pezza-paolo zanatta</v>
      </c>
      <c r="F260" t="str">
        <f t="shared" si="21"/>
        <v>Lost</v>
      </c>
      <c r="G260" s="1">
        <f t="shared" si="22"/>
        <v>1</v>
      </c>
      <c r="H260">
        <f t="shared" si="23"/>
        <v>1</v>
      </c>
      <c r="I260" t="str">
        <f>INDEX(META!$B:$B,MATCH(B260,META!$A:$A,0))</f>
        <v>Mono Red Synth</v>
      </c>
      <c r="J260" t="str">
        <f>INDEX(META!$B:$B,MATCH(D260,META!$A:$A,0))</f>
        <v>Mono Red Synth</v>
      </c>
      <c r="K260" t="str">
        <f t="shared" si="24"/>
        <v>Mono Red Synth-Mono Red Synth</v>
      </c>
    </row>
    <row r="261" spans="1:11" x14ac:dyDescent="0.3">
      <c r="A261">
        <v>260</v>
      </c>
      <c r="B261" t="s">
        <v>200</v>
      </c>
      <c r="C261" t="s">
        <v>27</v>
      </c>
      <c r="D261" t="s">
        <v>2187</v>
      </c>
      <c r="E261" s="1" t="str">
        <f t="shared" si="20"/>
        <v>Lorenzo Longoni-fabrizio mitruccio</v>
      </c>
      <c r="F261" t="str">
        <f t="shared" si="21"/>
        <v>Lost</v>
      </c>
      <c r="G261" s="1">
        <f t="shared" si="22"/>
        <v>1</v>
      </c>
      <c r="H261">
        <f t="shared" si="23"/>
        <v>1</v>
      </c>
      <c r="I261" t="str">
        <f>INDEX(META!$B:$B,MATCH(B261,META!$A:$A,0))</f>
        <v>Altar Tron</v>
      </c>
      <c r="J261" t="str">
        <f>INDEX(META!$B:$B,MATCH(D261,META!$A:$A,0))</f>
        <v>X Lands Spy</v>
      </c>
      <c r="K261" t="str">
        <f t="shared" si="24"/>
        <v>Altar Tron-X Lands Spy</v>
      </c>
    </row>
    <row r="262" spans="1:11" x14ac:dyDescent="0.3">
      <c r="A262">
        <v>261</v>
      </c>
      <c r="B262" t="s">
        <v>3163</v>
      </c>
      <c r="C262" t="s">
        <v>26</v>
      </c>
      <c r="D262" t="s">
        <v>188</v>
      </c>
      <c r="E262" s="1" t="str">
        <f t="shared" si="20"/>
        <v>Michael Casale-Andrea Barbasso</v>
      </c>
      <c r="F262" t="str">
        <f t="shared" si="21"/>
        <v>Lost</v>
      </c>
      <c r="G262" s="1">
        <f t="shared" si="22"/>
        <v>1</v>
      </c>
      <c r="H262">
        <f t="shared" si="23"/>
        <v>1</v>
      </c>
      <c r="I262" t="str">
        <f>INDEX(META!$B:$B,MATCH(B262,META!$A:$A,0))</f>
        <v>Altar Tron</v>
      </c>
      <c r="J262" t="str">
        <f>INDEX(META!$B:$B,MATCH(D262,META!$A:$A,0))</f>
        <v>Altar Tron</v>
      </c>
      <c r="K262" t="str">
        <f t="shared" si="24"/>
        <v>Altar Tron-Altar Tron</v>
      </c>
    </row>
    <row r="263" spans="1:11" x14ac:dyDescent="0.3">
      <c r="A263">
        <v>262</v>
      </c>
      <c r="B263" t="s">
        <v>2029</v>
      </c>
      <c r="C263" t="s">
        <v>26</v>
      </c>
      <c r="D263" t="s">
        <v>184</v>
      </c>
      <c r="E263" s="1" t="str">
        <f t="shared" si="20"/>
        <v>Luca Della Latta-Simone Urzia</v>
      </c>
      <c r="F263" t="str">
        <f t="shared" si="21"/>
        <v>Lost</v>
      </c>
      <c r="G263" s="1">
        <f t="shared" si="22"/>
        <v>1</v>
      </c>
      <c r="H263">
        <f t="shared" si="23"/>
        <v>1</v>
      </c>
      <c r="I263" t="str">
        <f>INDEX(META!$B:$B,MATCH(B263,META!$A:$A,0))</f>
        <v>High Tide Combo</v>
      </c>
      <c r="J263" t="str">
        <f>INDEX(META!$B:$B,MATCH(D263,META!$A:$A,0))</f>
        <v>Elves</v>
      </c>
      <c r="K263" t="str">
        <f t="shared" si="24"/>
        <v>High Tide Combo-Elves</v>
      </c>
    </row>
    <row r="264" spans="1:11" x14ac:dyDescent="0.3">
      <c r="A264">
        <v>263</v>
      </c>
      <c r="B264" t="s">
        <v>2991</v>
      </c>
      <c r="C264" t="s">
        <v>26</v>
      </c>
      <c r="D264" t="s">
        <v>155</v>
      </c>
      <c r="E264" s="1" t="str">
        <f t="shared" si="20"/>
        <v>Chen Lorenzo-Giacomo Donati</v>
      </c>
      <c r="F264" t="str">
        <f t="shared" si="21"/>
        <v>Lost</v>
      </c>
      <c r="G264" s="1">
        <f t="shared" si="22"/>
        <v>1</v>
      </c>
      <c r="H264">
        <f t="shared" si="23"/>
        <v>1</v>
      </c>
      <c r="I264" t="str">
        <f>INDEX(META!$B:$B,MATCH(B264,META!$A:$A,0))</f>
        <v>Mono Blue Terror</v>
      </c>
      <c r="J264" t="str">
        <f>INDEX(META!$B:$B,MATCH(D264,META!$A:$A,0))</f>
        <v>X Lands Spy</v>
      </c>
      <c r="K264" t="str">
        <f t="shared" si="24"/>
        <v>Mono Blue Terror-X Lands Spy</v>
      </c>
    </row>
    <row r="265" spans="1:11" x14ac:dyDescent="0.3">
      <c r="A265">
        <v>264</v>
      </c>
      <c r="B265" t="s">
        <v>1684</v>
      </c>
      <c r="C265" t="s">
        <v>28</v>
      </c>
      <c r="D265" t="s">
        <v>3176</v>
      </c>
      <c r="E265" s="1" t="str">
        <f t="shared" si="20"/>
        <v>Davide Fusca-Gabriele Casarano</v>
      </c>
      <c r="F265" t="str">
        <f t="shared" si="21"/>
        <v>Won</v>
      </c>
      <c r="G265" s="1">
        <f t="shared" si="22"/>
        <v>1</v>
      </c>
      <c r="H265">
        <f t="shared" si="23"/>
        <v>1</v>
      </c>
      <c r="I265" t="str">
        <f>INDEX(META!$B:$B,MATCH(B265,META!$A:$A,0))</f>
        <v>Mono Blue Aggro</v>
      </c>
      <c r="J265" t="str">
        <f>INDEX(META!$B:$B,MATCH(D265,META!$A:$A,0))</f>
        <v>Gruul Monsters</v>
      </c>
      <c r="K265" t="str">
        <f t="shared" si="24"/>
        <v>Mono Blue Aggro-Gruul Monsters</v>
      </c>
    </row>
    <row r="266" spans="1:11" x14ac:dyDescent="0.3">
      <c r="A266">
        <v>265</v>
      </c>
      <c r="B266" t="s">
        <v>399</v>
      </c>
      <c r="C266" t="s">
        <v>28</v>
      </c>
      <c r="D266" t="s">
        <v>1694</v>
      </c>
      <c r="E266" s="1" t="str">
        <f t="shared" si="20"/>
        <v>matteo meccariello-Luca Riccardo Mantegazza</v>
      </c>
      <c r="F266" t="str">
        <f t="shared" si="21"/>
        <v>Won</v>
      </c>
      <c r="G266" s="1">
        <f t="shared" si="22"/>
        <v>1</v>
      </c>
      <c r="H266">
        <f t="shared" si="23"/>
        <v>1</v>
      </c>
      <c r="I266" t="str">
        <f>INDEX(META!$B:$B,MATCH(B266,META!$A:$A,0))</f>
        <v>Jund Wildfire</v>
      </c>
      <c r="J266" t="str">
        <f>INDEX(META!$B:$B,MATCH(D266,META!$A:$A,0))</f>
        <v>Infect</v>
      </c>
      <c r="K266" t="str">
        <f t="shared" si="24"/>
        <v>Jund Wildfire-Infect</v>
      </c>
    </row>
    <row r="267" spans="1:11" x14ac:dyDescent="0.3">
      <c r="A267">
        <v>266</v>
      </c>
      <c r="B267" t="s">
        <v>134</v>
      </c>
      <c r="C267" t="s">
        <v>29</v>
      </c>
      <c r="D267" t="s">
        <v>3152</v>
      </c>
      <c r="E267" s="1" t="str">
        <f t="shared" si="20"/>
        <v>Connor McConnell-Marco Loss</v>
      </c>
      <c r="F267" t="str">
        <f t="shared" si="21"/>
        <v>Draw</v>
      </c>
      <c r="G267" s="1">
        <f t="shared" si="22"/>
        <v>1</v>
      </c>
      <c r="H267">
        <f t="shared" si="23"/>
        <v>1</v>
      </c>
      <c r="I267" t="str">
        <f>INDEX(META!$B:$B,MATCH(B267,META!$A:$A,0))</f>
        <v>Jund Wildfire</v>
      </c>
      <c r="J267" t="str">
        <f>INDEX(META!$B:$B,MATCH(D267,META!$A:$A,0))</f>
        <v>Grixis Affinity</v>
      </c>
      <c r="K267" t="str">
        <f t="shared" si="24"/>
        <v>Jund Wildfire-Grixis Affinity</v>
      </c>
    </row>
    <row r="268" spans="1:11" x14ac:dyDescent="0.3">
      <c r="A268">
        <v>267</v>
      </c>
      <c r="B268" t="s">
        <v>107</v>
      </c>
      <c r="C268" t="s">
        <v>25</v>
      </c>
      <c r="D268" t="s">
        <v>1705</v>
      </c>
      <c r="E268" s="1" t="str">
        <f t="shared" si="20"/>
        <v>Lorenzo Fontana-Alessandro Santo</v>
      </c>
      <c r="F268" t="str">
        <f t="shared" si="21"/>
        <v>Won</v>
      </c>
      <c r="G268" s="1">
        <f t="shared" si="22"/>
        <v>1</v>
      </c>
      <c r="H268">
        <f t="shared" si="23"/>
        <v>1</v>
      </c>
      <c r="I268" t="str">
        <f>INDEX(META!$B:$B,MATCH(B268,META!$A:$A,0))</f>
        <v>Jund Wildfire</v>
      </c>
      <c r="J268" t="str">
        <f>INDEX(META!$B:$B,MATCH(D268,META!$A:$A,0))</f>
        <v>Slivers</v>
      </c>
      <c r="K268" t="str">
        <f t="shared" si="24"/>
        <v>Jund Wildfire-Slivers</v>
      </c>
    </row>
    <row r="269" spans="1:11" x14ac:dyDescent="0.3">
      <c r="A269">
        <v>268</v>
      </c>
      <c r="B269" t="s">
        <v>2319</v>
      </c>
      <c r="C269" t="s">
        <v>26</v>
      </c>
      <c r="D269" t="s">
        <v>143</v>
      </c>
      <c r="E269" s="1" t="str">
        <f t="shared" si="20"/>
        <v>evan goretti-Matteo Tittarelli</v>
      </c>
      <c r="F269" t="str">
        <f t="shared" si="21"/>
        <v>Lost</v>
      </c>
      <c r="G269" s="1">
        <f t="shared" si="22"/>
        <v>1</v>
      </c>
      <c r="H269">
        <f t="shared" si="23"/>
        <v>1</v>
      </c>
      <c r="I269" t="str">
        <f>INDEX(META!$B:$B,MATCH(B269,META!$A:$A,0))</f>
        <v>DROPPED</v>
      </c>
      <c r="J269" t="str">
        <f>INDEX(META!$B:$B,MATCH(D269,META!$A:$A,0))</f>
        <v>Jund Wildfire</v>
      </c>
      <c r="K269" t="str">
        <f t="shared" si="24"/>
        <v>DROPPED-Jund Wildfire</v>
      </c>
    </row>
    <row r="270" spans="1:11" x14ac:dyDescent="0.3">
      <c r="A270">
        <v>269</v>
      </c>
      <c r="B270" t="s">
        <v>3077</v>
      </c>
      <c r="C270" t="s">
        <v>26</v>
      </c>
      <c r="D270" t="s">
        <v>2878</v>
      </c>
      <c r="E270" s="1" t="str">
        <f t="shared" si="20"/>
        <v>Dario Zancuoghi-Olmo Reali</v>
      </c>
      <c r="F270" t="str">
        <f t="shared" si="21"/>
        <v>Lost</v>
      </c>
      <c r="G270" s="1">
        <f t="shared" si="22"/>
        <v>1</v>
      </c>
      <c r="H270">
        <f t="shared" si="23"/>
        <v>1</v>
      </c>
      <c r="I270" t="str">
        <f>INDEX(META!$B:$B,MATCH(B270,META!$A:$A,0))</f>
        <v>Mono Red Madness</v>
      </c>
      <c r="J270" t="str">
        <f>INDEX(META!$B:$B,MATCH(D270,META!$A:$A,0))</f>
        <v>Mono Red Madness</v>
      </c>
      <c r="K270" t="str">
        <f t="shared" si="24"/>
        <v>Mono Red Madness-Mono Red Madness</v>
      </c>
    </row>
    <row r="271" spans="1:11" x14ac:dyDescent="0.3">
      <c r="A271">
        <v>270</v>
      </c>
      <c r="B271" t="s">
        <v>2649</v>
      </c>
      <c r="C271" t="s">
        <v>27</v>
      </c>
      <c r="D271" t="s">
        <v>129</v>
      </c>
      <c r="E271" s="1" t="str">
        <f t="shared" si="20"/>
        <v>Salvatore Marco Iavarone-Simone Sanino</v>
      </c>
      <c r="F271" t="str">
        <f t="shared" si="21"/>
        <v>Lost</v>
      </c>
      <c r="G271" s="1">
        <f t="shared" si="22"/>
        <v>1</v>
      </c>
      <c r="H271">
        <f t="shared" si="23"/>
        <v>1</v>
      </c>
      <c r="I271" t="str">
        <f>INDEX(META!$B:$B,MATCH(B271,META!$A:$A,0))</f>
        <v>Mardu Ephemerate</v>
      </c>
      <c r="J271" t="str">
        <f>INDEX(META!$B:$B,MATCH(D271,META!$A:$A,0))</f>
        <v>White Weenie</v>
      </c>
      <c r="K271" t="str">
        <f t="shared" si="24"/>
        <v>Mardu Ephemerate-White Weenie</v>
      </c>
    </row>
    <row r="272" spans="1:11" x14ac:dyDescent="0.3">
      <c r="A272">
        <v>271</v>
      </c>
      <c r="B272" t="s">
        <v>127</v>
      </c>
      <c r="C272" t="s">
        <v>26</v>
      </c>
      <c r="D272" t="s">
        <v>2534</v>
      </c>
      <c r="E272" s="1" t="str">
        <f t="shared" si="20"/>
        <v>Andrea Oddone-Giacomo Giannoni</v>
      </c>
      <c r="F272" t="str">
        <f t="shared" si="21"/>
        <v>Lost</v>
      </c>
      <c r="G272" s="1">
        <f t="shared" si="22"/>
        <v>1</v>
      </c>
      <c r="H272">
        <f t="shared" si="23"/>
        <v>1</v>
      </c>
      <c r="I272" t="str">
        <f>INDEX(META!$B:$B,MATCH(B272,META!$A:$A,0))</f>
        <v>Mono Blue Aggro</v>
      </c>
      <c r="J272" t="str">
        <f>INDEX(META!$B:$B,MATCH(D272,META!$A:$A,0))</f>
        <v>Rakdos Madness</v>
      </c>
      <c r="K272" t="str">
        <f t="shared" si="24"/>
        <v>Mono Blue Aggro-Rakdos Madness</v>
      </c>
    </row>
    <row r="273" spans="1:11" x14ac:dyDescent="0.3">
      <c r="A273">
        <v>272</v>
      </c>
      <c r="B273" t="s">
        <v>1710</v>
      </c>
      <c r="C273" t="s">
        <v>26</v>
      </c>
      <c r="D273" t="s">
        <v>839</v>
      </c>
      <c r="E273" s="1" t="str">
        <f t="shared" si="20"/>
        <v>Alessandro Piraccini-Stefano Belloni</v>
      </c>
      <c r="F273" t="str">
        <f t="shared" si="21"/>
        <v>Lost</v>
      </c>
      <c r="G273" s="1">
        <f t="shared" si="22"/>
        <v>1</v>
      </c>
      <c r="H273">
        <f t="shared" si="23"/>
        <v>1</v>
      </c>
      <c r="I273" t="str">
        <f>INDEX(META!$B:$B,MATCH(B273,META!$A:$A,0))</f>
        <v>Rakdos Midrange</v>
      </c>
      <c r="J273" t="str">
        <f>INDEX(META!$B:$B,MATCH(D273,META!$A:$A,0))</f>
        <v>Mono Blue Aggro</v>
      </c>
      <c r="K273" t="str">
        <f t="shared" si="24"/>
        <v>Rakdos Midrange-Mono Blue Aggro</v>
      </c>
    </row>
    <row r="274" spans="1:11" x14ac:dyDescent="0.3">
      <c r="A274">
        <v>273</v>
      </c>
      <c r="B274" t="s">
        <v>150</v>
      </c>
      <c r="C274" t="s">
        <v>28</v>
      </c>
      <c r="D274" t="s">
        <v>1715</v>
      </c>
      <c r="E274" s="1" t="str">
        <f t="shared" si="20"/>
        <v>Matteo Costanzi-Giovanni Caligari</v>
      </c>
      <c r="F274" t="str">
        <f t="shared" si="21"/>
        <v>Won</v>
      </c>
      <c r="G274" s="1">
        <f t="shared" si="22"/>
        <v>1</v>
      </c>
      <c r="H274">
        <f t="shared" si="23"/>
        <v>1</v>
      </c>
      <c r="I274" t="str">
        <f>INDEX(META!$B:$B,MATCH(B274,META!$A:$A,0))</f>
        <v>Gardens</v>
      </c>
      <c r="J274" t="str">
        <f>INDEX(META!$B:$B,MATCH(D274,META!$A:$A,0))</f>
        <v>Mono Blue Aggro</v>
      </c>
      <c r="K274" t="str">
        <f t="shared" si="24"/>
        <v>Gardens-Mono Blue Aggro</v>
      </c>
    </row>
    <row r="275" spans="1:11" x14ac:dyDescent="0.3">
      <c r="A275">
        <v>274</v>
      </c>
      <c r="B275" t="s">
        <v>3103</v>
      </c>
      <c r="C275" t="s">
        <v>27</v>
      </c>
      <c r="D275" t="s">
        <v>122</v>
      </c>
      <c r="E275" s="1" t="str">
        <f t="shared" si="20"/>
        <v>Matteo Samadelli-Carlo Robiati</v>
      </c>
      <c r="F275" t="str">
        <f t="shared" si="21"/>
        <v>Lost</v>
      </c>
      <c r="G275" s="1">
        <f t="shared" si="22"/>
        <v>1</v>
      </c>
      <c r="H275">
        <f t="shared" si="23"/>
        <v>1</v>
      </c>
      <c r="I275" t="str">
        <f>INDEX(META!$B:$B,MATCH(B275,META!$A:$A,0))</f>
        <v>Rakdos Madness</v>
      </c>
      <c r="J275" t="str">
        <f>INDEX(META!$B:$B,MATCH(D275,META!$A:$A,0))</f>
        <v>Gruul Monsters</v>
      </c>
      <c r="K275" t="str">
        <f t="shared" si="24"/>
        <v>Rakdos Madness-Gruul Monsters</v>
      </c>
    </row>
    <row r="276" spans="1:11" x14ac:dyDescent="0.3">
      <c r="A276">
        <v>275</v>
      </c>
      <c r="B276" t="s">
        <v>442</v>
      </c>
      <c r="C276" t="s">
        <v>26</v>
      </c>
      <c r="D276" t="s">
        <v>2456</v>
      </c>
      <c r="E276" s="1" t="str">
        <f t="shared" si="20"/>
        <v>Cristian Cocchi-Lorenzo Carusillo</v>
      </c>
      <c r="F276" t="str">
        <f t="shared" si="21"/>
        <v>Lost</v>
      </c>
      <c r="G276" s="1">
        <f t="shared" si="22"/>
        <v>1</v>
      </c>
      <c r="H276">
        <f t="shared" si="23"/>
        <v>1</v>
      </c>
      <c r="I276" t="str">
        <f>INDEX(META!$B:$B,MATCH(B276,META!$A:$A,0))</f>
        <v>Jund Wildfire</v>
      </c>
      <c r="J276" t="str">
        <f>INDEX(META!$B:$B,MATCH(D276,META!$A:$A,0))</f>
        <v>Mono Blue Terror</v>
      </c>
      <c r="K276" t="str">
        <f t="shared" si="24"/>
        <v>Jund Wildfire-Mono Blue Terror</v>
      </c>
    </row>
    <row r="277" spans="1:11" x14ac:dyDescent="0.3">
      <c r="A277">
        <v>276</v>
      </c>
      <c r="B277" t="s">
        <v>306</v>
      </c>
      <c r="C277" t="s">
        <v>25</v>
      </c>
      <c r="D277" t="s">
        <v>1725</v>
      </c>
      <c r="E277" s="1" t="str">
        <f t="shared" si="20"/>
        <v>Francesco Pina-Tullio Gaglione</v>
      </c>
      <c r="F277" t="str">
        <f t="shared" si="21"/>
        <v>Won</v>
      </c>
      <c r="G277" s="1">
        <f t="shared" si="22"/>
        <v>1</v>
      </c>
      <c r="H277">
        <f t="shared" si="23"/>
        <v>1</v>
      </c>
      <c r="I277" t="str">
        <f>INDEX(META!$B:$B,MATCH(B277,META!$A:$A,0))</f>
        <v>High Tide Combo</v>
      </c>
      <c r="J277" t="str">
        <f>INDEX(META!$B:$B,MATCH(D277,META!$A:$A,0))</f>
        <v>Jund Wildfire</v>
      </c>
      <c r="K277" t="str">
        <f t="shared" si="24"/>
        <v>High Tide Combo-Jund Wildfire</v>
      </c>
    </row>
    <row r="278" spans="1:11" x14ac:dyDescent="0.3">
      <c r="A278">
        <v>277</v>
      </c>
      <c r="B278" t="s">
        <v>1728</v>
      </c>
      <c r="C278" t="s">
        <v>27</v>
      </c>
      <c r="D278" t="s">
        <v>2939</v>
      </c>
      <c r="E278" s="1" t="str">
        <f t="shared" si="20"/>
        <v>Luka Padežanin-Federico Vuono</v>
      </c>
      <c r="F278" t="str">
        <f t="shared" si="21"/>
        <v>Lost</v>
      </c>
      <c r="G278" s="1">
        <f t="shared" si="22"/>
        <v>1</v>
      </c>
      <c r="H278">
        <f t="shared" si="23"/>
        <v>1</v>
      </c>
      <c r="I278" t="str">
        <f>INDEX(META!$B:$B,MATCH(B278,META!$A:$A,0))</f>
        <v>Caw Gate</v>
      </c>
      <c r="J278" t="str">
        <f>INDEX(META!$B:$B,MATCH(D278,META!$A:$A,0))</f>
        <v>White Weenie</v>
      </c>
      <c r="K278" t="str">
        <f t="shared" si="24"/>
        <v>Caw Gate-White Weenie</v>
      </c>
    </row>
    <row r="279" spans="1:11" x14ac:dyDescent="0.3">
      <c r="A279">
        <v>278</v>
      </c>
      <c r="B279" t="s">
        <v>1146</v>
      </c>
      <c r="C279" t="s">
        <v>26</v>
      </c>
      <c r="D279" t="s">
        <v>1731</v>
      </c>
      <c r="E279" s="1" t="str">
        <f t="shared" si="20"/>
        <v>Matteo Mazzola-Alessandro Monti</v>
      </c>
      <c r="F279" t="str">
        <f t="shared" si="21"/>
        <v>Lost</v>
      </c>
      <c r="G279" s="1">
        <f t="shared" si="22"/>
        <v>1</v>
      </c>
      <c r="H279">
        <f t="shared" si="23"/>
        <v>1</v>
      </c>
      <c r="I279" t="str">
        <f>INDEX(META!$B:$B,MATCH(B279,META!$A:$A,0))</f>
        <v>Altar Tron</v>
      </c>
      <c r="J279" t="str">
        <f>INDEX(META!$B:$B,MATCH(D279,META!$A:$A,0))</f>
        <v>Gardens</v>
      </c>
      <c r="K279" t="str">
        <f t="shared" si="24"/>
        <v>Altar Tron-Gardens</v>
      </c>
    </row>
    <row r="280" spans="1:11" x14ac:dyDescent="0.3">
      <c r="A280">
        <v>279</v>
      </c>
      <c r="B280" t="s">
        <v>1983</v>
      </c>
      <c r="C280" t="s">
        <v>26</v>
      </c>
      <c r="D280" t="s">
        <v>112</v>
      </c>
      <c r="E280" s="1" t="str">
        <f t="shared" si="20"/>
        <v>Mattia Maddaloni-Giorgio Sanna</v>
      </c>
      <c r="F280" t="str">
        <f t="shared" si="21"/>
        <v>Lost</v>
      </c>
      <c r="G280" s="1">
        <f t="shared" si="22"/>
        <v>1</v>
      </c>
      <c r="H280">
        <f t="shared" si="23"/>
        <v>1</v>
      </c>
      <c r="I280" t="str">
        <f>INDEX(META!$B:$B,MATCH(B280,META!$A:$A,0))</f>
        <v>Mono Blue Terror</v>
      </c>
      <c r="J280" t="str">
        <f>INDEX(META!$B:$B,MATCH(D280,META!$A:$A,0))</f>
        <v>Elves</v>
      </c>
      <c r="K280" t="str">
        <f t="shared" si="24"/>
        <v>Mono Blue Terror-Elves</v>
      </c>
    </row>
    <row r="281" spans="1:11" x14ac:dyDescent="0.3">
      <c r="A281">
        <v>280</v>
      </c>
      <c r="B281" t="s">
        <v>110</v>
      </c>
      <c r="C281" t="s">
        <v>25</v>
      </c>
      <c r="D281" t="s">
        <v>3074</v>
      </c>
      <c r="E281" s="1" t="str">
        <f t="shared" si="20"/>
        <v>Manuel Rosi-Luca Quieti</v>
      </c>
      <c r="F281" t="str">
        <f t="shared" si="21"/>
        <v>Won</v>
      </c>
      <c r="G281" s="1">
        <f t="shared" si="22"/>
        <v>1</v>
      </c>
      <c r="H281">
        <f t="shared" si="23"/>
        <v>1</v>
      </c>
      <c r="I281" t="str">
        <f>INDEX(META!$B:$B,MATCH(B281,META!$A:$A,0))</f>
        <v>Walls</v>
      </c>
      <c r="J281" t="str">
        <f>INDEX(META!$B:$B,MATCH(D281,META!$A:$A,0))</f>
        <v>Jund Wildfire</v>
      </c>
      <c r="K281" t="str">
        <f t="shared" si="24"/>
        <v>Walls-Jund Wildfire</v>
      </c>
    </row>
    <row r="282" spans="1:11" x14ac:dyDescent="0.3">
      <c r="A282">
        <v>281</v>
      </c>
      <c r="B282" t="s">
        <v>2599</v>
      </c>
      <c r="C282" t="s">
        <v>26</v>
      </c>
      <c r="D282" t="s">
        <v>104</v>
      </c>
      <c r="E282" s="1" t="str">
        <f t="shared" si="20"/>
        <v>Marco Paciscopi-Niccolò Arditi</v>
      </c>
      <c r="F282" t="str">
        <f t="shared" si="21"/>
        <v>Lost</v>
      </c>
      <c r="G282" s="1">
        <f t="shared" si="22"/>
        <v>1</v>
      </c>
      <c r="H282">
        <f t="shared" si="23"/>
        <v>1</v>
      </c>
      <c r="I282" t="str">
        <f>INDEX(META!$B:$B,MATCH(B282,META!$A:$A,0))</f>
        <v>DROPPED</v>
      </c>
      <c r="J282" t="str">
        <f>INDEX(META!$B:$B,MATCH(D282,META!$A:$A,0))</f>
        <v>Mono Red Madness</v>
      </c>
      <c r="K282" t="str">
        <f t="shared" si="24"/>
        <v>DROPPED-Mono Red Madness</v>
      </c>
    </row>
    <row r="283" spans="1:11" x14ac:dyDescent="0.3">
      <c r="A283">
        <v>282</v>
      </c>
      <c r="B283" t="s">
        <v>99</v>
      </c>
      <c r="C283" t="s">
        <v>25</v>
      </c>
      <c r="D283" t="s">
        <v>2967</v>
      </c>
      <c r="E283" s="1" t="str">
        <f t="shared" si="20"/>
        <v>Jose Vidal Ros-Simone Galimberti</v>
      </c>
      <c r="F283" t="str">
        <f t="shared" si="21"/>
        <v>Won</v>
      </c>
      <c r="G283" s="1">
        <f t="shared" si="22"/>
        <v>1</v>
      </c>
      <c r="H283">
        <f t="shared" si="23"/>
        <v>1</v>
      </c>
      <c r="I283" t="str">
        <f>INDEX(META!$B:$B,MATCH(B283,META!$A:$A,0))</f>
        <v>Mardu Synth</v>
      </c>
      <c r="J283" t="str">
        <f>INDEX(META!$B:$B,MATCH(D283,META!$A:$A,0))</f>
        <v>Bogles</v>
      </c>
      <c r="K283" t="str">
        <f t="shared" si="24"/>
        <v>Mardu Synth-Bogles</v>
      </c>
    </row>
    <row r="284" spans="1:11" x14ac:dyDescent="0.3">
      <c r="A284">
        <v>283</v>
      </c>
      <c r="B284" t="s">
        <v>2563</v>
      </c>
      <c r="C284" t="s">
        <v>29</v>
      </c>
      <c r="D284" t="s">
        <v>97</v>
      </c>
      <c r="E284" s="1" t="str">
        <f t="shared" si="20"/>
        <v>Marco Amateis-Daniel Adiletta</v>
      </c>
      <c r="F284" t="str">
        <f t="shared" si="21"/>
        <v>Draw</v>
      </c>
      <c r="G284" s="1">
        <f t="shared" si="22"/>
        <v>1</v>
      </c>
      <c r="H284">
        <f t="shared" si="23"/>
        <v>1</v>
      </c>
      <c r="I284" t="str">
        <f>INDEX(META!$B:$B,MATCH(B284,META!$A:$A,0))</f>
        <v>Mono Black Rod</v>
      </c>
      <c r="J284" t="str">
        <f>INDEX(META!$B:$B,MATCH(D284,META!$A:$A,0))</f>
        <v>Mono Red Synth</v>
      </c>
      <c r="K284" t="str">
        <f t="shared" si="24"/>
        <v>Mono Black Rod-Mono Red Synth</v>
      </c>
    </row>
    <row r="285" spans="1:11" x14ac:dyDescent="0.3">
      <c r="A285">
        <v>284</v>
      </c>
      <c r="B285" t="s">
        <v>2493</v>
      </c>
      <c r="C285" t="s">
        <v>25</v>
      </c>
      <c r="D285" t="s">
        <v>1739</v>
      </c>
      <c r="E285" s="1" t="str">
        <f t="shared" si="20"/>
        <v>Michele Ferranti-Giovanni Togni</v>
      </c>
      <c r="F285" t="str">
        <f t="shared" si="21"/>
        <v>Won</v>
      </c>
      <c r="G285" s="1">
        <f t="shared" si="22"/>
        <v>1</v>
      </c>
      <c r="H285">
        <f t="shared" si="23"/>
        <v>1</v>
      </c>
      <c r="I285" t="str">
        <f>INDEX(META!$B:$B,MATCH(B285,META!$A:$A,0))</f>
        <v>Grixis Affinity</v>
      </c>
      <c r="J285" t="str">
        <f>INDEX(META!$B:$B,MATCH(D285,META!$A:$A,0))</f>
        <v>Rakdos Madness</v>
      </c>
      <c r="K285" t="str">
        <f t="shared" si="24"/>
        <v>Grixis Affinity-Rakdos Madness</v>
      </c>
    </row>
    <row r="286" spans="1:11" x14ac:dyDescent="0.3">
      <c r="A286">
        <v>285</v>
      </c>
      <c r="B286" t="s">
        <v>2003</v>
      </c>
      <c r="C286" t="s">
        <v>25</v>
      </c>
      <c r="D286" t="s">
        <v>95</v>
      </c>
      <c r="E286" s="1" t="str">
        <f t="shared" si="20"/>
        <v>Benni Sanò-Matteo Masina</v>
      </c>
      <c r="F286" t="str">
        <f t="shared" si="21"/>
        <v>Won</v>
      </c>
      <c r="G286" s="1">
        <f t="shared" si="22"/>
        <v>1</v>
      </c>
      <c r="H286">
        <f t="shared" si="23"/>
        <v>1</v>
      </c>
      <c r="I286" t="str">
        <f>INDEX(META!$B:$B,MATCH(B286,META!$A:$A,0))</f>
        <v>Jund Wildfire</v>
      </c>
      <c r="J286" t="str">
        <f>INDEX(META!$B:$B,MATCH(D286,META!$A:$A,0))</f>
        <v>Jund Wildfire</v>
      </c>
      <c r="K286" t="str">
        <f t="shared" si="24"/>
        <v>Jund Wildfire-Jund Wildfire</v>
      </c>
    </row>
    <row r="287" spans="1:11" x14ac:dyDescent="0.3">
      <c r="A287">
        <v>286</v>
      </c>
      <c r="B287" t="s">
        <v>1736</v>
      </c>
      <c r="C287" t="s">
        <v>28</v>
      </c>
      <c r="D287" t="s">
        <v>140</v>
      </c>
      <c r="E287" s="1" t="str">
        <f t="shared" si="20"/>
        <v>Mirko Bonazza-alessio zanni</v>
      </c>
      <c r="F287" t="str">
        <f t="shared" si="21"/>
        <v>Won</v>
      </c>
      <c r="G287" s="1">
        <f t="shared" si="22"/>
        <v>1</v>
      </c>
      <c r="H287">
        <f t="shared" si="23"/>
        <v>1</v>
      </c>
      <c r="I287" t="str">
        <f>INDEX(META!$B:$B,MATCH(B287,META!$A:$A,0))</f>
        <v>Mono Red Madness</v>
      </c>
      <c r="J287" t="str">
        <f>INDEX(META!$B:$B,MATCH(D287,META!$A:$A,0))</f>
        <v>High Tide Combo</v>
      </c>
      <c r="K287" t="str">
        <f t="shared" si="24"/>
        <v>Mono Red Madness-High Tide Combo</v>
      </c>
    </row>
    <row r="288" spans="1:11" x14ac:dyDescent="0.3">
      <c r="A288">
        <v>287</v>
      </c>
      <c r="B288" t="s">
        <v>94</v>
      </c>
      <c r="C288" t="s">
        <v>28</v>
      </c>
      <c r="D288" t="s">
        <v>2468</v>
      </c>
      <c r="E288" s="1" t="str">
        <f t="shared" si="20"/>
        <v>Ernesto Jacopo Varriale-Ivan Blinkov</v>
      </c>
      <c r="F288" t="str">
        <f t="shared" si="21"/>
        <v>Won</v>
      </c>
      <c r="G288" s="1">
        <f t="shared" si="22"/>
        <v>1</v>
      </c>
      <c r="H288">
        <f t="shared" si="23"/>
        <v>1</v>
      </c>
      <c r="I288" t="str">
        <f>INDEX(META!$B:$B,MATCH(B288,META!$A:$A,0))</f>
        <v>Jund Wildfire</v>
      </c>
      <c r="J288" t="str">
        <f>INDEX(META!$B:$B,MATCH(D288,META!$A:$A,0))</f>
        <v>Mono Blue Aggro</v>
      </c>
      <c r="K288" t="str">
        <f t="shared" si="24"/>
        <v>Jund Wildfire-Mono Blue Aggro</v>
      </c>
    </row>
    <row r="289" spans="1:11" x14ac:dyDescent="0.3">
      <c r="A289">
        <v>288</v>
      </c>
      <c r="B289" t="s">
        <v>1750</v>
      </c>
      <c r="C289" t="s">
        <v>26</v>
      </c>
      <c r="D289" t="s">
        <v>153</v>
      </c>
      <c r="E289" s="1" t="str">
        <f t="shared" si="20"/>
        <v>Marco Gallo-Cristian Crema</v>
      </c>
      <c r="F289" t="str">
        <f t="shared" si="21"/>
        <v>Lost</v>
      </c>
      <c r="G289" s="1">
        <f t="shared" si="22"/>
        <v>1</v>
      </c>
      <c r="H289">
        <f t="shared" si="23"/>
        <v>1</v>
      </c>
      <c r="I289" t="str">
        <f>INDEX(META!$B:$B,MATCH(B289,META!$A:$A,0))</f>
        <v>Gruul Ponza</v>
      </c>
      <c r="J289" t="str">
        <f>INDEX(META!$B:$B,MATCH(D289,META!$A:$A,0))</f>
        <v>Grixis Affinity</v>
      </c>
      <c r="K289" t="str">
        <f t="shared" si="24"/>
        <v>Gruul Ponza-Grixis Affinity</v>
      </c>
    </row>
    <row r="290" spans="1:11" x14ac:dyDescent="0.3">
      <c r="A290">
        <v>289</v>
      </c>
      <c r="B290" t="s">
        <v>2254</v>
      </c>
      <c r="C290" t="s">
        <v>27</v>
      </c>
      <c r="D290" t="s">
        <v>86</v>
      </c>
      <c r="E290" s="1" t="str">
        <f t="shared" si="20"/>
        <v>Paolo Cosma Gennari-Mirko Fiorelli</v>
      </c>
      <c r="F290" t="str">
        <f t="shared" si="21"/>
        <v>Lost</v>
      </c>
      <c r="G290" s="1">
        <f t="shared" si="22"/>
        <v>1</v>
      </c>
      <c r="H290">
        <f t="shared" si="23"/>
        <v>1</v>
      </c>
      <c r="I290" t="str">
        <f>INDEX(META!$B:$B,MATCH(B290,META!$A:$A,0))</f>
        <v>Rakdos Madness</v>
      </c>
      <c r="J290" t="str">
        <f>INDEX(META!$B:$B,MATCH(D290,META!$A:$A,0))</f>
        <v>Jeskai Ephemerate</v>
      </c>
      <c r="K290" t="str">
        <f t="shared" si="24"/>
        <v>Rakdos Madness-Jeskai Ephemerate</v>
      </c>
    </row>
    <row r="291" spans="1:11" x14ac:dyDescent="0.3">
      <c r="A291">
        <v>290</v>
      </c>
      <c r="B291" t="s">
        <v>113</v>
      </c>
      <c r="C291" t="s">
        <v>27</v>
      </c>
      <c r="D291" t="s">
        <v>2660</v>
      </c>
      <c r="E291" s="1" t="str">
        <f t="shared" si="20"/>
        <v>Andrea Di Dio Martello-Lorenzo Traversa</v>
      </c>
      <c r="F291" t="str">
        <f t="shared" si="21"/>
        <v>Lost</v>
      </c>
      <c r="G291" s="1">
        <f t="shared" si="22"/>
        <v>1</v>
      </c>
      <c r="H291">
        <f t="shared" si="23"/>
        <v>1</v>
      </c>
      <c r="I291" t="str">
        <f>INDEX(META!$B:$B,MATCH(B291,META!$A:$A,0))</f>
        <v>Mono Red Madness</v>
      </c>
      <c r="J291" t="str">
        <f>INDEX(META!$B:$B,MATCH(D291,META!$A:$A,0))</f>
        <v>Gruul Monsters</v>
      </c>
      <c r="K291" t="str">
        <f t="shared" si="24"/>
        <v>Mono Red Madness-Gruul Monsters</v>
      </c>
    </row>
    <row r="292" spans="1:11" x14ac:dyDescent="0.3">
      <c r="A292">
        <v>291</v>
      </c>
      <c r="B292" t="s">
        <v>1757</v>
      </c>
      <c r="C292" t="s">
        <v>26</v>
      </c>
      <c r="D292" t="s">
        <v>308</v>
      </c>
      <c r="E292" s="1" t="str">
        <f t="shared" si="20"/>
        <v>Joseph Siciliano-Augusto Bonilauri</v>
      </c>
      <c r="F292" t="str">
        <f t="shared" si="21"/>
        <v>Lost</v>
      </c>
      <c r="G292" s="1">
        <f t="shared" si="22"/>
        <v>1</v>
      </c>
      <c r="H292">
        <f t="shared" si="23"/>
        <v>1</v>
      </c>
      <c r="I292" t="str">
        <f>INDEX(META!$B:$B,MATCH(B292,META!$A:$A,0))</f>
        <v>Jund Wildfire</v>
      </c>
      <c r="J292" t="str">
        <f>INDEX(META!$B:$B,MATCH(D292,META!$A:$A,0))</f>
        <v>Jund Wildfire</v>
      </c>
      <c r="K292" t="str">
        <f t="shared" si="24"/>
        <v>Jund Wildfire-Jund Wildfire</v>
      </c>
    </row>
    <row r="293" spans="1:11" x14ac:dyDescent="0.3">
      <c r="A293">
        <v>292</v>
      </c>
      <c r="B293" t="s">
        <v>1992</v>
      </c>
      <c r="C293" t="s">
        <v>27</v>
      </c>
      <c r="D293" t="s">
        <v>1762</v>
      </c>
      <c r="E293" s="1" t="str">
        <f t="shared" si="20"/>
        <v>Juri Landi-Goran Zic</v>
      </c>
      <c r="F293" t="str">
        <f t="shared" si="21"/>
        <v>Lost</v>
      </c>
      <c r="G293" s="1">
        <f t="shared" si="22"/>
        <v>1</v>
      </c>
      <c r="H293">
        <f t="shared" si="23"/>
        <v>1</v>
      </c>
      <c r="I293" t="str">
        <f>INDEX(META!$B:$B,MATCH(B293,META!$A:$A,0))</f>
        <v>Mono Red Madness</v>
      </c>
      <c r="J293" t="str">
        <f>INDEX(META!$B:$B,MATCH(D293,META!$A:$A,0))</f>
        <v>Rakdos Madness</v>
      </c>
      <c r="K293" t="str">
        <f t="shared" si="24"/>
        <v>Mono Red Madness-Rakdos Madness</v>
      </c>
    </row>
    <row r="294" spans="1:11" x14ac:dyDescent="0.3">
      <c r="A294">
        <v>293</v>
      </c>
      <c r="B294" t="s">
        <v>1770</v>
      </c>
      <c r="C294" t="s">
        <v>26</v>
      </c>
      <c r="D294" t="s">
        <v>1844</v>
      </c>
      <c r="E294" s="1" t="str">
        <f t="shared" si="20"/>
        <v>Carlo Benetazzo-Lorenzo Fambrini</v>
      </c>
      <c r="F294" t="str">
        <f t="shared" si="21"/>
        <v>Lost</v>
      </c>
      <c r="G294" s="1">
        <f t="shared" si="22"/>
        <v>1</v>
      </c>
      <c r="H294">
        <f t="shared" si="23"/>
        <v>1</v>
      </c>
      <c r="I294" t="str">
        <f>INDEX(META!$B:$B,MATCH(B294,META!$A:$A,0))</f>
        <v>Dimir Terror</v>
      </c>
      <c r="J294" t="str">
        <f>INDEX(META!$B:$B,MATCH(D294,META!$A:$A,0))</f>
        <v>Rakdos Madness</v>
      </c>
      <c r="K294" t="str">
        <f t="shared" si="24"/>
        <v>Dimir Terror-Rakdos Madness</v>
      </c>
    </row>
    <row r="295" spans="1:11" x14ac:dyDescent="0.3">
      <c r="A295">
        <v>294</v>
      </c>
      <c r="B295" t="s">
        <v>244</v>
      </c>
      <c r="C295" t="s">
        <v>27</v>
      </c>
      <c r="D295" t="s">
        <v>1776</v>
      </c>
      <c r="E295" s="1" t="str">
        <f t="shared" si="20"/>
        <v>Nicholas Cavanna-Michele Gasperi</v>
      </c>
      <c r="F295" t="str">
        <f t="shared" si="21"/>
        <v>Lost</v>
      </c>
      <c r="G295" s="1">
        <f t="shared" si="22"/>
        <v>1</v>
      </c>
      <c r="H295">
        <f t="shared" si="23"/>
        <v>1</v>
      </c>
      <c r="I295" t="str">
        <f>INDEX(META!$B:$B,MATCH(B295,META!$A:$A,0))</f>
        <v>X Lands Spy</v>
      </c>
      <c r="J295" t="str">
        <f>INDEX(META!$B:$B,MATCH(D295,META!$A:$A,0))</f>
        <v>Mono Blue Terror</v>
      </c>
      <c r="K295" t="str">
        <f t="shared" si="24"/>
        <v>X Lands Spy-Mono Blue Terror</v>
      </c>
    </row>
    <row r="296" spans="1:11" x14ac:dyDescent="0.3">
      <c r="A296">
        <v>295</v>
      </c>
      <c r="B296" t="s">
        <v>198</v>
      </c>
      <c r="C296" t="s">
        <v>28</v>
      </c>
      <c r="D296" t="s">
        <v>1779</v>
      </c>
      <c r="E296" s="1" t="str">
        <f t="shared" si="20"/>
        <v>Daniele Contadini-Davide Caviglia</v>
      </c>
      <c r="F296" t="str">
        <f t="shared" si="21"/>
        <v>Won</v>
      </c>
      <c r="G296" s="1">
        <f t="shared" si="22"/>
        <v>1</v>
      </c>
      <c r="H296">
        <f t="shared" si="23"/>
        <v>1</v>
      </c>
      <c r="I296" t="str">
        <f>INDEX(META!$B:$B,MATCH(B296,META!$A:$A,0))</f>
        <v>Altar Tron</v>
      </c>
      <c r="J296" t="str">
        <f>INDEX(META!$B:$B,MATCH(D296,META!$A:$A,0))</f>
        <v>Rakdos Madness</v>
      </c>
      <c r="K296" t="str">
        <f t="shared" si="24"/>
        <v>Altar Tron-Rakdos Madness</v>
      </c>
    </row>
    <row r="297" spans="1:11" x14ac:dyDescent="0.3">
      <c r="A297">
        <v>296</v>
      </c>
      <c r="B297" t="s">
        <v>2351</v>
      </c>
      <c r="C297" t="s">
        <v>26</v>
      </c>
      <c r="D297" t="s">
        <v>513</v>
      </c>
      <c r="E297" s="1" t="str">
        <f t="shared" si="20"/>
        <v>Kevin Kolkmann-Federico Bosi</v>
      </c>
      <c r="F297" t="str">
        <f t="shared" si="21"/>
        <v>Lost</v>
      </c>
      <c r="G297" s="1">
        <f t="shared" si="22"/>
        <v>1</v>
      </c>
      <c r="H297">
        <f t="shared" si="23"/>
        <v>1</v>
      </c>
      <c r="I297" t="str">
        <f>INDEX(META!$B:$B,MATCH(B297,META!$A:$A,0))</f>
        <v>DROPPED</v>
      </c>
      <c r="J297" t="str">
        <f>INDEX(META!$B:$B,MATCH(D297,META!$A:$A,0))</f>
        <v>Altar Tron</v>
      </c>
      <c r="K297" t="str">
        <f t="shared" si="24"/>
        <v>DROPPED-Altar Tron</v>
      </c>
    </row>
    <row r="298" spans="1:11" x14ac:dyDescent="0.3">
      <c r="A298">
        <v>297</v>
      </c>
      <c r="B298" t="s">
        <v>194</v>
      </c>
      <c r="C298" t="s">
        <v>27</v>
      </c>
      <c r="D298" t="s">
        <v>1793</v>
      </c>
      <c r="E298" s="1" t="str">
        <f t="shared" si="20"/>
        <v>riccardo cestari-Nicola Mingione</v>
      </c>
      <c r="F298" t="str">
        <f t="shared" si="21"/>
        <v>Lost</v>
      </c>
      <c r="G298" s="1">
        <f t="shared" si="22"/>
        <v>1</v>
      </c>
      <c r="H298">
        <f t="shared" si="23"/>
        <v>1</v>
      </c>
      <c r="I298" t="str">
        <f>INDEX(META!$B:$B,MATCH(B298,META!$A:$A,0))</f>
        <v>Mono Blue Terror</v>
      </c>
      <c r="J298" t="str">
        <f>INDEX(META!$B:$B,MATCH(D298,META!$A:$A,0))</f>
        <v>Jund Wildfire</v>
      </c>
      <c r="K298" t="str">
        <f t="shared" si="24"/>
        <v>Mono Blue Terror-Jund Wildfire</v>
      </c>
    </row>
    <row r="299" spans="1:11" x14ac:dyDescent="0.3">
      <c r="A299">
        <v>298</v>
      </c>
      <c r="B299" t="s">
        <v>2523</v>
      </c>
      <c r="C299" t="s">
        <v>28</v>
      </c>
      <c r="D299" t="s">
        <v>391</v>
      </c>
      <c r="E299" s="1" t="str">
        <f t="shared" si="20"/>
        <v>Alessandro Mele-marco lacedra</v>
      </c>
      <c r="F299" t="str">
        <f t="shared" si="21"/>
        <v>Won</v>
      </c>
      <c r="G299" s="1">
        <f t="shared" si="22"/>
        <v>1</v>
      </c>
      <c r="H299">
        <f t="shared" si="23"/>
        <v>1</v>
      </c>
      <c r="I299" t="str">
        <f>INDEX(META!$B:$B,MATCH(B299,META!$A:$A,0))</f>
        <v>Jeskai Ephemerate</v>
      </c>
      <c r="J299" t="str">
        <f>INDEX(META!$B:$B,MATCH(D299,META!$A:$A,0))</f>
        <v>Rakdos Madness</v>
      </c>
      <c r="K299" t="str">
        <f t="shared" si="24"/>
        <v>Jeskai Ephemerate-Rakdos Madness</v>
      </c>
    </row>
    <row r="300" spans="1:11" x14ac:dyDescent="0.3">
      <c r="A300">
        <v>299</v>
      </c>
      <c r="B300" t="s">
        <v>2556</v>
      </c>
      <c r="C300" t="s">
        <v>25</v>
      </c>
      <c r="D300" t="s">
        <v>87</v>
      </c>
      <c r="E300" s="1" t="str">
        <f t="shared" si="20"/>
        <v>Andrea Iurato-Marco Cela</v>
      </c>
      <c r="F300" t="str">
        <f t="shared" si="21"/>
        <v>Won</v>
      </c>
      <c r="G300" s="1">
        <f t="shared" si="22"/>
        <v>1</v>
      </c>
      <c r="H300">
        <f t="shared" si="23"/>
        <v>1</v>
      </c>
      <c r="I300" t="str">
        <f>INDEX(META!$B:$B,MATCH(B300,META!$A:$A,0))</f>
        <v>Mono Blue Aggro</v>
      </c>
      <c r="J300" t="str">
        <f>INDEX(META!$B:$B,MATCH(D300,META!$A:$A,0))</f>
        <v>Dimir Snacker</v>
      </c>
      <c r="K300" t="str">
        <f t="shared" si="24"/>
        <v>Mono Blue Aggro-Dimir Snacker</v>
      </c>
    </row>
    <row r="301" spans="1:11" x14ac:dyDescent="0.3">
      <c r="A301">
        <v>300</v>
      </c>
      <c r="B301" t="s">
        <v>2652</v>
      </c>
      <c r="C301" t="s">
        <v>26</v>
      </c>
      <c r="D301" t="s">
        <v>88</v>
      </c>
      <c r="E301" s="1" t="str">
        <f t="shared" si="20"/>
        <v>Dario Bessi-Matteo Marinelli</v>
      </c>
      <c r="F301" t="str">
        <f t="shared" si="21"/>
        <v>Lost</v>
      </c>
      <c r="G301" s="1">
        <f t="shared" si="22"/>
        <v>1</v>
      </c>
      <c r="H301">
        <f t="shared" si="23"/>
        <v>1</v>
      </c>
      <c r="I301" t="str">
        <f>INDEX(META!$B:$B,MATCH(B301,META!$A:$A,0))</f>
        <v>Mono Blue Aggro</v>
      </c>
      <c r="J301" t="str">
        <f>INDEX(META!$B:$B,MATCH(D301,META!$A:$A,0))</f>
        <v>Mono Red Synth</v>
      </c>
      <c r="K301" t="str">
        <f t="shared" si="24"/>
        <v>Mono Blue Aggro-Mono Red Synth</v>
      </c>
    </row>
    <row r="302" spans="1:11" x14ac:dyDescent="0.3">
      <c r="A302">
        <v>301</v>
      </c>
      <c r="B302" t="s">
        <v>3258</v>
      </c>
      <c r="C302" t="s">
        <v>28</v>
      </c>
      <c r="D302" t="s">
        <v>154</v>
      </c>
      <c r="E302" s="1" t="str">
        <f t="shared" si="20"/>
        <v>Bernardo Torres-Matteo Salvador</v>
      </c>
      <c r="F302" t="str">
        <f t="shared" si="21"/>
        <v>Won</v>
      </c>
      <c r="G302" s="1">
        <f t="shared" si="22"/>
        <v>1</v>
      </c>
      <c r="H302">
        <f t="shared" si="23"/>
        <v>1</v>
      </c>
      <c r="I302" t="str">
        <f>INDEX(META!$B:$B,MATCH(B302,META!$A:$A,0))</f>
        <v>Izzet Terror</v>
      </c>
      <c r="J302" t="str">
        <f>INDEX(META!$B:$B,MATCH(D302,META!$A:$A,0))</f>
        <v>Infect</v>
      </c>
      <c r="K302" t="str">
        <f t="shared" si="24"/>
        <v>Izzet Terror-Infect</v>
      </c>
    </row>
    <row r="303" spans="1:11" x14ac:dyDescent="0.3">
      <c r="A303">
        <v>302</v>
      </c>
      <c r="B303" t="s">
        <v>156</v>
      </c>
      <c r="C303" t="s">
        <v>26</v>
      </c>
      <c r="D303" t="s">
        <v>2586</v>
      </c>
      <c r="E303" s="1" t="str">
        <f t="shared" si="20"/>
        <v>Sara Paletta-Lorenzo Tosi</v>
      </c>
      <c r="F303" t="str">
        <f t="shared" si="21"/>
        <v>Lost</v>
      </c>
      <c r="G303" s="1">
        <f t="shared" si="22"/>
        <v>1</v>
      </c>
      <c r="H303">
        <f t="shared" si="23"/>
        <v>1</v>
      </c>
      <c r="I303" t="str">
        <f>INDEX(META!$B:$B,MATCH(B303,META!$A:$A,0))</f>
        <v>Bogles</v>
      </c>
      <c r="J303" t="str">
        <f>INDEX(META!$B:$B,MATCH(D303,META!$A:$A,0))</f>
        <v>Mono Blue Aggro</v>
      </c>
      <c r="K303" t="str">
        <f t="shared" si="24"/>
        <v>Bogles-Mono Blue Aggro</v>
      </c>
    </row>
    <row r="304" spans="1:11" x14ac:dyDescent="0.3">
      <c r="A304">
        <v>303</v>
      </c>
      <c r="B304" t="s">
        <v>1800</v>
      </c>
      <c r="C304" t="s">
        <v>26</v>
      </c>
      <c r="D304" t="s">
        <v>1525</v>
      </c>
      <c r="E304" s="1" t="str">
        <f t="shared" si="20"/>
        <v>Enrico Ruggeri-Filippo Del Nero</v>
      </c>
      <c r="F304" t="str">
        <f t="shared" si="21"/>
        <v>Lost</v>
      </c>
      <c r="G304" s="1">
        <f t="shared" si="22"/>
        <v>1</v>
      </c>
      <c r="H304">
        <f t="shared" si="23"/>
        <v>1</v>
      </c>
      <c r="I304" t="str">
        <f>INDEX(META!$B:$B,MATCH(B304,META!$A:$A,0))</f>
        <v>Mono Red Madness</v>
      </c>
      <c r="J304" t="str">
        <f>INDEX(META!$B:$B,MATCH(D304,META!$A:$A,0))</f>
        <v>Mono Red Synth</v>
      </c>
      <c r="K304" t="str">
        <f t="shared" si="24"/>
        <v>Mono Red Madness-Mono Red Synth</v>
      </c>
    </row>
    <row r="305" spans="1:11" x14ac:dyDescent="0.3">
      <c r="A305">
        <v>304</v>
      </c>
      <c r="B305" t="s">
        <v>1797</v>
      </c>
      <c r="C305" t="s">
        <v>25</v>
      </c>
      <c r="D305" t="s">
        <v>356</v>
      </c>
      <c r="E305" s="1" t="str">
        <f t="shared" si="20"/>
        <v>francesco penone-Elia Ricci</v>
      </c>
      <c r="F305" t="str">
        <f t="shared" si="21"/>
        <v>Won</v>
      </c>
      <c r="G305" s="1">
        <f t="shared" si="22"/>
        <v>1</v>
      </c>
      <c r="H305">
        <f t="shared" si="23"/>
        <v>1</v>
      </c>
      <c r="I305" t="str">
        <f>INDEX(META!$B:$B,MATCH(B305,META!$A:$A,0))</f>
        <v>Dimir Snacker</v>
      </c>
      <c r="J305" t="str">
        <f>INDEX(META!$B:$B,MATCH(D305,META!$A:$A,0))</f>
        <v>Jeskai Ephemerate</v>
      </c>
      <c r="K305" t="str">
        <f t="shared" si="24"/>
        <v>Dimir Snacker-Jeskai Ephemerate</v>
      </c>
    </row>
    <row r="306" spans="1:11" x14ac:dyDescent="0.3">
      <c r="A306">
        <v>305</v>
      </c>
      <c r="B306" t="s">
        <v>1808</v>
      </c>
      <c r="C306" t="s">
        <v>25</v>
      </c>
      <c r="D306" t="s">
        <v>329</v>
      </c>
      <c r="E306" s="1" t="str">
        <f t="shared" si="20"/>
        <v>Kristijan Kondić-Gregorio Cianciafara</v>
      </c>
      <c r="F306" t="str">
        <f t="shared" si="21"/>
        <v>Won</v>
      </c>
      <c r="G306" s="1">
        <f t="shared" si="22"/>
        <v>1</v>
      </c>
      <c r="H306">
        <f t="shared" si="23"/>
        <v>1</v>
      </c>
      <c r="I306" t="str">
        <f>INDEX(META!$B:$B,MATCH(B306,META!$A:$A,0))</f>
        <v>High Tide Combo</v>
      </c>
      <c r="J306" t="str">
        <f>INDEX(META!$B:$B,MATCH(D306,META!$A:$A,0))</f>
        <v>Bogles</v>
      </c>
      <c r="K306" t="str">
        <f t="shared" si="24"/>
        <v>High Tide Combo-Bogles</v>
      </c>
    </row>
    <row r="307" spans="1:11" x14ac:dyDescent="0.3">
      <c r="A307">
        <v>306</v>
      </c>
      <c r="B307" t="s">
        <v>164</v>
      </c>
      <c r="C307" t="s">
        <v>27</v>
      </c>
      <c r="D307" t="s">
        <v>2850</v>
      </c>
      <c r="E307" s="1" t="str">
        <f t="shared" si="20"/>
        <v>Nicola Rispoli-Gustavo Rozas</v>
      </c>
      <c r="F307" t="str">
        <f t="shared" si="21"/>
        <v>Lost</v>
      </c>
      <c r="G307" s="1">
        <f t="shared" si="22"/>
        <v>1</v>
      </c>
      <c r="H307">
        <f t="shared" si="23"/>
        <v>1</v>
      </c>
      <c r="I307" t="str">
        <f>INDEX(META!$B:$B,MATCH(B307,META!$A:$A,0))</f>
        <v>Jund Wildfire</v>
      </c>
      <c r="J307" t="str">
        <f>INDEX(META!$B:$B,MATCH(D307,META!$A:$A,0))</f>
        <v>Elves</v>
      </c>
      <c r="K307" t="str">
        <f t="shared" si="24"/>
        <v>Jund Wildfire-Elves</v>
      </c>
    </row>
    <row r="308" spans="1:11" x14ac:dyDescent="0.3">
      <c r="A308">
        <v>307</v>
      </c>
      <c r="B308" t="s">
        <v>444</v>
      </c>
      <c r="C308" t="s">
        <v>27</v>
      </c>
      <c r="D308" t="s">
        <v>1847</v>
      </c>
      <c r="E308" s="1" t="str">
        <f t="shared" si="20"/>
        <v>Andrea Mapelli-Andrea Cosentino</v>
      </c>
      <c r="F308" t="str">
        <f t="shared" si="21"/>
        <v>Lost</v>
      </c>
      <c r="G308" s="1">
        <f t="shared" si="22"/>
        <v>1</v>
      </c>
      <c r="H308">
        <f t="shared" si="23"/>
        <v>1</v>
      </c>
      <c r="I308" t="str">
        <f>INDEX(META!$B:$B,MATCH(B308,META!$A:$A,0))</f>
        <v>Rakdos Madness</v>
      </c>
      <c r="J308" t="str">
        <f>INDEX(META!$B:$B,MATCH(D308,META!$A:$A,0))</f>
        <v>Orzhov Ephemerate</v>
      </c>
      <c r="K308" t="str">
        <f t="shared" si="24"/>
        <v>Rakdos Madness-Orzhov Ephemerate</v>
      </c>
    </row>
    <row r="309" spans="1:11" x14ac:dyDescent="0.3">
      <c r="A309">
        <v>308</v>
      </c>
      <c r="B309" t="s">
        <v>498</v>
      </c>
      <c r="C309" t="s">
        <v>25</v>
      </c>
      <c r="D309" t="s">
        <v>1858</v>
      </c>
      <c r="E309" s="1" t="str">
        <f t="shared" si="20"/>
        <v>Martn Rabiller-Francesco Merlo</v>
      </c>
      <c r="F309" t="str">
        <f t="shared" si="21"/>
        <v>Won</v>
      </c>
      <c r="G309" s="1">
        <f t="shared" si="22"/>
        <v>1</v>
      </c>
      <c r="H309">
        <f t="shared" si="23"/>
        <v>1</v>
      </c>
      <c r="I309" t="str">
        <f>INDEX(META!$B:$B,MATCH(B309,META!$A:$A,0))</f>
        <v>Izzet Faeries</v>
      </c>
      <c r="J309" t="str">
        <f>INDEX(META!$B:$B,MATCH(D309,META!$A:$A,0))</f>
        <v>Mono Red Synth</v>
      </c>
      <c r="K309" t="str">
        <f t="shared" si="24"/>
        <v>Izzet Faeries-Mono Red Synth</v>
      </c>
    </row>
    <row r="310" spans="1:11" x14ac:dyDescent="0.3">
      <c r="A310">
        <v>309</v>
      </c>
      <c r="B310" t="s">
        <v>142</v>
      </c>
      <c r="C310" t="s">
        <v>28</v>
      </c>
      <c r="D310" t="s">
        <v>2006</v>
      </c>
      <c r="E310" s="1" t="str">
        <f t="shared" si="20"/>
        <v>Giacomo Luchetti-Lorenzo Gallone</v>
      </c>
      <c r="F310" t="str">
        <f t="shared" si="21"/>
        <v>Won</v>
      </c>
      <c r="G310" s="1">
        <f t="shared" si="22"/>
        <v>1</v>
      </c>
      <c r="H310">
        <f t="shared" si="23"/>
        <v>1</v>
      </c>
      <c r="I310" t="str">
        <f>INDEX(META!$B:$B,MATCH(B310,META!$A:$A,0))</f>
        <v>Jund Wildfire</v>
      </c>
      <c r="J310" t="str">
        <f>INDEX(META!$B:$B,MATCH(D310,META!$A:$A,0))</f>
        <v>Mono Red Synth</v>
      </c>
      <c r="K310" t="str">
        <f t="shared" si="24"/>
        <v>Jund Wildfire-Mono Red Synth</v>
      </c>
    </row>
    <row r="311" spans="1:11" x14ac:dyDescent="0.3">
      <c r="A311">
        <v>310</v>
      </c>
      <c r="B311" t="s">
        <v>1875</v>
      </c>
      <c r="C311" t="s">
        <v>25</v>
      </c>
      <c r="D311" t="s">
        <v>2237</v>
      </c>
      <c r="E311" s="1" t="str">
        <f t="shared" si="20"/>
        <v>Pasquale De Simone-Francesco Marino</v>
      </c>
      <c r="F311" t="str">
        <f t="shared" si="21"/>
        <v>Won</v>
      </c>
      <c r="G311" s="1">
        <f t="shared" si="22"/>
        <v>1</v>
      </c>
      <c r="H311">
        <f t="shared" si="23"/>
        <v>1</v>
      </c>
      <c r="I311" t="str">
        <f>INDEX(META!$B:$B,MATCH(B311,META!$A:$A,0))</f>
        <v>Slivers</v>
      </c>
      <c r="J311" t="str">
        <f>INDEX(META!$B:$B,MATCH(D311,META!$A:$A,0))</f>
        <v>Mono Blue Terror</v>
      </c>
      <c r="K311" t="str">
        <f t="shared" si="24"/>
        <v>Slivers-Mono Blue Terror</v>
      </c>
    </row>
    <row r="312" spans="1:11" x14ac:dyDescent="0.3">
      <c r="A312">
        <v>311</v>
      </c>
      <c r="B312" t="s">
        <v>1893</v>
      </c>
      <c r="C312" t="s">
        <v>31</v>
      </c>
      <c r="D312" t="s">
        <v>2520</v>
      </c>
      <c r="E312" s="1" t="str">
        <f t="shared" si="20"/>
        <v>Federico Fronzi-Andrea Gili</v>
      </c>
      <c r="F312" t="str">
        <f t="shared" si="21"/>
        <v>Won</v>
      </c>
      <c r="G312" s="1">
        <f t="shared" si="22"/>
        <v>1</v>
      </c>
      <c r="H312">
        <f t="shared" si="23"/>
        <v>1</v>
      </c>
      <c r="I312" t="str">
        <f>INDEX(META!$B:$B,MATCH(B312,META!$A:$A,0))</f>
        <v>Jeskai Ephemerate</v>
      </c>
      <c r="J312" t="str">
        <f>INDEX(META!$B:$B,MATCH(D312,META!$A:$A,0))</f>
        <v>Jund Wildfire</v>
      </c>
      <c r="K312" t="str">
        <f t="shared" si="24"/>
        <v>Jeskai Ephemerate-Jund Wildfire</v>
      </c>
    </row>
    <row r="313" spans="1:11" x14ac:dyDescent="0.3">
      <c r="A313">
        <v>312</v>
      </c>
      <c r="B313" t="s">
        <v>2861</v>
      </c>
      <c r="C313" t="s">
        <v>29</v>
      </c>
      <c r="D313" t="s">
        <v>171</v>
      </c>
      <c r="E313" s="1" t="str">
        <f t="shared" si="20"/>
        <v>Paolo Ragone-Andrea Migliavacca</v>
      </c>
      <c r="F313" t="str">
        <f t="shared" si="21"/>
        <v>Draw</v>
      </c>
      <c r="G313" s="1">
        <f t="shared" si="22"/>
        <v>1</v>
      </c>
      <c r="H313">
        <f t="shared" si="23"/>
        <v>1</v>
      </c>
      <c r="I313" t="str">
        <f>INDEX(META!$B:$B,MATCH(B313,META!$A:$A,0))</f>
        <v>Jund Wildfire</v>
      </c>
      <c r="J313" t="str">
        <f>INDEX(META!$B:$B,MATCH(D313,META!$A:$A,0))</f>
        <v>Flicker Tron</v>
      </c>
      <c r="K313" t="str">
        <f t="shared" si="24"/>
        <v>Jund Wildfire-Flicker Tron</v>
      </c>
    </row>
    <row r="314" spans="1:11" x14ac:dyDescent="0.3">
      <c r="A314">
        <v>313</v>
      </c>
      <c r="B314" t="s">
        <v>220</v>
      </c>
      <c r="C314" t="s">
        <v>28</v>
      </c>
      <c r="D314" t="s">
        <v>1908</v>
      </c>
      <c r="E314" s="1" t="str">
        <f t="shared" si="20"/>
        <v>Marco Rossi-Alex Crisafulli</v>
      </c>
      <c r="F314" t="str">
        <f t="shared" si="21"/>
        <v>Won</v>
      </c>
      <c r="G314" s="1">
        <f t="shared" si="22"/>
        <v>1</v>
      </c>
      <c r="H314">
        <f t="shared" si="23"/>
        <v>1</v>
      </c>
      <c r="I314" t="str">
        <f>INDEX(META!$B:$B,MATCH(B314,META!$A:$A,0))</f>
        <v>Mono Red Synth</v>
      </c>
      <c r="J314" t="str">
        <f>INDEX(META!$B:$B,MATCH(D314,META!$A:$A,0))</f>
        <v>X Lands Spy</v>
      </c>
      <c r="K314" t="str">
        <f t="shared" si="24"/>
        <v>Mono Red Synth-X Lands Spy</v>
      </c>
    </row>
    <row r="315" spans="1:11" x14ac:dyDescent="0.3">
      <c r="A315">
        <v>314</v>
      </c>
      <c r="B315" t="s">
        <v>98</v>
      </c>
      <c r="C315" t="s">
        <v>29</v>
      </c>
      <c r="D315" t="s">
        <v>1911</v>
      </c>
      <c r="E315" s="1" t="str">
        <f t="shared" si="20"/>
        <v>Alessandro Miotto-Claudio Cesaretti</v>
      </c>
      <c r="F315" t="str">
        <f t="shared" si="21"/>
        <v>Draw</v>
      </c>
      <c r="G315" s="1">
        <f t="shared" si="22"/>
        <v>1</v>
      </c>
      <c r="H315">
        <f t="shared" si="23"/>
        <v>1</v>
      </c>
      <c r="I315" t="str">
        <f>INDEX(META!$B:$B,MATCH(B315,META!$A:$A,0))</f>
        <v>High Tide Combo</v>
      </c>
      <c r="J315" t="str">
        <f>INDEX(META!$B:$B,MATCH(D315,META!$A:$A,0))</f>
        <v>Jeskai Ephemerate</v>
      </c>
      <c r="K315" t="str">
        <f t="shared" si="24"/>
        <v>High Tide Combo-Jeskai Ephemerate</v>
      </c>
    </row>
    <row r="316" spans="1:11" x14ac:dyDescent="0.3">
      <c r="A316">
        <v>315</v>
      </c>
      <c r="B316" t="s">
        <v>2263</v>
      </c>
      <c r="C316" t="s">
        <v>28</v>
      </c>
      <c r="D316" t="s">
        <v>176</v>
      </c>
      <c r="E316" s="1" t="str">
        <f t="shared" si="20"/>
        <v>Simone Sirio-Andrea Costa</v>
      </c>
      <c r="F316" t="str">
        <f t="shared" si="21"/>
        <v>Won</v>
      </c>
      <c r="G316" s="1">
        <f t="shared" si="22"/>
        <v>1</v>
      </c>
      <c r="H316">
        <f t="shared" si="23"/>
        <v>1</v>
      </c>
      <c r="I316" t="str">
        <f>INDEX(META!$B:$B,MATCH(B316,META!$A:$A,0))</f>
        <v>Gardens</v>
      </c>
      <c r="J316" t="str">
        <f>INDEX(META!$B:$B,MATCH(D316,META!$A:$A,0))</f>
        <v>Jund Wildfire</v>
      </c>
      <c r="K316" t="str">
        <f t="shared" si="24"/>
        <v>Gardens-Jund Wildfire</v>
      </c>
    </row>
    <row r="317" spans="1:11" x14ac:dyDescent="0.3">
      <c r="A317">
        <v>316</v>
      </c>
      <c r="B317" t="s">
        <v>1925</v>
      </c>
      <c r="C317" t="s">
        <v>27</v>
      </c>
      <c r="D317" t="s">
        <v>2875</v>
      </c>
      <c r="E317" s="1" t="str">
        <f t="shared" si="20"/>
        <v>Riccardo Bucchi-Lorenzo Ambrosini</v>
      </c>
      <c r="F317" t="str">
        <f t="shared" si="21"/>
        <v>Lost</v>
      </c>
      <c r="G317" s="1">
        <f t="shared" si="22"/>
        <v>1</v>
      </c>
      <c r="H317">
        <f t="shared" si="23"/>
        <v>1</v>
      </c>
      <c r="I317" t="str">
        <f>INDEX(META!$B:$B,MATCH(B317,META!$A:$A,0))</f>
        <v>Gruul Monsters</v>
      </c>
      <c r="J317" t="str">
        <f>INDEX(META!$B:$B,MATCH(D317,META!$A:$A,0))</f>
        <v>Jund Wildfire</v>
      </c>
      <c r="K317" t="str">
        <f t="shared" si="24"/>
        <v>Gruul Monsters-Jund Wildfire</v>
      </c>
    </row>
    <row r="318" spans="1:11" x14ac:dyDescent="0.3">
      <c r="A318">
        <v>317</v>
      </c>
      <c r="B318" t="s">
        <v>2153</v>
      </c>
      <c r="C318" t="s">
        <v>25</v>
      </c>
      <c r="D318" t="s">
        <v>1917</v>
      </c>
      <c r="E318" s="1" t="str">
        <f t="shared" si="20"/>
        <v>Francesco Brugnami-Gianluca Randi</v>
      </c>
      <c r="F318" t="str">
        <f t="shared" si="21"/>
        <v>Won</v>
      </c>
      <c r="G318" s="1">
        <f t="shared" si="22"/>
        <v>1</v>
      </c>
      <c r="H318">
        <f t="shared" si="23"/>
        <v>1</v>
      </c>
      <c r="I318" t="str">
        <f>INDEX(META!$B:$B,MATCH(B318,META!$A:$A,0))</f>
        <v>Jund Wildfire</v>
      </c>
      <c r="J318" t="str">
        <f>INDEX(META!$B:$B,MATCH(D318,META!$A:$A,0))</f>
        <v>Elves</v>
      </c>
      <c r="K318" t="str">
        <f t="shared" si="24"/>
        <v>Jund Wildfire-Elves</v>
      </c>
    </row>
    <row r="319" spans="1:11" x14ac:dyDescent="0.3">
      <c r="A319">
        <v>318</v>
      </c>
      <c r="B319" t="s">
        <v>181</v>
      </c>
      <c r="C319" t="s">
        <v>27</v>
      </c>
      <c r="D319" t="s">
        <v>2961</v>
      </c>
      <c r="E319" s="1" t="str">
        <f t="shared" si="20"/>
        <v>gabriele dalla longa-Fabio Catalano</v>
      </c>
      <c r="F319" t="str">
        <f t="shared" si="21"/>
        <v>Lost</v>
      </c>
      <c r="G319" s="1">
        <f t="shared" si="22"/>
        <v>1</v>
      </c>
      <c r="H319">
        <f t="shared" si="23"/>
        <v>1</v>
      </c>
      <c r="I319" t="str">
        <f>INDEX(META!$B:$B,MATCH(B319,META!$A:$A,0))</f>
        <v>Izzet Terror</v>
      </c>
      <c r="J319" t="str">
        <f>INDEX(META!$B:$B,MATCH(D319,META!$A:$A,0))</f>
        <v>Rakdos Madness</v>
      </c>
      <c r="K319" t="str">
        <f t="shared" si="24"/>
        <v>Izzet Terror-Rakdos Madness</v>
      </c>
    </row>
    <row r="320" spans="1:11" x14ac:dyDescent="0.3">
      <c r="A320">
        <v>319</v>
      </c>
      <c r="B320" t="s">
        <v>332</v>
      </c>
      <c r="C320" t="s">
        <v>28</v>
      </c>
      <c r="D320" t="s">
        <v>1986</v>
      </c>
      <c r="E320" s="1" t="str">
        <f t="shared" si="20"/>
        <v>Simone Gonnelli-Angelo Fernando</v>
      </c>
      <c r="F320" t="str">
        <f t="shared" si="21"/>
        <v>Won</v>
      </c>
      <c r="G320" s="1">
        <f t="shared" si="22"/>
        <v>1</v>
      </c>
      <c r="H320">
        <f t="shared" si="23"/>
        <v>1</v>
      </c>
      <c r="I320" t="str">
        <f>INDEX(META!$B:$B,MATCH(B320,META!$A:$A,0))</f>
        <v>Jund Wildfire</v>
      </c>
      <c r="J320" t="str">
        <f>INDEX(META!$B:$B,MATCH(D320,META!$A:$A,0))</f>
        <v>Mono Red Synth</v>
      </c>
      <c r="K320" t="str">
        <f t="shared" si="24"/>
        <v>Jund Wildfire-Mono Red Synth</v>
      </c>
    </row>
    <row r="321" spans="1:11" x14ac:dyDescent="0.3">
      <c r="A321">
        <v>320</v>
      </c>
      <c r="B321" t="s">
        <v>1995</v>
      </c>
      <c r="C321" t="s">
        <v>29</v>
      </c>
      <c r="D321" t="s">
        <v>189</v>
      </c>
      <c r="E321" s="1" t="str">
        <f t="shared" si="20"/>
        <v>Gualtiero Grazzini-Riccardo Bonato</v>
      </c>
      <c r="F321" t="str">
        <f t="shared" si="21"/>
        <v>Draw</v>
      </c>
      <c r="G321" s="1">
        <f t="shared" si="22"/>
        <v>1</v>
      </c>
      <c r="H321">
        <f t="shared" si="23"/>
        <v>1</v>
      </c>
      <c r="I321" t="str">
        <f>INDEX(META!$B:$B,MATCH(B321,META!$A:$A,0))</f>
        <v>Gruul Monsters</v>
      </c>
      <c r="J321" t="str">
        <f>INDEX(META!$B:$B,MATCH(D321,META!$A:$A,0))</f>
        <v>Jund Wildfire</v>
      </c>
      <c r="K321" t="str">
        <f t="shared" si="24"/>
        <v>Gruul Monsters-Jund Wildfire</v>
      </c>
    </row>
    <row r="322" spans="1:11" x14ac:dyDescent="0.3">
      <c r="A322">
        <v>321</v>
      </c>
      <c r="B322" t="s">
        <v>197</v>
      </c>
      <c r="C322" t="s">
        <v>27</v>
      </c>
      <c r="D322" t="s">
        <v>3030</v>
      </c>
      <c r="E322" s="1" t="str">
        <f t="shared" ref="E322:E385" si="25">B322&amp;"-"&amp;D322</f>
        <v>Francesco Giuliano-Lorenzo D'Alessandro</v>
      </c>
      <c r="F322" t="str">
        <f t="shared" si="21"/>
        <v>Lost</v>
      </c>
      <c r="G322" s="1">
        <f t="shared" si="22"/>
        <v>1</v>
      </c>
      <c r="H322">
        <f t="shared" si="23"/>
        <v>1</v>
      </c>
      <c r="I322" t="str">
        <f>INDEX(META!$B:$B,MATCH(B322,META!$A:$A,0))</f>
        <v>Azorius Familiars</v>
      </c>
      <c r="J322" t="str">
        <f>INDEX(META!$B:$B,MATCH(D322,META!$A:$A,0))</f>
        <v>Jund Wildfire</v>
      </c>
      <c r="K322" t="str">
        <f t="shared" si="24"/>
        <v>Azorius Familiars-Jund Wildfire</v>
      </c>
    </row>
    <row r="323" spans="1:11" x14ac:dyDescent="0.3">
      <c r="A323">
        <v>322</v>
      </c>
      <c r="B323" t="s">
        <v>1936</v>
      </c>
      <c r="C323" t="s">
        <v>28</v>
      </c>
      <c r="D323" t="s">
        <v>3252</v>
      </c>
      <c r="E323" s="1" t="str">
        <f t="shared" si="25"/>
        <v>Andrea Bastardo-Alexander Beliaev</v>
      </c>
      <c r="F323" t="str">
        <f t="shared" ref="F323:F386" si="26">_xlfn.TEXTBEFORE(C323," ")</f>
        <v>Won</v>
      </c>
      <c r="G323" s="1">
        <f t="shared" ref="G323:G386" si="27">IF(A323&gt;=A322,G322,G322+1)</f>
        <v>1</v>
      </c>
      <c r="H323">
        <f t="shared" ref="H323:H386" si="28">AND(I323&gt;0,J323&gt;0)*1</f>
        <v>1</v>
      </c>
      <c r="I323" t="str">
        <f>INDEX(META!$B:$B,MATCH(B323,META!$A:$A,0))</f>
        <v>Mono Red Madness</v>
      </c>
      <c r="J323" t="str">
        <f>INDEX(META!$B:$B,MATCH(D323,META!$A:$A,0))</f>
        <v>Elves</v>
      </c>
      <c r="K323" t="str">
        <f t="shared" ref="K323:K386" si="29">I323&amp;"-"&amp;J323</f>
        <v>Mono Red Madness-Elves</v>
      </c>
    </row>
    <row r="324" spans="1:11" x14ac:dyDescent="0.3">
      <c r="A324">
        <v>323</v>
      </c>
      <c r="B324" t="s">
        <v>2112</v>
      </c>
      <c r="C324" t="s">
        <v>26</v>
      </c>
      <c r="D324" t="s">
        <v>3091</v>
      </c>
      <c r="E324" s="1" t="str">
        <f t="shared" si="25"/>
        <v>Ludovico Labruzzo-alessio degl'innocenti</v>
      </c>
      <c r="F324" t="str">
        <f t="shared" si="26"/>
        <v>Lost</v>
      </c>
      <c r="G324" s="1">
        <f t="shared" si="27"/>
        <v>1</v>
      </c>
      <c r="H324">
        <f t="shared" si="28"/>
        <v>1</v>
      </c>
      <c r="I324" t="str">
        <f>INDEX(META!$B:$B,MATCH(B324,META!$A:$A,0))</f>
        <v>Mono Red Madness</v>
      </c>
      <c r="J324" t="str">
        <f>INDEX(META!$B:$B,MATCH(D324,META!$A:$A,0))</f>
        <v>Mono Blue Terror</v>
      </c>
      <c r="K324" t="str">
        <f t="shared" si="29"/>
        <v>Mono Red Madness-Mono Blue Terror</v>
      </c>
    </row>
    <row r="325" spans="1:11" x14ac:dyDescent="0.3">
      <c r="A325">
        <v>324</v>
      </c>
      <c r="B325" t="s">
        <v>1956</v>
      </c>
      <c r="C325" t="s">
        <v>27</v>
      </c>
      <c r="D325" t="s">
        <v>204</v>
      </c>
      <c r="E325" s="1" t="str">
        <f t="shared" si="25"/>
        <v>Michele Cracco-Andrea Campi</v>
      </c>
      <c r="F325" t="str">
        <f t="shared" si="26"/>
        <v>Lost</v>
      </c>
      <c r="G325" s="1">
        <f t="shared" si="27"/>
        <v>1</v>
      </c>
      <c r="H325">
        <f t="shared" si="28"/>
        <v>1</v>
      </c>
      <c r="I325" t="str">
        <f>INDEX(META!$B:$B,MATCH(B325,META!$A:$A,0))</f>
        <v>Mono Blue Terror</v>
      </c>
      <c r="J325" t="str">
        <f>INDEX(META!$B:$B,MATCH(D325,META!$A:$A,0))</f>
        <v>X Lands Spy</v>
      </c>
      <c r="K325" t="str">
        <f t="shared" si="29"/>
        <v>Mono Blue Terror-X Lands Spy</v>
      </c>
    </row>
    <row r="326" spans="1:11" x14ac:dyDescent="0.3">
      <c r="A326">
        <v>325</v>
      </c>
      <c r="B326" t="s">
        <v>362</v>
      </c>
      <c r="C326" t="s">
        <v>28</v>
      </c>
      <c r="D326" t="s">
        <v>1970</v>
      </c>
      <c r="E326" s="1" t="str">
        <f t="shared" si="25"/>
        <v>Jurgen Curaj-Filippo Pasqua</v>
      </c>
      <c r="F326" t="str">
        <f t="shared" si="26"/>
        <v>Won</v>
      </c>
      <c r="G326" s="1">
        <f t="shared" si="27"/>
        <v>1</v>
      </c>
      <c r="H326">
        <f t="shared" si="28"/>
        <v>1</v>
      </c>
      <c r="I326" t="str">
        <f>INDEX(META!$B:$B,MATCH(B326,META!$A:$A,0))</f>
        <v>Mono Red Synth</v>
      </c>
      <c r="J326" t="str">
        <f>INDEX(META!$B:$B,MATCH(D326,META!$A:$A,0))</f>
        <v>Mono Red Madness</v>
      </c>
      <c r="K326" t="str">
        <f t="shared" si="29"/>
        <v>Mono Red Synth-Mono Red Madness</v>
      </c>
    </row>
    <row r="327" spans="1:11" x14ac:dyDescent="0.3">
      <c r="A327">
        <v>326</v>
      </c>
      <c r="B327" t="s">
        <v>2135</v>
      </c>
      <c r="C327" t="s">
        <v>27</v>
      </c>
      <c r="D327" t="s">
        <v>384</v>
      </c>
      <c r="E327" s="1" t="str">
        <f t="shared" si="25"/>
        <v>Roberto Debenedetti-Lahiri Cristofori</v>
      </c>
      <c r="F327" t="str">
        <f t="shared" si="26"/>
        <v>Lost</v>
      </c>
      <c r="G327" s="1">
        <f t="shared" si="27"/>
        <v>1</v>
      </c>
      <c r="H327">
        <f t="shared" si="28"/>
        <v>1</v>
      </c>
      <c r="I327" t="str">
        <f>INDEX(META!$B:$B,MATCH(B327,META!$A:$A,0))</f>
        <v>Rakdos Madness</v>
      </c>
      <c r="J327" t="str">
        <f>INDEX(META!$B:$B,MATCH(D327,META!$A:$A,0))</f>
        <v>Mono Red Madness</v>
      </c>
      <c r="K327" t="str">
        <f t="shared" si="29"/>
        <v>Rakdos Madness-Mono Red Madness</v>
      </c>
    </row>
    <row r="328" spans="1:11" x14ac:dyDescent="0.3">
      <c r="A328">
        <v>327</v>
      </c>
      <c r="B328" t="s">
        <v>108</v>
      </c>
      <c r="C328" t="s">
        <v>26</v>
      </c>
      <c r="D328" t="s">
        <v>2419</v>
      </c>
      <c r="E328" s="1" t="str">
        <f t="shared" si="25"/>
        <v>Simone Ratuis-Maxim Moncalvo</v>
      </c>
      <c r="F328" t="str">
        <f t="shared" si="26"/>
        <v>Lost</v>
      </c>
      <c r="G328" s="1">
        <f t="shared" si="27"/>
        <v>1</v>
      </c>
      <c r="H328">
        <f t="shared" si="28"/>
        <v>1</v>
      </c>
      <c r="I328" t="str">
        <f>INDEX(META!$B:$B,MATCH(B328,META!$A:$A,0))</f>
        <v>Rakdos Madness</v>
      </c>
      <c r="J328" t="str">
        <f>INDEX(META!$B:$B,MATCH(D328,META!$A:$A,0))</f>
        <v>Mono Blue Aggro</v>
      </c>
      <c r="K328" t="str">
        <f t="shared" si="29"/>
        <v>Rakdos Madness-Mono Blue Aggro</v>
      </c>
    </row>
    <row r="329" spans="1:11" x14ac:dyDescent="0.3">
      <c r="A329">
        <v>328</v>
      </c>
      <c r="B329" t="s">
        <v>144</v>
      </c>
      <c r="C329" t="s">
        <v>28</v>
      </c>
      <c r="D329" t="s">
        <v>2802</v>
      </c>
      <c r="E329" s="1" t="str">
        <f t="shared" si="25"/>
        <v>Stefano Giordano-Jan Žáček</v>
      </c>
      <c r="F329" t="str">
        <f t="shared" si="26"/>
        <v>Won</v>
      </c>
      <c r="G329" s="1">
        <f t="shared" si="27"/>
        <v>1</v>
      </c>
      <c r="H329">
        <f t="shared" si="28"/>
        <v>1</v>
      </c>
      <c r="I329" t="str">
        <f>INDEX(META!$B:$B,MATCH(B329,META!$A:$A,0))</f>
        <v>Mono Red Synth</v>
      </c>
      <c r="J329" t="str">
        <f>INDEX(META!$B:$B,MATCH(D329,META!$A:$A,0))</f>
        <v>cyclestorm</v>
      </c>
      <c r="K329" t="str">
        <f t="shared" si="29"/>
        <v>Mono Red Synth-cyclestorm</v>
      </c>
    </row>
    <row r="330" spans="1:11" x14ac:dyDescent="0.3">
      <c r="A330">
        <v>329</v>
      </c>
      <c r="B330" t="s">
        <v>1973</v>
      </c>
      <c r="C330" t="s">
        <v>26</v>
      </c>
      <c r="D330" t="s">
        <v>89</v>
      </c>
      <c r="E330" s="1" t="str">
        <f t="shared" si="25"/>
        <v>Riccardo Marra-Andrea Belotti</v>
      </c>
      <c r="F330" t="str">
        <f t="shared" si="26"/>
        <v>Lost</v>
      </c>
      <c r="G330" s="1">
        <f t="shared" si="27"/>
        <v>1</v>
      </c>
      <c r="H330">
        <f t="shared" si="28"/>
        <v>1</v>
      </c>
      <c r="I330" t="str">
        <f>INDEX(META!$B:$B,MATCH(B330,META!$A:$A,0))</f>
        <v>Mono Red Madness</v>
      </c>
      <c r="J330" t="str">
        <f>INDEX(META!$B:$B,MATCH(D330,META!$A:$A,0))</f>
        <v>Mono Red Synth</v>
      </c>
      <c r="K330" t="str">
        <f t="shared" si="29"/>
        <v>Mono Red Madness-Mono Red Synth</v>
      </c>
    </row>
    <row r="331" spans="1:11" x14ac:dyDescent="0.3">
      <c r="A331">
        <v>330</v>
      </c>
      <c r="B331" t="s">
        <v>1718</v>
      </c>
      <c r="C331" t="s">
        <v>26</v>
      </c>
      <c r="D331" t="s">
        <v>199</v>
      </c>
      <c r="E331" s="1" t="str">
        <f t="shared" si="25"/>
        <v>Carlotta Lagomarsini-Gregorio Galeotti</v>
      </c>
      <c r="F331" t="str">
        <f t="shared" si="26"/>
        <v>Lost</v>
      </c>
      <c r="G331" s="1">
        <f t="shared" si="27"/>
        <v>1</v>
      </c>
      <c r="H331">
        <f t="shared" si="28"/>
        <v>1</v>
      </c>
      <c r="I331" t="str">
        <f>INDEX(META!$B:$B,MATCH(B331,META!$A:$A,0))</f>
        <v>Gruul Monsters</v>
      </c>
      <c r="J331" t="str">
        <f>INDEX(META!$B:$B,MATCH(D331,META!$A:$A,0))</f>
        <v>Azorius Familiars</v>
      </c>
      <c r="K331" t="str">
        <f t="shared" si="29"/>
        <v>Gruul Monsters-Azorius Familiars</v>
      </c>
    </row>
    <row r="332" spans="1:11" x14ac:dyDescent="0.3">
      <c r="A332">
        <v>331</v>
      </c>
      <c r="B332" t="s">
        <v>1978</v>
      </c>
      <c r="C332" t="s">
        <v>25</v>
      </c>
      <c r="D332" t="s">
        <v>326</v>
      </c>
      <c r="E332" s="1" t="str">
        <f t="shared" si="25"/>
        <v>Lorenzo Pucci-Gabriele Tomasso</v>
      </c>
      <c r="F332" t="str">
        <f t="shared" si="26"/>
        <v>Won</v>
      </c>
      <c r="G332" s="1">
        <f t="shared" si="27"/>
        <v>1</v>
      </c>
      <c r="H332">
        <f t="shared" si="28"/>
        <v>1</v>
      </c>
      <c r="I332" t="str">
        <f>INDEX(META!$B:$B,MATCH(B332,META!$A:$A,0))</f>
        <v>Mono Blue Terror</v>
      </c>
      <c r="J332" t="str">
        <f>INDEX(META!$B:$B,MATCH(D332,META!$A:$A,0))</f>
        <v>Jund Wildfire</v>
      </c>
      <c r="K332" t="str">
        <f t="shared" si="29"/>
        <v>Mono Blue Terror-Jund Wildfire</v>
      </c>
    </row>
    <row r="333" spans="1:11" x14ac:dyDescent="0.3">
      <c r="A333">
        <v>332</v>
      </c>
      <c r="B333" t="s">
        <v>229</v>
      </c>
      <c r="C333" t="s">
        <v>27</v>
      </c>
      <c r="D333" t="s">
        <v>2227</v>
      </c>
      <c r="E333" s="1" t="str">
        <f t="shared" si="25"/>
        <v>Tim Steska-Silvia Anzari</v>
      </c>
      <c r="F333" t="str">
        <f t="shared" si="26"/>
        <v>Lost</v>
      </c>
      <c r="G333" s="1">
        <f t="shared" si="27"/>
        <v>1</v>
      </c>
      <c r="H333">
        <f t="shared" si="28"/>
        <v>1</v>
      </c>
      <c r="I333" t="str">
        <f>INDEX(META!$B:$B,MATCH(B333,META!$A:$A,0))</f>
        <v>Rakdos Madness</v>
      </c>
      <c r="J333" t="str">
        <f>INDEX(META!$B:$B,MATCH(D333,META!$A:$A,0))</f>
        <v>Mono Red Synth</v>
      </c>
      <c r="K333" t="str">
        <f t="shared" si="29"/>
        <v>Rakdos Madness-Mono Red Synth</v>
      </c>
    </row>
    <row r="334" spans="1:11" x14ac:dyDescent="0.3">
      <c r="A334">
        <v>333</v>
      </c>
      <c r="B334" t="s">
        <v>2052</v>
      </c>
      <c r="C334" t="s">
        <v>27</v>
      </c>
      <c r="D334" t="s">
        <v>402</v>
      </c>
      <c r="E334" s="1" t="str">
        <f t="shared" si="25"/>
        <v>Daniel Hernández Esteban-Nino Alessi</v>
      </c>
      <c r="F334" t="str">
        <f t="shared" si="26"/>
        <v>Lost</v>
      </c>
      <c r="G334" s="1">
        <f t="shared" si="27"/>
        <v>1</v>
      </c>
      <c r="H334">
        <f t="shared" si="28"/>
        <v>1</v>
      </c>
      <c r="I334" t="str">
        <f>INDEX(META!$B:$B,MATCH(B334,META!$A:$A,0))</f>
        <v>Tokens</v>
      </c>
      <c r="J334" t="str">
        <f>INDEX(META!$B:$B,MATCH(D334,META!$A:$A,0))</f>
        <v>Mono Red Synth</v>
      </c>
      <c r="K334" t="str">
        <f t="shared" si="29"/>
        <v>Tokens-Mono Red Synth</v>
      </c>
    </row>
    <row r="335" spans="1:11" x14ac:dyDescent="0.3">
      <c r="A335">
        <v>334</v>
      </c>
      <c r="B335" t="s">
        <v>2268</v>
      </c>
      <c r="C335" t="s">
        <v>25</v>
      </c>
      <c r="D335" t="s">
        <v>258</v>
      </c>
      <c r="E335" s="1" t="str">
        <f t="shared" si="25"/>
        <v>Manuel Russino-Chiara Slaviero</v>
      </c>
      <c r="F335" t="str">
        <f t="shared" si="26"/>
        <v>Won</v>
      </c>
      <c r="G335" s="1">
        <f t="shared" si="27"/>
        <v>1</v>
      </c>
      <c r="H335">
        <f t="shared" si="28"/>
        <v>1</v>
      </c>
      <c r="I335" t="str">
        <f>INDEX(META!$B:$B,MATCH(B335,META!$A:$A,0))</f>
        <v>Rakdos Madness</v>
      </c>
      <c r="J335" t="str">
        <f>INDEX(META!$B:$B,MATCH(D335,META!$A:$A,0))</f>
        <v>Rakdos Madness</v>
      </c>
      <c r="K335" t="str">
        <f t="shared" si="29"/>
        <v>Rakdos Madness-Rakdos Madness</v>
      </c>
    </row>
    <row r="336" spans="1:11" x14ac:dyDescent="0.3">
      <c r="A336">
        <v>335</v>
      </c>
      <c r="B336" t="s">
        <v>271</v>
      </c>
      <c r="C336" t="s">
        <v>27</v>
      </c>
      <c r="D336" t="s">
        <v>2817</v>
      </c>
      <c r="E336" s="1" t="str">
        <f t="shared" si="25"/>
        <v>Tommaso Palagonia-Giovanni Monti</v>
      </c>
      <c r="F336" t="str">
        <f t="shared" si="26"/>
        <v>Lost</v>
      </c>
      <c r="G336" s="1">
        <f t="shared" si="27"/>
        <v>1</v>
      </c>
      <c r="H336">
        <f t="shared" si="28"/>
        <v>1</v>
      </c>
      <c r="I336" t="str">
        <f>INDEX(META!$B:$B,MATCH(B336,META!$A:$A,0))</f>
        <v>Esper Ephemerate</v>
      </c>
      <c r="J336" t="str">
        <f>INDEX(META!$B:$B,MATCH(D336,META!$A:$A,0))</f>
        <v>Jund Wildfire</v>
      </c>
      <c r="K336" t="str">
        <f t="shared" si="29"/>
        <v>Esper Ephemerate-Jund Wildfire</v>
      </c>
    </row>
    <row r="337" spans="1:11" x14ac:dyDescent="0.3">
      <c r="A337">
        <v>336</v>
      </c>
      <c r="B337" t="s">
        <v>2572</v>
      </c>
      <c r="C337" t="s">
        <v>25</v>
      </c>
      <c r="D337" t="s">
        <v>278</v>
      </c>
      <c r="E337" s="1" t="str">
        <f t="shared" si="25"/>
        <v>Luca Boldrini-Mattia Raffaldi</v>
      </c>
      <c r="F337" t="str">
        <f t="shared" si="26"/>
        <v>Won</v>
      </c>
      <c r="G337" s="1">
        <f t="shared" si="27"/>
        <v>1</v>
      </c>
      <c r="H337">
        <f t="shared" si="28"/>
        <v>1</v>
      </c>
      <c r="I337" t="str">
        <f>INDEX(META!$B:$B,MATCH(B337,META!$A:$A,0))</f>
        <v>Mono Blue Terror</v>
      </c>
      <c r="J337" t="str">
        <f>INDEX(META!$B:$B,MATCH(D337,META!$A:$A,0))</f>
        <v>Rakdos Madness</v>
      </c>
      <c r="K337" t="str">
        <f t="shared" si="29"/>
        <v>Mono Blue Terror-Rakdos Madness</v>
      </c>
    </row>
    <row r="338" spans="1:11" x14ac:dyDescent="0.3">
      <c r="A338">
        <v>337</v>
      </c>
      <c r="B338" t="s">
        <v>334</v>
      </c>
      <c r="C338" t="s">
        <v>25</v>
      </c>
      <c r="D338" t="s">
        <v>1989</v>
      </c>
      <c r="E338" s="1" t="str">
        <f t="shared" si="25"/>
        <v>Roberto Paoli-Francesco Caiazzo</v>
      </c>
      <c r="F338" t="str">
        <f t="shared" si="26"/>
        <v>Won</v>
      </c>
      <c r="G338" s="1">
        <f t="shared" si="27"/>
        <v>1</v>
      </c>
      <c r="H338">
        <f t="shared" si="28"/>
        <v>1</v>
      </c>
      <c r="I338" t="str">
        <f>INDEX(META!$B:$B,MATCH(B338,META!$A:$A,0))</f>
        <v>Mono Red Madness</v>
      </c>
      <c r="J338" t="str">
        <f>INDEX(META!$B:$B,MATCH(D338,META!$A:$A,0))</f>
        <v>Mono Red Synth</v>
      </c>
      <c r="K338" t="str">
        <f t="shared" si="29"/>
        <v>Mono Red Madness-Mono Red Synth</v>
      </c>
    </row>
    <row r="339" spans="1:11" x14ac:dyDescent="0.3">
      <c r="A339">
        <v>338</v>
      </c>
      <c r="B339" t="s">
        <v>2617</v>
      </c>
      <c r="C339" t="s">
        <v>26</v>
      </c>
      <c r="D339" t="s">
        <v>2810</v>
      </c>
      <c r="E339" s="1" t="str">
        <f t="shared" si="25"/>
        <v>Luigi Liotto-Pasquale Sirignano</v>
      </c>
      <c r="F339" t="str">
        <f t="shared" si="26"/>
        <v>Lost</v>
      </c>
      <c r="G339" s="1">
        <f t="shared" si="27"/>
        <v>1</v>
      </c>
      <c r="H339">
        <f t="shared" si="28"/>
        <v>1</v>
      </c>
      <c r="I339" t="str">
        <f>INDEX(META!$B:$B,MATCH(B339,META!$A:$A,0))</f>
        <v>Mono Blue Aggro</v>
      </c>
      <c r="J339" t="str">
        <f>INDEX(META!$B:$B,MATCH(D339,META!$A:$A,0))</f>
        <v>Mono Red Synth</v>
      </c>
      <c r="K339" t="str">
        <f t="shared" si="29"/>
        <v>Mono Blue Aggro-Mono Red Synth</v>
      </c>
    </row>
    <row r="340" spans="1:11" x14ac:dyDescent="0.3">
      <c r="A340">
        <v>339</v>
      </c>
      <c r="B340" t="s">
        <v>2068</v>
      </c>
      <c r="C340" t="s">
        <v>27</v>
      </c>
      <c r="D340" t="s">
        <v>1530</v>
      </c>
      <c r="E340" s="1" t="str">
        <f t="shared" si="25"/>
        <v>Paolo Ferri-Erbaldo Baldi</v>
      </c>
      <c r="F340" t="str">
        <f t="shared" si="26"/>
        <v>Lost</v>
      </c>
      <c r="G340" s="1">
        <f t="shared" si="27"/>
        <v>1</v>
      </c>
      <c r="H340">
        <f t="shared" si="28"/>
        <v>1</v>
      </c>
      <c r="I340" t="str">
        <f>INDEX(META!$B:$B,MATCH(B340,META!$A:$A,0))</f>
        <v>Monsters Tron</v>
      </c>
      <c r="J340" t="str">
        <f>INDEX(META!$B:$B,MATCH(D340,META!$A:$A,0))</f>
        <v>Mono Blue Aggro</v>
      </c>
      <c r="K340" t="str">
        <f t="shared" si="29"/>
        <v>Monsters Tron-Mono Blue Aggro</v>
      </c>
    </row>
    <row r="341" spans="1:11" x14ac:dyDescent="0.3">
      <c r="A341">
        <v>340</v>
      </c>
      <c r="B341" t="s">
        <v>280</v>
      </c>
      <c r="C341" t="s">
        <v>25</v>
      </c>
      <c r="D341" t="s">
        <v>3230</v>
      </c>
      <c r="E341" s="1" t="str">
        <f t="shared" si="25"/>
        <v>Flavio Quintiero-Marco Setti</v>
      </c>
      <c r="F341" t="str">
        <f t="shared" si="26"/>
        <v>Won</v>
      </c>
      <c r="G341" s="1">
        <f t="shared" si="27"/>
        <v>1</v>
      </c>
      <c r="H341">
        <f t="shared" si="28"/>
        <v>1</v>
      </c>
      <c r="I341" t="str">
        <f>INDEX(META!$B:$B,MATCH(B341,META!$A:$A,0))</f>
        <v>Boros Synth</v>
      </c>
      <c r="J341" t="str">
        <f>INDEX(META!$B:$B,MATCH(D341,META!$A:$A,0))</f>
        <v>X Lands Spy</v>
      </c>
      <c r="K341" t="str">
        <f t="shared" si="29"/>
        <v>Boros Synth-X Lands Spy</v>
      </c>
    </row>
    <row r="342" spans="1:11" x14ac:dyDescent="0.3">
      <c r="A342">
        <v>341</v>
      </c>
      <c r="B342" t="s">
        <v>2078</v>
      </c>
      <c r="C342" t="s">
        <v>27</v>
      </c>
      <c r="D342" t="s">
        <v>1301</v>
      </c>
      <c r="E342" s="1" t="str">
        <f t="shared" si="25"/>
        <v>Silvio Araldo-Livio Setaro</v>
      </c>
      <c r="F342" t="str">
        <f t="shared" si="26"/>
        <v>Lost</v>
      </c>
      <c r="G342" s="1">
        <f t="shared" si="27"/>
        <v>1</v>
      </c>
      <c r="H342">
        <f t="shared" si="28"/>
        <v>1</v>
      </c>
      <c r="I342" t="str">
        <f>INDEX(META!$B:$B,MATCH(B342,META!$A:$A,0))</f>
        <v>X Lands Spy</v>
      </c>
      <c r="J342" t="str">
        <f>INDEX(META!$B:$B,MATCH(D342,META!$A:$A,0))</f>
        <v>Elves</v>
      </c>
      <c r="K342" t="str">
        <f t="shared" si="29"/>
        <v>X Lands Spy-Elves</v>
      </c>
    </row>
    <row r="343" spans="1:11" x14ac:dyDescent="0.3">
      <c r="A343">
        <v>342</v>
      </c>
      <c r="B343" t="s">
        <v>967</v>
      </c>
      <c r="C343" t="s">
        <v>25</v>
      </c>
      <c r="D343" t="s">
        <v>2087</v>
      </c>
      <c r="E343" s="1" t="str">
        <f t="shared" si="25"/>
        <v>Riccardo Fasano-andrea ceravolo</v>
      </c>
      <c r="F343" t="str">
        <f t="shared" si="26"/>
        <v>Won</v>
      </c>
      <c r="G343" s="1">
        <f t="shared" si="27"/>
        <v>1</v>
      </c>
      <c r="H343">
        <f t="shared" si="28"/>
        <v>1</v>
      </c>
      <c r="I343" t="str">
        <f>INDEX(META!$B:$B,MATCH(B343,META!$A:$A,0))</f>
        <v>Pili-Pala Combo</v>
      </c>
      <c r="J343" t="str">
        <f>INDEX(META!$B:$B,MATCH(D343,META!$A:$A,0))</f>
        <v>Jund Wildfire</v>
      </c>
      <c r="K343" t="str">
        <f t="shared" si="29"/>
        <v>Pili-Pala Combo-Jund Wildfire</v>
      </c>
    </row>
    <row r="344" spans="1:11" x14ac:dyDescent="0.3">
      <c r="A344">
        <v>343</v>
      </c>
      <c r="B344" t="s">
        <v>483</v>
      </c>
      <c r="C344" t="s">
        <v>29</v>
      </c>
      <c r="D344" t="s">
        <v>2614</v>
      </c>
      <c r="E344" s="1" t="str">
        <f t="shared" si="25"/>
        <v>Rahela Andreea Salagean-Paolo Roghi</v>
      </c>
      <c r="F344" t="str">
        <f t="shared" si="26"/>
        <v>Draw</v>
      </c>
      <c r="G344" s="1">
        <f t="shared" si="27"/>
        <v>1</v>
      </c>
      <c r="H344">
        <f t="shared" si="28"/>
        <v>1</v>
      </c>
      <c r="I344" t="str">
        <f>INDEX(META!$B:$B,MATCH(B344,META!$A:$A,0))</f>
        <v>Mono Blue Aggro</v>
      </c>
      <c r="J344" t="str">
        <f>INDEX(META!$B:$B,MATCH(D344,META!$A:$A,0))</f>
        <v>Jund Wildfire</v>
      </c>
      <c r="K344" t="str">
        <f t="shared" si="29"/>
        <v>Mono Blue Aggro-Jund Wildfire</v>
      </c>
    </row>
    <row r="345" spans="1:11" x14ac:dyDescent="0.3">
      <c r="A345">
        <v>344</v>
      </c>
      <c r="B345" t="s">
        <v>2106</v>
      </c>
      <c r="C345" t="s">
        <v>27</v>
      </c>
      <c r="D345" t="s">
        <v>2465</v>
      </c>
      <c r="E345" s="1" t="str">
        <f t="shared" si="25"/>
        <v>Simone Locatelli-Gioele Bertoncini</v>
      </c>
      <c r="F345" t="str">
        <f t="shared" si="26"/>
        <v>Lost</v>
      </c>
      <c r="G345" s="1">
        <f t="shared" si="27"/>
        <v>1</v>
      </c>
      <c r="H345">
        <f t="shared" si="28"/>
        <v>1</v>
      </c>
      <c r="I345" t="str">
        <f>INDEX(META!$B:$B,MATCH(B345,META!$A:$A,0))</f>
        <v>Grixis Affinity</v>
      </c>
      <c r="J345" t="str">
        <f>INDEX(META!$B:$B,MATCH(D345,META!$A:$A,0))</f>
        <v>Jund Wildfire</v>
      </c>
      <c r="K345" t="str">
        <f t="shared" si="29"/>
        <v>Grixis Affinity-Jund Wildfire</v>
      </c>
    </row>
    <row r="346" spans="1:11" x14ac:dyDescent="0.3">
      <c r="A346">
        <v>345</v>
      </c>
      <c r="B346" t="s">
        <v>2283</v>
      </c>
      <c r="C346" t="s">
        <v>28</v>
      </c>
      <c r="D346" t="s">
        <v>2391</v>
      </c>
      <c r="E346" s="1" t="str">
        <f t="shared" si="25"/>
        <v>Matteo Palma-Krisztián Magos</v>
      </c>
      <c r="F346" t="str">
        <f t="shared" si="26"/>
        <v>Won</v>
      </c>
      <c r="G346" s="1">
        <f t="shared" si="27"/>
        <v>1</v>
      </c>
      <c r="H346">
        <f t="shared" si="28"/>
        <v>1</v>
      </c>
      <c r="I346" t="str">
        <f>INDEX(META!$B:$B,MATCH(B346,META!$A:$A,0))</f>
        <v>Flicker Tron</v>
      </c>
      <c r="J346" t="str">
        <f>INDEX(META!$B:$B,MATCH(D346,META!$A:$A,0))</f>
        <v>Mono Red Synth</v>
      </c>
      <c r="K346" t="str">
        <f t="shared" si="29"/>
        <v>Flicker Tron-Mono Red Synth</v>
      </c>
    </row>
    <row r="347" spans="1:11" x14ac:dyDescent="0.3">
      <c r="A347">
        <v>346</v>
      </c>
      <c r="B347" t="s">
        <v>2115</v>
      </c>
      <c r="C347" t="s">
        <v>28</v>
      </c>
      <c r="D347" t="s">
        <v>2832</v>
      </c>
      <c r="E347" s="1" t="str">
        <f t="shared" si="25"/>
        <v>Michele Camporesi-Federico Barbieri</v>
      </c>
      <c r="F347" t="str">
        <f t="shared" si="26"/>
        <v>Won</v>
      </c>
      <c r="G347" s="1">
        <f t="shared" si="27"/>
        <v>1</v>
      </c>
      <c r="H347">
        <f t="shared" si="28"/>
        <v>1</v>
      </c>
      <c r="I347" t="str">
        <f>INDEX(META!$B:$B,MATCH(B347,META!$A:$A,0))</f>
        <v>Jund Wildfire</v>
      </c>
      <c r="J347" t="str">
        <f>INDEX(META!$B:$B,MATCH(D347,META!$A:$A,0))</f>
        <v>Jeskai Ephemerate</v>
      </c>
      <c r="K347" t="str">
        <f t="shared" si="29"/>
        <v>Jund Wildfire-Jeskai Ephemerate</v>
      </c>
    </row>
    <row r="348" spans="1:11" x14ac:dyDescent="0.3">
      <c r="A348">
        <v>347</v>
      </c>
      <c r="B348" t="s">
        <v>2837</v>
      </c>
      <c r="C348" t="s">
        <v>26</v>
      </c>
      <c r="D348" t="s">
        <v>3057</v>
      </c>
      <c r="E348" s="1" t="str">
        <f t="shared" si="25"/>
        <v>Emanuele Vitali-Donato Castello</v>
      </c>
      <c r="F348" t="str">
        <f t="shared" si="26"/>
        <v>Lost</v>
      </c>
      <c r="G348" s="1">
        <f t="shared" si="27"/>
        <v>1</v>
      </c>
      <c r="H348">
        <f t="shared" si="28"/>
        <v>1</v>
      </c>
      <c r="I348" t="str">
        <f>INDEX(META!$B:$B,MATCH(B348,META!$A:$A,0))</f>
        <v>Orzhov Breathless</v>
      </c>
      <c r="J348" t="str">
        <f>INDEX(META!$B:$B,MATCH(D348,META!$A:$A,0))</f>
        <v>Jeskai Ephemerate</v>
      </c>
      <c r="K348" t="str">
        <f t="shared" si="29"/>
        <v>Orzhov Breathless-Jeskai Ephemerate</v>
      </c>
    </row>
    <row r="349" spans="1:11" x14ac:dyDescent="0.3">
      <c r="A349">
        <v>348</v>
      </c>
      <c r="B349" t="s">
        <v>723</v>
      </c>
      <c r="C349" t="s">
        <v>25</v>
      </c>
      <c r="D349" t="s">
        <v>2625</v>
      </c>
      <c r="E349" s="1" t="str">
        <f t="shared" si="25"/>
        <v>Andrea Giuseppe Razza-Kevin Hathurusingha</v>
      </c>
      <c r="F349" t="str">
        <f t="shared" si="26"/>
        <v>Won</v>
      </c>
      <c r="G349" s="1">
        <f t="shared" si="27"/>
        <v>1</v>
      </c>
      <c r="H349">
        <f t="shared" si="28"/>
        <v>1</v>
      </c>
      <c r="I349" t="str">
        <f>INDEX(META!$B:$B,MATCH(B349,META!$A:$A,0))</f>
        <v>Mono Red Madness</v>
      </c>
      <c r="J349" t="str">
        <f>INDEX(META!$B:$B,MATCH(D349,META!$A:$A,0))</f>
        <v>Gruul Monsters</v>
      </c>
      <c r="K349" t="str">
        <f t="shared" si="29"/>
        <v>Mono Red Madness-Gruul Monsters</v>
      </c>
    </row>
    <row r="350" spans="1:11" x14ac:dyDescent="0.3">
      <c r="A350">
        <v>349</v>
      </c>
      <c r="B350" t="s">
        <v>2119</v>
      </c>
      <c r="C350" t="s">
        <v>25</v>
      </c>
      <c r="D350" t="s">
        <v>2100</v>
      </c>
      <c r="E350" s="1" t="str">
        <f t="shared" si="25"/>
        <v>Davide Delfrate-Nicolò Dushan Saponaro</v>
      </c>
      <c r="F350" t="str">
        <f t="shared" si="26"/>
        <v>Won</v>
      </c>
      <c r="G350" s="1">
        <f t="shared" si="27"/>
        <v>1</v>
      </c>
      <c r="H350">
        <f t="shared" si="28"/>
        <v>1</v>
      </c>
      <c r="I350" t="str">
        <f>INDEX(META!$B:$B,MATCH(B350,META!$A:$A,0))</f>
        <v>High Tide Combo</v>
      </c>
      <c r="J350" t="str">
        <f>INDEX(META!$B:$B,MATCH(D350,META!$A:$A,0))</f>
        <v>Azorius Familiars</v>
      </c>
      <c r="K350" t="str">
        <f t="shared" si="29"/>
        <v>High Tide Combo-Azorius Familiars</v>
      </c>
    </row>
    <row r="351" spans="1:11" x14ac:dyDescent="0.3">
      <c r="A351">
        <v>350</v>
      </c>
      <c r="B351" t="s">
        <v>405</v>
      </c>
      <c r="C351" t="s">
        <v>25</v>
      </c>
      <c r="D351" t="s">
        <v>2514</v>
      </c>
      <c r="E351" s="1" t="str">
        <f t="shared" si="25"/>
        <v>Nicola Masoero-Valentina Di Filippo</v>
      </c>
      <c r="F351" t="str">
        <f t="shared" si="26"/>
        <v>Won</v>
      </c>
      <c r="G351" s="1">
        <f t="shared" si="27"/>
        <v>1</v>
      </c>
      <c r="H351">
        <f t="shared" si="28"/>
        <v>1</v>
      </c>
      <c r="I351" t="str">
        <f>INDEX(META!$B:$B,MATCH(B351,META!$A:$A,0))</f>
        <v>Jund Wildfire</v>
      </c>
      <c r="J351" t="str">
        <f>INDEX(META!$B:$B,MATCH(D351,META!$A:$A,0))</f>
        <v>Mono Red Madness</v>
      </c>
      <c r="K351" t="str">
        <f t="shared" si="29"/>
        <v>Jund Wildfire-Mono Red Madness</v>
      </c>
    </row>
    <row r="352" spans="1:11" x14ac:dyDescent="0.3">
      <c r="A352">
        <v>351</v>
      </c>
      <c r="B352" t="s">
        <v>2129</v>
      </c>
      <c r="C352" t="s">
        <v>29</v>
      </c>
      <c r="D352" t="s">
        <v>1579</v>
      </c>
      <c r="E352" s="1" t="str">
        <f t="shared" si="25"/>
        <v>Fabrizio Merengo-Andrea Malevolti</v>
      </c>
      <c r="F352" t="str">
        <f t="shared" si="26"/>
        <v>Draw</v>
      </c>
      <c r="G352" s="1">
        <f t="shared" si="27"/>
        <v>1</v>
      </c>
      <c r="H352">
        <f t="shared" si="28"/>
        <v>1</v>
      </c>
      <c r="I352" t="str">
        <f>INDEX(META!$B:$B,MATCH(B352,META!$A:$A,0))</f>
        <v>Jund Wildfire</v>
      </c>
      <c r="J352" t="str">
        <f>INDEX(META!$B:$B,MATCH(D352,META!$A:$A,0))</f>
        <v>Dredge</v>
      </c>
      <c r="K352" t="str">
        <f t="shared" si="29"/>
        <v>Jund Wildfire-Dredge</v>
      </c>
    </row>
    <row r="353" spans="1:11" x14ac:dyDescent="0.3">
      <c r="A353">
        <v>352</v>
      </c>
      <c r="B353" t="s">
        <v>913</v>
      </c>
      <c r="C353" t="s">
        <v>28</v>
      </c>
      <c r="D353" t="s">
        <v>2144</v>
      </c>
      <c r="E353" s="1" t="str">
        <f t="shared" si="25"/>
        <v>Simone Reale-Valentino Artu</v>
      </c>
      <c r="F353" t="str">
        <f t="shared" si="26"/>
        <v>Won</v>
      </c>
      <c r="G353" s="1">
        <f t="shared" si="27"/>
        <v>1</v>
      </c>
      <c r="H353">
        <f t="shared" si="28"/>
        <v>1</v>
      </c>
      <c r="I353" t="str">
        <f>INDEX(META!$B:$B,MATCH(B353,META!$A:$A,0))</f>
        <v>Mono Blue Aggro</v>
      </c>
      <c r="J353" t="str">
        <f>INDEX(META!$B:$B,MATCH(D353,META!$A:$A,0))</f>
        <v>Grixis Affinity</v>
      </c>
      <c r="K353" t="str">
        <f t="shared" si="29"/>
        <v>Mono Blue Aggro-Grixis Affinity</v>
      </c>
    </row>
    <row r="354" spans="1:11" x14ac:dyDescent="0.3">
      <c r="A354">
        <v>353</v>
      </c>
      <c r="B354" t="s">
        <v>2930</v>
      </c>
      <c r="C354" t="s">
        <v>30</v>
      </c>
      <c r="D354" t="s">
        <v>2425</v>
      </c>
      <c r="E354" s="1" t="str">
        <f t="shared" si="25"/>
        <v>Davide Santoro-Simone Raichini</v>
      </c>
      <c r="F354" t="str">
        <f t="shared" si="26"/>
        <v>Lost</v>
      </c>
      <c r="G354" s="1">
        <f t="shared" si="27"/>
        <v>1</v>
      </c>
      <c r="H354">
        <f t="shared" si="28"/>
        <v>1</v>
      </c>
      <c r="I354" t="str">
        <f>INDEX(META!$B:$B,MATCH(B354,META!$A:$A,0))</f>
        <v>White Weenie</v>
      </c>
      <c r="J354" t="str">
        <f>INDEX(META!$B:$B,MATCH(D354,META!$A:$A,0))</f>
        <v>Dimir Terror</v>
      </c>
      <c r="K354" t="str">
        <f t="shared" si="29"/>
        <v>White Weenie-Dimir Terror</v>
      </c>
    </row>
    <row r="355" spans="1:11" x14ac:dyDescent="0.3">
      <c r="A355">
        <v>354</v>
      </c>
      <c r="B355" t="s">
        <v>2147</v>
      </c>
      <c r="C355" t="s">
        <v>26</v>
      </c>
      <c r="D355" t="s">
        <v>335</v>
      </c>
      <c r="E355" s="1" t="str">
        <f t="shared" si="25"/>
        <v>Tommaso Stomaci-Manuel Giussani</v>
      </c>
      <c r="F355" t="str">
        <f t="shared" si="26"/>
        <v>Lost</v>
      </c>
      <c r="G355" s="1">
        <f t="shared" si="27"/>
        <v>1</v>
      </c>
      <c r="H355">
        <f t="shared" si="28"/>
        <v>1</v>
      </c>
      <c r="I355" t="str">
        <f>INDEX(META!$B:$B,MATCH(B355,META!$A:$A,0))</f>
        <v>Dimir Terror</v>
      </c>
      <c r="J355" t="str">
        <f>INDEX(META!$B:$B,MATCH(D355,META!$A:$A,0))</f>
        <v>White Weenie</v>
      </c>
      <c r="K355" t="str">
        <f t="shared" si="29"/>
        <v>Dimir Terror-White Weenie</v>
      </c>
    </row>
    <row r="356" spans="1:11" x14ac:dyDescent="0.3">
      <c r="A356">
        <v>355</v>
      </c>
      <c r="B356" t="s">
        <v>2943</v>
      </c>
      <c r="C356" t="s">
        <v>25</v>
      </c>
      <c r="D356" t="s">
        <v>2179</v>
      </c>
      <c r="E356" s="1" t="str">
        <f t="shared" si="25"/>
        <v>Alessandro Fabbri-Amedeo Bassino</v>
      </c>
      <c r="F356" t="str">
        <f t="shared" si="26"/>
        <v>Won</v>
      </c>
      <c r="G356" s="1">
        <f t="shared" si="27"/>
        <v>1</v>
      </c>
      <c r="H356">
        <f t="shared" si="28"/>
        <v>1</v>
      </c>
      <c r="I356" t="str">
        <f>INDEX(META!$B:$B,MATCH(B356,META!$A:$A,0))</f>
        <v>Azorius Familiars</v>
      </c>
      <c r="J356" t="str">
        <f>INDEX(META!$B:$B,MATCH(D356,META!$A:$A,0))</f>
        <v>Dredge</v>
      </c>
      <c r="K356" t="str">
        <f t="shared" si="29"/>
        <v>Azorius Familiars-Dredge</v>
      </c>
    </row>
    <row r="357" spans="1:11" x14ac:dyDescent="0.3">
      <c r="A357">
        <v>356</v>
      </c>
      <c r="B357" t="s">
        <v>2295</v>
      </c>
      <c r="C357" t="s">
        <v>26</v>
      </c>
      <c r="D357" t="s">
        <v>3249</v>
      </c>
      <c r="E357" s="1" t="str">
        <f t="shared" si="25"/>
        <v>michele bassi-gregorio esposito</v>
      </c>
      <c r="F357" t="str">
        <f t="shared" si="26"/>
        <v>Lost</v>
      </c>
      <c r="G357" s="1">
        <f t="shared" si="27"/>
        <v>1</v>
      </c>
      <c r="H357">
        <f t="shared" si="28"/>
        <v>1</v>
      </c>
      <c r="I357" t="str">
        <f>INDEX(META!$B:$B,MATCH(B357,META!$A:$A,0))</f>
        <v>Gruul Monsters</v>
      </c>
      <c r="J357" t="str">
        <f>INDEX(META!$B:$B,MATCH(D357,META!$A:$A,0))</f>
        <v>Mono Blue Aggro</v>
      </c>
      <c r="K357" t="str">
        <f t="shared" si="29"/>
        <v>Gruul Monsters-Mono Blue Aggro</v>
      </c>
    </row>
    <row r="358" spans="1:11" x14ac:dyDescent="0.3">
      <c r="A358">
        <v>357</v>
      </c>
      <c r="B358" t="s">
        <v>212</v>
      </c>
      <c r="C358" t="s">
        <v>26</v>
      </c>
      <c r="D358" t="s">
        <v>3128</v>
      </c>
      <c r="E358" s="1" t="str">
        <f t="shared" si="25"/>
        <v>Riccardo Massobrio-Luca Pierdomenico</v>
      </c>
      <c r="F358" t="str">
        <f t="shared" si="26"/>
        <v>Lost</v>
      </c>
      <c r="G358" s="1">
        <f t="shared" si="27"/>
        <v>1</v>
      </c>
      <c r="H358">
        <f t="shared" si="28"/>
        <v>1</v>
      </c>
      <c r="I358" t="str">
        <f>INDEX(META!$B:$B,MATCH(B358,META!$A:$A,0))</f>
        <v>Mono Red Synth</v>
      </c>
      <c r="J358" t="str">
        <f>INDEX(META!$B:$B,MATCH(D358,META!$A:$A,0))</f>
        <v>Rakdos Midrange</v>
      </c>
      <c r="K358" t="str">
        <f t="shared" si="29"/>
        <v>Mono Red Synth-Rakdos Midrange</v>
      </c>
    </row>
    <row r="359" spans="1:11" x14ac:dyDescent="0.3">
      <c r="A359">
        <v>358</v>
      </c>
      <c r="B359" t="s">
        <v>183</v>
      </c>
      <c r="C359" t="s">
        <v>27</v>
      </c>
      <c r="D359" t="s">
        <v>2799</v>
      </c>
      <c r="E359" s="1" t="str">
        <f t="shared" si="25"/>
        <v>Gabriele Grasso-Pietro Benini</v>
      </c>
      <c r="F359" t="str">
        <f t="shared" si="26"/>
        <v>Lost</v>
      </c>
      <c r="G359" s="1">
        <f t="shared" si="27"/>
        <v>1</v>
      </c>
      <c r="H359">
        <f t="shared" si="28"/>
        <v>1</v>
      </c>
      <c r="I359" t="str">
        <f>INDEX(META!$B:$B,MATCH(B359,META!$A:$A,0))</f>
        <v>Fangren Tron</v>
      </c>
      <c r="J359" t="str">
        <f>INDEX(META!$B:$B,MATCH(D359,META!$A:$A,0))</f>
        <v>Gruul Ponza</v>
      </c>
      <c r="K359" t="str">
        <f t="shared" si="29"/>
        <v>Fangren Tron-Gruul Ponza</v>
      </c>
    </row>
    <row r="360" spans="1:11" x14ac:dyDescent="0.3">
      <c r="A360">
        <v>359</v>
      </c>
      <c r="B360" t="s">
        <v>103</v>
      </c>
      <c r="C360" t="s">
        <v>27</v>
      </c>
      <c r="D360" t="s">
        <v>2715</v>
      </c>
      <c r="E360" s="1" t="str">
        <f t="shared" si="25"/>
        <v>Mattia Angeli-Andrea Decarlo</v>
      </c>
      <c r="F360" t="str">
        <f t="shared" si="26"/>
        <v>Lost</v>
      </c>
      <c r="G360" s="1">
        <f t="shared" si="27"/>
        <v>1</v>
      </c>
      <c r="H360">
        <f t="shared" si="28"/>
        <v>1</v>
      </c>
      <c r="I360" t="str">
        <f>INDEX(META!$B:$B,MATCH(B360,META!$A:$A,0))</f>
        <v>Poison Storm</v>
      </c>
      <c r="J360" t="str">
        <f>INDEX(META!$B:$B,MATCH(D360,META!$A:$A,0))</f>
        <v>Mono Red Madness</v>
      </c>
      <c r="K360" t="str">
        <f t="shared" si="29"/>
        <v>Poison Storm-Mono Red Madness</v>
      </c>
    </row>
    <row r="361" spans="1:11" x14ac:dyDescent="0.3">
      <c r="A361">
        <v>360</v>
      </c>
      <c r="B361" t="s">
        <v>2820</v>
      </c>
      <c r="C361" t="s">
        <v>26</v>
      </c>
      <c r="D361" t="s">
        <v>2211</v>
      </c>
      <c r="E361" s="1" t="str">
        <f t="shared" si="25"/>
        <v>Tiziano morelli-Elio Casciola</v>
      </c>
      <c r="F361" t="str">
        <f t="shared" si="26"/>
        <v>Lost</v>
      </c>
      <c r="G361" s="1">
        <f t="shared" si="27"/>
        <v>1</v>
      </c>
      <c r="H361">
        <f t="shared" si="28"/>
        <v>1</v>
      </c>
      <c r="I361" t="str">
        <f>INDEX(META!$B:$B,MATCH(B361,META!$A:$A,0))</f>
        <v>Altar Tron</v>
      </c>
      <c r="J361" t="str">
        <f>INDEX(META!$B:$B,MATCH(D361,META!$A:$A,0))</f>
        <v>Mono Red Madness</v>
      </c>
      <c r="K361" t="str">
        <f t="shared" si="29"/>
        <v>Altar Tron-Mono Red Madness</v>
      </c>
    </row>
    <row r="362" spans="1:11" x14ac:dyDescent="0.3">
      <c r="A362">
        <v>361</v>
      </c>
      <c r="B362" t="s">
        <v>2762</v>
      </c>
      <c r="C362" t="s">
        <v>26</v>
      </c>
      <c r="D362" t="s">
        <v>307</v>
      </c>
      <c r="E362" s="1" t="str">
        <f t="shared" si="25"/>
        <v>Matteo Chiesa-Giacomo Giuliani</v>
      </c>
      <c r="F362" t="str">
        <f t="shared" si="26"/>
        <v>Lost</v>
      </c>
      <c r="G362" s="1">
        <f t="shared" si="27"/>
        <v>1</v>
      </c>
      <c r="H362">
        <f t="shared" si="28"/>
        <v>1</v>
      </c>
      <c r="I362" t="str">
        <f>INDEX(META!$B:$B,MATCH(B362,META!$A:$A,0))</f>
        <v>Mono Red Synth</v>
      </c>
      <c r="J362" t="str">
        <f>INDEX(META!$B:$B,MATCH(D362,META!$A:$A,0))</f>
        <v>Jund Wildfire</v>
      </c>
      <c r="K362" t="str">
        <f t="shared" si="29"/>
        <v>Mono Red Synth-Jund Wildfire</v>
      </c>
    </row>
    <row r="363" spans="1:11" x14ac:dyDescent="0.3">
      <c r="A363">
        <v>362</v>
      </c>
      <c r="B363" t="s">
        <v>96</v>
      </c>
      <c r="C363" t="s">
        <v>25</v>
      </c>
      <c r="D363" t="s">
        <v>2631</v>
      </c>
      <c r="E363" s="1" t="str">
        <f t="shared" si="25"/>
        <v>Antonella Giancotti-Robert Luther</v>
      </c>
      <c r="F363" t="str">
        <f t="shared" si="26"/>
        <v>Won</v>
      </c>
      <c r="G363" s="1">
        <f t="shared" si="27"/>
        <v>1</v>
      </c>
      <c r="H363">
        <f t="shared" si="28"/>
        <v>1</v>
      </c>
      <c r="I363" t="str">
        <f>INDEX(META!$B:$B,MATCH(B363,META!$A:$A,0))</f>
        <v>Mono Red Synth</v>
      </c>
      <c r="J363" t="str">
        <f>INDEX(META!$B:$B,MATCH(D363,META!$A:$A,0))</f>
        <v>Jund Wildfire</v>
      </c>
      <c r="K363" t="str">
        <f t="shared" si="29"/>
        <v>Mono Red Synth-Jund Wildfire</v>
      </c>
    </row>
    <row r="364" spans="1:11" x14ac:dyDescent="0.3">
      <c r="A364">
        <v>363</v>
      </c>
      <c r="B364" t="s">
        <v>906</v>
      </c>
      <c r="C364" t="s">
        <v>28</v>
      </c>
      <c r="D364" t="s">
        <v>2224</v>
      </c>
      <c r="E364" s="1" t="str">
        <f t="shared" si="25"/>
        <v>Matteo Lunardi-Rene' Saretti</v>
      </c>
      <c r="F364" t="str">
        <f t="shared" si="26"/>
        <v>Won</v>
      </c>
      <c r="G364" s="1">
        <f t="shared" si="27"/>
        <v>1</v>
      </c>
      <c r="H364">
        <f t="shared" si="28"/>
        <v>1</v>
      </c>
      <c r="I364" t="str">
        <f>INDEX(META!$B:$B,MATCH(B364,META!$A:$A,0))</f>
        <v>Rakdos Madness</v>
      </c>
      <c r="J364" t="str">
        <f>INDEX(META!$B:$B,MATCH(D364,META!$A:$A,0))</f>
        <v>Gruul Monsters</v>
      </c>
      <c r="K364" t="str">
        <f t="shared" si="29"/>
        <v>Rakdos Madness-Gruul Monsters</v>
      </c>
    </row>
    <row r="365" spans="1:11" x14ac:dyDescent="0.3">
      <c r="A365">
        <v>364</v>
      </c>
      <c r="B365" t="s">
        <v>1672</v>
      </c>
      <c r="C365" t="s">
        <v>27</v>
      </c>
      <c r="D365" t="s">
        <v>2249</v>
      </c>
      <c r="E365" s="1" t="str">
        <f t="shared" si="25"/>
        <v>Paul Lecoffre-Leonardo Poleggi</v>
      </c>
      <c r="F365" t="str">
        <f t="shared" si="26"/>
        <v>Lost</v>
      </c>
      <c r="G365" s="1">
        <f t="shared" si="27"/>
        <v>1</v>
      </c>
      <c r="H365">
        <f t="shared" si="28"/>
        <v>1</v>
      </c>
      <c r="I365" t="str">
        <f>INDEX(META!$B:$B,MATCH(B365,META!$A:$A,0))</f>
        <v>Boros Synth</v>
      </c>
      <c r="J365" t="str">
        <f>INDEX(META!$B:$B,MATCH(D365,META!$A:$A,0))</f>
        <v>Rakdos Madness</v>
      </c>
      <c r="K365" t="str">
        <f t="shared" si="29"/>
        <v>Boros Synth-Rakdos Madness</v>
      </c>
    </row>
    <row r="366" spans="1:11" x14ac:dyDescent="0.3">
      <c r="A366">
        <v>365</v>
      </c>
      <c r="B366" t="s">
        <v>3106</v>
      </c>
      <c r="C366" t="s">
        <v>25</v>
      </c>
      <c r="D366" t="s">
        <v>2245</v>
      </c>
      <c r="E366" s="1" t="str">
        <f t="shared" si="25"/>
        <v>Federico Ciancia-Diego Massari</v>
      </c>
      <c r="F366" t="str">
        <f t="shared" si="26"/>
        <v>Won</v>
      </c>
      <c r="G366" s="1">
        <f t="shared" si="27"/>
        <v>1</v>
      </c>
      <c r="H366">
        <f t="shared" si="28"/>
        <v>1</v>
      </c>
      <c r="I366" t="str">
        <f>INDEX(META!$B:$B,MATCH(B366,META!$A:$A,0))</f>
        <v>Altar Tron</v>
      </c>
      <c r="J366" t="str">
        <f>INDEX(META!$B:$B,MATCH(D366,META!$A:$A,0))</f>
        <v>Jund Wildfire</v>
      </c>
      <c r="K366" t="str">
        <f t="shared" si="29"/>
        <v>Altar Tron-Jund Wildfire</v>
      </c>
    </row>
    <row r="367" spans="1:11" x14ac:dyDescent="0.3">
      <c r="A367">
        <v>366</v>
      </c>
      <c r="B367" t="s">
        <v>3227</v>
      </c>
      <c r="C367" t="s">
        <v>26</v>
      </c>
      <c r="D367" t="s">
        <v>2257</v>
      </c>
      <c r="E367" s="1" t="str">
        <f t="shared" si="25"/>
        <v>Antonio Consorti-Alejandro Bargues Raga</v>
      </c>
      <c r="F367" t="str">
        <f t="shared" si="26"/>
        <v>Lost</v>
      </c>
      <c r="G367" s="1">
        <f t="shared" si="27"/>
        <v>1</v>
      </c>
      <c r="H367">
        <f t="shared" si="28"/>
        <v>1</v>
      </c>
      <c r="I367" t="str">
        <f>INDEX(META!$B:$B,MATCH(B367,META!$A:$A,0))</f>
        <v>Altar Tron</v>
      </c>
      <c r="J367" t="str">
        <f>INDEX(META!$B:$B,MATCH(D367,META!$A:$A,0))</f>
        <v>White Weenie</v>
      </c>
      <c r="K367" t="str">
        <f t="shared" si="29"/>
        <v>Altar Tron-White Weenie</v>
      </c>
    </row>
    <row r="368" spans="1:11" x14ac:dyDescent="0.3">
      <c r="A368">
        <v>367</v>
      </c>
      <c r="B368" t="s">
        <v>1883</v>
      </c>
      <c r="C368" t="s">
        <v>26</v>
      </c>
      <c r="D368" t="s">
        <v>2560</v>
      </c>
      <c r="E368" s="1" t="str">
        <f t="shared" si="25"/>
        <v>Stefano D’Antonio-Mario Caccioppoli</v>
      </c>
      <c r="F368" t="str">
        <f t="shared" si="26"/>
        <v>Lost</v>
      </c>
      <c r="G368" s="1">
        <f t="shared" si="27"/>
        <v>1</v>
      </c>
      <c r="H368">
        <f t="shared" si="28"/>
        <v>1</v>
      </c>
      <c r="I368" t="str">
        <f>INDEX(META!$B:$B,MATCH(B368,META!$A:$A,0))</f>
        <v>Mono Red Madness</v>
      </c>
      <c r="J368" t="str">
        <f>INDEX(META!$B:$B,MATCH(D368,META!$A:$A,0))</f>
        <v>Jund Wildfire</v>
      </c>
      <c r="K368" t="str">
        <f t="shared" si="29"/>
        <v>Mono Red Madness-Jund Wildfire</v>
      </c>
    </row>
    <row r="369" spans="1:11" x14ac:dyDescent="0.3">
      <c r="A369">
        <v>368</v>
      </c>
      <c r="B369" t="s">
        <v>2260</v>
      </c>
      <c r="C369" t="s">
        <v>28</v>
      </c>
      <c r="D369" t="s">
        <v>2726</v>
      </c>
      <c r="E369" s="1" t="str">
        <f t="shared" si="25"/>
        <v>Marco Pierozzi-Carmine Molinario</v>
      </c>
      <c r="F369" t="str">
        <f t="shared" si="26"/>
        <v>Won</v>
      </c>
      <c r="G369" s="1">
        <f t="shared" si="27"/>
        <v>1</v>
      </c>
      <c r="H369">
        <f t="shared" si="28"/>
        <v>1</v>
      </c>
      <c r="I369" t="str">
        <f>INDEX(META!$B:$B,MATCH(B369,META!$A:$A,0))</f>
        <v>Elves</v>
      </c>
      <c r="J369" t="str">
        <f>INDEX(META!$B:$B,MATCH(D369,META!$A:$A,0))</f>
        <v>Jund Wildfire</v>
      </c>
      <c r="K369" t="str">
        <f t="shared" si="29"/>
        <v>Elves-Jund Wildfire</v>
      </c>
    </row>
    <row r="370" spans="1:11" x14ac:dyDescent="0.3">
      <c r="A370">
        <v>369</v>
      </c>
      <c r="B370" t="s">
        <v>2721</v>
      </c>
      <c r="C370" t="s">
        <v>25</v>
      </c>
      <c r="D370" t="s">
        <v>2386</v>
      </c>
      <c r="E370" s="1" t="str">
        <f t="shared" si="25"/>
        <v>Emiliano Marcellini-Gábor Czank</v>
      </c>
      <c r="F370" t="str">
        <f t="shared" si="26"/>
        <v>Won</v>
      </c>
      <c r="G370" s="1">
        <f t="shared" si="27"/>
        <v>1</v>
      </c>
      <c r="H370">
        <f t="shared" si="28"/>
        <v>1</v>
      </c>
      <c r="I370" t="str">
        <f>INDEX(META!$B:$B,MATCH(B370,META!$A:$A,0))</f>
        <v>High Tide Combo</v>
      </c>
      <c r="J370" t="str">
        <f>INDEX(META!$B:$B,MATCH(D370,META!$A:$A,0))</f>
        <v>Monsters Tron</v>
      </c>
      <c r="K370" t="str">
        <f t="shared" si="29"/>
        <v>High Tide Combo-Monsters Tron</v>
      </c>
    </row>
    <row r="371" spans="1:11" x14ac:dyDescent="0.3">
      <c r="A371">
        <v>370</v>
      </c>
      <c r="B371" t="s">
        <v>3004</v>
      </c>
      <c r="C371" t="s">
        <v>25</v>
      </c>
      <c r="D371" t="s">
        <v>226</v>
      </c>
      <c r="E371" s="1" t="str">
        <f t="shared" si="25"/>
        <v>Gonzalo Alvarez-Enrico Merlin</v>
      </c>
      <c r="F371" t="str">
        <f t="shared" si="26"/>
        <v>Won</v>
      </c>
      <c r="G371" s="1">
        <f t="shared" si="27"/>
        <v>1</v>
      </c>
      <c r="H371">
        <f t="shared" si="28"/>
        <v>1</v>
      </c>
      <c r="I371" t="str">
        <f>INDEX(META!$B:$B,MATCH(B371,META!$A:$A,0))</f>
        <v>Altar Tron</v>
      </c>
      <c r="J371" t="str">
        <f>INDEX(META!$B:$B,MATCH(D371,META!$A:$A,0))</f>
        <v>Fangren Tron</v>
      </c>
      <c r="K371" t="str">
        <f t="shared" si="29"/>
        <v>Altar Tron-Fangren Tron</v>
      </c>
    </row>
    <row r="372" spans="1:11" x14ac:dyDescent="0.3">
      <c r="A372">
        <v>371</v>
      </c>
      <c r="B372" t="s">
        <v>2439</v>
      </c>
      <c r="C372" t="s">
        <v>26</v>
      </c>
      <c r="D372" t="s">
        <v>2277</v>
      </c>
      <c r="E372" s="1" t="str">
        <f t="shared" si="25"/>
        <v>Giovanni Ossola-Andrea Eugenio Losi</v>
      </c>
      <c r="F372" t="str">
        <f t="shared" si="26"/>
        <v>Lost</v>
      </c>
      <c r="G372" s="1">
        <f t="shared" si="27"/>
        <v>1</v>
      </c>
      <c r="H372">
        <f t="shared" si="28"/>
        <v>1</v>
      </c>
      <c r="I372" t="str">
        <f>INDEX(META!$B:$B,MATCH(B372,META!$A:$A,0))</f>
        <v>Gardens</v>
      </c>
      <c r="J372" t="str">
        <f>INDEX(META!$B:$B,MATCH(D372,META!$A:$A,0))</f>
        <v>Mono Blue Aggro</v>
      </c>
      <c r="K372" t="str">
        <f t="shared" si="29"/>
        <v>Gardens-Mono Blue Aggro</v>
      </c>
    </row>
    <row r="373" spans="1:11" x14ac:dyDescent="0.3">
      <c r="A373">
        <v>372</v>
      </c>
      <c r="B373" t="s">
        <v>2462</v>
      </c>
      <c r="C373" t="s">
        <v>26</v>
      </c>
      <c r="D373" t="s">
        <v>264</v>
      </c>
      <c r="E373" s="1" t="str">
        <f t="shared" si="25"/>
        <v>Christian Zoli-marco rista</v>
      </c>
      <c r="F373" t="str">
        <f t="shared" si="26"/>
        <v>Lost</v>
      </c>
      <c r="G373" s="1">
        <f t="shared" si="27"/>
        <v>1</v>
      </c>
      <c r="H373">
        <f t="shared" si="28"/>
        <v>1</v>
      </c>
      <c r="I373" t="str">
        <f>INDEX(META!$B:$B,MATCH(B373,META!$A:$A,0))</f>
        <v>Dimir Control</v>
      </c>
      <c r="J373" t="str">
        <f>INDEX(META!$B:$B,MATCH(D373,META!$A:$A,0))</f>
        <v>Rakdos Madness</v>
      </c>
      <c r="K373" t="str">
        <f t="shared" si="29"/>
        <v>Dimir Control-Rakdos Madness</v>
      </c>
    </row>
    <row r="374" spans="1:11" x14ac:dyDescent="0.3">
      <c r="A374">
        <v>373</v>
      </c>
      <c r="B374" t="s">
        <v>2274</v>
      </c>
      <c r="C374" t="s">
        <v>28</v>
      </c>
      <c r="D374" t="s">
        <v>423</v>
      </c>
      <c r="E374" s="1" t="str">
        <f t="shared" si="25"/>
        <v>Fabio Riccò-Edoardo Mondi</v>
      </c>
      <c r="F374" t="str">
        <f t="shared" si="26"/>
        <v>Won</v>
      </c>
      <c r="G374" s="1">
        <f t="shared" si="27"/>
        <v>1</v>
      </c>
      <c r="H374">
        <f t="shared" si="28"/>
        <v>1</v>
      </c>
      <c r="I374" t="str">
        <f>INDEX(META!$B:$B,MATCH(B374,META!$A:$A,0))</f>
        <v>Mono Blue Aggro</v>
      </c>
      <c r="J374" t="str">
        <f>INDEX(META!$B:$B,MATCH(D374,META!$A:$A,0))</f>
        <v>Mono Blue Terror</v>
      </c>
      <c r="K374" t="str">
        <f t="shared" si="29"/>
        <v>Mono Blue Aggro-Mono Blue Terror</v>
      </c>
    </row>
    <row r="375" spans="1:11" x14ac:dyDescent="0.3">
      <c r="A375">
        <v>374</v>
      </c>
      <c r="B375" t="s">
        <v>2280</v>
      </c>
      <c r="C375" t="s">
        <v>25</v>
      </c>
      <c r="D375" t="s">
        <v>2168</v>
      </c>
      <c r="E375" s="1" t="str">
        <f t="shared" si="25"/>
        <v>Giorgio Toma-Gabriele Candida</v>
      </c>
      <c r="F375" t="str">
        <f t="shared" si="26"/>
        <v>Won</v>
      </c>
      <c r="G375" s="1">
        <f t="shared" si="27"/>
        <v>1</v>
      </c>
      <c r="H375">
        <f t="shared" si="28"/>
        <v>1</v>
      </c>
      <c r="I375" t="str">
        <f>INDEX(META!$B:$B,MATCH(B375,META!$A:$A,0))</f>
        <v>Fangren Tron</v>
      </c>
      <c r="J375" t="str">
        <f>INDEX(META!$B:$B,MATCH(D375,META!$A:$A,0))</f>
        <v>Dredge</v>
      </c>
      <c r="K375" t="str">
        <f t="shared" si="29"/>
        <v>Fangren Tron-Dredge</v>
      </c>
    </row>
    <row r="376" spans="1:11" x14ac:dyDescent="0.3">
      <c r="A376">
        <v>375</v>
      </c>
      <c r="B376" t="s">
        <v>2355</v>
      </c>
      <c r="C376" t="s">
        <v>26</v>
      </c>
      <c r="D376" t="s">
        <v>265</v>
      </c>
      <c r="E376" s="1" t="str">
        <f t="shared" si="25"/>
        <v>Joris Peschel-Alberto Ricciardi</v>
      </c>
      <c r="F376" t="str">
        <f t="shared" si="26"/>
        <v>Lost</v>
      </c>
      <c r="G376" s="1">
        <f t="shared" si="27"/>
        <v>1</v>
      </c>
      <c r="H376">
        <f t="shared" si="28"/>
        <v>1</v>
      </c>
      <c r="I376" t="str">
        <f>INDEX(META!$B:$B,MATCH(B376,META!$A:$A,0))</f>
        <v>White Weenie</v>
      </c>
      <c r="J376" t="str">
        <f>INDEX(META!$B:$B,MATCH(D376,META!$A:$A,0))</f>
        <v>Walls</v>
      </c>
      <c r="K376" t="str">
        <f t="shared" si="29"/>
        <v>White Weenie-Walls</v>
      </c>
    </row>
    <row r="377" spans="1:11" x14ac:dyDescent="0.3">
      <c r="A377">
        <v>376</v>
      </c>
      <c r="B377" t="s">
        <v>2657</v>
      </c>
      <c r="C377" t="s">
        <v>27</v>
      </c>
      <c r="D377" t="s">
        <v>185</v>
      </c>
      <c r="E377" s="1" t="str">
        <f t="shared" si="25"/>
        <v>Emanuele Maunero-Marco Trivella</v>
      </c>
      <c r="F377" t="str">
        <f t="shared" si="26"/>
        <v>Lost</v>
      </c>
      <c r="G377" s="1">
        <f t="shared" si="27"/>
        <v>1</v>
      </c>
      <c r="H377">
        <f t="shared" si="28"/>
        <v>1</v>
      </c>
      <c r="I377" t="str">
        <f>INDEX(META!$B:$B,MATCH(B377,META!$A:$A,0))</f>
        <v>Mono Blue Aggro</v>
      </c>
      <c r="J377" t="str">
        <f>INDEX(META!$B:$B,MATCH(D377,META!$A:$A,0))</f>
        <v>Flicker Tron</v>
      </c>
      <c r="K377" t="str">
        <f t="shared" si="29"/>
        <v>Mono Blue Aggro-Flicker Tron</v>
      </c>
    </row>
    <row r="378" spans="1:11" x14ac:dyDescent="0.3">
      <c r="A378">
        <v>377</v>
      </c>
      <c r="B378" t="s">
        <v>111</v>
      </c>
      <c r="C378" t="s">
        <v>26</v>
      </c>
      <c r="D378" t="s">
        <v>2409</v>
      </c>
      <c r="E378" s="1" t="str">
        <f t="shared" si="25"/>
        <v>Andrea Calandri-kevin vervier</v>
      </c>
      <c r="F378" t="str">
        <f t="shared" si="26"/>
        <v>Lost</v>
      </c>
      <c r="G378" s="1">
        <f t="shared" si="27"/>
        <v>1</v>
      </c>
      <c r="H378">
        <f t="shared" si="28"/>
        <v>1</v>
      </c>
      <c r="I378" t="str">
        <f>INDEX(META!$B:$B,MATCH(B378,META!$A:$A,0))</f>
        <v>Jund Wildfire</v>
      </c>
      <c r="J378" t="str">
        <f>INDEX(META!$B:$B,MATCH(D378,META!$A:$A,0))</f>
        <v>Poison Storm</v>
      </c>
      <c r="K378" t="str">
        <f t="shared" si="29"/>
        <v>Jund Wildfire-Poison Storm</v>
      </c>
    </row>
    <row r="379" spans="1:11" x14ac:dyDescent="0.3">
      <c r="A379">
        <v>378</v>
      </c>
      <c r="B379" t="s">
        <v>358</v>
      </c>
      <c r="C379" t="s">
        <v>27</v>
      </c>
      <c r="D379" t="s">
        <v>316</v>
      </c>
      <c r="E379" s="1" t="str">
        <f t="shared" si="25"/>
        <v>Marcello Pasqualini-Lorenzo Aldegheri</v>
      </c>
      <c r="F379" t="str">
        <f t="shared" si="26"/>
        <v>Lost</v>
      </c>
      <c r="G379" s="1">
        <f t="shared" si="27"/>
        <v>1</v>
      </c>
      <c r="H379">
        <f t="shared" si="28"/>
        <v>1</v>
      </c>
      <c r="I379" t="str">
        <f>INDEX(META!$B:$B,MATCH(B379,META!$A:$A,0))</f>
        <v>Gardens</v>
      </c>
      <c r="J379" t="str">
        <f>INDEX(META!$B:$B,MATCH(D379,META!$A:$A,0))</f>
        <v>Jund Wildfire</v>
      </c>
      <c r="K379" t="str">
        <f t="shared" si="29"/>
        <v>Gardens-Jund Wildfire</v>
      </c>
    </row>
    <row r="380" spans="1:11" x14ac:dyDescent="0.3">
      <c r="A380">
        <v>379</v>
      </c>
      <c r="B380" t="s">
        <v>2540</v>
      </c>
      <c r="C380" t="s">
        <v>28</v>
      </c>
      <c r="D380" t="s">
        <v>2553</v>
      </c>
      <c r="E380" s="1" t="str">
        <f t="shared" si="25"/>
        <v>Andrea Carlini-giovanni gesiot</v>
      </c>
      <c r="F380" t="str">
        <f t="shared" si="26"/>
        <v>Won</v>
      </c>
      <c r="G380" s="1">
        <f t="shared" si="27"/>
        <v>1</v>
      </c>
      <c r="H380">
        <f t="shared" si="28"/>
        <v>1</v>
      </c>
      <c r="I380" t="str">
        <f>INDEX(META!$B:$B,MATCH(B380,META!$A:$A,0))</f>
        <v>High Tide Combo</v>
      </c>
      <c r="J380" t="str">
        <f>INDEX(META!$B:$B,MATCH(D380,META!$A:$A,0))</f>
        <v>Jund Wildfire</v>
      </c>
      <c r="K380" t="str">
        <f t="shared" si="29"/>
        <v>High Tide Combo-Jund Wildfire</v>
      </c>
    </row>
    <row r="381" spans="1:11" x14ac:dyDescent="0.3">
      <c r="A381">
        <v>380</v>
      </c>
      <c r="B381" t="s">
        <v>1290</v>
      </c>
      <c r="C381" t="s">
        <v>25</v>
      </c>
      <c r="D381" t="s">
        <v>2478</v>
      </c>
      <c r="E381" s="1" t="str">
        <f t="shared" si="25"/>
        <v>Mattia Schiavone-Alessandro Berni</v>
      </c>
      <c r="F381" t="str">
        <f t="shared" si="26"/>
        <v>Won</v>
      </c>
      <c r="G381" s="1">
        <f t="shared" si="27"/>
        <v>1</v>
      </c>
      <c r="H381">
        <f t="shared" si="28"/>
        <v>1</v>
      </c>
      <c r="I381" t="str">
        <f>INDEX(META!$B:$B,MATCH(B381,META!$A:$A,0))</f>
        <v>Jund Wildfire</v>
      </c>
      <c r="J381" t="str">
        <f>INDEX(META!$B:$B,MATCH(D381,META!$A:$A,0))</f>
        <v>Walls</v>
      </c>
      <c r="K381" t="str">
        <f t="shared" si="29"/>
        <v>Jund Wildfire-Walls</v>
      </c>
    </row>
    <row r="382" spans="1:11" x14ac:dyDescent="0.3">
      <c r="A382">
        <v>381</v>
      </c>
      <c r="B382" t="s">
        <v>389</v>
      </c>
      <c r="C382" t="s">
        <v>28</v>
      </c>
      <c r="D382" t="s">
        <v>2958</v>
      </c>
      <c r="E382" s="1" t="str">
        <f t="shared" si="25"/>
        <v>Dario Rizzitello-Andrea Stelitano</v>
      </c>
      <c r="F382" t="str">
        <f t="shared" si="26"/>
        <v>Won</v>
      </c>
      <c r="G382" s="1">
        <f t="shared" si="27"/>
        <v>1</v>
      </c>
      <c r="H382">
        <f t="shared" si="28"/>
        <v>1</v>
      </c>
      <c r="I382" t="str">
        <f>INDEX(META!$B:$B,MATCH(B382,META!$A:$A,0))</f>
        <v>Jeskai Ephemerate</v>
      </c>
      <c r="J382" t="str">
        <f>INDEX(META!$B:$B,MATCH(D382,META!$A:$A,0))</f>
        <v>Jund Wildfire</v>
      </c>
      <c r="K382" t="str">
        <f t="shared" si="29"/>
        <v>Jeskai Ephemerate-Jund Wildfire</v>
      </c>
    </row>
    <row r="383" spans="1:11" x14ac:dyDescent="0.3">
      <c r="A383">
        <v>382</v>
      </c>
      <c r="B383" t="s">
        <v>2603</v>
      </c>
      <c r="C383" t="s">
        <v>28</v>
      </c>
      <c r="D383" t="s">
        <v>319</v>
      </c>
      <c r="E383" s="1" t="str">
        <f t="shared" si="25"/>
        <v>Zaccaria Vincenzi-Stefano Vanzetti</v>
      </c>
      <c r="F383" t="str">
        <f t="shared" si="26"/>
        <v>Won</v>
      </c>
      <c r="G383" s="1">
        <f t="shared" si="27"/>
        <v>1</v>
      </c>
      <c r="H383">
        <f t="shared" si="28"/>
        <v>1</v>
      </c>
      <c r="I383" t="str">
        <f>INDEX(META!$B:$B,MATCH(B383,META!$A:$A,0))</f>
        <v>Dredge</v>
      </c>
      <c r="J383" t="str">
        <f>INDEX(META!$B:$B,MATCH(D383,META!$A:$A,0))</f>
        <v>Mono Blue Terror</v>
      </c>
      <c r="K383" t="str">
        <f t="shared" si="29"/>
        <v>Dredge-Mono Blue Terror</v>
      </c>
    </row>
    <row r="384" spans="1:11" x14ac:dyDescent="0.3">
      <c r="A384">
        <v>383</v>
      </c>
      <c r="B384" t="s">
        <v>91</v>
      </c>
      <c r="C384" t="s">
        <v>26</v>
      </c>
      <c r="D384" t="s">
        <v>2581</v>
      </c>
      <c r="E384" s="1" t="str">
        <f t="shared" si="25"/>
        <v>Lorenzo Baiocchi-Themis Petropoulos</v>
      </c>
      <c r="F384" t="str">
        <f t="shared" si="26"/>
        <v>Lost</v>
      </c>
      <c r="G384" s="1">
        <f t="shared" si="27"/>
        <v>1</v>
      </c>
      <c r="H384">
        <f t="shared" si="28"/>
        <v>1</v>
      </c>
      <c r="I384" t="str">
        <f>INDEX(META!$B:$B,MATCH(B384,META!$A:$A,0))</f>
        <v>Mono Red Synth</v>
      </c>
      <c r="J384" t="str">
        <f>INDEX(META!$B:$B,MATCH(D384,META!$A:$A,0))</f>
        <v>Mono Blue Terror</v>
      </c>
      <c r="K384" t="str">
        <f t="shared" si="29"/>
        <v>Mono Red Synth-Mono Blue Terror</v>
      </c>
    </row>
    <row r="385" spans="1:11" x14ac:dyDescent="0.3">
      <c r="A385">
        <v>384</v>
      </c>
      <c r="B385" t="s">
        <v>417</v>
      </c>
      <c r="C385" t="s">
        <v>26</v>
      </c>
      <c r="D385" t="s">
        <v>2778</v>
      </c>
      <c r="E385" s="1" t="str">
        <f t="shared" si="25"/>
        <v>Andrea Aiolfi-lorenzo traina</v>
      </c>
      <c r="F385" t="str">
        <f t="shared" si="26"/>
        <v>Lost</v>
      </c>
      <c r="G385" s="1">
        <f t="shared" si="27"/>
        <v>1</v>
      </c>
      <c r="H385">
        <f t="shared" si="28"/>
        <v>1</v>
      </c>
      <c r="I385" t="str">
        <f>INDEX(META!$B:$B,MATCH(B385,META!$A:$A,0))</f>
        <v>Rakdos Madness</v>
      </c>
      <c r="J385" t="str">
        <f>INDEX(META!$B:$B,MATCH(D385,META!$A:$A,0))</f>
        <v>Monsters Tron</v>
      </c>
      <c r="K385" t="str">
        <f t="shared" si="29"/>
        <v>Rakdos Madness-Monsters Tron</v>
      </c>
    </row>
    <row r="386" spans="1:11" x14ac:dyDescent="0.3">
      <c r="A386">
        <v>385</v>
      </c>
      <c r="B386" t="s">
        <v>2394</v>
      </c>
      <c r="C386" t="s">
        <v>25</v>
      </c>
      <c r="D386" t="s">
        <v>273</v>
      </c>
      <c r="E386" s="1" t="str">
        <f t="shared" ref="E386:E449" si="30">B386&amp;"-"&amp;D386</f>
        <v>Federico Sargenti-Marcello Tomasina</v>
      </c>
      <c r="F386" t="str">
        <f t="shared" si="26"/>
        <v>Won</v>
      </c>
      <c r="G386" s="1">
        <f t="shared" si="27"/>
        <v>1</v>
      </c>
      <c r="H386">
        <f t="shared" si="28"/>
        <v>1</v>
      </c>
      <c r="I386" t="str">
        <f>INDEX(META!$B:$B,MATCH(B386,META!$A:$A,0))</f>
        <v>Mono Blue Aggro</v>
      </c>
      <c r="J386" t="str">
        <f>INDEX(META!$B:$B,MATCH(D386,META!$A:$A,0))</f>
        <v>Gardens</v>
      </c>
      <c r="K386" t="str">
        <f t="shared" si="29"/>
        <v>Mono Blue Aggro-Gardens</v>
      </c>
    </row>
    <row r="387" spans="1:11" x14ac:dyDescent="0.3">
      <c r="A387">
        <v>386</v>
      </c>
      <c r="B387" t="s">
        <v>84</v>
      </c>
      <c r="C387" t="s">
        <v>27</v>
      </c>
      <c r="D387" t="s">
        <v>3213</v>
      </c>
      <c r="E387" s="1" t="str">
        <f t="shared" si="30"/>
        <v>Massimo Capecchi-Gabriele Tregnaghi</v>
      </c>
      <c r="F387" t="str">
        <f t="shared" ref="F387:F450" si="31">_xlfn.TEXTBEFORE(C387," ")</f>
        <v>Lost</v>
      </c>
      <c r="G387" s="1">
        <f t="shared" ref="G387:G450" si="32">IF(A387&gt;=A386,G386,G386+1)</f>
        <v>1</v>
      </c>
      <c r="H387">
        <f t="shared" ref="H387:H450" si="33">AND(I387&gt;0,J387&gt;0)*1</f>
        <v>1</v>
      </c>
      <c r="I387" t="str">
        <f>INDEX(META!$B:$B,MATCH(B387,META!$A:$A,0))</f>
        <v>Bogles</v>
      </c>
      <c r="J387" t="str">
        <f>INDEX(META!$B:$B,MATCH(D387,META!$A:$A,0))</f>
        <v>Elves</v>
      </c>
      <c r="K387" t="str">
        <f t="shared" ref="K387:K450" si="34">I387&amp;"-"&amp;J387</f>
        <v>Bogles-Elves</v>
      </c>
    </row>
    <row r="388" spans="1:11" x14ac:dyDescent="0.3">
      <c r="A388">
        <v>387</v>
      </c>
      <c r="B388" t="s">
        <v>3100</v>
      </c>
      <c r="C388" t="s">
        <v>26</v>
      </c>
      <c r="D388" t="s">
        <v>1866</v>
      </c>
      <c r="E388" s="1" t="str">
        <f t="shared" si="30"/>
        <v>Fabio Samadelli-Marco Antonelli</v>
      </c>
      <c r="F388" t="str">
        <f t="shared" si="31"/>
        <v>Lost</v>
      </c>
      <c r="G388" s="1">
        <f t="shared" si="32"/>
        <v>1</v>
      </c>
      <c r="H388">
        <f t="shared" si="33"/>
        <v>1</v>
      </c>
      <c r="I388" t="str">
        <f>INDEX(META!$B:$B,MATCH(B388,META!$A:$A,0))</f>
        <v>Mono Blue Terror</v>
      </c>
      <c r="J388" t="str">
        <f>INDEX(META!$B:$B,MATCH(D388,META!$A:$A,0))</f>
        <v>X Lands Spy</v>
      </c>
      <c r="K388" t="str">
        <f t="shared" si="34"/>
        <v>Mono Blue Terror-X Lands Spy</v>
      </c>
    </row>
    <row r="389" spans="1:11" x14ac:dyDescent="0.3">
      <c r="A389">
        <v>388</v>
      </c>
      <c r="B389" t="s">
        <v>1256</v>
      </c>
      <c r="C389" t="s">
        <v>25</v>
      </c>
      <c r="D389" t="s">
        <v>289</v>
      </c>
      <c r="E389" s="1" t="str">
        <f t="shared" si="30"/>
        <v>Roberto Francini-Lucia Scaringella</v>
      </c>
      <c r="F389" t="str">
        <f t="shared" si="31"/>
        <v>Won</v>
      </c>
      <c r="G389" s="1">
        <f t="shared" si="32"/>
        <v>1</v>
      </c>
      <c r="H389">
        <f t="shared" si="33"/>
        <v>1</v>
      </c>
      <c r="I389" t="str">
        <f>INDEX(META!$B:$B,MATCH(B389,META!$A:$A,0))</f>
        <v>White Weenie</v>
      </c>
      <c r="J389" t="str">
        <f>INDEX(META!$B:$B,MATCH(D389,META!$A:$A,0))</f>
        <v>Mono Red Madness</v>
      </c>
      <c r="K389" t="str">
        <f t="shared" si="34"/>
        <v>White Weenie-Mono Red Madness</v>
      </c>
    </row>
    <row r="390" spans="1:11" x14ac:dyDescent="0.3">
      <c r="A390">
        <v>389</v>
      </c>
      <c r="B390" t="s">
        <v>242</v>
      </c>
      <c r="C390" t="s">
        <v>26</v>
      </c>
      <c r="D390" t="s">
        <v>3188</v>
      </c>
      <c r="E390" s="1" t="str">
        <f t="shared" si="30"/>
        <v>Nicola Cordeschi-Giulio Rizzati</v>
      </c>
      <c r="F390" t="str">
        <f t="shared" si="31"/>
        <v>Lost</v>
      </c>
      <c r="G390" s="1">
        <f t="shared" si="32"/>
        <v>1</v>
      </c>
      <c r="H390">
        <f t="shared" si="33"/>
        <v>1</v>
      </c>
      <c r="I390" t="str">
        <f>INDEX(META!$B:$B,MATCH(B390,META!$A:$A,0))</f>
        <v>X Lands Spy</v>
      </c>
      <c r="J390" t="str">
        <f>INDEX(META!$B:$B,MATCH(D390,META!$A:$A,0))</f>
        <v>Mono Blue Terror</v>
      </c>
      <c r="K390" t="str">
        <f t="shared" si="34"/>
        <v>X Lands Spy-Mono Blue Terror</v>
      </c>
    </row>
    <row r="391" spans="1:11" x14ac:dyDescent="0.3">
      <c r="A391">
        <v>390</v>
      </c>
      <c r="B391" t="s">
        <v>2566</v>
      </c>
      <c r="C391" t="s">
        <v>26</v>
      </c>
      <c r="D391" t="s">
        <v>296</v>
      </c>
      <c r="E391" s="1" t="str">
        <f t="shared" si="30"/>
        <v>Giovanni Galvani-Francesco Barzanò</v>
      </c>
      <c r="F391" t="str">
        <f t="shared" si="31"/>
        <v>Lost</v>
      </c>
      <c r="G391" s="1">
        <f t="shared" si="32"/>
        <v>1</v>
      </c>
      <c r="H391">
        <f t="shared" si="33"/>
        <v>1</v>
      </c>
      <c r="I391" t="str">
        <f>INDEX(META!$B:$B,MATCH(B391,META!$A:$A,0))</f>
        <v>Mono Blue Aggro</v>
      </c>
      <c r="J391" t="str">
        <f>INDEX(META!$B:$B,MATCH(D391,META!$A:$A,0))</f>
        <v>Mono Black Midrange</v>
      </c>
      <c r="K391" t="str">
        <f t="shared" si="34"/>
        <v>Mono Blue Aggro-Mono Black Midrange</v>
      </c>
    </row>
    <row r="392" spans="1:11" x14ac:dyDescent="0.3">
      <c r="A392">
        <v>391</v>
      </c>
      <c r="B392" t="s">
        <v>373</v>
      </c>
      <c r="C392" t="s">
        <v>26</v>
      </c>
      <c r="D392" t="s">
        <v>2331</v>
      </c>
      <c r="E392" s="1" t="str">
        <f t="shared" si="30"/>
        <v>Paulina Radecka-Leonardo Boccetti</v>
      </c>
      <c r="F392" t="str">
        <f t="shared" si="31"/>
        <v>Lost</v>
      </c>
      <c r="G392" s="1">
        <f t="shared" si="32"/>
        <v>1</v>
      </c>
      <c r="H392">
        <f t="shared" si="33"/>
        <v>1</v>
      </c>
      <c r="I392" t="str">
        <f>INDEX(META!$B:$B,MATCH(B392,META!$A:$A,0))</f>
        <v>Mono Red Madness</v>
      </c>
      <c r="J392" t="str">
        <f>INDEX(META!$B:$B,MATCH(D392,META!$A:$A,0))</f>
        <v>Rakdos Madness</v>
      </c>
      <c r="K392" t="str">
        <f t="shared" si="34"/>
        <v>Mono Red Madness-Rakdos Madness</v>
      </c>
    </row>
    <row r="393" spans="1:11" x14ac:dyDescent="0.3">
      <c r="A393">
        <v>392</v>
      </c>
      <c r="B393" t="s">
        <v>410</v>
      </c>
      <c r="C393" t="s">
        <v>25</v>
      </c>
      <c r="D393" t="s">
        <v>2337</v>
      </c>
      <c r="E393" s="1" t="str">
        <f t="shared" si="30"/>
        <v>Andrea Feltrin-Vincenzo Cristiano</v>
      </c>
      <c r="F393" t="str">
        <f t="shared" si="31"/>
        <v>Won</v>
      </c>
      <c r="G393" s="1">
        <f t="shared" si="32"/>
        <v>1</v>
      </c>
      <c r="H393">
        <f t="shared" si="33"/>
        <v>1</v>
      </c>
      <c r="I393" t="str">
        <f>INDEX(META!$B:$B,MATCH(B393,META!$A:$A,0))</f>
        <v>Jund Wildfire</v>
      </c>
      <c r="J393" t="str">
        <f>INDEX(META!$B:$B,MATCH(D393,META!$A:$A,0))</f>
        <v>Jund Wildfire</v>
      </c>
      <c r="K393" t="str">
        <f t="shared" si="34"/>
        <v>Jund Wildfire-Jund Wildfire</v>
      </c>
    </row>
    <row r="394" spans="1:11" x14ac:dyDescent="0.3">
      <c r="A394">
        <v>393</v>
      </c>
      <c r="B394" t="s">
        <v>352</v>
      </c>
      <c r="C394" t="s">
        <v>27</v>
      </c>
      <c r="D394" t="s">
        <v>2453</v>
      </c>
      <c r="E394" s="1" t="str">
        <f t="shared" si="30"/>
        <v>Stefano Fait-Marco Lo Piano</v>
      </c>
      <c r="F394" t="str">
        <f t="shared" si="31"/>
        <v>Lost</v>
      </c>
      <c r="G394" s="1">
        <f t="shared" si="32"/>
        <v>1</v>
      </c>
      <c r="H394">
        <f t="shared" si="33"/>
        <v>1</v>
      </c>
      <c r="I394" t="str">
        <f>INDEX(META!$B:$B,MATCH(B394,META!$A:$A,0))</f>
        <v>White Weenie</v>
      </c>
      <c r="J394" t="str">
        <f>INDEX(META!$B:$B,MATCH(D394,META!$A:$A,0))</f>
        <v>Mono Red Synth</v>
      </c>
      <c r="K394" t="str">
        <f t="shared" si="34"/>
        <v>White Weenie-Mono Red Synth</v>
      </c>
    </row>
    <row r="395" spans="1:11" x14ac:dyDescent="0.3">
      <c r="A395">
        <v>394</v>
      </c>
      <c r="B395" t="s">
        <v>85</v>
      </c>
      <c r="C395" t="s">
        <v>25</v>
      </c>
      <c r="D395" t="s">
        <v>2994</v>
      </c>
      <c r="E395" s="1" t="str">
        <f t="shared" si="30"/>
        <v>Ettore Mingardo-Enrico Ruiz</v>
      </c>
      <c r="F395" t="str">
        <f t="shared" si="31"/>
        <v>Won</v>
      </c>
      <c r="G395" s="1">
        <f t="shared" si="32"/>
        <v>1</v>
      </c>
      <c r="H395">
        <f t="shared" si="33"/>
        <v>1</v>
      </c>
      <c r="I395" t="str">
        <f>INDEX(META!$B:$B,MATCH(B395,META!$A:$A,0))</f>
        <v>X Lands Spy</v>
      </c>
      <c r="J395" t="str">
        <f>INDEX(META!$B:$B,MATCH(D395,META!$A:$A,0))</f>
        <v>Mono Red Synth</v>
      </c>
      <c r="K395" t="str">
        <f t="shared" si="34"/>
        <v>X Lands Spy-Mono Red Synth</v>
      </c>
    </row>
    <row r="396" spans="1:11" x14ac:dyDescent="0.3">
      <c r="A396">
        <v>395</v>
      </c>
      <c r="B396" t="s">
        <v>2334</v>
      </c>
      <c r="C396" t="s">
        <v>25</v>
      </c>
      <c r="D396" t="s">
        <v>299</v>
      </c>
      <c r="E396" s="1" t="str">
        <f t="shared" si="30"/>
        <v>Lorenzo Mandelli-Lorenzo Bachiorri</v>
      </c>
      <c r="F396" t="str">
        <f t="shared" si="31"/>
        <v>Won</v>
      </c>
      <c r="G396" s="1">
        <f t="shared" si="32"/>
        <v>1</v>
      </c>
      <c r="H396">
        <f t="shared" si="33"/>
        <v>1</v>
      </c>
      <c r="I396" t="str">
        <f>INDEX(META!$B:$B,MATCH(B396,META!$A:$A,0))</f>
        <v>Bogles</v>
      </c>
      <c r="J396" t="str">
        <f>INDEX(META!$B:$B,MATCH(D396,META!$A:$A,0))</f>
        <v>Mono Red Synth</v>
      </c>
      <c r="K396" t="str">
        <f t="shared" si="34"/>
        <v>Bogles-Mono Red Synth</v>
      </c>
    </row>
    <row r="397" spans="1:11" x14ac:dyDescent="0.3">
      <c r="A397">
        <v>396</v>
      </c>
      <c r="B397" t="s">
        <v>424</v>
      </c>
      <c r="C397" t="s">
        <v>26</v>
      </c>
      <c r="D397" t="s">
        <v>2343</v>
      </c>
      <c r="E397" s="1" t="str">
        <f t="shared" si="30"/>
        <v>Cristiano Nannipieri-Augsuto Ceracchini</v>
      </c>
      <c r="F397" t="str">
        <f t="shared" si="31"/>
        <v>Lost</v>
      </c>
      <c r="G397" s="1">
        <f t="shared" si="32"/>
        <v>1</v>
      </c>
      <c r="H397">
        <f t="shared" si="33"/>
        <v>1</v>
      </c>
      <c r="I397" t="str">
        <f>INDEX(META!$B:$B,MATCH(B397,META!$A:$A,0))</f>
        <v>Jund Wildfire</v>
      </c>
      <c r="J397" t="str">
        <f>INDEX(META!$B:$B,MATCH(D397,META!$A:$A,0))</f>
        <v>Dimir Terror</v>
      </c>
      <c r="K397" t="str">
        <f t="shared" si="34"/>
        <v>Jund Wildfire-Dimir Terror</v>
      </c>
    </row>
    <row r="398" spans="1:11" x14ac:dyDescent="0.3">
      <c r="A398">
        <v>397</v>
      </c>
      <c r="B398" t="s">
        <v>2543</v>
      </c>
      <c r="C398" t="s">
        <v>26</v>
      </c>
      <c r="D398" t="s">
        <v>330</v>
      </c>
      <c r="E398" s="1" t="str">
        <f t="shared" si="30"/>
        <v>marco mocci-Nicolò Colombo</v>
      </c>
      <c r="F398" t="str">
        <f t="shared" si="31"/>
        <v>Lost</v>
      </c>
      <c r="G398" s="1">
        <f t="shared" si="32"/>
        <v>1</v>
      </c>
      <c r="H398">
        <f t="shared" si="33"/>
        <v>1</v>
      </c>
      <c r="I398" t="str">
        <f>INDEX(META!$B:$B,MATCH(B398,META!$A:$A,0))</f>
        <v>Mono Blue Aggro</v>
      </c>
      <c r="J398" t="str">
        <f>INDEX(META!$B:$B,MATCH(D398,META!$A:$A,0))</f>
        <v>Mono Blue Aggro</v>
      </c>
      <c r="K398" t="str">
        <f t="shared" si="34"/>
        <v>Mono Blue Aggro-Mono Blue Aggro</v>
      </c>
    </row>
    <row r="399" spans="1:11" x14ac:dyDescent="0.3">
      <c r="A399">
        <v>398</v>
      </c>
      <c r="B399" t="s">
        <v>2490</v>
      </c>
      <c r="C399" t="s">
        <v>29</v>
      </c>
      <c r="D399" t="s">
        <v>336</v>
      </c>
      <c r="E399" s="1" t="str">
        <f t="shared" si="30"/>
        <v>Nicolò Maunero-Edoardo Passarino</v>
      </c>
      <c r="F399" t="str">
        <f t="shared" si="31"/>
        <v>Draw</v>
      </c>
      <c r="G399" s="1">
        <f t="shared" si="32"/>
        <v>1</v>
      </c>
      <c r="H399">
        <f t="shared" si="33"/>
        <v>1</v>
      </c>
      <c r="I399" t="str">
        <f>INDEX(META!$B:$B,MATCH(B399,META!$A:$A,0))</f>
        <v>Jund Wildfire</v>
      </c>
      <c r="J399" t="str">
        <f>INDEX(META!$B:$B,MATCH(D399,META!$A:$A,0))</f>
        <v>Rakdos Madness</v>
      </c>
      <c r="K399" t="str">
        <f t="shared" si="34"/>
        <v>Jund Wildfire-Rakdos Madness</v>
      </c>
    </row>
    <row r="400" spans="1:11" x14ac:dyDescent="0.3">
      <c r="A400">
        <v>399</v>
      </c>
      <c r="B400" t="s">
        <v>386</v>
      </c>
      <c r="C400" t="s">
        <v>28</v>
      </c>
      <c r="D400" t="s">
        <v>2346</v>
      </c>
      <c r="E400" s="1" t="str">
        <f t="shared" si="30"/>
        <v>Alessandro Sanvito-Angelo Caruso</v>
      </c>
      <c r="F400" t="str">
        <f t="shared" si="31"/>
        <v>Won</v>
      </c>
      <c r="G400" s="1">
        <f t="shared" si="32"/>
        <v>1</v>
      </c>
      <c r="H400">
        <f t="shared" si="33"/>
        <v>1</v>
      </c>
      <c r="I400" t="str">
        <f>INDEX(META!$B:$B,MATCH(B400,META!$A:$A,0))</f>
        <v>Elves</v>
      </c>
      <c r="J400" t="str">
        <f>INDEX(META!$B:$B,MATCH(D400,META!$A:$A,0))</f>
        <v>Mono Blue Terror</v>
      </c>
      <c r="K400" t="str">
        <f t="shared" si="34"/>
        <v>Elves-Mono Blue Terror</v>
      </c>
    </row>
    <row r="401" spans="1:11" x14ac:dyDescent="0.3">
      <c r="A401">
        <v>400</v>
      </c>
      <c r="B401" t="s">
        <v>268</v>
      </c>
      <c r="C401" t="s">
        <v>25</v>
      </c>
      <c r="D401" t="s">
        <v>2340</v>
      </c>
      <c r="E401" s="1" t="str">
        <f t="shared" si="30"/>
        <v>giacomo vandelli-Alberto Barbera</v>
      </c>
      <c r="F401" t="str">
        <f t="shared" si="31"/>
        <v>Won</v>
      </c>
      <c r="G401" s="1">
        <f t="shared" si="32"/>
        <v>1</v>
      </c>
      <c r="H401">
        <f t="shared" si="33"/>
        <v>1</v>
      </c>
      <c r="I401" t="str">
        <f>INDEX(META!$B:$B,MATCH(B401,META!$A:$A,0))</f>
        <v>Jund Wildfire</v>
      </c>
      <c r="J401" t="str">
        <f>INDEX(META!$B:$B,MATCH(D401,META!$A:$A,0))</f>
        <v>Grixis Affinity</v>
      </c>
      <c r="K401" t="str">
        <f t="shared" si="34"/>
        <v>Jund Wildfire-Grixis Affinity</v>
      </c>
    </row>
    <row r="402" spans="1:11" x14ac:dyDescent="0.3">
      <c r="A402">
        <v>401</v>
      </c>
      <c r="B402" t="s">
        <v>2406</v>
      </c>
      <c r="C402" t="s">
        <v>25</v>
      </c>
      <c r="D402" t="s">
        <v>254</v>
      </c>
      <c r="E402" s="1" t="str">
        <f t="shared" si="30"/>
        <v>Béla Varga-Simone Barberi</v>
      </c>
      <c r="F402" t="str">
        <f t="shared" si="31"/>
        <v>Won</v>
      </c>
      <c r="G402" s="1">
        <f t="shared" si="32"/>
        <v>1</v>
      </c>
      <c r="H402">
        <f t="shared" si="33"/>
        <v>1</v>
      </c>
      <c r="I402" t="str">
        <f>INDEX(META!$B:$B,MATCH(B402,META!$A:$A,0))</f>
        <v>Dredge</v>
      </c>
      <c r="J402" t="str">
        <f>INDEX(META!$B:$B,MATCH(D402,META!$A:$A,0))</f>
        <v>Gruul Monsters</v>
      </c>
      <c r="K402" t="str">
        <f t="shared" si="34"/>
        <v>Dredge-Gruul Monsters</v>
      </c>
    </row>
    <row r="403" spans="1:11" x14ac:dyDescent="0.3">
      <c r="A403">
        <v>402</v>
      </c>
      <c r="B403" t="s">
        <v>3191</v>
      </c>
      <c r="C403" t="s">
        <v>28</v>
      </c>
      <c r="D403" t="s">
        <v>2412</v>
      </c>
      <c r="E403" s="1" t="str">
        <f t="shared" si="30"/>
        <v>Filippo Chiappini-Marcell Réti</v>
      </c>
      <c r="F403" t="str">
        <f t="shared" si="31"/>
        <v>Won</v>
      </c>
      <c r="G403" s="1">
        <f t="shared" si="32"/>
        <v>1</v>
      </c>
      <c r="H403">
        <f t="shared" si="33"/>
        <v>1</v>
      </c>
      <c r="I403" t="str">
        <f>INDEX(META!$B:$B,MATCH(B403,META!$A:$A,0))</f>
        <v>Jund Wildfire</v>
      </c>
      <c r="J403" t="str">
        <f>INDEX(META!$B:$B,MATCH(D403,META!$A:$A,0))</f>
        <v>Rakdos Madness</v>
      </c>
      <c r="K403" t="str">
        <f t="shared" si="34"/>
        <v>Jund Wildfire-Rakdos Madness</v>
      </c>
    </row>
    <row r="404" spans="1:11" x14ac:dyDescent="0.3">
      <c r="A404">
        <v>403</v>
      </c>
      <c r="B404" t="s">
        <v>387</v>
      </c>
      <c r="C404" t="s">
        <v>27</v>
      </c>
      <c r="D404" t="s">
        <v>2366</v>
      </c>
      <c r="E404" s="1" t="str">
        <f t="shared" si="30"/>
        <v>Nicoló Grasso-Marco Casonato</v>
      </c>
      <c r="F404" t="str">
        <f t="shared" si="31"/>
        <v>Lost</v>
      </c>
      <c r="G404" s="1">
        <f t="shared" si="32"/>
        <v>1</v>
      </c>
      <c r="H404">
        <f t="shared" si="33"/>
        <v>1</v>
      </c>
      <c r="I404" t="str">
        <f>INDEX(META!$B:$B,MATCH(B404,META!$A:$A,0))</f>
        <v>Jund Wildfire</v>
      </c>
      <c r="J404" t="str">
        <f>INDEX(META!$B:$B,MATCH(D404,META!$A:$A,0))</f>
        <v>Rakdos Madness</v>
      </c>
      <c r="K404" t="str">
        <f t="shared" si="34"/>
        <v>Jund Wildfire-Rakdos Madness</v>
      </c>
    </row>
    <row r="405" spans="1:11" x14ac:dyDescent="0.3">
      <c r="A405">
        <v>404</v>
      </c>
      <c r="B405" t="s">
        <v>426</v>
      </c>
      <c r="C405" t="s">
        <v>25</v>
      </c>
      <c r="D405" t="s">
        <v>2380</v>
      </c>
      <c r="E405" s="1" t="str">
        <f t="shared" si="30"/>
        <v>Stefano Perazzolo-Federico Mascia</v>
      </c>
      <c r="F405" t="str">
        <f t="shared" si="31"/>
        <v>Won</v>
      </c>
      <c r="G405" s="1">
        <f t="shared" si="32"/>
        <v>1</v>
      </c>
      <c r="H405">
        <f t="shared" si="33"/>
        <v>1</v>
      </c>
      <c r="I405" t="str">
        <f>INDEX(META!$B:$B,MATCH(B405,META!$A:$A,0))</f>
        <v>Jund Wildfire</v>
      </c>
      <c r="J405" t="str">
        <f>INDEX(META!$B:$B,MATCH(D405,META!$A:$A,0))</f>
        <v>Mono Red Synth</v>
      </c>
      <c r="K405" t="str">
        <f t="shared" si="34"/>
        <v>Jund Wildfire-Mono Red Synth</v>
      </c>
    </row>
    <row r="406" spans="1:11" x14ac:dyDescent="0.3">
      <c r="A406">
        <v>405</v>
      </c>
      <c r="B406" t="s">
        <v>286</v>
      </c>
      <c r="C406" t="s">
        <v>25</v>
      </c>
      <c r="D406" t="s">
        <v>2737</v>
      </c>
      <c r="E406" s="1" t="str">
        <f t="shared" si="30"/>
        <v>Lorenzo Di Grazia-Andrea Bistolfi</v>
      </c>
      <c r="F406" t="str">
        <f t="shared" si="31"/>
        <v>Won</v>
      </c>
      <c r="G406" s="1">
        <f t="shared" si="32"/>
        <v>1</v>
      </c>
      <c r="H406">
        <f t="shared" si="33"/>
        <v>1</v>
      </c>
      <c r="I406" t="str">
        <f>INDEX(META!$B:$B,MATCH(B406,META!$A:$A,0))</f>
        <v>Jund Wildfire</v>
      </c>
      <c r="J406" t="str">
        <f>INDEX(META!$B:$B,MATCH(D406,META!$A:$A,0))</f>
        <v>Mono Blue Aggro</v>
      </c>
      <c r="K406" t="str">
        <f t="shared" si="34"/>
        <v>Jund Wildfire-Mono Blue Aggro</v>
      </c>
    </row>
    <row r="407" spans="1:11" x14ac:dyDescent="0.3">
      <c r="A407">
        <v>406</v>
      </c>
      <c r="B407" t="s">
        <v>2496</v>
      </c>
      <c r="C407" t="s">
        <v>27</v>
      </c>
      <c r="D407" t="s">
        <v>2792</v>
      </c>
      <c r="E407" s="1" t="str">
        <f t="shared" si="30"/>
        <v>Luca Trombi-Andrea Pelacchi</v>
      </c>
      <c r="F407" t="str">
        <f t="shared" si="31"/>
        <v>Lost</v>
      </c>
      <c r="G407" s="1">
        <f t="shared" si="32"/>
        <v>1</v>
      </c>
      <c r="H407">
        <f t="shared" si="33"/>
        <v>1</v>
      </c>
      <c r="I407" t="str">
        <f>INDEX(META!$B:$B,MATCH(B407,META!$A:$A,0))</f>
        <v>Rakdos Madness</v>
      </c>
      <c r="J407" t="str">
        <f>INDEX(META!$B:$B,MATCH(D407,META!$A:$A,0))</f>
        <v>Mono Blue Terror</v>
      </c>
      <c r="K407" t="str">
        <f t="shared" si="34"/>
        <v>Rakdos Madness-Mono Blue Terror</v>
      </c>
    </row>
    <row r="408" spans="1:11" x14ac:dyDescent="0.3">
      <c r="A408">
        <v>407</v>
      </c>
      <c r="B408" t="s">
        <v>1374</v>
      </c>
      <c r="C408" t="s">
        <v>26</v>
      </c>
      <c r="D408" t="s">
        <v>2475</v>
      </c>
      <c r="E408" s="1" t="str">
        <f t="shared" si="30"/>
        <v>Filippo Filippini-Lorenzo Baglioni</v>
      </c>
      <c r="F408" t="str">
        <f t="shared" si="31"/>
        <v>Lost</v>
      </c>
      <c r="G408" s="1">
        <f t="shared" si="32"/>
        <v>1</v>
      </c>
      <c r="H408">
        <f t="shared" si="33"/>
        <v>1</v>
      </c>
      <c r="I408" t="str">
        <f>INDEX(META!$B:$B,MATCH(B408,META!$A:$A,0))</f>
        <v>Altar Tron</v>
      </c>
      <c r="J408" t="str">
        <f>INDEX(META!$B:$B,MATCH(D408,META!$A:$A,0))</f>
        <v>Mono Red Synth</v>
      </c>
      <c r="K408" t="str">
        <f t="shared" si="34"/>
        <v>Altar Tron-Mono Red Synth</v>
      </c>
    </row>
    <row r="409" spans="1:11" x14ac:dyDescent="0.3">
      <c r="A409">
        <v>408</v>
      </c>
      <c r="B409" t="s">
        <v>337</v>
      </c>
      <c r="C409" t="s">
        <v>25</v>
      </c>
      <c r="D409" t="s">
        <v>2946</v>
      </c>
      <c r="E409" s="1" t="str">
        <f t="shared" si="30"/>
        <v>Andrea Simonetta-Emanuele Rolando</v>
      </c>
      <c r="F409" t="str">
        <f t="shared" si="31"/>
        <v>Won</v>
      </c>
      <c r="G409" s="1">
        <f t="shared" si="32"/>
        <v>1</v>
      </c>
      <c r="H409">
        <f t="shared" si="33"/>
        <v>1</v>
      </c>
      <c r="I409" t="str">
        <f>INDEX(META!$B:$B,MATCH(B409,META!$A:$A,0))</f>
        <v>High Tide Combo</v>
      </c>
      <c r="J409" t="str">
        <f>INDEX(META!$B:$B,MATCH(D409,META!$A:$A,0))</f>
        <v>DROPPED</v>
      </c>
      <c r="K409" t="str">
        <f t="shared" si="34"/>
        <v>High Tide Combo-DROPPED</v>
      </c>
    </row>
    <row r="410" spans="1:11" x14ac:dyDescent="0.3">
      <c r="A410">
        <v>409</v>
      </c>
      <c r="B410" t="s">
        <v>2531</v>
      </c>
      <c r="C410" t="s">
        <v>28</v>
      </c>
      <c r="D410" t="s">
        <v>1371</v>
      </c>
      <c r="E410" s="1" t="str">
        <f t="shared" si="30"/>
        <v>Silvio Gagliardone-Killian Stefanini</v>
      </c>
      <c r="F410" t="str">
        <f t="shared" si="31"/>
        <v>Won</v>
      </c>
      <c r="G410" s="1">
        <f t="shared" si="32"/>
        <v>1</v>
      </c>
      <c r="H410">
        <f t="shared" si="33"/>
        <v>1</v>
      </c>
      <c r="I410" t="str">
        <f>INDEX(META!$B:$B,MATCH(B410,META!$A:$A,0))</f>
        <v>Mono Red Synth</v>
      </c>
      <c r="J410" t="str">
        <f>INDEX(META!$B:$B,MATCH(D410,META!$A:$A,0))</f>
        <v>Elves</v>
      </c>
      <c r="K410" t="str">
        <f t="shared" si="34"/>
        <v>Mono Red Synth-Elves</v>
      </c>
    </row>
    <row r="411" spans="1:11" x14ac:dyDescent="0.3">
      <c r="A411">
        <v>410</v>
      </c>
      <c r="B411" t="s">
        <v>2436</v>
      </c>
      <c r="C411" t="s">
        <v>25</v>
      </c>
      <c r="D411" t="s">
        <v>2163</v>
      </c>
      <c r="E411" s="1" t="str">
        <f t="shared" si="30"/>
        <v>ana clara fernandes-Andrea Molfetta</v>
      </c>
      <c r="F411" t="str">
        <f t="shared" si="31"/>
        <v>Won</v>
      </c>
      <c r="G411" s="1">
        <f t="shared" si="32"/>
        <v>1</v>
      </c>
      <c r="H411">
        <f t="shared" si="33"/>
        <v>1</v>
      </c>
      <c r="I411" t="str">
        <f>INDEX(META!$B:$B,MATCH(B411,META!$A:$A,0))</f>
        <v>Mono Red Synth</v>
      </c>
      <c r="J411" t="str">
        <f>INDEX(META!$B:$B,MATCH(D411,META!$A:$A,0))</f>
        <v>Mono Blue Aggro</v>
      </c>
      <c r="K411" t="str">
        <f t="shared" si="34"/>
        <v>Mono Red Synth-Mono Blue Aggro</v>
      </c>
    </row>
    <row r="412" spans="1:11" x14ac:dyDescent="0.3">
      <c r="A412">
        <v>411</v>
      </c>
      <c r="B412" t="s">
        <v>619</v>
      </c>
      <c r="C412" t="s">
        <v>28</v>
      </c>
      <c r="D412" t="s">
        <v>2403</v>
      </c>
      <c r="E412" s="1" t="str">
        <f t="shared" si="30"/>
        <v>Lorenzo Romanò-Davide Caracciolo</v>
      </c>
      <c r="F412" t="str">
        <f t="shared" si="31"/>
        <v>Won</v>
      </c>
      <c r="G412" s="1">
        <f t="shared" si="32"/>
        <v>1</v>
      </c>
      <c r="H412">
        <f t="shared" si="33"/>
        <v>1</v>
      </c>
      <c r="I412" t="str">
        <f>INDEX(META!$B:$B,MATCH(B412,META!$A:$A,0))</f>
        <v>Mono Blue Aggro</v>
      </c>
      <c r="J412" t="str">
        <f>INDEX(META!$B:$B,MATCH(D412,META!$A:$A,0))</f>
        <v>Rakdos Madness</v>
      </c>
      <c r="K412" t="str">
        <f t="shared" si="34"/>
        <v>Mono Blue Aggro-Rakdos Madness</v>
      </c>
    </row>
    <row r="413" spans="1:11" x14ac:dyDescent="0.3">
      <c r="A413">
        <v>412</v>
      </c>
      <c r="B413" t="s">
        <v>2383</v>
      </c>
      <c r="C413" t="s">
        <v>25</v>
      </c>
      <c r="D413" t="s">
        <v>3235</v>
      </c>
      <c r="E413" s="1" t="str">
        <f t="shared" si="30"/>
        <v>Italo Nicola Ponce Pasini Judice Neto-Roberto Camerlingo</v>
      </c>
      <c r="F413" t="str">
        <f t="shared" si="31"/>
        <v>Won</v>
      </c>
      <c r="G413" s="1">
        <f t="shared" si="32"/>
        <v>1</v>
      </c>
      <c r="H413">
        <f t="shared" si="33"/>
        <v>1</v>
      </c>
      <c r="I413" t="str">
        <f>INDEX(META!$B:$B,MATCH(B413,META!$A:$A,0))</f>
        <v>Mono Blue Aggro</v>
      </c>
      <c r="J413" t="str">
        <f>INDEX(META!$B:$B,MATCH(D413,META!$A:$A,0))</f>
        <v>Flicker Tron</v>
      </c>
      <c r="K413" t="str">
        <f t="shared" si="34"/>
        <v>Mono Blue Aggro-Flicker Tron</v>
      </c>
    </row>
    <row r="414" spans="1:11" x14ac:dyDescent="0.3">
      <c r="A414">
        <v>413</v>
      </c>
      <c r="B414" t="s">
        <v>2569</v>
      </c>
      <c r="C414" t="s">
        <v>26</v>
      </c>
      <c r="D414" t="s">
        <v>983</v>
      </c>
      <c r="E414" s="1" t="str">
        <f t="shared" si="30"/>
        <v>Corrado Mulé-Siméon Aspe</v>
      </c>
      <c r="F414" t="str">
        <f t="shared" si="31"/>
        <v>Lost</v>
      </c>
      <c r="G414" s="1">
        <f t="shared" si="32"/>
        <v>1</v>
      </c>
      <c r="H414">
        <f t="shared" si="33"/>
        <v>1</v>
      </c>
      <c r="I414" t="str">
        <f>INDEX(META!$B:$B,MATCH(B414,META!$A:$A,0))</f>
        <v>High Tide Combo</v>
      </c>
      <c r="J414" t="str">
        <f>INDEX(META!$B:$B,MATCH(D414,META!$A:$A,0))</f>
        <v>Mono Blue Aggro</v>
      </c>
      <c r="K414" t="str">
        <f t="shared" si="34"/>
        <v>High Tide Combo-Mono Blue Aggro</v>
      </c>
    </row>
    <row r="415" spans="1:11" x14ac:dyDescent="0.3">
      <c r="A415">
        <v>414</v>
      </c>
      <c r="B415" t="s">
        <v>249</v>
      </c>
      <c r="C415" t="s">
        <v>28</v>
      </c>
      <c r="D415" t="s">
        <v>2377</v>
      </c>
      <c r="E415" s="1" t="str">
        <f t="shared" si="30"/>
        <v>Andrea Forti-Devin Saum</v>
      </c>
      <c r="F415" t="str">
        <f t="shared" si="31"/>
        <v>Won</v>
      </c>
      <c r="G415" s="1">
        <f t="shared" si="32"/>
        <v>1</v>
      </c>
      <c r="H415">
        <f t="shared" si="33"/>
        <v>1</v>
      </c>
      <c r="I415" t="str">
        <f>INDEX(META!$B:$B,MATCH(B415,META!$A:$A,0))</f>
        <v>Mono Red Madness</v>
      </c>
      <c r="J415" t="str">
        <f>INDEX(META!$B:$B,MATCH(D415,META!$A:$A,0))</f>
        <v>Dredge</v>
      </c>
      <c r="K415" t="str">
        <f t="shared" si="34"/>
        <v>Mono Red Madness-Dredge</v>
      </c>
    </row>
    <row r="416" spans="1:11" x14ac:dyDescent="0.3">
      <c r="A416">
        <v>415</v>
      </c>
      <c r="B416" t="s">
        <v>429</v>
      </c>
      <c r="C416" t="s">
        <v>26</v>
      </c>
      <c r="D416" t="s">
        <v>2397</v>
      </c>
      <c r="E416" s="1" t="str">
        <f t="shared" si="30"/>
        <v>sebastiano fornasari-Igor Grécia</v>
      </c>
      <c r="F416" t="str">
        <f t="shared" si="31"/>
        <v>Lost</v>
      </c>
      <c r="G416" s="1">
        <f t="shared" si="32"/>
        <v>1</v>
      </c>
      <c r="H416">
        <f t="shared" si="33"/>
        <v>1</v>
      </c>
      <c r="I416" t="str">
        <f>INDEX(META!$B:$B,MATCH(B416,META!$A:$A,0))</f>
        <v>Altar Tron</v>
      </c>
      <c r="J416" t="str">
        <f>INDEX(META!$B:$B,MATCH(D416,META!$A:$A,0))</f>
        <v>Azorius Familiars</v>
      </c>
      <c r="K416" t="str">
        <f t="shared" si="34"/>
        <v>Altar Tron-Azorius Familiars</v>
      </c>
    </row>
    <row r="417" spans="1:11" x14ac:dyDescent="0.3">
      <c r="A417">
        <v>416</v>
      </c>
      <c r="B417" t="s">
        <v>430</v>
      </c>
      <c r="C417" t="s">
        <v>25</v>
      </c>
      <c r="D417" t="s">
        <v>2575</v>
      </c>
      <c r="E417" s="1" t="str">
        <f t="shared" si="30"/>
        <v>Alessio Sposito-michel cavallin</v>
      </c>
      <c r="F417" t="str">
        <f t="shared" si="31"/>
        <v>Won</v>
      </c>
      <c r="G417" s="1">
        <f t="shared" si="32"/>
        <v>1</v>
      </c>
      <c r="H417">
        <f t="shared" si="33"/>
        <v>1</v>
      </c>
      <c r="I417" t="str">
        <f>INDEX(META!$B:$B,MATCH(B417,META!$A:$A,0))</f>
        <v>Mono Red Synth</v>
      </c>
      <c r="J417" t="str">
        <f>INDEX(META!$B:$B,MATCH(D417,META!$A:$A,0))</f>
        <v>High Tide Combo</v>
      </c>
      <c r="K417" t="str">
        <f t="shared" si="34"/>
        <v>Mono Red Synth-High Tide Combo</v>
      </c>
    </row>
    <row r="418" spans="1:11" x14ac:dyDescent="0.3">
      <c r="A418">
        <v>417</v>
      </c>
      <c r="B418" t="s">
        <v>2908</v>
      </c>
      <c r="C418" t="s">
        <v>26</v>
      </c>
      <c r="D418" t="s">
        <v>684</v>
      </c>
      <c r="E418" s="1" t="str">
        <f t="shared" si="30"/>
        <v>Amedeo Ciurli-Lorenzo Bassi</v>
      </c>
      <c r="F418" t="str">
        <f t="shared" si="31"/>
        <v>Lost</v>
      </c>
      <c r="G418" s="1">
        <f t="shared" si="32"/>
        <v>1</v>
      </c>
      <c r="H418">
        <f t="shared" si="33"/>
        <v>1</v>
      </c>
      <c r="I418" t="str">
        <f>INDEX(META!$B:$B,MATCH(B418,META!$A:$A,0))</f>
        <v>Dimir Affinity</v>
      </c>
      <c r="J418" t="str">
        <f>INDEX(META!$B:$B,MATCH(D418,META!$A:$A,0))</f>
        <v>Mono Red Madness</v>
      </c>
      <c r="K418" t="str">
        <f t="shared" si="34"/>
        <v>Dimir Affinity-Mono Red Madness</v>
      </c>
    </row>
    <row r="419" spans="1:11" x14ac:dyDescent="0.3">
      <c r="A419">
        <v>418</v>
      </c>
      <c r="B419" t="s">
        <v>2444</v>
      </c>
      <c r="C419" t="s">
        <v>25</v>
      </c>
      <c r="D419" t="s">
        <v>2072</v>
      </c>
      <c r="E419" s="1" t="str">
        <f t="shared" si="30"/>
        <v>Szél Mihály-Alessandro Crosa</v>
      </c>
      <c r="F419" t="str">
        <f t="shared" si="31"/>
        <v>Won</v>
      </c>
      <c r="G419" s="1">
        <f t="shared" si="32"/>
        <v>1</v>
      </c>
      <c r="H419">
        <f t="shared" si="33"/>
        <v>1</v>
      </c>
      <c r="I419" t="str">
        <f>INDEX(META!$B:$B,MATCH(B419,META!$A:$A,0))</f>
        <v>Orzhov Blade</v>
      </c>
      <c r="J419" t="str">
        <f>INDEX(META!$B:$B,MATCH(D419,META!$A:$A,0))</f>
        <v>Rakdos Madness</v>
      </c>
      <c r="K419" t="str">
        <f t="shared" si="34"/>
        <v>Orzhov Blade-Rakdos Madness</v>
      </c>
    </row>
    <row r="420" spans="1:11" x14ac:dyDescent="0.3">
      <c r="A420">
        <v>419</v>
      </c>
      <c r="B420" t="s">
        <v>2787</v>
      </c>
      <c r="C420" t="s">
        <v>26</v>
      </c>
      <c r="D420" t="s">
        <v>2918</v>
      </c>
      <c r="E420" s="1" t="str">
        <f t="shared" si="30"/>
        <v>Diego Benente-Mattia Paglino</v>
      </c>
      <c r="F420" t="str">
        <f t="shared" si="31"/>
        <v>Lost</v>
      </c>
      <c r="G420" s="1">
        <f t="shared" si="32"/>
        <v>1</v>
      </c>
      <c r="H420">
        <f t="shared" si="33"/>
        <v>1</v>
      </c>
      <c r="I420" t="str">
        <f>INDEX(META!$B:$B,MATCH(B420,META!$A:$A,0))</f>
        <v>Jund Wildfire</v>
      </c>
      <c r="J420" t="str">
        <f>INDEX(META!$B:$B,MATCH(D420,META!$A:$A,0))</f>
        <v>Mono Blue Terror</v>
      </c>
      <c r="K420" t="str">
        <f t="shared" si="34"/>
        <v>Jund Wildfire-Mono Blue Terror</v>
      </c>
    </row>
    <row r="421" spans="1:11" x14ac:dyDescent="0.3">
      <c r="A421">
        <v>420</v>
      </c>
      <c r="B421" t="s">
        <v>2740</v>
      </c>
      <c r="C421" t="s">
        <v>25</v>
      </c>
      <c r="D421" t="s">
        <v>2302</v>
      </c>
      <c r="E421" s="1" t="str">
        <f t="shared" si="30"/>
        <v>Luca Martinengo-marco borgna</v>
      </c>
      <c r="F421" t="str">
        <f t="shared" si="31"/>
        <v>Won</v>
      </c>
      <c r="G421" s="1">
        <f t="shared" si="32"/>
        <v>1</v>
      </c>
      <c r="H421">
        <f t="shared" si="33"/>
        <v>1</v>
      </c>
      <c r="I421" t="str">
        <f>INDEX(META!$B:$B,MATCH(B421,META!$A:$A,0))</f>
        <v>Mono Blue Terror</v>
      </c>
      <c r="J421" t="str">
        <f>INDEX(META!$B:$B,MATCH(D421,META!$A:$A,0))</f>
        <v>High Tide Combo</v>
      </c>
      <c r="K421" t="str">
        <f t="shared" si="34"/>
        <v>Mono Blue Terror-High Tide Combo</v>
      </c>
    </row>
    <row r="422" spans="1:11" x14ac:dyDescent="0.3">
      <c r="A422">
        <v>421</v>
      </c>
      <c r="B422" t="s">
        <v>3071</v>
      </c>
      <c r="C422" t="s">
        <v>29</v>
      </c>
      <c r="D422" t="s">
        <v>3109</v>
      </c>
      <c r="E422" s="1" t="str">
        <f t="shared" si="30"/>
        <v>Mattia Galiulo-Decio Sacco</v>
      </c>
      <c r="F422" t="str">
        <f t="shared" si="31"/>
        <v>Draw</v>
      </c>
      <c r="G422" s="1">
        <f t="shared" si="32"/>
        <v>1</v>
      </c>
      <c r="H422">
        <f t="shared" si="33"/>
        <v>1</v>
      </c>
      <c r="I422" t="str">
        <f>INDEX(META!$B:$B,MATCH(B422,META!$A:$A,0))</f>
        <v>Mono Blue Terror</v>
      </c>
      <c r="J422" t="str">
        <f>INDEX(META!$B:$B,MATCH(D422,META!$A:$A,0))</f>
        <v>Jund Wildfire</v>
      </c>
      <c r="K422" t="str">
        <f t="shared" si="34"/>
        <v>Mono Blue Terror-Jund Wildfire</v>
      </c>
    </row>
    <row r="423" spans="1:11" x14ac:dyDescent="0.3">
      <c r="A423">
        <v>422</v>
      </c>
      <c r="B423" t="s">
        <v>3045</v>
      </c>
      <c r="C423" t="s">
        <v>26</v>
      </c>
      <c r="D423" t="s">
        <v>2729</v>
      </c>
      <c r="E423" s="1" t="str">
        <f t="shared" si="30"/>
        <v>Simone Insalaco-Simone Marzio</v>
      </c>
      <c r="F423" t="str">
        <f t="shared" si="31"/>
        <v>Lost</v>
      </c>
      <c r="G423" s="1">
        <f t="shared" si="32"/>
        <v>1</v>
      </c>
      <c r="H423">
        <f t="shared" si="33"/>
        <v>1</v>
      </c>
      <c r="I423" t="str">
        <f>INDEX(META!$B:$B,MATCH(B423,META!$A:$A,0))</f>
        <v>Jund Wildfire</v>
      </c>
      <c r="J423" t="str">
        <f>INDEX(META!$B:$B,MATCH(D423,META!$A:$A,0))</f>
        <v>Grixis Affinity</v>
      </c>
      <c r="K423" t="str">
        <f t="shared" si="34"/>
        <v>Jund Wildfire-Grixis Affinity</v>
      </c>
    </row>
    <row r="424" spans="1:11" x14ac:dyDescent="0.3">
      <c r="A424">
        <v>423</v>
      </c>
      <c r="B424" t="s">
        <v>2481</v>
      </c>
      <c r="C424" t="s">
        <v>25</v>
      </c>
      <c r="D424" t="s">
        <v>1239</v>
      </c>
      <c r="E424" s="1" t="str">
        <f t="shared" si="30"/>
        <v>Gauthier Thomas-Mattia Fiaccadori</v>
      </c>
      <c r="F424" t="str">
        <f t="shared" si="31"/>
        <v>Won</v>
      </c>
      <c r="G424" s="1">
        <f t="shared" si="32"/>
        <v>1</v>
      </c>
      <c r="H424">
        <f t="shared" si="33"/>
        <v>1</v>
      </c>
      <c r="I424" t="str">
        <f>INDEX(META!$B:$B,MATCH(B424,META!$A:$A,0))</f>
        <v>Mono Red Madness</v>
      </c>
      <c r="J424" t="str">
        <f>INDEX(META!$B:$B,MATCH(D424,META!$A:$A,0))</f>
        <v>Azorius Familiars</v>
      </c>
      <c r="K424" t="str">
        <f t="shared" si="34"/>
        <v>Mono Red Madness-Azorius Familiars</v>
      </c>
    </row>
    <row r="425" spans="1:11" x14ac:dyDescent="0.3">
      <c r="A425">
        <v>424</v>
      </c>
      <c r="B425" t="s">
        <v>2872</v>
      </c>
      <c r="C425" t="s">
        <v>26</v>
      </c>
      <c r="D425" t="s">
        <v>3125</v>
      </c>
      <c r="E425" s="1" t="str">
        <f t="shared" si="30"/>
        <v>Lorenzo Natali-dario ermelli</v>
      </c>
      <c r="F425" t="str">
        <f t="shared" si="31"/>
        <v>Lost</v>
      </c>
      <c r="G425" s="1">
        <f t="shared" si="32"/>
        <v>1</v>
      </c>
      <c r="H425">
        <f t="shared" si="33"/>
        <v>1</v>
      </c>
      <c r="I425" t="str">
        <f>INDEX(META!$B:$B,MATCH(B425,META!$A:$A,0))</f>
        <v>Jund Wildfire</v>
      </c>
      <c r="J425" t="str">
        <f>INDEX(META!$B:$B,MATCH(D425,META!$A:$A,0))</f>
        <v>Mono Red Synth</v>
      </c>
      <c r="K425" t="str">
        <f t="shared" si="34"/>
        <v>Jund Wildfire-Mono Red Synth</v>
      </c>
    </row>
    <row r="426" spans="1:11" x14ac:dyDescent="0.3">
      <c r="A426">
        <v>425</v>
      </c>
      <c r="B426" t="s">
        <v>2767</v>
      </c>
      <c r="C426" t="s">
        <v>29</v>
      </c>
      <c r="D426" t="s">
        <v>2517</v>
      </c>
      <c r="E426" s="1" t="str">
        <f t="shared" si="30"/>
        <v>Jari Rentsch-Charalampos Megalokonomos</v>
      </c>
      <c r="F426" t="str">
        <f t="shared" si="31"/>
        <v>Draw</v>
      </c>
      <c r="G426" s="1">
        <f t="shared" si="32"/>
        <v>1</v>
      </c>
      <c r="H426">
        <f t="shared" si="33"/>
        <v>1</v>
      </c>
      <c r="I426" t="str">
        <f>INDEX(META!$B:$B,MATCH(B426,META!$A:$A,0))</f>
        <v>Rakdos Madness</v>
      </c>
      <c r="J426" t="str">
        <f>INDEX(META!$B:$B,MATCH(D426,META!$A:$A,0))</f>
        <v>Jund Wildfire</v>
      </c>
      <c r="K426" t="str">
        <f t="shared" si="34"/>
        <v>Rakdos Madness-Jund Wildfire</v>
      </c>
    </row>
    <row r="427" spans="1:11" x14ac:dyDescent="0.3">
      <c r="A427">
        <v>426</v>
      </c>
      <c r="B427" t="s">
        <v>3144</v>
      </c>
      <c r="C427" t="s">
        <v>29</v>
      </c>
      <c r="D427" t="s">
        <v>1237</v>
      </c>
      <c r="E427" s="1" t="str">
        <f t="shared" si="30"/>
        <v>Manuel Domenici-Simone_ Biondi</v>
      </c>
      <c r="F427" t="str">
        <f t="shared" si="31"/>
        <v>Draw</v>
      </c>
      <c r="G427" s="1">
        <f t="shared" si="32"/>
        <v>1</v>
      </c>
      <c r="H427">
        <f t="shared" si="33"/>
        <v>1</v>
      </c>
      <c r="I427" t="str">
        <f>INDEX(META!$B:$B,MATCH(B427,META!$A:$A,0))</f>
        <v>Izzet Terror</v>
      </c>
      <c r="J427" t="str">
        <f>INDEX(META!$B:$B,MATCH(D427,META!$A:$A,0))</f>
        <v>Jund Wildfire</v>
      </c>
      <c r="K427" t="str">
        <f t="shared" si="34"/>
        <v>Izzet Terror-Jund Wildfire</v>
      </c>
    </row>
    <row r="428" spans="1:11" x14ac:dyDescent="0.3">
      <c r="A428">
        <v>427</v>
      </c>
      <c r="B428" t="s">
        <v>359</v>
      </c>
      <c r="C428" t="s">
        <v>26</v>
      </c>
      <c r="D428" t="s">
        <v>2927</v>
      </c>
      <c r="E428" s="1" t="str">
        <f t="shared" si="30"/>
        <v>Leo Mancinelli-Riccardo Bandere</v>
      </c>
      <c r="F428" t="str">
        <f t="shared" si="31"/>
        <v>Lost</v>
      </c>
      <c r="G428" s="1">
        <f t="shared" si="32"/>
        <v>1</v>
      </c>
      <c r="H428">
        <f t="shared" si="33"/>
        <v>1</v>
      </c>
      <c r="I428" t="str">
        <f>INDEX(META!$B:$B,MATCH(B428,META!$A:$A,0))</f>
        <v>Mono Red Synth</v>
      </c>
      <c r="J428" t="str">
        <f>INDEX(META!$B:$B,MATCH(D428,META!$A:$A,0))</f>
        <v>Mono Blue Aggro</v>
      </c>
      <c r="K428" t="str">
        <f t="shared" si="34"/>
        <v>Mono Red Synth-Mono Blue Aggro</v>
      </c>
    </row>
    <row r="429" spans="1:11" x14ac:dyDescent="0.3">
      <c r="A429">
        <v>428</v>
      </c>
      <c r="B429" t="s">
        <v>2537</v>
      </c>
      <c r="C429" t="s">
        <v>27</v>
      </c>
      <c r="D429" t="s">
        <v>1699</v>
      </c>
      <c r="E429" s="1" t="str">
        <f t="shared" si="30"/>
        <v>antonio cuomo-Luca Fiorini</v>
      </c>
      <c r="F429" t="str">
        <f t="shared" si="31"/>
        <v>Lost</v>
      </c>
      <c r="G429" s="1">
        <f t="shared" si="32"/>
        <v>1</v>
      </c>
      <c r="H429">
        <f t="shared" si="33"/>
        <v>1</v>
      </c>
      <c r="I429" t="str">
        <f>INDEX(META!$B:$B,MATCH(B429,META!$A:$A,0))</f>
        <v>Mono Blue Aggro</v>
      </c>
      <c r="J429" t="str">
        <f>INDEX(META!$B:$B,MATCH(D429,META!$A:$A,0))</f>
        <v>Mono Red Synth</v>
      </c>
      <c r="K429" t="str">
        <f t="shared" si="34"/>
        <v>Mono Blue Aggro-Mono Red Synth</v>
      </c>
    </row>
    <row r="430" spans="1:11" x14ac:dyDescent="0.3">
      <c r="A430">
        <v>429</v>
      </c>
      <c r="B430" t="s">
        <v>2552</v>
      </c>
      <c r="C430" t="s">
        <v>27</v>
      </c>
      <c r="D430" t="s">
        <v>883</v>
      </c>
      <c r="E430" s="1" t="str">
        <f t="shared" si="30"/>
        <v>Giuseppe Amandorla-Francesco Manca</v>
      </c>
      <c r="F430" t="str">
        <f t="shared" si="31"/>
        <v>Lost</v>
      </c>
      <c r="G430" s="1">
        <f t="shared" si="32"/>
        <v>1</v>
      </c>
      <c r="H430">
        <f t="shared" si="33"/>
        <v>1</v>
      </c>
      <c r="I430" t="str">
        <f>INDEX(META!$B:$B,MATCH(B430,META!$A:$A,0))</f>
        <v>Mono Blue Terror</v>
      </c>
      <c r="J430" t="str">
        <f>INDEX(META!$B:$B,MATCH(D430,META!$A:$A,0))</f>
        <v>Grixis Affinity</v>
      </c>
      <c r="K430" t="str">
        <f t="shared" si="34"/>
        <v>Mono Blue Terror-Grixis Affinity</v>
      </c>
    </row>
    <row r="431" spans="1:11" x14ac:dyDescent="0.3">
      <c r="A431">
        <v>430</v>
      </c>
      <c r="B431" t="s">
        <v>2487</v>
      </c>
      <c r="C431" t="s">
        <v>26</v>
      </c>
      <c r="D431" t="s">
        <v>376</v>
      </c>
      <c r="E431" s="1" t="str">
        <f t="shared" si="30"/>
        <v>Nicola Mastrorilli-Davide Lega</v>
      </c>
      <c r="F431" t="str">
        <f t="shared" si="31"/>
        <v>Lost</v>
      </c>
      <c r="G431" s="1">
        <f t="shared" si="32"/>
        <v>1</v>
      </c>
      <c r="H431">
        <f t="shared" si="33"/>
        <v>1</v>
      </c>
      <c r="I431" t="str">
        <f>INDEX(META!$B:$B,MATCH(B431,META!$A:$A,0))</f>
        <v>Jund Wildfire</v>
      </c>
      <c r="J431" t="str">
        <f>INDEX(META!$B:$B,MATCH(D431,META!$A:$A,0))</f>
        <v>Azorius Familiars</v>
      </c>
      <c r="K431" t="str">
        <f t="shared" si="34"/>
        <v>Jund Wildfire-Azorius Familiars</v>
      </c>
    </row>
    <row r="432" spans="1:11" x14ac:dyDescent="0.3">
      <c r="A432">
        <v>431</v>
      </c>
      <c r="B432" t="s">
        <v>374</v>
      </c>
      <c r="C432" t="s">
        <v>25</v>
      </c>
      <c r="D432" t="s">
        <v>2508</v>
      </c>
      <c r="E432" s="1" t="str">
        <f t="shared" si="30"/>
        <v>Lorenzo Limongiello-Tiziano Torre</v>
      </c>
      <c r="F432" t="str">
        <f t="shared" si="31"/>
        <v>Won</v>
      </c>
      <c r="G432" s="1">
        <f t="shared" si="32"/>
        <v>1</v>
      </c>
      <c r="H432">
        <f t="shared" si="33"/>
        <v>1</v>
      </c>
      <c r="I432" t="str">
        <f>INDEX(META!$B:$B,MATCH(B432,META!$A:$A,0))</f>
        <v>Mono Red Madness</v>
      </c>
      <c r="J432" t="str">
        <f>INDEX(META!$B:$B,MATCH(D432,META!$A:$A,0))</f>
        <v>Gardens</v>
      </c>
      <c r="K432" t="str">
        <f t="shared" si="34"/>
        <v>Mono Red Madness-Gardens</v>
      </c>
    </row>
    <row r="433" spans="1:11" x14ac:dyDescent="0.3">
      <c r="A433">
        <v>432</v>
      </c>
      <c r="B433" t="s">
        <v>791</v>
      </c>
      <c r="C433" t="s">
        <v>27</v>
      </c>
      <c r="D433" t="s">
        <v>2505</v>
      </c>
      <c r="E433" s="1" t="str">
        <f t="shared" si="30"/>
        <v>Marco Tarca-Denis Jarząbek</v>
      </c>
      <c r="F433" t="str">
        <f t="shared" si="31"/>
        <v>Lost</v>
      </c>
      <c r="G433" s="1">
        <f t="shared" si="32"/>
        <v>1</v>
      </c>
      <c r="H433">
        <f t="shared" si="33"/>
        <v>1</v>
      </c>
      <c r="I433" t="str">
        <f>INDEX(META!$B:$B,MATCH(B433,META!$A:$A,0))</f>
        <v>Mono Red Synth</v>
      </c>
      <c r="J433" t="str">
        <f>INDEX(META!$B:$B,MATCH(D433,META!$A:$A,0))</f>
        <v>Mono Red Synth</v>
      </c>
      <c r="K433" t="str">
        <f t="shared" si="34"/>
        <v>Mono Red Synth-Mono Red Synth</v>
      </c>
    </row>
    <row r="434" spans="1:11" x14ac:dyDescent="0.3">
      <c r="A434">
        <v>433</v>
      </c>
      <c r="B434" t="s">
        <v>2924</v>
      </c>
      <c r="C434" t="s">
        <v>25</v>
      </c>
      <c r="D434" t="s">
        <v>2936</v>
      </c>
      <c r="E434" s="1" t="str">
        <f t="shared" si="30"/>
        <v>Enrico Virgini-Lorenzo Ciurli</v>
      </c>
      <c r="F434" t="str">
        <f t="shared" si="31"/>
        <v>Won</v>
      </c>
      <c r="G434" s="1">
        <f t="shared" si="32"/>
        <v>1</v>
      </c>
      <c r="H434">
        <f t="shared" si="33"/>
        <v>1</v>
      </c>
      <c r="I434" t="str">
        <f>INDEX(META!$B:$B,MATCH(B434,META!$A:$A,0))</f>
        <v>Mono Blue Aggro</v>
      </c>
      <c r="J434" t="str">
        <f>INDEX(META!$B:$B,MATCH(D434,META!$A:$A,0))</f>
        <v>Mono Black Midrange</v>
      </c>
      <c r="K434" t="str">
        <f t="shared" si="34"/>
        <v>Mono Blue Aggro-Mono Black Midrange</v>
      </c>
    </row>
    <row r="435" spans="1:11" x14ac:dyDescent="0.3">
      <c r="A435">
        <v>434</v>
      </c>
      <c r="B435" t="s">
        <v>1456</v>
      </c>
      <c r="C435" t="s">
        <v>25</v>
      </c>
      <c r="D435" t="s">
        <v>2511</v>
      </c>
      <c r="E435" s="1" t="str">
        <f t="shared" si="30"/>
        <v>Francesco Fiorenzoni-Lorenzo Geirola</v>
      </c>
      <c r="F435" t="str">
        <f t="shared" si="31"/>
        <v>Won</v>
      </c>
      <c r="G435" s="1">
        <f t="shared" si="32"/>
        <v>1</v>
      </c>
      <c r="H435">
        <f t="shared" si="33"/>
        <v>1</v>
      </c>
      <c r="I435" t="str">
        <f>INDEX(META!$B:$B,MATCH(B435,META!$A:$A,0))</f>
        <v>Mono Blue Terror</v>
      </c>
      <c r="J435" t="str">
        <f>INDEX(META!$B:$B,MATCH(D435,META!$A:$A,0))</f>
        <v>Mono Blue Terror</v>
      </c>
      <c r="K435" t="str">
        <f t="shared" si="34"/>
        <v>Mono Blue Terror-Mono Blue Terror</v>
      </c>
    </row>
    <row r="436" spans="1:11" x14ac:dyDescent="0.3">
      <c r="A436">
        <v>435</v>
      </c>
      <c r="B436" t="s">
        <v>238</v>
      </c>
      <c r="C436" t="s">
        <v>25</v>
      </c>
      <c r="D436" t="s">
        <v>2667</v>
      </c>
      <c r="E436" s="1" t="str">
        <f t="shared" si="30"/>
        <v>Manuel Drudi-Matteo Della Santa</v>
      </c>
      <c r="F436" t="str">
        <f t="shared" si="31"/>
        <v>Won</v>
      </c>
      <c r="G436" s="1">
        <f t="shared" si="32"/>
        <v>1</v>
      </c>
      <c r="H436">
        <f t="shared" si="33"/>
        <v>1</v>
      </c>
      <c r="I436" t="str">
        <f>INDEX(META!$B:$B,MATCH(B436,META!$A:$A,0))</f>
        <v>Mono Red Madness</v>
      </c>
      <c r="J436" t="str">
        <f>INDEX(META!$B:$B,MATCH(D436,META!$A:$A,0))</f>
        <v>Mono Blue Aggro</v>
      </c>
      <c r="K436" t="str">
        <f t="shared" si="34"/>
        <v>Mono Red Madness-Mono Blue Aggro</v>
      </c>
    </row>
    <row r="437" spans="1:11" x14ac:dyDescent="0.3">
      <c r="A437">
        <v>436</v>
      </c>
      <c r="B437" t="s">
        <v>2600</v>
      </c>
      <c r="C437" t="s">
        <v>25</v>
      </c>
      <c r="D437" t="s">
        <v>1930</v>
      </c>
      <c r="E437" s="1" t="str">
        <f t="shared" si="30"/>
        <v>Giulio Orlandi-Alessandro Privitera</v>
      </c>
      <c r="F437" t="str">
        <f t="shared" si="31"/>
        <v>Won</v>
      </c>
      <c r="G437" s="1">
        <f t="shared" si="32"/>
        <v>1</v>
      </c>
      <c r="H437">
        <f t="shared" si="33"/>
        <v>1</v>
      </c>
      <c r="I437" t="str">
        <f>INDEX(META!$B:$B,MATCH(B437,META!$A:$A,0))</f>
        <v>Dimir Terror</v>
      </c>
      <c r="J437" t="str">
        <f>INDEX(META!$B:$B,MATCH(D437,META!$A:$A,0))</f>
        <v>White Weenie</v>
      </c>
      <c r="K437" t="str">
        <f t="shared" si="34"/>
        <v>Dimir Terror-White Weenie</v>
      </c>
    </row>
    <row r="438" spans="1:11" x14ac:dyDescent="0.3">
      <c r="A438">
        <v>437</v>
      </c>
      <c r="B438" t="s">
        <v>935</v>
      </c>
      <c r="C438" t="s">
        <v>26</v>
      </c>
      <c r="D438" t="s">
        <v>3131</v>
      </c>
      <c r="E438" s="1" t="str">
        <f t="shared" si="30"/>
        <v>Matteo Skelly-Daniele Bressan</v>
      </c>
      <c r="F438" t="str">
        <f t="shared" si="31"/>
        <v>Lost</v>
      </c>
      <c r="G438" s="1">
        <f t="shared" si="32"/>
        <v>1</v>
      </c>
      <c r="H438">
        <f t="shared" si="33"/>
        <v>1</v>
      </c>
      <c r="I438" t="str">
        <f>INDEX(META!$B:$B,MATCH(B438,META!$A:$A,0))</f>
        <v>Gruul Monsters</v>
      </c>
      <c r="J438" t="str">
        <f>INDEX(META!$B:$B,MATCH(D438,META!$A:$A,0))</f>
        <v>Mono Blue Terror</v>
      </c>
      <c r="K438" t="str">
        <f t="shared" si="34"/>
        <v>Gruul Monsters-Mono Blue Terror</v>
      </c>
    </row>
    <row r="439" spans="1:11" x14ac:dyDescent="0.3">
      <c r="A439">
        <v>438</v>
      </c>
      <c r="B439" t="s">
        <v>3238</v>
      </c>
      <c r="C439" t="s">
        <v>28</v>
      </c>
      <c r="D439" t="s">
        <v>2578</v>
      </c>
      <c r="E439" s="1" t="str">
        <f t="shared" si="30"/>
        <v>Marco Del Pivo-Donato Bliek</v>
      </c>
      <c r="F439" t="str">
        <f t="shared" si="31"/>
        <v>Won</v>
      </c>
      <c r="G439" s="1">
        <f t="shared" si="32"/>
        <v>1</v>
      </c>
      <c r="H439">
        <f t="shared" si="33"/>
        <v>1</v>
      </c>
      <c r="I439" t="str">
        <f>INDEX(META!$B:$B,MATCH(B439,META!$A:$A,0))</f>
        <v>Gardens</v>
      </c>
      <c r="J439" t="str">
        <f>INDEX(META!$B:$B,MATCH(D439,META!$A:$A,0))</f>
        <v>Mono Black Rod</v>
      </c>
      <c r="K439" t="str">
        <f t="shared" si="34"/>
        <v>Gardens-Mono Black Rod</v>
      </c>
    </row>
    <row r="440" spans="1:11" x14ac:dyDescent="0.3">
      <c r="A440">
        <v>439</v>
      </c>
      <c r="B440" t="s">
        <v>2670</v>
      </c>
      <c r="C440" t="s">
        <v>28</v>
      </c>
      <c r="D440" t="s">
        <v>2933</v>
      </c>
      <c r="E440" s="1" t="str">
        <f t="shared" si="30"/>
        <v>Giovanni Maria Borghi-samuele mariotti</v>
      </c>
      <c r="F440" t="str">
        <f t="shared" si="31"/>
        <v>Won</v>
      </c>
      <c r="G440" s="1">
        <f t="shared" si="32"/>
        <v>1</v>
      </c>
      <c r="H440">
        <f t="shared" si="33"/>
        <v>1</v>
      </c>
      <c r="I440" t="str">
        <f>INDEX(META!$B:$B,MATCH(B440,META!$A:$A,0))</f>
        <v>Azorius Familiars</v>
      </c>
      <c r="J440" t="str">
        <f>INDEX(META!$B:$B,MATCH(D440,META!$A:$A,0))</f>
        <v>Altar Tron</v>
      </c>
      <c r="K440" t="str">
        <f t="shared" si="34"/>
        <v>Azorius Familiars-Altar Tron</v>
      </c>
    </row>
    <row r="441" spans="1:11" x14ac:dyDescent="0.3">
      <c r="A441">
        <v>440</v>
      </c>
      <c r="B441" t="s">
        <v>369</v>
      </c>
      <c r="C441" t="s">
        <v>25</v>
      </c>
      <c r="D441" t="s">
        <v>2976</v>
      </c>
      <c r="E441" s="1" t="str">
        <f t="shared" si="30"/>
        <v>Mirco Marchesini-Alberto Francescato</v>
      </c>
      <c r="F441" t="str">
        <f t="shared" si="31"/>
        <v>Won</v>
      </c>
      <c r="G441" s="1">
        <f t="shared" si="32"/>
        <v>1</v>
      </c>
      <c r="H441">
        <f t="shared" si="33"/>
        <v>1</v>
      </c>
      <c r="I441" t="str">
        <f>INDEX(META!$B:$B,MATCH(B441,META!$A:$A,0))</f>
        <v>Jund Wildfire</v>
      </c>
      <c r="J441" t="str">
        <f>INDEX(META!$B:$B,MATCH(D441,META!$A:$A,0))</f>
        <v>Dimir Terror</v>
      </c>
      <c r="K441" t="str">
        <f t="shared" si="34"/>
        <v>Jund Wildfire-Dimir Terror</v>
      </c>
    </row>
    <row r="442" spans="1:11" x14ac:dyDescent="0.3">
      <c r="A442">
        <v>441</v>
      </c>
      <c r="B442" t="s">
        <v>1094</v>
      </c>
      <c r="C442" t="s">
        <v>27</v>
      </c>
      <c r="D442" t="s">
        <v>2634</v>
      </c>
      <c r="E442" s="1" t="str">
        <f t="shared" si="30"/>
        <v>Nicolo' Salvatori-Davide Fittipaldi</v>
      </c>
      <c r="F442" t="str">
        <f t="shared" si="31"/>
        <v>Lost</v>
      </c>
      <c r="G442" s="1">
        <f t="shared" si="32"/>
        <v>1</v>
      </c>
      <c r="H442">
        <f t="shared" si="33"/>
        <v>1</v>
      </c>
      <c r="I442" t="str">
        <f>INDEX(META!$B:$B,MATCH(B442,META!$A:$A,0))</f>
        <v>Jund Wildfire</v>
      </c>
      <c r="J442" t="str">
        <f>INDEX(META!$B:$B,MATCH(D442,META!$A:$A,0))</f>
        <v>Mono Red Synth</v>
      </c>
      <c r="K442" t="str">
        <f t="shared" si="34"/>
        <v>Jund Wildfire-Mono Red Synth</v>
      </c>
    </row>
    <row r="443" spans="1:11" x14ac:dyDescent="0.3">
      <c r="A443">
        <v>442</v>
      </c>
      <c r="B443" t="s">
        <v>2698</v>
      </c>
      <c r="C443" t="s">
        <v>26</v>
      </c>
      <c r="D443" t="s">
        <v>2681</v>
      </c>
      <c r="E443" s="1" t="str">
        <f t="shared" si="30"/>
        <v>Mene the best-Juri zaghi</v>
      </c>
      <c r="F443" t="str">
        <f t="shared" si="31"/>
        <v>Lost</v>
      </c>
      <c r="G443" s="1">
        <f t="shared" si="32"/>
        <v>1</v>
      </c>
      <c r="H443">
        <f t="shared" si="33"/>
        <v>1</v>
      </c>
      <c r="I443" t="str">
        <f>INDEX(META!$B:$B,MATCH(B443,META!$A:$A,0))</f>
        <v>Monsters Tron</v>
      </c>
      <c r="J443" t="str">
        <f>INDEX(META!$B:$B,MATCH(D443,META!$A:$A,0))</f>
        <v>Izzet Blitz</v>
      </c>
      <c r="K443" t="str">
        <f t="shared" si="34"/>
        <v>Monsters Tron-Izzet Blitz</v>
      </c>
    </row>
    <row r="444" spans="1:11" x14ac:dyDescent="0.3">
      <c r="A444">
        <v>443</v>
      </c>
      <c r="B444" t="s">
        <v>2606</v>
      </c>
      <c r="C444" t="s">
        <v>27</v>
      </c>
      <c r="D444" t="s">
        <v>119</v>
      </c>
      <c r="E444" s="1" t="str">
        <f t="shared" si="30"/>
        <v>Luca Giubilei-Antonio De Simone</v>
      </c>
      <c r="F444" t="str">
        <f t="shared" si="31"/>
        <v>Lost</v>
      </c>
      <c r="G444" s="1">
        <f t="shared" si="32"/>
        <v>1</v>
      </c>
      <c r="H444">
        <f t="shared" si="33"/>
        <v>1</v>
      </c>
      <c r="I444" t="str">
        <f>INDEX(META!$B:$B,MATCH(B444,META!$A:$A,0))</f>
        <v>Gruul Ponza</v>
      </c>
      <c r="J444" t="str">
        <f>INDEX(META!$B:$B,MATCH(D444,META!$A:$A,0))</f>
        <v>Gardens</v>
      </c>
      <c r="K444" t="str">
        <f t="shared" si="34"/>
        <v>Gruul Ponza-Gardens</v>
      </c>
    </row>
    <row r="445" spans="1:11" x14ac:dyDescent="0.3">
      <c r="A445">
        <v>444</v>
      </c>
      <c r="B445" t="s">
        <v>2749</v>
      </c>
      <c r="C445" t="s">
        <v>28</v>
      </c>
      <c r="D445" t="s">
        <v>2964</v>
      </c>
      <c r="E445" s="1" t="str">
        <f t="shared" si="30"/>
        <v>Andrea Macinai-Davide Fontanelli</v>
      </c>
      <c r="F445" t="str">
        <f t="shared" si="31"/>
        <v>Won</v>
      </c>
      <c r="G445" s="1">
        <f t="shared" si="32"/>
        <v>1</v>
      </c>
      <c r="H445">
        <f t="shared" si="33"/>
        <v>1</v>
      </c>
      <c r="I445" t="str">
        <f>INDEX(META!$B:$B,MATCH(B445,META!$A:$A,0))</f>
        <v>Gruul Monsters</v>
      </c>
      <c r="J445" t="str">
        <f>INDEX(META!$B:$B,MATCH(D445,META!$A:$A,0))</f>
        <v>Mono Red Madness</v>
      </c>
      <c r="K445" t="str">
        <f t="shared" si="34"/>
        <v>Gruul Monsters-Mono Red Madness</v>
      </c>
    </row>
    <row r="446" spans="1:11" x14ac:dyDescent="0.3">
      <c r="A446">
        <v>445</v>
      </c>
      <c r="B446" t="s">
        <v>3042</v>
      </c>
      <c r="C446" t="s">
        <v>28</v>
      </c>
      <c r="D446" t="s">
        <v>1568</v>
      </c>
      <c r="E446" s="1" t="str">
        <f t="shared" si="30"/>
        <v>Edoardo Maiani-Roberto Arfavelli</v>
      </c>
      <c r="F446" t="str">
        <f t="shared" si="31"/>
        <v>Won</v>
      </c>
      <c r="G446" s="1">
        <f t="shared" si="32"/>
        <v>1</v>
      </c>
      <c r="H446">
        <f t="shared" si="33"/>
        <v>1</v>
      </c>
      <c r="I446" t="str">
        <f>INDEX(META!$B:$B,MATCH(B446,META!$A:$A,0))</f>
        <v>Altar Tron</v>
      </c>
      <c r="J446" t="str">
        <f>INDEX(META!$B:$B,MATCH(D446,META!$A:$A,0))</f>
        <v>Mono Red Synth</v>
      </c>
      <c r="K446" t="str">
        <f t="shared" si="34"/>
        <v>Altar Tron-Mono Red Synth</v>
      </c>
    </row>
    <row r="447" spans="1:11" x14ac:dyDescent="0.3">
      <c r="A447">
        <v>446</v>
      </c>
      <c r="B447" t="s">
        <v>433</v>
      </c>
      <c r="C447" t="s">
        <v>28</v>
      </c>
      <c r="D447" t="s">
        <v>2628</v>
      </c>
      <c r="E447" s="1" t="str">
        <f t="shared" si="30"/>
        <v>Andrea Imborgia-Jesús Horcajo</v>
      </c>
      <c r="F447" t="str">
        <f t="shared" si="31"/>
        <v>Won</v>
      </c>
      <c r="G447" s="1">
        <f t="shared" si="32"/>
        <v>1</v>
      </c>
      <c r="H447">
        <f t="shared" si="33"/>
        <v>1</v>
      </c>
      <c r="I447" t="str">
        <f>INDEX(META!$B:$B,MATCH(B447,META!$A:$A,0))</f>
        <v>Mono Red Madness</v>
      </c>
      <c r="J447" t="str">
        <f>INDEX(META!$B:$B,MATCH(D447,META!$A:$A,0))</f>
        <v>High Tide Combo</v>
      </c>
      <c r="K447" t="str">
        <f t="shared" si="34"/>
        <v>Mono Red Madness-High Tide Combo</v>
      </c>
    </row>
    <row r="448" spans="1:11" x14ac:dyDescent="0.3">
      <c r="A448">
        <v>447</v>
      </c>
      <c r="B448" t="s">
        <v>2866</v>
      </c>
      <c r="C448" t="s">
        <v>25</v>
      </c>
      <c r="D448" t="s">
        <v>3266</v>
      </c>
      <c r="E448" s="1" t="str">
        <f t="shared" si="30"/>
        <v>Leonardo Paternotte-tommaso casini</v>
      </c>
      <c r="F448" t="str">
        <f t="shared" si="31"/>
        <v>Won</v>
      </c>
      <c r="G448" s="1">
        <f t="shared" si="32"/>
        <v>1</v>
      </c>
      <c r="H448">
        <f t="shared" si="33"/>
        <v>1</v>
      </c>
      <c r="I448" t="str">
        <f>INDEX(META!$B:$B,MATCH(B448,META!$A:$A,0))</f>
        <v>X Lands Spy</v>
      </c>
      <c r="J448" t="str">
        <f>INDEX(META!$B:$B,MATCH(D448,META!$A:$A,0))</f>
        <v>Jund Wildfire</v>
      </c>
      <c r="K448" t="str">
        <f t="shared" si="34"/>
        <v>X Lands Spy-Jund Wildfire</v>
      </c>
    </row>
    <row r="449" spans="1:11" x14ac:dyDescent="0.3">
      <c r="A449">
        <v>448</v>
      </c>
      <c r="B449" t="s">
        <v>2484</v>
      </c>
      <c r="C449" t="s">
        <v>28</v>
      </c>
      <c r="D449" t="s">
        <v>3140</v>
      </c>
      <c r="E449" s="1" t="str">
        <f t="shared" si="30"/>
        <v>FABIO DELLI COMPAGNI-Nicola Marchetti</v>
      </c>
      <c r="F449" t="str">
        <f t="shared" si="31"/>
        <v>Won</v>
      </c>
      <c r="G449" s="1">
        <f t="shared" si="32"/>
        <v>1</v>
      </c>
      <c r="H449">
        <f t="shared" si="33"/>
        <v>1</v>
      </c>
      <c r="I449" t="str">
        <f>INDEX(META!$B:$B,MATCH(B449,META!$A:$A,0))</f>
        <v>Jeskai Ephemerate</v>
      </c>
      <c r="J449" t="str">
        <f>INDEX(META!$B:$B,MATCH(D449,META!$A:$A,0))</f>
        <v>Mono Blue Terror</v>
      </c>
      <c r="K449" t="str">
        <f t="shared" si="34"/>
        <v>Jeskai Ephemerate-Mono Blue Terror</v>
      </c>
    </row>
    <row r="450" spans="1:11" x14ac:dyDescent="0.3">
      <c r="A450">
        <v>449</v>
      </c>
      <c r="B450" t="s">
        <v>2829</v>
      </c>
      <c r="C450" t="s">
        <v>26</v>
      </c>
      <c r="D450" t="s">
        <v>309</v>
      </c>
      <c r="E450" s="1" t="str">
        <f t="shared" ref="E450:E512" si="35">B450&amp;"-"&amp;D450</f>
        <v>Rohan Banks-Hawley-Paolo Donfrancesco</v>
      </c>
      <c r="F450" t="str">
        <f t="shared" si="31"/>
        <v>Lost</v>
      </c>
      <c r="G450" s="1">
        <f t="shared" si="32"/>
        <v>1</v>
      </c>
      <c r="H450">
        <f t="shared" si="33"/>
        <v>1</v>
      </c>
      <c r="I450" t="str">
        <f>INDEX(META!$B:$B,MATCH(B450,META!$A:$A,0))</f>
        <v>Rakdos Madness</v>
      </c>
      <c r="J450" t="str">
        <f>INDEX(META!$B:$B,MATCH(D450,META!$A:$A,0))</f>
        <v>Jund Wildfire</v>
      </c>
      <c r="K450" t="str">
        <f t="shared" si="34"/>
        <v>Rakdos Madness-Jund Wildfire</v>
      </c>
    </row>
    <row r="451" spans="1:11" x14ac:dyDescent="0.3">
      <c r="A451">
        <v>450</v>
      </c>
      <c r="B451" t="s">
        <v>2623</v>
      </c>
      <c r="C451" t="s">
        <v>25</v>
      </c>
      <c r="D451" t="s">
        <v>427</v>
      </c>
      <c r="E451" s="1" t="str">
        <f t="shared" si="35"/>
        <v>Daniele Gentile-Filippo Spaggiari</v>
      </c>
      <c r="F451" t="str">
        <f t="shared" ref="F451:F514" si="36">_xlfn.TEXTBEFORE(C451," ")</f>
        <v>Won</v>
      </c>
      <c r="G451" s="1">
        <f t="shared" ref="G451:G514" si="37">IF(A451&gt;=A450,G450,G450+1)</f>
        <v>1</v>
      </c>
      <c r="H451">
        <f t="shared" ref="H451:H513" si="38">AND(I451&gt;0,J451&gt;0)*1</f>
        <v>1</v>
      </c>
      <c r="I451" t="str">
        <f>INDEX(META!$B:$B,MATCH(B451,META!$A:$A,0))</f>
        <v>Mardu Synth</v>
      </c>
      <c r="J451" t="str">
        <f>INDEX(META!$B:$B,MATCH(D451,META!$A:$A,0))</f>
        <v>Jund Wildfire</v>
      </c>
      <c r="K451" t="str">
        <f t="shared" ref="K451:K513" si="39">I451&amp;"-"&amp;J451</f>
        <v>Mardu Synth-Jund Wildfire</v>
      </c>
    </row>
    <row r="452" spans="1:11" x14ac:dyDescent="0.3">
      <c r="A452">
        <v>451</v>
      </c>
      <c r="B452" t="s">
        <v>2242</v>
      </c>
      <c r="C452" t="s">
        <v>25</v>
      </c>
      <c r="D452" t="s">
        <v>2664</v>
      </c>
      <c r="E452" s="1" t="str">
        <f t="shared" si="35"/>
        <v>Ivano Di Gioia-Leoonardo Nobili Piccinni</v>
      </c>
      <c r="F452" t="str">
        <f t="shared" si="36"/>
        <v>Won</v>
      </c>
      <c r="G452" s="1">
        <f t="shared" si="37"/>
        <v>1</v>
      </c>
      <c r="H452">
        <f t="shared" si="38"/>
        <v>1</v>
      </c>
      <c r="I452" t="str">
        <f>INDEX(META!$B:$B,MATCH(B452,META!$A:$A,0))</f>
        <v>Mono Blue Aggro</v>
      </c>
      <c r="J452" t="str">
        <f>INDEX(META!$B:$B,MATCH(D452,META!$A:$A,0))</f>
        <v>Turbo Exhume</v>
      </c>
      <c r="K452" t="str">
        <f t="shared" si="39"/>
        <v>Mono Blue Aggro-Turbo Exhume</v>
      </c>
    </row>
    <row r="453" spans="1:11" x14ac:dyDescent="0.3">
      <c r="A453">
        <v>452</v>
      </c>
      <c r="B453" t="s">
        <v>2646</v>
      </c>
      <c r="C453" t="s">
        <v>26</v>
      </c>
      <c r="D453" t="s">
        <v>877</v>
      </c>
      <c r="E453" s="1" t="str">
        <f t="shared" si="35"/>
        <v>Néstor Salvago Pérez-Tommaso Cardinali</v>
      </c>
      <c r="F453" t="str">
        <f t="shared" si="36"/>
        <v>Lost</v>
      </c>
      <c r="G453" s="1">
        <f t="shared" si="37"/>
        <v>1</v>
      </c>
      <c r="H453">
        <f t="shared" si="38"/>
        <v>1</v>
      </c>
      <c r="I453" t="str">
        <f>INDEX(META!$B:$B,MATCH(B453,META!$A:$A,0))</f>
        <v>Jund Wildfire</v>
      </c>
      <c r="J453" t="str">
        <f>INDEX(META!$B:$B,MATCH(D453,META!$A:$A,0))</f>
        <v>Jund Wildfire</v>
      </c>
      <c r="K453" t="str">
        <f t="shared" si="39"/>
        <v>Jund Wildfire-Jund Wildfire</v>
      </c>
    </row>
    <row r="454" spans="1:11" x14ac:dyDescent="0.3">
      <c r="A454">
        <v>453</v>
      </c>
      <c r="B454" t="s">
        <v>2981</v>
      </c>
      <c r="C454" t="s">
        <v>25</v>
      </c>
      <c r="D454" t="s">
        <v>3171</v>
      </c>
      <c r="E454" s="1" t="str">
        <f t="shared" si="35"/>
        <v>Stefano Buci-Matteo Costamagna</v>
      </c>
      <c r="F454" t="str">
        <f t="shared" si="36"/>
        <v>Won</v>
      </c>
      <c r="G454" s="1">
        <f t="shared" si="37"/>
        <v>1</v>
      </c>
      <c r="H454">
        <f t="shared" si="38"/>
        <v>1</v>
      </c>
      <c r="I454" t="str">
        <f>INDEX(META!$B:$B,MATCH(B454,META!$A:$A,0))</f>
        <v>Bogles</v>
      </c>
      <c r="J454" t="str">
        <f>INDEX(META!$B:$B,MATCH(D454,META!$A:$A,0))</f>
        <v>Caw Gate</v>
      </c>
      <c r="K454" t="str">
        <f t="shared" si="39"/>
        <v>Bogles-Caw Gate</v>
      </c>
    </row>
    <row r="455" spans="1:11" x14ac:dyDescent="0.3">
      <c r="A455">
        <v>454</v>
      </c>
      <c r="B455" t="s">
        <v>3051</v>
      </c>
      <c r="C455" t="s">
        <v>26</v>
      </c>
      <c r="D455" t="s">
        <v>3243</v>
      </c>
      <c r="E455" s="1" t="str">
        <f t="shared" si="35"/>
        <v>Nicola De Francesco-Adrian Gabriel Reyes</v>
      </c>
      <c r="F455" t="str">
        <f t="shared" si="36"/>
        <v>Lost</v>
      </c>
      <c r="G455" s="1">
        <f t="shared" si="37"/>
        <v>1</v>
      </c>
      <c r="H455">
        <f t="shared" si="38"/>
        <v>1</v>
      </c>
      <c r="I455" t="str">
        <f>INDEX(META!$B:$B,MATCH(B455,META!$A:$A,0))</f>
        <v>Dimir Terror</v>
      </c>
      <c r="J455" t="str">
        <f>INDEX(META!$B:$B,MATCH(D455,META!$A:$A,0))</f>
        <v>Izzet Terror</v>
      </c>
      <c r="K455" t="str">
        <f t="shared" si="39"/>
        <v>Dimir Terror-Izzet Terror</v>
      </c>
    </row>
    <row r="456" spans="1:11" x14ac:dyDescent="0.3">
      <c r="A456">
        <v>455</v>
      </c>
      <c r="B456" t="s">
        <v>1195</v>
      </c>
      <c r="C456" t="s">
        <v>25</v>
      </c>
      <c r="D456" t="s">
        <v>3083</v>
      </c>
      <c r="E456" s="1" t="str">
        <f t="shared" si="35"/>
        <v>Luigi Pirrera-Alessandro Negrini</v>
      </c>
      <c r="F456" t="str">
        <f t="shared" si="36"/>
        <v>Won</v>
      </c>
      <c r="G456" s="1">
        <f t="shared" si="37"/>
        <v>1</v>
      </c>
      <c r="H456">
        <f t="shared" si="38"/>
        <v>1</v>
      </c>
      <c r="I456" t="str">
        <f>INDEX(META!$B:$B,MATCH(B456,META!$A:$A,0))</f>
        <v>Grixis Affinity</v>
      </c>
      <c r="J456" t="str">
        <f>INDEX(META!$B:$B,MATCH(D456,META!$A:$A,0))</f>
        <v>Gruul Monsters</v>
      </c>
      <c r="K456" t="str">
        <f t="shared" si="39"/>
        <v>Grixis Affinity-Gruul Monsters</v>
      </c>
    </row>
    <row r="457" spans="1:11" x14ac:dyDescent="0.3">
      <c r="A457">
        <v>456</v>
      </c>
      <c r="B457" t="s">
        <v>2663</v>
      </c>
      <c r="C457" t="s">
        <v>26</v>
      </c>
      <c r="D457" t="s">
        <v>320</v>
      </c>
      <c r="E457" s="1" t="str">
        <f t="shared" si="35"/>
        <v>Gianmarco Scala-Enrico Govoni</v>
      </c>
      <c r="F457" t="str">
        <f t="shared" si="36"/>
        <v>Lost</v>
      </c>
      <c r="G457" s="1">
        <f t="shared" si="37"/>
        <v>1</v>
      </c>
      <c r="H457">
        <f t="shared" si="38"/>
        <v>1</v>
      </c>
      <c r="I457" t="str">
        <f>INDEX(META!$B:$B,MATCH(B457,META!$A:$A,0))</f>
        <v>Jund Wildfire</v>
      </c>
      <c r="J457" t="str">
        <f>INDEX(META!$B:$B,MATCH(D457,META!$A:$A,0))</f>
        <v>X Lands Spy</v>
      </c>
      <c r="K457" t="str">
        <f t="shared" si="39"/>
        <v>Jund Wildfire-X Lands Spy</v>
      </c>
    </row>
    <row r="458" spans="1:11" x14ac:dyDescent="0.3">
      <c r="A458">
        <v>457</v>
      </c>
      <c r="B458" t="s">
        <v>3168</v>
      </c>
      <c r="C458" t="s">
        <v>29</v>
      </c>
      <c r="D458" t="s">
        <v>1127</v>
      </c>
      <c r="E458" s="1" t="str">
        <f t="shared" si="35"/>
        <v>Mario Spatolisano-Daniele Gambini</v>
      </c>
      <c r="F458" t="str">
        <f t="shared" si="36"/>
        <v>Draw</v>
      </c>
      <c r="G458" s="1">
        <f t="shared" si="37"/>
        <v>1</v>
      </c>
      <c r="H458">
        <f t="shared" si="38"/>
        <v>1</v>
      </c>
      <c r="I458" t="str">
        <f>INDEX(META!$B:$B,MATCH(B458,META!$A:$A,0))</f>
        <v>Mono Blue Terror</v>
      </c>
      <c r="J458" t="str">
        <f>INDEX(META!$B:$B,MATCH(D458,META!$A:$A,0))</f>
        <v>White Weenie</v>
      </c>
      <c r="K458" t="str">
        <f t="shared" si="39"/>
        <v>Mono Blue Terror-White Weenie</v>
      </c>
    </row>
    <row r="459" spans="1:11" x14ac:dyDescent="0.3">
      <c r="A459">
        <v>458</v>
      </c>
      <c r="B459" t="s">
        <v>2858</v>
      </c>
      <c r="C459" t="s">
        <v>26</v>
      </c>
      <c r="D459" t="s">
        <v>1448</v>
      </c>
      <c r="E459" s="1" t="str">
        <f t="shared" si="35"/>
        <v>Alessandro Animobono-Raffaele Ragoni</v>
      </c>
      <c r="F459" t="str">
        <f t="shared" si="36"/>
        <v>Lost</v>
      </c>
      <c r="G459" s="1">
        <f t="shared" si="37"/>
        <v>1</v>
      </c>
      <c r="H459">
        <f t="shared" si="38"/>
        <v>1</v>
      </c>
      <c r="I459" t="str">
        <f>INDEX(META!$B:$B,MATCH(B459,META!$A:$A,0))</f>
        <v>Mono Blue Aggro</v>
      </c>
      <c r="J459" t="str">
        <f>INDEX(META!$B:$B,MATCH(D459,META!$A:$A,0))</f>
        <v>Mono Blue Terror</v>
      </c>
      <c r="K459" t="str">
        <f t="shared" si="39"/>
        <v>Mono Blue Aggro-Mono Blue Terror</v>
      </c>
    </row>
    <row r="460" spans="1:11" x14ac:dyDescent="0.3">
      <c r="A460">
        <v>459</v>
      </c>
      <c r="B460" t="s">
        <v>3094</v>
      </c>
      <c r="C460" t="s">
        <v>26</v>
      </c>
      <c r="D460" t="s">
        <v>141</v>
      </c>
      <c r="E460" s="1" t="str">
        <f t="shared" si="35"/>
        <v>Jacopo Burelli-enrico colzi</v>
      </c>
      <c r="F460" t="str">
        <f t="shared" si="36"/>
        <v>Lost</v>
      </c>
      <c r="G460" s="1">
        <f t="shared" si="37"/>
        <v>1</v>
      </c>
      <c r="H460">
        <f t="shared" si="38"/>
        <v>1</v>
      </c>
      <c r="I460" t="str">
        <f>INDEX(META!$B:$B,MATCH(B460,META!$A:$A,0))</f>
        <v>Dimir Terror</v>
      </c>
      <c r="J460" t="str">
        <f>INDEX(META!$B:$B,MATCH(D460,META!$A:$A,0))</f>
        <v>Whale Combo</v>
      </c>
      <c r="K460" t="str">
        <f t="shared" si="39"/>
        <v>Dimir Terror-Whale Combo</v>
      </c>
    </row>
    <row r="461" spans="1:11" x14ac:dyDescent="0.3">
      <c r="A461">
        <v>460</v>
      </c>
      <c r="B461" t="s">
        <v>706</v>
      </c>
      <c r="C461" t="s">
        <v>28</v>
      </c>
      <c r="D461" t="s">
        <v>2701</v>
      </c>
      <c r="E461" s="1" t="str">
        <f t="shared" si="35"/>
        <v>Elia Merli-Valerio Sferruzzi</v>
      </c>
      <c r="F461" t="str">
        <f t="shared" si="36"/>
        <v>Won</v>
      </c>
      <c r="G461" s="1">
        <f t="shared" si="37"/>
        <v>1</v>
      </c>
      <c r="H461">
        <f t="shared" si="38"/>
        <v>1</v>
      </c>
      <c r="I461" t="str">
        <f>INDEX(META!$B:$B,MATCH(B461,META!$A:$A,0))</f>
        <v>Mono Red Synth</v>
      </c>
      <c r="J461" t="str">
        <f>INDEX(META!$B:$B,MATCH(D461,META!$A:$A,0))</f>
        <v>High Tide Combo</v>
      </c>
      <c r="K461" t="str">
        <f t="shared" si="39"/>
        <v>Mono Red Synth-High Tide Combo</v>
      </c>
    </row>
    <row r="462" spans="1:11" x14ac:dyDescent="0.3">
      <c r="A462">
        <v>461</v>
      </c>
      <c r="B462" t="s">
        <v>3222</v>
      </c>
      <c r="C462" t="s">
        <v>28</v>
      </c>
      <c r="D462" t="s">
        <v>2752</v>
      </c>
      <c r="E462" s="1" t="str">
        <f t="shared" si="35"/>
        <v>Massimiliano Gismondi-Niccolò Melani</v>
      </c>
      <c r="F462" t="str">
        <f t="shared" si="36"/>
        <v>Won</v>
      </c>
      <c r="G462" s="1">
        <f t="shared" si="37"/>
        <v>1</v>
      </c>
      <c r="H462">
        <f t="shared" si="38"/>
        <v>1</v>
      </c>
      <c r="I462" t="str">
        <f>INDEX(META!$B:$B,MATCH(B462,META!$A:$A,0))</f>
        <v>Mono Black Burn</v>
      </c>
      <c r="J462" t="str">
        <f>INDEX(META!$B:$B,MATCH(D462,META!$A:$A,0))</f>
        <v>Altar Tron</v>
      </c>
      <c r="K462" t="str">
        <f t="shared" si="39"/>
        <v>Mono Black Burn-Altar Tron</v>
      </c>
    </row>
    <row r="463" spans="1:11" x14ac:dyDescent="0.3">
      <c r="A463">
        <v>462</v>
      </c>
      <c r="B463" t="s">
        <v>425</v>
      </c>
      <c r="C463" t="s">
        <v>25</v>
      </c>
      <c r="D463" t="s">
        <v>2902</v>
      </c>
      <c r="E463" s="1" t="str">
        <f t="shared" si="35"/>
        <v>Francesco Ferrari-Andrea Ricci</v>
      </c>
      <c r="F463" t="str">
        <f t="shared" si="36"/>
        <v>Won</v>
      </c>
      <c r="G463" s="1">
        <f t="shared" si="37"/>
        <v>1</v>
      </c>
      <c r="H463">
        <f t="shared" si="38"/>
        <v>1</v>
      </c>
      <c r="I463" t="str">
        <f>INDEX(META!$B:$B,MATCH(B463,META!$A:$A,0))</f>
        <v>Jund Wildfire</v>
      </c>
      <c r="J463" t="str">
        <f>INDEX(META!$B:$B,MATCH(D463,META!$A:$A,0))</f>
        <v>Grixis Affinity</v>
      </c>
      <c r="K463" t="str">
        <f t="shared" si="39"/>
        <v>Jund Wildfire-Grixis Affinity</v>
      </c>
    </row>
    <row r="464" spans="1:11" x14ac:dyDescent="0.3">
      <c r="A464">
        <v>463</v>
      </c>
      <c r="B464" t="s">
        <v>2075</v>
      </c>
      <c r="C464" t="s">
        <v>30</v>
      </c>
      <c r="D464" t="s">
        <v>2709</v>
      </c>
      <c r="E464" s="1" t="str">
        <f t="shared" si="35"/>
        <v>Alessandro Giuliano-Giuseppe Caiazzo</v>
      </c>
      <c r="F464" t="str">
        <f t="shared" si="36"/>
        <v>Lost</v>
      </c>
      <c r="G464" s="1">
        <f t="shared" si="37"/>
        <v>1</v>
      </c>
      <c r="H464">
        <f t="shared" si="38"/>
        <v>1</v>
      </c>
      <c r="I464" t="str">
        <f>INDEX(META!$B:$B,MATCH(B464,META!$A:$A,0))</f>
        <v>Jund Wildfire</v>
      </c>
      <c r="J464" t="str">
        <f>INDEX(META!$B:$B,MATCH(D464,META!$A:$A,0))</f>
        <v>Jund Wildfire</v>
      </c>
      <c r="K464" t="str">
        <f t="shared" si="39"/>
        <v>Jund Wildfire-Jund Wildfire</v>
      </c>
    </row>
    <row r="465" spans="1:11" x14ac:dyDescent="0.3">
      <c r="A465">
        <v>464</v>
      </c>
      <c r="B465" t="s">
        <v>2921</v>
      </c>
      <c r="C465" t="s">
        <v>25</v>
      </c>
      <c r="D465" t="s">
        <v>1933</v>
      </c>
      <c r="E465" s="1" t="str">
        <f t="shared" si="35"/>
        <v>Gabriele Tribulato-marco collodet</v>
      </c>
      <c r="F465" t="str">
        <f t="shared" si="36"/>
        <v>Won</v>
      </c>
      <c r="G465" s="1">
        <f t="shared" si="37"/>
        <v>1</v>
      </c>
      <c r="H465">
        <f t="shared" si="38"/>
        <v>1</v>
      </c>
      <c r="I465" t="str">
        <f>INDEX(META!$B:$B,MATCH(B465,META!$A:$A,0))</f>
        <v>Elves</v>
      </c>
      <c r="J465" t="str">
        <f>INDEX(META!$B:$B,MATCH(D465,META!$A:$A,0))</f>
        <v>Mono Blue Terror</v>
      </c>
      <c r="K465" t="str">
        <f t="shared" si="39"/>
        <v>Elves-Mono Blue Terror</v>
      </c>
    </row>
    <row r="466" spans="1:11" x14ac:dyDescent="0.3">
      <c r="A466">
        <v>465</v>
      </c>
      <c r="B466" t="s">
        <v>1553</v>
      </c>
      <c r="C466" t="s">
        <v>29</v>
      </c>
      <c r="D466" t="s">
        <v>2869</v>
      </c>
      <c r="E466" s="1" t="str">
        <f t="shared" si="35"/>
        <v>Alessandro Sala-Chiara Della bartola</v>
      </c>
      <c r="F466" t="str">
        <f t="shared" si="36"/>
        <v>Draw</v>
      </c>
      <c r="G466" s="1">
        <f t="shared" si="37"/>
        <v>1</v>
      </c>
      <c r="H466">
        <f t="shared" si="38"/>
        <v>1</v>
      </c>
      <c r="I466" t="str">
        <f>INDEX(META!$B:$B,MATCH(B466,META!$A:$A,0))</f>
        <v>Jund Wildfire</v>
      </c>
      <c r="J466" t="str">
        <f>INDEX(META!$B:$B,MATCH(D466,META!$A:$A,0))</f>
        <v>White Weenie</v>
      </c>
      <c r="K466" t="str">
        <f t="shared" si="39"/>
        <v>Jund Wildfire-White Weenie</v>
      </c>
    </row>
    <row r="467" spans="1:11" x14ac:dyDescent="0.3">
      <c r="A467">
        <v>466</v>
      </c>
      <c r="B467" t="s">
        <v>3203</v>
      </c>
      <c r="C467" t="s">
        <v>25</v>
      </c>
      <c r="D467" t="s">
        <v>1678</v>
      </c>
      <c r="E467" s="1" t="str">
        <f t="shared" si="35"/>
        <v>dom harry-Alessio Turchi</v>
      </c>
      <c r="F467" t="str">
        <f t="shared" si="36"/>
        <v>Won</v>
      </c>
      <c r="G467" s="1">
        <f t="shared" si="37"/>
        <v>1</v>
      </c>
      <c r="H467">
        <f t="shared" si="38"/>
        <v>1</v>
      </c>
      <c r="I467" t="str">
        <f>INDEX(META!$B:$B,MATCH(B467,META!$A:$A,0))</f>
        <v>Simic Fog</v>
      </c>
      <c r="J467" t="str">
        <f>INDEX(META!$B:$B,MATCH(D467,META!$A:$A,0))</f>
        <v>Jund Wildfire</v>
      </c>
      <c r="K467" t="str">
        <f t="shared" si="39"/>
        <v>Simic Fog-Jund Wildfire</v>
      </c>
    </row>
    <row r="468" spans="1:11" x14ac:dyDescent="0.3">
      <c r="A468">
        <v>467</v>
      </c>
      <c r="B468" t="s">
        <v>2841</v>
      </c>
      <c r="C468" t="s">
        <v>26</v>
      </c>
      <c r="D468" t="s">
        <v>1607</v>
      </c>
      <c r="E468" s="1" t="str">
        <f t="shared" si="35"/>
        <v>Michele Grippo-Marco Paradiso</v>
      </c>
      <c r="F468" t="str">
        <f t="shared" si="36"/>
        <v>Lost</v>
      </c>
      <c r="G468" s="1">
        <f t="shared" si="37"/>
        <v>1</v>
      </c>
      <c r="H468">
        <f t="shared" si="38"/>
        <v>1</v>
      </c>
      <c r="I468" t="str">
        <f>INDEX(META!$B:$B,MATCH(B468,META!$A:$A,0))</f>
        <v>Jund Wildfire</v>
      </c>
      <c r="J468" t="str">
        <f>INDEX(META!$B:$B,MATCH(D468,META!$A:$A,0))</f>
        <v>Gruul Monsters</v>
      </c>
      <c r="K468" t="str">
        <f t="shared" si="39"/>
        <v>Jund Wildfire-Gruul Monsters</v>
      </c>
    </row>
    <row r="469" spans="1:11" x14ac:dyDescent="0.3">
      <c r="A469">
        <v>468</v>
      </c>
      <c r="B469" t="s">
        <v>243</v>
      </c>
      <c r="C469" t="s">
        <v>25</v>
      </c>
      <c r="D469" t="s">
        <v>2847</v>
      </c>
      <c r="E469" s="1" t="str">
        <f t="shared" si="35"/>
        <v>Diego Bersanetti-Pasquale Antonio Rotundo</v>
      </c>
      <c r="F469" t="str">
        <f t="shared" si="36"/>
        <v>Won</v>
      </c>
      <c r="G469" s="1">
        <f t="shared" si="37"/>
        <v>1</v>
      </c>
      <c r="H469">
        <f t="shared" si="38"/>
        <v>1</v>
      </c>
      <c r="I469" t="str">
        <f>INDEX(META!$B:$B,MATCH(B469,META!$A:$A,0))</f>
        <v>Rakdos Madness</v>
      </c>
      <c r="J469" t="str">
        <f>INDEX(META!$B:$B,MATCH(D469,META!$A:$A,0))</f>
        <v>Mono Black Midrange</v>
      </c>
      <c r="K469" t="str">
        <f t="shared" si="39"/>
        <v>Rakdos Madness-Mono Black Midrange</v>
      </c>
    </row>
    <row r="470" spans="1:11" x14ac:dyDescent="0.3">
      <c r="A470">
        <v>469</v>
      </c>
      <c r="B470" t="s">
        <v>383</v>
      </c>
      <c r="C470" t="s">
        <v>28</v>
      </c>
      <c r="D470" t="s">
        <v>2734</v>
      </c>
      <c r="E470" s="1" t="str">
        <f t="shared" si="35"/>
        <v>Alessandro Belloni-Alessandro Mazzi</v>
      </c>
      <c r="F470" t="str">
        <f t="shared" si="36"/>
        <v>Won</v>
      </c>
      <c r="G470" s="1">
        <f t="shared" si="37"/>
        <v>1</v>
      </c>
      <c r="H470">
        <f t="shared" si="38"/>
        <v>1</v>
      </c>
      <c r="I470" t="str">
        <f>INDEX(META!$B:$B,MATCH(B470,META!$A:$A,0))</f>
        <v>Jeskai Ephemerate</v>
      </c>
      <c r="J470" t="str">
        <f>INDEX(META!$B:$B,MATCH(D470,META!$A:$A,0))</f>
        <v>Mono Red Synth</v>
      </c>
      <c r="K470" t="str">
        <f t="shared" si="39"/>
        <v>Jeskai Ephemerate-Mono Red Synth</v>
      </c>
    </row>
    <row r="471" spans="1:11" x14ac:dyDescent="0.3">
      <c r="A471">
        <v>470</v>
      </c>
      <c r="B471" t="s">
        <v>3119</v>
      </c>
      <c r="C471" t="s">
        <v>28</v>
      </c>
      <c r="D471" t="s">
        <v>2772</v>
      </c>
      <c r="E471" s="1" t="str">
        <f t="shared" si="35"/>
        <v>Claudio Bonanni [IT]-Davide Castrianni</v>
      </c>
      <c r="F471" t="str">
        <f t="shared" si="36"/>
        <v>Won</v>
      </c>
      <c r="G471" s="1">
        <f t="shared" si="37"/>
        <v>1</v>
      </c>
      <c r="H471">
        <f t="shared" si="38"/>
        <v>1</v>
      </c>
      <c r="I471" t="str">
        <f>INDEX(META!$B:$B,MATCH(B471,META!$A:$A,0))</f>
        <v>Mono Blue Terror</v>
      </c>
      <c r="J471" t="str">
        <f>INDEX(META!$B:$B,MATCH(D471,META!$A:$A,0))</f>
        <v>Mono Red Synth</v>
      </c>
      <c r="K471" t="str">
        <f t="shared" si="39"/>
        <v>Mono Blue Terror-Mono Red Synth</v>
      </c>
    </row>
    <row r="472" spans="1:11" x14ac:dyDescent="0.3">
      <c r="A472">
        <v>471</v>
      </c>
      <c r="B472" t="s">
        <v>2764</v>
      </c>
      <c r="C472" t="s">
        <v>25</v>
      </c>
      <c r="D472" t="s">
        <v>2781</v>
      </c>
      <c r="E472" s="1" t="str">
        <f t="shared" si="35"/>
        <v>Andrea Massei-Francesco Romano</v>
      </c>
      <c r="F472" t="str">
        <f t="shared" si="36"/>
        <v>Won</v>
      </c>
      <c r="G472" s="1">
        <f t="shared" si="37"/>
        <v>1</v>
      </c>
      <c r="H472">
        <f t="shared" si="38"/>
        <v>1</v>
      </c>
      <c r="I472" t="str">
        <f>INDEX(META!$B:$B,MATCH(B472,META!$A:$A,0))</f>
        <v>Jund Wildfire</v>
      </c>
      <c r="J472" t="str">
        <f>INDEX(META!$B:$B,MATCH(D472,META!$A:$A,0))</f>
        <v>Mono Blue Aggro</v>
      </c>
      <c r="K472" t="str">
        <f t="shared" si="39"/>
        <v>Jund Wildfire-Mono Blue Aggro</v>
      </c>
    </row>
    <row r="473" spans="1:11" x14ac:dyDescent="0.3">
      <c r="A473">
        <v>472</v>
      </c>
      <c r="B473" t="s">
        <v>324</v>
      </c>
      <c r="C473" t="s">
        <v>29</v>
      </c>
      <c r="D473" t="s">
        <v>3155</v>
      </c>
      <c r="E473" s="1" t="str">
        <f t="shared" si="35"/>
        <v>Fabrizio Bini-Gavin Verhey</v>
      </c>
      <c r="F473" t="str">
        <f t="shared" si="36"/>
        <v>Draw</v>
      </c>
      <c r="G473" s="1">
        <f t="shared" si="37"/>
        <v>1</v>
      </c>
      <c r="H473">
        <f t="shared" si="38"/>
        <v>1</v>
      </c>
      <c r="I473" t="str">
        <f>INDEX(META!$B:$B,MATCH(B473,META!$A:$A,0))</f>
        <v>Altar Tron</v>
      </c>
      <c r="J473" t="str">
        <f>INDEX(META!$B:$B,MATCH(D473,META!$A:$A,0))</f>
        <v>Azorius Familiars</v>
      </c>
      <c r="K473" t="str">
        <f t="shared" si="39"/>
        <v>Altar Tron-Azorius Familiars</v>
      </c>
    </row>
    <row r="474" spans="1:11" x14ac:dyDescent="0.3">
      <c r="A474">
        <v>473</v>
      </c>
      <c r="B474" t="s">
        <v>378</v>
      </c>
      <c r="C474" t="s">
        <v>27</v>
      </c>
      <c r="D474" t="s">
        <v>2891</v>
      </c>
      <c r="E474" s="1" t="str">
        <f t="shared" si="35"/>
        <v>Stefano Ghiara-Michele Gaimarri</v>
      </c>
      <c r="F474" t="str">
        <f t="shared" si="36"/>
        <v>Lost</v>
      </c>
      <c r="G474" s="1">
        <f t="shared" si="37"/>
        <v>1</v>
      </c>
      <c r="H474">
        <f t="shared" si="38"/>
        <v>1</v>
      </c>
      <c r="I474" t="str">
        <f>INDEX(META!$B:$B,MATCH(B474,META!$A:$A,0))</f>
        <v>Jund Wildfire</v>
      </c>
      <c r="J474" t="str">
        <f>INDEX(META!$B:$B,MATCH(D474,META!$A:$A,0))</f>
        <v>Elves</v>
      </c>
      <c r="K474" t="str">
        <f t="shared" si="39"/>
        <v>Jund Wildfire-Elves</v>
      </c>
    </row>
    <row r="475" spans="1:11" x14ac:dyDescent="0.3">
      <c r="A475">
        <v>474</v>
      </c>
      <c r="B475" t="s">
        <v>2823</v>
      </c>
      <c r="C475" t="s">
        <v>29</v>
      </c>
      <c r="D475" t="s">
        <v>149</v>
      </c>
      <c r="E475" s="1" t="str">
        <f t="shared" si="35"/>
        <v>Achille Roberto Santoni-Andrea Pasotti</v>
      </c>
      <c r="F475" t="str">
        <f t="shared" si="36"/>
        <v>Draw</v>
      </c>
      <c r="G475" s="1">
        <f t="shared" si="37"/>
        <v>1</v>
      </c>
      <c r="H475">
        <f t="shared" si="38"/>
        <v>1</v>
      </c>
      <c r="I475" t="str">
        <f>INDEX(META!$B:$B,MATCH(B475,META!$A:$A,0))</f>
        <v>Jeskai Ephemerate</v>
      </c>
      <c r="J475" t="str">
        <f>INDEX(META!$B:$B,MATCH(D475,META!$A:$A,0))</f>
        <v>Jund Wildfire</v>
      </c>
      <c r="K475" t="str">
        <f t="shared" si="39"/>
        <v>Jeskai Ephemerate-Jund Wildfire</v>
      </c>
    </row>
    <row r="476" spans="1:11" x14ac:dyDescent="0.3">
      <c r="A476">
        <v>475</v>
      </c>
      <c r="B476" t="s">
        <v>3216</v>
      </c>
      <c r="C476" t="s">
        <v>25</v>
      </c>
      <c r="D476" t="s">
        <v>1616</v>
      </c>
      <c r="E476" s="1" t="str">
        <f t="shared" si="35"/>
        <v>Matteo Malberti-Alessandro Andreani</v>
      </c>
      <c r="F476" t="str">
        <f t="shared" si="36"/>
        <v>Won</v>
      </c>
      <c r="G476" s="1">
        <f t="shared" si="37"/>
        <v>1</v>
      </c>
      <c r="H476">
        <f t="shared" si="38"/>
        <v>1</v>
      </c>
      <c r="I476" t="str">
        <f>INDEX(META!$B:$B,MATCH(B476,META!$A:$A,0))</f>
        <v>Grixis Affinity</v>
      </c>
      <c r="J476" t="str">
        <f>INDEX(META!$B:$B,MATCH(D476,META!$A:$A,0))</f>
        <v>Rakdos Midrange</v>
      </c>
      <c r="K476" t="str">
        <f t="shared" si="39"/>
        <v>Grixis Affinity-Rakdos Midrange</v>
      </c>
    </row>
    <row r="477" spans="1:11" x14ac:dyDescent="0.3">
      <c r="A477">
        <v>476</v>
      </c>
      <c r="B477" t="s">
        <v>896</v>
      </c>
      <c r="C477" t="s">
        <v>26</v>
      </c>
      <c r="D477" t="s">
        <v>2973</v>
      </c>
      <c r="E477" s="1" t="str">
        <f t="shared" si="35"/>
        <v>lorenzo cupini-Claudio Fragolini</v>
      </c>
      <c r="F477" t="str">
        <f t="shared" si="36"/>
        <v>Lost</v>
      </c>
      <c r="G477" s="1">
        <f t="shared" si="37"/>
        <v>1</v>
      </c>
      <c r="H477">
        <f t="shared" si="38"/>
        <v>1</v>
      </c>
      <c r="I477" t="str">
        <f>INDEX(META!$B:$B,MATCH(B477,META!$A:$A,0))</f>
        <v>Mono Red Blitz</v>
      </c>
      <c r="J477" t="str">
        <f>INDEX(META!$B:$B,MATCH(D477,META!$A:$A,0))</f>
        <v>Mono Blue Terror</v>
      </c>
      <c r="K477" t="str">
        <f t="shared" si="39"/>
        <v>Mono Red Blitz-Mono Blue Terror</v>
      </c>
    </row>
    <row r="478" spans="1:11" x14ac:dyDescent="0.3">
      <c r="A478">
        <v>477</v>
      </c>
      <c r="B478" t="s">
        <v>3255</v>
      </c>
      <c r="C478" t="s">
        <v>25</v>
      </c>
      <c r="D478" t="s">
        <v>345</v>
      </c>
      <c r="E478" s="1" t="str">
        <f t="shared" si="35"/>
        <v>Fabrizio Scisciolo-_Glauco_ Flori</v>
      </c>
      <c r="F478" t="str">
        <f t="shared" si="36"/>
        <v>Won</v>
      </c>
      <c r="G478" s="1">
        <f t="shared" si="37"/>
        <v>1</v>
      </c>
      <c r="H478">
        <f t="shared" si="38"/>
        <v>1</v>
      </c>
      <c r="I478" t="str">
        <f>INDEX(META!$B:$B,MATCH(B478,META!$A:$A,0))</f>
        <v>Rakdos Madness</v>
      </c>
      <c r="J478" t="str">
        <f>INDEX(META!$B:$B,MATCH(D478,META!$A:$A,0))</f>
        <v>Mono Red Madness</v>
      </c>
      <c r="K478" t="str">
        <f t="shared" si="39"/>
        <v>Rakdos Madness-Mono Red Madness</v>
      </c>
    </row>
    <row r="479" spans="1:11" x14ac:dyDescent="0.3">
      <c r="A479">
        <v>478</v>
      </c>
      <c r="B479" t="s">
        <v>2885</v>
      </c>
      <c r="C479" t="s">
        <v>25</v>
      </c>
      <c r="D479" t="s">
        <v>315</v>
      </c>
      <c r="E479" s="1" t="str">
        <f t="shared" si="35"/>
        <v>Gabriele De Zio-Luca Michenzi</v>
      </c>
      <c r="F479" t="str">
        <f t="shared" si="36"/>
        <v>Won</v>
      </c>
      <c r="G479" s="1">
        <f t="shared" si="37"/>
        <v>1</v>
      </c>
      <c r="H479">
        <f t="shared" si="38"/>
        <v>1</v>
      </c>
      <c r="I479" t="str">
        <f>INDEX(META!$B:$B,MATCH(B479,META!$A:$A,0))</f>
        <v>Jund Wildfire</v>
      </c>
      <c r="J479" t="str">
        <f>INDEX(META!$B:$B,MATCH(D479,META!$A:$A,0))</f>
        <v>Jund Wildfire</v>
      </c>
      <c r="K479" t="str">
        <f t="shared" si="39"/>
        <v>Jund Wildfire-Jund Wildfire</v>
      </c>
    </row>
    <row r="480" spans="1:11" x14ac:dyDescent="0.3">
      <c r="A480">
        <v>479</v>
      </c>
      <c r="B480" t="s">
        <v>539</v>
      </c>
      <c r="C480" t="s">
        <v>26</v>
      </c>
      <c r="D480" t="s">
        <v>2955</v>
      </c>
      <c r="E480" s="1" t="str">
        <f t="shared" si="35"/>
        <v>Vittorio De Angelis-Marco Ripamonti</v>
      </c>
      <c r="F480" t="str">
        <f t="shared" si="36"/>
        <v>Lost</v>
      </c>
      <c r="G480" s="1">
        <f t="shared" si="37"/>
        <v>1</v>
      </c>
      <c r="H480">
        <f t="shared" si="38"/>
        <v>1</v>
      </c>
      <c r="I480" t="str">
        <f>INDEX(META!$B:$B,MATCH(B480,META!$A:$A,0))</f>
        <v>Rakdos Madness</v>
      </c>
      <c r="J480" t="str">
        <f>INDEX(META!$B:$B,MATCH(D480,META!$A:$A,0))</f>
        <v>Whale Combo</v>
      </c>
      <c r="K480" t="str">
        <f t="shared" si="39"/>
        <v>Rakdos Madness-Whale Combo</v>
      </c>
    </row>
    <row r="481" spans="1:11" x14ac:dyDescent="0.3">
      <c r="A481">
        <v>480</v>
      </c>
      <c r="B481" t="s">
        <v>3068</v>
      </c>
      <c r="C481" t="s">
        <v>25</v>
      </c>
      <c r="D481" t="s">
        <v>2138</v>
      </c>
      <c r="E481" s="1" t="str">
        <f t="shared" si="35"/>
        <v>Gianmarco Zampetti-Alessio cavaglià</v>
      </c>
      <c r="F481" t="str">
        <f t="shared" si="36"/>
        <v>Won</v>
      </c>
      <c r="G481" s="1">
        <f t="shared" si="37"/>
        <v>1</v>
      </c>
      <c r="H481">
        <f t="shared" si="38"/>
        <v>1</v>
      </c>
      <c r="I481" t="str">
        <f>INDEX(META!$B:$B,MATCH(B481,META!$A:$A,0))</f>
        <v>Mono Blue Aggro</v>
      </c>
      <c r="J481" t="str">
        <f>INDEX(META!$B:$B,MATCH(D481,META!$A:$A,0))</f>
        <v>Dimir Terror</v>
      </c>
      <c r="K481" t="str">
        <f t="shared" si="39"/>
        <v>Mono Blue Aggro-Dimir Terror</v>
      </c>
    </row>
    <row r="482" spans="1:11" x14ac:dyDescent="0.3">
      <c r="A482">
        <v>481</v>
      </c>
      <c r="B482" t="s">
        <v>2888</v>
      </c>
      <c r="C482" t="s">
        <v>28</v>
      </c>
      <c r="D482" t="s">
        <v>321</v>
      </c>
      <c r="E482" s="1" t="str">
        <f t="shared" si="35"/>
        <v>Josip Lešković-Edoardo Zontini</v>
      </c>
      <c r="F482" t="str">
        <f t="shared" si="36"/>
        <v>Won</v>
      </c>
      <c r="G482" s="1">
        <f t="shared" si="37"/>
        <v>1</v>
      </c>
      <c r="H482">
        <f t="shared" si="38"/>
        <v>1</v>
      </c>
      <c r="I482" t="str">
        <f>INDEX(META!$B:$B,MATCH(B482,META!$A:$A,0))</f>
        <v>High Tide Combo</v>
      </c>
      <c r="J482" t="str">
        <f>INDEX(META!$B:$B,MATCH(D482,META!$A:$A,0))</f>
        <v>Jund Wildfire</v>
      </c>
      <c r="K482" t="str">
        <f t="shared" si="39"/>
        <v>High Tide Combo-Jund Wildfire</v>
      </c>
    </row>
    <row r="483" spans="1:11" x14ac:dyDescent="0.3">
      <c r="A483">
        <v>482</v>
      </c>
      <c r="B483" t="s">
        <v>363</v>
      </c>
      <c r="C483" t="s">
        <v>26</v>
      </c>
      <c r="D483" t="s">
        <v>3010</v>
      </c>
      <c r="E483" s="1" t="str">
        <f t="shared" si="35"/>
        <v>Matteo Mazzetti-Luigi Mignogna</v>
      </c>
      <c r="F483" t="str">
        <f t="shared" si="36"/>
        <v>Lost</v>
      </c>
      <c r="G483" s="1">
        <f t="shared" si="37"/>
        <v>1</v>
      </c>
      <c r="H483">
        <f t="shared" si="38"/>
        <v>1</v>
      </c>
      <c r="I483" t="str">
        <f>INDEX(META!$B:$B,MATCH(B483,META!$A:$A,0))</f>
        <v>Mono Red Madness</v>
      </c>
      <c r="J483" t="str">
        <f>INDEX(META!$B:$B,MATCH(D483,META!$A:$A,0))</f>
        <v>Mono White Heroic</v>
      </c>
      <c r="K483" t="str">
        <f t="shared" si="39"/>
        <v>Mono Red Madness-Mono White Heroic</v>
      </c>
    </row>
    <row r="484" spans="1:11" x14ac:dyDescent="0.3">
      <c r="A484">
        <v>483</v>
      </c>
      <c r="B484" t="s">
        <v>208</v>
      </c>
      <c r="C484" t="s">
        <v>25</v>
      </c>
      <c r="D484" t="s">
        <v>3016</v>
      </c>
      <c r="E484" s="1" t="str">
        <f t="shared" si="35"/>
        <v>Edoardo Mazzucco-marco Vianelli</v>
      </c>
      <c r="F484" t="str">
        <f t="shared" si="36"/>
        <v>Won</v>
      </c>
      <c r="G484" s="1">
        <f t="shared" si="37"/>
        <v>1</v>
      </c>
      <c r="H484">
        <f t="shared" si="38"/>
        <v>1</v>
      </c>
      <c r="I484" t="str">
        <f>INDEX(META!$B:$B,MATCH(B484,META!$A:$A,0))</f>
        <v>Jund Wildfire</v>
      </c>
      <c r="J484" t="str">
        <f>INDEX(META!$B:$B,MATCH(D484,META!$A:$A,0))</f>
        <v>Flicker Tron</v>
      </c>
      <c r="K484" t="str">
        <f t="shared" si="39"/>
        <v>Jund Wildfire-Flicker Tron</v>
      </c>
    </row>
    <row r="485" spans="1:11" x14ac:dyDescent="0.3">
      <c r="A485">
        <v>484</v>
      </c>
      <c r="B485" t="s">
        <v>3033</v>
      </c>
      <c r="C485" t="s">
        <v>28</v>
      </c>
      <c r="D485" t="s">
        <v>371</v>
      </c>
      <c r="E485" s="1" t="str">
        <f t="shared" si="35"/>
        <v>Michele Anelli-Nicolò Davanzo</v>
      </c>
      <c r="F485" t="str">
        <f t="shared" si="36"/>
        <v>Won</v>
      </c>
      <c r="G485" s="1">
        <f t="shared" si="37"/>
        <v>1</v>
      </c>
      <c r="H485">
        <f t="shared" si="38"/>
        <v>1</v>
      </c>
      <c r="I485" t="str">
        <f>INDEX(META!$B:$B,MATCH(B485,META!$A:$A,0))</f>
        <v>Mono Red Madness</v>
      </c>
      <c r="J485" t="str">
        <f>INDEX(META!$B:$B,MATCH(D485,META!$A:$A,0))</f>
        <v>Jund Wildfire</v>
      </c>
      <c r="K485" t="str">
        <f t="shared" si="39"/>
        <v>Mono Red Madness-Jund Wildfire</v>
      </c>
    </row>
    <row r="486" spans="1:11" x14ac:dyDescent="0.3">
      <c r="A486">
        <v>485</v>
      </c>
      <c r="B486" t="s">
        <v>177</v>
      </c>
      <c r="C486" t="s">
        <v>28</v>
      </c>
      <c r="D486" t="s">
        <v>3182</v>
      </c>
      <c r="E486" s="1" t="str">
        <f t="shared" si="35"/>
        <v>Andrea Mattei-Matteo Porta</v>
      </c>
      <c r="F486" t="str">
        <f t="shared" si="36"/>
        <v>Won</v>
      </c>
      <c r="G486" s="1">
        <f t="shared" si="37"/>
        <v>1</v>
      </c>
      <c r="H486">
        <f t="shared" si="38"/>
        <v>1</v>
      </c>
      <c r="I486" t="str">
        <f>INDEX(META!$B:$B,MATCH(B486,META!$A:$A,0))</f>
        <v>Elves</v>
      </c>
      <c r="J486" t="str">
        <f>INDEX(META!$B:$B,MATCH(D486,META!$A:$A,0))</f>
        <v>Monsters Tron</v>
      </c>
      <c r="K486" t="str">
        <f t="shared" si="39"/>
        <v>Elves-Monsters Tron</v>
      </c>
    </row>
    <row r="487" spans="1:11" x14ac:dyDescent="0.3">
      <c r="A487">
        <v>559</v>
      </c>
      <c r="B487" t="s">
        <v>3160</v>
      </c>
      <c r="C487" t="s">
        <v>27</v>
      </c>
      <c r="D487" t="s">
        <v>2109</v>
      </c>
      <c r="E487" s="1" t="str">
        <f t="shared" si="35"/>
        <v>Alisa Farenzena-Davide Bianchi</v>
      </c>
      <c r="F487" t="str">
        <f t="shared" si="36"/>
        <v>Lost</v>
      </c>
      <c r="G487" s="1">
        <f t="shared" si="37"/>
        <v>1</v>
      </c>
      <c r="H487">
        <f t="shared" si="38"/>
        <v>1</v>
      </c>
      <c r="I487" t="str">
        <f>INDEX(META!$B:$B,MATCH(B487,META!$A:$A,0))</f>
        <v>Slivers</v>
      </c>
      <c r="J487" t="str">
        <f>INDEX(META!$B:$B,MATCH(D487,META!$A:$A,0))</f>
        <v>Mono Red Madness</v>
      </c>
      <c r="K487" t="str">
        <f t="shared" si="39"/>
        <v>Slivers-Mono Red Madness</v>
      </c>
    </row>
    <row r="488" spans="1:11" x14ac:dyDescent="0.3">
      <c r="A488">
        <v>560</v>
      </c>
      <c r="B488" t="s">
        <v>3219</v>
      </c>
      <c r="C488" t="s">
        <v>27</v>
      </c>
      <c r="D488" t="s">
        <v>1201</v>
      </c>
      <c r="E488" s="1" t="str">
        <f t="shared" si="35"/>
        <v>Diego Barbagelata-Lorenzo Costosi</v>
      </c>
      <c r="F488" t="str">
        <f t="shared" si="36"/>
        <v>Lost</v>
      </c>
      <c r="G488" s="1">
        <f t="shared" si="37"/>
        <v>1</v>
      </c>
      <c r="H488">
        <f t="shared" si="38"/>
        <v>1</v>
      </c>
      <c r="I488" t="str">
        <f>INDEX(META!$B:$B,MATCH(B488,META!$A:$A,0))</f>
        <v>Mono Red Madness</v>
      </c>
      <c r="J488" t="str">
        <f>INDEX(META!$B:$B,MATCH(D488,META!$A:$A,0))</f>
        <v>Jund Wildfire</v>
      </c>
      <c r="K488" t="str">
        <f t="shared" si="39"/>
        <v>Mono Red Madness-Jund Wildfire</v>
      </c>
    </row>
    <row r="489" spans="1:11" x14ac:dyDescent="0.3">
      <c r="A489">
        <v>561</v>
      </c>
      <c r="B489" t="s">
        <v>438</v>
      </c>
      <c r="C489" t="s">
        <v>26</v>
      </c>
      <c r="D489" t="s">
        <v>397</v>
      </c>
      <c r="E489" s="1" t="str">
        <f t="shared" si="35"/>
        <v>Silvia Piras-Mario Garbuio</v>
      </c>
      <c r="F489" t="str">
        <f t="shared" si="36"/>
        <v>Lost</v>
      </c>
      <c r="G489" s="1">
        <f t="shared" si="37"/>
        <v>1</v>
      </c>
      <c r="H489">
        <f t="shared" si="38"/>
        <v>1</v>
      </c>
      <c r="I489" t="str">
        <f>INDEX(META!$B:$B,MATCH(B489,META!$A:$A,0))</f>
        <v>Mono Red Madness</v>
      </c>
      <c r="J489" t="str">
        <f>INDEX(META!$B:$B,MATCH(D489,META!$A:$A,0))</f>
        <v>Dimir Terror</v>
      </c>
      <c r="K489" t="str">
        <f t="shared" si="39"/>
        <v>Mono Red Madness-Dimir Terror</v>
      </c>
    </row>
    <row r="490" spans="1:11" x14ac:dyDescent="0.3">
      <c r="A490">
        <v>562</v>
      </c>
      <c r="B490" t="s">
        <v>281</v>
      </c>
      <c r="C490" t="s">
        <v>25</v>
      </c>
      <c r="D490" t="s">
        <v>3283</v>
      </c>
      <c r="E490" s="1" t="str">
        <f t="shared" si="35"/>
        <v>Matteo Garbuio-Marco Guerriero</v>
      </c>
      <c r="F490" t="str">
        <f t="shared" si="36"/>
        <v>Won</v>
      </c>
      <c r="G490" s="1">
        <f t="shared" si="37"/>
        <v>1</v>
      </c>
      <c r="H490">
        <f t="shared" si="38"/>
        <v>1</v>
      </c>
      <c r="I490" t="str">
        <f>INDEX(META!$B:$B,MATCH(B490,META!$A:$A,0))</f>
        <v>Dimir Terror</v>
      </c>
      <c r="J490" t="str">
        <f>INDEX(META!$B:$B,MATCH(D490,META!$A:$A,0))</f>
        <v>Dimir Control</v>
      </c>
      <c r="K490" t="str">
        <f t="shared" si="39"/>
        <v>Dimir Terror-Dimir Control</v>
      </c>
    </row>
    <row r="491" spans="1:11" x14ac:dyDescent="0.3">
      <c r="A491">
        <v>564</v>
      </c>
      <c r="B491" t="s">
        <v>3291</v>
      </c>
      <c r="C491" t="s">
        <v>29</v>
      </c>
      <c r="D491" t="s">
        <v>3288</v>
      </c>
      <c r="E491" s="1" t="str">
        <f t="shared" si="35"/>
        <v>Diego Sartorio-Luca Quagliarella</v>
      </c>
      <c r="F491" t="str">
        <f t="shared" si="36"/>
        <v>Draw</v>
      </c>
      <c r="G491" s="1">
        <f t="shared" si="37"/>
        <v>1</v>
      </c>
      <c r="H491">
        <f t="shared" si="38"/>
        <v>1</v>
      </c>
      <c r="I491" t="str">
        <f>INDEX(META!$B:$B,MATCH(B491,META!$A:$A,0))</f>
        <v>Jund Wildfire</v>
      </c>
      <c r="J491" t="str">
        <f>INDEX(META!$B:$B,MATCH(D491,META!$A:$A,0))</f>
        <v>Grixis Affinity</v>
      </c>
      <c r="K491" t="str">
        <f t="shared" si="39"/>
        <v>Jund Wildfire-Grixis Affinity</v>
      </c>
    </row>
    <row r="492" spans="1:11" x14ac:dyDescent="0.3">
      <c r="A492">
        <v>565</v>
      </c>
      <c r="B492" t="s">
        <v>304</v>
      </c>
      <c r="C492" t="s">
        <v>27</v>
      </c>
      <c r="D492" t="s">
        <v>3294</v>
      </c>
      <c r="E492" s="1" t="str">
        <f t="shared" si="35"/>
        <v>Giovanni Postorino-Gerard Puigdomenech</v>
      </c>
      <c r="F492" t="str">
        <f t="shared" si="36"/>
        <v>Lost</v>
      </c>
      <c r="G492" s="1">
        <f t="shared" si="37"/>
        <v>1</v>
      </c>
      <c r="H492">
        <f t="shared" si="38"/>
        <v>1</v>
      </c>
      <c r="I492" t="str">
        <f>INDEX(META!$B:$B,MATCH(B492,META!$A:$A,0))</f>
        <v>Mono Red Madness</v>
      </c>
      <c r="J492" t="str">
        <f>INDEX(META!$B:$B,MATCH(D492,META!$A:$A,0))</f>
        <v>Grixis Affinity</v>
      </c>
      <c r="K492" t="str">
        <f t="shared" si="39"/>
        <v>Mono Red Madness-Grixis Affinity</v>
      </c>
    </row>
    <row r="493" spans="1:11" x14ac:dyDescent="0.3">
      <c r="A493">
        <v>566</v>
      </c>
      <c r="B493" t="s">
        <v>3302</v>
      </c>
      <c r="C493" t="s">
        <v>28</v>
      </c>
      <c r="D493" t="s">
        <v>3297</v>
      </c>
      <c r="E493" s="1" t="str">
        <f t="shared" si="35"/>
        <v>Cesare Nieri-Michele Sighenzi</v>
      </c>
      <c r="F493" t="str">
        <f t="shared" si="36"/>
        <v>Won</v>
      </c>
      <c r="G493" s="1">
        <f t="shared" si="37"/>
        <v>1</v>
      </c>
      <c r="H493">
        <f t="shared" si="38"/>
        <v>1</v>
      </c>
      <c r="I493" t="str">
        <f>INDEX(META!$B:$B,MATCH(B493,META!$A:$A,0))</f>
        <v>Mono Red Synth</v>
      </c>
      <c r="J493" t="str">
        <f>INDEX(META!$B:$B,MATCH(D493,META!$A:$A,0))</f>
        <v>Cyclestorm</v>
      </c>
      <c r="K493" t="str">
        <f t="shared" si="39"/>
        <v>Mono Red Synth-Cyclestorm</v>
      </c>
    </row>
    <row r="494" spans="1:11" x14ac:dyDescent="0.3">
      <c r="A494">
        <v>1</v>
      </c>
      <c r="B494" t="s">
        <v>432</v>
      </c>
      <c r="C494" t="s">
        <v>26</v>
      </c>
      <c r="D494" t="s">
        <v>398</v>
      </c>
      <c r="E494" s="1" t="str">
        <f t="shared" si="35"/>
        <v>Giulio Regis-Edoardo Bardi</v>
      </c>
      <c r="F494" t="str">
        <f t="shared" si="36"/>
        <v>Lost</v>
      </c>
      <c r="G494" s="1">
        <f t="shared" si="37"/>
        <v>2</v>
      </c>
      <c r="H494">
        <f t="shared" si="38"/>
        <v>1</v>
      </c>
      <c r="I494" t="str">
        <f>INDEX(META!$B:$B,MATCH(B494,META!$A:$A,0))</f>
        <v>Azorius Familiars</v>
      </c>
      <c r="J494" t="str">
        <f>INDEX(META!$B:$B,MATCH(D494,META!$A:$A,0))</f>
        <v>High Tide Combo</v>
      </c>
      <c r="K494" t="str">
        <f t="shared" si="39"/>
        <v>Azorius Familiars-High Tide Combo</v>
      </c>
    </row>
    <row r="495" spans="1:11" x14ac:dyDescent="0.3">
      <c r="A495">
        <v>2</v>
      </c>
      <c r="B495" t="s">
        <v>257</v>
      </c>
      <c r="C495" t="s">
        <v>27</v>
      </c>
      <c r="D495" t="s">
        <v>1316</v>
      </c>
      <c r="E495" s="1" t="str">
        <f t="shared" si="35"/>
        <v>Matteo Arzani-Marco Franceschini</v>
      </c>
      <c r="F495" t="str">
        <f t="shared" si="36"/>
        <v>Lost</v>
      </c>
      <c r="G495" s="1">
        <f t="shared" si="37"/>
        <v>2</v>
      </c>
      <c r="H495">
        <f t="shared" si="38"/>
        <v>1</v>
      </c>
      <c r="I495" t="str">
        <f>INDEX(META!$B:$B,MATCH(B495,META!$A:$A,0))</f>
        <v>Rakdos Madness</v>
      </c>
      <c r="J495" t="str">
        <f>INDEX(META!$B:$B,MATCH(D495,META!$A:$A,0))</f>
        <v>Izzet Terror</v>
      </c>
      <c r="K495" t="str">
        <f t="shared" si="39"/>
        <v>Rakdos Madness-Izzet Terror</v>
      </c>
    </row>
    <row r="496" spans="1:11" x14ac:dyDescent="0.3">
      <c r="A496">
        <v>3</v>
      </c>
      <c r="B496" t="s">
        <v>1899</v>
      </c>
      <c r="C496" t="s">
        <v>26</v>
      </c>
      <c r="D496" t="s">
        <v>1747</v>
      </c>
      <c r="E496" s="1" t="str">
        <f t="shared" si="35"/>
        <v>Thomas Marulli-Giulio Zorzi</v>
      </c>
      <c r="F496" t="str">
        <f t="shared" si="36"/>
        <v>Lost</v>
      </c>
      <c r="G496" s="1">
        <f t="shared" si="37"/>
        <v>2</v>
      </c>
      <c r="H496">
        <f t="shared" si="38"/>
        <v>1</v>
      </c>
      <c r="I496" t="str">
        <f>INDEX(META!$B:$B,MATCH(B496,META!$A:$A,0))</f>
        <v>Mono Blue Terror</v>
      </c>
      <c r="J496" t="str">
        <f>INDEX(META!$B:$B,MATCH(D496,META!$A:$A,0))</f>
        <v>Jeskai Ephemerate</v>
      </c>
      <c r="K496" t="str">
        <f t="shared" si="39"/>
        <v>Mono Blue Terror-Jeskai Ephemerate</v>
      </c>
    </row>
    <row r="497" spans="1:11" x14ac:dyDescent="0.3">
      <c r="A497">
        <v>4</v>
      </c>
      <c r="B497" t="s">
        <v>2200</v>
      </c>
      <c r="C497" t="s">
        <v>27</v>
      </c>
      <c r="D497" t="s">
        <v>422</v>
      </c>
      <c r="E497" s="1" t="str">
        <f t="shared" si="35"/>
        <v>Jacopo Chianella-Diego Lacedonia</v>
      </c>
      <c r="F497" t="str">
        <f t="shared" si="36"/>
        <v>Lost</v>
      </c>
      <c r="G497" s="1">
        <f t="shared" si="37"/>
        <v>2</v>
      </c>
      <c r="H497">
        <f t="shared" si="38"/>
        <v>1</v>
      </c>
      <c r="I497" t="str">
        <f>INDEX(META!$B:$B,MATCH(B497,META!$A:$A,0))</f>
        <v>Dimir Faeries</v>
      </c>
      <c r="J497" t="str">
        <f>INDEX(META!$B:$B,MATCH(D497,META!$A:$A,0))</f>
        <v>Mono Red Madness</v>
      </c>
      <c r="K497" t="str">
        <f t="shared" si="39"/>
        <v>Dimir Faeries-Mono Red Madness</v>
      </c>
    </row>
    <row r="498" spans="1:11" x14ac:dyDescent="0.3">
      <c r="A498">
        <v>5</v>
      </c>
      <c r="B498" t="s">
        <v>2844</v>
      </c>
      <c r="C498" t="s">
        <v>27</v>
      </c>
      <c r="D498" t="s">
        <v>287</v>
      </c>
      <c r="E498" s="1" t="str">
        <f t="shared" si="35"/>
        <v>Michele Triassi-Matteo Cirigliano</v>
      </c>
      <c r="F498" t="str">
        <f t="shared" si="36"/>
        <v>Lost</v>
      </c>
      <c r="G498" s="1">
        <f t="shared" si="37"/>
        <v>2</v>
      </c>
      <c r="H498">
        <f t="shared" si="38"/>
        <v>1</v>
      </c>
      <c r="I498" t="str">
        <f>INDEX(META!$B:$B,MATCH(B498,META!$A:$A,0))</f>
        <v>Grixis Affinity</v>
      </c>
      <c r="J498" t="str">
        <f>INDEX(META!$B:$B,MATCH(D498,META!$A:$A,0))</f>
        <v>Jund Wildfire</v>
      </c>
      <c r="K498" t="str">
        <f t="shared" si="39"/>
        <v>Grixis Affinity-Jund Wildfire</v>
      </c>
    </row>
    <row r="499" spans="1:11" x14ac:dyDescent="0.3">
      <c r="A499">
        <v>6</v>
      </c>
      <c r="B499" t="s">
        <v>227</v>
      </c>
      <c r="C499" t="s">
        <v>26</v>
      </c>
      <c r="D499" t="s">
        <v>661</v>
      </c>
      <c r="E499" s="1" t="str">
        <f t="shared" si="35"/>
        <v>Chiara Cassanelli-Alessio Muscio</v>
      </c>
      <c r="F499" t="str">
        <f t="shared" si="36"/>
        <v>Lost</v>
      </c>
      <c r="G499" s="1">
        <f t="shared" si="37"/>
        <v>2</v>
      </c>
      <c r="H499">
        <f t="shared" si="38"/>
        <v>1</v>
      </c>
      <c r="I499" t="str">
        <f>INDEX(META!$B:$B,MATCH(B499,META!$A:$A,0))</f>
        <v>Simic Fog</v>
      </c>
      <c r="J499" t="str">
        <f>INDEX(META!$B:$B,MATCH(D499,META!$A:$A,0))</f>
        <v>Elves</v>
      </c>
      <c r="K499" t="str">
        <f t="shared" si="39"/>
        <v>Simic Fog-Elves</v>
      </c>
    </row>
    <row r="500" spans="1:11" x14ac:dyDescent="0.3">
      <c r="A500">
        <v>7</v>
      </c>
      <c r="B500" t="s">
        <v>364</v>
      </c>
      <c r="C500" t="s">
        <v>25</v>
      </c>
      <c r="D500" t="s">
        <v>975</v>
      </c>
      <c r="E500" s="1" t="str">
        <f t="shared" si="35"/>
        <v>Fulvio Romiti-Marco Ceredi</v>
      </c>
      <c r="F500" t="str">
        <f t="shared" si="36"/>
        <v>Won</v>
      </c>
      <c r="G500" s="1">
        <f t="shared" si="37"/>
        <v>2</v>
      </c>
      <c r="H500">
        <f t="shared" si="38"/>
        <v>1</v>
      </c>
      <c r="I500" t="str">
        <f>INDEX(META!$B:$B,MATCH(B500,META!$A:$A,0))</f>
        <v>Mono Red Synth</v>
      </c>
      <c r="J500" t="str">
        <f>INDEX(META!$B:$B,MATCH(D500,META!$A:$A,0))</f>
        <v>Mardu Synth</v>
      </c>
      <c r="K500" t="str">
        <f t="shared" si="39"/>
        <v>Mono Red Synth-Mardu Synth</v>
      </c>
    </row>
    <row r="501" spans="1:11" x14ac:dyDescent="0.3">
      <c r="A501">
        <v>8</v>
      </c>
      <c r="B501" t="s">
        <v>638</v>
      </c>
      <c r="C501" t="s">
        <v>26</v>
      </c>
      <c r="D501" t="s">
        <v>126</v>
      </c>
      <c r="E501" s="1" t="str">
        <f t="shared" si="35"/>
        <v>Daniele Giorgio-Giacomo Stefanello</v>
      </c>
      <c r="F501" t="str">
        <f t="shared" si="36"/>
        <v>Lost</v>
      </c>
      <c r="G501" s="1">
        <f t="shared" si="37"/>
        <v>2</v>
      </c>
      <c r="H501">
        <f t="shared" si="38"/>
        <v>1</v>
      </c>
      <c r="I501" t="str">
        <f>INDEX(META!$B:$B,MATCH(B501,META!$A:$A,0))</f>
        <v>Jund Wildfire</v>
      </c>
      <c r="J501" t="str">
        <f>INDEX(META!$B:$B,MATCH(D501,META!$A:$A,0))</f>
        <v>Mono Red Madness</v>
      </c>
      <c r="K501" t="str">
        <f t="shared" si="39"/>
        <v>Jund Wildfire-Mono Red Madness</v>
      </c>
    </row>
    <row r="502" spans="1:11" x14ac:dyDescent="0.3">
      <c r="A502">
        <v>9</v>
      </c>
      <c r="B502" t="s">
        <v>938</v>
      </c>
      <c r="C502" t="s">
        <v>27</v>
      </c>
      <c r="D502" t="s">
        <v>246</v>
      </c>
      <c r="E502" s="1" t="str">
        <f t="shared" si="35"/>
        <v>Krzysztof Jahn-Robert Vaser</v>
      </c>
      <c r="F502" t="str">
        <f t="shared" si="36"/>
        <v>Lost</v>
      </c>
      <c r="G502" s="1">
        <f t="shared" si="37"/>
        <v>2</v>
      </c>
      <c r="H502">
        <f t="shared" si="38"/>
        <v>1</v>
      </c>
      <c r="I502" t="str">
        <f>INDEX(META!$B:$B,MATCH(B502,META!$A:$A,0))</f>
        <v>Rakdos Midrange</v>
      </c>
      <c r="J502" t="str">
        <f>INDEX(META!$B:$B,MATCH(D502,META!$A:$A,0))</f>
        <v>Mono Red Madness</v>
      </c>
      <c r="K502" t="str">
        <f t="shared" si="39"/>
        <v>Rakdos Midrange-Mono Red Madness</v>
      </c>
    </row>
    <row r="503" spans="1:11" x14ac:dyDescent="0.3">
      <c r="A503">
        <v>10</v>
      </c>
      <c r="B503" t="s">
        <v>353</v>
      </c>
      <c r="C503" t="s">
        <v>25</v>
      </c>
      <c r="D503" t="s">
        <v>588</v>
      </c>
      <c r="E503" s="1" t="str">
        <f t="shared" si="35"/>
        <v>Filippo Acquotti-Jędrek Szmyd</v>
      </c>
      <c r="F503" t="str">
        <f t="shared" si="36"/>
        <v>Won</v>
      </c>
      <c r="G503" s="1">
        <f t="shared" si="37"/>
        <v>2</v>
      </c>
      <c r="H503">
        <f t="shared" si="38"/>
        <v>1</v>
      </c>
      <c r="I503" t="str">
        <f>INDEX(META!$B:$B,MATCH(B503,META!$A:$A,0))</f>
        <v>Jund Wildfire</v>
      </c>
      <c r="J503" t="str">
        <f>INDEX(META!$B:$B,MATCH(D503,META!$A:$A,0))</f>
        <v>Izzet Terror</v>
      </c>
      <c r="K503" t="str">
        <f t="shared" si="39"/>
        <v>Jund Wildfire-Izzet Terror</v>
      </c>
    </row>
    <row r="504" spans="1:11" x14ac:dyDescent="0.3">
      <c r="A504">
        <v>11</v>
      </c>
      <c r="B504" t="s">
        <v>350</v>
      </c>
      <c r="C504" t="s">
        <v>26</v>
      </c>
      <c r="D504" t="s">
        <v>1213</v>
      </c>
      <c r="E504" s="1" t="str">
        <f t="shared" si="35"/>
        <v>Lapo Bartoli-Stefano Bottelli</v>
      </c>
      <c r="F504" t="str">
        <f t="shared" si="36"/>
        <v>Lost</v>
      </c>
      <c r="G504" s="1">
        <f t="shared" si="37"/>
        <v>2</v>
      </c>
      <c r="H504">
        <f t="shared" si="38"/>
        <v>1</v>
      </c>
      <c r="I504" t="str">
        <f>INDEX(META!$B:$B,MATCH(B504,META!$A:$A,0))</f>
        <v>White Weenie</v>
      </c>
      <c r="J504" t="str">
        <f>INDEX(META!$B:$B,MATCH(D504,META!$A:$A,0))</f>
        <v>Jund Wildfire</v>
      </c>
      <c r="K504" t="str">
        <f t="shared" si="39"/>
        <v>White Weenie-Jund Wildfire</v>
      </c>
    </row>
    <row r="505" spans="1:11" x14ac:dyDescent="0.3">
      <c r="A505">
        <v>12</v>
      </c>
      <c r="B505" t="s">
        <v>210</v>
      </c>
      <c r="C505" t="s">
        <v>27</v>
      </c>
      <c r="D505" t="s">
        <v>998</v>
      </c>
      <c r="E505" s="1" t="str">
        <f t="shared" si="35"/>
        <v>Mislav Dinarina-Nicola Martinelli</v>
      </c>
      <c r="F505" t="str">
        <f t="shared" si="36"/>
        <v>Lost</v>
      </c>
      <c r="G505" s="1">
        <f t="shared" si="37"/>
        <v>2</v>
      </c>
      <c r="H505">
        <f t="shared" si="38"/>
        <v>1</v>
      </c>
      <c r="I505" t="str">
        <f>INDEX(META!$B:$B,MATCH(B505,META!$A:$A,0))</f>
        <v>Boros Bully</v>
      </c>
      <c r="J505" t="str">
        <f>INDEX(META!$B:$B,MATCH(D505,META!$A:$A,0))</f>
        <v>Rakdos Madness</v>
      </c>
      <c r="K505" t="str">
        <f t="shared" si="39"/>
        <v>Boros Bully-Rakdos Madness</v>
      </c>
    </row>
    <row r="506" spans="1:11" x14ac:dyDescent="0.3">
      <c r="A506">
        <v>13</v>
      </c>
      <c r="B506" t="s">
        <v>1828</v>
      </c>
      <c r="C506" t="s">
        <v>27</v>
      </c>
      <c r="D506" t="s">
        <v>341</v>
      </c>
      <c r="E506" s="1" t="str">
        <f t="shared" si="35"/>
        <v>Lorenzo Schettino-Mirto Musci</v>
      </c>
      <c r="F506" t="str">
        <f t="shared" si="36"/>
        <v>Lost</v>
      </c>
      <c r="G506" s="1">
        <f t="shared" si="37"/>
        <v>2</v>
      </c>
      <c r="H506">
        <f t="shared" si="38"/>
        <v>1</v>
      </c>
      <c r="I506" t="str">
        <f>INDEX(META!$B:$B,MATCH(B506,META!$A:$A,0))</f>
        <v>Mono Red Synth</v>
      </c>
      <c r="J506" t="str">
        <f>INDEX(META!$B:$B,MATCH(D506,META!$A:$A,0))</f>
        <v>Mono Blue Terror</v>
      </c>
      <c r="K506" t="str">
        <f t="shared" si="39"/>
        <v>Mono Red Synth-Mono Blue Terror</v>
      </c>
    </row>
    <row r="507" spans="1:11" x14ac:dyDescent="0.3">
      <c r="A507">
        <v>14</v>
      </c>
      <c r="B507" t="s">
        <v>390</v>
      </c>
      <c r="C507" t="s">
        <v>28</v>
      </c>
      <c r="D507" t="s">
        <v>1391</v>
      </c>
      <c r="E507" s="1" t="str">
        <f t="shared" si="35"/>
        <v>Diego Zaccagnini-Valerio Arsuffi</v>
      </c>
      <c r="F507" t="str">
        <f t="shared" si="36"/>
        <v>Won</v>
      </c>
      <c r="G507" s="1">
        <f t="shared" si="37"/>
        <v>2</v>
      </c>
      <c r="H507">
        <f t="shared" si="38"/>
        <v>1</v>
      </c>
      <c r="I507" t="str">
        <f>INDEX(META!$B:$B,MATCH(B507,META!$A:$A,0))</f>
        <v>Mono Red Synth</v>
      </c>
      <c r="J507" t="str">
        <f>INDEX(META!$B:$B,MATCH(D507,META!$A:$A,0))</f>
        <v>Mono Blue Terror</v>
      </c>
      <c r="K507" t="str">
        <f t="shared" si="39"/>
        <v>Mono Red Synth-Mono Blue Terror</v>
      </c>
    </row>
    <row r="508" spans="1:11" x14ac:dyDescent="0.3">
      <c r="A508">
        <v>15</v>
      </c>
      <c r="B508" t="s">
        <v>292</v>
      </c>
      <c r="C508" t="s">
        <v>26</v>
      </c>
      <c r="D508" t="s">
        <v>1489</v>
      </c>
      <c r="E508" s="1" t="str">
        <f t="shared" si="35"/>
        <v>ANGEL GONZALEZ-Matteo Riccardi</v>
      </c>
      <c r="F508" t="str">
        <f t="shared" si="36"/>
        <v>Lost</v>
      </c>
      <c r="G508" s="1">
        <f t="shared" si="37"/>
        <v>2</v>
      </c>
      <c r="H508">
        <f t="shared" si="38"/>
        <v>1</v>
      </c>
      <c r="I508" t="str">
        <f>INDEX(META!$B:$B,MATCH(B508,META!$A:$A,0))</f>
        <v>Mardu Synth</v>
      </c>
      <c r="J508" t="str">
        <f>INDEX(META!$B:$B,MATCH(D508,META!$A:$A,0))</f>
        <v>Gruul Monsters</v>
      </c>
      <c r="K508" t="str">
        <f t="shared" si="39"/>
        <v>Mardu Synth-Gruul Monsters</v>
      </c>
    </row>
    <row r="509" spans="1:11" x14ac:dyDescent="0.3">
      <c r="A509">
        <v>16</v>
      </c>
      <c r="B509" t="s">
        <v>1295</v>
      </c>
      <c r="C509" t="s">
        <v>25</v>
      </c>
      <c r="D509" t="s">
        <v>3048</v>
      </c>
      <c r="E509" s="1" t="str">
        <f t="shared" si="35"/>
        <v>Francesco Marzano-Alessandro Tarozzi</v>
      </c>
      <c r="F509" t="str">
        <f t="shared" si="36"/>
        <v>Won</v>
      </c>
      <c r="G509" s="1">
        <f t="shared" si="37"/>
        <v>2</v>
      </c>
      <c r="H509">
        <f t="shared" si="38"/>
        <v>1</v>
      </c>
      <c r="I509" t="str">
        <f>INDEX(META!$B:$B,MATCH(B509,META!$A:$A,0))</f>
        <v>Dredge</v>
      </c>
      <c r="J509" t="str">
        <f>INDEX(META!$B:$B,MATCH(D509,META!$A:$A,0))</f>
        <v>Jund Wildfire</v>
      </c>
      <c r="K509" t="str">
        <f t="shared" si="39"/>
        <v>Dredge-Jund Wildfire</v>
      </c>
    </row>
    <row r="510" spans="1:11" x14ac:dyDescent="0.3">
      <c r="A510">
        <v>17</v>
      </c>
      <c r="B510" t="s">
        <v>1201</v>
      </c>
      <c r="C510" t="s">
        <v>29</v>
      </c>
      <c r="D510" t="s">
        <v>372</v>
      </c>
      <c r="E510" s="1" t="str">
        <f t="shared" si="35"/>
        <v>Lorenzo Costosi-Alessandro Muscela</v>
      </c>
      <c r="F510" t="str">
        <f t="shared" si="36"/>
        <v>Draw</v>
      </c>
      <c r="G510" s="1">
        <f t="shared" si="37"/>
        <v>2</v>
      </c>
      <c r="H510">
        <f t="shared" si="38"/>
        <v>1</v>
      </c>
      <c r="I510" t="str">
        <f>INDEX(META!$B:$B,MATCH(B510,META!$A:$A,0))</f>
        <v>Jund Wildfire</v>
      </c>
      <c r="J510" t="str">
        <f>INDEX(META!$B:$B,MATCH(D510,META!$A:$A,0))</f>
        <v>Jund Wildfire</v>
      </c>
      <c r="K510" t="str">
        <f t="shared" si="39"/>
        <v>Jund Wildfire-Jund Wildfire</v>
      </c>
    </row>
    <row r="511" spans="1:11" x14ac:dyDescent="0.3">
      <c r="A511">
        <v>18</v>
      </c>
      <c r="B511" t="s">
        <v>1634</v>
      </c>
      <c r="C511" t="s">
        <v>25</v>
      </c>
      <c r="D511" t="s">
        <v>419</v>
      </c>
      <c r="E511" s="1" t="str">
        <f t="shared" si="35"/>
        <v>Martin Martin-Devis Pezzetta</v>
      </c>
      <c r="F511" t="str">
        <f t="shared" si="36"/>
        <v>Won</v>
      </c>
      <c r="G511" s="1">
        <f t="shared" si="37"/>
        <v>2</v>
      </c>
      <c r="H511">
        <f t="shared" si="38"/>
        <v>1</v>
      </c>
      <c r="I511" t="str">
        <f>INDEX(META!$B:$B,MATCH(B511,META!$A:$A,0))</f>
        <v>Izzet Terror</v>
      </c>
      <c r="J511" t="str">
        <f>INDEX(META!$B:$B,MATCH(D511,META!$A:$A,0))</f>
        <v>Mono Blue Aggro</v>
      </c>
      <c r="K511" t="str">
        <f t="shared" si="39"/>
        <v>Izzet Terror-Mono Blue Aggro</v>
      </c>
    </row>
    <row r="512" spans="1:11" x14ac:dyDescent="0.3">
      <c r="A512">
        <v>19</v>
      </c>
      <c r="B512" t="s">
        <v>1669</v>
      </c>
      <c r="C512" t="s">
        <v>25</v>
      </c>
      <c r="D512" t="s">
        <v>283</v>
      </c>
      <c r="E512" s="1" t="str">
        <f t="shared" si="35"/>
        <v>Eduardo Santos-FEDERICO ALVISI</v>
      </c>
      <c r="F512" t="str">
        <f t="shared" si="36"/>
        <v>Won</v>
      </c>
      <c r="G512" s="1">
        <f t="shared" si="37"/>
        <v>2</v>
      </c>
      <c r="H512">
        <f t="shared" si="38"/>
        <v>1</v>
      </c>
      <c r="I512" t="str">
        <f>INDEX(META!$B:$B,MATCH(B512,META!$A:$A,0))</f>
        <v>Mono Red Madness</v>
      </c>
      <c r="J512" t="str">
        <f>INDEX(META!$B:$B,MATCH(D512,META!$A:$A,0))</f>
        <v>Boros Bully</v>
      </c>
      <c r="K512" t="str">
        <f t="shared" si="39"/>
        <v>Mono Red Madness-Boros Bully</v>
      </c>
    </row>
    <row r="513" spans="1:11" x14ac:dyDescent="0.3">
      <c r="A513">
        <v>20</v>
      </c>
      <c r="B513" t="s">
        <v>1753</v>
      </c>
      <c r="C513" t="s">
        <v>26</v>
      </c>
      <c r="D513" t="s">
        <v>864</v>
      </c>
      <c r="E513" s="1" t="str">
        <f t="shared" ref="E513:E576" si="40">B513&amp;"-"&amp;D513</f>
        <v>Mattia Stifanelli-Niccolo` Olivieri</v>
      </c>
      <c r="F513" t="str">
        <f t="shared" si="36"/>
        <v>Lost</v>
      </c>
      <c r="G513" s="1">
        <f t="shared" si="37"/>
        <v>2</v>
      </c>
      <c r="H513">
        <f t="shared" si="38"/>
        <v>1</v>
      </c>
      <c r="I513" t="str">
        <f>INDEX(META!$B:$B,MATCH(B513,META!$A:$A,0))</f>
        <v>Gardens</v>
      </c>
      <c r="J513" t="str">
        <f>INDEX(META!$B:$B,MATCH(D513,META!$A:$A,0))</f>
        <v>Mono Blue Terror</v>
      </c>
      <c r="K513" t="str">
        <f t="shared" si="39"/>
        <v>Gardens-Mono Blue Terror</v>
      </c>
    </row>
    <row r="514" spans="1:11" x14ac:dyDescent="0.3">
      <c r="A514">
        <v>21</v>
      </c>
      <c r="B514" t="s">
        <v>2153</v>
      </c>
      <c r="C514" t="s">
        <v>28</v>
      </c>
      <c r="D514" t="s">
        <v>1522</v>
      </c>
      <c r="E514" s="1" t="str">
        <f t="shared" si="40"/>
        <v>Francesco Brugnami-Enea Baroni</v>
      </c>
      <c r="F514" t="str">
        <f t="shared" si="36"/>
        <v>Won</v>
      </c>
      <c r="G514" s="1">
        <f t="shared" si="37"/>
        <v>2</v>
      </c>
      <c r="H514">
        <f t="shared" ref="H514:H577" si="41">AND(I514&gt;0,J514&gt;0)*1</f>
        <v>1</v>
      </c>
      <c r="I514" t="str">
        <f>INDEX(META!$B:$B,MATCH(B514,META!$A:$A,0))</f>
        <v>Jund Wildfire</v>
      </c>
      <c r="J514" t="str">
        <f>INDEX(META!$B:$B,MATCH(D514,META!$A:$A,0))</f>
        <v>Altar Tron</v>
      </c>
      <c r="K514" t="str">
        <f t="shared" ref="K514:K577" si="42">I514&amp;"-"&amp;J514</f>
        <v>Jund Wildfire-Altar Tron</v>
      </c>
    </row>
    <row r="515" spans="1:11" x14ac:dyDescent="0.3">
      <c r="A515">
        <v>22</v>
      </c>
      <c r="B515" t="s">
        <v>434</v>
      </c>
      <c r="C515" t="s">
        <v>26</v>
      </c>
      <c r="D515" t="s">
        <v>198</v>
      </c>
      <c r="E515" s="1" t="str">
        <f t="shared" si="40"/>
        <v>Giacomo Dioguardi-Daniele Contadini</v>
      </c>
      <c r="F515" t="str">
        <f t="shared" ref="F515:F578" si="43">_xlfn.TEXTBEFORE(C515," ")</f>
        <v>Lost</v>
      </c>
      <c r="G515" s="1">
        <f t="shared" ref="G515:G578" si="44">IF(A515&gt;=A514,G514,G514+1)</f>
        <v>2</v>
      </c>
      <c r="H515">
        <f t="shared" si="41"/>
        <v>1</v>
      </c>
      <c r="I515" t="str">
        <f>INDEX(META!$B:$B,MATCH(B515,META!$A:$A,0))</f>
        <v>Jund Wildfire</v>
      </c>
      <c r="J515" t="str">
        <f>INDEX(META!$B:$B,MATCH(D515,META!$A:$A,0))</f>
        <v>Altar Tron</v>
      </c>
      <c r="K515" t="str">
        <f t="shared" si="42"/>
        <v>Jund Wildfire-Altar Tron</v>
      </c>
    </row>
    <row r="516" spans="1:11" x14ac:dyDescent="0.3">
      <c r="A516">
        <v>23</v>
      </c>
      <c r="B516" t="s">
        <v>415</v>
      </c>
      <c r="C516" t="s">
        <v>28</v>
      </c>
      <c r="D516" t="s">
        <v>190</v>
      </c>
      <c r="E516" s="1" t="str">
        <f t="shared" si="40"/>
        <v>Alessandro Mazzucchelli-Giacomo Marola</v>
      </c>
      <c r="F516" t="str">
        <f t="shared" si="43"/>
        <v>Won</v>
      </c>
      <c r="G516" s="1">
        <f t="shared" si="44"/>
        <v>2</v>
      </c>
      <c r="H516">
        <f t="shared" si="41"/>
        <v>1</v>
      </c>
      <c r="I516" t="str">
        <f>INDEX(META!$B:$B,MATCH(B516,META!$A:$A,0))</f>
        <v>Rakdos Madness</v>
      </c>
      <c r="J516" t="str">
        <f>INDEX(META!$B:$B,MATCH(D516,META!$A:$A,0))</f>
        <v>Mono Red Synth</v>
      </c>
      <c r="K516" t="str">
        <f t="shared" si="42"/>
        <v>Rakdos Madness-Mono Red Synth</v>
      </c>
    </row>
    <row r="517" spans="1:11" x14ac:dyDescent="0.3">
      <c r="A517">
        <v>24</v>
      </c>
      <c r="B517" t="s">
        <v>277</v>
      </c>
      <c r="C517" t="s">
        <v>28</v>
      </c>
      <c r="D517" t="s">
        <v>1793</v>
      </c>
      <c r="E517" s="1" t="str">
        <f t="shared" si="40"/>
        <v>Edoardo Principi-Nicola Mingione</v>
      </c>
      <c r="F517" t="str">
        <f t="shared" si="43"/>
        <v>Won</v>
      </c>
      <c r="G517" s="1">
        <f t="shared" si="44"/>
        <v>2</v>
      </c>
      <c r="H517">
        <f t="shared" si="41"/>
        <v>1</v>
      </c>
      <c r="I517" t="str">
        <f>INDEX(META!$B:$B,MATCH(B517,META!$A:$A,0))</f>
        <v>Bogles</v>
      </c>
      <c r="J517" t="str">
        <f>INDEX(META!$B:$B,MATCH(D517,META!$A:$A,0))</f>
        <v>Jund Wildfire</v>
      </c>
      <c r="K517" t="str">
        <f t="shared" si="42"/>
        <v>Bogles-Jund Wildfire</v>
      </c>
    </row>
    <row r="518" spans="1:11" x14ac:dyDescent="0.3">
      <c r="A518">
        <v>25</v>
      </c>
      <c r="B518" t="s">
        <v>151</v>
      </c>
      <c r="C518" t="s">
        <v>26</v>
      </c>
      <c r="D518" t="s">
        <v>275</v>
      </c>
      <c r="E518" s="1" t="str">
        <f t="shared" si="40"/>
        <v>Giulio Lauri-Emanuele Sutto</v>
      </c>
      <c r="F518" t="str">
        <f t="shared" si="43"/>
        <v>Lost</v>
      </c>
      <c r="G518" s="1">
        <f t="shared" si="44"/>
        <v>2</v>
      </c>
      <c r="H518">
        <f t="shared" si="41"/>
        <v>1</v>
      </c>
      <c r="I518" t="str">
        <f>INDEX(META!$B:$B,MATCH(B518,META!$A:$A,0))</f>
        <v>Altar Tron</v>
      </c>
      <c r="J518" t="str">
        <f>INDEX(META!$B:$B,MATCH(D518,META!$A:$A,0))</f>
        <v>Mono Blue Aggro</v>
      </c>
      <c r="K518" t="str">
        <f t="shared" si="42"/>
        <v>Altar Tron-Mono Blue Aggro</v>
      </c>
    </row>
    <row r="519" spans="1:11" x14ac:dyDescent="0.3">
      <c r="A519">
        <v>26</v>
      </c>
      <c r="B519" t="s">
        <v>1030</v>
      </c>
      <c r="C519" t="s">
        <v>26</v>
      </c>
      <c r="D519" t="s">
        <v>408</v>
      </c>
      <c r="E519" s="1" t="str">
        <f t="shared" si="40"/>
        <v>Dario Fiorenza-stefano biagioni</v>
      </c>
      <c r="F519" t="str">
        <f t="shared" si="43"/>
        <v>Lost</v>
      </c>
      <c r="G519" s="1">
        <f t="shared" si="44"/>
        <v>2</v>
      </c>
      <c r="H519">
        <f t="shared" si="41"/>
        <v>1</v>
      </c>
      <c r="I519" t="str">
        <f>INDEX(META!$B:$B,MATCH(B519,META!$A:$A,0))</f>
        <v>Pili-Pala Combo</v>
      </c>
      <c r="J519" t="str">
        <f>INDEX(META!$B:$B,MATCH(D519,META!$A:$A,0))</f>
        <v>Pili-Pala Combo</v>
      </c>
      <c r="K519" t="str">
        <f t="shared" si="42"/>
        <v>Pili-Pala Combo-Pili-Pala Combo</v>
      </c>
    </row>
    <row r="520" spans="1:11" x14ac:dyDescent="0.3">
      <c r="A520">
        <v>27</v>
      </c>
      <c r="B520" t="s">
        <v>1920</v>
      </c>
      <c r="C520" t="s">
        <v>27</v>
      </c>
      <c r="D520" t="s">
        <v>414</v>
      </c>
      <c r="E520" s="1" t="str">
        <f t="shared" si="40"/>
        <v>Domagoj Škacan-Daniele Calanna</v>
      </c>
      <c r="F520" t="str">
        <f t="shared" si="43"/>
        <v>Lost</v>
      </c>
      <c r="G520" s="1">
        <f t="shared" si="44"/>
        <v>2</v>
      </c>
      <c r="H520">
        <f t="shared" si="41"/>
        <v>1</v>
      </c>
      <c r="I520" t="str">
        <f>INDEX(META!$B:$B,MATCH(B520,META!$A:$A,0))</f>
        <v>Jund Wildfire</v>
      </c>
      <c r="J520" t="str">
        <f>INDEX(META!$B:$B,MATCH(D520,META!$A:$A,0))</f>
        <v>Mono Red Synth</v>
      </c>
      <c r="K520" t="str">
        <f t="shared" si="42"/>
        <v>Jund Wildfire-Mono Red Synth</v>
      </c>
    </row>
    <row r="521" spans="1:11" x14ac:dyDescent="0.3">
      <c r="A521">
        <v>28</v>
      </c>
      <c r="B521" t="s">
        <v>635</v>
      </c>
      <c r="C521" t="s">
        <v>27</v>
      </c>
      <c r="D521" t="s">
        <v>250</v>
      </c>
      <c r="E521" s="1" t="str">
        <f t="shared" si="40"/>
        <v>Gregorio Vietina-Owen Peurois</v>
      </c>
      <c r="F521" t="str">
        <f t="shared" si="43"/>
        <v>Lost</v>
      </c>
      <c r="G521" s="1">
        <f t="shared" si="44"/>
        <v>2</v>
      </c>
      <c r="H521">
        <f t="shared" si="41"/>
        <v>1</v>
      </c>
      <c r="I521" t="str">
        <f>INDEX(META!$B:$B,MATCH(B521,META!$A:$A,0))</f>
        <v>Jeskai Ephemerate</v>
      </c>
      <c r="J521" t="str">
        <f>INDEX(META!$B:$B,MATCH(D521,META!$A:$A,0))</f>
        <v>Rakdos Madness</v>
      </c>
      <c r="K521" t="str">
        <f t="shared" si="42"/>
        <v>Jeskai Ephemerate-Rakdos Madness</v>
      </c>
    </row>
    <row r="522" spans="1:11" x14ac:dyDescent="0.3">
      <c r="A522">
        <v>29</v>
      </c>
      <c r="B522" t="s">
        <v>2038</v>
      </c>
      <c r="C522" t="s">
        <v>28</v>
      </c>
      <c r="D522" t="s">
        <v>191</v>
      </c>
      <c r="E522" s="1" t="str">
        <f t="shared" si="40"/>
        <v>Francesco Leonelli-Diego Panetto</v>
      </c>
      <c r="F522" t="str">
        <f t="shared" si="43"/>
        <v>Won</v>
      </c>
      <c r="G522" s="1">
        <f t="shared" si="44"/>
        <v>2</v>
      </c>
      <c r="H522">
        <f t="shared" si="41"/>
        <v>1</v>
      </c>
      <c r="I522" t="str">
        <f>INDEX(META!$B:$B,MATCH(B522,META!$A:$A,0))</f>
        <v>White Weenie</v>
      </c>
      <c r="J522" t="str">
        <f>INDEX(META!$B:$B,MATCH(D522,META!$A:$A,0))</f>
        <v>Gardens</v>
      </c>
      <c r="K522" t="str">
        <f t="shared" si="42"/>
        <v>White Weenie-Gardens</v>
      </c>
    </row>
    <row r="523" spans="1:11" x14ac:dyDescent="0.3">
      <c r="A523">
        <v>30</v>
      </c>
      <c r="B523" t="s">
        <v>3302</v>
      </c>
      <c r="C523" t="s">
        <v>27</v>
      </c>
      <c r="D523" t="s">
        <v>826</v>
      </c>
      <c r="E523" s="1" t="str">
        <f t="shared" si="40"/>
        <v>Cesare Nieri-Greggory Haueter</v>
      </c>
      <c r="F523" t="str">
        <f t="shared" si="43"/>
        <v>Lost</v>
      </c>
      <c r="G523" s="1">
        <f t="shared" si="44"/>
        <v>2</v>
      </c>
      <c r="H523">
        <f t="shared" si="41"/>
        <v>1</v>
      </c>
      <c r="I523" t="str">
        <f>INDEX(META!$B:$B,MATCH(B523,META!$A:$A,0))</f>
        <v>Mono Red Synth</v>
      </c>
      <c r="J523" t="str">
        <f>INDEX(META!$B:$B,MATCH(D523,META!$A:$A,0))</f>
        <v>Jeskai Ephemerate</v>
      </c>
      <c r="K523" t="str">
        <f t="shared" si="42"/>
        <v>Mono Red Synth-Jeskai Ephemerate</v>
      </c>
    </row>
    <row r="524" spans="1:11" x14ac:dyDescent="0.3">
      <c r="A524">
        <v>31</v>
      </c>
      <c r="B524" t="s">
        <v>201</v>
      </c>
      <c r="C524" t="s">
        <v>29</v>
      </c>
      <c r="D524" t="s">
        <v>956</v>
      </c>
      <c r="E524" s="1" t="str">
        <f t="shared" si="40"/>
        <v>Filippo Artioli-Gianluigi Carrara</v>
      </c>
      <c r="F524" t="str">
        <f t="shared" si="43"/>
        <v>Draw</v>
      </c>
      <c r="G524" s="1">
        <f t="shared" si="44"/>
        <v>2</v>
      </c>
      <c r="H524">
        <f t="shared" si="41"/>
        <v>1</v>
      </c>
      <c r="I524" t="str">
        <f>INDEX(META!$B:$B,MATCH(B524,META!$A:$A,0))</f>
        <v>Jund Wildfire</v>
      </c>
      <c r="J524" t="str">
        <f>INDEX(META!$B:$B,MATCH(D524,META!$A:$A,0))</f>
        <v>Gardens</v>
      </c>
      <c r="K524" t="str">
        <f t="shared" si="42"/>
        <v>Jund Wildfire-Gardens</v>
      </c>
    </row>
    <row r="525" spans="1:11" x14ac:dyDescent="0.3">
      <c r="A525">
        <v>32</v>
      </c>
      <c r="B525" t="s">
        <v>1825</v>
      </c>
      <c r="C525" t="s">
        <v>28</v>
      </c>
      <c r="D525" t="s">
        <v>114</v>
      </c>
      <c r="E525" s="1" t="str">
        <f t="shared" si="40"/>
        <v>Luigi Garziano-Jean marie Ghiselli</v>
      </c>
      <c r="F525" t="str">
        <f t="shared" si="43"/>
        <v>Won</v>
      </c>
      <c r="G525" s="1">
        <f t="shared" si="44"/>
        <v>2</v>
      </c>
      <c r="H525">
        <f t="shared" si="41"/>
        <v>1</v>
      </c>
      <c r="I525" t="str">
        <f>INDEX(META!$B:$B,MATCH(B525,META!$A:$A,0))</f>
        <v>Jund Wildfire</v>
      </c>
      <c r="J525" t="str">
        <f>INDEX(META!$B:$B,MATCH(D525,META!$A:$A,0))</f>
        <v>Mono Red Synth</v>
      </c>
      <c r="K525" t="str">
        <f t="shared" si="42"/>
        <v>Jund Wildfire-Mono Red Synth</v>
      </c>
    </row>
    <row r="526" spans="1:11" x14ac:dyDescent="0.3">
      <c r="A526">
        <v>33</v>
      </c>
      <c r="B526" t="s">
        <v>2707</v>
      </c>
      <c r="C526" t="s">
        <v>27</v>
      </c>
      <c r="D526" t="s">
        <v>1472</v>
      </c>
      <c r="E526" s="1" t="str">
        <f t="shared" si="40"/>
        <v>Stefano Mannella-Andrea Piemonti</v>
      </c>
      <c r="F526" t="str">
        <f t="shared" si="43"/>
        <v>Lost</v>
      </c>
      <c r="G526" s="1">
        <f t="shared" si="44"/>
        <v>2</v>
      </c>
      <c r="H526">
        <f t="shared" si="41"/>
        <v>1</v>
      </c>
      <c r="I526" t="str">
        <f>INDEX(META!$B:$B,MATCH(B526,META!$A:$A,0))</f>
        <v>Jund Wildfire</v>
      </c>
      <c r="J526" t="str">
        <f>INDEX(META!$B:$B,MATCH(D526,META!$A:$A,0))</f>
        <v>Izzet Terror</v>
      </c>
      <c r="K526" t="str">
        <f t="shared" si="42"/>
        <v>Jund Wildfire-Izzet Terror</v>
      </c>
    </row>
    <row r="527" spans="1:11" x14ac:dyDescent="0.3">
      <c r="A527">
        <v>34</v>
      </c>
      <c r="B527" t="s">
        <v>215</v>
      </c>
      <c r="C527" t="s">
        <v>27</v>
      </c>
      <c r="D527" t="s">
        <v>1353</v>
      </c>
      <c r="E527" s="1" t="str">
        <f t="shared" si="40"/>
        <v>Alessandro Mancini-Carlo Rocchetti</v>
      </c>
      <c r="F527" t="str">
        <f t="shared" si="43"/>
        <v>Lost</v>
      </c>
      <c r="G527" s="1">
        <f t="shared" si="44"/>
        <v>2</v>
      </c>
      <c r="H527">
        <f t="shared" si="41"/>
        <v>1</v>
      </c>
      <c r="I527" t="str">
        <f>INDEX(META!$B:$B,MATCH(B527,META!$A:$A,0))</f>
        <v>Gruul Ponza</v>
      </c>
      <c r="J527" t="str">
        <f>INDEX(META!$B:$B,MATCH(D527,META!$A:$A,0))</f>
        <v>High Tide Combo</v>
      </c>
      <c r="K527" t="str">
        <f t="shared" si="42"/>
        <v>Gruul Ponza-High Tide Combo</v>
      </c>
    </row>
    <row r="528" spans="1:11" x14ac:dyDescent="0.3">
      <c r="A528">
        <v>35</v>
      </c>
      <c r="B528" t="s">
        <v>3091</v>
      </c>
      <c r="C528" t="s">
        <v>28</v>
      </c>
      <c r="D528" t="s">
        <v>1512</v>
      </c>
      <c r="E528" s="1" t="str">
        <f t="shared" si="40"/>
        <v>alessio degl'innocenti-Andrea Landi</v>
      </c>
      <c r="F528" t="str">
        <f t="shared" si="43"/>
        <v>Won</v>
      </c>
      <c r="G528" s="1">
        <f t="shared" si="44"/>
        <v>2</v>
      </c>
      <c r="H528">
        <f t="shared" si="41"/>
        <v>1</v>
      </c>
      <c r="I528" t="str">
        <f>INDEX(META!$B:$B,MATCH(B528,META!$A:$A,0))</f>
        <v>Mono Blue Terror</v>
      </c>
      <c r="J528" t="str">
        <f>INDEX(META!$B:$B,MATCH(D528,META!$A:$A,0))</f>
        <v>Azorius Familiars</v>
      </c>
      <c r="K528" t="str">
        <f t="shared" si="42"/>
        <v>Mono Blue Terror-Azorius Familiars</v>
      </c>
    </row>
    <row r="529" spans="1:11" x14ac:dyDescent="0.3">
      <c r="A529">
        <v>36</v>
      </c>
      <c r="B529" t="s">
        <v>2534</v>
      </c>
      <c r="C529" t="s">
        <v>25</v>
      </c>
      <c r="D529" t="s">
        <v>182</v>
      </c>
      <c r="E529" s="1" t="str">
        <f t="shared" si="40"/>
        <v>Giacomo Giannoni-Alessandro Fred" Rossi"</v>
      </c>
      <c r="F529" t="str">
        <f t="shared" si="43"/>
        <v>Won</v>
      </c>
      <c r="G529" s="1">
        <f t="shared" si="44"/>
        <v>2</v>
      </c>
      <c r="H529">
        <f t="shared" si="41"/>
        <v>1</v>
      </c>
      <c r="I529" t="str">
        <f>INDEX(META!$B:$B,MATCH(B529,META!$A:$A,0))</f>
        <v>Rakdos Madness</v>
      </c>
      <c r="J529" t="str">
        <f>INDEX(META!$B:$B,MATCH(D529,META!$A:$A,0))</f>
        <v>High Tide Combo</v>
      </c>
      <c r="K529" t="str">
        <f t="shared" si="42"/>
        <v>Rakdos Madness-High Tide Combo</v>
      </c>
    </row>
    <row r="530" spans="1:11" x14ac:dyDescent="0.3">
      <c r="A530">
        <v>37</v>
      </c>
      <c r="B530" t="s">
        <v>2124</v>
      </c>
      <c r="C530" t="s">
        <v>26</v>
      </c>
      <c r="D530" t="s">
        <v>178</v>
      </c>
      <c r="E530" s="1" t="str">
        <f t="shared" si="40"/>
        <v>NibleS theRag3-Roberto Brognoli</v>
      </c>
      <c r="F530" t="str">
        <f t="shared" si="43"/>
        <v>Lost</v>
      </c>
      <c r="G530" s="1">
        <f t="shared" si="44"/>
        <v>2</v>
      </c>
      <c r="H530">
        <f t="shared" si="41"/>
        <v>1</v>
      </c>
      <c r="I530" t="str">
        <f>INDEX(META!$B:$B,MATCH(B530,META!$A:$A,0))</f>
        <v>Dredge</v>
      </c>
      <c r="J530" t="str">
        <f>INDEX(META!$B:$B,MATCH(D530,META!$A:$A,0))</f>
        <v>Flicker Tron</v>
      </c>
      <c r="K530" t="str">
        <f t="shared" si="42"/>
        <v>Dredge-Flicker Tron</v>
      </c>
    </row>
    <row r="531" spans="1:11" x14ac:dyDescent="0.3">
      <c r="A531">
        <v>38</v>
      </c>
      <c r="B531" t="s">
        <v>1797</v>
      </c>
      <c r="C531" t="s">
        <v>27</v>
      </c>
      <c r="D531" t="s">
        <v>120</v>
      </c>
      <c r="E531" s="1" t="str">
        <f t="shared" si="40"/>
        <v>francesco penone-Franciszek Komsta</v>
      </c>
      <c r="F531" t="str">
        <f t="shared" si="43"/>
        <v>Lost</v>
      </c>
      <c r="G531" s="1">
        <f t="shared" si="44"/>
        <v>2</v>
      </c>
      <c r="H531">
        <f t="shared" si="41"/>
        <v>1</v>
      </c>
      <c r="I531" t="str">
        <f>INDEX(META!$B:$B,MATCH(B531,META!$A:$A,0))</f>
        <v>Dimir Snacker</v>
      </c>
      <c r="J531" t="str">
        <f>INDEX(META!$B:$B,MATCH(D531,META!$A:$A,0))</f>
        <v>Mono Red Synth</v>
      </c>
      <c r="K531" t="str">
        <f t="shared" si="42"/>
        <v>Dimir Snacker-Mono Red Synth</v>
      </c>
    </row>
    <row r="532" spans="1:11" x14ac:dyDescent="0.3">
      <c r="A532">
        <v>39</v>
      </c>
      <c r="B532" t="s">
        <v>116</v>
      </c>
      <c r="C532" t="s">
        <v>26</v>
      </c>
      <c r="D532" t="s">
        <v>1004</v>
      </c>
      <c r="E532" s="1" t="str">
        <f t="shared" si="40"/>
        <v>Štěpán Pardubický-Francesco Ingargiola</v>
      </c>
      <c r="F532" t="str">
        <f t="shared" si="43"/>
        <v>Lost</v>
      </c>
      <c r="G532" s="1">
        <f t="shared" si="44"/>
        <v>2</v>
      </c>
      <c r="H532">
        <f t="shared" si="41"/>
        <v>1</v>
      </c>
      <c r="I532" t="str">
        <f>INDEX(META!$B:$B,MATCH(B532,META!$A:$A,0))</f>
        <v>Rakdos Madness</v>
      </c>
      <c r="J532" t="str">
        <f>INDEX(META!$B:$B,MATCH(D532,META!$A:$A,0))</f>
        <v>Dredge</v>
      </c>
      <c r="K532" t="str">
        <f t="shared" si="42"/>
        <v>Rakdos Madness-Dredge</v>
      </c>
    </row>
    <row r="533" spans="1:11" x14ac:dyDescent="0.3">
      <c r="A533">
        <v>40</v>
      </c>
      <c r="B533" t="s">
        <v>160</v>
      </c>
      <c r="C533" t="s">
        <v>26</v>
      </c>
      <c r="D533" t="s">
        <v>2227</v>
      </c>
      <c r="E533" s="1" t="str">
        <f t="shared" si="40"/>
        <v>daniele apollonio-Silvia Anzari</v>
      </c>
      <c r="F533" t="str">
        <f t="shared" si="43"/>
        <v>Lost</v>
      </c>
      <c r="G533" s="1">
        <f t="shared" si="44"/>
        <v>2</v>
      </c>
      <c r="H533">
        <f t="shared" si="41"/>
        <v>1</v>
      </c>
      <c r="I533" t="str">
        <f>INDEX(META!$B:$B,MATCH(B533,META!$A:$A,0))</f>
        <v>Jeskai Ephemerate</v>
      </c>
      <c r="J533" t="str">
        <f>INDEX(META!$B:$B,MATCH(D533,META!$A:$A,0))</f>
        <v>Mono Red Synth</v>
      </c>
      <c r="K533" t="str">
        <f t="shared" si="42"/>
        <v>Jeskai Ephemerate-Mono Red Synth</v>
      </c>
    </row>
    <row r="534" spans="1:11" x14ac:dyDescent="0.3">
      <c r="A534">
        <v>41</v>
      </c>
      <c r="B534" t="s">
        <v>123</v>
      </c>
      <c r="C534" t="s">
        <v>26</v>
      </c>
      <c r="D534" t="s">
        <v>2556</v>
      </c>
      <c r="E534" s="1" t="str">
        <f t="shared" si="40"/>
        <v>Tomáš HINDULIAK-Andrea Iurato</v>
      </c>
      <c r="F534" t="str">
        <f t="shared" si="43"/>
        <v>Lost</v>
      </c>
      <c r="G534" s="1">
        <f t="shared" si="44"/>
        <v>2</v>
      </c>
      <c r="H534">
        <f t="shared" si="41"/>
        <v>1</v>
      </c>
      <c r="I534" t="str">
        <f>INDEX(META!$B:$B,MATCH(B534,META!$A:$A,0))</f>
        <v>Mono Blue Terror</v>
      </c>
      <c r="J534" t="str">
        <f>INDEX(META!$B:$B,MATCH(D534,META!$A:$A,0))</f>
        <v>Mono Blue Aggro</v>
      </c>
      <c r="K534" t="str">
        <f t="shared" si="42"/>
        <v>Mono Blue Terror-Mono Blue Aggro</v>
      </c>
    </row>
    <row r="535" spans="1:11" x14ac:dyDescent="0.3">
      <c r="A535">
        <v>42</v>
      </c>
      <c r="B535" t="s">
        <v>763</v>
      </c>
      <c r="C535" t="s">
        <v>26</v>
      </c>
      <c r="D535" t="s">
        <v>394</v>
      </c>
      <c r="E535" s="1" t="str">
        <f t="shared" si="40"/>
        <v>Raul Venturi-Jame Truffaz</v>
      </c>
      <c r="F535" t="str">
        <f t="shared" si="43"/>
        <v>Lost</v>
      </c>
      <c r="G535" s="1">
        <f t="shared" si="44"/>
        <v>2</v>
      </c>
      <c r="H535">
        <f t="shared" si="41"/>
        <v>1</v>
      </c>
      <c r="I535" t="str">
        <f>INDEX(META!$B:$B,MATCH(B535,META!$A:$A,0))</f>
        <v>Jund Wildfire</v>
      </c>
      <c r="J535" t="str">
        <f>INDEX(META!$B:$B,MATCH(D535,META!$A:$A,0))</f>
        <v>Gardens</v>
      </c>
      <c r="K535" t="str">
        <f t="shared" si="42"/>
        <v>Jund Wildfire-Gardens</v>
      </c>
    </row>
    <row r="536" spans="1:11" x14ac:dyDescent="0.3">
      <c r="A536">
        <v>43</v>
      </c>
      <c r="B536" t="s">
        <v>557</v>
      </c>
      <c r="C536" t="s">
        <v>26</v>
      </c>
      <c r="D536" t="s">
        <v>323</v>
      </c>
      <c r="E536" s="1" t="str">
        <f t="shared" si="40"/>
        <v>Edoardo Fabbri-Mattia Pesenti</v>
      </c>
      <c r="F536" t="str">
        <f t="shared" si="43"/>
        <v>Lost</v>
      </c>
      <c r="G536" s="1">
        <f t="shared" si="44"/>
        <v>2</v>
      </c>
      <c r="H536">
        <f t="shared" si="41"/>
        <v>1</v>
      </c>
      <c r="I536" t="str">
        <f>INDEX(META!$B:$B,MATCH(B536,META!$A:$A,0))</f>
        <v>Azorius Familiars</v>
      </c>
      <c r="J536" t="str">
        <f>INDEX(META!$B:$B,MATCH(D536,META!$A:$A,0))</f>
        <v>Mono Blue Aggro</v>
      </c>
      <c r="K536" t="str">
        <f t="shared" si="42"/>
        <v>Azorius Familiars-Mono Blue Aggro</v>
      </c>
    </row>
    <row r="537" spans="1:11" x14ac:dyDescent="0.3">
      <c r="A537">
        <v>44</v>
      </c>
      <c r="B537" t="s">
        <v>2320</v>
      </c>
      <c r="C537" t="s">
        <v>25</v>
      </c>
      <c r="D537" t="s">
        <v>112</v>
      </c>
      <c r="E537" s="1" t="str">
        <f t="shared" si="40"/>
        <v>Davide Di Benedetto-Giorgio Sanna</v>
      </c>
      <c r="F537" t="str">
        <f t="shared" si="43"/>
        <v>Won</v>
      </c>
      <c r="G537" s="1">
        <f t="shared" si="44"/>
        <v>2</v>
      </c>
      <c r="H537">
        <f t="shared" si="41"/>
        <v>1</v>
      </c>
      <c r="I537" t="str">
        <f>INDEX(META!$B:$B,MATCH(B537,META!$A:$A,0))</f>
        <v>Mono Red Synth</v>
      </c>
      <c r="J537" t="str">
        <f>INDEX(META!$B:$B,MATCH(D537,META!$A:$A,0))</f>
        <v>Elves</v>
      </c>
      <c r="K537" t="str">
        <f t="shared" si="42"/>
        <v>Mono Red Synth-Elves</v>
      </c>
    </row>
    <row r="538" spans="1:11" x14ac:dyDescent="0.3">
      <c r="A538">
        <v>45</v>
      </c>
      <c r="B538" t="s">
        <v>2695</v>
      </c>
      <c r="C538" t="s">
        <v>27</v>
      </c>
      <c r="D538" t="s">
        <v>613</v>
      </c>
      <c r="E538" s="1" t="str">
        <f t="shared" si="40"/>
        <v>Federico Berti-Jacopo Tumiati</v>
      </c>
      <c r="F538" t="str">
        <f t="shared" si="43"/>
        <v>Lost</v>
      </c>
      <c r="G538" s="1">
        <f t="shared" si="44"/>
        <v>2</v>
      </c>
      <c r="H538">
        <f t="shared" si="41"/>
        <v>1</v>
      </c>
      <c r="I538" t="str">
        <f>INDEX(META!$B:$B,MATCH(B538,META!$A:$A,0))</f>
        <v>Mono Red Synth</v>
      </c>
      <c r="J538" t="str">
        <f>INDEX(META!$B:$B,MATCH(D538,META!$A:$A,0))</f>
        <v>Jeskai Ephemerate</v>
      </c>
      <c r="K538" t="str">
        <f t="shared" si="42"/>
        <v>Mono Red Synth-Jeskai Ephemerate</v>
      </c>
    </row>
    <row r="539" spans="1:11" x14ac:dyDescent="0.3">
      <c r="A539">
        <v>46</v>
      </c>
      <c r="B539" t="s">
        <v>1612</v>
      </c>
      <c r="C539" t="s">
        <v>28</v>
      </c>
      <c r="D539" t="s">
        <v>399</v>
      </c>
      <c r="E539" s="1" t="str">
        <f t="shared" si="40"/>
        <v>Gabriele Longo-matteo meccariello</v>
      </c>
      <c r="F539" t="str">
        <f t="shared" si="43"/>
        <v>Won</v>
      </c>
      <c r="G539" s="1">
        <f t="shared" si="44"/>
        <v>2</v>
      </c>
      <c r="H539">
        <f t="shared" si="41"/>
        <v>1</v>
      </c>
      <c r="I539" t="str">
        <f>INDEX(META!$B:$B,MATCH(B539,META!$A:$A,0))</f>
        <v>Rakdos Madness</v>
      </c>
      <c r="J539" t="str">
        <f>INDEX(META!$B:$B,MATCH(D539,META!$A:$A,0))</f>
        <v>Jund Wildfire</v>
      </c>
      <c r="K539" t="str">
        <f t="shared" si="42"/>
        <v>Rakdos Madness-Jund Wildfire</v>
      </c>
    </row>
    <row r="540" spans="1:11" x14ac:dyDescent="0.3">
      <c r="A540">
        <v>47</v>
      </c>
      <c r="B540" t="s">
        <v>819</v>
      </c>
      <c r="C540" t="s">
        <v>25</v>
      </c>
      <c r="D540" t="s">
        <v>404</v>
      </c>
      <c r="E540" s="1" t="str">
        <f t="shared" si="40"/>
        <v>Simone Villivá-Morgan Fussell</v>
      </c>
      <c r="F540" t="str">
        <f t="shared" si="43"/>
        <v>Won</v>
      </c>
      <c r="G540" s="1">
        <f t="shared" si="44"/>
        <v>2</v>
      </c>
      <c r="H540">
        <f t="shared" si="41"/>
        <v>1</v>
      </c>
      <c r="I540" t="str">
        <f>INDEX(META!$B:$B,MATCH(B540,META!$A:$A,0))</f>
        <v>Mono Blue Aggro</v>
      </c>
      <c r="J540" t="str">
        <f>INDEX(META!$B:$B,MATCH(D540,META!$A:$A,0))</f>
        <v>Mono Blue Aggro</v>
      </c>
      <c r="K540" t="str">
        <f t="shared" si="42"/>
        <v>Mono Blue Aggro-Mono Blue Aggro</v>
      </c>
    </row>
    <row r="541" spans="1:11" x14ac:dyDescent="0.3">
      <c r="A541">
        <v>48</v>
      </c>
      <c r="B541" t="s">
        <v>2065</v>
      </c>
      <c r="C541" t="s">
        <v>26</v>
      </c>
      <c r="D541" t="s">
        <v>2422</v>
      </c>
      <c r="E541" s="1" t="str">
        <f t="shared" si="40"/>
        <v>domenico cardona-Michele Compagnone</v>
      </c>
      <c r="F541" t="str">
        <f t="shared" si="43"/>
        <v>Lost</v>
      </c>
      <c r="G541" s="1">
        <f t="shared" si="44"/>
        <v>2</v>
      </c>
      <c r="H541">
        <f t="shared" si="41"/>
        <v>1</v>
      </c>
      <c r="I541" t="str">
        <f>INDEX(META!$B:$B,MATCH(B541,META!$A:$A,0))</f>
        <v>Mono Red Madness</v>
      </c>
      <c r="J541" t="str">
        <f>INDEX(META!$B:$B,MATCH(D541,META!$A:$A,0))</f>
        <v>Dimir Terror</v>
      </c>
      <c r="K541" t="str">
        <f t="shared" si="42"/>
        <v>Mono Red Madness-Dimir Terror</v>
      </c>
    </row>
    <row r="542" spans="1:11" x14ac:dyDescent="0.3">
      <c r="A542">
        <v>49</v>
      </c>
      <c r="B542" t="s">
        <v>2692</v>
      </c>
      <c r="C542" t="s">
        <v>28</v>
      </c>
      <c r="D542" t="s">
        <v>288</v>
      </c>
      <c r="E542" s="1" t="str">
        <f t="shared" si="40"/>
        <v>Matteo Versari-Nicolò Valdetara</v>
      </c>
      <c r="F542" t="str">
        <f t="shared" si="43"/>
        <v>Won</v>
      </c>
      <c r="G542" s="1">
        <f t="shared" si="44"/>
        <v>2</v>
      </c>
      <c r="H542">
        <f t="shared" si="41"/>
        <v>1</v>
      </c>
      <c r="I542" t="str">
        <f>INDEX(META!$B:$B,MATCH(B542,META!$A:$A,0))</f>
        <v>Mono Blue Aggro</v>
      </c>
      <c r="J542" t="str">
        <f>INDEX(META!$B:$B,MATCH(D542,META!$A:$A,0))</f>
        <v>Bogles</v>
      </c>
      <c r="K542" t="str">
        <f t="shared" si="42"/>
        <v>Mono Blue Aggro-Bogles</v>
      </c>
    </row>
    <row r="543" spans="1:11" x14ac:dyDescent="0.3">
      <c r="A543">
        <v>50</v>
      </c>
      <c r="B543" t="s">
        <v>409</v>
      </c>
      <c r="C543" t="s">
        <v>25</v>
      </c>
      <c r="D543" t="s">
        <v>2755</v>
      </c>
      <c r="E543" s="1" t="str">
        <f t="shared" si="40"/>
        <v>Ondřej Lukáš-Luca Menconi</v>
      </c>
      <c r="F543" t="str">
        <f t="shared" si="43"/>
        <v>Won</v>
      </c>
      <c r="G543" s="1">
        <f t="shared" si="44"/>
        <v>2</v>
      </c>
      <c r="H543">
        <f t="shared" si="41"/>
        <v>1</v>
      </c>
      <c r="I543" t="str">
        <f>INDEX(META!$B:$B,MATCH(B543,META!$A:$A,0))</f>
        <v>Mono Red Synth</v>
      </c>
      <c r="J543" t="str">
        <f>INDEX(META!$B:$B,MATCH(D543,META!$A:$A,0))</f>
        <v>Jund Wildfire</v>
      </c>
      <c r="K543" t="str">
        <f t="shared" si="42"/>
        <v>Mono Red Synth-Jund Wildfire</v>
      </c>
    </row>
    <row r="544" spans="1:11" x14ac:dyDescent="0.3">
      <c r="A544">
        <v>51</v>
      </c>
      <c r="B544" t="s">
        <v>730</v>
      </c>
      <c r="C544" t="s">
        <v>28</v>
      </c>
      <c r="D544" t="s">
        <v>410</v>
      </c>
      <c r="E544" s="1" t="str">
        <f t="shared" si="40"/>
        <v>Antonio Castellani-Andrea Feltrin</v>
      </c>
      <c r="F544" t="str">
        <f t="shared" si="43"/>
        <v>Won</v>
      </c>
      <c r="G544" s="1">
        <f t="shared" si="44"/>
        <v>2</v>
      </c>
      <c r="H544">
        <f t="shared" si="41"/>
        <v>1</v>
      </c>
      <c r="I544" t="str">
        <f>INDEX(META!$B:$B,MATCH(B544,META!$A:$A,0))</f>
        <v>Mono Blue Aggro</v>
      </c>
      <c r="J544" t="str">
        <f>INDEX(META!$B:$B,MATCH(D544,META!$A:$A,0))</f>
        <v>Jund Wildfire</v>
      </c>
      <c r="K544" t="str">
        <f t="shared" si="42"/>
        <v>Mono Blue Aggro-Jund Wildfire</v>
      </c>
    </row>
    <row r="545" spans="1:11" x14ac:dyDescent="0.3">
      <c r="A545">
        <v>52</v>
      </c>
      <c r="B545" t="s">
        <v>2062</v>
      </c>
      <c r="C545" t="s">
        <v>25</v>
      </c>
      <c r="D545" t="s">
        <v>750</v>
      </c>
      <c r="E545" s="1" t="str">
        <f t="shared" si="40"/>
        <v>Pietrangelo Manco-Oscar ettore Gilardi</v>
      </c>
      <c r="F545" t="str">
        <f t="shared" si="43"/>
        <v>Won</v>
      </c>
      <c r="G545" s="1">
        <f t="shared" si="44"/>
        <v>2</v>
      </c>
      <c r="H545">
        <f t="shared" si="41"/>
        <v>1</v>
      </c>
      <c r="I545" t="str">
        <f>INDEX(META!$B:$B,MATCH(B545,META!$A:$A,0))</f>
        <v>Flicker Tron</v>
      </c>
      <c r="J545" t="str">
        <f>INDEX(META!$B:$B,MATCH(D545,META!$A:$A,0))</f>
        <v>Golgari Fog</v>
      </c>
      <c r="K545" t="str">
        <f t="shared" si="42"/>
        <v>Flicker Tron-Golgari Fog</v>
      </c>
    </row>
    <row r="546" spans="1:11" x14ac:dyDescent="0.3">
      <c r="A546">
        <v>53</v>
      </c>
      <c r="B546" t="s">
        <v>86</v>
      </c>
      <c r="C546" t="s">
        <v>28</v>
      </c>
      <c r="D546" t="s">
        <v>1001</v>
      </c>
      <c r="E546" s="1" t="str">
        <f t="shared" si="40"/>
        <v>Mirko Fiorelli-Marco Mongelli</v>
      </c>
      <c r="F546" t="str">
        <f t="shared" si="43"/>
        <v>Won</v>
      </c>
      <c r="G546" s="1">
        <f t="shared" si="44"/>
        <v>2</v>
      </c>
      <c r="H546">
        <f t="shared" si="41"/>
        <v>1</v>
      </c>
      <c r="I546" t="str">
        <f>INDEX(META!$B:$B,MATCH(B546,META!$A:$A,0))</f>
        <v>Jeskai Ephemerate</v>
      </c>
      <c r="J546" t="str">
        <f>INDEX(META!$B:$B,MATCH(D546,META!$A:$A,0))</f>
        <v>Gardens</v>
      </c>
      <c r="K546" t="str">
        <f t="shared" si="42"/>
        <v>Jeskai Ephemerate-Gardens</v>
      </c>
    </row>
    <row r="547" spans="1:11" x14ac:dyDescent="0.3">
      <c r="A547">
        <v>54</v>
      </c>
      <c r="B547" t="s">
        <v>1388</v>
      </c>
      <c r="C547" t="s">
        <v>28</v>
      </c>
      <c r="D547" t="s">
        <v>83</v>
      </c>
      <c r="E547" s="1" t="str">
        <f t="shared" si="40"/>
        <v>Riccardo Cavazza-Emiliano Trento</v>
      </c>
      <c r="F547" t="str">
        <f t="shared" si="43"/>
        <v>Won</v>
      </c>
      <c r="G547" s="1">
        <f t="shared" si="44"/>
        <v>2</v>
      </c>
      <c r="H547">
        <f t="shared" si="41"/>
        <v>1</v>
      </c>
      <c r="I547" t="str">
        <f>INDEX(META!$B:$B,MATCH(B547,META!$A:$A,0))</f>
        <v>Mono Red Synth</v>
      </c>
      <c r="J547" t="str">
        <f>INDEX(META!$B:$B,MATCH(D547,META!$A:$A,0))</f>
        <v>Gruul Ponza</v>
      </c>
      <c r="K547" t="str">
        <f t="shared" si="42"/>
        <v>Mono Red Synth-Gruul Ponza</v>
      </c>
    </row>
    <row r="548" spans="1:11" x14ac:dyDescent="0.3">
      <c r="A548">
        <v>55</v>
      </c>
      <c r="B548" t="s">
        <v>853</v>
      </c>
      <c r="C548" t="s">
        <v>27</v>
      </c>
      <c r="D548" t="s">
        <v>400</v>
      </c>
      <c r="E548" s="1" t="str">
        <f t="shared" si="40"/>
        <v>Emanuele Navarra-Adam Bazika</v>
      </c>
      <c r="F548" t="str">
        <f t="shared" si="43"/>
        <v>Lost</v>
      </c>
      <c r="G548" s="1">
        <f t="shared" si="44"/>
        <v>2</v>
      </c>
      <c r="H548">
        <f t="shared" si="41"/>
        <v>1</v>
      </c>
      <c r="I548" t="str">
        <f>INDEX(META!$B:$B,MATCH(B548,META!$A:$A,0))</f>
        <v>Altar Tron</v>
      </c>
      <c r="J548" t="str">
        <f>INDEX(META!$B:$B,MATCH(D548,META!$A:$A,0))</f>
        <v>Jund Wildfire</v>
      </c>
      <c r="K548" t="str">
        <f t="shared" si="42"/>
        <v>Altar Tron-Jund Wildfire</v>
      </c>
    </row>
    <row r="549" spans="1:11" x14ac:dyDescent="0.3">
      <c r="A549">
        <v>56</v>
      </c>
      <c r="B549" t="s">
        <v>916</v>
      </c>
      <c r="C549" t="s">
        <v>28</v>
      </c>
      <c r="D549" t="s">
        <v>351</v>
      </c>
      <c r="E549" s="1" t="str">
        <f t="shared" si="40"/>
        <v>Fabio D'Angelo-Tommaso Punis</v>
      </c>
      <c r="F549" t="str">
        <f t="shared" si="43"/>
        <v>Won</v>
      </c>
      <c r="G549" s="1">
        <f t="shared" si="44"/>
        <v>2</v>
      </c>
      <c r="H549">
        <f t="shared" si="41"/>
        <v>1</v>
      </c>
      <c r="I549" t="str">
        <f>INDEX(META!$B:$B,MATCH(B549,META!$A:$A,0))</f>
        <v>Mono Red Synth</v>
      </c>
      <c r="J549" t="str">
        <f>INDEX(META!$B:$B,MATCH(D549,META!$A:$A,0))</f>
        <v>Gruul Monsters</v>
      </c>
      <c r="K549" t="str">
        <f t="shared" si="42"/>
        <v>Mono Red Synth-Gruul Monsters</v>
      </c>
    </row>
    <row r="550" spans="1:11" x14ac:dyDescent="0.3">
      <c r="A550">
        <v>57</v>
      </c>
      <c r="B550" t="s">
        <v>439</v>
      </c>
      <c r="C550" t="s">
        <v>28</v>
      </c>
      <c r="D550" t="s">
        <v>1762</v>
      </c>
      <c r="E550" s="1" t="str">
        <f t="shared" si="40"/>
        <v>Andrea Trisoglio-Goran Zic</v>
      </c>
      <c r="F550" t="str">
        <f t="shared" si="43"/>
        <v>Won</v>
      </c>
      <c r="G550" s="1">
        <f t="shared" si="44"/>
        <v>2</v>
      </c>
      <c r="H550">
        <f t="shared" si="41"/>
        <v>1</v>
      </c>
      <c r="I550" t="str">
        <f>INDEX(META!$B:$B,MATCH(B550,META!$A:$A,0))</f>
        <v>Jund Wildfire</v>
      </c>
      <c r="J550" t="str">
        <f>INDEX(META!$B:$B,MATCH(D550,META!$A:$A,0))</f>
        <v>Rakdos Madness</v>
      </c>
      <c r="K550" t="str">
        <f t="shared" si="42"/>
        <v>Jund Wildfire-Rakdos Madness</v>
      </c>
    </row>
    <row r="551" spans="1:11" x14ac:dyDescent="0.3">
      <c r="A551">
        <v>58</v>
      </c>
      <c r="B551" t="s">
        <v>109</v>
      </c>
      <c r="C551" t="s">
        <v>27</v>
      </c>
      <c r="D551" t="s">
        <v>2549</v>
      </c>
      <c r="E551" s="1" t="str">
        <f t="shared" si="40"/>
        <v>Andrea Damiano-Nico Tani</v>
      </c>
      <c r="F551" t="str">
        <f t="shared" si="43"/>
        <v>Lost</v>
      </c>
      <c r="G551" s="1">
        <f t="shared" si="44"/>
        <v>2</v>
      </c>
      <c r="H551">
        <f t="shared" si="41"/>
        <v>1</v>
      </c>
      <c r="I551" t="str">
        <f>INDEX(META!$B:$B,MATCH(B551,META!$A:$A,0))</f>
        <v>Mono Red Synth</v>
      </c>
      <c r="J551" t="str">
        <f>INDEX(META!$B:$B,MATCH(D551,META!$A:$A,0))</f>
        <v>Jund Wildfire</v>
      </c>
      <c r="K551" t="str">
        <f t="shared" si="42"/>
        <v>Mono Red Synth-Jund Wildfire</v>
      </c>
    </row>
    <row r="552" spans="1:11" x14ac:dyDescent="0.3">
      <c r="A552">
        <v>59</v>
      </c>
      <c r="B552" t="s">
        <v>308</v>
      </c>
      <c r="C552" t="s">
        <v>26</v>
      </c>
      <c r="D552" t="s">
        <v>1111</v>
      </c>
      <c r="E552" s="1" t="str">
        <f t="shared" si="40"/>
        <v>Augusto Bonilauri-Giuseppe Berardo</v>
      </c>
      <c r="F552" t="str">
        <f t="shared" si="43"/>
        <v>Lost</v>
      </c>
      <c r="G552" s="1">
        <f t="shared" si="44"/>
        <v>2</v>
      </c>
      <c r="H552">
        <f t="shared" si="41"/>
        <v>1</v>
      </c>
      <c r="I552" t="str">
        <f>INDEX(META!$B:$B,MATCH(B552,META!$A:$A,0))</f>
        <v>Jund Wildfire</v>
      </c>
      <c r="J552" t="str">
        <f>INDEX(META!$B:$B,MATCH(D552,META!$A:$A,0))</f>
        <v>Mono Red Madness</v>
      </c>
      <c r="K552" t="str">
        <f t="shared" si="42"/>
        <v>Jund Wildfire-Mono Red Madness</v>
      </c>
    </row>
    <row r="553" spans="1:11" x14ac:dyDescent="0.3">
      <c r="A553">
        <v>60</v>
      </c>
      <c r="B553" t="s">
        <v>3275</v>
      </c>
      <c r="C553" t="s">
        <v>25</v>
      </c>
      <c r="D553" t="s">
        <v>296</v>
      </c>
      <c r="E553" s="1" t="str">
        <f t="shared" si="40"/>
        <v>Luca Lancellotti-Francesco Barzanò</v>
      </c>
      <c r="F553" t="str">
        <f t="shared" si="43"/>
        <v>Won</v>
      </c>
      <c r="G553" s="1">
        <f t="shared" si="44"/>
        <v>2</v>
      </c>
      <c r="H553">
        <f t="shared" si="41"/>
        <v>1</v>
      </c>
      <c r="I553" t="str">
        <f>INDEX(META!$B:$B,MATCH(B553,META!$A:$A,0))</f>
        <v>X Lands Spy</v>
      </c>
      <c r="J553" t="str">
        <f>INDEX(META!$B:$B,MATCH(D553,META!$A:$A,0))</f>
        <v>Mono Black Midrange</v>
      </c>
      <c r="K553" t="str">
        <f t="shared" si="42"/>
        <v>X Lands Spy-Mono Black Midrange</v>
      </c>
    </row>
    <row r="554" spans="1:11" x14ac:dyDescent="0.3">
      <c r="A554">
        <v>61</v>
      </c>
      <c r="B554" t="s">
        <v>1099</v>
      </c>
      <c r="C554" t="s">
        <v>25</v>
      </c>
      <c r="D554" t="s">
        <v>313</v>
      </c>
      <c r="E554" s="1" t="str">
        <f t="shared" si="40"/>
        <v>Lorenzo Barbolini-Gabriele Zaffiro</v>
      </c>
      <c r="F554" t="str">
        <f t="shared" si="43"/>
        <v>Won</v>
      </c>
      <c r="G554" s="1">
        <f t="shared" si="44"/>
        <v>2</v>
      </c>
      <c r="H554">
        <f t="shared" si="41"/>
        <v>1</v>
      </c>
      <c r="I554" t="str">
        <f>INDEX(META!$B:$B,MATCH(B554,META!$A:$A,0))</f>
        <v>Mono Black Sacrifice</v>
      </c>
      <c r="J554" t="str">
        <f>INDEX(META!$B:$B,MATCH(D554,META!$A:$A,0))</f>
        <v>Mono Red Synth</v>
      </c>
      <c r="K554" t="str">
        <f t="shared" si="42"/>
        <v>Mono Black Sacrifice-Mono Red Synth</v>
      </c>
    </row>
    <row r="555" spans="1:11" x14ac:dyDescent="0.3">
      <c r="A555">
        <v>62</v>
      </c>
      <c r="B555" t="s">
        <v>1168</v>
      </c>
      <c r="C555" t="s">
        <v>26</v>
      </c>
      <c r="D555" t="s">
        <v>162</v>
      </c>
      <c r="E555" s="1" t="str">
        <f t="shared" si="40"/>
        <v>Cody Gleeson-Jerko Nunez</v>
      </c>
      <c r="F555" t="str">
        <f t="shared" si="43"/>
        <v>Lost</v>
      </c>
      <c r="G555" s="1">
        <f t="shared" si="44"/>
        <v>2</v>
      </c>
      <c r="H555">
        <f t="shared" si="41"/>
        <v>1</v>
      </c>
      <c r="I555" t="str">
        <f>INDEX(META!$B:$B,MATCH(B555,META!$A:$A,0))</f>
        <v>Rakdos Madness</v>
      </c>
      <c r="J555" t="str">
        <f>INDEX(META!$B:$B,MATCH(D555,META!$A:$A,0))</f>
        <v>Grixis Affinity</v>
      </c>
      <c r="K555" t="str">
        <f t="shared" si="42"/>
        <v>Rakdos Madness-Grixis Affinity</v>
      </c>
    </row>
    <row r="556" spans="1:11" x14ac:dyDescent="0.3">
      <c r="A556">
        <v>63</v>
      </c>
      <c r="B556" t="s">
        <v>284</v>
      </c>
      <c r="C556" t="s">
        <v>28</v>
      </c>
      <c r="D556" t="s">
        <v>1262</v>
      </c>
      <c r="E556" s="1" t="str">
        <f t="shared" si="40"/>
        <v>Lorenzo Tartarini-Daniele Fabiani</v>
      </c>
      <c r="F556" t="str">
        <f t="shared" si="43"/>
        <v>Won</v>
      </c>
      <c r="G556" s="1">
        <f t="shared" si="44"/>
        <v>2</v>
      </c>
      <c r="H556">
        <f t="shared" si="41"/>
        <v>1</v>
      </c>
      <c r="I556" t="str">
        <f>INDEX(META!$B:$B,MATCH(B556,META!$A:$A,0))</f>
        <v>White Weenie</v>
      </c>
      <c r="J556" t="str">
        <f>INDEX(META!$B:$B,MATCH(D556,META!$A:$A,0))</f>
        <v>Rakdos Madness</v>
      </c>
      <c r="K556" t="str">
        <f t="shared" si="42"/>
        <v>White Weenie-Rakdos Madness</v>
      </c>
    </row>
    <row r="557" spans="1:11" x14ac:dyDescent="0.3">
      <c r="A557">
        <v>64</v>
      </c>
      <c r="B557" t="s">
        <v>2933</v>
      </c>
      <c r="C557" t="s">
        <v>27</v>
      </c>
      <c r="D557" t="s">
        <v>365</v>
      </c>
      <c r="E557" s="1" t="str">
        <f t="shared" si="40"/>
        <v>samuele mariotti-Keira Randall</v>
      </c>
      <c r="F557" t="str">
        <f t="shared" si="43"/>
        <v>Lost</v>
      </c>
      <c r="G557" s="1">
        <f t="shared" si="44"/>
        <v>2</v>
      </c>
      <c r="H557">
        <f t="shared" si="41"/>
        <v>1</v>
      </c>
      <c r="I557" t="str">
        <f>INDEX(META!$B:$B,MATCH(B557,META!$A:$A,0))</f>
        <v>Altar Tron</v>
      </c>
      <c r="J557" t="str">
        <f>INDEX(META!$B:$B,MATCH(D557,META!$A:$A,0))</f>
        <v>Caw Gate</v>
      </c>
      <c r="K557" t="str">
        <f t="shared" si="42"/>
        <v>Altar Tron-Caw Gate</v>
      </c>
    </row>
    <row r="558" spans="1:11" x14ac:dyDescent="0.3">
      <c r="A558">
        <v>65</v>
      </c>
      <c r="B558" t="s">
        <v>393</v>
      </c>
      <c r="C558" t="s">
        <v>28</v>
      </c>
      <c r="D558" t="s">
        <v>2817</v>
      </c>
      <c r="E558" s="1" t="str">
        <f t="shared" si="40"/>
        <v>Damiano Lunardon-Giovanni Monti</v>
      </c>
      <c r="F558" t="str">
        <f t="shared" si="43"/>
        <v>Won</v>
      </c>
      <c r="G558" s="1">
        <f t="shared" si="44"/>
        <v>2</v>
      </c>
      <c r="H558">
        <f t="shared" si="41"/>
        <v>1</v>
      </c>
      <c r="I558" t="str">
        <f>INDEX(META!$B:$B,MATCH(B558,META!$A:$A,0))</f>
        <v>Jund Wildfire</v>
      </c>
      <c r="J558" t="str">
        <f>INDEX(META!$B:$B,MATCH(D558,META!$A:$A,0))</f>
        <v>Jund Wildfire</v>
      </c>
      <c r="K558" t="str">
        <f t="shared" si="42"/>
        <v>Jund Wildfire-Jund Wildfire</v>
      </c>
    </row>
    <row r="559" spans="1:11" x14ac:dyDescent="0.3">
      <c r="A559">
        <v>66</v>
      </c>
      <c r="B559" t="s">
        <v>482</v>
      </c>
      <c r="C559" t="s">
        <v>25</v>
      </c>
      <c r="D559" t="s">
        <v>1951</v>
      </c>
      <c r="E559" s="1" t="str">
        <f t="shared" si="40"/>
        <v>Francesco Foschi-Federico Giancotti</v>
      </c>
      <c r="F559" t="str">
        <f t="shared" si="43"/>
        <v>Won</v>
      </c>
      <c r="G559" s="1">
        <f t="shared" si="44"/>
        <v>2</v>
      </c>
      <c r="H559">
        <f t="shared" si="41"/>
        <v>1</v>
      </c>
      <c r="I559" t="str">
        <f>INDEX(META!$B:$B,MATCH(B559,META!$A:$A,0))</f>
        <v>Altar Tron</v>
      </c>
      <c r="J559" t="str">
        <f>INDEX(META!$B:$B,MATCH(D559,META!$A:$A,0))</f>
        <v>Mono Red Madness</v>
      </c>
      <c r="K559" t="str">
        <f t="shared" si="42"/>
        <v>Altar Tron-Mono Red Madness</v>
      </c>
    </row>
    <row r="560" spans="1:11" x14ac:dyDescent="0.3">
      <c r="A560">
        <v>67</v>
      </c>
      <c r="B560" t="s">
        <v>1226</v>
      </c>
      <c r="C560" t="s">
        <v>28</v>
      </c>
      <c r="D560" t="s">
        <v>1418</v>
      </c>
      <c r="E560" s="1" t="str">
        <f t="shared" si="40"/>
        <v>Simone Tarozzi-Takafumi Chiba</v>
      </c>
      <c r="F560" t="str">
        <f t="shared" si="43"/>
        <v>Won</v>
      </c>
      <c r="G560" s="1">
        <f t="shared" si="44"/>
        <v>2</v>
      </c>
      <c r="H560">
        <f t="shared" si="41"/>
        <v>1</v>
      </c>
      <c r="I560" t="str">
        <f>INDEX(META!$B:$B,MATCH(B560,META!$A:$A,0))</f>
        <v>Mono Blue Terror</v>
      </c>
      <c r="J560" t="str">
        <f>INDEX(META!$B:$B,MATCH(D560,META!$A:$A,0))</f>
        <v>Elves</v>
      </c>
      <c r="K560" t="str">
        <f t="shared" si="42"/>
        <v>Mono Blue Terror-Elves</v>
      </c>
    </row>
    <row r="561" spans="1:11" x14ac:dyDescent="0.3">
      <c r="A561">
        <v>68</v>
      </c>
      <c r="B561" t="s">
        <v>309</v>
      </c>
      <c r="C561" t="s">
        <v>25</v>
      </c>
      <c r="D561" t="s">
        <v>1431</v>
      </c>
      <c r="E561" s="1" t="str">
        <f t="shared" si="40"/>
        <v>Paolo Donfrancesco-Andrea Flora</v>
      </c>
      <c r="F561" t="str">
        <f t="shared" si="43"/>
        <v>Won</v>
      </c>
      <c r="G561" s="1">
        <f t="shared" si="44"/>
        <v>2</v>
      </c>
      <c r="H561">
        <f t="shared" si="41"/>
        <v>1</v>
      </c>
      <c r="I561" t="str">
        <f>INDEX(META!$B:$B,MATCH(B561,META!$A:$A,0))</f>
        <v>Jund Wildfire</v>
      </c>
      <c r="J561" t="str">
        <f>INDEX(META!$B:$B,MATCH(D561,META!$A:$A,0))</f>
        <v>DROPPED</v>
      </c>
      <c r="K561" t="str">
        <f t="shared" si="42"/>
        <v>Jund Wildfire-DROPPED</v>
      </c>
    </row>
    <row r="562" spans="1:11" x14ac:dyDescent="0.3">
      <c r="A562">
        <v>69</v>
      </c>
      <c r="B562" t="s">
        <v>2394</v>
      </c>
      <c r="C562" t="s">
        <v>26</v>
      </c>
      <c r="D562" t="s">
        <v>232</v>
      </c>
      <c r="E562" s="1" t="str">
        <f t="shared" si="40"/>
        <v>Federico Sargenti-Enrico Previati</v>
      </c>
      <c r="F562" t="str">
        <f t="shared" si="43"/>
        <v>Lost</v>
      </c>
      <c r="G562" s="1">
        <f t="shared" si="44"/>
        <v>2</v>
      </c>
      <c r="H562">
        <f t="shared" si="41"/>
        <v>1</v>
      </c>
      <c r="I562" t="str">
        <f>INDEX(META!$B:$B,MATCH(B562,META!$A:$A,0))</f>
        <v>Mono Blue Aggro</v>
      </c>
      <c r="J562" t="str">
        <f>INDEX(META!$B:$B,MATCH(D562,META!$A:$A,0))</f>
        <v>X Lands Spy</v>
      </c>
      <c r="K562" t="str">
        <f t="shared" si="42"/>
        <v>Mono Blue Aggro-X Lands Spy</v>
      </c>
    </row>
    <row r="563" spans="1:11" x14ac:dyDescent="0.3">
      <c r="A563">
        <v>70</v>
      </c>
      <c r="B563" t="s">
        <v>1466</v>
      </c>
      <c r="C563" t="s">
        <v>25</v>
      </c>
      <c r="D563" t="s">
        <v>426</v>
      </c>
      <c r="E563" s="1" t="str">
        <f t="shared" si="40"/>
        <v>paulo marques-Stefano Perazzolo</v>
      </c>
      <c r="F563" t="str">
        <f t="shared" si="43"/>
        <v>Won</v>
      </c>
      <c r="G563" s="1">
        <f t="shared" si="44"/>
        <v>2</v>
      </c>
      <c r="H563">
        <f t="shared" si="41"/>
        <v>1</v>
      </c>
      <c r="I563" t="str">
        <f>INDEX(META!$B:$B,MATCH(B563,META!$A:$A,0))</f>
        <v>High Tide Combo</v>
      </c>
      <c r="J563" t="str">
        <f>INDEX(META!$B:$B,MATCH(D563,META!$A:$A,0))</f>
        <v>Jund Wildfire</v>
      </c>
      <c r="K563" t="str">
        <f t="shared" si="42"/>
        <v>High Tide Combo-Jund Wildfire</v>
      </c>
    </row>
    <row r="564" spans="1:11" x14ac:dyDescent="0.3">
      <c r="A564">
        <v>71</v>
      </c>
      <c r="B564" t="s">
        <v>403</v>
      </c>
      <c r="C564" t="s">
        <v>25</v>
      </c>
      <c r="D564" t="s">
        <v>1975</v>
      </c>
      <c r="E564" s="1" t="str">
        <f t="shared" si="40"/>
        <v>Federico Lazzari-mattia scaglioni</v>
      </c>
      <c r="F564" t="str">
        <f t="shared" si="43"/>
        <v>Won</v>
      </c>
      <c r="G564" s="1">
        <f t="shared" si="44"/>
        <v>2</v>
      </c>
      <c r="H564">
        <f t="shared" si="41"/>
        <v>1</v>
      </c>
      <c r="I564" t="str">
        <f>INDEX(META!$B:$B,MATCH(B564,META!$A:$A,0))</f>
        <v>X Lands Spy</v>
      </c>
      <c r="J564" t="str">
        <f>INDEX(META!$B:$B,MATCH(D564,META!$A:$A,0))</f>
        <v>Dimir Terror</v>
      </c>
      <c r="K564" t="str">
        <f t="shared" si="42"/>
        <v>X Lands Spy-Dimir Terror</v>
      </c>
    </row>
    <row r="565" spans="1:11" x14ac:dyDescent="0.3">
      <c r="A565">
        <v>72</v>
      </c>
      <c r="B565" t="s">
        <v>1560</v>
      </c>
      <c r="C565" t="s">
        <v>28</v>
      </c>
      <c r="D565" t="s">
        <v>236</v>
      </c>
      <c r="E565" s="1" t="str">
        <f t="shared" si="40"/>
        <v>Simone Tigani-Marco Venturini</v>
      </c>
      <c r="F565" t="str">
        <f t="shared" si="43"/>
        <v>Won</v>
      </c>
      <c r="G565" s="1">
        <f t="shared" si="44"/>
        <v>2</v>
      </c>
      <c r="H565">
        <f t="shared" si="41"/>
        <v>1</v>
      </c>
      <c r="I565" t="str">
        <f>INDEX(META!$B:$B,MATCH(B565,META!$A:$A,0))</f>
        <v>Mono Red Synth</v>
      </c>
      <c r="J565" t="str">
        <f>INDEX(META!$B:$B,MATCH(D565,META!$A:$A,0))</f>
        <v>High Tide Combo</v>
      </c>
      <c r="K565" t="str">
        <f t="shared" si="42"/>
        <v>Mono Red Synth-High Tide Combo</v>
      </c>
    </row>
    <row r="566" spans="1:11" x14ac:dyDescent="0.3">
      <c r="A566">
        <v>73</v>
      </c>
      <c r="B566" t="s">
        <v>1666</v>
      </c>
      <c r="C566" t="s">
        <v>25</v>
      </c>
      <c r="D566" t="s">
        <v>396</v>
      </c>
      <c r="E566" s="1" t="str">
        <f t="shared" si="40"/>
        <v>paolo zanatta-Cyro Monopoli</v>
      </c>
      <c r="F566" t="str">
        <f t="shared" si="43"/>
        <v>Won</v>
      </c>
      <c r="G566" s="1">
        <f t="shared" si="44"/>
        <v>2</v>
      </c>
      <c r="H566">
        <f t="shared" si="41"/>
        <v>1</v>
      </c>
      <c r="I566" t="str">
        <f>INDEX(META!$B:$B,MATCH(B566,META!$A:$A,0))</f>
        <v>Mono Red Synth</v>
      </c>
      <c r="J566" t="str">
        <f>INDEX(META!$B:$B,MATCH(D566,META!$A:$A,0))</f>
        <v>Jund Wildfire</v>
      </c>
      <c r="K566" t="str">
        <f t="shared" si="42"/>
        <v>Mono Red Synth-Jund Wildfire</v>
      </c>
    </row>
    <row r="567" spans="1:11" x14ac:dyDescent="0.3">
      <c r="A567">
        <v>74</v>
      </c>
      <c r="B567" t="s">
        <v>2911</v>
      </c>
      <c r="C567" t="s">
        <v>26</v>
      </c>
      <c r="D567" t="s">
        <v>2132</v>
      </c>
      <c r="E567" s="1" t="str">
        <f t="shared" si="40"/>
        <v>Matteo Di Gangi-Walter Fragnelli</v>
      </c>
      <c r="F567" t="str">
        <f t="shared" si="43"/>
        <v>Lost</v>
      </c>
      <c r="G567" s="1">
        <f t="shared" si="44"/>
        <v>2</v>
      </c>
      <c r="H567">
        <f t="shared" si="41"/>
        <v>1</v>
      </c>
      <c r="I567" t="str">
        <f>INDEX(META!$B:$B,MATCH(B567,META!$A:$A,0))</f>
        <v>Mono Blue Aggro</v>
      </c>
      <c r="J567" t="str">
        <f>INDEX(META!$B:$B,MATCH(D567,META!$A:$A,0))</f>
        <v>Mardu Synth</v>
      </c>
      <c r="K567" t="str">
        <f t="shared" si="42"/>
        <v>Mono Blue Aggro-Mardu Synth</v>
      </c>
    </row>
    <row r="568" spans="1:11" x14ac:dyDescent="0.3">
      <c r="A568">
        <v>75</v>
      </c>
      <c r="B568" t="s">
        <v>2891</v>
      </c>
      <c r="C568" t="s">
        <v>28</v>
      </c>
      <c r="D568" t="s">
        <v>2815</v>
      </c>
      <c r="E568" s="1" t="str">
        <f t="shared" si="40"/>
        <v>Michele Gaimarri-Elia Morgese</v>
      </c>
      <c r="F568" t="str">
        <f t="shared" si="43"/>
        <v>Won</v>
      </c>
      <c r="G568" s="1">
        <f t="shared" si="44"/>
        <v>2</v>
      </c>
      <c r="H568">
        <f t="shared" si="41"/>
        <v>1</v>
      </c>
      <c r="I568" t="str">
        <f>INDEX(META!$B:$B,MATCH(B568,META!$A:$A,0))</f>
        <v>Elves</v>
      </c>
      <c r="J568" t="str">
        <f>INDEX(META!$B:$B,MATCH(D568,META!$A:$A,0))</f>
        <v>Mono Red Madness</v>
      </c>
      <c r="K568" t="str">
        <f t="shared" si="42"/>
        <v>Elves-Mono Red Madness</v>
      </c>
    </row>
    <row r="569" spans="1:11" x14ac:dyDescent="0.3">
      <c r="A569">
        <v>76</v>
      </c>
      <c r="B569" t="s">
        <v>379</v>
      </c>
      <c r="C569" t="s">
        <v>26</v>
      </c>
      <c r="D569" t="s">
        <v>180</v>
      </c>
      <c r="E569" s="1" t="str">
        <f t="shared" si="40"/>
        <v>Giovanni Favetta-Marco Drakulic</v>
      </c>
      <c r="F569" t="str">
        <f t="shared" si="43"/>
        <v>Lost</v>
      </c>
      <c r="G569" s="1">
        <f t="shared" si="44"/>
        <v>2</v>
      </c>
      <c r="H569">
        <f t="shared" si="41"/>
        <v>1</v>
      </c>
      <c r="I569" t="str">
        <f>INDEX(META!$B:$B,MATCH(B569,META!$A:$A,0))</f>
        <v>White Weenie</v>
      </c>
      <c r="J569" t="str">
        <f>INDEX(META!$B:$B,MATCH(D569,META!$A:$A,0))</f>
        <v>High Tide Combo</v>
      </c>
      <c r="K569" t="str">
        <f t="shared" si="42"/>
        <v>White Weenie-High Tide Combo</v>
      </c>
    </row>
    <row r="570" spans="1:11" x14ac:dyDescent="0.3">
      <c r="A570">
        <v>77</v>
      </c>
      <c r="B570" t="s">
        <v>1776</v>
      </c>
      <c r="C570" t="s">
        <v>27</v>
      </c>
      <c r="D570" t="s">
        <v>298</v>
      </c>
      <c r="E570" s="1" t="str">
        <f t="shared" si="40"/>
        <v>Michele Gasperi-Francesco Zibella</v>
      </c>
      <c r="F570" t="str">
        <f t="shared" si="43"/>
        <v>Lost</v>
      </c>
      <c r="G570" s="1">
        <f t="shared" si="44"/>
        <v>2</v>
      </c>
      <c r="H570">
        <f t="shared" si="41"/>
        <v>1</v>
      </c>
      <c r="I570" t="str">
        <f>INDEX(META!$B:$B,MATCH(B570,META!$A:$A,0))</f>
        <v>Mono Blue Terror</v>
      </c>
      <c r="J570" t="str">
        <f>INDEX(META!$B:$B,MATCH(D570,META!$A:$A,0))</f>
        <v>Gruul Monsters</v>
      </c>
      <c r="K570" t="str">
        <f t="shared" si="42"/>
        <v>Mono Blue Terror-Gruul Monsters</v>
      </c>
    </row>
    <row r="571" spans="1:11" x14ac:dyDescent="0.3">
      <c r="A571">
        <v>78</v>
      </c>
      <c r="B571" t="s">
        <v>1902</v>
      </c>
      <c r="C571" t="s">
        <v>26</v>
      </c>
      <c r="D571" t="s">
        <v>1301</v>
      </c>
      <c r="E571" s="1" t="str">
        <f t="shared" si="40"/>
        <v>Claudio Terradura-Livio Setaro</v>
      </c>
      <c r="F571" t="str">
        <f t="shared" si="43"/>
        <v>Lost</v>
      </c>
      <c r="G571" s="1">
        <f t="shared" si="44"/>
        <v>2</v>
      </c>
      <c r="H571">
        <f t="shared" si="41"/>
        <v>1</v>
      </c>
      <c r="I571" t="str">
        <f>INDEX(META!$B:$B,MATCH(B571,META!$A:$A,0))</f>
        <v>Grixis Affinity</v>
      </c>
      <c r="J571" t="str">
        <f>INDEX(META!$B:$B,MATCH(D571,META!$A:$A,0))</f>
        <v>Elves</v>
      </c>
      <c r="K571" t="str">
        <f t="shared" si="42"/>
        <v>Grixis Affinity-Elves</v>
      </c>
    </row>
    <row r="572" spans="1:11" x14ac:dyDescent="0.3">
      <c r="A572">
        <v>79</v>
      </c>
      <c r="B572" t="s">
        <v>218</v>
      </c>
      <c r="C572" t="s">
        <v>26</v>
      </c>
      <c r="D572" t="s">
        <v>1659</v>
      </c>
      <c r="E572" s="1" t="str">
        <f t="shared" si="40"/>
        <v>Demetrio Morselli-Mattia Saetta</v>
      </c>
      <c r="F572" t="str">
        <f t="shared" si="43"/>
        <v>Lost</v>
      </c>
      <c r="G572" s="1">
        <f t="shared" si="44"/>
        <v>2</v>
      </c>
      <c r="H572">
        <f t="shared" si="41"/>
        <v>1</v>
      </c>
      <c r="I572" t="str">
        <f>INDEX(META!$B:$B,MATCH(B572,META!$A:$A,0))</f>
        <v>Jund Wildfire</v>
      </c>
      <c r="J572" t="str">
        <f>INDEX(META!$B:$B,MATCH(D572,META!$A:$A,0))</f>
        <v>Elves</v>
      </c>
      <c r="K572" t="str">
        <f t="shared" si="42"/>
        <v>Jund Wildfire-Elves</v>
      </c>
    </row>
    <row r="573" spans="1:11" x14ac:dyDescent="0.3">
      <c r="A573">
        <v>80</v>
      </c>
      <c r="B573" t="s">
        <v>392</v>
      </c>
      <c r="C573" t="s">
        <v>28</v>
      </c>
      <c r="D573" t="s">
        <v>2447</v>
      </c>
      <c r="E573" s="1" t="str">
        <f t="shared" si="40"/>
        <v>Simone Ledda-Christian Luigi Cappai</v>
      </c>
      <c r="F573" t="str">
        <f t="shared" si="43"/>
        <v>Won</v>
      </c>
      <c r="G573" s="1">
        <f t="shared" si="44"/>
        <v>2</v>
      </c>
      <c r="H573">
        <f t="shared" si="41"/>
        <v>1</v>
      </c>
      <c r="I573" t="str">
        <f>INDEX(META!$B:$B,MATCH(B573,META!$A:$A,0))</f>
        <v>Rakdos Madness</v>
      </c>
      <c r="J573" t="str">
        <f>INDEX(META!$B:$B,MATCH(D573,META!$A:$A,0))</f>
        <v>X Lands Spy</v>
      </c>
      <c r="K573" t="str">
        <f t="shared" si="42"/>
        <v>Rakdos Madness-X Lands Spy</v>
      </c>
    </row>
    <row r="574" spans="1:11" x14ac:dyDescent="0.3">
      <c r="A574">
        <v>81</v>
      </c>
      <c r="B574" t="s">
        <v>1742</v>
      </c>
      <c r="C574" t="s">
        <v>28</v>
      </c>
      <c r="D574" t="s">
        <v>2939</v>
      </c>
      <c r="E574" s="1" t="str">
        <f t="shared" si="40"/>
        <v>Marco Sorrentino-Federico Vuono</v>
      </c>
      <c r="F574" t="str">
        <f t="shared" si="43"/>
        <v>Won</v>
      </c>
      <c r="G574" s="1">
        <f t="shared" si="44"/>
        <v>2</v>
      </c>
      <c r="H574">
        <f t="shared" si="41"/>
        <v>1</v>
      </c>
      <c r="I574" t="str">
        <f>INDEX(META!$B:$B,MATCH(B574,META!$A:$A,0))</f>
        <v>Mono Blue Terror</v>
      </c>
      <c r="J574" t="str">
        <f>INDEX(META!$B:$B,MATCH(D574,META!$A:$A,0))</f>
        <v>White Weenie</v>
      </c>
      <c r="K574" t="str">
        <f t="shared" si="42"/>
        <v>Mono Blue Terror-White Weenie</v>
      </c>
    </row>
    <row r="575" spans="1:11" x14ac:dyDescent="0.3">
      <c r="A575">
        <v>82</v>
      </c>
      <c r="B575" t="s">
        <v>260</v>
      </c>
      <c r="C575" t="s">
        <v>25</v>
      </c>
      <c r="D575" t="s">
        <v>2234</v>
      </c>
      <c r="E575" s="1" t="str">
        <f t="shared" si="40"/>
        <v>Pietro Stilli-marco lijoi</v>
      </c>
      <c r="F575" t="str">
        <f t="shared" si="43"/>
        <v>Won</v>
      </c>
      <c r="G575" s="1">
        <f t="shared" si="44"/>
        <v>2</v>
      </c>
      <c r="H575">
        <f t="shared" si="41"/>
        <v>1</v>
      </c>
      <c r="I575" t="str">
        <f>INDEX(META!$B:$B,MATCH(B575,META!$A:$A,0))</f>
        <v>Dimir Terror</v>
      </c>
      <c r="J575" t="str">
        <f>INDEX(META!$B:$B,MATCH(D575,META!$A:$A,0))</f>
        <v>Walls</v>
      </c>
      <c r="K575" t="str">
        <f t="shared" si="42"/>
        <v>Dimir Terror-Walls</v>
      </c>
    </row>
    <row r="576" spans="1:11" x14ac:dyDescent="0.3">
      <c r="A576">
        <v>83</v>
      </c>
      <c r="B576" t="s">
        <v>255</v>
      </c>
      <c r="C576" t="s">
        <v>26</v>
      </c>
      <c r="D576" t="s">
        <v>1820</v>
      </c>
      <c r="E576" s="1" t="str">
        <f t="shared" si="40"/>
        <v>Giulio Carlini-Fran družinec</v>
      </c>
      <c r="F576" t="str">
        <f t="shared" si="43"/>
        <v>Lost</v>
      </c>
      <c r="G576" s="1">
        <f t="shared" si="44"/>
        <v>2</v>
      </c>
      <c r="H576">
        <f t="shared" si="41"/>
        <v>1</v>
      </c>
      <c r="I576" t="str">
        <f>INDEX(META!$B:$B,MATCH(B576,META!$A:$A,0))</f>
        <v>Jund Wildfire</v>
      </c>
      <c r="J576" t="str">
        <f>INDEX(META!$B:$B,MATCH(D576,META!$A:$A,0))</f>
        <v>Altar Tron</v>
      </c>
      <c r="K576" t="str">
        <f t="shared" si="42"/>
        <v>Jund Wildfire-Altar Tron</v>
      </c>
    </row>
    <row r="577" spans="1:11" x14ac:dyDescent="0.3">
      <c r="A577">
        <v>84</v>
      </c>
      <c r="B577" t="s">
        <v>106</v>
      </c>
      <c r="C577" t="s">
        <v>25</v>
      </c>
      <c r="D577" t="s">
        <v>2326</v>
      </c>
      <c r="E577" s="1" t="str">
        <f t="shared" ref="E577:E640" si="45">B577&amp;"-"&amp;D577</f>
        <v>Riccardo Malgara-Edoardo Cordella</v>
      </c>
      <c r="F577" t="str">
        <f t="shared" si="43"/>
        <v>Won</v>
      </c>
      <c r="G577" s="1">
        <f t="shared" si="44"/>
        <v>2</v>
      </c>
      <c r="H577">
        <f t="shared" si="41"/>
        <v>1</v>
      </c>
      <c r="I577" t="str">
        <f>INDEX(META!$B:$B,MATCH(B577,META!$A:$A,0))</f>
        <v>Jund Wildfire</v>
      </c>
      <c r="J577" t="str">
        <f>INDEX(META!$B:$B,MATCH(D577,META!$A:$A,0))</f>
        <v>Rakdos Madness</v>
      </c>
      <c r="K577" t="str">
        <f t="shared" si="42"/>
        <v>Jund Wildfire-Rakdos Madness</v>
      </c>
    </row>
    <row r="578" spans="1:11" x14ac:dyDescent="0.3">
      <c r="A578">
        <v>85</v>
      </c>
      <c r="B578" t="s">
        <v>2419</v>
      </c>
      <c r="C578" t="s">
        <v>25</v>
      </c>
      <c r="D578" t="s">
        <v>300</v>
      </c>
      <c r="E578" s="1" t="str">
        <f t="shared" si="45"/>
        <v>Maxim Moncalvo-Davide Abis</v>
      </c>
      <c r="F578" t="str">
        <f t="shared" si="43"/>
        <v>Won</v>
      </c>
      <c r="G578" s="1">
        <f t="shared" si="44"/>
        <v>2</v>
      </c>
      <c r="H578">
        <f t="shared" ref="H578:H641" si="46">AND(I578&gt;0,J578&gt;0)*1</f>
        <v>1</v>
      </c>
      <c r="I578" t="str">
        <f>INDEX(META!$B:$B,MATCH(B578,META!$A:$A,0))</f>
        <v>Mono Blue Aggro</v>
      </c>
      <c r="J578" t="str">
        <f>INDEX(META!$B:$B,MATCH(D578,META!$A:$A,0))</f>
        <v>Altar Tron</v>
      </c>
      <c r="K578" t="str">
        <f t="shared" ref="K578:K641" si="47">I578&amp;"-"&amp;J578</f>
        <v>Mono Blue Aggro-Altar Tron</v>
      </c>
    </row>
    <row r="579" spans="1:11" x14ac:dyDescent="0.3">
      <c r="A579">
        <v>86</v>
      </c>
      <c r="B579" t="s">
        <v>1978</v>
      </c>
      <c r="C579" t="s">
        <v>26</v>
      </c>
      <c r="D579" t="s">
        <v>328</v>
      </c>
      <c r="E579" s="1" t="str">
        <f t="shared" si="45"/>
        <v>Lorenzo Pucci-Lorenzo Bergamini</v>
      </c>
      <c r="F579" t="str">
        <f t="shared" ref="F579:F642" si="48">_xlfn.TEXTBEFORE(C579," ")</f>
        <v>Lost</v>
      </c>
      <c r="G579" s="1">
        <f t="shared" ref="G579:G642" si="49">IF(A579&gt;=A578,G578,G578+1)</f>
        <v>2</v>
      </c>
      <c r="H579">
        <f t="shared" si="46"/>
        <v>1</v>
      </c>
      <c r="I579" t="str">
        <f>INDEX(META!$B:$B,MATCH(B579,META!$A:$A,0))</f>
        <v>Mono Blue Terror</v>
      </c>
      <c r="J579" t="str">
        <f>INDEX(META!$B:$B,MATCH(D579,META!$A:$A,0))</f>
        <v>Azorius Familiars</v>
      </c>
      <c r="K579" t="str">
        <f t="shared" si="47"/>
        <v>Mono Blue Terror-Azorius Familiars</v>
      </c>
    </row>
    <row r="580" spans="1:11" x14ac:dyDescent="0.3">
      <c r="A580">
        <v>87</v>
      </c>
      <c r="B580" t="s">
        <v>1079</v>
      </c>
      <c r="C580" t="s">
        <v>26</v>
      </c>
      <c r="D580" t="s">
        <v>2740</v>
      </c>
      <c r="E580" s="1" t="str">
        <f t="shared" si="45"/>
        <v>nicolò boldrini-Luca Martinengo</v>
      </c>
      <c r="F580" t="str">
        <f t="shared" si="48"/>
        <v>Lost</v>
      </c>
      <c r="G580" s="1">
        <f t="shared" si="49"/>
        <v>2</v>
      </c>
      <c r="H580">
        <f t="shared" si="46"/>
        <v>1</v>
      </c>
      <c r="I580" t="str">
        <f>INDEX(META!$B:$B,MATCH(B580,META!$A:$A,0))</f>
        <v>Jund Wildfire</v>
      </c>
      <c r="J580" t="str">
        <f>INDEX(META!$B:$B,MATCH(D580,META!$A:$A,0))</f>
        <v>Mono Blue Terror</v>
      </c>
      <c r="K580" t="str">
        <f t="shared" si="47"/>
        <v>Jund Wildfire-Mono Blue Terror</v>
      </c>
    </row>
    <row r="581" spans="1:11" x14ac:dyDescent="0.3">
      <c r="A581">
        <v>88</v>
      </c>
      <c r="B581" t="s">
        <v>2211</v>
      </c>
      <c r="C581" t="s">
        <v>28</v>
      </c>
      <c r="D581" t="s">
        <v>377</v>
      </c>
      <c r="E581" s="1" t="str">
        <f t="shared" si="45"/>
        <v>Elio Casciola-Federico Pelliccia</v>
      </c>
      <c r="F581" t="str">
        <f t="shared" si="48"/>
        <v>Won</v>
      </c>
      <c r="G581" s="1">
        <f t="shared" si="49"/>
        <v>2</v>
      </c>
      <c r="H581">
        <f t="shared" si="46"/>
        <v>1</v>
      </c>
      <c r="I581" t="str">
        <f>INDEX(META!$B:$B,MATCH(B581,META!$A:$A,0))</f>
        <v>Mono Red Madness</v>
      </c>
      <c r="J581" t="str">
        <f>INDEX(META!$B:$B,MATCH(D581,META!$A:$A,0))</f>
        <v>Mono Red Madness</v>
      </c>
      <c r="K581" t="str">
        <f t="shared" si="47"/>
        <v>Mono Red Madness-Mono Red Madness</v>
      </c>
    </row>
    <row r="582" spans="1:11" x14ac:dyDescent="0.3">
      <c r="A582">
        <v>89</v>
      </c>
      <c r="B582" t="s">
        <v>3019</v>
      </c>
      <c r="C582" t="s">
        <v>27</v>
      </c>
      <c r="D582" t="s">
        <v>421</v>
      </c>
      <c r="E582" s="1" t="str">
        <f t="shared" si="45"/>
        <v>Nicolo Zaffaina-Alessandro Morino</v>
      </c>
      <c r="F582" t="str">
        <f t="shared" si="48"/>
        <v>Lost</v>
      </c>
      <c r="G582" s="1">
        <f t="shared" si="49"/>
        <v>2</v>
      </c>
      <c r="H582">
        <f t="shared" si="46"/>
        <v>1</v>
      </c>
      <c r="I582" t="str">
        <f>INDEX(META!$B:$B,MATCH(B582,META!$A:$A,0))</f>
        <v>Flicker Tron</v>
      </c>
      <c r="J582" t="str">
        <f>INDEX(META!$B:$B,MATCH(D582,META!$A:$A,0))</f>
        <v>Jund Wildfire</v>
      </c>
      <c r="K582" t="str">
        <f t="shared" si="47"/>
        <v>Flicker Tron-Jund Wildfire</v>
      </c>
    </row>
    <row r="583" spans="1:11" x14ac:dyDescent="0.3">
      <c r="A583">
        <v>90</v>
      </c>
      <c r="B583" t="s">
        <v>443</v>
      </c>
      <c r="C583" t="s">
        <v>25</v>
      </c>
      <c r="D583" t="s">
        <v>2799</v>
      </c>
      <c r="E583" s="1" t="str">
        <f t="shared" si="45"/>
        <v>Samuele Corbetta-Pietro Benini</v>
      </c>
      <c r="F583" t="str">
        <f t="shared" si="48"/>
        <v>Won</v>
      </c>
      <c r="G583" s="1">
        <f t="shared" si="49"/>
        <v>2</v>
      </c>
      <c r="H583">
        <f t="shared" si="46"/>
        <v>1</v>
      </c>
      <c r="I583" t="str">
        <f>INDEX(META!$B:$B,MATCH(B583,META!$A:$A,0))</f>
        <v>Mono Red Synth</v>
      </c>
      <c r="J583" t="str">
        <f>INDEX(META!$B:$B,MATCH(D583,META!$A:$A,0))</f>
        <v>Gruul Ponza</v>
      </c>
      <c r="K583" t="str">
        <f t="shared" si="47"/>
        <v>Mono Red Synth-Gruul Ponza</v>
      </c>
    </row>
    <row r="584" spans="1:11" x14ac:dyDescent="0.3">
      <c r="A584">
        <v>91</v>
      </c>
      <c r="B584" t="s">
        <v>508</v>
      </c>
      <c r="C584" t="s">
        <v>25</v>
      </c>
      <c r="D584" t="s">
        <v>2406</v>
      </c>
      <c r="E584" s="1" t="str">
        <f t="shared" si="45"/>
        <v>Michele Barzanti-Béla Varga</v>
      </c>
      <c r="F584" t="str">
        <f t="shared" si="48"/>
        <v>Won</v>
      </c>
      <c r="G584" s="1">
        <f t="shared" si="49"/>
        <v>2</v>
      </c>
      <c r="H584">
        <f t="shared" si="46"/>
        <v>1</v>
      </c>
      <c r="I584" t="str">
        <f>INDEX(META!$B:$B,MATCH(B584,META!$A:$A,0))</f>
        <v>High Tide Combo</v>
      </c>
      <c r="J584" t="str">
        <f>INDEX(META!$B:$B,MATCH(D584,META!$A:$A,0))</f>
        <v>Dredge</v>
      </c>
      <c r="K584" t="str">
        <f t="shared" si="47"/>
        <v>High Tide Combo-Dredge</v>
      </c>
    </row>
    <row r="585" spans="1:11" x14ac:dyDescent="0.3">
      <c r="A585">
        <v>92</v>
      </c>
      <c r="B585" t="s">
        <v>202</v>
      </c>
      <c r="C585" t="s">
        <v>28</v>
      </c>
      <c r="D585" t="s">
        <v>2749</v>
      </c>
      <c r="E585" s="1" t="str">
        <f t="shared" si="45"/>
        <v>Bastien Nollet-Andrea Macinai</v>
      </c>
      <c r="F585" t="str">
        <f t="shared" si="48"/>
        <v>Won</v>
      </c>
      <c r="G585" s="1">
        <f t="shared" si="49"/>
        <v>2</v>
      </c>
      <c r="H585">
        <f t="shared" si="46"/>
        <v>1</v>
      </c>
      <c r="I585" t="str">
        <f>INDEX(META!$B:$B,MATCH(B585,META!$A:$A,0))</f>
        <v>Boros Synth</v>
      </c>
      <c r="J585" t="str">
        <f>INDEX(META!$B:$B,MATCH(D585,META!$A:$A,0))</f>
        <v>Gruul Monsters</v>
      </c>
      <c r="K585" t="str">
        <f t="shared" si="47"/>
        <v>Boros Synth-Gruul Monsters</v>
      </c>
    </row>
    <row r="586" spans="1:11" x14ac:dyDescent="0.3">
      <c r="A586">
        <v>93</v>
      </c>
      <c r="B586" t="s">
        <v>1438</v>
      </c>
      <c r="C586" t="s">
        <v>28</v>
      </c>
      <c r="D586" t="s">
        <v>2436</v>
      </c>
      <c r="E586" s="1" t="str">
        <f t="shared" si="45"/>
        <v>Giacinto Sannino-ana clara fernandes</v>
      </c>
      <c r="F586" t="str">
        <f t="shared" si="48"/>
        <v>Won</v>
      </c>
      <c r="G586" s="1">
        <f t="shared" si="49"/>
        <v>2</v>
      </c>
      <c r="H586">
        <f t="shared" si="46"/>
        <v>1</v>
      </c>
      <c r="I586" t="str">
        <f>INDEX(META!$B:$B,MATCH(B586,META!$A:$A,0))</f>
        <v>Jund Wildfire</v>
      </c>
      <c r="J586" t="str">
        <f>INDEX(META!$B:$B,MATCH(D586,META!$A:$A,0))</f>
        <v>Mono Red Synth</v>
      </c>
      <c r="K586" t="str">
        <f t="shared" si="47"/>
        <v>Jund Wildfire-Mono Red Synth</v>
      </c>
    </row>
    <row r="587" spans="1:11" x14ac:dyDescent="0.3">
      <c r="A587">
        <v>94</v>
      </c>
      <c r="B587" t="s">
        <v>225</v>
      </c>
      <c r="C587" t="s">
        <v>25</v>
      </c>
      <c r="D587" t="s">
        <v>2383</v>
      </c>
      <c r="E587" s="1" t="str">
        <f t="shared" si="45"/>
        <v>Michele Delpiazzo-Italo Nicola Ponce Pasini Judice Neto</v>
      </c>
      <c r="F587" t="str">
        <f t="shared" si="48"/>
        <v>Won</v>
      </c>
      <c r="G587" s="1">
        <f t="shared" si="49"/>
        <v>2</v>
      </c>
      <c r="H587">
        <f t="shared" si="46"/>
        <v>1</v>
      </c>
      <c r="I587" t="str">
        <f>INDEX(META!$B:$B,MATCH(B587,META!$A:$A,0))</f>
        <v>Mono Red Synth</v>
      </c>
      <c r="J587" t="str">
        <f>INDEX(META!$B:$B,MATCH(D587,META!$A:$A,0))</f>
        <v>Mono Blue Aggro</v>
      </c>
      <c r="K587" t="str">
        <f t="shared" si="47"/>
        <v>Mono Red Synth-Mono Blue Aggro</v>
      </c>
    </row>
    <row r="588" spans="1:11" x14ac:dyDescent="0.3">
      <c r="A588">
        <v>95</v>
      </c>
      <c r="B588" t="s">
        <v>2409</v>
      </c>
      <c r="C588" t="s">
        <v>26</v>
      </c>
      <c r="D588" t="s">
        <v>778</v>
      </c>
      <c r="E588" s="1" t="str">
        <f t="shared" si="45"/>
        <v>kevin vervier-Matteo Morosini</v>
      </c>
      <c r="F588" t="str">
        <f t="shared" si="48"/>
        <v>Lost</v>
      </c>
      <c r="G588" s="1">
        <f t="shared" si="49"/>
        <v>2</v>
      </c>
      <c r="H588">
        <f t="shared" si="46"/>
        <v>1</v>
      </c>
      <c r="I588" t="str">
        <f>INDEX(META!$B:$B,MATCH(B588,META!$A:$A,0))</f>
        <v>Poison Storm</v>
      </c>
      <c r="J588" t="str">
        <f>INDEX(META!$B:$B,MATCH(D588,META!$A:$A,0))</f>
        <v>Mono Red Synth</v>
      </c>
      <c r="K588" t="str">
        <f t="shared" si="47"/>
        <v>Poison Storm-Mono Red Synth</v>
      </c>
    </row>
    <row r="589" spans="1:11" x14ac:dyDescent="0.3">
      <c r="A589">
        <v>96</v>
      </c>
      <c r="B589" t="s">
        <v>2531</v>
      </c>
      <c r="C589" t="s">
        <v>27</v>
      </c>
      <c r="D589" t="s">
        <v>301</v>
      </c>
      <c r="E589" s="1" t="str">
        <f t="shared" si="45"/>
        <v>Silvio Gagliardone-Vittorio Gravagna</v>
      </c>
      <c r="F589" t="str">
        <f t="shared" si="48"/>
        <v>Lost</v>
      </c>
      <c r="G589" s="1">
        <f t="shared" si="49"/>
        <v>2</v>
      </c>
      <c r="H589">
        <f t="shared" si="46"/>
        <v>1</v>
      </c>
      <c r="I589" t="str">
        <f>INDEX(META!$B:$B,MATCH(B589,META!$A:$A,0))</f>
        <v>Mono Red Synth</v>
      </c>
      <c r="J589" t="str">
        <f>INDEX(META!$B:$B,MATCH(D589,META!$A:$A,0))</f>
        <v>Jund Wildfire</v>
      </c>
      <c r="K589" t="str">
        <f t="shared" si="47"/>
        <v>Mono Red Synth-Jund Wildfire</v>
      </c>
    </row>
    <row r="590" spans="1:11" x14ac:dyDescent="0.3">
      <c r="A590">
        <v>97</v>
      </c>
      <c r="B590" t="s">
        <v>2499</v>
      </c>
      <c r="C590" t="s">
        <v>25</v>
      </c>
      <c r="D590" t="s">
        <v>138</v>
      </c>
      <c r="E590" s="1" t="str">
        <f t="shared" si="45"/>
        <v>Luca Cecere-Francesco Cenami</v>
      </c>
      <c r="F590" t="str">
        <f t="shared" si="48"/>
        <v>Won</v>
      </c>
      <c r="G590" s="1">
        <f t="shared" si="49"/>
        <v>2</v>
      </c>
      <c r="H590">
        <f t="shared" si="46"/>
        <v>1</v>
      </c>
      <c r="I590" t="str">
        <f>INDEX(META!$B:$B,MATCH(B590,META!$A:$A,0))</f>
        <v>Dimir Terror</v>
      </c>
      <c r="J590" t="str">
        <f>INDEX(META!$B:$B,MATCH(D590,META!$A:$A,0))</f>
        <v>Elves</v>
      </c>
      <c r="K590" t="str">
        <f t="shared" si="47"/>
        <v>Dimir Terror-Elves</v>
      </c>
    </row>
    <row r="591" spans="1:11" x14ac:dyDescent="0.3">
      <c r="A591">
        <v>98</v>
      </c>
      <c r="B591" t="s">
        <v>381</v>
      </c>
      <c r="C591" t="s">
        <v>29</v>
      </c>
      <c r="D591" t="s">
        <v>2826</v>
      </c>
      <c r="E591" s="1" t="str">
        <f t="shared" si="45"/>
        <v>Gabriele Giglio-Baroni Paolo</v>
      </c>
      <c r="F591" t="str">
        <f t="shared" si="48"/>
        <v>Draw</v>
      </c>
      <c r="G591" s="1">
        <f t="shared" si="49"/>
        <v>2</v>
      </c>
      <c r="H591">
        <f t="shared" si="46"/>
        <v>1</v>
      </c>
      <c r="I591" t="str">
        <f>INDEX(META!$B:$B,MATCH(B591,META!$A:$A,0))</f>
        <v>Jund Wildfire</v>
      </c>
      <c r="J591" t="str">
        <f>INDEX(META!$B:$B,MATCH(D591,META!$A:$A,0))</f>
        <v>Altar Tron</v>
      </c>
      <c r="K591" t="str">
        <f t="shared" si="47"/>
        <v>Jund Wildfire-Altar Tron</v>
      </c>
    </row>
    <row r="592" spans="1:11" x14ac:dyDescent="0.3">
      <c r="A592">
        <v>99</v>
      </c>
      <c r="B592" t="s">
        <v>3261</v>
      </c>
      <c r="C592" t="s">
        <v>25</v>
      </c>
      <c r="D592" t="s">
        <v>769</v>
      </c>
      <c r="E592" s="1" t="str">
        <f t="shared" si="45"/>
        <v>Marcio Carvalho-Riccardo Ceridono</v>
      </c>
      <c r="F592" t="str">
        <f t="shared" si="48"/>
        <v>Won</v>
      </c>
      <c r="G592" s="1">
        <f t="shared" si="49"/>
        <v>2</v>
      </c>
      <c r="H592">
        <f t="shared" si="46"/>
        <v>1</v>
      </c>
      <c r="I592" t="str">
        <f>INDEX(META!$B:$B,MATCH(B592,META!$A:$A,0))</f>
        <v>Izzet Blitz</v>
      </c>
      <c r="J592" t="str">
        <f>INDEX(META!$B:$B,MATCH(D592,META!$A:$A,0))</f>
        <v>Mono Red Synth</v>
      </c>
      <c r="K592" t="str">
        <f t="shared" si="47"/>
        <v>Izzet Blitz-Mono Red Synth</v>
      </c>
    </row>
    <row r="593" spans="1:11" x14ac:dyDescent="0.3">
      <c r="A593">
        <v>100</v>
      </c>
      <c r="B593" t="s">
        <v>431</v>
      </c>
      <c r="C593" t="s">
        <v>25</v>
      </c>
      <c r="D593" t="s">
        <v>3128</v>
      </c>
      <c r="E593" s="1" t="str">
        <f t="shared" si="45"/>
        <v>Nicola Santo-Luca Pierdomenico</v>
      </c>
      <c r="F593" t="str">
        <f t="shared" si="48"/>
        <v>Won</v>
      </c>
      <c r="G593" s="1">
        <f t="shared" si="49"/>
        <v>2</v>
      </c>
      <c r="H593">
        <f t="shared" si="46"/>
        <v>1</v>
      </c>
      <c r="I593" t="str">
        <f>INDEX(META!$B:$B,MATCH(B593,META!$A:$A,0))</f>
        <v>Mono Blue Terror</v>
      </c>
      <c r="J593" t="str">
        <f>INDEX(META!$B:$B,MATCH(D593,META!$A:$A,0))</f>
        <v>Rakdos Midrange</v>
      </c>
      <c r="K593" t="str">
        <f t="shared" si="47"/>
        <v>Mono Blue Terror-Rakdos Midrange</v>
      </c>
    </row>
    <row r="594" spans="1:11" x14ac:dyDescent="0.3">
      <c r="A594">
        <v>101</v>
      </c>
      <c r="B594" t="s">
        <v>944</v>
      </c>
      <c r="C594" t="s">
        <v>29</v>
      </c>
      <c r="D594" t="s">
        <v>3194</v>
      </c>
      <c r="E594" s="1" t="str">
        <f t="shared" si="45"/>
        <v>Tommaso Loss-hayden dubock</v>
      </c>
      <c r="F594" t="str">
        <f t="shared" si="48"/>
        <v>Draw</v>
      </c>
      <c r="G594" s="1">
        <f t="shared" si="49"/>
        <v>2</v>
      </c>
      <c r="H594">
        <f t="shared" si="46"/>
        <v>1</v>
      </c>
      <c r="I594" t="str">
        <f>INDEX(META!$B:$B,MATCH(B594,META!$A:$A,0))</f>
        <v>Jund Wildfire</v>
      </c>
      <c r="J594" t="str">
        <f>INDEX(META!$B:$B,MATCH(D594,META!$A:$A,0))</f>
        <v>Jeskai Ephemerate</v>
      </c>
      <c r="K594" t="str">
        <f t="shared" si="47"/>
        <v>Jund Wildfire-Jeskai Ephemerate</v>
      </c>
    </row>
    <row r="595" spans="1:11" x14ac:dyDescent="0.3">
      <c r="A595">
        <v>102</v>
      </c>
      <c r="B595" t="s">
        <v>384</v>
      </c>
      <c r="C595" t="s">
        <v>25</v>
      </c>
      <c r="D595" t="s">
        <v>2502</v>
      </c>
      <c r="E595" s="1" t="str">
        <f t="shared" si="45"/>
        <v>Lahiri Cristofori-Jose Hernández</v>
      </c>
      <c r="F595" t="str">
        <f t="shared" si="48"/>
        <v>Won</v>
      </c>
      <c r="G595" s="1">
        <f t="shared" si="49"/>
        <v>2</v>
      </c>
      <c r="H595">
        <f t="shared" si="46"/>
        <v>1</v>
      </c>
      <c r="I595" t="str">
        <f>INDEX(META!$B:$B,MATCH(B595,META!$A:$A,0))</f>
        <v>Mono Red Madness</v>
      </c>
      <c r="J595" t="str">
        <f>INDEX(META!$B:$B,MATCH(D595,META!$A:$A,0))</f>
        <v>Izzet Terror</v>
      </c>
      <c r="K595" t="str">
        <f t="shared" si="47"/>
        <v>Mono Red Madness-Izzet Terror</v>
      </c>
    </row>
    <row r="596" spans="1:11" x14ac:dyDescent="0.3">
      <c r="A596">
        <v>103</v>
      </c>
      <c r="B596" t="s">
        <v>3222</v>
      </c>
      <c r="C596" t="s">
        <v>26</v>
      </c>
      <c r="D596" t="s">
        <v>241</v>
      </c>
      <c r="E596" s="1" t="str">
        <f t="shared" si="45"/>
        <v>Massimiliano Gismondi-Giacomo Santi</v>
      </c>
      <c r="F596" t="str">
        <f t="shared" si="48"/>
        <v>Lost</v>
      </c>
      <c r="G596" s="1">
        <f t="shared" si="49"/>
        <v>2</v>
      </c>
      <c r="H596">
        <f t="shared" si="46"/>
        <v>1</v>
      </c>
      <c r="I596" t="str">
        <f>INDEX(META!$B:$B,MATCH(B596,META!$A:$A,0))</f>
        <v>Mono Black Burn</v>
      </c>
      <c r="J596" t="str">
        <f>INDEX(META!$B:$B,MATCH(D596,META!$A:$A,0))</f>
        <v>Mono Blue Aggro</v>
      </c>
      <c r="K596" t="str">
        <f t="shared" si="47"/>
        <v>Mono Black Burn-Mono Blue Aggro</v>
      </c>
    </row>
    <row r="597" spans="1:11" x14ac:dyDescent="0.3">
      <c r="A597">
        <v>104</v>
      </c>
      <c r="B597" t="s">
        <v>370</v>
      </c>
      <c r="C597" t="s">
        <v>28</v>
      </c>
      <c r="D597" t="s">
        <v>1435</v>
      </c>
      <c r="E597" s="1" t="str">
        <f t="shared" si="45"/>
        <v>Matteo Canfora-Luca Iacolare</v>
      </c>
      <c r="F597" t="str">
        <f t="shared" si="48"/>
        <v>Won</v>
      </c>
      <c r="G597" s="1">
        <f t="shared" si="49"/>
        <v>2</v>
      </c>
      <c r="H597">
        <f t="shared" si="46"/>
        <v>1</v>
      </c>
      <c r="I597" t="str">
        <f>INDEX(META!$B:$B,MATCH(B597,META!$A:$A,0))</f>
        <v>Jund Wildfire</v>
      </c>
      <c r="J597" t="str">
        <f>INDEX(META!$B:$B,MATCH(D597,META!$A:$A,0))</f>
        <v>Rakdos Madness</v>
      </c>
      <c r="K597" t="str">
        <f t="shared" si="47"/>
        <v>Jund Wildfire-Rakdos Madness</v>
      </c>
    </row>
    <row r="598" spans="1:11" x14ac:dyDescent="0.3">
      <c r="A598">
        <v>105</v>
      </c>
      <c r="B598" t="s">
        <v>366</v>
      </c>
      <c r="C598" t="s">
        <v>27</v>
      </c>
      <c r="D598" t="s">
        <v>901</v>
      </c>
      <c r="E598" s="1" t="str">
        <f t="shared" si="45"/>
        <v>Alessio Breviglieri-Andrea Leoni</v>
      </c>
      <c r="F598" t="str">
        <f t="shared" si="48"/>
        <v>Lost</v>
      </c>
      <c r="G598" s="1">
        <f t="shared" si="49"/>
        <v>2</v>
      </c>
      <c r="H598">
        <f t="shared" si="46"/>
        <v>1</v>
      </c>
      <c r="I598" t="str">
        <f>INDEX(META!$B:$B,MATCH(B598,META!$A:$A,0))</f>
        <v>Dredge</v>
      </c>
      <c r="J598" t="str">
        <f>INDEX(META!$B:$B,MATCH(D598,META!$A:$A,0))</f>
        <v>Rakdos Madness</v>
      </c>
      <c r="K598" t="str">
        <f t="shared" si="47"/>
        <v>Dredge-Rakdos Madness</v>
      </c>
    </row>
    <row r="599" spans="1:11" x14ac:dyDescent="0.3">
      <c r="A599">
        <v>106</v>
      </c>
      <c r="B599" t="s">
        <v>891</v>
      </c>
      <c r="C599" t="s">
        <v>28</v>
      </c>
      <c r="D599" t="s">
        <v>290</v>
      </c>
      <c r="E599" s="1" t="str">
        <f t="shared" si="45"/>
        <v>Roberto Becucci-Ross McKendrick</v>
      </c>
      <c r="F599" t="str">
        <f t="shared" si="48"/>
        <v>Won</v>
      </c>
      <c r="G599" s="1">
        <f t="shared" si="49"/>
        <v>2</v>
      </c>
      <c r="H599">
        <f t="shared" si="46"/>
        <v>1</v>
      </c>
      <c r="I599" t="str">
        <f>INDEX(META!$B:$B,MATCH(B599,META!$A:$A,0))</f>
        <v>Jeskai Ephemerate</v>
      </c>
      <c r="J599" t="str">
        <f>INDEX(META!$B:$B,MATCH(D599,META!$A:$A,0))</f>
        <v>X Lands Spy</v>
      </c>
      <c r="K599" t="str">
        <f t="shared" si="47"/>
        <v>Jeskai Ephemerate-X Lands Spy</v>
      </c>
    </row>
    <row r="600" spans="1:11" x14ac:dyDescent="0.3">
      <c r="A600">
        <v>107</v>
      </c>
      <c r="B600" t="s">
        <v>666</v>
      </c>
      <c r="C600" t="s">
        <v>25</v>
      </c>
      <c r="D600" t="s">
        <v>205</v>
      </c>
      <c r="E600" s="1" t="str">
        <f t="shared" si="45"/>
        <v>Luciano Bigi-Francesco Caputo</v>
      </c>
      <c r="F600" t="str">
        <f t="shared" si="48"/>
        <v>Won</v>
      </c>
      <c r="G600" s="1">
        <f t="shared" si="49"/>
        <v>2</v>
      </c>
      <c r="H600">
        <f t="shared" si="46"/>
        <v>1</v>
      </c>
      <c r="I600" t="str">
        <f>INDEX(META!$B:$B,MATCH(B600,META!$A:$A,0))</f>
        <v>Mono Blue Terror</v>
      </c>
      <c r="J600" t="str">
        <f>INDEX(META!$B:$B,MATCH(D600,META!$A:$A,0))</f>
        <v>Rakdos Madness</v>
      </c>
      <c r="K600" t="str">
        <f t="shared" si="47"/>
        <v>Mono Blue Terror-Rakdos Madness</v>
      </c>
    </row>
    <row r="601" spans="1:11" x14ac:dyDescent="0.3">
      <c r="A601">
        <v>108</v>
      </c>
      <c r="B601" t="s">
        <v>1421</v>
      </c>
      <c r="C601" t="s">
        <v>28</v>
      </c>
      <c r="D601" t="s">
        <v>1622</v>
      </c>
      <c r="E601" s="1" t="str">
        <f t="shared" si="45"/>
        <v>Daniele Palmieri-Matteo Lugaresi</v>
      </c>
      <c r="F601" t="str">
        <f t="shared" si="48"/>
        <v>Won</v>
      </c>
      <c r="G601" s="1">
        <f t="shared" si="49"/>
        <v>2</v>
      </c>
      <c r="H601">
        <f t="shared" si="46"/>
        <v>1</v>
      </c>
      <c r="I601" t="str">
        <f>INDEX(META!$B:$B,MATCH(B601,META!$A:$A,0))</f>
        <v>Boros Synth</v>
      </c>
      <c r="J601" t="str">
        <f>INDEX(META!$B:$B,MATCH(D601,META!$A:$A,0))</f>
        <v>Mono Blue Aggro</v>
      </c>
      <c r="K601" t="str">
        <f t="shared" si="47"/>
        <v>Boros Synth-Mono Blue Aggro</v>
      </c>
    </row>
    <row r="602" spans="1:11" x14ac:dyDescent="0.3">
      <c r="A602">
        <v>109</v>
      </c>
      <c r="B602" t="s">
        <v>354</v>
      </c>
      <c r="C602" t="s">
        <v>25</v>
      </c>
      <c r="D602" t="s">
        <v>536</v>
      </c>
      <c r="E602" s="1" t="str">
        <f t="shared" si="45"/>
        <v>Milos Arsic-Mattia Bui</v>
      </c>
      <c r="F602" t="str">
        <f t="shared" si="48"/>
        <v>Won</v>
      </c>
      <c r="G602" s="1">
        <f t="shared" si="49"/>
        <v>2</v>
      </c>
      <c r="H602">
        <f t="shared" si="46"/>
        <v>1</v>
      </c>
      <c r="I602" t="str">
        <f>INDEX(META!$B:$B,MATCH(B602,META!$A:$A,0))</f>
        <v>Mono Red Synth</v>
      </c>
      <c r="J602" t="str">
        <f>INDEX(META!$B:$B,MATCH(D602,META!$A:$A,0))</f>
        <v>Rakdos Madness</v>
      </c>
      <c r="K602" t="str">
        <f t="shared" si="47"/>
        <v>Mono Red Synth-Rakdos Madness</v>
      </c>
    </row>
    <row r="603" spans="1:11" x14ac:dyDescent="0.3">
      <c r="A603">
        <v>110</v>
      </c>
      <c r="B603" t="s">
        <v>1382</v>
      </c>
      <c r="C603" t="s">
        <v>27</v>
      </c>
      <c r="D603" t="s">
        <v>343</v>
      </c>
      <c r="E603" s="1" t="str">
        <f t="shared" si="45"/>
        <v>Salvatore Tornatore-davide delinavelli</v>
      </c>
      <c r="F603" t="str">
        <f t="shared" si="48"/>
        <v>Lost</v>
      </c>
      <c r="G603" s="1">
        <f t="shared" si="49"/>
        <v>2</v>
      </c>
      <c r="H603">
        <f t="shared" si="46"/>
        <v>1</v>
      </c>
      <c r="I603" t="str">
        <f>INDEX(META!$B:$B,MATCH(B603,META!$A:$A,0))</f>
        <v>High Tide Combo</v>
      </c>
      <c r="J603" t="str">
        <f>INDEX(META!$B:$B,MATCH(D603,META!$A:$A,0))</f>
        <v>Izzet Terror</v>
      </c>
      <c r="K603" t="str">
        <f t="shared" si="47"/>
        <v>High Tide Combo-Izzet Terror</v>
      </c>
    </row>
    <row r="604" spans="1:11" x14ac:dyDescent="0.3">
      <c r="A604">
        <v>111</v>
      </c>
      <c r="B604" t="s">
        <v>187</v>
      </c>
      <c r="C604" t="s">
        <v>26</v>
      </c>
      <c r="D604" t="s">
        <v>581</v>
      </c>
      <c r="E604" s="1" t="str">
        <f t="shared" si="45"/>
        <v>Igor Fustini-Pasquale Scognamiglio</v>
      </c>
      <c r="F604" t="str">
        <f t="shared" si="48"/>
        <v>Lost</v>
      </c>
      <c r="G604" s="1">
        <f t="shared" si="49"/>
        <v>2</v>
      </c>
      <c r="H604">
        <f t="shared" si="46"/>
        <v>1</v>
      </c>
      <c r="I604" t="str">
        <f>INDEX(META!$B:$B,MATCH(B604,META!$A:$A,0))</f>
        <v>Mono Blue Aggro</v>
      </c>
      <c r="J604" t="str">
        <f>INDEX(META!$B:$B,MATCH(D604,META!$A:$A,0))</f>
        <v>Boros Synth</v>
      </c>
      <c r="K604" t="str">
        <f t="shared" si="47"/>
        <v>Mono Blue Aggro-Boros Synth</v>
      </c>
    </row>
    <row r="605" spans="1:11" x14ac:dyDescent="0.3">
      <c r="A605">
        <v>112</v>
      </c>
      <c r="B605" t="s">
        <v>410</v>
      </c>
      <c r="C605" t="s">
        <v>27</v>
      </c>
      <c r="D605" t="s">
        <v>344</v>
      </c>
      <c r="E605" s="1" t="str">
        <f t="shared" si="45"/>
        <v>Andrea Feltrin-Dylan Bellon</v>
      </c>
      <c r="F605" t="str">
        <f t="shared" si="48"/>
        <v>Lost</v>
      </c>
      <c r="G605" s="1">
        <f t="shared" si="49"/>
        <v>2</v>
      </c>
      <c r="H605">
        <f t="shared" si="46"/>
        <v>1</v>
      </c>
      <c r="I605" t="str">
        <f>INDEX(META!$B:$B,MATCH(B605,META!$A:$A,0))</f>
        <v>Jund Wildfire</v>
      </c>
      <c r="J605" t="str">
        <f>INDEX(META!$B:$B,MATCH(D605,META!$A:$A,0))</f>
        <v>Jund Wildfire</v>
      </c>
      <c r="K605" t="str">
        <f t="shared" si="47"/>
        <v>Jund Wildfire-Jund Wildfire</v>
      </c>
    </row>
    <row r="606" spans="1:11" x14ac:dyDescent="0.3">
      <c r="A606">
        <v>113</v>
      </c>
      <c r="B606" t="s">
        <v>1786</v>
      </c>
      <c r="C606" t="s">
        <v>25</v>
      </c>
      <c r="D606" t="s">
        <v>3294</v>
      </c>
      <c r="E606" s="1" t="str">
        <f t="shared" si="45"/>
        <v>Filip Skórnicki-Gerard Puigdomenech</v>
      </c>
      <c r="F606" t="str">
        <f t="shared" si="48"/>
        <v>Won</v>
      </c>
      <c r="G606" s="1">
        <f t="shared" si="49"/>
        <v>2</v>
      </c>
      <c r="H606">
        <f t="shared" si="46"/>
        <v>1</v>
      </c>
      <c r="I606" t="str">
        <f>INDEX(META!$B:$B,MATCH(B606,META!$A:$A,0))</f>
        <v>Mono Blue Aggro</v>
      </c>
      <c r="J606" t="str">
        <f>INDEX(META!$B:$B,MATCH(D606,META!$A:$A,0))</f>
        <v>Grixis Affinity</v>
      </c>
      <c r="K606" t="str">
        <f t="shared" si="47"/>
        <v>Mono Blue Aggro-Grixis Affinity</v>
      </c>
    </row>
    <row r="607" spans="1:11" x14ac:dyDescent="0.3">
      <c r="A607">
        <v>114</v>
      </c>
      <c r="B607" t="s">
        <v>339</v>
      </c>
      <c r="C607" t="s">
        <v>28</v>
      </c>
      <c r="D607" t="s">
        <v>1058</v>
      </c>
      <c r="E607" s="1" t="str">
        <f t="shared" si="45"/>
        <v>Tomasz Sodomirski-Alessandro Tucceri</v>
      </c>
      <c r="F607" t="str">
        <f t="shared" si="48"/>
        <v>Won</v>
      </c>
      <c r="G607" s="1">
        <f t="shared" si="49"/>
        <v>2</v>
      </c>
      <c r="H607">
        <f t="shared" si="46"/>
        <v>1</v>
      </c>
      <c r="I607" t="str">
        <f>INDEX(META!$B:$B,MATCH(B607,META!$A:$A,0))</f>
        <v>Mono Blue Aggro</v>
      </c>
      <c r="J607" t="str">
        <f>INDEX(META!$B:$B,MATCH(D607,META!$A:$A,0))</f>
        <v>Jund Wildfire</v>
      </c>
      <c r="K607" t="str">
        <f t="shared" si="47"/>
        <v>Mono Blue Aggro-Jund Wildfire</v>
      </c>
    </row>
    <row r="608" spans="1:11" x14ac:dyDescent="0.3">
      <c r="A608">
        <v>115</v>
      </c>
      <c r="B608" t="s">
        <v>322</v>
      </c>
      <c r="C608" t="s">
        <v>25</v>
      </c>
      <c r="D608" t="s">
        <v>658</v>
      </c>
      <c r="E608" s="1" t="str">
        <f t="shared" si="45"/>
        <v>Mirco Tioli-Daniele Mannocci</v>
      </c>
      <c r="F608" t="str">
        <f t="shared" si="48"/>
        <v>Won</v>
      </c>
      <c r="G608" s="1">
        <f t="shared" si="49"/>
        <v>2</v>
      </c>
      <c r="H608">
        <f t="shared" si="46"/>
        <v>1</v>
      </c>
      <c r="I608" t="str">
        <f>INDEX(META!$B:$B,MATCH(B608,META!$A:$A,0))</f>
        <v>Fangren Tron</v>
      </c>
      <c r="J608" t="str">
        <f>INDEX(META!$B:$B,MATCH(D608,META!$A:$A,0))</f>
        <v>Elves</v>
      </c>
      <c r="K608" t="str">
        <f t="shared" si="47"/>
        <v>Fangren Tron-Elves</v>
      </c>
    </row>
    <row r="609" spans="1:11" x14ac:dyDescent="0.3">
      <c r="A609">
        <v>116</v>
      </c>
      <c r="B609" t="s">
        <v>407</v>
      </c>
      <c r="C609" t="s">
        <v>25</v>
      </c>
      <c r="D609" t="s">
        <v>1967</v>
      </c>
      <c r="E609" s="1" t="str">
        <f t="shared" si="45"/>
        <v>marco cristopher candela-Mario Ambrogi</v>
      </c>
      <c r="F609" t="str">
        <f t="shared" si="48"/>
        <v>Won</v>
      </c>
      <c r="G609" s="1">
        <f t="shared" si="49"/>
        <v>2</v>
      </c>
      <c r="H609">
        <f t="shared" si="46"/>
        <v>1</v>
      </c>
      <c r="I609" t="str">
        <f>INDEX(META!$B:$B,MATCH(B609,META!$A:$A,0))</f>
        <v>Mardu Synth</v>
      </c>
      <c r="J609" t="str">
        <f>INDEX(META!$B:$B,MATCH(D609,META!$A:$A,0))</f>
        <v>Mono Blue Aggro</v>
      </c>
      <c r="K609" t="str">
        <f t="shared" si="47"/>
        <v>Mardu Synth-Mono Blue Aggro</v>
      </c>
    </row>
    <row r="610" spans="1:11" x14ac:dyDescent="0.3">
      <c r="A610">
        <v>117</v>
      </c>
      <c r="B610" t="s">
        <v>967</v>
      </c>
      <c r="C610" t="s">
        <v>28</v>
      </c>
      <c r="D610" t="s">
        <v>195</v>
      </c>
      <c r="E610" s="1" t="str">
        <f t="shared" si="45"/>
        <v>Riccardo Fasano-Massimiliano Moretti</v>
      </c>
      <c r="F610" t="str">
        <f t="shared" si="48"/>
        <v>Won</v>
      </c>
      <c r="G610" s="1">
        <f t="shared" si="49"/>
        <v>2</v>
      </c>
      <c r="H610">
        <f t="shared" si="46"/>
        <v>1</v>
      </c>
      <c r="I610" t="str">
        <f>INDEX(META!$B:$B,MATCH(B610,META!$A:$A,0))</f>
        <v>Pili-Pala Combo</v>
      </c>
      <c r="J610" t="str">
        <f>INDEX(META!$B:$B,MATCH(D610,META!$A:$A,0))</f>
        <v>Mono Red Dredge</v>
      </c>
      <c r="K610" t="str">
        <f t="shared" si="47"/>
        <v>Pili-Pala Combo-Mono Red Dredge</v>
      </c>
    </row>
    <row r="611" spans="1:11" x14ac:dyDescent="0.3">
      <c r="A611">
        <v>118</v>
      </c>
      <c r="B611" t="s">
        <v>355</v>
      </c>
      <c r="C611" t="s">
        <v>27</v>
      </c>
      <c r="D611" t="s">
        <v>3191</v>
      </c>
      <c r="E611" s="1" t="str">
        <f t="shared" si="45"/>
        <v>Victor Rocha-Filippo Chiappini</v>
      </c>
      <c r="F611" t="str">
        <f t="shared" si="48"/>
        <v>Lost</v>
      </c>
      <c r="G611" s="1">
        <f t="shared" si="49"/>
        <v>2</v>
      </c>
      <c r="H611">
        <f t="shared" si="46"/>
        <v>1</v>
      </c>
      <c r="I611" t="str">
        <f>INDEX(META!$B:$B,MATCH(B611,META!$A:$A,0))</f>
        <v>Rakdos Midrange</v>
      </c>
      <c r="J611" t="str">
        <f>INDEX(META!$B:$B,MATCH(D611,META!$A:$A,0))</f>
        <v>Jund Wildfire</v>
      </c>
      <c r="K611" t="str">
        <f t="shared" si="47"/>
        <v>Rakdos Midrange-Jund Wildfire</v>
      </c>
    </row>
    <row r="612" spans="1:11" x14ac:dyDescent="0.3">
      <c r="A612">
        <v>119</v>
      </c>
      <c r="B612" t="s">
        <v>395</v>
      </c>
      <c r="C612" t="s">
        <v>26</v>
      </c>
      <c r="D612" t="s">
        <v>1424</v>
      </c>
      <c r="E612" s="1" t="str">
        <f t="shared" si="45"/>
        <v>Stefano Monti-Davide Rega</v>
      </c>
      <c r="F612" t="str">
        <f t="shared" si="48"/>
        <v>Lost</v>
      </c>
      <c r="G612" s="1">
        <f t="shared" si="49"/>
        <v>2</v>
      </c>
      <c r="H612">
        <f t="shared" si="46"/>
        <v>1</v>
      </c>
      <c r="I612" t="str">
        <f>INDEX(META!$B:$B,MATCH(B612,META!$A:$A,0))</f>
        <v>Mono Blue Aggro</v>
      </c>
      <c r="J612" t="str">
        <f>INDEX(META!$B:$B,MATCH(D612,META!$A:$A,0))</f>
        <v>Elves</v>
      </c>
      <c r="K612" t="str">
        <f t="shared" si="47"/>
        <v>Mono Blue Aggro-Elves</v>
      </c>
    </row>
    <row r="613" spans="1:11" x14ac:dyDescent="0.3">
      <c r="A613">
        <v>120</v>
      </c>
      <c r="B613" t="s">
        <v>2987</v>
      </c>
      <c r="C613" t="s">
        <v>25</v>
      </c>
      <c r="D613" t="s">
        <v>3119</v>
      </c>
      <c r="E613" s="1" t="str">
        <f t="shared" si="45"/>
        <v>Samo Umek-Claudio Bonanni [IT]</v>
      </c>
      <c r="F613" t="str">
        <f t="shared" si="48"/>
        <v>Won</v>
      </c>
      <c r="G613" s="1">
        <f t="shared" si="49"/>
        <v>2</v>
      </c>
      <c r="H613">
        <f t="shared" si="46"/>
        <v>1</v>
      </c>
      <c r="I613" t="str">
        <f>INDEX(META!$B:$B,MATCH(B613,META!$A:$A,0))</f>
        <v>Temur Things</v>
      </c>
      <c r="J613" t="str">
        <f>INDEX(META!$B:$B,MATCH(D613,META!$A:$A,0))</f>
        <v>Mono Blue Terror</v>
      </c>
      <c r="K613" t="str">
        <f t="shared" si="47"/>
        <v>Temur Things-Mono Blue Terror</v>
      </c>
    </row>
    <row r="614" spans="1:11" x14ac:dyDescent="0.3">
      <c r="A614">
        <v>121</v>
      </c>
      <c r="B614" t="s">
        <v>877</v>
      </c>
      <c r="C614" t="s">
        <v>28</v>
      </c>
      <c r="D614" t="s">
        <v>2016</v>
      </c>
      <c r="E614" s="1" t="str">
        <f t="shared" si="45"/>
        <v>Tommaso Cardinali-Pietro Cristantielli</v>
      </c>
      <c r="F614" t="str">
        <f t="shared" si="48"/>
        <v>Won</v>
      </c>
      <c r="G614" s="1">
        <f t="shared" si="49"/>
        <v>2</v>
      </c>
      <c r="H614">
        <f t="shared" si="46"/>
        <v>1</v>
      </c>
      <c r="I614" t="str">
        <f>INDEX(META!$B:$B,MATCH(B614,META!$A:$A,0))</f>
        <v>Jund Wildfire</v>
      </c>
      <c r="J614" t="str">
        <f>INDEX(META!$B:$B,MATCH(D614,META!$A:$A,0))</f>
        <v>Mono Blue Aggro</v>
      </c>
      <c r="K614" t="str">
        <f t="shared" si="47"/>
        <v>Jund Wildfire-Mono Blue Aggro</v>
      </c>
    </row>
    <row r="615" spans="1:11" x14ac:dyDescent="0.3">
      <c r="A615">
        <v>122</v>
      </c>
      <c r="B615" t="s">
        <v>297</v>
      </c>
      <c r="C615" t="s">
        <v>26</v>
      </c>
      <c r="D615" t="s">
        <v>3080</v>
      </c>
      <c r="E615" s="1" t="str">
        <f t="shared" si="45"/>
        <v>Tin Dinarina Mladic-Daniele Morri</v>
      </c>
      <c r="F615" t="str">
        <f t="shared" si="48"/>
        <v>Lost</v>
      </c>
      <c r="G615" s="1">
        <f t="shared" si="49"/>
        <v>2</v>
      </c>
      <c r="H615">
        <f t="shared" si="46"/>
        <v>1</v>
      </c>
      <c r="I615" t="str">
        <f>INDEX(META!$B:$B,MATCH(B615,META!$A:$A,0))</f>
        <v>Mono Red Synth</v>
      </c>
      <c r="J615" t="str">
        <f>INDEX(META!$B:$B,MATCH(D615,META!$A:$A,0))</f>
        <v>Mono Blue Aggro</v>
      </c>
      <c r="K615" t="str">
        <f t="shared" si="47"/>
        <v>Mono Red Synth-Mono Blue Aggro</v>
      </c>
    </row>
    <row r="616" spans="1:11" x14ac:dyDescent="0.3">
      <c r="A616">
        <v>123</v>
      </c>
      <c r="B616" t="s">
        <v>1195</v>
      </c>
      <c r="C616" t="s">
        <v>25</v>
      </c>
      <c r="D616" t="s">
        <v>1637</v>
      </c>
      <c r="E616" s="1" t="str">
        <f t="shared" si="45"/>
        <v>Luigi Pirrera-Stefano Cova</v>
      </c>
      <c r="F616" t="str">
        <f t="shared" si="48"/>
        <v>Won</v>
      </c>
      <c r="G616" s="1">
        <f t="shared" si="49"/>
        <v>2</v>
      </c>
      <c r="H616">
        <f t="shared" si="46"/>
        <v>1</v>
      </c>
      <c r="I616" t="str">
        <f>INDEX(META!$B:$B,MATCH(B616,META!$A:$A,0))</f>
        <v>Grixis Affinity</v>
      </c>
      <c r="J616" t="str">
        <f>INDEX(META!$B:$B,MATCH(D616,META!$A:$A,0))</f>
        <v>Flicker Tron</v>
      </c>
      <c r="K616" t="str">
        <f t="shared" si="47"/>
        <v>Grixis Affinity-Flicker Tron</v>
      </c>
    </row>
    <row r="617" spans="1:11" x14ac:dyDescent="0.3">
      <c r="A617">
        <v>124</v>
      </c>
      <c r="B617" t="s">
        <v>291</v>
      </c>
      <c r="C617" t="s">
        <v>27</v>
      </c>
      <c r="D617" t="s">
        <v>173</v>
      </c>
      <c r="E617" s="1" t="str">
        <f t="shared" si="45"/>
        <v>Numa Zorzi-Daniele Cappeller</v>
      </c>
      <c r="F617" t="str">
        <f t="shared" si="48"/>
        <v>Lost</v>
      </c>
      <c r="G617" s="1">
        <f t="shared" si="49"/>
        <v>2</v>
      </c>
      <c r="H617">
        <f t="shared" si="46"/>
        <v>1</v>
      </c>
      <c r="I617" t="str">
        <f>INDEX(META!$B:$B,MATCH(B617,META!$A:$A,0))</f>
        <v>Mono Red Synth</v>
      </c>
      <c r="J617" t="str">
        <f>INDEX(META!$B:$B,MATCH(D617,META!$A:$A,0))</f>
        <v>Jeskai Ephemerate</v>
      </c>
      <c r="K617" t="str">
        <f t="shared" si="47"/>
        <v>Mono Red Synth-Jeskai Ephemerate</v>
      </c>
    </row>
    <row r="618" spans="1:11" x14ac:dyDescent="0.3">
      <c r="A618">
        <v>125</v>
      </c>
      <c r="B618" t="s">
        <v>272</v>
      </c>
      <c r="C618" t="s">
        <v>27</v>
      </c>
      <c r="D618" t="s">
        <v>883</v>
      </c>
      <c r="E618" s="1" t="str">
        <f t="shared" si="45"/>
        <v>Joseph Dessaix-Francesco Manca</v>
      </c>
      <c r="F618" t="str">
        <f t="shared" si="48"/>
        <v>Lost</v>
      </c>
      <c r="G618" s="1">
        <f t="shared" si="49"/>
        <v>2</v>
      </c>
      <c r="H618">
        <f t="shared" si="46"/>
        <v>1</v>
      </c>
      <c r="I618" t="str">
        <f>INDEX(META!$B:$B,MATCH(B618,META!$A:$A,0))</f>
        <v>Mono Red Madness</v>
      </c>
      <c r="J618" t="str">
        <f>INDEX(META!$B:$B,MATCH(D618,META!$A:$A,0))</f>
        <v>Grixis Affinity</v>
      </c>
      <c r="K618" t="str">
        <f t="shared" si="47"/>
        <v>Mono Red Madness-Grixis Affinity</v>
      </c>
    </row>
    <row r="619" spans="1:11" x14ac:dyDescent="0.3">
      <c r="A619">
        <v>126</v>
      </c>
      <c r="B619" t="s">
        <v>247</v>
      </c>
      <c r="C619" t="s">
        <v>27</v>
      </c>
      <c r="D619" t="s">
        <v>2298</v>
      </c>
      <c r="E619" s="1" t="str">
        <f t="shared" si="45"/>
        <v>Francesco Il Grande-Natalino Feshti</v>
      </c>
      <c r="F619" t="str">
        <f t="shared" si="48"/>
        <v>Lost</v>
      </c>
      <c r="G619" s="1">
        <f t="shared" si="49"/>
        <v>2</v>
      </c>
      <c r="H619">
        <f t="shared" si="46"/>
        <v>1</v>
      </c>
      <c r="I619" t="str">
        <f>INDEX(META!$B:$B,MATCH(B619,META!$A:$A,0))</f>
        <v>Flicker Tron</v>
      </c>
      <c r="J619" t="str">
        <f>INDEX(META!$B:$B,MATCH(D619,META!$A:$A,0))</f>
        <v>Mono Red Dredge</v>
      </c>
      <c r="K619" t="str">
        <f t="shared" si="47"/>
        <v>Flicker Tron-Mono Red Dredge</v>
      </c>
    </row>
    <row r="620" spans="1:11" x14ac:dyDescent="0.3">
      <c r="A620">
        <v>127</v>
      </c>
      <c r="B620" t="s">
        <v>1448</v>
      </c>
      <c r="C620" t="s">
        <v>25</v>
      </c>
      <c r="D620" t="s">
        <v>1082</v>
      </c>
      <c r="E620" s="1" t="str">
        <f t="shared" si="45"/>
        <v>Raffaele Ragoni-Stefano Tarabella</v>
      </c>
      <c r="F620" t="str">
        <f t="shared" si="48"/>
        <v>Won</v>
      </c>
      <c r="G620" s="1">
        <f t="shared" si="49"/>
        <v>2</v>
      </c>
      <c r="H620">
        <f t="shared" si="46"/>
        <v>1</v>
      </c>
      <c r="I620" t="str">
        <f>INDEX(META!$B:$B,MATCH(B620,META!$A:$A,0))</f>
        <v>Mono Blue Terror</v>
      </c>
      <c r="J620" t="str">
        <f>INDEX(META!$B:$B,MATCH(D620,META!$A:$A,0))</f>
        <v>Mono Red Synth</v>
      </c>
      <c r="K620" t="str">
        <f t="shared" si="47"/>
        <v>Mono Blue Terror-Mono Red Synth</v>
      </c>
    </row>
    <row r="621" spans="1:11" x14ac:dyDescent="0.3">
      <c r="A621">
        <v>128</v>
      </c>
      <c r="B621" t="s">
        <v>2465</v>
      </c>
      <c r="C621" t="s">
        <v>26</v>
      </c>
      <c r="D621" t="s">
        <v>489</v>
      </c>
      <c r="E621" s="1" t="str">
        <f t="shared" si="45"/>
        <v>Gioele Bertoncini-Mattia Biella</v>
      </c>
      <c r="F621" t="str">
        <f t="shared" si="48"/>
        <v>Lost</v>
      </c>
      <c r="G621" s="1">
        <f t="shared" si="49"/>
        <v>2</v>
      </c>
      <c r="H621">
        <f t="shared" si="46"/>
        <v>1</v>
      </c>
      <c r="I621" t="str">
        <f>INDEX(META!$B:$B,MATCH(B621,META!$A:$A,0))</f>
        <v>Jund Wildfire</v>
      </c>
      <c r="J621" t="str">
        <f>INDEX(META!$B:$B,MATCH(D621,META!$A:$A,0))</f>
        <v>High Tide Combo</v>
      </c>
      <c r="K621" t="str">
        <f t="shared" si="47"/>
        <v>Jund Wildfire-High Tide Combo</v>
      </c>
    </row>
    <row r="622" spans="1:11" x14ac:dyDescent="0.3">
      <c r="A622">
        <v>129</v>
      </c>
      <c r="B622" t="s">
        <v>525</v>
      </c>
      <c r="C622" t="s">
        <v>26</v>
      </c>
      <c r="D622" t="s">
        <v>386</v>
      </c>
      <c r="E622" s="1" t="str">
        <f t="shared" si="45"/>
        <v>Mattia Severini-Alessandro Sanvito</v>
      </c>
      <c r="F622" t="str">
        <f t="shared" si="48"/>
        <v>Lost</v>
      </c>
      <c r="G622" s="1">
        <f t="shared" si="49"/>
        <v>2</v>
      </c>
      <c r="H622">
        <f t="shared" si="46"/>
        <v>1</v>
      </c>
      <c r="I622" t="str">
        <f>INDEX(META!$B:$B,MATCH(B622,META!$A:$A,0))</f>
        <v>White Weenie</v>
      </c>
      <c r="J622" t="str">
        <f>INDEX(META!$B:$B,MATCH(D622,META!$A:$A,0))</f>
        <v>Elves</v>
      </c>
      <c r="K622" t="str">
        <f t="shared" si="47"/>
        <v>White Weenie-Elves</v>
      </c>
    </row>
    <row r="623" spans="1:11" x14ac:dyDescent="0.3">
      <c r="A623">
        <v>130</v>
      </c>
      <c r="B623" t="s">
        <v>99</v>
      </c>
      <c r="C623" t="s">
        <v>25</v>
      </c>
      <c r="D623" t="s">
        <v>2914</v>
      </c>
      <c r="E623" s="1" t="str">
        <f t="shared" si="45"/>
        <v>Jose Vidal Ros-Francesco Fontani</v>
      </c>
      <c r="F623" t="str">
        <f t="shared" si="48"/>
        <v>Won</v>
      </c>
      <c r="G623" s="1">
        <f t="shared" si="49"/>
        <v>2</v>
      </c>
      <c r="H623">
        <f t="shared" si="46"/>
        <v>1</v>
      </c>
      <c r="I623" t="str">
        <f>INDEX(META!$B:$B,MATCH(B623,META!$A:$A,0))</f>
        <v>Mardu Synth</v>
      </c>
      <c r="J623" t="str">
        <f>INDEX(META!$B:$B,MATCH(D623,META!$A:$A,0))</f>
        <v>Mono Blue Aggro</v>
      </c>
      <c r="K623" t="str">
        <f t="shared" si="47"/>
        <v>Mardu Synth-Mono Blue Aggro</v>
      </c>
    </row>
    <row r="624" spans="1:11" x14ac:dyDescent="0.3">
      <c r="A624">
        <v>131</v>
      </c>
      <c r="B624" t="s">
        <v>1905</v>
      </c>
      <c r="C624" t="s">
        <v>28</v>
      </c>
      <c r="D624" t="s">
        <v>269</v>
      </c>
      <c r="E624" s="1" t="str">
        <f t="shared" si="45"/>
        <v>Manuel Michelangeli-Niccolò Ravenni</v>
      </c>
      <c r="F624" t="str">
        <f t="shared" si="48"/>
        <v>Won</v>
      </c>
      <c r="G624" s="1">
        <f t="shared" si="49"/>
        <v>2</v>
      </c>
      <c r="H624">
        <f t="shared" si="46"/>
        <v>1</v>
      </c>
      <c r="I624" t="str">
        <f>INDEX(META!$B:$B,MATCH(B624,META!$A:$A,0))</f>
        <v>Mono Red Synth</v>
      </c>
      <c r="J624" t="str">
        <f>INDEX(META!$B:$B,MATCH(D624,META!$A:$A,0))</f>
        <v>Jund Wildfire</v>
      </c>
      <c r="K624" t="str">
        <f t="shared" si="47"/>
        <v>Mono Red Synth-Jund Wildfire</v>
      </c>
    </row>
    <row r="625" spans="1:11" x14ac:dyDescent="0.3">
      <c r="A625">
        <v>132</v>
      </c>
      <c r="B625" t="s">
        <v>2242</v>
      </c>
      <c r="C625" t="s">
        <v>26</v>
      </c>
      <c r="D625" t="s">
        <v>1404</v>
      </c>
      <c r="E625" s="1" t="str">
        <f t="shared" si="45"/>
        <v>Ivano Di Gioia-Lorenzo Lupini</v>
      </c>
      <c r="F625" t="str">
        <f t="shared" si="48"/>
        <v>Lost</v>
      </c>
      <c r="G625" s="1">
        <f t="shared" si="49"/>
        <v>2</v>
      </c>
      <c r="H625">
        <f t="shared" si="46"/>
        <v>1</v>
      </c>
      <c r="I625" t="str">
        <f>INDEX(META!$B:$B,MATCH(B625,META!$A:$A,0))</f>
        <v>Mono Blue Aggro</v>
      </c>
      <c r="J625" t="str">
        <f>INDEX(META!$B:$B,MATCH(D625,META!$A:$A,0))</f>
        <v>Elves</v>
      </c>
      <c r="K625" t="str">
        <f t="shared" si="47"/>
        <v>Mono Blue Aggro-Elves</v>
      </c>
    </row>
    <row r="626" spans="1:11" x14ac:dyDescent="0.3">
      <c r="A626">
        <v>133</v>
      </c>
      <c r="B626" t="s">
        <v>2257</v>
      </c>
      <c r="C626" t="s">
        <v>27</v>
      </c>
      <c r="D626" t="s">
        <v>251</v>
      </c>
      <c r="E626" s="1" t="str">
        <f t="shared" si="45"/>
        <v>Alejandro Bargues Raga-Paolo Rollo</v>
      </c>
      <c r="F626" t="str">
        <f t="shared" si="48"/>
        <v>Lost</v>
      </c>
      <c r="G626" s="1">
        <f t="shared" si="49"/>
        <v>2</v>
      </c>
      <c r="H626">
        <f t="shared" si="46"/>
        <v>1</v>
      </c>
      <c r="I626" t="str">
        <f>INDEX(META!$B:$B,MATCH(B626,META!$A:$A,0))</f>
        <v>White Weenie</v>
      </c>
      <c r="J626" t="str">
        <f>INDEX(META!$B:$B,MATCH(D626,META!$A:$A,0))</f>
        <v>Gardens</v>
      </c>
      <c r="K626" t="str">
        <f t="shared" si="47"/>
        <v>White Weenie-Gardens</v>
      </c>
    </row>
    <row r="627" spans="1:11" x14ac:dyDescent="0.3">
      <c r="A627">
        <v>134</v>
      </c>
      <c r="B627" t="s">
        <v>185</v>
      </c>
      <c r="C627" t="s">
        <v>28</v>
      </c>
      <c r="D627" t="s">
        <v>3054</v>
      </c>
      <c r="E627" s="1" t="str">
        <f t="shared" si="45"/>
        <v>Marco Trivella-Nicola Galdi</v>
      </c>
      <c r="F627" t="str">
        <f t="shared" si="48"/>
        <v>Won</v>
      </c>
      <c r="G627" s="1">
        <f t="shared" si="49"/>
        <v>2</v>
      </c>
      <c r="H627">
        <f t="shared" si="46"/>
        <v>1</v>
      </c>
      <c r="I627" t="str">
        <f>INDEX(META!$B:$B,MATCH(B627,META!$A:$A,0))</f>
        <v>Flicker Tron</v>
      </c>
      <c r="J627" t="str">
        <f>INDEX(META!$B:$B,MATCH(D627,META!$A:$A,0))</f>
        <v>Mono Blue Aggro</v>
      </c>
      <c r="K627" t="str">
        <f t="shared" si="47"/>
        <v>Flicker Tron-Mono Blue Aggro</v>
      </c>
    </row>
    <row r="628" spans="1:11" x14ac:dyDescent="0.3">
      <c r="A628">
        <v>135</v>
      </c>
      <c r="B628" t="s">
        <v>990</v>
      </c>
      <c r="C628" t="s">
        <v>28</v>
      </c>
      <c r="D628" t="s">
        <v>1959</v>
      </c>
      <c r="E628" s="1" t="str">
        <f t="shared" si="45"/>
        <v>Edoardo Mantovani-Edoardo Saggin</v>
      </c>
      <c r="F628" t="str">
        <f t="shared" si="48"/>
        <v>Won</v>
      </c>
      <c r="G628" s="1">
        <f t="shared" si="49"/>
        <v>2</v>
      </c>
      <c r="H628">
        <f t="shared" si="46"/>
        <v>1</v>
      </c>
      <c r="I628" t="str">
        <f>INDEX(META!$B:$B,MATCH(B628,META!$A:$A,0))</f>
        <v>Azorius Familiars</v>
      </c>
      <c r="J628" t="str">
        <f>INDEX(META!$B:$B,MATCH(D628,META!$A:$A,0))</f>
        <v>Jund Wildfire</v>
      </c>
      <c r="K628" t="str">
        <f t="shared" si="47"/>
        <v>Azorius Familiars-Jund Wildfire</v>
      </c>
    </row>
    <row r="629" spans="1:11" x14ac:dyDescent="0.3">
      <c r="A629">
        <v>136</v>
      </c>
      <c r="B629" t="s">
        <v>270</v>
      </c>
      <c r="C629" t="s">
        <v>31</v>
      </c>
      <c r="D629" t="s">
        <v>368</v>
      </c>
      <c r="E629" s="1" t="str">
        <f t="shared" si="45"/>
        <v>Gustavo Higa-Ferruccio Micheli</v>
      </c>
      <c r="F629" t="str">
        <f t="shared" si="48"/>
        <v>Won</v>
      </c>
      <c r="G629" s="1">
        <f t="shared" si="49"/>
        <v>2</v>
      </c>
      <c r="H629">
        <f t="shared" si="46"/>
        <v>1</v>
      </c>
      <c r="I629" t="str">
        <f>INDEX(META!$B:$B,MATCH(B629,META!$A:$A,0))</f>
        <v>Fangren Tron</v>
      </c>
      <c r="J629" t="str">
        <f>INDEX(META!$B:$B,MATCH(D629,META!$A:$A,0))</f>
        <v>Jund Wildfire</v>
      </c>
      <c r="K629" t="str">
        <f t="shared" si="47"/>
        <v>Fangren Tron-Jund Wildfire</v>
      </c>
    </row>
    <row r="630" spans="1:11" x14ac:dyDescent="0.3">
      <c r="A630">
        <v>137</v>
      </c>
      <c r="B630" t="s">
        <v>3106</v>
      </c>
      <c r="C630" t="s">
        <v>27</v>
      </c>
      <c r="D630" t="s">
        <v>382</v>
      </c>
      <c r="E630" s="1" t="str">
        <f t="shared" si="45"/>
        <v>Federico Ciancia-Fabrizio Campanino</v>
      </c>
      <c r="F630" t="str">
        <f t="shared" si="48"/>
        <v>Lost</v>
      </c>
      <c r="G630" s="1">
        <f t="shared" si="49"/>
        <v>2</v>
      </c>
      <c r="H630">
        <f t="shared" si="46"/>
        <v>1</v>
      </c>
      <c r="I630" t="str">
        <f>INDEX(META!$B:$B,MATCH(B630,META!$A:$A,0))</f>
        <v>Altar Tron</v>
      </c>
      <c r="J630" t="str">
        <f>INDEX(META!$B:$B,MATCH(D630,META!$A:$A,0))</f>
        <v>Boros Bully</v>
      </c>
      <c r="K630" t="str">
        <f t="shared" si="47"/>
        <v>Altar Tron-Boros Bully</v>
      </c>
    </row>
    <row r="631" spans="1:11" x14ac:dyDescent="0.3">
      <c r="A631">
        <v>138</v>
      </c>
      <c r="B631" t="s">
        <v>388</v>
      </c>
      <c r="C631" t="s">
        <v>27</v>
      </c>
      <c r="D631" t="s">
        <v>2239</v>
      </c>
      <c r="E631" s="1" t="str">
        <f t="shared" si="45"/>
        <v>Alessio Di Lorenzo-alberto diani</v>
      </c>
      <c r="F631" t="str">
        <f t="shared" si="48"/>
        <v>Lost</v>
      </c>
      <c r="G631" s="1">
        <f t="shared" si="49"/>
        <v>2</v>
      </c>
      <c r="H631">
        <f t="shared" si="46"/>
        <v>1</v>
      </c>
      <c r="I631" t="str">
        <f>INDEX(META!$B:$B,MATCH(B631,META!$A:$A,0))</f>
        <v>Mono Blue Aggro</v>
      </c>
      <c r="J631" t="str">
        <f>INDEX(META!$B:$B,MATCH(D631,META!$A:$A,0))</f>
        <v>Mono Blue Terror</v>
      </c>
      <c r="K631" t="str">
        <f t="shared" si="47"/>
        <v>Mono Blue Aggro-Mono Blue Terror</v>
      </c>
    </row>
    <row r="632" spans="1:11" x14ac:dyDescent="0.3">
      <c r="A632">
        <v>139</v>
      </c>
      <c r="B632" t="s">
        <v>224</v>
      </c>
      <c r="C632" t="s">
        <v>26</v>
      </c>
      <c r="D632" t="s">
        <v>3249</v>
      </c>
      <c r="E632" s="1" t="str">
        <f t="shared" si="45"/>
        <v>Matteo Beretta-gregorio esposito</v>
      </c>
      <c r="F632" t="str">
        <f t="shared" si="48"/>
        <v>Lost</v>
      </c>
      <c r="G632" s="1">
        <f t="shared" si="49"/>
        <v>2</v>
      </c>
      <c r="H632">
        <f t="shared" si="46"/>
        <v>1</v>
      </c>
      <c r="I632" t="str">
        <f>INDEX(META!$B:$B,MATCH(B632,META!$A:$A,0))</f>
        <v>Rakdos Madness</v>
      </c>
      <c r="J632" t="str">
        <f>INDEX(META!$B:$B,MATCH(D632,META!$A:$A,0))</f>
        <v>Mono Blue Aggro</v>
      </c>
      <c r="K632" t="str">
        <f t="shared" si="47"/>
        <v>Rakdos Madness-Mono Blue Aggro</v>
      </c>
    </row>
    <row r="633" spans="1:11" x14ac:dyDescent="0.3">
      <c r="A633">
        <v>140</v>
      </c>
      <c r="B633" t="s">
        <v>175</v>
      </c>
      <c r="C633" t="s">
        <v>25</v>
      </c>
      <c r="D633" t="s">
        <v>2187</v>
      </c>
      <c r="E633" s="1" t="str">
        <f t="shared" si="45"/>
        <v>Andrea Frosio-fabrizio mitruccio</v>
      </c>
      <c r="F633" t="str">
        <f t="shared" si="48"/>
        <v>Won</v>
      </c>
      <c r="G633" s="1">
        <f t="shared" si="49"/>
        <v>2</v>
      </c>
      <c r="H633">
        <f t="shared" si="46"/>
        <v>1</v>
      </c>
      <c r="I633" t="str">
        <f>INDEX(META!$B:$B,MATCH(B633,META!$A:$A,0))</f>
        <v>Mono Blue Aggro</v>
      </c>
      <c r="J633" t="str">
        <f>INDEX(META!$B:$B,MATCH(D633,META!$A:$A,0))</f>
        <v>X Lands Spy</v>
      </c>
      <c r="K633" t="str">
        <f t="shared" si="47"/>
        <v>Mono Blue Aggro-X Lands Spy</v>
      </c>
    </row>
    <row r="634" spans="1:11" x14ac:dyDescent="0.3">
      <c r="A634">
        <v>141</v>
      </c>
      <c r="B634" t="s">
        <v>2981</v>
      </c>
      <c r="C634" t="s">
        <v>25</v>
      </c>
      <c r="D634" t="s">
        <v>929</v>
      </c>
      <c r="E634" s="1" t="str">
        <f t="shared" si="45"/>
        <v>Stefano Buci-Simone Saccani</v>
      </c>
      <c r="F634" t="str">
        <f t="shared" si="48"/>
        <v>Won</v>
      </c>
      <c r="G634" s="1">
        <f t="shared" si="49"/>
        <v>2</v>
      </c>
      <c r="H634">
        <f t="shared" si="46"/>
        <v>1</v>
      </c>
      <c r="I634" t="str">
        <f>INDEX(META!$B:$B,MATCH(B634,META!$A:$A,0))</f>
        <v>Bogles</v>
      </c>
      <c r="J634" t="str">
        <f>INDEX(META!$B:$B,MATCH(D634,META!$A:$A,0))</f>
        <v>Jund Wildfire</v>
      </c>
      <c r="K634" t="str">
        <f t="shared" si="47"/>
        <v>Bogles-Jund Wildfire</v>
      </c>
    </row>
    <row r="635" spans="1:11" x14ac:dyDescent="0.3">
      <c r="A635">
        <v>142</v>
      </c>
      <c r="B635" t="s">
        <v>1517</v>
      </c>
      <c r="C635" t="s">
        <v>28</v>
      </c>
      <c r="D635" t="s">
        <v>2637</v>
      </c>
      <c r="E635" s="1" t="str">
        <f t="shared" si="45"/>
        <v>Andrea Beatrice-Simone Guidi</v>
      </c>
      <c r="F635" t="str">
        <f t="shared" si="48"/>
        <v>Won</v>
      </c>
      <c r="G635" s="1">
        <f t="shared" si="49"/>
        <v>2</v>
      </c>
      <c r="H635">
        <f t="shared" si="46"/>
        <v>1</v>
      </c>
      <c r="I635" t="str">
        <f>INDEX(META!$B:$B,MATCH(B635,META!$A:$A,0))</f>
        <v>Mono Blue Terror</v>
      </c>
      <c r="J635" t="str">
        <f>INDEX(META!$B:$B,MATCH(D635,META!$A:$A,0))</f>
        <v>Gruul Monsters</v>
      </c>
      <c r="K635" t="str">
        <f t="shared" si="47"/>
        <v>Mono Blue Terror-Gruul Monsters</v>
      </c>
    </row>
    <row r="636" spans="1:11" x14ac:dyDescent="0.3">
      <c r="A636">
        <v>143</v>
      </c>
      <c r="B636" t="s">
        <v>163</v>
      </c>
      <c r="C636" t="s">
        <v>25</v>
      </c>
      <c r="D636" t="s">
        <v>1936</v>
      </c>
      <c r="E636" s="1" t="str">
        <f t="shared" si="45"/>
        <v>Matteo Lombardelli-Andrea Bastardo</v>
      </c>
      <c r="F636" t="str">
        <f t="shared" si="48"/>
        <v>Won</v>
      </c>
      <c r="G636" s="1">
        <f t="shared" si="49"/>
        <v>2</v>
      </c>
      <c r="H636">
        <f t="shared" si="46"/>
        <v>1</v>
      </c>
      <c r="I636" t="str">
        <f>INDEX(META!$B:$B,MATCH(B636,META!$A:$A,0))</f>
        <v>Rakdos Madness</v>
      </c>
      <c r="J636" t="str">
        <f>INDEX(META!$B:$B,MATCH(D636,META!$A:$A,0))</f>
        <v>Mono Red Madness</v>
      </c>
      <c r="K636" t="str">
        <f t="shared" si="47"/>
        <v>Rakdos Madness-Mono Red Madness</v>
      </c>
    </row>
    <row r="637" spans="1:11" x14ac:dyDescent="0.3">
      <c r="A637">
        <v>144</v>
      </c>
      <c r="B637" t="s">
        <v>2158</v>
      </c>
      <c r="C637" t="s">
        <v>28</v>
      </c>
      <c r="D637" t="s">
        <v>172</v>
      </c>
      <c r="E637" s="1" t="str">
        <f t="shared" si="45"/>
        <v>marco baroncelli-Pietro Bragioto</v>
      </c>
      <c r="F637" t="str">
        <f t="shared" si="48"/>
        <v>Won</v>
      </c>
      <c r="G637" s="1">
        <f t="shared" si="49"/>
        <v>2</v>
      </c>
      <c r="H637">
        <f t="shared" si="46"/>
        <v>1</v>
      </c>
      <c r="I637" t="str">
        <f>INDEX(META!$B:$B,MATCH(B637,META!$A:$A,0))</f>
        <v>Dimir Snacker</v>
      </c>
      <c r="J637" t="str">
        <f>INDEX(META!$B:$B,MATCH(D637,META!$A:$A,0))</f>
        <v>Mono Red Synth</v>
      </c>
      <c r="K637" t="str">
        <f t="shared" si="47"/>
        <v>Dimir Snacker-Mono Red Synth</v>
      </c>
    </row>
    <row r="638" spans="1:11" x14ac:dyDescent="0.3">
      <c r="A638">
        <v>145</v>
      </c>
      <c r="B638" t="s">
        <v>2000</v>
      </c>
      <c r="C638" t="s">
        <v>25</v>
      </c>
      <c r="D638" t="s">
        <v>223</v>
      </c>
      <c r="E638" s="1" t="str">
        <f t="shared" si="45"/>
        <v>Johny Bravo-Filippo Ziveri</v>
      </c>
      <c r="F638" t="str">
        <f t="shared" si="48"/>
        <v>Won</v>
      </c>
      <c r="G638" s="1">
        <f t="shared" si="49"/>
        <v>2</v>
      </c>
      <c r="H638">
        <f t="shared" si="46"/>
        <v>1</v>
      </c>
      <c r="I638" t="str">
        <f>INDEX(META!$B:$B,MATCH(B638,META!$A:$A,0))</f>
        <v>Mono White Heroic</v>
      </c>
      <c r="J638" t="str">
        <f>INDEX(META!$B:$B,MATCH(D638,META!$A:$A,0))</f>
        <v>Mono Red Synth</v>
      </c>
      <c r="K638" t="str">
        <f t="shared" si="47"/>
        <v>Mono White Heroic-Mono Red Synth</v>
      </c>
    </row>
    <row r="639" spans="1:11" x14ac:dyDescent="0.3">
      <c r="A639">
        <v>146</v>
      </c>
      <c r="B639" t="s">
        <v>1313</v>
      </c>
      <c r="C639" t="s">
        <v>28</v>
      </c>
      <c r="D639" t="s">
        <v>221</v>
      </c>
      <c r="E639" s="1" t="str">
        <f t="shared" si="45"/>
        <v>Fabrizio Lomater-Leonardo Usinabia</v>
      </c>
      <c r="F639" t="str">
        <f t="shared" si="48"/>
        <v>Won</v>
      </c>
      <c r="G639" s="1">
        <f t="shared" si="49"/>
        <v>2</v>
      </c>
      <c r="H639">
        <f t="shared" si="46"/>
        <v>1</v>
      </c>
      <c r="I639" t="str">
        <f>INDEX(META!$B:$B,MATCH(B639,META!$A:$A,0))</f>
        <v>Azorius Familiars</v>
      </c>
      <c r="J639" t="str">
        <f>INDEX(META!$B:$B,MATCH(D639,META!$A:$A,0))</f>
        <v>Rakdos Madness</v>
      </c>
      <c r="K639" t="str">
        <f t="shared" si="47"/>
        <v>Azorius Familiars-Rakdos Madness</v>
      </c>
    </row>
    <row r="640" spans="1:11" x14ac:dyDescent="0.3">
      <c r="A640">
        <v>147</v>
      </c>
      <c r="B640" t="s">
        <v>3246</v>
      </c>
      <c r="C640" t="s">
        <v>27</v>
      </c>
      <c r="D640" t="s">
        <v>411</v>
      </c>
      <c r="E640" s="1" t="str">
        <f t="shared" si="45"/>
        <v>Francesco Redaelli-Luca Micheletto</v>
      </c>
      <c r="F640" t="str">
        <f t="shared" si="48"/>
        <v>Lost</v>
      </c>
      <c r="G640" s="1">
        <f t="shared" si="49"/>
        <v>2</v>
      </c>
      <c r="H640">
        <f t="shared" si="46"/>
        <v>1</v>
      </c>
      <c r="I640" t="str">
        <f>INDEX(META!$B:$B,MATCH(B640,META!$A:$A,0))</f>
        <v>High Tide Combo</v>
      </c>
      <c r="J640" t="str">
        <f>INDEX(META!$B:$B,MATCH(D640,META!$A:$A,0))</f>
        <v>High Tide Combo</v>
      </c>
      <c r="K640" t="str">
        <f t="shared" si="47"/>
        <v>High Tide Combo-High Tide Combo</v>
      </c>
    </row>
    <row r="641" spans="1:11" x14ac:dyDescent="0.3">
      <c r="A641">
        <v>148</v>
      </c>
      <c r="B641" t="s">
        <v>2343</v>
      </c>
      <c r="C641" t="s">
        <v>28</v>
      </c>
      <c r="D641" t="s">
        <v>213</v>
      </c>
      <c r="E641" s="1" t="str">
        <f t="shared" ref="E641:E704" si="50">B641&amp;"-"&amp;D641</f>
        <v>Augsuto Ceracchini-Gioele Battaglia</v>
      </c>
      <c r="F641" t="str">
        <f t="shared" si="48"/>
        <v>Won</v>
      </c>
      <c r="G641" s="1">
        <f t="shared" si="49"/>
        <v>2</v>
      </c>
      <c r="H641">
        <f t="shared" si="46"/>
        <v>1</v>
      </c>
      <c r="I641" t="str">
        <f>INDEX(META!$B:$B,MATCH(B641,META!$A:$A,0))</f>
        <v>Dimir Terror</v>
      </c>
      <c r="J641" t="str">
        <f>INDEX(META!$B:$B,MATCH(D641,META!$A:$A,0))</f>
        <v>Mono Red Old Style</v>
      </c>
      <c r="K641" t="str">
        <f t="shared" si="47"/>
        <v>Dimir Terror-Mono Red Old Style</v>
      </c>
    </row>
    <row r="642" spans="1:11" x14ac:dyDescent="0.3">
      <c r="A642">
        <v>149</v>
      </c>
      <c r="B642" t="s">
        <v>531</v>
      </c>
      <c r="C642" t="s">
        <v>25</v>
      </c>
      <c r="D642" t="s">
        <v>188</v>
      </c>
      <c r="E642" s="1" t="str">
        <f t="shared" si="50"/>
        <v>Michele Cristofani-Andrea Barbasso</v>
      </c>
      <c r="F642" t="str">
        <f t="shared" si="48"/>
        <v>Won</v>
      </c>
      <c r="G642" s="1">
        <f t="shared" si="49"/>
        <v>2</v>
      </c>
      <c r="H642">
        <f t="shared" ref="H642:H705" si="51">AND(I642&gt;0,J642&gt;0)*1</f>
        <v>1</v>
      </c>
      <c r="I642" t="str">
        <f>INDEX(META!$B:$B,MATCH(B642,META!$A:$A,0))</f>
        <v>Altar Tron</v>
      </c>
      <c r="J642" t="str">
        <f>INDEX(META!$B:$B,MATCH(D642,META!$A:$A,0))</f>
        <v>Altar Tron</v>
      </c>
      <c r="K642" t="str">
        <f t="shared" ref="K642:K705" si="52">I642&amp;"-"&amp;J642</f>
        <v>Altar Tron-Altar Tron</v>
      </c>
    </row>
    <row r="643" spans="1:11" x14ac:dyDescent="0.3">
      <c r="A643">
        <v>150</v>
      </c>
      <c r="B643" t="s">
        <v>1124</v>
      </c>
      <c r="C643" t="s">
        <v>27</v>
      </c>
      <c r="D643" t="s">
        <v>367</v>
      </c>
      <c r="E643" s="1" t="str">
        <f t="shared" si="50"/>
        <v>Luca Foltran-Thomas Legrand</v>
      </c>
      <c r="F643" t="str">
        <f t="shared" ref="F643:F706" si="53">_xlfn.TEXTBEFORE(C643," ")</f>
        <v>Lost</v>
      </c>
      <c r="G643" s="1">
        <f t="shared" ref="G643:G706" si="54">IF(A643&gt;=A642,G642,G642+1)</f>
        <v>2</v>
      </c>
      <c r="H643">
        <f t="shared" si="51"/>
        <v>1</v>
      </c>
      <c r="I643" t="str">
        <f>INDEX(META!$B:$B,MATCH(B643,META!$A:$A,0))</f>
        <v>Fangren Tron</v>
      </c>
      <c r="J643" t="str">
        <f>INDEX(META!$B:$B,MATCH(D643,META!$A:$A,0))</f>
        <v>Mono Red Madness</v>
      </c>
      <c r="K643" t="str">
        <f t="shared" si="52"/>
        <v>Fangren Tron-Mono Red Madness</v>
      </c>
    </row>
    <row r="644" spans="1:11" x14ac:dyDescent="0.3">
      <c r="A644">
        <v>151</v>
      </c>
      <c r="B644" t="s">
        <v>184</v>
      </c>
      <c r="C644" t="s">
        <v>25</v>
      </c>
      <c r="D644" t="s">
        <v>2581</v>
      </c>
      <c r="E644" s="1" t="str">
        <f t="shared" si="50"/>
        <v>Simone Urzia-Themis Petropoulos</v>
      </c>
      <c r="F644" t="str">
        <f t="shared" si="53"/>
        <v>Won</v>
      </c>
      <c r="G644" s="1">
        <f t="shared" si="54"/>
        <v>2</v>
      </c>
      <c r="H644">
        <f t="shared" si="51"/>
        <v>1</v>
      </c>
      <c r="I644" t="str">
        <f>INDEX(META!$B:$B,MATCH(B644,META!$A:$A,0))</f>
        <v>Elves</v>
      </c>
      <c r="J644" t="str">
        <f>INDEX(META!$B:$B,MATCH(D644,META!$A:$A,0))</f>
        <v>Mono Blue Terror</v>
      </c>
      <c r="K644" t="str">
        <f t="shared" si="52"/>
        <v>Elves-Mono Blue Terror</v>
      </c>
    </row>
    <row r="645" spans="1:11" x14ac:dyDescent="0.3">
      <c r="A645">
        <v>152</v>
      </c>
      <c r="B645" t="s">
        <v>179</v>
      </c>
      <c r="C645" t="s">
        <v>28</v>
      </c>
      <c r="D645" t="s">
        <v>1114</v>
      </c>
      <c r="E645" s="1" t="str">
        <f t="shared" si="50"/>
        <v>Riccardo Mazzon-Lorenzo Grava</v>
      </c>
      <c r="F645" t="str">
        <f t="shared" si="53"/>
        <v>Won</v>
      </c>
      <c r="G645" s="1">
        <f t="shared" si="54"/>
        <v>2</v>
      </c>
      <c r="H645">
        <f t="shared" si="51"/>
        <v>1</v>
      </c>
      <c r="I645" t="str">
        <f>INDEX(META!$B:$B,MATCH(B645,META!$A:$A,0))</f>
        <v>Boros Synth</v>
      </c>
      <c r="J645" t="str">
        <f>INDEX(META!$B:$B,MATCH(D645,META!$A:$A,0))</f>
        <v>Jund Wildfire</v>
      </c>
      <c r="K645" t="str">
        <f t="shared" si="52"/>
        <v>Boros Synth-Jund Wildfire</v>
      </c>
    </row>
    <row r="646" spans="1:11" x14ac:dyDescent="0.3">
      <c r="A646">
        <v>153</v>
      </c>
      <c r="B646" t="s">
        <v>1872</v>
      </c>
      <c r="C646" t="s">
        <v>26</v>
      </c>
      <c r="D646" t="s">
        <v>177</v>
      </c>
      <c r="E646" s="1" t="str">
        <f t="shared" si="50"/>
        <v>Giuseppe Torchio-Andrea Mattei</v>
      </c>
      <c r="F646" t="str">
        <f t="shared" si="53"/>
        <v>Lost</v>
      </c>
      <c r="G646" s="1">
        <f t="shared" si="54"/>
        <v>2</v>
      </c>
      <c r="H646">
        <f t="shared" si="51"/>
        <v>1</v>
      </c>
      <c r="I646" t="str">
        <f>INDEX(META!$B:$B,MATCH(B646,META!$A:$A,0))</f>
        <v>Rakdos Madness</v>
      </c>
      <c r="J646" t="str">
        <f>INDEX(META!$B:$B,MATCH(D646,META!$A:$A,0))</f>
        <v>Elves</v>
      </c>
      <c r="K646" t="str">
        <f t="shared" si="52"/>
        <v>Rakdos Madness-Elves</v>
      </c>
    </row>
    <row r="647" spans="1:11" x14ac:dyDescent="0.3">
      <c r="A647">
        <v>154</v>
      </c>
      <c r="B647" t="s">
        <v>1540</v>
      </c>
      <c r="C647" t="s">
        <v>26</v>
      </c>
      <c r="D647" t="s">
        <v>294</v>
      </c>
      <c r="E647" s="1" t="str">
        <f t="shared" si="50"/>
        <v>Zaouia Salim-Andrea Uccello</v>
      </c>
      <c r="F647" t="str">
        <f t="shared" si="53"/>
        <v>Lost</v>
      </c>
      <c r="G647" s="1">
        <f t="shared" si="54"/>
        <v>2</v>
      </c>
      <c r="H647">
        <f t="shared" si="51"/>
        <v>1</v>
      </c>
      <c r="I647" t="str">
        <f>INDEX(META!$B:$B,MATCH(B647,META!$A:$A,0))</f>
        <v>Mono Red Synth</v>
      </c>
      <c r="J647" t="str">
        <f>INDEX(META!$B:$B,MATCH(D647,META!$A:$A,0))</f>
        <v>Dredge</v>
      </c>
      <c r="K647" t="str">
        <f t="shared" si="52"/>
        <v>Mono Red Synth-Dredge</v>
      </c>
    </row>
    <row r="648" spans="1:11" x14ac:dyDescent="0.3">
      <c r="A648">
        <v>155</v>
      </c>
      <c r="B648" t="s">
        <v>235</v>
      </c>
      <c r="C648" t="s">
        <v>26</v>
      </c>
      <c r="D648" t="s">
        <v>101</v>
      </c>
      <c r="E648" s="1" t="str">
        <f t="shared" si="50"/>
        <v>Moritz Feuerpfeil-Raffaele Nobili</v>
      </c>
      <c r="F648" t="str">
        <f t="shared" si="53"/>
        <v>Lost</v>
      </c>
      <c r="G648" s="1">
        <f t="shared" si="54"/>
        <v>2</v>
      </c>
      <c r="H648">
        <f t="shared" si="51"/>
        <v>1</v>
      </c>
      <c r="I648" t="str">
        <f>INDEX(META!$B:$B,MATCH(B648,META!$A:$A,0))</f>
        <v>Rakdos Madness</v>
      </c>
      <c r="J648" t="str">
        <f>INDEX(META!$B:$B,MATCH(D648,META!$A:$A,0))</f>
        <v>Mono Red Synth</v>
      </c>
      <c r="K648" t="str">
        <f t="shared" si="52"/>
        <v>Rakdos Madness-Mono Red Synth</v>
      </c>
    </row>
    <row r="649" spans="1:11" x14ac:dyDescent="0.3">
      <c r="A649">
        <v>156</v>
      </c>
      <c r="B649" t="s">
        <v>155</v>
      </c>
      <c r="C649" t="s">
        <v>27</v>
      </c>
      <c r="D649" t="s">
        <v>842</v>
      </c>
      <c r="E649" s="1" t="str">
        <f t="shared" si="50"/>
        <v>Giacomo Donati-Andrea Amici</v>
      </c>
      <c r="F649" t="str">
        <f t="shared" si="53"/>
        <v>Lost</v>
      </c>
      <c r="G649" s="1">
        <f t="shared" si="54"/>
        <v>2</v>
      </c>
      <c r="H649">
        <f t="shared" si="51"/>
        <v>1</v>
      </c>
      <c r="I649" t="str">
        <f>INDEX(META!$B:$B,MATCH(B649,META!$A:$A,0))</f>
        <v>X Lands Spy</v>
      </c>
      <c r="J649" t="str">
        <f>INDEX(META!$B:$B,MATCH(D649,META!$A:$A,0))</f>
        <v>Mono Blue Aggro</v>
      </c>
      <c r="K649" t="str">
        <f t="shared" si="52"/>
        <v>X Lands Spy-Mono Blue Aggro</v>
      </c>
    </row>
    <row r="650" spans="1:11" x14ac:dyDescent="0.3">
      <c r="A650">
        <v>157</v>
      </c>
      <c r="B650" t="s">
        <v>412</v>
      </c>
      <c r="C650" t="s">
        <v>26</v>
      </c>
      <c r="D650" t="s">
        <v>2081</v>
      </c>
      <c r="E650" s="1" t="str">
        <f t="shared" si="50"/>
        <v>Placido Amicone-Simon DIAZ</v>
      </c>
      <c r="F650" t="str">
        <f t="shared" si="53"/>
        <v>Lost</v>
      </c>
      <c r="G650" s="1">
        <f t="shared" si="54"/>
        <v>2</v>
      </c>
      <c r="H650">
        <f t="shared" si="51"/>
        <v>1</v>
      </c>
      <c r="I650" t="str">
        <f>INDEX(META!$B:$B,MATCH(B650,META!$A:$A,0))</f>
        <v>Mono Red Synth</v>
      </c>
      <c r="J650" t="str">
        <f>INDEX(META!$B:$B,MATCH(D650,META!$A:$A,0))</f>
        <v>Rakdos Madness</v>
      </c>
      <c r="K650" t="str">
        <f t="shared" si="52"/>
        <v>Mono Red Synth-Rakdos Madness</v>
      </c>
    </row>
    <row r="651" spans="1:11" x14ac:dyDescent="0.3">
      <c r="A651">
        <v>158</v>
      </c>
      <c r="B651" t="s">
        <v>952</v>
      </c>
      <c r="C651" t="s">
        <v>28</v>
      </c>
      <c r="D651" t="s">
        <v>335</v>
      </c>
      <c r="E651" s="1" t="str">
        <f t="shared" si="50"/>
        <v>Riccardo Calzoni-Manuel Giussani</v>
      </c>
      <c r="F651" t="str">
        <f t="shared" si="53"/>
        <v>Won</v>
      </c>
      <c r="G651" s="1">
        <f t="shared" si="54"/>
        <v>2</v>
      </c>
      <c r="H651">
        <f t="shared" si="51"/>
        <v>1</v>
      </c>
      <c r="I651" t="str">
        <f>INDEX(META!$B:$B,MATCH(B651,META!$A:$A,0))</f>
        <v>Jund Wildfire</v>
      </c>
      <c r="J651" t="str">
        <f>INDEX(META!$B:$B,MATCH(D651,META!$A:$A,0))</f>
        <v>White Weenie</v>
      </c>
      <c r="K651" t="str">
        <f t="shared" si="52"/>
        <v>Jund Wildfire-White Weenie</v>
      </c>
    </row>
    <row r="652" spans="1:11" x14ac:dyDescent="0.3">
      <c r="A652">
        <v>159</v>
      </c>
      <c r="B652" t="s">
        <v>2090</v>
      </c>
      <c r="C652" t="s">
        <v>26</v>
      </c>
      <c r="D652" t="s">
        <v>389</v>
      </c>
      <c r="E652" s="1" t="str">
        <f t="shared" si="50"/>
        <v>Francesco Mazzucchi-Dario Rizzitello</v>
      </c>
      <c r="F652" t="str">
        <f t="shared" si="53"/>
        <v>Lost</v>
      </c>
      <c r="G652" s="1">
        <f t="shared" si="54"/>
        <v>2</v>
      </c>
      <c r="H652">
        <f t="shared" si="51"/>
        <v>1</v>
      </c>
      <c r="I652" t="str">
        <f>INDEX(META!$B:$B,MATCH(B652,META!$A:$A,0))</f>
        <v>Mono Red Madness</v>
      </c>
      <c r="J652" t="str">
        <f>INDEX(META!$B:$B,MATCH(D652,META!$A:$A,0))</f>
        <v>Jeskai Ephemerate</v>
      </c>
      <c r="K652" t="str">
        <f t="shared" si="52"/>
        <v>Mono Red Madness-Jeskai Ephemerate</v>
      </c>
    </row>
    <row r="653" spans="1:11" x14ac:dyDescent="0.3">
      <c r="A653">
        <v>160</v>
      </c>
      <c r="B653" t="s">
        <v>152</v>
      </c>
      <c r="C653" t="s">
        <v>25</v>
      </c>
      <c r="D653" t="s">
        <v>2334</v>
      </c>
      <c r="E653" s="1" t="str">
        <f t="shared" si="50"/>
        <v>Jan Plachý-Lorenzo Mandelli</v>
      </c>
      <c r="F653" t="str">
        <f t="shared" si="53"/>
        <v>Won</v>
      </c>
      <c r="G653" s="1">
        <f t="shared" si="54"/>
        <v>2</v>
      </c>
      <c r="H653">
        <f t="shared" si="51"/>
        <v>1</v>
      </c>
      <c r="I653" t="str">
        <f>INDEX(META!$B:$B,MATCH(B653,META!$A:$A,0))</f>
        <v>Jund Wildfire</v>
      </c>
      <c r="J653" t="str">
        <f>INDEX(META!$B:$B,MATCH(D653,META!$A:$A,0))</f>
        <v>Bogles</v>
      </c>
      <c r="K653" t="str">
        <f t="shared" si="52"/>
        <v>Jund Wildfire-Bogles</v>
      </c>
    </row>
    <row r="654" spans="1:11" x14ac:dyDescent="0.3">
      <c r="A654">
        <v>161</v>
      </c>
      <c r="B654" t="s">
        <v>1509</v>
      </c>
      <c r="C654" t="s">
        <v>31</v>
      </c>
      <c r="D654" t="s">
        <v>143</v>
      </c>
      <c r="E654" s="1" t="str">
        <f t="shared" si="50"/>
        <v>simone antonelli-Matteo Tittarelli</v>
      </c>
      <c r="F654" t="str">
        <f t="shared" si="53"/>
        <v>Won</v>
      </c>
      <c r="G654" s="1">
        <f t="shared" si="54"/>
        <v>2</v>
      </c>
      <c r="H654">
        <f t="shared" si="51"/>
        <v>1</v>
      </c>
      <c r="I654" t="str">
        <f>INDEX(META!$B:$B,MATCH(B654,META!$A:$A,0))</f>
        <v>Jund Wildfire</v>
      </c>
      <c r="J654" t="str">
        <f>INDEX(META!$B:$B,MATCH(D654,META!$A:$A,0))</f>
        <v>Jund Wildfire</v>
      </c>
      <c r="K654" t="str">
        <f t="shared" si="52"/>
        <v>Jund Wildfire-Jund Wildfire</v>
      </c>
    </row>
    <row r="655" spans="1:11" x14ac:dyDescent="0.3">
      <c r="A655">
        <v>162</v>
      </c>
      <c r="B655" t="s">
        <v>137</v>
      </c>
      <c r="C655" t="s">
        <v>27</v>
      </c>
      <c r="D655" t="s">
        <v>1888</v>
      </c>
      <c r="E655" s="1" t="str">
        <f t="shared" si="50"/>
        <v>Jakub Peschel-Michele Baroni</v>
      </c>
      <c r="F655" t="str">
        <f t="shared" si="53"/>
        <v>Lost</v>
      </c>
      <c r="G655" s="1">
        <f t="shared" si="54"/>
        <v>2</v>
      </c>
      <c r="H655">
        <f t="shared" si="51"/>
        <v>1</v>
      </c>
      <c r="I655" t="str">
        <f>INDEX(META!$B:$B,MATCH(B655,META!$A:$A,0))</f>
        <v>Azorius Familiars</v>
      </c>
      <c r="J655" t="str">
        <f>INDEX(META!$B:$B,MATCH(D655,META!$A:$A,0))</f>
        <v>Jund Wildfire</v>
      </c>
      <c r="K655" t="str">
        <f t="shared" si="52"/>
        <v>Azorius Familiars-Jund Wildfire</v>
      </c>
    </row>
    <row r="656" spans="1:11" x14ac:dyDescent="0.3">
      <c r="A656">
        <v>163</v>
      </c>
      <c r="B656" t="s">
        <v>430</v>
      </c>
      <c r="C656" t="s">
        <v>25</v>
      </c>
      <c r="D656" t="s">
        <v>926</v>
      </c>
      <c r="E656" s="1" t="str">
        <f t="shared" si="50"/>
        <v>Alessio Sposito-Filippo Freschi</v>
      </c>
      <c r="F656" t="str">
        <f t="shared" si="53"/>
        <v>Won</v>
      </c>
      <c r="G656" s="1">
        <f t="shared" si="54"/>
        <v>2</v>
      </c>
      <c r="H656">
        <f t="shared" si="51"/>
        <v>1</v>
      </c>
      <c r="I656" t="str">
        <f>INDEX(META!$B:$B,MATCH(B656,META!$A:$A,0))</f>
        <v>Mono Red Synth</v>
      </c>
      <c r="J656" t="str">
        <f>INDEX(META!$B:$B,MATCH(D656,META!$A:$A,0))</f>
        <v>Jund Wildfire</v>
      </c>
      <c r="K656" t="str">
        <f t="shared" si="52"/>
        <v>Mono Red Synth-Jund Wildfire</v>
      </c>
    </row>
    <row r="657" spans="1:11" x14ac:dyDescent="0.3">
      <c r="A657">
        <v>164</v>
      </c>
      <c r="B657" t="s">
        <v>129</v>
      </c>
      <c r="C657" t="s">
        <v>26</v>
      </c>
      <c r="D657" t="s">
        <v>2450</v>
      </c>
      <c r="E657" s="1" t="str">
        <f t="shared" si="50"/>
        <v>Simone Sanino-Yuri Zanda</v>
      </c>
      <c r="F657" t="str">
        <f t="shared" si="53"/>
        <v>Lost</v>
      </c>
      <c r="G657" s="1">
        <f t="shared" si="54"/>
        <v>2</v>
      </c>
      <c r="H657">
        <f t="shared" si="51"/>
        <v>1</v>
      </c>
      <c r="I657" t="str">
        <f>INDEX(META!$B:$B,MATCH(B657,META!$A:$A,0))</f>
        <v>White Weenie</v>
      </c>
      <c r="J657" t="str">
        <f>INDEX(META!$B:$B,MATCH(D657,META!$A:$A,0))</f>
        <v>Walls</v>
      </c>
      <c r="K657" t="str">
        <f t="shared" si="52"/>
        <v>White Weenie-Walls</v>
      </c>
    </row>
    <row r="658" spans="1:11" x14ac:dyDescent="0.3">
      <c r="A658">
        <v>165</v>
      </c>
      <c r="B658" t="s">
        <v>122</v>
      </c>
      <c r="C658" t="s">
        <v>26</v>
      </c>
      <c r="D658" t="s">
        <v>2119</v>
      </c>
      <c r="E658" s="1" t="str">
        <f t="shared" si="50"/>
        <v>Carlo Robiati-Davide Delfrate</v>
      </c>
      <c r="F658" t="str">
        <f t="shared" si="53"/>
        <v>Lost</v>
      </c>
      <c r="G658" s="1">
        <f t="shared" si="54"/>
        <v>2</v>
      </c>
      <c r="H658">
        <f t="shared" si="51"/>
        <v>1</v>
      </c>
      <c r="I658" t="str">
        <f>INDEX(META!$B:$B,MATCH(B658,META!$A:$A,0))</f>
        <v>Gruul Monsters</v>
      </c>
      <c r="J658" t="str">
        <f>INDEX(META!$B:$B,MATCH(D658,META!$A:$A,0))</f>
        <v>High Tide Combo</v>
      </c>
      <c r="K658" t="str">
        <f t="shared" si="52"/>
        <v>Gruul Monsters-High Tide Combo</v>
      </c>
    </row>
    <row r="659" spans="1:11" x14ac:dyDescent="0.3">
      <c r="A659">
        <v>166</v>
      </c>
      <c r="B659" t="s">
        <v>1530</v>
      </c>
      <c r="C659" t="s">
        <v>26</v>
      </c>
      <c r="D659" t="s">
        <v>522</v>
      </c>
      <c r="E659" s="1" t="str">
        <f t="shared" si="50"/>
        <v>Erbaldo Baldi-Lorenzo Belloco</v>
      </c>
      <c r="F659" t="str">
        <f t="shared" si="53"/>
        <v>Lost</v>
      </c>
      <c r="G659" s="1">
        <f t="shared" si="54"/>
        <v>2</v>
      </c>
      <c r="H659">
        <f t="shared" si="51"/>
        <v>1</v>
      </c>
      <c r="I659" t="str">
        <f>INDEX(META!$B:$B,MATCH(B659,META!$A:$A,0))</f>
        <v>Mono Blue Aggro</v>
      </c>
      <c r="J659" t="str">
        <f>INDEX(META!$B:$B,MATCH(D659,META!$A:$A,0))</f>
        <v>Mono Black Sacrifice</v>
      </c>
      <c r="K659" t="str">
        <f t="shared" si="52"/>
        <v>Mono Blue Aggro-Mono Black Sacrifice</v>
      </c>
    </row>
    <row r="660" spans="1:11" x14ac:dyDescent="0.3">
      <c r="A660">
        <v>167</v>
      </c>
      <c r="B660" t="s">
        <v>607</v>
      </c>
      <c r="C660" t="s">
        <v>27</v>
      </c>
      <c r="D660" t="s">
        <v>723</v>
      </c>
      <c r="E660" s="1" t="str">
        <f t="shared" si="50"/>
        <v>nicola sampogna-Andrea Giuseppe Razza</v>
      </c>
      <c r="F660" t="str">
        <f t="shared" si="53"/>
        <v>Lost</v>
      </c>
      <c r="G660" s="1">
        <f t="shared" si="54"/>
        <v>2</v>
      </c>
      <c r="H660">
        <f t="shared" si="51"/>
        <v>1</v>
      </c>
      <c r="I660" t="str">
        <f>INDEX(META!$B:$B,MATCH(B660,META!$A:$A,0))</f>
        <v>Mono Blue Terror</v>
      </c>
      <c r="J660" t="str">
        <f>INDEX(META!$B:$B,MATCH(D660,META!$A:$A,0))</f>
        <v>Mono Red Madness</v>
      </c>
      <c r="K660" t="str">
        <f t="shared" si="52"/>
        <v>Mono Blue Terror-Mono Red Madness</v>
      </c>
    </row>
    <row r="661" spans="1:11" x14ac:dyDescent="0.3">
      <c r="A661">
        <v>168</v>
      </c>
      <c r="B661" t="s">
        <v>2505</v>
      </c>
      <c r="C661" t="s">
        <v>28</v>
      </c>
      <c r="D661" t="s">
        <v>110</v>
      </c>
      <c r="E661" s="1" t="str">
        <f t="shared" si="50"/>
        <v>Denis Jarząbek-Manuel Rosi</v>
      </c>
      <c r="F661" t="str">
        <f t="shared" si="53"/>
        <v>Won</v>
      </c>
      <c r="G661" s="1">
        <f t="shared" si="54"/>
        <v>2</v>
      </c>
      <c r="H661">
        <f t="shared" si="51"/>
        <v>1</v>
      </c>
      <c r="I661" t="str">
        <f>INDEX(META!$B:$B,MATCH(B661,META!$A:$A,0))</f>
        <v>Mono Red Synth</v>
      </c>
      <c r="J661" t="str">
        <f>INDEX(META!$B:$B,MATCH(D661,META!$A:$A,0))</f>
        <v>Walls</v>
      </c>
      <c r="K661" t="str">
        <f t="shared" si="52"/>
        <v>Mono Red Synth-Walls</v>
      </c>
    </row>
    <row r="662" spans="1:11" x14ac:dyDescent="0.3">
      <c r="A662">
        <v>169</v>
      </c>
      <c r="B662" t="s">
        <v>2835</v>
      </c>
      <c r="C662" t="s">
        <v>28</v>
      </c>
      <c r="D662" t="s">
        <v>105</v>
      </c>
      <c r="E662" s="1" t="str">
        <f t="shared" si="50"/>
        <v>Manuel Setti-Luca Parsani</v>
      </c>
      <c r="F662" t="str">
        <f t="shared" si="53"/>
        <v>Won</v>
      </c>
      <c r="G662" s="1">
        <f t="shared" si="54"/>
        <v>2</v>
      </c>
      <c r="H662">
        <f t="shared" si="51"/>
        <v>1</v>
      </c>
      <c r="I662" t="str">
        <f>INDEX(META!$B:$B,MATCH(B662,META!$A:$A,0))</f>
        <v>X Lands Spy</v>
      </c>
      <c r="J662" t="str">
        <f>INDEX(META!$B:$B,MATCH(D662,META!$A:$A,0))</f>
        <v>Mono Blue Terror</v>
      </c>
      <c r="K662" t="str">
        <f t="shared" si="52"/>
        <v>X Lands Spy-Mono Blue Terror</v>
      </c>
    </row>
    <row r="663" spans="1:11" x14ac:dyDescent="0.3">
      <c r="A663">
        <v>170</v>
      </c>
      <c r="B663" t="s">
        <v>684</v>
      </c>
      <c r="C663" t="s">
        <v>25</v>
      </c>
      <c r="D663" t="s">
        <v>651</v>
      </c>
      <c r="E663" s="1" t="str">
        <f t="shared" si="50"/>
        <v>Lorenzo Bassi-Giuseppe Gallo</v>
      </c>
      <c r="F663" t="str">
        <f t="shared" si="53"/>
        <v>Won</v>
      </c>
      <c r="G663" s="1">
        <f t="shared" si="54"/>
        <v>2</v>
      </c>
      <c r="H663">
        <f t="shared" si="51"/>
        <v>1</v>
      </c>
      <c r="I663" t="str">
        <f>INDEX(META!$B:$B,MATCH(B663,META!$A:$A,0))</f>
        <v>Mono Red Madness</v>
      </c>
      <c r="J663" t="str">
        <f>INDEX(META!$B:$B,MATCH(D663,META!$A:$A,0))</f>
        <v>Mono Blue Aggro</v>
      </c>
      <c r="K663" t="str">
        <f t="shared" si="52"/>
        <v>Mono Red Madness-Mono Blue Aggro</v>
      </c>
    </row>
    <row r="664" spans="1:11" x14ac:dyDescent="0.3">
      <c r="A664">
        <v>171</v>
      </c>
      <c r="B664" t="s">
        <v>337</v>
      </c>
      <c r="C664" t="s">
        <v>27</v>
      </c>
      <c r="D664" t="s">
        <v>673</v>
      </c>
      <c r="E664" s="1" t="str">
        <f t="shared" si="50"/>
        <v>Andrea Simonetta-Gabriele Carini</v>
      </c>
      <c r="F664" t="str">
        <f t="shared" si="53"/>
        <v>Lost</v>
      </c>
      <c r="G664" s="1">
        <f t="shared" si="54"/>
        <v>2</v>
      </c>
      <c r="H664">
        <f t="shared" si="51"/>
        <v>1</v>
      </c>
      <c r="I664" t="str">
        <f>INDEX(META!$B:$B,MATCH(B664,META!$A:$A,0))</f>
        <v>High Tide Combo</v>
      </c>
      <c r="J664" t="str">
        <f>INDEX(META!$B:$B,MATCH(D664,META!$A:$A,0))</f>
        <v>Mono Red Blitz</v>
      </c>
      <c r="K664" t="str">
        <f t="shared" si="52"/>
        <v>High Tide Combo-Mono Red Blitz</v>
      </c>
    </row>
    <row r="665" spans="1:11" x14ac:dyDescent="0.3">
      <c r="A665">
        <v>172</v>
      </c>
      <c r="B665" t="s">
        <v>2729</v>
      </c>
      <c r="C665" t="s">
        <v>25</v>
      </c>
      <c r="D665" t="s">
        <v>104</v>
      </c>
      <c r="E665" s="1" t="str">
        <f t="shared" si="50"/>
        <v>Simone Marzio-Niccolò Arditi</v>
      </c>
      <c r="F665" t="str">
        <f t="shared" si="53"/>
        <v>Won</v>
      </c>
      <c r="G665" s="1">
        <f t="shared" si="54"/>
        <v>2</v>
      </c>
      <c r="H665">
        <f t="shared" si="51"/>
        <v>1</v>
      </c>
      <c r="I665" t="str">
        <f>INDEX(META!$B:$B,MATCH(B665,META!$A:$A,0))</f>
        <v>Grixis Affinity</v>
      </c>
      <c r="J665" t="str">
        <f>INDEX(META!$B:$B,MATCH(D665,META!$A:$A,0))</f>
        <v>Mono Red Madness</v>
      </c>
      <c r="K665" t="str">
        <f t="shared" si="52"/>
        <v>Grixis Affinity-Mono Red Madness</v>
      </c>
    </row>
    <row r="666" spans="1:11" x14ac:dyDescent="0.3">
      <c r="A666">
        <v>173</v>
      </c>
      <c r="B666" t="s">
        <v>1179</v>
      </c>
      <c r="C666" t="s">
        <v>26</v>
      </c>
      <c r="D666" t="s">
        <v>150</v>
      </c>
      <c r="E666" s="1" t="str">
        <f t="shared" si="50"/>
        <v>Tommaso Albertini-Matteo Costanzi</v>
      </c>
      <c r="F666" t="str">
        <f t="shared" si="53"/>
        <v>Lost</v>
      </c>
      <c r="G666" s="1">
        <f t="shared" si="54"/>
        <v>2</v>
      </c>
      <c r="H666">
        <f t="shared" si="51"/>
        <v>1</v>
      </c>
      <c r="I666" t="str">
        <f>INDEX(META!$B:$B,MATCH(B666,META!$A:$A,0))</f>
        <v>Mono Blue Aggro</v>
      </c>
      <c r="J666" t="str">
        <f>INDEX(META!$B:$B,MATCH(D666,META!$A:$A,0))</f>
        <v>Gardens</v>
      </c>
      <c r="K666" t="str">
        <f t="shared" si="52"/>
        <v>Mono Blue Aggro-Gardens</v>
      </c>
    </row>
    <row r="667" spans="1:11" x14ac:dyDescent="0.3">
      <c r="A667">
        <v>174</v>
      </c>
      <c r="B667" t="s">
        <v>2277</v>
      </c>
      <c r="C667" t="s">
        <v>26</v>
      </c>
      <c r="D667" t="s">
        <v>94</v>
      </c>
      <c r="E667" s="1" t="str">
        <f t="shared" si="50"/>
        <v>Andrea Eugenio Losi-Ernesto Jacopo Varriale</v>
      </c>
      <c r="F667" t="str">
        <f t="shared" si="53"/>
        <v>Lost</v>
      </c>
      <c r="G667" s="1">
        <f t="shared" si="54"/>
        <v>2</v>
      </c>
      <c r="H667">
        <f t="shared" si="51"/>
        <v>1</v>
      </c>
      <c r="I667" t="str">
        <f>INDEX(META!$B:$B,MATCH(B667,META!$A:$A,0))</f>
        <v>Mono Blue Aggro</v>
      </c>
      <c r="J667" t="str">
        <f>INDEX(META!$B:$B,MATCH(D667,META!$A:$A,0))</f>
        <v>Jund Wildfire</v>
      </c>
      <c r="K667" t="str">
        <f t="shared" si="52"/>
        <v>Mono Blue Aggro-Jund Wildfire</v>
      </c>
    </row>
    <row r="668" spans="1:11" x14ac:dyDescent="0.3">
      <c r="A668">
        <v>175</v>
      </c>
      <c r="B668" t="s">
        <v>513</v>
      </c>
      <c r="C668" t="s">
        <v>25</v>
      </c>
      <c r="D668" t="s">
        <v>1684</v>
      </c>
      <c r="E668" s="1" t="str">
        <f t="shared" si="50"/>
        <v>Federico Bosi-Davide Fusca</v>
      </c>
      <c r="F668" t="str">
        <f t="shared" si="53"/>
        <v>Won</v>
      </c>
      <c r="G668" s="1">
        <f t="shared" si="54"/>
        <v>2</v>
      </c>
      <c r="H668">
        <f t="shared" si="51"/>
        <v>1</v>
      </c>
      <c r="I668" t="str">
        <f>INDEX(META!$B:$B,MATCH(B668,META!$A:$A,0))</f>
        <v>Altar Tron</v>
      </c>
      <c r="J668" t="str">
        <f>INDEX(META!$B:$B,MATCH(D668,META!$A:$A,0))</f>
        <v>Mono Blue Aggro</v>
      </c>
      <c r="K668" t="str">
        <f t="shared" si="52"/>
        <v>Altar Tron-Mono Blue Aggro</v>
      </c>
    </row>
    <row r="669" spans="1:11" x14ac:dyDescent="0.3">
      <c r="A669">
        <v>176</v>
      </c>
      <c r="B669" t="s">
        <v>243</v>
      </c>
      <c r="C669" t="s">
        <v>26</v>
      </c>
      <c r="D669" t="s">
        <v>932</v>
      </c>
      <c r="E669" s="1" t="str">
        <f t="shared" si="50"/>
        <v>Diego Bersanetti-Riccardo Vasellini</v>
      </c>
      <c r="F669" t="str">
        <f t="shared" si="53"/>
        <v>Lost</v>
      </c>
      <c r="G669" s="1">
        <f t="shared" si="54"/>
        <v>2</v>
      </c>
      <c r="H669">
        <f t="shared" si="51"/>
        <v>1</v>
      </c>
      <c r="I669" t="str">
        <f>INDEX(META!$B:$B,MATCH(B669,META!$A:$A,0))</f>
        <v>Rakdos Madness</v>
      </c>
      <c r="J669" t="str">
        <f>INDEX(META!$B:$B,MATCH(D669,META!$A:$A,0))</f>
        <v>Gruul Monsters</v>
      </c>
      <c r="K669" t="str">
        <f t="shared" si="52"/>
        <v>Rakdos Madness-Gruul Monsters</v>
      </c>
    </row>
    <row r="670" spans="1:11" x14ac:dyDescent="0.3">
      <c r="A670">
        <v>177</v>
      </c>
      <c r="B670" t="s">
        <v>397</v>
      </c>
      <c r="C670" t="s">
        <v>25</v>
      </c>
      <c r="D670" t="s">
        <v>1010</v>
      </c>
      <c r="E670" s="1" t="str">
        <f t="shared" si="50"/>
        <v>Mario Garbuio-Marco De Sisti</v>
      </c>
      <c r="F670" t="str">
        <f t="shared" si="53"/>
        <v>Won</v>
      </c>
      <c r="G670" s="1">
        <f t="shared" si="54"/>
        <v>2</v>
      </c>
      <c r="H670">
        <f t="shared" si="51"/>
        <v>1</v>
      </c>
      <c r="I670" t="str">
        <f>INDEX(META!$B:$B,MATCH(B670,META!$A:$A,0))</f>
        <v>Dimir Terror</v>
      </c>
      <c r="J670" t="str">
        <f>INDEX(META!$B:$B,MATCH(D670,META!$A:$A,0))</f>
        <v>Mono Red Synth</v>
      </c>
      <c r="K670" t="str">
        <f t="shared" si="52"/>
        <v>Dimir Terror-Mono Red Synth</v>
      </c>
    </row>
    <row r="671" spans="1:11" x14ac:dyDescent="0.3">
      <c r="A671">
        <v>178</v>
      </c>
      <c r="B671" t="s">
        <v>153</v>
      </c>
      <c r="C671" t="s">
        <v>26</v>
      </c>
      <c r="D671" t="s">
        <v>1645</v>
      </c>
      <c r="E671" s="1" t="str">
        <f t="shared" si="50"/>
        <v>Cristian Crema-Gianluca Cremaschi</v>
      </c>
      <c r="F671" t="str">
        <f t="shared" si="53"/>
        <v>Lost</v>
      </c>
      <c r="G671" s="1">
        <f t="shared" si="54"/>
        <v>2</v>
      </c>
      <c r="H671">
        <f t="shared" si="51"/>
        <v>1</v>
      </c>
      <c r="I671" t="str">
        <f>INDEX(META!$B:$B,MATCH(B671,META!$A:$A,0))</f>
        <v>Grixis Affinity</v>
      </c>
      <c r="J671" t="str">
        <f>INDEX(META!$B:$B,MATCH(D671,META!$A:$A,0))</f>
        <v>Mardu Synth</v>
      </c>
      <c r="K671" t="str">
        <f t="shared" si="52"/>
        <v>Grixis Affinity-Mardu Synth</v>
      </c>
    </row>
    <row r="672" spans="1:11" x14ac:dyDescent="0.3">
      <c r="A672">
        <v>179</v>
      </c>
      <c r="B672" t="s">
        <v>88</v>
      </c>
      <c r="C672" t="s">
        <v>27</v>
      </c>
      <c r="D672" t="s">
        <v>2760</v>
      </c>
      <c r="E672" s="1" t="str">
        <f t="shared" si="50"/>
        <v>Matteo Marinelli-Elia Cantini</v>
      </c>
      <c r="F672" t="str">
        <f t="shared" si="53"/>
        <v>Lost</v>
      </c>
      <c r="G672" s="1">
        <f t="shared" si="54"/>
        <v>2</v>
      </c>
      <c r="H672">
        <f t="shared" si="51"/>
        <v>1</v>
      </c>
      <c r="I672" t="str">
        <f>INDEX(META!$B:$B,MATCH(B672,META!$A:$A,0))</f>
        <v>Mono Red Synth</v>
      </c>
      <c r="J672" t="str">
        <f>INDEX(META!$B:$B,MATCH(D672,META!$A:$A,0))</f>
        <v>Mono Red Synth</v>
      </c>
      <c r="K672" t="str">
        <f t="shared" si="52"/>
        <v>Mono Red Synth-Mono Red Synth</v>
      </c>
    </row>
    <row r="673" spans="1:11" x14ac:dyDescent="0.3">
      <c r="A673">
        <v>180</v>
      </c>
      <c r="B673" t="s">
        <v>1130</v>
      </c>
      <c r="C673" t="s">
        <v>26</v>
      </c>
      <c r="D673" t="s">
        <v>913</v>
      </c>
      <c r="E673" s="1" t="str">
        <f t="shared" si="50"/>
        <v>Davide Canevazzi-Simone Reale</v>
      </c>
      <c r="F673" t="str">
        <f t="shared" si="53"/>
        <v>Lost</v>
      </c>
      <c r="G673" s="1">
        <f t="shared" si="54"/>
        <v>2</v>
      </c>
      <c r="H673">
        <f t="shared" si="51"/>
        <v>1</v>
      </c>
      <c r="I673" t="str">
        <f>INDEX(META!$B:$B,MATCH(B673,META!$A:$A,0))</f>
        <v>Rakdos Madness</v>
      </c>
      <c r="J673" t="str">
        <f>INDEX(META!$B:$B,MATCH(D673,META!$A:$A,0))</f>
        <v>Mono Blue Aggro</v>
      </c>
      <c r="K673" t="str">
        <f t="shared" si="52"/>
        <v>Rakdos Madness-Mono Blue Aggro</v>
      </c>
    </row>
    <row r="674" spans="1:11" x14ac:dyDescent="0.3">
      <c r="A674">
        <v>181</v>
      </c>
      <c r="B674" t="s">
        <v>1108</v>
      </c>
      <c r="C674" t="s">
        <v>26</v>
      </c>
      <c r="D674" t="s">
        <v>204</v>
      </c>
      <c r="E674" s="1" t="str">
        <f t="shared" si="50"/>
        <v>Nikolas Melissano-Andrea Campi</v>
      </c>
      <c r="F674" t="str">
        <f t="shared" si="53"/>
        <v>Lost</v>
      </c>
      <c r="G674" s="1">
        <f t="shared" si="54"/>
        <v>2</v>
      </c>
      <c r="H674">
        <f t="shared" si="51"/>
        <v>1</v>
      </c>
      <c r="I674" t="str">
        <f>INDEX(META!$B:$B,MATCH(B674,META!$A:$A,0))</f>
        <v>Jund Wildfire</v>
      </c>
      <c r="J674" t="str">
        <f>INDEX(META!$B:$B,MATCH(D674,META!$A:$A,0))</f>
        <v>X Lands Spy</v>
      </c>
      <c r="K674" t="str">
        <f t="shared" si="52"/>
        <v>Jund Wildfire-X Lands Spy</v>
      </c>
    </row>
    <row r="675" spans="1:11" x14ac:dyDescent="0.3">
      <c r="A675">
        <v>182</v>
      </c>
      <c r="B675" t="s">
        <v>369</v>
      </c>
      <c r="C675" t="s">
        <v>26</v>
      </c>
      <c r="D675" t="s">
        <v>1259</v>
      </c>
      <c r="E675" s="1" t="str">
        <f t="shared" si="50"/>
        <v>Mirco Marchesini-Marco Cavalli</v>
      </c>
      <c r="F675" t="str">
        <f t="shared" si="53"/>
        <v>Lost</v>
      </c>
      <c r="G675" s="1">
        <f t="shared" si="54"/>
        <v>2</v>
      </c>
      <c r="H675">
        <f t="shared" si="51"/>
        <v>1</v>
      </c>
      <c r="I675" t="str">
        <f>INDEX(META!$B:$B,MATCH(B675,META!$A:$A,0))</f>
        <v>Jund Wildfire</v>
      </c>
      <c r="J675" t="str">
        <f>INDEX(META!$B:$B,MATCH(D675,META!$A:$A,0))</f>
        <v>Rakdos Madness</v>
      </c>
      <c r="K675" t="str">
        <f t="shared" si="52"/>
        <v>Jund Wildfire-Rakdos Madness</v>
      </c>
    </row>
    <row r="676" spans="1:11" x14ac:dyDescent="0.3">
      <c r="A676">
        <v>183</v>
      </c>
      <c r="B676" t="s">
        <v>2850</v>
      </c>
      <c r="C676" t="s">
        <v>28</v>
      </c>
      <c r="D676" t="s">
        <v>142</v>
      </c>
      <c r="E676" s="1" t="str">
        <f t="shared" si="50"/>
        <v>Gustavo Rozas-Giacomo Luchetti</v>
      </c>
      <c r="F676" t="str">
        <f t="shared" si="53"/>
        <v>Won</v>
      </c>
      <c r="G676" s="1">
        <f t="shared" si="54"/>
        <v>2</v>
      </c>
      <c r="H676">
        <f t="shared" si="51"/>
        <v>1</v>
      </c>
      <c r="I676" t="str">
        <f>INDEX(META!$B:$B,MATCH(B676,META!$A:$A,0))</f>
        <v>Elves</v>
      </c>
      <c r="J676" t="str">
        <f>INDEX(META!$B:$B,MATCH(D676,META!$A:$A,0))</f>
        <v>Jund Wildfire</v>
      </c>
      <c r="K676" t="str">
        <f t="shared" si="52"/>
        <v>Elves-Jund Wildfire</v>
      </c>
    </row>
    <row r="677" spans="1:11" x14ac:dyDescent="0.3">
      <c r="A677">
        <v>184</v>
      </c>
      <c r="B677" t="s">
        <v>383</v>
      </c>
      <c r="C677" t="s">
        <v>27</v>
      </c>
      <c r="D677" t="s">
        <v>2718</v>
      </c>
      <c r="E677" s="1" t="str">
        <f t="shared" si="50"/>
        <v>Alessandro Belloni-Gianluca Botti</v>
      </c>
      <c r="F677" t="str">
        <f t="shared" si="53"/>
        <v>Lost</v>
      </c>
      <c r="G677" s="1">
        <f t="shared" si="54"/>
        <v>2</v>
      </c>
      <c r="H677">
        <f t="shared" si="51"/>
        <v>1</v>
      </c>
      <c r="I677" t="str">
        <f>INDEX(META!$B:$B,MATCH(B677,META!$A:$A,0))</f>
        <v>Jeskai Ephemerate</v>
      </c>
      <c r="J677" t="str">
        <f>INDEX(META!$B:$B,MATCH(D677,META!$A:$A,0))</f>
        <v>Rakdos Madness</v>
      </c>
      <c r="K677" t="str">
        <f t="shared" si="52"/>
        <v>Jeskai Ephemerate-Rakdos Madness</v>
      </c>
    </row>
    <row r="678" spans="1:11" x14ac:dyDescent="0.3">
      <c r="A678">
        <v>185</v>
      </c>
      <c r="B678" t="s">
        <v>380</v>
      </c>
      <c r="C678" t="s">
        <v>27</v>
      </c>
      <c r="D678" t="s">
        <v>1253</v>
      </c>
      <c r="E678" s="1" t="str">
        <f t="shared" si="50"/>
        <v>Matteo Mazzilli-Marco Bonfiglioli</v>
      </c>
      <c r="F678" t="str">
        <f t="shared" si="53"/>
        <v>Lost</v>
      </c>
      <c r="G678" s="1">
        <f t="shared" si="54"/>
        <v>2</v>
      </c>
      <c r="H678">
        <f t="shared" si="51"/>
        <v>1</v>
      </c>
      <c r="I678" t="str">
        <f>INDEX(META!$B:$B,MATCH(B678,META!$A:$A,0))</f>
        <v>Mono Red Synth</v>
      </c>
      <c r="J678" t="str">
        <f>INDEX(META!$B:$B,MATCH(D678,META!$A:$A,0))</f>
        <v>Mono Blue Aggro</v>
      </c>
      <c r="K678" t="str">
        <f t="shared" si="52"/>
        <v>Mono Red Synth-Mono Blue Aggro</v>
      </c>
    </row>
    <row r="679" spans="1:11" x14ac:dyDescent="0.3">
      <c r="A679">
        <v>186</v>
      </c>
      <c r="B679" t="s">
        <v>1275</v>
      </c>
      <c r="C679" t="s">
        <v>27</v>
      </c>
      <c r="D679" t="s">
        <v>2620</v>
      </c>
      <c r="E679" s="1" t="str">
        <f t="shared" si="50"/>
        <v>Riccardo Gigli-Michele Zino</v>
      </c>
      <c r="F679" t="str">
        <f t="shared" si="53"/>
        <v>Lost</v>
      </c>
      <c r="G679" s="1">
        <f t="shared" si="54"/>
        <v>2</v>
      </c>
      <c r="H679">
        <f t="shared" si="51"/>
        <v>1</v>
      </c>
      <c r="I679" t="str">
        <f>INDEX(META!$B:$B,MATCH(B679,META!$A:$A,0))</f>
        <v>Mono Red Madness</v>
      </c>
      <c r="J679" t="str">
        <f>INDEX(META!$B:$B,MATCH(D679,META!$A:$A,0))</f>
        <v>Dimir Terror</v>
      </c>
      <c r="K679" t="str">
        <f t="shared" si="52"/>
        <v>Mono Red Madness-Dimir Terror</v>
      </c>
    </row>
    <row r="680" spans="1:11" x14ac:dyDescent="0.3">
      <c r="A680">
        <v>187</v>
      </c>
      <c r="B680" t="s">
        <v>1284</v>
      </c>
      <c r="C680" t="s">
        <v>27</v>
      </c>
      <c r="D680" t="s">
        <v>498</v>
      </c>
      <c r="E680" s="1" t="str">
        <f t="shared" si="50"/>
        <v>Marco Vannucci-Martn Rabiller</v>
      </c>
      <c r="F680" t="str">
        <f t="shared" si="53"/>
        <v>Lost</v>
      </c>
      <c r="G680" s="1">
        <f t="shared" si="54"/>
        <v>2</v>
      </c>
      <c r="H680">
        <f t="shared" si="51"/>
        <v>1</v>
      </c>
      <c r="I680" t="str">
        <f>INDEX(META!$B:$B,MATCH(B680,META!$A:$A,0))</f>
        <v>Mono Red Madness</v>
      </c>
      <c r="J680" t="str">
        <f>INDEX(META!$B:$B,MATCH(D680,META!$A:$A,0))</f>
        <v>Izzet Faeries</v>
      </c>
      <c r="K680" t="str">
        <f t="shared" si="52"/>
        <v>Mono Red Madness-Izzet Faeries</v>
      </c>
    </row>
    <row r="681" spans="1:11" x14ac:dyDescent="0.3">
      <c r="A681">
        <v>188</v>
      </c>
      <c r="B681" t="s">
        <v>1565</v>
      </c>
      <c r="C681" t="s">
        <v>26</v>
      </c>
      <c r="D681" t="s">
        <v>375</v>
      </c>
      <c r="E681" s="1" t="str">
        <f t="shared" si="50"/>
        <v>Daniele Tentoni-Luca Nobili</v>
      </c>
      <c r="F681" t="str">
        <f t="shared" si="53"/>
        <v>Lost</v>
      </c>
      <c r="G681" s="1">
        <f t="shared" si="54"/>
        <v>2</v>
      </c>
      <c r="H681">
        <f t="shared" si="51"/>
        <v>1</v>
      </c>
      <c r="I681" t="str">
        <f>INDEX(META!$B:$B,MATCH(B681,META!$A:$A,0))</f>
        <v>Boros Synth</v>
      </c>
      <c r="J681" t="str">
        <f>INDEX(META!$B:$B,MATCH(D681,META!$A:$A,0))</f>
        <v>Azorius Familiars</v>
      </c>
      <c r="K681" t="str">
        <f t="shared" si="52"/>
        <v>Boros Synth-Azorius Familiars</v>
      </c>
    </row>
    <row r="682" spans="1:11" x14ac:dyDescent="0.3">
      <c r="A682">
        <v>189</v>
      </c>
      <c r="B682" t="s">
        <v>2572</v>
      </c>
      <c r="C682" t="s">
        <v>27</v>
      </c>
      <c r="D682" t="s">
        <v>174</v>
      </c>
      <c r="E682" s="1" t="str">
        <f t="shared" si="50"/>
        <v>Luca Boldrini-Leonardo Preti</v>
      </c>
      <c r="F682" t="str">
        <f t="shared" si="53"/>
        <v>Lost</v>
      </c>
      <c r="G682" s="1">
        <f t="shared" si="54"/>
        <v>2</v>
      </c>
      <c r="H682">
        <f t="shared" si="51"/>
        <v>1</v>
      </c>
      <c r="I682" t="str">
        <f>INDEX(META!$B:$B,MATCH(B682,META!$A:$A,0))</f>
        <v>Mono Blue Terror</v>
      </c>
      <c r="J682" t="str">
        <f>INDEX(META!$B:$B,MATCH(D682,META!$A:$A,0))</f>
        <v>Jund Wildfire</v>
      </c>
      <c r="K682" t="str">
        <f t="shared" si="52"/>
        <v>Mono Blue Terror-Jund Wildfire</v>
      </c>
    </row>
    <row r="683" spans="1:11" x14ac:dyDescent="0.3">
      <c r="A683">
        <v>190</v>
      </c>
      <c r="B683" t="s">
        <v>1336</v>
      </c>
      <c r="C683" t="s">
        <v>30</v>
      </c>
      <c r="D683" t="s">
        <v>280</v>
      </c>
      <c r="E683" s="1" t="str">
        <f t="shared" si="50"/>
        <v>Raffaele Gallo-Flavio Quintiero</v>
      </c>
      <c r="F683" t="str">
        <f t="shared" si="53"/>
        <v>Lost</v>
      </c>
      <c r="G683" s="1">
        <f t="shared" si="54"/>
        <v>2</v>
      </c>
      <c r="H683">
        <f t="shared" si="51"/>
        <v>1</v>
      </c>
      <c r="I683" t="str">
        <f>INDEX(META!$B:$B,MATCH(B683,META!$A:$A,0))</f>
        <v>Jund Wildfire</v>
      </c>
      <c r="J683" t="str">
        <f>INDEX(META!$B:$B,MATCH(D683,META!$A:$A,0))</f>
        <v>Boros Synth</v>
      </c>
      <c r="K683" t="str">
        <f t="shared" si="52"/>
        <v>Jund Wildfire-Boros Synth</v>
      </c>
    </row>
    <row r="684" spans="1:11" x14ac:dyDescent="0.3">
      <c r="A684">
        <v>191</v>
      </c>
      <c r="B684" t="s">
        <v>2809</v>
      </c>
      <c r="C684" t="s">
        <v>25</v>
      </c>
      <c r="D684" t="s">
        <v>92</v>
      </c>
      <c r="E684" s="1" t="str">
        <f t="shared" si="50"/>
        <v>Francesco Menchetti-Mattia Sartori</v>
      </c>
      <c r="F684" t="str">
        <f t="shared" si="53"/>
        <v>Won</v>
      </c>
      <c r="G684" s="1">
        <f t="shared" si="54"/>
        <v>2</v>
      </c>
      <c r="H684">
        <f t="shared" si="51"/>
        <v>1</v>
      </c>
      <c r="I684" t="str">
        <f>INDEX(META!$B:$B,MATCH(B684,META!$A:$A,0))</f>
        <v>High Tide Combo</v>
      </c>
      <c r="J684" t="str">
        <f>INDEX(META!$B:$B,MATCH(D684,META!$A:$A,0))</f>
        <v>Jund Wildfire</v>
      </c>
      <c r="K684" t="str">
        <f t="shared" si="52"/>
        <v>High Tide Combo-Jund Wildfire</v>
      </c>
    </row>
    <row r="685" spans="1:11" x14ac:dyDescent="0.3">
      <c r="A685">
        <v>192</v>
      </c>
      <c r="B685" t="s">
        <v>144</v>
      </c>
      <c r="C685" t="s">
        <v>26</v>
      </c>
      <c r="D685" t="s">
        <v>2115</v>
      </c>
      <c r="E685" s="1" t="str">
        <f t="shared" si="50"/>
        <v>Stefano Giordano-Michele Camporesi</v>
      </c>
      <c r="F685" t="str">
        <f t="shared" si="53"/>
        <v>Lost</v>
      </c>
      <c r="G685" s="1">
        <f t="shared" si="54"/>
        <v>2</v>
      </c>
      <c r="H685">
        <f t="shared" si="51"/>
        <v>1</v>
      </c>
      <c r="I685" t="str">
        <f>INDEX(META!$B:$B,MATCH(B685,META!$A:$A,0))</f>
        <v>Mono Red Synth</v>
      </c>
      <c r="J685" t="str">
        <f>INDEX(META!$B:$B,MATCH(D685,META!$A:$A,0))</f>
        <v>Jund Wildfire</v>
      </c>
      <c r="K685" t="str">
        <f t="shared" si="52"/>
        <v>Mono Red Synth-Jund Wildfire</v>
      </c>
    </row>
    <row r="686" spans="1:11" x14ac:dyDescent="0.3">
      <c r="A686">
        <v>193</v>
      </c>
      <c r="B686" t="s">
        <v>230</v>
      </c>
      <c r="C686" t="s">
        <v>28</v>
      </c>
      <c r="D686" t="s">
        <v>2444</v>
      </c>
      <c r="E686" s="1" t="str">
        <f t="shared" si="50"/>
        <v>Mattia Zoli-Szél Mihály</v>
      </c>
      <c r="F686" t="str">
        <f t="shared" si="53"/>
        <v>Won</v>
      </c>
      <c r="G686" s="1">
        <f t="shared" si="54"/>
        <v>2</v>
      </c>
      <c r="H686">
        <f t="shared" si="51"/>
        <v>1</v>
      </c>
      <c r="I686" t="str">
        <f>INDEX(META!$B:$B,MATCH(B686,META!$A:$A,0))</f>
        <v>Mono Red Synth</v>
      </c>
      <c r="J686" t="str">
        <f>INDEX(META!$B:$B,MATCH(D686,META!$A:$A,0))</f>
        <v>Orzhov Blade</v>
      </c>
      <c r="K686" t="str">
        <f t="shared" si="52"/>
        <v>Mono Red Synth-Orzhov Blade</v>
      </c>
    </row>
    <row r="687" spans="1:11" x14ac:dyDescent="0.3">
      <c r="A687">
        <v>194</v>
      </c>
      <c r="B687" t="s">
        <v>2456</v>
      </c>
      <c r="C687" t="s">
        <v>27</v>
      </c>
      <c r="D687" t="s">
        <v>402</v>
      </c>
      <c r="E687" s="1" t="str">
        <f t="shared" si="50"/>
        <v>Lorenzo Carusillo-Nino Alessi</v>
      </c>
      <c r="F687" t="str">
        <f t="shared" si="53"/>
        <v>Lost</v>
      </c>
      <c r="G687" s="1">
        <f t="shared" si="54"/>
        <v>2</v>
      </c>
      <c r="H687">
        <f t="shared" si="51"/>
        <v>1</v>
      </c>
      <c r="I687" t="str">
        <f>INDEX(META!$B:$B,MATCH(B687,META!$A:$A,0))</f>
        <v>Mono Blue Terror</v>
      </c>
      <c r="J687" t="str">
        <f>INDEX(META!$B:$B,MATCH(D687,META!$A:$A,0))</f>
        <v>Mono Red Synth</v>
      </c>
      <c r="K687" t="str">
        <f t="shared" si="52"/>
        <v>Mono Blue Terror-Mono Red Synth</v>
      </c>
    </row>
    <row r="688" spans="1:11" x14ac:dyDescent="0.3">
      <c r="A688">
        <v>195</v>
      </c>
      <c r="B688" t="s">
        <v>1385</v>
      </c>
      <c r="C688" t="s">
        <v>25</v>
      </c>
      <c r="D688" t="s">
        <v>240</v>
      </c>
      <c r="E688" s="1" t="str">
        <f t="shared" si="50"/>
        <v>Mattia Bin-Cosmin Bejinari</v>
      </c>
      <c r="F688" t="str">
        <f t="shared" si="53"/>
        <v>Won</v>
      </c>
      <c r="G688" s="1">
        <f t="shared" si="54"/>
        <v>2</v>
      </c>
      <c r="H688">
        <f t="shared" si="51"/>
        <v>1</v>
      </c>
      <c r="I688" t="str">
        <f>INDEX(META!$B:$B,MATCH(B688,META!$A:$A,0))</f>
        <v>Flicker Tron</v>
      </c>
      <c r="J688" t="str">
        <f>INDEX(META!$B:$B,MATCH(D688,META!$A:$A,0))</f>
        <v>Mono Blue Aggro</v>
      </c>
      <c r="K688" t="str">
        <f t="shared" si="52"/>
        <v>Flicker Tron-Mono Blue Aggro</v>
      </c>
    </row>
    <row r="689" spans="1:11" x14ac:dyDescent="0.3">
      <c r="A689">
        <v>196</v>
      </c>
      <c r="B689" t="s">
        <v>2049</v>
      </c>
      <c r="C689" t="s">
        <v>26</v>
      </c>
      <c r="D689" t="s">
        <v>1535</v>
      </c>
      <c r="E689" s="1" t="str">
        <f t="shared" si="50"/>
        <v>Salvatore Chiavazzo-Mislav Brusač</v>
      </c>
      <c r="F689" t="str">
        <f t="shared" si="53"/>
        <v>Lost</v>
      </c>
      <c r="G689" s="1">
        <f t="shared" si="54"/>
        <v>2</v>
      </c>
      <c r="H689">
        <f t="shared" si="51"/>
        <v>1</v>
      </c>
      <c r="I689" t="str">
        <f>INDEX(META!$B:$B,MATCH(B689,META!$A:$A,0))</f>
        <v>High Tide Combo</v>
      </c>
      <c r="J689" t="str">
        <f>INDEX(META!$B:$B,MATCH(D689,META!$A:$A,0))</f>
        <v>Walls</v>
      </c>
      <c r="K689" t="str">
        <f t="shared" si="52"/>
        <v>High Tide Combo-Walls</v>
      </c>
    </row>
    <row r="690" spans="1:11" x14ac:dyDescent="0.3">
      <c r="A690">
        <v>197</v>
      </c>
      <c r="B690" t="s">
        <v>2961</v>
      </c>
      <c r="C690" t="s">
        <v>27</v>
      </c>
      <c r="D690" t="s">
        <v>233</v>
      </c>
      <c r="E690" s="1" t="str">
        <f t="shared" si="50"/>
        <v>Fabio Catalano-Samuele Samaritani</v>
      </c>
      <c r="F690" t="str">
        <f t="shared" si="53"/>
        <v>Lost</v>
      </c>
      <c r="G690" s="1">
        <f t="shared" si="54"/>
        <v>2</v>
      </c>
      <c r="H690">
        <f t="shared" si="51"/>
        <v>1</v>
      </c>
      <c r="I690" t="str">
        <f>INDEX(META!$B:$B,MATCH(B690,META!$A:$A,0))</f>
        <v>Rakdos Madness</v>
      </c>
      <c r="J690" t="str">
        <f>INDEX(META!$B:$B,MATCH(D690,META!$A:$A,0))</f>
        <v>Jund Wildfire</v>
      </c>
      <c r="K690" t="str">
        <f t="shared" si="52"/>
        <v>Rakdos Madness-Jund Wildfire</v>
      </c>
    </row>
    <row r="691" spans="1:11" x14ac:dyDescent="0.3">
      <c r="A691">
        <v>198</v>
      </c>
      <c r="B691" t="s">
        <v>2709</v>
      </c>
      <c r="C691" t="s">
        <v>25</v>
      </c>
      <c r="D691" t="s">
        <v>252</v>
      </c>
      <c r="E691" s="1" t="str">
        <f t="shared" si="50"/>
        <v>Giuseppe Caiazzo-Filippo Gibin</v>
      </c>
      <c r="F691" t="str">
        <f t="shared" si="53"/>
        <v>Won</v>
      </c>
      <c r="G691" s="1">
        <f t="shared" si="54"/>
        <v>2</v>
      </c>
      <c r="H691">
        <f t="shared" si="51"/>
        <v>1</v>
      </c>
      <c r="I691" t="str">
        <f>INDEX(META!$B:$B,MATCH(B691,META!$A:$A,0))</f>
        <v>Jund Wildfire</v>
      </c>
      <c r="J691" t="str">
        <f>INDEX(META!$B:$B,MATCH(D691,META!$A:$A,0))</f>
        <v>Golgari Fog</v>
      </c>
      <c r="K691" t="str">
        <f t="shared" si="52"/>
        <v>Jund Wildfire-Golgari Fog</v>
      </c>
    </row>
    <row r="692" spans="1:11" x14ac:dyDescent="0.3">
      <c r="A692">
        <v>199</v>
      </c>
      <c r="B692" t="s">
        <v>3057</v>
      </c>
      <c r="C692" t="s">
        <v>26</v>
      </c>
      <c r="D692" t="s">
        <v>281</v>
      </c>
      <c r="E692" s="1" t="str">
        <f t="shared" si="50"/>
        <v>Donato Castello-Matteo Garbuio</v>
      </c>
      <c r="F692" t="str">
        <f t="shared" si="53"/>
        <v>Lost</v>
      </c>
      <c r="G692" s="1">
        <f t="shared" si="54"/>
        <v>2</v>
      </c>
      <c r="H692">
        <f t="shared" si="51"/>
        <v>1</v>
      </c>
      <c r="I692" t="str">
        <f>INDEX(META!$B:$B,MATCH(B692,META!$A:$A,0))</f>
        <v>Jeskai Ephemerate</v>
      </c>
      <c r="J692" t="str">
        <f>INDEX(META!$B:$B,MATCH(D692,META!$A:$A,0))</f>
        <v>Dimir Terror</v>
      </c>
      <c r="K692" t="str">
        <f t="shared" si="52"/>
        <v>Jeskai Ephemerate-Dimir Terror</v>
      </c>
    </row>
    <row r="693" spans="1:11" x14ac:dyDescent="0.3">
      <c r="A693">
        <v>200</v>
      </c>
      <c r="B693" t="s">
        <v>405</v>
      </c>
      <c r="C693" t="s">
        <v>29</v>
      </c>
      <c r="D693" t="s">
        <v>2260</v>
      </c>
      <c r="E693" s="1" t="str">
        <f t="shared" si="50"/>
        <v>Nicola Masoero-Marco Pierozzi</v>
      </c>
      <c r="F693" t="str">
        <f t="shared" si="53"/>
        <v>Draw</v>
      </c>
      <c r="G693" s="1">
        <f t="shared" si="54"/>
        <v>2</v>
      </c>
      <c r="H693">
        <f t="shared" si="51"/>
        <v>1</v>
      </c>
      <c r="I693" t="str">
        <f>INDEX(META!$B:$B,MATCH(B693,META!$A:$A,0))</f>
        <v>Jund Wildfire</v>
      </c>
      <c r="J693" t="str">
        <f>INDEX(META!$B:$B,MATCH(D693,META!$A:$A,0))</f>
        <v>Elves</v>
      </c>
      <c r="K693" t="str">
        <f t="shared" si="52"/>
        <v>Jund Wildfire-Elves</v>
      </c>
    </row>
    <row r="694" spans="1:11" x14ac:dyDescent="0.3">
      <c r="A694">
        <v>201</v>
      </c>
      <c r="B694" t="s">
        <v>2603</v>
      </c>
      <c r="C694" t="s">
        <v>25</v>
      </c>
      <c r="D694" t="s">
        <v>2425</v>
      </c>
      <c r="E694" s="1" t="str">
        <f t="shared" si="50"/>
        <v>Zaccaria Vincenzi-Simone Raichini</v>
      </c>
      <c r="F694" t="str">
        <f t="shared" si="53"/>
        <v>Won</v>
      </c>
      <c r="G694" s="1">
        <f t="shared" si="54"/>
        <v>2</v>
      </c>
      <c r="H694">
        <f t="shared" si="51"/>
        <v>1</v>
      </c>
      <c r="I694" t="str">
        <f>INDEX(META!$B:$B,MATCH(B694,META!$A:$A,0))</f>
        <v>Dredge</v>
      </c>
      <c r="J694" t="str">
        <f>INDEX(META!$B:$B,MATCH(D694,META!$A:$A,0))</f>
        <v>Dimir Terror</v>
      </c>
      <c r="K694" t="str">
        <f t="shared" si="52"/>
        <v>Dredge-Dimir Terror</v>
      </c>
    </row>
    <row r="695" spans="1:11" x14ac:dyDescent="0.3">
      <c r="A695">
        <v>202</v>
      </c>
      <c r="B695" t="s">
        <v>159</v>
      </c>
      <c r="C695" t="s">
        <v>26</v>
      </c>
      <c r="D695" t="s">
        <v>1594</v>
      </c>
      <c r="E695" s="1" t="str">
        <f t="shared" si="50"/>
        <v>matteo rullo-Noam Brunel</v>
      </c>
      <c r="F695" t="str">
        <f t="shared" si="53"/>
        <v>Lost</v>
      </c>
      <c r="G695" s="1">
        <f t="shared" si="54"/>
        <v>2</v>
      </c>
      <c r="H695">
        <f t="shared" si="51"/>
        <v>1</v>
      </c>
      <c r="I695" t="str">
        <f>INDEX(META!$B:$B,MATCH(B695,META!$A:$A,0))</f>
        <v>Jund Wildfire</v>
      </c>
      <c r="J695" t="str">
        <f>INDEX(META!$B:$B,MATCH(D695,META!$A:$A,0))</f>
        <v>Jund Wildfire</v>
      </c>
      <c r="K695" t="str">
        <f t="shared" si="52"/>
        <v>Jund Wildfire-Jund Wildfire</v>
      </c>
    </row>
    <row r="696" spans="1:11" x14ac:dyDescent="0.3">
      <c r="A696">
        <v>203</v>
      </c>
      <c r="B696" t="s">
        <v>316</v>
      </c>
      <c r="C696" t="s">
        <v>26</v>
      </c>
      <c r="D696" t="s">
        <v>1597</v>
      </c>
      <c r="E696" s="1" t="str">
        <f t="shared" si="50"/>
        <v>Lorenzo Aldegheri-Marianna Liccardo</v>
      </c>
      <c r="F696" t="str">
        <f t="shared" si="53"/>
        <v>Lost</v>
      </c>
      <c r="G696" s="1">
        <f t="shared" si="54"/>
        <v>2</v>
      </c>
      <c r="H696">
        <f t="shared" si="51"/>
        <v>1</v>
      </c>
      <c r="I696" t="str">
        <f>INDEX(META!$B:$B,MATCH(B696,META!$A:$A,0))</f>
        <v>Jund Wildfire</v>
      </c>
      <c r="J696" t="str">
        <f>INDEX(META!$B:$B,MATCH(D696,META!$A:$A,0))</f>
        <v>Elves</v>
      </c>
      <c r="K696" t="str">
        <f t="shared" si="52"/>
        <v>Jund Wildfire-Elves</v>
      </c>
    </row>
    <row r="697" spans="1:11" x14ac:dyDescent="0.3">
      <c r="A697">
        <v>204</v>
      </c>
      <c r="B697" t="s">
        <v>1600</v>
      </c>
      <c r="C697" t="s">
        <v>28</v>
      </c>
      <c r="D697" t="s">
        <v>3243</v>
      </c>
      <c r="E697" s="1" t="str">
        <f t="shared" si="50"/>
        <v>Giovanni Navarra-Adrian Gabriel Reyes</v>
      </c>
      <c r="F697" t="str">
        <f t="shared" si="53"/>
        <v>Won</v>
      </c>
      <c r="G697" s="1">
        <f t="shared" si="54"/>
        <v>2</v>
      </c>
      <c r="H697">
        <f t="shared" si="51"/>
        <v>1</v>
      </c>
      <c r="I697" t="str">
        <f>INDEX(META!$B:$B,MATCH(B697,META!$A:$A,0))</f>
        <v>Mono Blue Aggro</v>
      </c>
      <c r="J697" t="str">
        <f>INDEX(META!$B:$B,MATCH(D697,META!$A:$A,0))</f>
        <v>Izzet Terror</v>
      </c>
      <c r="K697" t="str">
        <f t="shared" si="52"/>
        <v>Mono Blue Aggro-Izzet Terror</v>
      </c>
    </row>
    <row r="698" spans="1:11" x14ac:dyDescent="0.3">
      <c r="A698">
        <v>205</v>
      </c>
      <c r="B698" t="s">
        <v>93</v>
      </c>
      <c r="C698" t="s">
        <v>28</v>
      </c>
      <c r="D698" t="s">
        <v>2888</v>
      </c>
      <c r="E698" s="1" t="str">
        <f t="shared" si="50"/>
        <v>Kevin Bashaj-Josip Lešković</v>
      </c>
      <c r="F698" t="str">
        <f t="shared" si="53"/>
        <v>Won</v>
      </c>
      <c r="G698" s="1">
        <f t="shared" si="54"/>
        <v>2</v>
      </c>
      <c r="H698">
        <f t="shared" si="51"/>
        <v>1</v>
      </c>
      <c r="I698" t="str">
        <f>INDEX(META!$B:$B,MATCH(B698,META!$A:$A,0))</f>
        <v>High Tide Combo</v>
      </c>
      <c r="J698" t="str">
        <f>INDEX(META!$B:$B,MATCH(D698,META!$A:$A,0))</f>
        <v>High Tide Combo</v>
      </c>
      <c r="K698" t="str">
        <f t="shared" si="52"/>
        <v>High Tide Combo-High Tide Combo</v>
      </c>
    </row>
    <row r="699" spans="1:11" x14ac:dyDescent="0.3">
      <c r="A699">
        <v>206</v>
      </c>
      <c r="B699" t="s">
        <v>1642</v>
      </c>
      <c r="C699" t="s">
        <v>27</v>
      </c>
      <c r="D699" t="s">
        <v>1256</v>
      </c>
      <c r="E699" s="1" t="str">
        <f t="shared" si="50"/>
        <v>Efrem Perotti-Roberto Francini</v>
      </c>
      <c r="F699" t="str">
        <f t="shared" si="53"/>
        <v>Lost</v>
      </c>
      <c r="G699" s="1">
        <f t="shared" si="54"/>
        <v>2</v>
      </c>
      <c r="H699">
        <f t="shared" si="51"/>
        <v>1</v>
      </c>
      <c r="I699" t="str">
        <f>INDEX(META!$B:$B,MATCH(B699,META!$A:$A,0))</f>
        <v>Mono Blue Aggro</v>
      </c>
      <c r="J699" t="str">
        <f>INDEX(META!$B:$B,MATCH(D699,META!$A:$A,0))</f>
        <v>White Weenie</v>
      </c>
      <c r="K699" t="str">
        <f t="shared" si="52"/>
        <v>Mono Blue Aggro-White Weenie</v>
      </c>
    </row>
    <row r="700" spans="1:11" x14ac:dyDescent="0.3">
      <c r="A700">
        <v>207</v>
      </c>
      <c r="B700" t="s">
        <v>302</v>
      </c>
      <c r="C700" t="s">
        <v>25</v>
      </c>
      <c r="D700" t="s">
        <v>2795</v>
      </c>
      <c r="E700" s="1" t="str">
        <f t="shared" si="50"/>
        <v>Nicolò Croppi-Bertone Luca</v>
      </c>
      <c r="F700" t="str">
        <f t="shared" si="53"/>
        <v>Won</v>
      </c>
      <c r="G700" s="1">
        <f t="shared" si="54"/>
        <v>2</v>
      </c>
      <c r="H700">
        <f t="shared" si="51"/>
        <v>1</v>
      </c>
      <c r="I700" t="str">
        <f>INDEX(META!$B:$B,MATCH(B700,META!$A:$A,0))</f>
        <v>Mono Black Rod</v>
      </c>
      <c r="J700" t="str">
        <f>INDEX(META!$B:$B,MATCH(D700,META!$A:$A,0))</f>
        <v>Dimir Affinity</v>
      </c>
      <c r="K700" t="str">
        <f t="shared" si="52"/>
        <v>Mono Black Rod-Dimir Affinity</v>
      </c>
    </row>
    <row r="701" spans="1:11" x14ac:dyDescent="0.3">
      <c r="A701">
        <v>208</v>
      </c>
      <c r="B701" t="s">
        <v>1940</v>
      </c>
      <c r="C701" t="s">
        <v>27</v>
      </c>
      <c r="D701" t="s">
        <v>306</v>
      </c>
      <c r="E701" s="1" t="str">
        <f t="shared" si="50"/>
        <v>Carlo Iavazzo-Francesco Pina</v>
      </c>
      <c r="F701" t="str">
        <f t="shared" si="53"/>
        <v>Lost</v>
      </c>
      <c r="G701" s="1">
        <f t="shared" si="54"/>
        <v>2</v>
      </c>
      <c r="H701">
        <f t="shared" si="51"/>
        <v>1</v>
      </c>
      <c r="I701" t="str">
        <f>INDEX(META!$B:$B,MATCH(B701,META!$A:$A,0))</f>
        <v>Jund Wildfire</v>
      </c>
      <c r="J701" t="str">
        <f>INDEX(META!$B:$B,MATCH(D701,META!$A:$A,0))</f>
        <v>High Tide Combo</v>
      </c>
      <c r="K701" t="str">
        <f t="shared" si="52"/>
        <v>Jund Wildfire-High Tide Combo</v>
      </c>
    </row>
    <row r="702" spans="1:11" x14ac:dyDescent="0.3">
      <c r="A702">
        <v>209</v>
      </c>
      <c r="B702" t="s">
        <v>3010</v>
      </c>
      <c r="C702" t="s">
        <v>28</v>
      </c>
      <c r="D702" t="s">
        <v>836</v>
      </c>
      <c r="E702" s="1" t="str">
        <f t="shared" si="50"/>
        <v>Luigi Mignogna-Filippo Memeo</v>
      </c>
      <c r="F702" t="str">
        <f t="shared" si="53"/>
        <v>Won</v>
      </c>
      <c r="G702" s="1">
        <f t="shared" si="54"/>
        <v>2</v>
      </c>
      <c r="H702">
        <f t="shared" si="51"/>
        <v>1</v>
      </c>
      <c r="I702" t="str">
        <f>INDEX(META!$B:$B,MATCH(B702,META!$A:$A,0))</f>
        <v>Mono White Heroic</v>
      </c>
      <c r="J702" t="str">
        <f>INDEX(META!$B:$B,MATCH(D702,META!$A:$A,0))</f>
        <v>Mono Blue Aggro</v>
      </c>
      <c r="K702" t="str">
        <f t="shared" si="52"/>
        <v>Mono White Heroic-Mono Blue Aggro</v>
      </c>
    </row>
    <row r="703" spans="1:11" x14ac:dyDescent="0.3">
      <c r="A703">
        <v>210</v>
      </c>
      <c r="B703" t="s">
        <v>158</v>
      </c>
      <c r="C703" t="s">
        <v>27</v>
      </c>
      <c r="D703" t="s">
        <v>2878</v>
      </c>
      <c r="E703" s="1" t="str">
        <f t="shared" si="50"/>
        <v>Lorenzo Canazza-Olmo Reali</v>
      </c>
      <c r="F703" t="str">
        <f t="shared" si="53"/>
        <v>Lost</v>
      </c>
      <c r="G703" s="1">
        <f t="shared" si="54"/>
        <v>2</v>
      </c>
      <c r="H703">
        <f t="shared" si="51"/>
        <v>1</v>
      </c>
      <c r="I703" t="str">
        <f>INDEX(META!$B:$B,MATCH(B703,META!$A:$A,0))</f>
        <v>X Lands Spy</v>
      </c>
      <c r="J703" t="str">
        <f>INDEX(META!$B:$B,MATCH(D703,META!$A:$A,0))</f>
        <v>Mono Red Madness</v>
      </c>
      <c r="K703" t="str">
        <f t="shared" si="52"/>
        <v>X Lands Spy-Mono Red Madness</v>
      </c>
    </row>
    <row r="704" spans="1:11" x14ac:dyDescent="0.3">
      <c r="A704">
        <v>211</v>
      </c>
      <c r="B704" t="s">
        <v>1242</v>
      </c>
      <c r="C704" t="s">
        <v>27</v>
      </c>
      <c r="D704" t="s">
        <v>1731</v>
      </c>
      <c r="E704" s="1" t="str">
        <f t="shared" si="50"/>
        <v>Pietro Malevolti-Alessandro Monti</v>
      </c>
      <c r="F704" t="str">
        <f t="shared" si="53"/>
        <v>Lost</v>
      </c>
      <c r="G704" s="1">
        <f t="shared" si="54"/>
        <v>2</v>
      </c>
      <c r="H704">
        <f t="shared" si="51"/>
        <v>1</v>
      </c>
      <c r="I704" t="str">
        <f>INDEX(META!$B:$B,MATCH(B704,META!$A:$A,0))</f>
        <v>Mono Red Madness</v>
      </c>
      <c r="J704" t="str">
        <f>INDEX(META!$B:$B,MATCH(D704,META!$A:$A,0))</f>
        <v>Gardens</v>
      </c>
      <c r="K704" t="str">
        <f t="shared" si="52"/>
        <v>Mono Red Madness-Gardens</v>
      </c>
    </row>
    <row r="705" spans="1:11" x14ac:dyDescent="0.3">
      <c r="A705">
        <v>212</v>
      </c>
      <c r="B705" t="s">
        <v>1736</v>
      </c>
      <c r="C705" t="s">
        <v>25</v>
      </c>
      <c r="D705" t="s">
        <v>141</v>
      </c>
      <c r="E705" s="1" t="str">
        <f t="shared" ref="E705:E768" si="55">B705&amp;"-"&amp;D705</f>
        <v>Mirko Bonazza-enrico colzi</v>
      </c>
      <c r="F705" t="str">
        <f t="shared" si="53"/>
        <v>Won</v>
      </c>
      <c r="G705" s="1">
        <f t="shared" si="54"/>
        <v>2</v>
      </c>
      <c r="H705">
        <f t="shared" si="51"/>
        <v>1</v>
      </c>
      <c r="I705" t="str">
        <f>INDEX(META!$B:$B,MATCH(B705,META!$A:$A,0))</f>
        <v>Mono Red Madness</v>
      </c>
      <c r="J705" t="str">
        <f>INDEX(META!$B:$B,MATCH(D705,META!$A:$A,0))</f>
        <v>Whale Combo</v>
      </c>
      <c r="K705" t="str">
        <f t="shared" si="52"/>
        <v>Mono Red Madness-Whale Combo</v>
      </c>
    </row>
    <row r="706" spans="1:11" x14ac:dyDescent="0.3">
      <c r="A706">
        <v>213</v>
      </c>
      <c r="B706" t="s">
        <v>307</v>
      </c>
      <c r="C706" t="s">
        <v>28</v>
      </c>
      <c r="D706" t="s">
        <v>2715</v>
      </c>
      <c r="E706" s="1" t="str">
        <f t="shared" si="55"/>
        <v>Giacomo Giuliani-Andrea Decarlo</v>
      </c>
      <c r="F706" t="str">
        <f t="shared" si="53"/>
        <v>Won</v>
      </c>
      <c r="G706" s="1">
        <f t="shared" si="54"/>
        <v>2</v>
      </c>
      <c r="H706">
        <f t="shared" ref="H706:H769" si="56">AND(I706&gt;0,J706&gt;0)*1</f>
        <v>1</v>
      </c>
      <c r="I706" t="str">
        <f>INDEX(META!$B:$B,MATCH(B706,META!$A:$A,0))</f>
        <v>Jund Wildfire</v>
      </c>
      <c r="J706" t="str">
        <f>INDEX(META!$B:$B,MATCH(D706,META!$A:$A,0))</f>
        <v>Mono Red Madness</v>
      </c>
      <c r="K706" t="str">
        <f t="shared" ref="K706:K769" si="57">I706&amp;"-"&amp;J706</f>
        <v>Jund Wildfire-Mono Red Madness</v>
      </c>
    </row>
    <row r="707" spans="1:11" x14ac:dyDescent="0.3">
      <c r="A707">
        <v>214</v>
      </c>
      <c r="B707" t="s">
        <v>96</v>
      </c>
      <c r="C707" t="s">
        <v>25</v>
      </c>
      <c r="D707" t="s">
        <v>1896</v>
      </c>
      <c r="E707" s="1" t="str">
        <f t="shared" si="55"/>
        <v>Antonella Giancotti-Giulio Pellegrini</v>
      </c>
      <c r="F707" t="str">
        <f t="shared" ref="F707:F770" si="58">_xlfn.TEXTBEFORE(C707," ")</f>
        <v>Won</v>
      </c>
      <c r="G707" s="1">
        <f t="shared" ref="G707:G770" si="59">IF(A707&gt;=A706,G706,G706+1)</f>
        <v>2</v>
      </c>
      <c r="H707">
        <f t="shared" si="56"/>
        <v>1</v>
      </c>
      <c r="I707" t="str">
        <f>INDEX(META!$B:$B,MATCH(B707,META!$A:$A,0))</f>
        <v>Mono Red Synth</v>
      </c>
      <c r="J707" t="str">
        <f>INDEX(META!$B:$B,MATCH(D707,META!$A:$A,0))</f>
        <v>Mono Blue Terror</v>
      </c>
      <c r="K707" t="str">
        <f t="shared" si="57"/>
        <v>Mono Red Synth-Mono Blue Terror</v>
      </c>
    </row>
    <row r="708" spans="1:11" x14ac:dyDescent="0.3">
      <c r="A708">
        <v>215</v>
      </c>
      <c r="B708" t="s">
        <v>766</v>
      </c>
      <c r="C708" t="s">
        <v>27</v>
      </c>
      <c r="D708" t="s">
        <v>2640</v>
      </c>
      <c r="E708" s="1" t="str">
        <f t="shared" si="55"/>
        <v>Riccardo Oliviero-Giuseppe Monfregola</v>
      </c>
      <c r="F708" t="str">
        <f t="shared" si="58"/>
        <v>Lost</v>
      </c>
      <c r="G708" s="1">
        <f t="shared" si="59"/>
        <v>2</v>
      </c>
      <c r="H708">
        <f t="shared" si="56"/>
        <v>1</v>
      </c>
      <c r="I708" t="str">
        <f>INDEX(META!$B:$B,MATCH(B708,META!$A:$A,0))</f>
        <v>Mono Red Synth</v>
      </c>
      <c r="J708" t="str">
        <f>INDEX(META!$B:$B,MATCH(D708,META!$A:$A,0))</f>
        <v>Mono Red Synth</v>
      </c>
      <c r="K708" t="str">
        <f t="shared" si="57"/>
        <v>Mono Red Synth-Mono Red Synth</v>
      </c>
    </row>
    <row r="709" spans="1:11" x14ac:dyDescent="0.3">
      <c r="A709">
        <v>216</v>
      </c>
      <c r="B709" t="s">
        <v>1808</v>
      </c>
      <c r="C709" t="s">
        <v>25</v>
      </c>
      <c r="D709" t="s">
        <v>136</v>
      </c>
      <c r="E709" s="1" t="str">
        <f t="shared" si="55"/>
        <v>Kristijan Kondić-Gianluca Costantino</v>
      </c>
      <c r="F709" t="str">
        <f t="shared" si="58"/>
        <v>Won</v>
      </c>
      <c r="G709" s="1">
        <f t="shared" si="59"/>
        <v>2</v>
      </c>
      <c r="H709">
        <f t="shared" si="56"/>
        <v>1</v>
      </c>
      <c r="I709" t="str">
        <f>INDEX(META!$B:$B,MATCH(B709,META!$A:$A,0))</f>
        <v>High Tide Combo</v>
      </c>
      <c r="J709" t="str">
        <f>INDEX(META!$B:$B,MATCH(D709,META!$A:$A,0))</f>
        <v>Rakdos Madness</v>
      </c>
      <c r="K709" t="str">
        <f t="shared" si="57"/>
        <v>High Tide Combo-Rakdos Madness</v>
      </c>
    </row>
    <row r="710" spans="1:11" x14ac:dyDescent="0.3">
      <c r="A710">
        <v>217</v>
      </c>
      <c r="B710" t="s">
        <v>264</v>
      </c>
      <c r="C710" t="s">
        <v>26</v>
      </c>
      <c r="D710" t="s">
        <v>2927</v>
      </c>
      <c r="E710" s="1" t="str">
        <f t="shared" si="55"/>
        <v>marco rista-Riccardo Bandere</v>
      </c>
      <c r="F710" t="str">
        <f t="shared" si="58"/>
        <v>Lost</v>
      </c>
      <c r="G710" s="1">
        <f t="shared" si="59"/>
        <v>2</v>
      </c>
      <c r="H710">
        <f t="shared" si="56"/>
        <v>1</v>
      </c>
      <c r="I710" t="str">
        <f>INDEX(META!$B:$B,MATCH(B710,META!$A:$A,0))</f>
        <v>Rakdos Madness</v>
      </c>
      <c r="J710" t="str">
        <f>INDEX(META!$B:$B,MATCH(D710,META!$A:$A,0))</f>
        <v>Mono Blue Aggro</v>
      </c>
      <c r="K710" t="str">
        <f t="shared" si="57"/>
        <v>Rakdos Madness-Mono Blue Aggro</v>
      </c>
    </row>
    <row r="711" spans="1:11" x14ac:dyDescent="0.3">
      <c r="A711">
        <v>218</v>
      </c>
      <c r="B711" t="s">
        <v>310</v>
      </c>
      <c r="C711" t="s">
        <v>28</v>
      </c>
      <c r="D711" t="s">
        <v>2331</v>
      </c>
      <c r="E711" s="1" t="str">
        <f t="shared" si="55"/>
        <v>Davide Sambarino-Leonardo Boccetti</v>
      </c>
      <c r="F711" t="str">
        <f t="shared" si="58"/>
        <v>Won</v>
      </c>
      <c r="G711" s="1">
        <f t="shared" si="59"/>
        <v>2</v>
      </c>
      <c r="H711">
        <f t="shared" si="56"/>
        <v>1</v>
      </c>
      <c r="I711" t="str">
        <f>INDEX(META!$B:$B,MATCH(B711,META!$A:$A,0))</f>
        <v>Mono Red Madness</v>
      </c>
      <c r="J711" t="str">
        <f>INDEX(META!$B:$B,MATCH(D711,META!$A:$A,0))</f>
        <v>Rakdos Madness</v>
      </c>
      <c r="K711" t="str">
        <f t="shared" si="57"/>
        <v>Mono Red Madness-Rakdos Madness</v>
      </c>
    </row>
    <row r="712" spans="1:11" x14ac:dyDescent="0.3">
      <c r="A712">
        <v>219</v>
      </c>
      <c r="B712" t="s">
        <v>1836</v>
      </c>
      <c r="C712" t="s">
        <v>28</v>
      </c>
      <c r="D712" t="s">
        <v>2283</v>
      </c>
      <c r="E712" s="1" t="str">
        <f t="shared" si="55"/>
        <v>Emanuele Guerini-Matteo Palma</v>
      </c>
      <c r="F712" t="str">
        <f t="shared" si="58"/>
        <v>Won</v>
      </c>
      <c r="G712" s="1">
        <f t="shared" si="59"/>
        <v>2</v>
      </c>
      <c r="H712">
        <f t="shared" si="56"/>
        <v>1</v>
      </c>
      <c r="I712" t="str">
        <f>INDEX(META!$B:$B,MATCH(B712,META!$A:$A,0))</f>
        <v>White Weenie</v>
      </c>
      <c r="J712" t="str">
        <f>INDEX(META!$B:$B,MATCH(D712,META!$A:$A,0))</f>
        <v>Flicker Tron</v>
      </c>
      <c r="K712" t="str">
        <f t="shared" si="57"/>
        <v>White Weenie-Flicker Tron</v>
      </c>
    </row>
    <row r="713" spans="1:11" x14ac:dyDescent="0.3">
      <c r="A713">
        <v>220</v>
      </c>
      <c r="B713" t="s">
        <v>3216</v>
      </c>
      <c r="C713" t="s">
        <v>28</v>
      </c>
      <c r="D713" t="s">
        <v>265</v>
      </c>
      <c r="E713" s="1" t="str">
        <f t="shared" si="55"/>
        <v>Matteo Malberti-Alberto Ricciardi</v>
      </c>
      <c r="F713" t="str">
        <f t="shared" si="58"/>
        <v>Won</v>
      </c>
      <c r="G713" s="1">
        <f t="shared" si="59"/>
        <v>2</v>
      </c>
      <c r="H713">
        <f t="shared" si="56"/>
        <v>1</v>
      </c>
      <c r="I713" t="str">
        <f>INDEX(META!$B:$B,MATCH(B713,META!$A:$A,0))</f>
        <v>Grixis Affinity</v>
      </c>
      <c r="J713" t="str">
        <f>INDEX(META!$B:$B,MATCH(D713,META!$A:$A,0))</f>
        <v>Walls</v>
      </c>
      <c r="K713" t="str">
        <f t="shared" si="57"/>
        <v>Grixis Affinity-Walls</v>
      </c>
    </row>
    <row r="714" spans="1:11" x14ac:dyDescent="0.3">
      <c r="A714">
        <v>221</v>
      </c>
      <c r="B714" t="s">
        <v>972</v>
      </c>
      <c r="C714" t="s">
        <v>25</v>
      </c>
      <c r="D714" t="s">
        <v>1847</v>
      </c>
      <c r="E714" s="1" t="str">
        <f t="shared" si="55"/>
        <v>Antonio Amendolea-Andrea Cosentino</v>
      </c>
      <c r="F714" t="str">
        <f t="shared" si="58"/>
        <v>Won</v>
      </c>
      <c r="G714" s="1">
        <f t="shared" si="59"/>
        <v>2</v>
      </c>
      <c r="H714">
        <f t="shared" si="56"/>
        <v>1</v>
      </c>
      <c r="I714" t="str">
        <f>INDEX(META!$B:$B,MATCH(B714,META!$A:$A,0))</f>
        <v>Gruul Monsters</v>
      </c>
      <c r="J714" t="str">
        <f>INDEX(META!$B:$B,MATCH(D714,META!$A:$A,0))</f>
        <v>Orzhov Ephemerate</v>
      </c>
      <c r="K714" t="str">
        <f t="shared" si="57"/>
        <v>Gruul Monsters-Orzhov Ephemerate</v>
      </c>
    </row>
    <row r="715" spans="1:11" x14ac:dyDescent="0.3">
      <c r="A715">
        <v>222</v>
      </c>
      <c r="B715" t="s">
        <v>2529</v>
      </c>
      <c r="C715" t="s">
        <v>25</v>
      </c>
      <c r="D715" t="s">
        <v>89</v>
      </c>
      <c r="E715" s="1" t="str">
        <f t="shared" si="55"/>
        <v>Rizzi Federico-Andrea Belotti</v>
      </c>
      <c r="F715" t="str">
        <f t="shared" si="58"/>
        <v>Won</v>
      </c>
      <c r="G715" s="1">
        <f t="shared" si="59"/>
        <v>2</v>
      </c>
      <c r="H715">
        <f t="shared" si="56"/>
        <v>1</v>
      </c>
      <c r="I715" t="str">
        <f>INDEX(META!$B:$B,MATCH(B715,META!$A:$A,0))</f>
        <v>Boros Synth</v>
      </c>
      <c r="J715" t="str">
        <f>INDEX(META!$B:$B,MATCH(D715,META!$A:$A,0))</f>
        <v>Mono Red Synth</v>
      </c>
      <c r="K715" t="str">
        <f t="shared" si="57"/>
        <v>Boros Synth-Mono Red Synth</v>
      </c>
    </row>
    <row r="716" spans="1:11" x14ac:dyDescent="0.3">
      <c r="A716">
        <v>223</v>
      </c>
      <c r="B716" t="s">
        <v>1290</v>
      </c>
      <c r="C716" t="s">
        <v>25</v>
      </c>
      <c r="D716" t="s">
        <v>1875</v>
      </c>
      <c r="E716" s="1" t="str">
        <f t="shared" si="55"/>
        <v>Mattia Schiavone-Pasquale De Simone</v>
      </c>
      <c r="F716" t="str">
        <f t="shared" si="58"/>
        <v>Won</v>
      </c>
      <c r="G716" s="1">
        <f t="shared" si="59"/>
        <v>2</v>
      </c>
      <c r="H716">
        <f t="shared" si="56"/>
        <v>1</v>
      </c>
      <c r="I716" t="str">
        <f>INDEX(META!$B:$B,MATCH(B716,META!$A:$A,0))</f>
        <v>Jund Wildfire</v>
      </c>
      <c r="J716" t="str">
        <f>INDEX(META!$B:$B,MATCH(D716,META!$A:$A,0))</f>
        <v>Slivers</v>
      </c>
      <c r="K716" t="str">
        <f t="shared" si="57"/>
        <v>Jund Wildfire-Slivers</v>
      </c>
    </row>
    <row r="717" spans="1:11" x14ac:dyDescent="0.3">
      <c r="A717">
        <v>224</v>
      </c>
      <c r="B717" t="s">
        <v>219</v>
      </c>
      <c r="C717" t="s">
        <v>25</v>
      </c>
      <c r="D717" t="s">
        <v>2459</v>
      </c>
      <c r="E717" s="1" t="str">
        <f t="shared" si="55"/>
        <v>Davide Roletto-Giulio Franchi</v>
      </c>
      <c r="F717" t="str">
        <f t="shared" si="58"/>
        <v>Won</v>
      </c>
      <c r="G717" s="1">
        <f t="shared" si="59"/>
        <v>2</v>
      </c>
      <c r="H717">
        <f t="shared" si="56"/>
        <v>1</v>
      </c>
      <c r="I717" t="str">
        <f>INDEX(META!$B:$B,MATCH(B717,META!$A:$A,0))</f>
        <v>Jund Wildfire</v>
      </c>
      <c r="J717" t="str">
        <f>INDEX(META!$B:$B,MATCH(D717,META!$A:$A,0))</f>
        <v>Boros Synth</v>
      </c>
      <c r="K717" t="str">
        <f t="shared" si="57"/>
        <v>Jund Wildfire-Boros Synth</v>
      </c>
    </row>
    <row r="718" spans="1:11" x14ac:dyDescent="0.3">
      <c r="A718">
        <v>225</v>
      </c>
      <c r="B718" t="s">
        <v>1893</v>
      </c>
      <c r="C718" t="s">
        <v>25</v>
      </c>
      <c r="D718" t="s">
        <v>334</v>
      </c>
      <c r="E718" s="1" t="str">
        <f t="shared" si="55"/>
        <v>Federico Fronzi-Roberto Paoli</v>
      </c>
      <c r="F718" t="str">
        <f t="shared" si="58"/>
        <v>Won</v>
      </c>
      <c r="G718" s="1">
        <f t="shared" si="59"/>
        <v>2</v>
      </c>
      <c r="H718">
        <f t="shared" si="56"/>
        <v>1</v>
      </c>
      <c r="I718" t="str">
        <f>INDEX(META!$B:$B,MATCH(B718,META!$A:$A,0))</f>
        <v>Jeskai Ephemerate</v>
      </c>
      <c r="J718" t="str">
        <f>INDEX(META!$B:$B,MATCH(D718,META!$A:$A,0))</f>
        <v>Mono Red Madness</v>
      </c>
      <c r="K718" t="str">
        <f t="shared" si="57"/>
        <v>Jeskai Ephemerate-Mono Red Madness</v>
      </c>
    </row>
    <row r="719" spans="1:11" x14ac:dyDescent="0.3">
      <c r="A719">
        <v>226</v>
      </c>
      <c r="B719" t="s">
        <v>3025</v>
      </c>
      <c r="C719" t="s">
        <v>25</v>
      </c>
      <c r="D719" t="s">
        <v>1866</v>
      </c>
      <c r="E719" s="1" t="str">
        <f t="shared" si="55"/>
        <v>Piero Lombardi-Marco Antonelli</v>
      </c>
      <c r="F719" t="str">
        <f t="shared" si="58"/>
        <v>Won</v>
      </c>
      <c r="G719" s="1">
        <f t="shared" si="59"/>
        <v>2</v>
      </c>
      <c r="H719">
        <f t="shared" si="56"/>
        <v>1</v>
      </c>
      <c r="I719" t="str">
        <f>INDEX(META!$B:$B,MATCH(B719,META!$A:$A,0))</f>
        <v>Elves</v>
      </c>
      <c r="J719" t="str">
        <f>INDEX(META!$B:$B,MATCH(D719,META!$A:$A,0))</f>
        <v>X Lands Spy</v>
      </c>
      <c r="K719" t="str">
        <f t="shared" si="57"/>
        <v>Elves-X Lands Spy</v>
      </c>
    </row>
    <row r="720" spans="1:11" x14ac:dyDescent="0.3">
      <c r="A720">
        <v>227</v>
      </c>
      <c r="B720" t="s">
        <v>3125</v>
      </c>
      <c r="C720" t="s">
        <v>28</v>
      </c>
      <c r="D720" t="s">
        <v>327</v>
      </c>
      <c r="E720" s="1" t="str">
        <f t="shared" si="55"/>
        <v>dario ermelli-Federico Di Cesare</v>
      </c>
      <c r="F720" t="str">
        <f t="shared" si="58"/>
        <v>Won</v>
      </c>
      <c r="G720" s="1">
        <f t="shared" si="59"/>
        <v>2</v>
      </c>
      <c r="H720">
        <f t="shared" si="56"/>
        <v>1</v>
      </c>
      <c r="I720" t="str">
        <f>INDEX(META!$B:$B,MATCH(B720,META!$A:$A,0))</f>
        <v>Mono Red Synth</v>
      </c>
      <c r="J720" t="str">
        <f>INDEX(META!$B:$B,MATCH(D720,META!$A:$A,0))</f>
        <v>Mono Red Madness</v>
      </c>
      <c r="K720" t="str">
        <f t="shared" si="57"/>
        <v>Mono Red Synth-Mono Red Madness</v>
      </c>
    </row>
    <row r="721" spans="1:11" x14ac:dyDescent="0.3">
      <c r="A721">
        <v>228</v>
      </c>
      <c r="B721" t="s">
        <v>604</v>
      </c>
      <c r="C721" t="s">
        <v>26</v>
      </c>
      <c r="D721" t="s">
        <v>2003</v>
      </c>
      <c r="E721" s="1" t="str">
        <f t="shared" si="55"/>
        <v>Russell Monje-Benni Sanò</v>
      </c>
      <c r="F721" t="str">
        <f t="shared" si="58"/>
        <v>Lost</v>
      </c>
      <c r="G721" s="1">
        <f t="shared" si="59"/>
        <v>2</v>
      </c>
      <c r="H721">
        <f t="shared" si="56"/>
        <v>1</v>
      </c>
      <c r="I721" t="str">
        <f>INDEX(META!$B:$B,MATCH(B721,META!$A:$A,0))</f>
        <v>Jund Wildfire</v>
      </c>
      <c r="J721" t="str">
        <f>INDEX(META!$B:$B,MATCH(D721,META!$A:$A,0))</f>
        <v>Jund Wildfire</v>
      </c>
      <c r="K721" t="str">
        <f t="shared" si="57"/>
        <v>Jund Wildfire-Jund Wildfire</v>
      </c>
    </row>
    <row r="722" spans="1:11" x14ac:dyDescent="0.3">
      <c r="A722">
        <v>229</v>
      </c>
      <c r="B722" t="s">
        <v>286</v>
      </c>
      <c r="C722" t="s">
        <v>28</v>
      </c>
      <c r="D722" t="s">
        <v>2141</v>
      </c>
      <c r="E722" s="1" t="str">
        <f t="shared" si="55"/>
        <v>Lorenzo Di Grazia-Francesco Nocella</v>
      </c>
      <c r="F722" t="str">
        <f t="shared" si="58"/>
        <v>Won</v>
      </c>
      <c r="G722" s="1">
        <f t="shared" si="59"/>
        <v>2</v>
      </c>
      <c r="H722">
        <f t="shared" si="56"/>
        <v>1</v>
      </c>
      <c r="I722" t="str">
        <f>INDEX(META!$B:$B,MATCH(B722,META!$A:$A,0))</f>
        <v>Jund Wildfire</v>
      </c>
      <c r="J722" t="str">
        <f>INDEX(META!$B:$B,MATCH(D722,META!$A:$A,0))</f>
        <v>Mono Red Synth</v>
      </c>
      <c r="K722" t="str">
        <f t="shared" si="57"/>
        <v>Jund Wildfire-Mono Red Synth</v>
      </c>
    </row>
    <row r="723" spans="1:11" x14ac:dyDescent="0.3">
      <c r="A723">
        <v>230</v>
      </c>
      <c r="B723" t="s">
        <v>2670</v>
      </c>
      <c r="C723" t="s">
        <v>25</v>
      </c>
      <c r="D723" t="s">
        <v>2249</v>
      </c>
      <c r="E723" s="1" t="str">
        <f t="shared" si="55"/>
        <v>Giovanni Maria Borghi-Leonardo Poleggi</v>
      </c>
      <c r="F723" t="str">
        <f t="shared" si="58"/>
        <v>Won</v>
      </c>
      <c r="G723" s="1">
        <f t="shared" si="59"/>
        <v>2</v>
      </c>
      <c r="H723">
        <f t="shared" si="56"/>
        <v>1</v>
      </c>
      <c r="I723" t="str">
        <f>INDEX(META!$B:$B,MATCH(B723,META!$A:$A,0))</f>
        <v>Azorius Familiars</v>
      </c>
      <c r="J723" t="str">
        <f>INDEX(META!$B:$B,MATCH(D723,META!$A:$A,0))</f>
        <v>Rakdos Madness</v>
      </c>
      <c r="K723" t="str">
        <f t="shared" si="57"/>
        <v>Azorius Familiars-Rakdos Madness</v>
      </c>
    </row>
    <row r="724" spans="1:11" x14ac:dyDescent="0.3">
      <c r="A724">
        <v>231</v>
      </c>
      <c r="B724" t="s">
        <v>85</v>
      </c>
      <c r="C724" t="s">
        <v>26</v>
      </c>
      <c r="D724" t="s">
        <v>3207</v>
      </c>
      <c r="E724" s="1" t="str">
        <f t="shared" si="55"/>
        <v>Ettore Mingardo-Martin Bakac</v>
      </c>
      <c r="F724" t="str">
        <f t="shared" si="58"/>
        <v>Lost</v>
      </c>
      <c r="G724" s="1">
        <f t="shared" si="59"/>
        <v>2</v>
      </c>
      <c r="H724">
        <f t="shared" si="56"/>
        <v>1</v>
      </c>
      <c r="I724" t="str">
        <f>INDEX(META!$B:$B,MATCH(B724,META!$A:$A,0))</f>
        <v>X Lands Spy</v>
      </c>
      <c r="J724" t="str">
        <f>INDEX(META!$B:$B,MATCH(D724,META!$A:$A,0))</f>
        <v>Azorius Familiars</v>
      </c>
      <c r="K724" t="str">
        <f t="shared" si="57"/>
        <v>X Lands Spy-Azorius Familiars</v>
      </c>
    </row>
    <row r="725" spans="1:11" x14ac:dyDescent="0.3">
      <c r="A725">
        <v>232</v>
      </c>
      <c r="B725" t="s">
        <v>2263</v>
      </c>
      <c r="C725" t="s">
        <v>28</v>
      </c>
      <c r="D725" t="s">
        <v>425</v>
      </c>
      <c r="E725" s="1" t="str">
        <f t="shared" si="55"/>
        <v>Simone Sirio-Francesco Ferrari</v>
      </c>
      <c r="F725" t="str">
        <f t="shared" si="58"/>
        <v>Won</v>
      </c>
      <c r="G725" s="1">
        <f t="shared" si="59"/>
        <v>2</v>
      </c>
      <c r="H725">
        <f t="shared" si="56"/>
        <v>1</v>
      </c>
      <c r="I725" t="str">
        <f>INDEX(META!$B:$B,MATCH(B725,META!$A:$A,0))</f>
        <v>Gardens</v>
      </c>
      <c r="J725" t="str">
        <f>INDEX(META!$B:$B,MATCH(D725,META!$A:$A,0))</f>
        <v>Jund Wildfire</v>
      </c>
      <c r="K725" t="str">
        <f t="shared" si="57"/>
        <v>Gardens-Jund Wildfire</v>
      </c>
    </row>
    <row r="726" spans="1:11" x14ac:dyDescent="0.3">
      <c r="A726">
        <v>233</v>
      </c>
      <c r="B726" t="s">
        <v>2268</v>
      </c>
      <c r="C726" t="s">
        <v>26</v>
      </c>
      <c r="D726" t="s">
        <v>107</v>
      </c>
      <c r="E726" s="1" t="str">
        <f t="shared" si="55"/>
        <v>Manuel Russino-Lorenzo Fontana</v>
      </c>
      <c r="F726" t="str">
        <f t="shared" si="58"/>
        <v>Lost</v>
      </c>
      <c r="G726" s="1">
        <f t="shared" si="59"/>
        <v>2</v>
      </c>
      <c r="H726">
        <f t="shared" si="56"/>
        <v>1</v>
      </c>
      <c r="I726" t="str">
        <f>INDEX(META!$B:$B,MATCH(B726,META!$A:$A,0))</f>
        <v>Rakdos Madness</v>
      </c>
      <c r="J726" t="str">
        <f>INDEX(META!$B:$B,MATCH(D726,META!$A:$A,0))</f>
        <v>Jund Wildfire</v>
      </c>
      <c r="K726" t="str">
        <f t="shared" si="57"/>
        <v>Rakdos Madness-Jund Wildfire</v>
      </c>
    </row>
    <row r="727" spans="1:11" x14ac:dyDescent="0.3">
      <c r="A727">
        <v>234</v>
      </c>
      <c r="B727" t="s">
        <v>2955</v>
      </c>
      <c r="C727" t="s">
        <v>27</v>
      </c>
      <c r="D727" t="s">
        <v>133</v>
      </c>
      <c r="E727" s="1" t="str">
        <f t="shared" si="55"/>
        <v>Marco Ripamonti-Andrea Cossu</v>
      </c>
      <c r="F727" t="str">
        <f t="shared" si="58"/>
        <v>Lost</v>
      </c>
      <c r="G727" s="1">
        <f t="shared" si="59"/>
        <v>2</v>
      </c>
      <c r="H727">
        <f t="shared" si="56"/>
        <v>1</v>
      </c>
      <c r="I727" t="str">
        <f>INDEX(META!$B:$B,MATCH(B727,META!$A:$A,0))</f>
        <v>Whale Combo</v>
      </c>
      <c r="J727" t="str">
        <f>INDEX(META!$B:$B,MATCH(D727,META!$A:$A,0))</f>
        <v>High Tide Combo</v>
      </c>
      <c r="K727" t="str">
        <f t="shared" si="57"/>
        <v>Whale Combo-High Tide Combo</v>
      </c>
    </row>
    <row r="728" spans="1:11" x14ac:dyDescent="0.3">
      <c r="A728">
        <v>235</v>
      </c>
      <c r="B728" t="s">
        <v>2475</v>
      </c>
      <c r="C728" t="s">
        <v>27</v>
      </c>
      <c r="D728" t="s">
        <v>330</v>
      </c>
      <c r="E728" s="1" t="str">
        <f t="shared" si="55"/>
        <v>Lorenzo Baglioni-Nicolò Colombo</v>
      </c>
      <c r="F728" t="str">
        <f t="shared" si="58"/>
        <v>Lost</v>
      </c>
      <c r="G728" s="1">
        <f t="shared" si="59"/>
        <v>2</v>
      </c>
      <c r="H728">
        <f t="shared" si="56"/>
        <v>1</v>
      </c>
      <c r="I728" t="str">
        <f>INDEX(META!$B:$B,MATCH(B728,META!$A:$A,0))</f>
        <v>Mono Red Synth</v>
      </c>
      <c r="J728" t="str">
        <f>INDEX(META!$B:$B,MATCH(D728,META!$A:$A,0))</f>
        <v>Mono Blue Aggro</v>
      </c>
      <c r="K728" t="str">
        <f t="shared" si="57"/>
        <v>Mono Red Synth-Mono Blue Aggro</v>
      </c>
    </row>
    <row r="729" spans="1:11" x14ac:dyDescent="0.3">
      <c r="A729">
        <v>236</v>
      </c>
      <c r="B729" t="s">
        <v>2274</v>
      </c>
      <c r="C729" t="s">
        <v>25</v>
      </c>
      <c r="D729" t="s">
        <v>2792</v>
      </c>
      <c r="E729" s="1" t="str">
        <f t="shared" si="55"/>
        <v>Fabio Riccò-Andrea Pelacchi</v>
      </c>
      <c r="F729" t="str">
        <f t="shared" si="58"/>
        <v>Won</v>
      </c>
      <c r="G729" s="1">
        <f t="shared" si="59"/>
        <v>2</v>
      </c>
      <c r="H729">
        <f t="shared" si="56"/>
        <v>1</v>
      </c>
      <c r="I729" t="str">
        <f>INDEX(META!$B:$B,MATCH(B729,META!$A:$A,0))</f>
        <v>Mono Blue Aggro</v>
      </c>
      <c r="J729" t="str">
        <f>INDEX(META!$B:$B,MATCH(D729,META!$A:$A,0))</f>
        <v>Mono Blue Terror</v>
      </c>
      <c r="K729" t="str">
        <f t="shared" si="57"/>
        <v>Mono Blue Aggro-Mono Blue Terror</v>
      </c>
    </row>
    <row r="730" spans="1:11" x14ac:dyDescent="0.3">
      <c r="A730">
        <v>237</v>
      </c>
      <c r="B730" t="s">
        <v>3203</v>
      </c>
      <c r="C730" t="s">
        <v>26</v>
      </c>
      <c r="D730" t="s">
        <v>2109</v>
      </c>
      <c r="E730" s="1" t="str">
        <f t="shared" si="55"/>
        <v>dom harry-Davide Bianchi</v>
      </c>
      <c r="F730" t="str">
        <f t="shared" si="58"/>
        <v>Lost</v>
      </c>
      <c r="G730" s="1">
        <f t="shared" si="59"/>
        <v>2</v>
      </c>
      <c r="H730">
        <f t="shared" si="56"/>
        <v>1</v>
      </c>
      <c r="I730" t="str">
        <f>INDEX(META!$B:$B,MATCH(B730,META!$A:$A,0))</f>
        <v>Simic Fog</v>
      </c>
      <c r="J730" t="str">
        <f>INDEX(META!$B:$B,MATCH(D730,META!$A:$A,0))</f>
        <v>Mono Red Madness</v>
      </c>
      <c r="K730" t="str">
        <f t="shared" si="57"/>
        <v>Simic Fog-Mono Red Madness</v>
      </c>
    </row>
    <row r="731" spans="1:11" x14ac:dyDescent="0.3">
      <c r="A731">
        <v>238</v>
      </c>
      <c r="B731" t="s">
        <v>3238</v>
      </c>
      <c r="C731" t="s">
        <v>25</v>
      </c>
      <c r="D731" t="s">
        <v>2280</v>
      </c>
      <c r="E731" s="1" t="str">
        <f t="shared" si="55"/>
        <v>Marco Del Pivo-Giorgio Toma</v>
      </c>
      <c r="F731" t="str">
        <f t="shared" si="58"/>
        <v>Won</v>
      </c>
      <c r="G731" s="1">
        <f t="shared" si="59"/>
        <v>2</v>
      </c>
      <c r="H731">
        <f t="shared" si="56"/>
        <v>1</v>
      </c>
      <c r="I731" t="str">
        <f>INDEX(META!$B:$B,MATCH(B731,META!$A:$A,0))</f>
        <v>Gardens</v>
      </c>
      <c r="J731" t="str">
        <f>INDEX(META!$B:$B,MATCH(D731,META!$A:$A,0))</f>
        <v>Fangren Tron</v>
      </c>
      <c r="K731" t="str">
        <f t="shared" si="57"/>
        <v>Gardens-Fangren Tron</v>
      </c>
    </row>
    <row r="732" spans="1:11" x14ac:dyDescent="0.3">
      <c r="A732">
        <v>239</v>
      </c>
      <c r="B732" t="s">
        <v>2453</v>
      </c>
      <c r="C732" t="s">
        <v>27</v>
      </c>
      <c r="D732" t="s">
        <v>332</v>
      </c>
      <c r="E732" s="1" t="str">
        <f t="shared" si="55"/>
        <v>Marco Lo Piano-Simone Gonnelli</v>
      </c>
      <c r="F732" t="str">
        <f t="shared" si="58"/>
        <v>Lost</v>
      </c>
      <c r="G732" s="1">
        <f t="shared" si="59"/>
        <v>2</v>
      </c>
      <c r="H732">
        <f t="shared" si="56"/>
        <v>1</v>
      </c>
      <c r="I732" t="str">
        <f>INDEX(META!$B:$B,MATCH(B732,META!$A:$A,0))</f>
        <v>Mono Red Synth</v>
      </c>
      <c r="J732" t="str">
        <f>INDEX(META!$B:$B,MATCH(D732,META!$A:$A,0))</f>
        <v>Jund Wildfire</v>
      </c>
      <c r="K732" t="str">
        <f t="shared" si="57"/>
        <v>Mono Red Synth-Jund Wildfire</v>
      </c>
    </row>
    <row r="733" spans="1:11" x14ac:dyDescent="0.3">
      <c r="A733">
        <v>240</v>
      </c>
      <c r="B733" t="s">
        <v>169</v>
      </c>
      <c r="C733" t="s">
        <v>28</v>
      </c>
      <c r="D733" t="s">
        <v>3088</v>
      </c>
      <c r="E733" s="1" t="str">
        <f t="shared" si="55"/>
        <v>Damiano Menarbin-Enea Di Bartolo</v>
      </c>
      <c r="F733" t="str">
        <f t="shared" si="58"/>
        <v>Won</v>
      </c>
      <c r="G733" s="1">
        <f t="shared" si="59"/>
        <v>2</v>
      </c>
      <c r="H733">
        <f t="shared" si="56"/>
        <v>1</v>
      </c>
      <c r="I733" t="str">
        <f>INDEX(META!$B:$B,MATCH(B733,META!$A:$A,0))</f>
        <v>Gruul Monsters</v>
      </c>
      <c r="J733" t="str">
        <f>INDEX(META!$B:$B,MATCH(D733,META!$A:$A,0))</f>
        <v>Mono Blue Aggro</v>
      </c>
      <c r="K733" t="str">
        <f t="shared" si="57"/>
        <v>Gruul Monsters-Mono Blue Aggro</v>
      </c>
    </row>
    <row r="734" spans="1:11" x14ac:dyDescent="0.3">
      <c r="A734">
        <v>241</v>
      </c>
      <c r="B734" t="s">
        <v>2352</v>
      </c>
      <c r="C734" t="s">
        <v>25</v>
      </c>
      <c r="D734" t="s">
        <v>249</v>
      </c>
      <c r="E734" s="1" t="str">
        <f t="shared" si="55"/>
        <v>Jannes Peschel-Andrea Forti</v>
      </c>
      <c r="F734" t="str">
        <f t="shared" si="58"/>
        <v>Won</v>
      </c>
      <c r="G734" s="1">
        <f t="shared" si="59"/>
        <v>2</v>
      </c>
      <c r="H734">
        <f t="shared" si="56"/>
        <v>1</v>
      </c>
      <c r="I734" t="str">
        <f>INDEX(META!$B:$B,MATCH(B734,META!$A:$A,0))</f>
        <v>Mono Red Synth</v>
      </c>
      <c r="J734" t="str">
        <f>INDEX(META!$B:$B,MATCH(D734,META!$A:$A,0))</f>
        <v>Mono Red Madness</v>
      </c>
      <c r="K734" t="str">
        <f t="shared" si="57"/>
        <v>Mono Red Synth-Mono Red Madness</v>
      </c>
    </row>
    <row r="735" spans="1:11" x14ac:dyDescent="0.3">
      <c r="A735">
        <v>242</v>
      </c>
      <c r="B735" t="s">
        <v>2947</v>
      </c>
      <c r="C735" t="s">
        <v>26</v>
      </c>
      <c r="D735" t="s">
        <v>983</v>
      </c>
      <c r="E735" s="1" t="str">
        <f t="shared" si="55"/>
        <v>Mirko Papini-Siméon Aspe</v>
      </c>
      <c r="F735" t="str">
        <f t="shared" si="58"/>
        <v>Lost</v>
      </c>
      <c r="G735" s="1">
        <f t="shared" si="59"/>
        <v>2</v>
      </c>
      <c r="H735">
        <f t="shared" si="56"/>
        <v>1</v>
      </c>
      <c r="I735" t="str">
        <f>INDEX(META!$B:$B,MATCH(B735,META!$A:$A,0))</f>
        <v>Dredge</v>
      </c>
      <c r="J735" t="str">
        <f>INDEX(META!$B:$B,MATCH(D735,META!$A:$A,0))</f>
        <v>Mono Blue Aggro</v>
      </c>
      <c r="K735" t="str">
        <f t="shared" si="57"/>
        <v>Dredge-Mono Blue Aggro</v>
      </c>
    </row>
    <row r="736" spans="1:11" x14ac:dyDescent="0.3">
      <c r="A736">
        <v>243</v>
      </c>
      <c r="B736" t="s">
        <v>619</v>
      </c>
      <c r="C736" t="s">
        <v>27</v>
      </c>
      <c r="D736" t="s">
        <v>2885</v>
      </c>
      <c r="E736" s="1" t="str">
        <f t="shared" si="55"/>
        <v>Lorenzo Romanò-Gabriele De Zio</v>
      </c>
      <c r="F736" t="str">
        <f t="shared" si="58"/>
        <v>Lost</v>
      </c>
      <c r="G736" s="1">
        <f t="shared" si="59"/>
        <v>2</v>
      </c>
      <c r="H736">
        <f t="shared" si="56"/>
        <v>1</v>
      </c>
      <c r="I736" t="str">
        <f>INDEX(META!$B:$B,MATCH(B736,META!$A:$A,0))</f>
        <v>Mono Blue Aggro</v>
      </c>
      <c r="J736" t="str">
        <f>INDEX(META!$B:$B,MATCH(D736,META!$A:$A,0))</f>
        <v>Jund Wildfire</v>
      </c>
      <c r="K736" t="str">
        <f t="shared" si="57"/>
        <v>Mono Blue Aggro-Jund Wildfire</v>
      </c>
    </row>
    <row r="737" spans="1:11" x14ac:dyDescent="0.3">
      <c r="A737">
        <v>244</v>
      </c>
      <c r="B737" t="s">
        <v>2366</v>
      </c>
      <c r="C737" t="s">
        <v>27</v>
      </c>
      <c r="D737" t="s">
        <v>1607</v>
      </c>
      <c r="E737" s="1" t="str">
        <f t="shared" si="55"/>
        <v>Marco Casonato-Marco Paradiso</v>
      </c>
      <c r="F737" t="str">
        <f t="shared" si="58"/>
        <v>Lost</v>
      </c>
      <c r="G737" s="1">
        <f t="shared" si="59"/>
        <v>2</v>
      </c>
      <c r="H737">
        <f t="shared" si="56"/>
        <v>1</v>
      </c>
      <c r="I737" t="str">
        <f>INDEX(META!$B:$B,MATCH(B737,META!$A:$A,0))</f>
        <v>Rakdos Madness</v>
      </c>
      <c r="J737" t="str">
        <f>INDEX(META!$B:$B,MATCH(D737,META!$A:$A,0))</f>
        <v>Gruul Monsters</v>
      </c>
      <c r="K737" t="str">
        <f t="shared" si="57"/>
        <v>Rakdos Madness-Gruul Monsters</v>
      </c>
    </row>
    <row r="738" spans="1:11" x14ac:dyDescent="0.3">
      <c r="A738">
        <v>245</v>
      </c>
      <c r="B738" t="s">
        <v>3258</v>
      </c>
      <c r="C738" t="s">
        <v>28</v>
      </c>
      <c r="D738" t="s">
        <v>148</v>
      </c>
      <c r="E738" s="1" t="str">
        <f t="shared" si="55"/>
        <v>Bernardo Torres-Davide Rapacciuolo</v>
      </c>
      <c r="F738" t="str">
        <f t="shared" si="58"/>
        <v>Won</v>
      </c>
      <c r="G738" s="1">
        <f t="shared" si="59"/>
        <v>2</v>
      </c>
      <c r="H738">
        <f t="shared" si="56"/>
        <v>1</v>
      </c>
      <c r="I738" t="str">
        <f>INDEX(META!$B:$B,MATCH(B738,META!$A:$A,0))</f>
        <v>Izzet Terror</v>
      </c>
      <c r="J738" t="str">
        <f>INDEX(META!$B:$B,MATCH(D738,META!$A:$A,0))</f>
        <v>Rakdos Madness</v>
      </c>
      <c r="K738" t="str">
        <f t="shared" si="57"/>
        <v>Izzet Terror-Rakdos Madness</v>
      </c>
    </row>
    <row r="739" spans="1:11" x14ac:dyDescent="0.3">
      <c r="A739">
        <v>246</v>
      </c>
      <c r="B739" t="s">
        <v>516</v>
      </c>
      <c r="C739" t="s">
        <v>25</v>
      </c>
      <c r="D739" t="s">
        <v>3255</v>
      </c>
      <c r="E739" s="1" t="str">
        <f t="shared" si="55"/>
        <v>Vincenzo Vinci-Fabrizio Scisciolo</v>
      </c>
      <c r="F739" t="str">
        <f t="shared" si="58"/>
        <v>Won</v>
      </c>
      <c r="G739" s="1">
        <f t="shared" si="59"/>
        <v>2</v>
      </c>
      <c r="H739">
        <f t="shared" si="56"/>
        <v>1</v>
      </c>
      <c r="I739" t="str">
        <f>INDEX(META!$B:$B,MATCH(B739,META!$A:$A,0))</f>
        <v>Jund Wildfire</v>
      </c>
      <c r="J739" t="str">
        <f>INDEX(META!$B:$B,MATCH(D739,META!$A:$A,0))</f>
        <v>Rakdos Madness</v>
      </c>
      <c r="K739" t="str">
        <f t="shared" si="57"/>
        <v>Jund Wildfire-Rakdos Madness</v>
      </c>
    </row>
    <row r="740" spans="1:11" x14ac:dyDescent="0.3">
      <c r="A740">
        <v>247</v>
      </c>
      <c r="B740" t="s">
        <v>2918</v>
      </c>
      <c r="C740" t="s">
        <v>26</v>
      </c>
      <c r="D740" t="s">
        <v>2600</v>
      </c>
      <c r="E740" s="1" t="str">
        <f t="shared" si="55"/>
        <v>Mattia Paglino-Giulio Orlandi</v>
      </c>
      <c r="F740" t="str">
        <f t="shared" si="58"/>
        <v>Lost</v>
      </c>
      <c r="G740" s="1">
        <f t="shared" si="59"/>
        <v>2</v>
      </c>
      <c r="H740">
        <f t="shared" si="56"/>
        <v>1</v>
      </c>
      <c r="I740" t="str">
        <f>INDEX(META!$B:$B,MATCH(B740,META!$A:$A,0))</f>
        <v>Mono Blue Terror</v>
      </c>
      <c r="J740" t="str">
        <f>INDEX(META!$B:$B,MATCH(D740,META!$A:$A,0))</f>
        <v>Dimir Terror</v>
      </c>
      <c r="K740" t="str">
        <f t="shared" si="57"/>
        <v>Mono Blue Terror-Dimir Terror</v>
      </c>
    </row>
    <row r="741" spans="1:11" x14ac:dyDescent="0.3">
      <c r="A741">
        <v>248</v>
      </c>
      <c r="B741" t="s">
        <v>3188</v>
      </c>
      <c r="C741" t="s">
        <v>27</v>
      </c>
      <c r="D741" t="s">
        <v>1805</v>
      </c>
      <c r="E741" s="1" t="str">
        <f t="shared" si="55"/>
        <v>Giulio Rizzati-Alessio Benedetti</v>
      </c>
      <c r="F741" t="str">
        <f t="shared" si="58"/>
        <v>Lost</v>
      </c>
      <c r="G741" s="1">
        <f t="shared" si="59"/>
        <v>2</v>
      </c>
      <c r="H741">
        <f t="shared" si="56"/>
        <v>1</v>
      </c>
      <c r="I741" t="str">
        <f>INDEX(META!$B:$B,MATCH(B741,META!$A:$A,0))</f>
        <v>Mono Blue Terror</v>
      </c>
      <c r="J741" t="str">
        <f>INDEX(META!$B:$B,MATCH(D741,META!$A:$A,0))</f>
        <v>Dredge</v>
      </c>
      <c r="K741" t="str">
        <f t="shared" si="57"/>
        <v>Mono Blue Terror-Dredge</v>
      </c>
    </row>
    <row r="742" spans="1:11" x14ac:dyDescent="0.3">
      <c r="A742">
        <v>249</v>
      </c>
      <c r="B742" t="s">
        <v>2943</v>
      </c>
      <c r="C742" t="s">
        <v>27</v>
      </c>
      <c r="D742" t="s">
        <v>2778</v>
      </c>
      <c r="E742" s="1" t="str">
        <f t="shared" si="55"/>
        <v>Alessandro Fabbri-lorenzo traina</v>
      </c>
      <c r="F742" t="str">
        <f t="shared" si="58"/>
        <v>Lost</v>
      </c>
      <c r="G742" s="1">
        <f t="shared" si="59"/>
        <v>2</v>
      </c>
      <c r="H742">
        <f t="shared" si="56"/>
        <v>1</v>
      </c>
      <c r="I742" t="str">
        <f>INDEX(META!$B:$B,MATCH(B742,META!$A:$A,0))</f>
        <v>Azorius Familiars</v>
      </c>
      <c r="J742" t="str">
        <f>INDEX(META!$B:$B,MATCH(D742,META!$A:$A,0))</f>
        <v>Monsters Tron</v>
      </c>
      <c r="K742" t="str">
        <f t="shared" si="57"/>
        <v>Azorius Familiars-Monsters Tron</v>
      </c>
    </row>
    <row r="743" spans="1:11" x14ac:dyDescent="0.3">
      <c r="A743">
        <v>250</v>
      </c>
      <c r="B743" t="s">
        <v>2397</v>
      </c>
      <c r="C743" t="s">
        <v>28</v>
      </c>
      <c r="D743" t="s">
        <v>428</v>
      </c>
      <c r="E743" s="1" t="str">
        <f t="shared" si="55"/>
        <v>Igor Grécia-Vincenzo Lanzetta</v>
      </c>
      <c r="F743" t="str">
        <f t="shared" si="58"/>
        <v>Won</v>
      </c>
      <c r="G743" s="1">
        <f t="shared" si="59"/>
        <v>2</v>
      </c>
      <c r="H743">
        <f t="shared" si="56"/>
        <v>1</v>
      </c>
      <c r="I743" t="str">
        <f>INDEX(META!$B:$B,MATCH(B743,META!$A:$A,0))</f>
        <v>Azorius Familiars</v>
      </c>
      <c r="J743" t="str">
        <f>INDEX(META!$B:$B,MATCH(D743,META!$A:$A,0))</f>
        <v>Pili-Pala Combo</v>
      </c>
      <c r="K743" t="str">
        <f t="shared" si="57"/>
        <v>Azorius Familiars-Pili-Pala Combo</v>
      </c>
    </row>
    <row r="744" spans="1:11" x14ac:dyDescent="0.3">
      <c r="A744">
        <v>251</v>
      </c>
      <c r="B744" t="s">
        <v>2481</v>
      </c>
      <c r="C744" t="s">
        <v>27</v>
      </c>
      <c r="D744" t="s">
        <v>238</v>
      </c>
      <c r="E744" s="1" t="str">
        <f t="shared" si="55"/>
        <v>Gauthier Thomas-Manuel Drudi</v>
      </c>
      <c r="F744" t="str">
        <f t="shared" si="58"/>
        <v>Lost</v>
      </c>
      <c r="G744" s="1">
        <f t="shared" si="59"/>
        <v>2</v>
      </c>
      <c r="H744">
        <f t="shared" si="56"/>
        <v>1</v>
      </c>
      <c r="I744" t="str">
        <f>INDEX(META!$B:$B,MATCH(B744,META!$A:$A,0))</f>
        <v>Mono Red Madness</v>
      </c>
      <c r="J744" t="str">
        <f>INDEX(META!$B:$B,MATCH(D744,META!$A:$A,0))</f>
        <v>Mono Red Madness</v>
      </c>
      <c r="K744" t="str">
        <f t="shared" si="57"/>
        <v>Mono Red Madness-Mono Red Madness</v>
      </c>
    </row>
    <row r="745" spans="1:11" x14ac:dyDescent="0.3">
      <c r="A745">
        <v>252</v>
      </c>
      <c r="B745" t="s">
        <v>2721</v>
      </c>
      <c r="C745" t="s">
        <v>25</v>
      </c>
      <c r="D745" t="s">
        <v>3197</v>
      </c>
      <c r="E745" s="1" t="str">
        <f t="shared" si="55"/>
        <v>Emiliano Marcellini-Tommaso Buccianti</v>
      </c>
      <c r="F745" t="str">
        <f t="shared" si="58"/>
        <v>Won</v>
      </c>
      <c r="G745" s="1">
        <f t="shared" si="59"/>
        <v>2</v>
      </c>
      <c r="H745">
        <f t="shared" si="56"/>
        <v>1</v>
      </c>
      <c r="I745" t="str">
        <f>INDEX(META!$B:$B,MATCH(B745,META!$A:$A,0))</f>
        <v>High Tide Combo</v>
      </c>
      <c r="J745" t="str">
        <f>INDEX(META!$B:$B,MATCH(D745,META!$A:$A,0))</f>
        <v>Gruul Monsters</v>
      </c>
      <c r="K745" t="str">
        <f t="shared" si="57"/>
        <v>High Tide Combo-Gruul Monsters</v>
      </c>
    </row>
    <row r="746" spans="1:11" x14ac:dyDescent="0.3">
      <c r="A746">
        <v>253</v>
      </c>
      <c r="B746" t="s">
        <v>906</v>
      </c>
      <c r="C746" t="s">
        <v>25</v>
      </c>
      <c r="D746" t="s">
        <v>2586</v>
      </c>
      <c r="E746" s="1" t="str">
        <f t="shared" si="55"/>
        <v>Matteo Lunardi-Lorenzo Tosi</v>
      </c>
      <c r="F746" t="str">
        <f t="shared" si="58"/>
        <v>Won</v>
      </c>
      <c r="G746" s="1">
        <f t="shared" si="59"/>
        <v>2</v>
      </c>
      <c r="H746">
        <f t="shared" si="56"/>
        <v>1</v>
      </c>
      <c r="I746" t="str">
        <f>INDEX(META!$B:$B,MATCH(B746,META!$A:$A,0))</f>
        <v>Rakdos Madness</v>
      </c>
      <c r="J746" t="str">
        <f>INDEX(META!$B:$B,MATCH(D746,META!$A:$A,0))</f>
        <v>Mono Blue Aggro</v>
      </c>
      <c r="K746" t="str">
        <f t="shared" si="57"/>
        <v>Rakdos Madness-Mono Blue Aggro</v>
      </c>
    </row>
    <row r="747" spans="1:11" x14ac:dyDescent="0.3">
      <c r="A747">
        <v>254</v>
      </c>
      <c r="B747" t="s">
        <v>2523</v>
      </c>
      <c r="C747" t="s">
        <v>26</v>
      </c>
      <c r="D747" t="s">
        <v>220</v>
      </c>
      <c r="E747" s="1" t="str">
        <f t="shared" si="55"/>
        <v>Alessandro Mele-Marco Rossi</v>
      </c>
      <c r="F747" t="str">
        <f t="shared" si="58"/>
        <v>Lost</v>
      </c>
      <c r="G747" s="1">
        <f t="shared" si="59"/>
        <v>2</v>
      </c>
      <c r="H747">
        <f t="shared" si="56"/>
        <v>1</v>
      </c>
      <c r="I747" t="str">
        <f>INDEX(META!$B:$B,MATCH(B747,META!$A:$A,0))</f>
        <v>Jeskai Ephemerate</v>
      </c>
      <c r="J747" t="str">
        <f>INDEX(META!$B:$B,MATCH(D747,META!$A:$A,0))</f>
        <v>Mono Red Synth</v>
      </c>
      <c r="K747" t="str">
        <f t="shared" si="57"/>
        <v>Jeskai Ephemerate-Mono Red Synth</v>
      </c>
    </row>
    <row r="748" spans="1:11" x14ac:dyDescent="0.3">
      <c r="A748">
        <v>255</v>
      </c>
      <c r="B748" t="s">
        <v>1456</v>
      </c>
      <c r="C748" t="s">
        <v>28</v>
      </c>
      <c r="D748" t="s">
        <v>2540</v>
      </c>
      <c r="E748" s="1" t="str">
        <f t="shared" si="55"/>
        <v>Francesco Fiorenzoni-Andrea Carlini</v>
      </c>
      <c r="F748" t="str">
        <f t="shared" si="58"/>
        <v>Won</v>
      </c>
      <c r="G748" s="1">
        <f t="shared" si="59"/>
        <v>2</v>
      </c>
      <c r="H748">
        <f t="shared" si="56"/>
        <v>1</v>
      </c>
      <c r="I748" t="str">
        <f>INDEX(META!$B:$B,MATCH(B748,META!$A:$A,0))</f>
        <v>Mono Blue Terror</v>
      </c>
      <c r="J748" t="str">
        <f>INDEX(META!$B:$B,MATCH(D748,META!$A:$A,0))</f>
        <v>High Tide Combo</v>
      </c>
      <c r="K748" t="str">
        <f t="shared" si="57"/>
        <v>Mono Blue Terror-High Tide Combo</v>
      </c>
    </row>
    <row r="749" spans="1:11" x14ac:dyDescent="0.3">
      <c r="A749">
        <v>256</v>
      </c>
      <c r="B749" t="s">
        <v>320</v>
      </c>
      <c r="C749" t="s">
        <v>29</v>
      </c>
      <c r="D749" t="s">
        <v>2560</v>
      </c>
      <c r="E749" s="1" t="str">
        <f t="shared" si="55"/>
        <v>Enrico Govoni-Mario Caccioppoli</v>
      </c>
      <c r="F749" t="str">
        <f t="shared" si="58"/>
        <v>Draw</v>
      </c>
      <c r="G749" s="1">
        <f t="shared" si="59"/>
        <v>2</v>
      </c>
      <c r="H749">
        <f t="shared" si="56"/>
        <v>1</v>
      </c>
      <c r="I749" t="str">
        <f>INDEX(META!$B:$B,MATCH(B749,META!$A:$A,0))</f>
        <v>X Lands Spy</v>
      </c>
      <c r="J749" t="str">
        <f>INDEX(META!$B:$B,MATCH(D749,META!$A:$A,0))</f>
        <v>Jund Wildfire</v>
      </c>
      <c r="K749" t="str">
        <f t="shared" si="57"/>
        <v>X Lands Spy-Jund Wildfire</v>
      </c>
    </row>
    <row r="750" spans="1:11" x14ac:dyDescent="0.3">
      <c r="A750">
        <v>257</v>
      </c>
      <c r="B750" t="s">
        <v>3158</v>
      </c>
      <c r="C750" t="s">
        <v>28</v>
      </c>
      <c r="D750" t="s">
        <v>2493</v>
      </c>
      <c r="E750" s="1" t="str">
        <f t="shared" si="55"/>
        <v>SAMUELE ALVISI-Michele Ferranti</v>
      </c>
      <c r="F750" t="str">
        <f t="shared" si="58"/>
        <v>Won</v>
      </c>
      <c r="G750" s="1">
        <f t="shared" si="59"/>
        <v>2</v>
      </c>
      <c r="H750">
        <f t="shared" si="56"/>
        <v>1</v>
      </c>
      <c r="I750" t="str">
        <f>INDEX(META!$B:$B,MATCH(B750,META!$A:$A,0))</f>
        <v>Boros Bully</v>
      </c>
      <c r="J750" t="str">
        <f>INDEX(META!$B:$B,MATCH(D750,META!$A:$A,0))</f>
        <v>Grixis Affinity</v>
      </c>
      <c r="K750" t="str">
        <f t="shared" si="57"/>
        <v>Boros Bully-Grixis Affinity</v>
      </c>
    </row>
    <row r="751" spans="1:11" x14ac:dyDescent="0.3">
      <c r="A751">
        <v>258</v>
      </c>
      <c r="B751" t="s">
        <v>3001</v>
      </c>
      <c r="C751" t="s">
        <v>25</v>
      </c>
      <c r="D751" t="s">
        <v>1151</v>
      </c>
      <c r="E751" s="1" t="str">
        <f t="shared" si="55"/>
        <v>mattia biggeri-Davide Movement</v>
      </c>
      <c r="F751" t="str">
        <f t="shared" si="58"/>
        <v>Won</v>
      </c>
      <c r="G751" s="1">
        <f t="shared" si="59"/>
        <v>2</v>
      </c>
      <c r="H751">
        <f t="shared" si="56"/>
        <v>1</v>
      </c>
      <c r="I751" t="str">
        <f>INDEX(META!$B:$B,MATCH(B751,META!$A:$A,0))</f>
        <v>Mono Blue Aggro</v>
      </c>
      <c r="J751" t="str">
        <f>INDEX(META!$B:$B,MATCH(D751,META!$A:$A,0))</f>
        <v>Mono Red Madness</v>
      </c>
      <c r="K751" t="str">
        <f t="shared" si="57"/>
        <v>Mono Blue Aggro-Mono Red Madness</v>
      </c>
    </row>
    <row r="752" spans="1:11" x14ac:dyDescent="0.3">
      <c r="A752">
        <v>259</v>
      </c>
      <c r="B752" t="s">
        <v>192</v>
      </c>
      <c r="C752" t="s">
        <v>28</v>
      </c>
      <c r="D752" t="s">
        <v>2660</v>
      </c>
      <c r="E752" s="1" t="str">
        <f t="shared" si="55"/>
        <v>Cristiano Ciacci-Lorenzo Traversa</v>
      </c>
      <c r="F752" t="str">
        <f t="shared" si="58"/>
        <v>Won</v>
      </c>
      <c r="G752" s="1">
        <f t="shared" si="59"/>
        <v>2</v>
      </c>
      <c r="H752">
        <f t="shared" si="56"/>
        <v>1</v>
      </c>
      <c r="I752" t="str">
        <f>INDEX(META!$B:$B,MATCH(B752,META!$A:$A,0))</f>
        <v>Jund Wildfire</v>
      </c>
      <c r="J752" t="str">
        <f>INDEX(META!$B:$B,MATCH(D752,META!$A:$A,0))</f>
        <v>Gruul Monsters</v>
      </c>
      <c r="K752" t="str">
        <f t="shared" si="57"/>
        <v>Jund Wildfire-Gruul Monsters</v>
      </c>
    </row>
    <row r="753" spans="1:11" x14ac:dyDescent="0.3">
      <c r="A753">
        <v>260</v>
      </c>
      <c r="B753" t="s">
        <v>357</v>
      </c>
      <c r="C753" t="s">
        <v>26</v>
      </c>
      <c r="D753" t="s">
        <v>3042</v>
      </c>
      <c r="E753" s="1" t="str">
        <f t="shared" si="55"/>
        <v>Marco Vassallo-Edoardo Maiani</v>
      </c>
      <c r="F753" t="str">
        <f t="shared" si="58"/>
        <v>Lost</v>
      </c>
      <c r="G753" s="1">
        <f t="shared" si="59"/>
        <v>2</v>
      </c>
      <c r="H753">
        <f t="shared" si="56"/>
        <v>1</v>
      </c>
      <c r="I753" t="str">
        <f>INDEX(META!$B:$B,MATCH(B753,META!$A:$A,0))</f>
        <v>Jund Wildfire</v>
      </c>
      <c r="J753" t="str">
        <f>INDEX(META!$B:$B,MATCH(D753,META!$A:$A,0))</f>
        <v>Altar Tron</v>
      </c>
      <c r="K753" t="str">
        <f t="shared" si="57"/>
        <v>Jund Wildfire-Altar Tron</v>
      </c>
    </row>
    <row r="754" spans="1:11" x14ac:dyDescent="0.3">
      <c r="A754">
        <v>261</v>
      </c>
      <c r="B754" t="s">
        <v>2634</v>
      </c>
      <c r="C754" t="s">
        <v>26</v>
      </c>
      <c r="D754" t="s">
        <v>3007</v>
      </c>
      <c r="E754" s="1" t="str">
        <f t="shared" si="55"/>
        <v>Davide Fittipaldi-Niccolò Efrati</v>
      </c>
      <c r="F754" t="str">
        <f t="shared" si="58"/>
        <v>Lost</v>
      </c>
      <c r="G754" s="1">
        <f t="shared" si="59"/>
        <v>2</v>
      </c>
      <c r="H754">
        <f t="shared" si="56"/>
        <v>1</v>
      </c>
      <c r="I754" t="str">
        <f>INDEX(META!$B:$B,MATCH(B754,META!$A:$A,0))</f>
        <v>Mono Red Synth</v>
      </c>
      <c r="J754" t="str">
        <f>INDEX(META!$B:$B,MATCH(D754,META!$A:$A,0))</f>
        <v>Gardens</v>
      </c>
      <c r="K754" t="str">
        <f t="shared" si="57"/>
        <v>Mono Red Synth-Gardens</v>
      </c>
    </row>
    <row r="755" spans="1:11" x14ac:dyDescent="0.3">
      <c r="A755">
        <v>262</v>
      </c>
      <c r="B755" t="s">
        <v>1379</v>
      </c>
      <c r="C755" t="s">
        <v>25</v>
      </c>
      <c r="D755" t="s">
        <v>2611</v>
      </c>
      <c r="E755" s="1" t="str">
        <f t="shared" si="55"/>
        <v>Dario Boniburini-Carlo Tummolillo</v>
      </c>
      <c r="F755" t="str">
        <f t="shared" si="58"/>
        <v>Won</v>
      </c>
      <c r="G755" s="1">
        <f t="shared" si="59"/>
        <v>2</v>
      </c>
      <c r="H755">
        <f t="shared" si="56"/>
        <v>1</v>
      </c>
      <c r="I755" t="str">
        <f>INDEX(META!$B:$B,MATCH(B755,META!$A:$A,0))</f>
        <v>Gruul Monsters</v>
      </c>
      <c r="J755" t="str">
        <f>INDEX(META!$B:$B,MATCH(D755,META!$A:$A,0))</f>
        <v>White Weenie</v>
      </c>
      <c r="K755" t="str">
        <f t="shared" si="57"/>
        <v>Gruul Monsters-White Weenie</v>
      </c>
    </row>
    <row r="756" spans="1:11" x14ac:dyDescent="0.3">
      <c r="A756">
        <v>263</v>
      </c>
      <c r="B756" t="s">
        <v>3131</v>
      </c>
      <c r="C756" t="s">
        <v>26</v>
      </c>
      <c r="D756" t="s">
        <v>362</v>
      </c>
      <c r="E756" s="1" t="str">
        <f t="shared" si="55"/>
        <v>Daniele Bressan-Jurgen Curaj</v>
      </c>
      <c r="F756" t="str">
        <f t="shared" si="58"/>
        <v>Lost</v>
      </c>
      <c r="G756" s="1">
        <f t="shared" si="59"/>
        <v>2</v>
      </c>
      <c r="H756">
        <f t="shared" si="56"/>
        <v>1</v>
      </c>
      <c r="I756" t="str">
        <f>INDEX(META!$B:$B,MATCH(B756,META!$A:$A,0))</f>
        <v>Mono Blue Terror</v>
      </c>
      <c r="J756" t="str">
        <f>INDEX(META!$B:$B,MATCH(D756,META!$A:$A,0))</f>
        <v>Mono Red Synth</v>
      </c>
      <c r="K756" t="str">
        <f t="shared" si="57"/>
        <v>Mono Blue Terror-Mono Red Synth</v>
      </c>
    </row>
    <row r="757" spans="1:11" x14ac:dyDescent="0.3">
      <c r="A757">
        <v>264</v>
      </c>
      <c r="B757" t="s">
        <v>2623</v>
      </c>
      <c r="C757" t="s">
        <v>28</v>
      </c>
      <c r="D757" t="s">
        <v>2024</v>
      </c>
      <c r="E757" s="1" t="str">
        <f t="shared" si="55"/>
        <v>Daniele Gentile-Federico Marchiani</v>
      </c>
      <c r="F757" t="str">
        <f t="shared" si="58"/>
        <v>Won</v>
      </c>
      <c r="G757" s="1">
        <f t="shared" si="59"/>
        <v>2</v>
      </c>
      <c r="H757">
        <f t="shared" si="56"/>
        <v>1</v>
      </c>
      <c r="I757" t="str">
        <f>INDEX(META!$B:$B,MATCH(B757,META!$A:$A,0))</f>
        <v>Mardu Synth</v>
      </c>
      <c r="J757" t="str">
        <f>INDEX(META!$B:$B,MATCH(D757,META!$A:$A,0))</f>
        <v>Rakdos Madness</v>
      </c>
      <c r="K757" t="str">
        <f t="shared" si="57"/>
        <v>Mardu Synth-Rakdos Madness</v>
      </c>
    </row>
    <row r="758" spans="1:11" x14ac:dyDescent="0.3">
      <c r="A758">
        <v>265</v>
      </c>
      <c r="B758" t="s">
        <v>839</v>
      </c>
      <c r="C758" t="s">
        <v>25</v>
      </c>
      <c r="D758" t="s">
        <v>2681</v>
      </c>
      <c r="E758" s="1" t="str">
        <f t="shared" si="55"/>
        <v>Stefano Belloni-Juri zaghi</v>
      </c>
      <c r="F758" t="str">
        <f t="shared" si="58"/>
        <v>Won</v>
      </c>
      <c r="G758" s="1">
        <f t="shared" si="59"/>
        <v>2</v>
      </c>
      <c r="H758">
        <f t="shared" si="56"/>
        <v>1</v>
      </c>
      <c r="I758" t="str">
        <f>INDEX(META!$B:$B,MATCH(B758,META!$A:$A,0))</f>
        <v>Mono Blue Aggro</v>
      </c>
      <c r="J758" t="str">
        <f>INDEX(META!$B:$B,MATCH(D758,META!$A:$A,0))</f>
        <v>Izzet Blitz</v>
      </c>
      <c r="K758" t="str">
        <f t="shared" si="57"/>
        <v>Mono Blue Aggro-Izzet Blitz</v>
      </c>
    </row>
    <row r="759" spans="1:11" x14ac:dyDescent="0.3">
      <c r="A759">
        <v>266</v>
      </c>
      <c r="B759" t="s">
        <v>2484</v>
      </c>
      <c r="C759" t="s">
        <v>27</v>
      </c>
      <c r="D759" t="s">
        <v>2743</v>
      </c>
      <c r="E759" s="1" t="str">
        <f t="shared" si="55"/>
        <v>FABIO DELLI COMPAGNI-Maurizio Pedrazzoli</v>
      </c>
      <c r="F759" t="str">
        <f t="shared" si="58"/>
        <v>Lost</v>
      </c>
      <c r="G759" s="1">
        <f t="shared" si="59"/>
        <v>2</v>
      </c>
      <c r="H759">
        <f t="shared" si="56"/>
        <v>1</v>
      </c>
      <c r="I759" t="str">
        <f>INDEX(META!$B:$B,MATCH(B759,META!$A:$A,0))</f>
        <v>Jeskai Ephemerate</v>
      </c>
      <c r="J759" t="str">
        <f>INDEX(META!$B:$B,MATCH(D759,META!$A:$A,0))</f>
        <v>Mono Blue Aggro</v>
      </c>
      <c r="K759" t="str">
        <f t="shared" si="57"/>
        <v>Jeskai Ephemerate-Mono Blue Aggro</v>
      </c>
    </row>
    <row r="760" spans="1:11" x14ac:dyDescent="0.3">
      <c r="A760">
        <v>267</v>
      </c>
      <c r="B760" t="s">
        <v>2924</v>
      </c>
      <c r="C760" t="s">
        <v>28</v>
      </c>
      <c r="D760" t="s">
        <v>3065</v>
      </c>
      <c r="E760" s="1" t="str">
        <f t="shared" si="55"/>
        <v>Enrico Virgini-Jacopo Izzo</v>
      </c>
      <c r="F760" t="str">
        <f t="shared" si="58"/>
        <v>Won</v>
      </c>
      <c r="G760" s="1">
        <f t="shared" si="59"/>
        <v>2</v>
      </c>
      <c r="H760">
        <f t="shared" si="56"/>
        <v>1</v>
      </c>
      <c r="I760" t="str">
        <f>INDEX(META!$B:$B,MATCH(B760,META!$A:$A,0))</f>
        <v>Mono Blue Aggro</v>
      </c>
      <c r="J760" t="str">
        <f>INDEX(META!$B:$B,MATCH(D760,META!$A:$A,0))</f>
        <v>Mono Red Madness</v>
      </c>
      <c r="K760" t="str">
        <f t="shared" si="57"/>
        <v>Mono Blue Aggro-Mono Red Madness</v>
      </c>
    </row>
    <row r="761" spans="1:11" x14ac:dyDescent="0.3">
      <c r="A761">
        <v>268</v>
      </c>
      <c r="B761" t="s">
        <v>706</v>
      </c>
      <c r="C761" t="s">
        <v>25</v>
      </c>
      <c r="D761" t="s">
        <v>2866</v>
      </c>
      <c r="E761" s="1" t="str">
        <f t="shared" si="55"/>
        <v>Elia Merli-Leonardo Paternotte</v>
      </c>
      <c r="F761" t="str">
        <f t="shared" si="58"/>
        <v>Won</v>
      </c>
      <c r="G761" s="1">
        <f t="shared" si="59"/>
        <v>2</v>
      </c>
      <c r="H761">
        <f t="shared" si="56"/>
        <v>1</v>
      </c>
      <c r="I761" t="str">
        <f>INDEX(META!$B:$B,MATCH(B761,META!$A:$A,0))</f>
        <v>Mono Red Synth</v>
      </c>
      <c r="J761" t="str">
        <f>INDEX(META!$B:$B,MATCH(D761,META!$A:$A,0))</f>
        <v>X Lands Spy</v>
      </c>
      <c r="K761" t="str">
        <f t="shared" si="57"/>
        <v>Mono Red Synth-X Lands Spy</v>
      </c>
    </row>
    <row r="762" spans="1:11" x14ac:dyDescent="0.3">
      <c r="A762">
        <v>269</v>
      </c>
      <c r="B762" t="s">
        <v>2899</v>
      </c>
      <c r="C762" t="s">
        <v>28</v>
      </c>
      <c r="D762" t="s">
        <v>208</v>
      </c>
      <c r="E762" s="1" t="str">
        <f t="shared" si="55"/>
        <v>Agatino Giordano-Edoardo Mazzucco</v>
      </c>
      <c r="F762" t="str">
        <f t="shared" si="58"/>
        <v>Won</v>
      </c>
      <c r="G762" s="1">
        <f t="shared" si="59"/>
        <v>2</v>
      </c>
      <c r="H762">
        <f t="shared" si="56"/>
        <v>1</v>
      </c>
      <c r="I762" t="str">
        <f>INDEX(META!$B:$B,MATCH(B762,META!$A:$A,0))</f>
        <v>Rakdos Madness</v>
      </c>
      <c r="J762" t="str">
        <f>INDEX(META!$B:$B,MATCH(D762,META!$A:$A,0))</f>
        <v>Jund Wildfire</v>
      </c>
      <c r="K762" t="str">
        <f t="shared" si="57"/>
        <v>Rakdos Madness-Jund Wildfire</v>
      </c>
    </row>
    <row r="763" spans="1:11" x14ac:dyDescent="0.3">
      <c r="A763">
        <v>270</v>
      </c>
      <c r="B763" t="s">
        <v>268</v>
      </c>
      <c r="C763" t="s">
        <v>28</v>
      </c>
      <c r="D763" t="s">
        <v>2921</v>
      </c>
      <c r="E763" s="1" t="str">
        <f t="shared" si="55"/>
        <v>giacomo vandelli-Gabriele Tribulato</v>
      </c>
      <c r="F763" t="str">
        <f t="shared" si="58"/>
        <v>Won</v>
      </c>
      <c r="G763" s="1">
        <f t="shared" si="59"/>
        <v>2</v>
      </c>
      <c r="H763">
        <f t="shared" si="56"/>
        <v>1</v>
      </c>
      <c r="I763" t="str">
        <f>INDEX(META!$B:$B,MATCH(B763,META!$A:$A,0))</f>
        <v>Jund Wildfire</v>
      </c>
      <c r="J763" t="str">
        <f>INDEX(META!$B:$B,MATCH(D763,META!$A:$A,0))</f>
        <v>Elves</v>
      </c>
      <c r="K763" t="str">
        <f t="shared" si="57"/>
        <v>Jund Wildfire-Elves</v>
      </c>
    </row>
    <row r="764" spans="1:11" x14ac:dyDescent="0.3">
      <c r="A764">
        <v>271</v>
      </c>
      <c r="B764" t="s">
        <v>3036</v>
      </c>
      <c r="C764" t="s">
        <v>27</v>
      </c>
      <c r="D764" t="s">
        <v>376</v>
      </c>
      <c r="E764" s="1" t="str">
        <f t="shared" si="55"/>
        <v>Riccardo Cirillo-Davide Lega</v>
      </c>
      <c r="F764" t="str">
        <f t="shared" si="58"/>
        <v>Lost</v>
      </c>
      <c r="G764" s="1">
        <f t="shared" si="59"/>
        <v>2</v>
      </c>
      <c r="H764">
        <f t="shared" si="56"/>
        <v>1</v>
      </c>
      <c r="I764" t="str">
        <f>INDEX(META!$B:$B,MATCH(B764,META!$A:$A,0))</f>
        <v>Rakdos Madness</v>
      </c>
      <c r="J764" t="str">
        <f>INDEX(META!$B:$B,MATCH(D764,META!$A:$A,0))</f>
        <v>Azorius Familiars</v>
      </c>
      <c r="K764" t="str">
        <f t="shared" si="57"/>
        <v>Rakdos Madness-Azorius Familiars</v>
      </c>
    </row>
    <row r="765" spans="1:11" x14ac:dyDescent="0.3">
      <c r="A765">
        <v>272</v>
      </c>
      <c r="B765" t="s">
        <v>437</v>
      </c>
      <c r="C765" t="s">
        <v>25</v>
      </c>
      <c r="D765" t="s">
        <v>2973</v>
      </c>
      <c r="E765" s="1" t="str">
        <f t="shared" si="55"/>
        <v>Fabio Comitangelo-Claudio Fragolini</v>
      </c>
      <c r="F765" t="str">
        <f t="shared" si="58"/>
        <v>Won</v>
      </c>
      <c r="G765" s="1">
        <f t="shared" si="59"/>
        <v>2</v>
      </c>
      <c r="H765">
        <f t="shared" si="56"/>
        <v>1</v>
      </c>
      <c r="I765" t="str">
        <f>INDEX(META!$B:$B,MATCH(B765,META!$A:$A,0))</f>
        <v>X Lands Spy</v>
      </c>
      <c r="J765" t="str">
        <f>INDEX(META!$B:$B,MATCH(D765,META!$A:$A,0))</f>
        <v>Mono Blue Terror</v>
      </c>
      <c r="K765" t="str">
        <f t="shared" si="57"/>
        <v>X Lands Spy-Mono Blue Terror</v>
      </c>
    </row>
    <row r="766" spans="1:11" x14ac:dyDescent="0.3">
      <c r="A766">
        <v>273</v>
      </c>
      <c r="B766" t="s">
        <v>3149</v>
      </c>
      <c r="C766" t="s">
        <v>26</v>
      </c>
      <c r="D766" t="s">
        <v>2810</v>
      </c>
      <c r="E766" s="1" t="str">
        <f t="shared" si="55"/>
        <v>Joan Rubies-Pasquale Sirignano</v>
      </c>
      <c r="F766" t="str">
        <f t="shared" si="58"/>
        <v>Lost</v>
      </c>
      <c r="G766" s="1">
        <f t="shared" si="59"/>
        <v>2</v>
      </c>
      <c r="H766">
        <f t="shared" si="56"/>
        <v>1</v>
      </c>
      <c r="I766" t="str">
        <f>INDEX(META!$B:$B,MATCH(B766,META!$A:$A,0))</f>
        <v>Dimir Snacker</v>
      </c>
      <c r="J766" t="str">
        <f>INDEX(META!$B:$B,MATCH(D766,META!$A:$A,0))</f>
        <v>Mono Red Synth</v>
      </c>
      <c r="K766" t="str">
        <f t="shared" si="57"/>
        <v>Dimir Snacker-Mono Red Synth</v>
      </c>
    </row>
    <row r="767" spans="1:11" x14ac:dyDescent="0.3">
      <c r="A767">
        <v>274</v>
      </c>
      <c r="B767" t="s">
        <v>1699</v>
      </c>
      <c r="C767" t="s">
        <v>26</v>
      </c>
      <c r="D767" t="s">
        <v>3022</v>
      </c>
      <c r="E767" s="1" t="str">
        <f t="shared" si="55"/>
        <v>Luca Fiorini-Marco Lombardi</v>
      </c>
      <c r="F767" t="str">
        <f t="shared" si="58"/>
        <v>Lost</v>
      </c>
      <c r="G767" s="1">
        <f t="shared" si="59"/>
        <v>2</v>
      </c>
      <c r="H767">
        <f t="shared" si="56"/>
        <v>1</v>
      </c>
      <c r="I767" t="str">
        <f>INDEX(META!$B:$B,MATCH(B767,META!$A:$A,0))</f>
        <v>Mono Red Synth</v>
      </c>
      <c r="J767" t="str">
        <f>INDEX(META!$B:$B,MATCH(D767,META!$A:$A,0))</f>
        <v>Elves</v>
      </c>
      <c r="K767" t="str">
        <f t="shared" si="57"/>
        <v>Mono Red Synth-Elves</v>
      </c>
    </row>
    <row r="768" spans="1:11" x14ac:dyDescent="0.3">
      <c r="A768">
        <v>275</v>
      </c>
      <c r="B768" t="s">
        <v>3137</v>
      </c>
      <c r="C768" t="s">
        <v>28</v>
      </c>
      <c r="D768" t="s">
        <v>340</v>
      </c>
      <c r="E768" s="1" t="str">
        <f t="shared" si="55"/>
        <v>Bernhard Lederer-Nicolo Bechelli</v>
      </c>
      <c r="F768" t="str">
        <f t="shared" si="58"/>
        <v>Won</v>
      </c>
      <c r="G768" s="1">
        <f t="shared" si="59"/>
        <v>2</v>
      </c>
      <c r="H768">
        <f t="shared" si="56"/>
        <v>1</v>
      </c>
      <c r="I768" t="str">
        <f>INDEX(META!$B:$B,MATCH(B768,META!$A:$A,0))</f>
        <v>Mono Blue Terror</v>
      </c>
      <c r="J768" t="str">
        <f>INDEX(META!$B:$B,MATCH(D768,META!$A:$A,0))</f>
        <v>Walls</v>
      </c>
      <c r="K768" t="str">
        <f t="shared" si="57"/>
        <v>Mono Blue Terror-Walls</v>
      </c>
    </row>
    <row r="769" spans="1:11" x14ac:dyDescent="0.3">
      <c r="A769">
        <v>276</v>
      </c>
      <c r="B769" t="s">
        <v>3004</v>
      </c>
      <c r="C769" t="s">
        <v>25</v>
      </c>
      <c r="D769" t="s">
        <v>374</v>
      </c>
      <c r="E769" s="1" t="str">
        <f t="shared" ref="E769:E832" si="60">B769&amp;"-"&amp;D769</f>
        <v>Gonzalo Alvarez-Lorenzo Limongiello</v>
      </c>
      <c r="F769" t="str">
        <f t="shared" si="58"/>
        <v>Won</v>
      </c>
      <c r="G769" s="1">
        <f t="shared" si="59"/>
        <v>2</v>
      </c>
      <c r="H769">
        <f t="shared" si="56"/>
        <v>1</v>
      </c>
      <c r="I769" t="str">
        <f>INDEX(META!$B:$B,MATCH(B769,META!$A:$A,0))</f>
        <v>Altar Tron</v>
      </c>
      <c r="J769" t="str">
        <f>INDEX(META!$B:$B,MATCH(D769,META!$A:$A,0))</f>
        <v>Mono Red Madness</v>
      </c>
      <c r="K769" t="str">
        <f t="shared" si="57"/>
        <v>Altar Tron-Mono Red Madness</v>
      </c>
    </row>
    <row r="770" spans="1:11" x14ac:dyDescent="0.3">
      <c r="A770">
        <v>277</v>
      </c>
      <c r="B770" t="s">
        <v>3030</v>
      </c>
      <c r="C770" t="s">
        <v>27</v>
      </c>
      <c r="D770" t="s">
        <v>772</v>
      </c>
      <c r="E770" s="1" t="str">
        <f t="shared" si="60"/>
        <v>Lorenzo D'Alessandro-Gennaro Ucciero</v>
      </c>
      <c r="F770" t="str">
        <f t="shared" si="58"/>
        <v>Lost</v>
      </c>
      <c r="G770" s="1">
        <f t="shared" si="59"/>
        <v>2</v>
      </c>
      <c r="H770">
        <f t="shared" ref="H770:H833" si="61">AND(I770&gt;0,J770&gt;0)*1</f>
        <v>1</v>
      </c>
      <c r="I770" t="str">
        <f>INDEX(META!$B:$B,MATCH(B770,META!$A:$A,0))</f>
        <v>Jund Wildfire</v>
      </c>
      <c r="J770" t="str">
        <f>INDEX(META!$B:$B,MATCH(D770,META!$A:$A,0))</f>
        <v>Mono Red Madness</v>
      </c>
      <c r="K770" t="str">
        <f t="shared" ref="K770:K833" si="62">I770&amp;"-"&amp;J770</f>
        <v>Jund Wildfire-Mono Red Madness</v>
      </c>
    </row>
    <row r="771" spans="1:11" x14ac:dyDescent="0.3">
      <c r="A771">
        <v>278</v>
      </c>
      <c r="B771" t="s">
        <v>2875</v>
      </c>
      <c r="C771" t="s">
        <v>26</v>
      </c>
      <c r="D771" t="s">
        <v>3068</v>
      </c>
      <c r="E771" s="1" t="str">
        <f t="shared" si="60"/>
        <v>Lorenzo Ambrosini-Gianmarco Zampetti</v>
      </c>
      <c r="F771" t="str">
        <f t="shared" ref="F771:F834" si="63">_xlfn.TEXTBEFORE(C771," ")</f>
        <v>Lost</v>
      </c>
      <c r="G771" s="1">
        <f t="shared" ref="G771:G834" si="64">IF(A771&gt;=A770,G770,G770+1)</f>
        <v>2</v>
      </c>
      <c r="H771">
        <f t="shared" si="61"/>
        <v>1</v>
      </c>
      <c r="I771" t="str">
        <f>INDEX(META!$B:$B,MATCH(B771,META!$A:$A,0))</f>
        <v>Jund Wildfire</v>
      </c>
      <c r="J771" t="str">
        <f>INDEX(META!$B:$B,MATCH(D771,META!$A:$A,0))</f>
        <v>Mono Blue Aggro</v>
      </c>
      <c r="K771" t="str">
        <f t="shared" si="62"/>
        <v>Jund Wildfire-Mono Blue Aggro</v>
      </c>
    </row>
    <row r="772" spans="1:11" x14ac:dyDescent="0.3">
      <c r="A772">
        <v>279</v>
      </c>
      <c r="B772" t="s">
        <v>119</v>
      </c>
      <c r="C772" t="s">
        <v>28</v>
      </c>
      <c r="D772" t="s">
        <v>3033</v>
      </c>
      <c r="E772" s="1" t="str">
        <f t="shared" si="60"/>
        <v>Antonio De Simone-Michele Anelli</v>
      </c>
      <c r="F772" t="str">
        <f t="shared" si="63"/>
        <v>Won</v>
      </c>
      <c r="G772" s="1">
        <f t="shared" si="64"/>
        <v>2</v>
      </c>
      <c r="H772">
        <f t="shared" si="61"/>
        <v>1</v>
      </c>
      <c r="I772" t="str">
        <f>INDEX(META!$B:$B,MATCH(B772,META!$A:$A,0))</f>
        <v>Gardens</v>
      </c>
      <c r="J772" t="str">
        <f>INDEX(META!$B:$B,MATCH(D772,META!$A:$A,0))</f>
        <v>Mono Red Madness</v>
      </c>
      <c r="K772" t="str">
        <f t="shared" si="62"/>
        <v>Gardens-Mono Red Madness</v>
      </c>
    </row>
    <row r="773" spans="1:11" x14ac:dyDescent="0.3">
      <c r="A773">
        <v>280</v>
      </c>
      <c r="B773" t="s">
        <v>433</v>
      </c>
      <c r="C773" t="s">
        <v>25</v>
      </c>
      <c r="D773" t="s">
        <v>3097</v>
      </c>
      <c r="E773" s="1" t="str">
        <f t="shared" si="60"/>
        <v>Andrea Imborgia-Riccardo Salierno</v>
      </c>
      <c r="F773" t="str">
        <f t="shared" si="63"/>
        <v>Won</v>
      </c>
      <c r="G773" s="1">
        <f t="shared" si="64"/>
        <v>2</v>
      </c>
      <c r="H773">
        <f t="shared" si="61"/>
        <v>1</v>
      </c>
      <c r="I773" t="str">
        <f>INDEX(META!$B:$B,MATCH(B773,META!$A:$A,0))</f>
        <v>Mono Red Madness</v>
      </c>
      <c r="J773" t="str">
        <f>INDEX(META!$B:$B,MATCH(D773,META!$A:$A,0))</f>
        <v>Mono Black Devotion</v>
      </c>
      <c r="K773" t="str">
        <f t="shared" si="62"/>
        <v>Mono Red Madness-Mono Black Devotion</v>
      </c>
    </row>
    <row r="774" spans="1:11" x14ac:dyDescent="0.3">
      <c r="A774">
        <v>281</v>
      </c>
      <c r="B774" t="s">
        <v>3122</v>
      </c>
      <c r="C774" t="s">
        <v>25</v>
      </c>
      <c r="D774" t="s">
        <v>1525</v>
      </c>
      <c r="E774" s="1" t="str">
        <f t="shared" si="60"/>
        <v>Filippo Bordini-Filippo Del Nero</v>
      </c>
      <c r="F774" t="str">
        <f t="shared" si="63"/>
        <v>Won</v>
      </c>
      <c r="G774" s="1">
        <f t="shared" si="64"/>
        <v>2</v>
      </c>
      <c r="H774">
        <f t="shared" si="61"/>
        <v>1</v>
      </c>
      <c r="I774" t="str">
        <f>INDEX(META!$B:$B,MATCH(B774,META!$A:$A,0))</f>
        <v>Mono Red Synth</v>
      </c>
      <c r="J774" t="str">
        <f>INDEX(META!$B:$B,MATCH(D774,META!$A:$A,0))</f>
        <v>Mono Red Synth</v>
      </c>
      <c r="K774" t="str">
        <f t="shared" si="62"/>
        <v>Mono Red Synth-Mono Red Synth</v>
      </c>
    </row>
    <row r="775" spans="1:11" x14ac:dyDescent="0.3">
      <c r="A775">
        <v>282</v>
      </c>
      <c r="B775" t="s">
        <v>3213</v>
      </c>
      <c r="C775" t="s">
        <v>27</v>
      </c>
      <c r="D775" t="s">
        <v>1844</v>
      </c>
      <c r="E775" s="1" t="str">
        <f t="shared" si="60"/>
        <v>Gabriele Tregnaghi-Lorenzo Fambrini</v>
      </c>
      <c r="F775" t="str">
        <f t="shared" si="63"/>
        <v>Lost</v>
      </c>
      <c r="G775" s="1">
        <f t="shared" si="64"/>
        <v>2</v>
      </c>
      <c r="H775">
        <f t="shared" si="61"/>
        <v>1</v>
      </c>
      <c r="I775" t="str">
        <f>INDEX(META!$B:$B,MATCH(B775,META!$A:$A,0))</f>
        <v>Elves</v>
      </c>
      <c r="J775" t="str">
        <f>INDEX(META!$B:$B,MATCH(D775,META!$A:$A,0))</f>
        <v>Rakdos Madness</v>
      </c>
      <c r="K775" t="str">
        <f t="shared" si="62"/>
        <v>Elves-Rakdos Madness</v>
      </c>
    </row>
    <row r="776" spans="1:11" x14ac:dyDescent="0.3">
      <c r="A776">
        <v>283</v>
      </c>
      <c r="B776" t="s">
        <v>2764</v>
      </c>
      <c r="C776" t="s">
        <v>25</v>
      </c>
      <c r="D776" t="s">
        <v>627</v>
      </c>
      <c r="E776" s="1" t="str">
        <f t="shared" si="60"/>
        <v>Andrea Massei-Daniele Zuppello</v>
      </c>
      <c r="F776" t="str">
        <f t="shared" si="63"/>
        <v>Won</v>
      </c>
      <c r="G776" s="1">
        <f t="shared" si="64"/>
        <v>2</v>
      </c>
      <c r="H776">
        <f t="shared" si="61"/>
        <v>1</v>
      </c>
      <c r="I776" t="str">
        <f>INDEX(META!$B:$B,MATCH(B776,META!$A:$A,0))</f>
        <v>Jund Wildfire</v>
      </c>
      <c r="J776" t="str">
        <f>INDEX(META!$B:$B,MATCH(D776,META!$A:$A,0))</f>
        <v>Mono Blue Aggro</v>
      </c>
      <c r="K776" t="str">
        <f t="shared" si="62"/>
        <v>Jund Wildfire-Mono Blue Aggro</v>
      </c>
    </row>
    <row r="777" spans="1:11" x14ac:dyDescent="0.3">
      <c r="A777">
        <v>284</v>
      </c>
      <c r="B777" t="s">
        <v>995</v>
      </c>
      <c r="C777" t="s">
        <v>27</v>
      </c>
      <c r="D777" t="s">
        <v>1532</v>
      </c>
      <c r="E777" s="1" t="str">
        <f t="shared" si="60"/>
        <v>Andrea Aliprandi-Miljenko Petrović</v>
      </c>
      <c r="F777" t="str">
        <f t="shared" si="63"/>
        <v>Lost</v>
      </c>
      <c r="G777" s="1">
        <f t="shared" si="64"/>
        <v>2</v>
      </c>
      <c r="H777">
        <f t="shared" si="61"/>
        <v>1</v>
      </c>
      <c r="I777" t="str">
        <f>INDEX(META!$B:$B,MATCH(B777,META!$A:$A,0))</f>
        <v>Grixis Affinity</v>
      </c>
      <c r="J777" t="str">
        <f>INDEX(META!$B:$B,MATCH(D777,META!$A:$A,0))</f>
        <v>Mono Blue Terror</v>
      </c>
      <c r="K777" t="str">
        <f t="shared" si="62"/>
        <v>Grixis Affinity-Mono Blue Terror</v>
      </c>
    </row>
    <row r="778" spans="1:11" x14ac:dyDescent="0.3">
      <c r="A778">
        <v>285</v>
      </c>
      <c r="B778" t="s">
        <v>336</v>
      </c>
      <c r="C778" t="s">
        <v>25</v>
      </c>
      <c r="D778" t="s">
        <v>2688</v>
      </c>
      <c r="E778" s="1" t="str">
        <f t="shared" si="60"/>
        <v>Edoardo Passarino-Michele Barsotti</v>
      </c>
      <c r="F778" t="str">
        <f t="shared" si="63"/>
        <v>Won</v>
      </c>
      <c r="G778" s="1">
        <f t="shared" si="64"/>
        <v>2</v>
      </c>
      <c r="H778">
        <f t="shared" si="61"/>
        <v>1</v>
      </c>
      <c r="I778" t="str">
        <f>INDEX(META!$B:$B,MATCH(B778,META!$A:$A,0))</f>
        <v>Rakdos Madness</v>
      </c>
      <c r="J778" t="str">
        <f>INDEX(META!$B:$B,MATCH(D778,META!$A:$A,0))</f>
        <v>Grixis Familiars</v>
      </c>
      <c r="K778" t="str">
        <f t="shared" si="62"/>
        <v>Rakdos Madness-Grixis Familiars</v>
      </c>
    </row>
    <row r="779" spans="1:11" x14ac:dyDescent="0.3">
      <c r="A779">
        <v>286</v>
      </c>
      <c r="B779" t="s">
        <v>1359</v>
      </c>
      <c r="C779" t="s">
        <v>27</v>
      </c>
      <c r="D779" t="s">
        <v>134</v>
      </c>
      <c r="E779" s="1" t="str">
        <f t="shared" si="60"/>
        <v>Maks Grabarczyk-Connor McConnell</v>
      </c>
      <c r="F779" t="str">
        <f t="shared" si="63"/>
        <v>Lost</v>
      </c>
      <c r="G779" s="1">
        <f t="shared" si="64"/>
        <v>2</v>
      </c>
      <c r="H779">
        <f t="shared" si="61"/>
        <v>1</v>
      </c>
      <c r="I779" t="str">
        <f>INDEX(META!$B:$B,MATCH(B779,META!$A:$A,0))</f>
        <v>Mono Blue Terror</v>
      </c>
      <c r="J779" t="str">
        <f>INDEX(META!$B:$B,MATCH(D779,META!$A:$A,0))</f>
        <v>Jund Wildfire</v>
      </c>
      <c r="K779" t="str">
        <f t="shared" si="62"/>
        <v>Mono Blue Terror-Jund Wildfire</v>
      </c>
    </row>
    <row r="780" spans="1:11" x14ac:dyDescent="0.3">
      <c r="A780">
        <v>287</v>
      </c>
      <c r="B780" t="s">
        <v>3071</v>
      </c>
      <c r="C780" t="s">
        <v>26</v>
      </c>
      <c r="D780" t="s">
        <v>880</v>
      </c>
      <c r="E780" s="1" t="str">
        <f t="shared" si="60"/>
        <v>Mattia Galiulo-Sergio Sánchez Ruiz</v>
      </c>
      <c r="F780" t="str">
        <f t="shared" si="63"/>
        <v>Lost</v>
      </c>
      <c r="G780" s="1">
        <f t="shared" si="64"/>
        <v>2</v>
      </c>
      <c r="H780">
        <f t="shared" si="61"/>
        <v>1</v>
      </c>
      <c r="I780" t="str">
        <f>INDEX(META!$B:$B,MATCH(B780,META!$A:$A,0))</f>
        <v>Mono Blue Terror</v>
      </c>
      <c r="J780" t="str">
        <f>INDEX(META!$B:$B,MATCH(D780,META!$A:$A,0))</f>
        <v>Mono Black Sacrifice</v>
      </c>
      <c r="K780" t="str">
        <f t="shared" si="62"/>
        <v>Mono Blue Terror-Mono Black Sacrifice</v>
      </c>
    </row>
    <row r="781" spans="1:11" x14ac:dyDescent="0.3">
      <c r="A781">
        <v>288</v>
      </c>
      <c r="B781" t="s">
        <v>2685</v>
      </c>
      <c r="C781" t="s">
        <v>28</v>
      </c>
      <c r="D781" t="s">
        <v>239</v>
      </c>
      <c r="E781" s="1" t="str">
        <f t="shared" si="60"/>
        <v>Pietro Masneri-Stefano Carbone</v>
      </c>
      <c r="F781" t="str">
        <f t="shared" si="63"/>
        <v>Won</v>
      </c>
      <c r="G781" s="1">
        <f t="shared" si="64"/>
        <v>2</v>
      </c>
      <c r="H781">
        <f t="shared" si="61"/>
        <v>1</v>
      </c>
      <c r="I781" t="str">
        <f>INDEX(META!$B:$B,MATCH(B781,META!$A:$A,0))</f>
        <v>Jund Wildfire</v>
      </c>
      <c r="J781" t="str">
        <f>INDEX(META!$B:$B,MATCH(D781,META!$A:$A,0))</f>
        <v>White Weenie</v>
      </c>
      <c r="K781" t="str">
        <f t="shared" si="62"/>
        <v>Jund Wildfire-White Weenie</v>
      </c>
    </row>
    <row r="782" spans="1:11" x14ac:dyDescent="0.3">
      <c r="A782">
        <v>289</v>
      </c>
      <c r="B782" t="s">
        <v>1116</v>
      </c>
      <c r="C782" t="s">
        <v>28</v>
      </c>
      <c r="D782" t="s">
        <v>578</v>
      </c>
      <c r="E782" s="1" t="str">
        <f t="shared" si="60"/>
        <v>Paolo De Cesaris-Luca Maddalo</v>
      </c>
      <c r="F782" t="str">
        <f t="shared" si="63"/>
        <v>Won</v>
      </c>
      <c r="G782" s="1">
        <f t="shared" si="64"/>
        <v>2</v>
      </c>
      <c r="H782">
        <f t="shared" si="61"/>
        <v>1</v>
      </c>
      <c r="I782" t="str">
        <f>INDEX(META!$B:$B,MATCH(B782,META!$A:$A,0))</f>
        <v>Elves</v>
      </c>
      <c r="J782" t="str">
        <f>INDEX(META!$B:$B,MATCH(D782,META!$A:$A,0))</f>
        <v>Bogles</v>
      </c>
      <c r="K782" t="str">
        <f t="shared" si="62"/>
        <v>Elves-Bogles</v>
      </c>
    </row>
    <row r="783" spans="1:11" x14ac:dyDescent="0.3">
      <c r="A783">
        <v>290</v>
      </c>
      <c r="B783" t="s">
        <v>3288</v>
      </c>
      <c r="C783" t="s">
        <v>27</v>
      </c>
      <c r="D783" t="s">
        <v>324</v>
      </c>
      <c r="E783" s="1" t="str">
        <f t="shared" si="60"/>
        <v>Luca Quagliarella-Fabrizio Bini</v>
      </c>
      <c r="F783" t="str">
        <f t="shared" si="63"/>
        <v>Lost</v>
      </c>
      <c r="G783" s="1">
        <f t="shared" si="64"/>
        <v>2</v>
      </c>
      <c r="H783">
        <f t="shared" si="61"/>
        <v>1</v>
      </c>
      <c r="I783" t="str">
        <f>INDEX(META!$B:$B,MATCH(B783,META!$A:$A,0))</f>
        <v>Grixis Affinity</v>
      </c>
      <c r="J783" t="str">
        <f>INDEX(META!$B:$B,MATCH(D783,META!$A:$A,0))</f>
        <v>Altar Tron</v>
      </c>
      <c r="K783" t="str">
        <f t="shared" si="62"/>
        <v>Grixis Affinity-Altar Tron</v>
      </c>
    </row>
    <row r="784" spans="1:11" x14ac:dyDescent="0.3">
      <c r="A784">
        <v>291</v>
      </c>
      <c r="B784" t="s">
        <v>1306</v>
      </c>
      <c r="C784" t="s">
        <v>28</v>
      </c>
      <c r="D784" t="s">
        <v>1553</v>
      </c>
      <c r="E784" s="1" t="str">
        <f t="shared" si="60"/>
        <v>Francesco Pelacani-Alessandro Sala</v>
      </c>
      <c r="F784" t="str">
        <f t="shared" si="63"/>
        <v>Won</v>
      </c>
      <c r="G784" s="1">
        <f t="shared" si="64"/>
        <v>2</v>
      </c>
      <c r="H784">
        <f t="shared" si="61"/>
        <v>1</v>
      </c>
      <c r="I784" t="str">
        <f>INDEX(META!$B:$B,MATCH(B784,META!$A:$A,0))</f>
        <v>Mono Blue Terror</v>
      </c>
      <c r="J784" t="str">
        <f>INDEX(META!$B:$B,MATCH(D784,META!$A:$A,0))</f>
        <v>Jund Wildfire</v>
      </c>
      <c r="K784" t="str">
        <f t="shared" si="62"/>
        <v>Mono Blue Terror-Jund Wildfire</v>
      </c>
    </row>
    <row r="785" spans="1:11" x14ac:dyDescent="0.3">
      <c r="A785">
        <v>292</v>
      </c>
      <c r="B785" t="s">
        <v>1427</v>
      </c>
      <c r="C785" t="s">
        <v>28</v>
      </c>
      <c r="D785" t="s">
        <v>1237</v>
      </c>
      <c r="E785" s="1" t="str">
        <f t="shared" si="60"/>
        <v>Michele De Cesaris-Simone_ Biondi</v>
      </c>
      <c r="F785" t="str">
        <f t="shared" si="63"/>
        <v>Won</v>
      </c>
      <c r="G785" s="1">
        <f t="shared" si="64"/>
        <v>2</v>
      </c>
      <c r="H785">
        <f t="shared" si="61"/>
        <v>1</v>
      </c>
      <c r="I785" t="str">
        <f>INDEX(META!$B:$B,MATCH(B785,META!$A:$A,0))</f>
        <v>Rakdos Madness</v>
      </c>
      <c r="J785" t="str">
        <f>INDEX(META!$B:$B,MATCH(D785,META!$A:$A,0))</f>
        <v>Jund Wildfire</v>
      </c>
      <c r="K785" t="str">
        <f t="shared" si="62"/>
        <v>Rakdos Madness-Jund Wildfire</v>
      </c>
    </row>
    <row r="786" spans="1:11" x14ac:dyDescent="0.3">
      <c r="A786">
        <v>293</v>
      </c>
      <c r="B786" t="s">
        <v>1588</v>
      </c>
      <c r="C786" t="s">
        <v>25</v>
      </c>
      <c r="D786" t="s">
        <v>3152</v>
      </c>
      <c r="E786" s="1" t="str">
        <f t="shared" si="60"/>
        <v>Simone Croce-Marco Loss</v>
      </c>
      <c r="F786" t="str">
        <f t="shared" si="63"/>
        <v>Won</v>
      </c>
      <c r="G786" s="1">
        <f t="shared" si="64"/>
        <v>2</v>
      </c>
      <c r="H786">
        <f t="shared" si="61"/>
        <v>1</v>
      </c>
      <c r="I786" t="str">
        <f>INDEX(META!$B:$B,MATCH(B786,META!$A:$A,0))</f>
        <v>Jund Wildfire</v>
      </c>
      <c r="J786" t="str">
        <f>INDEX(META!$B:$B,MATCH(D786,META!$A:$A,0))</f>
        <v>Grixis Affinity</v>
      </c>
      <c r="K786" t="str">
        <f t="shared" si="62"/>
        <v>Jund Wildfire-Grixis Affinity</v>
      </c>
    </row>
    <row r="787" spans="1:11" x14ac:dyDescent="0.3">
      <c r="A787">
        <v>294</v>
      </c>
      <c r="B787" t="s">
        <v>293</v>
      </c>
      <c r="C787" t="s">
        <v>27</v>
      </c>
      <c r="D787" t="s">
        <v>171</v>
      </c>
      <c r="E787" s="1" t="str">
        <f t="shared" si="60"/>
        <v>Alessandro Visentini-Andrea Migliavacca</v>
      </c>
      <c r="F787" t="str">
        <f t="shared" si="63"/>
        <v>Lost</v>
      </c>
      <c r="G787" s="1">
        <f t="shared" si="64"/>
        <v>2</v>
      </c>
      <c r="H787">
        <f t="shared" si="61"/>
        <v>1</v>
      </c>
      <c r="I787" t="str">
        <f>INDEX(META!$B:$B,MATCH(B787,META!$A:$A,0))</f>
        <v>Jund Wildfire</v>
      </c>
      <c r="J787" t="str">
        <f>INDEX(META!$B:$B,MATCH(D787,META!$A:$A,0))</f>
        <v>Flicker Tron</v>
      </c>
      <c r="K787" t="str">
        <f t="shared" si="62"/>
        <v>Jund Wildfire-Flicker Tron</v>
      </c>
    </row>
    <row r="788" spans="1:11" x14ac:dyDescent="0.3">
      <c r="A788">
        <v>295</v>
      </c>
      <c r="B788" t="s">
        <v>1911</v>
      </c>
      <c r="C788" t="s">
        <v>28</v>
      </c>
      <c r="D788" t="s">
        <v>1127</v>
      </c>
      <c r="E788" s="1" t="str">
        <f t="shared" si="60"/>
        <v>Claudio Cesaretti-Daniele Gambini</v>
      </c>
      <c r="F788" t="str">
        <f t="shared" si="63"/>
        <v>Won</v>
      </c>
      <c r="G788" s="1">
        <f t="shared" si="64"/>
        <v>2</v>
      </c>
      <c r="H788">
        <f t="shared" si="61"/>
        <v>1</v>
      </c>
      <c r="I788" t="str">
        <f>INDEX(META!$B:$B,MATCH(B788,META!$A:$A,0))</f>
        <v>Jeskai Ephemerate</v>
      </c>
      <c r="J788" t="str">
        <f>INDEX(META!$B:$B,MATCH(D788,META!$A:$A,0))</f>
        <v>White Weenie</v>
      </c>
      <c r="K788" t="str">
        <f t="shared" si="62"/>
        <v>Jeskai Ephemerate-White Weenie</v>
      </c>
    </row>
    <row r="789" spans="1:11" x14ac:dyDescent="0.3">
      <c r="A789">
        <v>296</v>
      </c>
      <c r="B789" t="s">
        <v>1995</v>
      </c>
      <c r="C789" t="s">
        <v>27</v>
      </c>
      <c r="D789" t="s">
        <v>2767</v>
      </c>
      <c r="E789" s="1" t="str">
        <f t="shared" si="60"/>
        <v>Gualtiero Grazzini-Jari Rentsch</v>
      </c>
      <c r="F789" t="str">
        <f t="shared" si="63"/>
        <v>Lost</v>
      </c>
      <c r="G789" s="1">
        <f t="shared" si="64"/>
        <v>2</v>
      </c>
      <c r="H789">
        <f t="shared" si="61"/>
        <v>1</v>
      </c>
      <c r="I789" t="str">
        <f>INDEX(META!$B:$B,MATCH(B789,META!$A:$A,0))</f>
        <v>Gruul Monsters</v>
      </c>
      <c r="J789" t="str">
        <f>INDEX(META!$B:$B,MATCH(D789,META!$A:$A,0))</f>
        <v>Rakdos Madness</v>
      </c>
      <c r="K789" t="str">
        <f t="shared" si="62"/>
        <v>Gruul Monsters-Rakdos Madness</v>
      </c>
    </row>
    <row r="790" spans="1:11" x14ac:dyDescent="0.3">
      <c r="A790">
        <v>297</v>
      </c>
      <c r="B790" t="s">
        <v>2129</v>
      </c>
      <c r="C790" t="s">
        <v>27</v>
      </c>
      <c r="D790" t="s">
        <v>98</v>
      </c>
      <c r="E790" s="1" t="str">
        <f t="shared" si="60"/>
        <v>Fabrizio Merengo-Alessandro Miotto</v>
      </c>
      <c r="F790" t="str">
        <f t="shared" si="63"/>
        <v>Lost</v>
      </c>
      <c r="G790" s="1">
        <f t="shared" si="64"/>
        <v>2</v>
      </c>
      <c r="H790">
        <f t="shared" si="61"/>
        <v>1</v>
      </c>
      <c r="I790" t="str">
        <f>INDEX(META!$B:$B,MATCH(B790,META!$A:$A,0))</f>
        <v>Jund Wildfire</v>
      </c>
      <c r="J790" t="str">
        <f>INDEX(META!$B:$B,MATCH(D790,META!$A:$A,0))</f>
        <v>High Tide Combo</v>
      </c>
      <c r="K790" t="str">
        <f t="shared" si="62"/>
        <v>Jund Wildfire-High Tide Combo</v>
      </c>
    </row>
    <row r="791" spans="1:11" x14ac:dyDescent="0.3">
      <c r="A791">
        <v>298</v>
      </c>
      <c r="B791" t="s">
        <v>165</v>
      </c>
      <c r="C791" t="s">
        <v>26</v>
      </c>
      <c r="D791" t="s">
        <v>2526</v>
      </c>
      <c r="E791" s="1" t="str">
        <f t="shared" si="60"/>
        <v>mattia giacinti-Andrea Vacis</v>
      </c>
      <c r="F791" t="str">
        <f t="shared" si="63"/>
        <v>Lost</v>
      </c>
      <c r="G791" s="1">
        <f t="shared" si="64"/>
        <v>2</v>
      </c>
      <c r="H791">
        <f t="shared" si="61"/>
        <v>1</v>
      </c>
      <c r="I791" t="str">
        <f>INDEX(META!$B:$B,MATCH(B791,META!$A:$A,0))</f>
        <v>Flicker Tron</v>
      </c>
      <c r="J791" t="str">
        <f>INDEX(META!$B:$B,MATCH(D791,META!$A:$A,0))</f>
        <v>Jund Wildfire</v>
      </c>
      <c r="K791" t="str">
        <f t="shared" si="62"/>
        <v>Flicker Tron-Jund Wildfire</v>
      </c>
    </row>
    <row r="792" spans="1:11" x14ac:dyDescent="0.3">
      <c r="A792">
        <v>299</v>
      </c>
      <c r="B792" t="s">
        <v>2490</v>
      </c>
      <c r="C792" t="s">
        <v>26</v>
      </c>
      <c r="D792" t="s">
        <v>263</v>
      </c>
      <c r="E792" s="1" t="str">
        <f t="shared" si="60"/>
        <v>Nicolò Maunero-Edoardo Orsi</v>
      </c>
      <c r="F792" t="str">
        <f t="shared" si="63"/>
        <v>Lost</v>
      </c>
      <c r="G792" s="1">
        <f t="shared" si="64"/>
        <v>2</v>
      </c>
      <c r="H792">
        <f t="shared" si="61"/>
        <v>1</v>
      </c>
      <c r="I792" t="str">
        <f>INDEX(META!$B:$B,MATCH(B792,META!$A:$A,0))</f>
        <v>Jund Wildfire</v>
      </c>
      <c r="J792" t="str">
        <f>INDEX(META!$B:$B,MATCH(D792,META!$A:$A,0))</f>
        <v>Jund Wildfire</v>
      </c>
      <c r="K792" t="str">
        <f t="shared" si="62"/>
        <v>Jund Wildfire-Jund Wildfire</v>
      </c>
    </row>
    <row r="793" spans="1:11" x14ac:dyDescent="0.3">
      <c r="A793">
        <v>300</v>
      </c>
      <c r="B793" t="s">
        <v>2103</v>
      </c>
      <c r="C793" t="s">
        <v>25</v>
      </c>
      <c r="D793" t="s">
        <v>2614</v>
      </c>
      <c r="E793" s="1" t="str">
        <f t="shared" si="60"/>
        <v>Mattia Frattegiani-Paolo Roghi</v>
      </c>
      <c r="F793" t="str">
        <f t="shared" si="63"/>
        <v>Won</v>
      </c>
      <c r="G793" s="1">
        <f t="shared" si="64"/>
        <v>2</v>
      </c>
      <c r="H793">
        <f t="shared" si="61"/>
        <v>1</v>
      </c>
      <c r="I793" t="str">
        <f>INDEX(META!$B:$B,MATCH(B793,META!$A:$A,0))</f>
        <v>Jund Wildfire</v>
      </c>
      <c r="J793" t="str">
        <f>INDEX(META!$B:$B,MATCH(D793,META!$A:$A,0))</f>
        <v>Jund Wildfire</v>
      </c>
      <c r="K793" t="str">
        <f t="shared" si="62"/>
        <v>Jund Wildfire-Jund Wildfire</v>
      </c>
    </row>
    <row r="794" spans="1:11" x14ac:dyDescent="0.3">
      <c r="A794">
        <v>301</v>
      </c>
      <c r="B794" t="s">
        <v>3155</v>
      </c>
      <c r="C794" t="s">
        <v>26</v>
      </c>
      <c r="D794" t="s">
        <v>1333</v>
      </c>
      <c r="E794" s="1" t="str">
        <f t="shared" si="60"/>
        <v>Gavin Verhey-Dario Gentle</v>
      </c>
      <c r="F794" t="str">
        <f t="shared" si="63"/>
        <v>Lost</v>
      </c>
      <c r="G794" s="1">
        <f t="shared" si="64"/>
        <v>2</v>
      </c>
      <c r="H794">
        <f t="shared" si="61"/>
        <v>1</v>
      </c>
      <c r="I794" t="str">
        <f>INDEX(META!$B:$B,MATCH(B794,META!$A:$A,0))</f>
        <v>Azorius Familiars</v>
      </c>
      <c r="J794" t="str">
        <f>INDEX(META!$B:$B,MATCH(D794,META!$A:$A,0))</f>
        <v>Jeskai Ephemerate</v>
      </c>
      <c r="K794" t="str">
        <f t="shared" si="62"/>
        <v>Azorius Familiars-Jeskai Ephemerate</v>
      </c>
    </row>
    <row r="795" spans="1:11" x14ac:dyDescent="0.3">
      <c r="A795">
        <v>302</v>
      </c>
      <c r="B795" t="s">
        <v>2517</v>
      </c>
      <c r="C795" t="s">
        <v>25</v>
      </c>
      <c r="D795" t="s">
        <v>483</v>
      </c>
      <c r="E795" s="1" t="str">
        <f t="shared" si="60"/>
        <v>Charalampos Megalokonomos-Rahela Andreea Salagean</v>
      </c>
      <c r="F795" t="str">
        <f t="shared" si="63"/>
        <v>Won</v>
      </c>
      <c r="G795" s="1">
        <f t="shared" si="64"/>
        <v>2</v>
      </c>
      <c r="H795">
        <f t="shared" si="61"/>
        <v>1</v>
      </c>
      <c r="I795" t="str">
        <f>INDEX(META!$B:$B,MATCH(B795,META!$A:$A,0))</f>
        <v>Jund Wildfire</v>
      </c>
      <c r="J795" t="str">
        <f>INDEX(META!$B:$B,MATCH(D795,META!$A:$A,0))</f>
        <v>Mono Blue Aggro</v>
      </c>
      <c r="K795" t="str">
        <f t="shared" si="62"/>
        <v>Jund Wildfire-Mono Blue Aggro</v>
      </c>
    </row>
    <row r="796" spans="1:11" x14ac:dyDescent="0.3">
      <c r="A796">
        <v>303</v>
      </c>
      <c r="B796" t="s">
        <v>2563</v>
      </c>
      <c r="C796" t="s">
        <v>27</v>
      </c>
      <c r="D796" t="s">
        <v>401</v>
      </c>
      <c r="E796" s="1" t="str">
        <f t="shared" si="60"/>
        <v>Marco Amateis-Luca Acquarone</v>
      </c>
      <c r="F796" t="str">
        <f t="shared" si="63"/>
        <v>Lost</v>
      </c>
      <c r="G796" s="1">
        <f t="shared" si="64"/>
        <v>2</v>
      </c>
      <c r="H796">
        <f t="shared" si="61"/>
        <v>1</v>
      </c>
      <c r="I796" t="str">
        <f>INDEX(META!$B:$B,MATCH(B796,META!$A:$A,0))</f>
        <v>Mono Black Rod</v>
      </c>
      <c r="J796" t="str">
        <f>INDEX(META!$B:$B,MATCH(D796,META!$A:$A,0))</f>
        <v>Mono Blue Aggro</v>
      </c>
      <c r="K796" t="str">
        <f t="shared" si="62"/>
        <v>Mono Black Rod-Mono Blue Aggro</v>
      </c>
    </row>
    <row r="797" spans="1:11" x14ac:dyDescent="0.3">
      <c r="A797">
        <v>304</v>
      </c>
      <c r="B797" t="s">
        <v>2869</v>
      </c>
      <c r="C797" t="s">
        <v>29</v>
      </c>
      <c r="D797" t="s">
        <v>168</v>
      </c>
      <c r="E797" s="1" t="str">
        <f t="shared" si="60"/>
        <v>Chiara Della bartola-Andrea Colazilli</v>
      </c>
      <c r="F797" t="str">
        <f t="shared" si="63"/>
        <v>Draw</v>
      </c>
      <c r="G797" s="1">
        <f t="shared" si="64"/>
        <v>2</v>
      </c>
      <c r="H797">
        <f t="shared" si="61"/>
        <v>1</v>
      </c>
      <c r="I797" t="str">
        <f>INDEX(META!$B:$B,MATCH(B797,META!$A:$A,0))</f>
        <v>White Weenie</v>
      </c>
      <c r="J797" t="str">
        <f>INDEX(META!$B:$B,MATCH(D797,META!$A:$A,0))</f>
        <v>Rakdos Madness</v>
      </c>
      <c r="K797" t="str">
        <f t="shared" si="62"/>
        <v>White Weenie-Rakdos Madness</v>
      </c>
    </row>
    <row r="798" spans="1:11" x14ac:dyDescent="0.3">
      <c r="A798">
        <v>305</v>
      </c>
      <c r="B798" t="s">
        <v>2546</v>
      </c>
      <c r="C798" t="s">
        <v>28</v>
      </c>
      <c r="D798" t="s">
        <v>1964</v>
      </c>
      <c r="E798" s="1" t="str">
        <f t="shared" si="60"/>
        <v>Cedric Dore-Adrien Bertaud</v>
      </c>
      <c r="F798" t="str">
        <f t="shared" si="63"/>
        <v>Won</v>
      </c>
      <c r="G798" s="1">
        <f t="shared" si="64"/>
        <v>2</v>
      </c>
      <c r="H798">
        <f t="shared" si="61"/>
        <v>1</v>
      </c>
      <c r="I798" t="str">
        <f>INDEX(META!$B:$B,MATCH(B798,META!$A:$A,0))</f>
        <v>Izzet Terror</v>
      </c>
      <c r="J798" t="str">
        <f>INDEX(META!$B:$B,MATCH(D798,META!$A:$A,0))</f>
        <v>Mono Blue Terror</v>
      </c>
      <c r="K798" t="str">
        <f t="shared" si="62"/>
        <v>Izzet Terror-Mono Blue Terror</v>
      </c>
    </row>
    <row r="799" spans="1:11" x14ac:dyDescent="0.3">
      <c r="A799">
        <v>306</v>
      </c>
      <c r="B799" t="s">
        <v>2823</v>
      </c>
      <c r="C799" t="s">
        <v>27</v>
      </c>
      <c r="D799" t="s">
        <v>1579</v>
      </c>
      <c r="E799" s="1" t="str">
        <f t="shared" si="60"/>
        <v>Achille Roberto Santoni-Andrea Malevolti</v>
      </c>
      <c r="F799" t="str">
        <f t="shared" si="63"/>
        <v>Lost</v>
      </c>
      <c r="G799" s="1">
        <f t="shared" si="64"/>
        <v>2</v>
      </c>
      <c r="H799">
        <f t="shared" si="61"/>
        <v>1</v>
      </c>
      <c r="I799" t="str">
        <f>INDEX(META!$B:$B,MATCH(B799,META!$A:$A,0))</f>
        <v>Jeskai Ephemerate</v>
      </c>
      <c r="J799" t="str">
        <f>INDEX(META!$B:$B,MATCH(D799,META!$A:$A,0))</f>
        <v>Dredge</v>
      </c>
      <c r="K799" t="str">
        <f t="shared" si="62"/>
        <v>Jeskai Ephemerate-Dredge</v>
      </c>
    </row>
    <row r="800" spans="1:11" x14ac:dyDescent="0.3">
      <c r="A800">
        <v>307</v>
      </c>
      <c r="B800" t="s">
        <v>2861</v>
      </c>
      <c r="C800" t="s">
        <v>25</v>
      </c>
      <c r="D800" t="s">
        <v>97</v>
      </c>
      <c r="E800" s="1" t="str">
        <f t="shared" si="60"/>
        <v>Paolo Ragone-Daniel Adiletta</v>
      </c>
      <c r="F800" t="str">
        <f t="shared" si="63"/>
        <v>Won</v>
      </c>
      <c r="G800" s="1">
        <f t="shared" si="64"/>
        <v>2</v>
      </c>
      <c r="H800">
        <f t="shared" si="61"/>
        <v>1</v>
      </c>
      <c r="I800" t="str">
        <f>INDEX(META!$B:$B,MATCH(B800,META!$A:$A,0))</f>
        <v>Jund Wildfire</v>
      </c>
      <c r="J800" t="str">
        <f>INDEX(META!$B:$B,MATCH(D800,META!$A:$A,0))</f>
        <v>Mono Red Synth</v>
      </c>
      <c r="K800" t="str">
        <f t="shared" si="62"/>
        <v>Jund Wildfire-Mono Red Synth</v>
      </c>
    </row>
    <row r="801" spans="1:11" x14ac:dyDescent="0.3">
      <c r="A801">
        <v>308</v>
      </c>
      <c r="B801" t="s">
        <v>3185</v>
      </c>
      <c r="C801" t="s">
        <v>28</v>
      </c>
      <c r="D801" t="s">
        <v>3291</v>
      </c>
      <c r="E801" s="1" t="str">
        <f t="shared" si="60"/>
        <v>Lorenzo Terlizzi-Diego Sartorio</v>
      </c>
      <c r="F801" t="str">
        <f t="shared" si="63"/>
        <v>Won</v>
      </c>
      <c r="G801" s="1">
        <f t="shared" si="64"/>
        <v>2</v>
      </c>
      <c r="H801">
        <f t="shared" si="61"/>
        <v>1</v>
      </c>
      <c r="I801" t="str">
        <f>INDEX(META!$B:$B,MATCH(B801,META!$A:$A,0))</f>
        <v>Jund Wildfire</v>
      </c>
      <c r="J801" t="str">
        <f>INDEX(META!$B:$B,MATCH(D801,META!$A:$A,0))</f>
        <v>Jund Wildfire</v>
      </c>
      <c r="K801" t="str">
        <f t="shared" si="62"/>
        <v>Jund Wildfire-Jund Wildfire</v>
      </c>
    </row>
    <row r="802" spans="1:11" x14ac:dyDescent="0.3">
      <c r="A802">
        <v>309</v>
      </c>
      <c r="B802" t="s">
        <v>130</v>
      </c>
      <c r="C802" t="s">
        <v>25</v>
      </c>
      <c r="D802" t="s">
        <v>3144</v>
      </c>
      <c r="E802" s="1" t="str">
        <f t="shared" si="60"/>
        <v>Matteo Ficorilli-Manuel Domenici</v>
      </c>
      <c r="F802" t="str">
        <f t="shared" si="63"/>
        <v>Won</v>
      </c>
      <c r="G802" s="1">
        <f t="shared" si="64"/>
        <v>2</v>
      </c>
      <c r="H802">
        <f t="shared" si="61"/>
        <v>1</v>
      </c>
      <c r="I802" t="str">
        <f>INDEX(META!$B:$B,MATCH(B802,META!$A:$A,0))</f>
        <v>Mardu Synth</v>
      </c>
      <c r="J802" t="str">
        <f>INDEX(META!$B:$B,MATCH(D802,META!$A:$A,0))</f>
        <v>Izzet Terror</v>
      </c>
      <c r="K802" t="str">
        <f t="shared" si="62"/>
        <v>Mardu Synth-Izzet Terror</v>
      </c>
    </row>
    <row r="803" spans="1:11" x14ac:dyDescent="0.3">
      <c r="A803">
        <v>310</v>
      </c>
      <c r="B803" t="s">
        <v>189</v>
      </c>
      <c r="C803" t="s">
        <v>28</v>
      </c>
      <c r="D803" t="s">
        <v>3062</v>
      </c>
      <c r="E803" s="1" t="str">
        <f t="shared" si="60"/>
        <v>Riccardo Bonato-Alessandro Giannelli</v>
      </c>
      <c r="F803" t="str">
        <f t="shared" si="63"/>
        <v>Won</v>
      </c>
      <c r="G803" s="1">
        <f t="shared" si="64"/>
        <v>2</v>
      </c>
      <c r="H803">
        <f t="shared" si="61"/>
        <v>1</v>
      </c>
      <c r="I803" t="str">
        <f>INDEX(META!$B:$B,MATCH(B803,META!$A:$A,0))</f>
        <v>Jund Wildfire</v>
      </c>
      <c r="J803" t="str">
        <f>INDEX(META!$B:$B,MATCH(D803,META!$A:$A,0))</f>
        <v>Elves</v>
      </c>
      <c r="K803" t="str">
        <f t="shared" si="62"/>
        <v>Jund Wildfire-Elves</v>
      </c>
    </row>
    <row r="804" spans="1:11" x14ac:dyDescent="0.3">
      <c r="A804">
        <v>311</v>
      </c>
      <c r="B804" t="s">
        <v>3109</v>
      </c>
      <c r="C804" t="s">
        <v>26</v>
      </c>
      <c r="D804" t="s">
        <v>3179</v>
      </c>
      <c r="E804" s="1" t="str">
        <f t="shared" si="60"/>
        <v>Decio Sacco-Alberto Casto</v>
      </c>
      <c r="F804" t="str">
        <f t="shared" si="63"/>
        <v>Lost</v>
      </c>
      <c r="G804" s="1">
        <f t="shared" si="64"/>
        <v>2</v>
      </c>
      <c r="H804">
        <f t="shared" si="61"/>
        <v>1</v>
      </c>
      <c r="I804" t="str">
        <f>INDEX(META!$B:$B,MATCH(B804,META!$A:$A,0))</f>
        <v>Jund Wildfire</v>
      </c>
      <c r="J804" t="str">
        <f>INDEX(META!$B:$B,MATCH(D804,META!$A:$A,0))</f>
        <v>Izzet Terror</v>
      </c>
      <c r="K804" t="str">
        <f t="shared" si="62"/>
        <v>Jund Wildfire-Izzet Terror</v>
      </c>
    </row>
    <row r="805" spans="1:11" x14ac:dyDescent="0.3">
      <c r="A805">
        <v>312</v>
      </c>
      <c r="B805" t="s">
        <v>149</v>
      </c>
      <c r="C805" t="s">
        <v>27</v>
      </c>
      <c r="D805" t="s">
        <v>3168</v>
      </c>
      <c r="E805" s="1" t="str">
        <f t="shared" si="60"/>
        <v>Andrea Pasotti-Mario Spatolisano</v>
      </c>
      <c r="F805" t="str">
        <f t="shared" si="63"/>
        <v>Lost</v>
      </c>
      <c r="G805" s="1">
        <f t="shared" si="64"/>
        <v>2</v>
      </c>
      <c r="H805">
        <f t="shared" si="61"/>
        <v>1</v>
      </c>
      <c r="I805" t="str">
        <f>INDEX(META!$B:$B,MATCH(B805,META!$A:$A,0))</f>
        <v>Jund Wildfire</v>
      </c>
      <c r="J805" t="str">
        <f>INDEX(META!$B:$B,MATCH(D805,META!$A:$A,0))</f>
        <v>Mono Blue Terror</v>
      </c>
      <c r="K805" t="str">
        <f t="shared" si="62"/>
        <v>Jund Wildfire-Mono Blue Terror</v>
      </c>
    </row>
    <row r="806" spans="1:11" x14ac:dyDescent="0.3">
      <c r="A806">
        <v>313</v>
      </c>
      <c r="B806" t="s">
        <v>596</v>
      </c>
      <c r="C806" t="s">
        <v>26</v>
      </c>
      <c r="D806" t="s">
        <v>1206</v>
      </c>
      <c r="E806" s="1" t="str">
        <f t="shared" si="60"/>
        <v>Leonardo Gabriele Pansitta-Gianmarco Capitano</v>
      </c>
      <c r="F806" t="str">
        <f t="shared" si="63"/>
        <v>Lost</v>
      </c>
      <c r="G806" s="1">
        <f t="shared" si="64"/>
        <v>2</v>
      </c>
      <c r="H806">
        <f t="shared" si="61"/>
        <v>1</v>
      </c>
      <c r="I806" t="str">
        <f>INDEX(META!$B:$B,MATCH(B806,META!$A:$A,0))</f>
        <v>Jund Wildfire</v>
      </c>
      <c r="J806" t="str">
        <f>INDEX(META!$B:$B,MATCH(D806,META!$A:$A,0))</f>
        <v>Orzhov Blade</v>
      </c>
      <c r="K806" t="str">
        <f t="shared" si="62"/>
        <v>Jund Wildfire-Orzhov Blade</v>
      </c>
    </row>
    <row r="807" spans="1:11" x14ac:dyDescent="0.3">
      <c r="A807">
        <v>314</v>
      </c>
      <c r="B807" t="s">
        <v>545</v>
      </c>
      <c r="C807" t="s">
        <v>28</v>
      </c>
      <c r="D807" t="s">
        <v>2135</v>
      </c>
      <c r="E807" s="1" t="str">
        <f t="shared" si="60"/>
        <v>Emanuele Zanini-Roberto Debenedetti</v>
      </c>
      <c r="F807" t="str">
        <f t="shared" si="63"/>
        <v>Won</v>
      </c>
      <c r="G807" s="1">
        <f t="shared" si="64"/>
        <v>2</v>
      </c>
      <c r="H807">
        <f t="shared" si="61"/>
        <v>1</v>
      </c>
      <c r="I807" t="str">
        <f>INDEX(META!$B:$B,MATCH(B807,META!$A:$A,0))</f>
        <v>Mono Red Madness</v>
      </c>
      <c r="J807" t="str">
        <f>INDEX(META!$B:$B,MATCH(D807,META!$A:$A,0))</f>
        <v>Rakdos Madness</v>
      </c>
      <c r="K807" t="str">
        <f t="shared" si="62"/>
        <v>Mono Red Madness-Rakdos Madness</v>
      </c>
    </row>
    <row r="808" spans="1:11" x14ac:dyDescent="0.3">
      <c r="A808">
        <v>315</v>
      </c>
      <c r="B808" t="s">
        <v>2254</v>
      </c>
      <c r="C808" t="s">
        <v>28</v>
      </c>
      <c r="D808" t="s">
        <v>1102</v>
      </c>
      <c r="E808" s="1" t="str">
        <f t="shared" si="60"/>
        <v>Paolo Cosma Gennari-Claudio Faccendi</v>
      </c>
      <c r="F808" t="str">
        <f t="shared" si="63"/>
        <v>Won</v>
      </c>
      <c r="G808" s="1">
        <f t="shared" si="64"/>
        <v>2</v>
      </c>
      <c r="H808">
        <f t="shared" si="61"/>
        <v>1</v>
      </c>
      <c r="I808" t="str">
        <f>INDEX(META!$B:$B,MATCH(B808,META!$A:$A,0))</f>
        <v>Rakdos Madness</v>
      </c>
      <c r="J808" t="str">
        <f>INDEX(META!$B:$B,MATCH(D808,META!$A:$A,0))</f>
        <v>Mono White Heroic</v>
      </c>
      <c r="K808" t="str">
        <f t="shared" si="62"/>
        <v>Rakdos Madness-Mono White Heroic</v>
      </c>
    </row>
    <row r="809" spans="1:11" x14ac:dyDescent="0.3">
      <c r="A809">
        <v>316</v>
      </c>
      <c r="B809" t="s">
        <v>1158</v>
      </c>
      <c r="C809" t="s">
        <v>28</v>
      </c>
      <c r="D809" t="s">
        <v>2377</v>
      </c>
      <c r="E809" s="1" t="str">
        <f t="shared" si="60"/>
        <v>Giovanni Demaldè-Devin Saum</v>
      </c>
      <c r="F809" t="str">
        <f t="shared" si="63"/>
        <v>Won</v>
      </c>
      <c r="G809" s="1">
        <f t="shared" si="64"/>
        <v>2</v>
      </c>
      <c r="H809">
        <f t="shared" si="61"/>
        <v>1</v>
      </c>
      <c r="I809" t="str">
        <f>INDEX(META!$B:$B,MATCH(B809,META!$A:$A,0))</f>
        <v>Mono Blue Aggro</v>
      </c>
      <c r="J809" t="str">
        <f>INDEX(META!$B:$B,MATCH(D809,META!$A:$A,0))</f>
        <v>Dredge</v>
      </c>
      <c r="K809" t="str">
        <f t="shared" si="62"/>
        <v>Mono Blue Aggro-Dredge</v>
      </c>
    </row>
    <row r="810" spans="1:11" x14ac:dyDescent="0.3">
      <c r="A810">
        <v>317</v>
      </c>
      <c r="B810" t="s">
        <v>610</v>
      </c>
      <c r="C810" t="s">
        <v>26</v>
      </c>
      <c r="D810" t="s">
        <v>2508</v>
      </c>
      <c r="E810" s="1" t="str">
        <f t="shared" si="60"/>
        <v>Alessandro Destro-Tiziano Torre</v>
      </c>
      <c r="F810" t="str">
        <f t="shared" si="63"/>
        <v>Lost</v>
      </c>
      <c r="G810" s="1">
        <f t="shared" si="64"/>
        <v>2</v>
      </c>
      <c r="H810">
        <f t="shared" si="61"/>
        <v>1</v>
      </c>
      <c r="I810" t="str">
        <f>INDEX(META!$B:$B,MATCH(B810,META!$A:$A,0))</f>
        <v>Dimir Terror</v>
      </c>
      <c r="J810" t="str">
        <f>INDEX(META!$B:$B,MATCH(D810,META!$A:$A,0))</f>
        <v>Gardens</v>
      </c>
      <c r="K810" t="str">
        <f t="shared" si="62"/>
        <v>Dimir Terror-Gardens</v>
      </c>
    </row>
    <row r="811" spans="1:11" x14ac:dyDescent="0.3">
      <c r="A811">
        <v>318</v>
      </c>
      <c r="B811" t="s">
        <v>2431</v>
      </c>
      <c r="C811" t="s">
        <v>26</v>
      </c>
      <c r="D811" t="s">
        <v>696</v>
      </c>
      <c r="E811" s="1" t="str">
        <f t="shared" si="60"/>
        <v>Fabio Rossini-Nicola Macchioni</v>
      </c>
      <c r="F811" t="str">
        <f t="shared" si="63"/>
        <v>Lost</v>
      </c>
      <c r="G811" s="1">
        <f t="shared" si="64"/>
        <v>2</v>
      </c>
      <c r="H811">
        <f t="shared" si="61"/>
        <v>1</v>
      </c>
      <c r="I811" t="str">
        <f>INDEX(META!$B:$B,MATCH(B811,META!$A:$A,0))</f>
        <v>Mono Red Synth</v>
      </c>
      <c r="J811" t="str">
        <f>INDEX(META!$B:$B,MATCH(D811,META!$A:$A,0))</f>
        <v>Mono Blue Aggro</v>
      </c>
      <c r="K811" t="str">
        <f t="shared" si="62"/>
        <v>Mono Red Synth-Mono Blue Aggro</v>
      </c>
    </row>
    <row r="812" spans="1:11" x14ac:dyDescent="0.3">
      <c r="A812">
        <v>319</v>
      </c>
      <c r="B812" t="s">
        <v>2144</v>
      </c>
      <c r="C812" t="s">
        <v>28</v>
      </c>
      <c r="D812" t="s">
        <v>646</v>
      </c>
      <c r="E812" s="1" t="str">
        <f t="shared" si="60"/>
        <v>Valentino Artu-Eric Mittmann</v>
      </c>
      <c r="F812" t="str">
        <f t="shared" si="63"/>
        <v>Won</v>
      </c>
      <c r="G812" s="1">
        <f t="shared" si="64"/>
        <v>2</v>
      </c>
      <c r="H812">
        <f t="shared" si="61"/>
        <v>1</v>
      </c>
      <c r="I812" t="str">
        <f>INDEX(META!$B:$B,MATCH(B812,META!$A:$A,0))</f>
        <v>Grixis Affinity</v>
      </c>
      <c r="J812" t="str">
        <f>INDEX(META!$B:$B,MATCH(D812,META!$A:$A,0))</f>
        <v>Mono Red Madness</v>
      </c>
      <c r="K812" t="str">
        <f t="shared" si="62"/>
        <v>Grixis Affinity-Mono Red Madness</v>
      </c>
    </row>
    <row r="813" spans="1:11" x14ac:dyDescent="0.3">
      <c r="A813">
        <v>320</v>
      </c>
      <c r="B813" t="s">
        <v>542</v>
      </c>
      <c r="C813" t="s">
        <v>28</v>
      </c>
      <c r="D813" t="s">
        <v>2245</v>
      </c>
      <c r="E813" s="1" t="str">
        <f t="shared" si="60"/>
        <v>Sebastiano Liso-Diego Massari</v>
      </c>
      <c r="F813" t="str">
        <f t="shared" si="63"/>
        <v>Won</v>
      </c>
      <c r="G813" s="1">
        <f t="shared" si="64"/>
        <v>2</v>
      </c>
      <c r="H813">
        <f t="shared" si="61"/>
        <v>1</v>
      </c>
      <c r="I813" t="str">
        <f>INDEX(META!$B:$B,MATCH(B813,META!$A:$A,0))</f>
        <v>Dredge</v>
      </c>
      <c r="J813" t="str">
        <f>INDEX(META!$B:$B,MATCH(D813,META!$A:$A,0))</f>
        <v>Jund Wildfire</v>
      </c>
      <c r="K813" t="str">
        <f t="shared" si="62"/>
        <v>Dredge-Jund Wildfire</v>
      </c>
    </row>
    <row r="814" spans="1:11" x14ac:dyDescent="0.3">
      <c r="A814">
        <v>321</v>
      </c>
      <c r="B814" t="s">
        <v>519</v>
      </c>
      <c r="C814" t="s">
        <v>28</v>
      </c>
      <c r="D814" t="s">
        <v>2468</v>
      </c>
      <c r="E814" s="1" t="str">
        <f t="shared" si="60"/>
        <v>Maciej Chomicki-Ivan Blinkov</v>
      </c>
      <c r="F814" t="str">
        <f t="shared" si="63"/>
        <v>Won</v>
      </c>
      <c r="G814" s="1">
        <f t="shared" si="64"/>
        <v>2</v>
      </c>
      <c r="H814">
        <f t="shared" si="61"/>
        <v>1</v>
      </c>
      <c r="I814" t="str">
        <f>INDEX(META!$B:$B,MATCH(B814,META!$A:$A,0))</f>
        <v>High Tide Combo</v>
      </c>
      <c r="J814" t="str">
        <f>INDEX(META!$B:$B,MATCH(D814,META!$A:$A,0))</f>
        <v>Mono Blue Aggro</v>
      </c>
      <c r="K814" t="str">
        <f t="shared" si="62"/>
        <v>High Tide Combo-Mono Blue Aggro</v>
      </c>
    </row>
    <row r="815" spans="1:11" x14ac:dyDescent="0.3">
      <c r="A815">
        <v>322</v>
      </c>
      <c r="B815" t="s">
        <v>2292</v>
      </c>
      <c r="C815" t="s">
        <v>25</v>
      </c>
      <c r="D815" t="s">
        <v>2360</v>
      </c>
      <c r="E815" s="1" t="str">
        <f t="shared" si="60"/>
        <v>Alex Conti-Mattis Peschel</v>
      </c>
      <c r="F815" t="str">
        <f t="shared" si="63"/>
        <v>Won</v>
      </c>
      <c r="G815" s="1">
        <f t="shared" si="64"/>
        <v>2</v>
      </c>
      <c r="H815">
        <f t="shared" si="61"/>
        <v>1</v>
      </c>
      <c r="I815" t="str">
        <f>INDEX(META!$B:$B,MATCH(B815,META!$A:$A,0))</f>
        <v>Rakdos Madness</v>
      </c>
      <c r="J815" t="str">
        <f>INDEX(META!$B:$B,MATCH(D815,META!$A:$A,0))</f>
        <v>Rakdos Madness</v>
      </c>
      <c r="K815" t="str">
        <f t="shared" si="62"/>
        <v>Rakdos Madness-Rakdos Madness</v>
      </c>
    </row>
    <row r="816" spans="1:11" x14ac:dyDescent="0.3">
      <c r="A816">
        <v>323</v>
      </c>
      <c r="B816" t="s">
        <v>2514</v>
      </c>
      <c r="C816" t="s">
        <v>28</v>
      </c>
      <c r="D816" t="s">
        <v>566</v>
      </c>
      <c r="E816" s="1" t="str">
        <f t="shared" si="60"/>
        <v>Valentina Di Filippo-Marco Lazzari</v>
      </c>
      <c r="F816" t="str">
        <f t="shared" si="63"/>
        <v>Won</v>
      </c>
      <c r="G816" s="1">
        <f t="shared" si="64"/>
        <v>2</v>
      </c>
      <c r="H816">
        <f t="shared" si="61"/>
        <v>1</v>
      </c>
      <c r="I816" t="str">
        <f>INDEX(META!$B:$B,MATCH(B816,META!$A:$A,0))</f>
        <v>Mono Red Madness</v>
      </c>
      <c r="J816" t="str">
        <f>INDEX(META!$B:$B,MATCH(D816,META!$A:$A,0))</f>
        <v>Rakdos Madness</v>
      </c>
      <c r="K816" t="str">
        <f t="shared" si="62"/>
        <v>Mono Red Madness-Rakdos Madness</v>
      </c>
    </row>
    <row r="817" spans="1:11" x14ac:dyDescent="0.3">
      <c r="A817">
        <v>324</v>
      </c>
      <c r="B817" t="s">
        <v>1497</v>
      </c>
      <c r="C817" t="s">
        <v>25</v>
      </c>
      <c r="D817" t="s">
        <v>2295</v>
      </c>
      <c r="E817" s="1" t="str">
        <f t="shared" si="60"/>
        <v>Thomas Terschluse-michele bassi</v>
      </c>
      <c r="F817" t="str">
        <f t="shared" si="63"/>
        <v>Won</v>
      </c>
      <c r="G817" s="1">
        <f t="shared" si="64"/>
        <v>2</v>
      </c>
      <c r="H817">
        <f t="shared" si="61"/>
        <v>1</v>
      </c>
      <c r="I817" t="str">
        <f>INDEX(META!$B:$B,MATCH(B817,META!$A:$A,0))</f>
        <v>Elves</v>
      </c>
      <c r="J817" t="str">
        <f>INDEX(META!$B:$B,MATCH(D817,META!$A:$A,0))</f>
        <v>Gruul Monsters</v>
      </c>
      <c r="K817" t="str">
        <f t="shared" si="62"/>
        <v>Elves-Gruul Monsters</v>
      </c>
    </row>
    <row r="818" spans="1:11" x14ac:dyDescent="0.3">
      <c r="A818">
        <v>325</v>
      </c>
      <c r="B818" t="s">
        <v>569</v>
      </c>
      <c r="C818" t="s">
        <v>28</v>
      </c>
      <c r="D818" t="s">
        <v>2657</v>
      </c>
      <c r="E818" s="1" t="str">
        <f t="shared" si="60"/>
        <v>isaac rancic-Emanuele Maunero</v>
      </c>
      <c r="F818" t="str">
        <f t="shared" si="63"/>
        <v>Won</v>
      </c>
      <c r="G818" s="1">
        <f t="shared" si="64"/>
        <v>2</v>
      </c>
      <c r="H818">
        <f t="shared" si="61"/>
        <v>1</v>
      </c>
      <c r="I818" t="str">
        <f>INDEX(META!$B:$B,MATCH(B818,META!$A:$A,0))</f>
        <v>High Tide Combo</v>
      </c>
      <c r="J818" t="str">
        <f>INDEX(META!$B:$B,MATCH(D818,META!$A:$A,0))</f>
        <v>Mono Blue Aggro</v>
      </c>
      <c r="K818" t="str">
        <f t="shared" si="62"/>
        <v>High Tide Combo-Mono Blue Aggro</v>
      </c>
    </row>
    <row r="819" spans="1:11" x14ac:dyDescent="0.3">
      <c r="A819">
        <v>326</v>
      </c>
      <c r="B819" t="s">
        <v>2894</v>
      </c>
      <c r="C819" t="s">
        <v>26</v>
      </c>
      <c r="D819" t="s">
        <v>2737</v>
      </c>
      <c r="E819" s="1" t="str">
        <f t="shared" si="60"/>
        <v>Niccolò Carafoli-Andrea Bistolfi</v>
      </c>
      <c r="F819" t="str">
        <f t="shared" si="63"/>
        <v>Lost</v>
      </c>
      <c r="G819" s="1">
        <f t="shared" si="64"/>
        <v>2</v>
      </c>
      <c r="H819">
        <f t="shared" si="61"/>
        <v>1</v>
      </c>
      <c r="I819" t="str">
        <f>INDEX(META!$B:$B,MATCH(B819,META!$A:$A,0))</f>
        <v>Dredge</v>
      </c>
      <c r="J819" t="str">
        <f>INDEX(META!$B:$B,MATCH(D819,META!$A:$A,0))</f>
        <v>Mono Blue Aggro</v>
      </c>
      <c r="K819" t="str">
        <f t="shared" si="62"/>
        <v>Dredge-Mono Blue Aggro</v>
      </c>
    </row>
    <row r="820" spans="1:11" x14ac:dyDescent="0.3">
      <c r="A820">
        <v>327</v>
      </c>
      <c r="B820" t="s">
        <v>2380</v>
      </c>
      <c r="C820" t="s">
        <v>26</v>
      </c>
      <c r="D820" t="s">
        <v>1364</v>
      </c>
      <c r="E820" s="1" t="str">
        <f t="shared" si="60"/>
        <v>Federico Mascia-Nicola Da Re</v>
      </c>
      <c r="F820" t="str">
        <f t="shared" si="63"/>
        <v>Lost</v>
      </c>
      <c r="G820" s="1">
        <f t="shared" si="64"/>
        <v>2</v>
      </c>
      <c r="H820">
        <f t="shared" si="61"/>
        <v>1</v>
      </c>
      <c r="I820" t="str">
        <f>INDEX(META!$B:$B,MATCH(B820,META!$A:$A,0))</f>
        <v>Mono Red Synth</v>
      </c>
      <c r="J820" t="str">
        <f>INDEX(META!$B:$B,MATCH(D820,META!$A:$A,0))</f>
        <v>Jeskai Ephemerate</v>
      </c>
      <c r="K820" t="str">
        <f t="shared" si="62"/>
        <v>Mono Red Synth-Jeskai Ephemerate</v>
      </c>
    </row>
    <row r="821" spans="1:11" x14ac:dyDescent="0.3">
      <c r="A821">
        <v>328</v>
      </c>
      <c r="B821" t="s">
        <v>127</v>
      </c>
      <c r="C821" t="s">
        <v>28</v>
      </c>
      <c r="D821" t="s">
        <v>554</v>
      </c>
      <c r="E821" s="1" t="str">
        <f t="shared" si="60"/>
        <v>Andrea Oddone-Cezary Adamczak</v>
      </c>
      <c r="F821" t="str">
        <f t="shared" si="63"/>
        <v>Won</v>
      </c>
      <c r="G821" s="1">
        <f t="shared" si="64"/>
        <v>2</v>
      </c>
      <c r="H821">
        <f t="shared" si="61"/>
        <v>1</v>
      </c>
      <c r="I821" t="str">
        <f>INDEX(META!$B:$B,MATCH(B821,META!$A:$A,0))</f>
        <v>Mono Blue Aggro</v>
      </c>
      <c r="J821" t="str">
        <f>INDEX(META!$B:$B,MATCH(D821,META!$A:$A,0))</f>
        <v>Mono Blue Terror</v>
      </c>
      <c r="K821" t="str">
        <f t="shared" si="62"/>
        <v>Mono Blue Aggro-Mono Blue Terror</v>
      </c>
    </row>
    <row r="822" spans="1:11" x14ac:dyDescent="0.3">
      <c r="A822">
        <v>329</v>
      </c>
      <c r="B822" t="s">
        <v>714</v>
      </c>
      <c r="C822" t="s">
        <v>26</v>
      </c>
      <c r="D822" t="s">
        <v>303</v>
      </c>
      <c r="E822" s="1" t="str">
        <f t="shared" si="60"/>
        <v>Davide Reale-Simone Ortelli</v>
      </c>
      <c r="F822" t="str">
        <f t="shared" si="63"/>
        <v>Lost</v>
      </c>
      <c r="G822" s="1">
        <f t="shared" si="64"/>
        <v>2</v>
      </c>
      <c r="H822">
        <f t="shared" si="61"/>
        <v>1</v>
      </c>
      <c r="I822" t="str">
        <f>INDEX(META!$B:$B,MATCH(B822,META!$A:$A,0))</f>
        <v>Rakdos Madness</v>
      </c>
      <c r="J822" t="str">
        <f>INDEX(META!$B:$B,MATCH(D822,META!$A:$A,0))</f>
        <v>White Weenie</v>
      </c>
      <c r="K822" t="str">
        <f t="shared" si="62"/>
        <v>Rakdos Madness-White Weenie</v>
      </c>
    </row>
    <row r="823" spans="1:11" x14ac:dyDescent="0.3">
      <c r="A823">
        <v>330</v>
      </c>
      <c r="B823" t="s">
        <v>1850</v>
      </c>
      <c r="C823" t="s">
        <v>28</v>
      </c>
      <c r="D823" t="s">
        <v>199</v>
      </c>
      <c r="E823" s="1" t="str">
        <f t="shared" si="60"/>
        <v>Pietro Carocci-Gregorio Galeotti</v>
      </c>
      <c r="F823" t="str">
        <f t="shared" si="63"/>
        <v>Won</v>
      </c>
      <c r="G823" s="1">
        <f t="shared" si="64"/>
        <v>2</v>
      </c>
      <c r="H823">
        <f t="shared" si="61"/>
        <v>1</v>
      </c>
      <c r="I823" t="str">
        <f>INDEX(META!$B:$B,MATCH(B823,META!$A:$A,0))</f>
        <v>Caw Gate</v>
      </c>
      <c r="J823" t="str">
        <f>INDEX(META!$B:$B,MATCH(D823,META!$A:$A,0))</f>
        <v>Azorius Familiars</v>
      </c>
      <c r="K823" t="str">
        <f t="shared" si="62"/>
        <v>Caw Gate-Azorius Familiars</v>
      </c>
    </row>
    <row r="824" spans="1:11" x14ac:dyDescent="0.3">
      <c r="A824">
        <v>331</v>
      </c>
      <c r="B824" t="s">
        <v>164</v>
      </c>
      <c r="C824" t="s">
        <v>25</v>
      </c>
      <c r="D824" t="s">
        <v>548</v>
      </c>
      <c r="E824" s="1" t="str">
        <f t="shared" si="60"/>
        <v>Nicola Rispoli-Gianluigi Antenucci</v>
      </c>
      <c r="F824" t="str">
        <f t="shared" si="63"/>
        <v>Won</v>
      </c>
      <c r="G824" s="1">
        <f t="shared" si="64"/>
        <v>2</v>
      </c>
      <c r="H824">
        <f t="shared" si="61"/>
        <v>1</v>
      </c>
      <c r="I824" t="str">
        <f>INDEX(META!$B:$B,MATCH(B824,META!$A:$A,0))</f>
        <v>Jund Wildfire</v>
      </c>
      <c r="J824" t="str">
        <f>INDEX(META!$B:$B,MATCH(D824,META!$A:$A,0))</f>
        <v>Mono Blue Terror</v>
      </c>
      <c r="K824" t="str">
        <f t="shared" si="62"/>
        <v>Jund Wildfire-Mono Blue Terror</v>
      </c>
    </row>
    <row r="825" spans="1:11" x14ac:dyDescent="0.3">
      <c r="A825">
        <v>332</v>
      </c>
      <c r="B825" t="s">
        <v>1247</v>
      </c>
      <c r="C825" t="s">
        <v>28</v>
      </c>
      <c r="D825" t="s">
        <v>406</v>
      </c>
      <c r="E825" s="1" t="str">
        <f t="shared" si="60"/>
        <v>Filippo Pastorelli-Lorenzo Romano</v>
      </c>
      <c r="F825" t="str">
        <f t="shared" si="63"/>
        <v>Won</v>
      </c>
      <c r="G825" s="1">
        <f t="shared" si="64"/>
        <v>2</v>
      </c>
      <c r="H825">
        <f t="shared" si="61"/>
        <v>1</v>
      </c>
      <c r="I825" t="str">
        <f>INDEX(META!$B:$B,MATCH(B825,META!$A:$A,0))</f>
        <v>X Lands Spy</v>
      </c>
      <c r="J825" t="str">
        <f>INDEX(META!$B:$B,MATCH(D825,META!$A:$A,0))</f>
        <v>Flicker Tron</v>
      </c>
      <c r="K825" t="str">
        <f t="shared" si="62"/>
        <v>X Lands Spy-Flicker Tron</v>
      </c>
    </row>
    <row r="826" spans="1:11" x14ac:dyDescent="0.3">
      <c r="A826">
        <v>333</v>
      </c>
      <c r="B826" t="s">
        <v>599</v>
      </c>
      <c r="C826" t="s">
        <v>27</v>
      </c>
      <c r="D826" t="s">
        <v>279</v>
      </c>
      <c r="E826" s="1" t="str">
        <f t="shared" si="60"/>
        <v>Alessandro Molteni-Giovanni Nastasio</v>
      </c>
      <c r="F826" t="str">
        <f t="shared" si="63"/>
        <v>Lost</v>
      </c>
      <c r="G826" s="1">
        <f t="shared" si="64"/>
        <v>2</v>
      </c>
      <c r="H826">
        <f t="shared" si="61"/>
        <v>1</v>
      </c>
      <c r="I826" t="str">
        <f>INDEX(META!$B:$B,MATCH(B826,META!$A:$A,0))</f>
        <v>Jund Wildfire</v>
      </c>
      <c r="J826" t="str">
        <f>INDEX(META!$B:$B,MATCH(D826,META!$A:$A,0))</f>
        <v>Mono Red Dredge</v>
      </c>
      <c r="K826" t="str">
        <f t="shared" si="62"/>
        <v>Jund Wildfire-Mono Red Dredge</v>
      </c>
    </row>
    <row r="827" spans="1:11" x14ac:dyDescent="0.3">
      <c r="A827">
        <v>334</v>
      </c>
      <c r="B827" t="s">
        <v>2196</v>
      </c>
      <c r="C827" t="s">
        <v>25</v>
      </c>
      <c r="D827" t="s">
        <v>2487</v>
      </c>
      <c r="E827" s="1" t="str">
        <f t="shared" si="60"/>
        <v>carlo bardazzi-Nicola Mastrorilli</v>
      </c>
      <c r="F827" t="str">
        <f t="shared" si="63"/>
        <v>Won</v>
      </c>
      <c r="G827" s="1">
        <f t="shared" si="64"/>
        <v>2</v>
      </c>
      <c r="H827">
        <f t="shared" si="61"/>
        <v>1</v>
      </c>
      <c r="I827" t="str">
        <f>INDEX(META!$B:$B,MATCH(B827,META!$A:$A,0))</f>
        <v>High Tide Combo</v>
      </c>
      <c r="J827" t="str">
        <f>INDEX(META!$B:$B,MATCH(D827,META!$A:$A,0))</f>
        <v>Jund Wildfire</v>
      </c>
      <c r="K827" t="str">
        <f t="shared" si="62"/>
        <v>High Tide Combo-Jund Wildfire</v>
      </c>
    </row>
    <row r="828" spans="1:11" x14ac:dyDescent="0.3">
      <c r="A828">
        <v>335</v>
      </c>
      <c r="B828" t="s">
        <v>2855</v>
      </c>
      <c r="C828" t="s">
        <v>27</v>
      </c>
      <c r="D828" t="s">
        <v>2784</v>
      </c>
      <c r="E828" s="1" t="str">
        <f t="shared" si="60"/>
        <v>Michele Mottola-Alessio Caggiano</v>
      </c>
      <c r="F828" t="str">
        <f t="shared" si="63"/>
        <v>Lost</v>
      </c>
      <c r="G828" s="1">
        <f t="shared" si="64"/>
        <v>2</v>
      </c>
      <c r="H828">
        <f t="shared" si="61"/>
        <v>1</v>
      </c>
      <c r="I828" t="str">
        <f>INDEX(META!$B:$B,MATCH(B828,META!$A:$A,0))</f>
        <v>Elves</v>
      </c>
      <c r="J828" t="str">
        <f>INDEX(META!$B:$B,MATCH(D828,META!$A:$A,0))</f>
        <v>High Tide Combo</v>
      </c>
      <c r="K828" t="str">
        <f t="shared" si="62"/>
        <v>Elves-High Tide Combo</v>
      </c>
    </row>
    <row r="829" spans="1:11" x14ac:dyDescent="0.3">
      <c r="A829">
        <v>336</v>
      </c>
      <c r="B829" t="s">
        <v>154</v>
      </c>
      <c r="C829" t="s">
        <v>25</v>
      </c>
      <c r="D829" t="s">
        <v>1765</v>
      </c>
      <c r="E829" s="1" t="str">
        <f t="shared" si="60"/>
        <v>Matteo Salvador-Luca Privitera</v>
      </c>
      <c r="F829" t="str">
        <f t="shared" si="63"/>
        <v>Won</v>
      </c>
      <c r="G829" s="1">
        <f t="shared" si="64"/>
        <v>2</v>
      </c>
      <c r="H829">
        <f t="shared" si="61"/>
        <v>1</v>
      </c>
      <c r="I829" t="str">
        <f>INDEX(META!$B:$B,MATCH(B829,META!$A:$A,0))</f>
        <v>Infect</v>
      </c>
      <c r="J829" t="str">
        <f>INDEX(META!$B:$B,MATCH(D829,META!$A:$A,0))</f>
        <v>Rakdos Madness</v>
      </c>
      <c r="K829" t="str">
        <f t="shared" si="62"/>
        <v>Infect-Rakdos Madness</v>
      </c>
    </row>
    <row r="830" spans="1:11" x14ac:dyDescent="0.3">
      <c r="A830">
        <v>337</v>
      </c>
      <c r="B830" t="s">
        <v>572</v>
      </c>
      <c r="C830" t="s">
        <v>25</v>
      </c>
      <c r="D830" t="s">
        <v>2179</v>
      </c>
      <c r="E830" s="1" t="str">
        <f t="shared" si="60"/>
        <v>Francesco Cuppari-Amedeo Bassino</v>
      </c>
      <c r="F830" t="str">
        <f t="shared" si="63"/>
        <v>Won</v>
      </c>
      <c r="G830" s="1">
        <f t="shared" si="64"/>
        <v>2</v>
      </c>
      <c r="H830">
        <f t="shared" si="61"/>
        <v>1</v>
      </c>
      <c r="I830" t="str">
        <f>INDEX(META!$B:$B,MATCH(B830,META!$A:$A,0))</f>
        <v>Mono Red Madness</v>
      </c>
      <c r="J830" t="str">
        <f>INDEX(META!$B:$B,MATCH(D830,META!$A:$A,0))</f>
        <v>Dredge</v>
      </c>
      <c r="K830" t="str">
        <f t="shared" si="62"/>
        <v>Mono Red Madness-Dredge</v>
      </c>
    </row>
    <row r="831" spans="1:11" x14ac:dyDescent="0.3">
      <c r="A831">
        <v>338</v>
      </c>
      <c r="B831" t="s">
        <v>3134</v>
      </c>
      <c r="C831" t="s">
        <v>25</v>
      </c>
      <c r="D831" t="s">
        <v>2970</v>
      </c>
      <c r="E831" s="1" t="str">
        <f t="shared" si="60"/>
        <v>Enrico Gobetti-Devil Pierantoni</v>
      </c>
      <c r="F831" t="str">
        <f t="shared" si="63"/>
        <v>Won</v>
      </c>
      <c r="G831" s="1">
        <f t="shared" si="64"/>
        <v>2</v>
      </c>
      <c r="H831">
        <f t="shared" si="61"/>
        <v>1</v>
      </c>
      <c r="I831" t="str">
        <f>INDEX(META!$B:$B,MATCH(B831,META!$A:$A,0))</f>
        <v>Izzet Terror</v>
      </c>
      <c r="J831" t="str">
        <f>INDEX(META!$B:$B,MATCH(D831,META!$A:$A,0))</f>
        <v>Gardens</v>
      </c>
      <c r="K831" t="str">
        <f t="shared" si="62"/>
        <v>Izzet Terror-Gardens</v>
      </c>
    </row>
    <row r="832" spans="1:11" x14ac:dyDescent="0.3">
      <c r="A832">
        <v>339</v>
      </c>
      <c r="B832" t="s">
        <v>278</v>
      </c>
      <c r="C832" t="s">
        <v>27</v>
      </c>
      <c r="D832" t="s">
        <v>703</v>
      </c>
      <c r="E832" s="1" t="str">
        <f t="shared" si="60"/>
        <v>Mattia Raffaldi-Alessandro Betori</v>
      </c>
      <c r="F832" t="str">
        <f t="shared" si="63"/>
        <v>Lost</v>
      </c>
      <c r="G832" s="1">
        <f t="shared" si="64"/>
        <v>2</v>
      </c>
      <c r="H832">
        <f t="shared" si="61"/>
        <v>1</v>
      </c>
      <c r="I832" t="str">
        <f>INDEX(META!$B:$B,MATCH(B832,META!$A:$A,0))</f>
        <v>Rakdos Madness</v>
      </c>
      <c r="J832" t="str">
        <f>INDEX(META!$B:$B,MATCH(D832,META!$A:$A,0))</f>
        <v>Rakdos Madness</v>
      </c>
      <c r="K832" t="str">
        <f t="shared" si="62"/>
        <v>Rakdos Madness-Rakdos Madness</v>
      </c>
    </row>
    <row r="833" spans="1:11" x14ac:dyDescent="0.3">
      <c r="A833">
        <v>340</v>
      </c>
      <c r="B833" t="s">
        <v>245</v>
      </c>
      <c r="C833" t="s">
        <v>26</v>
      </c>
      <c r="D833" t="s">
        <v>2664</v>
      </c>
      <c r="E833" s="1" t="str">
        <f t="shared" ref="E833:E896" si="65">B833&amp;"-"&amp;D833</f>
        <v>Manuel Miorelli-Leoonardo Nobili Piccinni</v>
      </c>
      <c r="F833" t="str">
        <f t="shared" si="63"/>
        <v>Lost</v>
      </c>
      <c r="G833" s="1">
        <f t="shared" si="64"/>
        <v>2</v>
      </c>
      <c r="H833">
        <f t="shared" si="61"/>
        <v>1</v>
      </c>
      <c r="I833" t="str">
        <f>INDEX(META!$B:$B,MATCH(B833,META!$A:$A,0))</f>
        <v>X Lands Spy</v>
      </c>
      <c r="J833" t="str">
        <f>INDEX(META!$B:$B,MATCH(D833,META!$A:$A,0))</f>
        <v>Turbo Exhume</v>
      </c>
      <c r="K833" t="str">
        <f t="shared" si="62"/>
        <v>X Lands Spy-Turbo Exhume</v>
      </c>
    </row>
    <row r="834" spans="1:11" x14ac:dyDescent="0.3">
      <c r="A834">
        <v>341</v>
      </c>
      <c r="B834" t="s">
        <v>2566</v>
      </c>
      <c r="C834" t="s">
        <v>27</v>
      </c>
      <c r="D834" t="s">
        <v>90</v>
      </c>
      <c r="E834" s="1" t="str">
        <f t="shared" si="65"/>
        <v>Giovanni Galvani-Roberto De Vivo</v>
      </c>
      <c r="F834" t="str">
        <f t="shared" si="63"/>
        <v>Lost</v>
      </c>
      <c r="G834" s="1">
        <f t="shared" si="64"/>
        <v>2</v>
      </c>
      <c r="H834">
        <f t="shared" ref="H834:H897" si="66">AND(I834&gt;0,J834&gt;0)*1</f>
        <v>1</v>
      </c>
      <c r="I834" t="str">
        <f>INDEX(META!$B:$B,MATCH(B834,META!$A:$A,0))</f>
        <v>Mono Blue Aggro</v>
      </c>
      <c r="J834" t="str">
        <f>INDEX(META!$B:$B,MATCH(D834,META!$A:$A,0))</f>
        <v>X Lands Spy</v>
      </c>
      <c r="K834" t="str">
        <f t="shared" ref="K834:K897" si="67">I834&amp;"-"&amp;J834</f>
        <v>Mono Blue Aggro-X Lands Spy</v>
      </c>
    </row>
    <row r="835" spans="1:11" x14ac:dyDescent="0.3">
      <c r="A835">
        <v>342</v>
      </c>
      <c r="B835" t="s">
        <v>271</v>
      </c>
      <c r="C835" t="s">
        <v>27</v>
      </c>
      <c r="D835" t="s">
        <v>677</v>
      </c>
      <c r="E835" s="1" t="str">
        <f t="shared" si="65"/>
        <v>Tommaso Palagonia-Antonio Guerriero</v>
      </c>
      <c r="F835" t="str">
        <f t="shared" ref="F835:F898" si="68">_xlfn.TEXTBEFORE(C835," ")</f>
        <v>Lost</v>
      </c>
      <c r="G835" s="1">
        <f t="shared" ref="G835:G898" si="69">IF(A835&gt;=A834,G834,G834+1)</f>
        <v>2</v>
      </c>
      <c r="H835">
        <f t="shared" si="66"/>
        <v>1</v>
      </c>
      <c r="I835" t="str">
        <f>INDEX(META!$B:$B,MATCH(B835,META!$A:$A,0))</f>
        <v>Esper Ephemerate</v>
      </c>
      <c r="J835" t="str">
        <f>INDEX(META!$B:$B,MATCH(D835,META!$A:$A,0))</f>
        <v>Turbo Exhume</v>
      </c>
      <c r="K835" t="str">
        <f t="shared" si="67"/>
        <v>Esper Ephemerate-Turbo Exhume</v>
      </c>
    </row>
    <row r="836" spans="1:11" x14ac:dyDescent="0.3">
      <c r="A836">
        <v>343</v>
      </c>
      <c r="B836" t="s">
        <v>2307</v>
      </c>
      <c r="C836" t="s">
        <v>31</v>
      </c>
      <c r="D836" t="s">
        <v>797</v>
      </c>
      <c r="E836" s="1" t="str">
        <f t="shared" si="65"/>
        <v>Antonio Becatti-Alex Man</v>
      </c>
      <c r="F836" t="str">
        <f t="shared" si="68"/>
        <v>Won</v>
      </c>
      <c r="G836" s="1">
        <f t="shared" si="69"/>
        <v>2</v>
      </c>
      <c r="H836">
        <f t="shared" si="66"/>
        <v>1</v>
      </c>
      <c r="I836" t="str">
        <f>INDEX(META!$B:$B,MATCH(B836,META!$A:$A,0))</f>
        <v>Jund Wildfire</v>
      </c>
      <c r="J836" t="str">
        <f>INDEX(META!$B:$B,MATCH(D836,META!$A:$A,0))</f>
        <v>Jund Wildfire</v>
      </c>
      <c r="K836" t="str">
        <f t="shared" si="67"/>
        <v>Jund Wildfire-Jund Wildfire</v>
      </c>
    </row>
    <row r="837" spans="1:11" x14ac:dyDescent="0.3">
      <c r="A837">
        <v>344</v>
      </c>
      <c r="B837" t="s">
        <v>1396</v>
      </c>
      <c r="C837" t="s">
        <v>26</v>
      </c>
      <c r="D837" t="s">
        <v>3297</v>
      </c>
      <c r="E837" s="1" t="str">
        <f t="shared" si="65"/>
        <v>Federico Filannino-Michele Sighenzi</v>
      </c>
      <c r="F837" t="str">
        <f t="shared" si="68"/>
        <v>Lost</v>
      </c>
      <c r="G837" s="1">
        <f t="shared" si="69"/>
        <v>2</v>
      </c>
      <c r="H837">
        <f t="shared" si="66"/>
        <v>1</v>
      </c>
      <c r="I837" t="str">
        <f>INDEX(META!$B:$B,MATCH(B837,META!$A:$A,0))</f>
        <v>X Lands Spy</v>
      </c>
      <c r="J837" t="str">
        <f>INDEX(META!$B:$B,MATCH(D837,META!$A:$A,0))</f>
        <v>Cyclestorm</v>
      </c>
      <c r="K837" t="str">
        <f t="shared" si="67"/>
        <v>X Lands Spy-Cyclestorm</v>
      </c>
    </row>
    <row r="838" spans="1:11" x14ac:dyDescent="0.3">
      <c r="A838">
        <v>345</v>
      </c>
      <c r="B838" t="s">
        <v>829</v>
      </c>
      <c r="C838" t="s">
        <v>26</v>
      </c>
      <c r="D838" t="s">
        <v>193</v>
      </c>
      <c r="E838" s="1" t="str">
        <f t="shared" si="65"/>
        <v>Davide Dall'Ara-Enrico Boscaro</v>
      </c>
      <c r="F838" t="str">
        <f t="shared" si="68"/>
        <v>Lost</v>
      </c>
      <c r="G838" s="1">
        <f t="shared" si="69"/>
        <v>2</v>
      </c>
      <c r="H838">
        <f t="shared" si="66"/>
        <v>1</v>
      </c>
      <c r="I838" t="str">
        <f>INDEX(META!$B:$B,MATCH(B838,META!$A:$A,0))</f>
        <v>Grixis Affinity</v>
      </c>
      <c r="J838" t="str">
        <f>INDEX(META!$B:$B,MATCH(D838,META!$A:$A,0))</f>
        <v>Jeskai Ephemerate</v>
      </c>
      <c r="K838" t="str">
        <f t="shared" si="67"/>
        <v>Grixis Affinity-Jeskai Ephemerate</v>
      </c>
    </row>
    <row r="839" spans="1:11" x14ac:dyDescent="0.3">
      <c r="A839">
        <v>346</v>
      </c>
      <c r="B839" t="s">
        <v>2787</v>
      </c>
      <c r="C839" t="s">
        <v>25</v>
      </c>
      <c r="D839" t="s">
        <v>858</v>
      </c>
      <c r="E839" s="1" t="str">
        <f t="shared" si="65"/>
        <v>Diego Benente-Andrea Bignami</v>
      </c>
      <c r="F839" t="str">
        <f t="shared" si="68"/>
        <v>Won</v>
      </c>
      <c r="G839" s="1">
        <f t="shared" si="69"/>
        <v>2</v>
      </c>
      <c r="H839">
        <f t="shared" si="66"/>
        <v>1</v>
      </c>
      <c r="I839" t="str">
        <f>INDEX(META!$B:$B,MATCH(B839,META!$A:$A,0))</f>
        <v>Jund Wildfire</v>
      </c>
      <c r="J839" t="str">
        <f>INDEX(META!$B:$B,MATCH(D839,META!$A:$A,0))</f>
        <v>Rakdos Madness</v>
      </c>
      <c r="K839" t="str">
        <f t="shared" si="67"/>
        <v>Jund Wildfire-Rakdos Madness</v>
      </c>
    </row>
    <row r="840" spans="1:11" x14ac:dyDescent="0.3">
      <c r="A840">
        <v>347</v>
      </c>
      <c r="B840" t="s">
        <v>113</v>
      </c>
      <c r="C840" t="s">
        <v>28</v>
      </c>
      <c r="D840" t="s">
        <v>1681</v>
      </c>
      <c r="E840" s="1" t="str">
        <f t="shared" si="65"/>
        <v>Andrea Di Dio Martello-Riccardo Cirotti</v>
      </c>
      <c r="F840" t="str">
        <f t="shared" si="68"/>
        <v>Won</v>
      </c>
      <c r="G840" s="1">
        <f t="shared" si="69"/>
        <v>2</v>
      </c>
      <c r="H840">
        <f t="shared" si="66"/>
        <v>1</v>
      </c>
      <c r="I840" t="str">
        <f>INDEX(META!$B:$B,MATCH(B840,META!$A:$A,0))</f>
        <v>Mono Red Madness</v>
      </c>
      <c r="J840" t="str">
        <f>INDEX(META!$B:$B,MATCH(D840,META!$A:$A,0))</f>
        <v>High Tide Combo</v>
      </c>
      <c r="K840" t="str">
        <f t="shared" si="67"/>
        <v>Mono Red Madness-High Tide Combo</v>
      </c>
    </row>
    <row r="841" spans="1:11" x14ac:dyDescent="0.3">
      <c r="A841">
        <v>348</v>
      </c>
      <c r="B841" t="s">
        <v>1140</v>
      </c>
      <c r="C841" t="s">
        <v>26</v>
      </c>
      <c r="D841" t="s">
        <v>1855</v>
      </c>
      <c r="E841" s="1" t="str">
        <f t="shared" si="65"/>
        <v>Enrico Fantini-Francesco Santori</v>
      </c>
      <c r="F841" t="str">
        <f t="shared" si="68"/>
        <v>Lost</v>
      </c>
      <c r="G841" s="1">
        <f t="shared" si="69"/>
        <v>2</v>
      </c>
      <c r="H841">
        <f t="shared" si="66"/>
        <v>1</v>
      </c>
      <c r="I841" t="str">
        <f>INDEX(META!$B:$B,MATCH(B841,META!$A:$A,0))</f>
        <v>High Tide Combo</v>
      </c>
      <c r="J841" t="str">
        <f>INDEX(META!$B:$B,MATCH(D841,META!$A:$A,0))</f>
        <v>Mono Red Synth</v>
      </c>
      <c r="K841" t="str">
        <f t="shared" si="67"/>
        <v>High Tide Combo-Mono Red Synth</v>
      </c>
    </row>
    <row r="842" spans="1:11" x14ac:dyDescent="0.3">
      <c r="A842">
        <v>349</v>
      </c>
      <c r="B842" t="s">
        <v>1045</v>
      </c>
      <c r="C842" t="s">
        <v>25</v>
      </c>
      <c r="D842" t="s">
        <v>1739</v>
      </c>
      <c r="E842" s="1" t="str">
        <f t="shared" si="65"/>
        <v>Matteo Zovi-Giovanni Togni</v>
      </c>
      <c r="F842" t="str">
        <f t="shared" si="68"/>
        <v>Won</v>
      </c>
      <c r="G842" s="1">
        <f t="shared" si="69"/>
        <v>2</v>
      </c>
      <c r="H842">
        <f t="shared" si="66"/>
        <v>1</v>
      </c>
      <c r="I842" t="str">
        <f>INDEX(META!$B:$B,MATCH(B842,META!$A:$A,0))</f>
        <v>Mono Blue Aggro</v>
      </c>
      <c r="J842" t="str">
        <f>INDEX(META!$B:$B,MATCH(D842,META!$A:$A,0))</f>
        <v>Rakdos Madness</v>
      </c>
      <c r="K842" t="str">
        <f t="shared" si="67"/>
        <v>Mono Blue Aggro-Rakdos Madness</v>
      </c>
    </row>
    <row r="843" spans="1:11" x14ac:dyDescent="0.3">
      <c r="A843">
        <v>350</v>
      </c>
      <c r="B843" t="s">
        <v>850</v>
      </c>
      <c r="C843" t="s">
        <v>25</v>
      </c>
      <c r="D843" t="s">
        <v>416</v>
      </c>
      <c r="E843" s="1" t="str">
        <f t="shared" si="65"/>
        <v>Jiri Moravec-Andrea Martellini</v>
      </c>
      <c r="F843" t="str">
        <f t="shared" si="68"/>
        <v>Won</v>
      </c>
      <c r="G843" s="1">
        <f t="shared" si="69"/>
        <v>2</v>
      </c>
      <c r="H843">
        <f t="shared" si="66"/>
        <v>1</v>
      </c>
      <c r="I843" t="str">
        <f>INDEX(META!$B:$B,MATCH(B843,META!$A:$A,0))</f>
        <v>Mono Red Synth</v>
      </c>
      <c r="J843" t="str">
        <f>INDEX(META!$B:$B,MATCH(D843,META!$A:$A,0))</f>
        <v>White Weenie</v>
      </c>
      <c r="K843" t="str">
        <f t="shared" si="67"/>
        <v>Mono Red Synth-White Weenie</v>
      </c>
    </row>
    <row r="844" spans="1:11" x14ac:dyDescent="0.3">
      <c r="A844">
        <v>351</v>
      </c>
      <c r="B844" t="s">
        <v>1858</v>
      </c>
      <c r="C844" t="s">
        <v>26</v>
      </c>
      <c r="D844" t="s">
        <v>1943</v>
      </c>
      <c r="E844" s="1" t="str">
        <f t="shared" si="65"/>
        <v>Francesco Merlo-Enrico Pascolo</v>
      </c>
      <c r="F844" t="str">
        <f t="shared" si="68"/>
        <v>Lost</v>
      </c>
      <c r="G844" s="1">
        <f t="shared" si="69"/>
        <v>2</v>
      </c>
      <c r="H844">
        <f t="shared" si="66"/>
        <v>1</v>
      </c>
      <c r="I844" t="str">
        <f>INDEX(META!$B:$B,MATCH(B844,META!$A:$A,0))</f>
        <v>Mono Red Synth</v>
      </c>
      <c r="J844" t="str">
        <f>INDEX(META!$B:$B,MATCH(D844,META!$A:$A,0))</f>
        <v>Dimir Snacker</v>
      </c>
      <c r="K844" t="str">
        <f t="shared" si="67"/>
        <v>Mono Red Synth-Dimir Snacker</v>
      </c>
    </row>
    <row r="845" spans="1:11" x14ac:dyDescent="0.3">
      <c r="A845">
        <v>352</v>
      </c>
      <c r="B845" t="s">
        <v>441</v>
      </c>
      <c r="C845" t="s">
        <v>25</v>
      </c>
      <c r="D845" t="s">
        <v>736</v>
      </c>
      <c r="E845" s="1" t="str">
        <f t="shared" si="65"/>
        <v>Umberto Robotti-Mateusz Krupa</v>
      </c>
      <c r="F845" t="str">
        <f t="shared" si="68"/>
        <v>Won</v>
      </c>
      <c r="G845" s="1">
        <f t="shared" si="69"/>
        <v>2</v>
      </c>
      <c r="H845">
        <f t="shared" si="66"/>
        <v>1</v>
      </c>
      <c r="I845" t="str">
        <f>INDEX(META!$B:$B,MATCH(B845,META!$A:$A,0))</f>
        <v>Rakdos Madness</v>
      </c>
      <c r="J845" t="str">
        <f>INDEX(META!$B:$B,MATCH(D845,META!$A:$A,0))</f>
        <v>Mono Black Midrange</v>
      </c>
      <c r="K845" t="str">
        <f t="shared" si="67"/>
        <v>Rakdos Madness-Mono Black Midrange</v>
      </c>
    </row>
    <row r="846" spans="1:11" x14ac:dyDescent="0.3">
      <c r="A846">
        <v>353</v>
      </c>
      <c r="B846" t="s">
        <v>861</v>
      </c>
      <c r="C846" t="s">
        <v>26</v>
      </c>
      <c r="D846" t="s">
        <v>2905</v>
      </c>
      <c r="E846" s="1" t="str">
        <f t="shared" si="65"/>
        <v>Enrico Santini-Jan Machek</v>
      </c>
      <c r="F846" t="str">
        <f t="shared" si="68"/>
        <v>Lost</v>
      </c>
      <c r="G846" s="1">
        <f t="shared" si="69"/>
        <v>2</v>
      </c>
      <c r="H846">
        <f t="shared" si="66"/>
        <v>1</v>
      </c>
      <c r="I846" t="str">
        <f>INDEX(META!$B:$B,MATCH(B846,META!$A:$A,0))</f>
        <v>Fangren Tron</v>
      </c>
      <c r="J846" t="str">
        <f>INDEX(META!$B:$B,MATCH(D846,META!$A:$A,0))</f>
        <v>Mono Blue Aggro</v>
      </c>
      <c r="K846" t="str">
        <f t="shared" si="67"/>
        <v>Fangren Tron-Mono Blue Aggro</v>
      </c>
    </row>
    <row r="847" spans="1:11" x14ac:dyDescent="0.3">
      <c r="A847">
        <v>354</v>
      </c>
      <c r="B847" t="s">
        <v>1055</v>
      </c>
      <c r="C847" t="s">
        <v>27</v>
      </c>
      <c r="D847" t="s">
        <v>1326</v>
      </c>
      <c r="E847" s="1" t="str">
        <f t="shared" si="65"/>
        <v>Andrea Bontempo-Carlo Corsentino</v>
      </c>
      <c r="F847" t="str">
        <f t="shared" si="68"/>
        <v>Lost</v>
      </c>
      <c r="G847" s="1">
        <f t="shared" si="69"/>
        <v>2</v>
      </c>
      <c r="H847">
        <f t="shared" si="66"/>
        <v>1</v>
      </c>
      <c r="I847" t="str">
        <f>INDEX(META!$B:$B,MATCH(B847,META!$A:$A,0))</f>
        <v>Dredge</v>
      </c>
      <c r="J847" t="str">
        <f>INDEX(META!$B:$B,MATCH(D847,META!$A:$A,0))</f>
        <v>Walls</v>
      </c>
      <c r="K847" t="str">
        <f t="shared" si="67"/>
        <v>Dredge-Walls</v>
      </c>
    </row>
    <row r="848" spans="1:11" x14ac:dyDescent="0.3">
      <c r="A848">
        <v>355</v>
      </c>
      <c r="B848" t="s">
        <v>2578</v>
      </c>
      <c r="C848" t="s">
        <v>26</v>
      </c>
      <c r="D848" t="s">
        <v>561</v>
      </c>
      <c r="E848" s="1" t="str">
        <f t="shared" si="65"/>
        <v>Donato Bliek-daniele cianfrini</v>
      </c>
      <c r="F848" t="str">
        <f t="shared" si="68"/>
        <v>Lost</v>
      </c>
      <c r="G848" s="1">
        <f t="shared" si="69"/>
        <v>2</v>
      </c>
      <c r="H848">
        <f t="shared" si="66"/>
        <v>1</v>
      </c>
      <c r="I848" t="str">
        <f>INDEX(META!$B:$B,MATCH(B848,META!$A:$A,0))</f>
        <v>Mono Black Rod</v>
      </c>
      <c r="J848" t="str">
        <f>INDEX(META!$B:$B,MATCH(D848,META!$A:$A,0))</f>
        <v>Elves</v>
      </c>
      <c r="K848" t="str">
        <f t="shared" si="67"/>
        <v>Mono Black Rod-Elves</v>
      </c>
    </row>
    <row r="849" spans="1:11" x14ac:dyDescent="0.3">
      <c r="A849">
        <v>356</v>
      </c>
      <c r="B849" t="s">
        <v>242</v>
      </c>
      <c r="C849" t="s">
        <v>25</v>
      </c>
      <c r="D849" t="s">
        <v>758</v>
      </c>
      <c r="E849" s="1" t="str">
        <f t="shared" si="65"/>
        <v>Nicola Cordeschi-Erik Maranto</v>
      </c>
      <c r="F849" t="str">
        <f t="shared" si="68"/>
        <v>Won</v>
      </c>
      <c r="G849" s="1">
        <f t="shared" si="69"/>
        <v>2</v>
      </c>
      <c r="H849">
        <f t="shared" si="66"/>
        <v>1</v>
      </c>
      <c r="I849" t="str">
        <f>INDEX(META!$B:$B,MATCH(B849,META!$A:$A,0))</f>
        <v>X Lands Spy</v>
      </c>
      <c r="J849" t="str">
        <f>INDEX(META!$B:$B,MATCH(D849,META!$A:$A,0))</f>
        <v>Flicker Tron</v>
      </c>
      <c r="K849" t="str">
        <f t="shared" si="67"/>
        <v>X Lands Spy-Flicker Tron</v>
      </c>
    </row>
    <row r="850" spans="1:11" x14ac:dyDescent="0.3">
      <c r="A850">
        <v>357</v>
      </c>
      <c r="B850" t="s">
        <v>2511</v>
      </c>
      <c r="C850" t="s">
        <v>28</v>
      </c>
      <c r="D850" t="s">
        <v>1229</v>
      </c>
      <c r="E850" s="1" t="str">
        <f t="shared" si="65"/>
        <v>Lorenzo Geirola-Andrea Animobono</v>
      </c>
      <c r="F850" t="str">
        <f t="shared" si="68"/>
        <v>Won</v>
      </c>
      <c r="G850" s="1">
        <f t="shared" si="69"/>
        <v>2</v>
      </c>
      <c r="H850">
        <f t="shared" si="66"/>
        <v>1</v>
      </c>
      <c r="I850" t="str">
        <f>INDEX(META!$B:$B,MATCH(B850,META!$A:$A,0))</f>
        <v>Mono Blue Terror</v>
      </c>
      <c r="J850" t="str">
        <f>INDEX(META!$B:$B,MATCH(D850,META!$A:$A,0))</f>
        <v>Mono Blue Terror</v>
      </c>
      <c r="K850" t="str">
        <f t="shared" si="67"/>
        <v>Mono Blue Terror-Mono Blue Terror</v>
      </c>
    </row>
    <row r="851" spans="1:11" x14ac:dyDescent="0.3">
      <c r="A851">
        <v>358</v>
      </c>
      <c r="B851" t="s">
        <v>775</v>
      </c>
      <c r="C851" t="s">
        <v>28</v>
      </c>
      <c r="D851" t="s">
        <v>145</v>
      </c>
      <c r="E851" s="1" t="str">
        <f t="shared" si="65"/>
        <v>Tuukka Sinisalo-Tomas Gonzalez</v>
      </c>
      <c r="F851" t="str">
        <f t="shared" si="68"/>
        <v>Won</v>
      </c>
      <c r="G851" s="1">
        <f t="shared" si="69"/>
        <v>2</v>
      </c>
      <c r="H851">
        <f t="shared" si="66"/>
        <v>1</v>
      </c>
      <c r="I851" t="str">
        <f>INDEX(META!$B:$B,MATCH(B851,META!$A:$A,0))</f>
        <v>Rakdos Madness</v>
      </c>
      <c r="J851" t="str">
        <f>INDEX(META!$B:$B,MATCH(D851,META!$A:$A,0))</f>
        <v>Mono Red Synth</v>
      </c>
      <c r="K851" t="str">
        <f t="shared" si="67"/>
        <v>Rakdos Madness-Mono Red Synth</v>
      </c>
    </row>
    <row r="852" spans="1:11" x14ac:dyDescent="0.3">
      <c r="A852">
        <v>359</v>
      </c>
      <c r="B852" t="s">
        <v>2371</v>
      </c>
      <c r="C852" t="s">
        <v>28</v>
      </c>
      <c r="D852" t="s">
        <v>1451</v>
      </c>
      <c r="E852" s="1" t="str">
        <f t="shared" si="65"/>
        <v>Jacopo Moscardi-Marco Romagnuolo</v>
      </c>
      <c r="F852" t="str">
        <f t="shared" si="68"/>
        <v>Won</v>
      </c>
      <c r="G852" s="1">
        <f t="shared" si="69"/>
        <v>2</v>
      </c>
      <c r="H852">
        <f t="shared" si="66"/>
        <v>1</v>
      </c>
      <c r="I852" t="str">
        <f>INDEX(META!$B:$B,MATCH(B852,META!$A:$A,0))</f>
        <v>High Tide Combo</v>
      </c>
      <c r="J852" t="str">
        <f>INDEX(META!$B:$B,MATCH(D852,META!$A:$A,0))</f>
        <v>Boros Synth</v>
      </c>
      <c r="K852" t="str">
        <f t="shared" si="67"/>
        <v>High Tide Combo-Boros Synth</v>
      </c>
    </row>
    <row r="853" spans="1:11" x14ac:dyDescent="0.3">
      <c r="A853">
        <v>360</v>
      </c>
      <c r="B853" t="s">
        <v>2442</v>
      </c>
      <c r="C853" t="s">
        <v>27</v>
      </c>
      <c r="D853" t="s">
        <v>2316</v>
      </c>
      <c r="E853" s="1" t="str">
        <f t="shared" si="65"/>
        <v>Davide Buttiero-Vittorio Chiantini</v>
      </c>
      <c r="F853" t="str">
        <f t="shared" si="68"/>
        <v>Lost</v>
      </c>
      <c r="G853" s="1">
        <f t="shared" si="69"/>
        <v>2</v>
      </c>
      <c r="H853">
        <f t="shared" si="66"/>
        <v>1</v>
      </c>
      <c r="I853" t="str">
        <f>INDEX(META!$B:$B,MATCH(B853,META!$A:$A,0))</f>
        <v>Mono Red Madness</v>
      </c>
      <c r="J853" t="str">
        <f>INDEX(META!$B:$B,MATCH(D853,META!$A:$A,0))</f>
        <v>Rakdos Madness</v>
      </c>
      <c r="K853" t="str">
        <f t="shared" si="67"/>
        <v>Mono Red Madness-Rakdos Madness</v>
      </c>
    </row>
    <row r="854" spans="1:11" x14ac:dyDescent="0.3">
      <c r="A854">
        <v>361</v>
      </c>
      <c r="B854" t="s">
        <v>3103</v>
      </c>
      <c r="C854" t="s">
        <v>25</v>
      </c>
      <c r="D854" t="s">
        <v>689</v>
      </c>
      <c r="E854" s="1" t="str">
        <f t="shared" si="65"/>
        <v>Matteo Samadelli-Flavio De Cicco</v>
      </c>
      <c r="F854" t="str">
        <f t="shared" si="68"/>
        <v>Won</v>
      </c>
      <c r="G854" s="1">
        <f t="shared" si="69"/>
        <v>2</v>
      </c>
      <c r="H854">
        <f t="shared" si="66"/>
        <v>1</v>
      </c>
      <c r="I854" t="str">
        <f>INDEX(META!$B:$B,MATCH(B854,META!$A:$A,0))</f>
        <v>Rakdos Madness</v>
      </c>
      <c r="J854" t="str">
        <f>INDEX(META!$B:$B,MATCH(D854,META!$A:$A,0))</f>
        <v>Mono Red Synth</v>
      </c>
      <c r="K854" t="str">
        <f t="shared" si="67"/>
        <v>Rakdos Madness-Mono Red Synth</v>
      </c>
    </row>
    <row r="855" spans="1:11" x14ac:dyDescent="0.3">
      <c r="A855">
        <v>362</v>
      </c>
      <c r="B855" t="s">
        <v>2313</v>
      </c>
      <c r="C855" t="s">
        <v>28</v>
      </c>
      <c r="D855" t="s">
        <v>2829</v>
      </c>
      <c r="E855" s="1" t="str">
        <f t="shared" si="65"/>
        <v>Giovanni Nardiello-Rohan Banks-Hawley</v>
      </c>
      <c r="F855" t="str">
        <f t="shared" si="68"/>
        <v>Won</v>
      </c>
      <c r="G855" s="1">
        <f t="shared" si="69"/>
        <v>2</v>
      </c>
      <c r="H855">
        <f t="shared" si="66"/>
        <v>1</v>
      </c>
      <c r="I855" t="str">
        <f>INDEX(META!$B:$B,MATCH(B855,META!$A:$A,0))</f>
        <v>Jund Wildfire</v>
      </c>
      <c r="J855" t="str">
        <f>INDEX(META!$B:$B,MATCH(D855,META!$A:$A,0))</f>
        <v>Rakdos Madness</v>
      </c>
      <c r="K855" t="str">
        <f t="shared" si="67"/>
        <v>Jund Wildfire-Rakdos Madness</v>
      </c>
    </row>
    <row r="856" spans="1:11" x14ac:dyDescent="0.3">
      <c r="A856">
        <v>363</v>
      </c>
      <c r="B856" t="s">
        <v>2902</v>
      </c>
      <c r="C856" t="s">
        <v>25</v>
      </c>
      <c r="D856" t="s">
        <v>214</v>
      </c>
      <c r="E856" s="1" t="str">
        <f t="shared" si="65"/>
        <v>Andrea Ricci-pietro rovesti</v>
      </c>
      <c r="F856" t="str">
        <f t="shared" si="68"/>
        <v>Won</v>
      </c>
      <c r="G856" s="1">
        <f t="shared" si="69"/>
        <v>2</v>
      </c>
      <c r="H856">
        <f t="shared" si="66"/>
        <v>1</v>
      </c>
      <c r="I856" t="str">
        <f>INDEX(META!$B:$B,MATCH(B856,META!$A:$A,0))</f>
        <v>Grixis Affinity</v>
      </c>
      <c r="J856" t="str">
        <f>INDEX(META!$B:$B,MATCH(D856,META!$A:$A,0))</f>
        <v>DROPPED</v>
      </c>
      <c r="K856" t="str">
        <f t="shared" si="67"/>
        <v>Grixis Affinity-DROPPED</v>
      </c>
    </row>
    <row r="857" spans="1:11" x14ac:dyDescent="0.3">
      <c r="A857">
        <v>364</v>
      </c>
      <c r="B857" t="s">
        <v>2984</v>
      </c>
      <c r="C857" t="s">
        <v>27</v>
      </c>
      <c r="D857" t="s">
        <v>1800</v>
      </c>
      <c r="E857" s="1" t="str">
        <f t="shared" si="65"/>
        <v>Boštjan Sladič-Enrico Ruggeri</v>
      </c>
      <c r="F857" t="str">
        <f t="shared" si="68"/>
        <v>Lost</v>
      </c>
      <c r="G857" s="1">
        <f t="shared" si="69"/>
        <v>2</v>
      </c>
      <c r="H857">
        <f t="shared" si="66"/>
        <v>1</v>
      </c>
      <c r="I857" t="str">
        <f>INDEX(META!$B:$B,MATCH(B857,META!$A:$A,0))</f>
        <v>Grixis Affinity</v>
      </c>
      <c r="J857" t="str">
        <f>INDEX(META!$B:$B,MATCH(D857,META!$A:$A,0))</f>
        <v>Mono Red Madness</v>
      </c>
      <c r="K857" t="str">
        <f t="shared" si="67"/>
        <v>Grixis Affinity-Mono Red Madness</v>
      </c>
    </row>
    <row r="858" spans="1:11" x14ac:dyDescent="0.3">
      <c r="A858">
        <v>365</v>
      </c>
      <c r="B858" t="s">
        <v>237</v>
      </c>
      <c r="C858" t="s">
        <v>28</v>
      </c>
      <c r="D858" t="s">
        <v>781</v>
      </c>
      <c r="E858" s="1" t="str">
        <f t="shared" si="65"/>
        <v>Lorenzo Pollone-Liam Roy Trott</v>
      </c>
      <c r="F858" t="str">
        <f t="shared" si="68"/>
        <v>Won</v>
      </c>
      <c r="G858" s="1">
        <f t="shared" si="69"/>
        <v>2</v>
      </c>
      <c r="H858">
        <f t="shared" si="66"/>
        <v>1</v>
      </c>
      <c r="I858" t="str">
        <f>INDEX(META!$B:$B,MATCH(B858,META!$A:$A,0))</f>
        <v>Jund Wildfire</v>
      </c>
      <c r="J858" t="str">
        <f>INDEX(META!$B:$B,MATCH(D858,META!$A:$A,0))</f>
        <v>Mono Red Madness</v>
      </c>
      <c r="K858" t="str">
        <f t="shared" si="67"/>
        <v>Jund Wildfire-Mono Red Madness</v>
      </c>
    </row>
    <row r="859" spans="1:11" x14ac:dyDescent="0.3">
      <c r="A859">
        <v>366</v>
      </c>
      <c r="B859" t="s">
        <v>1718</v>
      </c>
      <c r="C859" t="s">
        <v>26</v>
      </c>
      <c r="D859" t="s">
        <v>2559</v>
      </c>
      <c r="E859" s="1" t="str">
        <f t="shared" si="65"/>
        <v>Carlotta Lagomarsini-James Morrison</v>
      </c>
      <c r="F859" t="str">
        <f t="shared" si="68"/>
        <v>Lost</v>
      </c>
      <c r="G859" s="1">
        <f t="shared" si="69"/>
        <v>2</v>
      </c>
      <c r="H859">
        <f t="shared" si="66"/>
        <v>1</v>
      </c>
      <c r="I859" t="str">
        <f>INDEX(META!$B:$B,MATCH(B859,META!$A:$A,0))</f>
        <v>Gruul Monsters</v>
      </c>
      <c r="J859" t="str">
        <f>INDEX(META!$B:$B,MATCH(D859,META!$A:$A,0))</f>
        <v>White Weenie</v>
      </c>
      <c r="K859" t="str">
        <f t="shared" si="67"/>
        <v>Gruul Monsters-White Weenie</v>
      </c>
    </row>
    <row r="860" spans="1:11" x14ac:dyDescent="0.3">
      <c r="A860">
        <v>367</v>
      </c>
      <c r="B860" t="s">
        <v>814</v>
      </c>
      <c r="C860" t="s">
        <v>26</v>
      </c>
      <c r="D860" t="s">
        <v>346</v>
      </c>
      <c r="E860" s="1" t="str">
        <f t="shared" si="65"/>
        <v>Dmitrii Cebotari-Antonio Di Meglio</v>
      </c>
      <c r="F860" t="str">
        <f t="shared" si="68"/>
        <v>Lost</v>
      </c>
      <c r="G860" s="1">
        <f t="shared" si="69"/>
        <v>2</v>
      </c>
      <c r="H860">
        <f t="shared" si="66"/>
        <v>1</v>
      </c>
      <c r="I860" t="str">
        <f>INDEX(META!$B:$B,MATCH(B860,META!$A:$A,0))</f>
        <v>Gruul Ponza</v>
      </c>
      <c r="J860" t="str">
        <f>INDEX(META!$B:$B,MATCH(D860,META!$A:$A,0))</f>
        <v>Jund Wildfire</v>
      </c>
      <c r="K860" t="str">
        <f t="shared" si="67"/>
        <v>Gruul Ponza-Jund Wildfire</v>
      </c>
    </row>
    <row r="861" spans="1:11" x14ac:dyDescent="0.3">
      <c r="A861">
        <v>368</v>
      </c>
      <c r="B861" t="s">
        <v>295</v>
      </c>
      <c r="C861" t="s">
        <v>30</v>
      </c>
      <c r="D861" t="s">
        <v>832</v>
      </c>
      <c r="E861" s="1" t="str">
        <f t="shared" si="65"/>
        <v>Andrea Guidetti-Juan Novella</v>
      </c>
      <c r="F861" t="str">
        <f t="shared" si="68"/>
        <v>Lost</v>
      </c>
      <c r="G861" s="1">
        <f t="shared" si="69"/>
        <v>2</v>
      </c>
      <c r="H861">
        <f t="shared" si="66"/>
        <v>1</v>
      </c>
      <c r="I861" t="str">
        <f>INDEX(META!$B:$B,MATCH(B861,META!$A:$A,0))</f>
        <v>Gardens</v>
      </c>
      <c r="J861" t="str">
        <f>INDEX(META!$B:$B,MATCH(D861,META!$A:$A,0))</f>
        <v>Fangren Tron</v>
      </c>
      <c r="K861" t="str">
        <f t="shared" si="67"/>
        <v>Gardens-Fangren Tron</v>
      </c>
    </row>
    <row r="862" spans="1:11" x14ac:dyDescent="0.3">
      <c r="A862">
        <v>369</v>
      </c>
      <c r="B862" t="s">
        <v>2575</v>
      </c>
      <c r="C862" t="s">
        <v>26</v>
      </c>
      <c r="D862" t="s">
        <v>314</v>
      </c>
      <c r="E862" s="1" t="str">
        <f t="shared" si="65"/>
        <v>michel cavallin-Francesco Bisconti</v>
      </c>
      <c r="F862" t="str">
        <f t="shared" si="68"/>
        <v>Lost</v>
      </c>
      <c r="G862" s="1">
        <f t="shared" si="69"/>
        <v>2</v>
      </c>
      <c r="H862">
        <f t="shared" si="66"/>
        <v>1</v>
      </c>
      <c r="I862" t="str">
        <f>INDEX(META!$B:$B,MATCH(B862,META!$A:$A,0))</f>
        <v>High Tide Combo</v>
      </c>
      <c r="J862" t="str">
        <f>INDEX(META!$B:$B,MATCH(D862,META!$A:$A,0))</f>
        <v>Mono Red Synth</v>
      </c>
      <c r="K862" t="str">
        <f t="shared" si="67"/>
        <v>High Tide Combo-Mono Red Synth</v>
      </c>
    </row>
    <row r="863" spans="1:11" x14ac:dyDescent="0.3">
      <c r="A863">
        <v>370</v>
      </c>
      <c r="B863" t="s">
        <v>802</v>
      </c>
      <c r="C863" t="s">
        <v>26</v>
      </c>
      <c r="D863" t="s">
        <v>2698</v>
      </c>
      <c r="E863" s="1" t="str">
        <f t="shared" si="65"/>
        <v>Elia Meniconi-Mene the best</v>
      </c>
      <c r="F863" t="str">
        <f t="shared" si="68"/>
        <v>Lost</v>
      </c>
      <c r="G863" s="1">
        <f t="shared" si="69"/>
        <v>2</v>
      </c>
      <c r="H863">
        <f t="shared" si="66"/>
        <v>1</v>
      </c>
      <c r="I863" t="str">
        <f>INDEX(META!$B:$B,MATCH(B863,META!$A:$A,0))</f>
        <v>Azorius Familiars</v>
      </c>
      <c r="J863" t="str">
        <f>INDEX(META!$B:$B,MATCH(D863,META!$A:$A,0))</f>
        <v>Monsters Tron</v>
      </c>
      <c r="K863" t="str">
        <f t="shared" si="67"/>
        <v>Azorius Familiars-Monsters Tron</v>
      </c>
    </row>
    <row r="864" spans="1:11" x14ac:dyDescent="0.3">
      <c r="A864">
        <v>371</v>
      </c>
      <c r="B864" t="s">
        <v>2832</v>
      </c>
      <c r="C864" t="s">
        <v>28</v>
      </c>
      <c r="D864" t="s">
        <v>811</v>
      </c>
      <c r="E864" s="1" t="str">
        <f t="shared" si="65"/>
        <v>Federico Barbieri-Gianluca Croce</v>
      </c>
      <c r="F864" t="str">
        <f t="shared" si="68"/>
        <v>Won</v>
      </c>
      <c r="G864" s="1">
        <f t="shared" si="69"/>
        <v>2</v>
      </c>
      <c r="H864">
        <f t="shared" si="66"/>
        <v>1</v>
      </c>
      <c r="I864" t="str">
        <f>INDEX(META!$B:$B,MATCH(B864,META!$A:$A,0))</f>
        <v>Jeskai Ephemerate</v>
      </c>
      <c r="J864" t="str">
        <f>INDEX(META!$B:$B,MATCH(D864,META!$A:$A,0))</f>
        <v>Grixis Affinity</v>
      </c>
      <c r="K864" t="str">
        <f t="shared" si="67"/>
        <v>Jeskai Ephemerate-Grixis Affinity</v>
      </c>
    </row>
    <row r="865" spans="1:11" x14ac:dyDescent="0.3">
      <c r="A865">
        <v>372</v>
      </c>
      <c r="B865" t="s">
        <v>845</v>
      </c>
      <c r="C865" t="s">
        <v>28</v>
      </c>
      <c r="D865" t="s">
        <v>1789</v>
      </c>
      <c r="E865" s="1" t="str">
        <f t="shared" si="65"/>
        <v>Crescenzo Cipolletta-pietro laudati</v>
      </c>
      <c r="F865" t="str">
        <f t="shared" si="68"/>
        <v>Won</v>
      </c>
      <c r="G865" s="1">
        <f t="shared" si="69"/>
        <v>2</v>
      </c>
      <c r="H865">
        <f t="shared" si="66"/>
        <v>1</v>
      </c>
      <c r="I865" t="str">
        <f>INDEX(META!$B:$B,MATCH(B865,META!$A:$A,0))</f>
        <v>Mardu Synth</v>
      </c>
      <c r="J865" t="str">
        <f>INDEX(META!$B:$B,MATCH(D865,META!$A:$A,0))</f>
        <v>Izzet Terror</v>
      </c>
      <c r="K865" t="str">
        <f t="shared" si="67"/>
        <v>Mardu Synth-Izzet Terror</v>
      </c>
    </row>
    <row r="866" spans="1:11" x14ac:dyDescent="0.3">
      <c r="A866">
        <v>373</v>
      </c>
      <c r="B866" t="s">
        <v>2439</v>
      </c>
      <c r="C866" t="s">
        <v>26</v>
      </c>
      <c r="D866" t="s">
        <v>117</v>
      </c>
      <c r="E866" s="1" t="str">
        <f t="shared" si="65"/>
        <v>Giovanni Ossola-Matteo Zuiani</v>
      </c>
      <c r="F866" t="str">
        <f t="shared" si="68"/>
        <v>Lost</v>
      </c>
      <c r="G866" s="1">
        <f t="shared" si="69"/>
        <v>2</v>
      </c>
      <c r="H866">
        <f t="shared" si="66"/>
        <v>1</v>
      </c>
      <c r="I866" t="str">
        <f>INDEX(META!$B:$B,MATCH(B866,META!$A:$A,0))</f>
        <v>Gardens</v>
      </c>
      <c r="J866" t="str">
        <f>INDEX(META!$B:$B,MATCH(D866,META!$A:$A,0))</f>
        <v>Altar Tron</v>
      </c>
      <c r="K866" t="str">
        <f t="shared" si="67"/>
        <v>Gardens-Altar Tron</v>
      </c>
    </row>
    <row r="867" spans="1:11" x14ac:dyDescent="0.3">
      <c r="A867">
        <v>374</v>
      </c>
      <c r="B867" t="s">
        <v>871</v>
      </c>
      <c r="C867" t="s">
        <v>29</v>
      </c>
      <c r="D867" t="s">
        <v>378</v>
      </c>
      <c r="E867" s="1" t="str">
        <f t="shared" si="65"/>
        <v>alessandro casarotto-Stefano Ghiara</v>
      </c>
      <c r="F867" t="str">
        <f t="shared" si="68"/>
        <v>Draw</v>
      </c>
      <c r="G867" s="1">
        <f t="shared" si="69"/>
        <v>2</v>
      </c>
      <c r="H867">
        <f t="shared" si="66"/>
        <v>1</v>
      </c>
      <c r="I867" t="str">
        <f>INDEX(META!$B:$B,MATCH(B867,META!$A:$A,0))</f>
        <v>White Weenie</v>
      </c>
      <c r="J867" t="str">
        <f>INDEX(META!$B:$B,MATCH(D867,META!$A:$A,0))</f>
        <v>Jund Wildfire</v>
      </c>
      <c r="K867" t="str">
        <f t="shared" si="67"/>
        <v>White Weenie-Jund Wildfire</v>
      </c>
    </row>
    <row r="868" spans="1:11" x14ac:dyDescent="0.3">
      <c r="A868">
        <v>375</v>
      </c>
      <c r="B868" t="s">
        <v>888</v>
      </c>
      <c r="C868" t="s">
        <v>28</v>
      </c>
      <c r="D868" t="s">
        <v>2176</v>
      </c>
      <c r="E868" s="1" t="str">
        <f t="shared" si="65"/>
        <v>Aaro Nironen-Riccardo Conti</v>
      </c>
      <c r="F868" t="str">
        <f t="shared" si="68"/>
        <v>Won</v>
      </c>
      <c r="G868" s="1">
        <f t="shared" si="69"/>
        <v>2</v>
      </c>
      <c r="H868">
        <f t="shared" si="66"/>
        <v>1</v>
      </c>
      <c r="I868" t="str">
        <f>INDEX(META!$B:$B,MATCH(B868,META!$A:$A,0))</f>
        <v>Mono Blue Terror</v>
      </c>
      <c r="J868" t="str">
        <f>INDEX(META!$B:$B,MATCH(D868,META!$A:$A,0))</f>
        <v>Mono Red Synth</v>
      </c>
      <c r="K868" t="str">
        <f t="shared" si="67"/>
        <v>Mono Blue Terror-Mono Red Synth</v>
      </c>
    </row>
    <row r="869" spans="1:11" x14ac:dyDescent="0.3">
      <c r="A869">
        <v>376</v>
      </c>
      <c r="B869" t="s">
        <v>921</v>
      </c>
      <c r="C869" t="s">
        <v>25</v>
      </c>
      <c r="D869" t="s">
        <v>1992</v>
      </c>
      <c r="E869" s="1" t="str">
        <f t="shared" si="65"/>
        <v>Antonio Gravina-Juri Landi</v>
      </c>
      <c r="F869" t="str">
        <f t="shared" si="68"/>
        <v>Won</v>
      </c>
      <c r="G869" s="1">
        <f t="shared" si="69"/>
        <v>2</v>
      </c>
      <c r="H869">
        <f t="shared" si="66"/>
        <v>1</v>
      </c>
      <c r="I869" t="str">
        <f>INDEX(META!$B:$B,MATCH(B869,META!$A:$A,0))</f>
        <v>Mono Blue Aggro</v>
      </c>
      <c r="J869" t="str">
        <f>INDEX(META!$B:$B,MATCH(D869,META!$A:$A,0))</f>
        <v>Mono Red Madness</v>
      </c>
      <c r="K869" t="str">
        <f t="shared" si="67"/>
        <v>Mono Blue Aggro-Mono Red Madness</v>
      </c>
    </row>
    <row r="870" spans="1:11" x14ac:dyDescent="0.3">
      <c r="A870">
        <v>377</v>
      </c>
      <c r="B870" t="s">
        <v>3074</v>
      </c>
      <c r="C870" t="s">
        <v>28</v>
      </c>
      <c r="D870" t="s">
        <v>196</v>
      </c>
      <c r="E870" s="1" t="str">
        <f t="shared" si="65"/>
        <v>Luca Quieti-Chris Donghi</v>
      </c>
      <c r="F870" t="str">
        <f t="shared" si="68"/>
        <v>Won</v>
      </c>
      <c r="G870" s="1">
        <f t="shared" si="69"/>
        <v>2</v>
      </c>
      <c r="H870">
        <f t="shared" si="66"/>
        <v>1</v>
      </c>
      <c r="I870" t="str">
        <f>INDEX(META!$B:$B,MATCH(B870,META!$A:$A,0))</f>
        <v>Jund Wildfire</v>
      </c>
      <c r="J870" t="str">
        <f>INDEX(META!$B:$B,MATCH(D870,META!$A:$A,0))</f>
        <v>Mono Red Synth</v>
      </c>
      <c r="K870" t="str">
        <f t="shared" si="67"/>
        <v>Jund Wildfire-Mono Red Synth</v>
      </c>
    </row>
    <row r="871" spans="1:11" x14ac:dyDescent="0.3">
      <c r="A871">
        <v>378</v>
      </c>
      <c r="B871" t="s">
        <v>947</v>
      </c>
      <c r="C871" t="s">
        <v>28</v>
      </c>
      <c r="D871" t="s">
        <v>111</v>
      </c>
      <c r="E871" s="1" t="str">
        <f t="shared" si="65"/>
        <v>Andrea Severini-Andrea Calandri</v>
      </c>
      <c r="F871" t="str">
        <f t="shared" si="68"/>
        <v>Won</v>
      </c>
      <c r="G871" s="1">
        <f t="shared" si="69"/>
        <v>2</v>
      </c>
      <c r="H871">
        <f t="shared" si="66"/>
        <v>1</v>
      </c>
      <c r="I871" t="str">
        <f>INDEX(META!$B:$B,MATCH(B871,META!$A:$A,0))</f>
        <v>Mono Red Synth</v>
      </c>
      <c r="J871" t="str">
        <f>INDEX(META!$B:$B,MATCH(D871,META!$A:$A,0))</f>
        <v>Jund Wildfire</v>
      </c>
      <c r="K871" t="str">
        <f t="shared" si="67"/>
        <v>Mono Red Synth-Jund Wildfire</v>
      </c>
    </row>
    <row r="872" spans="1:11" x14ac:dyDescent="0.3">
      <c r="A872">
        <v>379</v>
      </c>
      <c r="B872" t="s">
        <v>2950</v>
      </c>
      <c r="C872" t="s">
        <v>27</v>
      </c>
      <c r="D872" t="s">
        <v>2654</v>
      </c>
      <c r="E872" s="1" t="str">
        <f t="shared" si="65"/>
        <v>alessandro rossi-Paul The Last</v>
      </c>
      <c r="F872" t="str">
        <f t="shared" si="68"/>
        <v>Lost</v>
      </c>
      <c r="G872" s="1">
        <f t="shared" si="69"/>
        <v>2</v>
      </c>
      <c r="H872">
        <f t="shared" si="66"/>
        <v>1</v>
      </c>
      <c r="I872" t="str">
        <f>INDEX(META!$B:$B,MATCH(B872,META!$A:$A,0))</f>
        <v>Gardens</v>
      </c>
      <c r="J872" t="str">
        <f>INDEX(META!$B:$B,MATCH(D872,META!$A:$A,0))</f>
        <v>Mono Blue Terror</v>
      </c>
      <c r="K872" t="str">
        <f t="shared" si="67"/>
        <v>Gardens-Mono Blue Terror</v>
      </c>
    </row>
    <row r="873" spans="1:11" x14ac:dyDescent="0.3">
      <c r="A873">
        <v>380</v>
      </c>
      <c r="B873" t="s">
        <v>961</v>
      </c>
      <c r="C873" t="s">
        <v>27</v>
      </c>
      <c r="D873" t="s">
        <v>244</v>
      </c>
      <c r="E873" s="1" t="str">
        <f t="shared" si="65"/>
        <v>Andrea Molla-Nicholas Cavanna</v>
      </c>
      <c r="F873" t="str">
        <f t="shared" si="68"/>
        <v>Lost</v>
      </c>
      <c r="G873" s="1">
        <f t="shared" si="69"/>
        <v>2</v>
      </c>
      <c r="H873">
        <f t="shared" si="66"/>
        <v>1</v>
      </c>
      <c r="I873" t="str">
        <f>INDEX(META!$B:$B,MATCH(B873,META!$A:$A,0))</f>
        <v>Grixis Affinity</v>
      </c>
      <c r="J873" t="str">
        <f>INDEX(META!$B:$B,MATCH(D873,META!$A:$A,0))</f>
        <v>X Lands Spy</v>
      </c>
      <c r="K873" t="str">
        <f t="shared" si="67"/>
        <v>Grixis Affinity-X Lands Spy</v>
      </c>
    </row>
    <row r="874" spans="1:11" x14ac:dyDescent="0.3">
      <c r="A874">
        <v>381</v>
      </c>
      <c r="B874" t="s">
        <v>1678</v>
      </c>
      <c r="C874" t="s">
        <v>26</v>
      </c>
      <c r="D874" t="s">
        <v>3269</v>
      </c>
      <c r="E874" s="1" t="str">
        <f t="shared" si="65"/>
        <v>Alessio Turchi-Simone Bini</v>
      </c>
      <c r="F874" t="str">
        <f t="shared" si="68"/>
        <v>Lost</v>
      </c>
      <c r="G874" s="1">
        <f t="shared" si="69"/>
        <v>2</v>
      </c>
      <c r="H874">
        <f t="shared" si="66"/>
        <v>1</v>
      </c>
      <c r="I874" t="str">
        <f>INDEX(META!$B:$B,MATCH(B874,META!$A:$A,0))</f>
        <v>Jund Wildfire</v>
      </c>
      <c r="J874" t="str">
        <f>INDEX(META!$B:$B,MATCH(D874,META!$A:$A,0))</f>
        <v>X Lands Spy</v>
      </c>
      <c r="K874" t="str">
        <f t="shared" si="67"/>
        <v>Jund Wildfire-X Lands Spy</v>
      </c>
    </row>
    <row r="875" spans="1:11" x14ac:dyDescent="0.3">
      <c r="A875">
        <v>382</v>
      </c>
      <c r="B875" t="s">
        <v>3210</v>
      </c>
      <c r="C875" t="s">
        <v>28</v>
      </c>
      <c r="D875" t="s">
        <v>1662</v>
      </c>
      <c r="E875" s="1" t="str">
        <f t="shared" si="65"/>
        <v>Danilo Fanzini-Federico Galeotti</v>
      </c>
      <c r="F875" t="str">
        <f t="shared" si="68"/>
        <v>Won</v>
      </c>
      <c r="G875" s="1">
        <f t="shared" si="69"/>
        <v>2</v>
      </c>
      <c r="H875">
        <f t="shared" si="66"/>
        <v>1</v>
      </c>
      <c r="I875" t="str">
        <f>INDEX(META!$B:$B,MATCH(B875,META!$A:$A,0))</f>
        <v>Altar Tron</v>
      </c>
      <c r="J875" t="str">
        <f>INDEX(META!$B:$B,MATCH(D875,META!$A:$A,0))</f>
        <v>Mono Blue Terror</v>
      </c>
      <c r="K875" t="str">
        <f t="shared" si="67"/>
        <v>Altar Tron-Mono Blue Terror</v>
      </c>
    </row>
    <row r="876" spans="1:11" x14ac:dyDescent="0.3">
      <c r="A876">
        <v>383</v>
      </c>
      <c r="B876" t="s">
        <v>311</v>
      </c>
      <c r="C876" t="s">
        <v>28</v>
      </c>
      <c r="D876" t="s">
        <v>2663</v>
      </c>
      <c r="E876" s="1" t="str">
        <f t="shared" si="65"/>
        <v>Vittorio Gai-Gianmarco Scala</v>
      </c>
      <c r="F876" t="str">
        <f t="shared" si="68"/>
        <v>Won</v>
      </c>
      <c r="G876" s="1">
        <f t="shared" si="69"/>
        <v>2</v>
      </c>
      <c r="H876">
        <f t="shared" si="66"/>
        <v>1</v>
      </c>
      <c r="I876" t="str">
        <f>INDEX(META!$B:$B,MATCH(B876,META!$A:$A,0))</f>
        <v>Mono Red Madness</v>
      </c>
      <c r="J876" t="str">
        <f>INDEX(META!$B:$B,MATCH(D876,META!$A:$A,0))</f>
        <v>Jund Wildfire</v>
      </c>
      <c r="K876" t="str">
        <f t="shared" si="67"/>
        <v>Mono Red Madness-Jund Wildfire</v>
      </c>
    </row>
    <row r="877" spans="1:11" x14ac:dyDescent="0.3">
      <c r="A877">
        <v>384</v>
      </c>
      <c r="B877" t="s">
        <v>1019</v>
      </c>
      <c r="C877" t="s">
        <v>28</v>
      </c>
      <c r="D877" t="s">
        <v>539</v>
      </c>
      <c r="E877" s="1" t="str">
        <f t="shared" si="65"/>
        <v>Michael Piscopo Filippi-Vittorio De Angelis</v>
      </c>
      <c r="F877" t="str">
        <f t="shared" si="68"/>
        <v>Won</v>
      </c>
      <c r="G877" s="1">
        <f t="shared" si="69"/>
        <v>2</v>
      </c>
      <c r="H877">
        <f t="shared" si="66"/>
        <v>1</v>
      </c>
      <c r="I877" t="str">
        <f>INDEX(META!$B:$B,MATCH(B877,META!$A:$A,0))</f>
        <v>Jund Wildfire</v>
      </c>
      <c r="J877" t="str">
        <f>INDEX(META!$B:$B,MATCH(D877,META!$A:$A,0))</f>
        <v>Rakdos Madness</v>
      </c>
      <c r="K877" t="str">
        <f t="shared" si="67"/>
        <v>Jund Wildfire-Rakdos Madness</v>
      </c>
    </row>
    <row r="878" spans="1:11" x14ac:dyDescent="0.3">
      <c r="A878">
        <v>385</v>
      </c>
      <c r="B878" t="s">
        <v>2936</v>
      </c>
      <c r="C878" t="s">
        <v>26</v>
      </c>
      <c r="D878" t="s">
        <v>1007</v>
      </c>
      <c r="E878" s="1" t="str">
        <f t="shared" si="65"/>
        <v>Lorenzo Ciurli-giulio iodice</v>
      </c>
      <c r="F878" t="str">
        <f t="shared" si="68"/>
        <v>Lost</v>
      </c>
      <c r="G878" s="1">
        <f t="shared" si="69"/>
        <v>2</v>
      </c>
      <c r="H878">
        <f t="shared" si="66"/>
        <v>1</v>
      </c>
      <c r="I878" t="str">
        <f>INDEX(META!$B:$B,MATCH(B878,META!$A:$A,0))</f>
        <v>Mono Black Midrange</v>
      </c>
      <c r="J878" t="str">
        <f>INDEX(META!$B:$B,MATCH(D878,META!$A:$A,0))</f>
        <v>Mono Blue Aggro</v>
      </c>
      <c r="K878" t="str">
        <f t="shared" si="67"/>
        <v>Mono Black Midrange-Mono Blue Aggro</v>
      </c>
    </row>
    <row r="879" spans="1:11" x14ac:dyDescent="0.3">
      <c r="A879">
        <v>386</v>
      </c>
      <c r="B879" t="s">
        <v>209</v>
      </c>
      <c r="C879" t="s">
        <v>27</v>
      </c>
      <c r="D879" t="s">
        <v>2412</v>
      </c>
      <c r="E879" s="1" t="str">
        <f t="shared" si="65"/>
        <v>Valentin Heller-Marcell Réti</v>
      </c>
      <c r="F879" t="str">
        <f t="shared" si="68"/>
        <v>Lost</v>
      </c>
      <c r="G879" s="1">
        <f t="shared" si="69"/>
        <v>2</v>
      </c>
      <c r="H879">
        <f t="shared" si="66"/>
        <v>1</v>
      </c>
      <c r="I879" t="str">
        <f>INDEX(META!$B:$B,MATCH(B879,META!$A:$A,0))</f>
        <v>Elves</v>
      </c>
      <c r="J879" t="str">
        <f>INDEX(META!$B:$B,MATCH(D879,META!$A:$A,0))</f>
        <v>Rakdos Madness</v>
      </c>
      <c r="K879" t="str">
        <f t="shared" si="67"/>
        <v>Elves-Rakdos Madness</v>
      </c>
    </row>
    <row r="880" spans="1:11" x14ac:dyDescent="0.3">
      <c r="A880">
        <v>387</v>
      </c>
      <c r="B880" t="s">
        <v>259</v>
      </c>
      <c r="C880" t="s">
        <v>25</v>
      </c>
      <c r="D880" t="s">
        <v>1591</v>
      </c>
      <c r="E880" s="1" t="str">
        <f t="shared" si="65"/>
        <v>Davide Burgio-Alberto Carrozza</v>
      </c>
      <c r="F880" t="str">
        <f t="shared" si="68"/>
        <v>Won</v>
      </c>
      <c r="G880" s="1">
        <f t="shared" si="69"/>
        <v>2</v>
      </c>
      <c r="H880">
        <f t="shared" si="66"/>
        <v>1</v>
      </c>
      <c r="I880" t="str">
        <f>INDEX(META!$B:$B,MATCH(B880,META!$A:$A,0))</f>
        <v>Mono Red Madness</v>
      </c>
      <c r="J880" t="str">
        <f>INDEX(META!$B:$B,MATCH(D880,META!$A:$A,0))</f>
        <v>Boros Synth</v>
      </c>
      <c r="K880" t="str">
        <f t="shared" si="67"/>
        <v>Mono Red Madness-Boros Synth</v>
      </c>
    </row>
    <row r="881" spans="1:11" x14ac:dyDescent="0.3">
      <c r="A881">
        <v>388</v>
      </c>
      <c r="B881" t="s">
        <v>361</v>
      </c>
      <c r="C881" t="s">
        <v>26</v>
      </c>
      <c r="D881" t="s">
        <v>2678</v>
      </c>
      <c r="E881" s="1" t="str">
        <f t="shared" si="65"/>
        <v>kevin Rossi-Michele Biagini</v>
      </c>
      <c r="F881" t="str">
        <f t="shared" si="68"/>
        <v>Lost</v>
      </c>
      <c r="G881" s="1">
        <f t="shared" si="69"/>
        <v>2</v>
      </c>
      <c r="H881">
        <f t="shared" si="66"/>
        <v>1</v>
      </c>
      <c r="I881" t="str">
        <f>INDEX(META!$B:$B,MATCH(B881,META!$A:$A,0))</f>
        <v>Mono Red Madness</v>
      </c>
      <c r="J881" t="str">
        <f>INDEX(META!$B:$B,MATCH(D881,META!$A:$A,0))</f>
        <v>Rakdos Madness</v>
      </c>
      <c r="K881" t="str">
        <f t="shared" si="67"/>
        <v>Mono Red Madness-Rakdos Madness</v>
      </c>
    </row>
    <row r="882" spans="1:11" x14ac:dyDescent="0.3">
      <c r="A882">
        <v>389</v>
      </c>
      <c r="B882" t="s">
        <v>1015</v>
      </c>
      <c r="C882" t="s">
        <v>29</v>
      </c>
      <c r="D882" t="s">
        <v>1672</v>
      </c>
      <c r="E882" s="1" t="str">
        <f t="shared" si="65"/>
        <v>Gabriele Bitossi-Paul Lecoffre</v>
      </c>
      <c r="F882" t="str">
        <f t="shared" si="68"/>
        <v>Draw</v>
      </c>
      <c r="G882" s="1">
        <f t="shared" si="69"/>
        <v>2</v>
      </c>
      <c r="H882">
        <f t="shared" si="66"/>
        <v>1</v>
      </c>
      <c r="I882" t="str">
        <f>INDEX(META!$B:$B,MATCH(B882,META!$A:$A,0))</f>
        <v>Jund Wildfire</v>
      </c>
      <c r="J882" t="str">
        <f>INDEX(META!$B:$B,MATCH(D882,META!$A:$A,0))</f>
        <v>Boros Synth</v>
      </c>
      <c r="K882" t="str">
        <f t="shared" si="67"/>
        <v>Jund Wildfire-Boros Synth</v>
      </c>
    </row>
    <row r="883" spans="1:11" x14ac:dyDescent="0.3">
      <c r="A883">
        <v>390</v>
      </c>
      <c r="B883" t="s">
        <v>2391</v>
      </c>
      <c r="C883" t="s">
        <v>25</v>
      </c>
      <c r="D883" t="s">
        <v>125</v>
      </c>
      <c r="E883" s="1" t="str">
        <f t="shared" si="65"/>
        <v>Krisztián Magos-Simone Monaldi</v>
      </c>
      <c r="F883" t="str">
        <f t="shared" si="68"/>
        <v>Won</v>
      </c>
      <c r="G883" s="1">
        <f t="shared" si="69"/>
        <v>2</v>
      </c>
      <c r="H883">
        <f t="shared" si="66"/>
        <v>1</v>
      </c>
      <c r="I883" t="str">
        <f>INDEX(META!$B:$B,MATCH(B883,META!$A:$A,0))</f>
        <v>Mono Red Synth</v>
      </c>
      <c r="J883" t="str">
        <f>INDEX(META!$B:$B,MATCH(D883,META!$A:$A,0))</f>
        <v>Rakdos Madness</v>
      </c>
      <c r="K883" t="str">
        <f t="shared" si="67"/>
        <v>Mono Red Synth-Rakdos Madness</v>
      </c>
    </row>
    <row r="884" spans="1:11" x14ac:dyDescent="0.3">
      <c r="A884">
        <v>391</v>
      </c>
      <c r="B884" t="s">
        <v>2072</v>
      </c>
      <c r="C884" t="s">
        <v>27</v>
      </c>
      <c r="D884" t="s">
        <v>1037</v>
      </c>
      <c r="E884" s="1" t="str">
        <f t="shared" si="65"/>
        <v>Alessandro Crosa-Riccardo Scolaro</v>
      </c>
      <c r="F884" t="str">
        <f t="shared" si="68"/>
        <v>Lost</v>
      </c>
      <c r="G884" s="1">
        <f t="shared" si="69"/>
        <v>2</v>
      </c>
      <c r="H884">
        <f t="shared" si="66"/>
        <v>1</v>
      </c>
      <c r="I884" t="str">
        <f>INDEX(META!$B:$B,MATCH(B884,META!$A:$A,0))</f>
        <v>Rakdos Madness</v>
      </c>
      <c r="J884" t="str">
        <f>INDEX(META!$B:$B,MATCH(D884,META!$A:$A,0))</f>
        <v>Mono Red Synth</v>
      </c>
      <c r="K884" t="str">
        <f t="shared" si="67"/>
        <v>Rakdos Madness-Mono Red Synth</v>
      </c>
    </row>
    <row r="885" spans="1:11" x14ac:dyDescent="0.3">
      <c r="A885">
        <v>392</v>
      </c>
      <c r="B885" t="s">
        <v>2625</v>
      </c>
      <c r="C885" t="s">
        <v>27</v>
      </c>
      <c r="D885" t="s">
        <v>166</v>
      </c>
      <c r="E885" s="1" t="str">
        <f t="shared" si="65"/>
        <v>Kevin Hathurusingha-Kilian Erler</v>
      </c>
      <c r="F885" t="str">
        <f t="shared" si="68"/>
        <v>Lost</v>
      </c>
      <c r="G885" s="1">
        <f t="shared" si="69"/>
        <v>2</v>
      </c>
      <c r="H885">
        <f t="shared" si="66"/>
        <v>1</v>
      </c>
      <c r="I885" t="str">
        <f>INDEX(META!$B:$B,MATCH(B885,META!$A:$A,0))</f>
        <v>Gruul Monsters</v>
      </c>
      <c r="J885" t="str">
        <f>INDEX(META!$B:$B,MATCH(D885,META!$A:$A,0))</f>
        <v>Mono Red Synth</v>
      </c>
      <c r="K885" t="str">
        <f t="shared" si="67"/>
        <v>Gruul Monsters-Mono Red Synth</v>
      </c>
    </row>
    <row r="886" spans="1:11" x14ac:dyDescent="0.3">
      <c r="A886">
        <v>393</v>
      </c>
      <c r="B886" t="s">
        <v>1050</v>
      </c>
      <c r="C886" t="s">
        <v>26</v>
      </c>
      <c r="D886" t="s">
        <v>319</v>
      </c>
      <c r="E886" s="1" t="str">
        <f t="shared" si="65"/>
        <v>Tommaso Aselli-Stefano Vanzetti</v>
      </c>
      <c r="F886" t="str">
        <f t="shared" si="68"/>
        <v>Lost</v>
      </c>
      <c r="G886" s="1">
        <f t="shared" si="69"/>
        <v>2</v>
      </c>
      <c r="H886">
        <f t="shared" si="66"/>
        <v>1</v>
      </c>
      <c r="I886" t="str">
        <f>INDEX(META!$B:$B,MATCH(B886,META!$A:$A,0))</f>
        <v>X Lands Spy</v>
      </c>
      <c r="J886" t="str">
        <f>INDEX(META!$B:$B,MATCH(D886,META!$A:$A,0))</f>
        <v>Mono Blue Terror</v>
      </c>
      <c r="K886" t="str">
        <f t="shared" si="67"/>
        <v>X Lands Spy-Mono Blue Terror</v>
      </c>
    </row>
    <row r="887" spans="1:11" x14ac:dyDescent="0.3">
      <c r="A887">
        <v>394</v>
      </c>
      <c r="B887" t="s">
        <v>226</v>
      </c>
      <c r="C887" t="s">
        <v>25</v>
      </c>
      <c r="D887" t="s">
        <v>1087</v>
      </c>
      <c r="E887" s="1" t="str">
        <f t="shared" si="65"/>
        <v>Enrico Merlin-Davide Piccin</v>
      </c>
      <c r="F887" t="str">
        <f t="shared" si="68"/>
        <v>Won</v>
      </c>
      <c r="G887" s="1">
        <f t="shared" si="69"/>
        <v>2</v>
      </c>
      <c r="H887">
        <f t="shared" si="66"/>
        <v>1</v>
      </c>
      <c r="I887" t="str">
        <f>INDEX(META!$B:$B,MATCH(B887,META!$A:$A,0))</f>
        <v>Fangren Tron</v>
      </c>
      <c r="J887" t="str">
        <f>INDEX(META!$B:$B,MATCH(D887,META!$A:$A,0))</f>
        <v>Gruul Monsters</v>
      </c>
      <c r="K887" t="str">
        <f t="shared" si="67"/>
        <v>Fangren Tron-Gruul Monsters</v>
      </c>
    </row>
    <row r="888" spans="1:11" x14ac:dyDescent="0.3">
      <c r="A888">
        <v>395</v>
      </c>
      <c r="B888" t="s">
        <v>161</v>
      </c>
      <c r="C888" t="s">
        <v>28</v>
      </c>
      <c r="D888" t="s">
        <v>1795</v>
      </c>
      <c r="E888" s="1" t="str">
        <f t="shared" si="65"/>
        <v>Davide Zemmi-lorenzo guerriero</v>
      </c>
      <c r="F888" t="str">
        <f t="shared" si="68"/>
        <v>Won</v>
      </c>
      <c r="G888" s="1">
        <f t="shared" si="69"/>
        <v>2</v>
      </c>
      <c r="H888">
        <f t="shared" si="66"/>
        <v>1</v>
      </c>
      <c r="I888" t="str">
        <f>INDEX(META!$B:$B,MATCH(B888,META!$A:$A,0))</f>
        <v>Mono Red Madness</v>
      </c>
      <c r="J888" t="str">
        <f>INDEX(META!$B:$B,MATCH(D888,META!$A:$A,0))</f>
        <v>Turbo Exhume</v>
      </c>
      <c r="K888" t="str">
        <f t="shared" si="67"/>
        <v>Mono Red Madness-Turbo Exhume</v>
      </c>
    </row>
    <row r="889" spans="1:11" x14ac:dyDescent="0.3">
      <c r="A889">
        <v>396</v>
      </c>
      <c r="B889" t="s">
        <v>216</v>
      </c>
      <c r="C889" t="s">
        <v>26</v>
      </c>
      <c r="D889" t="s">
        <v>2078</v>
      </c>
      <c r="E889" s="1" t="str">
        <f t="shared" si="65"/>
        <v>Andrea Xausa-Silvio Araldo</v>
      </c>
      <c r="F889" t="str">
        <f t="shared" si="68"/>
        <v>Lost</v>
      </c>
      <c r="G889" s="1">
        <f t="shared" si="69"/>
        <v>2</v>
      </c>
      <c r="H889">
        <f t="shared" si="66"/>
        <v>1</v>
      </c>
      <c r="I889" t="str">
        <f>INDEX(META!$B:$B,MATCH(B889,META!$A:$A,0))</f>
        <v>X Lands Spy</v>
      </c>
      <c r="J889" t="str">
        <f>INDEX(META!$B:$B,MATCH(D889,META!$A:$A,0))</f>
        <v>X Lands Spy</v>
      </c>
      <c r="K889" t="str">
        <f t="shared" si="67"/>
        <v>X Lands Spy-X Lands Spy</v>
      </c>
    </row>
    <row r="890" spans="1:11" x14ac:dyDescent="0.3">
      <c r="A890">
        <v>397</v>
      </c>
      <c r="B890" t="s">
        <v>1961</v>
      </c>
      <c r="C890" t="s">
        <v>25</v>
      </c>
      <c r="D890" t="s">
        <v>2302</v>
      </c>
      <c r="E890" s="1" t="str">
        <f t="shared" si="65"/>
        <v>Nicolò Dell'amico-marco borgna</v>
      </c>
      <c r="F890" t="str">
        <f t="shared" si="68"/>
        <v>Won</v>
      </c>
      <c r="G890" s="1">
        <f t="shared" si="69"/>
        <v>2</v>
      </c>
      <c r="H890">
        <f t="shared" si="66"/>
        <v>1</v>
      </c>
      <c r="I890" t="str">
        <f>INDEX(META!$B:$B,MATCH(B890,META!$A:$A,0))</f>
        <v>Mono Red Madness</v>
      </c>
      <c r="J890" t="str">
        <f>INDEX(META!$B:$B,MATCH(D890,META!$A:$A,0))</f>
        <v>High Tide Combo</v>
      </c>
      <c r="K890" t="str">
        <f t="shared" si="67"/>
        <v>Mono Red Madness-High Tide Combo</v>
      </c>
    </row>
    <row r="891" spans="1:11" x14ac:dyDescent="0.3">
      <c r="A891">
        <v>398</v>
      </c>
      <c r="B891" t="s">
        <v>338</v>
      </c>
      <c r="C891" t="s">
        <v>28</v>
      </c>
      <c r="D891" t="s">
        <v>1163</v>
      </c>
      <c r="E891" s="1" t="str">
        <f t="shared" si="65"/>
        <v>Matija Pavišić-Tommaso Garbellini</v>
      </c>
      <c r="F891" t="str">
        <f t="shared" si="68"/>
        <v>Won</v>
      </c>
      <c r="G891" s="1">
        <f t="shared" si="69"/>
        <v>2</v>
      </c>
      <c r="H891">
        <f t="shared" si="66"/>
        <v>1</v>
      </c>
      <c r="I891" t="str">
        <f>INDEX(META!$B:$B,MATCH(B891,META!$A:$A,0))</f>
        <v>Flicker Tron</v>
      </c>
      <c r="J891" t="str">
        <f>INDEX(META!$B:$B,MATCH(D891,META!$A:$A,0))</f>
        <v>Rakdos Madness</v>
      </c>
      <c r="K891" t="str">
        <f t="shared" si="67"/>
        <v>Flicker Tron-Rakdos Madness</v>
      </c>
    </row>
    <row r="892" spans="1:11" x14ac:dyDescent="0.3">
      <c r="A892">
        <v>399</v>
      </c>
      <c r="B892" t="s">
        <v>157</v>
      </c>
      <c r="C892" t="s">
        <v>28</v>
      </c>
      <c r="D892" t="s">
        <v>1133</v>
      </c>
      <c r="E892" s="1" t="str">
        <f t="shared" si="65"/>
        <v>Gianluca Vezzoni-Andrea Cavazzoli</v>
      </c>
      <c r="F892" t="str">
        <f t="shared" si="68"/>
        <v>Won</v>
      </c>
      <c r="G892" s="1">
        <f t="shared" si="69"/>
        <v>2</v>
      </c>
      <c r="H892">
        <f t="shared" si="66"/>
        <v>1</v>
      </c>
      <c r="I892" t="str">
        <f>INDEX(META!$B:$B,MATCH(B892,META!$A:$A,0))</f>
        <v>Gardens</v>
      </c>
      <c r="J892" t="str">
        <f>INDEX(META!$B:$B,MATCH(D892,META!$A:$A,0))</f>
        <v>Bogles</v>
      </c>
      <c r="K892" t="str">
        <f t="shared" si="67"/>
        <v>Gardens-Bogles</v>
      </c>
    </row>
    <row r="893" spans="1:11" x14ac:dyDescent="0.3">
      <c r="A893">
        <v>400</v>
      </c>
      <c r="B893" t="s">
        <v>186</v>
      </c>
      <c r="C893" t="s">
        <v>25</v>
      </c>
      <c r="D893" t="s">
        <v>1185</v>
      </c>
      <c r="E893" s="1" t="str">
        <f t="shared" si="65"/>
        <v>Lorenzo Lamberti-Michele Marzocchi</v>
      </c>
      <c r="F893" t="str">
        <f t="shared" si="68"/>
        <v>Won</v>
      </c>
      <c r="G893" s="1">
        <f t="shared" si="69"/>
        <v>2</v>
      </c>
      <c r="H893">
        <f t="shared" si="66"/>
        <v>1</v>
      </c>
      <c r="I893" t="str">
        <f>INDEX(META!$B:$B,MATCH(B893,META!$A:$A,0))</f>
        <v>Jund Wildfire</v>
      </c>
      <c r="J893" t="str">
        <f>INDEX(META!$B:$B,MATCH(D893,META!$A:$A,0))</f>
        <v>Rakdos Madness</v>
      </c>
      <c r="K893" t="str">
        <f t="shared" si="67"/>
        <v>Jund Wildfire-Rakdos Madness</v>
      </c>
    </row>
    <row r="894" spans="1:11" x14ac:dyDescent="0.3">
      <c r="A894">
        <v>401</v>
      </c>
      <c r="B894" t="s">
        <v>1182</v>
      </c>
      <c r="C894" t="s">
        <v>28</v>
      </c>
      <c r="D894" t="s">
        <v>1441</v>
      </c>
      <c r="E894" s="1" t="str">
        <f t="shared" si="65"/>
        <v>Nicholas Boscolo Todaro-Vincent Moulin</v>
      </c>
      <c r="F894" t="str">
        <f t="shared" si="68"/>
        <v>Won</v>
      </c>
      <c r="G894" s="1">
        <f t="shared" si="69"/>
        <v>2</v>
      </c>
      <c r="H894">
        <f t="shared" si="66"/>
        <v>1</v>
      </c>
      <c r="I894" t="str">
        <f>INDEX(META!$B:$B,MATCH(B894,META!$A:$A,0))</f>
        <v>Mono Blue Aggro</v>
      </c>
      <c r="J894" t="str">
        <f>INDEX(META!$B:$B,MATCH(D894,META!$A:$A,0))</f>
        <v>Gardens</v>
      </c>
      <c r="K894" t="str">
        <f t="shared" si="67"/>
        <v>Mono Blue Aggro-Gardens</v>
      </c>
    </row>
    <row r="895" spans="1:11" x14ac:dyDescent="0.3">
      <c r="A895">
        <v>402</v>
      </c>
      <c r="B895" t="s">
        <v>681</v>
      </c>
      <c r="C895" t="s">
        <v>26</v>
      </c>
      <c r="D895" t="s">
        <v>1198</v>
      </c>
      <c r="E895" s="1" t="str">
        <f t="shared" si="65"/>
        <v>Gabriele Marraccini-Andrea Ruggiero</v>
      </c>
      <c r="F895" t="str">
        <f t="shared" si="68"/>
        <v>Lost</v>
      </c>
      <c r="G895" s="1">
        <f t="shared" si="69"/>
        <v>2</v>
      </c>
      <c r="H895">
        <f t="shared" si="66"/>
        <v>1</v>
      </c>
      <c r="I895" t="str">
        <f>INDEX(META!$B:$B,MATCH(B895,META!$A:$A,0))</f>
        <v>Mono Red Synth</v>
      </c>
      <c r="J895" t="str">
        <f>INDEX(META!$B:$B,MATCH(D895,META!$A:$A,0))</f>
        <v>Grixis Affinity</v>
      </c>
      <c r="K895" t="str">
        <f t="shared" si="67"/>
        <v>Mono Red Synth-Grixis Affinity</v>
      </c>
    </row>
    <row r="896" spans="1:11" x14ac:dyDescent="0.3">
      <c r="A896">
        <v>403</v>
      </c>
      <c r="B896" t="s">
        <v>385</v>
      </c>
      <c r="C896" t="s">
        <v>25</v>
      </c>
      <c r="D896" t="s">
        <v>2813</v>
      </c>
      <c r="E896" s="1" t="str">
        <f t="shared" si="65"/>
        <v>leonardo priami-Carmine La Luna</v>
      </c>
      <c r="F896" t="str">
        <f t="shared" si="68"/>
        <v>Won</v>
      </c>
      <c r="G896" s="1">
        <f t="shared" si="69"/>
        <v>2</v>
      </c>
      <c r="H896">
        <f t="shared" si="66"/>
        <v>1</v>
      </c>
      <c r="I896" t="str">
        <f>INDEX(META!$B:$B,MATCH(B896,META!$A:$A,0))</f>
        <v>High Tide Combo</v>
      </c>
      <c r="J896" t="str">
        <f>INDEX(META!$B:$B,MATCH(D896,META!$A:$A,0))</f>
        <v>Mono Blue Terror</v>
      </c>
      <c r="K896" t="str">
        <f t="shared" si="67"/>
        <v>High Tide Combo-Mono Blue Terror</v>
      </c>
    </row>
    <row r="897" spans="1:11" x14ac:dyDescent="0.3">
      <c r="A897">
        <v>404</v>
      </c>
      <c r="B897" t="s">
        <v>2553</v>
      </c>
      <c r="C897" t="s">
        <v>25</v>
      </c>
      <c r="D897" t="s">
        <v>1218</v>
      </c>
      <c r="E897" s="1" t="str">
        <f t="shared" ref="E897:E960" si="70">B897&amp;"-"&amp;D897</f>
        <v>giovanni gesiot-Tommaso Riva</v>
      </c>
      <c r="F897" t="str">
        <f t="shared" si="68"/>
        <v>Won</v>
      </c>
      <c r="G897" s="1">
        <f t="shared" si="69"/>
        <v>2</v>
      </c>
      <c r="H897">
        <f t="shared" si="66"/>
        <v>1</v>
      </c>
      <c r="I897" t="str">
        <f>INDEX(META!$B:$B,MATCH(B897,META!$A:$A,0))</f>
        <v>Jund Wildfire</v>
      </c>
      <c r="J897" t="str">
        <f>INDEX(META!$B:$B,MATCH(D897,META!$A:$A,0))</f>
        <v>Gardens</v>
      </c>
      <c r="K897" t="str">
        <f t="shared" si="67"/>
        <v>Jund Wildfire-Gardens</v>
      </c>
    </row>
    <row r="898" spans="1:11" x14ac:dyDescent="0.3">
      <c r="A898">
        <v>405</v>
      </c>
      <c r="B898" t="s">
        <v>228</v>
      </c>
      <c r="C898" t="s">
        <v>25</v>
      </c>
      <c r="D898" t="s">
        <v>2802</v>
      </c>
      <c r="E898" s="1" t="str">
        <f t="shared" si="70"/>
        <v>Simone Cataldo-Jan Žáček</v>
      </c>
      <c r="F898" t="str">
        <f t="shared" si="68"/>
        <v>Won</v>
      </c>
      <c r="G898" s="1">
        <f t="shared" si="69"/>
        <v>2</v>
      </c>
      <c r="H898">
        <f t="shared" ref="H898:H961" si="71">AND(I898&gt;0,J898&gt;0)*1</f>
        <v>1</v>
      </c>
      <c r="I898" t="str">
        <f>INDEX(META!$B:$B,MATCH(B898,META!$A:$A,0))</f>
        <v>Jund Wildfire</v>
      </c>
      <c r="J898" t="str">
        <f>INDEX(META!$B:$B,MATCH(D898,META!$A:$A,0))</f>
        <v>cyclestorm</v>
      </c>
      <c r="K898" t="str">
        <f t="shared" ref="K898:K961" si="72">I898&amp;"-"&amp;J898</f>
        <v>Jund Wildfire-cyclestorm</v>
      </c>
    </row>
    <row r="899" spans="1:11" x14ac:dyDescent="0.3">
      <c r="A899">
        <v>406</v>
      </c>
      <c r="B899" t="s">
        <v>1143</v>
      </c>
      <c r="C899" t="s">
        <v>28</v>
      </c>
      <c r="D899" t="s">
        <v>1221</v>
      </c>
      <c r="E899" s="1" t="str">
        <f t="shared" si="70"/>
        <v>Nicola Montorsi-Pietro Piersanti</v>
      </c>
      <c r="F899" t="str">
        <f t="shared" ref="F899:F962" si="73">_xlfn.TEXTBEFORE(C899," ")</f>
        <v>Won</v>
      </c>
      <c r="G899" s="1">
        <f t="shared" ref="G899:G962" si="74">IF(A899&gt;=A898,G898,G898+1)</f>
        <v>2</v>
      </c>
      <c r="H899">
        <f t="shared" si="71"/>
        <v>1</v>
      </c>
      <c r="I899" t="str">
        <f>INDEX(META!$B:$B,MATCH(B899,META!$A:$A,0))</f>
        <v>Altar Tron</v>
      </c>
      <c r="J899" t="str">
        <f>INDEX(META!$B:$B,MATCH(D899,META!$A:$A,0))</f>
        <v>X Lands Spy</v>
      </c>
      <c r="K899" t="str">
        <f t="shared" si="72"/>
        <v>Altar Tron-X Lands Spy</v>
      </c>
    </row>
    <row r="900" spans="1:11" x14ac:dyDescent="0.3">
      <c r="A900">
        <v>407</v>
      </c>
      <c r="B900" t="s">
        <v>2752</v>
      </c>
      <c r="C900" t="s">
        <v>28</v>
      </c>
      <c r="D900" t="s">
        <v>1265</v>
      </c>
      <c r="E900" s="1" t="str">
        <f t="shared" si="70"/>
        <v>Niccolò Melani-Jimmie Santoni</v>
      </c>
      <c r="F900" t="str">
        <f t="shared" si="73"/>
        <v>Won</v>
      </c>
      <c r="G900" s="1">
        <f t="shared" si="74"/>
        <v>2</v>
      </c>
      <c r="H900">
        <f t="shared" si="71"/>
        <v>1</v>
      </c>
      <c r="I900" t="str">
        <f>INDEX(META!$B:$B,MATCH(B900,META!$A:$A,0))</f>
        <v>Altar Tron</v>
      </c>
      <c r="J900" t="str">
        <f>INDEX(META!$B:$B,MATCH(D900,META!$A:$A,0))</f>
        <v>Boros Synth</v>
      </c>
      <c r="K900" t="str">
        <f t="shared" si="72"/>
        <v>Altar Tron-Boros Synth</v>
      </c>
    </row>
    <row r="901" spans="1:11" x14ac:dyDescent="0.3">
      <c r="A901">
        <v>408</v>
      </c>
      <c r="B901" t="s">
        <v>1933</v>
      </c>
      <c r="C901" t="s">
        <v>26</v>
      </c>
      <c r="D901" t="s">
        <v>1356</v>
      </c>
      <c r="E901" s="1" t="str">
        <f t="shared" si="70"/>
        <v>marco collodet-Tommaso Paoli</v>
      </c>
      <c r="F901" t="str">
        <f t="shared" si="73"/>
        <v>Lost</v>
      </c>
      <c r="G901" s="1">
        <f t="shared" si="74"/>
        <v>2</v>
      </c>
      <c r="H901">
        <f t="shared" si="71"/>
        <v>1</v>
      </c>
      <c r="I901" t="str">
        <f>INDEX(META!$B:$B,MATCH(B901,META!$A:$A,0))</f>
        <v>Mono Blue Terror</v>
      </c>
      <c r="J901" t="str">
        <f>INDEX(META!$B:$B,MATCH(D901,META!$A:$A,0))</f>
        <v>White Weenie</v>
      </c>
      <c r="K901" t="str">
        <f t="shared" si="72"/>
        <v>Mono Blue Terror-White Weenie</v>
      </c>
    </row>
    <row r="902" spans="1:11" x14ac:dyDescent="0.3">
      <c r="A902">
        <v>409</v>
      </c>
      <c r="B902" t="s">
        <v>1344</v>
      </c>
      <c r="C902" t="s">
        <v>27</v>
      </c>
      <c r="D902" t="s">
        <v>2138</v>
      </c>
      <c r="E902" s="1" t="str">
        <f t="shared" si="70"/>
        <v>Hector Hernandez Gisbert-Alessio cavaglià</v>
      </c>
      <c r="F902" t="str">
        <f t="shared" si="73"/>
        <v>Lost</v>
      </c>
      <c r="G902" s="1">
        <f t="shared" si="74"/>
        <v>2</v>
      </c>
      <c r="H902">
        <f t="shared" si="71"/>
        <v>1</v>
      </c>
      <c r="I902" t="str">
        <f>INDEX(META!$B:$B,MATCH(B902,META!$A:$A,0))</f>
        <v>Elves</v>
      </c>
      <c r="J902" t="str">
        <f>INDEX(META!$B:$B,MATCH(D902,META!$A:$A,0))</f>
        <v>Dimir Terror</v>
      </c>
      <c r="K902" t="str">
        <f t="shared" si="72"/>
        <v>Elves-Dimir Terror</v>
      </c>
    </row>
    <row r="903" spans="1:11" x14ac:dyDescent="0.3">
      <c r="A903">
        <v>410</v>
      </c>
      <c r="B903" t="s">
        <v>333</v>
      </c>
      <c r="C903" t="s">
        <v>27</v>
      </c>
      <c r="D903" t="s">
        <v>3051</v>
      </c>
      <c r="E903" s="1" t="str">
        <f t="shared" si="70"/>
        <v>Giacomo Becchi-Nicola De Francesco</v>
      </c>
      <c r="F903" t="str">
        <f t="shared" si="73"/>
        <v>Lost</v>
      </c>
      <c r="G903" s="1">
        <f t="shared" si="74"/>
        <v>2</v>
      </c>
      <c r="H903">
        <f t="shared" si="71"/>
        <v>1</v>
      </c>
      <c r="I903" t="str">
        <f>INDEX(META!$B:$B,MATCH(B903,META!$A:$A,0))</f>
        <v>Dimir Faeries</v>
      </c>
      <c r="J903" t="str">
        <f>INDEX(META!$B:$B,MATCH(D903,META!$A:$A,0))</f>
        <v>Dimir Terror</v>
      </c>
      <c r="K903" t="str">
        <f t="shared" si="72"/>
        <v>Dimir Faeries-Dimir Terror</v>
      </c>
    </row>
    <row r="904" spans="1:11" x14ac:dyDescent="0.3">
      <c r="A904">
        <v>411</v>
      </c>
      <c r="B904" t="s">
        <v>791</v>
      </c>
      <c r="C904" t="s">
        <v>25</v>
      </c>
      <c r="D904" t="s">
        <v>1298</v>
      </c>
      <c r="E904" s="1" t="str">
        <f t="shared" si="70"/>
        <v>Marco Tarca-Fabio Lunardi</v>
      </c>
      <c r="F904" t="str">
        <f t="shared" si="73"/>
        <v>Won</v>
      </c>
      <c r="G904" s="1">
        <f t="shared" si="74"/>
        <v>2</v>
      </c>
      <c r="H904">
        <f t="shared" si="71"/>
        <v>1</v>
      </c>
      <c r="I904" t="str">
        <f>INDEX(META!$B:$B,MATCH(B904,META!$A:$A,0))</f>
        <v>Mono Red Synth</v>
      </c>
      <c r="J904" t="str">
        <f>INDEX(META!$B:$B,MATCH(D904,META!$A:$A,0))</f>
        <v>Mono Red Madness</v>
      </c>
      <c r="K904" t="str">
        <f t="shared" si="72"/>
        <v>Mono Red Synth-Mono Red Madness</v>
      </c>
    </row>
    <row r="905" spans="1:11" x14ac:dyDescent="0.3">
      <c r="A905">
        <v>412</v>
      </c>
      <c r="B905" t="s">
        <v>331</v>
      </c>
      <c r="C905" t="s">
        <v>28</v>
      </c>
      <c r="D905" t="s">
        <v>2400</v>
      </c>
      <c r="E905" s="1" t="str">
        <f t="shared" si="70"/>
        <v>Sebastiano Servadei-Elfeir</v>
      </c>
      <c r="F905" t="str">
        <f t="shared" si="73"/>
        <v>Won</v>
      </c>
      <c r="G905" s="1">
        <f t="shared" si="74"/>
        <v>2</v>
      </c>
      <c r="H905">
        <f t="shared" si="71"/>
        <v>1</v>
      </c>
      <c r="I905" t="str">
        <f>INDEX(META!$B:$B,MATCH(B905,META!$A:$A,0))</f>
        <v>Grixis Affinity</v>
      </c>
      <c r="J905" t="str">
        <f>INDEX(META!$B:$B,MATCH(D905,META!$A:$A,0))</f>
        <v>Tron (Other)</v>
      </c>
      <c r="K905" t="str">
        <f t="shared" si="72"/>
        <v>Grixis Affinity-Tron (Other)</v>
      </c>
    </row>
    <row r="906" spans="1:11" x14ac:dyDescent="0.3">
      <c r="A906">
        <v>413</v>
      </c>
      <c r="B906" t="s">
        <v>2006</v>
      </c>
      <c r="C906" t="s">
        <v>28</v>
      </c>
      <c r="D906" t="s">
        <v>318</v>
      </c>
      <c r="E906" s="1" t="str">
        <f t="shared" si="70"/>
        <v>Lorenzo Gallone-Borna Bilandžija</v>
      </c>
      <c r="F906" t="str">
        <f t="shared" si="73"/>
        <v>Won</v>
      </c>
      <c r="G906" s="1">
        <f t="shared" si="74"/>
        <v>2</v>
      </c>
      <c r="H906">
        <f t="shared" si="71"/>
        <v>1</v>
      </c>
      <c r="I906" t="str">
        <f>INDEX(META!$B:$B,MATCH(B906,META!$A:$A,0))</f>
        <v>Mono Red Synth</v>
      </c>
      <c r="J906" t="str">
        <f>INDEX(META!$B:$B,MATCH(D906,META!$A:$A,0))</f>
        <v>High Tide Combo</v>
      </c>
      <c r="K906" t="str">
        <f t="shared" si="72"/>
        <v>Mono Red Synth-High Tide Combo</v>
      </c>
    </row>
    <row r="907" spans="1:11" x14ac:dyDescent="0.3">
      <c r="A907">
        <v>414</v>
      </c>
      <c r="B907" t="s">
        <v>1321</v>
      </c>
      <c r="C907" t="s">
        <v>26</v>
      </c>
      <c r="D907" t="s">
        <v>342</v>
      </c>
      <c r="E907" s="1" t="str">
        <f t="shared" si="70"/>
        <v>Jérémie Pratviel-Filippo Pezza</v>
      </c>
      <c r="F907" t="str">
        <f t="shared" si="73"/>
        <v>Lost</v>
      </c>
      <c r="G907" s="1">
        <f t="shared" si="74"/>
        <v>2</v>
      </c>
      <c r="H907">
        <f t="shared" si="71"/>
        <v>1</v>
      </c>
      <c r="I907" t="str">
        <f>INDEX(META!$B:$B,MATCH(B907,META!$A:$A,0))</f>
        <v>Rakdos Madness</v>
      </c>
      <c r="J907" t="str">
        <f>INDEX(META!$B:$B,MATCH(D907,META!$A:$A,0))</f>
        <v>Mono Red Synth</v>
      </c>
      <c r="K907" t="str">
        <f t="shared" si="72"/>
        <v>Rakdos Madness-Mono Red Synth</v>
      </c>
    </row>
    <row r="908" spans="1:11" x14ac:dyDescent="0.3">
      <c r="A908">
        <v>415</v>
      </c>
      <c r="B908" t="s">
        <v>1779</v>
      </c>
      <c r="C908" t="s">
        <v>26</v>
      </c>
      <c r="D908" t="s">
        <v>317</v>
      </c>
      <c r="E908" s="1" t="str">
        <f t="shared" si="70"/>
        <v>Davide Caviglia-Christian Muscas</v>
      </c>
      <c r="F908" t="str">
        <f t="shared" si="73"/>
        <v>Lost</v>
      </c>
      <c r="G908" s="1">
        <f t="shared" si="74"/>
        <v>2</v>
      </c>
      <c r="H908">
        <f t="shared" si="71"/>
        <v>1</v>
      </c>
      <c r="I908" t="str">
        <f>INDEX(META!$B:$B,MATCH(B908,META!$A:$A,0))</f>
        <v>Rakdos Madness</v>
      </c>
      <c r="J908" t="str">
        <f>INDEX(META!$B:$B,MATCH(D908,META!$A:$A,0))</f>
        <v>Rakdos Madness</v>
      </c>
      <c r="K908" t="str">
        <f t="shared" si="72"/>
        <v>Rakdos Madness-Rakdos Madness</v>
      </c>
    </row>
    <row r="909" spans="1:11" x14ac:dyDescent="0.3">
      <c r="A909">
        <v>416</v>
      </c>
      <c r="B909" t="s">
        <v>2942</v>
      </c>
      <c r="C909" t="s">
        <v>26</v>
      </c>
      <c r="D909" t="s">
        <v>1330</v>
      </c>
      <c r="E909" s="1" t="str">
        <f t="shared" si="70"/>
        <v>Giacomo Gasperina Geroni-Mirko Panizzi</v>
      </c>
      <c r="F909" t="str">
        <f t="shared" si="73"/>
        <v>Lost</v>
      </c>
      <c r="G909" s="1">
        <f t="shared" si="74"/>
        <v>2</v>
      </c>
      <c r="H909">
        <f t="shared" si="71"/>
        <v>1</v>
      </c>
      <c r="I909" t="str">
        <f>INDEX(META!$B:$B,MATCH(B909,META!$A:$A,0))</f>
        <v>DROPPED</v>
      </c>
      <c r="J909" t="str">
        <f>INDEX(META!$B:$B,MATCH(D909,META!$A:$A,0))</f>
        <v>Flicker Tron</v>
      </c>
      <c r="K909" t="str">
        <f t="shared" si="72"/>
        <v>DROPPED-Flicker Tron</v>
      </c>
    </row>
    <row r="910" spans="1:11" x14ac:dyDescent="0.3">
      <c r="A910">
        <v>417</v>
      </c>
      <c r="B910" t="s">
        <v>2216</v>
      </c>
      <c r="C910" t="s">
        <v>27</v>
      </c>
      <c r="D910" t="s">
        <v>304</v>
      </c>
      <c r="E910" s="1" t="str">
        <f t="shared" si="70"/>
        <v>Niklas Niklas-Giovanni Postorino</v>
      </c>
      <c r="F910" t="str">
        <f t="shared" si="73"/>
        <v>Lost</v>
      </c>
      <c r="G910" s="1">
        <f t="shared" si="74"/>
        <v>2</v>
      </c>
      <c r="H910">
        <f t="shared" si="71"/>
        <v>1</v>
      </c>
      <c r="I910" t="str">
        <f>INDEX(META!$B:$B,MATCH(B910,META!$A:$A,0))</f>
        <v>Mono Blue Terror</v>
      </c>
      <c r="J910" t="str">
        <f>INDEX(META!$B:$B,MATCH(D910,META!$A:$A,0))</f>
        <v>Mono Red Madness</v>
      </c>
      <c r="K910" t="str">
        <f t="shared" si="72"/>
        <v>Mono Blue Terror-Mono Red Madness</v>
      </c>
    </row>
    <row r="911" spans="1:11" x14ac:dyDescent="0.3">
      <c r="A911">
        <v>418</v>
      </c>
      <c r="B911" t="s">
        <v>1413</v>
      </c>
      <c r="C911" t="s">
        <v>27</v>
      </c>
      <c r="D911" t="s">
        <v>276</v>
      </c>
      <c r="E911" s="1" t="str">
        <f t="shared" si="70"/>
        <v>Lorenzo Berti-Andrea Fava</v>
      </c>
      <c r="F911" t="str">
        <f t="shared" si="73"/>
        <v>Lost</v>
      </c>
      <c r="G911" s="1">
        <f t="shared" si="74"/>
        <v>2</v>
      </c>
      <c r="H911">
        <f t="shared" si="71"/>
        <v>1</v>
      </c>
      <c r="I911" t="str">
        <f>INDEX(META!$B:$B,MATCH(B911,META!$A:$A,0))</f>
        <v>Rakdos Madness</v>
      </c>
      <c r="J911" t="str">
        <f>INDEX(META!$B:$B,MATCH(D911,META!$A:$A,0))</f>
        <v>Mono Blue Terror</v>
      </c>
      <c r="K911" t="str">
        <f t="shared" si="72"/>
        <v>Rakdos Madness-Mono Blue Terror</v>
      </c>
    </row>
    <row r="912" spans="1:11" x14ac:dyDescent="0.3">
      <c r="A912">
        <v>419</v>
      </c>
      <c r="B912" t="s">
        <v>1770</v>
      </c>
      <c r="C912" t="s">
        <v>26</v>
      </c>
      <c r="D912" t="s">
        <v>420</v>
      </c>
      <c r="E912" s="1" t="str">
        <f t="shared" si="70"/>
        <v>Carlo Benetazzo-Giuliano Tambone</v>
      </c>
      <c r="F912" t="str">
        <f t="shared" si="73"/>
        <v>Lost</v>
      </c>
      <c r="G912" s="1">
        <f t="shared" si="74"/>
        <v>2</v>
      </c>
      <c r="H912">
        <f t="shared" si="71"/>
        <v>1</v>
      </c>
      <c r="I912" t="str">
        <f>INDEX(META!$B:$B,MATCH(B912,META!$A:$A,0))</f>
        <v>Dimir Terror</v>
      </c>
      <c r="J912" t="str">
        <f>INDEX(META!$B:$B,MATCH(D912,META!$A:$A,0))</f>
        <v>Gardens</v>
      </c>
      <c r="K912" t="str">
        <f t="shared" si="72"/>
        <v>Dimir Terror-Gardens</v>
      </c>
    </row>
    <row r="913" spans="1:11" x14ac:dyDescent="0.3">
      <c r="A913">
        <v>420</v>
      </c>
      <c r="B913" t="s">
        <v>1432</v>
      </c>
      <c r="C913" t="s">
        <v>25</v>
      </c>
      <c r="D913" t="s">
        <v>436</v>
      </c>
      <c r="E913" s="1" t="str">
        <f t="shared" si="70"/>
        <v>Alessandro Fosso-Paolo Ansaldo</v>
      </c>
      <c r="F913" t="str">
        <f t="shared" si="73"/>
        <v>Won</v>
      </c>
      <c r="G913" s="1">
        <f t="shared" si="74"/>
        <v>2</v>
      </c>
      <c r="H913">
        <f t="shared" si="71"/>
        <v>1</v>
      </c>
      <c r="I913" t="str">
        <f>INDEX(META!$B:$B,MATCH(B913,META!$A:$A,0))</f>
        <v>Gruul Ponza</v>
      </c>
      <c r="J913" t="str">
        <f>INDEX(META!$B:$B,MATCH(D913,META!$A:$A,0))</f>
        <v>Mono Blue Aggro</v>
      </c>
      <c r="K913" t="str">
        <f t="shared" si="72"/>
        <v>Gruul Ponza-Mono Blue Aggro</v>
      </c>
    </row>
    <row r="914" spans="1:11" x14ac:dyDescent="0.3">
      <c r="A914">
        <v>421</v>
      </c>
      <c r="B914" t="s">
        <v>200</v>
      </c>
      <c r="C914" t="s">
        <v>28</v>
      </c>
      <c r="D914" t="s">
        <v>1458</v>
      </c>
      <c r="E914" s="1" t="str">
        <f t="shared" si="70"/>
        <v>Lorenzo Longoni-Paolo Maccaro</v>
      </c>
      <c r="F914" t="str">
        <f t="shared" si="73"/>
        <v>Won</v>
      </c>
      <c r="G914" s="1">
        <f t="shared" si="74"/>
        <v>2</v>
      </c>
      <c r="H914">
        <f t="shared" si="71"/>
        <v>1</v>
      </c>
      <c r="I914" t="str">
        <f>INDEX(META!$B:$B,MATCH(B914,META!$A:$A,0))</f>
        <v>Altar Tron</v>
      </c>
      <c r="J914" t="str">
        <f>INDEX(META!$B:$B,MATCH(D914,META!$A:$A,0))</f>
        <v>Dimir Terror</v>
      </c>
      <c r="K914" t="str">
        <f t="shared" si="72"/>
        <v>Altar Tron-Dimir Terror</v>
      </c>
    </row>
    <row r="915" spans="1:11" x14ac:dyDescent="0.3">
      <c r="A915">
        <v>422</v>
      </c>
      <c r="B915" t="s">
        <v>1461</v>
      </c>
      <c r="C915" t="s">
        <v>27</v>
      </c>
      <c r="D915" t="s">
        <v>102</v>
      </c>
      <c r="E915" s="1" t="str">
        <f t="shared" si="70"/>
        <v>Roberto Goldoni-Lorenzo Montana</v>
      </c>
      <c r="F915" t="str">
        <f t="shared" si="73"/>
        <v>Lost</v>
      </c>
      <c r="G915" s="1">
        <f t="shared" si="74"/>
        <v>2</v>
      </c>
      <c r="H915">
        <f t="shared" si="71"/>
        <v>1</v>
      </c>
      <c r="I915" t="str">
        <f>INDEX(META!$B:$B,MATCH(B915,META!$A:$A,0))</f>
        <v>Jund Wildfire</v>
      </c>
      <c r="J915" t="str">
        <f>INDEX(META!$B:$B,MATCH(D915,META!$A:$A,0))</f>
        <v>Mono Red Madness</v>
      </c>
      <c r="K915" t="str">
        <f t="shared" si="72"/>
        <v>Jund Wildfire-Mono Red Madness</v>
      </c>
    </row>
    <row r="916" spans="1:11" x14ac:dyDescent="0.3">
      <c r="A916">
        <v>423</v>
      </c>
      <c r="B916" t="s">
        <v>1813</v>
      </c>
      <c r="C916" t="s">
        <v>28</v>
      </c>
      <c r="D916" t="s">
        <v>1371</v>
      </c>
      <c r="E916" s="1" t="str">
        <f t="shared" si="70"/>
        <v>Zakaria Ouyachchou-Killian Stefanini</v>
      </c>
      <c r="F916" t="str">
        <f t="shared" si="73"/>
        <v>Won</v>
      </c>
      <c r="G916" s="1">
        <f t="shared" si="74"/>
        <v>2</v>
      </c>
      <c r="H916">
        <f t="shared" si="71"/>
        <v>1</v>
      </c>
      <c r="I916" t="str">
        <f>INDEX(META!$B:$B,MATCH(B916,META!$A:$A,0))</f>
        <v>Rakdos Madness</v>
      </c>
      <c r="J916" t="str">
        <f>INDEX(META!$B:$B,MATCH(D916,META!$A:$A,0))</f>
        <v>Elves</v>
      </c>
      <c r="K916" t="str">
        <f t="shared" si="72"/>
        <v>Rakdos Madness-Elves</v>
      </c>
    </row>
    <row r="917" spans="1:11" x14ac:dyDescent="0.3">
      <c r="A917">
        <v>424</v>
      </c>
      <c r="B917" t="s">
        <v>1477</v>
      </c>
      <c r="C917" t="s">
        <v>26</v>
      </c>
      <c r="D917" t="s">
        <v>424</v>
      </c>
      <c r="E917" s="1" t="str">
        <f t="shared" si="70"/>
        <v>Matteo Pieroni-Cristiano Nannipieri</v>
      </c>
      <c r="F917" t="str">
        <f t="shared" si="73"/>
        <v>Lost</v>
      </c>
      <c r="G917" s="1">
        <f t="shared" si="74"/>
        <v>2</v>
      </c>
      <c r="H917">
        <f t="shared" si="71"/>
        <v>1</v>
      </c>
      <c r="I917" t="str">
        <f>INDEX(META!$B:$B,MATCH(B917,META!$A:$A,0))</f>
        <v>Mono Red Madness</v>
      </c>
      <c r="J917" t="str">
        <f>INDEX(META!$B:$B,MATCH(D917,META!$A:$A,0))</f>
        <v>Jund Wildfire</v>
      </c>
      <c r="K917" t="str">
        <f t="shared" si="72"/>
        <v>Mono Red Madness-Jund Wildfire</v>
      </c>
    </row>
    <row r="918" spans="1:11" x14ac:dyDescent="0.3">
      <c r="A918">
        <v>425</v>
      </c>
      <c r="B918" t="s">
        <v>1475</v>
      </c>
      <c r="C918" t="s">
        <v>26</v>
      </c>
      <c r="D918" t="s">
        <v>156</v>
      </c>
      <c r="E918" s="1" t="str">
        <f t="shared" si="70"/>
        <v>Federico Marini-Sara Paletta</v>
      </c>
      <c r="F918" t="str">
        <f t="shared" si="73"/>
        <v>Lost</v>
      </c>
      <c r="G918" s="1">
        <f t="shared" si="74"/>
        <v>2</v>
      </c>
      <c r="H918">
        <f t="shared" si="71"/>
        <v>1</v>
      </c>
      <c r="I918" t="str">
        <f>INDEX(META!$B:$B,MATCH(B918,META!$A:$A,0))</f>
        <v>Azorius Familiars</v>
      </c>
      <c r="J918" t="str">
        <f>INDEX(META!$B:$B,MATCH(D918,META!$A:$A,0))</f>
        <v>Bogles</v>
      </c>
      <c r="K918" t="str">
        <f t="shared" si="72"/>
        <v>Azorius Familiars-Bogles</v>
      </c>
    </row>
    <row r="919" spans="1:11" x14ac:dyDescent="0.3">
      <c r="A919">
        <v>426</v>
      </c>
      <c r="B919" t="s">
        <v>274</v>
      </c>
      <c r="C919" t="s">
        <v>25</v>
      </c>
      <c r="D919" t="s">
        <v>2462</v>
      </c>
      <c r="E919" s="1" t="str">
        <f t="shared" si="70"/>
        <v>Danilo Meloni-Christian Zoli</v>
      </c>
      <c r="F919" t="str">
        <f t="shared" si="73"/>
        <v>Won</v>
      </c>
      <c r="G919" s="1">
        <f t="shared" si="74"/>
        <v>2</v>
      </c>
      <c r="H919">
        <f t="shared" si="71"/>
        <v>1</v>
      </c>
      <c r="I919" t="str">
        <f>INDEX(META!$B:$B,MATCH(B919,META!$A:$A,0))</f>
        <v>Mono Red Synth</v>
      </c>
      <c r="J919" t="str">
        <f>INDEX(META!$B:$B,MATCH(D919,META!$A:$A,0))</f>
        <v>Dimir Control</v>
      </c>
      <c r="K919" t="str">
        <f t="shared" si="72"/>
        <v>Mono Red Synth-Dimir Control</v>
      </c>
    </row>
    <row r="920" spans="1:11" x14ac:dyDescent="0.3">
      <c r="A920">
        <v>427</v>
      </c>
      <c r="B920" t="s">
        <v>1675</v>
      </c>
      <c r="C920" t="s">
        <v>27</v>
      </c>
      <c r="D920" t="s">
        <v>896</v>
      </c>
      <c r="E920" s="1" t="str">
        <f t="shared" si="70"/>
        <v>Elias Battaglia-lorenzo cupini</v>
      </c>
      <c r="F920" t="str">
        <f t="shared" si="73"/>
        <v>Lost</v>
      </c>
      <c r="G920" s="1">
        <f t="shared" si="74"/>
        <v>2</v>
      </c>
      <c r="H920">
        <f t="shared" si="71"/>
        <v>1</v>
      </c>
      <c r="I920" t="str">
        <f>INDEX(META!$B:$B,MATCH(B920,META!$A:$A,0))</f>
        <v>Mono Blue Terror</v>
      </c>
      <c r="J920" t="str">
        <f>INDEX(META!$B:$B,MATCH(D920,META!$A:$A,0))</f>
        <v>Mono Red Blitz</v>
      </c>
      <c r="K920" t="str">
        <f t="shared" si="72"/>
        <v>Mono Blue Terror-Mono Red Blitz</v>
      </c>
    </row>
    <row r="921" spans="1:11" x14ac:dyDescent="0.3">
      <c r="A921">
        <v>428</v>
      </c>
      <c r="B921" t="s">
        <v>87</v>
      </c>
      <c r="C921" t="s">
        <v>26</v>
      </c>
      <c r="D921" t="s">
        <v>1546</v>
      </c>
      <c r="E921" s="1" t="str">
        <f t="shared" si="70"/>
        <v>Marco Cela-Vlado Flinčec</v>
      </c>
      <c r="F921" t="str">
        <f t="shared" si="73"/>
        <v>Lost</v>
      </c>
      <c r="G921" s="1">
        <f t="shared" si="74"/>
        <v>2</v>
      </c>
      <c r="H921">
        <f t="shared" si="71"/>
        <v>1</v>
      </c>
      <c r="I921" t="str">
        <f>INDEX(META!$B:$B,MATCH(B921,META!$A:$A,0))</f>
        <v>Dimir Snacker</v>
      </c>
      <c r="J921" t="str">
        <f>INDEX(META!$B:$B,MATCH(D921,META!$A:$A,0))</f>
        <v>Mono Red Synth</v>
      </c>
      <c r="K921" t="str">
        <f t="shared" si="72"/>
        <v>Dimir Snacker-Mono Red Synth</v>
      </c>
    </row>
    <row r="922" spans="1:11" x14ac:dyDescent="0.3">
      <c r="A922">
        <v>429</v>
      </c>
      <c r="B922" t="s">
        <v>2147</v>
      </c>
      <c r="C922" t="s">
        <v>27</v>
      </c>
      <c r="D922" t="s">
        <v>262</v>
      </c>
      <c r="E922" s="1" t="str">
        <f t="shared" si="70"/>
        <v>Tommaso Stomaci-Marc-Antoine Couronne</v>
      </c>
      <c r="F922" t="str">
        <f t="shared" si="73"/>
        <v>Lost</v>
      </c>
      <c r="G922" s="1">
        <f t="shared" si="74"/>
        <v>2</v>
      </c>
      <c r="H922">
        <f t="shared" si="71"/>
        <v>1</v>
      </c>
      <c r="I922" t="str">
        <f>INDEX(META!$B:$B,MATCH(B922,META!$A:$A,0))</f>
        <v>Dimir Terror</v>
      </c>
      <c r="J922" t="str">
        <f>INDEX(META!$B:$B,MATCH(D922,META!$A:$A,0))</f>
        <v>Grixis Affinity</v>
      </c>
      <c r="K922" t="str">
        <f t="shared" si="72"/>
        <v>Dimir Terror-Grixis Affinity</v>
      </c>
    </row>
    <row r="923" spans="1:11" x14ac:dyDescent="0.3">
      <c r="A923">
        <v>430</v>
      </c>
      <c r="B923" t="s">
        <v>1571</v>
      </c>
      <c r="C923" t="s">
        <v>26</v>
      </c>
      <c r="D923" t="s">
        <v>146</v>
      </c>
      <c r="E923" s="1" t="str">
        <f t="shared" si="70"/>
        <v>Luka Selman-Christian Vecchi</v>
      </c>
      <c r="F923" t="str">
        <f t="shared" si="73"/>
        <v>Lost</v>
      </c>
      <c r="G923" s="1">
        <f t="shared" si="74"/>
        <v>2</v>
      </c>
      <c r="H923">
        <f t="shared" si="71"/>
        <v>1</v>
      </c>
      <c r="I923" t="str">
        <f>INDEX(META!$B:$B,MATCH(B923,META!$A:$A,0))</f>
        <v>Gardens</v>
      </c>
      <c r="J923" t="str">
        <f>INDEX(META!$B:$B,MATCH(D923,META!$A:$A,0))</f>
        <v>Mono Red Synth</v>
      </c>
      <c r="K923" t="str">
        <f t="shared" si="72"/>
        <v>Gardens-Mono Red Synth</v>
      </c>
    </row>
    <row r="924" spans="1:11" x14ac:dyDescent="0.3">
      <c r="A924">
        <v>431</v>
      </c>
      <c r="B924" t="s">
        <v>1585</v>
      </c>
      <c r="C924" t="s">
        <v>27</v>
      </c>
      <c r="D924" t="s">
        <v>325</v>
      </c>
      <c r="E924" s="1" t="str">
        <f t="shared" si="70"/>
        <v>Luca Difino-Mattia Molinero</v>
      </c>
      <c r="F924" t="str">
        <f t="shared" si="73"/>
        <v>Lost</v>
      </c>
      <c r="G924" s="1">
        <f t="shared" si="74"/>
        <v>2</v>
      </c>
      <c r="H924">
        <f t="shared" si="71"/>
        <v>1</v>
      </c>
      <c r="I924" t="str">
        <f>INDEX(META!$B:$B,MATCH(B924,META!$A:$A,0))</f>
        <v>Gardens</v>
      </c>
      <c r="J924" t="str">
        <f>INDEX(META!$B:$B,MATCH(D924,META!$A:$A,0))</f>
        <v>High Tide Combo</v>
      </c>
      <c r="K924" t="str">
        <f t="shared" si="72"/>
        <v>Gardens-High Tide Combo</v>
      </c>
    </row>
    <row r="925" spans="1:11" x14ac:dyDescent="0.3">
      <c r="A925">
        <v>432</v>
      </c>
      <c r="B925" t="s">
        <v>1582</v>
      </c>
      <c r="C925" t="s">
        <v>29</v>
      </c>
      <c r="D925" t="s">
        <v>312</v>
      </c>
      <c r="E925" s="1" t="str">
        <f t="shared" si="70"/>
        <v>Goran Jaković-Mattia Redaelli</v>
      </c>
      <c r="F925" t="str">
        <f t="shared" si="73"/>
        <v>Draw</v>
      </c>
      <c r="G925" s="1">
        <f t="shared" si="74"/>
        <v>2</v>
      </c>
      <c r="H925">
        <f t="shared" si="71"/>
        <v>1</v>
      </c>
      <c r="I925" t="str">
        <f>INDEX(META!$B:$B,MATCH(B925,META!$A:$A,0))</f>
        <v>Jund Wildfire</v>
      </c>
      <c r="J925" t="str">
        <f>INDEX(META!$B:$B,MATCH(D925,META!$A:$A,0))</f>
        <v>Caw Gate</v>
      </c>
      <c r="K925" t="str">
        <f t="shared" si="72"/>
        <v>Jund Wildfire-Caw Gate</v>
      </c>
    </row>
    <row r="926" spans="1:11" x14ac:dyDescent="0.3">
      <c r="A926">
        <v>433</v>
      </c>
      <c r="B926" t="s">
        <v>3227</v>
      </c>
      <c r="C926" t="s">
        <v>27</v>
      </c>
      <c r="D926" t="s">
        <v>2416</v>
      </c>
      <c r="E926" s="1" t="str">
        <f t="shared" si="70"/>
        <v>Antonio Consorti-Paolo Carnevali</v>
      </c>
      <c r="F926" t="str">
        <f t="shared" si="73"/>
        <v>Lost</v>
      </c>
      <c r="G926" s="1">
        <f t="shared" si="74"/>
        <v>2</v>
      </c>
      <c r="H926">
        <f t="shared" si="71"/>
        <v>1</v>
      </c>
      <c r="I926" t="str">
        <f>INDEX(META!$B:$B,MATCH(B926,META!$A:$A,0))</f>
        <v>Altar Tron</v>
      </c>
      <c r="J926" t="str">
        <f>INDEX(META!$B:$B,MATCH(D926,META!$A:$A,0))</f>
        <v>High Tide Combo</v>
      </c>
      <c r="K926" t="str">
        <f t="shared" si="72"/>
        <v>Altar Tron-High Tide Combo</v>
      </c>
    </row>
    <row r="927" spans="1:11" x14ac:dyDescent="0.3">
      <c r="A927">
        <v>434</v>
      </c>
      <c r="B927" t="s">
        <v>1615</v>
      </c>
      <c r="C927" t="s">
        <v>25</v>
      </c>
      <c r="D927" t="s">
        <v>121</v>
      </c>
      <c r="E927" s="1" t="str">
        <f t="shared" si="70"/>
        <v>Borna Atlagic-Fabio Romagnoli</v>
      </c>
      <c r="F927" t="str">
        <f t="shared" si="73"/>
        <v>Won</v>
      </c>
      <c r="G927" s="1">
        <f t="shared" si="74"/>
        <v>2</v>
      </c>
      <c r="H927">
        <f t="shared" si="71"/>
        <v>1</v>
      </c>
      <c r="I927" t="str">
        <f>INDEX(META!$B:$B,MATCH(B927,META!$A:$A,0))</f>
        <v>Jund Wildfire</v>
      </c>
      <c r="J927" t="str">
        <f>INDEX(META!$B:$B,MATCH(D927,META!$A:$A,0))</f>
        <v>Jund Wildfire</v>
      </c>
      <c r="K927" t="str">
        <f t="shared" si="72"/>
        <v>Jund Wildfire-Jund Wildfire</v>
      </c>
    </row>
    <row r="928" spans="1:11" x14ac:dyDescent="0.3">
      <c r="A928">
        <v>435</v>
      </c>
      <c r="B928" t="s">
        <v>3176</v>
      </c>
      <c r="C928" t="s">
        <v>26</v>
      </c>
      <c r="D928" t="s">
        <v>1619</v>
      </c>
      <c r="E928" s="1" t="str">
        <f t="shared" si="70"/>
        <v>Gabriele Casarano-Matteo Marinacci</v>
      </c>
      <c r="F928" t="str">
        <f t="shared" si="73"/>
        <v>Lost</v>
      </c>
      <c r="G928" s="1">
        <f t="shared" si="74"/>
        <v>2</v>
      </c>
      <c r="H928">
        <f t="shared" si="71"/>
        <v>1</v>
      </c>
      <c r="I928" t="str">
        <f>INDEX(META!$B:$B,MATCH(B928,META!$A:$A,0))</f>
        <v>Gruul Monsters</v>
      </c>
      <c r="J928" t="str">
        <f>INDEX(META!$B:$B,MATCH(D928,META!$A:$A,0))</f>
        <v>Dimir Terror</v>
      </c>
      <c r="K928" t="str">
        <f t="shared" si="72"/>
        <v>Gruul Monsters-Dimir Terror</v>
      </c>
    </row>
    <row r="929" spans="1:11" x14ac:dyDescent="0.3">
      <c r="A929">
        <v>436</v>
      </c>
      <c r="B929" t="s">
        <v>261</v>
      </c>
      <c r="C929" t="s">
        <v>25</v>
      </c>
      <c r="D929" t="s">
        <v>1973</v>
      </c>
      <c r="E929" s="1" t="str">
        <f t="shared" si="70"/>
        <v>Matteo Falubba-Riccardo Marra</v>
      </c>
      <c r="F929" t="str">
        <f t="shared" si="73"/>
        <v>Won</v>
      </c>
      <c r="G929" s="1">
        <f t="shared" si="74"/>
        <v>2</v>
      </c>
      <c r="H929">
        <f t="shared" si="71"/>
        <v>1</v>
      </c>
      <c r="I929" t="str">
        <f>INDEX(META!$B:$B,MATCH(B929,META!$A:$A,0))</f>
        <v>Dredge</v>
      </c>
      <c r="J929" t="str">
        <f>INDEX(META!$B:$B,MATCH(D929,META!$A:$A,0))</f>
        <v>Mono Red Madness</v>
      </c>
      <c r="K929" t="str">
        <f t="shared" si="72"/>
        <v>Dredge-Mono Red Madness</v>
      </c>
    </row>
    <row r="930" spans="1:11" x14ac:dyDescent="0.3">
      <c r="A930">
        <v>437</v>
      </c>
      <c r="B930" t="s">
        <v>2173</v>
      </c>
      <c r="C930" t="s">
        <v>25</v>
      </c>
      <c r="D930" t="s">
        <v>256</v>
      </c>
      <c r="E930" s="1" t="str">
        <f t="shared" si="70"/>
        <v>Daniel Dušek-Andrea Mastrostefano</v>
      </c>
      <c r="F930" t="str">
        <f t="shared" si="73"/>
        <v>Won</v>
      </c>
      <c r="G930" s="1">
        <f t="shared" si="74"/>
        <v>2</v>
      </c>
      <c r="H930">
        <f t="shared" si="71"/>
        <v>1</v>
      </c>
      <c r="I930" t="str">
        <f>INDEX(META!$B:$B,MATCH(B930,META!$A:$A,0))</f>
        <v>Grixis Affinity</v>
      </c>
      <c r="J930" t="str">
        <f>INDEX(META!$B:$B,MATCH(D930,META!$A:$A,0))</f>
        <v>Jund Wildfire</v>
      </c>
      <c r="K930" t="str">
        <f t="shared" si="72"/>
        <v>Grixis Affinity-Jund Wildfire</v>
      </c>
    </row>
    <row r="931" spans="1:11" x14ac:dyDescent="0.3">
      <c r="A931">
        <v>438</v>
      </c>
      <c r="B931" t="s">
        <v>387</v>
      </c>
      <c r="C931" t="s">
        <v>28</v>
      </c>
      <c r="D931" t="s">
        <v>1648</v>
      </c>
      <c r="E931" s="1" t="str">
        <f t="shared" si="70"/>
        <v>Nicoló Grasso-Stefano Tranquilli</v>
      </c>
      <c r="F931" t="str">
        <f t="shared" si="73"/>
        <v>Won</v>
      </c>
      <c r="G931" s="1">
        <f t="shared" si="74"/>
        <v>2</v>
      </c>
      <c r="H931">
        <f t="shared" si="71"/>
        <v>1</v>
      </c>
      <c r="I931" t="str">
        <f>INDEX(META!$B:$B,MATCH(B931,META!$A:$A,0))</f>
        <v>Jund Wildfire</v>
      </c>
      <c r="J931" t="str">
        <f>INDEX(META!$B:$B,MATCH(D931,META!$A:$A,0))</f>
        <v>Dimir Terror</v>
      </c>
      <c r="K931" t="str">
        <f t="shared" si="72"/>
        <v>Jund Wildfire-Dimir Terror</v>
      </c>
    </row>
    <row r="932" spans="1:11" x14ac:dyDescent="0.3">
      <c r="A932">
        <v>439</v>
      </c>
      <c r="B932" t="s">
        <v>1715</v>
      </c>
      <c r="C932" t="s">
        <v>28</v>
      </c>
      <c r="D932" t="s">
        <v>253</v>
      </c>
      <c r="E932" s="1" t="str">
        <f t="shared" si="70"/>
        <v>Giovanni Caligari-Giuseppe D'Agostino</v>
      </c>
      <c r="F932" t="str">
        <f t="shared" si="73"/>
        <v>Won</v>
      </c>
      <c r="G932" s="1">
        <f t="shared" si="74"/>
        <v>2</v>
      </c>
      <c r="H932">
        <f t="shared" si="71"/>
        <v>1</v>
      </c>
      <c r="I932" t="str">
        <f>INDEX(META!$B:$B,MATCH(B932,META!$A:$A,0))</f>
        <v>Mono Blue Aggro</v>
      </c>
      <c r="J932" t="str">
        <f>INDEX(META!$B:$B,MATCH(D932,META!$A:$A,0))</f>
        <v>Grixis Affinity</v>
      </c>
      <c r="K932" t="str">
        <f t="shared" si="72"/>
        <v>Mono Blue Aggro-Grixis Affinity</v>
      </c>
    </row>
    <row r="933" spans="1:11" x14ac:dyDescent="0.3">
      <c r="A933">
        <v>440</v>
      </c>
      <c r="B933" t="s">
        <v>2374</v>
      </c>
      <c r="C933" t="s">
        <v>25</v>
      </c>
      <c r="D933" t="s">
        <v>1694</v>
      </c>
      <c r="E933" s="1" t="str">
        <f t="shared" si="70"/>
        <v>Francesco Panaro-Luca Riccardo Mantegazza</v>
      </c>
      <c r="F933" t="str">
        <f t="shared" si="73"/>
        <v>Won</v>
      </c>
      <c r="G933" s="1">
        <f t="shared" si="74"/>
        <v>2</v>
      </c>
      <c r="H933">
        <f t="shared" si="71"/>
        <v>1</v>
      </c>
      <c r="I933" t="str">
        <f>INDEX(META!$B:$B,MATCH(B933,META!$A:$A,0))</f>
        <v>Mono Red Madness</v>
      </c>
      <c r="J933" t="str">
        <f>INDEX(META!$B:$B,MATCH(D933,META!$A:$A,0))</f>
        <v>Infect</v>
      </c>
      <c r="K933" t="str">
        <f t="shared" si="72"/>
        <v>Mono Red Madness-Infect</v>
      </c>
    </row>
    <row r="934" spans="1:11" x14ac:dyDescent="0.3">
      <c r="A934">
        <v>441</v>
      </c>
      <c r="B934" t="s">
        <v>95</v>
      </c>
      <c r="C934" t="s">
        <v>27</v>
      </c>
      <c r="D934" t="s">
        <v>1705</v>
      </c>
      <c r="E934" s="1" t="str">
        <f t="shared" si="70"/>
        <v>Matteo Masina-Alessandro Santo</v>
      </c>
      <c r="F934" t="str">
        <f t="shared" si="73"/>
        <v>Lost</v>
      </c>
      <c r="G934" s="1">
        <f t="shared" si="74"/>
        <v>2</v>
      </c>
      <c r="H934">
        <f t="shared" si="71"/>
        <v>1</v>
      </c>
      <c r="I934" t="str">
        <f>INDEX(META!$B:$B,MATCH(B934,META!$A:$A,0))</f>
        <v>Jund Wildfire</v>
      </c>
      <c r="J934" t="str">
        <f>INDEX(META!$B:$B,MATCH(D934,META!$A:$A,0))</f>
        <v>Slivers</v>
      </c>
      <c r="K934" t="str">
        <f t="shared" si="72"/>
        <v>Jund Wildfire-Slivers</v>
      </c>
    </row>
    <row r="935" spans="1:11" x14ac:dyDescent="0.3">
      <c r="A935">
        <v>442</v>
      </c>
      <c r="B935" t="s">
        <v>211</v>
      </c>
      <c r="C935" t="s">
        <v>27</v>
      </c>
      <c r="D935" t="s">
        <v>2646</v>
      </c>
      <c r="E935" s="1" t="str">
        <f t="shared" si="70"/>
        <v>Marco Santoro-Néstor Salvago Pérez</v>
      </c>
      <c r="F935" t="str">
        <f t="shared" si="73"/>
        <v>Lost</v>
      </c>
      <c r="G935" s="1">
        <f t="shared" si="74"/>
        <v>2</v>
      </c>
      <c r="H935">
        <f t="shared" si="71"/>
        <v>1</v>
      </c>
      <c r="I935" t="str">
        <f>INDEX(META!$B:$B,MATCH(B935,META!$A:$A,0))</f>
        <v>Elves</v>
      </c>
      <c r="J935" t="str">
        <f>INDEX(META!$B:$B,MATCH(D935,META!$A:$A,0))</f>
        <v>Jund Wildfire</v>
      </c>
      <c r="K935" t="str">
        <f t="shared" si="72"/>
        <v>Elves-Jund Wildfire</v>
      </c>
    </row>
    <row r="936" spans="1:11" x14ac:dyDescent="0.3">
      <c r="A936">
        <v>443</v>
      </c>
      <c r="B936" t="s">
        <v>874</v>
      </c>
      <c r="C936" t="s">
        <v>27</v>
      </c>
      <c r="D936" t="s">
        <v>2106</v>
      </c>
      <c r="E936" s="1" t="str">
        <f t="shared" si="70"/>
        <v>edoardo laviola-Simone Locatelli</v>
      </c>
      <c r="F936" t="str">
        <f t="shared" si="73"/>
        <v>Lost</v>
      </c>
      <c r="G936" s="1">
        <f t="shared" si="74"/>
        <v>2</v>
      </c>
      <c r="H936">
        <f t="shared" si="71"/>
        <v>1</v>
      </c>
      <c r="I936" t="str">
        <f>INDEX(META!$B:$B,MATCH(B936,META!$A:$A,0))</f>
        <v>Dredge</v>
      </c>
      <c r="J936" t="str">
        <f>INDEX(META!$B:$B,MATCH(D936,META!$A:$A,0))</f>
        <v>Grixis Affinity</v>
      </c>
      <c r="K936" t="str">
        <f t="shared" si="72"/>
        <v>Dredge-Grixis Affinity</v>
      </c>
    </row>
    <row r="937" spans="1:11" x14ac:dyDescent="0.3">
      <c r="A937">
        <v>444</v>
      </c>
      <c r="B937" t="s">
        <v>231</v>
      </c>
      <c r="C937" t="s">
        <v>27</v>
      </c>
      <c r="D937" t="s">
        <v>2675</v>
      </c>
      <c r="E937" s="1" t="str">
        <f t="shared" si="70"/>
        <v>Valerio Giraldi-Cristian ridolfi</v>
      </c>
      <c r="F937" t="str">
        <f t="shared" si="73"/>
        <v>Lost</v>
      </c>
      <c r="G937" s="1">
        <f t="shared" si="74"/>
        <v>2</v>
      </c>
      <c r="H937">
        <f t="shared" si="71"/>
        <v>1</v>
      </c>
      <c r="I937" t="str">
        <f>INDEX(META!$B:$B,MATCH(B937,META!$A:$A,0))</f>
        <v>Tron (Other)</v>
      </c>
      <c r="J937" t="str">
        <f>INDEX(META!$B:$B,MATCH(D937,META!$A:$A,0))</f>
        <v>Mono Red Madness</v>
      </c>
      <c r="K937" t="str">
        <f t="shared" si="72"/>
        <v>Tron (Other)-Mono Red Madness</v>
      </c>
    </row>
    <row r="938" spans="1:11" x14ac:dyDescent="0.3">
      <c r="A938">
        <v>445</v>
      </c>
      <c r="B938" t="s">
        <v>3016</v>
      </c>
      <c r="C938" t="s">
        <v>25</v>
      </c>
      <c r="D938" t="s">
        <v>217</v>
      </c>
      <c r="E938" s="1" t="str">
        <f t="shared" si="70"/>
        <v>marco Vianelli-Gerardo Graziano</v>
      </c>
      <c r="F938" t="str">
        <f t="shared" si="73"/>
        <v>Won</v>
      </c>
      <c r="G938" s="1">
        <f t="shared" si="74"/>
        <v>2</v>
      </c>
      <c r="H938">
        <f t="shared" si="71"/>
        <v>1</v>
      </c>
      <c r="I938" t="str">
        <f>INDEX(META!$B:$B,MATCH(B938,META!$A:$A,0))</f>
        <v>Flicker Tron</v>
      </c>
      <c r="J938" t="str">
        <f>INDEX(META!$B:$B,MATCH(D938,META!$A:$A,0))</f>
        <v>Goblin Combo</v>
      </c>
      <c r="K938" t="str">
        <f t="shared" si="72"/>
        <v>Flicker Tron-Goblin Combo</v>
      </c>
    </row>
    <row r="939" spans="1:11" x14ac:dyDescent="0.3">
      <c r="A939">
        <v>446</v>
      </c>
      <c r="B939" t="s">
        <v>2478</v>
      </c>
      <c r="C939" t="s">
        <v>29</v>
      </c>
      <c r="D939" t="s">
        <v>207</v>
      </c>
      <c r="E939" s="1" t="str">
        <f t="shared" si="70"/>
        <v>Alessandro Berni-Alessandro Bertozzi</v>
      </c>
      <c r="F939" t="str">
        <f t="shared" si="73"/>
        <v>Draw</v>
      </c>
      <c r="G939" s="1">
        <f t="shared" si="74"/>
        <v>2</v>
      </c>
      <c r="H939">
        <f t="shared" si="71"/>
        <v>1</v>
      </c>
      <c r="I939" t="str">
        <f>INDEX(META!$B:$B,MATCH(B939,META!$A:$A,0))</f>
        <v>Walls</v>
      </c>
      <c r="J939" t="str">
        <f>INDEX(META!$B:$B,MATCH(D939,META!$A:$A,0))</f>
        <v>Boros Synth</v>
      </c>
      <c r="K939" t="str">
        <f t="shared" si="72"/>
        <v>Walls-Boros Synth</v>
      </c>
    </row>
    <row r="940" spans="1:11" x14ac:dyDescent="0.3">
      <c r="A940">
        <v>447</v>
      </c>
      <c r="B940" t="s">
        <v>1710</v>
      </c>
      <c r="C940" t="s">
        <v>28</v>
      </c>
      <c r="D940" t="s">
        <v>2237</v>
      </c>
      <c r="E940" s="1" t="str">
        <f t="shared" si="70"/>
        <v>Alessandro Piraccini-Francesco Marino</v>
      </c>
      <c r="F940" t="str">
        <f t="shared" si="73"/>
        <v>Won</v>
      </c>
      <c r="G940" s="1">
        <f t="shared" si="74"/>
        <v>2</v>
      </c>
      <c r="H940">
        <f t="shared" si="71"/>
        <v>1</v>
      </c>
      <c r="I940" t="str">
        <f>INDEX(META!$B:$B,MATCH(B940,META!$A:$A,0))</f>
        <v>Rakdos Midrange</v>
      </c>
      <c r="J940" t="str">
        <f>INDEX(META!$B:$B,MATCH(D940,META!$A:$A,0))</f>
        <v>Mono Blue Terror</v>
      </c>
      <c r="K940" t="str">
        <f t="shared" si="72"/>
        <v>Rakdos Midrange-Mono Blue Terror</v>
      </c>
    </row>
    <row r="941" spans="1:11" x14ac:dyDescent="0.3">
      <c r="A941">
        <v>448</v>
      </c>
      <c r="B941" t="s">
        <v>206</v>
      </c>
      <c r="C941" t="s">
        <v>25</v>
      </c>
      <c r="D941" t="s">
        <v>2224</v>
      </c>
      <c r="E941" s="1" t="str">
        <f t="shared" si="70"/>
        <v>Antonio Aversano-Rene' Saretti</v>
      </c>
      <c r="F941" t="str">
        <f t="shared" si="73"/>
        <v>Won</v>
      </c>
      <c r="G941" s="1">
        <f t="shared" si="74"/>
        <v>2</v>
      </c>
      <c r="H941">
        <f t="shared" si="71"/>
        <v>1</v>
      </c>
      <c r="I941" t="str">
        <f>INDEX(META!$B:$B,MATCH(B941,META!$A:$A,0))</f>
        <v>Mono Blue Terror</v>
      </c>
      <c r="J941" t="str">
        <f>INDEX(META!$B:$B,MATCH(D941,META!$A:$A,0))</f>
        <v>Gruul Monsters</v>
      </c>
      <c r="K941" t="str">
        <f t="shared" si="72"/>
        <v>Mono Blue Terror-Gruul Monsters</v>
      </c>
    </row>
    <row r="942" spans="1:11" x14ac:dyDescent="0.3">
      <c r="A942">
        <v>449</v>
      </c>
      <c r="B942" t="s">
        <v>1725</v>
      </c>
      <c r="C942" t="s">
        <v>27</v>
      </c>
      <c r="D942" t="s">
        <v>91</v>
      </c>
      <c r="E942" s="1" t="str">
        <f t="shared" si="70"/>
        <v>Tullio Gaglione-Lorenzo Baiocchi</v>
      </c>
      <c r="F942" t="str">
        <f t="shared" si="73"/>
        <v>Lost</v>
      </c>
      <c r="G942" s="1">
        <f t="shared" si="74"/>
        <v>2</v>
      </c>
      <c r="H942">
        <f t="shared" si="71"/>
        <v>1</v>
      </c>
      <c r="I942" t="str">
        <f>INDEX(META!$B:$B,MATCH(B942,META!$A:$A,0))</f>
        <v>Jund Wildfire</v>
      </c>
      <c r="J942" t="str">
        <f>INDEX(META!$B:$B,MATCH(D942,META!$A:$A,0))</f>
        <v>Mono Red Synth</v>
      </c>
      <c r="K942" t="str">
        <f t="shared" si="72"/>
        <v>Jund Wildfire-Mono Red Synth</v>
      </c>
    </row>
    <row r="943" spans="1:11" x14ac:dyDescent="0.3">
      <c r="A943">
        <v>450</v>
      </c>
      <c r="B943" t="s">
        <v>167</v>
      </c>
      <c r="C943" t="s">
        <v>25</v>
      </c>
      <c r="D943" t="s">
        <v>1728</v>
      </c>
      <c r="E943" s="1" t="str">
        <f t="shared" si="70"/>
        <v>Mario Giordano-Luka Padežanin</v>
      </c>
      <c r="F943" t="str">
        <f t="shared" si="73"/>
        <v>Won</v>
      </c>
      <c r="G943" s="1">
        <f t="shared" si="74"/>
        <v>2</v>
      </c>
      <c r="H943">
        <f t="shared" si="71"/>
        <v>1</v>
      </c>
      <c r="I943" t="str">
        <f>INDEX(META!$B:$B,MATCH(B943,META!$A:$A,0))</f>
        <v>Jund Wildfire</v>
      </c>
      <c r="J943" t="str">
        <f>INDEX(META!$B:$B,MATCH(D943,META!$A:$A,0))</f>
        <v>Caw Gate</v>
      </c>
      <c r="K943" t="str">
        <f t="shared" si="72"/>
        <v>Jund Wildfire-Caw Gate</v>
      </c>
    </row>
    <row r="944" spans="1:11" x14ac:dyDescent="0.3">
      <c r="A944">
        <v>451</v>
      </c>
      <c r="B944" t="s">
        <v>632</v>
      </c>
      <c r="C944" t="s">
        <v>27</v>
      </c>
      <c r="D944" t="s">
        <v>1750</v>
      </c>
      <c r="E944" s="1" t="str">
        <f t="shared" si="70"/>
        <v>Chloe Truffaz-Marco Gallo</v>
      </c>
      <c r="F944" t="str">
        <f t="shared" si="73"/>
        <v>Lost</v>
      </c>
      <c r="G944" s="1">
        <f t="shared" si="74"/>
        <v>2</v>
      </c>
      <c r="H944">
        <f t="shared" si="71"/>
        <v>1</v>
      </c>
      <c r="I944" t="str">
        <f>INDEX(META!$B:$B,MATCH(B944,META!$A:$A,0))</f>
        <v>White Weenie</v>
      </c>
      <c r="J944" t="str">
        <f>INDEX(META!$B:$B,MATCH(D944,META!$A:$A,0))</f>
        <v>Gruul Ponza</v>
      </c>
      <c r="K944" t="str">
        <f t="shared" si="72"/>
        <v>White Weenie-Gruul Ponza</v>
      </c>
    </row>
    <row r="945" spans="1:11" x14ac:dyDescent="0.3">
      <c r="A945">
        <v>452</v>
      </c>
      <c r="B945" t="s">
        <v>84</v>
      </c>
      <c r="C945" t="s">
        <v>27</v>
      </c>
      <c r="D945" t="s">
        <v>1757</v>
      </c>
      <c r="E945" s="1" t="str">
        <f t="shared" si="70"/>
        <v>Massimo Capecchi-Joseph Siciliano</v>
      </c>
      <c r="F945" t="str">
        <f t="shared" si="73"/>
        <v>Lost</v>
      </c>
      <c r="G945" s="1">
        <f t="shared" si="74"/>
        <v>2</v>
      </c>
      <c r="H945">
        <f t="shared" si="71"/>
        <v>1</v>
      </c>
      <c r="I945" t="str">
        <f>INDEX(META!$B:$B,MATCH(B945,META!$A:$A,0))</f>
        <v>Bogles</v>
      </c>
      <c r="J945" t="str">
        <f>INDEX(META!$B:$B,MATCH(D945,META!$A:$A,0))</f>
        <v>Jund Wildfire</v>
      </c>
      <c r="K945" t="str">
        <f t="shared" si="72"/>
        <v>Bogles-Jund Wildfire</v>
      </c>
    </row>
    <row r="946" spans="1:11" x14ac:dyDescent="0.3">
      <c r="A946">
        <v>453</v>
      </c>
      <c r="B946" t="s">
        <v>356</v>
      </c>
      <c r="C946" t="s">
        <v>28</v>
      </c>
      <c r="D946" t="s">
        <v>285</v>
      </c>
      <c r="E946" s="1" t="str">
        <f t="shared" si="70"/>
        <v>Elia Ricci-Matteo Zambanini</v>
      </c>
      <c r="F946" t="str">
        <f t="shared" si="73"/>
        <v>Won</v>
      </c>
      <c r="G946" s="1">
        <f t="shared" si="74"/>
        <v>2</v>
      </c>
      <c r="H946">
        <f t="shared" si="71"/>
        <v>1</v>
      </c>
      <c r="I946" t="str">
        <f>INDEX(META!$B:$B,MATCH(B946,META!$A:$A,0))</f>
        <v>Jeskai Ephemerate</v>
      </c>
      <c r="J946" t="str">
        <f>INDEX(META!$B:$B,MATCH(D946,META!$A:$A,0))</f>
        <v>X Lands Spy</v>
      </c>
      <c r="K946" t="str">
        <f t="shared" si="72"/>
        <v>Jeskai Ephemerate-X Lands Spy</v>
      </c>
    </row>
    <row r="947" spans="1:11" x14ac:dyDescent="0.3">
      <c r="A947">
        <v>454</v>
      </c>
      <c r="B947" t="s">
        <v>3182</v>
      </c>
      <c r="C947" t="s">
        <v>27</v>
      </c>
      <c r="D947" t="s">
        <v>203</v>
      </c>
      <c r="E947" s="1" t="str">
        <f t="shared" si="70"/>
        <v>Matteo Porta-Eugenio Tonanzi</v>
      </c>
      <c r="F947" t="str">
        <f t="shared" si="73"/>
        <v>Lost</v>
      </c>
      <c r="G947" s="1">
        <f t="shared" si="74"/>
        <v>2</v>
      </c>
      <c r="H947">
        <f t="shared" si="71"/>
        <v>1</v>
      </c>
      <c r="I947" t="str">
        <f>INDEX(META!$B:$B,MATCH(B947,META!$A:$A,0))</f>
        <v>Monsters Tron</v>
      </c>
      <c r="J947" t="str">
        <f>INDEX(META!$B:$B,MATCH(D947,META!$A:$A,0))</f>
        <v>Elves</v>
      </c>
      <c r="K947" t="str">
        <f t="shared" si="72"/>
        <v>Monsters Tron-Elves</v>
      </c>
    </row>
    <row r="948" spans="1:11" x14ac:dyDescent="0.3">
      <c r="A948">
        <v>455</v>
      </c>
      <c r="B948" t="s">
        <v>147</v>
      </c>
      <c r="C948" t="s">
        <v>25</v>
      </c>
      <c r="D948" t="s">
        <v>1917</v>
      </c>
      <c r="E948" s="1" t="str">
        <f t="shared" si="70"/>
        <v>Ash Klaassen-Gianluca Randi</v>
      </c>
      <c r="F948" t="str">
        <f t="shared" si="73"/>
        <v>Won</v>
      </c>
      <c r="G948" s="1">
        <f t="shared" si="74"/>
        <v>2</v>
      </c>
      <c r="H948">
        <f t="shared" si="71"/>
        <v>1</v>
      </c>
      <c r="I948" t="str">
        <f>INDEX(META!$B:$B,MATCH(B948,META!$A:$A,0))</f>
        <v>High Tide Combo</v>
      </c>
      <c r="J948" t="str">
        <f>INDEX(META!$B:$B,MATCH(D948,META!$A:$A,0))</f>
        <v>Elves</v>
      </c>
      <c r="K948" t="str">
        <f t="shared" si="72"/>
        <v>High Tide Combo-Elves</v>
      </c>
    </row>
    <row r="949" spans="1:11" x14ac:dyDescent="0.3">
      <c r="A949">
        <v>456</v>
      </c>
      <c r="B949" t="s">
        <v>132</v>
      </c>
      <c r="C949" t="s">
        <v>25</v>
      </c>
      <c r="D949" t="s">
        <v>2219</v>
      </c>
      <c r="E949" s="1" t="str">
        <f t="shared" si="70"/>
        <v>Luca Traverso-Aarod Vawser</v>
      </c>
      <c r="F949" t="str">
        <f t="shared" si="73"/>
        <v>Won</v>
      </c>
      <c r="G949" s="1">
        <f t="shared" si="74"/>
        <v>2</v>
      </c>
      <c r="H949">
        <f t="shared" si="71"/>
        <v>1</v>
      </c>
      <c r="I949" t="str">
        <f>INDEX(META!$B:$B,MATCH(B949,META!$A:$A,0))</f>
        <v>X Lands Spy</v>
      </c>
      <c r="J949" t="str">
        <f>INDEX(META!$B:$B,MATCH(D949,META!$A:$A,0))</f>
        <v>Mono Blue Terror</v>
      </c>
      <c r="K949" t="str">
        <f t="shared" si="72"/>
        <v>X Lands Spy-Mono Blue Terror</v>
      </c>
    </row>
    <row r="950" spans="1:11" x14ac:dyDescent="0.3">
      <c r="A950">
        <v>457</v>
      </c>
      <c r="B950" t="s">
        <v>3283</v>
      </c>
      <c r="C950" t="s">
        <v>25</v>
      </c>
      <c r="D950" t="s">
        <v>352</v>
      </c>
      <c r="E950" s="1" t="str">
        <f t="shared" si="70"/>
        <v>Marco Guerriero-Stefano Fait</v>
      </c>
      <c r="F950" t="str">
        <f t="shared" si="73"/>
        <v>Won</v>
      </c>
      <c r="G950" s="1">
        <f t="shared" si="74"/>
        <v>2</v>
      </c>
      <c r="H950">
        <f t="shared" si="71"/>
        <v>1</v>
      </c>
      <c r="I950" t="str">
        <f>INDEX(META!$B:$B,MATCH(B950,META!$A:$A,0))</f>
        <v>Dimir Control</v>
      </c>
      <c r="J950" t="str">
        <f>INDEX(META!$B:$B,MATCH(D950,META!$A:$A,0))</f>
        <v>White Weenie</v>
      </c>
      <c r="K950" t="str">
        <f t="shared" si="72"/>
        <v>Dimir Control-White Weenie</v>
      </c>
    </row>
    <row r="951" spans="1:11" x14ac:dyDescent="0.3">
      <c r="A951">
        <v>458</v>
      </c>
      <c r="B951" t="s">
        <v>1146</v>
      </c>
      <c r="C951" t="s">
        <v>28</v>
      </c>
      <c r="D951" t="s">
        <v>1862</v>
      </c>
      <c r="E951" s="1" t="str">
        <f t="shared" si="70"/>
        <v>Matteo Mazzola-Valerio Mazzarini</v>
      </c>
      <c r="F951" t="str">
        <f t="shared" si="73"/>
        <v>Won</v>
      </c>
      <c r="G951" s="1">
        <f t="shared" si="74"/>
        <v>2</v>
      </c>
      <c r="H951">
        <f t="shared" si="71"/>
        <v>1</v>
      </c>
      <c r="I951" t="str">
        <f>INDEX(META!$B:$B,MATCH(B951,META!$A:$A,0))</f>
        <v>Altar Tron</v>
      </c>
      <c r="J951" t="str">
        <f>INDEX(META!$B:$B,MATCH(D951,META!$A:$A,0))</f>
        <v>Orzhov Blade</v>
      </c>
      <c r="K951" t="str">
        <f t="shared" si="72"/>
        <v>Altar Tron-Orzhov Blade</v>
      </c>
    </row>
    <row r="952" spans="1:11" x14ac:dyDescent="0.3">
      <c r="A952">
        <v>459</v>
      </c>
      <c r="B952" t="s">
        <v>3077</v>
      </c>
      <c r="C952" t="s">
        <v>28</v>
      </c>
      <c r="D952" t="s">
        <v>1908</v>
      </c>
      <c r="E952" s="1" t="str">
        <f t="shared" si="70"/>
        <v>Dario Zancuoghi-Alex Crisafulli</v>
      </c>
      <c r="F952" t="str">
        <f t="shared" si="73"/>
        <v>Won</v>
      </c>
      <c r="G952" s="1">
        <f t="shared" si="74"/>
        <v>2</v>
      </c>
      <c r="H952">
        <f t="shared" si="71"/>
        <v>1</v>
      </c>
      <c r="I952" t="str">
        <f>INDEX(META!$B:$B,MATCH(B952,META!$A:$A,0))</f>
        <v>Mono Red Madness</v>
      </c>
      <c r="J952" t="str">
        <f>INDEX(META!$B:$B,MATCH(D952,META!$A:$A,0))</f>
        <v>X Lands Spy</v>
      </c>
      <c r="K952" t="str">
        <f t="shared" si="72"/>
        <v>Mono Red Madness-X Lands Spy</v>
      </c>
    </row>
    <row r="953" spans="1:11" x14ac:dyDescent="0.3">
      <c r="A953">
        <v>460</v>
      </c>
      <c r="B953" t="s">
        <v>2163</v>
      </c>
      <c r="C953" t="s">
        <v>28</v>
      </c>
      <c r="D953" t="s">
        <v>1925</v>
      </c>
      <c r="E953" s="1" t="str">
        <f t="shared" si="70"/>
        <v>Andrea Molfetta-Riccardo Bucchi</v>
      </c>
      <c r="F953" t="str">
        <f t="shared" si="73"/>
        <v>Won</v>
      </c>
      <c r="G953" s="1">
        <f t="shared" si="74"/>
        <v>2</v>
      </c>
      <c r="H953">
        <f t="shared" si="71"/>
        <v>1</v>
      </c>
      <c r="I953" t="str">
        <f>INDEX(META!$B:$B,MATCH(B953,META!$A:$A,0))</f>
        <v>Mono Blue Aggro</v>
      </c>
      <c r="J953" t="str">
        <f>INDEX(META!$B:$B,MATCH(D953,META!$A:$A,0))</f>
        <v>Gruul Monsters</v>
      </c>
      <c r="K953" t="str">
        <f t="shared" si="72"/>
        <v>Mono Blue Aggro-Gruul Monsters</v>
      </c>
    </row>
    <row r="954" spans="1:11" x14ac:dyDescent="0.3">
      <c r="A954">
        <v>461</v>
      </c>
      <c r="B954" t="s">
        <v>139</v>
      </c>
      <c r="C954" t="s">
        <v>27</v>
      </c>
      <c r="D954" t="s">
        <v>2092</v>
      </c>
      <c r="E954" s="1" t="str">
        <f t="shared" si="70"/>
        <v>Gianpietro Romano-Piergiorgio Mascagna</v>
      </c>
      <c r="F954" t="str">
        <f t="shared" si="73"/>
        <v>Lost</v>
      </c>
      <c r="G954" s="1">
        <f t="shared" si="74"/>
        <v>2</v>
      </c>
      <c r="H954">
        <f t="shared" si="71"/>
        <v>1</v>
      </c>
      <c r="I954" t="str">
        <f>INDEX(META!$B:$B,MATCH(B954,META!$A:$A,0))</f>
        <v>Mono Blue Aggro</v>
      </c>
      <c r="J954" t="str">
        <f>INDEX(META!$B:$B,MATCH(D954,META!$A:$A,0))</f>
        <v>Elves</v>
      </c>
      <c r="K954" t="str">
        <f t="shared" si="72"/>
        <v>Mono Blue Aggro-Elves</v>
      </c>
    </row>
    <row r="955" spans="1:11" x14ac:dyDescent="0.3">
      <c r="A955">
        <v>462</v>
      </c>
      <c r="B955" t="s">
        <v>442</v>
      </c>
      <c r="C955" t="s">
        <v>27</v>
      </c>
      <c r="D955" t="s">
        <v>3100</v>
      </c>
      <c r="E955" s="1" t="str">
        <f t="shared" si="70"/>
        <v>Cristian Cocchi-Fabio Samadelli</v>
      </c>
      <c r="F955" t="str">
        <f t="shared" si="73"/>
        <v>Lost</v>
      </c>
      <c r="G955" s="1">
        <f t="shared" si="74"/>
        <v>2</v>
      </c>
      <c r="H955">
        <f t="shared" si="71"/>
        <v>1</v>
      </c>
      <c r="I955" t="str">
        <f>INDEX(META!$B:$B,MATCH(B955,META!$A:$A,0))</f>
        <v>Jund Wildfire</v>
      </c>
      <c r="J955" t="str">
        <f>INDEX(META!$B:$B,MATCH(D955,META!$A:$A,0))</f>
        <v>Mono Blue Terror</v>
      </c>
      <c r="K955" t="str">
        <f t="shared" si="72"/>
        <v>Jund Wildfire-Mono Blue Terror</v>
      </c>
    </row>
    <row r="956" spans="1:11" x14ac:dyDescent="0.3">
      <c r="A956">
        <v>463</v>
      </c>
      <c r="B956" t="s">
        <v>2068</v>
      </c>
      <c r="C956" t="s">
        <v>25</v>
      </c>
      <c r="D956" t="s">
        <v>1543</v>
      </c>
      <c r="E956" s="1" t="str">
        <f t="shared" si="70"/>
        <v>Paolo Ferri-Davide Trambusti</v>
      </c>
      <c r="F956" t="str">
        <f t="shared" si="73"/>
        <v>Won</v>
      </c>
      <c r="G956" s="1">
        <f t="shared" si="74"/>
        <v>2</v>
      </c>
      <c r="H956">
        <f t="shared" si="71"/>
        <v>1</v>
      </c>
      <c r="I956" t="str">
        <f>INDEX(META!$B:$B,MATCH(B956,META!$A:$A,0))</f>
        <v>Monsters Tron</v>
      </c>
      <c r="J956" t="str">
        <f>INDEX(META!$B:$B,MATCH(D956,META!$A:$A,0))</f>
        <v>Mono Red Madness</v>
      </c>
      <c r="K956" t="str">
        <f t="shared" si="72"/>
        <v>Monsters Tron-Mono Red Madness</v>
      </c>
    </row>
    <row r="957" spans="1:11" x14ac:dyDescent="0.3">
      <c r="A957">
        <v>464</v>
      </c>
      <c r="B957" t="s">
        <v>2858</v>
      </c>
      <c r="C957" t="s">
        <v>28</v>
      </c>
      <c r="D957" t="s">
        <v>115</v>
      </c>
      <c r="E957" s="1" t="str">
        <f t="shared" si="70"/>
        <v>Alessandro Animobono-Marco Vergamini</v>
      </c>
      <c r="F957" t="str">
        <f t="shared" si="73"/>
        <v>Won</v>
      </c>
      <c r="G957" s="1">
        <f t="shared" si="74"/>
        <v>2</v>
      </c>
      <c r="H957">
        <f t="shared" si="71"/>
        <v>1</v>
      </c>
      <c r="I957" t="str">
        <f>INDEX(META!$B:$B,MATCH(B957,META!$A:$A,0))</f>
        <v>Mono Blue Aggro</v>
      </c>
      <c r="J957" t="str">
        <f>INDEX(META!$B:$B,MATCH(D957,META!$A:$A,0))</f>
        <v>High Tide Combo</v>
      </c>
      <c r="K957" t="str">
        <f t="shared" si="72"/>
        <v>Mono Blue Aggro-High Tide Combo</v>
      </c>
    </row>
    <row r="958" spans="1:11" x14ac:dyDescent="0.3">
      <c r="A958">
        <v>465</v>
      </c>
      <c r="B958" t="s">
        <v>391</v>
      </c>
      <c r="C958" t="s">
        <v>25</v>
      </c>
      <c r="D958" t="s">
        <v>2543</v>
      </c>
      <c r="E958" s="1" t="str">
        <f t="shared" si="70"/>
        <v>marco lacedra-marco mocci</v>
      </c>
      <c r="F958" t="str">
        <f t="shared" si="73"/>
        <v>Won</v>
      </c>
      <c r="G958" s="1">
        <f t="shared" si="74"/>
        <v>2</v>
      </c>
      <c r="H958">
        <f t="shared" si="71"/>
        <v>1</v>
      </c>
      <c r="I958" t="str">
        <f>INDEX(META!$B:$B,MATCH(B958,META!$A:$A,0))</f>
        <v>Rakdos Madness</v>
      </c>
      <c r="J958" t="str">
        <f>INDEX(META!$B:$B,MATCH(D958,META!$A:$A,0))</f>
        <v>Mono Blue Aggro</v>
      </c>
      <c r="K958" t="str">
        <f t="shared" si="72"/>
        <v>Rakdos Madness-Mono Blue Aggro</v>
      </c>
    </row>
    <row r="959" spans="1:11" x14ac:dyDescent="0.3">
      <c r="A959">
        <v>466</v>
      </c>
      <c r="B959" t="s">
        <v>135</v>
      </c>
      <c r="C959" t="s">
        <v>25</v>
      </c>
      <c r="D959" t="s">
        <v>1983</v>
      </c>
      <c r="E959" s="1" t="str">
        <f t="shared" si="70"/>
        <v>Renato Pipitò-Mattia Maddaloni</v>
      </c>
      <c r="F959" t="str">
        <f t="shared" si="73"/>
        <v>Won</v>
      </c>
      <c r="G959" s="1">
        <f t="shared" si="74"/>
        <v>2</v>
      </c>
      <c r="H959">
        <f t="shared" si="71"/>
        <v>1</v>
      </c>
      <c r="I959" t="str">
        <f>INDEX(META!$B:$B,MATCH(B959,META!$A:$A,0))</f>
        <v>Mono Black Sacrifice</v>
      </c>
      <c r="J959" t="str">
        <f>INDEX(META!$B:$B,MATCH(D959,META!$A:$A,0))</f>
        <v>Mono Blue Terror</v>
      </c>
      <c r="K959" t="str">
        <f t="shared" si="72"/>
        <v>Mono Black Sacrifice-Mono Blue Terror</v>
      </c>
    </row>
    <row r="960" spans="1:11" x14ac:dyDescent="0.3">
      <c r="A960">
        <v>467</v>
      </c>
      <c r="B960" t="s">
        <v>2667</v>
      </c>
      <c r="C960" t="s">
        <v>27</v>
      </c>
      <c r="D960" t="s">
        <v>176</v>
      </c>
      <c r="E960" s="1" t="str">
        <f t="shared" si="70"/>
        <v>Matteo Della Santa-Andrea Costa</v>
      </c>
      <c r="F960" t="str">
        <f t="shared" si="73"/>
        <v>Lost</v>
      </c>
      <c r="G960" s="1">
        <f t="shared" si="74"/>
        <v>2</v>
      </c>
      <c r="H960">
        <f t="shared" si="71"/>
        <v>1</v>
      </c>
      <c r="I960" t="str">
        <f>INDEX(META!$B:$B,MATCH(B960,META!$A:$A,0))</f>
        <v>Mono Blue Aggro</v>
      </c>
      <c r="J960" t="str">
        <f>INDEX(META!$B:$B,MATCH(D960,META!$A:$A,0))</f>
        <v>Jund Wildfire</v>
      </c>
      <c r="K960" t="str">
        <f t="shared" si="72"/>
        <v>Mono Blue Aggro-Jund Wildfire</v>
      </c>
    </row>
    <row r="961" spans="1:11" x14ac:dyDescent="0.3">
      <c r="A961">
        <v>468</v>
      </c>
      <c r="B961" t="s">
        <v>345</v>
      </c>
      <c r="C961" t="s">
        <v>25</v>
      </c>
      <c r="D961" t="s">
        <v>1986</v>
      </c>
      <c r="E961" s="1" t="str">
        <f t="shared" ref="E961:E1024" si="75">B961&amp;"-"&amp;D961</f>
        <v>_Glauco_ Flori-Angelo Fernando</v>
      </c>
      <c r="F961" t="str">
        <f t="shared" si="73"/>
        <v>Won</v>
      </c>
      <c r="G961" s="1">
        <f t="shared" si="74"/>
        <v>2</v>
      </c>
      <c r="H961">
        <f t="shared" si="71"/>
        <v>1</v>
      </c>
      <c r="I961" t="str">
        <f>INDEX(META!$B:$B,MATCH(B961,META!$A:$A,0))</f>
        <v>Mono Red Madness</v>
      </c>
      <c r="J961" t="str">
        <f>INDEX(META!$B:$B,MATCH(D961,META!$A:$A,0))</f>
        <v>Mono Red Synth</v>
      </c>
      <c r="K961" t="str">
        <f t="shared" si="72"/>
        <v>Mono Red Madness-Mono Red Synth</v>
      </c>
    </row>
    <row r="962" spans="1:11" x14ac:dyDescent="0.3">
      <c r="A962">
        <v>469</v>
      </c>
      <c r="B962" t="s">
        <v>181</v>
      </c>
      <c r="C962" t="s">
        <v>27</v>
      </c>
      <c r="D962" t="s">
        <v>2628</v>
      </c>
      <c r="E962" s="1" t="str">
        <f t="shared" si="75"/>
        <v>gabriele dalla longa-Jesús Horcajo</v>
      </c>
      <c r="F962" t="str">
        <f t="shared" si="73"/>
        <v>Lost</v>
      </c>
      <c r="G962" s="1">
        <f t="shared" si="74"/>
        <v>2</v>
      </c>
      <c r="H962">
        <f t="shared" ref="H962:H1025" si="76">AND(I962&gt;0,J962&gt;0)*1</f>
        <v>1</v>
      </c>
      <c r="I962" t="str">
        <f>INDEX(META!$B:$B,MATCH(B962,META!$A:$A,0))</f>
        <v>Izzet Terror</v>
      </c>
      <c r="J962" t="str">
        <f>INDEX(META!$B:$B,MATCH(D962,META!$A:$A,0))</f>
        <v>High Tide Combo</v>
      </c>
      <c r="K962" t="str">
        <f t="shared" ref="K962:K1025" si="77">I962&amp;"-"&amp;J962</f>
        <v>Izzet Terror-High Tide Combo</v>
      </c>
    </row>
    <row r="963" spans="1:11" x14ac:dyDescent="0.3">
      <c r="A963">
        <v>470</v>
      </c>
      <c r="B963" t="s">
        <v>2323</v>
      </c>
      <c r="C963" t="s">
        <v>27</v>
      </c>
      <c r="D963" t="s">
        <v>2112</v>
      </c>
      <c r="E963" s="1" t="str">
        <f t="shared" si="75"/>
        <v>Francesco Corrieri-Ludovico Labruzzo</v>
      </c>
      <c r="F963" t="str">
        <f t="shared" ref="F963:F1026" si="78">_xlfn.TEXTBEFORE(C963," ")</f>
        <v>Lost</v>
      </c>
      <c r="G963" s="1">
        <f t="shared" ref="G963:G1026" si="79">IF(A963&gt;=A962,G962,G962+1)</f>
        <v>2</v>
      </c>
      <c r="H963">
        <f t="shared" si="76"/>
        <v>1</v>
      </c>
      <c r="I963" t="str">
        <f>INDEX(META!$B:$B,MATCH(B963,META!$A:$A,0))</f>
        <v>Altar Tron</v>
      </c>
      <c r="J963" t="str">
        <f>INDEX(META!$B:$B,MATCH(D963,META!$A:$A,0))</f>
        <v>Mono Red Madness</v>
      </c>
      <c r="K963" t="str">
        <f t="shared" si="77"/>
        <v>Altar Tron-Mono Red Madness</v>
      </c>
    </row>
    <row r="964" spans="1:11" x14ac:dyDescent="0.3">
      <c r="A964">
        <v>471</v>
      </c>
      <c r="B964" t="s">
        <v>3116</v>
      </c>
      <c r="C964" t="s">
        <v>27</v>
      </c>
      <c r="D964" t="s">
        <v>194</v>
      </c>
      <c r="E964" s="1" t="str">
        <f t="shared" si="75"/>
        <v>Federico Luglio-riccardo cestari</v>
      </c>
      <c r="F964" t="str">
        <f t="shared" si="78"/>
        <v>Lost</v>
      </c>
      <c r="G964" s="1">
        <f t="shared" si="79"/>
        <v>2</v>
      </c>
      <c r="H964">
        <f t="shared" si="76"/>
        <v>1</v>
      </c>
      <c r="I964" t="str">
        <f>INDEX(META!$B:$B,MATCH(B964,META!$A:$A,0))</f>
        <v>Elves</v>
      </c>
      <c r="J964" t="str">
        <f>INDEX(META!$B:$B,MATCH(D964,META!$A:$A,0))</f>
        <v>Mono Blue Terror</v>
      </c>
      <c r="K964" t="str">
        <f t="shared" si="77"/>
        <v>Elves-Mono Blue Terror</v>
      </c>
    </row>
    <row r="965" spans="1:11" x14ac:dyDescent="0.3">
      <c r="A965">
        <v>472</v>
      </c>
      <c r="B965" t="s">
        <v>197</v>
      </c>
      <c r="C965" t="s">
        <v>25</v>
      </c>
      <c r="D965" t="s">
        <v>2967</v>
      </c>
      <c r="E965" s="1" t="str">
        <f t="shared" si="75"/>
        <v>Francesco Giuliano-Simone Galimberti</v>
      </c>
      <c r="F965" t="str">
        <f t="shared" si="78"/>
        <v>Won</v>
      </c>
      <c r="G965" s="1">
        <f t="shared" si="79"/>
        <v>2</v>
      </c>
      <c r="H965">
        <f t="shared" si="76"/>
        <v>1</v>
      </c>
      <c r="I965" t="str">
        <f>INDEX(META!$B:$B,MATCH(B965,META!$A:$A,0))</f>
        <v>Azorius Familiars</v>
      </c>
      <c r="J965" t="str">
        <f>INDEX(META!$B:$B,MATCH(D965,META!$A:$A,0))</f>
        <v>Bogles</v>
      </c>
      <c r="K965" t="str">
        <f t="shared" si="77"/>
        <v>Azorius Familiars-Bogles</v>
      </c>
    </row>
    <row r="966" spans="1:11" x14ac:dyDescent="0.3">
      <c r="A966">
        <v>473</v>
      </c>
      <c r="B966" t="s">
        <v>2013</v>
      </c>
      <c r="C966" t="s">
        <v>28</v>
      </c>
      <c r="D966" t="s">
        <v>108</v>
      </c>
      <c r="E966" s="1" t="str">
        <f t="shared" si="75"/>
        <v>Massimo Delfino-Simone Ratuis</v>
      </c>
      <c r="F966" t="str">
        <f t="shared" si="78"/>
        <v>Won</v>
      </c>
      <c r="G966" s="1">
        <f t="shared" si="79"/>
        <v>2</v>
      </c>
      <c r="H966">
        <f t="shared" si="76"/>
        <v>1</v>
      </c>
      <c r="I966" t="str">
        <f>INDEX(META!$B:$B,MATCH(B966,META!$A:$A,0))</f>
        <v>Bogles</v>
      </c>
      <c r="J966" t="str">
        <f>INDEX(META!$B:$B,MATCH(D966,META!$A:$A,0))</f>
        <v>Rakdos Madness</v>
      </c>
      <c r="K966" t="str">
        <f t="shared" si="77"/>
        <v>Bogles-Rakdos Madness</v>
      </c>
    </row>
    <row r="967" spans="1:11" x14ac:dyDescent="0.3">
      <c r="A967">
        <v>474</v>
      </c>
      <c r="B967" t="s">
        <v>229</v>
      </c>
      <c r="C967" t="s">
        <v>26</v>
      </c>
      <c r="D967" t="s">
        <v>2552</v>
      </c>
      <c r="E967" s="1" t="str">
        <f t="shared" si="75"/>
        <v>Tim Steska-Giuseppe Amandorla</v>
      </c>
      <c r="F967" t="str">
        <f t="shared" si="78"/>
        <v>Lost</v>
      </c>
      <c r="G967" s="1">
        <f t="shared" si="79"/>
        <v>2</v>
      </c>
      <c r="H967">
        <f t="shared" si="76"/>
        <v>1</v>
      </c>
      <c r="I967" t="str">
        <f>INDEX(META!$B:$B,MATCH(B967,META!$A:$A,0))</f>
        <v>Rakdos Madness</v>
      </c>
      <c r="J967" t="str">
        <f>INDEX(META!$B:$B,MATCH(D967,META!$A:$A,0))</f>
        <v>Mono Blue Terror</v>
      </c>
      <c r="K967" t="str">
        <f t="shared" si="77"/>
        <v>Rakdos Madness-Mono Blue Terror</v>
      </c>
    </row>
    <row r="968" spans="1:11" x14ac:dyDescent="0.3">
      <c r="A968">
        <v>475</v>
      </c>
      <c r="B968" t="s">
        <v>2734</v>
      </c>
      <c r="C968" t="s">
        <v>28</v>
      </c>
      <c r="D968" t="s">
        <v>440</v>
      </c>
      <c r="E968" s="1" t="str">
        <f t="shared" si="75"/>
        <v>Alessandro Mazzi-Max Mittenzwei</v>
      </c>
      <c r="F968" t="str">
        <f t="shared" si="78"/>
        <v>Won</v>
      </c>
      <c r="G968" s="1">
        <f t="shared" si="79"/>
        <v>2</v>
      </c>
      <c r="H968">
        <f t="shared" si="76"/>
        <v>1</v>
      </c>
      <c r="I968" t="str">
        <f>INDEX(META!$B:$B,MATCH(B968,META!$A:$A,0))</f>
        <v>Mono Red Synth</v>
      </c>
      <c r="J968" t="str">
        <f>INDEX(META!$B:$B,MATCH(D968,META!$A:$A,0))</f>
        <v>Mono Red Madness</v>
      </c>
      <c r="K968" t="str">
        <f t="shared" si="77"/>
        <v>Mono Red Synth-Mono Red Madness</v>
      </c>
    </row>
    <row r="969" spans="1:11" x14ac:dyDescent="0.3">
      <c r="A969">
        <v>476</v>
      </c>
      <c r="B969" t="s">
        <v>1946</v>
      </c>
      <c r="C969" t="s">
        <v>26</v>
      </c>
      <c r="D969" t="s">
        <v>417</v>
      </c>
      <c r="E969" s="1" t="str">
        <f t="shared" si="75"/>
        <v>Alessandro Pasero-Andrea Aiolfi</v>
      </c>
      <c r="F969" t="str">
        <f t="shared" si="78"/>
        <v>Lost</v>
      </c>
      <c r="G969" s="1">
        <f t="shared" si="79"/>
        <v>2</v>
      </c>
      <c r="H969">
        <f t="shared" si="76"/>
        <v>1</v>
      </c>
      <c r="I969" t="str">
        <f>INDEX(META!$B:$B,MATCH(B969,META!$A:$A,0))</f>
        <v>White Weenie</v>
      </c>
      <c r="J969" t="str">
        <f>INDEX(META!$B:$B,MATCH(D969,META!$A:$A,0))</f>
        <v>Rakdos Madness</v>
      </c>
      <c r="K969" t="str">
        <f t="shared" si="77"/>
        <v>White Weenie-Rakdos Madness</v>
      </c>
    </row>
    <row r="970" spans="1:11" x14ac:dyDescent="0.3">
      <c r="A970">
        <v>477</v>
      </c>
      <c r="B970" t="s">
        <v>315</v>
      </c>
      <c r="C970" t="s">
        <v>27</v>
      </c>
      <c r="D970" t="s">
        <v>1956</v>
      </c>
      <c r="E970" s="1" t="str">
        <f t="shared" si="75"/>
        <v>Luca Michenzi-Michele Cracco</v>
      </c>
      <c r="F970" t="str">
        <f t="shared" si="78"/>
        <v>Lost</v>
      </c>
      <c r="G970" s="1">
        <f t="shared" si="79"/>
        <v>2</v>
      </c>
      <c r="H970">
        <f t="shared" si="76"/>
        <v>1</v>
      </c>
      <c r="I970" t="str">
        <f>INDEX(META!$B:$B,MATCH(B970,META!$A:$A,0))</f>
        <v>Jund Wildfire</v>
      </c>
      <c r="J970" t="str">
        <f>INDEX(META!$B:$B,MATCH(D970,META!$A:$A,0))</f>
        <v>Mono Blue Terror</v>
      </c>
      <c r="K970" t="str">
        <f t="shared" si="77"/>
        <v>Jund Wildfire-Mono Blue Terror</v>
      </c>
    </row>
    <row r="971" spans="1:11" x14ac:dyDescent="0.3">
      <c r="A971">
        <v>478</v>
      </c>
      <c r="B971" t="s">
        <v>1970</v>
      </c>
      <c r="C971" t="s">
        <v>26</v>
      </c>
      <c r="D971" t="s">
        <v>359</v>
      </c>
      <c r="E971" s="1" t="str">
        <f t="shared" si="75"/>
        <v>Filippo Pasqua-Leo Mancinelli</v>
      </c>
      <c r="F971" t="str">
        <f t="shared" si="78"/>
        <v>Lost</v>
      </c>
      <c r="G971" s="1">
        <f t="shared" si="79"/>
        <v>2</v>
      </c>
      <c r="H971">
        <f t="shared" si="76"/>
        <v>1</v>
      </c>
      <c r="I971" t="str">
        <f>INDEX(META!$B:$B,MATCH(B971,META!$A:$A,0))</f>
        <v>Mono Red Madness</v>
      </c>
      <c r="J971" t="str">
        <f>INDEX(META!$B:$B,MATCH(D971,META!$A:$A,0))</f>
        <v>Mono Red Synth</v>
      </c>
      <c r="K971" t="str">
        <f t="shared" si="77"/>
        <v>Mono Red Madness-Mono Red Synth</v>
      </c>
    </row>
    <row r="972" spans="1:11" x14ac:dyDescent="0.3">
      <c r="A972">
        <v>479</v>
      </c>
      <c r="B972" t="s">
        <v>435</v>
      </c>
      <c r="C972" t="s">
        <v>28</v>
      </c>
      <c r="D972" t="s">
        <v>1989</v>
      </c>
      <c r="E972" s="1" t="str">
        <f t="shared" si="75"/>
        <v>Walter Zaninetti-Francesco Caiazzo</v>
      </c>
      <c r="F972" t="str">
        <f t="shared" si="78"/>
        <v>Won</v>
      </c>
      <c r="G972" s="1">
        <f t="shared" si="79"/>
        <v>2</v>
      </c>
      <c r="H972">
        <f t="shared" si="76"/>
        <v>1</v>
      </c>
      <c r="I972" t="str">
        <f>INDEX(META!$B:$B,MATCH(B972,META!$A:$A,0))</f>
        <v>High Tide Combo</v>
      </c>
      <c r="J972" t="str">
        <f>INDEX(META!$B:$B,MATCH(D972,META!$A:$A,0))</f>
        <v>Mono Red Synth</v>
      </c>
      <c r="K972" t="str">
        <f t="shared" si="77"/>
        <v>High Tide Combo-Mono Red Synth</v>
      </c>
    </row>
    <row r="973" spans="1:11" x14ac:dyDescent="0.3">
      <c r="A973">
        <v>480</v>
      </c>
      <c r="B973" t="s">
        <v>305</v>
      </c>
      <c r="C973" t="s">
        <v>27</v>
      </c>
      <c r="D973" t="s">
        <v>2617</v>
      </c>
      <c r="E973" s="1" t="str">
        <f t="shared" si="75"/>
        <v>stéphane GIACHIN RICCA-Luigi Liotto</v>
      </c>
      <c r="F973" t="str">
        <f t="shared" si="78"/>
        <v>Lost</v>
      </c>
      <c r="G973" s="1">
        <f t="shared" si="79"/>
        <v>2</v>
      </c>
      <c r="H973">
        <f t="shared" si="76"/>
        <v>1</v>
      </c>
      <c r="I973" t="str">
        <f>INDEX(META!$B:$B,MATCH(B973,META!$A:$A,0))</f>
        <v>Grixis Affinity</v>
      </c>
      <c r="J973" t="str">
        <f>INDEX(META!$B:$B,MATCH(D973,META!$A:$A,0))</f>
        <v>Mono Blue Aggro</v>
      </c>
      <c r="K973" t="str">
        <f t="shared" si="77"/>
        <v>Grixis Affinity-Mono Blue Aggro</v>
      </c>
    </row>
    <row r="974" spans="1:11" x14ac:dyDescent="0.3">
      <c r="A974">
        <v>481</v>
      </c>
      <c r="B974" t="s">
        <v>2021</v>
      </c>
      <c r="C974" t="s">
        <v>27</v>
      </c>
      <c r="D974" t="s">
        <v>3266</v>
      </c>
      <c r="E974" s="1" t="str">
        <f t="shared" si="75"/>
        <v>lorenzo pedrazzi-tommaso casini</v>
      </c>
      <c r="F974" t="str">
        <f t="shared" si="78"/>
        <v>Lost</v>
      </c>
      <c r="G974" s="1">
        <f t="shared" si="79"/>
        <v>2</v>
      </c>
      <c r="H974">
        <f t="shared" si="76"/>
        <v>1</v>
      </c>
      <c r="I974" t="str">
        <f>INDEX(META!$B:$B,MATCH(B974,META!$A:$A,0))</f>
        <v>Rakdos Madness</v>
      </c>
      <c r="J974" t="str">
        <f>INDEX(META!$B:$B,MATCH(D974,META!$A:$A,0))</f>
        <v>Jund Wildfire</v>
      </c>
      <c r="K974" t="str">
        <f t="shared" si="77"/>
        <v>Rakdos Madness-Jund Wildfire</v>
      </c>
    </row>
    <row r="975" spans="1:11" x14ac:dyDescent="0.3">
      <c r="A975">
        <v>482</v>
      </c>
      <c r="B975" t="s">
        <v>2775</v>
      </c>
      <c r="C975" t="s">
        <v>27</v>
      </c>
      <c r="D975" t="s">
        <v>258</v>
      </c>
      <c r="E975" s="1" t="str">
        <f t="shared" si="75"/>
        <v>Francesco Esposito-Chiara Slaviero</v>
      </c>
      <c r="F975" t="str">
        <f t="shared" si="78"/>
        <v>Lost</v>
      </c>
      <c r="G975" s="1">
        <f t="shared" si="79"/>
        <v>2</v>
      </c>
      <c r="H975">
        <f t="shared" si="76"/>
        <v>1</v>
      </c>
      <c r="I975" t="str">
        <f>INDEX(META!$B:$B,MATCH(B975,META!$A:$A,0))</f>
        <v>White Weenie</v>
      </c>
      <c r="J975" t="str">
        <f>INDEX(META!$B:$B,MATCH(D975,META!$A:$A,0))</f>
        <v>Rakdos Madness</v>
      </c>
      <c r="K975" t="str">
        <f t="shared" si="77"/>
        <v>White Weenie-Rakdos Madness</v>
      </c>
    </row>
    <row r="976" spans="1:11" x14ac:dyDescent="0.3">
      <c r="A976">
        <v>483</v>
      </c>
      <c r="B976" t="s">
        <v>266</v>
      </c>
      <c r="C976" t="s">
        <v>26</v>
      </c>
      <c r="D976" t="s">
        <v>2701</v>
      </c>
      <c r="E976" s="1" t="str">
        <f t="shared" si="75"/>
        <v>Edoardo Pastore-Valerio Sferruzzi</v>
      </c>
      <c r="F976" t="str">
        <f t="shared" si="78"/>
        <v>Lost</v>
      </c>
      <c r="G976" s="1">
        <f t="shared" si="79"/>
        <v>2</v>
      </c>
      <c r="H976">
        <f t="shared" si="76"/>
        <v>1</v>
      </c>
      <c r="I976" t="str">
        <f>INDEX(META!$B:$B,MATCH(B976,META!$A:$A,0))</f>
        <v>Mono Red Synth</v>
      </c>
      <c r="J976" t="str">
        <f>INDEX(META!$B:$B,MATCH(D976,META!$A:$A,0))</f>
        <v>High Tide Combo</v>
      </c>
      <c r="K976" t="str">
        <f t="shared" si="77"/>
        <v>Mono Red Synth-High Tide Combo</v>
      </c>
    </row>
    <row r="977" spans="1:11" x14ac:dyDescent="0.3">
      <c r="A977">
        <v>484</v>
      </c>
      <c r="B977" t="s">
        <v>2029</v>
      </c>
      <c r="C977" t="s">
        <v>28</v>
      </c>
      <c r="D977" t="s">
        <v>329</v>
      </c>
      <c r="E977" s="1" t="str">
        <f t="shared" si="75"/>
        <v>Luca Della Latta-Gregorio Cianciafara</v>
      </c>
      <c r="F977" t="str">
        <f t="shared" si="78"/>
        <v>Won</v>
      </c>
      <c r="G977" s="1">
        <f t="shared" si="79"/>
        <v>2</v>
      </c>
      <c r="H977">
        <f t="shared" si="76"/>
        <v>1</v>
      </c>
      <c r="I977" t="str">
        <f>INDEX(META!$B:$B,MATCH(B977,META!$A:$A,0))</f>
        <v>High Tide Combo</v>
      </c>
      <c r="J977" t="str">
        <f>INDEX(META!$B:$B,MATCH(D977,META!$A:$A,0))</f>
        <v>Bogles</v>
      </c>
      <c r="K977" t="str">
        <f t="shared" si="77"/>
        <v>High Tide Combo-Bogles</v>
      </c>
    </row>
    <row r="978" spans="1:11" x14ac:dyDescent="0.3">
      <c r="A978">
        <v>485</v>
      </c>
      <c r="B978" t="s">
        <v>698</v>
      </c>
      <c r="C978" t="s">
        <v>25</v>
      </c>
      <c r="D978" t="s">
        <v>2043</v>
      </c>
      <c r="E978" s="1" t="str">
        <f t="shared" si="75"/>
        <v>Flavio Cacelli-Matteo Tofani</v>
      </c>
      <c r="F978" t="str">
        <f t="shared" si="78"/>
        <v>Won</v>
      </c>
      <c r="G978" s="1">
        <f t="shared" si="79"/>
        <v>2</v>
      </c>
      <c r="H978">
        <f t="shared" si="76"/>
        <v>1</v>
      </c>
      <c r="I978" t="str">
        <f>INDEX(META!$B:$B,MATCH(B978,META!$A:$A,0))</f>
        <v>Elves</v>
      </c>
      <c r="J978" t="str">
        <f>INDEX(META!$B:$B,MATCH(D978,META!$A:$A,0))</f>
        <v>Grixis Affinity</v>
      </c>
      <c r="K978" t="str">
        <f t="shared" si="77"/>
        <v>Elves-Grixis Affinity</v>
      </c>
    </row>
    <row r="979" spans="1:11" x14ac:dyDescent="0.3">
      <c r="A979">
        <v>486</v>
      </c>
      <c r="B979" t="s">
        <v>2046</v>
      </c>
      <c r="C979" t="s">
        <v>27</v>
      </c>
      <c r="D979" t="s">
        <v>1930</v>
      </c>
      <c r="E979" s="1" t="str">
        <f t="shared" si="75"/>
        <v>Jak Smith-Alessandro Privitera</v>
      </c>
      <c r="F979" t="str">
        <f t="shared" si="78"/>
        <v>Lost</v>
      </c>
      <c r="G979" s="1">
        <f t="shared" si="79"/>
        <v>2</v>
      </c>
      <c r="H979">
        <f t="shared" si="76"/>
        <v>1</v>
      </c>
      <c r="I979" t="str">
        <f>INDEX(META!$B:$B,MATCH(B979,META!$A:$A,0))</f>
        <v>Walls</v>
      </c>
      <c r="J979" t="str">
        <f>INDEX(META!$B:$B,MATCH(D979,META!$A:$A,0))</f>
        <v>White Weenie</v>
      </c>
      <c r="K979" t="str">
        <f t="shared" si="77"/>
        <v>Walls-White Weenie</v>
      </c>
    </row>
    <row r="980" spans="1:11" x14ac:dyDescent="0.3">
      <c r="A980">
        <v>487</v>
      </c>
      <c r="B980" t="s">
        <v>2052</v>
      </c>
      <c r="C980" t="s">
        <v>27</v>
      </c>
      <c r="D980" t="s">
        <v>427</v>
      </c>
      <c r="E980" s="1" t="str">
        <f t="shared" si="75"/>
        <v>Daniel Hernández Esteban-Filippo Spaggiari</v>
      </c>
      <c r="F980" t="str">
        <f t="shared" si="78"/>
        <v>Lost</v>
      </c>
      <c r="G980" s="1">
        <f t="shared" si="79"/>
        <v>2</v>
      </c>
      <c r="H980">
        <f t="shared" si="76"/>
        <v>1</v>
      </c>
      <c r="I980" t="str">
        <f>INDEX(META!$B:$B,MATCH(B980,META!$A:$A,0))</f>
        <v>Tokens</v>
      </c>
      <c r="J980" t="str">
        <f>INDEX(META!$B:$B,MATCH(D980,META!$A:$A,0))</f>
        <v>Jund Wildfire</v>
      </c>
      <c r="K980" t="str">
        <f t="shared" si="77"/>
        <v>Tokens-Jund Wildfire</v>
      </c>
    </row>
    <row r="981" spans="1:11" x14ac:dyDescent="0.3">
      <c r="A981">
        <v>488</v>
      </c>
      <c r="B981" t="s">
        <v>2084</v>
      </c>
      <c r="C981" t="s">
        <v>28</v>
      </c>
      <c r="D981" t="s">
        <v>2746</v>
      </c>
      <c r="E981" s="1" t="str">
        <f t="shared" si="75"/>
        <v>Riccardo Baldo-Franco Cheng</v>
      </c>
      <c r="F981" t="str">
        <f t="shared" si="78"/>
        <v>Won</v>
      </c>
      <c r="G981" s="1">
        <f t="shared" si="79"/>
        <v>2</v>
      </c>
      <c r="H981">
        <f t="shared" si="76"/>
        <v>1</v>
      </c>
      <c r="I981" t="str">
        <f>INDEX(META!$B:$B,MATCH(B981,META!$A:$A,0))</f>
        <v>Elves</v>
      </c>
      <c r="J981" t="str">
        <f>INDEX(META!$B:$B,MATCH(D981,META!$A:$A,0))</f>
        <v>Dimir Snacker</v>
      </c>
      <c r="K981" t="str">
        <f t="shared" si="77"/>
        <v>Elves-Dimir Snacker</v>
      </c>
    </row>
    <row r="982" spans="1:11" x14ac:dyDescent="0.3">
      <c r="A982">
        <v>489</v>
      </c>
      <c r="B982" t="s">
        <v>2207</v>
      </c>
      <c r="C982" t="s">
        <v>31</v>
      </c>
      <c r="D982" t="s">
        <v>212</v>
      </c>
      <c r="E982" s="1" t="str">
        <f t="shared" si="75"/>
        <v>Jacopo Galli-Riccardo Massobrio</v>
      </c>
      <c r="F982" t="str">
        <f t="shared" si="78"/>
        <v>Won</v>
      </c>
      <c r="G982" s="1">
        <f t="shared" si="79"/>
        <v>2</v>
      </c>
      <c r="H982">
        <f t="shared" si="76"/>
        <v>1</v>
      </c>
      <c r="I982" t="str">
        <f>INDEX(META!$B:$B,MATCH(B982,META!$A:$A,0))</f>
        <v>Jund Wildfire</v>
      </c>
      <c r="J982" t="str">
        <f>INDEX(META!$B:$B,MATCH(D982,META!$A:$A,0))</f>
        <v>Mono Red Synth</v>
      </c>
      <c r="K982" t="str">
        <f t="shared" si="77"/>
        <v>Jund Wildfire-Mono Red Synth</v>
      </c>
    </row>
    <row r="983" spans="1:11" x14ac:dyDescent="0.3">
      <c r="A983">
        <v>490</v>
      </c>
      <c r="B983" t="s">
        <v>131</v>
      </c>
      <c r="C983" t="s">
        <v>26</v>
      </c>
      <c r="D983" t="s">
        <v>2087</v>
      </c>
      <c r="E983" s="1" t="str">
        <f t="shared" si="75"/>
        <v>Dario Tommasi-andrea ceravolo</v>
      </c>
      <c r="F983" t="str">
        <f t="shared" si="78"/>
        <v>Lost</v>
      </c>
      <c r="G983" s="1">
        <f t="shared" si="79"/>
        <v>2</v>
      </c>
      <c r="H983">
        <f t="shared" si="76"/>
        <v>1</v>
      </c>
      <c r="I983" t="str">
        <f>INDEX(META!$B:$B,MATCH(B983,META!$A:$A,0))</f>
        <v>Turbo Exhume</v>
      </c>
      <c r="J983" t="str">
        <f>INDEX(META!$B:$B,MATCH(D983,META!$A:$A,0))</f>
        <v>Jund Wildfire</v>
      </c>
      <c r="K983" t="str">
        <f t="shared" si="77"/>
        <v>Turbo Exhume-Jund Wildfire</v>
      </c>
    </row>
    <row r="984" spans="1:11" x14ac:dyDescent="0.3">
      <c r="A984">
        <v>491</v>
      </c>
      <c r="B984" t="s">
        <v>2991</v>
      </c>
      <c r="C984" t="s">
        <v>25</v>
      </c>
      <c r="D984" t="s">
        <v>183</v>
      </c>
      <c r="E984" s="1" t="str">
        <f t="shared" si="75"/>
        <v>Chen Lorenzo-Gabriele Grasso</v>
      </c>
      <c r="F984" t="str">
        <f t="shared" si="78"/>
        <v>Won</v>
      </c>
      <c r="G984" s="1">
        <f t="shared" si="79"/>
        <v>2</v>
      </c>
      <c r="H984">
        <f t="shared" si="76"/>
        <v>1</v>
      </c>
      <c r="I984" t="str">
        <f>INDEX(META!$B:$B,MATCH(B984,META!$A:$A,0))</f>
        <v>Mono Blue Terror</v>
      </c>
      <c r="J984" t="str">
        <f>INDEX(META!$B:$B,MATCH(D984,META!$A:$A,0))</f>
        <v>Fangren Tron</v>
      </c>
      <c r="K984" t="str">
        <f t="shared" si="77"/>
        <v>Mono Blue Terror-Fangren Tron</v>
      </c>
    </row>
    <row r="985" spans="1:11" x14ac:dyDescent="0.3">
      <c r="A985">
        <v>492</v>
      </c>
      <c r="B985" t="s">
        <v>1374</v>
      </c>
      <c r="C985" t="s">
        <v>28</v>
      </c>
      <c r="D985" t="s">
        <v>2095</v>
      </c>
      <c r="E985" s="1" t="str">
        <f t="shared" si="75"/>
        <v>Filippo Filippini-Niccolò Guerrini</v>
      </c>
      <c r="F985" t="str">
        <f t="shared" si="78"/>
        <v>Won</v>
      </c>
      <c r="G985" s="1">
        <f t="shared" si="79"/>
        <v>2</v>
      </c>
      <c r="H985">
        <f t="shared" si="76"/>
        <v>1</v>
      </c>
      <c r="I985" t="str">
        <f>INDEX(META!$B:$B,MATCH(B985,META!$A:$A,0))</f>
        <v>Altar Tron</v>
      </c>
      <c r="J985" t="str">
        <f>INDEX(META!$B:$B,MATCH(D985,META!$A:$A,0))</f>
        <v>Jund Wildfire</v>
      </c>
      <c r="K985" t="str">
        <f t="shared" si="77"/>
        <v>Altar Tron-Jund Wildfire</v>
      </c>
    </row>
    <row r="986" spans="1:11" x14ac:dyDescent="0.3">
      <c r="A986">
        <v>493</v>
      </c>
      <c r="B986" t="s">
        <v>2150</v>
      </c>
      <c r="C986" t="s">
        <v>26</v>
      </c>
      <c r="D986" t="s">
        <v>3235</v>
      </c>
      <c r="E986" s="1" t="str">
        <f t="shared" si="75"/>
        <v>Romain Hugon-Roberto Camerlingo</v>
      </c>
      <c r="F986" t="str">
        <f t="shared" si="78"/>
        <v>Lost</v>
      </c>
      <c r="G986" s="1">
        <f t="shared" si="79"/>
        <v>2</v>
      </c>
      <c r="H986">
        <f t="shared" si="76"/>
        <v>1</v>
      </c>
      <c r="I986" t="str">
        <f>INDEX(META!$B:$B,MATCH(B986,META!$A:$A,0))</f>
        <v>Flicker Tron</v>
      </c>
      <c r="J986" t="str">
        <f>INDEX(META!$B:$B,MATCH(D986,META!$A:$A,0))</f>
        <v>Flicker Tron</v>
      </c>
      <c r="K986" t="str">
        <f t="shared" si="77"/>
        <v>Flicker Tron-Flicker Tron</v>
      </c>
    </row>
    <row r="987" spans="1:11" x14ac:dyDescent="0.3">
      <c r="A987">
        <v>494</v>
      </c>
      <c r="B987" t="s">
        <v>2386</v>
      </c>
      <c r="C987" t="s">
        <v>26</v>
      </c>
      <c r="D987" t="s">
        <v>2726</v>
      </c>
      <c r="E987" s="1" t="str">
        <f t="shared" si="75"/>
        <v>Gábor Czank-Carmine Molinario</v>
      </c>
      <c r="F987" t="str">
        <f t="shared" si="78"/>
        <v>Lost</v>
      </c>
      <c r="G987" s="1">
        <f t="shared" si="79"/>
        <v>2</v>
      </c>
      <c r="H987">
        <f t="shared" si="76"/>
        <v>1</v>
      </c>
      <c r="I987" t="str">
        <f>INDEX(META!$B:$B,MATCH(B987,META!$A:$A,0))</f>
        <v>Monsters Tron</v>
      </c>
      <c r="J987" t="str">
        <f>INDEX(META!$B:$B,MATCH(D987,META!$A:$A,0))</f>
        <v>Jund Wildfire</v>
      </c>
      <c r="K987" t="str">
        <f t="shared" si="77"/>
        <v>Monsters Tron-Jund Wildfire</v>
      </c>
    </row>
    <row r="988" spans="1:11" x14ac:dyDescent="0.3">
      <c r="A988">
        <v>495</v>
      </c>
      <c r="B988" t="s">
        <v>444</v>
      </c>
      <c r="C988" t="s">
        <v>27</v>
      </c>
      <c r="D988" t="s">
        <v>289</v>
      </c>
      <c r="E988" s="1" t="str">
        <f t="shared" si="75"/>
        <v>Andrea Mapelli-Lucia Scaringella</v>
      </c>
      <c r="F988" t="str">
        <f t="shared" si="78"/>
        <v>Lost</v>
      </c>
      <c r="G988" s="1">
        <f t="shared" si="79"/>
        <v>2</v>
      </c>
      <c r="H988">
        <f t="shared" si="76"/>
        <v>1</v>
      </c>
      <c r="I988" t="str">
        <f>INDEX(META!$B:$B,MATCH(B988,META!$A:$A,0))</f>
        <v>Rakdos Madness</v>
      </c>
      <c r="J988" t="str">
        <f>INDEX(META!$B:$B,MATCH(D988,META!$A:$A,0))</f>
        <v>Mono Red Madness</v>
      </c>
      <c r="K988" t="str">
        <f t="shared" si="77"/>
        <v>Rakdos Madness-Mono Red Madness</v>
      </c>
    </row>
    <row r="989" spans="1:11" x14ac:dyDescent="0.3">
      <c r="A989">
        <v>496</v>
      </c>
      <c r="B989" t="s">
        <v>103</v>
      </c>
      <c r="C989" t="s">
        <v>28</v>
      </c>
      <c r="D989" t="s">
        <v>3230</v>
      </c>
      <c r="E989" s="1" t="str">
        <f t="shared" si="75"/>
        <v>Mattia Angeli-Marco Setti</v>
      </c>
      <c r="F989" t="str">
        <f t="shared" si="78"/>
        <v>Won</v>
      </c>
      <c r="G989" s="1">
        <f t="shared" si="79"/>
        <v>2</v>
      </c>
      <c r="H989">
        <f t="shared" si="76"/>
        <v>1</v>
      </c>
      <c r="I989" t="str">
        <f>INDEX(META!$B:$B,MATCH(B989,META!$A:$A,0))</f>
        <v>Poison Storm</v>
      </c>
      <c r="J989" t="str">
        <f>INDEX(META!$B:$B,MATCH(D989,META!$A:$A,0))</f>
        <v>X Lands Spy</v>
      </c>
      <c r="K989" t="str">
        <f t="shared" si="77"/>
        <v>Poison Storm-X Lands Spy</v>
      </c>
    </row>
    <row r="990" spans="1:11" x14ac:dyDescent="0.3">
      <c r="A990">
        <v>497</v>
      </c>
      <c r="B990" t="s">
        <v>358</v>
      </c>
      <c r="C990" t="s">
        <v>27</v>
      </c>
      <c r="D990" t="s">
        <v>3252</v>
      </c>
      <c r="E990" s="1" t="str">
        <f t="shared" si="75"/>
        <v>Marcello Pasqualini-Alexander Beliaev</v>
      </c>
      <c r="F990" t="str">
        <f t="shared" si="78"/>
        <v>Lost</v>
      </c>
      <c r="G990" s="1">
        <f t="shared" si="79"/>
        <v>2</v>
      </c>
      <c r="H990">
        <f t="shared" si="76"/>
        <v>1</v>
      </c>
      <c r="I990" t="str">
        <f>INDEX(META!$B:$B,MATCH(B990,META!$A:$A,0))</f>
        <v>Gardens</v>
      </c>
      <c r="J990" t="str">
        <f>INDEX(META!$B:$B,MATCH(D990,META!$A:$A,0))</f>
        <v>Elves</v>
      </c>
      <c r="K990" t="str">
        <f t="shared" si="77"/>
        <v>Gardens-Elves</v>
      </c>
    </row>
    <row r="991" spans="1:11" x14ac:dyDescent="0.3">
      <c r="A991">
        <v>498</v>
      </c>
      <c r="B991" t="s">
        <v>2606</v>
      </c>
      <c r="C991" t="s">
        <v>28</v>
      </c>
      <c r="D991" t="s">
        <v>234</v>
      </c>
      <c r="E991" s="1" t="str">
        <f t="shared" si="75"/>
        <v>Luca Giubilei-Davide Calvagna</v>
      </c>
      <c r="F991" t="str">
        <f t="shared" si="78"/>
        <v>Won</v>
      </c>
      <c r="G991" s="1">
        <f t="shared" si="79"/>
        <v>2</v>
      </c>
      <c r="H991">
        <f t="shared" si="76"/>
        <v>1</v>
      </c>
      <c r="I991" t="str">
        <f>INDEX(META!$B:$B,MATCH(B991,META!$A:$A,0))</f>
        <v>Gruul Ponza</v>
      </c>
      <c r="J991" t="str">
        <f>INDEX(META!$B:$B,MATCH(D991,META!$A:$A,0))</f>
        <v>Rakdos Madness</v>
      </c>
      <c r="K991" t="str">
        <f t="shared" si="77"/>
        <v>Gruul Ponza-Rakdos Madness</v>
      </c>
    </row>
    <row r="992" spans="1:11" x14ac:dyDescent="0.3">
      <c r="A992">
        <v>499</v>
      </c>
      <c r="B992" t="s">
        <v>2337</v>
      </c>
      <c r="C992" t="s">
        <v>26</v>
      </c>
      <c r="D992" t="s">
        <v>321</v>
      </c>
      <c r="E992" s="1" t="str">
        <f t="shared" si="75"/>
        <v>Vincenzo Cristiano-Edoardo Zontini</v>
      </c>
      <c r="F992" t="str">
        <f t="shared" si="78"/>
        <v>Lost</v>
      </c>
      <c r="G992" s="1">
        <f t="shared" si="79"/>
        <v>2</v>
      </c>
      <c r="H992">
        <f t="shared" si="76"/>
        <v>1</v>
      </c>
      <c r="I992" t="str">
        <f>INDEX(META!$B:$B,MATCH(B992,META!$A:$A,0))</f>
        <v>Jund Wildfire</v>
      </c>
      <c r="J992" t="str">
        <f>INDEX(META!$B:$B,MATCH(D992,META!$A:$A,0))</f>
        <v>Jund Wildfire</v>
      </c>
      <c r="K992" t="str">
        <f t="shared" si="77"/>
        <v>Jund Wildfire-Jund Wildfire</v>
      </c>
    </row>
    <row r="993" spans="1:11" x14ac:dyDescent="0.3">
      <c r="A993">
        <v>500</v>
      </c>
      <c r="B993" t="s">
        <v>2346</v>
      </c>
      <c r="C993" t="s">
        <v>28</v>
      </c>
      <c r="D993" t="s">
        <v>1094</v>
      </c>
      <c r="E993" s="1" t="str">
        <f t="shared" si="75"/>
        <v>Angelo Caruso-Nicolo' Salvatori</v>
      </c>
      <c r="F993" t="str">
        <f t="shared" si="78"/>
        <v>Won</v>
      </c>
      <c r="G993" s="1">
        <f t="shared" si="79"/>
        <v>2</v>
      </c>
      <c r="H993">
        <f t="shared" si="76"/>
        <v>1</v>
      </c>
      <c r="I993" t="str">
        <f>INDEX(META!$B:$B,MATCH(B993,META!$A:$A,0))</f>
        <v>Mono Blue Terror</v>
      </c>
      <c r="J993" t="str">
        <f>INDEX(META!$B:$B,MATCH(D993,META!$A:$A,0))</f>
        <v>Jund Wildfire</v>
      </c>
      <c r="K993" t="str">
        <f t="shared" si="77"/>
        <v>Mono Blue Terror-Jund Wildfire</v>
      </c>
    </row>
    <row r="994" spans="1:11" x14ac:dyDescent="0.3">
      <c r="A994">
        <v>501</v>
      </c>
      <c r="B994" t="s">
        <v>2340</v>
      </c>
      <c r="C994" t="s">
        <v>27</v>
      </c>
      <c r="D994" t="s">
        <v>347</v>
      </c>
      <c r="E994" s="1" t="str">
        <f t="shared" si="75"/>
        <v>Alberto Barbera-Samuele Bottale</v>
      </c>
      <c r="F994" t="str">
        <f t="shared" si="78"/>
        <v>Lost</v>
      </c>
      <c r="G994" s="1">
        <f t="shared" si="79"/>
        <v>2</v>
      </c>
      <c r="H994">
        <f t="shared" si="76"/>
        <v>1</v>
      </c>
      <c r="I994" t="str">
        <f>INDEX(META!$B:$B,MATCH(B994,META!$A:$A,0))</f>
        <v>Grixis Affinity</v>
      </c>
      <c r="J994" t="str">
        <f>INDEX(META!$B:$B,MATCH(D994,META!$A:$A,0))</f>
        <v>Rakdos Madness</v>
      </c>
      <c r="K994" t="str">
        <f t="shared" si="77"/>
        <v>Grixis Affinity-Rakdos Madness</v>
      </c>
    </row>
    <row r="995" spans="1:11" x14ac:dyDescent="0.3">
      <c r="A995">
        <v>502</v>
      </c>
      <c r="B995" t="s">
        <v>2964</v>
      </c>
      <c r="C995" t="s">
        <v>26</v>
      </c>
      <c r="D995" t="s">
        <v>2355</v>
      </c>
      <c r="E995" s="1" t="str">
        <f t="shared" si="75"/>
        <v>Davide Fontanelli-Joris Peschel</v>
      </c>
      <c r="F995" t="str">
        <f t="shared" si="78"/>
        <v>Lost</v>
      </c>
      <c r="G995" s="1">
        <f t="shared" si="79"/>
        <v>2</v>
      </c>
      <c r="H995">
        <f t="shared" si="76"/>
        <v>1</v>
      </c>
      <c r="I995" t="str">
        <f>INDEX(META!$B:$B,MATCH(B995,META!$A:$A,0))</f>
        <v>Mono Red Madness</v>
      </c>
      <c r="J995" t="str">
        <f>INDEX(META!$B:$B,MATCH(D995,META!$A:$A,0))</f>
        <v>White Weenie</v>
      </c>
      <c r="K995" t="str">
        <f t="shared" si="77"/>
        <v>Mono Red Madness-White Weenie</v>
      </c>
    </row>
    <row r="996" spans="1:11" x14ac:dyDescent="0.3">
      <c r="A996">
        <v>503</v>
      </c>
      <c r="B996" t="s">
        <v>2363</v>
      </c>
      <c r="C996" t="s">
        <v>25</v>
      </c>
      <c r="D996" t="s">
        <v>2781</v>
      </c>
      <c r="E996" s="1" t="str">
        <f t="shared" si="75"/>
        <v>Michaelangelo Borghi-Francesco Romano</v>
      </c>
      <c r="F996" t="str">
        <f t="shared" si="78"/>
        <v>Won</v>
      </c>
      <c r="G996" s="1">
        <f t="shared" si="79"/>
        <v>2</v>
      </c>
      <c r="H996">
        <f t="shared" si="76"/>
        <v>1</v>
      </c>
      <c r="I996" t="str">
        <f>INDEX(META!$B:$B,MATCH(B996,META!$A:$A,0))</f>
        <v>Elves</v>
      </c>
      <c r="J996" t="str">
        <f>INDEX(META!$B:$B,MATCH(D996,META!$A:$A,0))</f>
        <v>Mono Blue Aggro</v>
      </c>
      <c r="K996" t="str">
        <f t="shared" si="77"/>
        <v>Elves-Mono Blue Aggro</v>
      </c>
    </row>
    <row r="997" spans="1:11" x14ac:dyDescent="0.3">
      <c r="A997">
        <v>504</v>
      </c>
      <c r="B997" t="s">
        <v>2569</v>
      </c>
      <c r="C997" t="s">
        <v>28</v>
      </c>
      <c r="D997" t="s">
        <v>1883</v>
      </c>
      <c r="E997" s="1" t="str">
        <f t="shared" si="75"/>
        <v>Corrado Mulé-Stefano D’Antonio</v>
      </c>
      <c r="F997" t="str">
        <f t="shared" si="78"/>
        <v>Won</v>
      </c>
      <c r="G997" s="1">
        <f t="shared" si="79"/>
        <v>2</v>
      </c>
      <c r="H997">
        <f t="shared" si="76"/>
        <v>1</v>
      </c>
      <c r="I997" t="str">
        <f>INDEX(META!$B:$B,MATCH(B997,META!$A:$A,0))</f>
        <v>High Tide Combo</v>
      </c>
      <c r="J997" t="str">
        <f>INDEX(META!$B:$B,MATCH(D997,META!$A:$A,0))</f>
        <v>Mono Red Madness</v>
      </c>
      <c r="K997" t="str">
        <f t="shared" si="77"/>
        <v>High Tide Combo-Mono Red Madness</v>
      </c>
    </row>
    <row r="998" spans="1:11" x14ac:dyDescent="0.3">
      <c r="A998">
        <v>505</v>
      </c>
      <c r="B998" t="s">
        <v>2594</v>
      </c>
      <c r="C998" t="s">
        <v>26</v>
      </c>
      <c r="D998" t="s">
        <v>326</v>
      </c>
      <c r="E998" s="1" t="str">
        <f t="shared" si="75"/>
        <v>Andrea Di Roma-Gabriele Tomasso</v>
      </c>
      <c r="F998" t="str">
        <f t="shared" si="78"/>
        <v>Lost</v>
      </c>
      <c r="G998" s="1">
        <f t="shared" si="79"/>
        <v>2</v>
      </c>
      <c r="H998">
        <f t="shared" si="76"/>
        <v>1</v>
      </c>
      <c r="I998" t="str">
        <f>INDEX(META!$B:$B,MATCH(B998,META!$A:$A,0))</f>
        <v>Gardens</v>
      </c>
      <c r="J998" t="str">
        <f>INDEX(META!$B:$B,MATCH(D998,META!$A:$A,0))</f>
        <v>Jund Wildfire</v>
      </c>
      <c r="K998" t="str">
        <f t="shared" si="77"/>
        <v>Gardens-Jund Wildfire</v>
      </c>
    </row>
    <row r="999" spans="1:11" x14ac:dyDescent="0.3">
      <c r="A999">
        <v>506</v>
      </c>
      <c r="B999" t="s">
        <v>2496</v>
      </c>
      <c r="C999" t="s">
        <v>26</v>
      </c>
      <c r="D999" t="s">
        <v>140</v>
      </c>
      <c r="E999" s="1" t="str">
        <f t="shared" si="75"/>
        <v>Luca Trombi-alessio zanni</v>
      </c>
      <c r="F999" t="str">
        <f t="shared" si="78"/>
        <v>Lost</v>
      </c>
      <c r="G999" s="1">
        <f t="shared" si="79"/>
        <v>2</v>
      </c>
      <c r="H999">
        <f t="shared" si="76"/>
        <v>1</v>
      </c>
      <c r="I999" t="str">
        <f>INDEX(META!$B:$B,MATCH(B999,META!$A:$A,0))</f>
        <v>Rakdos Madness</v>
      </c>
      <c r="J999" t="str">
        <f>INDEX(META!$B:$B,MATCH(D999,META!$A:$A,0))</f>
        <v>High Tide Combo</v>
      </c>
      <c r="K999" t="str">
        <f t="shared" si="77"/>
        <v>Rakdos Madness-High Tide Combo</v>
      </c>
    </row>
    <row r="1000" spans="1:11" x14ac:dyDescent="0.3">
      <c r="A1000">
        <v>507</v>
      </c>
      <c r="B1000" t="s">
        <v>2403</v>
      </c>
      <c r="C1000" t="s">
        <v>26</v>
      </c>
      <c r="D1000" t="s">
        <v>363</v>
      </c>
      <c r="E1000" s="1" t="str">
        <f t="shared" si="75"/>
        <v>Davide Caracciolo-Matteo Mazzetti</v>
      </c>
      <c r="F1000" t="str">
        <f t="shared" si="78"/>
        <v>Lost</v>
      </c>
      <c r="G1000" s="1">
        <f t="shared" si="79"/>
        <v>2</v>
      </c>
      <c r="H1000">
        <f t="shared" si="76"/>
        <v>1</v>
      </c>
      <c r="I1000" t="str">
        <f>INDEX(META!$B:$B,MATCH(B1000,META!$A:$A,0))</f>
        <v>Rakdos Madness</v>
      </c>
      <c r="J1000" t="str">
        <f>INDEX(META!$B:$B,MATCH(D1000,META!$A:$A,0))</f>
        <v>Mono Red Madness</v>
      </c>
      <c r="K1000" t="str">
        <f t="shared" si="77"/>
        <v>Rakdos Madness-Mono Red Madness</v>
      </c>
    </row>
    <row r="1001" spans="1:11" x14ac:dyDescent="0.3">
      <c r="A1001">
        <v>508</v>
      </c>
      <c r="B1001" t="s">
        <v>2428</v>
      </c>
      <c r="C1001" t="s">
        <v>27</v>
      </c>
      <c r="D1001" t="s">
        <v>100</v>
      </c>
      <c r="E1001" s="1" t="str">
        <f t="shared" si="75"/>
        <v>phillip drage-Alessio Dicandia</v>
      </c>
      <c r="F1001" t="str">
        <f t="shared" si="78"/>
        <v>Lost</v>
      </c>
      <c r="G1001" s="1">
        <f t="shared" si="79"/>
        <v>2</v>
      </c>
      <c r="H1001">
        <f t="shared" si="76"/>
        <v>1</v>
      </c>
      <c r="I1001" t="str">
        <f>INDEX(META!$B:$B,MATCH(B1001,META!$A:$A,0))</f>
        <v>Grixis Affinity</v>
      </c>
      <c r="J1001" t="str">
        <f>INDEX(META!$B:$B,MATCH(D1001,META!$A:$A,0))</f>
        <v>Mono Blue Terror</v>
      </c>
      <c r="K1001" t="str">
        <f t="shared" si="77"/>
        <v>Grixis Affinity-Mono Blue Terror</v>
      </c>
    </row>
    <row r="1002" spans="1:11" x14ac:dyDescent="0.3">
      <c r="A1002">
        <v>509</v>
      </c>
      <c r="B1002" t="s">
        <v>2631</v>
      </c>
      <c r="C1002" t="s">
        <v>26</v>
      </c>
      <c r="D1002" t="s">
        <v>273</v>
      </c>
      <c r="E1002" s="1" t="str">
        <f t="shared" si="75"/>
        <v>Robert Luther-Marcello Tomasina</v>
      </c>
      <c r="F1002" t="str">
        <f t="shared" si="78"/>
        <v>Lost</v>
      </c>
      <c r="G1002" s="1">
        <f t="shared" si="79"/>
        <v>2</v>
      </c>
      <c r="H1002">
        <f t="shared" si="76"/>
        <v>1</v>
      </c>
      <c r="I1002" t="str">
        <f>INDEX(META!$B:$B,MATCH(B1002,META!$A:$A,0))</f>
        <v>Jund Wildfire</v>
      </c>
      <c r="J1002" t="str">
        <f>INDEX(META!$B:$B,MATCH(D1002,META!$A:$A,0))</f>
        <v>Gardens</v>
      </c>
      <c r="K1002" t="str">
        <f t="shared" si="77"/>
        <v>Jund Wildfire-Gardens</v>
      </c>
    </row>
    <row r="1003" spans="1:11" x14ac:dyDescent="0.3">
      <c r="A1003">
        <v>510</v>
      </c>
      <c r="B1003" t="s">
        <v>1072</v>
      </c>
      <c r="C1003" t="s">
        <v>25</v>
      </c>
      <c r="D1003" t="s">
        <v>3140</v>
      </c>
      <c r="E1003" s="1" t="str">
        <f t="shared" si="75"/>
        <v>Gianmarco Parolin-Nicola Marchetti</v>
      </c>
      <c r="F1003" t="str">
        <f t="shared" si="78"/>
        <v>Won</v>
      </c>
      <c r="G1003" s="1">
        <f t="shared" si="79"/>
        <v>2</v>
      </c>
      <c r="H1003">
        <f t="shared" si="76"/>
        <v>1</v>
      </c>
      <c r="I1003" t="str">
        <f>INDEX(META!$B:$B,MATCH(B1003,META!$A:$A,0))</f>
        <v>Jund Wildfire</v>
      </c>
      <c r="J1003" t="str">
        <f>INDEX(META!$B:$B,MATCH(D1003,META!$A:$A,0))</f>
        <v>Mono Blue Terror</v>
      </c>
      <c r="K1003" t="str">
        <f t="shared" si="77"/>
        <v>Jund Wildfire-Mono Blue Terror</v>
      </c>
    </row>
    <row r="1004" spans="1:11" x14ac:dyDescent="0.3">
      <c r="A1004">
        <v>511</v>
      </c>
      <c r="B1004" t="s">
        <v>2537</v>
      </c>
      <c r="C1004" t="s">
        <v>25</v>
      </c>
      <c r="D1004" t="s">
        <v>2100</v>
      </c>
      <c r="E1004" s="1" t="str">
        <f t="shared" si="75"/>
        <v>antonio cuomo-Nicolò Dushan Saponaro</v>
      </c>
      <c r="F1004" t="str">
        <f t="shared" si="78"/>
        <v>Won</v>
      </c>
      <c r="G1004" s="1">
        <f t="shared" si="79"/>
        <v>2</v>
      </c>
      <c r="H1004">
        <f t="shared" si="76"/>
        <v>1</v>
      </c>
      <c r="I1004" t="str">
        <f>INDEX(META!$B:$B,MATCH(B1004,META!$A:$A,0))</f>
        <v>Mono Blue Aggro</v>
      </c>
      <c r="J1004" t="str">
        <f>INDEX(META!$B:$B,MATCH(D1004,META!$A:$A,0))</f>
        <v>Azorius Familiars</v>
      </c>
      <c r="K1004" t="str">
        <f t="shared" si="77"/>
        <v>Mono Blue Aggro-Azorius Familiars</v>
      </c>
    </row>
    <row r="1005" spans="1:11" x14ac:dyDescent="0.3">
      <c r="A1005">
        <v>512</v>
      </c>
      <c r="B1005" t="s">
        <v>2806</v>
      </c>
      <c r="C1005" t="s">
        <v>27</v>
      </c>
      <c r="D1005" t="s">
        <v>2762</v>
      </c>
      <c r="E1005" s="1" t="str">
        <f t="shared" si="75"/>
        <v>Nicholas Cirinesi-Matteo Chiesa</v>
      </c>
      <c r="F1005" t="str">
        <f t="shared" si="78"/>
        <v>Lost</v>
      </c>
      <c r="G1005" s="1">
        <f t="shared" si="79"/>
        <v>2</v>
      </c>
      <c r="H1005">
        <f t="shared" si="76"/>
        <v>1</v>
      </c>
      <c r="I1005" t="str">
        <f>INDEX(META!$B:$B,MATCH(B1005,META!$A:$A,0))</f>
        <v>Mono Blue Aggro</v>
      </c>
      <c r="J1005" t="str">
        <f>INDEX(META!$B:$B,MATCH(D1005,META!$A:$A,0))</f>
        <v>Mono Red Synth</v>
      </c>
      <c r="K1005" t="str">
        <f t="shared" si="77"/>
        <v>Mono Blue Aggro-Mono Red Synth</v>
      </c>
    </row>
    <row r="1006" spans="1:11" x14ac:dyDescent="0.3">
      <c r="A1006">
        <v>513</v>
      </c>
      <c r="B1006" t="s">
        <v>1482</v>
      </c>
      <c r="C1006" t="s">
        <v>26</v>
      </c>
      <c r="D1006" t="s">
        <v>2643</v>
      </c>
      <c r="E1006" s="1" t="str">
        <f t="shared" si="75"/>
        <v>Baptiste Carreaux-Federico Bonadè</v>
      </c>
      <c r="F1006" t="str">
        <f t="shared" si="78"/>
        <v>Lost</v>
      </c>
      <c r="G1006" s="1">
        <f t="shared" si="79"/>
        <v>2</v>
      </c>
      <c r="H1006">
        <f t="shared" si="76"/>
        <v>1</v>
      </c>
      <c r="I1006" t="str">
        <f>INDEX(META!$B:$B,MATCH(B1006,META!$A:$A,0))</f>
        <v>Jund Wildfire</v>
      </c>
      <c r="J1006" t="str">
        <f>INDEX(META!$B:$B,MATCH(D1006,META!$A:$A,0))</f>
        <v>High Tide Combo</v>
      </c>
      <c r="K1006" t="str">
        <f t="shared" si="77"/>
        <v>Jund Wildfire-High Tide Combo</v>
      </c>
    </row>
    <row r="1007" spans="1:11" x14ac:dyDescent="0.3">
      <c r="A1007">
        <v>514</v>
      </c>
      <c r="B1007" t="s">
        <v>348</v>
      </c>
      <c r="C1007" t="s">
        <v>27</v>
      </c>
      <c r="D1007" t="s">
        <v>2841</v>
      </c>
      <c r="E1007" s="1" t="str">
        <f t="shared" si="75"/>
        <v>Ennio Ciuti-Michele Grippo</v>
      </c>
      <c r="F1007" t="str">
        <f t="shared" si="78"/>
        <v>Lost</v>
      </c>
      <c r="G1007" s="1">
        <f t="shared" si="79"/>
        <v>2</v>
      </c>
      <c r="H1007">
        <f t="shared" si="76"/>
        <v>1</v>
      </c>
      <c r="I1007" t="str">
        <f>INDEX(META!$B:$B,MATCH(B1007,META!$A:$A,0))</f>
        <v>Altar Tron</v>
      </c>
      <c r="J1007" t="str">
        <f>INDEX(META!$B:$B,MATCH(D1007,META!$A:$A,0))</f>
        <v>Jund Wildfire</v>
      </c>
      <c r="K1007" t="str">
        <f t="shared" si="77"/>
        <v>Altar Tron-Jund Wildfire</v>
      </c>
    </row>
    <row r="1008" spans="1:11" x14ac:dyDescent="0.3">
      <c r="A1008">
        <v>515</v>
      </c>
      <c r="B1008" t="s">
        <v>267</v>
      </c>
      <c r="C1008" t="s">
        <v>25</v>
      </c>
      <c r="D1008" t="s">
        <v>2591</v>
      </c>
      <c r="E1008" s="1" t="str">
        <f t="shared" si="75"/>
        <v>Alessandro Benichi-Giacomo Borghi</v>
      </c>
      <c r="F1008" t="str">
        <f t="shared" si="78"/>
        <v>Won</v>
      </c>
      <c r="G1008" s="1">
        <f t="shared" si="79"/>
        <v>2</v>
      </c>
      <c r="H1008">
        <f t="shared" si="76"/>
        <v>1</v>
      </c>
      <c r="I1008" t="str">
        <f>INDEX(META!$B:$B,MATCH(B1008,META!$A:$A,0))</f>
        <v>Jund Wildfire</v>
      </c>
      <c r="J1008" t="str">
        <f>INDEX(META!$B:$B,MATCH(D1008,META!$A:$A,0))</f>
        <v>Orzhov Blade</v>
      </c>
      <c r="K1008" t="str">
        <f t="shared" si="77"/>
        <v>Jund Wildfire-Orzhov Blade</v>
      </c>
    </row>
    <row r="1009" spans="1:11" x14ac:dyDescent="0.3">
      <c r="A1009">
        <v>516</v>
      </c>
      <c r="B1009" t="s">
        <v>222</v>
      </c>
      <c r="C1009" t="s">
        <v>28</v>
      </c>
      <c r="D1009" t="s">
        <v>2712</v>
      </c>
      <c r="E1009" s="1" t="str">
        <f t="shared" si="75"/>
        <v>Nicolò Brandolese-Salvatore Manuel Esposito</v>
      </c>
      <c r="F1009" t="str">
        <f t="shared" si="78"/>
        <v>Won</v>
      </c>
      <c r="G1009" s="1">
        <f t="shared" si="79"/>
        <v>2</v>
      </c>
      <c r="H1009">
        <f t="shared" si="76"/>
        <v>1</v>
      </c>
      <c r="I1009" t="str">
        <f>INDEX(META!$B:$B,MATCH(B1009,META!$A:$A,0))</f>
        <v>Walls</v>
      </c>
      <c r="J1009" t="str">
        <f>INDEX(META!$B:$B,MATCH(D1009,META!$A:$A,0))</f>
        <v>Mono Red Synth</v>
      </c>
      <c r="K1009" t="str">
        <f t="shared" si="77"/>
        <v>Walls-Mono Red Synth</v>
      </c>
    </row>
    <row r="1010" spans="1:11" x14ac:dyDescent="0.3">
      <c r="A1010">
        <v>517</v>
      </c>
      <c r="B1010" t="s">
        <v>423</v>
      </c>
      <c r="C1010" t="s">
        <v>25</v>
      </c>
      <c r="D1010" t="s">
        <v>3083</v>
      </c>
      <c r="E1010" s="1" t="str">
        <f t="shared" si="75"/>
        <v>Edoardo Mondi-Alessandro Negrini</v>
      </c>
      <c r="F1010" t="str">
        <f t="shared" si="78"/>
        <v>Won</v>
      </c>
      <c r="G1010" s="1">
        <f t="shared" si="79"/>
        <v>2</v>
      </c>
      <c r="H1010">
        <f t="shared" si="76"/>
        <v>1</v>
      </c>
      <c r="I1010" t="str">
        <f>INDEX(META!$B:$B,MATCH(B1010,META!$A:$A,0))</f>
        <v>Mono Blue Terror</v>
      </c>
      <c r="J1010" t="str">
        <f>INDEX(META!$B:$B,MATCH(D1010,META!$A:$A,0))</f>
        <v>Gruul Monsters</v>
      </c>
      <c r="K1010" t="str">
        <f t="shared" si="77"/>
        <v>Mono Blue Terror-Gruul Monsters</v>
      </c>
    </row>
    <row r="1011" spans="1:11" x14ac:dyDescent="0.3">
      <c r="A1011">
        <v>518</v>
      </c>
      <c r="B1011" t="s">
        <v>3045</v>
      </c>
      <c r="C1011" t="s">
        <v>25</v>
      </c>
      <c r="D1011" t="s">
        <v>2837</v>
      </c>
      <c r="E1011" s="1" t="str">
        <f t="shared" si="75"/>
        <v>Simone Insalaco-Emanuele Vitali</v>
      </c>
      <c r="F1011" t="str">
        <f t="shared" si="78"/>
        <v>Won</v>
      </c>
      <c r="G1011" s="1">
        <f t="shared" si="79"/>
        <v>2</v>
      </c>
      <c r="H1011">
        <f t="shared" si="76"/>
        <v>1</v>
      </c>
      <c r="I1011" t="str">
        <f>INDEX(META!$B:$B,MATCH(B1011,META!$A:$A,0))</f>
        <v>Jund Wildfire</v>
      </c>
      <c r="J1011" t="str">
        <f>INDEX(META!$B:$B,MATCH(D1011,META!$A:$A,0))</f>
        <v>Orzhov Breathless</v>
      </c>
      <c r="K1011" t="str">
        <f t="shared" si="77"/>
        <v>Jund Wildfire-Orzhov Breathless</v>
      </c>
    </row>
    <row r="1012" spans="1:11" x14ac:dyDescent="0.3">
      <c r="A1012">
        <v>519</v>
      </c>
      <c r="B1012" t="s">
        <v>2649</v>
      </c>
      <c r="C1012" t="s">
        <v>27</v>
      </c>
      <c r="D1012" t="s">
        <v>438</v>
      </c>
      <c r="E1012" s="1" t="str">
        <f t="shared" si="75"/>
        <v>Salvatore Marco Iavarone-Silvia Piras</v>
      </c>
      <c r="F1012" t="str">
        <f t="shared" si="78"/>
        <v>Lost</v>
      </c>
      <c r="G1012" s="1">
        <f t="shared" si="79"/>
        <v>2</v>
      </c>
      <c r="H1012">
        <f t="shared" si="76"/>
        <v>1</v>
      </c>
      <c r="I1012" t="str">
        <f>INDEX(META!$B:$B,MATCH(B1012,META!$A:$A,0))</f>
        <v>Mardu Ephemerate</v>
      </c>
      <c r="J1012" t="str">
        <f>INDEX(META!$B:$B,MATCH(D1012,META!$A:$A,0))</f>
        <v>Mono Red Madness</v>
      </c>
      <c r="K1012" t="str">
        <f t="shared" si="77"/>
        <v>Mardu Ephemerate-Mono Red Madness</v>
      </c>
    </row>
    <row r="1013" spans="1:11" x14ac:dyDescent="0.3">
      <c r="A1013">
        <v>520</v>
      </c>
      <c r="B1013" t="s">
        <v>980</v>
      </c>
      <c r="C1013" t="s">
        <v>27</v>
      </c>
      <c r="D1013" t="s">
        <v>2652</v>
      </c>
      <c r="E1013" s="1" t="str">
        <f t="shared" si="75"/>
        <v>Ermes Dallavo-Dario Bessi</v>
      </c>
      <c r="F1013" t="str">
        <f t="shared" si="78"/>
        <v>Lost</v>
      </c>
      <c r="G1013" s="1">
        <f t="shared" si="79"/>
        <v>2</v>
      </c>
      <c r="H1013">
        <f t="shared" si="76"/>
        <v>1</v>
      </c>
      <c r="I1013" t="str">
        <f>INDEX(META!$B:$B,MATCH(B1013,META!$A:$A,0))</f>
        <v>Mono Blue Terror</v>
      </c>
      <c r="J1013" t="str">
        <f>INDEX(META!$B:$B,MATCH(D1013,META!$A:$A,0))</f>
        <v>Mono Blue Aggro</v>
      </c>
      <c r="K1013" t="str">
        <f t="shared" si="77"/>
        <v>Mono Blue Terror-Mono Blue Aggro</v>
      </c>
    </row>
    <row r="1014" spans="1:11" x14ac:dyDescent="0.3">
      <c r="A1014">
        <v>521</v>
      </c>
      <c r="B1014" t="s">
        <v>1399</v>
      </c>
      <c r="C1014" t="s">
        <v>25</v>
      </c>
      <c r="D1014" t="s">
        <v>3060</v>
      </c>
      <c r="E1014" s="1" t="str">
        <f t="shared" si="75"/>
        <v>Tiziano Boni-Davide D'Orta</v>
      </c>
      <c r="F1014" t="str">
        <f t="shared" si="78"/>
        <v>Won</v>
      </c>
      <c r="G1014" s="1">
        <f t="shared" si="79"/>
        <v>2</v>
      </c>
      <c r="H1014">
        <f t="shared" si="76"/>
        <v>1</v>
      </c>
      <c r="I1014" t="str">
        <f>INDEX(META!$B:$B,MATCH(B1014,META!$A:$A,0))</f>
        <v>Mono Red Synth</v>
      </c>
      <c r="J1014" t="str">
        <f>INDEX(META!$B:$B,MATCH(D1014,META!$A:$A,0))</f>
        <v>Mono Blue Aggro</v>
      </c>
      <c r="K1014" t="str">
        <f t="shared" si="77"/>
        <v>Mono Red Synth-Mono Blue Aggro</v>
      </c>
    </row>
    <row r="1015" spans="1:11" x14ac:dyDescent="0.3">
      <c r="A1015">
        <v>522</v>
      </c>
      <c r="B1015" t="s">
        <v>299</v>
      </c>
      <c r="C1015" t="s">
        <v>25</v>
      </c>
      <c r="D1015" t="s">
        <v>2704</v>
      </c>
      <c r="E1015" s="1" t="str">
        <f t="shared" si="75"/>
        <v>Lorenzo Bachiorri-Davide Giorgini</v>
      </c>
      <c r="F1015" t="str">
        <f t="shared" si="78"/>
        <v>Won</v>
      </c>
      <c r="G1015" s="1">
        <f t="shared" si="79"/>
        <v>2</v>
      </c>
      <c r="H1015">
        <f t="shared" si="76"/>
        <v>1</v>
      </c>
      <c r="I1015" t="str">
        <f>INDEX(META!$B:$B,MATCH(B1015,META!$A:$A,0))</f>
        <v>Mono Red Synth</v>
      </c>
      <c r="J1015" t="str">
        <f>INDEX(META!$B:$B,MATCH(D1015,META!$A:$A,0))</f>
        <v>Jund Wildfire</v>
      </c>
      <c r="K1015" t="str">
        <f t="shared" si="77"/>
        <v>Mono Red Synth-Jund Wildfire</v>
      </c>
    </row>
    <row r="1016" spans="1:11" x14ac:dyDescent="0.3">
      <c r="A1016">
        <v>523</v>
      </c>
      <c r="B1016" t="s">
        <v>1239</v>
      </c>
      <c r="C1016" t="s">
        <v>26</v>
      </c>
      <c r="D1016" t="s">
        <v>2772</v>
      </c>
      <c r="E1016" s="1" t="str">
        <f t="shared" si="75"/>
        <v>Mattia Fiaccadori-Davide Castrianni</v>
      </c>
      <c r="F1016" t="str">
        <f t="shared" si="78"/>
        <v>Lost</v>
      </c>
      <c r="G1016" s="1">
        <f t="shared" si="79"/>
        <v>2</v>
      </c>
      <c r="H1016">
        <f t="shared" si="76"/>
        <v>1</v>
      </c>
      <c r="I1016" t="str">
        <f>INDEX(META!$B:$B,MATCH(B1016,META!$A:$A,0))</f>
        <v>Azorius Familiars</v>
      </c>
      <c r="J1016" t="str">
        <f>INDEX(META!$B:$B,MATCH(D1016,META!$A:$A,0))</f>
        <v>Mono Red Synth</v>
      </c>
      <c r="K1016" t="str">
        <f t="shared" si="77"/>
        <v>Azorius Familiars-Mono Red Synth</v>
      </c>
    </row>
    <row r="1017" spans="1:11" x14ac:dyDescent="0.3">
      <c r="A1017">
        <v>524</v>
      </c>
      <c r="B1017" t="s">
        <v>2847</v>
      </c>
      <c r="C1017" t="s">
        <v>28</v>
      </c>
      <c r="D1017" t="s">
        <v>2820</v>
      </c>
      <c r="E1017" s="1" t="str">
        <f t="shared" si="75"/>
        <v>Pasquale Antonio Rotundo-Tiziano morelli</v>
      </c>
      <c r="F1017" t="str">
        <f t="shared" si="78"/>
        <v>Won</v>
      </c>
      <c r="G1017" s="1">
        <f t="shared" si="79"/>
        <v>2</v>
      </c>
      <c r="H1017">
        <f t="shared" si="76"/>
        <v>1</v>
      </c>
      <c r="I1017" t="str">
        <f>INDEX(META!$B:$B,MATCH(B1017,META!$A:$A,0))</f>
        <v>Mono Black Midrange</v>
      </c>
      <c r="J1017" t="str">
        <f>INDEX(META!$B:$B,MATCH(D1017,META!$A:$A,0))</f>
        <v>Altar Tron</v>
      </c>
      <c r="K1017" t="str">
        <f t="shared" si="77"/>
        <v>Mono Black Midrange-Altar Tron</v>
      </c>
    </row>
    <row r="1018" spans="1:11" x14ac:dyDescent="0.3">
      <c r="A1018">
        <v>525</v>
      </c>
      <c r="B1018" t="s">
        <v>3200</v>
      </c>
      <c r="C1018" t="s">
        <v>26</v>
      </c>
      <c r="D1018" t="s">
        <v>2872</v>
      </c>
      <c r="E1018" s="1" t="str">
        <f t="shared" si="75"/>
        <v>andrès giannini-Lorenzo Natali</v>
      </c>
      <c r="F1018" t="str">
        <f t="shared" si="78"/>
        <v>Lost</v>
      </c>
      <c r="G1018" s="1">
        <f t="shared" si="79"/>
        <v>2</v>
      </c>
      <c r="H1018">
        <f t="shared" si="76"/>
        <v>1</v>
      </c>
      <c r="I1018" t="str">
        <f>INDEX(META!$B:$B,MATCH(B1018,META!$A:$A,0))</f>
        <v>Elves</v>
      </c>
      <c r="J1018" t="str">
        <f>INDEX(META!$B:$B,MATCH(D1018,META!$A:$A,0))</f>
        <v>Jund Wildfire</v>
      </c>
      <c r="K1018" t="str">
        <f t="shared" si="77"/>
        <v>Elves-Jund Wildfire</v>
      </c>
    </row>
    <row r="1019" spans="1:11" x14ac:dyDescent="0.3">
      <c r="A1019">
        <v>526</v>
      </c>
      <c r="B1019" t="s">
        <v>3013</v>
      </c>
      <c r="C1019" t="s">
        <v>27</v>
      </c>
      <c r="D1019" t="s">
        <v>349</v>
      </c>
      <c r="E1019" s="1" t="str">
        <f t="shared" si="75"/>
        <v>Alessandro Lancini-Edoardo Musetti</v>
      </c>
      <c r="F1019" t="str">
        <f t="shared" si="78"/>
        <v>Lost</v>
      </c>
      <c r="G1019" s="1">
        <f t="shared" si="79"/>
        <v>2</v>
      </c>
      <c r="H1019">
        <f t="shared" si="76"/>
        <v>1</v>
      </c>
      <c r="I1019" t="str">
        <f>INDEX(META!$B:$B,MATCH(B1019,META!$A:$A,0))</f>
        <v>High Tide Combo</v>
      </c>
      <c r="J1019" t="str">
        <f>INDEX(META!$B:$B,MATCH(D1019,META!$A:$A,0))</f>
        <v>Mono Red Old Style</v>
      </c>
      <c r="K1019" t="str">
        <f t="shared" si="77"/>
        <v>High Tide Combo-Mono Red Old Style</v>
      </c>
    </row>
    <row r="1020" spans="1:11" x14ac:dyDescent="0.3">
      <c r="A1020">
        <v>527</v>
      </c>
      <c r="B1020" t="s">
        <v>935</v>
      </c>
      <c r="C1020" t="s">
        <v>29</v>
      </c>
      <c r="D1020" t="s">
        <v>2908</v>
      </c>
      <c r="E1020" s="1" t="str">
        <f t="shared" si="75"/>
        <v>Matteo Skelly-Amedeo Ciurli</v>
      </c>
      <c r="F1020" t="str">
        <f t="shared" si="78"/>
        <v>Draw</v>
      </c>
      <c r="G1020" s="1">
        <f t="shared" si="79"/>
        <v>2</v>
      </c>
      <c r="H1020">
        <f t="shared" si="76"/>
        <v>1</v>
      </c>
      <c r="I1020" t="str">
        <f>INDEX(META!$B:$B,MATCH(B1020,META!$A:$A,0))</f>
        <v>Gruul Monsters</v>
      </c>
      <c r="J1020" t="str">
        <f>INDEX(META!$B:$B,MATCH(D1020,META!$A:$A,0))</f>
        <v>Dimir Affinity</v>
      </c>
      <c r="K1020" t="str">
        <f t="shared" si="77"/>
        <v>Gruul Monsters-Dimir Affinity</v>
      </c>
    </row>
    <row r="1021" spans="1:11" x14ac:dyDescent="0.3">
      <c r="A1021">
        <v>528</v>
      </c>
      <c r="B1021" t="s">
        <v>2915</v>
      </c>
      <c r="C1021" t="s">
        <v>26</v>
      </c>
      <c r="D1021" t="s">
        <v>360</v>
      </c>
      <c r="E1021" s="1" t="str">
        <f t="shared" si="75"/>
        <v>Giovanni Ingrassia-Luigi De Franco</v>
      </c>
      <c r="F1021" t="str">
        <f t="shared" si="78"/>
        <v>Lost</v>
      </c>
      <c r="G1021" s="1">
        <f t="shared" si="79"/>
        <v>2</v>
      </c>
      <c r="H1021">
        <f t="shared" si="76"/>
        <v>1</v>
      </c>
      <c r="I1021" t="str">
        <f>INDEX(META!$B:$B,MATCH(B1021,META!$A:$A,0))</f>
        <v>Grixis Affinity</v>
      </c>
      <c r="J1021" t="str">
        <f>INDEX(META!$B:$B,MATCH(D1021,META!$A:$A,0))</f>
        <v>Mono Blue Aggro</v>
      </c>
      <c r="K1021" t="str">
        <f t="shared" si="77"/>
        <v>Grixis Affinity-Mono Blue Aggro</v>
      </c>
    </row>
    <row r="1022" spans="1:11" x14ac:dyDescent="0.3">
      <c r="A1022">
        <v>529</v>
      </c>
      <c r="B1022" t="s">
        <v>2168</v>
      </c>
      <c r="C1022" t="s">
        <v>26</v>
      </c>
      <c r="D1022" t="s">
        <v>2976</v>
      </c>
      <c r="E1022" s="1" t="str">
        <f t="shared" si="75"/>
        <v>Gabriele Candida-Alberto Francescato</v>
      </c>
      <c r="F1022" t="str">
        <f t="shared" si="78"/>
        <v>Lost</v>
      </c>
      <c r="G1022" s="1">
        <f t="shared" si="79"/>
        <v>2</v>
      </c>
      <c r="H1022">
        <f t="shared" si="76"/>
        <v>1</v>
      </c>
      <c r="I1022" t="str">
        <f>INDEX(META!$B:$B,MATCH(B1022,META!$A:$A,0))</f>
        <v>Dredge</v>
      </c>
      <c r="J1022" t="str">
        <f>INDEX(META!$B:$B,MATCH(D1022,META!$A:$A,0))</f>
        <v>Dimir Terror</v>
      </c>
      <c r="K1022" t="str">
        <f t="shared" si="77"/>
        <v>Dredge-Dimir Terror</v>
      </c>
    </row>
    <row r="1023" spans="1:11" x14ac:dyDescent="0.3">
      <c r="A1023">
        <v>530</v>
      </c>
      <c r="B1023" t="s">
        <v>2930</v>
      </c>
      <c r="C1023" t="s">
        <v>27</v>
      </c>
      <c r="D1023" t="s">
        <v>373</v>
      </c>
      <c r="E1023" s="1" t="str">
        <f t="shared" si="75"/>
        <v>Davide Santoro-Paulina Radecka</v>
      </c>
      <c r="F1023" t="str">
        <f t="shared" si="78"/>
        <v>Lost</v>
      </c>
      <c r="G1023" s="1">
        <f t="shared" si="79"/>
        <v>2</v>
      </c>
      <c r="H1023">
        <f t="shared" si="76"/>
        <v>1</v>
      </c>
      <c r="I1023" t="str">
        <f>INDEX(META!$B:$B,MATCH(B1023,META!$A:$A,0))</f>
        <v>White Weenie</v>
      </c>
      <c r="J1023" t="str">
        <f>INDEX(META!$B:$B,MATCH(D1023,META!$A:$A,0))</f>
        <v>Mono Red Madness</v>
      </c>
      <c r="K1023" t="str">
        <f t="shared" si="77"/>
        <v>White Weenie-Mono Red Madness</v>
      </c>
    </row>
    <row r="1024" spans="1:11" x14ac:dyDescent="0.3">
      <c r="A1024">
        <v>531</v>
      </c>
      <c r="B1024" t="s">
        <v>429</v>
      </c>
      <c r="C1024" t="s">
        <v>25</v>
      </c>
      <c r="D1024" t="s">
        <v>2958</v>
      </c>
      <c r="E1024" s="1" t="str">
        <f t="shared" si="75"/>
        <v>sebastiano fornasari-Andrea Stelitano</v>
      </c>
      <c r="F1024" t="str">
        <f t="shared" si="78"/>
        <v>Won</v>
      </c>
      <c r="G1024" s="1">
        <f t="shared" si="79"/>
        <v>2</v>
      </c>
      <c r="H1024">
        <f t="shared" si="76"/>
        <v>1</v>
      </c>
      <c r="I1024" t="str">
        <f>INDEX(META!$B:$B,MATCH(B1024,META!$A:$A,0))</f>
        <v>Altar Tron</v>
      </c>
      <c r="J1024" t="str">
        <f>INDEX(META!$B:$B,MATCH(D1024,META!$A:$A,0))</f>
        <v>Jund Wildfire</v>
      </c>
      <c r="K1024" t="str">
        <f t="shared" si="77"/>
        <v>Altar Tron-Jund Wildfire</v>
      </c>
    </row>
    <row r="1025" spans="1:11" x14ac:dyDescent="0.3">
      <c r="A1025">
        <v>532</v>
      </c>
      <c r="B1025" t="s">
        <v>2075</v>
      </c>
      <c r="C1025" t="s">
        <v>28</v>
      </c>
      <c r="D1025" t="s">
        <v>2994</v>
      </c>
      <c r="E1025" s="1" t="str">
        <f t="shared" ref="E1025:E1088" si="80">B1025&amp;"-"&amp;D1025</f>
        <v>Alessandro Giuliano-Enrico Ruiz</v>
      </c>
      <c r="F1025" t="str">
        <f t="shared" si="78"/>
        <v>Won</v>
      </c>
      <c r="G1025" s="1">
        <f t="shared" si="79"/>
        <v>2</v>
      </c>
      <c r="H1025">
        <f t="shared" si="76"/>
        <v>1</v>
      </c>
      <c r="I1025" t="str">
        <f>INDEX(META!$B:$B,MATCH(B1025,META!$A:$A,0))</f>
        <v>Jund Wildfire</v>
      </c>
      <c r="J1025" t="str">
        <f>INDEX(META!$B:$B,MATCH(D1025,META!$A:$A,0))</f>
        <v>Mono Red Synth</v>
      </c>
      <c r="K1025" t="str">
        <f t="shared" si="77"/>
        <v>Jund Wildfire-Mono Red Synth</v>
      </c>
    </row>
    <row r="1026" spans="1:11" x14ac:dyDescent="0.3">
      <c r="A1026">
        <v>533</v>
      </c>
      <c r="B1026" t="s">
        <v>2520</v>
      </c>
      <c r="C1026" t="s">
        <v>26</v>
      </c>
      <c r="D1026" t="s">
        <v>3171</v>
      </c>
      <c r="E1026" s="1" t="str">
        <f t="shared" si="80"/>
        <v>Andrea Gili-Matteo Costamagna</v>
      </c>
      <c r="F1026" t="str">
        <f t="shared" si="78"/>
        <v>Lost</v>
      </c>
      <c r="G1026" s="1">
        <f t="shared" si="79"/>
        <v>2</v>
      </c>
      <c r="H1026">
        <f t="shared" ref="H1026:H1089" si="81">AND(I1026&gt;0,J1026&gt;0)*1</f>
        <v>1</v>
      </c>
      <c r="I1026" t="str">
        <f>INDEX(META!$B:$B,MATCH(B1026,META!$A:$A,0))</f>
        <v>Jund Wildfire</v>
      </c>
      <c r="J1026" t="str">
        <f>INDEX(META!$B:$B,MATCH(D1026,META!$A:$A,0))</f>
        <v>Caw Gate</v>
      </c>
      <c r="K1026" t="str">
        <f t="shared" ref="K1026:K1089" si="82">I1026&amp;"-"&amp;J1026</f>
        <v>Jund Wildfire-Caw Gate</v>
      </c>
    </row>
    <row r="1027" spans="1:11" x14ac:dyDescent="0.3">
      <c r="A1027">
        <v>534</v>
      </c>
      <c r="B1027" t="s">
        <v>3094</v>
      </c>
      <c r="C1027" t="s">
        <v>27</v>
      </c>
      <c r="D1027" t="s">
        <v>1568</v>
      </c>
      <c r="E1027" s="1" t="str">
        <f t="shared" si="80"/>
        <v>Jacopo Burelli-Roberto Arfavelli</v>
      </c>
      <c r="F1027" t="str">
        <f t="shared" ref="F1027:F1090" si="83">_xlfn.TEXTBEFORE(C1027," ")</f>
        <v>Lost</v>
      </c>
      <c r="G1027" s="1">
        <f t="shared" ref="G1027:G1090" si="84">IF(A1027&gt;=A1026,G1026,G1026+1)</f>
        <v>2</v>
      </c>
      <c r="H1027">
        <f t="shared" si="81"/>
        <v>1</v>
      </c>
      <c r="I1027" t="str">
        <f>INDEX(META!$B:$B,MATCH(B1027,META!$A:$A,0))</f>
        <v>Dimir Terror</v>
      </c>
      <c r="J1027" t="str">
        <f>INDEX(META!$B:$B,MATCH(D1027,META!$A:$A,0))</f>
        <v>Mono Red Synth</v>
      </c>
      <c r="K1027" t="str">
        <f t="shared" si="82"/>
        <v>Dimir Terror-Mono Red Synth</v>
      </c>
    </row>
    <row r="1028" spans="1:11" x14ac:dyDescent="0.3">
      <c r="A1028">
        <v>535</v>
      </c>
      <c r="B1028" t="s">
        <v>3163</v>
      </c>
      <c r="C1028" t="s">
        <v>28</v>
      </c>
      <c r="D1028" t="s">
        <v>371</v>
      </c>
      <c r="E1028" s="1" t="str">
        <f t="shared" si="80"/>
        <v>Michael Casale-Nicolò Davanzo</v>
      </c>
      <c r="F1028" t="str">
        <f t="shared" si="83"/>
        <v>Won</v>
      </c>
      <c r="G1028" s="1">
        <f t="shared" si="84"/>
        <v>2</v>
      </c>
      <c r="H1028">
        <f t="shared" si="81"/>
        <v>1</v>
      </c>
      <c r="I1028" t="str">
        <f>INDEX(META!$B:$B,MATCH(B1028,META!$A:$A,0))</f>
        <v>Altar Tron</v>
      </c>
      <c r="J1028" t="str">
        <f>INDEX(META!$B:$B,MATCH(D1028,META!$A:$A,0))</f>
        <v>Jund Wildfire</v>
      </c>
      <c r="K1028" t="str">
        <f t="shared" si="82"/>
        <v>Altar Tron-Jund Wildfire</v>
      </c>
    </row>
    <row r="1029" spans="1:11" x14ac:dyDescent="0.3">
      <c r="A1029">
        <v>559</v>
      </c>
      <c r="B1029" t="s">
        <v>1192</v>
      </c>
      <c r="C1029" t="s">
        <v>25</v>
      </c>
      <c r="D1029" t="s">
        <v>3160</v>
      </c>
      <c r="E1029" s="1" t="str">
        <f t="shared" si="80"/>
        <v>Paweł Ostrowski-Alisa Farenzena</v>
      </c>
      <c r="F1029" t="str">
        <f t="shared" si="83"/>
        <v>Won</v>
      </c>
      <c r="G1029" s="1">
        <f t="shared" si="84"/>
        <v>2</v>
      </c>
      <c r="H1029">
        <f t="shared" si="81"/>
        <v>1</v>
      </c>
      <c r="I1029" t="str">
        <f>INDEX(META!$B:$B,MATCH(B1029,META!$A:$A,0))</f>
        <v>Jeskai Ephemerate</v>
      </c>
      <c r="J1029" t="str">
        <f>INDEX(META!$B:$B,MATCH(D1029,META!$A:$A,0))</f>
        <v>Slivers</v>
      </c>
      <c r="K1029" t="str">
        <f t="shared" si="82"/>
        <v>Jeskai Ephemerate-Slivers</v>
      </c>
    </row>
    <row r="1030" spans="1:11" x14ac:dyDescent="0.3">
      <c r="A1030">
        <v>560</v>
      </c>
      <c r="B1030" t="s">
        <v>2271</v>
      </c>
      <c r="C1030" t="s">
        <v>26</v>
      </c>
      <c r="D1030" t="s">
        <v>3219</v>
      </c>
      <c r="E1030" s="1" t="str">
        <f t="shared" si="80"/>
        <v>Lorenzo Celli-Diego Barbagelata</v>
      </c>
      <c r="F1030" t="str">
        <f t="shared" si="83"/>
        <v>Lost</v>
      </c>
      <c r="G1030" s="1">
        <f t="shared" si="84"/>
        <v>2</v>
      </c>
      <c r="H1030">
        <f t="shared" si="81"/>
        <v>1</v>
      </c>
      <c r="I1030" t="str">
        <f>INDEX(META!$B:$B,MATCH(B1030,META!$A:$A,0))</f>
        <v>Mono Red Madness</v>
      </c>
      <c r="J1030" t="str">
        <f>INDEX(META!$B:$B,MATCH(D1030,META!$A:$A,0))</f>
        <v>Mono Red Madness</v>
      </c>
      <c r="K1030" t="str">
        <f t="shared" si="82"/>
        <v>Mono Red Madness-Mono Red Madness</v>
      </c>
    </row>
    <row r="1031" spans="1:11" x14ac:dyDescent="0.3">
      <c r="A1031">
        <v>1</v>
      </c>
      <c r="B1031" t="s">
        <v>3039</v>
      </c>
      <c r="C1031" t="s">
        <v>26</v>
      </c>
      <c r="D1031" t="s">
        <v>354</v>
      </c>
      <c r="E1031" s="1" t="str">
        <f t="shared" si="80"/>
        <v>Damir Ettore Rolle-Milos Arsic</v>
      </c>
      <c r="F1031" t="str">
        <f t="shared" si="83"/>
        <v>Lost</v>
      </c>
      <c r="G1031" s="1">
        <f t="shared" si="84"/>
        <v>3</v>
      </c>
      <c r="H1031">
        <f t="shared" si="81"/>
        <v>1</v>
      </c>
      <c r="I1031" t="str">
        <f>INDEX(META!$B:$B,MATCH(B1031,META!$A:$A,0))</f>
        <v>Grixis Affinity</v>
      </c>
      <c r="J1031" t="str">
        <f>INDEX(META!$B:$B,MATCH(D1031,META!$A:$A,0))</f>
        <v>Mono Red Synth</v>
      </c>
      <c r="K1031" t="str">
        <f t="shared" si="82"/>
        <v>Grixis Affinity-Mono Red Synth</v>
      </c>
    </row>
    <row r="1032" spans="1:11" x14ac:dyDescent="0.3">
      <c r="A1032">
        <v>2</v>
      </c>
      <c r="B1032" t="s">
        <v>344</v>
      </c>
      <c r="C1032" t="s">
        <v>29</v>
      </c>
      <c r="D1032" t="s">
        <v>307</v>
      </c>
      <c r="E1032" s="1" t="str">
        <f t="shared" si="80"/>
        <v>Dylan Bellon-Giacomo Giuliani</v>
      </c>
      <c r="F1032" t="str">
        <f t="shared" si="83"/>
        <v>Draw</v>
      </c>
      <c r="G1032" s="1">
        <f t="shared" si="84"/>
        <v>3</v>
      </c>
      <c r="H1032">
        <f t="shared" si="81"/>
        <v>1</v>
      </c>
      <c r="I1032" t="str">
        <f>INDEX(META!$B:$B,MATCH(B1032,META!$A:$A,0))</f>
        <v>Jund Wildfire</v>
      </c>
      <c r="J1032" t="str">
        <f>INDEX(META!$B:$B,MATCH(D1032,META!$A:$A,0))</f>
        <v>Jund Wildfire</v>
      </c>
      <c r="K1032" t="str">
        <f t="shared" si="82"/>
        <v>Jund Wildfire-Jund Wildfire</v>
      </c>
    </row>
    <row r="1033" spans="1:11" x14ac:dyDescent="0.3">
      <c r="A1033">
        <v>3</v>
      </c>
      <c r="B1033" t="s">
        <v>343</v>
      </c>
      <c r="C1033" t="s">
        <v>25</v>
      </c>
      <c r="D1033" t="s">
        <v>983</v>
      </c>
      <c r="E1033" s="1" t="str">
        <f t="shared" si="80"/>
        <v>davide delinavelli-Siméon Aspe</v>
      </c>
      <c r="F1033" t="str">
        <f t="shared" si="83"/>
        <v>Won</v>
      </c>
      <c r="G1033" s="1">
        <f t="shared" si="84"/>
        <v>3</v>
      </c>
      <c r="H1033">
        <f t="shared" si="81"/>
        <v>1</v>
      </c>
      <c r="I1033" t="str">
        <f>INDEX(META!$B:$B,MATCH(B1033,META!$A:$A,0))</f>
        <v>Izzet Terror</v>
      </c>
      <c r="J1033" t="str">
        <f>INDEX(META!$B:$B,MATCH(D1033,META!$A:$A,0))</f>
        <v>Mono Blue Aggro</v>
      </c>
      <c r="K1033" t="str">
        <f t="shared" si="82"/>
        <v>Izzet Terror-Mono Blue Aggro</v>
      </c>
    </row>
    <row r="1034" spans="1:11" x14ac:dyDescent="0.3">
      <c r="A1034">
        <v>4</v>
      </c>
      <c r="B1034" t="s">
        <v>353</v>
      </c>
      <c r="C1034" t="s">
        <v>26</v>
      </c>
      <c r="D1034" t="s">
        <v>1517</v>
      </c>
      <c r="E1034" s="1" t="str">
        <f t="shared" si="80"/>
        <v>Filippo Acquotti-Andrea Beatrice</v>
      </c>
      <c r="F1034" t="str">
        <f t="shared" si="83"/>
        <v>Lost</v>
      </c>
      <c r="G1034" s="1">
        <f t="shared" si="84"/>
        <v>3</v>
      </c>
      <c r="H1034">
        <f t="shared" si="81"/>
        <v>1</v>
      </c>
      <c r="I1034" t="str">
        <f>INDEX(META!$B:$B,MATCH(B1034,META!$A:$A,0))</f>
        <v>Jund Wildfire</v>
      </c>
      <c r="J1034" t="str">
        <f>INDEX(META!$B:$B,MATCH(D1034,META!$A:$A,0))</f>
        <v>Mono Blue Terror</v>
      </c>
      <c r="K1034" t="str">
        <f t="shared" si="82"/>
        <v>Jund Wildfire-Mono Blue Terror</v>
      </c>
    </row>
    <row r="1035" spans="1:11" x14ac:dyDescent="0.3">
      <c r="A1035">
        <v>5</v>
      </c>
      <c r="B1035" t="s">
        <v>246</v>
      </c>
      <c r="C1035" t="s">
        <v>25</v>
      </c>
      <c r="D1035" t="s">
        <v>119</v>
      </c>
      <c r="E1035" s="1" t="str">
        <f t="shared" si="80"/>
        <v>Robert Vaser-Antonio De Simone</v>
      </c>
      <c r="F1035" t="str">
        <f t="shared" si="83"/>
        <v>Won</v>
      </c>
      <c r="G1035" s="1">
        <f t="shared" si="84"/>
        <v>3</v>
      </c>
      <c r="H1035">
        <f t="shared" si="81"/>
        <v>1</v>
      </c>
      <c r="I1035" t="str">
        <f>INDEX(META!$B:$B,MATCH(B1035,META!$A:$A,0))</f>
        <v>Mono Red Madness</v>
      </c>
      <c r="J1035" t="str">
        <f>INDEX(META!$B:$B,MATCH(D1035,META!$A:$A,0))</f>
        <v>Gardens</v>
      </c>
      <c r="K1035" t="str">
        <f t="shared" si="82"/>
        <v>Mono Red Madness-Gardens</v>
      </c>
    </row>
    <row r="1036" spans="1:11" x14ac:dyDescent="0.3">
      <c r="A1036">
        <v>6</v>
      </c>
      <c r="B1036" t="s">
        <v>581</v>
      </c>
      <c r="C1036" t="s">
        <v>28</v>
      </c>
      <c r="D1036" t="s">
        <v>341</v>
      </c>
      <c r="E1036" s="1" t="str">
        <f t="shared" si="80"/>
        <v>Pasquale Scognamiglio-Mirto Musci</v>
      </c>
      <c r="F1036" t="str">
        <f t="shared" si="83"/>
        <v>Won</v>
      </c>
      <c r="G1036" s="1">
        <f t="shared" si="84"/>
        <v>3</v>
      </c>
      <c r="H1036">
        <f t="shared" si="81"/>
        <v>1</v>
      </c>
      <c r="I1036" t="str">
        <f>INDEX(META!$B:$B,MATCH(B1036,META!$A:$A,0))</f>
        <v>Boros Synth</v>
      </c>
      <c r="J1036" t="str">
        <f>INDEX(META!$B:$B,MATCH(D1036,META!$A:$A,0))</f>
        <v>Mono Blue Terror</v>
      </c>
      <c r="K1036" t="str">
        <f t="shared" si="82"/>
        <v>Boros Synth-Mono Blue Terror</v>
      </c>
    </row>
    <row r="1037" spans="1:11" x14ac:dyDescent="0.3">
      <c r="A1037">
        <v>7</v>
      </c>
      <c r="B1037" t="s">
        <v>126</v>
      </c>
      <c r="C1037" t="s">
        <v>25</v>
      </c>
      <c r="D1037" t="s">
        <v>220</v>
      </c>
      <c r="E1037" s="1" t="str">
        <f t="shared" si="80"/>
        <v>Giacomo Stefanello-Marco Rossi</v>
      </c>
      <c r="F1037" t="str">
        <f t="shared" si="83"/>
        <v>Won</v>
      </c>
      <c r="G1037" s="1">
        <f t="shared" si="84"/>
        <v>3</v>
      </c>
      <c r="H1037">
        <f t="shared" si="81"/>
        <v>1</v>
      </c>
      <c r="I1037" t="str">
        <f>INDEX(META!$B:$B,MATCH(B1037,META!$A:$A,0))</f>
        <v>Mono Red Madness</v>
      </c>
      <c r="J1037" t="str">
        <f>INDEX(META!$B:$B,MATCH(D1037,META!$A:$A,0))</f>
        <v>Mono Red Synth</v>
      </c>
      <c r="K1037" t="str">
        <f t="shared" si="82"/>
        <v>Mono Red Madness-Mono Red Synth</v>
      </c>
    </row>
    <row r="1038" spans="1:11" x14ac:dyDescent="0.3">
      <c r="A1038">
        <v>8</v>
      </c>
      <c r="B1038" t="s">
        <v>864</v>
      </c>
      <c r="C1038" t="s">
        <v>25</v>
      </c>
      <c r="D1038" t="s">
        <v>364</v>
      </c>
      <c r="E1038" s="1" t="str">
        <f t="shared" si="80"/>
        <v>Niccolo` Olivieri-Fulvio Romiti</v>
      </c>
      <c r="F1038" t="str">
        <f t="shared" si="83"/>
        <v>Won</v>
      </c>
      <c r="G1038" s="1">
        <f t="shared" si="84"/>
        <v>3</v>
      </c>
      <c r="H1038">
        <f t="shared" si="81"/>
        <v>1</v>
      </c>
      <c r="I1038" t="str">
        <f>INDEX(META!$B:$B,MATCH(B1038,META!$A:$A,0))</f>
        <v>Mono Blue Terror</v>
      </c>
      <c r="J1038" t="str">
        <f>INDEX(META!$B:$B,MATCH(D1038,META!$A:$A,0))</f>
        <v>Mono Red Synth</v>
      </c>
      <c r="K1038" t="str">
        <f t="shared" si="82"/>
        <v>Mono Blue Terror-Mono Red Synth</v>
      </c>
    </row>
    <row r="1039" spans="1:11" x14ac:dyDescent="0.3">
      <c r="A1039">
        <v>9</v>
      </c>
      <c r="B1039" t="s">
        <v>1786</v>
      </c>
      <c r="C1039" t="s">
        <v>25</v>
      </c>
      <c r="D1039" t="s">
        <v>2132</v>
      </c>
      <c r="E1039" s="1" t="str">
        <f t="shared" si="80"/>
        <v>Filip Skórnicki-Walter Fragnelli</v>
      </c>
      <c r="F1039" t="str">
        <f t="shared" si="83"/>
        <v>Won</v>
      </c>
      <c r="G1039" s="1">
        <f t="shared" si="84"/>
        <v>3</v>
      </c>
      <c r="H1039">
        <f t="shared" si="81"/>
        <v>1</v>
      </c>
      <c r="I1039" t="str">
        <f>INDEX(META!$B:$B,MATCH(B1039,META!$A:$A,0))</f>
        <v>Mono Blue Aggro</v>
      </c>
      <c r="J1039" t="str">
        <f>INDEX(META!$B:$B,MATCH(D1039,META!$A:$A,0))</f>
        <v>Mardu Synth</v>
      </c>
      <c r="K1039" t="str">
        <f t="shared" si="82"/>
        <v>Mono Blue Aggro-Mardu Synth</v>
      </c>
    </row>
    <row r="1040" spans="1:11" x14ac:dyDescent="0.3">
      <c r="A1040">
        <v>10</v>
      </c>
      <c r="B1040" t="s">
        <v>1456</v>
      </c>
      <c r="C1040" t="s">
        <v>28</v>
      </c>
      <c r="D1040" t="s">
        <v>370</v>
      </c>
      <c r="E1040" s="1" t="str">
        <f t="shared" si="80"/>
        <v>Francesco Fiorenzoni-Matteo Canfora</v>
      </c>
      <c r="F1040" t="str">
        <f t="shared" si="83"/>
        <v>Won</v>
      </c>
      <c r="G1040" s="1">
        <f t="shared" si="84"/>
        <v>3</v>
      </c>
      <c r="H1040">
        <f t="shared" si="81"/>
        <v>1</v>
      </c>
      <c r="I1040" t="str">
        <f>INDEX(META!$B:$B,MATCH(B1040,META!$A:$A,0))</f>
        <v>Mono Blue Terror</v>
      </c>
      <c r="J1040" t="str">
        <f>INDEX(META!$B:$B,MATCH(D1040,META!$A:$A,0))</f>
        <v>Jund Wildfire</v>
      </c>
      <c r="K1040" t="str">
        <f t="shared" si="82"/>
        <v>Mono Blue Terror-Jund Wildfire</v>
      </c>
    </row>
    <row r="1041" spans="1:11" x14ac:dyDescent="0.3">
      <c r="A1041">
        <v>11</v>
      </c>
      <c r="B1041" t="s">
        <v>1742</v>
      </c>
      <c r="C1041" t="s">
        <v>26</v>
      </c>
      <c r="D1041" t="s">
        <v>339</v>
      </c>
      <c r="E1041" s="1" t="str">
        <f t="shared" si="80"/>
        <v>Marco Sorrentino-Tomasz Sodomirski</v>
      </c>
      <c r="F1041" t="str">
        <f t="shared" si="83"/>
        <v>Lost</v>
      </c>
      <c r="G1041" s="1">
        <f t="shared" si="84"/>
        <v>3</v>
      </c>
      <c r="H1041">
        <f t="shared" si="81"/>
        <v>1</v>
      </c>
      <c r="I1041" t="str">
        <f>INDEX(META!$B:$B,MATCH(B1041,META!$A:$A,0))</f>
        <v>Mono Blue Terror</v>
      </c>
      <c r="J1041" t="str">
        <f>INDEX(META!$B:$B,MATCH(D1041,META!$A:$A,0))</f>
        <v>Mono Blue Aggro</v>
      </c>
      <c r="K1041" t="str">
        <f t="shared" si="82"/>
        <v>Mono Blue Terror-Mono Blue Aggro</v>
      </c>
    </row>
    <row r="1042" spans="1:11" x14ac:dyDescent="0.3">
      <c r="A1042">
        <v>12</v>
      </c>
      <c r="B1042" t="s">
        <v>322</v>
      </c>
      <c r="C1042" t="s">
        <v>26</v>
      </c>
      <c r="D1042" t="s">
        <v>1659</v>
      </c>
      <c r="E1042" s="1" t="str">
        <f t="shared" si="80"/>
        <v>Mirco Tioli-Mattia Saetta</v>
      </c>
      <c r="F1042" t="str">
        <f t="shared" si="83"/>
        <v>Lost</v>
      </c>
      <c r="G1042" s="1">
        <f t="shared" si="84"/>
        <v>3</v>
      </c>
      <c r="H1042">
        <f t="shared" si="81"/>
        <v>1</v>
      </c>
      <c r="I1042" t="str">
        <f>INDEX(META!$B:$B,MATCH(B1042,META!$A:$A,0))</f>
        <v>Fangren Tron</v>
      </c>
      <c r="J1042" t="str">
        <f>INDEX(META!$B:$B,MATCH(D1042,META!$A:$A,0))</f>
        <v>Elves</v>
      </c>
      <c r="K1042" t="str">
        <f t="shared" si="82"/>
        <v>Fangren Tron-Elves</v>
      </c>
    </row>
    <row r="1043" spans="1:11" x14ac:dyDescent="0.3">
      <c r="A1043">
        <v>13</v>
      </c>
      <c r="B1043" t="s">
        <v>1388</v>
      </c>
      <c r="C1043" t="s">
        <v>26</v>
      </c>
      <c r="D1043" t="s">
        <v>407</v>
      </c>
      <c r="E1043" s="1" t="str">
        <f t="shared" si="80"/>
        <v>Riccardo Cavazza-marco cristopher candela</v>
      </c>
      <c r="F1043" t="str">
        <f t="shared" si="83"/>
        <v>Lost</v>
      </c>
      <c r="G1043" s="1">
        <f t="shared" si="84"/>
        <v>3</v>
      </c>
      <c r="H1043">
        <f t="shared" si="81"/>
        <v>1</v>
      </c>
      <c r="I1043" t="str">
        <f>INDEX(META!$B:$B,MATCH(B1043,META!$A:$A,0))</f>
        <v>Mono Red Synth</v>
      </c>
      <c r="J1043" t="str">
        <f>INDEX(META!$B:$B,MATCH(D1043,META!$A:$A,0))</f>
        <v>Mardu Synth</v>
      </c>
      <c r="K1043" t="str">
        <f t="shared" si="82"/>
        <v>Mono Red Synth-Mardu Synth</v>
      </c>
    </row>
    <row r="1044" spans="1:11" x14ac:dyDescent="0.3">
      <c r="A1044">
        <v>14</v>
      </c>
      <c r="B1044" t="s">
        <v>684</v>
      </c>
      <c r="C1044" t="s">
        <v>27</v>
      </c>
      <c r="D1044" t="s">
        <v>241</v>
      </c>
      <c r="E1044" s="1" t="str">
        <f t="shared" si="80"/>
        <v>Lorenzo Bassi-Giacomo Santi</v>
      </c>
      <c r="F1044" t="str">
        <f t="shared" si="83"/>
        <v>Lost</v>
      </c>
      <c r="G1044" s="1">
        <f t="shared" si="84"/>
        <v>3</v>
      </c>
      <c r="H1044">
        <f t="shared" si="81"/>
        <v>1</v>
      </c>
      <c r="I1044" t="str">
        <f>INDEX(META!$B:$B,MATCH(B1044,META!$A:$A,0))</f>
        <v>Mono Red Madness</v>
      </c>
      <c r="J1044" t="str">
        <f>INDEX(META!$B:$B,MATCH(D1044,META!$A:$A,0))</f>
        <v>Mono Blue Aggro</v>
      </c>
      <c r="K1044" t="str">
        <f t="shared" si="82"/>
        <v>Mono Red Madness-Mono Blue Aggro</v>
      </c>
    </row>
    <row r="1045" spans="1:11" x14ac:dyDescent="0.3">
      <c r="A1045">
        <v>15</v>
      </c>
      <c r="B1045" t="s">
        <v>390</v>
      </c>
      <c r="C1045" t="s">
        <v>28</v>
      </c>
      <c r="D1045" t="s">
        <v>2600</v>
      </c>
      <c r="E1045" s="1" t="str">
        <f t="shared" si="80"/>
        <v>Diego Zaccagnini-Giulio Orlandi</v>
      </c>
      <c r="F1045" t="str">
        <f t="shared" si="83"/>
        <v>Won</v>
      </c>
      <c r="G1045" s="1">
        <f t="shared" si="84"/>
        <v>3</v>
      </c>
      <c r="H1045">
        <f t="shared" si="81"/>
        <v>1</v>
      </c>
      <c r="I1045" t="str">
        <f>INDEX(META!$B:$B,MATCH(B1045,META!$A:$A,0))</f>
        <v>Mono Red Synth</v>
      </c>
      <c r="J1045" t="str">
        <f>INDEX(META!$B:$B,MATCH(D1045,META!$A:$A,0))</f>
        <v>Dimir Terror</v>
      </c>
      <c r="K1045" t="str">
        <f t="shared" si="82"/>
        <v>Mono Red Synth-Dimir Terror</v>
      </c>
    </row>
    <row r="1046" spans="1:11" x14ac:dyDescent="0.3">
      <c r="A1046">
        <v>16</v>
      </c>
      <c r="B1046" t="s">
        <v>2623</v>
      </c>
      <c r="C1046" t="s">
        <v>25</v>
      </c>
      <c r="D1046" t="s">
        <v>277</v>
      </c>
      <c r="E1046" s="1" t="str">
        <f t="shared" si="80"/>
        <v>Daniele Gentile-Edoardo Principi</v>
      </c>
      <c r="F1046" t="str">
        <f t="shared" si="83"/>
        <v>Won</v>
      </c>
      <c r="G1046" s="1">
        <f t="shared" si="84"/>
        <v>3</v>
      </c>
      <c r="H1046">
        <f t="shared" si="81"/>
        <v>1</v>
      </c>
      <c r="I1046" t="str">
        <f>INDEX(META!$B:$B,MATCH(B1046,META!$A:$A,0))</f>
        <v>Mardu Synth</v>
      </c>
      <c r="J1046" t="str">
        <f>INDEX(META!$B:$B,MATCH(D1046,META!$A:$A,0))</f>
        <v>Bogles</v>
      </c>
      <c r="K1046" t="str">
        <f t="shared" si="82"/>
        <v>Mardu Synth-Bogles</v>
      </c>
    </row>
    <row r="1047" spans="1:11" x14ac:dyDescent="0.3">
      <c r="A1047">
        <v>17</v>
      </c>
      <c r="B1047" t="s">
        <v>2987</v>
      </c>
      <c r="C1047" t="s">
        <v>26</v>
      </c>
      <c r="D1047" t="s">
        <v>169</v>
      </c>
      <c r="E1047" s="1" t="str">
        <f t="shared" si="80"/>
        <v>Samo Umek-Damiano Menarbin</v>
      </c>
      <c r="F1047" t="str">
        <f t="shared" si="83"/>
        <v>Lost</v>
      </c>
      <c r="G1047" s="1">
        <f t="shared" si="84"/>
        <v>3</v>
      </c>
      <c r="H1047">
        <f t="shared" si="81"/>
        <v>1</v>
      </c>
      <c r="I1047" t="str">
        <f>INDEX(META!$B:$B,MATCH(B1047,META!$A:$A,0))</f>
        <v>Temur Things</v>
      </c>
      <c r="J1047" t="str">
        <f>INDEX(META!$B:$B,MATCH(D1047,META!$A:$A,0))</f>
        <v>Gruul Monsters</v>
      </c>
      <c r="K1047" t="str">
        <f t="shared" si="82"/>
        <v>Temur Things-Gruul Monsters</v>
      </c>
    </row>
    <row r="1048" spans="1:11" x14ac:dyDescent="0.3">
      <c r="A1048">
        <v>18</v>
      </c>
      <c r="B1048" t="s">
        <v>2891</v>
      </c>
      <c r="C1048" t="s">
        <v>27</v>
      </c>
      <c r="D1048" t="s">
        <v>275</v>
      </c>
      <c r="E1048" s="1" t="str">
        <f t="shared" si="80"/>
        <v>Michele Gaimarri-Emanuele Sutto</v>
      </c>
      <c r="F1048" t="str">
        <f t="shared" si="83"/>
        <v>Lost</v>
      </c>
      <c r="G1048" s="1">
        <f t="shared" si="84"/>
        <v>3</v>
      </c>
      <c r="H1048">
        <f t="shared" si="81"/>
        <v>1</v>
      </c>
      <c r="I1048" t="str">
        <f>INDEX(META!$B:$B,MATCH(B1048,META!$A:$A,0))</f>
        <v>Elves</v>
      </c>
      <c r="J1048" t="str">
        <f>INDEX(META!$B:$B,MATCH(D1048,META!$A:$A,0))</f>
        <v>Mono Blue Aggro</v>
      </c>
      <c r="K1048" t="str">
        <f t="shared" si="82"/>
        <v>Elves-Mono Blue Aggro</v>
      </c>
    </row>
    <row r="1049" spans="1:11" x14ac:dyDescent="0.3">
      <c r="A1049">
        <v>19</v>
      </c>
      <c r="B1049" t="s">
        <v>2549</v>
      </c>
      <c r="C1049" t="s">
        <v>27</v>
      </c>
      <c r="D1049" t="s">
        <v>251</v>
      </c>
      <c r="E1049" s="1" t="str">
        <f t="shared" si="80"/>
        <v>Nico Tani-Paolo Rollo</v>
      </c>
      <c r="F1049" t="str">
        <f t="shared" si="83"/>
        <v>Lost</v>
      </c>
      <c r="G1049" s="1">
        <f t="shared" si="84"/>
        <v>3</v>
      </c>
      <c r="H1049">
        <f t="shared" si="81"/>
        <v>1</v>
      </c>
      <c r="I1049" t="str">
        <f>INDEX(META!$B:$B,MATCH(B1049,META!$A:$A,0))</f>
        <v>Jund Wildfire</v>
      </c>
      <c r="J1049" t="str">
        <f>INDEX(META!$B:$B,MATCH(D1049,META!$A:$A,0))</f>
        <v>Gardens</v>
      </c>
      <c r="K1049" t="str">
        <f t="shared" si="82"/>
        <v>Jund Wildfire-Gardens</v>
      </c>
    </row>
    <row r="1050" spans="1:11" x14ac:dyDescent="0.3">
      <c r="A1050">
        <v>20</v>
      </c>
      <c r="B1050" t="s">
        <v>414</v>
      </c>
      <c r="C1050" t="s">
        <v>27</v>
      </c>
      <c r="D1050" t="s">
        <v>2640</v>
      </c>
      <c r="E1050" s="1" t="str">
        <f t="shared" si="80"/>
        <v>Daniele Calanna-Giuseppe Monfregola</v>
      </c>
      <c r="F1050" t="str">
        <f t="shared" si="83"/>
        <v>Lost</v>
      </c>
      <c r="G1050" s="1">
        <f t="shared" si="84"/>
        <v>3</v>
      </c>
      <c r="H1050">
        <f t="shared" si="81"/>
        <v>1</v>
      </c>
      <c r="I1050" t="str">
        <f>INDEX(META!$B:$B,MATCH(B1050,META!$A:$A,0))</f>
        <v>Mono Red Synth</v>
      </c>
      <c r="J1050" t="str">
        <f>INDEX(META!$B:$B,MATCH(D1050,META!$A:$A,0))</f>
        <v>Mono Red Synth</v>
      </c>
      <c r="K1050" t="str">
        <f t="shared" si="82"/>
        <v>Mono Red Synth-Mono Red Synth</v>
      </c>
    </row>
    <row r="1051" spans="1:11" x14ac:dyDescent="0.3">
      <c r="A1051">
        <v>21</v>
      </c>
      <c r="B1051" t="s">
        <v>250</v>
      </c>
      <c r="C1051" t="s">
        <v>26</v>
      </c>
      <c r="D1051" t="s">
        <v>998</v>
      </c>
      <c r="E1051" s="1" t="str">
        <f t="shared" si="80"/>
        <v>Owen Peurois-Nicola Martinelli</v>
      </c>
      <c r="F1051" t="str">
        <f t="shared" si="83"/>
        <v>Lost</v>
      </c>
      <c r="G1051" s="1">
        <f t="shared" si="84"/>
        <v>3</v>
      </c>
      <c r="H1051">
        <f t="shared" si="81"/>
        <v>1</v>
      </c>
      <c r="I1051" t="str">
        <f>INDEX(META!$B:$B,MATCH(B1051,META!$A:$A,0))</f>
        <v>Rakdos Madness</v>
      </c>
      <c r="J1051" t="str">
        <f>INDEX(META!$B:$B,MATCH(D1051,META!$A:$A,0))</f>
        <v>Rakdos Madness</v>
      </c>
      <c r="K1051" t="str">
        <f t="shared" si="82"/>
        <v>Rakdos Madness-Rakdos Madness</v>
      </c>
    </row>
    <row r="1052" spans="1:11" x14ac:dyDescent="0.3">
      <c r="A1052">
        <v>22</v>
      </c>
      <c r="B1052" t="s">
        <v>3080</v>
      </c>
      <c r="C1052" t="s">
        <v>29</v>
      </c>
      <c r="D1052" t="s">
        <v>1438</v>
      </c>
      <c r="E1052" s="1" t="str">
        <f t="shared" si="80"/>
        <v>Daniele Morri-Giacinto Sannino</v>
      </c>
      <c r="F1052" t="str">
        <f t="shared" si="83"/>
        <v>Draw</v>
      </c>
      <c r="G1052" s="1">
        <f t="shared" si="84"/>
        <v>3</v>
      </c>
      <c r="H1052">
        <f t="shared" si="81"/>
        <v>1</v>
      </c>
      <c r="I1052" t="str">
        <f>INDEX(META!$B:$B,MATCH(B1052,META!$A:$A,0))</f>
        <v>Mono Blue Aggro</v>
      </c>
      <c r="J1052" t="str">
        <f>INDEX(META!$B:$B,MATCH(D1052,META!$A:$A,0))</f>
        <v>Jund Wildfire</v>
      </c>
      <c r="K1052" t="str">
        <f t="shared" si="82"/>
        <v>Mono Blue Aggro-Jund Wildfire</v>
      </c>
    </row>
    <row r="1053" spans="1:11" x14ac:dyDescent="0.3">
      <c r="A1053">
        <v>23</v>
      </c>
      <c r="B1053" t="s">
        <v>1448</v>
      </c>
      <c r="C1053" t="s">
        <v>27</v>
      </c>
      <c r="D1053" t="s">
        <v>2422</v>
      </c>
      <c r="E1053" s="1" t="str">
        <f t="shared" si="80"/>
        <v>Raffaele Ragoni-Michele Compagnone</v>
      </c>
      <c r="F1053" t="str">
        <f t="shared" si="83"/>
        <v>Lost</v>
      </c>
      <c r="G1053" s="1">
        <f t="shared" si="84"/>
        <v>3</v>
      </c>
      <c r="H1053">
        <f t="shared" si="81"/>
        <v>1</v>
      </c>
      <c r="I1053" t="str">
        <f>INDEX(META!$B:$B,MATCH(B1053,META!$A:$A,0))</f>
        <v>Mono Blue Terror</v>
      </c>
      <c r="J1053" t="str">
        <f>INDEX(META!$B:$B,MATCH(D1053,META!$A:$A,0))</f>
        <v>Dimir Terror</v>
      </c>
      <c r="K1053" t="str">
        <f t="shared" si="82"/>
        <v>Mono Blue Terror-Dimir Terror</v>
      </c>
    </row>
    <row r="1054" spans="1:11" x14ac:dyDescent="0.3">
      <c r="A1054">
        <v>24</v>
      </c>
      <c r="B1054" t="s">
        <v>3258</v>
      </c>
      <c r="C1054" t="s">
        <v>25</v>
      </c>
      <c r="D1054" t="s">
        <v>175</v>
      </c>
      <c r="E1054" s="1" t="str">
        <f t="shared" si="80"/>
        <v>Bernardo Torres-Andrea Frosio</v>
      </c>
      <c r="F1054" t="str">
        <f t="shared" si="83"/>
        <v>Won</v>
      </c>
      <c r="G1054" s="1">
        <f t="shared" si="84"/>
        <v>3</v>
      </c>
      <c r="H1054">
        <f t="shared" si="81"/>
        <v>1</v>
      </c>
      <c r="I1054" t="str">
        <f>INDEX(META!$B:$B,MATCH(B1054,META!$A:$A,0))</f>
        <v>Izzet Terror</v>
      </c>
      <c r="J1054" t="str">
        <f>INDEX(META!$B:$B,MATCH(D1054,META!$A:$A,0))</f>
        <v>Mono Blue Aggro</v>
      </c>
      <c r="K1054" t="str">
        <f t="shared" si="82"/>
        <v>Izzet Terror-Mono Blue Aggro</v>
      </c>
    </row>
    <row r="1055" spans="1:11" x14ac:dyDescent="0.3">
      <c r="A1055">
        <v>25</v>
      </c>
      <c r="B1055" t="s">
        <v>163</v>
      </c>
      <c r="C1055" t="s">
        <v>25</v>
      </c>
      <c r="D1055" t="s">
        <v>1385</v>
      </c>
      <c r="E1055" s="1" t="str">
        <f t="shared" si="80"/>
        <v>Matteo Lombardelli-Mattia Bin</v>
      </c>
      <c r="F1055" t="str">
        <f t="shared" si="83"/>
        <v>Won</v>
      </c>
      <c r="G1055" s="1">
        <f t="shared" si="84"/>
        <v>3</v>
      </c>
      <c r="H1055">
        <f t="shared" si="81"/>
        <v>1</v>
      </c>
      <c r="I1055" t="str">
        <f>INDEX(META!$B:$B,MATCH(B1055,META!$A:$A,0))</f>
        <v>Rakdos Madness</v>
      </c>
      <c r="J1055" t="str">
        <f>INDEX(META!$B:$B,MATCH(D1055,META!$A:$A,0))</f>
        <v>Flicker Tron</v>
      </c>
      <c r="K1055" t="str">
        <f t="shared" si="82"/>
        <v>Rakdos Madness-Flicker Tron</v>
      </c>
    </row>
    <row r="1056" spans="1:11" x14ac:dyDescent="0.3">
      <c r="A1056">
        <v>26</v>
      </c>
      <c r="B1056" t="s">
        <v>2556</v>
      </c>
      <c r="C1056" t="s">
        <v>27</v>
      </c>
      <c r="D1056" t="s">
        <v>184</v>
      </c>
      <c r="E1056" s="1" t="str">
        <f t="shared" si="80"/>
        <v>Andrea Iurato-Simone Urzia</v>
      </c>
      <c r="F1056" t="str">
        <f t="shared" si="83"/>
        <v>Lost</v>
      </c>
      <c r="G1056" s="1">
        <f t="shared" si="84"/>
        <v>3</v>
      </c>
      <c r="H1056">
        <f t="shared" si="81"/>
        <v>1</v>
      </c>
      <c r="I1056" t="str">
        <f>INDEX(META!$B:$B,MATCH(B1056,META!$A:$A,0))</f>
        <v>Mono Blue Aggro</v>
      </c>
      <c r="J1056" t="str">
        <f>INDEX(META!$B:$B,MATCH(D1056,META!$A:$A,0))</f>
        <v>Elves</v>
      </c>
      <c r="K1056" t="str">
        <f t="shared" si="82"/>
        <v>Mono Blue Aggro-Elves</v>
      </c>
    </row>
    <row r="1057" spans="1:11" x14ac:dyDescent="0.3">
      <c r="A1057">
        <v>27</v>
      </c>
      <c r="B1057" t="s">
        <v>178</v>
      </c>
      <c r="C1057" t="s">
        <v>29</v>
      </c>
      <c r="D1057" t="s">
        <v>531</v>
      </c>
      <c r="E1057" s="1" t="str">
        <f t="shared" si="80"/>
        <v>Roberto Brognoli-Michele Cristofani</v>
      </c>
      <c r="F1057" t="str">
        <f t="shared" si="83"/>
        <v>Draw</v>
      </c>
      <c r="G1057" s="1">
        <f t="shared" si="84"/>
        <v>3</v>
      </c>
      <c r="H1057">
        <f t="shared" si="81"/>
        <v>1</v>
      </c>
      <c r="I1057" t="str">
        <f>INDEX(META!$B:$B,MATCH(B1057,META!$A:$A,0))</f>
        <v>Flicker Tron</v>
      </c>
      <c r="J1057" t="str">
        <f>INDEX(META!$B:$B,MATCH(D1057,META!$A:$A,0))</f>
        <v>Altar Tron</v>
      </c>
      <c r="K1057" t="str">
        <f t="shared" si="82"/>
        <v>Flicker Tron-Altar Tron</v>
      </c>
    </row>
    <row r="1058" spans="1:11" x14ac:dyDescent="0.3">
      <c r="A1058">
        <v>28</v>
      </c>
      <c r="B1058" t="s">
        <v>2764</v>
      </c>
      <c r="C1058" t="s">
        <v>27</v>
      </c>
      <c r="D1058" t="s">
        <v>489</v>
      </c>
      <c r="E1058" s="1" t="str">
        <f t="shared" si="80"/>
        <v>Andrea Massei-Mattia Biella</v>
      </c>
      <c r="F1058" t="str">
        <f t="shared" si="83"/>
        <v>Lost</v>
      </c>
      <c r="G1058" s="1">
        <f t="shared" si="84"/>
        <v>3</v>
      </c>
      <c r="H1058">
        <f t="shared" si="81"/>
        <v>1</v>
      </c>
      <c r="I1058" t="str">
        <f>INDEX(META!$B:$B,MATCH(B1058,META!$A:$A,0))</f>
        <v>Jund Wildfire</v>
      </c>
      <c r="J1058" t="str">
        <f>INDEX(META!$B:$B,MATCH(D1058,META!$A:$A,0))</f>
        <v>High Tide Combo</v>
      </c>
      <c r="K1058" t="str">
        <f t="shared" si="82"/>
        <v>Jund Wildfire-High Tide Combo</v>
      </c>
    </row>
    <row r="1059" spans="1:11" x14ac:dyDescent="0.3">
      <c r="A1059">
        <v>29</v>
      </c>
      <c r="B1059" t="s">
        <v>1379</v>
      </c>
      <c r="C1059" t="s">
        <v>27</v>
      </c>
      <c r="D1059" t="s">
        <v>1404</v>
      </c>
      <c r="E1059" s="1" t="str">
        <f t="shared" si="80"/>
        <v>Dario Boniburini-Lorenzo Lupini</v>
      </c>
      <c r="F1059" t="str">
        <f t="shared" si="83"/>
        <v>Lost</v>
      </c>
      <c r="G1059" s="1">
        <f t="shared" si="84"/>
        <v>3</v>
      </c>
      <c r="H1059">
        <f t="shared" si="81"/>
        <v>1</v>
      </c>
      <c r="I1059" t="str">
        <f>INDEX(META!$B:$B,MATCH(B1059,META!$A:$A,0))</f>
        <v>Gruul Monsters</v>
      </c>
      <c r="J1059" t="str">
        <f>INDEX(META!$B:$B,MATCH(D1059,META!$A:$A,0))</f>
        <v>Elves</v>
      </c>
      <c r="K1059" t="str">
        <f t="shared" si="82"/>
        <v>Gruul Monsters-Elves</v>
      </c>
    </row>
    <row r="1060" spans="1:11" x14ac:dyDescent="0.3">
      <c r="A1060">
        <v>30</v>
      </c>
      <c r="B1060" t="s">
        <v>2419</v>
      </c>
      <c r="C1060" t="s">
        <v>26</v>
      </c>
      <c r="D1060" t="s">
        <v>120</v>
      </c>
      <c r="E1060" s="1" t="str">
        <f t="shared" si="80"/>
        <v>Maxim Moncalvo-Franciszek Komsta</v>
      </c>
      <c r="F1060" t="str">
        <f t="shared" si="83"/>
        <v>Lost</v>
      </c>
      <c r="G1060" s="1">
        <f t="shared" si="84"/>
        <v>3</v>
      </c>
      <c r="H1060">
        <f t="shared" si="81"/>
        <v>1</v>
      </c>
      <c r="I1060" t="str">
        <f>INDEX(META!$B:$B,MATCH(B1060,META!$A:$A,0))</f>
        <v>Mono Blue Aggro</v>
      </c>
      <c r="J1060" t="str">
        <f>INDEX(META!$B:$B,MATCH(D1060,META!$A:$A,0))</f>
        <v>Mono Red Synth</v>
      </c>
      <c r="K1060" t="str">
        <f t="shared" si="82"/>
        <v>Mono Blue Aggro-Mono Red Synth</v>
      </c>
    </row>
    <row r="1061" spans="1:11" x14ac:dyDescent="0.3">
      <c r="A1061">
        <v>31</v>
      </c>
      <c r="B1061" t="s">
        <v>152</v>
      </c>
      <c r="C1061" t="s">
        <v>28</v>
      </c>
      <c r="D1061" t="s">
        <v>2760</v>
      </c>
      <c r="E1061" s="1" t="str">
        <f t="shared" si="80"/>
        <v>Jan Plachý-Elia Cantini</v>
      </c>
      <c r="F1061" t="str">
        <f t="shared" si="83"/>
        <v>Won</v>
      </c>
      <c r="G1061" s="1">
        <f t="shared" si="84"/>
        <v>3</v>
      </c>
      <c r="H1061">
        <f t="shared" si="81"/>
        <v>1</v>
      </c>
      <c r="I1061" t="str">
        <f>INDEX(META!$B:$B,MATCH(B1061,META!$A:$A,0))</f>
        <v>Jund Wildfire</v>
      </c>
      <c r="J1061" t="str">
        <f>INDEX(META!$B:$B,MATCH(D1061,META!$A:$A,0))</f>
        <v>Mono Red Synth</v>
      </c>
      <c r="K1061" t="str">
        <f t="shared" si="82"/>
        <v>Jund Wildfire-Mono Red Synth</v>
      </c>
    </row>
    <row r="1062" spans="1:11" x14ac:dyDescent="0.3">
      <c r="A1062">
        <v>32</v>
      </c>
      <c r="B1062" t="s">
        <v>2343</v>
      </c>
      <c r="C1062" t="s">
        <v>26</v>
      </c>
      <c r="D1062" t="s">
        <v>409</v>
      </c>
      <c r="E1062" s="1" t="str">
        <f t="shared" si="80"/>
        <v>Augsuto Ceracchini-Ondřej Lukáš</v>
      </c>
      <c r="F1062" t="str">
        <f t="shared" si="83"/>
        <v>Lost</v>
      </c>
      <c r="G1062" s="1">
        <f t="shared" si="84"/>
        <v>3</v>
      </c>
      <c r="H1062">
        <f t="shared" si="81"/>
        <v>1</v>
      </c>
      <c r="I1062" t="str">
        <f>INDEX(META!$B:$B,MATCH(B1062,META!$A:$A,0))</f>
        <v>Dimir Terror</v>
      </c>
      <c r="J1062" t="str">
        <f>INDEX(META!$B:$B,MATCH(D1062,META!$A:$A,0))</f>
        <v>Mono Red Synth</v>
      </c>
      <c r="K1062" t="str">
        <f t="shared" si="82"/>
        <v>Dimir Terror-Mono Red Synth</v>
      </c>
    </row>
    <row r="1063" spans="1:11" x14ac:dyDescent="0.3">
      <c r="A1063">
        <v>33</v>
      </c>
      <c r="B1063" t="s">
        <v>2721</v>
      </c>
      <c r="C1063" t="s">
        <v>26</v>
      </c>
      <c r="D1063" t="s">
        <v>408</v>
      </c>
      <c r="E1063" s="1" t="str">
        <f t="shared" si="80"/>
        <v>Emiliano Marcellini-stefano biagioni</v>
      </c>
      <c r="F1063" t="str">
        <f t="shared" si="83"/>
        <v>Lost</v>
      </c>
      <c r="G1063" s="1">
        <f t="shared" si="84"/>
        <v>3</v>
      </c>
      <c r="H1063">
        <f t="shared" si="81"/>
        <v>1</v>
      </c>
      <c r="I1063" t="str">
        <f>INDEX(META!$B:$B,MATCH(B1063,META!$A:$A,0))</f>
        <v>High Tide Combo</v>
      </c>
      <c r="J1063" t="str">
        <f>INDEX(META!$B:$B,MATCH(D1063,META!$A:$A,0))</f>
        <v>Pili-Pala Combo</v>
      </c>
      <c r="K1063" t="str">
        <f t="shared" si="82"/>
        <v>High Tide Combo-Pili-Pala Combo</v>
      </c>
    </row>
    <row r="1064" spans="1:11" x14ac:dyDescent="0.3">
      <c r="A1064">
        <v>34</v>
      </c>
      <c r="B1064" t="s">
        <v>268</v>
      </c>
      <c r="C1064" t="s">
        <v>29</v>
      </c>
      <c r="D1064" t="s">
        <v>1489</v>
      </c>
      <c r="E1064" s="1" t="str">
        <f t="shared" si="80"/>
        <v>giacomo vandelli-Matteo Riccardi</v>
      </c>
      <c r="F1064" t="str">
        <f t="shared" si="83"/>
        <v>Draw</v>
      </c>
      <c r="G1064" s="1">
        <f t="shared" si="84"/>
        <v>3</v>
      </c>
      <c r="H1064">
        <f t="shared" si="81"/>
        <v>1</v>
      </c>
      <c r="I1064" t="str">
        <f>INDEX(META!$B:$B,MATCH(B1064,META!$A:$A,0))</f>
        <v>Jund Wildfire</v>
      </c>
      <c r="J1064" t="str">
        <f>INDEX(META!$B:$B,MATCH(D1064,META!$A:$A,0))</f>
        <v>Gruul Monsters</v>
      </c>
      <c r="K1064" t="str">
        <f t="shared" si="82"/>
        <v>Jund Wildfire-Gruul Monsters</v>
      </c>
    </row>
    <row r="1065" spans="1:11" x14ac:dyDescent="0.3">
      <c r="A1065">
        <v>35</v>
      </c>
      <c r="B1065" t="s">
        <v>101</v>
      </c>
      <c r="C1065" t="s">
        <v>25</v>
      </c>
      <c r="D1065" t="s">
        <v>1594</v>
      </c>
      <c r="E1065" s="1" t="str">
        <f t="shared" si="80"/>
        <v>Raffaele Nobili-Noam Brunel</v>
      </c>
      <c r="F1065" t="str">
        <f t="shared" si="83"/>
        <v>Won</v>
      </c>
      <c r="G1065" s="1">
        <f t="shared" si="84"/>
        <v>3</v>
      </c>
      <c r="H1065">
        <f t="shared" si="81"/>
        <v>1</v>
      </c>
      <c r="I1065" t="str">
        <f>INDEX(META!$B:$B,MATCH(B1065,META!$A:$A,0))</f>
        <v>Mono Red Synth</v>
      </c>
      <c r="J1065" t="str">
        <f>INDEX(META!$B:$B,MATCH(D1065,META!$A:$A,0))</f>
        <v>Jund Wildfire</v>
      </c>
      <c r="K1065" t="str">
        <f t="shared" si="82"/>
        <v>Mono Red Synth-Jund Wildfire</v>
      </c>
    </row>
    <row r="1066" spans="1:11" x14ac:dyDescent="0.3">
      <c r="A1066">
        <v>36</v>
      </c>
      <c r="B1066" t="s">
        <v>522</v>
      </c>
      <c r="C1066" t="s">
        <v>28</v>
      </c>
      <c r="D1066" t="s">
        <v>99</v>
      </c>
      <c r="E1066" s="1" t="str">
        <f t="shared" si="80"/>
        <v>Lorenzo Belloco-Jose Vidal Ros</v>
      </c>
      <c r="F1066" t="str">
        <f t="shared" si="83"/>
        <v>Won</v>
      </c>
      <c r="G1066" s="1">
        <f t="shared" si="84"/>
        <v>3</v>
      </c>
      <c r="H1066">
        <f t="shared" si="81"/>
        <v>1</v>
      </c>
      <c r="I1066" t="str">
        <f>INDEX(META!$B:$B,MATCH(B1066,META!$A:$A,0))</f>
        <v>Mono Black Sacrifice</v>
      </c>
      <c r="J1066" t="str">
        <f>INDEX(META!$B:$B,MATCH(D1066,META!$A:$A,0))</f>
        <v>Mardu Synth</v>
      </c>
      <c r="K1066" t="str">
        <f t="shared" si="82"/>
        <v>Mono Black Sacrifice-Mardu Synth</v>
      </c>
    </row>
    <row r="1067" spans="1:11" x14ac:dyDescent="0.3">
      <c r="A1067">
        <v>37</v>
      </c>
      <c r="B1067" t="s">
        <v>94</v>
      </c>
      <c r="C1067" t="s">
        <v>25</v>
      </c>
      <c r="D1067" t="s">
        <v>3001</v>
      </c>
      <c r="E1067" s="1" t="str">
        <f t="shared" si="80"/>
        <v>Ernesto Jacopo Varriale-mattia biggeri</v>
      </c>
      <c r="F1067" t="str">
        <f t="shared" si="83"/>
        <v>Won</v>
      </c>
      <c r="G1067" s="1">
        <f t="shared" si="84"/>
        <v>3</v>
      </c>
      <c r="H1067">
        <f t="shared" si="81"/>
        <v>1</v>
      </c>
      <c r="I1067" t="str">
        <f>INDEX(META!$B:$B,MATCH(B1067,META!$A:$A,0))</f>
        <v>Jund Wildfire</v>
      </c>
      <c r="J1067" t="str">
        <f>INDEX(META!$B:$B,MATCH(D1067,META!$A:$A,0))</f>
        <v>Mono Blue Aggro</v>
      </c>
      <c r="K1067" t="str">
        <f t="shared" si="82"/>
        <v>Jund Wildfire-Mono Blue Aggro</v>
      </c>
    </row>
    <row r="1068" spans="1:11" x14ac:dyDescent="0.3">
      <c r="A1068">
        <v>38</v>
      </c>
      <c r="B1068" t="s">
        <v>270</v>
      </c>
      <c r="C1068" t="s">
        <v>25</v>
      </c>
      <c r="D1068" t="s">
        <v>202</v>
      </c>
      <c r="E1068" s="1" t="str">
        <f t="shared" si="80"/>
        <v>Gustavo Higa-Bastien Nollet</v>
      </c>
      <c r="F1068" t="str">
        <f t="shared" si="83"/>
        <v>Won</v>
      </c>
      <c r="G1068" s="1">
        <f t="shared" si="84"/>
        <v>3</v>
      </c>
      <c r="H1068">
        <f t="shared" si="81"/>
        <v>1</v>
      </c>
      <c r="I1068" t="str">
        <f>INDEX(META!$B:$B,MATCH(B1068,META!$A:$A,0))</f>
        <v>Fangren Tron</v>
      </c>
      <c r="J1068" t="str">
        <f>INDEX(META!$B:$B,MATCH(D1068,META!$A:$A,0))</f>
        <v>Boros Synth</v>
      </c>
      <c r="K1068" t="str">
        <f t="shared" si="82"/>
        <v>Fangren Tron-Boros Synth</v>
      </c>
    </row>
    <row r="1069" spans="1:11" x14ac:dyDescent="0.3">
      <c r="A1069">
        <v>39</v>
      </c>
      <c r="B1069" t="s">
        <v>2899</v>
      </c>
      <c r="C1069" t="s">
        <v>27</v>
      </c>
      <c r="D1069" t="s">
        <v>86</v>
      </c>
      <c r="E1069" s="1" t="str">
        <f t="shared" si="80"/>
        <v>Agatino Giordano-Mirko Fiorelli</v>
      </c>
      <c r="F1069" t="str">
        <f t="shared" si="83"/>
        <v>Lost</v>
      </c>
      <c r="G1069" s="1">
        <f t="shared" si="84"/>
        <v>3</v>
      </c>
      <c r="H1069">
        <f t="shared" si="81"/>
        <v>1</v>
      </c>
      <c r="I1069" t="str">
        <f>INDEX(META!$B:$B,MATCH(B1069,META!$A:$A,0))</f>
        <v>Rakdos Madness</v>
      </c>
      <c r="J1069" t="str">
        <f>INDEX(META!$B:$B,MATCH(D1069,META!$A:$A,0))</f>
        <v>Jeskai Ephemerate</v>
      </c>
      <c r="K1069" t="str">
        <f t="shared" si="82"/>
        <v>Rakdos Madness-Jeskai Ephemerate</v>
      </c>
    </row>
    <row r="1070" spans="1:11" x14ac:dyDescent="0.3">
      <c r="A1070">
        <v>40</v>
      </c>
      <c r="B1070" t="s">
        <v>513</v>
      </c>
      <c r="C1070" t="s">
        <v>28</v>
      </c>
      <c r="D1070" t="s">
        <v>3025</v>
      </c>
      <c r="E1070" s="1" t="str">
        <f t="shared" si="80"/>
        <v>Federico Bosi-Piero Lombardi</v>
      </c>
      <c r="F1070" t="str">
        <f t="shared" si="83"/>
        <v>Won</v>
      </c>
      <c r="G1070" s="1">
        <f t="shared" si="84"/>
        <v>3</v>
      </c>
      <c r="H1070">
        <f t="shared" si="81"/>
        <v>1</v>
      </c>
      <c r="I1070" t="str">
        <f>INDEX(META!$B:$B,MATCH(B1070,META!$A:$A,0))</f>
        <v>Altar Tron</v>
      </c>
      <c r="J1070" t="str">
        <f>INDEX(META!$B:$B,MATCH(D1070,META!$A:$A,0))</f>
        <v>Elves</v>
      </c>
      <c r="K1070" t="str">
        <f t="shared" si="82"/>
        <v>Altar Tron-Elves</v>
      </c>
    </row>
    <row r="1071" spans="1:11" x14ac:dyDescent="0.3">
      <c r="A1071">
        <v>41</v>
      </c>
      <c r="B1071" t="s">
        <v>301</v>
      </c>
      <c r="C1071" t="s">
        <v>27</v>
      </c>
      <c r="D1071" t="s">
        <v>382</v>
      </c>
      <c r="E1071" s="1" t="str">
        <f t="shared" si="80"/>
        <v>Vittorio Gravagna-Fabrizio Campanino</v>
      </c>
      <c r="F1071" t="str">
        <f t="shared" si="83"/>
        <v>Lost</v>
      </c>
      <c r="G1071" s="1">
        <f t="shared" si="84"/>
        <v>3</v>
      </c>
      <c r="H1071">
        <f t="shared" si="81"/>
        <v>1</v>
      </c>
      <c r="I1071" t="str">
        <f>INDEX(META!$B:$B,MATCH(B1071,META!$A:$A,0))</f>
        <v>Jund Wildfire</v>
      </c>
      <c r="J1071" t="str">
        <f>INDEX(META!$B:$B,MATCH(D1071,META!$A:$A,0))</f>
        <v>Boros Bully</v>
      </c>
      <c r="K1071" t="str">
        <f t="shared" si="82"/>
        <v>Jund Wildfire-Boros Bully</v>
      </c>
    </row>
    <row r="1072" spans="1:11" x14ac:dyDescent="0.3">
      <c r="A1072">
        <v>42</v>
      </c>
      <c r="B1072" t="s">
        <v>439</v>
      </c>
      <c r="C1072" t="s">
        <v>25</v>
      </c>
      <c r="D1072" t="s">
        <v>730</v>
      </c>
      <c r="E1072" s="1" t="str">
        <f t="shared" si="80"/>
        <v>Andrea Trisoglio-Antonio Castellani</v>
      </c>
      <c r="F1072" t="str">
        <f t="shared" si="83"/>
        <v>Won</v>
      </c>
      <c r="G1072" s="1">
        <f t="shared" si="84"/>
        <v>3</v>
      </c>
      <c r="H1072">
        <f t="shared" si="81"/>
        <v>1</v>
      </c>
      <c r="I1072" t="str">
        <f>INDEX(META!$B:$B,MATCH(B1072,META!$A:$A,0))</f>
        <v>Jund Wildfire</v>
      </c>
      <c r="J1072" t="str">
        <f>INDEX(META!$B:$B,MATCH(D1072,META!$A:$A,0))</f>
        <v>Mono Blue Aggro</v>
      </c>
      <c r="K1072" t="str">
        <f t="shared" si="82"/>
        <v>Jund Wildfire-Mono Blue Aggro</v>
      </c>
    </row>
    <row r="1073" spans="1:11" x14ac:dyDescent="0.3">
      <c r="A1073">
        <v>43</v>
      </c>
      <c r="B1073" t="s">
        <v>2320</v>
      </c>
      <c r="C1073" t="s">
        <v>27</v>
      </c>
      <c r="D1073" t="s">
        <v>393</v>
      </c>
      <c r="E1073" s="1" t="str">
        <f t="shared" si="80"/>
        <v>Davide Di Benedetto-Damiano Lunardon</v>
      </c>
      <c r="F1073" t="str">
        <f t="shared" si="83"/>
        <v>Lost</v>
      </c>
      <c r="G1073" s="1">
        <f t="shared" si="84"/>
        <v>3</v>
      </c>
      <c r="H1073">
        <f t="shared" si="81"/>
        <v>1</v>
      </c>
      <c r="I1073" t="str">
        <f>INDEX(META!$B:$B,MATCH(B1073,META!$A:$A,0))</f>
        <v>Mono Red Synth</v>
      </c>
      <c r="J1073" t="str">
        <f>INDEX(META!$B:$B,MATCH(D1073,META!$A:$A,0))</f>
        <v>Jund Wildfire</v>
      </c>
      <c r="K1073" t="str">
        <f t="shared" si="82"/>
        <v>Mono Red Synth-Jund Wildfire</v>
      </c>
    </row>
    <row r="1074" spans="1:11" x14ac:dyDescent="0.3">
      <c r="A1074">
        <v>44</v>
      </c>
      <c r="B1074" t="s">
        <v>1195</v>
      </c>
      <c r="C1074" t="s">
        <v>27</v>
      </c>
      <c r="D1074" t="s">
        <v>826</v>
      </c>
      <c r="E1074" s="1" t="str">
        <f t="shared" si="80"/>
        <v>Luigi Pirrera-Greggory Haueter</v>
      </c>
      <c r="F1074" t="str">
        <f t="shared" si="83"/>
        <v>Lost</v>
      </c>
      <c r="G1074" s="1">
        <f t="shared" si="84"/>
        <v>3</v>
      </c>
      <c r="H1074">
        <f t="shared" si="81"/>
        <v>1</v>
      </c>
      <c r="I1074" t="str">
        <f>INDEX(META!$B:$B,MATCH(B1074,META!$A:$A,0))</f>
        <v>Grixis Affinity</v>
      </c>
      <c r="J1074" t="str">
        <f>INDEX(META!$B:$B,MATCH(D1074,META!$A:$A,0))</f>
        <v>Jeskai Ephemerate</v>
      </c>
      <c r="K1074" t="str">
        <f t="shared" si="82"/>
        <v>Grixis Affinity-Jeskai Ephemerate</v>
      </c>
    </row>
    <row r="1075" spans="1:11" x14ac:dyDescent="0.3">
      <c r="A1075">
        <v>45</v>
      </c>
      <c r="B1075" t="s">
        <v>174</v>
      </c>
      <c r="C1075" t="s">
        <v>26</v>
      </c>
      <c r="D1075" t="s">
        <v>1905</v>
      </c>
      <c r="E1075" s="1" t="str">
        <f t="shared" si="80"/>
        <v>Leonardo Preti-Manuel Michelangeli</v>
      </c>
      <c r="F1075" t="str">
        <f t="shared" si="83"/>
        <v>Lost</v>
      </c>
      <c r="G1075" s="1">
        <f t="shared" si="84"/>
        <v>3</v>
      </c>
      <c r="H1075">
        <f t="shared" si="81"/>
        <v>1</v>
      </c>
      <c r="I1075" t="str">
        <f>INDEX(META!$B:$B,MATCH(B1075,META!$A:$A,0))</f>
        <v>Jund Wildfire</v>
      </c>
      <c r="J1075" t="str">
        <f>INDEX(META!$B:$B,MATCH(D1075,META!$A:$A,0))</f>
        <v>Mono Red Synth</v>
      </c>
      <c r="K1075" t="str">
        <f t="shared" si="82"/>
        <v>Jund Wildfire-Mono Red Synth</v>
      </c>
    </row>
    <row r="1076" spans="1:11" x14ac:dyDescent="0.3">
      <c r="A1076">
        <v>46</v>
      </c>
      <c r="B1076" t="s">
        <v>400</v>
      </c>
      <c r="C1076" t="s">
        <v>25</v>
      </c>
      <c r="D1076" t="s">
        <v>1424</v>
      </c>
      <c r="E1076" s="1" t="str">
        <f t="shared" si="80"/>
        <v>Adam Bazika-Davide Rega</v>
      </c>
      <c r="F1076" t="str">
        <f t="shared" si="83"/>
        <v>Won</v>
      </c>
      <c r="G1076" s="1">
        <f t="shared" si="84"/>
        <v>3</v>
      </c>
      <c r="H1076">
        <f t="shared" si="81"/>
        <v>1</v>
      </c>
      <c r="I1076" t="str">
        <f>INDEX(META!$B:$B,MATCH(B1076,META!$A:$A,0))</f>
        <v>Jund Wildfire</v>
      </c>
      <c r="J1076" t="str">
        <f>INDEX(META!$B:$B,MATCH(D1076,META!$A:$A,0))</f>
        <v>Elves</v>
      </c>
      <c r="K1076" t="str">
        <f t="shared" si="82"/>
        <v>Jund Wildfire-Elves</v>
      </c>
    </row>
    <row r="1077" spans="1:11" x14ac:dyDescent="0.3">
      <c r="A1077">
        <v>47</v>
      </c>
      <c r="B1077" t="s">
        <v>2158</v>
      </c>
      <c r="C1077" t="s">
        <v>27</v>
      </c>
      <c r="D1077" t="s">
        <v>883</v>
      </c>
      <c r="E1077" s="1" t="str">
        <f t="shared" si="80"/>
        <v>marco baroncelli-Francesco Manca</v>
      </c>
      <c r="F1077" t="str">
        <f t="shared" si="83"/>
        <v>Lost</v>
      </c>
      <c r="G1077" s="1">
        <f t="shared" si="84"/>
        <v>3</v>
      </c>
      <c r="H1077">
        <f t="shared" si="81"/>
        <v>1</v>
      </c>
      <c r="I1077" t="str">
        <f>INDEX(META!$B:$B,MATCH(B1077,META!$A:$A,0))</f>
        <v>Dimir Snacker</v>
      </c>
      <c r="J1077" t="str">
        <f>INDEX(META!$B:$B,MATCH(D1077,META!$A:$A,0))</f>
        <v>Grixis Affinity</v>
      </c>
      <c r="K1077" t="str">
        <f t="shared" si="82"/>
        <v>Dimir Snacker-Grixis Affinity</v>
      </c>
    </row>
    <row r="1078" spans="1:11" x14ac:dyDescent="0.3">
      <c r="A1078">
        <v>48</v>
      </c>
      <c r="B1078" t="s">
        <v>2847</v>
      </c>
      <c r="C1078" t="s">
        <v>26</v>
      </c>
      <c r="D1078" t="s">
        <v>2065</v>
      </c>
      <c r="E1078" s="1" t="str">
        <f t="shared" si="80"/>
        <v>Pasquale Antonio Rotundo-domenico cardona</v>
      </c>
      <c r="F1078" t="str">
        <f t="shared" si="83"/>
        <v>Lost</v>
      </c>
      <c r="G1078" s="1">
        <f t="shared" si="84"/>
        <v>3</v>
      </c>
      <c r="H1078">
        <f t="shared" si="81"/>
        <v>1</v>
      </c>
      <c r="I1078" t="str">
        <f>INDEX(META!$B:$B,MATCH(B1078,META!$A:$A,0))</f>
        <v>Mono Black Midrange</v>
      </c>
      <c r="J1078" t="str">
        <f>INDEX(META!$B:$B,MATCH(D1078,META!$A:$A,0))</f>
        <v>Mono Red Madness</v>
      </c>
      <c r="K1078" t="str">
        <f t="shared" si="82"/>
        <v>Mono Black Midrange-Mono Red Madness</v>
      </c>
    </row>
    <row r="1079" spans="1:11" x14ac:dyDescent="0.3">
      <c r="A1079">
        <v>49</v>
      </c>
      <c r="B1079" t="s">
        <v>260</v>
      </c>
      <c r="C1079" t="s">
        <v>27</v>
      </c>
      <c r="D1079" t="s">
        <v>2692</v>
      </c>
      <c r="E1079" s="1" t="str">
        <f t="shared" si="80"/>
        <v>Pietro Stilli-Matteo Versari</v>
      </c>
      <c r="F1079" t="str">
        <f t="shared" si="83"/>
        <v>Lost</v>
      </c>
      <c r="G1079" s="1">
        <f t="shared" si="84"/>
        <v>3</v>
      </c>
      <c r="H1079">
        <f t="shared" si="81"/>
        <v>1</v>
      </c>
      <c r="I1079" t="str">
        <f>INDEX(META!$B:$B,MATCH(B1079,META!$A:$A,0))</f>
        <v>Dimir Terror</v>
      </c>
      <c r="J1079" t="str">
        <f>INDEX(META!$B:$B,MATCH(D1079,META!$A:$A,0))</f>
        <v>Mono Blue Aggro</v>
      </c>
      <c r="K1079" t="str">
        <f t="shared" si="82"/>
        <v>Dimir Terror-Mono Blue Aggro</v>
      </c>
    </row>
    <row r="1080" spans="1:11" x14ac:dyDescent="0.3">
      <c r="A1080">
        <v>50</v>
      </c>
      <c r="B1080" t="s">
        <v>173</v>
      </c>
      <c r="C1080" t="s">
        <v>28</v>
      </c>
      <c r="D1080" t="s">
        <v>772</v>
      </c>
      <c r="E1080" s="1" t="str">
        <f t="shared" si="80"/>
        <v>Daniele Cappeller-Gennaro Ucciero</v>
      </c>
      <c r="F1080" t="str">
        <f t="shared" si="83"/>
        <v>Won</v>
      </c>
      <c r="G1080" s="1">
        <f t="shared" si="84"/>
        <v>3</v>
      </c>
      <c r="H1080">
        <f t="shared" si="81"/>
        <v>1</v>
      </c>
      <c r="I1080" t="str">
        <f>INDEX(META!$B:$B,MATCH(B1080,META!$A:$A,0))</f>
        <v>Jeskai Ephemerate</v>
      </c>
      <c r="J1080" t="str">
        <f>INDEX(META!$B:$B,MATCH(D1080,META!$A:$A,0))</f>
        <v>Mono Red Madness</v>
      </c>
      <c r="K1080" t="str">
        <f t="shared" si="82"/>
        <v>Jeskai Ephemerate-Mono Red Madness</v>
      </c>
    </row>
    <row r="1081" spans="1:11" x14ac:dyDescent="0.3">
      <c r="A1081">
        <v>51</v>
      </c>
      <c r="B1081" t="s">
        <v>150</v>
      </c>
      <c r="C1081" t="s">
        <v>29</v>
      </c>
      <c r="D1081" t="s">
        <v>661</v>
      </c>
      <c r="E1081" s="1" t="str">
        <f t="shared" si="80"/>
        <v>Matteo Costanzi-Alessio Muscio</v>
      </c>
      <c r="F1081" t="str">
        <f t="shared" si="83"/>
        <v>Draw</v>
      </c>
      <c r="G1081" s="1">
        <f t="shared" si="84"/>
        <v>3</v>
      </c>
      <c r="H1081">
        <f t="shared" si="81"/>
        <v>1</v>
      </c>
      <c r="I1081" t="str">
        <f>INDEX(META!$B:$B,MATCH(B1081,META!$A:$A,0))</f>
        <v>Gardens</v>
      </c>
      <c r="J1081" t="str">
        <f>INDEX(META!$B:$B,MATCH(D1081,META!$A:$A,0))</f>
        <v>Elves</v>
      </c>
      <c r="K1081" t="str">
        <f t="shared" si="82"/>
        <v>Gardens-Elves</v>
      </c>
    </row>
    <row r="1082" spans="1:11" x14ac:dyDescent="0.3">
      <c r="A1082">
        <v>52</v>
      </c>
      <c r="B1082" t="s">
        <v>3238</v>
      </c>
      <c r="C1082" t="s">
        <v>26</v>
      </c>
      <c r="D1082" t="s">
        <v>2081</v>
      </c>
      <c r="E1082" s="1" t="str">
        <f t="shared" si="80"/>
        <v>Marco Del Pivo-Simon DIAZ</v>
      </c>
      <c r="F1082" t="str">
        <f t="shared" si="83"/>
        <v>Lost</v>
      </c>
      <c r="G1082" s="1">
        <f t="shared" si="84"/>
        <v>3</v>
      </c>
      <c r="H1082">
        <f t="shared" si="81"/>
        <v>1</v>
      </c>
      <c r="I1082" t="str">
        <f>INDEX(META!$B:$B,MATCH(B1082,META!$A:$A,0))</f>
        <v>Gardens</v>
      </c>
      <c r="J1082" t="str">
        <f>INDEX(META!$B:$B,MATCH(D1082,META!$A:$A,0))</f>
        <v>Rakdos Madness</v>
      </c>
      <c r="K1082" t="str">
        <f t="shared" si="82"/>
        <v>Gardens-Rakdos Madness</v>
      </c>
    </row>
    <row r="1083" spans="1:11" x14ac:dyDescent="0.3">
      <c r="A1083">
        <v>53</v>
      </c>
      <c r="B1083" t="s">
        <v>952</v>
      </c>
      <c r="C1083" t="s">
        <v>28</v>
      </c>
      <c r="D1083" t="s">
        <v>287</v>
      </c>
      <c r="E1083" s="1" t="str">
        <f t="shared" si="80"/>
        <v>Riccardo Calzoni-Matteo Cirigliano</v>
      </c>
      <c r="F1083" t="str">
        <f t="shared" si="83"/>
        <v>Won</v>
      </c>
      <c r="G1083" s="1">
        <f t="shared" si="84"/>
        <v>3</v>
      </c>
      <c r="H1083">
        <f t="shared" si="81"/>
        <v>1</v>
      </c>
      <c r="I1083" t="str">
        <f>INDEX(META!$B:$B,MATCH(B1083,META!$A:$A,0))</f>
        <v>Jund Wildfire</v>
      </c>
      <c r="J1083" t="str">
        <f>INDEX(META!$B:$B,MATCH(D1083,META!$A:$A,0))</f>
        <v>Jund Wildfire</v>
      </c>
      <c r="K1083" t="str">
        <f t="shared" si="82"/>
        <v>Jund Wildfire-Jund Wildfire</v>
      </c>
    </row>
    <row r="1084" spans="1:11" x14ac:dyDescent="0.3">
      <c r="A1084">
        <v>54</v>
      </c>
      <c r="B1084" t="s">
        <v>3216</v>
      </c>
      <c r="C1084" t="s">
        <v>26</v>
      </c>
      <c r="D1084" t="s">
        <v>204</v>
      </c>
      <c r="E1084" s="1" t="str">
        <f t="shared" si="80"/>
        <v>Matteo Malberti-Andrea Campi</v>
      </c>
      <c r="F1084" t="str">
        <f t="shared" si="83"/>
        <v>Lost</v>
      </c>
      <c r="G1084" s="1">
        <f t="shared" si="84"/>
        <v>3</v>
      </c>
      <c r="H1084">
        <f t="shared" si="81"/>
        <v>1</v>
      </c>
      <c r="I1084" t="str">
        <f>INDEX(META!$B:$B,MATCH(B1084,META!$A:$A,0))</f>
        <v>Grixis Affinity</v>
      </c>
      <c r="J1084" t="str">
        <f>INDEX(META!$B:$B,MATCH(D1084,META!$A:$A,0))</f>
        <v>X Lands Spy</v>
      </c>
      <c r="K1084" t="str">
        <f t="shared" si="82"/>
        <v>Grixis Affinity-X Lands Spy</v>
      </c>
    </row>
    <row r="1085" spans="1:11" x14ac:dyDescent="0.3">
      <c r="A1085">
        <v>55</v>
      </c>
      <c r="B1085" t="s">
        <v>666</v>
      </c>
      <c r="C1085" t="s">
        <v>28</v>
      </c>
      <c r="D1085" t="s">
        <v>398</v>
      </c>
      <c r="E1085" s="1" t="str">
        <f t="shared" si="80"/>
        <v>Luciano Bigi-Edoardo Bardi</v>
      </c>
      <c r="F1085" t="str">
        <f t="shared" si="83"/>
        <v>Won</v>
      </c>
      <c r="G1085" s="1">
        <f t="shared" si="84"/>
        <v>3</v>
      </c>
      <c r="H1085">
        <f t="shared" si="81"/>
        <v>1</v>
      </c>
      <c r="I1085" t="str">
        <f>INDEX(META!$B:$B,MATCH(B1085,META!$A:$A,0))</f>
        <v>Mono Blue Terror</v>
      </c>
      <c r="J1085" t="str">
        <f>INDEX(META!$B:$B,MATCH(D1085,META!$A:$A,0))</f>
        <v>High Tide Combo</v>
      </c>
      <c r="K1085" t="str">
        <f t="shared" si="82"/>
        <v>Mono Blue Terror-High Tide Combo</v>
      </c>
    </row>
    <row r="1086" spans="1:11" x14ac:dyDescent="0.3">
      <c r="A1086">
        <v>56</v>
      </c>
      <c r="B1086" t="s">
        <v>384</v>
      </c>
      <c r="C1086" t="s">
        <v>27</v>
      </c>
      <c r="D1086" t="s">
        <v>1316</v>
      </c>
      <c r="E1086" s="1" t="str">
        <f t="shared" si="80"/>
        <v>Lahiri Cristofori-Marco Franceschini</v>
      </c>
      <c r="F1086" t="str">
        <f t="shared" si="83"/>
        <v>Lost</v>
      </c>
      <c r="G1086" s="1">
        <f t="shared" si="84"/>
        <v>3</v>
      </c>
      <c r="H1086">
        <f t="shared" si="81"/>
        <v>1</v>
      </c>
      <c r="I1086" t="str">
        <f>INDEX(META!$B:$B,MATCH(B1086,META!$A:$A,0))</f>
        <v>Mono Red Madness</v>
      </c>
      <c r="J1086" t="str">
        <f>INDEX(META!$B:$B,MATCH(D1086,META!$A:$A,0))</f>
        <v>Izzet Terror</v>
      </c>
      <c r="K1086" t="str">
        <f t="shared" si="82"/>
        <v>Mono Red Madness-Izzet Terror</v>
      </c>
    </row>
    <row r="1087" spans="1:11" x14ac:dyDescent="0.3">
      <c r="A1087">
        <v>57</v>
      </c>
      <c r="B1087" t="s">
        <v>891</v>
      </c>
      <c r="C1087" t="s">
        <v>26</v>
      </c>
      <c r="D1087" t="s">
        <v>367</v>
      </c>
      <c r="E1087" s="1" t="str">
        <f t="shared" si="80"/>
        <v>Roberto Becucci-Thomas Legrand</v>
      </c>
      <c r="F1087" t="str">
        <f t="shared" si="83"/>
        <v>Lost</v>
      </c>
      <c r="G1087" s="1">
        <f t="shared" si="84"/>
        <v>3</v>
      </c>
      <c r="H1087">
        <f t="shared" si="81"/>
        <v>1</v>
      </c>
      <c r="I1087" t="str">
        <f>INDEX(META!$B:$B,MATCH(B1087,META!$A:$A,0))</f>
        <v>Jeskai Ephemerate</v>
      </c>
      <c r="J1087" t="str">
        <f>INDEX(META!$B:$B,MATCH(D1087,META!$A:$A,0))</f>
        <v>Mono Red Madness</v>
      </c>
      <c r="K1087" t="str">
        <f t="shared" si="82"/>
        <v>Jeskai Ephemerate-Mono Red Madness</v>
      </c>
    </row>
    <row r="1088" spans="1:11" x14ac:dyDescent="0.3">
      <c r="A1088">
        <v>58</v>
      </c>
      <c r="B1088" t="s">
        <v>2397</v>
      </c>
      <c r="C1088" t="s">
        <v>25</v>
      </c>
      <c r="D1088" t="s">
        <v>230</v>
      </c>
      <c r="E1088" s="1" t="str">
        <f t="shared" si="80"/>
        <v>Igor Grécia-Mattia Zoli</v>
      </c>
      <c r="F1088" t="str">
        <f t="shared" si="83"/>
        <v>Won</v>
      </c>
      <c r="G1088" s="1">
        <f t="shared" si="84"/>
        <v>3</v>
      </c>
      <c r="H1088">
        <f t="shared" si="81"/>
        <v>1</v>
      </c>
      <c r="I1088" t="str">
        <f>INDEX(META!$B:$B,MATCH(B1088,META!$A:$A,0))</f>
        <v>Azorius Familiars</v>
      </c>
      <c r="J1088" t="str">
        <f>INDEX(META!$B:$B,MATCH(D1088,META!$A:$A,0))</f>
        <v>Mono Red Synth</v>
      </c>
      <c r="K1088" t="str">
        <f t="shared" si="82"/>
        <v>Azorius Familiars-Mono Red Synth</v>
      </c>
    </row>
    <row r="1089" spans="1:11" x14ac:dyDescent="0.3">
      <c r="A1089">
        <v>59</v>
      </c>
      <c r="B1089" t="s">
        <v>842</v>
      </c>
      <c r="C1089" t="s">
        <v>27</v>
      </c>
      <c r="D1089" t="s">
        <v>482</v>
      </c>
      <c r="E1089" s="1" t="str">
        <f t="shared" ref="E1089:E1152" si="85">B1089&amp;"-"&amp;D1089</f>
        <v>Andrea Amici-Francesco Foschi</v>
      </c>
      <c r="F1089" t="str">
        <f t="shared" si="83"/>
        <v>Lost</v>
      </c>
      <c r="G1089" s="1">
        <f t="shared" si="84"/>
        <v>3</v>
      </c>
      <c r="H1089">
        <f t="shared" si="81"/>
        <v>1</v>
      </c>
      <c r="I1089" t="str">
        <f>INDEX(META!$B:$B,MATCH(B1089,META!$A:$A,0))</f>
        <v>Mono Blue Aggro</v>
      </c>
      <c r="J1089" t="str">
        <f>INDEX(META!$B:$B,MATCH(D1089,META!$A:$A,0))</f>
        <v>Altar Tron</v>
      </c>
      <c r="K1089" t="str">
        <f t="shared" si="82"/>
        <v>Mono Blue Aggro-Altar Tron</v>
      </c>
    </row>
    <row r="1090" spans="1:11" x14ac:dyDescent="0.3">
      <c r="A1090">
        <v>60</v>
      </c>
      <c r="B1090" t="s">
        <v>2670</v>
      </c>
      <c r="C1090" t="s">
        <v>26</v>
      </c>
      <c r="D1090" t="s">
        <v>613</v>
      </c>
      <c r="E1090" s="1" t="str">
        <f t="shared" si="85"/>
        <v>Giovanni Maria Borghi-Jacopo Tumiati</v>
      </c>
      <c r="F1090" t="str">
        <f t="shared" si="83"/>
        <v>Lost</v>
      </c>
      <c r="G1090" s="1">
        <f t="shared" si="84"/>
        <v>3</v>
      </c>
      <c r="H1090">
        <f t="shared" ref="H1090:H1153" si="86">AND(I1090&gt;0,J1090&gt;0)*1</f>
        <v>1</v>
      </c>
      <c r="I1090" t="str">
        <f>INDEX(META!$B:$B,MATCH(B1090,META!$A:$A,0))</f>
        <v>Azorius Familiars</v>
      </c>
      <c r="J1090" t="str">
        <f>INDEX(META!$B:$B,MATCH(D1090,META!$A:$A,0))</f>
        <v>Jeskai Ephemerate</v>
      </c>
      <c r="K1090" t="str">
        <f t="shared" ref="K1090:K1153" si="87">I1090&amp;"-"&amp;J1090</f>
        <v>Azorius Familiars-Jeskai Ephemerate</v>
      </c>
    </row>
    <row r="1091" spans="1:11" x14ac:dyDescent="0.3">
      <c r="A1091">
        <v>61</v>
      </c>
      <c r="B1091" t="s">
        <v>1290</v>
      </c>
      <c r="C1091" t="s">
        <v>28</v>
      </c>
      <c r="D1091" t="s">
        <v>1612</v>
      </c>
      <c r="E1091" s="1" t="str">
        <f t="shared" si="85"/>
        <v>Mattia Schiavone-Gabriele Longo</v>
      </c>
      <c r="F1091" t="str">
        <f t="shared" ref="F1091:F1154" si="88">_xlfn.TEXTBEFORE(C1091," ")</f>
        <v>Won</v>
      </c>
      <c r="G1091" s="1">
        <f t="shared" ref="G1091:G1154" si="89">IF(A1091&gt;=A1090,G1090,G1090+1)</f>
        <v>3</v>
      </c>
      <c r="H1091">
        <f t="shared" si="86"/>
        <v>1</v>
      </c>
      <c r="I1091" t="str">
        <f>INDEX(META!$B:$B,MATCH(B1091,META!$A:$A,0))</f>
        <v>Jund Wildfire</v>
      </c>
      <c r="J1091" t="str">
        <f>INDEX(META!$B:$B,MATCH(D1091,META!$A:$A,0))</f>
        <v>Rakdos Madness</v>
      </c>
      <c r="K1091" t="str">
        <f t="shared" si="87"/>
        <v>Jund Wildfire-Rakdos Madness</v>
      </c>
    </row>
    <row r="1092" spans="1:11" x14ac:dyDescent="0.3">
      <c r="A1092">
        <v>62</v>
      </c>
      <c r="B1092" t="s">
        <v>877</v>
      </c>
      <c r="C1092" t="s">
        <v>28</v>
      </c>
      <c r="D1092" t="s">
        <v>673</v>
      </c>
      <c r="E1092" s="1" t="str">
        <f t="shared" si="85"/>
        <v>Tommaso Cardinali-Gabriele Carini</v>
      </c>
      <c r="F1092" t="str">
        <f t="shared" si="88"/>
        <v>Won</v>
      </c>
      <c r="G1092" s="1">
        <f t="shared" si="89"/>
        <v>3</v>
      </c>
      <c r="H1092">
        <f t="shared" si="86"/>
        <v>1</v>
      </c>
      <c r="I1092" t="str">
        <f>INDEX(META!$B:$B,MATCH(B1092,META!$A:$A,0))</f>
        <v>Jund Wildfire</v>
      </c>
      <c r="J1092" t="str">
        <f>INDEX(META!$B:$B,MATCH(D1092,META!$A:$A,0))</f>
        <v>Mono Red Blitz</v>
      </c>
      <c r="K1092" t="str">
        <f t="shared" si="87"/>
        <v>Jund Wildfire-Mono Red Blitz</v>
      </c>
    </row>
    <row r="1093" spans="1:11" x14ac:dyDescent="0.3">
      <c r="A1093">
        <v>63</v>
      </c>
      <c r="B1093" t="s">
        <v>376</v>
      </c>
      <c r="C1093" t="s">
        <v>25</v>
      </c>
      <c r="D1093" t="s">
        <v>819</v>
      </c>
      <c r="E1093" s="1" t="str">
        <f t="shared" si="85"/>
        <v>Davide Lega-Simone Villivá</v>
      </c>
      <c r="F1093" t="str">
        <f t="shared" si="88"/>
        <v>Won</v>
      </c>
      <c r="G1093" s="1">
        <f t="shared" si="89"/>
        <v>3</v>
      </c>
      <c r="H1093">
        <f t="shared" si="86"/>
        <v>1</v>
      </c>
      <c r="I1093" t="str">
        <f>INDEX(META!$B:$B,MATCH(B1093,META!$A:$A,0))</f>
        <v>Azorius Familiars</v>
      </c>
      <c r="J1093" t="str">
        <f>INDEX(META!$B:$B,MATCH(D1093,META!$A:$A,0))</f>
        <v>Mono Blue Aggro</v>
      </c>
      <c r="K1093" t="str">
        <f t="shared" si="87"/>
        <v>Azorius Familiars-Mono Blue Aggro</v>
      </c>
    </row>
    <row r="1094" spans="1:11" x14ac:dyDescent="0.3">
      <c r="A1094">
        <v>64</v>
      </c>
      <c r="B1094" t="s">
        <v>365</v>
      </c>
      <c r="C1094" t="s">
        <v>29</v>
      </c>
      <c r="D1094" t="s">
        <v>3283</v>
      </c>
      <c r="E1094" s="1" t="str">
        <f t="shared" si="85"/>
        <v>Keira Randall-Marco Guerriero</v>
      </c>
      <c r="F1094" t="str">
        <f t="shared" si="88"/>
        <v>Draw</v>
      </c>
      <c r="G1094" s="1">
        <f t="shared" si="89"/>
        <v>3</v>
      </c>
      <c r="H1094">
        <f t="shared" si="86"/>
        <v>1</v>
      </c>
      <c r="I1094" t="str">
        <f>INDEX(META!$B:$B,MATCH(B1094,META!$A:$A,0))</f>
        <v>Caw Gate</v>
      </c>
      <c r="J1094" t="str">
        <f>INDEX(META!$B:$B,MATCH(D1094,META!$A:$A,0))</f>
        <v>Dimir Control</v>
      </c>
      <c r="K1094" t="str">
        <f t="shared" si="87"/>
        <v>Caw Gate-Dimir Control</v>
      </c>
    </row>
    <row r="1095" spans="1:11" x14ac:dyDescent="0.3">
      <c r="A1095">
        <v>65</v>
      </c>
      <c r="B1095" t="s">
        <v>916</v>
      </c>
      <c r="C1095" t="s">
        <v>25</v>
      </c>
      <c r="D1095" t="s">
        <v>906</v>
      </c>
      <c r="E1095" s="1" t="str">
        <f t="shared" si="85"/>
        <v>Fabio D'Angelo-Matteo Lunardi</v>
      </c>
      <c r="F1095" t="str">
        <f t="shared" si="88"/>
        <v>Won</v>
      </c>
      <c r="G1095" s="1">
        <f t="shared" si="89"/>
        <v>3</v>
      </c>
      <c r="H1095">
        <f t="shared" si="86"/>
        <v>1</v>
      </c>
      <c r="I1095" t="str">
        <f>INDEX(META!$B:$B,MATCH(B1095,META!$A:$A,0))</f>
        <v>Mono Red Synth</v>
      </c>
      <c r="J1095" t="str">
        <f>INDEX(META!$B:$B,MATCH(D1095,META!$A:$A,0))</f>
        <v>Rakdos Madness</v>
      </c>
      <c r="K1095" t="str">
        <f t="shared" si="87"/>
        <v>Mono Red Synth-Rakdos Madness</v>
      </c>
    </row>
    <row r="1096" spans="1:11" x14ac:dyDescent="0.3">
      <c r="A1096">
        <v>66</v>
      </c>
      <c r="B1096" t="s">
        <v>2809</v>
      </c>
      <c r="C1096" t="s">
        <v>27</v>
      </c>
      <c r="D1096" t="s">
        <v>402</v>
      </c>
      <c r="E1096" s="1" t="str">
        <f t="shared" si="85"/>
        <v>Francesco Menchetti-Nino Alessi</v>
      </c>
      <c r="F1096" t="str">
        <f t="shared" si="88"/>
        <v>Lost</v>
      </c>
      <c r="G1096" s="1">
        <f t="shared" si="89"/>
        <v>3</v>
      </c>
      <c r="H1096">
        <f t="shared" si="86"/>
        <v>1</v>
      </c>
      <c r="I1096" t="str">
        <f>INDEX(META!$B:$B,MATCH(B1096,META!$A:$A,0))</f>
        <v>High Tide Combo</v>
      </c>
      <c r="J1096" t="str">
        <f>INDEX(META!$B:$B,MATCH(D1096,META!$A:$A,0))</f>
        <v>Mono Red Synth</v>
      </c>
      <c r="K1096" t="str">
        <f t="shared" si="87"/>
        <v>High Tide Combo-Mono Red Synth</v>
      </c>
    </row>
    <row r="1097" spans="1:11" x14ac:dyDescent="0.3">
      <c r="A1097">
        <v>67</v>
      </c>
      <c r="B1097" t="s">
        <v>411</v>
      </c>
      <c r="C1097" t="s">
        <v>25</v>
      </c>
      <c r="D1097" t="s">
        <v>901</v>
      </c>
      <c r="E1097" s="1" t="str">
        <f t="shared" si="85"/>
        <v>Luca Micheletto-Andrea Leoni</v>
      </c>
      <c r="F1097" t="str">
        <f t="shared" si="88"/>
        <v>Won</v>
      </c>
      <c r="G1097" s="1">
        <f t="shared" si="89"/>
        <v>3</v>
      </c>
      <c r="H1097">
        <f t="shared" si="86"/>
        <v>1</v>
      </c>
      <c r="I1097" t="str">
        <f>INDEX(META!$B:$B,MATCH(B1097,META!$A:$A,0))</f>
        <v>High Tide Combo</v>
      </c>
      <c r="J1097" t="str">
        <f>INDEX(META!$B:$B,MATCH(D1097,META!$A:$A,0))</f>
        <v>Rakdos Madness</v>
      </c>
      <c r="K1097" t="str">
        <f t="shared" si="87"/>
        <v>High Tide Combo-Rakdos Madness</v>
      </c>
    </row>
    <row r="1098" spans="1:11" x14ac:dyDescent="0.3">
      <c r="A1098">
        <v>68</v>
      </c>
      <c r="B1098" t="s">
        <v>323</v>
      </c>
      <c r="C1098" t="s">
        <v>27</v>
      </c>
      <c r="D1098" t="s">
        <v>932</v>
      </c>
      <c r="E1098" s="1" t="str">
        <f t="shared" si="85"/>
        <v>Mattia Pesenti-Riccardo Vasellini</v>
      </c>
      <c r="F1098" t="str">
        <f t="shared" si="88"/>
        <v>Lost</v>
      </c>
      <c r="G1098" s="1">
        <f t="shared" si="89"/>
        <v>3</v>
      </c>
      <c r="H1098">
        <f t="shared" si="86"/>
        <v>1</v>
      </c>
      <c r="I1098" t="str">
        <f>INDEX(META!$B:$B,MATCH(B1098,META!$A:$A,0))</f>
        <v>Mono Blue Aggro</v>
      </c>
      <c r="J1098" t="str">
        <f>INDEX(META!$B:$B,MATCH(D1098,META!$A:$A,0))</f>
        <v>Gruul Monsters</v>
      </c>
      <c r="K1098" t="str">
        <f t="shared" si="87"/>
        <v>Mono Blue Aggro-Gruul Monsters</v>
      </c>
    </row>
    <row r="1099" spans="1:11" x14ac:dyDescent="0.3">
      <c r="A1099">
        <v>69</v>
      </c>
      <c r="B1099" t="s">
        <v>232</v>
      </c>
      <c r="C1099" t="s">
        <v>27</v>
      </c>
      <c r="D1099" t="s">
        <v>1259</v>
      </c>
      <c r="E1099" s="1" t="str">
        <f t="shared" si="85"/>
        <v>Enrico Previati-Marco Cavalli</v>
      </c>
      <c r="F1099" t="str">
        <f t="shared" si="88"/>
        <v>Lost</v>
      </c>
      <c r="G1099" s="1">
        <f t="shared" si="89"/>
        <v>3</v>
      </c>
      <c r="H1099">
        <f t="shared" si="86"/>
        <v>1</v>
      </c>
      <c r="I1099" t="str">
        <f>INDEX(META!$B:$B,MATCH(B1099,META!$A:$A,0))</f>
        <v>X Lands Spy</v>
      </c>
      <c r="J1099" t="str">
        <f>INDEX(META!$B:$B,MATCH(D1099,META!$A:$A,0))</f>
        <v>Rakdos Madness</v>
      </c>
      <c r="K1099" t="str">
        <f t="shared" si="87"/>
        <v>X Lands Spy-Rakdos Madness</v>
      </c>
    </row>
    <row r="1100" spans="1:11" x14ac:dyDescent="0.3">
      <c r="A1100">
        <v>70</v>
      </c>
      <c r="B1100" t="s">
        <v>1004</v>
      </c>
      <c r="C1100" t="s">
        <v>28</v>
      </c>
      <c r="D1100" t="s">
        <v>284</v>
      </c>
      <c r="E1100" s="1" t="str">
        <f t="shared" si="85"/>
        <v>Francesco Ingargiola-Lorenzo Tartarini</v>
      </c>
      <c r="F1100" t="str">
        <f t="shared" si="88"/>
        <v>Won</v>
      </c>
      <c r="G1100" s="1">
        <f t="shared" si="89"/>
        <v>3</v>
      </c>
      <c r="H1100">
        <f t="shared" si="86"/>
        <v>1</v>
      </c>
      <c r="I1100" t="str">
        <f>INDEX(META!$B:$B,MATCH(B1100,META!$A:$A,0))</f>
        <v>Dredge</v>
      </c>
      <c r="J1100" t="str">
        <f>INDEX(META!$B:$B,MATCH(D1100,META!$A:$A,0))</f>
        <v>White Weenie</v>
      </c>
      <c r="K1100" t="str">
        <f t="shared" si="87"/>
        <v>Dredge-White Weenie</v>
      </c>
    </row>
    <row r="1101" spans="1:11" x14ac:dyDescent="0.3">
      <c r="A1101">
        <v>71</v>
      </c>
      <c r="B1101" t="s">
        <v>2529</v>
      </c>
      <c r="C1101" t="s">
        <v>25</v>
      </c>
      <c r="D1101" t="s">
        <v>403</v>
      </c>
      <c r="E1101" s="1" t="str">
        <f t="shared" si="85"/>
        <v>Rizzi Federico-Federico Lazzari</v>
      </c>
      <c r="F1101" t="str">
        <f t="shared" si="88"/>
        <v>Won</v>
      </c>
      <c r="G1101" s="1">
        <f t="shared" si="89"/>
        <v>3</v>
      </c>
      <c r="H1101">
        <f t="shared" si="86"/>
        <v>1</v>
      </c>
      <c r="I1101" t="str">
        <f>INDEX(META!$B:$B,MATCH(B1101,META!$A:$A,0))</f>
        <v>Boros Synth</v>
      </c>
      <c r="J1101" t="str">
        <f>INDEX(META!$B:$B,MATCH(D1101,META!$A:$A,0))</f>
        <v>X Lands Spy</v>
      </c>
      <c r="K1101" t="str">
        <f t="shared" si="87"/>
        <v>Boros Synth-X Lands Spy</v>
      </c>
    </row>
    <row r="1102" spans="1:11" x14ac:dyDescent="0.3">
      <c r="A1102">
        <v>72</v>
      </c>
      <c r="B1102" t="s">
        <v>233</v>
      </c>
      <c r="C1102" t="s">
        <v>28</v>
      </c>
      <c r="D1102" t="s">
        <v>2211</v>
      </c>
      <c r="E1102" s="1" t="str">
        <f t="shared" si="85"/>
        <v>Samuele Samaritani-Elio Casciola</v>
      </c>
      <c r="F1102" t="str">
        <f t="shared" si="88"/>
        <v>Won</v>
      </c>
      <c r="G1102" s="1">
        <f t="shared" si="89"/>
        <v>3</v>
      </c>
      <c r="H1102">
        <f t="shared" si="86"/>
        <v>1</v>
      </c>
      <c r="I1102" t="str">
        <f>INDEX(META!$B:$B,MATCH(B1102,META!$A:$A,0))</f>
        <v>Jund Wildfire</v>
      </c>
      <c r="J1102" t="str">
        <f>INDEX(META!$B:$B,MATCH(D1102,META!$A:$A,0))</f>
        <v>Mono Red Madness</v>
      </c>
      <c r="K1102" t="str">
        <f t="shared" si="87"/>
        <v>Jund Wildfire-Mono Red Madness</v>
      </c>
    </row>
    <row r="1103" spans="1:11" x14ac:dyDescent="0.3">
      <c r="A1103">
        <v>73</v>
      </c>
      <c r="B1103" t="s">
        <v>1111</v>
      </c>
      <c r="C1103" t="s">
        <v>25</v>
      </c>
      <c r="D1103" t="s">
        <v>967</v>
      </c>
      <c r="E1103" s="1" t="str">
        <f t="shared" si="85"/>
        <v>Giuseppe Berardo-Riccardo Fasano</v>
      </c>
      <c r="F1103" t="str">
        <f t="shared" si="88"/>
        <v>Won</v>
      </c>
      <c r="G1103" s="1">
        <f t="shared" si="89"/>
        <v>3</v>
      </c>
      <c r="H1103">
        <f t="shared" si="86"/>
        <v>1</v>
      </c>
      <c r="I1103" t="str">
        <f>INDEX(META!$B:$B,MATCH(B1103,META!$A:$A,0))</f>
        <v>Mono Red Madness</v>
      </c>
      <c r="J1103" t="str">
        <f>INDEX(META!$B:$B,MATCH(D1103,META!$A:$A,0))</f>
        <v>Pili-Pala Combo</v>
      </c>
      <c r="K1103" t="str">
        <f t="shared" si="87"/>
        <v>Mono Red Madness-Pili-Pala Combo</v>
      </c>
    </row>
    <row r="1104" spans="1:11" x14ac:dyDescent="0.3">
      <c r="A1104">
        <v>74</v>
      </c>
      <c r="B1104" t="s">
        <v>280</v>
      </c>
      <c r="C1104" t="s">
        <v>25</v>
      </c>
      <c r="D1104" t="s">
        <v>1253</v>
      </c>
      <c r="E1104" s="1" t="str">
        <f t="shared" si="85"/>
        <v>Flavio Quintiero-Marco Bonfiglioli</v>
      </c>
      <c r="F1104" t="str">
        <f t="shared" si="88"/>
        <v>Won</v>
      </c>
      <c r="G1104" s="1">
        <f t="shared" si="89"/>
        <v>3</v>
      </c>
      <c r="H1104">
        <f t="shared" si="86"/>
        <v>1</v>
      </c>
      <c r="I1104" t="str">
        <f>INDEX(META!$B:$B,MATCH(B1104,META!$A:$A,0))</f>
        <v>Boros Synth</v>
      </c>
      <c r="J1104" t="str">
        <f>INDEX(META!$B:$B,MATCH(D1104,META!$A:$A,0))</f>
        <v>Mono Blue Aggro</v>
      </c>
      <c r="K1104" t="str">
        <f t="shared" si="87"/>
        <v>Boros Synth-Mono Blue Aggro</v>
      </c>
    </row>
    <row r="1105" spans="1:11" x14ac:dyDescent="0.3">
      <c r="A1105">
        <v>75</v>
      </c>
      <c r="B1105" t="s">
        <v>3275</v>
      </c>
      <c r="C1105" t="s">
        <v>27</v>
      </c>
      <c r="D1105" t="s">
        <v>375</v>
      </c>
      <c r="E1105" s="1" t="str">
        <f t="shared" si="85"/>
        <v>Luca Lancellotti-Luca Nobili</v>
      </c>
      <c r="F1105" t="str">
        <f t="shared" si="88"/>
        <v>Lost</v>
      </c>
      <c r="G1105" s="1">
        <f t="shared" si="89"/>
        <v>3</v>
      </c>
      <c r="H1105">
        <f t="shared" si="86"/>
        <v>1</v>
      </c>
      <c r="I1105" t="str">
        <f>INDEX(META!$B:$B,MATCH(B1105,META!$A:$A,0))</f>
        <v>X Lands Spy</v>
      </c>
      <c r="J1105" t="str">
        <f>INDEX(META!$B:$B,MATCH(D1105,META!$A:$A,0))</f>
        <v>Azorius Familiars</v>
      </c>
      <c r="K1105" t="str">
        <f t="shared" si="87"/>
        <v>X Lands Spy-Azorius Familiars</v>
      </c>
    </row>
    <row r="1106" spans="1:11" x14ac:dyDescent="0.3">
      <c r="A1106">
        <v>76</v>
      </c>
      <c r="B1106" t="s">
        <v>133</v>
      </c>
      <c r="C1106" t="s">
        <v>26</v>
      </c>
      <c r="D1106" t="s">
        <v>1099</v>
      </c>
      <c r="E1106" s="1" t="str">
        <f t="shared" si="85"/>
        <v>Andrea Cossu-Lorenzo Barbolini</v>
      </c>
      <c r="F1106" t="str">
        <f t="shared" si="88"/>
        <v>Lost</v>
      </c>
      <c r="G1106" s="1">
        <f t="shared" si="89"/>
        <v>3</v>
      </c>
      <c r="H1106">
        <f t="shared" si="86"/>
        <v>1</v>
      </c>
      <c r="I1106" t="str">
        <f>INDEX(META!$B:$B,MATCH(B1106,META!$A:$A,0))</f>
        <v>High Tide Combo</v>
      </c>
      <c r="J1106" t="str">
        <f>INDEX(META!$B:$B,MATCH(D1106,META!$A:$A,0))</f>
        <v>Mono Black Sacrifice</v>
      </c>
      <c r="K1106" t="str">
        <f t="shared" si="87"/>
        <v>High Tide Combo-Mono Black Sacrifice</v>
      </c>
    </row>
    <row r="1107" spans="1:11" x14ac:dyDescent="0.3">
      <c r="A1107">
        <v>77</v>
      </c>
      <c r="B1107" t="s">
        <v>2718</v>
      </c>
      <c r="C1107" t="s">
        <v>26</v>
      </c>
      <c r="D1107" t="s">
        <v>3007</v>
      </c>
      <c r="E1107" s="1" t="str">
        <f t="shared" si="85"/>
        <v>Gianluca Botti-Niccolò Efrati</v>
      </c>
      <c r="F1107" t="str">
        <f t="shared" si="88"/>
        <v>Lost</v>
      </c>
      <c r="G1107" s="1">
        <f t="shared" si="89"/>
        <v>3</v>
      </c>
      <c r="H1107">
        <f t="shared" si="86"/>
        <v>1</v>
      </c>
      <c r="I1107" t="str">
        <f>INDEX(META!$B:$B,MATCH(B1107,META!$A:$A,0))</f>
        <v>Rakdos Madness</v>
      </c>
      <c r="J1107" t="str">
        <f>INDEX(META!$B:$B,MATCH(D1107,META!$A:$A,0))</f>
        <v>Gardens</v>
      </c>
      <c r="K1107" t="str">
        <f t="shared" si="87"/>
        <v>Rakdos Madness-Gardens</v>
      </c>
    </row>
    <row r="1108" spans="1:11" x14ac:dyDescent="0.3">
      <c r="A1108">
        <v>78</v>
      </c>
      <c r="B1108" t="s">
        <v>990</v>
      </c>
      <c r="C1108" t="s">
        <v>29</v>
      </c>
      <c r="D1108" t="s">
        <v>2003</v>
      </c>
      <c r="E1108" s="1" t="str">
        <f t="shared" si="85"/>
        <v>Edoardo Mantovani-Benni Sanò</v>
      </c>
      <c r="F1108" t="str">
        <f t="shared" si="88"/>
        <v>Draw</v>
      </c>
      <c r="G1108" s="1">
        <f t="shared" si="89"/>
        <v>3</v>
      </c>
      <c r="H1108">
        <f t="shared" si="86"/>
        <v>1</v>
      </c>
      <c r="I1108" t="str">
        <f>INDEX(META!$B:$B,MATCH(B1108,META!$A:$A,0))</f>
        <v>Azorius Familiars</v>
      </c>
      <c r="J1108" t="str">
        <f>INDEX(META!$B:$B,MATCH(D1108,META!$A:$A,0))</f>
        <v>Jund Wildfire</v>
      </c>
      <c r="K1108" t="str">
        <f t="shared" si="87"/>
        <v>Azorius Familiars-Jund Wildfire</v>
      </c>
    </row>
    <row r="1109" spans="1:11" x14ac:dyDescent="0.3">
      <c r="A1109">
        <v>79</v>
      </c>
      <c r="B1109" t="s">
        <v>723</v>
      </c>
      <c r="C1109" t="s">
        <v>27</v>
      </c>
      <c r="D1109" t="s">
        <v>2534</v>
      </c>
      <c r="E1109" s="1" t="str">
        <f t="shared" si="85"/>
        <v>Andrea Giuseppe Razza-Giacomo Giannoni</v>
      </c>
      <c r="F1109" t="str">
        <f t="shared" si="88"/>
        <v>Lost</v>
      </c>
      <c r="G1109" s="1">
        <f t="shared" si="89"/>
        <v>3</v>
      </c>
      <c r="H1109">
        <f t="shared" si="86"/>
        <v>1</v>
      </c>
      <c r="I1109" t="str">
        <f>INDEX(META!$B:$B,MATCH(B1109,META!$A:$A,0))</f>
        <v>Mono Red Madness</v>
      </c>
      <c r="J1109" t="str">
        <f>INDEX(META!$B:$B,MATCH(D1109,META!$A:$A,0))</f>
        <v>Rakdos Madness</v>
      </c>
      <c r="K1109" t="str">
        <f t="shared" si="87"/>
        <v>Mono Red Madness-Rakdos Madness</v>
      </c>
    </row>
    <row r="1110" spans="1:11" x14ac:dyDescent="0.3">
      <c r="A1110">
        <v>80</v>
      </c>
      <c r="B1110" t="s">
        <v>1353</v>
      </c>
      <c r="C1110" t="s">
        <v>28</v>
      </c>
      <c r="D1110" t="s">
        <v>332</v>
      </c>
      <c r="E1110" s="1" t="str">
        <f t="shared" si="85"/>
        <v>Carlo Rocchetti-Simone Gonnelli</v>
      </c>
      <c r="F1110" t="str">
        <f t="shared" si="88"/>
        <v>Won</v>
      </c>
      <c r="G1110" s="1">
        <f t="shared" si="89"/>
        <v>3</v>
      </c>
      <c r="H1110">
        <f t="shared" si="86"/>
        <v>1</v>
      </c>
      <c r="I1110" t="str">
        <f>INDEX(META!$B:$B,MATCH(B1110,META!$A:$A,0))</f>
        <v>High Tide Combo</v>
      </c>
      <c r="J1110" t="str">
        <f>INDEX(META!$B:$B,MATCH(D1110,META!$A:$A,0))</f>
        <v>Jund Wildfire</v>
      </c>
      <c r="K1110" t="str">
        <f t="shared" si="87"/>
        <v>High Tide Combo-Jund Wildfire</v>
      </c>
    </row>
    <row r="1111" spans="1:11" x14ac:dyDescent="0.3">
      <c r="A1111">
        <v>81</v>
      </c>
      <c r="B1111" t="s">
        <v>1213</v>
      </c>
      <c r="C1111" t="s">
        <v>26</v>
      </c>
      <c r="D1111" t="s">
        <v>1805</v>
      </c>
      <c r="E1111" s="1" t="str">
        <f t="shared" si="85"/>
        <v>Stefano Bottelli-Alessio Benedetti</v>
      </c>
      <c r="F1111" t="str">
        <f t="shared" si="88"/>
        <v>Lost</v>
      </c>
      <c r="G1111" s="1">
        <f t="shared" si="89"/>
        <v>3</v>
      </c>
      <c r="H1111">
        <f t="shared" si="86"/>
        <v>1</v>
      </c>
      <c r="I1111" t="str">
        <f>INDEX(META!$B:$B,MATCH(B1111,META!$A:$A,0))</f>
        <v>Jund Wildfire</v>
      </c>
      <c r="J1111" t="str">
        <f>INDEX(META!$B:$B,MATCH(D1111,META!$A:$A,0))</f>
        <v>Dredge</v>
      </c>
      <c r="K1111" t="str">
        <f t="shared" si="87"/>
        <v>Jund Wildfire-Dredge</v>
      </c>
    </row>
    <row r="1112" spans="1:11" x14ac:dyDescent="0.3">
      <c r="A1112">
        <v>82</v>
      </c>
      <c r="B1112" t="s">
        <v>294</v>
      </c>
      <c r="C1112" t="s">
        <v>26</v>
      </c>
      <c r="D1112" t="s">
        <v>2850</v>
      </c>
      <c r="E1112" s="1" t="str">
        <f t="shared" si="85"/>
        <v>Andrea Uccello-Gustavo Rozas</v>
      </c>
      <c r="F1112" t="str">
        <f t="shared" si="88"/>
        <v>Lost</v>
      </c>
      <c r="G1112" s="1">
        <f t="shared" si="89"/>
        <v>3</v>
      </c>
      <c r="H1112">
        <f t="shared" si="86"/>
        <v>1</v>
      </c>
      <c r="I1112" t="str">
        <f>INDEX(META!$B:$B,MATCH(B1112,META!$A:$A,0))</f>
        <v>Dredge</v>
      </c>
      <c r="J1112" t="str">
        <f>INDEX(META!$B:$B,MATCH(D1112,META!$A:$A,0))</f>
        <v>Elves</v>
      </c>
      <c r="K1112" t="str">
        <f t="shared" si="87"/>
        <v>Dredge-Elves</v>
      </c>
    </row>
    <row r="1113" spans="1:11" x14ac:dyDescent="0.3">
      <c r="A1113">
        <v>83</v>
      </c>
      <c r="B1113" t="s">
        <v>1313</v>
      </c>
      <c r="C1113" t="s">
        <v>25</v>
      </c>
      <c r="D1113" t="s">
        <v>431</v>
      </c>
      <c r="E1113" s="1" t="str">
        <f t="shared" si="85"/>
        <v>Fabrizio Lomater-Nicola Santo</v>
      </c>
      <c r="F1113" t="str">
        <f t="shared" si="88"/>
        <v>Won</v>
      </c>
      <c r="G1113" s="1">
        <f t="shared" si="89"/>
        <v>3</v>
      </c>
      <c r="H1113">
        <f t="shared" si="86"/>
        <v>1</v>
      </c>
      <c r="I1113" t="str">
        <f>INDEX(META!$B:$B,MATCH(B1113,META!$A:$A,0))</f>
        <v>Azorius Familiars</v>
      </c>
      <c r="J1113" t="str">
        <f>INDEX(META!$B:$B,MATCH(D1113,META!$A:$A,0))</f>
        <v>Mono Blue Terror</v>
      </c>
      <c r="K1113" t="str">
        <f t="shared" si="87"/>
        <v>Azorius Familiars-Mono Blue Terror</v>
      </c>
    </row>
    <row r="1114" spans="1:11" x14ac:dyDescent="0.3">
      <c r="A1114">
        <v>84</v>
      </c>
      <c r="B1114" t="s">
        <v>397</v>
      </c>
      <c r="C1114" t="s">
        <v>28</v>
      </c>
      <c r="D1114" t="s">
        <v>2274</v>
      </c>
      <c r="E1114" s="1" t="str">
        <f t="shared" si="85"/>
        <v>Mario Garbuio-Fabio Riccò</v>
      </c>
      <c r="F1114" t="str">
        <f t="shared" si="88"/>
        <v>Won</v>
      </c>
      <c r="G1114" s="1">
        <f t="shared" si="89"/>
        <v>3</v>
      </c>
      <c r="H1114">
        <f t="shared" si="86"/>
        <v>1</v>
      </c>
      <c r="I1114" t="str">
        <f>INDEX(META!$B:$B,MATCH(B1114,META!$A:$A,0))</f>
        <v>Dimir Terror</v>
      </c>
      <c r="J1114" t="str">
        <f>INDEX(META!$B:$B,MATCH(D1114,META!$A:$A,0))</f>
        <v>Mono Blue Aggro</v>
      </c>
      <c r="K1114" t="str">
        <f t="shared" si="87"/>
        <v>Dimir Terror-Mono Blue Aggro</v>
      </c>
    </row>
    <row r="1115" spans="1:11" x14ac:dyDescent="0.3">
      <c r="A1115">
        <v>85</v>
      </c>
      <c r="B1115" t="s">
        <v>2263</v>
      </c>
      <c r="C1115" t="s">
        <v>27</v>
      </c>
      <c r="D1115" t="s">
        <v>93</v>
      </c>
      <c r="E1115" s="1" t="str">
        <f t="shared" si="85"/>
        <v>Simone Sirio-Kevin Bashaj</v>
      </c>
      <c r="F1115" t="str">
        <f t="shared" si="88"/>
        <v>Lost</v>
      </c>
      <c r="G1115" s="1">
        <f t="shared" si="89"/>
        <v>3</v>
      </c>
      <c r="H1115">
        <f t="shared" si="86"/>
        <v>1</v>
      </c>
      <c r="I1115" t="str">
        <f>INDEX(META!$B:$B,MATCH(B1115,META!$A:$A,0))</f>
        <v>Gardens</v>
      </c>
      <c r="J1115" t="str">
        <f>INDEX(META!$B:$B,MATCH(D1115,META!$A:$A,0))</f>
        <v>High Tide Combo</v>
      </c>
      <c r="K1115" t="str">
        <f t="shared" si="87"/>
        <v>Gardens-High Tide Combo</v>
      </c>
    </row>
    <row r="1116" spans="1:11" x14ac:dyDescent="0.3">
      <c r="A1116">
        <v>86</v>
      </c>
      <c r="B1116" t="s">
        <v>225</v>
      </c>
      <c r="C1116" t="s">
        <v>28</v>
      </c>
      <c r="D1116" t="s">
        <v>1421</v>
      </c>
      <c r="E1116" s="1" t="str">
        <f t="shared" si="85"/>
        <v>Michele Delpiazzo-Daniele Palmieri</v>
      </c>
      <c r="F1116" t="str">
        <f t="shared" si="88"/>
        <v>Won</v>
      </c>
      <c r="G1116" s="1">
        <f t="shared" si="89"/>
        <v>3</v>
      </c>
      <c r="H1116">
        <f t="shared" si="86"/>
        <v>1</v>
      </c>
      <c r="I1116" t="str">
        <f>INDEX(META!$B:$B,MATCH(B1116,META!$A:$A,0))</f>
        <v>Mono Red Synth</v>
      </c>
      <c r="J1116" t="str">
        <f>INDEX(META!$B:$B,MATCH(D1116,META!$A:$A,0))</f>
        <v>Boros Synth</v>
      </c>
      <c r="K1116" t="str">
        <f t="shared" si="87"/>
        <v>Mono Red Synth-Boros Synth</v>
      </c>
    </row>
    <row r="1117" spans="1:11" x14ac:dyDescent="0.3">
      <c r="A1117">
        <v>87</v>
      </c>
      <c r="B1117" t="s">
        <v>1597</v>
      </c>
      <c r="C1117" t="s">
        <v>26</v>
      </c>
      <c r="D1117" t="s">
        <v>298</v>
      </c>
      <c r="E1117" s="1" t="str">
        <f t="shared" si="85"/>
        <v>Marianna Liccardo-Francesco Zibella</v>
      </c>
      <c r="F1117" t="str">
        <f t="shared" si="88"/>
        <v>Lost</v>
      </c>
      <c r="G1117" s="1">
        <f t="shared" si="89"/>
        <v>3</v>
      </c>
      <c r="H1117">
        <f t="shared" si="86"/>
        <v>1</v>
      </c>
      <c r="I1117" t="str">
        <f>INDEX(META!$B:$B,MATCH(B1117,META!$A:$A,0))</f>
        <v>Elves</v>
      </c>
      <c r="J1117" t="str">
        <f>INDEX(META!$B:$B,MATCH(D1117,META!$A:$A,0))</f>
        <v>Gruul Monsters</v>
      </c>
      <c r="K1117" t="str">
        <f t="shared" si="87"/>
        <v>Elves-Gruul Monsters</v>
      </c>
    </row>
    <row r="1118" spans="1:11" x14ac:dyDescent="0.3">
      <c r="A1118">
        <v>88</v>
      </c>
      <c r="B1118" t="s">
        <v>1301</v>
      </c>
      <c r="C1118" t="s">
        <v>25</v>
      </c>
      <c r="D1118" t="s">
        <v>2227</v>
      </c>
      <c r="E1118" s="1" t="str">
        <f t="shared" si="85"/>
        <v>Livio Setaro-Silvia Anzari</v>
      </c>
      <c r="F1118" t="str">
        <f t="shared" si="88"/>
        <v>Won</v>
      </c>
      <c r="G1118" s="1">
        <f t="shared" si="89"/>
        <v>3</v>
      </c>
      <c r="H1118">
        <f t="shared" si="86"/>
        <v>1</v>
      </c>
      <c r="I1118" t="str">
        <f>INDEX(META!$B:$B,MATCH(B1118,META!$A:$A,0))</f>
        <v>Elves</v>
      </c>
      <c r="J1118" t="str">
        <f>INDEX(META!$B:$B,MATCH(D1118,META!$A:$A,0))</f>
        <v>Mono Red Synth</v>
      </c>
      <c r="K1118" t="str">
        <f t="shared" si="87"/>
        <v>Elves-Mono Red Synth</v>
      </c>
    </row>
    <row r="1119" spans="1:11" x14ac:dyDescent="0.3">
      <c r="A1119">
        <v>89</v>
      </c>
      <c r="B1119" t="s">
        <v>107</v>
      </c>
      <c r="C1119" t="s">
        <v>27</v>
      </c>
      <c r="D1119" t="s">
        <v>1466</v>
      </c>
      <c r="E1119" s="1" t="str">
        <f t="shared" si="85"/>
        <v>Lorenzo Fontana-paulo marques</v>
      </c>
      <c r="F1119" t="str">
        <f t="shared" si="88"/>
        <v>Lost</v>
      </c>
      <c r="G1119" s="1">
        <f t="shared" si="89"/>
        <v>3</v>
      </c>
      <c r="H1119">
        <f t="shared" si="86"/>
        <v>1</v>
      </c>
      <c r="I1119" t="str">
        <f>INDEX(META!$B:$B,MATCH(B1119,META!$A:$A,0))</f>
        <v>Jund Wildfire</v>
      </c>
      <c r="J1119" t="str">
        <f>INDEX(META!$B:$B,MATCH(D1119,META!$A:$A,0))</f>
        <v>High Tide Combo</v>
      </c>
      <c r="K1119" t="str">
        <f t="shared" si="87"/>
        <v>Jund Wildfire-High Tide Combo</v>
      </c>
    </row>
    <row r="1120" spans="1:11" x14ac:dyDescent="0.3">
      <c r="A1120">
        <v>90</v>
      </c>
      <c r="B1120" t="s">
        <v>1509</v>
      </c>
      <c r="C1120" t="s">
        <v>28</v>
      </c>
      <c r="D1120" t="s">
        <v>306</v>
      </c>
      <c r="E1120" s="1" t="str">
        <f t="shared" si="85"/>
        <v>simone antonelli-Francesco Pina</v>
      </c>
      <c r="F1120" t="str">
        <f t="shared" si="88"/>
        <v>Won</v>
      </c>
      <c r="G1120" s="1">
        <f t="shared" si="89"/>
        <v>3</v>
      </c>
      <c r="H1120">
        <f t="shared" si="86"/>
        <v>1</v>
      </c>
      <c r="I1120" t="str">
        <f>INDEX(META!$B:$B,MATCH(B1120,META!$A:$A,0))</f>
        <v>Jund Wildfire</v>
      </c>
      <c r="J1120" t="str">
        <f>INDEX(META!$B:$B,MATCH(D1120,META!$A:$A,0))</f>
        <v>High Tide Combo</v>
      </c>
      <c r="K1120" t="str">
        <f t="shared" si="87"/>
        <v>Jund Wildfire-High Tide Combo</v>
      </c>
    </row>
    <row r="1121" spans="1:11" x14ac:dyDescent="0.3">
      <c r="A1121">
        <v>91</v>
      </c>
      <c r="B1121" t="s">
        <v>2505</v>
      </c>
      <c r="C1121" t="s">
        <v>27</v>
      </c>
      <c r="D1121" t="s">
        <v>302</v>
      </c>
      <c r="E1121" s="1" t="str">
        <f t="shared" si="85"/>
        <v>Denis Jarząbek-Nicolò Croppi</v>
      </c>
      <c r="F1121" t="str">
        <f t="shared" si="88"/>
        <v>Lost</v>
      </c>
      <c r="G1121" s="1">
        <f t="shared" si="89"/>
        <v>3</v>
      </c>
      <c r="H1121">
        <f t="shared" si="86"/>
        <v>1</v>
      </c>
      <c r="I1121" t="str">
        <f>INDEX(META!$B:$B,MATCH(B1121,META!$A:$A,0))</f>
        <v>Mono Red Synth</v>
      </c>
      <c r="J1121" t="str">
        <f>INDEX(META!$B:$B,MATCH(D1121,META!$A:$A,0))</f>
        <v>Mono Black Rod</v>
      </c>
      <c r="K1121" t="str">
        <f t="shared" si="87"/>
        <v>Mono Red Synth-Mono Black Rod</v>
      </c>
    </row>
    <row r="1122" spans="1:11" x14ac:dyDescent="0.3">
      <c r="A1122">
        <v>92</v>
      </c>
      <c r="B1122" t="s">
        <v>1535</v>
      </c>
      <c r="C1122" t="s">
        <v>25</v>
      </c>
      <c r="D1122" t="s">
        <v>177</v>
      </c>
      <c r="E1122" s="1" t="str">
        <f t="shared" si="85"/>
        <v>Mislav Brusač-Andrea Mattei</v>
      </c>
      <c r="F1122" t="str">
        <f t="shared" si="88"/>
        <v>Won</v>
      </c>
      <c r="G1122" s="1">
        <f t="shared" si="89"/>
        <v>3</v>
      </c>
      <c r="H1122">
        <f t="shared" si="86"/>
        <v>1</v>
      </c>
      <c r="I1122" t="str">
        <f>INDEX(META!$B:$B,MATCH(B1122,META!$A:$A,0))</f>
        <v>Walls</v>
      </c>
      <c r="J1122" t="str">
        <f>INDEX(META!$B:$B,MATCH(D1122,META!$A:$A,0))</f>
        <v>Elves</v>
      </c>
      <c r="K1122" t="str">
        <f t="shared" si="87"/>
        <v>Walls-Elves</v>
      </c>
    </row>
    <row r="1123" spans="1:11" x14ac:dyDescent="0.3">
      <c r="A1123">
        <v>93</v>
      </c>
      <c r="B1123" t="s">
        <v>180</v>
      </c>
      <c r="C1123" t="s">
        <v>27</v>
      </c>
      <c r="D1123" t="s">
        <v>516</v>
      </c>
      <c r="E1123" s="1" t="str">
        <f t="shared" si="85"/>
        <v>Marco Drakulic-Vincenzo Vinci</v>
      </c>
      <c r="F1123" t="str">
        <f t="shared" si="88"/>
        <v>Lost</v>
      </c>
      <c r="G1123" s="1">
        <f t="shared" si="89"/>
        <v>3</v>
      </c>
      <c r="H1123">
        <f t="shared" si="86"/>
        <v>1</v>
      </c>
      <c r="I1123" t="str">
        <f>INDEX(META!$B:$B,MATCH(B1123,META!$A:$A,0))</f>
        <v>High Tide Combo</v>
      </c>
      <c r="J1123" t="str">
        <f>INDEX(META!$B:$B,MATCH(D1123,META!$A:$A,0))</f>
        <v>Jund Wildfire</v>
      </c>
      <c r="K1123" t="str">
        <f t="shared" si="87"/>
        <v>High Tide Combo-Jund Wildfire</v>
      </c>
    </row>
    <row r="1124" spans="1:11" x14ac:dyDescent="0.3">
      <c r="A1124">
        <v>94</v>
      </c>
      <c r="B1124" t="s">
        <v>1820</v>
      </c>
      <c r="C1124" t="s">
        <v>28</v>
      </c>
      <c r="D1124" t="s">
        <v>392</v>
      </c>
      <c r="E1124" s="1" t="str">
        <f t="shared" si="85"/>
        <v>Fran družinec-Simone Ledda</v>
      </c>
      <c r="F1124" t="str">
        <f t="shared" si="88"/>
        <v>Won</v>
      </c>
      <c r="G1124" s="1">
        <f t="shared" si="89"/>
        <v>3</v>
      </c>
      <c r="H1124">
        <f t="shared" si="86"/>
        <v>1</v>
      </c>
      <c r="I1124" t="str">
        <f>INDEX(META!$B:$B,MATCH(B1124,META!$A:$A,0))</f>
        <v>Altar Tron</v>
      </c>
      <c r="J1124" t="str">
        <f>INDEX(META!$B:$B,MATCH(D1124,META!$A:$A,0))</f>
        <v>Rakdos Madness</v>
      </c>
      <c r="K1124" t="str">
        <f t="shared" si="87"/>
        <v>Altar Tron-Rakdos Madness</v>
      </c>
    </row>
    <row r="1125" spans="1:11" x14ac:dyDescent="0.3">
      <c r="A1125">
        <v>95</v>
      </c>
      <c r="B1125" t="s">
        <v>508</v>
      </c>
      <c r="C1125" t="s">
        <v>25</v>
      </c>
      <c r="D1125" t="s">
        <v>1560</v>
      </c>
      <c r="E1125" s="1" t="str">
        <f t="shared" si="85"/>
        <v>Michele Barzanti-Simone Tigani</v>
      </c>
      <c r="F1125" t="str">
        <f t="shared" si="88"/>
        <v>Won</v>
      </c>
      <c r="G1125" s="1">
        <f t="shared" si="89"/>
        <v>3</v>
      </c>
      <c r="H1125">
        <f t="shared" si="86"/>
        <v>1</v>
      </c>
      <c r="I1125" t="str">
        <f>INDEX(META!$B:$B,MATCH(B1125,META!$A:$A,0))</f>
        <v>High Tide Combo</v>
      </c>
      <c r="J1125" t="str">
        <f>INDEX(META!$B:$B,MATCH(D1125,META!$A:$A,0))</f>
        <v>Mono Red Synth</v>
      </c>
      <c r="K1125" t="str">
        <f t="shared" si="87"/>
        <v>High Tide Combo-Mono Red Synth</v>
      </c>
    </row>
    <row r="1126" spans="1:11" x14ac:dyDescent="0.3">
      <c r="A1126">
        <v>96</v>
      </c>
      <c r="B1126" t="s">
        <v>362</v>
      </c>
      <c r="C1126" t="s">
        <v>27</v>
      </c>
      <c r="D1126" t="s">
        <v>1600</v>
      </c>
      <c r="E1126" s="1" t="str">
        <f t="shared" si="85"/>
        <v>Jurgen Curaj-Giovanni Navarra</v>
      </c>
      <c r="F1126" t="str">
        <f t="shared" si="88"/>
        <v>Lost</v>
      </c>
      <c r="G1126" s="1">
        <f t="shared" si="89"/>
        <v>3</v>
      </c>
      <c r="H1126">
        <f t="shared" si="86"/>
        <v>1</v>
      </c>
      <c r="I1126" t="str">
        <f>INDEX(META!$B:$B,MATCH(B1126,META!$A:$A,0))</f>
        <v>Mono Red Synth</v>
      </c>
      <c r="J1126" t="str">
        <f>INDEX(META!$B:$B,MATCH(D1126,META!$A:$A,0))</f>
        <v>Mono Blue Aggro</v>
      </c>
      <c r="K1126" t="str">
        <f t="shared" si="87"/>
        <v>Mono Red Synth-Mono Blue Aggro</v>
      </c>
    </row>
    <row r="1127" spans="1:11" x14ac:dyDescent="0.3">
      <c r="A1127">
        <v>97</v>
      </c>
      <c r="B1127" t="s">
        <v>96</v>
      </c>
      <c r="C1127" t="s">
        <v>25</v>
      </c>
      <c r="D1127" t="s">
        <v>2450</v>
      </c>
      <c r="E1127" s="1" t="str">
        <f t="shared" si="85"/>
        <v>Antonella Giancotti-Yuri Zanda</v>
      </c>
      <c r="F1127" t="str">
        <f t="shared" si="88"/>
        <v>Won</v>
      </c>
      <c r="G1127" s="1">
        <f t="shared" si="89"/>
        <v>3</v>
      </c>
      <c r="H1127">
        <f t="shared" si="86"/>
        <v>1</v>
      </c>
      <c r="I1127" t="str">
        <f>INDEX(META!$B:$B,MATCH(B1127,META!$A:$A,0))</f>
        <v>Mono Red Synth</v>
      </c>
      <c r="J1127" t="str">
        <f>INDEX(META!$B:$B,MATCH(D1127,META!$A:$A,0))</f>
        <v>Walls</v>
      </c>
      <c r="K1127" t="str">
        <f t="shared" si="87"/>
        <v>Mono Red Synth-Walls</v>
      </c>
    </row>
    <row r="1128" spans="1:11" x14ac:dyDescent="0.3">
      <c r="A1128">
        <v>98</v>
      </c>
      <c r="B1128" t="s">
        <v>1634</v>
      </c>
      <c r="C1128" t="s">
        <v>27</v>
      </c>
      <c r="D1128" t="s">
        <v>422</v>
      </c>
      <c r="E1128" s="1" t="str">
        <f t="shared" si="85"/>
        <v>Martin Martin-Diego Lacedonia</v>
      </c>
      <c r="F1128" t="str">
        <f t="shared" si="88"/>
        <v>Lost</v>
      </c>
      <c r="G1128" s="1">
        <f t="shared" si="89"/>
        <v>3</v>
      </c>
      <c r="H1128">
        <f t="shared" si="86"/>
        <v>1</v>
      </c>
      <c r="I1128" t="str">
        <f>INDEX(META!$B:$B,MATCH(B1128,META!$A:$A,0))</f>
        <v>Izzet Terror</v>
      </c>
      <c r="J1128" t="str">
        <f>INDEX(META!$B:$B,MATCH(D1128,META!$A:$A,0))</f>
        <v>Mono Red Madness</v>
      </c>
      <c r="K1128" t="str">
        <f t="shared" si="87"/>
        <v>Izzet Terror-Mono Red Madness</v>
      </c>
    </row>
    <row r="1129" spans="1:11" x14ac:dyDescent="0.3">
      <c r="A1129">
        <v>99</v>
      </c>
      <c r="B1129" t="s">
        <v>2153</v>
      </c>
      <c r="C1129" t="s">
        <v>28</v>
      </c>
      <c r="D1129" t="s">
        <v>1645</v>
      </c>
      <c r="E1129" s="1" t="str">
        <f t="shared" si="85"/>
        <v>Francesco Brugnami-Gianluca Cremaschi</v>
      </c>
      <c r="F1129" t="str">
        <f t="shared" si="88"/>
        <v>Won</v>
      </c>
      <c r="G1129" s="1">
        <f t="shared" si="89"/>
        <v>3</v>
      </c>
      <c r="H1129">
        <f t="shared" si="86"/>
        <v>1</v>
      </c>
      <c r="I1129" t="str">
        <f>INDEX(META!$B:$B,MATCH(B1129,META!$A:$A,0))</f>
        <v>Jund Wildfire</v>
      </c>
      <c r="J1129" t="str">
        <f>INDEX(META!$B:$B,MATCH(D1129,META!$A:$A,0))</f>
        <v>Mardu Synth</v>
      </c>
      <c r="K1129" t="str">
        <f t="shared" si="87"/>
        <v>Jund Wildfire-Mardu Synth</v>
      </c>
    </row>
    <row r="1130" spans="1:11" x14ac:dyDescent="0.3">
      <c r="A1130">
        <v>100</v>
      </c>
      <c r="B1130" t="s">
        <v>310</v>
      </c>
      <c r="C1130" t="s">
        <v>27</v>
      </c>
      <c r="D1130" t="s">
        <v>2729</v>
      </c>
      <c r="E1130" s="1" t="str">
        <f t="shared" si="85"/>
        <v>Davide Sambarino-Simone Marzio</v>
      </c>
      <c r="F1130" t="str">
        <f t="shared" si="88"/>
        <v>Lost</v>
      </c>
      <c r="G1130" s="1">
        <f t="shared" si="89"/>
        <v>3</v>
      </c>
      <c r="H1130">
        <f t="shared" si="86"/>
        <v>1</v>
      </c>
      <c r="I1130" t="str">
        <f>INDEX(META!$B:$B,MATCH(B1130,META!$A:$A,0))</f>
        <v>Mono Red Madness</v>
      </c>
      <c r="J1130" t="str">
        <f>INDEX(META!$B:$B,MATCH(D1130,META!$A:$A,0))</f>
        <v>Grixis Affinity</v>
      </c>
      <c r="K1130" t="str">
        <f t="shared" si="87"/>
        <v>Mono Red Madness-Grixis Affinity</v>
      </c>
    </row>
    <row r="1131" spans="1:11" x14ac:dyDescent="0.3">
      <c r="A1131">
        <v>101</v>
      </c>
      <c r="B1131" t="s">
        <v>198</v>
      </c>
      <c r="C1131" t="s">
        <v>27</v>
      </c>
      <c r="D1131" t="s">
        <v>1666</v>
      </c>
      <c r="E1131" s="1" t="str">
        <f t="shared" si="85"/>
        <v>Daniele Contadini-paolo zanatta</v>
      </c>
      <c r="F1131" t="str">
        <f t="shared" si="88"/>
        <v>Lost</v>
      </c>
      <c r="G1131" s="1">
        <f t="shared" si="89"/>
        <v>3</v>
      </c>
      <c r="H1131">
        <f t="shared" si="86"/>
        <v>1</v>
      </c>
      <c r="I1131" t="str">
        <f>INDEX(META!$B:$B,MATCH(B1131,META!$A:$A,0))</f>
        <v>Altar Tron</v>
      </c>
      <c r="J1131" t="str">
        <f>INDEX(META!$B:$B,MATCH(D1131,META!$A:$A,0))</f>
        <v>Mono Red Synth</v>
      </c>
      <c r="K1131" t="str">
        <f t="shared" si="87"/>
        <v>Altar Tron-Mono Red Synth</v>
      </c>
    </row>
    <row r="1132" spans="1:11" x14ac:dyDescent="0.3">
      <c r="A1132">
        <v>102</v>
      </c>
      <c r="B1132" t="s">
        <v>179</v>
      </c>
      <c r="C1132" t="s">
        <v>26</v>
      </c>
      <c r="D1132" t="s">
        <v>2038</v>
      </c>
      <c r="E1132" s="1" t="str">
        <f t="shared" si="85"/>
        <v>Riccardo Mazzon-Francesco Leonelli</v>
      </c>
      <c r="F1132" t="str">
        <f t="shared" si="88"/>
        <v>Lost</v>
      </c>
      <c r="G1132" s="1">
        <f t="shared" si="89"/>
        <v>3</v>
      </c>
      <c r="H1132">
        <f t="shared" si="86"/>
        <v>1</v>
      </c>
      <c r="I1132" t="str">
        <f>INDEX(META!$B:$B,MATCH(B1132,META!$A:$A,0))</f>
        <v>Boros Synth</v>
      </c>
      <c r="J1132" t="str">
        <f>INDEX(META!$B:$B,MATCH(D1132,META!$A:$A,0))</f>
        <v>White Weenie</v>
      </c>
      <c r="K1132" t="str">
        <f t="shared" si="87"/>
        <v>Boros Synth-White Weenie</v>
      </c>
    </row>
    <row r="1133" spans="1:11" x14ac:dyDescent="0.3">
      <c r="A1133">
        <v>103</v>
      </c>
      <c r="B1133" t="s">
        <v>2885</v>
      </c>
      <c r="C1133" t="s">
        <v>28</v>
      </c>
      <c r="D1133" t="s">
        <v>185</v>
      </c>
      <c r="E1133" s="1" t="str">
        <f t="shared" si="85"/>
        <v>Gabriele De Zio-Marco Trivella</v>
      </c>
      <c r="F1133" t="str">
        <f t="shared" si="88"/>
        <v>Won</v>
      </c>
      <c r="G1133" s="1">
        <f t="shared" si="89"/>
        <v>3</v>
      </c>
      <c r="H1133">
        <f t="shared" si="86"/>
        <v>1</v>
      </c>
      <c r="I1133" t="str">
        <f>INDEX(META!$B:$B,MATCH(B1133,META!$A:$A,0))</f>
        <v>Jund Wildfire</v>
      </c>
      <c r="J1133" t="str">
        <f>INDEX(META!$B:$B,MATCH(D1133,META!$A:$A,0))</f>
        <v>Flicker Tron</v>
      </c>
      <c r="K1133" t="str">
        <f t="shared" si="87"/>
        <v>Jund Wildfire-Flicker Tron</v>
      </c>
    </row>
    <row r="1134" spans="1:11" x14ac:dyDescent="0.3">
      <c r="A1134">
        <v>104</v>
      </c>
      <c r="B1134" t="s">
        <v>106</v>
      </c>
      <c r="C1134" t="s">
        <v>25</v>
      </c>
      <c r="D1134" t="s">
        <v>3137</v>
      </c>
      <c r="E1134" s="1" t="str">
        <f t="shared" si="85"/>
        <v>Riccardo Malgara-Bernhard Lederer</v>
      </c>
      <c r="F1134" t="str">
        <f t="shared" si="88"/>
        <v>Won</v>
      </c>
      <c r="G1134" s="1">
        <f t="shared" si="89"/>
        <v>3</v>
      </c>
      <c r="H1134">
        <f t="shared" si="86"/>
        <v>1</v>
      </c>
      <c r="I1134" t="str">
        <f>INDEX(META!$B:$B,MATCH(B1134,META!$A:$A,0))</f>
        <v>Jund Wildfire</v>
      </c>
      <c r="J1134" t="str">
        <f>INDEX(META!$B:$B,MATCH(D1134,META!$A:$A,0))</f>
        <v>Mono Blue Terror</v>
      </c>
      <c r="K1134" t="str">
        <f t="shared" si="87"/>
        <v>Jund Wildfire-Mono Blue Terror</v>
      </c>
    </row>
    <row r="1135" spans="1:11" x14ac:dyDescent="0.3">
      <c r="A1135">
        <v>105</v>
      </c>
      <c r="B1135" t="s">
        <v>1669</v>
      </c>
      <c r="C1135" t="s">
        <v>28</v>
      </c>
      <c r="D1135" t="s">
        <v>1295</v>
      </c>
      <c r="E1135" s="1" t="str">
        <f t="shared" si="85"/>
        <v>Eduardo Santos-Francesco Marzano</v>
      </c>
      <c r="F1135" t="str">
        <f t="shared" si="88"/>
        <v>Won</v>
      </c>
      <c r="G1135" s="1">
        <f t="shared" si="89"/>
        <v>3</v>
      </c>
      <c r="H1135">
        <f t="shared" si="86"/>
        <v>1</v>
      </c>
      <c r="I1135" t="str">
        <f>INDEX(META!$B:$B,MATCH(B1135,META!$A:$A,0))</f>
        <v>Mono Red Madness</v>
      </c>
      <c r="J1135" t="str">
        <f>INDEX(META!$B:$B,MATCH(D1135,META!$A:$A,0))</f>
        <v>Dredge</v>
      </c>
      <c r="K1135" t="str">
        <f t="shared" si="87"/>
        <v>Mono Red Madness-Dredge</v>
      </c>
    </row>
    <row r="1136" spans="1:11" x14ac:dyDescent="0.3">
      <c r="A1136">
        <v>106</v>
      </c>
      <c r="B1136" t="s">
        <v>2603</v>
      </c>
      <c r="C1136" t="s">
        <v>27</v>
      </c>
      <c r="D1136" t="s">
        <v>498</v>
      </c>
      <c r="E1136" s="1" t="str">
        <f t="shared" si="85"/>
        <v>Zaccaria Vincenzi-Martn Rabiller</v>
      </c>
      <c r="F1136" t="str">
        <f t="shared" si="88"/>
        <v>Lost</v>
      </c>
      <c r="G1136" s="1">
        <f t="shared" si="89"/>
        <v>3</v>
      </c>
      <c r="H1136">
        <f t="shared" si="86"/>
        <v>1</v>
      </c>
      <c r="I1136" t="str">
        <f>INDEX(META!$B:$B,MATCH(B1136,META!$A:$A,0))</f>
        <v>Dredge</v>
      </c>
      <c r="J1136" t="str">
        <f>INDEX(META!$B:$B,MATCH(D1136,META!$A:$A,0))</f>
        <v>Izzet Faeries</v>
      </c>
      <c r="K1136" t="str">
        <f t="shared" si="87"/>
        <v>Dredge-Izzet Faeries</v>
      </c>
    </row>
    <row r="1137" spans="1:11" x14ac:dyDescent="0.3">
      <c r="A1137">
        <v>107</v>
      </c>
      <c r="B1137" t="s">
        <v>3068</v>
      </c>
      <c r="C1137" t="s">
        <v>26</v>
      </c>
      <c r="D1137" t="s">
        <v>389</v>
      </c>
      <c r="E1137" s="1" t="str">
        <f t="shared" si="85"/>
        <v>Gianmarco Zampetti-Dario Rizzitello</v>
      </c>
      <c r="F1137" t="str">
        <f t="shared" si="88"/>
        <v>Lost</v>
      </c>
      <c r="G1137" s="1">
        <f t="shared" si="89"/>
        <v>3</v>
      </c>
      <c r="H1137">
        <f t="shared" si="86"/>
        <v>1</v>
      </c>
      <c r="I1137" t="str">
        <f>INDEX(META!$B:$B,MATCH(B1137,META!$A:$A,0))</f>
        <v>Mono Blue Aggro</v>
      </c>
      <c r="J1137" t="str">
        <f>INDEX(META!$B:$B,MATCH(D1137,META!$A:$A,0))</f>
        <v>Jeskai Ephemerate</v>
      </c>
      <c r="K1137" t="str">
        <f t="shared" si="87"/>
        <v>Mono Blue Aggro-Jeskai Ephemerate</v>
      </c>
    </row>
    <row r="1138" spans="1:11" x14ac:dyDescent="0.3">
      <c r="A1138">
        <v>108</v>
      </c>
      <c r="B1138" t="s">
        <v>2878</v>
      </c>
      <c r="C1138" t="s">
        <v>26</v>
      </c>
      <c r="D1138" t="s">
        <v>433</v>
      </c>
      <c r="E1138" s="1" t="str">
        <f t="shared" si="85"/>
        <v>Olmo Reali-Andrea Imborgia</v>
      </c>
      <c r="F1138" t="str">
        <f t="shared" si="88"/>
        <v>Lost</v>
      </c>
      <c r="G1138" s="1">
        <f t="shared" si="89"/>
        <v>3</v>
      </c>
      <c r="H1138">
        <f t="shared" si="86"/>
        <v>1</v>
      </c>
      <c r="I1138" t="str">
        <f>INDEX(META!$B:$B,MATCH(B1138,META!$A:$A,0))</f>
        <v>Mono Red Madness</v>
      </c>
      <c r="J1138" t="str">
        <f>INDEX(META!$B:$B,MATCH(D1138,META!$A:$A,0))</f>
        <v>Mono Red Madness</v>
      </c>
      <c r="K1138" t="str">
        <f t="shared" si="87"/>
        <v>Mono Red Madness-Mono Red Madness</v>
      </c>
    </row>
    <row r="1139" spans="1:11" x14ac:dyDescent="0.3">
      <c r="A1139">
        <v>109</v>
      </c>
      <c r="B1139" t="s">
        <v>3122</v>
      </c>
      <c r="C1139" t="s">
        <v>26</v>
      </c>
      <c r="D1139" t="s">
        <v>219</v>
      </c>
      <c r="E1139" s="1" t="str">
        <f t="shared" si="85"/>
        <v>Filippo Bordini-Davide Roletto</v>
      </c>
      <c r="F1139" t="str">
        <f t="shared" si="88"/>
        <v>Lost</v>
      </c>
      <c r="G1139" s="1">
        <f t="shared" si="89"/>
        <v>3</v>
      </c>
      <c r="H1139">
        <f t="shared" si="86"/>
        <v>1</v>
      </c>
      <c r="I1139" t="str">
        <f>INDEX(META!$B:$B,MATCH(B1139,META!$A:$A,0))</f>
        <v>Mono Red Synth</v>
      </c>
      <c r="J1139" t="str">
        <f>INDEX(META!$B:$B,MATCH(D1139,META!$A:$A,0))</f>
        <v>Jund Wildfire</v>
      </c>
      <c r="K1139" t="str">
        <f t="shared" si="87"/>
        <v>Mono Red Synth-Jund Wildfire</v>
      </c>
    </row>
    <row r="1140" spans="1:11" x14ac:dyDescent="0.3">
      <c r="A1140">
        <v>110</v>
      </c>
      <c r="B1140" t="s">
        <v>443</v>
      </c>
      <c r="C1140" t="s">
        <v>27</v>
      </c>
      <c r="D1140" t="s">
        <v>281</v>
      </c>
      <c r="E1140" s="1" t="str">
        <f t="shared" si="85"/>
        <v>Samuele Corbetta-Matteo Garbuio</v>
      </c>
      <c r="F1140" t="str">
        <f t="shared" si="88"/>
        <v>Lost</v>
      </c>
      <c r="G1140" s="1">
        <f t="shared" si="89"/>
        <v>3</v>
      </c>
      <c r="H1140">
        <f t="shared" si="86"/>
        <v>1</v>
      </c>
      <c r="I1140" t="str">
        <f>INDEX(META!$B:$B,MATCH(B1140,META!$A:$A,0))</f>
        <v>Mono Red Synth</v>
      </c>
      <c r="J1140" t="str">
        <f>INDEX(META!$B:$B,MATCH(D1140,META!$A:$A,0))</f>
        <v>Dimir Terror</v>
      </c>
      <c r="K1140" t="str">
        <f t="shared" si="87"/>
        <v>Mono Red Synth-Dimir Terror</v>
      </c>
    </row>
    <row r="1141" spans="1:11" x14ac:dyDescent="0.3">
      <c r="A1141">
        <v>111</v>
      </c>
      <c r="B1141" t="s">
        <v>2115</v>
      </c>
      <c r="C1141" t="s">
        <v>27</v>
      </c>
      <c r="D1141" t="s">
        <v>394</v>
      </c>
      <c r="E1141" s="1" t="str">
        <f t="shared" si="85"/>
        <v>Michele Camporesi-Jame Truffaz</v>
      </c>
      <c r="F1141" t="str">
        <f t="shared" si="88"/>
        <v>Lost</v>
      </c>
      <c r="G1141" s="1">
        <f t="shared" si="89"/>
        <v>3</v>
      </c>
      <c r="H1141">
        <f t="shared" si="86"/>
        <v>1</v>
      </c>
      <c r="I1141" t="str">
        <f>INDEX(META!$B:$B,MATCH(B1141,META!$A:$A,0))</f>
        <v>Jund Wildfire</v>
      </c>
      <c r="J1141" t="str">
        <f>INDEX(META!$B:$B,MATCH(D1141,META!$A:$A,0))</f>
        <v>Gardens</v>
      </c>
      <c r="K1141" t="str">
        <f t="shared" si="87"/>
        <v>Jund Wildfire-Gardens</v>
      </c>
    </row>
    <row r="1142" spans="1:11" x14ac:dyDescent="0.3">
      <c r="A1142">
        <v>112</v>
      </c>
      <c r="B1142" t="s">
        <v>415</v>
      </c>
      <c r="C1142" t="s">
        <v>26</v>
      </c>
      <c r="D1142" t="s">
        <v>3010</v>
      </c>
      <c r="E1142" s="1" t="str">
        <f t="shared" si="85"/>
        <v>Alessandro Mazzucchelli-Luigi Mignogna</v>
      </c>
      <c r="F1142" t="str">
        <f t="shared" si="88"/>
        <v>Lost</v>
      </c>
      <c r="G1142" s="1">
        <f t="shared" si="89"/>
        <v>3</v>
      </c>
      <c r="H1142">
        <f t="shared" si="86"/>
        <v>1</v>
      </c>
      <c r="I1142" t="str">
        <f>INDEX(META!$B:$B,MATCH(B1142,META!$A:$A,0))</f>
        <v>Rakdos Madness</v>
      </c>
      <c r="J1142" t="str">
        <f>INDEX(META!$B:$B,MATCH(D1142,META!$A:$A,0))</f>
        <v>Mono White Heroic</v>
      </c>
      <c r="K1142" t="str">
        <f t="shared" si="87"/>
        <v>Rakdos Madness-Mono White Heroic</v>
      </c>
    </row>
    <row r="1143" spans="1:11" x14ac:dyDescent="0.3">
      <c r="A1143">
        <v>113</v>
      </c>
      <c r="B1143" t="s">
        <v>1850</v>
      </c>
      <c r="C1143" t="s">
        <v>29</v>
      </c>
      <c r="D1143" t="s">
        <v>1747</v>
      </c>
      <c r="E1143" s="1" t="str">
        <f t="shared" si="85"/>
        <v>Pietro Carocci-Giulio Zorzi</v>
      </c>
      <c r="F1143" t="str">
        <f t="shared" si="88"/>
        <v>Draw</v>
      </c>
      <c r="G1143" s="1">
        <f t="shared" si="89"/>
        <v>3</v>
      </c>
      <c r="H1143">
        <f t="shared" si="86"/>
        <v>1</v>
      </c>
      <c r="I1143" t="str">
        <f>INDEX(META!$B:$B,MATCH(B1143,META!$A:$A,0))</f>
        <v>Caw Gate</v>
      </c>
      <c r="J1143" t="str">
        <f>INDEX(META!$B:$B,MATCH(D1143,META!$A:$A,0))</f>
        <v>Jeskai Ephemerate</v>
      </c>
      <c r="K1143" t="str">
        <f t="shared" si="87"/>
        <v>Caw Gate-Jeskai Ephemerate</v>
      </c>
    </row>
    <row r="1144" spans="1:11" x14ac:dyDescent="0.3">
      <c r="A1144">
        <v>114</v>
      </c>
      <c r="B1144" t="s">
        <v>1731</v>
      </c>
      <c r="C1144" t="s">
        <v>25</v>
      </c>
      <c r="D1144" t="s">
        <v>2062</v>
      </c>
      <c r="E1144" s="1" t="str">
        <f t="shared" si="85"/>
        <v>Alessandro Monti-Pietrangelo Manco</v>
      </c>
      <c r="F1144" t="str">
        <f t="shared" si="88"/>
        <v>Won</v>
      </c>
      <c r="G1144" s="1">
        <f t="shared" si="89"/>
        <v>3</v>
      </c>
      <c r="H1144">
        <f t="shared" si="86"/>
        <v>1</v>
      </c>
      <c r="I1144" t="str">
        <f>INDEX(META!$B:$B,MATCH(B1144,META!$A:$A,0))</f>
        <v>Gardens</v>
      </c>
      <c r="J1144" t="str">
        <f>INDEX(META!$B:$B,MATCH(D1144,META!$A:$A,0))</f>
        <v>Flicker Tron</v>
      </c>
      <c r="K1144" t="str">
        <f t="shared" si="87"/>
        <v>Gardens-Flicker Tron</v>
      </c>
    </row>
    <row r="1145" spans="1:11" x14ac:dyDescent="0.3">
      <c r="A1145">
        <v>115</v>
      </c>
      <c r="B1145" t="s">
        <v>1736</v>
      </c>
      <c r="C1145" t="s">
        <v>27</v>
      </c>
      <c r="D1145" t="s">
        <v>309</v>
      </c>
      <c r="E1145" s="1" t="str">
        <f t="shared" si="85"/>
        <v>Mirko Bonazza-Paolo Donfrancesco</v>
      </c>
      <c r="F1145" t="str">
        <f t="shared" si="88"/>
        <v>Lost</v>
      </c>
      <c r="G1145" s="1">
        <f t="shared" si="89"/>
        <v>3</v>
      </c>
      <c r="H1145">
        <f t="shared" si="86"/>
        <v>1</v>
      </c>
      <c r="I1145" t="str">
        <f>INDEX(META!$B:$B,MATCH(B1145,META!$A:$A,0))</f>
        <v>Mono Red Madness</v>
      </c>
      <c r="J1145" t="str">
        <f>INDEX(META!$B:$B,MATCH(D1145,META!$A:$A,0))</f>
        <v>Jund Wildfire</v>
      </c>
      <c r="K1145" t="str">
        <f t="shared" si="87"/>
        <v>Mono Red Madness-Jund Wildfire</v>
      </c>
    </row>
    <row r="1146" spans="1:11" x14ac:dyDescent="0.3">
      <c r="A1146">
        <v>116</v>
      </c>
      <c r="B1146" t="s">
        <v>3091</v>
      </c>
      <c r="C1146" t="s">
        <v>28</v>
      </c>
      <c r="D1146" t="s">
        <v>1808</v>
      </c>
      <c r="E1146" s="1" t="str">
        <f t="shared" si="85"/>
        <v>alessio degl'innocenti-Kristijan Kondić</v>
      </c>
      <c r="F1146" t="str">
        <f t="shared" si="88"/>
        <v>Won</v>
      </c>
      <c r="G1146" s="1">
        <f t="shared" si="89"/>
        <v>3</v>
      </c>
      <c r="H1146">
        <f t="shared" si="86"/>
        <v>1</v>
      </c>
      <c r="I1146" t="str">
        <f>INDEX(META!$B:$B,MATCH(B1146,META!$A:$A,0))</f>
        <v>Mono Blue Terror</v>
      </c>
      <c r="J1146" t="str">
        <f>INDEX(META!$B:$B,MATCH(D1146,META!$A:$A,0))</f>
        <v>High Tide Combo</v>
      </c>
      <c r="K1146" t="str">
        <f t="shared" si="87"/>
        <v>Mono Blue Terror-High Tide Combo</v>
      </c>
    </row>
    <row r="1147" spans="1:11" x14ac:dyDescent="0.3">
      <c r="A1147">
        <v>117</v>
      </c>
      <c r="B1147" t="s">
        <v>1836</v>
      </c>
      <c r="C1147" t="s">
        <v>27</v>
      </c>
      <c r="D1147" t="s">
        <v>328</v>
      </c>
      <c r="E1147" s="1" t="str">
        <f t="shared" si="85"/>
        <v>Emanuele Guerini-Lorenzo Bergamini</v>
      </c>
      <c r="F1147" t="str">
        <f t="shared" si="88"/>
        <v>Lost</v>
      </c>
      <c r="G1147" s="1">
        <f t="shared" si="89"/>
        <v>3</v>
      </c>
      <c r="H1147">
        <f t="shared" si="86"/>
        <v>1</v>
      </c>
      <c r="I1147" t="str">
        <f>INDEX(META!$B:$B,MATCH(B1147,META!$A:$A,0))</f>
        <v>White Weenie</v>
      </c>
      <c r="J1147" t="str">
        <f>INDEX(META!$B:$B,MATCH(D1147,META!$A:$A,0))</f>
        <v>Azorius Familiars</v>
      </c>
      <c r="K1147" t="str">
        <f t="shared" si="87"/>
        <v>White Weenie-Azorius Familiars</v>
      </c>
    </row>
    <row r="1148" spans="1:11" x14ac:dyDescent="0.3">
      <c r="A1148">
        <v>118</v>
      </c>
      <c r="B1148" t="s">
        <v>1825</v>
      </c>
      <c r="C1148" t="s">
        <v>28</v>
      </c>
      <c r="D1148" t="s">
        <v>2620</v>
      </c>
      <c r="E1148" s="1" t="str">
        <f t="shared" si="85"/>
        <v>Luigi Garziano-Michele Zino</v>
      </c>
      <c r="F1148" t="str">
        <f t="shared" si="88"/>
        <v>Won</v>
      </c>
      <c r="G1148" s="1">
        <f t="shared" si="89"/>
        <v>3</v>
      </c>
      <c r="H1148">
        <f t="shared" si="86"/>
        <v>1</v>
      </c>
      <c r="I1148" t="str">
        <f>INDEX(META!$B:$B,MATCH(B1148,META!$A:$A,0))</f>
        <v>Jund Wildfire</v>
      </c>
      <c r="J1148" t="str">
        <f>INDEX(META!$B:$B,MATCH(D1148,META!$A:$A,0))</f>
        <v>Dimir Terror</v>
      </c>
      <c r="K1148" t="str">
        <f t="shared" si="87"/>
        <v>Jund Wildfire-Dimir Terror</v>
      </c>
    </row>
    <row r="1149" spans="1:11" x14ac:dyDescent="0.3">
      <c r="A1149">
        <v>119</v>
      </c>
      <c r="B1149" t="s">
        <v>421</v>
      </c>
      <c r="C1149" t="s">
        <v>28</v>
      </c>
      <c r="D1149" t="s">
        <v>2298</v>
      </c>
      <c r="E1149" s="1" t="str">
        <f t="shared" si="85"/>
        <v>Alessandro Morino-Natalino Feshti</v>
      </c>
      <c r="F1149" t="str">
        <f t="shared" si="88"/>
        <v>Won</v>
      </c>
      <c r="G1149" s="1">
        <f t="shared" si="89"/>
        <v>3</v>
      </c>
      <c r="H1149">
        <f t="shared" si="86"/>
        <v>1</v>
      </c>
      <c r="I1149" t="str">
        <f>INDEX(META!$B:$B,MATCH(B1149,META!$A:$A,0))</f>
        <v>Jund Wildfire</v>
      </c>
      <c r="J1149" t="str">
        <f>INDEX(META!$B:$B,MATCH(D1149,META!$A:$A,0))</f>
        <v>Mono Red Dredge</v>
      </c>
      <c r="K1149" t="str">
        <f t="shared" si="87"/>
        <v>Jund Wildfire-Mono Red Dredge</v>
      </c>
    </row>
    <row r="1150" spans="1:11" x14ac:dyDescent="0.3">
      <c r="A1150">
        <v>120</v>
      </c>
      <c r="B1150" t="s">
        <v>706</v>
      </c>
      <c r="C1150" t="s">
        <v>27</v>
      </c>
      <c r="D1150" t="s">
        <v>1888</v>
      </c>
      <c r="E1150" s="1" t="str">
        <f t="shared" si="85"/>
        <v>Elia Merli-Michele Baroni</v>
      </c>
      <c r="F1150" t="str">
        <f t="shared" si="88"/>
        <v>Lost</v>
      </c>
      <c r="G1150" s="1">
        <f t="shared" si="89"/>
        <v>3</v>
      </c>
      <c r="H1150">
        <f t="shared" si="86"/>
        <v>1</v>
      </c>
      <c r="I1150" t="str">
        <f>INDEX(META!$B:$B,MATCH(B1150,META!$A:$A,0))</f>
        <v>Mono Red Synth</v>
      </c>
      <c r="J1150" t="str">
        <f>INDEX(META!$B:$B,MATCH(D1150,META!$A:$A,0))</f>
        <v>Jund Wildfire</v>
      </c>
      <c r="K1150" t="str">
        <f t="shared" si="87"/>
        <v>Mono Red Synth-Jund Wildfire</v>
      </c>
    </row>
    <row r="1151" spans="1:11" x14ac:dyDescent="0.3">
      <c r="A1151">
        <v>121</v>
      </c>
      <c r="B1151" t="s">
        <v>1893</v>
      </c>
      <c r="C1151" t="s">
        <v>26</v>
      </c>
      <c r="D1151" t="s">
        <v>1256</v>
      </c>
      <c r="E1151" s="1" t="str">
        <f t="shared" si="85"/>
        <v>Federico Fronzi-Roberto Francini</v>
      </c>
      <c r="F1151" t="str">
        <f t="shared" si="88"/>
        <v>Lost</v>
      </c>
      <c r="G1151" s="1">
        <f t="shared" si="89"/>
        <v>3</v>
      </c>
      <c r="H1151">
        <f t="shared" si="86"/>
        <v>1</v>
      </c>
      <c r="I1151" t="str">
        <f>INDEX(META!$B:$B,MATCH(B1151,META!$A:$A,0))</f>
        <v>Jeskai Ephemerate</v>
      </c>
      <c r="J1151" t="str">
        <f>INDEX(META!$B:$B,MATCH(D1151,META!$A:$A,0))</f>
        <v>White Weenie</v>
      </c>
      <c r="K1151" t="str">
        <f t="shared" si="87"/>
        <v>Jeskai Ephemerate-White Weenie</v>
      </c>
    </row>
    <row r="1152" spans="1:11" x14ac:dyDescent="0.3">
      <c r="A1152">
        <v>122</v>
      </c>
      <c r="B1152" t="s">
        <v>330</v>
      </c>
      <c r="C1152" t="s">
        <v>27</v>
      </c>
      <c r="D1152" t="s">
        <v>2352</v>
      </c>
      <c r="E1152" s="1" t="str">
        <f t="shared" si="85"/>
        <v>Nicolò Colombo-Jannes Peschel</v>
      </c>
      <c r="F1152" t="str">
        <f t="shared" si="88"/>
        <v>Lost</v>
      </c>
      <c r="G1152" s="1">
        <f t="shared" si="89"/>
        <v>3</v>
      </c>
      <c r="H1152">
        <f t="shared" si="86"/>
        <v>1</v>
      </c>
      <c r="I1152" t="str">
        <f>INDEX(META!$B:$B,MATCH(B1152,META!$A:$A,0))</f>
        <v>Mono Blue Aggro</v>
      </c>
      <c r="J1152" t="str">
        <f>INDEX(META!$B:$B,MATCH(D1152,META!$A:$A,0))</f>
        <v>Mono Red Synth</v>
      </c>
      <c r="K1152" t="str">
        <f t="shared" si="87"/>
        <v>Mono Blue Aggro-Mono Red Synth</v>
      </c>
    </row>
    <row r="1153" spans="1:11" x14ac:dyDescent="0.3">
      <c r="A1153">
        <v>123</v>
      </c>
      <c r="B1153" t="s">
        <v>2000</v>
      </c>
      <c r="C1153" t="s">
        <v>27</v>
      </c>
      <c r="D1153" t="s">
        <v>2981</v>
      </c>
      <c r="E1153" s="1" t="str">
        <f t="shared" ref="E1153:E1216" si="90">B1153&amp;"-"&amp;D1153</f>
        <v>Johny Bravo-Stefano Buci</v>
      </c>
      <c r="F1153" t="str">
        <f t="shared" si="88"/>
        <v>Lost</v>
      </c>
      <c r="G1153" s="1">
        <f t="shared" si="89"/>
        <v>3</v>
      </c>
      <c r="H1153">
        <f t="shared" si="86"/>
        <v>1</v>
      </c>
      <c r="I1153" t="str">
        <f>INDEX(META!$B:$B,MATCH(B1153,META!$A:$A,0))</f>
        <v>Mono White Heroic</v>
      </c>
      <c r="J1153" t="str">
        <f>INDEX(META!$B:$B,MATCH(D1153,META!$A:$A,0))</f>
        <v>Bogles</v>
      </c>
      <c r="K1153" t="str">
        <f t="shared" si="87"/>
        <v>Mono White Heroic-Bogles</v>
      </c>
    </row>
    <row r="1154" spans="1:11" x14ac:dyDescent="0.3">
      <c r="A1154">
        <v>124</v>
      </c>
      <c r="B1154" t="s">
        <v>913</v>
      </c>
      <c r="C1154" t="s">
        <v>26</v>
      </c>
      <c r="D1154" t="s">
        <v>3261</v>
      </c>
      <c r="E1154" s="1" t="str">
        <f t="shared" si="90"/>
        <v>Simone Reale-Marcio Carvalho</v>
      </c>
      <c r="F1154" t="str">
        <f t="shared" si="88"/>
        <v>Lost</v>
      </c>
      <c r="G1154" s="1">
        <f t="shared" si="89"/>
        <v>3</v>
      </c>
      <c r="H1154">
        <f t="shared" ref="H1154:H1217" si="91">AND(I1154&gt;0,J1154&gt;0)*1</f>
        <v>1</v>
      </c>
      <c r="I1154" t="str">
        <f>INDEX(META!$B:$B,MATCH(B1154,META!$A:$A,0))</f>
        <v>Mono Blue Aggro</v>
      </c>
      <c r="J1154" t="str">
        <f>INDEX(META!$B:$B,MATCH(D1154,META!$A:$A,0))</f>
        <v>Izzet Blitz</v>
      </c>
      <c r="K1154" t="str">
        <f t="shared" ref="K1154:K1217" si="92">I1154&amp;"-"&amp;J1154</f>
        <v>Mono Blue Aggro-Izzet Blitz</v>
      </c>
    </row>
    <row r="1155" spans="1:11" x14ac:dyDescent="0.3">
      <c r="A1155">
        <v>125</v>
      </c>
      <c r="B1155" t="s">
        <v>286</v>
      </c>
      <c r="C1155" t="s">
        <v>25</v>
      </c>
      <c r="D1155" t="s">
        <v>3207</v>
      </c>
      <c r="E1155" s="1" t="str">
        <f t="shared" si="90"/>
        <v>Lorenzo Di Grazia-Martin Bakac</v>
      </c>
      <c r="F1155" t="str">
        <f t="shared" ref="F1155:F1218" si="93">_xlfn.TEXTBEFORE(C1155," ")</f>
        <v>Won</v>
      </c>
      <c r="G1155" s="1">
        <f t="shared" ref="G1155:G1218" si="94">IF(A1155&gt;=A1154,G1154,G1154+1)</f>
        <v>3</v>
      </c>
      <c r="H1155">
        <f t="shared" si="91"/>
        <v>1</v>
      </c>
      <c r="I1155" t="str">
        <f>INDEX(META!$B:$B,MATCH(B1155,META!$A:$A,0))</f>
        <v>Jund Wildfire</v>
      </c>
      <c r="J1155" t="str">
        <f>INDEX(META!$B:$B,MATCH(D1155,META!$A:$A,0))</f>
        <v>Azorius Familiars</v>
      </c>
      <c r="K1155" t="str">
        <f t="shared" si="92"/>
        <v>Jund Wildfire-Azorius Familiars</v>
      </c>
    </row>
    <row r="1156" spans="1:11" x14ac:dyDescent="0.3">
      <c r="A1156">
        <v>126</v>
      </c>
      <c r="B1156" t="s">
        <v>839</v>
      </c>
      <c r="C1156" t="s">
        <v>28</v>
      </c>
      <c r="D1156" t="s">
        <v>2119</v>
      </c>
      <c r="E1156" s="1" t="str">
        <f t="shared" si="90"/>
        <v>Stefano Belloni-Davide Delfrate</v>
      </c>
      <c r="F1156" t="str">
        <f t="shared" si="93"/>
        <v>Won</v>
      </c>
      <c r="G1156" s="1">
        <f t="shared" si="94"/>
        <v>3</v>
      </c>
      <c r="H1156">
        <f t="shared" si="91"/>
        <v>1</v>
      </c>
      <c r="I1156" t="str">
        <f>INDEX(META!$B:$B,MATCH(B1156,META!$A:$A,0))</f>
        <v>Mono Blue Aggro</v>
      </c>
      <c r="J1156" t="str">
        <f>INDEX(META!$B:$B,MATCH(D1156,META!$A:$A,0))</f>
        <v>High Tide Combo</v>
      </c>
      <c r="K1156" t="str">
        <f t="shared" si="92"/>
        <v>Mono Blue Aggro-High Tide Combo</v>
      </c>
    </row>
    <row r="1157" spans="1:11" x14ac:dyDescent="0.3">
      <c r="A1157">
        <v>127</v>
      </c>
      <c r="B1157" t="s">
        <v>778</v>
      </c>
      <c r="C1157" t="s">
        <v>27</v>
      </c>
      <c r="D1157" t="s">
        <v>2239</v>
      </c>
      <c r="E1157" s="1" t="str">
        <f t="shared" si="90"/>
        <v>Matteo Morosini-alberto diani</v>
      </c>
      <c r="F1157" t="str">
        <f t="shared" si="93"/>
        <v>Lost</v>
      </c>
      <c r="G1157" s="1">
        <f t="shared" si="94"/>
        <v>3</v>
      </c>
      <c r="H1157">
        <f t="shared" si="91"/>
        <v>1</v>
      </c>
      <c r="I1157" t="str">
        <f>INDEX(META!$B:$B,MATCH(B1157,META!$A:$A,0))</f>
        <v>Mono Red Synth</v>
      </c>
      <c r="J1157" t="str">
        <f>INDEX(META!$B:$B,MATCH(D1157,META!$A:$A,0))</f>
        <v>Mono Blue Terror</v>
      </c>
      <c r="K1157" t="str">
        <f t="shared" si="92"/>
        <v>Mono Red Synth-Mono Blue Terror</v>
      </c>
    </row>
    <row r="1158" spans="1:11" x14ac:dyDescent="0.3">
      <c r="A1158">
        <v>128</v>
      </c>
      <c r="B1158" t="s">
        <v>2499</v>
      </c>
      <c r="C1158" t="s">
        <v>26</v>
      </c>
      <c r="D1158" t="s">
        <v>1844</v>
      </c>
      <c r="E1158" s="1" t="str">
        <f t="shared" si="90"/>
        <v>Luca Cecere-Lorenzo Fambrini</v>
      </c>
      <c r="F1158" t="str">
        <f t="shared" si="93"/>
        <v>Lost</v>
      </c>
      <c r="G1158" s="1">
        <f t="shared" si="94"/>
        <v>3</v>
      </c>
      <c r="H1158">
        <f t="shared" si="91"/>
        <v>1</v>
      </c>
      <c r="I1158" t="str">
        <f>INDEX(META!$B:$B,MATCH(B1158,META!$A:$A,0))</f>
        <v>Dimir Terror</v>
      </c>
      <c r="J1158" t="str">
        <f>INDEX(META!$B:$B,MATCH(D1158,META!$A:$A,0))</f>
        <v>Rakdos Madness</v>
      </c>
      <c r="K1158" t="str">
        <f t="shared" si="92"/>
        <v>Dimir Terror-Rakdos Madness</v>
      </c>
    </row>
    <row r="1159" spans="1:11" x14ac:dyDescent="0.3">
      <c r="A1159">
        <v>129</v>
      </c>
      <c r="B1159" t="s">
        <v>2709</v>
      </c>
      <c r="C1159" t="s">
        <v>26</v>
      </c>
      <c r="D1159" t="s">
        <v>192</v>
      </c>
      <c r="E1159" s="1" t="str">
        <f t="shared" si="90"/>
        <v>Giuseppe Caiazzo-Cristiano Ciacci</v>
      </c>
      <c r="F1159" t="str">
        <f t="shared" si="93"/>
        <v>Lost</v>
      </c>
      <c r="G1159" s="1">
        <f t="shared" si="94"/>
        <v>3</v>
      </c>
      <c r="H1159">
        <f t="shared" si="91"/>
        <v>1</v>
      </c>
      <c r="I1159" t="str">
        <f>INDEX(META!$B:$B,MATCH(B1159,META!$A:$A,0))</f>
        <v>Jund Wildfire</v>
      </c>
      <c r="J1159" t="str">
        <f>INDEX(META!$B:$B,MATCH(D1159,META!$A:$A,0))</f>
        <v>Jund Wildfire</v>
      </c>
      <c r="K1159" t="str">
        <f t="shared" si="92"/>
        <v>Jund Wildfire-Jund Wildfire</v>
      </c>
    </row>
    <row r="1160" spans="1:11" x14ac:dyDescent="0.3">
      <c r="A1160">
        <v>130</v>
      </c>
      <c r="B1160" t="s">
        <v>1607</v>
      </c>
      <c r="C1160" t="s">
        <v>26</v>
      </c>
      <c r="D1160" t="s">
        <v>2740</v>
      </c>
      <c r="E1160" s="1" t="str">
        <f t="shared" si="90"/>
        <v>Marco Paradiso-Luca Martinengo</v>
      </c>
      <c r="F1160" t="str">
        <f t="shared" si="93"/>
        <v>Lost</v>
      </c>
      <c r="G1160" s="1">
        <f t="shared" si="94"/>
        <v>3</v>
      </c>
      <c r="H1160">
        <f t="shared" si="91"/>
        <v>1</v>
      </c>
      <c r="I1160" t="str">
        <f>INDEX(META!$B:$B,MATCH(B1160,META!$A:$A,0))</f>
        <v>Gruul Monsters</v>
      </c>
      <c r="J1160" t="str">
        <f>INDEX(META!$B:$B,MATCH(D1160,META!$A:$A,0))</f>
        <v>Mono Blue Terror</v>
      </c>
      <c r="K1160" t="str">
        <f t="shared" si="92"/>
        <v>Gruul Monsters-Mono Blue Terror</v>
      </c>
    </row>
    <row r="1161" spans="1:11" x14ac:dyDescent="0.3">
      <c r="A1161">
        <v>131</v>
      </c>
      <c r="B1161" t="s">
        <v>2743</v>
      </c>
      <c r="C1161" t="s">
        <v>25</v>
      </c>
      <c r="D1161" t="s">
        <v>2810</v>
      </c>
      <c r="E1161" s="1" t="str">
        <f t="shared" si="90"/>
        <v>Maurizio Pedrazzoli-Pasquale Sirignano</v>
      </c>
      <c r="F1161" t="str">
        <f t="shared" si="93"/>
        <v>Won</v>
      </c>
      <c r="G1161" s="1">
        <f t="shared" si="94"/>
        <v>3</v>
      </c>
      <c r="H1161">
        <f t="shared" si="91"/>
        <v>1</v>
      </c>
      <c r="I1161" t="str">
        <f>INDEX(META!$B:$B,MATCH(B1161,META!$A:$A,0))</f>
        <v>Mono Blue Aggro</v>
      </c>
      <c r="J1161" t="str">
        <f>INDEX(META!$B:$B,MATCH(D1161,META!$A:$A,0))</f>
        <v>Mono Red Synth</v>
      </c>
      <c r="K1161" t="str">
        <f t="shared" si="92"/>
        <v>Mono Blue Aggro-Mono Red Synth</v>
      </c>
    </row>
    <row r="1162" spans="1:11" x14ac:dyDescent="0.3">
      <c r="A1162">
        <v>132</v>
      </c>
      <c r="B1162" t="s">
        <v>1472</v>
      </c>
      <c r="C1162" t="s">
        <v>26</v>
      </c>
      <c r="D1162" t="s">
        <v>2778</v>
      </c>
      <c r="E1162" s="1" t="str">
        <f t="shared" si="90"/>
        <v>Andrea Piemonti-lorenzo traina</v>
      </c>
      <c r="F1162" t="str">
        <f t="shared" si="93"/>
        <v>Lost</v>
      </c>
      <c r="G1162" s="1">
        <f t="shared" si="94"/>
        <v>3</v>
      </c>
      <c r="H1162">
        <f t="shared" si="91"/>
        <v>1</v>
      </c>
      <c r="I1162" t="str">
        <f>INDEX(META!$B:$B,MATCH(B1162,META!$A:$A,0))</f>
        <v>Izzet Terror</v>
      </c>
      <c r="J1162" t="str">
        <f>INDEX(META!$B:$B,MATCH(D1162,META!$A:$A,0))</f>
        <v>Monsters Tron</v>
      </c>
      <c r="K1162" t="str">
        <f t="shared" si="92"/>
        <v>Izzet Terror-Monsters Tron</v>
      </c>
    </row>
    <row r="1163" spans="1:11" x14ac:dyDescent="0.3">
      <c r="A1163">
        <v>133</v>
      </c>
      <c r="B1163" t="s">
        <v>2109</v>
      </c>
      <c r="C1163" t="s">
        <v>26</v>
      </c>
      <c r="D1163" t="s">
        <v>3004</v>
      </c>
      <c r="E1163" s="1" t="str">
        <f t="shared" si="90"/>
        <v>Davide Bianchi-Gonzalo Alvarez</v>
      </c>
      <c r="F1163" t="str">
        <f t="shared" si="93"/>
        <v>Lost</v>
      </c>
      <c r="G1163" s="1">
        <f t="shared" si="94"/>
        <v>3</v>
      </c>
      <c r="H1163">
        <f t="shared" si="91"/>
        <v>1</v>
      </c>
      <c r="I1163" t="str">
        <f>INDEX(META!$B:$B,MATCH(B1163,META!$A:$A,0))</f>
        <v>Mono Red Madness</v>
      </c>
      <c r="J1163" t="str">
        <f>INDEX(META!$B:$B,MATCH(D1163,META!$A:$A,0))</f>
        <v>Altar Tron</v>
      </c>
      <c r="K1163" t="str">
        <f t="shared" si="92"/>
        <v>Mono Red Madness-Altar Tron</v>
      </c>
    </row>
    <row r="1164" spans="1:11" x14ac:dyDescent="0.3">
      <c r="A1164">
        <v>134</v>
      </c>
      <c r="B1164" t="s">
        <v>430</v>
      </c>
      <c r="C1164" t="s">
        <v>26</v>
      </c>
      <c r="D1164" t="s">
        <v>2835</v>
      </c>
      <c r="E1164" s="1" t="str">
        <f t="shared" si="90"/>
        <v>Alessio Sposito-Manuel Setti</v>
      </c>
      <c r="F1164" t="str">
        <f t="shared" si="93"/>
        <v>Lost</v>
      </c>
      <c r="G1164" s="1">
        <f t="shared" si="94"/>
        <v>3</v>
      </c>
      <c r="H1164">
        <f t="shared" si="91"/>
        <v>1</v>
      </c>
      <c r="I1164" t="str">
        <f>INDEX(META!$B:$B,MATCH(B1164,META!$A:$A,0))</f>
        <v>Mono Red Synth</v>
      </c>
      <c r="J1164" t="str">
        <f>INDEX(META!$B:$B,MATCH(D1164,META!$A:$A,0))</f>
        <v>X Lands Spy</v>
      </c>
      <c r="K1164" t="str">
        <f t="shared" si="92"/>
        <v>Mono Red Synth-X Lands Spy</v>
      </c>
    </row>
    <row r="1165" spans="1:11" x14ac:dyDescent="0.3">
      <c r="A1165">
        <v>135</v>
      </c>
      <c r="B1165" t="s">
        <v>2927</v>
      </c>
      <c r="C1165" t="s">
        <v>27</v>
      </c>
      <c r="D1165" t="s">
        <v>386</v>
      </c>
      <c r="E1165" s="1" t="str">
        <f t="shared" si="90"/>
        <v>Riccardo Bandere-Alessandro Sanvito</v>
      </c>
      <c r="F1165" t="str">
        <f t="shared" si="93"/>
        <v>Lost</v>
      </c>
      <c r="G1165" s="1">
        <f t="shared" si="94"/>
        <v>3</v>
      </c>
      <c r="H1165">
        <f t="shared" si="91"/>
        <v>1</v>
      </c>
      <c r="I1165" t="str">
        <f>INDEX(META!$B:$B,MATCH(B1165,META!$A:$A,0))</f>
        <v>Mono Blue Aggro</v>
      </c>
      <c r="J1165" t="str">
        <f>INDEX(META!$B:$B,MATCH(D1165,META!$A:$A,0))</f>
        <v>Elves</v>
      </c>
      <c r="K1165" t="str">
        <f t="shared" si="92"/>
        <v>Mono Blue Aggro-Elves</v>
      </c>
    </row>
    <row r="1166" spans="1:11" x14ac:dyDescent="0.3">
      <c r="A1166">
        <v>136</v>
      </c>
      <c r="B1166" t="s">
        <v>3249</v>
      </c>
      <c r="C1166" t="s">
        <v>26</v>
      </c>
      <c r="D1166" t="s">
        <v>3022</v>
      </c>
      <c r="E1166" s="1" t="str">
        <f t="shared" si="90"/>
        <v>gregorio esposito-Marco Lombardi</v>
      </c>
      <c r="F1166" t="str">
        <f t="shared" si="93"/>
        <v>Lost</v>
      </c>
      <c r="G1166" s="1">
        <f t="shared" si="94"/>
        <v>3</v>
      </c>
      <c r="H1166">
        <f t="shared" si="91"/>
        <v>1</v>
      </c>
      <c r="I1166" t="str">
        <f>INDEX(META!$B:$B,MATCH(B1166,META!$A:$A,0))</f>
        <v>Mono Blue Aggro</v>
      </c>
      <c r="J1166" t="str">
        <f>INDEX(META!$B:$B,MATCH(D1166,META!$A:$A,0))</f>
        <v>Elves</v>
      </c>
      <c r="K1166" t="str">
        <f t="shared" si="92"/>
        <v>Mono Blue Aggro-Elves</v>
      </c>
    </row>
    <row r="1167" spans="1:11" x14ac:dyDescent="0.3">
      <c r="A1167">
        <v>137</v>
      </c>
      <c r="B1167" t="s">
        <v>2924</v>
      </c>
      <c r="C1167" t="s">
        <v>26</v>
      </c>
      <c r="D1167" t="s">
        <v>1226</v>
      </c>
      <c r="E1167" s="1" t="str">
        <f t="shared" si="90"/>
        <v>Enrico Virgini-Simone Tarozzi</v>
      </c>
      <c r="F1167" t="str">
        <f t="shared" si="93"/>
        <v>Lost</v>
      </c>
      <c r="G1167" s="1">
        <f t="shared" si="94"/>
        <v>3</v>
      </c>
      <c r="H1167">
        <f t="shared" si="91"/>
        <v>1</v>
      </c>
      <c r="I1167" t="str">
        <f>INDEX(META!$B:$B,MATCH(B1167,META!$A:$A,0))</f>
        <v>Mono Blue Aggro</v>
      </c>
      <c r="J1167" t="str">
        <f>INDEX(META!$B:$B,MATCH(D1167,META!$A:$A,0))</f>
        <v>Mono Blue Terror</v>
      </c>
      <c r="K1167" t="str">
        <f t="shared" si="92"/>
        <v>Mono Blue Aggro-Mono Blue Terror</v>
      </c>
    </row>
    <row r="1168" spans="1:11" x14ac:dyDescent="0.3">
      <c r="A1168">
        <v>138</v>
      </c>
      <c r="B1168" t="s">
        <v>437</v>
      </c>
      <c r="C1168" t="s">
        <v>25</v>
      </c>
      <c r="D1168" t="s">
        <v>3042</v>
      </c>
      <c r="E1168" s="1" t="str">
        <f t="shared" si="90"/>
        <v>Fabio Comitangelo-Edoardo Maiani</v>
      </c>
      <c r="F1168" t="str">
        <f t="shared" si="93"/>
        <v>Won</v>
      </c>
      <c r="G1168" s="1">
        <f t="shared" si="94"/>
        <v>3</v>
      </c>
      <c r="H1168">
        <f t="shared" si="91"/>
        <v>1</v>
      </c>
      <c r="I1168" t="str">
        <f>INDEX(META!$B:$B,MATCH(B1168,META!$A:$A,0))</f>
        <v>X Lands Spy</v>
      </c>
      <c r="J1168" t="str">
        <f>INDEX(META!$B:$B,MATCH(D1168,META!$A:$A,0))</f>
        <v>Altar Tron</v>
      </c>
      <c r="K1168" t="str">
        <f t="shared" si="92"/>
        <v>X Lands Spy-Altar Tron</v>
      </c>
    </row>
    <row r="1169" spans="1:11" x14ac:dyDescent="0.3">
      <c r="A1169">
        <v>139</v>
      </c>
      <c r="B1169" t="s">
        <v>972</v>
      </c>
      <c r="C1169" t="s">
        <v>28</v>
      </c>
      <c r="D1169" t="s">
        <v>3125</v>
      </c>
      <c r="E1169" s="1" t="str">
        <f t="shared" si="90"/>
        <v>Antonio Amendolea-dario ermelli</v>
      </c>
      <c r="F1169" t="str">
        <f t="shared" si="93"/>
        <v>Won</v>
      </c>
      <c r="G1169" s="1">
        <f t="shared" si="94"/>
        <v>3</v>
      </c>
      <c r="H1169">
        <f t="shared" si="91"/>
        <v>1</v>
      </c>
      <c r="I1169" t="str">
        <f>INDEX(META!$B:$B,MATCH(B1169,META!$A:$A,0))</f>
        <v>Gruul Monsters</v>
      </c>
      <c r="J1169" t="str">
        <f>INDEX(META!$B:$B,MATCH(D1169,META!$A:$A,0))</f>
        <v>Mono Red Synth</v>
      </c>
      <c r="K1169" t="str">
        <f t="shared" si="92"/>
        <v>Gruul Monsters-Mono Red Synth</v>
      </c>
    </row>
    <row r="1170" spans="1:11" x14ac:dyDescent="0.3">
      <c r="A1170">
        <v>140</v>
      </c>
      <c r="B1170" t="s">
        <v>3158</v>
      </c>
      <c r="C1170" t="s">
        <v>27</v>
      </c>
      <c r="D1170" t="s">
        <v>238</v>
      </c>
      <c r="E1170" s="1" t="str">
        <f t="shared" si="90"/>
        <v>SAMUELE ALVISI-Manuel Drudi</v>
      </c>
      <c r="F1170" t="str">
        <f t="shared" si="93"/>
        <v>Lost</v>
      </c>
      <c r="G1170" s="1">
        <f t="shared" si="94"/>
        <v>3</v>
      </c>
      <c r="H1170">
        <f t="shared" si="91"/>
        <v>1</v>
      </c>
      <c r="I1170" t="str">
        <f>INDEX(META!$B:$B,MATCH(B1170,META!$A:$A,0))</f>
        <v>Boros Bully</v>
      </c>
      <c r="J1170" t="str">
        <f>INDEX(META!$B:$B,MATCH(D1170,META!$A:$A,0))</f>
        <v>Mono Red Madness</v>
      </c>
      <c r="K1170" t="str">
        <f t="shared" si="92"/>
        <v>Boros Bully-Mono Red Madness</v>
      </c>
    </row>
    <row r="1171" spans="1:11" x14ac:dyDescent="0.3">
      <c r="A1171">
        <v>141</v>
      </c>
      <c r="B1171" t="s">
        <v>2260</v>
      </c>
      <c r="C1171" t="s">
        <v>26</v>
      </c>
      <c r="D1171" t="s">
        <v>3191</v>
      </c>
      <c r="E1171" s="1" t="str">
        <f t="shared" si="90"/>
        <v>Marco Pierozzi-Filippo Chiappini</v>
      </c>
      <c r="F1171" t="str">
        <f t="shared" si="93"/>
        <v>Lost</v>
      </c>
      <c r="G1171" s="1">
        <f t="shared" si="94"/>
        <v>3</v>
      </c>
      <c r="H1171">
        <f t="shared" si="91"/>
        <v>1</v>
      </c>
      <c r="I1171" t="str">
        <f>INDEX(META!$B:$B,MATCH(B1171,META!$A:$A,0))</f>
        <v>Elves</v>
      </c>
      <c r="J1171" t="str">
        <f>INDEX(META!$B:$B,MATCH(D1171,META!$A:$A,0))</f>
        <v>Jund Wildfire</v>
      </c>
      <c r="K1171" t="str">
        <f t="shared" si="92"/>
        <v>Elves-Jund Wildfire</v>
      </c>
    </row>
    <row r="1172" spans="1:11" x14ac:dyDescent="0.3">
      <c r="A1172">
        <v>142</v>
      </c>
      <c r="B1172" t="s">
        <v>944</v>
      </c>
      <c r="C1172" t="s">
        <v>27</v>
      </c>
      <c r="D1172" t="s">
        <v>2826</v>
      </c>
      <c r="E1172" s="1" t="str">
        <f t="shared" si="90"/>
        <v>Tommaso Loss-Baroni Paolo</v>
      </c>
      <c r="F1172" t="str">
        <f t="shared" si="93"/>
        <v>Lost</v>
      </c>
      <c r="G1172" s="1">
        <f t="shared" si="94"/>
        <v>3</v>
      </c>
      <c r="H1172">
        <f t="shared" si="91"/>
        <v>1</v>
      </c>
      <c r="I1172" t="str">
        <f>INDEX(META!$B:$B,MATCH(B1172,META!$A:$A,0))</f>
        <v>Jund Wildfire</v>
      </c>
      <c r="J1172" t="str">
        <f>INDEX(META!$B:$B,MATCH(D1172,META!$A:$A,0))</f>
        <v>Altar Tron</v>
      </c>
      <c r="K1172" t="str">
        <f t="shared" si="92"/>
        <v>Jund Wildfire-Altar Tron</v>
      </c>
    </row>
    <row r="1173" spans="1:11" x14ac:dyDescent="0.3">
      <c r="A1173">
        <v>143</v>
      </c>
      <c r="B1173" t="s">
        <v>1030</v>
      </c>
      <c r="C1173" t="s">
        <v>28</v>
      </c>
      <c r="D1173" t="s">
        <v>1522</v>
      </c>
      <c r="E1173" s="1" t="str">
        <f t="shared" si="90"/>
        <v>Dario Fiorenza-Enea Baroni</v>
      </c>
      <c r="F1173" t="str">
        <f t="shared" si="93"/>
        <v>Won</v>
      </c>
      <c r="G1173" s="1">
        <f t="shared" si="94"/>
        <v>3</v>
      </c>
      <c r="H1173">
        <f t="shared" si="91"/>
        <v>1</v>
      </c>
      <c r="I1173" t="str">
        <f>INDEX(META!$B:$B,MATCH(B1173,META!$A:$A,0))</f>
        <v>Pili-Pala Combo</v>
      </c>
      <c r="J1173" t="str">
        <f>INDEX(META!$B:$B,MATCH(D1173,META!$A:$A,0))</f>
        <v>Altar Tron</v>
      </c>
      <c r="K1173" t="str">
        <f t="shared" si="92"/>
        <v>Pili-Pala Combo-Altar Tron</v>
      </c>
    </row>
    <row r="1174" spans="1:11" x14ac:dyDescent="0.3">
      <c r="A1174">
        <v>144</v>
      </c>
      <c r="B1174" t="s">
        <v>272</v>
      </c>
      <c r="C1174" t="s">
        <v>28</v>
      </c>
      <c r="D1174" t="s">
        <v>2817</v>
      </c>
      <c r="E1174" s="1" t="str">
        <f t="shared" si="90"/>
        <v>Joseph Dessaix-Giovanni Monti</v>
      </c>
      <c r="F1174" t="str">
        <f t="shared" si="93"/>
        <v>Won</v>
      </c>
      <c r="G1174" s="1">
        <f t="shared" si="94"/>
        <v>3</v>
      </c>
      <c r="H1174">
        <f t="shared" si="91"/>
        <v>1</v>
      </c>
      <c r="I1174" t="str">
        <f>INDEX(META!$B:$B,MATCH(B1174,META!$A:$A,0))</f>
        <v>Mono Red Madness</v>
      </c>
      <c r="J1174" t="str">
        <f>INDEX(META!$B:$B,MATCH(D1174,META!$A:$A,0))</f>
        <v>Jund Wildfire</v>
      </c>
      <c r="K1174" t="str">
        <f t="shared" si="92"/>
        <v>Mono Red Madness-Jund Wildfire</v>
      </c>
    </row>
    <row r="1175" spans="1:11" x14ac:dyDescent="0.3">
      <c r="A1175">
        <v>145</v>
      </c>
      <c r="B1175" t="s">
        <v>1684</v>
      </c>
      <c r="C1175" t="s">
        <v>26</v>
      </c>
      <c r="D1175" t="s">
        <v>3294</v>
      </c>
      <c r="E1175" s="1" t="str">
        <f t="shared" si="90"/>
        <v>Davide Fusca-Gerard Puigdomenech</v>
      </c>
      <c r="F1175" t="str">
        <f t="shared" si="93"/>
        <v>Lost</v>
      </c>
      <c r="G1175" s="1">
        <f t="shared" si="94"/>
        <v>3</v>
      </c>
      <c r="H1175">
        <f t="shared" si="91"/>
        <v>1</v>
      </c>
      <c r="I1175" t="str">
        <f>INDEX(META!$B:$B,MATCH(B1175,META!$A:$A,0))</f>
        <v>Mono Blue Aggro</v>
      </c>
      <c r="J1175" t="str">
        <f>INDEX(META!$B:$B,MATCH(D1175,META!$A:$A,0))</f>
        <v>Grixis Affinity</v>
      </c>
      <c r="K1175" t="str">
        <f t="shared" si="92"/>
        <v>Mono Blue Aggro-Grixis Affinity</v>
      </c>
    </row>
    <row r="1176" spans="1:11" x14ac:dyDescent="0.3">
      <c r="A1176">
        <v>146</v>
      </c>
      <c r="B1176" t="s">
        <v>300</v>
      </c>
      <c r="C1176" t="s">
        <v>27</v>
      </c>
      <c r="D1176" t="s">
        <v>2914</v>
      </c>
      <c r="E1176" s="1" t="str">
        <f t="shared" si="90"/>
        <v>Davide Abis-Francesco Fontani</v>
      </c>
      <c r="F1176" t="str">
        <f t="shared" si="93"/>
        <v>Lost</v>
      </c>
      <c r="G1176" s="1">
        <f t="shared" si="94"/>
        <v>3</v>
      </c>
      <c r="H1176">
        <f t="shared" si="91"/>
        <v>1</v>
      </c>
      <c r="I1176" t="str">
        <f>INDEX(META!$B:$B,MATCH(B1176,META!$A:$A,0))</f>
        <v>Altar Tron</v>
      </c>
      <c r="J1176" t="str">
        <f>INDEX(META!$B:$B,MATCH(D1176,META!$A:$A,0))</f>
        <v>Mono Blue Aggro</v>
      </c>
      <c r="K1176" t="str">
        <f t="shared" si="92"/>
        <v>Altar Tron-Mono Blue Aggro</v>
      </c>
    </row>
    <row r="1177" spans="1:11" x14ac:dyDescent="0.3">
      <c r="A1177">
        <v>147</v>
      </c>
      <c r="B1177" t="s">
        <v>160</v>
      </c>
      <c r="C1177" t="s">
        <v>27</v>
      </c>
      <c r="D1177" t="s">
        <v>190</v>
      </c>
      <c r="E1177" s="1" t="str">
        <f t="shared" si="90"/>
        <v>daniele apollonio-Giacomo Marola</v>
      </c>
      <c r="F1177" t="str">
        <f t="shared" si="93"/>
        <v>Lost</v>
      </c>
      <c r="G1177" s="1">
        <f t="shared" si="94"/>
        <v>3</v>
      </c>
      <c r="H1177">
        <f t="shared" si="91"/>
        <v>1</v>
      </c>
      <c r="I1177" t="str">
        <f>INDEX(META!$B:$B,MATCH(B1177,META!$A:$A,0))</f>
        <v>Jeskai Ephemerate</v>
      </c>
      <c r="J1177" t="str">
        <f>INDEX(META!$B:$B,MATCH(D1177,META!$A:$A,0))</f>
        <v>Mono Red Synth</v>
      </c>
      <c r="K1177" t="str">
        <f t="shared" si="92"/>
        <v>Jeskai Ephemerate-Mono Red Synth</v>
      </c>
    </row>
    <row r="1178" spans="1:11" x14ac:dyDescent="0.3">
      <c r="A1178">
        <v>148</v>
      </c>
      <c r="B1178" t="s">
        <v>144</v>
      </c>
      <c r="C1178" t="s">
        <v>27</v>
      </c>
      <c r="D1178" t="s">
        <v>432</v>
      </c>
      <c r="E1178" s="1" t="str">
        <f t="shared" si="90"/>
        <v>Stefano Giordano-Giulio Regis</v>
      </c>
      <c r="F1178" t="str">
        <f t="shared" si="93"/>
        <v>Lost</v>
      </c>
      <c r="G1178" s="1">
        <f t="shared" si="94"/>
        <v>3</v>
      </c>
      <c r="H1178">
        <f t="shared" si="91"/>
        <v>1</v>
      </c>
      <c r="I1178" t="str">
        <f>INDEX(META!$B:$B,MATCH(B1178,META!$A:$A,0))</f>
        <v>Mono Red Synth</v>
      </c>
      <c r="J1178" t="str">
        <f>INDEX(META!$B:$B,MATCH(D1178,META!$A:$A,0))</f>
        <v>Azorius Familiars</v>
      </c>
      <c r="K1178" t="str">
        <f t="shared" si="92"/>
        <v>Mono Red Synth-Azorius Familiars</v>
      </c>
    </row>
    <row r="1179" spans="1:11" x14ac:dyDescent="0.3">
      <c r="A1179">
        <v>149</v>
      </c>
      <c r="B1179" t="s">
        <v>766</v>
      </c>
      <c r="C1179" t="s">
        <v>27</v>
      </c>
      <c r="D1179" t="s">
        <v>3054</v>
      </c>
      <c r="E1179" s="1" t="str">
        <f t="shared" si="90"/>
        <v>Riccardo Oliviero-Nicola Galdi</v>
      </c>
      <c r="F1179" t="str">
        <f t="shared" si="93"/>
        <v>Lost</v>
      </c>
      <c r="G1179" s="1">
        <f t="shared" si="94"/>
        <v>3</v>
      </c>
      <c r="H1179">
        <f t="shared" si="91"/>
        <v>1</v>
      </c>
      <c r="I1179" t="str">
        <f>INDEX(META!$B:$B,MATCH(B1179,META!$A:$A,0))</f>
        <v>Mono Red Synth</v>
      </c>
      <c r="J1179" t="str">
        <f>INDEX(META!$B:$B,MATCH(D1179,META!$A:$A,0))</f>
        <v>Mono Blue Aggro</v>
      </c>
      <c r="K1179" t="str">
        <f t="shared" si="92"/>
        <v>Mono Red Synth-Mono Blue Aggro</v>
      </c>
    </row>
    <row r="1180" spans="1:11" x14ac:dyDescent="0.3">
      <c r="A1180">
        <v>150</v>
      </c>
      <c r="B1180" t="s">
        <v>1902</v>
      </c>
      <c r="C1180" t="s">
        <v>28</v>
      </c>
      <c r="D1180" t="s">
        <v>355</v>
      </c>
      <c r="E1180" s="1" t="str">
        <f t="shared" si="90"/>
        <v>Claudio Terradura-Victor Rocha</v>
      </c>
      <c r="F1180" t="str">
        <f t="shared" si="93"/>
        <v>Won</v>
      </c>
      <c r="G1180" s="1">
        <f t="shared" si="94"/>
        <v>3</v>
      </c>
      <c r="H1180">
        <f t="shared" si="91"/>
        <v>1</v>
      </c>
      <c r="I1180" t="str">
        <f>INDEX(META!$B:$B,MATCH(B1180,META!$A:$A,0))</f>
        <v>Grixis Affinity</v>
      </c>
      <c r="J1180" t="str">
        <f>INDEX(META!$B:$B,MATCH(D1180,META!$A:$A,0))</f>
        <v>Rakdos Midrange</v>
      </c>
      <c r="K1180" t="str">
        <f t="shared" si="92"/>
        <v>Grixis Affinity-Rakdos Midrange</v>
      </c>
    </row>
    <row r="1181" spans="1:11" x14ac:dyDescent="0.3">
      <c r="A1181">
        <v>151</v>
      </c>
      <c r="B1181" t="s">
        <v>195</v>
      </c>
      <c r="C1181" t="s">
        <v>26</v>
      </c>
      <c r="D1181" t="s">
        <v>3033</v>
      </c>
      <c r="E1181" s="1" t="str">
        <f t="shared" si="90"/>
        <v>Massimiliano Moretti-Michele Anelli</v>
      </c>
      <c r="F1181" t="str">
        <f t="shared" si="93"/>
        <v>Lost</v>
      </c>
      <c r="G1181" s="1">
        <f t="shared" si="94"/>
        <v>3</v>
      </c>
      <c r="H1181">
        <f t="shared" si="91"/>
        <v>1</v>
      </c>
      <c r="I1181" t="str">
        <f>INDEX(META!$B:$B,MATCH(B1181,META!$A:$A,0))</f>
        <v>Mono Red Dredge</v>
      </c>
      <c r="J1181" t="str">
        <f>INDEX(META!$B:$B,MATCH(D1181,META!$A:$A,0))</f>
        <v>Mono Red Madness</v>
      </c>
      <c r="K1181" t="str">
        <f t="shared" si="92"/>
        <v>Mono Red Dredge-Mono Red Madness</v>
      </c>
    </row>
    <row r="1182" spans="1:11" x14ac:dyDescent="0.3">
      <c r="A1182">
        <v>152</v>
      </c>
      <c r="B1182" t="s">
        <v>83</v>
      </c>
      <c r="C1182" t="s">
        <v>28</v>
      </c>
      <c r="D1182" t="s">
        <v>1959</v>
      </c>
      <c r="E1182" s="1" t="str">
        <f t="shared" si="90"/>
        <v>Emiliano Trento-Edoardo Saggin</v>
      </c>
      <c r="F1182" t="str">
        <f t="shared" si="93"/>
        <v>Won</v>
      </c>
      <c r="G1182" s="1">
        <f t="shared" si="94"/>
        <v>3</v>
      </c>
      <c r="H1182">
        <f t="shared" si="91"/>
        <v>1</v>
      </c>
      <c r="I1182" t="str">
        <f>INDEX(META!$B:$B,MATCH(B1182,META!$A:$A,0))</f>
        <v>Gruul Ponza</v>
      </c>
      <c r="J1182" t="str">
        <f>INDEX(META!$B:$B,MATCH(D1182,META!$A:$A,0))</f>
        <v>Jund Wildfire</v>
      </c>
      <c r="K1182" t="str">
        <f t="shared" si="92"/>
        <v>Gruul Ponza-Jund Wildfire</v>
      </c>
    </row>
    <row r="1183" spans="1:11" x14ac:dyDescent="0.3">
      <c r="A1183">
        <v>153</v>
      </c>
      <c r="B1183" t="s">
        <v>1108</v>
      </c>
      <c r="C1183" t="s">
        <v>26</v>
      </c>
      <c r="D1183" t="s">
        <v>366</v>
      </c>
      <c r="E1183" s="1" t="str">
        <f t="shared" si="90"/>
        <v>Nikolas Melissano-Alessio Breviglieri</v>
      </c>
      <c r="F1183" t="str">
        <f t="shared" si="93"/>
        <v>Lost</v>
      </c>
      <c r="G1183" s="1">
        <f t="shared" si="94"/>
        <v>3</v>
      </c>
      <c r="H1183">
        <f t="shared" si="91"/>
        <v>1</v>
      </c>
      <c r="I1183" t="str">
        <f>INDEX(META!$B:$B,MATCH(B1183,META!$A:$A,0))</f>
        <v>Jund Wildfire</v>
      </c>
      <c r="J1183" t="str">
        <f>INDEX(META!$B:$B,MATCH(D1183,META!$A:$A,0))</f>
        <v>Dredge</v>
      </c>
      <c r="K1183" t="str">
        <f t="shared" si="92"/>
        <v>Jund Wildfire-Dredge</v>
      </c>
    </row>
    <row r="1184" spans="1:11" x14ac:dyDescent="0.3">
      <c r="A1184">
        <v>154</v>
      </c>
      <c r="B1184" t="s">
        <v>1762</v>
      </c>
      <c r="C1184" t="s">
        <v>28</v>
      </c>
      <c r="D1184" t="s">
        <v>290</v>
      </c>
      <c r="E1184" s="1" t="str">
        <f t="shared" si="90"/>
        <v>Goran Zic-Ross McKendrick</v>
      </c>
      <c r="F1184" t="str">
        <f t="shared" si="93"/>
        <v>Won</v>
      </c>
      <c r="G1184" s="1">
        <f t="shared" si="94"/>
        <v>3</v>
      </c>
      <c r="H1184">
        <f t="shared" si="91"/>
        <v>1</v>
      </c>
      <c r="I1184" t="str">
        <f>INDEX(META!$B:$B,MATCH(B1184,META!$A:$A,0))</f>
        <v>Rakdos Madness</v>
      </c>
      <c r="J1184" t="str">
        <f>INDEX(META!$B:$B,MATCH(D1184,META!$A:$A,0))</f>
        <v>X Lands Spy</v>
      </c>
      <c r="K1184" t="str">
        <f t="shared" si="92"/>
        <v>Rakdos Madness-X Lands Spy</v>
      </c>
    </row>
    <row r="1185" spans="1:11" x14ac:dyDescent="0.3">
      <c r="A1185">
        <v>155</v>
      </c>
      <c r="B1185" t="s">
        <v>1940</v>
      </c>
      <c r="C1185" t="s">
        <v>25</v>
      </c>
      <c r="D1185" t="s">
        <v>227</v>
      </c>
      <c r="E1185" s="1" t="str">
        <f t="shared" si="90"/>
        <v>Carlo Iavazzo-Chiara Cassanelli</v>
      </c>
      <c r="F1185" t="str">
        <f t="shared" si="93"/>
        <v>Won</v>
      </c>
      <c r="G1185" s="1">
        <f t="shared" si="94"/>
        <v>3</v>
      </c>
      <c r="H1185">
        <f t="shared" si="91"/>
        <v>1</v>
      </c>
      <c r="I1185" t="str">
        <f>INDEX(META!$B:$B,MATCH(B1185,META!$A:$A,0))</f>
        <v>Jund Wildfire</v>
      </c>
      <c r="J1185" t="str">
        <f>INDEX(META!$B:$B,MATCH(D1185,META!$A:$A,0))</f>
        <v>Simic Fog</v>
      </c>
      <c r="K1185" t="str">
        <f t="shared" si="92"/>
        <v>Jund Wildfire-Simic Fog</v>
      </c>
    </row>
    <row r="1186" spans="1:11" x14ac:dyDescent="0.3">
      <c r="A1186">
        <v>156</v>
      </c>
      <c r="B1186" t="s">
        <v>255</v>
      </c>
      <c r="C1186" t="s">
        <v>26</v>
      </c>
      <c r="D1186" t="s">
        <v>224</v>
      </c>
      <c r="E1186" s="1" t="str">
        <f t="shared" si="90"/>
        <v>Giulio Carlini-Matteo Beretta</v>
      </c>
      <c r="F1186" t="str">
        <f t="shared" si="93"/>
        <v>Lost</v>
      </c>
      <c r="G1186" s="1">
        <f t="shared" si="94"/>
        <v>3</v>
      </c>
      <c r="H1186">
        <f t="shared" si="91"/>
        <v>1</v>
      </c>
      <c r="I1186" t="str">
        <f>INDEX(META!$B:$B,MATCH(B1186,META!$A:$A,0))</f>
        <v>Jund Wildfire</v>
      </c>
      <c r="J1186" t="str">
        <f>INDEX(META!$B:$B,MATCH(D1186,META!$A:$A,0))</f>
        <v>Rakdos Madness</v>
      </c>
      <c r="K1186" t="str">
        <f t="shared" si="92"/>
        <v>Jund Wildfire-Rakdos Madness</v>
      </c>
    </row>
    <row r="1187" spans="1:11" x14ac:dyDescent="0.3">
      <c r="A1187">
        <v>157</v>
      </c>
      <c r="B1187" t="s">
        <v>1899</v>
      </c>
      <c r="C1187" t="s">
        <v>26</v>
      </c>
      <c r="D1187" t="s">
        <v>205</v>
      </c>
      <c r="E1187" s="1" t="str">
        <f t="shared" si="90"/>
        <v>Thomas Marulli-Francesco Caputo</v>
      </c>
      <c r="F1187" t="str">
        <f t="shared" si="93"/>
        <v>Lost</v>
      </c>
      <c r="G1187" s="1">
        <f t="shared" si="94"/>
        <v>3</v>
      </c>
      <c r="H1187">
        <f t="shared" si="91"/>
        <v>1</v>
      </c>
      <c r="I1187" t="str">
        <f>INDEX(META!$B:$B,MATCH(B1187,META!$A:$A,0))</f>
        <v>Mono Blue Terror</v>
      </c>
      <c r="J1187" t="str">
        <f>INDEX(META!$B:$B,MATCH(D1187,META!$A:$A,0))</f>
        <v>Rakdos Madness</v>
      </c>
      <c r="K1187" t="str">
        <f t="shared" si="92"/>
        <v>Mono Blue Terror-Rakdos Madness</v>
      </c>
    </row>
    <row r="1188" spans="1:11" x14ac:dyDescent="0.3">
      <c r="A1188">
        <v>158</v>
      </c>
      <c r="B1188" t="s">
        <v>929</v>
      </c>
      <c r="C1188" t="s">
        <v>26</v>
      </c>
      <c r="D1188" t="s">
        <v>172</v>
      </c>
      <c r="E1188" s="1" t="str">
        <f t="shared" si="90"/>
        <v>Simone Saccani-Pietro Bragioto</v>
      </c>
      <c r="F1188" t="str">
        <f t="shared" si="93"/>
        <v>Lost</v>
      </c>
      <c r="G1188" s="1">
        <f t="shared" si="94"/>
        <v>3</v>
      </c>
      <c r="H1188">
        <f t="shared" si="91"/>
        <v>1</v>
      </c>
      <c r="I1188" t="str">
        <f>INDEX(META!$B:$B,MATCH(B1188,META!$A:$A,0))</f>
        <v>Jund Wildfire</v>
      </c>
      <c r="J1188" t="str">
        <f>INDEX(META!$B:$B,MATCH(D1188,META!$A:$A,0))</f>
        <v>Mono Red Synth</v>
      </c>
      <c r="K1188" t="str">
        <f t="shared" si="92"/>
        <v>Jund Wildfire-Mono Red Synth</v>
      </c>
    </row>
    <row r="1189" spans="1:11" x14ac:dyDescent="0.3">
      <c r="A1189">
        <v>159</v>
      </c>
      <c r="B1189" t="s">
        <v>419</v>
      </c>
      <c r="C1189" t="s">
        <v>27</v>
      </c>
      <c r="D1189" t="s">
        <v>2637</v>
      </c>
      <c r="E1189" s="1" t="str">
        <f t="shared" si="90"/>
        <v>Devis Pezzetta-Simone Guidi</v>
      </c>
      <c r="F1189" t="str">
        <f t="shared" si="93"/>
        <v>Lost</v>
      </c>
      <c r="G1189" s="1">
        <f t="shared" si="94"/>
        <v>3</v>
      </c>
      <c r="H1189">
        <f t="shared" si="91"/>
        <v>1</v>
      </c>
      <c r="I1189" t="str">
        <f>INDEX(META!$B:$B,MATCH(B1189,META!$A:$A,0))</f>
        <v>Mono Blue Aggro</v>
      </c>
      <c r="J1189" t="str">
        <f>INDEX(META!$B:$B,MATCH(D1189,META!$A:$A,0))</f>
        <v>Gruul Monsters</v>
      </c>
      <c r="K1189" t="str">
        <f t="shared" si="92"/>
        <v>Mono Blue Aggro-Gruul Monsters</v>
      </c>
    </row>
    <row r="1190" spans="1:11" x14ac:dyDescent="0.3">
      <c r="A1190">
        <v>160</v>
      </c>
      <c r="B1190" t="s">
        <v>187</v>
      </c>
      <c r="C1190" t="s">
        <v>26</v>
      </c>
      <c r="D1190" t="s">
        <v>2707</v>
      </c>
      <c r="E1190" s="1" t="str">
        <f t="shared" si="90"/>
        <v>Igor Fustini-Stefano Mannella</v>
      </c>
      <c r="F1190" t="str">
        <f t="shared" si="93"/>
        <v>Lost</v>
      </c>
      <c r="G1190" s="1">
        <f t="shared" si="94"/>
        <v>3</v>
      </c>
      <c r="H1190">
        <f t="shared" si="91"/>
        <v>1</v>
      </c>
      <c r="I1190" t="str">
        <f>INDEX(META!$B:$B,MATCH(B1190,META!$A:$A,0))</f>
        <v>Mono Blue Aggro</v>
      </c>
      <c r="J1190" t="str">
        <f>INDEX(META!$B:$B,MATCH(D1190,META!$A:$A,0))</f>
        <v>Jund Wildfire</v>
      </c>
      <c r="K1190" t="str">
        <f t="shared" si="92"/>
        <v>Mono Blue Aggro-Jund Wildfire</v>
      </c>
    </row>
    <row r="1191" spans="1:11" x14ac:dyDescent="0.3">
      <c r="A1191">
        <v>161</v>
      </c>
      <c r="B1191" t="s">
        <v>2425</v>
      </c>
      <c r="C1191" t="s">
        <v>26</v>
      </c>
      <c r="D1191" t="s">
        <v>3246</v>
      </c>
      <c r="E1191" s="1" t="str">
        <f t="shared" si="90"/>
        <v>Simone Raichini-Francesco Redaelli</v>
      </c>
      <c r="F1191" t="str">
        <f t="shared" si="93"/>
        <v>Lost</v>
      </c>
      <c r="G1191" s="1">
        <f t="shared" si="94"/>
        <v>3</v>
      </c>
      <c r="H1191">
        <f t="shared" si="91"/>
        <v>1</v>
      </c>
      <c r="I1191" t="str">
        <f>INDEX(META!$B:$B,MATCH(B1191,META!$A:$A,0))</f>
        <v>Dimir Terror</v>
      </c>
      <c r="J1191" t="str">
        <f>INDEX(META!$B:$B,MATCH(D1191,META!$A:$A,0))</f>
        <v>High Tide Combo</v>
      </c>
      <c r="K1191" t="str">
        <f t="shared" si="92"/>
        <v>Dimir Terror-High Tide Combo</v>
      </c>
    </row>
    <row r="1192" spans="1:11" x14ac:dyDescent="0.3">
      <c r="A1192">
        <v>162</v>
      </c>
      <c r="B1192" t="s">
        <v>410</v>
      </c>
      <c r="C1192" t="s">
        <v>26</v>
      </c>
      <c r="D1192" t="s">
        <v>240</v>
      </c>
      <c r="E1192" s="1" t="str">
        <f t="shared" si="90"/>
        <v>Andrea Feltrin-Cosmin Bejinari</v>
      </c>
      <c r="F1192" t="str">
        <f t="shared" si="93"/>
        <v>Lost</v>
      </c>
      <c r="G1192" s="1">
        <f t="shared" si="94"/>
        <v>3</v>
      </c>
      <c r="H1192">
        <f t="shared" si="91"/>
        <v>1</v>
      </c>
      <c r="I1192" t="str">
        <f>INDEX(META!$B:$B,MATCH(B1192,META!$A:$A,0))</f>
        <v>Jund Wildfire</v>
      </c>
      <c r="J1192" t="str">
        <f>INDEX(META!$B:$B,MATCH(D1192,META!$A:$A,0))</f>
        <v>Mono Blue Aggro</v>
      </c>
      <c r="K1192" t="str">
        <f t="shared" si="92"/>
        <v>Jund Wildfire-Mono Blue Aggro</v>
      </c>
    </row>
    <row r="1193" spans="1:11" x14ac:dyDescent="0.3">
      <c r="A1193">
        <v>163</v>
      </c>
      <c r="B1193" t="s">
        <v>350</v>
      </c>
      <c r="C1193" t="s">
        <v>27</v>
      </c>
      <c r="D1193" t="s">
        <v>3131</v>
      </c>
      <c r="E1193" s="1" t="str">
        <f t="shared" si="90"/>
        <v>Lapo Bartoli-Daniele Bressan</v>
      </c>
      <c r="F1193" t="str">
        <f t="shared" si="93"/>
        <v>Lost</v>
      </c>
      <c r="G1193" s="1">
        <f t="shared" si="94"/>
        <v>3</v>
      </c>
      <c r="H1193">
        <f t="shared" si="91"/>
        <v>1</v>
      </c>
      <c r="I1193" t="str">
        <f>INDEX(META!$B:$B,MATCH(B1193,META!$A:$A,0))</f>
        <v>White Weenie</v>
      </c>
      <c r="J1193" t="str">
        <f>INDEX(META!$B:$B,MATCH(D1193,META!$A:$A,0))</f>
        <v>Mono Blue Terror</v>
      </c>
      <c r="K1193" t="str">
        <f t="shared" si="92"/>
        <v>White Weenie-Mono Blue Terror</v>
      </c>
    </row>
    <row r="1194" spans="1:11" x14ac:dyDescent="0.3">
      <c r="A1194">
        <v>164</v>
      </c>
      <c r="B1194" t="s">
        <v>1872</v>
      </c>
      <c r="C1194" t="s">
        <v>28</v>
      </c>
      <c r="D1194" t="s">
        <v>191</v>
      </c>
      <c r="E1194" s="1" t="str">
        <f t="shared" si="90"/>
        <v>Giuseppe Torchio-Diego Panetto</v>
      </c>
      <c r="F1194" t="str">
        <f t="shared" si="93"/>
        <v>Won</v>
      </c>
      <c r="G1194" s="1">
        <f t="shared" si="94"/>
        <v>3</v>
      </c>
      <c r="H1194">
        <f t="shared" si="91"/>
        <v>1</v>
      </c>
      <c r="I1194" t="str">
        <f>INDEX(META!$B:$B,MATCH(B1194,META!$A:$A,0))</f>
        <v>Rakdos Madness</v>
      </c>
      <c r="J1194" t="str">
        <f>INDEX(META!$B:$B,MATCH(D1194,META!$A:$A,0))</f>
        <v>Gardens</v>
      </c>
      <c r="K1194" t="str">
        <f t="shared" si="92"/>
        <v>Rakdos Madness-Gardens</v>
      </c>
    </row>
    <row r="1195" spans="1:11" x14ac:dyDescent="0.3">
      <c r="A1195">
        <v>165</v>
      </c>
      <c r="B1195" t="s">
        <v>210</v>
      </c>
      <c r="C1195" t="s">
        <v>28</v>
      </c>
      <c r="D1195" t="s">
        <v>1896</v>
      </c>
      <c r="E1195" s="1" t="str">
        <f t="shared" si="90"/>
        <v>Mislav Dinarina-Giulio Pellegrini</v>
      </c>
      <c r="F1195" t="str">
        <f t="shared" si="93"/>
        <v>Won</v>
      </c>
      <c r="G1195" s="1">
        <f t="shared" si="94"/>
        <v>3</v>
      </c>
      <c r="H1195">
        <f t="shared" si="91"/>
        <v>1</v>
      </c>
      <c r="I1195" t="str">
        <f>INDEX(META!$B:$B,MATCH(B1195,META!$A:$A,0))</f>
        <v>Boros Bully</v>
      </c>
      <c r="J1195" t="str">
        <f>INDEX(META!$B:$B,MATCH(D1195,META!$A:$A,0))</f>
        <v>Mono Blue Terror</v>
      </c>
      <c r="K1195" t="str">
        <f t="shared" si="92"/>
        <v>Boros Bully-Mono Blue Terror</v>
      </c>
    </row>
    <row r="1196" spans="1:11" x14ac:dyDescent="0.3">
      <c r="A1196">
        <v>166</v>
      </c>
      <c r="B1196" t="s">
        <v>1540</v>
      </c>
      <c r="C1196" t="s">
        <v>26</v>
      </c>
      <c r="D1196" t="s">
        <v>236</v>
      </c>
      <c r="E1196" s="1" t="str">
        <f t="shared" si="90"/>
        <v>Zaouia Salim-Marco Venturini</v>
      </c>
      <c r="F1196" t="str">
        <f t="shared" si="93"/>
        <v>Lost</v>
      </c>
      <c r="G1196" s="1">
        <f t="shared" si="94"/>
        <v>3</v>
      </c>
      <c r="H1196">
        <f t="shared" si="91"/>
        <v>1</v>
      </c>
      <c r="I1196" t="str">
        <f>INDEX(META!$B:$B,MATCH(B1196,META!$A:$A,0))</f>
        <v>Mono Red Synth</v>
      </c>
      <c r="J1196" t="str">
        <f>INDEX(META!$B:$B,MATCH(D1196,META!$A:$A,0))</f>
        <v>High Tide Combo</v>
      </c>
      <c r="K1196" t="str">
        <f t="shared" si="92"/>
        <v>Mono Red Synth-High Tide Combo</v>
      </c>
    </row>
    <row r="1197" spans="1:11" x14ac:dyDescent="0.3">
      <c r="A1197">
        <v>167</v>
      </c>
      <c r="B1197" t="s">
        <v>1512</v>
      </c>
      <c r="C1197" t="s">
        <v>27</v>
      </c>
      <c r="D1197" t="s">
        <v>123</v>
      </c>
      <c r="E1197" s="1" t="str">
        <f t="shared" si="90"/>
        <v>Andrea Landi-Tomáš HINDULIAK</v>
      </c>
      <c r="F1197" t="str">
        <f t="shared" si="93"/>
        <v>Lost</v>
      </c>
      <c r="G1197" s="1">
        <f t="shared" si="94"/>
        <v>3</v>
      </c>
      <c r="H1197">
        <f t="shared" si="91"/>
        <v>1</v>
      </c>
      <c r="I1197" t="str">
        <f>INDEX(META!$B:$B,MATCH(B1197,META!$A:$A,0))</f>
        <v>Azorius Familiars</v>
      </c>
      <c r="J1197" t="str">
        <f>INDEX(META!$B:$B,MATCH(D1197,META!$A:$A,0))</f>
        <v>Mono Blue Terror</v>
      </c>
      <c r="K1197" t="str">
        <f t="shared" si="92"/>
        <v>Azorius Familiars-Mono Blue Terror</v>
      </c>
    </row>
    <row r="1198" spans="1:11" x14ac:dyDescent="0.3">
      <c r="A1198">
        <v>168</v>
      </c>
      <c r="B1198" t="s">
        <v>1391</v>
      </c>
      <c r="C1198" t="s">
        <v>27</v>
      </c>
      <c r="D1198" t="s">
        <v>105</v>
      </c>
      <c r="E1198" s="1" t="str">
        <f t="shared" si="90"/>
        <v>Valerio Arsuffi-Luca Parsani</v>
      </c>
      <c r="F1198" t="str">
        <f t="shared" si="93"/>
        <v>Lost</v>
      </c>
      <c r="G1198" s="1">
        <f t="shared" si="94"/>
        <v>3</v>
      </c>
      <c r="H1198">
        <f t="shared" si="91"/>
        <v>1</v>
      </c>
      <c r="I1198" t="str">
        <f>INDEX(META!$B:$B,MATCH(B1198,META!$A:$A,0))</f>
        <v>Mono Blue Terror</v>
      </c>
      <c r="J1198" t="str">
        <f>INDEX(META!$B:$B,MATCH(D1198,META!$A:$A,0))</f>
        <v>Mono Blue Terror</v>
      </c>
      <c r="K1198" t="str">
        <f t="shared" si="92"/>
        <v>Mono Blue Terror-Mono Blue Terror</v>
      </c>
    </row>
    <row r="1199" spans="1:11" x14ac:dyDescent="0.3">
      <c r="A1199">
        <v>169</v>
      </c>
      <c r="B1199" t="s">
        <v>395</v>
      </c>
      <c r="C1199" t="s">
        <v>26</v>
      </c>
      <c r="D1199" t="s">
        <v>2634</v>
      </c>
      <c r="E1199" s="1" t="str">
        <f t="shared" si="90"/>
        <v>Stefano Monti-Davide Fittipaldi</v>
      </c>
      <c r="F1199" t="str">
        <f t="shared" si="93"/>
        <v>Lost</v>
      </c>
      <c r="G1199" s="1">
        <f t="shared" si="94"/>
        <v>3</v>
      </c>
      <c r="H1199">
        <f t="shared" si="91"/>
        <v>1</v>
      </c>
      <c r="I1199" t="str">
        <f>INDEX(META!$B:$B,MATCH(B1199,META!$A:$A,0))</f>
        <v>Mono Blue Aggro</v>
      </c>
      <c r="J1199" t="str">
        <f>INDEX(META!$B:$B,MATCH(D1199,META!$A:$A,0))</f>
        <v>Mono Red Synth</v>
      </c>
      <c r="K1199" t="str">
        <f t="shared" si="92"/>
        <v>Mono Blue Aggro-Mono Red Synth</v>
      </c>
    </row>
    <row r="1200" spans="1:11" x14ac:dyDescent="0.3">
      <c r="A1200">
        <v>170</v>
      </c>
      <c r="B1200" t="s">
        <v>129</v>
      </c>
      <c r="C1200" t="s">
        <v>26</v>
      </c>
      <c r="D1200" t="s">
        <v>658</v>
      </c>
      <c r="E1200" s="1" t="str">
        <f t="shared" si="90"/>
        <v>Simone Sanino-Daniele Mannocci</v>
      </c>
      <c r="F1200" t="str">
        <f t="shared" si="93"/>
        <v>Lost</v>
      </c>
      <c r="G1200" s="1">
        <f t="shared" si="94"/>
        <v>3</v>
      </c>
      <c r="H1200">
        <f t="shared" si="91"/>
        <v>1</v>
      </c>
      <c r="I1200" t="str">
        <f>INDEX(META!$B:$B,MATCH(B1200,META!$A:$A,0))</f>
        <v>White Weenie</v>
      </c>
      <c r="J1200" t="str">
        <f>INDEX(META!$B:$B,MATCH(D1200,META!$A:$A,0))</f>
        <v>Elves</v>
      </c>
      <c r="K1200" t="str">
        <f t="shared" si="92"/>
        <v>White Weenie-Elves</v>
      </c>
    </row>
    <row r="1201" spans="1:11" x14ac:dyDescent="0.3">
      <c r="A1201">
        <v>171</v>
      </c>
      <c r="B1201" t="s">
        <v>292</v>
      </c>
      <c r="C1201" t="s">
        <v>27</v>
      </c>
      <c r="D1201" t="s">
        <v>2755</v>
      </c>
      <c r="E1201" s="1" t="str">
        <f t="shared" si="90"/>
        <v>ANGEL GONZALEZ-Luca Menconi</v>
      </c>
      <c r="F1201" t="str">
        <f t="shared" si="93"/>
        <v>Lost</v>
      </c>
      <c r="G1201" s="1">
        <f t="shared" si="94"/>
        <v>3</v>
      </c>
      <c r="H1201">
        <f t="shared" si="91"/>
        <v>1</v>
      </c>
      <c r="I1201" t="str">
        <f>INDEX(META!$B:$B,MATCH(B1201,META!$A:$A,0))</f>
        <v>Mardu Synth</v>
      </c>
      <c r="J1201" t="str">
        <f>INDEX(META!$B:$B,MATCH(D1201,META!$A:$A,0))</f>
        <v>Jund Wildfire</v>
      </c>
      <c r="K1201" t="str">
        <f t="shared" si="92"/>
        <v>Mardu Synth-Jund Wildfire</v>
      </c>
    </row>
    <row r="1202" spans="1:11" x14ac:dyDescent="0.3">
      <c r="A1202">
        <v>172</v>
      </c>
      <c r="B1202" t="s">
        <v>404</v>
      </c>
      <c r="C1202" t="s">
        <v>27</v>
      </c>
      <c r="D1202" t="s">
        <v>2090</v>
      </c>
      <c r="E1202" s="1" t="str">
        <f t="shared" si="90"/>
        <v>Morgan Fussell-Francesco Mazzucchi</v>
      </c>
      <c r="F1202" t="str">
        <f t="shared" si="93"/>
        <v>Lost</v>
      </c>
      <c r="G1202" s="1">
        <f t="shared" si="94"/>
        <v>3</v>
      </c>
      <c r="H1202">
        <f t="shared" si="91"/>
        <v>1</v>
      </c>
      <c r="I1202" t="str">
        <f>INDEX(META!$B:$B,MATCH(B1202,META!$A:$A,0))</f>
        <v>Mono Blue Aggro</v>
      </c>
      <c r="J1202" t="str">
        <f>INDEX(META!$B:$B,MATCH(D1202,META!$A:$A,0))</f>
        <v>Mono Red Madness</v>
      </c>
      <c r="K1202" t="str">
        <f t="shared" si="92"/>
        <v>Mono Blue Aggro-Mono Red Madness</v>
      </c>
    </row>
    <row r="1203" spans="1:11" x14ac:dyDescent="0.3">
      <c r="A1203">
        <v>173</v>
      </c>
      <c r="B1203" t="s">
        <v>247</v>
      </c>
      <c r="C1203" t="s">
        <v>25</v>
      </c>
      <c r="D1203" t="s">
        <v>2749</v>
      </c>
      <c r="E1203" s="1" t="str">
        <f t="shared" si="90"/>
        <v>Francesco Il Grande-Andrea Macinai</v>
      </c>
      <c r="F1203" t="str">
        <f t="shared" si="93"/>
        <v>Won</v>
      </c>
      <c r="G1203" s="1">
        <f t="shared" si="94"/>
        <v>3</v>
      </c>
      <c r="H1203">
        <f t="shared" si="91"/>
        <v>1</v>
      </c>
      <c r="I1203" t="str">
        <f>INDEX(META!$B:$B,MATCH(B1203,META!$A:$A,0))</f>
        <v>Flicker Tron</v>
      </c>
      <c r="J1203" t="str">
        <f>INDEX(META!$B:$B,MATCH(D1203,META!$A:$A,0))</f>
        <v>Gruul Monsters</v>
      </c>
      <c r="K1203" t="str">
        <f t="shared" si="92"/>
        <v>Flicker Tron-Gruul Monsters</v>
      </c>
    </row>
    <row r="1204" spans="1:11" x14ac:dyDescent="0.3">
      <c r="A1204">
        <v>174</v>
      </c>
      <c r="B1204" t="s">
        <v>221</v>
      </c>
      <c r="C1204" t="s">
        <v>25</v>
      </c>
      <c r="D1204" t="s">
        <v>1275</v>
      </c>
      <c r="E1204" s="1" t="str">
        <f t="shared" si="90"/>
        <v>Leonardo Usinabia-Riccardo Gigli</v>
      </c>
      <c r="F1204" t="str">
        <f t="shared" si="93"/>
        <v>Won</v>
      </c>
      <c r="G1204" s="1">
        <f t="shared" si="94"/>
        <v>3</v>
      </c>
      <c r="H1204">
        <f t="shared" si="91"/>
        <v>1</v>
      </c>
      <c r="I1204" t="str">
        <f>INDEX(META!$B:$B,MATCH(B1204,META!$A:$A,0))</f>
        <v>Rakdos Madness</v>
      </c>
      <c r="J1204" t="str">
        <f>INDEX(META!$B:$B,MATCH(D1204,META!$A:$A,0))</f>
        <v>Mono Red Madness</v>
      </c>
      <c r="K1204" t="str">
        <f t="shared" si="92"/>
        <v>Rakdos Madness-Mono Red Madness</v>
      </c>
    </row>
    <row r="1205" spans="1:11" x14ac:dyDescent="0.3">
      <c r="A1205">
        <v>175</v>
      </c>
      <c r="B1205" t="s">
        <v>182</v>
      </c>
      <c r="C1205" t="s">
        <v>27</v>
      </c>
      <c r="D1205" t="s">
        <v>3213</v>
      </c>
      <c r="E1205" s="1" t="str">
        <f t="shared" si="90"/>
        <v>Alessandro Fred" Rossi"-Gabriele Tregnaghi</v>
      </c>
      <c r="F1205" t="str">
        <f t="shared" si="93"/>
        <v>Lost</v>
      </c>
      <c r="G1205" s="1">
        <f t="shared" si="94"/>
        <v>3</v>
      </c>
      <c r="H1205">
        <f t="shared" si="91"/>
        <v>1</v>
      </c>
      <c r="I1205" t="str">
        <f>INDEX(META!$B:$B,MATCH(B1205,META!$A:$A,0))</f>
        <v>High Tide Combo</v>
      </c>
      <c r="J1205" t="str">
        <f>INDEX(META!$B:$B,MATCH(D1205,META!$A:$A,0))</f>
        <v>Elves</v>
      </c>
      <c r="K1205" t="str">
        <f t="shared" si="92"/>
        <v>High Tide Combo-Elves</v>
      </c>
    </row>
    <row r="1206" spans="1:11" x14ac:dyDescent="0.3">
      <c r="A1206">
        <v>176</v>
      </c>
      <c r="B1206" t="s">
        <v>155</v>
      </c>
      <c r="C1206" t="s">
        <v>25</v>
      </c>
      <c r="D1206" t="s">
        <v>1336</v>
      </c>
      <c r="E1206" s="1" t="str">
        <f t="shared" si="90"/>
        <v>Giacomo Donati-Raffaele Gallo</v>
      </c>
      <c r="F1206" t="str">
        <f t="shared" si="93"/>
        <v>Won</v>
      </c>
      <c r="G1206" s="1">
        <f t="shared" si="94"/>
        <v>3</v>
      </c>
      <c r="H1206">
        <f t="shared" si="91"/>
        <v>1</v>
      </c>
      <c r="I1206" t="str">
        <f>INDEX(META!$B:$B,MATCH(B1206,META!$A:$A,0))</f>
        <v>X Lands Spy</v>
      </c>
      <c r="J1206" t="str">
        <f>INDEX(META!$B:$B,MATCH(D1206,META!$A:$A,0))</f>
        <v>Jund Wildfire</v>
      </c>
      <c r="K1206" t="str">
        <f t="shared" si="92"/>
        <v>X Lands Spy-Jund Wildfire</v>
      </c>
    </row>
    <row r="1207" spans="1:11" x14ac:dyDescent="0.3">
      <c r="A1207">
        <v>177</v>
      </c>
      <c r="B1207" t="s">
        <v>143</v>
      </c>
      <c r="C1207" t="s">
        <v>25</v>
      </c>
      <c r="D1207" t="s">
        <v>3088</v>
      </c>
      <c r="E1207" s="1" t="str">
        <f t="shared" si="90"/>
        <v>Matteo Tittarelli-Enea Di Bartolo</v>
      </c>
      <c r="F1207" t="str">
        <f t="shared" si="93"/>
        <v>Won</v>
      </c>
      <c r="G1207" s="1">
        <f t="shared" si="94"/>
        <v>3</v>
      </c>
      <c r="H1207">
        <f t="shared" si="91"/>
        <v>1</v>
      </c>
      <c r="I1207" t="str">
        <f>INDEX(META!$B:$B,MATCH(B1207,META!$A:$A,0))</f>
        <v>Jund Wildfire</v>
      </c>
      <c r="J1207" t="str">
        <f>INDEX(META!$B:$B,MATCH(D1207,META!$A:$A,0))</f>
        <v>Mono Blue Aggro</v>
      </c>
      <c r="K1207" t="str">
        <f t="shared" si="92"/>
        <v>Jund Wildfire-Mono Blue Aggro</v>
      </c>
    </row>
    <row r="1208" spans="1:11" x14ac:dyDescent="0.3">
      <c r="A1208">
        <v>178</v>
      </c>
      <c r="B1208" t="s">
        <v>763</v>
      </c>
      <c r="C1208" t="s">
        <v>29</v>
      </c>
      <c r="D1208" t="s">
        <v>252</v>
      </c>
      <c r="E1208" s="1" t="str">
        <f t="shared" si="90"/>
        <v>Raul Venturi-Filippo Gibin</v>
      </c>
      <c r="F1208" t="str">
        <f t="shared" si="93"/>
        <v>Draw</v>
      </c>
      <c r="G1208" s="1">
        <f t="shared" si="94"/>
        <v>3</v>
      </c>
      <c r="H1208">
        <f t="shared" si="91"/>
        <v>1</v>
      </c>
      <c r="I1208" t="str">
        <f>INDEX(META!$B:$B,MATCH(B1208,META!$A:$A,0))</f>
        <v>Jund Wildfire</v>
      </c>
      <c r="J1208" t="str">
        <f>INDEX(META!$B:$B,MATCH(D1208,META!$A:$A,0))</f>
        <v>Golgari Fog</v>
      </c>
      <c r="K1208" t="str">
        <f t="shared" si="92"/>
        <v>Jund Wildfire-Golgari Fog</v>
      </c>
    </row>
    <row r="1209" spans="1:11" x14ac:dyDescent="0.3">
      <c r="A1209">
        <v>179</v>
      </c>
      <c r="B1209" t="s">
        <v>257</v>
      </c>
      <c r="C1209" t="s">
        <v>26</v>
      </c>
      <c r="D1209" t="s">
        <v>536</v>
      </c>
      <c r="E1209" s="1" t="str">
        <f t="shared" si="90"/>
        <v>Matteo Arzani-Mattia Bui</v>
      </c>
      <c r="F1209" t="str">
        <f t="shared" si="93"/>
        <v>Lost</v>
      </c>
      <c r="G1209" s="1">
        <f t="shared" si="94"/>
        <v>3</v>
      </c>
      <c r="H1209">
        <f t="shared" si="91"/>
        <v>1</v>
      </c>
      <c r="I1209" t="str">
        <f>INDEX(META!$B:$B,MATCH(B1209,META!$A:$A,0))</f>
        <v>Rakdos Madness</v>
      </c>
      <c r="J1209" t="str">
        <f>INDEX(META!$B:$B,MATCH(D1209,META!$A:$A,0))</f>
        <v>Rakdos Madness</v>
      </c>
      <c r="K1209" t="str">
        <f t="shared" si="92"/>
        <v>Rakdos Madness-Rakdos Madness</v>
      </c>
    </row>
    <row r="1210" spans="1:11" x14ac:dyDescent="0.3">
      <c r="A1210">
        <v>180</v>
      </c>
      <c r="B1210" t="s">
        <v>2921</v>
      </c>
      <c r="C1210" t="s">
        <v>25</v>
      </c>
      <c r="D1210" t="s">
        <v>122</v>
      </c>
      <c r="E1210" s="1" t="str">
        <f t="shared" si="90"/>
        <v>Gabriele Tribulato-Carlo Robiati</v>
      </c>
      <c r="F1210" t="str">
        <f t="shared" si="93"/>
        <v>Won</v>
      </c>
      <c r="G1210" s="1">
        <f t="shared" si="94"/>
        <v>3</v>
      </c>
      <c r="H1210">
        <f t="shared" si="91"/>
        <v>1</v>
      </c>
      <c r="I1210" t="str">
        <f>INDEX(META!$B:$B,MATCH(B1210,META!$A:$A,0))</f>
        <v>Elves</v>
      </c>
      <c r="J1210" t="str">
        <f>INDEX(META!$B:$B,MATCH(D1210,META!$A:$A,0))</f>
        <v>Gruul Monsters</v>
      </c>
      <c r="K1210" t="str">
        <f t="shared" si="92"/>
        <v>Elves-Gruul Monsters</v>
      </c>
    </row>
    <row r="1211" spans="1:11" x14ac:dyDescent="0.3">
      <c r="A1211">
        <v>181</v>
      </c>
      <c r="B1211" t="s">
        <v>112</v>
      </c>
      <c r="C1211" t="s">
        <v>26</v>
      </c>
      <c r="D1211" t="s">
        <v>588</v>
      </c>
      <c r="E1211" s="1" t="str">
        <f t="shared" si="90"/>
        <v>Giorgio Sanna-Jędrek Szmyd</v>
      </c>
      <c r="F1211" t="str">
        <f t="shared" si="93"/>
        <v>Lost</v>
      </c>
      <c r="G1211" s="1">
        <f t="shared" si="94"/>
        <v>3</v>
      </c>
      <c r="H1211">
        <f t="shared" si="91"/>
        <v>1</v>
      </c>
      <c r="I1211" t="str">
        <f>INDEX(META!$B:$B,MATCH(B1211,META!$A:$A,0))</f>
        <v>Elves</v>
      </c>
      <c r="J1211" t="str">
        <f>INDEX(META!$B:$B,MATCH(D1211,META!$A:$A,0))</f>
        <v>Izzet Terror</v>
      </c>
      <c r="K1211" t="str">
        <f t="shared" si="92"/>
        <v>Elves-Izzet Terror</v>
      </c>
    </row>
    <row r="1212" spans="1:11" x14ac:dyDescent="0.3">
      <c r="A1212">
        <v>182</v>
      </c>
      <c r="B1212" t="s">
        <v>1616</v>
      </c>
      <c r="C1212" t="s">
        <v>26</v>
      </c>
      <c r="D1212" t="s">
        <v>607</v>
      </c>
      <c r="E1212" s="1" t="str">
        <f t="shared" si="90"/>
        <v>Alessandro Andreani-nicola sampogna</v>
      </c>
      <c r="F1212" t="str">
        <f t="shared" si="93"/>
        <v>Lost</v>
      </c>
      <c r="G1212" s="1">
        <f t="shared" si="94"/>
        <v>3</v>
      </c>
      <c r="H1212">
        <f t="shared" si="91"/>
        <v>1</v>
      </c>
      <c r="I1212" t="str">
        <f>INDEX(META!$B:$B,MATCH(B1212,META!$A:$A,0))</f>
        <v>Rakdos Midrange</v>
      </c>
      <c r="J1212" t="str">
        <f>INDEX(META!$B:$B,MATCH(D1212,META!$A:$A,0))</f>
        <v>Mono Blue Terror</v>
      </c>
      <c r="K1212" t="str">
        <f t="shared" si="92"/>
        <v>Rakdos Midrange-Mono Blue Terror</v>
      </c>
    </row>
    <row r="1213" spans="1:11" x14ac:dyDescent="0.3">
      <c r="A1213">
        <v>183</v>
      </c>
      <c r="B1213" t="s">
        <v>88</v>
      </c>
      <c r="C1213" t="s">
        <v>27</v>
      </c>
      <c r="D1213" t="s">
        <v>3149</v>
      </c>
      <c r="E1213" s="1" t="str">
        <f t="shared" si="90"/>
        <v>Matteo Marinelli-Joan Rubies</v>
      </c>
      <c r="F1213" t="str">
        <f t="shared" si="93"/>
        <v>Lost</v>
      </c>
      <c r="G1213" s="1">
        <f t="shared" si="94"/>
        <v>3</v>
      </c>
      <c r="H1213">
        <f t="shared" si="91"/>
        <v>1</v>
      </c>
      <c r="I1213" t="str">
        <f>INDEX(META!$B:$B,MATCH(B1213,META!$A:$A,0))</f>
        <v>Mono Red Synth</v>
      </c>
      <c r="J1213" t="str">
        <f>INDEX(META!$B:$B,MATCH(D1213,META!$A:$A,0))</f>
        <v>Dimir Snacker</v>
      </c>
      <c r="K1213" t="str">
        <f t="shared" si="92"/>
        <v>Mono Red Synth-Dimir Snacker</v>
      </c>
    </row>
    <row r="1214" spans="1:11" x14ac:dyDescent="0.3">
      <c r="A1214">
        <v>184</v>
      </c>
      <c r="B1214" t="s">
        <v>142</v>
      </c>
      <c r="C1214" t="s">
        <v>26</v>
      </c>
      <c r="D1214" t="s">
        <v>2409</v>
      </c>
      <c r="E1214" s="1" t="str">
        <f t="shared" si="90"/>
        <v>Giacomo Luchetti-kevin vervier</v>
      </c>
      <c r="F1214" t="str">
        <f t="shared" si="93"/>
        <v>Lost</v>
      </c>
      <c r="G1214" s="1">
        <f t="shared" si="94"/>
        <v>3</v>
      </c>
      <c r="H1214">
        <f t="shared" si="91"/>
        <v>1</v>
      </c>
      <c r="I1214" t="str">
        <f>INDEX(META!$B:$B,MATCH(B1214,META!$A:$A,0))</f>
        <v>Jund Wildfire</v>
      </c>
      <c r="J1214" t="str">
        <f>INDEX(META!$B:$B,MATCH(D1214,META!$A:$A,0))</f>
        <v>Poison Storm</v>
      </c>
      <c r="K1214" t="str">
        <f t="shared" si="92"/>
        <v>Jund Wildfire-Poison Storm</v>
      </c>
    </row>
    <row r="1215" spans="1:11" x14ac:dyDescent="0.3">
      <c r="A1215">
        <v>185</v>
      </c>
      <c r="B1215" t="s">
        <v>218</v>
      </c>
      <c r="C1215" t="s">
        <v>27</v>
      </c>
      <c r="D1215" t="s">
        <v>651</v>
      </c>
      <c r="E1215" s="1" t="str">
        <f t="shared" si="90"/>
        <v>Demetrio Morselli-Giuseppe Gallo</v>
      </c>
      <c r="F1215" t="str">
        <f t="shared" si="93"/>
        <v>Lost</v>
      </c>
      <c r="G1215" s="1">
        <f t="shared" si="94"/>
        <v>3</v>
      </c>
      <c r="H1215">
        <f t="shared" si="91"/>
        <v>1</v>
      </c>
      <c r="I1215" t="str">
        <f>INDEX(META!$B:$B,MATCH(B1215,META!$A:$A,0))</f>
        <v>Jund Wildfire</v>
      </c>
      <c r="J1215" t="str">
        <f>INDEX(META!$B:$B,MATCH(D1215,META!$A:$A,0))</f>
        <v>Mono Blue Aggro</v>
      </c>
      <c r="K1215" t="str">
        <f t="shared" si="92"/>
        <v>Jund Wildfire-Mono Blue Aggro</v>
      </c>
    </row>
    <row r="1216" spans="1:11" x14ac:dyDescent="0.3">
      <c r="A1216">
        <v>186</v>
      </c>
      <c r="B1216" t="s">
        <v>2141</v>
      </c>
      <c r="C1216" t="s">
        <v>28</v>
      </c>
      <c r="D1216" t="s">
        <v>288</v>
      </c>
      <c r="E1216" s="1" t="str">
        <f t="shared" si="90"/>
        <v>Francesco Nocella-Nicolò Valdetara</v>
      </c>
      <c r="F1216" t="str">
        <f t="shared" si="93"/>
        <v>Won</v>
      </c>
      <c r="G1216" s="1">
        <f t="shared" si="94"/>
        <v>3</v>
      </c>
      <c r="H1216">
        <f t="shared" si="91"/>
        <v>1</v>
      </c>
      <c r="I1216" t="str">
        <f>INDEX(META!$B:$B,MATCH(B1216,META!$A:$A,0))</f>
        <v>Mono Red Synth</v>
      </c>
      <c r="J1216" t="str">
        <f>INDEX(META!$B:$B,MATCH(D1216,META!$A:$A,0))</f>
        <v>Bogles</v>
      </c>
      <c r="K1216" t="str">
        <f t="shared" si="92"/>
        <v>Mono Red Synth-Bogles</v>
      </c>
    </row>
    <row r="1217" spans="1:11" x14ac:dyDescent="0.3">
      <c r="A1217">
        <v>187</v>
      </c>
      <c r="B1217" t="s">
        <v>1179</v>
      </c>
      <c r="C1217" t="s">
        <v>27</v>
      </c>
      <c r="D1217" t="s">
        <v>340</v>
      </c>
      <c r="E1217" s="1" t="str">
        <f t="shared" ref="E1217:E1280" si="95">B1217&amp;"-"&amp;D1217</f>
        <v>Tommaso Albertini-Nicolo Bechelli</v>
      </c>
      <c r="F1217" t="str">
        <f t="shared" si="93"/>
        <v>Lost</v>
      </c>
      <c r="G1217" s="1">
        <f t="shared" si="94"/>
        <v>3</v>
      </c>
      <c r="H1217">
        <f t="shared" si="91"/>
        <v>1</v>
      </c>
      <c r="I1217" t="str">
        <f>INDEX(META!$B:$B,MATCH(B1217,META!$A:$A,0))</f>
        <v>Mono Blue Aggro</v>
      </c>
      <c r="J1217" t="str">
        <f>INDEX(META!$B:$B,MATCH(D1217,META!$A:$A,0))</f>
        <v>Walls</v>
      </c>
      <c r="K1217" t="str">
        <f t="shared" si="92"/>
        <v>Mono Blue Aggro-Walls</v>
      </c>
    </row>
    <row r="1218" spans="1:11" x14ac:dyDescent="0.3">
      <c r="A1218">
        <v>188</v>
      </c>
      <c r="B1218" t="s">
        <v>2572</v>
      </c>
      <c r="C1218" t="s">
        <v>27</v>
      </c>
      <c r="D1218" t="s">
        <v>265</v>
      </c>
      <c r="E1218" s="1" t="str">
        <f t="shared" si="95"/>
        <v>Luca Boldrini-Alberto Ricciardi</v>
      </c>
      <c r="F1218" t="str">
        <f t="shared" si="93"/>
        <v>Lost</v>
      </c>
      <c r="G1218" s="1">
        <f t="shared" si="94"/>
        <v>3</v>
      </c>
      <c r="H1218">
        <f t="shared" ref="H1218:H1281" si="96">AND(I1218&gt;0,J1218&gt;0)*1</f>
        <v>1</v>
      </c>
      <c r="I1218" t="str">
        <f>INDEX(META!$B:$B,MATCH(B1218,META!$A:$A,0))</f>
        <v>Mono Blue Terror</v>
      </c>
      <c r="J1218" t="str">
        <f>INDEX(META!$B:$B,MATCH(D1218,META!$A:$A,0))</f>
        <v>Walls</v>
      </c>
      <c r="K1218" t="str">
        <f t="shared" ref="K1218:K1281" si="97">I1218&amp;"-"&amp;J1218</f>
        <v>Mono Blue Terror-Walls</v>
      </c>
    </row>
    <row r="1219" spans="1:11" x14ac:dyDescent="0.3">
      <c r="A1219">
        <v>189</v>
      </c>
      <c r="B1219" t="s">
        <v>1010</v>
      </c>
      <c r="C1219" t="s">
        <v>26</v>
      </c>
      <c r="D1219" t="s">
        <v>604</v>
      </c>
      <c r="E1219" s="1" t="str">
        <f t="shared" si="95"/>
        <v>Marco De Sisti-Russell Monje</v>
      </c>
      <c r="F1219" t="str">
        <f t="shared" ref="F1219:F1282" si="98">_xlfn.TEXTBEFORE(C1219," ")</f>
        <v>Lost</v>
      </c>
      <c r="G1219" s="1">
        <f t="shared" ref="G1219:G1282" si="99">IF(A1219&gt;=A1218,G1218,G1218+1)</f>
        <v>3</v>
      </c>
      <c r="H1219">
        <f t="shared" si="96"/>
        <v>1</v>
      </c>
      <c r="I1219" t="str">
        <f>INDEX(META!$B:$B,MATCH(B1219,META!$A:$A,0))</f>
        <v>Mono Red Synth</v>
      </c>
      <c r="J1219" t="str">
        <f>INDEX(META!$B:$B,MATCH(D1219,META!$A:$A,0))</f>
        <v>Jund Wildfire</v>
      </c>
      <c r="K1219" t="str">
        <f t="shared" si="97"/>
        <v>Mono Red Synth-Jund Wildfire</v>
      </c>
    </row>
    <row r="1220" spans="1:11" x14ac:dyDescent="0.3">
      <c r="A1220">
        <v>190</v>
      </c>
      <c r="B1220" t="s">
        <v>1130</v>
      </c>
      <c r="C1220" t="s">
        <v>26</v>
      </c>
      <c r="D1220" t="s">
        <v>2943</v>
      </c>
      <c r="E1220" s="1" t="str">
        <f t="shared" si="95"/>
        <v>Davide Canevazzi-Alessandro Fabbri</v>
      </c>
      <c r="F1220" t="str">
        <f t="shared" si="98"/>
        <v>Lost</v>
      </c>
      <c r="G1220" s="1">
        <f t="shared" si="99"/>
        <v>3</v>
      </c>
      <c r="H1220">
        <f t="shared" si="96"/>
        <v>1</v>
      </c>
      <c r="I1220" t="str">
        <f>INDEX(META!$B:$B,MATCH(B1220,META!$A:$A,0))</f>
        <v>Rakdos Madness</v>
      </c>
      <c r="J1220" t="str">
        <f>INDEX(META!$B:$B,MATCH(D1220,META!$A:$A,0))</f>
        <v>Azorius Familiars</v>
      </c>
      <c r="K1220" t="str">
        <f t="shared" si="97"/>
        <v>Rakdos Madness-Azorius Familiars</v>
      </c>
    </row>
    <row r="1221" spans="1:11" x14ac:dyDescent="0.3">
      <c r="A1221">
        <v>191</v>
      </c>
      <c r="B1221" t="s">
        <v>2493</v>
      </c>
      <c r="C1221" t="s">
        <v>26</v>
      </c>
      <c r="D1221" t="s">
        <v>1262</v>
      </c>
      <c r="E1221" s="1" t="str">
        <f t="shared" si="95"/>
        <v>Michele Ferranti-Daniele Fabiani</v>
      </c>
      <c r="F1221" t="str">
        <f t="shared" si="98"/>
        <v>Lost</v>
      </c>
      <c r="G1221" s="1">
        <f t="shared" si="99"/>
        <v>3</v>
      </c>
      <c r="H1221">
        <f t="shared" si="96"/>
        <v>1</v>
      </c>
      <c r="I1221" t="str">
        <f>INDEX(META!$B:$B,MATCH(B1221,META!$A:$A,0))</f>
        <v>Grixis Affinity</v>
      </c>
      <c r="J1221" t="str">
        <f>INDEX(META!$B:$B,MATCH(D1221,META!$A:$A,0))</f>
        <v>Rakdos Madness</v>
      </c>
      <c r="K1221" t="str">
        <f t="shared" si="97"/>
        <v>Grixis Affinity-Rakdos Madness</v>
      </c>
    </row>
    <row r="1222" spans="1:11" x14ac:dyDescent="0.3">
      <c r="A1222">
        <v>192</v>
      </c>
      <c r="B1222" t="s">
        <v>151</v>
      </c>
      <c r="C1222" t="s">
        <v>27</v>
      </c>
      <c r="D1222" t="s">
        <v>2792</v>
      </c>
      <c r="E1222" s="1" t="str">
        <f t="shared" si="95"/>
        <v>Giulio Lauri-Andrea Pelacchi</v>
      </c>
      <c r="F1222" t="str">
        <f t="shared" si="98"/>
        <v>Lost</v>
      </c>
      <c r="G1222" s="1">
        <f t="shared" si="99"/>
        <v>3</v>
      </c>
      <c r="H1222">
        <f t="shared" si="96"/>
        <v>1</v>
      </c>
      <c r="I1222" t="str">
        <f>INDEX(META!$B:$B,MATCH(B1222,META!$A:$A,0))</f>
        <v>Altar Tron</v>
      </c>
      <c r="J1222" t="str">
        <f>INDEX(META!$B:$B,MATCH(D1222,META!$A:$A,0))</f>
        <v>Mono Blue Terror</v>
      </c>
      <c r="K1222" t="str">
        <f t="shared" si="97"/>
        <v>Altar Tron-Mono Blue Terror</v>
      </c>
    </row>
    <row r="1223" spans="1:11" x14ac:dyDescent="0.3">
      <c r="A1223">
        <v>193</v>
      </c>
      <c r="B1223" t="s">
        <v>1382</v>
      </c>
      <c r="C1223" t="s">
        <v>25</v>
      </c>
      <c r="D1223" t="s">
        <v>2939</v>
      </c>
      <c r="E1223" s="1" t="str">
        <f t="shared" si="95"/>
        <v>Salvatore Tornatore-Federico Vuono</v>
      </c>
      <c r="F1223" t="str">
        <f t="shared" si="98"/>
        <v>Won</v>
      </c>
      <c r="G1223" s="1">
        <f t="shared" si="99"/>
        <v>3</v>
      </c>
      <c r="H1223">
        <f t="shared" si="96"/>
        <v>1</v>
      </c>
      <c r="I1223" t="str">
        <f>INDEX(META!$B:$B,MATCH(B1223,META!$A:$A,0))</f>
        <v>High Tide Combo</v>
      </c>
      <c r="J1223" t="str">
        <f>INDEX(META!$B:$B,MATCH(D1223,META!$A:$A,0))</f>
        <v>White Weenie</v>
      </c>
      <c r="K1223" t="str">
        <f t="shared" si="97"/>
        <v>High Tide Combo-White Weenie</v>
      </c>
    </row>
    <row r="1224" spans="1:11" x14ac:dyDescent="0.3">
      <c r="A1224">
        <v>194</v>
      </c>
      <c r="B1224" t="s">
        <v>2257</v>
      </c>
      <c r="C1224" t="s">
        <v>26</v>
      </c>
      <c r="D1224" t="s">
        <v>327</v>
      </c>
      <c r="E1224" s="1" t="str">
        <f t="shared" si="95"/>
        <v>Alejandro Bargues Raga-Federico Di Cesare</v>
      </c>
      <c r="F1224" t="str">
        <f t="shared" si="98"/>
        <v>Lost</v>
      </c>
      <c r="G1224" s="1">
        <f t="shared" si="99"/>
        <v>3</v>
      </c>
      <c r="H1224">
        <f t="shared" si="96"/>
        <v>1</v>
      </c>
      <c r="I1224" t="str">
        <f>INDEX(META!$B:$B,MATCH(B1224,META!$A:$A,0))</f>
        <v>White Weenie</v>
      </c>
      <c r="J1224" t="str">
        <f>INDEX(META!$B:$B,MATCH(D1224,META!$A:$A,0))</f>
        <v>Mono Red Madness</v>
      </c>
      <c r="K1224" t="str">
        <f t="shared" si="97"/>
        <v>White Weenie-Mono Red Madness</v>
      </c>
    </row>
    <row r="1225" spans="1:11" x14ac:dyDescent="0.3">
      <c r="A1225">
        <v>195</v>
      </c>
      <c r="B1225" t="s">
        <v>1967</v>
      </c>
      <c r="C1225" t="s">
        <v>25</v>
      </c>
      <c r="D1225" t="s">
        <v>282</v>
      </c>
      <c r="E1225" s="1" t="str">
        <f t="shared" si="95"/>
        <v>Mario Ambrogi-Claudio Ke</v>
      </c>
      <c r="F1225" t="str">
        <f t="shared" si="98"/>
        <v>Won</v>
      </c>
      <c r="G1225" s="1">
        <f t="shared" si="99"/>
        <v>3</v>
      </c>
      <c r="H1225">
        <f t="shared" si="96"/>
        <v>1</v>
      </c>
      <c r="I1225" t="str">
        <f>INDEX(META!$B:$B,MATCH(B1225,META!$A:$A,0))</f>
        <v>Mono Blue Aggro</v>
      </c>
      <c r="J1225" t="str">
        <f>INDEX(META!$B:$B,MATCH(D1225,META!$A:$A,0))</f>
        <v>Dimir Terror</v>
      </c>
      <c r="K1225" t="str">
        <f t="shared" si="97"/>
        <v>Mono Blue Aggro-Dimir Terror</v>
      </c>
    </row>
    <row r="1226" spans="1:11" x14ac:dyDescent="0.3">
      <c r="A1226">
        <v>196</v>
      </c>
      <c r="B1226" t="s">
        <v>141</v>
      </c>
      <c r="C1226" t="s">
        <v>28</v>
      </c>
      <c r="D1226" t="s">
        <v>1642</v>
      </c>
      <c r="E1226" s="1" t="str">
        <f t="shared" si="95"/>
        <v>enrico colzi-Efrem Perotti</v>
      </c>
      <c r="F1226" t="str">
        <f t="shared" si="98"/>
        <v>Won</v>
      </c>
      <c r="G1226" s="1">
        <f t="shared" si="99"/>
        <v>3</v>
      </c>
      <c r="H1226">
        <f t="shared" si="96"/>
        <v>1</v>
      </c>
      <c r="I1226" t="str">
        <f>INDEX(META!$B:$B,MATCH(B1226,META!$A:$A,0))</f>
        <v>Whale Combo</v>
      </c>
      <c r="J1226" t="str">
        <f>INDEX(META!$B:$B,MATCH(D1226,META!$A:$A,0))</f>
        <v>Mono Blue Aggro</v>
      </c>
      <c r="K1226" t="str">
        <f t="shared" si="97"/>
        <v>Whale Combo-Mono Blue Aggro</v>
      </c>
    </row>
    <row r="1227" spans="1:11" x14ac:dyDescent="0.3">
      <c r="A1227">
        <v>197</v>
      </c>
      <c r="B1227" t="s">
        <v>1793</v>
      </c>
      <c r="C1227" t="s">
        <v>25</v>
      </c>
      <c r="D1227" t="s">
        <v>148</v>
      </c>
      <c r="E1227" s="1" t="str">
        <f t="shared" si="95"/>
        <v>Nicola Mingione-Davide Rapacciuolo</v>
      </c>
      <c r="F1227" t="str">
        <f t="shared" si="98"/>
        <v>Won</v>
      </c>
      <c r="G1227" s="1">
        <f t="shared" si="99"/>
        <v>3</v>
      </c>
      <c r="H1227">
        <f t="shared" si="96"/>
        <v>1</v>
      </c>
      <c r="I1227" t="str">
        <f>INDEX(META!$B:$B,MATCH(B1227,META!$A:$A,0))</f>
        <v>Jund Wildfire</v>
      </c>
      <c r="J1227" t="str">
        <f>INDEX(META!$B:$B,MATCH(D1227,META!$A:$A,0))</f>
        <v>Rakdos Madness</v>
      </c>
      <c r="K1227" t="str">
        <f t="shared" si="97"/>
        <v>Jund Wildfire-Rakdos Madness</v>
      </c>
    </row>
    <row r="1228" spans="1:11" x14ac:dyDescent="0.3">
      <c r="A1228">
        <v>198</v>
      </c>
      <c r="B1228" t="s">
        <v>380</v>
      </c>
      <c r="C1228" t="s">
        <v>27</v>
      </c>
      <c r="D1228" t="s">
        <v>1920</v>
      </c>
      <c r="E1228" s="1" t="str">
        <f t="shared" si="95"/>
        <v>Matteo Mazzilli-Domagoj Škacan</v>
      </c>
      <c r="F1228" t="str">
        <f t="shared" si="98"/>
        <v>Lost</v>
      </c>
      <c r="G1228" s="1">
        <f t="shared" si="99"/>
        <v>3</v>
      </c>
      <c r="H1228">
        <f t="shared" si="96"/>
        <v>1</v>
      </c>
      <c r="I1228" t="str">
        <f>INDEX(META!$B:$B,MATCH(B1228,META!$A:$A,0))</f>
        <v>Mono Red Synth</v>
      </c>
      <c r="J1228" t="str">
        <f>INDEX(META!$B:$B,MATCH(D1228,META!$A:$A,0))</f>
        <v>Jund Wildfire</v>
      </c>
      <c r="K1228" t="str">
        <f t="shared" si="97"/>
        <v>Mono Red Synth-Jund Wildfire</v>
      </c>
    </row>
    <row r="1229" spans="1:11" x14ac:dyDescent="0.3">
      <c r="A1229">
        <v>199</v>
      </c>
      <c r="B1229" t="s">
        <v>1936</v>
      </c>
      <c r="C1229" t="s">
        <v>28</v>
      </c>
      <c r="D1229" t="s">
        <v>368</v>
      </c>
      <c r="E1229" s="1" t="str">
        <f t="shared" si="95"/>
        <v>Andrea Bastardo-Ferruccio Micheli</v>
      </c>
      <c r="F1229" t="str">
        <f t="shared" si="98"/>
        <v>Won</v>
      </c>
      <c r="G1229" s="1">
        <f t="shared" si="99"/>
        <v>3</v>
      </c>
      <c r="H1229">
        <f t="shared" si="96"/>
        <v>1</v>
      </c>
      <c r="I1229" t="str">
        <f>INDEX(META!$B:$B,MATCH(B1229,META!$A:$A,0))</f>
        <v>Mono Red Madness</v>
      </c>
      <c r="J1229" t="str">
        <f>INDEX(META!$B:$B,MATCH(D1229,META!$A:$A,0))</f>
        <v>Jund Wildfire</v>
      </c>
      <c r="K1229" t="str">
        <f t="shared" si="97"/>
        <v>Mono Red Madness-Jund Wildfire</v>
      </c>
    </row>
    <row r="1230" spans="1:11" x14ac:dyDescent="0.3">
      <c r="A1230">
        <v>200</v>
      </c>
      <c r="B1230" t="s">
        <v>1975</v>
      </c>
      <c r="C1230" t="s">
        <v>25</v>
      </c>
      <c r="D1230" t="s">
        <v>3065</v>
      </c>
      <c r="E1230" s="1" t="str">
        <f t="shared" si="95"/>
        <v>mattia scaglioni-Jacopo Izzo</v>
      </c>
      <c r="F1230" t="str">
        <f t="shared" si="98"/>
        <v>Won</v>
      </c>
      <c r="G1230" s="1">
        <f t="shared" si="99"/>
        <v>3</v>
      </c>
      <c r="H1230">
        <f t="shared" si="96"/>
        <v>1</v>
      </c>
      <c r="I1230" t="str">
        <f>INDEX(META!$B:$B,MATCH(B1230,META!$A:$A,0))</f>
        <v>Dimir Terror</v>
      </c>
      <c r="J1230" t="str">
        <f>INDEX(META!$B:$B,MATCH(D1230,META!$A:$A,0))</f>
        <v>Mono Red Madness</v>
      </c>
      <c r="K1230" t="str">
        <f t="shared" si="97"/>
        <v>Dimir Terror-Mono Red Madness</v>
      </c>
    </row>
    <row r="1231" spans="1:11" x14ac:dyDescent="0.3">
      <c r="A1231">
        <v>201</v>
      </c>
      <c r="B1231" t="s">
        <v>1079</v>
      </c>
      <c r="C1231" t="s">
        <v>27</v>
      </c>
      <c r="D1231" t="s">
        <v>2531</v>
      </c>
      <c r="E1231" s="1" t="str">
        <f t="shared" si="95"/>
        <v>nicolò boldrini-Silvio Gagliardone</v>
      </c>
      <c r="F1231" t="str">
        <f t="shared" si="98"/>
        <v>Lost</v>
      </c>
      <c r="G1231" s="1">
        <f t="shared" si="99"/>
        <v>3</v>
      </c>
      <c r="H1231">
        <f t="shared" si="96"/>
        <v>1</v>
      </c>
      <c r="I1231" t="str">
        <f>INDEX(META!$B:$B,MATCH(B1231,META!$A:$A,0))</f>
        <v>Jund Wildfire</v>
      </c>
      <c r="J1231" t="str">
        <f>INDEX(META!$B:$B,MATCH(D1231,META!$A:$A,0))</f>
        <v>Mono Red Synth</v>
      </c>
      <c r="K1231" t="str">
        <f t="shared" si="97"/>
        <v>Jund Wildfire-Mono Red Synth</v>
      </c>
    </row>
    <row r="1232" spans="1:11" x14ac:dyDescent="0.3">
      <c r="A1232">
        <v>202</v>
      </c>
      <c r="B1232" t="s">
        <v>2481</v>
      </c>
      <c r="C1232" t="s">
        <v>25</v>
      </c>
      <c r="D1232" t="s">
        <v>335</v>
      </c>
      <c r="E1232" s="1" t="str">
        <f t="shared" si="95"/>
        <v>Gauthier Thomas-Manuel Giussani</v>
      </c>
      <c r="F1232" t="str">
        <f t="shared" si="98"/>
        <v>Won</v>
      </c>
      <c r="G1232" s="1">
        <f t="shared" si="99"/>
        <v>3</v>
      </c>
      <c r="H1232">
        <f t="shared" si="96"/>
        <v>1</v>
      </c>
      <c r="I1232" t="str">
        <f>INDEX(META!$B:$B,MATCH(B1232,META!$A:$A,0))</f>
        <v>Mono Red Madness</v>
      </c>
      <c r="J1232" t="str">
        <f>INDEX(META!$B:$B,MATCH(D1232,META!$A:$A,0))</f>
        <v>White Weenie</v>
      </c>
      <c r="K1232" t="str">
        <f t="shared" si="97"/>
        <v>Mono Red Madness-White Weenie</v>
      </c>
    </row>
    <row r="1233" spans="1:11" x14ac:dyDescent="0.3">
      <c r="A1233">
        <v>203</v>
      </c>
      <c r="B1233" t="s">
        <v>2459</v>
      </c>
      <c r="C1233" t="s">
        <v>26</v>
      </c>
      <c r="D1233" t="s">
        <v>410</v>
      </c>
      <c r="E1233" s="1" t="str">
        <f t="shared" si="95"/>
        <v>Giulio Franchi-Andrea Feltrin</v>
      </c>
      <c r="F1233" t="str">
        <f t="shared" si="98"/>
        <v>Lost</v>
      </c>
      <c r="G1233" s="1">
        <f t="shared" si="99"/>
        <v>3</v>
      </c>
      <c r="H1233">
        <f t="shared" si="96"/>
        <v>1</v>
      </c>
      <c r="I1233" t="str">
        <f>INDEX(META!$B:$B,MATCH(B1233,META!$A:$A,0))</f>
        <v>Boros Synth</v>
      </c>
      <c r="J1233" t="str">
        <f>INDEX(META!$B:$B,MATCH(D1233,META!$A:$A,0))</f>
        <v>Jund Wildfire</v>
      </c>
      <c r="K1233" t="str">
        <f t="shared" si="97"/>
        <v>Boros Synth-Jund Wildfire</v>
      </c>
    </row>
    <row r="1234" spans="1:11" x14ac:dyDescent="0.3">
      <c r="A1234">
        <v>204</v>
      </c>
      <c r="B1234" t="s">
        <v>377</v>
      </c>
      <c r="C1234" t="s">
        <v>28</v>
      </c>
      <c r="D1234" t="s">
        <v>2187</v>
      </c>
      <c r="E1234" s="1" t="str">
        <f t="shared" si="95"/>
        <v>Federico Pelliccia-fabrizio mitruccio</v>
      </c>
      <c r="F1234" t="str">
        <f t="shared" si="98"/>
        <v>Won</v>
      </c>
      <c r="G1234" s="1">
        <f t="shared" si="99"/>
        <v>3</v>
      </c>
      <c r="H1234">
        <f t="shared" si="96"/>
        <v>1</v>
      </c>
      <c r="I1234" t="str">
        <f>INDEX(META!$B:$B,MATCH(B1234,META!$A:$A,0))</f>
        <v>Mono Red Madness</v>
      </c>
      <c r="J1234" t="str">
        <f>INDEX(META!$B:$B,MATCH(D1234,META!$A:$A,0))</f>
        <v>X Lands Spy</v>
      </c>
      <c r="K1234" t="str">
        <f t="shared" si="97"/>
        <v>Mono Red Madness-X Lands Spy</v>
      </c>
    </row>
    <row r="1235" spans="1:11" x14ac:dyDescent="0.3">
      <c r="A1235">
        <v>205</v>
      </c>
      <c r="B1235" t="s">
        <v>2484</v>
      </c>
      <c r="C1235" t="s">
        <v>25</v>
      </c>
      <c r="D1235" t="s">
        <v>2268</v>
      </c>
      <c r="E1235" s="1" t="str">
        <f t="shared" si="95"/>
        <v>FABIO DELLI COMPAGNI-Manuel Russino</v>
      </c>
      <c r="F1235" t="str">
        <f t="shared" si="98"/>
        <v>Won</v>
      </c>
      <c r="G1235" s="1">
        <f t="shared" si="99"/>
        <v>3</v>
      </c>
      <c r="H1235">
        <f t="shared" si="96"/>
        <v>1</v>
      </c>
      <c r="I1235" t="str">
        <f>INDEX(META!$B:$B,MATCH(B1235,META!$A:$A,0))</f>
        <v>Jeskai Ephemerate</v>
      </c>
      <c r="J1235" t="str">
        <f>INDEX(META!$B:$B,MATCH(D1235,META!$A:$A,0))</f>
        <v>Rakdos Madness</v>
      </c>
      <c r="K1235" t="str">
        <f t="shared" si="97"/>
        <v>Jeskai Ephemerate-Rakdos Madness</v>
      </c>
    </row>
    <row r="1236" spans="1:11" x14ac:dyDescent="0.3">
      <c r="A1236">
        <v>206</v>
      </c>
      <c r="B1236" t="s">
        <v>2326</v>
      </c>
      <c r="C1236" t="s">
        <v>26</v>
      </c>
      <c r="D1236" t="s">
        <v>3106</v>
      </c>
      <c r="E1236" s="1" t="str">
        <f t="shared" si="95"/>
        <v>Edoardo Cordella-Federico Ciancia</v>
      </c>
      <c r="F1236" t="str">
        <f t="shared" si="98"/>
        <v>Lost</v>
      </c>
      <c r="G1236" s="1">
        <f t="shared" si="99"/>
        <v>3</v>
      </c>
      <c r="H1236">
        <f t="shared" si="96"/>
        <v>1</v>
      </c>
      <c r="I1236" t="str">
        <f>INDEX(META!$B:$B,MATCH(B1236,META!$A:$A,0))</f>
        <v>Rakdos Madness</v>
      </c>
      <c r="J1236" t="str">
        <f>INDEX(META!$B:$B,MATCH(D1236,META!$A:$A,0))</f>
        <v>Altar Tron</v>
      </c>
      <c r="K1236" t="str">
        <f t="shared" si="97"/>
        <v>Rakdos Madness-Altar Tron</v>
      </c>
    </row>
    <row r="1237" spans="1:11" x14ac:dyDescent="0.3">
      <c r="A1237">
        <v>207</v>
      </c>
      <c r="B1237" t="s">
        <v>158</v>
      </c>
      <c r="C1237" t="s">
        <v>28</v>
      </c>
      <c r="D1237" t="s">
        <v>2447</v>
      </c>
      <c r="E1237" s="1" t="str">
        <f t="shared" si="95"/>
        <v>Lorenzo Canazza-Christian Luigi Cappai</v>
      </c>
      <c r="F1237" t="str">
        <f t="shared" si="98"/>
        <v>Won</v>
      </c>
      <c r="G1237" s="1">
        <f t="shared" si="99"/>
        <v>3</v>
      </c>
      <c r="H1237">
        <f t="shared" si="96"/>
        <v>1</v>
      </c>
      <c r="I1237" t="str">
        <f>INDEX(META!$B:$B,MATCH(B1237,META!$A:$A,0))</f>
        <v>X Lands Spy</v>
      </c>
      <c r="J1237" t="str">
        <f>INDEX(META!$B:$B,MATCH(D1237,META!$A:$A,0))</f>
        <v>X Lands Spy</v>
      </c>
      <c r="K1237" t="str">
        <f t="shared" si="97"/>
        <v>X Lands Spy-X Lands Spy</v>
      </c>
    </row>
    <row r="1238" spans="1:11" x14ac:dyDescent="0.3">
      <c r="A1238">
        <v>208</v>
      </c>
      <c r="B1238" t="s">
        <v>2918</v>
      </c>
      <c r="C1238" t="s">
        <v>25</v>
      </c>
      <c r="D1238" t="s">
        <v>2540</v>
      </c>
      <c r="E1238" s="1" t="str">
        <f t="shared" si="95"/>
        <v>Mattia Paglino-Andrea Carlini</v>
      </c>
      <c r="F1238" t="str">
        <f t="shared" si="98"/>
        <v>Won</v>
      </c>
      <c r="G1238" s="1">
        <f t="shared" si="99"/>
        <v>3</v>
      </c>
      <c r="H1238">
        <f t="shared" si="96"/>
        <v>1</v>
      </c>
      <c r="I1238" t="str">
        <f>INDEX(META!$B:$B,MATCH(B1238,META!$A:$A,0))</f>
        <v>Mono Blue Terror</v>
      </c>
      <c r="J1238" t="str">
        <f>INDEX(META!$B:$B,MATCH(D1238,META!$A:$A,0))</f>
        <v>High Tide Combo</v>
      </c>
      <c r="K1238" t="str">
        <f t="shared" si="97"/>
        <v>Mono Blue Terror-High Tide Combo</v>
      </c>
    </row>
    <row r="1239" spans="1:11" x14ac:dyDescent="0.3">
      <c r="A1239">
        <v>209</v>
      </c>
      <c r="B1239" t="s">
        <v>1242</v>
      </c>
      <c r="C1239" t="s">
        <v>27</v>
      </c>
      <c r="D1239" t="s">
        <v>2366</v>
      </c>
      <c r="E1239" s="1" t="str">
        <f t="shared" si="95"/>
        <v>Pietro Malevolti-Marco Casonato</v>
      </c>
      <c r="F1239" t="str">
        <f t="shared" si="98"/>
        <v>Lost</v>
      </c>
      <c r="G1239" s="1">
        <f t="shared" si="99"/>
        <v>3</v>
      </c>
      <c r="H1239">
        <f t="shared" si="96"/>
        <v>1</v>
      </c>
      <c r="I1239" t="str">
        <f>INDEX(META!$B:$B,MATCH(B1239,META!$A:$A,0))</f>
        <v>Mono Red Madness</v>
      </c>
      <c r="J1239" t="str">
        <f>INDEX(META!$B:$B,MATCH(D1239,META!$A:$A,0))</f>
        <v>Rakdos Madness</v>
      </c>
      <c r="K1239" t="str">
        <f t="shared" si="97"/>
        <v>Mono Red Madness-Rakdos Madness</v>
      </c>
    </row>
    <row r="1240" spans="1:11" x14ac:dyDescent="0.3">
      <c r="A1240">
        <v>210</v>
      </c>
      <c r="B1240" t="s">
        <v>2436</v>
      </c>
      <c r="C1240" t="s">
        <v>25</v>
      </c>
      <c r="D1240" t="s">
        <v>2475</v>
      </c>
      <c r="E1240" s="1" t="str">
        <f t="shared" si="95"/>
        <v>ana clara fernandes-Lorenzo Baglioni</v>
      </c>
      <c r="F1240" t="str">
        <f t="shared" si="98"/>
        <v>Won</v>
      </c>
      <c r="G1240" s="1">
        <f t="shared" si="99"/>
        <v>3</v>
      </c>
      <c r="H1240">
        <f t="shared" si="96"/>
        <v>1</v>
      </c>
      <c r="I1240" t="str">
        <f>INDEX(META!$B:$B,MATCH(B1240,META!$A:$A,0))</f>
        <v>Mono Red Synth</v>
      </c>
      <c r="J1240" t="str">
        <f>INDEX(META!$B:$B,MATCH(D1240,META!$A:$A,0))</f>
        <v>Mono Red Synth</v>
      </c>
      <c r="K1240" t="str">
        <f t="shared" si="97"/>
        <v>Mono Red Synth-Mono Red Synth</v>
      </c>
    </row>
    <row r="1241" spans="1:11" x14ac:dyDescent="0.3">
      <c r="A1241">
        <v>211</v>
      </c>
      <c r="B1241" t="s">
        <v>2581</v>
      </c>
      <c r="C1241" t="s">
        <v>26</v>
      </c>
      <c r="D1241" t="s">
        <v>357</v>
      </c>
      <c r="E1241" s="1" t="str">
        <f t="shared" si="95"/>
        <v>Themis Petropoulos-Marco Vassallo</v>
      </c>
      <c r="F1241" t="str">
        <f t="shared" si="98"/>
        <v>Lost</v>
      </c>
      <c r="G1241" s="1">
        <f t="shared" si="99"/>
        <v>3</v>
      </c>
      <c r="H1241">
        <f t="shared" si="96"/>
        <v>1</v>
      </c>
      <c r="I1241" t="str">
        <f>INDEX(META!$B:$B,MATCH(B1241,META!$A:$A,0))</f>
        <v>Mono Blue Terror</v>
      </c>
      <c r="J1241" t="str">
        <f>INDEX(META!$B:$B,MATCH(D1241,META!$A:$A,0))</f>
        <v>Jund Wildfire</v>
      </c>
      <c r="K1241" t="str">
        <f t="shared" si="97"/>
        <v>Mono Blue Terror-Jund Wildfire</v>
      </c>
    </row>
    <row r="1242" spans="1:11" x14ac:dyDescent="0.3">
      <c r="A1242">
        <v>212</v>
      </c>
      <c r="B1242" t="s">
        <v>2024</v>
      </c>
      <c r="C1242" t="s">
        <v>27</v>
      </c>
      <c r="D1242" t="s">
        <v>2523</v>
      </c>
      <c r="E1242" s="1" t="str">
        <f t="shared" si="95"/>
        <v>Federico Marchiani-Alessandro Mele</v>
      </c>
      <c r="F1242" t="str">
        <f t="shared" si="98"/>
        <v>Lost</v>
      </c>
      <c r="G1242" s="1">
        <f t="shared" si="99"/>
        <v>3</v>
      </c>
      <c r="H1242">
        <f t="shared" si="96"/>
        <v>1</v>
      </c>
      <c r="I1242" t="str">
        <f>INDEX(META!$B:$B,MATCH(B1242,META!$A:$A,0))</f>
        <v>Rakdos Madness</v>
      </c>
      <c r="J1242" t="str">
        <f>INDEX(META!$B:$B,MATCH(D1242,META!$A:$A,0))</f>
        <v>Jeskai Ephemerate</v>
      </c>
      <c r="K1242" t="str">
        <f t="shared" si="97"/>
        <v>Rakdos Madness-Jeskai Ephemerate</v>
      </c>
    </row>
    <row r="1243" spans="1:11" x14ac:dyDescent="0.3">
      <c r="A1243">
        <v>213</v>
      </c>
      <c r="B1243" t="s">
        <v>2681</v>
      </c>
      <c r="C1243" t="s">
        <v>26</v>
      </c>
      <c r="D1243" t="s">
        <v>425</v>
      </c>
      <c r="E1243" s="1" t="str">
        <f t="shared" si="95"/>
        <v>Juri zaghi-Francesco Ferrari</v>
      </c>
      <c r="F1243" t="str">
        <f t="shared" si="98"/>
        <v>Lost</v>
      </c>
      <c r="G1243" s="1">
        <f t="shared" si="99"/>
        <v>3</v>
      </c>
      <c r="H1243">
        <f t="shared" si="96"/>
        <v>1</v>
      </c>
      <c r="I1243" t="str">
        <f>INDEX(META!$B:$B,MATCH(B1243,META!$A:$A,0))</f>
        <v>Izzet Blitz</v>
      </c>
      <c r="J1243" t="str">
        <f>INDEX(META!$B:$B,MATCH(D1243,META!$A:$A,0))</f>
        <v>Jund Wildfire</v>
      </c>
      <c r="K1243" t="str">
        <f t="shared" si="97"/>
        <v>Izzet Blitz-Jund Wildfire</v>
      </c>
    </row>
    <row r="1244" spans="1:11" x14ac:dyDescent="0.3">
      <c r="A1244">
        <v>214</v>
      </c>
      <c r="B1244" t="s">
        <v>374</v>
      </c>
      <c r="C1244" t="s">
        <v>26</v>
      </c>
      <c r="D1244" t="s">
        <v>2866</v>
      </c>
      <c r="E1244" s="1" t="str">
        <f t="shared" si="95"/>
        <v>Lorenzo Limongiello-Leonardo Paternotte</v>
      </c>
      <c r="F1244" t="str">
        <f t="shared" si="98"/>
        <v>Lost</v>
      </c>
      <c r="G1244" s="1">
        <f t="shared" si="99"/>
        <v>3</v>
      </c>
      <c r="H1244">
        <f t="shared" si="96"/>
        <v>1</v>
      </c>
      <c r="I1244" t="str">
        <f>INDEX(META!$B:$B,MATCH(B1244,META!$A:$A,0))</f>
        <v>Mono Red Madness</v>
      </c>
      <c r="J1244" t="str">
        <f>INDEX(META!$B:$B,MATCH(D1244,META!$A:$A,0))</f>
        <v>X Lands Spy</v>
      </c>
      <c r="K1244" t="str">
        <f t="shared" si="97"/>
        <v>Mono Red Madness-X Lands Spy</v>
      </c>
    </row>
    <row r="1245" spans="1:11" x14ac:dyDescent="0.3">
      <c r="A1245">
        <v>215</v>
      </c>
      <c r="B1245" t="s">
        <v>2465</v>
      </c>
      <c r="C1245" t="s">
        <v>28</v>
      </c>
      <c r="D1245" t="s">
        <v>3255</v>
      </c>
      <c r="E1245" s="1" t="str">
        <f t="shared" si="95"/>
        <v>Gioele Bertoncini-Fabrizio Scisciolo</v>
      </c>
      <c r="F1245" t="str">
        <f t="shared" si="98"/>
        <v>Won</v>
      </c>
      <c r="G1245" s="1">
        <f t="shared" si="99"/>
        <v>3</v>
      </c>
      <c r="H1245">
        <f t="shared" si="96"/>
        <v>1</v>
      </c>
      <c r="I1245" t="str">
        <f>INDEX(META!$B:$B,MATCH(B1245,META!$A:$A,0))</f>
        <v>Jund Wildfire</v>
      </c>
      <c r="J1245" t="str">
        <f>INDEX(META!$B:$B,MATCH(D1245,META!$A:$A,0))</f>
        <v>Rakdos Madness</v>
      </c>
      <c r="K1245" t="str">
        <f t="shared" si="97"/>
        <v>Jund Wildfire-Rakdos Madness</v>
      </c>
    </row>
    <row r="1246" spans="1:11" x14ac:dyDescent="0.3">
      <c r="A1246">
        <v>216</v>
      </c>
      <c r="B1246" t="s">
        <v>1699</v>
      </c>
      <c r="C1246" t="s">
        <v>28</v>
      </c>
      <c r="D1246" t="s">
        <v>3197</v>
      </c>
      <c r="E1246" s="1" t="str">
        <f t="shared" si="95"/>
        <v>Luca Fiorini-Tommaso Buccianti</v>
      </c>
      <c r="F1246" t="str">
        <f t="shared" si="98"/>
        <v>Won</v>
      </c>
      <c r="G1246" s="1">
        <f t="shared" si="99"/>
        <v>3</v>
      </c>
      <c r="H1246">
        <f t="shared" si="96"/>
        <v>1</v>
      </c>
      <c r="I1246" t="str">
        <f>INDEX(META!$B:$B,MATCH(B1246,META!$A:$A,0))</f>
        <v>Mono Red Synth</v>
      </c>
      <c r="J1246" t="str">
        <f>INDEX(META!$B:$B,MATCH(D1246,META!$A:$A,0))</f>
        <v>Gruul Monsters</v>
      </c>
      <c r="K1246" t="str">
        <f t="shared" si="97"/>
        <v>Mono Red Synth-Gruul Monsters</v>
      </c>
    </row>
    <row r="1247" spans="1:11" x14ac:dyDescent="0.3">
      <c r="A1247">
        <v>217</v>
      </c>
      <c r="B1247" t="s">
        <v>3019</v>
      </c>
      <c r="C1247" t="s">
        <v>28</v>
      </c>
      <c r="D1247" t="s">
        <v>3302</v>
      </c>
      <c r="E1247" s="1" t="str">
        <f t="shared" si="95"/>
        <v>Nicolo Zaffaina-Cesare Nieri</v>
      </c>
      <c r="F1247" t="str">
        <f t="shared" si="98"/>
        <v>Won</v>
      </c>
      <c r="G1247" s="1">
        <f t="shared" si="99"/>
        <v>3</v>
      </c>
      <c r="H1247">
        <f t="shared" si="96"/>
        <v>1</v>
      </c>
      <c r="I1247" t="str">
        <f>INDEX(META!$B:$B,MATCH(B1247,META!$A:$A,0))</f>
        <v>Flicker Tron</v>
      </c>
      <c r="J1247" t="str">
        <f>INDEX(META!$B:$B,MATCH(D1247,META!$A:$A,0))</f>
        <v>Mono Red Synth</v>
      </c>
      <c r="K1247" t="str">
        <f t="shared" si="97"/>
        <v>Flicker Tron-Mono Red Synth</v>
      </c>
    </row>
    <row r="1248" spans="1:11" x14ac:dyDescent="0.3">
      <c r="A1248">
        <v>218</v>
      </c>
      <c r="B1248" t="s">
        <v>379</v>
      </c>
      <c r="C1248" t="s">
        <v>25</v>
      </c>
      <c r="D1248" t="s">
        <v>3036</v>
      </c>
      <c r="E1248" s="1" t="str">
        <f t="shared" si="95"/>
        <v>Giovanni Favetta-Riccardo Cirillo</v>
      </c>
      <c r="F1248" t="str">
        <f t="shared" si="98"/>
        <v>Won</v>
      </c>
      <c r="G1248" s="1">
        <f t="shared" si="99"/>
        <v>3</v>
      </c>
      <c r="H1248">
        <f t="shared" si="96"/>
        <v>1</v>
      </c>
      <c r="I1248" t="str">
        <f>INDEX(META!$B:$B,MATCH(B1248,META!$A:$A,0))</f>
        <v>White Weenie</v>
      </c>
      <c r="J1248" t="str">
        <f>INDEX(META!$B:$B,MATCH(D1248,META!$A:$A,0))</f>
        <v>Rakdos Madness</v>
      </c>
      <c r="K1248" t="str">
        <f t="shared" si="97"/>
        <v>White Weenie-Rakdos Madness</v>
      </c>
    </row>
    <row r="1249" spans="1:11" x14ac:dyDescent="0.3">
      <c r="A1249">
        <v>219</v>
      </c>
      <c r="B1249" t="s">
        <v>369</v>
      </c>
      <c r="C1249" t="s">
        <v>25</v>
      </c>
      <c r="D1249" t="s">
        <v>2973</v>
      </c>
      <c r="E1249" s="1" t="str">
        <f t="shared" si="95"/>
        <v>Mirco Marchesini-Claudio Fragolini</v>
      </c>
      <c r="F1249" t="str">
        <f t="shared" si="98"/>
        <v>Won</v>
      </c>
      <c r="G1249" s="1">
        <f t="shared" si="99"/>
        <v>3</v>
      </c>
      <c r="H1249">
        <f t="shared" si="96"/>
        <v>1</v>
      </c>
      <c r="I1249" t="str">
        <f>INDEX(META!$B:$B,MATCH(B1249,META!$A:$A,0))</f>
        <v>Jund Wildfire</v>
      </c>
      <c r="J1249" t="str">
        <f>INDEX(META!$B:$B,MATCH(D1249,META!$A:$A,0))</f>
        <v>Mono Blue Terror</v>
      </c>
      <c r="K1249" t="str">
        <f t="shared" si="97"/>
        <v>Jund Wildfire-Mono Blue Terror</v>
      </c>
    </row>
    <row r="1250" spans="1:11" x14ac:dyDescent="0.3">
      <c r="A1250">
        <v>220</v>
      </c>
      <c r="B1250" t="s">
        <v>3222</v>
      </c>
      <c r="C1250" t="s">
        <v>27</v>
      </c>
      <c r="D1250" t="s">
        <v>208</v>
      </c>
      <c r="E1250" s="1" t="str">
        <f t="shared" si="95"/>
        <v>Massimiliano Gismondi-Edoardo Mazzucco</v>
      </c>
      <c r="F1250" t="str">
        <f t="shared" si="98"/>
        <v>Lost</v>
      </c>
      <c r="G1250" s="1">
        <f t="shared" si="99"/>
        <v>3</v>
      </c>
      <c r="H1250">
        <f t="shared" si="96"/>
        <v>1</v>
      </c>
      <c r="I1250" t="str">
        <f>INDEX(META!$B:$B,MATCH(B1250,META!$A:$A,0))</f>
        <v>Mono Black Burn</v>
      </c>
      <c r="J1250" t="str">
        <f>INDEX(META!$B:$B,MATCH(D1250,META!$A:$A,0))</f>
        <v>Jund Wildfire</v>
      </c>
      <c r="K1250" t="str">
        <f t="shared" si="97"/>
        <v>Mono Black Burn-Jund Wildfire</v>
      </c>
    </row>
    <row r="1251" spans="1:11" x14ac:dyDescent="0.3">
      <c r="A1251">
        <v>221</v>
      </c>
      <c r="B1251" t="s">
        <v>263</v>
      </c>
      <c r="C1251" t="s">
        <v>27</v>
      </c>
      <c r="D1251" t="s">
        <v>381</v>
      </c>
      <c r="E1251" s="1" t="str">
        <f t="shared" si="95"/>
        <v>Edoardo Orsi-Gabriele Giglio</v>
      </c>
      <c r="F1251" t="str">
        <f t="shared" si="98"/>
        <v>Lost</v>
      </c>
      <c r="G1251" s="1">
        <f t="shared" si="99"/>
        <v>3</v>
      </c>
      <c r="H1251">
        <f t="shared" si="96"/>
        <v>1</v>
      </c>
      <c r="I1251" t="str">
        <f>INDEX(META!$B:$B,MATCH(B1251,META!$A:$A,0))</f>
        <v>Jund Wildfire</v>
      </c>
      <c r="J1251" t="str">
        <f>INDEX(META!$B:$B,MATCH(D1251,META!$A:$A,0))</f>
        <v>Jund Wildfire</v>
      </c>
      <c r="K1251" t="str">
        <f t="shared" si="97"/>
        <v>Jund Wildfire-Jund Wildfire</v>
      </c>
    </row>
    <row r="1252" spans="1:11" x14ac:dyDescent="0.3">
      <c r="A1252">
        <v>222</v>
      </c>
      <c r="B1252" t="s">
        <v>2103</v>
      </c>
      <c r="C1252" t="s">
        <v>26</v>
      </c>
      <c r="D1252" t="s">
        <v>1201</v>
      </c>
      <c r="E1252" s="1" t="str">
        <f t="shared" si="95"/>
        <v>Mattia Frattegiani-Lorenzo Costosi</v>
      </c>
      <c r="F1252" t="str">
        <f t="shared" si="98"/>
        <v>Lost</v>
      </c>
      <c r="G1252" s="1">
        <f t="shared" si="99"/>
        <v>3</v>
      </c>
      <c r="H1252">
        <f t="shared" si="96"/>
        <v>1</v>
      </c>
      <c r="I1252" t="str">
        <f>INDEX(META!$B:$B,MATCH(B1252,META!$A:$A,0))</f>
        <v>Jund Wildfire</v>
      </c>
      <c r="J1252" t="str">
        <f>INDEX(META!$B:$B,MATCH(D1252,META!$A:$A,0))</f>
        <v>Jund Wildfire</v>
      </c>
      <c r="K1252" t="str">
        <f t="shared" si="97"/>
        <v>Jund Wildfire-Jund Wildfire</v>
      </c>
    </row>
    <row r="1253" spans="1:11" x14ac:dyDescent="0.3">
      <c r="A1253">
        <v>223</v>
      </c>
      <c r="B1253" t="s">
        <v>405</v>
      </c>
      <c r="C1253" t="s">
        <v>28</v>
      </c>
      <c r="D1253" t="s">
        <v>1206</v>
      </c>
      <c r="E1253" s="1" t="str">
        <f t="shared" si="95"/>
        <v>Nicola Masoero-Gianmarco Capitano</v>
      </c>
      <c r="F1253" t="str">
        <f t="shared" si="98"/>
        <v>Won</v>
      </c>
      <c r="G1253" s="1">
        <f t="shared" si="99"/>
        <v>3</v>
      </c>
      <c r="H1253">
        <f t="shared" si="96"/>
        <v>1</v>
      </c>
      <c r="I1253" t="str">
        <f>INDEX(META!$B:$B,MATCH(B1253,META!$A:$A,0))</f>
        <v>Jund Wildfire</v>
      </c>
      <c r="J1253" t="str">
        <f>INDEX(META!$B:$B,MATCH(D1253,META!$A:$A,0))</f>
        <v>Orzhov Blade</v>
      </c>
      <c r="K1253" t="str">
        <f t="shared" si="97"/>
        <v>Jund Wildfire-Orzhov Blade</v>
      </c>
    </row>
    <row r="1254" spans="1:11" x14ac:dyDescent="0.3">
      <c r="A1254">
        <v>224</v>
      </c>
      <c r="B1254" t="s">
        <v>3194</v>
      </c>
      <c r="C1254" t="s">
        <v>29</v>
      </c>
      <c r="D1254" t="s">
        <v>324</v>
      </c>
      <c r="E1254" s="1" t="str">
        <f t="shared" si="95"/>
        <v>hayden dubock-Fabrizio Bini</v>
      </c>
      <c r="F1254" t="str">
        <f t="shared" si="98"/>
        <v>Draw</v>
      </c>
      <c r="G1254" s="1">
        <f t="shared" si="99"/>
        <v>3</v>
      </c>
      <c r="H1254">
        <f t="shared" si="96"/>
        <v>1</v>
      </c>
      <c r="I1254" t="str">
        <f>INDEX(META!$B:$B,MATCH(B1254,META!$A:$A,0))</f>
        <v>Jeskai Ephemerate</v>
      </c>
      <c r="J1254" t="str">
        <f>INDEX(META!$B:$B,MATCH(D1254,META!$A:$A,0))</f>
        <v>Altar Tron</v>
      </c>
      <c r="K1254" t="str">
        <f t="shared" si="97"/>
        <v>Jeskai Ephemerate-Altar Tron</v>
      </c>
    </row>
    <row r="1255" spans="1:11" x14ac:dyDescent="0.3">
      <c r="A1255">
        <v>225</v>
      </c>
      <c r="B1255" t="s">
        <v>1588</v>
      </c>
      <c r="C1255" t="s">
        <v>26</v>
      </c>
      <c r="D1255" t="s">
        <v>956</v>
      </c>
      <c r="E1255" s="1" t="str">
        <f t="shared" si="95"/>
        <v>Simone Croce-Gianluigi Carrara</v>
      </c>
      <c r="F1255" t="str">
        <f t="shared" si="98"/>
        <v>Lost</v>
      </c>
      <c r="G1255" s="1">
        <f t="shared" si="99"/>
        <v>3</v>
      </c>
      <c r="H1255">
        <f t="shared" si="96"/>
        <v>1</v>
      </c>
      <c r="I1255" t="str">
        <f>INDEX(META!$B:$B,MATCH(B1255,META!$A:$A,0))</f>
        <v>Jund Wildfire</v>
      </c>
      <c r="J1255" t="str">
        <f>INDEX(META!$B:$B,MATCH(D1255,META!$A:$A,0))</f>
        <v>Gardens</v>
      </c>
      <c r="K1255" t="str">
        <f t="shared" si="97"/>
        <v>Jund Wildfire-Gardens</v>
      </c>
    </row>
    <row r="1256" spans="1:11" x14ac:dyDescent="0.3">
      <c r="A1256">
        <v>226</v>
      </c>
      <c r="B1256" t="s">
        <v>1532</v>
      </c>
      <c r="C1256" t="s">
        <v>28</v>
      </c>
      <c r="D1256" t="s">
        <v>2560</v>
      </c>
      <c r="E1256" s="1" t="str">
        <f t="shared" si="95"/>
        <v>Miljenko Petrović-Mario Caccioppoli</v>
      </c>
      <c r="F1256" t="str">
        <f t="shared" si="98"/>
        <v>Won</v>
      </c>
      <c r="G1256" s="1">
        <f t="shared" si="99"/>
        <v>3</v>
      </c>
      <c r="H1256">
        <f t="shared" si="96"/>
        <v>1</v>
      </c>
      <c r="I1256" t="str">
        <f>INDEX(META!$B:$B,MATCH(B1256,META!$A:$A,0))</f>
        <v>Mono Blue Terror</v>
      </c>
      <c r="J1256" t="str">
        <f>INDEX(META!$B:$B,MATCH(D1256,META!$A:$A,0))</f>
        <v>Jund Wildfire</v>
      </c>
      <c r="K1256" t="str">
        <f t="shared" si="97"/>
        <v>Mono Blue Terror-Jund Wildfire</v>
      </c>
    </row>
    <row r="1257" spans="1:11" x14ac:dyDescent="0.3">
      <c r="A1257">
        <v>227</v>
      </c>
      <c r="B1257" t="s">
        <v>372</v>
      </c>
      <c r="C1257" t="s">
        <v>26</v>
      </c>
      <c r="D1257" t="s">
        <v>1911</v>
      </c>
      <c r="E1257" s="1" t="str">
        <f t="shared" si="95"/>
        <v>Alessandro Muscela-Claudio Cesaretti</v>
      </c>
      <c r="F1257" t="str">
        <f t="shared" si="98"/>
        <v>Lost</v>
      </c>
      <c r="G1257" s="1">
        <f t="shared" si="99"/>
        <v>3</v>
      </c>
      <c r="H1257">
        <f t="shared" si="96"/>
        <v>1</v>
      </c>
      <c r="I1257" t="str">
        <f>INDEX(META!$B:$B,MATCH(B1257,META!$A:$A,0))</f>
        <v>Jund Wildfire</v>
      </c>
      <c r="J1257" t="str">
        <f>INDEX(META!$B:$B,MATCH(D1257,META!$A:$A,0))</f>
        <v>Jeskai Ephemerate</v>
      </c>
      <c r="K1257" t="str">
        <f t="shared" si="97"/>
        <v>Jund Wildfire-Jeskai Ephemerate</v>
      </c>
    </row>
    <row r="1258" spans="1:11" x14ac:dyDescent="0.3">
      <c r="A1258">
        <v>228</v>
      </c>
      <c r="B1258" t="s">
        <v>201</v>
      </c>
      <c r="C1258" t="s">
        <v>25</v>
      </c>
      <c r="D1258" t="s">
        <v>2861</v>
      </c>
      <c r="E1258" s="1" t="str">
        <f t="shared" si="95"/>
        <v>Filippo Artioli-Paolo Ragone</v>
      </c>
      <c r="F1258" t="str">
        <f t="shared" si="98"/>
        <v>Won</v>
      </c>
      <c r="G1258" s="1">
        <f t="shared" si="99"/>
        <v>3</v>
      </c>
      <c r="H1258">
        <f t="shared" si="96"/>
        <v>1</v>
      </c>
      <c r="I1258" t="str">
        <f>INDEX(META!$B:$B,MATCH(B1258,META!$A:$A,0))</f>
        <v>Jund Wildfire</v>
      </c>
      <c r="J1258" t="str">
        <f>INDEX(META!$B:$B,MATCH(D1258,META!$A:$A,0))</f>
        <v>Jund Wildfire</v>
      </c>
      <c r="K1258" t="str">
        <f t="shared" si="97"/>
        <v>Jund Wildfire-Jund Wildfire</v>
      </c>
    </row>
    <row r="1259" spans="1:11" x14ac:dyDescent="0.3">
      <c r="A1259">
        <v>229</v>
      </c>
      <c r="B1259" t="s">
        <v>2767</v>
      </c>
      <c r="C1259" t="s">
        <v>28</v>
      </c>
      <c r="D1259" t="s">
        <v>320</v>
      </c>
      <c r="E1259" s="1" t="str">
        <f t="shared" si="95"/>
        <v>Jari Rentsch-Enrico Govoni</v>
      </c>
      <c r="F1259" t="str">
        <f t="shared" si="98"/>
        <v>Won</v>
      </c>
      <c r="G1259" s="1">
        <f t="shared" si="99"/>
        <v>3</v>
      </c>
      <c r="H1259">
        <f t="shared" si="96"/>
        <v>1</v>
      </c>
      <c r="I1259" t="str">
        <f>INDEX(META!$B:$B,MATCH(B1259,META!$A:$A,0))</f>
        <v>Rakdos Madness</v>
      </c>
      <c r="J1259" t="str">
        <f>INDEX(META!$B:$B,MATCH(D1259,META!$A:$A,0))</f>
        <v>X Lands Spy</v>
      </c>
      <c r="K1259" t="str">
        <f t="shared" si="97"/>
        <v>Rakdos Madness-X Lands Spy</v>
      </c>
    </row>
    <row r="1260" spans="1:11" x14ac:dyDescent="0.3">
      <c r="A1260">
        <v>230</v>
      </c>
      <c r="B1260" t="s">
        <v>423</v>
      </c>
      <c r="C1260" t="s">
        <v>26</v>
      </c>
      <c r="D1260" t="s">
        <v>434</v>
      </c>
      <c r="E1260" s="1" t="str">
        <f t="shared" si="95"/>
        <v>Edoardo Mondi-Giacomo Dioguardi</v>
      </c>
      <c r="F1260" t="str">
        <f t="shared" si="98"/>
        <v>Lost</v>
      </c>
      <c r="G1260" s="1">
        <f t="shared" si="99"/>
        <v>3</v>
      </c>
      <c r="H1260">
        <f t="shared" si="96"/>
        <v>1</v>
      </c>
      <c r="I1260" t="str">
        <f>INDEX(META!$B:$B,MATCH(B1260,META!$A:$A,0))</f>
        <v>Mono Blue Terror</v>
      </c>
      <c r="J1260" t="str">
        <f>INDEX(META!$B:$B,MATCH(D1260,META!$A:$A,0))</f>
        <v>Jund Wildfire</v>
      </c>
      <c r="K1260" t="str">
        <f t="shared" si="97"/>
        <v>Mono Blue Terror-Jund Wildfire</v>
      </c>
    </row>
    <row r="1261" spans="1:11" x14ac:dyDescent="0.3">
      <c r="A1261">
        <v>231</v>
      </c>
      <c r="B1261" t="s">
        <v>2872</v>
      </c>
      <c r="C1261" t="s">
        <v>25</v>
      </c>
      <c r="D1261" t="s">
        <v>1082</v>
      </c>
      <c r="E1261" s="1" t="str">
        <f t="shared" si="95"/>
        <v>Lorenzo Natali-Stefano Tarabella</v>
      </c>
      <c r="F1261" t="str">
        <f t="shared" si="98"/>
        <v>Won</v>
      </c>
      <c r="G1261" s="1">
        <f t="shared" si="99"/>
        <v>3</v>
      </c>
      <c r="H1261">
        <f t="shared" si="96"/>
        <v>1</v>
      </c>
      <c r="I1261" t="str">
        <f>INDEX(META!$B:$B,MATCH(B1261,META!$A:$A,0))</f>
        <v>Jund Wildfire</v>
      </c>
      <c r="J1261" t="str">
        <f>INDEX(META!$B:$B,MATCH(D1261,META!$A:$A,0))</f>
        <v>Mono Red Synth</v>
      </c>
      <c r="K1261" t="str">
        <f t="shared" si="97"/>
        <v>Jund Wildfire-Mono Red Synth</v>
      </c>
    </row>
    <row r="1262" spans="1:11" x14ac:dyDescent="0.3">
      <c r="A1262">
        <v>232</v>
      </c>
      <c r="B1262" t="s">
        <v>1753</v>
      </c>
      <c r="C1262" t="s">
        <v>27</v>
      </c>
      <c r="D1262" t="s">
        <v>3269</v>
      </c>
      <c r="E1262" s="1" t="str">
        <f t="shared" si="95"/>
        <v>Mattia Stifanelli-Simone Bini</v>
      </c>
      <c r="F1262" t="str">
        <f t="shared" si="98"/>
        <v>Lost</v>
      </c>
      <c r="G1262" s="1">
        <f t="shared" si="99"/>
        <v>3</v>
      </c>
      <c r="H1262">
        <f t="shared" si="96"/>
        <v>1</v>
      </c>
      <c r="I1262" t="str">
        <f>INDEX(META!$B:$B,MATCH(B1262,META!$A:$A,0))</f>
        <v>Gardens</v>
      </c>
      <c r="J1262" t="str">
        <f>INDEX(META!$B:$B,MATCH(D1262,META!$A:$A,0))</f>
        <v>X Lands Spy</v>
      </c>
      <c r="K1262" t="str">
        <f t="shared" si="97"/>
        <v>Gardens-X Lands Spy</v>
      </c>
    </row>
    <row r="1263" spans="1:11" x14ac:dyDescent="0.3">
      <c r="A1263">
        <v>233</v>
      </c>
      <c r="B1263" t="s">
        <v>2307</v>
      </c>
      <c r="C1263" t="s">
        <v>28</v>
      </c>
      <c r="D1263" t="s">
        <v>2955</v>
      </c>
      <c r="E1263" s="1" t="str">
        <f t="shared" si="95"/>
        <v>Antonio Becatti-Marco Ripamonti</v>
      </c>
      <c r="F1263" t="str">
        <f t="shared" si="98"/>
        <v>Won</v>
      </c>
      <c r="G1263" s="1">
        <f t="shared" si="99"/>
        <v>3</v>
      </c>
      <c r="H1263">
        <f t="shared" si="96"/>
        <v>1</v>
      </c>
      <c r="I1263" t="str">
        <f>INDEX(META!$B:$B,MATCH(B1263,META!$A:$A,0))</f>
        <v>Jund Wildfire</v>
      </c>
      <c r="J1263" t="str">
        <f>INDEX(META!$B:$B,MATCH(D1263,META!$A:$A,0))</f>
        <v>Whale Combo</v>
      </c>
      <c r="K1263" t="str">
        <f t="shared" si="97"/>
        <v>Jund Wildfire-Whale Combo</v>
      </c>
    </row>
    <row r="1264" spans="1:11" x14ac:dyDescent="0.3">
      <c r="A1264">
        <v>234</v>
      </c>
      <c r="B1264" t="s">
        <v>1615</v>
      </c>
      <c r="C1264" t="s">
        <v>29</v>
      </c>
      <c r="D1264" t="s">
        <v>3048</v>
      </c>
      <c r="E1264" s="1" t="str">
        <f t="shared" si="95"/>
        <v>Borna Atlagic-Alessandro Tarozzi</v>
      </c>
      <c r="F1264" t="str">
        <f t="shared" si="98"/>
        <v>Draw</v>
      </c>
      <c r="G1264" s="1">
        <f t="shared" si="99"/>
        <v>3</v>
      </c>
      <c r="H1264">
        <f t="shared" si="96"/>
        <v>1</v>
      </c>
      <c r="I1264" t="str">
        <f>INDEX(META!$B:$B,MATCH(B1264,META!$A:$A,0))</f>
        <v>Jund Wildfire</v>
      </c>
      <c r="J1264" t="str">
        <f>INDEX(META!$B:$B,MATCH(D1264,META!$A:$A,0))</f>
        <v>Jund Wildfire</v>
      </c>
      <c r="K1264" t="str">
        <f t="shared" si="97"/>
        <v>Jund Wildfire-Jund Wildfire</v>
      </c>
    </row>
    <row r="1265" spans="1:11" x14ac:dyDescent="0.3">
      <c r="A1265">
        <v>235</v>
      </c>
      <c r="B1265" t="s">
        <v>561</v>
      </c>
      <c r="C1265" t="s">
        <v>27</v>
      </c>
      <c r="D1265" t="s">
        <v>89</v>
      </c>
      <c r="E1265" s="1" t="str">
        <f t="shared" si="95"/>
        <v>daniele cianfrini-Andrea Belotti</v>
      </c>
      <c r="F1265" t="str">
        <f t="shared" si="98"/>
        <v>Lost</v>
      </c>
      <c r="G1265" s="1">
        <f t="shared" si="99"/>
        <v>3</v>
      </c>
      <c r="H1265">
        <f t="shared" si="96"/>
        <v>1</v>
      </c>
      <c r="I1265" t="str">
        <f>INDEX(META!$B:$B,MATCH(B1265,META!$A:$A,0))</f>
        <v>Elves</v>
      </c>
      <c r="J1265" t="str">
        <f>INDEX(META!$B:$B,MATCH(D1265,META!$A:$A,0))</f>
        <v>Mono Red Synth</v>
      </c>
      <c r="K1265" t="str">
        <f t="shared" si="97"/>
        <v>Elves-Mono Red Synth</v>
      </c>
    </row>
    <row r="1266" spans="1:11" x14ac:dyDescent="0.3">
      <c r="A1266">
        <v>236</v>
      </c>
      <c r="B1266" t="s">
        <v>1828</v>
      </c>
      <c r="C1266" t="s">
        <v>25</v>
      </c>
      <c r="D1266" t="s">
        <v>2371</v>
      </c>
      <c r="E1266" s="1" t="str">
        <f t="shared" si="95"/>
        <v>Lorenzo Schettino-Jacopo Moscardi</v>
      </c>
      <c r="F1266" t="str">
        <f t="shared" si="98"/>
        <v>Won</v>
      </c>
      <c r="G1266" s="1">
        <f t="shared" si="99"/>
        <v>3</v>
      </c>
      <c r="H1266">
        <f t="shared" si="96"/>
        <v>1</v>
      </c>
      <c r="I1266" t="str">
        <f>INDEX(META!$B:$B,MATCH(B1266,META!$A:$A,0))</f>
        <v>Mono Red Synth</v>
      </c>
      <c r="J1266" t="str">
        <f>INDEX(META!$B:$B,MATCH(D1266,META!$A:$A,0))</f>
        <v>High Tide Combo</v>
      </c>
      <c r="K1266" t="str">
        <f t="shared" si="97"/>
        <v>Mono Red Synth-High Tide Combo</v>
      </c>
    </row>
    <row r="1267" spans="1:11" x14ac:dyDescent="0.3">
      <c r="A1267">
        <v>237</v>
      </c>
      <c r="B1267" t="s">
        <v>1637</v>
      </c>
      <c r="C1267" t="s">
        <v>27</v>
      </c>
      <c r="D1267" t="s">
        <v>832</v>
      </c>
      <c r="E1267" s="1" t="str">
        <f t="shared" si="95"/>
        <v>Stefano Cova-Juan Novella</v>
      </c>
      <c r="F1267" t="str">
        <f t="shared" si="98"/>
        <v>Lost</v>
      </c>
      <c r="G1267" s="1">
        <f t="shared" si="99"/>
        <v>3</v>
      </c>
      <c r="H1267">
        <f t="shared" si="96"/>
        <v>1</v>
      </c>
      <c r="I1267" t="str">
        <f>INDEX(META!$B:$B,MATCH(B1267,META!$A:$A,0))</f>
        <v>Flicker Tron</v>
      </c>
      <c r="J1267" t="str">
        <f>INDEX(META!$B:$B,MATCH(D1267,META!$A:$A,0))</f>
        <v>Fangren Tron</v>
      </c>
      <c r="K1267" t="str">
        <f t="shared" si="97"/>
        <v>Flicker Tron-Fangren Tron</v>
      </c>
    </row>
    <row r="1268" spans="1:11" x14ac:dyDescent="0.3">
      <c r="A1268">
        <v>238</v>
      </c>
      <c r="B1268" t="s">
        <v>525</v>
      </c>
      <c r="C1268" t="s">
        <v>26</v>
      </c>
      <c r="D1268" t="s">
        <v>206</v>
      </c>
      <c r="E1268" s="1" t="str">
        <f t="shared" si="95"/>
        <v>Mattia Severini-Antonio Aversano</v>
      </c>
      <c r="F1268" t="str">
        <f t="shared" si="98"/>
        <v>Lost</v>
      </c>
      <c r="G1268" s="1">
        <f t="shared" si="99"/>
        <v>3</v>
      </c>
      <c r="H1268">
        <f t="shared" si="96"/>
        <v>1</v>
      </c>
      <c r="I1268" t="str">
        <f>INDEX(META!$B:$B,MATCH(B1268,META!$A:$A,0))</f>
        <v>White Weenie</v>
      </c>
      <c r="J1268" t="str">
        <f>INDEX(META!$B:$B,MATCH(D1268,META!$A:$A,0))</f>
        <v>Mono Blue Terror</v>
      </c>
      <c r="K1268" t="str">
        <f t="shared" si="97"/>
        <v>White Weenie-Mono Blue Terror</v>
      </c>
    </row>
    <row r="1269" spans="1:11" x14ac:dyDescent="0.3">
      <c r="A1269">
        <v>239</v>
      </c>
      <c r="B1269" t="s">
        <v>1710</v>
      </c>
      <c r="C1269" t="s">
        <v>26</v>
      </c>
      <c r="D1269" t="s">
        <v>2016</v>
      </c>
      <c r="E1269" s="1" t="str">
        <f t="shared" si="95"/>
        <v>Alessandro Piraccini-Pietro Cristantielli</v>
      </c>
      <c r="F1269" t="str">
        <f t="shared" si="98"/>
        <v>Lost</v>
      </c>
      <c r="G1269" s="1">
        <f t="shared" si="99"/>
        <v>3</v>
      </c>
      <c r="H1269">
        <f t="shared" si="96"/>
        <v>1</v>
      </c>
      <c r="I1269" t="str">
        <f>INDEX(META!$B:$B,MATCH(B1269,META!$A:$A,0))</f>
        <v>Rakdos Midrange</v>
      </c>
      <c r="J1269" t="str">
        <f>INDEX(META!$B:$B,MATCH(D1269,META!$A:$A,0))</f>
        <v>Mono Blue Aggro</v>
      </c>
      <c r="K1269" t="str">
        <f t="shared" si="97"/>
        <v>Rakdos Midrange-Mono Blue Aggro</v>
      </c>
    </row>
    <row r="1270" spans="1:11" x14ac:dyDescent="0.3">
      <c r="A1270">
        <v>240</v>
      </c>
      <c r="B1270" t="s">
        <v>2313</v>
      </c>
      <c r="C1270" t="s">
        <v>26</v>
      </c>
      <c r="D1270" t="s">
        <v>1001</v>
      </c>
      <c r="E1270" s="1" t="str">
        <f t="shared" si="95"/>
        <v>Giovanni Nardiello-Marco Mongelli</v>
      </c>
      <c r="F1270" t="str">
        <f t="shared" si="98"/>
        <v>Lost</v>
      </c>
      <c r="G1270" s="1">
        <f t="shared" si="99"/>
        <v>3</v>
      </c>
      <c r="H1270">
        <f t="shared" si="96"/>
        <v>1</v>
      </c>
      <c r="I1270" t="str">
        <f>INDEX(META!$B:$B,MATCH(B1270,META!$A:$A,0))</f>
        <v>Jund Wildfire</v>
      </c>
      <c r="J1270" t="str">
        <f>INDEX(META!$B:$B,MATCH(D1270,META!$A:$A,0))</f>
        <v>Gardens</v>
      </c>
      <c r="K1270" t="str">
        <f t="shared" si="97"/>
        <v>Jund Wildfire-Gardens</v>
      </c>
    </row>
    <row r="1271" spans="1:11" x14ac:dyDescent="0.3">
      <c r="A1271">
        <v>241</v>
      </c>
      <c r="B1271" t="s">
        <v>399</v>
      </c>
      <c r="C1271" t="s">
        <v>26</v>
      </c>
      <c r="D1271" t="s">
        <v>1326</v>
      </c>
      <c r="E1271" s="1" t="str">
        <f t="shared" si="95"/>
        <v>matteo meccariello-Carlo Corsentino</v>
      </c>
      <c r="F1271" t="str">
        <f t="shared" si="98"/>
        <v>Lost</v>
      </c>
      <c r="G1271" s="1">
        <f t="shared" si="99"/>
        <v>3</v>
      </c>
      <c r="H1271">
        <f t="shared" si="96"/>
        <v>1</v>
      </c>
      <c r="I1271" t="str">
        <f>INDEX(META!$B:$B,MATCH(B1271,META!$A:$A,0))</f>
        <v>Jund Wildfire</v>
      </c>
      <c r="J1271" t="str">
        <f>INDEX(META!$B:$B,MATCH(D1271,META!$A:$A,0))</f>
        <v>Walls</v>
      </c>
      <c r="K1271" t="str">
        <f t="shared" si="97"/>
        <v>Jund Wildfire-Walls</v>
      </c>
    </row>
    <row r="1272" spans="1:11" x14ac:dyDescent="0.3">
      <c r="A1272">
        <v>242</v>
      </c>
      <c r="B1272" t="s">
        <v>2905</v>
      </c>
      <c r="C1272" t="s">
        <v>27</v>
      </c>
      <c r="D1272" t="s">
        <v>264</v>
      </c>
      <c r="E1272" s="1" t="str">
        <f t="shared" si="95"/>
        <v>Jan Machek-marco rista</v>
      </c>
      <c r="F1272" t="str">
        <f t="shared" si="98"/>
        <v>Lost</v>
      </c>
      <c r="G1272" s="1">
        <f t="shared" si="99"/>
        <v>3</v>
      </c>
      <c r="H1272">
        <f t="shared" si="96"/>
        <v>1</v>
      </c>
      <c r="I1272" t="str">
        <f>INDEX(META!$B:$B,MATCH(B1272,META!$A:$A,0))</f>
        <v>Mono Blue Aggro</v>
      </c>
      <c r="J1272" t="str">
        <f>INDEX(META!$B:$B,MATCH(D1272,META!$A:$A,0))</f>
        <v>Rakdos Madness</v>
      </c>
      <c r="K1272" t="str">
        <f t="shared" si="97"/>
        <v>Mono Blue Aggro-Rakdos Madness</v>
      </c>
    </row>
    <row r="1273" spans="1:11" x14ac:dyDescent="0.3">
      <c r="A1273">
        <v>243</v>
      </c>
      <c r="B1273" t="s">
        <v>314</v>
      </c>
      <c r="C1273" t="s">
        <v>28</v>
      </c>
      <c r="D1273" t="s">
        <v>2124</v>
      </c>
      <c r="E1273" s="1" t="str">
        <f t="shared" si="95"/>
        <v>Francesco Bisconti-NibleS theRag3</v>
      </c>
      <c r="F1273" t="str">
        <f t="shared" si="98"/>
        <v>Won</v>
      </c>
      <c r="G1273" s="1">
        <f t="shared" si="99"/>
        <v>3</v>
      </c>
      <c r="H1273">
        <f t="shared" si="96"/>
        <v>1</v>
      </c>
      <c r="I1273" t="str">
        <f>INDEX(META!$B:$B,MATCH(B1273,META!$A:$A,0))</f>
        <v>Mono Red Synth</v>
      </c>
      <c r="J1273" t="str">
        <f>INDEX(META!$B:$B,MATCH(D1273,META!$A:$A,0))</f>
        <v>Dredge</v>
      </c>
      <c r="K1273" t="str">
        <f t="shared" si="97"/>
        <v>Mono Red Synth-Dredge</v>
      </c>
    </row>
    <row r="1274" spans="1:11" x14ac:dyDescent="0.3">
      <c r="A1274">
        <v>244</v>
      </c>
      <c r="B1274" t="s">
        <v>2654</v>
      </c>
      <c r="C1274" t="s">
        <v>26</v>
      </c>
      <c r="D1274" t="s">
        <v>1418</v>
      </c>
      <c r="E1274" s="1" t="str">
        <f t="shared" si="95"/>
        <v>Paul The Last-Takafumi Chiba</v>
      </c>
      <c r="F1274" t="str">
        <f t="shared" si="98"/>
        <v>Lost</v>
      </c>
      <c r="G1274" s="1">
        <f t="shared" si="99"/>
        <v>3</v>
      </c>
      <c r="H1274">
        <f t="shared" si="96"/>
        <v>1</v>
      </c>
      <c r="I1274" t="str">
        <f>INDEX(META!$B:$B,MATCH(B1274,META!$A:$A,0))</f>
        <v>Mono Blue Terror</v>
      </c>
      <c r="J1274" t="str">
        <f>INDEX(META!$B:$B,MATCH(D1274,META!$A:$A,0))</f>
        <v>Elves</v>
      </c>
      <c r="K1274" t="str">
        <f t="shared" si="97"/>
        <v>Mono Blue Terror-Elves</v>
      </c>
    </row>
    <row r="1275" spans="1:11" x14ac:dyDescent="0.3">
      <c r="A1275">
        <v>245</v>
      </c>
      <c r="B1275" t="s">
        <v>104</v>
      </c>
      <c r="C1275" t="s">
        <v>28</v>
      </c>
      <c r="D1275" t="s">
        <v>1943</v>
      </c>
      <c r="E1275" s="1" t="str">
        <f t="shared" si="95"/>
        <v>Niccolò Arditi-Enrico Pascolo</v>
      </c>
      <c r="F1275" t="str">
        <f t="shared" si="98"/>
        <v>Won</v>
      </c>
      <c r="G1275" s="1">
        <f t="shared" si="99"/>
        <v>3</v>
      </c>
      <c r="H1275">
        <f t="shared" si="96"/>
        <v>1</v>
      </c>
      <c r="I1275" t="str">
        <f>INDEX(META!$B:$B,MATCH(B1275,META!$A:$A,0))</f>
        <v>Mono Red Madness</v>
      </c>
      <c r="J1275" t="str">
        <f>INDEX(META!$B:$B,MATCH(D1275,META!$A:$A,0))</f>
        <v>Dimir Snacker</v>
      </c>
      <c r="K1275" t="str">
        <f t="shared" si="97"/>
        <v>Mono Red Madness-Dimir Snacker</v>
      </c>
    </row>
    <row r="1276" spans="1:11" x14ac:dyDescent="0.3">
      <c r="A1276">
        <v>246</v>
      </c>
      <c r="B1276" t="s">
        <v>1432</v>
      </c>
      <c r="C1276" t="s">
        <v>28</v>
      </c>
      <c r="D1276" t="s">
        <v>2502</v>
      </c>
      <c r="E1276" s="1" t="str">
        <f t="shared" si="95"/>
        <v>Alessandro Fosso-Jose Hernández</v>
      </c>
      <c r="F1276" t="str">
        <f t="shared" si="98"/>
        <v>Won</v>
      </c>
      <c r="G1276" s="1">
        <f t="shared" si="99"/>
        <v>3</v>
      </c>
      <c r="H1276">
        <f t="shared" si="96"/>
        <v>1</v>
      </c>
      <c r="I1276" t="str">
        <f>INDEX(META!$B:$B,MATCH(B1276,META!$A:$A,0))</f>
        <v>Gruul Ponza</v>
      </c>
      <c r="J1276" t="str">
        <f>INDEX(META!$B:$B,MATCH(D1276,META!$A:$A,0))</f>
        <v>Izzet Terror</v>
      </c>
      <c r="K1276" t="str">
        <f t="shared" si="97"/>
        <v>Gruul Ponza-Izzet Terror</v>
      </c>
    </row>
    <row r="1277" spans="1:11" x14ac:dyDescent="0.3">
      <c r="A1277">
        <v>247</v>
      </c>
      <c r="B1277" t="s">
        <v>269</v>
      </c>
      <c r="C1277" t="s">
        <v>26</v>
      </c>
      <c r="D1277" t="s">
        <v>1045</v>
      </c>
      <c r="E1277" s="1" t="str">
        <f t="shared" si="95"/>
        <v>Niccolò Ravenni-Matteo Zovi</v>
      </c>
      <c r="F1277" t="str">
        <f t="shared" si="98"/>
        <v>Lost</v>
      </c>
      <c r="G1277" s="1">
        <f t="shared" si="99"/>
        <v>3</v>
      </c>
      <c r="H1277">
        <f t="shared" si="96"/>
        <v>1</v>
      </c>
      <c r="I1277" t="str">
        <f>INDEX(META!$B:$B,MATCH(B1277,META!$A:$A,0))</f>
        <v>Jund Wildfire</v>
      </c>
      <c r="J1277" t="str">
        <f>INDEX(META!$B:$B,MATCH(D1277,META!$A:$A,0))</f>
        <v>Mono Blue Aggro</v>
      </c>
      <c r="K1277" t="str">
        <f t="shared" si="97"/>
        <v>Jund Wildfire-Mono Blue Aggro</v>
      </c>
    </row>
    <row r="1278" spans="1:11" x14ac:dyDescent="0.3">
      <c r="A1278">
        <v>248</v>
      </c>
      <c r="B1278" t="s">
        <v>975</v>
      </c>
      <c r="C1278" t="s">
        <v>27</v>
      </c>
      <c r="D1278" t="s">
        <v>259</v>
      </c>
      <c r="E1278" s="1" t="str">
        <f t="shared" si="95"/>
        <v>Marco Ceredi-Davide Burgio</v>
      </c>
      <c r="F1278" t="str">
        <f t="shared" si="98"/>
        <v>Lost</v>
      </c>
      <c r="G1278" s="1">
        <f t="shared" si="99"/>
        <v>3</v>
      </c>
      <c r="H1278">
        <f t="shared" si="96"/>
        <v>1</v>
      </c>
      <c r="I1278" t="str">
        <f>INDEX(META!$B:$B,MATCH(B1278,META!$A:$A,0))</f>
        <v>Mardu Synth</v>
      </c>
      <c r="J1278" t="str">
        <f>INDEX(META!$B:$B,MATCH(D1278,META!$A:$A,0))</f>
        <v>Mono Red Madness</v>
      </c>
      <c r="K1278" t="str">
        <f t="shared" si="97"/>
        <v>Mardu Synth-Mono Red Madness</v>
      </c>
    </row>
    <row r="1279" spans="1:11" x14ac:dyDescent="0.3">
      <c r="A1279">
        <v>249</v>
      </c>
      <c r="B1279" t="s">
        <v>1622</v>
      </c>
      <c r="C1279" t="s">
        <v>25</v>
      </c>
      <c r="D1279" t="s">
        <v>2346</v>
      </c>
      <c r="E1279" s="1" t="str">
        <f t="shared" si="95"/>
        <v>Matteo Lugaresi-Angelo Caruso</v>
      </c>
      <c r="F1279" t="str">
        <f t="shared" si="98"/>
        <v>Won</v>
      </c>
      <c r="G1279" s="1">
        <f t="shared" si="99"/>
        <v>3</v>
      </c>
      <c r="H1279">
        <f t="shared" si="96"/>
        <v>1</v>
      </c>
      <c r="I1279" t="str">
        <f>INDEX(META!$B:$B,MATCH(B1279,META!$A:$A,0))</f>
        <v>Mono Blue Aggro</v>
      </c>
      <c r="J1279" t="str">
        <f>INDEX(META!$B:$B,MATCH(D1279,META!$A:$A,0))</f>
        <v>Mono Blue Terror</v>
      </c>
      <c r="K1279" t="str">
        <f t="shared" si="97"/>
        <v>Mono Blue Aggro-Mono Blue Terror</v>
      </c>
    </row>
    <row r="1280" spans="1:11" x14ac:dyDescent="0.3">
      <c r="A1280">
        <v>250</v>
      </c>
      <c r="B1280" t="s">
        <v>116</v>
      </c>
      <c r="C1280" t="s">
        <v>25</v>
      </c>
      <c r="D1280" t="s">
        <v>572</v>
      </c>
      <c r="E1280" s="1" t="str">
        <f t="shared" si="95"/>
        <v>Štěpán Pardubický-Francesco Cuppari</v>
      </c>
      <c r="F1280" t="str">
        <f t="shared" si="98"/>
        <v>Won</v>
      </c>
      <c r="G1280" s="1">
        <f t="shared" si="99"/>
        <v>3</v>
      </c>
      <c r="H1280">
        <f t="shared" si="96"/>
        <v>1</v>
      </c>
      <c r="I1280" t="str">
        <f>INDEX(META!$B:$B,MATCH(B1280,META!$A:$A,0))</f>
        <v>Rakdos Madness</v>
      </c>
      <c r="J1280" t="str">
        <f>INDEX(META!$B:$B,MATCH(D1280,META!$A:$A,0))</f>
        <v>Mono Red Madness</v>
      </c>
      <c r="K1280" t="str">
        <f t="shared" si="97"/>
        <v>Rakdos Madness-Mono Red Madness</v>
      </c>
    </row>
    <row r="1281" spans="1:11" x14ac:dyDescent="0.3">
      <c r="A1281">
        <v>251</v>
      </c>
      <c r="B1281" t="s">
        <v>3077</v>
      </c>
      <c r="C1281" t="s">
        <v>28</v>
      </c>
      <c r="D1281" t="s">
        <v>1124</v>
      </c>
      <c r="E1281" s="1" t="str">
        <f t="shared" ref="E1281:E1344" si="100">B1281&amp;"-"&amp;D1281</f>
        <v>Dario Zancuoghi-Luca Foltran</v>
      </c>
      <c r="F1281" t="str">
        <f t="shared" si="98"/>
        <v>Won</v>
      </c>
      <c r="G1281" s="1">
        <f t="shared" si="99"/>
        <v>3</v>
      </c>
      <c r="H1281">
        <f t="shared" si="96"/>
        <v>1</v>
      </c>
      <c r="I1281" t="str">
        <f>INDEX(META!$B:$B,MATCH(B1281,META!$A:$A,0))</f>
        <v>Mono Red Madness</v>
      </c>
      <c r="J1281" t="str">
        <f>INDEX(META!$B:$B,MATCH(D1281,META!$A:$A,0))</f>
        <v>Fangren Tron</v>
      </c>
      <c r="K1281" t="str">
        <f t="shared" si="97"/>
        <v>Mono Red Madness-Fangren Tron</v>
      </c>
    </row>
    <row r="1282" spans="1:11" x14ac:dyDescent="0.3">
      <c r="A1282">
        <v>252</v>
      </c>
      <c r="B1282" t="s">
        <v>1114</v>
      </c>
      <c r="C1282" t="s">
        <v>26</v>
      </c>
      <c r="D1282" t="s">
        <v>303</v>
      </c>
      <c r="E1282" s="1" t="str">
        <f t="shared" si="100"/>
        <v>Lorenzo Grava-Simone Ortelli</v>
      </c>
      <c r="F1282" t="str">
        <f t="shared" si="98"/>
        <v>Lost</v>
      </c>
      <c r="G1282" s="1">
        <f t="shared" si="99"/>
        <v>3</v>
      </c>
      <c r="H1282">
        <f t="shared" ref="H1282:H1345" si="101">AND(I1282&gt;0,J1282&gt;0)*1</f>
        <v>1</v>
      </c>
      <c r="I1282" t="str">
        <f>INDEX(META!$B:$B,MATCH(B1282,META!$A:$A,0))</f>
        <v>Jund Wildfire</v>
      </c>
      <c r="J1282" t="str">
        <f>INDEX(META!$B:$B,MATCH(D1282,META!$A:$A,0))</f>
        <v>White Weenie</v>
      </c>
      <c r="K1282" t="str">
        <f t="shared" ref="K1282:K1345" si="102">I1282&amp;"-"&amp;J1282</f>
        <v>Jund Wildfire-White Weenie</v>
      </c>
    </row>
    <row r="1283" spans="1:11" x14ac:dyDescent="0.3">
      <c r="A1283">
        <v>253</v>
      </c>
      <c r="B1283" t="s">
        <v>338</v>
      </c>
      <c r="C1283" t="s">
        <v>28</v>
      </c>
      <c r="D1283" t="s">
        <v>1875</v>
      </c>
      <c r="E1283" s="1" t="str">
        <f t="shared" si="100"/>
        <v>Matija Pavišić-Pasquale De Simone</v>
      </c>
      <c r="F1283" t="str">
        <f t="shared" ref="F1283:F1346" si="103">_xlfn.TEXTBEFORE(C1283," ")</f>
        <v>Won</v>
      </c>
      <c r="G1283" s="1">
        <f t="shared" ref="G1283:G1346" si="104">IF(A1283&gt;=A1282,G1282,G1282+1)</f>
        <v>3</v>
      </c>
      <c r="H1283">
        <f t="shared" si="101"/>
        <v>1</v>
      </c>
      <c r="I1283" t="str">
        <f>INDEX(META!$B:$B,MATCH(B1283,META!$A:$A,0))</f>
        <v>Flicker Tron</v>
      </c>
      <c r="J1283" t="str">
        <f>INDEX(META!$B:$B,MATCH(D1283,META!$A:$A,0))</f>
        <v>Slivers</v>
      </c>
      <c r="K1283" t="str">
        <f t="shared" si="102"/>
        <v>Flicker Tron-Slivers</v>
      </c>
    </row>
    <row r="1284" spans="1:11" x14ac:dyDescent="0.3">
      <c r="A1284">
        <v>254</v>
      </c>
      <c r="B1284" t="s">
        <v>2815</v>
      </c>
      <c r="C1284" t="s">
        <v>25</v>
      </c>
      <c r="D1284" t="s">
        <v>2784</v>
      </c>
      <c r="E1284" s="1" t="str">
        <f t="shared" si="100"/>
        <v>Elia Morgese-Alessio Caggiano</v>
      </c>
      <c r="F1284" t="str">
        <f t="shared" si="103"/>
        <v>Won</v>
      </c>
      <c r="G1284" s="1">
        <f t="shared" si="104"/>
        <v>3</v>
      </c>
      <c r="H1284">
        <f t="shared" si="101"/>
        <v>1</v>
      </c>
      <c r="I1284" t="str">
        <f>INDEX(META!$B:$B,MATCH(B1284,META!$A:$A,0))</f>
        <v>Mono Red Madness</v>
      </c>
      <c r="J1284" t="str">
        <f>INDEX(META!$B:$B,MATCH(D1284,META!$A:$A,0))</f>
        <v>High Tide Combo</v>
      </c>
      <c r="K1284" t="str">
        <f t="shared" si="102"/>
        <v>Mono Red Madness-High Tide Combo</v>
      </c>
    </row>
    <row r="1285" spans="1:11" x14ac:dyDescent="0.3">
      <c r="A1285">
        <v>255</v>
      </c>
      <c r="B1285" t="s">
        <v>2196</v>
      </c>
      <c r="C1285" t="s">
        <v>28</v>
      </c>
      <c r="D1285" t="s">
        <v>3057</v>
      </c>
      <c r="E1285" s="1" t="str">
        <f t="shared" si="100"/>
        <v>carlo bardazzi-Donato Castello</v>
      </c>
      <c r="F1285" t="str">
        <f t="shared" si="103"/>
        <v>Won</v>
      </c>
      <c r="G1285" s="1">
        <f t="shared" si="104"/>
        <v>3</v>
      </c>
      <c r="H1285">
        <f t="shared" si="101"/>
        <v>1</v>
      </c>
      <c r="I1285" t="str">
        <f>INDEX(META!$B:$B,MATCH(B1285,META!$A:$A,0))</f>
        <v>High Tide Combo</v>
      </c>
      <c r="J1285" t="str">
        <f>INDEX(META!$B:$B,MATCH(D1285,META!$A:$A,0))</f>
        <v>Jeskai Ephemerate</v>
      </c>
      <c r="K1285" t="str">
        <f t="shared" si="102"/>
        <v>High Tide Combo-Jeskai Ephemerate</v>
      </c>
    </row>
    <row r="1286" spans="1:11" x14ac:dyDescent="0.3">
      <c r="A1286">
        <v>256</v>
      </c>
      <c r="B1286" t="s">
        <v>1435</v>
      </c>
      <c r="C1286" t="s">
        <v>26</v>
      </c>
      <c r="D1286" t="s">
        <v>385</v>
      </c>
      <c r="E1286" s="1" t="str">
        <f t="shared" si="100"/>
        <v>Luca Iacolare-leonardo priami</v>
      </c>
      <c r="F1286" t="str">
        <f t="shared" si="103"/>
        <v>Lost</v>
      </c>
      <c r="G1286" s="1">
        <f t="shared" si="104"/>
        <v>3</v>
      </c>
      <c r="H1286">
        <f t="shared" si="101"/>
        <v>1</v>
      </c>
      <c r="I1286" t="str">
        <f>INDEX(META!$B:$B,MATCH(B1286,META!$A:$A,0))</f>
        <v>Rakdos Madness</v>
      </c>
      <c r="J1286" t="str">
        <f>INDEX(META!$B:$B,MATCH(D1286,META!$A:$A,0))</f>
        <v>High Tide Combo</v>
      </c>
      <c r="K1286" t="str">
        <f t="shared" si="102"/>
        <v>Rakdos Madness-High Tide Combo</v>
      </c>
    </row>
    <row r="1287" spans="1:11" x14ac:dyDescent="0.3">
      <c r="A1287">
        <v>257</v>
      </c>
      <c r="B1287" t="s">
        <v>1847</v>
      </c>
      <c r="C1287" t="s">
        <v>26</v>
      </c>
      <c r="D1287" t="s">
        <v>331</v>
      </c>
      <c r="E1287" s="1" t="str">
        <f t="shared" si="100"/>
        <v>Andrea Cosentino-Sebastiano Servadei</v>
      </c>
      <c r="F1287" t="str">
        <f t="shared" si="103"/>
        <v>Lost</v>
      </c>
      <c r="G1287" s="1">
        <f t="shared" si="104"/>
        <v>3</v>
      </c>
      <c r="H1287">
        <f t="shared" si="101"/>
        <v>1</v>
      </c>
      <c r="I1287" t="str">
        <f>INDEX(META!$B:$B,MATCH(B1287,META!$A:$A,0))</f>
        <v>Orzhov Ephemerate</v>
      </c>
      <c r="J1287" t="str">
        <f>INDEX(META!$B:$B,MATCH(D1287,META!$A:$A,0))</f>
        <v>Grixis Affinity</v>
      </c>
      <c r="K1287" t="str">
        <f t="shared" si="102"/>
        <v>Orzhov Ephemerate-Grixis Affinity</v>
      </c>
    </row>
    <row r="1288" spans="1:11" x14ac:dyDescent="0.3">
      <c r="A1288">
        <v>258</v>
      </c>
      <c r="B1288" t="s">
        <v>569</v>
      </c>
      <c r="C1288" t="s">
        <v>25</v>
      </c>
      <c r="D1288" t="s">
        <v>213</v>
      </c>
      <c r="E1288" s="1" t="str">
        <f t="shared" si="100"/>
        <v>isaac rancic-Gioele Battaglia</v>
      </c>
      <c r="F1288" t="str">
        <f t="shared" si="103"/>
        <v>Won</v>
      </c>
      <c r="G1288" s="1">
        <f t="shared" si="104"/>
        <v>3</v>
      </c>
      <c r="H1288">
        <f t="shared" si="101"/>
        <v>1</v>
      </c>
      <c r="I1288" t="str">
        <f>INDEX(META!$B:$B,MATCH(B1288,META!$A:$A,0))</f>
        <v>High Tide Combo</v>
      </c>
      <c r="J1288" t="str">
        <f>INDEX(META!$B:$B,MATCH(D1288,META!$A:$A,0))</f>
        <v>Mono Red Old Style</v>
      </c>
      <c r="K1288" t="str">
        <f t="shared" si="102"/>
        <v>High Tide Combo-Mono Red Old Style</v>
      </c>
    </row>
    <row r="1289" spans="1:11" x14ac:dyDescent="0.3">
      <c r="A1289">
        <v>259</v>
      </c>
      <c r="B1289" t="s">
        <v>2911</v>
      </c>
      <c r="C1289" t="s">
        <v>27</v>
      </c>
      <c r="D1289" t="s">
        <v>1497</v>
      </c>
      <c r="E1289" s="1" t="str">
        <f t="shared" si="100"/>
        <v>Matteo Di Gangi-Thomas Terschluse</v>
      </c>
      <c r="F1289" t="str">
        <f t="shared" si="103"/>
        <v>Lost</v>
      </c>
      <c r="G1289" s="1">
        <f t="shared" si="104"/>
        <v>3</v>
      </c>
      <c r="H1289">
        <f t="shared" si="101"/>
        <v>1</v>
      </c>
      <c r="I1289" t="str">
        <f>INDEX(META!$B:$B,MATCH(B1289,META!$A:$A,0))</f>
        <v>Mono Blue Aggro</v>
      </c>
      <c r="J1289" t="str">
        <f>INDEX(META!$B:$B,MATCH(D1289,META!$A:$A,0))</f>
        <v>Elves</v>
      </c>
      <c r="K1289" t="str">
        <f t="shared" si="102"/>
        <v>Mono Blue Aggro-Elves</v>
      </c>
    </row>
    <row r="1290" spans="1:11" x14ac:dyDescent="0.3">
      <c r="A1290">
        <v>260</v>
      </c>
      <c r="B1290" t="s">
        <v>215</v>
      </c>
      <c r="C1290" t="s">
        <v>28</v>
      </c>
      <c r="D1290" t="s">
        <v>2292</v>
      </c>
      <c r="E1290" s="1" t="str">
        <f t="shared" si="100"/>
        <v>Alessandro Mancini-Alex Conti</v>
      </c>
      <c r="F1290" t="str">
        <f t="shared" si="103"/>
        <v>Won</v>
      </c>
      <c r="G1290" s="1">
        <f t="shared" si="104"/>
        <v>3</v>
      </c>
      <c r="H1290">
        <f t="shared" si="101"/>
        <v>1</v>
      </c>
      <c r="I1290" t="str">
        <f>INDEX(META!$B:$B,MATCH(B1290,META!$A:$A,0))</f>
        <v>Gruul Ponza</v>
      </c>
      <c r="J1290" t="str">
        <f>INDEX(META!$B:$B,MATCH(D1290,META!$A:$A,0))</f>
        <v>Rakdos Madness</v>
      </c>
      <c r="K1290" t="str">
        <f t="shared" si="102"/>
        <v>Gruul Ponza-Rakdos Madness</v>
      </c>
    </row>
    <row r="1291" spans="1:11" x14ac:dyDescent="0.3">
      <c r="A1291">
        <v>261</v>
      </c>
      <c r="B1291" t="s">
        <v>1715</v>
      </c>
      <c r="C1291" t="s">
        <v>28</v>
      </c>
      <c r="D1291" t="s">
        <v>297</v>
      </c>
      <c r="E1291" s="1" t="str">
        <f t="shared" si="100"/>
        <v>Giovanni Caligari-Tin Dinarina Mladic</v>
      </c>
      <c r="F1291" t="str">
        <f t="shared" si="103"/>
        <v>Won</v>
      </c>
      <c r="G1291" s="1">
        <f t="shared" si="104"/>
        <v>3</v>
      </c>
      <c r="H1291">
        <f t="shared" si="101"/>
        <v>1</v>
      </c>
      <c r="I1291" t="str">
        <f>INDEX(META!$B:$B,MATCH(B1291,META!$A:$A,0))</f>
        <v>Mono Blue Aggro</v>
      </c>
      <c r="J1291" t="str">
        <f>INDEX(META!$B:$B,MATCH(D1291,META!$A:$A,0))</f>
        <v>Mono Red Synth</v>
      </c>
      <c r="K1291" t="str">
        <f t="shared" si="102"/>
        <v>Mono Blue Aggro-Mono Red Synth</v>
      </c>
    </row>
    <row r="1292" spans="1:11" x14ac:dyDescent="0.3">
      <c r="A1292">
        <v>262</v>
      </c>
      <c r="B1292" t="s">
        <v>2858</v>
      </c>
      <c r="C1292" t="s">
        <v>26</v>
      </c>
      <c r="D1292" t="s">
        <v>291</v>
      </c>
      <c r="E1292" s="1" t="str">
        <f t="shared" si="100"/>
        <v>Alessandro Animobono-Numa Zorzi</v>
      </c>
      <c r="F1292" t="str">
        <f t="shared" si="103"/>
        <v>Lost</v>
      </c>
      <c r="G1292" s="1">
        <f t="shared" si="104"/>
        <v>3</v>
      </c>
      <c r="H1292">
        <f t="shared" si="101"/>
        <v>1</v>
      </c>
      <c r="I1292" t="str">
        <f>INDEX(META!$B:$B,MATCH(B1292,META!$A:$A,0))</f>
        <v>Mono Blue Aggro</v>
      </c>
      <c r="J1292" t="str">
        <f>INDEX(META!$B:$B,MATCH(D1292,META!$A:$A,0))</f>
        <v>Mono Red Synth</v>
      </c>
      <c r="K1292" t="str">
        <f t="shared" si="102"/>
        <v>Mono Blue Aggro-Mono Red Synth</v>
      </c>
    </row>
    <row r="1293" spans="1:11" x14ac:dyDescent="0.3">
      <c r="A1293">
        <v>263</v>
      </c>
      <c r="B1293" t="s">
        <v>114</v>
      </c>
      <c r="C1293" t="s">
        <v>28</v>
      </c>
      <c r="D1293" t="s">
        <v>519</v>
      </c>
      <c r="E1293" s="1" t="str">
        <f t="shared" si="100"/>
        <v>Jean marie Ghiselli-Maciej Chomicki</v>
      </c>
      <c r="F1293" t="str">
        <f t="shared" si="103"/>
        <v>Won</v>
      </c>
      <c r="G1293" s="1">
        <f t="shared" si="104"/>
        <v>3</v>
      </c>
      <c r="H1293">
        <f t="shared" si="101"/>
        <v>1</v>
      </c>
      <c r="I1293" t="str">
        <f>INDEX(META!$B:$B,MATCH(B1293,META!$A:$A,0))</f>
        <v>Mono Red Synth</v>
      </c>
      <c r="J1293" t="str">
        <f>INDEX(META!$B:$B,MATCH(D1293,META!$A:$A,0))</f>
        <v>High Tide Combo</v>
      </c>
      <c r="K1293" t="str">
        <f t="shared" si="102"/>
        <v>Mono Red Synth-High Tide Combo</v>
      </c>
    </row>
    <row r="1294" spans="1:11" x14ac:dyDescent="0.3">
      <c r="A1294">
        <v>264</v>
      </c>
      <c r="B1294" t="s">
        <v>542</v>
      </c>
      <c r="C1294" t="s">
        <v>27</v>
      </c>
      <c r="D1294" t="s">
        <v>223</v>
      </c>
      <c r="E1294" s="1" t="str">
        <f t="shared" si="100"/>
        <v>Sebastiano Liso-Filippo Ziveri</v>
      </c>
      <c r="F1294" t="str">
        <f t="shared" si="103"/>
        <v>Lost</v>
      </c>
      <c r="G1294" s="1">
        <f t="shared" si="104"/>
        <v>3</v>
      </c>
      <c r="H1294">
        <f t="shared" si="101"/>
        <v>1</v>
      </c>
      <c r="I1294" t="str">
        <f>INDEX(META!$B:$B,MATCH(B1294,META!$A:$A,0))</f>
        <v>Dredge</v>
      </c>
      <c r="J1294" t="str">
        <f>INDEX(META!$B:$B,MATCH(D1294,META!$A:$A,0))</f>
        <v>Mono Red Synth</v>
      </c>
      <c r="K1294" t="str">
        <f t="shared" si="102"/>
        <v>Dredge-Mono Red Synth</v>
      </c>
    </row>
    <row r="1295" spans="1:11" x14ac:dyDescent="0.3">
      <c r="A1295">
        <v>265</v>
      </c>
      <c r="B1295" t="s">
        <v>420</v>
      </c>
      <c r="C1295" t="s">
        <v>28</v>
      </c>
      <c r="D1295" t="s">
        <v>3097</v>
      </c>
      <c r="E1295" s="1" t="str">
        <f t="shared" si="100"/>
        <v>Giuliano Tambone-Riccardo Salierno</v>
      </c>
      <c r="F1295" t="str">
        <f t="shared" si="103"/>
        <v>Won</v>
      </c>
      <c r="G1295" s="1">
        <f t="shared" si="104"/>
        <v>3</v>
      </c>
      <c r="H1295">
        <f t="shared" si="101"/>
        <v>1</v>
      </c>
      <c r="I1295" t="str">
        <f>INDEX(META!$B:$B,MATCH(B1295,META!$A:$A,0))</f>
        <v>Gardens</v>
      </c>
      <c r="J1295" t="str">
        <f>INDEX(META!$B:$B,MATCH(D1295,META!$A:$A,0))</f>
        <v>Mono Black Devotion</v>
      </c>
      <c r="K1295" t="str">
        <f t="shared" si="102"/>
        <v>Gardens-Mono Black Devotion</v>
      </c>
    </row>
    <row r="1296" spans="1:11" x14ac:dyDescent="0.3">
      <c r="A1296">
        <v>266</v>
      </c>
      <c r="B1296" t="s">
        <v>283</v>
      </c>
      <c r="C1296" t="s">
        <v>28</v>
      </c>
      <c r="D1296" t="s">
        <v>1705</v>
      </c>
      <c r="E1296" s="1" t="str">
        <f t="shared" si="100"/>
        <v>FEDERICO ALVISI-Alessandro Santo</v>
      </c>
      <c r="F1296" t="str">
        <f t="shared" si="103"/>
        <v>Won</v>
      </c>
      <c r="G1296" s="1">
        <f t="shared" si="104"/>
        <v>3</v>
      </c>
      <c r="H1296">
        <f t="shared" si="101"/>
        <v>1</v>
      </c>
      <c r="I1296" t="str">
        <f>INDEX(META!$B:$B,MATCH(B1296,META!$A:$A,0))</f>
        <v>Boros Bully</v>
      </c>
      <c r="J1296" t="str">
        <f>INDEX(META!$B:$B,MATCH(D1296,META!$A:$A,0))</f>
        <v>Slivers</v>
      </c>
      <c r="K1296" t="str">
        <f t="shared" si="102"/>
        <v>Boros Bully-Slivers</v>
      </c>
    </row>
    <row r="1297" spans="1:11" x14ac:dyDescent="0.3">
      <c r="A1297">
        <v>267</v>
      </c>
      <c r="B1297" t="s">
        <v>696</v>
      </c>
      <c r="C1297" t="s">
        <v>27</v>
      </c>
      <c r="D1297" t="s">
        <v>92</v>
      </c>
      <c r="E1297" s="1" t="str">
        <f t="shared" si="100"/>
        <v>Nicola Macchioni-Mattia Sartori</v>
      </c>
      <c r="F1297" t="str">
        <f t="shared" si="103"/>
        <v>Lost</v>
      </c>
      <c r="G1297" s="1">
        <f t="shared" si="104"/>
        <v>3</v>
      </c>
      <c r="H1297">
        <f t="shared" si="101"/>
        <v>1</v>
      </c>
      <c r="I1297" t="str">
        <f>INDEX(META!$B:$B,MATCH(B1297,META!$A:$A,0))</f>
        <v>Mono Blue Aggro</v>
      </c>
      <c r="J1297" t="str">
        <f>INDEX(META!$B:$B,MATCH(D1297,META!$A:$A,0))</f>
        <v>Jund Wildfire</v>
      </c>
      <c r="K1297" t="str">
        <f t="shared" si="102"/>
        <v>Mono Blue Aggro-Jund Wildfire</v>
      </c>
    </row>
    <row r="1298" spans="1:11" x14ac:dyDescent="0.3">
      <c r="A1298">
        <v>268</v>
      </c>
      <c r="B1298" t="s">
        <v>193</v>
      </c>
      <c r="C1298" t="s">
        <v>26</v>
      </c>
      <c r="D1298" t="s">
        <v>635</v>
      </c>
      <c r="E1298" s="1" t="str">
        <f t="shared" si="100"/>
        <v>Enrico Boscaro-Gregorio Vietina</v>
      </c>
      <c r="F1298" t="str">
        <f t="shared" si="103"/>
        <v>Lost</v>
      </c>
      <c r="G1298" s="1">
        <f t="shared" si="104"/>
        <v>3</v>
      </c>
      <c r="H1298">
        <f t="shared" si="101"/>
        <v>1</v>
      </c>
      <c r="I1298" t="str">
        <f>INDEX(META!$B:$B,MATCH(B1298,META!$A:$A,0))</f>
        <v>Jeskai Ephemerate</v>
      </c>
      <c r="J1298" t="str">
        <f>INDEX(META!$B:$B,MATCH(D1298,META!$A:$A,0))</f>
        <v>Jeskai Ephemerate</v>
      </c>
      <c r="K1298" t="str">
        <f t="shared" si="102"/>
        <v>Jeskai Ephemerate-Jeskai Ephemerate</v>
      </c>
    </row>
    <row r="1299" spans="1:11" x14ac:dyDescent="0.3">
      <c r="A1299">
        <v>269</v>
      </c>
      <c r="B1299" t="s">
        <v>1158</v>
      </c>
      <c r="C1299" t="s">
        <v>26</v>
      </c>
      <c r="D1299" t="s">
        <v>137</v>
      </c>
      <c r="E1299" s="1" t="str">
        <f t="shared" si="100"/>
        <v>Giovanni Demaldè-Jakub Peschel</v>
      </c>
      <c r="F1299" t="str">
        <f t="shared" si="103"/>
        <v>Lost</v>
      </c>
      <c r="G1299" s="1">
        <f t="shared" si="104"/>
        <v>3</v>
      </c>
      <c r="H1299">
        <f t="shared" si="101"/>
        <v>1</v>
      </c>
      <c r="I1299" t="str">
        <f>INDEX(META!$B:$B,MATCH(B1299,META!$A:$A,0))</f>
        <v>Mono Blue Aggro</v>
      </c>
      <c r="J1299" t="str">
        <f>INDEX(META!$B:$B,MATCH(D1299,META!$A:$A,0))</f>
        <v>Azorius Familiars</v>
      </c>
      <c r="K1299" t="str">
        <f t="shared" si="102"/>
        <v>Mono Blue Aggro-Azorius Familiars</v>
      </c>
    </row>
    <row r="1300" spans="1:11" x14ac:dyDescent="0.3">
      <c r="A1300">
        <v>270</v>
      </c>
      <c r="B1300" t="s">
        <v>926</v>
      </c>
      <c r="C1300" t="s">
        <v>28</v>
      </c>
      <c r="D1300" t="s">
        <v>176</v>
      </c>
      <c r="E1300" s="1" t="str">
        <f t="shared" si="100"/>
        <v>Filippo Freschi-Andrea Costa</v>
      </c>
      <c r="F1300" t="str">
        <f t="shared" si="103"/>
        <v>Won</v>
      </c>
      <c r="G1300" s="1">
        <f t="shared" si="104"/>
        <v>3</v>
      </c>
      <c r="H1300">
        <f t="shared" si="101"/>
        <v>1</v>
      </c>
      <c r="I1300" t="str">
        <f>INDEX(META!$B:$B,MATCH(B1300,META!$A:$A,0))</f>
        <v>Jund Wildfire</v>
      </c>
      <c r="J1300" t="str">
        <f>INDEX(META!$B:$B,MATCH(D1300,META!$A:$A,0))</f>
        <v>Jund Wildfire</v>
      </c>
      <c r="K1300" t="str">
        <f t="shared" si="102"/>
        <v>Jund Wildfire-Jund Wildfire</v>
      </c>
    </row>
    <row r="1301" spans="1:11" x14ac:dyDescent="0.3">
      <c r="A1301">
        <v>271</v>
      </c>
      <c r="B1301" t="s">
        <v>2799</v>
      </c>
      <c r="C1301" t="s">
        <v>27</v>
      </c>
      <c r="D1301" t="s">
        <v>261</v>
      </c>
      <c r="E1301" s="1" t="str">
        <f t="shared" si="100"/>
        <v>Pietro Benini-Matteo Falubba</v>
      </c>
      <c r="F1301" t="str">
        <f t="shared" si="103"/>
        <v>Lost</v>
      </c>
      <c r="G1301" s="1">
        <f t="shared" si="104"/>
        <v>3</v>
      </c>
      <c r="H1301">
        <f t="shared" si="101"/>
        <v>1</v>
      </c>
      <c r="I1301" t="str">
        <f>INDEX(META!$B:$B,MATCH(B1301,META!$A:$A,0))</f>
        <v>Gruul Ponza</v>
      </c>
      <c r="J1301" t="str">
        <f>INDEX(META!$B:$B,MATCH(D1301,META!$A:$A,0))</f>
        <v>Dredge</v>
      </c>
      <c r="K1301" t="str">
        <f t="shared" si="102"/>
        <v>Gruul Ponza-Dredge</v>
      </c>
    </row>
    <row r="1302" spans="1:11" x14ac:dyDescent="0.3">
      <c r="A1302">
        <v>272</v>
      </c>
      <c r="B1302" t="s">
        <v>388</v>
      </c>
      <c r="C1302" t="s">
        <v>25</v>
      </c>
      <c r="D1302" t="s">
        <v>1019</v>
      </c>
      <c r="E1302" s="1" t="str">
        <f t="shared" si="100"/>
        <v>Alessio Di Lorenzo-Michael Piscopo Filippi</v>
      </c>
      <c r="F1302" t="str">
        <f t="shared" si="103"/>
        <v>Won</v>
      </c>
      <c r="G1302" s="1">
        <f t="shared" si="104"/>
        <v>3</v>
      </c>
      <c r="H1302">
        <f t="shared" si="101"/>
        <v>1</v>
      </c>
      <c r="I1302" t="str">
        <f>INDEX(META!$B:$B,MATCH(B1302,META!$A:$A,0))</f>
        <v>Mono Blue Aggro</v>
      </c>
      <c r="J1302" t="str">
        <f>INDEX(META!$B:$B,MATCH(D1302,META!$A:$A,0))</f>
        <v>Jund Wildfire</v>
      </c>
      <c r="K1302" t="str">
        <f t="shared" si="102"/>
        <v>Mono Blue Aggro-Jund Wildfire</v>
      </c>
    </row>
    <row r="1303" spans="1:11" x14ac:dyDescent="0.3">
      <c r="A1303">
        <v>273</v>
      </c>
      <c r="B1303" t="s">
        <v>1284</v>
      </c>
      <c r="C1303" t="s">
        <v>27</v>
      </c>
      <c r="D1303" t="s">
        <v>200</v>
      </c>
      <c r="E1303" s="1" t="str">
        <f t="shared" si="100"/>
        <v>Marco Vannucci-Lorenzo Longoni</v>
      </c>
      <c r="F1303" t="str">
        <f t="shared" si="103"/>
        <v>Lost</v>
      </c>
      <c r="G1303" s="1">
        <f t="shared" si="104"/>
        <v>3</v>
      </c>
      <c r="H1303">
        <f t="shared" si="101"/>
        <v>1</v>
      </c>
      <c r="I1303" t="str">
        <f>INDEX(META!$B:$B,MATCH(B1303,META!$A:$A,0))</f>
        <v>Mono Red Madness</v>
      </c>
      <c r="J1303" t="str">
        <f>INDEX(META!$B:$B,MATCH(D1303,META!$A:$A,0))</f>
        <v>Altar Tron</v>
      </c>
      <c r="K1303" t="str">
        <f t="shared" si="102"/>
        <v>Mono Red Madness-Altar Tron</v>
      </c>
    </row>
    <row r="1304" spans="1:11" x14ac:dyDescent="0.3">
      <c r="A1304">
        <v>274</v>
      </c>
      <c r="B1304" t="s">
        <v>188</v>
      </c>
      <c r="C1304" t="s">
        <v>27</v>
      </c>
      <c r="D1304" t="s">
        <v>2416</v>
      </c>
      <c r="E1304" s="1" t="str">
        <f t="shared" si="100"/>
        <v>Andrea Barbasso-Paolo Carnevali</v>
      </c>
      <c r="F1304" t="str">
        <f t="shared" si="103"/>
        <v>Lost</v>
      </c>
      <c r="G1304" s="1">
        <f t="shared" si="104"/>
        <v>3</v>
      </c>
      <c r="H1304">
        <f t="shared" si="101"/>
        <v>1</v>
      </c>
      <c r="I1304" t="str">
        <f>INDEX(META!$B:$B,MATCH(B1304,META!$A:$A,0))</f>
        <v>Altar Tron</v>
      </c>
      <c r="J1304" t="str">
        <f>INDEX(META!$B:$B,MATCH(D1304,META!$A:$A,0))</f>
        <v>High Tide Combo</v>
      </c>
      <c r="K1304" t="str">
        <f t="shared" si="102"/>
        <v>Altar Tron-High Tide Combo</v>
      </c>
    </row>
    <row r="1305" spans="1:11" x14ac:dyDescent="0.3">
      <c r="A1305">
        <v>275</v>
      </c>
      <c r="B1305" t="s">
        <v>3203</v>
      </c>
      <c r="C1305" t="s">
        <v>25</v>
      </c>
      <c r="D1305" t="s">
        <v>147</v>
      </c>
      <c r="E1305" s="1" t="str">
        <f t="shared" si="100"/>
        <v>dom harry-Ash Klaassen</v>
      </c>
      <c r="F1305" t="str">
        <f t="shared" si="103"/>
        <v>Won</v>
      </c>
      <c r="G1305" s="1">
        <f t="shared" si="104"/>
        <v>3</v>
      </c>
      <c r="H1305">
        <f t="shared" si="101"/>
        <v>1</v>
      </c>
      <c r="I1305" t="str">
        <f>INDEX(META!$B:$B,MATCH(B1305,META!$A:$A,0))</f>
        <v>Simic Fog</v>
      </c>
      <c r="J1305" t="str">
        <f>INDEX(META!$B:$B,MATCH(D1305,META!$A:$A,0))</f>
        <v>High Tide Combo</v>
      </c>
      <c r="K1305" t="str">
        <f t="shared" si="102"/>
        <v>Simic Fog-High Tide Combo</v>
      </c>
    </row>
    <row r="1306" spans="1:11" x14ac:dyDescent="0.3">
      <c r="A1306">
        <v>276</v>
      </c>
      <c r="B1306" t="s">
        <v>154</v>
      </c>
      <c r="C1306" t="s">
        <v>28</v>
      </c>
      <c r="D1306" t="s">
        <v>557</v>
      </c>
      <c r="E1306" s="1" t="str">
        <f t="shared" si="100"/>
        <v>Matteo Salvador-Edoardo Fabbri</v>
      </c>
      <c r="F1306" t="str">
        <f t="shared" si="103"/>
        <v>Won</v>
      </c>
      <c r="G1306" s="1">
        <f t="shared" si="104"/>
        <v>3</v>
      </c>
      <c r="H1306">
        <f t="shared" si="101"/>
        <v>1</v>
      </c>
      <c r="I1306" t="str">
        <f>INDEX(META!$B:$B,MATCH(B1306,META!$A:$A,0))</f>
        <v>Infect</v>
      </c>
      <c r="J1306" t="str">
        <f>INDEX(META!$B:$B,MATCH(D1306,META!$A:$A,0))</f>
        <v>Azorius Familiars</v>
      </c>
      <c r="K1306" t="str">
        <f t="shared" si="102"/>
        <v>Infect-Azorius Familiars</v>
      </c>
    </row>
    <row r="1307" spans="1:11" x14ac:dyDescent="0.3">
      <c r="A1307">
        <v>277</v>
      </c>
      <c r="B1307" t="s">
        <v>1956</v>
      </c>
      <c r="C1307" t="s">
        <v>27</v>
      </c>
      <c r="D1307" t="s">
        <v>110</v>
      </c>
      <c r="E1307" s="1" t="str">
        <f t="shared" si="100"/>
        <v>Michele Cracco-Manuel Rosi</v>
      </c>
      <c r="F1307" t="str">
        <f t="shared" si="103"/>
        <v>Lost</v>
      </c>
      <c r="G1307" s="1">
        <f t="shared" si="104"/>
        <v>3</v>
      </c>
      <c r="H1307">
        <f t="shared" si="101"/>
        <v>1</v>
      </c>
      <c r="I1307" t="str">
        <f>INDEX(META!$B:$B,MATCH(B1307,META!$A:$A,0))</f>
        <v>Mono Blue Terror</v>
      </c>
      <c r="J1307" t="str">
        <f>INDEX(META!$B:$B,MATCH(D1307,META!$A:$A,0))</f>
        <v>Walls</v>
      </c>
      <c r="K1307" t="str">
        <f t="shared" si="102"/>
        <v>Mono Blue Terror-Walls</v>
      </c>
    </row>
    <row r="1308" spans="1:11" x14ac:dyDescent="0.3">
      <c r="A1308">
        <v>278</v>
      </c>
      <c r="B1308" t="s">
        <v>2961</v>
      </c>
      <c r="C1308" t="s">
        <v>25</v>
      </c>
      <c r="D1308" t="s">
        <v>113</v>
      </c>
      <c r="E1308" s="1" t="str">
        <f t="shared" si="100"/>
        <v>Fabio Catalano-Andrea Di Dio Martello</v>
      </c>
      <c r="F1308" t="str">
        <f t="shared" si="103"/>
        <v>Won</v>
      </c>
      <c r="G1308" s="1">
        <f t="shared" si="104"/>
        <v>3</v>
      </c>
      <c r="H1308">
        <f t="shared" si="101"/>
        <v>1</v>
      </c>
      <c r="I1308" t="str">
        <f>INDEX(META!$B:$B,MATCH(B1308,META!$A:$A,0))</f>
        <v>Rakdos Madness</v>
      </c>
      <c r="J1308" t="str">
        <f>INDEX(META!$B:$B,MATCH(D1308,META!$A:$A,0))</f>
        <v>Mono Red Madness</v>
      </c>
      <c r="K1308" t="str">
        <f t="shared" si="102"/>
        <v>Rakdos Madness-Mono Red Madness</v>
      </c>
    </row>
    <row r="1309" spans="1:11" x14ac:dyDescent="0.3">
      <c r="A1309">
        <v>279</v>
      </c>
      <c r="B1309" t="s">
        <v>109</v>
      </c>
      <c r="C1309" t="s">
        <v>25</v>
      </c>
      <c r="D1309" t="s">
        <v>2701</v>
      </c>
      <c r="E1309" s="1" t="str">
        <f t="shared" si="100"/>
        <v>Andrea Damiano-Valerio Sferruzzi</v>
      </c>
      <c r="F1309" t="str">
        <f t="shared" si="103"/>
        <v>Won</v>
      </c>
      <c r="G1309" s="1">
        <f t="shared" si="104"/>
        <v>3</v>
      </c>
      <c r="H1309">
        <f t="shared" si="101"/>
        <v>1</v>
      </c>
      <c r="I1309" t="str">
        <f>INDEX(META!$B:$B,MATCH(B1309,META!$A:$A,0))</f>
        <v>Mono Red Synth</v>
      </c>
      <c r="J1309" t="str">
        <f>INDEX(META!$B:$B,MATCH(D1309,META!$A:$A,0))</f>
        <v>High Tide Combo</v>
      </c>
      <c r="K1309" t="str">
        <f t="shared" si="102"/>
        <v>Mono Red Synth-High Tide Combo</v>
      </c>
    </row>
    <row r="1310" spans="1:11" x14ac:dyDescent="0.3">
      <c r="A1310">
        <v>280</v>
      </c>
      <c r="B1310" t="s">
        <v>2844</v>
      </c>
      <c r="C1310" t="s">
        <v>27</v>
      </c>
      <c r="D1310" t="s">
        <v>391</v>
      </c>
      <c r="E1310" s="1" t="str">
        <f t="shared" si="100"/>
        <v>Michele Triassi-marco lacedra</v>
      </c>
      <c r="F1310" t="str">
        <f t="shared" si="103"/>
        <v>Lost</v>
      </c>
      <c r="G1310" s="1">
        <f t="shared" si="104"/>
        <v>3</v>
      </c>
      <c r="H1310">
        <f t="shared" si="101"/>
        <v>1</v>
      </c>
      <c r="I1310" t="str">
        <f>INDEX(META!$B:$B,MATCH(B1310,META!$A:$A,0))</f>
        <v>Grixis Affinity</v>
      </c>
      <c r="J1310" t="str">
        <f>INDEX(META!$B:$B,MATCH(D1310,META!$A:$A,0))</f>
        <v>Rakdos Madness</v>
      </c>
      <c r="K1310" t="str">
        <f t="shared" si="102"/>
        <v>Grixis Affinity-Rakdos Madness</v>
      </c>
    </row>
    <row r="1311" spans="1:11" x14ac:dyDescent="0.3">
      <c r="A1311">
        <v>281</v>
      </c>
      <c r="B1311" t="s">
        <v>3128</v>
      </c>
      <c r="C1311" t="s">
        <v>27</v>
      </c>
      <c r="D1311" t="s">
        <v>146</v>
      </c>
      <c r="E1311" s="1" t="str">
        <f t="shared" si="100"/>
        <v>Luca Pierdomenico-Christian Vecchi</v>
      </c>
      <c r="F1311" t="str">
        <f t="shared" si="103"/>
        <v>Lost</v>
      </c>
      <c r="G1311" s="1">
        <f t="shared" si="104"/>
        <v>3</v>
      </c>
      <c r="H1311">
        <f t="shared" si="101"/>
        <v>1</v>
      </c>
      <c r="I1311" t="str">
        <f>INDEX(META!$B:$B,MATCH(B1311,META!$A:$A,0))</f>
        <v>Rakdos Midrange</v>
      </c>
      <c r="J1311" t="str">
        <f>INDEX(META!$B:$B,MATCH(D1311,META!$A:$A,0))</f>
        <v>Mono Red Synth</v>
      </c>
      <c r="K1311" t="str">
        <f t="shared" si="102"/>
        <v>Rakdos Midrange-Mono Red Synth</v>
      </c>
    </row>
    <row r="1312" spans="1:11" x14ac:dyDescent="0.3">
      <c r="A1312">
        <v>282</v>
      </c>
      <c r="B1312" t="s">
        <v>153</v>
      </c>
      <c r="C1312" t="s">
        <v>27</v>
      </c>
      <c r="D1312" t="s">
        <v>3171</v>
      </c>
      <c r="E1312" s="1" t="str">
        <f t="shared" si="100"/>
        <v>Cristian Crema-Matteo Costamagna</v>
      </c>
      <c r="F1312" t="str">
        <f t="shared" si="103"/>
        <v>Lost</v>
      </c>
      <c r="G1312" s="1">
        <f t="shared" si="104"/>
        <v>3</v>
      </c>
      <c r="H1312">
        <f t="shared" si="101"/>
        <v>1</v>
      </c>
      <c r="I1312" t="str">
        <f>INDEX(META!$B:$B,MATCH(B1312,META!$A:$A,0))</f>
        <v>Grixis Affinity</v>
      </c>
      <c r="J1312" t="str">
        <f>INDEX(META!$B:$B,MATCH(D1312,META!$A:$A,0))</f>
        <v>Caw Gate</v>
      </c>
      <c r="K1312" t="str">
        <f t="shared" si="102"/>
        <v>Grixis Affinity-Caw Gate</v>
      </c>
    </row>
    <row r="1313" spans="1:11" x14ac:dyDescent="0.3">
      <c r="A1313">
        <v>283</v>
      </c>
      <c r="B1313" t="s">
        <v>1951</v>
      </c>
      <c r="C1313" t="s">
        <v>26</v>
      </c>
      <c r="D1313" t="s">
        <v>156</v>
      </c>
      <c r="E1313" s="1" t="str">
        <f t="shared" si="100"/>
        <v>Federico Giancotti-Sara Paletta</v>
      </c>
      <c r="F1313" t="str">
        <f t="shared" si="103"/>
        <v>Lost</v>
      </c>
      <c r="G1313" s="1">
        <f t="shared" si="104"/>
        <v>3</v>
      </c>
      <c r="H1313">
        <f t="shared" si="101"/>
        <v>1</v>
      </c>
      <c r="I1313" t="str">
        <f>INDEX(META!$B:$B,MATCH(B1313,META!$A:$A,0))</f>
        <v>Mono Red Madness</v>
      </c>
      <c r="J1313" t="str">
        <f>INDEX(META!$B:$B,MATCH(D1313,META!$A:$A,0))</f>
        <v>Bogles</v>
      </c>
      <c r="K1313" t="str">
        <f t="shared" si="102"/>
        <v>Mono Red Madness-Bogles</v>
      </c>
    </row>
    <row r="1314" spans="1:11" x14ac:dyDescent="0.3">
      <c r="A1314">
        <v>284</v>
      </c>
      <c r="B1314" t="s">
        <v>346</v>
      </c>
      <c r="C1314" t="s">
        <v>26</v>
      </c>
      <c r="D1314" t="s">
        <v>638</v>
      </c>
      <c r="E1314" s="1" t="str">
        <f t="shared" si="100"/>
        <v>Antonio Di Meglio-Daniele Giorgio</v>
      </c>
      <c r="F1314" t="str">
        <f t="shared" si="103"/>
        <v>Lost</v>
      </c>
      <c r="G1314" s="1">
        <f t="shared" si="104"/>
        <v>3</v>
      </c>
      <c r="H1314">
        <f t="shared" si="101"/>
        <v>1</v>
      </c>
      <c r="I1314" t="str">
        <f>INDEX(META!$B:$B,MATCH(B1314,META!$A:$A,0))</f>
        <v>Jund Wildfire</v>
      </c>
      <c r="J1314" t="str">
        <f>INDEX(META!$B:$B,MATCH(D1314,META!$A:$A,0))</f>
        <v>Jund Wildfire</v>
      </c>
      <c r="K1314" t="str">
        <f t="shared" si="102"/>
        <v>Jund Wildfire-Jund Wildfire</v>
      </c>
    </row>
    <row r="1315" spans="1:11" x14ac:dyDescent="0.3">
      <c r="A1315">
        <v>285</v>
      </c>
      <c r="B1315" t="s">
        <v>2280</v>
      </c>
      <c r="C1315" t="s">
        <v>26</v>
      </c>
      <c r="D1315" t="s">
        <v>167</v>
      </c>
      <c r="E1315" s="1" t="str">
        <f t="shared" si="100"/>
        <v>Giorgio Toma-Mario Giordano</v>
      </c>
      <c r="F1315" t="str">
        <f t="shared" si="103"/>
        <v>Lost</v>
      </c>
      <c r="G1315" s="1">
        <f t="shared" si="104"/>
        <v>3</v>
      </c>
      <c r="H1315">
        <f t="shared" si="101"/>
        <v>1</v>
      </c>
      <c r="I1315" t="str">
        <f>INDEX(META!$B:$B,MATCH(B1315,META!$A:$A,0))</f>
        <v>Fangren Tron</v>
      </c>
      <c r="J1315" t="str">
        <f>INDEX(META!$B:$B,MATCH(D1315,META!$A:$A,0))</f>
        <v>Jund Wildfire</v>
      </c>
      <c r="K1315" t="str">
        <f t="shared" si="102"/>
        <v>Fangren Tron-Jund Wildfire</v>
      </c>
    </row>
    <row r="1316" spans="1:11" x14ac:dyDescent="0.3">
      <c r="A1316">
        <v>286</v>
      </c>
      <c r="B1316" t="s">
        <v>853</v>
      </c>
      <c r="C1316" t="s">
        <v>26</v>
      </c>
      <c r="D1316" t="s">
        <v>197</v>
      </c>
      <c r="E1316" s="1" t="str">
        <f t="shared" si="100"/>
        <v>Emanuele Navarra-Francesco Giuliano</v>
      </c>
      <c r="F1316" t="str">
        <f t="shared" si="103"/>
        <v>Lost</v>
      </c>
      <c r="G1316" s="1">
        <f t="shared" si="104"/>
        <v>3</v>
      </c>
      <c r="H1316">
        <f t="shared" si="101"/>
        <v>1</v>
      </c>
      <c r="I1316" t="str">
        <f>INDEX(META!$B:$B,MATCH(B1316,META!$A:$A,0))</f>
        <v>Altar Tron</v>
      </c>
      <c r="J1316" t="str">
        <f>INDEX(META!$B:$B,MATCH(D1316,META!$A:$A,0))</f>
        <v>Azorius Familiars</v>
      </c>
      <c r="K1316" t="str">
        <f t="shared" si="102"/>
        <v>Altar Tron-Azorius Familiars</v>
      </c>
    </row>
    <row r="1317" spans="1:11" x14ac:dyDescent="0.3">
      <c r="A1317">
        <v>287</v>
      </c>
      <c r="B1317" t="s">
        <v>2456</v>
      </c>
      <c r="C1317" t="s">
        <v>25</v>
      </c>
      <c r="D1317" t="s">
        <v>258</v>
      </c>
      <c r="E1317" s="1" t="str">
        <f t="shared" si="100"/>
        <v>Lorenzo Carusillo-Chiara Slaviero</v>
      </c>
      <c r="F1317" t="str">
        <f t="shared" si="103"/>
        <v>Won</v>
      </c>
      <c r="G1317" s="1">
        <f t="shared" si="104"/>
        <v>3</v>
      </c>
      <c r="H1317">
        <f t="shared" si="101"/>
        <v>1</v>
      </c>
      <c r="I1317" t="str">
        <f>INDEX(META!$B:$B,MATCH(B1317,META!$A:$A,0))</f>
        <v>Mono Blue Terror</v>
      </c>
      <c r="J1317" t="str">
        <f>INDEX(META!$B:$B,MATCH(D1317,META!$A:$A,0))</f>
        <v>Rakdos Madness</v>
      </c>
      <c r="K1317" t="str">
        <f t="shared" si="102"/>
        <v>Mono Blue Terror-Rakdos Madness</v>
      </c>
    </row>
    <row r="1318" spans="1:11" x14ac:dyDescent="0.3">
      <c r="A1318">
        <v>288</v>
      </c>
      <c r="B1318" t="s">
        <v>138</v>
      </c>
      <c r="C1318" t="s">
        <v>27</v>
      </c>
      <c r="D1318" t="s">
        <v>677</v>
      </c>
      <c r="E1318" s="1" t="str">
        <f t="shared" si="100"/>
        <v>Francesco Cenami-Antonio Guerriero</v>
      </c>
      <c r="F1318" t="str">
        <f t="shared" si="103"/>
        <v>Lost</v>
      </c>
      <c r="G1318" s="1">
        <f t="shared" si="104"/>
        <v>3</v>
      </c>
      <c r="H1318">
        <f t="shared" si="101"/>
        <v>1</v>
      </c>
      <c r="I1318" t="str">
        <f>INDEX(META!$B:$B,MATCH(B1318,META!$A:$A,0))</f>
        <v>Elves</v>
      </c>
      <c r="J1318" t="str">
        <f>INDEX(META!$B:$B,MATCH(D1318,META!$A:$A,0))</f>
        <v>Turbo Exhume</v>
      </c>
      <c r="K1318" t="str">
        <f t="shared" si="102"/>
        <v>Elves-Turbo Exhume</v>
      </c>
    </row>
    <row r="1319" spans="1:11" x14ac:dyDescent="0.3">
      <c r="A1319">
        <v>289</v>
      </c>
      <c r="B1319" t="s">
        <v>438</v>
      </c>
      <c r="C1319" t="s">
        <v>25</v>
      </c>
      <c r="D1319" t="s">
        <v>750</v>
      </c>
      <c r="E1319" s="1" t="str">
        <f t="shared" si="100"/>
        <v>Silvia Piras-Oscar ettore Gilardi</v>
      </c>
      <c r="F1319" t="str">
        <f t="shared" si="103"/>
        <v>Won</v>
      </c>
      <c r="G1319" s="1">
        <f t="shared" si="104"/>
        <v>3</v>
      </c>
      <c r="H1319">
        <f t="shared" si="101"/>
        <v>1</v>
      </c>
      <c r="I1319" t="str">
        <f>INDEX(META!$B:$B,MATCH(B1319,META!$A:$A,0))</f>
        <v>Mono Red Madness</v>
      </c>
      <c r="J1319" t="str">
        <f>INDEX(META!$B:$B,MATCH(D1319,META!$A:$A,0))</f>
        <v>Golgari Fog</v>
      </c>
      <c r="K1319" t="str">
        <f t="shared" si="102"/>
        <v>Mono Red Madness-Golgari Fog</v>
      </c>
    </row>
    <row r="1320" spans="1:11" x14ac:dyDescent="0.3">
      <c r="A1320">
        <v>290</v>
      </c>
      <c r="B1320" t="s">
        <v>836</v>
      </c>
      <c r="C1320" t="s">
        <v>28</v>
      </c>
      <c r="D1320" t="s">
        <v>2514</v>
      </c>
      <c r="E1320" s="1" t="str">
        <f t="shared" si="100"/>
        <v>Filippo Memeo-Valentina Di Filippo</v>
      </c>
      <c r="F1320" t="str">
        <f t="shared" si="103"/>
        <v>Won</v>
      </c>
      <c r="G1320" s="1">
        <f t="shared" si="104"/>
        <v>3</v>
      </c>
      <c r="H1320">
        <f t="shared" si="101"/>
        <v>1</v>
      </c>
      <c r="I1320" t="str">
        <f>INDEX(META!$B:$B,MATCH(B1320,META!$A:$A,0))</f>
        <v>Mono Blue Aggro</v>
      </c>
      <c r="J1320" t="str">
        <f>INDEX(META!$B:$B,MATCH(D1320,META!$A:$A,0))</f>
        <v>Mono Red Madness</v>
      </c>
      <c r="K1320" t="str">
        <f t="shared" si="102"/>
        <v>Mono Blue Aggro-Mono Red Madness</v>
      </c>
    </row>
    <row r="1321" spans="1:11" x14ac:dyDescent="0.3">
      <c r="A1321">
        <v>291</v>
      </c>
      <c r="B1321" t="s">
        <v>845</v>
      </c>
      <c r="C1321" t="s">
        <v>25</v>
      </c>
      <c r="D1321" t="s">
        <v>249</v>
      </c>
      <c r="E1321" s="1" t="str">
        <f t="shared" si="100"/>
        <v>Crescenzo Cipolletta-Andrea Forti</v>
      </c>
      <c r="F1321" t="str">
        <f t="shared" si="103"/>
        <v>Won</v>
      </c>
      <c r="G1321" s="1">
        <f t="shared" si="104"/>
        <v>3</v>
      </c>
      <c r="H1321">
        <f t="shared" si="101"/>
        <v>1</v>
      </c>
      <c r="I1321" t="str">
        <f>INDEX(META!$B:$B,MATCH(B1321,META!$A:$A,0))</f>
        <v>Mardu Synth</v>
      </c>
      <c r="J1321" t="str">
        <f>INDEX(META!$B:$B,MATCH(D1321,META!$A:$A,0))</f>
        <v>Mono Red Madness</v>
      </c>
      <c r="K1321" t="str">
        <f t="shared" si="102"/>
        <v>Mardu Synth-Mono Red Madness</v>
      </c>
    </row>
    <row r="1322" spans="1:11" x14ac:dyDescent="0.3">
      <c r="A1322">
        <v>292</v>
      </c>
      <c r="B1322" t="s">
        <v>2444</v>
      </c>
      <c r="C1322" t="s">
        <v>29</v>
      </c>
      <c r="D1322" t="s">
        <v>2363</v>
      </c>
      <c r="E1322" s="1" t="str">
        <f t="shared" si="100"/>
        <v>Szél Mihály-Michaelangelo Borghi</v>
      </c>
      <c r="F1322" t="str">
        <f t="shared" si="103"/>
        <v>Draw</v>
      </c>
      <c r="G1322" s="1">
        <f t="shared" si="104"/>
        <v>3</v>
      </c>
      <c r="H1322">
        <f t="shared" si="101"/>
        <v>1</v>
      </c>
      <c r="I1322" t="str">
        <f>INDEX(META!$B:$B,MATCH(B1322,META!$A:$A,0))</f>
        <v>Orzhov Blade</v>
      </c>
      <c r="J1322" t="str">
        <f>INDEX(META!$B:$B,MATCH(D1322,META!$A:$A,0))</f>
        <v>Elves</v>
      </c>
      <c r="K1322" t="str">
        <f t="shared" si="102"/>
        <v>Orzhov Blade-Elves</v>
      </c>
    </row>
    <row r="1323" spans="1:11" x14ac:dyDescent="0.3">
      <c r="A1323">
        <v>293</v>
      </c>
      <c r="B1323" t="s">
        <v>2553</v>
      </c>
      <c r="C1323" t="s">
        <v>25</v>
      </c>
      <c r="D1323" t="s">
        <v>2277</v>
      </c>
      <c r="E1323" s="1" t="str">
        <f t="shared" si="100"/>
        <v>giovanni gesiot-Andrea Eugenio Losi</v>
      </c>
      <c r="F1323" t="str">
        <f t="shared" si="103"/>
        <v>Won</v>
      </c>
      <c r="G1323" s="1">
        <f t="shared" si="104"/>
        <v>3</v>
      </c>
      <c r="H1323">
        <f t="shared" si="101"/>
        <v>1</v>
      </c>
      <c r="I1323" t="str">
        <f>INDEX(META!$B:$B,MATCH(B1323,META!$A:$A,0))</f>
        <v>Jund Wildfire</v>
      </c>
      <c r="J1323" t="str">
        <f>INDEX(META!$B:$B,MATCH(D1323,META!$A:$A,0))</f>
        <v>Mono Blue Aggro</v>
      </c>
      <c r="K1323" t="str">
        <f t="shared" si="102"/>
        <v>Jund Wildfire-Mono Blue Aggro</v>
      </c>
    </row>
    <row r="1324" spans="1:11" x14ac:dyDescent="0.3">
      <c r="A1324">
        <v>294</v>
      </c>
      <c r="B1324" t="s">
        <v>938</v>
      </c>
      <c r="C1324" t="s">
        <v>25</v>
      </c>
      <c r="D1324" t="s">
        <v>791</v>
      </c>
      <c r="E1324" s="1" t="str">
        <f t="shared" si="100"/>
        <v>Krzysztof Jahn-Marco Tarca</v>
      </c>
      <c r="F1324" t="str">
        <f t="shared" si="103"/>
        <v>Won</v>
      </c>
      <c r="G1324" s="1">
        <f t="shared" si="104"/>
        <v>3</v>
      </c>
      <c r="H1324">
        <f t="shared" si="101"/>
        <v>1</v>
      </c>
      <c r="I1324" t="str">
        <f>INDEX(META!$B:$B,MATCH(B1324,META!$A:$A,0))</f>
        <v>Rakdos Midrange</v>
      </c>
      <c r="J1324" t="str">
        <f>INDEX(META!$B:$B,MATCH(D1324,META!$A:$A,0))</f>
        <v>Mono Red Synth</v>
      </c>
      <c r="K1324" t="str">
        <f t="shared" si="102"/>
        <v>Rakdos Midrange-Mono Red Synth</v>
      </c>
    </row>
    <row r="1325" spans="1:11" x14ac:dyDescent="0.3">
      <c r="A1325">
        <v>295</v>
      </c>
      <c r="B1325" t="s">
        <v>426</v>
      </c>
      <c r="C1325" t="s">
        <v>26</v>
      </c>
      <c r="D1325" t="s">
        <v>921</v>
      </c>
      <c r="E1325" s="1" t="str">
        <f t="shared" si="100"/>
        <v>Stefano Perazzolo-Antonio Gravina</v>
      </c>
      <c r="F1325" t="str">
        <f t="shared" si="103"/>
        <v>Lost</v>
      </c>
      <c r="G1325" s="1">
        <f t="shared" si="104"/>
        <v>3</v>
      </c>
      <c r="H1325">
        <f t="shared" si="101"/>
        <v>1</v>
      </c>
      <c r="I1325" t="str">
        <f>INDEX(META!$B:$B,MATCH(B1325,META!$A:$A,0))</f>
        <v>Jund Wildfire</v>
      </c>
      <c r="J1325" t="str">
        <f>INDEX(META!$B:$B,MATCH(D1325,META!$A:$A,0))</f>
        <v>Mono Blue Aggro</v>
      </c>
      <c r="K1325" t="str">
        <f t="shared" si="102"/>
        <v>Jund Wildfire-Mono Blue Aggro</v>
      </c>
    </row>
    <row r="1326" spans="1:11" x14ac:dyDescent="0.3">
      <c r="A1326">
        <v>296</v>
      </c>
      <c r="B1326" t="s">
        <v>136</v>
      </c>
      <c r="C1326" t="s">
        <v>27</v>
      </c>
      <c r="D1326" t="s">
        <v>947</v>
      </c>
      <c r="E1326" s="1" t="str">
        <f t="shared" si="100"/>
        <v>Gianluca Costantino-Andrea Severini</v>
      </c>
      <c r="F1326" t="str">
        <f t="shared" si="103"/>
        <v>Lost</v>
      </c>
      <c r="G1326" s="1">
        <f t="shared" si="104"/>
        <v>3</v>
      </c>
      <c r="H1326">
        <f t="shared" si="101"/>
        <v>1</v>
      </c>
      <c r="I1326" t="str">
        <f>INDEX(META!$B:$B,MATCH(B1326,META!$A:$A,0))</f>
        <v>Rakdos Madness</v>
      </c>
      <c r="J1326" t="str">
        <f>INDEX(META!$B:$B,MATCH(D1326,META!$A:$A,0))</f>
        <v>Mono Red Synth</v>
      </c>
      <c r="K1326" t="str">
        <f t="shared" si="102"/>
        <v>Rakdos Madness-Mono Red Synth</v>
      </c>
    </row>
    <row r="1327" spans="1:11" x14ac:dyDescent="0.3">
      <c r="A1327">
        <v>297</v>
      </c>
      <c r="B1327" t="s">
        <v>2695</v>
      </c>
      <c r="C1327" t="s">
        <v>27</v>
      </c>
      <c r="D1327" t="s">
        <v>3210</v>
      </c>
      <c r="E1327" s="1" t="str">
        <f t="shared" si="100"/>
        <v>Federico Berti-Danilo Fanzini</v>
      </c>
      <c r="F1327" t="str">
        <f t="shared" si="103"/>
        <v>Lost</v>
      </c>
      <c r="G1327" s="1">
        <f t="shared" si="104"/>
        <v>3</v>
      </c>
      <c r="H1327">
        <f t="shared" si="101"/>
        <v>1</v>
      </c>
      <c r="I1327" t="str">
        <f>INDEX(META!$B:$B,MATCH(B1327,META!$A:$A,0))</f>
        <v>Mono Red Synth</v>
      </c>
      <c r="J1327" t="str">
        <f>INDEX(META!$B:$B,MATCH(D1327,META!$A:$A,0))</f>
        <v>Altar Tron</v>
      </c>
      <c r="K1327" t="str">
        <f t="shared" si="102"/>
        <v>Mono Red Synth-Altar Tron</v>
      </c>
    </row>
    <row r="1328" spans="1:11" x14ac:dyDescent="0.3">
      <c r="A1328">
        <v>298</v>
      </c>
      <c r="B1328" t="s">
        <v>2173</v>
      </c>
      <c r="C1328" t="s">
        <v>26</v>
      </c>
      <c r="D1328" t="s">
        <v>313</v>
      </c>
      <c r="E1328" s="1" t="str">
        <f t="shared" si="100"/>
        <v>Daniel Dušek-Gabriele Zaffiro</v>
      </c>
      <c r="F1328" t="str">
        <f t="shared" si="103"/>
        <v>Lost</v>
      </c>
      <c r="G1328" s="1">
        <f t="shared" si="104"/>
        <v>3</v>
      </c>
      <c r="H1328">
        <f t="shared" si="101"/>
        <v>1</v>
      </c>
      <c r="I1328" t="str">
        <f>INDEX(META!$B:$B,MATCH(B1328,META!$A:$A,0))</f>
        <v>Grixis Affinity</v>
      </c>
      <c r="J1328" t="str">
        <f>INDEX(META!$B:$B,MATCH(D1328,META!$A:$A,0))</f>
        <v>Mono Red Synth</v>
      </c>
      <c r="K1328" t="str">
        <f t="shared" si="102"/>
        <v>Grixis Affinity-Mono Red Synth</v>
      </c>
    </row>
    <row r="1329" spans="1:11" x14ac:dyDescent="0.3">
      <c r="A1329">
        <v>299</v>
      </c>
      <c r="B1329" t="s">
        <v>1146</v>
      </c>
      <c r="C1329" t="s">
        <v>27</v>
      </c>
      <c r="D1329" t="s">
        <v>2453</v>
      </c>
      <c r="E1329" s="1" t="str">
        <f t="shared" si="100"/>
        <v>Matteo Mazzola-Marco Lo Piano</v>
      </c>
      <c r="F1329" t="str">
        <f t="shared" si="103"/>
        <v>Lost</v>
      </c>
      <c r="G1329" s="1">
        <f t="shared" si="104"/>
        <v>3</v>
      </c>
      <c r="H1329">
        <f t="shared" si="101"/>
        <v>1</v>
      </c>
      <c r="I1329" t="str">
        <f>INDEX(META!$B:$B,MATCH(B1329,META!$A:$A,0))</f>
        <v>Altar Tron</v>
      </c>
      <c r="J1329" t="str">
        <f>INDEX(META!$B:$B,MATCH(D1329,META!$A:$A,0))</f>
        <v>Mono Red Synth</v>
      </c>
      <c r="K1329" t="str">
        <f t="shared" si="102"/>
        <v>Altar Tron-Mono Red Synth</v>
      </c>
    </row>
    <row r="1330" spans="1:11" x14ac:dyDescent="0.3">
      <c r="A1330">
        <v>300</v>
      </c>
      <c r="B1330" t="s">
        <v>1058</v>
      </c>
      <c r="C1330" t="s">
        <v>27</v>
      </c>
      <c r="D1330" t="s">
        <v>2075</v>
      </c>
      <c r="E1330" s="1" t="str">
        <f t="shared" si="100"/>
        <v>Alessandro Tucceri-Alessandro Giuliano</v>
      </c>
      <c r="F1330" t="str">
        <f t="shared" si="103"/>
        <v>Lost</v>
      </c>
      <c r="G1330" s="1">
        <f t="shared" si="104"/>
        <v>3</v>
      </c>
      <c r="H1330">
        <f t="shared" si="101"/>
        <v>1</v>
      </c>
      <c r="I1330" t="str">
        <f>INDEX(META!$B:$B,MATCH(B1330,META!$A:$A,0))</f>
        <v>Jund Wildfire</v>
      </c>
      <c r="J1330" t="str">
        <f>INDEX(META!$B:$B,MATCH(D1330,META!$A:$A,0))</f>
        <v>Jund Wildfire</v>
      </c>
      <c r="K1330" t="str">
        <f t="shared" si="102"/>
        <v>Jund Wildfire-Jund Wildfire</v>
      </c>
    </row>
    <row r="1331" spans="1:11" x14ac:dyDescent="0.3">
      <c r="A1331">
        <v>301</v>
      </c>
      <c r="B1331" t="s">
        <v>326</v>
      </c>
      <c r="C1331" t="s">
        <v>26</v>
      </c>
      <c r="D1331" t="s">
        <v>2200</v>
      </c>
      <c r="E1331" s="1" t="str">
        <f t="shared" si="100"/>
        <v>Gabriele Tomasso-Jacopo Chianella</v>
      </c>
      <c r="F1331" t="str">
        <f t="shared" si="103"/>
        <v>Lost</v>
      </c>
      <c r="G1331" s="1">
        <f t="shared" si="104"/>
        <v>3</v>
      </c>
      <c r="H1331">
        <f t="shared" si="101"/>
        <v>1</v>
      </c>
      <c r="I1331" t="str">
        <f>INDEX(META!$B:$B,MATCH(B1331,META!$A:$A,0))</f>
        <v>Jund Wildfire</v>
      </c>
      <c r="J1331" t="str">
        <f>INDEX(META!$B:$B,MATCH(D1331,META!$A:$A,0))</f>
        <v>Dimir Faeries</v>
      </c>
      <c r="K1331" t="str">
        <f t="shared" si="102"/>
        <v>Jund Wildfire-Dimir Faeries</v>
      </c>
    </row>
    <row r="1332" spans="1:11" x14ac:dyDescent="0.3">
      <c r="A1332">
        <v>302</v>
      </c>
      <c r="B1332" t="s">
        <v>2762</v>
      </c>
      <c r="C1332" t="s">
        <v>27</v>
      </c>
      <c r="D1332" t="s">
        <v>1866</v>
      </c>
      <c r="E1332" s="1" t="str">
        <f t="shared" si="100"/>
        <v>Matteo Chiesa-Marco Antonelli</v>
      </c>
      <c r="F1332" t="str">
        <f t="shared" si="103"/>
        <v>Lost</v>
      </c>
      <c r="G1332" s="1">
        <f t="shared" si="104"/>
        <v>3</v>
      </c>
      <c r="H1332">
        <f t="shared" si="101"/>
        <v>1</v>
      </c>
      <c r="I1332" t="str">
        <f>INDEX(META!$B:$B,MATCH(B1332,META!$A:$A,0))</f>
        <v>Mono Red Synth</v>
      </c>
      <c r="J1332" t="str">
        <f>INDEX(META!$B:$B,MATCH(D1332,META!$A:$A,0))</f>
        <v>X Lands Spy</v>
      </c>
      <c r="K1332" t="str">
        <f t="shared" si="102"/>
        <v>Mono Red Synth-X Lands Spy</v>
      </c>
    </row>
    <row r="1333" spans="1:11" x14ac:dyDescent="0.3">
      <c r="A1333">
        <v>303</v>
      </c>
      <c r="B1333" t="s">
        <v>157</v>
      </c>
      <c r="C1333" t="s">
        <v>27</v>
      </c>
      <c r="D1333" t="s">
        <v>1168</v>
      </c>
      <c r="E1333" s="1" t="str">
        <f t="shared" si="100"/>
        <v>Gianluca Vezzoni-Cody Gleeson</v>
      </c>
      <c r="F1333" t="str">
        <f t="shared" si="103"/>
        <v>Lost</v>
      </c>
      <c r="G1333" s="1">
        <f t="shared" si="104"/>
        <v>3</v>
      </c>
      <c r="H1333">
        <f t="shared" si="101"/>
        <v>1</v>
      </c>
      <c r="I1333" t="str">
        <f>INDEX(META!$B:$B,MATCH(B1333,META!$A:$A,0))</f>
        <v>Gardens</v>
      </c>
      <c r="J1333" t="str">
        <f>INDEX(META!$B:$B,MATCH(D1333,META!$A:$A,0))</f>
        <v>Rakdos Madness</v>
      </c>
      <c r="K1333" t="str">
        <f t="shared" si="102"/>
        <v>Gardens-Rakdos Madness</v>
      </c>
    </row>
    <row r="1334" spans="1:11" x14ac:dyDescent="0.3">
      <c r="A1334">
        <v>304</v>
      </c>
      <c r="B1334" t="s">
        <v>1565</v>
      </c>
      <c r="C1334" t="s">
        <v>26</v>
      </c>
      <c r="D1334" t="s">
        <v>267</v>
      </c>
      <c r="E1334" s="1" t="str">
        <f t="shared" si="100"/>
        <v>Daniele Tentoni-Alessandro Benichi</v>
      </c>
      <c r="F1334" t="str">
        <f t="shared" si="103"/>
        <v>Lost</v>
      </c>
      <c r="G1334" s="1">
        <f t="shared" si="104"/>
        <v>3</v>
      </c>
      <c r="H1334">
        <f t="shared" si="101"/>
        <v>1</v>
      </c>
      <c r="I1334" t="str">
        <f>INDEX(META!$B:$B,MATCH(B1334,META!$A:$A,0))</f>
        <v>Boros Synth</v>
      </c>
      <c r="J1334" t="str">
        <f>INDEX(META!$B:$B,MATCH(D1334,META!$A:$A,0))</f>
        <v>Jund Wildfire</v>
      </c>
      <c r="K1334" t="str">
        <f t="shared" si="102"/>
        <v>Boros Synth-Jund Wildfire</v>
      </c>
    </row>
    <row r="1335" spans="1:11" x14ac:dyDescent="0.3">
      <c r="A1335">
        <v>305</v>
      </c>
      <c r="B1335" t="s">
        <v>1330</v>
      </c>
      <c r="C1335" t="s">
        <v>26</v>
      </c>
      <c r="D1335" t="s">
        <v>2875</v>
      </c>
      <c r="E1335" s="1" t="str">
        <f t="shared" si="100"/>
        <v>Mirko Panizzi-Lorenzo Ambrosini</v>
      </c>
      <c r="F1335" t="str">
        <f t="shared" si="103"/>
        <v>Lost</v>
      </c>
      <c r="G1335" s="1">
        <f t="shared" si="104"/>
        <v>3</v>
      </c>
      <c r="H1335">
        <f t="shared" si="101"/>
        <v>1</v>
      </c>
      <c r="I1335" t="str">
        <f>INDEX(META!$B:$B,MATCH(B1335,META!$A:$A,0))</f>
        <v>Flicker Tron</v>
      </c>
      <c r="J1335" t="str">
        <f>INDEX(META!$B:$B,MATCH(D1335,META!$A:$A,0))</f>
        <v>Jund Wildfire</v>
      </c>
      <c r="K1335" t="str">
        <f t="shared" si="102"/>
        <v>Flicker Tron-Jund Wildfire</v>
      </c>
    </row>
    <row r="1336" spans="1:11" x14ac:dyDescent="0.3">
      <c r="A1336">
        <v>306</v>
      </c>
      <c r="B1336" t="s">
        <v>316</v>
      </c>
      <c r="C1336" t="s">
        <v>25</v>
      </c>
      <c r="D1336" t="s">
        <v>1813</v>
      </c>
      <c r="E1336" s="1" t="str">
        <f t="shared" si="100"/>
        <v>Lorenzo Aldegheri-Zakaria Ouyachchou</v>
      </c>
      <c r="F1336" t="str">
        <f t="shared" si="103"/>
        <v>Won</v>
      </c>
      <c r="G1336" s="1">
        <f t="shared" si="104"/>
        <v>3</v>
      </c>
      <c r="H1336">
        <f t="shared" si="101"/>
        <v>1</v>
      </c>
      <c r="I1336" t="str">
        <f>INDEX(META!$B:$B,MATCH(B1336,META!$A:$A,0))</f>
        <v>Jund Wildfire</v>
      </c>
      <c r="J1336" t="str">
        <f>INDEX(META!$B:$B,MATCH(D1336,META!$A:$A,0))</f>
        <v>Rakdos Madness</v>
      </c>
      <c r="K1336" t="str">
        <f t="shared" si="102"/>
        <v>Jund Wildfire-Rakdos Madness</v>
      </c>
    </row>
    <row r="1337" spans="1:11" x14ac:dyDescent="0.3">
      <c r="A1337">
        <v>307</v>
      </c>
      <c r="B1337" t="s">
        <v>2374</v>
      </c>
      <c r="C1337" t="s">
        <v>25</v>
      </c>
      <c r="D1337" t="s">
        <v>2249</v>
      </c>
      <c r="E1337" s="1" t="str">
        <f t="shared" si="100"/>
        <v>Francesco Panaro-Leonardo Poleggi</v>
      </c>
      <c r="F1337" t="str">
        <f t="shared" si="103"/>
        <v>Won</v>
      </c>
      <c r="G1337" s="1">
        <f t="shared" si="104"/>
        <v>3</v>
      </c>
      <c r="H1337">
        <f t="shared" si="101"/>
        <v>1</v>
      </c>
      <c r="I1337" t="str">
        <f>INDEX(META!$B:$B,MATCH(B1337,META!$A:$A,0))</f>
        <v>Mono Red Madness</v>
      </c>
      <c r="J1337" t="str">
        <f>INDEX(META!$B:$B,MATCH(D1337,META!$A:$A,0))</f>
        <v>Rakdos Madness</v>
      </c>
      <c r="K1337" t="str">
        <f t="shared" si="102"/>
        <v>Mono Red Madness-Rakdos Madness</v>
      </c>
    </row>
    <row r="1338" spans="1:11" x14ac:dyDescent="0.3">
      <c r="A1338">
        <v>308</v>
      </c>
      <c r="B1338" t="s">
        <v>2406</v>
      </c>
      <c r="C1338" t="s">
        <v>27</v>
      </c>
      <c r="D1338" t="s">
        <v>242</v>
      </c>
      <c r="E1338" s="1" t="str">
        <f t="shared" si="100"/>
        <v>Béla Varga-Nicola Cordeschi</v>
      </c>
      <c r="F1338" t="str">
        <f t="shared" si="103"/>
        <v>Lost</v>
      </c>
      <c r="G1338" s="1">
        <f t="shared" si="104"/>
        <v>3</v>
      </c>
      <c r="H1338">
        <f t="shared" si="101"/>
        <v>1</v>
      </c>
      <c r="I1338" t="str">
        <f>INDEX(META!$B:$B,MATCH(B1338,META!$A:$A,0))</f>
        <v>Dredge</v>
      </c>
      <c r="J1338" t="str">
        <f>INDEX(META!$B:$B,MATCH(D1338,META!$A:$A,0))</f>
        <v>X Lands Spy</v>
      </c>
      <c r="K1338" t="str">
        <f t="shared" si="102"/>
        <v>Dredge-X Lands Spy</v>
      </c>
    </row>
    <row r="1339" spans="1:11" x14ac:dyDescent="0.3">
      <c r="A1339">
        <v>309</v>
      </c>
      <c r="B1339" t="s">
        <v>273</v>
      </c>
      <c r="C1339" t="s">
        <v>27</v>
      </c>
      <c r="D1339" t="s">
        <v>2234</v>
      </c>
      <c r="E1339" s="1" t="str">
        <f t="shared" si="100"/>
        <v>Marcello Tomasina-marco lijoi</v>
      </c>
      <c r="F1339" t="str">
        <f t="shared" si="103"/>
        <v>Lost</v>
      </c>
      <c r="G1339" s="1">
        <f t="shared" si="104"/>
        <v>3</v>
      </c>
      <c r="H1339">
        <f t="shared" si="101"/>
        <v>1</v>
      </c>
      <c r="I1339" t="str">
        <f>INDEX(META!$B:$B,MATCH(B1339,META!$A:$A,0))</f>
        <v>Gardens</v>
      </c>
      <c r="J1339" t="str">
        <f>INDEX(META!$B:$B,MATCH(D1339,META!$A:$A,0))</f>
        <v>Walls</v>
      </c>
      <c r="K1339" t="str">
        <f t="shared" si="102"/>
        <v>Gardens-Walls</v>
      </c>
    </row>
    <row r="1340" spans="1:11" x14ac:dyDescent="0.3">
      <c r="A1340">
        <v>310</v>
      </c>
      <c r="B1340" t="s">
        <v>769</v>
      </c>
      <c r="C1340" t="s">
        <v>25</v>
      </c>
      <c r="D1340" t="s">
        <v>1750</v>
      </c>
      <c r="E1340" s="1" t="str">
        <f t="shared" si="100"/>
        <v>Riccardo Ceridono-Marco Gallo</v>
      </c>
      <c r="F1340" t="str">
        <f t="shared" si="103"/>
        <v>Won</v>
      </c>
      <c r="G1340" s="1">
        <f t="shared" si="104"/>
        <v>3</v>
      </c>
      <c r="H1340">
        <f t="shared" si="101"/>
        <v>1</v>
      </c>
      <c r="I1340" t="str">
        <f>INDEX(META!$B:$B,MATCH(B1340,META!$A:$A,0))</f>
        <v>Mono Red Synth</v>
      </c>
      <c r="J1340" t="str">
        <f>INDEX(META!$B:$B,MATCH(D1340,META!$A:$A,0))</f>
        <v>Gruul Ponza</v>
      </c>
      <c r="K1340" t="str">
        <f t="shared" si="102"/>
        <v>Mono Red Synth-Gruul Ponza</v>
      </c>
    </row>
    <row r="1341" spans="1:11" x14ac:dyDescent="0.3">
      <c r="A1341">
        <v>311</v>
      </c>
      <c r="B1341" t="s">
        <v>2138</v>
      </c>
      <c r="C1341" t="s">
        <v>26</v>
      </c>
      <c r="D1341" t="s">
        <v>1776</v>
      </c>
      <c r="E1341" s="1" t="str">
        <f t="shared" si="100"/>
        <v>Alessio cavaglià-Michele Gasperi</v>
      </c>
      <c r="F1341" t="str">
        <f t="shared" si="103"/>
        <v>Lost</v>
      </c>
      <c r="G1341" s="1">
        <f t="shared" si="104"/>
        <v>3</v>
      </c>
      <c r="H1341">
        <f t="shared" si="101"/>
        <v>1</v>
      </c>
      <c r="I1341" t="str">
        <f>INDEX(META!$B:$B,MATCH(B1341,META!$A:$A,0))</f>
        <v>Dimir Terror</v>
      </c>
      <c r="J1341" t="str">
        <f>INDEX(META!$B:$B,MATCH(D1341,META!$A:$A,0))</f>
        <v>Mono Blue Terror</v>
      </c>
      <c r="K1341" t="str">
        <f t="shared" si="102"/>
        <v>Dimir Terror-Mono Blue Terror</v>
      </c>
    </row>
    <row r="1342" spans="1:11" x14ac:dyDescent="0.3">
      <c r="A1342">
        <v>312</v>
      </c>
      <c r="B1342" t="s">
        <v>1797</v>
      </c>
      <c r="C1342" t="s">
        <v>27</v>
      </c>
      <c r="D1342" t="s">
        <v>1568</v>
      </c>
      <c r="E1342" s="1" t="str">
        <f t="shared" si="100"/>
        <v>francesco penone-Roberto Arfavelli</v>
      </c>
      <c r="F1342" t="str">
        <f t="shared" si="103"/>
        <v>Lost</v>
      </c>
      <c r="G1342" s="1">
        <f t="shared" si="104"/>
        <v>3</v>
      </c>
      <c r="H1342">
        <f t="shared" si="101"/>
        <v>1</v>
      </c>
      <c r="I1342" t="str">
        <f>INDEX(META!$B:$B,MATCH(B1342,META!$A:$A,0))</f>
        <v>Dimir Snacker</v>
      </c>
      <c r="J1342" t="str">
        <f>INDEX(META!$B:$B,MATCH(D1342,META!$A:$A,0))</f>
        <v>Mono Red Synth</v>
      </c>
      <c r="K1342" t="str">
        <f t="shared" si="102"/>
        <v>Dimir Snacker-Mono Red Synth</v>
      </c>
    </row>
    <row r="1343" spans="1:11" x14ac:dyDescent="0.3">
      <c r="A1343">
        <v>313</v>
      </c>
      <c r="B1343" t="s">
        <v>334</v>
      </c>
      <c r="C1343" t="s">
        <v>25</v>
      </c>
      <c r="D1343" t="s">
        <v>1855</v>
      </c>
      <c r="E1343" s="1" t="str">
        <f t="shared" si="100"/>
        <v>Roberto Paoli-Francesco Santori</v>
      </c>
      <c r="F1343" t="str">
        <f t="shared" si="103"/>
        <v>Won</v>
      </c>
      <c r="G1343" s="1">
        <f t="shared" si="104"/>
        <v>3</v>
      </c>
      <c r="H1343">
        <f t="shared" si="101"/>
        <v>1</v>
      </c>
      <c r="I1343" t="str">
        <f>INDEX(META!$B:$B,MATCH(B1343,META!$A:$A,0))</f>
        <v>Mono Red Madness</v>
      </c>
      <c r="J1343" t="str">
        <f>INDEX(META!$B:$B,MATCH(D1343,META!$A:$A,0))</f>
        <v>Mono Red Synth</v>
      </c>
      <c r="K1343" t="str">
        <f t="shared" si="102"/>
        <v>Mono Red Madness-Mono Red Synth</v>
      </c>
    </row>
    <row r="1344" spans="1:11" x14ac:dyDescent="0.3">
      <c r="A1344">
        <v>314</v>
      </c>
      <c r="B1344" t="s">
        <v>2511</v>
      </c>
      <c r="C1344" t="s">
        <v>25</v>
      </c>
      <c r="D1344" t="s">
        <v>296</v>
      </c>
      <c r="E1344" s="1" t="str">
        <f t="shared" si="100"/>
        <v>Lorenzo Geirola-Francesco Barzanò</v>
      </c>
      <c r="F1344" t="str">
        <f t="shared" si="103"/>
        <v>Won</v>
      </c>
      <c r="G1344" s="1">
        <f t="shared" si="104"/>
        <v>3</v>
      </c>
      <c r="H1344">
        <f t="shared" si="101"/>
        <v>1</v>
      </c>
      <c r="I1344" t="str">
        <f>INDEX(META!$B:$B,MATCH(B1344,META!$A:$A,0))</f>
        <v>Mono Blue Terror</v>
      </c>
      <c r="J1344" t="str">
        <f>INDEX(META!$B:$B,MATCH(D1344,META!$A:$A,0))</f>
        <v>Mono Black Midrange</v>
      </c>
      <c r="K1344" t="str">
        <f t="shared" si="102"/>
        <v>Mono Blue Terror-Mono Black Midrange</v>
      </c>
    </row>
    <row r="1345" spans="1:11" x14ac:dyDescent="0.3">
      <c r="A1345">
        <v>315</v>
      </c>
      <c r="B1345" t="s">
        <v>186</v>
      </c>
      <c r="C1345" t="s">
        <v>28</v>
      </c>
      <c r="D1345" t="s">
        <v>1978</v>
      </c>
      <c r="E1345" s="1" t="str">
        <f t="shared" ref="E1345:E1408" si="105">B1345&amp;"-"&amp;D1345</f>
        <v>Lorenzo Lamberti-Lorenzo Pucci</v>
      </c>
      <c r="F1345" t="str">
        <f t="shared" si="103"/>
        <v>Won</v>
      </c>
      <c r="G1345" s="1">
        <f t="shared" si="104"/>
        <v>3</v>
      </c>
      <c r="H1345">
        <f t="shared" si="101"/>
        <v>1</v>
      </c>
      <c r="I1345" t="str">
        <f>INDEX(META!$B:$B,MATCH(B1345,META!$A:$A,0))</f>
        <v>Jund Wildfire</v>
      </c>
      <c r="J1345" t="str">
        <f>INDEX(META!$B:$B,MATCH(D1345,META!$A:$A,0))</f>
        <v>Mono Blue Terror</v>
      </c>
      <c r="K1345" t="str">
        <f t="shared" si="102"/>
        <v>Jund Wildfire-Mono Blue Terror</v>
      </c>
    </row>
    <row r="1346" spans="1:11" x14ac:dyDescent="0.3">
      <c r="A1346">
        <v>316</v>
      </c>
      <c r="B1346" t="s">
        <v>85</v>
      </c>
      <c r="C1346" t="s">
        <v>28</v>
      </c>
      <c r="D1346" t="s">
        <v>2412</v>
      </c>
      <c r="E1346" s="1" t="str">
        <f t="shared" si="105"/>
        <v>Ettore Mingardo-Marcell Réti</v>
      </c>
      <c r="F1346" t="str">
        <f t="shared" si="103"/>
        <v>Won</v>
      </c>
      <c r="G1346" s="1">
        <f t="shared" si="104"/>
        <v>3</v>
      </c>
      <c r="H1346">
        <f t="shared" ref="H1346:H1409" si="106">AND(I1346&gt;0,J1346&gt;0)*1</f>
        <v>1</v>
      </c>
      <c r="I1346" t="str">
        <f>INDEX(META!$B:$B,MATCH(B1346,META!$A:$A,0))</f>
        <v>X Lands Spy</v>
      </c>
      <c r="J1346" t="str">
        <f>INDEX(META!$B:$B,MATCH(D1346,META!$A:$A,0))</f>
        <v>Rakdos Madness</v>
      </c>
      <c r="K1346" t="str">
        <f t="shared" ref="K1346:K1409" si="107">I1346&amp;"-"&amp;J1346</f>
        <v>X Lands Spy-Rakdos Madness</v>
      </c>
    </row>
    <row r="1347" spans="1:11" x14ac:dyDescent="0.3">
      <c r="A1347">
        <v>317</v>
      </c>
      <c r="B1347" t="s">
        <v>2068</v>
      </c>
      <c r="C1347" t="s">
        <v>26</v>
      </c>
      <c r="D1347" t="s">
        <v>159</v>
      </c>
      <c r="E1347" s="1" t="str">
        <f t="shared" si="105"/>
        <v>Paolo Ferri-matteo rullo</v>
      </c>
      <c r="F1347" t="str">
        <f t="shared" ref="F1347:F1410" si="108">_xlfn.TEXTBEFORE(C1347," ")</f>
        <v>Lost</v>
      </c>
      <c r="G1347" s="1">
        <f t="shared" ref="G1347:G1410" si="109">IF(A1347&gt;=A1346,G1346,G1346+1)</f>
        <v>3</v>
      </c>
      <c r="H1347">
        <f t="shared" si="106"/>
        <v>1</v>
      </c>
      <c r="I1347" t="str">
        <f>INDEX(META!$B:$B,MATCH(B1347,META!$A:$A,0))</f>
        <v>Monsters Tron</v>
      </c>
      <c r="J1347" t="str">
        <f>INDEX(META!$B:$B,MATCH(D1347,META!$A:$A,0))</f>
        <v>Jund Wildfire</v>
      </c>
      <c r="K1347" t="str">
        <f t="shared" si="107"/>
        <v>Monsters Tron-Jund Wildfire</v>
      </c>
    </row>
    <row r="1348" spans="1:11" x14ac:dyDescent="0.3">
      <c r="A1348">
        <v>318</v>
      </c>
      <c r="B1348" t="s">
        <v>2552</v>
      </c>
      <c r="C1348" t="s">
        <v>27</v>
      </c>
      <c r="D1348" t="s">
        <v>337</v>
      </c>
      <c r="E1348" s="1" t="str">
        <f t="shared" si="105"/>
        <v>Giuseppe Amandorla-Andrea Simonetta</v>
      </c>
      <c r="F1348" t="str">
        <f t="shared" si="108"/>
        <v>Lost</v>
      </c>
      <c r="G1348" s="1">
        <f t="shared" si="109"/>
        <v>3</v>
      </c>
      <c r="H1348">
        <f t="shared" si="106"/>
        <v>1</v>
      </c>
      <c r="I1348" t="str">
        <f>INDEX(META!$B:$B,MATCH(B1348,META!$A:$A,0))</f>
        <v>Mono Blue Terror</v>
      </c>
      <c r="J1348" t="str">
        <f>INDEX(META!$B:$B,MATCH(D1348,META!$A:$A,0))</f>
        <v>High Tide Combo</v>
      </c>
      <c r="K1348" t="str">
        <f t="shared" si="107"/>
        <v>Mono Blue Terror-High Tide Combo</v>
      </c>
    </row>
    <row r="1349" spans="1:11" x14ac:dyDescent="0.3">
      <c r="A1349">
        <v>319</v>
      </c>
      <c r="B1349" t="s">
        <v>2092</v>
      </c>
      <c r="C1349" t="s">
        <v>25</v>
      </c>
      <c r="D1349" t="s">
        <v>619</v>
      </c>
      <c r="E1349" s="1" t="str">
        <f t="shared" si="105"/>
        <v>Piergiorgio Mascagna-Lorenzo Romanò</v>
      </c>
      <c r="F1349" t="str">
        <f t="shared" si="108"/>
        <v>Won</v>
      </c>
      <c r="G1349" s="1">
        <f t="shared" si="109"/>
        <v>3</v>
      </c>
      <c r="H1349">
        <f t="shared" si="106"/>
        <v>1</v>
      </c>
      <c r="I1349" t="str">
        <f>INDEX(META!$B:$B,MATCH(B1349,META!$A:$A,0))</f>
        <v>Elves</v>
      </c>
      <c r="J1349" t="str">
        <f>INDEX(META!$B:$B,MATCH(D1349,META!$A:$A,0))</f>
        <v>Mono Blue Aggro</v>
      </c>
      <c r="K1349" t="str">
        <f t="shared" si="107"/>
        <v>Elves-Mono Blue Aggro</v>
      </c>
    </row>
    <row r="1350" spans="1:11" x14ac:dyDescent="0.3">
      <c r="A1350">
        <v>320</v>
      </c>
      <c r="B1350" t="s">
        <v>2207</v>
      </c>
      <c r="C1350" t="s">
        <v>26</v>
      </c>
      <c r="D1350" t="s">
        <v>351</v>
      </c>
      <c r="E1350" s="1" t="str">
        <f t="shared" si="105"/>
        <v>Jacopo Galli-Tommaso Punis</v>
      </c>
      <c r="F1350" t="str">
        <f t="shared" si="108"/>
        <v>Lost</v>
      </c>
      <c r="G1350" s="1">
        <f t="shared" si="109"/>
        <v>3</v>
      </c>
      <c r="H1350">
        <f t="shared" si="106"/>
        <v>1</v>
      </c>
      <c r="I1350" t="str">
        <f>INDEX(META!$B:$B,MATCH(B1350,META!$A:$A,0))</f>
        <v>Jund Wildfire</v>
      </c>
      <c r="J1350" t="str">
        <f>INDEX(META!$B:$B,MATCH(D1350,META!$A:$A,0))</f>
        <v>Gruul Monsters</v>
      </c>
      <c r="K1350" t="str">
        <f t="shared" si="107"/>
        <v>Jund Wildfire-Gruul Monsters</v>
      </c>
    </row>
    <row r="1351" spans="1:11" x14ac:dyDescent="0.3">
      <c r="A1351">
        <v>321</v>
      </c>
      <c r="B1351" t="s">
        <v>2394</v>
      </c>
      <c r="C1351" t="s">
        <v>27</v>
      </c>
      <c r="D1351" t="s">
        <v>698</v>
      </c>
      <c r="E1351" s="1" t="str">
        <f t="shared" si="105"/>
        <v>Federico Sargenti-Flavio Cacelli</v>
      </c>
      <c r="F1351" t="str">
        <f t="shared" si="108"/>
        <v>Lost</v>
      </c>
      <c r="G1351" s="1">
        <f t="shared" si="109"/>
        <v>3</v>
      </c>
      <c r="H1351">
        <f t="shared" si="106"/>
        <v>1</v>
      </c>
      <c r="I1351" t="str">
        <f>INDEX(META!$B:$B,MATCH(B1351,META!$A:$A,0))</f>
        <v>Mono Blue Aggro</v>
      </c>
      <c r="J1351" t="str">
        <f>INDEX(META!$B:$B,MATCH(D1351,META!$A:$A,0))</f>
        <v>Elves</v>
      </c>
      <c r="K1351" t="str">
        <f t="shared" si="107"/>
        <v>Mono Blue Aggro-Elves</v>
      </c>
    </row>
    <row r="1352" spans="1:11" x14ac:dyDescent="0.3">
      <c r="A1352">
        <v>322</v>
      </c>
      <c r="B1352" t="s">
        <v>140</v>
      </c>
      <c r="C1352" t="s">
        <v>25</v>
      </c>
      <c r="D1352" t="s">
        <v>2331</v>
      </c>
      <c r="E1352" s="1" t="str">
        <f t="shared" si="105"/>
        <v>alessio zanni-Leonardo Boccetti</v>
      </c>
      <c r="F1352" t="str">
        <f t="shared" si="108"/>
        <v>Won</v>
      </c>
      <c r="G1352" s="1">
        <f t="shared" si="109"/>
        <v>3</v>
      </c>
      <c r="H1352">
        <f t="shared" si="106"/>
        <v>1</v>
      </c>
      <c r="I1352" t="str">
        <f>INDEX(META!$B:$B,MATCH(B1352,META!$A:$A,0))</f>
        <v>High Tide Combo</v>
      </c>
      <c r="J1352" t="str">
        <f>INDEX(META!$B:$B,MATCH(D1352,META!$A:$A,0))</f>
        <v>Rakdos Madness</v>
      </c>
      <c r="K1352" t="str">
        <f t="shared" si="107"/>
        <v>High Tide Combo-Rakdos Madness</v>
      </c>
    </row>
    <row r="1353" spans="1:11" x14ac:dyDescent="0.3">
      <c r="A1353">
        <v>323</v>
      </c>
      <c r="B1353" t="s">
        <v>308</v>
      </c>
      <c r="C1353" t="s">
        <v>31</v>
      </c>
      <c r="D1353" t="s">
        <v>2355</v>
      </c>
      <c r="E1353" s="1" t="str">
        <f t="shared" si="105"/>
        <v>Augusto Bonilauri-Joris Peschel</v>
      </c>
      <c r="F1353" t="str">
        <f t="shared" si="108"/>
        <v>Won</v>
      </c>
      <c r="G1353" s="1">
        <f t="shared" si="109"/>
        <v>3</v>
      </c>
      <c r="H1353">
        <f t="shared" si="106"/>
        <v>1</v>
      </c>
      <c r="I1353" t="str">
        <f>INDEX(META!$B:$B,MATCH(B1353,META!$A:$A,0))</f>
        <v>Jund Wildfire</v>
      </c>
      <c r="J1353" t="str">
        <f>INDEX(META!$B:$B,MATCH(D1353,META!$A:$A,0))</f>
        <v>White Weenie</v>
      </c>
      <c r="K1353" t="str">
        <f t="shared" si="107"/>
        <v>Jund Wildfire-White Weenie</v>
      </c>
    </row>
    <row r="1354" spans="1:11" x14ac:dyDescent="0.3">
      <c r="A1354">
        <v>324</v>
      </c>
      <c r="B1354" t="s">
        <v>2334</v>
      </c>
      <c r="C1354" t="s">
        <v>26</v>
      </c>
      <c r="D1354" t="s">
        <v>3266</v>
      </c>
      <c r="E1354" s="1" t="str">
        <f t="shared" si="105"/>
        <v>Lorenzo Mandelli-tommaso casini</v>
      </c>
      <c r="F1354" t="str">
        <f t="shared" si="108"/>
        <v>Lost</v>
      </c>
      <c r="G1354" s="1">
        <f t="shared" si="109"/>
        <v>3</v>
      </c>
      <c r="H1354">
        <f t="shared" si="106"/>
        <v>1</v>
      </c>
      <c r="I1354" t="str">
        <f>INDEX(META!$B:$B,MATCH(B1354,META!$A:$A,0))</f>
        <v>Bogles</v>
      </c>
      <c r="J1354" t="str">
        <f>INDEX(META!$B:$B,MATCH(D1354,META!$A:$A,0))</f>
        <v>Jund Wildfire</v>
      </c>
      <c r="K1354" t="str">
        <f t="shared" si="107"/>
        <v>Bogles-Jund Wildfire</v>
      </c>
    </row>
    <row r="1355" spans="1:11" x14ac:dyDescent="0.3">
      <c r="A1355">
        <v>325</v>
      </c>
      <c r="B1355" t="s">
        <v>299</v>
      </c>
      <c r="C1355" t="s">
        <v>28</v>
      </c>
      <c r="D1355" t="s">
        <v>2383</v>
      </c>
      <c r="E1355" s="1" t="str">
        <f t="shared" si="105"/>
        <v>Lorenzo Bachiorri-Italo Nicola Ponce Pasini Judice Neto</v>
      </c>
      <c r="F1355" t="str">
        <f t="shared" si="108"/>
        <v>Won</v>
      </c>
      <c r="G1355" s="1">
        <f t="shared" si="109"/>
        <v>3</v>
      </c>
      <c r="H1355">
        <f t="shared" si="106"/>
        <v>1</v>
      </c>
      <c r="I1355" t="str">
        <f>INDEX(META!$B:$B,MATCH(B1355,META!$A:$A,0))</f>
        <v>Mono Red Synth</v>
      </c>
      <c r="J1355" t="str">
        <f>INDEX(META!$B:$B,MATCH(D1355,META!$A:$A,0))</f>
        <v>Mono Blue Aggro</v>
      </c>
      <c r="K1355" t="str">
        <f t="shared" si="107"/>
        <v>Mono Red Synth-Mono Blue Aggro</v>
      </c>
    </row>
    <row r="1356" spans="1:11" x14ac:dyDescent="0.3">
      <c r="A1356">
        <v>326</v>
      </c>
      <c r="B1356" t="s">
        <v>2537</v>
      </c>
      <c r="C1356" t="s">
        <v>28</v>
      </c>
      <c r="D1356" t="s">
        <v>2242</v>
      </c>
      <c r="E1356" s="1" t="str">
        <f t="shared" si="105"/>
        <v>antonio cuomo-Ivano Di Gioia</v>
      </c>
      <c r="F1356" t="str">
        <f t="shared" si="108"/>
        <v>Won</v>
      </c>
      <c r="G1356" s="1">
        <f t="shared" si="109"/>
        <v>3</v>
      </c>
      <c r="H1356">
        <f t="shared" si="106"/>
        <v>1</v>
      </c>
      <c r="I1356" t="str">
        <f>INDEX(META!$B:$B,MATCH(B1356,META!$A:$A,0))</f>
        <v>Mono Blue Aggro</v>
      </c>
      <c r="J1356" t="str">
        <f>INDEX(META!$B:$B,MATCH(D1356,META!$A:$A,0))</f>
        <v>Mono Blue Aggro</v>
      </c>
      <c r="K1356" t="str">
        <f t="shared" si="107"/>
        <v>Mono Blue Aggro-Mono Blue Aggro</v>
      </c>
    </row>
    <row r="1357" spans="1:11" x14ac:dyDescent="0.3">
      <c r="A1357">
        <v>327</v>
      </c>
      <c r="B1357" t="s">
        <v>896</v>
      </c>
      <c r="C1357" t="s">
        <v>26</v>
      </c>
      <c r="D1357" t="s">
        <v>2586</v>
      </c>
      <c r="E1357" s="1" t="str">
        <f t="shared" si="105"/>
        <v>lorenzo cupini-Lorenzo Tosi</v>
      </c>
      <c r="F1357" t="str">
        <f t="shared" si="108"/>
        <v>Lost</v>
      </c>
      <c r="G1357" s="1">
        <f t="shared" si="109"/>
        <v>3</v>
      </c>
      <c r="H1357">
        <f t="shared" si="106"/>
        <v>1</v>
      </c>
      <c r="I1357" t="str">
        <f>INDEX(META!$B:$B,MATCH(B1357,META!$A:$A,0))</f>
        <v>Mono Red Blitz</v>
      </c>
      <c r="J1357" t="str">
        <f>INDEX(META!$B:$B,MATCH(D1357,META!$A:$A,0))</f>
        <v>Mono Blue Aggro</v>
      </c>
      <c r="K1357" t="str">
        <f t="shared" si="107"/>
        <v>Mono Red Blitz-Mono Blue Aggro</v>
      </c>
    </row>
    <row r="1358" spans="1:11" x14ac:dyDescent="0.3">
      <c r="A1358">
        <v>328</v>
      </c>
      <c r="B1358" t="s">
        <v>345</v>
      </c>
      <c r="C1358" t="s">
        <v>25</v>
      </c>
      <c r="D1358" t="s">
        <v>2660</v>
      </c>
      <c r="E1358" s="1" t="str">
        <f t="shared" si="105"/>
        <v>_Glauco_ Flori-Lorenzo Traversa</v>
      </c>
      <c r="F1358" t="str">
        <f t="shared" si="108"/>
        <v>Won</v>
      </c>
      <c r="G1358" s="1">
        <f t="shared" si="109"/>
        <v>3</v>
      </c>
      <c r="H1358">
        <f t="shared" si="106"/>
        <v>1</v>
      </c>
      <c r="I1358" t="str">
        <f>INDEX(META!$B:$B,MATCH(B1358,META!$A:$A,0))</f>
        <v>Mono Red Madness</v>
      </c>
      <c r="J1358" t="str">
        <f>INDEX(META!$B:$B,MATCH(D1358,META!$A:$A,0))</f>
        <v>Gruul Monsters</v>
      </c>
      <c r="K1358" t="str">
        <f t="shared" si="107"/>
        <v>Mono Red Madness-Gruul Monsters</v>
      </c>
    </row>
    <row r="1359" spans="1:11" x14ac:dyDescent="0.3">
      <c r="A1359">
        <v>329</v>
      </c>
      <c r="B1359" t="s">
        <v>325</v>
      </c>
      <c r="C1359" t="s">
        <v>25</v>
      </c>
      <c r="D1359" t="s">
        <v>2611</v>
      </c>
      <c r="E1359" s="1" t="str">
        <f t="shared" si="105"/>
        <v>Mattia Molinero-Carlo Tummolillo</v>
      </c>
      <c r="F1359" t="str">
        <f t="shared" si="108"/>
        <v>Won</v>
      </c>
      <c r="G1359" s="1">
        <f t="shared" si="109"/>
        <v>3</v>
      </c>
      <c r="H1359">
        <f t="shared" si="106"/>
        <v>1</v>
      </c>
      <c r="I1359" t="str">
        <f>INDEX(META!$B:$B,MATCH(B1359,META!$A:$A,0))</f>
        <v>High Tide Combo</v>
      </c>
      <c r="J1359" t="str">
        <f>INDEX(META!$B:$B,MATCH(D1359,META!$A:$A,0))</f>
        <v>White Weenie</v>
      </c>
      <c r="K1359" t="str">
        <f t="shared" si="107"/>
        <v>High Tide Combo-White Weenie</v>
      </c>
    </row>
    <row r="1360" spans="1:11" x14ac:dyDescent="0.3">
      <c r="A1360">
        <v>330</v>
      </c>
      <c r="B1360" t="s">
        <v>199</v>
      </c>
      <c r="C1360" t="s">
        <v>28</v>
      </c>
      <c r="D1360" t="s">
        <v>235</v>
      </c>
      <c r="E1360" s="1" t="str">
        <f t="shared" si="105"/>
        <v>Gregorio Galeotti-Moritz Feuerpfeil</v>
      </c>
      <c r="F1360" t="str">
        <f t="shared" si="108"/>
        <v>Won</v>
      </c>
      <c r="G1360" s="1">
        <f t="shared" si="109"/>
        <v>3</v>
      </c>
      <c r="H1360">
        <f t="shared" si="106"/>
        <v>1</v>
      </c>
      <c r="I1360" t="str">
        <f>INDEX(META!$B:$B,MATCH(B1360,META!$A:$A,0))</f>
        <v>Azorius Familiars</v>
      </c>
      <c r="J1360" t="str">
        <f>INDEX(META!$B:$B,MATCH(D1360,META!$A:$A,0))</f>
        <v>Rakdos Madness</v>
      </c>
      <c r="K1360" t="str">
        <f t="shared" si="107"/>
        <v>Azorius Familiars-Rakdos Madness</v>
      </c>
    </row>
    <row r="1361" spans="1:11" x14ac:dyDescent="0.3">
      <c r="A1361">
        <v>331</v>
      </c>
      <c r="B1361" t="s">
        <v>1530</v>
      </c>
      <c r="C1361" t="s">
        <v>25</v>
      </c>
      <c r="D1361" t="s">
        <v>2675</v>
      </c>
      <c r="E1361" s="1" t="str">
        <f t="shared" si="105"/>
        <v>Erbaldo Baldi-Cristian ridolfi</v>
      </c>
      <c r="F1361" t="str">
        <f t="shared" si="108"/>
        <v>Won</v>
      </c>
      <c r="G1361" s="1">
        <f t="shared" si="109"/>
        <v>3</v>
      </c>
      <c r="H1361">
        <f t="shared" si="106"/>
        <v>1</v>
      </c>
      <c r="I1361" t="str">
        <f>INDEX(META!$B:$B,MATCH(B1361,META!$A:$A,0))</f>
        <v>Mono Blue Aggro</v>
      </c>
      <c r="J1361" t="str">
        <f>INDEX(META!$B:$B,MATCH(D1361,META!$A:$A,0))</f>
        <v>Mono Red Madness</v>
      </c>
      <c r="K1361" t="str">
        <f t="shared" si="107"/>
        <v>Mono Blue Aggro-Mono Red Madness</v>
      </c>
    </row>
    <row r="1362" spans="1:11" x14ac:dyDescent="0.3">
      <c r="A1362">
        <v>332</v>
      </c>
      <c r="B1362" t="s">
        <v>2715</v>
      </c>
      <c r="C1362" t="s">
        <v>25</v>
      </c>
      <c r="D1362" t="s">
        <v>222</v>
      </c>
      <c r="E1362" s="1" t="str">
        <f t="shared" si="105"/>
        <v>Andrea Decarlo-Nicolò Brandolese</v>
      </c>
      <c r="F1362" t="str">
        <f t="shared" si="108"/>
        <v>Won</v>
      </c>
      <c r="G1362" s="1">
        <f t="shared" si="109"/>
        <v>3</v>
      </c>
      <c r="H1362">
        <f t="shared" si="106"/>
        <v>1</v>
      </c>
      <c r="I1362" t="str">
        <f>INDEX(META!$B:$B,MATCH(B1362,META!$A:$A,0))</f>
        <v>Mono Red Madness</v>
      </c>
      <c r="J1362" t="str">
        <f>INDEX(META!$B:$B,MATCH(D1362,META!$A:$A,0))</f>
        <v>Walls</v>
      </c>
      <c r="K1362" t="str">
        <f t="shared" si="107"/>
        <v>Mono Red Madness-Walls</v>
      </c>
    </row>
    <row r="1363" spans="1:11" x14ac:dyDescent="0.3">
      <c r="A1363">
        <v>333</v>
      </c>
      <c r="B1363" t="s">
        <v>2772</v>
      </c>
      <c r="C1363" t="s">
        <v>27</v>
      </c>
      <c r="D1363" t="s">
        <v>2049</v>
      </c>
      <c r="E1363" s="1" t="str">
        <f t="shared" si="105"/>
        <v>Davide Castrianni-Salvatore Chiavazzo</v>
      </c>
      <c r="F1363" t="str">
        <f t="shared" si="108"/>
        <v>Lost</v>
      </c>
      <c r="G1363" s="1">
        <f t="shared" si="109"/>
        <v>3</v>
      </c>
      <c r="H1363">
        <f t="shared" si="106"/>
        <v>1</v>
      </c>
      <c r="I1363" t="str">
        <f>INDEX(META!$B:$B,MATCH(B1363,META!$A:$A,0))</f>
        <v>Mono Red Synth</v>
      </c>
      <c r="J1363" t="str">
        <f>INDEX(META!$B:$B,MATCH(D1363,META!$A:$A,0))</f>
        <v>High Tide Combo</v>
      </c>
      <c r="K1363" t="str">
        <f t="shared" si="107"/>
        <v>Mono Red Synth-High Tide Combo</v>
      </c>
    </row>
    <row r="1364" spans="1:11" x14ac:dyDescent="0.3">
      <c r="A1364">
        <v>334</v>
      </c>
      <c r="B1364" t="s">
        <v>2787</v>
      </c>
      <c r="C1364" t="s">
        <v>27</v>
      </c>
      <c r="D1364" t="s">
        <v>412</v>
      </c>
      <c r="E1364" s="1" t="str">
        <f t="shared" si="105"/>
        <v>Diego Benente-Placido Amicone</v>
      </c>
      <c r="F1364" t="str">
        <f t="shared" si="108"/>
        <v>Lost</v>
      </c>
      <c r="G1364" s="1">
        <f t="shared" si="109"/>
        <v>3</v>
      </c>
      <c r="H1364">
        <f t="shared" si="106"/>
        <v>1</v>
      </c>
      <c r="I1364" t="str">
        <f>INDEX(META!$B:$B,MATCH(B1364,META!$A:$A,0))</f>
        <v>Jund Wildfire</v>
      </c>
      <c r="J1364" t="str">
        <f>INDEX(META!$B:$B,MATCH(D1364,META!$A:$A,0))</f>
        <v>Mono Red Synth</v>
      </c>
      <c r="K1364" t="str">
        <f t="shared" si="107"/>
        <v>Jund Wildfire-Mono Red Synth</v>
      </c>
    </row>
    <row r="1365" spans="1:11" x14ac:dyDescent="0.3">
      <c r="A1365">
        <v>335</v>
      </c>
      <c r="B1365" t="s">
        <v>2795</v>
      </c>
      <c r="C1365" t="s">
        <v>26</v>
      </c>
      <c r="D1365" t="s">
        <v>2752</v>
      </c>
      <c r="E1365" s="1" t="str">
        <f t="shared" si="105"/>
        <v>Bertone Luca-Niccolò Melani</v>
      </c>
      <c r="F1365" t="str">
        <f t="shared" si="108"/>
        <v>Lost</v>
      </c>
      <c r="G1365" s="1">
        <f t="shared" si="109"/>
        <v>3</v>
      </c>
      <c r="H1365">
        <f t="shared" si="106"/>
        <v>1</v>
      </c>
      <c r="I1365" t="str">
        <f>INDEX(META!$B:$B,MATCH(B1365,META!$A:$A,0))</f>
        <v>Dimir Affinity</v>
      </c>
      <c r="J1365" t="str">
        <f>INDEX(META!$B:$B,MATCH(D1365,META!$A:$A,0))</f>
        <v>Altar Tron</v>
      </c>
      <c r="K1365" t="str">
        <f t="shared" si="107"/>
        <v>Dimir Affinity-Altar Tron</v>
      </c>
    </row>
    <row r="1366" spans="1:11" x14ac:dyDescent="0.3">
      <c r="A1366">
        <v>336</v>
      </c>
      <c r="B1366" t="s">
        <v>2888</v>
      </c>
      <c r="C1366" t="s">
        <v>25</v>
      </c>
      <c r="D1366" t="s">
        <v>2976</v>
      </c>
      <c r="E1366" s="1" t="str">
        <f t="shared" si="105"/>
        <v>Josip Lešković-Alberto Francescato</v>
      </c>
      <c r="F1366" t="str">
        <f t="shared" si="108"/>
        <v>Won</v>
      </c>
      <c r="G1366" s="1">
        <f t="shared" si="109"/>
        <v>3</v>
      </c>
      <c r="H1366">
        <f t="shared" si="106"/>
        <v>1</v>
      </c>
      <c r="I1366" t="str">
        <f>INDEX(META!$B:$B,MATCH(B1366,META!$A:$A,0))</f>
        <v>High Tide Combo</v>
      </c>
      <c r="J1366" t="str">
        <f>INDEX(META!$B:$B,MATCH(D1366,META!$A:$A,0))</f>
        <v>Dimir Terror</v>
      </c>
      <c r="K1366" t="str">
        <f t="shared" si="107"/>
        <v>High Tide Combo-Dimir Terror</v>
      </c>
    </row>
    <row r="1367" spans="1:11" x14ac:dyDescent="0.3">
      <c r="A1367">
        <v>337</v>
      </c>
      <c r="B1367" t="s">
        <v>2283</v>
      </c>
      <c r="C1367" t="s">
        <v>25</v>
      </c>
      <c r="D1367" t="s">
        <v>2902</v>
      </c>
      <c r="E1367" s="1" t="str">
        <f t="shared" si="105"/>
        <v>Matteo Palma-Andrea Ricci</v>
      </c>
      <c r="F1367" t="str">
        <f t="shared" si="108"/>
        <v>Won</v>
      </c>
      <c r="G1367" s="1">
        <f t="shared" si="109"/>
        <v>3</v>
      </c>
      <c r="H1367">
        <f t="shared" si="106"/>
        <v>1</v>
      </c>
      <c r="I1367" t="str">
        <f>INDEX(META!$B:$B,MATCH(B1367,META!$A:$A,0))</f>
        <v>Flicker Tron</v>
      </c>
      <c r="J1367" t="str">
        <f>INDEX(META!$B:$B,MATCH(D1367,META!$A:$A,0))</f>
        <v>Grixis Affinity</v>
      </c>
      <c r="K1367" t="str">
        <f t="shared" si="107"/>
        <v>Flicker Tron-Grixis Affinity</v>
      </c>
    </row>
    <row r="1368" spans="1:11" x14ac:dyDescent="0.3">
      <c r="A1368">
        <v>338</v>
      </c>
      <c r="B1368" t="s">
        <v>1151</v>
      </c>
      <c r="C1368" t="s">
        <v>25</v>
      </c>
      <c r="D1368" t="s">
        <v>3235</v>
      </c>
      <c r="E1368" s="1" t="str">
        <f t="shared" si="105"/>
        <v>Davide Movement-Roberto Camerlingo</v>
      </c>
      <c r="F1368" t="str">
        <f t="shared" si="108"/>
        <v>Won</v>
      </c>
      <c r="G1368" s="1">
        <f t="shared" si="109"/>
        <v>3</v>
      </c>
      <c r="H1368">
        <f t="shared" si="106"/>
        <v>1</v>
      </c>
      <c r="I1368" t="str">
        <f>INDEX(META!$B:$B,MATCH(B1368,META!$A:$A,0))</f>
        <v>Mono Red Madness</v>
      </c>
      <c r="J1368" t="str">
        <f>INDEX(META!$B:$B,MATCH(D1368,META!$A:$A,0))</f>
        <v>Flicker Tron</v>
      </c>
      <c r="K1368" t="str">
        <f t="shared" si="107"/>
        <v>Mono Red Madness-Flicker Tron</v>
      </c>
    </row>
    <row r="1369" spans="1:11" x14ac:dyDescent="0.3">
      <c r="A1369">
        <v>339</v>
      </c>
      <c r="B1369" t="s">
        <v>3243</v>
      </c>
      <c r="C1369" t="s">
        <v>26</v>
      </c>
      <c r="D1369" t="s">
        <v>3016</v>
      </c>
      <c r="E1369" s="1" t="str">
        <f t="shared" si="105"/>
        <v>Adrian Gabriel Reyes-marco Vianelli</v>
      </c>
      <c r="F1369" t="str">
        <f t="shared" si="108"/>
        <v>Lost</v>
      </c>
      <c r="G1369" s="1">
        <f t="shared" si="109"/>
        <v>3</v>
      </c>
      <c r="H1369">
        <f t="shared" si="106"/>
        <v>1</v>
      </c>
      <c r="I1369" t="str">
        <f>INDEX(META!$B:$B,MATCH(B1369,META!$A:$A,0))</f>
        <v>Izzet Terror</v>
      </c>
      <c r="J1369" t="str">
        <f>INDEX(META!$B:$B,MATCH(D1369,META!$A:$A,0))</f>
        <v>Flicker Tron</v>
      </c>
      <c r="K1369" t="str">
        <f t="shared" si="107"/>
        <v>Izzet Terror-Flicker Tron</v>
      </c>
    </row>
    <row r="1370" spans="1:11" x14ac:dyDescent="0.3">
      <c r="A1370">
        <v>340</v>
      </c>
      <c r="B1370" t="s">
        <v>321</v>
      </c>
      <c r="C1370" t="s">
        <v>29</v>
      </c>
      <c r="D1370" t="s">
        <v>2947</v>
      </c>
      <c r="E1370" s="1" t="str">
        <f t="shared" si="105"/>
        <v>Edoardo Zontini-Mirko Papini</v>
      </c>
      <c r="F1370" t="str">
        <f t="shared" si="108"/>
        <v>Draw</v>
      </c>
      <c r="G1370" s="1">
        <f t="shared" si="109"/>
        <v>3</v>
      </c>
      <c r="H1370">
        <f t="shared" si="106"/>
        <v>1</v>
      </c>
      <c r="I1370" t="str">
        <f>INDEX(META!$B:$B,MATCH(B1370,META!$A:$A,0))</f>
        <v>Jund Wildfire</v>
      </c>
      <c r="J1370" t="str">
        <f>INDEX(META!$B:$B,MATCH(D1370,META!$A:$A,0))</f>
        <v>Dredge</v>
      </c>
      <c r="K1370" t="str">
        <f t="shared" si="107"/>
        <v>Jund Wildfire-Dredge</v>
      </c>
    </row>
    <row r="1371" spans="1:11" x14ac:dyDescent="0.3">
      <c r="A1371">
        <v>341</v>
      </c>
      <c r="B1371" t="s">
        <v>243</v>
      </c>
      <c r="C1371" t="s">
        <v>28</v>
      </c>
      <c r="D1371" t="s">
        <v>2991</v>
      </c>
      <c r="E1371" s="1" t="str">
        <f t="shared" si="105"/>
        <v>Diego Bersanetti-Chen Lorenzo</v>
      </c>
      <c r="F1371" t="str">
        <f t="shared" si="108"/>
        <v>Won</v>
      </c>
      <c r="G1371" s="1">
        <f t="shared" si="109"/>
        <v>3</v>
      </c>
      <c r="H1371">
        <f t="shared" si="106"/>
        <v>1</v>
      </c>
      <c r="I1371" t="str">
        <f>INDEX(META!$B:$B,MATCH(B1371,META!$A:$A,0))</f>
        <v>Rakdos Madness</v>
      </c>
      <c r="J1371" t="str">
        <f>INDEX(META!$B:$B,MATCH(D1371,META!$A:$A,0))</f>
        <v>Mono Blue Terror</v>
      </c>
      <c r="K1371" t="str">
        <f t="shared" si="107"/>
        <v>Rakdos Madness-Mono Blue Terror</v>
      </c>
    </row>
    <row r="1372" spans="1:11" x14ac:dyDescent="0.3">
      <c r="A1372">
        <v>342</v>
      </c>
      <c r="B1372" t="s">
        <v>2698</v>
      </c>
      <c r="C1372" t="s">
        <v>28</v>
      </c>
      <c r="D1372" t="s">
        <v>3030</v>
      </c>
      <c r="E1372" s="1" t="str">
        <f t="shared" si="105"/>
        <v>Mene the best-Lorenzo D'Alessandro</v>
      </c>
      <c r="F1372" t="str">
        <f t="shared" si="108"/>
        <v>Won</v>
      </c>
      <c r="G1372" s="1">
        <f t="shared" si="109"/>
        <v>3</v>
      </c>
      <c r="H1372">
        <f t="shared" si="106"/>
        <v>1</v>
      </c>
      <c r="I1372" t="str">
        <f>INDEX(META!$B:$B,MATCH(B1372,META!$A:$A,0))</f>
        <v>Monsters Tron</v>
      </c>
      <c r="J1372" t="str">
        <f>INDEX(META!$B:$B,MATCH(D1372,META!$A:$A,0))</f>
        <v>Jund Wildfire</v>
      </c>
      <c r="K1372" t="str">
        <f t="shared" si="107"/>
        <v>Monsters Tron-Jund Wildfire</v>
      </c>
    </row>
    <row r="1373" spans="1:11" x14ac:dyDescent="0.3">
      <c r="A1373">
        <v>343</v>
      </c>
      <c r="B1373" t="s">
        <v>3252</v>
      </c>
      <c r="C1373" t="s">
        <v>28</v>
      </c>
      <c r="D1373" t="s">
        <v>3188</v>
      </c>
      <c r="E1373" s="1" t="str">
        <f t="shared" si="105"/>
        <v>Alexander Beliaev-Giulio Rizzati</v>
      </c>
      <c r="F1373" t="str">
        <f t="shared" si="108"/>
        <v>Won</v>
      </c>
      <c r="G1373" s="1">
        <f t="shared" si="109"/>
        <v>3</v>
      </c>
      <c r="H1373">
        <f t="shared" si="106"/>
        <v>1</v>
      </c>
      <c r="I1373" t="str">
        <f>INDEX(META!$B:$B,MATCH(B1373,META!$A:$A,0))</f>
        <v>Elves</v>
      </c>
      <c r="J1373" t="str">
        <f>INDEX(META!$B:$B,MATCH(D1373,META!$A:$A,0))</f>
        <v>Mono Blue Terror</v>
      </c>
      <c r="K1373" t="str">
        <f t="shared" si="107"/>
        <v>Elves-Mono Blue Terror</v>
      </c>
    </row>
    <row r="1374" spans="1:11" x14ac:dyDescent="0.3">
      <c r="A1374">
        <v>344</v>
      </c>
      <c r="B1374" t="s">
        <v>1525</v>
      </c>
      <c r="C1374" t="s">
        <v>28</v>
      </c>
      <c r="D1374" t="s">
        <v>3297</v>
      </c>
      <c r="E1374" s="1" t="str">
        <f t="shared" si="105"/>
        <v>Filippo Del Nero-Michele Sighenzi</v>
      </c>
      <c r="F1374" t="str">
        <f t="shared" si="108"/>
        <v>Won</v>
      </c>
      <c r="G1374" s="1">
        <f t="shared" si="109"/>
        <v>3</v>
      </c>
      <c r="H1374">
        <f t="shared" si="106"/>
        <v>1</v>
      </c>
      <c r="I1374" t="str">
        <f>INDEX(META!$B:$B,MATCH(B1374,META!$A:$A,0))</f>
        <v>Mono Red Synth</v>
      </c>
      <c r="J1374" t="str">
        <f>INDEX(META!$B:$B,MATCH(D1374,META!$A:$A,0))</f>
        <v>Cyclestorm</v>
      </c>
      <c r="K1374" t="str">
        <f t="shared" si="107"/>
        <v>Mono Red Synth-Cyclestorm</v>
      </c>
    </row>
    <row r="1375" spans="1:11" x14ac:dyDescent="0.3">
      <c r="A1375">
        <v>345</v>
      </c>
      <c r="B1375" t="s">
        <v>3119</v>
      </c>
      <c r="C1375" t="s">
        <v>27</v>
      </c>
      <c r="D1375" t="s">
        <v>3051</v>
      </c>
      <c r="E1375" s="1" t="str">
        <f t="shared" si="105"/>
        <v>Claudio Bonanni [IT]-Nicola De Francesco</v>
      </c>
      <c r="F1375" t="str">
        <f t="shared" si="108"/>
        <v>Lost</v>
      </c>
      <c r="G1375" s="1">
        <f t="shared" si="109"/>
        <v>3</v>
      </c>
      <c r="H1375">
        <f t="shared" si="106"/>
        <v>1</v>
      </c>
      <c r="I1375" t="str">
        <f>INDEX(META!$B:$B,MATCH(B1375,META!$A:$A,0))</f>
        <v>Mono Blue Terror</v>
      </c>
      <c r="J1375" t="str">
        <f>INDEX(META!$B:$B,MATCH(D1375,META!$A:$A,0))</f>
        <v>Dimir Terror</v>
      </c>
      <c r="K1375" t="str">
        <f t="shared" si="107"/>
        <v>Mono Blue Terror-Dimir Terror</v>
      </c>
    </row>
    <row r="1376" spans="1:11" x14ac:dyDescent="0.3">
      <c r="A1376">
        <v>346</v>
      </c>
      <c r="B1376" t="s">
        <v>383</v>
      </c>
      <c r="C1376" t="s">
        <v>28</v>
      </c>
      <c r="D1376" t="s">
        <v>3074</v>
      </c>
      <c r="E1376" s="1" t="str">
        <f t="shared" si="105"/>
        <v>Alessandro Belloni-Luca Quieti</v>
      </c>
      <c r="F1376" t="str">
        <f t="shared" si="108"/>
        <v>Won</v>
      </c>
      <c r="G1376" s="1">
        <f t="shared" si="109"/>
        <v>3</v>
      </c>
      <c r="H1376">
        <f t="shared" si="106"/>
        <v>1</v>
      </c>
      <c r="I1376" t="str">
        <f>INDEX(META!$B:$B,MATCH(B1376,META!$A:$A,0))</f>
        <v>Jeskai Ephemerate</v>
      </c>
      <c r="J1376" t="str">
        <f>INDEX(META!$B:$B,MATCH(D1376,META!$A:$A,0))</f>
        <v>Jund Wildfire</v>
      </c>
      <c r="K1376" t="str">
        <f t="shared" si="107"/>
        <v>Jeskai Ephemerate-Jund Wildfire</v>
      </c>
    </row>
    <row r="1377" spans="1:11" x14ac:dyDescent="0.3">
      <c r="A1377">
        <v>347</v>
      </c>
      <c r="B1377" t="s">
        <v>3103</v>
      </c>
      <c r="C1377" t="s">
        <v>27</v>
      </c>
      <c r="D1377" t="s">
        <v>428</v>
      </c>
      <c r="E1377" s="1" t="str">
        <f t="shared" si="105"/>
        <v>Matteo Samadelli-Vincenzo Lanzetta</v>
      </c>
      <c r="F1377" t="str">
        <f t="shared" si="108"/>
        <v>Lost</v>
      </c>
      <c r="G1377" s="1">
        <f t="shared" si="109"/>
        <v>3</v>
      </c>
      <c r="H1377">
        <f t="shared" si="106"/>
        <v>1</v>
      </c>
      <c r="I1377" t="str">
        <f>INDEX(META!$B:$B,MATCH(B1377,META!$A:$A,0))</f>
        <v>Rakdos Madness</v>
      </c>
      <c r="J1377" t="str">
        <f>INDEX(META!$B:$B,MATCH(D1377,META!$A:$A,0))</f>
        <v>Pili-Pala Combo</v>
      </c>
      <c r="K1377" t="str">
        <f t="shared" si="107"/>
        <v>Rakdos Madness-Pili-Pala Combo</v>
      </c>
    </row>
    <row r="1378" spans="1:11" x14ac:dyDescent="0.3">
      <c r="A1378">
        <v>348</v>
      </c>
      <c r="B1378" t="s">
        <v>1333</v>
      </c>
      <c r="C1378" t="s">
        <v>25</v>
      </c>
      <c r="D1378" t="s">
        <v>3185</v>
      </c>
      <c r="E1378" s="1" t="str">
        <f t="shared" si="105"/>
        <v>Dario Gentle-Lorenzo Terlizzi</v>
      </c>
      <c r="F1378" t="str">
        <f t="shared" si="108"/>
        <v>Won</v>
      </c>
      <c r="G1378" s="1">
        <f t="shared" si="109"/>
        <v>3</v>
      </c>
      <c r="H1378">
        <f t="shared" si="106"/>
        <v>1</v>
      </c>
      <c r="I1378" t="str">
        <f>INDEX(META!$B:$B,MATCH(B1378,META!$A:$A,0))</f>
        <v>Jeskai Ephemerate</v>
      </c>
      <c r="J1378" t="str">
        <f>INDEX(META!$B:$B,MATCH(D1378,META!$A:$A,0))</f>
        <v>Jund Wildfire</v>
      </c>
      <c r="K1378" t="str">
        <f t="shared" si="107"/>
        <v>Jeskai Ephemerate-Jund Wildfire</v>
      </c>
    </row>
    <row r="1379" spans="1:11" x14ac:dyDescent="0.3">
      <c r="A1379">
        <v>349</v>
      </c>
      <c r="B1379" t="s">
        <v>880</v>
      </c>
      <c r="C1379" t="s">
        <v>28</v>
      </c>
      <c r="D1379" t="s">
        <v>1579</v>
      </c>
      <c r="E1379" s="1" t="str">
        <f t="shared" si="105"/>
        <v>Sergio Sánchez Ruiz-Andrea Malevolti</v>
      </c>
      <c r="F1379" t="str">
        <f t="shared" si="108"/>
        <v>Won</v>
      </c>
      <c r="G1379" s="1">
        <f t="shared" si="109"/>
        <v>3</v>
      </c>
      <c r="H1379">
        <f t="shared" si="106"/>
        <v>1</v>
      </c>
      <c r="I1379" t="str">
        <f>INDEX(META!$B:$B,MATCH(B1379,META!$A:$A,0))</f>
        <v>Mono Black Sacrifice</v>
      </c>
      <c r="J1379" t="str">
        <f>INDEX(META!$B:$B,MATCH(D1379,META!$A:$A,0))</f>
        <v>Dredge</v>
      </c>
      <c r="K1379" t="str">
        <f t="shared" si="107"/>
        <v>Mono Black Sacrifice-Dredge</v>
      </c>
    </row>
    <row r="1380" spans="1:11" x14ac:dyDescent="0.3">
      <c r="A1380">
        <v>350</v>
      </c>
      <c r="B1380" t="s">
        <v>1116</v>
      </c>
      <c r="C1380" t="s">
        <v>25</v>
      </c>
      <c r="D1380" t="s">
        <v>2685</v>
      </c>
      <c r="E1380" s="1" t="str">
        <f t="shared" si="105"/>
        <v>Paolo De Cesaris-Pietro Masneri</v>
      </c>
      <c r="F1380" t="str">
        <f t="shared" si="108"/>
        <v>Won</v>
      </c>
      <c r="G1380" s="1">
        <f t="shared" si="109"/>
        <v>3</v>
      </c>
      <c r="H1380">
        <f t="shared" si="106"/>
        <v>1</v>
      </c>
      <c r="I1380" t="str">
        <f>INDEX(META!$B:$B,MATCH(B1380,META!$A:$A,0))</f>
        <v>Elves</v>
      </c>
      <c r="J1380" t="str">
        <f>INDEX(META!$B:$B,MATCH(D1380,META!$A:$A,0))</f>
        <v>Jund Wildfire</v>
      </c>
      <c r="K1380" t="str">
        <f t="shared" si="107"/>
        <v>Elves-Jund Wildfire</v>
      </c>
    </row>
    <row r="1381" spans="1:11" x14ac:dyDescent="0.3">
      <c r="A1381">
        <v>351</v>
      </c>
      <c r="B1381" t="s">
        <v>1306</v>
      </c>
      <c r="C1381" t="s">
        <v>25</v>
      </c>
      <c r="D1381" t="s">
        <v>336</v>
      </c>
      <c r="E1381" s="1" t="str">
        <f t="shared" si="105"/>
        <v>Francesco Pelacani-Edoardo Passarino</v>
      </c>
      <c r="F1381" t="str">
        <f t="shared" si="108"/>
        <v>Won</v>
      </c>
      <c r="G1381" s="1">
        <f t="shared" si="109"/>
        <v>3</v>
      </c>
      <c r="H1381">
        <f t="shared" si="106"/>
        <v>1</v>
      </c>
      <c r="I1381" t="str">
        <f>INDEX(META!$B:$B,MATCH(B1381,META!$A:$A,0))</f>
        <v>Mono Blue Terror</v>
      </c>
      <c r="J1381" t="str">
        <f>INDEX(META!$B:$B,MATCH(D1381,META!$A:$A,0))</f>
        <v>Rakdos Madness</v>
      </c>
      <c r="K1381" t="str">
        <f t="shared" si="107"/>
        <v>Mono Blue Terror-Rakdos Madness</v>
      </c>
    </row>
    <row r="1382" spans="1:11" x14ac:dyDescent="0.3">
      <c r="A1382">
        <v>352</v>
      </c>
      <c r="B1382" t="s">
        <v>401</v>
      </c>
      <c r="C1382" t="s">
        <v>28</v>
      </c>
      <c r="D1382" t="s">
        <v>3168</v>
      </c>
      <c r="E1382" s="1" t="str">
        <f t="shared" si="105"/>
        <v>Luca Acquarone-Mario Spatolisano</v>
      </c>
      <c r="F1382" t="str">
        <f t="shared" si="108"/>
        <v>Won</v>
      </c>
      <c r="G1382" s="1">
        <f t="shared" si="109"/>
        <v>3</v>
      </c>
      <c r="H1382">
        <f t="shared" si="106"/>
        <v>1</v>
      </c>
      <c r="I1382" t="str">
        <f>INDEX(META!$B:$B,MATCH(B1382,META!$A:$A,0))</f>
        <v>Mono Blue Aggro</v>
      </c>
      <c r="J1382" t="str">
        <f>INDEX(META!$B:$B,MATCH(D1382,META!$A:$A,0))</f>
        <v>Mono Blue Terror</v>
      </c>
      <c r="K1382" t="str">
        <f t="shared" si="107"/>
        <v>Mono Blue Aggro-Mono Blue Terror</v>
      </c>
    </row>
    <row r="1383" spans="1:11" x14ac:dyDescent="0.3">
      <c r="A1383">
        <v>353</v>
      </c>
      <c r="B1383" t="s">
        <v>134</v>
      </c>
      <c r="C1383" t="s">
        <v>27</v>
      </c>
      <c r="D1383" t="s">
        <v>3179</v>
      </c>
      <c r="E1383" s="1" t="str">
        <f t="shared" si="105"/>
        <v>Connor McConnell-Alberto Casto</v>
      </c>
      <c r="F1383" t="str">
        <f t="shared" si="108"/>
        <v>Lost</v>
      </c>
      <c r="G1383" s="1">
        <f t="shared" si="109"/>
        <v>3</v>
      </c>
      <c r="H1383">
        <f t="shared" si="106"/>
        <v>1</v>
      </c>
      <c r="I1383" t="str">
        <f>INDEX(META!$B:$B,MATCH(B1383,META!$A:$A,0))</f>
        <v>Jund Wildfire</v>
      </c>
      <c r="J1383" t="str">
        <f>INDEX(META!$B:$B,MATCH(D1383,META!$A:$A,0))</f>
        <v>Izzet Terror</v>
      </c>
      <c r="K1383" t="str">
        <f t="shared" si="107"/>
        <v>Jund Wildfire-Izzet Terror</v>
      </c>
    </row>
    <row r="1384" spans="1:11" x14ac:dyDescent="0.3">
      <c r="A1384">
        <v>354</v>
      </c>
      <c r="B1384" t="s">
        <v>1427</v>
      </c>
      <c r="C1384" t="s">
        <v>26</v>
      </c>
      <c r="D1384" t="s">
        <v>189</v>
      </c>
      <c r="E1384" s="1" t="str">
        <f t="shared" si="105"/>
        <v>Michele De Cesaris-Riccardo Bonato</v>
      </c>
      <c r="F1384" t="str">
        <f t="shared" si="108"/>
        <v>Lost</v>
      </c>
      <c r="G1384" s="1">
        <f t="shared" si="109"/>
        <v>3</v>
      </c>
      <c r="H1384">
        <f t="shared" si="106"/>
        <v>1</v>
      </c>
      <c r="I1384" t="str">
        <f>INDEX(META!$B:$B,MATCH(B1384,META!$A:$A,0))</f>
        <v>Rakdos Madness</v>
      </c>
      <c r="J1384" t="str">
        <f>INDEX(META!$B:$B,MATCH(D1384,META!$A:$A,0))</f>
        <v>Jund Wildfire</v>
      </c>
      <c r="K1384" t="str">
        <f t="shared" si="107"/>
        <v>Rakdos Madness-Jund Wildfire</v>
      </c>
    </row>
    <row r="1385" spans="1:11" x14ac:dyDescent="0.3">
      <c r="A1385">
        <v>355</v>
      </c>
      <c r="B1385" t="s">
        <v>130</v>
      </c>
      <c r="C1385" t="s">
        <v>25</v>
      </c>
      <c r="D1385" t="s">
        <v>171</v>
      </c>
      <c r="E1385" s="1" t="str">
        <f t="shared" si="105"/>
        <v>Matteo Ficorilli-Andrea Migliavacca</v>
      </c>
      <c r="F1385" t="str">
        <f t="shared" si="108"/>
        <v>Won</v>
      </c>
      <c r="G1385" s="1">
        <f t="shared" si="109"/>
        <v>3</v>
      </c>
      <c r="H1385">
        <f t="shared" si="106"/>
        <v>1</v>
      </c>
      <c r="I1385" t="str">
        <f>INDEX(META!$B:$B,MATCH(B1385,META!$A:$A,0))</f>
        <v>Mardu Synth</v>
      </c>
      <c r="J1385" t="str">
        <f>INDEX(META!$B:$B,MATCH(D1385,META!$A:$A,0))</f>
        <v>Flicker Tron</v>
      </c>
      <c r="K1385" t="str">
        <f t="shared" si="107"/>
        <v>Mardu Synth-Flicker Tron</v>
      </c>
    </row>
    <row r="1386" spans="1:11" x14ac:dyDescent="0.3">
      <c r="A1386">
        <v>356</v>
      </c>
      <c r="B1386" t="s">
        <v>98</v>
      </c>
      <c r="C1386" t="s">
        <v>28</v>
      </c>
      <c r="D1386" t="s">
        <v>2526</v>
      </c>
      <c r="E1386" s="1" t="str">
        <f t="shared" si="105"/>
        <v>Alessandro Miotto-Andrea Vacis</v>
      </c>
      <c r="F1386" t="str">
        <f t="shared" si="108"/>
        <v>Won</v>
      </c>
      <c r="G1386" s="1">
        <f t="shared" si="109"/>
        <v>3</v>
      </c>
      <c r="H1386">
        <f t="shared" si="106"/>
        <v>1</v>
      </c>
      <c r="I1386" t="str">
        <f>INDEX(META!$B:$B,MATCH(B1386,META!$A:$A,0))</f>
        <v>High Tide Combo</v>
      </c>
      <c r="J1386" t="str">
        <f>INDEX(META!$B:$B,MATCH(D1386,META!$A:$A,0))</f>
        <v>Jund Wildfire</v>
      </c>
      <c r="K1386" t="str">
        <f t="shared" si="107"/>
        <v>High Tide Combo-Jund Wildfire</v>
      </c>
    </row>
    <row r="1387" spans="1:11" x14ac:dyDescent="0.3">
      <c r="A1387">
        <v>357</v>
      </c>
      <c r="B1387" t="s">
        <v>2546</v>
      </c>
      <c r="C1387" t="s">
        <v>26</v>
      </c>
      <c r="D1387" t="s">
        <v>2517</v>
      </c>
      <c r="E1387" s="1" t="str">
        <f t="shared" si="105"/>
        <v>Cedric Dore-Charalampos Megalokonomos</v>
      </c>
      <c r="F1387" t="str">
        <f t="shared" si="108"/>
        <v>Lost</v>
      </c>
      <c r="G1387" s="1">
        <f t="shared" si="109"/>
        <v>3</v>
      </c>
      <c r="H1387">
        <f t="shared" si="106"/>
        <v>1</v>
      </c>
      <c r="I1387" t="str">
        <f>INDEX(META!$B:$B,MATCH(B1387,META!$A:$A,0))</f>
        <v>Izzet Terror</v>
      </c>
      <c r="J1387" t="str">
        <f>INDEX(META!$B:$B,MATCH(D1387,META!$A:$A,0))</f>
        <v>Jund Wildfire</v>
      </c>
      <c r="K1387" t="str">
        <f t="shared" si="107"/>
        <v>Izzet Terror-Jund Wildfire</v>
      </c>
    </row>
    <row r="1388" spans="1:11" x14ac:dyDescent="0.3">
      <c r="A1388">
        <v>358</v>
      </c>
      <c r="B1388" t="s">
        <v>168</v>
      </c>
      <c r="C1388" t="s">
        <v>26</v>
      </c>
      <c r="D1388" t="s">
        <v>995</v>
      </c>
      <c r="E1388" s="1" t="str">
        <f t="shared" si="105"/>
        <v>Andrea Colazilli-Andrea Aliprandi</v>
      </c>
      <c r="F1388" t="str">
        <f t="shared" si="108"/>
        <v>Lost</v>
      </c>
      <c r="G1388" s="1">
        <f t="shared" si="109"/>
        <v>3</v>
      </c>
      <c r="H1388">
        <f t="shared" si="106"/>
        <v>1</v>
      </c>
      <c r="I1388" t="str">
        <f>INDEX(META!$B:$B,MATCH(B1388,META!$A:$A,0))</f>
        <v>Rakdos Madness</v>
      </c>
      <c r="J1388" t="str">
        <f>INDEX(META!$B:$B,MATCH(D1388,META!$A:$A,0))</f>
        <v>Grixis Affinity</v>
      </c>
      <c r="K1388" t="str">
        <f t="shared" si="107"/>
        <v>Rakdos Madness-Grixis Affinity</v>
      </c>
    </row>
    <row r="1389" spans="1:11" x14ac:dyDescent="0.3">
      <c r="A1389">
        <v>359</v>
      </c>
      <c r="B1389" t="s">
        <v>1359</v>
      </c>
      <c r="C1389" t="s">
        <v>28</v>
      </c>
      <c r="D1389" t="s">
        <v>2869</v>
      </c>
      <c r="E1389" s="1" t="str">
        <f t="shared" si="105"/>
        <v>Maks Grabarczyk-Chiara Della bartola</v>
      </c>
      <c r="F1389" t="str">
        <f t="shared" si="108"/>
        <v>Won</v>
      </c>
      <c r="G1389" s="1">
        <f t="shared" si="109"/>
        <v>3</v>
      </c>
      <c r="H1389">
        <f t="shared" si="106"/>
        <v>1</v>
      </c>
      <c r="I1389" t="str">
        <f>INDEX(META!$B:$B,MATCH(B1389,META!$A:$A,0))</f>
        <v>Mono Blue Terror</v>
      </c>
      <c r="J1389" t="str">
        <f>INDEX(META!$B:$B,MATCH(D1389,META!$A:$A,0))</f>
        <v>White Weenie</v>
      </c>
      <c r="K1389" t="str">
        <f t="shared" si="107"/>
        <v>Mono Blue Terror-White Weenie</v>
      </c>
    </row>
    <row r="1390" spans="1:11" x14ac:dyDescent="0.3">
      <c r="A1390">
        <v>360</v>
      </c>
      <c r="B1390" t="s">
        <v>2688</v>
      </c>
      <c r="C1390" t="s">
        <v>27</v>
      </c>
      <c r="D1390" t="s">
        <v>1964</v>
      </c>
      <c r="E1390" s="1" t="str">
        <f t="shared" si="105"/>
        <v>Michele Barsotti-Adrien Bertaud</v>
      </c>
      <c r="F1390" t="str">
        <f t="shared" si="108"/>
        <v>Lost</v>
      </c>
      <c r="G1390" s="1">
        <f t="shared" si="109"/>
        <v>3</v>
      </c>
      <c r="H1390">
        <f t="shared" si="106"/>
        <v>1</v>
      </c>
      <c r="I1390" t="str">
        <f>INDEX(META!$B:$B,MATCH(B1390,META!$A:$A,0))</f>
        <v>Grixis Familiars</v>
      </c>
      <c r="J1390" t="str">
        <f>INDEX(META!$B:$B,MATCH(D1390,META!$A:$A,0))</f>
        <v>Mono Blue Terror</v>
      </c>
      <c r="K1390" t="str">
        <f t="shared" si="107"/>
        <v>Grixis Familiars-Mono Blue Terror</v>
      </c>
    </row>
    <row r="1391" spans="1:11" x14ac:dyDescent="0.3">
      <c r="A1391">
        <v>361</v>
      </c>
      <c r="B1391" t="s">
        <v>2490</v>
      </c>
      <c r="C1391" t="s">
        <v>26</v>
      </c>
      <c r="D1391" t="s">
        <v>239</v>
      </c>
      <c r="E1391" s="1" t="str">
        <f t="shared" si="105"/>
        <v>Nicolò Maunero-Stefano Carbone</v>
      </c>
      <c r="F1391" t="str">
        <f t="shared" si="108"/>
        <v>Lost</v>
      </c>
      <c r="G1391" s="1">
        <f t="shared" si="109"/>
        <v>3</v>
      </c>
      <c r="H1391">
        <f t="shared" si="106"/>
        <v>1</v>
      </c>
      <c r="I1391" t="str">
        <f>INDEX(META!$B:$B,MATCH(B1391,META!$A:$A,0))</f>
        <v>Jund Wildfire</v>
      </c>
      <c r="J1391" t="str">
        <f>INDEX(META!$B:$B,MATCH(D1391,META!$A:$A,0))</f>
        <v>White Weenie</v>
      </c>
      <c r="K1391" t="str">
        <f t="shared" si="107"/>
        <v>Jund Wildfire-White Weenie</v>
      </c>
    </row>
    <row r="1392" spans="1:11" x14ac:dyDescent="0.3">
      <c r="A1392">
        <v>362</v>
      </c>
      <c r="B1392" t="s">
        <v>293</v>
      </c>
      <c r="C1392" t="s">
        <v>27</v>
      </c>
      <c r="D1392" t="s">
        <v>3288</v>
      </c>
      <c r="E1392" s="1" t="str">
        <f t="shared" si="105"/>
        <v>Alessandro Visentini-Luca Quagliarella</v>
      </c>
      <c r="F1392" t="str">
        <f t="shared" si="108"/>
        <v>Lost</v>
      </c>
      <c r="G1392" s="1">
        <f t="shared" si="109"/>
        <v>3</v>
      </c>
      <c r="H1392">
        <f t="shared" si="106"/>
        <v>1</v>
      </c>
      <c r="I1392" t="str">
        <f>INDEX(META!$B:$B,MATCH(B1392,META!$A:$A,0))</f>
        <v>Jund Wildfire</v>
      </c>
      <c r="J1392" t="str">
        <f>INDEX(META!$B:$B,MATCH(D1392,META!$A:$A,0))</f>
        <v>Grixis Affinity</v>
      </c>
      <c r="K1392" t="str">
        <f t="shared" si="107"/>
        <v>Jund Wildfire-Grixis Affinity</v>
      </c>
    </row>
    <row r="1393" spans="1:11" x14ac:dyDescent="0.3">
      <c r="A1393">
        <v>363</v>
      </c>
      <c r="B1393" t="s">
        <v>578</v>
      </c>
      <c r="C1393" t="s">
        <v>26</v>
      </c>
      <c r="D1393" t="s">
        <v>3152</v>
      </c>
      <c r="E1393" s="1" t="str">
        <f t="shared" si="105"/>
        <v>Luca Maddalo-Marco Loss</v>
      </c>
      <c r="F1393" t="str">
        <f t="shared" si="108"/>
        <v>Lost</v>
      </c>
      <c r="G1393" s="1">
        <f t="shared" si="109"/>
        <v>3</v>
      </c>
      <c r="H1393">
        <f t="shared" si="106"/>
        <v>1</v>
      </c>
      <c r="I1393" t="str">
        <f>INDEX(META!$B:$B,MATCH(B1393,META!$A:$A,0))</f>
        <v>Bogles</v>
      </c>
      <c r="J1393" t="str">
        <f>INDEX(META!$B:$B,MATCH(D1393,META!$A:$A,0))</f>
        <v>Grixis Affinity</v>
      </c>
      <c r="K1393" t="str">
        <f t="shared" si="107"/>
        <v>Bogles-Grixis Affinity</v>
      </c>
    </row>
    <row r="1394" spans="1:11" x14ac:dyDescent="0.3">
      <c r="A1394">
        <v>364</v>
      </c>
      <c r="B1394" t="s">
        <v>97</v>
      </c>
      <c r="C1394" t="s">
        <v>28</v>
      </c>
      <c r="D1394" t="s">
        <v>3155</v>
      </c>
      <c r="E1394" s="1" t="str">
        <f t="shared" si="105"/>
        <v>Daniel Adiletta-Gavin Verhey</v>
      </c>
      <c r="F1394" t="str">
        <f t="shared" si="108"/>
        <v>Won</v>
      </c>
      <c r="G1394" s="1">
        <f t="shared" si="109"/>
        <v>3</v>
      </c>
      <c r="H1394">
        <f t="shared" si="106"/>
        <v>1</v>
      </c>
      <c r="I1394" t="str">
        <f>INDEX(META!$B:$B,MATCH(B1394,META!$A:$A,0))</f>
        <v>Mono Red Synth</v>
      </c>
      <c r="J1394" t="str">
        <f>INDEX(META!$B:$B,MATCH(D1394,META!$A:$A,0))</f>
        <v>Azorius Familiars</v>
      </c>
      <c r="K1394" t="str">
        <f t="shared" si="107"/>
        <v>Mono Red Synth-Azorius Familiars</v>
      </c>
    </row>
    <row r="1395" spans="1:11" x14ac:dyDescent="0.3">
      <c r="A1395">
        <v>365</v>
      </c>
      <c r="B1395" t="s">
        <v>1995</v>
      </c>
      <c r="C1395" t="s">
        <v>25</v>
      </c>
      <c r="D1395" t="s">
        <v>483</v>
      </c>
      <c r="E1395" s="1" t="str">
        <f t="shared" si="105"/>
        <v>Gualtiero Grazzini-Rahela Andreea Salagean</v>
      </c>
      <c r="F1395" t="str">
        <f t="shared" si="108"/>
        <v>Won</v>
      </c>
      <c r="G1395" s="1">
        <f t="shared" si="109"/>
        <v>3</v>
      </c>
      <c r="H1395">
        <f t="shared" si="106"/>
        <v>1</v>
      </c>
      <c r="I1395" t="str">
        <f>INDEX(META!$B:$B,MATCH(B1395,META!$A:$A,0))</f>
        <v>Gruul Monsters</v>
      </c>
      <c r="J1395" t="str">
        <f>INDEX(META!$B:$B,MATCH(D1395,META!$A:$A,0))</f>
        <v>Mono Blue Aggro</v>
      </c>
      <c r="K1395" t="str">
        <f t="shared" si="107"/>
        <v>Gruul Monsters-Mono Blue Aggro</v>
      </c>
    </row>
    <row r="1396" spans="1:11" x14ac:dyDescent="0.3">
      <c r="A1396">
        <v>366</v>
      </c>
      <c r="B1396" t="s">
        <v>3071</v>
      </c>
      <c r="C1396" t="s">
        <v>26</v>
      </c>
      <c r="D1396" t="s">
        <v>1237</v>
      </c>
      <c r="E1396" s="1" t="str">
        <f t="shared" si="105"/>
        <v>Mattia Galiulo-Simone_ Biondi</v>
      </c>
      <c r="F1396" t="str">
        <f t="shared" si="108"/>
        <v>Lost</v>
      </c>
      <c r="G1396" s="1">
        <f t="shared" si="109"/>
        <v>3</v>
      </c>
      <c r="H1396">
        <f t="shared" si="106"/>
        <v>1</v>
      </c>
      <c r="I1396" t="str">
        <f>INDEX(META!$B:$B,MATCH(B1396,META!$A:$A,0))</f>
        <v>Mono Blue Terror</v>
      </c>
      <c r="J1396" t="str">
        <f>INDEX(META!$B:$B,MATCH(D1396,META!$A:$A,0))</f>
        <v>Jund Wildfire</v>
      </c>
      <c r="K1396" t="str">
        <f t="shared" si="107"/>
        <v>Mono Blue Terror-Jund Wildfire</v>
      </c>
    </row>
    <row r="1397" spans="1:11" x14ac:dyDescent="0.3">
      <c r="A1397">
        <v>367</v>
      </c>
      <c r="B1397" t="s">
        <v>2823</v>
      </c>
      <c r="C1397" t="s">
        <v>25</v>
      </c>
      <c r="D1397" t="s">
        <v>3291</v>
      </c>
      <c r="E1397" s="1" t="str">
        <f t="shared" si="105"/>
        <v>Achille Roberto Santoni-Diego Sartorio</v>
      </c>
      <c r="F1397" t="str">
        <f t="shared" si="108"/>
        <v>Won</v>
      </c>
      <c r="G1397" s="1">
        <f t="shared" si="109"/>
        <v>3</v>
      </c>
      <c r="H1397">
        <f t="shared" si="106"/>
        <v>1</v>
      </c>
      <c r="I1397" t="str">
        <f>INDEX(META!$B:$B,MATCH(B1397,META!$A:$A,0))</f>
        <v>Jeskai Ephemerate</v>
      </c>
      <c r="J1397" t="str">
        <f>INDEX(META!$B:$B,MATCH(D1397,META!$A:$A,0))</f>
        <v>Jund Wildfire</v>
      </c>
      <c r="K1397" t="str">
        <f t="shared" si="107"/>
        <v>Jeskai Ephemerate-Jund Wildfire</v>
      </c>
    </row>
    <row r="1398" spans="1:11" x14ac:dyDescent="0.3">
      <c r="A1398">
        <v>368</v>
      </c>
      <c r="B1398" t="s">
        <v>1553</v>
      </c>
      <c r="C1398" t="s">
        <v>28</v>
      </c>
      <c r="D1398" t="s">
        <v>3144</v>
      </c>
      <c r="E1398" s="1" t="str">
        <f t="shared" si="105"/>
        <v>Alessandro Sala-Manuel Domenici</v>
      </c>
      <c r="F1398" t="str">
        <f t="shared" si="108"/>
        <v>Won</v>
      </c>
      <c r="G1398" s="1">
        <f t="shared" si="109"/>
        <v>3</v>
      </c>
      <c r="H1398">
        <f t="shared" si="106"/>
        <v>1</v>
      </c>
      <c r="I1398" t="str">
        <f>INDEX(META!$B:$B,MATCH(B1398,META!$A:$A,0))</f>
        <v>Jund Wildfire</v>
      </c>
      <c r="J1398" t="str">
        <f>INDEX(META!$B:$B,MATCH(D1398,META!$A:$A,0))</f>
        <v>Izzet Terror</v>
      </c>
      <c r="K1398" t="str">
        <f t="shared" si="107"/>
        <v>Jund Wildfire-Izzet Terror</v>
      </c>
    </row>
    <row r="1399" spans="1:11" x14ac:dyDescent="0.3">
      <c r="A1399">
        <v>369</v>
      </c>
      <c r="B1399" t="s">
        <v>871</v>
      </c>
      <c r="C1399" t="s">
        <v>31</v>
      </c>
      <c r="D1399" t="s">
        <v>1127</v>
      </c>
      <c r="E1399" s="1" t="str">
        <f t="shared" si="105"/>
        <v>alessandro casarotto-Daniele Gambini</v>
      </c>
      <c r="F1399" t="str">
        <f t="shared" si="108"/>
        <v>Won</v>
      </c>
      <c r="G1399" s="1">
        <f t="shared" si="109"/>
        <v>3</v>
      </c>
      <c r="H1399">
        <f t="shared" si="106"/>
        <v>1</v>
      </c>
      <c r="I1399" t="str">
        <f>INDEX(META!$B:$B,MATCH(B1399,META!$A:$A,0))</f>
        <v>White Weenie</v>
      </c>
      <c r="J1399" t="str">
        <f>INDEX(META!$B:$B,MATCH(D1399,META!$A:$A,0))</f>
        <v>White Weenie</v>
      </c>
      <c r="K1399" t="str">
        <f t="shared" si="107"/>
        <v>White Weenie-White Weenie</v>
      </c>
    </row>
    <row r="1400" spans="1:11" x14ac:dyDescent="0.3">
      <c r="A1400">
        <v>370</v>
      </c>
      <c r="B1400" t="s">
        <v>165</v>
      </c>
      <c r="C1400" t="s">
        <v>28</v>
      </c>
      <c r="D1400" t="s">
        <v>1015</v>
      </c>
      <c r="E1400" s="1" t="str">
        <f t="shared" si="105"/>
        <v>mattia giacinti-Gabriele Bitossi</v>
      </c>
      <c r="F1400" t="str">
        <f t="shared" si="108"/>
        <v>Won</v>
      </c>
      <c r="G1400" s="1">
        <f t="shared" si="109"/>
        <v>3</v>
      </c>
      <c r="H1400">
        <f t="shared" si="106"/>
        <v>1</v>
      </c>
      <c r="I1400" t="str">
        <f>INDEX(META!$B:$B,MATCH(B1400,META!$A:$A,0))</f>
        <v>Flicker Tron</v>
      </c>
      <c r="J1400" t="str">
        <f>INDEX(META!$B:$B,MATCH(D1400,META!$A:$A,0))</f>
        <v>Jund Wildfire</v>
      </c>
      <c r="K1400" t="str">
        <f t="shared" si="107"/>
        <v>Flicker Tron-Jund Wildfire</v>
      </c>
    </row>
    <row r="1401" spans="1:11" x14ac:dyDescent="0.3">
      <c r="A1401">
        <v>371</v>
      </c>
      <c r="B1401" t="s">
        <v>2129</v>
      </c>
      <c r="C1401" t="s">
        <v>27</v>
      </c>
      <c r="D1401" t="s">
        <v>207</v>
      </c>
      <c r="E1401" s="1" t="str">
        <f t="shared" si="105"/>
        <v>Fabrizio Merengo-Alessandro Bertozzi</v>
      </c>
      <c r="F1401" t="str">
        <f t="shared" si="108"/>
        <v>Lost</v>
      </c>
      <c r="G1401" s="1">
        <f t="shared" si="109"/>
        <v>3</v>
      </c>
      <c r="H1401">
        <f t="shared" si="106"/>
        <v>1</v>
      </c>
      <c r="I1401" t="str">
        <f>INDEX(META!$B:$B,MATCH(B1401,META!$A:$A,0))</f>
        <v>Jund Wildfire</v>
      </c>
      <c r="J1401" t="str">
        <f>INDEX(META!$B:$B,MATCH(D1401,META!$A:$A,0))</f>
        <v>Boros Synth</v>
      </c>
      <c r="K1401" t="str">
        <f t="shared" si="107"/>
        <v>Jund Wildfire-Boros Synth</v>
      </c>
    </row>
    <row r="1402" spans="1:11" x14ac:dyDescent="0.3">
      <c r="A1402">
        <v>372</v>
      </c>
      <c r="B1402" t="s">
        <v>312</v>
      </c>
      <c r="C1402" t="s">
        <v>28</v>
      </c>
      <c r="D1402" t="s">
        <v>3062</v>
      </c>
      <c r="E1402" s="1" t="str">
        <f t="shared" si="105"/>
        <v>Mattia Redaelli-Alessandro Giannelli</v>
      </c>
      <c r="F1402" t="str">
        <f t="shared" si="108"/>
        <v>Won</v>
      </c>
      <c r="G1402" s="1">
        <f t="shared" si="109"/>
        <v>3</v>
      </c>
      <c r="H1402">
        <f t="shared" si="106"/>
        <v>1</v>
      </c>
      <c r="I1402" t="str">
        <f>INDEX(META!$B:$B,MATCH(B1402,META!$A:$A,0))</f>
        <v>Caw Gate</v>
      </c>
      <c r="J1402" t="str">
        <f>INDEX(META!$B:$B,MATCH(D1402,META!$A:$A,0))</f>
        <v>Elves</v>
      </c>
      <c r="K1402" t="str">
        <f t="shared" si="107"/>
        <v>Caw Gate-Elves</v>
      </c>
    </row>
    <row r="1403" spans="1:11" x14ac:dyDescent="0.3">
      <c r="A1403">
        <v>373</v>
      </c>
      <c r="B1403" t="s">
        <v>1582</v>
      </c>
      <c r="C1403" t="s">
        <v>27</v>
      </c>
      <c r="D1403" t="s">
        <v>149</v>
      </c>
      <c r="E1403" s="1" t="str">
        <f t="shared" si="105"/>
        <v>Goran Jaković-Andrea Pasotti</v>
      </c>
      <c r="F1403" t="str">
        <f t="shared" si="108"/>
        <v>Lost</v>
      </c>
      <c r="G1403" s="1">
        <f t="shared" si="109"/>
        <v>3</v>
      </c>
      <c r="H1403">
        <f t="shared" si="106"/>
        <v>1</v>
      </c>
      <c r="I1403" t="str">
        <f>INDEX(META!$B:$B,MATCH(B1403,META!$A:$A,0))</f>
        <v>Jund Wildfire</v>
      </c>
      <c r="J1403" t="str">
        <f>INDEX(META!$B:$B,MATCH(D1403,META!$A:$A,0))</f>
        <v>Jund Wildfire</v>
      </c>
      <c r="K1403" t="str">
        <f t="shared" si="107"/>
        <v>Jund Wildfire-Jund Wildfire</v>
      </c>
    </row>
    <row r="1404" spans="1:11" x14ac:dyDescent="0.3">
      <c r="A1404">
        <v>374</v>
      </c>
      <c r="B1404" t="s">
        <v>3109</v>
      </c>
      <c r="C1404" t="s">
        <v>25</v>
      </c>
      <c r="D1404" t="s">
        <v>2478</v>
      </c>
      <c r="E1404" s="1" t="str">
        <f t="shared" si="105"/>
        <v>Decio Sacco-Alessandro Berni</v>
      </c>
      <c r="F1404" t="str">
        <f t="shared" si="108"/>
        <v>Won</v>
      </c>
      <c r="G1404" s="1">
        <f t="shared" si="109"/>
        <v>3</v>
      </c>
      <c r="H1404">
        <f t="shared" si="106"/>
        <v>1</v>
      </c>
      <c r="I1404" t="str">
        <f>INDEX(META!$B:$B,MATCH(B1404,META!$A:$A,0))</f>
        <v>Jund Wildfire</v>
      </c>
      <c r="J1404" t="str">
        <f>INDEX(META!$B:$B,MATCH(D1404,META!$A:$A,0))</f>
        <v>Walls</v>
      </c>
      <c r="K1404" t="str">
        <f t="shared" si="107"/>
        <v>Jund Wildfire-Walls</v>
      </c>
    </row>
    <row r="1405" spans="1:11" x14ac:dyDescent="0.3">
      <c r="A1405">
        <v>375</v>
      </c>
      <c r="B1405" t="s">
        <v>2563</v>
      </c>
      <c r="C1405" t="s">
        <v>25</v>
      </c>
      <c r="D1405" t="s">
        <v>1672</v>
      </c>
      <c r="E1405" s="1" t="str">
        <f t="shared" si="105"/>
        <v>Marco Amateis-Paul Lecoffre</v>
      </c>
      <c r="F1405" t="str">
        <f t="shared" si="108"/>
        <v>Won</v>
      </c>
      <c r="G1405" s="1">
        <f t="shared" si="109"/>
        <v>3</v>
      </c>
      <c r="H1405">
        <f t="shared" si="106"/>
        <v>1</v>
      </c>
      <c r="I1405" t="str">
        <f>INDEX(META!$B:$B,MATCH(B1405,META!$A:$A,0))</f>
        <v>Mono Black Rod</v>
      </c>
      <c r="J1405" t="str">
        <f>INDEX(META!$B:$B,MATCH(D1405,META!$A:$A,0))</f>
        <v>Boros Synth</v>
      </c>
      <c r="K1405" t="str">
        <f t="shared" si="107"/>
        <v>Mono Black Rod-Boros Synth</v>
      </c>
    </row>
    <row r="1406" spans="1:11" x14ac:dyDescent="0.3">
      <c r="A1406">
        <v>376</v>
      </c>
      <c r="B1406" t="s">
        <v>935</v>
      </c>
      <c r="C1406" t="s">
        <v>28</v>
      </c>
      <c r="D1406" t="s">
        <v>2614</v>
      </c>
      <c r="E1406" s="1" t="str">
        <f t="shared" si="105"/>
        <v>Matteo Skelly-Paolo Roghi</v>
      </c>
      <c r="F1406" t="str">
        <f t="shared" si="108"/>
        <v>Won</v>
      </c>
      <c r="G1406" s="1">
        <f t="shared" si="109"/>
        <v>3</v>
      </c>
      <c r="H1406">
        <f t="shared" si="106"/>
        <v>1</v>
      </c>
      <c r="I1406" t="str">
        <f>INDEX(META!$B:$B,MATCH(B1406,META!$A:$A,0))</f>
        <v>Gruul Monsters</v>
      </c>
      <c r="J1406" t="str">
        <f>INDEX(META!$B:$B,MATCH(D1406,META!$A:$A,0))</f>
        <v>Jund Wildfire</v>
      </c>
      <c r="K1406" t="str">
        <f t="shared" si="107"/>
        <v>Gruul Monsters-Jund Wildfire</v>
      </c>
    </row>
    <row r="1407" spans="1:11" x14ac:dyDescent="0.3">
      <c r="A1407">
        <v>377</v>
      </c>
      <c r="B1407" t="s">
        <v>2316</v>
      </c>
      <c r="C1407" t="s">
        <v>26</v>
      </c>
      <c r="D1407" t="s">
        <v>2628</v>
      </c>
      <c r="E1407" s="1" t="str">
        <f t="shared" si="105"/>
        <v>Vittorio Chiantini-Jesús Horcajo</v>
      </c>
      <c r="F1407" t="str">
        <f t="shared" si="108"/>
        <v>Lost</v>
      </c>
      <c r="G1407" s="1">
        <f t="shared" si="109"/>
        <v>3</v>
      </c>
      <c r="H1407">
        <f t="shared" si="106"/>
        <v>1</v>
      </c>
      <c r="I1407" t="str">
        <f>INDEX(META!$B:$B,MATCH(B1407,META!$A:$A,0))</f>
        <v>Rakdos Madness</v>
      </c>
      <c r="J1407" t="str">
        <f>INDEX(META!$B:$B,MATCH(D1407,META!$A:$A,0))</f>
        <v>High Tide Combo</v>
      </c>
      <c r="K1407" t="str">
        <f t="shared" si="107"/>
        <v>Rakdos Madness-High Tide Combo</v>
      </c>
    </row>
    <row r="1408" spans="1:11" x14ac:dyDescent="0.3">
      <c r="A1408">
        <v>378</v>
      </c>
      <c r="B1408" t="s">
        <v>2617</v>
      </c>
      <c r="C1408" t="s">
        <v>29</v>
      </c>
      <c r="D1408" t="s">
        <v>2559</v>
      </c>
      <c r="E1408" s="1" t="str">
        <f t="shared" si="105"/>
        <v>Luigi Liotto-James Morrison</v>
      </c>
      <c r="F1408" t="str">
        <f t="shared" si="108"/>
        <v>Draw</v>
      </c>
      <c r="G1408" s="1">
        <f t="shared" si="109"/>
        <v>3</v>
      </c>
      <c r="H1408">
        <f t="shared" si="106"/>
        <v>1</v>
      </c>
      <c r="I1408" t="str">
        <f>INDEX(META!$B:$B,MATCH(B1408,META!$A:$A,0))</f>
        <v>Mono Blue Aggro</v>
      </c>
      <c r="J1408" t="str">
        <f>INDEX(META!$B:$B,MATCH(D1408,META!$A:$A,0))</f>
        <v>White Weenie</v>
      </c>
      <c r="K1408" t="str">
        <f t="shared" si="107"/>
        <v>Mono Blue Aggro-White Weenie</v>
      </c>
    </row>
    <row r="1409" spans="1:11" x14ac:dyDescent="0.3">
      <c r="A1409">
        <v>379</v>
      </c>
      <c r="B1409" t="s">
        <v>2029</v>
      </c>
      <c r="C1409" t="s">
        <v>28</v>
      </c>
      <c r="D1409" t="s">
        <v>311</v>
      </c>
      <c r="E1409" s="1" t="str">
        <f t="shared" ref="E1409:E1472" si="110">B1409&amp;"-"&amp;D1409</f>
        <v>Luca Della Latta-Vittorio Gai</v>
      </c>
      <c r="F1409" t="str">
        <f t="shared" si="108"/>
        <v>Won</v>
      </c>
      <c r="G1409" s="1">
        <f t="shared" si="109"/>
        <v>3</v>
      </c>
      <c r="H1409">
        <f t="shared" si="106"/>
        <v>1</v>
      </c>
      <c r="I1409" t="str">
        <f>INDEX(META!$B:$B,MATCH(B1409,META!$A:$A,0))</f>
        <v>High Tide Combo</v>
      </c>
      <c r="J1409" t="str">
        <f>INDEX(META!$B:$B,MATCH(D1409,META!$A:$A,0))</f>
        <v>Mono Red Madness</v>
      </c>
      <c r="K1409" t="str">
        <f t="shared" si="107"/>
        <v>High Tide Combo-Mono Red Madness</v>
      </c>
    </row>
    <row r="1410" spans="1:11" x14ac:dyDescent="0.3">
      <c r="A1410">
        <v>380</v>
      </c>
      <c r="B1410" t="s">
        <v>127</v>
      </c>
      <c r="C1410" t="s">
        <v>28</v>
      </c>
      <c r="D1410" t="s">
        <v>90</v>
      </c>
      <c r="E1410" s="1" t="str">
        <f t="shared" si="110"/>
        <v>Andrea Oddone-Roberto De Vivo</v>
      </c>
      <c r="F1410" t="str">
        <f t="shared" si="108"/>
        <v>Won</v>
      </c>
      <c r="G1410" s="1">
        <f t="shared" si="109"/>
        <v>3</v>
      </c>
      <c r="H1410">
        <f t="shared" ref="H1410:H1473" si="111">AND(I1410&gt;0,J1410&gt;0)*1</f>
        <v>1</v>
      </c>
      <c r="I1410" t="str">
        <f>INDEX(META!$B:$B,MATCH(B1410,META!$A:$A,0))</f>
        <v>Mono Blue Aggro</v>
      </c>
      <c r="J1410" t="str">
        <f>INDEX(META!$B:$B,MATCH(D1410,META!$A:$A,0))</f>
        <v>X Lands Spy</v>
      </c>
      <c r="K1410" t="str">
        <f t="shared" ref="K1410:K1473" si="112">I1410&amp;"-"&amp;J1410</f>
        <v>Mono Blue Aggro-X Lands Spy</v>
      </c>
    </row>
    <row r="1411" spans="1:11" x14ac:dyDescent="0.3">
      <c r="A1411">
        <v>381</v>
      </c>
      <c r="B1411" t="s">
        <v>226</v>
      </c>
      <c r="C1411" t="s">
        <v>26</v>
      </c>
      <c r="D1411" t="s">
        <v>3134</v>
      </c>
      <c r="E1411" s="1" t="str">
        <f t="shared" si="110"/>
        <v>Enrico Merlin-Enrico Gobetti</v>
      </c>
      <c r="F1411" t="str">
        <f t="shared" ref="F1411:F1474" si="113">_xlfn.TEXTBEFORE(C1411," ")</f>
        <v>Lost</v>
      </c>
      <c r="G1411" s="1">
        <f t="shared" ref="G1411:G1474" si="114">IF(A1411&gt;=A1410,G1410,G1410+1)</f>
        <v>3</v>
      </c>
      <c r="H1411">
        <f t="shared" si="111"/>
        <v>1</v>
      </c>
      <c r="I1411" t="str">
        <f>INDEX(META!$B:$B,MATCH(B1411,META!$A:$A,0))</f>
        <v>Fangren Tron</v>
      </c>
      <c r="J1411" t="str">
        <f>INDEX(META!$B:$B,MATCH(D1411,META!$A:$A,0))</f>
        <v>Izzet Terror</v>
      </c>
      <c r="K1411" t="str">
        <f t="shared" si="112"/>
        <v>Fangren Tron-Izzet Terror</v>
      </c>
    </row>
    <row r="1412" spans="1:11" x14ac:dyDescent="0.3">
      <c r="A1412">
        <v>382</v>
      </c>
      <c r="B1412" t="s">
        <v>2841</v>
      </c>
      <c r="C1412" t="s">
        <v>26</v>
      </c>
      <c r="D1412" t="s">
        <v>166</v>
      </c>
      <c r="E1412" s="1" t="str">
        <f t="shared" si="110"/>
        <v>Michele Grippo-Kilian Erler</v>
      </c>
      <c r="F1412" t="str">
        <f t="shared" si="113"/>
        <v>Lost</v>
      </c>
      <c r="G1412" s="1">
        <f t="shared" si="114"/>
        <v>3</v>
      </c>
      <c r="H1412">
        <f t="shared" si="111"/>
        <v>1</v>
      </c>
      <c r="I1412" t="str">
        <f>INDEX(META!$B:$B,MATCH(B1412,META!$A:$A,0))</f>
        <v>Jund Wildfire</v>
      </c>
      <c r="J1412" t="str">
        <f>INDEX(META!$B:$B,MATCH(D1412,META!$A:$A,0))</f>
        <v>Mono Red Synth</v>
      </c>
      <c r="K1412" t="str">
        <f t="shared" si="112"/>
        <v>Jund Wildfire-Mono Red Synth</v>
      </c>
    </row>
    <row r="1413" spans="1:11" x14ac:dyDescent="0.3">
      <c r="A1413">
        <v>383</v>
      </c>
      <c r="B1413" t="s">
        <v>2112</v>
      </c>
      <c r="C1413" t="s">
        <v>27</v>
      </c>
      <c r="D1413" t="s">
        <v>161</v>
      </c>
      <c r="E1413" s="1" t="str">
        <f t="shared" si="110"/>
        <v>Ludovico Labruzzo-Davide Zemmi</v>
      </c>
      <c r="F1413" t="str">
        <f t="shared" si="113"/>
        <v>Lost</v>
      </c>
      <c r="G1413" s="1">
        <f t="shared" si="114"/>
        <v>3</v>
      </c>
      <c r="H1413">
        <f t="shared" si="111"/>
        <v>1</v>
      </c>
      <c r="I1413" t="str">
        <f>INDEX(META!$B:$B,MATCH(B1413,META!$A:$A,0))</f>
        <v>Mono Red Madness</v>
      </c>
      <c r="J1413" t="str">
        <f>INDEX(META!$B:$B,MATCH(D1413,META!$A:$A,0))</f>
        <v>Mono Red Madness</v>
      </c>
      <c r="K1413" t="str">
        <f t="shared" si="112"/>
        <v>Mono Red Madness-Mono Red Madness</v>
      </c>
    </row>
    <row r="1414" spans="1:11" x14ac:dyDescent="0.3">
      <c r="A1414">
        <v>384</v>
      </c>
      <c r="B1414" t="s">
        <v>203</v>
      </c>
      <c r="C1414" t="s">
        <v>25</v>
      </c>
      <c r="D1414" t="s">
        <v>1192</v>
      </c>
      <c r="E1414" s="1" t="str">
        <f t="shared" si="110"/>
        <v>Eugenio Tonanzi-Paweł Ostrowski</v>
      </c>
      <c r="F1414" t="str">
        <f t="shared" si="113"/>
        <v>Won</v>
      </c>
      <c r="G1414" s="1">
        <f t="shared" si="114"/>
        <v>3</v>
      </c>
      <c r="H1414">
        <f t="shared" si="111"/>
        <v>1</v>
      </c>
      <c r="I1414" t="str">
        <f>INDEX(META!$B:$B,MATCH(B1414,META!$A:$A,0))</f>
        <v>Elves</v>
      </c>
      <c r="J1414" t="str">
        <f>INDEX(META!$B:$B,MATCH(D1414,META!$A:$A,0))</f>
        <v>Jeskai Ephemerate</v>
      </c>
      <c r="K1414" t="str">
        <f t="shared" si="112"/>
        <v>Elves-Jeskai Ephemerate</v>
      </c>
    </row>
    <row r="1415" spans="1:11" x14ac:dyDescent="0.3">
      <c r="A1415">
        <v>385</v>
      </c>
      <c r="B1415" t="s">
        <v>441</v>
      </c>
      <c r="C1415" t="s">
        <v>26</v>
      </c>
      <c r="D1415" t="s">
        <v>289</v>
      </c>
      <c r="E1415" s="1" t="str">
        <f t="shared" si="110"/>
        <v>Umberto Robotti-Lucia Scaringella</v>
      </c>
      <c r="F1415" t="str">
        <f t="shared" si="113"/>
        <v>Lost</v>
      </c>
      <c r="G1415" s="1">
        <f t="shared" si="114"/>
        <v>3</v>
      </c>
      <c r="H1415">
        <f t="shared" si="111"/>
        <v>1</v>
      </c>
      <c r="I1415" t="str">
        <f>INDEX(META!$B:$B,MATCH(B1415,META!$A:$A,0))</f>
        <v>Rakdos Madness</v>
      </c>
      <c r="J1415" t="str">
        <f>INDEX(META!$B:$B,MATCH(D1415,META!$A:$A,0))</f>
        <v>Mono Red Madness</v>
      </c>
      <c r="K1415" t="str">
        <f t="shared" si="112"/>
        <v>Rakdos Madness-Mono Red Madness</v>
      </c>
    </row>
    <row r="1416" spans="1:11" x14ac:dyDescent="0.3">
      <c r="A1416">
        <v>386</v>
      </c>
      <c r="B1416" t="s">
        <v>228</v>
      </c>
      <c r="C1416" t="s">
        <v>27</v>
      </c>
      <c r="D1416" t="s">
        <v>2569</v>
      </c>
      <c r="E1416" s="1" t="str">
        <f t="shared" si="110"/>
        <v>Simone Cataldo-Corrado Mulé</v>
      </c>
      <c r="F1416" t="str">
        <f t="shared" si="113"/>
        <v>Lost</v>
      </c>
      <c r="G1416" s="1">
        <f t="shared" si="114"/>
        <v>3</v>
      </c>
      <c r="H1416">
        <f t="shared" si="111"/>
        <v>1</v>
      </c>
      <c r="I1416" t="str">
        <f>INDEX(META!$B:$B,MATCH(B1416,META!$A:$A,0))</f>
        <v>Jund Wildfire</v>
      </c>
      <c r="J1416" t="str">
        <f>INDEX(META!$B:$B,MATCH(D1416,META!$A:$A,0))</f>
        <v>High Tide Combo</v>
      </c>
      <c r="K1416" t="str">
        <f t="shared" si="112"/>
        <v>Jund Wildfire-High Tide Combo</v>
      </c>
    </row>
    <row r="1417" spans="1:11" x14ac:dyDescent="0.3">
      <c r="A1417">
        <v>387</v>
      </c>
      <c r="B1417" t="s">
        <v>164</v>
      </c>
      <c r="C1417" t="s">
        <v>25</v>
      </c>
      <c r="D1417" t="s">
        <v>1364</v>
      </c>
      <c r="E1417" s="1" t="str">
        <f t="shared" si="110"/>
        <v>Nicola Rispoli-Nicola Da Re</v>
      </c>
      <c r="F1417" t="str">
        <f t="shared" si="113"/>
        <v>Won</v>
      </c>
      <c r="G1417" s="1">
        <f t="shared" si="114"/>
        <v>3</v>
      </c>
      <c r="H1417">
        <f t="shared" si="111"/>
        <v>1</v>
      </c>
      <c r="I1417" t="str">
        <f>INDEX(META!$B:$B,MATCH(B1417,META!$A:$A,0))</f>
        <v>Jund Wildfire</v>
      </c>
      <c r="J1417" t="str">
        <f>INDEX(META!$B:$B,MATCH(D1417,META!$A:$A,0))</f>
        <v>Jeskai Ephemerate</v>
      </c>
      <c r="K1417" t="str">
        <f t="shared" si="112"/>
        <v>Jund Wildfire-Jeskai Ephemerate</v>
      </c>
    </row>
    <row r="1418" spans="1:11" x14ac:dyDescent="0.3">
      <c r="A1418">
        <v>388</v>
      </c>
      <c r="B1418" t="s">
        <v>237</v>
      </c>
      <c r="C1418" t="s">
        <v>25</v>
      </c>
      <c r="D1418" t="s">
        <v>117</v>
      </c>
      <c r="E1418" s="1" t="str">
        <f t="shared" si="110"/>
        <v>Lorenzo Pollone-Matteo Zuiani</v>
      </c>
      <c r="F1418" t="str">
        <f t="shared" si="113"/>
        <v>Won</v>
      </c>
      <c r="G1418" s="1">
        <f t="shared" si="114"/>
        <v>3</v>
      </c>
      <c r="H1418">
        <f t="shared" si="111"/>
        <v>1</v>
      </c>
      <c r="I1418" t="str">
        <f>INDEX(META!$B:$B,MATCH(B1418,META!$A:$A,0))</f>
        <v>Jund Wildfire</v>
      </c>
      <c r="J1418" t="str">
        <f>INDEX(META!$B:$B,MATCH(D1418,META!$A:$A,0))</f>
        <v>Altar Tron</v>
      </c>
      <c r="K1418" t="str">
        <f t="shared" si="112"/>
        <v>Jund Wildfire-Altar Tron</v>
      </c>
    </row>
    <row r="1419" spans="1:11" x14ac:dyDescent="0.3">
      <c r="A1419">
        <v>389</v>
      </c>
      <c r="B1419" t="s">
        <v>1007</v>
      </c>
      <c r="C1419" t="s">
        <v>26</v>
      </c>
      <c r="D1419" t="s">
        <v>317</v>
      </c>
      <c r="E1419" s="1" t="str">
        <f t="shared" si="110"/>
        <v>giulio iodice-Christian Muscas</v>
      </c>
      <c r="F1419" t="str">
        <f t="shared" si="113"/>
        <v>Lost</v>
      </c>
      <c r="G1419" s="1">
        <f t="shared" si="114"/>
        <v>3</v>
      </c>
      <c r="H1419">
        <f t="shared" si="111"/>
        <v>1</v>
      </c>
      <c r="I1419" t="str">
        <f>INDEX(META!$B:$B,MATCH(B1419,META!$A:$A,0))</f>
        <v>Mono Blue Aggro</v>
      </c>
      <c r="J1419" t="str">
        <f>INDEX(META!$B:$B,MATCH(D1419,META!$A:$A,0))</f>
        <v>Rakdos Madness</v>
      </c>
      <c r="K1419" t="str">
        <f t="shared" si="112"/>
        <v>Mono Blue Aggro-Rakdos Madness</v>
      </c>
    </row>
    <row r="1420" spans="1:11" x14ac:dyDescent="0.3">
      <c r="A1420">
        <v>390</v>
      </c>
      <c r="B1420" t="s">
        <v>304</v>
      </c>
      <c r="C1420" t="s">
        <v>29</v>
      </c>
      <c r="D1420" t="s">
        <v>2737</v>
      </c>
      <c r="E1420" s="1" t="str">
        <f t="shared" si="110"/>
        <v>Giovanni Postorino-Andrea Bistolfi</v>
      </c>
      <c r="F1420" t="str">
        <f t="shared" si="113"/>
        <v>Draw</v>
      </c>
      <c r="G1420" s="1">
        <f t="shared" si="114"/>
        <v>3</v>
      </c>
      <c r="H1420">
        <f t="shared" si="111"/>
        <v>1</v>
      </c>
      <c r="I1420" t="str">
        <f>INDEX(META!$B:$B,MATCH(B1420,META!$A:$A,0))</f>
        <v>Mono Red Madness</v>
      </c>
      <c r="J1420" t="str">
        <f>INDEX(META!$B:$B,MATCH(D1420,META!$A:$A,0))</f>
        <v>Mono Blue Aggro</v>
      </c>
      <c r="K1420" t="str">
        <f t="shared" si="112"/>
        <v>Mono Red Madness-Mono Blue Aggro</v>
      </c>
    </row>
    <row r="1421" spans="1:11" x14ac:dyDescent="0.3">
      <c r="A1421">
        <v>391</v>
      </c>
      <c r="B1421" t="s">
        <v>279</v>
      </c>
      <c r="C1421" t="s">
        <v>26</v>
      </c>
      <c r="D1421" t="s">
        <v>2646</v>
      </c>
      <c r="E1421" s="1" t="str">
        <f t="shared" si="110"/>
        <v>Giovanni Nastasio-Néstor Salvago Pérez</v>
      </c>
      <c r="F1421" t="str">
        <f t="shared" si="113"/>
        <v>Lost</v>
      </c>
      <c r="G1421" s="1">
        <f t="shared" si="114"/>
        <v>3</v>
      </c>
      <c r="H1421">
        <f t="shared" si="111"/>
        <v>1</v>
      </c>
      <c r="I1421" t="str">
        <f>INDEX(META!$B:$B,MATCH(B1421,META!$A:$A,0))</f>
        <v>Mono Red Dredge</v>
      </c>
      <c r="J1421" t="str">
        <f>INDEX(META!$B:$B,MATCH(D1421,META!$A:$A,0))</f>
        <v>Jund Wildfire</v>
      </c>
      <c r="K1421" t="str">
        <f t="shared" si="112"/>
        <v>Mono Red Dredge-Jund Wildfire</v>
      </c>
    </row>
    <row r="1422" spans="1:11" x14ac:dyDescent="0.3">
      <c r="A1422">
        <v>392</v>
      </c>
      <c r="B1422" t="s">
        <v>2678</v>
      </c>
      <c r="C1422" t="s">
        <v>25</v>
      </c>
      <c r="D1422" t="s">
        <v>274</v>
      </c>
      <c r="E1422" s="1" t="str">
        <f t="shared" si="110"/>
        <v>Michele Biagini-Danilo Meloni</v>
      </c>
      <c r="F1422" t="str">
        <f t="shared" si="113"/>
        <v>Won</v>
      </c>
      <c r="G1422" s="1">
        <f t="shared" si="114"/>
        <v>3</v>
      </c>
      <c r="H1422">
        <f t="shared" si="111"/>
        <v>1</v>
      </c>
      <c r="I1422" t="str">
        <f>INDEX(META!$B:$B,MATCH(B1422,META!$A:$A,0))</f>
        <v>Rakdos Madness</v>
      </c>
      <c r="J1422" t="str">
        <f>INDEX(META!$B:$B,MATCH(D1422,META!$A:$A,0))</f>
        <v>Mono Red Synth</v>
      </c>
      <c r="K1422" t="str">
        <f t="shared" si="112"/>
        <v>Rakdos Madness-Mono Red Synth</v>
      </c>
    </row>
    <row r="1423" spans="1:11" x14ac:dyDescent="0.3">
      <c r="A1423">
        <v>393</v>
      </c>
      <c r="B1423" t="s">
        <v>1182</v>
      </c>
      <c r="C1423" t="s">
        <v>27</v>
      </c>
      <c r="D1423" t="s">
        <v>262</v>
      </c>
      <c r="E1423" s="1" t="str">
        <f t="shared" si="110"/>
        <v>Nicholas Boscolo Todaro-Marc-Antoine Couronne</v>
      </c>
      <c r="F1423" t="str">
        <f t="shared" si="113"/>
        <v>Lost</v>
      </c>
      <c r="G1423" s="1">
        <f t="shared" si="114"/>
        <v>3</v>
      </c>
      <c r="H1423">
        <f t="shared" si="111"/>
        <v>1</v>
      </c>
      <c r="I1423" t="str">
        <f>INDEX(META!$B:$B,MATCH(B1423,META!$A:$A,0))</f>
        <v>Mono Blue Aggro</v>
      </c>
      <c r="J1423" t="str">
        <f>INDEX(META!$B:$B,MATCH(D1423,META!$A:$A,0))</f>
        <v>Grixis Affinity</v>
      </c>
      <c r="K1423" t="str">
        <f t="shared" si="112"/>
        <v>Mono Blue Aggro-Grixis Affinity</v>
      </c>
    </row>
    <row r="1424" spans="1:11" x14ac:dyDescent="0.3">
      <c r="A1424">
        <v>394</v>
      </c>
      <c r="B1424" t="s">
        <v>1619</v>
      </c>
      <c r="C1424" t="s">
        <v>27</v>
      </c>
      <c r="D1424" t="s">
        <v>162</v>
      </c>
      <c r="E1424" s="1" t="str">
        <f t="shared" si="110"/>
        <v>Matteo Marinacci-Jerko Nunez</v>
      </c>
      <c r="F1424" t="str">
        <f t="shared" si="113"/>
        <v>Lost</v>
      </c>
      <c r="G1424" s="1">
        <f t="shared" si="114"/>
        <v>3</v>
      </c>
      <c r="H1424">
        <f t="shared" si="111"/>
        <v>1</v>
      </c>
      <c r="I1424" t="str">
        <f>INDEX(META!$B:$B,MATCH(B1424,META!$A:$A,0))</f>
        <v>Dimir Terror</v>
      </c>
      <c r="J1424" t="str">
        <f>INDEX(META!$B:$B,MATCH(D1424,META!$A:$A,0))</f>
        <v>Grixis Affinity</v>
      </c>
      <c r="K1424" t="str">
        <f t="shared" si="112"/>
        <v>Dimir Terror-Grixis Affinity</v>
      </c>
    </row>
    <row r="1425" spans="1:11" x14ac:dyDescent="0.3">
      <c r="A1425">
        <v>395</v>
      </c>
      <c r="B1425" t="s">
        <v>132</v>
      </c>
      <c r="C1425" t="s">
        <v>26</v>
      </c>
      <c r="D1425" t="s">
        <v>2606</v>
      </c>
      <c r="E1425" s="1" t="str">
        <f t="shared" si="110"/>
        <v>Luca Traverso-Luca Giubilei</v>
      </c>
      <c r="F1425" t="str">
        <f t="shared" si="113"/>
        <v>Lost</v>
      </c>
      <c r="G1425" s="1">
        <f t="shared" si="114"/>
        <v>3</v>
      </c>
      <c r="H1425">
        <f t="shared" si="111"/>
        <v>1</v>
      </c>
      <c r="I1425" t="str">
        <f>INDEX(META!$B:$B,MATCH(B1425,META!$A:$A,0))</f>
        <v>X Lands Spy</v>
      </c>
      <c r="J1425" t="str">
        <f>INDEX(META!$B:$B,MATCH(D1425,META!$A:$A,0))</f>
        <v>Gruul Ponza</v>
      </c>
      <c r="K1425" t="str">
        <f t="shared" si="112"/>
        <v>X Lands Spy-Gruul Ponza</v>
      </c>
    </row>
    <row r="1426" spans="1:11" x14ac:dyDescent="0.3">
      <c r="A1426">
        <v>396</v>
      </c>
      <c r="B1426" t="s">
        <v>545</v>
      </c>
      <c r="C1426" t="s">
        <v>27</v>
      </c>
      <c r="D1426" t="s">
        <v>3045</v>
      </c>
      <c r="E1426" s="1" t="str">
        <f t="shared" si="110"/>
        <v>Emanuele Zanini-Simone Insalaco</v>
      </c>
      <c r="F1426" t="str">
        <f t="shared" si="113"/>
        <v>Lost</v>
      </c>
      <c r="G1426" s="1">
        <f t="shared" si="114"/>
        <v>3</v>
      </c>
      <c r="H1426">
        <f t="shared" si="111"/>
        <v>1</v>
      </c>
      <c r="I1426" t="str">
        <f>INDEX(META!$B:$B,MATCH(B1426,META!$A:$A,0))</f>
        <v>Mono Red Madness</v>
      </c>
      <c r="J1426" t="str">
        <f>INDEX(META!$B:$B,MATCH(D1426,META!$A:$A,0))</f>
        <v>Jund Wildfire</v>
      </c>
      <c r="K1426" t="str">
        <f t="shared" si="112"/>
        <v>Mono Red Madness-Jund Wildfire</v>
      </c>
    </row>
    <row r="1427" spans="1:11" x14ac:dyDescent="0.3">
      <c r="A1427">
        <v>397</v>
      </c>
      <c r="B1427" t="s">
        <v>424</v>
      </c>
      <c r="C1427" t="s">
        <v>26</v>
      </c>
      <c r="D1427" t="s">
        <v>1247</v>
      </c>
      <c r="E1427" s="1" t="str">
        <f t="shared" si="110"/>
        <v>Cristiano Nannipieri-Filippo Pastorelli</v>
      </c>
      <c r="F1427" t="str">
        <f t="shared" si="113"/>
        <v>Lost</v>
      </c>
      <c r="G1427" s="1">
        <f t="shared" si="114"/>
        <v>3</v>
      </c>
      <c r="H1427">
        <f t="shared" si="111"/>
        <v>1</v>
      </c>
      <c r="I1427" t="str">
        <f>INDEX(META!$B:$B,MATCH(B1427,META!$A:$A,0))</f>
        <v>Jund Wildfire</v>
      </c>
      <c r="J1427" t="str">
        <f>INDEX(META!$B:$B,MATCH(D1427,META!$A:$A,0))</f>
        <v>X Lands Spy</v>
      </c>
      <c r="K1427" t="str">
        <f t="shared" si="112"/>
        <v>Jund Wildfire-X Lands Spy</v>
      </c>
    </row>
    <row r="1428" spans="1:11" x14ac:dyDescent="0.3">
      <c r="A1428">
        <v>398</v>
      </c>
      <c r="B1428" t="s">
        <v>2078</v>
      </c>
      <c r="C1428" t="s">
        <v>26</v>
      </c>
      <c r="D1428" t="s">
        <v>194</v>
      </c>
      <c r="E1428" s="1" t="str">
        <f t="shared" si="110"/>
        <v>Silvio Araldo-riccardo cestari</v>
      </c>
      <c r="F1428" t="str">
        <f t="shared" si="113"/>
        <v>Lost</v>
      </c>
      <c r="G1428" s="1">
        <f t="shared" si="114"/>
        <v>3</v>
      </c>
      <c r="H1428">
        <f t="shared" si="111"/>
        <v>1</v>
      </c>
      <c r="I1428" t="str">
        <f>INDEX(META!$B:$B,MATCH(B1428,META!$A:$A,0))</f>
        <v>X Lands Spy</v>
      </c>
      <c r="J1428" t="str">
        <f>INDEX(META!$B:$B,MATCH(D1428,META!$A:$A,0))</f>
        <v>Mono Blue Terror</v>
      </c>
      <c r="K1428" t="str">
        <f t="shared" si="112"/>
        <v>X Lands Spy-Mono Blue Terror</v>
      </c>
    </row>
    <row r="1429" spans="1:11" x14ac:dyDescent="0.3">
      <c r="A1429">
        <v>399</v>
      </c>
      <c r="B1429" t="s">
        <v>417</v>
      </c>
      <c r="C1429" t="s">
        <v>26</v>
      </c>
      <c r="D1429" t="s">
        <v>703</v>
      </c>
      <c r="E1429" s="1" t="str">
        <f t="shared" si="110"/>
        <v>Andrea Aiolfi-Alessandro Betori</v>
      </c>
      <c r="F1429" t="str">
        <f t="shared" si="113"/>
        <v>Lost</v>
      </c>
      <c r="G1429" s="1">
        <f t="shared" si="114"/>
        <v>3</v>
      </c>
      <c r="H1429">
        <f t="shared" si="111"/>
        <v>1</v>
      </c>
      <c r="I1429" t="str">
        <f>INDEX(META!$B:$B,MATCH(B1429,META!$A:$A,0))</f>
        <v>Rakdos Madness</v>
      </c>
      <c r="J1429" t="str">
        <f>INDEX(META!$B:$B,MATCH(D1429,META!$A:$A,0))</f>
        <v>Rakdos Madness</v>
      </c>
      <c r="K1429" t="str">
        <f t="shared" si="112"/>
        <v>Rakdos Madness-Rakdos Madness</v>
      </c>
    </row>
    <row r="1430" spans="1:11" x14ac:dyDescent="0.3">
      <c r="A1430">
        <v>400</v>
      </c>
      <c r="B1430" t="s">
        <v>2087</v>
      </c>
      <c r="C1430" t="s">
        <v>25</v>
      </c>
      <c r="D1430" t="s">
        <v>103</v>
      </c>
      <c r="E1430" s="1" t="str">
        <f t="shared" si="110"/>
        <v>andrea ceravolo-Mattia Angeli</v>
      </c>
      <c r="F1430" t="str">
        <f t="shared" si="113"/>
        <v>Won</v>
      </c>
      <c r="G1430" s="1">
        <f t="shared" si="114"/>
        <v>3</v>
      </c>
      <c r="H1430">
        <f t="shared" si="111"/>
        <v>1</v>
      </c>
      <c r="I1430" t="str">
        <f>INDEX(META!$B:$B,MATCH(B1430,META!$A:$A,0))</f>
        <v>Jund Wildfire</v>
      </c>
      <c r="J1430" t="str">
        <f>INDEX(META!$B:$B,MATCH(D1430,META!$A:$A,0))</f>
        <v>Poison Storm</v>
      </c>
      <c r="K1430" t="str">
        <f t="shared" si="112"/>
        <v>Jund Wildfire-Poison Storm</v>
      </c>
    </row>
    <row r="1431" spans="1:11" x14ac:dyDescent="0.3">
      <c r="A1431">
        <v>401</v>
      </c>
      <c r="B1431" t="s">
        <v>850</v>
      </c>
      <c r="C1431" t="s">
        <v>25</v>
      </c>
      <c r="D1431" t="s">
        <v>1143</v>
      </c>
      <c r="E1431" s="1" t="str">
        <f t="shared" si="110"/>
        <v>Jiri Moravec-Nicola Montorsi</v>
      </c>
      <c r="F1431" t="str">
        <f t="shared" si="113"/>
        <v>Won</v>
      </c>
      <c r="G1431" s="1">
        <f t="shared" si="114"/>
        <v>3</v>
      </c>
      <c r="H1431">
        <f t="shared" si="111"/>
        <v>1</v>
      </c>
      <c r="I1431" t="str">
        <f>INDEX(META!$B:$B,MATCH(B1431,META!$A:$A,0))</f>
        <v>Mono Red Synth</v>
      </c>
      <c r="J1431" t="str">
        <f>INDEX(META!$B:$B,MATCH(D1431,META!$A:$A,0))</f>
        <v>Altar Tron</v>
      </c>
      <c r="K1431" t="str">
        <f t="shared" si="112"/>
        <v>Mono Red Synth-Altar Tron</v>
      </c>
    </row>
    <row r="1432" spans="1:11" x14ac:dyDescent="0.3">
      <c r="A1432">
        <v>402</v>
      </c>
      <c r="B1432" t="s">
        <v>100</v>
      </c>
      <c r="C1432" t="s">
        <v>28</v>
      </c>
      <c r="D1432" t="s">
        <v>775</v>
      </c>
      <c r="E1432" s="1" t="str">
        <f t="shared" si="110"/>
        <v>Alessio Dicandia-Tuukka Sinisalo</v>
      </c>
      <c r="F1432" t="str">
        <f t="shared" si="113"/>
        <v>Won</v>
      </c>
      <c r="G1432" s="1">
        <f t="shared" si="114"/>
        <v>3</v>
      </c>
      <c r="H1432">
        <f t="shared" si="111"/>
        <v>1</v>
      </c>
      <c r="I1432" t="str">
        <f>INDEX(META!$B:$B,MATCH(B1432,META!$A:$A,0))</f>
        <v>Mono Blue Terror</v>
      </c>
      <c r="J1432" t="str">
        <f>INDEX(META!$B:$B,MATCH(D1432,META!$A:$A,0))</f>
        <v>Rakdos Madness</v>
      </c>
      <c r="K1432" t="str">
        <f t="shared" si="112"/>
        <v>Mono Blue Terror-Rakdos Madness</v>
      </c>
    </row>
    <row r="1433" spans="1:11" x14ac:dyDescent="0.3">
      <c r="A1433">
        <v>403</v>
      </c>
      <c r="B1433" t="s">
        <v>319</v>
      </c>
      <c r="C1433" t="s">
        <v>26</v>
      </c>
      <c r="D1433" t="s">
        <v>888</v>
      </c>
      <c r="E1433" s="1" t="str">
        <f t="shared" si="110"/>
        <v>Stefano Vanzetti-Aaro Nironen</v>
      </c>
      <c r="F1433" t="str">
        <f t="shared" si="113"/>
        <v>Lost</v>
      </c>
      <c r="G1433" s="1">
        <f t="shared" si="114"/>
        <v>3</v>
      </c>
      <c r="H1433">
        <f t="shared" si="111"/>
        <v>1</v>
      </c>
      <c r="I1433" t="str">
        <f>INDEX(META!$B:$B,MATCH(B1433,META!$A:$A,0))</f>
        <v>Mono Blue Terror</v>
      </c>
      <c r="J1433" t="str">
        <f>INDEX(META!$B:$B,MATCH(D1433,META!$A:$A,0))</f>
        <v>Mono Blue Terror</v>
      </c>
      <c r="K1433" t="str">
        <f t="shared" si="112"/>
        <v>Mono Blue Terror-Mono Blue Terror</v>
      </c>
    </row>
    <row r="1434" spans="1:11" x14ac:dyDescent="0.3">
      <c r="A1434">
        <v>404</v>
      </c>
      <c r="B1434" t="s">
        <v>91</v>
      </c>
      <c r="C1434" t="s">
        <v>27</v>
      </c>
      <c r="D1434" t="s">
        <v>2144</v>
      </c>
      <c r="E1434" s="1" t="str">
        <f t="shared" si="110"/>
        <v>Lorenzo Baiocchi-Valentino Artu</v>
      </c>
      <c r="F1434" t="str">
        <f t="shared" si="113"/>
        <v>Lost</v>
      </c>
      <c r="G1434" s="1">
        <f t="shared" si="114"/>
        <v>3</v>
      </c>
      <c r="H1434">
        <f t="shared" si="111"/>
        <v>1</v>
      </c>
      <c r="I1434" t="str">
        <f>INDEX(META!$B:$B,MATCH(B1434,META!$A:$A,0))</f>
        <v>Mono Red Synth</v>
      </c>
      <c r="J1434" t="str">
        <f>INDEX(META!$B:$B,MATCH(D1434,META!$A:$A,0))</f>
        <v>Grixis Affinity</v>
      </c>
      <c r="K1434" t="str">
        <f t="shared" si="112"/>
        <v>Mono Red Synth-Grixis Affinity</v>
      </c>
    </row>
    <row r="1435" spans="1:11" x14ac:dyDescent="0.3">
      <c r="A1435">
        <v>405</v>
      </c>
      <c r="B1435" t="s">
        <v>1037</v>
      </c>
      <c r="C1435" t="s">
        <v>28</v>
      </c>
      <c r="D1435" t="s">
        <v>2726</v>
      </c>
      <c r="E1435" s="1" t="str">
        <f t="shared" si="110"/>
        <v>Riccardo Scolaro-Carmine Molinario</v>
      </c>
      <c r="F1435" t="str">
        <f t="shared" si="113"/>
        <v>Won</v>
      </c>
      <c r="G1435" s="1">
        <f t="shared" si="114"/>
        <v>3</v>
      </c>
      <c r="H1435">
        <f t="shared" si="111"/>
        <v>1</v>
      </c>
      <c r="I1435" t="str">
        <f>INDEX(META!$B:$B,MATCH(B1435,META!$A:$A,0))</f>
        <v>Mono Red Synth</v>
      </c>
      <c r="J1435" t="str">
        <f>INDEX(META!$B:$B,MATCH(D1435,META!$A:$A,0))</f>
        <v>Jund Wildfire</v>
      </c>
      <c r="K1435" t="str">
        <f t="shared" si="112"/>
        <v>Mono Red Synth-Jund Wildfire</v>
      </c>
    </row>
    <row r="1436" spans="1:11" x14ac:dyDescent="0.3">
      <c r="A1436">
        <v>406</v>
      </c>
      <c r="B1436" t="s">
        <v>1961</v>
      </c>
      <c r="C1436" t="s">
        <v>28</v>
      </c>
      <c r="D1436" t="s">
        <v>429</v>
      </c>
      <c r="E1436" s="1" t="str">
        <f t="shared" si="110"/>
        <v>Nicolò Dell'amico-sebastiano fornasari</v>
      </c>
      <c r="F1436" t="str">
        <f t="shared" si="113"/>
        <v>Won</v>
      </c>
      <c r="G1436" s="1">
        <f t="shared" si="114"/>
        <v>3</v>
      </c>
      <c r="H1436">
        <f t="shared" si="111"/>
        <v>1</v>
      </c>
      <c r="I1436" t="str">
        <f>INDEX(META!$B:$B,MATCH(B1436,META!$A:$A,0))</f>
        <v>Mono Red Madness</v>
      </c>
      <c r="J1436" t="str">
        <f>INDEX(META!$B:$B,MATCH(D1436,META!$A:$A,0))</f>
        <v>Altar Tron</v>
      </c>
      <c r="K1436" t="str">
        <f t="shared" si="112"/>
        <v>Mono Red Madness-Altar Tron</v>
      </c>
    </row>
    <row r="1437" spans="1:11" x14ac:dyDescent="0.3">
      <c r="A1437">
        <v>407</v>
      </c>
      <c r="B1437" t="s">
        <v>2832</v>
      </c>
      <c r="C1437" t="s">
        <v>26</v>
      </c>
      <c r="D1437" t="s">
        <v>1198</v>
      </c>
      <c r="E1437" s="1" t="str">
        <f t="shared" si="110"/>
        <v>Federico Barbieri-Andrea Ruggiero</v>
      </c>
      <c r="F1437" t="str">
        <f t="shared" si="113"/>
        <v>Lost</v>
      </c>
      <c r="G1437" s="1">
        <f t="shared" si="114"/>
        <v>3</v>
      </c>
      <c r="H1437">
        <f t="shared" si="111"/>
        <v>1</v>
      </c>
      <c r="I1437" t="str">
        <f>INDEX(META!$B:$B,MATCH(B1437,META!$A:$A,0))</f>
        <v>Jeskai Ephemerate</v>
      </c>
      <c r="J1437" t="str">
        <f>INDEX(META!$B:$B,MATCH(D1437,META!$A:$A,0))</f>
        <v>Grixis Affinity</v>
      </c>
      <c r="K1437" t="str">
        <f t="shared" si="112"/>
        <v>Jeskai Ephemerate-Grixis Affinity</v>
      </c>
    </row>
    <row r="1438" spans="1:11" x14ac:dyDescent="0.3">
      <c r="A1438">
        <v>408</v>
      </c>
      <c r="B1438" t="s">
        <v>1356</v>
      </c>
      <c r="C1438" t="s">
        <v>26</v>
      </c>
      <c r="D1438" t="s">
        <v>342</v>
      </c>
      <c r="E1438" s="1" t="str">
        <f t="shared" si="110"/>
        <v>Tommaso Paoli-Filippo Pezza</v>
      </c>
      <c r="F1438" t="str">
        <f t="shared" si="113"/>
        <v>Lost</v>
      </c>
      <c r="G1438" s="1">
        <f t="shared" si="114"/>
        <v>3</v>
      </c>
      <c r="H1438">
        <f t="shared" si="111"/>
        <v>1</v>
      </c>
      <c r="I1438" t="str">
        <f>INDEX(META!$B:$B,MATCH(B1438,META!$A:$A,0))</f>
        <v>White Weenie</v>
      </c>
      <c r="J1438" t="str">
        <f>INDEX(META!$B:$B,MATCH(D1438,META!$A:$A,0))</f>
        <v>Mono Red Synth</v>
      </c>
      <c r="K1438" t="str">
        <f t="shared" si="112"/>
        <v>White Weenie-Mono Red Synth</v>
      </c>
    </row>
    <row r="1439" spans="1:11" x14ac:dyDescent="0.3">
      <c r="A1439">
        <v>409</v>
      </c>
      <c r="B1439" t="s">
        <v>1546</v>
      </c>
      <c r="C1439" t="s">
        <v>28</v>
      </c>
      <c r="D1439" t="s">
        <v>1930</v>
      </c>
      <c r="E1439" s="1" t="str">
        <f t="shared" si="110"/>
        <v>Vlado Flinčec-Alessandro Privitera</v>
      </c>
      <c r="F1439" t="str">
        <f t="shared" si="113"/>
        <v>Won</v>
      </c>
      <c r="G1439" s="1">
        <f t="shared" si="114"/>
        <v>3</v>
      </c>
      <c r="H1439">
        <f t="shared" si="111"/>
        <v>1</v>
      </c>
      <c r="I1439" t="str">
        <f>INDEX(META!$B:$B,MATCH(B1439,META!$A:$A,0))</f>
        <v>Mono Red Synth</v>
      </c>
      <c r="J1439" t="str">
        <f>INDEX(META!$B:$B,MATCH(D1439,META!$A:$A,0))</f>
        <v>White Weenie</v>
      </c>
      <c r="K1439" t="str">
        <f t="shared" si="112"/>
        <v>Mono Red Synth-White Weenie</v>
      </c>
    </row>
    <row r="1440" spans="1:11" x14ac:dyDescent="0.3">
      <c r="A1440">
        <v>410</v>
      </c>
      <c r="B1440" t="s">
        <v>1757</v>
      </c>
      <c r="C1440" t="s">
        <v>27</v>
      </c>
      <c r="D1440" t="s">
        <v>276</v>
      </c>
      <c r="E1440" s="1" t="str">
        <f t="shared" si="110"/>
        <v>Joseph Siciliano-Andrea Fava</v>
      </c>
      <c r="F1440" t="str">
        <f t="shared" si="113"/>
        <v>Lost</v>
      </c>
      <c r="G1440" s="1">
        <f t="shared" si="114"/>
        <v>3</v>
      </c>
      <c r="H1440">
        <f t="shared" si="111"/>
        <v>1</v>
      </c>
      <c r="I1440" t="str">
        <f>INDEX(META!$B:$B,MATCH(B1440,META!$A:$A,0))</f>
        <v>Jund Wildfire</v>
      </c>
      <c r="J1440" t="str">
        <f>INDEX(META!$B:$B,MATCH(D1440,META!$A:$A,0))</f>
        <v>Mono Blue Terror</v>
      </c>
      <c r="K1440" t="str">
        <f t="shared" si="112"/>
        <v>Jund Wildfire-Mono Blue Terror</v>
      </c>
    </row>
    <row r="1441" spans="1:11" x14ac:dyDescent="0.3">
      <c r="A1441">
        <v>411</v>
      </c>
      <c r="B1441" t="s">
        <v>363</v>
      </c>
      <c r="C1441" t="s">
        <v>28</v>
      </c>
      <c r="D1441" t="s">
        <v>1800</v>
      </c>
      <c r="E1441" s="1" t="str">
        <f t="shared" si="110"/>
        <v>Matteo Mazzetti-Enrico Ruggeri</v>
      </c>
      <c r="F1441" t="str">
        <f t="shared" si="113"/>
        <v>Won</v>
      </c>
      <c r="G1441" s="1">
        <f t="shared" si="114"/>
        <v>3</v>
      </c>
      <c r="H1441">
        <f t="shared" si="111"/>
        <v>1</v>
      </c>
      <c r="I1441" t="str">
        <f>INDEX(META!$B:$B,MATCH(B1441,META!$A:$A,0))</f>
        <v>Mono Red Madness</v>
      </c>
      <c r="J1441" t="str">
        <f>INDEX(META!$B:$B,MATCH(D1441,META!$A:$A,0))</f>
        <v>Mono Red Madness</v>
      </c>
      <c r="K1441" t="str">
        <f t="shared" si="112"/>
        <v>Mono Red Madness-Mono Red Madness</v>
      </c>
    </row>
    <row r="1442" spans="1:11" x14ac:dyDescent="0.3">
      <c r="A1442">
        <v>412</v>
      </c>
      <c r="B1442" t="s">
        <v>359</v>
      </c>
      <c r="C1442" t="s">
        <v>28</v>
      </c>
      <c r="D1442" t="s">
        <v>2006</v>
      </c>
      <c r="E1442" s="1" t="str">
        <f t="shared" si="110"/>
        <v>Leo Mancinelli-Lorenzo Gallone</v>
      </c>
      <c r="F1442" t="str">
        <f t="shared" si="113"/>
        <v>Won</v>
      </c>
      <c r="G1442" s="1">
        <f t="shared" si="114"/>
        <v>3</v>
      </c>
      <c r="H1442">
        <f t="shared" si="111"/>
        <v>1</v>
      </c>
      <c r="I1442" t="str">
        <f>INDEX(META!$B:$B,MATCH(B1442,META!$A:$A,0))</f>
        <v>Mono Red Synth</v>
      </c>
      <c r="J1442" t="str">
        <f>INDEX(META!$B:$B,MATCH(D1442,META!$A:$A,0))</f>
        <v>Mono Red Synth</v>
      </c>
      <c r="K1442" t="str">
        <f t="shared" si="112"/>
        <v>Mono Red Synth-Mono Red Synth</v>
      </c>
    </row>
    <row r="1443" spans="1:11" x14ac:dyDescent="0.3">
      <c r="A1443">
        <v>413</v>
      </c>
      <c r="B1443" t="s">
        <v>2254</v>
      </c>
      <c r="C1443" t="s">
        <v>25</v>
      </c>
      <c r="D1443" t="s">
        <v>1072</v>
      </c>
      <c r="E1443" s="1" t="str">
        <f t="shared" si="110"/>
        <v>Paolo Cosma Gennari-Gianmarco Parolin</v>
      </c>
      <c r="F1443" t="str">
        <f t="shared" si="113"/>
        <v>Won</v>
      </c>
      <c r="G1443" s="1">
        <f t="shared" si="114"/>
        <v>3</v>
      </c>
      <c r="H1443">
        <f t="shared" si="111"/>
        <v>1</v>
      </c>
      <c r="I1443" t="str">
        <f>INDEX(META!$B:$B,MATCH(B1443,META!$A:$A,0))</f>
        <v>Rakdos Madness</v>
      </c>
      <c r="J1443" t="str">
        <f>INDEX(META!$B:$B,MATCH(D1443,META!$A:$A,0))</f>
        <v>Jund Wildfire</v>
      </c>
      <c r="K1443" t="str">
        <f t="shared" si="112"/>
        <v>Rakdos Madness-Jund Wildfire</v>
      </c>
    </row>
    <row r="1444" spans="1:11" x14ac:dyDescent="0.3">
      <c r="A1444">
        <v>414</v>
      </c>
      <c r="B1444" t="s">
        <v>347</v>
      </c>
      <c r="C1444" t="s">
        <v>28</v>
      </c>
      <c r="D1444" t="s">
        <v>2013</v>
      </c>
      <c r="E1444" s="1" t="str">
        <f t="shared" si="110"/>
        <v>Samuele Bottale-Massimo Delfino</v>
      </c>
      <c r="F1444" t="str">
        <f t="shared" si="113"/>
        <v>Won</v>
      </c>
      <c r="G1444" s="1">
        <f t="shared" si="114"/>
        <v>3</v>
      </c>
      <c r="H1444">
        <f t="shared" si="111"/>
        <v>1</v>
      </c>
      <c r="I1444" t="str">
        <f>INDEX(META!$B:$B,MATCH(B1444,META!$A:$A,0))</f>
        <v>Rakdos Madness</v>
      </c>
      <c r="J1444" t="str">
        <f>INDEX(META!$B:$B,MATCH(D1444,META!$A:$A,0))</f>
        <v>Bogles</v>
      </c>
      <c r="K1444" t="str">
        <f t="shared" si="112"/>
        <v>Rakdos Madness-Bogles</v>
      </c>
    </row>
    <row r="1445" spans="1:11" x14ac:dyDescent="0.3">
      <c r="A1445">
        <v>415</v>
      </c>
      <c r="B1445" t="s">
        <v>2084</v>
      </c>
      <c r="C1445" t="s">
        <v>26</v>
      </c>
      <c r="D1445" t="s">
        <v>102</v>
      </c>
      <c r="E1445" s="1" t="str">
        <f t="shared" si="110"/>
        <v>Riccardo Baldo-Lorenzo Montana</v>
      </c>
      <c r="F1445" t="str">
        <f t="shared" si="113"/>
        <v>Lost</v>
      </c>
      <c r="G1445" s="1">
        <f t="shared" si="114"/>
        <v>3</v>
      </c>
      <c r="H1445">
        <f t="shared" si="111"/>
        <v>1</v>
      </c>
      <c r="I1445" t="str">
        <f>INDEX(META!$B:$B,MATCH(B1445,META!$A:$A,0))</f>
        <v>Elves</v>
      </c>
      <c r="J1445" t="str">
        <f>INDEX(META!$B:$B,MATCH(D1445,META!$A:$A,0))</f>
        <v>Mono Red Madness</v>
      </c>
      <c r="K1445" t="str">
        <f t="shared" si="112"/>
        <v>Elves-Mono Red Madness</v>
      </c>
    </row>
    <row r="1446" spans="1:11" x14ac:dyDescent="0.3">
      <c r="A1446">
        <v>416</v>
      </c>
      <c r="B1446" t="s">
        <v>360</v>
      </c>
      <c r="C1446" t="s">
        <v>25</v>
      </c>
      <c r="D1446" t="s">
        <v>2106</v>
      </c>
      <c r="E1446" s="1" t="str">
        <f t="shared" si="110"/>
        <v>Luigi De Franco-Simone Locatelli</v>
      </c>
      <c r="F1446" t="str">
        <f t="shared" si="113"/>
        <v>Won</v>
      </c>
      <c r="G1446" s="1">
        <f t="shared" si="114"/>
        <v>3</v>
      </c>
      <c r="H1446">
        <f t="shared" si="111"/>
        <v>1</v>
      </c>
      <c r="I1446" t="str">
        <f>INDEX(META!$B:$B,MATCH(B1446,META!$A:$A,0))</f>
        <v>Mono Blue Aggro</v>
      </c>
      <c r="J1446" t="str">
        <f>INDEX(META!$B:$B,MATCH(D1446,META!$A:$A,0))</f>
        <v>Grixis Affinity</v>
      </c>
      <c r="K1446" t="str">
        <f t="shared" si="112"/>
        <v>Mono Blue Aggro-Grixis Affinity</v>
      </c>
    </row>
    <row r="1447" spans="1:11" x14ac:dyDescent="0.3">
      <c r="A1447">
        <v>417</v>
      </c>
      <c r="B1447" t="s">
        <v>427</v>
      </c>
      <c r="C1447" t="s">
        <v>27</v>
      </c>
      <c r="D1447" t="s">
        <v>2391</v>
      </c>
      <c r="E1447" s="1" t="str">
        <f t="shared" si="110"/>
        <v>Filippo Spaggiari-Krisztián Magos</v>
      </c>
      <c r="F1447" t="str">
        <f t="shared" si="113"/>
        <v>Lost</v>
      </c>
      <c r="G1447" s="1">
        <f t="shared" si="114"/>
        <v>3</v>
      </c>
      <c r="H1447">
        <f t="shared" si="111"/>
        <v>1</v>
      </c>
      <c r="I1447" t="str">
        <f>INDEX(META!$B:$B,MATCH(B1447,META!$A:$A,0))</f>
        <v>Jund Wildfire</v>
      </c>
      <c r="J1447" t="str">
        <f>INDEX(META!$B:$B,MATCH(D1447,META!$A:$A,0))</f>
        <v>Mono Red Synth</v>
      </c>
      <c r="K1447" t="str">
        <f t="shared" si="112"/>
        <v>Jund Wildfire-Mono Red Synth</v>
      </c>
    </row>
    <row r="1448" spans="1:11" x14ac:dyDescent="0.3">
      <c r="A1448">
        <v>418</v>
      </c>
      <c r="B1448" t="s">
        <v>349</v>
      </c>
      <c r="C1448" t="s">
        <v>26</v>
      </c>
      <c r="D1448" t="s">
        <v>1399</v>
      </c>
      <c r="E1448" s="1" t="str">
        <f t="shared" si="110"/>
        <v>Edoardo Musetti-Tiziano Boni</v>
      </c>
      <c r="F1448" t="str">
        <f t="shared" si="113"/>
        <v>Lost</v>
      </c>
      <c r="G1448" s="1">
        <f t="shared" si="114"/>
        <v>3</v>
      </c>
      <c r="H1448">
        <f t="shared" si="111"/>
        <v>1</v>
      </c>
      <c r="I1448" t="str">
        <f>INDEX(META!$B:$B,MATCH(B1448,META!$A:$A,0))</f>
        <v>Mono Red Old Style</v>
      </c>
      <c r="J1448" t="str">
        <f>INDEX(META!$B:$B,MATCH(D1448,META!$A:$A,0))</f>
        <v>Mono Red Synth</v>
      </c>
      <c r="K1448" t="str">
        <f t="shared" si="112"/>
        <v>Mono Red Old Style-Mono Red Synth</v>
      </c>
    </row>
    <row r="1449" spans="1:11" x14ac:dyDescent="0.3">
      <c r="A1449">
        <v>419</v>
      </c>
      <c r="B1449" t="s">
        <v>2163</v>
      </c>
      <c r="C1449" t="s">
        <v>28</v>
      </c>
      <c r="D1449" t="s">
        <v>2508</v>
      </c>
      <c r="E1449" s="1" t="str">
        <f t="shared" si="110"/>
        <v>Andrea Molfetta-Tiziano Torre</v>
      </c>
      <c r="F1449" t="str">
        <f t="shared" si="113"/>
        <v>Won</v>
      </c>
      <c r="G1449" s="1">
        <f t="shared" si="114"/>
        <v>3</v>
      </c>
      <c r="H1449">
        <f t="shared" si="111"/>
        <v>1</v>
      </c>
      <c r="I1449" t="str">
        <f>INDEX(META!$B:$B,MATCH(B1449,META!$A:$A,0))</f>
        <v>Mono Blue Aggro</v>
      </c>
      <c r="J1449" t="str">
        <f>INDEX(META!$B:$B,MATCH(D1449,META!$A:$A,0))</f>
        <v>Gardens</v>
      </c>
      <c r="K1449" t="str">
        <f t="shared" si="112"/>
        <v>Mono Blue Aggro-Gardens</v>
      </c>
    </row>
    <row r="1450" spans="1:11" x14ac:dyDescent="0.3">
      <c r="A1450">
        <v>420</v>
      </c>
      <c r="B1450" t="s">
        <v>2643</v>
      </c>
      <c r="C1450" t="s">
        <v>27</v>
      </c>
      <c r="D1450" t="s">
        <v>373</v>
      </c>
      <c r="E1450" s="1" t="str">
        <f t="shared" si="110"/>
        <v>Federico Bonadè-Paulina Radecka</v>
      </c>
      <c r="F1450" t="str">
        <f t="shared" si="113"/>
        <v>Lost</v>
      </c>
      <c r="G1450" s="1">
        <f t="shared" si="114"/>
        <v>3</v>
      </c>
      <c r="H1450">
        <f t="shared" si="111"/>
        <v>1</v>
      </c>
      <c r="I1450" t="str">
        <f>INDEX(META!$B:$B,MATCH(B1450,META!$A:$A,0))</f>
        <v>High Tide Combo</v>
      </c>
      <c r="J1450" t="str">
        <f>INDEX(META!$B:$B,MATCH(D1450,META!$A:$A,0))</f>
        <v>Mono Red Madness</v>
      </c>
      <c r="K1450" t="str">
        <f t="shared" si="112"/>
        <v>High Tide Combo-Mono Red Madness</v>
      </c>
    </row>
    <row r="1451" spans="1:11" x14ac:dyDescent="0.3">
      <c r="A1451">
        <v>421</v>
      </c>
      <c r="B1451" t="s">
        <v>2664</v>
      </c>
      <c r="C1451" t="s">
        <v>26</v>
      </c>
      <c r="D1451" t="s">
        <v>356</v>
      </c>
      <c r="E1451" s="1" t="str">
        <f t="shared" si="110"/>
        <v>Leoonardo Nobili Piccinni-Elia Ricci</v>
      </c>
      <c r="F1451" t="str">
        <f t="shared" si="113"/>
        <v>Lost</v>
      </c>
      <c r="G1451" s="1">
        <f t="shared" si="114"/>
        <v>3</v>
      </c>
      <c r="H1451">
        <f t="shared" si="111"/>
        <v>1</v>
      </c>
      <c r="I1451" t="str">
        <f>INDEX(META!$B:$B,MATCH(B1451,META!$A:$A,0))</f>
        <v>Turbo Exhume</v>
      </c>
      <c r="J1451" t="str">
        <f>INDEX(META!$B:$B,MATCH(D1451,META!$A:$A,0))</f>
        <v>Jeskai Ephemerate</v>
      </c>
      <c r="K1451" t="str">
        <f t="shared" si="112"/>
        <v>Turbo Exhume-Jeskai Ephemerate</v>
      </c>
    </row>
    <row r="1452" spans="1:11" x14ac:dyDescent="0.3">
      <c r="A1452">
        <v>422</v>
      </c>
      <c r="B1452" t="s">
        <v>387</v>
      </c>
      <c r="C1452" t="s">
        <v>28</v>
      </c>
      <c r="D1452" t="s">
        <v>2652</v>
      </c>
      <c r="E1452" s="1" t="str">
        <f t="shared" si="110"/>
        <v>Nicoló Grasso-Dario Bessi</v>
      </c>
      <c r="F1452" t="str">
        <f t="shared" si="113"/>
        <v>Won</v>
      </c>
      <c r="G1452" s="1">
        <f t="shared" si="114"/>
        <v>3</v>
      </c>
      <c r="H1452">
        <f t="shared" si="111"/>
        <v>1</v>
      </c>
      <c r="I1452" t="str">
        <f>INDEX(META!$B:$B,MATCH(B1452,META!$A:$A,0))</f>
        <v>Jund Wildfire</v>
      </c>
      <c r="J1452" t="str">
        <f>INDEX(META!$B:$B,MATCH(D1452,META!$A:$A,0))</f>
        <v>Mono Blue Aggro</v>
      </c>
      <c r="K1452" t="str">
        <f t="shared" si="112"/>
        <v>Jund Wildfire-Mono Blue Aggro</v>
      </c>
    </row>
    <row r="1453" spans="1:11" x14ac:dyDescent="0.3">
      <c r="A1453">
        <v>423</v>
      </c>
      <c r="B1453" t="s">
        <v>2734</v>
      </c>
      <c r="C1453" t="s">
        <v>28</v>
      </c>
      <c r="D1453" t="s">
        <v>435</v>
      </c>
      <c r="E1453" s="1" t="str">
        <f t="shared" si="110"/>
        <v>Alessandro Mazzi-Walter Zaninetti</v>
      </c>
      <c r="F1453" t="str">
        <f t="shared" si="113"/>
        <v>Won</v>
      </c>
      <c r="G1453" s="1">
        <f t="shared" si="114"/>
        <v>3</v>
      </c>
      <c r="H1453">
        <f t="shared" si="111"/>
        <v>1</v>
      </c>
      <c r="I1453" t="str">
        <f>INDEX(META!$B:$B,MATCH(B1453,META!$A:$A,0))</f>
        <v>Mono Red Synth</v>
      </c>
      <c r="J1453" t="str">
        <f>INDEX(META!$B:$B,MATCH(D1453,META!$A:$A,0))</f>
        <v>High Tide Combo</v>
      </c>
      <c r="K1453" t="str">
        <f t="shared" si="112"/>
        <v>Mono Red Synth-High Tide Combo</v>
      </c>
    </row>
    <row r="1454" spans="1:11" x14ac:dyDescent="0.3">
      <c r="A1454">
        <v>424</v>
      </c>
      <c r="B1454" t="s">
        <v>244</v>
      </c>
      <c r="C1454" t="s">
        <v>26</v>
      </c>
      <c r="D1454" t="s">
        <v>3100</v>
      </c>
      <c r="E1454" s="1" t="str">
        <f t="shared" si="110"/>
        <v>Nicholas Cavanna-Fabio Samadelli</v>
      </c>
      <c r="F1454" t="str">
        <f t="shared" si="113"/>
        <v>Lost</v>
      </c>
      <c r="G1454" s="1">
        <f t="shared" si="114"/>
        <v>3</v>
      </c>
      <c r="H1454">
        <f t="shared" si="111"/>
        <v>1</v>
      </c>
      <c r="I1454" t="str">
        <f>INDEX(META!$B:$B,MATCH(B1454,META!$A:$A,0))</f>
        <v>X Lands Spy</v>
      </c>
      <c r="J1454" t="str">
        <f>INDEX(META!$B:$B,MATCH(D1454,META!$A:$A,0))</f>
        <v>Mono Blue Terror</v>
      </c>
      <c r="K1454" t="str">
        <f t="shared" si="112"/>
        <v>X Lands Spy-Mono Blue Terror</v>
      </c>
    </row>
    <row r="1455" spans="1:11" x14ac:dyDescent="0.3">
      <c r="A1455">
        <v>425</v>
      </c>
      <c r="B1455" t="s">
        <v>3163</v>
      </c>
      <c r="C1455" t="s">
        <v>29</v>
      </c>
      <c r="D1455" t="s">
        <v>1374</v>
      </c>
      <c r="E1455" s="1" t="str">
        <f t="shared" si="110"/>
        <v>Michael Casale-Filippo Filippini</v>
      </c>
      <c r="F1455" t="str">
        <f t="shared" si="113"/>
        <v>Draw</v>
      </c>
      <c r="G1455" s="1">
        <f t="shared" si="114"/>
        <v>3</v>
      </c>
      <c r="H1455">
        <f t="shared" si="111"/>
        <v>1</v>
      </c>
      <c r="I1455" t="str">
        <f>INDEX(META!$B:$B,MATCH(B1455,META!$A:$A,0))</f>
        <v>Altar Tron</v>
      </c>
      <c r="J1455" t="str">
        <f>INDEX(META!$B:$B,MATCH(D1455,META!$A:$A,0))</f>
        <v>Altar Tron</v>
      </c>
      <c r="K1455" t="str">
        <f t="shared" si="112"/>
        <v>Altar Tron-Altar Tron</v>
      </c>
    </row>
    <row r="1456" spans="1:11" x14ac:dyDescent="0.3">
      <c r="A1456">
        <v>426</v>
      </c>
      <c r="B1456" t="s">
        <v>378</v>
      </c>
      <c r="C1456" t="s">
        <v>25</v>
      </c>
      <c r="D1456" t="s">
        <v>2908</v>
      </c>
      <c r="E1456" s="1" t="str">
        <f t="shared" si="110"/>
        <v>Stefano Ghiara-Amedeo Ciurli</v>
      </c>
      <c r="F1456" t="str">
        <f t="shared" si="113"/>
        <v>Won</v>
      </c>
      <c r="G1456" s="1">
        <f t="shared" si="114"/>
        <v>3</v>
      </c>
      <c r="H1456">
        <f t="shared" si="111"/>
        <v>1</v>
      </c>
      <c r="I1456" t="str">
        <f>INDEX(META!$B:$B,MATCH(B1456,META!$A:$A,0))</f>
        <v>Jund Wildfire</v>
      </c>
      <c r="J1456" t="str">
        <f>INDEX(META!$B:$B,MATCH(D1456,META!$A:$A,0))</f>
        <v>Dimir Affinity</v>
      </c>
      <c r="K1456" t="str">
        <f t="shared" si="112"/>
        <v>Jund Wildfire-Dimir Affinity</v>
      </c>
    </row>
    <row r="1457" spans="1:11" x14ac:dyDescent="0.3">
      <c r="A1457">
        <v>427</v>
      </c>
      <c r="B1457" t="s">
        <v>1163</v>
      </c>
      <c r="C1457" t="s">
        <v>28</v>
      </c>
      <c r="D1457" t="s">
        <v>1239</v>
      </c>
      <c r="E1457" s="1" t="str">
        <f t="shared" si="110"/>
        <v>Tommaso Garbellini-Mattia Fiaccadori</v>
      </c>
      <c r="F1457" t="str">
        <f t="shared" si="113"/>
        <v>Won</v>
      </c>
      <c r="G1457" s="1">
        <f t="shared" si="114"/>
        <v>3</v>
      </c>
      <c r="H1457">
        <f t="shared" si="111"/>
        <v>1</v>
      </c>
      <c r="I1457" t="str">
        <f>INDEX(META!$B:$B,MATCH(B1457,META!$A:$A,0))</f>
        <v>Rakdos Madness</v>
      </c>
      <c r="J1457" t="str">
        <f>INDEX(META!$B:$B,MATCH(D1457,META!$A:$A,0))</f>
        <v>Azorius Familiars</v>
      </c>
      <c r="K1457" t="str">
        <f t="shared" si="112"/>
        <v>Rakdos Madness-Azorius Familiars</v>
      </c>
    </row>
    <row r="1458" spans="1:11" x14ac:dyDescent="0.3">
      <c r="A1458">
        <v>428</v>
      </c>
      <c r="B1458" t="s">
        <v>1585</v>
      </c>
      <c r="C1458" t="s">
        <v>25</v>
      </c>
      <c r="D1458" t="s">
        <v>1133</v>
      </c>
      <c r="E1458" s="1" t="str">
        <f t="shared" si="110"/>
        <v>Luca Difino-Andrea Cavazzoli</v>
      </c>
      <c r="F1458" t="str">
        <f t="shared" si="113"/>
        <v>Won</v>
      </c>
      <c r="G1458" s="1">
        <f t="shared" si="114"/>
        <v>3</v>
      </c>
      <c r="H1458">
        <f t="shared" si="111"/>
        <v>1</v>
      </c>
      <c r="I1458" t="str">
        <f>INDEX(META!$B:$B,MATCH(B1458,META!$A:$A,0))</f>
        <v>Gardens</v>
      </c>
      <c r="J1458" t="str">
        <f>INDEX(META!$B:$B,MATCH(D1458,META!$A:$A,0))</f>
        <v>Bogles</v>
      </c>
      <c r="K1458" t="str">
        <f t="shared" si="112"/>
        <v>Gardens-Bogles</v>
      </c>
    </row>
    <row r="1459" spans="1:11" x14ac:dyDescent="0.3">
      <c r="A1459">
        <v>429</v>
      </c>
      <c r="B1459" t="s">
        <v>358</v>
      </c>
      <c r="C1459" t="s">
        <v>25</v>
      </c>
      <c r="D1459" t="s">
        <v>1591</v>
      </c>
      <c r="E1459" s="1" t="str">
        <f t="shared" si="110"/>
        <v>Marcello Pasqualini-Alberto Carrozza</v>
      </c>
      <c r="F1459" t="str">
        <f t="shared" si="113"/>
        <v>Won</v>
      </c>
      <c r="G1459" s="1">
        <f t="shared" si="114"/>
        <v>3</v>
      </c>
      <c r="H1459">
        <f t="shared" si="111"/>
        <v>1</v>
      </c>
      <c r="I1459" t="str">
        <f>INDEX(META!$B:$B,MATCH(B1459,META!$A:$A,0))</f>
        <v>Gardens</v>
      </c>
      <c r="J1459" t="str">
        <f>INDEX(META!$B:$B,MATCH(D1459,META!$A:$A,0))</f>
        <v>Boros Synth</v>
      </c>
      <c r="K1459" t="str">
        <f t="shared" si="112"/>
        <v>Gardens-Boros Synth</v>
      </c>
    </row>
    <row r="1460" spans="1:11" x14ac:dyDescent="0.3">
      <c r="A1460">
        <v>430</v>
      </c>
      <c r="B1460" t="s">
        <v>1185</v>
      </c>
      <c r="C1460" t="s">
        <v>25</v>
      </c>
      <c r="D1460" t="s">
        <v>1229</v>
      </c>
      <c r="E1460" s="1" t="str">
        <f t="shared" si="110"/>
        <v>Michele Marzocchi-Andrea Animobono</v>
      </c>
      <c r="F1460" t="str">
        <f t="shared" si="113"/>
        <v>Won</v>
      </c>
      <c r="G1460" s="1">
        <f t="shared" si="114"/>
        <v>3</v>
      </c>
      <c r="H1460">
        <f t="shared" si="111"/>
        <v>1</v>
      </c>
      <c r="I1460" t="str">
        <f>INDEX(META!$B:$B,MATCH(B1460,META!$A:$A,0))</f>
        <v>Rakdos Madness</v>
      </c>
      <c r="J1460" t="str">
        <f>INDEX(META!$B:$B,MATCH(D1460,META!$A:$A,0))</f>
        <v>Mono Blue Terror</v>
      </c>
      <c r="K1460" t="str">
        <f t="shared" si="112"/>
        <v>Rakdos Madness-Mono Blue Terror</v>
      </c>
    </row>
    <row r="1461" spans="1:11" x14ac:dyDescent="0.3">
      <c r="A1461">
        <v>431</v>
      </c>
      <c r="B1461" t="s">
        <v>1678</v>
      </c>
      <c r="C1461" t="s">
        <v>28</v>
      </c>
      <c r="D1461" t="s">
        <v>1218</v>
      </c>
      <c r="E1461" s="1" t="str">
        <f t="shared" si="110"/>
        <v>Alessio Turchi-Tommaso Riva</v>
      </c>
      <c r="F1461" t="str">
        <f t="shared" si="113"/>
        <v>Won</v>
      </c>
      <c r="G1461" s="1">
        <f t="shared" si="114"/>
        <v>3</v>
      </c>
      <c r="H1461">
        <f t="shared" si="111"/>
        <v>1</v>
      </c>
      <c r="I1461" t="str">
        <f>INDEX(META!$B:$B,MATCH(B1461,META!$A:$A,0))</f>
        <v>Jund Wildfire</v>
      </c>
      <c r="J1461" t="str">
        <f>INDEX(META!$B:$B,MATCH(D1461,META!$A:$A,0))</f>
        <v>Gardens</v>
      </c>
      <c r="K1461" t="str">
        <f t="shared" si="112"/>
        <v>Jund Wildfire-Gardens</v>
      </c>
    </row>
    <row r="1462" spans="1:11" x14ac:dyDescent="0.3">
      <c r="A1462">
        <v>432</v>
      </c>
      <c r="B1462" t="s">
        <v>278</v>
      </c>
      <c r="C1462" t="s">
        <v>27</v>
      </c>
      <c r="D1462" t="s">
        <v>1221</v>
      </c>
      <c r="E1462" s="1" t="str">
        <f t="shared" si="110"/>
        <v>Mattia Raffaldi-Pietro Piersanti</v>
      </c>
      <c r="F1462" t="str">
        <f t="shared" si="113"/>
        <v>Lost</v>
      </c>
      <c r="G1462" s="1">
        <f t="shared" si="114"/>
        <v>3</v>
      </c>
      <c r="H1462">
        <f t="shared" si="111"/>
        <v>1</v>
      </c>
      <c r="I1462" t="str">
        <f>INDEX(META!$B:$B,MATCH(B1462,META!$A:$A,0))</f>
        <v>Rakdos Madness</v>
      </c>
      <c r="J1462" t="str">
        <f>INDEX(META!$B:$B,MATCH(D1462,META!$A:$A,0))</f>
        <v>X Lands Spy</v>
      </c>
      <c r="K1462" t="str">
        <f t="shared" si="112"/>
        <v>Rakdos Madness-X Lands Spy</v>
      </c>
    </row>
    <row r="1463" spans="1:11" x14ac:dyDescent="0.3">
      <c r="A1463">
        <v>433</v>
      </c>
      <c r="B1463" t="s">
        <v>1087</v>
      </c>
      <c r="C1463" t="s">
        <v>25</v>
      </c>
      <c r="D1463" t="s">
        <v>1648</v>
      </c>
      <c r="E1463" s="1" t="str">
        <f t="shared" si="110"/>
        <v>Davide Piccin-Stefano Tranquilli</v>
      </c>
      <c r="F1463" t="str">
        <f t="shared" si="113"/>
        <v>Won</v>
      </c>
      <c r="G1463" s="1">
        <f t="shared" si="114"/>
        <v>3</v>
      </c>
      <c r="H1463">
        <f t="shared" si="111"/>
        <v>1</v>
      </c>
      <c r="I1463" t="str">
        <f>INDEX(META!$B:$B,MATCH(B1463,META!$A:$A,0))</f>
        <v>Gruul Monsters</v>
      </c>
      <c r="J1463" t="str">
        <f>INDEX(META!$B:$B,MATCH(D1463,META!$A:$A,0))</f>
        <v>Dimir Terror</v>
      </c>
      <c r="K1463" t="str">
        <f t="shared" si="112"/>
        <v>Gruul Monsters-Dimir Terror</v>
      </c>
    </row>
    <row r="1464" spans="1:11" x14ac:dyDescent="0.3">
      <c r="A1464">
        <v>434</v>
      </c>
      <c r="B1464" t="s">
        <v>1451</v>
      </c>
      <c r="C1464" t="s">
        <v>26</v>
      </c>
      <c r="D1464" t="s">
        <v>1050</v>
      </c>
      <c r="E1464" s="1" t="str">
        <f t="shared" si="110"/>
        <v>Marco Romagnuolo-Tommaso Aselli</v>
      </c>
      <c r="F1464" t="str">
        <f t="shared" si="113"/>
        <v>Lost</v>
      </c>
      <c r="G1464" s="1">
        <f t="shared" si="114"/>
        <v>3</v>
      </c>
      <c r="H1464">
        <f t="shared" si="111"/>
        <v>1</v>
      </c>
      <c r="I1464" t="str">
        <f>INDEX(META!$B:$B,MATCH(B1464,META!$A:$A,0))</f>
        <v>Boros Synth</v>
      </c>
      <c r="J1464" t="str">
        <f>INDEX(META!$B:$B,MATCH(D1464,META!$A:$A,0))</f>
        <v>X Lands Spy</v>
      </c>
      <c r="K1464" t="str">
        <f t="shared" si="112"/>
        <v>Boros Synth-X Lands Spy</v>
      </c>
    </row>
    <row r="1465" spans="1:11" x14ac:dyDescent="0.3">
      <c r="A1465">
        <v>435</v>
      </c>
      <c r="B1465" t="s">
        <v>1265</v>
      </c>
      <c r="C1465" t="s">
        <v>28</v>
      </c>
      <c r="D1465" t="s">
        <v>212</v>
      </c>
      <c r="E1465" s="1" t="str">
        <f t="shared" si="110"/>
        <v>Jimmie Santoni-Riccardo Massobrio</v>
      </c>
      <c r="F1465" t="str">
        <f t="shared" si="113"/>
        <v>Won</v>
      </c>
      <c r="G1465" s="1">
        <f t="shared" si="114"/>
        <v>3</v>
      </c>
      <c r="H1465">
        <f t="shared" si="111"/>
        <v>1</v>
      </c>
      <c r="I1465" t="str">
        <f>INDEX(META!$B:$B,MATCH(B1465,META!$A:$A,0))</f>
        <v>Boros Synth</v>
      </c>
      <c r="J1465" t="str">
        <f>INDEX(META!$B:$B,MATCH(D1465,META!$A:$A,0))</f>
        <v>Mono Red Synth</v>
      </c>
      <c r="K1465" t="str">
        <f t="shared" si="112"/>
        <v>Boros Synth-Mono Red Synth</v>
      </c>
    </row>
    <row r="1466" spans="1:11" x14ac:dyDescent="0.3">
      <c r="A1466">
        <v>436</v>
      </c>
      <c r="B1466" t="s">
        <v>1298</v>
      </c>
      <c r="C1466" t="s">
        <v>26</v>
      </c>
      <c r="D1466" t="s">
        <v>442</v>
      </c>
      <c r="E1466" s="1" t="str">
        <f t="shared" si="110"/>
        <v>Fabio Lunardi-Cristian Cocchi</v>
      </c>
      <c r="F1466" t="str">
        <f t="shared" si="113"/>
        <v>Lost</v>
      </c>
      <c r="G1466" s="1">
        <f t="shared" si="114"/>
        <v>3</v>
      </c>
      <c r="H1466">
        <f t="shared" si="111"/>
        <v>1</v>
      </c>
      <c r="I1466" t="str">
        <f>INDEX(META!$B:$B,MATCH(B1466,META!$A:$A,0))</f>
        <v>Mono Red Madness</v>
      </c>
      <c r="J1466" t="str">
        <f>INDEX(META!$B:$B,MATCH(D1466,META!$A:$A,0))</f>
        <v>Jund Wildfire</v>
      </c>
      <c r="K1466" t="str">
        <f t="shared" si="112"/>
        <v>Mono Red Madness-Jund Wildfire</v>
      </c>
    </row>
    <row r="1467" spans="1:11" x14ac:dyDescent="0.3">
      <c r="A1467">
        <v>437</v>
      </c>
      <c r="B1467" t="s">
        <v>111</v>
      </c>
      <c r="C1467" t="s">
        <v>26</v>
      </c>
      <c r="D1467" t="s">
        <v>1321</v>
      </c>
      <c r="E1467" s="1" t="str">
        <f t="shared" si="110"/>
        <v>Andrea Calandri-Jérémie Pratviel</v>
      </c>
      <c r="F1467" t="str">
        <f t="shared" si="113"/>
        <v>Lost</v>
      </c>
      <c r="G1467" s="1">
        <f t="shared" si="114"/>
        <v>3</v>
      </c>
      <c r="H1467">
        <f t="shared" si="111"/>
        <v>1</v>
      </c>
      <c r="I1467" t="str">
        <f>INDEX(META!$B:$B,MATCH(B1467,META!$A:$A,0))</f>
        <v>Jund Wildfire</v>
      </c>
      <c r="J1467" t="str">
        <f>INDEX(META!$B:$B,MATCH(D1467,META!$A:$A,0))</f>
        <v>Rakdos Madness</v>
      </c>
      <c r="K1467" t="str">
        <f t="shared" si="112"/>
        <v>Jund Wildfire-Rakdos Madness</v>
      </c>
    </row>
    <row r="1468" spans="1:11" x14ac:dyDescent="0.3">
      <c r="A1468">
        <v>438</v>
      </c>
      <c r="B1468" t="s">
        <v>1725</v>
      </c>
      <c r="C1468" t="s">
        <v>25</v>
      </c>
      <c r="D1468" t="s">
        <v>1055</v>
      </c>
      <c r="E1468" s="1" t="str">
        <f t="shared" si="110"/>
        <v>Tullio Gaglione-Andrea Bontempo</v>
      </c>
      <c r="F1468" t="str">
        <f t="shared" si="113"/>
        <v>Won</v>
      </c>
      <c r="G1468" s="1">
        <f t="shared" si="114"/>
        <v>3</v>
      </c>
      <c r="H1468">
        <f t="shared" si="111"/>
        <v>1</v>
      </c>
      <c r="I1468" t="str">
        <f>INDEX(META!$B:$B,MATCH(B1468,META!$A:$A,0))</f>
        <v>Jund Wildfire</v>
      </c>
      <c r="J1468" t="str">
        <f>INDEX(META!$B:$B,MATCH(D1468,META!$A:$A,0))</f>
        <v>Dredge</v>
      </c>
      <c r="K1468" t="str">
        <f t="shared" si="112"/>
        <v>Jund Wildfire-Dredge</v>
      </c>
    </row>
    <row r="1469" spans="1:11" x14ac:dyDescent="0.3">
      <c r="A1469">
        <v>439</v>
      </c>
      <c r="B1469" t="s">
        <v>961</v>
      </c>
      <c r="C1469" t="s">
        <v>27</v>
      </c>
      <c r="D1469" t="s">
        <v>2135</v>
      </c>
      <c r="E1469" s="1" t="str">
        <f t="shared" si="110"/>
        <v>Andrea Molla-Roberto Debenedetti</v>
      </c>
      <c r="F1469" t="str">
        <f t="shared" si="113"/>
        <v>Lost</v>
      </c>
      <c r="G1469" s="1">
        <f t="shared" si="114"/>
        <v>3</v>
      </c>
      <c r="H1469">
        <f t="shared" si="111"/>
        <v>1</v>
      </c>
      <c r="I1469" t="str">
        <f>INDEX(META!$B:$B,MATCH(B1469,META!$A:$A,0))</f>
        <v>Grixis Affinity</v>
      </c>
      <c r="J1469" t="str">
        <f>INDEX(META!$B:$B,MATCH(D1469,META!$A:$A,0))</f>
        <v>Rakdos Madness</v>
      </c>
      <c r="K1469" t="str">
        <f t="shared" si="112"/>
        <v>Grixis Affinity-Rakdos Madness</v>
      </c>
    </row>
    <row r="1470" spans="1:11" x14ac:dyDescent="0.3">
      <c r="A1470">
        <v>440</v>
      </c>
      <c r="B1470" t="s">
        <v>1413</v>
      </c>
      <c r="C1470" t="s">
        <v>27</v>
      </c>
      <c r="D1470" t="s">
        <v>548</v>
      </c>
      <c r="E1470" s="1" t="str">
        <f t="shared" si="110"/>
        <v>Lorenzo Berti-Gianluigi Antenucci</v>
      </c>
      <c r="F1470" t="str">
        <f t="shared" si="113"/>
        <v>Lost</v>
      </c>
      <c r="G1470" s="1">
        <f t="shared" si="114"/>
        <v>3</v>
      </c>
      <c r="H1470">
        <f t="shared" si="111"/>
        <v>1</v>
      </c>
      <c r="I1470" t="str">
        <f>INDEX(META!$B:$B,MATCH(B1470,META!$A:$A,0))</f>
        <v>Rakdos Madness</v>
      </c>
      <c r="J1470" t="str">
        <f>INDEX(META!$B:$B,MATCH(D1470,META!$A:$A,0))</f>
        <v>Mono Blue Terror</v>
      </c>
      <c r="K1470" t="str">
        <f t="shared" si="112"/>
        <v>Rakdos Madness-Mono Blue Terror</v>
      </c>
    </row>
    <row r="1471" spans="1:11" x14ac:dyDescent="0.3">
      <c r="A1471">
        <v>441</v>
      </c>
      <c r="B1471" t="s">
        <v>861</v>
      </c>
      <c r="C1471" t="s">
        <v>26</v>
      </c>
      <c r="D1471" t="s">
        <v>1461</v>
      </c>
      <c r="E1471" s="1" t="str">
        <f t="shared" si="110"/>
        <v>Enrico Santini-Roberto Goldoni</v>
      </c>
      <c r="F1471" t="str">
        <f t="shared" si="113"/>
        <v>Lost</v>
      </c>
      <c r="G1471" s="1">
        <f t="shared" si="114"/>
        <v>3</v>
      </c>
      <c r="H1471">
        <f t="shared" si="111"/>
        <v>1</v>
      </c>
      <c r="I1471" t="str">
        <f>INDEX(META!$B:$B,MATCH(B1471,META!$A:$A,0))</f>
        <v>Fangren Tron</v>
      </c>
      <c r="J1471" t="str">
        <f>INDEX(META!$B:$B,MATCH(D1471,META!$A:$A,0))</f>
        <v>Jund Wildfire</v>
      </c>
      <c r="K1471" t="str">
        <f t="shared" si="112"/>
        <v>Fangren Tron-Jund Wildfire</v>
      </c>
    </row>
    <row r="1472" spans="1:11" x14ac:dyDescent="0.3">
      <c r="A1472">
        <v>442</v>
      </c>
      <c r="B1472" t="s">
        <v>2271</v>
      </c>
      <c r="C1472" t="s">
        <v>28</v>
      </c>
      <c r="D1472" t="s">
        <v>1458</v>
      </c>
      <c r="E1472" s="1" t="str">
        <f t="shared" si="110"/>
        <v>Lorenzo Celli-Paolo Maccaro</v>
      </c>
      <c r="F1472" t="str">
        <f t="shared" si="113"/>
        <v>Won</v>
      </c>
      <c r="G1472" s="1">
        <f t="shared" si="114"/>
        <v>3</v>
      </c>
      <c r="H1472">
        <f t="shared" si="111"/>
        <v>1</v>
      </c>
      <c r="I1472" t="str">
        <f>INDEX(META!$B:$B,MATCH(B1472,META!$A:$A,0))</f>
        <v>Mono Red Madness</v>
      </c>
      <c r="J1472" t="str">
        <f>INDEX(META!$B:$B,MATCH(D1472,META!$A:$A,0))</f>
        <v>Dimir Terror</v>
      </c>
      <c r="K1472" t="str">
        <f t="shared" si="112"/>
        <v>Mono Red Madness-Dimir Terror</v>
      </c>
    </row>
    <row r="1473" spans="1:11" x14ac:dyDescent="0.3">
      <c r="A1473">
        <v>443</v>
      </c>
      <c r="B1473" t="s">
        <v>183</v>
      </c>
      <c r="C1473" t="s">
        <v>27</v>
      </c>
      <c r="D1473" t="s">
        <v>1477</v>
      </c>
      <c r="E1473" s="1" t="str">
        <f t="shared" ref="E1473:E1536" si="115">B1473&amp;"-"&amp;D1473</f>
        <v>Gabriele Grasso-Matteo Pieroni</v>
      </c>
      <c r="F1473" t="str">
        <f t="shared" si="113"/>
        <v>Lost</v>
      </c>
      <c r="G1473" s="1">
        <f t="shared" si="114"/>
        <v>3</v>
      </c>
      <c r="H1473">
        <f t="shared" si="111"/>
        <v>1</v>
      </c>
      <c r="I1473" t="str">
        <f>INDEX(META!$B:$B,MATCH(B1473,META!$A:$A,0))</f>
        <v>Fangren Tron</v>
      </c>
      <c r="J1473" t="str">
        <f>INDEX(META!$B:$B,MATCH(D1473,META!$A:$A,0))</f>
        <v>Mono Red Madness</v>
      </c>
      <c r="K1473" t="str">
        <f t="shared" si="112"/>
        <v>Fangren Tron-Mono Red Madness</v>
      </c>
    </row>
    <row r="1474" spans="1:11" x14ac:dyDescent="0.3">
      <c r="A1474">
        <v>444</v>
      </c>
      <c r="B1474" t="s">
        <v>1475</v>
      </c>
      <c r="C1474" t="s">
        <v>25</v>
      </c>
      <c r="D1474" t="s">
        <v>2936</v>
      </c>
      <c r="E1474" s="1" t="str">
        <f t="shared" si="115"/>
        <v>Federico Marini-Lorenzo Ciurli</v>
      </c>
      <c r="F1474" t="str">
        <f t="shared" si="113"/>
        <v>Won</v>
      </c>
      <c r="G1474" s="1">
        <f t="shared" si="114"/>
        <v>3</v>
      </c>
      <c r="H1474">
        <f t="shared" ref="H1474:H1537" si="116">AND(I1474&gt;0,J1474&gt;0)*1</f>
        <v>1</v>
      </c>
      <c r="I1474" t="str">
        <f>INDEX(META!$B:$B,MATCH(B1474,META!$A:$A,0))</f>
        <v>Azorius Familiars</v>
      </c>
      <c r="J1474" t="str">
        <f>INDEX(META!$B:$B,MATCH(D1474,META!$A:$A,0))</f>
        <v>Mono Black Midrange</v>
      </c>
      <c r="K1474" t="str">
        <f t="shared" ref="K1474:K1537" si="117">I1474&amp;"-"&amp;J1474</f>
        <v>Azorius Familiars-Mono Black Midrange</v>
      </c>
    </row>
    <row r="1475" spans="1:11" x14ac:dyDescent="0.3">
      <c r="A1475">
        <v>445</v>
      </c>
      <c r="B1475" t="s">
        <v>329</v>
      </c>
      <c r="C1475" t="s">
        <v>25</v>
      </c>
      <c r="D1475" t="s">
        <v>1675</v>
      </c>
      <c r="E1475" s="1" t="str">
        <f t="shared" si="115"/>
        <v>Gregorio Cianciafara-Elias Battaglia</v>
      </c>
      <c r="F1475" t="str">
        <f t="shared" ref="F1475:F1538" si="118">_xlfn.TEXTBEFORE(C1475," ")</f>
        <v>Won</v>
      </c>
      <c r="G1475" s="1">
        <f t="shared" ref="G1475:G1538" si="119">IF(A1475&gt;=A1474,G1474,G1474+1)</f>
        <v>3</v>
      </c>
      <c r="H1475">
        <f t="shared" si="116"/>
        <v>1</v>
      </c>
      <c r="I1475" t="str">
        <f>INDEX(META!$B:$B,MATCH(B1475,META!$A:$A,0))</f>
        <v>Bogles</v>
      </c>
      <c r="J1475" t="str">
        <f>INDEX(META!$B:$B,MATCH(D1475,META!$A:$A,0))</f>
        <v>Mono Blue Terror</v>
      </c>
      <c r="K1475" t="str">
        <f t="shared" si="117"/>
        <v>Bogles-Mono Blue Terror</v>
      </c>
    </row>
    <row r="1476" spans="1:11" x14ac:dyDescent="0.3">
      <c r="A1476">
        <v>446</v>
      </c>
      <c r="B1476" t="s">
        <v>1571</v>
      </c>
      <c r="C1476" t="s">
        <v>26</v>
      </c>
      <c r="D1476" t="s">
        <v>216</v>
      </c>
      <c r="E1476" s="1" t="str">
        <f t="shared" si="115"/>
        <v>Luka Selman-Andrea Xausa</v>
      </c>
      <c r="F1476" t="str">
        <f t="shared" si="118"/>
        <v>Lost</v>
      </c>
      <c r="G1476" s="1">
        <f t="shared" si="119"/>
        <v>3</v>
      </c>
      <c r="H1476">
        <f t="shared" si="116"/>
        <v>1</v>
      </c>
      <c r="I1476" t="str">
        <f>INDEX(META!$B:$B,MATCH(B1476,META!$A:$A,0))</f>
        <v>Gardens</v>
      </c>
      <c r="J1476" t="str">
        <f>INDEX(META!$B:$B,MATCH(D1476,META!$A:$A,0))</f>
        <v>X Lands Spy</v>
      </c>
      <c r="K1476" t="str">
        <f t="shared" si="117"/>
        <v>Gardens-X Lands Spy</v>
      </c>
    </row>
    <row r="1477" spans="1:11" x14ac:dyDescent="0.3">
      <c r="A1477">
        <v>447</v>
      </c>
      <c r="B1477" t="s">
        <v>811</v>
      </c>
      <c r="C1477" t="s">
        <v>28</v>
      </c>
      <c r="D1477" t="s">
        <v>2046</v>
      </c>
      <c r="E1477" s="1" t="str">
        <f t="shared" si="115"/>
        <v>Gianluca Croce-Jak Smith</v>
      </c>
      <c r="F1477" t="str">
        <f t="shared" si="118"/>
        <v>Won</v>
      </c>
      <c r="G1477" s="1">
        <f t="shared" si="119"/>
        <v>3</v>
      </c>
      <c r="H1477">
        <f t="shared" si="116"/>
        <v>1</v>
      </c>
      <c r="I1477" t="str">
        <f>INDEX(META!$B:$B,MATCH(B1477,META!$A:$A,0))</f>
        <v>Grixis Affinity</v>
      </c>
      <c r="J1477" t="str">
        <f>INDEX(META!$B:$B,MATCH(D1477,META!$A:$A,0))</f>
        <v>Walls</v>
      </c>
      <c r="K1477" t="str">
        <f t="shared" si="117"/>
        <v>Grixis Affinity-Walls</v>
      </c>
    </row>
    <row r="1478" spans="1:11" x14ac:dyDescent="0.3">
      <c r="A1478">
        <v>448</v>
      </c>
      <c r="B1478" t="s">
        <v>361</v>
      </c>
      <c r="C1478" t="s">
        <v>28</v>
      </c>
      <c r="D1478" t="s">
        <v>1694</v>
      </c>
      <c r="E1478" s="1" t="str">
        <f t="shared" si="115"/>
        <v>kevin Rossi-Luca Riccardo Mantegazza</v>
      </c>
      <c r="F1478" t="str">
        <f t="shared" si="118"/>
        <v>Won</v>
      </c>
      <c r="G1478" s="1">
        <f t="shared" si="119"/>
        <v>3</v>
      </c>
      <c r="H1478">
        <f t="shared" si="116"/>
        <v>1</v>
      </c>
      <c r="I1478" t="str">
        <f>INDEX(META!$B:$B,MATCH(B1478,META!$A:$A,0))</f>
        <v>Mono Red Madness</v>
      </c>
      <c r="J1478" t="str">
        <f>INDEX(META!$B:$B,MATCH(D1478,META!$A:$A,0))</f>
        <v>Infect</v>
      </c>
      <c r="K1478" t="str">
        <f t="shared" si="117"/>
        <v>Mono Red Madness-Infect</v>
      </c>
    </row>
    <row r="1479" spans="1:11" x14ac:dyDescent="0.3">
      <c r="A1479">
        <v>449</v>
      </c>
      <c r="B1479" t="s">
        <v>305</v>
      </c>
      <c r="C1479" t="s">
        <v>28</v>
      </c>
      <c r="D1479" t="s">
        <v>1718</v>
      </c>
      <c r="E1479" s="1" t="str">
        <f t="shared" si="115"/>
        <v>stéphane GIACHIN RICCA-Carlotta Lagomarsini</v>
      </c>
      <c r="F1479" t="str">
        <f t="shared" si="118"/>
        <v>Won</v>
      </c>
      <c r="G1479" s="1">
        <f t="shared" si="119"/>
        <v>3</v>
      </c>
      <c r="H1479">
        <f t="shared" si="116"/>
        <v>1</v>
      </c>
      <c r="I1479" t="str">
        <f>INDEX(META!$B:$B,MATCH(B1479,META!$A:$A,0))</f>
        <v>Grixis Affinity</v>
      </c>
      <c r="J1479" t="str">
        <f>INDEX(META!$B:$B,MATCH(D1479,META!$A:$A,0))</f>
        <v>Gruul Monsters</v>
      </c>
      <c r="K1479" t="str">
        <f t="shared" si="117"/>
        <v>Grixis Affinity-Gruul Monsters</v>
      </c>
    </row>
    <row r="1480" spans="1:11" x14ac:dyDescent="0.3">
      <c r="A1480">
        <v>450</v>
      </c>
      <c r="B1480" t="s">
        <v>802</v>
      </c>
      <c r="C1480" t="s">
        <v>27</v>
      </c>
      <c r="D1480" t="s">
        <v>2245</v>
      </c>
      <c r="E1480" s="1" t="str">
        <f t="shared" si="115"/>
        <v>Elia Meniconi-Diego Massari</v>
      </c>
      <c r="F1480" t="str">
        <f t="shared" si="118"/>
        <v>Lost</v>
      </c>
      <c r="G1480" s="1">
        <f t="shared" si="119"/>
        <v>3</v>
      </c>
      <c r="H1480">
        <f t="shared" si="116"/>
        <v>1</v>
      </c>
      <c r="I1480" t="str">
        <f>INDEX(META!$B:$B,MATCH(B1480,META!$A:$A,0))</f>
        <v>Azorius Familiars</v>
      </c>
      <c r="J1480" t="str">
        <f>INDEX(META!$B:$B,MATCH(D1480,META!$A:$A,0))</f>
        <v>Jund Wildfire</v>
      </c>
      <c r="K1480" t="str">
        <f t="shared" si="117"/>
        <v>Azorius Familiars-Jund Wildfire</v>
      </c>
    </row>
    <row r="1481" spans="1:11" x14ac:dyDescent="0.3">
      <c r="A1481">
        <v>451</v>
      </c>
      <c r="B1481" t="s">
        <v>814</v>
      </c>
      <c r="C1481" t="s">
        <v>25</v>
      </c>
      <c r="D1481" t="s">
        <v>1728</v>
      </c>
      <c r="E1481" s="1" t="str">
        <f t="shared" si="115"/>
        <v>Dmitrii Cebotari-Luka Padežanin</v>
      </c>
      <c r="F1481" t="str">
        <f t="shared" si="118"/>
        <v>Won</v>
      </c>
      <c r="G1481" s="1">
        <f t="shared" si="119"/>
        <v>3</v>
      </c>
      <c r="H1481">
        <f t="shared" si="116"/>
        <v>1</v>
      </c>
      <c r="I1481" t="str">
        <f>INDEX(META!$B:$B,MATCH(B1481,META!$A:$A,0))</f>
        <v>Gruul Ponza</v>
      </c>
      <c r="J1481" t="str">
        <f>INDEX(META!$B:$B,MATCH(D1481,META!$A:$A,0))</f>
        <v>Caw Gate</v>
      </c>
      <c r="K1481" t="str">
        <f t="shared" si="117"/>
        <v>Gruul Ponza-Caw Gate</v>
      </c>
    </row>
    <row r="1482" spans="1:11" x14ac:dyDescent="0.3">
      <c r="A1482">
        <v>452</v>
      </c>
      <c r="B1482" t="s">
        <v>781</v>
      </c>
      <c r="C1482" t="s">
        <v>26</v>
      </c>
      <c r="D1482" t="s">
        <v>1970</v>
      </c>
      <c r="E1482" s="1" t="str">
        <f t="shared" si="115"/>
        <v>Liam Roy Trott-Filippo Pasqua</v>
      </c>
      <c r="F1482" t="str">
        <f t="shared" si="118"/>
        <v>Lost</v>
      </c>
      <c r="G1482" s="1">
        <f t="shared" si="119"/>
        <v>3</v>
      </c>
      <c r="H1482">
        <f t="shared" si="116"/>
        <v>1</v>
      </c>
      <c r="I1482" t="str">
        <f>INDEX(META!$B:$B,MATCH(B1482,META!$A:$A,0))</f>
        <v>Mono Red Madness</v>
      </c>
      <c r="J1482" t="str">
        <f>INDEX(META!$B:$B,MATCH(D1482,META!$A:$A,0))</f>
        <v>Mono Red Madness</v>
      </c>
      <c r="K1482" t="str">
        <f t="shared" si="117"/>
        <v>Mono Red Madness-Mono Red Madness</v>
      </c>
    </row>
    <row r="1483" spans="1:11" x14ac:dyDescent="0.3">
      <c r="A1483">
        <v>453</v>
      </c>
      <c r="B1483" t="s">
        <v>256</v>
      </c>
      <c r="C1483" t="s">
        <v>27</v>
      </c>
      <c r="D1483" t="s">
        <v>1739</v>
      </c>
      <c r="E1483" s="1" t="str">
        <f t="shared" si="115"/>
        <v>Andrea Mastrostefano-Giovanni Togni</v>
      </c>
      <c r="F1483" t="str">
        <f t="shared" si="118"/>
        <v>Lost</v>
      </c>
      <c r="G1483" s="1">
        <f t="shared" si="119"/>
        <v>3</v>
      </c>
      <c r="H1483">
        <f t="shared" si="116"/>
        <v>1</v>
      </c>
      <c r="I1483" t="str">
        <f>INDEX(META!$B:$B,MATCH(B1483,META!$A:$A,0))</f>
        <v>Jund Wildfire</v>
      </c>
      <c r="J1483" t="str">
        <f>INDEX(META!$B:$B,MATCH(D1483,META!$A:$A,0))</f>
        <v>Rakdos Madness</v>
      </c>
      <c r="K1483" t="str">
        <f t="shared" si="117"/>
        <v>Jund Wildfire-Rakdos Madness</v>
      </c>
    </row>
    <row r="1484" spans="1:11" x14ac:dyDescent="0.3">
      <c r="A1484">
        <v>454</v>
      </c>
      <c r="B1484" t="s">
        <v>1770</v>
      </c>
      <c r="C1484" t="s">
        <v>28</v>
      </c>
      <c r="D1484" t="s">
        <v>217</v>
      </c>
      <c r="E1484" s="1" t="str">
        <f t="shared" si="115"/>
        <v>Carlo Benetazzo-Gerardo Graziano</v>
      </c>
      <c r="F1484" t="str">
        <f t="shared" si="118"/>
        <v>Won</v>
      </c>
      <c r="G1484" s="1">
        <f t="shared" si="119"/>
        <v>3</v>
      </c>
      <c r="H1484">
        <f t="shared" si="116"/>
        <v>1</v>
      </c>
      <c r="I1484" t="str">
        <f>INDEX(META!$B:$B,MATCH(B1484,META!$A:$A,0))</f>
        <v>Dimir Terror</v>
      </c>
      <c r="J1484" t="str">
        <f>INDEX(META!$B:$B,MATCH(D1484,META!$A:$A,0))</f>
        <v>Goblin Combo</v>
      </c>
      <c r="K1484" t="str">
        <f t="shared" si="117"/>
        <v>Dimir Terror-Goblin Combo</v>
      </c>
    </row>
    <row r="1485" spans="1:11" x14ac:dyDescent="0.3">
      <c r="A1485">
        <v>455</v>
      </c>
      <c r="B1485" t="s">
        <v>1779</v>
      </c>
      <c r="C1485" t="s">
        <v>26</v>
      </c>
      <c r="D1485" t="s">
        <v>245</v>
      </c>
      <c r="E1485" s="1" t="str">
        <f t="shared" si="115"/>
        <v>Davide Caviglia-Manuel Miorelli</v>
      </c>
      <c r="F1485" t="str">
        <f t="shared" si="118"/>
        <v>Lost</v>
      </c>
      <c r="G1485" s="1">
        <f t="shared" si="119"/>
        <v>3</v>
      </c>
      <c r="H1485">
        <f t="shared" si="116"/>
        <v>1</v>
      </c>
      <c r="I1485" t="str">
        <f>INDEX(META!$B:$B,MATCH(B1485,META!$A:$A,0))</f>
        <v>Rakdos Madness</v>
      </c>
      <c r="J1485" t="str">
        <f>INDEX(META!$B:$B,MATCH(D1485,META!$A:$A,0))</f>
        <v>X Lands Spy</v>
      </c>
      <c r="K1485" t="str">
        <f t="shared" si="117"/>
        <v>Rakdos Madness-X Lands Spy</v>
      </c>
    </row>
    <row r="1486" spans="1:11" x14ac:dyDescent="0.3">
      <c r="A1486">
        <v>456</v>
      </c>
      <c r="B1486" t="s">
        <v>1858</v>
      </c>
      <c r="C1486" t="s">
        <v>28</v>
      </c>
      <c r="D1486" t="s">
        <v>758</v>
      </c>
      <c r="E1486" s="1" t="str">
        <f t="shared" si="115"/>
        <v>Francesco Merlo-Erik Maranto</v>
      </c>
      <c r="F1486" t="str">
        <f t="shared" si="118"/>
        <v>Won</v>
      </c>
      <c r="G1486" s="1">
        <f t="shared" si="119"/>
        <v>3</v>
      </c>
      <c r="H1486">
        <f t="shared" si="116"/>
        <v>1</v>
      </c>
      <c r="I1486" t="str">
        <f>INDEX(META!$B:$B,MATCH(B1486,META!$A:$A,0))</f>
        <v>Mono Red Synth</v>
      </c>
      <c r="J1486" t="str">
        <f>INDEX(META!$B:$B,MATCH(D1486,META!$A:$A,0))</f>
        <v>Flicker Tron</v>
      </c>
      <c r="K1486" t="str">
        <f t="shared" si="117"/>
        <v>Mono Red Synth-Flicker Tron</v>
      </c>
    </row>
    <row r="1487" spans="1:11" x14ac:dyDescent="0.3">
      <c r="A1487">
        <v>457</v>
      </c>
      <c r="B1487" t="s">
        <v>736</v>
      </c>
      <c r="C1487" t="s">
        <v>26</v>
      </c>
      <c r="D1487" t="s">
        <v>285</v>
      </c>
      <c r="E1487" s="1" t="str">
        <f t="shared" si="115"/>
        <v>Mateusz Krupa-Matteo Zambanini</v>
      </c>
      <c r="F1487" t="str">
        <f t="shared" si="118"/>
        <v>Lost</v>
      </c>
      <c r="G1487" s="1">
        <f t="shared" si="119"/>
        <v>3</v>
      </c>
      <c r="H1487">
        <f t="shared" si="116"/>
        <v>1</v>
      </c>
      <c r="I1487" t="str">
        <f>INDEX(META!$B:$B,MATCH(B1487,META!$A:$A,0))</f>
        <v>Mono Black Midrange</v>
      </c>
      <c r="J1487" t="str">
        <f>INDEX(META!$B:$B,MATCH(D1487,META!$A:$A,0))</f>
        <v>X Lands Spy</v>
      </c>
      <c r="K1487" t="str">
        <f t="shared" si="117"/>
        <v>Mono Black Midrange-X Lands Spy</v>
      </c>
    </row>
    <row r="1488" spans="1:11" x14ac:dyDescent="0.3">
      <c r="A1488">
        <v>458</v>
      </c>
      <c r="B1488" t="s">
        <v>1795</v>
      </c>
      <c r="C1488" t="s">
        <v>27</v>
      </c>
      <c r="D1488" t="s">
        <v>1992</v>
      </c>
      <c r="E1488" s="1" t="str">
        <f t="shared" si="115"/>
        <v>lorenzo guerriero-Juri Landi</v>
      </c>
      <c r="F1488" t="str">
        <f t="shared" si="118"/>
        <v>Lost</v>
      </c>
      <c r="G1488" s="1">
        <f t="shared" si="119"/>
        <v>3</v>
      </c>
      <c r="H1488">
        <f t="shared" si="116"/>
        <v>1</v>
      </c>
      <c r="I1488" t="str">
        <f>INDEX(META!$B:$B,MATCH(B1488,META!$A:$A,0))</f>
        <v>Turbo Exhume</v>
      </c>
      <c r="J1488" t="str">
        <f>INDEX(META!$B:$B,MATCH(D1488,META!$A:$A,0))</f>
        <v>Mono Red Madness</v>
      </c>
      <c r="K1488" t="str">
        <f t="shared" si="117"/>
        <v>Turbo Exhume-Mono Red Madness</v>
      </c>
    </row>
    <row r="1489" spans="1:11" x14ac:dyDescent="0.3">
      <c r="A1489">
        <v>459</v>
      </c>
      <c r="B1489" t="s">
        <v>829</v>
      </c>
      <c r="C1489" t="s">
        <v>30</v>
      </c>
      <c r="D1489" t="s">
        <v>2386</v>
      </c>
      <c r="E1489" s="1" t="str">
        <f t="shared" si="115"/>
        <v>Davide Dall'Ara-Gábor Czank</v>
      </c>
      <c r="F1489" t="str">
        <f t="shared" si="118"/>
        <v>Lost</v>
      </c>
      <c r="G1489" s="1">
        <f t="shared" si="119"/>
        <v>3</v>
      </c>
      <c r="H1489">
        <f t="shared" si="116"/>
        <v>1</v>
      </c>
      <c r="I1489" t="str">
        <f>INDEX(META!$B:$B,MATCH(B1489,META!$A:$A,0))</f>
        <v>Grixis Affinity</v>
      </c>
      <c r="J1489" t="str">
        <f>INDEX(META!$B:$B,MATCH(D1489,META!$A:$A,0))</f>
        <v>Monsters Tron</v>
      </c>
      <c r="K1489" t="str">
        <f t="shared" si="117"/>
        <v>Grixis Affinity-Monsters Tron</v>
      </c>
    </row>
    <row r="1490" spans="1:11" x14ac:dyDescent="0.3">
      <c r="A1490">
        <v>460</v>
      </c>
      <c r="B1490" t="s">
        <v>797</v>
      </c>
      <c r="C1490" t="s">
        <v>27</v>
      </c>
      <c r="D1490" t="s">
        <v>1973</v>
      </c>
      <c r="E1490" s="1" t="str">
        <f t="shared" si="115"/>
        <v>Alex Man-Riccardo Marra</v>
      </c>
      <c r="F1490" t="str">
        <f t="shared" si="118"/>
        <v>Lost</v>
      </c>
      <c r="G1490" s="1">
        <f t="shared" si="119"/>
        <v>3</v>
      </c>
      <c r="H1490">
        <f t="shared" si="116"/>
        <v>1</v>
      </c>
      <c r="I1490" t="str">
        <f>INDEX(META!$B:$B,MATCH(B1490,META!$A:$A,0))</f>
        <v>Jund Wildfire</v>
      </c>
      <c r="J1490" t="str">
        <f>INDEX(META!$B:$B,MATCH(D1490,META!$A:$A,0))</f>
        <v>Mono Red Madness</v>
      </c>
      <c r="K1490" t="str">
        <f t="shared" si="117"/>
        <v>Jund Wildfire-Mono Red Madness</v>
      </c>
    </row>
    <row r="1491" spans="1:11" x14ac:dyDescent="0.3">
      <c r="A1491">
        <v>461</v>
      </c>
      <c r="B1491" t="s">
        <v>1862</v>
      </c>
      <c r="C1491" t="s">
        <v>31</v>
      </c>
      <c r="D1491" t="s">
        <v>2520</v>
      </c>
      <c r="E1491" s="1" t="str">
        <f t="shared" si="115"/>
        <v>Valerio Mazzarini-Andrea Gili</v>
      </c>
      <c r="F1491" t="str">
        <f t="shared" si="118"/>
        <v>Won</v>
      </c>
      <c r="G1491" s="1">
        <f t="shared" si="119"/>
        <v>3</v>
      </c>
      <c r="H1491">
        <f t="shared" si="116"/>
        <v>1</v>
      </c>
      <c r="I1491" t="str">
        <f>INDEX(META!$B:$B,MATCH(B1491,META!$A:$A,0))</f>
        <v>Orzhov Blade</v>
      </c>
      <c r="J1491" t="str">
        <f>INDEX(META!$B:$B,MATCH(D1491,META!$A:$A,0))</f>
        <v>Jund Wildfire</v>
      </c>
      <c r="K1491" t="str">
        <f t="shared" si="117"/>
        <v>Orzhov Blade-Jund Wildfire</v>
      </c>
    </row>
    <row r="1492" spans="1:11" x14ac:dyDescent="0.3">
      <c r="A1492">
        <v>462</v>
      </c>
      <c r="B1492" t="s">
        <v>1765</v>
      </c>
      <c r="C1492" t="s">
        <v>26</v>
      </c>
      <c r="D1492" t="s">
        <v>2337</v>
      </c>
      <c r="E1492" s="1" t="str">
        <f t="shared" si="115"/>
        <v>Luca Privitera-Vincenzo Cristiano</v>
      </c>
      <c r="F1492" t="str">
        <f t="shared" si="118"/>
        <v>Lost</v>
      </c>
      <c r="G1492" s="1">
        <f t="shared" si="119"/>
        <v>3</v>
      </c>
      <c r="H1492">
        <f t="shared" si="116"/>
        <v>1</v>
      </c>
      <c r="I1492" t="str">
        <f>INDEX(META!$B:$B,MATCH(B1492,META!$A:$A,0))</f>
        <v>Rakdos Madness</v>
      </c>
      <c r="J1492" t="str">
        <f>INDEX(META!$B:$B,MATCH(D1492,META!$A:$A,0))</f>
        <v>Jund Wildfire</v>
      </c>
      <c r="K1492" t="str">
        <f t="shared" si="117"/>
        <v>Rakdos Madness-Jund Wildfire</v>
      </c>
    </row>
    <row r="1493" spans="1:11" x14ac:dyDescent="0.3">
      <c r="A1493">
        <v>463</v>
      </c>
      <c r="B1493" t="s">
        <v>980</v>
      </c>
      <c r="C1493" t="s">
        <v>25</v>
      </c>
      <c r="D1493" t="s">
        <v>1908</v>
      </c>
      <c r="E1493" s="1" t="str">
        <f t="shared" si="115"/>
        <v>Ermes Dallavo-Alex Crisafulli</v>
      </c>
      <c r="F1493" t="str">
        <f t="shared" si="118"/>
        <v>Won</v>
      </c>
      <c r="G1493" s="1">
        <f t="shared" si="119"/>
        <v>3</v>
      </c>
      <c r="H1493">
        <f t="shared" si="116"/>
        <v>1</v>
      </c>
      <c r="I1493" t="str">
        <f>INDEX(META!$B:$B,MATCH(B1493,META!$A:$A,0))</f>
        <v>Mono Blue Terror</v>
      </c>
      <c r="J1493" t="str">
        <f>INDEX(META!$B:$B,MATCH(D1493,META!$A:$A,0))</f>
        <v>X Lands Spy</v>
      </c>
      <c r="K1493" t="str">
        <f t="shared" si="117"/>
        <v>Mono Blue Terror-X Lands Spy</v>
      </c>
    </row>
    <row r="1494" spans="1:11" x14ac:dyDescent="0.3">
      <c r="A1494">
        <v>464</v>
      </c>
      <c r="B1494" t="s">
        <v>599</v>
      </c>
      <c r="C1494" t="s">
        <v>25</v>
      </c>
      <c r="D1494" t="s">
        <v>2837</v>
      </c>
      <c r="E1494" s="1" t="str">
        <f t="shared" si="115"/>
        <v>Alessandro Molteni-Emanuele Vitali</v>
      </c>
      <c r="F1494" t="str">
        <f t="shared" si="118"/>
        <v>Won</v>
      </c>
      <c r="G1494" s="1">
        <f t="shared" si="119"/>
        <v>3</v>
      </c>
      <c r="H1494">
        <f t="shared" si="116"/>
        <v>1</v>
      </c>
      <c r="I1494" t="str">
        <f>INDEX(META!$B:$B,MATCH(B1494,META!$A:$A,0))</f>
        <v>Jund Wildfire</v>
      </c>
      <c r="J1494" t="str">
        <f>INDEX(META!$B:$B,MATCH(D1494,META!$A:$A,0))</f>
        <v>Orzhov Breathless</v>
      </c>
      <c r="K1494" t="str">
        <f t="shared" si="117"/>
        <v>Jund Wildfire-Orzhov Breathless</v>
      </c>
    </row>
    <row r="1495" spans="1:11" x14ac:dyDescent="0.3">
      <c r="A1495">
        <v>465</v>
      </c>
      <c r="B1495" t="s">
        <v>714</v>
      </c>
      <c r="C1495" t="s">
        <v>27</v>
      </c>
      <c r="D1495" t="s">
        <v>2915</v>
      </c>
      <c r="E1495" s="1" t="str">
        <f t="shared" si="115"/>
        <v>Davide Reale-Giovanni Ingrassia</v>
      </c>
      <c r="F1495" t="str">
        <f t="shared" si="118"/>
        <v>Lost</v>
      </c>
      <c r="G1495" s="1">
        <f t="shared" si="119"/>
        <v>3</v>
      </c>
      <c r="H1495">
        <f t="shared" si="116"/>
        <v>1</v>
      </c>
      <c r="I1495" t="str">
        <f>INDEX(META!$B:$B,MATCH(B1495,META!$A:$A,0))</f>
        <v>Rakdos Madness</v>
      </c>
      <c r="J1495" t="str">
        <f>INDEX(META!$B:$B,MATCH(D1495,META!$A:$A,0))</f>
        <v>Grixis Affinity</v>
      </c>
      <c r="K1495" t="str">
        <f t="shared" si="117"/>
        <v>Rakdos Madness-Grixis Affinity</v>
      </c>
    </row>
    <row r="1496" spans="1:11" x14ac:dyDescent="0.3">
      <c r="A1496">
        <v>466</v>
      </c>
      <c r="B1496" t="s">
        <v>1925</v>
      </c>
      <c r="C1496" t="s">
        <v>28</v>
      </c>
      <c r="D1496" t="s">
        <v>87</v>
      </c>
      <c r="E1496" s="1" t="str">
        <f t="shared" si="115"/>
        <v>Riccardo Bucchi-Marco Cela</v>
      </c>
      <c r="F1496" t="str">
        <f t="shared" si="118"/>
        <v>Won</v>
      </c>
      <c r="G1496" s="1">
        <f t="shared" si="119"/>
        <v>3</v>
      </c>
      <c r="H1496">
        <f t="shared" si="116"/>
        <v>1</v>
      </c>
      <c r="I1496" t="str">
        <f>INDEX(META!$B:$B,MATCH(B1496,META!$A:$A,0))</f>
        <v>Gruul Monsters</v>
      </c>
      <c r="J1496" t="str">
        <f>INDEX(META!$B:$B,MATCH(D1496,META!$A:$A,0))</f>
        <v>Dimir Snacker</v>
      </c>
      <c r="K1496" t="str">
        <f t="shared" si="117"/>
        <v>Gruul Monsters-Dimir Snacker</v>
      </c>
    </row>
    <row r="1497" spans="1:11" x14ac:dyDescent="0.3">
      <c r="A1497">
        <v>467</v>
      </c>
      <c r="B1497" t="s">
        <v>2400</v>
      </c>
      <c r="C1497" t="s">
        <v>27</v>
      </c>
      <c r="D1497" t="s">
        <v>554</v>
      </c>
      <c r="E1497" s="1" t="str">
        <f t="shared" si="115"/>
        <v>Elfeir-Cezary Adamczak</v>
      </c>
      <c r="F1497" t="str">
        <f t="shared" si="118"/>
        <v>Lost</v>
      </c>
      <c r="G1497" s="1">
        <f t="shared" si="119"/>
        <v>3</v>
      </c>
      <c r="H1497">
        <f t="shared" si="116"/>
        <v>1</v>
      </c>
      <c r="I1497" t="str">
        <f>INDEX(META!$B:$B,MATCH(B1497,META!$A:$A,0))</f>
        <v>Tron (Other)</v>
      </c>
      <c r="J1497" t="str">
        <f>INDEX(META!$B:$B,MATCH(D1497,META!$A:$A,0))</f>
        <v>Mono Blue Terror</v>
      </c>
      <c r="K1497" t="str">
        <f t="shared" si="117"/>
        <v>Tron (Other)-Mono Blue Terror</v>
      </c>
    </row>
    <row r="1498" spans="1:11" x14ac:dyDescent="0.3">
      <c r="A1498">
        <v>468</v>
      </c>
      <c r="B1498" t="s">
        <v>596</v>
      </c>
      <c r="C1498" t="s">
        <v>25</v>
      </c>
      <c r="D1498" t="s">
        <v>3182</v>
      </c>
      <c r="E1498" s="1" t="str">
        <f t="shared" si="115"/>
        <v>Leonardo Gabriele Pansitta-Matteo Porta</v>
      </c>
      <c r="F1498" t="str">
        <f t="shared" si="118"/>
        <v>Won</v>
      </c>
      <c r="G1498" s="1">
        <f t="shared" si="119"/>
        <v>3</v>
      </c>
      <c r="H1498">
        <f t="shared" si="116"/>
        <v>1</v>
      </c>
      <c r="I1498" t="str">
        <f>INDEX(META!$B:$B,MATCH(B1498,META!$A:$A,0))</f>
        <v>Jund Wildfire</v>
      </c>
      <c r="J1498" t="str">
        <f>INDEX(META!$B:$B,MATCH(D1498,META!$A:$A,0))</f>
        <v>Monsters Tron</v>
      </c>
      <c r="K1498" t="str">
        <f t="shared" si="117"/>
        <v>Jund Wildfire-Monsters Tron</v>
      </c>
    </row>
    <row r="1499" spans="1:11" x14ac:dyDescent="0.3">
      <c r="A1499">
        <v>469</v>
      </c>
      <c r="B1499" t="s">
        <v>1102</v>
      </c>
      <c r="C1499" t="s">
        <v>26</v>
      </c>
      <c r="D1499" t="s">
        <v>2462</v>
      </c>
      <c r="E1499" s="1" t="str">
        <f t="shared" si="115"/>
        <v>Claudio Faccendi-Christian Zoli</v>
      </c>
      <c r="F1499" t="str">
        <f t="shared" si="118"/>
        <v>Lost</v>
      </c>
      <c r="G1499" s="1">
        <f t="shared" si="119"/>
        <v>3</v>
      </c>
      <c r="H1499">
        <f t="shared" si="116"/>
        <v>1</v>
      </c>
      <c r="I1499" t="str">
        <f>INDEX(META!$B:$B,MATCH(B1499,META!$A:$A,0))</f>
        <v>Mono White Heroic</v>
      </c>
      <c r="J1499" t="str">
        <f>INDEX(META!$B:$B,MATCH(D1499,META!$A:$A,0))</f>
        <v>Dimir Control</v>
      </c>
      <c r="K1499" t="str">
        <f t="shared" si="117"/>
        <v>Mono White Heroic-Dimir Control</v>
      </c>
    </row>
    <row r="1500" spans="1:11" x14ac:dyDescent="0.3">
      <c r="A1500">
        <v>470</v>
      </c>
      <c r="B1500" t="s">
        <v>610</v>
      </c>
      <c r="C1500" t="s">
        <v>27</v>
      </c>
      <c r="D1500" t="s">
        <v>3060</v>
      </c>
      <c r="E1500" s="1" t="str">
        <f t="shared" si="115"/>
        <v>Alessandro Destro-Davide D'Orta</v>
      </c>
      <c r="F1500" t="str">
        <f t="shared" si="118"/>
        <v>Lost</v>
      </c>
      <c r="G1500" s="1">
        <f t="shared" si="119"/>
        <v>3</v>
      </c>
      <c r="H1500">
        <f t="shared" si="116"/>
        <v>1</v>
      </c>
      <c r="I1500" t="str">
        <f>INDEX(META!$B:$B,MATCH(B1500,META!$A:$A,0))</f>
        <v>Dimir Terror</v>
      </c>
      <c r="J1500" t="str">
        <f>INDEX(META!$B:$B,MATCH(D1500,META!$A:$A,0))</f>
        <v>Mono Blue Aggro</v>
      </c>
      <c r="K1500" t="str">
        <f t="shared" si="117"/>
        <v>Dimir Terror-Mono Blue Aggro</v>
      </c>
    </row>
    <row r="1501" spans="1:11" x14ac:dyDescent="0.3">
      <c r="A1501">
        <v>471</v>
      </c>
      <c r="B1501" t="s">
        <v>2933</v>
      </c>
      <c r="C1501" t="s">
        <v>27</v>
      </c>
      <c r="D1501" t="s">
        <v>646</v>
      </c>
      <c r="E1501" s="1" t="str">
        <f t="shared" si="115"/>
        <v>samuele mariotti-Eric Mittmann</v>
      </c>
      <c r="F1501" t="str">
        <f t="shared" si="118"/>
        <v>Lost</v>
      </c>
      <c r="G1501" s="1">
        <f t="shared" si="119"/>
        <v>3</v>
      </c>
      <c r="H1501">
        <f t="shared" si="116"/>
        <v>1</v>
      </c>
      <c r="I1501" t="str">
        <f>INDEX(META!$B:$B,MATCH(B1501,META!$A:$A,0))</f>
        <v>Altar Tron</v>
      </c>
      <c r="J1501" t="str">
        <f>INDEX(META!$B:$B,MATCH(D1501,META!$A:$A,0))</f>
        <v>Mono Red Madness</v>
      </c>
      <c r="K1501" t="str">
        <f t="shared" si="117"/>
        <v>Altar Tron-Mono Red Madness</v>
      </c>
    </row>
    <row r="1502" spans="1:11" x14ac:dyDescent="0.3">
      <c r="A1502">
        <v>472</v>
      </c>
      <c r="B1502" t="s">
        <v>2820</v>
      </c>
      <c r="C1502" t="s">
        <v>26</v>
      </c>
      <c r="D1502" t="s">
        <v>1917</v>
      </c>
      <c r="E1502" s="1" t="str">
        <f t="shared" si="115"/>
        <v>Tiziano morelli-Gianluca Randi</v>
      </c>
      <c r="F1502" t="str">
        <f t="shared" si="118"/>
        <v>Lost</v>
      </c>
      <c r="G1502" s="1">
        <f t="shared" si="119"/>
        <v>3</v>
      </c>
      <c r="H1502">
        <f t="shared" si="116"/>
        <v>1</v>
      </c>
      <c r="I1502" t="str">
        <f>INDEX(META!$B:$B,MATCH(B1502,META!$A:$A,0))</f>
        <v>Altar Tron</v>
      </c>
      <c r="J1502" t="str">
        <f>INDEX(META!$B:$B,MATCH(D1502,META!$A:$A,0))</f>
        <v>Elves</v>
      </c>
      <c r="K1502" t="str">
        <f t="shared" si="117"/>
        <v>Altar Tron-Elves</v>
      </c>
    </row>
    <row r="1503" spans="1:11" x14ac:dyDescent="0.3">
      <c r="A1503">
        <v>473</v>
      </c>
      <c r="B1503" t="s">
        <v>1986</v>
      </c>
      <c r="C1503" t="s">
        <v>26</v>
      </c>
      <c r="D1503" t="s">
        <v>352</v>
      </c>
      <c r="E1503" s="1" t="str">
        <f t="shared" si="115"/>
        <v>Angelo Fernando-Stefano Fait</v>
      </c>
      <c r="F1503" t="str">
        <f t="shared" si="118"/>
        <v>Lost</v>
      </c>
      <c r="G1503" s="1">
        <f t="shared" si="119"/>
        <v>3</v>
      </c>
      <c r="H1503">
        <f t="shared" si="116"/>
        <v>1</v>
      </c>
      <c r="I1503" t="str">
        <f>INDEX(META!$B:$B,MATCH(B1503,META!$A:$A,0))</f>
        <v>Mono Red Synth</v>
      </c>
      <c r="J1503" t="str">
        <f>INDEX(META!$B:$B,MATCH(D1503,META!$A:$A,0))</f>
        <v>White Weenie</v>
      </c>
      <c r="K1503" t="str">
        <f t="shared" si="117"/>
        <v>Mono Red Synth-White Weenie</v>
      </c>
    </row>
    <row r="1504" spans="1:11" x14ac:dyDescent="0.3">
      <c r="A1504">
        <v>474</v>
      </c>
      <c r="B1504" t="s">
        <v>566</v>
      </c>
      <c r="C1504" t="s">
        <v>28</v>
      </c>
      <c r="D1504" t="s">
        <v>2052</v>
      </c>
      <c r="E1504" s="1" t="str">
        <f t="shared" si="115"/>
        <v>Marco Lazzari-Daniel Hernández Esteban</v>
      </c>
      <c r="F1504" t="str">
        <f t="shared" si="118"/>
        <v>Won</v>
      </c>
      <c r="G1504" s="1">
        <f t="shared" si="119"/>
        <v>3</v>
      </c>
      <c r="H1504">
        <f t="shared" si="116"/>
        <v>1</v>
      </c>
      <c r="I1504" t="str">
        <f>INDEX(META!$B:$B,MATCH(B1504,META!$A:$A,0))</f>
        <v>Rakdos Madness</v>
      </c>
      <c r="J1504" t="str">
        <f>INDEX(META!$B:$B,MATCH(D1504,META!$A:$A,0))</f>
        <v>Tokens</v>
      </c>
      <c r="K1504" t="str">
        <f t="shared" si="117"/>
        <v>Rakdos Madness-Tokens</v>
      </c>
    </row>
    <row r="1505" spans="1:11" x14ac:dyDescent="0.3">
      <c r="A1505">
        <v>475</v>
      </c>
      <c r="B1505" t="s">
        <v>2150</v>
      </c>
      <c r="C1505" t="s">
        <v>25</v>
      </c>
      <c r="D1505" t="s">
        <v>2894</v>
      </c>
      <c r="E1505" s="1" t="str">
        <f t="shared" si="115"/>
        <v>Romain Hugon-Niccolò Carafoli</v>
      </c>
      <c r="F1505" t="str">
        <f t="shared" si="118"/>
        <v>Won</v>
      </c>
      <c r="G1505" s="1">
        <f t="shared" si="119"/>
        <v>3</v>
      </c>
      <c r="H1505">
        <f t="shared" si="116"/>
        <v>1</v>
      </c>
      <c r="I1505" t="str">
        <f>INDEX(META!$B:$B,MATCH(B1505,META!$A:$A,0))</f>
        <v>Flicker Tron</v>
      </c>
      <c r="J1505" t="str">
        <f>INDEX(META!$B:$B,MATCH(D1505,META!$A:$A,0))</f>
        <v>Dredge</v>
      </c>
      <c r="K1505" t="str">
        <f t="shared" si="117"/>
        <v>Flicker Tron-Dredge</v>
      </c>
    </row>
    <row r="1506" spans="1:11" x14ac:dyDescent="0.3">
      <c r="A1506">
        <v>476</v>
      </c>
      <c r="B1506" t="s">
        <v>1946</v>
      </c>
      <c r="C1506" t="s">
        <v>26</v>
      </c>
      <c r="D1506" t="s">
        <v>1933</v>
      </c>
      <c r="E1506" s="1" t="str">
        <f t="shared" si="115"/>
        <v>Alessandro Pasero-marco collodet</v>
      </c>
      <c r="F1506" t="str">
        <f t="shared" si="118"/>
        <v>Lost</v>
      </c>
      <c r="G1506" s="1">
        <f t="shared" si="119"/>
        <v>3</v>
      </c>
      <c r="H1506">
        <f t="shared" si="116"/>
        <v>1</v>
      </c>
      <c r="I1506" t="str">
        <f>INDEX(META!$B:$B,MATCH(B1506,META!$A:$A,0))</f>
        <v>White Weenie</v>
      </c>
      <c r="J1506" t="str">
        <f>INDEX(META!$B:$B,MATCH(D1506,META!$A:$A,0))</f>
        <v>Mono Blue Terror</v>
      </c>
      <c r="K1506" t="str">
        <f t="shared" si="117"/>
        <v>White Weenie-Mono Blue Terror</v>
      </c>
    </row>
    <row r="1507" spans="1:11" x14ac:dyDescent="0.3">
      <c r="A1507">
        <v>477</v>
      </c>
      <c r="B1507" t="s">
        <v>858</v>
      </c>
      <c r="C1507" t="s">
        <v>27</v>
      </c>
      <c r="D1507" t="s">
        <v>2566</v>
      </c>
      <c r="E1507" s="1" t="str">
        <f t="shared" si="115"/>
        <v>Andrea Bignami-Giovanni Galvani</v>
      </c>
      <c r="F1507" t="str">
        <f t="shared" si="118"/>
        <v>Lost</v>
      </c>
      <c r="G1507" s="1">
        <f t="shared" si="119"/>
        <v>3</v>
      </c>
      <c r="H1507">
        <f t="shared" si="116"/>
        <v>1</v>
      </c>
      <c r="I1507" t="str">
        <f>INDEX(META!$B:$B,MATCH(B1507,META!$A:$A,0))</f>
        <v>Rakdos Madness</v>
      </c>
      <c r="J1507" t="str">
        <f>INDEX(META!$B:$B,MATCH(D1507,META!$A:$A,0))</f>
        <v>Mono Blue Aggro</v>
      </c>
      <c r="K1507" t="str">
        <f t="shared" si="117"/>
        <v>Rakdos Madness-Mono Blue Aggro</v>
      </c>
    </row>
    <row r="1508" spans="1:11" x14ac:dyDescent="0.3">
      <c r="A1508">
        <v>478</v>
      </c>
      <c r="B1508" t="s">
        <v>2829</v>
      </c>
      <c r="C1508" t="s">
        <v>25</v>
      </c>
      <c r="D1508" t="s">
        <v>1140</v>
      </c>
      <c r="E1508" s="1" t="str">
        <f t="shared" si="115"/>
        <v>Rohan Banks-Hawley-Enrico Fantini</v>
      </c>
      <c r="F1508" t="str">
        <f t="shared" si="118"/>
        <v>Won</v>
      </c>
      <c r="G1508" s="1">
        <f t="shared" si="119"/>
        <v>3</v>
      </c>
      <c r="H1508">
        <f t="shared" si="116"/>
        <v>1</v>
      </c>
      <c r="I1508" t="str">
        <f>INDEX(META!$B:$B,MATCH(B1508,META!$A:$A,0))</f>
        <v>Rakdos Madness</v>
      </c>
      <c r="J1508" t="str">
        <f>INDEX(META!$B:$B,MATCH(D1508,META!$A:$A,0))</f>
        <v>High Tide Combo</v>
      </c>
      <c r="K1508" t="str">
        <f t="shared" si="117"/>
        <v>Rakdos Madness-High Tide Combo</v>
      </c>
    </row>
    <row r="1509" spans="1:11" x14ac:dyDescent="0.3">
      <c r="A1509">
        <v>479</v>
      </c>
      <c r="B1509" t="s">
        <v>371</v>
      </c>
      <c r="C1509" t="s">
        <v>28</v>
      </c>
      <c r="D1509" t="s">
        <v>1983</v>
      </c>
      <c r="E1509" s="1" t="str">
        <f t="shared" si="115"/>
        <v>Nicolò Davanzo-Mattia Maddaloni</v>
      </c>
      <c r="F1509" t="str">
        <f t="shared" si="118"/>
        <v>Won</v>
      </c>
      <c r="G1509" s="1">
        <f t="shared" si="119"/>
        <v>3</v>
      </c>
      <c r="H1509">
        <f t="shared" si="116"/>
        <v>1</v>
      </c>
      <c r="I1509" t="str">
        <f>INDEX(META!$B:$B,MATCH(B1509,META!$A:$A,0))</f>
        <v>Jund Wildfire</v>
      </c>
      <c r="J1509" t="str">
        <f>INDEX(META!$B:$B,MATCH(D1509,META!$A:$A,0))</f>
        <v>Mono Blue Terror</v>
      </c>
      <c r="K1509" t="str">
        <f t="shared" si="117"/>
        <v>Jund Wildfire-Mono Blue Terror</v>
      </c>
    </row>
    <row r="1510" spans="1:11" x14ac:dyDescent="0.3">
      <c r="A1510">
        <v>480</v>
      </c>
      <c r="B1510" t="s">
        <v>2657</v>
      </c>
      <c r="C1510" t="s">
        <v>27</v>
      </c>
      <c r="D1510" t="s">
        <v>689</v>
      </c>
      <c r="E1510" s="1" t="str">
        <f t="shared" si="115"/>
        <v>Emanuele Maunero-Flavio De Cicco</v>
      </c>
      <c r="F1510" t="str">
        <f t="shared" si="118"/>
        <v>Lost</v>
      </c>
      <c r="G1510" s="1">
        <f t="shared" si="119"/>
        <v>3</v>
      </c>
      <c r="H1510">
        <f t="shared" si="116"/>
        <v>1</v>
      </c>
      <c r="I1510" t="str">
        <f>INDEX(META!$B:$B,MATCH(B1510,META!$A:$A,0))</f>
        <v>Mono Blue Aggro</v>
      </c>
      <c r="J1510" t="str">
        <f>INDEX(META!$B:$B,MATCH(D1510,META!$A:$A,0))</f>
        <v>Mono Red Synth</v>
      </c>
      <c r="K1510" t="str">
        <f t="shared" si="117"/>
        <v>Mono Blue Aggro-Mono Red Synth</v>
      </c>
    </row>
    <row r="1511" spans="1:11" x14ac:dyDescent="0.3">
      <c r="A1511">
        <v>481</v>
      </c>
      <c r="B1511" t="s">
        <v>1989</v>
      </c>
      <c r="C1511" t="s">
        <v>25</v>
      </c>
      <c r="D1511" t="s">
        <v>1543</v>
      </c>
      <c r="E1511" s="1" t="str">
        <f t="shared" si="115"/>
        <v>Francesco Caiazzo-Davide Trambusti</v>
      </c>
      <c r="F1511" t="str">
        <f t="shared" si="118"/>
        <v>Won</v>
      </c>
      <c r="G1511" s="1">
        <f t="shared" si="119"/>
        <v>3</v>
      </c>
      <c r="H1511">
        <f t="shared" si="116"/>
        <v>1</v>
      </c>
      <c r="I1511" t="str">
        <f>INDEX(META!$B:$B,MATCH(B1511,META!$A:$A,0))</f>
        <v>Mono Red Synth</v>
      </c>
      <c r="J1511" t="str">
        <f>INDEX(META!$B:$B,MATCH(D1511,META!$A:$A,0))</f>
        <v>Mono Red Madness</v>
      </c>
      <c r="K1511" t="str">
        <f t="shared" si="117"/>
        <v>Mono Red Synth-Mono Red Madness</v>
      </c>
    </row>
    <row r="1512" spans="1:11" x14ac:dyDescent="0.3">
      <c r="A1512">
        <v>482</v>
      </c>
      <c r="B1512" t="s">
        <v>2625</v>
      </c>
      <c r="C1512" t="s">
        <v>28</v>
      </c>
      <c r="D1512" t="s">
        <v>2984</v>
      </c>
      <c r="E1512" s="1" t="str">
        <f t="shared" si="115"/>
        <v>Kevin Hathurusingha-Boštjan Sladič</v>
      </c>
      <c r="F1512" t="str">
        <f t="shared" si="118"/>
        <v>Won</v>
      </c>
      <c r="G1512" s="1">
        <f t="shared" si="119"/>
        <v>3</v>
      </c>
      <c r="H1512">
        <f t="shared" si="116"/>
        <v>1</v>
      </c>
      <c r="I1512" t="str">
        <f>INDEX(META!$B:$B,MATCH(B1512,META!$A:$A,0))</f>
        <v>Gruul Monsters</v>
      </c>
      <c r="J1512" t="str">
        <f>INDEX(META!$B:$B,MATCH(D1512,META!$A:$A,0))</f>
        <v>Grixis Affinity</v>
      </c>
      <c r="K1512" t="str">
        <f t="shared" si="117"/>
        <v>Gruul Monsters-Grixis Affinity</v>
      </c>
    </row>
    <row r="1513" spans="1:11" x14ac:dyDescent="0.3">
      <c r="A1513">
        <v>483</v>
      </c>
      <c r="B1513" t="s">
        <v>209</v>
      </c>
      <c r="C1513" t="s">
        <v>28</v>
      </c>
      <c r="D1513" t="s">
        <v>2021</v>
      </c>
      <c r="E1513" s="1" t="str">
        <f t="shared" si="115"/>
        <v>Valentin Heller-lorenzo pedrazzi</v>
      </c>
      <c r="F1513" t="str">
        <f t="shared" si="118"/>
        <v>Won</v>
      </c>
      <c r="G1513" s="1">
        <f t="shared" si="119"/>
        <v>3</v>
      </c>
      <c r="H1513">
        <f t="shared" si="116"/>
        <v>1</v>
      </c>
      <c r="I1513" t="str">
        <f>INDEX(META!$B:$B,MATCH(B1513,META!$A:$A,0))</f>
        <v>Elves</v>
      </c>
      <c r="J1513" t="str">
        <f>INDEX(META!$B:$B,MATCH(D1513,META!$A:$A,0))</f>
        <v>Rakdos Madness</v>
      </c>
      <c r="K1513" t="str">
        <f t="shared" si="117"/>
        <v>Elves-Rakdos Madness</v>
      </c>
    </row>
    <row r="1514" spans="1:11" x14ac:dyDescent="0.3">
      <c r="A1514">
        <v>484</v>
      </c>
      <c r="B1514" t="s">
        <v>2667</v>
      </c>
      <c r="C1514" t="s">
        <v>26</v>
      </c>
      <c r="D1514" t="s">
        <v>295</v>
      </c>
      <c r="E1514" s="1" t="str">
        <f t="shared" si="115"/>
        <v>Matteo Della Santa-Andrea Guidetti</v>
      </c>
      <c r="F1514" t="str">
        <f t="shared" si="118"/>
        <v>Lost</v>
      </c>
      <c r="G1514" s="1">
        <f t="shared" si="119"/>
        <v>3</v>
      </c>
      <c r="H1514">
        <f t="shared" si="116"/>
        <v>1</v>
      </c>
      <c r="I1514" t="str">
        <f>INDEX(META!$B:$B,MATCH(B1514,META!$A:$A,0))</f>
        <v>Mono Blue Aggro</v>
      </c>
      <c r="J1514" t="str">
        <f>INDEX(META!$B:$B,MATCH(D1514,META!$A:$A,0))</f>
        <v>Gardens</v>
      </c>
      <c r="K1514" t="str">
        <f t="shared" si="117"/>
        <v>Mono Blue Aggro-Gardens</v>
      </c>
    </row>
    <row r="1515" spans="1:11" x14ac:dyDescent="0.3">
      <c r="A1515">
        <v>485</v>
      </c>
      <c r="B1515" t="s">
        <v>196</v>
      </c>
      <c r="C1515" t="s">
        <v>25</v>
      </c>
      <c r="D1515" t="s">
        <v>2855</v>
      </c>
      <c r="E1515" s="1" t="str">
        <f t="shared" si="115"/>
        <v>Chris Donghi-Michele Mottola</v>
      </c>
      <c r="F1515" t="str">
        <f t="shared" si="118"/>
        <v>Won</v>
      </c>
      <c r="G1515" s="1">
        <f t="shared" si="119"/>
        <v>3</v>
      </c>
      <c r="H1515">
        <f t="shared" si="116"/>
        <v>1</v>
      </c>
      <c r="I1515" t="str">
        <f>INDEX(META!$B:$B,MATCH(B1515,META!$A:$A,0))</f>
        <v>Mono Red Synth</v>
      </c>
      <c r="J1515" t="str">
        <f>INDEX(META!$B:$B,MATCH(D1515,META!$A:$A,0))</f>
        <v>Elves</v>
      </c>
      <c r="K1515" t="str">
        <f t="shared" si="117"/>
        <v>Mono Red Synth-Elves</v>
      </c>
    </row>
    <row r="1516" spans="1:11" x14ac:dyDescent="0.3">
      <c r="A1516">
        <v>486</v>
      </c>
      <c r="B1516" t="s">
        <v>2043</v>
      </c>
      <c r="C1516" t="s">
        <v>27</v>
      </c>
      <c r="D1516" t="s">
        <v>1371</v>
      </c>
      <c r="E1516" s="1" t="str">
        <f t="shared" si="115"/>
        <v>Matteo Tofani-Killian Stefanini</v>
      </c>
      <c r="F1516" t="str">
        <f t="shared" si="118"/>
        <v>Lost</v>
      </c>
      <c r="G1516" s="1">
        <f t="shared" si="119"/>
        <v>3</v>
      </c>
      <c r="H1516">
        <f t="shared" si="116"/>
        <v>1</v>
      </c>
      <c r="I1516" t="str">
        <f>INDEX(META!$B:$B,MATCH(B1516,META!$A:$A,0))</f>
        <v>Grixis Affinity</v>
      </c>
      <c r="J1516" t="str">
        <f>INDEX(META!$B:$B,MATCH(D1516,META!$A:$A,0))</f>
        <v>Elves</v>
      </c>
      <c r="K1516" t="str">
        <f t="shared" si="117"/>
        <v>Grixis Affinity-Elves</v>
      </c>
    </row>
    <row r="1517" spans="1:11" x14ac:dyDescent="0.3">
      <c r="A1517">
        <v>487</v>
      </c>
      <c r="B1517" t="s">
        <v>2095</v>
      </c>
      <c r="C1517" t="s">
        <v>27</v>
      </c>
      <c r="D1517" t="s">
        <v>2302</v>
      </c>
      <c r="E1517" s="1" t="str">
        <f t="shared" si="115"/>
        <v>Niccolò Guerrini-marco borgna</v>
      </c>
      <c r="F1517" t="str">
        <f t="shared" si="118"/>
        <v>Lost</v>
      </c>
      <c r="G1517" s="1">
        <f t="shared" si="119"/>
        <v>3</v>
      </c>
      <c r="H1517">
        <f t="shared" si="116"/>
        <v>1</v>
      </c>
      <c r="I1517" t="str">
        <f>INDEX(META!$B:$B,MATCH(B1517,META!$A:$A,0))</f>
        <v>Jund Wildfire</v>
      </c>
      <c r="J1517" t="str">
        <f>INDEX(META!$B:$B,MATCH(D1517,META!$A:$A,0))</f>
        <v>High Tide Combo</v>
      </c>
      <c r="K1517" t="str">
        <f t="shared" si="117"/>
        <v>Jund Wildfire-High Tide Combo</v>
      </c>
    </row>
    <row r="1518" spans="1:11" x14ac:dyDescent="0.3">
      <c r="A1518">
        <v>488</v>
      </c>
      <c r="B1518" t="s">
        <v>2147</v>
      </c>
      <c r="C1518" t="s">
        <v>28</v>
      </c>
      <c r="D1518" t="s">
        <v>231</v>
      </c>
      <c r="E1518" s="1" t="str">
        <f t="shared" si="115"/>
        <v>Tommaso Stomaci-Valerio Giraldi</v>
      </c>
      <c r="F1518" t="str">
        <f t="shared" si="118"/>
        <v>Won</v>
      </c>
      <c r="G1518" s="1">
        <f t="shared" si="119"/>
        <v>3</v>
      </c>
      <c r="H1518">
        <f t="shared" si="116"/>
        <v>1</v>
      </c>
      <c r="I1518" t="str">
        <f>INDEX(META!$B:$B,MATCH(B1518,META!$A:$A,0))</f>
        <v>Dimir Terror</v>
      </c>
      <c r="J1518" t="str">
        <f>INDEX(META!$B:$B,MATCH(D1518,META!$A:$A,0))</f>
        <v>Tron (Other)</v>
      </c>
      <c r="K1518" t="str">
        <f t="shared" si="117"/>
        <v>Dimir Terror-Tron (Other)</v>
      </c>
    </row>
    <row r="1519" spans="1:11" x14ac:dyDescent="0.3">
      <c r="A1519">
        <v>489</v>
      </c>
      <c r="B1519" t="s">
        <v>2224</v>
      </c>
      <c r="C1519" t="s">
        <v>28</v>
      </c>
      <c r="D1519" t="s">
        <v>125</v>
      </c>
      <c r="E1519" s="1" t="str">
        <f t="shared" si="115"/>
        <v>Rene' Saretti-Simone Monaldi</v>
      </c>
      <c r="F1519" t="str">
        <f t="shared" si="118"/>
        <v>Won</v>
      </c>
      <c r="G1519" s="1">
        <f t="shared" si="119"/>
        <v>3</v>
      </c>
      <c r="H1519">
        <f t="shared" si="116"/>
        <v>1</v>
      </c>
      <c r="I1519" t="str">
        <f>INDEX(META!$B:$B,MATCH(B1519,META!$A:$A,0))</f>
        <v>Gruul Monsters</v>
      </c>
      <c r="J1519" t="str">
        <f>INDEX(META!$B:$B,MATCH(D1519,META!$A:$A,0))</f>
        <v>Rakdos Madness</v>
      </c>
      <c r="K1519" t="str">
        <f t="shared" si="117"/>
        <v>Gruul Monsters-Rakdos Madness</v>
      </c>
    </row>
    <row r="1520" spans="1:11" x14ac:dyDescent="0.3">
      <c r="A1520">
        <v>490</v>
      </c>
      <c r="B1520" t="s">
        <v>2802</v>
      </c>
      <c r="C1520" t="s">
        <v>28</v>
      </c>
      <c r="D1520" t="s">
        <v>333</v>
      </c>
      <c r="E1520" s="1" t="str">
        <f t="shared" si="115"/>
        <v>Jan Žáček-Giacomo Becchi</v>
      </c>
      <c r="F1520" t="str">
        <f t="shared" si="118"/>
        <v>Won</v>
      </c>
      <c r="G1520" s="1">
        <f t="shared" si="119"/>
        <v>3</v>
      </c>
      <c r="H1520">
        <f t="shared" si="116"/>
        <v>1</v>
      </c>
      <c r="I1520" t="str">
        <f>INDEX(META!$B:$B,MATCH(B1520,META!$A:$A,0))</f>
        <v>cyclestorm</v>
      </c>
      <c r="J1520" t="str">
        <f>INDEX(META!$B:$B,MATCH(D1520,META!$A:$A,0))</f>
        <v>Dimir Faeries</v>
      </c>
      <c r="K1520" t="str">
        <f t="shared" si="117"/>
        <v>cyclestorm-Dimir Faeries</v>
      </c>
    </row>
    <row r="1521" spans="1:11" x14ac:dyDescent="0.3">
      <c r="A1521">
        <v>491</v>
      </c>
      <c r="B1521" t="s">
        <v>3227</v>
      </c>
      <c r="C1521" t="s">
        <v>25</v>
      </c>
      <c r="D1521" t="s">
        <v>2179</v>
      </c>
      <c r="E1521" s="1" t="str">
        <f t="shared" si="115"/>
        <v>Antonio Consorti-Amedeo Bassino</v>
      </c>
      <c r="F1521" t="str">
        <f t="shared" si="118"/>
        <v>Won</v>
      </c>
      <c r="G1521" s="1">
        <f t="shared" si="119"/>
        <v>3</v>
      </c>
      <c r="H1521">
        <f t="shared" si="116"/>
        <v>1</v>
      </c>
      <c r="I1521" t="str">
        <f>INDEX(META!$B:$B,MATCH(B1521,META!$A:$A,0))</f>
        <v>Altar Tron</v>
      </c>
      <c r="J1521" t="str">
        <f>INDEX(META!$B:$B,MATCH(D1521,META!$A:$A,0))</f>
        <v>Dredge</v>
      </c>
      <c r="K1521" t="str">
        <f t="shared" si="117"/>
        <v>Altar Tron-Dredge</v>
      </c>
    </row>
    <row r="1522" spans="1:11" x14ac:dyDescent="0.3">
      <c r="A1522">
        <v>492</v>
      </c>
      <c r="B1522" t="s">
        <v>318</v>
      </c>
      <c r="C1522" t="s">
        <v>25</v>
      </c>
      <c r="D1522" t="s">
        <v>2442</v>
      </c>
      <c r="E1522" s="1" t="str">
        <f t="shared" si="115"/>
        <v>Borna Bilandžija-Davide Buttiero</v>
      </c>
      <c r="F1522" t="str">
        <f t="shared" si="118"/>
        <v>Won</v>
      </c>
      <c r="G1522" s="1">
        <f t="shared" si="119"/>
        <v>3</v>
      </c>
      <c r="H1522">
        <f t="shared" si="116"/>
        <v>1</v>
      </c>
      <c r="I1522" t="str">
        <f>INDEX(META!$B:$B,MATCH(B1522,META!$A:$A,0))</f>
        <v>High Tide Combo</v>
      </c>
      <c r="J1522" t="str">
        <f>INDEX(META!$B:$B,MATCH(D1522,META!$A:$A,0))</f>
        <v>Mono Red Madness</v>
      </c>
      <c r="K1522" t="str">
        <f t="shared" si="117"/>
        <v>High Tide Combo-Mono Red Madness</v>
      </c>
    </row>
    <row r="1523" spans="1:11" x14ac:dyDescent="0.3">
      <c r="A1523">
        <v>493</v>
      </c>
      <c r="B1523" t="s">
        <v>2340</v>
      </c>
      <c r="C1523" t="s">
        <v>27</v>
      </c>
      <c r="D1523" t="s">
        <v>416</v>
      </c>
      <c r="E1523" s="1" t="str">
        <f t="shared" si="115"/>
        <v>Alberto Barbera-Andrea Martellini</v>
      </c>
      <c r="F1523" t="str">
        <f t="shared" si="118"/>
        <v>Lost</v>
      </c>
      <c r="G1523" s="1">
        <f t="shared" si="119"/>
        <v>3</v>
      </c>
      <c r="H1523">
        <f t="shared" si="116"/>
        <v>1</v>
      </c>
      <c r="I1523" t="str">
        <f>INDEX(META!$B:$B,MATCH(B1523,META!$A:$A,0))</f>
        <v>Grixis Affinity</v>
      </c>
      <c r="J1523" t="str">
        <f>INDEX(META!$B:$B,MATCH(D1523,META!$A:$A,0))</f>
        <v>White Weenie</v>
      </c>
      <c r="K1523" t="str">
        <f t="shared" si="117"/>
        <v>Grixis Affinity-White Weenie</v>
      </c>
    </row>
    <row r="1524" spans="1:11" x14ac:dyDescent="0.3">
      <c r="A1524">
        <v>494</v>
      </c>
      <c r="B1524" t="s">
        <v>2591</v>
      </c>
      <c r="C1524" t="s">
        <v>26</v>
      </c>
      <c r="D1524" t="s">
        <v>253</v>
      </c>
      <c r="E1524" s="1" t="str">
        <f t="shared" si="115"/>
        <v>Giacomo Borghi-Giuseppe D'Agostino</v>
      </c>
      <c r="F1524" t="str">
        <f t="shared" si="118"/>
        <v>Lost</v>
      </c>
      <c r="G1524" s="1">
        <f t="shared" si="119"/>
        <v>3</v>
      </c>
      <c r="H1524">
        <f t="shared" si="116"/>
        <v>1</v>
      </c>
      <c r="I1524" t="str">
        <f>INDEX(META!$B:$B,MATCH(B1524,META!$A:$A,0))</f>
        <v>Orzhov Blade</v>
      </c>
      <c r="J1524" t="str">
        <f>INDEX(META!$B:$B,MATCH(D1524,META!$A:$A,0))</f>
        <v>Grixis Affinity</v>
      </c>
      <c r="K1524" t="str">
        <f t="shared" si="117"/>
        <v>Orzhov Blade-Grixis Affinity</v>
      </c>
    </row>
    <row r="1525" spans="1:11" x14ac:dyDescent="0.3">
      <c r="A1525">
        <v>495</v>
      </c>
      <c r="B1525" t="s">
        <v>2295</v>
      </c>
      <c r="C1525" t="s">
        <v>25</v>
      </c>
      <c r="D1525" t="s">
        <v>2237</v>
      </c>
      <c r="E1525" s="1" t="str">
        <f t="shared" si="115"/>
        <v>michele bassi-Francesco Marino</v>
      </c>
      <c r="F1525" t="str">
        <f t="shared" si="118"/>
        <v>Won</v>
      </c>
      <c r="G1525" s="1">
        <f t="shared" si="119"/>
        <v>3</v>
      </c>
      <c r="H1525">
        <f t="shared" si="116"/>
        <v>1</v>
      </c>
      <c r="I1525" t="str">
        <f>INDEX(META!$B:$B,MATCH(B1525,META!$A:$A,0))</f>
        <v>Gruul Monsters</v>
      </c>
      <c r="J1525" t="str">
        <f>INDEX(META!$B:$B,MATCH(D1525,META!$A:$A,0))</f>
        <v>Mono Blue Terror</v>
      </c>
      <c r="K1525" t="str">
        <f t="shared" si="117"/>
        <v>Gruul Monsters-Mono Blue Terror</v>
      </c>
    </row>
    <row r="1526" spans="1:11" x14ac:dyDescent="0.3">
      <c r="A1526">
        <v>496</v>
      </c>
      <c r="B1526" t="s">
        <v>681</v>
      </c>
      <c r="C1526" t="s">
        <v>25</v>
      </c>
      <c r="D1526" t="s">
        <v>2216</v>
      </c>
      <c r="E1526" s="1" t="str">
        <f t="shared" si="115"/>
        <v>Gabriele Marraccini-Niklas Niklas</v>
      </c>
      <c r="F1526" t="str">
        <f t="shared" si="118"/>
        <v>Won</v>
      </c>
      <c r="G1526" s="1">
        <f t="shared" si="119"/>
        <v>3</v>
      </c>
      <c r="H1526">
        <f t="shared" si="116"/>
        <v>1</v>
      </c>
      <c r="I1526" t="str">
        <f>INDEX(META!$B:$B,MATCH(B1526,META!$A:$A,0))</f>
        <v>Mono Red Synth</v>
      </c>
      <c r="J1526" t="str">
        <f>INDEX(META!$B:$B,MATCH(D1526,META!$A:$A,0))</f>
        <v>Mono Blue Terror</v>
      </c>
      <c r="K1526" t="str">
        <f t="shared" si="117"/>
        <v>Mono Red Synth-Mono Blue Terror</v>
      </c>
    </row>
    <row r="1527" spans="1:11" x14ac:dyDescent="0.3">
      <c r="A1527">
        <v>497</v>
      </c>
      <c r="B1527" t="s">
        <v>2746</v>
      </c>
      <c r="C1527" t="s">
        <v>25</v>
      </c>
      <c r="D1527" t="s">
        <v>2219</v>
      </c>
      <c r="E1527" s="1" t="str">
        <f t="shared" si="115"/>
        <v>Franco Cheng-Aarod Vawser</v>
      </c>
      <c r="F1527" t="str">
        <f t="shared" si="118"/>
        <v>Won</v>
      </c>
      <c r="G1527" s="1">
        <f t="shared" si="119"/>
        <v>3</v>
      </c>
      <c r="H1527">
        <f t="shared" si="116"/>
        <v>1</v>
      </c>
      <c r="I1527" t="str">
        <f>INDEX(META!$B:$B,MATCH(B1527,META!$A:$A,0))</f>
        <v>Dimir Snacker</v>
      </c>
      <c r="J1527" t="str">
        <f>INDEX(META!$B:$B,MATCH(D1527,META!$A:$A,0))</f>
        <v>Mono Blue Terror</v>
      </c>
      <c r="K1527" t="str">
        <f t="shared" si="117"/>
        <v>Dimir Snacker-Mono Blue Terror</v>
      </c>
    </row>
    <row r="1528" spans="1:11" x14ac:dyDescent="0.3">
      <c r="A1528">
        <v>498</v>
      </c>
      <c r="B1528" t="s">
        <v>2323</v>
      </c>
      <c r="C1528" t="s">
        <v>25</v>
      </c>
      <c r="D1528" t="s">
        <v>2360</v>
      </c>
      <c r="E1528" s="1" t="str">
        <f t="shared" si="115"/>
        <v>Francesco Corrieri-Mattis Peschel</v>
      </c>
      <c r="F1528" t="str">
        <f t="shared" si="118"/>
        <v>Won</v>
      </c>
      <c r="G1528" s="1">
        <f t="shared" si="119"/>
        <v>3</v>
      </c>
      <c r="H1528">
        <f t="shared" si="116"/>
        <v>1</v>
      </c>
      <c r="I1528" t="str">
        <f>INDEX(META!$B:$B,MATCH(B1528,META!$A:$A,0))</f>
        <v>Altar Tron</v>
      </c>
      <c r="J1528" t="str">
        <f>INDEX(META!$B:$B,MATCH(D1528,META!$A:$A,0))</f>
        <v>Rakdos Madness</v>
      </c>
      <c r="K1528" t="str">
        <f t="shared" si="117"/>
        <v>Altar Tron-Rakdos Madness</v>
      </c>
    </row>
    <row r="1529" spans="1:11" x14ac:dyDescent="0.3">
      <c r="A1529">
        <v>499</v>
      </c>
      <c r="B1529" t="s">
        <v>2468</v>
      </c>
      <c r="C1529" t="s">
        <v>28</v>
      </c>
      <c r="D1529" t="s">
        <v>211</v>
      </c>
      <c r="E1529" s="1" t="str">
        <f t="shared" si="115"/>
        <v>Ivan Blinkov-Marco Santoro</v>
      </c>
      <c r="F1529" t="str">
        <f t="shared" si="118"/>
        <v>Won</v>
      </c>
      <c r="G1529" s="1">
        <f t="shared" si="119"/>
        <v>3</v>
      </c>
      <c r="H1529">
        <f t="shared" si="116"/>
        <v>1</v>
      </c>
      <c r="I1529" t="str">
        <f>INDEX(META!$B:$B,MATCH(B1529,META!$A:$A,0))</f>
        <v>Mono Blue Aggro</v>
      </c>
      <c r="J1529" t="str">
        <f>INDEX(META!$B:$B,MATCH(D1529,META!$A:$A,0))</f>
        <v>Elves</v>
      </c>
      <c r="K1529" t="str">
        <f t="shared" si="117"/>
        <v>Mono Blue Aggro-Elves</v>
      </c>
    </row>
    <row r="1530" spans="1:11" x14ac:dyDescent="0.3">
      <c r="A1530">
        <v>500</v>
      </c>
      <c r="B1530" t="s">
        <v>874</v>
      </c>
      <c r="C1530" t="s">
        <v>28</v>
      </c>
      <c r="D1530" s="47" t="s">
        <v>3307</v>
      </c>
      <c r="E1530" s="1" t="str">
        <f t="shared" si="115"/>
        <v>edoardo laviola-Michael Schwendner</v>
      </c>
      <c r="F1530" t="str">
        <f t="shared" si="118"/>
        <v>Won</v>
      </c>
      <c r="G1530" s="1">
        <f t="shared" si="119"/>
        <v>3</v>
      </c>
      <c r="H1530">
        <f t="shared" si="116"/>
        <v>1</v>
      </c>
      <c r="I1530" t="str">
        <f>INDEX(META!$B:$B,MATCH(B1530,META!$A:$A,0))</f>
        <v>Dredge</v>
      </c>
      <c r="J1530" t="str">
        <f>INDEX(META!$B:$B,MATCH(D1530,META!$A:$A,0))</f>
        <v>Altar Tron</v>
      </c>
      <c r="K1530" t="str">
        <f t="shared" si="117"/>
        <v>Dredge-Altar Tron</v>
      </c>
    </row>
    <row r="1531" spans="1:11" x14ac:dyDescent="0.3">
      <c r="A1531">
        <v>501</v>
      </c>
      <c r="B1531" t="s">
        <v>234</v>
      </c>
      <c r="C1531" t="s">
        <v>26</v>
      </c>
      <c r="D1531" t="s">
        <v>2431</v>
      </c>
      <c r="E1531" s="1" t="str">
        <f t="shared" si="115"/>
        <v>Davide Calvagna-Fabio Rossini</v>
      </c>
      <c r="F1531" t="str">
        <f t="shared" si="118"/>
        <v>Lost</v>
      </c>
      <c r="G1531" s="1">
        <f t="shared" si="119"/>
        <v>3</v>
      </c>
      <c r="H1531">
        <f t="shared" si="116"/>
        <v>1</v>
      </c>
      <c r="I1531" t="str">
        <f>INDEX(META!$B:$B,MATCH(B1531,META!$A:$A,0))</f>
        <v>Rakdos Madness</v>
      </c>
      <c r="J1531" t="str">
        <f>INDEX(META!$B:$B,MATCH(D1531,META!$A:$A,0))</f>
        <v>Mono Red Synth</v>
      </c>
      <c r="K1531" t="str">
        <f t="shared" si="117"/>
        <v>Rakdos Madness-Mono Red Synth</v>
      </c>
    </row>
    <row r="1532" spans="1:11" x14ac:dyDescent="0.3">
      <c r="A1532">
        <v>502</v>
      </c>
      <c r="B1532" t="s">
        <v>348</v>
      </c>
      <c r="C1532" t="s">
        <v>26</v>
      </c>
      <c r="D1532" t="s">
        <v>2380</v>
      </c>
      <c r="E1532" s="1" t="str">
        <f t="shared" si="115"/>
        <v>Ennio Ciuti-Federico Mascia</v>
      </c>
      <c r="F1532" t="str">
        <f t="shared" si="118"/>
        <v>Lost</v>
      </c>
      <c r="G1532" s="1">
        <f t="shared" si="119"/>
        <v>3</v>
      </c>
      <c r="H1532">
        <f t="shared" si="116"/>
        <v>1</v>
      </c>
      <c r="I1532" t="str">
        <f>INDEX(META!$B:$B,MATCH(B1532,META!$A:$A,0))</f>
        <v>Altar Tron</v>
      </c>
      <c r="J1532" t="str">
        <f>INDEX(META!$B:$B,MATCH(D1532,META!$A:$A,0))</f>
        <v>Mono Red Synth</v>
      </c>
      <c r="K1532" t="str">
        <f t="shared" si="117"/>
        <v>Altar Tron-Mono Red Synth</v>
      </c>
    </row>
    <row r="1533" spans="1:11" x14ac:dyDescent="0.3">
      <c r="A1533">
        <v>503</v>
      </c>
      <c r="B1533" t="s">
        <v>139</v>
      </c>
      <c r="C1533" t="s">
        <v>25</v>
      </c>
      <c r="D1533" t="s">
        <v>2712</v>
      </c>
      <c r="E1533" s="1" t="str">
        <f t="shared" si="115"/>
        <v>Gianpietro Romano-Salvatore Manuel Esposito</v>
      </c>
      <c r="F1533" t="str">
        <f t="shared" si="118"/>
        <v>Won</v>
      </c>
      <c r="G1533" s="1">
        <f t="shared" si="119"/>
        <v>3</v>
      </c>
      <c r="H1533">
        <f t="shared" si="116"/>
        <v>1</v>
      </c>
      <c r="I1533" t="str">
        <f>INDEX(META!$B:$B,MATCH(B1533,META!$A:$A,0))</f>
        <v>Mono Blue Aggro</v>
      </c>
      <c r="J1533" t="str">
        <f>INDEX(META!$B:$B,MATCH(D1533,META!$A:$A,0))</f>
        <v>Mono Red Synth</v>
      </c>
      <c r="K1533" t="str">
        <f t="shared" si="117"/>
        <v>Mono Blue Aggro-Mono Red Synth</v>
      </c>
    </row>
    <row r="1534" spans="1:11" x14ac:dyDescent="0.3">
      <c r="A1534">
        <v>504</v>
      </c>
      <c r="B1534" t="s">
        <v>444</v>
      </c>
      <c r="C1534" t="s">
        <v>28</v>
      </c>
      <c r="D1534" t="s">
        <v>2496</v>
      </c>
      <c r="E1534" s="1" t="str">
        <f t="shared" si="115"/>
        <v>Andrea Mapelli-Luca Trombi</v>
      </c>
      <c r="F1534" t="str">
        <f t="shared" si="118"/>
        <v>Won</v>
      </c>
      <c r="G1534" s="1">
        <f t="shared" si="119"/>
        <v>3</v>
      </c>
      <c r="H1534">
        <f t="shared" si="116"/>
        <v>1</v>
      </c>
      <c r="I1534" t="str">
        <f>INDEX(META!$B:$B,MATCH(B1534,META!$A:$A,0))</f>
        <v>Rakdos Madness</v>
      </c>
      <c r="J1534" t="str">
        <f>INDEX(META!$B:$B,MATCH(D1534,META!$A:$A,0))</f>
        <v>Rakdos Madness</v>
      </c>
      <c r="K1534" t="str">
        <f t="shared" si="117"/>
        <v>Rakdos Madness-Rakdos Madness</v>
      </c>
    </row>
    <row r="1535" spans="1:11" x14ac:dyDescent="0.3">
      <c r="A1535">
        <v>505</v>
      </c>
      <c r="B1535" t="s">
        <v>95</v>
      </c>
      <c r="C1535" t="s">
        <v>27</v>
      </c>
      <c r="D1535" t="s">
        <v>2631</v>
      </c>
      <c r="E1535" s="1" t="str">
        <f t="shared" si="115"/>
        <v>Matteo Masina-Robert Luther</v>
      </c>
      <c r="F1535" t="str">
        <f t="shared" si="118"/>
        <v>Lost</v>
      </c>
      <c r="G1535" s="1">
        <f t="shared" si="119"/>
        <v>3</v>
      </c>
      <c r="H1535">
        <f t="shared" si="116"/>
        <v>1</v>
      </c>
      <c r="I1535" t="str">
        <f>INDEX(META!$B:$B,MATCH(B1535,META!$A:$A,0))</f>
        <v>Jund Wildfire</v>
      </c>
      <c r="J1535" t="str">
        <f>INDEX(META!$B:$B,MATCH(D1535,META!$A:$A,0))</f>
        <v>Jund Wildfire</v>
      </c>
      <c r="K1535" t="str">
        <f t="shared" si="117"/>
        <v>Jund Wildfire-Jund Wildfire</v>
      </c>
    </row>
    <row r="1536" spans="1:11" x14ac:dyDescent="0.3">
      <c r="A1536">
        <v>506</v>
      </c>
      <c r="B1536" t="s">
        <v>115</v>
      </c>
      <c r="C1536" t="s">
        <v>28</v>
      </c>
      <c r="D1536" t="s">
        <v>2575</v>
      </c>
      <c r="E1536" s="1" t="str">
        <f t="shared" si="115"/>
        <v>Marco Vergamini-michel cavallin</v>
      </c>
      <c r="F1536" t="str">
        <f t="shared" si="118"/>
        <v>Won</v>
      </c>
      <c r="G1536" s="1">
        <f t="shared" si="119"/>
        <v>3</v>
      </c>
      <c r="H1536">
        <f t="shared" si="116"/>
        <v>1</v>
      </c>
      <c r="I1536" t="str">
        <f>INDEX(META!$B:$B,MATCH(B1536,META!$A:$A,0))</f>
        <v>High Tide Combo</v>
      </c>
      <c r="J1536" t="str">
        <f>INDEX(META!$B:$B,MATCH(D1536,META!$A:$A,0))</f>
        <v>High Tide Combo</v>
      </c>
      <c r="K1536" t="str">
        <f t="shared" si="117"/>
        <v>High Tide Combo-High Tide Combo</v>
      </c>
    </row>
    <row r="1537" spans="1:11" x14ac:dyDescent="0.3">
      <c r="A1537">
        <v>507</v>
      </c>
      <c r="B1537" t="s">
        <v>2403</v>
      </c>
      <c r="C1537" t="s">
        <v>28</v>
      </c>
      <c r="D1537" t="s">
        <v>131</v>
      </c>
      <c r="E1537" s="1" t="str">
        <f t="shared" ref="E1537:E1600" si="120">B1537&amp;"-"&amp;D1537</f>
        <v>Davide Caracciolo-Dario Tommasi</v>
      </c>
      <c r="F1537" t="str">
        <f t="shared" si="118"/>
        <v>Won</v>
      </c>
      <c r="G1537" s="1">
        <f t="shared" si="119"/>
        <v>3</v>
      </c>
      <c r="H1537">
        <f t="shared" si="116"/>
        <v>1</v>
      </c>
      <c r="I1537" t="str">
        <f>INDEX(META!$B:$B,MATCH(B1537,META!$A:$A,0))</f>
        <v>Rakdos Madness</v>
      </c>
      <c r="J1537" t="str">
        <f>INDEX(META!$B:$B,MATCH(D1537,META!$A:$A,0))</f>
        <v>Turbo Exhume</v>
      </c>
      <c r="K1537" t="str">
        <f t="shared" si="117"/>
        <v>Rakdos Madness-Turbo Exhume</v>
      </c>
    </row>
    <row r="1538" spans="1:11" x14ac:dyDescent="0.3">
      <c r="A1538">
        <v>508</v>
      </c>
      <c r="B1538" t="s">
        <v>2964</v>
      </c>
      <c r="C1538" t="s">
        <v>26</v>
      </c>
      <c r="D1538" t="s">
        <v>2377</v>
      </c>
      <c r="E1538" s="1" t="str">
        <f t="shared" si="120"/>
        <v>Davide Fontanelli-Devin Saum</v>
      </c>
      <c r="F1538" t="str">
        <f t="shared" si="118"/>
        <v>Lost</v>
      </c>
      <c r="G1538" s="1">
        <f t="shared" si="119"/>
        <v>3</v>
      </c>
      <c r="H1538">
        <f t="shared" ref="H1538:H1601" si="121">AND(I1538&gt;0,J1538&gt;0)*1</f>
        <v>1</v>
      </c>
      <c r="I1538" t="str">
        <f>INDEX(META!$B:$B,MATCH(B1538,META!$A:$A,0))</f>
        <v>Mono Red Madness</v>
      </c>
      <c r="J1538" t="str">
        <f>INDEX(META!$B:$B,MATCH(D1538,META!$A:$A,0))</f>
        <v>Dredge</v>
      </c>
      <c r="K1538" t="str">
        <f t="shared" ref="K1538:K1601" si="122">I1538&amp;"-"&amp;J1538</f>
        <v>Mono Red Madness-Dredge</v>
      </c>
    </row>
    <row r="1539" spans="1:11" x14ac:dyDescent="0.3">
      <c r="A1539">
        <v>509</v>
      </c>
      <c r="B1539" t="s">
        <v>2439</v>
      </c>
      <c r="C1539" t="s">
        <v>25</v>
      </c>
      <c r="D1539" t="s">
        <v>2428</v>
      </c>
      <c r="E1539" s="1" t="str">
        <f t="shared" si="120"/>
        <v>Giovanni Ossola-phillip drage</v>
      </c>
      <c r="F1539" t="str">
        <f t="shared" ref="F1539:F1602" si="123">_xlfn.TEXTBEFORE(C1539," ")</f>
        <v>Won</v>
      </c>
      <c r="G1539" s="1">
        <f t="shared" ref="G1539:G1602" si="124">IF(A1539&gt;=A1538,G1538,G1538+1)</f>
        <v>3</v>
      </c>
      <c r="H1539">
        <f t="shared" si="121"/>
        <v>1</v>
      </c>
      <c r="I1539" t="str">
        <f>INDEX(META!$B:$B,MATCH(B1539,META!$A:$A,0))</f>
        <v>Gardens</v>
      </c>
      <c r="J1539" t="str">
        <f>INDEX(META!$B:$B,MATCH(D1539,META!$A:$A,0))</f>
        <v>Grixis Affinity</v>
      </c>
      <c r="K1539" t="str">
        <f t="shared" si="122"/>
        <v>Gardens-Grixis Affinity</v>
      </c>
    </row>
    <row r="1540" spans="1:11" x14ac:dyDescent="0.3">
      <c r="A1540">
        <v>510</v>
      </c>
      <c r="B1540" t="s">
        <v>2663</v>
      </c>
      <c r="C1540" t="s">
        <v>26</v>
      </c>
      <c r="D1540" t="s">
        <v>632</v>
      </c>
      <c r="E1540" s="1" t="str">
        <f t="shared" si="120"/>
        <v>Gianmarco Scala-Chloe Truffaz</v>
      </c>
      <c r="F1540" t="str">
        <f t="shared" si="123"/>
        <v>Lost</v>
      </c>
      <c r="G1540" s="1">
        <f t="shared" si="124"/>
        <v>3</v>
      </c>
      <c r="H1540">
        <f t="shared" si="121"/>
        <v>1</v>
      </c>
      <c r="I1540" t="str">
        <f>INDEX(META!$B:$B,MATCH(B1540,META!$A:$A,0))</f>
        <v>Jund Wildfire</v>
      </c>
      <c r="J1540" t="str">
        <f>INDEX(META!$B:$B,MATCH(D1540,META!$A:$A,0))</f>
        <v>White Weenie</v>
      </c>
      <c r="K1540" t="str">
        <f t="shared" si="122"/>
        <v>Jund Wildfire-White Weenie</v>
      </c>
    </row>
    <row r="1541" spans="1:11" x14ac:dyDescent="0.3">
      <c r="A1541">
        <v>511</v>
      </c>
      <c r="B1541" t="s">
        <v>181</v>
      </c>
      <c r="C1541" t="s">
        <v>26</v>
      </c>
      <c r="D1541" t="s">
        <v>2578</v>
      </c>
      <c r="E1541" s="1" t="str">
        <f t="shared" si="120"/>
        <v>gabriele dalla longa-Donato Bliek</v>
      </c>
      <c r="F1541" t="str">
        <f t="shared" si="123"/>
        <v>Lost</v>
      </c>
      <c r="G1541" s="1">
        <f t="shared" si="124"/>
        <v>3</v>
      </c>
      <c r="H1541">
        <f t="shared" si="121"/>
        <v>1</v>
      </c>
      <c r="I1541" t="str">
        <f>INDEX(META!$B:$B,MATCH(B1541,META!$A:$A,0))</f>
        <v>Izzet Terror</v>
      </c>
      <c r="J1541" t="str">
        <f>INDEX(META!$B:$B,MATCH(D1541,META!$A:$A,0))</f>
        <v>Mono Black Rod</v>
      </c>
      <c r="K1541" t="str">
        <f t="shared" si="122"/>
        <v>Izzet Terror-Mono Black Rod</v>
      </c>
    </row>
    <row r="1542" spans="1:11" x14ac:dyDescent="0.3">
      <c r="A1542">
        <v>512</v>
      </c>
      <c r="B1542" t="s">
        <v>1482</v>
      </c>
      <c r="C1542" t="s">
        <v>29</v>
      </c>
      <c r="D1542" t="s">
        <v>2594</v>
      </c>
      <c r="E1542" s="1" t="str">
        <f t="shared" si="120"/>
        <v>Baptiste Carreaux-Andrea Di Roma</v>
      </c>
      <c r="F1542" t="str">
        <f t="shared" si="123"/>
        <v>Draw</v>
      </c>
      <c r="G1542" s="1">
        <f t="shared" si="124"/>
        <v>3</v>
      </c>
      <c r="H1542">
        <f t="shared" si="121"/>
        <v>1</v>
      </c>
      <c r="I1542" t="str">
        <f>INDEX(META!$B:$B,MATCH(B1542,META!$A:$A,0))</f>
        <v>Jund Wildfire</v>
      </c>
      <c r="J1542" t="str">
        <f>INDEX(META!$B:$B,MATCH(D1542,META!$A:$A,0))</f>
        <v>Gardens</v>
      </c>
      <c r="K1542" t="str">
        <f t="shared" si="122"/>
        <v>Jund Wildfire-Gardens</v>
      </c>
    </row>
    <row r="1543" spans="1:11" x14ac:dyDescent="0.3">
      <c r="A1543">
        <v>513</v>
      </c>
      <c r="B1543" t="s">
        <v>2930</v>
      </c>
      <c r="C1543" t="s">
        <v>25</v>
      </c>
      <c r="D1543" t="s">
        <v>108</v>
      </c>
      <c r="E1543" s="1" t="str">
        <f t="shared" si="120"/>
        <v>Davide Santoro-Simone Ratuis</v>
      </c>
      <c r="F1543" t="str">
        <f t="shared" si="123"/>
        <v>Won</v>
      </c>
      <c r="G1543" s="1">
        <f t="shared" si="124"/>
        <v>3</v>
      </c>
      <c r="H1543">
        <f t="shared" si="121"/>
        <v>1</v>
      </c>
      <c r="I1543" t="str">
        <f>INDEX(META!$B:$B,MATCH(B1543,META!$A:$A,0))</f>
        <v>White Weenie</v>
      </c>
      <c r="J1543" t="str">
        <f>INDEX(META!$B:$B,MATCH(D1543,META!$A:$A,0))</f>
        <v>Rakdos Madness</v>
      </c>
      <c r="K1543" t="str">
        <f t="shared" si="122"/>
        <v>White Weenie-Rakdos Madness</v>
      </c>
    </row>
    <row r="1544" spans="1:11" x14ac:dyDescent="0.3">
      <c r="A1544">
        <v>514</v>
      </c>
      <c r="B1544" t="s">
        <v>2487</v>
      </c>
      <c r="C1544" t="s">
        <v>26</v>
      </c>
      <c r="D1544" t="s">
        <v>1883</v>
      </c>
      <c r="E1544" s="1" t="str">
        <f t="shared" si="120"/>
        <v>Nicola Mastrorilli-Stefano D’Antonio</v>
      </c>
      <c r="F1544" t="str">
        <f t="shared" si="123"/>
        <v>Lost</v>
      </c>
      <c r="G1544" s="1">
        <f t="shared" si="124"/>
        <v>3</v>
      </c>
      <c r="H1544">
        <f t="shared" si="121"/>
        <v>1</v>
      </c>
      <c r="I1544" t="str">
        <f>INDEX(META!$B:$B,MATCH(B1544,META!$A:$A,0))</f>
        <v>Jund Wildfire</v>
      </c>
      <c r="J1544" t="str">
        <f>INDEX(META!$B:$B,MATCH(D1544,META!$A:$A,0))</f>
        <v>Mono Red Madness</v>
      </c>
      <c r="K1544" t="str">
        <f t="shared" si="122"/>
        <v>Jund Wildfire-Mono Red Madness</v>
      </c>
    </row>
    <row r="1545" spans="1:11" x14ac:dyDescent="0.3">
      <c r="A1545">
        <v>515</v>
      </c>
      <c r="B1545" t="s">
        <v>229</v>
      </c>
      <c r="C1545" t="s">
        <v>26</v>
      </c>
      <c r="D1545" t="s">
        <v>2958</v>
      </c>
      <c r="E1545" s="1" t="str">
        <f t="shared" si="120"/>
        <v>Tim Steska-Andrea Stelitano</v>
      </c>
      <c r="F1545" t="str">
        <f t="shared" si="123"/>
        <v>Lost</v>
      </c>
      <c r="G1545" s="1">
        <f t="shared" si="124"/>
        <v>3</v>
      </c>
      <c r="H1545">
        <f t="shared" si="121"/>
        <v>1</v>
      </c>
      <c r="I1545" t="str">
        <f>INDEX(META!$B:$B,MATCH(B1545,META!$A:$A,0))</f>
        <v>Rakdos Madness</v>
      </c>
      <c r="J1545" t="str">
        <f>INDEX(META!$B:$B,MATCH(D1545,META!$A:$A,0))</f>
        <v>Jund Wildfire</v>
      </c>
      <c r="K1545" t="str">
        <f t="shared" si="122"/>
        <v>Rakdos Madness-Jund Wildfire</v>
      </c>
    </row>
    <row r="1546" spans="1:11" x14ac:dyDescent="0.3">
      <c r="A1546">
        <v>516</v>
      </c>
      <c r="B1546" t="s">
        <v>2649</v>
      </c>
      <c r="C1546" t="s">
        <v>27</v>
      </c>
      <c r="D1546" t="s">
        <v>440</v>
      </c>
      <c r="E1546" s="1" t="str">
        <f t="shared" si="120"/>
        <v>Salvatore Marco Iavarone-Max Mittenzwei</v>
      </c>
      <c r="F1546" t="str">
        <f t="shared" si="123"/>
        <v>Lost</v>
      </c>
      <c r="G1546" s="1">
        <f t="shared" si="124"/>
        <v>3</v>
      </c>
      <c r="H1546">
        <f t="shared" si="121"/>
        <v>1</v>
      </c>
      <c r="I1546" t="str">
        <f>INDEX(META!$B:$B,MATCH(B1546,META!$A:$A,0))</f>
        <v>Mardu Ephemerate</v>
      </c>
      <c r="J1546" t="str">
        <f>INDEX(META!$B:$B,MATCH(D1546,META!$A:$A,0))</f>
        <v>Mono Red Madness</v>
      </c>
      <c r="K1546" t="str">
        <f t="shared" si="122"/>
        <v>Mardu Ephemerate-Mono Red Madness</v>
      </c>
    </row>
    <row r="1547" spans="1:11" x14ac:dyDescent="0.3">
      <c r="A1547">
        <v>517</v>
      </c>
      <c r="B1547" t="s">
        <v>2543</v>
      </c>
      <c r="C1547" t="s">
        <v>28</v>
      </c>
      <c r="D1547" t="s">
        <v>315</v>
      </c>
      <c r="E1547" s="1" t="str">
        <f t="shared" si="120"/>
        <v>marco mocci-Luca Michenzi</v>
      </c>
      <c r="F1547" t="str">
        <f t="shared" si="123"/>
        <v>Won</v>
      </c>
      <c r="G1547" s="1">
        <f t="shared" si="124"/>
        <v>3</v>
      </c>
      <c r="H1547">
        <f t="shared" si="121"/>
        <v>1</v>
      </c>
      <c r="I1547" t="str">
        <f>INDEX(META!$B:$B,MATCH(B1547,META!$A:$A,0))</f>
        <v>Mono Blue Aggro</v>
      </c>
      <c r="J1547" t="str">
        <f>INDEX(META!$B:$B,MATCH(D1547,META!$A:$A,0))</f>
        <v>Jund Wildfire</v>
      </c>
      <c r="K1547" t="str">
        <f t="shared" si="122"/>
        <v>Mono Blue Aggro-Jund Wildfire</v>
      </c>
    </row>
    <row r="1548" spans="1:11" x14ac:dyDescent="0.3">
      <c r="A1548">
        <v>518</v>
      </c>
      <c r="B1548" t="s">
        <v>271</v>
      </c>
      <c r="C1548" t="s">
        <v>25</v>
      </c>
      <c r="D1548" t="s">
        <v>3013</v>
      </c>
      <c r="E1548" s="1" t="str">
        <f t="shared" si="120"/>
        <v>Tommaso Palagonia-Alessandro Lancini</v>
      </c>
      <c r="F1548" t="str">
        <f t="shared" si="123"/>
        <v>Won</v>
      </c>
      <c r="G1548" s="1">
        <f t="shared" si="124"/>
        <v>3</v>
      </c>
      <c r="H1548">
        <f t="shared" si="121"/>
        <v>1</v>
      </c>
      <c r="I1548" t="str">
        <f>INDEX(META!$B:$B,MATCH(B1548,META!$A:$A,0))</f>
        <v>Esper Ephemerate</v>
      </c>
      <c r="J1548" t="str">
        <f>INDEX(META!$B:$B,MATCH(D1548,META!$A:$A,0))</f>
        <v>High Tide Combo</v>
      </c>
      <c r="K1548" t="str">
        <f t="shared" si="122"/>
        <v>Esper Ephemerate-High Tide Combo</v>
      </c>
    </row>
    <row r="1549" spans="1:11" x14ac:dyDescent="0.3">
      <c r="A1549">
        <v>519</v>
      </c>
      <c r="B1549" t="s">
        <v>2704</v>
      </c>
      <c r="C1549" t="s">
        <v>31</v>
      </c>
      <c r="D1549" t="s">
        <v>1396</v>
      </c>
      <c r="E1549" s="1" t="str">
        <f t="shared" si="120"/>
        <v>Davide Giorgini-Federico Filannino</v>
      </c>
      <c r="F1549" t="str">
        <f t="shared" si="123"/>
        <v>Won</v>
      </c>
      <c r="G1549" s="1">
        <f t="shared" si="124"/>
        <v>3</v>
      </c>
      <c r="H1549">
        <f t="shared" si="121"/>
        <v>1</v>
      </c>
      <c r="I1549" t="str">
        <f>INDEX(META!$B:$B,MATCH(B1549,META!$A:$A,0))</f>
        <v>Jund Wildfire</v>
      </c>
      <c r="J1549" t="str">
        <f>INDEX(META!$B:$B,MATCH(D1549,META!$A:$A,0))</f>
        <v>X Lands Spy</v>
      </c>
      <c r="K1549" t="str">
        <f t="shared" si="122"/>
        <v>Jund Wildfire-X Lands Spy</v>
      </c>
    </row>
    <row r="1550" spans="1:11" x14ac:dyDescent="0.3">
      <c r="A1550">
        <v>520</v>
      </c>
      <c r="B1550" t="s">
        <v>3083</v>
      </c>
      <c r="C1550" t="s">
        <v>27</v>
      </c>
      <c r="D1550" t="s">
        <v>266</v>
      </c>
      <c r="E1550" s="1" t="str">
        <f t="shared" si="120"/>
        <v>Alessandro Negrini-Edoardo Pastore</v>
      </c>
      <c r="F1550" t="str">
        <f t="shared" si="123"/>
        <v>Lost</v>
      </c>
      <c r="G1550" s="1">
        <f t="shared" si="124"/>
        <v>3</v>
      </c>
      <c r="H1550">
        <f t="shared" si="121"/>
        <v>1</v>
      </c>
      <c r="I1550" t="str">
        <f>INDEX(META!$B:$B,MATCH(B1550,META!$A:$A,0))</f>
        <v>Gruul Monsters</v>
      </c>
      <c r="J1550" t="str">
        <f>INDEX(META!$B:$B,MATCH(D1550,META!$A:$A,0))</f>
        <v>Mono Red Synth</v>
      </c>
      <c r="K1550" t="str">
        <f t="shared" si="122"/>
        <v>Gruul Monsters-Mono Red Synth</v>
      </c>
    </row>
    <row r="1551" spans="1:11" x14ac:dyDescent="0.3">
      <c r="A1551">
        <v>521</v>
      </c>
      <c r="B1551" t="s">
        <v>3116</v>
      </c>
      <c r="C1551" t="s">
        <v>25</v>
      </c>
      <c r="D1551" t="s">
        <v>406</v>
      </c>
      <c r="E1551" s="1" t="str">
        <f t="shared" si="120"/>
        <v>Federico Luglio-Lorenzo Romano</v>
      </c>
      <c r="F1551" t="str">
        <f t="shared" si="123"/>
        <v>Won</v>
      </c>
      <c r="G1551" s="1">
        <f t="shared" si="124"/>
        <v>3</v>
      </c>
      <c r="H1551">
        <f t="shared" si="121"/>
        <v>1</v>
      </c>
      <c r="I1551" t="str">
        <f>INDEX(META!$B:$B,MATCH(B1551,META!$A:$A,0))</f>
        <v>Elves</v>
      </c>
      <c r="J1551" t="str">
        <f>INDEX(META!$B:$B,MATCH(D1551,META!$A:$A,0))</f>
        <v>Flicker Tron</v>
      </c>
      <c r="K1551" t="str">
        <f t="shared" si="122"/>
        <v>Elves-Flicker Tron</v>
      </c>
    </row>
    <row r="1552" spans="1:11" x14ac:dyDescent="0.3">
      <c r="A1552">
        <v>522</v>
      </c>
      <c r="B1552" t="s">
        <v>2813</v>
      </c>
      <c r="C1552" t="s">
        <v>26</v>
      </c>
      <c r="D1552" t="s">
        <v>2806</v>
      </c>
      <c r="E1552" s="1" t="str">
        <f t="shared" si="120"/>
        <v>Carmine La Luna-Nicholas Cirinesi</v>
      </c>
      <c r="F1552" t="str">
        <f t="shared" si="123"/>
        <v>Lost</v>
      </c>
      <c r="G1552" s="1">
        <f t="shared" si="124"/>
        <v>3</v>
      </c>
      <c r="H1552">
        <f t="shared" si="121"/>
        <v>1</v>
      </c>
      <c r="I1552" t="str">
        <f>INDEX(META!$B:$B,MATCH(B1552,META!$A:$A,0))</f>
        <v>Mono Blue Terror</v>
      </c>
      <c r="J1552" t="str">
        <f>INDEX(META!$B:$B,MATCH(D1552,META!$A:$A,0))</f>
        <v>Mono Blue Aggro</v>
      </c>
      <c r="K1552" t="str">
        <f t="shared" si="122"/>
        <v>Mono Blue Terror-Mono Blue Aggro</v>
      </c>
    </row>
    <row r="1553" spans="1:11" x14ac:dyDescent="0.3">
      <c r="A1553">
        <v>523</v>
      </c>
      <c r="B1553" t="s">
        <v>2775</v>
      </c>
      <c r="C1553" t="s">
        <v>27</v>
      </c>
      <c r="D1553" t="s">
        <v>1441</v>
      </c>
      <c r="E1553" s="1" t="str">
        <f t="shared" si="120"/>
        <v>Francesco Esposito-Vincent Moulin</v>
      </c>
      <c r="F1553" t="str">
        <f t="shared" si="123"/>
        <v>Lost</v>
      </c>
      <c r="G1553" s="1">
        <f t="shared" si="124"/>
        <v>3</v>
      </c>
      <c r="H1553">
        <f t="shared" si="121"/>
        <v>1</v>
      </c>
      <c r="I1553" t="str">
        <f>INDEX(META!$B:$B,MATCH(B1553,META!$A:$A,0))</f>
        <v>White Weenie</v>
      </c>
      <c r="J1553" t="str">
        <f>INDEX(META!$B:$B,MATCH(D1553,META!$A:$A,0))</f>
        <v>Gardens</v>
      </c>
      <c r="K1553" t="str">
        <f t="shared" si="122"/>
        <v>White Weenie-Gardens</v>
      </c>
    </row>
    <row r="1554" spans="1:11" x14ac:dyDescent="0.3">
      <c r="A1554">
        <v>524</v>
      </c>
      <c r="B1554" t="s">
        <v>2100</v>
      </c>
      <c r="C1554" t="s">
        <v>26</v>
      </c>
      <c r="D1554" t="s">
        <v>2781</v>
      </c>
      <c r="E1554" s="1" t="str">
        <f t="shared" si="120"/>
        <v>Nicolò Dushan Saponaro-Francesco Romano</v>
      </c>
      <c r="F1554" t="str">
        <f t="shared" si="123"/>
        <v>Lost</v>
      </c>
      <c r="G1554" s="1">
        <f t="shared" si="124"/>
        <v>3</v>
      </c>
      <c r="H1554">
        <f t="shared" si="121"/>
        <v>1</v>
      </c>
      <c r="I1554" t="str">
        <f>INDEX(META!$B:$B,MATCH(B1554,META!$A:$A,0))</f>
        <v>Azorius Familiars</v>
      </c>
      <c r="J1554" t="str">
        <f>INDEX(META!$B:$B,MATCH(D1554,META!$A:$A,0))</f>
        <v>Mono Blue Aggro</v>
      </c>
      <c r="K1554" t="str">
        <f t="shared" si="122"/>
        <v>Azorius Familiars-Mono Blue Aggro</v>
      </c>
    </row>
    <row r="1555" spans="1:11" x14ac:dyDescent="0.3">
      <c r="A1555">
        <v>525</v>
      </c>
      <c r="B1555" t="s">
        <v>436</v>
      </c>
      <c r="C1555" t="s">
        <v>27</v>
      </c>
      <c r="D1555" t="s">
        <v>2950</v>
      </c>
      <c r="E1555" s="1" t="str">
        <f t="shared" si="120"/>
        <v>Paolo Ansaldo-alessandro rossi</v>
      </c>
      <c r="F1555" t="str">
        <f t="shared" si="123"/>
        <v>Lost</v>
      </c>
      <c r="G1555" s="1">
        <f t="shared" si="124"/>
        <v>3</v>
      </c>
      <c r="H1555">
        <f t="shared" si="121"/>
        <v>1</v>
      </c>
      <c r="I1555" t="str">
        <f>INDEX(META!$B:$B,MATCH(B1555,META!$A:$A,0))</f>
        <v>Mono Blue Aggro</v>
      </c>
      <c r="J1555" t="str">
        <f>INDEX(META!$B:$B,MATCH(D1555,META!$A:$A,0))</f>
        <v>Gardens</v>
      </c>
      <c r="K1555" t="str">
        <f t="shared" si="122"/>
        <v>Mono Blue Aggro-Gardens</v>
      </c>
    </row>
    <row r="1556" spans="1:11" x14ac:dyDescent="0.3">
      <c r="A1556">
        <v>526</v>
      </c>
      <c r="B1556" t="s">
        <v>2967</v>
      </c>
      <c r="C1556" t="s">
        <v>25</v>
      </c>
      <c r="D1556" t="s">
        <v>2168</v>
      </c>
      <c r="E1556" s="1" t="str">
        <f t="shared" si="120"/>
        <v>Simone Galimberti-Gabriele Candida</v>
      </c>
      <c r="F1556" t="str">
        <f t="shared" si="123"/>
        <v>Won</v>
      </c>
      <c r="G1556" s="1">
        <f t="shared" si="124"/>
        <v>3</v>
      </c>
      <c r="H1556">
        <f t="shared" si="121"/>
        <v>1</v>
      </c>
      <c r="I1556" t="str">
        <f>INDEX(META!$B:$B,MATCH(B1556,META!$A:$A,0))</f>
        <v>Bogles</v>
      </c>
      <c r="J1556" t="str">
        <f>INDEX(META!$B:$B,MATCH(D1556,META!$A:$A,0))</f>
        <v>Dredge</v>
      </c>
      <c r="K1556" t="str">
        <f t="shared" si="122"/>
        <v>Bogles-Dredge</v>
      </c>
    </row>
    <row r="1557" spans="1:11" x14ac:dyDescent="0.3">
      <c r="A1557">
        <v>527</v>
      </c>
      <c r="B1557" t="s">
        <v>3200</v>
      </c>
      <c r="C1557" t="s">
        <v>27</v>
      </c>
      <c r="D1557" t="s">
        <v>84</v>
      </c>
      <c r="E1557" s="1" t="str">
        <f t="shared" si="120"/>
        <v>andrès giannini-Massimo Capecchi</v>
      </c>
      <c r="F1557" t="str">
        <f t="shared" si="123"/>
        <v>Lost</v>
      </c>
      <c r="G1557" s="1">
        <f t="shared" si="124"/>
        <v>3</v>
      </c>
      <c r="H1557">
        <f t="shared" si="121"/>
        <v>1</v>
      </c>
      <c r="I1557" t="str">
        <f>INDEX(META!$B:$B,MATCH(B1557,META!$A:$A,0))</f>
        <v>Elves</v>
      </c>
      <c r="J1557" t="str">
        <f>INDEX(META!$B:$B,MATCH(D1557,META!$A:$A,0))</f>
        <v>Bogles</v>
      </c>
      <c r="K1557" t="str">
        <f t="shared" si="122"/>
        <v>Elves-Bogles</v>
      </c>
    </row>
    <row r="1558" spans="1:11" x14ac:dyDescent="0.3">
      <c r="A1558">
        <v>528</v>
      </c>
      <c r="B1558" t="s">
        <v>2970</v>
      </c>
      <c r="C1558" t="s">
        <v>29</v>
      </c>
      <c r="D1558" t="s">
        <v>3176</v>
      </c>
      <c r="E1558" s="1" t="str">
        <f t="shared" si="120"/>
        <v>Devil Pierantoni-Gabriele Casarano</v>
      </c>
      <c r="F1558" t="str">
        <f t="shared" si="123"/>
        <v>Draw</v>
      </c>
      <c r="G1558" s="1">
        <f t="shared" si="124"/>
        <v>3</v>
      </c>
      <c r="H1558">
        <f t="shared" si="121"/>
        <v>1</v>
      </c>
      <c r="I1558" t="str">
        <f>INDEX(META!$B:$B,MATCH(B1558,META!$A:$A,0))</f>
        <v>Gardens</v>
      </c>
      <c r="J1558" t="str">
        <f>INDEX(META!$B:$B,MATCH(D1558,META!$A:$A,0))</f>
        <v>Gruul Monsters</v>
      </c>
      <c r="K1558" t="str">
        <f t="shared" si="122"/>
        <v>Gardens-Gruul Monsters</v>
      </c>
    </row>
    <row r="1559" spans="1:11" x14ac:dyDescent="0.3">
      <c r="A1559">
        <v>529</v>
      </c>
      <c r="B1559" t="s">
        <v>2994</v>
      </c>
      <c r="C1559" t="s">
        <v>28</v>
      </c>
      <c r="D1559" t="s">
        <v>1662</v>
      </c>
      <c r="E1559" s="1" t="str">
        <f t="shared" si="120"/>
        <v>Enrico Ruiz-Federico Galeotti</v>
      </c>
      <c r="F1559" t="str">
        <f t="shared" si="123"/>
        <v>Won</v>
      </c>
      <c r="G1559" s="1">
        <f t="shared" si="124"/>
        <v>3</v>
      </c>
      <c r="H1559">
        <f t="shared" si="121"/>
        <v>1</v>
      </c>
      <c r="I1559" t="str">
        <f>INDEX(META!$B:$B,MATCH(B1559,META!$A:$A,0))</f>
        <v>Mono Red Synth</v>
      </c>
      <c r="J1559" t="str">
        <f>INDEX(META!$B:$B,MATCH(D1559,META!$A:$A,0))</f>
        <v>Mono Blue Terror</v>
      </c>
      <c r="K1559" t="str">
        <f t="shared" si="122"/>
        <v>Mono Red Synth-Mono Blue Terror</v>
      </c>
    </row>
    <row r="1560" spans="1:11" x14ac:dyDescent="0.3">
      <c r="A1560">
        <v>530</v>
      </c>
      <c r="B1560" t="s">
        <v>3094</v>
      </c>
      <c r="C1560" t="s">
        <v>25</v>
      </c>
      <c r="D1560" t="s">
        <v>1094</v>
      </c>
      <c r="E1560" s="1" t="str">
        <f t="shared" si="120"/>
        <v>Jacopo Burelli-Nicolo' Salvatori</v>
      </c>
      <c r="F1560" t="str">
        <f t="shared" si="123"/>
        <v>Won</v>
      </c>
      <c r="G1560" s="1">
        <f t="shared" si="124"/>
        <v>3</v>
      </c>
      <c r="H1560">
        <f t="shared" si="121"/>
        <v>1</v>
      </c>
      <c r="I1560" t="str">
        <f>INDEX(META!$B:$B,MATCH(B1560,META!$A:$A,0))</f>
        <v>Dimir Terror</v>
      </c>
      <c r="J1560" t="str">
        <f>INDEX(META!$B:$B,MATCH(D1560,META!$A:$A,0))</f>
        <v>Jund Wildfire</v>
      </c>
      <c r="K1560" t="str">
        <f t="shared" si="122"/>
        <v>Dimir Terror-Jund Wildfire</v>
      </c>
    </row>
    <row r="1561" spans="1:11" x14ac:dyDescent="0.3">
      <c r="A1561">
        <v>531</v>
      </c>
      <c r="B1561" t="s">
        <v>3140</v>
      </c>
      <c r="C1561" t="s">
        <v>25</v>
      </c>
      <c r="D1561" t="s">
        <v>2176</v>
      </c>
      <c r="E1561" s="1" t="str">
        <f t="shared" si="120"/>
        <v>Nicola Marchetti-Riccardo Conti</v>
      </c>
      <c r="F1561" t="str">
        <f t="shared" si="123"/>
        <v>Won</v>
      </c>
      <c r="G1561" s="1">
        <f t="shared" si="124"/>
        <v>3</v>
      </c>
      <c r="H1561">
        <f t="shared" si="121"/>
        <v>1</v>
      </c>
      <c r="I1561" t="str">
        <f>INDEX(META!$B:$B,MATCH(B1561,META!$A:$A,0))</f>
        <v>Mono Blue Terror</v>
      </c>
      <c r="J1561" t="str">
        <f>INDEX(META!$B:$B,MATCH(D1561,META!$A:$A,0))</f>
        <v>Mono Red Synth</v>
      </c>
      <c r="K1561" t="str">
        <f t="shared" si="122"/>
        <v>Mono Blue Terror-Mono Red Synth</v>
      </c>
    </row>
    <row r="1562" spans="1:11" x14ac:dyDescent="0.3">
      <c r="A1562">
        <v>532</v>
      </c>
      <c r="B1562" t="s">
        <v>539</v>
      </c>
      <c r="C1562" t="s">
        <v>26</v>
      </c>
      <c r="D1562" t="s">
        <v>3230</v>
      </c>
      <c r="E1562" s="1" t="str">
        <f t="shared" si="120"/>
        <v>Vittorio De Angelis-Marco Setti</v>
      </c>
      <c r="F1562" t="str">
        <f t="shared" si="123"/>
        <v>Lost</v>
      </c>
      <c r="G1562" s="1">
        <f t="shared" si="124"/>
        <v>3</v>
      </c>
      <c r="H1562">
        <f t="shared" si="121"/>
        <v>1</v>
      </c>
      <c r="I1562" t="str">
        <f>INDEX(META!$B:$B,MATCH(B1562,META!$A:$A,0))</f>
        <v>Rakdos Madness</v>
      </c>
      <c r="J1562" t="str">
        <f>INDEX(META!$B:$B,MATCH(D1562,META!$A:$A,0))</f>
        <v>X Lands Spy</v>
      </c>
      <c r="K1562" t="str">
        <f t="shared" si="122"/>
        <v>Rakdos Madness-X Lands Spy</v>
      </c>
    </row>
    <row r="1563" spans="1:11" x14ac:dyDescent="0.3">
      <c r="A1563">
        <v>559</v>
      </c>
      <c r="B1563" t="s">
        <v>3160</v>
      </c>
      <c r="C1563" t="s">
        <v>28</v>
      </c>
      <c r="D1563" t="s">
        <v>145</v>
      </c>
      <c r="E1563" s="1" t="str">
        <f t="shared" si="120"/>
        <v>Alisa Farenzena-Tomas Gonzalez</v>
      </c>
      <c r="F1563" t="str">
        <f t="shared" si="123"/>
        <v>Won</v>
      </c>
      <c r="G1563" s="1">
        <f t="shared" si="124"/>
        <v>3</v>
      </c>
      <c r="H1563">
        <f t="shared" si="121"/>
        <v>1</v>
      </c>
      <c r="I1563" t="str">
        <f>INDEX(META!$B:$B,MATCH(B1563,META!$A:$A,0))</f>
        <v>Slivers</v>
      </c>
      <c r="J1563" t="str">
        <f>INDEX(META!$B:$B,MATCH(D1563,META!$A:$A,0))</f>
        <v>Mono Red Synth</v>
      </c>
      <c r="K1563" t="str">
        <f t="shared" si="122"/>
        <v>Slivers-Mono Red Synth</v>
      </c>
    </row>
    <row r="1564" spans="1:11" x14ac:dyDescent="0.3">
      <c r="A1564">
        <v>560</v>
      </c>
      <c r="B1564" t="s">
        <v>135</v>
      </c>
      <c r="C1564" t="s">
        <v>28</v>
      </c>
      <c r="D1564" t="s">
        <v>3219</v>
      </c>
      <c r="E1564" s="1" t="str">
        <f t="shared" si="120"/>
        <v>Renato Pipitò-Diego Barbagelata</v>
      </c>
      <c r="F1564" t="str">
        <f t="shared" si="123"/>
        <v>Won</v>
      </c>
      <c r="G1564" s="1">
        <f t="shared" si="124"/>
        <v>3</v>
      </c>
      <c r="H1564">
        <f t="shared" si="121"/>
        <v>1</v>
      </c>
      <c r="I1564" t="str">
        <f>INDEX(META!$B:$B,MATCH(B1564,META!$A:$A,0))</f>
        <v>Mono Black Sacrifice</v>
      </c>
      <c r="J1564" t="str">
        <f>INDEX(META!$B:$B,MATCH(D1564,META!$A:$A,0))</f>
        <v>Mono Red Madness</v>
      </c>
      <c r="K1564" t="str">
        <f t="shared" si="122"/>
        <v>Mono Black Sacrifice-Mono Red Madness</v>
      </c>
    </row>
    <row r="1565" spans="1:11" x14ac:dyDescent="0.3">
      <c r="A1565">
        <v>1</v>
      </c>
      <c r="B1565" t="s">
        <v>1456</v>
      </c>
      <c r="C1565" t="s">
        <v>28</v>
      </c>
      <c r="D1565" t="s">
        <v>407</v>
      </c>
      <c r="E1565" s="1" t="str">
        <f t="shared" si="120"/>
        <v>Francesco Fiorenzoni-marco cristopher candela</v>
      </c>
      <c r="F1565" t="str">
        <f t="shared" si="123"/>
        <v>Won</v>
      </c>
      <c r="G1565" s="1">
        <f t="shared" si="124"/>
        <v>4</v>
      </c>
      <c r="H1565">
        <f t="shared" si="121"/>
        <v>1</v>
      </c>
      <c r="I1565" t="str">
        <f>INDEX(META!$B:$B,MATCH(B1565,META!$A:$A,0))</f>
        <v>Mono Blue Terror</v>
      </c>
      <c r="J1565" t="str">
        <f>INDEX(META!$B:$B,MATCH(D1565,META!$A:$A,0))</f>
        <v>Mardu Synth</v>
      </c>
      <c r="K1565" t="str">
        <f t="shared" si="122"/>
        <v>Mono Blue Terror-Mardu Synth</v>
      </c>
    </row>
    <row r="1566" spans="1:11" x14ac:dyDescent="0.3">
      <c r="A1566">
        <v>2</v>
      </c>
      <c r="B1566" t="s">
        <v>2885</v>
      </c>
      <c r="C1566" t="s">
        <v>26</v>
      </c>
      <c r="D1566" t="s">
        <v>390</v>
      </c>
      <c r="E1566" s="1" t="str">
        <f t="shared" si="120"/>
        <v>Gabriele De Zio-Diego Zaccagnini</v>
      </c>
      <c r="F1566" t="str">
        <f t="shared" si="123"/>
        <v>Lost</v>
      </c>
      <c r="G1566" s="1">
        <f t="shared" si="124"/>
        <v>4</v>
      </c>
      <c r="H1566">
        <f t="shared" si="121"/>
        <v>1</v>
      </c>
      <c r="I1566" t="str">
        <f>INDEX(META!$B:$B,MATCH(B1566,META!$A:$A,0))</f>
        <v>Jund Wildfire</v>
      </c>
      <c r="J1566" t="str">
        <f>INDEX(META!$B:$B,MATCH(D1566,META!$A:$A,0))</f>
        <v>Mono Red Synth</v>
      </c>
      <c r="K1566" t="str">
        <f t="shared" si="122"/>
        <v>Jund Wildfire-Mono Red Synth</v>
      </c>
    </row>
    <row r="1567" spans="1:11" x14ac:dyDescent="0.3">
      <c r="A1567">
        <v>3</v>
      </c>
      <c r="B1567" t="s">
        <v>275</v>
      </c>
      <c r="C1567" t="s">
        <v>25</v>
      </c>
      <c r="D1567" t="s">
        <v>826</v>
      </c>
      <c r="E1567" s="1" t="str">
        <f t="shared" si="120"/>
        <v>Emanuele Sutto-Greggory Haueter</v>
      </c>
      <c r="F1567" t="str">
        <f t="shared" si="123"/>
        <v>Won</v>
      </c>
      <c r="G1567" s="1">
        <f t="shared" si="124"/>
        <v>4</v>
      </c>
      <c r="H1567">
        <f t="shared" si="121"/>
        <v>1</v>
      </c>
      <c r="I1567" t="str">
        <f>INDEX(META!$B:$B,MATCH(B1567,META!$A:$A,0))</f>
        <v>Mono Blue Aggro</v>
      </c>
      <c r="J1567" t="str">
        <f>INDEX(META!$B:$B,MATCH(D1567,META!$A:$A,0))</f>
        <v>Jeskai Ephemerate</v>
      </c>
      <c r="K1567" t="str">
        <f t="shared" si="122"/>
        <v>Mono Blue Aggro-Jeskai Ephemerate</v>
      </c>
    </row>
    <row r="1568" spans="1:11" x14ac:dyDescent="0.3">
      <c r="A1568">
        <v>4</v>
      </c>
      <c r="B1568" t="s">
        <v>613</v>
      </c>
      <c r="C1568" t="s">
        <v>26</v>
      </c>
      <c r="D1568" t="s">
        <v>251</v>
      </c>
      <c r="E1568" s="1" t="str">
        <f t="shared" si="120"/>
        <v>Jacopo Tumiati-Paolo Rollo</v>
      </c>
      <c r="F1568" t="str">
        <f t="shared" si="123"/>
        <v>Lost</v>
      </c>
      <c r="G1568" s="1">
        <f t="shared" si="124"/>
        <v>4</v>
      </c>
      <c r="H1568">
        <f t="shared" si="121"/>
        <v>1</v>
      </c>
      <c r="I1568" t="str">
        <f>INDEX(META!$B:$B,MATCH(B1568,META!$A:$A,0))</f>
        <v>Jeskai Ephemerate</v>
      </c>
      <c r="J1568" t="str">
        <f>INDEX(META!$B:$B,MATCH(D1568,META!$A:$A,0))</f>
        <v>Gardens</v>
      </c>
      <c r="K1568" t="str">
        <f t="shared" si="122"/>
        <v>Jeskai Ephemerate-Gardens</v>
      </c>
    </row>
    <row r="1569" spans="1:11" x14ac:dyDescent="0.3">
      <c r="A1569">
        <v>5</v>
      </c>
      <c r="B1569" t="s">
        <v>339</v>
      </c>
      <c r="C1569" t="s">
        <v>26</v>
      </c>
      <c r="D1569" t="s">
        <v>439</v>
      </c>
      <c r="E1569" s="1" t="str">
        <f t="shared" si="120"/>
        <v>Tomasz Sodomirski-Andrea Trisoglio</v>
      </c>
      <c r="F1569" t="str">
        <f t="shared" si="123"/>
        <v>Lost</v>
      </c>
      <c r="G1569" s="1">
        <f t="shared" si="124"/>
        <v>4</v>
      </c>
      <c r="H1569">
        <f t="shared" si="121"/>
        <v>1</v>
      </c>
      <c r="I1569" t="str">
        <f>INDEX(META!$B:$B,MATCH(B1569,META!$A:$A,0))</f>
        <v>Mono Blue Aggro</v>
      </c>
      <c r="J1569" t="str">
        <f>INDEX(META!$B:$B,MATCH(D1569,META!$A:$A,0))</f>
        <v>Jund Wildfire</v>
      </c>
      <c r="K1569" t="str">
        <f t="shared" si="122"/>
        <v>Mono Blue Aggro-Jund Wildfire</v>
      </c>
    </row>
    <row r="1570" spans="1:11" x14ac:dyDescent="0.3">
      <c r="A1570">
        <v>6</v>
      </c>
      <c r="B1570" t="s">
        <v>163</v>
      </c>
      <c r="C1570" t="s">
        <v>27</v>
      </c>
      <c r="D1570" t="s">
        <v>2239</v>
      </c>
      <c r="E1570" s="1" t="str">
        <f t="shared" si="120"/>
        <v>Matteo Lombardelli-alberto diani</v>
      </c>
      <c r="F1570" t="str">
        <f t="shared" si="123"/>
        <v>Lost</v>
      </c>
      <c r="G1570" s="1">
        <f t="shared" si="124"/>
        <v>4</v>
      </c>
      <c r="H1570">
        <f t="shared" si="121"/>
        <v>1</v>
      </c>
      <c r="I1570" t="str">
        <f>INDEX(META!$B:$B,MATCH(B1570,META!$A:$A,0))</f>
        <v>Rakdos Madness</v>
      </c>
      <c r="J1570" t="str">
        <f>INDEX(META!$B:$B,MATCH(D1570,META!$A:$A,0))</f>
        <v>Mono Blue Terror</v>
      </c>
      <c r="K1570" t="str">
        <f t="shared" si="122"/>
        <v>Rakdos Madness-Mono Blue Terror</v>
      </c>
    </row>
    <row r="1571" spans="1:11" x14ac:dyDescent="0.3">
      <c r="A1571">
        <v>7</v>
      </c>
      <c r="B1571" t="s">
        <v>184</v>
      </c>
      <c r="C1571" t="s">
        <v>28</v>
      </c>
      <c r="D1571" t="s">
        <v>1535</v>
      </c>
      <c r="E1571" s="1" t="str">
        <f t="shared" si="120"/>
        <v>Simone Urzia-Mislav Brusač</v>
      </c>
      <c r="F1571" t="str">
        <f t="shared" si="123"/>
        <v>Won</v>
      </c>
      <c r="G1571" s="1">
        <f t="shared" si="124"/>
        <v>4</v>
      </c>
      <c r="H1571">
        <f t="shared" si="121"/>
        <v>1</v>
      </c>
      <c r="I1571" t="str">
        <f>INDEX(META!$B:$B,MATCH(B1571,META!$A:$A,0))</f>
        <v>Elves</v>
      </c>
      <c r="J1571" t="str">
        <f>INDEX(META!$B:$B,MATCH(D1571,META!$A:$A,0))</f>
        <v>Walls</v>
      </c>
      <c r="K1571" t="str">
        <f t="shared" si="122"/>
        <v>Elves-Walls</v>
      </c>
    </row>
    <row r="1572" spans="1:11" x14ac:dyDescent="0.3">
      <c r="A1572">
        <v>8</v>
      </c>
      <c r="B1572" t="s">
        <v>286</v>
      </c>
      <c r="C1572" t="s">
        <v>27</v>
      </c>
      <c r="D1572" t="s">
        <v>1786</v>
      </c>
      <c r="E1572" s="1" t="str">
        <f t="shared" si="120"/>
        <v>Lorenzo Di Grazia-Filip Skórnicki</v>
      </c>
      <c r="F1572" t="str">
        <f t="shared" si="123"/>
        <v>Lost</v>
      </c>
      <c r="G1572" s="1">
        <f t="shared" si="124"/>
        <v>4</v>
      </c>
      <c r="H1572">
        <f t="shared" si="121"/>
        <v>1</v>
      </c>
      <c r="I1572" t="str">
        <f>INDEX(META!$B:$B,MATCH(B1572,META!$A:$A,0))</f>
        <v>Jund Wildfire</v>
      </c>
      <c r="J1572" t="str">
        <f>INDEX(META!$B:$B,MATCH(D1572,META!$A:$A,0))</f>
        <v>Mono Blue Aggro</v>
      </c>
      <c r="K1572" t="str">
        <f t="shared" si="122"/>
        <v>Jund Wildfire-Mono Blue Aggro</v>
      </c>
    </row>
    <row r="1573" spans="1:11" x14ac:dyDescent="0.3">
      <c r="A1573">
        <v>9</v>
      </c>
      <c r="B1573" t="s">
        <v>120</v>
      </c>
      <c r="C1573" t="s">
        <v>25</v>
      </c>
      <c r="D1573" t="s">
        <v>1259</v>
      </c>
      <c r="E1573" s="1" t="str">
        <f t="shared" si="120"/>
        <v>Franciszek Komsta-Marco Cavalli</v>
      </c>
      <c r="F1573" t="str">
        <f t="shared" si="123"/>
        <v>Won</v>
      </c>
      <c r="G1573" s="1">
        <f t="shared" si="124"/>
        <v>4</v>
      </c>
      <c r="H1573">
        <f t="shared" si="121"/>
        <v>1</v>
      </c>
      <c r="I1573" t="str">
        <f>INDEX(META!$B:$B,MATCH(B1573,META!$A:$A,0))</f>
        <v>Mono Red Synth</v>
      </c>
      <c r="J1573" t="str">
        <f>INDEX(META!$B:$B,MATCH(D1573,META!$A:$A,0))</f>
        <v>Rakdos Madness</v>
      </c>
      <c r="K1573" t="str">
        <f t="shared" si="122"/>
        <v>Mono Red Synth-Rakdos Madness</v>
      </c>
    </row>
    <row r="1574" spans="1:11" x14ac:dyDescent="0.3">
      <c r="A1574">
        <v>10</v>
      </c>
      <c r="B1574" t="s">
        <v>421</v>
      </c>
      <c r="C1574" t="s">
        <v>25</v>
      </c>
      <c r="D1574" t="s">
        <v>343</v>
      </c>
      <c r="E1574" s="1" t="str">
        <f t="shared" si="120"/>
        <v>Alessandro Morino-davide delinavelli</v>
      </c>
      <c r="F1574" t="str">
        <f t="shared" si="123"/>
        <v>Won</v>
      </c>
      <c r="G1574" s="1">
        <f t="shared" si="124"/>
        <v>4</v>
      </c>
      <c r="H1574">
        <f t="shared" si="121"/>
        <v>1</v>
      </c>
      <c r="I1574" t="str">
        <f>INDEX(META!$B:$B,MATCH(B1574,META!$A:$A,0))</f>
        <v>Jund Wildfire</v>
      </c>
      <c r="J1574" t="str">
        <f>INDEX(META!$B:$B,MATCH(D1574,META!$A:$A,0))</f>
        <v>Izzet Terror</v>
      </c>
      <c r="K1574" t="str">
        <f t="shared" si="122"/>
        <v>Jund Wildfire-Izzet Terror</v>
      </c>
    </row>
    <row r="1575" spans="1:11" x14ac:dyDescent="0.3">
      <c r="A1575">
        <v>11</v>
      </c>
      <c r="B1575" t="s">
        <v>1844</v>
      </c>
      <c r="C1575" t="s">
        <v>25</v>
      </c>
      <c r="D1575" t="s">
        <v>354</v>
      </c>
      <c r="E1575" s="1" t="str">
        <f t="shared" si="120"/>
        <v>Lorenzo Fambrini-Milos Arsic</v>
      </c>
      <c r="F1575" t="str">
        <f t="shared" si="123"/>
        <v>Won</v>
      </c>
      <c r="G1575" s="1">
        <f t="shared" si="124"/>
        <v>4</v>
      </c>
      <c r="H1575">
        <f t="shared" si="121"/>
        <v>1</v>
      </c>
      <c r="I1575" t="str">
        <f>INDEX(META!$B:$B,MATCH(B1575,META!$A:$A,0))</f>
        <v>Rakdos Madness</v>
      </c>
      <c r="J1575" t="str">
        <f>INDEX(META!$B:$B,MATCH(D1575,META!$A:$A,0))</f>
        <v>Mono Red Synth</v>
      </c>
      <c r="K1575" t="str">
        <f t="shared" si="122"/>
        <v>Rakdos Madness-Mono Red Synth</v>
      </c>
    </row>
    <row r="1576" spans="1:11" x14ac:dyDescent="0.3">
      <c r="A1576">
        <v>12</v>
      </c>
      <c r="B1576" t="s">
        <v>328</v>
      </c>
      <c r="C1576" t="s">
        <v>28</v>
      </c>
      <c r="D1576" t="s">
        <v>246</v>
      </c>
      <c r="E1576" s="1" t="str">
        <f t="shared" si="120"/>
        <v>Lorenzo Bergamini-Robert Vaser</v>
      </c>
      <c r="F1576" t="str">
        <f t="shared" si="123"/>
        <v>Won</v>
      </c>
      <c r="G1576" s="1">
        <f t="shared" si="124"/>
        <v>4</v>
      </c>
      <c r="H1576">
        <f t="shared" si="121"/>
        <v>1</v>
      </c>
      <c r="I1576" t="str">
        <f>INDEX(META!$B:$B,MATCH(B1576,META!$A:$A,0))</f>
        <v>Azorius Familiars</v>
      </c>
      <c r="J1576" t="str">
        <f>INDEX(META!$B:$B,MATCH(D1576,META!$A:$A,0))</f>
        <v>Mono Red Madness</v>
      </c>
      <c r="K1576" t="str">
        <f t="shared" si="122"/>
        <v>Azorius Familiars-Mono Red Madness</v>
      </c>
    </row>
    <row r="1577" spans="1:11" x14ac:dyDescent="0.3">
      <c r="A1577">
        <v>13</v>
      </c>
      <c r="B1577" t="s">
        <v>516</v>
      </c>
      <c r="C1577" t="s">
        <v>28</v>
      </c>
      <c r="D1577" t="s">
        <v>126</v>
      </c>
      <c r="E1577" s="1" t="str">
        <f t="shared" si="120"/>
        <v>Vincenzo Vinci-Giacomo Stefanello</v>
      </c>
      <c r="F1577" t="str">
        <f t="shared" si="123"/>
        <v>Won</v>
      </c>
      <c r="G1577" s="1">
        <f t="shared" si="124"/>
        <v>4</v>
      </c>
      <c r="H1577">
        <f t="shared" si="121"/>
        <v>1</v>
      </c>
      <c r="I1577" t="str">
        <f>INDEX(META!$B:$B,MATCH(B1577,META!$A:$A,0))</f>
        <v>Jund Wildfire</v>
      </c>
      <c r="J1577" t="str">
        <f>INDEX(META!$B:$B,MATCH(D1577,META!$A:$A,0))</f>
        <v>Mono Red Madness</v>
      </c>
      <c r="K1577" t="str">
        <f t="shared" si="122"/>
        <v>Jund Wildfire-Mono Red Madness</v>
      </c>
    </row>
    <row r="1578" spans="1:11" x14ac:dyDescent="0.3">
      <c r="A1578">
        <v>14</v>
      </c>
      <c r="B1578" t="s">
        <v>241</v>
      </c>
      <c r="C1578" t="s">
        <v>27</v>
      </c>
      <c r="D1578" t="s">
        <v>402</v>
      </c>
      <c r="E1578" s="1" t="str">
        <f t="shared" si="120"/>
        <v>Giacomo Santi-Nino Alessi</v>
      </c>
      <c r="F1578" t="str">
        <f t="shared" si="123"/>
        <v>Lost</v>
      </c>
      <c r="G1578" s="1">
        <f t="shared" si="124"/>
        <v>4</v>
      </c>
      <c r="H1578">
        <f t="shared" si="121"/>
        <v>1</v>
      </c>
      <c r="I1578" t="str">
        <f>INDEX(META!$B:$B,MATCH(B1578,META!$A:$A,0))</f>
        <v>Mono Blue Aggro</v>
      </c>
      <c r="J1578" t="str">
        <f>INDEX(META!$B:$B,MATCH(D1578,META!$A:$A,0))</f>
        <v>Mono Red Synth</v>
      </c>
      <c r="K1578" t="str">
        <f t="shared" si="122"/>
        <v>Mono Blue Aggro-Mono Red Synth</v>
      </c>
    </row>
    <row r="1579" spans="1:11" x14ac:dyDescent="0.3">
      <c r="A1579">
        <v>15</v>
      </c>
      <c r="B1579" t="s">
        <v>152</v>
      </c>
      <c r="C1579" t="s">
        <v>28</v>
      </c>
      <c r="D1579" t="s">
        <v>1820</v>
      </c>
      <c r="E1579" s="1" t="str">
        <f t="shared" si="120"/>
        <v>Jan Plachý-Fran družinec</v>
      </c>
      <c r="F1579" t="str">
        <f t="shared" si="123"/>
        <v>Won</v>
      </c>
      <c r="G1579" s="1">
        <f t="shared" si="124"/>
        <v>4</v>
      </c>
      <c r="H1579">
        <f t="shared" si="121"/>
        <v>1</v>
      </c>
      <c r="I1579" t="str">
        <f>INDEX(META!$B:$B,MATCH(B1579,META!$A:$A,0))</f>
        <v>Jund Wildfire</v>
      </c>
      <c r="J1579" t="str">
        <f>INDEX(META!$B:$B,MATCH(D1579,META!$A:$A,0))</f>
        <v>Altar Tron</v>
      </c>
      <c r="K1579" t="str">
        <f t="shared" si="122"/>
        <v>Jund Wildfire-Altar Tron</v>
      </c>
    </row>
    <row r="1580" spans="1:11" x14ac:dyDescent="0.3">
      <c r="A1580">
        <v>16</v>
      </c>
      <c r="B1580" t="s">
        <v>3261</v>
      </c>
      <c r="C1580" t="s">
        <v>26</v>
      </c>
      <c r="D1580" t="s">
        <v>409</v>
      </c>
      <c r="E1580" s="1" t="str">
        <f t="shared" si="120"/>
        <v>Marcio Carvalho-Ondřej Lukáš</v>
      </c>
      <c r="F1580" t="str">
        <f t="shared" si="123"/>
        <v>Lost</v>
      </c>
      <c r="G1580" s="1">
        <f t="shared" si="124"/>
        <v>4</v>
      </c>
      <c r="H1580">
        <f t="shared" si="121"/>
        <v>1</v>
      </c>
      <c r="I1580" t="str">
        <f>INDEX(META!$B:$B,MATCH(B1580,META!$A:$A,0))</f>
        <v>Izzet Blitz</v>
      </c>
      <c r="J1580" t="str">
        <f>INDEX(META!$B:$B,MATCH(D1580,META!$A:$A,0))</f>
        <v>Mono Red Synth</v>
      </c>
      <c r="K1580" t="str">
        <f t="shared" si="122"/>
        <v>Izzet Blitz-Mono Red Synth</v>
      </c>
    </row>
    <row r="1581" spans="1:11" x14ac:dyDescent="0.3">
      <c r="A1581">
        <v>17</v>
      </c>
      <c r="B1581" t="s">
        <v>2850</v>
      </c>
      <c r="C1581" t="s">
        <v>26</v>
      </c>
      <c r="D1581" t="s">
        <v>101</v>
      </c>
      <c r="E1581" s="1" t="str">
        <f t="shared" si="120"/>
        <v>Gustavo Rozas-Raffaele Nobili</v>
      </c>
      <c r="F1581" t="str">
        <f t="shared" si="123"/>
        <v>Lost</v>
      </c>
      <c r="G1581" s="1">
        <f t="shared" si="124"/>
        <v>4</v>
      </c>
      <c r="H1581">
        <f t="shared" si="121"/>
        <v>1</v>
      </c>
      <c r="I1581" t="str">
        <f>INDEX(META!$B:$B,MATCH(B1581,META!$A:$A,0))</f>
        <v>Elves</v>
      </c>
      <c r="J1581" t="str">
        <f>INDEX(META!$B:$B,MATCH(D1581,META!$A:$A,0))</f>
        <v>Mono Red Synth</v>
      </c>
      <c r="K1581" t="str">
        <f t="shared" si="122"/>
        <v>Elves-Mono Red Synth</v>
      </c>
    </row>
    <row r="1582" spans="1:11" x14ac:dyDescent="0.3">
      <c r="A1582">
        <v>18</v>
      </c>
      <c r="B1582" t="s">
        <v>2422</v>
      </c>
      <c r="C1582" t="s">
        <v>26</v>
      </c>
      <c r="D1582" t="s">
        <v>298</v>
      </c>
      <c r="E1582" s="1" t="str">
        <f t="shared" si="120"/>
        <v>Michele Compagnone-Francesco Zibella</v>
      </c>
      <c r="F1582" t="str">
        <f t="shared" si="123"/>
        <v>Lost</v>
      </c>
      <c r="G1582" s="1">
        <f t="shared" si="124"/>
        <v>4</v>
      </c>
      <c r="H1582">
        <f t="shared" si="121"/>
        <v>1</v>
      </c>
      <c r="I1582" t="str">
        <f>INDEX(META!$B:$B,MATCH(B1582,META!$A:$A,0))</f>
        <v>Dimir Terror</v>
      </c>
      <c r="J1582" t="str">
        <f>INDEX(META!$B:$B,MATCH(D1582,META!$A:$A,0))</f>
        <v>Gruul Monsters</v>
      </c>
      <c r="K1582" t="str">
        <f t="shared" si="122"/>
        <v>Dimir Terror-Gruul Monsters</v>
      </c>
    </row>
    <row r="1583" spans="1:11" x14ac:dyDescent="0.3">
      <c r="A1583">
        <v>19</v>
      </c>
      <c r="B1583" t="s">
        <v>489</v>
      </c>
      <c r="C1583" t="s">
        <v>25</v>
      </c>
      <c r="D1583" t="s">
        <v>433</v>
      </c>
      <c r="E1583" s="1" t="str">
        <f t="shared" si="120"/>
        <v>Mattia Biella-Andrea Imborgia</v>
      </c>
      <c r="F1583" t="str">
        <f t="shared" si="123"/>
        <v>Won</v>
      </c>
      <c r="G1583" s="1">
        <f t="shared" si="124"/>
        <v>4</v>
      </c>
      <c r="H1583">
        <f t="shared" si="121"/>
        <v>1</v>
      </c>
      <c r="I1583" t="str">
        <f>INDEX(META!$B:$B,MATCH(B1583,META!$A:$A,0))</f>
        <v>High Tide Combo</v>
      </c>
      <c r="J1583" t="str">
        <f>INDEX(META!$B:$B,MATCH(D1583,META!$A:$A,0))</f>
        <v>Mono Red Madness</v>
      </c>
      <c r="K1583" t="str">
        <f t="shared" si="122"/>
        <v>High Tide Combo-Mono Red Madness</v>
      </c>
    </row>
    <row r="1584" spans="1:11" x14ac:dyDescent="0.3">
      <c r="A1584">
        <v>20</v>
      </c>
      <c r="B1584" t="s">
        <v>94</v>
      </c>
      <c r="C1584" t="s">
        <v>25</v>
      </c>
      <c r="D1584" t="s">
        <v>1111</v>
      </c>
      <c r="E1584" s="1" t="str">
        <f t="shared" si="120"/>
        <v>Ernesto Jacopo Varriale-Giuseppe Berardo</v>
      </c>
      <c r="F1584" t="str">
        <f t="shared" si="123"/>
        <v>Won</v>
      </c>
      <c r="G1584" s="1">
        <f t="shared" si="124"/>
        <v>4</v>
      </c>
      <c r="H1584">
        <f t="shared" si="121"/>
        <v>1</v>
      </c>
      <c r="I1584" t="str">
        <f>INDEX(META!$B:$B,MATCH(B1584,META!$A:$A,0))</f>
        <v>Jund Wildfire</v>
      </c>
      <c r="J1584" t="str">
        <f>INDEX(META!$B:$B,MATCH(D1584,META!$A:$A,0))</f>
        <v>Mono Red Madness</v>
      </c>
      <c r="K1584" t="str">
        <f t="shared" si="122"/>
        <v>Jund Wildfire-Mono Red Madness</v>
      </c>
    </row>
    <row r="1585" spans="1:11" x14ac:dyDescent="0.3">
      <c r="A1585">
        <v>21</v>
      </c>
      <c r="B1585" t="s">
        <v>1404</v>
      </c>
      <c r="C1585" t="s">
        <v>28</v>
      </c>
      <c r="D1585" t="s">
        <v>394</v>
      </c>
      <c r="E1585" s="1" t="str">
        <f t="shared" si="120"/>
        <v>Lorenzo Lupini-Jame Truffaz</v>
      </c>
      <c r="F1585" t="str">
        <f t="shared" si="123"/>
        <v>Won</v>
      </c>
      <c r="G1585" s="1">
        <f t="shared" si="124"/>
        <v>4</v>
      </c>
      <c r="H1585">
        <f t="shared" si="121"/>
        <v>1</v>
      </c>
      <c r="I1585" t="str">
        <f>INDEX(META!$B:$B,MATCH(B1585,META!$A:$A,0))</f>
        <v>Elves</v>
      </c>
      <c r="J1585" t="str">
        <f>INDEX(META!$B:$B,MATCH(D1585,META!$A:$A,0))</f>
        <v>Gardens</v>
      </c>
      <c r="K1585" t="str">
        <f t="shared" si="122"/>
        <v>Elves-Gardens</v>
      </c>
    </row>
    <row r="1586" spans="1:11" x14ac:dyDescent="0.3">
      <c r="A1586">
        <v>22</v>
      </c>
      <c r="B1586" t="s">
        <v>86</v>
      </c>
      <c r="C1586" t="s">
        <v>26</v>
      </c>
      <c r="D1586" t="s">
        <v>998</v>
      </c>
      <c r="E1586" s="1" t="str">
        <f t="shared" si="120"/>
        <v>Mirko Fiorelli-Nicola Martinelli</v>
      </c>
      <c r="F1586" t="str">
        <f t="shared" si="123"/>
        <v>Lost</v>
      </c>
      <c r="G1586" s="1">
        <f t="shared" si="124"/>
        <v>4</v>
      </c>
      <c r="H1586">
        <f t="shared" si="121"/>
        <v>1</v>
      </c>
      <c r="I1586" t="str">
        <f>INDEX(META!$B:$B,MATCH(B1586,META!$A:$A,0))</f>
        <v>Jeskai Ephemerate</v>
      </c>
      <c r="J1586" t="str">
        <f>INDEX(META!$B:$B,MATCH(D1586,META!$A:$A,0))</f>
        <v>Rakdos Madness</v>
      </c>
      <c r="K1586" t="str">
        <f t="shared" si="122"/>
        <v>Jeskai Ephemerate-Rakdos Madness</v>
      </c>
    </row>
    <row r="1587" spans="1:11" x14ac:dyDescent="0.3">
      <c r="A1587">
        <v>23</v>
      </c>
      <c r="B1587" t="s">
        <v>513</v>
      </c>
      <c r="C1587" t="s">
        <v>25</v>
      </c>
      <c r="D1587" t="s">
        <v>666</v>
      </c>
      <c r="E1587" s="1" t="str">
        <f t="shared" si="120"/>
        <v>Federico Bosi-Luciano Bigi</v>
      </c>
      <c r="F1587" t="str">
        <f t="shared" si="123"/>
        <v>Won</v>
      </c>
      <c r="G1587" s="1">
        <f t="shared" si="124"/>
        <v>4</v>
      </c>
      <c r="H1587">
        <f t="shared" si="121"/>
        <v>1</v>
      </c>
      <c r="I1587" t="str">
        <f>INDEX(META!$B:$B,MATCH(B1587,META!$A:$A,0))</f>
        <v>Altar Tron</v>
      </c>
      <c r="J1587" t="str">
        <f>INDEX(META!$B:$B,MATCH(D1587,META!$A:$A,0))</f>
        <v>Mono Blue Terror</v>
      </c>
      <c r="K1587" t="str">
        <f t="shared" si="122"/>
        <v>Altar Tron-Mono Blue Terror</v>
      </c>
    </row>
    <row r="1588" spans="1:11" x14ac:dyDescent="0.3">
      <c r="A1588">
        <v>24</v>
      </c>
      <c r="B1588" t="s">
        <v>393</v>
      </c>
      <c r="C1588" t="s">
        <v>26</v>
      </c>
      <c r="D1588" t="s">
        <v>2529</v>
      </c>
      <c r="E1588" s="1" t="str">
        <f t="shared" si="120"/>
        <v>Damiano Lunardon-Rizzi Federico</v>
      </c>
      <c r="F1588" t="str">
        <f t="shared" si="123"/>
        <v>Lost</v>
      </c>
      <c r="G1588" s="1">
        <f t="shared" si="124"/>
        <v>4</v>
      </c>
      <c r="H1588">
        <f t="shared" si="121"/>
        <v>1</v>
      </c>
      <c r="I1588" t="str">
        <f>INDEX(META!$B:$B,MATCH(B1588,META!$A:$A,0))</f>
        <v>Jund Wildfire</v>
      </c>
      <c r="J1588" t="str">
        <f>INDEX(META!$B:$B,MATCH(D1588,META!$A:$A,0))</f>
        <v>Boros Synth</v>
      </c>
      <c r="K1588" t="str">
        <f t="shared" si="122"/>
        <v>Jund Wildfire-Boros Synth</v>
      </c>
    </row>
    <row r="1589" spans="1:11" x14ac:dyDescent="0.3">
      <c r="A1589">
        <v>25</v>
      </c>
      <c r="B1589" t="s">
        <v>400</v>
      </c>
      <c r="C1589" t="s">
        <v>25</v>
      </c>
      <c r="D1589" t="s">
        <v>270</v>
      </c>
      <c r="E1589" s="1" t="str">
        <f t="shared" si="120"/>
        <v>Adam Bazika-Gustavo Higa</v>
      </c>
      <c r="F1589" t="str">
        <f t="shared" si="123"/>
        <v>Won</v>
      </c>
      <c r="G1589" s="1">
        <f t="shared" si="124"/>
        <v>4</v>
      </c>
      <c r="H1589">
        <f t="shared" si="121"/>
        <v>1</v>
      </c>
      <c r="I1589" t="str">
        <f>INDEX(META!$B:$B,MATCH(B1589,META!$A:$A,0))</f>
        <v>Jund Wildfire</v>
      </c>
      <c r="J1589" t="str">
        <f>INDEX(META!$B:$B,MATCH(D1589,META!$A:$A,0))</f>
        <v>Fangren Tron</v>
      </c>
      <c r="K1589" t="str">
        <f t="shared" si="122"/>
        <v>Jund Wildfire-Fangren Tron</v>
      </c>
    </row>
    <row r="1590" spans="1:11" x14ac:dyDescent="0.3">
      <c r="A1590">
        <v>26</v>
      </c>
      <c r="B1590" t="s">
        <v>883</v>
      </c>
      <c r="C1590" t="s">
        <v>28</v>
      </c>
      <c r="D1590" t="s">
        <v>408</v>
      </c>
      <c r="E1590" s="1" t="str">
        <f t="shared" si="120"/>
        <v>Francesco Manca-stefano biagioni</v>
      </c>
      <c r="F1590" t="str">
        <f t="shared" si="123"/>
        <v>Won</v>
      </c>
      <c r="G1590" s="1">
        <f t="shared" si="124"/>
        <v>4</v>
      </c>
      <c r="H1590">
        <f t="shared" si="121"/>
        <v>1</v>
      </c>
      <c r="I1590" t="str">
        <f>INDEX(META!$B:$B,MATCH(B1590,META!$A:$A,0))</f>
        <v>Grixis Affinity</v>
      </c>
      <c r="J1590" t="str">
        <f>INDEX(META!$B:$B,MATCH(D1590,META!$A:$A,0))</f>
        <v>Pili-Pala Combo</v>
      </c>
      <c r="K1590" t="str">
        <f t="shared" si="122"/>
        <v>Grixis Affinity-Pili-Pala Combo</v>
      </c>
    </row>
    <row r="1591" spans="1:11" x14ac:dyDescent="0.3">
      <c r="A1591">
        <v>27</v>
      </c>
      <c r="B1591" t="s">
        <v>204</v>
      </c>
      <c r="C1591" t="s">
        <v>25</v>
      </c>
      <c r="D1591" t="s">
        <v>3010</v>
      </c>
      <c r="E1591" s="1" t="str">
        <f t="shared" si="120"/>
        <v>Andrea Campi-Luigi Mignogna</v>
      </c>
      <c r="F1591" t="str">
        <f t="shared" si="123"/>
        <v>Won</v>
      </c>
      <c r="G1591" s="1">
        <f t="shared" si="124"/>
        <v>4</v>
      </c>
      <c r="H1591">
        <f t="shared" si="121"/>
        <v>1</v>
      </c>
      <c r="I1591" t="str">
        <f>INDEX(META!$B:$B,MATCH(B1591,META!$A:$A,0))</f>
        <v>X Lands Spy</v>
      </c>
      <c r="J1591" t="str">
        <f>INDEX(META!$B:$B,MATCH(D1591,META!$A:$A,0))</f>
        <v>Mono White Heroic</v>
      </c>
      <c r="K1591" t="str">
        <f t="shared" si="122"/>
        <v>X Lands Spy-Mono White Heroic</v>
      </c>
    </row>
    <row r="1592" spans="1:11" x14ac:dyDescent="0.3">
      <c r="A1592">
        <v>28</v>
      </c>
      <c r="B1592" t="s">
        <v>508</v>
      </c>
      <c r="C1592" t="s">
        <v>27</v>
      </c>
      <c r="D1592" t="s">
        <v>382</v>
      </c>
      <c r="E1592" s="1" t="str">
        <f t="shared" si="120"/>
        <v>Michele Barzanti-Fabrizio Campanino</v>
      </c>
      <c r="F1592" t="str">
        <f t="shared" si="123"/>
        <v>Lost</v>
      </c>
      <c r="G1592" s="1">
        <f t="shared" si="124"/>
        <v>4</v>
      </c>
      <c r="H1592">
        <f t="shared" si="121"/>
        <v>1</v>
      </c>
      <c r="I1592" t="str">
        <f>INDEX(META!$B:$B,MATCH(B1592,META!$A:$A,0))</f>
        <v>High Tide Combo</v>
      </c>
      <c r="J1592" t="str">
        <f>INDEX(META!$B:$B,MATCH(D1592,META!$A:$A,0))</f>
        <v>Boros Bully</v>
      </c>
      <c r="K1592" t="str">
        <f t="shared" si="122"/>
        <v>High Tide Combo-Boros Bully</v>
      </c>
    </row>
    <row r="1593" spans="1:11" x14ac:dyDescent="0.3">
      <c r="A1593">
        <v>29</v>
      </c>
      <c r="B1593" t="s">
        <v>482</v>
      </c>
      <c r="C1593" t="s">
        <v>25</v>
      </c>
      <c r="D1593" t="s">
        <v>2534</v>
      </c>
      <c r="E1593" s="1" t="str">
        <f t="shared" si="120"/>
        <v>Francesco Foschi-Giacomo Giannoni</v>
      </c>
      <c r="F1593" t="str">
        <f t="shared" si="123"/>
        <v>Won</v>
      </c>
      <c r="G1593" s="1">
        <f t="shared" si="124"/>
        <v>4</v>
      </c>
      <c r="H1593">
        <f t="shared" si="121"/>
        <v>1</v>
      </c>
      <c r="I1593" t="str">
        <f>INDEX(META!$B:$B,MATCH(B1593,META!$A:$A,0))</f>
        <v>Altar Tron</v>
      </c>
      <c r="J1593" t="str">
        <f>INDEX(META!$B:$B,MATCH(D1593,META!$A:$A,0))</f>
        <v>Rakdos Madness</v>
      </c>
      <c r="K1593" t="str">
        <f t="shared" si="122"/>
        <v>Altar Tron-Rakdos Madness</v>
      </c>
    </row>
    <row r="1594" spans="1:11" x14ac:dyDescent="0.3">
      <c r="A1594">
        <v>30</v>
      </c>
      <c r="B1594" t="s">
        <v>1666</v>
      </c>
      <c r="C1594" t="s">
        <v>27</v>
      </c>
      <c r="D1594" t="s">
        <v>233</v>
      </c>
      <c r="E1594" s="1" t="str">
        <f t="shared" si="120"/>
        <v>paolo zanatta-Samuele Samaritani</v>
      </c>
      <c r="F1594" t="str">
        <f t="shared" si="123"/>
        <v>Lost</v>
      </c>
      <c r="G1594" s="1">
        <f t="shared" si="124"/>
        <v>4</v>
      </c>
      <c r="H1594">
        <f t="shared" si="121"/>
        <v>1</v>
      </c>
      <c r="I1594" t="str">
        <f>INDEX(META!$B:$B,MATCH(B1594,META!$A:$A,0))</f>
        <v>Mono Red Synth</v>
      </c>
      <c r="J1594" t="str">
        <f>INDEX(META!$B:$B,MATCH(D1594,META!$A:$A,0))</f>
        <v>Jund Wildfire</v>
      </c>
      <c r="K1594" t="str">
        <f t="shared" si="122"/>
        <v>Mono Red Synth-Jund Wildfire</v>
      </c>
    </row>
    <row r="1595" spans="1:11" x14ac:dyDescent="0.3">
      <c r="A1595">
        <v>31</v>
      </c>
      <c r="B1595" t="s">
        <v>173</v>
      </c>
      <c r="C1595" t="s">
        <v>25</v>
      </c>
      <c r="D1595" t="s">
        <v>219</v>
      </c>
      <c r="E1595" s="1" t="str">
        <f t="shared" si="120"/>
        <v>Daniele Cappeller-Davide Roletto</v>
      </c>
      <c r="F1595" t="str">
        <f t="shared" si="123"/>
        <v>Won</v>
      </c>
      <c r="G1595" s="1">
        <f t="shared" si="124"/>
        <v>4</v>
      </c>
      <c r="H1595">
        <f t="shared" si="121"/>
        <v>1</v>
      </c>
      <c r="I1595" t="str">
        <f>INDEX(META!$B:$B,MATCH(B1595,META!$A:$A,0))</f>
        <v>Jeskai Ephemerate</v>
      </c>
      <c r="J1595" t="str">
        <f>INDEX(META!$B:$B,MATCH(D1595,META!$A:$A,0))</f>
        <v>Jund Wildfire</v>
      </c>
      <c r="K1595" t="str">
        <f t="shared" si="122"/>
        <v>Jeskai Ephemerate-Jund Wildfire</v>
      </c>
    </row>
    <row r="1596" spans="1:11" x14ac:dyDescent="0.3">
      <c r="A1596">
        <v>32</v>
      </c>
      <c r="B1596" t="s">
        <v>2081</v>
      </c>
      <c r="C1596" t="s">
        <v>27</v>
      </c>
      <c r="D1596" t="s">
        <v>864</v>
      </c>
      <c r="E1596" s="1" t="str">
        <f t="shared" si="120"/>
        <v>Simon DIAZ-Niccolo` Olivieri</v>
      </c>
      <c r="F1596" t="str">
        <f t="shared" si="123"/>
        <v>Lost</v>
      </c>
      <c r="G1596" s="1">
        <f t="shared" si="124"/>
        <v>4</v>
      </c>
      <c r="H1596">
        <f t="shared" si="121"/>
        <v>1</v>
      </c>
      <c r="I1596" t="str">
        <f>INDEX(META!$B:$B,MATCH(B1596,META!$A:$A,0))</f>
        <v>Rakdos Madness</v>
      </c>
      <c r="J1596" t="str">
        <f>INDEX(META!$B:$B,MATCH(D1596,META!$A:$A,0))</f>
        <v>Mono Blue Terror</v>
      </c>
      <c r="K1596" t="str">
        <f t="shared" si="122"/>
        <v>Rakdos Madness-Mono Blue Terror</v>
      </c>
    </row>
    <row r="1597" spans="1:11" x14ac:dyDescent="0.3">
      <c r="A1597">
        <v>33</v>
      </c>
      <c r="B1597" t="s">
        <v>1004</v>
      </c>
      <c r="C1597" t="s">
        <v>29</v>
      </c>
      <c r="D1597" t="s">
        <v>280</v>
      </c>
      <c r="E1597" s="1" t="str">
        <f t="shared" si="120"/>
        <v>Francesco Ingargiola-Flavio Quintiero</v>
      </c>
      <c r="F1597" t="str">
        <f t="shared" si="123"/>
        <v>Draw</v>
      </c>
      <c r="G1597" s="1">
        <f t="shared" si="124"/>
        <v>4</v>
      </c>
      <c r="H1597">
        <f t="shared" si="121"/>
        <v>1</v>
      </c>
      <c r="I1597" t="str">
        <f>INDEX(META!$B:$B,MATCH(B1597,META!$A:$A,0))</f>
        <v>Dredge</v>
      </c>
      <c r="J1597" t="str">
        <f>INDEX(META!$B:$B,MATCH(D1597,META!$A:$A,0))</f>
        <v>Boros Synth</v>
      </c>
      <c r="K1597" t="str">
        <f t="shared" si="122"/>
        <v>Dredge-Boros Synth</v>
      </c>
    </row>
    <row r="1598" spans="1:11" x14ac:dyDescent="0.3">
      <c r="A1598">
        <v>34</v>
      </c>
      <c r="B1598" t="s">
        <v>1226</v>
      </c>
      <c r="C1598" t="s">
        <v>28</v>
      </c>
      <c r="D1598" t="s">
        <v>952</v>
      </c>
      <c r="E1598" s="1" t="str">
        <f t="shared" si="120"/>
        <v>Simone Tarozzi-Riccardo Calzoni</v>
      </c>
      <c r="F1598" t="str">
        <f t="shared" si="123"/>
        <v>Won</v>
      </c>
      <c r="G1598" s="1">
        <f t="shared" si="124"/>
        <v>4</v>
      </c>
      <c r="H1598">
        <f t="shared" si="121"/>
        <v>1</v>
      </c>
      <c r="I1598" t="str">
        <f>INDEX(META!$B:$B,MATCH(B1598,META!$A:$A,0))</f>
        <v>Mono Blue Terror</v>
      </c>
      <c r="J1598" t="str">
        <f>INDEX(META!$B:$B,MATCH(D1598,META!$A:$A,0))</f>
        <v>Jund Wildfire</v>
      </c>
      <c r="K1598" t="str">
        <f t="shared" si="122"/>
        <v>Mono Blue Terror-Jund Wildfire</v>
      </c>
    </row>
    <row r="1599" spans="1:11" x14ac:dyDescent="0.3">
      <c r="A1599">
        <v>35</v>
      </c>
      <c r="B1599" t="s">
        <v>1099</v>
      </c>
      <c r="C1599" t="s">
        <v>27</v>
      </c>
      <c r="D1599" t="s">
        <v>397</v>
      </c>
      <c r="E1599" s="1" t="str">
        <f t="shared" si="120"/>
        <v>Lorenzo Barbolini-Mario Garbuio</v>
      </c>
      <c r="F1599" t="str">
        <f t="shared" si="123"/>
        <v>Lost</v>
      </c>
      <c r="G1599" s="1">
        <f t="shared" si="124"/>
        <v>4</v>
      </c>
      <c r="H1599">
        <f t="shared" si="121"/>
        <v>1</v>
      </c>
      <c r="I1599" t="str">
        <f>INDEX(META!$B:$B,MATCH(B1599,META!$A:$A,0))</f>
        <v>Mono Black Sacrifice</v>
      </c>
      <c r="J1599" t="str">
        <f>INDEX(META!$B:$B,MATCH(D1599,META!$A:$A,0))</f>
        <v>Dimir Terror</v>
      </c>
      <c r="K1599" t="str">
        <f t="shared" si="122"/>
        <v>Mono Black Sacrifice-Dimir Terror</v>
      </c>
    </row>
    <row r="1600" spans="1:11" x14ac:dyDescent="0.3">
      <c r="A1600">
        <v>36</v>
      </c>
      <c r="B1600" t="s">
        <v>522</v>
      </c>
      <c r="C1600" t="s">
        <v>25</v>
      </c>
      <c r="D1600" t="s">
        <v>2981</v>
      </c>
      <c r="E1600" s="1" t="str">
        <f t="shared" si="120"/>
        <v>Lorenzo Belloco-Stefano Buci</v>
      </c>
      <c r="F1600" t="str">
        <f t="shared" si="123"/>
        <v>Won</v>
      </c>
      <c r="G1600" s="1">
        <f t="shared" si="124"/>
        <v>4</v>
      </c>
      <c r="H1600">
        <f t="shared" si="121"/>
        <v>1</v>
      </c>
      <c r="I1600" t="str">
        <f>INDEX(META!$B:$B,MATCH(B1600,META!$A:$A,0))</f>
        <v>Mono Black Sacrifice</v>
      </c>
      <c r="J1600" t="str">
        <f>INDEX(META!$B:$B,MATCH(D1600,META!$A:$A,0))</f>
        <v>Bogles</v>
      </c>
      <c r="K1600" t="str">
        <f t="shared" si="122"/>
        <v>Mono Black Sacrifice-Bogles</v>
      </c>
    </row>
    <row r="1601" spans="1:11" x14ac:dyDescent="0.3">
      <c r="A1601">
        <v>37</v>
      </c>
      <c r="B1601" t="s">
        <v>581</v>
      </c>
      <c r="C1601" t="s">
        <v>26</v>
      </c>
      <c r="D1601" t="s">
        <v>375</v>
      </c>
      <c r="E1601" s="1" t="str">
        <f t="shared" ref="E1601:E1664" si="125">B1601&amp;"-"&amp;D1601</f>
        <v>Pasquale Scognamiglio-Luca Nobili</v>
      </c>
      <c r="F1601" t="str">
        <f t="shared" si="123"/>
        <v>Lost</v>
      </c>
      <c r="G1601" s="1">
        <f t="shared" si="124"/>
        <v>4</v>
      </c>
      <c r="H1601">
        <f t="shared" si="121"/>
        <v>1</v>
      </c>
      <c r="I1601" t="str">
        <f>INDEX(META!$B:$B,MATCH(B1601,META!$A:$A,0))</f>
        <v>Boros Synth</v>
      </c>
      <c r="J1601" t="str">
        <f>INDEX(META!$B:$B,MATCH(D1601,META!$A:$A,0))</f>
        <v>Azorius Familiars</v>
      </c>
      <c r="K1601" t="str">
        <f t="shared" si="122"/>
        <v>Boros Synth-Azorius Familiars</v>
      </c>
    </row>
    <row r="1602" spans="1:11" x14ac:dyDescent="0.3">
      <c r="A1602">
        <v>38</v>
      </c>
      <c r="B1602" t="s">
        <v>1290</v>
      </c>
      <c r="C1602" t="s">
        <v>26</v>
      </c>
      <c r="D1602" t="s">
        <v>916</v>
      </c>
      <c r="E1602" s="1" t="str">
        <f t="shared" si="125"/>
        <v>Mattia Schiavone-Fabio D'Angelo</v>
      </c>
      <c r="F1602" t="str">
        <f t="shared" si="123"/>
        <v>Lost</v>
      </c>
      <c r="G1602" s="1">
        <f t="shared" si="124"/>
        <v>4</v>
      </c>
      <c r="H1602">
        <f t="shared" ref="H1602:H1665" si="126">AND(I1602&gt;0,J1602&gt;0)*1</f>
        <v>1</v>
      </c>
      <c r="I1602" t="str">
        <f>INDEX(META!$B:$B,MATCH(B1602,META!$A:$A,0))</f>
        <v>Jund Wildfire</v>
      </c>
      <c r="J1602" t="str">
        <f>INDEX(META!$B:$B,MATCH(D1602,META!$A:$A,0))</f>
        <v>Mono Red Synth</v>
      </c>
      <c r="K1602" t="str">
        <f t="shared" ref="K1602:K1665" si="127">I1602&amp;"-"&amp;J1602</f>
        <v>Jund Wildfire-Mono Red Synth</v>
      </c>
    </row>
    <row r="1603" spans="1:11" x14ac:dyDescent="0.3">
      <c r="A1603">
        <v>39</v>
      </c>
      <c r="B1603" t="s">
        <v>1313</v>
      </c>
      <c r="C1603" t="s">
        <v>25</v>
      </c>
      <c r="D1603" t="s">
        <v>93</v>
      </c>
      <c r="E1603" s="1" t="str">
        <f t="shared" si="125"/>
        <v>Fabrizio Lomater-Kevin Bashaj</v>
      </c>
      <c r="F1603" t="str">
        <f t="shared" ref="F1603:F1666" si="128">_xlfn.TEXTBEFORE(C1603," ")</f>
        <v>Won</v>
      </c>
      <c r="G1603" s="1">
        <f t="shared" ref="G1603:G1666" si="129">IF(A1603&gt;=A1602,G1602,G1602+1)</f>
        <v>4</v>
      </c>
      <c r="H1603">
        <f t="shared" si="126"/>
        <v>1</v>
      </c>
      <c r="I1603" t="str">
        <f>INDEX(META!$B:$B,MATCH(B1603,META!$A:$A,0))</f>
        <v>Azorius Familiars</v>
      </c>
      <c r="J1603" t="str">
        <f>INDEX(META!$B:$B,MATCH(D1603,META!$A:$A,0))</f>
        <v>High Tide Combo</v>
      </c>
      <c r="K1603" t="str">
        <f t="shared" si="127"/>
        <v>Azorius Familiars-High Tide Combo</v>
      </c>
    </row>
    <row r="1604" spans="1:11" x14ac:dyDescent="0.3">
      <c r="A1604">
        <v>40</v>
      </c>
      <c r="B1604" t="s">
        <v>932</v>
      </c>
      <c r="C1604" t="s">
        <v>27</v>
      </c>
      <c r="D1604" t="s">
        <v>389</v>
      </c>
      <c r="E1604" s="1" t="str">
        <f t="shared" si="125"/>
        <v>Riccardo Vasellini-Dario Rizzitello</v>
      </c>
      <c r="F1604" t="str">
        <f t="shared" si="128"/>
        <v>Lost</v>
      </c>
      <c r="G1604" s="1">
        <f t="shared" si="129"/>
        <v>4</v>
      </c>
      <c r="H1604">
        <f t="shared" si="126"/>
        <v>1</v>
      </c>
      <c r="I1604" t="str">
        <f>INDEX(META!$B:$B,MATCH(B1604,META!$A:$A,0))</f>
        <v>Gruul Monsters</v>
      </c>
      <c r="J1604" t="str">
        <f>INDEX(META!$B:$B,MATCH(D1604,META!$A:$A,0))</f>
        <v>Jeskai Ephemerate</v>
      </c>
      <c r="K1604" t="str">
        <f t="shared" si="127"/>
        <v>Gruul Monsters-Jeskai Ephemerate</v>
      </c>
    </row>
    <row r="1605" spans="1:11" x14ac:dyDescent="0.3">
      <c r="A1605">
        <v>41</v>
      </c>
      <c r="B1605" t="s">
        <v>498</v>
      </c>
      <c r="C1605" t="s">
        <v>25</v>
      </c>
      <c r="D1605" t="s">
        <v>1353</v>
      </c>
      <c r="E1605" s="1" t="str">
        <f t="shared" si="125"/>
        <v>Martn Rabiller-Carlo Rocchetti</v>
      </c>
      <c r="F1605" t="str">
        <f t="shared" si="128"/>
        <v>Won</v>
      </c>
      <c r="G1605" s="1">
        <f t="shared" si="129"/>
        <v>4</v>
      </c>
      <c r="H1605">
        <f t="shared" si="126"/>
        <v>1</v>
      </c>
      <c r="I1605" t="str">
        <f>INDEX(META!$B:$B,MATCH(B1605,META!$A:$A,0))</f>
        <v>Izzet Faeries</v>
      </c>
      <c r="J1605" t="str">
        <f>INDEX(META!$B:$B,MATCH(D1605,META!$A:$A,0))</f>
        <v>High Tide Combo</v>
      </c>
      <c r="K1605" t="str">
        <f t="shared" si="127"/>
        <v>Izzet Faeries-High Tide Combo</v>
      </c>
    </row>
    <row r="1606" spans="1:11" x14ac:dyDescent="0.3">
      <c r="A1606">
        <v>42</v>
      </c>
      <c r="B1606" t="s">
        <v>877</v>
      </c>
      <c r="C1606" t="s">
        <v>25</v>
      </c>
      <c r="D1606" t="s">
        <v>1316</v>
      </c>
      <c r="E1606" s="1" t="str">
        <f t="shared" si="125"/>
        <v>Tommaso Cardinali-Marco Franceschini</v>
      </c>
      <c r="F1606" t="str">
        <f t="shared" si="128"/>
        <v>Won</v>
      </c>
      <c r="G1606" s="1">
        <f t="shared" si="129"/>
        <v>4</v>
      </c>
      <c r="H1606">
        <f t="shared" si="126"/>
        <v>1</v>
      </c>
      <c r="I1606" t="str">
        <f>INDEX(META!$B:$B,MATCH(B1606,META!$A:$A,0))</f>
        <v>Jund Wildfire</v>
      </c>
      <c r="J1606" t="str">
        <f>INDEX(META!$B:$B,MATCH(D1606,META!$A:$A,0))</f>
        <v>Izzet Terror</v>
      </c>
      <c r="K1606" t="str">
        <f t="shared" si="127"/>
        <v>Jund Wildfire-Izzet Terror</v>
      </c>
    </row>
    <row r="1607" spans="1:11" x14ac:dyDescent="0.3">
      <c r="A1607">
        <v>43</v>
      </c>
      <c r="B1607" t="s">
        <v>2778</v>
      </c>
      <c r="C1607" t="s">
        <v>26</v>
      </c>
      <c r="D1607" t="s">
        <v>1301</v>
      </c>
      <c r="E1607" s="1" t="str">
        <f t="shared" si="125"/>
        <v>lorenzo traina-Livio Setaro</v>
      </c>
      <c r="F1607" t="str">
        <f t="shared" si="128"/>
        <v>Lost</v>
      </c>
      <c r="G1607" s="1">
        <f t="shared" si="129"/>
        <v>4</v>
      </c>
      <c r="H1607">
        <f t="shared" si="126"/>
        <v>1</v>
      </c>
      <c r="I1607" t="str">
        <f>INDEX(META!$B:$B,MATCH(B1607,META!$A:$A,0))</f>
        <v>Monsters Tron</v>
      </c>
      <c r="J1607" t="str">
        <f>INDEX(META!$B:$B,MATCH(D1607,META!$A:$A,0))</f>
        <v>Elves</v>
      </c>
      <c r="K1607" t="str">
        <f t="shared" si="127"/>
        <v>Monsters Tron-Elves</v>
      </c>
    </row>
    <row r="1608" spans="1:11" x14ac:dyDescent="0.3">
      <c r="A1608">
        <v>44</v>
      </c>
      <c r="B1608" t="s">
        <v>169</v>
      </c>
      <c r="C1608" t="s">
        <v>27</v>
      </c>
      <c r="D1608" t="s">
        <v>1466</v>
      </c>
      <c r="E1608" s="1" t="str">
        <f t="shared" si="125"/>
        <v>Damiano Menarbin-paulo marques</v>
      </c>
      <c r="F1608" t="str">
        <f t="shared" si="128"/>
        <v>Lost</v>
      </c>
      <c r="G1608" s="1">
        <f t="shared" si="129"/>
        <v>4</v>
      </c>
      <c r="H1608">
        <f t="shared" si="126"/>
        <v>1</v>
      </c>
      <c r="I1608" t="str">
        <f>INDEX(META!$B:$B,MATCH(B1608,META!$A:$A,0))</f>
        <v>Gruul Monsters</v>
      </c>
      <c r="J1608" t="str">
        <f>INDEX(META!$B:$B,MATCH(D1608,META!$A:$A,0))</f>
        <v>High Tide Combo</v>
      </c>
      <c r="K1608" t="str">
        <f t="shared" si="127"/>
        <v>Gruul Monsters-High Tide Combo</v>
      </c>
    </row>
    <row r="1609" spans="1:11" x14ac:dyDescent="0.3">
      <c r="A1609">
        <v>45</v>
      </c>
      <c r="B1609" t="s">
        <v>3258</v>
      </c>
      <c r="C1609" t="s">
        <v>28</v>
      </c>
      <c r="D1609" t="s">
        <v>302</v>
      </c>
      <c r="E1609" s="1" t="str">
        <f t="shared" si="125"/>
        <v>Bernardo Torres-Nicolò Croppi</v>
      </c>
      <c r="F1609" t="str">
        <f t="shared" si="128"/>
        <v>Won</v>
      </c>
      <c r="G1609" s="1">
        <f t="shared" si="129"/>
        <v>4</v>
      </c>
      <c r="H1609">
        <f t="shared" si="126"/>
        <v>1</v>
      </c>
      <c r="I1609" t="str">
        <f>INDEX(META!$B:$B,MATCH(B1609,META!$A:$A,0))</f>
        <v>Izzet Terror</v>
      </c>
      <c r="J1609" t="str">
        <f>INDEX(META!$B:$B,MATCH(D1609,META!$A:$A,0))</f>
        <v>Mono Black Rod</v>
      </c>
      <c r="K1609" t="str">
        <f t="shared" si="127"/>
        <v>Izzet Terror-Mono Black Rod</v>
      </c>
    </row>
    <row r="1610" spans="1:11" x14ac:dyDescent="0.3">
      <c r="A1610">
        <v>46</v>
      </c>
      <c r="B1610" t="s">
        <v>1669</v>
      </c>
      <c r="C1610" t="s">
        <v>28</v>
      </c>
      <c r="D1610" t="s">
        <v>96</v>
      </c>
      <c r="E1610" s="1" t="str">
        <f t="shared" si="125"/>
        <v>Eduardo Santos-Antonella Giancotti</v>
      </c>
      <c r="F1610" t="str">
        <f t="shared" si="128"/>
        <v>Won</v>
      </c>
      <c r="G1610" s="1">
        <f t="shared" si="129"/>
        <v>4</v>
      </c>
      <c r="H1610">
        <f t="shared" si="126"/>
        <v>1</v>
      </c>
      <c r="I1610" t="str">
        <f>INDEX(META!$B:$B,MATCH(B1610,META!$A:$A,0))</f>
        <v>Mono Red Madness</v>
      </c>
      <c r="J1610" t="str">
        <f>INDEX(META!$B:$B,MATCH(D1610,META!$A:$A,0))</f>
        <v>Mono Red Synth</v>
      </c>
      <c r="K1610" t="str">
        <f t="shared" si="127"/>
        <v>Mono Red Madness-Mono Red Synth</v>
      </c>
    </row>
    <row r="1611" spans="1:11" x14ac:dyDescent="0.3">
      <c r="A1611">
        <v>47</v>
      </c>
      <c r="B1611" t="s">
        <v>106</v>
      </c>
      <c r="C1611" t="s">
        <v>31</v>
      </c>
      <c r="D1611" t="s">
        <v>281</v>
      </c>
      <c r="E1611" s="1" t="str">
        <f t="shared" si="125"/>
        <v>Riccardo Malgara-Matteo Garbuio</v>
      </c>
      <c r="F1611" t="str">
        <f t="shared" si="128"/>
        <v>Won</v>
      </c>
      <c r="G1611" s="1">
        <f t="shared" si="129"/>
        <v>4</v>
      </c>
      <c r="H1611">
        <f t="shared" si="126"/>
        <v>1</v>
      </c>
      <c r="I1611" t="str">
        <f>INDEX(META!$B:$B,MATCH(B1611,META!$A:$A,0))</f>
        <v>Jund Wildfire</v>
      </c>
      <c r="J1611" t="str">
        <f>INDEX(META!$B:$B,MATCH(D1611,META!$A:$A,0))</f>
        <v>Dimir Terror</v>
      </c>
      <c r="K1611" t="str">
        <f t="shared" si="127"/>
        <v>Jund Wildfire-Dimir Terror</v>
      </c>
    </row>
    <row r="1612" spans="1:11" x14ac:dyDescent="0.3">
      <c r="A1612">
        <v>48</v>
      </c>
      <c r="B1612" t="s">
        <v>2065</v>
      </c>
      <c r="C1612" t="s">
        <v>28</v>
      </c>
      <c r="D1612" t="s">
        <v>2987</v>
      </c>
      <c r="E1612" s="1" t="str">
        <f t="shared" si="125"/>
        <v>domenico cardona-Samo Umek</v>
      </c>
      <c r="F1612" t="str">
        <f t="shared" si="128"/>
        <v>Won</v>
      </c>
      <c r="G1612" s="1">
        <f t="shared" si="129"/>
        <v>4</v>
      </c>
      <c r="H1612">
        <f t="shared" si="126"/>
        <v>1</v>
      </c>
      <c r="I1612" t="str">
        <f>INDEX(META!$B:$B,MATCH(B1612,META!$A:$A,0))</f>
        <v>Mono Red Madness</v>
      </c>
      <c r="J1612" t="str">
        <f>INDEX(META!$B:$B,MATCH(D1612,META!$A:$A,0))</f>
        <v>Temur Things</v>
      </c>
      <c r="K1612" t="str">
        <f t="shared" si="127"/>
        <v>Mono Red Madness-Temur Things</v>
      </c>
    </row>
    <row r="1613" spans="1:11" x14ac:dyDescent="0.3">
      <c r="A1613">
        <v>49</v>
      </c>
      <c r="B1613" t="s">
        <v>2692</v>
      </c>
      <c r="C1613" t="s">
        <v>27</v>
      </c>
      <c r="D1613" t="s">
        <v>3007</v>
      </c>
      <c r="E1613" s="1" t="str">
        <f t="shared" si="125"/>
        <v>Matteo Versari-Niccolò Efrati</v>
      </c>
      <c r="F1613" t="str">
        <f t="shared" si="128"/>
        <v>Lost</v>
      </c>
      <c r="G1613" s="1">
        <f t="shared" si="129"/>
        <v>4</v>
      </c>
      <c r="H1613">
        <f t="shared" si="126"/>
        <v>1</v>
      </c>
      <c r="I1613" t="str">
        <f>INDEX(META!$B:$B,MATCH(B1613,META!$A:$A,0))</f>
        <v>Mono Blue Aggro</v>
      </c>
      <c r="J1613" t="str">
        <f>INDEX(META!$B:$B,MATCH(D1613,META!$A:$A,0))</f>
        <v>Gardens</v>
      </c>
      <c r="K1613" t="str">
        <f t="shared" si="127"/>
        <v>Mono Blue Aggro-Gardens</v>
      </c>
    </row>
    <row r="1614" spans="1:11" x14ac:dyDescent="0.3">
      <c r="A1614">
        <v>50</v>
      </c>
      <c r="B1614" t="s">
        <v>422</v>
      </c>
      <c r="C1614" t="s">
        <v>25</v>
      </c>
      <c r="D1614" t="s">
        <v>1659</v>
      </c>
      <c r="E1614" s="1" t="str">
        <f t="shared" si="125"/>
        <v>Diego Lacedonia-Mattia Saetta</v>
      </c>
      <c r="F1614" t="str">
        <f t="shared" si="128"/>
        <v>Won</v>
      </c>
      <c r="G1614" s="1">
        <f t="shared" si="129"/>
        <v>4</v>
      </c>
      <c r="H1614">
        <f t="shared" si="126"/>
        <v>1</v>
      </c>
      <c r="I1614" t="str">
        <f>INDEX(META!$B:$B,MATCH(B1614,META!$A:$A,0))</f>
        <v>Mono Red Madness</v>
      </c>
      <c r="J1614" t="str">
        <f>INDEX(META!$B:$B,MATCH(D1614,META!$A:$A,0))</f>
        <v>Elves</v>
      </c>
      <c r="K1614" t="str">
        <f t="shared" si="127"/>
        <v>Mono Red Madness-Elves</v>
      </c>
    </row>
    <row r="1615" spans="1:11" x14ac:dyDescent="0.3">
      <c r="A1615">
        <v>51</v>
      </c>
      <c r="B1615" t="s">
        <v>1509</v>
      </c>
      <c r="C1615" t="s">
        <v>27</v>
      </c>
      <c r="D1615" t="s">
        <v>376</v>
      </c>
      <c r="E1615" s="1" t="str">
        <f t="shared" si="125"/>
        <v>simone antonelli-Davide Lega</v>
      </c>
      <c r="F1615" t="str">
        <f t="shared" si="128"/>
        <v>Lost</v>
      </c>
      <c r="G1615" s="1">
        <f t="shared" si="129"/>
        <v>4</v>
      </c>
      <c r="H1615">
        <f t="shared" si="126"/>
        <v>1</v>
      </c>
      <c r="I1615" t="str">
        <f>INDEX(META!$B:$B,MATCH(B1615,META!$A:$A,0))</f>
        <v>Jund Wildfire</v>
      </c>
      <c r="J1615" t="str">
        <f>INDEX(META!$B:$B,MATCH(D1615,META!$A:$A,0))</f>
        <v>Azorius Familiars</v>
      </c>
      <c r="K1615" t="str">
        <f t="shared" si="127"/>
        <v>Jund Wildfire-Azorius Familiars</v>
      </c>
    </row>
    <row r="1616" spans="1:11" x14ac:dyDescent="0.3">
      <c r="A1616">
        <v>52</v>
      </c>
      <c r="B1616" t="s">
        <v>2740</v>
      </c>
      <c r="C1616" t="s">
        <v>25</v>
      </c>
      <c r="D1616" t="s">
        <v>411</v>
      </c>
      <c r="E1616" s="1" t="str">
        <f t="shared" si="125"/>
        <v>Luca Martinengo-Luca Micheletto</v>
      </c>
      <c r="F1616" t="str">
        <f t="shared" si="128"/>
        <v>Won</v>
      </c>
      <c r="G1616" s="1">
        <f t="shared" si="129"/>
        <v>4</v>
      </c>
      <c r="H1616">
        <f t="shared" si="126"/>
        <v>1</v>
      </c>
      <c r="I1616" t="str">
        <f>INDEX(META!$B:$B,MATCH(B1616,META!$A:$A,0))</f>
        <v>Mono Blue Terror</v>
      </c>
      <c r="J1616" t="str">
        <f>INDEX(META!$B:$B,MATCH(D1616,META!$A:$A,0))</f>
        <v>High Tide Combo</v>
      </c>
      <c r="K1616" t="str">
        <f t="shared" si="127"/>
        <v>Mono Blue Terror-High Tide Combo</v>
      </c>
    </row>
    <row r="1617" spans="1:11" x14ac:dyDescent="0.3">
      <c r="A1617">
        <v>53</v>
      </c>
      <c r="B1617" t="s">
        <v>3091</v>
      </c>
      <c r="C1617" t="s">
        <v>26</v>
      </c>
      <c r="D1617" t="s">
        <v>2835</v>
      </c>
      <c r="E1617" s="1" t="str">
        <f t="shared" si="125"/>
        <v>alessio degl'innocenti-Manuel Setti</v>
      </c>
      <c r="F1617" t="str">
        <f t="shared" si="128"/>
        <v>Lost</v>
      </c>
      <c r="G1617" s="1">
        <f t="shared" si="129"/>
        <v>4</v>
      </c>
      <c r="H1617">
        <f t="shared" si="126"/>
        <v>1</v>
      </c>
      <c r="I1617" t="str">
        <f>INDEX(META!$B:$B,MATCH(B1617,META!$A:$A,0))</f>
        <v>Mono Blue Terror</v>
      </c>
      <c r="J1617" t="str">
        <f>INDEX(META!$B:$B,MATCH(D1617,META!$A:$A,0))</f>
        <v>X Lands Spy</v>
      </c>
      <c r="K1617" t="str">
        <f t="shared" si="127"/>
        <v>Mono Blue Terror-X Lands Spy</v>
      </c>
    </row>
    <row r="1618" spans="1:11" x14ac:dyDescent="0.3">
      <c r="A1618">
        <v>54</v>
      </c>
      <c r="B1618" t="s">
        <v>1600</v>
      </c>
      <c r="C1618" t="s">
        <v>28</v>
      </c>
      <c r="D1618" t="s">
        <v>1805</v>
      </c>
      <c r="E1618" s="1" t="str">
        <f t="shared" si="125"/>
        <v>Giovanni Navarra-Alessio Benedetti</v>
      </c>
      <c r="F1618" t="str">
        <f t="shared" si="128"/>
        <v>Won</v>
      </c>
      <c r="G1618" s="1">
        <f t="shared" si="129"/>
        <v>4</v>
      </c>
      <c r="H1618">
        <f t="shared" si="126"/>
        <v>1</v>
      </c>
      <c r="I1618" t="str">
        <f>INDEX(META!$B:$B,MATCH(B1618,META!$A:$A,0))</f>
        <v>Mono Blue Aggro</v>
      </c>
      <c r="J1618" t="str">
        <f>INDEX(META!$B:$B,MATCH(D1618,META!$A:$A,0))</f>
        <v>Dredge</v>
      </c>
      <c r="K1618" t="str">
        <f t="shared" si="127"/>
        <v>Mono Blue Aggro-Dredge</v>
      </c>
    </row>
    <row r="1619" spans="1:11" x14ac:dyDescent="0.3">
      <c r="A1619">
        <v>55</v>
      </c>
      <c r="B1619" t="s">
        <v>839</v>
      </c>
      <c r="C1619" t="s">
        <v>25</v>
      </c>
      <c r="D1619" t="s">
        <v>1731</v>
      </c>
      <c r="E1619" s="1" t="str">
        <f t="shared" si="125"/>
        <v>Stefano Belloni-Alessandro Monti</v>
      </c>
      <c r="F1619" t="str">
        <f t="shared" si="128"/>
        <v>Won</v>
      </c>
      <c r="G1619" s="1">
        <f t="shared" si="129"/>
        <v>4</v>
      </c>
      <c r="H1619">
        <f t="shared" si="126"/>
        <v>1</v>
      </c>
      <c r="I1619" t="str">
        <f>INDEX(META!$B:$B,MATCH(B1619,META!$A:$A,0))</f>
        <v>Mono Blue Aggro</v>
      </c>
      <c r="J1619" t="str">
        <f>INDEX(META!$B:$B,MATCH(D1619,META!$A:$A,0))</f>
        <v>Gardens</v>
      </c>
      <c r="K1619" t="str">
        <f t="shared" si="127"/>
        <v>Mono Blue Aggro-Gardens</v>
      </c>
    </row>
    <row r="1620" spans="1:11" x14ac:dyDescent="0.3">
      <c r="A1620">
        <v>56</v>
      </c>
      <c r="B1620" t="s">
        <v>1256</v>
      </c>
      <c r="C1620" t="s">
        <v>25</v>
      </c>
      <c r="D1620" t="s">
        <v>2729</v>
      </c>
      <c r="E1620" s="1" t="str">
        <f t="shared" si="125"/>
        <v>Roberto Francini-Simone Marzio</v>
      </c>
      <c r="F1620" t="str">
        <f t="shared" si="128"/>
        <v>Won</v>
      </c>
      <c r="G1620" s="1">
        <f t="shared" si="129"/>
        <v>4</v>
      </c>
      <c r="H1620">
        <f t="shared" si="126"/>
        <v>1</v>
      </c>
      <c r="I1620" t="str">
        <f>INDEX(META!$B:$B,MATCH(B1620,META!$A:$A,0))</f>
        <v>White Weenie</v>
      </c>
      <c r="J1620" t="str">
        <f>INDEX(META!$B:$B,MATCH(D1620,META!$A:$A,0))</f>
        <v>Grixis Affinity</v>
      </c>
      <c r="K1620" t="str">
        <f t="shared" si="127"/>
        <v>White Weenie-Grixis Affinity</v>
      </c>
    </row>
    <row r="1621" spans="1:11" x14ac:dyDescent="0.3">
      <c r="A1621">
        <v>57</v>
      </c>
      <c r="B1621" t="s">
        <v>192</v>
      </c>
      <c r="C1621" t="s">
        <v>29</v>
      </c>
      <c r="D1621" t="s">
        <v>1825</v>
      </c>
      <c r="E1621" s="1" t="str">
        <f t="shared" si="125"/>
        <v>Cristiano Ciacci-Luigi Garziano</v>
      </c>
      <c r="F1621" t="str">
        <f t="shared" si="128"/>
        <v>Draw</v>
      </c>
      <c r="G1621" s="1">
        <f t="shared" si="129"/>
        <v>4</v>
      </c>
      <c r="H1621">
        <f t="shared" si="126"/>
        <v>1</v>
      </c>
      <c r="I1621" t="str">
        <f>INDEX(META!$B:$B,MATCH(B1621,META!$A:$A,0))</f>
        <v>Jund Wildfire</v>
      </c>
      <c r="J1621" t="str">
        <f>INDEX(META!$B:$B,MATCH(D1621,META!$A:$A,0))</f>
        <v>Jund Wildfire</v>
      </c>
      <c r="K1621" t="str">
        <f t="shared" si="127"/>
        <v>Jund Wildfire-Jund Wildfire</v>
      </c>
    </row>
    <row r="1622" spans="1:11" x14ac:dyDescent="0.3">
      <c r="A1622">
        <v>58</v>
      </c>
      <c r="B1622" t="s">
        <v>1905</v>
      </c>
      <c r="C1622" t="s">
        <v>28</v>
      </c>
      <c r="D1622" t="s">
        <v>367</v>
      </c>
      <c r="E1622" s="1" t="str">
        <f t="shared" si="125"/>
        <v>Manuel Michelangeli-Thomas Legrand</v>
      </c>
      <c r="F1622" t="str">
        <f t="shared" si="128"/>
        <v>Won</v>
      </c>
      <c r="G1622" s="1">
        <f t="shared" si="129"/>
        <v>4</v>
      </c>
      <c r="H1622">
        <f t="shared" si="126"/>
        <v>1</v>
      </c>
      <c r="I1622" t="str">
        <f>INDEX(META!$B:$B,MATCH(B1622,META!$A:$A,0))</f>
        <v>Mono Red Synth</v>
      </c>
      <c r="J1622" t="str">
        <f>INDEX(META!$B:$B,MATCH(D1622,META!$A:$A,0))</f>
        <v>Mono Red Madness</v>
      </c>
      <c r="K1622" t="str">
        <f t="shared" si="127"/>
        <v>Mono Red Synth-Mono Red Madness</v>
      </c>
    </row>
    <row r="1623" spans="1:11" x14ac:dyDescent="0.3">
      <c r="A1623">
        <v>59</v>
      </c>
      <c r="B1623" t="s">
        <v>225</v>
      </c>
      <c r="C1623" t="s">
        <v>27</v>
      </c>
      <c r="D1623" t="s">
        <v>2038</v>
      </c>
      <c r="E1623" s="1" t="str">
        <f t="shared" si="125"/>
        <v>Michele Delpiazzo-Francesco Leonelli</v>
      </c>
      <c r="F1623" t="str">
        <f t="shared" si="128"/>
        <v>Lost</v>
      </c>
      <c r="G1623" s="1">
        <f t="shared" si="129"/>
        <v>4</v>
      </c>
      <c r="H1623">
        <f t="shared" si="126"/>
        <v>1</v>
      </c>
      <c r="I1623" t="str">
        <f>INDEX(META!$B:$B,MATCH(B1623,META!$A:$A,0))</f>
        <v>Mono Red Synth</v>
      </c>
      <c r="J1623" t="str">
        <f>INDEX(META!$B:$B,MATCH(D1623,META!$A:$A,0))</f>
        <v>White Weenie</v>
      </c>
      <c r="K1623" t="str">
        <f t="shared" si="127"/>
        <v>Mono Red Synth-White Weenie</v>
      </c>
    </row>
    <row r="1624" spans="1:11" x14ac:dyDescent="0.3">
      <c r="A1624">
        <v>60</v>
      </c>
      <c r="B1624" t="s">
        <v>238</v>
      </c>
      <c r="C1624" t="s">
        <v>25</v>
      </c>
      <c r="D1624" t="s">
        <v>1888</v>
      </c>
      <c r="E1624" s="1" t="str">
        <f t="shared" si="125"/>
        <v>Manuel Drudi-Michele Baroni</v>
      </c>
      <c r="F1624" t="str">
        <f t="shared" si="128"/>
        <v>Won</v>
      </c>
      <c r="G1624" s="1">
        <f t="shared" si="129"/>
        <v>4</v>
      </c>
      <c r="H1624">
        <f t="shared" si="126"/>
        <v>1</v>
      </c>
      <c r="I1624" t="str">
        <f>INDEX(META!$B:$B,MATCH(B1624,META!$A:$A,0))</f>
        <v>Mono Red Madness</v>
      </c>
      <c r="J1624" t="str">
        <f>INDEX(META!$B:$B,MATCH(D1624,META!$A:$A,0))</f>
        <v>Jund Wildfire</v>
      </c>
      <c r="K1624" t="str">
        <f t="shared" si="127"/>
        <v>Mono Red Madness-Jund Wildfire</v>
      </c>
    </row>
    <row r="1625" spans="1:11" x14ac:dyDescent="0.3">
      <c r="A1625">
        <v>61</v>
      </c>
      <c r="B1625" t="s">
        <v>972</v>
      </c>
      <c r="C1625" t="s">
        <v>26</v>
      </c>
      <c r="D1625" t="s">
        <v>2352</v>
      </c>
      <c r="E1625" s="1" t="str">
        <f t="shared" si="125"/>
        <v>Antonio Amendolea-Jannes Peschel</v>
      </c>
      <c r="F1625" t="str">
        <f t="shared" si="128"/>
        <v>Lost</v>
      </c>
      <c r="G1625" s="1">
        <f t="shared" si="129"/>
        <v>4</v>
      </c>
      <c r="H1625">
        <f t="shared" si="126"/>
        <v>1</v>
      </c>
      <c r="I1625" t="str">
        <f>INDEX(META!$B:$B,MATCH(B1625,META!$A:$A,0))</f>
        <v>Gruul Monsters</v>
      </c>
      <c r="J1625" t="str">
        <f>INDEX(META!$B:$B,MATCH(D1625,META!$A:$A,0))</f>
        <v>Mono Red Synth</v>
      </c>
      <c r="K1625" t="str">
        <f t="shared" si="127"/>
        <v>Gruul Monsters-Mono Red Synth</v>
      </c>
    </row>
    <row r="1626" spans="1:11" x14ac:dyDescent="0.3">
      <c r="A1626">
        <v>62</v>
      </c>
      <c r="B1626" t="s">
        <v>309</v>
      </c>
      <c r="C1626" t="s">
        <v>26</v>
      </c>
      <c r="D1626" t="s">
        <v>2640</v>
      </c>
      <c r="E1626" s="1" t="str">
        <f t="shared" si="125"/>
        <v>Paolo Donfrancesco-Giuseppe Monfregola</v>
      </c>
      <c r="F1626" t="str">
        <f t="shared" si="128"/>
        <v>Lost</v>
      </c>
      <c r="G1626" s="1">
        <f t="shared" si="129"/>
        <v>4</v>
      </c>
      <c r="H1626">
        <f t="shared" si="126"/>
        <v>1</v>
      </c>
      <c r="I1626" t="str">
        <f>INDEX(META!$B:$B,MATCH(B1626,META!$A:$A,0))</f>
        <v>Jund Wildfire</v>
      </c>
      <c r="J1626" t="str">
        <f>INDEX(META!$B:$B,MATCH(D1626,META!$A:$A,0))</f>
        <v>Mono Red Synth</v>
      </c>
      <c r="K1626" t="str">
        <f t="shared" si="127"/>
        <v>Jund Wildfire-Mono Red Synth</v>
      </c>
    </row>
    <row r="1627" spans="1:11" x14ac:dyDescent="0.3">
      <c r="A1627">
        <v>63</v>
      </c>
      <c r="B1627" t="s">
        <v>3191</v>
      </c>
      <c r="C1627" t="s">
        <v>26</v>
      </c>
      <c r="D1627" t="s">
        <v>2397</v>
      </c>
      <c r="E1627" s="1" t="str">
        <f t="shared" si="125"/>
        <v>Filippo Chiappini-Igor Grécia</v>
      </c>
      <c r="F1627" t="str">
        <f t="shared" si="128"/>
        <v>Lost</v>
      </c>
      <c r="G1627" s="1">
        <f t="shared" si="129"/>
        <v>4</v>
      </c>
      <c r="H1627">
        <f t="shared" si="126"/>
        <v>1</v>
      </c>
      <c r="I1627" t="str">
        <f>INDEX(META!$B:$B,MATCH(B1627,META!$A:$A,0))</f>
        <v>Jund Wildfire</v>
      </c>
      <c r="J1627" t="str">
        <f>INDEX(META!$B:$B,MATCH(D1627,META!$A:$A,0))</f>
        <v>Azorius Familiars</v>
      </c>
      <c r="K1627" t="str">
        <f t="shared" si="127"/>
        <v>Jund Wildfire-Azorius Familiars</v>
      </c>
    </row>
    <row r="1628" spans="1:11" x14ac:dyDescent="0.3">
      <c r="A1628">
        <v>64</v>
      </c>
      <c r="B1628" t="s">
        <v>365</v>
      </c>
      <c r="C1628" t="s">
        <v>29</v>
      </c>
      <c r="D1628" t="s">
        <v>171</v>
      </c>
      <c r="E1628" s="1" t="str">
        <f t="shared" si="125"/>
        <v>Keira Randall-Andrea Migliavacca</v>
      </c>
      <c r="F1628" t="str">
        <f t="shared" si="128"/>
        <v>Draw</v>
      </c>
      <c r="G1628" s="1">
        <f t="shared" si="129"/>
        <v>4</v>
      </c>
      <c r="H1628">
        <f t="shared" si="126"/>
        <v>1</v>
      </c>
      <c r="I1628" t="str">
        <f>INDEX(META!$B:$B,MATCH(B1628,META!$A:$A,0))</f>
        <v>Caw Gate</v>
      </c>
      <c r="J1628" t="str">
        <f>INDEX(META!$B:$B,MATCH(D1628,META!$A:$A,0))</f>
        <v>Flicker Tron</v>
      </c>
      <c r="K1628" t="str">
        <f t="shared" si="127"/>
        <v>Caw Gate-Flicker Tron</v>
      </c>
    </row>
    <row r="1629" spans="1:11" x14ac:dyDescent="0.3">
      <c r="A1629">
        <v>65</v>
      </c>
      <c r="B1629" t="s">
        <v>1517</v>
      </c>
      <c r="C1629" t="s">
        <v>28</v>
      </c>
      <c r="D1629" t="s">
        <v>2623</v>
      </c>
      <c r="E1629" s="1" t="str">
        <f t="shared" si="125"/>
        <v>Andrea Beatrice-Daniele Gentile</v>
      </c>
      <c r="F1629" t="str">
        <f t="shared" si="128"/>
        <v>Won</v>
      </c>
      <c r="G1629" s="1">
        <f t="shared" si="129"/>
        <v>4</v>
      </c>
      <c r="H1629">
        <f t="shared" si="126"/>
        <v>1</v>
      </c>
      <c r="I1629" t="str">
        <f>INDEX(META!$B:$B,MATCH(B1629,META!$A:$A,0))</f>
        <v>Mono Blue Terror</v>
      </c>
      <c r="J1629" t="str">
        <f>INDEX(META!$B:$B,MATCH(D1629,META!$A:$A,0))</f>
        <v>Mardu Synth</v>
      </c>
      <c r="K1629" t="str">
        <f t="shared" si="127"/>
        <v>Mono Blue Terror-Mardu Synth</v>
      </c>
    </row>
    <row r="1630" spans="1:11" x14ac:dyDescent="0.3">
      <c r="A1630">
        <v>66</v>
      </c>
      <c r="B1630" t="s">
        <v>437</v>
      </c>
      <c r="C1630" t="s">
        <v>25</v>
      </c>
      <c r="D1630" t="s">
        <v>2743</v>
      </c>
      <c r="E1630" s="1" t="str">
        <f t="shared" si="125"/>
        <v>Fabio Comitangelo-Maurizio Pedrazzoli</v>
      </c>
      <c r="F1630" t="str">
        <f t="shared" si="128"/>
        <v>Won</v>
      </c>
      <c r="G1630" s="1">
        <f t="shared" si="129"/>
        <v>4</v>
      </c>
      <c r="H1630">
        <f t="shared" si="126"/>
        <v>1</v>
      </c>
      <c r="I1630" t="str">
        <f>INDEX(META!$B:$B,MATCH(B1630,META!$A:$A,0))</f>
        <v>X Lands Spy</v>
      </c>
      <c r="J1630" t="str">
        <f>INDEX(META!$B:$B,MATCH(D1630,META!$A:$A,0))</f>
        <v>Mono Blue Aggro</v>
      </c>
      <c r="K1630" t="str">
        <f t="shared" si="127"/>
        <v>X Lands Spy-Mono Blue Aggro</v>
      </c>
    </row>
    <row r="1631" spans="1:11" x14ac:dyDescent="0.3">
      <c r="A1631">
        <v>67</v>
      </c>
      <c r="B1631" t="s">
        <v>2153</v>
      </c>
      <c r="C1631" t="s">
        <v>28</v>
      </c>
      <c r="D1631" t="s">
        <v>3004</v>
      </c>
      <c r="E1631" s="1" t="str">
        <f t="shared" si="125"/>
        <v>Francesco Brugnami-Gonzalo Alvarez</v>
      </c>
      <c r="F1631" t="str">
        <f t="shared" si="128"/>
        <v>Won</v>
      </c>
      <c r="G1631" s="1">
        <f t="shared" si="129"/>
        <v>4</v>
      </c>
      <c r="H1631">
        <f t="shared" si="126"/>
        <v>1</v>
      </c>
      <c r="I1631" t="str">
        <f>INDEX(META!$B:$B,MATCH(B1631,META!$A:$A,0))</f>
        <v>Jund Wildfire</v>
      </c>
      <c r="J1631" t="str">
        <f>INDEX(META!$B:$B,MATCH(D1631,META!$A:$A,0))</f>
        <v>Altar Tron</v>
      </c>
      <c r="K1631" t="str">
        <f t="shared" si="127"/>
        <v>Jund Wildfire-Altar Tron</v>
      </c>
    </row>
    <row r="1632" spans="1:11" x14ac:dyDescent="0.3">
      <c r="A1632">
        <v>68</v>
      </c>
      <c r="B1632" t="s">
        <v>3022</v>
      </c>
      <c r="C1632" t="s">
        <v>27</v>
      </c>
      <c r="D1632" t="s">
        <v>386</v>
      </c>
      <c r="E1632" s="1" t="str">
        <f t="shared" si="125"/>
        <v>Marco Lombardi-Alessandro Sanvito</v>
      </c>
      <c r="F1632" t="str">
        <f t="shared" si="128"/>
        <v>Lost</v>
      </c>
      <c r="G1632" s="1">
        <f t="shared" si="129"/>
        <v>4</v>
      </c>
      <c r="H1632">
        <f t="shared" si="126"/>
        <v>1</v>
      </c>
      <c r="I1632" t="str">
        <f>INDEX(META!$B:$B,MATCH(B1632,META!$A:$A,0))</f>
        <v>Elves</v>
      </c>
      <c r="J1632" t="str">
        <f>INDEX(META!$B:$B,MATCH(D1632,META!$A:$A,0))</f>
        <v>Elves</v>
      </c>
      <c r="K1632" t="str">
        <f t="shared" si="127"/>
        <v>Elves-Elves</v>
      </c>
    </row>
    <row r="1633" spans="1:11" x14ac:dyDescent="0.3">
      <c r="A1633">
        <v>69</v>
      </c>
      <c r="B1633" t="s">
        <v>3238</v>
      </c>
      <c r="C1633" t="s">
        <v>28</v>
      </c>
      <c r="D1633" t="s">
        <v>353</v>
      </c>
      <c r="E1633" s="1" t="str">
        <f t="shared" si="125"/>
        <v>Marco Del Pivo-Filippo Acquotti</v>
      </c>
      <c r="F1633" t="str">
        <f t="shared" si="128"/>
        <v>Won</v>
      </c>
      <c r="G1633" s="1">
        <f t="shared" si="129"/>
        <v>4</v>
      </c>
      <c r="H1633">
        <f t="shared" si="126"/>
        <v>1</v>
      </c>
      <c r="I1633" t="str">
        <f>INDEX(META!$B:$B,MATCH(B1633,META!$A:$A,0))</f>
        <v>Gardens</v>
      </c>
      <c r="J1633" t="str">
        <f>INDEX(META!$B:$B,MATCH(D1633,META!$A:$A,0))</f>
        <v>Jund Wildfire</v>
      </c>
      <c r="K1633" t="str">
        <f t="shared" si="127"/>
        <v>Gardens-Jund Wildfire</v>
      </c>
    </row>
    <row r="1634" spans="1:11" x14ac:dyDescent="0.3">
      <c r="A1634">
        <v>70</v>
      </c>
      <c r="B1634" t="s">
        <v>370</v>
      </c>
      <c r="C1634" t="s">
        <v>25</v>
      </c>
      <c r="D1634" t="s">
        <v>3039</v>
      </c>
      <c r="E1634" s="1" t="str">
        <f t="shared" si="125"/>
        <v>Matteo Canfora-Damir Ettore Rolle</v>
      </c>
      <c r="F1634" t="str">
        <f t="shared" si="128"/>
        <v>Won</v>
      </c>
      <c r="G1634" s="1">
        <f t="shared" si="129"/>
        <v>4</v>
      </c>
      <c r="H1634">
        <f t="shared" si="126"/>
        <v>1</v>
      </c>
      <c r="I1634" t="str">
        <f>INDEX(META!$B:$B,MATCH(B1634,META!$A:$A,0))</f>
        <v>Jund Wildfire</v>
      </c>
      <c r="J1634" t="str">
        <f>INDEX(META!$B:$B,MATCH(D1634,META!$A:$A,0))</f>
        <v>Grixis Affinity</v>
      </c>
      <c r="K1634" t="str">
        <f t="shared" si="127"/>
        <v>Jund Wildfire-Grixis Affinity</v>
      </c>
    </row>
    <row r="1635" spans="1:11" x14ac:dyDescent="0.3">
      <c r="A1635">
        <v>71</v>
      </c>
      <c r="B1635" t="s">
        <v>819</v>
      </c>
      <c r="C1635" t="s">
        <v>25</v>
      </c>
      <c r="D1635" t="s">
        <v>322</v>
      </c>
      <c r="E1635" s="1" t="str">
        <f t="shared" si="125"/>
        <v>Simone Villivá-Mirco Tioli</v>
      </c>
      <c r="F1635" t="str">
        <f t="shared" si="128"/>
        <v>Won</v>
      </c>
      <c r="G1635" s="1">
        <f t="shared" si="129"/>
        <v>4</v>
      </c>
      <c r="H1635">
        <f t="shared" si="126"/>
        <v>1</v>
      </c>
      <c r="I1635" t="str">
        <f>INDEX(META!$B:$B,MATCH(B1635,META!$A:$A,0))</f>
        <v>Mono Blue Aggro</v>
      </c>
      <c r="J1635" t="str">
        <f>INDEX(META!$B:$B,MATCH(D1635,META!$A:$A,0))</f>
        <v>Fangren Tron</v>
      </c>
      <c r="K1635" t="str">
        <f t="shared" si="127"/>
        <v>Mono Blue Aggro-Fangren Tron</v>
      </c>
    </row>
    <row r="1636" spans="1:11" x14ac:dyDescent="0.3">
      <c r="A1636">
        <v>72</v>
      </c>
      <c r="B1636" t="s">
        <v>392</v>
      </c>
      <c r="C1636" t="s">
        <v>27</v>
      </c>
      <c r="D1636" t="s">
        <v>2158</v>
      </c>
      <c r="E1636" s="1" t="str">
        <f t="shared" si="125"/>
        <v>Simone Ledda-marco baroncelli</v>
      </c>
      <c r="F1636" t="str">
        <f t="shared" si="128"/>
        <v>Lost</v>
      </c>
      <c r="G1636" s="1">
        <f t="shared" si="129"/>
        <v>4</v>
      </c>
      <c r="H1636">
        <f t="shared" si="126"/>
        <v>1</v>
      </c>
      <c r="I1636" t="str">
        <f>INDEX(META!$B:$B,MATCH(B1636,META!$A:$A,0))</f>
        <v>Rakdos Madness</v>
      </c>
      <c r="J1636" t="str">
        <f>INDEX(META!$B:$B,MATCH(D1636,META!$A:$A,0))</f>
        <v>Dimir Snacker</v>
      </c>
      <c r="K1636" t="str">
        <f t="shared" si="127"/>
        <v>Rakdos Madness-Dimir Snacker</v>
      </c>
    </row>
    <row r="1637" spans="1:11" x14ac:dyDescent="0.3">
      <c r="A1637">
        <v>73</v>
      </c>
      <c r="B1637" t="s">
        <v>277</v>
      </c>
      <c r="C1637" t="s">
        <v>28</v>
      </c>
      <c r="D1637" t="s">
        <v>1645</v>
      </c>
      <c r="E1637" s="1" t="str">
        <f t="shared" si="125"/>
        <v>Edoardo Principi-Gianluca Cremaschi</v>
      </c>
      <c r="F1637" t="str">
        <f t="shared" si="128"/>
        <v>Won</v>
      </c>
      <c r="G1637" s="1">
        <f t="shared" si="129"/>
        <v>4</v>
      </c>
      <c r="H1637">
        <f t="shared" si="126"/>
        <v>1</v>
      </c>
      <c r="I1637" t="str">
        <f>INDEX(META!$B:$B,MATCH(B1637,META!$A:$A,0))</f>
        <v>Bogles</v>
      </c>
      <c r="J1637" t="str">
        <f>INDEX(META!$B:$B,MATCH(D1637,META!$A:$A,0))</f>
        <v>Mardu Synth</v>
      </c>
      <c r="K1637" t="str">
        <f t="shared" si="127"/>
        <v>Bogles-Mardu Synth</v>
      </c>
    </row>
    <row r="1638" spans="1:11" x14ac:dyDescent="0.3">
      <c r="A1638">
        <v>74</v>
      </c>
      <c r="B1638" t="s">
        <v>179</v>
      </c>
      <c r="C1638" t="s">
        <v>26</v>
      </c>
      <c r="D1638" t="s">
        <v>891</v>
      </c>
      <c r="E1638" s="1" t="str">
        <f t="shared" si="125"/>
        <v>Riccardo Mazzon-Roberto Becucci</v>
      </c>
      <c r="F1638" t="str">
        <f t="shared" si="128"/>
        <v>Lost</v>
      </c>
      <c r="G1638" s="1">
        <f t="shared" si="129"/>
        <v>4</v>
      </c>
      <c r="H1638">
        <f t="shared" si="126"/>
        <v>1</v>
      </c>
      <c r="I1638" t="str">
        <f>INDEX(META!$B:$B,MATCH(B1638,META!$A:$A,0))</f>
        <v>Boros Synth</v>
      </c>
      <c r="J1638" t="str">
        <f>INDEX(META!$B:$B,MATCH(D1638,META!$A:$A,0))</f>
        <v>Jeskai Ephemerate</v>
      </c>
      <c r="K1638" t="str">
        <f t="shared" si="127"/>
        <v>Boros Synth-Jeskai Ephemerate</v>
      </c>
    </row>
    <row r="1639" spans="1:11" x14ac:dyDescent="0.3">
      <c r="A1639">
        <v>75</v>
      </c>
      <c r="B1639" t="s">
        <v>901</v>
      </c>
      <c r="C1639" t="s">
        <v>26</v>
      </c>
      <c r="D1639" t="s">
        <v>1448</v>
      </c>
      <c r="E1639" s="1" t="str">
        <f t="shared" si="125"/>
        <v>Andrea Leoni-Raffaele Ragoni</v>
      </c>
      <c r="F1639" t="str">
        <f t="shared" si="128"/>
        <v>Lost</v>
      </c>
      <c r="G1639" s="1">
        <f t="shared" si="129"/>
        <v>4</v>
      </c>
      <c r="H1639">
        <f t="shared" si="126"/>
        <v>1</v>
      </c>
      <c r="I1639" t="str">
        <f>INDEX(META!$B:$B,MATCH(B1639,META!$A:$A,0))</f>
        <v>Rakdos Madness</v>
      </c>
      <c r="J1639" t="str">
        <f>INDEX(META!$B:$B,MATCH(D1639,META!$A:$A,0))</f>
        <v>Mono Blue Terror</v>
      </c>
      <c r="K1639" t="str">
        <f t="shared" si="127"/>
        <v>Rakdos Madness-Mono Blue Terror</v>
      </c>
    </row>
    <row r="1640" spans="1:11" x14ac:dyDescent="0.3">
      <c r="A1640">
        <v>76</v>
      </c>
      <c r="B1640" t="s">
        <v>2419</v>
      </c>
      <c r="C1640" t="s">
        <v>26</v>
      </c>
      <c r="D1640" t="s">
        <v>99</v>
      </c>
      <c r="E1640" s="1" t="str">
        <f t="shared" si="125"/>
        <v>Maxim Moncalvo-Jose Vidal Ros</v>
      </c>
      <c r="F1640" t="str">
        <f t="shared" si="128"/>
        <v>Lost</v>
      </c>
      <c r="G1640" s="1">
        <f t="shared" si="129"/>
        <v>4</v>
      </c>
      <c r="H1640">
        <f t="shared" si="126"/>
        <v>1</v>
      </c>
      <c r="I1640" t="str">
        <f>INDEX(META!$B:$B,MATCH(B1640,META!$A:$A,0))</f>
        <v>Mono Blue Aggro</v>
      </c>
      <c r="J1640" t="str">
        <f>INDEX(META!$B:$B,MATCH(D1640,META!$A:$A,0))</f>
        <v>Mardu Synth</v>
      </c>
      <c r="K1640" t="str">
        <f t="shared" si="127"/>
        <v>Mono Blue Aggro-Mardu Synth</v>
      </c>
    </row>
    <row r="1641" spans="1:11" x14ac:dyDescent="0.3">
      <c r="A1641">
        <v>77</v>
      </c>
      <c r="B1641" t="s">
        <v>284</v>
      </c>
      <c r="C1641" t="s">
        <v>27</v>
      </c>
      <c r="D1641" t="s">
        <v>1213</v>
      </c>
      <c r="E1641" s="1" t="str">
        <f t="shared" si="125"/>
        <v>Lorenzo Tartarini-Stefano Bottelli</v>
      </c>
      <c r="F1641" t="str">
        <f t="shared" si="128"/>
        <v>Lost</v>
      </c>
      <c r="G1641" s="1">
        <f t="shared" si="129"/>
        <v>4</v>
      </c>
      <c r="H1641">
        <f t="shared" si="126"/>
        <v>1</v>
      </c>
      <c r="I1641" t="str">
        <f>INDEX(META!$B:$B,MATCH(B1641,META!$A:$A,0))</f>
        <v>White Weenie</v>
      </c>
      <c r="J1641" t="str">
        <f>INDEX(META!$B:$B,MATCH(D1641,META!$A:$A,0))</f>
        <v>Jund Wildfire</v>
      </c>
      <c r="K1641" t="str">
        <f t="shared" si="127"/>
        <v>White Weenie-Jund Wildfire</v>
      </c>
    </row>
    <row r="1642" spans="1:11" x14ac:dyDescent="0.3">
      <c r="A1642">
        <v>78</v>
      </c>
      <c r="B1642" t="s">
        <v>1742</v>
      </c>
      <c r="C1642" t="s">
        <v>25</v>
      </c>
      <c r="D1642" t="s">
        <v>723</v>
      </c>
      <c r="E1642" s="1" t="str">
        <f t="shared" si="125"/>
        <v>Marco Sorrentino-Andrea Giuseppe Razza</v>
      </c>
      <c r="F1642" t="str">
        <f t="shared" si="128"/>
        <v>Won</v>
      </c>
      <c r="G1642" s="1">
        <f t="shared" si="129"/>
        <v>4</v>
      </c>
      <c r="H1642">
        <f t="shared" si="126"/>
        <v>1</v>
      </c>
      <c r="I1642" t="str">
        <f>INDEX(META!$B:$B,MATCH(B1642,META!$A:$A,0))</f>
        <v>Mono Blue Terror</v>
      </c>
      <c r="J1642" t="str">
        <f>INDEX(META!$B:$B,MATCH(D1642,META!$A:$A,0))</f>
        <v>Mono Red Madness</v>
      </c>
      <c r="K1642" t="str">
        <f t="shared" si="127"/>
        <v>Mono Blue Terror-Mono Red Madness</v>
      </c>
    </row>
    <row r="1643" spans="1:11" x14ac:dyDescent="0.3">
      <c r="A1643">
        <v>79</v>
      </c>
      <c r="B1643" t="s">
        <v>2603</v>
      </c>
      <c r="C1643" t="s">
        <v>28</v>
      </c>
      <c r="D1643" t="s">
        <v>260</v>
      </c>
      <c r="E1643" s="1" t="str">
        <f t="shared" si="125"/>
        <v>Zaccaria Vincenzi-Pietro Stilli</v>
      </c>
      <c r="F1643" t="str">
        <f t="shared" si="128"/>
        <v>Won</v>
      </c>
      <c r="G1643" s="1">
        <f t="shared" si="129"/>
        <v>4</v>
      </c>
      <c r="H1643">
        <f t="shared" si="126"/>
        <v>1</v>
      </c>
      <c r="I1643" t="str">
        <f>INDEX(META!$B:$B,MATCH(B1643,META!$A:$A,0))</f>
        <v>Dredge</v>
      </c>
      <c r="J1643" t="str">
        <f>INDEX(META!$B:$B,MATCH(D1643,META!$A:$A,0))</f>
        <v>Dimir Terror</v>
      </c>
      <c r="K1643" t="str">
        <f t="shared" si="127"/>
        <v>Dredge-Dimir Terror</v>
      </c>
    </row>
    <row r="1644" spans="1:11" x14ac:dyDescent="0.3">
      <c r="A1644">
        <v>80</v>
      </c>
      <c r="B1644" t="s">
        <v>1594</v>
      </c>
      <c r="C1644" t="s">
        <v>28</v>
      </c>
      <c r="D1644" t="s">
        <v>3122</v>
      </c>
      <c r="E1644" s="1" t="str">
        <f t="shared" si="125"/>
        <v>Noam Brunel-Filippo Bordini</v>
      </c>
      <c r="F1644" t="str">
        <f t="shared" si="128"/>
        <v>Won</v>
      </c>
      <c r="G1644" s="1">
        <f t="shared" si="129"/>
        <v>4</v>
      </c>
      <c r="H1644">
        <f t="shared" si="126"/>
        <v>1</v>
      </c>
      <c r="I1644" t="str">
        <f>INDEX(META!$B:$B,MATCH(B1644,META!$A:$A,0))</f>
        <v>Jund Wildfire</v>
      </c>
      <c r="J1644" t="str">
        <f>INDEX(META!$B:$B,MATCH(D1644,META!$A:$A,0))</f>
        <v>Mono Red Synth</v>
      </c>
      <c r="K1644" t="str">
        <f t="shared" si="127"/>
        <v>Jund Wildfire-Mono Red Synth</v>
      </c>
    </row>
    <row r="1645" spans="1:11" x14ac:dyDescent="0.3">
      <c r="A1645">
        <v>81</v>
      </c>
      <c r="B1645" t="s">
        <v>1597</v>
      </c>
      <c r="C1645" t="s">
        <v>27</v>
      </c>
      <c r="D1645" t="s">
        <v>3249</v>
      </c>
      <c r="E1645" s="1" t="str">
        <f t="shared" si="125"/>
        <v>Marianna Liccardo-gregorio esposito</v>
      </c>
      <c r="F1645" t="str">
        <f t="shared" si="128"/>
        <v>Lost</v>
      </c>
      <c r="G1645" s="1">
        <f t="shared" si="129"/>
        <v>4</v>
      </c>
      <c r="H1645">
        <f t="shared" si="126"/>
        <v>1</v>
      </c>
      <c r="I1645" t="str">
        <f>INDEX(META!$B:$B,MATCH(B1645,META!$A:$A,0))</f>
        <v>Elves</v>
      </c>
      <c r="J1645" t="str">
        <f>INDEX(META!$B:$B,MATCH(D1645,META!$A:$A,0))</f>
        <v>Mono Blue Aggro</v>
      </c>
      <c r="K1645" t="str">
        <f t="shared" si="127"/>
        <v>Elves-Mono Blue Aggro</v>
      </c>
    </row>
    <row r="1646" spans="1:11" x14ac:dyDescent="0.3">
      <c r="A1646">
        <v>82</v>
      </c>
      <c r="B1646" t="s">
        <v>3068</v>
      </c>
      <c r="C1646" t="s">
        <v>26</v>
      </c>
      <c r="D1646" t="s">
        <v>1634</v>
      </c>
      <c r="E1646" s="1" t="str">
        <f t="shared" si="125"/>
        <v>Gianmarco Zampetti-Martin Martin</v>
      </c>
      <c r="F1646" t="str">
        <f t="shared" si="128"/>
        <v>Lost</v>
      </c>
      <c r="G1646" s="1">
        <f t="shared" si="129"/>
        <v>4</v>
      </c>
      <c r="H1646">
        <f t="shared" si="126"/>
        <v>1</v>
      </c>
      <c r="I1646" t="str">
        <f>INDEX(META!$B:$B,MATCH(B1646,META!$A:$A,0))</f>
        <v>Mono Blue Aggro</v>
      </c>
      <c r="J1646" t="str">
        <f>INDEX(META!$B:$B,MATCH(D1646,META!$A:$A,0))</f>
        <v>Izzet Terror</v>
      </c>
      <c r="K1646" t="str">
        <f t="shared" si="127"/>
        <v>Mono Blue Aggro-Izzet Terror</v>
      </c>
    </row>
    <row r="1647" spans="1:11" x14ac:dyDescent="0.3">
      <c r="A1647">
        <v>83</v>
      </c>
      <c r="B1647" t="s">
        <v>3207</v>
      </c>
      <c r="C1647" t="s">
        <v>25</v>
      </c>
      <c r="D1647" t="s">
        <v>983</v>
      </c>
      <c r="E1647" s="1" t="str">
        <f t="shared" si="125"/>
        <v>Martin Bakac-Siméon Aspe</v>
      </c>
      <c r="F1647" t="str">
        <f t="shared" si="128"/>
        <v>Won</v>
      </c>
      <c r="G1647" s="1">
        <f t="shared" si="129"/>
        <v>4</v>
      </c>
      <c r="H1647">
        <f t="shared" si="126"/>
        <v>1</v>
      </c>
      <c r="I1647" t="str">
        <f>INDEX(META!$B:$B,MATCH(B1647,META!$A:$A,0))</f>
        <v>Azorius Familiars</v>
      </c>
      <c r="J1647" t="str">
        <f>INDEX(META!$B:$B,MATCH(D1647,META!$A:$A,0))</f>
        <v>Mono Blue Aggro</v>
      </c>
      <c r="K1647" t="str">
        <f t="shared" si="127"/>
        <v>Azorius Familiars-Mono Blue Aggro</v>
      </c>
    </row>
    <row r="1648" spans="1:11" x14ac:dyDescent="0.3">
      <c r="A1648">
        <v>84</v>
      </c>
      <c r="B1648" t="s">
        <v>684</v>
      </c>
      <c r="C1648" t="s">
        <v>26</v>
      </c>
      <c r="D1648" t="s">
        <v>2211</v>
      </c>
      <c r="E1648" s="1" t="str">
        <f t="shared" si="125"/>
        <v>Lorenzo Bassi-Elio Casciola</v>
      </c>
      <c r="F1648" t="str">
        <f t="shared" si="128"/>
        <v>Lost</v>
      </c>
      <c r="G1648" s="1">
        <f t="shared" si="129"/>
        <v>4</v>
      </c>
      <c r="H1648">
        <f t="shared" si="126"/>
        <v>1</v>
      </c>
      <c r="I1648" t="str">
        <f>INDEX(META!$B:$B,MATCH(B1648,META!$A:$A,0))</f>
        <v>Mono Red Madness</v>
      </c>
      <c r="J1648" t="str">
        <f>INDEX(META!$B:$B,MATCH(D1648,META!$A:$A,0))</f>
        <v>Mono Red Madness</v>
      </c>
      <c r="K1648" t="str">
        <f t="shared" si="127"/>
        <v>Mono Red Madness-Mono Red Madness</v>
      </c>
    </row>
    <row r="1649" spans="1:11" x14ac:dyDescent="0.3">
      <c r="A1649">
        <v>85</v>
      </c>
      <c r="B1649" t="s">
        <v>2891</v>
      </c>
      <c r="C1649" t="s">
        <v>27</v>
      </c>
      <c r="D1649" t="s">
        <v>906</v>
      </c>
      <c r="E1649" s="1" t="str">
        <f t="shared" si="125"/>
        <v>Michele Gaimarri-Matteo Lunardi</v>
      </c>
      <c r="F1649" t="str">
        <f t="shared" si="128"/>
        <v>Lost</v>
      </c>
      <c r="G1649" s="1">
        <f t="shared" si="129"/>
        <v>4</v>
      </c>
      <c r="H1649">
        <f t="shared" si="126"/>
        <v>1</v>
      </c>
      <c r="I1649" t="str">
        <f>INDEX(META!$B:$B,MATCH(B1649,META!$A:$A,0))</f>
        <v>Elves</v>
      </c>
      <c r="J1649" t="str">
        <f>INDEX(META!$B:$B,MATCH(D1649,META!$A:$A,0))</f>
        <v>Rakdos Madness</v>
      </c>
      <c r="K1649" t="str">
        <f t="shared" si="127"/>
        <v>Elves-Rakdos Madness</v>
      </c>
    </row>
    <row r="1650" spans="1:11" x14ac:dyDescent="0.3">
      <c r="A1650">
        <v>86</v>
      </c>
      <c r="B1650" t="s">
        <v>2899</v>
      </c>
      <c r="C1650" t="s">
        <v>27</v>
      </c>
      <c r="D1650" t="s">
        <v>1607</v>
      </c>
      <c r="E1650" s="1" t="str">
        <f t="shared" si="125"/>
        <v>Agatino Giordano-Marco Paradiso</v>
      </c>
      <c r="F1650" t="str">
        <f t="shared" si="128"/>
        <v>Lost</v>
      </c>
      <c r="G1650" s="1">
        <f t="shared" si="129"/>
        <v>4</v>
      </c>
      <c r="H1650">
        <f t="shared" si="126"/>
        <v>1</v>
      </c>
      <c r="I1650" t="str">
        <f>INDEX(META!$B:$B,MATCH(B1650,META!$A:$A,0))</f>
        <v>Rakdos Madness</v>
      </c>
      <c r="J1650" t="str">
        <f>INDEX(META!$B:$B,MATCH(D1650,META!$A:$A,0))</f>
        <v>Gruul Monsters</v>
      </c>
      <c r="K1650" t="str">
        <f t="shared" si="127"/>
        <v>Rakdos Madness-Gruul Monsters</v>
      </c>
    </row>
    <row r="1651" spans="1:11" x14ac:dyDescent="0.3">
      <c r="A1651">
        <v>87</v>
      </c>
      <c r="B1651" t="s">
        <v>2927</v>
      </c>
      <c r="C1651" t="s">
        <v>26</v>
      </c>
      <c r="D1651" t="s">
        <v>772</v>
      </c>
      <c r="E1651" s="1" t="str">
        <f t="shared" si="125"/>
        <v>Riccardo Bandere-Gennaro Ucciero</v>
      </c>
      <c r="F1651" t="str">
        <f t="shared" si="128"/>
        <v>Lost</v>
      </c>
      <c r="G1651" s="1">
        <f t="shared" si="129"/>
        <v>4</v>
      </c>
      <c r="H1651">
        <f t="shared" si="126"/>
        <v>1</v>
      </c>
      <c r="I1651" t="str">
        <f>INDEX(META!$B:$B,MATCH(B1651,META!$A:$A,0))</f>
        <v>Mono Blue Aggro</v>
      </c>
      <c r="J1651" t="str">
        <f>INDEX(META!$B:$B,MATCH(D1651,META!$A:$A,0))</f>
        <v>Mono Red Madness</v>
      </c>
      <c r="K1651" t="str">
        <f t="shared" si="127"/>
        <v>Mono Blue Aggro-Mono Red Madness</v>
      </c>
    </row>
    <row r="1652" spans="1:11" x14ac:dyDescent="0.3">
      <c r="A1652">
        <v>88</v>
      </c>
      <c r="B1652" t="s">
        <v>119</v>
      </c>
      <c r="C1652" t="s">
        <v>26</v>
      </c>
      <c r="D1652" t="s">
        <v>3125</v>
      </c>
      <c r="E1652" s="1" t="str">
        <f t="shared" si="125"/>
        <v>Antonio De Simone-dario ermelli</v>
      </c>
      <c r="F1652" t="str">
        <f t="shared" si="128"/>
        <v>Lost</v>
      </c>
      <c r="G1652" s="1">
        <f t="shared" si="129"/>
        <v>4</v>
      </c>
      <c r="H1652">
        <f t="shared" si="126"/>
        <v>1</v>
      </c>
      <c r="I1652" t="str">
        <f>INDEX(META!$B:$B,MATCH(B1652,META!$A:$A,0))</f>
        <v>Gardens</v>
      </c>
      <c r="J1652" t="str">
        <f>INDEX(META!$B:$B,MATCH(D1652,META!$A:$A,0))</f>
        <v>Mono Red Synth</v>
      </c>
      <c r="K1652" t="str">
        <f t="shared" si="127"/>
        <v>Gardens-Mono Red Synth</v>
      </c>
    </row>
    <row r="1653" spans="1:11" x14ac:dyDescent="0.3">
      <c r="A1653">
        <v>89</v>
      </c>
      <c r="B1653" t="s">
        <v>268</v>
      </c>
      <c r="C1653" t="s">
        <v>29</v>
      </c>
      <c r="D1653" t="s">
        <v>1333</v>
      </c>
      <c r="E1653" s="1" t="str">
        <f t="shared" si="125"/>
        <v>giacomo vandelli-Dario Gentle</v>
      </c>
      <c r="F1653" t="str">
        <f t="shared" si="128"/>
        <v>Draw</v>
      </c>
      <c r="G1653" s="1">
        <f t="shared" si="129"/>
        <v>4</v>
      </c>
      <c r="H1653">
        <f t="shared" si="126"/>
        <v>1</v>
      </c>
      <c r="I1653" t="str">
        <f>INDEX(META!$B:$B,MATCH(B1653,META!$A:$A,0))</f>
        <v>Jund Wildfire</v>
      </c>
      <c r="J1653" t="str">
        <f>INDEX(META!$B:$B,MATCH(D1653,META!$A:$A,0))</f>
        <v>Jeskai Ephemerate</v>
      </c>
      <c r="K1653" t="str">
        <f t="shared" si="127"/>
        <v>Jund Wildfire-Jeskai Ephemerate</v>
      </c>
    </row>
    <row r="1654" spans="1:11" x14ac:dyDescent="0.3">
      <c r="A1654">
        <v>90</v>
      </c>
      <c r="B1654" t="s">
        <v>1438</v>
      </c>
      <c r="C1654" t="s">
        <v>26</v>
      </c>
      <c r="D1654" t="s">
        <v>189</v>
      </c>
      <c r="E1654" s="1" t="str">
        <f t="shared" si="125"/>
        <v>Giacinto Sannino-Riccardo Bonato</v>
      </c>
      <c r="F1654" t="str">
        <f t="shared" si="128"/>
        <v>Lost</v>
      </c>
      <c r="G1654" s="1">
        <f t="shared" si="129"/>
        <v>4</v>
      </c>
      <c r="H1654">
        <f t="shared" si="126"/>
        <v>1</v>
      </c>
      <c r="I1654" t="str">
        <f>INDEX(META!$B:$B,MATCH(B1654,META!$A:$A,0))</f>
        <v>Jund Wildfire</v>
      </c>
      <c r="J1654" t="str">
        <f>INDEX(META!$B:$B,MATCH(D1654,META!$A:$A,0))</f>
        <v>Jund Wildfire</v>
      </c>
      <c r="K1654" t="str">
        <f t="shared" si="127"/>
        <v>Jund Wildfire-Jund Wildfire</v>
      </c>
    </row>
    <row r="1655" spans="1:11" x14ac:dyDescent="0.3">
      <c r="A1655">
        <v>91</v>
      </c>
      <c r="B1655" t="s">
        <v>880</v>
      </c>
      <c r="C1655" t="s">
        <v>27</v>
      </c>
      <c r="D1655" t="s">
        <v>150</v>
      </c>
      <c r="E1655" s="1" t="str">
        <f t="shared" si="125"/>
        <v>Sergio Sánchez Ruiz-Matteo Costanzi</v>
      </c>
      <c r="F1655" t="str">
        <f t="shared" si="128"/>
        <v>Lost</v>
      </c>
      <c r="G1655" s="1">
        <f t="shared" si="129"/>
        <v>4</v>
      </c>
      <c r="H1655">
        <f t="shared" si="126"/>
        <v>1</v>
      </c>
      <c r="I1655" t="str">
        <f>INDEX(META!$B:$B,MATCH(B1655,META!$A:$A,0))</f>
        <v>Mono Black Sacrifice</v>
      </c>
      <c r="J1655" t="str">
        <f>INDEX(META!$B:$B,MATCH(D1655,META!$A:$A,0))</f>
        <v>Gardens</v>
      </c>
      <c r="K1655" t="str">
        <f t="shared" si="127"/>
        <v>Mono Black Sacrifice-Gardens</v>
      </c>
    </row>
    <row r="1656" spans="1:11" x14ac:dyDescent="0.3">
      <c r="A1656">
        <v>92</v>
      </c>
      <c r="B1656" t="s">
        <v>1850</v>
      </c>
      <c r="C1656" t="s">
        <v>28</v>
      </c>
      <c r="D1656" t="s">
        <v>401</v>
      </c>
      <c r="E1656" s="1" t="str">
        <f t="shared" si="125"/>
        <v>Pietro Carocci-Luca Acquarone</v>
      </c>
      <c r="F1656" t="str">
        <f t="shared" si="128"/>
        <v>Won</v>
      </c>
      <c r="G1656" s="1">
        <f t="shared" si="129"/>
        <v>4</v>
      </c>
      <c r="H1656">
        <f t="shared" si="126"/>
        <v>1</v>
      </c>
      <c r="I1656" t="str">
        <f>INDEX(META!$B:$B,MATCH(B1656,META!$A:$A,0))</f>
        <v>Caw Gate</v>
      </c>
      <c r="J1656" t="str">
        <f>INDEX(META!$B:$B,MATCH(D1656,META!$A:$A,0))</f>
        <v>Mono Blue Aggro</v>
      </c>
      <c r="K1656" t="str">
        <f t="shared" si="127"/>
        <v>Caw Gate-Mono Blue Aggro</v>
      </c>
    </row>
    <row r="1657" spans="1:11" x14ac:dyDescent="0.3">
      <c r="A1657">
        <v>93</v>
      </c>
      <c r="B1657" t="s">
        <v>1201</v>
      </c>
      <c r="C1657" t="s">
        <v>27</v>
      </c>
      <c r="D1657" t="s">
        <v>307</v>
      </c>
      <c r="E1657" s="1" t="str">
        <f t="shared" si="125"/>
        <v>Lorenzo Costosi-Giacomo Giuliani</v>
      </c>
      <c r="F1657" t="str">
        <f t="shared" si="128"/>
        <v>Lost</v>
      </c>
      <c r="G1657" s="1">
        <f t="shared" si="129"/>
        <v>4</v>
      </c>
      <c r="H1657">
        <f t="shared" si="126"/>
        <v>1</v>
      </c>
      <c r="I1657" t="str">
        <f>INDEX(META!$B:$B,MATCH(B1657,META!$A:$A,0))</f>
        <v>Jund Wildfire</v>
      </c>
      <c r="J1657" t="str">
        <f>INDEX(META!$B:$B,MATCH(D1657,META!$A:$A,0))</f>
        <v>Jund Wildfire</v>
      </c>
      <c r="K1657" t="str">
        <f t="shared" si="127"/>
        <v>Jund Wildfire-Jund Wildfire</v>
      </c>
    </row>
    <row r="1658" spans="1:11" x14ac:dyDescent="0.3">
      <c r="A1658">
        <v>94</v>
      </c>
      <c r="B1658" t="s">
        <v>2003</v>
      </c>
      <c r="C1658" t="s">
        <v>26</v>
      </c>
      <c r="D1658" t="s">
        <v>1116</v>
      </c>
      <c r="E1658" s="1" t="str">
        <f t="shared" si="125"/>
        <v>Benni Sanò-Paolo De Cesaris</v>
      </c>
      <c r="F1658" t="str">
        <f t="shared" si="128"/>
        <v>Lost</v>
      </c>
      <c r="G1658" s="1">
        <f t="shared" si="129"/>
        <v>4</v>
      </c>
      <c r="H1658">
        <f t="shared" si="126"/>
        <v>1</v>
      </c>
      <c r="I1658" t="str">
        <f>INDEX(META!$B:$B,MATCH(B1658,META!$A:$A,0))</f>
        <v>Jund Wildfire</v>
      </c>
      <c r="J1658" t="str">
        <f>INDEX(META!$B:$B,MATCH(D1658,META!$A:$A,0))</f>
        <v>Elves</v>
      </c>
      <c r="K1658" t="str">
        <f t="shared" si="127"/>
        <v>Jund Wildfire-Elves</v>
      </c>
    </row>
    <row r="1659" spans="1:11" x14ac:dyDescent="0.3">
      <c r="A1659">
        <v>95</v>
      </c>
      <c r="B1659" t="s">
        <v>1489</v>
      </c>
      <c r="C1659" t="s">
        <v>26</v>
      </c>
      <c r="D1659" t="s">
        <v>405</v>
      </c>
      <c r="E1659" s="1" t="str">
        <f t="shared" si="125"/>
        <v>Matteo Riccardi-Nicola Masoero</v>
      </c>
      <c r="F1659" t="str">
        <f t="shared" si="128"/>
        <v>Lost</v>
      </c>
      <c r="G1659" s="1">
        <f t="shared" si="129"/>
        <v>4</v>
      </c>
      <c r="H1659">
        <f t="shared" si="126"/>
        <v>1</v>
      </c>
      <c r="I1659" t="str">
        <f>INDEX(META!$B:$B,MATCH(B1659,META!$A:$A,0))</f>
        <v>Gruul Monsters</v>
      </c>
      <c r="J1659" t="str">
        <f>INDEX(META!$B:$B,MATCH(D1659,META!$A:$A,0))</f>
        <v>Jund Wildfire</v>
      </c>
      <c r="K1659" t="str">
        <f t="shared" si="127"/>
        <v>Gruul Monsters-Jund Wildfire</v>
      </c>
    </row>
    <row r="1660" spans="1:11" x14ac:dyDescent="0.3">
      <c r="A1660">
        <v>96</v>
      </c>
      <c r="B1660" t="s">
        <v>3080</v>
      </c>
      <c r="C1660" t="s">
        <v>26</v>
      </c>
      <c r="D1660" t="s">
        <v>3179</v>
      </c>
      <c r="E1660" s="1" t="str">
        <f t="shared" si="125"/>
        <v>Daniele Morri-Alberto Casto</v>
      </c>
      <c r="F1660" t="str">
        <f t="shared" si="128"/>
        <v>Lost</v>
      </c>
      <c r="G1660" s="1">
        <f t="shared" si="129"/>
        <v>4</v>
      </c>
      <c r="H1660">
        <f t="shared" si="126"/>
        <v>1</v>
      </c>
      <c r="I1660" t="str">
        <f>INDEX(META!$B:$B,MATCH(B1660,META!$A:$A,0))</f>
        <v>Mono Blue Aggro</v>
      </c>
      <c r="J1660" t="str">
        <f>INDEX(META!$B:$B,MATCH(D1660,META!$A:$A,0))</f>
        <v>Izzet Terror</v>
      </c>
      <c r="K1660" t="str">
        <f t="shared" si="127"/>
        <v>Mono Blue Aggro-Izzet Terror</v>
      </c>
    </row>
    <row r="1661" spans="1:11" x14ac:dyDescent="0.3">
      <c r="A1661">
        <v>97</v>
      </c>
      <c r="B1661" t="s">
        <v>1306</v>
      </c>
      <c r="C1661" t="s">
        <v>25</v>
      </c>
      <c r="D1661" t="s">
        <v>344</v>
      </c>
      <c r="E1661" s="1" t="str">
        <f t="shared" si="125"/>
        <v>Francesco Pelacani-Dylan Bellon</v>
      </c>
      <c r="F1661" t="str">
        <f t="shared" si="128"/>
        <v>Won</v>
      </c>
      <c r="G1661" s="1">
        <f t="shared" si="129"/>
        <v>4</v>
      </c>
      <c r="H1661">
        <f t="shared" si="126"/>
        <v>1</v>
      </c>
      <c r="I1661" t="str">
        <f>INDEX(META!$B:$B,MATCH(B1661,META!$A:$A,0))</f>
        <v>Mono Blue Terror</v>
      </c>
      <c r="J1661" t="str">
        <f>INDEX(META!$B:$B,MATCH(D1661,META!$A:$A,0))</f>
        <v>Jund Wildfire</v>
      </c>
      <c r="K1661" t="str">
        <f t="shared" si="127"/>
        <v>Mono Blue Terror-Jund Wildfire</v>
      </c>
    </row>
    <row r="1662" spans="1:11" x14ac:dyDescent="0.3">
      <c r="A1662">
        <v>98</v>
      </c>
      <c r="B1662" t="s">
        <v>1911</v>
      </c>
      <c r="C1662" t="s">
        <v>26</v>
      </c>
      <c r="D1662" t="s">
        <v>178</v>
      </c>
      <c r="E1662" s="1" t="str">
        <f t="shared" si="125"/>
        <v>Claudio Cesaretti-Roberto Brognoli</v>
      </c>
      <c r="F1662" t="str">
        <f t="shared" si="128"/>
        <v>Lost</v>
      </c>
      <c r="G1662" s="1">
        <f t="shared" si="129"/>
        <v>4</v>
      </c>
      <c r="H1662">
        <f t="shared" si="126"/>
        <v>1</v>
      </c>
      <c r="I1662" t="str">
        <f>INDEX(META!$B:$B,MATCH(B1662,META!$A:$A,0))</f>
        <v>Jeskai Ephemerate</v>
      </c>
      <c r="J1662" t="str">
        <f>INDEX(META!$B:$B,MATCH(D1662,META!$A:$A,0))</f>
        <v>Flicker Tron</v>
      </c>
      <c r="K1662" t="str">
        <f t="shared" si="127"/>
        <v>Jeskai Ephemerate-Flicker Tron</v>
      </c>
    </row>
    <row r="1663" spans="1:11" x14ac:dyDescent="0.3">
      <c r="A1663">
        <v>99</v>
      </c>
      <c r="B1663" t="s">
        <v>531</v>
      </c>
      <c r="C1663" t="s">
        <v>25</v>
      </c>
      <c r="D1663" t="s">
        <v>130</v>
      </c>
      <c r="E1663" s="1" t="str">
        <f t="shared" si="125"/>
        <v>Michele Cristofani-Matteo Ficorilli</v>
      </c>
      <c r="F1663" t="str">
        <f t="shared" si="128"/>
        <v>Won</v>
      </c>
      <c r="G1663" s="1">
        <f t="shared" si="129"/>
        <v>4</v>
      </c>
      <c r="H1663">
        <f t="shared" si="126"/>
        <v>1</v>
      </c>
      <c r="I1663" t="str">
        <f>INDEX(META!$B:$B,MATCH(B1663,META!$A:$A,0))</f>
        <v>Altar Tron</v>
      </c>
      <c r="J1663" t="str">
        <f>INDEX(META!$B:$B,MATCH(D1663,META!$A:$A,0))</f>
        <v>Mardu Synth</v>
      </c>
      <c r="K1663" t="str">
        <f t="shared" si="127"/>
        <v>Altar Tron-Mardu Synth</v>
      </c>
    </row>
    <row r="1664" spans="1:11" x14ac:dyDescent="0.3">
      <c r="A1664">
        <v>100</v>
      </c>
      <c r="B1664" t="s">
        <v>990</v>
      </c>
      <c r="C1664" t="s">
        <v>26</v>
      </c>
      <c r="D1664" t="s">
        <v>956</v>
      </c>
      <c r="E1664" s="1" t="str">
        <f t="shared" si="125"/>
        <v>Edoardo Mantovani-Gianluigi Carrara</v>
      </c>
      <c r="F1664" t="str">
        <f t="shared" si="128"/>
        <v>Lost</v>
      </c>
      <c r="G1664" s="1">
        <f t="shared" si="129"/>
        <v>4</v>
      </c>
      <c r="H1664">
        <f t="shared" si="126"/>
        <v>1</v>
      </c>
      <c r="I1664" t="str">
        <f>INDEX(META!$B:$B,MATCH(B1664,META!$A:$A,0))</f>
        <v>Azorius Familiars</v>
      </c>
      <c r="J1664" t="str">
        <f>INDEX(META!$B:$B,MATCH(D1664,META!$A:$A,0))</f>
        <v>Gardens</v>
      </c>
      <c r="K1664" t="str">
        <f t="shared" si="127"/>
        <v>Azorius Familiars-Gardens</v>
      </c>
    </row>
    <row r="1665" spans="1:11" x14ac:dyDescent="0.3">
      <c r="A1665">
        <v>101</v>
      </c>
      <c r="B1665" t="s">
        <v>98</v>
      </c>
      <c r="C1665" t="s">
        <v>25</v>
      </c>
      <c r="D1665" t="s">
        <v>661</v>
      </c>
      <c r="E1665" s="1" t="str">
        <f t="shared" ref="E1665:E1728" si="130">B1665&amp;"-"&amp;D1665</f>
        <v>Alessandro Miotto-Alessio Muscio</v>
      </c>
      <c r="F1665" t="str">
        <f t="shared" si="128"/>
        <v>Won</v>
      </c>
      <c r="G1665" s="1">
        <f t="shared" si="129"/>
        <v>4</v>
      </c>
      <c r="H1665">
        <f t="shared" si="126"/>
        <v>1</v>
      </c>
      <c r="I1665" t="str">
        <f>INDEX(META!$B:$B,MATCH(B1665,META!$A:$A,0))</f>
        <v>High Tide Combo</v>
      </c>
      <c r="J1665" t="str">
        <f>INDEX(META!$B:$B,MATCH(D1665,META!$A:$A,0))</f>
        <v>Elves</v>
      </c>
      <c r="K1665" t="str">
        <f t="shared" si="127"/>
        <v>High Tide Combo-Elves</v>
      </c>
    </row>
    <row r="1666" spans="1:11" x14ac:dyDescent="0.3">
      <c r="A1666">
        <v>102</v>
      </c>
      <c r="B1666" t="s">
        <v>2767</v>
      </c>
      <c r="C1666" t="s">
        <v>28</v>
      </c>
      <c r="D1666" t="s">
        <v>1747</v>
      </c>
      <c r="E1666" s="1" t="str">
        <f t="shared" si="130"/>
        <v>Jari Rentsch-Giulio Zorzi</v>
      </c>
      <c r="F1666" t="str">
        <f t="shared" si="128"/>
        <v>Won</v>
      </c>
      <c r="G1666" s="1">
        <f t="shared" si="129"/>
        <v>4</v>
      </c>
      <c r="H1666">
        <f t="shared" ref="H1666:H1729" si="131">AND(I1666&gt;0,J1666&gt;0)*1</f>
        <v>1</v>
      </c>
      <c r="I1666" t="str">
        <f>INDEX(META!$B:$B,MATCH(B1666,META!$A:$A,0))</f>
        <v>Rakdos Madness</v>
      </c>
      <c r="J1666" t="str">
        <f>INDEX(META!$B:$B,MATCH(D1666,META!$A:$A,0))</f>
        <v>Jeskai Ephemerate</v>
      </c>
      <c r="K1666" t="str">
        <f t="shared" ref="K1666:K1729" si="132">I1666&amp;"-"&amp;J1666</f>
        <v>Rakdos Madness-Jeskai Ephemerate</v>
      </c>
    </row>
    <row r="1667" spans="1:11" x14ac:dyDescent="0.3">
      <c r="A1667">
        <v>103</v>
      </c>
      <c r="B1667" t="s">
        <v>210</v>
      </c>
      <c r="C1667" t="s">
        <v>26</v>
      </c>
      <c r="D1667" t="s">
        <v>287</v>
      </c>
      <c r="E1667" s="1" t="str">
        <f t="shared" si="130"/>
        <v>Mislav Dinarina-Matteo Cirigliano</v>
      </c>
      <c r="F1667" t="str">
        <f t="shared" ref="F1667:F1730" si="133">_xlfn.TEXTBEFORE(C1667," ")</f>
        <v>Lost</v>
      </c>
      <c r="G1667" s="1">
        <f t="shared" ref="G1667:G1730" si="134">IF(A1667&gt;=A1666,G1666,G1666+1)</f>
        <v>4</v>
      </c>
      <c r="H1667">
        <f t="shared" si="131"/>
        <v>1</v>
      </c>
      <c r="I1667" t="str">
        <f>INDEX(META!$B:$B,MATCH(B1667,META!$A:$A,0))</f>
        <v>Boros Bully</v>
      </c>
      <c r="J1667" t="str">
        <f>INDEX(META!$B:$B,MATCH(D1667,META!$A:$A,0))</f>
        <v>Jund Wildfire</v>
      </c>
      <c r="K1667" t="str">
        <f t="shared" si="132"/>
        <v>Boros Bully-Jund Wildfire</v>
      </c>
    </row>
    <row r="1668" spans="1:11" x14ac:dyDescent="0.3">
      <c r="A1668">
        <v>104</v>
      </c>
      <c r="B1668" t="s">
        <v>161</v>
      </c>
      <c r="C1668" t="s">
        <v>26</v>
      </c>
      <c r="D1668" t="s">
        <v>2620</v>
      </c>
      <c r="E1668" s="1" t="str">
        <f t="shared" si="130"/>
        <v>Davide Zemmi-Michele Zino</v>
      </c>
      <c r="F1668" t="str">
        <f t="shared" si="133"/>
        <v>Lost</v>
      </c>
      <c r="G1668" s="1">
        <f t="shared" si="134"/>
        <v>4</v>
      </c>
      <c r="H1668">
        <f t="shared" si="131"/>
        <v>1</v>
      </c>
      <c r="I1668" t="str">
        <f>INDEX(META!$B:$B,MATCH(B1668,META!$A:$A,0))</f>
        <v>Mono Red Madness</v>
      </c>
      <c r="J1668" t="str">
        <f>INDEX(META!$B:$B,MATCH(D1668,META!$A:$A,0))</f>
        <v>Dimir Terror</v>
      </c>
      <c r="K1668" t="str">
        <f t="shared" si="132"/>
        <v>Mono Red Madness-Dimir Terror</v>
      </c>
    </row>
    <row r="1669" spans="1:11" x14ac:dyDescent="0.3">
      <c r="A1669">
        <v>105</v>
      </c>
      <c r="B1669" t="s">
        <v>1622</v>
      </c>
      <c r="C1669" t="s">
        <v>25</v>
      </c>
      <c r="D1669" t="s">
        <v>330</v>
      </c>
      <c r="E1669" s="1" t="str">
        <f t="shared" si="130"/>
        <v>Matteo Lugaresi-Nicolò Colombo</v>
      </c>
      <c r="F1669" t="str">
        <f t="shared" si="133"/>
        <v>Won</v>
      </c>
      <c r="G1669" s="1">
        <f t="shared" si="134"/>
        <v>4</v>
      </c>
      <c r="H1669">
        <f t="shared" si="131"/>
        <v>1</v>
      </c>
      <c r="I1669" t="str">
        <f>INDEX(META!$B:$B,MATCH(B1669,META!$A:$A,0))</f>
        <v>Mono Blue Aggro</v>
      </c>
      <c r="J1669" t="str">
        <f>INDEX(META!$B:$B,MATCH(D1669,META!$A:$A,0))</f>
        <v>Mono Blue Aggro</v>
      </c>
      <c r="K1669" t="str">
        <f t="shared" si="132"/>
        <v>Mono Blue Aggro-Mono Blue Aggro</v>
      </c>
    </row>
    <row r="1670" spans="1:11" x14ac:dyDescent="0.3">
      <c r="A1670">
        <v>106</v>
      </c>
      <c r="B1670" t="s">
        <v>364</v>
      </c>
      <c r="C1670" t="s">
        <v>26</v>
      </c>
      <c r="D1670" t="s">
        <v>186</v>
      </c>
      <c r="E1670" s="1" t="str">
        <f t="shared" si="130"/>
        <v>Fulvio Romiti-Lorenzo Lamberti</v>
      </c>
      <c r="F1670" t="str">
        <f t="shared" si="133"/>
        <v>Lost</v>
      </c>
      <c r="G1670" s="1">
        <f t="shared" si="134"/>
        <v>4</v>
      </c>
      <c r="H1670">
        <f t="shared" si="131"/>
        <v>1</v>
      </c>
      <c r="I1670" t="str">
        <f>INDEX(META!$B:$B,MATCH(B1670,META!$A:$A,0))</f>
        <v>Mono Red Synth</v>
      </c>
      <c r="J1670" t="str">
        <f>INDEX(META!$B:$B,MATCH(D1670,META!$A:$A,0))</f>
        <v>Jund Wildfire</v>
      </c>
      <c r="K1670" t="str">
        <f t="shared" si="132"/>
        <v>Mono Red Synth-Jund Wildfire</v>
      </c>
    </row>
    <row r="1671" spans="1:11" x14ac:dyDescent="0.3">
      <c r="A1671">
        <v>107</v>
      </c>
      <c r="B1671" t="s">
        <v>431</v>
      </c>
      <c r="C1671" t="s">
        <v>26</v>
      </c>
      <c r="D1671" t="s">
        <v>366</v>
      </c>
      <c r="E1671" s="1" t="str">
        <f t="shared" si="130"/>
        <v>Nicola Santo-Alessio Breviglieri</v>
      </c>
      <c r="F1671" t="str">
        <f t="shared" si="133"/>
        <v>Lost</v>
      </c>
      <c r="G1671" s="1">
        <f t="shared" si="134"/>
        <v>4</v>
      </c>
      <c r="H1671">
        <f t="shared" si="131"/>
        <v>1</v>
      </c>
      <c r="I1671" t="str">
        <f>INDEX(META!$B:$B,MATCH(B1671,META!$A:$A,0))</f>
        <v>Mono Blue Terror</v>
      </c>
      <c r="J1671" t="str">
        <f>INDEX(META!$B:$B,MATCH(D1671,META!$A:$A,0))</f>
        <v>Dredge</v>
      </c>
      <c r="K1671" t="str">
        <f t="shared" si="132"/>
        <v>Mono Blue Terror-Dredge</v>
      </c>
    </row>
    <row r="1672" spans="1:11" x14ac:dyDescent="0.3">
      <c r="A1672">
        <v>108</v>
      </c>
      <c r="B1672" t="s">
        <v>677</v>
      </c>
      <c r="C1672" t="s">
        <v>26</v>
      </c>
      <c r="D1672" t="s">
        <v>341</v>
      </c>
      <c r="E1672" s="1" t="str">
        <f t="shared" si="130"/>
        <v>Antonio Guerriero-Mirto Musci</v>
      </c>
      <c r="F1672" t="str">
        <f t="shared" si="133"/>
        <v>Lost</v>
      </c>
      <c r="G1672" s="1">
        <f t="shared" si="134"/>
        <v>4</v>
      </c>
      <c r="H1672">
        <f t="shared" si="131"/>
        <v>1</v>
      </c>
      <c r="I1672" t="str">
        <f>INDEX(META!$B:$B,MATCH(B1672,META!$A:$A,0))</f>
        <v>Turbo Exhume</v>
      </c>
      <c r="J1672" t="str">
        <f>INDEX(META!$B:$B,MATCH(D1672,META!$A:$A,0))</f>
        <v>Mono Blue Terror</v>
      </c>
      <c r="K1672" t="str">
        <f t="shared" si="132"/>
        <v>Turbo Exhume-Mono Blue Terror</v>
      </c>
    </row>
    <row r="1673" spans="1:11" x14ac:dyDescent="0.3">
      <c r="A1673">
        <v>109</v>
      </c>
      <c r="B1673" t="s">
        <v>202</v>
      </c>
      <c r="C1673" t="s">
        <v>28</v>
      </c>
      <c r="D1673" t="s">
        <v>272</v>
      </c>
      <c r="E1673" s="1" t="str">
        <f t="shared" si="130"/>
        <v>Bastien Nollet-Joseph Dessaix</v>
      </c>
      <c r="F1673" t="str">
        <f t="shared" si="133"/>
        <v>Won</v>
      </c>
      <c r="G1673" s="1">
        <f t="shared" si="134"/>
        <v>4</v>
      </c>
      <c r="H1673">
        <f t="shared" si="131"/>
        <v>1</v>
      </c>
      <c r="I1673" t="str">
        <f>INDEX(META!$B:$B,MATCH(B1673,META!$A:$A,0))</f>
        <v>Boros Synth</v>
      </c>
      <c r="J1673" t="str">
        <f>INDEX(META!$B:$B,MATCH(D1673,META!$A:$A,0))</f>
        <v>Mono Red Madness</v>
      </c>
      <c r="K1673" t="str">
        <f t="shared" si="132"/>
        <v>Boros Synth-Mono Red Madness</v>
      </c>
    </row>
    <row r="1674" spans="1:11" x14ac:dyDescent="0.3">
      <c r="A1674">
        <v>110</v>
      </c>
      <c r="B1674" t="s">
        <v>294</v>
      </c>
      <c r="C1674" t="s">
        <v>26</v>
      </c>
      <c r="D1674" t="s">
        <v>2307</v>
      </c>
      <c r="E1674" s="1" t="str">
        <f t="shared" si="130"/>
        <v>Andrea Uccello-Antonio Becatti</v>
      </c>
      <c r="F1674" t="str">
        <f t="shared" si="133"/>
        <v>Lost</v>
      </c>
      <c r="G1674" s="1">
        <f t="shared" si="134"/>
        <v>4</v>
      </c>
      <c r="H1674">
        <f t="shared" si="131"/>
        <v>1</v>
      </c>
      <c r="I1674" t="str">
        <f>INDEX(META!$B:$B,MATCH(B1674,META!$A:$A,0))</f>
        <v>Dredge</v>
      </c>
      <c r="J1674" t="str">
        <f>INDEX(META!$B:$B,MATCH(D1674,META!$A:$A,0))</f>
        <v>Jund Wildfire</v>
      </c>
      <c r="K1674" t="str">
        <f t="shared" si="132"/>
        <v>Dredge-Jund Wildfire</v>
      </c>
    </row>
    <row r="1675" spans="1:11" x14ac:dyDescent="0.3">
      <c r="A1675">
        <v>111</v>
      </c>
      <c r="B1675" t="s">
        <v>1195</v>
      </c>
      <c r="C1675" t="s">
        <v>28</v>
      </c>
      <c r="D1675" t="s">
        <v>434</v>
      </c>
      <c r="E1675" s="1" t="str">
        <f t="shared" si="130"/>
        <v>Luigi Pirrera-Giacomo Dioguardi</v>
      </c>
      <c r="F1675" t="str">
        <f t="shared" si="133"/>
        <v>Won</v>
      </c>
      <c r="G1675" s="1">
        <f t="shared" si="134"/>
        <v>4</v>
      </c>
      <c r="H1675">
        <f t="shared" si="131"/>
        <v>1</v>
      </c>
      <c r="I1675" t="str">
        <f>INDEX(META!$B:$B,MATCH(B1675,META!$A:$A,0))</f>
        <v>Grixis Affinity</v>
      </c>
      <c r="J1675" t="str">
        <f>INDEX(META!$B:$B,MATCH(D1675,META!$A:$A,0))</f>
        <v>Jund Wildfire</v>
      </c>
      <c r="K1675" t="str">
        <f t="shared" si="132"/>
        <v>Grixis Affinity-Jund Wildfire</v>
      </c>
    </row>
    <row r="1676" spans="1:11" x14ac:dyDescent="0.3">
      <c r="A1676">
        <v>112</v>
      </c>
      <c r="B1676" t="s">
        <v>384</v>
      </c>
      <c r="C1676" t="s">
        <v>25</v>
      </c>
      <c r="D1676" t="s">
        <v>1326</v>
      </c>
      <c r="E1676" s="1" t="str">
        <f t="shared" si="130"/>
        <v>Lahiri Cristofori-Carlo Corsentino</v>
      </c>
      <c r="F1676" t="str">
        <f t="shared" si="133"/>
        <v>Won</v>
      </c>
      <c r="G1676" s="1">
        <f t="shared" si="134"/>
        <v>4</v>
      </c>
      <c r="H1676">
        <f t="shared" si="131"/>
        <v>1</v>
      </c>
      <c r="I1676" t="str">
        <f>INDEX(META!$B:$B,MATCH(B1676,META!$A:$A,0))</f>
        <v>Mono Red Madness</v>
      </c>
      <c r="J1676" t="str">
        <f>INDEX(META!$B:$B,MATCH(D1676,META!$A:$A,0))</f>
        <v>Walls</v>
      </c>
      <c r="K1676" t="str">
        <f t="shared" si="132"/>
        <v>Mono Red Madness-Walls</v>
      </c>
    </row>
    <row r="1677" spans="1:11" x14ac:dyDescent="0.3">
      <c r="A1677">
        <v>113</v>
      </c>
      <c r="B1677" t="s">
        <v>190</v>
      </c>
      <c r="C1677" t="s">
        <v>25</v>
      </c>
      <c r="D1677" t="s">
        <v>2062</v>
      </c>
      <c r="E1677" s="1" t="str">
        <f t="shared" si="130"/>
        <v>Giacomo Marola-Pietrangelo Manco</v>
      </c>
      <c r="F1677" t="str">
        <f t="shared" si="133"/>
        <v>Won</v>
      </c>
      <c r="G1677" s="1">
        <f t="shared" si="134"/>
        <v>4</v>
      </c>
      <c r="H1677">
        <f t="shared" si="131"/>
        <v>1</v>
      </c>
      <c r="I1677" t="str">
        <f>INDEX(META!$B:$B,MATCH(B1677,META!$A:$A,0))</f>
        <v>Mono Red Synth</v>
      </c>
      <c r="J1677" t="str">
        <f>INDEX(META!$B:$B,MATCH(D1677,META!$A:$A,0))</f>
        <v>Flicker Tron</v>
      </c>
      <c r="K1677" t="str">
        <f t="shared" si="132"/>
        <v>Mono Red Synth-Flicker Tron</v>
      </c>
    </row>
    <row r="1678" spans="1:11" x14ac:dyDescent="0.3">
      <c r="A1678">
        <v>114</v>
      </c>
      <c r="B1678" t="s">
        <v>432</v>
      </c>
      <c r="C1678" t="s">
        <v>27</v>
      </c>
      <c r="D1678" t="s">
        <v>1379</v>
      </c>
      <c r="E1678" s="1" t="str">
        <f t="shared" si="130"/>
        <v>Giulio Regis-Dario Boniburini</v>
      </c>
      <c r="F1678" t="str">
        <f t="shared" si="133"/>
        <v>Lost</v>
      </c>
      <c r="G1678" s="1">
        <f t="shared" si="134"/>
        <v>4</v>
      </c>
      <c r="H1678">
        <f t="shared" si="131"/>
        <v>1</v>
      </c>
      <c r="I1678" t="str">
        <f>INDEX(META!$B:$B,MATCH(B1678,META!$A:$A,0))</f>
        <v>Azorius Familiars</v>
      </c>
      <c r="J1678" t="str">
        <f>INDEX(META!$B:$B,MATCH(D1678,META!$A:$A,0))</f>
        <v>Gruul Monsters</v>
      </c>
      <c r="K1678" t="str">
        <f t="shared" si="132"/>
        <v>Azorius Familiars-Gruul Monsters</v>
      </c>
    </row>
    <row r="1679" spans="1:11" x14ac:dyDescent="0.3">
      <c r="A1679">
        <v>115</v>
      </c>
      <c r="B1679" t="s">
        <v>224</v>
      </c>
      <c r="C1679" t="s">
        <v>28</v>
      </c>
      <c r="D1679" t="s">
        <v>133</v>
      </c>
      <c r="E1679" s="1" t="str">
        <f t="shared" si="130"/>
        <v>Matteo Beretta-Andrea Cossu</v>
      </c>
      <c r="F1679" t="str">
        <f t="shared" si="133"/>
        <v>Won</v>
      </c>
      <c r="G1679" s="1">
        <f t="shared" si="134"/>
        <v>4</v>
      </c>
      <c r="H1679">
        <f t="shared" si="131"/>
        <v>1</v>
      </c>
      <c r="I1679" t="str">
        <f>INDEX(META!$B:$B,MATCH(B1679,META!$A:$A,0))</f>
        <v>Rakdos Madness</v>
      </c>
      <c r="J1679" t="str">
        <f>INDEX(META!$B:$B,MATCH(D1679,META!$A:$A,0))</f>
        <v>High Tide Combo</v>
      </c>
      <c r="K1679" t="str">
        <f t="shared" si="132"/>
        <v>Rakdos Madness-High Tide Combo</v>
      </c>
    </row>
    <row r="1680" spans="1:11" x14ac:dyDescent="0.3">
      <c r="A1680">
        <v>116</v>
      </c>
      <c r="B1680" t="s">
        <v>1612</v>
      </c>
      <c r="C1680" t="s">
        <v>27</v>
      </c>
      <c r="D1680" t="s">
        <v>237</v>
      </c>
      <c r="E1680" s="1" t="str">
        <f t="shared" si="130"/>
        <v>Gabriele Longo-Lorenzo Pollone</v>
      </c>
      <c r="F1680" t="str">
        <f t="shared" si="133"/>
        <v>Lost</v>
      </c>
      <c r="G1680" s="1">
        <f t="shared" si="134"/>
        <v>4</v>
      </c>
      <c r="H1680">
        <f t="shared" si="131"/>
        <v>1</v>
      </c>
      <c r="I1680" t="str">
        <f>INDEX(META!$B:$B,MATCH(B1680,META!$A:$A,0))</f>
        <v>Rakdos Madness</v>
      </c>
      <c r="J1680" t="str">
        <f>INDEX(META!$B:$B,MATCH(D1680,META!$A:$A,0))</f>
        <v>Jund Wildfire</v>
      </c>
      <c r="K1680" t="str">
        <f t="shared" si="132"/>
        <v>Rakdos Madness-Jund Wildfire</v>
      </c>
    </row>
    <row r="1681" spans="1:11" x14ac:dyDescent="0.3">
      <c r="A1681">
        <v>117</v>
      </c>
      <c r="B1681" t="s">
        <v>303</v>
      </c>
      <c r="C1681" t="s">
        <v>27</v>
      </c>
      <c r="D1681" t="s">
        <v>1808</v>
      </c>
      <c r="E1681" s="1" t="str">
        <f t="shared" si="130"/>
        <v>Simone Ortelli-Kristijan Kondić</v>
      </c>
      <c r="F1681" t="str">
        <f t="shared" si="133"/>
        <v>Lost</v>
      </c>
      <c r="G1681" s="1">
        <f t="shared" si="134"/>
        <v>4</v>
      </c>
      <c r="H1681">
        <f t="shared" si="131"/>
        <v>1</v>
      </c>
      <c r="I1681" t="str">
        <f>INDEX(META!$B:$B,MATCH(B1681,META!$A:$A,0))</f>
        <v>White Weenie</v>
      </c>
      <c r="J1681" t="str">
        <f>INDEX(META!$B:$B,MATCH(D1681,META!$A:$A,0))</f>
        <v>High Tide Combo</v>
      </c>
      <c r="K1681" t="str">
        <f t="shared" si="132"/>
        <v>White Weenie-High Tide Combo</v>
      </c>
    </row>
    <row r="1682" spans="1:11" x14ac:dyDescent="0.3">
      <c r="A1682">
        <v>118</v>
      </c>
      <c r="B1682" t="s">
        <v>443</v>
      </c>
      <c r="C1682" t="s">
        <v>28</v>
      </c>
      <c r="D1682" t="s">
        <v>3246</v>
      </c>
      <c r="E1682" s="1" t="str">
        <f t="shared" si="130"/>
        <v>Samuele Corbetta-Francesco Redaelli</v>
      </c>
      <c r="F1682" t="str">
        <f t="shared" si="133"/>
        <v>Won</v>
      </c>
      <c r="G1682" s="1">
        <f t="shared" si="134"/>
        <v>4</v>
      </c>
      <c r="H1682">
        <f t="shared" si="131"/>
        <v>1</v>
      </c>
      <c r="I1682" t="str">
        <f>INDEX(META!$B:$B,MATCH(B1682,META!$A:$A,0))</f>
        <v>Mono Red Synth</v>
      </c>
      <c r="J1682" t="str">
        <f>INDEX(META!$B:$B,MATCH(D1682,META!$A:$A,0))</f>
        <v>High Tide Combo</v>
      </c>
      <c r="K1682" t="str">
        <f t="shared" si="132"/>
        <v>Mono Red Synth-High Tide Combo</v>
      </c>
    </row>
    <row r="1683" spans="1:11" x14ac:dyDescent="0.3">
      <c r="A1683">
        <v>119</v>
      </c>
      <c r="B1683" t="s">
        <v>2721</v>
      </c>
      <c r="C1683" t="s">
        <v>27</v>
      </c>
      <c r="D1683" t="s">
        <v>1872</v>
      </c>
      <c r="E1683" s="1" t="str">
        <f t="shared" si="130"/>
        <v>Emiliano Marcellini-Giuseppe Torchio</v>
      </c>
      <c r="F1683" t="str">
        <f t="shared" si="133"/>
        <v>Lost</v>
      </c>
      <c r="G1683" s="1">
        <f t="shared" si="134"/>
        <v>4</v>
      </c>
      <c r="H1683">
        <f t="shared" si="131"/>
        <v>1</v>
      </c>
      <c r="I1683" t="str">
        <f>INDEX(META!$B:$B,MATCH(B1683,META!$A:$A,0))</f>
        <v>High Tide Combo</v>
      </c>
      <c r="J1683" t="str">
        <f>INDEX(META!$B:$B,MATCH(D1683,META!$A:$A,0))</f>
        <v>Rakdos Madness</v>
      </c>
      <c r="K1683" t="str">
        <f t="shared" si="132"/>
        <v>High Tide Combo-Rakdos Madness</v>
      </c>
    </row>
    <row r="1684" spans="1:11" x14ac:dyDescent="0.3">
      <c r="A1684">
        <v>120</v>
      </c>
      <c r="B1684" t="s">
        <v>1295</v>
      </c>
      <c r="C1684" t="s">
        <v>25</v>
      </c>
      <c r="D1684" t="s">
        <v>1497</v>
      </c>
      <c r="E1684" s="1" t="str">
        <f t="shared" si="130"/>
        <v>Francesco Marzano-Thomas Terschluse</v>
      </c>
      <c r="F1684" t="str">
        <f t="shared" si="133"/>
        <v>Won</v>
      </c>
      <c r="G1684" s="1">
        <f t="shared" si="134"/>
        <v>4</v>
      </c>
      <c r="H1684">
        <f t="shared" si="131"/>
        <v>1</v>
      </c>
      <c r="I1684" t="str">
        <f>INDEX(META!$B:$B,MATCH(B1684,META!$A:$A,0))</f>
        <v>Dredge</v>
      </c>
      <c r="J1684" t="str">
        <f>INDEX(META!$B:$B,MATCH(D1684,META!$A:$A,0))</f>
        <v>Elves</v>
      </c>
      <c r="K1684" t="str">
        <f t="shared" si="132"/>
        <v>Dredge-Elves</v>
      </c>
    </row>
    <row r="1685" spans="1:11" x14ac:dyDescent="0.3">
      <c r="A1685">
        <v>121</v>
      </c>
      <c r="B1685" t="s">
        <v>658</v>
      </c>
      <c r="C1685" t="s">
        <v>28</v>
      </c>
      <c r="D1685" t="s">
        <v>232</v>
      </c>
      <c r="E1685" s="1" t="str">
        <f t="shared" si="130"/>
        <v>Daniele Mannocci-Enrico Previati</v>
      </c>
      <c r="F1685" t="str">
        <f t="shared" si="133"/>
        <v>Won</v>
      </c>
      <c r="G1685" s="1">
        <f t="shared" si="134"/>
        <v>4</v>
      </c>
      <c r="H1685">
        <f t="shared" si="131"/>
        <v>1</v>
      </c>
      <c r="I1685" t="str">
        <f>INDEX(META!$B:$B,MATCH(B1685,META!$A:$A,0))</f>
        <v>Elves</v>
      </c>
      <c r="J1685" t="str">
        <f>INDEX(META!$B:$B,MATCH(D1685,META!$A:$A,0))</f>
        <v>X Lands Spy</v>
      </c>
      <c r="K1685" t="str">
        <f t="shared" si="132"/>
        <v>Elves-X Lands Spy</v>
      </c>
    </row>
    <row r="1686" spans="1:11" x14ac:dyDescent="0.3">
      <c r="A1686">
        <v>122</v>
      </c>
      <c r="B1686" t="s">
        <v>414</v>
      </c>
      <c r="C1686" t="s">
        <v>25</v>
      </c>
      <c r="D1686" t="s">
        <v>2456</v>
      </c>
      <c r="E1686" s="1" t="str">
        <f t="shared" si="130"/>
        <v>Daniele Calanna-Lorenzo Carusillo</v>
      </c>
      <c r="F1686" t="str">
        <f t="shared" si="133"/>
        <v>Won</v>
      </c>
      <c r="G1686" s="1">
        <f t="shared" si="134"/>
        <v>4</v>
      </c>
      <c r="H1686">
        <f t="shared" si="131"/>
        <v>1</v>
      </c>
      <c r="I1686" t="str">
        <f>INDEX(META!$B:$B,MATCH(B1686,META!$A:$A,0))</f>
        <v>Mono Red Synth</v>
      </c>
      <c r="J1686" t="str">
        <f>INDEX(META!$B:$B,MATCH(D1686,META!$A:$A,0))</f>
        <v>Mono Blue Terror</v>
      </c>
      <c r="K1686" t="str">
        <f t="shared" si="132"/>
        <v>Mono Red Synth-Mono Blue Terror</v>
      </c>
    </row>
    <row r="1687" spans="1:11" x14ac:dyDescent="0.3">
      <c r="A1687">
        <v>123</v>
      </c>
      <c r="B1687" t="s">
        <v>261</v>
      </c>
      <c r="C1687" t="s">
        <v>28</v>
      </c>
      <c r="D1687" t="s">
        <v>1253</v>
      </c>
      <c r="E1687" s="1" t="str">
        <f t="shared" si="130"/>
        <v>Matteo Falubba-Marco Bonfiglioli</v>
      </c>
      <c r="F1687" t="str">
        <f t="shared" si="133"/>
        <v>Won</v>
      </c>
      <c r="G1687" s="1">
        <f t="shared" si="134"/>
        <v>4</v>
      </c>
      <c r="H1687">
        <f t="shared" si="131"/>
        <v>1</v>
      </c>
      <c r="I1687" t="str">
        <f>INDEX(META!$B:$B,MATCH(B1687,META!$A:$A,0))</f>
        <v>Dredge</v>
      </c>
      <c r="J1687" t="str">
        <f>INDEX(META!$B:$B,MATCH(D1687,META!$A:$A,0))</f>
        <v>Mono Blue Aggro</v>
      </c>
      <c r="K1687" t="str">
        <f t="shared" si="132"/>
        <v>Dredge-Mono Blue Aggro</v>
      </c>
    </row>
    <row r="1688" spans="1:11" x14ac:dyDescent="0.3">
      <c r="A1688">
        <v>124</v>
      </c>
      <c r="B1688" t="s">
        <v>2320</v>
      </c>
      <c r="C1688" t="s">
        <v>28</v>
      </c>
      <c r="D1688" t="s">
        <v>388</v>
      </c>
      <c r="E1688" s="1" t="str">
        <f t="shared" si="130"/>
        <v>Davide Di Benedetto-Alessio Di Lorenzo</v>
      </c>
      <c r="F1688" t="str">
        <f t="shared" si="133"/>
        <v>Won</v>
      </c>
      <c r="G1688" s="1">
        <f t="shared" si="134"/>
        <v>4</v>
      </c>
      <c r="H1688">
        <f t="shared" si="131"/>
        <v>1</v>
      </c>
      <c r="I1688" t="str">
        <f>INDEX(META!$B:$B,MATCH(B1688,META!$A:$A,0))</f>
        <v>Mono Red Synth</v>
      </c>
      <c r="J1688" t="str">
        <f>INDEX(META!$B:$B,MATCH(D1688,META!$A:$A,0))</f>
        <v>Mono Blue Aggro</v>
      </c>
      <c r="K1688" t="str">
        <f t="shared" si="132"/>
        <v>Mono Red Synth-Mono Blue Aggro</v>
      </c>
    </row>
    <row r="1689" spans="1:11" x14ac:dyDescent="0.3">
      <c r="A1689">
        <v>125</v>
      </c>
      <c r="B1689" t="s">
        <v>250</v>
      </c>
      <c r="C1689" t="s">
        <v>28</v>
      </c>
      <c r="D1689" t="s">
        <v>1418</v>
      </c>
      <c r="E1689" s="1" t="str">
        <f t="shared" si="130"/>
        <v>Owen Peurois-Takafumi Chiba</v>
      </c>
      <c r="F1689" t="str">
        <f t="shared" si="133"/>
        <v>Won</v>
      </c>
      <c r="G1689" s="1">
        <f t="shared" si="134"/>
        <v>4</v>
      </c>
      <c r="H1689">
        <f t="shared" si="131"/>
        <v>1</v>
      </c>
      <c r="I1689" t="str">
        <f>INDEX(META!$B:$B,MATCH(B1689,META!$A:$A,0))</f>
        <v>Rakdos Madness</v>
      </c>
      <c r="J1689" t="str">
        <f>INDEX(META!$B:$B,MATCH(D1689,META!$A:$A,0))</f>
        <v>Elves</v>
      </c>
      <c r="K1689" t="str">
        <f t="shared" si="132"/>
        <v>Rakdos Madness-Elves</v>
      </c>
    </row>
    <row r="1690" spans="1:11" x14ac:dyDescent="0.3">
      <c r="A1690">
        <v>126</v>
      </c>
      <c r="B1690" t="s">
        <v>230</v>
      </c>
      <c r="C1690" t="s">
        <v>25</v>
      </c>
      <c r="D1690" t="s">
        <v>607</v>
      </c>
      <c r="E1690" s="1" t="str">
        <f t="shared" si="130"/>
        <v>Mattia Zoli-nicola sampogna</v>
      </c>
      <c r="F1690" t="str">
        <f t="shared" si="133"/>
        <v>Won</v>
      </c>
      <c r="G1690" s="1">
        <f t="shared" si="134"/>
        <v>4</v>
      </c>
      <c r="H1690">
        <f t="shared" si="131"/>
        <v>1</v>
      </c>
      <c r="I1690" t="str">
        <f>INDEX(META!$B:$B,MATCH(B1690,META!$A:$A,0))</f>
        <v>Mono Red Synth</v>
      </c>
      <c r="J1690" t="str">
        <f>INDEX(META!$B:$B,MATCH(D1690,META!$A:$A,0))</f>
        <v>Mono Blue Terror</v>
      </c>
      <c r="K1690" t="str">
        <f t="shared" si="132"/>
        <v>Mono Red Synth-Mono Blue Terror</v>
      </c>
    </row>
    <row r="1691" spans="1:11" x14ac:dyDescent="0.3">
      <c r="A1691">
        <v>127</v>
      </c>
      <c r="B1691" t="s">
        <v>2764</v>
      </c>
      <c r="C1691" t="s">
        <v>26</v>
      </c>
      <c r="D1691" t="s">
        <v>638</v>
      </c>
      <c r="E1691" s="1" t="str">
        <f t="shared" si="130"/>
        <v>Andrea Massei-Daniele Giorgio</v>
      </c>
      <c r="F1691" t="str">
        <f t="shared" si="133"/>
        <v>Lost</v>
      </c>
      <c r="G1691" s="1">
        <f t="shared" si="134"/>
        <v>4</v>
      </c>
      <c r="H1691">
        <f t="shared" si="131"/>
        <v>1</v>
      </c>
      <c r="I1691" t="str">
        <f>INDEX(META!$B:$B,MATCH(B1691,META!$A:$A,0))</f>
        <v>Jund Wildfire</v>
      </c>
      <c r="J1691" t="str">
        <f>INDEX(META!$B:$B,MATCH(D1691,META!$A:$A,0))</f>
        <v>Jund Wildfire</v>
      </c>
      <c r="K1691" t="str">
        <f t="shared" si="132"/>
        <v>Jund Wildfire-Jund Wildfire</v>
      </c>
    </row>
    <row r="1692" spans="1:11" x14ac:dyDescent="0.3">
      <c r="A1692">
        <v>128</v>
      </c>
      <c r="B1692" t="s">
        <v>2715</v>
      </c>
      <c r="C1692" t="s">
        <v>28</v>
      </c>
      <c r="D1692" t="s">
        <v>175</v>
      </c>
      <c r="E1692" s="1" t="str">
        <f t="shared" si="130"/>
        <v>Andrea Decarlo-Andrea Frosio</v>
      </c>
      <c r="F1692" t="str">
        <f t="shared" si="133"/>
        <v>Won</v>
      </c>
      <c r="G1692" s="1">
        <f t="shared" si="134"/>
        <v>4</v>
      </c>
      <c r="H1692">
        <f t="shared" si="131"/>
        <v>1</v>
      </c>
      <c r="I1692" t="str">
        <f>INDEX(META!$B:$B,MATCH(B1692,META!$A:$A,0))</f>
        <v>Mono Red Madness</v>
      </c>
      <c r="J1692" t="str">
        <f>INDEX(META!$B:$B,MATCH(D1692,META!$A:$A,0))</f>
        <v>Mono Blue Aggro</v>
      </c>
      <c r="K1692" t="str">
        <f t="shared" si="132"/>
        <v>Mono Red Madness-Mono Blue Aggro</v>
      </c>
    </row>
    <row r="1693" spans="1:11" x14ac:dyDescent="0.3">
      <c r="A1693">
        <v>129</v>
      </c>
      <c r="B1693" t="s">
        <v>267</v>
      </c>
      <c r="C1693" t="s">
        <v>25</v>
      </c>
      <c r="D1693" t="s">
        <v>673</v>
      </c>
      <c r="E1693" s="1" t="str">
        <f t="shared" si="130"/>
        <v>Alessandro Benichi-Gabriele Carini</v>
      </c>
      <c r="F1693" t="str">
        <f t="shared" si="133"/>
        <v>Won</v>
      </c>
      <c r="G1693" s="1">
        <f t="shared" si="134"/>
        <v>4</v>
      </c>
      <c r="H1693">
        <f t="shared" si="131"/>
        <v>1</v>
      </c>
      <c r="I1693" t="str">
        <f>INDEX(META!$B:$B,MATCH(B1693,META!$A:$A,0))</f>
        <v>Jund Wildfire</v>
      </c>
      <c r="J1693" t="str">
        <f>INDEX(META!$B:$B,MATCH(D1693,META!$A:$A,0))</f>
        <v>Mono Red Blitz</v>
      </c>
      <c r="K1693" t="str">
        <f t="shared" si="132"/>
        <v>Jund Wildfire-Mono Red Blitz</v>
      </c>
    </row>
    <row r="1694" spans="1:11" x14ac:dyDescent="0.3">
      <c r="A1694">
        <v>130</v>
      </c>
      <c r="B1694" t="s">
        <v>2115</v>
      </c>
      <c r="C1694" t="s">
        <v>27</v>
      </c>
      <c r="D1694" t="s">
        <v>221</v>
      </c>
      <c r="E1694" s="1" t="str">
        <f t="shared" si="130"/>
        <v>Michele Camporesi-Leonardo Usinabia</v>
      </c>
      <c r="F1694" t="str">
        <f t="shared" si="133"/>
        <v>Lost</v>
      </c>
      <c r="G1694" s="1">
        <f t="shared" si="134"/>
        <v>4</v>
      </c>
      <c r="H1694">
        <f t="shared" si="131"/>
        <v>1</v>
      </c>
      <c r="I1694" t="str">
        <f>INDEX(META!$B:$B,MATCH(B1694,META!$A:$A,0))</f>
        <v>Jund Wildfire</v>
      </c>
      <c r="J1694" t="str">
        <f>INDEX(META!$B:$B,MATCH(D1694,META!$A:$A,0))</f>
        <v>Rakdos Madness</v>
      </c>
      <c r="K1694" t="str">
        <f t="shared" si="132"/>
        <v>Jund Wildfire-Rakdos Madness</v>
      </c>
    </row>
    <row r="1695" spans="1:11" x14ac:dyDescent="0.3">
      <c r="A1695">
        <v>131</v>
      </c>
      <c r="B1695" t="s">
        <v>215</v>
      </c>
      <c r="C1695" t="s">
        <v>25</v>
      </c>
      <c r="D1695" t="s">
        <v>2119</v>
      </c>
      <c r="E1695" s="1" t="str">
        <f t="shared" si="130"/>
        <v>Alessandro Mancini-Davide Delfrate</v>
      </c>
      <c r="F1695" t="str">
        <f t="shared" si="133"/>
        <v>Won</v>
      </c>
      <c r="G1695" s="1">
        <f t="shared" si="134"/>
        <v>4</v>
      </c>
      <c r="H1695">
        <f t="shared" si="131"/>
        <v>1</v>
      </c>
      <c r="I1695" t="str">
        <f>INDEX(META!$B:$B,MATCH(B1695,META!$A:$A,0))</f>
        <v>Gruul Ponza</v>
      </c>
      <c r="J1695" t="str">
        <f>INDEX(META!$B:$B,MATCH(D1695,META!$A:$A,0))</f>
        <v>High Tide Combo</v>
      </c>
      <c r="K1695" t="str">
        <f t="shared" si="132"/>
        <v>Gruul Ponza-High Tide Combo</v>
      </c>
    </row>
    <row r="1696" spans="1:11" x14ac:dyDescent="0.3">
      <c r="A1696">
        <v>132</v>
      </c>
      <c r="B1696" t="s">
        <v>164</v>
      </c>
      <c r="C1696" t="s">
        <v>27</v>
      </c>
      <c r="D1696" t="s">
        <v>842</v>
      </c>
      <c r="E1696" s="1" t="str">
        <f t="shared" si="130"/>
        <v>Nicola Rispoli-Andrea Amici</v>
      </c>
      <c r="F1696" t="str">
        <f t="shared" si="133"/>
        <v>Lost</v>
      </c>
      <c r="G1696" s="1">
        <f t="shared" si="134"/>
        <v>4</v>
      </c>
      <c r="H1696">
        <f t="shared" si="131"/>
        <v>1</v>
      </c>
      <c r="I1696" t="str">
        <f>INDEX(META!$B:$B,MATCH(B1696,META!$A:$A,0))</f>
        <v>Jund Wildfire</v>
      </c>
      <c r="J1696" t="str">
        <f>INDEX(META!$B:$B,MATCH(D1696,META!$A:$A,0))</f>
        <v>Mono Blue Aggro</v>
      </c>
      <c r="K1696" t="str">
        <f t="shared" si="132"/>
        <v>Jund Wildfire-Mono Blue Aggro</v>
      </c>
    </row>
    <row r="1697" spans="1:11" x14ac:dyDescent="0.3">
      <c r="A1697">
        <v>133</v>
      </c>
      <c r="B1697" t="s">
        <v>2227</v>
      </c>
      <c r="C1697" t="s">
        <v>26</v>
      </c>
      <c r="D1697" t="s">
        <v>203</v>
      </c>
      <c r="E1697" s="1" t="str">
        <f t="shared" si="130"/>
        <v>Silvia Anzari-Eugenio Tonanzi</v>
      </c>
      <c r="F1697" t="str">
        <f t="shared" si="133"/>
        <v>Lost</v>
      </c>
      <c r="G1697" s="1">
        <f t="shared" si="134"/>
        <v>4</v>
      </c>
      <c r="H1697">
        <f t="shared" si="131"/>
        <v>1</v>
      </c>
      <c r="I1697" t="str">
        <f>INDEX(META!$B:$B,MATCH(B1697,META!$A:$A,0))</f>
        <v>Mono Red Synth</v>
      </c>
      <c r="J1697" t="str">
        <f>INDEX(META!$B:$B,MATCH(D1697,META!$A:$A,0))</f>
        <v>Elves</v>
      </c>
      <c r="K1697" t="str">
        <f t="shared" si="132"/>
        <v>Mono Red Synth-Elves</v>
      </c>
    </row>
    <row r="1698" spans="1:11" x14ac:dyDescent="0.3">
      <c r="A1698">
        <v>134</v>
      </c>
      <c r="B1698" t="s">
        <v>200</v>
      </c>
      <c r="C1698" t="s">
        <v>28</v>
      </c>
      <c r="D1698" t="s">
        <v>3158</v>
      </c>
      <c r="E1698" s="1" t="str">
        <f t="shared" si="130"/>
        <v>Lorenzo Longoni-SAMUELE ALVISI</v>
      </c>
      <c r="F1698" t="str">
        <f t="shared" si="133"/>
        <v>Won</v>
      </c>
      <c r="G1698" s="1">
        <f t="shared" si="134"/>
        <v>4</v>
      </c>
      <c r="H1698">
        <f t="shared" si="131"/>
        <v>1</v>
      </c>
      <c r="I1698" t="str">
        <f>INDEX(META!$B:$B,MATCH(B1698,META!$A:$A,0))</f>
        <v>Altar Tron</v>
      </c>
      <c r="J1698" t="str">
        <f>INDEX(META!$B:$B,MATCH(D1698,META!$A:$A,0))</f>
        <v>Boros Bully</v>
      </c>
      <c r="K1698" t="str">
        <f t="shared" si="132"/>
        <v>Altar Tron-Boros Bully</v>
      </c>
    </row>
    <row r="1699" spans="1:11" x14ac:dyDescent="0.3">
      <c r="A1699">
        <v>135</v>
      </c>
      <c r="B1699" t="s">
        <v>2670</v>
      </c>
      <c r="C1699" t="s">
        <v>26</v>
      </c>
      <c r="D1699" t="s">
        <v>938</v>
      </c>
      <c r="E1699" s="1" t="str">
        <f t="shared" si="130"/>
        <v>Giovanni Maria Borghi-Krzysztof Jahn</v>
      </c>
      <c r="F1699" t="str">
        <f t="shared" si="133"/>
        <v>Lost</v>
      </c>
      <c r="G1699" s="1">
        <f t="shared" si="134"/>
        <v>4</v>
      </c>
      <c r="H1699">
        <f t="shared" si="131"/>
        <v>1</v>
      </c>
      <c r="I1699" t="str">
        <f>INDEX(META!$B:$B,MATCH(B1699,META!$A:$A,0))</f>
        <v>Azorius Familiars</v>
      </c>
      <c r="J1699" t="str">
        <f>INDEX(META!$B:$B,MATCH(D1699,META!$A:$A,0))</f>
        <v>Rakdos Midrange</v>
      </c>
      <c r="K1699" t="str">
        <f t="shared" si="132"/>
        <v>Azorius Familiars-Rakdos Midrange</v>
      </c>
    </row>
    <row r="1700" spans="1:11" x14ac:dyDescent="0.3">
      <c r="A1700">
        <v>136</v>
      </c>
      <c r="B1700" t="s">
        <v>259</v>
      </c>
      <c r="C1700" t="s">
        <v>27</v>
      </c>
      <c r="D1700" t="s">
        <v>174</v>
      </c>
      <c r="E1700" s="1" t="str">
        <f t="shared" si="130"/>
        <v>Davide Burgio-Leonardo Preti</v>
      </c>
      <c r="F1700" t="str">
        <f t="shared" si="133"/>
        <v>Lost</v>
      </c>
      <c r="G1700" s="1">
        <f t="shared" si="134"/>
        <v>4</v>
      </c>
      <c r="H1700">
        <f t="shared" si="131"/>
        <v>1</v>
      </c>
      <c r="I1700" t="str">
        <f>INDEX(META!$B:$B,MATCH(B1700,META!$A:$A,0))</f>
        <v>Mono Red Madness</v>
      </c>
      <c r="J1700" t="str">
        <f>INDEX(META!$B:$B,MATCH(D1700,META!$A:$A,0))</f>
        <v>Jund Wildfire</v>
      </c>
      <c r="K1700" t="str">
        <f t="shared" si="132"/>
        <v>Mono Red Madness-Jund Wildfire</v>
      </c>
    </row>
    <row r="1701" spans="1:11" x14ac:dyDescent="0.3">
      <c r="A1701">
        <v>137</v>
      </c>
      <c r="B1701" t="s">
        <v>127</v>
      </c>
      <c r="C1701" t="s">
        <v>26</v>
      </c>
      <c r="D1701" t="s">
        <v>2450</v>
      </c>
      <c r="E1701" s="1" t="str">
        <f t="shared" si="130"/>
        <v>Andrea Oddone-Yuri Zanda</v>
      </c>
      <c r="F1701" t="str">
        <f t="shared" si="133"/>
        <v>Lost</v>
      </c>
      <c r="G1701" s="1">
        <f t="shared" si="134"/>
        <v>4</v>
      </c>
      <c r="H1701">
        <f t="shared" si="131"/>
        <v>1</v>
      </c>
      <c r="I1701" t="str">
        <f>INDEX(META!$B:$B,MATCH(B1701,META!$A:$A,0))</f>
        <v>Mono Blue Aggro</v>
      </c>
      <c r="J1701" t="str">
        <f>INDEX(META!$B:$B,MATCH(D1701,META!$A:$A,0))</f>
        <v>Walls</v>
      </c>
      <c r="K1701" t="str">
        <f t="shared" si="132"/>
        <v>Mono Blue Aggro-Walls</v>
      </c>
    </row>
    <row r="1702" spans="1:11" x14ac:dyDescent="0.3">
      <c r="A1702">
        <v>138</v>
      </c>
      <c r="B1702" t="s">
        <v>3269</v>
      </c>
      <c r="C1702" t="s">
        <v>26</v>
      </c>
      <c r="D1702" t="s">
        <v>107</v>
      </c>
      <c r="E1702" s="1" t="str">
        <f t="shared" si="130"/>
        <v>Simone Bini-Lorenzo Fontana</v>
      </c>
      <c r="F1702" t="str">
        <f t="shared" si="133"/>
        <v>Lost</v>
      </c>
      <c r="G1702" s="1">
        <f t="shared" si="134"/>
        <v>4</v>
      </c>
      <c r="H1702">
        <f t="shared" si="131"/>
        <v>1</v>
      </c>
      <c r="I1702" t="str">
        <f>INDEX(META!$B:$B,MATCH(B1702,META!$A:$A,0))</f>
        <v>X Lands Spy</v>
      </c>
      <c r="J1702" t="str">
        <f>INDEX(META!$B:$B,MATCH(D1702,META!$A:$A,0))</f>
        <v>Jund Wildfire</v>
      </c>
      <c r="K1702" t="str">
        <f t="shared" si="132"/>
        <v>X Lands Spy-Jund Wildfire</v>
      </c>
    </row>
    <row r="1703" spans="1:11" x14ac:dyDescent="0.3">
      <c r="A1703">
        <v>139</v>
      </c>
      <c r="B1703" t="s">
        <v>123</v>
      </c>
      <c r="C1703" t="s">
        <v>25</v>
      </c>
      <c r="D1703" t="s">
        <v>3275</v>
      </c>
      <c r="E1703" s="1" t="str">
        <f t="shared" si="130"/>
        <v>Tomáš HINDULIAK-Luca Lancellotti</v>
      </c>
      <c r="F1703" t="str">
        <f t="shared" si="133"/>
        <v>Won</v>
      </c>
      <c r="G1703" s="1">
        <f t="shared" si="134"/>
        <v>4</v>
      </c>
      <c r="H1703">
        <f t="shared" si="131"/>
        <v>1</v>
      </c>
      <c r="I1703" t="str">
        <f>INDEX(META!$B:$B,MATCH(B1703,META!$A:$A,0))</f>
        <v>Mono Blue Terror</v>
      </c>
      <c r="J1703" t="str">
        <f>INDEX(META!$B:$B,MATCH(D1703,META!$A:$A,0))</f>
        <v>X Lands Spy</v>
      </c>
      <c r="K1703" t="str">
        <f t="shared" si="132"/>
        <v>Mono Blue Terror-X Lands Spy</v>
      </c>
    </row>
    <row r="1704" spans="1:11" x14ac:dyDescent="0.3">
      <c r="A1704">
        <v>140</v>
      </c>
      <c r="B1704" t="s">
        <v>104</v>
      </c>
      <c r="C1704" t="s">
        <v>25</v>
      </c>
      <c r="D1704" t="s">
        <v>2924</v>
      </c>
      <c r="E1704" s="1" t="str">
        <f t="shared" si="130"/>
        <v>Niccolò Arditi-Enrico Virgini</v>
      </c>
      <c r="F1704" t="str">
        <f t="shared" si="133"/>
        <v>Won</v>
      </c>
      <c r="G1704" s="1">
        <f t="shared" si="134"/>
        <v>4</v>
      </c>
      <c r="H1704">
        <f t="shared" si="131"/>
        <v>1</v>
      </c>
      <c r="I1704" t="str">
        <f>INDEX(META!$B:$B,MATCH(B1704,META!$A:$A,0))</f>
        <v>Mono Red Madness</v>
      </c>
      <c r="J1704" t="str">
        <f>INDEX(META!$B:$B,MATCH(D1704,META!$A:$A,0))</f>
        <v>Mono Blue Aggro</v>
      </c>
      <c r="K1704" t="str">
        <f t="shared" si="132"/>
        <v>Mono Red Madness-Mono Blue Aggro</v>
      </c>
    </row>
    <row r="1705" spans="1:11" x14ac:dyDescent="0.3">
      <c r="A1705">
        <v>141</v>
      </c>
      <c r="B1705" t="s">
        <v>109</v>
      </c>
      <c r="C1705" t="s">
        <v>28</v>
      </c>
      <c r="D1705" t="s">
        <v>1424</v>
      </c>
      <c r="E1705" s="1" t="str">
        <f t="shared" si="130"/>
        <v>Andrea Damiano-Davide Rega</v>
      </c>
      <c r="F1705" t="str">
        <f t="shared" si="133"/>
        <v>Won</v>
      </c>
      <c r="G1705" s="1">
        <f t="shared" si="134"/>
        <v>4</v>
      </c>
      <c r="H1705">
        <f t="shared" si="131"/>
        <v>1</v>
      </c>
      <c r="I1705" t="str">
        <f>INDEX(META!$B:$B,MATCH(B1705,META!$A:$A,0))</f>
        <v>Mono Red Synth</v>
      </c>
      <c r="J1705" t="str">
        <f>INDEX(META!$B:$B,MATCH(D1705,META!$A:$A,0))</f>
        <v>Elves</v>
      </c>
      <c r="K1705" t="str">
        <f t="shared" si="132"/>
        <v>Mono Red Synth-Elves</v>
      </c>
    </row>
    <row r="1706" spans="1:11" x14ac:dyDescent="0.3">
      <c r="A1706">
        <v>142</v>
      </c>
      <c r="B1706" t="s">
        <v>2718</v>
      </c>
      <c r="C1706" t="s">
        <v>26</v>
      </c>
      <c r="D1706" t="s">
        <v>1030</v>
      </c>
      <c r="E1706" s="1" t="str">
        <f t="shared" si="130"/>
        <v>Gianluca Botti-Dario Fiorenza</v>
      </c>
      <c r="F1706" t="str">
        <f t="shared" si="133"/>
        <v>Lost</v>
      </c>
      <c r="G1706" s="1">
        <f t="shared" si="134"/>
        <v>4</v>
      </c>
      <c r="H1706">
        <f t="shared" si="131"/>
        <v>1</v>
      </c>
      <c r="I1706" t="str">
        <f>INDEX(META!$B:$B,MATCH(B1706,META!$A:$A,0))</f>
        <v>Rakdos Madness</v>
      </c>
      <c r="J1706" t="str">
        <f>INDEX(META!$B:$B,MATCH(D1706,META!$A:$A,0))</f>
        <v>Pili-Pala Combo</v>
      </c>
      <c r="K1706" t="str">
        <f t="shared" si="132"/>
        <v>Rakdos Madness-Pili-Pala Combo</v>
      </c>
    </row>
    <row r="1707" spans="1:11" x14ac:dyDescent="0.3">
      <c r="A1707">
        <v>143</v>
      </c>
      <c r="B1707" t="s">
        <v>2343</v>
      </c>
      <c r="C1707" t="s">
        <v>26</v>
      </c>
      <c r="D1707" t="s">
        <v>92</v>
      </c>
      <c r="E1707" s="1" t="str">
        <f t="shared" si="130"/>
        <v>Augsuto Ceracchini-Mattia Sartori</v>
      </c>
      <c r="F1707" t="str">
        <f t="shared" si="133"/>
        <v>Lost</v>
      </c>
      <c r="G1707" s="1">
        <f t="shared" si="134"/>
        <v>4</v>
      </c>
      <c r="H1707">
        <f t="shared" si="131"/>
        <v>1</v>
      </c>
      <c r="I1707" t="str">
        <f>INDEX(META!$B:$B,MATCH(B1707,META!$A:$A,0))</f>
        <v>Dimir Terror</v>
      </c>
      <c r="J1707" t="str">
        <f>INDEX(META!$B:$B,MATCH(D1707,META!$A:$A,0))</f>
        <v>Jund Wildfire</v>
      </c>
      <c r="K1707" t="str">
        <f t="shared" si="132"/>
        <v>Dimir Terror-Jund Wildfire</v>
      </c>
    </row>
    <row r="1708" spans="1:11" x14ac:dyDescent="0.3">
      <c r="A1708">
        <v>144</v>
      </c>
      <c r="B1708" t="s">
        <v>403</v>
      </c>
      <c r="C1708" t="s">
        <v>28</v>
      </c>
      <c r="D1708" t="s">
        <v>2678</v>
      </c>
      <c r="E1708" s="1" t="str">
        <f t="shared" si="130"/>
        <v>Federico Lazzari-Michele Biagini</v>
      </c>
      <c r="F1708" t="str">
        <f t="shared" si="133"/>
        <v>Won</v>
      </c>
      <c r="G1708" s="1">
        <f t="shared" si="134"/>
        <v>4</v>
      </c>
      <c r="H1708">
        <f t="shared" si="131"/>
        <v>1</v>
      </c>
      <c r="I1708" t="str">
        <f>INDEX(META!$B:$B,MATCH(B1708,META!$A:$A,0))</f>
        <v>X Lands Spy</v>
      </c>
      <c r="J1708" t="str">
        <f>INDEX(META!$B:$B,MATCH(D1708,META!$A:$A,0))</f>
        <v>Rakdos Madness</v>
      </c>
      <c r="K1708" t="str">
        <f t="shared" si="132"/>
        <v>X Lands Spy-Rakdos Madness</v>
      </c>
    </row>
    <row r="1709" spans="1:11" x14ac:dyDescent="0.3">
      <c r="A1709">
        <v>145</v>
      </c>
      <c r="B1709" t="s">
        <v>323</v>
      </c>
      <c r="C1709" t="s">
        <v>25</v>
      </c>
      <c r="D1709" t="s">
        <v>1168</v>
      </c>
      <c r="E1709" s="1" t="str">
        <f t="shared" si="130"/>
        <v>Mattia Pesenti-Cody Gleeson</v>
      </c>
      <c r="F1709" t="str">
        <f t="shared" si="133"/>
        <v>Won</v>
      </c>
      <c r="G1709" s="1">
        <f t="shared" si="134"/>
        <v>4</v>
      </c>
      <c r="H1709">
        <f t="shared" si="131"/>
        <v>1</v>
      </c>
      <c r="I1709" t="str">
        <f>INDEX(META!$B:$B,MATCH(B1709,META!$A:$A,0))</f>
        <v>Mono Blue Aggro</v>
      </c>
      <c r="J1709" t="str">
        <f>INDEX(META!$B:$B,MATCH(D1709,META!$A:$A,0))</f>
        <v>Rakdos Madness</v>
      </c>
      <c r="K1709" t="str">
        <f t="shared" si="132"/>
        <v>Mono Blue Aggro-Rakdos Madness</v>
      </c>
    </row>
    <row r="1710" spans="1:11" x14ac:dyDescent="0.3">
      <c r="A1710">
        <v>146</v>
      </c>
      <c r="B1710" t="s">
        <v>306</v>
      </c>
      <c r="C1710" t="s">
        <v>26</v>
      </c>
      <c r="D1710" t="s">
        <v>1762</v>
      </c>
      <c r="E1710" s="1" t="str">
        <f t="shared" si="130"/>
        <v>Francesco Pina-Goran Zic</v>
      </c>
      <c r="F1710" t="str">
        <f t="shared" si="133"/>
        <v>Lost</v>
      </c>
      <c r="G1710" s="1">
        <f t="shared" si="134"/>
        <v>4</v>
      </c>
      <c r="H1710">
        <f t="shared" si="131"/>
        <v>1</v>
      </c>
      <c r="I1710" t="str">
        <f>INDEX(META!$B:$B,MATCH(B1710,META!$A:$A,0))</f>
        <v>High Tide Combo</v>
      </c>
      <c r="J1710" t="str">
        <f>INDEX(META!$B:$B,MATCH(D1710,META!$A:$A,0))</f>
        <v>Rakdos Madness</v>
      </c>
      <c r="K1710" t="str">
        <f t="shared" si="132"/>
        <v>High Tide Combo-Rakdos Madness</v>
      </c>
    </row>
    <row r="1711" spans="1:11" x14ac:dyDescent="0.3">
      <c r="A1711">
        <v>147</v>
      </c>
      <c r="B1711" t="s">
        <v>351</v>
      </c>
      <c r="C1711" t="s">
        <v>25</v>
      </c>
      <c r="D1711" t="s">
        <v>1385</v>
      </c>
      <c r="E1711" s="1" t="str">
        <f t="shared" si="130"/>
        <v>Tommaso Punis-Mattia Bin</v>
      </c>
      <c r="F1711" t="str">
        <f t="shared" si="133"/>
        <v>Won</v>
      </c>
      <c r="G1711" s="1">
        <f t="shared" si="134"/>
        <v>4</v>
      </c>
      <c r="H1711">
        <f t="shared" si="131"/>
        <v>1</v>
      </c>
      <c r="I1711" t="str">
        <f>INDEX(META!$B:$B,MATCH(B1711,META!$A:$A,0))</f>
        <v>Gruul Monsters</v>
      </c>
      <c r="J1711" t="str">
        <f>INDEX(META!$B:$B,MATCH(D1711,META!$A:$A,0))</f>
        <v>Flicker Tron</v>
      </c>
      <c r="K1711" t="str">
        <f t="shared" si="132"/>
        <v>Gruul Monsters-Flicker Tron</v>
      </c>
    </row>
    <row r="1712" spans="1:11" x14ac:dyDescent="0.3">
      <c r="A1712">
        <v>148</v>
      </c>
      <c r="B1712" t="s">
        <v>369</v>
      </c>
      <c r="C1712" t="s">
        <v>27</v>
      </c>
      <c r="D1712" t="s">
        <v>1388</v>
      </c>
      <c r="E1712" s="1" t="str">
        <f t="shared" si="130"/>
        <v>Mirco Marchesini-Riccardo Cavazza</v>
      </c>
      <c r="F1712" t="str">
        <f t="shared" si="133"/>
        <v>Lost</v>
      </c>
      <c r="G1712" s="1">
        <f t="shared" si="134"/>
        <v>4</v>
      </c>
      <c r="H1712">
        <f t="shared" si="131"/>
        <v>1</v>
      </c>
      <c r="I1712" t="str">
        <f>INDEX(META!$B:$B,MATCH(B1712,META!$A:$A,0))</f>
        <v>Jund Wildfire</v>
      </c>
      <c r="J1712" t="str">
        <f>INDEX(META!$B:$B,MATCH(D1712,META!$A:$A,0))</f>
        <v>Mono Red Synth</v>
      </c>
      <c r="K1712" t="str">
        <f t="shared" si="132"/>
        <v>Jund Wildfire-Mono Red Synth</v>
      </c>
    </row>
    <row r="1713" spans="1:11" x14ac:dyDescent="0.3">
      <c r="A1713">
        <v>149</v>
      </c>
      <c r="B1713" t="s">
        <v>1530</v>
      </c>
      <c r="C1713" t="s">
        <v>27</v>
      </c>
      <c r="D1713" t="s">
        <v>1421</v>
      </c>
      <c r="E1713" s="1" t="str">
        <f t="shared" si="130"/>
        <v>Erbaldo Baldi-Daniele Palmieri</v>
      </c>
      <c r="F1713" t="str">
        <f t="shared" si="133"/>
        <v>Lost</v>
      </c>
      <c r="G1713" s="1">
        <f t="shared" si="134"/>
        <v>4</v>
      </c>
      <c r="H1713">
        <f t="shared" si="131"/>
        <v>1</v>
      </c>
      <c r="I1713" t="str">
        <f>INDEX(META!$B:$B,MATCH(B1713,META!$A:$A,0))</f>
        <v>Mono Blue Aggro</v>
      </c>
      <c r="J1713" t="str">
        <f>INDEX(META!$B:$B,MATCH(D1713,META!$A:$A,0))</f>
        <v>Boros Synth</v>
      </c>
      <c r="K1713" t="str">
        <f t="shared" si="132"/>
        <v>Mono Blue Aggro-Boros Synth</v>
      </c>
    </row>
    <row r="1714" spans="1:11" x14ac:dyDescent="0.3">
      <c r="A1714">
        <v>150</v>
      </c>
      <c r="B1714" t="s">
        <v>172</v>
      </c>
      <c r="C1714" t="s">
        <v>25</v>
      </c>
      <c r="D1714" t="s">
        <v>2499</v>
      </c>
      <c r="E1714" s="1" t="str">
        <f t="shared" si="130"/>
        <v>Pietro Bragioto-Luca Cecere</v>
      </c>
      <c r="F1714" t="str">
        <f t="shared" si="133"/>
        <v>Won</v>
      </c>
      <c r="G1714" s="1">
        <f t="shared" si="134"/>
        <v>4</v>
      </c>
      <c r="H1714">
        <f t="shared" si="131"/>
        <v>1</v>
      </c>
      <c r="I1714" t="str">
        <f>INDEX(META!$B:$B,MATCH(B1714,META!$A:$A,0))</f>
        <v>Mono Red Synth</v>
      </c>
      <c r="J1714" t="str">
        <f>INDEX(META!$B:$B,MATCH(D1714,META!$A:$A,0))</f>
        <v>Dimir Terror</v>
      </c>
      <c r="K1714" t="str">
        <f t="shared" si="132"/>
        <v>Mono Red Synth-Dimir Terror</v>
      </c>
    </row>
    <row r="1715" spans="1:11" x14ac:dyDescent="0.3">
      <c r="A1715">
        <v>151</v>
      </c>
      <c r="B1715" t="s">
        <v>836</v>
      </c>
      <c r="C1715" t="s">
        <v>26</v>
      </c>
      <c r="D1715" t="s">
        <v>2132</v>
      </c>
      <c r="E1715" s="1" t="str">
        <f t="shared" si="130"/>
        <v>Filippo Memeo-Walter Fragnelli</v>
      </c>
      <c r="F1715" t="str">
        <f t="shared" si="133"/>
        <v>Lost</v>
      </c>
      <c r="G1715" s="1">
        <f t="shared" si="134"/>
        <v>4</v>
      </c>
      <c r="H1715">
        <f t="shared" si="131"/>
        <v>1</v>
      </c>
      <c r="I1715" t="str">
        <f>INDEX(META!$B:$B,MATCH(B1715,META!$A:$A,0))</f>
        <v>Mono Blue Aggro</v>
      </c>
      <c r="J1715" t="str">
        <f>INDEX(META!$B:$B,MATCH(D1715,META!$A:$A,0))</f>
        <v>Mardu Synth</v>
      </c>
      <c r="K1715" t="str">
        <f t="shared" si="132"/>
        <v>Mono Blue Aggro-Mardu Synth</v>
      </c>
    </row>
    <row r="1716" spans="1:11" x14ac:dyDescent="0.3">
      <c r="A1716">
        <v>152</v>
      </c>
      <c r="B1716" t="s">
        <v>604</v>
      </c>
      <c r="C1716" t="s">
        <v>27</v>
      </c>
      <c r="D1716" t="s">
        <v>180</v>
      </c>
      <c r="E1716" s="1" t="str">
        <f t="shared" si="130"/>
        <v>Russell Monje-Marco Drakulic</v>
      </c>
      <c r="F1716" t="str">
        <f t="shared" si="133"/>
        <v>Lost</v>
      </c>
      <c r="G1716" s="1">
        <f t="shared" si="134"/>
        <v>4</v>
      </c>
      <c r="H1716">
        <f t="shared" si="131"/>
        <v>1</v>
      </c>
      <c r="I1716" t="str">
        <f>INDEX(META!$B:$B,MATCH(B1716,META!$A:$A,0))</f>
        <v>Jund Wildfire</v>
      </c>
      <c r="J1716" t="str">
        <f>INDEX(META!$B:$B,MATCH(D1716,META!$A:$A,0))</f>
        <v>High Tide Combo</v>
      </c>
      <c r="K1716" t="str">
        <f t="shared" si="132"/>
        <v>Jund Wildfire-High Tide Combo</v>
      </c>
    </row>
    <row r="1717" spans="1:11" x14ac:dyDescent="0.3">
      <c r="A1717">
        <v>153</v>
      </c>
      <c r="B1717" t="s">
        <v>3213</v>
      </c>
      <c r="C1717" t="s">
        <v>26</v>
      </c>
      <c r="D1717" t="s">
        <v>310</v>
      </c>
      <c r="E1717" s="1" t="str">
        <f t="shared" si="130"/>
        <v>Gabriele Tregnaghi-Davide Sambarino</v>
      </c>
      <c r="F1717" t="str">
        <f t="shared" si="133"/>
        <v>Lost</v>
      </c>
      <c r="G1717" s="1">
        <f t="shared" si="134"/>
        <v>4</v>
      </c>
      <c r="H1717">
        <f t="shared" si="131"/>
        <v>1</v>
      </c>
      <c r="I1717" t="str">
        <f>INDEX(META!$B:$B,MATCH(B1717,META!$A:$A,0))</f>
        <v>Elves</v>
      </c>
      <c r="J1717" t="str">
        <f>INDEX(META!$B:$B,MATCH(D1717,META!$A:$A,0))</f>
        <v>Mono Red Madness</v>
      </c>
      <c r="K1717" t="str">
        <f t="shared" si="132"/>
        <v>Elves-Mono Red Madness</v>
      </c>
    </row>
    <row r="1718" spans="1:11" x14ac:dyDescent="0.3">
      <c r="A1718">
        <v>154</v>
      </c>
      <c r="B1718" t="s">
        <v>3171</v>
      </c>
      <c r="C1718" t="s">
        <v>26</v>
      </c>
      <c r="D1718" t="s">
        <v>185</v>
      </c>
      <c r="E1718" s="1" t="str">
        <f t="shared" si="130"/>
        <v>Matteo Costamagna-Marco Trivella</v>
      </c>
      <c r="F1718" t="str">
        <f t="shared" si="133"/>
        <v>Lost</v>
      </c>
      <c r="G1718" s="1">
        <f t="shared" si="134"/>
        <v>4</v>
      </c>
      <c r="H1718">
        <f t="shared" si="131"/>
        <v>1</v>
      </c>
      <c r="I1718" t="str">
        <f>INDEX(META!$B:$B,MATCH(B1718,META!$A:$A,0))</f>
        <v>Caw Gate</v>
      </c>
      <c r="J1718" t="str">
        <f>INDEX(META!$B:$B,MATCH(D1718,META!$A:$A,0))</f>
        <v>Flicker Tron</v>
      </c>
      <c r="K1718" t="str">
        <f t="shared" si="132"/>
        <v>Caw Gate-Flicker Tron</v>
      </c>
    </row>
    <row r="1719" spans="1:11" x14ac:dyDescent="0.3">
      <c r="A1719">
        <v>155</v>
      </c>
      <c r="B1719" t="s">
        <v>1560</v>
      </c>
      <c r="C1719" t="s">
        <v>28</v>
      </c>
      <c r="D1719" t="s">
        <v>2416</v>
      </c>
      <c r="E1719" s="1" t="str">
        <f t="shared" si="130"/>
        <v>Simone Tigani-Paolo Carnevali</v>
      </c>
      <c r="F1719" t="str">
        <f t="shared" si="133"/>
        <v>Won</v>
      </c>
      <c r="G1719" s="1">
        <f t="shared" si="134"/>
        <v>4</v>
      </c>
      <c r="H1719">
        <f t="shared" si="131"/>
        <v>1</v>
      </c>
      <c r="I1719" t="str">
        <f>INDEX(META!$B:$B,MATCH(B1719,META!$A:$A,0))</f>
        <v>Mono Red Synth</v>
      </c>
      <c r="J1719" t="str">
        <f>INDEX(META!$B:$B,MATCH(D1719,META!$A:$A,0))</f>
        <v>High Tide Combo</v>
      </c>
      <c r="K1719" t="str">
        <f t="shared" si="132"/>
        <v>Mono Red Synth-High Tide Combo</v>
      </c>
    </row>
    <row r="1720" spans="1:11" x14ac:dyDescent="0.3">
      <c r="A1720">
        <v>156</v>
      </c>
      <c r="B1720" t="s">
        <v>1866</v>
      </c>
      <c r="C1720" t="s">
        <v>26</v>
      </c>
      <c r="D1720" t="s">
        <v>3216</v>
      </c>
      <c r="E1720" s="1" t="str">
        <f t="shared" si="130"/>
        <v>Marco Antonelli-Matteo Malberti</v>
      </c>
      <c r="F1720" t="str">
        <f t="shared" si="133"/>
        <v>Lost</v>
      </c>
      <c r="G1720" s="1">
        <f t="shared" si="134"/>
        <v>4</v>
      </c>
      <c r="H1720">
        <f t="shared" si="131"/>
        <v>1</v>
      </c>
      <c r="I1720" t="str">
        <f>INDEX(META!$B:$B,MATCH(B1720,META!$A:$A,0))</f>
        <v>X Lands Spy</v>
      </c>
      <c r="J1720" t="str">
        <f>INDEX(META!$B:$B,MATCH(D1720,META!$A:$A,0))</f>
        <v>Grixis Affinity</v>
      </c>
      <c r="K1720" t="str">
        <f t="shared" si="132"/>
        <v>X Lands Spy-Grixis Affinity</v>
      </c>
    </row>
    <row r="1721" spans="1:11" x14ac:dyDescent="0.3">
      <c r="A1721">
        <v>157</v>
      </c>
      <c r="B1721" t="s">
        <v>327</v>
      </c>
      <c r="C1721" t="s">
        <v>26</v>
      </c>
      <c r="D1721" t="s">
        <v>2505</v>
      </c>
      <c r="E1721" s="1" t="str">
        <f t="shared" si="130"/>
        <v>Federico Di Cesare-Denis Jarząbek</v>
      </c>
      <c r="F1721" t="str">
        <f t="shared" si="133"/>
        <v>Lost</v>
      </c>
      <c r="G1721" s="1">
        <f t="shared" si="134"/>
        <v>4</v>
      </c>
      <c r="H1721">
        <f t="shared" si="131"/>
        <v>1</v>
      </c>
      <c r="I1721" t="str">
        <f>INDEX(META!$B:$B,MATCH(B1721,META!$A:$A,0))</f>
        <v>Mono Red Madness</v>
      </c>
      <c r="J1721" t="str">
        <f>INDEX(META!$B:$B,MATCH(D1721,META!$A:$A,0))</f>
        <v>Mono Red Synth</v>
      </c>
      <c r="K1721" t="str">
        <f t="shared" si="132"/>
        <v>Mono Red Madness-Mono Red Synth</v>
      </c>
    </row>
    <row r="1722" spans="1:11" x14ac:dyDescent="0.3">
      <c r="A1722">
        <v>158</v>
      </c>
      <c r="B1722" t="s">
        <v>2075</v>
      </c>
      <c r="C1722" t="s">
        <v>27</v>
      </c>
      <c r="D1722" t="s">
        <v>415</v>
      </c>
      <c r="E1722" s="1" t="str">
        <f t="shared" si="130"/>
        <v>Alessandro Giuliano-Alessandro Mazzucchelli</v>
      </c>
      <c r="F1722" t="str">
        <f t="shared" si="133"/>
        <v>Lost</v>
      </c>
      <c r="G1722" s="1">
        <f t="shared" si="134"/>
        <v>4</v>
      </c>
      <c r="H1722">
        <f t="shared" si="131"/>
        <v>1</v>
      </c>
      <c r="I1722" t="str">
        <f>INDEX(META!$B:$B,MATCH(B1722,META!$A:$A,0))</f>
        <v>Jund Wildfire</v>
      </c>
      <c r="J1722" t="str">
        <f>INDEX(META!$B:$B,MATCH(D1722,META!$A:$A,0))</f>
        <v>Rakdos Madness</v>
      </c>
      <c r="K1722" t="str">
        <f t="shared" si="132"/>
        <v>Jund Wildfire-Rakdos Madness</v>
      </c>
    </row>
    <row r="1723" spans="1:11" x14ac:dyDescent="0.3">
      <c r="A1723">
        <v>159</v>
      </c>
      <c r="B1723" t="s">
        <v>85</v>
      </c>
      <c r="C1723" t="s">
        <v>26</v>
      </c>
      <c r="D1723" t="s">
        <v>430</v>
      </c>
      <c r="E1723" s="1" t="str">
        <f t="shared" si="130"/>
        <v>Ettore Mingardo-Alessio Sposito</v>
      </c>
      <c r="F1723" t="str">
        <f t="shared" si="133"/>
        <v>Lost</v>
      </c>
      <c r="G1723" s="1">
        <f t="shared" si="134"/>
        <v>4</v>
      </c>
      <c r="H1723">
        <f t="shared" si="131"/>
        <v>1</v>
      </c>
      <c r="I1723" t="str">
        <f>INDEX(META!$B:$B,MATCH(B1723,META!$A:$A,0))</f>
        <v>X Lands Spy</v>
      </c>
      <c r="J1723" t="str">
        <f>INDEX(META!$B:$B,MATCH(D1723,META!$A:$A,0))</f>
        <v>Mono Red Synth</v>
      </c>
      <c r="K1723" t="str">
        <f t="shared" si="132"/>
        <v>X Lands Spy-Mono Red Synth</v>
      </c>
    </row>
    <row r="1724" spans="1:11" x14ac:dyDescent="0.3">
      <c r="A1724">
        <v>160</v>
      </c>
      <c r="B1724" t="s">
        <v>2234</v>
      </c>
      <c r="C1724" t="s">
        <v>26</v>
      </c>
      <c r="D1724" t="s">
        <v>2109</v>
      </c>
      <c r="E1724" s="1" t="str">
        <f t="shared" si="130"/>
        <v>marco lijoi-Davide Bianchi</v>
      </c>
      <c r="F1724" t="str">
        <f t="shared" si="133"/>
        <v>Lost</v>
      </c>
      <c r="G1724" s="1">
        <f t="shared" si="134"/>
        <v>4</v>
      </c>
      <c r="H1724">
        <f t="shared" si="131"/>
        <v>1</v>
      </c>
      <c r="I1724" t="str">
        <f>INDEX(META!$B:$B,MATCH(B1724,META!$A:$A,0))</f>
        <v>Walls</v>
      </c>
      <c r="J1724" t="str">
        <f>INDEX(META!$B:$B,MATCH(D1724,META!$A:$A,0))</f>
        <v>Mono Red Madness</v>
      </c>
      <c r="K1724" t="str">
        <f t="shared" si="132"/>
        <v>Walls-Mono Red Madness</v>
      </c>
    </row>
    <row r="1725" spans="1:11" x14ac:dyDescent="0.3">
      <c r="A1725">
        <v>161</v>
      </c>
      <c r="B1725" t="s">
        <v>3131</v>
      </c>
      <c r="C1725" t="s">
        <v>26</v>
      </c>
      <c r="D1725" t="s">
        <v>913</v>
      </c>
      <c r="E1725" s="1" t="str">
        <f t="shared" si="130"/>
        <v>Daniele Bressan-Simone Reale</v>
      </c>
      <c r="F1725" t="str">
        <f t="shared" si="133"/>
        <v>Lost</v>
      </c>
      <c r="G1725" s="1">
        <f t="shared" si="134"/>
        <v>4</v>
      </c>
      <c r="H1725">
        <f t="shared" si="131"/>
        <v>1</v>
      </c>
      <c r="I1725" t="str">
        <f>INDEX(META!$B:$B,MATCH(B1725,META!$A:$A,0))</f>
        <v>Mono Blue Terror</v>
      </c>
      <c r="J1725" t="str">
        <f>INDEX(META!$B:$B,MATCH(D1725,META!$A:$A,0))</f>
        <v>Mono Blue Aggro</v>
      </c>
      <c r="K1725" t="str">
        <f t="shared" si="132"/>
        <v>Mono Blue Terror-Mono Blue Aggro</v>
      </c>
    </row>
    <row r="1726" spans="1:11" x14ac:dyDescent="0.3">
      <c r="A1726">
        <v>162</v>
      </c>
      <c r="B1726" t="s">
        <v>2878</v>
      </c>
      <c r="C1726" t="s">
        <v>28</v>
      </c>
      <c r="D1726" t="s">
        <v>428</v>
      </c>
      <c r="E1726" s="1" t="str">
        <f t="shared" si="130"/>
        <v>Olmo Reali-Vincenzo Lanzetta</v>
      </c>
      <c r="F1726" t="str">
        <f t="shared" si="133"/>
        <v>Won</v>
      </c>
      <c r="G1726" s="1">
        <f t="shared" si="134"/>
        <v>4</v>
      </c>
      <c r="H1726">
        <f t="shared" si="131"/>
        <v>1</v>
      </c>
      <c r="I1726" t="str">
        <f>INDEX(META!$B:$B,MATCH(B1726,META!$A:$A,0))</f>
        <v>Mono Red Madness</v>
      </c>
      <c r="J1726" t="str">
        <f>INDEX(META!$B:$B,MATCH(D1726,META!$A:$A,0))</f>
        <v>Pili-Pala Combo</v>
      </c>
      <c r="K1726" t="str">
        <f t="shared" si="132"/>
        <v>Mono Red Madness-Pili-Pala Combo</v>
      </c>
    </row>
    <row r="1727" spans="1:11" x14ac:dyDescent="0.3">
      <c r="A1727">
        <v>163</v>
      </c>
      <c r="B1727" t="s">
        <v>158</v>
      </c>
      <c r="C1727" t="s">
        <v>26</v>
      </c>
      <c r="D1727" t="s">
        <v>1736</v>
      </c>
      <c r="E1727" s="1" t="str">
        <f t="shared" si="130"/>
        <v>Lorenzo Canazza-Mirko Bonazza</v>
      </c>
      <c r="F1727" t="str">
        <f t="shared" si="133"/>
        <v>Lost</v>
      </c>
      <c r="G1727" s="1">
        <f t="shared" si="134"/>
        <v>4</v>
      </c>
      <c r="H1727">
        <f t="shared" si="131"/>
        <v>1</v>
      </c>
      <c r="I1727" t="str">
        <f>INDEX(META!$B:$B,MATCH(B1727,META!$A:$A,0))</f>
        <v>X Lands Spy</v>
      </c>
      <c r="J1727" t="str">
        <f>INDEX(META!$B:$B,MATCH(D1727,META!$A:$A,0))</f>
        <v>Mono Red Madness</v>
      </c>
      <c r="K1727" t="str">
        <f t="shared" si="132"/>
        <v>X Lands Spy-Mono Red Madness</v>
      </c>
    </row>
    <row r="1728" spans="1:11" x14ac:dyDescent="0.3">
      <c r="A1728">
        <v>164</v>
      </c>
      <c r="B1728" t="s">
        <v>220</v>
      </c>
      <c r="C1728" t="s">
        <v>25</v>
      </c>
      <c r="D1728" t="s">
        <v>1793</v>
      </c>
      <c r="E1728" s="1" t="str">
        <f t="shared" si="130"/>
        <v>Marco Rossi-Nicola Mingione</v>
      </c>
      <c r="F1728" t="str">
        <f t="shared" si="133"/>
        <v>Won</v>
      </c>
      <c r="G1728" s="1">
        <f t="shared" si="134"/>
        <v>4</v>
      </c>
      <c r="H1728">
        <f t="shared" si="131"/>
        <v>1</v>
      </c>
      <c r="I1728" t="str">
        <f>INDEX(META!$B:$B,MATCH(B1728,META!$A:$A,0))</f>
        <v>Mono Red Synth</v>
      </c>
      <c r="J1728" t="str">
        <f>INDEX(META!$B:$B,MATCH(D1728,META!$A:$A,0))</f>
        <v>Jund Wildfire</v>
      </c>
      <c r="K1728" t="str">
        <f t="shared" si="132"/>
        <v>Mono Red Synth-Jund Wildfire</v>
      </c>
    </row>
    <row r="1729" spans="1:11" x14ac:dyDescent="0.3">
      <c r="A1729">
        <v>165</v>
      </c>
      <c r="B1729" t="s">
        <v>2918</v>
      </c>
      <c r="C1729" t="s">
        <v>27</v>
      </c>
      <c r="D1729" t="s">
        <v>1836</v>
      </c>
      <c r="E1729" s="1" t="str">
        <f t="shared" ref="E1729:E1792" si="135">B1729&amp;"-"&amp;D1729</f>
        <v>Mattia Paglino-Emanuele Guerini</v>
      </c>
      <c r="F1729" t="str">
        <f t="shared" si="133"/>
        <v>Lost</v>
      </c>
      <c r="G1729" s="1">
        <f t="shared" si="134"/>
        <v>4</v>
      </c>
      <c r="H1729">
        <f t="shared" si="131"/>
        <v>1</v>
      </c>
      <c r="I1729" t="str">
        <f>INDEX(META!$B:$B,MATCH(B1729,META!$A:$A,0))</f>
        <v>Mono Blue Terror</v>
      </c>
      <c r="J1729" t="str">
        <f>INDEX(META!$B:$B,MATCH(D1729,META!$A:$A,0))</f>
        <v>White Weenie</v>
      </c>
      <c r="K1729" t="str">
        <f t="shared" si="132"/>
        <v>Mono Blue Terror-White Weenie</v>
      </c>
    </row>
    <row r="1730" spans="1:11" x14ac:dyDescent="0.3">
      <c r="A1730">
        <v>166</v>
      </c>
      <c r="B1730" t="s">
        <v>2600</v>
      </c>
      <c r="C1730" t="s">
        <v>26</v>
      </c>
      <c r="D1730" t="s">
        <v>410</v>
      </c>
      <c r="E1730" s="1" t="str">
        <f t="shared" si="135"/>
        <v>Giulio Orlandi-Andrea Feltrin</v>
      </c>
      <c r="F1730" t="str">
        <f t="shared" si="133"/>
        <v>Lost</v>
      </c>
      <c r="G1730" s="1">
        <f t="shared" si="134"/>
        <v>4</v>
      </c>
      <c r="H1730">
        <f t="shared" ref="H1730:H1793" si="136">AND(I1730&gt;0,J1730&gt;0)*1</f>
        <v>1</v>
      </c>
      <c r="I1730" t="str">
        <f>INDEX(META!$B:$B,MATCH(B1730,META!$A:$A,0))</f>
        <v>Dimir Terror</v>
      </c>
      <c r="J1730" t="str">
        <f>INDEX(META!$B:$B,MATCH(D1730,META!$A:$A,0))</f>
        <v>Jund Wildfire</v>
      </c>
      <c r="K1730" t="str">
        <f t="shared" ref="K1730:K1793" si="137">I1730&amp;"-"&amp;J1730</f>
        <v>Dimir Terror-Jund Wildfire</v>
      </c>
    </row>
    <row r="1731" spans="1:11" x14ac:dyDescent="0.3">
      <c r="A1731">
        <v>167</v>
      </c>
      <c r="B1731" t="s">
        <v>2163</v>
      </c>
      <c r="C1731" t="s">
        <v>25</v>
      </c>
      <c r="D1731" t="s">
        <v>1893</v>
      </c>
      <c r="E1731" s="1" t="str">
        <f t="shared" si="135"/>
        <v>Andrea Molfetta-Federico Fronzi</v>
      </c>
      <c r="F1731" t="str">
        <f t="shared" ref="F1731:F1794" si="138">_xlfn.TEXTBEFORE(C1731," ")</f>
        <v>Won</v>
      </c>
      <c r="G1731" s="1">
        <f t="shared" ref="G1731:G1794" si="139">IF(A1731&gt;=A1730,G1730,G1730+1)</f>
        <v>4</v>
      </c>
      <c r="H1731">
        <f t="shared" si="136"/>
        <v>1</v>
      </c>
      <c r="I1731" t="str">
        <f>INDEX(META!$B:$B,MATCH(B1731,META!$A:$A,0))</f>
        <v>Mono Blue Aggro</v>
      </c>
      <c r="J1731" t="str">
        <f>INDEX(META!$B:$B,MATCH(D1731,META!$A:$A,0))</f>
        <v>Jeskai Ephemerate</v>
      </c>
      <c r="K1731" t="str">
        <f t="shared" si="137"/>
        <v>Mono Blue Aggro-Jeskai Ephemerate</v>
      </c>
    </row>
    <row r="1732" spans="1:11" x14ac:dyDescent="0.3">
      <c r="A1732">
        <v>168</v>
      </c>
      <c r="B1732" t="s">
        <v>362</v>
      </c>
      <c r="C1732" t="s">
        <v>26</v>
      </c>
      <c r="D1732" t="s">
        <v>1920</v>
      </c>
      <c r="E1732" s="1" t="str">
        <f t="shared" si="135"/>
        <v>Jurgen Curaj-Domagoj Škacan</v>
      </c>
      <c r="F1732" t="str">
        <f t="shared" si="138"/>
        <v>Lost</v>
      </c>
      <c r="G1732" s="1">
        <f t="shared" si="139"/>
        <v>4</v>
      </c>
      <c r="H1732">
        <f t="shared" si="136"/>
        <v>1</v>
      </c>
      <c r="I1732" t="str">
        <f>INDEX(META!$B:$B,MATCH(B1732,META!$A:$A,0))</f>
        <v>Mono Red Synth</v>
      </c>
      <c r="J1732" t="str">
        <f>INDEX(META!$B:$B,MATCH(D1732,META!$A:$A,0))</f>
        <v>Jund Wildfire</v>
      </c>
      <c r="K1732" t="str">
        <f t="shared" si="137"/>
        <v>Mono Red Synth-Jund Wildfire</v>
      </c>
    </row>
    <row r="1733" spans="1:11" x14ac:dyDescent="0.3">
      <c r="A1733">
        <v>169</v>
      </c>
      <c r="B1733" t="s">
        <v>177</v>
      </c>
      <c r="C1733" t="s">
        <v>26</v>
      </c>
      <c r="D1733" t="s">
        <v>1940</v>
      </c>
      <c r="E1733" s="1" t="str">
        <f t="shared" si="135"/>
        <v>Andrea Mattei-Carlo Iavazzo</v>
      </c>
      <c r="F1733" t="str">
        <f t="shared" si="138"/>
        <v>Lost</v>
      </c>
      <c r="G1733" s="1">
        <f t="shared" si="139"/>
        <v>4</v>
      </c>
      <c r="H1733">
        <f t="shared" si="136"/>
        <v>1</v>
      </c>
      <c r="I1733" t="str">
        <f>INDEX(META!$B:$B,MATCH(B1733,META!$A:$A,0))</f>
        <v>Elves</v>
      </c>
      <c r="J1733" t="str">
        <f>INDEX(META!$B:$B,MATCH(D1733,META!$A:$A,0))</f>
        <v>Jund Wildfire</v>
      </c>
      <c r="K1733" t="str">
        <f t="shared" si="137"/>
        <v>Elves-Jund Wildfire</v>
      </c>
    </row>
    <row r="1734" spans="1:11" x14ac:dyDescent="0.3">
      <c r="A1734">
        <v>170</v>
      </c>
      <c r="B1734" t="s">
        <v>2263</v>
      </c>
      <c r="C1734" t="s">
        <v>26</v>
      </c>
      <c r="D1734" t="s">
        <v>1975</v>
      </c>
      <c r="E1734" s="1" t="str">
        <f t="shared" si="135"/>
        <v>Simone Sirio-mattia scaglioni</v>
      </c>
      <c r="F1734" t="str">
        <f t="shared" si="138"/>
        <v>Lost</v>
      </c>
      <c r="G1734" s="1">
        <f t="shared" si="139"/>
        <v>4</v>
      </c>
      <c r="H1734">
        <f t="shared" si="136"/>
        <v>1</v>
      </c>
      <c r="I1734" t="str">
        <f>INDEX(META!$B:$B,MATCH(B1734,META!$A:$A,0))</f>
        <v>Gardens</v>
      </c>
      <c r="J1734" t="str">
        <f>INDEX(META!$B:$B,MATCH(D1734,META!$A:$A,0))</f>
        <v>Dimir Terror</v>
      </c>
      <c r="K1734" t="str">
        <f t="shared" si="137"/>
        <v>Gardens-Dimir Terror</v>
      </c>
    </row>
    <row r="1735" spans="1:11" x14ac:dyDescent="0.3">
      <c r="A1735">
        <v>171</v>
      </c>
      <c r="B1735" t="s">
        <v>2872</v>
      </c>
      <c r="C1735" t="s">
        <v>28</v>
      </c>
      <c r="D1735" t="s">
        <v>2274</v>
      </c>
      <c r="E1735" s="1" t="str">
        <f t="shared" si="135"/>
        <v>Lorenzo Natali-Fabio Riccò</v>
      </c>
      <c r="F1735" t="str">
        <f t="shared" si="138"/>
        <v>Won</v>
      </c>
      <c r="G1735" s="1">
        <f t="shared" si="139"/>
        <v>4</v>
      </c>
      <c r="H1735">
        <f t="shared" si="136"/>
        <v>1</v>
      </c>
      <c r="I1735" t="str">
        <f>INDEX(META!$B:$B,MATCH(B1735,META!$A:$A,0))</f>
        <v>Jund Wildfire</v>
      </c>
      <c r="J1735" t="str">
        <f>INDEX(META!$B:$B,MATCH(D1735,META!$A:$A,0))</f>
        <v>Mono Blue Aggro</v>
      </c>
      <c r="K1735" t="str">
        <f t="shared" si="137"/>
        <v>Jund Wildfire-Mono Blue Aggro</v>
      </c>
    </row>
    <row r="1736" spans="1:11" x14ac:dyDescent="0.3">
      <c r="A1736">
        <v>172</v>
      </c>
      <c r="B1736" t="s">
        <v>1472</v>
      </c>
      <c r="C1736" t="s">
        <v>25</v>
      </c>
      <c r="D1736" t="s">
        <v>2792</v>
      </c>
      <c r="E1736" s="1" t="str">
        <f t="shared" si="135"/>
        <v>Andrea Piemonti-Andrea Pelacchi</v>
      </c>
      <c r="F1736" t="str">
        <f t="shared" si="138"/>
        <v>Won</v>
      </c>
      <c r="G1736" s="1">
        <f t="shared" si="139"/>
        <v>4</v>
      </c>
      <c r="H1736">
        <f t="shared" si="136"/>
        <v>1</v>
      </c>
      <c r="I1736" t="str">
        <f>INDEX(META!$B:$B,MATCH(B1736,META!$A:$A,0))</f>
        <v>Izzet Terror</v>
      </c>
      <c r="J1736" t="str">
        <f>INDEX(META!$B:$B,MATCH(D1736,META!$A:$A,0))</f>
        <v>Mono Blue Terror</v>
      </c>
      <c r="K1736" t="str">
        <f t="shared" si="137"/>
        <v>Izzet Terror-Mono Blue Terror</v>
      </c>
    </row>
    <row r="1737" spans="1:11" x14ac:dyDescent="0.3">
      <c r="A1737">
        <v>173</v>
      </c>
      <c r="B1737" t="s">
        <v>334</v>
      </c>
      <c r="C1737" t="s">
        <v>28</v>
      </c>
      <c r="D1737" t="s">
        <v>2000</v>
      </c>
      <c r="E1737" s="1" t="str">
        <f t="shared" si="135"/>
        <v>Roberto Paoli-Johny Bravo</v>
      </c>
      <c r="F1737" t="str">
        <f t="shared" si="138"/>
        <v>Won</v>
      </c>
      <c r="G1737" s="1">
        <f t="shared" si="139"/>
        <v>4</v>
      </c>
      <c r="H1737">
        <f t="shared" si="136"/>
        <v>1</v>
      </c>
      <c r="I1737" t="str">
        <f>INDEX(META!$B:$B,MATCH(B1737,META!$A:$A,0))</f>
        <v>Mono Red Madness</v>
      </c>
      <c r="J1737" t="str">
        <f>INDEX(META!$B:$B,MATCH(D1737,META!$A:$A,0))</f>
        <v>Mono White Heroic</v>
      </c>
      <c r="K1737" t="str">
        <f t="shared" si="137"/>
        <v>Mono Red Madness-Mono White Heroic</v>
      </c>
    </row>
    <row r="1738" spans="1:11" x14ac:dyDescent="0.3">
      <c r="A1738">
        <v>174</v>
      </c>
      <c r="B1738" t="s">
        <v>332</v>
      </c>
      <c r="C1738" t="s">
        <v>25</v>
      </c>
      <c r="D1738" t="s">
        <v>2087</v>
      </c>
      <c r="E1738" s="1" t="str">
        <f t="shared" si="135"/>
        <v>Simone Gonnelli-andrea ceravolo</v>
      </c>
      <c r="F1738" t="str">
        <f t="shared" si="138"/>
        <v>Won</v>
      </c>
      <c r="G1738" s="1">
        <f t="shared" si="139"/>
        <v>4</v>
      </c>
      <c r="H1738">
        <f t="shared" si="136"/>
        <v>1</v>
      </c>
      <c r="I1738" t="str">
        <f>INDEX(META!$B:$B,MATCH(B1738,META!$A:$A,0))</f>
        <v>Jund Wildfire</v>
      </c>
      <c r="J1738" t="str">
        <f>INDEX(META!$B:$B,MATCH(D1738,META!$A:$A,0))</f>
        <v>Jund Wildfire</v>
      </c>
      <c r="K1738" t="str">
        <f t="shared" si="137"/>
        <v>Jund Wildfire-Jund Wildfire</v>
      </c>
    </row>
    <row r="1739" spans="1:11" x14ac:dyDescent="0.3">
      <c r="A1739">
        <v>175</v>
      </c>
      <c r="B1739" t="s">
        <v>2810</v>
      </c>
      <c r="C1739" t="s">
        <v>28</v>
      </c>
      <c r="D1739" t="s">
        <v>2391</v>
      </c>
      <c r="E1739" s="1" t="str">
        <f t="shared" si="135"/>
        <v>Pasquale Sirignano-Krisztián Magos</v>
      </c>
      <c r="F1739" t="str">
        <f t="shared" si="138"/>
        <v>Won</v>
      </c>
      <c r="G1739" s="1">
        <f t="shared" si="139"/>
        <v>4</v>
      </c>
      <c r="H1739">
        <f t="shared" si="136"/>
        <v>1</v>
      </c>
      <c r="I1739" t="str">
        <f>INDEX(META!$B:$B,MATCH(B1739,META!$A:$A,0))</f>
        <v>Mono Red Synth</v>
      </c>
      <c r="J1739" t="str">
        <f>INDEX(META!$B:$B,MATCH(D1739,META!$A:$A,0))</f>
        <v>Mono Red Synth</v>
      </c>
      <c r="K1739" t="str">
        <f t="shared" si="137"/>
        <v>Mono Red Synth-Mono Red Synth</v>
      </c>
    </row>
    <row r="1740" spans="1:11" x14ac:dyDescent="0.3">
      <c r="A1740">
        <v>176</v>
      </c>
      <c r="B1740" t="s">
        <v>2298</v>
      </c>
      <c r="C1740" t="s">
        <v>28</v>
      </c>
      <c r="D1740" t="s">
        <v>141</v>
      </c>
      <c r="E1740" s="1" t="str">
        <f t="shared" si="135"/>
        <v>Natalino Feshti-enrico colzi</v>
      </c>
      <c r="F1740" t="str">
        <f t="shared" si="138"/>
        <v>Won</v>
      </c>
      <c r="G1740" s="1">
        <f t="shared" si="139"/>
        <v>4</v>
      </c>
      <c r="H1740">
        <f t="shared" si="136"/>
        <v>1</v>
      </c>
      <c r="I1740" t="str">
        <f>INDEX(META!$B:$B,MATCH(B1740,META!$A:$A,0))</f>
        <v>Mono Red Dredge</v>
      </c>
      <c r="J1740" t="str">
        <f>INDEX(META!$B:$B,MATCH(D1740,META!$A:$A,0))</f>
        <v>Whale Combo</v>
      </c>
      <c r="K1740" t="str">
        <f t="shared" si="137"/>
        <v>Mono Red Dredge-Whale Combo</v>
      </c>
    </row>
    <row r="1741" spans="1:11" x14ac:dyDescent="0.3">
      <c r="A1741">
        <v>177</v>
      </c>
      <c r="B1741" t="s">
        <v>398</v>
      </c>
      <c r="C1741" t="s">
        <v>25</v>
      </c>
      <c r="D1741" t="s">
        <v>2453</v>
      </c>
      <c r="E1741" s="1" t="str">
        <f t="shared" si="135"/>
        <v>Edoardo Bardi-Marco Lo Piano</v>
      </c>
      <c r="F1741" t="str">
        <f t="shared" si="138"/>
        <v>Won</v>
      </c>
      <c r="G1741" s="1">
        <f t="shared" si="139"/>
        <v>4</v>
      </c>
      <c r="H1741">
        <f t="shared" si="136"/>
        <v>1</v>
      </c>
      <c r="I1741" t="str">
        <f>INDEX(META!$B:$B,MATCH(B1741,META!$A:$A,0))</f>
        <v>High Tide Combo</v>
      </c>
      <c r="J1741" t="str">
        <f>INDEX(META!$B:$B,MATCH(D1741,META!$A:$A,0))</f>
        <v>Mono Red Synth</v>
      </c>
      <c r="K1741" t="str">
        <f t="shared" si="137"/>
        <v>High Tide Combo-Mono Red Synth</v>
      </c>
    </row>
    <row r="1742" spans="1:11" x14ac:dyDescent="0.3">
      <c r="A1742">
        <v>178</v>
      </c>
      <c r="B1742" t="s">
        <v>778</v>
      </c>
      <c r="C1742" t="s">
        <v>25</v>
      </c>
      <c r="D1742" t="s">
        <v>2366</v>
      </c>
      <c r="E1742" s="1" t="str">
        <f t="shared" si="135"/>
        <v>Matteo Morosini-Marco Casonato</v>
      </c>
      <c r="F1742" t="str">
        <f t="shared" si="138"/>
        <v>Won</v>
      </c>
      <c r="G1742" s="1">
        <f t="shared" si="139"/>
        <v>4</v>
      </c>
      <c r="H1742">
        <f t="shared" si="136"/>
        <v>1</v>
      </c>
      <c r="I1742" t="str">
        <f>INDEX(META!$B:$B,MATCH(B1742,META!$A:$A,0))</f>
        <v>Mono Red Synth</v>
      </c>
      <c r="J1742" t="str">
        <f>INDEX(META!$B:$B,MATCH(D1742,META!$A:$A,0))</f>
        <v>Rakdos Madness</v>
      </c>
      <c r="K1742" t="str">
        <f t="shared" si="137"/>
        <v>Mono Red Synth-Rakdos Madness</v>
      </c>
    </row>
    <row r="1743" spans="1:11" x14ac:dyDescent="0.3">
      <c r="A1743">
        <v>179</v>
      </c>
      <c r="B1743" t="s">
        <v>2436</v>
      </c>
      <c r="C1743" t="s">
        <v>27</v>
      </c>
      <c r="D1743" t="s">
        <v>198</v>
      </c>
      <c r="E1743" s="1" t="str">
        <f t="shared" si="135"/>
        <v>ana clara fernandes-Daniele Contadini</v>
      </c>
      <c r="F1743" t="str">
        <f t="shared" si="138"/>
        <v>Lost</v>
      </c>
      <c r="G1743" s="1">
        <f t="shared" si="139"/>
        <v>4</v>
      </c>
      <c r="H1743">
        <f t="shared" si="136"/>
        <v>1</v>
      </c>
      <c r="I1743" t="str">
        <f>INDEX(META!$B:$B,MATCH(B1743,META!$A:$A,0))</f>
        <v>Mono Red Synth</v>
      </c>
      <c r="J1743" t="str">
        <f>INDEX(META!$B:$B,MATCH(D1743,META!$A:$A,0))</f>
        <v>Altar Tron</v>
      </c>
      <c r="K1743" t="str">
        <f t="shared" si="137"/>
        <v>Mono Red Synth-Altar Tron</v>
      </c>
    </row>
    <row r="1744" spans="1:11" x14ac:dyDescent="0.3">
      <c r="A1744">
        <v>180</v>
      </c>
      <c r="B1744" t="s">
        <v>340</v>
      </c>
      <c r="C1744" t="s">
        <v>27</v>
      </c>
      <c r="D1744" t="s">
        <v>2549</v>
      </c>
      <c r="E1744" s="1" t="str">
        <f t="shared" si="135"/>
        <v>Nicolo Bechelli-Nico Tani</v>
      </c>
      <c r="F1744" t="str">
        <f t="shared" si="138"/>
        <v>Lost</v>
      </c>
      <c r="G1744" s="1">
        <f t="shared" si="139"/>
        <v>4</v>
      </c>
      <c r="H1744">
        <f t="shared" si="136"/>
        <v>1</v>
      </c>
      <c r="I1744" t="str">
        <f>INDEX(META!$B:$B,MATCH(B1744,META!$A:$A,0))</f>
        <v>Walls</v>
      </c>
      <c r="J1744" t="str">
        <f>INDEX(META!$B:$B,MATCH(D1744,META!$A:$A,0))</f>
        <v>Jund Wildfire</v>
      </c>
      <c r="K1744" t="str">
        <f t="shared" si="137"/>
        <v>Walls-Jund Wildfire</v>
      </c>
    </row>
    <row r="1745" spans="1:11" x14ac:dyDescent="0.3">
      <c r="A1745">
        <v>181</v>
      </c>
      <c r="B1745" t="s">
        <v>3266</v>
      </c>
      <c r="C1745" t="s">
        <v>27</v>
      </c>
      <c r="D1745" t="s">
        <v>2760</v>
      </c>
      <c r="E1745" s="1" t="str">
        <f t="shared" si="135"/>
        <v>tommaso casini-Elia Cantini</v>
      </c>
      <c r="F1745" t="str">
        <f t="shared" si="138"/>
        <v>Lost</v>
      </c>
      <c r="G1745" s="1">
        <f t="shared" si="139"/>
        <v>4</v>
      </c>
      <c r="H1745">
        <f t="shared" si="136"/>
        <v>1</v>
      </c>
      <c r="I1745" t="str">
        <f>INDEX(META!$B:$B,MATCH(B1745,META!$A:$A,0))</f>
        <v>Jund Wildfire</v>
      </c>
      <c r="J1745" t="str">
        <f>INDEX(META!$B:$B,MATCH(D1745,META!$A:$A,0))</f>
        <v>Mono Red Synth</v>
      </c>
      <c r="K1745" t="str">
        <f t="shared" si="137"/>
        <v>Jund Wildfire-Mono Red Synth</v>
      </c>
    </row>
    <row r="1746" spans="1:11" x14ac:dyDescent="0.3">
      <c r="A1746">
        <v>182</v>
      </c>
      <c r="B1746" t="s">
        <v>1568</v>
      </c>
      <c r="C1746" t="s">
        <v>26</v>
      </c>
      <c r="D1746" t="s">
        <v>706</v>
      </c>
      <c r="E1746" s="1" t="str">
        <f t="shared" si="135"/>
        <v>Roberto Arfavelli-Elia Merli</v>
      </c>
      <c r="F1746" t="str">
        <f t="shared" si="138"/>
        <v>Lost</v>
      </c>
      <c r="G1746" s="1">
        <f t="shared" si="139"/>
        <v>4</v>
      </c>
      <c r="H1746">
        <f t="shared" si="136"/>
        <v>1</v>
      </c>
      <c r="I1746" t="str">
        <f>INDEX(META!$B:$B,MATCH(B1746,META!$A:$A,0))</f>
        <v>Mono Red Synth</v>
      </c>
      <c r="J1746" t="str">
        <f>INDEX(META!$B:$B,MATCH(D1746,META!$A:$A,0))</f>
        <v>Mono Red Synth</v>
      </c>
      <c r="K1746" t="str">
        <f t="shared" si="137"/>
        <v>Mono Red Synth-Mono Red Synth</v>
      </c>
    </row>
    <row r="1747" spans="1:11" x14ac:dyDescent="0.3">
      <c r="A1747">
        <v>183</v>
      </c>
      <c r="B1747" t="s">
        <v>3252</v>
      </c>
      <c r="C1747" t="s">
        <v>25</v>
      </c>
      <c r="D1747" t="s">
        <v>2556</v>
      </c>
      <c r="E1747" s="1" t="str">
        <f t="shared" si="135"/>
        <v>Alexander Beliaev-Andrea Iurato</v>
      </c>
      <c r="F1747" t="str">
        <f t="shared" si="138"/>
        <v>Won</v>
      </c>
      <c r="G1747" s="1">
        <f t="shared" si="139"/>
        <v>4</v>
      </c>
      <c r="H1747">
        <f t="shared" si="136"/>
        <v>1</v>
      </c>
      <c r="I1747" t="str">
        <f>INDEX(META!$B:$B,MATCH(B1747,META!$A:$A,0))</f>
        <v>Elves</v>
      </c>
      <c r="J1747" t="str">
        <f>INDEX(META!$B:$B,MATCH(D1747,META!$A:$A,0))</f>
        <v>Mono Blue Aggro</v>
      </c>
      <c r="K1747" t="str">
        <f t="shared" si="137"/>
        <v>Elves-Mono Blue Aggro</v>
      </c>
    </row>
    <row r="1748" spans="1:11" x14ac:dyDescent="0.3">
      <c r="A1748">
        <v>184</v>
      </c>
      <c r="B1748" t="s">
        <v>276</v>
      </c>
      <c r="C1748" t="s">
        <v>27</v>
      </c>
      <c r="D1748" t="s">
        <v>301</v>
      </c>
      <c r="E1748" s="1" t="str">
        <f t="shared" si="135"/>
        <v>Andrea Fava-Vittorio Gravagna</v>
      </c>
      <c r="F1748" t="str">
        <f t="shared" si="138"/>
        <v>Lost</v>
      </c>
      <c r="G1748" s="1">
        <f t="shared" si="139"/>
        <v>4</v>
      </c>
      <c r="H1748">
        <f t="shared" si="136"/>
        <v>1</v>
      </c>
      <c r="I1748" t="str">
        <f>INDEX(META!$B:$B,MATCH(B1748,META!$A:$A,0))</f>
        <v>Mono Blue Terror</v>
      </c>
      <c r="J1748" t="str">
        <f>INDEX(META!$B:$B,MATCH(D1748,META!$A:$A,0))</f>
        <v>Jund Wildfire</v>
      </c>
      <c r="K1748" t="str">
        <f t="shared" si="137"/>
        <v>Mono Blue Terror-Jund Wildfire</v>
      </c>
    </row>
    <row r="1749" spans="1:11" x14ac:dyDescent="0.3">
      <c r="A1749">
        <v>185</v>
      </c>
      <c r="B1749" t="s">
        <v>2709</v>
      </c>
      <c r="C1749" t="s">
        <v>27</v>
      </c>
      <c r="D1749" t="s">
        <v>2606</v>
      </c>
      <c r="E1749" s="1" t="str">
        <f t="shared" si="135"/>
        <v>Giuseppe Caiazzo-Luca Giubilei</v>
      </c>
      <c r="F1749" t="str">
        <f t="shared" si="138"/>
        <v>Lost</v>
      </c>
      <c r="G1749" s="1">
        <f t="shared" si="139"/>
        <v>4</v>
      </c>
      <c r="H1749">
        <f t="shared" si="136"/>
        <v>1</v>
      </c>
      <c r="I1749" t="str">
        <f>INDEX(META!$B:$B,MATCH(B1749,META!$A:$A,0))</f>
        <v>Jund Wildfire</v>
      </c>
      <c r="J1749" t="str">
        <f>INDEX(META!$B:$B,MATCH(D1749,META!$A:$A,0))</f>
        <v>Gruul Ponza</v>
      </c>
      <c r="K1749" t="str">
        <f t="shared" si="137"/>
        <v>Jund Wildfire-Gruul Ponza</v>
      </c>
    </row>
    <row r="1750" spans="1:11" x14ac:dyDescent="0.3">
      <c r="A1750">
        <v>186</v>
      </c>
      <c r="B1750" t="s">
        <v>967</v>
      </c>
      <c r="C1750" t="s">
        <v>27</v>
      </c>
      <c r="D1750" t="s">
        <v>316</v>
      </c>
      <c r="E1750" s="1" t="str">
        <f t="shared" si="135"/>
        <v>Riccardo Fasano-Lorenzo Aldegheri</v>
      </c>
      <c r="F1750" t="str">
        <f t="shared" si="138"/>
        <v>Lost</v>
      </c>
      <c r="G1750" s="1">
        <f t="shared" si="139"/>
        <v>4</v>
      </c>
      <c r="H1750">
        <f t="shared" si="136"/>
        <v>1</v>
      </c>
      <c r="I1750" t="str">
        <f>INDEX(META!$B:$B,MATCH(B1750,META!$A:$A,0))</f>
        <v>Pili-Pala Combo</v>
      </c>
      <c r="J1750" t="str">
        <f>INDEX(META!$B:$B,MATCH(D1750,META!$A:$A,0))</f>
        <v>Jund Wildfire</v>
      </c>
      <c r="K1750" t="str">
        <f t="shared" si="137"/>
        <v>Pili-Pala Combo-Jund Wildfire</v>
      </c>
    </row>
    <row r="1751" spans="1:11" x14ac:dyDescent="0.3">
      <c r="A1751">
        <v>187</v>
      </c>
      <c r="B1751" t="s">
        <v>102</v>
      </c>
      <c r="C1751" t="s">
        <v>27</v>
      </c>
      <c r="D1751" t="s">
        <v>3025</v>
      </c>
      <c r="E1751" s="1" t="str">
        <f t="shared" si="135"/>
        <v>Lorenzo Montana-Piero Lombardi</v>
      </c>
      <c r="F1751" t="str">
        <f t="shared" si="138"/>
        <v>Lost</v>
      </c>
      <c r="G1751" s="1">
        <f t="shared" si="139"/>
        <v>4</v>
      </c>
      <c r="H1751">
        <f t="shared" si="136"/>
        <v>1</v>
      </c>
      <c r="I1751" t="str">
        <f>INDEX(META!$B:$B,MATCH(B1751,META!$A:$A,0))</f>
        <v>Mono Red Madness</v>
      </c>
      <c r="J1751" t="str">
        <f>INDEX(META!$B:$B,MATCH(D1751,META!$A:$A,0))</f>
        <v>Elves</v>
      </c>
      <c r="K1751" t="str">
        <f t="shared" si="137"/>
        <v>Mono Red Madness-Elves</v>
      </c>
    </row>
    <row r="1752" spans="1:11" x14ac:dyDescent="0.3">
      <c r="A1752">
        <v>188</v>
      </c>
      <c r="B1752" t="s">
        <v>3137</v>
      </c>
      <c r="C1752" t="s">
        <v>28</v>
      </c>
      <c r="D1752" t="s">
        <v>360</v>
      </c>
      <c r="E1752" s="1" t="str">
        <f t="shared" si="135"/>
        <v>Bernhard Lederer-Luigi De Franco</v>
      </c>
      <c r="F1752" t="str">
        <f t="shared" si="138"/>
        <v>Won</v>
      </c>
      <c r="G1752" s="1">
        <f t="shared" si="139"/>
        <v>4</v>
      </c>
      <c r="H1752">
        <f t="shared" si="136"/>
        <v>1</v>
      </c>
      <c r="I1752" t="str">
        <f>INDEX(META!$B:$B,MATCH(B1752,META!$A:$A,0))</f>
        <v>Mono Blue Terror</v>
      </c>
      <c r="J1752" t="str">
        <f>INDEX(META!$B:$B,MATCH(D1752,META!$A:$A,0))</f>
        <v>Mono Blue Aggro</v>
      </c>
      <c r="K1752" t="str">
        <f t="shared" si="137"/>
        <v>Mono Blue Terror-Mono Blue Aggro</v>
      </c>
    </row>
    <row r="1753" spans="1:11" x14ac:dyDescent="0.3">
      <c r="A1753">
        <v>189</v>
      </c>
      <c r="B1753" t="s">
        <v>2809</v>
      </c>
      <c r="C1753" t="s">
        <v>25</v>
      </c>
      <c r="D1753" t="s">
        <v>387</v>
      </c>
      <c r="E1753" s="1" t="str">
        <f t="shared" si="135"/>
        <v>Francesco Menchetti-Nicoló Grasso</v>
      </c>
      <c r="F1753" t="str">
        <f t="shared" si="138"/>
        <v>Won</v>
      </c>
      <c r="G1753" s="1">
        <f t="shared" si="139"/>
        <v>4</v>
      </c>
      <c r="H1753">
        <f t="shared" si="136"/>
        <v>1</v>
      </c>
      <c r="I1753" t="str">
        <f>INDEX(META!$B:$B,MATCH(B1753,META!$A:$A,0))</f>
        <v>High Tide Combo</v>
      </c>
      <c r="J1753" t="str">
        <f>INDEX(META!$B:$B,MATCH(D1753,META!$A:$A,0))</f>
        <v>Jund Wildfire</v>
      </c>
      <c r="K1753" t="str">
        <f t="shared" si="137"/>
        <v>High Tide Combo-Jund Wildfire</v>
      </c>
    </row>
    <row r="1754" spans="1:11" x14ac:dyDescent="0.3">
      <c r="A1754">
        <v>190</v>
      </c>
      <c r="B1754" t="s">
        <v>383</v>
      </c>
      <c r="C1754" t="s">
        <v>27</v>
      </c>
      <c r="D1754" t="s">
        <v>3042</v>
      </c>
      <c r="E1754" s="1" t="str">
        <f t="shared" si="135"/>
        <v>Alessandro Belloni-Edoardo Maiani</v>
      </c>
      <c r="F1754" t="str">
        <f t="shared" si="138"/>
        <v>Lost</v>
      </c>
      <c r="G1754" s="1">
        <f t="shared" si="139"/>
        <v>4</v>
      </c>
      <c r="H1754">
        <f t="shared" si="136"/>
        <v>1</v>
      </c>
      <c r="I1754" t="str">
        <f>INDEX(META!$B:$B,MATCH(B1754,META!$A:$A,0))</f>
        <v>Jeskai Ephemerate</v>
      </c>
      <c r="J1754" t="str">
        <f>INDEX(META!$B:$B,MATCH(D1754,META!$A:$A,0))</f>
        <v>Altar Tron</v>
      </c>
      <c r="K1754" t="str">
        <f t="shared" si="137"/>
        <v>Jeskai Ephemerate-Altar Tron</v>
      </c>
    </row>
    <row r="1755" spans="1:11" x14ac:dyDescent="0.3">
      <c r="A1755">
        <v>191</v>
      </c>
      <c r="B1755" t="s">
        <v>208</v>
      </c>
      <c r="C1755" t="s">
        <v>26</v>
      </c>
      <c r="D1755" t="s">
        <v>3001</v>
      </c>
      <c r="E1755" s="1" t="str">
        <f t="shared" si="135"/>
        <v>Edoardo Mazzucco-mattia biggeri</v>
      </c>
      <c r="F1755" t="str">
        <f t="shared" si="138"/>
        <v>Lost</v>
      </c>
      <c r="G1755" s="1">
        <f t="shared" si="139"/>
        <v>4</v>
      </c>
      <c r="H1755">
        <f t="shared" si="136"/>
        <v>1</v>
      </c>
      <c r="I1755" t="str">
        <f>INDEX(META!$B:$B,MATCH(B1755,META!$A:$A,0))</f>
        <v>Jund Wildfire</v>
      </c>
      <c r="J1755" t="str">
        <f>INDEX(META!$B:$B,MATCH(D1755,META!$A:$A,0))</f>
        <v>Mono Blue Aggro</v>
      </c>
      <c r="K1755" t="str">
        <f t="shared" si="137"/>
        <v>Jund Wildfire-Mono Blue Aggro</v>
      </c>
    </row>
    <row r="1756" spans="1:11" x14ac:dyDescent="0.3">
      <c r="A1756">
        <v>192</v>
      </c>
      <c r="B1756" t="s">
        <v>1532</v>
      </c>
      <c r="C1756" t="s">
        <v>28</v>
      </c>
      <c r="D1756" t="s">
        <v>381</v>
      </c>
      <c r="E1756" s="1" t="str">
        <f t="shared" si="135"/>
        <v>Miljenko Petrović-Gabriele Giglio</v>
      </c>
      <c r="F1756" t="str">
        <f t="shared" si="138"/>
        <v>Won</v>
      </c>
      <c r="G1756" s="1">
        <f t="shared" si="139"/>
        <v>4</v>
      </c>
      <c r="H1756">
        <f t="shared" si="136"/>
        <v>1</v>
      </c>
      <c r="I1756" t="str">
        <f>INDEX(META!$B:$B,MATCH(B1756,META!$A:$A,0))</f>
        <v>Mono Blue Terror</v>
      </c>
      <c r="J1756" t="str">
        <f>INDEX(META!$B:$B,MATCH(D1756,META!$A:$A,0))</f>
        <v>Jund Wildfire</v>
      </c>
      <c r="K1756" t="str">
        <f t="shared" si="137"/>
        <v>Mono Blue Terror-Jund Wildfire</v>
      </c>
    </row>
    <row r="1757" spans="1:11" x14ac:dyDescent="0.3">
      <c r="A1757">
        <v>193</v>
      </c>
      <c r="B1757" t="s">
        <v>2826</v>
      </c>
      <c r="C1757" t="s">
        <v>25</v>
      </c>
      <c r="D1757" t="s">
        <v>201</v>
      </c>
      <c r="E1757" s="1" t="str">
        <f t="shared" si="135"/>
        <v>Baroni Paolo-Filippo Artioli</v>
      </c>
      <c r="F1757" t="str">
        <f t="shared" si="138"/>
        <v>Won</v>
      </c>
      <c r="G1757" s="1">
        <f t="shared" si="139"/>
        <v>4</v>
      </c>
      <c r="H1757">
        <f t="shared" si="136"/>
        <v>1</v>
      </c>
      <c r="I1757" t="str">
        <f>INDEX(META!$B:$B,MATCH(B1757,META!$A:$A,0))</f>
        <v>Altar Tron</v>
      </c>
      <c r="J1757" t="str">
        <f>INDEX(META!$B:$B,MATCH(D1757,META!$A:$A,0))</f>
        <v>Jund Wildfire</v>
      </c>
      <c r="K1757" t="str">
        <f t="shared" si="137"/>
        <v>Altar Tron-Jund Wildfire</v>
      </c>
    </row>
    <row r="1758" spans="1:11" x14ac:dyDescent="0.3">
      <c r="A1758">
        <v>194</v>
      </c>
      <c r="B1758" t="s">
        <v>3194</v>
      </c>
      <c r="C1758" t="s">
        <v>28</v>
      </c>
      <c r="D1758" t="s">
        <v>1206</v>
      </c>
      <c r="E1758" s="1" t="str">
        <f t="shared" si="135"/>
        <v>hayden dubock-Gianmarco Capitano</v>
      </c>
      <c r="F1758" t="str">
        <f t="shared" si="138"/>
        <v>Won</v>
      </c>
      <c r="G1758" s="1">
        <f t="shared" si="139"/>
        <v>4</v>
      </c>
      <c r="H1758">
        <f t="shared" si="136"/>
        <v>1</v>
      </c>
      <c r="I1758" t="str">
        <f>INDEX(META!$B:$B,MATCH(B1758,META!$A:$A,0))</f>
        <v>Jeskai Ephemerate</v>
      </c>
      <c r="J1758" t="str">
        <f>INDEX(META!$B:$B,MATCH(D1758,META!$A:$A,0))</f>
        <v>Orzhov Blade</v>
      </c>
      <c r="K1758" t="str">
        <f t="shared" si="137"/>
        <v>Jeskai Ephemerate-Orzhov Blade</v>
      </c>
    </row>
    <row r="1759" spans="1:11" x14ac:dyDescent="0.3">
      <c r="A1759">
        <v>195</v>
      </c>
      <c r="B1759" t="s">
        <v>2260</v>
      </c>
      <c r="C1759" t="s">
        <v>25</v>
      </c>
      <c r="D1759" t="s">
        <v>2560</v>
      </c>
      <c r="E1759" s="1" t="str">
        <f t="shared" si="135"/>
        <v>Marco Pierozzi-Mario Caccioppoli</v>
      </c>
      <c r="F1759" t="str">
        <f t="shared" si="138"/>
        <v>Won</v>
      </c>
      <c r="G1759" s="1">
        <f t="shared" si="139"/>
        <v>4</v>
      </c>
      <c r="H1759">
        <f t="shared" si="136"/>
        <v>1</v>
      </c>
      <c r="I1759" t="str">
        <f>INDEX(META!$B:$B,MATCH(B1759,META!$A:$A,0))</f>
        <v>Elves</v>
      </c>
      <c r="J1759" t="str">
        <f>INDEX(META!$B:$B,MATCH(D1759,META!$A:$A,0))</f>
        <v>Jund Wildfire</v>
      </c>
      <c r="K1759" t="str">
        <f t="shared" si="137"/>
        <v>Elves-Jund Wildfire</v>
      </c>
    </row>
    <row r="1760" spans="1:11" x14ac:dyDescent="0.3">
      <c r="A1760">
        <v>196</v>
      </c>
      <c r="B1760" t="s">
        <v>944</v>
      </c>
      <c r="C1760" t="s">
        <v>25</v>
      </c>
      <c r="D1760" t="s">
        <v>627</v>
      </c>
      <c r="E1760" s="1" t="str">
        <f t="shared" si="135"/>
        <v>Tommaso Loss-Daniele Zuppello</v>
      </c>
      <c r="F1760" t="str">
        <f t="shared" si="138"/>
        <v>Won</v>
      </c>
      <c r="G1760" s="1">
        <f t="shared" si="139"/>
        <v>4</v>
      </c>
      <c r="H1760">
        <f t="shared" si="136"/>
        <v>1</v>
      </c>
      <c r="I1760" t="str">
        <f>INDEX(META!$B:$B,MATCH(B1760,META!$A:$A,0))</f>
        <v>Jund Wildfire</v>
      </c>
      <c r="J1760" t="str">
        <f>INDEX(META!$B:$B,MATCH(D1760,META!$A:$A,0))</f>
        <v>Mono Blue Aggro</v>
      </c>
      <c r="K1760" t="str">
        <f t="shared" si="137"/>
        <v>Jund Wildfire-Mono Blue Aggro</v>
      </c>
    </row>
    <row r="1761" spans="1:11" x14ac:dyDescent="0.3">
      <c r="A1761">
        <v>197</v>
      </c>
      <c r="B1761" t="s">
        <v>2526</v>
      </c>
      <c r="C1761" t="s">
        <v>27</v>
      </c>
      <c r="D1761" t="s">
        <v>263</v>
      </c>
      <c r="E1761" s="1" t="str">
        <f t="shared" si="135"/>
        <v>Andrea Vacis-Edoardo Orsi</v>
      </c>
      <c r="F1761" t="str">
        <f t="shared" si="138"/>
        <v>Lost</v>
      </c>
      <c r="G1761" s="1">
        <f t="shared" si="139"/>
        <v>4</v>
      </c>
      <c r="H1761">
        <f t="shared" si="136"/>
        <v>1</v>
      </c>
      <c r="I1761" t="str">
        <f>INDEX(META!$B:$B,MATCH(B1761,META!$A:$A,0))</f>
        <v>Jund Wildfire</v>
      </c>
      <c r="J1761" t="str">
        <f>INDEX(META!$B:$B,MATCH(D1761,META!$A:$A,0))</f>
        <v>Jund Wildfire</v>
      </c>
      <c r="K1761" t="str">
        <f t="shared" si="137"/>
        <v>Jund Wildfire-Jund Wildfire</v>
      </c>
    </row>
    <row r="1762" spans="1:11" x14ac:dyDescent="0.3">
      <c r="A1762">
        <v>198</v>
      </c>
      <c r="B1762" t="s">
        <v>2517</v>
      </c>
      <c r="C1762" t="s">
        <v>26</v>
      </c>
      <c r="D1762" t="s">
        <v>1045</v>
      </c>
      <c r="E1762" s="1" t="str">
        <f t="shared" si="135"/>
        <v>Charalampos Megalokonomos-Matteo Zovi</v>
      </c>
      <c r="F1762" t="str">
        <f t="shared" si="138"/>
        <v>Lost</v>
      </c>
      <c r="G1762" s="1">
        <f t="shared" si="139"/>
        <v>4</v>
      </c>
      <c r="H1762">
        <f t="shared" si="136"/>
        <v>1</v>
      </c>
      <c r="I1762" t="str">
        <f>INDEX(META!$B:$B,MATCH(B1762,META!$A:$A,0))</f>
        <v>Jund Wildfire</v>
      </c>
      <c r="J1762" t="str">
        <f>INDEX(META!$B:$B,MATCH(D1762,META!$A:$A,0))</f>
        <v>Mono Blue Aggro</v>
      </c>
      <c r="K1762" t="str">
        <f t="shared" si="137"/>
        <v>Jund Wildfire-Mono Blue Aggro</v>
      </c>
    </row>
    <row r="1763" spans="1:11" x14ac:dyDescent="0.3">
      <c r="A1763">
        <v>199</v>
      </c>
      <c r="B1763" t="s">
        <v>2363</v>
      </c>
      <c r="C1763" t="s">
        <v>27</v>
      </c>
      <c r="D1763" t="s">
        <v>324</v>
      </c>
      <c r="E1763" s="1" t="str">
        <f t="shared" si="135"/>
        <v>Michaelangelo Borghi-Fabrizio Bini</v>
      </c>
      <c r="F1763" t="str">
        <f t="shared" si="138"/>
        <v>Lost</v>
      </c>
      <c r="G1763" s="1">
        <f t="shared" si="139"/>
        <v>4</v>
      </c>
      <c r="H1763">
        <f t="shared" si="136"/>
        <v>1</v>
      </c>
      <c r="I1763" t="str">
        <f>INDEX(META!$B:$B,MATCH(B1763,META!$A:$A,0))</f>
        <v>Elves</v>
      </c>
      <c r="J1763" t="str">
        <f>INDEX(META!$B:$B,MATCH(D1763,META!$A:$A,0))</f>
        <v>Altar Tron</v>
      </c>
      <c r="K1763" t="str">
        <f t="shared" si="137"/>
        <v>Elves-Altar Tron</v>
      </c>
    </row>
    <row r="1764" spans="1:11" x14ac:dyDescent="0.3">
      <c r="A1764">
        <v>200</v>
      </c>
      <c r="B1764" t="s">
        <v>372</v>
      </c>
      <c r="C1764" t="s">
        <v>25</v>
      </c>
      <c r="D1764" t="s">
        <v>3163</v>
      </c>
      <c r="E1764" s="1" t="str">
        <f t="shared" si="135"/>
        <v>Alessandro Muscela-Michael Casale</v>
      </c>
      <c r="F1764" t="str">
        <f t="shared" si="138"/>
        <v>Won</v>
      </c>
      <c r="G1764" s="1">
        <f t="shared" si="139"/>
        <v>4</v>
      </c>
      <c r="H1764">
        <f t="shared" si="136"/>
        <v>1</v>
      </c>
      <c r="I1764" t="str">
        <f>INDEX(META!$B:$B,MATCH(B1764,META!$A:$A,0))</f>
        <v>Jund Wildfire</v>
      </c>
      <c r="J1764" t="str">
        <f>INDEX(META!$B:$B,MATCH(D1764,META!$A:$A,0))</f>
        <v>Altar Tron</v>
      </c>
      <c r="K1764" t="str">
        <f t="shared" si="137"/>
        <v>Jund Wildfire-Altar Tron</v>
      </c>
    </row>
    <row r="1765" spans="1:11" x14ac:dyDescent="0.3">
      <c r="A1765">
        <v>201</v>
      </c>
      <c r="B1765" t="s">
        <v>3048</v>
      </c>
      <c r="C1765" t="s">
        <v>26</v>
      </c>
      <c r="D1765" t="s">
        <v>3168</v>
      </c>
      <c r="E1765" s="1" t="str">
        <f t="shared" si="135"/>
        <v>Alessandro Tarozzi-Mario Spatolisano</v>
      </c>
      <c r="F1765" t="str">
        <f t="shared" si="138"/>
        <v>Lost</v>
      </c>
      <c r="G1765" s="1">
        <f t="shared" si="139"/>
        <v>4</v>
      </c>
      <c r="H1765">
        <f t="shared" si="136"/>
        <v>1</v>
      </c>
      <c r="I1765" t="str">
        <f>INDEX(META!$B:$B,MATCH(B1765,META!$A:$A,0))</f>
        <v>Jund Wildfire</v>
      </c>
      <c r="J1765" t="str">
        <f>INDEX(META!$B:$B,MATCH(D1765,META!$A:$A,0))</f>
        <v>Mono Blue Terror</v>
      </c>
      <c r="K1765" t="str">
        <f t="shared" si="137"/>
        <v>Jund Wildfire-Mono Blue Terror</v>
      </c>
    </row>
    <row r="1766" spans="1:11" x14ac:dyDescent="0.3">
      <c r="A1766">
        <v>202</v>
      </c>
      <c r="B1766" t="s">
        <v>2559</v>
      </c>
      <c r="C1766" t="s">
        <v>26</v>
      </c>
      <c r="D1766" t="s">
        <v>1427</v>
      </c>
      <c r="E1766" s="1" t="str">
        <f t="shared" si="135"/>
        <v>James Morrison-Michele De Cesaris</v>
      </c>
      <c r="F1766" t="str">
        <f t="shared" si="138"/>
        <v>Lost</v>
      </c>
      <c r="G1766" s="1">
        <f t="shared" si="139"/>
        <v>4</v>
      </c>
      <c r="H1766">
        <f t="shared" si="136"/>
        <v>1</v>
      </c>
      <c r="I1766" t="str">
        <f>INDEX(META!$B:$B,MATCH(B1766,META!$A:$A,0))</f>
        <v>White Weenie</v>
      </c>
      <c r="J1766" t="str">
        <f>INDEX(META!$B:$B,MATCH(D1766,META!$A:$A,0))</f>
        <v>Rakdos Madness</v>
      </c>
      <c r="K1766" t="str">
        <f t="shared" si="137"/>
        <v>White Weenie-Rakdos Madness</v>
      </c>
    </row>
    <row r="1767" spans="1:11" x14ac:dyDescent="0.3">
      <c r="A1767">
        <v>203</v>
      </c>
      <c r="B1767" t="s">
        <v>2685</v>
      </c>
      <c r="C1767" t="s">
        <v>27</v>
      </c>
      <c r="D1767" t="s">
        <v>2737</v>
      </c>
      <c r="E1767" s="1" t="str">
        <f t="shared" si="135"/>
        <v>Pietro Masneri-Andrea Bistolfi</v>
      </c>
      <c r="F1767" t="str">
        <f t="shared" si="138"/>
        <v>Lost</v>
      </c>
      <c r="G1767" s="1">
        <f t="shared" si="139"/>
        <v>4</v>
      </c>
      <c r="H1767">
        <f t="shared" si="136"/>
        <v>1</v>
      </c>
      <c r="I1767" t="str">
        <f>INDEX(META!$B:$B,MATCH(B1767,META!$A:$A,0))</f>
        <v>Jund Wildfire</v>
      </c>
      <c r="J1767" t="str">
        <f>INDEX(META!$B:$B,MATCH(D1767,META!$A:$A,0))</f>
        <v>Mono Blue Aggro</v>
      </c>
      <c r="K1767" t="str">
        <f t="shared" si="137"/>
        <v>Jund Wildfire-Mono Blue Aggro</v>
      </c>
    </row>
    <row r="1768" spans="1:11" x14ac:dyDescent="0.3">
      <c r="A1768">
        <v>204</v>
      </c>
      <c r="B1768" t="s">
        <v>2546</v>
      </c>
      <c r="C1768" t="s">
        <v>30</v>
      </c>
      <c r="D1768" t="s">
        <v>252</v>
      </c>
      <c r="E1768" s="1" t="str">
        <f t="shared" si="135"/>
        <v>Cedric Dore-Filippo Gibin</v>
      </c>
      <c r="F1768" t="str">
        <f t="shared" si="138"/>
        <v>Lost</v>
      </c>
      <c r="G1768" s="1">
        <f t="shared" si="139"/>
        <v>4</v>
      </c>
      <c r="H1768">
        <f t="shared" si="136"/>
        <v>1</v>
      </c>
      <c r="I1768" t="str">
        <f>INDEX(META!$B:$B,MATCH(B1768,META!$A:$A,0))</f>
        <v>Izzet Terror</v>
      </c>
      <c r="J1768" t="str">
        <f>INDEX(META!$B:$B,MATCH(D1768,META!$A:$A,0))</f>
        <v>Golgari Fog</v>
      </c>
      <c r="K1768" t="str">
        <f t="shared" si="137"/>
        <v>Izzet Terror-Golgari Fog</v>
      </c>
    </row>
    <row r="1769" spans="1:11" x14ac:dyDescent="0.3">
      <c r="A1769">
        <v>205</v>
      </c>
      <c r="B1769" t="s">
        <v>2861</v>
      </c>
      <c r="C1769" t="s">
        <v>27</v>
      </c>
      <c r="D1769" t="s">
        <v>557</v>
      </c>
      <c r="E1769" s="1" t="str">
        <f t="shared" si="135"/>
        <v>Paolo Ragone-Edoardo Fabbri</v>
      </c>
      <c r="F1769" t="str">
        <f t="shared" si="138"/>
        <v>Lost</v>
      </c>
      <c r="G1769" s="1">
        <f t="shared" si="139"/>
        <v>4</v>
      </c>
      <c r="H1769">
        <f t="shared" si="136"/>
        <v>1</v>
      </c>
      <c r="I1769" t="str">
        <f>INDEX(META!$B:$B,MATCH(B1769,META!$A:$A,0))</f>
        <v>Jund Wildfire</v>
      </c>
      <c r="J1769" t="str">
        <f>INDEX(META!$B:$B,MATCH(D1769,META!$A:$A,0))</f>
        <v>Azorius Familiars</v>
      </c>
      <c r="K1769" t="str">
        <f t="shared" si="137"/>
        <v>Jund Wildfire-Azorius Familiars</v>
      </c>
    </row>
    <row r="1770" spans="1:11" x14ac:dyDescent="0.3">
      <c r="A1770">
        <v>206</v>
      </c>
      <c r="B1770" t="s">
        <v>995</v>
      </c>
      <c r="C1770" t="s">
        <v>28</v>
      </c>
      <c r="D1770" t="s">
        <v>336</v>
      </c>
      <c r="E1770" s="1" t="str">
        <f t="shared" si="135"/>
        <v>Andrea Aliprandi-Edoardo Passarino</v>
      </c>
      <c r="F1770" t="str">
        <f t="shared" si="138"/>
        <v>Won</v>
      </c>
      <c r="G1770" s="1">
        <f t="shared" si="139"/>
        <v>4</v>
      </c>
      <c r="H1770">
        <f t="shared" si="136"/>
        <v>1</v>
      </c>
      <c r="I1770" t="str">
        <f>INDEX(META!$B:$B,MATCH(B1770,META!$A:$A,0))</f>
        <v>Grixis Affinity</v>
      </c>
      <c r="J1770" t="str">
        <f>INDEX(META!$B:$B,MATCH(D1770,META!$A:$A,0))</f>
        <v>Rakdos Madness</v>
      </c>
      <c r="K1770" t="str">
        <f t="shared" si="137"/>
        <v>Grixis Affinity-Rakdos Madness</v>
      </c>
    </row>
    <row r="1771" spans="1:11" x14ac:dyDescent="0.3">
      <c r="A1771">
        <v>207</v>
      </c>
      <c r="B1771" t="s">
        <v>320</v>
      </c>
      <c r="C1771" t="s">
        <v>28</v>
      </c>
      <c r="D1771" t="s">
        <v>1359</v>
      </c>
      <c r="E1771" s="1" t="str">
        <f t="shared" si="135"/>
        <v>Enrico Govoni-Maks Grabarczyk</v>
      </c>
      <c r="F1771" t="str">
        <f t="shared" si="138"/>
        <v>Won</v>
      </c>
      <c r="G1771" s="1">
        <f t="shared" si="139"/>
        <v>4</v>
      </c>
      <c r="H1771">
        <f t="shared" si="136"/>
        <v>1</v>
      </c>
      <c r="I1771" t="str">
        <f>INDEX(META!$B:$B,MATCH(B1771,META!$A:$A,0))</f>
        <v>X Lands Spy</v>
      </c>
      <c r="J1771" t="str">
        <f>INDEX(META!$B:$B,MATCH(D1771,META!$A:$A,0))</f>
        <v>Mono Blue Terror</v>
      </c>
      <c r="K1771" t="str">
        <f t="shared" si="137"/>
        <v>X Lands Spy-Mono Blue Terror</v>
      </c>
    </row>
    <row r="1772" spans="1:11" x14ac:dyDescent="0.3">
      <c r="A1772">
        <v>208</v>
      </c>
      <c r="B1772" t="s">
        <v>1588</v>
      </c>
      <c r="C1772" t="s">
        <v>30</v>
      </c>
      <c r="D1772" t="s">
        <v>1237</v>
      </c>
      <c r="E1772" s="1" t="str">
        <f t="shared" si="135"/>
        <v>Simone Croce-Simone_ Biondi</v>
      </c>
      <c r="F1772" t="str">
        <f t="shared" si="138"/>
        <v>Lost</v>
      </c>
      <c r="G1772" s="1">
        <f t="shared" si="139"/>
        <v>4</v>
      </c>
      <c r="H1772">
        <f t="shared" si="136"/>
        <v>1</v>
      </c>
      <c r="I1772" t="str">
        <f>INDEX(META!$B:$B,MATCH(B1772,META!$A:$A,0))</f>
        <v>Jund Wildfire</v>
      </c>
      <c r="J1772" t="str">
        <f>INDEX(META!$B:$B,MATCH(D1772,META!$A:$A,0))</f>
        <v>Jund Wildfire</v>
      </c>
      <c r="K1772" t="str">
        <f t="shared" si="137"/>
        <v>Jund Wildfire-Jund Wildfire</v>
      </c>
    </row>
    <row r="1773" spans="1:11" x14ac:dyDescent="0.3">
      <c r="A1773">
        <v>209</v>
      </c>
      <c r="B1773" t="s">
        <v>3288</v>
      </c>
      <c r="C1773" t="s">
        <v>27</v>
      </c>
      <c r="D1773" t="s">
        <v>1579</v>
      </c>
      <c r="E1773" s="1" t="str">
        <f t="shared" si="135"/>
        <v>Luca Quagliarella-Andrea Malevolti</v>
      </c>
      <c r="F1773" t="str">
        <f t="shared" si="138"/>
        <v>Lost</v>
      </c>
      <c r="G1773" s="1">
        <f t="shared" si="139"/>
        <v>4</v>
      </c>
      <c r="H1773">
        <f t="shared" si="136"/>
        <v>1</v>
      </c>
      <c r="I1773" t="str">
        <f>INDEX(META!$B:$B,MATCH(B1773,META!$A:$A,0))</f>
        <v>Grixis Affinity</v>
      </c>
      <c r="J1773" t="str">
        <f>INDEX(META!$B:$B,MATCH(D1773,META!$A:$A,0))</f>
        <v>Dredge</v>
      </c>
      <c r="K1773" t="str">
        <f t="shared" si="137"/>
        <v>Grixis Affinity-Dredge</v>
      </c>
    </row>
    <row r="1774" spans="1:11" x14ac:dyDescent="0.3">
      <c r="A1774">
        <v>210</v>
      </c>
      <c r="B1774" t="s">
        <v>2103</v>
      </c>
      <c r="C1774" t="s">
        <v>25</v>
      </c>
      <c r="D1774" t="s">
        <v>2563</v>
      </c>
      <c r="E1774" s="1" t="str">
        <f t="shared" si="135"/>
        <v>Mattia Frattegiani-Marco Amateis</v>
      </c>
      <c r="F1774" t="str">
        <f t="shared" si="138"/>
        <v>Won</v>
      </c>
      <c r="G1774" s="1">
        <f t="shared" si="139"/>
        <v>4</v>
      </c>
      <c r="H1774">
        <f t="shared" si="136"/>
        <v>1</v>
      </c>
      <c r="I1774" t="str">
        <f>INDEX(META!$B:$B,MATCH(B1774,META!$A:$A,0))</f>
        <v>Jund Wildfire</v>
      </c>
      <c r="J1774" t="str">
        <f>INDEX(META!$B:$B,MATCH(D1774,META!$A:$A,0))</f>
        <v>Mono Black Rod</v>
      </c>
      <c r="K1774" t="str">
        <f t="shared" si="137"/>
        <v>Jund Wildfire-Mono Black Rod</v>
      </c>
    </row>
    <row r="1775" spans="1:11" x14ac:dyDescent="0.3">
      <c r="A1775">
        <v>211</v>
      </c>
      <c r="B1775" t="s">
        <v>165</v>
      </c>
      <c r="C1775" t="s">
        <v>25</v>
      </c>
      <c r="D1775" t="s">
        <v>3185</v>
      </c>
      <c r="E1775" s="1" t="str">
        <f t="shared" si="135"/>
        <v>mattia giacinti-Lorenzo Terlizzi</v>
      </c>
      <c r="F1775" t="str">
        <f t="shared" si="138"/>
        <v>Won</v>
      </c>
      <c r="G1775" s="1">
        <f t="shared" si="139"/>
        <v>4</v>
      </c>
      <c r="H1775">
        <f t="shared" si="136"/>
        <v>1</v>
      </c>
      <c r="I1775" t="str">
        <f>INDEX(META!$B:$B,MATCH(B1775,META!$A:$A,0))</f>
        <v>Flicker Tron</v>
      </c>
      <c r="J1775" t="str">
        <f>INDEX(META!$B:$B,MATCH(D1775,META!$A:$A,0))</f>
        <v>Jund Wildfire</v>
      </c>
      <c r="K1775" t="str">
        <f t="shared" si="137"/>
        <v>Flicker Tron-Jund Wildfire</v>
      </c>
    </row>
    <row r="1776" spans="1:11" x14ac:dyDescent="0.3">
      <c r="A1776">
        <v>212</v>
      </c>
      <c r="B1776" t="s">
        <v>97</v>
      </c>
      <c r="C1776" t="s">
        <v>29</v>
      </c>
      <c r="D1776" t="s">
        <v>134</v>
      </c>
      <c r="E1776" s="1" t="str">
        <f t="shared" si="135"/>
        <v>Daniel Adiletta-Connor McConnell</v>
      </c>
      <c r="F1776" t="str">
        <f t="shared" si="138"/>
        <v>Draw</v>
      </c>
      <c r="G1776" s="1">
        <f t="shared" si="139"/>
        <v>4</v>
      </c>
      <c r="H1776">
        <f t="shared" si="136"/>
        <v>1</v>
      </c>
      <c r="I1776" t="str">
        <f>INDEX(META!$B:$B,MATCH(B1776,META!$A:$A,0))</f>
        <v>Mono Red Synth</v>
      </c>
      <c r="J1776" t="str">
        <f>INDEX(META!$B:$B,MATCH(D1776,META!$A:$A,0))</f>
        <v>Jund Wildfire</v>
      </c>
      <c r="K1776" t="str">
        <f t="shared" si="137"/>
        <v>Mono Red Synth-Jund Wildfire</v>
      </c>
    </row>
    <row r="1777" spans="1:11" x14ac:dyDescent="0.3">
      <c r="A1777">
        <v>213</v>
      </c>
      <c r="B1777" t="s">
        <v>197</v>
      </c>
      <c r="C1777" t="s">
        <v>28</v>
      </c>
      <c r="D1777" t="s">
        <v>338</v>
      </c>
      <c r="E1777" s="1" t="str">
        <f t="shared" si="135"/>
        <v>Francesco Giuliano-Matija Pavišić</v>
      </c>
      <c r="F1777" t="str">
        <f t="shared" si="138"/>
        <v>Won</v>
      </c>
      <c r="G1777" s="1">
        <f t="shared" si="139"/>
        <v>4</v>
      </c>
      <c r="H1777">
        <f t="shared" si="136"/>
        <v>1</v>
      </c>
      <c r="I1777" t="str">
        <f>INDEX(META!$B:$B,MATCH(B1777,META!$A:$A,0))</f>
        <v>Azorius Familiars</v>
      </c>
      <c r="J1777" t="str">
        <f>INDEX(META!$B:$B,MATCH(D1777,META!$A:$A,0))</f>
        <v>Flicker Tron</v>
      </c>
      <c r="K1777" t="str">
        <f t="shared" si="137"/>
        <v>Azorius Familiars-Flicker Tron</v>
      </c>
    </row>
    <row r="1778" spans="1:11" x14ac:dyDescent="0.3">
      <c r="A1778">
        <v>214</v>
      </c>
      <c r="B1778" t="s">
        <v>166</v>
      </c>
      <c r="C1778" t="s">
        <v>25</v>
      </c>
      <c r="D1778" t="s">
        <v>325</v>
      </c>
      <c r="E1778" s="1" t="str">
        <f t="shared" si="135"/>
        <v>Kilian Erler-Mattia Molinero</v>
      </c>
      <c r="F1778" t="str">
        <f t="shared" si="138"/>
        <v>Won</v>
      </c>
      <c r="G1778" s="1">
        <f t="shared" si="139"/>
        <v>4</v>
      </c>
      <c r="H1778">
        <f t="shared" si="136"/>
        <v>1</v>
      </c>
      <c r="I1778" t="str">
        <f>INDEX(META!$B:$B,MATCH(B1778,META!$A:$A,0))</f>
        <v>Mono Red Synth</v>
      </c>
      <c r="J1778" t="str">
        <f>INDEX(META!$B:$B,MATCH(D1778,META!$A:$A,0))</f>
        <v>High Tide Combo</v>
      </c>
      <c r="K1778" t="str">
        <f t="shared" si="137"/>
        <v>Mono Red Synth-High Tide Combo</v>
      </c>
    </row>
    <row r="1779" spans="1:11" x14ac:dyDescent="0.3">
      <c r="A1779">
        <v>215</v>
      </c>
      <c r="B1779" t="s">
        <v>205</v>
      </c>
      <c r="C1779" t="s">
        <v>27</v>
      </c>
      <c r="D1779" t="s">
        <v>100</v>
      </c>
      <c r="E1779" s="1" t="str">
        <f t="shared" si="135"/>
        <v>Francesco Caputo-Alessio Dicandia</v>
      </c>
      <c r="F1779" t="str">
        <f t="shared" si="138"/>
        <v>Lost</v>
      </c>
      <c r="G1779" s="1">
        <f t="shared" si="139"/>
        <v>4</v>
      </c>
      <c r="H1779">
        <f t="shared" si="136"/>
        <v>1</v>
      </c>
      <c r="I1779" t="str">
        <f>INDEX(META!$B:$B,MATCH(B1779,META!$A:$A,0))</f>
        <v>Rakdos Madness</v>
      </c>
      <c r="J1779" t="str">
        <f>INDEX(META!$B:$B,MATCH(D1779,META!$A:$A,0))</f>
        <v>Mono Blue Terror</v>
      </c>
      <c r="K1779" t="str">
        <f t="shared" si="137"/>
        <v>Rakdos Madness-Mono Blue Terror</v>
      </c>
    </row>
    <row r="1780" spans="1:11" x14ac:dyDescent="0.3">
      <c r="A1780">
        <v>216</v>
      </c>
      <c r="B1780" t="s">
        <v>314</v>
      </c>
      <c r="C1780" t="s">
        <v>28</v>
      </c>
      <c r="D1780" t="s">
        <v>2752</v>
      </c>
      <c r="E1780" s="1" t="str">
        <f t="shared" si="135"/>
        <v>Francesco Bisconti-Niccolò Melani</v>
      </c>
      <c r="F1780" t="str">
        <f t="shared" si="138"/>
        <v>Won</v>
      </c>
      <c r="G1780" s="1">
        <f t="shared" si="139"/>
        <v>4</v>
      </c>
      <c r="H1780">
        <f t="shared" si="136"/>
        <v>1</v>
      </c>
      <c r="I1780" t="str">
        <f>INDEX(META!$B:$B,MATCH(B1780,META!$A:$A,0))</f>
        <v>Mono Red Synth</v>
      </c>
      <c r="J1780" t="str">
        <f>INDEX(META!$B:$B,MATCH(D1780,META!$A:$A,0))</f>
        <v>Altar Tron</v>
      </c>
      <c r="K1780" t="str">
        <f t="shared" si="137"/>
        <v>Mono Red Synth-Altar Tron</v>
      </c>
    </row>
    <row r="1781" spans="1:11" x14ac:dyDescent="0.3">
      <c r="A1781">
        <v>217</v>
      </c>
      <c r="B1781" t="s">
        <v>2016</v>
      </c>
      <c r="C1781" t="s">
        <v>27</v>
      </c>
      <c r="D1781" t="s">
        <v>3106</v>
      </c>
      <c r="E1781" s="1" t="str">
        <f t="shared" si="135"/>
        <v>Pietro Cristantielli-Federico Ciancia</v>
      </c>
      <c r="F1781" t="str">
        <f t="shared" si="138"/>
        <v>Lost</v>
      </c>
      <c r="G1781" s="1">
        <f t="shared" si="139"/>
        <v>4</v>
      </c>
      <c r="H1781">
        <f t="shared" si="136"/>
        <v>1</v>
      </c>
      <c r="I1781" t="str">
        <f>INDEX(META!$B:$B,MATCH(B1781,META!$A:$A,0))</f>
        <v>Mono Blue Aggro</v>
      </c>
      <c r="J1781" t="str">
        <f>INDEX(META!$B:$B,MATCH(D1781,META!$A:$A,0))</f>
        <v>Altar Tron</v>
      </c>
      <c r="K1781" t="str">
        <f t="shared" si="137"/>
        <v>Mono Blue Aggro-Altar Tron</v>
      </c>
    </row>
    <row r="1782" spans="1:11" x14ac:dyDescent="0.3">
      <c r="A1782">
        <v>218</v>
      </c>
      <c r="B1782" t="s">
        <v>3294</v>
      </c>
      <c r="C1782" t="s">
        <v>29</v>
      </c>
      <c r="D1782" t="s">
        <v>313</v>
      </c>
      <c r="E1782" s="1" t="str">
        <f t="shared" si="135"/>
        <v>Gerard Puigdomenech-Gabriele Zaffiro</v>
      </c>
      <c r="F1782" t="str">
        <f t="shared" si="138"/>
        <v>Draw</v>
      </c>
      <c r="G1782" s="1">
        <f t="shared" si="139"/>
        <v>4</v>
      </c>
      <c r="H1782">
        <f t="shared" si="136"/>
        <v>1</v>
      </c>
      <c r="I1782" t="str">
        <f>INDEX(META!$B:$B,MATCH(B1782,META!$A:$A,0))</f>
        <v>Grixis Affinity</v>
      </c>
      <c r="J1782" t="str">
        <f>INDEX(META!$B:$B,MATCH(D1782,META!$A:$A,0))</f>
        <v>Mono Red Synth</v>
      </c>
      <c r="K1782" t="str">
        <f t="shared" si="137"/>
        <v>Grixis Affinity-Mono Red Synth</v>
      </c>
    </row>
    <row r="1783" spans="1:11" x14ac:dyDescent="0.3">
      <c r="A1783">
        <v>219</v>
      </c>
      <c r="B1783" t="s">
        <v>2914</v>
      </c>
      <c r="C1783" t="s">
        <v>27</v>
      </c>
      <c r="D1783" t="s">
        <v>308</v>
      </c>
      <c r="E1783" s="1" t="str">
        <f t="shared" si="135"/>
        <v>Francesco Fontani-Augusto Bonilauri</v>
      </c>
      <c r="F1783" t="str">
        <f t="shared" si="138"/>
        <v>Lost</v>
      </c>
      <c r="G1783" s="1">
        <f t="shared" si="139"/>
        <v>4</v>
      </c>
      <c r="H1783">
        <f t="shared" si="136"/>
        <v>1</v>
      </c>
      <c r="I1783" t="str">
        <f>INDEX(META!$B:$B,MATCH(B1783,META!$A:$A,0))</f>
        <v>Mono Blue Aggro</v>
      </c>
      <c r="J1783" t="str">
        <f>INDEX(META!$B:$B,MATCH(D1783,META!$A:$A,0))</f>
        <v>Jund Wildfire</v>
      </c>
      <c r="K1783" t="str">
        <f t="shared" si="137"/>
        <v>Mono Blue Aggro-Jund Wildfire</v>
      </c>
    </row>
    <row r="1784" spans="1:11" x14ac:dyDescent="0.3">
      <c r="A1784">
        <v>220</v>
      </c>
      <c r="B1784" t="s">
        <v>3054</v>
      </c>
      <c r="C1784" t="s">
        <v>26</v>
      </c>
      <c r="D1784" t="s">
        <v>2553</v>
      </c>
      <c r="E1784" s="1" t="str">
        <f t="shared" si="135"/>
        <v>Nicola Galdi-giovanni gesiot</v>
      </c>
      <c r="F1784" t="str">
        <f t="shared" si="138"/>
        <v>Lost</v>
      </c>
      <c r="G1784" s="1">
        <f t="shared" si="139"/>
        <v>4</v>
      </c>
      <c r="H1784">
        <f t="shared" si="136"/>
        <v>1</v>
      </c>
      <c r="I1784" t="str">
        <f>INDEX(META!$B:$B,MATCH(B1784,META!$A:$A,0))</f>
        <v>Mono Blue Aggro</v>
      </c>
      <c r="J1784" t="str">
        <f>INDEX(META!$B:$B,MATCH(D1784,META!$A:$A,0))</f>
        <v>Jund Wildfire</v>
      </c>
      <c r="K1784" t="str">
        <f t="shared" si="137"/>
        <v>Mono Blue Aggro-Jund Wildfire</v>
      </c>
    </row>
    <row r="1785" spans="1:11" x14ac:dyDescent="0.3">
      <c r="A1785">
        <v>221</v>
      </c>
      <c r="B1785" t="s">
        <v>2090</v>
      </c>
      <c r="C1785" t="s">
        <v>28</v>
      </c>
      <c r="D1785" t="s">
        <v>331</v>
      </c>
      <c r="E1785" s="1" t="str">
        <f t="shared" si="135"/>
        <v>Francesco Mazzucchi-Sebastiano Servadei</v>
      </c>
      <c r="F1785" t="str">
        <f t="shared" si="138"/>
        <v>Won</v>
      </c>
      <c r="G1785" s="1">
        <f t="shared" si="139"/>
        <v>4</v>
      </c>
      <c r="H1785">
        <f t="shared" si="136"/>
        <v>1</v>
      </c>
      <c r="I1785" t="str">
        <f>INDEX(META!$B:$B,MATCH(B1785,META!$A:$A,0))</f>
        <v>Mono Red Madness</v>
      </c>
      <c r="J1785" t="str">
        <f>INDEX(META!$B:$B,MATCH(D1785,META!$A:$A,0))</f>
        <v>Grixis Affinity</v>
      </c>
      <c r="K1785" t="str">
        <f t="shared" si="137"/>
        <v>Mono Red Madness-Grixis Affinity</v>
      </c>
    </row>
    <row r="1786" spans="1:11" x14ac:dyDescent="0.3">
      <c r="A1786">
        <v>222</v>
      </c>
      <c r="B1786" t="s">
        <v>2465</v>
      </c>
      <c r="C1786" t="s">
        <v>25</v>
      </c>
      <c r="D1786" t="s">
        <v>3134</v>
      </c>
      <c r="E1786" s="1" t="str">
        <f t="shared" si="135"/>
        <v>Gioele Bertoncini-Enrico Gobetti</v>
      </c>
      <c r="F1786" t="str">
        <f t="shared" si="138"/>
        <v>Won</v>
      </c>
      <c r="G1786" s="1">
        <f t="shared" si="139"/>
        <v>4</v>
      </c>
      <c r="H1786">
        <f t="shared" si="136"/>
        <v>1</v>
      </c>
      <c r="I1786" t="str">
        <f>INDEX(META!$B:$B,MATCH(B1786,META!$A:$A,0))</f>
        <v>Jund Wildfire</v>
      </c>
      <c r="J1786" t="str">
        <f>INDEX(META!$B:$B,MATCH(D1786,META!$A:$A,0))</f>
        <v>Izzet Terror</v>
      </c>
      <c r="K1786" t="str">
        <f t="shared" si="137"/>
        <v>Jund Wildfire-Izzet Terror</v>
      </c>
    </row>
    <row r="1787" spans="1:11" x14ac:dyDescent="0.3">
      <c r="A1787">
        <v>223</v>
      </c>
      <c r="B1787" t="s">
        <v>2637</v>
      </c>
      <c r="C1787" t="s">
        <v>27</v>
      </c>
      <c r="D1787" t="s">
        <v>342</v>
      </c>
      <c r="E1787" s="1" t="str">
        <f t="shared" si="135"/>
        <v>Simone Guidi-Filippo Pezza</v>
      </c>
      <c r="F1787" t="str">
        <f t="shared" si="138"/>
        <v>Lost</v>
      </c>
      <c r="G1787" s="1">
        <f t="shared" si="139"/>
        <v>4</v>
      </c>
      <c r="H1787">
        <f t="shared" si="136"/>
        <v>1</v>
      </c>
      <c r="I1787" t="str">
        <f>INDEX(META!$B:$B,MATCH(B1787,META!$A:$A,0))</f>
        <v>Gruul Monsters</v>
      </c>
      <c r="J1787" t="str">
        <f>INDEX(META!$B:$B,MATCH(D1787,META!$A:$A,0))</f>
        <v>Mono Red Synth</v>
      </c>
      <c r="K1787" t="str">
        <f t="shared" si="137"/>
        <v>Gruul Monsters-Mono Red Synth</v>
      </c>
    </row>
    <row r="1788" spans="1:11" x14ac:dyDescent="0.3">
      <c r="A1788">
        <v>224</v>
      </c>
      <c r="B1788" t="s">
        <v>947</v>
      </c>
      <c r="C1788" t="s">
        <v>28</v>
      </c>
      <c r="D1788" t="s">
        <v>317</v>
      </c>
      <c r="E1788" s="1" t="str">
        <f t="shared" si="135"/>
        <v>Andrea Severini-Christian Muscas</v>
      </c>
      <c r="F1788" t="str">
        <f t="shared" si="138"/>
        <v>Won</v>
      </c>
      <c r="G1788" s="1">
        <f t="shared" si="139"/>
        <v>4</v>
      </c>
      <c r="H1788">
        <f t="shared" si="136"/>
        <v>1</v>
      </c>
      <c r="I1788" t="str">
        <f>INDEX(META!$B:$B,MATCH(B1788,META!$A:$A,0))</f>
        <v>Mono Red Synth</v>
      </c>
      <c r="J1788" t="str">
        <f>INDEX(META!$B:$B,MATCH(D1788,META!$A:$A,0))</f>
        <v>Rakdos Madness</v>
      </c>
      <c r="K1788" t="str">
        <f t="shared" si="137"/>
        <v>Mono Red Synth-Rakdos Madness</v>
      </c>
    </row>
    <row r="1789" spans="1:11" x14ac:dyDescent="0.3">
      <c r="A1789">
        <v>225</v>
      </c>
      <c r="B1789" t="s">
        <v>2707</v>
      </c>
      <c r="C1789" t="s">
        <v>28</v>
      </c>
      <c r="D1789" t="s">
        <v>347</v>
      </c>
      <c r="E1789" s="1" t="str">
        <f t="shared" si="135"/>
        <v>Stefano Mannella-Samuele Bottale</v>
      </c>
      <c r="F1789" t="str">
        <f t="shared" si="138"/>
        <v>Won</v>
      </c>
      <c r="G1789" s="1">
        <f t="shared" si="139"/>
        <v>4</v>
      </c>
      <c r="H1789">
        <f t="shared" si="136"/>
        <v>1</v>
      </c>
      <c r="I1789" t="str">
        <f>INDEX(META!$B:$B,MATCH(B1789,META!$A:$A,0))</f>
        <v>Jund Wildfire</v>
      </c>
      <c r="J1789" t="str">
        <f>INDEX(META!$B:$B,MATCH(D1789,META!$A:$A,0))</f>
        <v>Rakdos Madness</v>
      </c>
      <c r="K1789" t="str">
        <f t="shared" si="137"/>
        <v>Jund Wildfire-Rakdos Madness</v>
      </c>
    </row>
    <row r="1790" spans="1:11" x14ac:dyDescent="0.3">
      <c r="A1790">
        <v>226</v>
      </c>
      <c r="B1790" t="s">
        <v>299</v>
      </c>
      <c r="C1790" t="s">
        <v>28</v>
      </c>
      <c r="D1790" t="s">
        <v>2196</v>
      </c>
      <c r="E1790" s="1" t="str">
        <f t="shared" si="135"/>
        <v>Lorenzo Bachiorri-carlo bardazzi</v>
      </c>
      <c r="F1790" t="str">
        <f t="shared" si="138"/>
        <v>Won</v>
      </c>
      <c r="G1790" s="1">
        <f t="shared" si="139"/>
        <v>4</v>
      </c>
      <c r="H1790">
        <f t="shared" si="136"/>
        <v>1</v>
      </c>
      <c r="I1790" t="str">
        <f>INDEX(META!$B:$B,MATCH(B1790,META!$A:$A,0))</f>
        <v>Mono Red Synth</v>
      </c>
      <c r="J1790" t="str">
        <f>INDEX(META!$B:$B,MATCH(D1790,META!$A:$A,0))</f>
        <v>High Tide Combo</v>
      </c>
      <c r="K1790" t="str">
        <f t="shared" si="137"/>
        <v>Mono Red Synth-High Tide Combo</v>
      </c>
    </row>
    <row r="1791" spans="1:11" x14ac:dyDescent="0.3">
      <c r="A1791">
        <v>227</v>
      </c>
      <c r="B1791" t="s">
        <v>291</v>
      </c>
      <c r="C1791" t="s">
        <v>28</v>
      </c>
      <c r="D1791" t="s">
        <v>1247</v>
      </c>
      <c r="E1791" s="1" t="str">
        <f t="shared" si="135"/>
        <v>Numa Zorzi-Filippo Pastorelli</v>
      </c>
      <c r="F1791" t="str">
        <f t="shared" si="138"/>
        <v>Won</v>
      </c>
      <c r="G1791" s="1">
        <f t="shared" si="139"/>
        <v>4</v>
      </c>
      <c r="H1791">
        <f t="shared" si="136"/>
        <v>1</v>
      </c>
      <c r="I1791" t="str">
        <f>INDEX(META!$B:$B,MATCH(B1791,META!$A:$A,0))</f>
        <v>Mono Red Synth</v>
      </c>
      <c r="J1791" t="str">
        <f>INDEX(META!$B:$B,MATCH(D1791,META!$A:$A,0))</f>
        <v>X Lands Spy</v>
      </c>
      <c r="K1791" t="str">
        <f t="shared" si="137"/>
        <v>Mono Red Synth-X Lands Spy</v>
      </c>
    </row>
    <row r="1792" spans="1:11" x14ac:dyDescent="0.3">
      <c r="A1792">
        <v>228</v>
      </c>
      <c r="B1792" t="s">
        <v>420</v>
      </c>
      <c r="C1792" t="s">
        <v>25</v>
      </c>
      <c r="D1792" t="s">
        <v>2200</v>
      </c>
      <c r="E1792" s="1" t="str">
        <f t="shared" si="135"/>
        <v>Giuliano Tambone-Jacopo Chianella</v>
      </c>
      <c r="F1792" t="str">
        <f t="shared" si="138"/>
        <v>Won</v>
      </c>
      <c r="G1792" s="1">
        <f t="shared" si="139"/>
        <v>4</v>
      </c>
      <c r="H1792">
        <f t="shared" si="136"/>
        <v>1</v>
      </c>
      <c r="I1792" t="str">
        <f>INDEX(META!$B:$B,MATCH(B1792,META!$A:$A,0))</f>
        <v>Gardens</v>
      </c>
      <c r="J1792" t="str">
        <f>INDEX(META!$B:$B,MATCH(D1792,META!$A:$A,0))</f>
        <v>Dimir Faeries</v>
      </c>
      <c r="K1792" t="str">
        <f t="shared" si="137"/>
        <v>Gardens-Dimir Faeries</v>
      </c>
    </row>
    <row r="1793" spans="1:11" x14ac:dyDescent="0.3">
      <c r="A1793">
        <v>229</v>
      </c>
      <c r="B1793" t="s">
        <v>569</v>
      </c>
      <c r="C1793" t="s">
        <v>25</v>
      </c>
      <c r="D1793" t="s">
        <v>769</v>
      </c>
      <c r="E1793" s="1" t="str">
        <f t="shared" ref="E1793:E1856" si="140">B1793&amp;"-"&amp;D1793</f>
        <v>isaac rancic-Riccardo Ceridono</v>
      </c>
      <c r="F1793" t="str">
        <f t="shared" si="138"/>
        <v>Won</v>
      </c>
      <c r="G1793" s="1">
        <f t="shared" si="139"/>
        <v>4</v>
      </c>
      <c r="H1793">
        <f t="shared" si="136"/>
        <v>1</v>
      </c>
      <c r="I1793" t="str">
        <f>INDEX(META!$B:$B,MATCH(B1793,META!$A:$A,0))</f>
        <v>High Tide Combo</v>
      </c>
      <c r="J1793" t="str">
        <f>INDEX(META!$B:$B,MATCH(D1793,META!$A:$A,0))</f>
        <v>Mono Red Synth</v>
      </c>
      <c r="K1793" t="str">
        <f t="shared" si="137"/>
        <v>High Tide Combo-Mono Red Synth</v>
      </c>
    </row>
    <row r="1794" spans="1:11" x14ac:dyDescent="0.3">
      <c r="A1794">
        <v>230</v>
      </c>
      <c r="B1794" t="s">
        <v>283</v>
      </c>
      <c r="C1794" t="s">
        <v>25</v>
      </c>
      <c r="D1794" t="s">
        <v>2092</v>
      </c>
      <c r="E1794" s="1" t="str">
        <f t="shared" si="140"/>
        <v>FEDERICO ALVISI-Piergiorgio Mascagna</v>
      </c>
      <c r="F1794" t="str">
        <f t="shared" si="138"/>
        <v>Won</v>
      </c>
      <c r="G1794" s="1">
        <f t="shared" si="139"/>
        <v>4</v>
      </c>
      <c r="H1794">
        <f t="shared" ref="H1794:H1857" si="141">AND(I1794&gt;0,J1794&gt;0)*1</f>
        <v>1</v>
      </c>
      <c r="I1794" t="str">
        <f>INDEX(META!$B:$B,MATCH(B1794,META!$A:$A,0))</f>
        <v>Boros Bully</v>
      </c>
      <c r="J1794" t="str">
        <f>INDEX(META!$B:$B,MATCH(D1794,META!$A:$A,0))</f>
        <v>Elves</v>
      </c>
      <c r="K1794" t="str">
        <f t="shared" ref="K1794:K1857" si="142">I1794&amp;"-"&amp;J1794</f>
        <v>Boros Bully-Elves</v>
      </c>
    </row>
    <row r="1795" spans="1:11" x14ac:dyDescent="0.3">
      <c r="A1795">
        <v>231</v>
      </c>
      <c r="B1795" t="s">
        <v>850</v>
      </c>
      <c r="C1795" t="s">
        <v>27</v>
      </c>
      <c r="D1795" t="s">
        <v>247</v>
      </c>
      <c r="E1795" s="1" t="str">
        <f t="shared" si="140"/>
        <v>Jiri Moravec-Francesco Il Grande</v>
      </c>
      <c r="F1795" t="str">
        <f t="shared" ref="F1795:F1858" si="143">_xlfn.TEXTBEFORE(C1795," ")</f>
        <v>Lost</v>
      </c>
      <c r="G1795" s="1">
        <f t="shared" ref="G1795:G1858" si="144">IF(A1795&gt;=A1794,G1794,G1794+1)</f>
        <v>4</v>
      </c>
      <c r="H1795">
        <f t="shared" si="141"/>
        <v>1</v>
      </c>
      <c r="I1795" t="str">
        <f>INDEX(META!$B:$B,MATCH(B1795,META!$A:$A,0))</f>
        <v>Mono Red Synth</v>
      </c>
      <c r="J1795" t="str">
        <f>INDEX(META!$B:$B,MATCH(D1795,META!$A:$A,0))</f>
        <v>Flicker Tron</v>
      </c>
      <c r="K1795" t="str">
        <f t="shared" si="142"/>
        <v>Mono Red Synth-Flicker Tron</v>
      </c>
    </row>
    <row r="1796" spans="1:11" x14ac:dyDescent="0.3">
      <c r="A1796">
        <v>232</v>
      </c>
      <c r="B1796" t="s">
        <v>242</v>
      </c>
      <c r="C1796" t="s">
        <v>28</v>
      </c>
      <c r="D1796" t="s">
        <v>635</v>
      </c>
      <c r="E1796" s="1" t="str">
        <f t="shared" si="140"/>
        <v>Nicola Cordeschi-Gregorio Vietina</v>
      </c>
      <c r="F1796" t="str">
        <f t="shared" si="143"/>
        <v>Won</v>
      </c>
      <c r="G1796" s="1">
        <f t="shared" si="144"/>
        <v>4</v>
      </c>
      <c r="H1796">
        <f t="shared" si="141"/>
        <v>1</v>
      </c>
      <c r="I1796" t="str">
        <f>INDEX(META!$B:$B,MATCH(B1796,META!$A:$A,0))</f>
        <v>X Lands Spy</v>
      </c>
      <c r="J1796" t="str">
        <f>INDEX(META!$B:$B,MATCH(D1796,META!$A:$A,0))</f>
        <v>Jeskai Ephemerate</v>
      </c>
      <c r="K1796" t="str">
        <f t="shared" si="142"/>
        <v>X Lands Spy-Jeskai Ephemerate</v>
      </c>
    </row>
    <row r="1797" spans="1:11" x14ac:dyDescent="0.3">
      <c r="A1797">
        <v>233</v>
      </c>
      <c r="B1797" t="s">
        <v>2374</v>
      </c>
      <c r="C1797" t="s">
        <v>25</v>
      </c>
      <c r="D1797" t="s">
        <v>926</v>
      </c>
      <c r="E1797" s="1" t="str">
        <f t="shared" si="140"/>
        <v>Francesco Panaro-Filippo Freschi</v>
      </c>
      <c r="F1797" t="str">
        <f t="shared" si="143"/>
        <v>Won</v>
      </c>
      <c r="G1797" s="1">
        <f t="shared" si="144"/>
        <v>4</v>
      </c>
      <c r="H1797">
        <f t="shared" si="141"/>
        <v>1</v>
      </c>
      <c r="I1797" t="str">
        <f>INDEX(META!$B:$B,MATCH(B1797,META!$A:$A,0))</f>
        <v>Mono Red Madness</v>
      </c>
      <c r="J1797" t="str">
        <f>INDEX(META!$B:$B,MATCH(D1797,META!$A:$A,0))</f>
        <v>Jund Wildfire</v>
      </c>
      <c r="K1797" t="str">
        <f t="shared" si="142"/>
        <v>Mono Red Madness-Jund Wildfire</v>
      </c>
    </row>
    <row r="1798" spans="1:11" x14ac:dyDescent="0.3">
      <c r="A1798">
        <v>234</v>
      </c>
      <c r="B1798" t="s">
        <v>536</v>
      </c>
      <c r="C1798" t="s">
        <v>28</v>
      </c>
      <c r="D1798" t="s">
        <v>363</v>
      </c>
      <c r="E1798" s="1" t="str">
        <f t="shared" si="140"/>
        <v>Mattia Bui-Matteo Mazzetti</v>
      </c>
      <c r="F1798" t="str">
        <f t="shared" si="143"/>
        <v>Won</v>
      </c>
      <c r="G1798" s="1">
        <f t="shared" si="144"/>
        <v>4</v>
      </c>
      <c r="H1798">
        <f t="shared" si="141"/>
        <v>1</v>
      </c>
      <c r="I1798" t="str">
        <f>INDEX(META!$B:$B,MATCH(B1798,META!$A:$A,0))</f>
        <v>Rakdos Madness</v>
      </c>
      <c r="J1798" t="str">
        <f>INDEX(META!$B:$B,MATCH(D1798,META!$A:$A,0))</f>
        <v>Mono Red Madness</v>
      </c>
      <c r="K1798" t="str">
        <f t="shared" si="142"/>
        <v>Rakdos Madness-Mono Red Madness</v>
      </c>
    </row>
    <row r="1799" spans="1:11" x14ac:dyDescent="0.3">
      <c r="A1799">
        <v>235</v>
      </c>
      <c r="B1799" t="s">
        <v>262</v>
      </c>
      <c r="C1799" t="s">
        <v>26</v>
      </c>
      <c r="D1799" t="s">
        <v>2141</v>
      </c>
      <c r="E1799" s="1" t="str">
        <f t="shared" si="140"/>
        <v>Marc-Antoine Couronne-Francesco Nocella</v>
      </c>
      <c r="F1799" t="str">
        <f t="shared" si="143"/>
        <v>Lost</v>
      </c>
      <c r="G1799" s="1">
        <f t="shared" si="144"/>
        <v>4</v>
      </c>
      <c r="H1799">
        <f t="shared" si="141"/>
        <v>1</v>
      </c>
      <c r="I1799" t="str">
        <f>INDEX(META!$B:$B,MATCH(B1799,META!$A:$A,0))</f>
        <v>Grixis Affinity</v>
      </c>
      <c r="J1799" t="str">
        <f>INDEX(META!$B:$B,MATCH(D1799,META!$A:$A,0))</f>
        <v>Mono Red Synth</v>
      </c>
      <c r="K1799" t="str">
        <f t="shared" si="142"/>
        <v>Grixis Affinity-Mono Red Synth</v>
      </c>
    </row>
    <row r="1800" spans="1:11" x14ac:dyDescent="0.3">
      <c r="A1800">
        <v>236</v>
      </c>
      <c r="B1800" t="s">
        <v>89</v>
      </c>
      <c r="C1800" t="s">
        <v>27</v>
      </c>
      <c r="D1800" t="s">
        <v>588</v>
      </c>
      <c r="E1800" s="1" t="str">
        <f t="shared" si="140"/>
        <v>Andrea Belotti-Jędrek Szmyd</v>
      </c>
      <c r="F1800" t="str">
        <f t="shared" si="143"/>
        <v>Lost</v>
      </c>
      <c r="G1800" s="1">
        <f t="shared" si="144"/>
        <v>4</v>
      </c>
      <c r="H1800">
        <f t="shared" si="141"/>
        <v>1</v>
      </c>
      <c r="I1800" t="str">
        <f>INDEX(META!$B:$B,MATCH(B1800,META!$A:$A,0))</f>
        <v>Mono Red Synth</v>
      </c>
      <c r="J1800" t="str">
        <f>INDEX(META!$B:$B,MATCH(D1800,META!$A:$A,0))</f>
        <v>Izzet Terror</v>
      </c>
      <c r="K1800" t="str">
        <f t="shared" si="142"/>
        <v>Mono Red Synth-Izzet Terror</v>
      </c>
    </row>
    <row r="1801" spans="1:11" x14ac:dyDescent="0.3">
      <c r="A1801">
        <v>237</v>
      </c>
      <c r="B1801" t="s">
        <v>438</v>
      </c>
      <c r="C1801" t="s">
        <v>26</v>
      </c>
      <c r="D1801" t="s">
        <v>651</v>
      </c>
      <c r="E1801" s="1" t="str">
        <f t="shared" si="140"/>
        <v>Silvia Piras-Giuseppe Gallo</v>
      </c>
      <c r="F1801" t="str">
        <f t="shared" si="143"/>
        <v>Lost</v>
      </c>
      <c r="G1801" s="1">
        <f t="shared" si="144"/>
        <v>4</v>
      </c>
      <c r="H1801">
        <f t="shared" si="141"/>
        <v>1</v>
      </c>
      <c r="I1801" t="str">
        <f>INDEX(META!$B:$B,MATCH(B1801,META!$A:$A,0))</f>
        <v>Mono Red Madness</v>
      </c>
      <c r="J1801" t="str">
        <f>INDEX(META!$B:$B,MATCH(D1801,META!$A:$A,0))</f>
        <v>Mono Blue Aggro</v>
      </c>
      <c r="K1801" t="str">
        <f t="shared" si="142"/>
        <v>Mono Red Madness-Mono Blue Aggro</v>
      </c>
    </row>
    <row r="1802" spans="1:11" x14ac:dyDescent="0.3">
      <c r="A1802">
        <v>238</v>
      </c>
      <c r="B1802" t="s">
        <v>2943</v>
      </c>
      <c r="C1802" t="s">
        <v>25</v>
      </c>
      <c r="D1802" t="s">
        <v>703</v>
      </c>
      <c r="E1802" s="1" t="str">
        <f t="shared" si="140"/>
        <v>Alessandro Fabbri-Alessandro Betori</v>
      </c>
      <c r="F1802" t="str">
        <f t="shared" si="143"/>
        <v>Won</v>
      </c>
      <c r="G1802" s="1">
        <f t="shared" si="144"/>
        <v>4</v>
      </c>
      <c r="H1802">
        <f t="shared" si="141"/>
        <v>1</v>
      </c>
      <c r="I1802" t="str">
        <f>INDEX(META!$B:$B,MATCH(B1802,META!$A:$A,0))</f>
        <v>Azorius Familiars</v>
      </c>
      <c r="J1802" t="str">
        <f>INDEX(META!$B:$B,MATCH(D1802,META!$A:$A,0))</f>
        <v>Rakdos Madness</v>
      </c>
      <c r="K1802" t="str">
        <f t="shared" si="142"/>
        <v>Azorius Familiars-Rakdos Madness</v>
      </c>
    </row>
    <row r="1803" spans="1:11" x14ac:dyDescent="0.3">
      <c r="A1803">
        <v>239</v>
      </c>
      <c r="B1803" t="s">
        <v>2511</v>
      </c>
      <c r="C1803" t="s">
        <v>26</v>
      </c>
      <c r="D1803" t="s">
        <v>223</v>
      </c>
      <c r="E1803" s="1" t="str">
        <f t="shared" si="140"/>
        <v>Lorenzo Geirola-Filippo Ziveri</v>
      </c>
      <c r="F1803" t="str">
        <f t="shared" si="143"/>
        <v>Lost</v>
      </c>
      <c r="G1803" s="1">
        <f t="shared" si="144"/>
        <v>4</v>
      </c>
      <c r="H1803">
        <f t="shared" si="141"/>
        <v>1</v>
      </c>
      <c r="I1803" t="str">
        <f>INDEX(META!$B:$B,MATCH(B1803,META!$A:$A,0))</f>
        <v>Mono Blue Terror</v>
      </c>
      <c r="J1803" t="str">
        <f>INDEX(META!$B:$B,MATCH(D1803,META!$A:$A,0))</f>
        <v>Mono Red Synth</v>
      </c>
      <c r="K1803" t="str">
        <f t="shared" si="142"/>
        <v>Mono Blue Terror-Mono Red Synth</v>
      </c>
    </row>
    <row r="1804" spans="1:11" x14ac:dyDescent="0.3">
      <c r="A1804">
        <v>240</v>
      </c>
      <c r="B1804" t="s">
        <v>114</v>
      </c>
      <c r="C1804" t="s">
        <v>26</v>
      </c>
      <c r="D1804" t="s">
        <v>832</v>
      </c>
      <c r="E1804" s="1" t="str">
        <f t="shared" si="140"/>
        <v>Jean marie Ghiselli-Juan Novella</v>
      </c>
      <c r="F1804" t="str">
        <f t="shared" si="143"/>
        <v>Lost</v>
      </c>
      <c r="G1804" s="1">
        <f t="shared" si="144"/>
        <v>4</v>
      </c>
      <c r="H1804">
        <f t="shared" si="141"/>
        <v>1</v>
      </c>
      <c r="I1804" t="str">
        <f>INDEX(META!$B:$B,MATCH(B1804,META!$A:$A,0))</f>
        <v>Mono Red Synth</v>
      </c>
      <c r="J1804" t="str">
        <f>INDEX(META!$B:$B,MATCH(D1804,META!$A:$A,0))</f>
        <v>Fangren Tron</v>
      </c>
      <c r="K1804" t="str">
        <f t="shared" si="142"/>
        <v>Mono Red Synth-Fangren Tron</v>
      </c>
    </row>
    <row r="1805" spans="1:11" x14ac:dyDescent="0.3">
      <c r="A1805">
        <v>241</v>
      </c>
      <c r="B1805" t="s">
        <v>206</v>
      </c>
      <c r="C1805" t="s">
        <v>26</v>
      </c>
      <c r="D1805" t="s">
        <v>1715</v>
      </c>
      <c r="E1805" s="1" t="str">
        <f t="shared" si="140"/>
        <v>Antonio Aversano-Giovanni Caligari</v>
      </c>
      <c r="F1805" t="str">
        <f t="shared" si="143"/>
        <v>Lost</v>
      </c>
      <c r="G1805" s="1">
        <f t="shared" si="144"/>
        <v>4</v>
      </c>
      <c r="H1805">
        <f t="shared" si="141"/>
        <v>1</v>
      </c>
      <c r="I1805" t="str">
        <f>INDEX(META!$B:$B,MATCH(B1805,META!$A:$A,0))</f>
        <v>Mono Blue Terror</v>
      </c>
      <c r="J1805" t="str">
        <f>INDEX(META!$B:$B,MATCH(D1805,META!$A:$A,0))</f>
        <v>Mono Blue Aggro</v>
      </c>
      <c r="K1805" t="str">
        <f t="shared" si="142"/>
        <v>Mono Blue Terror-Mono Blue Aggro</v>
      </c>
    </row>
    <row r="1806" spans="1:11" x14ac:dyDescent="0.3">
      <c r="A1806">
        <v>242</v>
      </c>
      <c r="B1806" t="s">
        <v>345</v>
      </c>
      <c r="C1806" t="s">
        <v>27</v>
      </c>
      <c r="D1806" t="s">
        <v>845</v>
      </c>
      <c r="E1806" s="1" t="str">
        <f t="shared" si="140"/>
        <v>_Glauco_ Flori-Crescenzo Cipolletta</v>
      </c>
      <c r="F1806" t="str">
        <f t="shared" si="143"/>
        <v>Lost</v>
      </c>
      <c r="G1806" s="1">
        <f t="shared" si="144"/>
        <v>4</v>
      </c>
      <c r="H1806">
        <f t="shared" si="141"/>
        <v>1</v>
      </c>
      <c r="I1806" t="str">
        <f>INDEX(META!$B:$B,MATCH(B1806,META!$A:$A,0))</f>
        <v>Mono Red Madness</v>
      </c>
      <c r="J1806" t="str">
        <f>INDEX(META!$B:$B,MATCH(D1806,META!$A:$A,0))</f>
        <v>Mardu Synth</v>
      </c>
      <c r="K1806" t="str">
        <f t="shared" si="142"/>
        <v>Mono Red Madness-Mardu Synth</v>
      </c>
    </row>
    <row r="1807" spans="1:11" x14ac:dyDescent="0.3">
      <c r="A1807">
        <v>243</v>
      </c>
      <c r="B1807" t="s">
        <v>162</v>
      </c>
      <c r="C1807" t="s">
        <v>25</v>
      </c>
      <c r="D1807" t="s">
        <v>1432</v>
      </c>
      <c r="E1807" s="1" t="str">
        <f t="shared" si="140"/>
        <v>Jerko Nunez-Alessandro Fosso</v>
      </c>
      <c r="F1807" t="str">
        <f t="shared" si="143"/>
        <v>Won</v>
      </c>
      <c r="G1807" s="1">
        <f t="shared" si="144"/>
        <v>4</v>
      </c>
      <c r="H1807">
        <f t="shared" si="141"/>
        <v>1</v>
      </c>
      <c r="I1807" t="str">
        <f>INDEX(META!$B:$B,MATCH(B1807,META!$A:$A,0))</f>
        <v>Grixis Affinity</v>
      </c>
      <c r="J1807" t="str">
        <f>INDEX(META!$B:$B,MATCH(D1807,META!$A:$A,0))</f>
        <v>Gruul Ponza</v>
      </c>
      <c r="K1807" t="str">
        <f t="shared" si="142"/>
        <v>Grixis Affinity-Gruul Ponza</v>
      </c>
    </row>
    <row r="1808" spans="1:11" x14ac:dyDescent="0.3">
      <c r="A1808">
        <v>244</v>
      </c>
      <c r="B1808" t="s">
        <v>888</v>
      </c>
      <c r="C1808" t="s">
        <v>26</v>
      </c>
      <c r="D1808" t="s">
        <v>373</v>
      </c>
      <c r="E1808" s="1" t="str">
        <f t="shared" si="140"/>
        <v>Aaro Nironen-Paulina Radecka</v>
      </c>
      <c r="F1808" t="str">
        <f t="shared" si="143"/>
        <v>Lost</v>
      </c>
      <c r="G1808" s="1">
        <f t="shared" si="144"/>
        <v>4</v>
      </c>
      <c r="H1808">
        <f t="shared" si="141"/>
        <v>1</v>
      </c>
      <c r="I1808" t="str">
        <f>INDEX(META!$B:$B,MATCH(B1808,META!$A:$A,0))</f>
        <v>Mono Blue Terror</v>
      </c>
      <c r="J1808" t="str">
        <f>INDEX(META!$B:$B,MATCH(D1808,META!$A:$A,0))</f>
        <v>Mono Red Madness</v>
      </c>
      <c r="K1808" t="str">
        <f t="shared" si="142"/>
        <v>Mono Blue Terror-Mono Red Madness</v>
      </c>
    </row>
    <row r="1809" spans="1:11" x14ac:dyDescent="0.3">
      <c r="A1809">
        <v>245</v>
      </c>
      <c r="B1809" t="s">
        <v>921</v>
      </c>
      <c r="C1809" t="s">
        <v>25</v>
      </c>
      <c r="D1809" t="s">
        <v>155</v>
      </c>
      <c r="E1809" s="1" t="str">
        <f t="shared" si="140"/>
        <v>Antonio Gravina-Giacomo Donati</v>
      </c>
      <c r="F1809" t="str">
        <f t="shared" si="143"/>
        <v>Won</v>
      </c>
      <c r="G1809" s="1">
        <f t="shared" si="144"/>
        <v>4</v>
      </c>
      <c r="H1809">
        <f t="shared" si="141"/>
        <v>1</v>
      </c>
      <c r="I1809" t="str">
        <f>INDEX(META!$B:$B,MATCH(B1809,META!$A:$A,0))</f>
        <v>Mono Blue Aggro</v>
      </c>
      <c r="J1809" t="str">
        <f>INDEX(META!$B:$B,MATCH(D1809,META!$A:$A,0))</f>
        <v>X Lands Spy</v>
      </c>
      <c r="K1809" t="str">
        <f t="shared" si="142"/>
        <v>Mono Blue Aggro-X Lands Spy</v>
      </c>
    </row>
    <row r="1810" spans="1:11" x14ac:dyDescent="0.3">
      <c r="A1810">
        <v>246</v>
      </c>
      <c r="B1810" t="s">
        <v>116</v>
      </c>
      <c r="C1810" t="s">
        <v>28</v>
      </c>
      <c r="D1810" t="s">
        <v>2646</v>
      </c>
      <c r="E1810" s="1" t="str">
        <f t="shared" si="140"/>
        <v>Štěpán Pardubický-Néstor Salvago Pérez</v>
      </c>
      <c r="F1810" t="str">
        <f t="shared" si="143"/>
        <v>Won</v>
      </c>
      <c r="G1810" s="1">
        <f t="shared" si="144"/>
        <v>4</v>
      </c>
      <c r="H1810">
        <f t="shared" si="141"/>
        <v>1</v>
      </c>
      <c r="I1810" t="str">
        <f>INDEX(META!$B:$B,MATCH(B1810,META!$A:$A,0))</f>
        <v>Rakdos Madness</v>
      </c>
      <c r="J1810" t="str">
        <f>INDEX(META!$B:$B,MATCH(D1810,META!$A:$A,0))</f>
        <v>Jund Wildfire</v>
      </c>
      <c r="K1810" t="str">
        <f t="shared" si="142"/>
        <v>Rakdos Madness-Jund Wildfire</v>
      </c>
    </row>
    <row r="1811" spans="1:11" x14ac:dyDescent="0.3">
      <c r="A1811">
        <v>247</v>
      </c>
      <c r="B1811" t="s">
        <v>3210</v>
      </c>
      <c r="C1811" t="s">
        <v>26</v>
      </c>
      <c r="D1811" t="s">
        <v>143</v>
      </c>
      <c r="E1811" s="1" t="str">
        <f t="shared" si="140"/>
        <v>Danilo Fanzini-Matteo Tittarelli</v>
      </c>
      <c r="F1811" t="str">
        <f t="shared" si="143"/>
        <v>Lost</v>
      </c>
      <c r="G1811" s="1">
        <f t="shared" si="144"/>
        <v>4</v>
      </c>
      <c r="H1811">
        <f t="shared" si="141"/>
        <v>1</v>
      </c>
      <c r="I1811" t="str">
        <f>INDEX(META!$B:$B,MATCH(B1811,META!$A:$A,0))</f>
        <v>Altar Tron</v>
      </c>
      <c r="J1811" t="str">
        <f>INDEX(META!$B:$B,MATCH(D1811,META!$A:$A,0))</f>
        <v>Jund Wildfire</v>
      </c>
      <c r="K1811" t="str">
        <f t="shared" si="142"/>
        <v>Altar Tron-Jund Wildfire</v>
      </c>
    </row>
    <row r="1812" spans="1:11" x14ac:dyDescent="0.3">
      <c r="A1812">
        <v>248</v>
      </c>
      <c r="B1812" t="s">
        <v>137</v>
      </c>
      <c r="C1812" t="s">
        <v>28</v>
      </c>
      <c r="D1812" t="s">
        <v>1382</v>
      </c>
      <c r="E1812" s="1" t="str">
        <f t="shared" si="140"/>
        <v>Jakub Peschel-Salvatore Tornatore</v>
      </c>
      <c r="F1812" t="str">
        <f t="shared" si="143"/>
        <v>Won</v>
      </c>
      <c r="G1812" s="1">
        <f t="shared" si="144"/>
        <v>4</v>
      </c>
      <c r="H1812">
        <f t="shared" si="141"/>
        <v>1</v>
      </c>
      <c r="I1812" t="str">
        <f>INDEX(META!$B:$B,MATCH(B1812,META!$A:$A,0))</f>
        <v>Azorius Familiars</v>
      </c>
      <c r="J1812" t="str">
        <f>INDEX(META!$B:$B,MATCH(D1812,META!$A:$A,0))</f>
        <v>High Tide Combo</v>
      </c>
      <c r="K1812" t="str">
        <f t="shared" si="142"/>
        <v>Azorius Familiars-High Tide Combo</v>
      </c>
    </row>
    <row r="1813" spans="1:11" x14ac:dyDescent="0.3">
      <c r="A1813">
        <v>249</v>
      </c>
      <c r="B1813" t="s">
        <v>3045</v>
      </c>
      <c r="C1813" t="s">
        <v>28</v>
      </c>
      <c r="D1813" t="s">
        <v>1001</v>
      </c>
      <c r="E1813" s="1" t="str">
        <f t="shared" si="140"/>
        <v>Simone Insalaco-Marco Mongelli</v>
      </c>
      <c r="F1813" t="str">
        <f t="shared" si="143"/>
        <v>Won</v>
      </c>
      <c r="G1813" s="1">
        <f t="shared" si="144"/>
        <v>4</v>
      </c>
      <c r="H1813">
        <f t="shared" si="141"/>
        <v>1</v>
      </c>
      <c r="I1813" t="str">
        <f>INDEX(META!$B:$B,MATCH(B1813,META!$A:$A,0))</f>
        <v>Jund Wildfire</v>
      </c>
      <c r="J1813" t="str">
        <f>INDEX(META!$B:$B,MATCH(D1813,META!$A:$A,0))</f>
        <v>Gardens</v>
      </c>
      <c r="K1813" t="str">
        <f t="shared" si="142"/>
        <v>Jund Wildfire-Gardens</v>
      </c>
    </row>
    <row r="1814" spans="1:11" x14ac:dyDescent="0.3">
      <c r="A1814">
        <v>250</v>
      </c>
      <c r="B1814" t="s">
        <v>289</v>
      </c>
      <c r="C1814" t="s">
        <v>27</v>
      </c>
      <c r="D1814" t="s">
        <v>110</v>
      </c>
      <c r="E1814" s="1" t="str">
        <f t="shared" si="140"/>
        <v>Lucia Scaringella-Manuel Rosi</v>
      </c>
      <c r="F1814" t="str">
        <f t="shared" si="143"/>
        <v>Lost</v>
      </c>
      <c r="G1814" s="1">
        <f t="shared" si="144"/>
        <v>4</v>
      </c>
      <c r="H1814">
        <f t="shared" si="141"/>
        <v>1</v>
      </c>
      <c r="I1814" t="str">
        <f>INDEX(META!$B:$B,MATCH(B1814,META!$A:$A,0))</f>
        <v>Mono Red Madness</v>
      </c>
      <c r="J1814" t="str">
        <f>INDEX(META!$B:$B,MATCH(D1814,META!$A:$A,0))</f>
        <v>Walls</v>
      </c>
      <c r="K1814" t="str">
        <f t="shared" si="142"/>
        <v>Mono Red Madness-Walls</v>
      </c>
    </row>
    <row r="1815" spans="1:11" x14ac:dyDescent="0.3">
      <c r="A1815">
        <v>251</v>
      </c>
      <c r="B1815" t="s">
        <v>3051</v>
      </c>
      <c r="C1815" t="s">
        <v>27</v>
      </c>
      <c r="D1815" t="s">
        <v>105</v>
      </c>
      <c r="E1815" s="1" t="str">
        <f t="shared" si="140"/>
        <v>Nicola De Francesco-Luca Parsani</v>
      </c>
      <c r="F1815" t="str">
        <f t="shared" si="143"/>
        <v>Lost</v>
      </c>
      <c r="G1815" s="1">
        <f t="shared" si="144"/>
        <v>4</v>
      </c>
      <c r="H1815">
        <f t="shared" si="141"/>
        <v>1</v>
      </c>
      <c r="I1815" t="str">
        <f>INDEX(META!$B:$B,MATCH(B1815,META!$A:$A,0))</f>
        <v>Dimir Terror</v>
      </c>
      <c r="J1815" t="str">
        <f>INDEX(META!$B:$B,MATCH(D1815,META!$A:$A,0))</f>
        <v>Mono Blue Terror</v>
      </c>
      <c r="K1815" t="str">
        <f t="shared" si="142"/>
        <v>Dimir Terror-Mono Blue Terror</v>
      </c>
    </row>
    <row r="1816" spans="1:11" x14ac:dyDescent="0.3">
      <c r="A1816">
        <v>252</v>
      </c>
      <c r="B1816" t="s">
        <v>698</v>
      </c>
      <c r="C1816" t="s">
        <v>27</v>
      </c>
      <c r="D1816" t="s">
        <v>1037</v>
      </c>
      <c r="E1816" s="1" t="str">
        <f t="shared" si="140"/>
        <v>Flavio Cacelli-Riccardo Scolaro</v>
      </c>
      <c r="F1816" t="str">
        <f t="shared" si="143"/>
        <v>Lost</v>
      </c>
      <c r="G1816" s="1">
        <f t="shared" si="144"/>
        <v>4</v>
      </c>
      <c r="H1816">
        <f t="shared" si="141"/>
        <v>1</v>
      </c>
      <c r="I1816" t="str">
        <f>INDEX(META!$B:$B,MATCH(B1816,META!$A:$A,0))</f>
        <v>Elves</v>
      </c>
      <c r="J1816" t="str">
        <f>INDEX(META!$B:$B,MATCH(D1816,META!$A:$A,0))</f>
        <v>Mono Red Synth</v>
      </c>
      <c r="K1816" t="str">
        <f t="shared" si="142"/>
        <v>Elves-Mono Red Synth</v>
      </c>
    </row>
    <row r="1817" spans="1:11" x14ac:dyDescent="0.3">
      <c r="A1817">
        <v>253</v>
      </c>
      <c r="B1817" t="s">
        <v>83</v>
      </c>
      <c r="C1817" t="s">
        <v>25</v>
      </c>
      <c r="D1817" t="s">
        <v>2628</v>
      </c>
      <c r="E1817" s="1" t="str">
        <f t="shared" si="140"/>
        <v>Emiliano Trento-Jesús Horcajo</v>
      </c>
      <c r="F1817" t="str">
        <f t="shared" si="143"/>
        <v>Won</v>
      </c>
      <c r="G1817" s="1">
        <f t="shared" si="144"/>
        <v>4</v>
      </c>
      <c r="H1817">
        <f t="shared" si="141"/>
        <v>1</v>
      </c>
      <c r="I1817" t="str">
        <f>INDEX(META!$B:$B,MATCH(B1817,META!$A:$A,0))</f>
        <v>Gruul Ponza</v>
      </c>
      <c r="J1817" t="str">
        <f>INDEX(META!$B:$B,MATCH(D1817,META!$A:$A,0))</f>
        <v>High Tide Combo</v>
      </c>
      <c r="K1817" t="str">
        <f t="shared" si="142"/>
        <v>Gruul Ponza-High Tide Combo</v>
      </c>
    </row>
    <row r="1818" spans="1:11" x14ac:dyDescent="0.3">
      <c r="A1818">
        <v>254</v>
      </c>
      <c r="B1818" t="s">
        <v>391</v>
      </c>
      <c r="C1818" t="s">
        <v>26</v>
      </c>
      <c r="D1818" t="s">
        <v>2634</v>
      </c>
      <c r="E1818" s="1" t="str">
        <f t="shared" si="140"/>
        <v>marco lacedra-Davide Fittipaldi</v>
      </c>
      <c r="F1818" t="str">
        <f t="shared" si="143"/>
        <v>Lost</v>
      </c>
      <c r="G1818" s="1">
        <f t="shared" si="144"/>
        <v>4</v>
      </c>
      <c r="H1818">
        <f t="shared" si="141"/>
        <v>1</v>
      </c>
      <c r="I1818" t="str">
        <f>INDEX(META!$B:$B,MATCH(B1818,META!$A:$A,0))</f>
        <v>Rakdos Madness</v>
      </c>
      <c r="J1818" t="str">
        <f>INDEX(META!$B:$B,MATCH(D1818,META!$A:$A,0))</f>
        <v>Mono Red Synth</v>
      </c>
      <c r="K1818" t="str">
        <f t="shared" si="142"/>
        <v>Rakdos Madness-Mono Red Synth</v>
      </c>
    </row>
    <row r="1819" spans="1:11" x14ac:dyDescent="0.3">
      <c r="A1819">
        <v>255</v>
      </c>
      <c r="B1819" t="s">
        <v>2755</v>
      </c>
      <c r="C1819" t="s">
        <v>25</v>
      </c>
      <c r="D1819" t="s">
        <v>135</v>
      </c>
      <c r="E1819" s="1" t="str">
        <f t="shared" si="140"/>
        <v>Luca Menconi-Renato Pipitò</v>
      </c>
      <c r="F1819" t="str">
        <f t="shared" si="143"/>
        <v>Won</v>
      </c>
      <c r="G1819" s="1">
        <f t="shared" si="144"/>
        <v>4</v>
      </c>
      <c r="H1819">
        <f t="shared" si="141"/>
        <v>1</v>
      </c>
      <c r="I1819" t="str">
        <f>INDEX(META!$B:$B,MATCH(B1819,META!$A:$A,0))</f>
        <v>Jund Wildfire</v>
      </c>
      <c r="J1819" t="str">
        <f>INDEX(META!$B:$B,MATCH(D1819,META!$A:$A,0))</f>
        <v>Mono Black Sacrifice</v>
      </c>
      <c r="K1819" t="str">
        <f t="shared" si="142"/>
        <v>Jund Wildfire-Mono Black Sacrifice</v>
      </c>
    </row>
    <row r="1820" spans="1:11" x14ac:dyDescent="0.3">
      <c r="A1820">
        <v>256</v>
      </c>
      <c r="B1820" t="s">
        <v>1776</v>
      </c>
      <c r="C1820" t="s">
        <v>28</v>
      </c>
      <c r="D1820" t="s">
        <v>146</v>
      </c>
      <c r="E1820" s="1" t="str">
        <f t="shared" si="140"/>
        <v>Michele Gasperi-Christian Vecchi</v>
      </c>
      <c r="F1820" t="str">
        <f t="shared" si="143"/>
        <v>Won</v>
      </c>
      <c r="G1820" s="1">
        <f t="shared" si="144"/>
        <v>4</v>
      </c>
      <c r="H1820">
        <f t="shared" si="141"/>
        <v>1</v>
      </c>
      <c r="I1820" t="str">
        <f>INDEX(META!$B:$B,MATCH(B1820,META!$A:$A,0))</f>
        <v>Mono Blue Terror</v>
      </c>
      <c r="J1820" t="str">
        <f>INDEX(META!$B:$B,MATCH(D1820,META!$A:$A,0))</f>
        <v>Mono Red Synth</v>
      </c>
      <c r="K1820" t="str">
        <f t="shared" si="142"/>
        <v>Mono Blue Terror-Mono Red Synth</v>
      </c>
    </row>
    <row r="1821" spans="1:11" x14ac:dyDescent="0.3">
      <c r="A1821">
        <v>257</v>
      </c>
      <c r="B1821" t="s">
        <v>154</v>
      </c>
      <c r="C1821" t="s">
        <v>28</v>
      </c>
      <c r="D1821" t="s">
        <v>1902</v>
      </c>
      <c r="E1821" s="1" t="str">
        <f t="shared" si="140"/>
        <v>Matteo Salvador-Claudio Terradura</v>
      </c>
      <c r="F1821" t="str">
        <f t="shared" si="143"/>
        <v>Won</v>
      </c>
      <c r="G1821" s="1">
        <f t="shared" si="144"/>
        <v>4</v>
      </c>
      <c r="H1821">
        <f t="shared" si="141"/>
        <v>1</v>
      </c>
      <c r="I1821" t="str">
        <f>INDEX(META!$B:$B,MATCH(B1821,META!$A:$A,0))</f>
        <v>Infect</v>
      </c>
      <c r="J1821" t="str">
        <f>INDEX(META!$B:$B,MATCH(D1821,META!$A:$A,0))</f>
        <v>Grixis Affinity</v>
      </c>
      <c r="K1821" t="str">
        <f t="shared" si="142"/>
        <v>Infect-Grixis Affinity</v>
      </c>
    </row>
    <row r="1822" spans="1:11" x14ac:dyDescent="0.3">
      <c r="A1822">
        <v>258</v>
      </c>
      <c r="B1822" t="s">
        <v>1961</v>
      </c>
      <c r="C1822" t="s">
        <v>27</v>
      </c>
      <c r="D1822" t="s">
        <v>243</v>
      </c>
      <c r="E1822" s="1" t="str">
        <f t="shared" si="140"/>
        <v>Nicolò Dell'amico-Diego Bersanetti</v>
      </c>
      <c r="F1822" t="str">
        <f t="shared" si="143"/>
        <v>Lost</v>
      </c>
      <c r="G1822" s="1">
        <f t="shared" si="144"/>
        <v>4</v>
      </c>
      <c r="H1822">
        <f t="shared" si="141"/>
        <v>1</v>
      </c>
      <c r="I1822" t="str">
        <f>INDEX(META!$B:$B,MATCH(B1822,META!$A:$A,0))</f>
        <v>Mono Red Madness</v>
      </c>
      <c r="J1822" t="str">
        <f>INDEX(META!$B:$B,MATCH(D1822,META!$A:$A,0))</f>
        <v>Rakdos Madness</v>
      </c>
      <c r="K1822" t="str">
        <f t="shared" si="142"/>
        <v>Mono Red Madness-Rakdos Madness</v>
      </c>
    </row>
    <row r="1823" spans="1:11" x14ac:dyDescent="0.3">
      <c r="A1823">
        <v>259</v>
      </c>
      <c r="B1823" t="s">
        <v>167</v>
      </c>
      <c r="C1823" t="s">
        <v>27</v>
      </c>
      <c r="D1823" t="s">
        <v>2888</v>
      </c>
      <c r="E1823" s="1" t="str">
        <f t="shared" si="140"/>
        <v>Mario Giordano-Josip Lešković</v>
      </c>
      <c r="F1823" t="str">
        <f t="shared" si="143"/>
        <v>Lost</v>
      </c>
      <c r="G1823" s="1">
        <f t="shared" si="144"/>
        <v>4</v>
      </c>
      <c r="H1823">
        <f t="shared" si="141"/>
        <v>1</v>
      </c>
      <c r="I1823" t="str">
        <f>INDEX(META!$B:$B,MATCH(B1823,META!$A:$A,0))</f>
        <v>Jund Wildfire</v>
      </c>
      <c r="J1823" t="str">
        <f>INDEX(META!$B:$B,MATCH(D1823,META!$A:$A,0))</f>
        <v>High Tide Combo</v>
      </c>
      <c r="K1823" t="str">
        <f t="shared" si="142"/>
        <v>Jund Wildfire-High Tide Combo</v>
      </c>
    </row>
    <row r="1824" spans="1:11" x14ac:dyDescent="0.3">
      <c r="A1824">
        <v>260</v>
      </c>
      <c r="B1824" t="s">
        <v>156</v>
      </c>
      <c r="C1824" t="s">
        <v>26</v>
      </c>
      <c r="D1824" t="s">
        <v>194</v>
      </c>
      <c r="E1824" s="1" t="str">
        <f t="shared" si="140"/>
        <v>Sara Paletta-riccardo cestari</v>
      </c>
      <c r="F1824" t="str">
        <f t="shared" si="143"/>
        <v>Lost</v>
      </c>
      <c r="G1824" s="1">
        <f t="shared" si="144"/>
        <v>4</v>
      </c>
      <c r="H1824">
        <f t="shared" si="141"/>
        <v>1</v>
      </c>
      <c r="I1824" t="str">
        <f>INDEX(META!$B:$B,MATCH(B1824,META!$A:$A,0))</f>
        <v>Bogles</v>
      </c>
      <c r="J1824" t="str">
        <f>INDEX(META!$B:$B,MATCH(D1824,META!$A:$A,0))</f>
        <v>Mono Blue Terror</v>
      </c>
      <c r="K1824" t="str">
        <f t="shared" si="142"/>
        <v>Bogles-Mono Blue Terror</v>
      </c>
    </row>
    <row r="1825" spans="1:11" x14ac:dyDescent="0.3">
      <c r="A1825">
        <v>261</v>
      </c>
      <c r="B1825" t="s">
        <v>236</v>
      </c>
      <c r="C1825" t="s">
        <v>29</v>
      </c>
      <c r="D1825" t="s">
        <v>2029</v>
      </c>
      <c r="E1825" s="1" t="str">
        <f t="shared" si="140"/>
        <v>Marco Venturini-Luca Della Latta</v>
      </c>
      <c r="F1825" t="str">
        <f t="shared" si="143"/>
        <v>Draw</v>
      </c>
      <c r="G1825" s="1">
        <f t="shared" si="144"/>
        <v>4</v>
      </c>
      <c r="H1825">
        <f t="shared" si="141"/>
        <v>1</v>
      </c>
      <c r="I1825" t="str">
        <f>INDEX(META!$B:$B,MATCH(B1825,META!$A:$A,0))</f>
        <v>High Tide Combo</v>
      </c>
      <c r="J1825" t="str">
        <f>INDEX(META!$B:$B,MATCH(D1825,META!$A:$A,0))</f>
        <v>High Tide Combo</v>
      </c>
      <c r="K1825" t="str">
        <f t="shared" si="142"/>
        <v>High Tide Combo-High Tide Combo</v>
      </c>
    </row>
    <row r="1826" spans="1:11" x14ac:dyDescent="0.3">
      <c r="A1826">
        <v>262</v>
      </c>
      <c r="B1826" t="s">
        <v>240</v>
      </c>
      <c r="C1826" t="s">
        <v>27</v>
      </c>
      <c r="D1826" t="s">
        <v>1198</v>
      </c>
      <c r="E1826" s="1" t="str">
        <f t="shared" si="140"/>
        <v>Cosmin Bejinari-Andrea Ruggiero</v>
      </c>
      <c r="F1826" t="str">
        <f t="shared" si="143"/>
        <v>Lost</v>
      </c>
      <c r="G1826" s="1">
        <f t="shared" si="144"/>
        <v>4</v>
      </c>
      <c r="H1826">
        <f t="shared" si="141"/>
        <v>1</v>
      </c>
      <c r="I1826" t="str">
        <f>INDEX(META!$B:$B,MATCH(B1826,META!$A:$A,0))</f>
        <v>Mono Blue Aggro</v>
      </c>
      <c r="J1826" t="str">
        <f>INDEX(META!$B:$B,MATCH(D1826,META!$A:$A,0))</f>
        <v>Grixis Affinity</v>
      </c>
      <c r="K1826" t="str">
        <f t="shared" si="142"/>
        <v>Mono Blue Aggro-Grixis Affinity</v>
      </c>
    </row>
    <row r="1827" spans="1:11" x14ac:dyDescent="0.3">
      <c r="A1827">
        <v>263</v>
      </c>
      <c r="B1827" t="s">
        <v>2815</v>
      </c>
      <c r="C1827" t="s">
        <v>28</v>
      </c>
      <c r="D1827" t="s">
        <v>2481</v>
      </c>
      <c r="E1827" s="1" t="str">
        <f t="shared" si="140"/>
        <v>Elia Morgese-Gauthier Thomas</v>
      </c>
      <c r="F1827" t="str">
        <f t="shared" si="143"/>
        <v>Won</v>
      </c>
      <c r="G1827" s="1">
        <f t="shared" si="144"/>
        <v>4</v>
      </c>
      <c r="H1827">
        <f t="shared" si="141"/>
        <v>1</v>
      </c>
      <c r="I1827" t="str">
        <f>INDEX(META!$B:$B,MATCH(B1827,META!$A:$A,0))</f>
        <v>Mono Red Madness</v>
      </c>
      <c r="J1827" t="str">
        <f>INDEX(META!$B:$B,MATCH(D1827,META!$A:$A,0))</f>
        <v>Mono Red Madness</v>
      </c>
      <c r="K1827" t="str">
        <f t="shared" si="142"/>
        <v>Mono Red Madness-Mono Red Madness</v>
      </c>
    </row>
    <row r="1828" spans="1:11" x14ac:dyDescent="0.3">
      <c r="A1828">
        <v>264</v>
      </c>
      <c r="B1828" t="s">
        <v>2921</v>
      </c>
      <c r="C1828" t="s">
        <v>27</v>
      </c>
      <c r="D1828" t="s">
        <v>3077</v>
      </c>
      <c r="E1828" s="1" t="str">
        <f t="shared" si="140"/>
        <v>Gabriele Tribulato-Dario Zancuoghi</v>
      </c>
      <c r="F1828" t="str">
        <f t="shared" si="143"/>
        <v>Lost</v>
      </c>
      <c r="G1828" s="1">
        <f t="shared" si="144"/>
        <v>4</v>
      </c>
      <c r="H1828">
        <f t="shared" si="141"/>
        <v>1</v>
      </c>
      <c r="I1828" t="str">
        <f>INDEX(META!$B:$B,MATCH(B1828,META!$A:$A,0))</f>
        <v>Elves</v>
      </c>
      <c r="J1828" t="str">
        <f>INDEX(META!$B:$B,MATCH(D1828,META!$A:$A,0))</f>
        <v>Mono Red Madness</v>
      </c>
      <c r="K1828" t="str">
        <f t="shared" si="142"/>
        <v>Elves-Mono Red Madness</v>
      </c>
    </row>
    <row r="1829" spans="1:11" x14ac:dyDescent="0.3">
      <c r="A1829">
        <v>265</v>
      </c>
      <c r="B1829" t="s">
        <v>1262</v>
      </c>
      <c r="C1829" t="s">
        <v>26</v>
      </c>
      <c r="D1829" t="s">
        <v>2484</v>
      </c>
      <c r="E1829" s="1" t="str">
        <f t="shared" si="140"/>
        <v>Daniele Fabiani-FABIO DELLI COMPAGNI</v>
      </c>
      <c r="F1829" t="str">
        <f t="shared" si="143"/>
        <v>Lost</v>
      </c>
      <c r="G1829" s="1">
        <f t="shared" si="144"/>
        <v>4</v>
      </c>
      <c r="H1829">
        <f t="shared" si="141"/>
        <v>1</v>
      </c>
      <c r="I1829" t="str">
        <f>INDEX(META!$B:$B,MATCH(B1829,META!$A:$A,0))</f>
        <v>Rakdos Madness</v>
      </c>
      <c r="J1829" t="str">
        <f>INDEX(META!$B:$B,MATCH(D1829,META!$A:$A,0))</f>
        <v>Jeskai Ephemerate</v>
      </c>
      <c r="K1829" t="str">
        <f t="shared" si="142"/>
        <v>Rakdos Madness-Jeskai Ephemerate</v>
      </c>
    </row>
    <row r="1830" spans="1:11" x14ac:dyDescent="0.3">
      <c r="A1830">
        <v>266</v>
      </c>
      <c r="B1830" t="s">
        <v>385</v>
      </c>
      <c r="C1830" t="s">
        <v>25</v>
      </c>
      <c r="D1830" t="s">
        <v>2698</v>
      </c>
      <c r="E1830" s="1" t="str">
        <f t="shared" si="140"/>
        <v>leonardo priami-Mene the best</v>
      </c>
      <c r="F1830" t="str">
        <f t="shared" si="143"/>
        <v>Won</v>
      </c>
      <c r="G1830" s="1">
        <f t="shared" si="144"/>
        <v>4</v>
      </c>
      <c r="H1830">
        <f t="shared" si="141"/>
        <v>1</v>
      </c>
      <c r="I1830" t="str">
        <f>INDEX(META!$B:$B,MATCH(B1830,META!$A:$A,0))</f>
        <v>High Tide Combo</v>
      </c>
      <c r="J1830" t="str">
        <f>INDEX(META!$B:$B,MATCH(D1830,META!$A:$A,0))</f>
        <v>Monsters Tron</v>
      </c>
      <c r="K1830" t="str">
        <f t="shared" si="142"/>
        <v>High Tide Combo-Monsters Tron</v>
      </c>
    </row>
    <row r="1831" spans="1:11" x14ac:dyDescent="0.3">
      <c r="A1831">
        <v>267</v>
      </c>
      <c r="B1831" t="s">
        <v>1967</v>
      </c>
      <c r="C1831" t="s">
        <v>26</v>
      </c>
      <c r="D1831" t="s">
        <v>1399</v>
      </c>
      <c r="E1831" s="1" t="str">
        <f t="shared" si="140"/>
        <v>Mario Ambrogi-Tiziano Boni</v>
      </c>
      <c r="F1831" t="str">
        <f t="shared" si="143"/>
        <v>Lost</v>
      </c>
      <c r="G1831" s="1">
        <f t="shared" si="144"/>
        <v>4</v>
      </c>
      <c r="H1831">
        <f t="shared" si="141"/>
        <v>1</v>
      </c>
      <c r="I1831" t="str">
        <f>INDEX(META!$B:$B,MATCH(B1831,META!$A:$A,0))</f>
        <v>Mono Blue Aggro</v>
      </c>
      <c r="J1831" t="str">
        <f>INDEX(META!$B:$B,MATCH(D1831,META!$A:$A,0))</f>
        <v>Mono Red Synth</v>
      </c>
      <c r="K1831" t="str">
        <f t="shared" si="142"/>
        <v>Mono Blue Aggro-Mono Red Synth</v>
      </c>
    </row>
    <row r="1832" spans="1:11" x14ac:dyDescent="0.3">
      <c r="A1832">
        <v>268</v>
      </c>
      <c r="B1832" t="s">
        <v>1546</v>
      </c>
      <c r="C1832" t="s">
        <v>28</v>
      </c>
      <c r="D1832" t="s">
        <v>356</v>
      </c>
      <c r="E1832" s="1" t="str">
        <f t="shared" si="140"/>
        <v>Vlado Flinčec-Elia Ricci</v>
      </c>
      <c r="F1832" t="str">
        <f t="shared" si="143"/>
        <v>Won</v>
      </c>
      <c r="G1832" s="1">
        <f t="shared" si="144"/>
        <v>4</v>
      </c>
      <c r="H1832">
        <f t="shared" si="141"/>
        <v>1</v>
      </c>
      <c r="I1832" t="str">
        <f>INDEX(META!$B:$B,MATCH(B1832,META!$A:$A,0))</f>
        <v>Mono Red Synth</v>
      </c>
      <c r="J1832" t="str">
        <f>INDEX(META!$B:$B,MATCH(D1832,META!$A:$A,0))</f>
        <v>Jeskai Ephemerate</v>
      </c>
      <c r="K1832" t="str">
        <f t="shared" si="142"/>
        <v>Mono Red Synth-Jeskai Ephemerate</v>
      </c>
    </row>
    <row r="1833" spans="1:11" x14ac:dyDescent="0.3">
      <c r="A1833">
        <v>269</v>
      </c>
      <c r="B1833" t="s">
        <v>264</v>
      </c>
      <c r="C1833" t="s">
        <v>27</v>
      </c>
      <c r="D1833" t="s">
        <v>2254</v>
      </c>
      <c r="E1833" s="1" t="str">
        <f t="shared" si="140"/>
        <v>marco rista-Paolo Cosma Gennari</v>
      </c>
      <c r="F1833" t="str">
        <f t="shared" si="143"/>
        <v>Lost</v>
      </c>
      <c r="G1833" s="1">
        <f t="shared" si="144"/>
        <v>4</v>
      </c>
      <c r="H1833">
        <f t="shared" si="141"/>
        <v>1</v>
      </c>
      <c r="I1833" t="str">
        <f>INDEX(META!$B:$B,MATCH(B1833,META!$A:$A,0))</f>
        <v>Rakdos Madness</v>
      </c>
      <c r="J1833" t="str">
        <f>INDEX(META!$B:$B,MATCH(D1833,META!$A:$A,0))</f>
        <v>Rakdos Madness</v>
      </c>
      <c r="K1833" t="str">
        <f t="shared" si="142"/>
        <v>Rakdos Madness-Rakdos Madness</v>
      </c>
    </row>
    <row r="1834" spans="1:11" x14ac:dyDescent="0.3">
      <c r="A1834">
        <v>270</v>
      </c>
      <c r="B1834" t="s">
        <v>2961</v>
      </c>
      <c r="C1834" t="s">
        <v>27</v>
      </c>
      <c r="D1834" t="s">
        <v>265</v>
      </c>
      <c r="E1834" s="1" t="str">
        <f t="shared" si="140"/>
        <v>Fabio Catalano-Alberto Ricciardi</v>
      </c>
      <c r="F1834" t="str">
        <f t="shared" si="143"/>
        <v>Lost</v>
      </c>
      <c r="G1834" s="1">
        <f t="shared" si="144"/>
        <v>4</v>
      </c>
      <c r="H1834">
        <f t="shared" si="141"/>
        <v>1</v>
      </c>
      <c r="I1834" t="str">
        <f>INDEX(META!$B:$B,MATCH(B1834,META!$A:$A,0))</f>
        <v>Rakdos Madness</v>
      </c>
      <c r="J1834" t="str">
        <f>INDEX(META!$B:$B,MATCH(D1834,META!$A:$A,0))</f>
        <v>Walls</v>
      </c>
      <c r="K1834" t="str">
        <f t="shared" si="142"/>
        <v>Rakdos Madness-Walls</v>
      </c>
    </row>
    <row r="1835" spans="1:11" x14ac:dyDescent="0.3">
      <c r="A1835">
        <v>271</v>
      </c>
      <c r="B1835" t="s">
        <v>337</v>
      </c>
      <c r="C1835" t="s">
        <v>26</v>
      </c>
      <c r="D1835" t="s">
        <v>377</v>
      </c>
      <c r="E1835" s="1" t="str">
        <f t="shared" si="140"/>
        <v>Andrea Simonetta-Federico Pelliccia</v>
      </c>
      <c r="F1835" t="str">
        <f t="shared" si="143"/>
        <v>Lost</v>
      </c>
      <c r="G1835" s="1">
        <f t="shared" si="144"/>
        <v>4</v>
      </c>
      <c r="H1835">
        <f t="shared" si="141"/>
        <v>1</v>
      </c>
      <c r="I1835" t="str">
        <f>INDEX(META!$B:$B,MATCH(B1835,META!$A:$A,0))</f>
        <v>High Tide Combo</v>
      </c>
      <c r="J1835" t="str">
        <f>INDEX(META!$B:$B,MATCH(D1835,META!$A:$A,0))</f>
        <v>Mono Red Madness</v>
      </c>
      <c r="K1835" t="str">
        <f t="shared" si="142"/>
        <v>High Tide Combo-Mono Red Madness</v>
      </c>
    </row>
    <row r="1836" spans="1:11" x14ac:dyDescent="0.3">
      <c r="A1836">
        <v>272</v>
      </c>
      <c r="B1836" t="s">
        <v>1828</v>
      </c>
      <c r="C1836" t="s">
        <v>26</v>
      </c>
      <c r="D1836" t="s">
        <v>379</v>
      </c>
      <c r="E1836" s="1" t="str">
        <f t="shared" si="140"/>
        <v>Lorenzo Schettino-Giovanni Favetta</v>
      </c>
      <c r="F1836" t="str">
        <f t="shared" si="143"/>
        <v>Lost</v>
      </c>
      <c r="G1836" s="1">
        <f t="shared" si="144"/>
        <v>4</v>
      </c>
      <c r="H1836">
        <f t="shared" si="141"/>
        <v>1</v>
      </c>
      <c r="I1836" t="str">
        <f>INDEX(META!$B:$B,MATCH(B1836,META!$A:$A,0))</f>
        <v>Mono Red Synth</v>
      </c>
      <c r="J1836" t="str">
        <f>INDEX(META!$B:$B,MATCH(D1836,META!$A:$A,0))</f>
        <v>White Weenie</v>
      </c>
      <c r="K1836" t="str">
        <f t="shared" si="142"/>
        <v>Mono Red Synth-White Weenie</v>
      </c>
    </row>
    <row r="1837" spans="1:11" x14ac:dyDescent="0.3">
      <c r="A1837">
        <v>273</v>
      </c>
      <c r="B1837" t="s">
        <v>1936</v>
      </c>
      <c r="C1837" t="s">
        <v>26</v>
      </c>
      <c r="D1837" t="s">
        <v>357</v>
      </c>
      <c r="E1837" s="1" t="str">
        <f t="shared" si="140"/>
        <v>Andrea Bastardo-Marco Vassallo</v>
      </c>
      <c r="F1837" t="str">
        <f t="shared" si="143"/>
        <v>Lost</v>
      </c>
      <c r="G1837" s="1">
        <f t="shared" si="144"/>
        <v>4</v>
      </c>
      <c r="H1837">
        <f t="shared" si="141"/>
        <v>1</v>
      </c>
      <c r="I1837" t="str">
        <f>INDEX(META!$B:$B,MATCH(B1837,META!$A:$A,0))</f>
        <v>Mono Red Madness</v>
      </c>
      <c r="J1837" t="str">
        <f>INDEX(META!$B:$B,MATCH(D1837,META!$A:$A,0))</f>
        <v>Jund Wildfire</v>
      </c>
      <c r="K1837" t="str">
        <f t="shared" si="142"/>
        <v>Mono Red Madness-Jund Wildfire</v>
      </c>
    </row>
    <row r="1838" spans="1:11" x14ac:dyDescent="0.3">
      <c r="A1838">
        <v>274</v>
      </c>
      <c r="B1838" t="s">
        <v>1151</v>
      </c>
      <c r="C1838" t="s">
        <v>28</v>
      </c>
      <c r="D1838" t="s">
        <v>3149</v>
      </c>
      <c r="E1838" s="1" t="str">
        <f t="shared" si="140"/>
        <v>Davide Movement-Joan Rubies</v>
      </c>
      <c r="F1838" t="str">
        <f t="shared" si="143"/>
        <v>Won</v>
      </c>
      <c r="G1838" s="1">
        <f t="shared" si="144"/>
        <v>4</v>
      </c>
      <c r="H1838">
        <f t="shared" si="141"/>
        <v>1</v>
      </c>
      <c r="I1838" t="str">
        <f>INDEX(META!$B:$B,MATCH(B1838,META!$A:$A,0))</f>
        <v>Mono Red Madness</v>
      </c>
      <c r="J1838" t="str">
        <f>INDEX(META!$B:$B,MATCH(D1838,META!$A:$A,0))</f>
        <v>Dimir Snacker</v>
      </c>
      <c r="K1838" t="str">
        <f t="shared" si="142"/>
        <v>Mono Red Madness-Dimir Snacker</v>
      </c>
    </row>
    <row r="1839" spans="1:11" x14ac:dyDescent="0.3">
      <c r="A1839">
        <v>275</v>
      </c>
      <c r="B1839" t="s">
        <v>359</v>
      </c>
      <c r="C1839" t="s">
        <v>28</v>
      </c>
      <c r="D1839" t="s">
        <v>3019</v>
      </c>
      <c r="E1839" s="1" t="str">
        <f t="shared" si="140"/>
        <v>Leo Mancinelli-Nicolo Zaffaina</v>
      </c>
      <c r="F1839" t="str">
        <f t="shared" si="143"/>
        <v>Won</v>
      </c>
      <c r="G1839" s="1">
        <f t="shared" si="144"/>
        <v>4</v>
      </c>
      <c r="H1839">
        <f t="shared" si="141"/>
        <v>1</v>
      </c>
      <c r="I1839" t="str">
        <f>INDEX(META!$B:$B,MATCH(B1839,META!$A:$A,0))</f>
        <v>Mono Red Synth</v>
      </c>
      <c r="J1839" t="str">
        <f>INDEX(META!$B:$B,MATCH(D1839,META!$A:$A,0))</f>
        <v>Flicker Tron</v>
      </c>
      <c r="K1839" t="str">
        <f t="shared" si="142"/>
        <v>Mono Red Synth-Flicker Tron</v>
      </c>
    </row>
    <row r="1840" spans="1:11" x14ac:dyDescent="0.3">
      <c r="A1840">
        <v>276</v>
      </c>
      <c r="B1840" t="s">
        <v>3203</v>
      </c>
      <c r="C1840" t="s">
        <v>26</v>
      </c>
      <c r="D1840" t="s">
        <v>2283</v>
      </c>
      <c r="E1840" s="1" t="str">
        <f t="shared" si="140"/>
        <v>dom harry-Matteo Palma</v>
      </c>
      <c r="F1840" t="str">
        <f t="shared" si="143"/>
        <v>Lost</v>
      </c>
      <c r="G1840" s="1">
        <f t="shared" si="144"/>
        <v>4</v>
      </c>
      <c r="H1840">
        <f t="shared" si="141"/>
        <v>1</v>
      </c>
      <c r="I1840" t="str">
        <f>INDEX(META!$B:$B,MATCH(B1840,META!$A:$A,0))</f>
        <v>Simic Fog</v>
      </c>
      <c r="J1840" t="str">
        <f>INDEX(META!$B:$B,MATCH(D1840,META!$A:$A,0))</f>
        <v>Flicker Tron</v>
      </c>
      <c r="K1840" t="str">
        <f t="shared" si="142"/>
        <v>Simic Fog-Flicker Tron</v>
      </c>
    </row>
    <row r="1841" spans="1:11" x14ac:dyDescent="0.3">
      <c r="A1841">
        <v>277</v>
      </c>
      <c r="B1841" t="s">
        <v>3100</v>
      </c>
      <c r="C1841" t="s">
        <v>25</v>
      </c>
      <c r="D1841" t="s">
        <v>2049</v>
      </c>
      <c r="E1841" s="1" t="str">
        <f t="shared" si="140"/>
        <v>Fabio Samadelli-Salvatore Chiavazzo</v>
      </c>
      <c r="F1841" t="str">
        <f t="shared" si="143"/>
        <v>Won</v>
      </c>
      <c r="G1841" s="1">
        <f t="shared" si="144"/>
        <v>4</v>
      </c>
      <c r="H1841">
        <f t="shared" si="141"/>
        <v>1</v>
      </c>
      <c r="I1841" t="str">
        <f>INDEX(META!$B:$B,MATCH(B1841,META!$A:$A,0))</f>
        <v>Mono Blue Terror</v>
      </c>
      <c r="J1841" t="str">
        <f>INDEX(META!$B:$B,MATCH(D1841,META!$A:$A,0))</f>
        <v>High Tide Combo</v>
      </c>
      <c r="K1841" t="str">
        <f t="shared" si="142"/>
        <v>Mono Blue Terror-High Tide Combo</v>
      </c>
    </row>
    <row r="1842" spans="1:11" x14ac:dyDescent="0.3">
      <c r="A1842">
        <v>278</v>
      </c>
      <c r="B1842" t="s">
        <v>1699</v>
      </c>
      <c r="C1842" t="s">
        <v>27</v>
      </c>
      <c r="D1842" t="s">
        <v>2144</v>
      </c>
      <c r="E1842" s="1" t="str">
        <f t="shared" si="140"/>
        <v>Luca Fiorini-Valentino Artu</v>
      </c>
      <c r="F1842" t="str">
        <f t="shared" si="143"/>
        <v>Lost</v>
      </c>
      <c r="G1842" s="1">
        <f t="shared" si="144"/>
        <v>4</v>
      </c>
      <c r="H1842">
        <f t="shared" si="141"/>
        <v>1</v>
      </c>
      <c r="I1842" t="str">
        <f>INDEX(META!$B:$B,MATCH(B1842,META!$A:$A,0))</f>
        <v>Mono Red Synth</v>
      </c>
      <c r="J1842" t="str">
        <f>INDEX(META!$B:$B,MATCH(D1842,META!$A:$A,0))</f>
        <v>Grixis Affinity</v>
      </c>
      <c r="K1842" t="str">
        <f t="shared" si="142"/>
        <v>Mono Red Synth-Grixis Affinity</v>
      </c>
    </row>
    <row r="1843" spans="1:11" x14ac:dyDescent="0.3">
      <c r="A1843">
        <v>279</v>
      </c>
      <c r="B1843" t="s">
        <v>412</v>
      </c>
      <c r="C1843" t="s">
        <v>26</v>
      </c>
      <c r="D1843" t="s">
        <v>2409</v>
      </c>
      <c r="E1843" s="1" t="str">
        <f t="shared" si="140"/>
        <v>Placido Amicone-kevin vervier</v>
      </c>
      <c r="F1843" t="str">
        <f t="shared" si="143"/>
        <v>Lost</v>
      </c>
      <c r="G1843" s="1">
        <f t="shared" si="144"/>
        <v>4</v>
      </c>
      <c r="H1843">
        <f t="shared" si="141"/>
        <v>1</v>
      </c>
      <c r="I1843" t="str">
        <f>INDEX(META!$B:$B,MATCH(B1843,META!$A:$A,0))</f>
        <v>Mono Red Synth</v>
      </c>
      <c r="J1843" t="str">
        <f>INDEX(META!$B:$B,MATCH(D1843,META!$A:$A,0))</f>
        <v>Poison Storm</v>
      </c>
      <c r="K1843" t="str">
        <f t="shared" si="142"/>
        <v>Mono Red Synth-Poison Storm</v>
      </c>
    </row>
    <row r="1844" spans="1:11" x14ac:dyDescent="0.3">
      <c r="A1844">
        <v>280</v>
      </c>
      <c r="B1844" t="s">
        <v>140</v>
      </c>
      <c r="C1844" t="s">
        <v>28</v>
      </c>
      <c r="D1844" t="s">
        <v>2537</v>
      </c>
      <c r="E1844" s="1" t="str">
        <f t="shared" si="140"/>
        <v>alessio zanni-antonio cuomo</v>
      </c>
      <c r="F1844" t="str">
        <f t="shared" si="143"/>
        <v>Won</v>
      </c>
      <c r="G1844" s="1">
        <f t="shared" si="144"/>
        <v>4</v>
      </c>
      <c r="H1844">
        <f t="shared" si="141"/>
        <v>1</v>
      </c>
      <c r="I1844" t="str">
        <f>INDEX(META!$B:$B,MATCH(B1844,META!$A:$A,0))</f>
        <v>High Tide Combo</v>
      </c>
      <c r="J1844" t="str">
        <f>INDEX(META!$B:$B,MATCH(D1844,META!$A:$A,0))</f>
        <v>Mono Blue Aggro</v>
      </c>
      <c r="K1844" t="str">
        <f t="shared" si="142"/>
        <v>High Tide Combo-Mono Blue Aggro</v>
      </c>
    </row>
    <row r="1845" spans="1:11" x14ac:dyDescent="0.3">
      <c r="A1845">
        <v>281</v>
      </c>
      <c r="B1845" t="s">
        <v>2531</v>
      </c>
      <c r="C1845" t="s">
        <v>29</v>
      </c>
      <c r="D1845" t="s">
        <v>3016</v>
      </c>
      <c r="E1845" s="1" t="str">
        <f t="shared" si="140"/>
        <v>Silvio Gagliardone-marco Vianelli</v>
      </c>
      <c r="F1845" t="str">
        <f t="shared" si="143"/>
        <v>Draw</v>
      </c>
      <c r="G1845" s="1">
        <f t="shared" si="144"/>
        <v>4</v>
      </c>
      <c r="H1845">
        <f t="shared" si="141"/>
        <v>1</v>
      </c>
      <c r="I1845" t="str">
        <f>INDEX(META!$B:$B,MATCH(B1845,META!$A:$A,0))</f>
        <v>Mono Red Synth</v>
      </c>
      <c r="J1845" t="str">
        <f>INDEX(META!$B:$B,MATCH(D1845,META!$A:$A,0))</f>
        <v>Flicker Tron</v>
      </c>
      <c r="K1845" t="str">
        <f t="shared" si="142"/>
        <v>Mono Red Synth-Flicker Tron</v>
      </c>
    </row>
    <row r="1846" spans="1:11" x14ac:dyDescent="0.3">
      <c r="A1846">
        <v>282</v>
      </c>
      <c r="B1846" t="s">
        <v>2875</v>
      </c>
      <c r="C1846" t="s">
        <v>26</v>
      </c>
      <c r="D1846" t="s">
        <v>1525</v>
      </c>
      <c r="E1846" s="1" t="str">
        <f t="shared" si="140"/>
        <v>Lorenzo Ambrosini-Filippo Del Nero</v>
      </c>
      <c r="F1846" t="str">
        <f t="shared" si="143"/>
        <v>Lost</v>
      </c>
      <c r="G1846" s="1">
        <f t="shared" si="144"/>
        <v>4</v>
      </c>
      <c r="H1846">
        <f t="shared" si="141"/>
        <v>1</v>
      </c>
      <c r="I1846" t="str">
        <f>INDEX(META!$B:$B,MATCH(B1846,META!$A:$A,0))</f>
        <v>Jund Wildfire</v>
      </c>
      <c r="J1846" t="str">
        <f>INDEX(META!$B:$B,MATCH(D1846,META!$A:$A,0))</f>
        <v>Mono Red Synth</v>
      </c>
      <c r="K1846" t="str">
        <f t="shared" si="142"/>
        <v>Jund Wildfire-Mono Red Synth</v>
      </c>
    </row>
    <row r="1847" spans="1:11" x14ac:dyDescent="0.3">
      <c r="A1847">
        <v>283</v>
      </c>
      <c r="B1847" t="s">
        <v>2586</v>
      </c>
      <c r="C1847" t="s">
        <v>27</v>
      </c>
      <c r="D1847" t="s">
        <v>2734</v>
      </c>
      <c r="E1847" s="1" t="str">
        <f t="shared" si="140"/>
        <v>Lorenzo Tosi-Alessandro Mazzi</v>
      </c>
      <c r="F1847" t="str">
        <f t="shared" si="143"/>
        <v>Lost</v>
      </c>
      <c r="G1847" s="1">
        <f t="shared" si="144"/>
        <v>4</v>
      </c>
      <c r="H1847">
        <f t="shared" si="141"/>
        <v>1</v>
      </c>
      <c r="I1847" t="str">
        <f>INDEX(META!$B:$B,MATCH(B1847,META!$A:$A,0))</f>
        <v>Mono Blue Aggro</v>
      </c>
      <c r="J1847" t="str">
        <f>INDEX(META!$B:$B,MATCH(D1847,META!$A:$A,0))</f>
        <v>Mono Red Synth</v>
      </c>
      <c r="K1847" t="str">
        <f t="shared" si="142"/>
        <v>Mono Blue Aggro-Mono Red Synth</v>
      </c>
    </row>
    <row r="1848" spans="1:11" x14ac:dyDescent="0.3">
      <c r="A1848">
        <v>284</v>
      </c>
      <c r="B1848" t="s">
        <v>2523</v>
      </c>
      <c r="C1848" t="s">
        <v>26</v>
      </c>
      <c r="D1848" t="s">
        <v>425</v>
      </c>
      <c r="E1848" s="1" t="str">
        <f t="shared" si="140"/>
        <v>Alessandro Mele-Francesco Ferrari</v>
      </c>
      <c r="F1848" t="str">
        <f t="shared" si="143"/>
        <v>Lost</v>
      </c>
      <c r="G1848" s="1">
        <f t="shared" si="144"/>
        <v>4</v>
      </c>
      <c r="H1848">
        <f t="shared" si="141"/>
        <v>1</v>
      </c>
      <c r="I1848" t="str">
        <f>INDEX(META!$B:$B,MATCH(B1848,META!$A:$A,0))</f>
        <v>Jeskai Ephemerate</v>
      </c>
      <c r="J1848" t="str">
        <f>INDEX(META!$B:$B,MATCH(D1848,META!$A:$A,0))</f>
        <v>Jund Wildfire</v>
      </c>
      <c r="K1848" t="str">
        <f t="shared" si="142"/>
        <v>Jeskai Ephemerate-Jund Wildfire</v>
      </c>
    </row>
    <row r="1849" spans="1:11" x14ac:dyDescent="0.3">
      <c r="A1849">
        <v>285</v>
      </c>
      <c r="B1849" t="s">
        <v>3033</v>
      </c>
      <c r="C1849" t="s">
        <v>25</v>
      </c>
      <c r="D1849" t="s">
        <v>2569</v>
      </c>
      <c r="E1849" s="1" t="str">
        <f t="shared" si="140"/>
        <v>Michele Anelli-Corrado Mulé</v>
      </c>
      <c r="F1849" t="str">
        <f t="shared" si="143"/>
        <v>Won</v>
      </c>
      <c r="G1849" s="1">
        <f t="shared" si="144"/>
        <v>4</v>
      </c>
      <c r="H1849">
        <f t="shared" si="141"/>
        <v>1</v>
      </c>
      <c r="I1849" t="str">
        <f>INDEX(META!$B:$B,MATCH(B1849,META!$A:$A,0))</f>
        <v>Mono Red Madness</v>
      </c>
      <c r="J1849" t="str">
        <f>INDEX(META!$B:$B,MATCH(D1849,META!$A:$A,0))</f>
        <v>High Tide Combo</v>
      </c>
      <c r="K1849" t="str">
        <f t="shared" si="142"/>
        <v>Mono Red Madness-High Tide Combo</v>
      </c>
    </row>
    <row r="1850" spans="1:11" x14ac:dyDescent="0.3">
      <c r="A1850">
        <v>286</v>
      </c>
      <c r="B1850" t="s">
        <v>2866</v>
      </c>
      <c r="C1850" t="s">
        <v>27</v>
      </c>
      <c r="D1850" t="s">
        <v>159</v>
      </c>
      <c r="E1850" s="1" t="str">
        <f t="shared" si="140"/>
        <v>Leonardo Paternotte-matteo rullo</v>
      </c>
      <c r="F1850" t="str">
        <f t="shared" si="143"/>
        <v>Lost</v>
      </c>
      <c r="G1850" s="1">
        <f t="shared" si="144"/>
        <v>4</v>
      </c>
      <c r="H1850">
        <f t="shared" si="141"/>
        <v>1</v>
      </c>
      <c r="I1850" t="str">
        <f>INDEX(META!$B:$B,MATCH(B1850,META!$A:$A,0))</f>
        <v>X Lands Spy</v>
      </c>
      <c r="J1850" t="str">
        <f>INDEX(META!$B:$B,MATCH(D1850,META!$A:$A,0))</f>
        <v>Jund Wildfire</v>
      </c>
      <c r="K1850" t="str">
        <f t="shared" si="142"/>
        <v>X Lands Spy-Jund Wildfire</v>
      </c>
    </row>
    <row r="1851" spans="1:11" x14ac:dyDescent="0.3">
      <c r="A1851">
        <v>287</v>
      </c>
      <c r="B1851" t="s">
        <v>304</v>
      </c>
      <c r="C1851" t="s">
        <v>25</v>
      </c>
      <c r="D1851" t="s">
        <v>2947</v>
      </c>
      <c r="E1851" s="1" t="str">
        <f t="shared" si="140"/>
        <v>Giovanni Postorino-Mirko Papini</v>
      </c>
      <c r="F1851" t="str">
        <f t="shared" si="143"/>
        <v>Won</v>
      </c>
      <c r="G1851" s="1">
        <f t="shared" si="144"/>
        <v>4</v>
      </c>
      <c r="H1851">
        <f t="shared" si="141"/>
        <v>1</v>
      </c>
      <c r="I1851" t="str">
        <f>INDEX(META!$B:$B,MATCH(B1851,META!$A:$A,0))</f>
        <v>Mono Red Madness</v>
      </c>
      <c r="J1851" t="str">
        <f>INDEX(META!$B:$B,MATCH(D1851,META!$A:$A,0))</f>
        <v>Dredge</v>
      </c>
      <c r="K1851" t="str">
        <f t="shared" si="142"/>
        <v>Mono Red Madness-Dredge</v>
      </c>
    </row>
    <row r="1852" spans="1:11" x14ac:dyDescent="0.3">
      <c r="A1852">
        <v>288</v>
      </c>
      <c r="B1852" t="s">
        <v>1158</v>
      </c>
      <c r="C1852" t="s">
        <v>27</v>
      </c>
      <c r="D1852" t="s">
        <v>1019</v>
      </c>
      <c r="E1852" s="1" t="str">
        <f t="shared" si="140"/>
        <v>Giovanni Demaldè-Michael Piscopo Filippi</v>
      </c>
      <c r="F1852" t="str">
        <f t="shared" si="143"/>
        <v>Lost</v>
      </c>
      <c r="G1852" s="1">
        <f t="shared" si="144"/>
        <v>4</v>
      </c>
      <c r="H1852">
        <f t="shared" si="141"/>
        <v>1</v>
      </c>
      <c r="I1852" t="str">
        <f>INDEX(META!$B:$B,MATCH(B1852,META!$A:$A,0))</f>
        <v>Mono Blue Aggro</v>
      </c>
      <c r="J1852" t="str">
        <f>INDEX(META!$B:$B,MATCH(D1852,META!$A:$A,0))</f>
        <v>Jund Wildfire</v>
      </c>
      <c r="K1852" t="str">
        <f t="shared" si="142"/>
        <v>Mono Blue Aggro-Jund Wildfire</v>
      </c>
    </row>
    <row r="1853" spans="1:11" x14ac:dyDescent="0.3">
      <c r="A1853">
        <v>289</v>
      </c>
      <c r="B1853" t="s">
        <v>696</v>
      </c>
      <c r="C1853" t="s">
        <v>29</v>
      </c>
      <c r="D1853" t="s">
        <v>151</v>
      </c>
      <c r="E1853" s="1" t="str">
        <f t="shared" si="140"/>
        <v>Nicola Macchioni-Giulio Lauri</v>
      </c>
      <c r="F1853" t="str">
        <f t="shared" si="143"/>
        <v>Draw</v>
      </c>
      <c r="G1853" s="1">
        <f t="shared" si="144"/>
        <v>4</v>
      </c>
      <c r="H1853">
        <f t="shared" si="141"/>
        <v>1</v>
      </c>
      <c r="I1853" t="str">
        <f>INDEX(META!$B:$B,MATCH(B1853,META!$A:$A,0))</f>
        <v>Mono Blue Aggro</v>
      </c>
      <c r="J1853" t="str">
        <f>INDEX(META!$B:$B,MATCH(D1853,META!$A:$A,0))</f>
        <v>Altar Tron</v>
      </c>
      <c r="K1853" t="str">
        <f t="shared" si="142"/>
        <v>Mono Blue Aggro-Altar Tron</v>
      </c>
    </row>
    <row r="1854" spans="1:11" x14ac:dyDescent="0.3">
      <c r="A1854">
        <v>290</v>
      </c>
      <c r="B1854" t="s">
        <v>542</v>
      </c>
      <c r="C1854" t="s">
        <v>25</v>
      </c>
      <c r="D1854" t="s">
        <v>1956</v>
      </c>
      <c r="E1854" s="1" t="str">
        <f t="shared" si="140"/>
        <v>Sebastiano Liso-Michele Cracco</v>
      </c>
      <c r="F1854" t="str">
        <f t="shared" si="143"/>
        <v>Won</v>
      </c>
      <c r="G1854" s="1">
        <f t="shared" si="144"/>
        <v>4</v>
      </c>
      <c r="H1854">
        <f t="shared" si="141"/>
        <v>1</v>
      </c>
      <c r="I1854" t="str">
        <f>INDEX(META!$B:$B,MATCH(B1854,META!$A:$A,0))</f>
        <v>Dredge</v>
      </c>
      <c r="J1854" t="str">
        <f>INDEX(META!$B:$B,MATCH(D1854,META!$A:$A,0))</f>
        <v>Mono Blue Terror</v>
      </c>
      <c r="K1854" t="str">
        <f t="shared" si="142"/>
        <v>Dredge-Mono Blue Terror</v>
      </c>
    </row>
    <row r="1855" spans="1:11" x14ac:dyDescent="0.3">
      <c r="A1855">
        <v>291</v>
      </c>
      <c r="B1855" t="s">
        <v>519</v>
      </c>
      <c r="C1855" t="s">
        <v>25</v>
      </c>
      <c r="D1855" t="s">
        <v>2540</v>
      </c>
      <c r="E1855" s="1" t="str">
        <f t="shared" si="140"/>
        <v>Maciej Chomicki-Andrea Carlini</v>
      </c>
      <c r="F1855" t="str">
        <f t="shared" si="143"/>
        <v>Won</v>
      </c>
      <c r="G1855" s="1">
        <f t="shared" si="144"/>
        <v>4</v>
      </c>
      <c r="H1855">
        <f t="shared" si="141"/>
        <v>1</v>
      </c>
      <c r="I1855" t="str">
        <f>INDEX(META!$B:$B,MATCH(B1855,META!$A:$A,0))</f>
        <v>High Tide Combo</v>
      </c>
      <c r="J1855" t="str">
        <f>INDEX(META!$B:$B,MATCH(D1855,META!$A:$A,0))</f>
        <v>High Tide Combo</v>
      </c>
      <c r="K1855" t="str">
        <f t="shared" si="142"/>
        <v>High Tide Combo-High Tide Combo</v>
      </c>
    </row>
    <row r="1856" spans="1:11" x14ac:dyDescent="0.3">
      <c r="A1856">
        <v>292</v>
      </c>
      <c r="B1856" t="s">
        <v>235</v>
      </c>
      <c r="C1856" t="s">
        <v>27</v>
      </c>
      <c r="D1856" t="s">
        <v>2383</v>
      </c>
      <c r="E1856" s="1" t="str">
        <f t="shared" si="140"/>
        <v>Moritz Feuerpfeil-Italo Nicola Ponce Pasini Judice Neto</v>
      </c>
      <c r="F1856" t="str">
        <f t="shared" si="143"/>
        <v>Lost</v>
      </c>
      <c r="G1856" s="1">
        <f t="shared" si="144"/>
        <v>4</v>
      </c>
      <c r="H1856">
        <f t="shared" si="141"/>
        <v>1</v>
      </c>
      <c r="I1856" t="str">
        <f>INDEX(META!$B:$B,MATCH(B1856,META!$A:$A,0))</f>
        <v>Rakdos Madness</v>
      </c>
      <c r="J1856" t="str">
        <f>INDEX(META!$B:$B,MATCH(D1856,META!$A:$A,0))</f>
        <v>Mono Blue Aggro</v>
      </c>
      <c r="K1856" t="str">
        <f t="shared" si="142"/>
        <v>Rakdos Madness-Mono Blue Aggro</v>
      </c>
    </row>
    <row r="1857" spans="1:11" x14ac:dyDescent="0.3">
      <c r="A1857">
        <v>293</v>
      </c>
      <c r="B1857" t="s">
        <v>2173</v>
      </c>
      <c r="C1857" t="s">
        <v>26</v>
      </c>
      <c r="D1857" t="s">
        <v>1391</v>
      </c>
      <c r="E1857" s="1" t="str">
        <f t="shared" ref="E1857:E1920" si="145">B1857&amp;"-"&amp;D1857</f>
        <v>Daniel Dušek-Valerio Arsuffi</v>
      </c>
      <c r="F1857" t="str">
        <f t="shared" si="143"/>
        <v>Lost</v>
      </c>
      <c r="G1857" s="1">
        <f t="shared" si="144"/>
        <v>4</v>
      </c>
      <c r="H1857">
        <f t="shared" si="141"/>
        <v>1</v>
      </c>
      <c r="I1857" t="str">
        <f>INDEX(META!$B:$B,MATCH(B1857,META!$A:$A,0))</f>
        <v>Grixis Affinity</v>
      </c>
      <c r="J1857" t="str">
        <f>INDEX(META!$B:$B,MATCH(D1857,META!$A:$A,0))</f>
        <v>Mono Blue Terror</v>
      </c>
      <c r="K1857" t="str">
        <f t="shared" si="142"/>
        <v>Grixis Affinity-Mono Blue Terror</v>
      </c>
    </row>
    <row r="1858" spans="1:11" x14ac:dyDescent="0.3">
      <c r="A1858">
        <v>294</v>
      </c>
      <c r="B1858" t="s">
        <v>1800</v>
      </c>
      <c r="C1858" t="s">
        <v>26</v>
      </c>
      <c r="D1858" t="s">
        <v>1512</v>
      </c>
      <c r="E1858" s="1" t="str">
        <f t="shared" si="145"/>
        <v>Enrico Ruggeri-Andrea Landi</v>
      </c>
      <c r="F1858" t="str">
        <f t="shared" si="143"/>
        <v>Lost</v>
      </c>
      <c r="G1858" s="1">
        <f t="shared" si="144"/>
        <v>4</v>
      </c>
      <c r="H1858">
        <f t="shared" ref="H1858:H1921" si="146">AND(I1858&gt;0,J1858&gt;0)*1</f>
        <v>1</v>
      </c>
      <c r="I1858" t="str">
        <f>INDEX(META!$B:$B,MATCH(B1858,META!$A:$A,0))</f>
        <v>Mono Red Madness</v>
      </c>
      <c r="J1858" t="str">
        <f>INDEX(META!$B:$B,MATCH(D1858,META!$A:$A,0))</f>
        <v>Azorius Familiars</v>
      </c>
      <c r="K1858" t="str">
        <f t="shared" ref="K1858:K1921" si="147">I1858&amp;"-"&amp;J1858</f>
        <v>Mono Red Madness-Azorius Familiars</v>
      </c>
    </row>
    <row r="1859" spans="1:11" x14ac:dyDescent="0.3">
      <c r="A1859">
        <v>295</v>
      </c>
      <c r="B1859" t="s">
        <v>2331</v>
      </c>
      <c r="C1859" t="s">
        <v>26</v>
      </c>
      <c r="D1859" t="s">
        <v>410</v>
      </c>
      <c r="E1859" s="1" t="str">
        <f t="shared" si="145"/>
        <v>Leonardo Boccetti-Andrea Feltrin</v>
      </c>
      <c r="F1859" t="str">
        <f t="shared" ref="F1859:F1922" si="148">_xlfn.TEXTBEFORE(C1859," ")</f>
        <v>Lost</v>
      </c>
      <c r="G1859" s="1">
        <f t="shared" ref="G1859:G1922" si="149">IF(A1859&gt;=A1858,G1858,G1858+1)</f>
        <v>4</v>
      </c>
      <c r="H1859">
        <f t="shared" si="146"/>
        <v>1</v>
      </c>
      <c r="I1859" t="str">
        <f>INDEX(META!$B:$B,MATCH(B1859,META!$A:$A,0))</f>
        <v>Rakdos Madness</v>
      </c>
      <c r="J1859" t="str">
        <f>INDEX(META!$B:$B,MATCH(D1859,META!$A:$A,0))</f>
        <v>Jund Wildfire</v>
      </c>
      <c r="K1859" t="str">
        <f t="shared" si="147"/>
        <v>Rakdos Madness-Jund Wildfire</v>
      </c>
    </row>
    <row r="1860" spans="1:11" x14ac:dyDescent="0.3">
      <c r="A1860">
        <v>296</v>
      </c>
      <c r="B1860" t="s">
        <v>2799</v>
      </c>
      <c r="C1860" t="s">
        <v>27</v>
      </c>
      <c r="D1860" t="s">
        <v>572</v>
      </c>
      <c r="E1860" s="1" t="str">
        <f t="shared" si="145"/>
        <v>Pietro Benini-Francesco Cuppari</v>
      </c>
      <c r="F1860" t="str">
        <f t="shared" si="148"/>
        <v>Lost</v>
      </c>
      <c r="G1860" s="1">
        <f t="shared" si="149"/>
        <v>4</v>
      </c>
      <c r="H1860">
        <f t="shared" si="146"/>
        <v>1</v>
      </c>
      <c r="I1860" t="str">
        <f>INDEX(META!$B:$B,MATCH(B1860,META!$A:$A,0))</f>
        <v>Gruul Ponza</v>
      </c>
      <c r="J1860" t="str">
        <f>INDEX(META!$B:$B,MATCH(D1860,META!$A:$A,0))</f>
        <v>Mono Red Madness</v>
      </c>
      <c r="K1860" t="str">
        <f t="shared" si="147"/>
        <v>Gruul Ponza-Mono Red Madness</v>
      </c>
    </row>
    <row r="1861" spans="1:11" x14ac:dyDescent="0.3">
      <c r="A1861">
        <v>297</v>
      </c>
      <c r="B1861" t="s">
        <v>2795</v>
      </c>
      <c r="C1861" t="s">
        <v>28</v>
      </c>
      <c r="D1861" t="s">
        <v>1192</v>
      </c>
      <c r="E1861" s="1" t="str">
        <f t="shared" si="145"/>
        <v>Bertone Luca-Paweł Ostrowski</v>
      </c>
      <c r="F1861" t="str">
        <f t="shared" si="148"/>
        <v>Won</v>
      </c>
      <c r="G1861" s="1">
        <f t="shared" si="149"/>
        <v>4</v>
      </c>
      <c r="H1861">
        <f t="shared" si="146"/>
        <v>1</v>
      </c>
      <c r="I1861" t="str">
        <f>INDEX(META!$B:$B,MATCH(B1861,META!$A:$A,0))</f>
        <v>Dimir Affinity</v>
      </c>
      <c r="J1861" t="str">
        <f>INDEX(META!$B:$B,MATCH(D1861,META!$A:$A,0))</f>
        <v>Jeskai Ephemerate</v>
      </c>
      <c r="K1861" t="str">
        <f t="shared" si="147"/>
        <v>Dimir Affinity-Jeskai Ephemerate</v>
      </c>
    </row>
    <row r="1862" spans="1:11" x14ac:dyDescent="0.3">
      <c r="A1862">
        <v>298</v>
      </c>
      <c r="B1862" t="s">
        <v>929</v>
      </c>
      <c r="C1862" t="s">
        <v>25</v>
      </c>
      <c r="D1862" t="s">
        <v>1330</v>
      </c>
      <c r="E1862" s="1" t="str">
        <f t="shared" si="145"/>
        <v>Simone Saccani-Mirko Panizzi</v>
      </c>
      <c r="F1862" t="str">
        <f t="shared" si="148"/>
        <v>Won</v>
      </c>
      <c r="G1862" s="1">
        <f t="shared" si="149"/>
        <v>4</v>
      </c>
      <c r="H1862">
        <f t="shared" si="146"/>
        <v>1</v>
      </c>
      <c r="I1862" t="str">
        <f>INDEX(META!$B:$B,MATCH(B1862,META!$A:$A,0))</f>
        <v>Jund Wildfire</v>
      </c>
      <c r="J1862" t="str">
        <f>INDEX(META!$B:$B,MATCH(D1862,META!$A:$A,0))</f>
        <v>Flicker Tron</v>
      </c>
      <c r="K1862" t="str">
        <f t="shared" si="147"/>
        <v>Jund Wildfire-Flicker Tron</v>
      </c>
    </row>
    <row r="1863" spans="1:11" x14ac:dyDescent="0.3">
      <c r="A1863">
        <v>299</v>
      </c>
      <c r="B1863" t="s">
        <v>2787</v>
      </c>
      <c r="C1863" t="s">
        <v>27</v>
      </c>
      <c r="D1863" t="s">
        <v>90</v>
      </c>
      <c r="E1863" s="1" t="str">
        <f t="shared" si="145"/>
        <v>Diego Benente-Roberto De Vivo</v>
      </c>
      <c r="F1863" t="str">
        <f t="shared" si="148"/>
        <v>Lost</v>
      </c>
      <c r="G1863" s="1">
        <f t="shared" si="149"/>
        <v>4</v>
      </c>
      <c r="H1863">
        <f t="shared" si="146"/>
        <v>1</v>
      </c>
      <c r="I1863" t="str">
        <f>INDEX(META!$B:$B,MATCH(B1863,META!$A:$A,0))</f>
        <v>Jund Wildfire</v>
      </c>
      <c r="J1863" t="str">
        <f>INDEX(META!$B:$B,MATCH(D1863,META!$A:$A,0))</f>
        <v>X Lands Spy</v>
      </c>
      <c r="K1863" t="str">
        <f t="shared" si="147"/>
        <v>Jund Wildfire-X Lands Spy</v>
      </c>
    </row>
    <row r="1864" spans="1:11" x14ac:dyDescent="0.3">
      <c r="A1864">
        <v>300</v>
      </c>
      <c r="B1864" t="s">
        <v>2334</v>
      </c>
      <c r="C1864" t="s">
        <v>27</v>
      </c>
      <c r="D1864" t="s">
        <v>1943</v>
      </c>
      <c r="E1864" s="1" t="str">
        <f t="shared" si="145"/>
        <v>Lorenzo Mandelli-Enrico Pascolo</v>
      </c>
      <c r="F1864" t="str">
        <f t="shared" si="148"/>
        <v>Lost</v>
      </c>
      <c r="G1864" s="1">
        <f t="shared" si="149"/>
        <v>4</v>
      </c>
      <c r="H1864">
        <f t="shared" si="146"/>
        <v>1</v>
      </c>
      <c r="I1864" t="str">
        <f>INDEX(META!$B:$B,MATCH(B1864,META!$A:$A,0))</f>
        <v>Bogles</v>
      </c>
      <c r="J1864" t="str">
        <f>INDEX(META!$B:$B,MATCH(D1864,META!$A:$A,0))</f>
        <v>Dimir Snacker</v>
      </c>
      <c r="K1864" t="str">
        <f t="shared" si="147"/>
        <v>Bogles-Dimir Snacker</v>
      </c>
    </row>
    <row r="1865" spans="1:11" x14ac:dyDescent="0.3">
      <c r="A1865">
        <v>301</v>
      </c>
      <c r="B1865" t="s">
        <v>2905</v>
      </c>
      <c r="C1865" t="s">
        <v>27</v>
      </c>
      <c r="D1865" t="s">
        <v>853</v>
      </c>
      <c r="E1865" s="1" t="str">
        <f t="shared" si="145"/>
        <v>Jan Machek-Emanuele Navarra</v>
      </c>
      <c r="F1865" t="str">
        <f t="shared" si="148"/>
        <v>Lost</v>
      </c>
      <c r="G1865" s="1">
        <f t="shared" si="149"/>
        <v>4</v>
      </c>
      <c r="H1865">
        <f t="shared" si="146"/>
        <v>1</v>
      </c>
      <c r="I1865" t="str">
        <f>INDEX(META!$B:$B,MATCH(B1865,META!$A:$A,0))</f>
        <v>Mono Blue Aggro</v>
      </c>
      <c r="J1865" t="str">
        <f>INDEX(META!$B:$B,MATCH(D1865,META!$A:$A,0))</f>
        <v>Altar Tron</v>
      </c>
      <c r="K1865" t="str">
        <f t="shared" si="147"/>
        <v>Mono Blue Aggro-Altar Tron</v>
      </c>
    </row>
    <row r="1866" spans="1:11" x14ac:dyDescent="0.3">
      <c r="A1866">
        <v>302</v>
      </c>
      <c r="B1866" t="s">
        <v>525</v>
      </c>
      <c r="C1866" t="s">
        <v>26</v>
      </c>
      <c r="D1866" t="s">
        <v>1899</v>
      </c>
      <c r="E1866" s="1" t="str">
        <f t="shared" si="145"/>
        <v>Mattia Severini-Thomas Marulli</v>
      </c>
      <c r="F1866" t="str">
        <f t="shared" si="148"/>
        <v>Lost</v>
      </c>
      <c r="G1866" s="1">
        <f t="shared" si="149"/>
        <v>4</v>
      </c>
      <c r="H1866">
        <f t="shared" si="146"/>
        <v>1</v>
      </c>
      <c r="I1866" t="str">
        <f>INDEX(META!$B:$B,MATCH(B1866,META!$A:$A,0))</f>
        <v>White Weenie</v>
      </c>
      <c r="J1866" t="str">
        <f>INDEX(META!$B:$B,MATCH(D1866,META!$A:$A,0))</f>
        <v>Mono Blue Terror</v>
      </c>
      <c r="K1866" t="str">
        <f t="shared" si="147"/>
        <v>White Weenie-Mono Blue Terror</v>
      </c>
    </row>
    <row r="1867" spans="1:11" x14ac:dyDescent="0.3">
      <c r="A1867">
        <v>303</v>
      </c>
      <c r="B1867" t="s">
        <v>561</v>
      </c>
      <c r="C1867" t="s">
        <v>28</v>
      </c>
      <c r="D1867" t="s">
        <v>3255</v>
      </c>
      <c r="E1867" s="1" t="str">
        <f t="shared" si="145"/>
        <v>daniele cianfrini-Fabrizio Scisciolo</v>
      </c>
      <c r="F1867" t="str">
        <f t="shared" si="148"/>
        <v>Won</v>
      </c>
      <c r="G1867" s="1">
        <f t="shared" si="149"/>
        <v>4</v>
      </c>
      <c r="H1867">
        <f t="shared" si="146"/>
        <v>1</v>
      </c>
      <c r="I1867" t="str">
        <f>INDEX(META!$B:$B,MATCH(B1867,META!$A:$A,0))</f>
        <v>Elves</v>
      </c>
      <c r="J1867" t="str">
        <f>INDEX(META!$B:$B,MATCH(D1867,META!$A:$A,0))</f>
        <v>Rakdos Madness</v>
      </c>
      <c r="K1867" t="str">
        <f t="shared" si="147"/>
        <v>Elves-Rakdos Madness</v>
      </c>
    </row>
    <row r="1868" spans="1:11" x14ac:dyDescent="0.3">
      <c r="A1868">
        <v>304</v>
      </c>
      <c r="B1868" t="s">
        <v>1565</v>
      </c>
      <c r="C1868" t="s">
        <v>25</v>
      </c>
      <c r="D1868" t="s">
        <v>1082</v>
      </c>
      <c r="E1868" s="1" t="str">
        <f t="shared" si="145"/>
        <v>Daniele Tentoni-Stefano Tarabella</v>
      </c>
      <c r="F1868" t="str">
        <f t="shared" si="148"/>
        <v>Won</v>
      </c>
      <c r="G1868" s="1">
        <f t="shared" si="149"/>
        <v>4</v>
      </c>
      <c r="H1868">
        <f t="shared" si="146"/>
        <v>1</v>
      </c>
      <c r="I1868" t="str">
        <f>INDEX(META!$B:$B,MATCH(B1868,META!$A:$A,0))</f>
        <v>Boros Synth</v>
      </c>
      <c r="J1868" t="str">
        <f>INDEX(META!$B:$B,MATCH(D1868,META!$A:$A,0))</f>
        <v>Mono Red Synth</v>
      </c>
      <c r="K1868" t="str">
        <f t="shared" si="147"/>
        <v>Boros Synth-Mono Red Synth</v>
      </c>
    </row>
    <row r="1869" spans="1:11" x14ac:dyDescent="0.3">
      <c r="A1869">
        <v>305</v>
      </c>
      <c r="B1869" t="s">
        <v>791</v>
      </c>
      <c r="C1869" t="s">
        <v>25</v>
      </c>
      <c r="D1869" t="s">
        <v>545</v>
      </c>
      <c r="E1869" s="1" t="str">
        <f t="shared" si="145"/>
        <v>Marco Tarca-Emanuele Zanini</v>
      </c>
      <c r="F1869" t="str">
        <f t="shared" si="148"/>
        <v>Won</v>
      </c>
      <c r="G1869" s="1">
        <f t="shared" si="149"/>
        <v>4</v>
      </c>
      <c r="H1869">
        <f t="shared" si="146"/>
        <v>1</v>
      </c>
      <c r="I1869" t="str">
        <f>INDEX(META!$B:$B,MATCH(B1869,META!$A:$A,0))</f>
        <v>Mono Red Synth</v>
      </c>
      <c r="J1869" t="str">
        <f>INDEX(META!$B:$B,MATCH(D1869,META!$A:$A,0))</f>
        <v>Mono Red Madness</v>
      </c>
      <c r="K1869" t="str">
        <f t="shared" si="147"/>
        <v>Mono Red Synth-Mono Red Madness</v>
      </c>
    </row>
    <row r="1870" spans="1:11" x14ac:dyDescent="0.3">
      <c r="A1870">
        <v>306</v>
      </c>
      <c r="B1870" t="s">
        <v>1522</v>
      </c>
      <c r="C1870" t="s">
        <v>28</v>
      </c>
      <c r="D1870" t="s">
        <v>775</v>
      </c>
      <c r="E1870" s="1" t="str">
        <f t="shared" si="145"/>
        <v>Enea Baroni-Tuukka Sinisalo</v>
      </c>
      <c r="F1870" t="str">
        <f t="shared" si="148"/>
        <v>Won</v>
      </c>
      <c r="G1870" s="1">
        <f t="shared" si="149"/>
        <v>4</v>
      </c>
      <c r="H1870">
        <f t="shared" si="146"/>
        <v>1</v>
      </c>
      <c r="I1870" t="str">
        <f>INDEX(META!$B:$B,MATCH(B1870,META!$A:$A,0))</f>
        <v>Altar Tron</v>
      </c>
      <c r="J1870" t="str">
        <f>INDEX(META!$B:$B,MATCH(D1870,META!$A:$A,0))</f>
        <v>Rakdos Madness</v>
      </c>
      <c r="K1870" t="str">
        <f t="shared" si="147"/>
        <v>Altar Tron-Rakdos Madness</v>
      </c>
    </row>
    <row r="1871" spans="1:11" x14ac:dyDescent="0.3">
      <c r="A1871">
        <v>307</v>
      </c>
      <c r="B1871" t="s">
        <v>1753</v>
      </c>
      <c r="C1871" t="s">
        <v>25</v>
      </c>
      <c r="D1871" t="s">
        <v>2847</v>
      </c>
      <c r="E1871" s="1" t="str">
        <f t="shared" si="145"/>
        <v>Mattia Stifanelli-Pasquale Antonio Rotundo</v>
      </c>
      <c r="F1871" t="str">
        <f t="shared" si="148"/>
        <v>Won</v>
      </c>
      <c r="G1871" s="1">
        <f t="shared" si="149"/>
        <v>4</v>
      </c>
      <c r="H1871">
        <f t="shared" si="146"/>
        <v>1</v>
      </c>
      <c r="I1871" t="str">
        <f>INDEX(META!$B:$B,MATCH(B1871,META!$A:$A,0))</f>
        <v>Gardens</v>
      </c>
      <c r="J1871" t="str">
        <f>INDEX(META!$B:$B,MATCH(D1871,META!$A:$A,0))</f>
        <v>Mono Black Midrange</v>
      </c>
      <c r="K1871" t="str">
        <f t="shared" si="147"/>
        <v>Gardens-Mono Black Midrange</v>
      </c>
    </row>
    <row r="1872" spans="1:11" x14ac:dyDescent="0.3">
      <c r="A1872">
        <v>308</v>
      </c>
      <c r="B1872" t="s">
        <v>2346</v>
      </c>
      <c r="C1872" t="s">
        <v>28</v>
      </c>
      <c r="D1872" t="s">
        <v>2371</v>
      </c>
      <c r="E1872" s="1" t="str">
        <f t="shared" si="145"/>
        <v>Angelo Caruso-Jacopo Moscardi</v>
      </c>
      <c r="F1872" t="str">
        <f t="shared" si="148"/>
        <v>Won</v>
      </c>
      <c r="G1872" s="1">
        <f t="shared" si="149"/>
        <v>4</v>
      </c>
      <c r="H1872">
        <f t="shared" si="146"/>
        <v>1</v>
      </c>
      <c r="I1872" t="str">
        <f>INDEX(META!$B:$B,MATCH(B1872,META!$A:$A,0))</f>
        <v>Mono Blue Terror</v>
      </c>
      <c r="J1872" t="str">
        <f>INDEX(META!$B:$B,MATCH(D1872,META!$A:$A,0))</f>
        <v>High Tide Combo</v>
      </c>
      <c r="K1872" t="str">
        <f t="shared" si="147"/>
        <v>Mono Blue Terror-High Tide Combo</v>
      </c>
    </row>
    <row r="1873" spans="1:11" x14ac:dyDescent="0.3">
      <c r="A1873">
        <v>309</v>
      </c>
      <c r="B1873" t="s">
        <v>349</v>
      </c>
      <c r="C1873" t="s">
        <v>26</v>
      </c>
      <c r="D1873" t="s">
        <v>1179</v>
      </c>
      <c r="E1873" s="1" t="str">
        <f t="shared" si="145"/>
        <v>Edoardo Musetti-Tommaso Albertini</v>
      </c>
      <c r="F1873" t="str">
        <f t="shared" si="148"/>
        <v>Lost</v>
      </c>
      <c r="G1873" s="1">
        <f t="shared" si="149"/>
        <v>4</v>
      </c>
      <c r="H1873">
        <f t="shared" si="146"/>
        <v>1</v>
      </c>
      <c r="I1873" t="str">
        <f>INDEX(META!$B:$B,MATCH(B1873,META!$A:$A,0))</f>
        <v>Mono Red Old Style</v>
      </c>
      <c r="J1873" t="str">
        <f>INDEX(META!$B:$B,MATCH(D1873,META!$A:$A,0))</f>
        <v>Mono Blue Aggro</v>
      </c>
      <c r="K1873" t="str">
        <f t="shared" si="147"/>
        <v>Mono Red Old Style-Mono Blue Aggro</v>
      </c>
    </row>
    <row r="1874" spans="1:11" x14ac:dyDescent="0.3">
      <c r="A1874">
        <v>310</v>
      </c>
      <c r="B1874" t="s">
        <v>2316</v>
      </c>
      <c r="C1874" t="s">
        <v>25</v>
      </c>
      <c r="D1874" t="s">
        <v>1619</v>
      </c>
      <c r="E1874" s="1" t="str">
        <f t="shared" si="145"/>
        <v>Vittorio Chiantini-Matteo Marinacci</v>
      </c>
      <c r="F1874" t="str">
        <f t="shared" si="148"/>
        <v>Won</v>
      </c>
      <c r="G1874" s="1">
        <f t="shared" si="149"/>
        <v>4</v>
      </c>
      <c r="H1874">
        <f t="shared" si="146"/>
        <v>1</v>
      </c>
      <c r="I1874" t="str">
        <f>INDEX(META!$B:$B,MATCH(B1874,META!$A:$A,0))</f>
        <v>Rakdos Madness</v>
      </c>
      <c r="J1874" t="str">
        <f>INDEX(META!$B:$B,MATCH(D1874,META!$A:$A,0))</f>
        <v>Dimir Terror</v>
      </c>
      <c r="K1874" t="str">
        <f t="shared" si="147"/>
        <v>Rakdos Madness-Dimir Terror</v>
      </c>
    </row>
    <row r="1875" spans="1:11" x14ac:dyDescent="0.3">
      <c r="A1875">
        <v>311</v>
      </c>
      <c r="B1875" t="s">
        <v>1007</v>
      </c>
      <c r="C1875" t="s">
        <v>25</v>
      </c>
      <c r="D1875" t="s">
        <v>368</v>
      </c>
      <c r="E1875" s="1" t="str">
        <f t="shared" si="145"/>
        <v>giulio iodice-Ferruccio Micheli</v>
      </c>
      <c r="F1875" t="str">
        <f t="shared" si="148"/>
        <v>Won</v>
      </c>
      <c r="G1875" s="1">
        <f t="shared" si="149"/>
        <v>4</v>
      </c>
      <c r="H1875">
        <f t="shared" si="146"/>
        <v>1</v>
      </c>
      <c r="I1875" t="str">
        <f>INDEX(META!$B:$B,MATCH(B1875,META!$A:$A,0))</f>
        <v>Mono Blue Aggro</v>
      </c>
      <c r="J1875" t="str">
        <f>INDEX(META!$B:$B,MATCH(D1875,META!$A:$A,0))</f>
        <v>Jund Wildfire</v>
      </c>
      <c r="K1875" t="str">
        <f t="shared" si="147"/>
        <v>Mono Blue Aggro-Jund Wildfire</v>
      </c>
    </row>
    <row r="1876" spans="1:11" x14ac:dyDescent="0.3">
      <c r="A1876">
        <v>312</v>
      </c>
      <c r="B1876" t="s">
        <v>1010</v>
      </c>
      <c r="C1876" t="s">
        <v>26</v>
      </c>
      <c r="D1876" t="s">
        <v>404</v>
      </c>
      <c r="E1876" s="1" t="str">
        <f t="shared" si="145"/>
        <v>Marco De Sisti-Morgan Fussell</v>
      </c>
      <c r="F1876" t="str">
        <f t="shared" si="148"/>
        <v>Lost</v>
      </c>
      <c r="G1876" s="1">
        <f t="shared" si="149"/>
        <v>4</v>
      </c>
      <c r="H1876">
        <f t="shared" si="146"/>
        <v>1</v>
      </c>
      <c r="I1876" t="str">
        <f>INDEX(META!$B:$B,MATCH(B1876,META!$A:$A,0))</f>
        <v>Mono Red Synth</v>
      </c>
      <c r="J1876" t="str">
        <f>INDEX(META!$B:$B,MATCH(D1876,META!$A:$A,0))</f>
        <v>Mono Blue Aggro</v>
      </c>
      <c r="K1876" t="str">
        <f t="shared" si="147"/>
        <v>Mono Red Synth-Mono Blue Aggro</v>
      </c>
    </row>
    <row r="1877" spans="1:11" x14ac:dyDescent="0.3">
      <c r="A1877">
        <v>313</v>
      </c>
      <c r="B1877" t="s">
        <v>2124</v>
      </c>
      <c r="C1877" t="s">
        <v>25</v>
      </c>
      <c r="D1877" t="s">
        <v>257</v>
      </c>
      <c r="E1877" s="1" t="str">
        <f t="shared" si="145"/>
        <v>NibleS theRag3-Matteo Arzani</v>
      </c>
      <c r="F1877" t="str">
        <f t="shared" si="148"/>
        <v>Won</v>
      </c>
      <c r="G1877" s="1">
        <f t="shared" si="149"/>
        <v>4</v>
      </c>
      <c r="H1877">
        <f t="shared" si="146"/>
        <v>1</v>
      </c>
      <c r="I1877" t="str">
        <f>INDEX(META!$B:$B,MATCH(B1877,META!$A:$A,0))</f>
        <v>Dredge</v>
      </c>
      <c r="J1877" t="str">
        <f>INDEX(META!$B:$B,MATCH(D1877,META!$A:$A,0))</f>
        <v>Rakdos Madness</v>
      </c>
      <c r="K1877" t="str">
        <f t="shared" si="147"/>
        <v>Dredge-Rakdos Madness</v>
      </c>
    </row>
    <row r="1878" spans="1:11" x14ac:dyDescent="0.3">
      <c r="A1878">
        <v>314</v>
      </c>
      <c r="B1878" t="s">
        <v>1130</v>
      </c>
      <c r="C1878" t="s">
        <v>28</v>
      </c>
      <c r="D1878" t="s">
        <v>138</v>
      </c>
      <c r="E1878" s="1" t="str">
        <f t="shared" si="145"/>
        <v>Davide Canevazzi-Francesco Cenami</v>
      </c>
      <c r="F1878" t="str">
        <f t="shared" si="148"/>
        <v>Won</v>
      </c>
      <c r="G1878" s="1">
        <f t="shared" si="149"/>
        <v>4</v>
      </c>
      <c r="H1878">
        <f t="shared" si="146"/>
        <v>1</v>
      </c>
      <c r="I1878" t="str">
        <f>INDEX(META!$B:$B,MATCH(B1878,META!$A:$A,0))</f>
        <v>Rakdos Madness</v>
      </c>
      <c r="J1878" t="str">
        <f>INDEX(META!$B:$B,MATCH(D1878,META!$A:$A,0))</f>
        <v>Elves</v>
      </c>
      <c r="K1878" t="str">
        <f t="shared" si="147"/>
        <v>Rakdos Madness-Elves</v>
      </c>
    </row>
    <row r="1879" spans="1:11" x14ac:dyDescent="0.3">
      <c r="A1879">
        <v>315</v>
      </c>
      <c r="B1879" t="s">
        <v>2902</v>
      </c>
      <c r="C1879" t="s">
        <v>29</v>
      </c>
      <c r="D1879" t="s">
        <v>2313</v>
      </c>
      <c r="E1879" s="1" t="str">
        <f t="shared" si="145"/>
        <v>Andrea Ricci-Giovanni Nardiello</v>
      </c>
      <c r="F1879" t="str">
        <f t="shared" si="148"/>
        <v>Draw</v>
      </c>
      <c r="G1879" s="1">
        <f t="shared" si="149"/>
        <v>4</v>
      </c>
      <c r="H1879">
        <f t="shared" si="146"/>
        <v>1</v>
      </c>
      <c r="I1879" t="str">
        <f>INDEX(META!$B:$B,MATCH(B1879,META!$A:$A,0))</f>
        <v>Grixis Affinity</v>
      </c>
      <c r="J1879" t="str">
        <f>INDEX(META!$B:$B,MATCH(D1879,META!$A:$A,0))</f>
        <v>Jund Wildfire</v>
      </c>
      <c r="K1879" t="str">
        <f t="shared" si="147"/>
        <v>Grixis Affinity-Jund Wildfire</v>
      </c>
    </row>
    <row r="1880" spans="1:11" x14ac:dyDescent="0.3">
      <c r="A1880">
        <v>316</v>
      </c>
      <c r="B1880" t="s">
        <v>2654</v>
      </c>
      <c r="C1880" t="s">
        <v>27</v>
      </c>
      <c r="D1880" t="s">
        <v>3197</v>
      </c>
      <c r="E1880" s="1" t="str">
        <f t="shared" si="145"/>
        <v>Paul The Last-Tommaso Buccianti</v>
      </c>
      <c r="F1880" t="str">
        <f t="shared" si="148"/>
        <v>Lost</v>
      </c>
      <c r="G1880" s="1">
        <f t="shared" si="149"/>
        <v>4</v>
      </c>
      <c r="H1880">
        <f t="shared" si="146"/>
        <v>1</v>
      </c>
      <c r="I1880" t="str">
        <f>INDEX(META!$B:$B,MATCH(B1880,META!$A:$A,0))</f>
        <v>Mono Blue Terror</v>
      </c>
      <c r="J1880" t="str">
        <f>INDEX(META!$B:$B,MATCH(D1880,META!$A:$A,0))</f>
        <v>Gruul Monsters</v>
      </c>
      <c r="K1880" t="str">
        <f t="shared" si="147"/>
        <v>Mono Blue Terror-Gruul Monsters</v>
      </c>
    </row>
    <row r="1881" spans="1:11" x14ac:dyDescent="0.3">
      <c r="A1881">
        <v>317</v>
      </c>
      <c r="B1881" t="s">
        <v>1108</v>
      </c>
      <c r="C1881" t="s">
        <v>28</v>
      </c>
      <c r="D1881" t="s">
        <v>132</v>
      </c>
      <c r="E1881" s="1" t="str">
        <f t="shared" si="145"/>
        <v>Nikolas Melissano-Luca Traverso</v>
      </c>
      <c r="F1881" t="str">
        <f t="shared" si="148"/>
        <v>Won</v>
      </c>
      <c r="G1881" s="1">
        <f t="shared" si="149"/>
        <v>4</v>
      </c>
      <c r="H1881">
        <f t="shared" si="146"/>
        <v>1</v>
      </c>
      <c r="I1881" t="str">
        <f>INDEX(META!$B:$B,MATCH(B1881,META!$A:$A,0))</f>
        <v>Jund Wildfire</v>
      </c>
      <c r="J1881" t="str">
        <f>INDEX(META!$B:$B,MATCH(D1881,META!$A:$A,0))</f>
        <v>X Lands Spy</v>
      </c>
      <c r="K1881" t="str">
        <f t="shared" si="147"/>
        <v>Jund Wildfire-X Lands Spy</v>
      </c>
    </row>
    <row r="1882" spans="1:11" x14ac:dyDescent="0.3">
      <c r="A1882">
        <v>318</v>
      </c>
      <c r="B1882" t="s">
        <v>2502</v>
      </c>
      <c r="C1882" t="s">
        <v>28</v>
      </c>
      <c r="D1882" t="s">
        <v>1875</v>
      </c>
      <c r="E1882" s="1" t="str">
        <f t="shared" si="145"/>
        <v>Jose Hernández-Pasquale De Simone</v>
      </c>
      <c r="F1882" t="str">
        <f t="shared" si="148"/>
        <v>Won</v>
      </c>
      <c r="G1882" s="1">
        <f t="shared" si="149"/>
        <v>4</v>
      </c>
      <c r="H1882">
        <f t="shared" si="146"/>
        <v>1</v>
      </c>
      <c r="I1882" t="str">
        <f>INDEX(META!$B:$B,MATCH(B1882,META!$A:$A,0))</f>
        <v>Izzet Terror</v>
      </c>
      <c r="J1882" t="str">
        <f>INDEX(META!$B:$B,MATCH(D1882,META!$A:$A,0))</f>
        <v>Slivers</v>
      </c>
      <c r="K1882" t="str">
        <f t="shared" si="147"/>
        <v>Izzet Terror-Slivers</v>
      </c>
    </row>
    <row r="1883" spans="1:11" x14ac:dyDescent="0.3">
      <c r="A1883">
        <v>319</v>
      </c>
      <c r="B1883" t="s">
        <v>2955</v>
      </c>
      <c r="C1883" t="s">
        <v>26</v>
      </c>
      <c r="D1883" t="s">
        <v>311</v>
      </c>
      <c r="E1883" s="1" t="str">
        <f t="shared" si="145"/>
        <v>Marco Ripamonti-Vittorio Gai</v>
      </c>
      <c r="F1883" t="str">
        <f t="shared" si="148"/>
        <v>Lost</v>
      </c>
      <c r="G1883" s="1">
        <f t="shared" si="149"/>
        <v>4</v>
      </c>
      <c r="H1883">
        <f t="shared" si="146"/>
        <v>1</v>
      </c>
      <c r="I1883" t="str">
        <f>INDEX(META!$B:$B,MATCH(B1883,META!$A:$A,0))</f>
        <v>Whale Combo</v>
      </c>
      <c r="J1883" t="str">
        <f>INDEX(META!$B:$B,MATCH(D1883,META!$A:$A,0))</f>
        <v>Mono Red Madness</v>
      </c>
      <c r="K1883" t="str">
        <f t="shared" si="147"/>
        <v>Whale Combo-Mono Red Madness</v>
      </c>
    </row>
    <row r="1884" spans="1:11" x14ac:dyDescent="0.3">
      <c r="A1884">
        <v>320</v>
      </c>
      <c r="B1884" t="s">
        <v>1182</v>
      </c>
      <c r="C1884" t="s">
        <v>26</v>
      </c>
      <c r="D1884" t="s">
        <v>319</v>
      </c>
      <c r="E1884" s="1" t="str">
        <f t="shared" si="145"/>
        <v>Nicholas Boscolo Todaro-Stefano Vanzetti</v>
      </c>
      <c r="F1884" t="str">
        <f t="shared" si="148"/>
        <v>Lost</v>
      </c>
      <c r="G1884" s="1">
        <f t="shared" si="149"/>
        <v>4</v>
      </c>
      <c r="H1884">
        <f t="shared" si="146"/>
        <v>1</v>
      </c>
      <c r="I1884" t="str">
        <f>INDEX(META!$B:$B,MATCH(B1884,META!$A:$A,0))</f>
        <v>Mono Blue Aggro</v>
      </c>
      <c r="J1884" t="str">
        <f>INDEX(META!$B:$B,MATCH(D1884,META!$A:$A,0))</f>
        <v>Mono Blue Terror</v>
      </c>
      <c r="K1884" t="str">
        <f t="shared" si="147"/>
        <v>Mono Blue Aggro-Mono Blue Terror</v>
      </c>
    </row>
    <row r="1885" spans="1:11" x14ac:dyDescent="0.3">
      <c r="A1885">
        <v>321</v>
      </c>
      <c r="B1885" t="s">
        <v>2024</v>
      </c>
      <c r="C1885" t="s">
        <v>26</v>
      </c>
      <c r="D1885" t="s">
        <v>1356</v>
      </c>
      <c r="E1885" s="1" t="str">
        <f t="shared" si="145"/>
        <v>Federico Marchiani-Tommaso Paoli</v>
      </c>
      <c r="F1885" t="str">
        <f t="shared" si="148"/>
        <v>Lost</v>
      </c>
      <c r="G1885" s="1">
        <f t="shared" si="149"/>
        <v>4</v>
      </c>
      <c r="H1885">
        <f t="shared" si="146"/>
        <v>1</v>
      </c>
      <c r="I1885" t="str">
        <f>INDEX(META!$B:$B,MATCH(B1885,META!$A:$A,0))</f>
        <v>Rakdos Madness</v>
      </c>
      <c r="J1885" t="str">
        <f>INDEX(META!$B:$B,MATCH(D1885,META!$A:$A,0))</f>
        <v>White Weenie</v>
      </c>
      <c r="K1885" t="str">
        <f t="shared" si="147"/>
        <v>Rakdos Madness-White Weenie</v>
      </c>
    </row>
    <row r="1886" spans="1:11" x14ac:dyDescent="0.3">
      <c r="A1886">
        <v>322</v>
      </c>
      <c r="B1886" t="s">
        <v>2138</v>
      </c>
      <c r="C1886" t="s">
        <v>26</v>
      </c>
      <c r="D1886" t="s">
        <v>1284</v>
      </c>
      <c r="E1886" s="1" t="str">
        <f t="shared" si="145"/>
        <v>Alessio cavaglià-Marco Vannucci</v>
      </c>
      <c r="F1886" t="str">
        <f t="shared" si="148"/>
        <v>Lost</v>
      </c>
      <c r="G1886" s="1">
        <f t="shared" si="149"/>
        <v>4</v>
      </c>
      <c r="H1886">
        <f t="shared" si="146"/>
        <v>1</v>
      </c>
      <c r="I1886" t="str">
        <f>INDEX(META!$B:$B,MATCH(B1886,META!$A:$A,0))</f>
        <v>Dimir Terror</v>
      </c>
      <c r="J1886" t="str">
        <f>INDEX(META!$B:$B,MATCH(D1886,META!$A:$A,0))</f>
        <v>Mono Red Madness</v>
      </c>
      <c r="K1886" t="str">
        <f t="shared" si="147"/>
        <v>Dimir Terror-Mono Red Madness</v>
      </c>
    </row>
    <row r="1887" spans="1:11" x14ac:dyDescent="0.3">
      <c r="A1887">
        <v>323</v>
      </c>
      <c r="B1887" t="s">
        <v>1242</v>
      </c>
      <c r="C1887" t="s">
        <v>28</v>
      </c>
      <c r="D1887" t="s">
        <v>1336</v>
      </c>
      <c r="E1887" s="1" t="str">
        <f t="shared" si="145"/>
        <v>Pietro Malevolti-Raffaele Gallo</v>
      </c>
      <c r="F1887" t="str">
        <f t="shared" si="148"/>
        <v>Won</v>
      </c>
      <c r="G1887" s="1">
        <f t="shared" si="149"/>
        <v>4</v>
      </c>
      <c r="H1887">
        <f t="shared" si="146"/>
        <v>1</v>
      </c>
      <c r="I1887" t="str">
        <f>INDEX(META!$B:$B,MATCH(B1887,META!$A:$A,0))</f>
        <v>Mono Red Madness</v>
      </c>
      <c r="J1887" t="str">
        <f>INDEX(META!$B:$B,MATCH(D1887,META!$A:$A,0))</f>
        <v>Jund Wildfire</v>
      </c>
      <c r="K1887" t="str">
        <f t="shared" si="147"/>
        <v>Mono Red Madness-Jund Wildfire</v>
      </c>
    </row>
    <row r="1888" spans="1:11" x14ac:dyDescent="0.3">
      <c r="A1888">
        <v>324</v>
      </c>
      <c r="B1888" t="s">
        <v>176</v>
      </c>
      <c r="C1888" t="s">
        <v>25</v>
      </c>
      <c r="D1888" t="s">
        <v>1813</v>
      </c>
      <c r="E1888" s="1" t="str">
        <f t="shared" si="145"/>
        <v>Andrea Costa-Zakaria Ouyachchou</v>
      </c>
      <c r="F1888" t="str">
        <f t="shared" si="148"/>
        <v>Won</v>
      </c>
      <c r="G1888" s="1">
        <f t="shared" si="149"/>
        <v>4</v>
      </c>
      <c r="H1888">
        <f t="shared" si="146"/>
        <v>1</v>
      </c>
      <c r="I1888" t="str">
        <f>INDEX(META!$B:$B,MATCH(B1888,META!$A:$A,0))</f>
        <v>Jund Wildfire</v>
      </c>
      <c r="J1888" t="str">
        <f>INDEX(META!$B:$B,MATCH(D1888,META!$A:$A,0))</f>
        <v>Rakdos Madness</v>
      </c>
      <c r="K1888" t="str">
        <f t="shared" si="147"/>
        <v>Jund Wildfire-Rakdos Madness</v>
      </c>
    </row>
    <row r="1889" spans="1:11" x14ac:dyDescent="0.3">
      <c r="A1889">
        <v>325</v>
      </c>
      <c r="B1889" t="s">
        <v>2939</v>
      </c>
      <c r="C1889" t="s">
        <v>28</v>
      </c>
      <c r="D1889" t="s">
        <v>1642</v>
      </c>
      <c r="E1889" s="1" t="str">
        <f t="shared" si="145"/>
        <v>Federico Vuono-Efrem Perotti</v>
      </c>
      <c r="F1889" t="str">
        <f t="shared" si="148"/>
        <v>Won</v>
      </c>
      <c r="G1889" s="1">
        <f t="shared" si="149"/>
        <v>4</v>
      </c>
      <c r="H1889">
        <f t="shared" si="146"/>
        <v>1</v>
      </c>
      <c r="I1889" t="str">
        <f>INDEX(META!$B:$B,MATCH(B1889,META!$A:$A,0))</f>
        <v>White Weenie</v>
      </c>
      <c r="J1889" t="str">
        <f>INDEX(META!$B:$B,MATCH(D1889,META!$A:$A,0))</f>
        <v>Mono Blue Aggro</v>
      </c>
      <c r="K1889" t="str">
        <f t="shared" si="147"/>
        <v>White Weenie-Mono Blue Aggro</v>
      </c>
    </row>
    <row r="1890" spans="1:11" x14ac:dyDescent="0.3">
      <c r="A1890">
        <v>326</v>
      </c>
      <c r="B1890" t="s">
        <v>423</v>
      </c>
      <c r="C1890" t="s">
        <v>27</v>
      </c>
      <c r="D1890" t="s">
        <v>1684</v>
      </c>
      <c r="E1890" s="1" t="str">
        <f t="shared" si="145"/>
        <v>Edoardo Mondi-Davide Fusca</v>
      </c>
      <c r="F1890" t="str">
        <f t="shared" si="148"/>
        <v>Lost</v>
      </c>
      <c r="G1890" s="1">
        <f t="shared" si="149"/>
        <v>4</v>
      </c>
      <c r="H1890">
        <f t="shared" si="146"/>
        <v>1</v>
      </c>
      <c r="I1890" t="str">
        <f>INDEX(META!$B:$B,MATCH(B1890,META!$A:$A,0))</f>
        <v>Mono Blue Terror</v>
      </c>
      <c r="J1890" t="str">
        <f>INDEX(META!$B:$B,MATCH(D1890,META!$A:$A,0))</f>
        <v>Mono Blue Aggro</v>
      </c>
      <c r="K1890" t="str">
        <f t="shared" si="147"/>
        <v>Mono Blue Terror-Mono Blue Aggro</v>
      </c>
    </row>
    <row r="1891" spans="1:11" x14ac:dyDescent="0.3">
      <c r="A1891">
        <v>327</v>
      </c>
      <c r="B1891" t="s">
        <v>1705</v>
      </c>
      <c r="C1891" t="s">
        <v>26</v>
      </c>
      <c r="D1891" t="s">
        <v>290</v>
      </c>
      <c r="E1891" s="1" t="str">
        <f t="shared" si="145"/>
        <v>Alessandro Santo-Ross McKendrick</v>
      </c>
      <c r="F1891" t="str">
        <f t="shared" si="148"/>
        <v>Lost</v>
      </c>
      <c r="G1891" s="1">
        <f t="shared" si="149"/>
        <v>4</v>
      </c>
      <c r="H1891">
        <f t="shared" si="146"/>
        <v>1</v>
      </c>
      <c r="I1891" t="str">
        <f>INDEX(META!$B:$B,MATCH(B1891,META!$A:$A,0))</f>
        <v>Slivers</v>
      </c>
      <c r="J1891" t="str">
        <f>INDEX(META!$B:$B,MATCH(D1891,META!$A:$A,0))</f>
        <v>X Lands Spy</v>
      </c>
      <c r="K1891" t="str">
        <f t="shared" si="147"/>
        <v>Slivers-X Lands Spy</v>
      </c>
    </row>
    <row r="1892" spans="1:11" x14ac:dyDescent="0.3">
      <c r="A1892">
        <v>328</v>
      </c>
      <c r="B1892" t="s">
        <v>350</v>
      </c>
      <c r="C1892" t="s">
        <v>27</v>
      </c>
      <c r="D1892" t="s">
        <v>2991</v>
      </c>
      <c r="E1892" s="1" t="str">
        <f t="shared" si="145"/>
        <v>Lapo Bartoli-Chen Lorenzo</v>
      </c>
      <c r="F1892" t="str">
        <f t="shared" si="148"/>
        <v>Lost</v>
      </c>
      <c r="G1892" s="1">
        <f t="shared" si="149"/>
        <v>4</v>
      </c>
      <c r="H1892">
        <f t="shared" si="146"/>
        <v>1</v>
      </c>
      <c r="I1892" t="str">
        <f>INDEX(META!$B:$B,MATCH(B1892,META!$A:$A,0))</f>
        <v>White Weenie</v>
      </c>
      <c r="J1892" t="str">
        <f>INDEX(META!$B:$B,MATCH(D1892,META!$A:$A,0))</f>
        <v>Mono Blue Terror</v>
      </c>
      <c r="K1892" t="str">
        <f t="shared" si="147"/>
        <v>White Weenie-Mono Blue Terror</v>
      </c>
    </row>
    <row r="1893" spans="1:11" x14ac:dyDescent="0.3">
      <c r="A1893">
        <v>329</v>
      </c>
      <c r="B1893" t="s">
        <v>441</v>
      </c>
      <c r="C1893" t="s">
        <v>27</v>
      </c>
      <c r="D1893" t="s">
        <v>2406</v>
      </c>
      <c r="E1893" s="1" t="str">
        <f t="shared" si="145"/>
        <v>Umberto Robotti-Béla Varga</v>
      </c>
      <c r="F1893" t="str">
        <f t="shared" si="148"/>
        <v>Lost</v>
      </c>
      <c r="G1893" s="1">
        <f t="shared" si="149"/>
        <v>4</v>
      </c>
      <c r="H1893">
        <f t="shared" si="146"/>
        <v>1</v>
      </c>
      <c r="I1893" t="str">
        <f>INDEX(META!$B:$B,MATCH(B1893,META!$A:$A,0))</f>
        <v>Rakdos Madness</v>
      </c>
      <c r="J1893" t="str">
        <f>INDEX(META!$B:$B,MATCH(D1893,META!$A:$A,0))</f>
        <v>Dredge</v>
      </c>
      <c r="K1893" t="str">
        <f t="shared" si="147"/>
        <v>Rakdos Madness-Dredge</v>
      </c>
    </row>
    <row r="1894" spans="1:11" x14ac:dyDescent="0.3">
      <c r="A1894">
        <v>330</v>
      </c>
      <c r="B1894" t="s">
        <v>199</v>
      </c>
      <c r="C1894" t="s">
        <v>28</v>
      </c>
      <c r="D1894" t="s">
        <v>730</v>
      </c>
      <c r="E1894" s="1" t="str">
        <f t="shared" si="145"/>
        <v>Gregorio Galeotti-Antonio Castellani</v>
      </c>
      <c r="F1894" t="str">
        <f t="shared" si="148"/>
        <v>Won</v>
      </c>
      <c r="G1894" s="1">
        <f t="shared" si="149"/>
        <v>4</v>
      </c>
      <c r="H1894">
        <f t="shared" si="146"/>
        <v>1</v>
      </c>
      <c r="I1894" t="str">
        <f>INDEX(META!$B:$B,MATCH(B1894,META!$A:$A,0))</f>
        <v>Azorius Familiars</v>
      </c>
      <c r="J1894" t="str">
        <f>INDEX(META!$B:$B,MATCH(D1894,META!$A:$A,0))</f>
        <v>Mono Blue Aggro</v>
      </c>
      <c r="K1894" t="str">
        <f t="shared" si="147"/>
        <v>Azorius Familiars-Mono Blue Aggro</v>
      </c>
    </row>
    <row r="1895" spans="1:11" x14ac:dyDescent="0.3">
      <c r="A1895">
        <v>331</v>
      </c>
      <c r="B1895" t="s">
        <v>2681</v>
      </c>
      <c r="C1895" t="s">
        <v>26</v>
      </c>
      <c r="D1895" t="s">
        <v>1435</v>
      </c>
      <c r="E1895" s="1" t="str">
        <f t="shared" si="145"/>
        <v>Juri zaghi-Luca Iacolare</v>
      </c>
      <c r="F1895" t="str">
        <f t="shared" si="148"/>
        <v>Lost</v>
      </c>
      <c r="G1895" s="1">
        <f t="shared" si="149"/>
        <v>4</v>
      </c>
      <c r="H1895">
        <f t="shared" si="146"/>
        <v>1</v>
      </c>
      <c r="I1895" t="str">
        <f>INDEX(META!$B:$B,MATCH(B1895,META!$A:$A,0))</f>
        <v>Izzet Blitz</v>
      </c>
      <c r="J1895" t="str">
        <f>INDEX(META!$B:$B,MATCH(D1895,META!$A:$A,0))</f>
        <v>Rakdos Madness</v>
      </c>
      <c r="K1895" t="str">
        <f t="shared" si="147"/>
        <v>Izzet Blitz-Rakdos Madness</v>
      </c>
    </row>
    <row r="1896" spans="1:11" x14ac:dyDescent="0.3">
      <c r="A1896">
        <v>332</v>
      </c>
      <c r="B1896" t="s">
        <v>1079</v>
      </c>
      <c r="C1896" t="s">
        <v>25</v>
      </c>
      <c r="D1896" t="s">
        <v>1757</v>
      </c>
      <c r="E1896" s="1" t="str">
        <f t="shared" si="145"/>
        <v>nicolò boldrini-Joseph Siciliano</v>
      </c>
      <c r="F1896" t="str">
        <f t="shared" si="148"/>
        <v>Won</v>
      </c>
      <c r="G1896" s="1">
        <f t="shared" si="149"/>
        <v>4</v>
      </c>
      <c r="H1896">
        <f t="shared" si="146"/>
        <v>1</v>
      </c>
      <c r="I1896" t="str">
        <f>INDEX(META!$B:$B,MATCH(B1896,META!$A:$A,0))</f>
        <v>Jund Wildfire</v>
      </c>
      <c r="J1896" t="str">
        <f>INDEX(META!$B:$B,MATCH(D1896,META!$A:$A,0))</f>
        <v>Jund Wildfire</v>
      </c>
      <c r="K1896" t="str">
        <f t="shared" si="147"/>
        <v>Jund Wildfire-Jund Wildfire</v>
      </c>
    </row>
    <row r="1897" spans="1:11" x14ac:dyDescent="0.3">
      <c r="A1897">
        <v>333</v>
      </c>
      <c r="B1897" t="s">
        <v>395</v>
      </c>
      <c r="C1897" t="s">
        <v>25</v>
      </c>
      <c r="D1897" t="s">
        <v>2280</v>
      </c>
      <c r="E1897" s="1" t="str">
        <f t="shared" si="145"/>
        <v>Stefano Monti-Giorgio Toma</v>
      </c>
      <c r="F1897" t="str">
        <f t="shared" si="148"/>
        <v>Won</v>
      </c>
      <c r="G1897" s="1">
        <f t="shared" si="149"/>
        <v>4</v>
      </c>
      <c r="H1897">
        <f t="shared" si="146"/>
        <v>1</v>
      </c>
      <c r="I1897" t="str">
        <f>INDEX(META!$B:$B,MATCH(B1897,META!$A:$A,0))</f>
        <v>Mono Blue Aggro</v>
      </c>
      <c r="J1897" t="str">
        <f>INDEX(META!$B:$B,MATCH(D1897,META!$A:$A,0))</f>
        <v>Fangren Tron</v>
      </c>
      <c r="K1897" t="str">
        <f t="shared" si="147"/>
        <v>Mono Blue Aggro-Fangren Tron</v>
      </c>
    </row>
    <row r="1898" spans="1:11" x14ac:dyDescent="0.3">
      <c r="A1898">
        <v>334</v>
      </c>
      <c r="B1898" t="s">
        <v>1847</v>
      </c>
      <c r="C1898" t="s">
        <v>26</v>
      </c>
      <c r="D1898" t="s">
        <v>427</v>
      </c>
      <c r="E1898" s="1" t="str">
        <f t="shared" si="145"/>
        <v>Andrea Cosentino-Filippo Spaggiari</v>
      </c>
      <c r="F1898" t="str">
        <f t="shared" si="148"/>
        <v>Lost</v>
      </c>
      <c r="G1898" s="1">
        <f t="shared" si="149"/>
        <v>4</v>
      </c>
      <c r="H1898">
        <f t="shared" si="146"/>
        <v>1</v>
      </c>
      <c r="I1898" t="str">
        <f>INDEX(META!$B:$B,MATCH(B1898,META!$A:$A,0))</f>
        <v>Orzhov Ephemerate</v>
      </c>
      <c r="J1898" t="str">
        <f>INDEX(META!$B:$B,MATCH(D1898,META!$A:$A,0))</f>
        <v>Jund Wildfire</v>
      </c>
      <c r="K1898" t="str">
        <f t="shared" si="147"/>
        <v>Orzhov Ephemerate-Jund Wildfire</v>
      </c>
    </row>
    <row r="1899" spans="1:11" x14ac:dyDescent="0.3">
      <c r="A1899">
        <v>335</v>
      </c>
      <c r="B1899" t="s">
        <v>292</v>
      </c>
      <c r="C1899" t="s">
        <v>25</v>
      </c>
      <c r="D1899" t="s">
        <v>2552</v>
      </c>
      <c r="E1899" s="1" t="str">
        <f t="shared" si="145"/>
        <v>ANGEL GONZALEZ-Giuseppe Amandorla</v>
      </c>
      <c r="F1899" t="str">
        <f t="shared" si="148"/>
        <v>Won</v>
      </c>
      <c r="G1899" s="1">
        <f t="shared" si="149"/>
        <v>4</v>
      </c>
      <c r="H1899">
        <f t="shared" si="146"/>
        <v>1</v>
      </c>
      <c r="I1899" t="str">
        <f>INDEX(META!$B:$B,MATCH(B1899,META!$A:$A,0))</f>
        <v>Mardu Synth</v>
      </c>
      <c r="J1899" t="str">
        <f>INDEX(META!$B:$B,MATCH(D1899,META!$A:$A,0))</f>
        <v>Mono Blue Terror</v>
      </c>
      <c r="K1899" t="str">
        <f t="shared" si="147"/>
        <v>Mardu Synth-Mono Blue Terror</v>
      </c>
    </row>
    <row r="1900" spans="1:11" x14ac:dyDescent="0.3">
      <c r="A1900">
        <v>336</v>
      </c>
      <c r="B1900" t="s">
        <v>279</v>
      </c>
      <c r="C1900" t="s">
        <v>26</v>
      </c>
      <c r="D1900" t="s">
        <v>2572</v>
      </c>
      <c r="E1900" s="1" t="str">
        <f t="shared" si="145"/>
        <v>Giovanni Nastasio-Luca Boldrini</v>
      </c>
      <c r="F1900" t="str">
        <f t="shared" si="148"/>
        <v>Lost</v>
      </c>
      <c r="G1900" s="1">
        <f t="shared" si="149"/>
        <v>4</v>
      </c>
      <c r="H1900">
        <f t="shared" si="146"/>
        <v>1</v>
      </c>
      <c r="I1900" t="str">
        <f>INDEX(META!$B:$B,MATCH(B1900,META!$A:$A,0))</f>
        <v>Mono Red Dredge</v>
      </c>
      <c r="J1900" t="str">
        <f>INDEX(META!$B:$B,MATCH(D1900,META!$A:$A,0))</f>
        <v>Mono Blue Terror</v>
      </c>
      <c r="K1900" t="str">
        <f t="shared" si="147"/>
        <v>Mono Red Dredge-Mono Blue Terror</v>
      </c>
    </row>
    <row r="1901" spans="1:11" x14ac:dyDescent="0.3">
      <c r="A1901">
        <v>337</v>
      </c>
      <c r="B1901" t="s">
        <v>1896</v>
      </c>
      <c r="C1901" t="s">
        <v>27</v>
      </c>
      <c r="D1901" t="s">
        <v>419</v>
      </c>
      <c r="E1901" s="1" t="str">
        <f t="shared" si="145"/>
        <v>Giulio Pellegrini-Devis Pezzetta</v>
      </c>
      <c r="F1901" t="str">
        <f t="shared" si="148"/>
        <v>Lost</v>
      </c>
      <c r="G1901" s="1">
        <f t="shared" si="149"/>
        <v>4</v>
      </c>
      <c r="H1901">
        <f t="shared" si="146"/>
        <v>1</v>
      </c>
      <c r="I1901" t="str">
        <f>INDEX(META!$B:$B,MATCH(B1901,META!$A:$A,0))</f>
        <v>Mono Blue Terror</v>
      </c>
      <c r="J1901" t="str">
        <f>INDEX(META!$B:$B,MATCH(D1901,META!$A:$A,0))</f>
        <v>Mono Blue Aggro</v>
      </c>
      <c r="K1901" t="str">
        <f t="shared" si="147"/>
        <v>Mono Blue Terror-Mono Blue Aggro</v>
      </c>
    </row>
    <row r="1902" spans="1:11" x14ac:dyDescent="0.3">
      <c r="A1902">
        <v>338</v>
      </c>
      <c r="B1902" t="s">
        <v>2749</v>
      </c>
      <c r="C1902" t="s">
        <v>28</v>
      </c>
      <c r="D1902" t="s">
        <v>274</v>
      </c>
      <c r="E1902" s="1" t="str">
        <f t="shared" si="145"/>
        <v>Andrea Macinai-Danilo Meloni</v>
      </c>
      <c r="F1902" t="str">
        <f t="shared" si="148"/>
        <v>Won</v>
      </c>
      <c r="G1902" s="1">
        <f t="shared" si="149"/>
        <v>4</v>
      </c>
      <c r="H1902">
        <f t="shared" si="146"/>
        <v>1</v>
      </c>
      <c r="I1902" t="str">
        <f>INDEX(META!$B:$B,MATCH(B1902,META!$A:$A,0))</f>
        <v>Gruul Monsters</v>
      </c>
      <c r="J1902" t="str">
        <f>INDEX(META!$B:$B,MATCH(D1902,META!$A:$A,0))</f>
        <v>Mono Red Synth</v>
      </c>
      <c r="K1902" t="str">
        <f t="shared" si="147"/>
        <v>Gruul Monsters-Mono Red Synth</v>
      </c>
    </row>
    <row r="1903" spans="1:11" x14ac:dyDescent="0.3">
      <c r="A1903">
        <v>339</v>
      </c>
      <c r="B1903" t="s">
        <v>269</v>
      </c>
      <c r="C1903" t="s">
        <v>28</v>
      </c>
      <c r="D1903" t="s">
        <v>2643</v>
      </c>
      <c r="E1903" s="1" t="str">
        <f t="shared" si="145"/>
        <v>Niccolò Ravenni-Federico Bonadè</v>
      </c>
      <c r="F1903" t="str">
        <f t="shared" si="148"/>
        <v>Won</v>
      </c>
      <c r="G1903" s="1">
        <f t="shared" si="149"/>
        <v>4</v>
      </c>
      <c r="H1903">
        <f t="shared" si="146"/>
        <v>1</v>
      </c>
      <c r="I1903" t="str">
        <f>INDEX(META!$B:$B,MATCH(B1903,META!$A:$A,0))</f>
        <v>Jund Wildfire</v>
      </c>
      <c r="J1903" t="str">
        <f>INDEX(META!$B:$B,MATCH(D1903,META!$A:$A,0))</f>
        <v>High Tide Combo</v>
      </c>
      <c r="K1903" t="str">
        <f t="shared" si="147"/>
        <v>Jund Wildfire-High Tide Combo</v>
      </c>
    </row>
    <row r="1904" spans="1:11" x14ac:dyDescent="0.3">
      <c r="A1904">
        <v>340</v>
      </c>
      <c r="B1904" t="s">
        <v>2695</v>
      </c>
      <c r="C1904" t="s">
        <v>27</v>
      </c>
      <c r="D1904" t="s">
        <v>2112</v>
      </c>
      <c r="E1904" s="1" t="str">
        <f t="shared" si="145"/>
        <v>Federico Berti-Ludovico Labruzzo</v>
      </c>
      <c r="F1904" t="str">
        <f t="shared" si="148"/>
        <v>Lost</v>
      </c>
      <c r="G1904" s="1">
        <f t="shared" si="149"/>
        <v>4</v>
      </c>
      <c r="H1904">
        <f t="shared" si="146"/>
        <v>1</v>
      </c>
      <c r="I1904" t="str">
        <f>INDEX(META!$B:$B,MATCH(B1904,META!$A:$A,0))</f>
        <v>Mono Red Synth</v>
      </c>
      <c r="J1904" t="str">
        <f>INDEX(META!$B:$B,MATCH(D1904,META!$A:$A,0))</f>
        <v>Mono Red Madness</v>
      </c>
      <c r="K1904" t="str">
        <f t="shared" si="147"/>
        <v>Mono Red Synth-Mono Red Madness</v>
      </c>
    </row>
    <row r="1905" spans="1:11" x14ac:dyDescent="0.3">
      <c r="A1905">
        <v>341</v>
      </c>
      <c r="B1905" t="s">
        <v>1978</v>
      </c>
      <c r="C1905" t="s">
        <v>25</v>
      </c>
      <c r="D1905" t="s">
        <v>213</v>
      </c>
      <c r="E1905" s="1" t="str">
        <f t="shared" si="145"/>
        <v>Lorenzo Pucci-Gioele Battaglia</v>
      </c>
      <c r="F1905" t="str">
        <f t="shared" si="148"/>
        <v>Won</v>
      </c>
      <c r="G1905" s="1">
        <f t="shared" si="149"/>
        <v>4</v>
      </c>
      <c r="H1905">
        <f t="shared" si="146"/>
        <v>1</v>
      </c>
      <c r="I1905" t="str">
        <f>INDEX(META!$B:$B,MATCH(B1905,META!$A:$A,0))</f>
        <v>Mono Blue Terror</v>
      </c>
      <c r="J1905" t="str">
        <f>INDEX(META!$B:$B,MATCH(D1905,META!$A:$A,0))</f>
        <v>Mono Red Old Style</v>
      </c>
      <c r="K1905" t="str">
        <f t="shared" si="147"/>
        <v>Mono Blue Terror-Mono Red Old Style</v>
      </c>
    </row>
    <row r="1906" spans="1:11" x14ac:dyDescent="0.3">
      <c r="A1906">
        <v>342</v>
      </c>
      <c r="B1906" t="s">
        <v>3057</v>
      </c>
      <c r="C1906" t="s">
        <v>26</v>
      </c>
      <c r="D1906" t="s">
        <v>2006</v>
      </c>
      <c r="E1906" s="1" t="str">
        <f t="shared" si="145"/>
        <v>Donato Castello-Lorenzo Gallone</v>
      </c>
      <c r="F1906" t="str">
        <f t="shared" si="148"/>
        <v>Lost</v>
      </c>
      <c r="G1906" s="1">
        <f t="shared" si="149"/>
        <v>4</v>
      </c>
      <c r="H1906">
        <f t="shared" si="146"/>
        <v>1</v>
      </c>
      <c r="I1906" t="str">
        <f>INDEX(META!$B:$B,MATCH(B1906,META!$A:$A,0))</f>
        <v>Jeskai Ephemerate</v>
      </c>
      <c r="J1906" t="str">
        <f>INDEX(META!$B:$B,MATCH(D1906,META!$A:$A,0))</f>
        <v>Mono Red Synth</v>
      </c>
      <c r="K1906" t="str">
        <f t="shared" si="147"/>
        <v>Jeskai Ephemerate-Mono Red Synth</v>
      </c>
    </row>
    <row r="1907" spans="1:11" x14ac:dyDescent="0.3">
      <c r="A1907">
        <v>343</v>
      </c>
      <c r="B1907" t="s">
        <v>218</v>
      </c>
      <c r="C1907" t="s">
        <v>27</v>
      </c>
      <c r="D1907" t="s">
        <v>2013</v>
      </c>
      <c r="E1907" s="1" t="str">
        <f t="shared" si="145"/>
        <v>Demetrio Morselli-Massimo Delfino</v>
      </c>
      <c r="F1907" t="str">
        <f t="shared" si="148"/>
        <v>Lost</v>
      </c>
      <c r="G1907" s="1">
        <f t="shared" si="149"/>
        <v>4</v>
      </c>
      <c r="H1907">
        <f t="shared" si="146"/>
        <v>1</v>
      </c>
      <c r="I1907" t="str">
        <f>INDEX(META!$B:$B,MATCH(B1907,META!$A:$A,0))</f>
        <v>Jund Wildfire</v>
      </c>
      <c r="J1907" t="str">
        <f>INDEX(META!$B:$B,MATCH(D1907,META!$A:$A,0))</f>
        <v>Bogles</v>
      </c>
      <c r="K1907" t="str">
        <f t="shared" si="147"/>
        <v>Jund Wildfire-Bogles</v>
      </c>
    </row>
    <row r="1908" spans="1:11" x14ac:dyDescent="0.3">
      <c r="A1908">
        <v>344</v>
      </c>
      <c r="B1908" t="s">
        <v>3297</v>
      </c>
      <c r="C1908" t="s">
        <v>26</v>
      </c>
      <c r="D1908" t="s">
        <v>896</v>
      </c>
      <c r="E1908" s="1" t="str">
        <f t="shared" si="145"/>
        <v>Michele Sighenzi-lorenzo cupini</v>
      </c>
      <c r="F1908" t="str">
        <f t="shared" si="148"/>
        <v>Lost</v>
      </c>
      <c r="G1908" s="1">
        <f t="shared" si="149"/>
        <v>4</v>
      </c>
      <c r="H1908">
        <f t="shared" si="146"/>
        <v>1</v>
      </c>
      <c r="I1908" t="str">
        <f>INDEX(META!$B:$B,MATCH(B1908,META!$A:$A,0))</f>
        <v>Cyclestorm</v>
      </c>
      <c r="J1908" t="str">
        <f>INDEX(META!$B:$B,MATCH(D1908,META!$A:$A,0))</f>
        <v>Mono Red Blitz</v>
      </c>
      <c r="K1908" t="str">
        <f t="shared" si="147"/>
        <v>Cyclestorm-Mono Red Blitz</v>
      </c>
    </row>
    <row r="1909" spans="1:11" x14ac:dyDescent="0.3">
      <c r="A1909">
        <v>345</v>
      </c>
      <c r="B1909" t="s">
        <v>2084</v>
      </c>
      <c r="C1909" t="s">
        <v>27</v>
      </c>
      <c r="D1909" t="s">
        <v>160</v>
      </c>
      <c r="E1909" s="1" t="str">
        <f t="shared" si="145"/>
        <v>Riccardo Baldo-daniele apollonio</v>
      </c>
      <c r="F1909" t="str">
        <f t="shared" si="148"/>
        <v>Lost</v>
      </c>
      <c r="G1909" s="1">
        <f t="shared" si="149"/>
        <v>4</v>
      </c>
      <c r="H1909">
        <f t="shared" si="146"/>
        <v>1</v>
      </c>
      <c r="I1909" t="str">
        <f>INDEX(META!$B:$B,MATCH(B1909,META!$A:$A,0))</f>
        <v>Elves</v>
      </c>
      <c r="J1909" t="str">
        <f>INDEX(META!$B:$B,MATCH(D1909,META!$A:$A,0))</f>
        <v>Jeskai Ephemerate</v>
      </c>
      <c r="K1909" t="str">
        <f t="shared" si="147"/>
        <v>Elves-Jeskai Ephemerate</v>
      </c>
    </row>
    <row r="1910" spans="1:11" x14ac:dyDescent="0.3">
      <c r="A1910">
        <v>346</v>
      </c>
      <c r="B1910" t="s">
        <v>157</v>
      </c>
      <c r="C1910" t="s">
        <v>27</v>
      </c>
      <c r="D1910" t="s">
        <v>2106</v>
      </c>
      <c r="E1910" s="1" t="str">
        <f t="shared" si="145"/>
        <v>Gianluca Vezzoni-Simone Locatelli</v>
      </c>
      <c r="F1910" t="str">
        <f t="shared" si="148"/>
        <v>Lost</v>
      </c>
      <c r="G1910" s="1">
        <f t="shared" si="149"/>
        <v>4</v>
      </c>
      <c r="H1910">
        <f t="shared" si="146"/>
        <v>1</v>
      </c>
      <c r="I1910" t="str">
        <f>INDEX(META!$B:$B,MATCH(B1910,META!$A:$A,0))</f>
        <v>Gardens</v>
      </c>
      <c r="J1910" t="str">
        <f>INDEX(META!$B:$B,MATCH(D1910,META!$A:$A,0))</f>
        <v>Grixis Affinity</v>
      </c>
      <c r="K1910" t="str">
        <f t="shared" si="147"/>
        <v>Gardens-Grixis Affinity</v>
      </c>
    </row>
    <row r="1911" spans="1:11" x14ac:dyDescent="0.3">
      <c r="A1911">
        <v>347</v>
      </c>
      <c r="B1911" t="s">
        <v>3222</v>
      </c>
      <c r="C1911" t="s">
        <v>26</v>
      </c>
      <c r="D1911" t="s">
        <v>188</v>
      </c>
      <c r="E1911" s="1" t="str">
        <f t="shared" si="145"/>
        <v>Massimiliano Gismondi-Andrea Barbasso</v>
      </c>
      <c r="F1911" t="str">
        <f t="shared" si="148"/>
        <v>Lost</v>
      </c>
      <c r="G1911" s="1">
        <f t="shared" si="149"/>
        <v>4</v>
      </c>
      <c r="H1911">
        <f t="shared" si="146"/>
        <v>1</v>
      </c>
      <c r="I1911" t="str">
        <f>INDEX(META!$B:$B,MATCH(B1911,META!$A:$A,0))</f>
        <v>Mono Black Burn</v>
      </c>
      <c r="J1911" t="str">
        <f>INDEX(META!$B:$B,MATCH(D1911,META!$A:$A,0))</f>
        <v>Altar Tron</v>
      </c>
      <c r="K1911" t="str">
        <f t="shared" si="147"/>
        <v>Mono Black Burn-Altar Tron</v>
      </c>
    </row>
    <row r="1912" spans="1:11" x14ac:dyDescent="0.3">
      <c r="A1912">
        <v>348</v>
      </c>
      <c r="B1912" t="s">
        <v>3128</v>
      </c>
      <c r="C1912" t="s">
        <v>26</v>
      </c>
      <c r="D1912" t="s">
        <v>182</v>
      </c>
      <c r="E1912" s="1" t="str">
        <f t="shared" si="145"/>
        <v>Luca Pierdomenico-Alessandro Fred" Rossi"</v>
      </c>
      <c r="F1912" t="str">
        <f t="shared" si="148"/>
        <v>Lost</v>
      </c>
      <c r="G1912" s="1">
        <f t="shared" si="149"/>
        <v>4</v>
      </c>
      <c r="H1912">
        <f t="shared" si="146"/>
        <v>1</v>
      </c>
      <c r="I1912" t="str">
        <f>INDEX(META!$B:$B,MATCH(B1912,META!$A:$A,0))</f>
        <v>Rakdos Midrange</v>
      </c>
      <c r="J1912" t="str">
        <f>INDEX(META!$B:$B,MATCH(D1912,META!$A:$A,0))</f>
        <v>High Tide Combo</v>
      </c>
      <c r="K1912" t="str">
        <f t="shared" si="147"/>
        <v>Rakdos Midrange-High Tide Combo</v>
      </c>
    </row>
    <row r="1913" spans="1:11" x14ac:dyDescent="0.3">
      <c r="A1913">
        <v>349</v>
      </c>
      <c r="B1913" t="s">
        <v>147</v>
      </c>
      <c r="C1913" t="s">
        <v>25</v>
      </c>
      <c r="D1913" t="s">
        <v>2355</v>
      </c>
      <c r="E1913" s="1" t="str">
        <f t="shared" si="145"/>
        <v>Ash Klaassen-Joris Peschel</v>
      </c>
      <c r="F1913" t="str">
        <f t="shared" si="148"/>
        <v>Won</v>
      </c>
      <c r="G1913" s="1">
        <f t="shared" si="149"/>
        <v>4</v>
      </c>
      <c r="H1913">
        <f t="shared" si="146"/>
        <v>1</v>
      </c>
      <c r="I1913" t="str">
        <f>INDEX(META!$B:$B,MATCH(B1913,META!$A:$A,0))</f>
        <v>High Tide Combo</v>
      </c>
      <c r="J1913" t="str">
        <f>INDEX(META!$B:$B,MATCH(D1913,META!$A:$A,0))</f>
        <v>White Weenie</v>
      </c>
      <c r="K1913" t="str">
        <f t="shared" si="147"/>
        <v>High Tide Combo-White Weenie</v>
      </c>
    </row>
    <row r="1914" spans="1:11" x14ac:dyDescent="0.3">
      <c r="A1914">
        <v>350</v>
      </c>
      <c r="B1914" t="s">
        <v>3030</v>
      </c>
      <c r="C1914" t="s">
        <v>28</v>
      </c>
      <c r="D1914" t="s">
        <v>113</v>
      </c>
      <c r="E1914" s="1" t="str">
        <f t="shared" si="145"/>
        <v>Lorenzo D'Alessandro-Andrea Di Dio Martello</v>
      </c>
      <c r="F1914" t="str">
        <f t="shared" si="148"/>
        <v>Won</v>
      </c>
      <c r="G1914" s="1">
        <f t="shared" si="149"/>
        <v>4</v>
      </c>
      <c r="H1914">
        <f t="shared" si="146"/>
        <v>1</v>
      </c>
      <c r="I1914" t="str">
        <f>INDEX(META!$B:$B,MATCH(B1914,META!$A:$A,0))</f>
        <v>Jund Wildfire</v>
      </c>
      <c r="J1914" t="str">
        <f>INDEX(META!$B:$B,MATCH(D1914,META!$A:$A,0))</f>
        <v>Mono Red Madness</v>
      </c>
      <c r="K1914" t="str">
        <f t="shared" si="147"/>
        <v>Jund Wildfire-Mono Red Madness</v>
      </c>
    </row>
    <row r="1915" spans="1:11" x14ac:dyDescent="0.3">
      <c r="A1915">
        <v>351</v>
      </c>
      <c r="B1915" t="s">
        <v>2475</v>
      </c>
      <c r="C1915" t="s">
        <v>27</v>
      </c>
      <c r="D1915" t="s">
        <v>153</v>
      </c>
      <c r="E1915" s="1" t="str">
        <f t="shared" si="145"/>
        <v>Lorenzo Baglioni-Cristian Crema</v>
      </c>
      <c r="F1915" t="str">
        <f t="shared" si="148"/>
        <v>Lost</v>
      </c>
      <c r="G1915" s="1">
        <f t="shared" si="149"/>
        <v>4</v>
      </c>
      <c r="H1915">
        <f t="shared" si="146"/>
        <v>1</v>
      </c>
      <c r="I1915" t="str">
        <f>INDEX(META!$B:$B,MATCH(B1915,META!$A:$A,0))</f>
        <v>Mono Red Synth</v>
      </c>
      <c r="J1915" t="str">
        <f>INDEX(META!$B:$B,MATCH(D1915,META!$A:$A,0))</f>
        <v>Grixis Affinity</v>
      </c>
      <c r="K1915" t="str">
        <f t="shared" si="147"/>
        <v>Mono Red Synth-Grixis Affinity</v>
      </c>
    </row>
    <row r="1916" spans="1:11" x14ac:dyDescent="0.3">
      <c r="A1916">
        <v>352</v>
      </c>
      <c r="B1916" t="s">
        <v>2207</v>
      </c>
      <c r="C1916" t="s">
        <v>26</v>
      </c>
      <c r="D1916" t="s">
        <v>88</v>
      </c>
      <c r="E1916" s="1" t="str">
        <f t="shared" si="145"/>
        <v>Jacopo Galli-Matteo Marinelli</v>
      </c>
      <c r="F1916" t="str">
        <f t="shared" si="148"/>
        <v>Lost</v>
      </c>
      <c r="G1916" s="1">
        <f t="shared" si="149"/>
        <v>4</v>
      </c>
      <c r="H1916">
        <f t="shared" si="146"/>
        <v>1</v>
      </c>
      <c r="I1916" t="str">
        <f>INDEX(META!$B:$B,MATCH(B1916,META!$A:$A,0))</f>
        <v>Jund Wildfire</v>
      </c>
      <c r="J1916" t="str">
        <f>INDEX(META!$B:$B,MATCH(D1916,META!$A:$A,0))</f>
        <v>Mono Red Synth</v>
      </c>
      <c r="K1916" t="str">
        <f t="shared" si="147"/>
        <v>Jund Wildfire-Mono Red Synth</v>
      </c>
    </row>
    <row r="1917" spans="1:11" x14ac:dyDescent="0.3">
      <c r="A1917">
        <v>353</v>
      </c>
      <c r="B1917" t="s">
        <v>1951</v>
      </c>
      <c r="C1917" t="s">
        <v>25</v>
      </c>
      <c r="D1917" t="s">
        <v>2841</v>
      </c>
      <c r="E1917" s="1" t="str">
        <f t="shared" si="145"/>
        <v>Federico Giancotti-Michele Grippo</v>
      </c>
      <c r="F1917" t="str">
        <f t="shared" si="148"/>
        <v>Won</v>
      </c>
      <c r="G1917" s="1">
        <f t="shared" si="149"/>
        <v>4</v>
      </c>
      <c r="H1917">
        <f t="shared" si="146"/>
        <v>1</v>
      </c>
      <c r="I1917" t="str">
        <f>INDEX(META!$B:$B,MATCH(B1917,META!$A:$A,0))</f>
        <v>Mono Red Madness</v>
      </c>
      <c r="J1917" t="str">
        <f>INDEX(META!$B:$B,MATCH(D1917,META!$A:$A,0))</f>
        <v>Jund Wildfire</v>
      </c>
      <c r="K1917" t="str">
        <f t="shared" si="147"/>
        <v>Mono Red Madness-Jund Wildfire</v>
      </c>
    </row>
    <row r="1918" spans="1:11" x14ac:dyDescent="0.3">
      <c r="A1918">
        <v>354</v>
      </c>
      <c r="B1918" t="s">
        <v>288</v>
      </c>
      <c r="C1918" t="s">
        <v>25</v>
      </c>
      <c r="D1918" t="s">
        <v>3097</v>
      </c>
      <c r="E1918" s="1" t="str">
        <f t="shared" si="145"/>
        <v>Nicolò Valdetara-Riccardo Salierno</v>
      </c>
      <c r="F1918" t="str">
        <f t="shared" si="148"/>
        <v>Won</v>
      </c>
      <c r="G1918" s="1">
        <f t="shared" si="149"/>
        <v>4</v>
      </c>
      <c r="H1918">
        <f t="shared" si="146"/>
        <v>1</v>
      </c>
      <c r="I1918" t="str">
        <f>INDEX(META!$B:$B,MATCH(B1918,META!$A:$A,0))</f>
        <v>Bogles</v>
      </c>
      <c r="J1918" t="str">
        <f>INDEX(META!$B:$B,MATCH(D1918,META!$A:$A,0))</f>
        <v>Mono Black Devotion</v>
      </c>
      <c r="K1918" t="str">
        <f t="shared" si="147"/>
        <v>Bogles-Mono Black Devotion</v>
      </c>
    </row>
    <row r="1919" spans="1:11" x14ac:dyDescent="0.3">
      <c r="A1919">
        <v>355</v>
      </c>
      <c r="B1919" t="s">
        <v>103</v>
      </c>
      <c r="C1919" t="s">
        <v>28</v>
      </c>
      <c r="D1919" t="s">
        <v>2611</v>
      </c>
      <c r="E1919" s="1" t="str">
        <f t="shared" si="145"/>
        <v>Mattia Angeli-Carlo Tummolillo</v>
      </c>
      <c r="F1919" t="str">
        <f t="shared" si="148"/>
        <v>Won</v>
      </c>
      <c r="G1919" s="1">
        <f t="shared" si="149"/>
        <v>4</v>
      </c>
      <c r="H1919">
        <f t="shared" si="146"/>
        <v>1</v>
      </c>
      <c r="I1919" t="str">
        <f>INDEX(META!$B:$B,MATCH(B1919,META!$A:$A,0))</f>
        <v>Poison Storm</v>
      </c>
      <c r="J1919" t="str">
        <f>INDEX(META!$B:$B,MATCH(D1919,META!$A:$A,0))</f>
        <v>White Weenie</v>
      </c>
      <c r="K1919" t="str">
        <f t="shared" si="147"/>
        <v>Poison Storm-White Weenie</v>
      </c>
    </row>
    <row r="1920" spans="1:11" x14ac:dyDescent="0.3">
      <c r="A1920">
        <v>356</v>
      </c>
      <c r="B1920" t="s">
        <v>2425</v>
      </c>
      <c r="C1920" t="s">
        <v>25</v>
      </c>
      <c r="D1920" t="s">
        <v>2772</v>
      </c>
      <c r="E1920" s="1" t="str">
        <f t="shared" si="145"/>
        <v>Simone Raichini-Davide Castrianni</v>
      </c>
      <c r="F1920" t="str">
        <f t="shared" si="148"/>
        <v>Won</v>
      </c>
      <c r="G1920" s="1">
        <f t="shared" si="149"/>
        <v>4</v>
      </c>
      <c r="H1920">
        <f t="shared" si="146"/>
        <v>1</v>
      </c>
      <c r="I1920" t="str">
        <f>INDEX(META!$B:$B,MATCH(B1920,META!$A:$A,0))</f>
        <v>Dimir Terror</v>
      </c>
      <c r="J1920" t="str">
        <f>INDEX(META!$B:$B,MATCH(D1920,META!$A:$A,0))</f>
        <v>Mono Red Synth</v>
      </c>
      <c r="K1920" t="str">
        <f t="shared" si="147"/>
        <v>Dimir Terror-Mono Red Synth</v>
      </c>
    </row>
    <row r="1921" spans="1:11" x14ac:dyDescent="0.3">
      <c r="A1921">
        <v>357</v>
      </c>
      <c r="B1921" t="s">
        <v>2858</v>
      </c>
      <c r="C1921" t="s">
        <v>26</v>
      </c>
      <c r="D1921" t="s">
        <v>1146</v>
      </c>
      <c r="E1921" s="1" t="str">
        <f t="shared" ref="E1921:E1984" si="150">B1921&amp;"-"&amp;D1921</f>
        <v>Alessandro Animobono-Matteo Mazzola</v>
      </c>
      <c r="F1921" t="str">
        <f t="shared" si="148"/>
        <v>Lost</v>
      </c>
      <c r="G1921" s="1">
        <f t="shared" si="149"/>
        <v>4</v>
      </c>
      <c r="H1921">
        <f t="shared" si="146"/>
        <v>1</v>
      </c>
      <c r="I1921" t="str">
        <f>INDEX(META!$B:$B,MATCH(B1921,META!$A:$A,0))</f>
        <v>Mono Blue Aggro</v>
      </c>
      <c r="J1921" t="str">
        <f>INDEX(META!$B:$B,MATCH(D1921,META!$A:$A,0))</f>
        <v>Altar Tron</v>
      </c>
      <c r="K1921" t="str">
        <f t="shared" si="147"/>
        <v>Mono Blue Aggro-Altar Tron</v>
      </c>
    </row>
    <row r="1922" spans="1:11" x14ac:dyDescent="0.3">
      <c r="A1922">
        <v>358</v>
      </c>
      <c r="B1922" t="s">
        <v>91</v>
      </c>
      <c r="C1922" t="s">
        <v>26</v>
      </c>
      <c r="D1922" t="s">
        <v>2762</v>
      </c>
      <c r="E1922" s="1" t="str">
        <f t="shared" si="150"/>
        <v>Lorenzo Baiocchi-Matteo Chiesa</v>
      </c>
      <c r="F1922" t="str">
        <f t="shared" si="148"/>
        <v>Lost</v>
      </c>
      <c r="G1922" s="1">
        <f t="shared" si="149"/>
        <v>4</v>
      </c>
      <c r="H1922">
        <f t="shared" ref="H1922:H1985" si="151">AND(I1922&gt;0,J1922&gt;0)*1</f>
        <v>1</v>
      </c>
      <c r="I1922" t="str">
        <f>INDEX(META!$B:$B,MATCH(B1922,META!$A:$A,0))</f>
        <v>Mono Red Synth</v>
      </c>
      <c r="J1922" t="str">
        <f>INDEX(META!$B:$B,MATCH(D1922,META!$A:$A,0))</f>
        <v>Mono Red Synth</v>
      </c>
      <c r="K1922" t="str">
        <f t="shared" ref="K1922:K1985" si="152">I1922&amp;"-"&amp;J1922</f>
        <v>Mono Red Synth-Mono Red Synth</v>
      </c>
    </row>
    <row r="1923" spans="1:11" x14ac:dyDescent="0.3">
      <c r="A1923">
        <v>359</v>
      </c>
      <c r="B1923" t="s">
        <v>2817</v>
      </c>
      <c r="C1923" t="s">
        <v>29</v>
      </c>
      <c r="D1923" t="s">
        <v>296</v>
      </c>
      <c r="E1923" s="1" t="str">
        <f t="shared" si="150"/>
        <v>Giovanni Monti-Francesco Barzanò</v>
      </c>
      <c r="F1923" t="str">
        <f t="shared" ref="F1923:F1986" si="153">_xlfn.TEXTBEFORE(C1923," ")</f>
        <v>Draw</v>
      </c>
      <c r="G1923" s="1">
        <f t="shared" ref="G1923:G1986" si="154">IF(A1923&gt;=A1922,G1922,G1922+1)</f>
        <v>4</v>
      </c>
      <c r="H1923">
        <f t="shared" si="151"/>
        <v>1</v>
      </c>
      <c r="I1923" t="str">
        <f>INDEX(META!$B:$B,MATCH(B1923,META!$A:$A,0))</f>
        <v>Jund Wildfire</v>
      </c>
      <c r="J1923" t="str">
        <f>INDEX(META!$B:$B,MATCH(D1923,META!$A:$A,0))</f>
        <v>Mono Black Midrange</v>
      </c>
      <c r="K1923" t="str">
        <f t="shared" si="152"/>
        <v>Jund Wildfire-Mono Black Midrange</v>
      </c>
    </row>
    <row r="1924" spans="1:11" x14ac:dyDescent="0.3">
      <c r="A1924">
        <v>360</v>
      </c>
      <c r="B1924" t="s">
        <v>249</v>
      </c>
      <c r="C1924" t="s">
        <v>27</v>
      </c>
      <c r="D1924" t="s">
        <v>2412</v>
      </c>
      <c r="E1924" s="1" t="str">
        <f t="shared" si="150"/>
        <v>Andrea Forti-Marcell Réti</v>
      </c>
      <c r="F1924" t="str">
        <f t="shared" si="153"/>
        <v>Lost</v>
      </c>
      <c r="G1924" s="1">
        <f t="shared" si="154"/>
        <v>4</v>
      </c>
      <c r="H1924">
        <f t="shared" si="151"/>
        <v>1</v>
      </c>
      <c r="I1924" t="str">
        <f>INDEX(META!$B:$B,MATCH(B1924,META!$A:$A,0))</f>
        <v>Mono Red Madness</v>
      </c>
      <c r="J1924" t="str">
        <f>INDEX(META!$B:$B,MATCH(D1924,META!$A:$A,0))</f>
        <v>Rakdos Madness</v>
      </c>
      <c r="K1924" t="str">
        <f t="shared" si="152"/>
        <v>Mono Red Madness-Rakdos Madness</v>
      </c>
    </row>
    <row r="1925" spans="1:11" x14ac:dyDescent="0.3">
      <c r="A1925">
        <v>361</v>
      </c>
      <c r="B1925" t="s">
        <v>2459</v>
      </c>
      <c r="C1925" t="s">
        <v>25</v>
      </c>
      <c r="D1925" t="s">
        <v>2493</v>
      </c>
      <c r="E1925" s="1" t="str">
        <f t="shared" si="150"/>
        <v>Giulio Franchi-Michele Ferranti</v>
      </c>
      <c r="F1925" t="str">
        <f t="shared" si="153"/>
        <v>Won</v>
      </c>
      <c r="G1925" s="1">
        <f t="shared" si="154"/>
        <v>4</v>
      </c>
      <c r="H1925">
        <f t="shared" si="151"/>
        <v>1</v>
      </c>
      <c r="I1925" t="str">
        <f>INDEX(META!$B:$B,MATCH(B1925,META!$A:$A,0))</f>
        <v>Boros Synth</v>
      </c>
      <c r="J1925" t="str">
        <f>INDEX(META!$B:$B,MATCH(D1925,META!$A:$A,0))</f>
        <v>Grixis Affinity</v>
      </c>
      <c r="K1925" t="str">
        <f t="shared" si="152"/>
        <v>Boros Synth-Grixis Affinity</v>
      </c>
    </row>
    <row r="1926" spans="1:11" x14ac:dyDescent="0.3">
      <c r="A1926">
        <v>362</v>
      </c>
      <c r="B1926" t="s">
        <v>335</v>
      </c>
      <c r="C1926" t="s">
        <v>28</v>
      </c>
      <c r="D1926" t="s">
        <v>2508</v>
      </c>
      <c r="E1926" s="1" t="str">
        <f t="shared" si="150"/>
        <v>Manuel Giussani-Tiziano Torre</v>
      </c>
      <c r="F1926" t="str">
        <f t="shared" si="153"/>
        <v>Won</v>
      </c>
      <c r="G1926" s="1">
        <f t="shared" si="154"/>
        <v>4</v>
      </c>
      <c r="H1926">
        <f t="shared" si="151"/>
        <v>1</v>
      </c>
      <c r="I1926" t="str">
        <f>INDEX(META!$B:$B,MATCH(B1926,META!$A:$A,0))</f>
        <v>White Weenie</v>
      </c>
      <c r="J1926" t="str">
        <f>INDEX(META!$B:$B,MATCH(D1926,META!$A:$A,0))</f>
        <v>Gardens</v>
      </c>
      <c r="K1926" t="str">
        <f t="shared" si="152"/>
        <v>White Weenie-Gardens</v>
      </c>
    </row>
    <row r="1927" spans="1:11" x14ac:dyDescent="0.3">
      <c r="A1927">
        <v>363</v>
      </c>
      <c r="B1927" t="s">
        <v>3065</v>
      </c>
      <c r="C1927" t="s">
        <v>26</v>
      </c>
      <c r="D1927" t="s">
        <v>2832</v>
      </c>
      <c r="E1927" s="1" t="str">
        <f t="shared" si="150"/>
        <v>Jacopo Izzo-Federico Barbieri</v>
      </c>
      <c r="F1927" t="str">
        <f t="shared" si="153"/>
        <v>Lost</v>
      </c>
      <c r="G1927" s="1">
        <f t="shared" si="154"/>
        <v>4</v>
      </c>
      <c r="H1927">
        <f t="shared" si="151"/>
        <v>1</v>
      </c>
      <c r="I1927" t="str">
        <f>INDEX(META!$B:$B,MATCH(B1927,META!$A:$A,0))</f>
        <v>Mono Red Madness</v>
      </c>
      <c r="J1927" t="str">
        <f>INDEX(META!$B:$B,MATCH(D1927,META!$A:$A,0))</f>
        <v>Jeskai Ephemerate</v>
      </c>
      <c r="K1927" t="str">
        <f t="shared" si="152"/>
        <v>Mono Red Madness-Jeskai Ephemerate</v>
      </c>
    </row>
    <row r="1928" spans="1:11" x14ac:dyDescent="0.3">
      <c r="A1928">
        <v>364</v>
      </c>
      <c r="B1928" t="s">
        <v>1143</v>
      </c>
      <c r="C1928" t="s">
        <v>27</v>
      </c>
      <c r="D1928" t="s">
        <v>2447</v>
      </c>
      <c r="E1928" s="1" t="str">
        <f t="shared" si="150"/>
        <v>Nicola Montorsi-Christian Luigi Cappai</v>
      </c>
      <c r="F1928" t="str">
        <f t="shared" si="153"/>
        <v>Lost</v>
      </c>
      <c r="G1928" s="1">
        <f t="shared" si="154"/>
        <v>4</v>
      </c>
      <c r="H1928">
        <f t="shared" si="151"/>
        <v>1</v>
      </c>
      <c r="I1928" t="str">
        <f>INDEX(META!$B:$B,MATCH(B1928,META!$A:$A,0))</f>
        <v>Altar Tron</v>
      </c>
      <c r="J1928" t="str">
        <f>INDEX(META!$B:$B,MATCH(D1928,META!$A:$A,0))</f>
        <v>X Lands Spy</v>
      </c>
      <c r="K1928" t="str">
        <f t="shared" si="152"/>
        <v>Altar Tron-X Lands Spy</v>
      </c>
    </row>
    <row r="1929" spans="1:11" x14ac:dyDescent="0.3">
      <c r="A1929">
        <v>365</v>
      </c>
      <c r="B1929" t="s">
        <v>3103</v>
      </c>
      <c r="C1929" t="s">
        <v>27</v>
      </c>
      <c r="D1929" t="s">
        <v>374</v>
      </c>
      <c r="E1929" s="1" t="str">
        <f t="shared" si="150"/>
        <v>Matteo Samadelli-Lorenzo Limongiello</v>
      </c>
      <c r="F1929" t="str">
        <f t="shared" si="153"/>
        <v>Lost</v>
      </c>
      <c r="G1929" s="1">
        <f t="shared" si="154"/>
        <v>4</v>
      </c>
      <c r="H1929">
        <f t="shared" si="151"/>
        <v>1</v>
      </c>
      <c r="I1929" t="str">
        <f>INDEX(META!$B:$B,MATCH(B1929,META!$A:$A,0))</f>
        <v>Rakdos Madness</v>
      </c>
      <c r="J1929" t="str">
        <f>INDEX(META!$B:$B,MATCH(D1929,META!$A:$A,0))</f>
        <v>Mono Red Madness</v>
      </c>
      <c r="K1929" t="str">
        <f t="shared" si="152"/>
        <v>Rakdos Madness-Mono Red Madness</v>
      </c>
    </row>
    <row r="1930" spans="1:11" x14ac:dyDescent="0.3">
      <c r="A1930">
        <v>366</v>
      </c>
      <c r="B1930" t="s">
        <v>426</v>
      </c>
      <c r="C1930" t="s">
        <v>25</v>
      </c>
      <c r="D1930" t="s">
        <v>2514</v>
      </c>
      <c r="E1930" s="1" t="str">
        <f t="shared" si="150"/>
        <v>Stefano Perazzolo-Valentina Di Filippo</v>
      </c>
      <c r="F1930" t="str">
        <f t="shared" si="153"/>
        <v>Won</v>
      </c>
      <c r="G1930" s="1">
        <f t="shared" si="154"/>
        <v>4</v>
      </c>
      <c r="H1930">
        <f t="shared" si="151"/>
        <v>1</v>
      </c>
      <c r="I1930" t="str">
        <f>INDEX(META!$B:$B,MATCH(B1930,META!$A:$A,0))</f>
        <v>Jund Wildfire</v>
      </c>
      <c r="J1930" t="str">
        <f>INDEX(META!$B:$B,MATCH(D1930,META!$A:$A,0))</f>
        <v>Mono Red Madness</v>
      </c>
      <c r="K1930" t="str">
        <f t="shared" si="152"/>
        <v>Jund Wildfire-Mono Red Madness</v>
      </c>
    </row>
    <row r="1931" spans="1:11" x14ac:dyDescent="0.3">
      <c r="A1931">
        <v>367</v>
      </c>
      <c r="B1931" t="s">
        <v>3036</v>
      </c>
      <c r="C1931" t="s">
        <v>26</v>
      </c>
      <c r="D1931" t="s">
        <v>2242</v>
      </c>
      <c r="E1931" s="1" t="str">
        <f t="shared" si="150"/>
        <v>Riccardo Cirillo-Ivano Di Gioia</v>
      </c>
      <c r="F1931" t="str">
        <f t="shared" si="153"/>
        <v>Lost</v>
      </c>
      <c r="G1931" s="1">
        <f t="shared" si="154"/>
        <v>4</v>
      </c>
      <c r="H1931">
        <f t="shared" si="151"/>
        <v>1</v>
      </c>
      <c r="I1931" t="str">
        <f>INDEX(META!$B:$B,MATCH(B1931,META!$A:$A,0))</f>
        <v>Rakdos Madness</v>
      </c>
      <c r="J1931" t="str">
        <f>INDEX(META!$B:$B,MATCH(D1931,META!$A:$A,0))</f>
        <v>Mono Blue Aggro</v>
      </c>
      <c r="K1931" t="str">
        <f t="shared" si="152"/>
        <v>Rakdos Madness-Mono Blue Aggro</v>
      </c>
    </row>
    <row r="1932" spans="1:11" x14ac:dyDescent="0.3">
      <c r="A1932">
        <v>368</v>
      </c>
      <c r="B1932" t="s">
        <v>2664</v>
      </c>
      <c r="C1932" t="s">
        <v>26</v>
      </c>
      <c r="D1932" t="s">
        <v>435</v>
      </c>
      <c r="E1932" s="1" t="str">
        <f t="shared" si="150"/>
        <v>Leoonardo Nobili Piccinni-Walter Zaninetti</v>
      </c>
      <c r="F1932" t="str">
        <f t="shared" si="153"/>
        <v>Lost</v>
      </c>
      <c r="G1932" s="1">
        <f t="shared" si="154"/>
        <v>4</v>
      </c>
      <c r="H1932">
        <f t="shared" si="151"/>
        <v>1</v>
      </c>
      <c r="I1932" t="str">
        <f>INDEX(META!$B:$B,MATCH(B1932,META!$A:$A,0))</f>
        <v>Turbo Exhume</v>
      </c>
      <c r="J1932" t="str">
        <f>INDEX(META!$B:$B,MATCH(D1932,META!$A:$A,0))</f>
        <v>High Tide Combo</v>
      </c>
      <c r="K1932" t="str">
        <f t="shared" si="152"/>
        <v>Turbo Exhume-High Tide Combo</v>
      </c>
    </row>
    <row r="1933" spans="1:11" x14ac:dyDescent="0.3">
      <c r="A1933">
        <v>369</v>
      </c>
      <c r="B1933" t="s">
        <v>3119</v>
      </c>
      <c r="C1933" t="s">
        <v>25</v>
      </c>
      <c r="D1933" t="s">
        <v>2652</v>
      </c>
      <c r="E1933" s="1" t="str">
        <f t="shared" si="150"/>
        <v>Claudio Bonanni [IT]-Dario Bessi</v>
      </c>
      <c r="F1933" t="str">
        <f t="shared" si="153"/>
        <v>Won</v>
      </c>
      <c r="G1933" s="1">
        <f t="shared" si="154"/>
        <v>4</v>
      </c>
      <c r="H1933">
        <f t="shared" si="151"/>
        <v>1</v>
      </c>
      <c r="I1933" t="str">
        <f>INDEX(META!$B:$B,MATCH(B1933,META!$A:$A,0))</f>
        <v>Mono Blue Terror</v>
      </c>
      <c r="J1933" t="str">
        <f>INDEX(META!$B:$B,MATCH(D1933,META!$A:$A,0))</f>
        <v>Mono Blue Aggro</v>
      </c>
      <c r="K1933" t="str">
        <f t="shared" si="152"/>
        <v>Mono Blue Terror-Mono Blue Aggro</v>
      </c>
    </row>
    <row r="1934" spans="1:11" x14ac:dyDescent="0.3">
      <c r="A1934">
        <v>370</v>
      </c>
      <c r="B1934" t="s">
        <v>1615</v>
      </c>
      <c r="C1934" t="s">
        <v>26</v>
      </c>
      <c r="D1934" t="s">
        <v>3109</v>
      </c>
      <c r="E1934" s="1" t="str">
        <f t="shared" si="150"/>
        <v>Borna Atlagic-Decio Sacco</v>
      </c>
      <c r="F1934" t="str">
        <f t="shared" si="153"/>
        <v>Lost</v>
      </c>
      <c r="G1934" s="1">
        <f t="shared" si="154"/>
        <v>4</v>
      </c>
      <c r="H1934">
        <f t="shared" si="151"/>
        <v>1</v>
      </c>
      <c r="I1934" t="str">
        <f>INDEX(META!$B:$B,MATCH(B1934,META!$A:$A,0))</f>
        <v>Jund Wildfire</v>
      </c>
      <c r="J1934" t="str">
        <f>INDEX(META!$B:$B,MATCH(D1934,META!$A:$A,0))</f>
        <v>Jund Wildfire</v>
      </c>
      <c r="K1934" t="str">
        <f t="shared" si="152"/>
        <v>Jund Wildfire-Jund Wildfire</v>
      </c>
    </row>
    <row r="1935" spans="1:11" x14ac:dyDescent="0.3">
      <c r="A1935">
        <v>371</v>
      </c>
      <c r="B1935" t="s">
        <v>312</v>
      </c>
      <c r="C1935" t="s">
        <v>25</v>
      </c>
      <c r="D1935" t="s">
        <v>321</v>
      </c>
      <c r="E1935" s="1" t="str">
        <f t="shared" si="150"/>
        <v>Mattia Redaelli-Edoardo Zontini</v>
      </c>
      <c r="F1935" t="str">
        <f t="shared" si="153"/>
        <v>Won</v>
      </c>
      <c r="G1935" s="1">
        <f t="shared" si="154"/>
        <v>4</v>
      </c>
      <c r="H1935">
        <f t="shared" si="151"/>
        <v>1</v>
      </c>
      <c r="I1935" t="str">
        <f>INDEX(META!$B:$B,MATCH(B1935,META!$A:$A,0))</f>
        <v>Caw Gate</v>
      </c>
      <c r="J1935" t="str">
        <f>INDEX(META!$B:$B,MATCH(D1935,META!$A:$A,0))</f>
        <v>Jund Wildfire</v>
      </c>
      <c r="K1935" t="str">
        <f t="shared" si="152"/>
        <v>Caw Gate-Jund Wildfire</v>
      </c>
    </row>
    <row r="1936" spans="1:11" x14ac:dyDescent="0.3">
      <c r="A1936">
        <v>372</v>
      </c>
      <c r="B1936" t="s">
        <v>1995</v>
      </c>
      <c r="C1936" t="s">
        <v>26</v>
      </c>
      <c r="D1936" t="s">
        <v>1374</v>
      </c>
      <c r="E1936" s="1" t="str">
        <f t="shared" si="150"/>
        <v>Gualtiero Grazzini-Filippo Filippini</v>
      </c>
      <c r="F1936" t="str">
        <f t="shared" si="153"/>
        <v>Lost</v>
      </c>
      <c r="G1936" s="1">
        <f t="shared" si="154"/>
        <v>4</v>
      </c>
      <c r="H1936">
        <f t="shared" si="151"/>
        <v>1</v>
      </c>
      <c r="I1936" t="str">
        <f>INDEX(META!$B:$B,MATCH(B1936,META!$A:$A,0))</f>
        <v>Gruul Monsters</v>
      </c>
      <c r="J1936" t="str">
        <f>INDEX(META!$B:$B,MATCH(D1936,META!$A:$A,0))</f>
        <v>Altar Tron</v>
      </c>
      <c r="K1936" t="str">
        <f t="shared" si="152"/>
        <v>Gruul Monsters-Altar Tron</v>
      </c>
    </row>
    <row r="1937" spans="1:11" x14ac:dyDescent="0.3">
      <c r="A1937">
        <v>373</v>
      </c>
      <c r="B1937" t="s">
        <v>207</v>
      </c>
      <c r="C1937" t="s">
        <v>26</v>
      </c>
      <c r="D1937" t="s">
        <v>3283</v>
      </c>
      <c r="E1937" s="1" t="str">
        <f t="shared" si="150"/>
        <v>Alessandro Bertozzi-Marco Guerriero</v>
      </c>
      <c r="F1937" t="str">
        <f t="shared" si="153"/>
        <v>Lost</v>
      </c>
      <c r="G1937" s="1">
        <f t="shared" si="154"/>
        <v>4</v>
      </c>
      <c r="H1937">
        <f t="shared" si="151"/>
        <v>1</v>
      </c>
      <c r="I1937" t="str">
        <f>INDEX(META!$B:$B,MATCH(B1937,META!$A:$A,0))</f>
        <v>Boros Synth</v>
      </c>
      <c r="J1937" t="str">
        <f>INDEX(META!$B:$B,MATCH(D1937,META!$A:$A,0))</f>
        <v>Dimir Control</v>
      </c>
      <c r="K1937" t="str">
        <f t="shared" si="152"/>
        <v>Boros Synth-Dimir Control</v>
      </c>
    </row>
    <row r="1938" spans="1:11" x14ac:dyDescent="0.3">
      <c r="A1938">
        <v>374</v>
      </c>
      <c r="B1938" t="s">
        <v>935</v>
      </c>
      <c r="C1938" t="s">
        <v>28</v>
      </c>
      <c r="D1938" t="s">
        <v>2617</v>
      </c>
      <c r="E1938" s="1" t="str">
        <f t="shared" si="150"/>
        <v>Matteo Skelly-Luigi Liotto</v>
      </c>
      <c r="F1938" t="str">
        <f t="shared" si="153"/>
        <v>Won</v>
      </c>
      <c r="G1938" s="1">
        <f t="shared" si="154"/>
        <v>4</v>
      </c>
      <c r="H1938">
        <f t="shared" si="151"/>
        <v>1</v>
      </c>
      <c r="I1938" t="str">
        <f>INDEX(META!$B:$B,MATCH(B1938,META!$A:$A,0))</f>
        <v>Gruul Monsters</v>
      </c>
      <c r="J1938" t="str">
        <f>INDEX(META!$B:$B,MATCH(D1938,META!$A:$A,0))</f>
        <v>Mono Blue Aggro</v>
      </c>
      <c r="K1938" t="str">
        <f t="shared" si="152"/>
        <v>Gruul Monsters-Mono Blue Aggro</v>
      </c>
    </row>
    <row r="1939" spans="1:11" x14ac:dyDescent="0.3">
      <c r="A1939">
        <v>375</v>
      </c>
      <c r="B1939" t="s">
        <v>239</v>
      </c>
      <c r="C1939" t="s">
        <v>27</v>
      </c>
      <c r="D1939" t="s">
        <v>763</v>
      </c>
      <c r="E1939" s="1" t="str">
        <f t="shared" si="150"/>
        <v>Stefano Carbone-Raul Venturi</v>
      </c>
      <c r="F1939" t="str">
        <f t="shared" si="153"/>
        <v>Lost</v>
      </c>
      <c r="G1939" s="1">
        <f t="shared" si="154"/>
        <v>4</v>
      </c>
      <c r="H1939">
        <f t="shared" si="151"/>
        <v>1</v>
      </c>
      <c r="I1939" t="str">
        <f>INDEX(META!$B:$B,MATCH(B1939,META!$A:$A,0))</f>
        <v>White Weenie</v>
      </c>
      <c r="J1939" t="str">
        <f>INDEX(META!$B:$B,MATCH(D1939,META!$A:$A,0))</f>
        <v>Jund Wildfire</v>
      </c>
      <c r="K1939" t="str">
        <f t="shared" si="152"/>
        <v>White Weenie-Jund Wildfire</v>
      </c>
    </row>
    <row r="1940" spans="1:11" x14ac:dyDescent="0.3">
      <c r="A1940">
        <v>376</v>
      </c>
      <c r="B1940" t="s">
        <v>2444</v>
      </c>
      <c r="C1940" t="s">
        <v>26</v>
      </c>
      <c r="D1940" t="s">
        <v>378</v>
      </c>
      <c r="E1940" s="1" t="str">
        <f t="shared" si="150"/>
        <v>Szél Mihály-Stefano Ghiara</v>
      </c>
      <c r="F1940" t="str">
        <f t="shared" si="153"/>
        <v>Lost</v>
      </c>
      <c r="G1940" s="1">
        <f t="shared" si="154"/>
        <v>4</v>
      </c>
      <c r="H1940">
        <f t="shared" si="151"/>
        <v>1</v>
      </c>
      <c r="I1940" t="str">
        <f>INDEX(META!$B:$B,MATCH(B1940,META!$A:$A,0))</f>
        <v>Orzhov Blade</v>
      </c>
      <c r="J1940" t="str">
        <f>INDEX(META!$B:$B,MATCH(D1940,META!$A:$A,0))</f>
        <v>Jund Wildfire</v>
      </c>
      <c r="K1940" t="str">
        <f t="shared" si="152"/>
        <v>Orzhov Blade-Jund Wildfire</v>
      </c>
    </row>
    <row r="1941" spans="1:11" x14ac:dyDescent="0.3">
      <c r="A1941">
        <v>377</v>
      </c>
      <c r="B1941" t="s">
        <v>646</v>
      </c>
      <c r="C1941" t="s">
        <v>27</v>
      </c>
      <c r="D1941" t="s">
        <v>1855</v>
      </c>
      <c r="E1941" s="1" t="str">
        <f t="shared" si="150"/>
        <v>Eric Mittmann-Francesco Santori</v>
      </c>
      <c r="F1941" t="str">
        <f t="shared" si="153"/>
        <v>Lost</v>
      </c>
      <c r="G1941" s="1">
        <f t="shared" si="154"/>
        <v>4</v>
      </c>
      <c r="H1941">
        <f t="shared" si="151"/>
        <v>1</v>
      </c>
      <c r="I1941" t="str">
        <f>INDEX(META!$B:$B,MATCH(B1941,META!$A:$A,0))</f>
        <v>Mono Red Madness</v>
      </c>
      <c r="J1941" t="str">
        <f>INDEX(META!$B:$B,MATCH(D1941,META!$A:$A,0))</f>
        <v>Mono Red Synth</v>
      </c>
      <c r="K1941" t="str">
        <f t="shared" si="152"/>
        <v>Mono Red Madness-Mono Red Synth</v>
      </c>
    </row>
    <row r="1942" spans="1:11" x14ac:dyDescent="0.3">
      <c r="A1942">
        <v>378</v>
      </c>
      <c r="B1942" t="s">
        <v>2292</v>
      </c>
      <c r="C1942" t="s">
        <v>26</v>
      </c>
      <c r="D1942" t="s">
        <v>2625</v>
      </c>
      <c r="E1942" s="1" t="str">
        <f t="shared" si="150"/>
        <v>Alex Conti-Kevin Hathurusingha</v>
      </c>
      <c r="F1942" t="str">
        <f t="shared" si="153"/>
        <v>Lost</v>
      </c>
      <c r="G1942" s="1">
        <f t="shared" si="154"/>
        <v>4</v>
      </c>
      <c r="H1942">
        <f t="shared" si="151"/>
        <v>1</v>
      </c>
      <c r="I1942" t="str">
        <f>INDEX(META!$B:$B,MATCH(B1942,META!$A:$A,0))</f>
        <v>Rakdos Madness</v>
      </c>
      <c r="J1942" t="str">
        <f>INDEX(META!$B:$B,MATCH(D1942,META!$A:$A,0))</f>
        <v>Gruul Monsters</v>
      </c>
      <c r="K1942" t="str">
        <f t="shared" si="152"/>
        <v>Rakdos Madness-Gruul Monsters</v>
      </c>
    </row>
    <row r="1943" spans="1:11" x14ac:dyDescent="0.3">
      <c r="A1943">
        <v>379</v>
      </c>
      <c r="B1943" t="s">
        <v>1973</v>
      </c>
      <c r="C1943" t="s">
        <v>26</v>
      </c>
      <c r="D1943" t="s">
        <v>1540</v>
      </c>
      <c r="E1943" s="1" t="str">
        <f t="shared" si="150"/>
        <v>Riccardo Marra-Zaouia Salim</v>
      </c>
      <c r="F1943" t="str">
        <f t="shared" si="153"/>
        <v>Lost</v>
      </c>
      <c r="G1943" s="1">
        <f t="shared" si="154"/>
        <v>4</v>
      </c>
      <c r="H1943">
        <f t="shared" si="151"/>
        <v>1</v>
      </c>
      <c r="I1943" t="str">
        <f>INDEX(META!$B:$B,MATCH(B1943,META!$A:$A,0))</f>
        <v>Mono Red Madness</v>
      </c>
      <c r="J1943" t="str">
        <f>INDEX(META!$B:$B,MATCH(D1943,META!$A:$A,0))</f>
        <v>Mono Red Synth</v>
      </c>
      <c r="K1943" t="str">
        <f t="shared" si="152"/>
        <v>Mono Red Madness-Mono Red Synth</v>
      </c>
    </row>
    <row r="1944" spans="1:11" x14ac:dyDescent="0.3">
      <c r="A1944">
        <v>380</v>
      </c>
      <c r="B1944" t="s">
        <v>1364</v>
      </c>
      <c r="C1944" t="s">
        <v>27</v>
      </c>
      <c r="D1944" t="s">
        <v>2337</v>
      </c>
      <c r="E1944" s="1" t="str">
        <f t="shared" si="150"/>
        <v>Nicola Da Re-Vincenzo Cristiano</v>
      </c>
      <c r="F1944" t="str">
        <f t="shared" si="153"/>
        <v>Lost</v>
      </c>
      <c r="G1944" s="1">
        <f t="shared" si="154"/>
        <v>4</v>
      </c>
      <c r="H1944">
        <f t="shared" si="151"/>
        <v>1</v>
      </c>
      <c r="I1944" t="str">
        <f>INDEX(META!$B:$B,MATCH(B1944,META!$A:$A,0))</f>
        <v>Jeskai Ephemerate</v>
      </c>
      <c r="J1944" t="str">
        <f>INDEX(META!$B:$B,MATCH(D1944,META!$A:$A,0))</f>
        <v>Jund Wildfire</v>
      </c>
      <c r="K1944" t="str">
        <f t="shared" si="152"/>
        <v>Jeskai Ephemerate-Jund Wildfire</v>
      </c>
    </row>
    <row r="1945" spans="1:11" x14ac:dyDescent="0.3">
      <c r="A1945">
        <v>381</v>
      </c>
      <c r="B1945" t="s">
        <v>2784</v>
      </c>
      <c r="C1945" t="s">
        <v>25</v>
      </c>
      <c r="D1945" t="s">
        <v>3060</v>
      </c>
      <c r="E1945" s="1" t="str">
        <f t="shared" si="150"/>
        <v>Alessio Caggiano-Davide D'Orta</v>
      </c>
      <c r="F1945" t="str">
        <f t="shared" si="153"/>
        <v>Won</v>
      </c>
      <c r="G1945" s="1">
        <f t="shared" si="154"/>
        <v>4</v>
      </c>
      <c r="H1945">
        <f t="shared" si="151"/>
        <v>1</v>
      </c>
      <c r="I1945" t="str">
        <f>INDEX(META!$B:$B,MATCH(B1945,META!$A:$A,0))</f>
        <v>High Tide Combo</v>
      </c>
      <c r="J1945" t="str">
        <f>INDEX(META!$B:$B,MATCH(D1945,META!$A:$A,0))</f>
        <v>Mono Blue Aggro</v>
      </c>
      <c r="K1945" t="str">
        <f t="shared" si="152"/>
        <v>High Tide Combo-Mono Blue Aggro</v>
      </c>
    </row>
    <row r="1946" spans="1:11" x14ac:dyDescent="0.3">
      <c r="A1946">
        <v>382</v>
      </c>
      <c r="B1946" t="s">
        <v>1114</v>
      </c>
      <c r="C1946" t="s">
        <v>28</v>
      </c>
      <c r="D1946" t="s">
        <v>1461</v>
      </c>
      <c r="E1946" s="1" t="str">
        <f t="shared" si="150"/>
        <v>Lorenzo Grava-Roberto Goldoni</v>
      </c>
      <c r="F1946" t="str">
        <f t="shared" si="153"/>
        <v>Won</v>
      </c>
      <c r="G1946" s="1">
        <f t="shared" si="154"/>
        <v>4</v>
      </c>
      <c r="H1946">
        <f t="shared" si="151"/>
        <v>1</v>
      </c>
      <c r="I1946" t="str">
        <f>INDEX(META!$B:$B,MATCH(B1946,META!$A:$A,0))</f>
        <v>Jund Wildfire</v>
      </c>
      <c r="J1946" t="str">
        <f>INDEX(META!$B:$B,MATCH(D1946,META!$A:$A,0))</f>
        <v>Jund Wildfire</v>
      </c>
      <c r="K1946" t="str">
        <f t="shared" si="152"/>
        <v>Jund Wildfire-Jund Wildfire</v>
      </c>
    </row>
    <row r="1947" spans="1:11" x14ac:dyDescent="0.3">
      <c r="A1947">
        <v>383</v>
      </c>
      <c r="B1947" t="s">
        <v>1124</v>
      </c>
      <c r="C1947" t="s">
        <v>25</v>
      </c>
      <c r="D1947" t="s">
        <v>285</v>
      </c>
      <c r="E1947" s="1" t="str">
        <f t="shared" si="150"/>
        <v>Luca Foltran-Matteo Zambanini</v>
      </c>
      <c r="F1947" t="str">
        <f t="shared" si="153"/>
        <v>Won</v>
      </c>
      <c r="G1947" s="1">
        <f t="shared" si="154"/>
        <v>4</v>
      </c>
      <c r="H1947">
        <f t="shared" si="151"/>
        <v>1</v>
      </c>
      <c r="I1947" t="str">
        <f>INDEX(META!$B:$B,MATCH(B1947,META!$A:$A,0))</f>
        <v>Fangren Tron</v>
      </c>
      <c r="J1947" t="str">
        <f>INDEX(META!$B:$B,MATCH(D1947,META!$A:$A,0))</f>
        <v>X Lands Spy</v>
      </c>
      <c r="K1947" t="str">
        <f t="shared" si="152"/>
        <v>Fangren Tron-X Lands Spy</v>
      </c>
    </row>
    <row r="1948" spans="1:11" x14ac:dyDescent="0.3">
      <c r="A1948">
        <v>384</v>
      </c>
      <c r="B1948" t="s">
        <v>245</v>
      </c>
      <c r="C1948" t="s">
        <v>28</v>
      </c>
      <c r="D1948" t="s">
        <v>2844</v>
      </c>
      <c r="E1948" s="1" t="str">
        <f t="shared" si="150"/>
        <v>Manuel Miorelli-Michele Triassi</v>
      </c>
      <c r="F1948" t="str">
        <f t="shared" si="153"/>
        <v>Won</v>
      </c>
      <c r="G1948" s="1">
        <f t="shared" si="154"/>
        <v>4</v>
      </c>
      <c r="H1948">
        <f t="shared" si="151"/>
        <v>1</v>
      </c>
      <c r="I1948" t="str">
        <f>INDEX(META!$B:$B,MATCH(B1948,META!$A:$A,0))</f>
        <v>X Lands Spy</v>
      </c>
      <c r="J1948" t="str">
        <f>INDEX(META!$B:$B,MATCH(D1948,META!$A:$A,0))</f>
        <v>Grixis Affinity</v>
      </c>
      <c r="K1948" t="str">
        <f t="shared" si="152"/>
        <v>X Lands Spy-Grixis Affinity</v>
      </c>
    </row>
    <row r="1949" spans="1:11" x14ac:dyDescent="0.3">
      <c r="A1949">
        <v>385</v>
      </c>
      <c r="B1949" t="s">
        <v>2224</v>
      </c>
      <c r="C1949" t="s">
        <v>25</v>
      </c>
      <c r="D1949" t="s">
        <v>1959</v>
      </c>
      <c r="E1949" s="1" t="str">
        <f t="shared" si="150"/>
        <v>Rene' Saretti-Edoardo Saggin</v>
      </c>
      <c r="F1949" t="str">
        <f t="shared" si="153"/>
        <v>Won</v>
      </c>
      <c r="G1949" s="1">
        <f t="shared" si="154"/>
        <v>4</v>
      </c>
      <c r="H1949">
        <f t="shared" si="151"/>
        <v>1</v>
      </c>
      <c r="I1949" t="str">
        <f>INDEX(META!$B:$B,MATCH(B1949,META!$A:$A,0))</f>
        <v>Gruul Monsters</v>
      </c>
      <c r="J1949" t="str">
        <f>INDEX(META!$B:$B,MATCH(D1949,META!$A:$A,0))</f>
        <v>Jund Wildfire</v>
      </c>
      <c r="K1949" t="str">
        <f t="shared" si="152"/>
        <v>Gruul Monsters-Jund Wildfire</v>
      </c>
    </row>
    <row r="1950" spans="1:11" x14ac:dyDescent="0.3">
      <c r="A1950">
        <v>386</v>
      </c>
      <c r="B1950" t="s">
        <v>596</v>
      </c>
      <c r="C1950" t="s">
        <v>26</v>
      </c>
      <c r="D1950" t="s">
        <v>355</v>
      </c>
      <c r="E1950" s="1" t="str">
        <f t="shared" si="150"/>
        <v>Leonardo Gabriele Pansitta-Victor Rocha</v>
      </c>
      <c r="F1950" t="str">
        <f t="shared" si="153"/>
        <v>Lost</v>
      </c>
      <c r="G1950" s="1">
        <f t="shared" si="154"/>
        <v>4</v>
      </c>
      <c r="H1950">
        <f t="shared" si="151"/>
        <v>1</v>
      </c>
      <c r="I1950" t="str">
        <f>INDEX(META!$B:$B,MATCH(B1950,META!$A:$A,0))</f>
        <v>Jund Wildfire</v>
      </c>
      <c r="J1950" t="str">
        <f>INDEX(META!$B:$B,MATCH(D1950,META!$A:$A,0))</f>
        <v>Rakdos Midrange</v>
      </c>
      <c r="K1950" t="str">
        <f t="shared" si="152"/>
        <v>Jund Wildfire-Rakdos Midrange</v>
      </c>
    </row>
    <row r="1951" spans="1:11" x14ac:dyDescent="0.3">
      <c r="A1951">
        <v>387</v>
      </c>
      <c r="B1951" t="s">
        <v>112</v>
      </c>
      <c r="C1951" t="s">
        <v>25</v>
      </c>
      <c r="D1951" t="s">
        <v>554</v>
      </c>
      <c r="E1951" s="1" t="str">
        <f t="shared" si="150"/>
        <v>Giorgio Sanna-Cezary Adamczak</v>
      </c>
      <c r="F1951" t="str">
        <f t="shared" si="153"/>
        <v>Won</v>
      </c>
      <c r="G1951" s="1">
        <f t="shared" si="154"/>
        <v>4</v>
      </c>
      <c r="H1951">
        <f t="shared" si="151"/>
        <v>1</v>
      </c>
      <c r="I1951" t="str">
        <f>INDEX(META!$B:$B,MATCH(B1951,META!$A:$A,0))</f>
        <v>Elves</v>
      </c>
      <c r="J1951" t="str">
        <f>INDEX(META!$B:$B,MATCH(D1951,META!$A:$A,0))</f>
        <v>Mono Blue Terror</v>
      </c>
      <c r="K1951" t="str">
        <f t="shared" si="152"/>
        <v>Elves-Mono Blue Terror</v>
      </c>
    </row>
    <row r="1952" spans="1:11" x14ac:dyDescent="0.3">
      <c r="A1952">
        <v>388</v>
      </c>
      <c r="B1952" t="s">
        <v>599</v>
      </c>
      <c r="C1952" t="s">
        <v>27</v>
      </c>
      <c r="D1952" t="s">
        <v>129</v>
      </c>
      <c r="E1952" s="1" t="str">
        <f t="shared" si="150"/>
        <v>Alessandro Molteni-Simone Sanino</v>
      </c>
      <c r="F1952" t="str">
        <f t="shared" si="153"/>
        <v>Lost</v>
      </c>
      <c r="G1952" s="1">
        <f t="shared" si="154"/>
        <v>4</v>
      </c>
      <c r="H1952">
        <f t="shared" si="151"/>
        <v>1</v>
      </c>
      <c r="I1952" t="str">
        <f>INDEX(META!$B:$B,MATCH(B1952,META!$A:$A,0))</f>
        <v>Jund Wildfire</v>
      </c>
      <c r="J1952" t="str">
        <f>INDEX(META!$B:$B,MATCH(D1952,META!$A:$A,0))</f>
        <v>White Weenie</v>
      </c>
      <c r="K1952" t="str">
        <f t="shared" si="152"/>
        <v>Jund Wildfire-White Weenie</v>
      </c>
    </row>
    <row r="1953" spans="1:11" x14ac:dyDescent="0.3">
      <c r="A1953">
        <v>389</v>
      </c>
      <c r="B1953" t="s">
        <v>2915</v>
      </c>
      <c r="C1953" t="s">
        <v>25</v>
      </c>
      <c r="D1953" t="s">
        <v>1637</v>
      </c>
      <c r="E1953" s="1" t="str">
        <f t="shared" si="150"/>
        <v>Giovanni Ingrassia-Stefano Cova</v>
      </c>
      <c r="F1953" t="str">
        <f t="shared" si="153"/>
        <v>Won</v>
      </c>
      <c r="G1953" s="1">
        <f t="shared" si="154"/>
        <v>4</v>
      </c>
      <c r="H1953">
        <f t="shared" si="151"/>
        <v>1</v>
      </c>
      <c r="I1953" t="str">
        <f>INDEX(META!$B:$B,MATCH(B1953,META!$A:$A,0))</f>
        <v>Grixis Affinity</v>
      </c>
      <c r="J1953" t="str">
        <f>INDEX(META!$B:$B,MATCH(D1953,META!$A:$A,0))</f>
        <v>Flicker Tron</v>
      </c>
      <c r="K1953" t="str">
        <f t="shared" si="152"/>
        <v>Grixis Affinity-Flicker Tron</v>
      </c>
    </row>
    <row r="1954" spans="1:11" x14ac:dyDescent="0.3">
      <c r="A1954">
        <v>390</v>
      </c>
      <c r="B1954" t="s">
        <v>305</v>
      </c>
      <c r="C1954" t="s">
        <v>25</v>
      </c>
      <c r="D1954" t="s">
        <v>750</v>
      </c>
      <c r="E1954" s="1" t="str">
        <f t="shared" si="150"/>
        <v>stéphane GIACHIN RICCA-Oscar ettore Gilardi</v>
      </c>
      <c r="F1954" t="str">
        <f t="shared" si="153"/>
        <v>Won</v>
      </c>
      <c r="G1954" s="1">
        <f t="shared" si="154"/>
        <v>4</v>
      </c>
      <c r="H1954">
        <f t="shared" si="151"/>
        <v>1</v>
      </c>
      <c r="I1954" t="str">
        <f>INDEX(META!$B:$B,MATCH(B1954,META!$A:$A,0))</f>
        <v>Grixis Affinity</v>
      </c>
      <c r="J1954" t="str">
        <f>INDEX(META!$B:$B,MATCH(D1954,META!$A:$A,0))</f>
        <v>Golgari Fog</v>
      </c>
      <c r="K1954" t="str">
        <f t="shared" si="152"/>
        <v>Grixis Affinity-Golgari Fog</v>
      </c>
    </row>
    <row r="1955" spans="1:11" x14ac:dyDescent="0.3">
      <c r="A1955">
        <v>391</v>
      </c>
      <c r="B1955" t="s">
        <v>227</v>
      </c>
      <c r="C1955" t="s">
        <v>26</v>
      </c>
      <c r="D1955" t="s">
        <v>814</v>
      </c>
      <c r="E1955" s="1" t="str">
        <f t="shared" si="150"/>
        <v>Chiara Cassanelli-Dmitrii Cebotari</v>
      </c>
      <c r="F1955" t="str">
        <f t="shared" si="153"/>
        <v>Lost</v>
      </c>
      <c r="G1955" s="1">
        <f t="shared" si="154"/>
        <v>4</v>
      </c>
      <c r="H1955">
        <f t="shared" si="151"/>
        <v>1</v>
      </c>
      <c r="I1955" t="str">
        <f>INDEX(META!$B:$B,MATCH(B1955,META!$A:$A,0))</f>
        <v>Simic Fog</v>
      </c>
      <c r="J1955" t="str">
        <f>INDEX(META!$B:$B,MATCH(D1955,META!$A:$A,0))</f>
        <v>Gruul Ponza</v>
      </c>
      <c r="K1955" t="str">
        <f t="shared" si="152"/>
        <v>Simic Fog-Gruul Ponza</v>
      </c>
    </row>
    <row r="1956" spans="1:11" x14ac:dyDescent="0.3">
      <c r="A1956">
        <v>392</v>
      </c>
      <c r="B1956" t="s">
        <v>255</v>
      </c>
      <c r="C1956" t="s">
        <v>27</v>
      </c>
      <c r="D1956" t="s">
        <v>811</v>
      </c>
      <c r="E1956" s="1" t="str">
        <f t="shared" si="150"/>
        <v>Giulio Carlini-Gianluca Croce</v>
      </c>
      <c r="F1956" t="str">
        <f t="shared" si="153"/>
        <v>Lost</v>
      </c>
      <c r="G1956" s="1">
        <f t="shared" si="154"/>
        <v>4</v>
      </c>
      <c r="H1956">
        <f t="shared" si="151"/>
        <v>1</v>
      </c>
      <c r="I1956" t="str">
        <f>INDEX(META!$B:$B,MATCH(B1956,META!$A:$A,0))</f>
        <v>Jund Wildfire</v>
      </c>
      <c r="J1956" t="str">
        <f>INDEX(META!$B:$B,MATCH(D1956,META!$A:$A,0))</f>
        <v>Grixis Affinity</v>
      </c>
      <c r="K1956" t="str">
        <f t="shared" si="152"/>
        <v>Jund Wildfire-Grixis Affinity</v>
      </c>
    </row>
    <row r="1957" spans="1:11" x14ac:dyDescent="0.3">
      <c r="A1957">
        <v>393</v>
      </c>
      <c r="B1957" t="s">
        <v>416</v>
      </c>
      <c r="C1957" t="s">
        <v>25</v>
      </c>
      <c r="D1957" t="s">
        <v>117</v>
      </c>
      <c r="E1957" s="1" t="str">
        <f t="shared" si="150"/>
        <v>Andrea Martellini-Matteo Zuiani</v>
      </c>
      <c r="F1957" t="str">
        <f t="shared" si="153"/>
        <v>Won</v>
      </c>
      <c r="G1957" s="1">
        <f t="shared" si="154"/>
        <v>4</v>
      </c>
      <c r="H1957">
        <f t="shared" si="151"/>
        <v>1</v>
      </c>
      <c r="I1957" t="str">
        <f>INDEX(META!$B:$B,MATCH(B1957,META!$A:$A,0))</f>
        <v>White Weenie</v>
      </c>
      <c r="J1957" t="str">
        <f>INDEX(META!$B:$B,MATCH(D1957,META!$A:$A,0))</f>
        <v>Altar Tron</v>
      </c>
      <c r="K1957" t="str">
        <f t="shared" si="152"/>
        <v>White Weenie-Altar Tron</v>
      </c>
    </row>
    <row r="1958" spans="1:11" x14ac:dyDescent="0.3">
      <c r="A1958">
        <v>394</v>
      </c>
      <c r="B1958" t="s">
        <v>689</v>
      </c>
      <c r="C1958" t="s">
        <v>25</v>
      </c>
      <c r="D1958" t="s">
        <v>1058</v>
      </c>
      <c r="E1958" s="1" t="str">
        <f t="shared" si="150"/>
        <v>Flavio De Cicco-Alessandro Tucceri</v>
      </c>
      <c r="F1958" t="str">
        <f t="shared" si="153"/>
        <v>Won</v>
      </c>
      <c r="G1958" s="1">
        <f t="shared" si="154"/>
        <v>4</v>
      </c>
      <c r="H1958">
        <f t="shared" si="151"/>
        <v>1</v>
      </c>
      <c r="I1958" t="str">
        <f>INDEX(META!$B:$B,MATCH(B1958,META!$A:$A,0))</f>
        <v>Mono Red Synth</v>
      </c>
      <c r="J1958" t="str">
        <f>INDEX(META!$B:$B,MATCH(D1958,META!$A:$A,0))</f>
        <v>Jund Wildfire</v>
      </c>
      <c r="K1958" t="str">
        <f t="shared" si="152"/>
        <v>Mono Red Synth-Jund Wildfire</v>
      </c>
    </row>
    <row r="1959" spans="1:11" x14ac:dyDescent="0.3">
      <c r="A1959">
        <v>395</v>
      </c>
      <c r="B1959" t="s">
        <v>1087</v>
      </c>
      <c r="C1959" t="s">
        <v>26</v>
      </c>
      <c r="D1959" t="s">
        <v>195</v>
      </c>
      <c r="E1959" s="1" t="str">
        <f t="shared" si="150"/>
        <v>Davide Piccin-Massimiliano Moretti</v>
      </c>
      <c r="F1959" t="str">
        <f t="shared" si="153"/>
        <v>Lost</v>
      </c>
      <c r="G1959" s="1">
        <f t="shared" si="154"/>
        <v>4</v>
      </c>
      <c r="H1959">
        <f t="shared" si="151"/>
        <v>1</v>
      </c>
      <c r="I1959" t="str">
        <f>INDEX(META!$B:$B,MATCH(B1959,META!$A:$A,0))</f>
        <v>Gruul Monsters</v>
      </c>
      <c r="J1959" t="str">
        <f>INDEX(META!$B:$B,MATCH(D1959,META!$A:$A,0))</f>
        <v>Mono Red Dredge</v>
      </c>
      <c r="K1959" t="str">
        <f t="shared" si="152"/>
        <v>Gruul Monsters-Mono Red Dredge</v>
      </c>
    </row>
    <row r="1960" spans="1:11" x14ac:dyDescent="0.3">
      <c r="A1960">
        <v>396</v>
      </c>
      <c r="B1960" t="s">
        <v>295</v>
      </c>
      <c r="C1960" t="s">
        <v>29</v>
      </c>
      <c r="D1960" t="s">
        <v>2976</v>
      </c>
      <c r="E1960" s="1" t="str">
        <f t="shared" si="150"/>
        <v>Andrea Guidetti-Alberto Francescato</v>
      </c>
      <c r="F1960" t="str">
        <f t="shared" si="153"/>
        <v>Draw</v>
      </c>
      <c r="G1960" s="1">
        <f t="shared" si="154"/>
        <v>4</v>
      </c>
      <c r="H1960">
        <f t="shared" si="151"/>
        <v>1</v>
      </c>
      <c r="I1960" t="str">
        <f>INDEX(META!$B:$B,MATCH(B1960,META!$A:$A,0))</f>
        <v>Gardens</v>
      </c>
      <c r="J1960" t="str">
        <f>INDEX(META!$B:$B,MATCH(D1960,META!$A:$A,0))</f>
        <v>Dimir Terror</v>
      </c>
      <c r="K1960" t="str">
        <f t="shared" si="152"/>
        <v>Gardens-Dimir Terror</v>
      </c>
    </row>
    <row r="1961" spans="1:11" x14ac:dyDescent="0.3">
      <c r="A1961">
        <v>397</v>
      </c>
      <c r="B1961" t="s">
        <v>1221</v>
      </c>
      <c r="C1961" t="s">
        <v>28</v>
      </c>
      <c r="D1961" t="s">
        <v>297</v>
      </c>
      <c r="E1961" s="1" t="str">
        <f t="shared" si="150"/>
        <v>Pietro Piersanti-Tin Dinarina Mladic</v>
      </c>
      <c r="F1961" t="str">
        <f t="shared" si="153"/>
        <v>Won</v>
      </c>
      <c r="G1961" s="1">
        <f t="shared" si="154"/>
        <v>4</v>
      </c>
      <c r="H1961">
        <f t="shared" si="151"/>
        <v>1</v>
      </c>
      <c r="I1961" t="str">
        <f>INDEX(META!$B:$B,MATCH(B1961,META!$A:$A,0))</f>
        <v>X Lands Spy</v>
      </c>
      <c r="J1961" t="str">
        <f>INDEX(META!$B:$B,MATCH(D1961,META!$A:$A,0))</f>
        <v>Mono Red Synth</v>
      </c>
      <c r="K1961" t="str">
        <f t="shared" si="152"/>
        <v>X Lands Spy-Mono Red Synth</v>
      </c>
    </row>
    <row r="1962" spans="1:11" x14ac:dyDescent="0.3">
      <c r="A1962">
        <v>398</v>
      </c>
      <c r="B1962" t="s">
        <v>1265</v>
      </c>
      <c r="C1962" t="s">
        <v>27</v>
      </c>
      <c r="D1962" t="s">
        <v>417</v>
      </c>
      <c r="E1962" s="1" t="str">
        <f t="shared" si="150"/>
        <v>Jimmie Santoni-Andrea Aiolfi</v>
      </c>
      <c r="F1962" t="str">
        <f t="shared" si="153"/>
        <v>Lost</v>
      </c>
      <c r="G1962" s="1">
        <f t="shared" si="154"/>
        <v>4</v>
      </c>
      <c r="H1962">
        <f t="shared" si="151"/>
        <v>1</v>
      </c>
      <c r="I1962" t="str">
        <f>INDEX(META!$B:$B,MATCH(B1962,META!$A:$A,0))</f>
        <v>Boros Synth</v>
      </c>
      <c r="J1962" t="str">
        <f>INDEX(META!$B:$B,MATCH(D1962,META!$A:$A,0))</f>
        <v>Rakdos Madness</v>
      </c>
      <c r="K1962" t="str">
        <f t="shared" si="152"/>
        <v>Boros Synth-Rakdos Madness</v>
      </c>
    </row>
    <row r="1963" spans="1:11" x14ac:dyDescent="0.3">
      <c r="A1963">
        <v>399</v>
      </c>
      <c r="B1963" t="s">
        <v>1275</v>
      </c>
      <c r="C1963" t="s">
        <v>25</v>
      </c>
      <c r="D1963" t="s">
        <v>2302</v>
      </c>
      <c r="E1963" s="1" t="str">
        <f t="shared" si="150"/>
        <v>Riccardo Gigli-marco borgna</v>
      </c>
      <c r="F1963" t="str">
        <f t="shared" si="153"/>
        <v>Won</v>
      </c>
      <c r="G1963" s="1">
        <f t="shared" si="154"/>
        <v>4</v>
      </c>
      <c r="H1963">
        <f t="shared" si="151"/>
        <v>1</v>
      </c>
      <c r="I1963" t="str">
        <f>INDEX(META!$B:$B,MATCH(B1963,META!$A:$A,0))</f>
        <v>Mono Red Madness</v>
      </c>
      <c r="J1963" t="str">
        <f>INDEX(META!$B:$B,MATCH(D1963,META!$A:$A,0))</f>
        <v>High Tide Combo</v>
      </c>
      <c r="K1963" t="str">
        <f t="shared" si="152"/>
        <v>Mono Red Madness-High Tide Combo</v>
      </c>
    </row>
    <row r="1964" spans="1:11" x14ac:dyDescent="0.3">
      <c r="A1964">
        <v>400</v>
      </c>
      <c r="B1964" t="s">
        <v>975</v>
      </c>
      <c r="C1964" t="s">
        <v>25</v>
      </c>
      <c r="D1964" t="s">
        <v>2295</v>
      </c>
      <c r="E1964" s="1" t="str">
        <f t="shared" si="150"/>
        <v>Marco Ceredi-michele bassi</v>
      </c>
      <c r="F1964" t="str">
        <f t="shared" si="153"/>
        <v>Won</v>
      </c>
      <c r="G1964" s="1">
        <f t="shared" si="154"/>
        <v>4</v>
      </c>
      <c r="H1964">
        <f t="shared" si="151"/>
        <v>1</v>
      </c>
      <c r="I1964" t="str">
        <f>INDEX(META!$B:$B,MATCH(B1964,META!$A:$A,0))</f>
        <v>Mardu Synth</v>
      </c>
      <c r="J1964" t="str">
        <f>INDEX(META!$B:$B,MATCH(D1964,META!$A:$A,0))</f>
        <v>Gruul Monsters</v>
      </c>
      <c r="K1964" t="str">
        <f t="shared" si="152"/>
        <v>Mardu Synth-Gruul Monsters</v>
      </c>
    </row>
    <row r="1965" spans="1:11" x14ac:dyDescent="0.3">
      <c r="A1965">
        <v>401</v>
      </c>
      <c r="B1965" t="s">
        <v>399</v>
      </c>
      <c r="C1965" t="s">
        <v>28</v>
      </c>
      <c r="D1965" t="s">
        <v>1477</v>
      </c>
      <c r="E1965" s="1" t="str">
        <f t="shared" si="150"/>
        <v>matteo meccariello-Matteo Pieroni</v>
      </c>
      <c r="F1965" t="str">
        <f t="shared" si="153"/>
        <v>Won</v>
      </c>
      <c r="G1965" s="1">
        <f t="shared" si="154"/>
        <v>4</v>
      </c>
      <c r="H1965">
        <f t="shared" si="151"/>
        <v>1</v>
      </c>
      <c r="I1965" t="str">
        <f>INDEX(META!$B:$B,MATCH(B1965,META!$A:$A,0))</f>
        <v>Jund Wildfire</v>
      </c>
      <c r="J1965" t="str">
        <f>INDEX(META!$B:$B,MATCH(D1965,META!$A:$A,0))</f>
        <v>Mono Red Madness</v>
      </c>
      <c r="K1965" t="str">
        <f t="shared" si="152"/>
        <v>Jund Wildfire-Mono Red Madness</v>
      </c>
    </row>
    <row r="1966" spans="1:11" x14ac:dyDescent="0.3">
      <c r="A1966">
        <v>402</v>
      </c>
      <c r="B1966" t="s">
        <v>1475</v>
      </c>
      <c r="C1966" t="s">
        <v>29</v>
      </c>
      <c r="D1966" t="s">
        <v>1616</v>
      </c>
      <c r="E1966" s="1" t="str">
        <f t="shared" si="150"/>
        <v>Federico Marini-Alessandro Andreani</v>
      </c>
      <c r="F1966" t="str">
        <f t="shared" si="153"/>
        <v>Draw</v>
      </c>
      <c r="G1966" s="1">
        <f t="shared" si="154"/>
        <v>4</v>
      </c>
      <c r="H1966">
        <f t="shared" si="151"/>
        <v>1</v>
      </c>
      <c r="I1966" t="str">
        <f>INDEX(META!$B:$B,MATCH(B1966,META!$A:$A,0))</f>
        <v>Azorius Familiars</v>
      </c>
      <c r="J1966" t="str">
        <f>INDEX(META!$B:$B,MATCH(D1966,META!$A:$A,0))</f>
        <v>Rakdos Midrange</v>
      </c>
      <c r="K1966" t="str">
        <f t="shared" si="152"/>
        <v>Azorius Familiars-Rakdos Midrange</v>
      </c>
    </row>
    <row r="1967" spans="1:11" x14ac:dyDescent="0.3">
      <c r="A1967">
        <v>403</v>
      </c>
      <c r="B1967" t="s">
        <v>1585</v>
      </c>
      <c r="C1967" t="s">
        <v>25</v>
      </c>
      <c r="D1967" t="s">
        <v>244</v>
      </c>
      <c r="E1967" s="1" t="str">
        <f t="shared" si="150"/>
        <v>Luca Difino-Nicholas Cavanna</v>
      </c>
      <c r="F1967" t="str">
        <f t="shared" si="153"/>
        <v>Won</v>
      </c>
      <c r="G1967" s="1">
        <f t="shared" si="154"/>
        <v>4</v>
      </c>
      <c r="H1967">
        <f t="shared" si="151"/>
        <v>1</v>
      </c>
      <c r="I1967" t="str">
        <f>INDEX(META!$B:$B,MATCH(B1967,META!$A:$A,0))</f>
        <v>Gardens</v>
      </c>
      <c r="J1967" t="str">
        <f>INDEX(META!$B:$B,MATCH(D1967,META!$A:$A,0))</f>
        <v>X Lands Spy</v>
      </c>
      <c r="K1967" t="str">
        <f t="shared" si="152"/>
        <v>Gardens-X Lands Spy</v>
      </c>
    </row>
    <row r="1968" spans="1:11" x14ac:dyDescent="0.3">
      <c r="A1968">
        <v>404</v>
      </c>
      <c r="B1968" t="s">
        <v>361</v>
      </c>
      <c r="C1968" t="s">
        <v>27</v>
      </c>
      <c r="D1968" t="s">
        <v>3188</v>
      </c>
      <c r="E1968" s="1" t="str">
        <f t="shared" si="150"/>
        <v>kevin Rossi-Giulio Rizzati</v>
      </c>
      <c r="F1968" t="str">
        <f t="shared" si="153"/>
        <v>Lost</v>
      </c>
      <c r="G1968" s="1">
        <f t="shared" si="154"/>
        <v>4</v>
      </c>
      <c r="H1968">
        <f t="shared" si="151"/>
        <v>1</v>
      </c>
      <c r="I1968" t="str">
        <f>INDEX(META!$B:$B,MATCH(B1968,META!$A:$A,0))</f>
        <v>Mono Red Madness</v>
      </c>
      <c r="J1968" t="str">
        <f>INDEX(META!$B:$B,MATCH(D1968,META!$A:$A,0))</f>
        <v>Mono Blue Terror</v>
      </c>
      <c r="K1968" t="str">
        <f t="shared" si="152"/>
        <v>Mono Red Madness-Mono Blue Terror</v>
      </c>
    </row>
    <row r="1969" spans="1:11" x14ac:dyDescent="0.3">
      <c r="A1969">
        <v>405</v>
      </c>
      <c r="B1969" t="s">
        <v>216</v>
      </c>
      <c r="C1969" t="s">
        <v>25</v>
      </c>
      <c r="D1969" t="s">
        <v>2187</v>
      </c>
      <c r="E1969" s="1" t="str">
        <f t="shared" si="150"/>
        <v>Andrea Xausa-fabrizio mitruccio</v>
      </c>
      <c r="F1969" t="str">
        <f t="shared" si="153"/>
        <v>Won</v>
      </c>
      <c r="G1969" s="1">
        <f t="shared" si="154"/>
        <v>4</v>
      </c>
      <c r="H1969">
        <f t="shared" si="151"/>
        <v>1</v>
      </c>
      <c r="I1969" t="str">
        <f>INDEX(META!$B:$B,MATCH(B1969,META!$A:$A,0))</f>
        <v>X Lands Spy</v>
      </c>
      <c r="J1969" t="str">
        <f>INDEX(META!$B:$B,MATCH(D1969,META!$A:$A,0))</f>
        <v>X Lands Spy</v>
      </c>
      <c r="K1969" t="str">
        <f t="shared" si="152"/>
        <v>X Lands Spy-X Lands Spy</v>
      </c>
    </row>
    <row r="1970" spans="1:11" x14ac:dyDescent="0.3">
      <c r="A1970">
        <v>406</v>
      </c>
      <c r="B1970" t="s">
        <v>1739</v>
      </c>
      <c r="C1970" t="s">
        <v>27</v>
      </c>
      <c r="D1970" t="s">
        <v>300</v>
      </c>
      <c r="E1970" s="1" t="str">
        <f t="shared" si="150"/>
        <v>Giovanni Togni-Davide Abis</v>
      </c>
      <c r="F1970" t="str">
        <f t="shared" si="153"/>
        <v>Lost</v>
      </c>
      <c r="G1970" s="1">
        <f t="shared" si="154"/>
        <v>4</v>
      </c>
      <c r="H1970">
        <f t="shared" si="151"/>
        <v>1</v>
      </c>
      <c r="I1970" t="str">
        <f>INDEX(META!$B:$B,MATCH(B1970,META!$A:$A,0))</f>
        <v>Rakdos Madness</v>
      </c>
      <c r="J1970" t="str">
        <f>INDEX(META!$B:$B,MATCH(D1970,META!$A:$A,0))</f>
        <v>Altar Tron</v>
      </c>
      <c r="K1970" t="str">
        <f t="shared" si="152"/>
        <v>Rakdos Madness-Altar Tron</v>
      </c>
    </row>
    <row r="1971" spans="1:11" x14ac:dyDescent="0.3">
      <c r="A1971">
        <v>407</v>
      </c>
      <c r="B1971" t="s">
        <v>2967</v>
      </c>
      <c r="C1971" t="s">
        <v>27</v>
      </c>
      <c r="D1971" t="s">
        <v>187</v>
      </c>
      <c r="E1971" s="1" t="str">
        <f t="shared" si="150"/>
        <v>Simone Galimberti-Igor Fustini</v>
      </c>
      <c r="F1971" t="str">
        <f t="shared" si="153"/>
        <v>Lost</v>
      </c>
      <c r="G1971" s="1">
        <f t="shared" si="154"/>
        <v>4</v>
      </c>
      <c r="H1971">
        <f t="shared" si="151"/>
        <v>1</v>
      </c>
      <c r="I1971" t="str">
        <f>INDEX(META!$B:$B,MATCH(B1971,META!$A:$A,0))</f>
        <v>Bogles</v>
      </c>
      <c r="J1971" t="str">
        <f>INDEX(META!$B:$B,MATCH(D1971,META!$A:$A,0))</f>
        <v>Mono Blue Aggro</v>
      </c>
      <c r="K1971" t="str">
        <f t="shared" si="152"/>
        <v>Bogles-Mono Blue Aggro</v>
      </c>
    </row>
    <row r="1972" spans="1:11" x14ac:dyDescent="0.3">
      <c r="A1972">
        <v>408</v>
      </c>
      <c r="B1972" t="s">
        <v>228</v>
      </c>
      <c r="C1972" t="s">
        <v>28</v>
      </c>
      <c r="D1972" t="s">
        <v>2994</v>
      </c>
      <c r="E1972" s="1" t="str">
        <f t="shared" si="150"/>
        <v>Simone Cataldo-Enrico Ruiz</v>
      </c>
      <c r="F1972" t="str">
        <f t="shared" si="153"/>
        <v>Won</v>
      </c>
      <c r="G1972" s="1">
        <f t="shared" si="154"/>
        <v>4</v>
      </c>
      <c r="H1972">
        <f t="shared" si="151"/>
        <v>1</v>
      </c>
      <c r="I1972" t="str">
        <f>INDEX(META!$B:$B,MATCH(B1972,META!$A:$A,0))</f>
        <v>Jund Wildfire</v>
      </c>
      <c r="J1972" t="str">
        <f>INDEX(META!$B:$B,MATCH(D1972,META!$A:$A,0))</f>
        <v>Mono Red Synth</v>
      </c>
      <c r="K1972" t="str">
        <f t="shared" si="152"/>
        <v>Jund Wildfire-Mono Red Synth</v>
      </c>
    </row>
    <row r="1973" spans="1:11" x14ac:dyDescent="0.3">
      <c r="A1973">
        <v>409</v>
      </c>
      <c r="B1973" t="s">
        <v>318</v>
      </c>
      <c r="C1973" t="s">
        <v>25</v>
      </c>
      <c r="D1973" t="s">
        <v>1797</v>
      </c>
      <c r="E1973" s="1" t="str">
        <f t="shared" si="150"/>
        <v>Borna Bilandžija-francesco penone</v>
      </c>
      <c r="F1973" t="str">
        <f t="shared" si="153"/>
        <v>Won</v>
      </c>
      <c r="G1973" s="1">
        <f t="shared" si="154"/>
        <v>4</v>
      </c>
      <c r="H1973">
        <f t="shared" si="151"/>
        <v>1</v>
      </c>
      <c r="I1973" t="str">
        <f>INDEX(META!$B:$B,MATCH(B1973,META!$A:$A,0))</f>
        <v>High Tide Combo</v>
      </c>
      <c r="J1973" t="str">
        <f>INDEX(META!$B:$B,MATCH(D1973,META!$A:$A,0))</f>
        <v>Dimir Snacker</v>
      </c>
      <c r="K1973" t="str">
        <f t="shared" si="152"/>
        <v>High Tide Combo-Dimir Snacker</v>
      </c>
    </row>
    <row r="1974" spans="1:11" x14ac:dyDescent="0.3">
      <c r="A1974">
        <v>410</v>
      </c>
      <c r="B1974" t="s">
        <v>1750</v>
      </c>
      <c r="C1974" t="s">
        <v>28</v>
      </c>
      <c r="D1974" t="s">
        <v>139</v>
      </c>
      <c r="E1974" s="1" t="str">
        <f t="shared" si="150"/>
        <v>Marco Gallo-Gianpietro Romano</v>
      </c>
      <c r="F1974" t="str">
        <f t="shared" si="153"/>
        <v>Won</v>
      </c>
      <c r="G1974" s="1">
        <f t="shared" si="154"/>
        <v>4</v>
      </c>
      <c r="H1974">
        <f t="shared" si="151"/>
        <v>1</v>
      </c>
      <c r="I1974" t="str">
        <f>INDEX(META!$B:$B,MATCH(B1974,META!$A:$A,0))</f>
        <v>Gruul Ponza</v>
      </c>
      <c r="J1974" t="str">
        <f>INDEX(META!$B:$B,MATCH(D1974,META!$A:$A,0))</f>
        <v>Mono Blue Aggro</v>
      </c>
      <c r="K1974" t="str">
        <f t="shared" si="152"/>
        <v>Gruul Ponza-Mono Blue Aggro</v>
      </c>
    </row>
    <row r="1975" spans="1:11" x14ac:dyDescent="0.3">
      <c r="A1975">
        <v>411</v>
      </c>
      <c r="B1975" t="s">
        <v>1862</v>
      </c>
      <c r="C1975" t="s">
        <v>26</v>
      </c>
      <c r="D1975" t="s">
        <v>282</v>
      </c>
      <c r="E1975" s="1" t="str">
        <f t="shared" si="150"/>
        <v>Valerio Mazzarini-Claudio Ke</v>
      </c>
      <c r="F1975" t="str">
        <f t="shared" si="153"/>
        <v>Lost</v>
      </c>
      <c r="G1975" s="1">
        <f t="shared" si="154"/>
        <v>4</v>
      </c>
      <c r="H1975">
        <f t="shared" si="151"/>
        <v>1</v>
      </c>
      <c r="I1975" t="str">
        <f>INDEX(META!$B:$B,MATCH(B1975,META!$A:$A,0))</f>
        <v>Orzhov Blade</v>
      </c>
      <c r="J1975" t="str">
        <f>INDEX(META!$B:$B,MATCH(D1975,META!$A:$A,0))</f>
        <v>Dimir Terror</v>
      </c>
      <c r="K1975" t="str">
        <f t="shared" si="152"/>
        <v>Orzhov Blade-Dimir Terror</v>
      </c>
    </row>
    <row r="1976" spans="1:11" x14ac:dyDescent="0.3">
      <c r="A1976">
        <v>412</v>
      </c>
      <c r="B1976" t="s">
        <v>1925</v>
      </c>
      <c r="C1976" t="s">
        <v>25</v>
      </c>
      <c r="D1976" t="s">
        <v>121</v>
      </c>
      <c r="E1976" s="1" t="str">
        <f t="shared" si="150"/>
        <v>Riccardo Bucchi-Fabio Romagnoli</v>
      </c>
      <c r="F1976" t="str">
        <f t="shared" si="153"/>
        <v>Won</v>
      </c>
      <c r="G1976" s="1">
        <f t="shared" si="154"/>
        <v>4</v>
      </c>
      <c r="H1976">
        <f t="shared" si="151"/>
        <v>1</v>
      </c>
      <c r="I1976" t="str">
        <f>INDEX(META!$B:$B,MATCH(B1976,META!$A:$A,0))</f>
        <v>Gruul Monsters</v>
      </c>
      <c r="J1976" t="str">
        <f>INDEX(META!$B:$B,MATCH(D1976,META!$A:$A,0))</f>
        <v>Jund Wildfire</v>
      </c>
      <c r="K1976" t="str">
        <f t="shared" si="152"/>
        <v>Gruul Monsters-Jund Wildfire</v>
      </c>
    </row>
    <row r="1977" spans="1:11" x14ac:dyDescent="0.3">
      <c r="A1977">
        <v>413</v>
      </c>
      <c r="B1977" t="s">
        <v>358</v>
      </c>
      <c r="C1977" t="s">
        <v>28</v>
      </c>
      <c r="D1977" t="s">
        <v>191</v>
      </c>
      <c r="E1977" s="1" t="str">
        <f t="shared" si="150"/>
        <v>Marcello Pasqualini-Diego Panetto</v>
      </c>
      <c r="F1977" t="str">
        <f t="shared" si="153"/>
        <v>Won</v>
      </c>
      <c r="G1977" s="1">
        <f t="shared" si="154"/>
        <v>4</v>
      </c>
      <c r="H1977">
        <f t="shared" si="151"/>
        <v>1</v>
      </c>
      <c r="I1977" t="str">
        <f>INDEX(META!$B:$B,MATCH(B1977,META!$A:$A,0))</f>
        <v>Gardens</v>
      </c>
      <c r="J1977" t="str">
        <f>INDEX(META!$B:$B,MATCH(D1977,META!$A:$A,0))</f>
        <v>Gardens</v>
      </c>
      <c r="K1977" t="str">
        <f t="shared" si="152"/>
        <v>Gardens-Gardens</v>
      </c>
    </row>
    <row r="1978" spans="1:11" x14ac:dyDescent="0.3">
      <c r="A1978">
        <v>414</v>
      </c>
      <c r="B1978" t="s">
        <v>1989</v>
      </c>
      <c r="C1978" t="s">
        <v>25</v>
      </c>
      <c r="D1978" t="s">
        <v>193</v>
      </c>
      <c r="E1978" s="1" t="str">
        <f t="shared" si="150"/>
        <v>Francesco Caiazzo-Enrico Boscaro</v>
      </c>
      <c r="F1978" t="str">
        <f t="shared" si="153"/>
        <v>Won</v>
      </c>
      <c r="G1978" s="1">
        <f t="shared" si="154"/>
        <v>4</v>
      </c>
      <c r="H1978">
        <f t="shared" si="151"/>
        <v>1</v>
      </c>
      <c r="I1978" t="str">
        <f>INDEX(META!$B:$B,MATCH(B1978,META!$A:$A,0))</f>
        <v>Mono Red Synth</v>
      </c>
      <c r="J1978" t="str">
        <f>INDEX(META!$B:$B,MATCH(D1978,META!$A:$A,0))</f>
        <v>Jeskai Ephemerate</v>
      </c>
      <c r="K1978" t="str">
        <f t="shared" si="152"/>
        <v>Mono Red Synth-Jeskai Ephemerate</v>
      </c>
    </row>
    <row r="1979" spans="1:11" x14ac:dyDescent="0.3">
      <c r="A1979">
        <v>415</v>
      </c>
      <c r="B1979" t="s">
        <v>1678</v>
      </c>
      <c r="C1979" t="s">
        <v>31</v>
      </c>
      <c r="D1979" t="s">
        <v>2068</v>
      </c>
      <c r="E1979" s="1" t="str">
        <f t="shared" si="150"/>
        <v>Alessio Turchi-Paolo Ferri</v>
      </c>
      <c r="F1979" t="str">
        <f t="shared" si="153"/>
        <v>Won</v>
      </c>
      <c r="G1979" s="1">
        <f t="shared" si="154"/>
        <v>4</v>
      </c>
      <c r="H1979">
        <f t="shared" si="151"/>
        <v>1</v>
      </c>
      <c r="I1979" t="str">
        <f>INDEX(META!$B:$B,MATCH(B1979,META!$A:$A,0))</f>
        <v>Jund Wildfire</v>
      </c>
      <c r="J1979" t="str">
        <f>INDEX(META!$B:$B,MATCH(D1979,META!$A:$A,0))</f>
        <v>Monsters Tron</v>
      </c>
      <c r="K1979" t="str">
        <f t="shared" si="152"/>
        <v>Jund Wildfire-Monsters Tron</v>
      </c>
    </row>
    <row r="1980" spans="1:11" x14ac:dyDescent="0.3">
      <c r="A1980">
        <v>416</v>
      </c>
      <c r="B1980" t="s">
        <v>2078</v>
      </c>
      <c r="C1980" t="s">
        <v>26</v>
      </c>
      <c r="D1980" t="s">
        <v>1992</v>
      </c>
      <c r="E1980" s="1" t="str">
        <f t="shared" si="150"/>
        <v>Silvio Araldo-Juri Landi</v>
      </c>
      <c r="F1980" t="str">
        <f t="shared" si="153"/>
        <v>Lost</v>
      </c>
      <c r="G1980" s="1">
        <f t="shared" si="154"/>
        <v>4</v>
      </c>
      <c r="H1980">
        <f t="shared" si="151"/>
        <v>1</v>
      </c>
      <c r="I1980" t="str">
        <f>INDEX(META!$B:$B,MATCH(B1980,META!$A:$A,0))</f>
        <v>X Lands Spy</v>
      </c>
      <c r="J1980" t="str">
        <f>INDEX(META!$B:$B,MATCH(D1980,META!$A:$A,0))</f>
        <v>Mono Red Madness</v>
      </c>
      <c r="K1980" t="str">
        <f t="shared" si="152"/>
        <v>X Lands Spy-Mono Red Madness</v>
      </c>
    </row>
    <row r="1981" spans="1:11" x14ac:dyDescent="0.3">
      <c r="A1981">
        <v>417</v>
      </c>
      <c r="B1981" t="s">
        <v>3243</v>
      </c>
      <c r="C1981" t="s">
        <v>25</v>
      </c>
      <c r="D1981" t="s">
        <v>2150</v>
      </c>
      <c r="E1981" s="1" t="str">
        <f t="shared" si="150"/>
        <v>Adrian Gabriel Reyes-Romain Hugon</v>
      </c>
      <c r="F1981" t="str">
        <f t="shared" si="153"/>
        <v>Won</v>
      </c>
      <c r="G1981" s="1">
        <f t="shared" si="154"/>
        <v>4</v>
      </c>
      <c r="H1981">
        <f t="shared" si="151"/>
        <v>1</v>
      </c>
      <c r="I1981" t="str">
        <f>INDEX(META!$B:$B,MATCH(B1981,META!$A:$A,0))</f>
        <v>Izzet Terror</v>
      </c>
      <c r="J1981" t="str">
        <f>INDEX(META!$B:$B,MATCH(D1981,META!$A:$A,0))</f>
        <v>Flicker Tron</v>
      </c>
      <c r="K1981" t="str">
        <f t="shared" si="152"/>
        <v>Izzet Terror-Flicker Tron</v>
      </c>
    </row>
    <row r="1982" spans="1:11" x14ac:dyDescent="0.3">
      <c r="A1982">
        <v>418</v>
      </c>
      <c r="B1982" t="s">
        <v>2135</v>
      </c>
      <c r="C1982" t="s">
        <v>26</v>
      </c>
      <c r="D1982" t="s">
        <v>1930</v>
      </c>
      <c r="E1982" s="1" t="str">
        <f t="shared" si="150"/>
        <v>Roberto Debenedetti-Alessandro Privitera</v>
      </c>
      <c r="F1982" t="str">
        <f t="shared" si="153"/>
        <v>Lost</v>
      </c>
      <c r="G1982" s="1">
        <f t="shared" si="154"/>
        <v>4</v>
      </c>
      <c r="H1982">
        <f t="shared" si="151"/>
        <v>1</v>
      </c>
      <c r="I1982" t="str">
        <f>INDEX(META!$B:$B,MATCH(B1982,META!$A:$A,0))</f>
        <v>Rakdos Madness</v>
      </c>
      <c r="J1982" t="str">
        <f>INDEX(META!$B:$B,MATCH(D1982,META!$A:$A,0))</f>
        <v>White Weenie</v>
      </c>
      <c r="K1982" t="str">
        <f t="shared" si="152"/>
        <v>Rakdos Madness-White Weenie</v>
      </c>
    </row>
    <row r="1983" spans="1:11" x14ac:dyDescent="0.3">
      <c r="A1983">
        <v>419</v>
      </c>
      <c r="B1983" t="s">
        <v>136</v>
      </c>
      <c r="C1983" t="s">
        <v>28</v>
      </c>
      <c r="D1983" t="s">
        <v>2147</v>
      </c>
      <c r="E1983" s="1" t="str">
        <f t="shared" si="150"/>
        <v>Gianluca Costantino-Tommaso Stomaci</v>
      </c>
      <c r="F1983" t="str">
        <f t="shared" si="153"/>
        <v>Won</v>
      </c>
      <c r="G1983" s="1">
        <f t="shared" si="154"/>
        <v>4</v>
      </c>
      <c r="H1983">
        <f t="shared" si="151"/>
        <v>1</v>
      </c>
      <c r="I1983" t="str">
        <f>INDEX(META!$B:$B,MATCH(B1983,META!$A:$A,0))</f>
        <v>Rakdos Madness</v>
      </c>
      <c r="J1983" t="str">
        <f>INDEX(META!$B:$B,MATCH(D1983,META!$A:$A,0))</f>
        <v>Dimir Terror</v>
      </c>
      <c r="K1983" t="str">
        <f t="shared" si="152"/>
        <v>Rakdos Madness-Dimir Terror</v>
      </c>
    </row>
    <row r="1984" spans="1:11" x14ac:dyDescent="0.3">
      <c r="A1984">
        <v>420</v>
      </c>
      <c r="B1984" t="s">
        <v>2249</v>
      </c>
      <c r="C1984" t="s">
        <v>28</v>
      </c>
      <c r="D1984" t="s">
        <v>632</v>
      </c>
      <c r="E1984" s="1" t="str">
        <f t="shared" si="150"/>
        <v>Leonardo Poleggi-Chloe Truffaz</v>
      </c>
      <c r="F1984" t="str">
        <f t="shared" si="153"/>
        <v>Won</v>
      </c>
      <c r="G1984" s="1">
        <f t="shared" si="154"/>
        <v>4</v>
      </c>
      <c r="H1984">
        <f t="shared" si="151"/>
        <v>1</v>
      </c>
      <c r="I1984" t="str">
        <f>INDEX(META!$B:$B,MATCH(B1984,META!$A:$A,0))</f>
        <v>Rakdos Madness</v>
      </c>
      <c r="J1984" t="str">
        <f>INDEX(META!$B:$B,MATCH(D1984,META!$A:$A,0))</f>
        <v>White Weenie</v>
      </c>
      <c r="K1984" t="str">
        <f t="shared" si="152"/>
        <v>Rakdos Madness-White Weenie</v>
      </c>
    </row>
    <row r="1985" spans="1:11" x14ac:dyDescent="0.3">
      <c r="A1985">
        <v>421</v>
      </c>
      <c r="B1985" t="s">
        <v>2973</v>
      </c>
      <c r="C1985" t="s">
        <v>27</v>
      </c>
      <c r="D1985" t="s">
        <v>2245</v>
      </c>
      <c r="E1985" s="1" t="str">
        <f t="shared" ref="E1985:E2048" si="155">B1985&amp;"-"&amp;D1985</f>
        <v>Claudio Fragolini-Diego Massari</v>
      </c>
      <c r="F1985" t="str">
        <f t="shared" si="153"/>
        <v>Lost</v>
      </c>
      <c r="G1985" s="1">
        <f t="shared" si="154"/>
        <v>4</v>
      </c>
      <c r="H1985">
        <f t="shared" si="151"/>
        <v>1</v>
      </c>
      <c r="I1985" t="str">
        <f>INDEX(META!$B:$B,MATCH(B1985,META!$A:$A,0))</f>
        <v>Mono Blue Terror</v>
      </c>
      <c r="J1985" t="str">
        <f>INDEX(META!$B:$B,MATCH(D1985,META!$A:$A,0))</f>
        <v>Jund Wildfire</v>
      </c>
      <c r="K1985" t="str">
        <f t="shared" si="152"/>
        <v>Mono Blue Terror-Jund Wildfire</v>
      </c>
    </row>
    <row r="1986" spans="1:11" x14ac:dyDescent="0.3">
      <c r="A1986">
        <v>422</v>
      </c>
      <c r="B1986" t="s">
        <v>144</v>
      </c>
      <c r="C1986" t="s">
        <v>25</v>
      </c>
      <c r="D1986" t="s">
        <v>2950</v>
      </c>
      <c r="E1986" s="1" t="str">
        <f t="shared" si="155"/>
        <v>Stefano Giordano-alessandro rossi</v>
      </c>
      <c r="F1986" t="str">
        <f t="shared" si="153"/>
        <v>Won</v>
      </c>
      <c r="G1986" s="1">
        <f t="shared" si="154"/>
        <v>4</v>
      </c>
      <c r="H1986">
        <f t="shared" ref="H1986:H2049" si="156">AND(I1986&gt;0,J1986&gt;0)*1</f>
        <v>1</v>
      </c>
      <c r="I1986" t="str">
        <f>INDEX(META!$B:$B,MATCH(B1986,META!$A:$A,0))</f>
        <v>Mono Red Synth</v>
      </c>
      <c r="J1986" t="str">
        <f>INDEX(META!$B:$B,MATCH(D1986,META!$A:$A,0))</f>
        <v>Gardens</v>
      </c>
      <c r="K1986" t="str">
        <f t="shared" ref="K1986:K2049" si="157">I1986&amp;"-"&amp;J1986</f>
        <v>Mono Red Synth-Gardens</v>
      </c>
    </row>
    <row r="1987" spans="1:11" x14ac:dyDescent="0.3">
      <c r="A1987">
        <v>423</v>
      </c>
      <c r="B1987" t="s">
        <v>2958</v>
      </c>
      <c r="C1987" t="s">
        <v>27</v>
      </c>
      <c r="D1987" t="s">
        <v>142</v>
      </c>
      <c r="E1987" s="1" t="str">
        <f t="shared" si="155"/>
        <v>Andrea Stelitano-Giacomo Luchetti</v>
      </c>
      <c r="F1987" t="str">
        <f t="shared" ref="F1987:F2050" si="158">_xlfn.TEXTBEFORE(C1987," ")</f>
        <v>Lost</v>
      </c>
      <c r="G1987" s="1">
        <f t="shared" ref="G1987:G2050" si="159">IF(A1987&gt;=A1986,G1986,G1986+1)</f>
        <v>4</v>
      </c>
      <c r="H1987">
        <f t="shared" si="156"/>
        <v>1</v>
      </c>
      <c r="I1987" t="str">
        <f>INDEX(META!$B:$B,MATCH(B1987,META!$A:$A,0))</f>
        <v>Jund Wildfire</v>
      </c>
      <c r="J1987" t="str">
        <f>INDEX(META!$B:$B,MATCH(D1987,META!$A:$A,0))</f>
        <v>Jund Wildfire</v>
      </c>
      <c r="K1987" t="str">
        <f t="shared" si="157"/>
        <v>Jund Wildfire-Jund Wildfire</v>
      </c>
    </row>
    <row r="1988" spans="1:11" x14ac:dyDescent="0.3">
      <c r="A1988">
        <v>424</v>
      </c>
      <c r="B1988" t="s">
        <v>2257</v>
      </c>
      <c r="C1988" t="s">
        <v>26</v>
      </c>
      <c r="D1988" t="s">
        <v>271</v>
      </c>
      <c r="E1988" s="1" t="str">
        <f t="shared" si="155"/>
        <v>Alejandro Bargues Raga-Tommaso Palagonia</v>
      </c>
      <c r="F1988" t="str">
        <f t="shared" si="158"/>
        <v>Lost</v>
      </c>
      <c r="G1988" s="1">
        <f t="shared" si="159"/>
        <v>4</v>
      </c>
      <c r="H1988">
        <f t="shared" si="156"/>
        <v>1</v>
      </c>
      <c r="I1988" t="str">
        <f>INDEX(META!$B:$B,MATCH(B1988,META!$A:$A,0))</f>
        <v>White Weenie</v>
      </c>
      <c r="J1988" t="str">
        <f>INDEX(META!$B:$B,MATCH(D1988,META!$A:$A,0))</f>
        <v>Esper Ephemerate</v>
      </c>
      <c r="K1988" t="str">
        <f t="shared" si="157"/>
        <v>White Weenie-Esper Ephemerate</v>
      </c>
    </row>
    <row r="1989" spans="1:11" x14ac:dyDescent="0.3">
      <c r="A1989">
        <v>425</v>
      </c>
      <c r="B1989" t="s">
        <v>2911</v>
      </c>
      <c r="C1989" t="s">
        <v>27</v>
      </c>
      <c r="D1989" t="s">
        <v>2930</v>
      </c>
      <c r="E1989" s="1" t="str">
        <f t="shared" si="155"/>
        <v>Matteo Di Gangi-Davide Santoro</v>
      </c>
      <c r="F1989" t="str">
        <f t="shared" si="158"/>
        <v>Lost</v>
      </c>
      <c r="G1989" s="1">
        <f t="shared" si="159"/>
        <v>4</v>
      </c>
      <c r="H1989">
        <f t="shared" si="156"/>
        <v>1</v>
      </c>
      <c r="I1989" t="str">
        <f>INDEX(META!$B:$B,MATCH(B1989,META!$A:$A,0))</f>
        <v>Mono Blue Aggro</v>
      </c>
      <c r="J1989" t="str">
        <f>INDEX(META!$B:$B,MATCH(D1989,META!$A:$A,0))</f>
        <v>White Weenie</v>
      </c>
      <c r="K1989" t="str">
        <f t="shared" si="157"/>
        <v>Mono Blue Aggro-White Weenie</v>
      </c>
    </row>
    <row r="1990" spans="1:11" x14ac:dyDescent="0.3">
      <c r="A1990">
        <v>426</v>
      </c>
      <c r="B1990" t="s">
        <v>2581</v>
      </c>
      <c r="C1990" t="s">
        <v>26</v>
      </c>
      <c r="D1990" t="s">
        <v>266</v>
      </c>
      <c r="E1990" s="1" t="str">
        <f t="shared" si="155"/>
        <v>Themis Petropoulos-Edoardo Pastore</v>
      </c>
      <c r="F1990" t="str">
        <f t="shared" si="158"/>
        <v>Lost</v>
      </c>
      <c r="G1990" s="1">
        <f t="shared" si="159"/>
        <v>4</v>
      </c>
      <c r="H1990">
        <f t="shared" si="156"/>
        <v>1</v>
      </c>
      <c r="I1990" t="str">
        <f>INDEX(META!$B:$B,MATCH(B1990,META!$A:$A,0))</f>
        <v>Mono Blue Terror</v>
      </c>
      <c r="J1990" t="str">
        <f>INDEX(META!$B:$B,MATCH(D1990,META!$A:$A,0))</f>
        <v>Mono Red Synth</v>
      </c>
      <c r="K1990" t="str">
        <f t="shared" si="157"/>
        <v>Mono Blue Terror-Mono Red Synth</v>
      </c>
    </row>
    <row r="1991" spans="1:11" x14ac:dyDescent="0.3">
      <c r="A1991">
        <v>427</v>
      </c>
      <c r="B1991" t="s">
        <v>444</v>
      </c>
      <c r="C1991" t="s">
        <v>26</v>
      </c>
      <c r="D1991" t="s">
        <v>2675</v>
      </c>
      <c r="E1991" s="1" t="str">
        <f t="shared" si="155"/>
        <v>Andrea Mapelli-Cristian ridolfi</v>
      </c>
      <c r="F1991" t="str">
        <f t="shared" si="158"/>
        <v>Lost</v>
      </c>
      <c r="G1991" s="1">
        <f t="shared" si="159"/>
        <v>4</v>
      </c>
      <c r="H1991">
        <f t="shared" si="156"/>
        <v>1</v>
      </c>
      <c r="I1991" t="str">
        <f>INDEX(META!$B:$B,MATCH(B1991,META!$A:$A,0))</f>
        <v>Rakdos Madness</v>
      </c>
      <c r="J1991" t="str">
        <f>INDEX(META!$B:$B,MATCH(D1991,META!$A:$A,0))</f>
        <v>Mono Red Madness</v>
      </c>
      <c r="K1991" t="str">
        <f t="shared" si="157"/>
        <v>Rakdos Madness-Mono Red Madness</v>
      </c>
    </row>
    <row r="1992" spans="1:11" x14ac:dyDescent="0.3">
      <c r="A1992">
        <v>428</v>
      </c>
      <c r="B1992" t="s">
        <v>2829</v>
      </c>
      <c r="C1992" t="s">
        <v>27</v>
      </c>
      <c r="D1992" t="s">
        <v>226</v>
      </c>
      <c r="E1992" s="1" t="str">
        <f t="shared" si="155"/>
        <v>Rohan Banks-Hawley-Enrico Merlin</v>
      </c>
      <c r="F1992" t="str">
        <f t="shared" si="158"/>
        <v>Lost</v>
      </c>
      <c r="G1992" s="1">
        <f t="shared" si="159"/>
        <v>4</v>
      </c>
      <c r="H1992">
        <f t="shared" si="156"/>
        <v>1</v>
      </c>
      <c r="I1992" t="str">
        <f>INDEX(META!$B:$B,MATCH(B1992,META!$A:$A,0))</f>
        <v>Rakdos Madness</v>
      </c>
      <c r="J1992" t="str">
        <f>INDEX(META!$B:$B,MATCH(D1992,META!$A:$A,0))</f>
        <v>Fangren Tron</v>
      </c>
      <c r="K1992" t="str">
        <f t="shared" si="157"/>
        <v>Rakdos Madness-Fangren Tron</v>
      </c>
    </row>
    <row r="1993" spans="1:11" x14ac:dyDescent="0.3">
      <c r="A1993">
        <v>429</v>
      </c>
      <c r="B1993" t="s">
        <v>2660</v>
      </c>
      <c r="C1993" t="s">
        <v>25</v>
      </c>
      <c r="D1993" t="s">
        <v>1441</v>
      </c>
      <c r="E1993" s="1" t="str">
        <f t="shared" si="155"/>
        <v>Lorenzo Traversa-Vincent Moulin</v>
      </c>
      <c r="F1993" t="str">
        <f t="shared" si="158"/>
        <v>Won</v>
      </c>
      <c r="G1993" s="1">
        <f t="shared" si="159"/>
        <v>4</v>
      </c>
      <c r="H1993">
        <f t="shared" si="156"/>
        <v>1</v>
      </c>
      <c r="I1993" t="str">
        <f>INDEX(META!$B:$B,MATCH(B1993,META!$A:$A,0))</f>
        <v>Gruul Monsters</v>
      </c>
      <c r="J1993" t="str">
        <f>INDEX(META!$B:$B,MATCH(D1993,META!$A:$A,0))</f>
        <v>Gardens</v>
      </c>
      <c r="K1993" t="str">
        <f t="shared" si="157"/>
        <v>Gruul Monsters-Gardens</v>
      </c>
    </row>
    <row r="1994" spans="1:11" x14ac:dyDescent="0.3">
      <c r="A1994">
        <v>430</v>
      </c>
      <c r="B1994" t="s">
        <v>2631</v>
      </c>
      <c r="C1994" t="s">
        <v>27</v>
      </c>
      <c r="D1994" t="s">
        <v>766</v>
      </c>
      <c r="E1994" s="1" t="str">
        <f t="shared" si="155"/>
        <v>Robert Luther-Riccardo Oliviero</v>
      </c>
      <c r="F1994" t="str">
        <f t="shared" si="158"/>
        <v>Lost</v>
      </c>
      <c r="G1994" s="1">
        <f t="shared" si="159"/>
        <v>4</v>
      </c>
      <c r="H1994">
        <f t="shared" si="156"/>
        <v>1</v>
      </c>
      <c r="I1994" t="str">
        <f>INDEX(META!$B:$B,MATCH(B1994,META!$A:$A,0))</f>
        <v>Jund Wildfire</v>
      </c>
      <c r="J1994" t="str">
        <f>INDEX(META!$B:$B,MATCH(D1994,META!$A:$A,0))</f>
        <v>Mono Red Synth</v>
      </c>
      <c r="K1994" t="str">
        <f t="shared" si="157"/>
        <v>Jund Wildfire-Mono Red Synth</v>
      </c>
    </row>
    <row r="1995" spans="1:11" x14ac:dyDescent="0.3">
      <c r="A1995">
        <v>431</v>
      </c>
      <c r="B1995" t="s">
        <v>84</v>
      </c>
      <c r="C1995" t="s">
        <v>25</v>
      </c>
      <c r="D1995" t="s">
        <v>3074</v>
      </c>
      <c r="E1995" s="1" t="str">
        <f t="shared" si="155"/>
        <v>Massimo Capecchi-Luca Quieti</v>
      </c>
      <c r="F1995" t="str">
        <f t="shared" si="158"/>
        <v>Won</v>
      </c>
      <c r="G1995" s="1">
        <f t="shared" si="159"/>
        <v>4</v>
      </c>
      <c r="H1995">
        <f t="shared" si="156"/>
        <v>1</v>
      </c>
      <c r="I1995" t="str">
        <f>INDEX(META!$B:$B,MATCH(B1995,META!$A:$A,0))</f>
        <v>Bogles</v>
      </c>
      <c r="J1995" t="str">
        <f>INDEX(META!$B:$B,MATCH(D1995,META!$A:$A,0))</f>
        <v>Jund Wildfire</v>
      </c>
      <c r="K1995" t="str">
        <f t="shared" si="157"/>
        <v>Bogles-Jund Wildfire</v>
      </c>
    </row>
    <row r="1996" spans="1:11" x14ac:dyDescent="0.3">
      <c r="A1996">
        <v>432</v>
      </c>
      <c r="B1996" t="s">
        <v>326</v>
      </c>
      <c r="C1996" t="s">
        <v>26</v>
      </c>
      <c r="D1996" t="s">
        <v>2468</v>
      </c>
      <c r="E1996" s="1" t="str">
        <f t="shared" si="155"/>
        <v>Gabriele Tomasso-Ivan Blinkov</v>
      </c>
      <c r="F1996" t="str">
        <f t="shared" si="158"/>
        <v>Lost</v>
      </c>
      <c r="G1996" s="1">
        <f t="shared" si="159"/>
        <v>4</v>
      </c>
      <c r="H1996">
        <f t="shared" si="156"/>
        <v>1</v>
      </c>
      <c r="I1996" t="str">
        <f>INDEX(META!$B:$B,MATCH(B1996,META!$A:$A,0))</f>
        <v>Jund Wildfire</v>
      </c>
      <c r="J1996" t="str">
        <f>INDEX(META!$B:$B,MATCH(D1996,META!$A:$A,0))</f>
        <v>Mono Blue Aggro</v>
      </c>
      <c r="K1996" t="str">
        <f t="shared" si="157"/>
        <v>Jund Wildfire-Mono Blue Aggro</v>
      </c>
    </row>
    <row r="1997" spans="1:11" x14ac:dyDescent="0.3">
      <c r="A1997">
        <v>433</v>
      </c>
      <c r="B1997" t="s">
        <v>1072</v>
      </c>
      <c r="C1997" t="s">
        <v>26</v>
      </c>
      <c r="D1997" t="s">
        <v>2431</v>
      </c>
      <c r="E1997" s="1" t="str">
        <f t="shared" si="155"/>
        <v>Gianmarco Parolin-Fabio Rossini</v>
      </c>
      <c r="F1997" t="str">
        <f t="shared" si="158"/>
        <v>Lost</v>
      </c>
      <c r="G1997" s="1">
        <f t="shared" si="159"/>
        <v>4</v>
      </c>
      <c r="H1997">
        <f t="shared" si="156"/>
        <v>1</v>
      </c>
      <c r="I1997" t="str">
        <f>INDEX(META!$B:$B,MATCH(B1997,META!$A:$A,0))</f>
        <v>Jund Wildfire</v>
      </c>
      <c r="J1997" t="str">
        <f>INDEX(META!$B:$B,MATCH(D1997,META!$A:$A,0))</f>
        <v>Mono Red Synth</v>
      </c>
      <c r="K1997" t="str">
        <f t="shared" si="157"/>
        <v>Jund Wildfire-Mono Red Synth</v>
      </c>
    </row>
    <row r="1998" spans="1:11" x14ac:dyDescent="0.3">
      <c r="A1998">
        <v>434</v>
      </c>
      <c r="B1998" t="s">
        <v>273</v>
      </c>
      <c r="C1998" t="s">
        <v>27</v>
      </c>
      <c r="D1998" t="s">
        <v>2403</v>
      </c>
      <c r="E1998" s="1" t="str">
        <f t="shared" si="155"/>
        <v>Marcello Tomasina-Davide Caracciolo</v>
      </c>
      <c r="F1998" t="str">
        <f t="shared" si="158"/>
        <v>Lost</v>
      </c>
      <c r="G1998" s="1">
        <f t="shared" si="159"/>
        <v>4</v>
      </c>
      <c r="H1998">
        <f t="shared" si="156"/>
        <v>1</v>
      </c>
      <c r="I1998" t="str">
        <f>INDEX(META!$B:$B,MATCH(B1998,META!$A:$A,0))</f>
        <v>Gardens</v>
      </c>
      <c r="J1998" t="str">
        <f>INDEX(META!$B:$B,MATCH(D1998,META!$A:$A,0))</f>
        <v>Rakdos Madness</v>
      </c>
      <c r="K1998" t="str">
        <f t="shared" si="157"/>
        <v>Gardens-Rakdos Madness</v>
      </c>
    </row>
    <row r="1999" spans="1:11" x14ac:dyDescent="0.3">
      <c r="A1999">
        <v>435</v>
      </c>
      <c r="B1999" t="s">
        <v>2394</v>
      </c>
      <c r="C1999" t="s">
        <v>26</v>
      </c>
      <c r="D1999" t="s">
        <v>1371</v>
      </c>
      <c r="E1999" s="1" t="str">
        <f t="shared" si="155"/>
        <v>Federico Sargenti-Killian Stefanini</v>
      </c>
      <c r="F1999" t="str">
        <f t="shared" si="158"/>
        <v>Lost</v>
      </c>
      <c r="G1999" s="1">
        <f t="shared" si="159"/>
        <v>4</v>
      </c>
      <c r="H1999">
        <f t="shared" si="156"/>
        <v>1</v>
      </c>
      <c r="I1999" t="str">
        <f>INDEX(META!$B:$B,MATCH(B1999,META!$A:$A,0))</f>
        <v>Mono Blue Aggro</v>
      </c>
      <c r="J1999" t="str">
        <f>INDEX(META!$B:$B,MATCH(D1999,META!$A:$A,0))</f>
        <v>Elves</v>
      </c>
      <c r="K1999" t="str">
        <f t="shared" si="157"/>
        <v>Mono Blue Aggro-Elves</v>
      </c>
    </row>
    <row r="2000" spans="1:11" x14ac:dyDescent="0.3">
      <c r="A2000">
        <v>436</v>
      </c>
      <c r="B2000" t="s">
        <v>619</v>
      </c>
      <c r="C2000" t="s">
        <v>26</v>
      </c>
      <c r="D2000" t="s">
        <v>3116</v>
      </c>
      <c r="E2000" s="1" t="str">
        <f t="shared" si="155"/>
        <v>Lorenzo Romanò-Federico Luglio</v>
      </c>
      <c r="F2000" t="str">
        <f t="shared" si="158"/>
        <v>Lost</v>
      </c>
      <c r="G2000" s="1">
        <f t="shared" si="159"/>
        <v>4</v>
      </c>
      <c r="H2000">
        <f t="shared" si="156"/>
        <v>1</v>
      </c>
      <c r="I2000" t="str">
        <f>INDEX(META!$B:$B,MATCH(B2000,META!$A:$A,0))</f>
        <v>Mono Blue Aggro</v>
      </c>
      <c r="J2000" t="str">
        <f>INDEX(META!$B:$B,MATCH(D2000,META!$A:$A,0))</f>
        <v>Elves</v>
      </c>
      <c r="K2000" t="str">
        <f t="shared" si="157"/>
        <v>Mono Blue Aggro-Elves</v>
      </c>
    </row>
    <row r="2001" spans="1:11" x14ac:dyDescent="0.3">
      <c r="A2001">
        <v>437</v>
      </c>
      <c r="B2001" t="s">
        <v>2462</v>
      </c>
      <c r="C2001" t="s">
        <v>26</v>
      </c>
      <c r="D2001" t="s">
        <v>148</v>
      </c>
      <c r="E2001" s="1" t="str">
        <f t="shared" si="155"/>
        <v>Christian Zoli-Davide Rapacciuolo</v>
      </c>
      <c r="F2001" t="str">
        <f t="shared" si="158"/>
        <v>Lost</v>
      </c>
      <c r="G2001" s="1">
        <f t="shared" si="159"/>
        <v>4</v>
      </c>
      <c r="H2001">
        <f t="shared" si="156"/>
        <v>1</v>
      </c>
      <c r="I2001" t="str">
        <f>INDEX(META!$B:$B,MATCH(B2001,META!$A:$A,0))</f>
        <v>Dimir Control</v>
      </c>
      <c r="J2001" t="str">
        <f>INDEX(META!$B:$B,MATCH(D2001,META!$A:$A,0))</f>
        <v>Rakdos Madness</v>
      </c>
      <c r="K2001" t="str">
        <f t="shared" si="157"/>
        <v>Dimir Control-Rakdos Madness</v>
      </c>
    </row>
    <row r="2002" spans="1:11" x14ac:dyDescent="0.3">
      <c r="A2002">
        <v>438</v>
      </c>
      <c r="B2002" t="s">
        <v>2806</v>
      </c>
      <c r="C2002" t="s">
        <v>26</v>
      </c>
      <c r="D2002" t="s">
        <v>3088</v>
      </c>
      <c r="E2002" s="1" t="str">
        <f t="shared" si="155"/>
        <v>Nicholas Cirinesi-Enea Di Bartolo</v>
      </c>
      <c r="F2002" t="str">
        <f t="shared" si="158"/>
        <v>Lost</v>
      </c>
      <c r="G2002" s="1">
        <f t="shared" si="159"/>
        <v>4</v>
      </c>
      <c r="H2002">
        <f t="shared" si="156"/>
        <v>1</v>
      </c>
      <c r="I2002" t="str">
        <f>INDEX(META!$B:$B,MATCH(B2002,META!$A:$A,0))</f>
        <v>Mono Blue Aggro</v>
      </c>
      <c r="J2002" t="str">
        <f>INDEX(META!$B:$B,MATCH(D2002,META!$A:$A,0))</f>
        <v>Mono Blue Aggro</v>
      </c>
      <c r="K2002" t="str">
        <f t="shared" si="157"/>
        <v>Mono Blue Aggro-Mono Blue Aggro</v>
      </c>
    </row>
    <row r="2003" spans="1:11" x14ac:dyDescent="0.3">
      <c r="A2003">
        <v>439</v>
      </c>
      <c r="B2003" t="s">
        <v>3227</v>
      </c>
      <c r="C2003" t="s">
        <v>27</v>
      </c>
      <c r="D2003" t="s">
        <v>2326</v>
      </c>
      <c r="E2003" s="1" t="str">
        <f t="shared" si="155"/>
        <v>Antonio Consorti-Edoardo Cordella</v>
      </c>
      <c r="F2003" t="str">
        <f t="shared" si="158"/>
        <v>Lost</v>
      </c>
      <c r="G2003" s="1">
        <f t="shared" si="159"/>
        <v>4</v>
      </c>
      <c r="H2003">
        <f t="shared" si="156"/>
        <v>1</v>
      </c>
      <c r="I2003" t="str">
        <f>INDEX(META!$B:$B,MATCH(B2003,META!$A:$A,0))</f>
        <v>Altar Tron</v>
      </c>
      <c r="J2003" t="str">
        <f>INDEX(META!$B:$B,MATCH(D2003,META!$A:$A,0))</f>
        <v>Rakdos Madness</v>
      </c>
      <c r="K2003" t="str">
        <f t="shared" si="157"/>
        <v>Altar Tron-Rakdos Madness</v>
      </c>
    </row>
    <row r="2004" spans="1:11" x14ac:dyDescent="0.3">
      <c r="A2004">
        <v>440</v>
      </c>
      <c r="B2004" t="s">
        <v>424</v>
      </c>
      <c r="C2004" t="s">
        <v>28</v>
      </c>
      <c r="D2004" t="s">
        <v>2386</v>
      </c>
      <c r="E2004" s="1" t="str">
        <f t="shared" si="155"/>
        <v>Cristiano Nannipieri-Gábor Czank</v>
      </c>
      <c r="F2004" t="str">
        <f t="shared" si="158"/>
        <v>Won</v>
      </c>
      <c r="G2004" s="1">
        <f t="shared" si="159"/>
        <v>4</v>
      </c>
      <c r="H2004">
        <f t="shared" si="156"/>
        <v>1</v>
      </c>
      <c r="I2004" t="str">
        <f>INDEX(META!$B:$B,MATCH(B2004,META!$A:$A,0))</f>
        <v>Jund Wildfire</v>
      </c>
      <c r="J2004" t="str">
        <f>INDEX(META!$B:$B,MATCH(D2004,META!$A:$A,0))</f>
        <v>Monsters Tron</v>
      </c>
      <c r="K2004" t="str">
        <f t="shared" si="157"/>
        <v>Jund Wildfire-Monsters Tron</v>
      </c>
    </row>
    <row r="2005" spans="1:11" x14ac:dyDescent="0.3">
      <c r="A2005">
        <v>441</v>
      </c>
      <c r="B2005" t="s">
        <v>3230</v>
      </c>
      <c r="C2005" t="s">
        <v>27</v>
      </c>
      <c r="D2005" t="s">
        <v>3302</v>
      </c>
      <c r="E2005" s="1" t="str">
        <f t="shared" si="155"/>
        <v>Marco Setti-Cesare Nieri</v>
      </c>
      <c r="F2005" t="str">
        <f t="shared" si="158"/>
        <v>Lost</v>
      </c>
      <c r="G2005" s="1">
        <f t="shared" si="159"/>
        <v>4</v>
      </c>
      <c r="H2005">
        <f t="shared" si="156"/>
        <v>1</v>
      </c>
      <c r="I2005" t="str">
        <f>INDEX(META!$B:$B,MATCH(B2005,META!$A:$A,0))</f>
        <v>X Lands Spy</v>
      </c>
      <c r="J2005" t="str">
        <f>INDEX(META!$B:$B,MATCH(D2005,META!$A:$A,0))</f>
        <v>Mono Red Synth</v>
      </c>
      <c r="K2005" t="str">
        <f t="shared" si="157"/>
        <v>X Lands Spy-Mono Red Synth</v>
      </c>
    </row>
    <row r="2006" spans="1:11" x14ac:dyDescent="0.3">
      <c r="A2006">
        <v>442</v>
      </c>
      <c r="B2006" t="s">
        <v>2578</v>
      </c>
      <c r="C2006" t="s">
        <v>29</v>
      </c>
      <c r="D2006" t="s">
        <v>2726</v>
      </c>
      <c r="E2006" s="1" t="str">
        <f t="shared" si="155"/>
        <v>Donato Bliek-Carmine Molinario</v>
      </c>
      <c r="F2006" t="str">
        <f t="shared" si="158"/>
        <v>Draw</v>
      </c>
      <c r="G2006" s="1">
        <f t="shared" si="159"/>
        <v>4</v>
      </c>
      <c r="H2006">
        <f t="shared" si="156"/>
        <v>1</v>
      </c>
      <c r="I2006" t="str">
        <f>INDEX(META!$B:$B,MATCH(B2006,META!$A:$A,0))</f>
        <v>Mono Black Rod</v>
      </c>
      <c r="J2006" t="str">
        <f>INDEX(META!$B:$B,MATCH(D2006,META!$A:$A,0))</f>
        <v>Jund Wildfire</v>
      </c>
      <c r="K2006" t="str">
        <f t="shared" si="157"/>
        <v>Mono Black Rod-Jund Wildfire</v>
      </c>
    </row>
    <row r="2007" spans="1:11" x14ac:dyDescent="0.3">
      <c r="A2007">
        <v>443</v>
      </c>
      <c r="B2007" t="s">
        <v>681</v>
      </c>
      <c r="C2007" t="s">
        <v>25</v>
      </c>
      <c r="D2007" t="s">
        <v>2268</v>
      </c>
      <c r="E2007" s="1" t="str">
        <f t="shared" si="155"/>
        <v>Gabriele Marraccini-Manuel Russino</v>
      </c>
      <c r="F2007" t="str">
        <f t="shared" si="158"/>
        <v>Won</v>
      </c>
      <c r="G2007" s="1">
        <f t="shared" si="159"/>
        <v>4</v>
      </c>
      <c r="H2007">
        <f t="shared" si="156"/>
        <v>1</v>
      </c>
      <c r="I2007" t="str">
        <f>INDEX(META!$B:$B,MATCH(B2007,META!$A:$A,0))</f>
        <v>Mono Red Synth</v>
      </c>
      <c r="J2007" t="str">
        <f>INDEX(META!$B:$B,MATCH(D2007,META!$A:$A,0))</f>
        <v>Rakdos Madness</v>
      </c>
      <c r="K2007" t="str">
        <f t="shared" si="157"/>
        <v>Mono Red Synth-Rakdos Madness</v>
      </c>
    </row>
    <row r="2008" spans="1:11" x14ac:dyDescent="0.3">
      <c r="A2008">
        <v>444</v>
      </c>
      <c r="B2008" t="s">
        <v>2380</v>
      </c>
      <c r="C2008" t="s">
        <v>28</v>
      </c>
      <c r="D2008" t="s">
        <v>2277</v>
      </c>
      <c r="E2008" s="1" t="str">
        <f t="shared" si="155"/>
        <v>Federico Mascia-Andrea Eugenio Losi</v>
      </c>
      <c r="F2008" t="str">
        <f t="shared" si="158"/>
        <v>Won</v>
      </c>
      <c r="G2008" s="1">
        <f t="shared" si="159"/>
        <v>4</v>
      </c>
      <c r="H2008">
        <f t="shared" si="156"/>
        <v>1</v>
      </c>
      <c r="I2008" t="str">
        <f>INDEX(META!$B:$B,MATCH(B2008,META!$A:$A,0))</f>
        <v>Mono Red Synth</v>
      </c>
      <c r="J2008" t="str">
        <f>INDEX(META!$B:$B,MATCH(D2008,META!$A:$A,0))</f>
        <v>Mono Blue Aggro</v>
      </c>
      <c r="K2008" t="str">
        <f t="shared" si="157"/>
        <v>Mono Red Synth-Mono Blue Aggro</v>
      </c>
    </row>
    <row r="2009" spans="1:11" x14ac:dyDescent="0.3">
      <c r="A2009">
        <v>445</v>
      </c>
      <c r="B2009" t="s">
        <v>2746</v>
      </c>
      <c r="C2009" t="s">
        <v>28</v>
      </c>
      <c r="D2009" t="s">
        <v>429</v>
      </c>
      <c r="E2009" s="1" t="str">
        <f t="shared" si="155"/>
        <v>Franco Cheng-sebastiano fornasari</v>
      </c>
      <c r="F2009" t="str">
        <f t="shared" si="158"/>
        <v>Won</v>
      </c>
      <c r="G2009" s="1">
        <f t="shared" si="159"/>
        <v>4</v>
      </c>
      <c r="H2009">
        <f t="shared" si="156"/>
        <v>1</v>
      </c>
      <c r="I2009" t="str">
        <f>INDEX(META!$B:$B,MATCH(B2009,META!$A:$A,0))</f>
        <v>Dimir Snacker</v>
      </c>
      <c r="J2009" t="str">
        <f>INDEX(META!$B:$B,MATCH(D2009,META!$A:$A,0))</f>
        <v>Altar Tron</v>
      </c>
      <c r="K2009" t="str">
        <f t="shared" si="157"/>
        <v>Dimir Snacker-Altar Tron</v>
      </c>
    </row>
    <row r="2010" spans="1:11" x14ac:dyDescent="0.3">
      <c r="A2010">
        <v>446</v>
      </c>
      <c r="B2010" t="s">
        <v>1933</v>
      </c>
      <c r="C2010" t="s">
        <v>25</v>
      </c>
      <c r="D2010" t="s">
        <v>2701</v>
      </c>
      <c r="E2010" s="1" t="str">
        <f t="shared" si="155"/>
        <v>marco collodet-Valerio Sferruzzi</v>
      </c>
      <c r="F2010" t="str">
        <f t="shared" si="158"/>
        <v>Won</v>
      </c>
      <c r="G2010" s="1">
        <f t="shared" si="159"/>
        <v>4</v>
      </c>
      <c r="H2010">
        <f t="shared" si="156"/>
        <v>1</v>
      </c>
      <c r="I2010" t="str">
        <f>INDEX(META!$B:$B,MATCH(B2010,META!$A:$A,0))</f>
        <v>Mono Blue Terror</v>
      </c>
      <c r="J2010" t="str">
        <f>INDEX(META!$B:$B,MATCH(D2010,META!$A:$A,0))</f>
        <v>High Tide Combo</v>
      </c>
      <c r="K2010" t="str">
        <f t="shared" si="157"/>
        <v>Mono Blue Terror-High Tide Combo</v>
      </c>
    </row>
    <row r="2011" spans="1:11" x14ac:dyDescent="0.3">
      <c r="A2011">
        <v>447</v>
      </c>
      <c r="B2011" t="s">
        <v>380</v>
      </c>
      <c r="C2011" t="s">
        <v>28</v>
      </c>
      <c r="D2011" t="s">
        <v>2377</v>
      </c>
      <c r="E2011" s="1" t="str">
        <f t="shared" si="155"/>
        <v>Matteo Mazzilli-Devin Saum</v>
      </c>
      <c r="F2011" t="str">
        <f t="shared" si="158"/>
        <v>Won</v>
      </c>
      <c r="G2011" s="1">
        <f t="shared" si="159"/>
        <v>4</v>
      </c>
      <c r="H2011">
        <f t="shared" si="156"/>
        <v>1</v>
      </c>
      <c r="I2011" t="str">
        <f>INDEX(META!$B:$B,MATCH(B2011,META!$A:$A,0))</f>
        <v>Mono Red Synth</v>
      </c>
      <c r="J2011" t="str">
        <f>INDEX(META!$B:$B,MATCH(D2011,META!$A:$A,0))</f>
        <v>Dredge</v>
      </c>
      <c r="K2011" t="str">
        <f t="shared" si="157"/>
        <v>Mono Red Synth-Dredge</v>
      </c>
    </row>
    <row r="2012" spans="1:11" x14ac:dyDescent="0.3">
      <c r="A2012">
        <v>448</v>
      </c>
      <c r="B2012" t="s">
        <v>2566</v>
      </c>
      <c r="C2012" t="s">
        <v>26</v>
      </c>
      <c r="D2012" t="s">
        <v>346</v>
      </c>
      <c r="E2012" s="1" t="str">
        <f t="shared" si="155"/>
        <v>Giovanni Galvani-Antonio Di Meglio</v>
      </c>
      <c r="F2012" t="str">
        <f t="shared" si="158"/>
        <v>Lost</v>
      </c>
      <c r="G2012" s="1">
        <f t="shared" si="159"/>
        <v>4</v>
      </c>
      <c r="H2012">
        <f t="shared" si="156"/>
        <v>1</v>
      </c>
      <c r="I2012" t="str">
        <f>INDEX(META!$B:$B,MATCH(B2012,META!$A:$A,0))</f>
        <v>Mono Blue Aggro</v>
      </c>
      <c r="J2012" t="str">
        <f>INDEX(META!$B:$B,MATCH(D2012,META!$A:$A,0))</f>
        <v>Jund Wildfire</v>
      </c>
      <c r="K2012" t="str">
        <f t="shared" si="157"/>
        <v>Mono Blue Aggro-Jund Wildfire</v>
      </c>
    </row>
    <row r="2013" spans="1:11" x14ac:dyDescent="0.3">
      <c r="A2013">
        <v>449</v>
      </c>
      <c r="B2013" t="s">
        <v>2129</v>
      </c>
      <c r="C2013" t="s">
        <v>25</v>
      </c>
      <c r="D2013" t="s">
        <v>2869</v>
      </c>
      <c r="E2013" s="1" t="str">
        <f t="shared" si="155"/>
        <v>Fabrizio Merengo-Chiara Della bartola</v>
      </c>
      <c r="F2013" t="str">
        <f t="shared" si="158"/>
        <v>Won</v>
      </c>
      <c r="G2013" s="1">
        <f t="shared" si="159"/>
        <v>4</v>
      </c>
      <c r="H2013">
        <f t="shared" si="156"/>
        <v>1</v>
      </c>
      <c r="I2013" t="str">
        <f>INDEX(META!$B:$B,MATCH(B2013,META!$A:$A,0))</f>
        <v>Jund Wildfire</v>
      </c>
      <c r="J2013" t="str">
        <f>INDEX(META!$B:$B,MATCH(D2013,META!$A:$A,0))</f>
        <v>White Weenie</v>
      </c>
      <c r="K2013" t="str">
        <f t="shared" si="157"/>
        <v>Jund Wildfire-White Weenie</v>
      </c>
    </row>
    <row r="2014" spans="1:11" x14ac:dyDescent="0.3">
      <c r="A2014">
        <v>450</v>
      </c>
      <c r="B2014" t="s">
        <v>1582</v>
      </c>
      <c r="C2014" t="s">
        <v>26</v>
      </c>
      <c r="D2014" t="s">
        <v>168</v>
      </c>
      <c r="E2014" s="1" t="str">
        <f t="shared" si="155"/>
        <v>Goran Jaković-Andrea Colazilli</v>
      </c>
      <c r="F2014" t="str">
        <f t="shared" si="158"/>
        <v>Lost</v>
      </c>
      <c r="G2014" s="1">
        <f t="shared" si="159"/>
        <v>4</v>
      </c>
      <c r="H2014">
        <f t="shared" si="156"/>
        <v>1</v>
      </c>
      <c r="I2014" t="str">
        <f>INDEX(META!$B:$B,MATCH(B2014,META!$A:$A,0))</f>
        <v>Jund Wildfire</v>
      </c>
      <c r="J2014" t="str">
        <f>INDEX(META!$B:$B,MATCH(D2014,META!$A:$A,0))</f>
        <v>Rakdos Madness</v>
      </c>
      <c r="K2014" t="str">
        <f t="shared" si="157"/>
        <v>Jund Wildfire-Rakdos Madness</v>
      </c>
    </row>
    <row r="2015" spans="1:11" x14ac:dyDescent="0.3">
      <c r="A2015">
        <v>451</v>
      </c>
      <c r="B2015" t="s">
        <v>871</v>
      </c>
      <c r="C2015" t="s">
        <v>29</v>
      </c>
      <c r="D2015" t="s">
        <v>1553</v>
      </c>
      <c r="E2015" s="1" t="str">
        <f t="shared" si="155"/>
        <v>alessandro casarotto-Alessandro Sala</v>
      </c>
      <c r="F2015" t="str">
        <f t="shared" si="158"/>
        <v>Draw</v>
      </c>
      <c r="G2015" s="1">
        <f t="shared" si="159"/>
        <v>4</v>
      </c>
      <c r="H2015">
        <f t="shared" si="156"/>
        <v>1</v>
      </c>
      <c r="I2015" t="str">
        <f>INDEX(META!$B:$B,MATCH(B2015,META!$A:$A,0))</f>
        <v>White Weenie</v>
      </c>
      <c r="J2015" t="str">
        <f>INDEX(META!$B:$B,MATCH(D2015,META!$A:$A,0))</f>
        <v>Jund Wildfire</v>
      </c>
      <c r="K2015" t="str">
        <f t="shared" si="157"/>
        <v>White Weenie-Jund Wildfire</v>
      </c>
    </row>
    <row r="2016" spans="1:11" x14ac:dyDescent="0.3">
      <c r="A2016">
        <v>452</v>
      </c>
      <c r="B2016" t="s">
        <v>2823</v>
      </c>
      <c r="C2016" t="s">
        <v>27</v>
      </c>
      <c r="D2016" t="s">
        <v>1964</v>
      </c>
      <c r="E2016" s="1" t="str">
        <f t="shared" si="155"/>
        <v>Achille Roberto Santoni-Adrien Bertaud</v>
      </c>
      <c r="F2016" t="str">
        <f t="shared" si="158"/>
        <v>Lost</v>
      </c>
      <c r="G2016" s="1">
        <f t="shared" si="159"/>
        <v>4</v>
      </c>
      <c r="H2016">
        <f t="shared" si="156"/>
        <v>1</v>
      </c>
      <c r="I2016" t="str">
        <f>INDEX(META!$B:$B,MATCH(B2016,META!$A:$A,0))</f>
        <v>Jeskai Ephemerate</v>
      </c>
      <c r="J2016" t="str">
        <f>INDEX(META!$B:$B,MATCH(D2016,META!$A:$A,0))</f>
        <v>Mono Blue Terror</v>
      </c>
      <c r="K2016" t="str">
        <f t="shared" si="157"/>
        <v>Jeskai Ephemerate-Mono Blue Terror</v>
      </c>
    </row>
    <row r="2017" spans="1:11" x14ac:dyDescent="0.3">
      <c r="A2017">
        <v>453</v>
      </c>
      <c r="B2017" t="s">
        <v>3152</v>
      </c>
      <c r="C2017" t="s">
        <v>27</v>
      </c>
      <c r="D2017" t="s">
        <v>149</v>
      </c>
      <c r="E2017" s="1" t="str">
        <f t="shared" si="155"/>
        <v>Marco Loss-Andrea Pasotti</v>
      </c>
      <c r="F2017" t="str">
        <f t="shared" si="158"/>
        <v>Lost</v>
      </c>
      <c r="G2017" s="1">
        <f t="shared" si="159"/>
        <v>4</v>
      </c>
      <c r="H2017">
        <f t="shared" si="156"/>
        <v>1</v>
      </c>
      <c r="I2017" t="str">
        <f>INDEX(META!$B:$B,MATCH(B2017,META!$A:$A,0))</f>
        <v>Grixis Affinity</v>
      </c>
      <c r="J2017" t="str">
        <f>INDEX(META!$B:$B,MATCH(D2017,META!$A:$A,0))</f>
        <v>Jund Wildfire</v>
      </c>
      <c r="K2017" t="str">
        <f t="shared" si="157"/>
        <v>Grixis Affinity-Jund Wildfire</v>
      </c>
    </row>
    <row r="2018" spans="1:11" x14ac:dyDescent="0.3">
      <c r="A2018">
        <v>454</v>
      </c>
      <c r="B2018" t="s">
        <v>2688</v>
      </c>
      <c r="C2018" t="s">
        <v>28</v>
      </c>
      <c r="D2018" t="s">
        <v>2478</v>
      </c>
      <c r="E2018" s="1" t="str">
        <f t="shared" si="155"/>
        <v>Michele Barsotti-Alessandro Berni</v>
      </c>
      <c r="F2018" t="str">
        <f t="shared" si="158"/>
        <v>Won</v>
      </c>
      <c r="G2018" s="1">
        <f t="shared" si="159"/>
        <v>4</v>
      </c>
      <c r="H2018">
        <f t="shared" si="156"/>
        <v>1</v>
      </c>
      <c r="I2018" t="str">
        <f>INDEX(META!$B:$B,MATCH(B2018,META!$A:$A,0))</f>
        <v>Grixis Familiars</v>
      </c>
      <c r="J2018" t="str">
        <f>INDEX(META!$B:$B,MATCH(D2018,META!$A:$A,0))</f>
        <v>Walls</v>
      </c>
      <c r="K2018" t="str">
        <f t="shared" si="157"/>
        <v>Grixis Familiars-Walls</v>
      </c>
    </row>
    <row r="2019" spans="1:11" x14ac:dyDescent="0.3">
      <c r="A2019">
        <v>455</v>
      </c>
      <c r="B2019" t="s">
        <v>2490</v>
      </c>
      <c r="C2019" t="s">
        <v>25</v>
      </c>
      <c r="D2019" t="s">
        <v>1015</v>
      </c>
      <c r="E2019" s="1" t="str">
        <f t="shared" si="155"/>
        <v>Nicolò Maunero-Gabriele Bitossi</v>
      </c>
      <c r="F2019" t="str">
        <f t="shared" si="158"/>
        <v>Won</v>
      </c>
      <c r="G2019" s="1">
        <f t="shared" si="159"/>
        <v>4</v>
      </c>
      <c r="H2019">
        <f t="shared" si="156"/>
        <v>1</v>
      </c>
      <c r="I2019" t="str">
        <f>INDEX(META!$B:$B,MATCH(B2019,META!$A:$A,0))</f>
        <v>Jund Wildfire</v>
      </c>
      <c r="J2019" t="str">
        <f>INDEX(META!$B:$B,MATCH(D2019,META!$A:$A,0))</f>
        <v>Jund Wildfire</v>
      </c>
      <c r="K2019" t="str">
        <f t="shared" si="157"/>
        <v>Jund Wildfire-Jund Wildfire</v>
      </c>
    </row>
    <row r="2020" spans="1:11" x14ac:dyDescent="0.3">
      <c r="A2020">
        <v>456</v>
      </c>
      <c r="B2020" t="s">
        <v>2908</v>
      </c>
      <c r="C2020" t="s">
        <v>26</v>
      </c>
      <c r="D2020" t="s">
        <v>578</v>
      </c>
      <c r="E2020" s="1" t="str">
        <f t="shared" si="155"/>
        <v>Amedeo Ciurli-Luca Maddalo</v>
      </c>
      <c r="F2020" t="str">
        <f t="shared" si="158"/>
        <v>Lost</v>
      </c>
      <c r="G2020" s="1">
        <f t="shared" si="159"/>
        <v>4</v>
      </c>
      <c r="H2020">
        <f t="shared" si="156"/>
        <v>1</v>
      </c>
      <c r="I2020" t="str">
        <f>INDEX(META!$B:$B,MATCH(B2020,META!$A:$A,0))</f>
        <v>Dimir Affinity</v>
      </c>
      <c r="J2020" t="str">
        <f>INDEX(META!$B:$B,MATCH(D2020,META!$A:$A,0))</f>
        <v>Bogles</v>
      </c>
      <c r="K2020" t="str">
        <f t="shared" si="157"/>
        <v>Dimir Affinity-Bogles</v>
      </c>
    </row>
    <row r="2021" spans="1:11" x14ac:dyDescent="0.3">
      <c r="A2021">
        <v>457</v>
      </c>
      <c r="B2021" t="s">
        <v>483</v>
      </c>
      <c r="C2021" t="s">
        <v>25</v>
      </c>
      <c r="D2021" t="s">
        <v>3071</v>
      </c>
      <c r="E2021" s="1" t="str">
        <f t="shared" si="155"/>
        <v>Rahela Andreea Salagean-Mattia Galiulo</v>
      </c>
      <c r="F2021" t="str">
        <f t="shared" si="158"/>
        <v>Won</v>
      </c>
      <c r="G2021" s="1">
        <f t="shared" si="159"/>
        <v>4</v>
      </c>
      <c r="H2021">
        <f t="shared" si="156"/>
        <v>1</v>
      </c>
      <c r="I2021" t="str">
        <f>INDEX(META!$B:$B,MATCH(B2021,META!$A:$A,0))</f>
        <v>Mono Blue Aggro</v>
      </c>
      <c r="J2021" t="str">
        <f>INDEX(META!$B:$B,MATCH(D2021,META!$A:$A,0))</f>
        <v>Mono Blue Terror</v>
      </c>
      <c r="K2021" t="str">
        <f t="shared" si="157"/>
        <v>Mono Blue Aggro-Mono Blue Terror</v>
      </c>
    </row>
    <row r="2022" spans="1:11" x14ac:dyDescent="0.3">
      <c r="A2022">
        <v>458</v>
      </c>
      <c r="B2022" t="s">
        <v>2614</v>
      </c>
      <c r="C2022" t="s">
        <v>26</v>
      </c>
      <c r="D2022" t="s">
        <v>3291</v>
      </c>
      <c r="E2022" s="1" t="str">
        <f t="shared" si="155"/>
        <v>Paolo Roghi-Diego Sartorio</v>
      </c>
      <c r="F2022" t="str">
        <f t="shared" si="158"/>
        <v>Lost</v>
      </c>
      <c r="G2022" s="1">
        <f t="shared" si="159"/>
        <v>4</v>
      </c>
      <c r="H2022">
        <f t="shared" si="156"/>
        <v>1</v>
      </c>
      <c r="I2022" t="str">
        <f>INDEX(META!$B:$B,MATCH(B2022,META!$A:$A,0))</f>
        <v>Jund Wildfire</v>
      </c>
      <c r="J2022" t="str">
        <f>INDEX(META!$B:$B,MATCH(D2022,META!$A:$A,0))</f>
        <v>Jund Wildfire</v>
      </c>
      <c r="K2022" t="str">
        <f t="shared" si="157"/>
        <v>Jund Wildfire-Jund Wildfire</v>
      </c>
    </row>
    <row r="2023" spans="1:11" x14ac:dyDescent="0.3">
      <c r="A2023">
        <v>459</v>
      </c>
      <c r="B2023" t="s">
        <v>1127</v>
      </c>
      <c r="C2023" t="s">
        <v>26</v>
      </c>
      <c r="D2023" t="s">
        <v>2594</v>
      </c>
      <c r="E2023" s="1" t="str">
        <f t="shared" si="155"/>
        <v>Daniele Gambini-Andrea Di Roma</v>
      </c>
      <c r="F2023" t="str">
        <f t="shared" si="158"/>
        <v>Lost</v>
      </c>
      <c r="G2023" s="1">
        <f t="shared" si="159"/>
        <v>4</v>
      </c>
      <c r="H2023">
        <f t="shared" si="156"/>
        <v>1</v>
      </c>
      <c r="I2023" t="str">
        <f>INDEX(META!$B:$B,MATCH(B2023,META!$A:$A,0))</f>
        <v>White Weenie</v>
      </c>
      <c r="J2023" t="str">
        <f>INDEX(META!$B:$B,MATCH(D2023,META!$A:$A,0))</f>
        <v>Gardens</v>
      </c>
      <c r="K2023" t="str">
        <f t="shared" si="157"/>
        <v>White Weenie-Gardens</v>
      </c>
    </row>
    <row r="2024" spans="1:11" x14ac:dyDescent="0.3">
      <c r="A2024">
        <v>460</v>
      </c>
      <c r="B2024" t="s">
        <v>3144</v>
      </c>
      <c r="C2024" t="s">
        <v>28</v>
      </c>
      <c r="D2024" t="s">
        <v>1482</v>
      </c>
      <c r="E2024" s="1" t="str">
        <f t="shared" si="155"/>
        <v>Manuel Domenici-Baptiste Carreaux</v>
      </c>
      <c r="F2024" t="str">
        <f t="shared" si="158"/>
        <v>Won</v>
      </c>
      <c r="G2024" s="1">
        <f t="shared" si="159"/>
        <v>4</v>
      </c>
      <c r="H2024">
        <f t="shared" si="156"/>
        <v>1</v>
      </c>
      <c r="I2024" t="str">
        <f>INDEX(META!$B:$B,MATCH(B2024,META!$A:$A,0))</f>
        <v>Izzet Terror</v>
      </c>
      <c r="J2024" t="str">
        <f>INDEX(META!$B:$B,MATCH(D2024,META!$A:$A,0))</f>
        <v>Jund Wildfire</v>
      </c>
      <c r="K2024" t="str">
        <f t="shared" si="157"/>
        <v>Izzet Terror-Jund Wildfire</v>
      </c>
    </row>
    <row r="2025" spans="1:11" x14ac:dyDescent="0.3">
      <c r="A2025">
        <v>461</v>
      </c>
      <c r="B2025" t="s">
        <v>2970</v>
      </c>
      <c r="C2025" t="s">
        <v>25</v>
      </c>
      <c r="D2025" t="s">
        <v>3062</v>
      </c>
      <c r="E2025" s="1" t="str">
        <f t="shared" si="155"/>
        <v>Devil Pierantoni-Alessandro Giannelli</v>
      </c>
      <c r="F2025" t="str">
        <f t="shared" si="158"/>
        <v>Won</v>
      </c>
      <c r="G2025" s="1">
        <f t="shared" si="159"/>
        <v>4</v>
      </c>
      <c r="H2025">
        <f t="shared" si="156"/>
        <v>1</v>
      </c>
      <c r="I2025" t="str">
        <f>INDEX(META!$B:$B,MATCH(B2025,META!$A:$A,0))</f>
        <v>Gardens</v>
      </c>
      <c r="J2025" t="str">
        <f>INDEX(META!$B:$B,MATCH(D2025,META!$A:$A,0))</f>
        <v>Elves</v>
      </c>
      <c r="K2025" t="str">
        <f t="shared" si="157"/>
        <v>Gardens-Elves</v>
      </c>
    </row>
    <row r="2026" spans="1:11" x14ac:dyDescent="0.3">
      <c r="A2026">
        <v>462</v>
      </c>
      <c r="B2026" t="s">
        <v>1672</v>
      </c>
      <c r="C2026" t="s">
        <v>25</v>
      </c>
      <c r="D2026" t="s">
        <v>3176</v>
      </c>
      <c r="E2026" s="1" t="str">
        <f t="shared" si="155"/>
        <v>Paul Lecoffre-Gabriele Casarano</v>
      </c>
      <c r="F2026" t="str">
        <f t="shared" si="158"/>
        <v>Won</v>
      </c>
      <c r="G2026" s="1">
        <f t="shared" si="159"/>
        <v>4</v>
      </c>
      <c r="H2026">
        <f t="shared" si="156"/>
        <v>1</v>
      </c>
      <c r="I2026" t="str">
        <f>INDEX(META!$B:$B,MATCH(B2026,META!$A:$A,0))</f>
        <v>Boros Synth</v>
      </c>
      <c r="J2026" t="str">
        <f>INDEX(META!$B:$B,MATCH(D2026,META!$A:$A,0))</f>
        <v>Gruul Monsters</v>
      </c>
      <c r="K2026" t="str">
        <f t="shared" si="157"/>
        <v>Boros Synth-Gruul Monsters</v>
      </c>
    </row>
    <row r="2027" spans="1:11" x14ac:dyDescent="0.3">
      <c r="A2027">
        <v>463</v>
      </c>
      <c r="B2027" t="s">
        <v>1321</v>
      </c>
      <c r="C2027" t="s">
        <v>28</v>
      </c>
      <c r="D2027" t="s">
        <v>566</v>
      </c>
      <c r="E2027" s="1" t="str">
        <f t="shared" si="155"/>
        <v>Jérémie Pratviel-Marco Lazzari</v>
      </c>
      <c r="F2027" t="str">
        <f t="shared" si="158"/>
        <v>Won</v>
      </c>
      <c r="G2027" s="1">
        <f t="shared" si="159"/>
        <v>4</v>
      </c>
      <c r="H2027">
        <f t="shared" si="156"/>
        <v>1</v>
      </c>
      <c r="I2027" t="str">
        <f>INDEX(META!$B:$B,MATCH(B2027,META!$A:$A,0))</f>
        <v>Rakdos Madness</v>
      </c>
      <c r="J2027" t="str">
        <f>INDEX(META!$B:$B,MATCH(D2027,META!$A:$A,0))</f>
        <v>Rakdos Madness</v>
      </c>
      <c r="K2027" t="str">
        <f t="shared" si="157"/>
        <v>Rakdos Madness-Rakdos Madness</v>
      </c>
    </row>
    <row r="2028" spans="1:11" x14ac:dyDescent="0.3">
      <c r="A2028">
        <v>464</v>
      </c>
      <c r="B2028" t="s">
        <v>2781</v>
      </c>
      <c r="C2028" t="s">
        <v>28</v>
      </c>
      <c r="D2028" t="s">
        <v>2271</v>
      </c>
      <c r="E2028" s="1" t="str">
        <f t="shared" si="155"/>
        <v>Francesco Romano-Lorenzo Celli</v>
      </c>
      <c r="F2028" t="str">
        <f t="shared" si="158"/>
        <v>Won</v>
      </c>
      <c r="G2028" s="1">
        <f t="shared" si="159"/>
        <v>4</v>
      </c>
      <c r="H2028">
        <f t="shared" si="156"/>
        <v>1</v>
      </c>
      <c r="I2028" t="str">
        <f>INDEX(META!$B:$B,MATCH(B2028,META!$A:$A,0))</f>
        <v>Mono Blue Aggro</v>
      </c>
      <c r="J2028" t="str">
        <f>INDEX(META!$B:$B,MATCH(D2028,META!$A:$A,0))</f>
        <v>Mono Red Madness</v>
      </c>
      <c r="K2028" t="str">
        <f t="shared" si="157"/>
        <v>Mono Blue Aggro-Mono Red Madness</v>
      </c>
    </row>
    <row r="2029" spans="1:11" x14ac:dyDescent="0.3">
      <c r="A2029">
        <v>465</v>
      </c>
      <c r="B2029" t="s">
        <v>371</v>
      </c>
      <c r="C2029" t="s">
        <v>28</v>
      </c>
      <c r="D2029" t="s">
        <v>548</v>
      </c>
      <c r="E2029" s="1" t="str">
        <f t="shared" si="155"/>
        <v>Nicolò Davanzo-Gianluigi Antenucci</v>
      </c>
      <c r="F2029" t="str">
        <f t="shared" si="158"/>
        <v>Won</v>
      </c>
      <c r="G2029" s="1">
        <f t="shared" si="159"/>
        <v>4</v>
      </c>
      <c r="H2029">
        <f t="shared" si="156"/>
        <v>1</v>
      </c>
      <c r="I2029" t="str">
        <f>INDEX(META!$B:$B,MATCH(B2029,META!$A:$A,0))</f>
        <v>Jund Wildfire</v>
      </c>
      <c r="J2029" t="str">
        <f>INDEX(META!$B:$B,MATCH(D2029,META!$A:$A,0))</f>
        <v>Mono Blue Terror</v>
      </c>
      <c r="K2029" t="str">
        <f t="shared" si="157"/>
        <v>Jund Wildfire-Mono Blue Terror</v>
      </c>
    </row>
    <row r="2030" spans="1:11" x14ac:dyDescent="0.3">
      <c r="A2030">
        <v>466</v>
      </c>
      <c r="B2030" t="s">
        <v>196</v>
      </c>
      <c r="C2030" t="s">
        <v>27</v>
      </c>
      <c r="D2030" t="s">
        <v>1770</v>
      </c>
      <c r="E2030" s="1" t="str">
        <f t="shared" si="155"/>
        <v>Chris Donghi-Carlo Benetazzo</v>
      </c>
      <c r="F2030" t="str">
        <f t="shared" si="158"/>
        <v>Lost</v>
      </c>
      <c r="G2030" s="1">
        <f t="shared" si="159"/>
        <v>4</v>
      </c>
      <c r="H2030">
        <f t="shared" si="156"/>
        <v>1</v>
      </c>
      <c r="I2030" t="str">
        <f>INDEX(META!$B:$B,MATCH(B2030,META!$A:$A,0))</f>
        <v>Mono Red Synth</v>
      </c>
      <c r="J2030" t="str">
        <f>INDEX(META!$B:$B,MATCH(D2030,META!$A:$A,0))</f>
        <v>Dimir Terror</v>
      </c>
      <c r="K2030" t="str">
        <f t="shared" si="157"/>
        <v>Mono Red Synth-Dimir Terror</v>
      </c>
    </row>
    <row r="2031" spans="1:11" x14ac:dyDescent="0.3">
      <c r="A2031">
        <v>467</v>
      </c>
      <c r="B2031" t="s">
        <v>1163</v>
      </c>
      <c r="C2031" t="s">
        <v>25</v>
      </c>
      <c r="D2031" t="s">
        <v>352</v>
      </c>
      <c r="E2031" s="1" t="str">
        <f t="shared" si="155"/>
        <v>Tommaso Garbellini-Stefano Fait</v>
      </c>
      <c r="F2031" t="str">
        <f t="shared" si="158"/>
        <v>Won</v>
      </c>
      <c r="G2031" s="1">
        <f t="shared" si="159"/>
        <v>4</v>
      </c>
      <c r="H2031">
        <f t="shared" si="156"/>
        <v>1</v>
      </c>
      <c r="I2031" t="str">
        <f>INDEX(META!$B:$B,MATCH(B2031,META!$A:$A,0))</f>
        <v>Rakdos Madness</v>
      </c>
      <c r="J2031" t="str">
        <f>INDEX(META!$B:$B,MATCH(D2031,META!$A:$A,0))</f>
        <v>White Weenie</v>
      </c>
      <c r="K2031" t="str">
        <f t="shared" si="157"/>
        <v>Rakdos Madness-White Weenie</v>
      </c>
    </row>
    <row r="2032" spans="1:11" x14ac:dyDescent="0.3">
      <c r="A2032">
        <v>468</v>
      </c>
      <c r="B2032" t="s">
        <v>1883</v>
      </c>
      <c r="C2032" t="s">
        <v>28</v>
      </c>
      <c r="D2032" t="s">
        <v>1185</v>
      </c>
      <c r="E2032" s="1" t="str">
        <f t="shared" si="155"/>
        <v>Stefano D’Antonio-Michele Marzocchi</v>
      </c>
      <c r="F2032" t="str">
        <f t="shared" si="158"/>
        <v>Won</v>
      </c>
      <c r="G2032" s="1">
        <f t="shared" si="159"/>
        <v>4</v>
      </c>
      <c r="H2032">
        <f t="shared" si="156"/>
        <v>1</v>
      </c>
      <c r="I2032" t="str">
        <f>INDEX(META!$B:$B,MATCH(B2032,META!$A:$A,0))</f>
        <v>Mono Red Madness</v>
      </c>
      <c r="J2032" t="str">
        <f>INDEX(META!$B:$B,MATCH(D2032,META!$A:$A,0))</f>
        <v>Rakdos Madness</v>
      </c>
      <c r="K2032" t="str">
        <f t="shared" si="157"/>
        <v>Mono Red Madness-Rakdos Madness</v>
      </c>
    </row>
    <row r="2033" spans="1:11" x14ac:dyDescent="0.3">
      <c r="A2033">
        <v>469</v>
      </c>
      <c r="B2033" t="s">
        <v>209</v>
      </c>
      <c r="C2033" t="s">
        <v>25</v>
      </c>
      <c r="D2033" t="s">
        <v>2543</v>
      </c>
      <c r="E2033" s="1" t="str">
        <f t="shared" si="155"/>
        <v>Valentin Heller-marco mocci</v>
      </c>
      <c r="F2033" t="str">
        <f t="shared" si="158"/>
        <v>Won</v>
      </c>
      <c r="G2033" s="1">
        <f t="shared" si="159"/>
        <v>4</v>
      </c>
      <c r="H2033">
        <f t="shared" si="156"/>
        <v>1</v>
      </c>
      <c r="I2033" t="str">
        <f>INDEX(META!$B:$B,MATCH(B2033,META!$A:$A,0))</f>
        <v>Elves</v>
      </c>
      <c r="J2033" t="str">
        <f>INDEX(META!$B:$B,MATCH(D2033,META!$A:$A,0))</f>
        <v>Mono Blue Aggro</v>
      </c>
      <c r="K2033" t="str">
        <f t="shared" si="157"/>
        <v>Elves-Mono Blue Aggro</v>
      </c>
    </row>
    <row r="2034" spans="1:11" x14ac:dyDescent="0.3">
      <c r="A2034">
        <v>470</v>
      </c>
      <c r="B2034" t="s">
        <v>440</v>
      </c>
      <c r="C2034" t="s">
        <v>27</v>
      </c>
      <c r="D2034" t="s">
        <v>1725</v>
      </c>
      <c r="E2034" s="1" t="str">
        <f t="shared" si="155"/>
        <v>Max Mittenzwei-Tullio Gaglione</v>
      </c>
      <c r="F2034" t="str">
        <f t="shared" si="158"/>
        <v>Lost</v>
      </c>
      <c r="G2034" s="1">
        <f t="shared" si="159"/>
        <v>4</v>
      </c>
      <c r="H2034">
        <f t="shared" si="156"/>
        <v>1</v>
      </c>
      <c r="I2034" t="str">
        <f>INDEX(META!$B:$B,MATCH(B2034,META!$A:$A,0))</f>
        <v>Mono Red Madness</v>
      </c>
      <c r="J2034" t="str">
        <f>INDEX(META!$B:$B,MATCH(D2034,META!$A:$A,0))</f>
        <v>Jund Wildfire</v>
      </c>
      <c r="K2034" t="str">
        <f t="shared" si="157"/>
        <v>Mono Red Madness-Jund Wildfire</v>
      </c>
    </row>
    <row r="2035" spans="1:11" x14ac:dyDescent="0.3">
      <c r="A2035">
        <v>471</v>
      </c>
      <c r="B2035" t="s">
        <v>329</v>
      </c>
      <c r="C2035" t="s">
        <v>25</v>
      </c>
      <c r="D2035" t="s">
        <v>1858</v>
      </c>
      <c r="E2035" s="1" t="str">
        <f t="shared" si="155"/>
        <v>Gregorio Cianciafara-Francesco Merlo</v>
      </c>
      <c r="F2035" t="str">
        <f t="shared" si="158"/>
        <v>Won</v>
      </c>
      <c r="G2035" s="1">
        <f t="shared" si="159"/>
        <v>4</v>
      </c>
      <c r="H2035">
        <f t="shared" si="156"/>
        <v>1</v>
      </c>
      <c r="I2035" t="str">
        <f>INDEX(META!$B:$B,MATCH(B2035,META!$A:$A,0))</f>
        <v>Bogles</v>
      </c>
      <c r="J2035" t="str">
        <f>INDEX(META!$B:$B,MATCH(D2035,META!$A:$A,0))</f>
        <v>Mono Red Synth</v>
      </c>
      <c r="K2035" t="str">
        <f t="shared" si="157"/>
        <v>Bogles-Mono Red Synth</v>
      </c>
    </row>
    <row r="2036" spans="1:11" x14ac:dyDescent="0.3">
      <c r="A2036">
        <v>472</v>
      </c>
      <c r="B2036" t="s">
        <v>1917</v>
      </c>
      <c r="C2036" t="s">
        <v>26</v>
      </c>
      <c r="D2036" t="s">
        <v>442</v>
      </c>
      <c r="E2036" s="1" t="str">
        <f t="shared" si="155"/>
        <v>Gianluca Randi-Cristian Cocchi</v>
      </c>
      <c r="F2036" t="str">
        <f t="shared" si="158"/>
        <v>Lost</v>
      </c>
      <c r="G2036" s="1">
        <f t="shared" si="159"/>
        <v>4</v>
      </c>
      <c r="H2036">
        <f t="shared" si="156"/>
        <v>1</v>
      </c>
      <c r="I2036" t="str">
        <f>INDEX(META!$B:$B,MATCH(B2036,META!$A:$A,0))</f>
        <v>Elves</v>
      </c>
      <c r="J2036" t="str">
        <f>INDEX(META!$B:$B,MATCH(D2036,META!$A:$A,0))</f>
        <v>Jund Wildfire</v>
      </c>
      <c r="K2036" t="str">
        <f t="shared" si="157"/>
        <v>Elves-Jund Wildfire</v>
      </c>
    </row>
    <row r="2037" spans="1:11" x14ac:dyDescent="0.3">
      <c r="A2037">
        <v>473</v>
      </c>
      <c r="B2037" t="s">
        <v>253</v>
      </c>
      <c r="C2037" t="s">
        <v>26</v>
      </c>
      <c r="D2037" t="s">
        <v>1970</v>
      </c>
      <c r="E2037" s="1" t="str">
        <f t="shared" si="155"/>
        <v>Giuseppe D'Agostino-Filippo Pasqua</v>
      </c>
      <c r="F2037" t="str">
        <f t="shared" si="158"/>
        <v>Lost</v>
      </c>
      <c r="G2037" s="1">
        <f t="shared" si="159"/>
        <v>4</v>
      </c>
      <c r="H2037">
        <f t="shared" si="156"/>
        <v>1</v>
      </c>
      <c r="I2037" t="str">
        <f>INDEX(META!$B:$B,MATCH(B2037,META!$A:$A,0))</f>
        <v>Grixis Affinity</v>
      </c>
      <c r="J2037" t="str">
        <f>INDEX(META!$B:$B,MATCH(D2037,META!$A:$A,0))</f>
        <v>Mono Red Madness</v>
      </c>
      <c r="K2037" t="str">
        <f t="shared" si="157"/>
        <v>Grixis Affinity-Mono Red Madness</v>
      </c>
    </row>
    <row r="2038" spans="1:11" x14ac:dyDescent="0.3">
      <c r="A2038">
        <v>474</v>
      </c>
      <c r="B2038" t="s">
        <v>874</v>
      </c>
      <c r="C2038" t="s">
        <v>28</v>
      </c>
      <c r="D2038" t="s">
        <v>2704</v>
      </c>
      <c r="E2038" s="1" t="str">
        <f t="shared" si="155"/>
        <v>edoardo laviola-Davide Giorgini</v>
      </c>
      <c r="F2038" t="str">
        <f t="shared" si="158"/>
        <v>Won</v>
      </c>
      <c r="G2038" s="1">
        <f t="shared" si="159"/>
        <v>4</v>
      </c>
      <c r="H2038">
        <f t="shared" si="156"/>
        <v>1</v>
      </c>
      <c r="I2038" t="str">
        <f>INDEX(META!$B:$B,MATCH(B2038,META!$A:$A,0))</f>
        <v>Dredge</v>
      </c>
      <c r="J2038" t="str">
        <f>INDEX(META!$B:$B,MATCH(D2038,META!$A:$A,0))</f>
        <v>Jund Wildfire</v>
      </c>
      <c r="K2038" t="str">
        <f t="shared" si="157"/>
        <v>Dredge-Jund Wildfire</v>
      </c>
    </row>
    <row r="2039" spans="1:11" x14ac:dyDescent="0.3">
      <c r="A2039">
        <v>475</v>
      </c>
      <c r="B2039" t="s">
        <v>115</v>
      </c>
      <c r="C2039" t="s">
        <v>27</v>
      </c>
      <c r="D2039" t="s">
        <v>3094</v>
      </c>
      <c r="E2039" s="1" t="str">
        <f t="shared" si="155"/>
        <v>Marco Vergamini-Jacopo Burelli</v>
      </c>
      <c r="F2039" t="str">
        <f t="shared" si="158"/>
        <v>Lost</v>
      </c>
      <c r="G2039" s="1">
        <f t="shared" si="159"/>
        <v>4</v>
      </c>
      <c r="H2039">
        <f t="shared" si="156"/>
        <v>1</v>
      </c>
      <c r="I2039" t="str">
        <f>INDEX(META!$B:$B,MATCH(B2039,META!$A:$A,0))</f>
        <v>High Tide Combo</v>
      </c>
      <c r="J2039" t="str">
        <f>INDEX(META!$B:$B,MATCH(D2039,META!$A:$A,0))</f>
        <v>Dimir Terror</v>
      </c>
      <c r="K2039" t="str">
        <f t="shared" si="157"/>
        <v>High Tide Combo-Dimir Terror</v>
      </c>
    </row>
    <row r="2040" spans="1:11" x14ac:dyDescent="0.3">
      <c r="A2040">
        <v>476</v>
      </c>
      <c r="B2040" t="s">
        <v>3140</v>
      </c>
      <c r="C2040" t="s">
        <v>26</v>
      </c>
      <c r="D2040" t="s">
        <v>2323</v>
      </c>
      <c r="E2040" s="1" t="str">
        <f t="shared" si="155"/>
        <v>Nicola Marchetti-Francesco Corrieri</v>
      </c>
      <c r="F2040" t="str">
        <f t="shared" si="158"/>
        <v>Lost</v>
      </c>
      <c r="G2040" s="1">
        <f t="shared" si="159"/>
        <v>4</v>
      </c>
      <c r="H2040">
        <f t="shared" si="156"/>
        <v>1</v>
      </c>
      <c r="I2040" t="str">
        <f>INDEX(META!$B:$B,MATCH(B2040,META!$A:$A,0))</f>
        <v>Mono Blue Terror</v>
      </c>
      <c r="J2040" t="str">
        <f>INDEX(META!$B:$B,MATCH(D2040,META!$A:$A,0))</f>
        <v>Altar Tron</v>
      </c>
      <c r="K2040" t="str">
        <f t="shared" si="157"/>
        <v>Mono Blue Terror-Altar Tron</v>
      </c>
    </row>
    <row r="2041" spans="1:11" x14ac:dyDescent="0.3">
      <c r="A2041">
        <v>477</v>
      </c>
      <c r="B2041" t="s">
        <v>2439</v>
      </c>
      <c r="C2041" t="s">
        <v>27</v>
      </c>
      <c r="D2041" t="s">
        <v>2802</v>
      </c>
      <c r="E2041" s="1" t="str">
        <f t="shared" si="155"/>
        <v>Giovanni Ossola-Jan Žáček</v>
      </c>
      <c r="F2041" t="str">
        <f t="shared" si="158"/>
        <v>Lost</v>
      </c>
      <c r="G2041" s="1">
        <f t="shared" si="159"/>
        <v>4</v>
      </c>
      <c r="H2041">
        <f t="shared" si="156"/>
        <v>1</v>
      </c>
      <c r="I2041" t="str">
        <f>INDEX(META!$B:$B,MATCH(B2041,META!$A:$A,0))</f>
        <v>Gardens</v>
      </c>
      <c r="J2041" t="str">
        <f>INDEX(META!$B:$B,MATCH(D2041,META!$A:$A,0))</f>
        <v>cyclestorm</v>
      </c>
      <c r="K2041" t="str">
        <f t="shared" si="157"/>
        <v>Gardens-cyclestorm</v>
      </c>
    </row>
    <row r="2042" spans="1:11" x14ac:dyDescent="0.3">
      <c r="A2042">
        <v>478</v>
      </c>
      <c r="B2042" t="s">
        <v>315</v>
      </c>
      <c r="C2042" t="s">
        <v>26</v>
      </c>
      <c r="D2042" t="s">
        <v>1050</v>
      </c>
      <c r="E2042" s="1" t="str">
        <f t="shared" si="155"/>
        <v>Luca Michenzi-Tommaso Aselli</v>
      </c>
      <c r="F2042" t="str">
        <f t="shared" si="158"/>
        <v>Lost</v>
      </c>
      <c r="G2042" s="1">
        <f t="shared" si="159"/>
        <v>4</v>
      </c>
      <c r="H2042">
        <f t="shared" si="156"/>
        <v>1</v>
      </c>
      <c r="I2042" t="str">
        <f>INDEX(META!$B:$B,MATCH(B2042,META!$A:$A,0))</f>
        <v>Jund Wildfire</v>
      </c>
      <c r="J2042" t="str">
        <f>INDEX(META!$B:$B,MATCH(D2042,META!$A:$A,0))</f>
        <v>X Lands Spy</v>
      </c>
      <c r="K2042" t="str">
        <f t="shared" si="157"/>
        <v>Jund Wildfire-X Lands Spy</v>
      </c>
    </row>
    <row r="2043" spans="1:11" x14ac:dyDescent="0.3">
      <c r="A2043">
        <v>479</v>
      </c>
      <c r="B2043" t="s">
        <v>1413</v>
      </c>
      <c r="C2043" t="s">
        <v>25</v>
      </c>
      <c r="D2043" t="s">
        <v>2100</v>
      </c>
      <c r="E2043" s="1" t="str">
        <f t="shared" si="155"/>
        <v>Lorenzo Berti-Nicolò Dushan Saponaro</v>
      </c>
      <c r="F2043" t="str">
        <f t="shared" si="158"/>
        <v>Won</v>
      </c>
      <c r="G2043" s="1">
        <f t="shared" si="159"/>
        <v>4</v>
      </c>
      <c r="H2043">
        <f t="shared" si="156"/>
        <v>1</v>
      </c>
      <c r="I2043" t="str">
        <f>INDEX(META!$B:$B,MATCH(B2043,META!$A:$A,0))</f>
        <v>Rakdos Madness</v>
      </c>
      <c r="J2043" t="str">
        <f>INDEX(META!$B:$B,MATCH(D2043,META!$A:$A,0))</f>
        <v>Azorius Familiars</v>
      </c>
      <c r="K2043" t="str">
        <f t="shared" si="157"/>
        <v>Rakdos Madness-Azorius Familiars</v>
      </c>
    </row>
    <row r="2044" spans="1:11" x14ac:dyDescent="0.3">
      <c r="A2044">
        <v>480</v>
      </c>
      <c r="B2044" t="s">
        <v>87</v>
      </c>
      <c r="C2044" t="s">
        <v>26</v>
      </c>
      <c r="D2044" t="s">
        <v>1458</v>
      </c>
      <c r="E2044" s="1" t="str">
        <f t="shared" si="155"/>
        <v>Marco Cela-Paolo Maccaro</v>
      </c>
      <c r="F2044" t="str">
        <f t="shared" si="158"/>
        <v>Lost</v>
      </c>
      <c r="G2044" s="1">
        <f t="shared" si="159"/>
        <v>4</v>
      </c>
      <c r="H2044">
        <f t="shared" si="156"/>
        <v>1</v>
      </c>
      <c r="I2044" t="str">
        <f>INDEX(META!$B:$B,MATCH(B2044,META!$A:$A,0))</f>
        <v>Dimir Snacker</v>
      </c>
      <c r="J2044" t="str">
        <f>INDEX(META!$B:$B,MATCH(D2044,META!$A:$A,0))</f>
        <v>Dimir Terror</v>
      </c>
      <c r="K2044" t="str">
        <f t="shared" si="157"/>
        <v>Dimir Snacker-Dimir Terror</v>
      </c>
    </row>
    <row r="2045" spans="1:11" x14ac:dyDescent="0.3">
      <c r="A2045">
        <v>481</v>
      </c>
      <c r="B2045" t="s">
        <v>2837</v>
      </c>
      <c r="C2045" t="s">
        <v>29</v>
      </c>
      <c r="D2045" t="s">
        <v>1055</v>
      </c>
      <c r="E2045" s="1" t="str">
        <f t="shared" si="155"/>
        <v>Emanuele Vitali-Andrea Bontempo</v>
      </c>
      <c r="F2045" t="str">
        <f t="shared" si="158"/>
        <v>Draw</v>
      </c>
      <c r="G2045" s="1">
        <f t="shared" si="159"/>
        <v>4</v>
      </c>
      <c r="H2045">
        <f t="shared" si="156"/>
        <v>1</v>
      </c>
      <c r="I2045" t="str">
        <f>INDEX(META!$B:$B,MATCH(B2045,META!$A:$A,0))</f>
        <v>Orzhov Breathless</v>
      </c>
      <c r="J2045" t="str">
        <f>INDEX(META!$B:$B,MATCH(D2045,META!$A:$A,0))</f>
        <v>Dredge</v>
      </c>
      <c r="K2045" t="str">
        <f t="shared" si="157"/>
        <v>Orzhov Breathless-Dredge</v>
      </c>
    </row>
    <row r="2046" spans="1:11" x14ac:dyDescent="0.3">
      <c r="A2046">
        <v>482</v>
      </c>
      <c r="B2046" t="s">
        <v>961</v>
      </c>
      <c r="C2046" t="s">
        <v>25</v>
      </c>
      <c r="D2046" t="s">
        <v>2775</v>
      </c>
      <c r="E2046" s="1" t="str">
        <f t="shared" si="155"/>
        <v>Andrea Molla-Francesco Esposito</v>
      </c>
      <c r="F2046" t="str">
        <f t="shared" si="158"/>
        <v>Won</v>
      </c>
      <c r="G2046" s="1">
        <f t="shared" si="159"/>
        <v>4</v>
      </c>
      <c r="H2046">
        <f t="shared" si="156"/>
        <v>1</v>
      </c>
      <c r="I2046" t="str">
        <f>INDEX(META!$B:$B,MATCH(B2046,META!$A:$A,0))</f>
        <v>Grixis Affinity</v>
      </c>
      <c r="J2046" t="str">
        <f>INDEX(META!$B:$B,MATCH(D2046,META!$A:$A,0))</f>
        <v>White Weenie</v>
      </c>
      <c r="K2046" t="str">
        <f t="shared" si="157"/>
        <v>Grixis Affinity-White Weenie</v>
      </c>
    </row>
    <row r="2047" spans="1:11" x14ac:dyDescent="0.3">
      <c r="A2047">
        <v>483</v>
      </c>
      <c r="B2047" t="s">
        <v>2179</v>
      </c>
      <c r="C2047" t="s">
        <v>25</v>
      </c>
      <c r="D2047" t="s">
        <v>861</v>
      </c>
      <c r="E2047" s="1" t="str">
        <f t="shared" si="155"/>
        <v>Amedeo Bassino-Enrico Santini</v>
      </c>
      <c r="F2047" t="str">
        <f t="shared" si="158"/>
        <v>Won</v>
      </c>
      <c r="G2047" s="1">
        <f t="shared" si="159"/>
        <v>4</v>
      </c>
      <c r="H2047">
        <f t="shared" si="156"/>
        <v>1</v>
      </c>
      <c r="I2047" t="str">
        <f>INDEX(META!$B:$B,MATCH(B2047,META!$A:$A,0))</f>
        <v>Dredge</v>
      </c>
      <c r="J2047" t="str">
        <f>INDEX(META!$B:$B,MATCH(D2047,META!$A:$A,0))</f>
        <v>Fangren Tron</v>
      </c>
      <c r="K2047" t="str">
        <f t="shared" si="157"/>
        <v>Dredge-Fangren Tron</v>
      </c>
    </row>
    <row r="2048" spans="1:11" x14ac:dyDescent="0.3">
      <c r="A2048">
        <v>484</v>
      </c>
      <c r="B2048" t="s">
        <v>1718</v>
      </c>
      <c r="C2048" t="s">
        <v>27</v>
      </c>
      <c r="D2048" t="s">
        <v>781</v>
      </c>
      <c r="E2048" s="1" t="str">
        <f t="shared" si="155"/>
        <v>Carlotta Lagomarsini-Liam Roy Trott</v>
      </c>
      <c r="F2048" t="str">
        <f t="shared" si="158"/>
        <v>Lost</v>
      </c>
      <c r="G2048" s="1">
        <f t="shared" si="159"/>
        <v>4</v>
      </c>
      <c r="H2048">
        <f t="shared" si="156"/>
        <v>1</v>
      </c>
      <c r="I2048" t="str">
        <f>INDEX(META!$B:$B,MATCH(B2048,META!$A:$A,0))</f>
        <v>Gruul Monsters</v>
      </c>
      <c r="J2048" t="str">
        <f>INDEX(META!$B:$B,MATCH(D2048,META!$A:$A,0))</f>
        <v>Mono Red Madness</v>
      </c>
      <c r="K2048" t="str">
        <f t="shared" si="157"/>
        <v>Gruul Monsters-Mono Red Madness</v>
      </c>
    </row>
    <row r="2049" spans="1:11" x14ac:dyDescent="0.3">
      <c r="A2049">
        <v>485</v>
      </c>
      <c r="B2049" t="s">
        <v>1675</v>
      </c>
      <c r="C2049" t="s">
        <v>26</v>
      </c>
      <c r="D2049" t="s">
        <v>797</v>
      </c>
      <c r="E2049" s="1" t="str">
        <f t="shared" ref="E2049:E2112" si="160">B2049&amp;"-"&amp;D2049</f>
        <v>Elias Battaglia-Alex Man</v>
      </c>
      <c r="F2049" t="str">
        <f t="shared" si="158"/>
        <v>Lost</v>
      </c>
      <c r="G2049" s="1">
        <f t="shared" si="159"/>
        <v>4</v>
      </c>
      <c r="H2049">
        <f t="shared" si="156"/>
        <v>1</v>
      </c>
      <c r="I2049" t="str">
        <f>INDEX(META!$B:$B,MATCH(B2049,META!$A:$A,0))</f>
        <v>Mono Blue Terror</v>
      </c>
      <c r="J2049" t="str">
        <f>INDEX(META!$B:$B,MATCH(D2049,META!$A:$A,0))</f>
        <v>Jund Wildfire</v>
      </c>
      <c r="K2049" t="str">
        <f t="shared" si="157"/>
        <v>Mono Blue Terror-Jund Wildfire</v>
      </c>
    </row>
    <row r="2050" spans="1:11" x14ac:dyDescent="0.3">
      <c r="A2050">
        <v>486</v>
      </c>
      <c r="B2050" t="s">
        <v>1648</v>
      </c>
      <c r="C2050" t="s">
        <v>25</v>
      </c>
      <c r="D2050" t="s">
        <v>348</v>
      </c>
      <c r="E2050" s="1" t="str">
        <f t="shared" si="160"/>
        <v>Stefano Tranquilli-Ennio Ciuti</v>
      </c>
      <c r="F2050" t="str">
        <f t="shared" si="158"/>
        <v>Won</v>
      </c>
      <c r="G2050" s="1">
        <f t="shared" si="159"/>
        <v>4</v>
      </c>
      <c r="H2050">
        <f t="shared" ref="H2050:H2113" si="161">AND(I2050&gt;0,J2050&gt;0)*1</f>
        <v>1</v>
      </c>
      <c r="I2050" t="str">
        <f>INDEX(META!$B:$B,MATCH(B2050,META!$A:$A,0))</f>
        <v>Dimir Terror</v>
      </c>
      <c r="J2050" t="str">
        <f>INDEX(META!$B:$B,MATCH(D2050,META!$A:$A,0))</f>
        <v>Altar Tron</v>
      </c>
      <c r="K2050" t="str">
        <f t="shared" ref="K2050:K2113" si="162">I2050&amp;"-"&amp;J2050</f>
        <v>Dimir Terror-Altar Tron</v>
      </c>
    </row>
    <row r="2051" spans="1:11" x14ac:dyDescent="0.3">
      <c r="A2051">
        <v>487</v>
      </c>
      <c r="B2051" t="s">
        <v>2043</v>
      </c>
      <c r="C2051" t="s">
        <v>27</v>
      </c>
      <c r="D2051" t="s">
        <v>758</v>
      </c>
      <c r="E2051" s="1" t="str">
        <f t="shared" si="160"/>
        <v>Matteo Tofani-Erik Maranto</v>
      </c>
      <c r="F2051" t="str">
        <f t="shared" ref="F2051:F2114" si="163">_xlfn.TEXTBEFORE(C2051," ")</f>
        <v>Lost</v>
      </c>
      <c r="G2051" s="1">
        <f t="shared" ref="G2051:G2114" si="164">IF(A2051&gt;=A2050,G2050,G2050+1)</f>
        <v>4</v>
      </c>
      <c r="H2051">
        <f t="shared" si="161"/>
        <v>1</v>
      </c>
      <c r="I2051" t="str">
        <f>INDEX(META!$B:$B,MATCH(B2051,META!$A:$A,0))</f>
        <v>Grixis Affinity</v>
      </c>
      <c r="J2051" t="str">
        <f>INDEX(META!$B:$B,MATCH(D2051,META!$A:$A,0))</f>
        <v>Flicker Tron</v>
      </c>
      <c r="K2051" t="str">
        <f t="shared" si="162"/>
        <v>Grixis Affinity-Flicker Tron</v>
      </c>
    </row>
    <row r="2052" spans="1:11" x14ac:dyDescent="0.3">
      <c r="A2052">
        <v>488</v>
      </c>
      <c r="B2052" t="s">
        <v>131</v>
      </c>
      <c r="C2052" t="s">
        <v>25</v>
      </c>
      <c r="D2052" t="s">
        <v>1779</v>
      </c>
      <c r="E2052" s="1" t="str">
        <f t="shared" si="160"/>
        <v>Dario Tommasi-Davide Caviglia</v>
      </c>
      <c r="F2052" t="str">
        <f t="shared" si="163"/>
        <v>Won</v>
      </c>
      <c r="G2052" s="1">
        <f t="shared" si="164"/>
        <v>4</v>
      </c>
      <c r="H2052">
        <f t="shared" si="161"/>
        <v>1</v>
      </c>
      <c r="I2052" t="str">
        <f>INDEX(META!$B:$B,MATCH(B2052,META!$A:$A,0))</f>
        <v>Turbo Exhume</v>
      </c>
      <c r="J2052" t="str">
        <f>INDEX(META!$B:$B,MATCH(D2052,META!$A:$A,0))</f>
        <v>Rakdos Madness</v>
      </c>
      <c r="K2052" t="str">
        <f t="shared" si="162"/>
        <v>Turbo Exhume-Rakdos Madness</v>
      </c>
    </row>
    <row r="2053" spans="1:11" x14ac:dyDescent="0.3">
      <c r="A2053">
        <v>489</v>
      </c>
      <c r="B2053" t="s">
        <v>2095</v>
      </c>
      <c r="C2053" t="s">
        <v>26</v>
      </c>
      <c r="D2053" t="s">
        <v>736</v>
      </c>
      <c r="E2053" s="1" t="str">
        <f t="shared" si="160"/>
        <v>Niccolò Guerrini-Mateusz Krupa</v>
      </c>
      <c r="F2053" t="str">
        <f t="shared" si="163"/>
        <v>Lost</v>
      </c>
      <c r="G2053" s="1">
        <f t="shared" si="164"/>
        <v>4</v>
      </c>
      <c r="H2053">
        <f t="shared" si="161"/>
        <v>1</v>
      </c>
      <c r="I2053" t="str">
        <f>INDEX(META!$B:$B,MATCH(B2053,META!$A:$A,0))</f>
        <v>Jund Wildfire</v>
      </c>
      <c r="J2053" t="str">
        <f>INDEX(META!$B:$B,MATCH(D2053,META!$A:$A,0))</f>
        <v>Mono Black Midrange</v>
      </c>
      <c r="K2053" t="str">
        <f t="shared" si="162"/>
        <v>Jund Wildfire-Mono Black Midrange</v>
      </c>
    </row>
    <row r="2054" spans="1:11" x14ac:dyDescent="0.3">
      <c r="A2054">
        <v>490</v>
      </c>
      <c r="B2054" t="s">
        <v>2216</v>
      </c>
      <c r="C2054" t="s">
        <v>25</v>
      </c>
      <c r="D2054" t="s">
        <v>829</v>
      </c>
      <c r="E2054" s="1" t="str">
        <f t="shared" si="160"/>
        <v>Niklas Niklas-Davide Dall'Ara</v>
      </c>
      <c r="F2054" t="str">
        <f t="shared" si="163"/>
        <v>Won</v>
      </c>
      <c r="G2054" s="1">
        <f t="shared" si="164"/>
        <v>4</v>
      </c>
      <c r="H2054">
        <f t="shared" si="161"/>
        <v>1</v>
      </c>
      <c r="I2054" t="str">
        <f>INDEX(META!$B:$B,MATCH(B2054,META!$A:$A,0))</f>
        <v>Mono Blue Terror</v>
      </c>
      <c r="J2054" t="str">
        <f>INDEX(META!$B:$B,MATCH(D2054,META!$A:$A,0))</f>
        <v>Grixis Affinity</v>
      </c>
      <c r="K2054" t="str">
        <f t="shared" si="162"/>
        <v>Mono Blue Terror-Grixis Affinity</v>
      </c>
    </row>
    <row r="2055" spans="1:11" x14ac:dyDescent="0.3">
      <c r="A2055">
        <v>491</v>
      </c>
      <c r="B2055" t="s">
        <v>1239</v>
      </c>
      <c r="C2055" t="s">
        <v>28</v>
      </c>
      <c r="D2055" t="s">
        <v>1795</v>
      </c>
      <c r="E2055" s="1" t="str">
        <f t="shared" si="160"/>
        <v>Mattia Fiaccadori-lorenzo guerriero</v>
      </c>
      <c r="F2055" t="str">
        <f t="shared" si="163"/>
        <v>Won</v>
      </c>
      <c r="G2055" s="1">
        <f t="shared" si="164"/>
        <v>4</v>
      </c>
      <c r="H2055">
        <f t="shared" si="161"/>
        <v>1</v>
      </c>
      <c r="I2055" t="str">
        <f>INDEX(META!$B:$B,MATCH(B2055,META!$A:$A,0))</f>
        <v>Azorius Familiars</v>
      </c>
      <c r="J2055" t="str">
        <f>INDEX(META!$B:$B,MATCH(D2055,META!$A:$A,0))</f>
        <v>Turbo Exhume</v>
      </c>
      <c r="K2055" t="str">
        <f t="shared" si="162"/>
        <v>Azorius Familiars-Turbo Exhume</v>
      </c>
    </row>
    <row r="2056" spans="1:11" x14ac:dyDescent="0.3">
      <c r="A2056">
        <v>492</v>
      </c>
      <c r="B2056" t="s">
        <v>1908</v>
      </c>
      <c r="C2056" t="s">
        <v>25</v>
      </c>
      <c r="D2056" t="s">
        <v>1396</v>
      </c>
      <c r="E2056" s="1" t="str">
        <f t="shared" si="160"/>
        <v>Alex Crisafulli-Federico Filannino</v>
      </c>
      <c r="F2056" t="str">
        <f t="shared" si="163"/>
        <v>Won</v>
      </c>
      <c r="G2056" s="1">
        <f t="shared" si="164"/>
        <v>4</v>
      </c>
      <c r="H2056">
        <f t="shared" si="161"/>
        <v>1</v>
      </c>
      <c r="I2056" t="str">
        <f>INDEX(META!$B:$B,MATCH(B2056,META!$A:$A,0))</f>
        <v>X Lands Spy</v>
      </c>
      <c r="J2056" t="str">
        <f>INDEX(META!$B:$B,MATCH(D2056,META!$A:$A,0))</f>
        <v>X Lands Spy</v>
      </c>
      <c r="K2056" t="str">
        <f t="shared" si="162"/>
        <v>X Lands Spy-X Lands Spy</v>
      </c>
    </row>
    <row r="2057" spans="1:11" x14ac:dyDescent="0.3">
      <c r="A2057">
        <v>493</v>
      </c>
      <c r="B2057" t="s">
        <v>3182</v>
      </c>
      <c r="C2057" t="s">
        <v>27</v>
      </c>
      <c r="D2057" t="s">
        <v>1765</v>
      </c>
      <c r="E2057" s="1" t="str">
        <f t="shared" si="160"/>
        <v>Matteo Porta-Luca Privitera</v>
      </c>
      <c r="F2057" t="str">
        <f t="shared" si="163"/>
        <v>Lost</v>
      </c>
      <c r="G2057" s="1">
        <f t="shared" si="164"/>
        <v>4</v>
      </c>
      <c r="H2057">
        <f t="shared" si="161"/>
        <v>1</v>
      </c>
      <c r="I2057" t="str">
        <f>INDEX(META!$B:$B,MATCH(B2057,META!$A:$A,0))</f>
        <v>Monsters Tron</v>
      </c>
      <c r="J2057" t="str">
        <f>INDEX(META!$B:$B,MATCH(D2057,META!$A:$A,0))</f>
        <v>Rakdos Madness</v>
      </c>
      <c r="K2057" t="str">
        <f t="shared" si="162"/>
        <v>Monsters Tron-Rakdos Madness</v>
      </c>
    </row>
    <row r="2058" spans="1:11" x14ac:dyDescent="0.3">
      <c r="A2058">
        <v>494</v>
      </c>
      <c r="B2058" t="s">
        <v>2649</v>
      </c>
      <c r="C2058" t="s">
        <v>25</v>
      </c>
      <c r="D2058" t="s">
        <v>714</v>
      </c>
      <c r="E2058" s="1" t="str">
        <f t="shared" si="160"/>
        <v>Salvatore Marco Iavarone-Davide Reale</v>
      </c>
      <c r="F2058" t="str">
        <f t="shared" si="163"/>
        <v>Won</v>
      </c>
      <c r="G2058" s="1">
        <f t="shared" si="164"/>
        <v>4</v>
      </c>
      <c r="H2058">
        <f t="shared" si="161"/>
        <v>1</v>
      </c>
      <c r="I2058" t="str">
        <f>INDEX(META!$B:$B,MATCH(B2058,META!$A:$A,0))</f>
        <v>Mardu Ephemerate</v>
      </c>
      <c r="J2058" t="str">
        <f>INDEX(META!$B:$B,MATCH(D2058,META!$A:$A,0))</f>
        <v>Rakdos Madness</v>
      </c>
      <c r="K2058" t="str">
        <f t="shared" si="162"/>
        <v>Mardu Ephemerate-Rakdos Madness</v>
      </c>
    </row>
    <row r="2059" spans="1:11" x14ac:dyDescent="0.3">
      <c r="A2059">
        <v>495</v>
      </c>
      <c r="B2059" t="s">
        <v>1986</v>
      </c>
      <c r="C2059" t="s">
        <v>26</v>
      </c>
      <c r="D2059" t="s">
        <v>145</v>
      </c>
      <c r="E2059" s="1" t="str">
        <f t="shared" si="160"/>
        <v>Angelo Fernando-Tomas Gonzalez</v>
      </c>
      <c r="F2059" t="str">
        <f t="shared" si="163"/>
        <v>Lost</v>
      </c>
      <c r="G2059" s="1">
        <f t="shared" si="164"/>
        <v>4</v>
      </c>
      <c r="H2059">
        <f t="shared" si="161"/>
        <v>1</v>
      </c>
      <c r="I2059" t="str">
        <f>INDEX(META!$B:$B,MATCH(B2059,META!$A:$A,0))</f>
        <v>Mono Red Synth</v>
      </c>
      <c r="J2059" t="str">
        <f>INDEX(META!$B:$B,MATCH(D2059,META!$A:$A,0))</f>
        <v>Mono Red Synth</v>
      </c>
      <c r="K2059" t="str">
        <f t="shared" si="162"/>
        <v>Mono Red Synth-Mono Red Synth</v>
      </c>
    </row>
    <row r="2060" spans="1:11" x14ac:dyDescent="0.3">
      <c r="A2060">
        <v>496</v>
      </c>
      <c r="B2060" t="s">
        <v>183</v>
      </c>
      <c r="C2060" t="s">
        <v>25</v>
      </c>
      <c r="D2060" t="s">
        <v>1946</v>
      </c>
      <c r="E2060" s="1" t="str">
        <f t="shared" si="160"/>
        <v>Gabriele Grasso-Alessandro Pasero</v>
      </c>
      <c r="F2060" t="str">
        <f t="shared" si="163"/>
        <v>Won</v>
      </c>
      <c r="G2060" s="1">
        <f t="shared" si="164"/>
        <v>4</v>
      </c>
      <c r="H2060">
        <f t="shared" si="161"/>
        <v>1</v>
      </c>
      <c r="I2060" t="str">
        <f>INDEX(META!$B:$B,MATCH(B2060,META!$A:$A,0))</f>
        <v>Fangren Tron</v>
      </c>
      <c r="J2060" t="str">
        <f>INDEX(META!$B:$B,MATCH(D2060,META!$A:$A,0))</f>
        <v>White Weenie</v>
      </c>
      <c r="K2060" t="str">
        <f t="shared" si="162"/>
        <v>Fangren Tron-White Weenie</v>
      </c>
    </row>
    <row r="2061" spans="1:11" x14ac:dyDescent="0.3">
      <c r="A2061">
        <v>497</v>
      </c>
      <c r="B2061" t="s">
        <v>1102</v>
      </c>
      <c r="C2061" t="s">
        <v>28</v>
      </c>
      <c r="D2061" t="s">
        <v>2442</v>
      </c>
      <c r="E2061" s="1" t="str">
        <f t="shared" si="160"/>
        <v>Claudio Faccendi-Davide Buttiero</v>
      </c>
      <c r="F2061" t="str">
        <f t="shared" si="163"/>
        <v>Won</v>
      </c>
      <c r="G2061" s="1">
        <f t="shared" si="164"/>
        <v>4</v>
      </c>
      <c r="H2061">
        <f t="shared" si="161"/>
        <v>1</v>
      </c>
      <c r="I2061" t="str">
        <f>INDEX(META!$B:$B,MATCH(B2061,META!$A:$A,0))</f>
        <v>Mono White Heroic</v>
      </c>
      <c r="J2061" t="str">
        <f>INDEX(META!$B:$B,MATCH(D2061,META!$A:$A,0))</f>
        <v>Mono Red Madness</v>
      </c>
      <c r="K2061" t="str">
        <f t="shared" si="162"/>
        <v>Mono White Heroic-Mono Red Madness</v>
      </c>
    </row>
    <row r="2062" spans="1:11" x14ac:dyDescent="0.3">
      <c r="A2062">
        <v>498</v>
      </c>
      <c r="B2062" t="s">
        <v>1983</v>
      </c>
      <c r="C2062" t="s">
        <v>27</v>
      </c>
      <c r="D2062" t="s">
        <v>229</v>
      </c>
      <c r="E2062" s="1" t="str">
        <f t="shared" si="160"/>
        <v>Mattia Maddaloni-Tim Steska</v>
      </c>
      <c r="F2062" t="str">
        <f t="shared" si="163"/>
        <v>Lost</v>
      </c>
      <c r="G2062" s="1">
        <f t="shared" si="164"/>
        <v>4</v>
      </c>
      <c r="H2062">
        <f t="shared" si="161"/>
        <v>1</v>
      </c>
      <c r="I2062" t="str">
        <f>INDEX(META!$B:$B,MATCH(B2062,META!$A:$A,0))</f>
        <v>Mono Blue Terror</v>
      </c>
      <c r="J2062" t="str">
        <f>INDEX(META!$B:$B,MATCH(D2062,META!$A:$A,0))</f>
        <v>Rakdos Madness</v>
      </c>
      <c r="K2062" t="str">
        <f t="shared" si="162"/>
        <v>Mono Blue Terror-Rakdos Madness</v>
      </c>
    </row>
    <row r="2063" spans="1:11" x14ac:dyDescent="0.3">
      <c r="A2063">
        <v>499</v>
      </c>
      <c r="B2063" t="s">
        <v>610</v>
      </c>
      <c r="C2063" t="s">
        <v>26</v>
      </c>
      <c r="D2063" t="s">
        <v>2021</v>
      </c>
      <c r="E2063" s="1" t="str">
        <f t="shared" si="160"/>
        <v>Alessandro Destro-lorenzo pedrazzi</v>
      </c>
      <c r="F2063" t="str">
        <f t="shared" si="163"/>
        <v>Lost</v>
      </c>
      <c r="G2063" s="1">
        <f t="shared" si="164"/>
        <v>4</v>
      </c>
      <c r="H2063">
        <f t="shared" si="161"/>
        <v>1</v>
      </c>
      <c r="I2063" t="str">
        <f>INDEX(META!$B:$B,MATCH(B2063,META!$A:$A,0))</f>
        <v>Dimir Terror</v>
      </c>
      <c r="J2063" t="str">
        <f>INDEX(META!$B:$B,MATCH(D2063,META!$A:$A,0))</f>
        <v>Rakdos Madness</v>
      </c>
      <c r="K2063" t="str">
        <f t="shared" si="162"/>
        <v>Dimir Terror-Rakdos Madness</v>
      </c>
    </row>
    <row r="2064" spans="1:11" x14ac:dyDescent="0.3">
      <c r="A2064">
        <v>500</v>
      </c>
      <c r="B2064" t="s">
        <v>2168</v>
      </c>
      <c r="C2064" t="s">
        <v>25</v>
      </c>
      <c r="D2064" t="s">
        <v>2052</v>
      </c>
      <c r="E2064" s="1" t="str">
        <f t="shared" si="160"/>
        <v>Gabriele Candida-Daniel Hernández Esteban</v>
      </c>
      <c r="F2064" t="str">
        <f t="shared" si="163"/>
        <v>Won</v>
      </c>
      <c r="G2064" s="1">
        <f t="shared" si="164"/>
        <v>4</v>
      </c>
      <c r="H2064">
        <f t="shared" si="161"/>
        <v>1</v>
      </c>
      <c r="I2064" t="str">
        <f>INDEX(META!$B:$B,MATCH(B2064,META!$A:$A,0))</f>
        <v>Dredge</v>
      </c>
      <c r="J2064" t="str">
        <f>INDEX(META!$B:$B,MATCH(D2064,META!$A:$A,0))</f>
        <v>Tokens</v>
      </c>
      <c r="K2064" t="str">
        <f t="shared" si="162"/>
        <v>Dredge-Tokens</v>
      </c>
    </row>
    <row r="2065" spans="1:11" x14ac:dyDescent="0.3">
      <c r="A2065">
        <v>501</v>
      </c>
      <c r="B2065" t="s">
        <v>2219</v>
      </c>
      <c r="C2065" t="s">
        <v>25</v>
      </c>
      <c r="D2065" t="s">
        <v>1140</v>
      </c>
      <c r="E2065" s="1" t="str">
        <f t="shared" si="160"/>
        <v>Aarod Vawser-Enrico Fantini</v>
      </c>
      <c r="F2065" t="str">
        <f t="shared" si="163"/>
        <v>Won</v>
      </c>
      <c r="G2065" s="1">
        <f t="shared" si="164"/>
        <v>4</v>
      </c>
      <c r="H2065">
        <f t="shared" si="161"/>
        <v>1</v>
      </c>
      <c r="I2065" t="str">
        <f>INDEX(META!$B:$B,MATCH(B2065,META!$A:$A,0))</f>
        <v>Mono Blue Terror</v>
      </c>
      <c r="J2065" t="str">
        <f>INDEX(META!$B:$B,MATCH(D2065,META!$A:$A,0))</f>
        <v>High Tide Combo</v>
      </c>
      <c r="K2065" t="str">
        <f t="shared" si="162"/>
        <v>Mono Blue Terror-High Tide Combo</v>
      </c>
    </row>
    <row r="2066" spans="1:11" x14ac:dyDescent="0.3">
      <c r="A2066">
        <v>502</v>
      </c>
      <c r="B2066" t="s">
        <v>2487</v>
      </c>
      <c r="C2066" t="s">
        <v>25</v>
      </c>
      <c r="D2066" t="s">
        <v>2894</v>
      </c>
      <c r="E2066" s="1" t="str">
        <f t="shared" si="160"/>
        <v>Nicola Mastrorilli-Niccolò Carafoli</v>
      </c>
      <c r="F2066" t="str">
        <f t="shared" si="163"/>
        <v>Won</v>
      </c>
      <c r="G2066" s="1">
        <f t="shared" si="164"/>
        <v>4</v>
      </c>
      <c r="H2066">
        <f t="shared" si="161"/>
        <v>1</v>
      </c>
      <c r="I2066" t="str">
        <f>INDEX(META!$B:$B,MATCH(B2066,META!$A:$A,0))</f>
        <v>Jund Wildfire</v>
      </c>
      <c r="J2066" t="str">
        <f>INDEX(META!$B:$B,MATCH(D2066,META!$A:$A,0))</f>
        <v>Dredge</v>
      </c>
      <c r="K2066" t="str">
        <f t="shared" si="162"/>
        <v>Jund Wildfire-Dredge</v>
      </c>
    </row>
    <row r="2067" spans="1:11" x14ac:dyDescent="0.3">
      <c r="A2067">
        <v>503</v>
      </c>
      <c r="B2067" t="s">
        <v>858</v>
      </c>
      <c r="C2067" t="s">
        <v>25</v>
      </c>
      <c r="D2067" t="s">
        <v>3083</v>
      </c>
      <c r="E2067" s="1" t="str">
        <f t="shared" si="160"/>
        <v>Andrea Bignami-Alessandro Negrini</v>
      </c>
      <c r="F2067" t="str">
        <f t="shared" si="163"/>
        <v>Won</v>
      </c>
      <c r="G2067" s="1">
        <f t="shared" si="164"/>
        <v>4</v>
      </c>
      <c r="H2067">
        <f t="shared" si="161"/>
        <v>1</v>
      </c>
      <c r="I2067" t="str">
        <f>INDEX(META!$B:$B,MATCH(B2067,META!$A:$A,0))</f>
        <v>Rakdos Madness</v>
      </c>
      <c r="J2067" t="str">
        <f>INDEX(META!$B:$B,MATCH(D2067,META!$A:$A,0))</f>
        <v>Gruul Monsters</v>
      </c>
      <c r="K2067" t="str">
        <f t="shared" si="162"/>
        <v>Rakdos Madness-Gruul Monsters</v>
      </c>
    </row>
    <row r="2068" spans="1:11" x14ac:dyDescent="0.3">
      <c r="A2068">
        <v>504</v>
      </c>
      <c r="B2068" t="s">
        <v>2984</v>
      </c>
      <c r="C2068" t="s">
        <v>25</v>
      </c>
      <c r="D2068" t="s">
        <v>2855</v>
      </c>
      <c r="E2068" s="1" t="str">
        <f t="shared" si="160"/>
        <v>Boštjan Sladič-Michele Mottola</v>
      </c>
      <c r="F2068" t="str">
        <f t="shared" si="163"/>
        <v>Won</v>
      </c>
      <c r="G2068" s="1">
        <f t="shared" si="164"/>
        <v>4</v>
      </c>
      <c r="H2068">
        <f t="shared" si="161"/>
        <v>1</v>
      </c>
      <c r="I2068" t="str">
        <f>INDEX(META!$B:$B,MATCH(B2068,META!$A:$A,0))</f>
        <v>Grixis Affinity</v>
      </c>
      <c r="J2068" t="str">
        <f>INDEX(META!$B:$B,MATCH(D2068,META!$A:$A,0))</f>
        <v>Elves</v>
      </c>
      <c r="K2068" t="str">
        <f t="shared" si="162"/>
        <v>Grixis Affinity-Elves</v>
      </c>
    </row>
    <row r="2069" spans="1:11" x14ac:dyDescent="0.3">
      <c r="A2069">
        <v>505</v>
      </c>
      <c r="B2069" t="s">
        <v>2933</v>
      </c>
      <c r="C2069" t="s">
        <v>25</v>
      </c>
      <c r="D2069" t="s">
        <v>125</v>
      </c>
      <c r="E2069" s="1" t="str">
        <f t="shared" si="160"/>
        <v>samuele mariotti-Simone Monaldi</v>
      </c>
      <c r="F2069" t="str">
        <f t="shared" si="163"/>
        <v>Won</v>
      </c>
      <c r="G2069" s="1">
        <f t="shared" si="164"/>
        <v>4</v>
      </c>
      <c r="H2069">
        <f t="shared" si="161"/>
        <v>1</v>
      </c>
      <c r="I2069" t="str">
        <f>INDEX(META!$B:$B,MATCH(B2069,META!$A:$A,0))</f>
        <v>Altar Tron</v>
      </c>
      <c r="J2069" t="str">
        <f>INDEX(META!$B:$B,MATCH(D2069,META!$A:$A,0))</f>
        <v>Rakdos Madness</v>
      </c>
      <c r="K2069" t="str">
        <f t="shared" si="162"/>
        <v>Altar Tron-Rakdos Madness</v>
      </c>
    </row>
    <row r="2070" spans="1:11" x14ac:dyDescent="0.3">
      <c r="A2070">
        <v>506</v>
      </c>
      <c r="B2070" t="s">
        <v>2575</v>
      </c>
      <c r="C2070" t="s">
        <v>26</v>
      </c>
      <c r="D2070" t="s">
        <v>256</v>
      </c>
      <c r="E2070" s="1" t="str">
        <f t="shared" si="160"/>
        <v>michel cavallin-Andrea Mastrostefano</v>
      </c>
      <c r="F2070" t="str">
        <f t="shared" si="163"/>
        <v>Lost</v>
      </c>
      <c r="G2070" s="1">
        <f t="shared" si="164"/>
        <v>4</v>
      </c>
      <c r="H2070">
        <f t="shared" si="161"/>
        <v>1</v>
      </c>
      <c r="I2070" t="str">
        <f>INDEX(META!$B:$B,MATCH(B2070,META!$A:$A,0))</f>
        <v>High Tide Combo</v>
      </c>
      <c r="J2070" t="str">
        <f>INDEX(META!$B:$B,MATCH(D2070,META!$A:$A,0))</f>
        <v>Jund Wildfire</v>
      </c>
      <c r="K2070" t="str">
        <f t="shared" si="162"/>
        <v>High Tide Combo-Jund Wildfire</v>
      </c>
    </row>
    <row r="2071" spans="1:11" x14ac:dyDescent="0.3">
      <c r="A2071">
        <v>507</v>
      </c>
      <c r="B2071" s="47" t="s">
        <v>3307</v>
      </c>
      <c r="C2071" t="s">
        <v>27</v>
      </c>
      <c r="D2071" t="s">
        <v>217</v>
      </c>
      <c r="E2071" s="1" t="str">
        <f t="shared" si="160"/>
        <v>Michael Schwendner-Gerardo Graziano</v>
      </c>
      <c r="F2071" t="str">
        <f t="shared" si="163"/>
        <v>Lost</v>
      </c>
      <c r="G2071" s="1">
        <f t="shared" si="164"/>
        <v>4</v>
      </c>
      <c r="H2071">
        <f t="shared" si="161"/>
        <v>1</v>
      </c>
      <c r="I2071" t="str">
        <f>INDEX(META!$B:$B,MATCH(B2071,META!$A:$A,0))</f>
        <v>Altar Tron</v>
      </c>
      <c r="J2071" t="str">
        <f>INDEX(META!$B:$B,MATCH(D2071,META!$A:$A,0))</f>
        <v>Goblin Combo</v>
      </c>
      <c r="K2071" t="str">
        <f t="shared" si="162"/>
        <v>Altar Tron-Goblin Combo</v>
      </c>
    </row>
    <row r="2072" spans="1:11" x14ac:dyDescent="0.3">
      <c r="A2072">
        <v>508</v>
      </c>
      <c r="B2072" t="s">
        <v>1543</v>
      </c>
      <c r="C2072" t="s">
        <v>26</v>
      </c>
      <c r="D2072" t="s">
        <v>3200</v>
      </c>
      <c r="E2072" s="1" t="str">
        <f t="shared" si="160"/>
        <v>Davide Trambusti-andrès giannini</v>
      </c>
      <c r="F2072" t="str">
        <f t="shared" si="163"/>
        <v>Lost</v>
      </c>
      <c r="G2072" s="1">
        <f t="shared" si="164"/>
        <v>4</v>
      </c>
      <c r="H2072">
        <f t="shared" si="161"/>
        <v>1</v>
      </c>
      <c r="I2072" t="str">
        <f>INDEX(META!$B:$B,MATCH(B2072,META!$A:$A,0))</f>
        <v>Mono Red Madness</v>
      </c>
      <c r="J2072" t="str">
        <f>INDEX(META!$B:$B,MATCH(D2072,META!$A:$A,0))</f>
        <v>Elves</v>
      </c>
      <c r="K2072" t="str">
        <f t="shared" si="162"/>
        <v>Mono Red Madness-Elves</v>
      </c>
    </row>
    <row r="2073" spans="1:11" x14ac:dyDescent="0.3">
      <c r="A2073">
        <v>509</v>
      </c>
      <c r="B2073" t="s">
        <v>2591</v>
      </c>
      <c r="C2073" t="s">
        <v>27</v>
      </c>
      <c r="D2073" t="s">
        <v>108</v>
      </c>
      <c r="E2073" s="1" t="str">
        <f t="shared" si="160"/>
        <v>Giacomo Borghi-Simone Ratuis</v>
      </c>
      <c r="F2073" t="str">
        <f t="shared" si="163"/>
        <v>Lost</v>
      </c>
      <c r="G2073" s="1">
        <f t="shared" si="164"/>
        <v>4</v>
      </c>
      <c r="H2073">
        <f t="shared" si="161"/>
        <v>1</v>
      </c>
      <c r="I2073" t="str">
        <f>INDEX(META!$B:$B,MATCH(B2073,META!$A:$A,0))</f>
        <v>Orzhov Blade</v>
      </c>
      <c r="J2073" t="str">
        <f>INDEX(META!$B:$B,MATCH(D2073,META!$A:$A,0))</f>
        <v>Rakdos Madness</v>
      </c>
      <c r="K2073" t="str">
        <f t="shared" si="162"/>
        <v>Orzhov Blade-Rakdos Madness</v>
      </c>
    </row>
    <row r="2074" spans="1:11" x14ac:dyDescent="0.3">
      <c r="A2074">
        <v>510</v>
      </c>
      <c r="B2074" t="s">
        <v>2176</v>
      </c>
      <c r="C2074" t="s">
        <v>25</v>
      </c>
      <c r="D2074" t="s">
        <v>2340</v>
      </c>
      <c r="E2074" s="1" t="str">
        <f t="shared" si="160"/>
        <v>Riccardo Conti-Alberto Barbera</v>
      </c>
      <c r="F2074" t="str">
        <f t="shared" si="163"/>
        <v>Won</v>
      </c>
      <c r="G2074" s="1">
        <f t="shared" si="164"/>
        <v>4</v>
      </c>
      <c r="H2074">
        <f t="shared" si="161"/>
        <v>1</v>
      </c>
      <c r="I2074" t="str">
        <f>INDEX(META!$B:$B,MATCH(B2074,META!$A:$A,0))</f>
        <v>Mono Red Synth</v>
      </c>
      <c r="J2074" t="str">
        <f>INDEX(META!$B:$B,MATCH(D2074,META!$A:$A,0))</f>
        <v>Grixis Affinity</v>
      </c>
      <c r="K2074" t="str">
        <f t="shared" si="162"/>
        <v>Mono Red Synth-Grixis Affinity</v>
      </c>
    </row>
    <row r="2075" spans="1:11" x14ac:dyDescent="0.3">
      <c r="A2075">
        <v>511</v>
      </c>
      <c r="B2075" t="s">
        <v>2360</v>
      </c>
      <c r="C2075" t="s">
        <v>28</v>
      </c>
      <c r="D2075" t="s">
        <v>278</v>
      </c>
      <c r="E2075" s="1" t="str">
        <f t="shared" si="160"/>
        <v>Mattis Peschel-Mattia Raffaldi</v>
      </c>
      <c r="F2075" t="str">
        <f t="shared" si="163"/>
        <v>Won</v>
      </c>
      <c r="G2075" s="1">
        <f t="shared" si="164"/>
        <v>4</v>
      </c>
      <c r="H2075">
        <f t="shared" si="161"/>
        <v>1</v>
      </c>
      <c r="I2075" t="str">
        <f>INDEX(META!$B:$B,MATCH(B2075,META!$A:$A,0))</f>
        <v>Rakdos Madness</v>
      </c>
      <c r="J2075" t="str">
        <f>INDEX(META!$B:$B,MATCH(D2075,META!$A:$A,0))</f>
        <v>Rakdos Madness</v>
      </c>
      <c r="K2075" t="str">
        <f t="shared" si="162"/>
        <v>Rakdos Madness-Rakdos Madness</v>
      </c>
    </row>
    <row r="2076" spans="1:11" x14ac:dyDescent="0.3">
      <c r="A2076">
        <v>512</v>
      </c>
      <c r="B2076" t="s">
        <v>234</v>
      </c>
      <c r="C2076" t="s">
        <v>28</v>
      </c>
      <c r="D2076" t="s">
        <v>2496</v>
      </c>
      <c r="E2076" s="1" t="str">
        <f t="shared" si="160"/>
        <v>Davide Calvagna-Luca Trombi</v>
      </c>
      <c r="F2076" t="str">
        <f t="shared" si="163"/>
        <v>Won</v>
      </c>
      <c r="G2076" s="1">
        <f t="shared" si="164"/>
        <v>4</v>
      </c>
      <c r="H2076">
        <f t="shared" si="161"/>
        <v>1</v>
      </c>
      <c r="I2076" t="str">
        <f>INDEX(META!$B:$B,MATCH(B2076,META!$A:$A,0))</f>
        <v>Rakdos Madness</v>
      </c>
      <c r="J2076" t="str">
        <f>INDEX(META!$B:$B,MATCH(D2076,META!$A:$A,0))</f>
        <v>Rakdos Madness</v>
      </c>
      <c r="K2076" t="str">
        <f t="shared" si="162"/>
        <v>Rakdos Madness-Rakdos Madness</v>
      </c>
    </row>
    <row r="2077" spans="1:11" x14ac:dyDescent="0.3">
      <c r="A2077">
        <v>513</v>
      </c>
      <c r="B2077" t="s">
        <v>2820</v>
      </c>
      <c r="C2077" t="s">
        <v>26</v>
      </c>
      <c r="D2077" t="s">
        <v>2428</v>
      </c>
      <c r="E2077" s="1" t="str">
        <f t="shared" si="160"/>
        <v>Tiziano morelli-phillip drage</v>
      </c>
      <c r="F2077" t="str">
        <f t="shared" si="163"/>
        <v>Lost</v>
      </c>
      <c r="G2077" s="1">
        <f t="shared" si="164"/>
        <v>4</v>
      </c>
      <c r="H2077">
        <f t="shared" si="161"/>
        <v>1</v>
      </c>
      <c r="I2077" t="str">
        <f>INDEX(META!$B:$B,MATCH(B2077,META!$A:$A,0))</f>
        <v>Altar Tron</v>
      </c>
      <c r="J2077" t="str">
        <f>INDEX(META!$B:$B,MATCH(D2077,META!$A:$A,0))</f>
        <v>Grixis Affinity</v>
      </c>
      <c r="K2077" t="str">
        <f t="shared" si="162"/>
        <v>Altar Tron-Grixis Affinity</v>
      </c>
    </row>
    <row r="2078" spans="1:11" x14ac:dyDescent="0.3">
      <c r="A2078">
        <v>514</v>
      </c>
      <c r="B2078" t="s">
        <v>2712</v>
      </c>
      <c r="C2078" t="s">
        <v>28</v>
      </c>
      <c r="D2078" t="s">
        <v>1094</v>
      </c>
      <c r="E2078" s="1" t="str">
        <f t="shared" si="160"/>
        <v>Salvatore Manuel Esposito-Nicolo' Salvatori</v>
      </c>
      <c r="F2078" t="str">
        <f t="shared" si="163"/>
        <v>Won</v>
      </c>
      <c r="G2078" s="1">
        <f t="shared" si="164"/>
        <v>4</v>
      </c>
      <c r="H2078">
        <f t="shared" si="161"/>
        <v>1</v>
      </c>
      <c r="I2078" t="str">
        <f>INDEX(META!$B:$B,MATCH(B2078,META!$A:$A,0))</f>
        <v>Mono Red Synth</v>
      </c>
      <c r="J2078" t="str">
        <f>INDEX(META!$B:$B,MATCH(D2078,META!$A:$A,0))</f>
        <v>Jund Wildfire</v>
      </c>
      <c r="K2078" t="str">
        <f t="shared" si="162"/>
        <v>Mono Red Synth-Jund Wildfire</v>
      </c>
    </row>
    <row r="2079" spans="1:11" x14ac:dyDescent="0.3">
      <c r="A2079">
        <v>515</v>
      </c>
      <c r="B2079" t="s">
        <v>2936</v>
      </c>
      <c r="C2079" t="s">
        <v>27</v>
      </c>
      <c r="D2079" t="s">
        <v>2657</v>
      </c>
      <c r="E2079" s="1" t="str">
        <f t="shared" si="160"/>
        <v>Lorenzo Ciurli-Emanuele Maunero</v>
      </c>
      <c r="F2079" t="str">
        <f t="shared" si="163"/>
        <v>Lost</v>
      </c>
      <c r="G2079" s="1">
        <f t="shared" si="164"/>
        <v>4</v>
      </c>
      <c r="H2079">
        <f t="shared" si="161"/>
        <v>1</v>
      </c>
      <c r="I2079" t="str">
        <f>INDEX(META!$B:$B,MATCH(B2079,META!$A:$A,0))</f>
        <v>Mono Black Midrange</v>
      </c>
      <c r="J2079" t="str">
        <f>INDEX(META!$B:$B,MATCH(D2079,META!$A:$A,0))</f>
        <v>Mono Blue Aggro</v>
      </c>
      <c r="K2079" t="str">
        <f t="shared" si="162"/>
        <v>Mono Black Midrange-Mono Blue Aggro</v>
      </c>
    </row>
    <row r="2080" spans="1:11" x14ac:dyDescent="0.3">
      <c r="A2080">
        <v>559</v>
      </c>
      <c r="B2080" t="s">
        <v>3160</v>
      </c>
      <c r="C2080" t="s">
        <v>28</v>
      </c>
      <c r="D2080" t="s">
        <v>258</v>
      </c>
      <c r="E2080" s="1" t="str">
        <f t="shared" si="160"/>
        <v>Alisa Farenzena-Chiara Slaviero</v>
      </c>
      <c r="F2080" t="str">
        <f t="shared" si="163"/>
        <v>Won</v>
      </c>
      <c r="G2080" s="1">
        <f t="shared" si="164"/>
        <v>4</v>
      </c>
      <c r="H2080">
        <f t="shared" si="161"/>
        <v>1</v>
      </c>
      <c r="I2080" t="str">
        <f>INDEX(META!$B:$B,MATCH(B2080,META!$A:$A,0))</f>
        <v>Slivers</v>
      </c>
      <c r="J2080" t="str">
        <f>INDEX(META!$B:$B,MATCH(D2080,META!$A:$A,0))</f>
        <v>Rakdos Madness</v>
      </c>
      <c r="K2080" t="str">
        <f t="shared" si="162"/>
        <v>Slivers-Rakdos Madness</v>
      </c>
    </row>
    <row r="2081" spans="1:11" x14ac:dyDescent="0.3">
      <c r="A2081">
        <v>560</v>
      </c>
      <c r="B2081" t="s">
        <v>3219</v>
      </c>
      <c r="C2081" t="s">
        <v>25</v>
      </c>
      <c r="D2081" t="s">
        <v>980</v>
      </c>
      <c r="E2081" s="1" t="str">
        <f t="shared" si="160"/>
        <v>Diego Barbagelata-Ermes Dallavo</v>
      </c>
      <c r="F2081" t="str">
        <f t="shared" si="163"/>
        <v>Won</v>
      </c>
      <c r="G2081" s="1">
        <f t="shared" si="164"/>
        <v>4</v>
      </c>
      <c r="H2081">
        <f t="shared" si="161"/>
        <v>1</v>
      </c>
      <c r="I2081" t="str">
        <f>INDEX(META!$B:$B,MATCH(B2081,META!$A:$A,0))</f>
        <v>Mono Red Madness</v>
      </c>
      <c r="J2081" t="str">
        <f>INDEX(META!$B:$B,MATCH(D2081,META!$A:$A,0))</f>
        <v>Mono Blue Terror</v>
      </c>
      <c r="K2081" t="str">
        <f t="shared" si="162"/>
        <v>Mono Red Madness-Mono Blue Terror</v>
      </c>
    </row>
    <row r="2082" spans="1:11" x14ac:dyDescent="0.3">
      <c r="A2082">
        <v>1</v>
      </c>
      <c r="B2082" t="s">
        <v>439</v>
      </c>
      <c r="C2082" t="s">
        <v>26</v>
      </c>
      <c r="D2082" t="s">
        <v>1313</v>
      </c>
      <c r="E2082" s="1" t="str">
        <f t="shared" si="160"/>
        <v>Andrea Trisoglio-Fabrizio Lomater</v>
      </c>
      <c r="F2082" t="str">
        <f t="shared" si="163"/>
        <v>Lost</v>
      </c>
      <c r="G2082" s="1">
        <f t="shared" si="164"/>
        <v>5</v>
      </c>
      <c r="H2082">
        <f t="shared" si="161"/>
        <v>1</v>
      </c>
      <c r="I2082" t="str">
        <f>INDEX(META!$B:$B,MATCH(B2082,META!$A:$A,0))</f>
        <v>Jund Wildfire</v>
      </c>
      <c r="J2082" t="str">
        <f>INDEX(META!$B:$B,MATCH(D2082,META!$A:$A,0))</f>
        <v>Azorius Familiars</v>
      </c>
      <c r="K2082" t="str">
        <f t="shared" si="162"/>
        <v>Jund Wildfire-Azorius Familiars</v>
      </c>
    </row>
    <row r="2083" spans="1:11" x14ac:dyDescent="0.3">
      <c r="A2083">
        <v>2</v>
      </c>
      <c r="B2083" t="s">
        <v>513</v>
      </c>
      <c r="C2083" t="s">
        <v>28</v>
      </c>
      <c r="D2083" t="s">
        <v>238</v>
      </c>
      <c r="E2083" s="1" t="str">
        <f t="shared" si="160"/>
        <v>Federico Bosi-Manuel Drudi</v>
      </c>
      <c r="F2083" t="str">
        <f t="shared" si="163"/>
        <v>Won</v>
      </c>
      <c r="G2083" s="1">
        <f t="shared" si="164"/>
        <v>5</v>
      </c>
      <c r="H2083">
        <f t="shared" si="161"/>
        <v>1</v>
      </c>
      <c r="I2083" t="str">
        <f>INDEX(META!$B:$B,MATCH(B2083,META!$A:$A,0))</f>
        <v>Altar Tron</v>
      </c>
      <c r="J2083" t="str">
        <f>INDEX(META!$B:$B,MATCH(D2083,META!$A:$A,0))</f>
        <v>Mono Red Madness</v>
      </c>
      <c r="K2083" t="str">
        <f t="shared" si="162"/>
        <v>Altar Tron-Mono Red Madness</v>
      </c>
    </row>
    <row r="2084" spans="1:11" x14ac:dyDescent="0.3">
      <c r="A2084">
        <v>3</v>
      </c>
      <c r="B2084" t="s">
        <v>94</v>
      </c>
      <c r="C2084" t="s">
        <v>26</v>
      </c>
      <c r="D2084" t="s">
        <v>482</v>
      </c>
      <c r="E2084" s="1" t="str">
        <f t="shared" si="160"/>
        <v>Ernesto Jacopo Varriale-Francesco Foschi</v>
      </c>
      <c r="F2084" t="str">
        <f t="shared" si="163"/>
        <v>Lost</v>
      </c>
      <c r="G2084" s="1">
        <f t="shared" si="164"/>
        <v>5</v>
      </c>
      <c r="H2084">
        <f t="shared" si="161"/>
        <v>1</v>
      </c>
      <c r="I2084" t="str">
        <f>INDEX(META!$B:$B,MATCH(B2084,META!$A:$A,0))</f>
        <v>Jund Wildfire</v>
      </c>
      <c r="J2084" t="str">
        <f>INDEX(META!$B:$B,MATCH(D2084,META!$A:$A,0))</f>
        <v>Altar Tron</v>
      </c>
      <c r="K2084" t="str">
        <f t="shared" si="162"/>
        <v>Jund Wildfire-Altar Tron</v>
      </c>
    </row>
    <row r="2085" spans="1:11" x14ac:dyDescent="0.3">
      <c r="A2085">
        <v>4</v>
      </c>
      <c r="B2085" t="s">
        <v>275</v>
      </c>
      <c r="C2085" t="s">
        <v>27</v>
      </c>
      <c r="D2085" t="s">
        <v>400</v>
      </c>
      <c r="E2085" s="1" t="str">
        <f t="shared" si="160"/>
        <v>Emanuele Sutto-Adam Bazika</v>
      </c>
      <c r="F2085" t="str">
        <f t="shared" si="163"/>
        <v>Lost</v>
      </c>
      <c r="G2085" s="1">
        <f t="shared" si="164"/>
        <v>5</v>
      </c>
      <c r="H2085">
        <f t="shared" si="161"/>
        <v>1</v>
      </c>
      <c r="I2085" t="str">
        <f>INDEX(META!$B:$B,MATCH(B2085,META!$A:$A,0))</f>
        <v>Mono Blue Aggro</v>
      </c>
      <c r="J2085" t="str">
        <f>INDEX(META!$B:$B,MATCH(D2085,META!$A:$A,0))</f>
        <v>Jund Wildfire</v>
      </c>
      <c r="K2085" t="str">
        <f t="shared" si="162"/>
        <v>Mono Blue Aggro-Jund Wildfire</v>
      </c>
    </row>
    <row r="2086" spans="1:11" x14ac:dyDescent="0.3">
      <c r="A2086">
        <v>5</v>
      </c>
      <c r="B2086" t="s">
        <v>877</v>
      </c>
      <c r="C2086" t="s">
        <v>27</v>
      </c>
      <c r="D2086" t="s">
        <v>101</v>
      </c>
      <c r="E2086" s="1" t="str">
        <f t="shared" si="160"/>
        <v>Tommaso Cardinali-Raffaele Nobili</v>
      </c>
      <c r="F2086" t="str">
        <f t="shared" si="163"/>
        <v>Lost</v>
      </c>
      <c r="G2086" s="1">
        <f t="shared" si="164"/>
        <v>5</v>
      </c>
      <c r="H2086">
        <f t="shared" si="161"/>
        <v>1</v>
      </c>
      <c r="I2086" t="str">
        <f>INDEX(META!$B:$B,MATCH(B2086,META!$A:$A,0))</f>
        <v>Jund Wildfire</v>
      </c>
      <c r="J2086" t="str">
        <f>INDEX(META!$B:$B,MATCH(D2086,META!$A:$A,0))</f>
        <v>Mono Red Synth</v>
      </c>
      <c r="K2086" t="str">
        <f t="shared" si="162"/>
        <v>Jund Wildfire-Mono Red Synth</v>
      </c>
    </row>
    <row r="2087" spans="1:11" x14ac:dyDescent="0.3">
      <c r="A2087">
        <v>6</v>
      </c>
      <c r="B2087" t="s">
        <v>204</v>
      </c>
      <c r="C2087" t="s">
        <v>27</v>
      </c>
      <c r="D2087" t="s">
        <v>184</v>
      </c>
      <c r="E2087" s="1" t="str">
        <f t="shared" si="160"/>
        <v>Andrea Campi-Simone Urzia</v>
      </c>
      <c r="F2087" t="str">
        <f t="shared" si="163"/>
        <v>Lost</v>
      </c>
      <c r="G2087" s="1">
        <f t="shared" si="164"/>
        <v>5</v>
      </c>
      <c r="H2087">
        <f t="shared" si="161"/>
        <v>1</v>
      </c>
      <c r="I2087" t="str">
        <f>INDEX(META!$B:$B,MATCH(B2087,META!$A:$A,0))</f>
        <v>X Lands Spy</v>
      </c>
      <c r="J2087" t="str">
        <f>INDEX(META!$B:$B,MATCH(D2087,META!$A:$A,0))</f>
        <v>Elves</v>
      </c>
      <c r="K2087" t="str">
        <f t="shared" si="162"/>
        <v>X Lands Spy-Elves</v>
      </c>
    </row>
    <row r="2088" spans="1:11" x14ac:dyDescent="0.3">
      <c r="A2088">
        <v>7</v>
      </c>
      <c r="B2088" t="s">
        <v>409</v>
      </c>
      <c r="C2088" t="s">
        <v>26</v>
      </c>
      <c r="D2088" t="s">
        <v>328</v>
      </c>
      <c r="E2088" s="1" t="str">
        <f t="shared" si="160"/>
        <v>Ondřej Lukáš-Lorenzo Bergamini</v>
      </c>
      <c r="F2088" t="str">
        <f t="shared" si="163"/>
        <v>Lost</v>
      </c>
      <c r="G2088" s="1">
        <f t="shared" si="164"/>
        <v>5</v>
      </c>
      <c r="H2088">
        <f t="shared" si="161"/>
        <v>1</v>
      </c>
      <c r="I2088" t="str">
        <f>INDEX(META!$B:$B,MATCH(B2088,META!$A:$A,0))</f>
        <v>Mono Red Synth</v>
      </c>
      <c r="J2088" t="str">
        <f>INDEX(META!$B:$B,MATCH(D2088,META!$A:$A,0))</f>
        <v>Azorius Familiars</v>
      </c>
      <c r="K2088" t="str">
        <f t="shared" si="162"/>
        <v>Mono Red Synth-Azorius Familiars</v>
      </c>
    </row>
    <row r="2089" spans="1:11" x14ac:dyDescent="0.3">
      <c r="A2089">
        <v>8</v>
      </c>
      <c r="B2089" t="s">
        <v>402</v>
      </c>
      <c r="C2089" t="s">
        <v>26</v>
      </c>
      <c r="D2089" t="s">
        <v>522</v>
      </c>
      <c r="E2089" s="1" t="str">
        <f t="shared" si="160"/>
        <v>Nino Alessi-Lorenzo Belloco</v>
      </c>
      <c r="F2089" t="str">
        <f t="shared" si="163"/>
        <v>Lost</v>
      </c>
      <c r="G2089" s="1">
        <f t="shared" si="164"/>
        <v>5</v>
      </c>
      <c r="H2089">
        <f t="shared" si="161"/>
        <v>1</v>
      </c>
      <c r="I2089" t="str">
        <f>INDEX(META!$B:$B,MATCH(B2089,META!$A:$A,0))</f>
        <v>Mono Red Synth</v>
      </c>
      <c r="J2089" t="str">
        <f>INDEX(META!$B:$B,MATCH(D2089,META!$A:$A,0))</f>
        <v>Mono Black Sacrifice</v>
      </c>
      <c r="K2089" t="str">
        <f t="shared" si="162"/>
        <v>Mono Red Synth-Mono Black Sacrifice</v>
      </c>
    </row>
    <row r="2090" spans="1:11" x14ac:dyDescent="0.3">
      <c r="A2090">
        <v>9</v>
      </c>
      <c r="B2090" t="s">
        <v>152</v>
      </c>
      <c r="C2090" t="s">
        <v>28</v>
      </c>
      <c r="D2090" t="s">
        <v>375</v>
      </c>
      <c r="E2090" s="1" t="str">
        <f t="shared" si="160"/>
        <v>Jan Plachý-Luca Nobili</v>
      </c>
      <c r="F2090" t="str">
        <f t="shared" si="163"/>
        <v>Won</v>
      </c>
      <c r="G2090" s="1">
        <f t="shared" si="164"/>
        <v>5</v>
      </c>
      <c r="H2090">
        <f t="shared" si="161"/>
        <v>1</v>
      </c>
      <c r="I2090" t="str">
        <f>INDEX(META!$B:$B,MATCH(B2090,META!$A:$A,0))</f>
        <v>Jund Wildfire</v>
      </c>
      <c r="J2090" t="str">
        <f>INDEX(META!$B:$B,MATCH(D2090,META!$A:$A,0))</f>
        <v>Azorius Familiars</v>
      </c>
      <c r="K2090" t="str">
        <f t="shared" si="162"/>
        <v>Jund Wildfire-Azorius Familiars</v>
      </c>
    </row>
    <row r="2091" spans="1:11" x14ac:dyDescent="0.3">
      <c r="A2091">
        <v>10</v>
      </c>
      <c r="B2091" t="s">
        <v>233</v>
      </c>
      <c r="C2091" t="s">
        <v>25</v>
      </c>
      <c r="D2091" t="s">
        <v>1669</v>
      </c>
      <c r="E2091" s="1" t="str">
        <f t="shared" si="160"/>
        <v>Samuele Samaritani-Eduardo Santos</v>
      </c>
      <c r="F2091" t="str">
        <f t="shared" si="163"/>
        <v>Won</v>
      </c>
      <c r="G2091" s="1">
        <f t="shared" si="164"/>
        <v>5</v>
      </c>
      <c r="H2091">
        <f t="shared" si="161"/>
        <v>1</v>
      </c>
      <c r="I2091" t="str">
        <f>INDEX(META!$B:$B,MATCH(B2091,META!$A:$A,0))</f>
        <v>Jund Wildfire</v>
      </c>
      <c r="J2091" t="str">
        <f>INDEX(META!$B:$B,MATCH(D2091,META!$A:$A,0))</f>
        <v>Mono Red Madness</v>
      </c>
      <c r="K2091" t="str">
        <f t="shared" si="162"/>
        <v>Jund Wildfire-Mono Red Madness</v>
      </c>
    </row>
    <row r="2092" spans="1:11" x14ac:dyDescent="0.3">
      <c r="A2092">
        <v>11</v>
      </c>
      <c r="B2092" t="s">
        <v>397</v>
      </c>
      <c r="C2092" t="s">
        <v>27</v>
      </c>
      <c r="D2092" t="s">
        <v>2640</v>
      </c>
      <c r="E2092" s="1" t="str">
        <f t="shared" si="160"/>
        <v>Mario Garbuio-Giuseppe Monfregola</v>
      </c>
      <c r="F2092" t="str">
        <f t="shared" si="163"/>
        <v>Lost</v>
      </c>
      <c r="G2092" s="1">
        <f t="shared" si="164"/>
        <v>5</v>
      </c>
      <c r="H2092">
        <f t="shared" si="161"/>
        <v>1</v>
      </c>
      <c r="I2092" t="str">
        <f>INDEX(META!$B:$B,MATCH(B2092,META!$A:$A,0))</f>
        <v>Dimir Terror</v>
      </c>
      <c r="J2092" t="str">
        <f>INDEX(META!$B:$B,MATCH(D2092,META!$A:$A,0))</f>
        <v>Mono Red Synth</v>
      </c>
      <c r="K2092" t="str">
        <f t="shared" si="162"/>
        <v>Dimir Terror-Mono Red Synth</v>
      </c>
    </row>
    <row r="2093" spans="1:11" x14ac:dyDescent="0.3">
      <c r="A2093">
        <v>12</v>
      </c>
      <c r="B2093" t="s">
        <v>386</v>
      </c>
      <c r="C2093" t="s">
        <v>26</v>
      </c>
      <c r="D2093" t="s">
        <v>120</v>
      </c>
      <c r="E2093" s="1" t="str">
        <f t="shared" si="160"/>
        <v>Alessandro Sanvito-Franciszek Komsta</v>
      </c>
      <c r="F2093" t="str">
        <f t="shared" si="163"/>
        <v>Lost</v>
      </c>
      <c r="G2093" s="1">
        <f t="shared" si="164"/>
        <v>5</v>
      </c>
      <c r="H2093">
        <f t="shared" si="161"/>
        <v>1</v>
      </c>
      <c r="I2093" t="str">
        <f>INDEX(META!$B:$B,MATCH(B2093,META!$A:$A,0))</f>
        <v>Elves</v>
      </c>
      <c r="J2093" t="str">
        <f>INDEX(META!$B:$B,MATCH(D2093,META!$A:$A,0))</f>
        <v>Mono Red Synth</v>
      </c>
      <c r="K2093" t="str">
        <f t="shared" si="162"/>
        <v>Elves-Mono Red Synth</v>
      </c>
    </row>
    <row r="2094" spans="1:11" x14ac:dyDescent="0.3">
      <c r="A2094">
        <v>13</v>
      </c>
      <c r="B2094" t="s">
        <v>389</v>
      </c>
      <c r="C2094" t="s">
        <v>27</v>
      </c>
      <c r="D2094" t="s">
        <v>251</v>
      </c>
      <c r="E2094" s="1" t="str">
        <f t="shared" si="160"/>
        <v>Dario Rizzitello-Paolo Rollo</v>
      </c>
      <c r="F2094" t="str">
        <f t="shared" si="163"/>
        <v>Lost</v>
      </c>
      <c r="G2094" s="1">
        <f t="shared" si="164"/>
        <v>5</v>
      </c>
      <c r="H2094">
        <f t="shared" si="161"/>
        <v>1</v>
      </c>
      <c r="I2094" t="str">
        <f>INDEX(META!$B:$B,MATCH(B2094,META!$A:$A,0))</f>
        <v>Jeskai Ephemerate</v>
      </c>
      <c r="J2094" t="str">
        <f>INDEX(META!$B:$B,MATCH(D2094,META!$A:$A,0))</f>
        <v>Gardens</v>
      </c>
      <c r="K2094" t="str">
        <f t="shared" si="162"/>
        <v>Jeskai Ephemerate-Gardens</v>
      </c>
    </row>
    <row r="2095" spans="1:11" x14ac:dyDescent="0.3">
      <c r="A2095">
        <v>14</v>
      </c>
      <c r="B2095" t="s">
        <v>422</v>
      </c>
      <c r="C2095" t="s">
        <v>25</v>
      </c>
      <c r="D2095" t="s">
        <v>390</v>
      </c>
      <c r="E2095" s="1" t="str">
        <f t="shared" si="160"/>
        <v>Diego Lacedonia-Diego Zaccagnini</v>
      </c>
      <c r="F2095" t="str">
        <f t="shared" si="163"/>
        <v>Won</v>
      </c>
      <c r="G2095" s="1">
        <f t="shared" si="164"/>
        <v>5</v>
      </c>
      <c r="H2095">
        <f t="shared" si="161"/>
        <v>1</v>
      </c>
      <c r="I2095" t="str">
        <f>INDEX(META!$B:$B,MATCH(B2095,META!$A:$A,0))</f>
        <v>Mono Red Madness</v>
      </c>
      <c r="J2095" t="str">
        <f>INDEX(META!$B:$B,MATCH(D2095,META!$A:$A,0))</f>
        <v>Mono Red Synth</v>
      </c>
      <c r="K2095" t="str">
        <f t="shared" si="162"/>
        <v>Mono Red Madness-Mono Red Synth</v>
      </c>
    </row>
    <row r="2096" spans="1:11" x14ac:dyDescent="0.3">
      <c r="A2096">
        <v>15</v>
      </c>
      <c r="B2096" t="s">
        <v>173</v>
      </c>
      <c r="C2096" t="s">
        <v>26</v>
      </c>
      <c r="D2096" t="s">
        <v>298</v>
      </c>
      <c r="E2096" s="1" t="str">
        <f t="shared" si="160"/>
        <v>Daniele Cappeller-Francesco Zibella</v>
      </c>
      <c r="F2096" t="str">
        <f t="shared" si="163"/>
        <v>Lost</v>
      </c>
      <c r="G2096" s="1">
        <f t="shared" si="164"/>
        <v>5</v>
      </c>
      <c r="H2096">
        <f t="shared" si="161"/>
        <v>1</v>
      </c>
      <c r="I2096" t="str">
        <f>INDEX(META!$B:$B,MATCH(B2096,META!$A:$A,0))</f>
        <v>Jeskai Ephemerate</v>
      </c>
      <c r="J2096" t="str">
        <f>INDEX(META!$B:$B,MATCH(D2096,META!$A:$A,0))</f>
        <v>Gruul Monsters</v>
      </c>
      <c r="K2096" t="str">
        <f t="shared" si="162"/>
        <v>Jeskai Ephemerate-Gruul Monsters</v>
      </c>
    </row>
    <row r="2097" spans="1:11" x14ac:dyDescent="0.3">
      <c r="A2097">
        <v>16</v>
      </c>
      <c r="B2097" t="s">
        <v>1301</v>
      </c>
      <c r="C2097" t="s">
        <v>28</v>
      </c>
      <c r="D2097" t="s">
        <v>382</v>
      </c>
      <c r="E2097" s="1" t="str">
        <f t="shared" si="160"/>
        <v>Livio Setaro-Fabrizio Campanino</v>
      </c>
      <c r="F2097" t="str">
        <f t="shared" si="163"/>
        <v>Won</v>
      </c>
      <c r="G2097" s="1">
        <f t="shared" si="164"/>
        <v>5</v>
      </c>
      <c r="H2097">
        <f t="shared" si="161"/>
        <v>1</v>
      </c>
      <c r="I2097" t="str">
        <f>INDEX(META!$B:$B,MATCH(B2097,META!$A:$A,0))</f>
        <v>Elves</v>
      </c>
      <c r="J2097" t="str">
        <f>INDEX(META!$B:$B,MATCH(D2097,META!$A:$A,0))</f>
        <v>Boros Bully</v>
      </c>
      <c r="K2097" t="str">
        <f t="shared" si="162"/>
        <v>Elves-Boros Bully</v>
      </c>
    </row>
    <row r="2098" spans="1:11" x14ac:dyDescent="0.3">
      <c r="A2098">
        <v>17</v>
      </c>
      <c r="B2098" t="s">
        <v>1844</v>
      </c>
      <c r="C2098" t="s">
        <v>26</v>
      </c>
      <c r="D2098" t="s">
        <v>1786</v>
      </c>
      <c r="E2098" s="1" t="str">
        <f t="shared" si="160"/>
        <v>Lorenzo Fambrini-Filip Skórnicki</v>
      </c>
      <c r="F2098" t="str">
        <f t="shared" si="163"/>
        <v>Lost</v>
      </c>
      <c r="G2098" s="1">
        <f t="shared" si="164"/>
        <v>5</v>
      </c>
      <c r="H2098">
        <f t="shared" si="161"/>
        <v>1</v>
      </c>
      <c r="I2098" t="str">
        <f>INDEX(META!$B:$B,MATCH(B2098,META!$A:$A,0))</f>
        <v>Rakdos Madness</v>
      </c>
      <c r="J2098" t="str">
        <f>INDEX(META!$B:$B,MATCH(D2098,META!$A:$A,0))</f>
        <v>Mono Blue Aggro</v>
      </c>
      <c r="K2098" t="str">
        <f t="shared" si="162"/>
        <v>Rakdos Madness-Mono Blue Aggro</v>
      </c>
    </row>
    <row r="2099" spans="1:11" x14ac:dyDescent="0.3">
      <c r="A2099">
        <v>18</v>
      </c>
      <c r="B2099" t="s">
        <v>489</v>
      </c>
      <c r="C2099" t="s">
        <v>26</v>
      </c>
      <c r="D2099" t="s">
        <v>839</v>
      </c>
      <c r="E2099" s="1" t="str">
        <f t="shared" si="160"/>
        <v>Mattia Biella-Stefano Belloni</v>
      </c>
      <c r="F2099" t="str">
        <f t="shared" si="163"/>
        <v>Lost</v>
      </c>
      <c r="G2099" s="1">
        <f t="shared" si="164"/>
        <v>5</v>
      </c>
      <c r="H2099">
        <f t="shared" si="161"/>
        <v>1</v>
      </c>
      <c r="I2099" t="str">
        <f>INDEX(META!$B:$B,MATCH(B2099,META!$A:$A,0))</f>
        <v>High Tide Combo</v>
      </c>
      <c r="J2099" t="str">
        <f>INDEX(META!$B:$B,MATCH(D2099,META!$A:$A,0))</f>
        <v>Mono Blue Aggro</v>
      </c>
      <c r="K2099" t="str">
        <f t="shared" si="162"/>
        <v>High Tide Combo-Mono Blue Aggro</v>
      </c>
    </row>
    <row r="2100" spans="1:11" x14ac:dyDescent="0.3">
      <c r="A2100">
        <v>19</v>
      </c>
      <c r="B2100" t="s">
        <v>376</v>
      </c>
      <c r="C2100" t="s">
        <v>25</v>
      </c>
      <c r="D2100" t="s">
        <v>1404</v>
      </c>
      <c r="E2100" s="1" t="str">
        <f t="shared" si="160"/>
        <v>Davide Lega-Lorenzo Lupini</v>
      </c>
      <c r="F2100" t="str">
        <f t="shared" si="163"/>
        <v>Won</v>
      </c>
      <c r="G2100" s="1">
        <f t="shared" si="164"/>
        <v>5</v>
      </c>
      <c r="H2100">
        <f t="shared" si="161"/>
        <v>1</v>
      </c>
      <c r="I2100" t="str">
        <f>INDEX(META!$B:$B,MATCH(B2100,META!$A:$A,0))</f>
        <v>Azorius Familiars</v>
      </c>
      <c r="J2100" t="str">
        <f>INDEX(META!$B:$B,MATCH(D2100,META!$A:$A,0))</f>
        <v>Elves</v>
      </c>
      <c r="K2100" t="str">
        <f t="shared" si="162"/>
        <v>Azorius Familiars-Elves</v>
      </c>
    </row>
    <row r="2101" spans="1:11" x14ac:dyDescent="0.3">
      <c r="A2101">
        <v>20</v>
      </c>
      <c r="B2101" t="s">
        <v>2397</v>
      </c>
      <c r="C2101" t="s">
        <v>25</v>
      </c>
      <c r="D2101" t="s">
        <v>106</v>
      </c>
      <c r="E2101" s="1" t="str">
        <f t="shared" si="160"/>
        <v>Igor Grécia-Riccardo Malgara</v>
      </c>
      <c r="F2101" t="str">
        <f t="shared" si="163"/>
        <v>Won</v>
      </c>
      <c r="G2101" s="1">
        <f t="shared" si="164"/>
        <v>5</v>
      </c>
      <c r="H2101">
        <f t="shared" si="161"/>
        <v>1</v>
      </c>
      <c r="I2101" t="str">
        <f>INDEX(META!$B:$B,MATCH(B2101,META!$A:$A,0))</f>
        <v>Azorius Familiars</v>
      </c>
      <c r="J2101" t="str">
        <f>INDEX(META!$B:$B,MATCH(D2101,META!$A:$A,0))</f>
        <v>Jund Wildfire</v>
      </c>
      <c r="K2101" t="str">
        <f t="shared" si="162"/>
        <v>Azorius Familiars-Jund Wildfire</v>
      </c>
    </row>
    <row r="2102" spans="1:11" x14ac:dyDescent="0.3">
      <c r="A2102">
        <v>21</v>
      </c>
      <c r="B2102" t="s">
        <v>1466</v>
      </c>
      <c r="C2102" t="s">
        <v>25</v>
      </c>
      <c r="D2102" t="s">
        <v>498</v>
      </c>
      <c r="E2102" s="1" t="str">
        <f t="shared" si="160"/>
        <v>paulo marques-Martn Rabiller</v>
      </c>
      <c r="F2102" t="str">
        <f t="shared" si="163"/>
        <v>Won</v>
      </c>
      <c r="G2102" s="1">
        <f t="shared" si="164"/>
        <v>5</v>
      </c>
      <c r="H2102">
        <f t="shared" si="161"/>
        <v>1</v>
      </c>
      <c r="I2102" t="str">
        <f>INDEX(META!$B:$B,MATCH(B2102,META!$A:$A,0))</f>
        <v>High Tide Combo</v>
      </c>
      <c r="J2102" t="str">
        <f>INDEX(META!$B:$B,MATCH(D2102,META!$A:$A,0))</f>
        <v>Izzet Faeries</v>
      </c>
      <c r="K2102" t="str">
        <f t="shared" si="162"/>
        <v>High Tide Combo-Izzet Faeries</v>
      </c>
    </row>
    <row r="2103" spans="1:11" x14ac:dyDescent="0.3">
      <c r="A2103">
        <v>22</v>
      </c>
      <c r="B2103" t="s">
        <v>1456</v>
      </c>
      <c r="C2103" t="s">
        <v>25</v>
      </c>
      <c r="D2103" t="s">
        <v>916</v>
      </c>
      <c r="E2103" s="1" t="str">
        <f t="shared" si="160"/>
        <v>Francesco Fiorenzoni-Fabio D'Angelo</v>
      </c>
      <c r="F2103" t="str">
        <f t="shared" si="163"/>
        <v>Won</v>
      </c>
      <c r="G2103" s="1">
        <f t="shared" si="164"/>
        <v>5</v>
      </c>
      <c r="H2103">
        <f t="shared" si="161"/>
        <v>1</v>
      </c>
      <c r="I2103" t="str">
        <f>INDEX(META!$B:$B,MATCH(B2103,META!$A:$A,0))</f>
        <v>Mono Blue Terror</v>
      </c>
      <c r="J2103" t="str">
        <f>INDEX(META!$B:$B,MATCH(D2103,META!$A:$A,0))</f>
        <v>Mono Red Synth</v>
      </c>
      <c r="K2103" t="str">
        <f t="shared" si="162"/>
        <v>Mono Blue Terror-Mono Red Synth</v>
      </c>
    </row>
    <row r="2104" spans="1:11" x14ac:dyDescent="0.3">
      <c r="A2104">
        <v>23</v>
      </c>
      <c r="B2104" t="s">
        <v>421</v>
      </c>
      <c r="C2104" t="s">
        <v>27</v>
      </c>
      <c r="D2104" t="s">
        <v>1905</v>
      </c>
      <c r="E2104" s="1" t="str">
        <f t="shared" si="160"/>
        <v>Alessandro Morino-Manuel Michelangeli</v>
      </c>
      <c r="F2104" t="str">
        <f t="shared" si="163"/>
        <v>Lost</v>
      </c>
      <c r="G2104" s="1">
        <f t="shared" si="164"/>
        <v>5</v>
      </c>
      <c r="H2104">
        <f t="shared" si="161"/>
        <v>1</v>
      </c>
      <c r="I2104" t="str">
        <f>INDEX(META!$B:$B,MATCH(B2104,META!$A:$A,0))</f>
        <v>Jund Wildfire</v>
      </c>
      <c r="J2104" t="str">
        <f>INDEX(META!$B:$B,MATCH(D2104,META!$A:$A,0))</f>
        <v>Mono Red Synth</v>
      </c>
      <c r="K2104" t="str">
        <f t="shared" si="162"/>
        <v>Jund Wildfire-Mono Red Synth</v>
      </c>
    </row>
    <row r="2105" spans="1:11" x14ac:dyDescent="0.3">
      <c r="A2105">
        <v>24</v>
      </c>
      <c r="B2105" t="s">
        <v>998</v>
      </c>
      <c r="C2105" t="s">
        <v>28</v>
      </c>
      <c r="D2105" t="s">
        <v>883</v>
      </c>
      <c r="E2105" s="1" t="str">
        <f t="shared" si="160"/>
        <v>Nicola Martinelli-Francesco Manca</v>
      </c>
      <c r="F2105" t="str">
        <f t="shared" si="163"/>
        <v>Won</v>
      </c>
      <c r="G2105" s="1">
        <f t="shared" si="164"/>
        <v>5</v>
      </c>
      <c r="H2105">
        <f t="shared" si="161"/>
        <v>1</v>
      </c>
      <c r="I2105" t="str">
        <f>INDEX(META!$B:$B,MATCH(B2105,META!$A:$A,0))</f>
        <v>Rakdos Madness</v>
      </c>
      <c r="J2105" t="str">
        <f>INDEX(META!$B:$B,MATCH(D2105,META!$A:$A,0))</f>
        <v>Grixis Affinity</v>
      </c>
      <c r="K2105" t="str">
        <f t="shared" si="162"/>
        <v>Rakdos Madness-Grixis Affinity</v>
      </c>
    </row>
    <row r="2106" spans="1:11" x14ac:dyDescent="0.3">
      <c r="A2106">
        <v>25</v>
      </c>
      <c r="B2106" t="s">
        <v>1600</v>
      </c>
      <c r="C2106" t="s">
        <v>27</v>
      </c>
      <c r="D2106" t="s">
        <v>1517</v>
      </c>
      <c r="E2106" s="1" t="str">
        <f t="shared" si="160"/>
        <v>Giovanni Navarra-Andrea Beatrice</v>
      </c>
      <c r="F2106" t="str">
        <f t="shared" si="163"/>
        <v>Lost</v>
      </c>
      <c r="G2106" s="1">
        <f t="shared" si="164"/>
        <v>5</v>
      </c>
      <c r="H2106">
        <f t="shared" si="161"/>
        <v>1</v>
      </c>
      <c r="I2106" t="str">
        <f>INDEX(META!$B:$B,MATCH(B2106,META!$A:$A,0))</f>
        <v>Mono Blue Aggro</v>
      </c>
      <c r="J2106" t="str">
        <f>INDEX(META!$B:$B,MATCH(D2106,META!$A:$A,0))</f>
        <v>Mono Blue Terror</v>
      </c>
      <c r="K2106" t="str">
        <f t="shared" si="162"/>
        <v>Mono Blue Aggro-Mono Blue Terror</v>
      </c>
    </row>
    <row r="2107" spans="1:11" x14ac:dyDescent="0.3">
      <c r="A2107">
        <v>26</v>
      </c>
      <c r="B2107" t="s">
        <v>2038</v>
      </c>
      <c r="C2107" t="s">
        <v>26</v>
      </c>
      <c r="D2107" t="s">
        <v>2153</v>
      </c>
      <c r="E2107" s="1" t="str">
        <f t="shared" si="160"/>
        <v>Francesco Leonelli-Francesco Brugnami</v>
      </c>
      <c r="F2107" t="str">
        <f t="shared" si="163"/>
        <v>Lost</v>
      </c>
      <c r="G2107" s="1">
        <f t="shared" si="164"/>
        <v>5</v>
      </c>
      <c r="H2107">
        <f t="shared" si="161"/>
        <v>1</v>
      </c>
      <c r="I2107" t="str">
        <f>INDEX(META!$B:$B,MATCH(B2107,META!$A:$A,0))</f>
        <v>White Weenie</v>
      </c>
      <c r="J2107" t="str">
        <f>INDEX(META!$B:$B,MATCH(D2107,META!$A:$A,0))</f>
        <v>Jund Wildfire</v>
      </c>
      <c r="K2107" t="str">
        <f t="shared" si="162"/>
        <v>White Weenie-Jund Wildfire</v>
      </c>
    </row>
    <row r="2108" spans="1:11" x14ac:dyDescent="0.3">
      <c r="A2108">
        <v>27</v>
      </c>
      <c r="B2108" t="s">
        <v>2239</v>
      </c>
      <c r="C2108" t="s">
        <v>26</v>
      </c>
      <c r="D2108" t="s">
        <v>3007</v>
      </c>
      <c r="E2108" s="1" t="str">
        <f t="shared" si="160"/>
        <v>alberto diani-Niccolò Efrati</v>
      </c>
      <c r="F2108" t="str">
        <f t="shared" si="163"/>
        <v>Lost</v>
      </c>
      <c r="G2108" s="1">
        <f t="shared" si="164"/>
        <v>5</v>
      </c>
      <c r="H2108">
        <f t="shared" si="161"/>
        <v>1</v>
      </c>
      <c r="I2108" t="str">
        <f>INDEX(META!$B:$B,MATCH(B2108,META!$A:$A,0))</f>
        <v>Mono Blue Terror</v>
      </c>
      <c r="J2108" t="str">
        <f>INDEX(META!$B:$B,MATCH(D2108,META!$A:$A,0))</f>
        <v>Gardens</v>
      </c>
      <c r="K2108" t="str">
        <f t="shared" si="162"/>
        <v>Mono Blue Terror-Gardens</v>
      </c>
    </row>
    <row r="2109" spans="1:11" x14ac:dyDescent="0.3">
      <c r="A2109">
        <v>28</v>
      </c>
      <c r="B2109" t="s">
        <v>437</v>
      </c>
      <c r="C2109" t="s">
        <v>25</v>
      </c>
      <c r="D2109" t="s">
        <v>2352</v>
      </c>
      <c r="E2109" s="1" t="str">
        <f t="shared" si="160"/>
        <v>Fabio Comitangelo-Jannes Peschel</v>
      </c>
      <c r="F2109" t="str">
        <f t="shared" si="163"/>
        <v>Won</v>
      </c>
      <c r="G2109" s="1">
        <f t="shared" si="164"/>
        <v>5</v>
      </c>
      <c r="H2109">
        <f t="shared" si="161"/>
        <v>1</v>
      </c>
      <c r="I2109" t="str">
        <f>INDEX(META!$B:$B,MATCH(B2109,META!$A:$A,0))</f>
        <v>X Lands Spy</v>
      </c>
      <c r="J2109" t="str">
        <f>INDEX(META!$B:$B,MATCH(D2109,META!$A:$A,0))</f>
        <v>Mono Red Synth</v>
      </c>
      <c r="K2109" t="str">
        <f t="shared" si="162"/>
        <v>X Lands Spy-Mono Red Synth</v>
      </c>
    </row>
    <row r="2110" spans="1:11" x14ac:dyDescent="0.3">
      <c r="A2110">
        <v>29</v>
      </c>
      <c r="B2110" t="s">
        <v>2529</v>
      </c>
      <c r="C2110" t="s">
        <v>25</v>
      </c>
      <c r="D2110" t="s">
        <v>516</v>
      </c>
      <c r="E2110" s="1" t="str">
        <f t="shared" si="160"/>
        <v>Rizzi Federico-Vincenzo Vinci</v>
      </c>
      <c r="F2110" t="str">
        <f t="shared" si="163"/>
        <v>Won</v>
      </c>
      <c r="G2110" s="1">
        <f t="shared" si="164"/>
        <v>5</v>
      </c>
      <c r="H2110">
        <f t="shared" si="161"/>
        <v>1</v>
      </c>
      <c r="I2110" t="str">
        <f>INDEX(META!$B:$B,MATCH(B2110,META!$A:$A,0))</f>
        <v>Boros Synth</v>
      </c>
      <c r="J2110" t="str">
        <f>INDEX(META!$B:$B,MATCH(D2110,META!$A:$A,0))</f>
        <v>Jund Wildfire</v>
      </c>
      <c r="K2110" t="str">
        <f t="shared" si="162"/>
        <v>Boros Synth-Jund Wildfire</v>
      </c>
    </row>
    <row r="2111" spans="1:11" x14ac:dyDescent="0.3">
      <c r="A2111">
        <v>30</v>
      </c>
      <c r="B2111" t="s">
        <v>864</v>
      </c>
      <c r="C2111" t="s">
        <v>28</v>
      </c>
      <c r="D2111" t="s">
        <v>2740</v>
      </c>
      <c r="E2111" s="1" t="str">
        <f t="shared" si="160"/>
        <v>Niccolo` Olivieri-Luca Martinengo</v>
      </c>
      <c r="F2111" t="str">
        <f t="shared" si="163"/>
        <v>Won</v>
      </c>
      <c r="G2111" s="1">
        <f t="shared" si="164"/>
        <v>5</v>
      </c>
      <c r="H2111">
        <f t="shared" si="161"/>
        <v>1</v>
      </c>
      <c r="I2111" t="str">
        <f>INDEX(META!$B:$B,MATCH(B2111,META!$A:$A,0))</f>
        <v>Mono Blue Terror</v>
      </c>
      <c r="J2111" t="str">
        <f>INDEX(META!$B:$B,MATCH(D2111,META!$A:$A,0))</f>
        <v>Mono Blue Terror</v>
      </c>
      <c r="K2111" t="str">
        <f t="shared" si="162"/>
        <v>Mono Blue Terror-Mono Blue Terror</v>
      </c>
    </row>
    <row r="2112" spans="1:11" x14ac:dyDescent="0.3">
      <c r="A2112">
        <v>31</v>
      </c>
      <c r="B2112" t="s">
        <v>2835</v>
      </c>
      <c r="C2112" t="s">
        <v>28</v>
      </c>
      <c r="D2112" t="s">
        <v>1226</v>
      </c>
      <c r="E2112" s="1" t="str">
        <f t="shared" si="160"/>
        <v>Manuel Setti-Simone Tarozzi</v>
      </c>
      <c r="F2112" t="str">
        <f t="shared" si="163"/>
        <v>Won</v>
      </c>
      <c r="G2112" s="1">
        <f t="shared" si="164"/>
        <v>5</v>
      </c>
      <c r="H2112">
        <f t="shared" si="161"/>
        <v>1</v>
      </c>
      <c r="I2112" t="str">
        <f>INDEX(META!$B:$B,MATCH(B2112,META!$A:$A,0))</f>
        <v>X Lands Spy</v>
      </c>
      <c r="J2112" t="str">
        <f>INDEX(META!$B:$B,MATCH(D2112,META!$A:$A,0))</f>
        <v>Mono Blue Terror</v>
      </c>
      <c r="K2112" t="str">
        <f t="shared" si="162"/>
        <v>X Lands Spy-Mono Blue Terror</v>
      </c>
    </row>
    <row r="2113" spans="1:11" x14ac:dyDescent="0.3">
      <c r="A2113">
        <v>32</v>
      </c>
      <c r="B2113" t="s">
        <v>3258</v>
      </c>
      <c r="C2113" t="s">
        <v>28</v>
      </c>
      <c r="D2113" t="s">
        <v>1256</v>
      </c>
      <c r="E2113" s="1" t="str">
        <f t="shared" ref="E2113:E2176" si="165">B2113&amp;"-"&amp;D2113</f>
        <v>Bernardo Torres-Roberto Francini</v>
      </c>
      <c r="F2113" t="str">
        <f t="shared" si="163"/>
        <v>Won</v>
      </c>
      <c r="G2113" s="1">
        <f t="shared" si="164"/>
        <v>5</v>
      </c>
      <c r="H2113">
        <f t="shared" si="161"/>
        <v>1</v>
      </c>
      <c r="I2113" t="str">
        <f>INDEX(META!$B:$B,MATCH(B2113,META!$A:$A,0))</f>
        <v>Izzet Terror</v>
      </c>
      <c r="J2113" t="str">
        <f>INDEX(META!$B:$B,MATCH(D2113,META!$A:$A,0))</f>
        <v>White Weenie</v>
      </c>
      <c r="K2113" t="str">
        <f t="shared" si="162"/>
        <v>Izzet Terror-White Weenie</v>
      </c>
    </row>
    <row r="2114" spans="1:11" x14ac:dyDescent="0.3">
      <c r="A2114">
        <v>33</v>
      </c>
      <c r="B2114" t="s">
        <v>246</v>
      </c>
      <c r="C2114" t="s">
        <v>26</v>
      </c>
      <c r="D2114" t="s">
        <v>2981</v>
      </c>
      <c r="E2114" s="1" t="str">
        <f t="shared" si="165"/>
        <v>Robert Vaser-Stefano Buci</v>
      </c>
      <c r="F2114" t="str">
        <f t="shared" si="163"/>
        <v>Lost</v>
      </c>
      <c r="G2114" s="1">
        <f t="shared" si="164"/>
        <v>5</v>
      </c>
      <c r="H2114">
        <f t="shared" ref="H2114:H2177" si="166">AND(I2114&gt;0,J2114&gt;0)*1</f>
        <v>1</v>
      </c>
      <c r="I2114" t="str">
        <f>INDEX(META!$B:$B,MATCH(B2114,META!$A:$A,0))</f>
        <v>Mono Red Madness</v>
      </c>
      <c r="J2114" t="str">
        <f>INDEX(META!$B:$B,MATCH(D2114,META!$A:$A,0))</f>
        <v>Bogles</v>
      </c>
      <c r="K2114" t="str">
        <f t="shared" ref="K2114:K2177" si="167">I2114&amp;"-"&amp;J2114</f>
        <v>Mono Red Madness-Bogles</v>
      </c>
    </row>
    <row r="2115" spans="1:11" x14ac:dyDescent="0.3">
      <c r="A2115">
        <v>34</v>
      </c>
      <c r="B2115" t="s">
        <v>1535</v>
      </c>
      <c r="C2115" t="s">
        <v>27</v>
      </c>
      <c r="D2115" t="s">
        <v>302</v>
      </c>
      <c r="E2115" s="1" t="str">
        <f t="shared" si="165"/>
        <v>Mislav Brusač-Nicolò Croppi</v>
      </c>
      <c r="F2115" t="str">
        <f t="shared" ref="F2115:F2178" si="168">_xlfn.TEXTBEFORE(C2115," ")</f>
        <v>Lost</v>
      </c>
      <c r="G2115" s="1">
        <f t="shared" ref="G2115:G2178" si="169">IF(A2115&gt;=A2114,G2114,G2114+1)</f>
        <v>5</v>
      </c>
      <c r="H2115">
        <f t="shared" si="166"/>
        <v>1</v>
      </c>
      <c r="I2115" t="str">
        <f>INDEX(META!$B:$B,MATCH(B2115,META!$A:$A,0))</f>
        <v>Walls</v>
      </c>
      <c r="J2115" t="str">
        <f>INDEX(META!$B:$B,MATCH(D2115,META!$A:$A,0))</f>
        <v>Mono Black Rod</v>
      </c>
      <c r="K2115" t="str">
        <f t="shared" si="167"/>
        <v>Walls-Mono Black Rod</v>
      </c>
    </row>
    <row r="2116" spans="1:11" x14ac:dyDescent="0.3">
      <c r="A2116">
        <v>35</v>
      </c>
      <c r="B2116" t="s">
        <v>309</v>
      </c>
      <c r="C2116" t="s">
        <v>25</v>
      </c>
      <c r="D2116" t="s">
        <v>281</v>
      </c>
      <c r="E2116" s="1" t="str">
        <f t="shared" si="165"/>
        <v>Paolo Donfrancesco-Matteo Garbuio</v>
      </c>
      <c r="F2116" t="str">
        <f t="shared" si="168"/>
        <v>Won</v>
      </c>
      <c r="G2116" s="1">
        <f t="shared" si="169"/>
        <v>5</v>
      </c>
      <c r="H2116">
        <f t="shared" si="166"/>
        <v>1</v>
      </c>
      <c r="I2116" t="str">
        <f>INDEX(META!$B:$B,MATCH(B2116,META!$A:$A,0))</f>
        <v>Jund Wildfire</v>
      </c>
      <c r="J2116" t="str">
        <f>INDEX(META!$B:$B,MATCH(D2116,META!$A:$A,0))</f>
        <v>Dimir Terror</v>
      </c>
      <c r="K2116" t="str">
        <f t="shared" si="167"/>
        <v>Jund Wildfire-Dimir Terror</v>
      </c>
    </row>
    <row r="2117" spans="1:11" x14ac:dyDescent="0.3">
      <c r="A2117">
        <v>36</v>
      </c>
      <c r="B2117" t="s">
        <v>2778</v>
      </c>
      <c r="C2117" t="s">
        <v>27</v>
      </c>
      <c r="D2117" t="s">
        <v>433</v>
      </c>
      <c r="E2117" s="1" t="str">
        <f t="shared" si="165"/>
        <v>lorenzo traina-Andrea Imborgia</v>
      </c>
      <c r="F2117" t="str">
        <f t="shared" si="168"/>
        <v>Lost</v>
      </c>
      <c r="G2117" s="1">
        <f t="shared" si="169"/>
        <v>5</v>
      </c>
      <c r="H2117">
        <f t="shared" si="166"/>
        <v>1</v>
      </c>
      <c r="I2117" t="str">
        <f>INDEX(META!$B:$B,MATCH(B2117,META!$A:$A,0))</f>
        <v>Monsters Tron</v>
      </c>
      <c r="J2117" t="str">
        <f>INDEX(META!$B:$B,MATCH(D2117,META!$A:$A,0))</f>
        <v>Mono Red Madness</v>
      </c>
      <c r="K2117" t="str">
        <f t="shared" si="167"/>
        <v>Monsters Tron-Mono Red Madness</v>
      </c>
    </row>
    <row r="2118" spans="1:11" x14ac:dyDescent="0.3">
      <c r="A2118">
        <v>37</v>
      </c>
      <c r="B2118" t="s">
        <v>1004</v>
      </c>
      <c r="C2118" t="s">
        <v>25</v>
      </c>
      <c r="D2118" t="s">
        <v>2767</v>
      </c>
      <c r="E2118" s="1" t="str">
        <f t="shared" si="165"/>
        <v>Francesco Ingargiola-Jari Rentsch</v>
      </c>
      <c r="F2118" t="str">
        <f t="shared" si="168"/>
        <v>Won</v>
      </c>
      <c r="G2118" s="1">
        <f t="shared" si="169"/>
        <v>5</v>
      </c>
      <c r="H2118">
        <f t="shared" si="166"/>
        <v>1</v>
      </c>
      <c r="I2118" t="str">
        <f>INDEX(META!$B:$B,MATCH(B2118,META!$A:$A,0))</f>
        <v>Dredge</v>
      </c>
      <c r="J2118" t="str">
        <f>INDEX(META!$B:$B,MATCH(D2118,META!$A:$A,0))</f>
        <v>Rakdos Madness</v>
      </c>
      <c r="K2118" t="str">
        <f t="shared" si="167"/>
        <v>Dredge-Rakdos Madness</v>
      </c>
    </row>
    <row r="2119" spans="1:11" x14ac:dyDescent="0.3">
      <c r="A2119">
        <v>38</v>
      </c>
      <c r="B2119" t="s">
        <v>3179</v>
      </c>
      <c r="C2119" t="s">
        <v>25</v>
      </c>
      <c r="D2119" t="s">
        <v>1825</v>
      </c>
      <c r="E2119" s="1" t="str">
        <f t="shared" si="165"/>
        <v>Alberto Casto-Luigi Garziano</v>
      </c>
      <c r="F2119" t="str">
        <f t="shared" si="168"/>
        <v>Won</v>
      </c>
      <c r="G2119" s="1">
        <f t="shared" si="169"/>
        <v>5</v>
      </c>
      <c r="H2119">
        <f t="shared" si="166"/>
        <v>1</v>
      </c>
      <c r="I2119" t="str">
        <f>INDEX(META!$B:$B,MATCH(B2119,META!$A:$A,0))</f>
        <v>Izzet Terror</v>
      </c>
      <c r="J2119" t="str">
        <f>INDEX(META!$B:$B,MATCH(D2119,META!$A:$A,0))</f>
        <v>Jund Wildfire</v>
      </c>
      <c r="K2119" t="str">
        <f t="shared" si="167"/>
        <v>Izzet Terror-Jund Wildfire</v>
      </c>
    </row>
    <row r="2120" spans="1:11" x14ac:dyDescent="0.3">
      <c r="A2120">
        <v>39</v>
      </c>
      <c r="B2120" t="s">
        <v>1532</v>
      </c>
      <c r="C2120" t="s">
        <v>27</v>
      </c>
      <c r="D2120" t="s">
        <v>280</v>
      </c>
      <c r="E2120" s="1" t="str">
        <f t="shared" si="165"/>
        <v>Miljenko Petrović-Flavio Quintiero</v>
      </c>
      <c r="F2120" t="str">
        <f t="shared" si="168"/>
        <v>Lost</v>
      </c>
      <c r="G2120" s="1">
        <f t="shared" si="169"/>
        <v>5</v>
      </c>
      <c r="H2120">
        <f t="shared" si="166"/>
        <v>1</v>
      </c>
      <c r="I2120" t="str">
        <f>INDEX(META!$B:$B,MATCH(B2120,META!$A:$A,0))</f>
        <v>Mono Blue Terror</v>
      </c>
      <c r="J2120" t="str">
        <f>INDEX(META!$B:$B,MATCH(D2120,META!$A:$A,0))</f>
        <v>Boros Synth</v>
      </c>
      <c r="K2120" t="str">
        <f t="shared" si="167"/>
        <v>Mono Blue Terror-Boros Synth</v>
      </c>
    </row>
    <row r="2121" spans="1:11" x14ac:dyDescent="0.3">
      <c r="A2121">
        <v>40</v>
      </c>
      <c r="B2121" t="s">
        <v>1045</v>
      </c>
      <c r="C2121" t="s">
        <v>27</v>
      </c>
      <c r="D2121" t="s">
        <v>192</v>
      </c>
      <c r="E2121" s="1" t="str">
        <f t="shared" si="165"/>
        <v>Matteo Zovi-Cristiano Ciacci</v>
      </c>
      <c r="F2121" t="str">
        <f t="shared" si="168"/>
        <v>Lost</v>
      </c>
      <c r="G2121" s="1">
        <f t="shared" si="169"/>
        <v>5</v>
      </c>
      <c r="H2121">
        <f t="shared" si="166"/>
        <v>1</v>
      </c>
      <c r="I2121" t="str">
        <f>INDEX(META!$B:$B,MATCH(B2121,META!$A:$A,0))</f>
        <v>Mono Blue Aggro</v>
      </c>
      <c r="J2121" t="str">
        <f>INDEX(META!$B:$B,MATCH(D2121,META!$A:$A,0))</f>
        <v>Jund Wildfire</v>
      </c>
      <c r="K2121" t="str">
        <f t="shared" si="167"/>
        <v>Mono Blue Aggro-Jund Wildfire</v>
      </c>
    </row>
    <row r="2122" spans="1:11" x14ac:dyDescent="0.3">
      <c r="A2122">
        <v>41</v>
      </c>
      <c r="B2122" t="s">
        <v>407</v>
      </c>
      <c r="C2122" t="s">
        <v>25</v>
      </c>
      <c r="D2122" t="s">
        <v>3252</v>
      </c>
      <c r="E2122" s="1" t="str">
        <f t="shared" si="165"/>
        <v>marco cristopher candela-Alexander Beliaev</v>
      </c>
      <c r="F2122" t="str">
        <f t="shared" si="168"/>
        <v>Won</v>
      </c>
      <c r="G2122" s="1">
        <f t="shared" si="169"/>
        <v>5</v>
      </c>
      <c r="H2122">
        <f t="shared" si="166"/>
        <v>1</v>
      </c>
      <c r="I2122" t="str">
        <f>INDEX(META!$B:$B,MATCH(B2122,META!$A:$A,0))</f>
        <v>Mardu Synth</v>
      </c>
      <c r="J2122" t="str">
        <f>INDEX(META!$B:$B,MATCH(D2122,META!$A:$A,0))</f>
        <v>Elves</v>
      </c>
      <c r="K2122" t="str">
        <f t="shared" si="167"/>
        <v>Mardu Synth-Elves</v>
      </c>
    </row>
    <row r="2123" spans="1:11" x14ac:dyDescent="0.3">
      <c r="A2123">
        <v>42</v>
      </c>
      <c r="B2123" t="s">
        <v>341</v>
      </c>
      <c r="C2123" t="s">
        <v>25</v>
      </c>
      <c r="D2123" t="s">
        <v>411</v>
      </c>
      <c r="E2123" s="1" t="str">
        <f t="shared" si="165"/>
        <v>Mirto Musci-Luca Micheletto</v>
      </c>
      <c r="F2123" t="str">
        <f t="shared" si="168"/>
        <v>Won</v>
      </c>
      <c r="G2123" s="1">
        <f t="shared" si="169"/>
        <v>5</v>
      </c>
      <c r="H2123">
        <f t="shared" si="166"/>
        <v>1</v>
      </c>
      <c r="I2123" t="str">
        <f>INDEX(META!$B:$B,MATCH(B2123,META!$A:$A,0))</f>
        <v>Mono Blue Terror</v>
      </c>
      <c r="J2123" t="str">
        <f>INDEX(META!$B:$B,MATCH(D2123,META!$A:$A,0))</f>
        <v>High Tide Combo</v>
      </c>
      <c r="K2123" t="str">
        <f t="shared" si="167"/>
        <v>Mono Blue Terror-High Tide Combo</v>
      </c>
    </row>
    <row r="2124" spans="1:11" x14ac:dyDescent="0.3">
      <c r="A2124">
        <v>43</v>
      </c>
      <c r="B2124" t="s">
        <v>261</v>
      </c>
      <c r="C2124" t="s">
        <v>27</v>
      </c>
      <c r="D2124" t="s">
        <v>1820</v>
      </c>
      <c r="E2124" s="1" t="str">
        <f t="shared" si="165"/>
        <v>Matteo Falubba-Fran družinec</v>
      </c>
      <c r="F2124" t="str">
        <f t="shared" si="168"/>
        <v>Lost</v>
      </c>
      <c r="G2124" s="1">
        <f t="shared" si="169"/>
        <v>5</v>
      </c>
      <c r="H2124">
        <f t="shared" si="166"/>
        <v>1</v>
      </c>
      <c r="I2124" t="str">
        <f>INDEX(META!$B:$B,MATCH(B2124,META!$A:$A,0))</f>
        <v>Dredge</v>
      </c>
      <c r="J2124" t="str">
        <f>INDEX(META!$B:$B,MATCH(D2124,META!$A:$A,0))</f>
        <v>Altar Tron</v>
      </c>
      <c r="K2124" t="str">
        <f t="shared" si="167"/>
        <v>Dredge-Altar Tron</v>
      </c>
    </row>
    <row r="2125" spans="1:11" x14ac:dyDescent="0.3">
      <c r="A2125">
        <v>44</v>
      </c>
      <c r="B2125" t="s">
        <v>250</v>
      </c>
      <c r="C2125" t="s">
        <v>26</v>
      </c>
      <c r="D2125" t="s">
        <v>1659</v>
      </c>
      <c r="E2125" s="1" t="str">
        <f t="shared" si="165"/>
        <v>Owen Peurois-Mattia Saetta</v>
      </c>
      <c r="F2125" t="str">
        <f t="shared" si="168"/>
        <v>Lost</v>
      </c>
      <c r="G2125" s="1">
        <f t="shared" si="169"/>
        <v>5</v>
      </c>
      <c r="H2125">
        <f t="shared" si="166"/>
        <v>1</v>
      </c>
      <c r="I2125" t="str">
        <f>INDEX(META!$B:$B,MATCH(B2125,META!$A:$A,0))</f>
        <v>Rakdos Madness</v>
      </c>
      <c r="J2125" t="str">
        <f>INDEX(META!$B:$B,MATCH(D2125,META!$A:$A,0))</f>
        <v>Elves</v>
      </c>
      <c r="K2125" t="str">
        <f t="shared" si="167"/>
        <v>Rakdos Madness-Elves</v>
      </c>
    </row>
    <row r="2126" spans="1:11" x14ac:dyDescent="0.3">
      <c r="A2126">
        <v>45</v>
      </c>
      <c r="B2126" t="s">
        <v>1634</v>
      </c>
      <c r="C2126" t="s">
        <v>29</v>
      </c>
      <c r="D2126" t="s">
        <v>163</v>
      </c>
      <c r="E2126" s="1" t="str">
        <f t="shared" si="165"/>
        <v>Martin Martin-Matteo Lombardelli</v>
      </c>
      <c r="F2126" t="str">
        <f t="shared" si="168"/>
        <v>Draw</v>
      </c>
      <c r="G2126" s="1">
        <f t="shared" si="169"/>
        <v>5</v>
      </c>
      <c r="H2126">
        <f t="shared" si="166"/>
        <v>1</v>
      </c>
      <c r="I2126" t="str">
        <f>INDEX(META!$B:$B,MATCH(B2126,META!$A:$A,0))</f>
        <v>Izzet Terror</v>
      </c>
      <c r="J2126" t="str">
        <f>INDEX(META!$B:$B,MATCH(D2126,META!$A:$A,0))</f>
        <v>Rakdos Madness</v>
      </c>
      <c r="K2126" t="str">
        <f t="shared" si="167"/>
        <v>Izzet Terror-Rakdos Madness</v>
      </c>
    </row>
    <row r="2127" spans="1:11" x14ac:dyDescent="0.3">
      <c r="A2127">
        <v>46</v>
      </c>
      <c r="B2127" t="s">
        <v>215</v>
      </c>
      <c r="C2127" t="s">
        <v>27</v>
      </c>
      <c r="D2127" t="s">
        <v>241</v>
      </c>
      <c r="E2127" s="1" t="str">
        <f t="shared" si="165"/>
        <v>Alessandro Mancini-Giacomo Santi</v>
      </c>
      <c r="F2127" t="str">
        <f t="shared" si="168"/>
        <v>Lost</v>
      </c>
      <c r="G2127" s="1">
        <f t="shared" si="169"/>
        <v>5</v>
      </c>
      <c r="H2127">
        <f t="shared" si="166"/>
        <v>1</v>
      </c>
      <c r="I2127" t="str">
        <f>INDEX(META!$B:$B,MATCH(B2127,META!$A:$A,0))</f>
        <v>Gruul Ponza</v>
      </c>
      <c r="J2127" t="str">
        <f>INDEX(META!$B:$B,MATCH(D2127,META!$A:$A,0))</f>
        <v>Mono Blue Aggro</v>
      </c>
      <c r="K2127" t="str">
        <f t="shared" si="167"/>
        <v>Gruul Ponza-Mono Blue Aggro</v>
      </c>
    </row>
    <row r="2128" spans="1:11" x14ac:dyDescent="0.3">
      <c r="A2128">
        <v>47</v>
      </c>
      <c r="B2128" t="s">
        <v>2620</v>
      </c>
      <c r="C2128" t="s">
        <v>25</v>
      </c>
      <c r="D2128" t="s">
        <v>343</v>
      </c>
      <c r="E2128" s="1" t="str">
        <f t="shared" si="165"/>
        <v>Michele Zino-davide delinavelli</v>
      </c>
      <c r="F2128" t="str">
        <f t="shared" si="168"/>
        <v>Won</v>
      </c>
      <c r="G2128" s="1">
        <f t="shared" si="169"/>
        <v>5</v>
      </c>
      <c r="H2128">
        <f t="shared" si="166"/>
        <v>1</v>
      </c>
      <c r="I2128" t="str">
        <f>INDEX(META!$B:$B,MATCH(B2128,META!$A:$A,0))</f>
        <v>Dimir Terror</v>
      </c>
      <c r="J2128" t="str">
        <f>INDEX(META!$B:$B,MATCH(D2128,META!$A:$A,0))</f>
        <v>Izzet Terror</v>
      </c>
      <c r="K2128" t="str">
        <f t="shared" si="167"/>
        <v>Dimir Terror-Izzet Terror</v>
      </c>
    </row>
    <row r="2129" spans="1:11" x14ac:dyDescent="0.3">
      <c r="A2129">
        <v>48</v>
      </c>
      <c r="B2129" t="s">
        <v>2065</v>
      </c>
      <c r="C2129" t="s">
        <v>25</v>
      </c>
      <c r="D2129" t="s">
        <v>2254</v>
      </c>
      <c r="E2129" s="1" t="str">
        <f t="shared" si="165"/>
        <v>domenico cardona-Paolo Cosma Gennari</v>
      </c>
      <c r="F2129" t="str">
        <f t="shared" si="168"/>
        <v>Won</v>
      </c>
      <c r="G2129" s="1">
        <f t="shared" si="169"/>
        <v>5</v>
      </c>
      <c r="H2129">
        <f t="shared" si="166"/>
        <v>1</v>
      </c>
      <c r="I2129" t="str">
        <f>INDEX(META!$B:$B,MATCH(B2129,META!$A:$A,0))</f>
        <v>Mono Red Madness</v>
      </c>
      <c r="J2129" t="str">
        <f>INDEX(META!$B:$B,MATCH(D2129,META!$A:$A,0))</f>
        <v>Rakdos Madness</v>
      </c>
      <c r="K2129" t="str">
        <f t="shared" si="167"/>
        <v>Mono Red Madness-Rakdos Madness</v>
      </c>
    </row>
    <row r="2130" spans="1:11" x14ac:dyDescent="0.3">
      <c r="A2130">
        <v>49</v>
      </c>
      <c r="B2130" t="s">
        <v>3077</v>
      </c>
      <c r="C2130" t="s">
        <v>26</v>
      </c>
      <c r="D2130" t="s">
        <v>2692</v>
      </c>
      <c r="E2130" s="1" t="str">
        <f t="shared" si="165"/>
        <v>Dario Zancuoghi-Matteo Versari</v>
      </c>
      <c r="F2130" t="str">
        <f t="shared" si="168"/>
        <v>Lost</v>
      </c>
      <c r="G2130" s="1">
        <f t="shared" si="169"/>
        <v>5</v>
      </c>
      <c r="H2130">
        <f t="shared" si="166"/>
        <v>1</v>
      </c>
      <c r="I2130" t="str">
        <f>INDEX(META!$B:$B,MATCH(B2130,META!$A:$A,0))</f>
        <v>Mono Red Madness</v>
      </c>
      <c r="J2130" t="str">
        <f>INDEX(META!$B:$B,MATCH(D2130,META!$A:$A,0))</f>
        <v>Mono Blue Aggro</v>
      </c>
      <c r="K2130" t="str">
        <f t="shared" si="167"/>
        <v>Mono Red Madness-Mono Blue Aggro</v>
      </c>
    </row>
    <row r="2131" spans="1:11" x14ac:dyDescent="0.3">
      <c r="A2131">
        <v>50</v>
      </c>
      <c r="B2131" t="s">
        <v>906</v>
      </c>
      <c r="C2131" t="s">
        <v>26</v>
      </c>
      <c r="D2131" t="s">
        <v>354</v>
      </c>
      <c r="E2131" s="1" t="str">
        <f t="shared" si="165"/>
        <v>Matteo Lunardi-Milos Arsic</v>
      </c>
      <c r="F2131" t="str">
        <f t="shared" si="168"/>
        <v>Lost</v>
      </c>
      <c r="G2131" s="1">
        <f t="shared" si="169"/>
        <v>5</v>
      </c>
      <c r="H2131">
        <f t="shared" si="166"/>
        <v>1</v>
      </c>
      <c r="I2131" t="str">
        <f>INDEX(META!$B:$B,MATCH(B2131,META!$A:$A,0))</f>
        <v>Rakdos Madness</v>
      </c>
      <c r="J2131" t="str">
        <f>INDEX(META!$B:$B,MATCH(D2131,META!$A:$A,0))</f>
        <v>Mono Red Synth</v>
      </c>
      <c r="K2131" t="str">
        <f t="shared" si="167"/>
        <v>Rakdos Madness-Mono Red Synth</v>
      </c>
    </row>
    <row r="2132" spans="1:11" x14ac:dyDescent="0.3">
      <c r="A2132">
        <v>51</v>
      </c>
      <c r="B2132" t="s">
        <v>169</v>
      </c>
      <c r="C2132" t="s">
        <v>26</v>
      </c>
      <c r="D2132" t="s">
        <v>1622</v>
      </c>
      <c r="E2132" s="1" t="str">
        <f t="shared" si="165"/>
        <v>Damiano Menarbin-Matteo Lugaresi</v>
      </c>
      <c r="F2132" t="str">
        <f t="shared" si="168"/>
        <v>Lost</v>
      </c>
      <c r="G2132" s="1">
        <f t="shared" si="169"/>
        <v>5</v>
      </c>
      <c r="H2132">
        <f t="shared" si="166"/>
        <v>1</v>
      </c>
      <c r="I2132" t="str">
        <f>INDEX(META!$B:$B,MATCH(B2132,META!$A:$A,0))</f>
        <v>Gruul Monsters</v>
      </c>
      <c r="J2132" t="str">
        <f>INDEX(META!$B:$B,MATCH(D2132,META!$A:$A,0))</f>
        <v>Mono Blue Aggro</v>
      </c>
      <c r="K2132" t="str">
        <f t="shared" si="167"/>
        <v>Gruul Monsters-Mono Blue Aggro</v>
      </c>
    </row>
    <row r="2133" spans="1:11" x14ac:dyDescent="0.3">
      <c r="A2133">
        <v>52</v>
      </c>
      <c r="B2133" t="s">
        <v>126</v>
      </c>
      <c r="C2133" t="s">
        <v>25</v>
      </c>
      <c r="D2133" t="s">
        <v>425</v>
      </c>
      <c r="E2133" s="1" t="str">
        <f t="shared" si="165"/>
        <v>Giacomo Stefanello-Francesco Ferrari</v>
      </c>
      <c r="F2133" t="str">
        <f t="shared" si="168"/>
        <v>Won</v>
      </c>
      <c r="G2133" s="1">
        <f t="shared" si="169"/>
        <v>5</v>
      </c>
      <c r="H2133">
        <f t="shared" si="166"/>
        <v>1</v>
      </c>
      <c r="I2133" t="str">
        <f>INDEX(META!$B:$B,MATCH(B2133,META!$A:$A,0))</f>
        <v>Mono Red Madness</v>
      </c>
      <c r="J2133" t="str">
        <f>INDEX(META!$B:$B,MATCH(D2133,META!$A:$A,0))</f>
        <v>Jund Wildfire</v>
      </c>
      <c r="K2133" t="str">
        <f t="shared" si="167"/>
        <v>Mono Red Madness-Jund Wildfire</v>
      </c>
    </row>
    <row r="2134" spans="1:11" x14ac:dyDescent="0.3">
      <c r="A2134">
        <v>53</v>
      </c>
      <c r="B2134" t="s">
        <v>200</v>
      </c>
      <c r="C2134" t="s">
        <v>28</v>
      </c>
      <c r="D2134" t="s">
        <v>2850</v>
      </c>
      <c r="E2134" s="1" t="str">
        <f t="shared" si="165"/>
        <v>Lorenzo Longoni-Gustavo Rozas</v>
      </c>
      <c r="F2134" t="str">
        <f t="shared" si="168"/>
        <v>Won</v>
      </c>
      <c r="G2134" s="1">
        <f t="shared" si="169"/>
        <v>5</v>
      </c>
      <c r="H2134">
        <f t="shared" si="166"/>
        <v>1</v>
      </c>
      <c r="I2134" t="str">
        <f>INDEX(META!$B:$B,MATCH(B2134,META!$A:$A,0))</f>
        <v>Altar Tron</v>
      </c>
      <c r="J2134" t="str">
        <f>INDEX(META!$B:$B,MATCH(D2134,META!$A:$A,0))</f>
        <v>Elves</v>
      </c>
      <c r="K2134" t="str">
        <f t="shared" si="167"/>
        <v>Altar Tron-Elves</v>
      </c>
    </row>
    <row r="2135" spans="1:11" x14ac:dyDescent="0.3">
      <c r="A2135">
        <v>54</v>
      </c>
      <c r="B2135" t="s">
        <v>116</v>
      </c>
      <c r="C2135" t="s">
        <v>25</v>
      </c>
      <c r="D2135" t="s">
        <v>1731</v>
      </c>
      <c r="E2135" s="1" t="str">
        <f t="shared" si="165"/>
        <v>Štěpán Pardubický-Alessandro Monti</v>
      </c>
      <c r="F2135" t="str">
        <f t="shared" si="168"/>
        <v>Won</v>
      </c>
      <c r="G2135" s="1">
        <f t="shared" si="169"/>
        <v>5</v>
      </c>
      <c r="H2135">
        <f t="shared" si="166"/>
        <v>1</v>
      </c>
      <c r="I2135" t="str">
        <f>INDEX(META!$B:$B,MATCH(B2135,META!$A:$A,0))</f>
        <v>Rakdos Madness</v>
      </c>
      <c r="J2135" t="str">
        <f>INDEX(META!$B:$B,MATCH(D2135,META!$A:$A,0))</f>
        <v>Gardens</v>
      </c>
      <c r="K2135" t="str">
        <f t="shared" si="167"/>
        <v>Rakdos Madness-Gardens</v>
      </c>
    </row>
    <row r="2136" spans="1:11" x14ac:dyDescent="0.3">
      <c r="A2136">
        <v>55</v>
      </c>
      <c r="B2136" t="s">
        <v>2163</v>
      </c>
      <c r="C2136" t="s">
        <v>27</v>
      </c>
      <c r="D2136" t="s">
        <v>2422</v>
      </c>
      <c r="E2136" s="1" t="str">
        <f t="shared" si="165"/>
        <v>Andrea Molfetta-Michele Compagnone</v>
      </c>
      <c r="F2136" t="str">
        <f t="shared" si="168"/>
        <v>Lost</v>
      </c>
      <c r="G2136" s="1">
        <f t="shared" si="169"/>
        <v>5</v>
      </c>
      <c r="H2136">
        <f t="shared" si="166"/>
        <v>1</v>
      </c>
      <c r="I2136" t="str">
        <f>INDEX(META!$B:$B,MATCH(B2136,META!$A:$A,0))</f>
        <v>Mono Blue Aggro</v>
      </c>
      <c r="J2136" t="str">
        <f>INDEX(META!$B:$B,MATCH(D2136,META!$A:$A,0))</f>
        <v>Dimir Terror</v>
      </c>
      <c r="K2136" t="str">
        <f t="shared" si="167"/>
        <v>Mono Blue Aggro-Dimir Terror</v>
      </c>
    </row>
    <row r="2137" spans="1:11" x14ac:dyDescent="0.3">
      <c r="A2137">
        <v>56</v>
      </c>
      <c r="B2137" t="s">
        <v>394</v>
      </c>
      <c r="C2137" t="s">
        <v>25</v>
      </c>
      <c r="D2137" t="s">
        <v>2307</v>
      </c>
      <c r="E2137" s="1" t="str">
        <f t="shared" si="165"/>
        <v>Jame Truffaz-Antonio Becatti</v>
      </c>
      <c r="F2137" t="str">
        <f t="shared" si="168"/>
        <v>Won</v>
      </c>
      <c r="G2137" s="1">
        <f t="shared" si="169"/>
        <v>5</v>
      </c>
      <c r="H2137">
        <f t="shared" si="166"/>
        <v>1</v>
      </c>
      <c r="I2137" t="str">
        <f>INDEX(META!$B:$B,MATCH(B2137,META!$A:$A,0))</f>
        <v>Gardens</v>
      </c>
      <c r="J2137" t="str">
        <f>INDEX(META!$B:$B,MATCH(D2137,META!$A:$A,0))</f>
        <v>Jund Wildfire</v>
      </c>
      <c r="K2137" t="str">
        <f t="shared" si="167"/>
        <v>Gardens-Jund Wildfire</v>
      </c>
    </row>
    <row r="2138" spans="1:11" x14ac:dyDescent="0.3">
      <c r="A2138">
        <v>57</v>
      </c>
      <c r="B2138" t="s">
        <v>190</v>
      </c>
      <c r="C2138" t="s">
        <v>28</v>
      </c>
      <c r="D2138" t="s">
        <v>3191</v>
      </c>
      <c r="E2138" s="1" t="str">
        <f t="shared" si="165"/>
        <v>Giacomo Marola-Filippo Chiappini</v>
      </c>
      <c r="F2138" t="str">
        <f t="shared" si="168"/>
        <v>Won</v>
      </c>
      <c r="G2138" s="1">
        <f t="shared" si="169"/>
        <v>5</v>
      </c>
      <c r="H2138">
        <f t="shared" si="166"/>
        <v>1</v>
      </c>
      <c r="I2138" t="str">
        <f>INDEX(META!$B:$B,MATCH(B2138,META!$A:$A,0))</f>
        <v>Mono Red Synth</v>
      </c>
      <c r="J2138" t="str">
        <f>INDEX(META!$B:$B,MATCH(D2138,META!$A:$A,0))</f>
        <v>Jund Wildfire</v>
      </c>
      <c r="K2138" t="str">
        <f t="shared" si="167"/>
        <v>Mono Red Synth-Jund Wildfire</v>
      </c>
    </row>
    <row r="2139" spans="1:11" x14ac:dyDescent="0.3">
      <c r="A2139">
        <v>58</v>
      </c>
      <c r="B2139" t="s">
        <v>105</v>
      </c>
      <c r="C2139" t="s">
        <v>25</v>
      </c>
      <c r="D2139" t="s">
        <v>1099</v>
      </c>
      <c r="E2139" s="1" t="str">
        <f t="shared" si="165"/>
        <v>Luca Parsani-Lorenzo Barbolini</v>
      </c>
      <c r="F2139" t="str">
        <f t="shared" si="168"/>
        <v>Won</v>
      </c>
      <c r="G2139" s="1">
        <f t="shared" si="169"/>
        <v>5</v>
      </c>
      <c r="H2139">
        <f t="shared" si="166"/>
        <v>1</v>
      </c>
      <c r="I2139" t="str">
        <f>INDEX(META!$B:$B,MATCH(B2139,META!$A:$A,0))</f>
        <v>Mono Blue Terror</v>
      </c>
      <c r="J2139" t="str">
        <f>INDEX(META!$B:$B,MATCH(D2139,META!$A:$A,0))</f>
        <v>Mono Black Sacrifice</v>
      </c>
      <c r="K2139" t="str">
        <f t="shared" si="167"/>
        <v>Mono Blue Terror-Mono Black Sacrifice</v>
      </c>
    </row>
    <row r="2140" spans="1:11" x14ac:dyDescent="0.3">
      <c r="A2140">
        <v>59</v>
      </c>
      <c r="B2140" t="s">
        <v>408</v>
      </c>
      <c r="C2140" t="s">
        <v>26</v>
      </c>
      <c r="D2140" t="s">
        <v>3106</v>
      </c>
      <c r="E2140" s="1" t="str">
        <f t="shared" si="165"/>
        <v>stefano biagioni-Federico Ciancia</v>
      </c>
      <c r="F2140" t="str">
        <f t="shared" si="168"/>
        <v>Lost</v>
      </c>
      <c r="G2140" s="1">
        <f t="shared" si="169"/>
        <v>5</v>
      </c>
      <c r="H2140">
        <f t="shared" si="166"/>
        <v>1</v>
      </c>
      <c r="I2140" t="str">
        <f>INDEX(META!$B:$B,MATCH(B2140,META!$A:$A,0))</f>
        <v>Pili-Pala Combo</v>
      </c>
      <c r="J2140" t="str">
        <f>INDEX(META!$B:$B,MATCH(D2140,META!$A:$A,0))</f>
        <v>Altar Tron</v>
      </c>
      <c r="K2140" t="str">
        <f t="shared" si="167"/>
        <v>Pili-Pala Combo-Altar Tron</v>
      </c>
    </row>
    <row r="2141" spans="1:11" x14ac:dyDescent="0.3">
      <c r="A2141">
        <v>60</v>
      </c>
      <c r="B2141" t="s">
        <v>819</v>
      </c>
      <c r="C2141" t="s">
        <v>27</v>
      </c>
      <c r="D2141" t="s">
        <v>86</v>
      </c>
      <c r="E2141" s="1" t="str">
        <f t="shared" si="165"/>
        <v>Simone Villivá-Mirko Fiorelli</v>
      </c>
      <c r="F2141" t="str">
        <f t="shared" si="168"/>
        <v>Lost</v>
      </c>
      <c r="G2141" s="1">
        <f t="shared" si="169"/>
        <v>5</v>
      </c>
      <c r="H2141">
        <f t="shared" si="166"/>
        <v>1</v>
      </c>
      <c r="I2141" t="str">
        <f>INDEX(META!$B:$B,MATCH(B2141,META!$A:$A,0))</f>
        <v>Mono Blue Aggro</v>
      </c>
      <c r="J2141" t="str">
        <f>INDEX(META!$B:$B,MATCH(D2141,META!$A:$A,0))</f>
        <v>Jeskai Ephemerate</v>
      </c>
      <c r="K2141" t="str">
        <f t="shared" si="167"/>
        <v>Mono Blue Aggro-Jeskai Ephemerate</v>
      </c>
    </row>
    <row r="2142" spans="1:11" x14ac:dyDescent="0.3">
      <c r="A2142">
        <v>61</v>
      </c>
      <c r="B2142" t="s">
        <v>299</v>
      </c>
      <c r="C2142" t="s">
        <v>28</v>
      </c>
      <c r="D2142" t="s">
        <v>270</v>
      </c>
      <c r="E2142" s="1" t="str">
        <f t="shared" si="165"/>
        <v>Lorenzo Bachiorri-Gustavo Higa</v>
      </c>
      <c r="F2142" t="str">
        <f t="shared" si="168"/>
        <v>Won</v>
      </c>
      <c r="G2142" s="1">
        <f t="shared" si="169"/>
        <v>5</v>
      </c>
      <c r="H2142">
        <f t="shared" si="166"/>
        <v>1</v>
      </c>
      <c r="I2142" t="str">
        <f>INDEX(META!$B:$B,MATCH(B2142,META!$A:$A,0))</f>
        <v>Mono Red Synth</v>
      </c>
      <c r="J2142" t="str">
        <f>INDEX(META!$B:$B,MATCH(D2142,META!$A:$A,0))</f>
        <v>Fangren Tron</v>
      </c>
      <c r="K2142" t="str">
        <f t="shared" si="167"/>
        <v>Mono Red Synth-Fangren Tron</v>
      </c>
    </row>
    <row r="2143" spans="1:11" x14ac:dyDescent="0.3">
      <c r="A2143">
        <v>62</v>
      </c>
      <c r="B2143" t="s">
        <v>826</v>
      </c>
      <c r="C2143" t="s">
        <v>29</v>
      </c>
      <c r="D2143" t="s">
        <v>410</v>
      </c>
      <c r="E2143" s="1" t="str">
        <f t="shared" si="165"/>
        <v>Greggory Haueter-Andrea Feltrin</v>
      </c>
      <c r="F2143" t="str">
        <f t="shared" si="168"/>
        <v>Draw</v>
      </c>
      <c r="G2143" s="1">
        <f t="shared" si="169"/>
        <v>5</v>
      </c>
      <c r="H2143">
        <f t="shared" si="166"/>
        <v>1</v>
      </c>
      <c r="I2143" t="str">
        <f>INDEX(META!$B:$B,MATCH(B2143,META!$A:$A,0))</f>
        <v>Jeskai Ephemerate</v>
      </c>
      <c r="J2143" t="str">
        <f>INDEX(META!$B:$B,MATCH(D2143,META!$A:$A,0))</f>
        <v>Jund Wildfire</v>
      </c>
      <c r="K2143" t="str">
        <f t="shared" si="167"/>
        <v>Jeskai Ephemerate-Jund Wildfire</v>
      </c>
    </row>
    <row r="2144" spans="1:11" x14ac:dyDescent="0.3">
      <c r="A2144">
        <v>63</v>
      </c>
      <c r="B2144" t="s">
        <v>83</v>
      </c>
      <c r="C2144" t="s">
        <v>27</v>
      </c>
      <c r="D2144" t="s">
        <v>2534</v>
      </c>
      <c r="E2144" s="1" t="str">
        <f t="shared" si="165"/>
        <v>Emiliano Trento-Giacomo Giannoni</v>
      </c>
      <c r="F2144" t="str">
        <f t="shared" si="168"/>
        <v>Lost</v>
      </c>
      <c r="G2144" s="1">
        <f t="shared" si="169"/>
        <v>5</v>
      </c>
      <c r="H2144">
        <f t="shared" si="166"/>
        <v>1</v>
      </c>
      <c r="I2144" t="str">
        <f>INDEX(META!$B:$B,MATCH(B2144,META!$A:$A,0))</f>
        <v>Gruul Ponza</v>
      </c>
      <c r="J2144" t="str">
        <f>INDEX(META!$B:$B,MATCH(D2144,META!$A:$A,0))</f>
        <v>Rakdos Madness</v>
      </c>
      <c r="K2144" t="str">
        <f t="shared" si="167"/>
        <v>Gruul Ponza-Rakdos Madness</v>
      </c>
    </row>
    <row r="2145" spans="1:11" x14ac:dyDescent="0.3">
      <c r="A2145">
        <v>64</v>
      </c>
      <c r="B2145" t="s">
        <v>871</v>
      </c>
      <c r="C2145" t="s">
        <v>26</v>
      </c>
      <c r="D2145" t="s">
        <v>365</v>
      </c>
      <c r="E2145" s="1" t="str">
        <f t="shared" si="165"/>
        <v>alessandro casarotto-Keira Randall</v>
      </c>
      <c r="F2145" t="str">
        <f t="shared" si="168"/>
        <v>Lost</v>
      </c>
      <c r="G2145" s="1">
        <f t="shared" si="169"/>
        <v>5</v>
      </c>
      <c r="H2145">
        <f t="shared" si="166"/>
        <v>1</v>
      </c>
      <c r="I2145" t="str">
        <f>INDEX(META!$B:$B,MATCH(B2145,META!$A:$A,0))</f>
        <v>White Weenie</v>
      </c>
      <c r="J2145" t="str">
        <f>INDEX(META!$B:$B,MATCH(D2145,META!$A:$A,0))</f>
        <v>Caw Gate</v>
      </c>
      <c r="K2145" t="str">
        <f t="shared" si="167"/>
        <v>White Weenie-Caw Gate</v>
      </c>
    </row>
    <row r="2146" spans="1:11" x14ac:dyDescent="0.3">
      <c r="A2146">
        <v>65</v>
      </c>
      <c r="B2146" t="s">
        <v>1872</v>
      </c>
      <c r="C2146" t="s">
        <v>26</v>
      </c>
      <c r="D2146" t="s">
        <v>393</v>
      </c>
      <c r="E2146" s="1" t="str">
        <f t="shared" si="165"/>
        <v>Giuseppe Torchio-Damiano Lunardon</v>
      </c>
      <c r="F2146" t="str">
        <f t="shared" si="168"/>
        <v>Lost</v>
      </c>
      <c r="G2146" s="1">
        <f t="shared" si="169"/>
        <v>5</v>
      </c>
      <c r="H2146">
        <f t="shared" si="166"/>
        <v>1</v>
      </c>
      <c r="I2146" t="str">
        <f>INDEX(META!$B:$B,MATCH(B2146,META!$A:$A,0))</f>
        <v>Rakdos Madness</v>
      </c>
      <c r="J2146" t="str">
        <f>INDEX(META!$B:$B,MATCH(D2146,META!$A:$A,0))</f>
        <v>Jund Wildfire</v>
      </c>
      <c r="K2146" t="str">
        <f t="shared" si="167"/>
        <v>Rakdos Madness-Jund Wildfire</v>
      </c>
    </row>
    <row r="2147" spans="1:11" x14ac:dyDescent="0.3">
      <c r="A2147">
        <v>66</v>
      </c>
      <c r="B2147" t="s">
        <v>219</v>
      </c>
      <c r="C2147" t="s">
        <v>27</v>
      </c>
      <c r="D2147" t="s">
        <v>569</v>
      </c>
      <c r="E2147" s="1" t="str">
        <f t="shared" si="165"/>
        <v>Davide Roletto-isaac rancic</v>
      </c>
      <c r="F2147" t="str">
        <f t="shared" si="168"/>
        <v>Lost</v>
      </c>
      <c r="G2147" s="1">
        <f t="shared" si="169"/>
        <v>5</v>
      </c>
      <c r="H2147">
        <f t="shared" si="166"/>
        <v>1</v>
      </c>
      <c r="I2147" t="str">
        <f>INDEX(META!$B:$B,MATCH(B2147,META!$A:$A,0))</f>
        <v>Jund Wildfire</v>
      </c>
      <c r="J2147" t="str">
        <f>INDEX(META!$B:$B,MATCH(D2147,META!$A:$A,0))</f>
        <v>High Tide Combo</v>
      </c>
      <c r="K2147" t="str">
        <f t="shared" si="167"/>
        <v>Jund Wildfire-High Tide Combo</v>
      </c>
    </row>
    <row r="2148" spans="1:11" x14ac:dyDescent="0.3">
      <c r="A2148">
        <v>67</v>
      </c>
      <c r="B2148" t="s">
        <v>242</v>
      </c>
      <c r="C2148" t="s">
        <v>25</v>
      </c>
      <c r="D2148" t="s">
        <v>2081</v>
      </c>
      <c r="E2148" s="1" t="str">
        <f t="shared" si="165"/>
        <v>Nicola Cordeschi-Simon DIAZ</v>
      </c>
      <c r="F2148" t="str">
        <f t="shared" si="168"/>
        <v>Won</v>
      </c>
      <c r="G2148" s="1">
        <f t="shared" si="169"/>
        <v>5</v>
      </c>
      <c r="H2148">
        <f t="shared" si="166"/>
        <v>1</v>
      </c>
      <c r="I2148" t="str">
        <f>INDEX(META!$B:$B,MATCH(B2148,META!$A:$A,0))</f>
        <v>X Lands Spy</v>
      </c>
      <c r="J2148" t="str">
        <f>INDEX(META!$B:$B,MATCH(D2148,META!$A:$A,0))</f>
        <v>Rakdos Madness</v>
      </c>
      <c r="K2148" t="str">
        <f t="shared" si="167"/>
        <v>X Lands Spy-Rakdos Madness</v>
      </c>
    </row>
    <row r="2149" spans="1:11" x14ac:dyDescent="0.3">
      <c r="A2149">
        <v>68</v>
      </c>
      <c r="B2149" t="s">
        <v>316</v>
      </c>
      <c r="C2149" t="s">
        <v>28</v>
      </c>
      <c r="D2149" t="s">
        <v>952</v>
      </c>
      <c r="E2149" s="1" t="str">
        <f t="shared" si="165"/>
        <v>Lorenzo Aldegheri-Riccardo Calzoni</v>
      </c>
      <c r="F2149" t="str">
        <f t="shared" si="168"/>
        <v>Won</v>
      </c>
      <c r="G2149" s="1">
        <f t="shared" si="169"/>
        <v>5</v>
      </c>
      <c r="H2149">
        <f t="shared" si="166"/>
        <v>1</v>
      </c>
      <c r="I2149" t="str">
        <f>INDEX(META!$B:$B,MATCH(B2149,META!$A:$A,0))</f>
        <v>Jund Wildfire</v>
      </c>
      <c r="J2149" t="str">
        <f>INDEX(META!$B:$B,MATCH(D2149,META!$A:$A,0))</f>
        <v>Jund Wildfire</v>
      </c>
      <c r="K2149" t="str">
        <f t="shared" si="167"/>
        <v>Jund Wildfire-Jund Wildfire</v>
      </c>
    </row>
    <row r="2150" spans="1:11" x14ac:dyDescent="0.3">
      <c r="A2150">
        <v>69</v>
      </c>
      <c r="B2150" t="s">
        <v>1290</v>
      </c>
      <c r="C2150" t="s">
        <v>28</v>
      </c>
      <c r="D2150" t="s">
        <v>2090</v>
      </c>
      <c r="E2150" s="1" t="str">
        <f t="shared" si="165"/>
        <v>Mattia Schiavone-Francesco Mazzucchi</v>
      </c>
      <c r="F2150" t="str">
        <f t="shared" si="168"/>
        <v>Won</v>
      </c>
      <c r="G2150" s="1">
        <f t="shared" si="169"/>
        <v>5</v>
      </c>
      <c r="H2150">
        <f t="shared" si="166"/>
        <v>1</v>
      </c>
      <c r="I2150" t="str">
        <f>INDEX(META!$B:$B,MATCH(B2150,META!$A:$A,0))</f>
        <v>Jund Wildfire</v>
      </c>
      <c r="J2150" t="str">
        <f>INDEX(META!$B:$B,MATCH(D2150,META!$A:$A,0))</f>
        <v>Mono Red Madness</v>
      </c>
      <c r="K2150" t="str">
        <f t="shared" si="167"/>
        <v>Jund Wildfire-Mono Red Madness</v>
      </c>
    </row>
    <row r="2151" spans="1:11" x14ac:dyDescent="0.3">
      <c r="A2151">
        <v>70</v>
      </c>
      <c r="B2151" t="s">
        <v>373</v>
      </c>
      <c r="C2151" t="s">
        <v>26</v>
      </c>
      <c r="D2151" t="s">
        <v>666</v>
      </c>
      <c r="E2151" s="1" t="str">
        <f t="shared" si="165"/>
        <v>Paulina Radecka-Luciano Bigi</v>
      </c>
      <c r="F2151" t="str">
        <f t="shared" si="168"/>
        <v>Lost</v>
      </c>
      <c r="G2151" s="1">
        <f t="shared" si="169"/>
        <v>5</v>
      </c>
      <c r="H2151">
        <f t="shared" si="166"/>
        <v>1</v>
      </c>
      <c r="I2151" t="str">
        <f>INDEX(META!$B:$B,MATCH(B2151,META!$A:$A,0))</f>
        <v>Mono Red Madness</v>
      </c>
      <c r="J2151" t="str">
        <f>INDEX(META!$B:$B,MATCH(D2151,META!$A:$A,0))</f>
        <v>Mono Blue Terror</v>
      </c>
      <c r="K2151" t="str">
        <f t="shared" si="167"/>
        <v>Mono Red Madness-Mono Blue Terror</v>
      </c>
    </row>
    <row r="2152" spans="1:11" x14ac:dyDescent="0.3">
      <c r="A2152">
        <v>71</v>
      </c>
      <c r="B2152" t="s">
        <v>581</v>
      </c>
      <c r="C2152" t="s">
        <v>26</v>
      </c>
      <c r="D2152" t="s">
        <v>430</v>
      </c>
      <c r="E2152" s="1" t="str">
        <f t="shared" si="165"/>
        <v>Pasquale Scognamiglio-Alessio Sposito</v>
      </c>
      <c r="F2152" t="str">
        <f t="shared" si="168"/>
        <v>Lost</v>
      </c>
      <c r="G2152" s="1">
        <f t="shared" si="169"/>
        <v>5</v>
      </c>
      <c r="H2152">
        <f t="shared" si="166"/>
        <v>1</v>
      </c>
      <c r="I2152" t="str">
        <f>INDEX(META!$B:$B,MATCH(B2152,META!$A:$A,0))</f>
        <v>Boros Synth</v>
      </c>
      <c r="J2152" t="str">
        <f>INDEX(META!$B:$B,MATCH(D2152,META!$A:$A,0))</f>
        <v>Mono Red Synth</v>
      </c>
      <c r="K2152" t="str">
        <f t="shared" si="167"/>
        <v>Boros Synth-Mono Red Synth</v>
      </c>
    </row>
    <row r="2153" spans="1:11" x14ac:dyDescent="0.3">
      <c r="A2153">
        <v>72</v>
      </c>
      <c r="B2153" t="s">
        <v>613</v>
      </c>
      <c r="C2153" t="s">
        <v>27</v>
      </c>
      <c r="D2153" t="s">
        <v>1525</v>
      </c>
      <c r="E2153" s="1" t="str">
        <f t="shared" si="165"/>
        <v>Jacopo Tumiati-Filippo Del Nero</v>
      </c>
      <c r="F2153" t="str">
        <f t="shared" si="168"/>
        <v>Lost</v>
      </c>
      <c r="G2153" s="1">
        <f t="shared" si="169"/>
        <v>5</v>
      </c>
      <c r="H2153">
        <f t="shared" si="166"/>
        <v>1</v>
      </c>
      <c r="I2153" t="str">
        <f>INDEX(META!$B:$B,MATCH(B2153,META!$A:$A,0))</f>
        <v>Jeskai Ephemerate</v>
      </c>
      <c r="J2153" t="str">
        <f>INDEX(META!$B:$B,MATCH(D2153,META!$A:$A,0))</f>
        <v>Mono Red Synth</v>
      </c>
      <c r="K2153" t="str">
        <f t="shared" si="167"/>
        <v>Jeskai Ephemerate-Mono Red Synth</v>
      </c>
    </row>
    <row r="2154" spans="1:11" x14ac:dyDescent="0.3">
      <c r="A2154">
        <v>73</v>
      </c>
      <c r="B2154" t="s">
        <v>921</v>
      </c>
      <c r="C2154" t="s">
        <v>28</v>
      </c>
      <c r="D2154" t="s">
        <v>93</v>
      </c>
      <c r="E2154" s="1" t="str">
        <f t="shared" si="165"/>
        <v>Antonio Gravina-Kevin Bashaj</v>
      </c>
      <c r="F2154" t="str">
        <f t="shared" si="168"/>
        <v>Won</v>
      </c>
      <c r="G2154" s="1">
        <f t="shared" si="169"/>
        <v>5</v>
      </c>
      <c r="H2154">
        <f t="shared" si="166"/>
        <v>1</v>
      </c>
      <c r="I2154" t="str">
        <f>INDEX(META!$B:$B,MATCH(B2154,META!$A:$A,0))</f>
        <v>Mono Blue Aggro</v>
      </c>
      <c r="J2154" t="str">
        <f>INDEX(META!$B:$B,MATCH(D2154,META!$A:$A,0))</f>
        <v>High Tide Combo</v>
      </c>
      <c r="K2154" t="str">
        <f t="shared" si="167"/>
        <v>Mono Blue Aggro-High Tide Combo</v>
      </c>
    </row>
    <row r="2155" spans="1:11" x14ac:dyDescent="0.3">
      <c r="A2155">
        <v>74</v>
      </c>
      <c r="B2155" t="s">
        <v>96</v>
      </c>
      <c r="C2155" t="s">
        <v>25</v>
      </c>
      <c r="D2155" t="s">
        <v>947</v>
      </c>
      <c r="E2155" s="1" t="str">
        <f t="shared" si="165"/>
        <v>Antonella Giancotti-Andrea Severini</v>
      </c>
      <c r="F2155" t="str">
        <f t="shared" si="168"/>
        <v>Won</v>
      </c>
      <c r="G2155" s="1">
        <f t="shared" si="169"/>
        <v>5</v>
      </c>
      <c r="H2155">
        <f t="shared" si="166"/>
        <v>1</v>
      </c>
      <c r="I2155" t="str">
        <f>INDEX(META!$B:$B,MATCH(B2155,META!$A:$A,0))</f>
        <v>Mono Red Synth</v>
      </c>
      <c r="J2155" t="str">
        <f>INDEX(META!$B:$B,MATCH(D2155,META!$A:$A,0))</f>
        <v>Mono Red Synth</v>
      </c>
      <c r="K2155" t="str">
        <f t="shared" si="167"/>
        <v>Mono Red Synth-Mono Red Synth</v>
      </c>
    </row>
    <row r="2156" spans="1:11" x14ac:dyDescent="0.3">
      <c r="A2156">
        <v>75</v>
      </c>
      <c r="B2156" t="s">
        <v>1259</v>
      </c>
      <c r="C2156" t="s">
        <v>27</v>
      </c>
      <c r="D2156" t="s">
        <v>310</v>
      </c>
      <c r="E2156" s="1" t="str">
        <f t="shared" si="165"/>
        <v>Marco Cavalli-Davide Sambarino</v>
      </c>
      <c r="F2156" t="str">
        <f t="shared" si="168"/>
        <v>Lost</v>
      </c>
      <c r="G2156" s="1">
        <f t="shared" si="169"/>
        <v>5</v>
      </c>
      <c r="H2156">
        <f t="shared" si="166"/>
        <v>1</v>
      </c>
      <c r="I2156" t="str">
        <f>INDEX(META!$B:$B,MATCH(B2156,META!$A:$A,0))</f>
        <v>Rakdos Madness</v>
      </c>
      <c r="J2156" t="str">
        <f>INDEX(META!$B:$B,MATCH(D2156,META!$A:$A,0))</f>
        <v>Mono Red Madness</v>
      </c>
      <c r="K2156" t="str">
        <f t="shared" si="167"/>
        <v>Rakdos Madness-Mono Red Madness</v>
      </c>
    </row>
    <row r="2157" spans="1:11" x14ac:dyDescent="0.3">
      <c r="A2157">
        <v>76</v>
      </c>
      <c r="B2157" t="s">
        <v>932</v>
      </c>
      <c r="C2157" t="s">
        <v>28</v>
      </c>
      <c r="D2157" t="s">
        <v>3207</v>
      </c>
      <c r="E2157" s="1" t="str">
        <f t="shared" si="165"/>
        <v>Riccardo Vasellini-Martin Bakac</v>
      </c>
      <c r="F2157" t="str">
        <f t="shared" si="168"/>
        <v>Won</v>
      </c>
      <c r="G2157" s="1">
        <f t="shared" si="169"/>
        <v>5</v>
      </c>
      <c r="H2157">
        <f t="shared" si="166"/>
        <v>1</v>
      </c>
      <c r="I2157" t="str">
        <f>INDEX(META!$B:$B,MATCH(B2157,META!$A:$A,0))</f>
        <v>Gruul Monsters</v>
      </c>
      <c r="J2157" t="str">
        <f>INDEX(META!$B:$B,MATCH(D2157,META!$A:$A,0))</f>
        <v>Azorius Familiars</v>
      </c>
      <c r="K2157" t="str">
        <f t="shared" si="167"/>
        <v>Gruul Monsters-Azorius Familiars</v>
      </c>
    </row>
    <row r="2158" spans="1:11" x14ac:dyDescent="0.3">
      <c r="A2158">
        <v>77</v>
      </c>
      <c r="B2158" t="s">
        <v>415</v>
      </c>
      <c r="C2158" t="s">
        <v>26</v>
      </c>
      <c r="D2158" t="s">
        <v>1805</v>
      </c>
      <c r="E2158" s="1" t="str">
        <f t="shared" si="165"/>
        <v>Alessandro Mazzucchelli-Alessio Benedetti</v>
      </c>
      <c r="F2158" t="str">
        <f t="shared" si="168"/>
        <v>Lost</v>
      </c>
      <c r="G2158" s="1">
        <f t="shared" si="169"/>
        <v>5</v>
      </c>
      <c r="H2158">
        <f t="shared" si="166"/>
        <v>1</v>
      </c>
      <c r="I2158" t="str">
        <f>INDEX(META!$B:$B,MATCH(B2158,META!$A:$A,0))</f>
        <v>Rakdos Madness</v>
      </c>
      <c r="J2158" t="str">
        <f>INDEX(META!$B:$B,MATCH(D2158,META!$A:$A,0))</f>
        <v>Dredge</v>
      </c>
      <c r="K2158" t="str">
        <f t="shared" si="167"/>
        <v>Rakdos Madness-Dredge</v>
      </c>
    </row>
    <row r="2159" spans="1:11" x14ac:dyDescent="0.3">
      <c r="A2159">
        <v>78</v>
      </c>
      <c r="B2159" t="s">
        <v>100</v>
      </c>
      <c r="C2159" t="s">
        <v>27</v>
      </c>
      <c r="D2159" t="s">
        <v>1509</v>
      </c>
      <c r="E2159" s="1" t="str">
        <f t="shared" si="165"/>
        <v>Alessio Dicandia-simone antonelli</v>
      </c>
      <c r="F2159" t="str">
        <f t="shared" si="168"/>
        <v>Lost</v>
      </c>
      <c r="G2159" s="1">
        <f t="shared" si="169"/>
        <v>5</v>
      </c>
      <c r="H2159">
        <f t="shared" si="166"/>
        <v>1</v>
      </c>
      <c r="I2159" t="str">
        <f>INDEX(META!$B:$B,MATCH(B2159,META!$A:$A,0))</f>
        <v>Mono Blue Terror</v>
      </c>
      <c r="J2159" t="str">
        <f>INDEX(META!$B:$B,MATCH(D2159,META!$A:$A,0))</f>
        <v>Jund Wildfire</v>
      </c>
      <c r="K2159" t="str">
        <f t="shared" si="167"/>
        <v>Mono Blue Terror-Jund Wildfire</v>
      </c>
    </row>
    <row r="2160" spans="1:11" x14ac:dyDescent="0.3">
      <c r="A2160">
        <v>79</v>
      </c>
      <c r="B2160" t="s">
        <v>913</v>
      </c>
      <c r="C2160" t="s">
        <v>28</v>
      </c>
      <c r="D2160" t="s">
        <v>1316</v>
      </c>
      <c r="E2160" s="1" t="str">
        <f t="shared" si="165"/>
        <v>Simone Reale-Marco Franceschini</v>
      </c>
      <c r="F2160" t="str">
        <f t="shared" si="168"/>
        <v>Won</v>
      </c>
      <c r="G2160" s="1">
        <f t="shared" si="169"/>
        <v>5</v>
      </c>
      <c r="H2160">
        <f t="shared" si="166"/>
        <v>1</v>
      </c>
      <c r="I2160" t="str">
        <f>INDEX(META!$B:$B,MATCH(B2160,META!$A:$A,0))</f>
        <v>Mono Blue Aggro</v>
      </c>
      <c r="J2160" t="str">
        <f>INDEX(META!$B:$B,MATCH(D2160,META!$A:$A,0))</f>
        <v>Izzet Terror</v>
      </c>
      <c r="K2160" t="str">
        <f t="shared" si="167"/>
        <v>Mono Blue Aggro-Izzet Terror</v>
      </c>
    </row>
    <row r="2161" spans="1:11" x14ac:dyDescent="0.3">
      <c r="A2161">
        <v>80</v>
      </c>
      <c r="B2161" t="s">
        <v>3216</v>
      </c>
      <c r="C2161" t="s">
        <v>26</v>
      </c>
      <c r="D2161" t="s">
        <v>286</v>
      </c>
      <c r="E2161" s="1" t="str">
        <f t="shared" si="165"/>
        <v>Matteo Malberti-Lorenzo Di Grazia</v>
      </c>
      <c r="F2161" t="str">
        <f t="shared" si="168"/>
        <v>Lost</v>
      </c>
      <c r="G2161" s="1">
        <f t="shared" si="169"/>
        <v>5</v>
      </c>
      <c r="H2161">
        <f t="shared" si="166"/>
        <v>1</v>
      </c>
      <c r="I2161" t="str">
        <f>INDEX(META!$B:$B,MATCH(B2161,META!$A:$A,0))</f>
        <v>Grixis Affinity</v>
      </c>
      <c r="J2161" t="str">
        <f>INDEX(META!$B:$B,MATCH(D2161,META!$A:$A,0))</f>
        <v>Jund Wildfire</v>
      </c>
      <c r="K2161" t="str">
        <f t="shared" si="167"/>
        <v>Grixis Affinity-Jund Wildfire</v>
      </c>
    </row>
    <row r="2162" spans="1:11" x14ac:dyDescent="0.3">
      <c r="A2162">
        <v>81</v>
      </c>
      <c r="B2162" t="s">
        <v>1111</v>
      </c>
      <c r="C2162" t="s">
        <v>26</v>
      </c>
      <c r="D2162" t="s">
        <v>357</v>
      </c>
      <c r="E2162" s="1" t="str">
        <f t="shared" si="165"/>
        <v>Giuseppe Berardo-Marco Vassallo</v>
      </c>
      <c r="F2162" t="str">
        <f t="shared" si="168"/>
        <v>Lost</v>
      </c>
      <c r="G2162" s="1">
        <f t="shared" si="169"/>
        <v>5</v>
      </c>
      <c r="H2162">
        <f t="shared" si="166"/>
        <v>1</v>
      </c>
      <c r="I2162" t="str">
        <f>INDEX(META!$B:$B,MATCH(B2162,META!$A:$A,0))</f>
        <v>Mono Red Madness</v>
      </c>
      <c r="J2162" t="str">
        <f>INDEX(META!$B:$B,MATCH(D2162,META!$A:$A,0))</f>
        <v>Jund Wildfire</v>
      </c>
      <c r="K2162" t="str">
        <f t="shared" si="167"/>
        <v>Mono Red Madness-Jund Wildfire</v>
      </c>
    </row>
    <row r="2163" spans="1:11" x14ac:dyDescent="0.3">
      <c r="A2163">
        <v>82</v>
      </c>
      <c r="B2163" t="s">
        <v>2885</v>
      </c>
      <c r="C2163" t="s">
        <v>27</v>
      </c>
      <c r="D2163" t="s">
        <v>202</v>
      </c>
      <c r="E2163" s="1" t="str">
        <f t="shared" si="165"/>
        <v>Gabriele De Zio-Bastien Nollet</v>
      </c>
      <c r="F2163" t="str">
        <f t="shared" si="168"/>
        <v>Lost</v>
      </c>
      <c r="G2163" s="1">
        <f t="shared" si="169"/>
        <v>5</v>
      </c>
      <c r="H2163">
        <f t="shared" si="166"/>
        <v>1</v>
      </c>
      <c r="I2163" t="str">
        <f>INDEX(META!$B:$B,MATCH(B2163,META!$A:$A,0))</f>
        <v>Jund Wildfire</v>
      </c>
      <c r="J2163" t="str">
        <f>INDEX(META!$B:$B,MATCH(D2163,META!$A:$A,0))</f>
        <v>Boros Synth</v>
      </c>
      <c r="K2163" t="str">
        <f t="shared" si="167"/>
        <v>Jund Wildfire-Boros Synth</v>
      </c>
    </row>
    <row r="2164" spans="1:11" x14ac:dyDescent="0.3">
      <c r="A2164">
        <v>83</v>
      </c>
      <c r="B2164" t="s">
        <v>398</v>
      </c>
      <c r="C2164" t="s">
        <v>25</v>
      </c>
      <c r="D2164" t="s">
        <v>1353</v>
      </c>
      <c r="E2164" s="1" t="str">
        <f t="shared" si="165"/>
        <v>Edoardo Bardi-Carlo Rocchetti</v>
      </c>
      <c r="F2164" t="str">
        <f t="shared" si="168"/>
        <v>Won</v>
      </c>
      <c r="G2164" s="1">
        <f t="shared" si="169"/>
        <v>5</v>
      </c>
      <c r="H2164">
        <f t="shared" si="166"/>
        <v>1</v>
      </c>
      <c r="I2164" t="str">
        <f>INDEX(META!$B:$B,MATCH(B2164,META!$A:$A,0))</f>
        <v>High Tide Combo</v>
      </c>
      <c r="J2164" t="str">
        <f>INDEX(META!$B:$B,MATCH(D2164,META!$A:$A,0))</f>
        <v>High Tide Combo</v>
      </c>
      <c r="K2164" t="str">
        <f t="shared" si="167"/>
        <v>High Tide Combo-High Tide Combo</v>
      </c>
    </row>
    <row r="2165" spans="1:11" x14ac:dyDescent="0.3">
      <c r="A2165">
        <v>84</v>
      </c>
      <c r="B2165" t="s">
        <v>2320</v>
      </c>
      <c r="C2165" t="s">
        <v>26</v>
      </c>
      <c r="D2165" t="s">
        <v>3091</v>
      </c>
      <c r="E2165" s="1" t="str">
        <f t="shared" si="165"/>
        <v>Davide Di Benedetto-alessio degl'innocenti</v>
      </c>
      <c r="F2165" t="str">
        <f t="shared" si="168"/>
        <v>Lost</v>
      </c>
      <c r="G2165" s="1">
        <f t="shared" si="169"/>
        <v>5</v>
      </c>
      <c r="H2165">
        <f t="shared" si="166"/>
        <v>1</v>
      </c>
      <c r="I2165" t="str">
        <f>INDEX(META!$B:$B,MATCH(B2165,META!$A:$A,0))</f>
        <v>Mono Red Synth</v>
      </c>
      <c r="J2165" t="str">
        <f>INDEX(META!$B:$B,MATCH(D2165,META!$A:$A,0))</f>
        <v>Mono Blue Terror</v>
      </c>
      <c r="K2165" t="str">
        <f t="shared" si="167"/>
        <v>Mono Red Synth-Mono Blue Terror</v>
      </c>
    </row>
    <row r="2166" spans="1:11" x14ac:dyDescent="0.3">
      <c r="A2166">
        <v>85</v>
      </c>
      <c r="B2166" t="s">
        <v>3004</v>
      </c>
      <c r="C2166" t="s">
        <v>28</v>
      </c>
      <c r="D2166" t="s">
        <v>2943</v>
      </c>
      <c r="E2166" s="1" t="str">
        <f t="shared" si="165"/>
        <v>Gonzalo Alvarez-Alessandro Fabbri</v>
      </c>
      <c r="F2166" t="str">
        <f t="shared" si="168"/>
        <v>Won</v>
      </c>
      <c r="G2166" s="1">
        <f t="shared" si="169"/>
        <v>5</v>
      </c>
      <c r="H2166">
        <f t="shared" si="166"/>
        <v>1</v>
      </c>
      <c r="I2166" t="str">
        <f>INDEX(META!$B:$B,MATCH(B2166,META!$A:$A,0))</f>
        <v>Altar Tron</v>
      </c>
      <c r="J2166" t="str">
        <f>INDEX(META!$B:$B,MATCH(D2166,META!$A:$A,0))</f>
        <v>Azorius Familiars</v>
      </c>
      <c r="K2166" t="str">
        <f t="shared" si="167"/>
        <v>Altar Tron-Azorius Familiars</v>
      </c>
    </row>
    <row r="2167" spans="1:11" x14ac:dyDescent="0.3">
      <c r="A2167">
        <v>86</v>
      </c>
      <c r="B2167" t="s">
        <v>1666</v>
      </c>
      <c r="C2167" t="s">
        <v>27</v>
      </c>
      <c r="D2167" t="s">
        <v>2810</v>
      </c>
      <c r="E2167" s="1" t="str">
        <f t="shared" si="165"/>
        <v>paolo zanatta-Pasquale Sirignano</v>
      </c>
      <c r="F2167" t="str">
        <f t="shared" si="168"/>
        <v>Lost</v>
      </c>
      <c r="G2167" s="1">
        <f t="shared" si="169"/>
        <v>5</v>
      </c>
      <c r="H2167">
        <f t="shared" si="166"/>
        <v>1</v>
      </c>
      <c r="I2167" t="str">
        <f>INDEX(META!$B:$B,MATCH(B2167,META!$A:$A,0))</f>
        <v>Mono Red Synth</v>
      </c>
      <c r="J2167" t="str">
        <f>INDEX(META!$B:$B,MATCH(D2167,META!$A:$A,0))</f>
        <v>Mono Red Synth</v>
      </c>
      <c r="K2167" t="str">
        <f t="shared" si="167"/>
        <v>Mono Red Synth-Mono Red Synth</v>
      </c>
    </row>
    <row r="2168" spans="1:11" x14ac:dyDescent="0.3">
      <c r="A2168">
        <v>87</v>
      </c>
      <c r="B2168" t="s">
        <v>367</v>
      </c>
      <c r="C2168" t="s">
        <v>26</v>
      </c>
      <c r="D2168" t="s">
        <v>2144</v>
      </c>
      <c r="E2168" s="1" t="str">
        <f t="shared" si="165"/>
        <v>Thomas Legrand-Valentino Artu</v>
      </c>
      <c r="F2168" t="str">
        <f t="shared" si="168"/>
        <v>Lost</v>
      </c>
      <c r="G2168" s="1">
        <f t="shared" si="169"/>
        <v>5</v>
      </c>
      <c r="H2168">
        <f t="shared" si="166"/>
        <v>1</v>
      </c>
      <c r="I2168" t="str">
        <f>INDEX(META!$B:$B,MATCH(B2168,META!$A:$A,0))</f>
        <v>Mono Red Madness</v>
      </c>
      <c r="J2168" t="str">
        <f>INDEX(META!$B:$B,MATCH(D2168,META!$A:$A,0))</f>
        <v>Grixis Affinity</v>
      </c>
      <c r="K2168" t="str">
        <f t="shared" si="167"/>
        <v>Mono Red Madness-Grixis Affinity</v>
      </c>
    </row>
    <row r="2169" spans="1:11" x14ac:dyDescent="0.3">
      <c r="A2169">
        <v>88</v>
      </c>
      <c r="B2169" t="s">
        <v>2878</v>
      </c>
      <c r="C2169" t="s">
        <v>27</v>
      </c>
      <c r="D2169" t="s">
        <v>225</v>
      </c>
      <c r="E2169" s="1" t="str">
        <f t="shared" si="165"/>
        <v>Olmo Reali-Michele Delpiazzo</v>
      </c>
      <c r="F2169" t="str">
        <f t="shared" si="168"/>
        <v>Lost</v>
      </c>
      <c r="G2169" s="1">
        <f t="shared" si="169"/>
        <v>5</v>
      </c>
      <c r="H2169">
        <f t="shared" si="166"/>
        <v>1</v>
      </c>
      <c r="I2169" t="str">
        <f>INDEX(META!$B:$B,MATCH(B2169,META!$A:$A,0))</f>
        <v>Mono Red Madness</v>
      </c>
      <c r="J2169" t="str">
        <f>INDEX(META!$B:$B,MATCH(D2169,META!$A:$A,0))</f>
        <v>Mono Red Synth</v>
      </c>
      <c r="K2169" t="str">
        <f t="shared" si="167"/>
        <v>Mono Red Madness-Mono Red Synth</v>
      </c>
    </row>
    <row r="2170" spans="1:11" x14ac:dyDescent="0.3">
      <c r="A2170">
        <v>89</v>
      </c>
      <c r="B2170" t="s">
        <v>220</v>
      </c>
      <c r="C2170" t="s">
        <v>28</v>
      </c>
      <c r="D2170" t="s">
        <v>1888</v>
      </c>
      <c r="E2170" s="1" t="str">
        <f t="shared" si="165"/>
        <v>Marco Rossi-Michele Baroni</v>
      </c>
      <c r="F2170" t="str">
        <f t="shared" si="168"/>
        <v>Won</v>
      </c>
      <c r="G2170" s="1">
        <f t="shared" si="169"/>
        <v>5</v>
      </c>
      <c r="H2170">
        <f t="shared" si="166"/>
        <v>1</v>
      </c>
      <c r="I2170" t="str">
        <f>INDEX(META!$B:$B,MATCH(B2170,META!$A:$A,0))</f>
        <v>Mono Red Synth</v>
      </c>
      <c r="J2170" t="str">
        <f>INDEX(META!$B:$B,MATCH(D2170,META!$A:$A,0))</f>
        <v>Jund Wildfire</v>
      </c>
      <c r="K2170" t="str">
        <f t="shared" si="167"/>
        <v>Mono Red Synth-Jund Wildfire</v>
      </c>
    </row>
    <row r="2171" spans="1:11" x14ac:dyDescent="0.3">
      <c r="A2171">
        <v>90</v>
      </c>
      <c r="B2171" t="s">
        <v>2409</v>
      </c>
      <c r="C2171" t="s">
        <v>27</v>
      </c>
      <c r="D2171" t="s">
        <v>508</v>
      </c>
      <c r="E2171" s="1" t="str">
        <f t="shared" si="165"/>
        <v>kevin vervier-Michele Barzanti</v>
      </c>
      <c r="F2171" t="str">
        <f t="shared" si="168"/>
        <v>Lost</v>
      </c>
      <c r="G2171" s="1">
        <f t="shared" si="169"/>
        <v>5</v>
      </c>
      <c r="H2171">
        <f t="shared" si="166"/>
        <v>1</v>
      </c>
      <c r="I2171" t="str">
        <f>INDEX(META!$B:$B,MATCH(B2171,META!$A:$A,0))</f>
        <v>Poison Storm</v>
      </c>
      <c r="J2171" t="str">
        <f>INDEX(META!$B:$B,MATCH(D2171,META!$A:$A,0))</f>
        <v>High Tide Combo</v>
      </c>
      <c r="K2171" t="str">
        <f t="shared" si="167"/>
        <v>Poison Storm-High Tide Combo</v>
      </c>
    </row>
    <row r="2172" spans="1:11" x14ac:dyDescent="0.3">
      <c r="A2172">
        <v>91</v>
      </c>
      <c r="B2172" t="s">
        <v>2623</v>
      </c>
      <c r="C2172" t="s">
        <v>27</v>
      </c>
      <c r="D2172" t="s">
        <v>1448</v>
      </c>
      <c r="E2172" s="1" t="str">
        <f t="shared" si="165"/>
        <v>Daniele Gentile-Raffaele Ragoni</v>
      </c>
      <c r="F2172" t="str">
        <f t="shared" si="168"/>
        <v>Lost</v>
      </c>
      <c r="G2172" s="1">
        <f t="shared" si="169"/>
        <v>5</v>
      </c>
      <c r="H2172">
        <f t="shared" si="166"/>
        <v>1</v>
      </c>
      <c r="I2172" t="str">
        <f>INDEX(META!$B:$B,MATCH(B2172,META!$A:$A,0))</f>
        <v>Mardu Synth</v>
      </c>
      <c r="J2172" t="str">
        <f>INDEX(META!$B:$B,MATCH(D2172,META!$A:$A,0))</f>
        <v>Mono Blue Terror</v>
      </c>
      <c r="K2172" t="str">
        <f t="shared" si="167"/>
        <v>Mardu Synth-Mono Blue Terror</v>
      </c>
    </row>
    <row r="2173" spans="1:11" x14ac:dyDescent="0.3">
      <c r="A2173">
        <v>92</v>
      </c>
      <c r="B2173" t="s">
        <v>2729</v>
      </c>
      <c r="C2173" t="s">
        <v>25</v>
      </c>
      <c r="D2173" t="s">
        <v>1030</v>
      </c>
      <c r="E2173" s="1" t="str">
        <f t="shared" si="165"/>
        <v>Simone Marzio-Dario Fiorenza</v>
      </c>
      <c r="F2173" t="str">
        <f t="shared" si="168"/>
        <v>Won</v>
      </c>
      <c r="G2173" s="1">
        <f t="shared" si="169"/>
        <v>5</v>
      </c>
      <c r="H2173">
        <f t="shared" si="166"/>
        <v>1</v>
      </c>
      <c r="I2173" t="str">
        <f>INDEX(META!$B:$B,MATCH(B2173,META!$A:$A,0))</f>
        <v>Grixis Affinity</v>
      </c>
      <c r="J2173" t="str">
        <f>INDEX(META!$B:$B,MATCH(D2173,META!$A:$A,0))</f>
        <v>Pili-Pala Combo</v>
      </c>
      <c r="K2173" t="str">
        <f t="shared" si="167"/>
        <v>Grixis Affinity-Pili-Pala Combo</v>
      </c>
    </row>
    <row r="2174" spans="1:11" x14ac:dyDescent="0.3">
      <c r="A2174">
        <v>93</v>
      </c>
      <c r="B2174" t="s">
        <v>3010</v>
      </c>
      <c r="C2174" t="s">
        <v>27</v>
      </c>
      <c r="D2174" t="s">
        <v>323</v>
      </c>
      <c r="E2174" s="1" t="str">
        <f t="shared" si="165"/>
        <v>Luigi Mignogna-Mattia Pesenti</v>
      </c>
      <c r="F2174" t="str">
        <f t="shared" si="168"/>
        <v>Lost</v>
      </c>
      <c r="G2174" s="1">
        <f t="shared" si="169"/>
        <v>5</v>
      </c>
      <c r="H2174">
        <f t="shared" si="166"/>
        <v>1</v>
      </c>
      <c r="I2174" t="str">
        <f>INDEX(META!$B:$B,MATCH(B2174,META!$A:$A,0))</f>
        <v>Mono White Heroic</v>
      </c>
      <c r="J2174" t="str">
        <f>INDEX(META!$B:$B,MATCH(D2174,META!$A:$A,0))</f>
        <v>Mono Blue Aggro</v>
      </c>
      <c r="K2174" t="str">
        <f t="shared" si="167"/>
        <v>Mono White Heroic-Mono Blue Aggro</v>
      </c>
    </row>
    <row r="2175" spans="1:11" x14ac:dyDescent="0.3">
      <c r="A2175">
        <v>94</v>
      </c>
      <c r="B2175" t="s">
        <v>3261</v>
      </c>
      <c r="C2175" t="s">
        <v>28</v>
      </c>
      <c r="D2175" t="s">
        <v>3249</v>
      </c>
      <c r="E2175" s="1" t="str">
        <f t="shared" si="165"/>
        <v>Marcio Carvalho-gregorio esposito</v>
      </c>
      <c r="F2175" t="str">
        <f t="shared" si="168"/>
        <v>Won</v>
      </c>
      <c r="G2175" s="1">
        <f t="shared" si="169"/>
        <v>5</v>
      </c>
      <c r="H2175">
        <f t="shared" si="166"/>
        <v>1</v>
      </c>
      <c r="I2175" t="str">
        <f>INDEX(META!$B:$B,MATCH(B2175,META!$A:$A,0))</f>
        <v>Izzet Blitz</v>
      </c>
      <c r="J2175" t="str">
        <f>INDEX(META!$B:$B,MATCH(D2175,META!$A:$A,0))</f>
        <v>Mono Blue Aggro</v>
      </c>
      <c r="K2175" t="str">
        <f t="shared" si="167"/>
        <v>Izzet Blitz-Mono Blue Aggro</v>
      </c>
    </row>
    <row r="2176" spans="1:11" x14ac:dyDescent="0.3">
      <c r="A2176">
        <v>95</v>
      </c>
      <c r="B2176" t="s">
        <v>2743</v>
      </c>
      <c r="C2176" t="s">
        <v>27</v>
      </c>
      <c r="D2176" t="s">
        <v>332</v>
      </c>
      <c r="E2176" s="1" t="str">
        <f t="shared" si="165"/>
        <v>Maurizio Pedrazzoli-Simone Gonnelli</v>
      </c>
      <c r="F2176" t="str">
        <f t="shared" si="168"/>
        <v>Lost</v>
      </c>
      <c r="G2176" s="1">
        <f t="shared" si="169"/>
        <v>5</v>
      </c>
      <c r="H2176">
        <f t="shared" si="166"/>
        <v>1</v>
      </c>
      <c r="I2176" t="str">
        <f>INDEX(META!$B:$B,MATCH(B2176,META!$A:$A,0))</f>
        <v>Mono Blue Aggro</v>
      </c>
      <c r="J2176" t="str">
        <f>INDEX(META!$B:$B,MATCH(D2176,META!$A:$A,0))</f>
        <v>Jund Wildfire</v>
      </c>
      <c r="K2176" t="str">
        <f t="shared" si="167"/>
        <v>Mono Blue Aggro-Jund Wildfire</v>
      </c>
    </row>
    <row r="2177" spans="1:11" x14ac:dyDescent="0.3">
      <c r="A2177">
        <v>96</v>
      </c>
      <c r="B2177" t="s">
        <v>3022</v>
      </c>
      <c r="C2177" t="s">
        <v>25</v>
      </c>
      <c r="D2177" t="s">
        <v>706</v>
      </c>
      <c r="E2177" s="1" t="str">
        <f t="shared" ref="E2177:E2240" si="170">B2177&amp;"-"&amp;D2177</f>
        <v>Marco Lombardi-Elia Merli</v>
      </c>
      <c r="F2177" t="str">
        <f t="shared" si="168"/>
        <v>Won</v>
      </c>
      <c r="G2177" s="1">
        <f t="shared" si="169"/>
        <v>5</v>
      </c>
      <c r="H2177">
        <f t="shared" si="166"/>
        <v>1</v>
      </c>
      <c r="I2177" t="str">
        <f>INDEX(META!$B:$B,MATCH(B2177,META!$A:$A,0))</f>
        <v>Elves</v>
      </c>
      <c r="J2177" t="str">
        <f>INDEX(META!$B:$B,MATCH(D2177,META!$A:$A,0))</f>
        <v>Mono Red Synth</v>
      </c>
      <c r="K2177" t="str">
        <f t="shared" si="167"/>
        <v>Elves-Mono Red Synth</v>
      </c>
    </row>
    <row r="2178" spans="1:11" x14ac:dyDescent="0.3">
      <c r="A2178">
        <v>97</v>
      </c>
      <c r="B2178" t="s">
        <v>379</v>
      </c>
      <c r="C2178" t="s">
        <v>26</v>
      </c>
      <c r="D2178" t="s">
        <v>972</v>
      </c>
      <c r="E2178" s="1" t="str">
        <f t="shared" si="170"/>
        <v>Giovanni Favetta-Antonio Amendolea</v>
      </c>
      <c r="F2178" t="str">
        <f t="shared" si="168"/>
        <v>Lost</v>
      </c>
      <c r="G2178" s="1">
        <f t="shared" si="169"/>
        <v>5</v>
      </c>
      <c r="H2178">
        <f t="shared" ref="H2178:H2241" si="171">AND(I2178&gt;0,J2178&gt;0)*1</f>
        <v>1</v>
      </c>
      <c r="I2178" t="str">
        <f>INDEX(META!$B:$B,MATCH(B2178,META!$A:$A,0))</f>
        <v>White Weenie</v>
      </c>
      <c r="J2178" t="str">
        <f>INDEX(META!$B:$B,MATCH(D2178,META!$A:$A,0))</f>
        <v>Gruul Monsters</v>
      </c>
      <c r="K2178" t="str">
        <f t="shared" ref="K2178:K2241" si="172">I2178&amp;"-"&amp;J2178</f>
        <v>White Weenie-Gruul Monsters</v>
      </c>
    </row>
    <row r="2179" spans="1:11" x14ac:dyDescent="0.3">
      <c r="A2179">
        <v>98</v>
      </c>
      <c r="B2179" t="s">
        <v>956</v>
      </c>
      <c r="C2179" t="s">
        <v>26</v>
      </c>
      <c r="D2179" t="s">
        <v>1850</v>
      </c>
      <c r="E2179" s="1" t="str">
        <f t="shared" si="170"/>
        <v>Gianluigi Carrara-Pietro Carocci</v>
      </c>
      <c r="F2179" t="str">
        <f t="shared" ref="F2179:F2242" si="173">_xlfn.TEXTBEFORE(C2179," ")</f>
        <v>Lost</v>
      </c>
      <c r="G2179" s="1">
        <f t="shared" ref="G2179:G2242" si="174">IF(A2179&gt;=A2178,G2178,G2178+1)</f>
        <v>5</v>
      </c>
      <c r="H2179">
        <f t="shared" si="171"/>
        <v>1</v>
      </c>
      <c r="I2179" t="str">
        <f>INDEX(META!$B:$B,MATCH(B2179,META!$A:$A,0))</f>
        <v>Gardens</v>
      </c>
      <c r="J2179" t="str">
        <f>INDEX(META!$B:$B,MATCH(D2179,META!$A:$A,0))</f>
        <v>Caw Gate</v>
      </c>
      <c r="K2179" t="str">
        <f t="shared" si="172"/>
        <v>Gardens-Caw Gate</v>
      </c>
    </row>
    <row r="2180" spans="1:11" x14ac:dyDescent="0.3">
      <c r="A2180">
        <v>99</v>
      </c>
      <c r="B2180" t="s">
        <v>2826</v>
      </c>
      <c r="C2180" t="s">
        <v>26</v>
      </c>
      <c r="D2180" t="s">
        <v>307</v>
      </c>
      <c r="E2180" s="1" t="str">
        <f t="shared" si="170"/>
        <v>Baroni Paolo-Giacomo Giuliani</v>
      </c>
      <c r="F2180" t="str">
        <f t="shared" si="173"/>
        <v>Lost</v>
      </c>
      <c r="G2180" s="1">
        <f t="shared" si="174"/>
        <v>5</v>
      </c>
      <c r="H2180">
        <f t="shared" si="171"/>
        <v>1</v>
      </c>
      <c r="I2180" t="str">
        <f>INDEX(META!$B:$B,MATCH(B2180,META!$A:$A,0))</f>
        <v>Altar Tron</v>
      </c>
      <c r="J2180" t="str">
        <f>INDEX(META!$B:$B,MATCH(D2180,META!$A:$A,0))</f>
        <v>Jund Wildfire</v>
      </c>
      <c r="K2180" t="str">
        <f t="shared" si="172"/>
        <v>Altar Tron-Jund Wildfire</v>
      </c>
    </row>
    <row r="2181" spans="1:11" x14ac:dyDescent="0.3">
      <c r="A2181">
        <v>100</v>
      </c>
      <c r="B2181" t="s">
        <v>150</v>
      </c>
      <c r="C2181" t="s">
        <v>25</v>
      </c>
      <c r="D2181" t="s">
        <v>178</v>
      </c>
      <c r="E2181" s="1" t="str">
        <f t="shared" si="170"/>
        <v>Matteo Costanzi-Roberto Brognoli</v>
      </c>
      <c r="F2181" t="str">
        <f t="shared" si="173"/>
        <v>Won</v>
      </c>
      <c r="G2181" s="1">
        <f t="shared" si="174"/>
        <v>5</v>
      </c>
      <c r="H2181">
        <f t="shared" si="171"/>
        <v>1</v>
      </c>
      <c r="I2181" t="str">
        <f>INDEX(META!$B:$B,MATCH(B2181,META!$A:$A,0))</f>
        <v>Gardens</v>
      </c>
      <c r="J2181" t="str">
        <f>INDEX(META!$B:$B,MATCH(D2181,META!$A:$A,0))</f>
        <v>Flicker Tron</v>
      </c>
      <c r="K2181" t="str">
        <f t="shared" si="172"/>
        <v>Gardens-Flicker Tron</v>
      </c>
    </row>
    <row r="2182" spans="1:11" x14ac:dyDescent="0.3">
      <c r="A2182">
        <v>101</v>
      </c>
      <c r="B2182" t="s">
        <v>531</v>
      </c>
      <c r="C2182" t="s">
        <v>25</v>
      </c>
      <c r="D2182" t="s">
        <v>405</v>
      </c>
      <c r="E2182" s="1" t="str">
        <f t="shared" si="170"/>
        <v>Michele Cristofani-Nicola Masoero</v>
      </c>
      <c r="F2182" t="str">
        <f t="shared" si="173"/>
        <v>Won</v>
      </c>
      <c r="G2182" s="1">
        <f t="shared" si="174"/>
        <v>5</v>
      </c>
      <c r="H2182">
        <f t="shared" si="171"/>
        <v>1</v>
      </c>
      <c r="I2182" t="str">
        <f>INDEX(META!$B:$B,MATCH(B2182,META!$A:$A,0))</f>
        <v>Altar Tron</v>
      </c>
      <c r="J2182" t="str">
        <f>INDEX(META!$B:$B,MATCH(D2182,META!$A:$A,0))</f>
        <v>Jund Wildfire</v>
      </c>
      <c r="K2182" t="str">
        <f t="shared" si="172"/>
        <v>Altar Tron-Jund Wildfire</v>
      </c>
    </row>
    <row r="2183" spans="1:11" x14ac:dyDescent="0.3">
      <c r="A2183">
        <v>102</v>
      </c>
      <c r="B2183" t="s">
        <v>1306</v>
      </c>
      <c r="C2183" t="s">
        <v>27</v>
      </c>
      <c r="D2183" t="s">
        <v>189</v>
      </c>
      <c r="E2183" s="1" t="str">
        <f t="shared" si="170"/>
        <v>Francesco Pelacani-Riccardo Bonato</v>
      </c>
      <c r="F2183" t="str">
        <f t="shared" si="173"/>
        <v>Lost</v>
      </c>
      <c r="G2183" s="1">
        <f t="shared" si="174"/>
        <v>5</v>
      </c>
      <c r="H2183">
        <f t="shared" si="171"/>
        <v>1</v>
      </c>
      <c r="I2183" t="str">
        <f>INDEX(META!$B:$B,MATCH(B2183,META!$A:$A,0))</f>
        <v>Mono Blue Terror</v>
      </c>
      <c r="J2183" t="str">
        <f>INDEX(META!$B:$B,MATCH(D2183,META!$A:$A,0))</f>
        <v>Jund Wildfire</v>
      </c>
      <c r="K2183" t="str">
        <f t="shared" si="172"/>
        <v>Mono Blue Terror-Jund Wildfire</v>
      </c>
    </row>
    <row r="2184" spans="1:11" x14ac:dyDescent="0.3">
      <c r="A2184">
        <v>103</v>
      </c>
      <c r="B2184" t="s">
        <v>98</v>
      </c>
      <c r="C2184" t="s">
        <v>25</v>
      </c>
      <c r="D2184" t="s">
        <v>1116</v>
      </c>
      <c r="E2184" s="1" t="str">
        <f t="shared" si="170"/>
        <v>Alessandro Miotto-Paolo De Cesaris</v>
      </c>
      <c r="F2184" t="str">
        <f t="shared" si="173"/>
        <v>Won</v>
      </c>
      <c r="G2184" s="1">
        <f t="shared" si="174"/>
        <v>5</v>
      </c>
      <c r="H2184">
        <f t="shared" si="171"/>
        <v>1</v>
      </c>
      <c r="I2184" t="str">
        <f>INDEX(META!$B:$B,MATCH(B2184,META!$A:$A,0))</f>
        <v>High Tide Combo</v>
      </c>
      <c r="J2184" t="str">
        <f>INDEX(META!$B:$B,MATCH(D2184,META!$A:$A,0))</f>
        <v>Elves</v>
      </c>
      <c r="K2184" t="str">
        <f t="shared" si="172"/>
        <v>High Tide Combo-Elves</v>
      </c>
    </row>
    <row r="2185" spans="1:11" x14ac:dyDescent="0.3">
      <c r="A2185">
        <v>104</v>
      </c>
      <c r="B2185" t="s">
        <v>1747</v>
      </c>
      <c r="C2185" t="s">
        <v>28</v>
      </c>
      <c r="D2185" t="s">
        <v>3080</v>
      </c>
      <c r="E2185" s="1" t="str">
        <f t="shared" si="170"/>
        <v>Giulio Zorzi-Daniele Morri</v>
      </c>
      <c r="F2185" t="str">
        <f t="shared" si="173"/>
        <v>Won</v>
      </c>
      <c r="G2185" s="1">
        <f t="shared" si="174"/>
        <v>5</v>
      </c>
      <c r="H2185">
        <f t="shared" si="171"/>
        <v>1</v>
      </c>
      <c r="I2185" t="str">
        <f>INDEX(META!$B:$B,MATCH(B2185,META!$A:$A,0))</f>
        <v>Jeskai Ephemerate</v>
      </c>
      <c r="J2185" t="str">
        <f>INDEX(META!$B:$B,MATCH(D2185,META!$A:$A,0))</f>
        <v>Mono Blue Aggro</v>
      </c>
      <c r="K2185" t="str">
        <f t="shared" si="172"/>
        <v>Jeskai Ephemerate-Mono Blue Aggro</v>
      </c>
    </row>
    <row r="2186" spans="1:11" x14ac:dyDescent="0.3">
      <c r="A2186">
        <v>105</v>
      </c>
      <c r="B2186" t="s">
        <v>130</v>
      </c>
      <c r="C2186" t="s">
        <v>27</v>
      </c>
      <c r="D2186" t="s">
        <v>1201</v>
      </c>
      <c r="E2186" s="1" t="str">
        <f t="shared" si="170"/>
        <v>Matteo Ficorilli-Lorenzo Costosi</v>
      </c>
      <c r="F2186" t="str">
        <f t="shared" si="173"/>
        <v>Lost</v>
      </c>
      <c r="G2186" s="1">
        <f t="shared" si="174"/>
        <v>5</v>
      </c>
      <c r="H2186">
        <f t="shared" si="171"/>
        <v>1</v>
      </c>
      <c r="I2186" t="str">
        <f>INDEX(META!$B:$B,MATCH(B2186,META!$A:$A,0))</f>
        <v>Mardu Synth</v>
      </c>
      <c r="J2186" t="str">
        <f>INDEX(META!$B:$B,MATCH(D2186,META!$A:$A,0))</f>
        <v>Jund Wildfire</v>
      </c>
      <c r="K2186" t="str">
        <f t="shared" si="172"/>
        <v>Mardu Synth-Jund Wildfire</v>
      </c>
    </row>
    <row r="2187" spans="1:11" x14ac:dyDescent="0.3">
      <c r="A2187">
        <v>107</v>
      </c>
      <c r="B2187" t="s">
        <v>1911</v>
      </c>
      <c r="C2187" t="s">
        <v>26</v>
      </c>
      <c r="D2187" t="s">
        <v>990</v>
      </c>
      <c r="E2187" s="1" t="str">
        <f t="shared" si="170"/>
        <v>Claudio Cesaretti-Edoardo Mantovani</v>
      </c>
      <c r="F2187" t="str">
        <f t="shared" si="173"/>
        <v>Lost</v>
      </c>
      <c r="G2187" s="1">
        <f t="shared" si="174"/>
        <v>5</v>
      </c>
      <c r="H2187">
        <f t="shared" si="171"/>
        <v>1</v>
      </c>
      <c r="I2187" t="str">
        <f>INDEX(META!$B:$B,MATCH(B2187,META!$A:$A,0))</f>
        <v>Jeskai Ephemerate</v>
      </c>
      <c r="J2187" t="str">
        <f>INDEX(META!$B:$B,MATCH(D2187,META!$A:$A,0))</f>
        <v>Azorius Familiars</v>
      </c>
      <c r="K2187" t="str">
        <f t="shared" si="172"/>
        <v>Jeskai Ephemerate-Azorius Familiars</v>
      </c>
    </row>
    <row r="2188" spans="1:11" x14ac:dyDescent="0.3">
      <c r="A2188">
        <v>108</v>
      </c>
      <c r="B2188" t="s">
        <v>3016</v>
      </c>
      <c r="C2188" t="s">
        <v>31</v>
      </c>
      <c r="D2188" t="s">
        <v>201</v>
      </c>
      <c r="E2188" s="1" t="str">
        <f t="shared" si="170"/>
        <v>marco Vianelli-Filippo Artioli</v>
      </c>
      <c r="F2188" t="str">
        <f t="shared" si="173"/>
        <v>Won</v>
      </c>
      <c r="G2188" s="1">
        <f t="shared" si="174"/>
        <v>5</v>
      </c>
      <c r="H2188">
        <f t="shared" si="171"/>
        <v>1</v>
      </c>
      <c r="I2188" t="str">
        <f>INDEX(META!$B:$B,MATCH(B2188,META!$A:$A,0))</f>
        <v>Flicker Tron</v>
      </c>
      <c r="J2188" t="str">
        <f>INDEX(META!$B:$B,MATCH(D2188,META!$A:$A,0))</f>
        <v>Jund Wildfire</v>
      </c>
      <c r="K2188" t="str">
        <f t="shared" si="172"/>
        <v>Flicker Tron-Jund Wildfire</v>
      </c>
    </row>
    <row r="2189" spans="1:11" x14ac:dyDescent="0.3">
      <c r="A2189">
        <v>109</v>
      </c>
      <c r="B2189" t="s">
        <v>268</v>
      </c>
      <c r="C2189" t="s">
        <v>26</v>
      </c>
      <c r="D2189" t="s">
        <v>3194</v>
      </c>
      <c r="E2189" s="1" t="str">
        <f t="shared" si="170"/>
        <v>giacomo vandelli-hayden dubock</v>
      </c>
      <c r="F2189" t="str">
        <f t="shared" si="173"/>
        <v>Lost</v>
      </c>
      <c r="G2189" s="1">
        <f t="shared" si="174"/>
        <v>5</v>
      </c>
      <c r="H2189">
        <f t="shared" si="171"/>
        <v>1</v>
      </c>
      <c r="I2189" t="str">
        <f>INDEX(META!$B:$B,MATCH(B2189,META!$A:$A,0))</f>
        <v>Jund Wildfire</v>
      </c>
      <c r="J2189" t="str">
        <f>INDEX(META!$B:$B,MATCH(D2189,META!$A:$A,0))</f>
        <v>Jeskai Ephemerate</v>
      </c>
      <c r="K2189" t="str">
        <f t="shared" si="172"/>
        <v>Jund Wildfire-Jeskai Ephemerate</v>
      </c>
    </row>
    <row r="2190" spans="1:11" x14ac:dyDescent="0.3">
      <c r="A2190">
        <v>110</v>
      </c>
      <c r="B2190" t="s">
        <v>1333</v>
      </c>
      <c r="C2190" t="s">
        <v>26</v>
      </c>
      <c r="D2190" t="s">
        <v>324</v>
      </c>
      <c r="E2190" s="1" t="str">
        <f t="shared" si="170"/>
        <v>Dario Gentle-Fabrizio Bini</v>
      </c>
      <c r="F2190" t="str">
        <f t="shared" si="173"/>
        <v>Lost</v>
      </c>
      <c r="G2190" s="1">
        <f t="shared" si="174"/>
        <v>5</v>
      </c>
      <c r="H2190">
        <f t="shared" si="171"/>
        <v>1</v>
      </c>
      <c r="I2190" t="str">
        <f>INDEX(META!$B:$B,MATCH(B2190,META!$A:$A,0))</f>
        <v>Jeskai Ephemerate</v>
      </c>
      <c r="J2190" t="str">
        <f>INDEX(META!$B:$B,MATCH(D2190,META!$A:$A,0))</f>
        <v>Altar Tron</v>
      </c>
      <c r="K2190" t="str">
        <f t="shared" si="172"/>
        <v>Jeskai Ephemerate-Altar Tron</v>
      </c>
    </row>
    <row r="2191" spans="1:11" x14ac:dyDescent="0.3">
      <c r="A2191">
        <v>111</v>
      </c>
      <c r="B2191" t="s">
        <v>378</v>
      </c>
      <c r="C2191" t="s">
        <v>29</v>
      </c>
      <c r="D2191" t="s">
        <v>1438</v>
      </c>
      <c r="E2191" s="1" t="str">
        <f t="shared" si="170"/>
        <v>Stefano Ghiara-Giacinto Sannino</v>
      </c>
      <c r="F2191" t="str">
        <f t="shared" si="173"/>
        <v>Draw</v>
      </c>
      <c r="G2191" s="1">
        <f t="shared" si="174"/>
        <v>5</v>
      </c>
      <c r="H2191">
        <f t="shared" si="171"/>
        <v>1</v>
      </c>
      <c r="I2191" t="str">
        <f>INDEX(META!$B:$B,MATCH(B2191,META!$A:$A,0))</f>
        <v>Jund Wildfire</v>
      </c>
      <c r="J2191" t="str">
        <f>INDEX(META!$B:$B,MATCH(D2191,META!$A:$A,0))</f>
        <v>Jund Wildfire</v>
      </c>
      <c r="K2191" t="str">
        <f t="shared" si="172"/>
        <v>Jund Wildfire-Jund Wildfire</v>
      </c>
    </row>
    <row r="2192" spans="1:11" x14ac:dyDescent="0.3">
      <c r="A2192">
        <v>112</v>
      </c>
      <c r="B2192" t="s">
        <v>2003</v>
      </c>
      <c r="C2192" t="s">
        <v>25</v>
      </c>
      <c r="D2192" t="s">
        <v>1374</v>
      </c>
      <c r="E2192" s="1" t="str">
        <f t="shared" si="170"/>
        <v>Benni Sanò-Filippo Filippini</v>
      </c>
      <c r="F2192" t="str">
        <f t="shared" si="173"/>
        <v>Won</v>
      </c>
      <c r="G2192" s="1">
        <f t="shared" si="174"/>
        <v>5</v>
      </c>
      <c r="H2192">
        <f t="shared" si="171"/>
        <v>1</v>
      </c>
      <c r="I2192" t="str">
        <f>INDEX(META!$B:$B,MATCH(B2192,META!$A:$A,0))</f>
        <v>Jund Wildfire</v>
      </c>
      <c r="J2192" t="str">
        <f>INDEX(META!$B:$B,MATCH(D2192,META!$A:$A,0))</f>
        <v>Altar Tron</v>
      </c>
      <c r="K2192" t="str">
        <f t="shared" si="172"/>
        <v>Jund Wildfire-Altar Tron</v>
      </c>
    </row>
    <row r="2193" spans="1:11" x14ac:dyDescent="0.3">
      <c r="A2193">
        <v>113</v>
      </c>
      <c r="B2193" t="s">
        <v>1964</v>
      </c>
      <c r="C2193" t="s">
        <v>28</v>
      </c>
      <c r="D2193" t="s">
        <v>1489</v>
      </c>
      <c r="E2193" s="1" t="str">
        <f t="shared" si="170"/>
        <v>Adrien Bertaud-Matteo Riccardi</v>
      </c>
      <c r="F2193" t="str">
        <f t="shared" si="173"/>
        <v>Won</v>
      </c>
      <c r="G2193" s="1">
        <f t="shared" si="174"/>
        <v>5</v>
      </c>
      <c r="H2193">
        <f t="shared" si="171"/>
        <v>1</v>
      </c>
      <c r="I2193" t="str">
        <f>INDEX(META!$B:$B,MATCH(B2193,META!$A:$A,0))</f>
        <v>Mono Blue Terror</v>
      </c>
      <c r="J2193" t="str">
        <f>INDEX(META!$B:$B,MATCH(D2193,META!$A:$A,0))</f>
        <v>Gruul Monsters</v>
      </c>
      <c r="K2193" t="str">
        <f t="shared" si="172"/>
        <v>Mono Blue Terror-Gruul Monsters</v>
      </c>
    </row>
    <row r="2194" spans="1:11" x14ac:dyDescent="0.3">
      <c r="A2194">
        <v>114</v>
      </c>
      <c r="B2194" t="s">
        <v>312</v>
      </c>
      <c r="C2194" t="s">
        <v>28</v>
      </c>
      <c r="D2194" t="s">
        <v>344</v>
      </c>
      <c r="E2194" s="1" t="str">
        <f t="shared" si="170"/>
        <v>Mattia Redaelli-Dylan Bellon</v>
      </c>
      <c r="F2194" t="str">
        <f t="shared" si="173"/>
        <v>Won</v>
      </c>
      <c r="G2194" s="1">
        <f t="shared" si="174"/>
        <v>5</v>
      </c>
      <c r="H2194">
        <f t="shared" si="171"/>
        <v>1</v>
      </c>
      <c r="I2194" t="str">
        <f>INDEX(META!$B:$B,MATCH(B2194,META!$A:$A,0))</f>
        <v>Caw Gate</v>
      </c>
      <c r="J2194" t="str">
        <f>INDEX(META!$B:$B,MATCH(D2194,META!$A:$A,0))</f>
        <v>Jund Wildfire</v>
      </c>
      <c r="K2194" t="str">
        <f t="shared" si="172"/>
        <v>Caw Gate-Jund Wildfire</v>
      </c>
    </row>
    <row r="2195" spans="1:11" x14ac:dyDescent="0.3">
      <c r="A2195">
        <v>115</v>
      </c>
      <c r="B2195" t="s">
        <v>661</v>
      </c>
      <c r="C2195" t="s">
        <v>26</v>
      </c>
      <c r="D2195" t="s">
        <v>304</v>
      </c>
      <c r="E2195" s="1" t="str">
        <f t="shared" si="170"/>
        <v>Alessio Muscio-Giovanni Postorino</v>
      </c>
      <c r="F2195" t="str">
        <f t="shared" si="173"/>
        <v>Lost</v>
      </c>
      <c r="G2195" s="1">
        <f t="shared" si="174"/>
        <v>5</v>
      </c>
      <c r="H2195">
        <f t="shared" si="171"/>
        <v>1</v>
      </c>
      <c r="I2195" t="str">
        <f>INDEX(META!$B:$B,MATCH(B2195,META!$A:$A,0))</f>
        <v>Elves</v>
      </c>
      <c r="J2195" t="str">
        <f>INDEX(META!$B:$B,MATCH(D2195,META!$A:$A,0))</f>
        <v>Mono Red Madness</v>
      </c>
      <c r="K2195" t="str">
        <f t="shared" si="172"/>
        <v>Elves-Mono Red Madness</v>
      </c>
    </row>
    <row r="2196" spans="1:11" x14ac:dyDescent="0.3">
      <c r="A2196">
        <v>116</v>
      </c>
      <c r="B2196" t="s">
        <v>263</v>
      </c>
      <c r="C2196" t="s">
        <v>25</v>
      </c>
      <c r="D2196" t="s">
        <v>880</v>
      </c>
      <c r="E2196" s="1" t="str">
        <f t="shared" si="170"/>
        <v>Edoardo Orsi-Sergio Sánchez Ruiz</v>
      </c>
      <c r="F2196" t="str">
        <f t="shared" si="173"/>
        <v>Won</v>
      </c>
      <c r="G2196" s="1">
        <f t="shared" si="174"/>
        <v>5</v>
      </c>
      <c r="H2196">
        <f t="shared" si="171"/>
        <v>1</v>
      </c>
      <c r="I2196" t="str">
        <f>INDEX(META!$B:$B,MATCH(B2196,META!$A:$A,0))</f>
        <v>Jund Wildfire</v>
      </c>
      <c r="J2196" t="str">
        <f>INDEX(META!$B:$B,MATCH(D2196,META!$A:$A,0))</f>
        <v>Mono Black Sacrifice</v>
      </c>
      <c r="K2196" t="str">
        <f t="shared" si="172"/>
        <v>Jund Wildfire-Mono Black Sacrifice</v>
      </c>
    </row>
    <row r="2197" spans="1:11" x14ac:dyDescent="0.3">
      <c r="A2197">
        <v>117</v>
      </c>
      <c r="B2197" t="s">
        <v>381</v>
      </c>
      <c r="C2197" t="s">
        <v>26</v>
      </c>
      <c r="D2197" t="s">
        <v>2737</v>
      </c>
      <c r="E2197" s="1" t="str">
        <f t="shared" si="170"/>
        <v>Gabriele Giglio-Andrea Bistolfi</v>
      </c>
      <c r="F2197" t="str">
        <f t="shared" si="173"/>
        <v>Lost</v>
      </c>
      <c r="G2197" s="1">
        <f t="shared" si="174"/>
        <v>5</v>
      </c>
      <c r="H2197">
        <f t="shared" si="171"/>
        <v>1</v>
      </c>
      <c r="I2197" t="str">
        <f>INDEX(META!$B:$B,MATCH(B2197,META!$A:$A,0))</f>
        <v>Jund Wildfire</v>
      </c>
      <c r="J2197" t="str">
        <f>INDEX(META!$B:$B,MATCH(D2197,META!$A:$A,0))</f>
        <v>Mono Blue Aggro</v>
      </c>
      <c r="K2197" t="str">
        <f t="shared" si="172"/>
        <v>Jund Wildfire-Mono Blue Aggro</v>
      </c>
    </row>
    <row r="2198" spans="1:11" x14ac:dyDescent="0.3">
      <c r="A2198">
        <v>118</v>
      </c>
      <c r="B2198" t="s">
        <v>420</v>
      </c>
      <c r="C2198" t="s">
        <v>25</v>
      </c>
      <c r="D2198" t="s">
        <v>1607</v>
      </c>
      <c r="E2198" s="1" t="str">
        <f t="shared" si="170"/>
        <v>Giuliano Tambone-Marco Paradiso</v>
      </c>
      <c r="F2198" t="str">
        <f t="shared" si="173"/>
        <v>Won</v>
      </c>
      <c r="G2198" s="1">
        <f t="shared" si="174"/>
        <v>5</v>
      </c>
      <c r="H2198">
        <f t="shared" si="171"/>
        <v>1</v>
      </c>
      <c r="I2198" t="str">
        <f>INDEX(META!$B:$B,MATCH(B2198,META!$A:$A,0))</f>
        <v>Gardens</v>
      </c>
      <c r="J2198" t="str">
        <f>INDEX(META!$B:$B,MATCH(D2198,META!$A:$A,0))</f>
        <v>Gruul Monsters</v>
      </c>
      <c r="K2198" t="str">
        <f t="shared" si="172"/>
        <v>Gardens-Gruul Monsters</v>
      </c>
    </row>
    <row r="2199" spans="1:11" x14ac:dyDescent="0.3">
      <c r="A2199">
        <v>119</v>
      </c>
      <c r="B2199" t="s">
        <v>2634</v>
      </c>
      <c r="C2199" t="s">
        <v>26</v>
      </c>
      <c r="D2199" t="s">
        <v>283</v>
      </c>
      <c r="E2199" s="1" t="str">
        <f t="shared" si="170"/>
        <v>Davide Fittipaldi-FEDERICO ALVISI</v>
      </c>
      <c r="F2199" t="str">
        <f t="shared" si="173"/>
        <v>Lost</v>
      </c>
      <c r="G2199" s="1">
        <f t="shared" si="174"/>
        <v>5</v>
      </c>
      <c r="H2199">
        <f t="shared" si="171"/>
        <v>1</v>
      </c>
      <c r="I2199" t="str">
        <f>INDEX(META!$B:$B,MATCH(B2199,META!$A:$A,0))</f>
        <v>Mono Red Synth</v>
      </c>
      <c r="J2199" t="str">
        <f>INDEX(META!$B:$B,MATCH(D2199,META!$A:$A,0))</f>
        <v>Boros Bully</v>
      </c>
      <c r="K2199" t="str">
        <f t="shared" si="172"/>
        <v>Mono Red Synth-Boros Bully</v>
      </c>
    </row>
    <row r="2200" spans="1:11" x14ac:dyDescent="0.3">
      <c r="A2200">
        <v>120</v>
      </c>
      <c r="B2200" t="s">
        <v>291</v>
      </c>
      <c r="C2200" t="s">
        <v>28</v>
      </c>
      <c r="D2200" t="s">
        <v>2374</v>
      </c>
      <c r="E2200" s="1" t="str">
        <f t="shared" si="170"/>
        <v>Numa Zorzi-Francesco Panaro</v>
      </c>
      <c r="F2200" t="str">
        <f t="shared" si="173"/>
        <v>Won</v>
      </c>
      <c r="G2200" s="1">
        <f t="shared" si="174"/>
        <v>5</v>
      </c>
      <c r="H2200">
        <f t="shared" si="171"/>
        <v>1</v>
      </c>
      <c r="I2200" t="str">
        <f>INDEX(META!$B:$B,MATCH(B2200,META!$A:$A,0))</f>
        <v>Mono Red Synth</v>
      </c>
      <c r="J2200" t="str">
        <f>INDEX(META!$B:$B,MATCH(D2200,META!$A:$A,0))</f>
        <v>Mono Red Madness</v>
      </c>
      <c r="K2200" t="str">
        <f t="shared" si="172"/>
        <v>Mono Red Synth-Mono Red Madness</v>
      </c>
    </row>
    <row r="2201" spans="1:11" x14ac:dyDescent="0.3">
      <c r="A2201">
        <v>121</v>
      </c>
      <c r="B2201" t="s">
        <v>2755</v>
      </c>
      <c r="C2201" t="s">
        <v>26</v>
      </c>
      <c r="D2201" t="s">
        <v>247</v>
      </c>
      <c r="E2201" s="1" t="str">
        <f t="shared" si="170"/>
        <v>Luca Menconi-Francesco Il Grande</v>
      </c>
      <c r="F2201" t="str">
        <f t="shared" si="173"/>
        <v>Lost</v>
      </c>
      <c r="G2201" s="1">
        <f t="shared" si="174"/>
        <v>5</v>
      </c>
      <c r="H2201">
        <f t="shared" si="171"/>
        <v>1</v>
      </c>
      <c r="I2201" t="str">
        <f>INDEX(META!$B:$B,MATCH(B2201,META!$A:$A,0))</f>
        <v>Jund Wildfire</v>
      </c>
      <c r="J2201" t="str">
        <f>INDEX(META!$B:$B,MATCH(D2201,META!$A:$A,0))</f>
        <v>Flicker Tron</v>
      </c>
      <c r="K2201" t="str">
        <f t="shared" si="172"/>
        <v>Jund Wildfire-Flicker Tron</v>
      </c>
    </row>
    <row r="2202" spans="1:11" x14ac:dyDescent="0.3">
      <c r="A2202">
        <v>122</v>
      </c>
      <c r="B2202" t="s">
        <v>237</v>
      </c>
      <c r="C2202" t="s">
        <v>25</v>
      </c>
      <c r="D2202" t="s">
        <v>107</v>
      </c>
      <c r="E2202" s="1" t="str">
        <f t="shared" si="170"/>
        <v>Lorenzo Pollone-Lorenzo Fontana</v>
      </c>
      <c r="F2202" t="str">
        <f t="shared" si="173"/>
        <v>Won</v>
      </c>
      <c r="G2202" s="1">
        <f t="shared" si="174"/>
        <v>5</v>
      </c>
      <c r="H2202">
        <f t="shared" si="171"/>
        <v>1</v>
      </c>
      <c r="I2202" t="str">
        <f>INDEX(META!$B:$B,MATCH(B2202,META!$A:$A,0))</f>
        <v>Jund Wildfire</v>
      </c>
      <c r="J2202" t="str">
        <f>INDEX(META!$B:$B,MATCH(D2202,META!$A:$A,0))</f>
        <v>Jund Wildfire</v>
      </c>
      <c r="K2202" t="str">
        <f t="shared" si="172"/>
        <v>Jund Wildfire-Jund Wildfire</v>
      </c>
    </row>
    <row r="2203" spans="1:11" x14ac:dyDescent="0.3">
      <c r="A2203">
        <v>123</v>
      </c>
      <c r="B2203" t="s">
        <v>1715</v>
      </c>
      <c r="C2203" t="s">
        <v>25</v>
      </c>
      <c r="D2203" t="s">
        <v>277</v>
      </c>
      <c r="E2203" s="1" t="str">
        <f t="shared" si="170"/>
        <v>Giovanni Caligari-Edoardo Principi</v>
      </c>
      <c r="F2203" t="str">
        <f t="shared" si="173"/>
        <v>Won</v>
      </c>
      <c r="G2203" s="1">
        <f t="shared" si="174"/>
        <v>5</v>
      </c>
      <c r="H2203">
        <f t="shared" si="171"/>
        <v>1</v>
      </c>
      <c r="I2203" t="str">
        <f>INDEX(META!$B:$B,MATCH(B2203,META!$A:$A,0))</f>
        <v>Mono Blue Aggro</v>
      </c>
      <c r="J2203" t="str">
        <f>INDEX(META!$B:$B,MATCH(D2203,META!$A:$A,0))</f>
        <v>Bogles</v>
      </c>
      <c r="K2203" t="str">
        <f t="shared" si="172"/>
        <v>Mono Blue Aggro-Bogles</v>
      </c>
    </row>
    <row r="2204" spans="1:11" x14ac:dyDescent="0.3">
      <c r="A2204">
        <v>124</v>
      </c>
      <c r="B2204" t="s">
        <v>414</v>
      </c>
      <c r="C2204" t="s">
        <v>25</v>
      </c>
      <c r="D2204" t="s">
        <v>2734</v>
      </c>
      <c r="E2204" s="1" t="str">
        <f t="shared" si="170"/>
        <v>Daniele Calanna-Alessandro Mazzi</v>
      </c>
      <c r="F2204" t="str">
        <f t="shared" si="173"/>
        <v>Won</v>
      </c>
      <c r="G2204" s="1">
        <f t="shared" si="174"/>
        <v>5</v>
      </c>
      <c r="H2204">
        <f t="shared" si="171"/>
        <v>1</v>
      </c>
      <c r="I2204" t="str">
        <f>INDEX(META!$B:$B,MATCH(B2204,META!$A:$A,0))</f>
        <v>Mono Red Synth</v>
      </c>
      <c r="J2204" t="str">
        <f>INDEX(META!$B:$B,MATCH(D2204,META!$A:$A,0))</f>
        <v>Mono Red Synth</v>
      </c>
      <c r="K2204" t="str">
        <f t="shared" si="172"/>
        <v>Mono Red Synth-Mono Red Synth</v>
      </c>
    </row>
    <row r="2205" spans="1:11" x14ac:dyDescent="0.3">
      <c r="A2205">
        <v>125</v>
      </c>
      <c r="B2205" t="s">
        <v>1037</v>
      </c>
      <c r="C2205" t="s">
        <v>26</v>
      </c>
      <c r="D2205" t="s">
        <v>223</v>
      </c>
      <c r="E2205" s="1" t="str">
        <f t="shared" si="170"/>
        <v>Riccardo Scolaro-Filippo Ziveri</v>
      </c>
      <c r="F2205" t="str">
        <f t="shared" si="173"/>
        <v>Lost</v>
      </c>
      <c r="G2205" s="1">
        <f t="shared" si="174"/>
        <v>5</v>
      </c>
      <c r="H2205">
        <f t="shared" si="171"/>
        <v>1</v>
      </c>
      <c r="I2205" t="str">
        <f>INDEX(META!$B:$B,MATCH(B2205,META!$A:$A,0))</f>
        <v>Mono Red Synth</v>
      </c>
      <c r="J2205" t="str">
        <f>INDEX(META!$B:$B,MATCH(D2205,META!$A:$A,0))</f>
        <v>Mono Red Synth</v>
      </c>
      <c r="K2205" t="str">
        <f t="shared" si="172"/>
        <v>Mono Red Synth-Mono Red Synth</v>
      </c>
    </row>
    <row r="2206" spans="1:11" x14ac:dyDescent="0.3">
      <c r="A2206">
        <v>126</v>
      </c>
      <c r="B2206" t="s">
        <v>301</v>
      </c>
      <c r="C2206" t="s">
        <v>29</v>
      </c>
      <c r="D2206" t="s">
        <v>385</v>
      </c>
      <c r="E2206" s="1" t="str">
        <f t="shared" si="170"/>
        <v>Vittorio Gravagna-leonardo priami</v>
      </c>
      <c r="F2206" t="str">
        <f t="shared" si="173"/>
        <v>Draw</v>
      </c>
      <c r="G2206" s="1">
        <f t="shared" si="174"/>
        <v>5</v>
      </c>
      <c r="H2206">
        <f t="shared" si="171"/>
        <v>1</v>
      </c>
      <c r="I2206" t="str">
        <f>INDEX(META!$B:$B,MATCH(B2206,META!$A:$A,0))</f>
        <v>Jund Wildfire</v>
      </c>
      <c r="J2206" t="str">
        <f>INDEX(META!$B:$B,MATCH(D2206,META!$A:$A,0))</f>
        <v>High Tide Combo</v>
      </c>
      <c r="K2206" t="str">
        <f t="shared" si="172"/>
        <v>Jund Wildfire-High Tide Combo</v>
      </c>
    </row>
    <row r="2207" spans="1:11" x14ac:dyDescent="0.3">
      <c r="A2207">
        <v>127</v>
      </c>
      <c r="B2207" t="s">
        <v>588</v>
      </c>
      <c r="C2207" t="s">
        <v>25</v>
      </c>
      <c r="D2207" t="s">
        <v>221</v>
      </c>
      <c r="E2207" s="1" t="str">
        <f t="shared" si="170"/>
        <v>Jędrek Szmyd-Leonardo Usinabia</v>
      </c>
      <c r="F2207" t="str">
        <f t="shared" si="173"/>
        <v>Won</v>
      </c>
      <c r="G2207" s="1">
        <f t="shared" si="174"/>
        <v>5</v>
      </c>
      <c r="H2207">
        <f t="shared" si="171"/>
        <v>1</v>
      </c>
      <c r="I2207" t="str">
        <f>INDEX(META!$B:$B,MATCH(B2207,META!$A:$A,0))</f>
        <v>Izzet Terror</v>
      </c>
      <c r="J2207" t="str">
        <f>INDEX(META!$B:$B,MATCH(D2207,META!$A:$A,0))</f>
        <v>Rakdos Madness</v>
      </c>
      <c r="K2207" t="str">
        <f t="shared" si="172"/>
        <v>Izzet Terror-Rakdos Madness</v>
      </c>
    </row>
    <row r="2208" spans="1:11" x14ac:dyDescent="0.3">
      <c r="A2208">
        <v>128</v>
      </c>
      <c r="B2208" t="s">
        <v>123</v>
      </c>
      <c r="C2208" t="s">
        <v>25</v>
      </c>
      <c r="D2208" t="s">
        <v>166</v>
      </c>
      <c r="E2208" s="1" t="str">
        <f t="shared" si="170"/>
        <v>Tomáš HINDULIAK-Kilian Erler</v>
      </c>
      <c r="F2208" t="str">
        <f t="shared" si="173"/>
        <v>Won</v>
      </c>
      <c r="G2208" s="1">
        <f t="shared" si="174"/>
        <v>5</v>
      </c>
      <c r="H2208">
        <f t="shared" si="171"/>
        <v>1</v>
      </c>
      <c r="I2208" t="str">
        <f>INDEX(META!$B:$B,MATCH(B2208,META!$A:$A,0))</f>
        <v>Mono Blue Terror</v>
      </c>
      <c r="J2208" t="str">
        <f>INDEX(META!$B:$B,MATCH(D2208,META!$A:$A,0))</f>
        <v>Mono Red Synth</v>
      </c>
      <c r="K2208" t="str">
        <f t="shared" si="172"/>
        <v>Mono Blue Terror-Mono Red Synth</v>
      </c>
    </row>
    <row r="2209" spans="1:11" x14ac:dyDescent="0.3">
      <c r="A2209">
        <v>129</v>
      </c>
      <c r="B2209" t="s">
        <v>842</v>
      </c>
      <c r="C2209" t="s">
        <v>28</v>
      </c>
      <c r="D2209" t="s">
        <v>203</v>
      </c>
      <c r="E2209" s="1" t="str">
        <f t="shared" si="170"/>
        <v>Andrea Amici-Eugenio Tonanzi</v>
      </c>
      <c r="F2209" t="str">
        <f t="shared" si="173"/>
        <v>Won</v>
      </c>
      <c r="G2209" s="1">
        <f t="shared" si="174"/>
        <v>5</v>
      </c>
      <c r="H2209">
        <f t="shared" si="171"/>
        <v>1</v>
      </c>
      <c r="I2209" t="str">
        <f>INDEX(META!$B:$B,MATCH(B2209,META!$A:$A,0))</f>
        <v>Mono Blue Aggro</v>
      </c>
      <c r="J2209" t="str">
        <f>INDEX(META!$B:$B,MATCH(D2209,META!$A:$A,0))</f>
        <v>Elves</v>
      </c>
      <c r="K2209" t="str">
        <f t="shared" si="172"/>
        <v>Mono Blue Aggro-Elves</v>
      </c>
    </row>
    <row r="2210" spans="1:11" x14ac:dyDescent="0.3">
      <c r="A2210">
        <v>130</v>
      </c>
      <c r="B2210" t="s">
        <v>162</v>
      </c>
      <c r="C2210" t="s">
        <v>25</v>
      </c>
      <c r="D2210" t="s">
        <v>2603</v>
      </c>
      <c r="E2210" s="1" t="str">
        <f t="shared" si="170"/>
        <v>Jerko Nunez-Zaccaria Vincenzi</v>
      </c>
      <c r="F2210" t="str">
        <f t="shared" si="173"/>
        <v>Won</v>
      </c>
      <c r="G2210" s="1">
        <f t="shared" si="174"/>
        <v>5</v>
      </c>
      <c r="H2210">
        <f t="shared" si="171"/>
        <v>1</v>
      </c>
      <c r="I2210" t="str">
        <f>INDEX(META!$B:$B,MATCH(B2210,META!$A:$A,0))</f>
        <v>Grixis Affinity</v>
      </c>
      <c r="J2210" t="str">
        <f>INDEX(META!$B:$B,MATCH(D2210,META!$A:$A,0))</f>
        <v>Dredge</v>
      </c>
      <c r="K2210" t="str">
        <f t="shared" si="172"/>
        <v>Grixis Affinity-Dredge</v>
      </c>
    </row>
    <row r="2211" spans="1:11" x14ac:dyDescent="0.3">
      <c r="A2211">
        <v>131</v>
      </c>
      <c r="B2211" t="s">
        <v>366</v>
      </c>
      <c r="C2211" t="s">
        <v>27</v>
      </c>
      <c r="D2211" t="s">
        <v>2465</v>
      </c>
      <c r="E2211" s="1" t="str">
        <f t="shared" si="170"/>
        <v>Alessio Breviglieri-Gioele Bertoncini</v>
      </c>
      <c r="F2211" t="str">
        <f t="shared" si="173"/>
        <v>Lost</v>
      </c>
      <c r="G2211" s="1">
        <f t="shared" si="174"/>
        <v>5</v>
      </c>
      <c r="H2211">
        <f t="shared" si="171"/>
        <v>1</v>
      </c>
      <c r="I2211" t="str">
        <f>INDEX(META!$B:$B,MATCH(B2211,META!$A:$A,0))</f>
        <v>Dredge</v>
      </c>
      <c r="J2211" t="str">
        <f>INDEX(META!$B:$B,MATCH(D2211,META!$A:$A,0))</f>
        <v>Jund Wildfire</v>
      </c>
      <c r="K2211" t="str">
        <f t="shared" si="172"/>
        <v>Dredge-Jund Wildfire</v>
      </c>
    </row>
    <row r="2212" spans="1:11" x14ac:dyDescent="0.3">
      <c r="A2212">
        <v>132</v>
      </c>
      <c r="B2212" t="s">
        <v>370</v>
      </c>
      <c r="C2212" t="s">
        <v>27</v>
      </c>
      <c r="D2212" t="s">
        <v>99</v>
      </c>
      <c r="E2212" s="1" t="str">
        <f t="shared" si="170"/>
        <v>Matteo Canfora-Jose Vidal Ros</v>
      </c>
      <c r="F2212" t="str">
        <f t="shared" si="173"/>
        <v>Lost</v>
      </c>
      <c r="G2212" s="1">
        <f t="shared" si="174"/>
        <v>5</v>
      </c>
      <c r="H2212">
        <f t="shared" si="171"/>
        <v>1</v>
      </c>
      <c r="I2212" t="str">
        <f>INDEX(META!$B:$B,MATCH(B2212,META!$A:$A,0))</f>
        <v>Jund Wildfire</v>
      </c>
      <c r="J2212" t="str">
        <f>INDEX(META!$B:$B,MATCH(D2212,META!$A:$A,0))</f>
        <v>Mardu Synth</v>
      </c>
      <c r="K2212" t="str">
        <f t="shared" si="172"/>
        <v>Jund Wildfire-Mardu Synth</v>
      </c>
    </row>
    <row r="2213" spans="1:11" x14ac:dyDescent="0.3">
      <c r="A2213">
        <v>133</v>
      </c>
      <c r="B2213" t="s">
        <v>314</v>
      </c>
      <c r="C2213" t="s">
        <v>27</v>
      </c>
      <c r="D2213" t="s">
        <v>772</v>
      </c>
      <c r="E2213" s="1" t="str">
        <f t="shared" si="170"/>
        <v>Francesco Bisconti-Gennaro Ucciero</v>
      </c>
      <c r="F2213" t="str">
        <f t="shared" si="173"/>
        <v>Lost</v>
      </c>
      <c r="G2213" s="1">
        <f t="shared" si="174"/>
        <v>5</v>
      </c>
      <c r="H2213">
        <f t="shared" si="171"/>
        <v>1</v>
      </c>
      <c r="I2213" t="str">
        <f>INDEX(META!$B:$B,MATCH(B2213,META!$A:$A,0))</f>
        <v>Mono Red Synth</v>
      </c>
      <c r="J2213" t="str">
        <f>INDEX(META!$B:$B,MATCH(D2213,META!$A:$A,0))</f>
        <v>Mono Red Madness</v>
      </c>
      <c r="K2213" t="str">
        <f t="shared" si="172"/>
        <v>Mono Red Synth-Mono Red Madness</v>
      </c>
    </row>
    <row r="2214" spans="1:11" x14ac:dyDescent="0.3">
      <c r="A2214">
        <v>134</v>
      </c>
      <c r="B2214" t="s">
        <v>1776</v>
      </c>
      <c r="C2214" t="s">
        <v>28</v>
      </c>
      <c r="D2214" t="s">
        <v>143</v>
      </c>
      <c r="E2214" s="1" t="str">
        <f t="shared" si="170"/>
        <v>Michele Gasperi-Matteo Tittarelli</v>
      </c>
      <c r="F2214" t="str">
        <f t="shared" si="173"/>
        <v>Won</v>
      </c>
      <c r="G2214" s="1">
        <f t="shared" si="174"/>
        <v>5</v>
      </c>
      <c r="H2214">
        <f t="shared" si="171"/>
        <v>1</v>
      </c>
      <c r="I2214" t="str">
        <f>INDEX(META!$B:$B,MATCH(B2214,META!$A:$A,0))</f>
        <v>Mono Blue Terror</v>
      </c>
      <c r="J2214" t="str">
        <f>INDEX(META!$B:$B,MATCH(D2214,META!$A:$A,0))</f>
        <v>Jund Wildfire</v>
      </c>
      <c r="K2214" t="str">
        <f t="shared" si="172"/>
        <v>Mono Blue Terror-Jund Wildfire</v>
      </c>
    </row>
    <row r="2215" spans="1:11" x14ac:dyDescent="0.3">
      <c r="A2215">
        <v>135</v>
      </c>
      <c r="B2215" t="s">
        <v>1198</v>
      </c>
      <c r="C2215" t="s">
        <v>29</v>
      </c>
      <c r="D2215" t="s">
        <v>137</v>
      </c>
      <c r="E2215" s="1" t="str">
        <f t="shared" si="170"/>
        <v>Andrea Ruggiero-Jakub Peschel</v>
      </c>
      <c r="F2215" t="str">
        <f t="shared" si="173"/>
        <v>Draw</v>
      </c>
      <c r="G2215" s="1">
        <f t="shared" si="174"/>
        <v>5</v>
      </c>
      <c r="H2215">
        <f t="shared" si="171"/>
        <v>1</v>
      </c>
      <c r="I2215" t="str">
        <f>INDEX(META!$B:$B,MATCH(B2215,META!$A:$A,0))</f>
        <v>Grixis Affinity</v>
      </c>
      <c r="J2215" t="str">
        <f>INDEX(META!$B:$B,MATCH(D2215,META!$A:$A,0))</f>
        <v>Azorius Familiars</v>
      </c>
      <c r="K2215" t="str">
        <f t="shared" si="172"/>
        <v>Grixis Affinity-Azorius Familiars</v>
      </c>
    </row>
    <row r="2216" spans="1:11" x14ac:dyDescent="0.3">
      <c r="A2216">
        <v>136</v>
      </c>
      <c r="B2216" t="s">
        <v>110</v>
      </c>
      <c r="C2216" t="s">
        <v>26</v>
      </c>
      <c r="D2216" t="s">
        <v>3033</v>
      </c>
      <c r="E2216" s="1" t="str">
        <f t="shared" si="170"/>
        <v>Manuel Rosi-Michele Anelli</v>
      </c>
      <c r="F2216" t="str">
        <f t="shared" si="173"/>
        <v>Lost</v>
      </c>
      <c r="G2216" s="1">
        <f t="shared" si="174"/>
        <v>5</v>
      </c>
      <c r="H2216">
        <f t="shared" si="171"/>
        <v>1</v>
      </c>
      <c r="I2216" t="str">
        <f>INDEX(META!$B:$B,MATCH(B2216,META!$A:$A,0))</f>
        <v>Walls</v>
      </c>
      <c r="J2216" t="str">
        <f>INDEX(META!$B:$B,MATCH(D2216,META!$A:$A,0))</f>
        <v>Mono Red Madness</v>
      </c>
      <c r="K2216" t="str">
        <f t="shared" si="172"/>
        <v>Walls-Mono Red Madness</v>
      </c>
    </row>
    <row r="2217" spans="1:11" x14ac:dyDescent="0.3">
      <c r="A2217">
        <v>137</v>
      </c>
      <c r="B2217" t="s">
        <v>104</v>
      </c>
      <c r="C2217" t="s">
        <v>25</v>
      </c>
      <c r="D2217" t="s">
        <v>2606</v>
      </c>
      <c r="E2217" s="1" t="str">
        <f t="shared" si="170"/>
        <v>Niccolò Arditi-Luca Giubilei</v>
      </c>
      <c r="F2217" t="str">
        <f t="shared" si="173"/>
        <v>Won</v>
      </c>
      <c r="G2217" s="1">
        <f t="shared" si="174"/>
        <v>5</v>
      </c>
      <c r="H2217">
        <f t="shared" si="171"/>
        <v>1</v>
      </c>
      <c r="I2217" t="str">
        <f>INDEX(META!$B:$B,MATCH(B2217,META!$A:$A,0))</f>
        <v>Mono Red Madness</v>
      </c>
      <c r="J2217" t="str">
        <f>INDEX(META!$B:$B,MATCH(D2217,META!$A:$A,0))</f>
        <v>Gruul Ponza</v>
      </c>
      <c r="K2217" t="str">
        <f t="shared" si="172"/>
        <v>Mono Red Madness-Gruul Ponza</v>
      </c>
    </row>
    <row r="2218" spans="1:11" x14ac:dyDescent="0.3">
      <c r="A2218">
        <v>138</v>
      </c>
      <c r="B2218" t="s">
        <v>224</v>
      </c>
      <c r="C2218" t="s">
        <v>26</v>
      </c>
      <c r="D2218" t="s">
        <v>351</v>
      </c>
      <c r="E2218" s="1" t="str">
        <f t="shared" si="170"/>
        <v>Matteo Beretta-Tommaso Punis</v>
      </c>
      <c r="F2218" t="str">
        <f t="shared" si="173"/>
        <v>Lost</v>
      </c>
      <c r="G2218" s="1">
        <f t="shared" si="174"/>
        <v>5</v>
      </c>
      <c r="H2218">
        <f t="shared" si="171"/>
        <v>1</v>
      </c>
      <c r="I2218" t="str">
        <f>INDEX(META!$B:$B,MATCH(B2218,META!$A:$A,0))</f>
        <v>Rakdos Madness</v>
      </c>
      <c r="J2218" t="str">
        <f>INDEX(META!$B:$B,MATCH(D2218,META!$A:$A,0))</f>
        <v>Gruul Monsters</v>
      </c>
      <c r="K2218" t="str">
        <f t="shared" si="172"/>
        <v>Rakdos Madness-Gruul Monsters</v>
      </c>
    </row>
    <row r="2219" spans="1:11" x14ac:dyDescent="0.3">
      <c r="A2219">
        <v>139</v>
      </c>
      <c r="B2219" t="s">
        <v>1762</v>
      </c>
      <c r="C2219" t="s">
        <v>26</v>
      </c>
      <c r="D2219" t="s">
        <v>109</v>
      </c>
      <c r="E2219" s="1" t="str">
        <f t="shared" si="170"/>
        <v>Goran Zic-Andrea Damiano</v>
      </c>
      <c r="F2219" t="str">
        <f t="shared" si="173"/>
        <v>Lost</v>
      </c>
      <c r="G2219" s="1">
        <f t="shared" si="174"/>
        <v>5</v>
      </c>
      <c r="H2219">
        <f t="shared" si="171"/>
        <v>1</v>
      </c>
      <c r="I2219" t="str">
        <f>INDEX(META!$B:$B,MATCH(B2219,META!$A:$A,0))</f>
        <v>Rakdos Madness</v>
      </c>
      <c r="J2219" t="str">
        <f>INDEX(META!$B:$B,MATCH(D2219,META!$A:$A,0))</f>
        <v>Mono Red Synth</v>
      </c>
      <c r="K2219" t="str">
        <f t="shared" si="172"/>
        <v>Rakdos Madness-Mono Red Synth</v>
      </c>
    </row>
    <row r="2220" spans="1:11" x14ac:dyDescent="0.3">
      <c r="A2220">
        <v>140</v>
      </c>
      <c r="B2220" t="s">
        <v>154</v>
      </c>
      <c r="C2220" t="s">
        <v>28</v>
      </c>
      <c r="D2220" t="s">
        <v>3137</v>
      </c>
      <c r="E2220" s="1" t="str">
        <f t="shared" si="170"/>
        <v>Matteo Salvador-Bernhard Lederer</v>
      </c>
      <c r="F2220" t="str">
        <f t="shared" si="173"/>
        <v>Won</v>
      </c>
      <c r="G2220" s="1">
        <f t="shared" si="174"/>
        <v>5</v>
      </c>
      <c r="H2220">
        <f t="shared" si="171"/>
        <v>1</v>
      </c>
      <c r="I2220" t="str">
        <f>INDEX(META!$B:$B,MATCH(B2220,META!$A:$A,0))</f>
        <v>Infect</v>
      </c>
      <c r="J2220" t="str">
        <f>INDEX(META!$B:$B,MATCH(D2220,META!$A:$A,0))</f>
        <v>Mono Blue Terror</v>
      </c>
      <c r="K2220" t="str">
        <f t="shared" si="172"/>
        <v>Infect-Mono Blue Terror</v>
      </c>
    </row>
    <row r="2221" spans="1:11" x14ac:dyDescent="0.3">
      <c r="A2221">
        <v>141</v>
      </c>
      <c r="B2221" t="s">
        <v>1295</v>
      </c>
      <c r="C2221" t="s">
        <v>29</v>
      </c>
      <c r="D2221" t="s">
        <v>2158</v>
      </c>
      <c r="E2221" s="1" t="str">
        <f t="shared" si="170"/>
        <v>Francesco Marzano-marco baroncelli</v>
      </c>
      <c r="F2221" t="str">
        <f t="shared" si="173"/>
        <v>Draw</v>
      </c>
      <c r="G2221" s="1">
        <f t="shared" si="174"/>
        <v>5</v>
      </c>
      <c r="H2221">
        <f t="shared" si="171"/>
        <v>1</v>
      </c>
      <c r="I2221" t="str">
        <f>INDEX(META!$B:$B,MATCH(B2221,META!$A:$A,0))</f>
        <v>Dredge</v>
      </c>
      <c r="J2221" t="str">
        <f>INDEX(META!$B:$B,MATCH(D2221,META!$A:$A,0))</f>
        <v>Dimir Snacker</v>
      </c>
      <c r="K2221" t="str">
        <f t="shared" si="172"/>
        <v>Dredge-Dimir Snacker</v>
      </c>
    </row>
    <row r="2222" spans="1:11" x14ac:dyDescent="0.3">
      <c r="A2222">
        <v>142</v>
      </c>
      <c r="B2222" t="s">
        <v>186</v>
      </c>
      <c r="C2222" t="s">
        <v>27</v>
      </c>
      <c r="D2222" t="s">
        <v>2707</v>
      </c>
      <c r="E2222" s="1" t="str">
        <f t="shared" si="170"/>
        <v>Lorenzo Lamberti-Stefano Mannella</v>
      </c>
      <c r="F2222" t="str">
        <f t="shared" si="173"/>
        <v>Lost</v>
      </c>
      <c r="G2222" s="1">
        <f t="shared" si="174"/>
        <v>5</v>
      </c>
      <c r="H2222">
        <f t="shared" si="171"/>
        <v>1</v>
      </c>
      <c r="I2222" t="str">
        <f>INDEX(META!$B:$B,MATCH(B2222,META!$A:$A,0))</f>
        <v>Jund Wildfire</v>
      </c>
      <c r="J2222" t="str">
        <f>INDEX(META!$B:$B,MATCH(D2222,META!$A:$A,0))</f>
        <v>Jund Wildfire</v>
      </c>
      <c r="K2222" t="str">
        <f t="shared" si="172"/>
        <v>Jund Wildfire-Jund Wildfire</v>
      </c>
    </row>
    <row r="2223" spans="1:11" x14ac:dyDescent="0.3">
      <c r="A2223">
        <v>143</v>
      </c>
      <c r="B2223" t="s">
        <v>658</v>
      </c>
      <c r="C2223" t="s">
        <v>26</v>
      </c>
      <c r="D2223" t="s">
        <v>359</v>
      </c>
      <c r="E2223" s="1" t="str">
        <f t="shared" si="170"/>
        <v>Daniele Mannocci-Leo Mancinelli</v>
      </c>
      <c r="F2223" t="str">
        <f t="shared" si="173"/>
        <v>Lost</v>
      </c>
      <c r="G2223" s="1">
        <f t="shared" si="174"/>
        <v>5</v>
      </c>
      <c r="H2223">
        <f t="shared" si="171"/>
        <v>1</v>
      </c>
      <c r="I2223" t="str">
        <f>INDEX(META!$B:$B,MATCH(B2223,META!$A:$A,0))</f>
        <v>Elves</v>
      </c>
      <c r="J2223" t="str">
        <f>INDEX(META!$B:$B,MATCH(D2223,META!$A:$A,0))</f>
        <v>Mono Red Synth</v>
      </c>
      <c r="K2223" t="str">
        <f t="shared" si="172"/>
        <v>Elves-Mono Red Synth</v>
      </c>
    </row>
    <row r="2224" spans="1:11" x14ac:dyDescent="0.3">
      <c r="A2224">
        <v>144</v>
      </c>
      <c r="B2224" t="s">
        <v>536</v>
      </c>
      <c r="C2224" t="s">
        <v>28</v>
      </c>
      <c r="D2224" t="s">
        <v>230</v>
      </c>
      <c r="E2224" s="1" t="str">
        <f t="shared" si="170"/>
        <v>Mattia Bui-Mattia Zoli</v>
      </c>
      <c r="F2224" t="str">
        <f t="shared" si="173"/>
        <v>Won</v>
      </c>
      <c r="G2224" s="1">
        <f t="shared" si="174"/>
        <v>5</v>
      </c>
      <c r="H2224">
        <f t="shared" si="171"/>
        <v>1</v>
      </c>
      <c r="I2224" t="str">
        <f>INDEX(META!$B:$B,MATCH(B2224,META!$A:$A,0))</f>
        <v>Rakdos Madness</v>
      </c>
      <c r="J2224" t="str">
        <f>INDEX(META!$B:$B,MATCH(D2224,META!$A:$A,0))</f>
        <v>Mono Red Synth</v>
      </c>
      <c r="K2224" t="str">
        <f t="shared" si="172"/>
        <v>Rakdos Madness-Mono Red Synth</v>
      </c>
    </row>
    <row r="2225" spans="1:11" x14ac:dyDescent="0.3">
      <c r="A2225">
        <v>145</v>
      </c>
      <c r="B2225" t="s">
        <v>891</v>
      </c>
      <c r="C2225" t="s">
        <v>27</v>
      </c>
      <c r="D2225" t="s">
        <v>1379</v>
      </c>
      <c r="E2225" s="1" t="str">
        <f t="shared" si="170"/>
        <v>Roberto Becucci-Dario Boniburini</v>
      </c>
      <c r="F2225" t="str">
        <f t="shared" si="173"/>
        <v>Lost</v>
      </c>
      <c r="G2225" s="1">
        <f t="shared" si="174"/>
        <v>5</v>
      </c>
      <c r="H2225">
        <f t="shared" si="171"/>
        <v>1</v>
      </c>
      <c r="I2225" t="str">
        <f>INDEX(META!$B:$B,MATCH(B2225,META!$A:$A,0))</f>
        <v>Jeskai Ephemerate</v>
      </c>
      <c r="J2225" t="str">
        <f>INDEX(META!$B:$B,MATCH(D2225,META!$A:$A,0))</f>
        <v>Gruul Monsters</v>
      </c>
      <c r="K2225" t="str">
        <f t="shared" si="172"/>
        <v>Jeskai Ephemerate-Gruul Monsters</v>
      </c>
    </row>
    <row r="2226" spans="1:11" x14ac:dyDescent="0.3">
      <c r="A2226">
        <v>146</v>
      </c>
      <c r="B2226" t="s">
        <v>1546</v>
      </c>
      <c r="C2226" t="s">
        <v>25</v>
      </c>
      <c r="D2226" t="s">
        <v>174</v>
      </c>
      <c r="E2226" s="1" t="str">
        <f t="shared" si="170"/>
        <v>Vlado Flinčec-Leonardo Preti</v>
      </c>
      <c r="F2226" t="str">
        <f t="shared" si="173"/>
        <v>Won</v>
      </c>
      <c r="G2226" s="1">
        <f t="shared" si="174"/>
        <v>5</v>
      </c>
      <c r="H2226">
        <f t="shared" si="171"/>
        <v>1</v>
      </c>
      <c r="I2226" t="str">
        <f>INDEX(META!$B:$B,MATCH(B2226,META!$A:$A,0))</f>
        <v>Mono Red Synth</v>
      </c>
      <c r="J2226" t="str">
        <f>INDEX(META!$B:$B,MATCH(D2226,META!$A:$A,0))</f>
        <v>Jund Wildfire</v>
      </c>
      <c r="K2226" t="str">
        <f t="shared" si="172"/>
        <v>Mono Red Synth-Jund Wildfire</v>
      </c>
    </row>
    <row r="2227" spans="1:11" x14ac:dyDescent="0.3">
      <c r="A2227">
        <v>147</v>
      </c>
      <c r="B2227" t="s">
        <v>638</v>
      </c>
      <c r="C2227" t="s">
        <v>28</v>
      </c>
      <c r="D2227" t="s">
        <v>2553</v>
      </c>
      <c r="E2227" s="1" t="str">
        <f t="shared" si="170"/>
        <v>Daniele Giorgio-giovanni gesiot</v>
      </c>
      <c r="F2227" t="str">
        <f t="shared" si="173"/>
        <v>Won</v>
      </c>
      <c r="G2227" s="1">
        <f t="shared" si="174"/>
        <v>5</v>
      </c>
      <c r="H2227">
        <f t="shared" si="171"/>
        <v>1</v>
      </c>
      <c r="I2227" t="str">
        <f>INDEX(META!$B:$B,MATCH(B2227,META!$A:$A,0))</f>
        <v>Jund Wildfire</v>
      </c>
      <c r="J2227" t="str">
        <f>INDEX(META!$B:$B,MATCH(D2227,META!$A:$A,0))</f>
        <v>Jund Wildfire</v>
      </c>
      <c r="K2227" t="str">
        <f t="shared" si="172"/>
        <v>Jund Wildfire-Jund Wildfire</v>
      </c>
    </row>
    <row r="2228" spans="1:11" x14ac:dyDescent="0.3">
      <c r="A2228">
        <v>148</v>
      </c>
      <c r="B2228" t="s">
        <v>651</v>
      </c>
      <c r="C2228" t="s">
        <v>27</v>
      </c>
      <c r="D2228" t="s">
        <v>2815</v>
      </c>
      <c r="E2228" s="1" t="str">
        <f t="shared" si="170"/>
        <v>Giuseppe Gallo-Elia Morgese</v>
      </c>
      <c r="F2228" t="str">
        <f t="shared" si="173"/>
        <v>Lost</v>
      </c>
      <c r="G2228" s="1">
        <f t="shared" si="174"/>
        <v>5</v>
      </c>
      <c r="H2228">
        <f t="shared" si="171"/>
        <v>1</v>
      </c>
      <c r="I2228" t="str">
        <f>INDEX(META!$B:$B,MATCH(B2228,META!$A:$A,0))</f>
        <v>Mono Blue Aggro</v>
      </c>
      <c r="J2228" t="str">
        <f>INDEX(META!$B:$B,MATCH(D2228,META!$A:$A,0))</f>
        <v>Mono Red Madness</v>
      </c>
      <c r="K2228" t="str">
        <f t="shared" si="172"/>
        <v>Mono Blue Aggro-Mono Red Madness</v>
      </c>
    </row>
    <row r="2229" spans="1:11" x14ac:dyDescent="0.3">
      <c r="A2229">
        <v>149</v>
      </c>
      <c r="B2229" t="s">
        <v>845</v>
      </c>
      <c r="C2229" t="s">
        <v>28</v>
      </c>
      <c r="D2229" t="s">
        <v>334</v>
      </c>
      <c r="E2229" s="1" t="str">
        <f t="shared" si="170"/>
        <v>Crescenzo Cipolletta-Roberto Paoli</v>
      </c>
      <c r="F2229" t="str">
        <f t="shared" si="173"/>
        <v>Won</v>
      </c>
      <c r="G2229" s="1">
        <f t="shared" si="174"/>
        <v>5</v>
      </c>
      <c r="H2229">
        <f t="shared" si="171"/>
        <v>1</v>
      </c>
      <c r="I2229" t="str">
        <f>INDEX(META!$B:$B,MATCH(B2229,META!$A:$A,0))</f>
        <v>Mardu Synth</v>
      </c>
      <c r="J2229" t="str">
        <f>INDEX(META!$B:$B,MATCH(D2229,META!$A:$A,0))</f>
        <v>Mono Red Madness</v>
      </c>
      <c r="K2229" t="str">
        <f t="shared" si="172"/>
        <v>Mardu Synth-Mono Red Madness</v>
      </c>
    </row>
    <row r="2230" spans="1:11" x14ac:dyDescent="0.3">
      <c r="A2230">
        <v>150</v>
      </c>
      <c r="B2230" t="s">
        <v>832</v>
      </c>
      <c r="C2230" t="s">
        <v>26</v>
      </c>
      <c r="D2230" t="s">
        <v>197</v>
      </c>
      <c r="E2230" s="1" t="str">
        <f t="shared" si="170"/>
        <v>Juan Novella-Francesco Giuliano</v>
      </c>
      <c r="F2230" t="str">
        <f t="shared" si="173"/>
        <v>Lost</v>
      </c>
      <c r="G2230" s="1">
        <f t="shared" si="174"/>
        <v>5</v>
      </c>
      <c r="H2230">
        <f t="shared" si="171"/>
        <v>1</v>
      </c>
      <c r="I2230" t="str">
        <f>INDEX(META!$B:$B,MATCH(B2230,META!$A:$A,0))</f>
        <v>Fangren Tron</v>
      </c>
      <c r="J2230" t="str">
        <f>INDEX(META!$B:$B,MATCH(D2230,META!$A:$A,0))</f>
        <v>Azorius Familiars</v>
      </c>
      <c r="K2230" t="str">
        <f t="shared" si="172"/>
        <v>Fangren Tron-Azorius Familiars</v>
      </c>
    </row>
    <row r="2231" spans="1:11" x14ac:dyDescent="0.3">
      <c r="A2231">
        <v>151</v>
      </c>
      <c r="B2231" t="s">
        <v>2715</v>
      </c>
      <c r="C2231" t="s">
        <v>26</v>
      </c>
      <c r="D2231" t="s">
        <v>194</v>
      </c>
      <c r="E2231" s="1" t="str">
        <f t="shared" si="170"/>
        <v>Andrea Decarlo-riccardo cestari</v>
      </c>
      <c r="F2231" t="str">
        <f t="shared" si="173"/>
        <v>Lost</v>
      </c>
      <c r="G2231" s="1">
        <f t="shared" si="174"/>
        <v>5</v>
      </c>
      <c r="H2231">
        <f t="shared" si="171"/>
        <v>1</v>
      </c>
      <c r="I2231" t="str">
        <f>INDEX(META!$B:$B,MATCH(B2231,META!$A:$A,0))</f>
        <v>Mono Red Madness</v>
      </c>
      <c r="J2231" t="str">
        <f>INDEX(META!$B:$B,MATCH(D2231,META!$A:$A,0))</f>
        <v>Mono Blue Terror</v>
      </c>
      <c r="K2231" t="str">
        <f t="shared" si="172"/>
        <v>Mono Red Madness-Mono Blue Terror</v>
      </c>
    </row>
    <row r="2232" spans="1:11" x14ac:dyDescent="0.3">
      <c r="A2232">
        <v>152</v>
      </c>
      <c r="B2232" t="s">
        <v>1399</v>
      </c>
      <c r="C2232" t="s">
        <v>25</v>
      </c>
      <c r="D2232" t="s">
        <v>938</v>
      </c>
      <c r="E2232" s="1" t="str">
        <f t="shared" si="170"/>
        <v>Tiziano Boni-Krzysztof Jahn</v>
      </c>
      <c r="F2232" t="str">
        <f t="shared" si="173"/>
        <v>Won</v>
      </c>
      <c r="G2232" s="1">
        <f t="shared" si="174"/>
        <v>5</v>
      </c>
      <c r="H2232">
        <f t="shared" si="171"/>
        <v>1</v>
      </c>
      <c r="I2232" t="str">
        <f>INDEX(META!$B:$B,MATCH(B2232,META!$A:$A,0))</f>
        <v>Mono Red Synth</v>
      </c>
      <c r="J2232" t="str">
        <f>INDEX(META!$B:$B,MATCH(D2232,META!$A:$A,0))</f>
        <v>Rakdos Midrange</v>
      </c>
      <c r="K2232" t="str">
        <f t="shared" si="172"/>
        <v>Mono Red Synth-Rakdos Midrange</v>
      </c>
    </row>
    <row r="2233" spans="1:11" x14ac:dyDescent="0.3">
      <c r="A2233">
        <v>153</v>
      </c>
      <c r="B2233" t="s">
        <v>92</v>
      </c>
      <c r="C2233" t="s">
        <v>26</v>
      </c>
      <c r="D2233" t="s">
        <v>1940</v>
      </c>
      <c r="E2233" s="1" t="str">
        <f t="shared" si="170"/>
        <v>Mattia Sartori-Carlo Iavazzo</v>
      </c>
      <c r="F2233" t="str">
        <f t="shared" si="173"/>
        <v>Lost</v>
      </c>
      <c r="G2233" s="1">
        <f t="shared" si="174"/>
        <v>5</v>
      </c>
      <c r="H2233">
        <f t="shared" si="171"/>
        <v>1</v>
      </c>
      <c r="I2233" t="str">
        <f>INDEX(META!$B:$B,MATCH(B2233,META!$A:$A,0))</f>
        <v>Jund Wildfire</v>
      </c>
      <c r="J2233" t="str">
        <f>INDEX(META!$B:$B,MATCH(D2233,META!$A:$A,0))</f>
        <v>Jund Wildfire</v>
      </c>
      <c r="K2233" t="str">
        <f t="shared" si="172"/>
        <v>Jund Wildfire-Jund Wildfire</v>
      </c>
    </row>
    <row r="2234" spans="1:11" x14ac:dyDescent="0.3">
      <c r="A2234">
        <v>154</v>
      </c>
      <c r="B2234" t="s">
        <v>2132</v>
      </c>
      <c r="C2234" t="s">
        <v>27</v>
      </c>
      <c r="D2234" t="s">
        <v>384</v>
      </c>
      <c r="E2234" s="1" t="str">
        <f t="shared" si="170"/>
        <v>Walter Fragnelli-Lahiri Cristofori</v>
      </c>
      <c r="F2234" t="str">
        <f t="shared" si="173"/>
        <v>Lost</v>
      </c>
      <c r="G2234" s="1">
        <f t="shared" si="174"/>
        <v>5</v>
      </c>
      <c r="H2234">
        <f t="shared" si="171"/>
        <v>1</v>
      </c>
      <c r="I2234" t="str">
        <f>INDEX(META!$B:$B,MATCH(B2234,META!$A:$A,0))</f>
        <v>Mardu Synth</v>
      </c>
      <c r="J2234" t="str">
        <f>INDEX(META!$B:$B,MATCH(D2234,META!$A:$A,0))</f>
        <v>Mono Red Madness</v>
      </c>
      <c r="K2234" t="str">
        <f t="shared" si="172"/>
        <v>Mardu Synth-Mono Red Madness</v>
      </c>
    </row>
    <row r="2235" spans="1:11" x14ac:dyDescent="0.3">
      <c r="A2235">
        <v>155</v>
      </c>
      <c r="B2235" t="s">
        <v>3100</v>
      </c>
      <c r="C2235" t="s">
        <v>26</v>
      </c>
      <c r="D2235" t="s">
        <v>403</v>
      </c>
      <c r="E2235" s="1" t="str">
        <f t="shared" si="170"/>
        <v>Fabio Samadelli-Federico Lazzari</v>
      </c>
      <c r="F2235" t="str">
        <f t="shared" si="173"/>
        <v>Lost</v>
      </c>
      <c r="G2235" s="1">
        <f t="shared" si="174"/>
        <v>5</v>
      </c>
      <c r="H2235">
        <f t="shared" si="171"/>
        <v>1</v>
      </c>
      <c r="I2235" t="str">
        <f>INDEX(META!$B:$B,MATCH(B2235,META!$A:$A,0))</f>
        <v>Mono Blue Terror</v>
      </c>
      <c r="J2235" t="str">
        <f>INDEX(META!$B:$B,MATCH(D2235,META!$A:$A,0))</f>
        <v>X Lands Spy</v>
      </c>
      <c r="K2235" t="str">
        <f t="shared" si="172"/>
        <v>Mono Blue Terror-X Lands Spy</v>
      </c>
    </row>
    <row r="2236" spans="1:11" x14ac:dyDescent="0.3">
      <c r="A2236">
        <v>156</v>
      </c>
      <c r="B2236" t="s">
        <v>3025</v>
      </c>
      <c r="C2236" t="s">
        <v>26</v>
      </c>
      <c r="D2236" t="s">
        <v>172</v>
      </c>
      <c r="E2236" s="1" t="str">
        <f t="shared" si="170"/>
        <v>Piero Lombardi-Pietro Bragioto</v>
      </c>
      <c r="F2236" t="str">
        <f t="shared" si="173"/>
        <v>Lost</v>
      </c>
      <c r="G2236" s="1">
        <f t="shared" si="174"/>
        <v>5</v>
      </c>
      <c r="H2236">
        <f t="shared" si="171"/>
        <v>1</v>
      </c>
      <c r="I2236" t="str">
        <f>INDEX(META!$B:$B,MATCH(B2236,META!$A:$A,0))</f>
        <v>Elves</v>
      </c>
      <c r="J2236" t="str">
        <f>INDEX(META!$B:$B,MATCH(D2236,META!$A:$A,0))</f>
        <v>Mono Red Synth</v>
      </c>
      <c r="K2236" t="str">
        <f t="shared" si="172"/>
        <v>Elves-Mono Red Synth</v>
      </c>
    </row>
    <row r="2237" spans="1:11" x14ac:dyDescent="0.3">
      <c r="A2237">
        <v>157</v>
      </c>
      <c r="B2237" t="s">
        <v>265</v>
      </c>
      <c r="C2237" t="s">
        <v>26</v>
      </c>
      <c r="D2237" t="s">
        <v>180</v>
      </c>
      <c r="E2237" s="1" t="str">
        <f t="shared" si="170"/>
        <v>Alberto Ricciardi-Marco Drakulic</v>
      </c>
      <c r="F2237" t="str">
        <f t="shared" si="173"/>
        <v>Lost</v>
      </c>
      <c r="G2237" s="1">
        <f t="shared" si="174"/>
        <v>5</v>
      </c>
      <c r="H2237">
        <f t="shared" si="171"/>
        <v>1</v>
      </c>
      <c r="I2237" t="str">
        <f>INDEX(META!$B:$B,MATCH(B2237,META!$A:$A,0))</f>
        <v>Walls</v>
      </c>
      <c r="J2237" t="str">
        <f>INDEX(META!$B:$B,MATCH(D2237,META!$A:$A,0))</f>
        <v>High Tide Combo</v>
      </c>
      <c r="K2237" t="str">
        <f t="shared" si="172"/>
        <v>Walls-High Tide Combo</v>
      </c>
    </row>
    <row r="2238" spans="1:11" x14ac:dyDescent="0.3">
      <c r="A2238">
        <v>158</v>
      </c>
      <c r="B2238" t="s">
        <v>3042</v>
      </c>
      <c r="C2238" t="s">
        <v>26</v>
      </c>
      <c r="D2238" t="s">
        <v>185</v>
      </c>
      <c r="E2238" s="1" t="str">
        <f t="shared" si="170"/>
        <v>Edoardo Maiani-Marco Trivella</v>
      </c>
      <c r="F2238" t="str">
        <f t="shared" si="173"/>
        <v>Lost</v>
      </c>
      <c r="G2238" s="1">
        <f t="shared" si="174"/>
        <v>5</v>
      </c>
      <c r="H2238">
        <f t="shared" si="171"/>
        <v>1</v>
      </c>
      <c r="I2238" t="str">
        <f>INDEX(META!$B:$B,MATCH(B2238,META!$A:$A,0))</f>
        <v>Altar Tron</v>
      </c>
      <c r="J2238" t="str">
        <f>INDEX(META!$B:$B,MATCH(D2238,META!$A:$A,0))</f>
        <v>Flicker Tron</v>
      </c>
      <c r="K2238" t="str">
        <f t="shared" si="172"/>
        <v>Altar Tron-Flicker Tron</v>
      </c>
    </row>
    <row r="2239" spans="1:11" x14ac:dyDescent="0.3">
      <c r="A2239">
        <v>159</v>
      </c>
      <c r="B2239" t="s">
        <v>2450</v>
      </c>
      <c r="C2239" t="s">
        <v>26</v>
      </c>
      <c r="D2239" t="s">
        <v>2109</v>
      </c>
      <c r="E2239" s="1" t="str">
        <f t="shared" si="170"/>
        <v>Yuri Zanda-Davide Bianchi</v>
      </c>
      <c r="F2239" t="str">
        <f t="shared" si="173"/>
        <v>Lost</v>
      </c>
      <c r="G2239" s="1">
        <f t="shared" si="174"/>
        <v>5</v>
      </c>
      <c r="H2239">
        <f t="shared" si="171"/>
        <v>1</v>
      </c>
      <c r="I2239" t="str">
        <f>INDEX(META!$B:$B,MATCH(B2239,META!$A:$A,0))</f>
        <v>Walls</v>
      </c>
      <c r="J2239" t="str">
        <f>INDEX(META!$B:$B,MATCH(D2239,META!$A:$A,0))</f>
        <v>Mono Red Madness</v>
      </c>
      <c r="K2239" t="str">
        <f t="shared" si="172"/>
        <v>Walls-Mono Red Madness</v>
      </c>
    </row>
    <row r="2240" spans="1:11" x14ac:dyDescent="0.3">
      <c r="A2240">
        <v>160</v>
      </c>
      <c r="B2240" t="s">
        <v>443</v>
      </c>
      <c r="C2240" t="s">
        <v>25</v>
      </c>
      <c r="D2240" t="s">
        <v>2888</v>
      </c>
      <c r="E2240" s="1" t="str">
        <f t="shared" si="170"/>
        <v>Samuele Corbetta-Josip Lešković</v>
      </c>
      <c r="F2240" t="str">
        <f t="shared" si="173"/>
        <v>Won</v>
      </c>
      <c r="G2240" s="1">
        <f t="shared" si="174"/>
        <v>5</v>
      </c>
      <c r="H2240">
        <f t="shared" si="171"/>
        <v>1</v>
      </c>
      <c r="I2240" t="str">
        <f>INDEX(META!$B:$B,MATCH(B2240,META!$A:$A,0))</f>
        <v>Mono Red Synth</v>
      </c>
      <c r="J2240" t="str">
        <f>INDEX(META!$B:$B,MATCH(D2240,META!$A:$A,0))</f>
        <v>High Tide Combo</v>
      </c>
      <c r="K2240" t="str">
        <f t="shared" si="172"/>
        <v>Mono Red Synth-High Tide Combo</v>
      </c>
    </row>
    <row r="2241" spans="1:11" x14ac:dyDescent="0.3">
      <c r="A2241">
        <v>161</v>
      </c>
      <c r="B2241" t="s">
        <v>1213</v>
      </c>
      <c r="C2241" t="s">
        <v>26</v>
      </c>
      <c r="D2241" t="s">
        <v>2283</v>
      </c>
      <c r="E2241" s="1" t="str">
        <f t="shared" ref="E2241:E2304" si="175">B2241&amp;"-"&amp;D2241</f>
        <v>Stefano Bottelli-Matteo Palma</v>
      </c>
      <c r="F2241" t="str">
        <f t="shared" si="173"/>
        <v>Lost</v>
      </c>
      <c r="G2241" s="1">
        <f t="shared" si="174"/>
        <v>5</v>
      </c>
      <c r="H2241">
        <f t="shared" si="171"/>
        <v>1</v>
      </c>
      <c r="I2241" t="str">
        <f>INDEX(META!$B:$B,MATCH(B2241,META!$A:$A,0))</f>
        <v>Jund Wildfire</v>
      </c>
      <c r="J2241" t="str">
        <f>INDEX(META!$B:$B,MATCH(D2241,META!$A:$A,0))</f>
        <v>Flicker Tron</v>
      </c>
      <c r="K2241" t="str">
        <f t="shared" si="172"/>
        <v>Jund Wildfire-Flicker Tron</v>
      </c>
    </row>
    <row r="2242" spans="1:11" x14ac:dyDescent="0.3">
      <c r="A2242">
        <v>162</v>
      </c>
      <c r="B2242" t="s">
        <v>1388</v>
      </c>
      <c r="C2242" t="s">
        <v>28</v>
      </c>
      <c r="D2242" t="s">
        <v>3045</v>
      </c>
      <c r="E2242" s="1" t="str">
        <f t="shared" si="175"/>
        <v>Riccardo Cavazza-Simone Insalaco</v>
      </c>
      <c r="F2242" t="str">
        <f t="shared" si="173"/>
        <v>Won</v>
      </c>
      <c r="G2242" s="1">
        <f t="shared" si="174"/>
        <v>5</v>
      </c>
      <c r="H2242">
        <f t="shared" ref="H2242:H2305" si="176">AND(I2242&gt;0,J2242&gt;0)*1</f>
        <v>1</v>
      </c>
      <c r="I2242" t="str">
        <f>INDEX(META!$B:$B,MATCH(B2242,META!$A:$A,0))</f>
        <v>Mono Red Synth</v>
      </c>
      <c r="J2242" t="str">
        <f>INDEX(META!$B:$B,MATCH(D2242,META!$A:$A,0))</f>
        <v>Jund Wildfire</v>
      </c>
      <c r="K2242" t="str">
        <f t="shared" ref="K2242:K2304" si="177">I2242&amp;"-"&amp;J2242</f>
        <v>Mono Red Synth-Jund Wildfire</v>
      </c>
    </row>
    <row r="2243" spans="1:11" x14ac:dyDescent="0.3">
      <c r="A2243">
        <v>163</v>
      </c>
      <c r="B2243" t="s">
        <v>2298</v>
      </c>
      <c r="C2243" t="s">
        <v>28</v>
      </c>
      <c r="D2243" t="s">
        <v>308</v>
      </c>
      <c r="E2243" s="1" t="str">
        <f t="shared" si="175"/>
        <v>Natalino Feshti-Augusto Bonilauri</v>
      </c>
      <c r="F2243" t="str">
        <f t="shared" ref="F2243:F2306" si="178">_xlfn.TEXTBEFORE(C2243," ")</f>
        <v>Won</v>
      </c>
      <c r="G2243" s="1">
        <f t="shared" ref="G2243:G2306" si="179">IF(A2243&gt;=A2242,G2242,G2242+1)</f>
        <v>5</v>
      </c>
      <c r="H2243">
        <f t="shared" si="176"/>
        <v>1</v>
      </c>
      <c r="I2243" t="str">
        <f>INDEX(META!$B:$B,MATCH(B2243,META!$A:$A,0))</f>
        <v>Mono Red Dredge</v>
      </c>
      <c r="J2243" t="str">
        <f>INDEX(META!$B:$B,MATCH(D2243,META!$A:$A,0))</f>
        <v>Jund Wildfire</v>
      </c>
      <c r="K2243" t="str">
        <f t="shared" si="177"/>
        <v>Mono Red Dredge-Jund Wildfire</v>
      </c>
    </row>
    <row r="2244" spans="1:11" x14ac:dyDescent="0.3">
      <c r="A2244">
        <v>164</v>
      </c>
      <c r="B2244" t="s">
        <v>1421</v>
      </c>
      <c r="C2244" t="s">
        <v>26</v>
      </c>
      <c r="D2244" t="s">
        <v>287</v>
      </c>
      <c r="E2244" s="1" t="str">
        <f t="shared" si="175"/>
        <v>Daniele Palmieri-Matteo Cirigliano</v>
      </c>
      <c r="F2244" t="str">
        <f t="shared" si="178"/>
        <v>Lost</v>
      </c>
      <c r="G2244" s="1">
        <f t="shared" si="179"/>
        <v>5</v>
      </c>
      <c r="H2244">
        <f t="shared" si="176"/>
        <v>1</v>
      </c>
      <c r="I2244" t="str">
        <f>INDEX(META!$B:$B,MATCH(B2244,META!$A:$A,0))</f>
        <v>Boros Synth</v>
      </c>
      <c r="J2244" t="str">
        <f>INDEX(META!$B:$B,MATCH(D2244,META!$A:$A,0))</f>
        <v>Jund Wildfire</v>
      </c>
      <c r="K2244" t="str">
        <f t="shared" si="177"/>
        <v>Boros Synth-Jund Wildfire</v>
      </c>
    </row>
    <row r="2245" spans="1:11" x14ac:dyDescent="0.3">
      <c r="A2245">
        <v>165</v>
      </c>
      <c r="B2245" t="s">
        <v>1560</v>
      </c>
      <c r="C2245" t="s">
        <v>25</v>
      </c>
      <c r="D2245" t="s">
        <v>2872</v>
      </c>
      <c r="E2245" s="1" t="str">
        <f t="shared" si="175"/>
        <v>Simone Tigani-Lorenzo Natali</v>
      </c>
      <c r="F2245" t="str">
        <f t="shared" si="178"/>
        <v>Won</v>
      </c>
      <c r="G2245" s="1">
        <f t="shared" si="179"/>
        <v>5</v>
      </c>
      <c r="H2245">
        <f t="shared" si="176"/>
        <v>1</v>
      </c>
      <c r="I2245" t="str">
        <f>INDEX(META!$B:$B,MATCH(B2245,META!$A:$A,0))</f>
        <v>Mono Red Synth</v>
      </c>
      <c r="J2245" t="str">
        <f>INDEX(META!$B:$B,MATCH(D2245,META!$A:$A,0))</f>
        <v>Jund Wildfire</v>
      </c>
      <c r="K2245" t="str">
        <f t="shared" si="177"/>
        <v>Mono Red Synth-Jund Wildfire</v>
      </c>
    </row>
    <row r="2246" spans="1:11" x14ac:dyDescent="0.3">
      <c r="A2246">
        <v>166</v>
      </c>
      <c r="B2246" t="s">
        <v>342</v>
      </c>
      <c r="C2246" t="s">
        <v>28</v>
      </c>
      <c r="D2246" t="s">
        <v>2760</v>
      </c>
      <c r="E2246" s="1" t="str">
        <f t="shared" si="175"/>
        <v>Filippo Pezza-Elia Cantini</v>
      </c>
      <c r="F2246" t="str">
        <f t="shared" si="178"/>
        <v>Won</v>
      </c>
      <c r="G2246" s="1">
        <f t="shared" si="179"/>
        <v>5</v>
      </c>
      <c r="H2246">
        <f t="shared" si="176"/>
        <v>1</v>
      </c>
      <c r="I2246" t="str">
        <f>INDEX(META!$B:$B,MATCH(B2246,META!$A:$A,0))</f>
        <v>Mono Red Synth</v>
      </c>
      <c r="J2246" t="str">
        <f>INDEX(META!$B:$B,MATCH(D2246,META!$A:$A,0))</f>
        <v>Mono Red Synth</v>
      </c>
      <c r="K2246" t="str">
        <f t="shared" si="177"/>
        <v>Mono Red Synth-Mono Red Synth</v>
      </c>
    </row>
    <row r="2247" spans="1:11" x14ac:dyDescent="0.3">
      <c r="A2247">
        <v>167</v>
      </c>
      <c r="B2247" t="s">
        <v>1594</v>
      </c>
      <c r="C2247" t="s">
        <v>28</v>
      </c>
      <c r="D2247" t="s">
        <v>198</v>
      </c>
      <c r="E2247" s="1" t="str">
        <f t="shared" si="175"/>
        <v>Noam Brunel-Daniele Contadini</v>
      </c>
      <c r="F2247" t="str">
        <f t="shared" si="178"/>
        <v>Won</v>
      </c>
      <c r="G2247" s="1">
        <f t="shared" si="179"/>
        <v>5</v>
      </c>
      <c r="H2247">
        <f t="shared" si="176"/>
        <v>1</v>
      </c>
      <c r="I2247" t="str">
        <f>INDEX(META!$B:$B,MATCH(B2247,META!$A:$A,0))</f>
        <v>Jund Wildfire</v>
      </c>
      <c r="J2247" t="str">
        <f>INDEX(META!$B:$B,MATCH(D2247,META!$A:$A,0))</f>
        <v>Altar Tron</v>
      </c>
      <c r="K2247" t="str">
        <f t="shared" si="177"/>
        <v>Jund Wildfire-Altar Tron</v>
      </c>
    </row>
    <row r="2248" spans="1:11" x14ac:dyDescent="0.3">
      <c r="A2248">
        <v>168</v>
      </c>
      <c r="B2248" t="s">
        <v>1151</v>
      </c>
      <c r="C2248" t="s">
        <v>28</v>
      </c>
      <c r="D2248" t="s">
        <v>2141</v>
      </c>
      <c r="E2248" s="1" t="str">
        <f t="shared" si="175"/>
        <v>Davide Movement-Francesco Nocella</v>
      </c>
      <c r="F2248" t="str">
        <f t="shared" si="178"/>
        <v>Won</v>
      </c>
      <c r="G2248" s="1">
        <f t="shared" si="179"/>
        <v>5</v>
      </c>
      <c r="H2248">
        <f t="shared" si="176"/>
        <v>1</v>
      </c>
      <c r="I2248" t="str">
        <f>INDEX(META!$B:$B,MATCH(B2248,META!$A:$A,0))</f>
        <v>Mono Red Madness</v>
      </c>
      <c r="J2248" t="str">
        <f>INDEX(META!$B:$B,MATCH(D2248,META!$A:$A,0))</f>
        <v>Mono Red Synth</v>
      </c>
      <c r="K2248" t="str">
        <f t="shared" si="177"/>
        <v>Mono Red Madness-Mono Red Synth</v>
      </c>
    </row>
    <row r="2249" spans="1:11" x14ac:dyDescent="0.3">
      <c r="A2249">
        <v>169</v>
      </c>
      <c r="B2249" t="s">
        <v>1472</v>
      </c>
      <c r="C2249" t="s">
        <v>26</v>
      </c>
      <c r="D2249" t="s">
        <v>1975</v>
      </c>
      <c r="E2249" s="1" t="str">
        <f t="shared" si="175"/>
        <v>Andrea Piemonti-mattia scaglioni</v>
      </c>
      <c r="F2249" t="str">
        <f t="shared" si="178"/>
        <v>Lost</v>
      </c>
      <c r="G2249" s="1">
        <f t="shared" si="179"/>
        <v>5</v>
      </c>
      <c r="H2249">
        <f t="shared" si="176"/>
        <v>1</v>
      </c>
      <c r="I2249" t="str">
        <f>INDEX(META!$B:$B,MATCH(B2249,META!$A:$A,0))</f>
        <v>Izzet Terror</v>
      </c>
      <c r="J2249" t="str">
        <f>INDEX(META!$B:$B,MATCH(D2249,META!$A:$A,0))</f>
        <v>Dimir Terror</v>
      </c>
      <c r="K2249" t="str">
        <f t="shared" si="177"/>
        <v>Izzet Terror-Dimir Terror</v>
      </c>
    </row>
    <row r="2250" spans="1:11" x14ac:dyDescent="0.3">
      <c r="A2250">
        <v>170</v>
      </c>
      <c r="B2250" t="s">
        <v>778</v>
      </c>
      <c r="C2250" t="s">
        <v>27</v>
      </c>
      <c r="D2250" t="s">
        <v>1736</v>
      </c>
      <c r="E2250" s="1" t="str">
        <f t="shared" si="175"/>
        <v>Matteo Morosini-Mirko Bonazza</v>
      </c>
      <c r="F2250" t="str">
        <f t="shared" si="178"/>
        <v>Lost</v>
      </c>
      <c r="G2250" s="1">
        <f t="shared" si="179"/>
        <v>5</v>
      </c>
      <c r="H2250">
        <f t="shared" si="176"/>
        <v>1</v>
      </c>
      <c r="I2250" t="str">
        <f>INDEX(META!$B:$B,MATCH(B2250,META!$A:$A,0))</f>
        <v>Mono Red Synth</v>
      </c>
      <c r="J2250" t="str">
        <f>INDEX(META!$B:$B,MATCH(D2250,META!$A:$A,0))</f>
        <v>Mono Red Madness</v>
      </c>
      <c r="K2250" t="str">
        <f t="shared" si="177"/>
        <v>Mono Red Synth-Mono Red Madness</v>
      </c>
    </row>
    <row r="2251" spans="1:11" x14ac:dyDescent="0.3">
      <c r="A2251">
        <v>171</v>
      </c>
      <c r="B2251" t="s">
        <v>1836</v>
      </c>
      <c r="C2251" t="s">
        <v>26</v>
      </c>
      <c r="D2251" t="s">
        <v>2484</v>
      </c>
      <c r="E2251" s="1" t="str">
        <f t="shared" si="175"/>
        <v>Emanuele Guerini-FABIO DELLI COMPAGNI</v>
      </c>
      <c r="F2251" t="str">
        <f t="shared" si="178"/>
        <v>Lost</v>
      </c>
      <c r="G2251" s="1">
        <f t="shared" si="179"/>
        <v>5</v>
      </c>
      <c r="H2251">
        <f t="shared" si="176"/>
        <v>1</v>
      </c>
      <c r="I2251" t="str">
        <f>INDEX(META!$B:$B,MATCH(B2251,META!$A:$A,0))</f>
        <v>White Weenie</v>
      </c>
      <c r="J2251" t="str">
        <f>INDEX(META!$B:$B,MATCH(D2251,META!$A:$A,0))</f>
        <v>Jeskai Ephemerate</v>
      </c>
      <c r="K2251" t="str">
        <f t="shared" si="177"/>
        <v>White Weenie-Jeskai Ephemerate</v>
      </c>
    </row>
    <row r="2252" spans="1:11" x14ac:dyDescent="0.3">
      <c r="A2252">
        <v>172</v>
      </c>
      <c r="B2252" t="s">
        <v>377</v>
      </c>
      <c r="C2252" t="s">
        <v>25</v>
      </c>
      <c r="D2252" t="s">
        <v>1742</v>
      </c>
      <c r="E2252" s="1" t="str">
        <f t="shared" si="175"/>
        <v>Federico Pelliccia-Marco Sorrentino</v>
      </c>
      <c r="F2252" t="str">
        <f t="shared" si="178"/>
        <v>Won</v>
      </c>
      <c r="G2252" s="1">
        <f t="shared" si="179"/>
        <v>5</v>
      </c>
      <c r="H2252">
        <f t="shared" si="176"/>
        <v>1</v>
      </c>
      <c r="I2252" t="str">
        <f>INDEX(META!$B:$B,MATCH(B2252,META!$A:$A,0))</f>
        <v>Mono Red Madness</v>
      </c>
      <c r="J2252" t="str">
        <f>INDEX(META!$B:$B,MATCH(D2252,META!$A:$A,0))</f>
        <v>Mono Blue Terror</v>
      </c>
      <c r="K2252" t="str">
        <f t="shared" si="177"/>
        <v>Mono Red Madness-Mono Blue Terror</v>
      </c>
    </row>
    <row r="2253" spans="1:11" x14ac:dyDescent="0.3">
      <c r="A2253">
        <v>173</v>
      </c>
      <c r="B2253" t="s">
        <v>2211</v>
      </c>
      <c r="C2253" t="s">
        <v>27</v>
      </c>
      <c r="D2253" t="s">
        <v>140</v>
      </c>
      <c r="E2253" s="1" t="str">
        <f t="shared" si="175"/>
        <v>Elio Casciola-alessio zanni</v>
      </c>
      <c r="F2253" t="str">
        <f t="shared" si="178"/>
        <v>Lost</v>
      </c>
      <c r="G2253" s="1">
        <f t="shared" si="179"/>
        <v>5</v>
      </c>
      <c r="H2253">
        <f t="shared" si="176"/>
        <v>1</v>
      </c>
      <c r="I2253" t="str">
        <f>INDEX(META!$B:$B,MATCH(B2253,META!$A:$A,0))</f>
        <v>Mono Red Madness</v>
      </c>
      <c r="J2253" t="str">
        <f>INDEX(META!$B:$B,MATCH(D2253,META!$A:$A,0))</f>
        <v>High Tide Combo</v>
      </c>
      <c r="K2253" t="str">
        <f t="shared" si="177"/>
        <v>Mono Red Madness-High Tide Combo</v>
      </c>
    </row>
    <row r="2254" spans="1:11" x14ac:dyDescent="0.3">
      <c r="A2254">
        <v>174</v>
      </c>
      <c r="B2254" t="s">
        <v>1195</v>
      </c>
      <c r="C2254" t="s">
        <v>26</v>
      </c>
      <c r="D2254" t="s">
        <v>1808</v>
      </c>
      <c r="E2254" s="1" t="str">
        <f t="shared" si="175"/>
        <v>Luigi Pirrera-Kristijan Kondić</v>
      </c>
      <c r="F2254" t="str">
        <f t="shared" si="178"/>
        <v>Lost</v>
      </c>
      <c r="G2254" s="1">
        <f t="shared" si="179"/>
        <v>5</v>
      </c>
      <c r="H2254">
        <f t="shared" si="176"/>
        <v>1</v>
      </c>
      <c r="I2254" t="str">
        <f>INDEX(META!$B:$B,MATCH(B2254,META!$A:$A,0))</f>
        <v>Grixis Affinity</v>
      </c>
      <c r="J2254" t="str">
        <f>INDEX(META!$B:$B,MATCH(D2254,META!$A:$A,0))</f>
        <v>High Tide Combo</v>
      </c>
      <c r="K2254" t="str">
        <f t="shared" si="177"/>
        <v>Grixis Affinity-High Tide Combo</v>
      </c>
    </row>
    <row r="2255" spans="1:11" x14ac:dyDescent="0.3">
      <c r="A2255">
        <v>175</v>
      </c>
      <c r="B2255" t="s">
        <v>3238</v>
      </c>
      <c r="C2255" t="s">
        <v>28</v>
      </c>
      <c r="D2255" t="s">
        <v>1920</v>
      </c>
      <c r="E2255" s="1" t="str">
        <f t="shared" si="175"/>
        <v>Marco Del Pivo-Domagoj Škacan</v>
      </c>
      <c r="F2255" t="str">
        <f t="shared" si="178"/>
        <v>Won</v>
      </c>
      <c r="G2255" s="1">
        <f t="shared" si="179"/>
        <v>5</v>
      </c>
      <c r="H2255">
        <f t="shared" si="176"/>
        <v>1</v>
      </c>
      <c r="I2255" t="str">
        <f>INDEX(META!$B:$B,MATCH(B2255,META!$A:$A,0))</f>
        <v>Gardens</v>
      </c>
      <c r="J2255" t="str">
        <f>INDEX(META!$B:$B,MATCH(D2255,META!$A:$A,0))</f>
        <v>Jund Wildfire</v>
      </c>
      <c r="K2255" t="str">
        <f t="shared" si="177"/>
        <v>Gardens-Jund Wildfire</v>
      </c>
    </row>
    <row r="2256" spans="1:11" x14ac:dyDescent="0.3">
      <c r="A2256">
        <v>176</v>
      </c>
      <c r="B2256" t="s">
        <v>2505</v>
      </c>
      <c r="C2256" t="s">
        <v>25</v>
      </c>
      <c r="D2256" t="s">
        <v>159</v>
      </c>
      <c r="E2256" s="1" t="str">
        <f t="shared" si="175"/>
        <v>Denis Jarząbek-matteo rullo</v>
      </c>
      <c r="F2256" t="str">
        <f t="shared" si="178"/>
        <v>Won</v>
      </c>
      <c r="G2256" s="1">
        <f t="shared" si="179"/>
        <v>5</v>
      </c>
      <c r="H2256">
        <f t="shared" si="176"/>
        <v>1</v>
      </c>
      <c r="I2256" t="str">
        <f>INDEX(META!$B:$B,MATCH(B2256,META!$A:$A,0))</f>
        <v>Mono Red Synth</v>
      </c>
      <c r="J2256" t="str">
        <f>INDEX(META!$B:$B,MATCH(D2256,META!$A:$A,0))</f>
        <v>Jund Wildfire</v>
      </c>
      <c r="K2256" t="str">
        <f t="shared" si="177"/>
        <v>Mono Red Synth-Jund Wildfire</v>
      </c>
    </row>
    <row r="2257" spans="1:11" x14ac:dyDescent="0.3">
      <c r="A2257">
        <v>177</v>
      </c>
      <c r="B2257" t="s">
        <v>243</v>
      </c>
      <c r="C2257" t="s">
        <v>25</v>
      </c>
      <c r="D2257" t="s">
        <v>2549</v>
      </c>
      <c r="E2257" s="1" t="str">
        <f t="shared" si="175"/>
        <v>Diego Bersanetti-Nico Tani</v>
      </c>
      <c r="F2257" t="str">
        <f t="shared" si="178"/>
        <v>Won</v>
      </c>
      <c r="G2257" s="1">
        <f t="shared" si="179"/>
        <v>5</v>
      </c>
      <c r="H2257">
        <f t="shared" si="176"/>
        <v>1</v>
      </c>
      <c r="I2257" t="str">
        <f>INDEX(META!$B:$B,MATCH(B2257,META!$A:$A,0))</f>
        <v>Rakdos Madness</v>
      </c>
      <c r="J2257" t="str">
        <f>INDEX(META!$B:$B,MATCH(D2257,META!$A:$A,0))</f>
        <v>Jund Wildfire</v>
      </c>
      <c r="K2257" t="str">
        <f t="shared" si="177"/>
        <v>Rakdos Madness-Jund Wildfire</v>
      </c>
    </row>
    <row r="2258" spans="1:11" x14ac:dyDescent="0.3">
      <c r="A2258">
        <v>178</v>
      </c>
      <c r="B2258" t="s">
        <v>267</v>
      </c>
      <c r="C2258" t="s">
        <v>26</v>
      </c>
      <c r="D2258" t="s">
        <v>3001</v>
      </c>
      <c r="E2258" s="1" t="str">
        <f t="shared" si="175"/>
        <v>Alessandro Benichi-mattia biggeri</v>
      </c>
      <c r="F2258" t="str">
        <f t="shared" si="178"/>
        <v>Lost</v>
      </c>
      <c r="G2258" s="1">
        <f t="shared" si="179"/>
        <v>5</v>
      </c>
      <c r="H2258">
        <f t="shared" si="176"/>
        <v>1</v>
      </c>
      <c r="I2258" t="str">
        <f>INDEX(META!$B:$B,MATCH(B2258,META!$A:$A,0))</f>
        <v>Jund Wildfire</v>
      </c>
      <c r="J2258" t="str">
        <f>INDEX(META!$B:$B,MATCH(D2258,META!$A:$A,0))</f>
        <v>Mono Blue Aggro</v>
      </c>
      <c r="K2258" t="str">
        <f t="shared" si="177"/>
        <v>Jund Wildfire-Mono Blue Aggro</v>
      </c>
    </row>
    <row r="2259" spans="1:11" x14ac:dyDescent="0.3">
      <c r="A2259">
        <v>179</v>
      </c>
      <c r="B2259" t="s">
        <v>3125</v>
      </c>
      <c r="C2259" t="s">
        <v>26</v>
      </c>
      <c r="D2259" t="s">
        <v>2809</v>
      </c>
      <c r="E2259" s="1" t="str">
        <f t="shared" si="175"/>
        <v>dario ermelli-Francesco Menchetti</v>
      </c>
      <c r="F2259" t="str">
        <f t="shared" si="178"/>
        <v>Lost</v>
      </c>
      <c r="G2259" s="1">
        <f t="shared" si="179"/>
        <v>5</v>
      </c>
      <c r="H2259">
        <f t="shared" si="176"/>
        <v>1</v>
      </c>
      <c r="I2259" t="str">
        <f>INDEX(META!$B:$B,MATCH(B2259,META!$A:$A,0))</f>
        <v>Mono Red Synth</v>
      </c>
      <c r="J2259" t="str">
        <f>INDEX(META!$B:$B,MATCH(D2259,META!$A:$A,0))</f>
        <v>High Tide Combo</v>
      </c>
      <c r="K2259" t="str">
        <f t="shared" si="177"/>
        <v>Mono Red Synth-High Tide Combo</v>
      </c>
    </row>
    <row r="2260" spans="1:11" x14ac:dyDescent="0.3">
      <c r="A2260">
        <v>180</v>
      </c>
      <c r="B2260" t="s">
        <v>272</v>
      </c>
      <c r="C2260" t="s">
        <v>27</v>
      </c>
      <c r="D2260" t="s">
        <v>635</v>
      </c>
      <c r="E2260" s="1" t="str">
        <f t="shared" si="175"/>
        <v>Joseph Dessaix-Gregorio Vietina</v>
      </c>
      <c r="F2260" t="str">
        <f t="shared" si="178"/>
        <v>Lost</v>
      </c>
      <c r="G2260" s="1">
        <f t="shared" si="179"/>
        <v>5</v>
      </c>
      <c r="H2260">
        <f t="shared" si="176"/>
        <v>1</v>
      </c>
      <c r="I2260" t="str">
        <f>INDEX(META!$B:$B,MATCH(B2260,META!$A:$A,0))</f>
        <v>Mono Red Madness</v>
      </c>
      <c r="J2260" t="str">
        <f>INDEX(META!$B:$B,MATCH(D2260,META!$A:$A,0))</f>
        <v>Jeskai Ephemerate</v>
      </c>
      <c r="K2260" t="str">
        <f t="shared" si="177"/>
        <v>Mono Red Madness-Jeskai Ephemerate</v>
      </c>
    </row>
    <row r="2261" spans="1:11" x14ac:dyDescent="0.3">
      <c r="A2261">
        <v>181</v>
      </c>
      <c r="B2261" t="s">
        <v>2987</v>
      </c>
      <c r="C2261" t="s">
        <v>28</v>
      </c>
      <c r="D2261" t="s">
        <v>1418</v>
      </c>
      <c r="E2261" s="1" t="str">
        <f t="shared" si="175"/>
        <v>Samo Umek-Takafumi Chiba</v>
      </c>
      <c r="F2261" t="str">
        <f t="shared" si="178"/>
        <v>Won</v>
      </c>
      <c r="G2261" s="1">
        <f t="shared" si="179"/>
        <v>5</v>
      </c>
      <c r="H2261">
        <f t="shared" si="176"/>
        <v>1</v>
      </c>
      <c r="I2261" t="str">
        <f>INDEX(META!$B:$B,MATCH(B2261,META!$A:$A,0))</f>
        <v>Temur Things</v>
      </c>
      <c r="J2261" t="str">
        <f>INDEX(META!$B:$B,MATCH(D2261,META!$A:$A,0))</f>
        <v>Elves</v>
      </c>
      <c r="K2261" t="str">
        <f t="shared" si="177"/>
        <v>Temur Things-Elves</v>
      </c>
    </row>
    <row r="2262" spans="1:11" x14ac:dyDescent="0.3">
      <c r="A2262">
        <v>182</v>
      </c>
      <c r="B2262" t="s">
        <v>2637</v>
      </c>
      <c r="C2262" t="s">
        <v>28</v>
      </c>
      <c r="D2262" t="s">
        <v>331</v>
      </c>
      <c r="E2262" s="1" t="str">
        <f t="shared" si="175"/>
        <v>Simone Guidi-Sebastiano Servadei</v>
      </c>
      <c r="F2262" t="str">
        <f t="shared" si="178"/>
        <v>Won</v>
      </c>
      <c r="G2262" s="1">
        <f t="shared" si="179"/>
        <v>5</v>
      </c>
      <c r="H2262">
        <f t="shared" si="176"/>
        <v>1</v>
      </c>
      <c r="I2262" t="str">
        <f>INDEX(META!$B:$B,MATCH(B2262,META!$A:$A,0))</f>
        <v>Gruul Monsters</v>
      </c>
      <c r="J2262" t="str">
        <f>INDEX(META!$B:$B,MATCH(D2262,META!$A:$A,0))</f>
        <v>Grixis Affinity</v>
      </c>
      <c r="K2262" t="str">
        <f t="shared" si="177"/>
        <v>Gruul Monsters-Grixis Affinity</v>
      </c>
    </row>
    <row r="2263" spans="1:11" x14ac:dyDescent="0.3">
      <c r="A2263">
        <v>183</v>
      </c>
      <c r="B2263" t="s">
        <v>1497</v>
      </c>
      <c r="C2263" t="s">
        <v>26</v>
      </c>
      <c r="D2263" t="s">
        <v>133</v>
      </c>
      <c r="E2263" s="1" t="str">
        <f t="shared" si="175"/>
        <v>Thomas Terschluse-Andrea Cossu</v>
      </c>
      <c r="F2263" t="str">
        <f t="shared" si="178"/>
        <v>Lost</v>
      </c>
      <c r="G2263" s="1">
        <f t="shared" si="179"/>
        <v>5</v>
      </c>
      <c r="H2263">
        <f t="shared" si="176"/>
        <v>1</v>
      </c>
      <c r="I2263" t="str">
        <f>INDEX(META!$B:$B,MATCH(B2263,META!$A:$A,0))</f>
        <v>Elves</v>
      </c>
      <c r="J2263" t="str">
        <f>INDEX(META!$B:$B,MATCH(D2263,META!$A:$A,0))</f>
        <v>High Tide Combo</v>
      </c>
      <c r="K2263" t="str">
        <f t="shared" si="177"/>
        <v>Elves-High Tide Combo</v>
      </c>
    </row>
    <row r="2264" spans="1:11" x14ac:dyDescent="0.3">
      <c r="A2264">
        <v>184</v>
      </c>
      <c r="B2264" t="s">
        <v>259</v>
      </c>
      <c r="C2264" t="s">
        <v>25</v>
      </c>
      <c r="D2264" t="s">
        <v>730</v>
      </c>
      <c r="E2264" s="1" t="str">
        <f t="shared" si="175"/>
        <v>Davide Burgio-Antonio Castellani</v>
      </c>
      <c r="F2264" t="str">
        <f t="shared" si="178"/>
        <v>Won</v>
      </c>
      <c r="G2264" s="1">
        <f t="shared" si="179"/>
        <v>5</v>
      </c>
      <c r="H2264">
        <f t="shared" si="176"/>
        <v>1</v>
      </c>
      <c r="I2264" t="str">
        <f>INDEX(META!$B:$B,MATCH(B2264,META!$A:$A,0))</f>
        <v>Mono Red Madness</v>
      </c>
      <c r="J2264" t="str">
        <f>INDEX(META!$B:$B,MATCH(D2264,META!$A:$A,0))</f>
        <v>Mono Blue Aggro</v>
      </c>
      <c r="K2264" t="str">
        <f t="shared" si="177"/>
        <v>Mono Red Madness-Mono Blue Aggro</v>
      </c>
    </row>
    <row r="2265" spans="1:11" x14ac:dyDescent="0.3">
      <c r="A2265">
        <v>185</v>
      </c>
      <c r="B2265" t="s">
        <v>289</v>
      </c>
      <c r="C2265" t="s">
        <v>28</v>
      </c>
      <c r="D2265" t="s">
        <v>364</v>
      </c>
      <c r="E2265" s="1" t="str">
        <f t="shared" si="175"/>
        <v>Lucia Scaringella-Fulvio Romiti</v>
      </c>
      <c r="F2265" t="str">
        <f t="shared" si="178"/>
        <v>Won</v>
      </c>
      <c r="G2265" s="1">
        <f t="shared" si="179"/>
        <v>5</v>
      </c>
      <c r="H2265">
        <f t="shared" si="176"/>
        <v>1</v>
      </c>
      <c r="I2265" t="str">
        <f>INDEX(META!$B:$B,MATCH(B2265,META!$A:$A,0))</f>
        <v>Mono Red Madness</v>
      </c>
      <c r="J2265" t="str">
        <f>INDEX(META!$B:$B,MATCH(D2265,META!$A:$A,0))</f>
        <v>Mono Red Synth</v>
      </c>
      <c r="K2265" t="str">
        <f t="shared" si="177"/>
        <v>Mono Red Madness-Mono Red Synth</v>
      </c>
    </row>
    <row r="2266" spans="1:11" x14ac:dyDescent="0.3">
      <c r="A2266">
        <v>186</v>
      </c>
      <c r="B2266" t="s">
        <v>356</v>
      </c>
      <c r="C2266" t="s">
        <v>26</v>
      </c>
      <c r="D2266" t="s">
        <v>926</v>
      </c>
      <c r="E2266" s="1" t="str">
        <f t="shared" si="175"/>
        <v>Elia Ricci-Filippo Freschi</v>
      </c>
      <c r="F2266" t="str">
        <f t="shared" si="178"/>
        <v>Lost</v>
      </c>
      <c r="G2266" s="1">
        <f t="shared" si="179"/>
        <v>5</v>
      </c>
      <c r="H2266">
        <f t="shared" si="176"/>
        <v>1</v>
      </c>
      <c r="I2266" t="str">
        <f>INDEX(META!$B:$B,MATCH(B2266,META!$A:$A,0))</f>
        <v>Jeskai Ephemerate</v>
      </c>
      <c r="J2266" t="str">
        <f>INDEX(META!$B:$B,MATCH(D2266,META!$A:$A,0))</f>
        <v>Jund Wildfire</v>
      </c>
      <c r="K2266" t="str">
        <f t="shared" si="177"/>
        <v>Jeskai Ephemerate-Jund Wildfire</v>
      </c>
    </row>
    <row r="2267" spans="1:11" x14ac:dyDescent="0.3">
      <c r="A2267">
        <v>187</v>
      </c>
      <c r="B2267" t="s">
        <v>1247</v>
      </c>
      <c r="C2267" t="s">
        <v>25</v>
      </c>
      <c r="D2267" t="s">
        <v>412</v>
      </c>
      <c r="E2267" s="1" t="str">
        <f t="shared" si="175"/>
        <v>Filippo Pastorelli-Placido Amicone</v>
      </c>
      <c r="F2267" t="str">
        <f t="shared" si="178"/>
        <v>Won</v>
      </c>
      <c r="G2267" s="1">
        <f t="shared" si="179"/>
        <v>5</v>
      </c>
      <c r="H2267">
        <f t="shared" si="176"/>
        <v>1</v>
      </c>
      <c r="I2267" t="str">
        <f>INDEX(META!$B:$B,MATCH(B2267,META!$A:$A,0))</f>
        <v>X Lands Spy</v>
      </c>
      <c r="J2267" t="str">
        <f>INDEX(META!$B:$B,MATCH(D2267,META!$A:$A,0))</f>
        <v>Mono Red Synth</v>
      </c>
      <c r="K2267" t="str">
        <f t="shared" si="177"/>
        <v>X Lands Spy-Mono Red Synth</v>
      </c>
    </row>
    <row r="2268" spans="1:11" x14ac:dyDescent="0.3">
      <c r="A2268">
        <v>188</v>
      </c>
      <c r="B2268" t="s">
        <v>2119</v>
      </c>
      <c r="C2268" t="s">
        <v>28</v>
      </c>
      <c r="D2268" t="s">
        <v>353</v>
      </c>
      <c r="E2268" s="1" t="str">
        <f t="shared" si="175"/>
        <v>Davide Delfrate-Filippo Acquotti</v>
      </c>
      <c r="F2268" t="str">
        <f t="shared" si="178"/>
        <v>Won</v>
      </c>
      <c r="G2268" s="1">
        <f t="shared" si="179"/>
        <v>5</v>
      </c>
      <c r="H2268">
        <f t="shared" si="176"/>
        <v>1</v>
      </c>
      <c r="I2268" t="str">
        <f>INDEX(META!$B:$B,MATCH(B2268,META!$A:$A,0))</f>
        <v>High Tide Combo</v>
      </c>
      <c r="J2268" t="str">
        <f>INDEX(META!$B:$B,MATCH(D2268,META!$A:$A,0))</f>
        <v>Jund Wildfire</v>
      </c>
      <c r="K2268" t="str">
        <f t="shared" si="177"/>
        <v>High Tide Combo-Jund Wildfire</v>
      </c>
    </row>
    <row r="2269" spans="1:11" x14ac:dyDescent="0.3">
      <c r="A2269">
        <v>189</v>
      </c>
      <c r="B2269" t="s">
        <v>369</v>
      </c>
      <c r="C2269" t="s">
        <v>27</v>
      </c>
      <c r="D2269" t="s">
        <v>1612</v>
      </c>
      <c r="E2269" s="1" t="str">
        <f t="shared" si="175"/>
        <v>Mirco Marchesini-Gabriele Longo</v>
      </c>
      <c r="F2269" t="str">
        <f t="shared" si="178"/>
        <v>Lost</v>
      </c>
      <c r="G2269" s="1">
        <f t="shared" si="179"/>
        <v>5</v>
      </c>
      <c r="H2269">
        <f t="shared" si="176"/>
        <v>1</v>
      </c>
      <c r="I2269" t="str">
        <f>INDEX(META!$B:$B,MATCH(B2269,META!$A:$A,0))</f>
        <v>Jund Wildfire</v>
      </c>
      <c r="J2269" t="str">
        <f>INDEX(META!$B:$B,MATCH(D2269,META!$A:$A,0))</f>
        <v>Rakdos Madness</v>
      </c>
      <c r="K2269" t="str">
        <f t="shared" si="177"/>
        <v>Jund Wildfire-Rakdos Madness</v>
      </c>
    </row>
    <row r="2270" spans="1:11" x14ac:dyDescent="0.3">
      <c r="A2270">
        <v>190</v>
      </c>
      <c r="B2270" t="s">
        <v>167</v>
      </c>
      <c r="C2270" t="s">
        <v>28</v>
      </c>
      <c r="D2270" t="s">
        <v>677</v>
      </c>
      <c r="E2270" s="1" t="str">
        <f t="shared" si="175"/>
        <v>Mario Giordano-Antonio Guerriero</v>
      </c>
      <c r="F2270" t="str">
        <f t="shared" si="178"/>
        <v>Won</v>
      </c>
      <c r="G2270" s="1">
        <f t="shared" si="179"/>
        <v>5</v>
      </c>
      <c r="H2270">
        <f t="shared" si="176"/>
        <v>1</v>
      </c>
      <c r="I2270" t="str">
        <f>INDEX(META!$B:$B,MATCH(B2270,META!$A:$A,0))</f>
        <v>Jund Wildfire</v>
      </c>
      <c r="J2270" t="str">
        <f>INDEX(META!$B:$B,MATCH(D2270,META!$A:$A,0))</f>
        <v>Turbo Exhume</v>
      </c>
      <c r="K2270" t="str">
        <f t="shared" si="177"/>
        <v>Jund Wildfire-Turbo Exhume</v>
      </c>
    </row>
    <row r="2271" spans="1:11" x14ac:dyDescent="0.3">
      <c r="A2271">
        <v>191</v>
      </c>
      <c r="B2271" t="s">
        <v>850</v>
      </c>
      <c r="C2271" t="s">
        <v>27</v>
      </c>
      <c r="D2271" t="s">
        <v>232</v>
      </c>
      <c r="E2271" s="1" t="str">
        <f t="shared" si="175"/>
        <v>Jiri Moravec-Enrico Previati</v>
      </c>
      <c r="F2271" t="str">
        <f t="shared" si="178"/>
        <v>Lost</v>
      </c>
      <c r="G2271" s="1">
        <f t="shared" si="179"/>
        <v>5</v>
      </c>
      <c r="H2271">
        <f t="shared" si="176"/>
        <v>1</v>
      </c>
      <c r="I2271" t="str">
        <f>INDEX(META!$B:$B,MATCH(B2271,META!$A:$A,0))</f>
        <v>Mono Red Synth</v>
      </c>
      <c r="J2271" t="str">
        <f>INDEX(META!$B:$B,MATCH(D2271,META!$A:$A,0))</f>
        <v>X Lands Spy</v>
      </c>
      <c r="K2271" t="str">
        <f t="shared" si="177"/>
        <v>Mono Red Synth-X Lands Spy</v>
      </c>
    </row>
    <row r="2272" spans="1:11" x14ac:dyDescent="0.3">
      <c r="A2272">
        <v>192</v>
      </c>
      <c r="B2272" t="s">
        <v>2511</v>
      </c>
      <c r="C2272" t="s">
        <v>28</v>
      </c>
      <c r="D2272" t="s">
        <v>338</v>
      </c>
      <c r="E2272" s="1" t="str">
        <f t="shared" si="175"/>
        <v>Lorenzo Geirola-Matija Pavišić</v>
      </c>
      <c r="F2272" t="str">
        <f t="shared" si="178"/>
        <v>Won</v>
      </c>
      <c r="G2272" s="1">
        <f t="shared" si="179"/>
        <v>5</v>
      </c>
      <c r="H2272">
        <f t="shared" si="176"/>
        <v>1</v>
      </c>
      <c r="I2272" t="str">
        <f>INDEX(META!$B:$B,MATCH(B2272,META!$A:$A,0))</f>
        <v>Mono Blue Terror</v>
      </c>
      <c r="J2272" t="str">
        <f>INDEX(META!$B:$B,MATCH(D2272,META!$A:$A,0))</f>
        <v>Flicker Tron</v>
      </c>
      <c r="K2272" t="str">
        <f t="shared" si="177"/>
        <v>Mono Blue Terror-Flicker Tron</v>
      </c>
    </row>
    <row r="2273" spans="1:11" x14ac:dyDescent="0.3">
      <c r="A2273">
        <v>193</v>
      </c>
      <c r="B2273" t="s">
        <v>438</v>
      </c>
      <c r="C2273" t="s">
        <v>27</v>
      </c>
      <c r="D2273" t="s">
        <v>901</v>
      </c>
      <c r="E2273" s="1" t="str">
        <f t="shared" si="175"/>
        <v>Silvia Piras-Andrea Leoni</v>
      </c>
      <c r="F2273" t="str">
        <f t="shared" si="178"/>
        <v>Lost</v>
      </c>
      <c r="G2273" s="1">
        <f t="shared" si="179"/>
        <v>5</v>
      </c>
      <c r="H2273">
        <f t="shared" si="176"/>
        <v>1</v>
      </c>
      <c r="I2273" t="str">
        <f>INDEX(META!$B:$B,MATCH(B2273,META!$A:$A,0))</f>
        <v>Mono Red Madness</v>
      </c>
      <c r="J2273" t="str">
        <f>INDEX(META!$B:$B,MATCH(D2273,META!$A:$A,0))</f>
        <v>Rakdos Madness</v>
      </c>
      <c r="K2273" t="str">
        <f t="shared" si="177"/>
        <v>Mono Red Madness-Rakdos Madness</v>
      </c>
    </row>
    <row r="2274" spans="1:11" x14ac:dyDescent="0.3">
      <c r="A2274">
        <v>194</v>
      </c>
      <c r="B2274" t="s">
        <v>388</v>
      </c>
      <c r="C2274" t="s">
        <v>25</v>
      </c>
      <c r="D2274" t="s">
        <v>1936</v>
      </c>
      <c r="E2274" s="1" t="str">
        <f t="shared" si="175"/>
        <v>Alessio Di Lorenzo-Andrea Bastardo</v>
      </c>
      <c r="F2274" t="str">
        <f t="shared" si="178"/>
        <v>Won</v>
      </c>
      <c r="G2274" s="1">
        <f t="shared" si="179"/>
        <v>5</v>
      </c>
      <c r="H2274">
        <f t="shared" si="176"/>
        <v>1</v>
      </c>
      <c r="I2274" t="str">
        <f>INDEX(META!$B:$B,MATCH(B2274,META!$A:$A,0))</f>
        <v>Mono Blue Aggro</v>
      </c>
      <c r="J2274" t="str">
        <f>INDEX(META!$B:$B,MATCH(D2274,META!$A:$A,0))</f>
        <v>Mono Red Madness</v>
      </c>
      <c r="K2274" t="str">
        <f t="shared" si="177"/>
        <v>Mono Blue Aggro-Mono Red Madness</v>
      </c>
    </row>
    <row r="2275" spans="1:11" x14ac:dyDescent="0.3">
      <c r="A2275">
        <v>195</v>
      </c>
      <c r="B2275" t="s">
        <v>1262</v>
      </c>
      <c r="C2275" t="s">
        <v>26</v>
      </c>
      <c r="D2275" t="s">
        <v>2062</v>
      </c>
      <c r="E2275" s="1" t="str">
        <f t="shared" si="175"/>
        <v>Daniele Fabiani-Pietrangelo Manco</v>
      </c>
      <c r="F2275" t="str">
        <f t="shared" si="178"/>
        <v>Lost</v>
      </c>
      <c r="G2275" s="1">
        <f t="shared" si="179"/>
        <v>5</v>
      </c>
      <c r="H2275">
        <f t="shared" si="176"/>
        <v>1</v>
      </c>
      <c r="I2275" t="str">
        <f>INDEX(META!$B:$B,MATCH(B2275,META!$A:$A,0))</f>
        <v>Rakdos Madness</v>
      </c>
      <c r="J2275" t="str">
        <f>INDEX(META!$B:$B,MATCH(D2275,META!$A:$A,0))</f>
        <v>Flicker Tron</v>
      </c>
      <c r="K2275" t="str">
        <f t="shared" si="177"/>
        <v>Rakdos Madness-Flicker Tron</v>
      </c>
    </row>
    <row r="2276" spans="1:11" x14ac:dyDescent="0.3">
      <c r="A2276">
        <v>196</v>
      </c>
      <c r="B2276" t="s">
        <v>1253</v>
      </c>
      <c r="C2276" t="s">
        <v>26</v>
      </c>
      <c r="D2276" t="s">
        <v>698</v>
      </c>
      <c r="E2276" s="1" t="str">
        <f t="shared" si="175"/>
        <v>Marco Bonfiglioli-Flavio Cacelli</v>
      </c>
      <c r="F2276" t="str">
        <f t="shared" si="178"/>
        <v>Lost</v>
      </c>
      <c r="G2276" s="1">
        <f t="shared" si="179"/>
        <v>5</v>
      </c>
      <c r="H2276">
        <f t="shared" si="176"/>
        <v>1</v>
      </c>
      <c r="I2276" t="str">
        <f>INDEX(META!$B:$B,MATCH(B2276,META!$A:$A,0))</f>
        <v>Mono Blue Aggro</v>
      </c>
      <c r="J2276" t="str">
        <f>INDEX(META!$B:$B,MATCH(D2276,META!$A:$A,0))</f>
        <v>Elves</v>
      </c>
      <c r="K2276" t="str">
        <f t="shared" si="177"/>
        <v>Mono Blue Aggro-Elves</v>
      </c>
    </row>
    <row r="2277" spans="1:11" x14ac:dyDescent="0.3">
      <c r="A2277">
        <v>197</v>
      </c>
      <c r="B2277" t="s">
        <v>155</v>
      </c>
      <c r="C2277" t="s">
        <v>27</v>
      </c>
      <c r="D2277" t="s">
        <v>2556</v>
      </c>
      <c r="E2277" s="1" t="str">
        <f t="shared" si="175"/>
        <v>Giacomo Donati-Andrea Iurato</v>
      </c>
      <c r="F2277" t="str">
        <f t="shared" si="178"/>
        <v>Lost</v>
      </c>
      <c r="G2277" s="1">
        <f t="shared" si="179"/>
        <v>5</v>
      </c>
      <c r="H2277">
        <f t="shared" si="176"/>
        <v>1</v>
      </c>
      <c r="I2277" t="str">
        <f>INDEX(META!$B:$B,MATCH(B2277,META!$A:$A,0))</f>
        <v>X Lands Spy</v>
      </c>
      <c r="J2277" t="str">
        <f>INDEX(META!$B:$B,MATCH(D2277,META!$A:$A,0))</f>
        <v>Mono Blue Aggro</v>
      </c>
      <c r="K2277" t="str">
        <f t="shared" si="177"/>
        <v>X Lands Spy-Mono Blue Aggro</v>
      </c>
    </row>
    <row r="2278" spans="1:11" x14ac:dyDescent="0.3">
      <c r="A2278">
        <v>198</v>
      </c>
      <c r="B2278" t="s">
        <v>127</v>
      </c>
      <c r="C2278" t="s">
        <v>26</v>
      </c>
      <c r="D2278" t="s">
        <v>2646</v>
      </c>
      <c r="E2278" s="1" t="str">
        <f t="shared" si="175"/>
        <v>Andrea Oddone-Néstor Salvago Pérez</v>
      </c>
      <c r="F2278" t="str">
        <f t="shared" si="178"/>
        <v>Lost</v>
      </c>
      <c r="G2278" s="1">
        <f t="shared" si="179"/>
        <v>5</v>
      </c>
      <c r="H2278">
        <f t="shared" si="176"/>
        <v>1</v>
      </c>
      <c r="I2278" t="str">
        <f>INDEX(META!$B:$B,MATCH(B2278,META!$A:$A,0))</f>
        <v>Mono Blue Aggro</v>
      </c>
      <c r="J2278" t="str">
        <f>INDEX(META!$B:$B,MATCH(D2278,META!$A:$A,0))</f>
        <v>Jund Wildfire</v>
      </c>
      <c r="K2278" t="str">
        <f t="shared" si="177"/>
        <v>Mono Blue Aggro-Jund Wildfire</v>
      </c>
    </row>
    <row r="2279" spans="1:11" x14ac:dyDescent="0.3">
      <c r="A2279">
        <v>199</v>
      </c>
      <c r="B2279" t="s">
        <v>391</v>
      </c>
      <c r="C2279" t="s">
        <v>25</v>
      </c>
      <c r="D2279" t="s">
        <v>2961</v>
      </c>
      <c r="E2279" s="1" t="str">
        <f t="shared" si="175"/>
        <v>marco lacedra-Fabio Catalano</v>
      </c>
      <c r="F2279" t="str">
        <f t="shared" si="178"/>
        <v>Won</v>
      </c>
      <c r="G2279" s="1">
        <f t="shared" si="179"/>
        <v>5</v>
      </c>
      <c r="H2279">
        <f t="shared" si="176"/>
        <v>1</v>
      </c>
      <c r="I2279" t="str">
        <f>INDEX(META!$B:$B,MATCH(B2279,META!$A:$A,0))</f>
        <v>Rakdos Madness</v>
      </c>
      <c r="J2279" t="str">
        <f>INDEX(META!$B:$B,MATCH(D2279,META!$A:$A,0))</f>
        <v>Rakdos Madness</v>
      </c>
      <c r="K2279" t="str">
        <f t="shared" si="177"/>
        <v>Rakdos Madness-Rakdos Madness</v>
      </c>
    </row>
    <row r="2280" spans="1:11" x14ac:dyDescent="0.3">
      <c r="A2280">
        <v>200</v>
      </c>
      <c r="B2280" t="s">
        <v>3122</v>
      </c>
      <c r="C2280" t="s">
        <v>27</v>
      </c>
      <c r="D2280" t="s">
        <v>135</v>
      </c>
      <c r="E2280" s="1" t="str">
        <f t="shared" si="175"/>
        <v>Filippo Bordini-Renato Pipitò</v>
      </c>
      <c r="F2280" t="str">
        <f t="shared" si="178"/>
        <v>Lost</v>
      </c>
      <c r="G2280" s="1">
        <f t="shared" si="179"/>
        <v>5</v>
      </c>
      <c r="H2280">
        <f t="shared" si="176"/>
        <v>1</v>
      </c>
      <c r="I2280" t="str">
        <f>INDEX(META!$B:$B,MATCH(B2280,META!$A:$A,0))</f>
        <v>Mono Red Synth</v>
      </c>
      <c r="J2280" t="str">
        <f>INDEX(META!$B:$B,MATCH(D2280,META!$A:$A,0))</f>
        <v>Mono Black Sacrifice</v>
      </c>
      <c r="K2280" t="str">
        <f t="shared" si="177"/>
        <v>Mono Red Synth-Mono Black Sacrifice</v>
      </c>
    </row>
    <row r="2281" spans="1:11" x14ac:dyDescent="0.3">
      <c r="A2281">
        <v>201</v>
      </c>
      <c r="B2281" t="s">
        <v>156</v>
      </c>
      <c r="C2281" t="s">
        <v>25</v>
      </c>
      <c r="D2281" t="s">
        <v>363</v>
      </c>
      <c r="E2281" s="1" t="str">
        <f t="shared" si="175"/>
        <v>Sara Paletta-Matteo Mazzetti</v>
      </c>
      <c r="F2281" t="str">
        <f t="shared" si="178"/>
        <v>Won</v>
      </c>
      <c r="G2281" s="1">
        <f t="shared" si="179"/>
        <v>5</v>
      </c>
      <c r="H2281">
        <f t="shared" si="176"/>
        <v>1</v>
      </c>
      <c r="I2281" t="str">
        <f>INDEX(META!$B:$B,MATCH(B2281,META!$A:$A,0))</f>
        <v>Bogles</v>
      </c>
      <c r="J2281" t="str">
        <f>INDEX(META!$B:$B,MATCH(D2281,META!$A:$A,0))</f>
        <v>Mono Red Madness</v>
      </c>
      <c r="K2281" t="str">
        <f t="shared" si="177"/>
        <v>Bogles-Mono Red Madness</v>
      </c>
    </row>
    <row r="2282" spans="1:11" x14ac:dyDescent="0.3">
      <c r="A2282">
        <v>202</v>
      </c>
      <c r="B2282" t="s">
        <v>102</v>
      </c>
      <c r="C2282" t="s">
        <v>26</v>
      </c>
      <c r="D2282" t="s">
        <v>2416</v>
      </c>
      <c r="E2282" s="1" t="str">
        <f t="shared" si="175"/>
        <v>Lorenzo Montana-Paolo Carnevali</v>
      </c>
      <c r="F2282" t="str">
        <f t="shared" si="178"/>
        <v>Lost</v>
      </c>
      <c r="G2282" s="1">
        <f t="shared" si="179"/>
        <v>5</v>
      </c>
      <c r="H2282">
        <f t="shared" si="176"/>
        <v>1</v>
      </c>
      <c r="I2282" t="str">
        <f>INDEX(META!$B:$B,MATCH(B2282,META!$A:$A,0))</f>
        <v>Mono Red Madness</v>
      </c>
      <c r="J2282" t="str">
        <f>INDEX(META!$B:$B,MATCH(D2282,META!$A:$A,0))</f>
        <v>High Tide Combo</v>
      </c>
      <c r="K2282" t="str">
        <f t="shared" si="177"/>
        <v>Mono Red Madness-High Tide Combo</v>
      </c>
    </row>
    <row r="2283" spans="1:11" x14ac:dyDescent="0.3">
      <c r="A2283">
        <v>203</v>
      </c>
      <c r="B2283" t="s">
        <v>240</v>
      </c>
      <c r="C2283" t="s">
        <v>27</v>
      </c>
      <c r="D2283" t="s">
        <v>2899</v>
      </c>
      <c r="E2283" s="1" t="str">
        <f t="shared" si="175"/>
        <v>Cosmin Bejinari-Agatino Giordano</v>
      </c>
      <c r="F2283" t="str">
        <f t="shared" si="178"/>
        <v>Lost</v>
      </c>
      <c r="G2283" s="1">
        <f t="shared" si="179"/>
        <v>5</v>
      </c>
      <c r="H2283">
        <f t="shared" si="176"/>
        <v>1</v>
      </c>
      <c r="I2283" t="str">
        <f>INDEX(META!$B:$B,MATCH(B2283,META!$A:$A,0))</f>
        <v>Mono Blue Aggro</v>
      </c>
      <c r="J2283" t="str">
        <f>INDEX(META!$B:$B,MATCH(D2283,META!$A:$A,0))</f>
        <v>Rakdos Madness</v>
      </c>
      <c r="K2283" t="str">
        <f t="shared" si="177"/>
        <v>Mono Blue Aggro-Rakdos Madness</v>
      </c>
    </row>
    <row r="2284" spans="1:11" x14ac:dyDescent="0.3">
      <c r="A2284">
        <v>204</v>
      </c>
      <c r="B2284" t="s">
        <v>1597</v>
      </c>
      <c r="C2284" t="s">
        <v>27</v>
      </c>
      <c r="D2284" t="s">
        <v>983</v>
      </c>
      <c r="E2284" s="1" t="str">
        <f t="shared" si="175"/>
        <v>Marianna Liccardo-Siméon Aspe</v>
      </c>
      <c r="F2284" t="str">
        <f t="shared" si="178"/>
        <v>Lost</v>
      </c>
      <c r="G2284" s="1">
        <f t="shared" si="179"/>
        <v>5</v>
      </c>
      <c r="H2284">
        <f t="shared" si="176"/>
        <v>1</v>
      </c>
      <c r="I2284" t="str">
        <f>INDEX(META!$B:$B,MATCH(B2284,META!$A:$A,0))</f>
        <v>Elves</v>
      </c>
      <c r="J2284" t="str">
        <f>INDEX(META!$B:$B,MATCH(D2284,META!$A:$A,0))</f>
        <v>Mono Blue Aggro</v>
      </c>
      <c r="K2284" t="str">
        <f t="shared" si="177"/>
        <v>Elves-Mono Blue Aggro</v>
      </c>
    </row>
    <row r="2285" spans="1:11" x14ac:dyDescent="0.3">
      <c r="A2285">
        <v>205</v>
      </c>
      <c r="B2285" t="s">
        <v>2456</v>
      </c>
      <c r="C2285" t="s">
        <v>25</v>
      </c>
      <c r="D2285" t="s">
        <v>723</v>
      </c>
      <c r="E2285" s="1" t="str">
        <f t="shared" si="175"/>
        <v>Lorenzo Carusillo-Andrea Giuseppe Razza</v>
      </c>
      <c r="F2285" t="str">
        <f t="shared" si="178"/>
        <v>Won</v>
      </c>
      <c r="G2285" s="1">
        <f t="shared" si="179"/>
        <v>5</v>
      </c>
      <c r="H2285">
        <f t="shared" si="176"/>
        <v>1</v>
      </c>
      <c r="I2285" t="str">
        <f>INDEX(META!$B:$B,MATCH(B2285,META!$A:$A,0))</f>
        <v>Mono Blue Terror</v>
      </c>
      <c r="J2285" t="str">
        <f>INDEX(META!$B:$B,MATCH(D2285,META!$A:$A,0))</f>
        <v>Mono Red Madness</v>
      </c>
      <c r="K2285" t="str">
        <f t="shared" si="177"/>
        <v>Mono Blue Terror-Mono Red Madness</v>
      </c>
    </row>
    <row r="2286" spans="1:11" x14ac:dyDescent="0.3">
      <c r="A2286">
        <v>206</v>
      </c>
      <c r="B2286" t="s">
        <v>1793</v>
      </c>
      <c r="C2286" t="s">
        <v>25</v>
      </c>
      <c r="D2286" t="s">
        <v>2227</v>
      </c>
      <c r="E2286" s="1" t="str">
        <f t="shared" si="175"/>
        <v>Nicola Mingione-Silvia Anzari</v>
      </c>
      <c r="F2286" t="str">
        <f t="shared" si="178"/>
        <v>Won</v>
      </c>
      <c r="G2286" s="1">
        <f t="shared" si="179"/>
        <v>5</v>
      </c>
      <c r="H2286">
        <f t="shared" si="176"/>
        <v>1</v>
      </c>
      <c r="I2286" t="str">
        <f>INDEX(META!$B:$B,MATCH(B2286,META!$A:$A,0))</f>
        <v>Jund Wildfire</v>
      </c>
      <c r="J2286" t="str">
        <f>INDEX(META!$B:$B,MATCH(D2286,META!$A:$A,0))</f>
        <v>Mono Red Synth</v>
      </c>
      <c r="K2286" t="str">
        <f t="shared" si="177"/>
        <v>Jund Wildfire-Mono Red Synth</v>
      </c>
    </row>
    <row r="2287" spans="1:11" x14ac:dyDescent="0.3">
      <c r="A2287">
        <v>207</v>
      </c>
      <c r="B2287" t="s">
        <v>294</v>
      </c>
      <c r="C2287" t="s">
        <v>25</v>
      </c>
      <c r="D2287" t="s">
        <v>2481</v>
      </c>
      <c r="E2287" s="1" t="str">
        <f t="shared" si="175"/>
        <v>Andrea Uccello-Gauthier Thomas</v>
      </c>
      <c r="F2287" t="str">
        <f t="shared" si="178"/>
        <v>Won</v>
      </c>
      <c r="G2287" s="1">
        <f t="shared" si="179"/>
        <v>5</v>
      </c>
      <c r="H2287">
        <f t="shared" si="176"/>
        <v>1</v>
      </c>
      <c r="I2287" t="str">
        <f>INDEX(META!$B:$B,MATCH(B2287,META!$A:$A,0))</f>
        <v>Dredge</v>
      </c>
      <c r="J2287" t="str">
        <f>INDEX(META!$B:$B,MATCH(D2287,META!$A:$A,0))</f>
        <v>Mono Red Madness</v>
      </c>
      <c r="K2287" t="str">
        <f t="shared" si="177"/>
        <v>Dredge-Mono Red Madness</v>
      </c>
    </row>
    <row r="2288" spans="1:11" x14ac:dyDescent="0.3">
      <c r="A2288">
        <v>208</v>
      </c>
      <c r="B2288" t="s">
        <v>345</v>
      </c>
      <c r="C2288" t="s">
        <v>28</v>
      </c>
      <c r="D2288" t="s">
        <v>306</v>
      </c>
      <c r="E2288" s="1" t="str">
        <f t="shared" si="175"/>
        <v>_Glauco_ Flori-Francesco Pina</v>
      </c>
      <c r="F2288" t="str">
        <f t="shared" si="178"/>
        <v>Won</v>
      </c>
      <c r="G2288" s="1">
        <f t="shared" si="179"/>
        <v>5</v>
      </c>
      <c r="H2288">
        <f t="shared" si="176"/>
        <v>1</v>
      </c>
      <c r="I2288" t="str">
        <f>INDEX(META!$B:$B,MATCH(B2288,META!$A:$A,0))</f>
        <v>Mono Red Madness</v>
      </c>
      <c r="J2288" t="str">
        <f>INDEX(META!$B:$B,MATCH(D2288,META!$A:$A,0))</f>
        <v>High Tide Combo</v>
      </c>
      <c r="K2288" t="str">
        <f t="shared" si="177"/>
        <v>Mono Red Madness-High Tide Combo</v>
      </c>
    </row>
    <row r="2289" spans="1:11" x14ac:dyDescent="0.3">
      <c r="A2289">
        <v>209</v>
      </c>
      <c r="B2289" t="s">
        <v>2000</v>
      </c>
      <c r="C2289" t="s">
        <v>26</v>
      </c>
      <c r="D2289" t="s">
        <v>392</v>
      </c>
      <c r="E2289" s="1" t="str">
        <f t="shared" si="175"/>
        <v>Johny Bravo-Simone Ledda</v>
      </c>
      <c r="F2289" t="str">
        <f t="shared" si="178"/>
        <v>Lost</v>
      </c>
      <c r="G2289" s="1">
        <f t="shared" si="179"/>
        <v>5</v>
      </c>
      <c r="H2289">
        <f t="shared" si="176"/>
        <v>1</v>
      </c>
      <c r="I2289" t="str">
        <f>INDEX(META!$B:$B,MATCH(B2289,META!$A:$A,0))</f>
        <v>Mono White Heroic</v>
      </c>
      <c r="J2289" t="str">
        <f>INDEX(META!$B:$B,MATCH(D2289,META!$A:$A,0))</f>
        <v>Rakdos Madness</v>
      </c>
      <c r="K2289" t="str">
        <f t="shared" si="177"/>
        <v>Mono White Heroic-Rakdos Madness</v>
      </c>
    </row>
    <row r="2290" spans="1:11" x14ac:dyDescent="0.3">
      <c r="A2290">
        <v>210</v>
      </c>
      <c r="B2290" t="s">
        <v>264</v>
      </c>
      <c r="C2290" t="s">
        <v>25</v>
      </c>
      <c r="D2290" t="s">
        <v>260</v>
      </c>
      <c r="E2290" s="1" t="str">
        <f t="shared" si="175"/>
        <v>marco rista-Pietro Stilli</v>
      </c>
      <c r="F2290" t="str">
        <f t="shared" si="178"/>
        <v>Won</v>
      </c>
      <c r="G2290" s="1">
        <f t="shared" si="179"/>
        <v>5</v>
      </c>
      <c r="H2290">
        <f t="shared" si="176"/>
        <v>1</v>
      </c>
      <c r="I2290" t="str">
        <f>INDEX(META!$B:$B,MATCH(B2290,META!$A:$A,0))</f>
        <v>Rakdos Madness</v>
      </c>
      <c r="J2290" t="str">
        <f>INDEX(META!$B:$B,MATCH(D2290,META!$A:$A,0))</f>
        <v>Dimir Terror</v>
      </c>
      <c r="K2290" t="str">
        <f t="shared" si="177"/>
        <v>Rakdos Madness-Dimir Terror</v>
      </c>
    </row>
    <row r="2291" spans="1:11" x14ac:dyDescent="0.3">
      <c r="A2291">
        <v>211</v>
      </c>
      <c r="B2291" t="s">
        <v>2087</v>
      </c>
      <c r="C2291" t="s">
        <v>26</v>
      </c>
      <c r="D2291" t="s">
        <v>337</v>
      </c>
      <c r="E2291" s="1" t="str">
        <f t="shared" si="175"/>
        <v>andrea ceravolo-Andrea Simonetta</v>
      </c>
      <c r="F2291" t="str">
        <f t="shared" si="178"/>
        <v>Lost</v>
      </c>
      <c r="G2291" s="1">
        <f t="shared" si="179"/>
        <v>5</v>
      </c>
      <c r="H2291">
        <f t="shared" si="176"/>
        <v>1</v>
      </c>
      <c r="I2291" t="str">
        <f>INDEX(META!$B:$B,MATCH(B2291,META!$A:$A,0))</f>
        <v>Jund Wildfire</v>
      </c>
      <c r="J2291" t="str">
        <f>INDEX(META!$B:$B,MATCH(D2291,META!$A:$A,0))</f>
        <v>High Tide Combo</v>
      </c>
      <c r="K2291" t="str">
        <f t="shared" si="177"/>
        <v>Jund Wildfire-High Tide Combo</v>
      </c>
    </row>
    <row r="2292" spans="1:11" x14ac:dyDescent="0.3">
      <c r="A2292">
        <v>212</v>
      </c>
      <c r="B2292" t="s">
        <v>2049</v>
      </c>
      <c r="C2292" t="s">
        <v>27</v>
      </c>
      <c r="D2292" t="s">
        <v>2419</v>
      </c>
      <c r="E2292" s="1" t="str">
        <f t="shared" si="175"/>
        <v>Salvatore Chiavazzo-Maxim Moncalvo</v>
      </c>
      <c r="F2292" t="str">
        <f t="shared" si="178"/>
        <v>Lost</v>
      </c>
      <c r="G2292" s="1">
        <f t="shared" si="179"/>
        <v>5</v>
      </c>
      <c r="H2292">
        <f t="shared" si="176"/>
        <v>1</v>
      </c>
      <c r="I2292" t="str">
        <f>INDEX(META!$B:$B,MATCH(B2292,META!$A:$A,0))</f>
        <v>High Tide Combo</v>
      </c>
      <c r="J2292" t="str">
        <f>INDEX(META!$B:$B,MATCH(D2292,META!$A:$A,0))</f>
        <v>Mono Blue Aggro</v>
      </c>
      <c r="K2292" t="str">
        <f t="shared" si="177"/>
        <v>High Tide Combo-Mono Blue Aggro</v>
      </c>
    </row>
    <row r="2293" spans="1:11" x14ac:dyDescent="0.3">
      <c r="A2293">
        <v>213</v>
      </c>
      <c r="B2293" t="s">
        <v>2234</v>
      </c>
      <c r="C2293" t="s">
        <v>27</v>
      </c>
      <c r="D2293" t="s">
        <v>2115</v>
      </c>
      <c r="E2293" s="1" t="str">
        <f t="shared" si="175"/>
        <v>marco lijoi-Michele Camporesi</v>
      </c>
      <c r="F2293" t="str">
        <f t="shared" si="178"/>
        <v>Lost</v>
      </c>
      <c r="G2293" s="1">
        <f t="shared" si="179"/>
        <v>5</v>
      </c>
      <c r="H2293">
        <f t="shared" si="176"/>
        <v>1</v>
      </c>
      <c r="I2293" t="str">
        <f>INDEX(META!$B:$B,MATCH(B2293,META!$A:$A,0))</f>
        <v>Walls</v>
      </c>
      <c r="J2293" t="str">
        <f>INDEX(META!$B:$B,MATCH(D2293,META!$A:$A,0))</f>
        <v>Jund Wildfire</v>
      </c>
      <c r="K2293" t="str">
        <f t="shared" si="177"/>
        <v>Walls-Jund Wildfire</v>
      </c>
    </row>
    <row r="2294" spans="1:11" x14ac:dyDescent="0.3">
      <c r="A2294">
        <v>214</v>
      </c>
      <c r="B2294" t="s">
        <v>89</v>
      </c>
      <c r="C2294" t="s">
        <v>28</v>
      </c>
      <c r="D2294" t="s">
        <v>3171</v>
      </c>
      <c r="E2294" s="1" t="str">
        <f t="shared" si="175"/>
        <v>Andrea Belotti-Matteo Costamagna</v>
      </c>
      <c r="F2294" t="str">
        <f t="shared" si="178"/>
        <v>Won</v>
      </c>
      <c r="G2294" s="1">
        <f t="shared" si="179"/>
        <v>5</v>
      </c>
      <c r="H2294">
        <f t="shared" si="176"/>
        <v>1</v>
      </c>
      <c r="I2294" t="str">
        <f>INDEX(META!$B:$B,MATCH(B2294,META!$A:$A,0))</f>
        <v>Mono Red Synth</v>
      </c>
      <c r="J2294" t="str">
        <f>INDEX(META!$B:$B,MATCH(D2294,META!$A:$A,0))</f>
        <v>Caw Gate</v>
      </c>
      <c r="K2294" t="str">
        <f t="shared" si="177"/>
        <v>Mono Red Synth-Caw Gate</v>
      </c>
    </row>
    <row r="2295" spans="1:11" x14ac:dyDescent="0.3">
      <c r="A2295">
        <v>215</v>
      </c>
      <c r="B2295" t="s">
        <v>383</v>
      </c>
      <c r="C2295" t="s">
        <v>25</v>
      </c>
      <c r="D2295" t="s">
        <v>2453</v>
      </c>
      <c r="E2295" s="1" t="str">
        <f t="shared" si="175"/>
        <v>Alessandro Belloni-Marco Lo Piano</v>
      </c>
      <c r="F2295" t="str">
        <f t="shared" si="178"/>
        <v>Won</v>
      </c>
      <c r="G2295" s="1">
        <f t="shared" si="179"/>
        <v>5</v>
      </c>
      <c r="H2295">
        <f t="shared" si="176"/>
        <v>1</v>
      </c>
      <c r="I2295" t="str">
        <f>INDEX(META!$B:$B,MATCH(B2295,META!$A:$A,0))</f>
        <v>Jeskai Ephemerate</v>
      </c>
      <c r="J2295" t="str">
        <f>INDEX(META!$B:$B,MATCH(D2295,META!$A:$A,0))</f>
        <v>Mono Red Synth</v>
      </c>
      <c r="K2295" t="str">
        <f t="shared" si="177"/>
        <v>Jeskai Ephemerate-Mono Red Synth</v>
      </c>
    </row>
    <row r="2296" spans="1:11" x14ac:dyDescent="0.3">
      <c r="A2296">
        <v>216</v>
      </c>
      <c r="B2296" t="s">
        <v>3068</v>
      </c>
      <c r="C2296" t="s">
        <v>28</v>
      </c>
      <c r="D2296" t="s">
        <v>2721</v>
      </c>
      <c r="E2296" s="1" t="str">
        <f t="shared" si="175"/>
        <v>Gianmarco Zampetti-Emiliano Marcellini</v>
      </c>
      <c r="F2296" t="str">
        <f t="shared" si="178"/>
        <v>Won</v>
      </c>
      <c r="G2296" s="1">
        <f t="shared" si="179"/>
        <v>5</v>
      </c>
      <c r="H2296">
        <f t="shared" si="176"/>
        <v>1</v>
      </c>
      <c r="I2296" t="str">
        <f>INDEX(META!$B:$B,MATCH(B2296,META!$A:$A,0))</f>
        <v>Mono Blue Aggro</v>
      </c>
      <c r="J2296" t="str">
        <f>INDEX(META!$B:$B,MATCH(D2296,META!$A:$A,0))</f>
        <v>High Tide Combo</v>
      </c>
      <c r="K2296" t="str">
        <f t="shared" si="177"/>
        <v>Mono Blue Aggro-High Tide Combo</v>
      </c>
    </row>
    <row r="2297" spans="1:11" x14ac:dyDescent="0.3">
      <c r="A2297">
        <v>217</v>
      </c>
      <c r="B2297" t="s">
        <v>340</v>
      </c>
      <c r="C2297" t="s">
        <v>28</v>
      </c>
      <c r="D2297" t="s">
        <v>2366</v>
      </c>
      <c r="E2297" s="1" t="str">
        <f t="shared" si="175"/>
        <v>Nicolo Bechelli-Marco Casonato</v>
      </c>
      <c r="F2297" t="str">
        <f t="shared" si="178"/>
        <v>Won</v>
      </c>
      <c r="G2297" s="1">
        <f t="shared" si="179"/>
        <v>5</v>
      </c>
      <c r="H2297">
        <f t="shared" si="176"/>
        <v>1</v>
      </c>
      <c r="I2297" t="str">
        <f>INDEX(META!$B:$B,MATCH(B2297,META!$A:$A,0))</f>
        <v>Walls</v>
      </c>
      <c r="J2297" t="str">
        <f>INDEX(META!$B:$B,MATCH(D2297,META!$A:$A,0))</f>
        <v>Rakdos Madness</v>
      </c>
      <c r="K2297" t="str">
        <f t="shared" si="177"/>
        <v>Walls-Rakdos Madness</v>
      </c>
    </row>
    <row r="2298" spans="1:11" x14ac:dyDescent="0.3">
      <c r="A2298">
        <v>218</v>
      </c>
      <c r="B2298" t="s">
        <v>769</v>
      </c>
      <c r="C2298" t="s">
        <v>25</v>
      </c>
      <c r="D2298" t="s">
        <v>2709</v>
      </c>
      <c r="E2298" s="1" t="str">
        <f t="shared" si="175"/>
        <v>Riccardo Ceridono-Giuseppe Caiazzo</v>
      </c>
      <c r="F2298" t="str">
        <f t="shared" si="178"/>
        <v>Won</v>
      </c>
      <c r="G2298" s="1">
        <f t="shared" si="179"/>
        <v>5</v>
      </c>
      <c r="H2298">
        <f t="shared" si="176"/>
        <v>1</v>
      </c>
      <c r="I2298" t="str">
        <f>INDEX(META!$B:$B,MATCH(B2298,META!$A:$A,0))</f>
        <v>Mono Red Synth</v>
      </c>
      <c r="J2298" t="str">
        <f>INDEX(META!$B:$B,MATCH(D2298,META!$A:$A,0))</f>
        <v>Jund Wildfire</v>
      </c>
      <c r="K2298" t="str">
        <f t="shared" si="177"/>
        <v>Mono Red Synth-Jund Wildfire</v>
      </c>
    </row>
    <row r="2299" spans="1:11" x14ac:dyDescent="0.3">
      <c r="A2299">
        <v>219</v>
      </c>
      <c r="B2299" t="s">
        <v>1568</v>
      </c>
      <c r="C2299" t="s">
        <v>27</v>
      </c>
      <c r="D2299" t="s">
        <v>1699</v>
      </c>
      <c r="E2299" s="1" t="str">
        <f t="shared" si="175"/>
        <v>Roberto Arfavelli-Luca Fiorini</v>
      </c>
      <c r="F2299" t="str">
        <f t="shared" si="178"/>
        <v>Lost</v>
      </c>
      <c r="G2299" s="1">
        <f t="shared" si="179"/>
        <v>5</v>
      </c>
      <c r="H2299">
        <f t="shared" si="176"/>
        <v>1</v>
      </c>
      <c r="I2299" t="str">
        <f>INDEX(META!$B:$B,MATCH(B2299,META!$A:$A,0))</f>
        <v>Mono Red Synth</v>
      </c>
      <c r="J2299" t="str">
        <f>INDEX(META!$B:$B,MATCH(D2299,META!$A:$A,0))</f>
        <v>Mono Red Synth</v>
      </c>
      <c r="K2299" t="str">
        <f t="shared" si="177"/>
        <v>Mono Red Synth-Mono Red Synth</v>
      </c>
    </row>
    <row r="2300" spans="1:11" x14ac:dyDescent="0.3">
      <c r="A2300">
        <v>220</v>
      </c>
      <c r="B2300" t="s">
        <v>2569</v>
      </c>
      <c r="C2300" t="s">
        <v>26</v>
      </c>
      <c r="D2300" t="s">
        <v>2670</v>
      </c>
      <c r="E2300" s="1" t="str">
        <f t="shared" si="175"/>
        <v>Corrado Mulé-Giovanni Maria Borghi</v>
      </c>
      <c r="F2300" t="str">
        <f t="shared" si="178"/>
        <v>Lost</v>
      </c>
      <c r="G2300" s="1">
        <f t="shared" si="179"/>
        <v>5</v>
      </c>
      <c r="H2300">
        <f t="shared" si="176"/>
        <v>1</v>
      </c>
      <c r="I2300" t="str">
        <f>INDEX(META!$B:$B,MATCH(B2300,META!$A:$A,0))</f>
        <v>High Tide Combo</v>
      </c>
      <c r="J2300" t="str">
        <f>INDEX(META!$B:$B,MATCH(D2300,META!$A:$A,0))</f>
        <v>Azorius Familiars</v>
      </c>
      <c r="K2300" t="str">
        <f t="shared" si="177"/>
        <v>High Tide Combo-Azorius Familiars</v>
      </c>
    </row>
    <row r="2301" spans="1:11" x14ac:dyDescent="0.3">
      <c r="A2301">
        <v>221</v>
      </c>
      <c r="B2301" t="s">
        <v>2921</v>
      </c>
      <c r="C2301" t="s">
        <v>25</v>
      </c>
      <c r="D2301" t="s">
        <v>2586</v>
      </c>
      <c r="E2301" s="1" t="str">
        <f t="shared" si="175"/>
        <v>Gabriele Tribulato-Lorenzo Tosi</v>
      </c>
      <c r="F2301" t="str">
        <f t="shared" si="178"/>
        <v>Won</v>
      </c>
      <c r="G2301" s="1">
        <f t="shared" si="179"/>
        <v>5</v>
      </c>
      <c r="H2301">
        <f t="shared" si="176"/>
        <v>1</v>
      </c>
      <c r="I2301" t="str">
        <f>INDEX(META!$B:$B,MATCH(B2301,META!$A:$A,0))</f>
        <v>Elves</v>
      </c>
      <c r="J2301" t="str">
        <f>INDEX(META!$B:$B,MATCH(D2301,META!$A:$A,0))</f>
        <v>Mono Blue Aggro</v>
      </c>
      <c r="K2301" t="str">
        <f t="shared" si="177"/>
        <v>Elves-Mono Blue Aggro</v>
      </c>
    </row>
    <row r="2302" spans="1:11" x14ac:dyDescent="0.3">
      <c r="A2302">
        <v>222</v>
      </c>
      <c r="B2302" t="s">
        <v>2875</v>
      </c>
      <c r="C2302" t="s">
        <v>26</v>
      </c>
      <c r="D2302" t="s">
        <v>3149</v>
      </c>
      <c r="E2302" s="1" t="str">
        <f t="shared" si="175"/>
        <v>Lorenzo Ambrosini-Joan Rubies</v>
      </c>
      <c r="F2302" t="str">
        <f t="shared" si="178"/>
        <v>Lost</v>
      </c>
      <c r="G2302" s="1">
        <f t="shared" si="179"/>
        <v>5</v>
      </c>
      <c r="H2302">
        <f t="shared" si="176"/>
        <v>1</v>
      </c>
      <c r="I2302" t="str">
        <f>INDEX(META!$B:$B,MATCH(B2302,META!$A:$A,0))</f>
        <v>Jund Wildfire</v>
      </c>
      <c r="J2302" t="str">
        <f>INDEX(META!$B:$B,MATCH(D2302,META!$A:$A,0))</f>
        <v>Dimir Snacker</v>
      </c>
      <c r="K2302" t="str">
        <f t="shared" si="177"/>
        <v>Jund Wildfire-Dimir Snacker</v>
      </c>
    </row>
    <row r="2303" spans="1:11" x14ac:dyDescent="0.3">
      <c r="A2303">
        <v>223</v>
      </c>
      <c r="B2303" t="s">
        <v>3266</v>
      </c>
      <c r="C2303" t="s">
        <v>25</v>
      </c>
      <c r="D2303" t="s">
        <v>276</v>
      </c>
      <c r="E2303" s="1" t="str">
        <f t="shared" si="175"/>
        <v>tommaso casini-Andrea Fava</v>
      </c>
      <c r="F2303" t="str">
        <f t="shared" si="178"/>
        <v>Won</v>
      </c>
      <c r="G2303" s="1">
        <f t="shared" si="179"/>
        <v>5</v>
      </c>
      <c r="H2303">
        <f t="shared" si="176"/>
        <v>1</v>
      </c>
      <c r="I2303" t="str">
        <f>INDEX(META!$B:$B,MATCH(B2303,META!$A:$A,0))</f>
        <v>Jund Wildfire</v>
      </c>
      <c r="J2303" t="str">
        <f>INDEX(META!$B:$B,MATCH(D2303,META!$A:$A,0))</f>
        <v>Mono Blue Terror</v>
      </c>
      <c r="K2303" t="str">
        <f t="shared" si="177"/>
        <v>Jund Wildfire-Mono Blue Terror</v>
      </c>
    </row>
    <row r="2304" spans="1:11" x14ac:dyDescent="0.3">
      <c r="A2304">
        <v>224</v>
      </c>
      <c r="B2304" t="s">
        <v>360</v>
      </c>
      <c r="C2304" t="s">
        <v>28</v>
      </c>
      <c r="D2304" t="s">
        <v>3019</v>
      </c>
      <c r="E2304" s="1" t="str">
        <f t="shared" si="175"/>
        <v>Luigi De Franco-Nicolo Zaffaina</v>
      </c>
      <c r="F2304" t="str">
        <f t="shared" si="178"/>
        <v>Won</v>
      </c>
      <c r="G2304" s="1">
        <f t="shared" si="179"/>
        <v>5</v>
      </c>
      <c r="H2304">
        <f t="shared" si="176"/>
        <v>1</v>
      </c>
      <c r="I2304" t="str">
        <f>INDEX(META!$B:$B,MATCH(B2304,META!$A:$A,0))</f>
        <v>Mono Blue Aggro</v>
      </c>
      <c r="J2304" t="str">
        <f>INDEX(META!$B:$B,MATCH(D2304,META!$A:$A,0))</f>
        <v>Flicker Tron</v>
      </c>
      <c r="K2304" t="str">
        <f t="shared" si="177"/>
        <v>Mono Blue Aggro-Flicker Tron</v>
      </c>
    </row>
    <row r="2305" spans="1:11" x14ac:dyDescent="0.3">
      <c r="A2305">
        <v>225</v>
      </c>
      <c r="B2305" t="s">
        <v>320</v>
      </c>
      <c r="C2305" t="s">
        <v>25</v>
      </c>
      <c r="D2305" t="s">
        <v>2531</v>
      </c>
      <c r="E2305" s="1" t="str">
        <f t="shared" ref="E2305:E2368" si="180">B2305&amp;"-"&amp;D2305</f>
        <v>Enrico Govoni-Silvio Gagliardone</v>
      </c>
      <c r="F2305" t="str">
        <f t="shared" si="178"/>
        <v>Won</v>
      </c>
      <c r="G2305" s="1">
        <f t="shared" si="179"/>
        <v>5</v>
      </c>
      <c r="H2305">
        <f t="shared" si="176"/>
        <v>1</v>
      </c>
      <c r="I2305" t="str">
        <f>INDEX(META!$B:$B,MATCH(B2305,META!$A:$A,0))</f>
        <v>X Lands Spy</v>
      </c>
      <c r="J2305" t="str">
        <f>INDEX(META!$B:$B,MATCH(D2305,META!$A:$A,0))</f>
        <v>Mono Red Synth</v>
      </c>
      <c r="K2305" t="str">
        <f t="shared" ref="K2305:K2368" si="181">I2305&amp;"-"&amp;J2305</f>
        <v>X Lands Spy-Mono Red Synth</v>
      </c>
    </row>
    <row r="2306" spans="1:11" x14ac:dyDescent="0.3">
      <c r="A2306">
        <v>226</v>
      </c>
      <c r="B2306" t="s">
        <v>2260</v>
      </c>
      <c r="C2306" t="s">
        <v>27</v>
      </c>
      <c r="D2306" t="s">
        <v>236</v>
      </c>
      <c r="E2306" s="1" t="str">
        <f t="shared" si="180"/>
        <v>Marco Pierozzi-Marco Venturini</v>
      </c>
      <c r="F2306" t="str">
        <f t="shared" si="178"/>
        <v>Lost</v>
      </c>
      <c r="G2306" s="1">
        <f t="shared" si="179"/>
        <v>5</v>
      </c>
      <c r="H2306">
        <f t="shared" ref="H2306:H2369" si="182">AND(I2306&gt;0,J2306&gt;0)*1</f>
        <v>1</v>
      </c>
      <c r="I2306" t="str">
        <f>INDEX(META!$B:$B,MATCH(B2306,META!$A:$A,0))</f>
        <v>Elves</v>
      </c>
      <c r="J2306" t="str">
        <f>INDEX(META!$B:$B,MATCH(D2306,META!$A:$A,0))</f>
        <v>High Tide Combo</v>
      </c>
      <c r="K2306" t="str">
        <f t="shared" si="181"/>
        <v>Elves-High Tide Combo</v>
      </c>
    </row>
    <row r="2307" spans="1:11" x14ac:dyDescent="0.3">
      <c r="A2307">
        <v>227</v>
      </c>
      <c r="B2307" t="s">
        <v>935</v>
      </c>
      <c r="C2307" t="s">
        <v>26</v>
      </c>
      <c r="D2307" t="s">
        <v>2029</v>
      </c>
      <c r="E2307" s="1" t="str">
        <f t="shared" si="180"/>
        <v>Matteo Skelly-Luca Della Latta</v>
      </c>
      <c r="F2307" t="str">
        <f t="shared" ref="F2307:F2370" si="183">_xlfn.TEXTBEFORE(C2307," ")</f>
        <v>Lost</v>
      </c>
      <c r="G2307" s="1">
        <f t="shared" ref="G2307:G2370" si="184">IF(A2307&gt;=A2306,G2306,G2306+1)</f>
        <v>5</v>
      </c>
      <c r="H2307">
        <f t="shared" si="182"/>
        <v>1</v>
      </c>
      <c r="I2307" t="str">
        <f>INDEX(META!$B:$B,MATCH(B2307,META!$A:$A,0))</f>
        <v>Gruul Monsters</v>
      </c>
      <c r="J2307" t="str">
        <f>INDEX(META!$B:$B,MATCH(D2307,META!$A:$A,0))</f>
        <v>High Tide Combo</v>
      </c>
      <c r="K2307" t="str">
        <f t="shared" si="181"/>
        <v>Gruul Monsters-High Tide Combo</v>
      </c>
    </row>
    <row r="2308" spans="1:11" x14ac:dyDescent="0.3">
      <c r="A2308">
        <v>228</v>
      </c>
      <c r="B2308" t="s">
        <v>3109</v>
      </c>
      <c r="C2308" t="s">
        <v>27</v>
      </c>
      <c r="D2308" t="s">
        <v>3294</v>
      </c>
      <c r="E2308" s="1" t="str">
        <f t="shared" si="180"/>
        <v>Decio Sacco-Gerard Puigdomenech</v>
      </c>
      <c r="F2308" t="str">
        <f t="shared" si="183"/>
        <v>Lost</v>
      </c>
      <c r="G2308" s="1">
        <f t="shared" si="184"/>
        <v>5</v>
      </c>
      <c r="H2308">
        <f t="shared" si="182"/>
        <v>1</v>
      </c>
      <c r="I2308" t="str">
        <f>INDEX(META!$B:$B,MATCH(B2308,META!$A:$A,0))</f>
        <v>Jund Wildfire</v>
      </c>
      <c r="J2308" t="str">
        <f>INDEX(META!$B:$B,MATCH(D2308,META!$A:$A,0))</f>
        <v>Grixis Affinity</v>
      </c>
      <c r="K2308" t="str">
        <f t="shared" si="181"/>
        <v>Jund Wildfire-Grixis Affinity</v>
      </c>
    </row>
    <row r="2309" spans="1:11" x14ac:dyDescent="0.3">
      <c r="A2309">
        <v>229</v>
      </c>
      <c r="B2309" t="s">
        <v>1237</v>
      </c>
      <c r="C2309" t="s">
        <v>25</v>
      </c>
      <c r="D2309" t="s">
        <v>313</v>
      </c>
      <c r="E2309" s="1" t="str">
        <f t="shared" si="180"/>
        <v>Simone_ Biondi-Gabriele Zaffiro</v>
      </c>
      <c r="F2309" t="str">
        <f t="shared" si="183"/>
        <v>Won</v>
      </c>
      <c r="G2309" s="1">
        <f t="shared" si="184"/>
        <v>5</v>
      </c>
      <c r="H2309">
        <f t="shared" si="182"/>
        <v>1</v>
      </c>
      <c r="I2309" t="str">
        <f>INDEX(META!$B:$B,MATCH(B2309,META!$A:$A,0))</f>
        <v>Jund Wildfire</v>
      </c>
      <c r="J2309" t="str">
        <f>INDEX(META!$B:$B,MATCH(D2309,META!$A:$A,0))</f>
        <v>Mono Red Synth</v>
      </c>
      <c r="K2309" t="str">
        <f t="shared" si="181"/>
        <v>Jund Wildfire-Mono Red Synth</v>
      </c>
    </row>
    <row r="2310" spans="1:11" x14ac:dyDescent="0.3">
      <c r="A2310">
        <v>230</v>
      </c>
      <c r="B2310" t="s">
        <v>410</v>
      </c>
      <c r="C2310" t="s">
        <v>26</v>
      </c>
      <c r="D2310" t="s">
        <v>3039</v>
      </c>
      <c r="E2310" s="1" t="str">
        <f t="shared" si="180"/>
        <v>Andrea Feltrin-Damir Ettore Rolle</v>
      </c>
      <c r="F2310" t="str">
        <f t="shared" si="183"/>
        <v>Lost</v>
      </c>
      <c r="G2310" s="1">
        <f t="shared" si="184"/>
        <v>5</v>
      </c>
      <c r="H2310">
        <f t="shared" si="182"/>
        <v>1</v>
      </c>
      <c r="I2310" t="str">
        <f>INDEX(META!$B:$B,MATCH(B2310,META!$A:$A,0))</f>
        <v>Jund Wildfire</v>
      </c>
      <c r="J2310" t="str">
        <f>INDEX(META!$B:$B,MATCH(D2310,META!$A:$A,0))</f>
        <v>Grixis Affinity</v>
      </c>
      <c r="K2310" t="str">
        <f t="shared" si="181"/>
        <v>Jund Wildfire-Grixis Affinity</v>
      </c>
    </row>
    <row r="2311" spans="1:11" x14ac:dyDescent="0.3">
      <c r="A2311">
        <v>231</v>
      </c>
      <c r="B2311" t="s">
        <v>1275</v>
      </c>
      <c r="C2311" t="s">
        <v>27</v>
      </c>
      <c r="D2311" t="s">
        <v>432</v>
      </c>
      <c r="E2311" s="1" t="str">
        <f t="shared" si="180"/>
        <v>Riccardo Gigli-Giulio Regis</v>
      </c>
      <c r="F2311" t="str">
        <f t="shared" si="183"/>
        <v>Lost</v>
      </c>
      <c r="G2311" s="1">
        <f t="shared" si="184"/>
        <v>5</v>
      </c>
      <c r="H2311">
        <f t="shared" si="182"/>
        <v>1</v>
      </c>
      <c r="I2311" t="str">
        <f>INDEX(META!$B:$B,MATCH(B2311,META!$A:$A,0))</f>
        <v>Mono Red Madness</v>
      </c>
      <c r="J2311" t="str">
        <f>INDEX(META!$B:$B,MATCH(D2311,META!$A:$A,0))</f>
        <v>Azorius Familiars</v>
      </c>
      <c r="K2311" t="str">
        <f t="shared" si="181"/>
        <v>Mono Red Madness-Azorius Familiars</v>
      </c>
    </row>
    <row r="2312" spans="1:11" x14ac:dyDescent="0.3">
      <c r="A2312">
        <v>232</v>
      </c>
      <c r="B2312" t="s">
        <v>1326</v>
      </c>
      <c r="C2312" t="s">
        <v>26</v>
      </c>
      <c r="D2312" t="s">
        <v>1321</v>
      </c>
      <c r="E2312" s="1" t="str">
        <f t="shared" si="180"/>
        <v>Carlo Corsentino-Jérémie Pratviel</v>
      </c>
      <c r="F2312" t="str">
        <f t="shared" si="183"/>
        <v>Lost</v>
      </c>
      <c r="G2312" s="1">
        <f t="shared" si="184"/>
        <v>5</v>
      </c>
      <c r="H2312">
        <f t="shared" si="182"/>
        <v>1</v>
      </c>
      <c r="I2312" t="str">
        <f>INDEX(META!$B:$B,MATCH(B2312,META!$A:$A,0))</f>
        <v>Walls</v>
      </c>
      <c r="J2312" t="str">
        <f>INDEX(META!$B:$B,MATCH(D2312,META!$A:$A,0))</f>
        <v>Rakdos Madness</v>
      </c>
      <c r="K2312" t="str">
        <f t="shared" si="181"/>
        <v>Walls-Rakdos Madness</v>
      </c>
    </row>
    <row r="2313" spans="1:11" x14ac:dyDescent="0.3">
      <c r="A2313">
        <v>233</v>
      </c>
      <c r="B2313" t="s">
        <v>2124</v>
      </c>
      <c r="C2313" t="s">
        <v>26</v>
      </c>
      <c r="D2313" t="s">
        <v>2914</v>
      </c>
      <c r="E2313" s="1" t="str">
        <f t="shared" si="180"/>
        <v>NibleS theRag3-Francesco Fontani</v>
      </c>
      <c r="F2313" t="str">
        <f t="shared" si="183"/>
        <v>Lost</v>
      </c>
      <c r="G2313" s="1">
        <f t="shared" si="184"/>
        <v>5</v>
      </c>
      <c r="H2313">
        <f t="shared" si="182"/>
        <v>1</v>
      </c>
      <c r="I2313" t="str">
        <f>INDEX(META!$B:$B,MATCH(B2313,META!$A:$A,0))</f>
        <v>Dredge</v>
      </c>
      <c r="J2313" t="str">
        <f>INDEX(META!$B:$B,MATCH(D2313,META!$A:$A,0))</f>
        <v>Mono Blue Aggro</v>
      </c>
      <c r="K2313" t="str">
        <f t="shared" si="181"/>
        <v>Dredge-Mono Blue Aggro</v>
      </c>
    </row>
    <row r="2314" spans="1:11" x14ac:dyDescent="0.3">
      <c r="A2314">
        <v>234</v>
      </c>
      <c r="B2314" t="s">
        <v>434</v>
      </c>
      <c r="C2314" t="s">
        <v>26</v>
      </c>
      <c r="D2314" t="s">
        <v>1943</v>
      </c>
      <c r="E2314" s="1" t="str">
        <f t="shared" si="180"/>
        <v>Giacomo Dioguardi-Enrico Pascolo</v>
      </c>
      <c r="F2314" t="str">
        <f t="shared" si="183"/>
        <v>Lost</v>
      </c>
      <c r="G2314" s="1">
        <f t="shared" si="184"/>
        <v>5</v>
      </c>
      <c r="H2314">
        <f t="shared" si="182"/>
        <v>1</v>
      </c>
      <c r="I2314" t="str">
        <f>INDEX(META!$B:$B,MATCH(B2314,META!$A:$A,0))</f>
        <v>Jund Wildfire</v>
      </c>
      <c r="J2314" t="str">
        <f>INDEX(META!$B:$B,MATCH(D2314,META!$A:$A,0))</f>
        <v>Dimir Snacker</v>
      </c>
      <c r="K2314" t="str">
        <f t="shared" si="181"/>
        <v>Jund Wildfire-Dimir Snacker</v>
      </c>
    </row>
    <row r="2315" spans="1:11" x14ac:dyDescent="0.3">
      <c r="A2315">
        <v>235</v>
      </c>
      <c r="B2315" t="s">
        <v>371</v>
      </c>
      <c r="C2315" t="s">
        <v>28</v>
      </c>
      <c r="D2315" t="s">
        <v>3054</v>
      </c>
      <c r="E2315" s="1" t="str">
        <f t="shared" si="180"/>
        <v>Nicolò Davanzo-Nicola Galdi</v>
      </c>
      <c r="F2315" t="str">
        <f t="shared" si="183"/>
        <v>Won</v>
      </c>
      <c r="G2315" s="1">
        <f t="shared" si="184"/>
        <v>5</v>
      </c>
      <c r="H2315">
        <f t="shared" si="182"/>
        <v>1</v>
      </c>
      <c r="I2315" t="str">
        <f>INDEX(META!$B:$B,MATCH(B2315,META!$A:$A,0))</f>
        <v>Jund Wildfire</v>
      </c>
      <c r="J2315" t="str">
        <f>INDEX(META!$B:$B,MATCH(D2315,META!$A:$A,0))</f>
        <v>Mono Blue Aggro</v>
      </c>
      <c r="K2315" t="str">
        <f t="shared" si="181"/>
        <v>Jund Wildfire-Mono Blue Aggro</v>
      </c>
    </row>
    <row r="2316" spans="1:11" x14ac:dyDescent="0.3">
      <c r="A2316">
        <v>236</v>
      </c>
      <c r="B2316" t="s">
        <v>2016</v>
      </c>
      <c r="C2316" t="s">
        <v>28</v>
      </c>
      <c r="D2316" t="s">
        <v>929</v>
      </c>
      <c r="E2316" s="1" t="str">
        <f t="shared" si="180"/>
        <v>Pietro Cristantielli-Simone Saccani</v>
      </c>
      <c r="F2316" t="str">
        <f t="shared" si="183"/>
        <v>Won</v>
      </c>
      <c r="G2316" s="1">
        <f t="shared" si="184"/>
        <v>5</v>
      </c>
      <c r="H2316">
        <f t="shared" si="182"/>
        <v>1</v>
      </c>
      <c r="I2316" t="str">
        <f>INDEX(META!$B:$B,MATCH(B2316,META!$A:$A,0))</f>
        <v>Mono Blue Aggro</v>
      </c>
      <c r="J2316" t="str">
        <f>INDEX(META!$B:$B,MATCH(D2316,META!$A:$A,0))</f>
        <v>Jund Wildfire</v>
      </c>
      <c r="K2316" t="str">
        <f t="shared" si="181"/>
        <v>Mono Blue Aggro-Jund Wildfire</v>
      </c>
    </row>
    <row r="2317" spans="1:11" x14ac:dyDescent="0.3">
      <c r="A2317">
        <v>237</v>
      </c>
      <c r="B2317" t="s">
        <v>3134</v>
      </c>
      <c r="C2317" t="s">
        <v>25</v>
      </c>
      <c r="D2317" t="s">
        <v>187</v>
      </c>
      <c r="E2317" s="1" t="str">
        <f t="shared" si="180"/>
        <v>Enrico Gobetti-Igor Fustini</v>
      </c>
      <c r="F2317" t="str">
        <f t="shared" si="183"/>
        <v>Won</v>
      </c>
      <c r="G2317" s="1">
        <f t="shared" si="184"/>
        <v>5</v>
      </c>
      <c r="H2317">
        <f t="shared" si="182"/>
        <v>1</v>
      </c>
      <c r="I2317" t="str">
        <f>INDEX(META!$B:$B,MATCH(B2317,META!$A:$A,0))</f>
        <v>Izzet Terror</v>
      </c>
      <c r="J2317" t="str">
        <f>INDEX(META!$B:$B,MATCH(D2317,META!$A:$A,0))</f>
        <v>Mono Blue Aggro</v>
      </c>
      <c r="K2317" t="str">
        <f t="shared" si="181"/>
        <v>Izzet Terror-Mono Blue Aggro</v>
      </c>
    </row>
    <row r="2318" spans="1:11" x14ac:dyDescent="0.3">
      <c r="A2318">
        <v>238</v>
      </c>
      <c r="B2318" t="s">
        <v>2200</v>
      </c>
      <c r="C2318" t="s">
        <v>28</v>
      </c>
      <c r="D2318" t="s">
        <v>2316</v>
      </c>
      <c r="E2318" s="1" t="str">
        <f t="shared" si="180"/>
        <v>Jacopo Chianella-Vittorio Chiantini</v>
      </c>
      <c r="F2318" t="str">
        <f t="shared" si="183"/>
        <v>Won</v>
      </c>
      <c r="G2318" s="1">
        <f t="shared" si="184"/>
        <v>5</v>
      </c>
      <c r="H2318">
        <f t="shared" si="182"/>
        <v>1</v>
      </c>
      <c r="I2318" t="str">
        <f>INDEX(META!$B:$B,MATCH(B2318,META!$A:$A,0))</f>
        <v>Dimir Faeries</v>
      </c>
      <c r="J2318" t="str">
        <f>INDEX(META!$B:$B,MATCH(D2318,META!$A:$A,0))</f>
        <v>Rakdos Madness</v>
      </c>
      <c r="K2318" t="str">
        <f t="shared" si="181"/>
        <v>Dimir Faeries-Rakdos Madness</v>
      </c>
    </row>
    <row r="2319" spans="1:11" x14ac:dyDescent="0.3">
      <c r="A2319">
        <v>239</v>
      </c>
      <c r="B2319" t="s">
        <v>266</v>
      </c>
      <c r="C2319" t="s">
        <v>28</v>
      </c>
      <c r="D2319" t="s">
        <v>3246</v>
      </c>
      <c r="E2319" s="1" t="str">
        <f t="shared" si="180"/>
        <v>Edoardo Pastore-Francesco Redaelli</v>
      </c>
      <c r="F2319" t="str">
        <f t="shared" si="183"/>
        <v>Won</v>
      </c>
      <c r="G2319" s="1">
        <f t="shared" si="184"/>
        <v>5</v>
      </c>
      <c r="H2319">
        <f t="shared" si="182"/>
        <v>1</v>
      </c>
      <c r="I2319" t="str">
        <f>INDEX(META!$B:$B,MATCH(B2319,META!$A:$A,0))</f>
        <v>Mono Red Synth</v>
      </c>
      <c r="J2319" t="str">
        <f>INDEX(META!$B:$B,MATCH(D2319,META!$A:$A,0))</f>
        <v>High Tide Combo</v>
      </c>
      <c r="K2319" t="str">
        <f t="shared" si="181"/>
        <v>Mono Red Synth-High Tide Combo</v>
      </c>
    </row>
    <row r="2320" spans="1:11" x14ac:dyDescent="0.3">
      <c r="A2320">
        <v>240</v>
      </c>
      <c r="B2320" t="s">
        <v>689</v>
      </c>
      <c r="C2320" t="s">
        <v>27</v>
      </c>
      <c r="D2320" t="s">
        <v>2436</v>
      </c>
      <c r="E2320" s="1" t="str">
        <f t="shared" si="180"/>
        <v>Flavio De Cicco-ana clara fernandes</v>
      </c>
      <c r="F2320" t="str">
        <f t="shared" si="183"/>
        <v>Lost</v>
      </c>
      <c r="G2320" s="1">
        <f t="shared" si="184"/>
        <v>5</v>
      </c>
      <c r="H2320">
        <f t="shared" si="182"/>
        <v>1</v>
      </c>
      <c r="I2320" t="str">
        <f>INDEX(META!$B:$B,MATCH(B2320,META!$A:$A,0))</f>
        <v>Mono Red Synth</v>
      </c>
      <c r="J2320" t="str">
        <f>INDEX(META!$B:$B,MATCH(D2320,META!$A:$A,0))</f>
        <v>Mono Red Synth</v>
      </c>
      <c r="K2320" t="str">
        <f t="shared" si="181"/>
        <v>Mono Red Synth-Mono Red Synth</v>
      </c>
    </row>
    <row r="2321" spans="1:11" x14ac:dyDescent="0.3">
      <c r="A2321">
        <v>241</v>
      </c>
      <c r="B2321" t="s">
        <v>195</v>
      </c>
      <c r="C2321" t="s">
        <v>25</v>
      </c>
      <c r="D2321" t="s">
        <v>2499</v>
      </c>
      <c r="E2321" s="1" t="str">
        <f t="shared" si="180"/>
        <v>Massimiliano Moretti-Luca Cecere</v>
      </c>
      <c r="F2321" t="str">
        <f t="shared" si="183"/>
        <v>Won</v>
      </c>
      <c r="G2321" s="1">
        <f t="shared" si="184"/>
        <v>5</v>
      </c>
      <c r="H2321">
        <f t="shared" si="182"/>
        <v>1</v>
      </c>
      <c r="I2321" t="str">
        <f>INDEX(META!$B:$B,MATCH(B2321,META!$A:$A,0))</f>
        <v>Mono Red Dredge</v>
      </c>
      <c r="J2321" t="str">
        <f>INDEX(META!$B:$B,MATCH(D2321,META!$A:$A,0))</f>
        <v>Dimir Terror</v>
      </c>
      <c r="K2321" t="str">
        <f t="shared" si="181"/>
        <v>Mono Red Dredge-Dimir Terror</v>
      </c>
    </row>
    <row r="2322" spans="1:11" x14ac:dyDescent="0.3">
      <c r="A2322">
        <v>242</v>
      </c>
      <c r="B2322" t="s">
        <v>175</v>
      </c>
      <c r="C2322" t="s">
        <v>27</v>
      </c>
      <c r="D2322" t="s">
        <v>1114</v>
      </c>
      <c r="E2322" s="1" t="str">
        <f t="shared" si="180"/>
        <v>Andrea Frosio-Lorenzo Grava</v>
      </c>
      <c r="F2322" t="str">
        <f t="shared" si="183"/>
        <v>Lost</v>
      </c>
      <c r="G2322" s="1">
        <f t="shared" si="184"/>
        <v>5</v>
      </c>
      <c r="H2322">
        <f t="shared" si="182"/>
        <v>1</v>
      </c>
      <c r="I2322" t="str">
        <f>INDEX(META!$B:$B,MATCH(B2322,META!$A:$A,0))</f>
        <v>Mono Blue Aggro</v>
      </c>
      <c r="J2322" t="str">
        <f>INDEX(META!$B:$B,MATCH(D2322,META!$A:$A,0))</f>
        <v>Jund Wildfire</v>
      </c>
      <c r="K2322" t="str">
        <f t="shared" si="181"/>
        <v>Mono Blue Aggro-Jund Wildfire</v>
      </c>
    </row>
    <row r="2323" spans="1:11" x14ac:dyDescent="0.3">
      <c r="A2323">
        <v>243</v>
      </c>
      <c r="B2323" t="s">
        <v>2784</v>
      </c>
      <c r="C2323" t="s">
        <v>26</v>
      </c>
      <c r="D2323" t="s">
        <v>428</v>
      </c>
      <c r="E2323" s="1" t="str">
        <f t="shared" si="180"/>
        <v>Alessio Caggiano-Vincenzo Lanzetta</v>
      </c>
      <c r="F2323" t="str">
        <f t="shared" si="183"/>
        <v>Lost</v>
      </c>
      <c r="G2323" s="1">
        <f t="shared" si="184"/>
        <v>5</v>
      </c>
      <c r="H2323">
        <f t="shared" si="182"/>
        <v>1</v>
      </c>
      <c r="I2323" t="str">
        <f>INDEX(META!$B:$B,MATCH(B2323,META!$A:$A,0))</f>
        <v>High Tide Combo</v>
      </c>
      <c r="J2323" t="str">
        <f>INDEX(META!$B:$B,MATCH(D2323,META!$A:$A,0))</f>
        <v>Pili-Pala Combo</v>
      </c>
      <c r="K2323" t="str">
        <f t="shared" si="181"/>
        <v>High Tide Combo-Pili-Pala Combo</v>
      </c>
    </row>
    <row r="2324" spans="1:11" x14ac:dyDescent="0.3">
      <c r="A2324">
        <v>244</v>
      </c>
      <c r="B2324" t="s">
        <v>1371</v>
      </c>
      <c r="C2324" t="s">
        <v>27</v>
      </c>
      <c r="D2324" t="s">
        <v>2196</v>
      </c>
      <c r="E2324" s="1" t="str">
        <f t="shared" si="180"/>
        <v>Killian Stefanini-carlo bardazzi</v>
      </c>
      <c r="F2324" t="str">
        <f t="shared" si="183"/>
        <v>Lost</v>
      </c>
      <c r="G2324" s="1">
        <f t="shared" si="184"/>
        <v>5</v>
      </c>
      <c r="H2324">
        <f t="shared" si="182"/>
        <v>1</v>
      </c>
      <c r="I2324" t="str">
        <f>INDEX(META!$B:$B,MATCH(B2324,META!$A:$A,0))</f>
        <v>Elves</v>
      </c>
      <c r="J2324" t="str">
        <f>INDEX(META!$B:$B,MATCH(D2324,META!$A:$A,0))</f>
        <v>High Tide Combo</v>
      </c>
      <c r="K2324" t="str">
        <f t="shared" si="181"/>
        <v>Elves-High Tide Combo</v>
      </c>
    </row>
    <row r="2325" spans="1:11" x14ac:dyDescent="0.3">
      <c r="A2325">
        <v>245</v>
      </c>
      <c r="B2325" t="s">
        <v>519</v>
      </c>
      <c r="C2325" t="s">
        <v>27</v>
      </c>
      <c r="D2325" t="s">
        <v>684</v>
      </c>
      <c r="E2325" s="1" t="str">
        <f t="shared" si="180"/>
        <v>Maciej Chomicki-Lorenzo Bassi</v>
      </c>
      <c r="F2325" t="str">
        <f t="shared" si="183"/>
        <v>Lost</v>
      </c>
      <c r="G2325" s="1">
        <f t="shared" si="184"/>
        <v>5</v>
      </c>
      <c r="H2325">
        <f t="shared" si="182"/>
        <v>1</v>
      </c>
      <c r="I2325" t="str">
        <f>INDEX(META!$B:$B,MATCH(B2325,META!$A:$A,0))</f>
        <v>High Tide Combo</v>
      </c>
      <c r="J2325" t="str">
        <f>INDEX(META!$B:$B,MATCH(D2325,META!$A:$A,0))</f>
        <v>Mono Red Madness</v>
      </c>
      <c r="K2325" t="str">
        <f t="shared" si="181"/>
        <v>High Tide Combo-Mono Red Madness</v>
      </c>
    </row>
    <row r="2326" spans="1:11" x14ac:dyDescent="0.3">
      <c r="A2326">
        <v>246</v>
      </c>
      <c r="B2326" t="s">
        <v>330</v>
      </c>
      <c r="C2326" t="s">
        <v>25</v>
      </c>
      <c r="D2326" t="s">
        <v>542</v>
      </c>
      <c r="E2326" s="1" t="str">
        <f t="shared" si="180"/>
        <v>Nicolò Colombo-Sebastiano Liso</v>
      </c>
      <c r="F2326" t="str">
        <f t="shared" si="183"/>
        <v>Won</v>
      </c>
      <c r="G2326" s="1">
        <f t="shared" si="184"/>
        <v>5</v>
      </c>
      <c r="H2326">
        <f t="shared" si="182"/>
        <v>1</v>
      </c>
      <c r="I2326" t="str">
        <f>INDEX(META!$B:$B,MATCH(B2326,META!$A:$A,0))</f>
        <v>Mono Blue Aggro</v>
      </c>
      <c r="J2326" t="str">
        <f>INDEX(META!$B:$B,MATCH(D2326,META!$A:$A,0))</f>
        <v>Dredge</v>
      </c>
      <c r="K2326" t="str">
        <f t="shared" si="181"/>
        <v>Mono Blue Aggro-Dredge</v>
      </c>
    </row>
    <row r="2327" spans="1:11" x14ac:dyDescent="0.3">
      <c r="A2327">
        <v>247</v>
      </c>
      <c r="B2327" t="s">
        <v>358</v>
      </c>
      <c r="C2327" t="s">
        <v>28</v>
      </c>
      <c r="D2327" t="s">
        <v>205</v>
      </c>
      <c r="E2327" s="1" t="str">
        <f t="shared" si="180"/>
        <v>Marcello Pasqualini-Francesco Caputo</v>
      </c>
      <c r="F2327" t="str">
        <f t="shared" si="183"/>
        <v>Won</v>
      </c>
      <c r="G2327" s="1">
        <f t="shared" si="184"/>
        <v>5</v>
      </c>
      <c r="H2327">
        <f t="shared" si="182"/>
        <v>1</v>
      </c>
      <c r="I2327" t="str">
        <f>INDEX(META!$B:$B,MATCH(B2327,META!$A:$A,0))</f>
        <v>Gardens</v>
      </c>
      <c r="J2327" t="str">
        <f>INDEX(META!$B:$B,MATCH(D2327,META!$A:$A,0))</f>
        <v>Rakdos Madness</v>
      </c>
      <c r="K2327" t="str">
        <f t="shared" si="181"/>
        <v>Gardens-Rakdos Madness</v>
      </c>
    </row>
    <row r="2328" spans="1:11" x14ac:dyDescent="0.3">
      <c r="A2328">
        <v>248</v>
      </c>
      <c r="B2328" t="s">
        <v>1079</v>
      </c>
      <c r="C2328" t="s">
        <v>25</v>
      </c>
      <c r="D2328" t="s">
        <v>607</v>
      </c>
      <c r="E2328" s="1" t="str">
        <f t="shared" si="180"/>
        <v>nicolò boldrini-nicola sampogna</v>
      </c>
      <c r="F2328" t="str">
        <f t="shared" si="183"/>
        <v>Won</v>
      </c>
      <c r="G2328" s="1">
        <f t="shared" si="184"/>
        <v>5</v>
      </c>
      <c r="H2328">
        <f t="shared" si="182"/>
        <v>1</v>
      </c>
      <c r="I2328" t="str">
        <f>INDEX(META!$B:$B,MATCH(B2328,META!$A:$A,0))</f>
        <v>Jund Wildfire</v>
      </c>
      <c r="J2328" t="str">
        <f>INDEX(META!$B:$B,MATCH(D2328,META!$A:$A,0))</f>
        <v>Mono Blue Terror</v>
      </c>
      <c r="K2328" t="str">
        <f t="shared" si="181"/>
        <v>Jund Wildfire-Mono Blue Terror</v>
      </c>
    </row>
    <row r="2329" spans="1:11" x14ac:dyDescent="0.3">
      <c r="A2329">
        <v>249</v>
      </c>
      <c r="B2329" t="s">
        <v>292</v>
      </c>
      <c r="C2329" t="s">
        <v>26</v>
      </c>
      <c r="D2329" t="s">
        <v>703</v>
      </c>
      <c r="E2329" s="1" t="str">
        <f t="shared" si="180"/>
        <v>ANGEL GONZALEZ-Alessandro Betori</v>
      </c>
      <c r="F2329" t="str">
        <f t="shared" si="183"/>
        <v>Lost</v>
      </c>
      <c r="G2329" s="1">
        <f t="shared" si="184"/>
        <v>5</v>
      </c>
      <c r="H2329">
        <f t="shared" si="182"/>
        <v>1</v>
      </c>
      <c r="I2329" t="str">
        <f>INDEX(META!$B:$B,MATCH(B2329,META!$A:$A,0))</f>
        <v>Mardu Synth</v>
      </c>
      <c r="J2329" t="str">
        <f>INDEX(META!$B:$B,MATCH(D2329,META!$A:$A,0))</f>
        <v>Rakdos Madness</v>
      </c>
      <c r="K2329" t="str">
        <f t="shared" si="181"/>
        <v>Mardu Synth-Rakdos Madness</v>
      </c>
    </row>
    <row r="2330" spans="1:11" x14ac:dyDescent="0.3">
      <c r="A2330">
        <v>250</v>
      </c>
      <c r="B2330" t="s">
        <v>147</v>
      </c>
      <c r="C2330" t="s">
        <v>28</v>
      </c>
      <c r="D2330" t="s">
        <v>673</v>
      </c>
      <c r="E2330" s="1" t="str">
        <f t="shared" si="180"/>
        <v>Ash Klaassen-Gabriele Carini</v>
      </c>
      <c r="F2330" t="str">
        <f t="shared" si="183"/>
        <v>Won</v>
      </c>
      <c r="G2330" s="1">
        <f t="shared" si="184"/>
        <v>5</v>
      </c>
      <c r="H2330">
        <f t="shared" si="182"/>
        <v>1</v>
      </c>
      <c r="I2330" t="str">
        <f>INDEX(META!$B:$B,MATCH(B2330,META!$A:$A,0))</f>
        <v>High Tide Combo</v>
      </c>
      <c r="J2330" t="str">
        <f>INDEX(META!$B:$B,MATCH(D2330,META!$A:$A,0))</f>
        <v>Mono Red Blitz</v>
      </c>
      <c r="K2330" t="str">
        <f t="shared" si="181"/>
        <v>High Tide Combo-Mono Red Blitz</v>
      </c>
    </row>
    <row r="2331" spans="1:11" x14ac:dyDescent="0.3">
      <c r="A2331">
        <v>251</v>
      </c>
      <c r="B2331" t="s">
        <v>1130</v>
      </c>
      <c r="C2331" t="s">
        <v>25</v>
      </c>
      <c r="D2331" t="s">
        <v>161</v>
      </c>
      <c r="E2331" s="1" t="str">
        <f t="shared" si="180"/>
        <v>Davide Canevazzi-Davide Zemmi</v>
      </c>
      <c r="F2331" t="str">
        <f t="shared" si="183"/>
        <v>Won</v>
      </c>
      <c r="G2331" s="1">
        <f t="shared" si="184"/>
        <v>5</v>
      </c>
      <c r="H2331">
        <f t="shared" si="182"/>
        <v>1</v>
      </c>
      <c r="I2331" t="str">
        <f>INDEX(META!$B:$B,MATCH(B2331,META!$A:$A,0))</f>
        <v>Rakdos Madness</v>
      </c>
      <c r="J2331" t="str">
        <f>INDEX(META!$B:$B,MATCH(D2331,META!$A:$A,0))</f>
        <v>Mono Red Madness</v>
      </c>
      <c r="K2331" t="str">
        <f t="shared" si="181"/>
        <v>Rakdos Madness-Mono Red Madness</v>
      </c>
    </row>
    <row r="2332" spans="1:11" x14ac:dyDescent="0.3">
      <c r="A2332">
        <v>252</v>
      </c>
      <c r="B2332" t="s">
        <v>216</v>
      </c>
      <c r="C2332" t="s">
        <v>26</v>
      </c>
      <c r="D2332" t="s">
        <v>3275</v>
      </c>
      <c r="E2332" s="1" t="str">
        <f t="shared" si="180"/>
        <v>Andrea Xausa-Luca Lancellotti</v>
      </c>
      <c r="F2332" t="str">
        <f t="shared" si="183"/>
        <v>Lost</v>
      </c>
      <c r="G2332" s="1">
        <f t="shared" si="184"/>
        <v>5</v>
      </c>
      <c r="H2332">
        <f t="shared" si="182"/>
        <v>1</v>
      </c>
      <c r="I2332" t="str">
        <f>INDEX(META!$B:$B,MATCH(B2332,META!$A:$A,0))</f>
        <v>X Lands Spy</v>
      </c>
      <c r="J2332" t="str">
        <f>INDEX(META!$B:$B,MATCH(D2332,META!$A:$A,0))</f>
        <v>X Lands Spy</v>
      </c>
      <c r="K2332" t="str">
        <f t="shared" si="181"/>
        <v>X Lands Spy-X Lands Spy</v>
      </c>
    </row>
    <row r="2333" spans="1:11" x14ac:dyDescent="0.3">
      <c r="A2333">
        <v>253</v>
      </c>
      <c r="B2333" t="s">
        <v>1179</v>
      </c>
      <c r="C2333" t="s">
        <v>28</v>
      </c>
      <c r="D2333" t="s">
        <v>210</v>
      </c>
      <c r="E2333" s="1" t="str">
        <f t="shared" si="180"/>
        <v>Tommaso Albertini-Mislav Dinarina</v>
      </c>
      <c r="F2333" t="str">
        <f t="shared" si="183"/>
        <v>Won</v>
      </c>
      <c r="G2333" s="1">
        <f t="shared" si="184"/>
        <v>5</v>
      </c>
      <c r="H2333">
        <f t="shared" si="182"/>
        <v>1</v>
      </c>
      <c r="I2333" t="str">
        <f>INDEX(META!$B:$B,MATCH(B2333,META!$A:$A,0))</f>
        <v>Mono Blue Aggro</v>
      </c>
      <c r="J2333" t="str">
        <f>INDEX(META!$B:$B,MATCH(D2333,META!$A:$A,0))</f>
        <v>Boros Bully</v>
      </c>
      <c r="K2333" t="str">
        <f t="shared" si="181"/>
        <v>Mono Blue Aggro-Boros Bully</v>
      </c>
    </row>
    <row r="2334" spans="1:11" x14ac:dyDescent="0.3">
      <c r="A2334">
        <v>254</v>
      </c>
      <c r="B2334" t="s">
        <v>853</v>
      </c>
      <c r="C2334" t="s">
        <v>26</v>
      </c>
      <c r="D2334" t="s">
        <v>262</v>
      </c>
      <c r="E2334" s="1" t="str">
        <f t="shared" si="180"/>
        <v>Emanuele Navarra-Marc-Antoine Couronne</v>
      </c>
      <c r="F2334" t="str">
        <f t="shared" si="183"/>
        <v>Lost</v>
      </c>
      <c r="G2334" s="1">
        <f t="shared" si="184"/>
        <v>5</v>
      </c>
      <c r="H2334">
        <f t="shared" si="182"/>
        <v>1</v>
      </c>
      <c r="I2334" t="str">
        <f>INDEX(META!$B:$B,MATCH(B2334,META!$A:$A,0))</f>
        <v>Altar Tron</v>
      </c>
      <c r="J2334" t="str">
        <f>INDEX(META!$B:$B,MATCH(D2334,META!$A:$A,0))</f>
        <v>Grixis Affinity</v>
      </c>
      <c r="K2334" t="str">
        <f t="shared" si="181"/>
        <v>Altar Tron-Grixis Affinity</v>
      </c>
    </row>
    <row r="2335" spans="1:11" x14ac:dyDescent="0.3">
      <c r="A2335">
        <v>255</v>
      </c>
      <c r="B2335" t="s">
        <v>2918</v>
      </c>
      <c r="C2335" t="s">
        <v>26</v>
      </c>
      <c r="D2335" t="s">
        <v>811</v>
      </c>
      <c r="E2335" s="1" t="str">
        <f t="shared" si="180"/>
        <v>Mattia Paglino-Gianluca Croce</v>
      </c>
      <c r="F2335" t="str">
        <f t="shared" si="183"/>
        <v>Lost</v>
      </c>
      <c r="G2335" s="1">
        <f t="shared" si="184"/>
        <v>5</v>
      </c>
      <c r="H2335">
        <f t="shared" si="182"/>
        <v>1</v>
      </c>
      <c r="I2335" t="str">
        <f>INDEX(META!$B:$B,MATCH(B2335,META!$A:$A,0))</f>
        <v>Mono Blue Terror</v>
      </c>
      <c r="J2335" t="str">
        <f>INDEX(META!$B:$B,MATCH(D2335,META!$A:$A,0))</f>
        <v>Grixis Affinity</v>
      </c>
      <c r="K2335" t="str">
        <f t="shared" si="181"/>
        <v>Mono Blue Terror-Grixis Affinity</v>
      </c>
    </row>
    <row r="2336" spans="1:11" x14ac:dyDescent="0.3">
      <c r="A2336">
        <v>256</v>
      </c>
      <c r="B2336" t="s">
        <v>2406</v>
      </c>
      <c r="C2336" t="s">
        <v>27</v>
      </c>
      <c r="D2336" t="s">
        <v>322</v>
      </c>
      <c r="E2336" s="1" t="str">
        <f t="shared" si="180"/>
        <v>Béla Varga-Mirco Tioli</v>
      </c>
      <c r="F2336" t="str">
        <f t="shared" si="183"/>
        <v>Lost</v>
      </c>
      <c r="G2336" s="1">
        <f t="shared" si="184"/>
        <v>5</v>
      </c>
      <c r="H2336">
        <f t="shared" si="182"/>
        <v>1</v>
      </c>
      <c r="I2336" t="str">
        <f>INDEX(META!$B:$B,MATCH(B2336,META!$A:$A,0))</f>
        <v>Dredge</v>
      </c>
      <c r="J2336" t="str">
        <f>INDEX(META!$B:$B,MATCH(D2336,META!$A:$A,0))</f>
        <v>Fangren Tron</v>
      </c>
      <c r="K2336" t="str">
        <f t="shared" si="181"/>
        <v>Dredge-Fangren Tron</v>
      </c>
    </row>
    <row r="2337" spans="1:11" x14ac:dyDescent="0.3">
      <c r="A2337">
        <v>257</v>
      </c>
      <c r="B2337" t="s">
        <v>791</v>
      </c>
      <c r="C2337" t="s">
        <v>27</v>
      </c>
      <c r="D2337" t="s">
        <v>888</v>
      </c>
      <c r="E2337" s="1" t="str">
        <f t="shared" si="180"/>
        <v>Marco Tarca-Aaro Nironen</v>
      </c>
      <c r="F2337" t="str">
        <f t="shared" si="183"/>
        <v>Lost</v>
      </c>
      <c r="G2337" s="1">
        <f t="shared" si="184"/>
        <v>5</v>
      </c>
      <c r="H2337">
        <f t="shared" si="182"/>
        <v>1</v>
      </c>
      <c r="I2337" t="str">
        <f>INDEX(META!$B:$B,MATCH(B2337,META!$A:$A,0))</f>
        <v>Mono Red Synth</v>
      </c>
      <c r="J2337" t="str">
        <f>INDEX(META!$B:$B,MATCH(D2337,META!$A:$A,0))</f>
        <v>Mono Blue Terror</v>
      </c>
      <c r="K2337" t="str">
        <f t="shared" si="181"/>
        <v>Mono Red Synth-Mono Blue Terror</v>
      </c>
    </row>
    <row r="2338" spans="1:11" x14ac:dyDescent="0.3">
      <c r="A2338">
        <v>258</v>
      </c>
      <c r="B2338" t="s">
        <v>317</v>
      </c>
      <c r="C2338" t="s">
        <v>29</v>
      </c>
      <c r="D2338" t="s">
        <v>2383</v>
      </c>
      <c r="E2338" s="1" t="str">
        <f t="shared" si="180"/>
        <v>Christian Muscas-Italo Nicola Ponce Pasini Judice Neto</v>
      </c>
      <c r="F2338" t="str">
        <f t="shared" si="183"/>
        <v>Draw</v>
      </c>
      <c r="G2338" s="1">
        <f t="shared" si="184"/>
        <v>5</v>
      </c>
      <c r="H2338">
        <f t="shared" si="182"/>
        <v>1</v>
      </c>
      <c r="I2338" t="str">
        <f>INDEX(META!$B:$B,MATCH(B2338,META!$A:$A,0))</f>
        <v>Rakdos Madness</v>
      </c>
      <c r="J2338" t="str">
        <f>INDEX(META!$B:$B,MATCH(D2338,META!$A:$A,0))</f>
        <v>Mono Blue Aggro</v>
      </c>
      <c r="K2338" t="str">
        <f t="shared" si="181"/>
        <v>Rakdos Madness-Mono Blue Aggro</v>
      </c>
    </row>
    <row r="2339" spans="1:11" x14ac:dyDescent="0.3">
      <c r="A2339">
        <v>259</v>
      </c>
      <c r="B2339" t="s">
        <v>1001</v>
      </c>
      <c r="C2339" t="s">
        <v>26</v>
      </c>
      <c r="D2339" t="s">
        <v>395</v>
      </c>
      <c r="E2339" s="1" t="str">
        <f t="shared" si="180"/>
        <v>Marco Mongelli-Stefano Monti</v>
      </c>
      <c r="F2339" t="str">
        <f t="shared" si="183"/>
        <v>Lost</v>
      </c>
      <c r="G2339" s="1">
        <f t="shared" si="184"/>
        <v>5</v>
      </c>
      <c r="H2339">
        <f t="shared" si="182"/>
        <v>1</v>
      </c>
      <c r="I2339" t="str">
        <f>INDEX(META!$B:$B,MATCH(B2339,META!$A:$A,0))</f>
        <v>Gardens</v>
      </c>
      <c r="J2339" t="str">
        <f>INDEX(META!$B:$B,MATCH(D2339,META!$A:$A,0))</f>
        <v>Mono Blue Aggro</v>
      </c>
      <c r="K2339" t="str">
        <f t="shared" si="181"/>
        <v>Gardens-Mono Blue Aggro</v>
      </c>
    </row>
    <row r="2340" spans="1:11" x14ac:dyDescent="0.3">
      <c r="A2340">
        <v>260</v>
      </c>
      <c r="B2340" t="s">
        <v>3269</v>
      </c>
      <c r="C2340" t="s">
        <v>28</v>
      </c>
      <c r="D2340" t="s">
        <v>112</v>
      </c>
      <c r="E2340" s="1" t="str">
        <f t="shared" si="180"/>
        <v>Simone Bini-Giorgio Sanna</v>
      </c>
      <c r="F2340" t="str">
        <f t="shared" si="183"/>
        <v>Won</v>
      </c>
      <c r="G2340" s="1">
        <f t="shared" si="184"/>
        <v>5</v>
      </c>
      <c r="H2340">
        <f t="shared" si="182"/>
        <v>1</v>
      </c>
      <c r="I2340" t="str">
        <f>INDEX(META!$B:$B,MATCH(B2340,META!$A:$A,0))</f>
        <v>X Lands Spy</v>
      </c>
      <c r="J2340" t="str">
        <f>INDEX(META!$B:$B,MATCH(D2340,META!$A:$A,0))</f>
        <v>Elves</v>
      </c>
      <c r="K2340" t="str">
        <f t="shared" si="181"/>
        <v>X Lands Spy-Elves</v>
      </c>
    </row>
    <row r="2341" spans="1:11" x14ac:dyDescent="0.3">
      <c r="A2341">
        <v>261</v>
      </c>
      <c r="B2341" t="s">
        <v>303</v>
      </c>
      <c r="C2341" t="s">
        <v>28</v>
      </c>
      <c r="D2341" t="s">
        <v>2431</v>
      </c>
      <c r="E2341" s="1" t="str">
        <f t="shared" si="180"/>
        <v>Simone Ortelli-Fabio Rossini</v>
      </c>
      <c r="F2341" t="str">
        <f t="shared" si="183"/>
        <v>Won</v>
      </c>
      <c r="G2341" s="1">
        <f t="shared" si="184"/>
        <v>5</v>
      </c>
      <c r="H2341">
        <f t="shared" si="182"/>
        <v>1</v>
      </c>
      <c r="I2341" t="str">
        <f>INDEX(META!$B:$B,MATCH(B2341,META!$A:$A,0))</f>
        <v>White Weenie</v>
      </c>
      <c r="J2341" t="str">
        <f>INDEX(META!$B:$B,MATCH(D2341,META!$A:$A,0))</f>
        <v>Mono Red Synth</v>
      </c>
      <c r="K2341" t="str">
        <f t="shared" si="181"/>
        <v>White Weenie-Mono Red Synth</v>
      </c>
    </row>
    <row r="2342" spans="1:11" x14ac:dyDescent="0.3">
      <c r="A2342">
        <v>262</v>
      </c>
      <c r="B2342" t="s">
        <v>3210</v>
      </c>
      <c r="C2342" t="s">
        <v>28</v>
      </c>
      <c r="D2342" t="s">
        <v>305</v>
      </c>
      <c r="E2342" s="1" t="str">
        <f t="shared" si="180"/>
        <v>Danilo Fanzini-stéphane GIACHIN RICCA</v>
      </c>
      <c r="F2342" t="str">
        <f t="shared" si="183"/>
        <v>Won</v>
      </c>
      <c r="G2342" s="1">
        <f t="shared" si="184"/>
        <v>5</v>
      </c>
      <c r="H2342">
        <f t="shared" si="182"/>
        <v>1</v>
      </c>
      <c r="I2342" t="str">
        <f>INDEX(META!$B:$B,MATCH(B2342,META!$A:$A,0))</f>
        <v>Altar Tron</v>
      </c>
      <c r="J2342" t="str">
        <f>INDEX(META!$B:$B,MATCH(D2342,META!$A:$A,0))</f>
        <v>Grixis Affinity</v>
      </c>
      <c r="K2342" t="str">
        <f t="shared" si="181"/>
        <v>Altar Tron-Grixis Affinity</v>
      </c>
    </row>
    <row r="2343" spans="1:11" x14ac:dyDescent="0.3">
      <c r="A2343">
        <v>263</v>
      </c>
      <c r="B2343" t="s">
        <v>1019</v>
      </c>
      <c r="C2343" t="s">
        <v>25</v>
      </c>
      <c r="D2343" t="s">
        <v>604</v>
      </c>
      <c r="E2343" s="1" t="str">
        <f t="shared" si="180"/>
        <v>Michael Piscopo Filippi-Russell Monje</v>
      </c>
      <c r="F2343" t="str">
        <f t="shared" si="183"/>
        <v>Won</v>
      </c>
      <c r="G2343" s="1">
        <f t="shared" si="184"/>
        <v>5</v>
      </c>
      <c r="H2343">
        <f t="shared" si="182"/>
        <v>1</v>
      </c>
      <c r="I2343" t="str">
        <f>INDEX(META!$B:$B,MATCH(B2343,META!$A:$A,0))</f>
        <v>Jund Wildfire</v>
      </c>
      <c r="J2343" t="str">
        <f>INDEX(META!$B:$B,MATCH(D2343,META!$A:$A,0))</f>
        <v>Jund Wildfire</v>
      </c>
      <c r="K2343" t="str">
        <f t="shared" si="181"/>
        <v>Jund Wildfire-Jund Wildfire</v>
      </c>
    </row>
    <row r="2344" spans="1:11" x14ac:dyDescent="0.3">
      <c r="A2344">
        <v>264</v>
      </c>
      <c r="B2344" t="s">
        <v>1007</v>
      </c>
      <c r="C2344" t="s">
        <v>25</v>
      </c>
      <c r="D2344" t="s">
        <v>119</v>
      </c>
      <c r="E2344" s="1" t="str">
        <f t="shared" si="180"/>
        <v>giulio iodice-Antonio De Simone</v>
      </c>
      <c r="F2344" t="str">
        <f t="shared" si="183"/>
        <v>Won</v>
      </c>
      <c r="G2344" s="1">
        <f t="shared" si="184"/>
        <v>5</v>
      </c>
      <c r="H2344">
        <f t="shared" si="182"/>
        <v>1</v>
      </c>
      <c r="I2344" t="str">
        <f>INDEX(META!$B:$B,MATCH(B2344,META!$A:$A,0))</f>
        <v>Mono Blue Aggro</v>
      </c>
      <c r="J2344" t="str">
        <f>INDEX(META!$B:$B,MATCH(D2344,META!$A:$A,0))</f>
        <v>Gardens</v>
      </c>
      <c r="K2344" t="str">
        <f t="shared" si="181"/>
        <v>Mono Blue Aggro-Gardens</v>
      </c>
    </row>
    <row r="2345" spans="1:11" x14ac:dyDescent="0.3">
      <c r="A2345">
        <v>265</v>
      </c>
      <c r="B2345" t="s">
        <v>836</v>
      </c>
      <c r="C2345" t="s">
        <v>28</v>
      </c>
      <c r="D2345" t="s">
        <v>1050</v>
      </c>
      <c r="E2345" s="1" t="str">
        <f t="shared" si="180"/>
        <v>Filippo Memeo-Tommaso Aselli</v>
      </c>
      <c r="F2345" t="str">
        <f t="shared" si="183"/>
        <v>Won</v>
      </c>
      <c r="G2345" s="1">
        <f t="shared" si="184"/>
        <v>5</v>
      </c>
      <c r="H2345">
        <f t="shared" si="182"/>
        <v>1</v>
      </c>
      <c r="I2345" t="str">
        <f>INDEX(META!$B:$B,MATCH(B2345,META!$A:$A,0))</f>
        <v>Mono Blue Aggro</v>
      </c>
      <c r="J2345" t="str">
        <f>INDEX(META!$B:$B,MATCH(D2345,META!$A:$A,0))</f>
        <v>X Lands Spy</v>
      </c>
      <c r="K2345" t="str">
        <f t="shared" si="181"/>
        <v>Mono Blue Aggro-X Lands Spy</v>
      </c>
    </row>
    <row r="2346" spans="1:11" x14ac:dyDescent="0.3">
      <c r="A2346">
        <v>266</v>
      </c>
      <c r="B2346" t="s">
        <v>1108</v>
      </c>
      <c r="C2346" t="s">
        <v>26</v>
      </c>
      <c r="D2346" t="s">
        <v>431</v>
      </c>
      <c r="E2346" s="1" t="str">
        <f t="shared" si="180"/>
        <v>Nikolas Melissano-Nicola Santo</v>
      </c>
      <c r="F2346" t="str">
        <f t="shared" si="183"/>
        <v>Lost</v>
      </c>
      <c r="G2346" s="1">
        <f t="shared" si="184"/>
        <v>5</v>
      </c>
      <c r="H2346">
        <f t="shared" si="182"/>
        <v>1</v>
      </c>
      <c r="I2346" t="str">
        <f>INDEX(META!$B:$B,MATCH(B2346,META!$A:$A,0))</f>
        <v>Jund Wildfire</v>
      </c>
      <c r="J2346" t="str">
        <f>INDEX(META!$B:$B,MATCH(D2346,META!$A:$A,0))</f>
        <v>Mono Blue Terror</v>
      </c>
      <c r="K2346" t="str">
        <f t="shared" si="181"/>
        <v>Jund Wildfire-Mono Blue Terror</v>
      </c>
    </row>
    <row r="2347" spans="1:11" x14ac:dyDescent="0.3">
      <c r="A2347">
        <v>267</v>
      </c>
      <c r="B2347" t="s">
        <v>2678</v>
      </c>
      <c r="C2347" t="s">
        <v>28</v>
      </c>
      <c r="D2347" t="s">
        <v>416</v>
      </c>
      <c r="E2347" s="1" t="str">
        <f t="shared" si="180"/>
        <v>Michele Biagini-Andrea Martellini</v>
      </c>
      <c r="F2347" t="str">
        <f t="shared" si="183"/>
        <v>Won</v>
      </c>
      <c r="G2347" s="1">
        <f t="shared" si="184"/>
        <v>5</v>
      </c>
      <c r="H2347">
        <f t="shared" si="182"/>
        <v>1</v>
      </c>
      <c r="I2347" t="str">
        <f>INDEX(META!$B:$B,MATCH(B2347,META!$A:$A,0))</f>
        <v>Rakdos Madness</v>
      </c>
      <c r="J2347" t="str">
        <f>INDEX(META!$B:$B,MATCH(D2347,META!$A:$A,0))</f>
        <v>White Weenie</v>
      </c>
      <c r="K2347" t="str">
        <f t="shared" si="181"/>
        <v>Rakdos Madness-White Weenie</v>
      </c>
    </row>
    <row r="2348" spans="1:11" x14ac:dyDescent="0.3">
      <c r="A2348">
        <v>268</v>
      </c>
      <c r="B2348" t="s">
        <v>419</v>
      </c>
      <c r="C2348" t="s">
        <v>25</v>
      </c>
      <c r="D2348" t="s">
        <v>2924</v>
      </c>
      <c r="E2348" s="1" t="str">
        <f t="shared" si="180"/>
        <v>Devis Pezzetta-Enrico Virgini</v>
      </c>
      <c r="F2348" t="str">
        <f t="shared" si="183"/>
        <v>Won</v>
      </c>
      <c r="G2348" s="1">
        <f t="shared" si="184"/>
        <v>5</v>
      </c>
      <c r="H2348">
        <f t="shared" si="182"/>
        <v>1</v>
      </c>
      <c r="I2348" t="str">
        <f>INDEX(META!$B:$B,MATCH(B2348,META!$A:$A,0))</f>
        <v>Mono Blue Aggro</v>
      </c>
      <c r="J2348" t="str">
        <f>INDEX(META!$B:$B,MATCH(D2348,META!$A:$A,0))</f>
        <v>Mono Blue Aggro</v>
      </c>
      <c r="K2348" t="str">
        <f t="shared" si="181"/>
        <v>Mono Blue Aggro-Mono Blue Aggro</v>
      </c>
    </row>
    <row r="2349" spans="1:11" x14ac:dyDescent="0.3">
      <c r="A2349">
        <v>269</v>
      </c>
      <c r="B2349" t="s">
        <v>2718</v>
      </c>
      <c r="C2349" t="s">
        <v>26</v>
      </c>
      <c r="D2349" t="s">
        <v>288</v>
      </c>
      <c r="E2349" s="1" t="str">
        <f t="shared" si="180"/>
        <v>Gianluca Botti-Nicolò Valdetara</v>
      </c>
      <c r="F2349" t="str">
        <f t="shared" si="183"/>
        <v>Lost</v>
      </c>
      <c r="G2349" s="1">
        <f t="shared" si="184"/>
        <v>5</v>
      </c>
      <c r="H2349">
        <f t="shared" si="182"/>
        <v>1</v>
      </c>
      <c r="I2349" t="str">
        <f>INDEX(META!$B:$B,MATCH(B2349,META!$A:$A,0))</f>
        <v>Rakdos Madness</v>
      </c>
      <c r="J2349" t="str">
        <f>INDEX(META!$B:$B,MATCH(D2349,META!$A:$A,0))</f>
        <v>Bogles</v>
      </c>
      <c r="K2349" t="str">
        <f t="shared" si="181"/>
        <v>Rakdos Madness-Bogles</v>
      </c>
    </row>
    <row r="2350" spans="1:11" x14ac:dyDescent="0.3">
      <c r="A2350">
        <v>270</v>
      </c>
      <c r="B2350" t="s">
        <v>1163</v>
      </c>
      <c r="C2350" t="s">
        <v>26</v>
      </c>
      <c r="D2350" t="s">
        <v>177</v>
      </c>
      <c r="E2350" s="1" t="str">
        <f t="shared" si="180"/>
        <v>Tommaso Garbellini-Andrea Mattei</v>
      </c>
      <c r="F2350" t="str">
        <f t="shared" si="183"/>
        <v>Lost</v>
      </c>
      <c r="G2350" s="1">
        <f t="shared" si="184"/>
        <v>5</v>
      </c>
      <c r="H2350">
        <f t="shared" si="182"/>
        <v>1</v>
      </c>
      <c r="I2350" t="str">
        <f>INDEX(META!$B:$B,MATCH(B2350,META!$A:$A,0))</f>
        <v>Rakdos Madness</v>
      </c>
      <c r="J2350" t="str">
        <f>INDEX(META!$B:$B,MATCH(D2350,META!$A:$A,0))</f>
        <v>Elves</v>
      </c>
      <c r="K2350" t="str">
        <f t="shared" si="181"/>
        <v>Rakdos Madness-Elves</v>
      </c>
    </row>
    <row r="2351" spans="1:11" x14ac:dyDescent="0.3">
      <c r="A2351">
        <v>271</v>
      </c>
      <c r="B2351" t="s">
        <v>1168</v>
      </c>
      <c r="C2351" t="s">
        <v>27</v>
      </c>
      <c r="D2351" t="s">
        <v>1992</v>
      </c>
      <c r="E2351" s="1" t="str">
        <f t="shared" si="180"/>
        <v>Cody Gleeson-Juri Landi</v>
      </c>
      <c r="F2351" t="str">
        <f t="shared" si="183"/>
        <v>Lost</v>
      </c>
      <c r="G2351" s="1">
        <f t="shared" si="184"/>
        <v>5</v>
      </c>
      <c r="H2351">
        <f t="shared" si="182"/>
        <v>1</v>
      </c>
      <c r="I2351" t="str">
        <f>INDEX(META!$B:$B,MATCH(B2351,META!$A:$A,0))</f>
        <v>Rakdos Madness</v>
      </c>
      <c r="J2351" t="str">
        <f>INDEX(META!$B:$B,MATCH(D2351,META!$A:$A,0))</f>
        <v>Mono Red Madness</v>
      </c>
      <c r="K2351" t="str">
        <f t="shared" si="181"/>
        <v>Rakdos Madness-Mono Red Madness</v>
      </c>
    </row>
    <row r="2352" spans="1:11" x14ac:dyDescent="0.3">
      <c r="A2352">
        <v>272</v>
      </c>
      <c r="B2352" t="s">
        <v>164</v>
      </c>
      <c r="C2352" t="s">
        <v>28</v>
      </c>
      <c r="D2352" t="s">
        <v>1221</v>
      </c>
      <c r="E2352" s="1" t="str">
        <f t="shared" si="180"/>
        <v>Nicola Rispoli-Pietro Piersanti</v>
      </c>
      <c r="F2352" t="str">
        <f t="shared" si="183"/>
        <v>Won</v>
      </c>
      <c r="G2352" s="1">
        <f t="shared" si="184"/>
        <v>5</v>
      </c>
      <c r="H2352">
        <f t="shared" si="182"/>
        <v>1</v>
      </c>
      <c r="I2352" t="str">
        <f>INDEX(META!$B:$B,MATCH(B2352,META!$A:$A,0))</f>
        <v>Jund Wildfire</v>
      </c>
      <c r="J2352" t="str">
        <f>INDEX(META!$B:$B,MATCH(D2352,META!$A:$A,0))</f>
        <v>X Lands Spy</v>
      </c>
      <c r="K2352" t="str">
        <f t="shared" si="181"/>
        <v>Jund Wildfire-X Lands Spy</v>
      </c>
    </row>
    <row r="2353" spans="1:11" x14ac:dyDescent="0.3">
      <c r="A2353">
        <v>273</v>
      </c>
      <c r="B2353" t="s">
        <v>1893</v>
      </c>
      <c r="C2353" t="s">
        <v>26</v>
      </c>
      <c r="D2353" t="s">
        <v>874</v>
      </c>
      <c r="E2353" s="1" t="str">
        <f t="shared" si="180"/>
        <v>Federico Fronzi-edoardo laviola</v>
      </c>
      <c r="F2353" t="str">
        <f t="shared" si="183"/>
        <v>Lost</v>
      </c>
      <c r="G2353" s="1">
        <f t="shared" si="184"/>
        <v>5</v>
      </c>
      <c r="H2353">
        <f t="shared" si="182"/>
        <v>1</v>
      </c>
      <c r="I2353" t="str">
        <f>INDEX(META!$B:$B,MATCH(B2353,META!$A:$A,0))</f>
        <v>Jeskai Ephemerate</v>
      </c>
      <c r="J2353" t="str">
        <f>INDEX(META!$B:$B,MATCH(D2353,META!$A:$A,0))</f>
        <v>Dredge</v>
      </c>
      <c r="K2353" t="str">
        <f t="shared" si="181"/>
        <v>Jeskai Ephemerate-Dredge</v>
      </c>
    </row>
    <row r="2354" spans="1:11" x14ac:dyDescent="0.3">
      <c r="A2354">
        <v>274</v>
      </c>
      <c r="B2354" t="s">
        <v>206</v>
      </c>
      <c r="C2354" t="s">
        <v>26</v>
      </c>
      <c r="D2354" t="s">
        <v>1770</v>
      </c>
      <c r="E2354" s="1" t="str">
        <f t="shared" si="180"/>
        <v>Antonio Aversano-Carlo Benetazzo</v>
      </c>
      <c r="F2354" t="str">
        <f t="shared" si="183"/>
        <v>Lost</v>
      </c>
      <c r="G2354" s="1">
        <f t="shared" si="184"/>
        <v>5</v>
      </c>
      <c r="H2354">
        <f t="shared" si="182"/>
        <v>1</v>
      </c>
      <c r="I2354" t="str">
        <f>INDEX(META!$B:$B,MATCH(B2354,META!$A:$A,0))</f>
        <v>Mono Blue Terror</v>
      </c>
      <c r="J2354" t="str">
        <f>INDEX(META!$B:$B,MATCH(D2354,META!$A:$A,0))</f>
        <v>Dimir Terror</v>
      </c>
      <c r="K2354" t="str">
        <f t="shared" si="181"/>
        <v>Mono Blue Terror-Dimir Terror</v>
      </c>
    </row>
    <row r="2355" spans="1:11" x14ac:dyDescent="0.3">
      <c r="A2355">
        <v>275</v>
      </c>
      <c r="B2355" t="s">
        <v>1828</v>
      </c>
      <c r="C2355" t="s">
        <v>26</v>
      </c>
      <c r="D2355" t="s">
        <v>182</v>
      </c>
      <c r="E2355" s="1" t="str">
        <f t="shared" si="180"/>
        <v>Lorenzo Schettino-Alessandro Fred" Rossi"</v>
      </c>
      <c r="F2355" t="str">
        <f t="shared" si="183"/>
        <v>Lost</v>
      </c>
      <c r="G2355" s="1">
        <f t="shared" si="184"/>
        <v>5</v>
      </c>
      <c r="H2355">
        <f t="shared" si="182"/>
        <v>1</v>
      </c>
      <c r="I2355" t="str">
        <f>INDEX(META!$B:$B,MATCH(B2355,META!$A:$A,0))</f>
        <v>Mono Red Synth</v>
      </c>
      <c r="J2355" t="str">
        <f>INDEX(META!$B:$B,MATCH(D2355,META!$A:$A,0))</f>
        <v>High Tide Combo</v>
      </c>
      <c r="K2355" t="str">
        <f t="shared" si="181"/>
        <v>Mono Red Synth-High Tide Combo</v>
      </c>
    </row>
    <row r="2356" spans="1:11" x14ac:dyDescent="0.3">
      <c r="A2356">
        <v>276</v>
      </c>
      <c r="B2356" t="s">
        <v>442</v>
      </c>
      <c r="C2356" t="s">
        <v>26</v>
      </c>
      <c r="D2356" t="s">
        <v>2891</v>
      </c>
      <c r="E2356" s="1" t="str">
        <f t="shared" si="180"/>
        <v>Cristian Cocchi-Michele Gaimarri</v>
      </c>
      <c r="F2356" t="str">
        <f t="shared" si="183"/>
        <v>Lost</v>
      </c>
      <c r="G2356" s="1">
        <f t="shared" si="184"/>
        <v>5</v>
      </c>
      <c r="H2356">
        <f t="shared" si="182"/>
        <v>1</v>
      </c>
      <c r="I2356" t="str">
        <f>INDEX(META!$B:$B,MATCH(B2356,META!$A:$A,0))</f>
        <v>Jund Wildfire</v>
      </c>
      <c r="J2356" t="str">
        <f>INDEX(META!$B:$B,MATCH(D2356,META!$A:$A,0))</f>
        <v>Elves</v>
      </c>
      <c r="K2356" t="str">
        <f t="shared" si="181"/>
        <v>Jund Wildfire-Elves</v>
      </c>
    </row>
    <row r="2357" spans="1:11" x14ac:dyDescent="0.3">
      <c r="A2357">
        <v>277</v>
      </c>
      <c r="B2357" t="s">
        <v>3158</v>
      </c>
      <c r="C2357" t="s">
        <v>25</v>
      </c>
      <c r="D2357" t="s">
        <v>399</v>
      </c>
      <c r="E2357" s="1" t="str">
        <f t="shared" si="180"/>
        <v>SAMUELE ALVISI-matteo meccariello</v>
      </c>
      <c r="F2357" t="str">
        <f t="shared" si="183"/>
        <v>Won</v>
      </c>
      <c r="G2357" s="1">
        <f t="shared" si="184"/>
        <v>5</v>
      </c>
      <c r="H2357">
        <f t="shared" si="182"/>
        <v>1</v>
      </c>
      <c r="I2357" t="str">
        <f>INDEX(META!$B:$B,MATCH(B2357,META!$A:$A,0))</f>
        <v>Boros Bully</v>
      </c>
      <c r="J2357" t="str">
        <f>INDEX(META!$B:$B,MATCH(D2357,META!$A:$A,0))</f>
        <v>Jund Wildfire</v>
      </c>
      <c r="K2357" t="str">
        <f t="shared" si="181"/>
        <v>Boros Bully-Jund Wildfire</v>
      </c>
    </row>
    <row r="2358" spans="1:11" x14ac:dyDescent="0.3">
      <c r="A2358">
        <v>278</v>
      </c>
      <c r="B2358" t="s">
        <v>146</v>
      </c>
      <c r="C2358" t="s">
        <v>26</v>
      </c>
      <c r="D2358" t="s">
        <v>3188</v>
      </c>
      <c r="E2358" s="1" t="str">
        <f t="shared" si="180"/>
        <v>Christian Vecchi-Giulio Rizzati</v>
      </c>
      <c r="F2358" t="str">
        <f t="shared" si="183"/>
        <v>Lost</v>
      </c>
      <c r="G2358" s="1">
        <f t="shared" si="184"/>
        <v>5</v>
      </c>
      <c r="H2358">
        <f t="shared" si="182"/>
        <v>1</v>
      </c>
      <c r="I2358" t="str">
        <f>INDEX(META!$B:$B,MATCH(B2358,META!$A:$A,0))</f>
        <v>Mono Red Synth</v>
      </c>
      <c r="J2358" t="str">
        <f>INDEX(META!$B:$B,MATCH(D2358,META!$A:$A,0))</f>
        <v>Mono Blue Terror</v>
      </c>
      <c r="K2358" t="str">
        <f t="shared" si="181"/>
        <v>Mono Red Synth-Mono Blue Terror</v>
      </c>
    </row>
    <row r="2359" spans="1:11" x14ac:dyDescent="0.3">
      <c r="A2359">
        <v>279</v>
      </c>
      <c r="B2359" t="s">
        <v>153</v>
      </c>
      <c r="C2359" t="s">
        <v>25</v>
      </c>
      <c r="D2359" t="s">
        <v>2343</v>
      </c>
      <c r="E2359" s="1" t="str">
        <f t="shared" si="180"/>
        <v>Cristian Crema-Augsuto Ceracchini</v>
      </c>
      <c r="F2359" t="str">
        <f t="shared" si="183"/>
        <v>Won</v>
      </c>
      <c r="G2359" s="1">
        <f t="shared" si="184"/>
        <v>5</v>
      </c>
      <c r="H2359">
        <f t="shared" si="182"/>
        <v>1</v>
      </c>
      <c r="I2359" t="str">
        <f>INDEX(META!$B:$B,MATCH(B2359,META!$A:$A,0))</f>
        <v>Grixis Affinity</v>
      </c>
      <c r="J2359" t="str">
        <f>INDEX(META!$B:$B,MATCH(D2359,META!$A:$A,0))</f>
        <v>Dimir Terror</v>
      </c>
      <c r="K2359" t="str">
        <f t="shared" si="181"/>
        <v>Grixis Affinity-Dimir Terror</v>
      </c>
    </row>
    <row r="2360" spans="1:11" x14ac:dyDescent="0.3">
      <c r="A2360">
        <v>280</v>
      </c>
      <c r="B2360" t="s">
        <v>141</v>
      </c>
      <c r="C2360" t="s">
        <v>28</v>
      </c>
      <c r="D2360" t="s">
        <v>1356</v>
      </c>
      <c r="E2360" s="1" t="str">
        <f t="shared" si="180"/>
        <v>enrico colzi-Tommaso Paoli</v>
      </c>
      <c r="F2360" t="str">
        <f t="shared" si="183"/>
        <v>Won</v>
      </c>
      <c r="G2360" s="1">
        <f t="shared" si="184"/>
        <v>5</v>
      </c>
      <c r="H2360">
        <f t="shared" si="182"/>
        <v>1</v>
      </c>
      <c r="I2360" t="str">
        <f>INDEX(META!$B:$B,MATCH(B2360,META!$A:$A,0))</f>
        <v>Whale Combo</v>
      </c>
      <c r="J2360" t="str">
        <f>INDEX(META!$B:$B,MATCH(D2360,META!$A:$A,0))</f>
        <v>White Weenie</v>
      </c>
      <c r="K2360" t="str">
        <f t="shared" si="181"/>
        <v>Whale Combo-White Weenie</v>
      </c>
    </row>
    <row r="2361" spans="1:11" x14ac:dyDescent="0.3">
      <c r="A2361">
        <v>281</v>
      </c>
      <c r="B2361" t="s">
        <v>435</v>
      </c>
      <c r="C2361" t="s">
        <v>25</v>
      </c>
      <c r="D2361" t="s">
        <v>1385</v>
      </c>
      <c r="E2361" s="1" t="str">
        <f t="shared" si="180"/>
        <v>Walter Zaninetti-Mattia Bin</v>
      </c>
      <c r="F2361" t="str">
        <f t="shared" si="183"/>
        <v>Won</v>
      </c>
      <c r="G2361" s="1">
        <f t="shared" si="184"/>
        <v>5</v>
      </c>
      <c r="H2361">
        <f t="shared" si="182"/>
        <v>1</v>
      </c>
      <c r="I2361" t="str">
        <f>INDEX(META!$B:$B,MATCH(B2361,META!$A:$A,0))</f>
        <v>High Tide Combo</v>
      </c>
      <c r="J2361" t="str">
        <f>INDEX(META!$B:$B,MATCH(D2361,META!$A:$A,0))</f>
        <v>Flicker Tron</v>
      </c>
      <c r="K2361" t="str">
        <f t="shared" si="181"/>
        <v>High Tide Combo-Flicker Tron</v>
      </c>
    </row>
    <row r="2362" spans="1:11" x14ac:dyDescent="0.3">
      <c r="A2362">
        <v>282</v>
      </c>
      <c r="B2362" t="s">
        <v>142</v>
      </c>
      <c r="C2362" t="s">
        <v>28</v>
      </c>
      <c r="D2362" t="s">
        <v>1432</v>
      </c>
      <c r="E2362" s="1" t="str">
        <f t="shared" si="180"/>
        <v>Giacomo Luchetti-Alessandro Fosso</v>
      </c>
      <c r="F2362" t="str">
        <f t="shared" si="183"/>
        <v>Won</v>
      </c>
      <c r="G2362" s="1">
        <f t="shared" si="184"/>
        <v>5</v>
      </c>
      <c r="H2362">
        <f t="shared" si="182"/>
        <v>1</v>
      </c>
      <c r="I2362" t="str">
        <f>INDEX(META!$B:$B,MATCH(B2362,META!$A:$A,0))</f>
        <v>Jund Wildfire</v>
      </c>
      <c r="J2362" t="str">
        <f>INDEX(META!$B:$B,MATCH(D2362,META!$A:$A,0))</f>
        <v>Gruul Ponza</v>
      </c>
      <c r="K2362" t="str">
        <f t="shared" si="181"/>
        <v>Jund Wildfire-Gruul Ponza</v>
      </c>
    </row>
    <row r="2363" spans="1:11" x14ac:dyDescent="0.3">
      <c r="A2363">
        <v>283</v>
      </c>
      <c r="B2363" t="s">
        <v>176</v>
      </c>
      <c r="C2363" t="s">
        <v>27</v>
      </c>
      <c r="D2363" t="s">
        <v>2764</v>
      </c>
      <c r="E2363" s="1" t="str">
        <f t="shared" si="180"/>
        <v>Andrea Costa-Andrea Massei</v>
      </c>
      <c r="F2363" t="str">
        <f t="shared" si="183"/>
        <v>Lost</v>
      </c>
      <c r="G2363" s="1">
        <f t="shared" si="184"/>
        <v>5</v>
      </c>
      <c r="H2363">
        <f t="shared" si="182"/>
        <v>1</v>
      </c>
      <c r="I2363" t="str">
        <f>INDEX(META!$B:$B,MATCH(B2363,META!$A:$A,0))</f>
        <v>Jund Wildfire</v>
      </c>
      <c r="J2363" t="str">
        <f>INDEX(META!$B:$B,MATCH(D2363,META!$A:$A,0))</f>
        <v>Jund Wildfire</v>
      </c>
      <c r="K2363" t="str">
        <f t="shared" si="181"/>
        <v>Jund Wildfire-Jund Wildfire</v>
      </c>
    </row>
    <row r="2364" spans="1:11" x14ac:dyDescent="0.3">
      <c r="A2364">
        <v>284</v>
      </c>
      <c r="B2364" t="s">
        <v>2249</v>
      </c>
      <c r="C2364" t="s">
        <v>27</v>
      </c>
      <c r="D2364" t="s">
        <v>1424</v>
      </c>
      <c r="E2364" s="1" t="str">
        <f t="shared" si="180"/>
        <v>Leonardo Poleggi-Davide Rega</v>
      </c>
      <c r="F2364" t="str">
        <f t="shared" si="183"/>
        <v>Lost</v>
      </c>
      <c r="G2364" s="1">
        <f t="shared" si="184"/>
        <v>5</v>
      </c>
      <c r="H2364">
        <f t="shared" si="182"/>
        <v>1</v>
      </c>
      <c r="I2364" t="str">
        <f>INDEX(META!$B:$B,MATCH(B2364,META!$A:$A,0))</f>
        <v>Rakdos Madness</v>
      </c>
      <c r="J2364" t="str">
        <f>INDEX(META!$B:$B,MATCH(D2364,META!$A:$A,0))</f>
        <v>Elves</v>
      </c>
      <c r="K2364" t="str">
        <f t="shared" si="181"/>
        <v>Rakdos Madness-Elves</v>
      </c>
    </row>
    <row r="2365" spans="1:11" x14ac:dyDescent="0.3">
      <c r="A2365">
        <v>285</v>
      </c>
      <c r="B2365" t="s">
        <v>144</v>
      </c>
      <c r="C2365" t="s">
        <v>25</v>
      </c>
      <c r="D2365" t="s">
        <v>325</v>
      </c>
      <c r="E2365" s="1" t="str">
        <f t="shared" si="180"/>
        <v>Stefano Giordano-Mattia Molinero</v>
      </c>
      <c r="F2365" t="str">
        <f t="shared" si="183"/>
        <v>Won</v>
      </c>
      <c r="G2365" s="1">
        <f t="shared" si="184"/>
        <v>5</v>
      </c>
      <c r="H2365">
        <f t="shared" si="182"/>
        <v>1</v>
      </c>
      <c r="I2365" t="str">
        <f>INDEX(META!$B:$B,MATCH(B2365,META!$A:$A,0))</f>
        <v>Mono Red Synth</v>
      </c>
      <c r="J2365" t="str">
        <f>INDEX(META!$B:$B,MATCH(D2365,META!$A:$A,0))</f>
        <v>High Tide Combo</v>
      </c>
      <c r="K2365" t="str">
        <f t="shared" si="181"/>
        <v>Mono Red Synth-High Tide Combo</v>
      </c>
    </row>
    <row r="2366" spans="1:11" x14ac:dyDescent="0.3">
      <c r="A2366">
        <v>286</v>
      </c>
      <c r="B2366" t="s">
        <v>1967</v>
      </c>
      <c r="C2366" t="s">
        <v>27</v>
      </c>
      <c r="D2366" t="s">
        <v>3088</v>
      </c>
      <c r="E2366" s="1" t="str">
        <f t="shared" si="180"/>
        <v>Mario Ambrogi-Enea Di Bartolo</v>
      </c>
      <c r="F2366" t="str">
        <f t="shared" si="183"/>
        <v>Lost</v>
      </c>
      <c r="G2366" s="1">
        <f t="shared" si="184"/>
        <v>5</v>
      </c>
      <c r="H2366">
        <f t="shared" si="182"/>
        <v>1</v>
      </c>
      <c r="I2366" t="str">
        <f>INDEX(META!$B:$B,MATCH(B2366,META!$A:$A,0))</f>
        <v>Mono Blue Aggro</v>
      </c>
      <c r="J2366" t="str">
        <f>INDEX(META!$B:$B,MATCH(D2366,META!$A:$A,0))</f>
        <v>Mono Blue Aggro</v>
      </c>
      <c r="K2366" t="str">
        <f t="shared" si="181"/>
        <v>Mono Blue Aggro-Mono Blue Aggro</v>
      </c>
    </row>
    <row r="2367" spans="1:11" x14ac:dyDescent="0.3">
      <c r="A2367">
        <v>287</v>
      </c>
      <c r="B2367" t="s">
        <v>271</v>
      </c>
      <c r="C2367" t="s">
        <v>26</v>
      </c>
      <c r="D2367" t="s">
        <v>2792</v>
      </c>
      <c r="E2367" s="1" t="str">
        <f t="shared" si="180"/>
        <v>Tommaso Palagonia-Andrea Pelacchi</v>
      </c>
      <c r="F2367" t="str">
        <f t="shared" si="183"/>
        <v>Lost</v>
      </c>
      <c r="G2367" s="1">
        <f t="shared" si="184"/>
        <v>5</v>
      </c>
      <c r="H2367">
        <f t="shared" si="182"/>
        <v>1</v>
      </c>
      <c r="I2367" t="str">
        <f>INDEX(META!$B:$B,MATCH(B2367,META!$A:$A,0))</f>
        <v>Esper Ephemerate</v>
      </c>
      <c r="J2367" t="str">
        <f>INDEX(META!$B:$B,MATCH(D2367,META!$A:$A,0))</f>
        <v>Mono Blue Terror</v>
      </c>
      <c r="K2367" t="str">
        <f t="shared" si="181"/>
        <v>Esper Ephemerate-Mono Blue Terror</v>
      </c>
    </row>
    <row r="2368" spans="1:11" x14ac:dyDescent="0.3">
      <c r="A2368">
        <v>288</v>
      </c>
      <c r="B2368" t="s">
        <v>1645</v>
      </c>
      <c r="C2368" t="s">
        <v>26</v>
      </c>
      <c r="D2368" t="s">
        <v>2625</v>
      </c>
      <c r="E2368" s="1" t="str">
        <f t="shared" si="180"/>
        <v>Gianluca Cremaschi-Kevin Hathurusingha</v>
      </c>
      <c r="F2368" t="str">
        <f t="shared" si="183"/>
        <v>Lost</v>
      </c>
      <c r="G2368" s="1">
        <f t="shared" si="184"/>
        <v>5</v>
      </c>
      <c r="H2368">
        <f t="shared" si="182"/>
        <v>1</v>
      </c>
      <c r="I2368" t="str">
        <f>INDEX(META!$B:$B,MATCH(B2368,META!$A:$A,0))</f>
        <v>Mardu Synth</v>
      </c>
      <c r="J2368" t="str">
        <f>INDEX(META!$B:$B,MATCH(D2368,META!$A:$A,0))</f>
        <v>Gruul Monsters</v>
      </c>
      <c r="K2368" t="str">
        <f t="shared" si="181"/>
        <v>Mardu Synth-Gruul Monsters</v>
      </c>
    </row>
    <row r="2369" spans="1:11" x14ac:dyDescent="0.3">
      <c r="A2369">
        <v>289</v>
      </c>
      <c r="B2369" t="s">
        <v>1725</v>
      </c>
      <c r="C2369" t="s">
        <v>28</v>
      </c>
      <c r="D2369" t="s">
        <v>85</v>
      </c>
      <c r="E2369" s="1" t="str">
        <f t="shared" ref="E2369:E2432" si="185">B2369&amp;"-"&amp;D2369</f>
        <v>Tullio Gaglione-Ettore Mingardo</v>
      </c>
      <c r="F2369" t="str">
        <f t="shared" si="183"/>
        <v>Won</v>
      </c>
      <c r="G2369" s="1">
        <f t="shared" si="184"/>
        <v>5</v>
      </c>
      <c r="H2369">
        <f t="shared" si="182"/>
        <v>1</v>
      </c>
      <c r="I2369" t="str">
        <f>INDEX(META!$B:$B,MATCH(B2369,META!$A:$A,0))</f>
        <v>Jund Wildfire</v>
      </c>
      <c r="J2369" t="str">
        <f>INDEX(META!$B:$B,MATCH(D2369,META!$A:$A,0))</f>
        <v>X Lands Spy</v>
      </c>
      <c r="K2369" t="str">
        <f t="shared" ref="K2369:K2431" si="186">I2369&amp;"-"&amp;J2369</f>
        <v>Jund Wildfire-X Lands Spy</v>
      </c>
    </row>
    <row r="2370" spans="1:11" x14ac:dyDescent="0.3">
      <c r="A2370">
        <v>290</v>
      </c>
      <c r="B2370" t="s">
        <v>1750</v>
      </c>
      <c r="C2370" t="s">
        <v>28</v>
      </c>
      <c r="D2370" t="s">
        <v>347</v>
      </c>
      <c r="E2370" s="1" t="str">
        <f t="shared" si="185"/>
        <v>Marco Gallo-Samuele Bottale</v>
      </c>
      <c r="F2370" t="str">
        <f t="shared" si="183"/>
        <v>Won</v>
      </c>
      <c r="G2370" s="1">
        <f t="shared" si="184"/>
        <v>5</v>
      </c>
      <c r="H2370">
        <f t="shared" ref="H2370:H2433" si="187">AND(I2370&gt;0,J2370&gt;0)*1</f>
        <v>1</v>
      </c>
      <c r="I2370" t="str">
        <f>INDEX(META!$B:$B,MATCH(B2370,META!$A:$A,0))</f>
        <v>Gruul Ponza</v>
      </c>
      <c r="J2370" t="str">
        <f>INDEX(META!$B:$B,MATCH(D2370,META!$A:$A,0))</f>
        <v>Rakdos Madness</v>
      </c>
      <c r="K2370" t="str">
        <f t="shared" si="186"/>
        <v>Gruul Ponza-Rakdos Madness</v>
      </c>
    </row>
    <row r="2371" spans="1:11" x14ac:dyDescent="0.3">
      <c r="A2371">
        <v>291</v>
      </c>
      <c r="B2371" t="s">
        <v>1899</v>
      </c>
      <c r="C2371" t="s">
        <v>27</v>
      </c>
      <c r="D2371" t="s">
        <v>208</v>
      </c>
      <c r="E2371" s="1" t="str">
        <f t="shared" si="185"/>
        <v>Thomas Marulli-Edoardo Mazzucco</v>
      </c>
      <c r="F2371" t="str">
        <f t="shared" ref="F2371:F2434" si="188">_xlfn.TEXTBEFORE(C2371," ")</f>
        <v>Lost</v>
      </c>
      <c r="G2371" s="1">
        <f t="shared" ref="G2371:G2434" si="189">IF(A2371&gt;=A2370,G2370,G2370+1)</f>
        <v>5</v>
      </c>
      <c r="H2371">
        <f t="shared" si="187"/>
        <v>1</v>
      </c>
      <c r="I2371" t="str">
        <f>INDEX(META!$B:$B,MATCH(B2371,META!$A:$A,0))</f>
        <v>Mono Blue Terror</v>
      </c>
      <c r="J2371" t="str">
        <f>INDEX(META!$B:$B,MATCH(D2371,META!$A:$A,0))</f>
        <v>Jund Wildfire</v>
      </c>
      <c r="K2371" t="str">
        <f t="shared" si="186"/>
        <v>Mono Blue Terror-Jund Wildfire</v>
      </c>
    </row>
    <row r="2372" spans="1:11" x14ac:dyDescent="0.3">
      <c r="A2372">
        <v>292</v>
      </c>
      <c r="B2372" t="s">
        <v>2939</v>
      </c>
      <c r="C2372" t="s">
        <v>28</v>
      </c>
      <c r="D2372" t="s">
        <v>1902</v>
      </c>
      <c r="E2372" s="1" t="str">
        <f t="shared" si="185"/>
        <v>Federico Vuono-Claudio Terradura</v>
      </c>
      <c r="F2372" t="str">
        <f t="shared" si="188"/>
        <v>Won</v>
      </c>
      <c r="G2372" s="1">
        <f t="shared" si="189"/>
        <v>5</v>
      </c>
      <c r="H2372">
        <f t="shared" si="187"/>
        <v>1</v>
      </c>
      <c r="I2372" t="str">
        <f>INDEX(META!$B:$B,MATCH(B2372,META!$A:$A,0))</f>
        <v>White Weenie</v>
      </c>
      <c r="J2372" t="str">
        <f>INDEX(META!$B:$B,MATCH(D2372,META!$A:$A,0))</f>
        <v>Grixis Affinity</v>
      </c>
      <c r="K2372" t="str">
        <f t="shared" si="186"/>
        <v>White Weenie-Grixis Affinity</v>
      </c>
    </row>
    <row r="2373" spans="1:11" x14ac:dyDescent="0.3">
      <c r="A2373">
        <v>293</v>
      </c>
      <c r="B2373" t="s">
        <v>2112</v>
      </c>
      <c r="C2373" t="s">
        <v>28</v>
      </c>
      <c r="D2373" t="s">
        <v>1530</v>
      </c>
      <c r="E2373" s="1" t="str">
        <f t="shared" si="185"/>
        <v>Ludovico Labruzzo-Erbaldo Baldi</v>
      </c>
      <c r="F2373" t="str">
        <f t="shared" si="188"/>
        <v>Won</v>
      </c>
      <c r="G2373" s="1">
        <f t="shared" si="189"/>
        <v>5</v>
      </c>
      <c r="H2373">
        <f t="shared" si="187"/>
        <v>1</v>
      </c>
      <c r="I2373" t="str">
        <f>INDEX(META!$B:$B,MATCH(B2373,META!$A:$A,0))</f>
        <v>Mono Red Madness</v>
      </c>
      <c r="J2373" t="str">
        <f>INDEX(META!$B:$B,MATCH(D2373,META!$A:$A,0))</f>
        <v>Mono Blue Aggro</v>
      </c>
      <c r="K2373" t="str">
        <f t="shared" si="186"/>
        <v>Mono Red Madness-Mono Blue Aggro</v>
      </c>
    </row>
    <row r="2374" spans="1:11" x14ac:dyDescent="0.3">
      <c r="A2374">
        <v>294</v>
      </c>
      <c r="B2374" t="s">
        <v>2698</v>
      </c>
      <c r="C2374" t="s">
        <v>27</v>
      </c>
      <c r="D2374" t="s">
        <v>1951</v>
      </c>
      <c r="E2374" s="1" t="str">
        <f t="shared" si="185"/>
        <v>Mene the best-Federico Giancotti</v>
      </c>
      <c r="F2374" t="str">
        <f t="shared" si="188"/>
        <v>Lost</v>
      </c>
      <c r="G2374" s="1">
        <f t="shared" si="189"/>
        <v>5</v>
      </c>
      <c r="H2374">
        <f t="shared" si="187"/>
        <v>1</v>
      </c>
      <c r="I2374" t="str">
        <f>INDEX(META!$B:$B,MATCH(B2374,META!$A:$A,0))</f>
        <v>Monsters Tron</v>
      </c>
      <c r="J2374" t="str">
        <f>INDEX(META!$B:$B,MATCH(D2374,META!$A:$A,0))</f>
        <v>Mono Red Madness</v>
      </c>
      <c r="K2374" t="str">
        <f t="shared" si="186"/>
        <v>Monsters Tron-Mono Red Madness</v>
      </c>
    </row>
    <row r="2375" spans="1:11" x14ac:dyDescent="0.3">
      <c r="A2375">
        <v>295</v>
      </c>
      <c r="B2375" t="s">
        <v>1970</v>
      </c>
      <c r="C2375" t="s">
        <v>27</v>
      </c>
      <c r="D2375" t="s">
        <v>2391</v>
      </c>
      <c r="E2375" s="1" t="str">
        <f t="shared" si="185"/>
        <v>Filippo Pasqua-Krisztián Magos</v>
      </c>
      <c r="F2375" t="str">
        <f t="shared" si="188"/>
        <v>Lost</v>
      </c>
      <c r="G2375" s="1">
        <f t="shared" si="189"/>
        <v>5</v>
      </c>
      <c r="H2375">
        <f t="shared" si="187"/>
        <v>1</v>
      </c>
      <c r="I2375" t="str">
        <f>INDEX(META!$B:$B,MATCH(B2375,META!$A:$A,0))</f>
        <v>Mono Red Madness</v>
      </c>
      <c r="J2375" t="str">
        <f>INDEX(META!$B:$B,MATCH(D2375,META!$A:$A,0))</f>
        <v>Mono Red Synth</v>
      </c>
      <c r="K2375" t="str">
        <f t="shared" si="186"/>
        <v>Mono Red Madness-Mono Red Synth</v>
      </c>
    </row>
    <row r="2376" spans="1:11" x14ac:dyDescent="0.3">
      <c r="A2376">
        <v>296</v>
      </c>
      <c r="B2376" t="s">
        <v>1989</v>
      </c>
      <c r="C2376" t="s">
        <v>28</v>
      </c>
      <c r="D2376" t="s">
        <v>327</v>
      </c>
      <c r="E2376" s="1" t="str">
        <f t="shared" si="185"/>
        <v>Francesco Caiazzo-Federico Di Cesare</v>
      </c>
      <c r="F2376" t="str">
        <f t="shared" si="188"/>
        <v>Won</v>
      </c>
      <c r="G2376" s="1">
        <f t="shared" si="189"/>
        <v>5</v>
      </c>
      <c r="H2376">
        <f t="shared" si="187"/>
        <v>1</v>
      </c>
      <c r="I2376" t="str">
        <f>INDEX(META!$B:$B,MATCH(B2376,META!$A:$A,0))</f>
        <v>Mono Red Synth</v>
      </c>
      <c r="J2376" t="str">
        <f>INDEX(META!$B:$B,MATCH(D2376,META!$A:$A,0))</f>
        <v>Mono Red Madness</v>
      </c>
      <c r="K2376" t="str">
        <f t="shared" si="186"/>
        <v>Mono Red Synth-Mono Red Madness</v>
      </c>
    </row>
    <row r="2377" spans="1:11" x14ac:dyDescent="0.3">
      <c r="A2377">
        <v>297</v>
      </c>
      <c r="B2377" t="s">
        <v>766</v>
      </c>
      <c r="C2377" t="s">
        <v>26</v>
      </c>
      <c r="D2377" t="s">
        <v>3131</v>
      </c>
      <c r="E2377" s="1" t="str">
        <f t="shared" si="185"/>
        <v>Riccardo Oliviero-Daniele Bressan</v>
      </c>
      <c r="F2377" t="str">
        <f t="shared" si="188"/>
        <v>Lost</v>
      </c>
      <c r="G2377" s="1">
        <f t="shared" si="189"/>
        <v>5</v>
      </c>
      <c r="H2377">
        <f t="shared" si="187"/>
        <v>1</v>
      </c>
      <c r="I2377" t="str">
        <f>INDEX(META!$B:$B,MATCH(B2377,META!$A:$A,0))</f>
        <v>Mono Red Synth</v>
      </c>
      <c r="J2377" t="str">
        <f>INDEX(META!$B:$B,MATCH(D2377,META!$A:$A,0))</f>
        <v>Mono Blue Terror</v>
      </c>
      <c r="K2377" t="str">
        <f t="shared" si="186"/>
        <v>Mono Red Synth-Mono Blue Terror</v>
      </c>
    </row>
    <row r="2378" spans="1:11" x14ac:dyDescent="0.3">
      <c r="A2378">
        <v>298</v>
      </c>
      <c r="B2378" t="s">
        <v>2752</v>
      </c>
      <c r="C2378" t="s">
        <v>26</v>
      </c>
      <c r="D2378" t="s">
        <v>226</v>
      </c>
      <c r="E2378" s="1" t="str">
        <f t="shared" si="185"/>
        <v>Niccolò Melani-Enrico Merlin</v>
      </c>
      <c r="F2378" t="str">
        <f t="shared" si="188"/>
        <v>Lost</v>
      </c>
      <c r="G2378" s="1">
        <f t="shared" si="189"/>
        <v>5</v>
      </c>
      <c r="H2378">
        <f t="shared" si="187"/>
        <v>1</v>
      </c>
      <c r="I2378" t="str">
        <f>INDEX(META!$B:$B,MATCH(B2378,META!$A:$A,0))</f>
        <v>Altar Tron</v>
      </c>
      <c r="J2378" t="str">
        <f>INDEX(META!$B:$B,MATCH(D2378,META!$A:$A,0))</f>
        <v>Fangren Tron</v>
      </c>
      <c r="K2378" t="str">
        <f t="shared" si="186"/>
        <v>Altar Tron-Fangren Tron</v>
      </c>
    </row>
    <row r="2379" spans="1:11" x14ac:dyDescent="0.3">
      <c r="A2379">
        <v>299</v>
      </c>
      <c r="B2379" t="s">
        <v>374</v>
      </c>
      <c r="C2379" t="s">
        <v>25</v>
      </c>
      <c r="D2379" t="s">
        <v>2092</v>
      </c>
      <c r="E2379" s="1" t="str">
        <f t="shared" si="185"/>
        <v>Lorenzo Limongiello-Piergiorgio Mascagna</v>
      </c>
      <c r="F2379" t="str">
        <f t="shared" si="188"/>
        <v>Won</v>
      </c>
      <c r="G2379" s="1">
        <f t="shared" si="189"/>
        <v>5</v>
      </c>
      <c r="H2379">
        <f t="shared" si="187"/>
        <v>1</v>
      </c>
      <c r="I2379" t="str">
        <f>INDEX(META!$B:$B,MATCH(B2379,META!$A:$A,0))</f>
        <v>Mono Red Madness</v>
      </c>
      <c r="J2379" t="str">
        <f>INDEX(META!$B:$B,MATCH(D2379,META!$A:$A,0))</f>
        <v>Elves</v>
      </c>
      <c r="K2379" t="str">
        <f t="shared" si="186"/>
        <v>Mono Red Madness-Elves</v>
      </c>
    </row>
    <row r="2380" spans="1:11" x14ac:dyDescent="0.3">
      <c r="A2380">
        <v>300</v>
      </c>
      <c r="B2380" t="s">
        <v>2106</v>
      </c>
      <c r="C2380" t="s">
        <v>28</v>
      </c>
      <c r="D2380" t="s">
        <v>387</v>
      </c>
      <c r="E2380" s="1" t="str">
        <f t="shared" si="185"/>
        <v>Simone Locatelli-Nicoló Grasso</v>
      </c>
      <c r="F2380" t="str">
        <f t="shared" si="188"/>
        <v>Won</v>
      </c>
      <c r="G2380" s="1">
        <f t="shared" si="189"/>
        <v>5</v>
      </c>
      <c r="H2380">
        <f t="shared" si="187"/>
        <v>1</v>
      </c>
      <c r="I2380" t="str">
        <f>INDEX(META!$B:$B,MATCH(B2380,META!$A:$A,0))</f>
        <v>Grixis Affinity</v>
      </c>
      <c r="J2380" t="str">
        <f>INDEX(META!$B:$B,MATCH(D2380,META!$A:$A,0))</f>
        <v>Jund Wildfire</v>
      </c>
      <c r="K2380" t="str">
        <f t="shared" si="186"/>
        <v>Grixis Affinity-Jund Wildfire</v>
      </c>
    </row>
    <row r="2381" spans="1:11" x14ac:dyDescent="0.3">
      <c r="A2381">
        <v>301</v>
      </c>
      <c r="B2381" t="s">
        <v>3302</v>
      </c>
      <c r="C2381" t="s">
        <v>26</v>
      </c>
      <c r="D2381" t="s">
        <v>179</v>
      </c>
      <c r="E2381" s="1" t="str">
        <f t="shared" si="185"/>
        <v>Cesare Nieri-Riccardo Mazzon</v>
      </c>
      <c r="F2381" t="str">
        <f t="shared" si="188"/>
        <v>Lost</v>
      </c>
      <c r="G2381" s="1">
        <f t="shared" si="189"/>
        <v>5</v>
      </c>
      <c r="H2381">
        <f t="shared" si="187"/>
        <v>1</v>
      </c>
      <c r="I2381" t="str">
        <f>INDEX(META!$B:$B,MATCH(B2381,META!$A:$A,0))</f>
        <v>Mono Red Synth</v>
      </c>
      <c r="J2381" t="str">
        <f>INDEX(META!$B:$B,MATCH(D2381,META!$A:$A,0))</f>
        <v>Boros Synth</v>
      </c>
      <c r="K2381" t="str">
        <f t="shared" si="186"/>
        <v>Mono Red Synth-Boros Synth</v>
      </c>
    </row>
    <row r="2382" spans="1:11" x14ac:dyDescent="0.3">
      <c r="A2382">
        <v>302</v>
      </c>
      <c r="B2382" t="s">
        <v>2075</v>
      </c>
      <c r="C2382" t="s">
        <v>28</v>
      </c>
      <c r="D2382" t="s">
        <v>2224</v>
      </c>
      <c r="E2382" s="1" t="str">
        <f t="shared" si="185"/>
        <v>Alessandro Giuliano-Rene' Saretti</v>
      </c>
      <c r="F2382" t="str">
        <f t="shared" si="188"/>
        <v>Won</v>
      </c>
      <c r="G2382" s="1">
        <f t="shared" si="189"/>
        <v>5</v>
      </c>
      <c r="H2382">
        <f t="shared" si="187"/>
        <v>1</v>
      </c>
      <c r="I2382" t="str">
        <f>INDEX(META!$B:$B,MATCH(B2382,META!$A:$A,0))</f>
        <v>Jund Wildfire</v>
      </c>
      <c r="J2382" t="str">
        <f>INDEX(META!$B:$B,MATCH(D2382,META!$A:$A,0))</f>
        <v>Gruul Monsters</v>
      </c>
      <c r="K2382" t="str">
        <f t="shared" si="186"/>
        <v>Jund Wildfire-Gruul Monsters</v>
      </c>
    </row>
    <row r="2383" spans="1:11" x14ac:dyDescent="0.3">
      <c r="A2383">
        <v>303</v>
      </c>
      <c r="B2383" t="s">
        <v>1866</v>
      </c>
      <c r="C2383" t="s">
        <v>26</v>
      </c>
      <c r="D2383" t="s">
        <v>1146</v>
      </c>
      <c r="E2383" s="1" t="str">
        <f t="shared" si="185"/>
        <v>Marco Antonelli-Matteo Mazzola</v>
      </c>
      <c r="F2383" t="str">
        <f t="shared" si="188"/>
        <v>Lost</v>
      </c>
      <c r="G2383" s="1">
        <f t="shared" si="189"/>
        <v>5</v>
      </c>
      <c r="H2383">
        <f t="shared" si="187"/>
        <v>1</v>
      </c>
      <c r="I2383" t="str">
        <f>INDEX(META!$B:$B,MATCH(B2383,META!$A:$A,0))</f>
        <v>X Lands Spy</v>
      </c>
      <c r="J2383" t="str">
        <f>INDEX(META!$B:$B,MATCH(D2383,META!$A:$A,0))</f>
        <v>Altar Tron</v>
      </c>
      <c r="K2383" t="str">
        <f t="shared" si="186"/>
        <v>X Lands Spy-Altar Tron</v>
      </c>
    </row>
    <row r="2384" spans="1:11" x14ac:dyDescent="0.3">
      <c r="A2384">
        <v>304</v>
      </c>
      <c r="B2384" t="s">
        <v>896</v>
      </c>
      <c r="C2384" t="s">
        <v>28</v>
      </c>
      <c r="D2384" t="s">
        <v>2263</v>
      </c>
      <c r="E2384" s="1" t="str">
        <f t="shared" si="185"/>
        <v>lorenzo cupini-Simone Sirio</v>
      </c>
      <c r="F2384" t="str">
        <f t="shared" si="188"/>
        <v>Won</v>
      </c>
      <c r="G2384" s="1">
        <f t="shared" si="189"/>
        <v>5</v>
      </c>
      <c r="H2384">
        <f t="shared" si="187"/>
        <v>1</v>
      </c>
      <c r="I2384" t="str">
        <f>INDEX(META!$B:$B,MATCH(B2384,META!$A:$A,0))</f>
        <v>Mono Red Blitz</v>
      </c>
      <c r="J2384" t="str">
        <f>INDEX(META!$B:$B,MATCH(D2384,META!$A:$A,0))</f>
        <v>Gardens</v>
      </c>
      <c r="K2384" t="str">
        <f t="shared" si="186"/>
        <v>Mono Red Blitz-Gardens</v>
      </c>
    </row>
    <row r="2385" spans="1:11" x14ac:dyDescent="0.3">
      <c r="A2385">
        <v>305</v>
      </c>
      <c r="B2385" t="s">
        <v>2274</v>
      </c>
      <c r="C2385" t="s">
        <v>28</v>
      </c>
      <c r="D2385" t="s">
        <v>2380</v>
      </c>
      <c r="E2385" s="1" t="str">
        <f t="shared" si="185"/>
        <v>Fabio Riccò-Federico Mascia</v>
      </c>
      <c r="F2385" t="str">
        <f t="shared" si="188"/>
        <v>Won</v>
      </c>
      <c r="G2385" s="1">
        <f t="shared" si="189"/>
        <v>5</v>
      </c>
      <c r="H2385">
        <f t="shared" si="187"/>
        <v>1</v>
      </c>
      <c r="I2385" t="str">
        <f>INDEX(META!$B:$B,MATCH(B2385,META!$A:$A,0))</f>
        <v>Mono Blue Aggro</v>
      </c>
      <c r="J2385" t="str">
        <f>INDEX(META!$B:$B,MATCH(D2385,META!$A:$A,0))</f>
        <v>Mono Red Synth</v>
      </c>
      <c r="K2385" t="str">
        <f t="shared" si="186"/>
        <v>Mono Blue Aggro-Mono Red Synth</v>
      </c>
    </row>
    <row r="2386" spans="1:11" x14ac:dyDescent="0.3">
      <c r="A2386">
        <v>306</v>
      </c>
      <c r="B2386" t="s">
        <v>2523</v>
      </c>
      <c r="C2386" t="s">
        <v>28</v>
      </c>
      <c r="D2386" t="s">
        <v>335</v>
      </c>
      <c r="E2386" s="1" t="str">
        <f t="shared" si="185"/>
        <v>Alessandro Mele-Manuel Giussani</v>
      </c>
      <c r="F2386" t="str">
        <f t="shared" si="188"/>
        <v>Won</v>
      </c>
      <c r="G2386" s="1">
        <f t="shared" si="189"/>
        <v>5</v>
      </c>
      <c r="H2386">
        <f t="shared" si="187"/>
        <v>1</v>
      </c>
      <c r="I2386" t="str">
        <f>INDEX(META!$B:$B,MATCH(B2386,META!$A:$A,0))</f>
        <v>Jeskai Ephemerate</v>
      </c>
      <c r="J2386" t="str">
        <f>INDEX(META!$B:$B,MATCH(D2386,META!$A:$A,0))</f>
        <v>White Weenie</v>
      </c>
      <c r="K2386" t="str">
        <f t="shared" si="186"/>
        <v>Jeskai Ephemerate-White Weenie</v>
      </c>
    </row>
    <row r="2387" spans="1:11" x14ac:dyDescent="0.3">
      <c r="A2387">
        <v>307</v>
      </c>
      <c r="B2387" t="s">
        <v>158</v>
      </c>
      <c r="C2387" t="s">
        <v>28</v>
      </c>
      <c r="D2387" t="s">
        <v>2795</v>
      </c>
      <c r="E2387" s="1" t="str">
        <f t="shared" si="185"/>
        <v>Lorenzo Canazza-Bertone Luca</v>
      </c>
      <c r="F2387" t="str">
        <f t="shared" si="188"/>
        <v>Won</v>
      </c>
      <c r="G2387" s="1">
        <f t="shared" si="189"/>
        <v>5</v>
      </c>
      <c r="H2387">
        <f t="shared" si="187"/>
        <v>1</v>
      </c>
      <c r="I2387" t="str">
        <f>INDEX(META!$B:$B,MATCH(B2387,META!$A:$A,0))</f>
        <v>X Lands Spy</v>
      </c>
      <c r="J2387" t="str">
        <f>INDEX(META!$B:$B,MATCH(D2387,META!$A:$A,0))</f>
        <v>Dimir Affinity</v>
      </c>
      <c r="K2387" t="str">
        <f t="shared" si="186"/>
        <v>X Lands Spy-Dimir Affinity</v>
      </c>
    </row>
    <row r="2388" spans="1:11" x14ac:dyDescent="0.3">
      <c r="A2388">
        <v>308</v>
      </c>
      <c r="B2388" t="s">
        <v>148</v>
      </c>
      <c r="C2388" t="s">
        <v>28</v>
      </c>
      <c r="D2388" t="s">
        <v>2628</v>
      </c>
      <c r="E2388" s="1" t="str">
        <f t="shared" si="185"/>
        <v>Davide Rapacciuolo-Jesús Horcajo</v>
      </c>
      <c r="F2388" t="str">
        <f t="shared" si="188"/>
        <v>Won</v>
      </c>
      <c r="G2388" s="1">
        <f t="shared" si="189"/>
        <v>5</v>
      </c>
      <c r="H2388">
        <f t="shared" si="187"/>
        <v>1</v>
      </c>
      <c r="I2388" t="str">
        <f>INDEX(META!$B:$B,MATCH(B2388,META!$A:$A,0))</f>
        <v>Rakdos Madness</v>
      </c>
      <c r="J2388" t="str">
        <f>INDEX(META!$B:$B,MATCH(D2388,META!$A:$A,0))</f>
        <v>High Tide Combo</v>
      </c>
      <c r="K2388" t="str">
        <f t="shared" si="186"/>
        <v>Rakdos Madness-High Tide Combo</v>
      </c>
    </row>
    <row r="2389" spans="1:11" x14ac:dyDescent="0.3">
      <c r="A2389">
        <v>309</v>
      </c>
      <c r="B2389" t="s">
        <v>362</v>
      </c>
      <c r="C2389" t="s">
        <v>26</v>
      </c>
      <c r="D2389" t="s">
        <v>2762</v>
      </c>
      <c r="E2389" s="1" t="str">
        <f t="shared" si="185"/>
        <v>Jurgen Curaj-Matteo Chiesa</v>
      </c>
      <c r="F2389" t="str">
        <f t="shared" si="188"/>
        <v>Lost</v>
      </c>
      <c r="G2389" s="1">
        <f t="shared" si="189"/>
        <v>5</v>
      </c>
      <c r="H2389">
        <f t="shared" si="187"/>
        <v>1</v>
      </c>
      <c r="I2389" t="str">
        <f>INDEX(META!$B:$B,MATCH(B2389,META!$A:$A,0))</f>
        <v>Mono Red Synth</v>
      </c>
      <c r="J2389" t="str">
        <f>INDEX(META!$B:$B,MATCH(D2389,META!$A:$A,0))</f>
        <v>Mono Red Synth</v>
      </c>
      <c r="K2389" t="str">
        <f t="shared" si="186"/>
        <v>Mono Red Synth-Mono Red Synth</v>
      </c>
    </row>
    <row r="2390" spans="1:11" x14ac:dyDescent="0.3">
      <c r="A2390">
        <v>310</v>
      </c>
      <c r="B2390" t="s">
        <v>3243</v>
      </c>
      <c r="C2390" t="s">
        <v>25</v>
      </c>
      <c r="D2390" t="s">
        <v>2537</v>
      </c>
      <c r="E2390" s="1" t="str">
        <f t="shared" si="185"/>
        <v>Adrian Gabriel Reyes-antonio cuomo</v>
      </c>
      <c r="F2390" t="str">
        <f t="shared" si="188"/>
        <v>Won</v>
      </c>
      <c r="G2390" s="1">
        <f t="shared" si="189"/>
        <v>5</v>
      </c>
      <c r="H2390">
        <f t="shared" si="187"/>
        <v>1</v>
      </c>
      <c r="I2390" t="str">
        <f>INDEX(META!$B:$B,MATCH(B2390,META!$A:$A,0))</f>
        <v>Izzet Terror</v>
      </c>
      <c r="J2390" t="str">
        <f>INDEX(META!$B:$B,MATCH(D2390,META!$A:$A,0))</f>
        <v>Mono Blue Aggro</v>
      </c>
      <c r="K2390" t="str">
        <f t="shared" si="186"/>
        <v>Izzet Terror-Mono Blue Aggro</v>
      </c>
    </row>
    <row r="2391" spans="1:11" x14ac:dyDescent="0.3">
      <c r="A2391">
        <v>311</v>
      </c>
      <c r="B2391" t="s">
        <v>2675</v>
      </c>
      <c r="C2391" t="s">
        <v>26</v>
      </c>
      <c r="D2391" t="s">
        <v>2927</v>
      </c>
      <c r="E2391" s="1" t="str">
        <f t="shared" si="185"/>
        <v>Cristian ridolfi-Riccardo Bandere</v>
      </c>
      <c r="F2391" t="str">
        <f t="shared" si="188"/>
        <v>Lost</v>
      </c>
      <c r="G2391" s="1">
        <f t="shared" si="189"/>
        <v>5</v>
      </c>
      <c r="H2391">
        <f t="shared" si="187"/>
        <v>1</v>
      </c>
      <c r="I2391" t="str">
        <f>INDEX(META!$B:$B,MATCH(B2391,META!$A:$A,0))</f>
        <v>Mono Red Madness</v>
      </c>
      <c r="J2391" t="str">
        <f>INDEX(META!$B:$B,MATCH(D2391,META!$A:$A,0))</f>
        <v>Mono Blue Aggro</v>
      </c>
      <c r="K2391" t="str">
        <f t="shared" si="186"/>
        <v>Mono Red Madness-Mono Blue Aggro</v>
      </c>
    </row>
    <row r="2392" spans="1:11" x14ac:dyDescent="0.3">
      <c r="A2392">
        <v>312</v>
      </c>
      <c r="B2392" t="s">
        <v>2802</v>
      </c>
      <c r="C2392" t="s">
        <v>27</v>
      </c>
      <c r="D2392" t="s">
        <v>967</v>
      </c>
      <c r="E2392" s="1" t="str">
        <f t="shared" si="185"/>
        <v>Jan Žáček-Riccardo Fasano</v>
      </c>
      <c r="F2392" t="str">
        <f t="shared" si="188"/>
        <v>Lost</v>
      </c>
      <c r="G2392" s="1">
        <f t="shared" si="189"/>
        <v>5</v>
      </c>
      <c r="H2392">
        <f t="shared" si="187"/>
        <v>1</v>
      </c>
      <c r="I2392" t="str">
        <f>INDEX(META!$B:$B,MATCH(B2392,META!$A:$A,0))</f>
        <v>cyclestorm</v>
      </c>
      <c r="J2392" t="str">
        <f>INDEX(META!$B:$B,MATCH(D2392,META!$A:$A,0))</f>
        <v>Pili-Pala Combo</v>
      </c>
      <c r="K2392" t="str">
        <f t="shared" si="186"/>
        <v>cyclestorm-Pili-Pala Combo</v>
      </c>
    </row>
    <row r="2393" spans="1:11" x14ac:dyDescent="0.3">
      <c r="A2393">
        <v>313</v>
      </c>
      <c r="B2393" t="s">
        <v>2866</v>
      </c>
      <c r="C2393" t="s">
        <v>26</v>
      </c>
      <c r="D2393" t="s">
        <v>319</v>
      </c>
      <c r="E2393" s="1" t="str">
        <f t="shared" si="185"/>
        <v>Leonardo Paternotte-Stefano Vanzetti</v>
      </c>
      <c r="F2393" t="str">
        <f t="shared" si="188"/>
        <v>Lost</v>
      </c>
      <c r="G2393" s="1">
        <f t="shared" si="189"/>
        <v>5</v>
      </c>
      <c r="H2393">
        <f t="shared" si="187"/>
        <v>1</v>
      </c>
      <c r="I2393" t="str">
        <f>INDEX(META!$B:$B,MATCH(B2393,META!$A:$A,0))</f>
        <v>X Lands Spy</v>
      </c>
      <c r="J2393" t="str">
        <f>INDEX(META!$B:$B,MATCH(D2393,META!$A:$A,0))</f>
        <v>Mono Blue Terror</v>
      </c>
      <c r="K2393" t="str">
        <f t="shared" si="186"/>
        <v>X Lands Spy-Mono Blue Terror</v>
      </c>
    </row>
    <row r="2394" spans="1:11" x14ac:dyDescent="0.3">
      <c r="A2394">
        <v>314</v>
      </c>
      <c r="B2394" t="s">
        <v>3051</v>
      </c>
      <c r="C2394" t="s">
        <v>25</v>
      </c>
      <c r="D2394" t="s">
        <v>1933</v>
      </c>
      <c r="E2394" s="1" t="str">
        <f t="shared" si="185"/>
        <v>Nicola De Francesco-marco collodet</v>
      </c>
      <c r="F2394" t="str">
        <f t="shared" si="188"/>
        <v>Won</v>
      </c>
      <c r="G2394" s="1">
        <f t="shared" si="189"/>
        <v>5</v>
      </c>
      <c r="H2394">
        <f t="shared" si="187"/>
        <v>1</v>
      </c>
      <c r="I2394" t="str">
        <f>INDEX(META!$B:$B,MATCH(B2394,META!$A:$A,0))</f>
        <v>Dimir Terror</v>
      </c>
      <c r="J2394" t="str">
        <f>INDEX(META!$B:$B,MATCH(D2394,META!$A:$A,0))</f>
        <v>Mono Blue Terror</v>
      </c>
      <c r="K2394" t="str">
        <f t="shared" si="186"/>
        <v>Dimir Terror-Mono Blue Terror</v>
      </c>
    </row>
    <row r="2395" spans="1:11" x14ac:dyDescent="0.3">
      <c r="A2395">
        <v>315</v>
      </c>
      <c r="B2395" t="s">
        <v>3213</v>
      </c>
      <c r="C2395" t="s">
        <v>26</v>
      </c>
      <c r="D2395" t="s">
        <v>1242</v>
      </c>
      <c r="E2395" s="1" t="str">
        <f t="shared" si="185"/>
        <v>Gabriele Tregnaghi-Pietro Malevolti</v>
      </c>
      <c r="F2395" t="str">
        <f t="shared" si="188"/>
        <v>Lost</v>
      </c>
      <c r="G2395" s="1">
        <f t="shared" si="189"/>
        <v>5</v>
      </c>
      <c r="H2395">
        <f t="shared" si="187"/>
        <v>1</v>
      </c>
      <c r="I2395" t="str">
        <f>INDEX(META!$B:$B,MATCH(B2395,META!$A:$A,0))</f>
        <v>Elves</v>
      </c>
      <c r="J2395" t="str">
        <f>INDEX(META!$B:$B,MATCH(D2395,META!$A:$A,0))</f>
        <v>Mono Red Madness</v>
      </c>
      <c r="K2395" t="str">
        <f t="shared" si="186"/>
        <v>Elves-Mono Red Madness</v>
      </c>
    </row>
    <row r="2396" spans="1:11" x14ac:dyDescent="0.3">
      <c r="A2396">
        <v>316</v>
      </c>
      <c r="B2396" t="s">
        <v>3283</v>
      </c>
      <c r="C2396" t="s">
        <v>26</v>
      </c>
      <c r="D2396" t="s">
        <v>763</v>
      </c>
      <c r="E2396" s="1" t="str">
        <f t="shared" si="185"/>
        <v>Marco Guerriero-Raul Venturi</v>
      </c>
      <c r="F2396" t="str">
        <f t="shared" si="188"/>
        <v>Lost</v>
      </c>
      <c r="G2396" s="1">
        <f t="shared" si="189"/>
        <v>5</v>
      </c>
      <c r="H2396">
        <f t="shared" si="187"/>
        <v>1</v>
      </c>
      <c r="I2396" t="str">
        <f>INDEX(META!$B:$B,MATCH(B2396,META!$A:$A,0))</f>
        <v>Dimir Control</v>
      </c>
      <c r="J2396" t="str">
        <f>INDEX(META!$B:$B,MATCH(D2396,META!$A:$A,0))</f>
        <v>Jund Wildfire</v>
      </c>
      <c r="K2396" t="str">
        <f t="shared" si="186"/>
        <v>Dimir Control-Jund Wildfire</v>
      </c>
    </row>
    <row r="2397" spans="1:11" x14ac:dyDescent="0.3">
      <c r="A2397">
        <v>317</v>
      </c>
      <c r="B2397" t="s">
        <v>252</v>
      </c>
      <c r="C2397" t="s">
        <v>26</v>
      </c>
      <c r="D2397" t="s">
        <v>944</v>
      </c>
      <c r="E2397" s="1" t="str">
        <f t="shared" si="185"/>
        <v>Filippo Gibin-Tommaso Loss</v>
      </c>
      <c r="F2397" t="str">
        <f t="shared" si="188"/>
        <v>Lost</v>
      </c>
      <c r="G2397" s="1">
        <f t="shared" si="189"/>
        <v>5</v>
      </c>
      <c r="H2397">
        <f t="shared" si="187"/>
        <v>1</v>
      </c>
      <c r="I2397" t="str">
        <f>INDEX(META!$B:$B,MATCH(B2397,META!$A:$A,0))</f>
        <v>Golgari Fog</v>
      </c>
      <c r="J2397" t="str">
        <f>INDEX(META!$B:$B,MATCH(D2397,META!$A:$A,0))</f>
        <v>Jund Wildfire</v>
      </c>
      <c r="K2397" t="str">
        <f t="shared" si="186"/>
        <v>Golgari Fog-Jund Wildfire</v>
      </c>
    </row>
    <row r="2398" spans="1:11" x14ac:dyDescent="0.3">
      <c r="A2398">
        <v>318</v>
      </c>
      <c r="B2398" t="s">
        <v>995</v>
      </c>
      <c r="C2398" t="s">
        <v>28</v>
      </c>
      <c r="D2398" t="s">
        <v>165</v>
      </c>
      <c r="E2398" s="1" t="str">
        <f t="shared" si="185"/>
        <v>Andrea Aliprandi-mattia giacinti</v>
      </c>
      <c r="F2398" t="str">
        <f t="shared" si="188"/>
        <v>Won</v>
      </c>
      <c r="G2398" s="1">
        <f t="shared" si="189"/>
        <v>5</v>
      </c>
      <c r="H2398">
        <f t="shared" si="187"/>
        <v>1</v>
      </c>
      <c r="I2398" t="str">
        <f>INDEX(META!$B:$B,MATCH(B2398,META!$A:$A,0))</f>
        <v>Grixis Affinity</v>
      </c>
      <c r="J2398" t="str">
        <f>INDEX(META!$B:$B,MATCH(D2398,META!$A:$A,0))</f>
        <v>Flicker Tron</v>
      </c>
      <c r="K2398" t="str">
        <f t="shared" si="186"/>
        <v>Grixis Affinity-Flicker Tron</v>
      </c>
    </row>
    <row r="2399" spans="1:11" x14ac:dyDescent="0.3">
      <c r="A2399">
        <v>319</v>
      </c>
      <c r="B2399" t="s">
        <v>1427</v>
      </c>
      <c r="C2399" t="s">
        <v>26</v>
      </c>
      <c r="D2399" t="s">
        <v>149</v>
      </c>
      <c r="E2399" s="1" t="str">
        <f t="shared" si="185"/>
        <v>Michele De Cesaris-Andrea Pasotti</v>
      </c>
      <c r="F2399" t="str">
        <f t="shared" si="188"/>
        <v>Lost</v>
      </c>
      <c r="G2399" s="1">
        <f t="shared" si="189"/>
        <v>5</v>
      </c>
      <c r="H2399">
        <f t="shared" si="187"/>
        <v>1</v>
      </c>
      <c r="I2399" t="str">
        <f>INDEX(META!$B:$B,MATCH(B2399,META!$A:$A,0))</f>
        <v>Rakdos Madness</v>
      </c>
      <c r="J2399" t="str">
        <f>INDEX(META!$B:$B,MATCH(D2399,META!$A:$A,0))</f>
        <v>Jund Wildfire</v>
      </c>
      <c r="K2399" t="str">
        <f t="shared" si="186"/>
        <v>Rakdos Madness-Jund Wildfire</v>
      </c>
    </row>
    <row r="2400" spans="1:11" x14ac:dyDescent="0.3">
      <c r="A2400">
        <v>320</v>
      </c>
      <c r="B2400" t="s">
        <v>2103</v>
      </c>
      <c r="C2400" t="s">
        <v>28</v>
      </c>
      <c r="D2400" t="s">
        <v>1579</v>
      </c>
      <c r="E2400" s="1" t="str">
        <f t="shared" si="185"/>
        <v>Mattia Frattegiani-Andrea Malevolti</v>
      </c>
      <c r="F2400" t="str">
        <f t="shared" si="188"/>
        <v>Won</v>
      </c>
      <c r="G2400" s="1">
        <f t="shared" si="189"/>
        <v>5</v>
      </c>
      <c r="H2400">
        <f t="shared" si="187"/>
        <v>1</v>
      </c>
      <c r="I2400" t="str">
        <f>INDEX(META!$B:$B,MATCH(B2400,META!$A:$A,0))</f>
        <v>Jund Wildfire</v>
      </c>
      <c r="J2400" t="str">
        <f>INDEX(META!$B:$B,MATCH(D2400,META!$A:$A,0))</f>
        <v>Dredge</v>
      </c>
      <c r="K2400" t="str">
        <f t="shared" si="186"/>
        <v>Jund Wildfire-Dredge</v>
      </c>
    </row>
    <row r="2401" spans="1:11" x14ac:dyDescent="0.3">
      <c r="A2401">
        <v>321</v>
      </c>
      <c r="B2401" t="s">
        <v>3168</v>
      </c>
      <c r="C2401" t="s">
        <v>25</v>
      </c>
      <c r="D2401" t="s">
        <v>372</v>
      </c>
      <c r="E2401" s="1" t="str">
        <f t="shared" si="185"/>
        <v>Mario Spatolisano-Alessandro Muscela</v>
      </c>
      <c r="F2401" t="str">
        <f t="shared" si="188"/>
        <v>Won</v>
      </c>
      <c r="G2401" s="1">
        <f t="shared" si="189"/>
        <v>5</v>
      </c>
      <c r="H2401">
        <f t="shared" si="187"/>
        <v>1</v>
      </c>
      <c r="I2401" t="str">
        <f>INDEX(META!$B:$B,MATCH(B2401,META!$A:$A,0))</f>
        <v>Mono Blue Terror</v>
      </c>
      <c r="J2401" t="str">
        <f>INDEX(META!$B:$B,MATCH(D2401,META!$A:$A,0))</f>
        <v>Jund Wildfire</v>
      </c>
      <c r="K2401" t="str">
        <f t="shared" si="186"/>
        <v>Mono Blue Terror-Jund Wildfire</v>
      </c>
    </row>
    <row r="2402" spans="1:11" x14ac:dyDescent="0.3">
      <c r="A2402">
        <v>322</v>
      </c>
      <c r="B2402" t="s">
        <v>1553</v>
      </c>
      <c r="C2402" t="s">
        <v>27</v>
      </c>
      <c r="D2402" t="s">
        <v>134</v>
      </c>
      <c r="E2402" s="1" t="str">
        <f t="shared" si="185"/>
        <v>Alessandro Sala-Connor McConnell</v>
      </c>
      <c r="F2402" t="str">
        <f t="shared" si="188"/>
        <v>Lost</v>
      </c>
      <c r="G2402" s="1">
        <f t="shared" si="189"/>
        <v>5</v>
      </c>
      <c r="H2402">
        <f t="shared" si="187"/>
        <v>1</v>
      </c>
      <c r="I2402" t="str">
        <f>INDEX(META!$B:$B,MATCH(B2402,META!$A:$A,0))</f>
        <v>Jund Wildfire</v>
      </c>
      <c r="J2402" t="str">
        <f>INDEX(META!$B:$B,MATCH(D2402,META!$A:$A,0))</f>
        <v>Jund Wildfire</v>
      </c>
      <c r="K2402" t="str">
        <f t="shared" si="186"/>
        <v>Jund Wildfire-Jund Wildfire</v>
      </c>
    </row>
    <row r="2403" spans="1:11" x14ac:dyDescent="0.3">
      <c r="A2403">
        <v>323</v>
      </c>
      <c r="B2403" t="s">
        <v>1359</v>
      </c>
      <c r="C2403" t="s">
        <v>25</v>
      </c>
      <c r="D2403" t="s">
        <v>1206</v>
      </c>
      <c r="E2403" s="1" t="str">
        <f t="shared" si="185"/>
        <v>Maks Grabarczyk-Gianmarco Capitano</v>
      </c>
      <c r="F2403" t="str">
        <f t="shared" si="188"/>
        <v>Won</v>
      </c>
      <c r="G2403" s="1">
        <f t="shared" si="189"/>
        <v>5</v>
      </c>
      <c r="H2403">
        <f t="shared" si="187"/>
        <v>1</v>
      </c>
      <c r="I2403" t="str">
        <f>INDEX(META!$B:$B,MATCH(B2403,META!$A:$A,0))</f>
        <v>Mono Blue Terror</v>
      </c>
      <c r="J2403" t="str">
        <f>INDEX(META!$B:$B,MATCH(D2403,META!$A:$A,0))</f>
        <v>Orzhov Blade</v>
      </c>
      <c r="K2403" t="str">
        <f t="shared" si="186"/>
        <v>Mono Blue Terror-Orzhov Blade</v>
      </c>
    </row>
    <row r="2404" spans="1:11" x14ac:dyDescent="0.3">
      <c r="A2404">
        <v>324</v>
      </c>
      <c r="B2404" t="s">
        <v>2526</v>
      </c>
      <c r="C2404" t="s">
        <v>28</v>
      </c>
      <c r="D2404" t="s">
        <v>2947</v>
      </c>
      <c r="E2404" s="1" t="str">
        <f t="shared" si="185"/>
        <v>Andrea Vacis-Mirko Papini</v>
      </c>
      <c r="F2404" t="str">
        <f t="shared" si="188"/>
        <v>Won</v>
      </c>
      <c r="G2404" s="1">
        <f t="shared" si="189"/>
        <v>5</v>
      </c>
      <c r="H2404">
        <f t="shared" si="187"/>
        <v>1</v>
      </c>
      <c r="I2404" t="str">
        <f>INDEX(META!$B:$B,MATCH(B2404,META!$A:$A,0))</f>
        <v>Jund Wildfire</v>
      </c>
      <c r="J2404" t="str">
        <f>INDEX(META!$B:$B,MATCH(D2404,META!$A:$A,0))</f>
        <v>Dredge</v>
      </c>
      <c r="K2404" t="str">
        <f t="shared" si="186"/>
        <v>Jund Wildfire-Dredge</v>
      </c>
    </row>
    <row r="2405" spans="1:11" x14ac:dyDescent="0.3">
      <c r="A2405">
        <v>325</v>
      </c>
      <c r="B2405" t="s">
        <v>1995</v>
      </c>
      <c r="C2405" t="s">
        <v>25</v>
      </c>
      <c r="D2405" t="s">
        <v>2560</v>
      </c>
      <c r="E2405" s="1" t="str">
        <f t="shared" si="185"/>
        <v>Gualtiero Grazzini-Mario Caccioppoli</v>
      </c>
      <c r="F2405" t="str">
        <f t="shared" si="188"/>
        <v>Won</v>
      </c>
      <c r="G2405" s="1">
        <f t="shared" si="189"/>
        <v>5</v>
      </c>
      <c r="H2405">
        <f t="shared" si="187"/>
        <v>1</v>
      </c>
      <c r="I2405" t="str">
        <f>INDEX(META!$B:$B,MATCH(B2405,META!$A:$A,0))</f>
        <v>Gruul Monsters</v>
      </c>
      <c r="J2405" t="str">
        <f>INDEX(META!$B:$B,MATCH(D2405,META!$A:$A,0))</f>
        <v>Jund Wildfire</v>
      </c>
      <c r="K2405" t="str">
        <f t="shared" si="186"/>
        <v>Gruul Monsters-Jund Wildfire</v>
      </c>
    </row>
    <row r="2406" spans="1:11" x14ac:dyDescent="0.3">
      <c r="A2406">
        <v>326</v>
      </c>
      <c r="B2406" t="s">
        <v>1588</v>
      </c>
      <c r="C2406" t="s">
        <v>25</v>
      </c>
      <c r="D2406" t="s">
        <v>2861</v>
      </c>
      <c r="E2406" s="1" t="str">
        <f t="shared" si="185"/>
        <v>Simone Croce-Paolo Ragone</v>
      </c>
      <c r="F2406" t="str">
        <f t="shared" si="188"/>
        <v>Won</v>
      </c>
      <c r="G2406" s="1">
        <f t="shared" si="189"/>
        <v>5</v>
      </c>
      <c r="H2406">
        <f t="shared" si="187"/>
        <v>1</v>
      </c>
      <c r="I2406" t="str">
        <f>INDEX(META!$B:$B,MATCH(B2406,META!$A:$A,0))</f>
        <v>Jund Wildfire</v>
      </c>
      <c r="J2406" t="str">
        <f>INDEX(META!$B:$B,MATCH(D2406,META!$A:$A,0))</f>
        <v>Jund Wildfire</v>
      </c>
      <c r="K2406" t="str">
        <f t="shared" si="186"/>
        <v>Jund Wildfire-Jund Wildfire</v>
      </c>
    </row>
    <row r="2407" spans="1:11" x14ac:dyDescent="0.3">
      <c r="A2407">
        <v>327</v>
      </c>
      <c r="B2407" t="s">
        <v>239</v>
      </c>
      <c r="C2407" t="s">
        <v>25</v>
      </c>
      <c r="D2407" t="s">
        <v>3163</v>
      </c>
      <c r="E2407" s="1" t="str">
        <f t="shared" si="185"/>
        <v>Stefano Carbone-Michael Casale</v>
      </c>
      <c r="F2407" t="str">
        <f t="shared" si="188"/>
        <v>Won</v>
      </c>
      <c r="G2407" s="1">
        <f t="shared" si="189"/>
        <v>5</v>
      </c>
      <c r="H2407">
        <f t="shared" si="187"/>
        <v>1</v>
      </c>
      <c r="I2407" t="str">
        <f>INDEX(META!$B:$B,MATCH(B2407,META!$A:$A,0))</f>
        <v>White Weenie</v>
      </c>
      <c r="J2407" t="str">
        <f>INDEX(META!$B:$B,MATCH(D2407,META!$A:$A,0))</f>
        <v>Altar Tron</v>
      </c>
      <c r="K2407" t="str">
        <f t="shared" si="186"/>
        <v>White Weenie-Altar Tron</v>
      </c>
    </row>
    <row r="2408" spans="1:11" x14ac:dyDescent="0.3">
      <c r="A2408">
        <v>328</v>
      </c>
      <c r="B2408" t="s">
        <v>2323</v>
      </c>
      <c r="C2408" t="s">
        <v>26</v>
      </c>
      <c r="D2408" t="s">
        <v>97</v>
      </c>
      <c r="E2408" s="1" t="str">
        <f t="shared" si="185"/>
        <v>Francesco Corrieri-Daniel Adiletta</v>
      </c>
      <c r="F2408" t="str">
        <f t="shared" si="188"/>
        <v>Lost</v>
      </c>
      <c r="G2408" s="1">
        <f t="shared" si="189"/>
        <v>5</v>
      </c>
      <c r="H2408">
        <f t="shared" si="187"/>
        <v>1</v>
      </c>
      <c r="I2408" t="str">
        <f>INDEX(META!$B:$B,MATCH(B2408,META!$A:$A,0))</f>
        <v>Altar Tron</v>
      </c>
      <c r="J2408" t="str">
        <f>INDEX(META!$B:$B,MATCH(D2408,META!$A:$A,0))</f>
        <v>Mono Red Synth</v>
      </c>
      <c r="K2408" t="str">
        <f t="shared" si="186"/>
        <v>Altar Tron-Mono Red Synth</v>
      </c>
    </row>
    <row r="2409" spans="1:11" x14ac:dyDescent="0.3">
      <c r="A2409">
        <v>329</v>
      </c>
      <c r="B2409" t="s">
        <v>2444</v>
      </c>
      <c r="C2409" t="s">
        <v>25</v>
      </c>
      <c r="D2409" t="s">
        <v>2976</v>
      </c>
      <c r="E2409" s="1" t="str">
        <f t="shared" si="185"/>
        <v>Szél Mihály-Alberto Francescato</v>
      </c>
      <c r="F2409" t="str">
        <f t="shared" si="188"/>
        <v>Won</v>
      </c>
      <c r="G2409" s="1">
        <f t="shared" si="189"/>
        <v>5</v>
      </c>
      <c r="H2409">
        <f t="shared" si="187"/>
        <v>1</v>
      </c>
      <c r="I2409" t="str">
        <f>INDEX(META!$B:$B,MATCH(B2409,META!$A:$A,0))</f>
        <v>Orzhov Blade</v>
      </c>
      <c r="J2409" t="str">
        <f>INDEX(META!$B:$B,MATCH(D2409,META!$A:$A,0))</f>
        <v>Dimir Terror</v>
      </c>
      <c r="K2409" t="str">
        <f t="shared" si="186"/>
        <v>Orzhov Blade-Dimir Terror</v>
      </c>
    </row>
    <row r="2410" spans="1:11" x14ac:dyDescent="0.3">
      <c r="A2410">
        <v>330</v>
      </c>
      <c r="B2410" t="s">
        <v>199</v>
      </c>
      <c r="C2410" t="s">
        <v>28</v>
      </c>
      <c r="D2410" t="s">
        <v>339</v>
      </c>
      <c r="E2410" s="1" t="str">
        <f t="shared" si="185"/>
        <v>Gregorio Galeotti-Tomasz Sodomirski</v>
      </c>
      <c r="F2410" t="str">
        <f t="shared" si="188"/>
        <v>Won</v>
      </c>
      <c r="G2410" s="1">
        <f t="shared" si="189"/>
        <v>5</v>
      </c>
      <c r="H2410">
        <f t="shared" si="187"/>
        <v>1</v>
      </c>
      <c r="I2410" t="str">
        <f>INDEX(META!$B:$B,MATCH(B2410,META!$A:$A,0))</f>
        <v>Azorius Familiars</v>
      </c>
      <c r="J2410" t="str">
        <f>INDEX(META!$B:$B,MATCH(D2410,META!$A:$A,0))</f>
        <v>Mono Blue Aggro</v>
      </c>
      <c r="K2410" t="str">
        <f t="shared" si="186"/>
        <v>Azorius Familiars-Mono Blue Aggro</v>
      </c>
    </row>
    <row r="2411" spans="1:11" x14ac:dyDescent="0.3">
      <c r="A2411">
        <v>331</v>
      </c>
      <c r="B2411" t="s">
        <v>3185</v>
      </c>
      <c r="C2411" t="s">
        <v>26</v>
      </c>
      <c r="D2411" t="s">
        <v>1475</v>
      </c>
      <c r="E2411" s="1" t="str">
        <f t="shared" si="185"/>
        <v>Lorenzo Terlizzi-Federico Marini</v>
      </c>
      <c r="F2411" t="str">
        <f t="shared" si="188"/>
        <v>Lost</v>
      </c>
      <c r="G2411" s="1">
        <f t="shared" si="189"/>
        <v>5</v>
      </c>
      <c r="H2411">
        <f t="shared" si="187"/>
        <v>1</v>
      </c>
      <c r="I2411" t="str">
        <f>INDEX(META!$B:$B,MATCH(B2411,META!$A:$A,0))</f>
        <v>Jund Wildfire</v>
      </c>
      <c r="J2411" t="str">
        <f>INDEX(META!$B:$B,MATCH(D2411,META!$A:$A,0))</f>
        <v>Azorius Familiars</v>
      </c>
      <c r="K2411" t="str">
        <f t="shared" si="186"/>
        <v>Jund Wildfire-Azorius Familiars</v>
      </c>
    </row>
    <row r="2412" spans="1:11" x14ac:dyDescent="0.3">
      <c r="A2412">
        <v>332</v>
      </c>
      <c r="B2412" t="s">
        <v>2563</v>
      </c>
      <c r="C2412" t="s">
        <v>25</v>
      </c>
      <c r="D2412" t="s">
        <v>2817</v>
      </c>
      <c r="E2412" s="1" t="str">
        <f t="shared" si="185"/>
        <v>Marco Amateis-Giovanni Monti</v>
      </c>
      <c r="F2412" t="str">
        <f t="shared" si="188"/>
        <v>Won</v>
      </c>
      <c r="G2412" s="1">
        <f t="shared" si="189"/>
        <v>5</v>
      </c>
      <c r="H2412">
        <f t="shared" si="187"/>
        <v>1</v>
      </c>
      <c r="I2412" t="str">
        <f>INDEX(META!$B:$B,MATCH(B2412,META!$A:$A,0))</f>
        <v>Mono Black Rod</v>
      </c>
      <c r="J2412" t="str">
        <f>INDEX(META!$B:$B,MATCH(D2412,META!$A:$A,0))</f>
        <v>Jund Wildfire</v>
      </c>
      <c r="K2412" t="str">
        <f t="shared" si="186"/>
        <v>Mono Black Rod-Jund Wildfire</v>
      </c>
    </row>
    <row r="2413" spans="1:11" x14ac:dyDescent="0.3">
      <c r="A2413">
        <v>333</v>
      </c>
      <c r="B2413" t="s">
        <v>2685</v>
      </c>
      <c r="C2413" t="s">
        <v>28</v>
      </c>
      <c r="D2413" t="s">
        <v>2902</v>
      </c>
      <c r="E2413" s="1" t="str">
        <f t="shared" si="185"/>
        <v>Pietro Masneri-Andrea Ricci</v>
      </c>
      <c r="F2413" t="str">
        <f t="shared" si="188"/>
        <v>Won</v>
      </c>
      <c r="G2413" s="1">
        <f t="shared" si="189"/>
        <v>5</v>
      </c>
      <c r="H2413">
        <f t="shared" si="187"/>
        <v>1</v>
      </c>
      <c r="I2413" t="str">
        <f>INDEX(META!$B:$B,MATCH(B2413,META!$A:$A,0))</f>
        <v>Jund Wildfire</v>
      </c>
      <c r="J2413" t="str">
        <f>INDEX(META!$B:$B,MATCH(D2413,META!$A:$A,0))</f>
        <v>Grixis Affinity</v>
      </c>
      <c r="K2413" t="str">
        <f t="shared" si="186"/>
        <v>Jund Wildfire-Grixis Affinity</v>
      </c>
    </row>
    <row r="2414" spans="1:11" x14ac:dyDescent="0.3">
      <c r="A2414">
        <v>334</v>
      </c>
      <c r="B2414" t="s">
        <v>1616</v>
      </c>
      <c r="C2414" t="s">
        <v>28</v>
      </c>
      <c r="D2414" t="s">
        <v>3152</v>
      </c>
      <c r="E2414" s="1" t="str">
        <f t="shared" si="185"/>
        <v>Alessandro Andreani-Marco Loss</v>
      </c>
      <c r="F2414" t="str">
        <f t="shared" si="188"/>
        <v>Won</v>
      </c>
      <c r="G2414" s="1">
        <f t="shared" si="189"/>
        <v>5</v>
      </c>
      <c r="H2414">
        <f t="shared" si="187"/>
        <v>1</v>
      </c>
      <c r="I2414" t="str">
        <f>INDEX(META!$B:$B,MATCH(B2414,META!$A:$A,0))</f>
        <v>Rakdos Midrange</v>
      </c>
      <c r="J2414" t="str">
        <f>INDEX(META!$B:$B,MATCH(D2414,META!$A:$A,0))</f>
        <v>Grixis Affinity</v>
      </c>
      <c r="K2414" t="str">
        <f t="shared" si="186"/>
        <v>Rakdos Midrange-Grixis Affinity</v>
      </c>
    </row>
    <row r="2415" spans="1:11" x14ac:dyDescent="0.3">
      <c r="A2415">
        <v>335</v>
      </c>
      <c r="B2415" t="s">
        <v>171</v>
      </c>
      <c r="C2415" t="s">
        <v>25</v>
      </c>
      <c r="D2415" t="s">
        <v>168</v>
      </c>
      <c r="E2415" s="1" t="str">
        <f t="shared" si="185"/>
        <v>Andrea Migliavacca-Andrea Colazilli</v>
      </c>
      <c r="F2415" t="str">
        <f t="shared" si="188"/>
        <v>Won</v>
      </c>
      <c r="G2415" s="1">
        <f t="shared" si="189"/>
        <v>5</v>
      </c>
      <c r="H2415">
        <f t="shared" si="187"/>
        <v>1</v>
      </c>
      <c r="I2415" t="str">
        <f>INDEX(META!$B:$B,MATCH(B2415,META!$A:$A,0))</f>
        <v>Flicker Tron</v>
      </c>
      <c r="J2415" t="str">
        <f>INDEX(META!$B:$B,MATCH(D2415,META!$A:$A,0))</f>
        <v>Rakdos Madness</v>
      </c>
      <c r="K2415" t="str">
        <f t="shared" si="186"/>
        <v>Flicker Tron-Rakdos Madness</v>
      </c>
    </row>
    <row r="2416" spans="1:11" x14ac:dyDescent="0.3">
      <c r="A2416">
        <v>336</v>
      </c>
      <c r="B2416" t="s">
        <v>2546</v>
      </c>
      <c r="C2416" t="s">
        <v>26</v>
      </c>
      <c r="D2416" t="s">
        <v>2129</v>
      </c>
      <c r="E2416" s="1" t="str">
        <f t="shared" si="185"/>
        <v>Cedric Dore-Fabrizio Merengo</v>
      </c>
      <c r="F2416" t="str">
        <f t="shared" si="188"/>
        <v>Lost</v>
      </c>
      <c r="G2416" s="1">
        <f t="shared" si="189"/>
        <v>5</v>
      </c>
      <c r="H2416">
        <f t="shared" si="187"/>
        <v>1</v>
      </c>
      <c r="I2416" t="str">
        <f>INDEX(META!$B:$B,MATCH(B2416,META!$A:$A,0))</f>
        <v>Izzet Terror</v>
      </c>
      <c r="J2416" t="str">
        <f>INDEX(META!$B:$B,MATCH(D2416,META!$A:$A,0))</f>
        <v>Jund Wildfire</v>
      </c>
      <c r="K2416" t="str">
        <f t="shared" si="186"/>
        <v>Izzet Terror-Jund Wildfire</v>
      </c>
    </row>
    <row r="2417" spans="1:11" x14ac:dyDescent="0.3">
      <c r="A2417">
        <v>337</v>
      </c>
      <c r="B2417" t="s">
        <v>627</v>
      </c>
      <c r="C2417" t="s">
        <v>25</v>
      </c>
      <c r="D2417" t="s">
        <v>3144</v>
      </c>
      <c r="E2417" s="1" t="str">
        <f t="shared" si="185"/>
        <v>Daniele Zuppello-Manuel Domenici</v>
      </c>
      <c r="F2417" t="str">
        <f t="shared" si="188"/>
        <v>Won</v>
      </c>
      <c r="G2417" s="1">
        <f t="shared" si="189"/>
        <v>5</v>
      </c>
      <c r="H2417">
        <f t="shared" si="187"/>
        <v>1</v>
      </c>
      <c r="I2417" t="str">
        <f>INDEX(META!$B:$B,MATCH(B2417,META!$A:$A,0))</f>
        <v>Mono Blue Aggro</v>
      </c>
      <c r="J2417" t="str">
        <f>INDEX(META!$B:$B,MATCH(D2417,META!$A:$A,0))</f>
        <v>Izzet Terror</v>
      </c>
      <c r="K2417" t="str">
        <f t="shared" si="186"/>
        <v>Mono Blue Aggro-Izzet Terror</v>
      </c>
    </row>
    <row r="2418" spans="1:11" x14ac:dyDescent="0.3">
      <c r="A2418">
        <v>338</v>
      </c>
      <c r="B2418" t="s">
        <v>1978</v>
      </c>
      <c r="C2418" t="s">
        <v>25</v>
      </c>
      <c r="D2418" t="s">
        <v>561</v>
      </c>
      <c r="E2418" s="1" t="str">
        <f t="shared" si="185"/>
        <v>Lorenzo Pucci-daniele cianfrini</v>
      </c>
      <c r="F2418" t="str">
        <f t="shared" si="188"/>
        <v>Won</v>
      </c>
      <c r="G2418" s="1">
        <f t="shared" si="189"/>
        <v>5</v>
      </c>
      <c r="H2418">
        <f t="shared" si="187"/>
        <v>1</v>
      </c>
      <c r="I2418" t="str">
        <f>INDEX(META!$B:$B,MATCH(B2418,META!$A:$A,0))</f>
        <v>Mono Blue Terror</v>
      </c>
      <c r="J2418" t="str">
        <f>INDEX(META!$B:$B,MATCH(D2418,META!$A:$A,0))</f>
        <v>Elves</v>
      </c>
      <c r="K2418" t="str">
        <f t="shared" si="186"/>
        <v>Mono Blue Terror-Elves</v>
      </c>
    </row>
    <row r="2419" spans="1:11" x14ac:dyDescent="0.3">
      <c r="A2419">
        <v>339</v>
      </c>
      <c r="B2419" t="s">
        <v>129</v>
      </c>
      <c r="C2419" t="s">
        <v>28</v>
      </c>
      <c r="D2419" t="s">
        <v>90</v>
      </c>
      <c r="E2419" s="1" t="str">
        <f t="shared" si="185"/>
        <v>Simone Sanino-Roberto De Vivo</v>
      </c>
      <c r="F2419" t="str">
        <f t="shared" si="188"/>
        <v>Won</v>
      </c>
      <c r="G2419" s="1">
        <f t="shared" si="189"/>
        <v>5</v>
      </c>
      <c r="H2419">
        <f t="shared" si="187"/>
        <v>1</v>
      </c>
      <c r="I2419" t="str">
        <f>INDEX(META!$B:$B,MATCH(B2419,META!$A:$A,0))</f>
        <v>White Weenie</v>
      </c>
      <c r="J2419" t="str">
        <f>INDEX(META!$B:$B,MATCH(D2419,META!$A:$A,0))</f>
        <v>X Lands Spy</v>
      </c>
      <c r="K2419" t="str">
        <f t="shared" si="186"/>
        <v>White Weenie-X Lands Spy</v>
      </c>
    </row>
    <row r="2420" spans="1:11" x14ac:dyDescent="0.3">
      <c r="A2420">
        <v>340</v>
      </c>
      <c r="B2420" t="s">
        <v>1435</v>
      </c>
      <c r="C2420" t="s">
        <v>26</v>
      </c>
      <c r="D2420" t="s">
        <v>1522</v>
      </c>
      <c r="E2420" s="1" t="str">
        <f t="shared" si="185"/>
        <v>Luca Iacolare-Enea Baroni</v>
      </c>
      <c r="F2420" t="str">
        <f t="shared" si="188"/>
        <v>Lost</v>
      </c>
      <c r="G2420" s="1">
        <f t="shared" si="189"/>
        <v>5</v>
      </c>
      <c r="H2420">
        <f t="shared" si="187"/>
        <v>1</v>
      </c>
      <c r="I2420" t="str">
        <f>INDEX(META!$B:$B,MATCH(B2420,META!$A:$A,0))</f>
        <v>Rakdos Madness</v>
      </c>
      <c r="J2420" t="str">
        <f>INDEX(META!$B:$B,MATCH(D2420,META!$A:$A,0))</f>
        <v>Altar Tron</v>
      </c>
      <c r="K2420" t="str">
        <f t="shared" si="186"/>
        <v>Rakdos Madness-Altar Tron</v>
      </c>
    </row>
    <row r="2421" spans="1:11" x14ac:dyDescent="0.3">
      <c r="A2421">
        <v>341</v>
      </c>
      <c r="B2421" t="s">
        <v>1753</v>
      </c>
      <c r="C2421" t="s">
        <v>27</v>
      </c>
      <c r="D2421" t="s">
        <v>1855</v>
      </c>
      <c r="E2421" s="1" t="str">
        <f t="shared" si="185"/>
        <v>Mattia Stifanelli-Francesco Santori</v>
      </c>
      <c r="F2421" t="str">
        <f t="shared" si="188"/>
        <v>Lost</v>
      </c>
      <c r="G2421" s="1">
        <f t="shared" si="189"/>
        <v>5</v>
      </c>
      <c r="H2421">
        <f t="shared" si="187"/>
        <v>1</v>
      </c>
      <c r="I2421" t="str">
        <f>INDEX(META!$B:$B,MATCH(B2421,META!$A:$A,0))</f>
        <v>Gardens</v>
      </c>
      <c r="J2421" t="str">
        <f>INDEX(META!$B:$B,MATCH(D2421,META!$A:$A,0))</f>
        <v>Mono Red Synth</v>
      </c>
      <c r="K2421" t="str">
        <f t="shared" si="186"/>
        <v>Gardens-Mono Red Synth</v>
      </c>
    </row>
    <row r="2422" spans="1:11" x14ac:dyDescent="0.3">
      <c r="A2422">
        <v>342</v>
      </c>
      <c r="B2422" t="s">
        <v>245</v>
      </c>
      <c r="C2422" t="s">
        <v>26</v>
      </c>
      <c r="D2422" t="s">
        <v>290</v>
      </c>
      <c r="E2422" s="1" t="str">
        <f t="shared" si="185"/>
        <v>Manuel Miorelli-Ross McKendrick</v>
      </c>
      <c r="F2422" t="str">
        <f t="shared" si="188"/>
        <v>Lost</v>
      </c>
      <c r="G2422" s="1">
        <f t="shared" si="189"/>
        <v>5</v>
      </c>
      <c r="H2422">
        <f t="shared" si="187"/>
        <v>1</v>
      </c>
      <c r="I2422" t="str">
        <f>INDEX(META!$B:$B,MATCH(B2422,META!$A:$A,0))</f>
        <v>X Lands Spy</v>
      </c>
      <c r="J2422" t="str">
        <f>INDEX(META!$B:$B,MATCH(D2422,META!$A:$A,0))</f>
        <v>X Lands Spy</v>
      </c>
      <c r="K2422" t="str">
        <f t="shared" si="186"/>
        <v>X Lands Spy-X Lands Spy</v>
      </c>
    </row>
    <row r="2423" spans="1:11" x14ac:dyDescent="0.3">
      <c r="A2423">
        <v>343</v>
      </c>
      <c r="B2423" t="s">
        <v>572</v>
      </c>
      <c r="C2423" t="s">
        <v>28</v>
      </c>
      <c r="D2423" t="s">
        <v>269</v>
      </c>
      <c r="E2423" s="1" t="str">
        <f t="shared" si="185"/>
        <v>Francesco Cuppari-Niccolò Ravenni</v>
      </c>
      <c r="F2423" t="str">
        <f t="shared" si="188"/>
        <v>Won</v>
      </c>
      <c r="G2423" s="1">
        <f t="shared" si="189"/>
        <v>5</v>
      </c>
      <c r="H2423">
        <f t="shared" si="187"/>
        <v>1</v>
      </c>
      <c r="I2423" t="str">
        <f>INDEX(META!$B:$B,MATCH(B2423,META!$A:$A,0))</f>
        <v>Mono Red Madness</v>
      </c>
      <c r="J2423" t="str">
        <f>INDEX(META!$B:$B,MATCH(D2423,META!$A:$A,0))</f>
        <v>Jund Wildfire</v>
      </c>
      <c r="K2423" t="str">
        <f t="shared" si="186"/>
        <v>Mono Red Madness-Jund Wildfire</v>
      </c>
    </row>
    <row r="2424" spans="1:11" x14ac:dyDescent="0.3">
      <c r="A2424">
        <v>344</v>
      </c>
      <c r="B2424" t="s">
        <v>3297</v>
      </c>
      <c r="C2424" t="s">
        <v>26</v>
      </c>
      <c r="D2424" t="s">
        <v>599</v>
      </c>
      <c r="E2424" s="1" t="str">
        <f t="shared" si="185"/>
        <v>Michele Sighenzi-Alessandro Molteni</v>
      </c>
      <c r="F2424" t="str">
        <f t="shared" si="188"/>
        <v>Lost</v>
      </c>
      <c r="G2424" s="1">
        <f t="shared" si="189"/>
        <v>5</v>
      </c>
      <c r="H2424">
        <f t="shared" si="187"/>
        <v>1</v>
      </c>
      <c r="I2424" t="str">
        <f>INDEX(META!$B:$B,MATCH(B2424,META!$A:$A,0))</f>
        <v>Cyclestorm</v>
      </c>
      <c r="J2424" t="str">
        <f>INDEX(META!$B:$B,MATCH(D2424,META!$A:$A,0))</f>
        <v>Jund Wildfire</v>
      </c>
      <c r="K2424" t="str">
        <f t="shared" si="186"/>
        <v>Cyclestorm-Jund Wildfire</v>
      </c>
    </row>
    <row r="2425" spans="1:11" x14ac:dyDescent="0.3">
      <c r="A2425">
        <v>345</v>
      </c>
      <c r="B2425" t="s">
        <v>1124</v>
      </c>
      <c r="C2425" t="s">
        <v>26</v>
      </c>
      <c r="D2425" t="s">
        <v>404</v>
      </c>
      <c r="E2425" s="1" t="str">
        <f t="shared" si="185"/>
        <v>Luca Foltran-Morgan Fussell</v>
      </c>
      <c r="F2425" t="str">
        <f t="shared" si="188"/>
        <v>Lost</v>
      </c>
      <c r="G2425" s="1">
        <f t="shared" si="189"/>
        <v>5</v>
      </c>
      <c r="H2425">
        <f t="shared" si="187"/>
        <v>1</v>
      </c>
      <c r="I2425" t="str">
        <f>INDEX(META!$B:$B,MATCH(B2425,META!$A:$A,0))</f>
        <v>Fangren Tron</v>
      </c>
      <c r="J2425" t="str">
        <f>INDEX(META!$B:$B,MATCH(D2425,META!$A:$A,0))</f>
        <v>Mono Blue Aggro</v>
      </c>
      <c r="K2425" t="str">
        <f t="shared" si="186"/>
        <v>Fangren Tron-Mono Blue Aggro</v>
      </c>
    </row>
    <row r="2426" spans="1:11" x14ac:dyDescent="0.3">
      <c r="A2426">
        <v>346</v>
      </c>
      <c r="B2426" t="s">
        <v>355</v>
      </c>
      <c r="C2426" t="s">
        <v>26</v>
      </c>
      <c r="D2426" t="s">
        <v>2326</v>
      </c>
      <c r="E2426" s="1" t="str">
        <f t="shared" si="185"/>
        <v>Victor Rocha-Edoardo Cordella</v>
      </c>
      <c r="F2426" t="str">
        <f t="shared" si="188"/>
        <v>Lost</v>
      </c>
      <c r="G2426" s="1">
        <f t="shared" si="189"/>
        <v>5</v>
      </c>
      <c r="H2426">
        <f t="shared" si="187"/>
        <v>1</v>
      </c>
      <c r="I2426" t="str">
        <f>INDEX(META!$B:$B,MATCH(B2426,META!$A:$A,0))</f>
        <v>Rakdos Midrange</v>
      </c>
      <c r="J2426" t="str">
        <f>INDEX(META!$B:$B,MATCH(D2426,META!$A:$A,0))</f>
        <v>Rakdos Madness</v>
      </c>
      <c r="K2426" t="str">
        <f t="shared" si="186"/>
        <v>Rakdos Midrange-Rakdos Madness</v>
      </c>
    </row>
    <row r="2427" spans="1:11" x14ac:dyDescent="0.3">
      <c r="A2427">
        <v>347</v>
      </c>
      <c r="B2427" t="s">
        <v>1512</v>
      </c>
      <c r="C2427" t="s">
        <v>28</v>
      </c>
      <c r="D2427" t="s">
        <v>2502</v>
      </c>
      <c r="E2427" s="1" t="str">
        <f t="shared" si="185"/>
        <v>Andrea Landi-Jose Hernández</v>
      </c>
      <c r="F2427" t="str">
        <f t="shared" si="188"/>
        <v>Won</v>
      </c>
      <c r="G2427" s="1">
        <f t="shared" si="189"/>
        <v>5</v>
      </c>
      <c r="H2427">
        <f t="shared" si="187"/>
        <v>1</v>
      </c>
      <c r="I2427" t="str">
        <f>INDEX(META!$B:$B,MATCH(B2427,META!$A:$A,0))</f>
        <v>Azorius Familiars</v>
      </c>
      <c r="J2427" t="str">
        <f>INDEX(META!$B:$B,MATCH(D2427,META!$A:$A,0))</f>
        <v>Izzet Terror</v>
      </c>
      <c r="K2427" t="str">
        <f t="shared" si="186"/>
        <v>Azorius Familiars-Izzet Terror</v>
      </c>
    </row>
    <row r="2428" spans="1:11" x14ac:dyDescent="0.3">
      <c r="A2428">
        <v>348</v>
      </c>
      <c r="B2428" t="s">
        <v>311</v>
      </c>
      <c r="C2428" t="s">
        <v>26</v>
      </c>
      <c r="D2428" t="s">
        <v>2337</v>
      </c>
      <c r="E2428" s="1" t="str">
        <f t="shared" si="185"/>
        <v>Vittorio Gai-Vincenzo Cristiano</v>
      </c>
      <c r="F2428" t="str">
        <f t="shared" si="188"/>
        <v>Lost</v>
      </c>
      <c r="G2428" s="1">
        <f t="shared" si="189"/>
        <v>5</v>
      </c>
      <c r="H2428">
        <f t="shared" si="187"/>
        <v>1</v>
      </c>
      <c r="I2428" t="str">
        <f>INDEX(META!$B:$B,MATCH(B2428,META!$A:$A,0))</f>
        <v>Mono Red Madness</v>
      </c>
      <c r="J2428" t="str">
        <f>INDEX(META!$B:$B,MATCH(D2428,META!$A:$A,0))</f>
        <v>Jund Wildfire</v>
      </c>
      <c r="K2428" t="str">
        <f t="shared" si="186"/>
        <v>Mono Red Madness-Jund Wildfire</v>
      </c>
    </row>
    <row r="2429" spans="1:11" x14ac:dyDescent="0.3">
      <c r="A2429">
        <v>349</v>
      </c>
      <c r="B2429" t="s">
        <v>1540</v>
      </c>
      <c r="C2429" t="s">
        <v>26</v>
      </c>
      <c r="D2429" t="s">
        <v>681</v>
      </c>
      <c r="E2429" s="1" t="str">
        <f t="shared" si="185"/>
        <v>Zaouia Salim-Gabriele Marraccini</v>
      </c>
      <c r="F2429" t="str">
        <f t="shared" si="188"/>
        <v>Lost</v>
      </c>
      <c r="G2429" s="1">
        <f t="shared" si="189"/>
        <v>5</v>
      </c>
      <c r="H2429">
        <f t="shared" si="187"/>
        <v>1</v>
      </c>
      <c r="I2429" t="str">
        <f>INDEX(META!$B:$B,MATCH(B2429,META!$A:$A,0))</f>
        <v>Mono Red Synth</v>
      </c>
      <c r="J2429" t="str">
        <f>INDEX(META!$B:$B,MATCH(D2429,META!$A:$A,0))</f>
        <v>Mono Red Synth</v>
      </c>
      <c r="K2429" t="str">
        <f t="shared" si="186"/>
        <v>Mono Red Synth-Mono Red Synth</v>
      </c>
    </row>
    <row r="2430" spans="1:11" x14ac:dyDescent="0.3">
      <c r="A2430">
        <v>350</v>
      </c>
      <c r="B2430" t="s">
        <v>1391</v>
      </c>
      <c r="C2430" t="s">
        <v>28</v>
      </c>
      <c r="D2430" t="s">
        <v>136</v>
      </c>
      <c r="E2430" s="1" t="str">
        <f t="shared" si="185"/>
        <v>Valerio Arsuffi-Gianluca Costantino</v>
      </c>
      <c r="F2430" t="str">
        <f t="shared" si="188"/>
        <v>Won</v>
      </c>
      <c r="G2430" s="1">
        <f t="shared" si="189"/>
        <v>5</v>
      </c>
      <c r="H2430">
        <f t="shared" si="187"/>
        <v>1</v>
      </c>
      <c r="I2430" t="str">
        <f>INDEX(META!$B:$B,MATCH(B2430,META!$A:$A,0))</f>
        <v>Mono Blue Terror</v>
      </c>
      <c r="J2430" t="str">
        <f>INDEX(META!$B:$B,MATCH(D2430,META!$A:$A,0))</f>
        <v>Rakdos Madness</v>
      </c>
      <c r="K2430" t="str">
        <f t="shared" si="186"/>
        <v>Mono Blue Terror-Rakdos Madness</v>
      </c>
    </row>
    <row r="2431" spans="1:11" x14ac:dyDescent="0.3">
      <c r="A2431">
        <v>351</v>
      </c>
      <c r="B2431" t="s">
        <v>209</v>
      </c>
      <c r="C2431" t="s">
        <v>27</v>
      </c>
      <c r="D2431" t="s">
        <v>557</v>
      </c>
      <c r="E2431" s="1" t="str">
        <f t="shared" si="185"/>
        <v>Valentin Heller-Edoardo Fabbri</v>
      </c>
      <c r="F2431" t="str">
        <f t="shared" si="188"/>
        <v>Lost</v>
      </c>
      <c r="G2431" s="1">
        <f t="shared" si="189"/>
        <v>5</v>
      </c>
      <c r="H2431">
        <f t="shared" si="187"/>
        <v>1</v>
      </c>
      <c r="I2431" t="str">
        <f>INDEX(META!$B:$B,MATCH(B2431,META!$A:$A,0))</f>
        <v>Elves</v>
      </c>
      <c r="J2431" t="str">
        <f>INDEX(META!$B:$B,MATCH(D2431,META!$A:$A,0))</f>
        <v>Azorius Familiars</v>
      </c>
      <c r="K2431" t="str">
        <f t="shared" si="186"/>
        <v>Elves-Azorius Familiars</v>
      </c>
    </row>
    <row r="2432" spans="1:11" x14ac:dyDescent="0.3">
      <c r="A2432">
        <v>352</v>
      </c>
      <c r="B2432" t="s">
        <v>814</v>
      </c>
      <c r="C2432" t="s">
        <v>27</v>
      </c>
      <c r="D2432" t="s">
        <v>1930</v>
      </c>
      <c r="E2432" s="1" t="str">
        <f t="shared" si="185"/>
        <v>Dmitrii Cebotari-Alessandro Privitera</v>
      </c>
      <c r="F2432" t="str">
        <f t="shared" si="188"/>
        <v>Lost</v>
      </c>
      <c r="G2432" s="1">
        <f t="shared" si="189"/>
        <v>5</v>
      </c>
      <c r="H2432">
        <f t="shared" si="187"/>
        <v>1</v>
      </c>
      <c r="I2432" t="str">
        <f>INDEX(META!$B:$B,MATCH(B2432,META!$A:$A,0))</f>
        <v>Gruul Ponza</v>
      </c>
      <c r="J2432" t="str">
        <f>INDEX(META!$B:$B,MATCH(D2432,META!$A:$A,0))</f>
        <v>White Weenie</v>
      </c>
      <c r="K2432" t="str">
        <f t="shared" ref="K2432:K2494" si="190">I2432&amp;"-"&amp;J2432</f>
        <v>Gruul Ponza-White Weenie</v>
      </c>
    </row>
    <row r="2433" spans="1:11" x14ac:dyDescent="0.3">
      <c r="A2433">
        <v>353</v>
      </c>
      <c r="B2433" t="s">
        <v>228</v>
      </c>
      <c r="C2433" t="s">
        <v>26</v>
      </c>
      <c r="D2433" t="s">
        <v>3116</v>
      </c>
      <c r="E2433" s="1" t="str">
        <f t="shared" ref="E2433:E2496" si="191">B2433&amp;"-"&amp;D2433</f>
        <v>Simone Cataldo-Federico Luglio</v>
      </c>
      <c r="F2433" t="str">
        <f t="shared" si="188"/>
        <v>Lost</v>
      </c>
      <c r="G2433" s="1">
        <f t="shared" si="189"/>
        <v>5</v>
      </c>
      <c r="H2433">
        <f t="shared" si="187"/>
        <v>1</v>
      </c>
      <c r="I2433" t="str">
        <f>INDEX(META!$B:$B,MATCH(B2433,META!$A:$A,0))</f>
        <v>Jund Wildfire</v>
      </c>
      <c r="J2433" t="str">
        <f>INDEX(META!$B:$B,MATCH(D2433,META!$A:$A,0))</f>
        <v>Elves</v>
      </c>
      <c r="K2433" t="str">
        <f t="shared" si="190"/>
        <v>Jund Wildfire-Elves</v>
      </c>
    </row>
    <row r="2434" spans="1:11" x14ac:dyDescent="0.3">
      <c r="A2434">
        <v>354</v>
      </c>
      <c r="B2434" t="s">
        <v>318</v>
      </c>
      <c r="C2434" t="s">
        <v>27</v>
      </c>
      <c r="D2434" t="s">
        <v>2346</v>
      </c>
      <c r="E2434" s="1" t="str">
        <f t="shared" si="191"/>
        <v>Borna Bilandžija-Angelo Caruso</v>
      </c>
      <c r="F2434" t="str">
        <f t="shared" si="188"/>
        <v>Lost</v>
      </c>
      <c r="G2434" s="1">
        <f t="shared" si="189"/>
        <v>5</v>
      </c>
      <c r="H2434">
        <f t="shared" ref="H2434:H2497" si="192">AND(I2434&gt;0,J2434&gt;0)*1</f>
        <v>1</v>
      </c>
      <c r="I2434" t="str">
        <f>INDEX(META!$B:$B,MATCH(B2434,META!$A:$A,0))</f>
        <v>High Tide Combo</v>
      </c>
      <c r="J2434" t="str">
        <f>INDEX(META!$B:$B,MATCH(D2434,META!$A:$A,0))</f>
        <v>Mono Blue Terror</v>
      </c>
      <c r="K2434" t="str">
        <f t="shared" si="190"/>
        <v>High Tide Combo-Mono Blue Terror</v>
      </c>
    </row>
    <row r="2435" spans="1:11" x14ac:dyDescent="0.3">
      <c r="A2435">
        <v>355</v>
      </c>
      <c r="B2435" t="s">
        <v>329</v>
      </c>
      <c r="C2435" t="s">
        <v>25</v>
      </c>
      <c r="D2435" t="s">
        <v>975</v>
      </c>
      <c r="E2435" s="1" t="str">
        <f t="shared" si="191"/>
        <v>Gregorio Cianciafara-Marco Ceredi</v>
      </c>
      <c r="F2435" t="str">
        <f t="shared" ref="F2435:F2498" si="193">_xlfn.TEXTBEFORE(C2435," ")</f>
        <v>Won</v>
      </c>
      <c r="G2435" s="1">
        <f t="shared" ref="G2435:G2498" si="194">IF(A2435&gt;=A2434,G2434,G2434+1)</f>
        <v>5</v>
      </c>
      <c r="H2435">
        <f t="shared" si="192"/>
        <v>1</v>
      </c>
      <c r="I2435" t="str">
        <f>INDEX(META!$B:$B,MATCH(B2435,META!$A:$A,0))</f>
        <v>Bogles</v>
      </c>
      <c r="J2435" t="str">
        <f>INDEX(META!$B:$B,MATCH(D2435,META!$A:$A,0))</f>
        <v>Mardu Synth</v>
      </c>
      <c r="K2435" t="str">
        <f t="shared" si="190"/>
        <v>Bogles-Mardu Synth</v>
      </c>
    </row>
    <row r="2436" spans="1:11" x14ac:dyDescent="0.3">
      <c r="A2436">
        <v>356</v>
      </c>
      <c r="B2436" t="s">
        <v>188</v>
      </c>
      <c r="C2436" t="s">
        <v>27</v>
      </c>
      <c r="D2436" t="s">
        <v>1684</v>
      </c>
      <c r="E2436" s="1" t="str">
        <f t="shared" si="191"/>
        <v>Andrea Barbasso-Davide Fusca</v>
      </c>
      <c r="F2436" t="str">
        <f t="shared" si="193"/>
        <v>Lost</v>
      </c>
      <c r="G2436" s="1">
        <f t="shared" si="194"/>
        <v>5</v>
      </c>
      <c r="H2436">
        <f t="shared" si="192"/>
        <v>1</v>
      </c>
      <c r="I2436" t="str">
        <f>INDEX(META!$B:$B,MATCH(B2436,META!$A:$A,0))</f>
        <v>Altar Tron</v>
      </c>
      <c r="J2436" t="str">
        <f>INDEX(META!$B:$B,MATCH(D2436,META!$A:$A,0))</f>
        <v>Mono Blue Aggro</v>
      </c>
      <c r="K2436" t="str">
        <f t="shared" si="190"/>
        <v>Altar Tron-Mono Blue Aggro</v>
      </c>
    </row>
    <row r="2437" spans="1:11" x14ac:dyDescent="0.3">
      <c r="A2437">
        <v>357</v>
      </c>
      <c r="B2437" t="s">
        <v>2749</v>
      </c>
      <c r="C2437" t="s">
        <v>27</v>
      </c>
      <c r="D2437" t="s">
        <v>160</v>
      </c>
      <c r="E2437" s="1" t="str">
        <f t="shared" si="191"/>
        <v>Andrea Macinai-daniele apollonio</v>
      </c>
      <c r="F2437" t="str">
        <f t="shared" si="193"/>
        <v>Lost</v>
      </c>
      <c r="G2437" s="1">
        <f t="shared" si="194"/>
        <v>5</v>
      </c>
      <c r="H2437">
        <f t="shared" si="192"/>
        <v>1</v>
      </c>
      <c r="I2437" t="str">
        <f>INDEX(META!$B:$B,MATCH(B2437,META!$A:$A,0))</f>
        <v>Gruul Monsters</v>
      </c>
      <c r="J2437" t="str">
        <f>INDEX(META!$B:$B,MATCH(D2437,META!$A:$A,0))</f>
        <v>Jeskai Ephemerate</v>
      </c>
      <c r="K2437" t="str">
        <f t="shared" si="190"/>
        <v>Gruul Monsters-Jeskai Ephemerate</v>
      </c>
    </row>
    <row r="2438" spans="1:11" x14ac:dyDescent="0.3">
      <c r="A2438">
        <v>358</v>
      </c>
      <c r="B2438" t="s">
        <v>88</v>
      </c>
      <c r="C2438" t="s">
        <v>26</v>
      </c>
      <c r="D2438" t="s">
        <v>1925</v>
      </c>
      <c r="E2438" s="1" t="str">
        <f t="shared" si="191"/>
        <v>Matteo Marinelli-Riccardo Bucchi</v>
      </c>
      <c r="F2438" t="str">
        <f t="shared" si="193"/>
        <v>Lost</v>
      </c>
      <c r="G2438" s="1">
        <f t="shared" si="194"/>
        <v>5</v>
      </c>
      <c r="H2438">
        <f t="shared" si="192"/>
        <v>1</v>
      </c>
      <c r="I2438" t="str">
        <f>INDEX(META!$B:$B,MATCH(B2438,META!$A:$A,0))</f>
        <v>Mono Red Synth</v>
      </c>
      <c r="J2438" t="str">
        <f>INDEX(META!$B:$B,MATCH(D2438,META!$A:$A,0))</f>
        <v>Gruul Monsters</v>
      </c>
      <c r="K2438" t="str">
        <f t="shared" si="190"/>
        <v>Mono Red Synth-Gruul Monsters</v>
      </c>
    </row>
    <row r="2439" spans="1:11" x14ac:dyDescent="0.3">
      <c r="A2439">
        <v>359</v>
      </c>
      <c r="B2439" t="s">
        <v>1284</v>
      </c>
      <c r="C2439" t="s">
        <v>27</v>
      </c>
      <c r="D2439" t="s">
        <v>380</v>
      </c>
      <c r="E2439" s="1" t="str">
        <f t="shared" si="191"/>
        <v>Marco Vannucci-Matteo Mazzilli</v>
      </c>
      <c r="F2439" t="str">
        <f t="shared" si="193"/>
        <v>Lost</v>
      </c>
      <c r="G2439" s="1">
        <f t="shared" si="194"/>
        <v>5</v>
      </c>
      <c r="H2439">
        <f t="shared" si="192"/>
        <v>1</v>
      </c>
      <c r="I2439" t="str">
        <f>INDEX(META!$B:$B,MATCH(B2439,META!$A:$A,0))</f>
        <v>Mono Red Madness</v>
      </c>
      <c r="J2439" t="str">
        <f>INDEX(META!$B:$B,MATCH(D2439,META!$A:$A,0))</f>
        <v>Mono Red Synth</v>
      </c>
      <c r="K2439" t="str">
        <f t="shared" si="190"/>
        <v>Mono Red Madness-Mono Red Synth</v>
      </c>
    </row>
    <row r="2440" spans="1:11" x14ac:dyDescent="0.3">
      <c r="A2440">
        <v>360</v>
      </c>
      <c r="B2440" t="s">
        <v>1565</v>
      </c>
      <c r="C2440" t="s">
        <v>27</v>
      </c>
      <c r="D2440" t="s">
        <v>426</v>
      </c>
      <c r="E2440" s="1" t="str">
        <f t="shared" si="191"/>
        <v>Daniele Tentoni-Stefano Perazzolo</v>
      </c>
      <c r="F2440" t="str">
        <f t="shared" si="193"/>
        <v>Lost</v>
      </c>
      <c r="G2440" s="1">
        <f t="shared" si="194"/>
        <v>5</v>
      </c>
      <c r="H2440">
        <f t="shared" si="192"/>
        <v>1</v>
      </c>
      <c r="I2440" t="str">
        <f>INDEX(META!$B:$B,MATCH(B2440,META!$A:$A,0))</f>
        <v>Boros Synth</v>
      </c>
      <c r="J2440" t="str">
        <f>INDEX(META!$B:$B,MATCH(D2440,META!$A:$A,0))</f>
        <v>Jund Wildfire</v>
      </c>
      <c r="K2440" t="str">
        <f t="shared" si="190"/>
        <v>Boros Synth-Jund Wildfire</v>
      </c>
    </row>
    <row r="2441" spans="1:11" x14ac:dyDescent="0.3">
      <c r="A2441">
        <v>361</v>
      </c>
      <c r="B2441" t="s">
        <v>1585</v>
      </c>
      <c r="C2441" t="s">
        <v>26</v>
      </c>
      <c r="D2441" t="s">
        <v>346</v>
      </c>
      <c r="E2441" s="1" t="str">
        <f t="shared" si="191"/>
        <v>Luca Difino-Antonio Di Meglio</v>
      </c>
      <c r="F2441" t="str">
        <f t="shared" si="193"/>
        <v>Lost</v>
      </c>
      <c r="G2441" s="1">
        <f t="shared" si="194"/>
        <v>5</v>
      </c>
      <c r="H2441">
        <f t="shared" si="192"/>
        <v>1</v>
      </c>
      <c r="I2441" t="str">
        <f>INDEX(META!$B:$B,MATCH(B2441,META!$A:$A,0))</f>
        <v>Gardens</v>
      </c>
      <c r="J2441" t="str">
        <f>INDEX(META!$B:$B,MATCH(D2441,META!$A:$A,0))</f>
        <v>Jund Wildfire</v>
      </c>
      <c r="K2441" t="str">
        <f t="shared" si="190"/>
        <v>Gardens-Jund Wildfire</v>
      </c>
    </row>
    <row r="2442" spans="1:11" x14ac:dyDescent="0.3">
      <c r="A2442">
        <v>362</v>
      </c>
      <c r="B2442" t="s">
        <v>2425</v>
      </c>
      <c r="C2442" t="s">
        <v>26</v>
      </c>
      <c r="D2442" t="s">
        <v>2242</v>
      </c>
      <c r="E2442" s="1" t="str">
        <f t="shared" si="191"/>
        <v>Simone Raichini-Ivano Di Gioia</v>
      </c>
      <c r="F2442" t="str">
        <f t="shared" si="193"/>
        <v>Lost</v>
      </c>
      <c r="G2442" s="1">
        <f t="shared" si="194"/>
        <v>5</v>
      </c>
      <c r="H2442">
        <f t="shared" si="192"/>
        <v>1</v>
      </c>
      <c r="I2442" t="str">
        <f>INDEX(META!$B:$B,MATCH(B2442,META!$A:$A,0))</f>
        <v>Dimir Terror</v>
      </c>
      <c r="J2442" t="str">
        <f>INDEX(META!$B:$B,MATCH(D2442,META!$A:$A,0))</f>
        <v>Mono Blue Aggro</v>
      </c>
      <c r="K2442" t="str">
        <f t="shared" si="190"/>
        <v>Dimir Terror-Mono Blue Aggro</v>
      </c>
    </row>
    <row r="2443" spans="1:11" x14ac:dyDescent="0.3">
      <c r="A2443">
        <v>363</v>
      </c>
      <c r="B2443" t="s">
        <v>103</v>
      </c>
      <c r="C2443" t="s">
        <v>26</v>
      </c>
      <c r="D2443" t="s">
        <v>2915</v>
      </c>
      <c r="E2443" s="1" t="str">
        <f t="shared" si="191"/>
        <v>Mattia Angeli-Giovanni Ingrassia</v>
      </c>
      <c r="F2443" t="str">
        <f t="shared" si="193"/>
        <v>Lost</v>
      </c>
      <c r="G2443" s="1">
        <f t="shared" si="194"/>
        <v>5</v>
      </c>
      <c r="H2443">
        <f t="shared" si="192"/>
        <v>1</v>
      </c>
      <c r="I2443" t="str">
        <f>INDEX(META!$B:$B,MATCH(B2443,META!$A:$A,0))</f>
        <v>Poison Storm</v>
      </c>
      <c r="J2443" t="str">
        <f>INDEX(META!$B:$B,MATCH(D2443,META!$A:$A,0))</f>
        <v>Grixis Affinity</v>
      </c>
      <c r="K2443" t="str">
        <f t="shared" si="190"/>
        <v>Poison Storm-Grixis Affinity</v>
      </c>
    </row>
    <row r="2444" spans="1:11" x14ac:dyDescent="0.3">
      <c r="A2444">
        <v>364</v>
      </c>
      <c r="B2444" t="s">
        <v>2006</v>
      </c>
      <c r="C2444" t="s">
        <v>28</v>
      </c>
      <c r="D2444" t="s">
        <v>417</v>
      </c>
      <c r="E2444" s="1" t="str">
        <f t="shared" si="191"/>
        <v>Lorenzo Gallone-Andrea Aiolfi</v>
      </c>
      <c r="F2444" t="str">
        <f t="shared" si="193"/>
        <v>Won</v>
      </c>
      <c r="G2444" s="1">
        <f t="shared" si="194"/>
        <v>5</v>
      </c>
      <c r="H2444">
        <f t="shared" si="192"/>
        <v>1</v>
      </c>
      <c r="I2444" t="str">
        <f>INDEX(META!$B:$B,MATCH(B2444,META!$A:$A,0))</f>
        <v>Mono Red Synth</v>
      </c>
      <c r="J2444" t="str">
        <f>INDEX(META!$B:$B,MATCH(D2444,META!$A:$A,0))</f>
        <v>Rakdos Madness</v>
      </c>
      <c r="K2444" t="str">
        <f t="shared" si="190"/>
        <v>Mono Red Synth-Rakdos Madness</v>
      </c>
    </row>
    <row r="2445" spans="1:11" x14ac:dyDescent="0.3">
      <c r="A2445">
        <v>365</v>
      </c>
      <c r="B2445" t="s">
        <v>1883</v>
      </c>
      <c r="C2445" t="s">
        <v>27</v>
      </c>
      <c r="D2445" t="s">
        <v>2468</v>
      </c>
      <c r="E2445" s="1" t="str">
        <f t="shared" si="191"/>
        <v>Stefano D’Antonio-Ivan Blinkov</v>
      </c>
      <c r="F2445" t="str">
        <f t="shared" si="193"/>
        <v>Lost</v>
      </c>
      <c r="G2445" s="1">
        <f t="shared" si="194"/>
        <v>5</v>
      </c>
      <c r="H2445">
        <f t="shared" si="192"/>
        <v>1</v>
      </c>
      <c r="I2445" t="str">
        <f>INDEX(META!$B:$B,MATCH(B2445,META!$A:$A,0))</f>
        <v>Mono Red Madness</v>
      </c>
      <c r="J2445" t="str">
        <f>INDEX(META!$B:$B,MATCH(D2445,META!$A:$A,0))</f>
        <v>Mono Blue Aggro</v>
      </c>
      <c r="K2445" t="str">
        <f t="shared" si="190"/>
        <v>Mono Red Madness-Mono Blue Aggro</v>
      </c>
    </row>
    <row r="2446" spans="1:11" x14ac:dyDescent="0.3">
      <c r="A2446">
        <v>366</v>
      </c>
      <c r="B2446" t="s">
        <v>2013</v>
      </c>
      <c r="C2446" t="s">
        <v>27</v>
      </c>
      <c r="D2446" t="s">
        <v>2459</v>
      </c>
      <c r="E2446" s="1" t="str">
        <f t="shared" si="191"/>
        <v>Massimo Delfino-Giulio Franchi</v>
      </c>
      <c r="F2446" t="str">
        <f t="shared" si="193"/>
        <v>Lost</v>
      </c>
      <c r="G2446" s="1">
        <f t="shared" si="194"/>
        <v>5</v>
      </c>
      <c r="H2446">
        <f t="shared" si="192"/>
        <v>1</v>
      </c>
      <c r="I2446" t="str">
        <f>INDEX(META!$B:$B,MATCH(B2446,META!$A:$A,0))</f>
        <v>Bogles</v>
      </c>
      <c r="J2446" t="str">
        <f>INDEX(META!$B:$B,MATCH(D2446,META!$A:$A,0))</f>
        <v>Boros Synth</v>
      </c>
      <c r="K2446" t="str">
        <f t="shared" si="190"/>
        <v>Bogles-Boros Synth</v>
      </c>
    </row>
    <row r="2447" spans="1:11" x14ac:dyDescent="0.3">
      <c r="A2447">
        <v>367</v>
      </c>
      <c r="B2447" t="s">
        <v>2930</v>
      </c>
      <c r="C2447" t="s">
        <v>28</v>
      </c>
      <c r="D2447" t="s">
        <v>2245</v>
      </c>
      <c r="E2447" s="1" t="str">
        <f t="shared" si="191"/>
        <v>Davide Santoro-Diego Massari</v>
      </c>
      <c r="F2447" t="str">
        <f t="shared" si="193"/>
        <v>Won</v>
      </c>
      <c r="G2447" s="1">
        <f t="shared" si="194"/>
        <v>5</v>
      </c>
      <c r="H2447">
        <f t="shared" si="192"/>
        <v>1</v>
      </c>
      <c r="I2447" t="str">
        <f>INDEX(META!$B:$B,MATCH(B2447,META!$A:$A,0))</f>
        <v>White Weenie</v>
      </c>
      <c r="J2447" t="str">
        <f>INDEX(META!$B:$B,MATCH(D2447,META!$A:$A,0))</f>
        <v>Jund Wildfire</v>
      </c>
      <c r="K2447" t="str">
        <f t="shared" si="190"/>
        <v>White Weenie-Jund Wildfire</v>
      </c>
    </row>
    <row r="2448" spans="1:11" x14ac:dyDescent="0.3">
      <c r="A2448">
        <v>368</v>
      </c>
      <c r="B2448" t="s">
        <v>2781</v>
      </c>
      <c r="C2448" t="s">
        <v>26</v>
      </c>
      <c r="D2448" t="s">
        <v>300</v>
      </c>
      <c r="E2448" s="1" t="str">
        <f t="shared" si="191"/>
        <v>Francesco Romano-Davide Abis</v>
      </c>
      <c r="F2448" t="str">
        <f t="shared" si="193"/>
        <v>Lost</v>
      </c>
      <c r="G2448" s="1">
        <f t="shared" si="194"/>
        <v>5</v>
      </c>
      <c r="H2448">
        <f t="shared" si="192"/>
        <v>1</v>
      </c>
      <c r="I2448" t="str">
        <f>INDEX(META!$B:$B,MATCH(B2448,META!$A:$A,0))</f>
        <v>Mono Blue Aggro</v>
      </c>
      <c r="J2448" t="str">
        <f>INDEX(META!$B:$B,MATCH(D2448,META!$A:$A,0))</f>
        <v>Altar Tron</v>
      </c>
      <c r="K2448" t="str">
        <f t="shared" si="190"/>
        <v>Mono Blue Aggro-Altar Tron</v>
      </c>
    </row>
    <row r="2449" spans="1:11" x14ac:dyDescent="0.3">
      <c r="A2449">
        <v>369</v>
      </c>
      <c r="B2449" t="s">
        <v>3030</v>
      </c>
      <c r="C2449" t="s">
        <v>25</v>
      </c>
      <c r="D2449" t="s">
        <v>84</v>
      </c>
      <c r="E2449" s="1" t="str">
        <f t="shared" si="191"/>
        <v>Lorenzo D'Alessandro-Massimo Capecchi</v>
      </c>
      <c r="F2449" t="str">
        <f t="shared" si="193"/>
        <v>Won</v>
      </c>
      <c r="G2449" s="1">
        <f t="shared" si="194"/>
        <v>5</v>
      </c>
      <c r="H2449">
        <f t="shared" si="192"/>
        <v>1</v>
      </c>
      <c r="I2449" t="str">
        <f>INDEX(META!$B:$B,MATCH(B2449,META!$A:$A,0))</f>
        <v>Jund Wildfire</v>
      </c>
      <c r="J2449" t="str">
        <f>INDEX(META!$B:$B,MATCH(D2449,META!$A:$A,0))</f>
        <v>Bogles</v>
      </c>
      <c r="K2449" t="str">
        <f t="shared" si="190"/>
        <v>Jund Wildfire-Bogles</v>
      </c>
    </row>
    <row r="2450" spans="1:11" x14ac:dyDescent="0.3">
      <c r="A2450">
        <v>370</v>
      </c>
      <c r="B2450" t="s">
        <v>2412</v>
      </c>
      <c r="C2450" t="s">
        <v>27</v>
      </c>
      <c r="D2450" t="s">
        <v>1678</v>
      </c>
      <c r="E2450" s="1" t="str">
        <f t="shared" si="191"/>
        <v>Marcell Réti-Alessio Turchi</v>
      </c>
      <c r="F2450" t="str">
        <f t="shared" si="193"/>
        <v>Lost</v>
      </c>
      <c r="G2450" s="1">
        <f t="shared" si="194"/>
        <v>5</v>
      </c>
      <c r="H2450">
        <f t="shared" si="192"/>
        <v>1</v>
      </c>
      <c r="I2450" t="str">
        <f>INDEX(META!$B:$B,MATCH(B2450,META!$A:$A,0))</f>
        <v>Rakdos Madness</v>
      </c>
      <c r="J2450" t="str">
        <f>INDEX(META!$B:$B,MATCH(D2450,META!$A:$A,0))</f>
        <v>Jund Wildfire</v>
      </c>
      <c r="K2450" t="str">
        <f t="shared" si="190"/>
        <v>Rakdos Madness-Jund Wildfire</v>
      </c>
    </row>
    <row r="2451" spans="1:11" x14ac:dyDescent="0.3">
      <c r="A2451">
        <v>371</v>
      </c>
      <c r="B2451" t="s">
        <v>2403</v>
      </c>
      <c r="C2451" t="s">
        <v>25</v>
      </c>
      <c r="D2451" t="s">
        <v>427</v>
      </c>
      <c r="E2451" s="1" t="str">
        <f t="shared" si="191"/>
        <v>Davide Caracciolo-Filippo Spaggiari</v>
      </c>
      <c r="F2451" t="str">
        <f t="shared" si="193"/>
        <v>Won</v>
      </c>
      <c r="G2451" s="1">
        <f t="shared" si="194"/>
        <v>5</v>
      </c>
      <c r="H2451">
        <f t="shared" si="192"/>
        <v>1</v>
      </c>
      <c r="I2451" t="str">
        <f>INDEX(META!$B:$B,MATCH(B2451,META!$A:$A,0))</f>
        <v>Rakdos Madness</v>
      </c>
      <c r="J2451" t="str">
        <f>INDEX(META!$B:$B,MATCH(D2451,META!$A:$A,0))</f>
        <v>Jund Wildfire</v>
      </c>
      <c r="K2451" t="str">
        <f t="shared" si="190"/>
        <v>Rakdos Madness-Jund Wildfire</v>
      </c>
    </row>
    <row r="2452" spans="1:11" x14ac:dyDescent="0.3">
      <c r="A2452">
        <v>372</v>
      </c>
      <c r="B2452" t="s">
        <v>2991</v>
      </c>
      <c r="C2452" t="s">
        <v>25</v>
      </c>
      <c r="D2452" t="s">
        <v>2832</v>
      </c>
      <c r="E2452" s="1" t="str">
        <f t="shared" si="191"/>
        <v>Chen Lorenzo-Federico Barbieri</v>
      </c>
      <c r="F2452" t="str">
        <f t="shared" si="193"/>
        <v>Won</v>
      </c>
      <c r="G2452" s="1">
        <f t="shared" si="194"/>
        <v>5</v>
      </c>
      <c r="H2452">
        <f t="shared" si="192"/>
        <v>1</v>
      </c>
      <c r="I2452" t="str">
        <f>INDEX(META!$B:$B,MATCH(B2452,META!$A:$A,0))</f>
        <v>Mono Blue Terror</v>
      </c>
      <c r="J2452" t="str">
        <f>INDEX(META!$B:$B,MATCH(D2452,META!$A:$A,0))</f>
        <v>Jeskai Ephemerate</v>
      </c>
      <c r="K2452" t="str">
        <f t="shared" si="190"/>
        <v>Mono Blue Terror-Jeskai Ephemerate</v>
      </c>
    </row>
    <row r="2453" spans="1:11" x14ac:dyDescent="0.3">
      <c r="A2453">
        <v>373</v>
      </c>
      <c r="B2453" t="s">
        <v>2447</v>
      </c>
      <c r="C2453" t="s">
        <v>29</v>
      </c>
      <c r="D2453" t="s">
        <v>2746</v>
      </c>
      <c r="E2453" s="1" t="str">
        <f t="shared" si="191"/>
        <v>Christian Luigi Cappai-Franco Cheng</v>
      </c>
      <c r="F2453" t="str">
        <f t="shared" si="193"/>
        <v>Draw</v>
      </c>
      <c r="G2453" s="1">
        <f t="shared" si="194"/>
        <v>5</v>
      </c>
      <c r="H2453">
        <f t="shared" si="192"/>
        <v>1</v>
      </c>
      <c r="I2453" t="str">
        <f>INDEX(META!$B:$B,MATCH(B2453,META!$A:$A,0))</f>
        <v>X Lands Spy</v>
      </c>
      <c r="J2453" t="str">
        <f>INDEX(META!$B:$B,MATCH(D2453,META!$A:$A,0))</f>
        <v>Dimir Snacker</v>
      </c>
      <c r="K2453" t="str">
        <f t="shared" si="190"/>
        <v>X Lands Spy-Dimir Snacker</v>
      </c>
    </row>
    <row r="2454" spans="1:11" x14ac:dyDescent="0.3">
      <c r="A2454">
        <v>374</v>
      </c>
      <c r="B2454" t="s">
        <v>424</v>
      </c>
      <c r="C2454" t="s">
        <v>28</v>
      </c>
      <c r="D2454" t="s">
        <v>2660</v>
      </c>
      <c r="E2454" s="1" t="str">
        <f t="shared" si="191"/>
        <v>Cristiano Nannipieri-Lorenzo Traversa</v>
      </c>
      <c r="F2454" t="str">
        <f t="shared" si="193"/>
        <v>Won</v>
      </c>
      <c r="G2454" s="1">
        <f t="shared" si="194"/>
        <v>5</v>
      </c>
      <c r="H2454">
        <f t="shared" si="192"/>
        <v>1</v>
      </c>
      <c r="I2454" t="str">
        <f>INDEX(META!$B:$B,MATCH(B2454,META!$A:$A,0))</f>
        <v>Jund Wildfire</v>
      </c>
      <c r="J2454" t="str">
        <f>INDEX(META!$B:$B,MATCH(D2454,META!$A:$A,0))</f>
        <v>Gruul Monsters</v>
      </c>
      <c r="K2454" t="str">
        <f t="shared" si="190"/>
        <v>Jund Wildfire-Gruul Monsters</v>
      </c>
    </row>
    <row r="2455" spans="1:11" x14ac:dyDescent="0.3">
      <c r="A2455">
        <v>375</v>
      </c>
      <c r="B2455" t="s">
        <v>3094</v>
      </c>
      <c r="C2455" t="s">
        <v>25</v>
      </c>
      <c r="D2455" t="s">
        <v>282</v>
      </c>
      <c r="E2455" s="1" t="str">
        <f t="shared" si="191"/>
        <v>Jacopo Burelli-Claudio Ke</v>
      </c>
      <c r="F2455" t="str">
        <f t="shared" si="193"/>
        <v>Won</v>
      </c>
      <c r="G2455" s="1">
        <f t="shared" si="194"/>
        <v>5</v>
      </c>
      <c r="H2455">
        <f t="shared" si="192"/>
        <v>1</v>
      </c>
      <c r="I2455" t="str">
        <f>INDEX(META!$B:$B,MATCH(B2455,META!$A:$A,0))</f>
        <v>Dimir Terror</v>
      </c>
      <c r="J2455" t="str">
        <f>INDEX(META!$B:$B,MATCH(D2455,META!$A:$A,0))</f>
        <v>Dimir Terror</v>
      </c>
      <c r="K2455" t="str">
        <f t="shared" si="190"/>
        <v>Dimir Terror-Dimir Terror</v>
      </c>
    </row>
    <row r="2456" spans="1:11" x14ac:dyDescent="0.3">
      <c r="A2456">
        <v>376</v>
      </c>
      <c r="B2456" t="s">
        <v>3119</v>
      </c>
      <c r="C2456" t="s">
        <v>25</v>
      </c>
      <c r="D2456" t="s">
        <v>3197</v>
      </c>
      <c r="E2456" s="1" t="str">
        <f t="shared" si="191"/>
        <v>Claudio Bonanni [IT]-Tommaso Buccianti</v>
      </c>
      <c r="F2456" t="str">
        <f t="shared" si="193"/>
        <v>Won</v>
      </c>
      <c r="G2456" s="1">
        <f t="shared" si="194"/>
        <v>5</v>
      </c>
      <c r="H2456">
        <f t="shared" si="192"/>
        <v>1</v>
      </c>
      <c r="I2456" t="str">
        <f>INDEX(META!$B:$B,MATCH(B2456,META!$A:$A,0))</f>
        <v>Mono Blue Terror</v>
      </c>
      <c r="J2456" t="str">
        <f>INDEX(META!$B:$B,MATCH(D2456,META!$A:$A,0))</f>
        <v>Gruul Monsters</v>
      </c>
      <c r="K2456" t="str">
        <f t="shared" si="190"/>
        <v>Mono Blue Terror-Gruul Monsters</v>
      </c>
    </row>
    <row r="2457" spans="1:11" x14ac:dyDescent="0.3">
      <c r="A2457">
        <v>377</v>
      </c>
      <c r="B2457" t="s">
        <v>151</v>
      </c>
      <c r="C2457" t="s">
        <v>25</v>
      </c>
      <c r="D2457" t="s">
        <v>2313</v>
      </c>
      <c r="E2457" s="1" t="str">
        <f t="shared" si="191"/>
        <v>Giulio Lauri-Giovanni Nardiello</v>
      </c>
      <c r="F2457" t="str">
        <f t="shared" si="193"/>
        <v>Won</v>
      </c>
      <c r="G2457" s="1">
        <f t="shared" si="194"/>
        <v>5</v>
      </c>
      <c r="H2457">
        <f t="shared" si="192"/>
        <v>1</v>
      </c>
      <c r="I2457" t="str">
        <f>INDEX(META!$B:$B,MATCH(B2457,META!$A:$A,0))</f>
        <v>Altar Tron</v>
      </c>
      <c r="J2457" t="str">
        <f>INDEX(META!$B:$B,MATCH(D2457,META!$A:$A,0))</f>
        <v>Jund Wildfire</v>
      </c>
      <c r="K2457" t="str">
        <f t="shared" si="190"/>
        <v>Altar Tron-Jund Wildfire</v>
      </c>
    </row>
    <row r="2458" spans="1:11" x14ac:dyDescent="0.3">
      <c r="A2458">
        <v>378</v>
      </c>
      <c r="B2458" t="s">
        <v>138</v>
      </c>
      <c r="C2458" t="s">
        <v>26</v>
      </c>
      <c r="D2458" t="s">
        <v>1813</v>
      </c>
      <c r="E2458" s="1" t="str">
        <f t="shared" si="191"/>
        <v>Francesco Cenami-Zakaria Ouyachchou</v>
      </c>
      <c r="F2458" t="str">
        <f t="shared" si="193"/>
        <v>Lost</v>
      </c>
      <c r="G2458" s="1">
        <f t="shared" si="194"/>
        <v>5</v>
      </c>
      <c r="H2458">
        <f t="shared" si="192"/>
        <v>1</v>
      </c>
      <c r="I2458" t="str">
        <f>INDEX(META!$B:$B,MATCH(B2458,META!$A:$A,0))</f>
        <v>Elves</v>
      </c>
      <c r="J2458" t="str">
        <f>INDEX(META!$B:$B,MATCH(D2458,META!$A:$A,0))</f>
        <v>Rakdos Madness</v>
      </c>
      <c r="K2458" t="str">
        <f t="shared" si="190"/>
        <v>Elves-Rakdos Madness</v>
      </c>
    </row>
    <row r="2459" spans="1:11" x14ac:dyDescent="0.3">
      <c r="A2459">
        <v>379</v>
      </c>
      <c r="B2459" t="s">
        <v>1619</v>
      </c>
      <c r="C2459" t="s">
        <v>26</v>
      </c>
      <c r="D2459" t="s">
        <v>361</v>
      </c>
      <c r="E2459" s="1" t="str">
        <f t="shared" si="191"/>
        <v>Matteo Marinacci-kevin Rossi</v>
      </c>
      <c r="F2459" t="str">
        <f t="shared" si="193"/>
        <v>Lost</v>
      </c>
      <c r="G2459" s="1">
        <f t="shared" si="194"/>
        <v>5</v>
      </c>
      <c r="H2459">
        <f t="shared" si="192"/>
        <v>1</v>
      </c>
      <c r="I2459" t="str">
        <f>INDEX(META!$B:$B,MATCH(B2459,META!$A:$A,0))</f>
        <v>Dimir Terror</v>
      </c>
      <c r="J2459" t="str">
        <f>INDEX(META!$B:$B,MATCH(D2459,META!$A:$A,0))</f>
        <v>Mono Red Madness</v>
      </c>
      <c r="K2459" t="str">
        <f t="shared" si="190"/>
        <v>Dimir Terror-Mono Red Madness</v>
      </c>
    </row>
    <row r="2460" spans="1:11" x14ac:dyDescent="0.3">
      <c r="A2460">
        <v>380</v>
      </c>
      <c r="B2460" t="s">
        <v>1739</v>
      </c>
      <c r="C2460" t="s">
        <v>28</v>
      </c>
      <c r="D2460" t="s">
        <v>157</v>
      </c>
      <c r="E2460" s="1" t="str">
        <f t="shared" si="191"/>
        <v>Giovanni Togni-Gianluca Vezzoni</v>
      </c>
      <c r="F2460" t="str">
        <f t="shared" si="193"/>
        <v>Won</v>
      </c>
      <c r="G2460" s="1">
        <f t="shared" si="194"/>
        <v>5</v>
      </c>
      <c r="H2460">
        <f t="shared" si="192"/>
        <v>1</v>
      </c>
      <c r="I2460" t="str">
        <f>INDEX(META!$B:$B,MATCH(B2460,META!$A:$A,0))</f>
        <v>Rakdos Madness</v>
      </c>
      <c r="J2460" t="str">
        <f>INDEX(META!$B:$B,MATCH(D2460,META!$A:$A,0))</f>
        <v>Gardens</v>
      </c>
      <c r="K2460" t="str">
        <f t="shared" si="190"/>
        <v>Rakdos Madness-Gardens</v>
      </c>
    </row>
    <row r="2461" spans="1:11" x14ac:dyDescent="0.3">
      <c r="A2461">
        <v>381</v>
      </c>
      <c r="B2461" t="s">
        <v>3128</v>
      </c>
      <c r="C2461" t="s">
        <v>25</v>
      </c>
      <c r="D2461" t="s">
        <v>1330</v>
      </c>
      <c r="E2461" s="1" t="str">
        <f t="shared" si="191"/>
        <v>Luca Pierdomenico-Mirko Panizzi</v>
      </c>
      <c r="F2461" t="str">
        <f t="shared" si="193"/>
        <v>Won</v>
      </c>
      <c r="G2461" s="1">
        <f t="shared" si="194"/>
        <v>5</v>
      </c>
      <c r="H2461">
        <f t="shared" si="192"/>
        <v>1</v>
      </c>
      <c r="I2461" t="str">
        <f>INDEX(META!$B:$B,MATCH(B2461,META!$A:$A,0))</f>
        <v>Rakdos Midrange</v>
      </c>
      <c r="J2461" t="str">
        <f>INDEX(META!$B:$B,MATCH(D2461,META!$A:$A,0))</f>
        <v>Flicker Tron</v>
      </c>
      <c r="K2461" t="str">
        <f t="shared" si="190"/>
        <v>Rakdos Midrange-Flicker Tron</v>
      </c>
    </row>
    <row r="2462" spans="1:11" x14ac:dyDescent="0.3">
      <c r="A2462">
        <v>382</v>
      </c>
      <c r="B2462" t="s">
        <v>1797</v>
      </c>
      <c r="C2462" t="s">
        <v>25</v>
      </c>
      <c r="D2462" t="s">
        <v>1265</v>
      </c>
      <c r="E2462" s="1" t="str">
        <f t="shared" si="191"/>
        <v>francesco penone-Jimmie Santoni</v>
      </c>
      <c r="F2462" t="str">
        <f t="shared" si="193"/>
        <v>Won</v>
      </c>
      <c r="G2462" s="1">
        <f t="shared" si="194"/>
        <v>5</v>
      </c>
      <c r="H2462">
        <f t="shared" si="192"/>
        <v>1</v>
      </c>
      <c r="I2462" t="str">
        <f>INDEX(META!$B:$B,MATCH(B2462,META!$A:$A,0))</f>
        <v>Dimir Snacker</v>
      </c>
      <c r="J2462" t="str">
        <f>INDEX(META!$B:$B,MATCH(D2462,META!$A:$A,0))</f>
        <v>Boros Synth</v>
      </c>
      <c r="K2462" t="str">
        <f t="shared" si="190"/>
        <v>Dimir Snacker-Boros Synth</v>
      </c>
    </row>
    <row r="2463" spans="1:11" x14ac:dyDescent="0.3">
      <c r="A2463">
        <v>383</v>
      </c>
      <c r="B2463" t="s">
        <v>1364</v>
      </c>
      <c r="C2463" t="s">
        <v>26</v>
      </c>
      <c r="D2463" t="s">
        <v>1847</v>
      </c>
      <c r="E2463" s="1" t="str">
        <f t="shared" si="191"/>
        <v>Nicola Da Re-Andrea Cosentino</v>
      </c>
      <c r="F2463" t="str">
        <f t="shared" si="193"/>
        <v>Lost</v>
      </c>
      <c r="G2463" s="1">
        <f t="shared" si="194"/>
        <v>5</v>
      </c>
      <c r="H2463">
        <f t="shared" si="192"/>
        <v>1</v>
      </c>
      <c r="I2463" t="str">
        <f>INDEX(META!$B:$B,MATCH(B2463,META!$A:$A,0))</f>
        <v>Jeskai Ephemerate</v>
      </c>
      <c r="J2463" t="str">
        <f>INDEX(META!$B:$B,MATCH(D2463,META!$A:$A,0))</f>
        <v>Orzhov Ephemerate</v>
      </c>
      <c r="K2463" t="str">
        <f t="shared" si="190"/>
        <v>Jeskai Ephemerate-Orzhov Ephemerate</v>
      </c>
    </row>
    <row r="2464" spans="1:11" x14ac:dyDescent="0.3">
      <c r="A2464">
        <v>384</v>
      </c>
      <c r="B2464" t="s">
        <v>297</v>
      </c>
      <c r="C2464" t="s">
        <v>26</v>
      </c>
      <c r="D2464" t="s">
        <v>1858</v>
      </c>
      <c r="E2464" s="1" t="str">
        <f t="shared" si="191"/>
        <v>Tin Dinarina Mladic-Francesco Merlo</v>
      </c>
      <c r="F2464" t="str">
        <f t="shared" si="193"/>
        <v>Lost</v>
      </c>
      <c r="G2464" s="1">
        <f t="shared" si="194"/>
        <v>5</v>
      </c>
      <c r="H2464">
        <f t="shared" si="192"/>
        <v>1</v>
      </c>
      <c r="I2464" t="str">
        <f>INDEX(META!$B:$B,MATCH(B2464,META!$A:$A,0))</f>
        <v>Mono Red Synth</v>
      </c>
      <c r="J2464" t="str">
        <f>INDEX(META!$B:$B,MATCH(D2464,META!$A:$A,0))</f>
        <v>Mono Red Synth</v>
      </c>
      <c r="K2464" t="str">
        <f t="shared" si="190"/>
        <v>Mono Red Synth-Mono Red Synth</v>
      </c>
    </row>
    <row r="2465" spans="1:11" x14ac:dyDescent="0.3">
      <c r="A2465">
        <v>385</v>
      </c>
      <c r="B2465" t="s">
        <v>1862</v>
      </c>
      <c r="C2465" t="s">
        <v>25</v>
      </c>
      <c r="D2465" t="s">
        <v>349</v>
      </c>
      <c r="E2465" s="1" t="str">
        <f t="shared" si="191"/>
        <v>Valerio Mazzarini-Edoardo Musetti</v>
      </c>
      <c r="F2465" t="str">
        <f t="shared" si="193"/>
        <v>Won</v>
      </c>
      <c r="G2465" s="1">
        <f t="shared" si="194"/>
        <v>5</v>
      </c>
      <c r="H2465">
        <f t="shared" si="192"/>
        <v>1</v>
      </c>
      <c r="I2465" t="str">
        <f>INDEX(META!$B:$B,MATCH(B2465,META!$A:$A,0))</f>
        <v>Orzhov Blade</v>
      </c>
      <c r="J2465" t="str">
        <f>INDEX(META!$B:$B,MATCH(D2465,META!$A:$A,0))</f>
        <v>Mono Red Old Style</v>
      </c>
      <c r="K2465" t="str">
        <f t="shared" si="190"/>
        <v>Orzhov Blade-Mono Red Old Style</v>
      </c>
    </row>
    <row r="2466" spans="1:11" x14ac:dyDescent="0.3">
      <c r="A2466">
        <v>386</v>
      </c>
      <c r="B2466" t="s">
        <v>2024</v>
      </c>
      <c r="C2466" t="s">
        <v>28</v>
      </c>
      <c r="D2466" t="s">
        <v>1896</v>
      </c>
      <c r="E2466" s="1" t="str">
        <f t="shared" si="191"/>
        <v>Federico Marchiani-Giulio Pellegrini</v>
      </c>
      <c r="F2466" t="str">
        <f t="shared" si="193"/>
        <v>Won</v>
      </c>
      <c r="G2466" s="1">
        <f t="shared" si="194"/>
        <v>5</v>
      </c>
      <c r="H2466">
        <f t="shared" si="192"/>
        <v>1</v>
      </c>
      <c r="I2466" t="str">
        <f>INDEX(META!$B:$B,MATCH(B2466,META!$A:$A,0))</f>
        <v>Rakdos Madness</v>
      </c>
      <c r="J2466" t="str">
        <f>INDEX(META!$B:$B,MATCH(D2466,META!$A:$A,0))</f>
        <v>Mono Blue Terror</v>
      </c>
      <c r="K2466" t="str">
        <f t="shared" si="190"/>
        <v>Rakdos Madness-Mono Blue Terror</v>
      </c>
    </row>
    <row r="2467" spans="1:11" x14ac:dyDescent="0.3">
      <c r="A2467">
        <v>387</v>
      </c>
      <c r="B2467" t="s">
        <v>2508</v>
      </c>
      <c r="C2467" t="s">
        <v>26</v>
      </c>
      <c r="D2467" t="s">
        <v>117</v>
      </c>
      <c r="E2467" s="1" t="str">
        <f t="shared" si="191"/>
        <v>Tiziano Torre-Matteo Zuiani</v>
      </c>
      <c r="F2467" t="str">
        <f t="shared" si="193"/>
        <v>Lost</v>
      </c>
      <c r="G2467" s="1">
        <f t="shared" si="194"/>
        <v>5</v>
      </c>
      <c r="H2467">
        <f t="shared" si="192"/>
        <v>1</v>
      </c>
      <c r="I2467" t="str">
        <f>INDEX(META!$B:$B,MATCH(B2467,META!$A:$A,0))</f>
        <v>Gardens</v>
      </c>
      <c r="J2467" t="str">
        <f>INDEX(META!$B:$B,MATCH(D2467,META!$A:$A,0))</f>
        <v>Altar Tron</v>
      </c>
      <c r="K2467" t="str">
        <f t="shared" si="190"/>
        <v>Gardens-Altar Tron</v>
      </c>
    </row>
    <row r="2468" spans="1:11" x14ac:dyDescent="0.3">
      <c r="A2468">
        <v>388</v>
      </c>
      <c r="B2468" t="s">
        <v>1917</v>
      </c>
      <c r="C2468" t="s">
        <v>25</v>
      </c>
      <c r="D2468" t="s">
        <v>619</v>
      </c>
      <c r="E2468" s="1" t="str">
        <f t="shared" si="191"/>
        <v>Gianluca Randi-Lorenzo Romanò</v>
      </c>
      <c r="F2468" t="str">
        <f t="shared" si="193"/>
        <v>Won</v>
      </c>
      <c r="G2468" s="1">
        <f t="shared" si="194"/>
        <v>5</v>
      </c>
      <c r="H2468">
        <f t="shared" si="192"/>
        <v>1</v>
      </c>
      <c r="I2468" t="str">
        <f>INDEX(META!$B:$B,MATCH(B2468,META!$A:$A,0))</f>
        <v>Elves</v>
      </c>
      <c r="J2468" t="str">
        <f>INDEX(META!$B:$B,MATCH(D2468,META!$A:$A,0))</f>
        <v>Mono Blue Aggro</v>
      </c>
      <c r="K2468" t="str">
        <f t="shared" si="190"/>
        <v>Elves-Mono Blue Aggro</v>
      </c>
    </row>
    <row r="2469" spans="1:11" x14ac:dyDescent="0.3">
      <c r="A2469">
        <v>389</v>
      </c>
      <c r="B2469" t="s">
        <v>596</v>
      </c>
      <c r="C2469" t="s">
        <v>26</v>
      </c>
      <c r="D2469" t="s">
        <v>1956</v>
      </c>
      <c r="E2469" s="1" t="str">
        <f t="shared" si="191"/>
        <v>Leonardo Gabriele Pansitta-Michele Cracco</v>
      </c>
      <c r="F2469" t="str">
        <f t="shared" si="193"/>
        <v>Lost</v>
      </c>
      <c r="G2469" s="1">
        <f t="shared" si="194"/>
        <v>5</v>
      </c>
      <c r="H2469">
        <f t="shared" si="192"/>
        <v>1</v>
      </c>
      <c r="I2469" t="str">
        <f>INDEX(META!$B:$B,MATCH(B2469,META!$A:$A,0))</f>
        <v>Jund Wildfire</v>
      </c>
      <c r="J2469" t="str">
        <f>INDEX(META!$B:$B,MATCH(D2469,META!$A:$A,0))</f>
        <v>Mono Blue Terror</v>
      </c>
      <c r="K2469" t="str">
        <f t="shared" si="190"/>
        <v>Jund Wildfire-Mono Blue Terror</v>
      </c>
    </row>
    <row r="2470" spans="1:11" x14ac:dyDescent="0.3">
      <c r="A2470">
        <v>390</v>
      </c>
      <c r="B2470" t="s">
        <v>257</v>
      </c>
      <c r="C2470" t="s">
        <v>26</v>
      </c>
      <c r="D2470" t="s">
        <v>2068</v>
      </c>
      <c r="E2470" s="1" t="str">
        <f t="shared" si="191"/>
        <v>Matteo Arzani-Paolo Ferri</v>
      </c>
      <c r="F2470" t="str">
        <f t="shared" si="193"/>
        <v>Lost</v>
      </c>
      <c r="G2470" s="1">
        <f t="shared" si="194"/>
        <v>5</v>
      </c>
      <c r="H2470">
        <f t="shared" si="192"/>
        <v>1</v>
      </c>
      <c r="I2470" t="str">
        <f>INDEX(META!$B:$B,MATCH(B2470,META!$A:$A,0))</f>
        <v>Rakdos Madness</v>
      </c>
      <c r="J2470" t="str">
        <f>INDEX(META!$B:$B,MATCH(D2470,META!$A:$A,0))</f>
        <v>Monsters Tron</v>
      </c>
      <c r="K2470" t="str">
        <f t="shared" si="190"/>
        <v>Rakdos Madness-Monsters Tron</v>
      </c>
    </row>
    <row r="2471" spans="1:11" x14ac:dyDescent="0.3">
      <c r="A2471">
        <v>391</v>
      </c>
      <c r="B2471" t="s">
        <v>2135</v>
      </c>
      <c r="C2471" t="s">
        <v>26</v>
      </c>
      <c r="D2471" t="s">
        <v>2911</v>
      </c>
      <c r="E2471" s="1" t="str">
        <f t="shared" si="191"/>
        <v>Roberto Debenedetti-Matteo Di Gangi</v>
      </c>
      <c r="F2471" t="str">
        <f t="shared" si="193"/>
        <v>Lost</v>
      </c>
      <c r="G2471" s="1">
        <f t="shared" si="194"/>
        <v>5</v>
      </c>
      <c r="H2471">
        <f t="shared" si="192"/>
        <v>1</v>
      </c>
      <c r="I2471" t="str">
        <f>INDEX(META!$B:$B,MATCH(B2471,META!$A:$A,0))</f>
        <v>Rakdos Madness</v>
      </c>
      <c r="J2471" t="str">
        <f>INDEX(META!$B:$B,MATCH(D2471,META!$A:$A,0))</f>
        <v>Mono Blue Aggro</v>
      </c>
      <c r="K2471" t="str">
        <f t="shared" si="190"/>
        <v>Rakdos Madness-Mono Blue Aggro</v>
      </c>
    </row>
    <row r="2472" spans="1:11" x14ac:dyDescent="0.3">
      <c r="A2472">
        <v>392</v>
      </c>
      <c r="B2472" t="s">
        <v>2905</v>
      </c>
      <c r="C2472" t="s">
        <v>27</v>
      </c>
      <c r="D2472" t="s">
        <v>2173</v>
      </c>
      <c r="E2472" s="1" t="str">
        <f t="shared" si="191"/>
        <v>Jan Machek-Daniel Dušek</v>
      </c>
      <c r="F2472" t="str">
        <f t="shared" si="193"/>
        <v>Lost</v>
      </c>
      <c r="G2472" s="1">
        <f t="shared" si="194"/>
        <v>5</v>
      </c>
      <c r="H2472">
        <f t="shared" si="192"/>
        <v>1</v>
      </c>
      <c r="I2472" t="str">
        <f>INDEX(META!$B:$B,MATCH(B2472,META!$A:$A,0))</f>
        <v>Mono Blue Aggro</v>
      </c>
      <c r="J2472" t="str">
        <f>INDEX(META!$B:$B,MATCH(D2472,META!$A:$A,0))</f>
        <v>Grixis Affinity</v>
      </c>
      <c r="K2472" t="str">
        <f t="shared" si="190"/>
        <v>Mono Blue Aggro-Grixis Affinity</v>
      </c>
    </row>
    <row r="2473" spans="1:11" x14ac:dyDescent="0.3">
      <c r="A2473">
        <v>393</v>
      </c>
      <c r="B2473" t="s">
        <v>2292</v>
      </c>
      <c r="C2473" t="s">
        <v>26</v>
      </c>
      <c r="D2473" t="s">
        <v>3230</v>
      </c>
      <c r="E2473" s="1" t="str">
        <f t="shared" si="191"/>
        <v>Alex Conti-Marco Setti</v>
      </c>
      <c r="F2473" t="str">
        <f t="shared" si="193"/>
        <v>Lost</v>
      </c>
      <c r="G2473" s="1">
        <f t="shared" si="194"/>
        <v>5</v>
      </c>
      <c r="H2473">
        <f t="shared" si="192"/>
        <v>1</v>
      </c>
      <c r="I2473" t="str">
        <f>INDEX(META!$B:$B,MATCH(B2473,META!$A:$A,0))</f>
        <v>Rakdos Madness</v>
      </c>
      <c r="J2473" t="str">
        <f>INDEX(META!$B:$B,MATCH(D2473,META!$A:$A,0))</f>
        <v>X Lands Spy</v>
      </c>
      <c r="K2473" t="str">
        <f t="shared" si="190"/>
        <v>Rakdos Madness-X Lands Spy</v>
      </c>
    </row>
    <row r="2474" spans="1:11" x14ac:dyDescent="0.3">
      <c r="A2474">
        <v>394</v>
      </c>
      <c r="B2474" t="s">
        <v>2386</v>
      </c>
      <c r="C2474" t="s">
        <v>26</v>
      </c>
      <c r="D2474" t="s">
        <v>1082</v>
      </c>
      <c r="E2474" s="1" t="str">
        <f t="shared" si="191"/>
        <v>Gábor Czank-Stefano Tarabella</v>
      </c>
      <c r="F2474" t="str">
        <f t="shared" si="193"/>
        <v>Lost</v>
      </c>
      <c r="G2474" s="1">
        <f t="shared" si="194"/>
        <v>5</v>
      </c>
      <c r="H2474">
        <f t="shared" si="192"/>
        <v>1</v>
      </c>
      <c r="I2474" t="str">
        <f>INDEX(META!$B:$B,MATCH(B2474,META!$A:$A,0))</f>
        <v>Monsters Tron</v>
      </c>
      <c r="J2474" t="str">
        <f>INDEX(META!$B:$B,MATCH(D2474,META!$A:$A,0))</f>
        <v>Mono Red Synth</v>
      </c>
      <c r="K2474" t="str">
        <f t="shared" si="190"/>
        <v>Monsters Tron-Mono Red Synth</v>
      </c>
    </row>
    <row r="2475" spans="1:11" x14ac:dyDescent="0.3">
      <c r="A2475">
        <v>395</v>
      </c>
      <c r="B2475" t="s">
        <v>566</v>
      </c>
      <c r="C2475" t="s">
        <v>28</v>
      </c>
      <c r="D2475" t="s">
        <v>2841</v>
      </c>
      <c r="E2475" s="1" t="str">
        <f t="shared" si="191"/>
        <v>Marco Lazzari-Michele Grippo</v>
      </c>
      <c r="F2475" t="str">
        <f t="shared" si="193"/>
        <v>Won</v>
      </c>
      <c r="G2475" s="1">
        <f t="shared" si="194"/>
        <v>5</v>
      </c>
      <c r="H2475">
        <f t="shared" si="192"/>
        <v>1</v>
      </c>
      <c r="I2475" t="str">
        <f>INDEX(META!$B:$B,MATCH(B2475,META!$A:$A,0))</f>
        <v>Rakdos Madness</v>
      </c>
      <c r="J2475" t="str">
        <f>INDEX(META!$B:$B,MATCH(D2475,META!$A:$A,0))</f>
        <v>Jund Wildfire</v>
      </c>
      <c r="K2475" t="str">
        <f t="shared" si="190"/>
        <v>Rakdos Madness-Jund Wildfire</v>
      </c>
    </row>
    <row r="2476" spans="1:11" x14ac:dyDescent="0.3">
      <c r="A2476">
        <v>396</v>
      </c>
      <c r="B2476" t="s">
        <v>2277</v>
      </c>
      <c r="C2476" t="s">
        <v>25</v>
      </c>
      <c r="D2476" t="s">
        <v>258</v>
      </c>
      <c r="E2476" s="1" t="str">
        <f t="shared" si="191"/>
        <v>Andrea Eugenio Losi-Chiara Slaviero</v>
      </c>
      <c r="F2476" t="str">
        <f t="shared" si="193"/>
        <v>Won</v>
      </c>
      <c r="G2476" s="1">
        <f t="shared" si="194"/>
        <v>5</v>
      </c>
      <c r="H2476">
        <f t="shared" si="192"/>
        <v>1</v>
      </c>
      <c r="I2476" t="str">
        <f>INDEX(META!$B:$B,MATCH(B2476,META!$A:$A,0))</f>
        <v>Mono Blue Aggro</v>
      </c>
      <c r="J2476" t="str">
        <f>INDEX(META!$B:$B,MATCH(D2476,META!$A:$A,0))</f>
        <v>Rakdos Madness</v>
      </c>
      <c r="K2476" t="str">
        <f t="shared" si="190"/>
        <v>Mono Blue Aggro-Rakdos Madness</v>
      </c>
    </row>
    <row r="2477" spans="1:11" x14ac:dyDescent="0.3">
      <c r="A2477">
        <v>397</v>
      </c>
      <c r="B2477" t="s">
        <v>2280</v>
      </c>
      <c r="C2477" t="s">
        <v>30</v>
      </c>
      <c r="D2477" t="s">
        <v>193</v>
      </c>
      <c r="E2477" s="1" t="str">
        <f t="shared" si="191"/>
        <v>Giorgio Toma-Enrico Boscaro</v>
      </c>
      <c r="F2477" t="str">
        <f t="shared" si="193"/>
        <v>Lost</v>
      </c>
      <c r="G2477" s="1">
        <f t="shared" si="194"/>
        <v>5</v>
      </c>
      <c r="H2477">
        <f t="shared" si="192"/>
        <v>1</v>
      </c>
      <c r="I2477" t="str">
        <f>INDEX(META!$B:$B,MATCH(B2477,META!$A:$A,0))</f>
        <v>Fangren Tron</v>
      </c>
      <c r="J2477" t="str">
        <f>INDEX(META!$B:$B,MATCH(D2477,META!$A:$A,0))</f>
        <v>Jeskai Ephemerate</v>
      </c>
      <c r="K2477" t="str">
        <f t="shared" si="190"/>
        <v>Fangren Tron-Jeskai Ephemerate</v>
      </c>
    </row>
    <row r="2478" spans="1:11" x14ac:dyDescent="0.3">
      <c r="A2478">
        <v>398</v>
      </c>
      <c r="B2478" t="s">
        <v>1959</v>
      </c>
      <c r="C2478" t="s">
        <v>26</v>
      </c>
      <c r="D2478" t="s">
        <v>2581</v>
      </c>
      <c r="E2478" s="1" t="str">
        <f t="shared" si="191"/>
        <v>Edoardo Saggin-Themis Petropoulos</v>
      </c>
      <c r="F2478" t="str">
        <f t="shared" si="193"/>
        <v>Lost</v>
      </c>
      <c r="G2478" s="1">
        <f t="shared" si="194"/>
        <v>5</v>
      </c>
      <c r="H2478">
        <f t="shared" si="192"/>
        <v>1</v>
      </c>
      <c r="I2478" t="str">
        <f>INDEX(META!$B:$B,MATCH(B2478,META!$A:$A,0))</f>
        <v>Jund Wildfire</v>
      </c>
      <c r="J2478" t="str">
        <f>INDEX(META!$B:$B,MATCH(D2478,META!$A:$A,0))</f>
        <v>Mono Blue Terror</v>
      </c>
      <c r="K2478" t="str">
        <f t="shared" si="190"/>
        <v>Jund Wildfire-Mono Blue Terror</v>
      </c>
    </row>
    <row r="2479" spans="1:11" x14ac:dyDescent="0.3">
      <c r="A2479">
        <v>399</v>
      </c>
      <c r="B2479" t="s">
        <v>235</v>
      </c>
      <c r="C2479" t="s">
        <v>26</v>
      </c>
      <c r="D2479" t="s">
        <v>3036</v>
      </c>
      <c r="E2479" s="1" t="str">
        <f t="shared" si="191"/>
        <v>Moritz Feuerpfeil-Riccardo Cirillo</v>
      </c>
      <c r="F2479" t="str">
        <f t="shared" si="193"/>
        <v>Lost</v>
      </c>
      <c r="G2479" s="1">
        <f t="shared" si="194"/>
        <v>5</v>
      </c>
      <c r="H2479">
        <f t="shared" si="192"/>
        <v>1</v>
      </c>
      <c r="I2479" t="str">
        <f>INDEX(META!$B:$B,MATCH(B2479,META!$A:$A,0))</f>
        <v>Rakdos Madness</v>
      </c>
      <c r="J2479" t="str">
        <f>INDEX(META!$B:$B,MATCH(D2479,META!$A:$A,0))</f>
        <v>Rakdos Madness</v>
      </c>
      <c r="K2479" t="str">
        <f t="shared" si="190"/>
        <v>Rakdos Madness-Rakdos Madness</v>
      </c>
    </row>
    <row r="2480" spans="1:11" x14ac:dyDescent="0.3">
      <c r="A2480">
        <v>400</v>
      </c>
      <c r="B2480" t="s">
        <v>2462</v>
      </c>
      <c r="C2480" t="s">
        <v>25</v>
      </c>
      <c r="D2480" t="s">
        <v>2654</v>
      </c>
      <c r="E2480" s="1" t="str">
        <f t="shared" si="191"/>
        <v>Christian Zoli-Paul The Last</v>
      </c>
      <c r="F2480" t="str">
        <f t="shared" si="193"/>
        <v>Won</v>
      </c>
      <c r="G2480" s="1">
        <f t="shared" si="194"/>
        <v>5</v>
      </c>
      <c r="H2480">
        <f t="shared" si="192"/>
        <v>1</v>
      </c>
      <c r="I2480" t="str">
        <f>INDEX(META!$B:$B,MATCH(B2480,META!$A:$A,0))</f>
        <v>Dimir Control</v>
      </c>
      <c r="J2480" t="str">
        <f>INDEX(META!$B:$B,MATCH(D2480,META!$A:$A,0))</f>
        <v>Mono Blue Terror</v>
      </c>
      <c r="K2480" t="str">
        <f t="shared" si="190"/>
        <v>Dimir Control-Mono Blue Terror</v>
      </c>
    </row>
    <row r="2481" spans="1:11" x14ac:dyDescent="0.3">
      <c r="A2481">
        <v>401</v>
      </c>
      <c r="B2481" t="s">
        <v>227</v>
      </c>
      <c r="C2481" t="s">
        <v>26</v>
      </c>
      <c r="D2481" t="s">
        <v>2514</v>
      </c>
      <c r="E2481" s="1" t="str">
        <f t="shared" si="191"/>
        <v>Chiara Cassanelli-Valentina Di Filippo</v>
      </c>
      <c r="F2481" t="str">
        <f t="shared" si="193"/>
        <v>Lost</v>
      </c>
      <c r="G2481" s="1">
        <f t="shared" si="194"/>
        <v>5</v>
      </c>
      <c r="H2481">
        <f t="shared" si="192"/>
        <v>1</v>
      </c>
      <c r="I2481" t="str">
        <f>INDEX(META!$B:$B,MATCH(B2481,META!$A:$A,0))</f>
        <v>Simic Fog</v>
      </c>
      <c r="J2481" t="str">
        <f>INDEX(META!$B:$B,MATCH(D2481,META!$A:$A,0))</f>
        <v>Mono Red Madness</v>
      </c>
      <c r="K2481" t="str">
        <f t="shared" si="190"/>
        <v>Simic Fog-Mono Red Madness</v>
      </c>
    </row>
    <row r="2482" spans="1:11" x14ac:dyDescent="0.3">
      <c r="A2482">
        <v>402</v>
      </c>
      <c r="B2482" t="s">
        <v>2271</v>
      </c>
      <c r="C2482" t="s">
        <v>26</v>
      </c>
      <c r="D2482" t="s">
        <v>3103</v>
      </c>
      <c r="E2482" s="1" t="str">
        <f t="shared" si="191"/>
        <v>Lorenzo Celli-Matteo Samadelli</v>
      </c>
      <c r="F2482" t="str">
        <f t="shared" si="193"/>
        <v>Lost</v>
      </c>
      <c r="G2482" s="1">
        <f t="shared" si="194"/>
        <v>5</v>
      </c>
      <c r="H2482">
        <f t="shared" si="192"/>
        <v>1</v>
      </c>
      <c r="I2482" t="str">
        <f>INDEX(META!$B:$B,MATCH(B2482,META!$A:$A,0))</f>
        <v>Mono Red Madness</v>
      </c>
      <c r="J2482" t="str">
        <f>INDEX(META!$B:$B,MATCH(D2482,META!$A:$A,0))</f>
        <v>Rakdos Madness</v>
      </c>
      <c r="K2482" t="str">
        <f t="shared" si="190"/>
        <v>Mono Red Madness-Rakdos Madness</v>
      </c>
    </row>
    <row r="2483" spans="1:11" x14ac:dyDescent="0.3">
      <c r="A2483">
        <v>403</v>
      </c>
      <c r="B2483" t="s">
        <v>2847</v>
      </c>
      <c r="C2483" t="s">
        <v>29</v>
      </c>
      <c r="D2483" t="s">
        <v>2371</v>
      </c>
      <c r="E2483" s="1" t="str">
        <f t="shared" si="191"/>
        <v>Pasquale Antonio Rotundo-Jacopo Moscardi</v>
      </c>
      <c r="F2483" t="str">
        <f t="shared" si="193"/>
        <v>Draw</v>
      </c>
      <c r="G2483" s="1">
        <f t="shared" si="194"/>
        <v>5</v>
      </c>
      <c r="H2483">
        <f t="shared" si="192"/>
        <v>1</v>
      </c>
      <c r="I2483" t="str">
        <f>INDEX(META!$B:$B,MATCH(B2483,META!$A:$A,0))</f>
        <v>Mono Black Midrange</v>
      </c>
      <c r="J2483" t="str">
        <f>INDEX(META!$B:$B,MATCH(D2483,META!$A:$A,0))</f>
        <v>High Tide Combo</v>
      </c>
      <c r="K2483" t="str">
        <f t="shared" si="190"/>
        <v>Mono Black Midrange-High Tide Combo</v>
      </c>
    </row>
    <row r="2484" spans="1:11" x14ac:dyDescent="0.3">
      <c r="A2484">
        <v>404</v>
      </c>
      <c r="B2484" t="s">
        <v>2652</v>
      </c>
      <c r="C2484" t="s">
        <v>27</v>
      </c>
      <c r="D2484" t="s">
        <v>196</v>
      </c>
      <c r="E2484" s="1" t="str">
        <f t="shared" si="191"/>
        <v>Dario Bessi-Chris Donghi</v>
      </c>
      <c r="F2484" t="str">
        <f t="shared" si="193"/>
        <v>Lost</v>
      </c>
      <c r="G2484" s="1">
        <f t="shared" si="194"/>
        <v>5</v>
      </c>
      <c r="H2484">
        <f t="shared" si="192"/>
        <v>1</v>
      </c>
      <c r="I2484" t="str">
        <f>INDEX(META!$B:$B,MATCH(B2484,META!$A:$A,0))</f>
        <v>Mono Blue Aggro</v>
      </c>
      <c r="J2484" t="str">
        <f>INDEX(META!$B:$B,MATCH(D2484,META!$A:$A,0))</f>
        <v>Mono Red Synth</v>
      </c>
      <c r="K2484" t="str">
        <f t="shared" si="190"/>
        <v>Mono Blue Aggro-Mono Red Synth</v>
      </c>
    </row>
    <row r="2485" spans="1:11" x14ac:dyDescent="0.3">
      <c r="A2485">
        <v>405</v>
      </c>
      <c r="B2485" t="s">
        <v>2681</v>
      </c>
      <c r="C2485" t="s">
        <v>26</v>
      </c>
      <c r="D2485" t="s">
        <v>279</v>
      </c>
      <c r="E2485" s="1" t="str">
        <f t="shared" si="191"/>
        <v>Juri zaghi-Giovanni Nastasio</v>
      </c>
      <c r="F2485" t="str">
        <f t="shared" si="193"/>
        <v>Lost</v>
      </c>
      <c r="G2485" s="1">
        <f t="shared" si="194"/>
        <v>5</v>
      </c>
      <c r="H2485">
        <f t="shared" si="192"/>
        <v>1</v>
      </c>
      <c r="I2485" t="str">
        <f>INDEX(META!$B:$B,MATCH(B2485,META!$A:$A,0))</f>
        <v>Izzet Blitz</v>
      </c>
      <c r="J2485" t="str">
        <f>INDEX(META!$B:$B,MATCH(D2485,META!$A:$A,0))</f>
        <v>Mono Red Dredge</v>
      </c>
      <c r="K2485" t="str">
        <f t="shared" si="190"/>
        <v>Izzet Blitz-Mono Red Dredge</v>
      </c>
    </row>
    <row r="2486" spans="1:11" x14ac:dyDescent="0.3">
      <c r="A2486">
        <v>406</v>
      </c>
      <c r="B2486" t="s">
        <v>2772</v>
      </c>
      <c r="C2486" t="s">
        <v>25</v>
      </c>
      <c r="D2486" t="s">
        <v>1072</v>
      </c>
      <c r="E2486" s="1" t="str">
        <f t="shared" si="191"/>
        <v>Davide Castrianni-Gianmarco Parolin</v>
      </c>
      <c r="F2486" t="str">
        <f t="shared" si="193"/>
        <v>Won</v>
      </c>
      <c r="G2486" s="1">
        <f t="shared" si="194"/>
        <v>5</v>
      </c>
      <c r="H2486">
        <f t="shared" si="192"/>
        <v>1</v>
      </c>
      <c r="I2486" t="str">
        <f>INDEX(META!$B:$B,MATCH(B2486,META!$A:$A,0))</f>
        <v>Mono Red Synth</v>
      </c>
      <c r="J2486" t="str">
        <f>INDEX(META!$B:$B,MATCH(D2486,META!$A:$A,0))</f>
        <v>Jund Wildfire</v>
      </c>
      <c r="K2486" t="str">
        <f t="shared" si="190"/>
        <v>Mono Red Synth-Jund Wildfire</v>
      </c>
    </row>
    <row r="2487" spans="1:11" x14ac:dyDescent="0.3">
      <c r="A2487">
        <v>407</v>
      </c>
      <c r="B2487" t="s">
        <v>2955</v>
      </c>
      <c r="C2487" t="s">
        <v>25</v>
      </c>
      <c r="D2487" t="s">
        <v>274</v>
      </c>
      <c r="E2487" s="1" t="str">
        <f t="shared" si="191"/>
        <v>Marco Ripamonti-Danilo Meloni</v>
      </c>
      <c r="F2487" t="str">
        <f t="shared" si="193"/>
        <v>Won</v>
      </c>
      <c r="G2487" s="1">
        <f t="shared" si="194"/>
        <v>5</v>
      </c>
      <c r="H2487">
        <f t="shared" si="192"/>
        <v>1</v>
      </c>
      <c r="I2487" t="str">
        <f>INDEX(META!$B:$B,MATCH(B2487,META!$A:$A,0))</f>
        <v>Whale Combo</v>
      </c>
      <c r="J2487" t="str">
        <f>INDEX(META!$B:$B,MATCH(D2487,META!$A:$A,0))</f>
        <v>Mono Red Synth</v>
      </c>
      <c r="K2487" t="str">
        <f t="shared" si="190"/>
        <v>Whale Combo-Mono Red Synth</v>
      </c>
    </row>
    <row r="2488" spans="1:11" x14ac:dyDescent="0.3">
      <c r="A2488">
        <v>408</v>
      </c>
      <c r="B2488" t="s">
        <v>2858</v>
      </c>
      <c r="C2488" t="s">
        <v>25</v>
      </c>
      <c r="D2488" t="s">
        <v>440</v>
      </c>
      <c r="E2488" s="1" t="str">
        <f t="shared" si="191"/>
        <v>Alessandro Animobono-Max Mittenzwei</v>
      </c>
      <c r="F2488" t="str">
        <f t="shared" si="193"/>
        <v>Won</v>
      </c>
      <c r="G2488" s="1">
        <f t="shared" si="194"/>
        <v>5</v>
      </c>
      <c r="H2488">
        <f t="shared" si="192"/>
        <v>1</v>
      </c>
      <c r="I2488" t="str">
        <f>INDEX(META!$B:$B,MATCH(B2488,META!$A:$A,0))</f>
        <v>Mono Blue Aggro</v>
      </c>
      <c r="J2488" t="str">
        <f>INDEX(META!$B:$B,MATCH(D2488,META!$A:$A,0))</f>
        <v>Mono Red Madness</v>
      </c>
      <c r="K2488" t="str">
        <f t="shared" si="190"/>
        <v>Mono Blue Aggro-Mono Red Madness</v>
      </c>
    </row>
    <row r="2489" spans="1:11" x14ac:dyDescent="0.3">
      <c r="A2489">
        <v>409</v>
      </c>
      <c r="B2489" t="s">
        <v>2994</v>
      </c>
      <c r="C2489" t="s">
        <v>27</v>
      </c>
      <c r="D2489" t="s">
        <v>444</v>
      </c>
      <c r="E2489" s="1" t="str">
        <f t="shared" si="191"/>
        <v>Enrico Ruiz-Andrea Mapelli</v>
      </c>
      <c r="F2489" t="str">
        <f t="shared" si="193"/>
        <v>Lost</v>
      </c>
      <c r="G2489" s="1">
        <f t="shared" si="194"/>
        <v>5</v>
      </c>
      <c r="H2489">
        <f t="shared" si="192"/>
        <v>1</v>
      </c>
      <c r="I2489" t="str">
        <f>INDEX(META!$B:$B,MATCH(B2489,META!$A:$A,0))</f>
        <v>Mono Red Synth</v>
      </c>
      <c r="J2489" t="str">
        <f>INDEX(META!$B:$B,MATCH(D2489,META!$A:$A,0))</f>
        <v>Rakdos Madness</v>
      </c>
      <c r="K2489" t="str">
        <f t="shared" si="190"/>
        <v>Mono Red Synth-Rakdos Madness</v>
      </c>
    </row>
    <row r="2490" spans="1:11" x14ac:dyDescent="0.3">
      <c r="A2490">
        <v>410</v>
      </c>
      <c r="B2490" t="s">
        <v>3097</v>
      </c>
      <c r="C2490" t="s">
        <v>28</v>
      </c>
      <c r="D2490" t="s">
        <v>2493</v>
      </c>
      <c r="E2490" s="1" t="str">
        <f t="shared" si="191"/>
        <v>Riccardo Salierno-Michele Ferranti</v>
      </c>
      <c r="F2490" t="str">
        <f t="shared" si="193"/>
        <v>Won</v>
      </c>
      <c r="G2490" s="1">
        <f t="shared" si="194"/>
        <v>5</v>
      </c>
      <c r="H2490">
        <f t="shared" si="192"/>
        <v>1</v>
      </c>
      <c r="I2490" t="str">
        <f>INDEX(META!$B:$B,MATCH(B2490,META!$A:$A,0))</f>
        <v>Mono Black Devotion</v>
      </c>
      <c r="J2490" t="str">
        <f>INDEX(META!$B:$B,MATCH(D2490,META!$A:$A,0))</f>
        <v>Grixis Affinity</v>
      </c>
      <c r="K2490" t="str">
        <f t="shared" si="190"/>
        <v>Mono Black Devotion-Grixis Affinity</v>
      </c>
    </row>
    <row r="2491" spans="1:11" x14ac:dyDescent="0.3">
      <c r="A2491">
        <v>411</v>
      </c>
      <c r="B2491" t="s">
        <v>429</v>
      </c>
      <c r="C2491" t="s">
        <v>27</v>
      </c>
      <c r="D2491" t="s">
        <v>2799</v>
      </c>
      <c r="E2491" s="1" t="str">
        <f t="shared" si="191"/>
        <v>sebastiano fornasari-Pietro Benini</v>
      </c>
      <c r="F2491" t="str">
        <f t="shared" si="193"/>
        <v>Lost</v>
      </c>
      <c r="G2491" s="1">
        <f t="shared" si="194"/>
        <v>5</v>
      </c>
      <c r="H2491">
        <f t="shared" si="192"/>
        <v>1</v>
      </c>
      <c r="I2491" t="str">
        <f>INDEX(META!$B:$B,MATCH(B2491,META!$A:$A,0))</f>
        <v>Altar Tron</v>
      </c>
      <c r="J2491" t="str">
        <f>INDEX(META!$B:$B,MATCH(D2491,META!$A:$A,0))</f>
        <v>Gruul Ponza</v>
      </c>
      <c r="K2491" t="str">
        <f t="shared" si="190"/>
        <v>Altar Tron-Gruul Ponza</v>
      </c>
    </row>
    <row r="2492" spans="1:11" x14ac:dyDescent="0.3">
      <c r="A2492">
        <v>412</v>
      </c>
      <c r="B2492" t="s">
        <v>2869</v>
      </c>
      <c r="C2492" t="s">
        <v>25</v>
      </c>
      <c r="D2492" t="s">
        <v>2439</v>
      </c>
      <c r="E2492" s="1" t="str">
        <f t="shared" si="191"/>
        <v>Chiara Della bartola-Giovanni Ossola</v>
      </c>
      <c r="F2492" t="str">
        <f t="shared" si="193"/>
        <v>Won</v>
      </c>
      <c r="G2492" s="1">
        <f t="shared" si="194"/>
        <v>5</v>
      </c>
      <c r="H2492">
        <f t="shared" si="192"/>
        <v>1</v>
      </c>
      <c r="I2492" t="str">
        <f>INDEX(META!$B:$B,MATCH(B2492,META!$A:$A,0))</f>
        <v>White Weenie</v>
      </c>
      <c r="J2492" t="str">
        <f>INDEX(META!$B:$B,MATCH(D2492,META!$A:$A,0))</f>
        <v>Gardens</v>
      </c>
      <c r="K2492" t="str">
        <f t="shared" si="190"/>
        <v>White Weenie-Gardens</v>
      </c>
    </row>
    <row r="2493" spans="1:11" x14ac:dyDescent="0.3">
      <c r="A2493">
        <v>413</v>
      </c>
      <c r="B2493" t="s">
        <v>2594</v>
      </c>
      <c r="C2493" t="s">
        <v>29</v>
      </c>
      <c r="D2493" t="s">
        <v>296</v>
      </c>
      <c r="E2493" s="1" t="str">
        <f t="shared" si="191"/>
        <v>Andrea Di Roma-Francesco Barzanò</v>
      </c>
      <c r="F2493" t="str">
        <f t="shared" si="193"/>
        <v>Draw</v>
      </c>
      <c r="G2493" s="1">
        <f t="shared" si="194"/>
        <v>5</v>
      </c>
      <c r="H2493">
        <f t="shared" si="192"/>
        <v>1</v>
      </c>
      <c r="I2493" t="str">
        <f>INDEX(META!$B:$B,MATCH(B2493,META!$A:$A,0))</f>
        <v>Gardens</v>
      </c>
      <c r="J2493" t="str">
        <f>INDEX(META!$B:$B,MATCH(D2493,META!$A:$A,0))</f>
        <v>Mono Black Midrange</v>
      </c>
      <c r="K2493" t="str">
        <f t="shared" si="190"/>
        <v>Gardens-Mono Black Midrange</v>
      </c>
    </row>
    <row r="2494" spans="1:11" x14ac:dyDescent="0.3">
      <c r="A2494">
        <v>414</v>
      </c>
      <c r="B2494" t="s">
        <v>2688</v>
      </c>
      <c r="C2494" t="s">
        <v>26</v>
      </c>
      <c r="D2494" t="s">
        <v>2726</v>
      </c>
      <c r="E2494" s="1" t="str">
        <f t="shared" si="191"/>
        <v>Michele Barsotti-Carmine Molinario</v>
      </c>
      <c r="F2494" t="str">
        <f t="shared" si="193"/>
        <v>Lost</v>
      </c>
      <c r="G2494" s="1">
        <f t="shared" si="194"/>
        <v>5</v>
      </c>
      <c r="H2494">
        <f t="shared" si="192"/>
        <v>1</v>
      </c>
      <c r="I2494" t="str">
        <f>INDEX(META!$B:$B,MATCH(B2494,META!$A:$A,0))</f>
        <v>Grixis Familiars</v>
      </c>
      <c r="J2494" t="str">
        <f>INDEX(META!$B:$B,MATCH(D2494,META!$A:$A,0))</f>
        <v>Jund Wildfire</v>
      </c>
      <c r="K2494" t="str">
        <f t="shared" si="190"/>
        <v>Grixis Familiars-Jund Wildfire</v>
      </c>
    </row>
    <row r="2495" spans="1:11" x14ac:dyDescent="0.3">
      <c r="A2495">
        <v>415</v>
      </c>
      <c r="B2495" t="s">
        <v>2578</v>
      </c>
      <c r="C2495" t="s">
        <v>25</v>
      </c>
      <c r="D2495" t="s">
        <v>578</v>
      </c>
      <c r="E2495" s="1" t="str">
        <f t="shared" si="191"/>
        <v>Donato Bliek-Luca Maddalo</v>
      </c>
      <c r="F2495" t="str">
        <f t="shared" si="193"/>
        <v>Won</v>
      </c>
      <c r="G2495" s="1">
        <f t="shared" si="194"/>
        <v>5</v>
      </c>
      <c r="H2495">
        <f t="shared" si="192"/>
        <v>1</v>
      </c>
      <c r="I2495" t="str">
        <f>INDEX(META!$B:$B,MATCH(B2495,META!$A:$A,0))</f>
        <v>Mono Black Rod</v>
      </c>
      <c r="J2495" t="str">
        <f>INDEX(META!$B:$B,MATCH(D2495,META!$A:$A,0))</f>
        <v>Bogles</v>
      </c>
      <c r="K2495" t="str">
        <f t="shared" ref="K2495:K2557" si="195">I2495&amp;"-"&amp;J2495</f>
        <v>Mono Black Rod-Bogles</v>
      </c>
    </row>
    <row r="2496" spans="1:11" x14ac:dyDescent="0.3">
      <c r="A2496">
        <v>416</v>
      </c>
      <c r="B2496" t="s">
        <v>295</v>
      </c>
      <c r="C2496" t="s">
        <v>26</v>
      </c>
      <c r="D2496" t="s">
        <v>1672</v>
      </c>
      <c r="E2496" s="1" t="str">
        <f t="shared" si="191"/>
        <v>Andrea Guidetti-Paul Lecoffre</v>
      </c>
      <c r="F2496" t="str">
        <f t="shared" si="193"/>
        <v>Lost</v>
      </c>
      <c r="G2496" s="1">
        <f t="shared" si="194"/>
        <v>5</v>
      </c>
      <c r="H2496">
        <f t="shared" si="192"/>
        <v>1</v>
      </c>
      <c r="I2496" t="str">
        <f>INDEX(META!$B:$B,MATCH(B2496,META!$A:$A,0))</f>
        <v>Gardens</v>
      </c>
      <c r="J2496" t="str">
        <f>INDEX(META!$B:$B,MATCH(D2496,META!$A:$A,0))</f>
        <v>Boros Synth</v>
      </c>
      <c r="K2496" t="str">
        <f t="shared" si="195"/>
        <v>Gardens-Boros Synth</v>
      </c>
    </row>
    <row r="2497" spans="1:11" x14ac:dyDescent="0.3">
      <c r="A2497">
        <v>417</v>
      </c>
      <c r="B2497" t="s">
        <v>483</v>
      </c>
      <c r="C2497" t="s">
        <v>26</v>
      </c>
      <c r="D2497" t="s">
        <v>1336</v>
      </c>
      <c r="E2497" s="1" t="str">
        <f t="shared" ref="E2497:E2560" si="196">B2497&amp;"-"&amp;D2497</f>
        <v>Rahela Andreea Salagean-Raffaele Gallo</v>
      </c>
      <c r="F2497" t="str">
        <f t="shared" si="193"/>
        <v>Lost</v>
      </c>
      <c r="G2497" s="1">
        <f t="shared" si="194"/>
        <v>5</v>
      </c>
      <c r="H2497">
        <f t="shared" si="192"/>
        <v>1</v>
      </c>
      <c r="I2497" t="str">
        <f>INDEX(META!$B:$B,MATCH(B2497,META!$A:$A,0))</f>
        <v>Mono Blue Aggro</v>
      </c>
      <c r="J2497" t="str">
        <f>INDEX(META!$B:$B,MATCH(D2497,META!$A:$A,0))</f>
        <v>Jund Wildfire</v>
      </c>
      <c r="K2497" t="str">
        <f t="shared" si="195"/>
        <v>Mono Blue Aggro-Jund Wildfire</v>
      </c>
    </row>
    <row r="2498" spans="1:11" x14ac:dyDescent="0.3">
      <c r="A2498">
        <v>418</v>
      </c>
      <c r="B2498" t="s">
        <v>1413</v>
      </c>
      <c r="C2498" t="s">
        <v>26</v>
      </c>
      <c r="D2498" t="s">
        <v>2138</v>
      </c>
      <c r="E2498" s="1" t="str">
        <f t="shared" si="196"/>
        <v>Lorenzo Berti-Alessio cavaglià</v>
      </c>
      <c r="F2498" t="str">
        <f t="shared" si="193"/>
        <v>Lost</v>
      </c>
      <c r="G2498" s="1">
        <f t="shared" si="194"/>
        <v>5</v>
      </c>
      <c r="H2498">
        <f t="shared" ref="H2498:H2561" si="197">AND(I2498&gt;0,J2498&gt;0)*1</f>
        <v>1</v>
      </c>
      <c r="I2498" t="str">
        <f>INDEX(META!$B:$B,MATCH(B2498,META!$A:$A,0))</f>
        <v>Rakdos Madness</v>
      </c>
      <c r="J2498" t="str">
        <f>INDEX(META!$B:$B,MATCH(D2498,META!$A:$A,0))</f>
        <v>Dimir Terror</v>
      </c>
      <c r="K2498" t="str">
        <f t="shared" si="195"/>
        <v>Rakdos Madness-Dimir Terror</v>
      </c>
    </row>
    <row r="2499" spans="1:11" x14ac:dyDescent="0.3">
      <c r="A2499">
        <v>419</v>
      </c>
      <c r="B2499" t="s">
        <v>1477</v>
      </c>
      <c r="C2499" t="s">
        <v>26</v>
      </c>
      <c r="D2499" t="s">
        <v>2176</v>
      </c>
      <c r="E2499" s="1" t="str">
        <f t="shared" si="196"/>
        <v>Matteo Pieroni-Riccardo Conti</v>
      </c>
      <c r="F2499" t="str">
        <f t="shared" ref="F2499:F2562" si="198">_xlfn.TEXTBEFORE(C2499," ")</f>
        <v>Lost</v>
      </c>
      <c r="G2499" s="1">
        <f t="shared" ref="G2499:G2562" si="199">IF(A2499&gt;=A2498,G2498,G2498+1)</f>
        <v>5</v>
      </c>
      <c r="H2499">
        <f t="shared" si="197"/>
        <v>1</v>
      </c>
      <c r="I2499" t="str">
        <f>INDEX(META!$B:$B,MATCH(B2499,META!$A:$A,0))</f>
        <v>Mono Red Madness</v>
      </c>
      <c r="J2499" t="str">
        <f>INDEX(META!$B:$B,MATCH(D2499,META!$A:$A,0))</f>
        <v>Mono Red Synth</v>
      </c>
      <c r="K2499" t="str">
        <f t="shared" si="195"/>
        <v>Mono Red Madness-Mono Red Synth</v>
      </c>
    </row>
    <row r="2500" spans="1:11" x14ac:dyDescent="0.3">
      <c r="A2500">
        <v>420</v>
      </c>
      <c r="B2500" t="s">
        <v>145</v>
      </c>
      <c r="C2500" t="s">
        <v>25</v>
      </c>
      <c r="D2500" t="s">
        <v>285</v>
      </c>
      <c r="E2500" s="1" t="str">
        <f t="shared" si="196"/>
        <v>Tomas Gonzalez-Matteo Zambanini</v>
      </c>
      <c r="F2500" t="str">
        <f t="shared" si="198"/>
        <v>Won</v>
      </c>
      <c r="G2500" s="1">
        <f t="shared" si="199"/>
        <v>5</v>
      </c>
      <c r="H2500">
        <f t="shared" si="197"/>
        <v>1</v>
      </c>
      <c r="I2500" t="str">
        <f>INDEX(META!$B:$B,MATCH(B2500,META!$A:$A,0))</f>
        <v>Mono Red Synth</v>
      </c>
      <c r="J2500" t="str">
        <f>INDEX(META!$B:$B,MATCH(D2500,META!$A:$A,0))</f>
        <v>X Lands Spy</v>
      </c>
      <c r="K2500" t="str">
        <f t="shared" si="195"/>
        <v>Mono Red Synth-X Lands Spy</v>
      </c>
    </row>
    <row r="2501" spans="1:11" x14ac:dyDescent="0.3">
      <c r="A2501">
        <v>421</v>
      </c>
      <c r="B2501" t="s">
        <v>2933</v>
      </c>
      <c r="C2501" t="s">
        <v>25</v>
      </c>
      <c r="D2501" t="s">
        <v>1182</v>
      </c>
      <c r="E2501" s="1" t="str">
        <f t="shared" si="196"/>
        <v>samuele mariotti-Nicholas Boscolo Todaro</v>
      </c>
      <c r="F2501" t="str">
        <f t="shared" si="198"/>
        <v>Won</v>
      </c>
      <c r="G2501" s="1">
        <f t="shared" si="199"/>
        <v>5</v>
      </c>
      <c r="H2501">
        <f t="shared" si="197"/>
        <v>1</v>
      </c>
      <c r="I2501" t="str">
        <f>INDEX(META!$B:$B,MATCH(B2501,META!$A:$A,0))</f>
        <v>Altar Tron</v>
      </c>
      <c r="J2501" t="str">
        <f>INDEX(META!$B:$B,MATCH(D2501,META!$A:$A,0))</f>
        <v>Mono Blue Aggro</v>
      </c>
      <c r="K2501" t="str">
        <f t="shared" si="195"/>
        <v>Altar Tron-Mono Blue Aggro</v>
      </c>
    </row>
    <row r="2502" spans="1:11" x14ac:dyDescent="0.3">
      <c r="A2502">
        <v>422</v>
      </c>
      <c r="B2502" t="s">
        <v>2216</v>
      </c>
      <c r="C2502" t="s">
        <v>27</v>
      </c>
      <c r="D2502" t="s">
        <v>1087</v>
      </c>
      <c r="E2502" s="1" t="str">
        <f t="shared" si="196"/>
        <v>Niklas Niklas-Davide Piccin</v>
      </c>
      <c r="F2502" t="str">
        <f t="shared" si="198"/>
        <v>Lost</v>
      </c>
      <c r="G2502" s="1">
        <f t="shared" si="199"/>
        <v>5</v>
      </c>
      <c r="H2502">
        <f t="shared" si="197"/>
        <v>1</v>
      </c>
      <c r="I2502" t="str">
        <f>INDEX(META!$B:$B,MATCH(B2502,META!$A:$A,0))</f>
        <v>Mono Blue Terror</v>
      </c>
      <c r="J2502" t="str">
        <f>INDEX(META!$B:$B,MATCH(D2502,META!$A:$A,0))</f>
        <v>Gruul Monsters</v>
      </c>
      <c r="K2502" t="str">
        <f t="shared" si="195"/>
        <v>Mono Blue Terror-Gruul Monsters</v>
      </c>
    </row>
    <row r="2503" spans="1:11" x14ac:dyDescent="0.3">
      <c r="A2503">
        <v>423</v>
      </c>
      <c r="B2503" t="s">
        <v>2021</v>
      </c>
      <c r="C2503" t="s">
        <v>25</v>
      </c>
      <c r="D2503" t="s">
        <v>1058</v>
      </c>
      <c r="E2503" s="1" t="str">
        <f t="shared" si="196"/>
        <v>lorenzo pedrazzi-Alessandro Tucceri</v>
      </c>
      <c r="F2503" t="str">
        <f t="shared" si="198"/>
        <v>Won</v>
      </c>
      <c r="G2503" s="1">
        <f t="shared" si="199"/>
        <v>5</v>
      </c>
      <c r="H2503">
        <f t="shared" si="197"/>
        <v>1</v>
      </c>
      <c r="I2503" t="str">
        <f>INDEX(META!$B:$B,MATCH(B2503,META!$A:$A,0))</f>
        <v>Rakdos Madness</v>
      </c>
      <c r="J2503" t="str">
        <f>INDEX(META!$B:$B,MATCH(D2503,META!$A:$A,0))</f>
        <v>Jund Wildfire</v>
      </c>
      <c r="K2503" t="str">
        <f t="shared" si="195"/>
        <v>Rakdos Madness-Jund Wildfire</v>
      </c>
    </row>
    <row r="2504" spans="1:11" x14ac:dyDescent="0.3">
      <c r="A2504">
        <v>424</v>
      </c>
      <c r="B2504" t="s">
        <v>2829</v>
      </c>
      <c r="C2504" t="s">
        <v>28</v>
      </c>
      <c r="D2504" t="s">
        <v>961</v>
      </c>
      <c r="E2504" s="1" t="str">
        <f t="shared" si="196"/>
        <v>Rohan Banks-Hawley-Andrea Molla</v>
      </c>
      <c r="F2504" t="str">
        <f t="shared" si="198"/>
        <v>Won</v>
      </c>
      <c r="G2504" s="1">
        <f t="shared" si="199"/>
        <v>5</v>
      </c>
      <c r="H2504">
        <f t="shared" si="197"/>
        <v>1</v>
      </c>
      <c r="I2504" t="str">
        <f>INDEX(META!$B:$B,MATCH(B2504,META!$A:$A,0))</f>
        <v>Rakdos Madness</v>
      </c>
      <c r="J2504" t="str">
        <f>INDEX(META!$B:$B,MATCH(D2504,META!$A:$A,0))</f>
        <v>Grixis Affinity</v>
      </c>
      <c r="K2504" t="str">
        <f t="shared" si="195"/>
        <v>Rakdos Madness-Grixis Affinity</v>
      </c>
    </row>
    <row r="2505" spans="1:11" x14ac:dyDescent="0.3">
      <c r="A2505">
        <v>425</v>
      </c>
      <c r="B2505" t="s">
        <v>2543</v>
      </c>
      <c r="C2505" t="s">
        <v>29</v>
      </c>
      <c r="D2505" t="s">
        <v>758</v>
      </c>
      <c r="E2505" s="1" t="str">
        <f t="shared" si="196"/>
        <v>marco mocci-Erik Maranto</v>
      </c>
      <c r="F2505" t="str">
        <f t="shared" si="198"/>
        <v>Draw</v>
      </c>
      <c r="G2505" s="1">
        <f t="shared" si="199"/>
        <v>5</v>
      </c>
      <c r="H2505">
        <f t="shared" si="197"/>
        <v>1</v>
      </c>
      <c r="I2505" t="str">
        <f>INDEX(META!$B:$B,MATCH(B2505,META!$A:$A,0))</f>
        <v>Mono Blue Aggro</v>
      </c>
      <c r="J2505" t="str">
        <f>INDEX(META!$B:$B,MATCH(D2505,META!$A:$A,0))</f>
        <v>Flicker Tron</v>
      </c>
      <c r="K2505" t="str">
        <f t="shared" si="195"/>
        <v>Mono Blue Aggro-Flicker Tron</v>
      </c>
    </row>
    <row r="2506" spans="1:11" x14ac:dyDescent="0.3">
      <c r="A2506">
        <v>426</v>
      </c>
      <c r="B2506" t="s">
        <v>1908</v>
      </c>
      <c r="C2506" t="s">
        <v>26</v>
      </c>
      <c r="D2506" t="s">
        <v>368</v>
      </c>
      <c r="E2506" s="1" t="str">
        <f t="shared" si="196"/>
        <v>Alex Crisafulli-Ferruccio Micheli</v>
      </c>
      <c r="F2506" t="str">
        <f t="shared" si="198"/>
        <v>Lost</v>
      </c>
      <c r="G2506" s="1">
        <f t="shared" si="199"/>
        <v>5</v>
      </c>
      <c r="H2506">
        <f t="shared" si="197"/>
        <v>1</v>
      </c>
      <c r="I2506" t="str">
        <f>INDEX(META!$B:$B,MATCH(B2506,META!$A:$A,0))</f>
        <v>X Lands Spy</v>
      </c>
      <c r="J2506" t="str">
        <f>INDEX(META!$B:$B,MATCH(D2506,META!$A:$A,0))</f>
        <v>Jund Wildfire</v>
      </c>
      <c r="K2506" t="str">
        <f t="shared" si="195"/>
        <v>X Lands Spy-Jund Wildfire</v>
      </c>
    </row>
    <row r="2507" spans="1:11" x14ac:dyDescent="0.3">
      <c r="A2507">
        <v>427</v>
      </c>
      <c r="B2507" t="s">
        <v>736</v>
      </c>
      <c r="C2507" t="s">
        <v>30</v>
      </c>
      <c r="D2507" t="s">
        <v>2207</v>
      </c>
      <c r="E2507" s="1" t="str">
        <f t="shared" si="196"/>
        <v>Mateusz Krupa-Jacopo Galli</v>
      </c>
      <c r="F2507" t="str">
        <f t="shared" si="198"/>
        <v>Lost</v>
      </c>
      <c r="G2507" s="1">
        <f t="shared" si="199"/>
        <v>5</v>
      </c>
      <c r="H2507">
        <f t="shared" si="197"/>
        <v>1</v>
      </c>
      <c r="I2507" t="str">
        <f>INDEX(META!$B:$B,MATCH(B2507,META!$A:$A,0))</f>
        <v>Mono Black Midrange</v>
      </c>
      <c r="J2507" t="str">
        <f>INDEX(META!$B:$B,MATCH(D2507,META!$A:$A,0))</f>
        <v>Jund Wildfire</v>
      </c>
      <c r="K2507" t="str">
        <f t="shared" si="195"/>
        <v>Mono Black Midrange-Jund Wildfire</v>
      </c>
    </row>
    <row r="2508" spans="1:11" x14ac:dyDescent="0.3">
      <c r="A2508">
        <v>428</v>
      </c>
      <c r="B2508" t="s">
        <v>2179</v>
      </c>
      <c r="C2508" t="s">
        <v>29</v>
      </c>
      <c r="D2508" t="s">
        <v>3057</v>
      </c>
      <c r="E2508" s="1" t="str">
        <f t="shared" si="196"/>
        <v>Amedeo Bassino-Donato Castello</v>
      </c>
      <c r="F2508" t="str">
        <f t="shared" si="198"/>
        <v>Draw</v>
      </c>
      <c r="G2508" s="1">
        <f t="shared" si="199"/>
        <v>5</v>
      </c>
      <c r="H2508">
        <f t="shared" si="197"/>
        <v>1</v>
      </c>
      <c r="I2508" t="str">
        <f>INDEX(META!$B:$B,MATCH(B2508,META!$A:$A,0))</f>
        <v>Dredge</v>
      </c>
      <c r="J2508" t="str">
        <f>INDEX(META!$B:$B,MATCH(D2508,META!$A:$A,0))</f>
        <v>Jeskai Ephemerate</v>
      </c>
      <c r="K2508" t="str">
        <f t="shared" si="195"/>
        <v>Dredge-Jeskai Ephemerate</v>
      </c>
    </row>
    <row r="2509" spans="1:11" x14ac:dyDescent="0.3">
      <c r="A2509">
        <v>429</v>
      </c>
      <c r="B2509" t="s">
        <v>1102</v>
      </c>
      <c r="C2509" t="s">
        <v>25</v>
      </c>
      <c r="D2509" t="s">
        <v>2475</v>
      </c>
      <c r="E2509" s="1" t="str">
        <f t="shared" si="196"/>
        <v>Claudio Faccendi-Lorenzo Baglioni</v>
      </c>
      <c r="F2509" t="str">
        <f t="shared" si="198"/>
        <v>Won</v>
      </c>
      <c r="G2509" s="1">
        <f t="shared" si="199"/>
        <v>5</v>
      </c>
      <c r="H2509">
        <f t="shared" si="197"/>
        <v>1</v>
      </c>
      <c r="I2509" t="str">
        <f>INDEX(META!$B:$B,MATCH(B2509,META!$A:$A,0))</f>
        <v>Mono White Heroic</v>
      </c>
      <c r="J2509" t="str">
        <f>INDEX(META!$B:$B,MATCH(D2509,META!$A:$A,0))</f>
        <v>Mono Red Synth</v>
      </c>
      <c r="K2509" t="str">
        <f t="shared" si="195"/>
        <v>Mono White Heroic-Mono Red Synth</v>
      </c>
    </row>
    <row r="2510" spans="1:11" x14ac:dyDescent="0.3">
      <c r="A2510">
        <v>430</v>
      </c>
      <c r="B2510" t="s">
        <v>2295</v>
      </c>
      <c r="C2510" t="s">
        <v>25</v>
      </c>
      <c r="D2510" t="s">
        <v>108</v>
      </c>
      <c r="E2510" s="1" t="str">
        <f t="shared" si="196"/>
        <v>michele bassi-Simone Ratuis</v>
      </c>
      <c r="F2510" t="str">
        <f t="shared" si="198"/>
        <v>Won</v>
      </c>
      <c r="G2510" s="1">
        <f t="shared" si="199"/>
        <v>5</v>
      </c>
      <c r="H2510">
        <f t="shared" si="197"/>
        <v>1</v>
      </c>
      <c r="I2510" t="str">
        <f>INDEX(META!$B:$B,MATCH(B2510,META!$A:$A,0))</f>
        <v>Gruul Monsters</v>
      </c>
      <c r="J2510" t="str">
        <f>INDEX(META!$B:$B,MATCH(D2510,META!$A:$A,0))</f>
        <v>Rakdos Madness</v>
      </c>
      <c r="K2510" t="str">
        <f t="shared" si="195"/>
        <v>Gruul Monsters-Rakdos Madness</v>
      </c>
    </row>
    <row r="2511" spans="1:11" x14ac:dyDescent="0.3">
      <c r="A2511">
        <v>431</v>
      </c>
      <c r="B2511" t="s">
        <v>2566</v>
      </c>
      <c r="C2511" t="s">
        <v>26</v>
      </c>
      <c r="D2511" t="s">
        <v>2984</v>
      </c>
      <c r="E2511" s="1" t="str">
        <f t="shared" si="196"/>
        <v>Giovanni Galvani-Boštjan Sladič</v>
      </c>
      <c r="F2511" t="str">
        <f t="shared" si="198"/>
        <v>Lost</v>
      </c>
      <c r="G2511" s="1">
        <f t="shared" si="199"/>
        <v>5</v>
      </c>
      <c r="H2511">
        <f t="shared" si="197"/>
        <v>1</v>
      </c>
      <c r="I2511" t="str">
        <f>INDEX(META!$B:$B,MATCH(B2511,META!$A:$A,0))</f>
        <v>Mono Blue Aggro</v>
      </c>
      <c r="J2511" t="str">
        <f>INDEX(META!$B:$B,MATCH(D2511,META!$A:$A,0))</f>
        <v>Grixis Affinity</v>
      </c>
      <c r="K2511" t="str">
        <f t="shared" si="195"/>
        <v>Mono Blue Aggro-Grixis Affinity</v>
      </c>
    </row>
    <row r="2512" spans="1:11" x14ac:dyDescent="0.3">
      <c r="A2512">
        <v>432</v>
      </c>
      <c r="B2512" t="s">
        <v>525</v>
      </c>
      <c r="C2512" t="s">
        <v>25</v>
      </c>
      <c r="D2512" t="s">
        <v>2657</v>
      </c>
      <c r="E2512" s="1" t="str">
        <f t="shared" si="196"/>
        <v>Mattia Severini-Emanuele Maunero</v>
      </c>
      <c r="F2512" t="str">
        <f t="shared" si="198"/>
        <v>Won</v>
      </c>
      <c r="G2512" s="1">
        <f t="shared" si="199"/>
        <v>5</v>
      </c>
      <c r="H2512">
        <f t="shared" si="197"/>
        <v>1</v>
      </c>
      <c r="I2512" t="str">
        <f>INDEX(META!$B:$B,MATCH(B2512,META!$A:$A,0))</f>
        <v>White Weenie</v>
      </c>
      <c r="J2512" t="str">
        <f>INDEX(META!$B:$B,MATCH(D2512,META!$A:$A,0))</f>
        <v>Mono Blue Aggro</v>
      </c>
      <c r="K2512" t="str">
        <f t="shared" si="195"/>
        <v>White Weenie-Mono Blue Aggro</v>
      </c>
    </row>
    <row r="2513" spans="1:11" x14ac:dyDescent="0.3">
      <c r="A2513">
        <v>433</v>
      </c>
      <c r="B2513" t="s">
        <v>632</v>
      </c>
      <c r="C2513" t="s">
        <v>28</v>
      </c>
      <c r="D2513" t="s">
        <v>2712</v>
      </c>
      <c r="E2513" s="1" t="str">
        <f t="shared" si="196"/>
        <v>Chloe Truffaz-Salvatore Manuel Esposito</v>
      </c>
      <c r="F2513" t="str">
        <f t="shared" si="198"/>
        <v>Won</v>
      </c>
      <c r="G2513" s="1">
        <f t="shared" si="199"/>
        <v>5</v>
      </c>
      <c r="H2513">
        <f t="shared" si="197"/>
        <v>1</v>
      </c>
      <c r="I2513" t="str">
        <f>INDEX(META!$B:$B,MATCH(B2513,META!$A:$A,0))</f>
        <v>White Weenie</v>
      </c>
      <c r="J2513" t="str">
        <f>INDEX(META!$B:$B,MATCH(D2513,META!$A:$A,0))</f>
        <v>Mono Red Synth</v>
      </c>
      <c r="K2513" t="str">
        <f t="shared" si="195"/>
        <v>White Weenie-Mono Red Synth</v>
      </c>
    </row>
    <row r="2514" spans="1:11" x14ac:dyDescent="0.3">
      <c r="A2514">
        <v>434</v>
      </c>
      <c r="B2514" t="s">
        <v>256</v>
      </c>
      <c r="C2514" t="s">
        <v>26</v>
      </c>
      <c r="D2514" t="s">
        <v>3255</v>
      </c>
      <c r="E2514" s="1" t="str">
        <f t="shared" si="196"/>
        <v>Andrea Mastrostefano-Fabrizio Scisciolo</v>
      </c>
      <c r="F2514" t="str">
        <f t="shared" si="198"/>
        <v>Lost</v>
      </c>
      <c r="G2514" s="1">
        <f t="shared" si="199"/>
        <v>5</v>
      </c>
      <c r="H2514">
        <f t="shared" si="197"/>
        <v>1</v>
      </c>
      <c r="I2514" t="str">
        <f>INDEX(META!$B:$B,MATCH(B2514,META!$A:$A,0))</f>
        <v>Jund Wildfire</v>
      </c>
      <c r="J2514" t="str">
        <f>INDEX(META!$B:$B,MATCH(D2514,META!$A:$A,0))</f>
        <v>Rakdos Madness</v>
      </c>
      <c r="K2514" t="str">
        <f t="shared" si="195"/>
        <v>Jund Wildfire-Rakdos Madness</v>
      </c>
    </row>
    <row r="2515" spans="1:11" x14ac:dyDescent="0.3">
      <c r="A2515">
        <v>435</v>
      </c>
      <c r="B2515" t="s">
        <v>2973</v>
      </c>
      <c r="C2515" t="s">
        <v>28</v>
      </c>
      <c r="D2515" t="s">
        <v>183</v>
      </c>
      <c r="E2515" s="1" t="str">
        <f t="shared" si="196"/>
        <v>Claudio Fragolini-Gabriele Grasso</v>
      </c>
      <c r="F2515" t="str">
        <f t="shared" si="198"/>
        <v>Won</v>
      </c>
      <c r="G2515" s="1">
        <f t="shared" si="199"/>
        <v>5</v>
      </c>
      <c r="H2515">
        <f t="shared" si="197"/>
        <v>1</v>
      </c>
      <c r="I2515" t="str">
        <f>INDEX(META!$B:$B,MATCH(B2515,META!$A:$A,0))</f>
        <v>Mono Blue Terror</v>
      </c>
      <c r="J2515" t="str">
        <f>INDEX(META!$B:$B,MATCH(D2515,META!$A:$A,0))</f>
        <v>Fangren Tron</v>
      </c>
      <c r="K2515" t="str">
        <f t="shared" si="195"/>
        <v>Mono Blue Terror-Fangren Tron</v>
      </c>
    </row>
    <row r="2516" spans="1:11" x14ac:dyDescent="0.3">
      <c r="A2516">
        <v>436</v>
      </c>
      <c r="B2516" t="s">
        <v>2168</v>
      </c>
      <c r="C2516" t="s">
        <v>25</v>
      </c>
      <c r="D2516" t="s">
        <v>2958</v>
      </c>
      <c r="E2516" s="1" t="str">
        <f t="shared" si="196"/>
        <v>Gabriele Candida-Andrea Stelitano</v>
      </c>
      <c r="F2516" t="str">
        <f t="shared" si="198"/>
        <v>Won</v>
      </c>
      <c r="G2516" s="1">
        <f t="shared" si="199"/>
        <v>5</v>
      </c>
      <c r="H2516">
        <f t="shared" si="197"/>
        <v>1</v>
      </c>
      <c r="I2516" t="str">
        <f>INDEX(META!$B:$B,MATCH(B2516,META!$A:$A,0))</f>
        <v>Dredge</v>
      </c>
      <c r="J2516" t="str">
        <f>INDEX(META!$B:$B,MATCH(D2516,META!$A:$A,0))</f>
        <v>Jund Wildfire</v>
      </c>
      <c r="K2516" t="str">
        <f t="shared" si="195"/>
        <v>Dredge-Jund Wildfire</v>
      </c>
    </row>
    <row r="2517" spans="1:11" x14ac:dyDescent="0.3">
      <c r="A2517">
        <v>437</v>
      </c>
      <c r="B2517" t="s">
        <v>1239</v>
      </c>
      <c r="C2517" t="s">
        <v>29</v>
      </c>
      <c r="D2517" t="s">
        <v>2967</v>
      </c>
      <c r="E2517" s="1" t="str">
        <f t="shared" si="196"/>
        <v>Mattia Fiaccadori-Simone Galimberti</v>
      </c>
      <c r="F2517" t="str">
        <f t="shared" si="198"/>
        <v>Draw</v>
      </c>
      <c r="G2517" s="1">
        <f t="shared" si="199"/>
        <v>5</v>
      </c>
      <c r="H2517">
        <f t="shared" si="197"/>
        <v>1</v>
      </c>
      <c r="I2517" t="str">
        <f>INDEX(META!$B:$B,MATCH(B2517,META!$A:$A,0))</f>
        <v>Azorius Familiars</v>
      </c>
      <c r="J2517" t="str">
        <f>INDEX(META!$B:$B,MATCH(D2517,META!$A:$A,0))</f>
        <v>Bogles</v>
      </c>
      <c r="K2517" t="str">
        <f t="shared" si="195"/>
        <v>Azorius Familiars-Bogles</v>
      </c>
    </row>
    <row r="2518" spans="1:11" x14ac:dyDescent="0.3">
      <c r="A2518">
        <v>438</v>
      </c>
      <c r="B2518" t="s">
        <v>2490</v>
      </c>
      <c r="C2518" t="s">
        <v>25</v>
      </c>
      <c r="D2518" t="s">
        <v>2970</v>
      </c>
      <c r="E2518" s="1" t="str">
        <f t="shared" si="196"/>
        <v>Nicolò Maunero-Devil Pierantoni</v>
      </c>
      <c r="F2518" t="str">
        <f t="shared" si="198"/>
        <v>Won</v>
      </c>
      <c r="G2518" s="1">
        <f t="shared" si="199"/>
        <v>5</v>
      </c>
      <c r="H2518">
        <f t="shared" si="197"/>
        <v>1</v>
      </c>
      <c r="I2518" t="str">
        <f>INDEX(META!$B:$B,MATCH(B2518,META!$A:$A,0))</f>
        <v>Jund Wildfire</v>
      </c>
      <c r="J2518" t="str">
        <f>INDEX(META!$B:$B,MATCH(D2518,META!$A:$A,0))</f>
        <v>Gardens</v>
      </c>
      <c r="K2518" t="str">
        <f t="shared" si="195"/>
        <v>Jund Wildfire-Gardens</v>
      </c>
    </row>
    <row r="2519" spans="1:11" x14ac:dyDescent="0.3">
      <c r="A2519">
        <v>439</v>
      </c>
      <c r="B2519" t="s">
        <v>2614</v>
      </c>
      <c r="C2519" t="s">
        <v>25</v>
      </c>
      <c r="D2519" t="s">
        <v>2908</v>
      </c>
      <c r="E2519" s="1" t="str">
        <f t="shared" si="196"/>
        <v>Paolo Roghi-Amedeo Ciurli</v>
      </c>
      <c r="F2519" t="str">
        <f t="shared" si="198"/>
        <v>Won</v>
      </c>
      <c r="G2519" s="1">
        <f t="shared" si="199"/>
        <v>5</v>
      </c>
      <c r="H2519">
        <f t="shared" si="197"/>
        <v>1</v>
      </c>
      <c r="I2519" t="str">
        <f>INDEX(META!$B:$B,MATCH(B2519,META!$A:$A,0))</f>
        <v>Jund Wildfire</v>
      </c>
      <c r="J2519" t="str">
        <f>INDEX(META!$B:$B,MATCH(D2519,META!$A:$A,0))</f>
        <v>Dimir Affinity</v>
      </c>
      <c r="K2519" t="str">
        <f t="shared" si="195"/>
        <v>Jund Wildfire-Dimir Affinity</v>
      </c>
    </row>
    <row r="2520" spans="1:11" x14ac:dyDescent="0.3">
      <c r="A2520">
        <v>440</v>
      </c>
      <c r="B2520" t="s">
        <v>2478</v>
      </c>
      <c r="C2520" t="s">
        <v>25</v>
      </c>
      <c r="D2520" t="s">
        <v>2837</v>
      </c>
      <c r="E2520" s="1" t="str">
        <f t="shared" si="196"/>
        <v>Alessandro Berni-Emanuele Vitali</v>
      </c>
      <c r="F2520" t="str">
        <f t="shared" si="198"/>
        <v>Won</v>
      </c>
      <c r="G2520" s="1">
        <f t="shared" si="199"/>
        <v>5</v>
      </c>
      <c r="H2520">
        <f t="shared" si="197"/>
        <v>1</v>
      </c>
      <c r="I2520" t="str">
        <f>INDEX(META!$B:$B,MATCH(B2520,META!$A:$A,0))</f>
        <v>Walls</v>
      </c>
      <c r="J2520" t="str">
        <f>INDEX(META!$B:$B,MATCH(D2520,META!$A:$A,0))</f>
        <v>Orzhov Breathless</v>
      </c>
      <c r="K2520" t="str">
        <f t="shared" si="195"/>
        <v>Walls-Orzhov Breathless</v>
      </c>
    </row>
    <row r="2521" spans="1:11" x14ac:dyDescent="0.3">
      <c r="A2521">
        <v>441</v>
      </c>
      <c r="B2521" t="s">
        <v>3062</v>
      </c>
      <c r="C2521" t="s">
        <v>26</v>
      </c>
      <c r="D2521" t="s">
        <v>1055</v>
      </c>
      <c r="E2521" s="1" t="str">
        <f t="shared" si="196"/>
        <v>Alessandro Giannelli-Andrea Bontempo</v>
      </c>
      <c r="F2521" t="str">
        <f t="shared" si="198"/>
        <v>Lost</v>
      </c>
      <c r="G2521" s="1">
        <f t="shared" si="199"/>
        <v>5</v>
      </c>
      <c r="H2521">
        <f t="shared" si="197"/>
        <v>1</v>
      </c>
      <c r="I2521" t="str">
        <f>INDEX(META!$B:$B,MATCH(B2521,META!$A:$A,0))</f>
        <v>Elves</v>
      </c>
      <c r="J2521" t="str">
        <f>INDEX(META!$B:$B,MATCH(D2521,META!$A:$A,0))</f>
        <v>Dredge</v>
      </c>
      <c r="K2521" t="str">
        <f t="shared" si="195"/>
        <v>Elves-Dredge</v>
      </c>
    </row>
    <row r="2522" spans="1:11" x14ac:dyDescent="0.3">
      <c r="A2522">
        <v>442</v>
      </c>
      <c r="B2522" t="s">
        <v>781</v>
      </c>
      <c r="C2522" t="s">
        <v>25</v>
      </c>
      <c r="D2522" t="s">
        <v>1458</v>
      </c>
      <c r="E2522" s="1" t="str">
        <f t="shared" si="196"/>
        <v>Liam Roy Trott-Paolo Maccaro</v>
      </c>
      <c r="F2522" t="str">
        <f t="shared" si="198"/>
        <v>Won</v>
      </c>
      <c r="G2522" s="1">
        <f t="shared" si="199"/>
        <v>5</v>
      </c>
      <c r="H2522">
        <f t="shared" si="197"/>
        <v>1</v>
      </c>
      <c r="I2522" t="str">
        <f>INDEX(META!$B:$B,MATCH(B2522,META!$A:$A,0))</f>
        <v>Mono Red Madness</v>
      </c>
      <c r="J2522" t="str">
        <f>INDEX(META!$B:$B,MATCH(D2522,META!$A:$A,0))</f>
        <v>Dimir Terror</v>
      </c>
      <c r="K2522" t="str">
        <f t="shared" si="195"/>
        <v>Mono Red Madness-Dimir Terror</v>
      </c>
    </row>
    <row r="2523" spans="1:11" x14ac:dyDescent="0.3">
      <c r="A2523">
        <v>443</v>
      </c>
      <c r="B2523" t="s">
        <v>2219</v>
      </c>
      <c r="C2523" t="s">
        <v>29</v>
      </c>
      <c r="D2523" t="s">
        <v>797</v>
      </c>
      <c r="E2523" s="1" t="str">
        <f t="shared" si="196"/>
        <v>Aarod Vawser-Alex Man</v>
      </c>
      <c r="F2523" t="str">
        <f t="shared" si="198"/>
        <v>Draw</v>
      </c>
      <c r="G2523" s="1">
        <f t="shared" si="199"/>
        <v>5</v>
      </c>
      <c r="H2523">
        <f t="shared" si="197"/>
        <v>1</v>
      </c>
      <c r="I2523" t="str">
        <f>INDEX(META!$B:$B,MATCH(B2523,META!$A:$A,0))</f>
        <v>Mono Blue Terror</v>
      </c>
      <c r="J2523" t="str">
        <f>INDEX(META!$B:$B,MATCH(D2523,META!$A:$A,0))</f>
        <v>Jund Wildfire</v>
      </c>
      <c r="K2523" t="str">
        <f t="shared" si="195"/>
        <v>Mono Blue Terror-Jund Wildfire</v>
      </c>
    </row>
    <row r="2524" spans="1:11" x14ac:dyDescent="0.3">
      <c r="A2524">
        <v>444</v>
      </c>
      <c r="B2524" t="s">
        <v>3200</v>
      </c>
      <c r="C2524" t="s">
        <v>28</v>
      </c>
      <c r="D2524" t="s">
        <v>1765</v>
      </c>
      <c r="E2524" s="1" t="str">
        <f t="shared" si="196"/>
        <v>andrès giannini-Luca Privitera</v>
      </c>
      <c r="F2524" t="str">
        <f t="shared" si="198"/>
        <v>Won</v>
      </c>
      <c r="G2524" s="1">
        <f t="shared" si="199"/>
        <v>5</v>
      </c>
      <c r="H2524">
        <f t="shared" si="197"/>
        <v>1</v>
      </c>
      <c r="I2524" t="str">
        <f>INDEX(META!$B:$B,MATCH(B2524,META!$A:$A,0))</f>
        <v>Elves</v>
      </c>
      <c r="J2524" t="str">
        <f>INDEX(META!$B:$B,MATCH(D2524,META!$A:$A,0))</f>
        <v>Rakdos Madness</v>
      </c>
      <c r="K2524" t="str">
        <f t="shared" si="195"/>
        <v>Elves-Rakdos Madness</v>
      </c>
    </row>
    <row r="2525" spans="1:11" x14ac:dyDescent="0.3">
      <c r="A2525">
        <v>445</v>
      </c>
      <c r="B2525" t="s">
        <v>858</v>
      </c>
      <c r="C2525" t="s">
        <v>28</v>
      </c>
      <c r="D2525" t="s">
        <v>2487</v>
      </c>
      <c r="E2525" s="1" t="str">
        <f t="shared" si="196"/>
        <v>Andrea Bignami-Nicola Mastrorilli</v>
      </c>
      <c r="F2525" t="str">
        <f t="shared" si="198"/>
        <v>Won</v>
      </c>
      <c r="G2525" s="1">
        <f t="shared" si="199"/>
        <v>5</v>
      </c>
      <c r="H2525">
        <f t="shared" si="197"/>
        <v>1</v>
      </c>
      <c r="I2525" t="str">
        <f>INDEX(META!$B:$B,MATCH(B2525,META!$A:$A,0))</f>
        <v>Rakdos Madness</v>
      </c>
      <c r="J2525" t="str">
        <f>INDEX(META!$B:$B,MATCH(D2525,META!$A:$A,0))</f>
        <v>Jund Wildfire</v>
      </c>
      <c r="K2525" t="str">
        <f t="shared" si="195"/>
        <v>Rakdos Madness-Jund Wildfire</v>
      </c>
    </row>
    <row r="2526" spans="1:11" x14ac:dyDescent="0.3">
      <c r="A2526">
        <v>446</v>
      </c>
      <c r="B2526" t="s">
        <v>217</v>
      </c>
      <c r="C2526" t="s">
        <v>25</v>
      </c>
      <c r="D2526" t="s">
        <v>2649</v>
      </c>
      <c r="E2526" s="1" t="str">
        <f t="shared" si="196"/>
        <v>Gerardo Graziano-Salvatore Marco Iavarone</v>
      </c>
      <c r="F2526" t="str">
        <f t="shared" si="198"/>
        <v>Won</v>
      </c>
      <c r="G2526" s="1">
        <f t="shared" si="199"/>
        <v>5</v>
      </c>
      <c r="H2526">
        <f t="shared" si="197"/>
        <v>1</v>
      </c>
      <c r="I2526" t="str">
        <f>INDEX(META!$B:$B,MATCH(B2526,META!$A:$A,0))</f>
        <v>Goblin Combo</v>
      </c>
      <c r="J2526" t="str">
        <f>INDEX(META!$B:$B,MATCH(D2526,META!$A:$A,0))</f>
        <v>Mardu Ephemerate</v>
      </c>
      <c r="K2526" t="str">
        <f t="shared" si="195"/>
        <v>Goblin Combo-Mardu Ephemerate</v>
      </c>
    </row>
    <row r="2527" spans="1:11" x14ac:dyDescent="0.3">
      <c r="A2527">
        <v>447</v>
      </c>
      <c r="B2527" t="s">
        <v>1795</v>
      </c>
      <c r="C2527" t="s">
        <v>26</v>
      </c>
      <c r="D2527" t="s">
        <v>2496</v>
      </c>
      <c r="E2527" s="1" t="str">
        <f t="shared" si="196"/>
        <v>lorenzo guerriero-Luca Trombi</v>
      </c>
      <c r="F2527" t="str">
        <f t="shared" si="198"/>
        <v>Lost</v>
      </c>
      <c r="G2527" s="1">
        <f t="shared" si="199"/>
        <v>5</v>
      </c>
      <c r="H2527">
        <f t="shared" si="197"/>
        <v>1</v>
      </c>
      <c r="I2527" t="str">
        <f>INDEX(META!$B:$B,MATCH(B2527,META!$A:$A,0))</f>
        <v>Turbo Exhume</v>
      </c>
      <c r="J2527" t="str">
        <f>INDEX(META!$B:$B,MATCH(D2527,META!$A:$A,0))</f>
        <v>Rakdos Madness</v>
      </c>
      <c r="K2527" t="str">
        <f t="shared" si="195"/>
        <v>Turbo Exhume-Rakdos Madness</v>
      </c>
    </row>
    <row r="2528" spans="1:11" x14ac:dyDescent="0.3">
      <c r="A2528">
        <v>448</v>
      </c>
      <c r="B2528" t="s">
        <v>2095</v>
      </c>
      <c r="C2528" t="s">
        <v>28</v>
      </c>
      <c r="D2528" t="s">
        <v>1718</v>
      </c>
      <c r="E2528" s="1" t="str">
        <f t="shared" si="196"/>
        <v>Niccolò Guerrini-Carlotta Lagomarsini</v>
      </c>
      <c r="F2528" t="str">
        <f t="shared" si="198"/>
        <v>Won</v>
      </c>
      <c r="G2528" s="1">
        <f t="shared" si="199"/>
        <v>5</v>
      </c>
      <c r="H2528">
        <f t="shared" si="197"/>
        <v>1</v>
      </c>
      <c r="I2528" t="str">
        <f>INDEX(META!$B:$B,MATCH(B2528,META!$A:$A,0))</f>
        <v>Jund Wildfire</v>
      </c>
      <c r="J2528" t="str">
        <f>INDEX(META!$B:$B,MATCH(D2528,META!$A:$A,0))</f>
        <v>Gruul Monsters</v>
      </c>
      <c r="K2528" t="str">
        <f t="shared" si="195"/>
        <v>Jund Wildfire-Gruul Monsters</v>
      </c>
    </row>
    <row r="2529" spans="1:11" x14ac:dyDescent="0.3">
      <c r="A2529">
        <v>449</v>
      </c>
      <c r="B2529" t="s">
        <v>3182</v>
      </c>
      <c r="C2529" t="s">
        <v>25</v>
      </c>
      <c r="D2529" t="s">
        <v>1675</v>
      </c>
      <c r="E2529" s="1" t="str">
        <f t="shared" si="196"/>
        <v>Matteo Porta-Elias Battaglia</v>
      </c>
      <c r="F2529" t="str">
        <f t="shared" si="198"/>
        <v>Won</v>
      </c>
      <c r="G2529" s="1">
        <f t="shared" si="199"/>
        <v>5</v>
      </c>
      <c r="H2529">
        <f t="shared" si="197"/>
        <v>1</v>
      </c>
      <c r="I2529" t="str">
        <f>INDEX(META!$B:$B,MATCH(B2529,META!$A:$A,0))</f>
        <v>Monsters Tron</v>
      </c>
      <c r="J2529" t="str">
        <f>INDEX(META!$B:$B,MATCH(D2529,META!$A:$A,0))</f>
        <v>Mono Blue Terror</v>
      </c>
      <c r="K2529" t="str">
        <f t="shared" si="195"/>
        <v>Monsters Tron-Mono Blue Terror</v>
      </c>
    </row>
    <row r="2530" spans="1:11" x14ac:dyDescent="0.3">
      <c r="A2530">
        <v>450</v>
      </c>
      <c r="B2530" t="s">
        <v>1946</v>
      </c>
      <c r="C2530" t="s">
        <v>26</v>
      </c>
      <c r="D2530" t="s">
        <v>1094</v>
      </c>
      <c r="E2530" s="1" t="str">
        <f t="shared" si="196"/>
        <v>Alessandro Pasero-Nicolo' Salvatori</v>
      </c>
      <c r="F2530" t="str">
        <f t="shared" si="198"/>
        <v>Lost</v>
      </c>
      <c r="G2530" s="1">
        <f t="shared" si="199"/>
        <v>5</v>
      </c>
      <c r="H2530">
        <f t="shared" si="197"/>
        <v>1</v>
      </c>
      <c r="I2530" t="str">
        <f>INDEX(META!$B:$B,MATCH(B2530,META!$A:$A,0))</f>
        <v>White Weenie</v>
      </c>
      <c r="J2530" t="str">
        <f>INDEX(META!$B:$B,MATCH(D2530,META!$A:$A,0))</f>
        <v>Jund Wildfire</v>
      </c>
      <c r="K2530" t="str">
        <f t="shared" si="195"/>
        <v>White Weenie-Jund Wildfire</v>
      </c>
    </row>
    <row r="2531" spans="1:11" x14ac:dyDescent="0.3">
      <c r="A2531">
        <v>451</v>
      </c>
      <c r="B2531" t="s">
        <v>2855</v>
      </c>
      <c r="C2531" t="s">
        <v>25</v>
      </c>
      <c r="D2531" t="s">
        <v>829</v>
      </c>
      <c r="E2531" s="1" t="str">
        <f t="shared" si="196"/>
        <v>Michele Mottola-Davide Dall'Ara</v>
      </c>
      <c r="F2531" t="str">
        <f t="shared" si="198"/>
        <v>Won</v>
      </c>
      <c r="G2531" s="1">
        <f t="shared" si="199"/>
        <v>5</v>
      </c>
      <c r="H2531">
        <f t="shared" si="197"/>
        <v>1</v>
      </c>
      <c r="I2531" t="str">
        <f>INDEX(META!$B:$B,MATCH(B2531,META!$A:$A,0))</f>
        <v>Elves</v>
      </c>
      <c r="J2531" t="str">
        <f>INDEX(META!$B:$B,MATCH(D2531,META!$A:$A,0))</f>
        <v>Grixis Affinity</v>
      </c>
      <c r="K2531" t="str">
        <f t="shared" si="195"/>
        <v>Elves-Grixis Affinity</v>
      </c>
    </row>
    <row r="2532" spans="1:11" x14ac:dyDescent="0.3">
      <c r="A2532">
        <v>452</v>
      </c>
      <c r="B2532" t="s">
        <v>1396</v>
      </c>
      <c r="C2532" t="s">
        <v>25</v>
      </c>
      <c r="D2532" t="s">
        <v>2043</v>
      </c>
      <c r="E2532" s="1" t="str">
        <f t="shared" si="196"/>
        <v>Federico Filannino-Matteo Tofani</v>
      </c>
      <c r="F2532" t="str">
        <f t="shared" si="198"/>
        <v>Won</v>
      </c>
      <c r="G2532" s="1">
        <f t="shared" si="199"/>
        <v>5</v>
      </c>
      <c r="H2532">
        <f t="shared" si="197"/>
        <v>1</v>
      </c>
      <c r="I2532" t="str">
        <f>INDEX(META!$B:$B,MATCH(B2532,META!$A:$A,0))</f>
        <v>X Lands Spy</v>
      </c>
      <c r="J2532" t="str">
        <f>INDEX(META!$B:$B,MATCH(D2532,META!$A:$A,0))</f>
        <v>Grixis Affinity</v>
      </c>
      <c r="K2532" t="str">
        <f t="shared" si="195"/>
        <v>X Lands Spy-Grixis Affinity</v>
      </c>
    </row>
    <row r="2533" spans="1:11" x14ac:dyDescent="0.3">
      <c r="A2533">
        <v>453</v>
      </c>
      <c r="B2533" t="s">
        <v>2575</v>
      </c>
      <c r="C2533" t="s">
        <v>25</v>
      </c>
      <c r="D2533" t="s">
        <v>610</v>
      </c>
      <c r="E2533" s="1" t="str">
        <f t="shared" si="196"/>
        <v>michel cavallin-Alessandro Destro</v>
      </c>
      <c r="F2533" t="str">
        <f t="shared" si="198"/>
        <v>Won</v>
      </c>
      <c r="G2533" s="1">
        <f t="shared" si="199"/>
        <v>5</v>
      </c>
      <c r="H2533">
        <f t="shared" si="197"/>
        <v>1</v>
      </c>
      <c r="I2533" t="str">
        <f>INDEX(META!$B:$B,MATCH(B2533,META!$A:$A,0))</f>
        <v>High Tide Combo</v>
      </c>
      <c r="J2533" t="str">
        <f>INDEX(META!$B:$B,MATCH(D2533,META!$A:$A,0))</f>
        <v>Dimir Terror</v>
      </c>
      <c r="K2533" t="str">
        <f t="shared" si="195"/>
        <v>High Tide Combo-Dimir Terror</v>
      </c>
    </row>
    <row r="2534" spans="1:11" x14ac:dyDescent="0.3">
      <c r="A2534">
        <v>454</v>
      </c>
      <c r="B2534" t="s">
        <v>3083</v>
      </c>
      <c r="C2534" t="s">
        <v>25</v>
      </c>
      <c r="D2534" t="s">
        <v>2894</v>
      </c>
      <c r="E2534" s="1" t="str">
        <f t="shared" si="196"/>
        <v>Alessandro Negrini-Niccolò Carafoli</v>
      </c>
      <c r="F2534" t="str">
        <f t="shared" si="198"/>
        <v>Won</v>
      </c>
      <c r="G2534" s="1">
        <f t="shared" si="199"/>
        <v>5</v>
      </c>
      <c r="H2534">
        <f t="shared" si="197"/>
        <v>1</v>
      </c>
      <c r="I2534" t="str">
        <f>INDEX(META!$B:$B,MATCH(B2534,META!$A:$A,0))</f>
        <v>Gruul Monsters</v>
      </c>
      <c r="J2534" t="str">
        <f>INDEX(META!$B:$B,MATCH(D2534,META!$A:$A,0))</f>
        <v>Dredge</v>
      </c>
      <c r="K2534" t="str">
        <f t="shared" si="195"/>
        <v>Gruul Monsters-Dredge</v>
      </c>
    </row>
    <row r="2535" spans="1:11" x14ac:dyDescent="0.3">
      <c r="A2535">
        <v>455</v>
      </c>
      <c r="B2535" t="s">
        <v>2591</v>
      </c>
      <c r="C2535" t="s">
        <v>26</v>
      </c>
      <c r="D2535" t="s">
        <v>87</v>
      </c>
      <c r="E2535" s="1" t="str">
        <f t="shared" si="196"/>
        <v>Giacomo Borghi-Marco Cela</v>
      </c>
      <c r="F2535" t="str">
        <f t="shared" si="198"/>
        <v>Lost</v>
      </c>
      <c r="G2535" s="1">
        <f t="shared" si="199"/>
        <v>5</v>
      </c>
      <c r="H2535">
        <f t="shared" si="197"/>
        <v>1</v>
      </c>
      <c r="I2535" t="str">
        <f>INDEX(META!$B:$B,MATCH(B2535,META!$A:$A,0))</f>
        <v>Orzhov Blade</v>
      </c>
      <c r="J2535" t="str">
        <f>INDEX(META!$B:$B,MATCH(D2535,META!$A:$A,0))</f>
        <v>Dimir Snacker</v>
      </c>
      <c r="K2535" t="str">
        <f t="shared" si="195"/>
        <v>Orzhov Blade-Dimir Snacker</v>
      </c>
    </row>
    <row r="2536" spans="1:11" x14ac:dyDescent="0.3">
      <c r="A2536">
        <v>456</v>
      </c>
      <c r="B2536" t="s">
        <v>2340</v>
      </c>
      <c r="C2536" t="s">
        <v>25</v>
      </c>
      <c r="D2536" t="s">
        <v>2820</v>
      </c>
      <c r="E2536" s="1" t="str">
        <f t="shared" si="196"/>
        <v>Alberto Barbera-Tiziano morelli</v>
      </c>
      <c r="F2536" t="str">
        <f t="shared" si="198"/>
        <v>Won</v>
      </c>
      <c r="G2536" s="1">
        <f t="shared" si="199"/>
        <v>5</v>
      </c>
      <c r="H2536">
        <f t="shared" si="197"/>
        <v>1</v>
      </c>
      <c r="I2536" t="str">
        <f>INDEX(META!$B:$B,MATCH(B2536,META!$A:$A,0))</f>
        <v>Grixis Affinity</v>
      </c>
      <c r="J2536" t="str">
        <f>INDEX(META!$B:$B,MATCH(D2536,META!$A:$A,0))</f>
        <v>Altar Tron</v>
      </c>
      <c r="K2536" t="str">
        <f t="shared" si="195"/>
        <v>Grixis Affinity-Altar Tron</v>
      </c>
    </row>
    <row r="2537" spans="1:11" x14ac:dyDescent="0.3">
      <c r="A2537">
        <v>559</v>
      </c>
      <c r="B2537" t="s">
        <v>3160</v>
      </c>
      <c r="C2537" t="s">
        <v>26</v>
      </c>
      <c r="D2537" t="s">
        <v>114</v>
      </c>
      <c r="E2537" s="1" t="str">
        <f t="shared" si="196"/>
        <v>Alisa Farenzena-Jean marie Ghiselli</v>
      </c>
      <c r="F2537" t="str">
        <f t="shared" si="198"/>
        <v>Lost</v>
      </c>
      <c r="G2537" s="1">
        <f t="shared" si="199"/>
        <v>5</v>
      </c>
      <c r="H2537">
        <f t="shared" si="197"/>
        <v>1</v>
      </c>
      <c r="I2537" t="str">
        <f>INDEX(META!$B:$B,MATCH(B2537,META!$A:$A,0))</f>
        <v>Slivers</v>
      </c>
      <c r="J2537" t="str">
        <f>INDEX(META!$B:$B,MATCH(D2537,META!$A:$A,0))</f>
        <v>Mono Red Synth</v>
      </c>
      <c r="K2537" t="str">
        <f t="shared" si="195"/>
        <v>Slivers-Mono Red Synth</v>
      </c>
    </row>
    <row r="2538" spans="1:11" x14ac:dyDescent="0.3">
      <c r="A2538">
        <v>560</v>
      </c>
      <c r="B2538" t="s">
        <v>3219</v>
      </c>
      <c r="C2538" t="s">
        <v>27</v>
      </c>
      <c r="D2538" t="s">
        <v>1382</v>
      </c>
      <c r="E2538" s="1" t="str">
        <f t="shared" si="196"/>
        <v>Diego Barbagelata-Salvatore Tornatore</v>
      </c>
      <c r="F2538" t="str">
        <f t="shared" si="198"/>
        <v>Lost</v>
      </c>
      <c r="G2538" s="1">
        <f t="shared" si="199"/>
        <v>5</v>
      </c>
      <c r="H2538">
        <f t="shared" si="197"/>
        <v>1</v>
      </c>
      <c r="I2538" t="str">
        <f>INDEX(META!$B:$B,MATCH(B2538,META!$A:$A,0))</f>
        <v>Mono Red Madness</v>
      </c>
      <c r="J2538" t="str">
        <f>INDEX(META!$B:$B,MATCH(D2538,META!$A:$A,0))</f>
        <v>High Tide Combo</v>
      </c>
      <c r="K2538" t="str">
        <f t="shared" si="195"/>
        <v>Mono Red Madness-High Tide Combo</v>
      </c>
    </row>
    <row r="2539" spans="1:11" x14ac:dyDescent="0.3">
      <c r="A2539">
        <v>1</v>
      </c>
      <c r="B2539" t="s">
        <v>3258</v>
      </c>
      <c r="C2539" t="s">
        <v>28</v>
      </c>
      <c r="D2539" t="s">
        <v>522</v>
      </c>
      <c r="E2539" s="1" t="str">
        <f t="shared" si="196"/>
        <v>Bernardo Torres-Lorenzo Belloco</v>
      </c>
      <c r="F2539" t="str">
        <f t="shared" si="198"/>
        <v>Won</v>
      </c>
      <c r="G2539" s="1">
        <f t="shared" si="199"/>
        <v>6</v>
      </c>
      <c r="H2539">
        <f t="shared" si="197"/>
        <v>1</v>
      </c>
      <c r="I2539" t="str">
        <f>INDEX(META!$B:$B,MATCH(B2539,META!$A:$A,0))</f>
        <v>Izzet Terror</v>
      </c>
      <c r="J2539" t="str">
        <f>INDEX(META!$B:$B,MATCH(D2539,META!$A:$A,0))</f>
        <v>Mono Black Sacrifice</v>
      </c>
      <c r="K2539" t="str">
        <f t="shared" si="195"/>
        <v>Izzet Terror-Mono Black Sacrifice</v>
      </c>
    </row>
    <row r="2540" spans="1:11" x14ac:dyDescent="0.3">
      <c r="A2540">
        <v>2</v>
      </c>
      <c r="B2540" t="s">
        <v>2529</v>
      </c>
      <c r="C2540" t="s">
        <v>25</v>
      </c>
      <c r="D2540" t="s">
        <v>2835</v>
      </c>
      <c r="E2540" s="1" t="str">
        <f t="shared" si="196"/>
        <v>Rizzi Federico-Manuel Setti</v>
      </c>
      <c r="F2540" t="str">
        <f t="shared" si="198"/>
        <v>Won</v>
      </c>
      <c r="G2540" s="1">
        <f t="shared" si="199"/>
        <v>6</v>
      </c>
      <c r="H2540">
        <f t="shared" si="197"/>
        <v>1</v>
      </c>
      <c r="I2540" t="str">
        <f>INDEX(META!$B:$B,MATCH(B2540,META!$A:$A,0))</f>
        <v>Boros Synth</v>
      </c>
      <c r="J2540" t="str">
        <f>INDEX(META!$B:$B,MATCH(D2540,META!$A:$A,0))</f>
        <v>X Lands Spy</v>
      </c>
      <c r="K2540" t="str">
        <f t="shared" si="195"/>
        <v>Boros Synth-X Lands Spy</v>
      </c>
    </row>
    <row r="2541" spans="1:11" x14ac:dyDescent="0.3">
      <c r="A2541">
        <v>3</v>
      </c>
      <c r="B2541" t="s">
        <v>1313</v>
      </c>
      <c r="C2541" t="s">
        <v>28</v>
      </c>
      <c r="D2541" t="s">
        <v>998</v>
      </c>
      <c r="E2541" s="1" t="str">
        <f t="shared" si="196"/>
        <v>Fabrizio Lomater-Nicola Martinelli</v>
      </c>
      <c r="F2541" t="str">
        <f t="shared" si="198"/>
        <v>Won</v>
      </c>
      <c r="G2541" s="1">
        <f t="shared" si="199"/>
        <v>6</v>
      </c>
      <c r="H2541">
        <f t="shared" si="197"/>
        <v>1</v>
      </c>
      <c r="I2541" t="str">
        <f>INDEX(META!$B:$B,MATCH(B2541,META!$A:$A,0))</f>
        <v>Azorius Familiars</v>
      </c>
      <c r="J2541" t="str">
        <f>INDEX(META!$B:$B,MATCH(D2541,META!$A:$A,0))</f>
        <v>Rakdos Madness</v>
      </c>
      <c r="K2541" t="str">
        <f t="shared" si="195"/>
        <v>Azorius Familiars-Rakdos Madness</v>
      </c>
    </row>
    <row r="2542" spans="1:11" x14ac:dyDescent="0.3">
      <c r="A2542">
        <v>4</v>
      </c>
      <c r="B2542" t="s">
        <v>1786</v>
      </c>
      <c r="C2542" t="s">
        <v>26</v>
      </c>
      <c r="D2542" t="s">
        <v>2640</v>
      </c>
      <c r="E2542" s="1" t="str">
        <f t="shared" si="196"/>
        <v>Filip Skórnicki-Giuseppe Monfregola</v>
      </c>
      <c r="F2542" t="str">
        <f t="shared" si="198"/>
        <v>Lost</v>
      </c>
      <c r="G2542" s="1">
        <f t="shared" si="199"/>
        <v>6</v>
      </c>
      <c r="H2542">
        <f t="shared" si="197"/>
        <v>1</v>
      </c>
      <c r="I2542" t="str">
        <f>INDEX(META!$B:$B,MATCH(B2542,META!$A:$A,0))</f>
        <v>Mono Blue Aggro</v>
      </c>
      <c r="J2542" t="str">
        <f>INDEX(META!$B:$B,MATCH(D2542,META!$A:$A,0))</f>
        <v>Mono Red Synth</v>
      </c>
      <c r="K2542" t="str">
        <f t="shared" si="195"/>
        <v>Mono Blue Aggro-Mono Red Synth</v>
      </c>
    </row>
    <row r="2543" spans="1:11" x14ac:dyDescent="0.3">
      <c r="A2543">
        <v>5</v>
      </c>
      <c r="B2543" t="s">
        <v>184</v>
      </c>
      <c r="C2543" t="s">
        <v>26</v>
      </c>
      <c r="D2543" t="s">
        <v>101</v>
      </c>
      <c r="E2543" s="1" t="str">
        <f t="shared" si="196"/>
        <v>Simone Urzia-Raffaele Nobili</v>
      </c>
      <c r="F2543" t="str">
        <f t="shared" si="198"/>
        <v>Lost</v>
      </c>
      <c r="G2543" s="1">
        <f t="shared" si="199"/>
        <v>6</v>
      </c>
      <c r="H2543">
        <f t="shared" si="197"/>
        <v>1</v>
      </c>
      <c r="I2543" t="str">
        <f>INDEX(META!$B:$B,MATCH(B2543,META!$A:$A,0))</f>
        <v>Elves</v>
      </c>
      <c r="J2543" t="str">
        <f>INDEX(META!$B:$B,MATCH(D2543,META!$A:$A,0))</f>
        <v>Mono Red Synth</v>
      </c>
      <c r="K2543" t="str">
        <f t="shared" si="195"/>
        <v>Elves-Mono Red Synth</v>
      </c>
    </row>
    <row r="2544" spans="1:11" x14ac:dyDescent="0.3">
      <c r="A2544">
        <v>6</v>
      </c>
      <c r="B2544" t="s">
        <v>482</v>
      </c>
      <c r="C2544" t="s">
        <v>28</v>
      </c>
      <c r="D2544" t="s">
        <v>3007</v>
      </c>
      <c r="E2544" s="1" t="str">
        <f t="shared" si="196"/>
        <v>Francesco Foschi-Niccolò Efrati</v>
      </c>
      <c r="F2544" t="str">
        <f t="shared" si="198"/>
        <v>Won</v>
      </c>
      <c r="G2544" s="1">
        <f t="shared" si="199"/>
        <v>6</v>
      </c>
      <c r="H2544">
        <f t="shared" si="197"/>
        <v>1</v>
      </c>
      <c r="I2544" t="str">
        <f>INDEX(META!$B:$B,MATCH(B2544,META!$A:$A,0))</f>
        <v>Altar Tron</v>
      </c>
      <c r="J2544" t="str">
        <f>INDEX(META!$B:$B,MATCH(D2544,META!$A:$A,0))</f>
        <v>Gardens</v>
      </c>
      <c r="K2544" t="str">
        <f t="shared" si="195"/>
        <v>Altar Tron-Gardens</v>
      </c>
    </row>
    <row r="2545" spans="1:11" x14ac:dyDescent="0.3">
      <c r="A2545">
        <v>7</v>
      </c>
      <c r="B2545" t="s">
        <v>2153</v>
      </c>
      <c r="C2545" t="s">
        <v>26</v>
      </c>
      <c r="D2545" t="s">
        <v>1456</v>
      </c>
      <c r="E2545" s="1" t="str">
        <f t="shared" si="196"/>
        <v>Francesco Brugnami-Francesco Fiorenzoni</v>
      </c>
      <c r="F2545" t="str">
        <f t="shared" si="198"/>
        <v>Lost</v>
      </c>
      <c r="G2545" s="1">
        <f t="shared" si="199"/>
        <v>6</v>
      </c>
      <c r="H2545">
        <f t="shared" si="197"/>
        <v>1</v>
      </c>
      <c r="I2545" t="str">
        <f>INDEX(META!$B:$B,MATCH(B2545,META!$A:$A,0))</f>
        <v>Jund Wildfire</v>
      </c>
      <c r="J2545" t="str">
        <f>INDEX(META!$B:$B,MATCH(D2545,META!$A:$A,0))</f>
        <v>Mono Blue Terror</v>
      </c>
      <c r="K2545" t="str">
        <f t="shared" si="195"/>
        <v>Jund Wildfire-Mono Blue Terror</v>
      </c>
    </row>
    <row r="2546" spans="1:11" x14ac:dyDescent="0.3">
      <c r="A2546">
        <v>8</v>
      </c>
      <c r="B2546" t="s">
        <v>422</v>
      </c>
      <c r="C2546" t="s">
        <v>27</v>
      </c>
      <c r="D2546" t="s">
        <v>513</v>
      </c>
      <c r="E2546" s="1" t="str">
        <f t="shared" si="196"/>
        <v>Diego Lacedonia-Federico Bosi</v>
      </c>
      <c r="F2546" t="str">
        <f t="shared" si="198"/>
        <v>Lost</v>
      </c>
      <c r="G2546" s="1">
        <f t="shared" si="199"/>
        <v>6</v>
      </c>
      <c r="H2546">
        <f t="shared" si="197"/>
        <v>1</v>
      </c>
      <c r="I2546" t="str">
        <f>INDEX(META!$B:$B,MATCH(B2546,META!$A:$A,0))</f>
        <v>Mono Red Madness</v>
      </c>
      <c r="J2546" t="str">
        <f>INDEX(META!$B:$B,MATCH(D2546,META!$A:$A,0))</f>
        <v>Altar Tron</v>
      </c>
      <c r="K2546" t="str">
        <f t="shared" si="195"/>
        <v>Mono Red Madness-Altar Tron</v>
      </c>
    </row>
    <row r="2547" spans="1:11" x14ac:dyDescent="0.3">
      <c r="A2547">
        <v>9</v>
      </c>
      <c r="B2547" t="s">
        <v>298</v>
      </c>
      <c r="C2547" t="s">
        <v>25</v>
      </c>
      <c r="D2547" t="s">
        <v>2397</v>
      </c>
      <c r="E2547" s="1" t="str">
        <f t="shared" si="196"/>
        <v>Francesco Zibella-Igor Grécia</v>
      </c>
      <c r="F2547" t="str">
        <f t="shared" si="198"/>
        <v>Won</v>
      </c>
      <c r="G2547" s="1">
        <f t="shared" si="199"/>
        <v>6</v>
      </c>
      <c r="H2547">
        <f t="shared" si="197"/>
        <v>1</v>
      </c>
      <c r="I2547" t="str">
        <f>INDEX(META!$B:$B,MATCH(B2547,META!$A:$A,0))</f>
        <v>Gruul Monsters</v>
      </c>
      <c r="J2547" t="str">
        <f>INDEX(META!$B:$B,MATCH(D2547,META!$A:$A,0))</f>
        <v>Azorius Familiars</v>
      </c>
      <c r="K2547" t="str">
        <f t="shared" si="195"/>
        <v>Gruul Monsters-Azorius Familiars</v>
      </c>
    </row>
    <row r="2548" spans="1:11" x14ac:dyDescent="0.3">
      <c r="A2548">
        <v>10</v>
      </c>
      <c r="B2548" t="s">
        <v>376</v>
      </c>
      <c r="C2548" t="s">
        <v>25</v>
      </c>
      <c r="D2548" t="s">
        <v>1905</v>
      </c>
      <c r="E2548" s="1" t="str">
        <f t="shared" si="196"/>
        <v>Davide Lega-Manuel Michelangeli</v>
      </c>
      <c r="F2548" t="str">
        <f t="shared" si="198"/>
        <v>Won</v>
      </c>
      <c r="G2548" s="1">
        <f t="shared" si="199"/>
        <v>6</v>
      </c>
      <c r="H2548">
        <f t="shared" si="197"/>
        <v>1</v>
      </c>
      <c r="I2548" t="str">
        <f>INDEX(META!$B:$B,MATCH(B2548,META!$A:$A,0))</f>
        <v>Azorius Familiars</v>
      </c>
      <c r="J2548" t="str">
        <f>INDEX(META!$B:$B,MATCH(D2548,META!$A:$A,0))</f>
        <v>Mono Red Synth</v>
      </c>
      <c r="K2548" t="str">
        <f t="shared" si="195"/>
        <v>Azorius Familiars-Mono Red Synth</v>
      </c>
    </row>
    <row r="2549" spans="1:11" x14ac:dyDescent="0.3">
      <c r="A2549">
        <v>11</v>
      </c>
      <c r="B2549" t="s">
        <v>328</v>
      </c>
      <c r="C2549" t="s">
        <v>28</v>
      </c>
      <c r="D2549" t="s">
        <v>1466</v>
      </c>
      <c r="E2549" s="1" t="str">
        <f t="shared" si="196"/>
        <v>Lorenzo Bergamini-paulo marques</v>
      </c>
      <c r="F2549" t="str">
        <f t="shared" si="198"/>
        <v>Won</v>
      </c>
      <c r="G2549" s="1">
        <f t="shared" si="199"/>
        <v>6</v>
      </c>
      <c r="H2549">
        <f t="shared" si="197"/>
        <v>1</v>
      </c>
      <c r="I2549" t="str">
        <f>INDEX(META!$B:$B,MATCH(B2549,META!$A:$A,0))</f>
        <v>Azorius Familiars</v>
      </c>
      <c r="J2549" t="str">
        <f>INDEX(META!$B:$B,MATCH(D2549,META!$A:$A,0))</f>
        <v>High Tide Combo</v>
      </c>
      <c r="K2549" t="str">
        <f t="shared" si="195"/>
        <v>Azorius Familiars-High Tide Combo</v>
      </c>
    </row>
    <row r="2550" spans="1:11" x14ac:dyDescent="0.3">
      <c r="A2550">
        <v>12</v>
      </c>
      <c r="B2550" t="s">
        <v>233</v>
      </c>
      <c r="C2550" t="s">
        <v>29</v>
      </c>
      <c r="D2550" t="s">
        <v>152</v>
      </c>
      <c r="E2550" s="1" t="str">
        <f t="shared" si="196"/>
        <v>Samuele Samaritani-Jan Plachý</v>
      </c>
      <c r="F2550" t="str">
        <f t="shared" si="198"/>
        <v>Draw</v>
      </c>
      <c r="G2550" s="1">
        <f t="shared" si="199"/>
        <v>6</v>
      </c>
      <c r="H2550">
        <f t="shared" si="197"/>
        <v>1</v>
      </c>
      <c r="I2550" t="str">
        <f>INDEX(META!$B:$B,MATCH(B2550,META!$A:$A,0))</f>
        <v>Jund Wildfire</v>
      </c>
      <c r="J2550" t="str">
        <f>INDEX(META!$B:$B,MATCH(D2550,META!$A:$A,0))</f>
        <v>Jund Wildfire</v>
      </c>
      <c r="K2550" t="str">
        <f t="shared" si="195"/>
        <v>Jund Wildfire-Jund Wildfire</v>
      </c>
    </row>
    <row r="2551" spans="1:11" x14ac:dyDescent="0.3">
      <c r="A2551">
        <v>13</v>
      </c>
      <c r="B2551" t="s">
        <v>1517</v>
      </c>
      <c r="C2551" t="s">
        <v>25</v>
      </c>
      <c r="D2551" t="s">
        <v>437</v>
      </c>
      <c r="E2551" s="1" t="str">
        <f t="shared" si="196"/>
        <v>Andrea Beatrice-Fabio Comitangelo</v>
      </c>
      <c r="F2551" t="str">
        <f t="shared" si="198"/>
        <v>Won</v>
      </c>
      <c r="G2551" s="1">
        <f t="shared" si="199"/>
        <v>6</v>
      </c>
      <c r="H2551">
        <f t="shared" si="197"/>
        <v>1</v>
      </c>
      <c r="I2551" t="str">
        <f>INDEX(META!$B:$B,MATCH(B2551,META!$A:$A,0))</f>
        <v>Mono Blue Terror</v>
      </c>
      <c r="J2551" t="str">
        <f>INDEX(META!$B:$B,MATCH(D2551,META!$A:$A,0))</f>
        <v>X Lands Spy</v>
      </c>
      <c r="K2551" t="str">
        <f t="shared" si="195"/>
        <v>Mono Blue Terror-X Lands Spy</v>
      </c>
    </row>
    <row r="2552" spans="1:11" x14ac:dyDescent="0.3">
      <c r="A2552">
        <v>14</v>
      </c>
      <c r="B2552" t="s">
        <v>120</v>
      </c>
      <c r="C2552" t="s">
        <v>28</v>
      </c>
      <c r="D2552" t="s">
        <v>839</v>
      </c>
      <c r="E2552" s="1" t="str">
        <f t="shared" si="196"/>
        <v>Franciszek Komsta-Stefano Belloni</v>
      </c>
      <c r="F2552" t="str">
        <f t="shared" si="198"/>
        <v>Won</v>
      </c>
      <c r="G2552" s="1">
        <f t="shared" si="199"/>
        <v>6</v>
      </c>
      <c r="H2552">
        <f t="shared" si="197"/>
        <v>1</v>
      </c>
      <c r="I2552" t="str">
        <f>INDEX(META!$B:$B,MATCH(B2552,META!$A:$A,0))</f>
        <v>Mono Red Synth</v>
      </c>
      <c r="J2552" t="str">
        <f>INDEX(META!$B:$B,MATCH(D2552,META!$A:$A,0))</f>
        <v>Mono Blue Aggro</v>
      </c>
      <c r="K2552" t="str">
        <f t="shared" si="195"/>
        <v>Mono Red Synth-Mono Blue Aggro</v>
      </c>
    </row>
    <row r="2553" spans="1:11" x14ac:dyDescent="0.3">
      <c r="A2553">
        <v>15</v>
      </c>
      <c r="B2553" t="s">
        <v>1301</v>
      </c>
      <c r="C2553" t="s">
        <v>27</v>
      </c>
      <c r="D2553" t="s">
        <v>400</v>
      </c>
      <c r="E2553" s="1" t="str">
        <f t="shared" si="196"/>
        <v>Livio Setaro-Adam Bazika</v>
      </c>
      <c r="F2553" t="str">
        <f t="shared" si="198"/>
        <v>Lost</v>
      </c>
      <c r="G2553" s="1">
        <f t="shared" si="199"/>
        <v>6</v>
      </c>
      <c r="H2553">
        <f t="shared" si="197"/>
        <v>1</v>
      </c>
      <c r="I2553" t="str">
        <f>INDEX(META!$B:$B,MATCH(B2553,META!$A:$A,0))</f>
        <v>Elves</v>
      </c>
      <c r="J2553" t="str">
        <f>INDEX(META!$B:$B,MATCH(D2553,META!$A:$A,0))</f>
        <v>Jund Wildfire</v>
      </c>
      <c r="K2553" t="str">
        <f t="shared" si="195"/>
        <v>Elves-Jund Wildfire</v>
      </c>
    </row>
    <row r="2554" spans="1:11" x14ac:dyDescent="0.3">
      <c r="A2554">
        <v>16</v>
      </c>
      <c r="B2554" t="s">
        <v>864</v>
      </c>
      <c r="C2554" t="s">
        <v>27</v>
      </c>
      <c r="D2554" t="s">
        <v>251</v>
      </c>
      <c r="E2554" s="1" t="str">
        <f t="shared" si="196"/>
        <v>Niccolo` Olivieri-Paolo Rollo</v>
      </c>
      <c r="F2554" t="str">
        <f t="shared" si="198"/>
        <v>Lost</v>
      </c>
      <c r="G2554" s="1">
        <f t="shared" si="199"/>
        <v>6</v>
      </c>
      <c r="H2554">
        <f t="shared" si="197"/>
        <v>1</v>
      </c>
      <c r="I2554" t="str">
        <f>INDEX(META!$B:$B,MATCH(B2554,META!$A:$A,0))</f>
        <v>Mono Blue Terror</v>
      </c>
      <c r="J2554" t="str">
        <f>INDEX(META!$B:$B,MATCH(D2554,META!$A:$A,0))</f>
        <v>Gardens</v>
      </c>
      <c r="K2554" t="str">
        <f t="shared" si="195"/>
        <v>Mono Blue Terror-Gardens</v>
      </c>
    </row>
    <row r="2555" spans="1:11" x14ac:dyDescent="0.3">
      <c r="A2555">
        <v>17</v>
      </c>
      <c r="B2555" t="s">
        <v>1004</v>
      </c>
      <c r="C2555" t="s">
        <v>26</v>
      </c>
      <c r="D2555" t="s">
        <v>1850</v>
      </c>
      <c r="E2555" s="1" t="str">
        <f t="shared" si="196"/>
        <v>Francesco Ingargiola-Pietro Carocci</v>
      </c>
      <c r="F2555" t="str">
        <f t="shared" si="198"/>
        <v>Lost</v>
      </c>
      <c r="G2555" s="1">
        <f t="shared" si="199"/>
        <v>6</v>
      </c>
      <c r="H2555">
        <f t="shared" si="197"/>
        <v>1</v>
      </c>
      <c r="I2555" t="str">
        <f>INDEX(META!$B:$B,MATCH(B2555,META!$A:$A,0))</f>
        <v>Dredge</v>
      </c>
      <c r="J2555" t="str">
        <f>INDEX(META!$B:$B,MATCH(D2555,META!$A:$A,0))</f>
        <v>Caw Gate</v>
      </c>
      <c r="K2555" t="str">
        <f t="shared" si="195"/>
        <v>Dredge-Caw Gate</v>
      </c>
    </row>
    <row r="2556" spans="1:11" x14ac:dyDescent="0.3">
      <c r="A2556">
        <v>18</v>
      </c>
      <c r="B2556" t="s">
        <v>307</v>
      </c>
      <c r="C2556" t="s">
        <v>28</v>
      </c>
      <c r="D2556" t="s">
        <v>150</v>
      </c>
      <c r="E2556" s="1" t="str">
        <f t="shared" si="196"/>
        <v>Giacomo Giuliani-Matteo Costanzi</v>
      </c>
      <c r="F2556" t="str">
        <f t="shared" si="198"/>
        <v>Won</v>
      </c>
      <c r="G2556" s="1">
        <f t="shared" si="199"/>
        <v>6</v>
      </c>
      <c r="H2556">
        <f t="shared" si="197"/>
        <v>1</v>
      </c>
      <c r="I2556" t="str">
        <f>INDEX(META!$B:$B,MATCH(B2556,META!$A:$A,0))</f>
        <v>Jund Wildfire</v>
      </c>
      <c r="J2556" t="str">
        <f>INDEX(META!$B:$B,MATCH(D2556,META!$A:$A,0))</f>
        <v>Gardens</v>
      </c>
      <c r="K2556" t="str">
        <f t="shared" si="195"/>
        <v>Jund Wildfire-Gardens</v>
      </c>
    </row>
    <row r="2557" spans="1:11" x14ac:dyDescent="0.3">
      <c r="A2557">
        <v>19</v>
      </c>
      <c r="B2557" t="s">
        <v>98</v>
      </c>
      <c r="C2557" t="s">
        <v>25</v>
      </c>
      <c r="D2557" t="s">
        <v>280</v>
      </c>
      <c r="E2557" s="1" t="str">
        <f t="shared" si="196"/>
        <v>Alessandro Miotto-Flavio Quintiero</v>
      </c>
      <c r="F2557" t="str">
        <f t="shared" si="198"/>
        <v>Won</v>
      </c>
      <c r="G2557" s="1">
        <f t="shared" si="199"/>
        <v>6</v>
      </c>
      <c r="H2557">
        <f t="shared" si="197"/>
        <v>1</v>
      </c>
      <c r="I2557" t="str">
        <f>INDEX(META!$B:$B,MATCH(B2557,META!$A:$A,0))</f>
        <v>High Tide Combo</v>
      </c>
      <c r="J2557" t="str">
        <f>INDEX(META!$B:$B,MATCH(D2557,META!$A:$A,0))</f>
        <v>Boros Synth</v>
      </c>
      <c r="K2557" t="str">
        <f t="shared" si="195"/>
        <v>High Tide Combo-Boros Synth</v>
      </c>
    </row>
    <row r="2558" spans="1:11" x14ac:dyDescent="0.3">
      <c r="A2558">
        <v>20</v>
      </c>
      <c r="B2558" t="s">
        <v>531</v>
      </c>
      <c r="C2558" t="s">
        <v>25</v>
      </c>
      <c r="D2558" t="s">
        <v>192</v>
      </c>
      <c r="E2558" s="1" t="str">
        <f t="shared" si="196"/>
        <v>Michele Cristofani-Cristiano Ciacci</v>
      </c>
      <c r="F2558" t="str">
        <f t="shared" si="198"/>
        <v>Won</v>
      </c>
      <c r="G2558" s="1">
        <f t="shared" si="199"/>
        <v>6</v>
      </c>
      <c r="H2558">
        <f t="shared" si="197"/>
        <v>1</v>
      </c>
      <c r="I2558" t="str">
        <f>INDEX(META!$B:$B,MATCH(B2558,META!$A:$A,0))</f>
        <v>Altar Tron</v>
      </c>
      <c r="J2558" t="str">
        <f>INDEX(META!$B:$B,MATCH(D2558,META!$A:$A,0))</f>
        <v>Jund Wildfire</v>
      </c>
      <c r="K2558" t="str">
        <f t="shared" ref="K2558:K2620" si="200">I2558&amp;"-"&amp;J2558</f>
        <v>Altar Tron-Jund Wildfire</v>
      </c>
    </row>
    <row r="2559" spans="1:11" x14ac:dyDescent="0.3">
      <c r="A2559">
        <v>21</v>
      </c>
      <c r="B2559" t="s">
        <v>189</v>
      </c>
      <c r="C2559" t="s">
        <v>26</v>
      </c>
      <c r="D2559" t="s">
        <v>3179</v>
      </c>
      <c r="E2559" s="1" t="str">
        <f t="shared" si="196"/>
        <v>Riccardo Bonato-Alberto Casto</v>
      </c>
      <c r="F2559" t="str">
        <f t="shared" si="198"/>
        <v>Lost</v>
      </c>
      <c r="G2559" s="1">
        <f t="shared" si="199"/>
        <v>6</v>
      </c>
      <c r="H2559">
        <f t="shared" si="197"/>
        <v>1</v>
      </c>
      <c r="I2559" t="str">
        <f>INDEX(META!$B:$B,MATCH(B2559,META!$A:$A,0))</f>
        <v>Jund Wildfire</v>
      </c>
      <c r="J2559" t="str">
        <f>INDEX(META!$B:$B,MATCH(D2559,META!$A:$A,0))</f>
        <v>Izzet Terror</v>
      </c>
      <c r="K2559" t="str">
        <f t="shared" si="200"/>
        <v>Jund Wildfire-Izzet Terror</v>
      </c>
    </row>
    <row r="2560" spans="1:11" x14ac:dyDescent="0.3">
      <c r="A2560">
        <v>22</v>
      </c>
      <c r="B2560" t="s">
        <v>1669</v>
      </c>
      <c r="C2560" t="s">
        <v>27</v>
      </c>
      <c r="D2560" t="s">
        <v>2422</v>
      </c>
      <c r="E2560" s="1" t="str">
        <f t="shared" si="196"/>
        <v>Eduardo Santos-Michele Compagnone</v>
      </c>
      <c r="F2560" t="str">
        <f t="shared" si="198"/>
        <v>Lost</v>
      </c>
      <c r="G2560" s="1">
        <f t="shared" si="199"/>
        <v>6</v>
      </c>
      <c r="H2560">
        <f t="shared" si="197"/>
        <v>1</v>
      </c>
      <c r="I2560" t="str">
        <f>INDEX(META!$B:$B,MATCH(B2560,META!$A:$A,0))</f>
        <v>Mono Red Madness</v>
      </c>
      <c r="J2560" t="str">
        <f>INDEX(META!$B:$B,MATCH(D2560,META!$A:$A,0))</f>
        <v>Dimir Terror</v>
      </c>
      <c r="K2560" t="str">
        <f t="shared" si="200"/>
        <v>Mono Red Madness-Dimir Terror</v>
      </c>
    </row>
    <row r="2561" spans="1:11" x14ac:dyDescent="0.3">
      <c r="A2561">
        <v>23</v>
      </c>
      <c r="B2561" t="s">
        <v>382</v>
      </c>
      <c r="C2561" t="s">
        <v>25</v>
      </c>
      <c r="D2561" t="s">
        <v>3004</v>
      </c>
      <c r="E2561" s="1" t="str">
        <f t="shared" ref="E2561:E2624" si="201">B2561&amp;"-"&amp;D2561</f>
        <v>Fabrizio Campanino-Gonzalo Alvarez</v>
      </c>
      <c r="F2561" t="str">
        <f t="shared" si="198"/>
        <v>Won</v>
      </c>
      <c r="G2561" s="1">
        <f t="shared" si="199"/>
        <v>6</v>
      </c>
      <c r="H2561">
        <f t="shared" si="197"/>
        <v>1</v>
      </c>
      <c r="I2561" t="str">
        <f>INDEX(META!$B:$B,MATCH(B2561,META!$A:$A,0))</f>
        <v>Boros Bully</v>
      </c>
      <c r="J2561" t="str">
        <f>INDEX(META!$B:$B,MATCH(D2561,META!$A:$A,0))</f>
        <v>Altar Tron</v>
      </c>
      <c r="K2561" t="str">
        <f t="shared" si="200"/>
        <v>Boros Bully-Altar Tron</v>
      </c>
    </row>
    <row r="2562" spans="1:11" x14ac:dyDescent="0.3">
      <c r="A2562">
        <v>24</v>
      </c>
      <c r="B2562" t="s">
        <v>3091</v>
      </c>
      <c r="C2562" t="s">
        <v>26</v>
      </c>
      <c r="D2562" t="s">
        <v>2729</v>
      </c>
      <c r="E2562" s="1" t="str">
        <f t="shared" si="201"/>
        <v>alessio degl'innocenti-Simone Marzio</v>
      </c>
      <c r="F2562" t="str">
        <f t="shared" si="198"/>
        <v>Lost</v>
      </c>
      <c r="G2562" s="1">
        <f t="shared" si="199"/>
        <v>6</v>
      </c>
      <c r="H2562">
        <f t="shared" ref="H2562:H2625" si="202">AND(I2562&gt;0,J2562&gt;0)*1</f>
        <v>1</v>
      </c>
      <c r="I2562" t="str">
        <f>INDEX(META!$B:$B,MATCH(B2562,META!$A:$A,0))</f>
        <v>Mono Blue Terror</v>
      </c>
      <c r="J2562" t="str">
        <f>INDEX(META!$B:$B,MATCH(D2562,META!$A:$A,0))</f>
        <v>Grixis Affinity</v>
      </c>
      <c r="K2562" t="str">
        <f t="shared" si="200"/>
        <v>Mono Blue Terror-Grixis Affinity</v>
      </c>
    </row>
    <row r="2563" spans="1:11" x14ac:dyDescent="0.3">
      <c r="A2563">
        <v>25</v>
      </c>
      <c r="B2563" t="s">
        <v>286</v>
      </c>
      <c r="C2563" t="s">
        <v>26</v>
      </c>
      <c r="D2563" t="s">
        <v>1404</v>
      </c>
      <c r="E2563" s="1" t="str">
        <f t="shared" si="201"/>
        <v>Lorenzo Di Grazia-Lorenzo Lupini</v>
      </c>
      <c r="F2563" t="str">
        <f t="shared" ref="F2563:F2626" si="203">_xlfn.TEXTBEFORE(C2563," ")</f>
        <v>Lost</v>
      </c>
      <c r="G2563" s="1">
        <f t="shared" ref="G2563:G2626" si="204">IF(A2563&gt;=A2562,G2562,G2562+1)</f>
        <v>6</v>
      </c>
      <c r="H2563">
        <f t="shared" si="202"/>
        <v>1</v>
      </c>
      <c r="I2563" t="str">
        <f>INDEX(META!$B:$B,MATCH(B2563,META!$A:$A,0))</f>
        <v>Jund Wildfire</v>
      </c>
      <c r="J2563" t="str">
        <f>INDEX(META!$B:$B,MATCH(D2563,META!$A:$A,0))</f>
        <v>Elves</v>
      </c>
      <c r="K2563" t="str">
        <f t="shared" si="200"/>
        <v>Jund Wildfire-Elves</v>
      </c>
    </row>
    <row r="2564" spans="1:11" x14ac:dyDescent="0.3">
      <c r="A2564">
        <v>26</v>
      </c>
      <c r="B2564" t="s">
        <v>407</v>
      </c>
      <c r="C2564" t="s">
        <v>25</v>
      </c>
      <c r="D2564" t="s">
        <v>1560</v>
      </c>
      <c r="E2564" s="1" t="str">
        <f t="shared" si="201"/>
        <v>marco cristopher candela-Simone Tigani</v>
      </c>
      <c r="F2564" t="str">
        <f t="shared" si="203"/>
        <v>Won</v>
      </c>
      <c r="G2564" s="1">
        <f t="shared" si="204"/>
        <v>6</v>
      </c>
      <c r="H2564">
        <f t="shared" si="202"/>
        <v>1</v>
      </c>
      <c r="I2564" t="str">
        <f>INDEX(META!$B:$B,MATCH(B2564,META!$A:$A,0))</f>
        <v>Mardu Synth</v>
      </c>
      <c r="J2564" t="str">
        <f>INDEX(META!$B:$B,MATCH(D2564,META!$A:$A,0))</f>
        <v>Mono Red Synth</v>
      </c>
      <c r="K2564" t="str">
        <f t="shared" si="200"/>
        <v>Mardu Synth-Mono Red Synth</v>
      </c>
    </row>
    <row r="2565" spans="1:11" x14ac:dyDescent="0.3">
      <c r="A2565">
        <v>27</v>
      </c>
      <c r="B2565" t="s">
        <v>94</v>
      </c>
      <c r="C2565" t="s">
        <v>27</v>
      </c>
      <c r="D2565" t="s">
        <v>489</v>
      </c>
      <c r="E2565" s="1" t="str">
        <f t="shared" si="201"/>
        <v>Ernesto Jacopo Varriale-Mattia Biella</v>
      </c>
      <c r="F2565" t="str">
        <f t="shared" si="203"/>
        <v>Lost</v>
      </c>
      <c r="G2565" s="1">
        <f t="shared" si="204"/>
        <v>6</v>
      </c>
      <c r="H2565">
        <f>AND(I2565&gt;0,J2565&gt;0)*1</f>
        <v>1</v>
      </c>
      <c r="I2565" t="str">
        <f>INDEX(META!$B:$B,MATCH(B2565,META!$A:$A,0))</f>
        <v>Jund Wildfire</v>
      </c>
      <c r="J2565" t="str">
        <f>INDEX(META!$B:$B,MATCH(D2565,META!$A:$A,0))</f>
        <v>High Tide Combo</v>
      </c>
      <c r="K2565" t="str">
        <f t="shared" si="200"/>
        <v>Jund Wildfire-High Tide Combo</v>
      </c>
    </row>
    <row r="2566" spans="1:11" x14ac:dyDescent="0.3">
      <c r="A2566">
        <v>28</v>
      </c>
      <c r="B2566" t="s">
        <v>3001</v>
      </c>
      <c r="C2566" t="s">
        <v>26</v>
      </c>
      <c r="D2566" t="s">
        <v>638</v>
      </c>
      <c r="E2566" s="1" t="str">
        <f t="shared" si="201"/>
        <v>mattia biggeri-Daniele Giorgio</v>
      </c>
      <c r="F2566" t="str">
        <f t="shared" si="203"/>
        <v>Lost</v>
      </c>
      <c r="G2566" s="1">
        <f t="shared" si="204"/>
        <v>6</v>
      </c>
      <c r="H2566">
        <f t="shared" si="202"/>
        <v>1</v>
      </c>
      <c r="I2566" t="str">
        <f>INDEX(META!$B:$B,MATCH(B2566,META!$A:$A,0))</f>
        <v>Mono Blue Aggro</v>
      </c>
      <c r="J2566" t="str">
        <f>INDEX(META!$B:$B,MATCH(D2566,META!$A:$A,0))</f>
        <v>Jund Wildfire</v>
      </c>
      <c r="K2566" t="str">
        <f t="shared" si="200"/>
        <v>Mono Blue Aggro-Jund Wildfire</v>
      </c>
    </row>
    <row r="2567" spans="1:11" x14ac:dyDescent="0.3">
      <c r="A2567">
        <v>29</v>
      </c>
      <c r="B2567" t="s">
        <v>302</v>
      </c>
      <c r="C2567" t="s">
        <v>28</v>
      </c>
      <c r="D2567" t="s">
        <v>932</v>
      </c>
      <c r="E2567" s="1" t="str">
        <f t="shared" si="201"/>
        <v>Nicolò Croppi-Riccardo Vasellini</v>
      </c>
      <c r="F2567" t="str">
        <f t="shared" si="203"/>
        <v>Won</v>
      </c>
      <c r="G2567" s="1">
        <f t="shared" si="204"/>
        <v>6</v>
      </c>
      <c r="H2567">
        <f t="shared" si="202"/>
        <v>1</v>
      </c>
      <c r="I2567" t="str">
        <f>INDEX(META!$B:$B,MATCH(B2567,META!$A:$A,0))</f>
        <v>Mono Black Rod</v>
      </c>
      <c r="J2567" t="str">
        <f>INDEX(META!$B:$B,MATCH(D2567,META!$A:$A,0))</f>
        <v>Gruul Monsters</v>
      </c>
      <c r="K2567" t="str">
        <f t="shared" si="200"/>
        <v>Mono Black Rod-Gruul Monsters</v>
      </c>
    </row>
    <row r="2568" spans="1:11" x14ac:dyDescent="0.3">
      <c r="A2568">
        <v>30</v>
      </c>
      <c r="B2568" t="s">
        <v>913</v>
      </c>
      <c r="C2568" t="s">
        <v>26</v>
      </c>
      <c r="D2568" t="s">
        <v>1736</v>
      </c>
      <c r="E2568" s="1" t="str">
        <f t="shared" si="201"/>
        <v>Simone Reale-Mirko Bonazza</v>
      </c>
      <c r="F2568" t="str">
        <f t="shared" si="203"/>
        <v>Lost</v>
      </c>
      <c r="G2568" s="1">
        <f t="shared" si="204"/>
        <v>6</v>
      </c>
      <c r="H2568">
        <f t="shared" si="202"/>
        <v>1</v>
      </c>
      <c r="I2568" t="str">
        <f>INDEX(META!$B:$B,MATCH(B2568,META!$A:$A,0))</f>
        <v>Mono Blue Aggro</v>
      </c>
      <c r="J2568" t="str">
        <f>INDEX(META!$B:$B,MATCH(D2568,META!$A:$A,0))</f>
        <v>Mono Red Madness</v>
      </c>
      <c r="K2568" t="str">
        <f t="shared" si="200"/>
        <v>Mono Blue Aggro-Mono Red Madness</v>
      </c>
    </row>
    <row r="2569" spans="1:11" x14ac:dyDescent="0.3">
      <c r="A2569">
        <v>31</v>
      </c>
      <c r="B2569" t="s">
        <v>1600</v>
      </c>
      <c r="C2569" t="s">
        <v>27</v>
      </c>
      <c r="D2569" t="s">
        <v>916</v>
      </c>
      <c r="E2569" s="1" t="str">
        <f t="shared" si="201"/>
        <v>Giovanni Navarra-Fabio D'Angelo</v>
      </c>
      <c r="F2569" t="str">
        <f t="shared" si="203"/>
        <v>Lost</v>
      </c>
      <c r="G2569" s="1">
        <f t="shared" si="204"/>
        <v>6</v>
      </c>
      <c r="H2569">
        <f t="shared" si="202"/>
        <v>1</v>
      </c>
      <c r="I2569" t="str">
        <f>INDEX(META!$B:$B,MATCH(B2569,META!$A:$A,0))</f>
        <v>Mono Blue Aggro</v>
      </c>
      <c r="J2569" t="str">
        <f>INDEX(META!$B:$B,MATCH(D2569,META!$A:$A,0))</f>
        <v>Mono Red Synth</v>
      </c>
      <c r="K2569" t="str">
        <f t="shared" si="200"/>
        <v>Mono Blue Aggro-Mono Red Synth</v>
      </c>
    </row>
    <row r="2570" spans="1:11" x14ac:dyDescent="0.3">
      <c r="A2570">
        <v>32</v>
      </c>
      <c r="B2570" t="s">
        <v>173</v>
      </c>
      <c r="C2570" t="s">
        <v>27</v>
      </c>
      <c r="D2570" t="s">
        <v>386</v>
      </c>
      <c r="E2570" s="1" t="str">
        <f t="shared" si="201"/>
        <v>Daniele Cappeller-Alessandro Sanvito</v>
      </c>
      <c r="F2570" t="str">
        <f t="shared" si="203"/>
        <v>Lost</v>
      </c>
      <c r="G2570" s="1">
        <f t="shared" si="204"/>
        <v>6</v>
      </c>
      <c r="H2570">
        <f t="shared" si="202"/>
        <v>1</v>
      </c>
      <c r="I2570" t="str">
        <f>INDEX(META!$B:$B,MATCH(B2570,META!$A:$A,0))</f>
        <v>Jeskai Ephemerate</v>
      </c>
      <c r="J2570" t="str">
        <f>INDEX(META!$B:$B,MATCH(D2570,META!$A:$A,0))</f>
        <v>Elves</v>
      </c>
      <c r="K2570" t="str">
        <f t="shared" si="200"/>
        <v>Jeskai Ephemerate-Elves</v>
      </c>
    </row>
    <row r="2571" spans="1:11" x14ac:dyDescent="0.3">
      <c r="A2571">
        <v>33</v>
      </c>
      <c r="B2571" t="s">
        <v>402</v>
      </c>
      <c r="C2571" t="s">
        <v>27</v>
      </c>
      <c r="D2571" t="s">
        <v>1844</v>
      </c>
      <c r="E2571" s="1" t="str">
        <f t="shared" si="201"/>
        <v>Nino Alessi-Lorenzo Fambrini</v>
      </c>
      <c r="F2571" t="str">
        <f t="shared" si="203"/>
        <v>Lost</v>
      </c>
      <c r="G2571" s="1">
        <f t="shared" si="204"/>
        <v>6</v>
      </c>
      <c r="H2571">
        <f t="shared" si="202"/>
        <v>1</v>
      </c>
      <c r="I2571" t="str">
        <f>INDEX(META!$B:$B,MATCH(B2571,META!$A:$A,0))</f>
        <v>Mono Red Synth</v>
      </c>
      <c r="J2571" t="str">
        <f>INDEX(META!$B:$B,MATCH(D2571,META!$A:$A,0))</f>
        <v>Rakdos Madness</v>
      </c>
      <c r="K2571" t="str">
        <f t="shared" si="200"/>
        <v>Mono Red Synth-Rakdos Madness</v>
      </c>
    </row>
    <row r="2572" spans="1:11" x14ac:dyDescent="0.3">
      <c r="A2572">
        <v>34</v>
      </c>
      <c r="B2572" t="s">
        <v>772</v>
      </c>
      <c r="C2572" t="s">
        <v>26</v>
      </c>
      <c r="D2572" t="s">
        <v>3261</v>
      </c>
      <c r="E2572" s="1" t="str">
        <f t="shared" si="201"/>
        <v>Gennaro Ucciero-Marcio Carvalho</v>
      </c>
      <c r="F2572" t="str">
        <f t="shared" si="203"/>
        <v>Lost</v>
      </c>
      <c r="G2572" s="1">
        <f t="shared" si="204"/>
        <v>6</v>
      </c>
      <c r="H2572">
        <f t="shared" si="202"/>
        <v>1</v>
      </c>
      <c r="I2572" t="str">
        <f>INDEX(META!$B:$B,MATCH(B2572,META!$A:$A,0))</f>
        <v>Mono Red Madness</v>
      </c>
      <c r="J2572" t="str">
        <f>INDEX(META!$B:$B,MATCH(D2572,META!$A:$A,0))</f>
        <v>Izzet Blitz</v>
      </c>
      <c r="K2572" t="str">
        <f t="shared" si="200"/>
        <v>Mono Red Madness-Izzet Blitz</v>
      </c>
    </row>
    <row r="2573" spans="1:11" x14ac:dyDescent="0.3">
      <c r="A2573">
        <v>35</v>
      </c>
      <c r="B2573" t="s">
        <v>389</v>
      </c>
      <c r="C2573" t="s">
        <v>29</v>
      </c>
      <c r="D2573" t="s">
        <v>877</v>
      </c>
      <c r="E2573" s="1" t="str">
        <f t="shared" si="201"/>
        <v>Dario Rizzitello-Tommaso Cardinali</v>
      </c>
      <c r="F2573" t="str">
        <f t="shared" si="203"/>
        <v>Draw</v>
      </c>
      <c r="G2573" s="1">
        <f t="shared" si="204"/>
        <v>6</v>
      </c>
      <c r="H2573">
        <f t="shared" si="202"/>
        <v>1</v>
      </c>
      <c r="I2573" t="str">
        <f>INDEX(META!$B:$B,MATCH(B2573,META!$A:$A,0))</f>
        <v>Jeskai Ephemerate</v>
      </c>
      <c r="J2573" t="str">
        <f>INDEX(META!$B:$B,MATCH(D2573,META!$A:$A,0))</f>
        <v>Jund Wildfire</v>
      </c>
      <c r="K2573" t="str">
        <f t="shared" si="200"/>
        <v>Jeskai Ephemerate-Jund Wildfire</v>
      </c>
    </row>
    <row r="2574" spans="1:11" x14ac:dyDescent="0.3">
      <c r="A2574">
        <v>36</v>
      </c>
      <c r="B2574" t="s">
        <v>2298</v>
      </c>
      <c r="C2574" t="s">
        <v>28</v>
      </c>
      <c r="D2574" t="s">
        <v>516</v>
      </c>
      <c r="E2574" s="1" t="str">
        <f t="shared" si="201"/>
        <v>Natalino Feshti-Vincenzo Vinci</v>
      </c>
      <c r="F2574" t="str">
        <f t="shared" si="203"/>
        <v>Won</v>
      </c>
      <c r="G2574" s="1">
        <f t="shared" si="204"/>
        <v>6</v>
      </c>
      <c r="H2574">
        <f t="shared" si="202"/>
        <v>1</v>
      </c>
      <c r="I2574" t="str">
        <f>INDEX(META!$B:$B,MATCH(B2574,META!$A:$A,0))</f>
        <v>Mono Red Dredge</v>
      </c>
      <c r="J2574" t="str">
        <f>INDEX(META!$B:$B,MATCH(D2574,META!$A:$A,0))</f>
        <v>Jund Wildfire</v>
      </c>
      <c r="K2574" t="str">
        <f t="shared" si="200"/>
        <v>Mono Red Dredge-Jund Wildfire</v>
      </c>
    </row>
    <row r="2575" spans="1:11" x14ac:dyDescent="0.3">
      <c r="A2575">
        <v>37</v>
      </c>
      <c r="B2575" t="s">
        <v>99</v>
      </c>
      <c r="C2575" t="s">
        <v>25</v>
      </c>
      <c r="D2575" t="s">
        <v>86</v>
      </c>
      <c r="E2575" s="1" t="str">
        <f t="shared" si="201"/>
        <v>Jose Vidal Ros-Mirko Fiorelli</v>
      </c>
      <c r="F2575" t="str">
        <f t="shared" si="203"/>
        <v>Won</v>
      </c>
      <c r="G2575" s="1">
        <f t="shared" si="204"/>
        <v>6</v>
      </c>
      <c r="H2575">
        <f t="shared" si="202"/>
        <v>1</v>
      </c>
      <c r="I2575" t="str">
        <f>INDEX(META!$B:$B,MATCH(B2575,META!$A:$A,0))</f>
        <v>Mardu Synth</v>
      </c>
      <c r="J2575" t="str">
        <f>INDEX(META!$B:$B,MATCH(D2575,META!$A:$A,0))</f>
        <v>Jeskai Ephemerate</v>
      </c>
      <c r="K2575" t="str">
        <f t="shared" si="200"/>
        <v>Mardu Synth-Jeskai Ephemerate</v>
      </c>
    </row>
    <row r="2576" spans="1:11" x14ac:dyDescent="0.3">
      <c r="A2576">
        <v>38</v>
      </c>
      <c r="B2576" t="s">
        <v>2239</v>
      </c>
      <c r="C2576" t="s">
        <v>27</v>
      </c>
      <c r="D2576" t="s">
        <v>354</v>
      </c>
      <c r="E2576" s="1" t="str">
        <f t="shared" si="201"/>
        <v>alberto diani-Milos Arsic</v>
      </c>
      <c r="F2576" t="str">
        <f t="shared" si="203"/>
        <v>Lost</v>
      </c>
      <c r="G2576" s="1">
        <f t="shared" si="204"/>
        <v>6</v>
      </c>
      <c r="H2576">
        <f t="shared" si="202"/>
        <v>1</v>
      </c>
      <c r="I2576" t="str">
        <f>INDEX(META!$B:$B,MATCH(B2576,META!$A:$A,0))</f>
        <v>Mono Blue Terror</v>
      </c>
      <c r="J2576" t="str">
        <f>INDEX(META!$B:$B,MATCH(D2576,META!$A:$A,0))</f>
        <v>Mono Red Synth</v>
      </c>
      <c r="K2576" t="str">
        <f t="shared" si="200"/>
        <v>Mono Blue Terror-Mono Red Synth</v>
      </c>
    </row>
    <row r="2577" spans="1:11" x14ac:dyDescent="0.3">
      <c r="A2577">
        <v>39</v>
      </c>
      <c r="B2577" t="s">
        <v>126</v>
      </c>
      <c r="C2577" t="s">
        <v>27</v>
      </c>
      <c r="D2577" t="s">
        <v>2740</v>
      </c>
      <c r="E2577" s="1" t="str">
        <f t="shared" si="201"/>
        <v>Giacomo Stefanello-Luca Martinengo</v>
      </c>
      <c r="F2577" t="str">
        <f t="shared" si="203"/>
        <v>Lost</v>
      </c>
      <c r="G2577" s="1">
        <f t="shared" si="204"/>
        <v>6</v>
      </c>
      <c r="H2577">
        <f t="shared" si="202"/>
        <v>1</v>
      </c>
      <c r="I2577" t="str">
        <f>INDEX(META!$B:$B,MATCH(B2577,META!$A:$A,0))</f>
        <v>Mono Red Madness</v>
      </c>
      <c r="J2577" t="str">
        <f>INDEX(META!$B:$B,MATCH(D2577,META!$A:$A,0))</f>
        <v>Mono Blue Terror</v>
      </c>
      <c r="K2577" t="str">
        <f t="shared" si="200"/>
        <v>Mono Red Madness-Mono Blue Terror</v>
      </c>
    </row>
    <row r="2578" spans="1:11" x14ac:dyDescent="0.3">
      <c r="A2578">
        <v>40</v>
      </c>
      <c r="B2578" t="s">
        <v>3106</v>
      </c>
      <c r="C2578" t="s">
        <v>28</v>
      </c>
      <c r="D2578" t="s">
        <v>375</v>
      </c>
      <c r="E2578" s="1" t="str">
        <f t="shared" si="201"/>
        <v>Federico Ciancia-Luca Nobili</v>
      </c>
      <c r="F2578" t="str">
        <f t="shared" si="203"/>
        <v>Won</v>
      </c>
      <c r="G2578" s="1">
        <f t="shared" si="204"/>
        <v>6</v>
      </c>
      <c r="H2578">
        <f t="shared" si="202"/>
        <v>1</v>
      </c>
      <c r="I2578" t="str">
        <f>INDEX(META!$B:$B,MATCH(B2578,META!$A:$A,0))</f>
        <v>Altar Tron</v>
      </c>
      <c r="J2578" t="str">
        <f>INDEX(META!$B:$B,MATCH(D2578,META!$A:$A,0))</f>
        <v>Azorius Familiars</v>
      </c>
      <c r="K2578" t="str">
        <f t="shared" si="200"/>
        <v>Altar Tron-Azorius Familiars</v>
      </c>
    </row>
    <row r="2579" spans="1:11" x14ac:dyDescent="0.3">
      <c r="A2579">
        <v>41</v>
      </c>
      <c r="B2579" t="s">
        <v>204</v>
      </c>
      <c r="C2579" t="s">
        <v>28</v>
      </c>
      <c r="D2579" t="s">
        <v>1256</v>
      </c>
      <c r="E2579" s="1" t="str">
        <f t="shared" si="201"/>
        <v>Andrea Campi-Roberto Francini</v>
      </c>
      <c r="F2579" t="str">
        <f t="shared" si="203"/>
        <v>Won</v>
      </c>
      <c r="G2579" s="1">
        <f t="shared" si="204"/>
        <v>6</v>
      </c>
      <c r="H2579">
        <f t="shared" si="202"/>
        <v>1</v>
      </c>
      <c r="I2579" t="str">
        <f>INDEX(META!$B:$B,MATCH(B2579,META!$A:$A,0))</f>
        <v>X Lands Spy</v>
      </c>
      <c r="J2579" t="str">
        <f>INDEX(META!$B:$B,MATCH(D2579,META!$A:$A,0))</f>
        <v>White Weenie</v>
      </c>
      <c r="K2579" t="str">
        <f t="shared" si="200"/>
        <v>X Lands Spy-White Weenie</v>
      </c>
    </row>
    <row r="2580" spans="1:11" x14ac:dyDescent="0.3">
      <c r="A2580">
        <v>42</v>
      </c>
      <c r="B2580" t="s">
        <v>2809</v>
      </c>
      <c r="C2580" t="s">
        <v>26</v>
      </c>
      <c r="D2580" t="s">
        <v>1808</v>
      </c>
      <c r="E2580" s="1" t="str">
        <f t="shared" si="201"/>
        <v>Francesco Menchetti-Kristijan Kondić</v>
      </c>
      <c r="F2580" t="str">
        <f t="shared" si="203"/>
        <v>Lost</v>
      </c>
      <c r="G2580" s="1">
        <f t="shared" si="204"/>
        <v>6</v>
      </c>
      <c r="H2580">
        <f t="shared" si="202"/>
        <v>1</v>
      </c>
      <c r="I2580" t="str">
        <f>INDEX(META!$B:$B,MATCH(B2580,META!$A:$A,0))</f>
        <v>High Tide Combo</v>
      </c>
      <c r="J2580" t="str">
        <f>INDEX(META!$B:$B,MATCH(D2580,META!$A:$A,0))</f>
        <v>High Tide Combo</v>
      </c>
      <c r="K2580" t="str">
        <f t="shared" si="200"/>
        <v>High Tide Combo-High Tide Combo</v>
      </c>
    </row>
    <row r="2581" spans="1:11" x14ac:dyDescent="0.3">
      <c r="A2581">
        <v>43</v>
      </c>
      <c r="B2581" t="s">
        <v>420</v>
      </c>
      <c r="C2581" t="s">
        <v>26</v>
      </c>
      <c r="D2581" t="s">
        <v>309</v>
      </c>
      <c r="E2581" s="1" t="str">
        <f t="shared" si="201"/>
        <v>Giuliano Tambone-Paolo Donfrancesco</v>
      </c>
      <c r="F2581" t="str">
        <f t="shared" si="203"/>
        <v>Lost</v>
      </c>
      <c r="G2581" s="1">
        <f t="shared" si="204"/>
        <v>6</v>
      </c>
      <c r="H2581">
        <f t="shared" si="202"/>
        <v>1</v>
      </c>
      <c r="I2581" t="str">
        <f>INDEX(META!$B:$B,MATCH(B2581,META!$A:$A,0))</f>
        <v>Gardens</v>
      </c>
      <c r="J2581" t="str">
        <f>INDEX(META!$B:$B,MATCH(D2581,META!$A:$A,0))</f>
        <v>Jund Wildfire</v>
      </c>
      <c r="K2581" t="str">
        <f t="shared" si="200"/>
        <v>Gardens-Jund Wildfire</v>
      </c>
    </row>
    <row r="2582" spans="1:11" x14ac:dyDescent="0.3">
      <c r="A2582">
        <v>44</v>
      </c>
      <c r="B2582" t="s">
        <v>498</v>
      </c>
      <c r="C2582" t="s">
        <v>25</v>
      </c>
      <c r="D2582" t="s">
        <v>403</v>
      </c>
      <c r="E2582" s="1" t="str">
        <f t="shared" si="201"/>
        <v>Martn Rabiller-Federico Lazzari</v>
      </c>
      <c r="F2582" t="str">
        <f t="shared" si="203"/>
        <v>Won</v>
      </c>
      <c r="G2582" s="1">
        <f t="shared" si="204"/>
        <v>6</v>
      </c>
      <c r="H2582">
        <f t="shared" si="202"/>
        <v>1</v>
      </c>
      <c r="I2582" t="str">
        <f>INDEX(META!$B:$B,MATCH(B2582,META!$A:$A,0))</f>
        <v>Izzet Faeries</v>
      </c>
      <c r="J2582" t="str">
        <f>INDEX(META!$B:$B,MATCH(D2582,META!$A:$A,0))</f>
        <v>X Lands Spy</v>
      </c>
      <c r="K2582" t="str">
        <f t="shared" si="200"/>
        <v>Izzet Faeries-X Lands Spy</v>
      </c>
    </row>
    <row r="2583" spans="1:11" x14ac:dyDescent="0.3">
      <c r="A2583">
        <v>45</v>
      </c>
      <c r="B2583" t="s">
        <v>2534</v>
      </c>
      <c r="C2583" t="s">
        <v>28</v>
      </c>
      <c r="D2583" t="s">
        <v>2465</v>
      </c>
      <c r="E2583" s="1" t="str">
        <f t="shared" si="201"/>
        <v>Giacomo Giannoni-Gioele Bertoncini</v>
      </c>
      <c r="F2583" t="str">
        <f t="shared" si="203"/>
        <v>Won</v>
      </c>
      <c r="G2583" s="1">
        <f t="shared" si="204"/>
        <v>6</v>
      </c>
      <c r="H2583">
        <f t="shared" si="202"/>
        <v>1</v>
      </c>
      <c r="I2583" t="str">
        <f>INDEX(META!$B:$B,MATCH(B2583,META!$A:$A,0))</f>
        <v>Rakdos Madness</v>
      </c>
      <c r="J2583" t="str">
        <f>INDEX(META!$B:$B,MATCH(D2583,META!$A:$A,0))</f>
        <v>Jund Wildfire</v>
      </c>
      <c r="K2583" t="str">
        <f t="shared" si="200"/>
        <v>Rakdos Madness-Jund Wildfire</v>
      </c>
    </row>
    <row r="2584" spans="1:11" x14ac:dyDescent="0.3">
      <c r="A2584">
        <v>46</v>
      </c>
      <c r="B2584" t="s">
        <v>1388</v>
      </c>
      <c r="C2584" t="s">
        <v>28</v>
      </c>
      <c r="D2584" t="s">
        <v>1151</v>
      </c>
      <c r="E2584" s="1" t="str">
        <f t="shared" si="201"/>
        <v>Riccardo Cavazza-Davide Movement</v>
      </c>
      <c r="F2584" t="str">
        <f t="shared" si="203"/>
        <v>Won</v>
      </c>
      <c r="G2584" s="1">
        <f t="shared" si="204"/>
        <v>6</v>
      </c>
      <c r="H2584">
        <f t="shared" si="202"/>
        <v>1</v>
      </c>
      <c r="I2584" t="str">
        <f>INDEX(META!$B:$B,MATCH(B2584,META!$A:$A,0))</f>
        <v>Mono Red Synth</v>
      </c>
      <c r="J2584" t="str">
        <f>INDEX(META!$B:$B,MATCH(D2584,META!$A:$A,0))</f>
        <v>Mono Red Madness</v>
      </c>
      <c r="K2584" t="str">
        <f t="shared" si="200"/>
        <v>Mono Red Synth-Mono Red Madness</v>
      </c>
    </row>
    <row r="2585" spans="1:11" x14ac:dyDescent="0.3">
      <c r="A2585">
        <v>47</v>
      </c>
      <c r="B2585" t="s">
        <v>2352</v>
      </c>
      <c r="C2585" t="s">
        <v>27</v>
      </c>
      <c r="D2585" t="s">
        <v>275</v>
      </c>
      <c r="E2585" s="1" t="str">
        <f t="shared" si="201"/>
        <v>Jannes Peschel-Emanuele Sutto</v>
      </c>
      <c r="F2585" t="str">
        <f t="shared" si="203"/>
        <v>Lost</v>
      </c>
      <c r="G2585" s="1">
        <f t="shared" si="204"/>
        <v>6</v>
      </c>
      <c r="H2585">
        <f t="shared" si="202"/>
        <v>1</v>
      </c>
      <c r="I2585" t="str">
        <f>INDEX(META!$B:$B,MATCH(B2585,META!$A:$A,0))</f>
        <v>Mono Red Synth</v>
      </c>
      <c r="J2585" t="str">
        <f>INDEX(META!$B:$B,MATCH(D2585,META!$A:$A,0))</f>
        <v>Mono Blue Aggro</v>
      </c>
      <c r="K2585" t="str">
        <f t="shared" si="200"/>
        <v>Mono Red Synth-Mono Blue Aggro</v>
      </c>
    </row>
    <row r="2586" spans="1:11" x14ac:dyDescent="0.3">
      <c r="A2586">
        <v>48</v>
      </c>
      <c r="B2586" t="s">
        <v>1290</v>
      </c>
      <c r="C2586" t="s">
        <v>27</v>
      </c>
      <c r="D2586" t="s">
        <v>2065</v>
      </c>
      <c r="E2586" s="1" t="str">
        <f t="shared" si="201"/>
        <v>Mattia Schiavone-domenico cardona</v>
      </c>
      <c r="F2586" t="str">
        <f t="shared" si="203"/>
        <v>Lost</v>
      </c>
      <c r="G2586" s="1">
        <f t="shared" si="204"/>
        <v>6</v>
      </c>
      <c r="H2586">
        <f t="shared" si="202"/>
        <v>1</v>
      </c>
      <c r="I2586" t="str">
        <f>INDEX(META!$B:$B,MATCH(B2586,META!$A:$A,0))</f>
        <v>Jund Wildfire</v>
      </c>
      <c r="J2586" t="str">
        <f>INDEX(META!$B:$B,MATCH(D2586,META!$A:$A,0))</f>
        <v>Mono Red Madness</v>
      </c>
      <c r="K2586" t="str">
        <f t="shared" si="200"/>
        <v>Jund Wildfire-Mono Red Madness</v>
      </c>
    </row>
    <row r="2587" spans="1:11" x14ac:dyDescent="0.3">
      <c r="A2587">
        <v>49</v>
      </c>
      <c r="B2587" t="s">
        <v>2692</v>
      </c>
      <c r="C2587" t="s">
        <v>25</v>
      </c>
      <c r="D2587" t="s">
        <v>666</v>
      </c>
      <c r="E2587" s="1" t="str">
        <f t="shared" si="201"/>
        <v>Matteo Versari-Luciano Bigi</v>
      </c>
      <c r="F2587" t="str">
        <f t="shared" si="203"/>
        <v>Won</v>
      </c>
      <c r="G2587" s="1">
        <f t="shared" si="204"/>
        <v>6</v>
      </c>
      <c r="H2587">
        <f t="shared" si="202"/>
        <v>1</v>
      </c>
      <c r="I2587" t="str">
        <f>INDEX(META!$B:$B,MATCH(B2587,META!$A:$A,0))</f>
        <v>Mono Blue Aggro</v>
      </c>
      <c r="J2587" t="str">
        <f>INDEX(META!$B:$B,MATCH(D2587,META!$A:$A,0))</f>
        <v>Mono Blue Terror</v>
      </c>
      <c r="K2587" t="str">
        <f t="shared" si="200"/>
        <v>Mono Blue Aggro-Mono Blue Terror</v>
      </c>
    </row>
    <row r="2588" spans="1:11" x14ac:dyDescent="0.3">
      <c r="A2588">
        <v>50</v>
      </c>
      <c r="B2588" t="s">
        <v>105</v>
      </c>
      <c r="C2588" t="s">
        <v>28</v>
      </c>
      <c r="D2588" t="s">
        <v>883</v>
      </c>
      <c r="E2588" s="1" t="str">
        <f t="shared" si="201"/>
        <v>Luca Parsani-Francesco Manca</v>
      </c>
      <c r="F2588" t="str">
        <f t="shared" si="203"/>
        <v>Won</v>
      </c>
      <c r="G2588" s="1">
        <f t="shared" si="204"/>
        <v>6</v>
      </c>
      <c r="H2588">
        <f t="shared" si="202"/>
        <v>1</v>
      </c>
      <c r="I2588" t="str">
        <f>INDEX(META!$B:$B,MATCH(B2588,META!$A:$A,0))</f>
        <v>Mono Blue Terror</v>
      </c>
      <c r="J2588" t="str">
        <f>INDEX(META!$B:$B,MATCH(D2588,META!$A:$A,0))</f>
        <v>Grixis Affinity</v>
      </c>
      <c r="K2588" t="str">
        <f t="shared" si="200"/>
        <v>Mono Blue Terror-Grixis Affinity</v>
      </c>
    </row>
    <row r="2589" spans="1:11" x14ac:dyDescent="0.3">
      <c r="A2589">
        <v>51</v>
      </c>
      <c r="B2589" t="s">
        <v>430</v>
      </c>
      <c r="C2589" t="s">
        <v>25</v>
      </c>
      <c r="D2589" t="s">
        <v>3022</v>
      </c>
      <c r="E2589" s="1" t="str">
        <f t="shared" si="201"/>
        <v>Alessio Sposito-Marco Lombardi</v>
      </c>
      <c r="F2589" t="str">
        <f t="shared" si="203"/>
        <v>Won</v>
      </c>
      <c r="G2589" s="1">
        <f t="shared" si="204"/>
        <v>6</v>
      </c>
      <c r="H2589">
        <f t="shared" si="202"/>
        <v>1</v>
      </c>
      <c r="I2589" t="str">
        <f>INDEX(META!$B:$B,MATCH(B2589,META!$A:$A,0))</f>
        <v>Mono Red Synth</v>
      </c>
      <c r="J2589" t="str">
        <f>INDEX(META!$B:$B,MATCH(D2589,META!$A:$A,0))</f>
        <v>Elves</v>
      </c>
      <c r="K2589" t="str">
        <f t="shared" si="200"/>
        <v>Mono Red Synth-Elves</v>
      </c>
    </row>
    <row r="2590" spans="1:11" x14ac:dyDescent="0.3">
      <c r="A2590">
        <v>52</v>
      </c>
      <c r="B2590" t="s">
        <v>1448</v>
      </c>
      <c r="C2590" t="s">
        <v>26</v>
      </c>
      <c r="D2590" t="s">
        <v>1622</v>
      </c>
      <c r="E2590" s="1" t="str">
        <f t="shared" si="201"/>
        <v>Raffaele Ragoni-Matteo Lugaresi</v>
      </c>
      <c r="F2590" t="str">
        <f t="shared" si="203"/>
        <v>Lost</v>
      </c>
      <c r="G2590" s="1">
        <f t="shared" si="204"/>
        <v>6</v>
      </c>
      <c r="H2590">
        <f t="shared" si="202"/>
        <v>1</v>
      </c>
      <c r="I2590" t="str">
        <f>INDEX(META!$B:$B,MATCH(B2590,META!$A:$A,0))</f>
        <v>Mono Blue Terror</v>
      </c>
      <c r="J2590" t="str">
        <f>INDEX(META!$B:$B,MATCH(D2590,META!$A:$A,0))</f>
        <v>Mono Blue Aggro</v>
      </c>
      <c r="K2590" t="str">
        <f t="shared" si="200"/>
        <v>Mono Blue Terror-Mono Blue Aggro</v>
      </c>
    </row>
    <row r="2591" spans="1:11" x14ac:dyDescent="0.3">
      <c r="A2591">
        <v>53</v>
      </c>
      <c r="B2591" t="s">
        <v>409</v>
      </c>
      <c r="C2591" t="s">
        <v>28</v>
      </c>
      <c r="D2591" t="s">
        <v>247</v>
      </c>
      <c r="E2591" s="1" t="str">
        <f t="shared" si="201"/>
        <v>Ondřej Lukáš-Francesco Il Grande</v>
      </c>
      <c r="F2591" t="str">
        <f t="shared" si="203"/>
        <v>Won</v>
      </c>
      <c r="G2591" s="1">
        <f t="shared" si="204"/>
        <v>6</v>
      </c>
      <c r="H2591">
        <f t="shared" si="202"/>
        <v>1</v>
      </c>
      <c r="I2591" t="str">
        <f>INDEX(META!$B:$B,MATCH(B2591,META!$A:$A,0))</f>
        <v>Mono Red Synth</v>
      </c>
      <c r="J2591" t="str">
        <f>INDEX(META!$B:$B,MATCH(D2591,META!$A:$A,0))</f>
        <v>Flicker Tron</v>
      </c>
      <c r="K2591" t="str">
        <f t="shared" si="200"/>
        <v>Mono Red Synth-Flicker Tron</v>
      </c>
    </row>
    <row r="2592" spans="1:11" x14ac:dyDescent="0.3">
      <c r="A2592">
        <v>54</v>
      </c>
      <c r="B2592" t="s">
        <v>106</v>
      </c>
      <c r="C2592" t="s">
        <v>27</v>
      </c>
      <c r="D2592" t="s">
        <v>2981</v>
      </c>
      <c r="E2592" s="1" t="str">
        <f t="shared" si="201"/>
        <v>Riccardo Malgara-Stefano Buci</v>
      </c>
      <c r="F2592" t="str">
        <f t="shared" si="203"/>
        <v>Lost</v>
      </c>
      <c r="G2592" s="1">
        <f t="shared" si="204"/>
        <v>6</v>
      </c>
      <c r="H2592">
        <f t="shared" si="202"/>
        <v>1</v>
      </c>
      <c r="I2592" t="str">
        <f>INDEX(META!$B:$B,MATCH(B2592,META!$A:$A,0))</f>
        <v>Jund Wildfire</v>
      </c>
      <c r="J2592" t="str">
        <f>INDEX(META!$B:$B,MATCH(D2592,META!$A:$A,0))</f>
        <v>Bogles</v>
      </c>
      <c r="K2592" t="str">
        <f t="shared" si="200"/>
        <v>Jund Wildfire-Bogles</v>
      </c>
    </row>
    <row r="2593" spans="1:11" x14ac:dyDescent="0.3">
      <c r="A2593">
        <v>55</v>
      </c>
      <c r="B2593" t="s">
        <v>397</v>
      </c>
      <c r="C2593" t="s">
        <v>25</v>
      </c>
      <c r="D2593" t="s">
        <v>414</v>
      </c>
      <c r="E2593" s="1" t="str">
        <f t="shared" si="201"/>
        <v>Mario Garbuio-Daniele Calanna</v>
      </c>
      <c r="F2593" t="str">
        <f t="shared" si="203"/>
        <v>Won</v>
      </c>
      <c r="G2593" s="1">
        <f t="shared" si="204"/>
        <v>6</v>
      </c>
      <c r="H2593">
        <f t="shared" si="202"/>
        <v>1</v>
      </c>
      <c r="I2593" t="str">
        <f>INDEX(META!$B:$B,MATCH(B2593,META!$A:$A,0))</f>
        <v>Dimir Terror</v>
      </c>
      <c r="J2593" t="str">
        <f>INDEX(META!$B:$B,MATCH(D2593,META!$A:$A,0))</f>
        <v>Mono Red Synth</v>
      </c>
      <c r="K2593" t="str">
        <f t="shared" si="200"/>
        <v>Dimir Terror-Mono Red Synth</v>
      </c>
    </row>
    <row r="2594" spans="1:11" x14ac:dyDescent="0.3">
      <c r="A2594">
        <v>56</v>
      </c>
      <c r="B2594" t="s">
        <v>237</v>
      </c>
      <c r="C2594" t="s">
        <v>27</v>
      </c>
      <c r="D2594" t="s">
        <v>1820</v>
      </c>
      <c r="E2594" s="1" t="str">
        <f t="shared" si="201"/>
        <v>Lorenzo Pollone-Fran družinec</v>
      </c>
      <c r="F2594" t="str">
        <f t="shared" si="203"/>
        <v>Lost</v>
      </c>
      <c r="G2594" s="1">
        <f t="shared" si="204"/>
        <v>6</v>
      </c>
      <c r="H2594">
        <f t="shared" si="202"/>
        <v>1</v>
      </c>
      <c r="I2594" t="str">
        <f>INDEX(META!$B:$B,MATCH(B2594,META!$A:$A,0))</f>
        <v>Jund Wildfire</v>
      </c>
      <c r="J2594" t="str">
        <f>INDEX(META!$B:$B,MATCH(D2594,META!$A:$A,0))</f>
        <v>Altar Tron</v>
      </c>
      <c r="K2594" t="str">
        <f t="shared" si="200"/>
        <v>Jund Wildfire-Altar Tron</v>
      </c>
    </row>
    <row r="2595" spans="1:11" x14ac:dyDescent="0.3">
      <c r="A2595">
        <v>57</v>
      </c>
      <c r="B2595" t="s">
        <v>2505</v>
      </c>
      <c r="C2595" t="s">
        <v>28</v>
      </c>
      <c r="D2595" t="s">
        <v>433</v>
      </c>
      <c r="E2595" s="1" t="str">
        <f t="shared" si="201"/>
        <v>Denis Jarząbek-Andrea Imborgia</v>
      </c>
      <c r="F2595" t="str">
        <f t="shared" si="203"/>
        <v>Won</v>
      </c>
      <c r="G2595" s="1">
        <f t="shared" si="204"/>
        <v>6</v>
      </c>
      <c r="H2595">
        <f t="shared" si="202"/>
        <v>1</v>
      </c>
      <c r="I2595" t="str">
        <f>INDEX(META!$B:$B,MATCH(B2595,META!$A:$A,0))</f>
        <v>Mono Red Synth</v>
      </c>
      <c r="J2595" t="str">
        <f>INDEX(META!$B:$B,MATCH(D2595,META!$A:$A,0))</f>
        <v>Mono Red Madness</v>
      </c>
      <c r="K2595" t="str">
        <f t="shared" si="200"/>
        <v>Mono Red Synth-Mono Red Madness</v>
      </c>
    </row>
    <row r="2596" spans="1:11" x14ac:dyDescent="0.3">
      <c r="A2596">
        <v>58</v>
      </c>
      <c r="B2596" t="s">
        <v>220</v>
      </c>
      <c r="C2596" t="s">
        <v>27</v>
      </c>
      <c r="D2596" t="s">
        <v>342</v>
      </c>
      <c r="E2596" s="1" t="str">
        <f t="shared" si="201"/>
        <v>Marco Rossi-Filippo Pezza</v>
      </c>
      <c r="F2596" t="str">
        <f t="shared" si="203"/>
        <v>Lost</v>
      </c>
      <c r="G2596" s="1">
        <f t="shared" si="204"/>
        <v>6</v>
      </c>
      <c r="H2596">
        <f t="shared" si="202"/>
        <v>1</v>
      </c>
      <c r="I2596" t="str">
        <f>INDEX(META!$B:$B,MATCH(B2596,META!$A:$A,0))</f>
        <v>Mono Red Synth</v>
      </c>
      <c r="J2596" t="str">
        <f>INDEX(META!$B:$B,MATCH(D2596,META!$A:$A,0))</f>
        <v>Mono Red Synth</v>
      </c>
      <c r="K2596" t="str">
        <f t="shared" si="200"/>
        <v>Mono Red Synth-Mono Red Synth</v>
      </c>
    </row>
    <row r="2597" spans="1:11" x14ac:dyDescent="0.3">
      <c r="A2597">
        <v>59</v>
      </c>
      <c r="B2597" t="s">
        <v>421</v>
      </c>
      <c r="C2597" t="s">
        <v>25</v>
      </c>
      <c r="D2597" t="s">
        <v>154</v>
      </c>
      <c r="E2597" s="1" t="str">
        <f t="shared" si="201"/>
        <v>Alessandro Morino-Matteo Salvador</v>
      </c>
      <c r="F2597" t="str">
        <f t="shared" si="203"/>
        <v>Won</v>
      </c>
      <c r="G2597" s="1">
        <f t="shared" si="204"/>
        <v>6</v>
      </c>
      <c r="H2597">
        <f t="shared" si="202"/>
        <v>1</v>
      </c>
      <c r="I2597" t="str">
        <f>INDEX(META!$B:$B,MATCH(B2597,META!$A:$A,0))</f>
        <v>Jund Wildfire</v>
      </c>
      <c r="J2597" t="str">
        <f>INDEX(META!$B:$B,MATCH(D2597,META!$A:$A,0))</f>
        <v>Infect</v>
      </c>
      <c r="K2597" t="str">
        <f t="shared" si="200"/>
        <v>Jund Wildfire-Infect</v>
      </c>
    </row>
    <row r="2598" spans="1:11" x14ac:dyDescent="0.3">
      <c r="A2598">
        <v>60</v>
      </c>
      <c r="B2598" t="s">
        <v>394</v>
      </c>
      <c r="C2598" t="s">
        <v>29</v>
      </c>
      <c r="D2598" t="s">
        <v>1594</v>
      </c>
      <c r="E2598" s="1" t="str">
        <f t="shared" si="201"/>
        <v>Jame Truffaz-Noam Brunel</v>
      </c>
      <c r="F2598" t="str">
        <f t="shared" si="203"/>
        <v>Draw</v>
      </c>
      <c r="G2598" s="1">
        <f t="shared" si="204"/>
        <v>6</v>
      </c>
      <c r="H2598">
        <f t="shared" si="202"/>
        <v>1</v>
      </c>
      <c r="I2598" t="str">
        <f>INDEX(META!$B:$B,MATCH(B2598,META!$A:$A,0))</f>
        <v>Gardens</v>
      </c>
      <c r="J2598" t="str">
        <f>INDEX(META!$B:$B,MATCH(D2598,META!$A:$A,0))</f>
        <v>Jund Wildfire</v>
      </c>
      <c r="K2598" t="str">
        <f t="shared" si="200"/>
        <v>Gardens-Jund Wildfire</v>
      </c>
    </row>
    <row r="2599" spans="1:11" x14ac:dyDescent="0.3">
      <c r="A2599">
        <v>61</v>
      </c>
      <c r="B2599" t="s">
        <v>243</v>
      </c>
      <c r="C2599" t="s">
        <v>28</v>
      </c>
      <c r="D2599" t="s">
        <v>2810</v>
      </c>
      <c r="E2599" s="1" t="str">
        <f t="shared" si="201"/>
        <v>Diego Bersanetti-Pasquale Sirignano</v>
      </c>
      <c r="F2599" t="str">
        <f t="shared" si="203"/>
        <v>Won</v>
      </c>
      <c r="G2599" s="1">
        <f t="shared" si="204"/>
        <v>6</v>
      </c>
      <c r="H2599">
        <f t="shared" si="202"/>
        <v>1</v>
      </c>
      <c r="I2599" t="str">
        <f>INDEX(META!$B:$B,MATCH(B2599,META!$A:$A,0))</f>
        <v>Rakdos Madness</v>
      </c>
      <c r="J2599" t="str">
        <f>INDEX(META!$B:$B,MATCH(D2599,META!$A:$A,0))</f>
        <v>Mono Red Synth</v>
      </c>
      <c r="K2599" t="str">
        <f t="shared" si="200"/>
        <v>Rakdos Madness-Mono Red Synth</v>
      </c>
    </row>
    <row r="2600" spans="1:11" x14ac:dyDescent="0.3">
      <c r="A2600">
        <v>62</v>
      </c>
      <c r="B2600" t="s">
        <v>116</v>
      </c>
      <c r="C2600" t="s">
        <v>25</v>
      </c>
      <c r="D2600" t="s">
        <v>1805</v>
      </c>
      <c r="E2600" s="1" t="str">
        <f t="shared" si="201"/>
        <v>Štěpán Pardubický-Alessio Benedetti</v>
      </c>
      <c r="F2600" t="str">
        <f t="shared" si="203"/>
        <v>Won</v>
      </c>
      <c r="G2600" s="1">
        <f t="shared" si="204"/>
        <v>6</v>
      </c>
      <c r="H2600">
        <f t="shared" si="202"/>
        <v>1</v>
      </c>
      <c r="I2600" t="str">
        <f>INDEX(META!$B:$B,MATCH(B2600,META!$A:$A,0))</f>
        <v>Rakdos Madness</v>
      </c>
      <c r="J2600" t="str">
        <f>INDEX(META!$B:$B,MATCH(D2600,META!$A:$A,0))</f>
        <v>Dredge</v>
      </c>
      <c r="K2600" t="str">
        <f t="shared" si="200"/>
        <v>Rakdos Madness-Dredge</v>
      </c>
    </row>
    <row r="2601" spans="1:11" x14ac:dyDescent="0.3">
      <c r="A2601">
        <v>63</v>
      </c>
      <c r="B2601" t="s">
        <v>238</v>
      </c>
      <c r="C2601" t="s">
        <v>28</v>
      </c>
      <c r="D2601" t="s">
        <v>1509</v>
      </c>
      <c r="E2601" s="1" t="str">
        <f t="shared" si="201"/>
        <v>Manuel Drudi-simone antonelli</v>
      </c>
      <c r="F2601" t="str">
        <f t="shared" si="203"/>
        <v>Won</v>
      </c>
      <c r="G2601" s="1">
        <f t="shared" si="204"/>
        <v>6</v>
      </c>
      <c r="H2601">
        <f t="shared" si="202"/>
        <v>1</v>
      </c>
      <c r="I2601" t="str">
        <f>INDEX(META!$B:$B,MATCH(B2601,META!$A:$A,0))</f>
        <v>Mono Red Madness</v>
      </c>
      <c r="J2601" t="str">
        <f>INDEX(META!$B:$B,MATCH(D2601,META!$A:$A,0))</f>
        <v>Jund Wildfire</v>
      </c>
      <c r="K2601" t="str">
        <f t="shared" si="200"/>
        <v>Mono Red Madness-Jund Wildfire</v>
      </c>
    </row>
    <row r="2602" spans="1:11" x14ac:dyDescent="0.3">
      <c r="A2602">
        <v>64</v>
      </c>
      <c r="B2602" t="s">
        <v>365</v>
      </c>
      <c r="C2602" t="s">
        <v>26</v>
      </c>
      <c r="D2602" t="s">
        <v>1306</v>
      </c>
      <c r="E2602" s="1" t="str">
        <f t="shared" si="201"/>
        <v>Keira Randall-Francesco Pelacani</v>
      </c>
      <c r="F2602" t="str">
        <f t="shared" si="203"/>
        <v>Lost</v>
      </c>
      <c r="G2602" s="1">
        <f t="shared" si="204"/>
        <v>6</v>
      </c>
      <c r="H2602">
        <f t="shared" si="202"/>
        <v>1</v>
      </c>
      <c r="I2602" t="str">
        <f>INDEX(META!$B:$B,MATCH(B2602,META!$A:$A,0))</f>
        <v>Caw Gate</v>
      </c>
      <c r="J2602" t="str">
        <f>INDEX(META!$B:$B,MATCH(D2602,META!$A:$A,0))</f>
        <v>Mono Blue Terror</v>
      </c>
      <c r="K2602" t="str">
        <f t="shared" si="200"/>
        <v>Caw Gate-Mono Blue Terror</v>
      </c>
    </row>
    <row r="2603" spans="1:11" x14ac:dyDescent="0.3">
      <c r="A2603">
        <v>65</v>
      </c>
      <c r="B2603" t="s">
        <v>842</v>
      </c>
      <c r="C2603" t="s">
        <v>26</v>
      </c>
      <c r="D2603" t="s">
        <v>1659</v>
      </c>
      <c r="E2603" s="1" t="str">
        <f t="shared" si="201"/>
        <v>Andrea Amici-Mattia Saetta</v>
      </c>
      <c r="F2603" t="str">
        <f t="shared" si="203"/>
        <v>Lost</v>
      </c>
      <c r="G2603" s="1">
        <f t="shared" si="204"/>
        <v>6</v>
      </c>
      <c r="H2603">
        <f t="shared" si="202"/>
        <v>1</v>
      </c>
      <c r="I2603" t="str">
        <f>INDEX(META!$B:$B,MATCH(B2603,META!$A:$A,0))</f>
        <v>Mono Blue Aggro</v>
      </c>
      <c r="J2603" t="str">
        <f>INDEX(META!$B:$B,MATCH(D2603,META!$A:$A,0))</f>
        <v>Elves</v>
      </c>
      <c r="K2603" t="str">
        <f t="shared" si="200"/>
        <v>Mono Blue Aggro-Elves</v>
      </c>
    </row>
    <row r="2604" spans="1:11" x14ac:dyDescent="0.3">
      <c r="A2604">
        <v>66</v>
      </c>
      <c r="B2604" t="s">
        <v>194</v>
      </c>
      <c r="C2604" t="s">
        <v>28</v>
      </c>
      <c r="D2604" t="s">
        <v>3033</v>
      </c>
      <c r="E2604" s="1" t="str">
        <f t="shared" si="201"/>
        <v>riccardo cestari-Michele Anelli</v>
      </c>
      <c r="F2604" t="str">
        <f t="shared" si="203"/>
        <v>Won</v>
      </c>
      <c r="G2604" s="1">
        <f t="shared" si="204"/>
        <v>6</v>
      </c>
      <c r="H2604">
        <f t="shared" si="202"/>
        <v>1</v>
      </c>
      <c r="I2604" t="str">
        <f>INDEX(META!$B:$B,MATCH(B2604,META!$A:$A,0))</f>
        <v>Mono Blue Terror</v>
      </c>
      <c r="J2604" t="str">
        <f>INDEX(META!$B:$B,MATCH(D2604,META!$A:$A,0))</f>
        <v>Mono Red Madness</v>
      </c>
      <c r="K2604" t="str">
        <f t="shared" si="200"/>
        <v>Mono Blue Terror-Mono Red Madness</v>
      </c>
    </row>
    <row r="2605" spans="1:11" x14ac:dyDescent="0.3">
      <c r="A2605">
        <v>67</v>
      </c>
      <c r="B2605" t="s">
        <v>2109</v>
      </c>
      <c r="C2605" t="s">
        <v>26</v>
      </c>
      <c r="D2605" t="s">
        <v>508</v>
      </c>
      <c r="E2605" s="1" t="str">
        <f t="shared" si="201"/>
        <v>Davide Bianchi-Michele Barzanti</v>
      </c>
      <c r="F2605" t="str">
        <f t="shared" si="203"/>
        <v>Lost</v>
      </c>
      <c r="G2605" s="1">
        <f t="shared" si="204"/>
        <v>6</v>
      </c>
      <c r="H2605">
        <f t="shared" si="202"/>
        <v>1</v>
      </c>
      <c r="I2605" t="str">
        <f>INDEX(META!$B:$B,MATCH(B2605,META!$A:$A,0))</f>
        <v>Mono Red Madness</v>
      </c>
      <c r="J2605" t="str">
        <f>INDEX(META!$B:$B,MATCH(D2605,META!$A:$A,0))</f>
        <v>High Tide Combo</v>
      </c>
      <c r="K2605" t="str">
        <f t="shared" si="200"/>
        <v>Mono Red Madness-High Tide Combo</v>
      </c>
    </row>
    <row r="2606" spans="1:11" x14ac:dyDescent="0.3">
      <c r="A2606">
        <v>68</v>
      </c>
      <c r="B2606" t="s">
        <v>359</v>
      </c>
      <c r="C2606" t="s">
        <v>25</v>
      </c>
      <c r="D2606" t="s">
        <v>972</v>
      </c>
      <c r="E2606" s="1" t="str">
        <f t="shared" si="201"/>
        <v>Leo Mancinelli-Antonio Amendolea</v>
      </c>
      <c r="F2606" t="str">
        <f t="shared" si="203"/>
        <v>Won</v>
      </c>
      <c r="G2606" s="1">
        <f t="shared" si="204"/>
        <v>6</v>
      </c>
      <c r="H2606">
        <f t="shared" si="202"/>
        <v>1</v>
      </c>
      <c r="I2606" t="str">
        <f>INDEX(META!$B:$B,MATCH(B2606,META!$A:$A,0))</f>
        <v>Mono Red Synth</v>
      </c>
      <c r="J2606" t="str">
        <f>INDEX(META!$B:$B,MATCH(D2606,META!$A:$A,0))</f>
        <v>Gruul Monsters</v>
      </c>
      <c r="K2606" t="str">
        <f t="shared" si="200"/>
        <v>Mono Red Synth-Gruul Monsters</v>
      </c>
    </row>
    <row r="2607" spans="1:11" x14ac:dyDescent="0.3">
      <c r="A2607">
        <v>69</v>
      </c>
      <c r="B2607" t="s">
        <v>439</v>
      </c>
      <c r="C2607" t="s">
        <v>28</v>
      </c>
      <c r="D2607" t="s">
        <v>310</v>
      </c>
      <c r="E2607" s="1" t="str">
        <f t="shared" si="201"/>
        <v>Andrea Trisoglio-Davide Sambarino</v>
      </c>
      <c r="F2607" t="str">
        <f t="shared" si="203"/>
        <v>Won</v>
      </c>
      <c r="G2607" s="1">
        <f t="shared" si="204"/>
        <v>6</v>
      </c>
      <c r="H2607">
        <f t="shared" si="202"/>
        <v>1</v>
      </c>
      <c r="I2607" t="str">
        <f>INDEX(META!$B:$B,MATCH(B2607,META!$A:$A,0))</f>
        <v>Jund Wildfire</v>
      </c>
      <c r="J2607" t="str">
        <f>INDEX(META!$B:$B,MATCH(D2607,META!$A:$A,0))</f>
        <v>Mono Red Madness</v>
      </c>
      <c r="K2607" t="str">
        <f t="shared" si="200"/>
        <v>Jund Wildfire-Mono Red Madness</v>
      </c>
    </row>
    <row r="2608" spans="1:11" x14ac:dyDescent="0.3">
      <c r="A2608">
        <v>70</v>
      </c>
      <c r="B2608" t="s">
        <v>1776</v>
      </c>
      <c r="C2608" t="s">
        <v>26</v>
      </c>
      <c r="D2608" t="s">
        <v>316</v>
      </c>
      <c r="E2608" s="1" t="str">
        <f t="shared" si="201"/>
        <v>Michele Gasperi-Lorenzo Aldegheri</v>
      </c>
      <c r="F2608" t="str">
        <f t="shared" si="203"/>
        <v>Lost</v>
      </c>
      <c r="G2608" s="1">
        <f t="shared" si="204"/>
        <v>6</v>
      </c>
      <c r="H2608">
        <f t="shared" si="202"/>
        <v>1</v>
      </c>
      <c r="I2608" t="str">
        <f>INDEX(META!$B:$B,MATCH(B2608,META!$A:$A,0))</f>
        <v>Mono Blue Terror</v>
      </c>
      <c r="J2608" t="str">
        <f>INDEX(META!$B:$B,MATCH(D2608,META!$A:$A,0))</f>
        <v>Jund Wildfire</v>
      </c>
      <c r="K2608" t="str">
        <f t="shared" si="200"/>
        <v>Mono Blue Terror-Jund Wildfire</v>
      </c>
    </row>
    <row r="2609" spans="1:11" x14ac:dyDescent="0.3">
      <c r="A2609">
        <v>71</v>
      </c>
      <c r="B2609" t="s">
        <v>2038</v>
      </c>
      <c r="C2609" t="s">
        <v>26</v>
      </c>
      <c r="D2609" t="s">
        <v>390</v>
      </c>
      <c r="E2609" s="1" t="str">
        <f t="shared" si="201"/>
        <v>Francesco Leonelli-Diego Zaccagnini</v>
      </c>
      <c r="F2609" t="str">
        <f t="shared" si="203"/>
        <v>Lost</v>
      </c>
      <c r="G2609" s="1">
        <f t="shared" si="204"/>
        <v>6</v>
      </c>
      <c r="H2609">
        <f t="shared" si="202"/>
        <v>1</v>
      </c>
      <c r="I2609" t="str">
        <f>INDEX(META!$B:$B,MATCH(B2609,META!$A:$A,0))</f>
        <v>White Weenie</v>
      </c>
      <c r="J2609" t="str">
        <f>INDEX(META!$B:$B,MATCH(D2609,META!$A:$A,0))</f>
        <v>Mono Red Synth</v>
      </c>
      <c r="K2609" t="str">
        <f t="shared" si="200"/>
        <v>White Weenie-Mono Red Synth</v>
      </c>
    </row>
    <row r="2610" spans="1:11" x14ac:dyDescent="0.3">
      <c r="A2610">
        <v>72</v>
      </c>
      <c r="B2610" t="s">
        <v>225</v>
      </c>
      <c r="C2610" t="s">
        <v>28</v>
      </c>
      <c r="D2610" t="s">
        <v>2283</v>
      </c>
      <c r="E2610" s="1" t="str">
        <f t="shared" si="201"/>
        <v>Michele Delpiazzo-Matteo Palma</v>
      </c>
      <c r="F2610" t="str">
        <f t="shared" si="203"/>
        <v>Won</v>
      </c>
      <c r="G2610" s="1">
        <f t="shared" si="204"/>
        <v>6</v>
      </c>
      <c r="H2610">
        <f t="shared" si="202"/>
        <v>1</v>
      </c>
      <c r="I2610" t="str">
        <f>INDEX(META!$B:$B,MATCH(B2610,META!$A:$A,0))</f>
        <v>Mono Red Synth</v>
      </c>
      <c r="J2610" t="str">
        <f>INDEX(META!$B:$B,MATCH(D2610,META!$A:$A,0))</f>
        <v>Flicker Tron</v>
      </c>
      <c r="K2610" t="str">
        <f t="shared" si="200"/>
        <v>Mono Red Synth-Flicker Tron</v>
      </c>
    </row>
    <row r="2611" spans="1:11" x14ac:dyDescent="0.3">
      <c r="A2611">
        <v>73</v>
      </c>
      <c r="B2611" t="s">
        <v>242</v>
      </c>
      <c r="C2611" t="s">
        <v>28</v>
      </c>
      <c r="D2611" t="s">
        <v>104</v>
      </c>
      <c r="E2611" s="1" t="str">
        <f t="shared" si="201"/>
        <v>Nicola Cordeschi-Niccolò Arditi</v>
      </c>
      <c r="F2611" t="str">
        <f t="shared" si="203"/>
        <v>Won</v>
      </c>
      <c r="G2611" s="1">
        <f t="shared" si="204"/>
        <v>6</v>
      </c>
      <c r="H2611">
        <f t="shared" si="202"/>
        <v>1</v>
      </c>
      <c r="I2611" t="str">
        <f>INDEX(META!$B:$B,MATCH(B2611,META!$A:$A,0))</f>
        <v>X Lands Spy</v>
      </c>
      <c r="J2611" t="str">
        <f>INDEX(META!$B:$B,MATCH(D2611,META!$A:$A,0))</f>
        <v>Mono Red Madness</v>
      </c>
      <c r="K2611" t="str">
        <f t="shared" si="200"/>
        <v>X Lands Spy-Mono Red Madness</v>
      </c>
    </row>
    <row r="2612" spans="1:11" x14ac:dyDescent="0.3">
      <c r="A2612">
        <v>74</v>
      </c>
      <c r="B2612" t="s">
        <v>291</v>
      </c>
      <c r="C2612" t="s">
        <v>28</v>
      </c>
      <c r="D2612" t="s">
        <v>96</v>
      </c>
      <c r="E2612" s="1" t="str">
        <f t="shared" si="201"/>
        <v>Numa Zorzi-Antonella Giancotti</v>
      </c>
      <c r="F2612" t="str">
        <f t="shared" si="203"/>
        <v>Won</v>
      </c>
      <c r="G2612" s="1">
        <f t="shared" si="204"/>
        <v>6</v>
      </c>
      <c r="H2612">
        <f t="shared" si="202"/>
        <v>1</v>
      </c>
      <c r="I2612" t="str">
        <f>INDEX(META!$B:$B,MATCH(B2612,META!$A:$A,0))</f>
        <v>Mono Red Synth</v>
      </c>
      <c r="J2612" t="str">
        <f>INDEX(META!$B:$B,MATCH(D2612,META!$A:$A,0))</f>
        <v>Mono Red Synth</v>
      </c>
      <c r="K2612" t="str">
        <f t="shared" si="200"/>
        <v>Mono Red Synth-Mono Red Synth</v>
      </c>
    </row>
    <row r="2613" spans="1:11" x14ac:dyDescent="0.3">
      <c r="A2613">
        <v>75</v>
      </c>
      <c r="B2613" t="s">
        <v>1975</v>
      </c>
      <c r="C2613" t="s">
        <v>26</v>
      </c>
      <c r="D2613" t="s">
        <v>398</v>
      </c>
      <c r="E2613" s="1" t="str">
        <f t="shared" si="201"/>
        <v>mattia scaglioni-Edoardo Bardi</v>
      </c>
      <c r="F2613" t="str">
        <f t="shared" si="203"/>
        <v>Lost</v>
      </c>
      <c r="G2613" s="1">
        <f t="shared" si="204"/>
        <v>6</v>
      </c>
      <c r="H2613">
        <f t="shared" si="202"/>
        <v>1</v>
      </c>
      <c r="I2613" t="str">
        <f>INDEX(META!$B:$B,MATCH(B2613,META!$A:$A,0))</f>
        <v>Dimir Terror</v>
      </c>
      <c r="J2613" t="str">
        <f>INDEX(META!$B:$B,MATCH(D2613,META!$A:$A,0))</f>
        <v>High Tide Combo</v>
      </c>
      <c r="K2613" t="str">
        <f t="shared" si="200"/>
        <v>Dimir Terror-High Tide Combo</v>
      </c>
    </row>
    <row r="2614" spans="1:11" x14ac:dyDescent="0.3">
      <c r="A2614">
        <v>76</v>
      </c>
      <c r="B2614" t="s">
        <v>921</v>
      </c>
      <c r="C2614" t="s">
        <v>26</v>
      </c>
      <c r="D2614" t="s">
        <v>323</v>
      </c>
      <c r="E2614" s="1" t="str">
        <f t="shared" si="201"/>
        <v>Antonio Gravina-Mattia Pesenti</v>
      </c>
      <c r="F2614" t="str">
        <f t="shared" si="203"/>
        <v>Lost</v>
      </c>
      <c r="G2614" s="1">
        <f t="shared" si="204"/>
        <v>6</v>
      </c>
      <c r="H2614">
        <f t="shared" si="202"/>
        <v>1</v>
      </c>
      <c r="I2614" t="str">
        <f>INDEX(META!$B:$B,MATCH(B2614,META!$A:$A,0))</f>
        <v>Mono Blue Aggro</v>
      </c>
      <c r="J2614" t="str">
        <f>INDEX(META!$B:$B,MATCH(D2614,META!$A:$A,0))</f>
        <v>Mono Blue Aggro</v>
      </c>
      <c r="K2614" t="str">
        <f t="shared" si="200"/>
        <v>Mono Blue Aggro-Mono Blue Aggro</v>
      </c>
    </row>
    <row r="2615" spans="1:11" x14ac:dyDescent="0.3">
      <c r="A2615">
        <v>77</v>
      </c>
      <c r="B2615" t="s">
        <v>180</v>
      </c>
      <c r="C2615" t="s">
        <v>26</v>
      </c>
      <c r="D2615" t="s">
        <v>241</v>
      </c>
      <c r="E2615" s="1" t="str">
        <f t="shared" si="201"/>
        <v>Marco Drakulic-Giacomo Santi</v>
      </c>
      <c r="F2615" t="str">
        <f t="shared" si="203"/>
        <v>Lost</v>
      </c>
      <c r="G2615" s="1">
        <f t="shared" si="204"/>
        <v>6</v>
      </c>
      <c r="H2615">
        <f t="shared" si="202"/>
        <v>1</v>
      </c>
      <c r="I2615" t="str">
        <f>INDEX(META!$B:$B,MATCH(B2615,META!$A:$A,0))</f>
        <v>High Tide Combo</v>
      </c>
      <c r="J2615" t="str">
        <f>INDEX(META!$B:$B,MATCH(D2615,META!$A:$A,0))</f>
        <v>Mono Blue Aggro</v>
      </c>
      <c r="K2615" t="str">
        <f t="shared" si="200"/>
        <v>High Tide Combo-Mono Blue Aggro</v>
      </c>
    </row>
    <row r="2616" spans="1:11" x14ac:dyDescent="0.3">
      <c r="A2616">
        <v>78</v>
      </c>
      <c r="B2616" t="s">
        <v>123</v>
      </c>
      <c r="C2616" t="s">
        <v>27</v>
      </c>
      <c r="D2616" t="s">
        <v>569</v>
      </c>
      <c r="E2616" s="1" t="str">
        <f t="shared" si="201"/>
        <v>Tomáš HINDULIAK-isaac rancic</v>
      </c>
      <c r="F2616" t="str">
        <f t="shared" si="203"/>
        <v>Lost</v>
      </c>
      <c r="G2616" s="1">
        <f t="shared" si="204"/>
        <v>6</v>
      </c>
      <c r="H2616">
        <f t="shared" si="202"/>
        <v>1</v>
      </c>
      <c r="I2616" t="str">
        <f>INDEX(META!$B:$B,MATCH(B2616,META!$A:$A,0))</f>
        <v>Mono Blue Terror</v>
      </c>
      <c r="J2616" t="str">
        <f>INDEX(META!$B:$B,MATCH(D2616,META!$A:$A,0))</f>
        <v>High Tide Combo</v>
      </c>
      <c r="K2616" t="str">
        <f t="shared" si="200"/>
        <v>Mono Blue Terror-High Tide Combo</v>
      </c>
    </row>
    <row r="2617" spans="1:11" x14ac:dyDescent="0.3">
      <c r="A2617">
        <v>79</v>
      </c>
      <c r="B2617" t="s">
        <v>1546</v>
      </c>
      <c r="C2617" t="s">
        <v>27</v>
      </c>
      <c r="D2617" t="s">
        <v>2144</v>
      </c>
      <c r="E2617" s="1" t="str">
        <f t="shared" si="201"/>
        <v>Vlado Flinčec-Valentino Artu</v>
      </c>
      <c r="F2617" t="str">
        <f t="shared" si="203"/>
        <v>Lost</v>
      </c>
      <c r="G2617" s="1">
        <f t="shared" si="204"/>
        <v>6</v>
      </c>
      <c r="H2617">
        <f t="shared" si="202"/>
        <v>1</v>
      </c>
      <c r="I2617" t="str">
        <f>INDEX(META!$B:$B,MATCH(B2617,META!$A:$A,0))</f>
        <v>Mono Red Synth</v>
      </c>
      <c r="J2617" t="str">
        <f>INDEX(META!$B:$B,MATCH(D2617,META!$A:$A,0))</f>
        <v>Grixis Affinity</v>
      </c>
      <c r="K2617" t="str">
        <f t="shared" si="200"/>
        <v>Mono Red Synth-Grixis Affinity</v>
      </c>
    </row>
    <row r="2618" spans="1:11" x14ac:dyDescent="0.3">
      <c r="A2618">
        <v>80</v>
      </c>
      <c r="B2618" t="s">
        <v>190</v>
      </c>
      <c r="C2618" t="s">
        <v>26</v>
      </c>
      <c r="D2618" t="s">
        <v>1226</v>
      </c>
      <c r="E2618" s="1" t="str">
        <f t="shared" si="201"/>
        <v>Giacomo Marola-Simone Tarozzi</v>
      </c>
      <c r="F2618" t="str">
        <f t="shared" si="203"/>
        <v>Lost</v>
      </c>
      <c r="G2618" s="1">
        <f t="shared" si="204"/>
        <v>6</v>
      </c>
      <c r="H2618">
        <f t="shared" si="202"/>
        <v>1</v>
      </c>
      <c r="I2618" t="str">
        <f>INDEX(META!$B:$B,MATCH(B2618,META!$A:$A,0))</f>
        <v>Mono Red Synth</v>
      </c>
      <c r="J2618" t="str">
        <f>INDEX(META!$B:$B,MATCH(D2618,META!$A:$A,0))</f>
        <v>Mono Blue Terror</v>
      </c>
      <c r="K2618" t="str">
        <f t="shared" si="200"/>
        <v>Mono Red Synth-Mono Blue Terror</v>
      </c>
    </row>
    <row r="2619" spans="1:11" x14ac:dyDescent="0.3">
      <c r="A2619">
        <v>81</v>
      </c>
      <c r="B2619" t="s">
        <v>172</v>
      </c>
      <c r="C2619" t="s">
        <v>25</v>
      </c>
      <c r="D2619" t="s">
        <v>393</v>
      </c>
      <c r="E2619" s="1" t="str">
        <f t="shared" si="201"/>
        <v>Pietro Bragioto-Damiano Lunardon</v>
      </c>
      <c r="F2619" t="str">
        <f t="shared" si="203"/>
        <v>Won</v>
      </c>
      <c r="G2619" s="1">
        <f t="shared" si="204"/>
        <v>6</v>
      </c>
      <c r="H2619">
        <f t="shared" si="202"/>
        <v>1</v>
      </c>
      <c r="I2619" t="str">
        <f>INDEX(META!$B:$B,MATCH(B2619,META!$A:$A,0))</f>
        <v>Mono Red Synth</v>
      </c>
      <c r="J2619" t="str">
        <f>INDEX(META!$B:$B,MATCH(D2619,META!$A:$A,0))</f>
        <v>Jund Wildfire</v>
      </c>
      <c r="K2619" t="str">
        <f t="shared" si="200"/>
        <v>Mono Red Synth-Jund Wildfire</v>
      </c>
    </row>
    <row r="2620" spans="1:11" x14ac:dyDescent="0.3">
      <c r="A2620">
        <v>82</v>
      </c>
      <c r="B2620" t="s">
        <v>3238</v>
      </c>
      <c r="C2620" t="s">
        <v>28</v>
      </c>
      <c r="D2620" t="s">
        <v>2620</v>
      </c>
      <c r="E2620" s="1" t="str">
        <f t="shared" si="201"/>
        <v>Marco Del Pivo-Michele Zino</v>
      </c>
      <c r="F2620" t="str">
        <f t="shared" si="203"/>
        <v>Won</v>
      </c>
      <c r="G2620" s="1">
        <f t="shared" si="204"/>
        <v>6</v>
      </c>
      <c r="H2620">
        <f t="shared" si="202"/>
        <v>1</v>
      </c>
      <c r="I2620" t="str">
        <f>INDEX(META!$B:$B,MATCH(B2620,META!$A:$A,0))</f>
        <v>Gardens</v>
      </c>
      <c r="J2620" t="str">
        <f>INDEX(META!$B:$B,MATCH(D2620,META!$A:$A,0))</f>
        <v>Dimir Terror</v>
      </c>
      <c r="K2620" t="str">
        <f t="shared" si="200"/>
        <v>Gardens-Dimir Terror</v>
      </c>
    </row>
    <row r="2621" spans="1:11" x14ac:dyDescent="0.3">
      <c r="A2621">
        <v>83</v>
      </c>
      <c r="B2621" t="s">
        <v>223</v>
      </c>
      <c r="C2621" t="s">
        <v>27</v>
      </c>
      <c r="D2621" t="s">
        <v>197</v>
      </c>
      <c r="E2621" s="1" t="str">
        <f t="shared" si="201"/>
        <v>Filippo Ziveri-Francesco Giuliano</v>
      </c>
      <c r="F2621" t="str">
        <f t="shared" si="203"/>
        <v>Lost</v>
      </c>
      <c r="G2621" s="1">
        <f t="shared" si="204"/>
        <v>6</v>
      </c>
      <c r="H2621">
        <f t="shared" si="202"/>
        <v>1</v>
      </c>
      <c r="I2621" t="str">
        <f>INDEX(META!$B:$B,MATCH(B2621,META!$A:$A,0))</f>
        <v>Mono Red Synth</v>
      </c>
      <c r="J2621" t="str">
        <f>INDEX(META!$B:$B,MATCH(D2621,META!$A:$A,0))</f>
        <v>Azorius Familiars</v>
      </c>
      <c r="K2621" t="str">
        <f t="shared" ref="K2621:K2683" si="205">I2621&amp;"-"&amp;J2621</f>
        <v>Mono Red Synth-Azorius Familiars</v>
      </c>
    </row>
    <row r="2622" spans="1:11" x14ac:dyDescent="0.3">
      <c r="A2622">
        <v>84</v>
      </c>
      <c r="B2622" t="s">
        <v>536</v>
      </c>
      <c r="C2622" t="s">
        <v>27</v>
      </c>
      <c r="D2622" t="s">
        <v>1715</v>
      </c>
      <c r="E2622" s="1" t="str">
        <f t="shared" si="201"/>
        <v>Mattia Bui-Giovanni Caligari</v>
      </c>
      <c r="F2622" t="str">
        <f t="shared" si="203"/>
        <v>Lost</v>
      </c>
      <c r="G2622" s="1">
        <f t="shared" si="204"/>
        <v>6</v>
      </c>
      <c r="H2622">
        <f t="shared" si="202"/>
        <v>1</v>
      </c>
      <c r="I2622" t="str">
        <f>INDEX(META!$B:$B,MATCH(B2622,META!$A:$A,0))</f>
        <v>Rakdos Madness</v>
      </c>
      <c r="J2622" t="str">
        <f>INDEX(META!$B:$B,MATCH(D2622,META!$A:$A,0))</f>
        <v>Mono Blue Aggro</v>
      </c>
      <c r="K2622" t="str">
        <f t="shared" si="205"/>
        <v>Rakdos Madness-Mono Blue Aggro</v>
      </c>
    </row>
    <row r="2623" spans="1:11" x14ac:dyDescent="0.3">
      <c r="A2623">
        <v>85</v>
      </c>
      <c r="B2623" t="s">
        <v>1379</v>
      </c>
      <c r="C2623" t="s">
        <v>28</v>
      </c>
      <c r="D2623" t="s">
        <v>357</v>
      </c>
      <c r="E2623" s="1" t="str">
        <f t="shared" si="201"/>
        <v>Dario Boniburini-Marco Vassallo</v>
      </c>
      <c r="F2623" t="str">
        <f t="shared" si="203"/>
        <v>Won</v>
      </c>
      <c r="G2623" s="1">
        <f t="shared" si="204"/>
        <v>6</v>
      </c>
      <c r="H2623">
        <f t="shared" si="202"/>
        <v>1</v>
      </c>
      <c r="I2623" t="str">
        <f>INDEX(META!$B:$B,MATCH(B2623,META!$A:$A,0))</f>
        <v>Gruul Monsters</v>
      </c>
      <c r="J2623" t="str">
        <f>INDEX(META!$B:$B,MATCH(D2623,META!$A:$A,0))</f>
        <v>Jund Wildfire</v>
      </c>
      <c r="K2623" t="str">
        <f t="shared" si="205"/>
        <v>Gruul Monsters-Jund Wildfire</v>
      </c>
    </row>
    <row r="2624" spans="1:11" x14ac:dyDescent="0.3">
      <c r="A2624">
        <v>86</v>
      </c>
      <c r="B2624" t="s">
        <v>140</v>
      </c>
      <c r="C2624" t="s">
        <v>26</v>
      </c>
      <c r="D2624" t="s">
        <v>351</v>
      </c>
      <c r="E2624" s="1" t="str">
        <f t="shared" si="201"/>
        <v>alessio zanni-Tommaso Punis</v>
      </c>
      <c r="F2624" t="str">
        <f t="shared" si="203"/>
        <v>Lost</v>
      </c>
      <c r="G2624" s="1">
        <f t="shared" si="204"/>
        <v>6</v>
      </c>
      <c r="H2624">
        <f t="shared" si="202"/>
        <v>1</v>
      </c>
      <c r="I2624" t="str">
        <f>INDEX(META!$B:$B,MATCH(B2624,META!$A:$A,0))</f>
        <v>High Tide Combo</v>
      </c>
      <c r="J2624" t="str">
        <f>INDEX(META!$B:$B,MATCH(D2624,META!$A:$A,0))</f>
        <v>Gruul Monsters</v>
      </c>
      <c r="K2624" t="str">
        <f t="shared" si="205"/>
        <v>High Tide Combo-Gruul Monsters</v>
      </c>
    </row>
    <row r="2625" spans="1:11" x14ac:dyDescent="0.3">
      <c r="A2625">
        <v>87</v>
      </c>
      <c r="B2625" t="s">
        <v>384</v>
      </c>
      <c r="C2625" t="s">
        <v>28</v>
      </c>
      <c r="D2625" t="s">
        <v>185</v>
      </c>
      <c r="E2625" s="1" t="str">
        <f t="shared" ref="E2625:E2688" si="206">B2625&amp;"-"&amp;D2625</f>
        <v>Lahiri Cristofori-Marco Trivella</v>
      </c>
      <c r="F2625" t="str">
        <f t="shared" si="203"/>
        <v>Won</v>
      </c>
      <c r="G2625" s="1">
        <f t="shared" si="204"/>
        <v>6</v>
      </c>
      <c r="H2625">
        <f t="shared" si="202"/>
        <v>1</v>
      </c>
      <c r="I2625" t="str">
        <f>INDEX(META!$B:$B,MATCH(B2625,META!$A:$A,0))</f>
        <v>Mono Red Madness</v>
      </c>
      <c r="J2625" t="str">
        <f>INDEX(META!$B:$B,MATCH(D2625,META!$A:$A,0))</f>
        <v>Flicker Tron</v>
      </c>
      <c r="K2625" t="str">
        <f t="shared" si="205"/>
        <v>Mono Red Madness-Flicker Tron</v>
      </c>
    </row>
    <row r="2626" spans="1:11" x14ac:dyDescent="0.3">
      <c r="A2626">
        <v>88</v>
      </c>
      <c r="B2626" t="s">
        <v>332</v>
      </c>
      <c r="C2626" t="s">
        <v>27</v>
      </c>
      <c r="D2626" t="s">
        <v>299</v>
      </c>
      <c r="E2626" s="1" t="str">
        <f t="shared" si="206"/>
        <v>Simone Gonnelli-Lorenzo Bachiorri</v>
      </c>
      <c r="F2626" t="str">
        <f t="shared" si="203"/>
        <v>Lost</v>
      </c>
      <c r="G2626" s="1">
        <f t="shared" si="204"/>
        <v>6</v>
      </c>
      <c r="H2626">
        <f t="shared" ref="H2626:H2689" si="207">AND(I2626&gt;0,J2626&gt;0)*1</f>
        <v>1</v>
      </c>
      <c r="I2626" t="str">
        <f>INDEX(META!$B:$B,MATCH(B2626,META!$A:$A,0))</f>
        <v>Jund Wildfire</v>
      </c>
      <c r="J2626" t="str">
        <f>INDEX(META!$B:$B,MATCH(D2626,META!$A:$A,0))</f>
        <v>Mono Red Synth</v>
      </c>
      <c r="K2626" t="str">
        <f t="shared" si="205"/>
        <v>Jund Wildfire-Mono Red Synth</v>
      </c>
    </row>
    <row r="2627" spans="1:11" x14ac:dyDescent="0.3">
      <c r="A2627">
        <v>89</v>
      </c>
      <c r="B2627" t="s">
        <v>845</v>
      </c>
      <c r="C2627" t="s">
        <v>27</v>
      </c>
      <c r="D2627" t="s">
        <v>2707</v>
      </c>
      <c r="E2627" s="1" t="str">
        <f t="shared" si="206"/>
        <v>Crescenzo Cipolletta-Stefano Mannella</v>
      </c>
      <c r="F2627" t="str">
        <f t="shared" ref="F2627:F2690" si="208">_xlfn.TEXTBEFORE(C2627," ")</f>
        <v>Lost</v>
      </c>
      <c r="G2627" s="1">
        <f t="shared" ref="G2627:G2690" si="209">IF(A2627&gt;=A2626,G2626,G2626+1)</f>
        <v>6</v>
      </c>
      <c r="H2627">
        <f t="shared" si="207"/>
        <v>1</v>
      </c>
      <c r="I2627" t="str">
        <f>INDEX(META!$B:$B,MATCH(B2627,META!$A:$A,0))</f>
        <v>Mardu Synth</v>
      </c>
      <c r="J2627" t="str">
        <f>INDEX(META!$B:$B,MATCH(D2627,META!$A:$A,0))</f>
        <v>Jund Wildfire</v>
      </c>
      <c r="K2627" t="str">
        <f t="shared" si="205"/>
        <v>Mardu Synth-Jund Wildfire</v>
      </c>
    </row>
    <row r="2628" spans="1:11" x14ac:dyDescent="0.3">
      <c r="A2628">
        <v>90</v>
      </c>
      <c r="B2628" t="s">
        <v>1399</v>
      </c>
      <c r="C2628" t="s">
        <v>25</v>
      </c>
      <c r="D2628" t="s">
        <v>2484</v>
      </c>
      <c r="E2628" s="1" t="str">
        <f t="shared" si="206"/>
        <v>Tiziano Boni-FABIO DELLI COMPAGNI</v>
      </c>
      <c r="F2628" t="str">
        <f t="shared" si="208"/>
        <v>Won</v>
      </c>
      <c r="G2628" s="1">
        <f t="shared" si="209"/>
        <v>6</v>
      </c>
      <c r="H2628">
        <f t="shared" si="207"/>
        <v>1</v>
      </c>
      <c r="I2628" t="str">
        <f>INDEX(META!$B:$B,MATCH(B2628,META!$A:$A,0))</f>
        <v>Mono Red Synth</v>
      </c>
      <c r="J2628" t="str">
        <f>INDEX(META!$B:$B,MATCH(D2628,META!$A:$A,0))</f>
        <v>Jeskai Ephemerate</v>
      </c>
      <c r="K2628" t="str">
        <f t="shared" si="205"/>
        <v>Mono Red Synth-Jeskai Ephemerate</v>
      </c>
    </row>
    <row r="2629" spans="1:11" x14ac:dyDescent="0.3">
      <c r="A2629">
        <v>91</v>
      </c>
      <c r="B2629" t="s">
        <v>377</v>
      </c>
      <c r="C2629" t="s">
        <v>27</v>
      </c>
      <c r="D2629" t="s">
        <v>162</v>
      </c>
      <c r="E2629" s="1" t="str">
        <f t="shared" si="206"/>
        <v>Federico Pelliccia-Jerko Nunez</v>
      </c>
      <c r="F2629" t="str">
        <f t="shared" si="208"/>
        <v>Lost</v>
      </c>
      <c r="G2629" s="1">
        <f t="shared" si="209"/>
        <v>6</v>
      </c>
      <c r="H2629">
        <f t="shared" si="207"/>
        <v>1</v>
      </c>
      <c r="I2629" t="str">
        <f>INDEX(META!$B:$B,MATCH(B2629,META!$A:$A,0))</f>
        <v>Mono Red Madness</v>
      </c>
      <c r="J2629" t="str">
        <f>INDEX(META!$B:$B,MATCH(D2629,META!$A:$A,0))</f>
        <v>Grixis Affinity</v>
      </c>
      <c r="K2629" t="str">
        <f t="shared" si="205"/>
        <v>Mono Red Madness-Grixis Affinity</v>
      </c>
    </row>
    <row r="2630" spans="1:11" x14ac:dyDescent="0.3">
      <c r="A2630">
        <v>92</v>
      </c>
      <c r="B2630" t="s">
        <v>109</v>
      </c>
      <c r="C2630" t="s">
        <v>27</v>
      </c>
      <c r="D2630" t="s">
        <v>443</v>
      </c>
      <c r="E2630" s="1" t="str">
        <f t="shared" si="206"/>
        <v>Andrea Damiano-Samuele Corbetta</v>
      </c>
      <c r="F2630" t="str">
        <f t="shared" si="208"/>
        <v>Lost</v>
      </c>
      <c r="G2630" s="1">
        <f t="shared" si="209"/>
        <v>6</v>
      </c>
      <c r="H2630">
        <f t="shared" si="207"/>
        <v>1</v>
      </c>
      <c r="I2630" t="str">
        <f>INDEX(META!$B:$B,MATCH(B2630,META!$A:$A,0))</f>
        <v>Mono Red Synth</v>
      </c>
      <c r="J2630" t="str">
        <f>INDEX(META!$B:$B,MATCH(D2630,META!$A:$A,0))</f>
        <v>Mono Red Synth</v>
      </c>
      <c r="K2630" t="str">
        <f t="shared" si="205"/>
        <v>Mono Red Synth-Mono Red Synth</v>
      </c>
    </row>
    <row r="2631" spans="1:11" x14ac:dyDescent="0.3">
      <c r="A2631">
        <v>93</v>
      </c>
      <c r="B2631" t="s">
        <v>283</v>
      </c>
      <c r="C2631" t="s">
        <v>25</v>
      </c>
      <c r="D2631" t="s">
        <v>588</v>
      </c>
      <c r="E2631" s="1" t="str">
        <f t="shared" si="206"/>
        <v>FEDERICO ALVISI-Jędrek Szmyd</v>
      </c>
      <c r="F2631" t="str">
        <f t="shared" si="208"/>
        <v>Won</v>
      </c>
      <c r="G2631" s="1">
        <f t="shared" si="209"/>
        <v>6</v>
      </c>
      <c r="H2631">
        <f t="shared" si="207"/>
        <v>1</v>
      </c>
      <c r="I2631" t="str">
        <f>INDEX(META!$B:$B,MATCH(B2631,META!$A:$A,0))</f>
        <v>Boros Bully</v>
      </c>
      <c r="J2631" t="str">
        <f>INDEX(META!$B:$B,MATCH(D2631,META!$A:$A,0))</f>
        <v>Izzet Terror</v>
      </c>
      <c r="K2631" t="str">
        <f t="shared" si="205"/>
        <v>Boros Bully-Izzet Terror</v>
      </c>
    </row>
    <row r="2632" spans="1:11" x14ac:dyDescent="0.3">
      <c r="A2632">
        <v>94</v>
      </c>
      <c r="B2632" t="s">
        <v>2815</v>
      </c>
      <c r="C2632" t="s">
        <v>27</v>
      </c>
      <c r="D2632" t="s">
        <v>200</v>
      </c>
      <c r="E2632" s="1" t="str">
        <f t="shared" si="206"/>
        <v>Elia Morgese-Lorenzo Longoni</v>
      </c>
      <c r="F2632" t="str">
        <f t="shared" si="208"/>
        <v>Lost</v>
      </c>
      <c r="G2632" s="1">
        <f t="shared" si="209"/>
        <v>6</v>
      </c>
      <c r="H2632">
        <f t="shared" si="207"/>
        <v>1</v>
      </c>
      <c r="I2632" t="str">
        <f>INDEX(META!$B:$B,MATCH(B2632,META!$A:$A,0))</f>
        <v>Mono Red Madness</v>
      </c>
      <c r="J2632" t="str">
        <f>INDEX(META!$B:$B,MATCH(D2632,META!$A:$A,0))</f>
        <v>Altar Tron</v>
      </c>
      <c r="K2632" t="str">
        <f t="shared" si="205"/>
        <v>Mono Red Madness-Altar Tron</v>
      </c>
    </row>
    <row r="2633" spans="1:11" x14ac:dyDescent="0.3">
      <c r="A2633">
        <v>95</v>
      </c>
      <c r="B2633" t="s">
        <v>202</v>
      </c>
      <c r="C2633" t="s">
        <v>30</v>
      </c>
      <c r="D2633" t="s">
        <v>1940</v>
      </c>
      <c r="E2633" s="1" t="str">
        <f t="shared" si="206"/>
        <v>Bastien Nollet-Carlo Iavazzo</v>
      </c>
      <c r="F2633" t="str">
        <f t="shared" si="208"/>
        <v>Lost</v>
      </c>
      <c r="G2633" s="1">
        <f t="shared" si="209"/>
        <v>6</v>
      </c>
      <c r="H2633">
        <f t="shared" si="207"/>
        <v>1</v>
      </c>
      <c r="I2633" t="str">
        <f>INDEX(META!$B:$B,MATCH(B2633,META!$A:$A,0))</f>
        <v>Boros Synth</v>
      </c>
      <c r="J2633" t="str">
        <f>INDEX(META!$B:$B,MATCH(D2633,META!$A:$A,0))</f>
        <v>Jund Wildfire</v>
      </c>
      <c r="K2633" t="str">
        <f t="shared" si="205"/>
        <v>Boros Synth-Jund Wildfire</v>
      </c>
    </row>
    <row r="2634" spans="1:11" x14ac:dyDescent="0.3">
      <c r="A2634">
        <v>96</v>
      </c>
      <c r="B2634" t="s">
        <v>1525</v>
      </c>
      <c r="C2634" t="s">
        <v>26</v>
      </c>
      <c r="D2634" t="s">
        <v>287</v>
      </c>
      <c r="E2634" s="1" t="str">
        <f t="shared" si="206"/>
        <v>Filippo Del Nero-Matteo Cirigliano</v>
      </c>
      <c r="F2634" t="str">
        <f t="shared" si="208"/>
        <v>Lost</v>
      </c>
      <c r="G2634" s="1">
        <f t="shared" si="209"/>
        <v>6</v>
      </c>
      <c r="H2634">
        <f t="shared" si="207"/>
        <v>1</v>
      </c>
      <c r="I2634" t="str">
        <f>INDEX(META!$B:$B,MATCH(B2634,META!$A:$A,0))</f>
        <v>Mono Red Synth</v>
      </c>
      <c r="J2634" t="str">
        <f>INDEX(META!$B:$B,MATCH(D2634,META!$A:$A,0))</f>
        <v>Jund Wildfire</v>
      </c>
      <c r="K2634" t="str">
        <f t="shared" si="205"/>
        <v>Mono Red Synth-Jund Wildfire</v>
      </c>
    </row>
    <row r="2635" spans="1:11" x14ac:dyDescent="0.3">
      <c r="A2635">
        <v>97</v>
      </c>
      <c r="B2635" t="s">
        <v>3194</v>
      </c>
      <c r="C2635" t="s">
        <v>28</v>
      </c>
      <c r="D2635" t="s">
        <v>1634</v>
      </c>
      <c r="E2635" s="1" t="str">
        <f t="shared" si="206"/>
        <v>hayden dubock-Martin Martin</v>
      </c>
      <c r="F2635" t="str">
        <f t="shared" si="208"/>
        <v>Won</v>
      </c>
      <c r="G2635" s="1">
        <f t="shared" si="209"/>
        <v>6</v>
      </c>
      <c r="H2635">
        <f t="shared" si="207"/>
        <v>1</v>
      </c>
      <c r="I2635" t="str">
        <f>INDEX(META!$B:$B,MATCH(B2635,META!$A:$A,0))</f>
        <v>Jeskai Ephemerate</v>
      </c>
      <c r="J2635" t="str">
        <f>INDEX(META!$B:$B,MATCH(D2635,META!$A:$A,0))</f>
        <v>Izzet Terror</v>
      </c>
      <c r="K2635" t="str">
        <f t="shared" si="205"/>
        <v>Jeskai Ephemerate-Izzet Terror</v>
      </c>
    </row>
    <row r="2636" spans="1:11" x14ac:dyDescent="0.3">
      <c r="A2636">
        <v>98</v>
      </c>
      <c r="B2636" t="s">
        <v>324</v>
      </c>
      <c r="C2636" t="s">
        <v>29</v>
      </c>
      <c r="D2636" t="s">
        <v>2767</v>
      </c>
      <c r="E2636" s="1" t="str">
        <f t="shared" si="206"/>
        <v>Fabrizio Bini-Jari Rentsch</v>
      </c>
      <c r="F2636" t="str">
        <f t="shared" si="208"/>
        <v>Draw</v>
      </c>
      <c r="G2636" s="1">
        <f t="shared" si="209"/>
        <v>6</v>
      </c>
      <c r="H2636">
        <f t="shared" si="207"/>
        <v>1</v>
      </c>
      <c r="I2636" t="str">
        <f>INDEX(META!$B:$B,MATCH(B2636,META!$A:$A,0))</f>
        <v>Altar Tron</v>
      </c>
      <c r="J2636" t="str">
        <f>INDEX(META!$B:$B,MATCH(D2636,META!$A:$A,0))</f>
        <v>Rakdos Madness</v>
      </c>
      <c r="K2636" t="str">
        <f t="shared" si="205"/>
        <v>Altar Tron-Rakdos Madness</v>
      </c>
    </row>
    <row r="2637" spans="1:11" x14ac:dyDescent="0.3">
      <c r="A2637">
        <v>99</v>
      </c>
      <c r="B2637" t="s">
        <v>3294</v>
      </c>
      <c r="C2637" t="s">
        <v>25</v>
      </c>
      <c r="D2637" t="s">
        <v>2029</v>
      </c>
      <c r="E2637" s="1" t="str">
        <f t="shared" si="206"/>
        <v>Gerard Puigdomenech-Luca Della Latta</v>
      </c>
      <c r="F2637" t="str">
        <f t="shared" si="208"/>
        <v>Won</v>
      </c>
      <c r="G2637" s="1">
        <f t="shared" si="209"/>
        <v>6</v>
      </c>
      <c r="H2637">
        <f t="shared" si="207"/>
        <v>1</v>
      </c>
      <c r="I2637" t="str">
        <f>INDEX(META!$B:$B,MATCH(B2637,META!$A:$A,0))</f>
        <v>Grixis Affinity</v>
      </c>
      <c r="J2637" t="str">
        <f>INDEX(META!$B:$B,MATCH(D2637,META!$A:$A,0))</f>
        <v>High Tide Combo</v>
      </c>
      <c r="K2637" t="str">
        <f t="shared" si="205"/>
        <v>Grixis Affinity-High Tide Combo</v>
      </c>
    </row>
    <row r="2638" spans="1:11" x14ac:dyDescent="0.3">
      <c r="A2638">
        <v>100</v>
      </c>
      <c r="B2638" t="s">
        <v>1825</v>
      </c>
      <c r="C2638" t="s">
        <v>26</v>
      </c>
      <c r="D2638" t="s">
        <v>956</v>
      </c>
      <c r="E2638" s="1" t="str">
        <f t="shared" si="206"/>
        <v>Luigi Garziano-Gianluigi Carrara</v>
      </c>
      <c r="F2638" t="str">
        <f t="shared" si="208"/>
        <v>Lost</v>
      </c>
      <c r="G2638" s="1">
        <f t="shared" si="209"/>
        <v>6</v>
      </c>
      <c r="H2638">
        <f t="shared" si="207"/>
        <v>1</v>
      </c>
      <c r="I2638" t="str">
        <f>INDEX(META!$B:$B,MATCH(B2638,META!$A:$A,0))</f>
        <v>Jund Wildfire</v>
      </c>
      <c r="J2638" t="str">
        <f>INDEX(META!$B:$B,MATCH(D2638,META!$A:$A,0))</f>
        <v>Gardens</v>
      </c>
      <c r="K2638" t="str">
        <f t="shared" si="205"/>
        <v>Jund Wildfire-Gardens</v>
      </c>
    </row>
    <row r="2639" spans="1:11" x14ac:dyDescent="0.3">
      <c r="A2639">
        <v>101</v>
      </c>
      <c r="B2639" t="s">
        <v>1201</v>
      </c>
      <c r="C2639" t="s">
        <v>28</v>
      </c>
      <c r="D2639" t="s">
        <v>2158</v>
      </c>
      <c r="E2639" s="1" t="str">
        <f t="shared" si="206"/>
        <v>Lorenzo Costosi-marco baroncelli</v>
      </c>
      <c r="F2639" t="str">
        <f t="shared" si="208"/>
        <v>Won</v>
      </c>
      <c r="G2639" s="1">
        <f t="shared" si="209"/>
        <v>6</v>
      </c>
      <c r="H2639">
        <f t="shared" si="207"/>
        <v>1</v>
      </c>
      <c r="I2639" t="str">
        <f>INDEX(META!$B:$B,MATCH(B2639,META!$A:$A,0))</f>
        <v>Jund Wildfire</v>
      </c>
      <c r="J2639" t="str">
        <f>INDEX(META!$B:$B,MATCH(D2639,META!$A:$A,0))</f>
        <v>Dimir Snacker</v>
      </c>
      <c r="K2639" t="str">
        <f t="shared" si="205"/>
        <v>Jund Wildfire-Dimir Snacker</v>
      </c>
    </row>
    <row r="2640" spans="1:11" x14ac:dyDescent="0.3">
      <c r="A2640">
        <v>102</v>
      </c>
      <c r="B2640" t="s">
        <v>1532</v>
      </c>
      <c r="C2640" t="s">
        <v>28</v>
      </c>
      <c r="D2640" t="s">
        <v>410</v>
      </c>
      <c r="E2640" s="1" t="str">
        <f t="shared" si="206"/>
        <v>Miljenko Petrović-Andrea Feltrin</v>
      </c>
      <c r="F2640" t="str">
        <f t="shared" si="208"/>
        <v>Won</v>
      </c>
      <c r="G2640" s="1">
        <f t="shared" si="209"/>
        <v>6</v>
      </c>
      <c r="H2640">
        <f t="shared" si="207"/>
        <v>1</v>
      </c>
      <c r="I2640" t="str">
        <f>INDEX(META!$B:$B,MATCH(B2640,META!$A:$A,0))</f>
        <v>Mono Blue Terror</v>
      </c>
      <c r="J2640" t="str">
        <f>INDEX(META!$B:$B,MATCH(D2640,META!$A:$A,0))</f>
        <v>Jund Wildfire</v>
      </c>
      <c r="K2640" t="str">
        <f t="shared" si="205"/>
        <v>Mono Blue Terror-Jund Wildfire</v>
      </c>
    </row>
    <row r="2641" spans="1:11" x14ac:dyDescent="0.3">
      <c r="A2641">
        <v>103</v>
      </c>
      <c r="B2641" t="s">
        <v>763</v>
      </c>
      <c r="C2641" t="s">
        <v>28</v>
      </c>
      <c r="D2641" t="s">
        <v>178</v>
      </c>
      <c r="E2641" s="1" t="str">
        <f t="shared" si="206"/>
        <v>Raul Venturi-Roberto Brognoli</v>
      </c>
      <c r="F2641" t="str">
        <f t="shared" si="208"/>
        <v>Won</v>
      </c>
      <c r="G2641" s="1">
        <f t="shared" si="209"/>
        <v>6</v>
      </c>
      <c r="H2641">
        <f t="shared" si="207"/>
        <v>1</v>
      </c>
      <c r="I2641" t="str">
        <f>INDEX(META!$B:$B,MATCH(B2641,META!$A:$A,0))</f>
        <v>Jund Wildfire</v>
      </c>
      <c r="J2641" t="str">
        <f>INDEX(META!$B:$B,MATCH(D2641,META!$A:$A,0))</f>
        <v>Flicker Tron</v>
      </c>
      <c r="K2641" t="str">
        <f t="shared" si="205"/>
        <v>Jund Wildfire-Flicker Tron</v>
      </c>
    </row>
    <row r="2642" spans="1:11" x14ac:dyDescent="0.3">
      <c r="A2642">
        <v>104</v>
      </c>
      <c r="B2642" t="s">
        <v>3016</v>
      </c>
      <c r="C2642" t="s">
        <v>25</v>
      </c>
      <c r="D2642" t="s">
        <v>163</v>
      </c>
      <c r="E2642" s="1" t="str">
        <f t="shared" si="206"/>
        <v>marco Vianelli-Matteo Lombardelli</v>
      </c>
      <c r="F2642" t="str">
        <f t="shared" si="208"/>
        <v>Won</v>
      </c>
      <c r="G2642" s="1">
        <f t="shared" si="209"/>
        <v>6</v>
      </c>
      <c r="H2642">
        <f t="shared" si="207"/>
        <v>1</v>
      </c>
      <c r="I2642" t="str">
        <f>INDEX(META!$B:$B,MATCH(B2642,META!$A:$A,0))</f>
        <v>Flicker Tron</v>
      </c>
      <c r="J2642" t="str">
        <f>INDEX(META!$B:$B,MATCH(D2642,META!$A:$A,0))</f>
        <v>Rakdos Madness</v>
      </c>
      <c r="K2642" t="str">
        <f t="shared" si="205"/>
        <v>Flicker Tron-Rakdos Madness</v>
      </c>
    </row>
    <row r="2643" spans="1:11" x14ac:dyDescent="0.3">
      <c r="A2643">
        <v>105</v>
      </c>
      <c r="B2643" t="s">
        <v>1116</v>
      </c>
      <c r="C2643" t="s">
        <v>28</v>
      </c>
      <c r="D2643" t="s">
        <v>1295</v>
      </c>
      <c r="E2643" s="1" t="str">
        <f t="shared" si="206"/>
        <v>Paolo De Cesaris-Francesco Marzano</v>
      </c>
      <c r="F2643" t="str">
        <f t="shared" si="208"/>
        <v>Won</v>
      </c>
      <c r="G2643" s="1">
        <f t="shared" si="209"/>
        <v>6</v>
      </c>
      <c r="H2643">
        <f t="shared" si="207"/>
        <v>1</v>
      </c>
      <c r="I2643" t="str">
        <f>INDEX(META!$B:$B,MATCH(B2643,META!$A:$A,0))</f>
        <v>Elves</v>
      </c>
      <c r="J2643" t="str">
        <f>INDEX(META!$B:$B,MATCH(D2643,META!$A:$A,0))</f>
        <v>Dredge</v>
      </c>
      <c r="K2643" t="str">
        <f t="shared" si="205"/>
        <v>Elves-Dredge</v>
      </c>
    </row>
    <row r="2644" spans="1:11" x14ac:dyDescent="0.3">
      <c r="A2644">
        <v>106</v>
      </c>
      <c r="B2644" t="s">
        <v>2826</v>
      </c>
      <c r="C2644" t="s">
        <v>25</v>
      </c>
      <c r="D2644" t="s">
        <v>1198</v>
      </c>
      <c r="E2644" s="1" t="str">
        <f t="shared" si="206"/>
        <v>Baroni Paolo-Andrea Ruggiero</v>
      </c>
      <c r="F2644" t="str">
        <f t="shared" si="208"/>
        <v>Won</v>
      </c>
      <c r="G2644" s="1">
        <f t="shared" si="209"/>
        <v>6</v>
      </c>
      <c r="H2644">
        <f t="shared" si="207"/>
        <v>1</v>
      </c>
      <c r="I2644" t="str">
        <f>INDEX(META!$B:$B,MATCH(B2644,META!$A:$A,0))</f>
        <v>Altar Tron</v>
      </c>
      <c r="J2644" t="str">
        <f>INDEX(META!$B:$B,MATCH(D2644,META!$A:$A,0))</f>
        <v>Grixis Affinity</v>
      </c>
      <c r="K2644" t="str">
        <f t="shared" si="205"/>
        <v>Altar Tron-Grixis Affinity</v>
      </c>
    </row>
    <row r="2645" spans="1:11" x14ac:dyDescent="0.3">
      <c r="A2645">
        <v>107</v>
      </c>
      <c r="B2645" t="s">
        <v>401</v>
      </c>
      <c r="C2645" t="s">
        <v>26</v>
      </c>
      <c r="D2645" t="s">
        <v>826</v>
      </c>
      <c r="E2645" s="1" t="str">
        <f t="shared" si="206"/>
        <v>Luca Acquarone-Greggory Haueter</v>
      </c>
      <c r="F2645" t="str">
        <f t="shared" si="208"/>
        <v>Lost</v>
      </c>
      <c r="G2645" s="1">
        <f t="shared" si="209"/>
        <v>6</v>
      </c>
      <c r="H2645">
        <f t="shared" si="207"/>
        <v>1</v>
      </c>
      <c r="I2645" t="str">
        <f>INDEX(META!$B:$B,MATCH(B2645,META!$A:$A,0))</f>
        <v>Mono Blue Aggro</v>
      </c>
      <c r="J2645" t="str">
        <f>INDEX(META!$B:$B,MATCH(D2645,META!$A:$A,0))</f>
        <v>Jeskai Ephemerate</v>
      </c>
      <c r="K2645" t="str">
        <f t="shared" si="205"/>
        <v>Mono Blue Aggro-Jeskai Ephemerate</v>
      </c>
    </row>
    <row r="2646" spans="1:11" x14ac:dyDescent="0.3">
      <c r="A2646">
        <v>108</v>
      </c>
      <c r="B2646" t="s">
        <v>405</v>
      </c>
      <c r="C2646" t="s">
        <v>28</v>
      </c>
      <c r="D2646" t="s">
        <v>2737</v>
      </c>
      <c r="E2646" s="1" t="str">
        <f t="shared" si="206"/>
        <v>Nicola Masoero-Andrea Bistolfi</v>
      </c>
      <c r="F2646" t="str">
        <f t="shared" si="208"/>
        <v>Won</v>
      </c>
      <c r="G2646" s="1">
        <f t="shared" si="209"/>
        <v>6</v>
      </c>
      <c r="H2646">
        <f t="shared" si="207"/>
        <v>1</v>
      </c>
      <c r="I2646" t="str">
        <f>INDEX(META!$B:$B,MATCH(B2646,META!$A:$A,0))</f>
        <v>Jund Wildfire</v>
      </c>
      <c r="J2646" t="str">
        <f>INDEX(META!$B:$B,MATCH(D2646,META!$A:$A,0))</f>
        <v>Mono Blue Aggro</v>
      </c>
      <c r="K2646" t="str">
        <f t="shared" si="205"/>
        <v>Jund Wildfire-Mono Blue Aggro</v>
      </c>
    </row>
    <row r="2647" spans="1:11" x14ac:dyDescent="0.3">
      <c r="A2647">
        <v>109</v>
      </c>
      <c r="B2647" t="s">
        <v>1747</v>
      </c>
      <c r="C2647" t="s">
        <v>26</v>
      </c>
      <c r="D2647" t="s">
        <v>944</v>
      </c>
      <c r="E2647" s="1" t="str">
        <f t="shared" si="206"/>
        <v>Giulio Zorzi-Tommaso Loss</v>
      </c>
      <c r="F2647" t="str">
        <f t="shared" si="208"/>
        <v>Lost</v>
      </c>
      <c r="G2647" s="1">
        <f t="shared" si="209"/>
        <v>6</v>
      </c>
      <c r="H2647">
        <f t="shared" si="207"/>
        <v>1</v>
      </c>
      <c r="I2647" t="str">
        <f>INDEX(META!$B:$B,MATCH(B2647,META!$A:$A,0))</f>
        <v>Jeskai Ephemerate</v>
      </c>
      <c r="J2647" t="str">
        <f>INDEX(META!$B:$B,MATCH(D2647,META!$A:$A,0))</f>
        <v>Jund Wildfire</v>
      </c>
      <c r="K2647" t="str">
        <f t="shared" si="205"/>
        <v>Jeskai Ephemerate-Jund Wildfire</v>
      </c>
    </row>
    <row r="2648" spans="1:11" x14ac:dyDescent="0.3">
      <c r="A2648">
        <v>110</v>
      </c>
      <c r="B2648" t="s">
        <v>236</v>
      </c>
      <c r="C2648" t="s">
        <v>25</v>
      </c>
      <c r="D2648" t="s">
        <v>263</v>
      </c>
      <c r="E2648" s="1" t="str">
        <f t="shared" si="206"/>
        <v>Marco Venturini-Edoardo Orsi</v>
      </c>
      <c r="F2648" t="str">
        <f t="shared" si="208"/>
        <v>Won</v>
      </c>
      <c r="G2648" s="1">
        <f t="shared" si="209"/>
        <v>6</v>
      </c>
      <c r="H2648">
        <f t="shared" si="207"/>
        <v>1</v>
      </c>
      <c r="I2648" t="str">
        <f>INDEX(META!$B:$B,MATCH(B2648,META!$A:$A,0))</f>
        <v>High Tide Combo</v>
      </c>
      <c r="J2648" t="str">
        <f>INDEX(META!$B:$B,MATCH(D2648,META!$A:$A,0))</f>
        <v>Jund Wildfire</v>
      </c>
      <c r="K2648" t="str">
        <f t="shared" si="205"/>
        <v>High Tide Combo-Jund Wildfire</v>
      </c>
    </row>
    <row r="2649" spans="1:11" x14ac:dyDescent="0.3">
      <c r="A2649">
        <v>111</v>
      </c>
      <c r="B2649" t="s">
        <v>2103</v>
      </c>
      <c r="C2649" t="s">
        <v>28</v>
      </c>
      <c r="D2649" t="s">
        <v>301</v>
      </c>
      <c r="E2649" s="1" t="str">
        <f t="shared" si="206"/>
        <v>Mattia Frattegiani-Vittorio Gravagna</v>
      </c>
      <c r="F2649" t="str">
        <f t="shared" si="208"/>
        <v>Won</v>
      </c>
      <c r="G2649" s="1">
        <f t="shared" si="209"/>
        <v>6</v>
      </c>
      <c r="H2649">
        <f t="shared" si="207"/>
        <v>1</v>
      </c>
      <c r="I2649" t="str">
        <f>INDEX(META!$B:$B,MATCH(B2649,META!$A:$A,0))</f>
        <v>Jund Wildfire</v>
      </c>
      <c r="J2649" t="str">
        <f>INDEX(META!$B:$B,MATCH(D2649,META!$A:$A,0))</f>
        <v>Jund Wildfire</v>
      </c>
      <c r="K2649" t="str">
        <f t="shared" si="205"/>
        <v>Jund Wildfire-Jund Wildfire</v>
      </c>
    </row>
    <row r="2650" spans="1:11" x14ac:dyDescent="0.3">
      <c r="A2650">
        <v>112</v>
      </c>
      <c r="B2650" t="s">
        <v>137</v>
      </c>
      <c r="C2650" t="s">
        <v>27</v>
      </c>
      <c r="D2650" t="s">
        <v>304</v>
      </c>
      <c r="E2650" s="1" t="str">
        <f t="shared" si="206"/>
        <v>Jakub Peschel-Giovanni Postorino</v>
      </c>
      <c r="F2650" t="str">
        <f t="shared" si="208"/>
        <v>Lost</v>
      </c>
      <c r="G2650" s="1">
        <f t="shared" si="209"/>
        <v>6</v>
      </c>
      <c r="H2650">
        <f t="shared" si="207"/>
        <v>1</v>
      </c>
      <c r="I2650" t="str">
        <f>INDEX(META!$B:$B,MATCH(B2650,META!$A:$A,0))</f>
        <v>Azorius Familiars</v>
      </c>
      <c r="J2650" t="str">
        <f>INDEX(META!$B:$B,MATCH(D2650,META!$A:$A,0))</f>
        <v>Mono Red Madness</v>
      </c>
      <c r="K2650" t="str">
        <f t="shared" si="205"/>
        <v>Azorius Familiars-Mono Red Madness</v>
      </c>
    </row>
    <row r="2651" spans="1:11" x14ac:dyDescent="0.3">
      <c r="A2651">
        <v>113</v>
      </c>
      <c r="B2651" t="s">
        <v>3168</v>
      </c>
      <c r="C2651" t="s">
        <v>26</v>
      </c>
      <c r="D2651" t="s">
        <v>2003</v>
      </c>
      <c r="E2651" s="1" t="str">
        <f t="shared" si="206"/>
        <v>Mario Spatolisano-Benni Sanò</v>
      </c>
      <c r="F2651" t="str">
        <f t="shared" si="208"/>
        <v>Lost</v>
      </c>
      <c r="G2651" s="1">
        <f t="shared" si="209"/>
        <v>6</v>
      </c>
      <c r="H2651">
        <f t="shared" si="207"/>
        <v>1</v>
      </c>
      <c r="I2651" t="str">
        <f>INDEX(META!$B:$B,MATCH(B2651,META!$A:$A,0))</f>
        <v>Mono Blue Terror</v>
      </c>
      <c r="J2651" t="str">
        <f>INDEX(META!$B:$B,MATCH(D2651,META!$A:$A,0))</f>
        <v>Jund Wildfire</v>
      </c>
      <c r="K2651" t="str">
        <f t="shared" si="205"/>
        <v>Mono Blue Terror-Jund Wildfire</v>
      </c>
    </row>
    <row r="2652" spans="1:11" x14ac:dyDescent="0.3">
      <c r="A2652">
        <v>114</v>
      </c>
      <c r="B2652" t="s">
        <v>990</v>
      </c>
      <c r="C2652" t="s">
        <v>25</v>
      </c>
      <c r="D2652" t="s">
        <v>995</v>
      </c>
      <c r="E2652" s="1" t="str">
        <f t="shared" si="206"/>
        <v>Edoardo Mantovani-Andrea Aliprandi</v>
      </c>
      <c r="F2652" t="str">
        <f t="shared" si="208"/>
        <v>Won</v>
      </c>
      <c r="G2652" s="1">
        <f t="shared" si="209"/>
        <v>6</v>
      </c>
      <c r="H2652">
        <f t="shared" si="207"/>
        <v>1</v>
      </c>
      <c r="I2652" t="str">
        <f>INDEX(META!$B:$B,MATCH(B2652,META!$A:$A,0))</f>
        <v>Azorius Familiars</v>
      </c>
      <c r="J2652" t="str">
        <f>INDEX(META!$B:$B,MATCH(D2652,META!$A:$A,0))</f>
        <v>Grixis Affinity</v>
      </c>
      <c r="K2652" t="str">
        <f t="shared" si="205"/>
        <v>Azorius Familiars-Grixis Affinity</v>
      </c>
    </row>
    <row r="2653" spans="1:11" x14ac:dyDescent="0.3">
      <c r="A2653">
        <v>115</v>
      </c>
      <c r="B2653" t="s">
        <v>385</v>
      </c>
      <c r="C2653" t="s">
        <v>28</v>
      </c>
      <c r="D2653" t="s">
        <v>320</v>
      </c>
      <c r="E2653" s="1" t="str">
        <f t="shared" si="206"/>
        <v>leonardo priami-Enrico Govoni</v>
      </c>
      <c r="F2653" t="str">
        <f t="shared" si="208"/>
        <v>Won</v>
      </c>
      <c r="G2653" s="1">
        <f t="shared" si="209"/>
        <v>6</v>
      </c>
      <c r="H2653">
        <f t="shared" si="207"/>
        <v>1</v>
      </c>
      <c r="I2653" t="str">
        <f>INDEX(META!$B:$B,MATCH(B2653,META!$A:$A,0))</f>
        <v>High Tide Combo</v>
      </c>
      <c r="J2653" t="str">
        <f>INDEX(META!$B:$B,MATCH(D2653,META!$A:$A,0))</f>
        <v>X Lands Spy</v>
      </c>
      <c r="K2653" t="str">
        <f t="shared" si="205"/>
        <v>High Tide Combo-X Lands Spy</v>
      </c>
    </row>
    <row r="2654" spans="1:11" x14ac:dyDescent="0.3">
      <c r="A2654">
        <v>116</v>
      </c>
      <c r="B2654" t="s">
        <v>312</v>
      </c>
      <c r="C2654" t="s">
        <v>25</v>
      </c>
      <c r="D2654" t="s">
        <v>2517</v>
      </c>
      <c r="E2654" s="1" t="str">
        <f t="shared" si="206"/>
        <v>Mattia Redaelli-Charalampos Megalokonomos</v>
      </c>
      <c r="F2654" t="str">
        <f t="shared" si="208"/>
        <v>Won</v>
      </c>
      <c r="G2654" s="1">
        <f t="shared" si="209"/>
        <v>6</v>
      </c>
      <c r="H2654">
        <f t="shared" si="207"/>
        <v>1</v>
      </c>
      <c r="I2654" t="str">
        <f>INDEX(META!$B:$B,MATCH(B2654,META!$A:$A,0))</f>
        <v>Caw Gate</v>
      </c>
      <c r="J2654" t="str">
        <f>INDEX(META!$B:$B,MATCH(D2654,META!$A:$A,0))</f>
        <v>Jund Wildfire</v>
      </c>
      <c r="K2654" t="str">
        <f t="shared" si="205"/>
        <v>Caw Gate-Jund Wildfire</v>
      </c>
    </row>
    <row r="2655" spans="1:11" x14ac:dyDescent="0.3">
      <c r="A2655">
        <v>117</v>
      </c>
      <c r="B2655" t="s">
        <v>149</v>
      </c>
      <c r="C2655" t="s">
        <v>27</v>
      </c>
      <c r="D2655" t="s">
        <v>1237</v>
      </c>
      <c r="E2655" s="1" t="str">
        <f t="shared" si="206"/>
        <v>Andrea Pasotti-Simone_ Biondi</v>
      </c>
      <c r="F2655" t="str">
        <f t="shared" si="208"/>
        <v>Lost</v>
      </c>
      <c r="G2655" s="1">
        <f t="shared" si="209"/>
        <v>6</v>
      </c>
      <c r="H2655">
        <f t="shared" si="207"/>
        <v>1</v>
      </c>
      <c r="I2655" t="str">
        <f>INDEX(META!$B:$B,MATCH(B2655,META!$A:$A,0))</f>
        <v>Jund Wildfire</v>
      </c>
      <c r="J2655" t="str">
        <f>INDEX(META!$B:$B,MATCH(D2655,META!$A:$A,0))</f>
        <v>Jund Wildfire</v>
      </c>
      <c r="K2655" t="str">
        <f t="shared" si="205"/>
        <v>Jund Wildfire-Jund Wildfire</v>
      </c>
    </row>
    <row r="2656" spans="1:11" x14ac:dyDescent="0.3">
      <c r="A2656">
        <v>118</v>
      </c>
      <c r="B2656" t="s">
        <v>1964</v>
      </c>
      <c r="C2656" t="s">
        <v>26</v>
      </c>
      <c r="D2656" t="s">
        <v>2743</v>
      </c>
      <c r="E2656" s="1" t="str">
        <f t="shared" si="206"/>
        <v>Adrien Bertaud-Maurizio Pedrazzoli</v>
      </c>
      <c r="F2656" t="str">
        <f t="shared" si="208"/>
        <v>Lost</v>
      </c>
      <c r="G2656" s="1">
        <f t="shared" si="209"/>
        <v>6</v>
      </c>
      <c r="H2656">
        <f t="shared" si="207"/>
        <v>1</v>
      </c>
      <c r="I2656" t="str">
        <f>INDEX(META!$B:$B,MATCH(B2656,META!$A:$A,0))</f>
        <v>Mono Blue Terror</v>
      </c>
      <c r="J2656" t="str">
        <f>INDEX(META!$B:$B,MATCH(D2656,META!$A:$A,0))</f>
        <v>Mono Blue Aggro</v>
      </c>
      <c r="K2656" t="str">
        <f t="shared" si="205"/>
        <v>Mono Blue Terror-Mono Blue Aggro</v>
      </c>
    </row>
    <row r="2657" spans="1:11" x14ac:dyDescent="0.3">
      <c r="A2657">
        <v>119</v>
      </c>
      <c r="B2657" t="s">
        <v>2081</v>
      </c>
      <c r="C2657" t="s">
        <v>28</v>
      </c>
      <c r="D2657" t="s">
        <v>1731</v>
      </c>
      <c r="E2657" s="1" t="str">
        <f t="shared" si="206"/>
        <v>Simon DIAZ-Alessandro Monti</v>
      </c>
      <c r="F2657" t="str">
        <f t="shared" si="208"/>
        <v>Won</v>
      </c>
      <c r="G2657" s="1">
        <f t="shared" si="209"/>
        <v>6</v>
      </c>
      <c r="H2657">
        <f t="shared" si="207"/>
        <v>1</v>
      </c>
      <c r="I2657" t="str">
        <f>INDEX(META!$B:$B,MATCH(B2657,META!$A:$A,0))</f>
        <v>Rakdos Madness</v>
      </c>
      <c r="J2657" t="str">
        <f>INDEX(META!$B:$B,MATCH(D2657,META!$A:$A,0))</f>
        <v>Gardens</v>
      </c>
      <c r="K2657" t="str">
        <f t="shared" si="205"/>
        <v>Rakdos Madness-Gardens</v>
      </c>
    </row>
    <row r="2658" spans="1:11" x14ac:dyDescent="0.3">
      <c r="A2658">
        <v>120</v>
      </c>
      <c r="B2658" t="s">
        <v>1353</v>
      </c>
      <c r="C2658" t="s">
        <v>25</v>
      </c>
      <c r="D2658" t="s">
        <v>2850</v>
      </c>
      <c r="E2658" s="1" t="str">
        <f t="shared" si="206"/>
        <v>Carlo Rocchetti-Gustavo Rozas</v>
      </c>
      <c r="F2658" t="str">
        <f t="shared" si="208"/>
        <v>Won</v>
      </c>
      <c r="G2658" s="1">
        <f t="shared" si="209"/>
        <v>6</v>
      </c>
      <c r="H2658">
        <f t="shared" si="207"/>
        <v>1</v>
      </c>
      <c r="I2658" t="str">
        <f>INDEX(META!$B:$B,MATCH(B2658,META!$A:$A,0))</f>
        <v>High Tide Combo</v>
      </c>
      <c r="J2658" t="str">
        <f>INDEX(META!$B:$B,MATCH(D2658,META!$A:$A,0))</f>
        <v>Elves</v>
      </c>
      <c r="K2658" t="str">
        <f t="shared" si="205"/>
        <v>High Tide Combo-Elves</v>
      </c>
    </row>
    <row r="2659" spans="1:11" x14ac:dyDescent="0.3">
      <c r="A2659">
        <v>121</v>
      </c>
      <c r="B2659" t="s">
        <v>3042</v>
      </c>
      <c r="C2659" t="s">
        <v>27</v>
      </c>
      <c r="D2659" t="s">
        <v>1836</v>
      </c>
      <c r="E2659" s="1" t="str">
        <f t="shared" si="206"/>
        <v>Edoardo Maiani-Emanuele Guerini</v>
      </c>
      <c r="F2659" t="str">
        <f t="shared" si="208"/>
        <v>Lost</v>
      </c>
      <c r="G2659" s="1">
        <f t="shared" si="209"/>
        <v>6</v>
      </c>
      <c r="H2659">
        <f t="shared" si="207"/>
        <v>1</v>
      </c>
      <c r="I2659" t="str">
        <f>INDEX(META!$B:$B,MATCH(B2659,META!$A:$A,0))</f>
        <v>Altar Tron</v>
      </c>
      <c r="J2659" t="str">
        <f>INDEX(META!$B:$B,MATCH(D2659,META!$A:$A,0))</f>
        <v>White Weenie</v>
      </c>
      <c r="K2659" t="str">
        <f t="shared" si="205"/>
        <v>Altar Tron-White Weenie</v>
      </c>
    </row>
    <row r="2660" spans="1:11" x14ac:dyDescent="0.3">
      <c r="A2660">
        <v>122</v>
      </c>
      <c r="B2660" t="s">
        <v>2927</v>
      </c>
      <c r="C2660" t="s">
        <v>27</v>
      </c>
      <c r="D2660" t="s">
        <v>415</v>
      </c>
      <c r="E2660" s="1" t="str">
        <f t="shared" si="206"/>
        <v>Riccardo Bandere-Alessandro Mazzucchelli</v>
      </c>
      <c r="F2660" t="str">
        <f t="shared" si="208"/>
        <v>Lost</v>
      </c>
      <c r="G2660" s="1">
        <f t="shared" si="209"/>
        <v>6</v>
      </c>
      <c r="H2660">
        <f t="shared" si="207"/>
        <v>1</v>
      </c>
      <c r="I2660" t="str">
        <f>INDEX(META!$B:$B,MATCH(B2660,META!$A:$A,0))</f>
        <v>Mono Blue Aggro</v>
      </c>
      <c r="J2660" t="str">
        <f>INDEX(META!$B:$B,MATCH(D2660,META!$A:$A,0))</f>
        <v>Rakdos Madness</v>
      </c>
      <c r="K2660" t="str">
        <f t="shared" si="205"/>
        <v>Mono Blue Aggro-Rakdos Madness</v>
      </c>
    </row>
    <row r="2661" spans="1:11" x14ac:dyDescent="0.3">
      <c r="A2661">
        <v>123</v>
      </c>
      <c r="B2661" t="s">
        <v>1666</v>
      </c>
      <c r="C2661" t="s">
        <v>28</v>
      </c>
      <c r="D2661" t="s">
        <v>221</v>
      </c>
      <c r="E2661" s="1" t="str">
        <f t="shared" si="206"/>
        <v>paolo zanatta-Leonardo Usinabia</v>
      </c>
      <c r="F2661" t="str">
        <f t="shared" si="208"/>
        <v>Won</v>
      </c>
      <c r="G2661" s="1">
        <f t="shared" si="209"/>
        <v>6</v>
      </c>
      <c r="H2661">
        <f t="shared" si="207"/>
        <v>1</v>
      </c>
      <c r="I2661" t="str">
        <f>INDEX(META!$B:$B,MATCH(B2661,META!$A:$A,0))</f>
        <v>Mono Red Synth</v>
      </c>
      <c r="J2661" t="str">
        <f>INDEX(META!$B:$B,MATCH(D2661,META!$A:$A,0))</f>
        <v>Rakdos Madness</v>
      </c>
      <c r="K2661" t="str">
        <f t="shared" si="205"/>
        <v>Mono Red Synth-Rakdos Madness</v>
      </c>
    </row>
    <row r="2662" spans="1:11" x14ac:dyDescent="0.3">
      <c r="A2662">
        <v>124</v>
      </c>
      <c r="B2662" t="s">
        <v>2778</v>
      </c>
      <c r="C2662" t="s">
        <v>25</v>
      </c>
      <c r="D2662" t="s">
        <v>1259</v>
      </c>
      <c r="E2662" s="1" t="str">
        <f t="shared" si="206"/>
        <v>lorenzo traina-Marco Cavalli</v>
      </c>
      <c r="F2662" t="str">
        <f t="shared" si="208"/>
        <v>Won</v>
      </c>
      <c r="G2662" s="1">
        <f t="shared" si="209"/>
        <v>6</v>
      </c>
      <c r="H2662">
        <f t="shared" si="207"/>
        <v>1</v>
      </c>
      <c r="I2662" t="str">
        <f>INDEX(META!$B:$B,MATCH(B2662,META!$A:$A,0))</f>
        <v>Monsters Tron</v>
      </c>
      <c r="J2662" t="str">
        <f>INDEX(META!$B:$B,MATCH(D2662,META!$A:$A,0))</f>
        <v>Rakdos Madness</v>
      </c>
      <c r="K2662" t="str">
        <f t="shared" si="205"/>
        <v>Monsters Tron-Rakdos Madness</v>
      </c>
    </row>
    <row r="2663" spans="1:11" x14ac:dyDescent="0.3">
      <c r="A2663">
        <v>125</v>
      </c>
      <c r="B2663" t="s">
        <v>952</v>
      </c>
      <c r="C2663" t="s">
        <v>25</v>
      </c>
      <c r="D2663" t="s">
        <v>2878</v>
      </c>
      <c r="E2663" s="1" t="str">
        <f t="shared" si="206"/>
        <v>Riccardo Calzoni-Olmo Reali</v>
      </c>
      <c r="F2663" t="str">
        <f t="shared" si="208"/>
        <v>Won</v>
      </c>
      <c r="G2663" s="1">
        <f t="shared" si="209"/>
        <v>6</v>
      </c>
      <c r="H2663">
        <f t="shared" si="207"/>
        <v>1</v>
      </c>
      <c r="I2663" t="str">
        <f>INDEX(META!$B:$B,MATCH(B2663,META!$A:$A,0))</f>
        <v>Jund Wildfire</v>
      </c>
      <c r="J2663" t="str">
        <f>INDEX(META!$B:$B,MATCH(D2663,META!$A:$A,0))</f>
        <v>Mono Red Madness</v>
      </c>
      <c r="K2663" t="str">
        <f t="shared" si="205"/>
        <v>Jund Wildfire-Mono Red Madness</v>
      </c>
    </row>
    <row r="2664" spans="1:11" x14ac:dyDescent="0.3">
      <c r="A2664">
        <v>126</v>
      </c>
      <c r="B2664" t="s">
        <v>1888</v>
      </c>
      <c r="C2664" t="s">
        <v>28</v>
      </c>
      <c r="D2664" t="s">
        <v>2760</v>
      </c>
      <c r="E2664" s="1" t="str">
        <f t="shared" si="206"/>
        <v>Michele Baroni-Elia Cantini</v>
      </c>
      <c r="F2664" t="str">
        <f t="shared" si="208"/>
        <v>Won</v>
      </c>
      <c r="G2664" s="1">
        <f t="shared" si="209"/>
        <v>6</v>
      </c>
      <c r="H2664">
        <f t="shared" si="207"/>
        <v>1</v>
      </c>
      <c r="I2664" t="str">
        <f>INDEX(META!$B:$B,MATCH(B2664,META!$A:$A,0))</f>
        <v>Jund Wildfire</v>
      </c>
      <c r="J2664" t="str">
        <f>INDEX(META!$B:$B,MATCH(D2664,META!$A:$A,0))</f>
        <v>Mono Red Synth</v>
      </c>
      <c r="K2664" t="str">
        <f t="shared" si="205"/>
        <v>Jund Wildfire-Mono Red Synth</v>
      </c>
    </row>
    <row r="2665" spans="1:11" x14ac:dyDescent="0.3">
      <c r="A2665">
        <v>127</v>
      </c>
      <c r="B2665" t="s">
        <v>2211</v>
      </c>
      <c r="C2665" t="s">
        <v>25</v>
      </c>
      <c r="D2665" t="s">
        <v>2549</v>
      </c>
      <c r="E2665" s="1" t="str">
        <f t="shared" si="206"/>
        <v>Elio Casciola-Nico Tani</v>
      </c>
      <c r="F2665" t="str">
        <f t="shared" si="208"/>
        <v>Won</v>
      </c>
      <c r="G2665" s="1">
        <f t="shared" si="209"/>
        <v>6</v>
      </c>
      <c r="H2665">
        <f t="shared" si="207"/>
        <v>1</v>
      </c>
      <c r="I2665" t="str">
        <f>INDEX(META!$B:$B,MATCH(B2665,META!$A:$A,0))</f>
        <v>Mono Red Madness</v>
      </c>
      <c r="J2665" t="str">
        <f>INDEX(META!$B:$B,MATCH(D2665,META!$A:$A,0))</f>
        <v>Jund Wildfire</v>
      </c>
      <c r="K2665" t="str">
        <f t="shared" si="205"/>
        <v>Mono Red Madness-Jund Wildfire</v>
      </c>
    </row>
    <row r="2666" spans="1:11" x14ac:dyDescent="0.3">
      <c r="A2666">
        <v>128</v>
      </c>
      <c r="B2666" t="s">
        <v>1535</v>
      </c>
      <c r="C2666" t="s">
        <v>27</v>
      </c>
      <c r="D2666" t="s">
        <v>819</v>
      </c>
      <c r="E2666" s="1" t="str">
        <f t="shared" si="206"/>
        <v>Mislav Brusač-Simone Villivá</v>
      </c>
      <c r="F2666" t="str">
        <f t="shared" si="208"/>
        <v>Lost</v>
      </c>
      <c r="G2666" s="1">
        <f t="shared" si="209"/>
        <v>6</v>
      </c>
      <c r="H2666">
        <f t="shared" si="207"/>
        <v>1</v>
      </c>
      <c r="I2666" t="str">
        <f>INDEX(META!$B:$B,MATCH(B2666,META!$A:$A,0))</f>
        <v>Walls</v>
      </c>
      <c r="J2666" t="str">
        <f>INDEX(META!$B:$B,MATCH(D2666,META!$A:$A,0))</f>
        <v>Mono Blue Aggro</v>
      </c>
      <c r="K2666" t="str">
        <f t="shared" si="205"/>
        <v>Walls-Mono Blue Aggro</v>
      </c>
    </row>
    <row r="2667" spans="1:11" x14ac:dyDescent="0.3">
      <c r="A2667">
        <v>129</v>
      </c>
      <c r="B2667" t="s">
        <v>2623</v>
      </c>
      <c r="C2667" t="s">
        <v>30</v>
      </c>
      <c r="D2667" t="s">
        <v>370</v>
      </c>
      <c r="E2667" s="1" t="str">
        <f t="shared" si="206"/>
        <v>Daniele Gentile-Matteo Canfora</v>
      </c>
      <c r="F2667" t="str">
        <f t="shared" si="208"/>
        <v>Lost</v>
      </c>
      <c r="G2667" s="1">
        <f t="shared" si="209"/>
        <v>6</v>
      </c>
      <c r="H2667">
        <f t="shared" si="207"/>
        <v>1</v>
      </c>
      <c r="I2667" t="str">
        <f>INDEX(META!$B:$B,MATCH(B2667,META!$A:$A,0))</f>
        <v>Mardu Synth</v>
      </c>
      <c r="J2667" t="str">
        <f>INDEX(META!$B:$B,MATCH(D2667,META!$A:$A,0))</f>
        <v>Jund Wildfire</v>
      </c>
      <c r="K2667" t="str">
        <f t="shared" si="205"/>
        <v>Mardu Synth-Jund Wildfire</v>
      </c>
    </row>
    <row r="2668" spans="1:11" x14ac:dyDescent="0.3">
      <c r="A2668">
        <v>130</v>
      </c>
      <c r="B2668" t="s">
        <v>1793</v>
      </c>
      <c r="C2668" t="s">
        <v>26</v>
      </c>
      <c r="D2668" t="s">
        <v>3010</v>
      </c>
      <c r="E2668" s="1" t="str">
        <f t="shared" si="206"/>
        <v>Nicola Mingione-Luigi Mignogna</v>
      </c>
      <c r="F2668" t="str">
        <f t="shared" si="208"/>
        <v>Lost</v>
      </c>
      <c r="G2668" s="1">
        <f t="shared" si="209"/>
        <v>6</v>
      </c>
      <c r="H2668">
        <f t="shared" si="207"/>
        <v>1</v>
      </c>
      <c r="I2668" t="str">
        <f>INDEX(META!$B:$B,MATCH(B2668,META!$A:$A,0))</f>
        <v>Jund Wildfire</v>
      </c>
      <c r="J2668" t="str">
        <f>INDEX(META!$B:$B,MATCH(D2668,META!$A:$A,0))</f>
        <v>Mono White Heroic</v>
      </c>
      <c r="K2668" t="str">
        <f t="shared" si="205"/>
        <v>Jund Wildfire-Mono White Heroic</v>
      </c>
    </row>
    <row r="2669" spans="1:11" x14ac:dyDescent="0.3">
      <c r="A2669">
        <v>131</v>
      </c>
      <c r="B2669" t="s">
        <v>2141</v>
      </c>
      <c r="C2669" t="s">
        <v>25</v>
      </c>
      <c r="D2669" t="s">
        <v>1920</v>
      </c>
      <c r="E2669" s="1" t="str">
        <f t="shared" si="206"/>
        <v>Francesco Nocella-Domagoj Škacan</v>
      </c>
      <c r="F2669" t="str">
        <f t="shared" si="208"/>
        <v>Won</v>
      </c>
      <c r="G2669" s="1">
        <f t="shared" si="209"/>
        <v>6</v>
      </c>
      <c r="H2669">
        <f t="shared" si="207"/>
        <v>1</v>
      </c>
      <c r="I2669" t="str">
        <f>INDEX(META!$B:$B,MATCH(B2669,META!$A:$A,0))</f>
        <v>Mono Red Synth</v>
      </c>
      <c r="J2669" t="str">
        <f>INDEX(META!$B:$B,MATCH(D2669,META!$A:$A,0))</f>
        <v>Jund Wildfire</v>
      </c>
      <c r="K2669" t="str">
        <f t="shared" si="205"/>
        <v>Mono Red Synth-Jund Wildfire</v>
      </c>
    </row>
    <row r="2670" spans="1:11" x14ac:dyDescent="0.3">
      <c r="A2670">
        <v>132</v>
      </c>
      <c r="B2670" t="s">
        <v>581</v>
      </c>
      <c r="C2670" t="s">
        <v>26</v>
      </c>
      <c r="D2670" t="s">
        <v>270</v>
      </c>
      <c r="E2670" s="1" t="str">
        <f t="shared" si="206"/>
        <v>Pasquale Scognamiglio-Gustavo Higa</v>
      </c>
      <c r="F2670" t="str">
        <f t="shared" si="208"/>
        <v>Lost</v>
      </c>
      <c r="G2670" s="1">
        <f t="shared" si="209"/>
        <v>6</v>
      </c>
      <c r="H2670">
        <f t="shared" si="207"/>
        <v>1</v>
      </c>
      <c r="I2670" t="str">
        <f>INDEX(META!$B:$B,MATCH(B2670,META!$A:$A,0))</f>
        <v>Boros Synth</v>
      </c>
      <c r="J2670" t="str">
        <f>INDEX(META!$B:$B,MATCH(D2670,META!$A:$A,0))</f>
        <v>Fangren Tron</v>
      </c>
      <c r="K2670" t="str">
        <f t="shared" si="205"/>
        <v>Boros Synth-Fangren Tron</v>
      </c>
    </row>
    <row r="2671" spans="1:11" x14ac:dyDescent="0.3">
      <c r="A2671">
        <v>133</v>
      </c>
      <c r="B2671" t="s">
        <v>2634</v>
      </c>
      <c r="C2671" t="s">
        <v>26</v>
      </c>
      <c r="D2671" t="s">
        <v>1762</v>
      </c>
      <c r="E2671" s="1" t="str">
        <f t="shared" si="206"/>
        <v>Davide Fittipaldi-Goran Zic</v>
      </c>
      <c r="F2671" t="str">
        <f t="shared" si="208"/>
        <v>Lost</v>
      </c>
      <c r="G2671" s="1">
        <f t="shared" si="209"/>
        <v>6</v>
      </c>
      <c r="H2671">
        <f t="shared" si="207"/>
        <v>1</v>
      </c>
      <c r="I2671" t="str">
        <f>INDEX(META!$B:$B,MATCH(B2671,META!$A:$A,0))</f>
        <v>Mono Red Synth</v>
      </c>
      <c r="J2671" t="str">
        <f>INDEX(META!$B:$B,MATCH(D2671,META!$A:$A,0))</f>
        <v>Rakdos Madness</v>
      </c>
      <c r="K2671" t="str">
        <f t="shared" si="205"/>
        <v>Mono Red Synth-Rakdos Madness</v>
      </c>
    </row>
    <row r="2672" spans="1:11" x14ac:dyDescent="0.3">
      <c r="A2672">
        <v>134</v>
      </c>
      <c r="B2672" t="s">
        <v>3137</v>
      </c>
      <c r="C2672" t="s">
        <v>25</v>
      </c>
      <c r="D2672" t="s">
        <v>281</v>
      </c>
      <c r="E2672" s="1" t="str">
        <f t="shared" si="206"/>
        <v>Bernhard Lederer-Matteo Garbuio</v>
      </c>
      <c r="F2672" t="str">
        <f t="shared" si="208"/>
        <v>Won</v>
      </c>
      <c r="G2672" s="1">
        <f t="shared" si="209"/>
        <v>6</v>
      </c>
      <c r="H2672">
        <f t="shared" si="207"/>
        <v>1</v>
      </c>
      <c r="I2672" t="str">
        <f>INDEX(META!$B:$B,MATCH(B2672,META!$A:$A,0))</f>
        <v>Mono Blue Terror</v>
      </c>
      <c r="J2672" t="str">
        <f>INDEX(META!$B:$B,MATCH(D2672,META!$A:$A,0))</f>
        <v>Dimir Terror</v>
      </c>
      <c r="K2672" t="str">
        <f t="shared" si="205"/>
        <v>Mono Blue Terror-Dimir Terror</v>
      </c>
    </row>
    <row r="2673" spans="1:11" x14ac:dyDescent="0.3">
      <c r="A2673">
        <v>135</v>
      </c>
      <c r="B2673" t="s">
        <v>1045</v>
      </c>
      <c r="C2673" t="s">
        <v>25</v>
      </c>
      <c r="D2673" t="s">
        <v>2891</v>
      </c>
      <c r="E2673" s="1" t="str">
        <f t="shared" si="206"/>
        <v>Matteo Zovi-Michele Gaimarri</v>
      </c>
      <c r="F2673" t="str">
        <f t="shared" si="208"/>
        <v>Won</v>
      </c>
      <c r="G2673" s="1">
        <f t="shared" si="209"/>
        <v>6</v>
      </c>
      <c r="H2673">
        <f t="shared" si="207"/>
        <v>1</v>
      </c>
      <c r="I2673" t="str">
        <f>INDEX(META!$B:$B,MATCH(B2673,META!$A:$A,0))</f>
        <v>Mono Blue Aggro</v>
      </c>
      <c r="J2673" t="str">
        <f>INDEX(META!$B:$B,MATCH(D2673,META!$A:$A,0))</f>
        <v>Elves</v>
      </c>
      <c r="K2673" t="str">
        <f t="shared" si="205"/>
        <v>Mono Blue Aggro-Elves</v>
      </c>
    </row>
    <row r="2674" spans="1:11" x14ac:dyDescent="0.3">
      <c r="A2674">
        <v>136</v>
      </c>
      <c r="B2674" t="s">
        <v>230</v>
      </c>
      <c r="C2674" t="s">
        <v>27</v>
      </c>
      <c r="D2674" t="s">
        <v>3216</v>
      </c>
      <c r="E2674" s="1" t="str">
        <f t="shared" si="206"/>
        <v>Mattia Zoli-Matteo Malberti</v>
      </c>
      <c r="F2674" t="str">
        <f t="shared" si="208"/>
        <v>Lost</v>
      </c>
      <c r="G2674" s="1">
        <f t="shared" si="209"/>
        <v>6</v>
      </c>
      <c r="H2674">
        <f t="shared" si="207"/>
        <v>1</v>
      </c>
      <c r="I2674" t="str">
        <f>INDEX(META!$B:$B,MATCH(B2674,META!$A:$A,0))</f>
        <v>Mono Red Synth</v>
      </c>
      <c r="J2674" t="str">
        <f>INDEX(META!$B:$B,MATCH(D2674,META!$A:$A,0))</f>
        <v>Grixis Affinity</v>
      </c>
      <c r="K2674" t="str">
        <f t="shared" si="205"/>
        <v>Mono Red Synth-Grixis Affinity</v>
      </c>
    </row>
    <row r="2675" spans="1:11" x14ac:dyDescent="0.3">
      <c r="A2675">
        <v>137</v>
      </c>
      <c r="B2675" t="s">
        <v>169</v>
      </c>
      <c r="C2675" t="s">
        <v>26</v>
      </c>
      <c r="D2675" t="s">
        <v>3191</v>
      </c>
      <c r="E2675" s="1" t="str">
        <f t="shared" si="206"/>
        <v>Damiano Menarbin-Filippo Chiappini</v>
      </c>
      <c r="F2675" t="str">
        <f t="shared" si="208"/>
        <v>Lost</v>
      </c>
      <c r="G2675" s="1">
        <f t="shared" si="209"/>
        <v>6</v>
      </c>
      <c r="H2675">
        <f t="shared" si="207"/>
        <v>1</v>
      </c>
      <c r="I2675" t="str">
        <f>INDEX(META!$B:$B,MATCH(B2675,META!$A:$A,0))</f>
        <v>Gruul Monsters</v>
      </c>
      <c r="J2675" t="str">
        <f>INDEX(META!$B:$B,MATCH(D2675,META!$A:$A,0))</f>
        <v>Jund Wildfire</v>
      </c>
      <c r="K2675" t="str">
        <f t="shared" si="205"/>
        <v>Gruul Monsters-Jund Wildfire</v>
      </c>
    </row>
    <row r="2676" spans="1:11" x14ac:dyDescent="0.3">
      <c r="A2676">
        <v>138</v>
      </c>
      <c r="B2676" t="s">
        <v>186</v>
      </c>
      <c r="C2676" t="s">
        <v>28</v>
      </c>
      <c r="D2676" t="s">
        <v>938</v>
      </c>
      <c r="E2676" s="1" t="str">
        <f t="shared" si="206"/>
        <v>Lorenzo Lamberti-Krzysztof Jahn</v>
      </c>
      <c r="F2676" t="str">
        <f t="shared" si="208"/>
        <v>Won</v>
      </c>
      <c r="G2676" s="1">
        <f t="shared" si="209"/>
        <v>6</v>
      </c>
      <c r="H2676">
        <f t="shared" si="207"/>
        <v>1</v>
      </c>
      <c r="I2676" t="str">
        <f>INDEX(META!$B:$B,MATCH(B2676,META!$A:$A,0))</f>
        <v>Jund Wildfire</v>
      </c>
      <c r="J2676" t="str">
        <f>INDEX(META!$B:$B,MATCH(D2676,META!$A:$A,0))</f>
        <v>Rakdos Midrange</v>
      </c>
      <c r="K2676" t="str">
        <f t="shared" si="205"/>
        <v>Jund Wildfire-Rakdos Midrange</v>
      </c>
    </row>
    <row r="2677" spans="1:11" x14ac:dyDescent="0.3">
      <c r="A2677">
        <v>139</v>
      </c>
      <c r="B2677" t="s">
        <v>3188</v>
      </c>
      <c r="C2677" t="s">
        <v>25</v>
      </c>
      <c r="D2677" t="s">
        <v>1391</v>
      </c>
      <c r="E2677" s="1" t="str">
        <f t="shared" si="206"/>
        <v>Giulio Rizzati-Valerio Arsuffi</v>
      </c>
      <c r="F2677" t="str">
        <f t="shared" si="208"/>
        <v>Won</v>
      </c>
      <c r="G2677" s="1">
        <f t="shared" si="209"/>
        <v>6</v>
      </c>
      <c r="H2677">
        <f t="shared" si="207"/>
        <v>1</v>
      </c>
      <c r="I2677" t="str">
        <f>INDEX(META!$B:$B,MATCH(B2677,META!$A:$A,0))</f>
        <v>Mono Blue Terror</v>
      </c>
      <c r="J2677" t="str">
        <f>INDEX(META!$B:$B,MATCH(D2677,META!$A:$A,0))</f>
        <v>Mono Blue Terror</v>
      </c>
      <c r="K2677" t="str">
        <f t="shared" si="205"/>
        <v>Mono Blue Terror-Mono Blue Terror</v>
      </c>
    </row>
    <row r="2678" spans="1:11" x14ac:dyDescent="0.3">
      <c r="A2678">
        <v>140</v>
      </c>
      <c r="B2678" t="s">
        <v>339</v>
      </c>
      <c r="C2678" t="s">
        <v>28</v>
      </c>
      <c r="D2678" t="s">
        <v>3249</v>
      </c>
      <c r="E2678" s="1" t="str">
        <f t="shared" si="206"/>
        <v>Tomasz Sodomirski-gregorio esposito</v>
      </c>
      <c r="F2678" t="str">
        <f t="shared" si="208"/>
        <v>Won</v>
      </c>
      <c r="G2678" s="1">
        <f t="shared" si="209"/>
        <v>6</v>
      </c>
      <c r="H2678">
        <f t="shared" si="207"/>
        <v>1</v>
      </c>
      <c r="I2678" t="str">
        <f>INDEX(META!$B:$B,MATCH(B2678,META!$A:$A,0))</f>
        <v>Mono Blue Aggro</v>
      </c>
      <c r="J2678" t="str">
        <f>INDEX(META!$B:$B,MATCH(D2678,META!$A:$A,0))</f>
        <v>Mono Blue Aggro</v>
      </c>
      <c r="K2678" t="str">
        <f t="shared" si="205"/>
        <v>Mono Blue Aggro-Mono Blue Aggro</v>
      </c>
    </row>
    <row r="2679" spans="1:11" x14ac:dyDescent="0.3">
      <c r="A2679">
        <v>141</v>
      </c>
      <c r="B2679" t="s">
        <v>1424</v>
      </c>
      <c r="C2679" t="s">
        <v>25</v>
      </c>
      <c r="D2679" t="s">
        <v>2556</v>
      </c>
      <c r="E2679" s="1" t="str">
        <f t="shared" si="206"/>
        <v>Davide Rega-Andrea Iurato</v>
      </c>
      <c r="F2679" t="str">
        <f t="shared" si="208"/>
        <v>Won</v>
      </c>
      <c r="G2679" s="1">
        <f t="shared" si="209"/>
        <v>6</v>
      </c>
      <c r="H2679">
        <f t="shared" si="207"/>
        <v>1</v>
      </c>
      <c r="I2679" t="str">
        <f>INDEX(META!$B:$B,MATCH(B2679,META!$A:$A,0))</f>
        <v>Elves</v>
      </c>
      <c r="J2679" t="str">
        <f>INDEX(META!$B:$B,MATCH(D2679,META!$A:$A,0))</f>
        <v>Mono Blue Aggro</v>
      </c>
      <c r="K2679" t="str">
        <f t="shared" si="205"/>
        <v>Elves-Mono Blue Aggro</v>
      </c>
    </row>
    <row r="2680" spans="1:11" x14ac:dyDescent="0.3">
      <c r="A2680">
        <v>142</v>
      </c>
      <c r="B2680" t="s">
        <v>3025</v>
      </c>
      <c r="C2680" t="s">
        <v>27</v>
      </c>
      <c r="D2680" t="s">
        <v>3125</v>
      </c>
      <c r="E2680" s="1" t="str">
        <f t="shared" si="206"/>
        <v>Piero Lombardi-dario ermelli</v>
      </c>
      <c r="F2680" t="str">
        <f t="shared" si="208"/>
        <v>Lost</v>
      </c>
      <c r="G2680" s="1">
        <f t="shared" si="209"/>
        <v>6</v>
      </c>
      <c r="H2680">
        <f t="shared" si="207"/>
        <v>1</v>
      </c>
      <c r="I2680" t="str">
        <f>INDEX(META!$B:$B,MATCH(B2680,META!$A:$A,0))</f>
        <v>Elves</v>
      </c>
      <c r="J2680" t="str">
        <f>INDEX(META!$B:$B,MATCH(D2680,META!$A:$A,0))</f>
        <v>Mono Red Synth</v>
      </c>
      <c r="K2680" t="str">
        <f t="shared" si="205"/>
        <v>Elves-Mono Red Synth</v>
      </c>
    </row>
    <row r="2681" spans="1:11" x14ac:dyDescent="0.3">
      <c r="A2681">
        <v>143</v>
      </c>
      <c r="B2681" t="s">
        <v>2419</v>
      </c>
      <c r="C2681" t="s">
        <v>25</v>
      </c>
      <c r="D2681" t="s">
        <v>426</v>
      </c>
      <c r="E2681" s="1" t="str">
        <f t="shared" si="206"/>
        <v>Maxim Moncalvo-Stefano Perazzolo</v>
      </c>
      <c r="F2681" t="str">
        <f t="shared" si="208"/>
        <v>Won</v>
      </c>
      <c r="G2681" s="1">
        <f t="shared" si="209"/>
        <v>6</v>
      </c>
      <c r="H2681">
        <f t="shared" si="207"/>
        <v>1</v>
      </c>
      <c r="I2681" t="str">
        <f>INDEX(META!$B:$B,MATCH(B2681,META!$A:$A,0))</f>
        <v>Mono Blue Aggro</v>
      </c>
      <c r="J2681" t="str">
        <f>INDEX(META!$B:$B,MATCH(D2681,META!$A:$A,0))</f>
        <v>Jund Wildfire</v>
      </c>
      <c r="K2681" t="str">
        <f t="shared" si="205"/>
        <v>Mono Blue Aggro-Jund Wildfire</v>
      </c>
    </row>
    <row r="2682" spans="1:11" x14ac:dyDescent="0.3">
      <c r="A2682">
        <v>144</v>
      </c>
      <c r="B2682" t="s">
        <v>2450</v>
      </c>
      <c r="C2682" t="s">
        <v>26</v>
      </c>
      <c r="D2682" t="s">
        <v>3252</v>
      </c>
      <c r="E2682" s="1" t="str">
        <f t="shared" si="206"/>
        <v>Yuri Zanda-Alexander Beliaev</v>
      </c>
      <c r="F2682" t="str">
        <f t="shared" si="208"/>
        <v>Lost</v>
      </c>
      <c r="G2682" s="1">
        <f t="shared" si="209"/>
        <v>6</v>
      </c>
      <c r="H2682">
        <f t="shared" si="207"/>
        <v>1</v>
      </c>
      <c r="I2682" t="str">
        <f>INDEX(META!$B:$B,MATCH(B2682,META!$A:$A,0))</f>
        <v>Walls</v>
      </c>
      <c r="J2682" t="str">
        <f>INDEX(META!$B:$B,MATCH(D2682,META!$A:$A,0))</f>
        <v>Elves</v>
      </c>
      <c r="K2682" t="str">
        <f t="shared" si="205"/>
        <v>Walls-Elves</v>
      </c>
    </row>
    <row r="2683" spans="1:11" x14ac:dyDescent="0.3">
      <c r="A2683">
        <v>145</v>
      </c>
      <c r="B2683" t="s">
        <v>2603</v>
      </c>
      <c r="C2683" t="s">
        <v>26</v>
      </c>
      <c r="D2683" t="s">
        <v>2637</v>
      </c>
      <c r="E2683" s="1" t="str">
        <f t="shared" si="206"/>
        <v>Zaccaria Vincenzi-Simone Guidi</v>
      </c>
      <c r="F2683" t="str">
        <f t="shared" si="208"/>
        <v>Lost</v>
      </c>
      <c r="G2683" s="1">
        <f t="shared" si="209"/>
        <v>6</v>
      </c>
      <c r="H2683">
        <f t="shared" si="207"/>
        <v>1</v>
      </c>
      <c r="I2683" t="str">
        <f>INDEX(META!$B:$B,MATCH(B2683,META!$A:$A,0))</f>
        <v>Dredge</v>
      </c>
      <c r="J2683" t="str">
        <f>INDEX(META!$B:$B,MATCH(D2683,META!$A:$A,0))</f>
        <v>Gruul Monsters</v>
      </c>
      <c r="K2683" t="str">
        <f t="shared" si="205"/>
        <v>Dredge-Gruul Monsters</v>
      </c>
    </row>
    <row r="2684" spans="1:11" x14ac:dyDescent="0.3">
      <c r="A2684">
        <v>146</v>
      </c>
      <c r="B2684" t="s">
        <v>906</v>
      </c>
      <c r="C2684" t="s">
        <v>28</v>
      </c>
      <c r="D2684" t="s">
        <v>93</v>
      </c>
      <c r="E2684" s="1" t="str">
        <f t="shared" si="206"/>
        <v>Matteo Lunardi-Kevin Bashaj</v>
      </c>
      <c r="F2684" t="str">
        <f t="shared" si="208"/>
        <v>Won</v>
      </c>
      <c r="G2684" s="1">
        <f t="shared" si="209"/>
        <v>6</v>
      </c>
      <c r="H2684">
        <f t="shared" si="207"/>
        <v>1</v>
      </c>
      <c r="I2684" t="str">
        <f>INDEX(META!$B:$B,MATCH(B2684,META!$A:$A,0))</f>
        <v>Rakdos Madness</v>
      </c>
      <c r="J2684" t="str">
        <f>INDEX(META!$B:$B,MATCH(D2684,META!$A:$A,0))</f>
        <v>High Tide Combo</v>
      </c>
      <c r="K2684" t="str">
        <f t="shared" ref="K2684:K2747" si="210">I2684&amp;"-"&amp;J2684</f>
        <v>Rakdos Madness-High Tide Combo</v>
      </c>
    </row>
    <row r="2685" spans="1:11" x14ac:dyDescent="0.3">
      <c r="A2685">
        <v>147</v>
      </c>
      <c r="B2685" t="s">
        <v>343</v>
      </c>
      <c r="C2685" t="s">
        <v>25</v>
      </c>
      <c r="D2685" t="s">
        <v>174</v>
      </c>
      <c r="E2685" s="1" t="str">
        <f t="shared" si="206"/>
        <v>davide delinavelli-Leonardo Preti</v>
      </c>
      <c r="F2685" t="str">
        <f t="shared" si="208"/>
        <v>Won</v>
      </c>
      <c r="G2685" s="1">
        <f t="shared" si="209"/>
        <v>6</v>
      </c>
      <c r="H2685">
        <f t="shared" si="207"/>
        <v>1</v>
      </c>
      <c r="I2685" t="str">
        <f>INDEX(META!$B:$B,MATCH(B2685,META!$A:$A,0))</f>
        <v>Izzet Terror</v>
      </c>
      <c r="J2685" t="str">
        <f>INDEX(META!$B:$B,MATCH(D2685,META!$A:$A,0))</f>
        <v>Jund Wildfire</v>
      </c>
      <c r="K2685" t="str">
        <f t="shared" si="210"/>
        <v>Izzet Terror-Jund Wildfire</v>
      </c>
    </row>
    <row r="2686" spans="1:11" x14ac:dyDescent="0.3">
      <c r="A2686">
        <v>148</v>
      </c>
      <c r="B2686" t="s">
        <v>1421</v>
      </c>
      <c r="C2686" t="s">
        <v>27</v>
      </c>
      <c r="D2686" t="s">
        <v>2943</v>
      </c>
      <c r="E2686" s="1" t="str">
        <f t="shared" si="206"/>
        <v>Daniele Palmieri-Alessandro Fabbri</v>
      </c>
      <c r="F2686" t="str">
        <f t="shared" si="208"/>
        <v>Lost</v>
      </c>
      <c r="G2686" s="1">
        <f t="shared" si="209"/>
        <v>6</v>
      </c>
      <c r="H2686">
        <f t="shared" si="207"/>
        <v>1</v>
      </c>
      <c r="I2686" t="str">
        <f>INDEX(META!$B:$B,MATCH(B2686,META!$A:$A,0))</f>
        <v>Boros Synth</v>
      </c>
      <c r="J2686" t="str">
        <f>INDEX(META!$B:$B,MATCH(D2686,META!$A:$A,0))</f>
        <v>Azorius Familiars</v>
      </c>
      <c r="K2686" t="str">
        <f t="shared" si="210"/>
        <v>Boros Synth-Azorius Familiars</v>
      </c>
    </row>
    <row r="2687" spans="1:11" x14ac:dyDescent="0.3">
      <c r="A2687">
        <v>149</v>
      </c>
      <c r="B2687" t="s">
        <v>2764</v>
      </c>
      <c r="C2687" t="s">
        <v>27</v>
      </c>
      <c r="D2687" t="s">
        <v>360</v>
      </c>
      <c r="E2687" s="1" t="str">
        <f t="shared" si="206"/>
        <v>Andrea Massei-Luigi De Franco</v>
      </c>
      <c r="F2687" t="str">
        <f t="shared" si="208"/>
        <v>Lost</v>
      </c>
      <c r="G2687" s="1">
        <f t="shared" si="209"/>
        <v>6</v>
      </c>
      <c r="H2687">
        <f t="shared" si="207"/>
        <v>1</v>
      </c>
      <c r="I2687" t="str">
        <f>INDEX(META!$B:$B,MATCH(B2687,META!$A:$A,0))</f>
        <v>Jund Wildfire</v>
      </c>
      <c r="J2687" t="str">
        <f>INDEX(META!$B:$B,MATCH(D2687,META!$A:$A,0))</f>
        <v>Mono Blue Aggro</v>
      </c>
      <c r="K2687" t="str">
        <f t="shared" si="210"/>
        <v>Jund Wildfire-Mono Blue Aggro</v>
      </c>
    </row>
    <row r="2688" spans="1:11" x14ac:dyDescent="0.3">
      <c r="A2688">
        <v>150</v>
      </c>
      <c r="B2688" t="s">
        <v>3207</v>
      </c>
      <c r="C2688" t="s">
        <v>27</v>
      </c>
      <c r="D2688" t="s">
        <v>2307</v>
      </c>
      <c r="E2688" s="1" t="str">
        <f t="shared" si="206"/>
        <v>Martin Bakac-Antonio Becatti</v>
      </c>
      <c r="F2688" t="str">
        <f t="shared" si="208"/>
        <v>Lost</v>
      </c>
      <c r="G2688" s="1">
        <f t="shared" si="209"/>
        <v>6</v>
      </c>
      <c r="H2688">
        <f t="shared" si="207"/>
        <v>1</v>
      </c>
      <c r="I2688" t="str">
        <f>INDEX(META!$B:$B,MATCH(B2688,META!$A:$A,0))</f>
        <v>Azorius Familiars</v>
      </c>
      <c r="J2688" t="str">
        <f>INDEX(META!$B:$B,MATCH(D2688,META!$A:$A,0))</f>
        <v>Jund Wildfire</v>
      </c>
      <c r="K2688" t="str">
        <f t="shared" si="210"/>
        <v>Azorius Familiars-Jund Wildfire</v>
      </c>
    </row>
    <row r="2689" spans="1:11" x14ac:dyDescent="0.3">
      <c r="A2689">
        <v>151</v>
      </c>
      <c r="B2689" t="s">
        <v>143</v>
      </c>
      <c r="C2689" t="s">
        <v>26</v>
      </c>
      <c r="D2689" t="s">
        <v>367</v>
      </c>
      <c r="E2689" s="1" t="str">
        <f t="shared" ref="E2689:E2752" si="211">B2689&amp;"-"&amp;D2689</f>
        <v>Matteo Tittarelli-Thomas Legrand</v>
      </c>
      <c r="F2689" t="str">
        <f t="shared" si="208"/>
        <v>Lost</v>
      </c>
      <c r="G2689" s="1">
        <f t="shared" si="209"/>
        <v>6</v>
      </c>
      <c r="H2689">
        <f t="shared" si="207"/>
        <v>1</v>
      </c>
      <c r="I2689" t="str">
        <f>INDEX(META!$B:$B,MATCH(B2689,META!$A:$A,0))</f>
        <v>Jund Wildfire</v>
      </c>
      <c r="J2689" t="str">
        <f>INDEX(META!$B:$B,MATCH(D2689,META!$A:$A,0))</f>
        <v>Mono Red Madness</v>
      </c>
      <c r="K2689" t="str">
        <f t="shared" si="210"/>
        <v>Jund Wildfire-Mono Red Madness</v>
      </c>
    </row>
    <row r="2690" spans="1:11" x14ac:dyDescent="0.3">
      <c r="A2690">
        <v>152</v>
      </c>
      <c r="B2690" t="s">
        <v>250</v>
      </c>
      <c r="C2690" t="s">
        <v>28</v>
      </c>
      <c r="D2690" t="s">
        <v>366</v>
      </c>
      <c r="E2690" s="1" t="str">
        <f t="shared" si="211"/>
        <v>Owen Peurois-Alessio Breviglieri</v>
      </c>
      <c r="F2690" t="str">
        <f t="shared" si="208"/>
        <v>Won</v>
      </c>
      <c r="G2690" s="1">
        <f t="shared" si="209"/>
        <v>6</v>
      </c>
      <c r="H2690">
        <f t="shared" ref="H2690:H2752" si="212">AND(I2690&gt;0,J2690&gt;0)*1</f>
        <v>1</v>
      </c>
      <c r="I2690" t="str">
        <f>INDEX(META!$B:$B,MATCH(B2690,META!$A:$A,0))</f>
        <v>Rakdos Madness</v>
      </c>
      <c r="J2690" t="str">
        <f>INDEX(META!$B:$B,MATCH(D2690,META!$A:$A,0))</f>
        <v>Dredge</v>
      </c>
      <c r="K2690" t="str">
        <f t="shared" si="210"/>
        <v>Rakdos Madness-Dredge</v>
      </c>
    </row>
    <row r="2691" spans="1:11" x14ac:dyDescent="0.3">
      <c r="A2691">
        <v>153</v>
      </c>
      <c r="B2691" t="s">
        <v>408</v>
      </c>
      <c r="C2691" t="s">
        <v>27</v>
      </c>
      <c r="D2691" t="s">
        <v>107</v>
      </c>
      <c r="E2691" s="1" t="str">
        <f t="shared" si="211"/>
        <v>stefano biagioni-Lorenzo Fontana</v>
      </c>
      <c r="F2691" t="str">
        <f t="shared" ref="F2691:F2754" si="213">_xlfn.TEXTBEFORE(C2691," ")</f>
        <v>Lost</v>
      </c>
      <c r="G2691" s="1">
        <f t="shared" ref="G2691:G2754" si="214">IF(A2691&gt;=A2690,G2690,G2690+1)</f>
        <v>6</v>
      </c>
      <c r="H2691">
        <f t="shared" si="212"/>
        <v>1</v>
      </c>
      <c r="I2691" t="str">
        <f>INDEX(META!$B:$B,MATCH(B2691,META!$A:$A,0))</f>
        <v>Pili-Pala Combo</v>
      </c>
      <c r="J2691" t="str">
        <f>INDEX(META!$B:$B,MATCH(D2691,META!$A:$A,0))</f>
        <v>Jund Wildfire</v>
      </c>
      <c r="K2691" t="str">
        <f t="shared" si="210"/>
        <v>Pili-Pala Combo-Jund Wildfire</v>
      </c>
    </row>
    <row r="2692" spans="1:11" x14ac:dyDescent="0.3">
      <c r="A2692">
        <v>154</v>
      </c>
      <c r="B2692" t="s">
        <v>428</v>
      </c>
      <c r="C2692" t="s">
        <v>27</v>
      </c>
      <c r="D2692" t="s">
        <v>379</v>
      </c>
      <c r="E2692" s="1" t="str">
        <f t="shared" si="211"/>
        <v>Vincenzo Lanzetta-Giovanni Favetta</v>
      </c>
      <c r="F2692" t="str">
        <f t="shared" si="213"/>
        <v>Lost</v>
      </c>
      <c r="G2692" s="1">
        <f t="shared" si="214"/>
        <v>6</v>
      </c>
      <c r="H2692">
        <f t="shared" si="212"/>
        <v>1</v>
      </c>
      <c r="I2692" t="str">
        <f>INDEX(META!$B:$B,MATCH(B2692,META!$A:$A,0))</f>
        <v>Pili-Pala Combo</v>
      </c>
      <c r="J2692" t="str">
        <f>INDEX(META!$B:$B,MATCH(D2692,META!$A:$A,0))</f>
        <v>White Weenie</v>
      </c>
      <c r="K2692" t="str">
        <f t="shared" si="210"/>
        <v>Pili-Pala Combo-White Weenie</v>
      </c>
    </row>
    <row r="2693" spans="1:11" x14ac:dyDescent="0.3">
      <c r="A2693">
        <v>155</v>
      </c>
      <c r="B2693" t="s">
        <v>334</v>
      </c>
      <c r="C2693" t="s">
        <v>25</v>
      </c>
      <c r="D2693" t="s">
        <v>219</v>
      </c>
      <c r="E2693" s="1" t="str">
        <f t="shared" si="211"/>
        <v>Roberto Paoli-Davide Roletto</v>
      </c>
      <c r="F2693" t="str">
        <f t="shared" si="213"/>
        <v>Won</v>
      </c>
      <c r="G2693" s="1">
        <f t="shared" si="214"/>
        <v>6</v>
      </c>
      <c r="H2693">
        <f t="shared" si="212"/>
        <v>1</v>
      </c>
      <c r="I2693" t="str">
        <f>INDEX(META!$B:$B,MATCH(B2693,META!$A:$A,0))</f>
        <v>Mono Red Madness</v>
      </c>
      <c r="J2693" t="str">
        <f>INDEX(META!$B:$B,MATCH(D2693,META!$A:$A,0))</f>
        <v>Jund Wildfire</v>
      </c>
      <c r="K2693" t="str">
        <f t="shared" si="210"/>
        <v>Mono Red Madness-Jund Wildfire</v>
      </c>
    </row>
    <row r="2694" spans="1:11" x14ac:dyDescent="0.3">
      <c r="A2694">
        <v>156</v>
      </c>
      <c r="B2694" t="s">
        <v>891</v>
      </c>
      <c r="C2694" t="s">
        <v>26</v>
      </c>
      <c r="D2694" t="s">
        <v>195</v>
      </c>
      <c r="E2694" s="1" t="str">
        <f t="shared" si="211"/>
        <v>Roberto Becucci-Massimiliano Moretti</v>
      </c>
      <c r="F2694" t="str">
        <f t="shared" si="213"/>
        <v>Lost</v>
      </c>
      <c r="G2694" s="1">
        <f t="shared" si="214"/>
        <v>6</v>
      </c>
      <c r="H2694">
        <f t="shared" si="212"/>
        <v>1</v>
      </c>
      <c r="I2694" t="str">
        <f>INDEX(META!$B:$B,MATCH(B2694,META!$A:$A,0))</f>
        <v>Jeskai Ephemerate</v>
      </c>
      <c r="J2694" t="str">
        <f>INDEX(META!$B:$B,MATCH(D2694,META!$A:$A,0))</f>
        <v>Mono Red Dredge</v>
      </c>
      <c r="K2694" t="str">
        <f t="shared" si="210"/>
        <v>Jeskai Ephemerate-Mono Red Dredge</v>
      </c>
    </row>
    <row r="2695" spans="1:11" x14ac:dyDescent="0.3">
      <c r="A2695">
        <v>157</v>
      </c>
      <c r="B2695" t="s">
        <v>2132</v>
      </c>
      <c r="C2695" t="s">
        <v>26</v>
      </c>
      <c r="D2695" t="s">
        <v>2115</v>
      </c>
      <c r="E2695" s="1" t="str">
        <f t="shared" si="211"/>
        <v>Walter Fragnelli-Michele Camporesi</v>
      </c>
      <c r="F2695" t="str">
        <f t="shared" si="213"/>
        <v>Lost</v>
      </c>
      <c r="G2695" s="1">
        <f t="shared" si="214"/>
        <v>6</v>
      </c>
      <c r="H2695">
        <f t="shared" si="212"/>
        <v>1</v>
      </c>
      <c r="I2695" t="str">
        <f>INDEX(META!$B:$B,MATCH(B2695,META!$A:$A,0))</f>
        <v>Mardu Synth</v>
      </c>
      <c r="J2695" t="str">
        <f>INDEX(META!$B:$B,MATCH(D2695,META!$A:$A,0))</f>
        <v>Jund Wildfire</v>
      </c>
      <c r="K2695" t="str">
        <f t="shared" si="210"/>
        <v>Mardu Synth-Jund Wildfire</v>
      </c>
    </row>
    <row r="2696" spans="1:11" x14ac:dyDescent="0.3">
      <c r="A2696">
        <v>158</v>
      </c>
      <c r="B2696" t="s">
        <v>411</v>
      </c>
      <c r="C2696" t="s">
        <v>25</v>
      </c>
      <c r="D2696" t="s">
        <v>2872</v>
      </c>
      <c r="E2696" s="1" t="str">
        <f t="shared" si="211"/>
        <v>Luca Micheletto-Lorenzo Natali</v>
      </c>
      <c r="F2696" t="str">
        <f t="shared" si="213"/>
        <v>Won</v>
      </c>
      <c r="G2696" s="1">
        <f t="shared" si="214"/>
        <v>6</v>
      </c>
      <c r="H2696">
        <f t="shared" si="212"/>
        <v>1</v>
      </c>
      <c r="I2696" t="str">
        <f>INDEX(META!$B:$B,MATCH(B2696,META!$A:$A,0))</f>
        <v>High Tide Combo</v>
      </c>
      <c r="J2696" t="str">
        <f>INDEX(META!$B:$B,MATCH(D2696,META!$A:$A,0))</f>
        <v>Jund Wildfire</v>
      </c>
      <c r="K2696" t="str">
        <f t="shared" si="210"/>
        <v>High Tide Combo-Jund Wildfire</v>
      </c>
    </row>
    <row r="2697" spans="1:11" x14ac:dyDescent="0.3">
      <c r="A2697">
        <v>159</v>
      </c>
      <c r="B2697" t="s">
        <v>1130</v>
      </c>
      <c r="C2697" t="s">
        <v>26</v>
      </c>
      <c r="D2697" t="s">
        <v>322</v>
      </c>
      <c r="E2697" s="1" t="str">
        <f t="shared" si="211"/>
        <v>Davide Canevazzi-Mirco Tioli</v>
      </c>
      <c r="F2697" t="str">
        <f t="shared" si="213"/>
        <v>Lost</v>
      </c>
      <c r="G2697" s="1">
        <f t="shared" si="214"/>
        <v>6</v>
      </c>
      <c r="H2697">
        <f t="shared" si="212"/>
        <v>1</v>
      </c>
      <c r="I2697" t="str">
        <f>INDEX(META!$B:$B,MATCH(B2697,META!$A:$A,0))</f>
        <v>Rakdos Madness</v>
      </c>
      <c r="J2697" t="str">
        <f>INDEX(META!$B:$B,MATCH(D2697,META!$A:$A,0))</f>
        <v>Fangren Tron</v>
      </c>
      <c r="K2697" t="str">
        <f t="shared" si="210"/>
        <v>Rakdos Madness-Fangren Tron</v>
      </c>
    </row>
    <row r="2698" spans="1:11" x14ac:dyDescent="0.3">
      <c r="A2698">
        <v>160</v>
      </c>
      <c r="B2698" t="s">
        <v>658</v>
      </c>
      <c r="C2698" t="s">
        <v>28</v>
      </c>
      <c r="D2698" t="s">
        <v>141</v>
      </c>
      <c r="E2698" s="1" t="str">
        <f t="shared" si="211"/>
        <v>Daniele Mannocci-enrico colzi</v>
      </c>
      <c r="F2698" t="str">
        <f t="shared" si="213"/>
        <v>Won</v>
      </c>
      <c r="G2698" s="1">
        <f t="shared" si="214"/>
        <v>6</v>
      </c>
      <c r="H2698">
        <f t="shared" si="212"/>
        <v>1</v>
      </c>
      <c r="I2698" t="str">
        <f>INDEX(META!$B:$B,MATCH(B2698,META!$A:$A,0))</f>
        <v>Elves</v>
      </c>
      <c r="J2698" t="str">
        <f>INDEX(META!$B:$B,MATCH(D2698,META!$A:$A,0))</f>
        <v>Whale Combo</v>
      </c>
      <c r="K2698" t="str">
        <f t="shared" si="210"/>
        <v>Elves-Whale Combo</v>
      </c>
    </row>
    <row r="2699" spans="1:11" x14ac:dyDescent="0.3">
      <c r="A2699">
        <v>161</v>
      </c>
      <c r="B2699" t="s">
        <v>89</v>
      </c>
      <c r="C2699" t="s">
        <v>25</v>
      </c>
      <c r="D2699" t="s">
        <v>967</v>
      </c>
      <c r="E2699" s="1" t="str">
        <f t="shared" si="211"/>
        <v>Andrea Belotti-Riccardo Fasano</v>
      </c>
      <c r="F2699" t="str">
        <f t="shared" si="213"/>
        <v>Won</v>
      </c>
      <c r="G2699" s="1">
        <f t="shared" si="214"/>
        <v>6</v>
      </c>
      <c r="H2699">
        <f t="shared" si="212"/>
        <v>1</v>
      </c>
      <c r="I2699" t="str">
        <f>INDEX(META!$B:$B,MATCH(B2699,META!$A:$A,0))</f>
        <v>Mono Red Synth</v>
      </c>
      <c r="J2699" t="str">
        <f>INDEX(META!$B:$B,MATCH(D2699,META!$A:$A,0))</f>
        <v>Pili-Pala Combo</v>
      </c>
      <c r="K2699" t="str">
        <f t="shared" si="210"/>
        <v>Mono Red Synth-Pili-Pala Combo</v>
      </c>
    </row>
    <row r="2700" spans="1:11" x14ac:dyDescent="0.3">
      <c r="A2700">
        <v>162</v>
      </c>
      <c r="B2700" t="s">
        <v>836</v>
      </c>
      <c r="C2700" t="s">
        <v>27</v>
      </c>
      <c r="D2700" t="s">
        <v>110</v>
      </c>
      <c r="E2700" s="1" t="str">
        <f t="shared" si="211"/>
        <v>Filippo Memeo-Manuel Rosi</v>
      </c>
      <c r="F2700" t="str">
        <f t="shared" si="213"/>
        <v>Lost</v>
      </c>
      <c r="G2700" s="1">
        <f t="shared" si="214"/>
        <v>6</v>
      </c>
      <c r="H2700">
        <f t="shared" si="212"/>
        <v>1</v>
      </c>
      <c r="I2700" t="str">
        <f>INDEX(META!$B:$B,MATCH(B2700,META!$A:$A,0))</f>
        <v>Mono Blue Aggro</v>
      </c>
      <c r="J2700" t="str">
        <f>INDEX(META!$B:$B,MATCH(D2700,META!$A:$A,0))</f>
        <v>Walls</v>
      </c>
      <c r="K2700" t="str">
        <f t="shared" si="210"/>
        <v>Mono Blue Aggro-Walls</v>
      </c>
    </row>
    <row r="2701" spans="1:11" x14ac:dyDescent="0.3">
      <c r="A2701">
        <v>163</v>
      </c>
      <c r="B2701" t="s">
        <v>3269</v>
      </c>
      <c r="C2701" t="s">
        <v>27</v>
      </c>
      <c r="D2701" t="s">
        <v>2254</v>
      </c>
      <c r="E2701" s="1" t="str">
        <f t="shared" si="211"/>
        <v>Simone Bini-Paolo Cosma Gennari</v>
      </c>
      <c r="F2701" t="str">
        <f t="shared" si="213"/>
        <v>Lost</v>
      </c>
      <c r="G2701" s="1">
        <f t="shared" si="214"/>
        <v>6</v>
      </c>
      <c r="H2701">
        <f t="shared" si="212"/>
        <v>1</v>
      </c>
      <c r="I2701" t="str">
        <f>INDEX(META!$B:$B,MATCH(B2701,META!$A:$A,0))</f>
        <v>X Lands Spy</v>
      </c>
      <c r="J2701" t="str">
        <f>INDEX(META!$B:$B,MATCH(D2701,META!$A:$A,0))</f>
        <v>Rakdos Madness</v>
      </c>
      <c r="K2701" t="str">
        <f t="shared" si="210"/>
        <v>X Lands Spy-Rakdos Madness</v>
      </c>
    </row>
    <row r="2702" spans="1:11" x14ac:dyDescent="0.3">
      <c r="A2702">
        <v>164</v>
      </c>
      <c r="B2702" t="s">
        <v>1607</v>
      </c>
      <c r="C2702" t="s">
        <v>25</v>
      </c>
      <c r="D2702" t="s">
        <v>1699</v>
      </c>
      <c r="E2702" s="1" t="str">
        <f t="shared" si="211"/>
        <v>Marco Paradiso-Luca Fiorini</v>
      </c>
      <c r="F2702" t="str">
        <f t="shared" si="213"/>
        <v>Won</v>
      </c>
      <c r="G2702" s="1">
        <f t="shared" si="214"/>
        <v>6</v>
      </c>
      <c r="H2702">
        <f t="shared" si="212"/>
        <v>1</v>
      </c>
      <c r="I2702" t="str">
        <f>INDEX(META!$B:$B,MATCH(B2702,META!$A:$A,0))</f>
        <v>Gruul Monsters</v>
      </c>
      <c r="J2702" t="str">
        <f>INDEX(META!$B:$B,MATCH(D2702,META!$A:$A,0))</f>
        <v>Mono Red Synth</v>
      </c>
      <c r="K2702" t="str">
        <f t="shared" si="210"/>
        <v>Gruul Monsters-Mono Red Synth</v>
      </c>
    </row>
    <row r="2703" spans="1:11" x14ac:dyDescent="0.3">
      <c r="A2703">
        <v>165</v>
      </c>
      <c r="B2703" t="s">
        <v>2090</v>
      </c>
      <c r="C2703" t="s">
        <v>25</v>
      </c>
      <c r="D2703" t="s">
        <v>246</v>
      </c>
      <c r="E2703" s="1" t="str">
        <f t="shared" si="211"/>
        <v>Francesco Mazzucchi-Robert Vaser</v>
      </c>
      <c r="F2703" t="str">
        <f t="shared" si="213"/>
        <v>Won</v>
      </c>
      <c r="G2703" s="1">
        <f t="shared" si="214"/>
        <v>6</v>
      </c>
      <c r="H2703">
        <f t="shared" si="212"/>
        <v>1</v>
      </c>
      <c r="I2703" t="str">
        <f>INDEX(META!$B:$B,MATCH(B2703,META!$A:$A,0))</f>
        <v>Mono Red Madness</v>
      </c>
      <c r="J2703" t="str">
        <f>INDEX(META!$B:$B,MATCH(D2703,META!$A:$A,0))</f>
        <v>Mono Red Madness</v>
      </c>
      <c r="K2703" t="str">
        <f t="shared" si="210"/>
        <v>Mono Red Madness-Mono Red Madness</v>
      </c>
    </row>
    <row r="2704" spans="1:11" x14ac:dyDescent="0.3">
      <c r="A2704">
        <v>166</v>
      </c>
      <c r="B2704" t="s">
        <v>1111</v>
      </c>
      <c r="C2704" t="s">
        <v>25</v>
      </c>
      <c r="D2704" t="s">
        <v>901</v>
      </c>
      <c r="E2704" s="1" t="str">
        <f t="shared" si="211"/>
        <v>Giuseppe Berardo-Andrea Leoni</v>
      </c>
      <c r="F2704" t="str">
        <f t="shared" si="213"/>
        <v>Won</v>
      </c>
      <c r="G2704" s="1">
        <f t="shared" si="214"/>
        <v>6</v>
      </c>
      <c r="H2704">
        <f t="shared" si="212"/>
        <v>1</v>
      </c>
      <c r="I2704" t="str">
        <f>INDEX(META!$B:$B,MATCH(B2704,META!$A:$A,0))</f>
        <v>Mono Red Madness</v>
      </c>
      <c r="J2704" t="str">
        <f>INDEX(META!$B:$B,MATCH(D2704,META!$A:$A,0))</f>
        <v>Rakdos Madness</v>
      </c>
      <c r="K2704" t="str">
        <f t="shared" si="210"/>
        <v>Mono Red Madness-Rakdos Madness</v>
      </c>
    </row>
    <row r="2705" spans="1:11" x14ac:dyDescent="0.3">
      <c r="A2705">
        <v>167</v>
      </c>
      <c r="B2705" t="s">
        <v>1770</v>
      </c>
      <c r="C2705" t="s">
        <v>25</v>
      </c>
      <c r="D2705" t="s">
        <v>2755</v>
      </c>
      <c r="E2705" s="1" t="str">
        <f t="shared" si="211"/>
        <v>Carlo Benetazzo-Luca Menconi</v>
      </c>
      <c r="F2705" t="str">
        <f t="shared" si="213"/>
        <v>Won</v>
      </c>
      <c r="G2705" s="1">
        <f t="shared" si="214"/>
        <v>6</v>
      </c>
      <c r="H2705">
        <f t="shared" si="212"/>
        <v>1</v>
      </c>
      <c r="I2705" t="str">
        <f>INDEX(META!$B:$B,MATCH(B2705,META!$A:$A,0))</f>
        <v>Dimir Terror</v>
      </c>
      <c r="J2705" t="str">
        <f>INDEX(META!$B:$B,MATCH(D2705,META!$A:$A,0))</f>
        <v>Jund Wildfire</v>
      </c>
      <c r="K2705" t="str">
        <f t="shared" si="210"/>
        <v>Dimir Terror-Jund Wildfire</v>
      </c>
    </row>
    <row r="2706" spans="1:11" x14ac:dyDescent="0.3">
      <c r="A2706">
        <v>168</v>
      </c>
      <c r="B2706" t="s">
        <v>2523</v>
      </c>
      <c r="C2706" t="s">
        <v>26</v>
      </c>
      <c r="D2706" t="s">
        <v>1472</v>
      </c>
      <c r="E2706" s="1" t="str">
        <f t="shared" si="211"/>
        <v>Alessandro Mele-Andrea Piemonti</v>
      </c>
      <c r="F2706" t="str">
        <f t="shared" si="213"/>
        <v>Lost</v>
      </c>
      <c r="G2706" s="1">
        <f t="shared" si="214"/>
        <v>6</v>
      </c>
      <c r="H2706">
        <f t="shared" si="212"/>
        <v>1</v>
      </c>
      <c r="I2706" t="str">
        <f>INDEX(META!$B:$B,MATCH(B2706,META!$A:$A,0))</f>
        <v>Jeskai Ephemerate</v>
      </c>
      <c r="J2706" t="str">
        <f>INDEX(META!$B:$B,MATCH(D2706,META!$A:$A,0))</f>
        <v>Izzet Terror</v>
      </c>
      <c r="K2706" t="str">
        <f t="shared" si="210"/>
        <v>Jeskai Ephemerate-Izzet Terror</v>
      </c>
    </row>
    <row r="2707" spans="1:11" x14ac:dyDescent="0.3">
      <c r="A2707">
        <v>169</v>
      </c>
      <c r="B2707" t="s">
        <v>3243</v>
      </c>
      <c r="C2707" t="s">
        <v>28</v>
      </c>
      <c r="D2707" t="s">
        <v>2511</v>
      </c>
      <c r="E2707" s="1" t="str">
        <f t="shared" si="211"/>
        <v>Adrian Gabriel Reyes-Lorenzo Geirola</v>
      </c>
      <c r="F2707" t="str">
        <f t="shared" si="213"/>
        <v>Won</v>
      </c>
      <c r="G2707" s="1">
        <f t="shared" si="214"/>
        <v>6</v>
      </c>
      <c r="H2707">
        <f t="shared" si="212"/>
        <v>1</v>
      </c>
      <c r="I2707" t="str">
        <f>INDEX(META!$B:$B,MATCH(B2707,META!$A:$A,0))</f>
        <v>Izzet Terror</v>
      </c>
      <c r="J2707" t="str">
        <f>INDEX(META!$B:$B,MATCH(D2707,META!$A:$A,0))</f>
        <v>Mono Blue Terror</v>
      </c>
      <c r="K2707" t="str">
        <f t="shared" si="210"/>
        <v>Izzet Terror-Mono Blue Terror</v>
      </c>
    </row>
    <row r="2708" spans="1:11" x14ac:dyDescent="0.3">
      <c r="A2708">
        <v>170</v>
      </c>
      <c r="B2708" t="s">
        <v>156</v>
      </c>
      <c r="C2708" t="s">
        <v>26</v>
      </c>
      <c r="D2708" t="s">
        <v>340</v>
      </c>
      <c r="E2708" s="1" t="str">
        <f t="shared" si="211"/>
        <v>Sara Paletta-Nicolo Bechelli</v>
      </c>
      <c r="F2708" t="str">
        <f t="shared" si="213"/>
        <v>Lost</v>
      </c>
      <c r="G2708" s="1">
        <f t="shared" si="214"/>
        <v>6</v>
      </c>
      <c r="H2708">
        <f t="shared" si="212"/>
        <v>1</v>
      </c>
      <c r="I2708" t="str">
        <f>INDEX(META!$B:$B,MATCH(B2708,META!$A:$A,0))</f>
        <v>Bogles</v>
      </c>
      <c r="J2708" t="str">
        <f>INDEX(META!$B:$B,MATCH(D2708,META!$A:$A,0))</f>
        <v>Walls</v>
      </c>
      <c r="K2708" t="str">
        <f t="shared" si="210"/>
        <v>Bogles-Walls</v>
      </c>
    </row>
    <row r="2709" spans="1:11" x14ac:dyDescent="0.3">
      <c r="A2709">
        <v>171</v>
      </c>
      <c r="B2709" t="s">
        <v>208</v>
      </c>
      <c r="C2709" t="s">
        <v>28</v>
      </c>
      <c r="D2709" t="s">
        <v>3068</v>
      </c>
      <c r="E2709" s="1" t="str">
        <f t="shared" si="211"/>
        <v>Edoardo Mazzucco-Gianmarco Zampetti</v>
      </c>
      <c r="F2709" t="str">
        <f t="shared" si="213"/>
        <v>Won</v>
      </c>
      <c r="G2709" s="1">
        <f t="shared" si="214"/>
        <v>6</v>
      </c>
      <c r="H2709">
        <f t="shared" si="212"/>
        <v>1</v>
      </c>
      <c r="I2709" t="str">
        <f>INDEX(META!$B:$B,MATCH(B2709,META!$A:$A,0))</f>
        <v>Jund Wildfire</v>
      </c>
      <c r="J2709" t="str">
        <f>INDEX(META!$B:$B,MATCH(D2709,META!$A:$A,0))</f>
        <v>Mono Blue Aggro</v>
      </c>
      <c r="K2709" t="str">
        <f t="shared" si="210"/>
        <v>Jund Wildfire-Mono Blue Aggro</v>
      </c>
    </row>
    <row r="2710" spans="1:11" x14ac:dyDescent="0.3">
      <c r="A2710">
        <v>172</v>
      </c>
      <c r="B2710" t="s">
        <v>158</v>
      </c>
      <c r="C2710" t="s">
        <v>27</v>
      </c>
      <c r="D2710" t="s">
        <v>832</v>
      </c>
      <c r="E2710" s="1" t="str">
        <f t="shared" si="211"/>
        <v>Lorenzo Canazza-Juan Novella</v>
      </c>
      <c r="F2710" t="str">
        <f t="shared" si="213"/>
        <v>Lost</v>
      </c>
      <c r="G2710" s="1">
        <f t="shared" si="214"/>
        <v>6</v>
      </c>
      <c r="H2710">
        <f t="shared" si="212"/>
        <v>1</v>
      </c>
      <c r="I2710" t="str">
        <f>INDEX(META!$B:$B,MATCH(B2710,META!$A:$A,0))</f>
        <v>X Lands Spy</v>
      </c>
      <c r="J2710" t="str">
        <f>INDEX(META!$B:$B,MATCH(D2710,META!$A:$A,0))</f>
        <v>Fangren Tron</v>
      </c>
      <c r="K2710" t="str">
        <f t="shared" si="210"/>
        <v>X Lands Spy-Fangren Tron</v>
      </c>
    </row>
    <row r="2711" spans="1:11" x14ac:dyDescent="0.3">
      <c r="A2711">
        <v>173</v>
      </c>
      <c r="B2711" t="s">
        <v>2715</v>
      </c>
      <c r="C2711" t="s">
        <v>26</v>
      </c>
      <c r="D2711" t="s">
        <v>2899</v>
      </c>
      <c r="E2711" s="1" t="str">
        <f t="shared" si="211"/>
        <v>Andrea Decarlo-Agatino Giordano</v>
      </c>
      <c r="F2711" t="str">
        <f t="shared" si="213"/>
        <v>Lost</v>
      </c>
      <c r="G2711" s="1">
        <f t="shared" si="214"/>
        <v>6</v>
      </c>
      <c r="H2711">
        <f t="shared" si="212"/>
        <v>1</v>
      </c>
      <c r="I2711" t="str">
        <f>INDEX(META!$B:$B,MATCH(B2711,META!$A:$A,0))</f>
        <v>Mono Red Madness</v>
      </c>
      <c r="J2711" t="str">
        <f>INDEX(META!$B:$B,MATCH(D2711,META!$A:$A,0))</f>
        <v>Rakdos Madness</v>
      </c>
      <c r="K2711" t="str">
        <f t="shared" si="210"/>
        <v>Mono Red Madness-Rakdos Madness</v>
      </c>
    </row>
    <row r="2712" spans="1:11" x14ac:dyDescent="0.3">
      <c r="A2712">
        <v>174</v>
      </c>
      <c r="B2712" t="s">
        <v>2885</v>
      </c>
      <c r="C2712" t="s">
        <v>27</v>
      </c>
      <c r="D2712" t="s">
        <v>303</v>
      </c>
      <c r="E2712" s="1" t="str">
        <f t="shared" si="211"/>
        <v>Gabriele De Zio-Simone Ortelli</v>
      </c>
      <c r="F2712" t="str">
        <f t="shared" si="213"/>
        <v>Lost</v>
      </c>
      <c r="G2712" s="1">
        <f t="shared" si="214"/>
        <v>6</v>
      </c>
      <c r="H2712">
        <f t="shared" si="212"/>
        <v>1</v>
      </c>
      <c r="I2712" t="str">
        <f>INDEX(META!$B:$B,MATCH(B2712,META!$A:$A,0))</f>
        <v>Jund Wildfire</v>
      </c>
      <c r="J2712" t="str">
        <f>INDEX(META!$B:$B,MATCH(D2712,META!$A:$A,0))</f>
        <v>White Weenie</v>
      </c>
      <c r="K2712" t="str">
        <f t="shared" si="210"/>
        <v>Jund Wildfire-White Weenie</v>
      </c>
    </row>
    <row r="2713" spans="1:11" x14ac:dyDescent="0.3">
      <c r="A2713">
        <v>175</v>
      </c>
      <c r="B2713" t="s">
        <v>2456</v>
      </c>
      <c r="C2713" t="s">
        <v>25</v>
      </c>
      <c r="D2713" t="s">
        <v>388</v>
      </c>
      <c r="E2713" s="1" t="str">
        <f t="shared" si="211"/>
        <v>Lorenzo Carusillo-Alessio Di Lorenzo</v>
      </c>
      <c r="F2713" t="str">
        <f t="shared" si="213"/>
        <v>Won</v>
      </c>
      <c r="G2713" s="1">
        <f t="shared" si="214"/>
        <v>6</v>
      </c>
      <c r="H2713">
        <f t="shared" si="212"/>
        <v>1</v>
      </c>
      <c r="I2713" t="str">
        <f>INDEX(META!$B:$B,MATCH(B2713,META!$A:$A,0))</f>
        <v>Mono Blue Terror</v>
      </c>
      <c r="J2713" t="str">
        <f>INDEX(META!$B:$B,MATCH(D2713,META!$A:$A,0))</f>
        <v>Mono Blue Aggro</v>
      </c>
      <c r="K2713" t="str">
        <f t="shared" si="210"/>
        <v>Mono Blue Terror-Mono Blue Aggro</v>
      </c>
    </row>
    <row r="2714" spans="1:11" x14ac:dyDescent="0.3">
      <c r="A2714">
        <v>176</v>
      </c>
      <c r="B2714" t="s">
        <v>346</v>
      </c>
      <c r="C2714" t="s">
        <v>28</v>
      </c>
      <c r="D2714" t="s">
        <v>778</v>
      </c>
      <c r="E2714" s="1" t="str">
        <f t="shared" si="211"/>
        <v>Antonio Di Meglio-Matteo Morosini</v>
      </c>
      <c r="F2714" t="str">
        <f t="shared" si="213"/>
        <v>Won</v>
      </c>
      <c r="G2714" s="1">
        <f t="shared" si="214"/>
        <v>6</v>
      </c>
      <c r="H2714">
        <f t="shared" si="212"/>
        <v>1</v>
      </c>
      <c r="I2714" t="str">
        <f>INDEX(META!$B:$B,MATCH(B2714,META!$A:$A,0))</f>
        <v>Jund Wildfire</v>
      </c>
      <c r="J2714" t="str">
        <f>INDEX(META!$B:$B,MATCH(D2714,META!$A:$A,0))</f>
        <v>Mono Red Synth</v>
      </c>
      <c r="K2714" t="str">
        <f t="shared" si="210"/>
        <v>Jund Wildfire-Mono Red Synth</v>
      </c>
    </row>
    <row r="2715" spans="1:11" x14ac:dyDescent="0.3">
      <c r="A2715">
        <v>177</v>
      </c>
      <c r="B2715" t="s">
        <v>2678</v>
      </c>
      <c r="C2715" t="s">
        <v>27</v>
      </c>
      <c r="D2715" t="s">
        <v>651</v>
      </c>
      <c r="E2715" s="1" t="str">
        <f t="shared" si="211"/>
        <v>Michele Biagini-Giuseppe Gallo</v>
      </c>
      <c r="F2715" t="str">
        <f t="shared" si="213"/>
        <v>Lost</v>
      </c>
      <c r="G2715" s="1">
        <f t="shared" si="214"/>
        <v>6</v>
      </c>
      <c r="H2715">
        <f t="shared" si="212"/>
        <v>1</v>
      </c>
      <c r="I2715" t="str">
        <f>INDEX(META!$B:$B,MATCH(B2715,META!$A:$A,0))</f>
        <v>Rakdos Madness</v>
      </c>
      <c r="J2715" t="str">
        <f>INDEX(META!$B:$B,MATCH(D2715,META!$A:$A,0))</f>
        <v>Mono Blue Aggro</v>
      </c>
      <c r="K2715" t="str">
        <f t="shared" si="210"/>
        <v>Rakdos Madness-Mono Blue Aggro</v>
      </c>
    </row>
    <row r="2716" spans="1:11" x14ac:dyDescent="0.3">
      <c r="A2716">
        <v>178</v>
      </c>
      <c r="B2716" t="s">
        <v>2016</v>
      </c>
      <c r="C2716" t="s">
        <v>25</v>
      </c>
      <c r="D2716" t="s">
        <v>2274</v>
      </c>
      <c r="E2716" s="1" t="str">
        <f t="shared" si="211"/>
        <v>Pietro Cristantielli-Fabio Riccò</v>
      </c>
      <c r="F2716" t="str">
        <f t="shared" si="213"/>
        <v>Won</v>
      </c>
      <c r="G2716" s="1">
        <f t="shared" si="214"/>
        <v>6</v>
      </c>
      <c r="H2716">
        <f t="shared" si="212"/>
        <v>1</v>
      </c>
      <c r="I2716" t="str">
        <f>INDEX(META!$B:$B,MATCH(B2716,META!$A:$A,0))</f>
        <v>Mono Blue Aggro</v>
      </c>
      <c r="J2716" t="str">
        <f>INDEX(META!$B:$B,MATCH(D2716,META!$A:$A,0))</f>
        <v>Mono Blue Aggro</v>
      </c>
      <c r="K2716" t="str">
        <f t="shared" si="210"/>
        <v>Mono Blue Aggro-Mono Blue Aggro</v>
      </c>
    </row>
    <row r="2717" spans="1:11" x14ac:dyDescent="0.3">
      <c r="A2717">
        <v>179</v>
      </c>
      <c r="B2717" t="s">
        <v>177</v>
      </c>
      <c r="C2717" t="s">
        <v>28</v>
      </c>
      <c r="D2717" t="s">
        <v>3030</v>
      </c>
      <c r="E2717" s="1" t="str">
        <f t="shared" si="211"/>
        <v>Andrea Mattei-Lorenzo D'Alessandro</v>
      </c>
      <c r="F2717" t="str">
        <f t="shared" si="213"/>
        <v>Won</v>
      </c>
      <c r="G2717" s="1">
        <f t="shared" si="214"/>
        <v>6</v>
      </c>
      <c r="H2717">
        <f t="shared" si="212"/>
        <v>1</v>
      </c>
      <c r="I2717" t="str">
        <f>INDEX(META!$B:$B,MATCH(B2717,META!$A:$A,0))</f>
        <v>Elves</v>
      </c>
      <c r="J2717" t="str">
        <f>INDEX(META!$B:$B,MATCH(D2717,META!$A:$A,0))</f>
        <v>Jund Wildfire</v>
      </c>
      <c r="K2717" t="str">
        <f t="shared" si="210"/>
        <v>Elves-Jund Wildfire</v>
      </c>
    </row>
    <row r="2718" spans="1:11" x14ac:dyDescent="0.3">
      <c r="A2718">
        <v>180</v>
      </c>
      <c r="B2718" t="s">
        <v>179</v>
      </c>
      <c r="C2718" t="s">
        <v>27</v>
      </c>
      <c r="D2718" t="s">
        <v>226</v>
      </c>
      <c r="E2718" s="1" t="str">
        <f t="shared" si="211"/>
        <v>Riccardo Mazzon-Enrico Merlin</v>
      </c>
      <c r="F2718" t="str">
        <f t="shared" si="213"/>
        <v>Lost</v>
      </c>
      <c r="G2718" s="1">
        <f t="shared" si="214"/>
        <v>6</v>
      </c>
      <c r="H2718">
        <f t="shared" si="212"/>
        <v>1</v>
      </c>
      <c r="I2718" t="str">
        <f>INDEX(META!$B:$B,MATCH(B2718,META!$A:$A,0))</f>
        <v>Boros Synth</v>
      </c>
      <c r="J2718" t="str">
        <f>INDEX(META!$B:$B,MATCH(D2718,META!$A:$A,0))</f>
        <v>Fangren Tron</v>
      </c>
      <c r="K2718" t="str">
        <f t="shared" si="210"/>
        <v>Boros Synth-Fangren Tron</v>
      </c>
    </row>
    <row r="2719" spans="1:11" x14ac:dyDescent="0.3">
      <c r="A2719">
        <v>181</v>
      </c>
      <c r="B2719" t="s">
        <v>1951</v>
      </c>
      <c r="C2719" t="s">
        <v>27</v>
      </c>
      <c r="D2719" t="s">
        <v>92</v>
      </c>
      <c r="E2719" s="1" t="str">
        <f t="shared" si="211"/>
        <v>Federico Giancotti-Mattia Sartori</v>
      </c>
      <c r="F2719" t="str">
        <f t="shared" si="213"/>
        <v>Lost</v>
      </c>
      <c r="G2719" s="1">
        <f t="shared" si="214"/>
        <v>6</v>
      </c>
      <c r="H2719">
        <f t="shared" si="212"/>
        <v>1</v>
      </c>
      <c r="I2719" t="str">
        <f>INDEX(META!$B:$B,MATCH(B2719,META!$A:$A,0))</f>
        <v>Mono Red Madness</v>
      </c>
      <c r="J2719" t="str">
        <f>INDEX(META!$B:$B,MATCH(D2719,META!$A:$A,0))</f>
        <v>Jund Wildfire</v>
      </c>
      <c r="K2719" t="str">
        <f t="shared" si="210"/>
        <v>Mono Red Madness-Jund Wildfire</v>
      </c>
    </row>
    <row r="2720" spans="1:11" x14ac:dyDescent="0.3">
      <c r="A2720">
        <v>182</v>
      </c>
      <c r="B2720" t="s">
        <v>2163</v>
      </c>
      <c r="C2720" t="s">
        <v>26</v>
      </c>
      <c r="D2720" t="s">
        <v>148</v>
      </c>
      <c r="E2720" s="1" t="str">
        <f t="shared" si="211"/>
        <v>Andrea Molfetta-Davide Rapacciuolo</v>
      </c>
      <c r="F2720" t="str">
        <f t="shared" si="213"/>
        <v>Lost</v>
      </c>
      <c r="G2720" s="1">
        <f t="shared" si="214"/>
        <v>6</v>
      </c>
      <c r="H2720">
        <f t="shared" si="212"/>
        <v>1</v>
      </c>
      <c r="I2720" t="str">
        <f>INDEX(META!$B:$B,MATCH(B2720,META!$A:$A,0))</f>
        <v>Mono Blue Aggro</v>
      </c>
      <c r="J2720" t="str">
        <f>INDEX(META!$B:$B,MATCH(D2720,META!$A:$A,0))</f>
        <v>Rakdos Madness</v>
      </c>
      <c r="K2720" t="str">
        <f t="shared" si="210"/>
        <v>Mono Blue Aggro-Rakdos Madness</v>
      </c>
    </row>
    <row r="2721" spans="1:11" x14ac:dyDescent="0.3">
      <c r="A2721">
        <v>183</v>
      </c>
      <c r="B2721" t="s">
        <v>2416</v>
      </c>
      <c r="C2721" t="s">
        <v>27</v>
      </c>
      <c r="D2721" t="s">
        <v>888</v>
      </c>
      <c r="E2721" s="1" t="str">
        <f t="shared" si="211"/>
        <v>Paolo Carnevali-Aaro Nironen</v>
      </c>
      <c r="F2721" t="str">
        <f t="shared" si="213"/>
        <v>Lost</v>
      </c>
      <c r="G2721" s="1">
        <f t="shared" si="214"/>
        <v>6</v>
      </c>
      <c r="H2721">
        <f t="shared" si="212"/>
        <v>1</v>
      </c>
      <c r="I2721" t="str">
        <f>INDEX(META!$B:$B,MATCH(B2721,META!$A:$A,0))</f>
        <v>High Tide Combo</v>
      </c>
      <c r="J2721" t="str">
        <f>INDEX(META!$B:$B,MATCH(D2721,META!$A:$A,0))</f>
        <v>Mono Blue Terror</v>
      </c>
      <c r="K2721" t="str">
        <f t="shared" si="210"/>
        <v>High Tide Combo-Mono Blue Terror</v>
      </c>
    </row>
    <row r="2722" spans="1:11" x14ac:dyDescent="0.3">
      <c r="A2722">
        <v>184</v>
      </c>
      <c r="B2722" t="s">
        <v>613</v>
      </c>
      <c r="C2722" t="s">
        <v>28</v>
      </c>
      <c r="D2722" t="s">
        <v>769</v>
      </c>
      <c r="E2722" s="1" t="str">
        <f t="shared" si="211"/>
        <v>Jacopo Tumiati-Riccardo Ceridono</v>
      </c>
      <c r="F2722" t="str">
        <f t="shared" si="213"/>
        <v>Won</v>
      </c>
      <c r="G2722" s="1">
        <f t="shared" si="214"/>
        <v>6</v>
      </c>
      <c r="H2722">
        <f t="shared" si="212"/>
        <v>1</v>
      </c>
      <c r="I2722" t="str">
        <f>INDEX(META!$B:$B,MATCH(B2722,META!$A:$A,0))</f>
        <v>Jeskai Ephemerate</v>
      </c>
      <c r="J2722" t="str">
        <f>INDEX(META!$B:$B,MATCH(D2722,META!$A:$A,0))</f>
        <v>Mono Red Synth</v>
      </c>
      <c r="K2722" t="str">
        <f t="shared" si="210"/>
        <v>Jeskai Ephemerate-Mono Red Synth</v>
      </c>
    </row>
    <row r="2723" spans="1:11" x14ac:dyDescent="0.3">
      <c r="A2723">
        <v>185</v>
      </c>
      <c r="B2723" t="s">
        <v>2320</v>
      </c>
      <c r="C2723" t="s">
        <v>25</v>
      </c>
      <c r="D2723" t="s">
        <v>2106</v>
      </c>
      <c r="E2723" s="1" t="str">
        <f t="shared" si="211"/>
        <v>Davide Di Benedetto-Simone Locatelli</v>
      </c>
      <c r="F2723" t="str">
        <f t="shared" si="213"/>
        <v>Won</v>
      </c>
      <c r="G2723" s="1">
        <f t="shared" si="214"/>
        <v>6</v>
      </c>
      <c r="H2723">
        <f t="shared" si="212"/>
        <v>1</v>
      </c>
      <c r="I2723" t="str">
        <f>INDEX(META!$B:$B,MATCH(B2723,META!$A:$A,0))</f>
        <v>Mono Red Synth</v>
      </c>
      <c r="J2723" t="str">
        <f>INDEX(META!$B:$B,MATCH(D2723,META!$A:$A,0))</f>
        <v>Grixis Affinity</v>
      </c>
      <c r="K2723" t="str">
        <f t="shared" si="210"/>
        <v>Mono Red Synth-Grixis Affinity</v>
      </c>
    </row>
    <row r="2724" spans="1:11" x14ac:dyDescent="0.3">
      <c r="A2724">
        <v>186</v>
      </c>
      <c r="B2724" t="s">
        <v>2734</v>
      </c>
      <c r="C2724" t="s">
        <v>28</v>
      </c>
      <c r="D2724" t="s">
        <v>3077</v>
      </c>
      <c r="E2724" s="1" t="str">
        <f t="shared" si="211"/>
        <v>Alessandro Mazzi-Dario Zancuoghi</v>
      </c>
      <c r="F2724" t="str">
        <f t="shared" si="213"/>
        <v>Won</v>
      </c>
      <c r="G2724" s="1">
        <f t="shared" si="214"/>
        <v>6</v>
      </c>
      <c r="H2724">
        <f t="shared" si="212"/>
        <v>1</v>
      </c>
      <c r="I2724" t="str">
        <f>INDEX(META!$B:$B,MATCH(B2724,META!$A:$A,0))</f>
        <v>Mono Red Synth</v>
      </c>
      <c r="J2724" t="str">
        <f>INDEX(META!$B:$B,MATCH(D2724,META!$A:$A,0))</f>
        <v>Mono Red Madness</v>
      </c>
      <c r="K2724" t="str">
        <f t="shared" si="210"/>
        <v>Mono Red Synth-Mono Red Madness</v>
      </c>
    </row>
    <row r="2725" spans="1:11" x14ac:dyDescent="0.3">
      <c r="A2725">
        <v>187</v>
      </c>
      <c r="B2725" t="s">
        <v>1316</v>
      </c>
      <c r="C2725" t="s">
        <v>26</v>
      </c>
      <c r="D2725" t="s">
        <v>432</v>
      </c>
      <c r="E2725" s="1" t="str">
        <f t="shared" si="211"/>
        <v>Marco Franceschini-Giulio Regis</v>
      </c>
      <c r="F2725" t="str">
        <f t="shared" si="213"/>
        <v>Lost</v>
      </c>
      <c r="G2725" s="1">
        <f t="shared" si="214"/>
        <v>6</v>
      </c>
      <c r="H2725">
        <f t="shared" si="212"/>
        <v>1</v>
      </c>
      <c r="I2725" t="str">
        <f>INDEX(META!$B:$B,MATCH(B2725,META!$A:$A,0))</f>
        <v>Izzet Terror</v>
      </c>
      <c r="J2725" t="str">
        <f>INDEX(META!$B:$B,MATCH(D2725,META!$A:$A,0))</f>
        <v>Azorius Familiars</v>
      </c>
      <c r="K2725" t="str">
        <f t="shared" si="210"/>
        <v>Izzet Terror-Azorius Familiars</v>
      </c>
    </row>
    <row r="2726" spans="1:11" x14ac:dyDescent="0.3">
      <c r="A2726">
        <v>188</v>
      </c>
      <c r="B2726" t="s">
        <v>2888</v>
      </c>
      <c r="C2726" t="s">
        <v>26</v>
      </c>
      <c r="D2726" t="s">
        <v>1179</v>
      </c>
      <c r="E2726" s="1" t="str">
        <f t="shared" si="211"/>
        <v>Josip Lešković-Tommaso Albertini</v>
      </c>
      <c r="F2726" t="str">
        <f t="shared" si="213"/>
        <v>Lost</v>
      </c>
      <c r="G2726" s="1">
        <f t="shared" si="214"/>
        <v>6</v>
      </c>
      <c r="H2726">
        <f t="shared" si="212"/>
        <v>1</v>
      </c>
      <c r="I2726" t="str">
        <f>INDEX(META!$B:$B,MATCH(B2726,META!$A:$A,0))</f>
        <v>High Tide Combo</v>
      </c>
      <c r="J2726" t="str">
        <f>INDEX(META!$B:$B,MATCH(D2726,META!$A:$A,0))</f>
        <v>Mono Blue Aggro</v>
      </c>
      <c r="K2726" t="str">
        <f t="shared" si="210"/>
        <v>High Tide Combo-Mono Blue Aggro</v>
      </c>
    </row>
    <row r="2727" spans="1:11" x14ac:dyDescent="0.3">
      <c r="A2727">
        <v>189</v>
      </c>
      <c r="B2727" t="s">
        <v>3275</v>
      </c>
      <c r="C2727" t="s">
        <v>27</v>
      </c>
      <c r="D2727" t="s">
        <v>1382</v>
      </c>
      <c r="E2727" s="1" t="str">
        <f t="shared" si="211"/>
        <v>Luca Lancellotti-Salvatore Tornatore</v>
      </c>
      <c r="F2727" t="str">
        <f t="shared" si="213"/>
        <v>Lost</v>
      </c>
      <c r="G2727" s="1">
        <f t="shared" si="214"/>
        <v>6</v>
      </c>
      <c r="H2727">
        <f t="shared" si="212"/>
        <v>1</v>
      </c>
      <c r="I2727" t="str">
        <f>INDEX(META!$B:$B,MATCH(B2727,META!$A:$A,0))</f>
        <v>X Lands Spy</v>
      </c>
      <c r="J2727" t="str">
        <f>INDEX(META!$B:$B,MATCH(D2727,META!$A:$A,0))</f>
        <v>High Tide Combo</v>
      </c>
      <c r="K2727" t="str">
        <f t="shared" si="210"/>
        <v>X Lands Spy-High Tide Combo</v>
      </c>
    </row>
    <row r="2728" spans="1:11" x14ac:dyDescent="0.3">
      <c r="A2728">
        <v>190</v>
      </c>
      <c r="B2728" t="s">
        <v>3134</v>
      </c>
      <c r="C2728" t="s">
        <v>27</v>
      </c>
      <c r="D2728" t="s">
        <v>684</v>
      </c>
      <c r="E2728" s="1" t="str">
        <f t="shared" si="211"/>
        <v>Enrico Gobetti-Lorenzo Bassi</v>
      </c>
      <c r="F2728" t="str">
        <f t="shared" si="213"/>
        <v>Lost</v>
      </c>
      <c r="G2728" s="1">
        <f t="shared" si="214"/>
        <v>6</v>
      </c>
      <c r="H2728">
        <f t="shared" si="212"/>
        <v>1</v>
      </c>
      <c r="I2728" t="str">
        <f>INDEX(META!$B:$B,MATCH(B2728,META!$A:$A,0))</f>
        <v>Izzet Terror</v>
      </c>
      <c r="J2728" t="str">
        <f>INDEX(META!$B:$B,MATCH(D2728,META!$A:$A,0))</f>
        <v>Mono Red Madness</v>
      </c>
      <c r="K2728" t="str">
        <f t="shared" si="210"/>
        <v>Izzet Terror-Mono Red Madness</v>
      </c>
    </row>
    <row r="2729" spans="1:11" x14ac:dyDescent="0.3">
      <c r="A2729">
        <v>191</v>
      </c>
      <c r="B2729" t="s">
        <v>2006</v>
      </c>
      <c r="C2729" t="s">
        <v>25</v>
      </c>
      <c r="D2729" t="s">
        <v>330</v>
      </c>
      <c r="E2729" s="1" t="str">
        <f t="shared" si="211"/>
        <v>Lorenzo Gallone-Nicolò Colombo</v>
      </c>
      <c r="F2729" t="str">
        <f t="shared" si="213"/>
        <v>Won</v>
      </c>
      <c r="G2729" s="1">
        <f t="shared" si="214"/>
        <v>6</v>
      </c>
      <c r="H2729">
        <f t="shared" si="212"/>
        <v>1</v>
      </c>
      <c r="I2729" t="str">
        <f>INDEX(META!$B:$B,MATCH(B2729,META!$A:$A,0))</f>
        <v>Mono Red Synth</v>
      </c>
      <c r="J2729" t="str">
        <f>INDEX(META!$B:$B,MATCH(D2729,META!$A:$A,0))</f>
        <v>Mono Blue Aggro</v>
      </c>
      <c r="K2729" t="str">
        <f t="shared" si="210"/>
        <v>Mono Red Synth-Mono Blue Aggro</v>
      </c>
    </row>
    <row r="2730" spans="1:11" x14ac:dyDescent="0.3">
      <c r="A2730">
        <v>192</v>
      </c>
      <c r="B2730" t="s">
        <v>151</v>
      </c>
      <c r="C2730" t="s">
        <v>26</v>
      </c>
      <c r="D2730" t="s">
        <v>557</v>
      </c>
      <c r="E2730" s="1" t="str">
        <f t="shared" si="211"/>
        <v>Giulio Lauri-Edoardo Fabbri</v>
      </c>
      <c r="F2730" t="str">
        <f t="shared" si="213"/>
        <v>Lost</v>
      </c>
      <c r="G2730" s="1">
        <f t="shared" si="214"/>
        <v>6</v>
      </c>
      <c r="H2730">
        <f t="shared" si="212"/>
        <v>1</v>
      </c>
      <c r="I2730" t="str">
        <f>INDEX(META!$B:$B,MATCH(B2730,META!$A:$A,0))</f>
        <v>Altar Tron</v>
      </c>
      <c r="J2730" t="str">
        <f>INDEX(META!$B:$B,MATCH(D2730,META!$A:$A,0))</f>
        <v>Azorius Familiars</v>
      </c>
      <c r="K2730" t="str">
        <f t="shared" si="210"/>
        <v>Altar Tron-Azorius Familiars</v>
      </c>
    </row>
    <row r="2731" spans="1:11" x14ac:dyDescent="0.3">
      <c r="A2731">
        <v>193</v>
      </c>
      <c r="B2731" t="s">
        <v>2374</v>
      </c>
      <c r="C2731" t="s">
        <v>26</v>
      </c>
      <c r="D2731" t="s">
        <v>2346</v>
      </c>
      <c r="E2731" s="1" t="str">
        <f t="shared" si="211"/>
        <v>Francesco Panaro-Angelo Caruso</v>
      </c>
      <c r="F2731" t="str">
        <f t="shared" si="213"/>
        <v>Lost</v>
      </c>
      <c r="G2731" s="1">
        <f t="shared" si="214"/>
        <v>6</v>
      </c>
      <c r="H2731">
        <f t="shared" si="212"/>
        <v>1</v>
      </c>
      <c r="I2731" t="str">
        <f>INDEX(META!$B:$B,MATCH(B2731,META!$A:$A,0))</f>
        <v>Mono Red Madness</v>
      </c>
      <c r="J2731" t="str">
        <f>INDEX(META!$B:$B,MATCH(D2731,META!$A:$A,0))</f>
        <v>Mono Blue Terror</v>
      </c>
      <c r="K2731" t="str">
        <f t="shared" si="210"/>
        <v>Mono Red Madness-Mono Blue Terror</v>
      </c>
    </row>
    <row r="2732" spans="1:11" x14ac:dyDescent="0.3">
      <c r="A2732">
        <v>194</v>
      </c>
      <c r="B2732" t="s">
        <v>2409</v>
      </c>
      <c r="C2732" t="s">
        <v>26</v>
      </c>
      <c r="D2732" t="s">
        <v>2914</v>
      </c>
      <c r="E2732" s="1" t="str">
        <f t="shared" si="211"/>
        <v>kevin vervier-Francesco Fontani</v>
      </c>
      <c r="F2732" t="str">
        <f t="shared" si="213"/>
        <v>Lost</v>
      </c>
      <c r="G2732" s="1">
        <f t="shared" si="214"/>
        <v>6</v>
      </c>
      <c r="H2732">
        <f t="shared" si="212"/>
        <v>1</v>
      </c>
      <c r="I2732" t="str">
        <f>INDEX(META!$B:$B,MATCH(B2732,META!$A:$A,0))</f>
        <v>Poison Storm</v>
      </c>
      <c r="J2732" t="str">
        <f>INDEX(META!$B:$B,MATCH(D2732,META!$A:$A,0))</f>
        <v>Mono Blue Aggro</v>
      </c>
      <c r="K2732" t="str">
        <f t="shared" si="210"/>
        <v>Poison Storm-Mono Blue Aggro</v>
      </c>
    </row>
    <row r="2733" spans="1:11" x14ac:dyDescent="0.3">
      <c r="A2733">
        <v>195</v>
      </c>
      <c r="B2733" t="s">
        <v>2646</v>
      </c>
      <c r="C2733" t="s">
        <v>26</v>
      </c>
      <c r="D2733" t="s">
        <v>1247</v>
      </c>
      <c r="E2733" s="1" t="str">
        <f t="shared" si="211"/>
        <v>Néstor Salvago Pérez-Filippo Pastorelli</v>
      </c>
      <c r="F2733" t="str">
        <f t="shared" si="213"/>
        <v>Lost</v>
      </c>
      <c r="G2733" s="1">
        <f t="shared" si="214"/>
        <v>6</v>
      </c>
      <c r="H2733">
        <f t="shared" si="212"/>
        <v>1</v>
      </c>
      <c r="I2733" t="str">
        <f>INDEX(META!$B:$B,MATCH(B2733,META!$A:$A,0))</f>
        <v>Jund Wildfire</v>
      </c>
      <c r="J2733" t="str">
        <f>INDEX(META!$B:$B,MATCH(D2733,META!$A:$A,0))</f>
        <v>X Lands Spy</v>
      </c>
      <c r="K2733" t="str">
        <f t="shared" si="210"/>
        <v>Jund Wildfire-X Lands Spy</v>
      </c>
    </row>
    <row r="2734" spans="1:11" x14ac:dyDescent="0.3">
      <c r="A2734">
        <v>196</v>
      </c>
      <c r="B2734" t="s">
        <v>198</v>
      </c>
      <c r="C2734" t="s">
        <v>25</v>
      </c>
      <c r="D2734" t="s">
        <v>3149</v>
      </c>
      <c r="E2734" s="1" t="str">
        <f t="shared" si="211"/>
        <v>Daniele Contadini-Joan Rubies</v>
      </c>
      <c r="F2734" t="str">
        <f t="shared" si="213"/>
        <v>Won</v>
      </c>
      <c r="G2734" s="1">
        <f t="shared" si="214"/>
        <v>6</v>
      </c>
      <c r="H2734">
        <f t="shared" si="212"/>
        <v>1</v>
      </c>
      <c r="I2734" t="str">
        <f>INDEX(META!$B:$B,MATCH(B2734,META!$A:$A,0))</f>
        <v>Altar Tron</v>
      </c>
      <c r="J2734" t="str">
        <f>INDEX(META!$B:$B,MATCH(D2734,META!$A:$A,0))</f>
        <v>Dimir Snacker</v>
      </c>
      <c r="K2734" t="str">
        <f t="shared" si="210"/>
        <v>Altar Tron-Dimir Snacker</v>
      </c>
    </row>
    <row r="2735" spans="1:11" x14ac:dyDescent="0.3">
      <c r="A2735">
        <v>197</v>
      </c>
      <c r="B2735" t="s">
        <v>2391</v>
      </c>
      <c r="C2735" t="s">
        <v>26</v>
      </c>
      <c r="D2735" t="s">
        <v>1321</v>
      </c>
      <c r="E2735" s="1" t="str">
        <f t="shared" si="211"/>
        <v>Krisztián Magos-Jérémie Pratviel</v>
      </c>
      <c r="F2735" t="str">
        <f t="shared" si="213"/>
        <v>Lost</v>
      </c>
      <c r="G2735" s="1">
        <f t="shared" si="214"/>
        <v>6</v>
      </c>
      <c r="H2735">
        <f t="shared" si="212"/>
        <v>1</v>
      </c>
      <c r="I2735" t="str">
        <f>INDEX(META!$B:$B,MATCH(B2735,META!$A:$A,0))</f>
        <v>Mono Red Synth</v>
      </c>
      <c r="J2735" t="str">
        <f>INDEX(META!$B:$B,MATCH(D2735,META!$A:$A,0))</f>
        <v>Rakdos Madness</v>
      </c>
      <c r="K2735" t="str">
        <f t="shared" si="210"/>
        <v>Mono Red Synth-Rakdos Madness</v>
      </c>
    </row>
    <row r="2736" spans="1:11" x14ac:dyDescent="0.3">
      <c r="A2736">
        <v>198</v>
      </c>
      <c r="B2736" t="s">
        <v>159</v>
      </c>
      <c r="C2736" t="s">
        <v>27</v>
      </c>
      <c r="D2736" t="s">
        <v>2987</v>
      </c>
      <c r="E2736" s="1" t="str">
        <f t="shared" si="211"/>
        <v>matteo rullo-Samo Umek</v>
      </c>
      <c r="F2736" t="str">
        <f t="shared" si="213"/>
        <v>Lost</v>
      </c>
      <c r="G2736" s="1">
        <f t="shared" si="214"/>
        <v>6</v>
      </c>
      <c r="H2736">
        <f t="shared" si="212"/>
        <v>1</v>
      </c>
      <c r="I2736" t="str">
        <f>INDEX(META!$B:$B,MATCH(B2736,META!$A:$A,0))</f>
        <v>Jund Wildfire</v>
      </c>
      <c r="J2736" t="str">
        <f>INDEX(META!$B:$B,MATCH(D2736,META!$A:$A,0))</f>
        <v>Temur Things</v>
      </c>
      <c r="K2736" t="str">
        <f t="shared" si="210"/>
        <v>Jund Wildfire-Temur Things</v>
      </c>
    </row>
    <row r="2737" spans="1:11" x14ac:dyDescent="0.3">
      <c r="A2737">
        <v>199</v>
      </c>
      <c r="B2737" t="s">
        <v>288</v>
      </c>
      <c r="C2737" t="s">
        <v>27</v>
      </c>
      <c r="D2737" t="s">
        <v>3051</v>
      </c>
      <c r="E2737" s="1" t="str">
        <f t="shared" si="211"/>
        <v>Nicolò Valdetara-Nicola De Francesco</v>
      </c>
      <c r="F2737" t="str">
        <f t="shared" si="213"/>
        <v>Lost</v>
      </c>
      <c r="G2737" s="1">
        <f t="shared" si="214"/>
        <v>6</v>
      </c>
      <c r="H2737">
        <f t="shared" si="212"/>
        <v>1</v>
      </c>
      <c r="I2737" t="str">
        <f>INDEX(META!$B:$B,MATCH(B2737,META!$A:$A,0))</f>
        <v>Bogles</v>
      </c>
      <c r="J2737" t="str">
        <f>INDEX(META!$B:$B,MATCH(D2737,META!$A:$A,0))</f>
        <v>Dimir Terror</v>
      </c>
      <c r="K2737" t="str">
        <f t="shared" si="210"/>
        <v>Bogles-Dimir Terror</v>
      </c>
    </row>
    <row r="2738" spans="1:11" x14ac:dyDescent="0.3">
      <c r="A2738">
        <v>200</v>
      </c>
      <c r="B2738" t="s">
        <v>1242</v>
      </c>
      <c r="C2738" t="s">
        <v>26</v>
      </c>
      <c r="D2738" t="s">
        <v>1978</v>
      </c>
      <c r="E2738" s="1" t="str">
        <f t="shared" si="211"/>
        <v>Pietro Malevolti-Lorenzo Pucci</v>
      </c>
      <c r="F2738" t="str">
        <f t="shared" si="213"/>
        <v>Lost</v>
      </c>
      <c r="G2738" s="1">
        <f t="shared" si="214"/>
        <v>6</v>
      </c>
      <c r="H2738">
        <f t="shared" si="212"/>
        <v>1</v>
      </c>
      <c r="I2738" t="str">
        <f>INDEX(META!$B:$B,MATCH(B2738,META!$A:$A,0))</f>
        <v>Mono Red Madness</v>
      </c>
      <c r="J2738" t="str">
        <f>INDEX(META!$B:$B,MATCH(D2738,META!$A:$A,0))</f>
        <v>Mono Blue Terror</v>
      </c>
      <c r="K2738" t="str">
        <f t="shared" si="210"/>
        <v>Mono Red Madness-Mono Blue Terror</v>
      </c>
    </row>
    <row r="2739" spans="1:11" x14ac:dyDescent="0.3">
      <c r="A2739">
        <v>201</v>
      </c>
      <c r="B2739" t="s">
        <v>435</v>
      </c>
      <c r="C2739" t="s">
        <v>28</v>
      </c>
      <c r="D2739" t="s">
        <v>294</v>
      </c>
      <c r="E2739" s="1" t="str">
        <f t="shared" si="211"/>
        <v>Walter Zaninetti-Andrea Uccello</v>
      </c>
      <c r="F2739" t="str">
        <f t="shared" si="213"/>
        <v>Won</v>
      </c>
      <c r="G2739" s="1">
        <f t="shared" si="214"/>
        <v>6</v>
      </c>
      <c r="H2739">
        <f t="shared" si="212"/>
        <v>1</v>
      </c>
      <c r="I2739" t="str">
        <f>INDEX(META!$B:$B,MATCH(B2739,META!$A:$A,0))</f>
        <v>High Tide Combo</v>
      </c>
      <c r="J2739" t="str">
        <f>INDEX(META!$B:$B,MATCH(D2739,META!$A:$A,0))</f>
        <v>Dredge</v>
      </c>
      <c r="K2739" t="str">
        <f t="shared" si="210"/>
        <v>High Tide Combo-Dredge</v>
      </c>
    </row>
    <row r="2740" spans="1:11" x14ac:dyDescent="0.3">
      <c r="A2740">
        <v>202</v>
      </c>
      <c r="B2740" t="s">
        <v>706</v>
      </c>
      <c r="C2740" t="s">
        <v>26</v>
      </c>
      <c r="D2740" t="s">
        <v>114</v>
      </c>
      <c r="E2740" s="1" t="str">
        <f t="shared" si="211"/>
        <v>Elia Merli-Jean marie Ghiselli</v>
      </c>
      <c r="F2740" t="str">
        <f t="shared" si="213"/>
        <v>Lost</v>
      </c>
      <c r="G2740" s="1">
        <f t="shared" si="214"/>
        <v>6</v>
      </c>
      <c r="H2740">
        <f t="shared" si="212"/>
        <v>1</v>
      </c>
      <c r="I2740" t="str">
        <f>INDEX(META!$B:$B,MATCH(B2740,META!$A:$A,0))</f>
        <v>Mono Red Synth</v>
      </c>
      <c r="J2740" t="str">
        <f>INDEX(META!$B:$B,MATCH(D2740,META!$A:$A,0))</f>
        <v>Mono Red Synth</v>
      </c>
      <c r="K2740" t="str">
        <f t="shared" si="210"/>
        <v>Mono Red Synth-Mono Red Synth</v>
      </c>
    </row>
    <row r="2741" spans="1:11" x14ac:dyDescent="0.3">
      <c r="A2741">
        <v>203</v>
      </c>
      <c r="B2741" t="s">
        <v>261</v>
      </c>
      <c r="C2741" t="s">
        <v>26</v>
      </c>
      <c r="D2741" t="s">
        <v>1943</v>
      </c>
      <c r="E2741" s="1" t="str">
        <f t="shared" si="211"/>
        <v>Matteo Falubba-Enrico Pascolo</v>
      </c>
      <c r="F2741" t="str">
        <f t="shared" si="213"/>
        <v>Lost</v>
      </c>
      <c r="G2741" s="1">
        <f t="shared" si="214"/>
        <v>6</v>
      </c>
      <c r="H2741">
        <f t="shared" si="212"/>
        <v>1</v>
      </c>
      <c r="I2741" t="str">
        <f>INDEX(META!$B:$B,MATCH(B2741,META!$A:$A,0))</f>
        <v>Dredge</v>
      </c>
      <c r="J2741" t="str">
        <f>INDEX(META!$B:$B,MATCH(D2741,META!$A:$A,0))</f>
        <v>Dimir Snacker</v>
      </c>
      <c r="K2741" t="str">
        <f t="shared" si="210"/>
        <v>Dredge-Dimir Snacker</v>
      </c>
    </row>
    <row r="2742" spans="1:11" x14ac:dyDescent="0.3">
      <c r="A2742">
        <v>204</v>
      </c>
      <c r="B2742" t="s">
        <v>2670</v>
      </c>
      <c r="C2742" t="s">
        <v>25</v>
      </c>
      <c r="D2742" t="s">
        <v>314</v>
      </c>
      <c r="E2742" s="1" t="str">
        <f t="shared" si="211"/>
        <v>Giovanni Maria Borghi-Francesco Bisconti</v>
      </c>
      <c r="F2742" t="str">
        <f t="shared" si="213"/>
        <v>Won</v>
      </c>
      <c r="G2742" s="1">
        <f t="shared" si="214"/>
        <v>6</v>
      </c>
      <c r="H2742">
        <f t="shared" si="212"/>
        <v>1</v>
      </c>
      <c r="I2742" t="str">
        <f>INDEX(META!$B:$B,MATCH(B2742,META!$A:$A,0))</f>
        <v>Azorius Familiars</v>
      </c>
      <c r="J2742" t="str">
        <f>INDEX(META!$B:$B,MATCH(D2742,META!$A:$A,0))</f>
        <v>Mono Red Synth</v>
      </c>
      <c r="K2742" t="str">
        <f t="shared" si="210"/>
        <v>Azorius Familiars-Mono Red Synth</v>
      </c>
    </row>
    <row r="2743" spans="1:11" x14ac:dyDescent="0.3">
      <c r="A2743">
        <v>205</v>
      </c>
      <c r="B2743" t="s">
        <v>308</v>
      </c>
      <c r="C2743" t="s">
        <v>29</v>
      </c>
      <c r="D2743" t="s">
        <v>265</v>
      </c>
      <c r="E2743" s="1" t="str">
        <f t="shared" si="211"/>
        <v>Augusto Bonilauri-Alberto Ricciardi</v>
      </c>
      <c r="F2743" t="str">
        <f t="shared" si="213"/>
        <v>Draw</v>
      </c>
      <c r="G2743" s="1">
        <f t="shared" si="214"/>
        <v>6</v>
      </c>
      <c r="H2743">
        <f t="shared" si="212"/>
        <v>1</v>
      </c>
      <c r="I2743" t="str">
        <f>INDEX(META!$B:$B,MATCH(B2743,META!$A:$A,0))</f>
        <v>Jund Wildfire</v>
      </c>
      <c r="J2743" t="str">
        <f>INDEX(META!$B:$B,MATCH(D2743,META!$A:$A,0))</f>
        <v>Walls</v>
      </c>
      <c r="K2743" t="str">
        <f t="shared" si="210"/>
        <v>Jund Wildfire-Walls</v>
      </c>
    </row>
    <row r="2744" spans="1:11" x14ac:dyDescent="0.3">
      <c r="A2744">
        <v>206</v>
      </c>
      <c r="B2744" t="s">
        <v>289</v>
      </c>
      <c r="C2744" t="s">
        <v>26</v>
      </c>
      <c r="D2744" t="s">
        <v>2792</v>
      </c>
      <c r="E2744" s="1" t="str">
        <f t="shared" si="211"/>
        <v>Lucia Scaringella-Andrea Pelacchi</v>
      </c>
      <c r="F2744" t="str">
        <f t="shared" si="213"/>
        <v>Lost</v>
      </c>
      <c r="G2744" s="1">
        <f t="shared" si="214"/>
        <v>6</v>
      </c>
      <c r="H2744">
        <f t="shared" si="212"/>
        <v>1</v>
      </c>
      <c r="I2744" t="str">
        <f>INDEX(META!$B:$B,MATCH(B2744,META!$A:$A,0))</f>
        <v>Mono Red Madness</v>
      </c>
      <c r="J2744" t="str">
        <f>INDEX(META!$B:$B,MATCH(D2744,META!$A:$A,0))</f>
        <v>Mono Blue Terror</v>
      </c>
      <c r="K2744" t="str">
        <f t="shared" si="210"/>
        <v>Mono Red Madness-Mono Blue Terror</v>
      </c>
    </row>
    <row r="2745" spans="1:11" x14ac:dyDescent="0.3">
      <c r="A2745">
        <v>207</v>
      </c>
      <c r="B2745" t="s">
        <v>431</v>
      </c>
      <c r="C2745" t="s">
        <v>25</v>
      </c>
      <c r="D2745" t="s">
        <v>373</v>
      </c>
      <c r="E2745" s="1" t="str">
        <f t="shared" si="211"/>
        <v>Nicola Santo-Paulina Radecka</v>
      </c>
      <c r="F2745" t="str">
        <f t="shared" si="213"/>
        <v>Won</v>
      </c>
      <c r="G2745" s="1">
        <f t="shared" si="214"/>
        <v>6</v>
      </c>
      <c r="H2745">
        <f t="shared" si="212"/>
        <v>1</v>
      </c>
      <c r="I2745" t="str">
        <f>INDEX(META!$B:$B,MATCH(B2745,META!$A:$A,0))</f>
        <v>Mono Blue Terror</v>
      </c>
      <c r="J2745" t="str">
        <f>INDEX(META!$B:$B,MATCH(D2745,META!$A:$A,0))</f>
        <v>Mono Red Madness</v>
      </c>
      <c r="K2745" t="str">
        <f t="shared" si="210"/>
        <v>Mono Blue Terror-Mono Red Madness</v>
      </c>
    </row>
    <row r="2746" spans="1:11" x14ac:dyDescent="0.3">
      <c r="A2746">
        <v>208</v>
      </c>
      <c r="B2746" t="s">
        <v>1114</v>
      </c>
      <c r="C2746" t="s">
        <v>27</v>
      </c>
      <c r="D2746" t="s">
        <v>142</v>
      </c>
      <c r="E2746" s="1" t="str">
        <f t="shared" si="211"/>
        <v>Lorenzo Grava-Giacomo Luchetti</v>
      </c>
      <c r="F2746" t="str">
        <f t="shared" si="213"/>
        <v>Lost</v>
      </c>
      <c r="G2746" s="1">
        <f t="shared" si="214"/>
        <v>6</v>
      </c>
      <c r="H2746">
        <f t="shared" si="212"/>
        <v>1</v>
      </c>
      <c r="I2746" t="str">
        <f>INDEX(META!$B:$B,MATCH(B2746,META!$A:$A,0))</f>
        <v>Jund Wildfire</v>
      </c>
      <c r="J2746" t="str">
        <f>INDEX(META!$B:$B,MATCH(D2746,META!$A:$A,0))</f>
        <v>Jund Wildfire</v>
      </c>
      <c r="K2746" t="str">
        <f t="shared" si="210"/>
        <v>Jund Wildfire-Jund Wildfire</v>
      </c>
    </row>
    <row r="2747" spans="1:11" x14ac:dyDescent="0.3">
      <c r="A2747">
        <v>209</v>
      </c>
      <c r="B2747" t="s">
        <v>2200</v>
      </c>
      <c r="C2747" t="s">
        <v>25</v>
      </c>
      <c r="D2747" t="s">
        <v>1612</v>
      </c>
      <c r="E2747" s="1" t="str">
        <f t="shared" si="211"/>
        <v>Jacopo Chianella-Gabriele Longo</v>
      </c>
      <c r="F2747" t="str">
        <f t="shared" si="213"/>
        <v>Won</v>
      </c>
      <c r="G2747" s="1">
        <f t="shared" si="214"/>
        <v>6</v>
      </c>
      <c r="H2747">
        <f t="shared" si="212"/>
        <v>1</v>
      </c>
      <c r="I2747" t="str">
        <f>INDEX(META!$B:$B,MATCH(B2747,META!$A:$A,0))</f>
        <v>Dimir Faeries</v>
      </c>
      <c r="J2747" t="str">
        <f>INDEX(META!$B:$B,MATCH(D2747,META!$A:$A,0))</f>
        <v>Rakdos Madness</v>
      </c>
      <c r="K2747" t="str">
        <f t="shared" si="210"/>
        <v>Dimir Faeries-Rakdos Madness</v>
      </c>
    </row>
    <row r="2748" spans="1:11" x14ac:dyDescent="0.3">
      <c r="A2748">
        <v>210</v>
      </c>
      <c r="B2748" t="s">
        <v>1030</v>
      </c>
      <c r="C2748" t="s">
        <v>25</v>
      </c>
      <c r="D2748" t="s">
        <v>2326</v>
      </c>
      <c r="E2748" s="1" t="str">
        <f t="shared" si="211"/>
        <v>Dario Fiorenza-Edoardo Cordella</v>
      </c>
      <c r="F2748" t="str">
        <f t="shared" si="213"/>
        <v>Won</v>
      </c>
      <c r="G2748" s="1">
        <f t="shared" si="214"/>
        <v>6</v>
      </c>
      <c r="H2748">
        <f t="shared" si="212"/>
        <v>1</v>
      </c>
      <c r="I2748" t="str">
        <f>INDEX(META!$B:$B,MATCH(B2748,META!$A:$A,0))</f>
        <v>Pili-Pala Combo</v>
      </c>
      <c r="J2748" t="str">
        <f>INDEX(META!$B:$B,MATCH(D2748,META!$A:$A,0))</f>
        <v>Rakdos Madness</v>
      </c>
      <c r="K2748" t="str">
        <f t="shared" ref="K2748:K2752" si="215">I2748&amp;"-"&amp;J2748</f>
        <v>Pili-Pala Combo-Rakdos Madness</v>
      </c>
    </row>
    <row r="2749" spans="1:11" x14ac:dyDescent="0.3">
      <c r="A2749">
        <v>211</v>
      </c>
      <c r="B2749" t="s">
        <v>1742</v>
      </c>
      <c r="C2749" t="s">
        <v>25</v>
      </c>
      <c r="D2749" t="s">
        <v>277</v>
      </c>
      <c r="E2749" s="1" t="str">
        <f t="shared" si="211"/>
        <v>Marco Sorrentino-Edoardo Principi</v>
      </c>
      <c r="F2749" t="str">
        <f t="shared" si="213"/>
        <v>Won</v>
      </c>
      <c r="G2749" s="1">
        <f t="shared" si="214"/>
        <v>6</v>
      </c>
      <c r="H2749">
        <f t="shared" si="212"/>
        <v>1</v>
      </c>
      <c r="I2749" t="str">
        <f>INDEX(META!$B:$B,MATCH(B2749,META!$A:$A,0))</f>
        <v>Mono Blue Terror</v>
      </c>
      <c r="J2749" t="str">
        <f>INDEX(META!$B:$B,MATCH(D2749,META!$A:$A,0))</f>
        <v>Bogles</v>
      </c>
      <c r="K2749" t="str">
        <f t="shared" si="215"/>
        <v>Mono Blue Terror-Bogles</v>
      </c>
    </row>
    <row r="2750" spans="1:11" x14ac:dyDescent="0.3">
      <c r="A2750">
        <v>212</v>
      </c>
      <c r="B2750" t="s">
        <v>392</v>
      </c>
      <c r="C2750" t="s">
        <v>26</v>
      </c>
      <c r="D2750" t="s">
        <v>1684</v>
      </c>
      <c r="E2750" s="1" t="str">
        <f t="shared" si="211"/>
        <v>Simone Ledda-Davide Fusca</v>
      </c>
      <c r="F2750" t="str">
        <f t="shared" si="213"/>
        <v>Lost</v>
      </c>
      <c r="G2750" s="1">
        <f t="shared" si="214"/>
        <v>6</v>
      </c>
      <c r="H2750">
        <f t="shared" si="212"/>
        <v>1</v>
      </c>
      <c r="I2750" t="str">
        <f>INDEX(META!$B:$B,MATCH(B2750,META!$A:$A,0))</f>
        <v>Rakdos Madness</v>
      </c>
      <c r="J2750" t="str">
        <f>INDEX(META!$B:$B,MATCH(D2750,META!$A:$A,0))</f>
        <v>Mono Blue Aggro</v>
      </c>
      <c r="K2750" t="str">
        <f t="shared" si="215"/>
        <v>Rakdos Madness-Mono Blue Aggro</v>
      </c>
    </row>
    <row r="2751" spans="1:11" x14ac:dyDescent="0.3">
      <c r="A2751">
        <v>213</v>
      </c>
      <c r="B2751" t="s">
        <v>329</v>
      </c>
      <c r="C2751" t="s">
        <v>28</v>
      </c>
      <c r="D2751" t="s">
        <v>2436</v>
      </c>
      <c r="E2751" s="1" t="str">
        <f t="shared" si="211"/>
        <v>Gregorio Cianciafara-ana clara fernandes</v>
      </c>
      <c r="F2751" t="str">
        <f t="shared" si="213"/>
        <v>Won</v>
      </c>
      <c r="G2751" s="1">
        <f t="shared" si="214"/>
        <v>6</v>
      </c>
      <c r="H2751">
        <f t="shared" si="212"/>
        <v>1</v>
      </c>
      <c r="I2751" t="str">
        <f>INDEX(META!$B:$B,MATCH(B2751,META!$A:$A,0))</f>
        <v>Bogles</v>
      </c>
      <c r="J2751" t="str">
        <f>INDEX(META!$B:$B,MATCH(D2751,META!$A:$A,0))</f>
        <v>Mono Red Synth</v>
      </c>
      <c r="K2751" t="str">
        <f t="shared" si="215"/>
        <v>Bogles-Mono Red Synth</v>
      </c>
    </row>
    <row r="2752" spans="1:11" x14ac:dyDescent="0.3">
      <c r="A2752">
        <v>214</v>
      </c>
      <c r="B2752" t="s">
        <v>1037</v>
      </c>
      <c r="C2752" t="s">
        <v>26</v>
      </c>
      <c r="D2752" t="s">
        <v>1007</v>
      </c>
      <c r="E2752" s="1" t="str">
        <f t="shared" si="211"/>
        <v>Riccardo Scolaro-giulio iodice</v>
      </c>
      <c r="F2752" t="str">
        <f t="shared" si="213"/>
        <v>Lost</v>
      </c>
      <c r="G2752" s="1">
        <f t="shared" si="214"/>
        <v>6</v>
      </c>
      <c r="H2752">
        <f t="shared" si="212"/>
        <v>1</v>
      </c>
      <c r="I2752" t="str">
        <f>INDEX(META!$B:$B,MATCH(B2752,META!$A:$A,0))</f>
        <v>Mono Red Synth</v>
      </c>
      <c r="J2752" t="str">
        <f>INDEX(META!$B:$B,MATCH(D2752,META!$A:$A,0))</f>
        <v>Mono Blue Aggro</v>
      </c>
      <c r="K2752" t="str">
        <f t="shared" si="215"/>
        <v>Mono Red Synth-Mono Blue Aggro</v>
      </c>
    </row>
    <row r="2753" spans="1:11" x14ac:dyDescent="0.3">
      <c r="A2753">
        <v>215</v>
      </c>
      <c r="B2753" t="s">
        <v>1195</v>
      </c>
      <c r="C2753" t="s">
        <v>25</v>
      </c>
      <c r="D2753" t="s">
        <v>2459</v>
      </c>
      <c r="E2753" s="1" t="str">
        <f t="shared" ref="E2753:E2816" si="216">B2753&amp;"-"&amp;D2753</f>
        <v>Luigi Pirrera-Giulio Franchi</v>
      </c>
      <c r="F2753" t="str">
        <f t="shared" si="213"/>
        <v>Won</v>
      </c>
      <c r="G2753" s="1">
        <f t="shared" si="214"/>
        <v>6</v>
      </c>
      <c r="H2753">
        <f t="shared" ref="H2753:H2816" si="217">AND(I2753&gt;0,J2753&gt;0)*1</f>
        <v>1</v>
      </c>
      <c r="I2753" t="str">
        <f>INDEX(META!$B:$B,MATCH(B2753,META!$A:$A,0))</f>
        <v>Grixis Affinity</v>
      </c>
      <c r="J2753" t="str">
        <f>INDEX(META!$B:$B,MATCH(D2753,META!$A:$A,0))</f>
        <v>Boros Synth</v>
      </c>
      <c r="K2753" t="str">
        <f t="shared" ref="K2753:K2816" si="218">I2753&amp;"-"&amp;J2753</f>
        <v>Grixis Affinity-Boros Synth</v>
      </c>
    </row>
    <row r="2754" spans="1:11" x14ac:dyDescent="0.3">
      <c r="A2754">
        <v>216</v>
      </c>
      <c r="B2754" t="s">
        <v>425</v>
      </c>
      <c r="C2754" t="s">
        <v>28</v>
      </c>
      <c r="D2754" t="s">
        <v>3131</v>
      </c>
      <c r="E2754" s="1" t="str">
        <f t="shared" si="216"/>
        <v>Francesco Ferrari-Daniele Bressan</v>
      </c>
      <c r="F2754" t="str">
        <f t="shared" si="213"/>
        <v>Won</v>
      </c>
      <c r="G2754" s="1">
        <f t="shared" si="214"/>
        <v>6</v>
      </c>
      <c r="H2754">
        <f t="shared" si="217"/>
        <v>1</v>
      </c>
      <c r="I2754" t="str">
        <f>INDEX(META!$B:$B,MATCH(B2754,META!$A:$A,0))</f>
        <v>Jund Wildfire</v>
      </c>
      <c r="J2754" t="str">
        <f>INDEX(META!$B:$B,MATCH(D2754,META!$A:$A,0))</f>
        <v>Mono Blue Terror</v>
      </c>
      <c r="K2754" t="str">
        <f t="shared" si="218"/>
        <v>Jund Wildfire-Mono Blue Terror</v>
      </c>
    </row>
    <row r="2755" spans="1:11" x14ac:dyDescent="0.3">
      <c r="A2755">
        <v>217</v>
      </c>
      <c r="B2755" t="s">
        <v>983</v>
      </c>
      <c r="C2755" t="s">
        <v>25</v>
      </c>
      <c r="D2755" t="s">
        <v>133</v>
      </c>
      <c r="E2755" s="1" t="str">
        <f t="shared" si="216"/>
        <v>Siméon Aspe-Andrea Cossu</v>
      </c>
      <c r="F2755" t="str">
        <f t="shared" ref="F2755:F2818" si="219">_xlfn.TEXTBEFORE(C2755," ")</f>
        <v>Won</v>
      </c>
      <c r="G2755" s="1">
        <f t="shared" ref="G2755:G2818" si="220">IF(A2755&gt;=A2754,G2754,G2754+1)</f>
        <v>6</v>
      </c>
      <c r="H2755">
        <f t="shared" si="217"/>
        <v>1</v>
      </c>
      <c r="I2755" t="str">
        <f>INDEX(META!$B:$B,MATCH(B2755,META!$A:$A,0))</f>
        <v>Mono Blue Aggro</v>
      </c>
      <c r="J2755" t="str">
        <f>INDEX(META!$B:$B,MATCH(D2755,META!$A:$A,0))</f>
        <v>High Tide Combo</v>
      </c>
      <c r="K2755" t="str">
        <f t="shared" si="218"/>
        <v>Mono Blue Aggro-High Tide Combo</v>
      </c>
    </row>
    <row r="2756" spans="1:11" x14ac:dyDescent="0.3">
      <c r="A2756">
        <v>218</v>
      </c>
      <c r="B2756" t="s">
        <v>572</v>
      </c>
      <c r="C2756" t="s">
        <v>26</v>
      </c>
      <c r="D2756" t="s">
        <v>3045</v>
      </c>
      <c r="E2756" s="1" t="str">
        <f t="shared" si="216"/>
        <v>Francesco Cuppari-Simone Insalaco</v>
      </c>
      <c r="F2756" t="str">
        <f t="shared" si="219"/>
        <v>Lost</v>
      </c>
      <c r="G2756" s="1">
        <f t="shared" si="220"/>
        <v>6</v>
      </c>
      <c r="H2756">
        <f t="shared" si="217"/>
        <v>1</v>
      </c>
      <c r="I2756" t="str">
        <f>INDEX(META!$B:$B,MATCH(B2756,META!$A:$A,0))</f>
        <v>Mono Red Madness</v>
      </c>
      <c r="J2756" t="str">
        <f>INDEX(META!$B:$B,MATCH(D2756,META!$A:$A,0))</f>
        <v>Jund Wildfire</v>
      </c>
      <c r="K2756" t="str">
        <f t="shared" si="218"/>
        <v>Mono Red Madness-Jund Wildfire</v>
      </c>
    </row>
    <row r="2757" spans="1:11" x14ac:dyDescent="0.3">
      <c r="A2757">
        <v>219</v>
      </c>
      <c r="B2757" t="s">
        <v>267</v>
      </c>
      <c r="C2757" t="s">
        <v>27</v>
      </c>
      <c r="D2757" t="s">
        <v>698</v>
      </c>
      <c r="E2757" s="1" t="str">
        <f t="shared" si="216"/>
        <v>Alessandro Benichi-Flavio Cacelli</v>
      </c>
      <c r="F2757" t="str">
        <f t="shared" si="219"/>
        <v>Lost</v>
      </c>
      <c r="G2757" s="1">
        <f t="shared" si="220"/>
        <v>6</v>
      </c>
      <c r="H2757">
        <f t="shared" si="217"/>
        <v>1</v>
      </c>
      <c r="I2757" t="str">
        <f>INDEX(META!$B:$B,MATCH(B2757,META!$A:$A,0))</f>
        <v>Jund Wildfire</v>
      </c>
      <c r="J2757" t="str">
        <f>INDEX(META!$B:$B,MATCH(D2757,META!$A:$A,0))</f>
        <v>Elves</v>
      </c>
      <c r="K2757" t="str">
        <f t="shared" si="218"/>
        <v>Jund Wildfire-Elves</v>
      </c>
    </row>
    <row r="2758" spans="1:11" x14ac:dyDescent="0.3">
      <c r="A2758">
        <v>220</v>
      </c>
      <c r="B2758" t="s">
        <v>3158</v>
      </c>
      <c r="C2758" t="s">
        <v>28</v>
      </c>
      <c r="D2758" t="s">
        <v>2119</v>
      </c>
      <c r="E2758" s="1" t="str">
        <f t="shared" si="216"/>
        <v>SAMUELE ALVISI-Davide Delfrate</v>
      </c>
      <c r="F2758" t="str">
        <f t="shared" si="219"/>
        <v>Won</v>
      </c>
      <c r="G2758" s="1">
        <f t="shared" si="220"/>
        <v>6</v>
      </c>
      <c r="H2758">
        <f t="shared" si="217"/>
        <v>1</v>
      </c>
      <c r="I2758" t="str">
        <f>INDEX(META!$B:$B,MATCH(B2758,META!$A:$A,0))</f>
        <v>Boros Bully</v>
      </c>
      <c r="J2758" t="str">
        <f>INDEX(META!$B:$B,MATCH(D2758,META!$A:$A,0))</f>
        <v>High Tide Combo</v>
      </c>
      <c r="K2758" t="str">
        <f t="shared" si="218"/>
        <v>Boros Bully-High Tide Combo</v>
      </c>
    </row>
    <row r="2759" spans="1:11" x14ac:dyDescent="0.3">
      <c r="A2759">
        <v>221</v>
      </c>
      <c r="B2759" t="s">
        <v>926</v>
      </c>
      <c r="C2759" t="s">
        <v>25</v>
      </c>
      <c r="D2759" t="s">
        <v>224</v>
      </c>
      <c r="E2759" s="1" t="str">
        <f t="shared" si="216"/>
        <v>Filippo Freschi-Matteo Beretta</v>
      </c>
      <c r="F2759" t="str">
        <f t="shared" si="219"/>
        <v>Won</v>
      </c>
      <c r="G2759" s="1">
        <f t="shared" si="220"/>
        <v>6</v>
      </c>
      <c r="H2759">
        <f t="shared" si="217"/>
        <v>1</v>
      </c>
      <c r="I2759" t="str">
        <f>INDEX(META!$B:$B,MATCH(B2759,META!$A:$A,0))</f>
        <v>Jund Wildfire</v>
      </c>
      <c r="J2759" t="str">
        <f>INDEX(META!$B:$B,MATCH(D2759,META!$A:$A,0))</f>
        <v>Rakdos Madness</v>
      </c>
      <c r="K2759" t="str">
        <f t="shared" si="218"/>
        <v>Jund Wildfire-Rakdos Madness</v>
      </c>
    </row>
    <row r="2760" spans="1:11" x14ac:dyDescent="0.3">
      <c r="A2760">
        <v>222</v>
      </c>
      <c r="B2760" t="s">
        <v>1019</v>
      </c>
      <c r="C2760" t="s">
        <v>27</v>
      </c>
      <c r="D2760" t="s">
        <v>290</v>
      </c>
      <c r="E2760" s="1" t="str">
        <f t="shared" si="216"/>
        <v>Michael Piscopo Filippi-Ross McKendrick</v>
      </c>
      <c r="F2760" t="str">
        <f t="shared" si="219"/>
        <v>Lost</v>
      </c>
      <c r="G2760" s="1">
        <f t="shared" si="220"/>
        <v>6</v>
      </c>
      <c r="H2760">
        <f t="shared" si="217"/>
        <v>1</v>
      </c>
      <c r="I2760" t="str">
        <f>INDEX(META!$B:$B,MATCH(B2760,META!$A:$A,0))</f>
        <v>Jund Wildfire</v>
      </c>
      <c r="J2760" t="str">
        <f>INDEX(META!$B:$B,MATCH(D2760,META!$A:$A,0))</f>
        <v>X Lands Spy</v>
      </c>
      <c r="K2760" t="str">
        <f t="shared" si="218"/>
        <v>Jund Wildfire-X Lands Spy</v>
      </c>
    </row>
    <row r="2761" spans="1:11" x14ac:dyDescent="0.3">
      <c r="A2761">
        <v>223</v>
      </c>
      <c r="B2761" t="s">
        <v>319</v>
      </c>
      <c r="C2761" t="s">
        <v>26</v>
      </c>
      <c r="D2761" t="s">
        <v>2242</v>
      </c>
      <c r="E2761" s="1" t="str">
        <f t="shared" si="216"/>
        <v>Stefano Vanzetti-Ivano Di Gioia</v>
      </c>
      <c r="F2761" t="str">
        <f t="shared" si="219"/>
        <v>Lost</v>
      </c>
      <c r="G2761" s="1">
        <f t="shared" si="220"/>
        <v>6</v>
      </c>
      <c r="H2761">
        <f t="shared" si="217"/>
        <v>1</v>
      </c>
      <c r="I2761" t="str">
        <f>INDEX(META!$B:$B,MATCH(B2761,META!$A:$A,0))</f>
        <v>Mono Blue Terror</v>
      </c>
      <c r="J2761" t="str">
        <f>INDEX(META!$B:$B,MATCH(D2761,META!$A:$A,0))</f>
        <v>Mono Blue Aggro</v>
      </c>
      <c r="K2761" t="str">
        <f t="shared" si="218"/>
        <v>Mono Blue Terror-Mono Blue Aggro</v>
      </c>
    </row>
    <row r="2762" spans="1:11" x14ac:dyDescent="0.3">
      <c r="A2762">
        <v>224</v>
      </c>
      <c r="B2762" t="s">
        <v>203</v>
      </c>
      <c r="C2762" t="s">
        <v>26</v>
      </c>
      <c r="D2762" t="s">
        <v>164</v>
      </c>
      <c r="E2762" s="1" t="str">
        <f t="shared" si="216"/>
        <v>Eugenio Tonanzi-Nicola Rispoli</v>
      </c>
      <c r="F2762" t="str">
        <f t="shared" si="219"/>
        <v>Lost</v>
      </c>
      <c r="G2762" s="1">
        <f t="shared" si="220"/>
        <v>6</v>
      </c>
      <c r="H2762">
        <f t="shared" si="217"/>
        <v>1</v>
      </c>
      <c r="I2762" t="str">
        <f>INDEX(META!$B:$B,MATCH(B2762,META!$A:$A,0))</f>
        <v>Elves</v>
      </c>
      <c r="J2762" t="str">
        <f>INDEX(META!$B:$B,MATCH(D2762,META!$A:$A,0))</f>
        <v>Jund Wildfire</v>
      </c>
      <c r="K2762" t="str">
        <f t="shared" si="218"/>
        <v>Elves-Jund Wildfire</v>
      </c>
    </row>
    <row r="2763" spans="1:11" x14ac:dyDescent="0.3">
      <c r="A2763">
        <v>225</v>
      </c>
      <c r="B2763" t="s">
        <v>395</v>
      </c>
      <c r="C2763" t="s">
        <v>28</v>
      </c>
      <c r="D2763" t="s">
        <v>3119</v>
      </c>
      <c r="E2763" s="1" t="str">
        <f t="shared" si="216"/>
        <v>Stefano Monti-Claudio Bonanni [IT]</v>
      </c>
      <c r="F2763" t="str">
        <f t="shared" si="219"/>
        <v>Won</v>
      </c>
      <c r="G2763" s="1">
        <f t="shared" si="220"/>
        <v>6</v>
      </c>
      <c r="H2763">
        <f t="shared" si="217"/>
        <v>1</v>
      </c>
      <c r="I2763" t="str">
        <f>INDEX(META!$B:$B,MATCH(B2763,META!$A:$A,0))</f>
        <v>Mono Blue Aggro</v>
      </c>
      <c r="J2763" t="str">
        <f>INDEX(META!$B:$B,MATCH(D2763,META!$A:$A,0))</f>
        <v>Mono Blue Terror</v>
      </c>
      <c r="K2763" t="str">
        <f t="shared" si="218"/>
        <v>Mono Blue Aggro-Mono Blue Terror</v>
      </c>
    </row>
    <row r="2764" spans="1:11" x14ac:dyDescent="0.3">
      <c r="A2764">
        <v>226</v>
      </c>
      <c r="B2764" t="s">
        <v>264</v>
      </c>
      <c r="C2764" t="s">
        <v>27</v>
      </c>
      <c r="D2764" t="s">
        <v>1146</v>
      </c>
      <c r="E2764" s="1" t="str">
        <f t="shared" si="216"/>
        <v>marco rista-Matteo Mazzola</v>
      </c>
      <c r="F2764" t="str">
        <f t="shared" si="219"/>
        <v>Lost</v>
      </c>
      <c r="G2764" s="1">
        <f t="shared" si="220"/>
        <v>6</v>
      </c>
      <c r="H2764">
        <f t="shared" si="217"/>
        <v>1</v>
      </c>
      <c r="I2764" t="str">
        <f>INDEX(META!$B:$B,MATCH(B2764,META!$A:$A,0))</f>
        <v>Rakdos Madness</v>
      </c>
      <c r="J2764" t="str">
        <f>INDEX(META!$B:$B,MATCH(D2764,META!$A:$A,0))</f>
        <v>Altar Tron</v>
      </c>
      <c r="K2764" t="str">
        <f t="shared" si="218"/>
        <v>Rakdos Madness-Altar Tron</v>
      </c>
    </row>
    <row r="2765" spans="1:11" x14ac:dyDescent="0.3">
      <c r="A2765">
        <v>227</v>
      </c>
      <c r="B2765" t="s">
        <v>383</v>
      </c>
      <c r="C2765" t="s">
        <v>27</v>
      </c>
      <c r="D2765" t="s">
        <v>144</v>
      </c>
      <c r="E2765" s="1" t="str">
        <f t="shared" si="216"/>
        <v>Alessandro Belloni-Stefano Giordano</v>
      </c>
      <c r="F2765" t="str">
        <f t="shared" si="219"/>
        <v>Lost</v>
      </c>
      <c r="G2765" s="1">
        <f t="shared" si="220"/>
        <v>6</v>
      </c>
      <c r="H2765">
        <f t="shared" si="217"/>
        <v>1</v>
      </c>
      <c r="I2765" t="str">
        <f>INDEX(META!$B:$B,MATCH(B2765,META!$A:$A,0))</f>
        <v>Jeskai Ephemerate</v>
      </c>
      <c r="J2765" t="str">
        <f>INDEX(META!$B:$B,MATCH(D2765,META!$A:$A,0))</f>
        <v>Mono Red Synth</v>
      </c>
      <c r="K2765" t="str">
        <f t="shared" si="218"/>
        <v>Jeskai Ephemerate-Mono Red Synth</v>
      </c>
    </row>
    <row r="2766" spans="1:11" x14ac:dyDescent="0.3">
      <c r="A2766">
        <v>228</v>
      </c>
      <c r="B2766" t="s">
        <v>374</v>
      </c>
      <c r="C2766" t="s">
        <v>25</v>
      </c>
      <c r="D2766" t="s">
        <v>83</v>
      </c>
      <c r="E2766" s="1" t="str">
        <f t="shared" si="216"/>
        <v>Lorenzo Limongiello-Emiliano Trento</v>
      </c>
      <c r="F2766" t="str">
        <f t="shared" si="219"/>
        <v>Won</v>
      </c>
      <c r="G2766" s="1">
        <f t="shared" si="220"/>
        <v>6</v>
      </c>
      <c r="H2766">
        <f t="shared" si="217"/>
        <v>1</v>
      </c>
      <c r="I2766" t="str">
        <f>INDEX(META!$B:$B,MATCH(B2766,META!$A:$A,0))</f>
        <v>Mono Red Madness</v>
      </c>
      <c r="J2766" t="str">
        <f>INDEX(META!$B:$B,MATCH(D2766,META!$A:$A,0))</f>
        <v>Gruul Ponza</v>
      </c>
      <c r="K2766" t="str">
        <f t="shared" si="218"/>
        <v>Mono Red Madness-Gruul Ponza</v>
      </c>
    </row>
    <row r="2767" spans="1:11" x14ac:dyDescent="0.3">
      <c r="A2767">
        <v>229</v>
      </c>
      <c r="B2767" t="s">
        <v>166</v>
      </c>
      <c r="C2767" t="s">
        <v>28</v>
      </c>
      <c r="D2767" t="s">
        <v>215</v>
      </c>
      <c r="E2767" s="1" t="str">
        <f t="shared" si="216"/>
        <v>Kilian Erler-Alessandro Mancini</v>
      </c>
      <c r="F2767" t="str">
        <f t="shared" si="219"/>
        <v>Won</v>
      </c>
      <c r="G2767" s="1">
        <f t="shared" si="220"/>
        <v>6</v>
      </c>
      <c r="H2767">
        <f t="shared" si="217"/>
        <v>1</v>
      </c>
      <c r="I2767" t="str">
        <f>INDEX(META!$B:$B,MATCH(B2767,META!$A:$A,0))</f>
        <v>Mono Red Synth</v>
      </c>
      <c r="J2767" t="str">
        <f>INDEX(META!$B:$B,MATCH(D2767,META!$A:$A,0))</f>
        <v>Gruul Ponza</v>
      </c>
      <c r="K2767" t="str">
        <f t="shared" si="218"/>
        <v>Mono Red Synth-Gruul Ponza</v>
      </c>
    </row>
    <row r="2768" spans="1:11" x14ac:dyDescent="0.3">
      <c r="A2768">
        <v>230</v>
      </c>
      <c r="B2768" t="s">
        <v>1512</v>
      </c>
      <c r="C2768" t="s">
        <v>25</v>
      </c>
      <c r="D2768" t="s">
        <v>1522</v>
      </c>
      <c r="E2768" s="1" t="str">
        <f t="shared" si="216"/>
        <v>Andrea Landi-Enea Baroni</v>
      </c>
      <c r="F2768" t="str">
        <f t="shared" si="219"/>
        <v>Won</v>
      </c>
      <c r="G2768" s="1">
        <f t="shared" si="220"/>
        <v>6</v>
      </c>
      <c r="H2768">
        <f t="shared" si="217"/>
        <v>1</v>
      </c>
      <c r="I2768" t="str">
        <f>INDEX(META!$B:$B,MATCH(B2768,META!$A:$A,0))</f>
        <v>Azorius Familiars</v>
      </c>
      <c r="J2768" t="str">
        <f>INDEX(META!$B:$B,MATCH(D2768,META!$A:$A,0))</f>
        <v>Altar Tron</v>
      </c>
      <c r="K2768" t="str">
        <f t="shared" si="218"/>
        <v>Azorius Familiars-Altar Tron</v>
      </c>
    </row>
    <row r="2769" spans="1:11" x14ac:dyDescent="0.3">
      <c r="A2769">
        <v>231</v>
      </c>
      <c r="B2769" t="s">
        <v>3100</v>
      </c>
      <c r="C2769" t="s">
        <v>26</v>
      </c>
      <c r="D2769" t="s">
        <v>635</v>
      </c>
      <c r="E2769" s="1" t="str">
        <f t="shared" si="216"/>
        <v>Fabio Samadelli-Gregorio Vietina</v>
      </c>
      <c r="F2769" t="str">
        <f t="shared" si="219"/>
        <v>Lost</v>
      </c>
      <c r="G2769" s="1">
        <f t="shared" si="220"/>
        <v>6</v>
      </c>
      <c r="H2769">
        <f t="shared" si="217"/>
        <v>1</v>
      </c>
      <c r="I2769" t="str">
        <f>INDEX(META!$B:$B,MATCH(B2769,META!$A:$A,0))</f>
        <v>Mono Blue Terror</v>
      </c>
      <c r="J2769" t="str">
        <f>INDEX(META!$B:$B,MATCH(D2769,META!$A:$A,0))</f>
        <v>Jeskai Ephemerate</v>
      </c>
      <c r="K2769" t="str">
        <f t="shared" si="218"/>
        <v>Mono Blue Terror-Jeskai Ephemerate</v>
      </c>
    </row>
    <row r="2770" spans="1:11" x14ac:dyDescent="0.3">
      <c r="A2770">
        <v>232</v>
      </c>
      <c r="B2770" t="s">
        <v>100</v>
      </c>
      <c r="C2770" t="s">
        <v>26</v>
      </c>
      <c r="D2770" t="s">
        <v>3088</v>
      </c>
      <c r="E2770" s="1" t="str">
        <f t="shared" si="216"/>
        <v>Alessio Dicandia-Enea Di Bartolo</v>
      </c>
      <c r="F2770" t="str">
        <f t="shared" si="219"/>
        <v>Lost</v>
      </c>
      <c r="G2770" s="1">
        <f t="shared" si="220"/>
        <v>6</v>
      </c>
      <c r="H2770">
        <f t="shared" si="217"/>
        <v>1</v>
      </c>
      <c r="I2770" t="str">
        <f>INDEX(META!$B:$B,MATCH(B2770,META!$A:$A,0))</f>
        <v>Mono Blue Terror</v>
      </c>
      <c r="J2770" t="str">
        <f>INDEX(META!$B:$B,MATCH(D2770,META!$A:$A,0))</f>
        <v>Mono Blue Aggro</v>
      </c>
      <c r="K2770" t="str">
        <f t="shared" si="218"/>
        <v>Mono Blue Terror-Mono Blue Aggro</v>
      </c>
    </row>
    <row r="2771" spans="1:11" x14ac:dyDescent="0.3">
      <c r="A2771">
        <v>233</v>
      </c>
      <c r="B2771" t="s">
        <v>129</v>
      </c>
      <c r="C2771" t="s">
        <v>28</v>
      </c>
      <c r="D2771" t="s">
        <v>2112</v>
      </c>
      <c r="E2771" s="1" t="str">
        <f t="shared" si="216"/>
        <v>Simone Sanino-Ludovico Labruzzo</v>
      </c>
      <c r="F2771" t="str">
        <f t="shared" si="219"/>
        <v>Won</v>
      </c>
      <c r="G2771" s="1">
        <f t="shared" si="220"/>
        <v>6</v>
      </c>
      <c r="H2771">
        <f t="shared" si="217"/>
        <v>1</v>
      </c>
      <c r="I2771" t="str">
        <f>INDEX(META!$B:$B,MATCH(B2771,META!$A:$A,0))</f>
        <v>White Weenie</v>
      </c>
      <c r="J2771" t="str">
        <f>INDEX(META!$B:$B,MATCH(D2771,META!$A:$A,0))</f>
        <v>Mono Red Madness</v>
      </c>
      <c r="K2771" t="str">
        <f t="shared" si="218"/>
        <v>White Weenie-Mono Red Madness</v>
      </c>
    </row>
    <row r="2772" spans="1:11" x14ac:dyDescent="0.3">
      <c r="A2772">
        <v>234</v>
      </c>
      <c r="B2772" t="s">
        <v>1213</v>
      </c>
      <c r="C2772" t="s">
        <v>28</v>
      </c>
      <c r="D2772" t="s">
        <v>1750</v>
      </c>
      <c r="E2772" s="1" t="str">
        <f t="shared" si="216"/>
        <v>Stefano Bottelli-Marco Gallo</v>
      </c>
      <c r="F2772" t="str">
        <f t="shared" si="219"/>
        <v>Won</v>
      </c>
      <c r="G2772" s="1">
        <f t="shared" si="220"/>
        <v>6</v>
      </c>
      <c r="H2772">
        <f t="shared" si="217"/>
        <v>1</v>
      </c>
      <c r="I2772" t="str">
        <f>INDEX(META!$B:$B,MATCH(B2772,META!$A:$A,0))</f>
        <v>Jund Wildfire</v>
      </c>
      <c r="J2772" t="str">
        <f>INDEX(META!$B:$B,MATCH(D2772,META!$A:$A,0))</f>
        <v>Gruul Ponza</v>
      </c>
      <c r="K2772" t="str">
        <f t="shared" si="218"/>
        <v>Jund Wildfire-Gruul Ponza</v>
      </c>
    </row>
    <row r="2773" spans="1:11" x14ac:dyDescent="0.3">
      <c r="A2773">
        <v>235</v>
      </c>
      <c r="B2773" t="s">
        <v>2921</v>
      </c>
      <c r="C2773" t="s">
        <v>28</v>
      </c>
      <c r="D2773" t="s">
        <v>874</v>
      </c>
      <c r="E2773" s="1" t="str">
        <f t="shared" si="216"/>
        <v>Gabriele Tribulato-edoardo laviola</v>
      </c>
      <c r="F2773" t="str">
        <f t="shared" si="219"/>
        <v>Won</v>
      </c>
      <c r="G2773" s="1">
        <f t="shared" si="220"/>
        <v>6</v>
      </c>
      <c r="H2773">
        <f t="shared" si="217"/>
        <v>1</v>
      </c>
      <c r="I2773" t="str">
        <f>INDEX(META!$B:$B,MATCH(B2773,META!$A:$A,0))</f>
        <v>Elves</v>
      </c>
      <c r="J2773" t="str">
        <f>INDEX(META!$B:$B,MATCH(D2773,META!$A:$A,0))</f>
        <v>Dredge</v>
      </c>
      <c r="K2773" t="str">
        <f t="shared" si="218"/>
        <v>Elves-Dredge</v>
      </c>
    </row>
    <row r="2774" spans="1:11" x14ac:dyDescent="0.3">
      <c r="A2774">
        <v>236</v>
      </c>
      <c r="B2774" t="s">
        <v>2762</v>
      </c>
      <c r="C2774" t="s">
        <v>26</v>
      </c>
      <c r="D2774" t="s">
        <v>391</v>
      </c>
      <c r="E2774" s="1" t="str">
        <f t="shared" si="216"/>
        <v>Matteo Chiesa-marco lacedra</v>
      </c>
      <c r="F2774" t="str">
        <f t="shared" si="219"/>
        <v>Lost</v>
      </c>
      <c r="G2774" s="1">
        <f t="shared" si="220"/>
        <v>6</v>
      </c>
      <c r="H2774">
        <f t="shared" si="217"/>
        <v>1</v>
      </c>
      <c r="I2774" t="str">
        <f>INDEX(META!$B:$B,MATCH(B2774,META!$A:$A,0))</f>
        <v>Mono Red Synth</v>
      </c>
      <c r="J2774" t="str">
        <f>INDEX(META!$B:$B,MATCH(D2774,META!$A:$A,0))</f>
        <v>Rakdos Madness</v>
      </c>
      <c r="K2774" t="str">
        <f t="shared" si="218"/>
        <v>Mono Red Synth-Rakdos Madness</v>
      </c>
    </row>
    <row r="2775" spans="1:11" x14ac:dyDescent="0.3">
      <c r="A2775">
        <v>237</v>
      </c>
      <c r="B2775" t="s">
        <v>345</v>
      </c>
      <c r="C2775" t="s">
        <v>25</v>
      </c>
      <c r="D2775" t="s">
        <v>2196</v>
      </c>
      <c r="E2775" s="1" t="str">
        <f t="shared" si="216"/>
        <v>_Glauco_ Flori-carlo bardazzi</v>
      </c>
      <c r="F2775" t="str">
        <f t="shared" si="219"/>
        <v>Won</v>
      </c>
      <c r="G2775" s="1">
        <f t="shared" si="220"/>
        <v>6</v>
      </c>
      <c r="H2775">
        <f t="shared" si="217"/>
        <v>1</v>
      </c>
      <c r="I2775" t="str">
        <f>INDEX(META!$B:$B,MATCH(B2775,META!$A:$A,0))</f>
        <v>Mono Red Madness</v>
      </c>
      <c r="J2775" t="str">
        <f>INDEX(META!$B:$B,MATCH(D2775,META!$A:$A,0))</f>
        <v>High Tide Combo</v>
      </c>
      <c r="K2775" t="str">
        <f t="shared" si="218"/>
        <v>Mono Red Madness-High Tide Combo</v>
      </c>
    </row>
    <row r="2776" spans="1:11" x14ac:dyDescent="0.3">
      <c r="A2776">
        <v>238</v>
      </c>
      <c r="B2776" t="s">
        <v>1989</v>
      </c>
      <c r="C2776" t="s">
        <v>26</v>
      </c>
      <c r="D2776" t="s">
        <v>259</v>
      </c>
      <c r="E2776" s="1" t="str">
        <f t="shared" si="216"/>
        <v>Francesco Caiazzo-Davide Burgio</v>
      </c>
      <c r="F2776" t="str">
        <f t="shared" si="219"/>
        <v>Lost</v>
      </c>
      <c r="G2776" s="1">
        <f t="shared" si="220"/>
        <v>6</v>
      </c>
      <c r="H2776">
        <f t="shared" si="217"/>
        <v>1</v>
      </c>
      <c r="I2776" t="str">
        <f>INDEX(META!$B:$B,MATCH(B2776,META!$A:$A,0))</f>
        <v>Mono Red Synth</v>
      </c>
      <c r="J2776" t="str">
        <f>INDEX(META!$B:$B,MATCH(D2776,META!$A:$A,0))</f>
        <v>Mono Red Madness</v>
      </c>
      <c r="K2776" t="str">
        <f t="shared" si="218"/>
        <v>Mono Red Synth-Mono Red Madness</v>
      </c>
    </row>
    <row r="2777" spans="1:11" x14ac:dyDescent="0.3">
      <c r="A2777">
        <v>239</v>
      </c>
      <c r="B2777" t="s">
        <v>358</v>
      </c>
      <c r="C2777" t="s">
        <v>28</v>
      </c>
      <c r="D2777" t="s">
        <v>1992</v>
      </c>
      <c r="E2777" s="1" t="str">
        <f t="shared" si="216"/>
        <v>Marcello Pasqualini-Juri Landi</v>
      </c>
      <c r="F2777" t="str">
        <f t="shared" si="219"/>
        <v>Won</v>
      </c>
      <c r="G2777" s="1">
        <f t="shared" si="220"/>
        <v>6</v>
      </c>
      <c r="H2777">
        <f t="shared" si="217"/>
        <v>1</v>
      </c>
      <c r="I2777" t="str">
        <f>INDEX(META!$B:$B,MATCH(B2777,META!$A:$A,0))</f>
        <v>Gardens</v>
      </c>
      <c r="J2777" t="str">
        <f>INDEX(META!$B:$B,MATCH(D2777,META!$A:$A,0))</f>
        <v>Mono Red Madness</v>
      </c>
      <c r="K2777" t="str">
        <f t="shared" si="218"/>
        <v>Gardens-Mono Red Madness</v>
      </c>
    </row>
    <row r="2778" spans="1:11" x14ac:dyDescent="0.3">
      <c r="A2778">
        <v>240</v>
      </c>
      <c r="B2778" t="s">
        <v>1872</v>
      </c>
      <c r="C2778" t="s">
        <v>25</v>
      </c>
      <c r="D2778" t="s">
        <v>3266</v>
      </c>
      <c r="E2778" s="1" t="str">
        <f t="shared" si="216"/>
        <v>Giuseppe Torchio-tommaso casini</v>
      </c>
      <c r="F2778" t="str">
        <f t="shared" si="219"/>
        <v>Won</v>
      </c>
      <c r="G2778" s="1">
        <f t="shared" si="220"/>
        <v>6</v>
      </c>
      <c r="H2778">
        <f t="shared" si="217"/>
        <v>1</v>
      </c>
      <c r="I2778" t="str">
        <f>INDEX(META!$B:$B,MATCH(B2778,META!$A:$A,0))</f>
        <v>Rakdos Madness</v>
      </c>
      <c r="J2778" t="str">
        <f>INDEX(META!$B:$B,MATCH(D2778,META!$A:$A,0))</f>
        <v>Jund Wildfire</v>
      </c>
      <c r="K2778" t="str">
        <f t="shared" si="218"/>
        <v>Rakdos Madness-Jund Wildfire</v>
      </c>
    </row>
    <row r="2779" spans="1:11" x14ac:dyDescent="0.3">
      <c r="A2779">
        <v>241</v>
      </c>
      <c r="B2779" t="s">
        <v>153</v>
      </c>
      <c r="C2779" t="s">
        <v>25</v>
      </c>
      <c r="D2779" t="s">
        <v>2625</v>
      </c>
      <c r="E2779" s="1" t="str">
        <f t="shared" si="216"/>
        <v>Cristian Crema-Kevin Hathurusingha</v>
      </c>
      <c r="F2779" t="str">
        <f t="shared" si="219"/>
        <v>Won</v>
      </c>
      <c r="G2779" s="1">
        <f t="shared" si="220"/>
        <v>6</v>
      </c>
      <c r="H2779">
        <f t="shared" si="217"/>
        <v>1</v>
      </c>
      <c r="I2779" t="str">
        <f>INDEX(META!$B:$B,MATCH(B2779,META!$A:$A,0))</f>
        <v>Grixis Affinity</v>
      </c>
      <c r="J2779" t="str">
        <f>INDEX(META!$B:$B,MATCH(D2779,META!$A:$A,0))</f>
        <v>Gruul Monsters</v>
      </c>
      <c r="K2779" t="str">
        <f t="shared" si="218"/>
        <v>Grixis Affinity-Gruul Monsters</v>
      </c>
    </row>
    <row r="2780" spans="1:11" x14ac:dyDescent="0.3">
      <c r="A2780">
        <v>242</v>
      </c>
      <c r="B2780" t="s">
        <v>182</v>
      </c>
      <c r="C2780" t="s">
        <v>28</v>
      </c>
      <c r="D2780" t="s">
        <v>2991</v>
      </c>
      <c r="E2780" s="1" t="str">
        <f t="shared" si="216"/>
        <v>Alessandro Fred" Rossi"-Chen Lorenzo</v>
      </c>
      <c r="F2780" t="str">
        <f t="shared" si="219"/>
        <v>Won</v>
      </c>
      <c r="G2780" s="1">
        <f t="shared" si="220"/>
        <v>6</v>
      </c>
      <c r="H2780">
        <f t="shared" si="217"/>
        <v>1</v>
      </c>
      <c r="I2780" t="str">
        <f>INDEX(META!$B:$B,MATCH(B2780,META!$A:$A,0))</f>
        <v>High Tide Combo</v>
      </c>
      <c r="J2780" t="str">
        <f>INDEX(META!$B:$B,MATCH(D2780,META!$A:$A,0))</f>
        <v>Mono Blue Terror</v>
      </c>
      <c r="K2780" t="str">
        <f t="shared" si="218"/>
        <v>High Tide Combo-Mono Blue Terror</v>
      </c>
    </row>
    <row r="2781" spans="1:11" x14ac:dyDescent="0.3">
      <c r="A2781">
        <v>243</v>
      </c>
      <c r="B2781" t="s">
        <v>2606</v>
      </c>
      <c r="C2781" t="s">
        <v>28</v>
      </c>
      <c r="D2781" t="s">
        <v>262</v>
      </c>
      <c r="E2781" s="1" t="str">
        <f t="shared" si="216"/>
        <v>Luca Giubilei-Marc-Antoine Couronne</v>
      </c>
      <c r="F2781" t="str">
        <f t="shared" si="219"/>
        <v>Won</v>
      </c>
      <c r="G2781" s="1">
        <f t="shared" si="220"/>
        <v>6</v>
      </c>
      <c r="H2781">
        <f t="shared" si="217"/>
        <v>1</v>
      </c>
      <c r="I2781" t="str">
        <f>INDEX(META!$B:$B,MATCH(B2781,META!$A:$A,0))</f>
        <v>Gruul Ponza</v>
      </c>
      <c r="J2781" t="str">
        <f>INDEX(META!$B:$B,MATCH(D2781,META!$A:$A,0))</f>
        <v>Grixis Affinity</v>
      </c>
      <c r="K2781" t="str">
        <f t="shared" si="218"/>
        <v>Gruul Ponza-Grixis Affinity</v>
      </c>
    </row>
    <row r="2782" spans="1:11" x14ac:dyDescent="0.3">
      <c r="A2782">
        <v>244</v>
      </c>
      <c r="B2782" t="s">
        <v>2062</v>
      </c>
      <c r="C2782" t="s">
        <v>28</v>
      </c>
      <c r="D2782" t="s">
        <v>2930</v>
      </c>
      <c r="E2782" s="1" t="str">
        <f t="shared" si="216"/>
        <v>Pietrangelo Manco-Davide Santoro</v>
      </c>
      <c r="F2782" t="str">
        <f t="shared" si="219"/>
        <v>Won</v>
      </c>
      <c r="G2782" s="1">
        <f t="shared" si="220"/>
        <v>6</v>
      </c>
      <c r="H2782">
        <f t="shared" si="217"/>
        <v>1</v>
      </c>
      <c r="I2782" t="str">
        <f>INDEX(META!$B:$B,MATCH(B2782,META!$A:$A,0))</f>
        <v>Flicker Tron</v>
      </c>
      <c r="J2782" t="str">
        <f>INDEX(META!$B:$B,MATCH(D2782,META!$A:$A,0))</f>
        <v>White Weenie</v>
      </c>
      <c r="K2782" t="str">
        <f t="shared" si="218"/>
        <v>Flicker Tron-White Weenie</v>
      </c>
    </row>
    <row r="2783" spans="1:11" x14ac:dyDescent="0.3">
      <c r="A2783">
        <v>245</v>
      </c>
      <c r="B2783" t="s">
        <v>300</v>
      </c>
      <c r="C2783" t="s">
        <v>26</v>
      </c>
      <c r="D2783" t="s">
        <v>266</v>
      </c>
      <c r="E2783" s="1" t="str">
        <f t="shared" si="216"/>
        <v>Davide Abis-Edoardo Pastore</v>
      </c>
      <c r="F2783" t="str">
        <f t="shared" si="219"/>
        <v>Lost</v>
      </c>
      <c r="G2783" s="1">
        <f t="shared" si="220"/>
        <v>6</v>
      </c>
      <c r="H2783">
        <f t="shared" si="217"/>
        <v>1</v>
      </c>
      <c r="I2783" t="str">
        <f>INDEX(META!$B:$B,MATCH(B2783,META!$A:$A,0))</f>
        <v>Altar Tron</v>
      </c>
      <c r="J2783" t="str">
        <f>INDEX(META!$B:$B,MATCH(D2783,META!$A:$A,0))</f>
        <v>Mono Red Synth</v>
      </c>
      <c r="K2783" t="str">
        <f t="shared" si="218"/>
        <v>Altar Tron-Mono Red Synth</v>
      </c>
    </row>
    <row r="2784" spans="1:11" x14ac:dyDescent="0.3">
      <c r="A2784">
        <v>246</v>
      </c>
      <c r="B2784" t="s">
        <v>947</v>
      </c>
      <c r="C2784" t="s">
        <v>25</v>
      </c>
      <c r="D2784" t="s">
        <v>2915</v>
      </c>
      <c r="E2784" s="1" t="str">
        <f t="shared" si="216"/>
        <v>Andrea Severini-Giovanni Ingrassia</v>
      </c>
      <c r="F2784" t="str">
        <f t="shared" si="219"/>
        <v>Won</v>
      </c>
      <c r="G2784" s="1">
        <f t="shared" si="220"/>
        <v>6</v>
      </c>
      <c r="H2784">
        <f t="shared" si="217"/>
        <v>1</v>
      </c>
      <c r="I2784" t="str">
        <f>INDEX(META!$B:$B,MATCH(B2784,META!$A:$A,0))</f>
        <v>Mono Red Synth</v>
      </c>
      <c r="J2784" t="str">
        <f>INDEX(META!$B:$B,MATCH(D2784,META!$A:$A,0))</f>
        <v>Grixis Affinity</v>
      </c>
      <c r="K2784" t="str">
        <f t="shared" si="218"/>
        <v>Mono Red Synth-Grixis Affinity</v>
      </c>
    </row>
    <row r="2785" spans="1:11" x14ac:dyDescent="0.3">
      <c r="A2785">
        <v>247</v>
      </c>
      <c r="B2785" t="s">
        <v>1079</v>
      </c>
      <c r="C2785" t="s">
        <v>25</v>
      </c>
      <c r="D2785" t="s">
        <v>419</v>
      </c>
      <c r="E2785" s="1" t="str">
        <f t="shared" si="216"/>
        <v>nicolò boldrini-Devis Pezzetta</v>
      </c>
      <c r="F2785" t="str">
        <f t="shared" si="219"/>
        <v>Won</v>
      </c>
      <c r="G2785" s="1">
        <f t="shared" si="220"/>
        <v>6</v>
      </c>
      <c r="H2785">
        <f t="shared" si="217"/>
        <v>1</v>
      </c>
      <c r="I2785" t="str">
        <f>INDEX(META!$B:$B,MATCH(B2785,META!$A:$A,0))</f>
        <v>Jund Wildfire</v>
      </c>
      <c r="J2785" t="str">
        <f>INDEX(META!$B:$B,MATCH(D2785,META!$A:$A,0))</f>
        <v>Mono Blue Aggro</v>
      </c>
      <c r="K2785" t="str">
        <f t="shared" si="218"/>
        <v>Jund Wildfire-Mono Blue Aggro</v>
      </c>
    </row>
    <row r="2786" spans="1:11" x14ac:dyDescent="0.3">
      <c r="A2786">
        <v>248</v>
      </c>
      <c r="B2786" t="s">
        <v>2553</v>
      </c>
      <c r="C2786" t="s">
        <v>28</v>
      </c>
      <c r="D2786" t="s">
        <v>167</v>
      </c>
      <c r="E2786" s="1" t="str">
        <f t="shared" si="216"/>
        <v>giovanni gesiot-Mario Giordano</v>
      </c>
      <c r="F2786" t="str">
        <f t="shared" si="219"/>
        <v>Won</v>
      </c>
      <c r="G2786" s="1">
        <f t="shared" si="220"/>
        <v>6</v>
      </c>
      <c r="H2786">
        <f t="shared" si="217"/>
        <v>1</v>
      </c>
      <c r="I2786" t="str">
        <f>INDEX(META!$B:$B,MATCH(B2786,META!$A:$A,0))</f>
        <v>Jund Wildfire</v>
      </c>
      <c r="J2786" t="str">
        <f>INDEX(META!$B:$B,MATCH(D2786,META!$A:$A,0))</f>
        <v>Jund Wildfire</v>
      </c>
      <c r="K2786" t="str">
        <f t="shared" si="218"/>
        <v>Jund Wildfire-Jund Wildfire</v>
      </c>
    </row>
    <row r="2787" spans="1:11" x14ac:dyDescent="0.3">
      <c r="A2787">
        <v>249</v>
      </c>
      <c r="B2787" t="s">
        <v>337</v>
      </c>
      <c r="C2787" t="s">
        <v>26</v>
      </c>
      <c r="D2787" t="s">
        <v>2468</v>
      </c>
      <c r="E2787" s="1" t="str">
        <f t="shared" si="216"/>
        <v>Andrea Simonetta-Ivan Blinkov</v>
      </c>
      <c r="F2787" t="str">
        <f t="shared" si="219"/>
        <v>Lost</v>
      </c>
      <c r="G2787" s="1">
        <f t="shared" si="220"/>
        <v>6</v>
      </c>
      <c r="H2787">
        <f t="shared" si="217"/>
        <v>1</v>
      </c>
      <c r="I2787" t="str">
        <f>INDEX(META!$B:$B,MATCH(B2787,META!$A:$A,0))</f>
        <v>High Tide Combo</v>
      </c>
      <c r="J2787" t="str">
        <f>INDEX(META!$B:$B,MATCH(D2787,META!$A:$A,0))</f>
        <v>Mono Blue Aggro</v>
      </c>
      <c r="K2787" t="str">
        <f t="shared" si="218"/>
        <v>High Tide Combo-Mono Blue Aggro</v>
      </c>
    </row>
    <row r="2788" spans="1:11" x14ac:dyDescent="0.3">
      <c r="A2788">
        <v>250</v>
      </c>
      <c r="B2788" t="s">
        <v>2939</v>
      </c>
      <c r="C2788" t="s">
        <v>25</v>
      </c>
      <c r="D2788" t="s">
        <v>1930</v>
      </c>
      <c r="E2788" s="1" t="str">
        <f t="shared" si="216"/>
        <v>Federico Vuono-Alessandro Privitera</v>
      </c>
      <c r="F2788" t="str">
        <f t="shared" si="219"/>
        <v>Won</v>
      </c>
      <c r="G2788" s="1">
        <f t="shared" si="220"/>
        <v>6</v>
      </c>
      <c r="H2788">
        <f t="shared" si="217"/>
        <v>1</v>
      </c>
      <c r="I2788" t="str">
        <f>INDEX(META!$B:$B,MATCH(B2788,META!$A:$A,0))</f>
        <v>White Weenie</v>
      </c>
      <c r="J2788" t="str">
        <f>INDEX(META!$B:$B,MATCH(D2788,META!$A:$A,0))</f>
        <v>White Weenie</v>
      </c>
      <c r="K2788" t="str">
        <f t="shared" si="218"/>
        <v>White Weenie-White Weenie</v>
      </c>
    </row>
    <row r="2789" spans="1:11" x14ac:dyDescent="0.3">
      <c r="A2789">
        <v>251</v>
      </c>
      <c r="B2789" t="s">
        <v>135</v>
      </c>
      <c r="C2789" t="s">
        <v>28</v>
      </c>
      <c r="D2789" t="s">
        <v>3210</v>
      </c>
      <c r="E2789" s="1" t="str">
        <f t="shared" si="216"/>
        <v>Renato Pipitò-Danilo Fanzini</v>
      </c>
      <c r="F2789" t="str">
        <f t="shared" si="219"/>
        <v>Won</v>
      </c>
      <c r="G2789" s="1">
        <f t="shared" si="220"/>
        <v>6</v>
      </c>
      <c r="H2789">
        <f t="shared" si="217"/>
        <v>1</v>
      </c>
      <c r="I2789" t="str">
        <f>INDEX(META!$B:$B,MATCH(B2789,META!$A:$A,0))</f>
        <v>Mono Black Sacrifice</v>
      </c>
      <c r="J2789" t="str">
        <f>INDEX(META!$B:$B,MATCH(D2789,META!$A:$A,0))</f>
        <v>Altar Tron</v>
      </c>
      <c r="K2789" t="str">
        <f t="shared" si="218"/>
        <v>Mono Black Sacrifice-Altar Tron</v>
      </c>
    </row>
    <row r="2790" spans="1:11" x14ac:dyDescent="0.3">
      <c r="A2790">
        <v>252</v>
      </c>
      <c r="B2790" t="s">
        <v>1855</v>
      </c>
      <c r="C2790" t="s">
        <v>27</v>
      </c>
      <c r="D2790" t="s">
        <v>1678</v>
      </c>
      <c r="E2790" s="1" t="str">
        <f t="shared" si="216"/>
        <v>Francesco Santori-Alessio Turchi</v>
      </c>
      <c r="F2790" t="str">
        <f t="shared" si="219"/>
        <v>Lost</v>
      </c>
      <c r="G2790" s="1">
        <f t="shared" si="220"/>
        <v>6</v>
      </c>
      <c r="H2790">
        <f t="shared" si="217"/>
        <v>1</v>
      </c>
      <c r="I2790" t="str">
        <f>INDEX(META!$B:$B,MATCH(B2790,META!$A:$A,0))</f>
        <v>Mono Red Synth</v>
      </c>
      <c r="J2790" t="str">
        <f>INDEX(META!$B:$B,MATCH(D2790,META!$A:$A,0))</f>
        <v>Jund Wildfire</v>
      </c>
      <c r="K2790" t="str">
        <f t="shared" si="218"/>
        <v>Mono Red Synth-Jund Wildfire</v>
      </c>
    </row>
    <row r="2791" spans="1:11" x14ac:dyDescent="0.3">
      <c r="A2791">
        <v>253</v>
      </c>
      <c r="B2791" t="s">
        <v>3094</v>
      </c>
      <c r="C2791" t="s">
        <v>26</v>
      </c>
      <c r="D2791" t="s">
        <v>1925</v>
      </c>
      <c r="E2791" s="1" t="str">
        <f t="shared" si="216"/>
        <v>Jacopo Burelli-Riccardo Bucchi</v>
      </c>
      <c r="F2791" t="str">
        <f t="shared" si="219"/>
        <v>Lost</v>
      </c>
      <c r="G2791" s="1">
        <f t="shared" si="220"/>
        <v>6</v>
      </c>
      <c r="H2791">
        <f t="shared" si="217"/>
        <v>1</v>
      </c>
      <c r="I2791" t="str">
        <f>INDEX(META!$B:$B,MATCH(B2791,META!$A:$A,0))</f>
        <v>Dimir Terror</v>
      </c>
      <c r="J2791" t="str">
        <f>INDEX(META!$B:$B,MATCH(D2791,META!$A:$A,0))</f>
        <v>Gruul Monsters</v>
      </c>
      <c r="K2791" t="str">
        <f t="shared" si="218"/>
        <v>Dimir Terror-Gruul Monsters</v>
      </c>
    </row>
    <row r="2792" spans="1:11" x14ac:dyDescent="0.3">
      <c r="A2792">
        <v>254</v>
      </c>
      <c r="B2792" t="s">
        <v>404</v>
      </c>
      <c r="C2792" t="s">
        <v>27</v>
      </c>
      <c r="D2792" t="s">
        <v>380</v>
      </c>
      <c r="E2792" s="1" t="str">
        <f t="shared" si="216"/>
        <v>Morgan Fussell-Matteo Mazzilli</v>
      </c>
      <c r="F2792" t="str">
        <f t="shared" si="219"/>
        <v>Lost</v>
      </c>
      <c r="G2792" s="1">
        <f t="shared" si="220"/>
        <v>6</v>
      </c>
      <c r="H2792">
        <f t="shared" si="217"/>
        <v>1</v>
      </c>
      <c r="I2792" t="str">
        <f>INDEX(META!$B:$B,MATCH(B2792,META!$A:$A,0))</f>
        <v>Mono Blue Aggro</v>
      </c>
      <c r="J2792" t="str">
        <f>INDEX(META!$B:$B,MATCH(D2792,META!$A:$A,0))</f>
        <v>Mono Red Synth</v>
      </c>
      <c r="K2792" t="str">
        <f t="shared" si="218"/>
        <v>Mono Blue Aggro-Mono Red Synth</v>
      </c>
    </row>
    <row r="2793" spans="1:11" x14ac:dyDescent="0.3">
      <c r="A2793">
        <v>255</v>
      </c>
      <c r="B2793" t="s">
        <v>2075</v>
      </c>
      <c r="C2793" t="s">
        <v>26</v>
      </c>
      <c r="D2793" t="s">
        <v>232</v>
      </c>
      <c r="E2793" s="1" t="str">
        <f t="shared" si="216"/>
        <v>Alessandro Giuliano-Enrico Previati</v>
      </c>
      <c r="F2793" t="str">
        <f t="shared" si="219"/>
        <v>Lost</v>
      </c>
      <c r="G2793" s="1">
        <f t="shared" si="220"/>
        <v>6</v>
      </c>
      <c r="H2793">
        <f t="shared" si="217"/>
        <v>1</v>
      </c>
      <c r="I2793" t="str">
        <f>INDEX(META!$B:$B,MATCH(B2793,META!$A:$A,0))</f>
        <v>Jund Wildfire</v>
      </c>
      <c r="J2793" t="str">
        <f>INDEX(META!$B:$B,MATCH(D2793,META!$A:$A,0))</f>
        <v>X Lands Spy</v>
      </c>
      <c r="K2793" t="str">
        <f t="shared" si="218"/>
        <v>Jund Wildfire-X Lands Spy</v>
      </c>
    </row>
    <row r="2794" spans="1:11" x14ac:dyDescent="0.3">
      <c r="A2794">
        <v>256</v>
      </c>
      <c r="B2794" t="s">
        <v>160</v>
      </c>
      <c r="C2794" t="s">
        <v>25</v>
      </c>
      <c r="D2794" t="s">
        <v>424</v>
      </c>
      <c r="E2794" s="1" t="str">
        <f t="shared" si="216"/>
        <v>daniele apollonio-Cristiano Nannipieri</v>
      </c>
      <c r="F2794" t="str">
        <f t="shared" si="219"/>
        <v>Won</v>
      </c>
      <c r="G2794" s="1">
        <f t="shared" si="220"/>
        <v>6</v>
      </c>
      <c r="H2794">
        <f t="shared" si="217"/>
        <v>1</v>
      </c>
      <c r="I2794" t="str">
        <f>INDEX(META!$B:$B,MATCH(B2794,META!$A:$A,0))</f>
        <v>Jeskai Ephemerate</v>
      </c>
      <c r="J2794" t="str">
        <f>INDEX(META!$B:$B,MATCH(D2794,META!$A:$A,0))</f>
        <v>Jund Wildfire</v>
      </c>
      <c r="K2794" t="str">
        <f t="shared" si="218"/>
        <v>Jeskai Ephemerate-Jund Wildfire</v>
      </c>
    </row>
    <row r="2795" spans="1:11" x14ac:dyDescent="0.3">
      <c r="A2795">
        <v>257</v>
      </c>
      <c r="B2795" t="s">
        <v>3039</v>
      </c>
      <c r="C2795" t="s">
        <v>25</v>
      </c>
      <c r="D2795" t="s">
        <v>2337</v>
      </c>
      <c r="E2795" s="1" t="str">
        <f t="shared" si="216"/>
        <v>Damir Ettore Rolle-Vincenzo Cristiano</v>
      </c>
      <c r="F2795" t="str">
        <f t="shared" si="219"/>
        <v>Won</v>
      </c>
      <c r="G2795" s="1">
        <f t="shared" si="220"/>
        <v>6</v>
      </c>
      <c r="H2795">
        <f t="shared" si="217"/>
        <v>1</v>
      </c>
      <c r="I2795" t="str">
        <f>INDEX(META!$B:$B,MATCH(B2795,META!$A:$A,0))</f>
        <v>Grixis Affinity</v>
      </c>
      <c r="J2795" t="str">
        <f>INDEX(META!$B:$B,MATCH(D2795,META!$A:$A,0))</f>
        <v>Jund Wildfire</v>
      </c>
      <c r="K2795" t="str">
        <f t="shared" si="218"/>
        <v>Grixis Affinity-Jund Wildfire</v>
      </c>
    </row>
    <row r="2796" spans="1:11" x14ac:dyDescent="0.3">
      <c r="A2796">
        <v>258</v>
      </c>
      <c r="B2796" t="s">
        <v>681</v>
      </c>
      <c r="C2796" t="s">
        <v>25</v>
      </c>
      <c r="D2796" t="s">
        <v>371</v>
      </c>
      <c r="E2796" s="1" t="str">
        <f t="shared" si="216"/>
        <v>Gabriele Marraccini-Nicolò Davanzo</v>
      </c>
      <c r="F2796" t="str">
        <f t="shared" si="219"/>
        <v>Won</v>
      </c>
      <c r="G2796" s="1">
        <f t="shared" si="220"/>
        <v>6</v>
      </c>
      <c r="H2796">
        <f t="shared" si="217"/>
        <v>1</v>
      </c>
      <c r="I2796" t="str">
        <f>INDEX(META!$B:$B,MATCH(B2796,META!$A:$A,0))</f>
        <v>Mono Red Synth</v>
      </c>
      <c r="J2796" t="str">
        <f>INDEX(META!$B:$B,MATCH(D2796,META!$A:$A,0))</f>
        <v>Jund Wildfire</v>
      </c>
      <c r="K2796" t="str">
        <f t="shared" si="218"/>
        <v>Mono Red Synth-Jund Wildfire</v>
      </c>
    </row>
    <row r="2797" spans="1:11" x14ac:dyDescent="0.3">
      <c r="A2797">
        <v>259</v>
      </c>
      <c r="B2797" t="s">
        <v>703</v>
      </c>
      <c r="C2797" t="s">
        <v>28</v>
      </c>
      <c r="D2797" t="s">
        <v>3116</v>
      </c>
      <c r="E2797" s="1" t="str">
        <f t="shared" si="216"/>
        <v>Alessandro Betori-Federico Luglio</v>
      </c>
      <c r="F2797" t="str">
        <f t="shared" si="219"/>
        <v>Won</v>
      </c>
      <c r="G2797" s="1">
        <f t="shared" si="220"/>
        <v>6</v>
      </c>
      <c r="H2797">
        <f t="shared" si="217"/>
        <v>1</v>
      </c>
      <c r="I2797" t="str">
        <f>INDEX(META!$B:$B,MATCH(B2797,META!$A:$A,0))</f>
        <v>Rakdos Madness</v>
      </c>
      <c r="J2797" t="str">
        <f>INDEX(META!$B:$B,MATCH(D2797,META!$A:$A,0))</f>
        <v>Elves</v>
      </c>
      <c r="K2797" t="str">
        <f t="shared" si="218"/>
        <v>Rakdos Madness-Elves</v>
      </c>
    </row>
    <row r="2798" spans="1:11" x14ac:dyDescent="0.3">
      <c r="A2798">
        <v>260</v>
      </c>
      <c r="B2798" t="s">
        <v>147</v>
      </c>
      <c r="C2798" t="s">
        <v>25</v>
      </c>
      <c r="D2798" t="s">
        <v>811</v>
      </c>
      <c r="E2798" s="1" t="str">
        <f t="shared" si="216"/>
        <v>Ash Klaassen-Gianluca Croce</v>
      </c>
      <c r="F2798" t="str">
        <f t="shared" si="219"/>
        <v>Won</v>
      </c>
      <c r="G2798" s="1">
        <f t="shared" si="220"/>
        <v>6</v>
      </c>
      <c r="H2798">
        <f t="shared" si="217"/>
        <v>1</v>
      </c>
      <c r="I2798" t="str">
        <f>INDEX(META!$B:$B,MATCH(B2798,META!$A:$A,0))</f>
        <v>High Tide Combo</v>
      </c>
      <c r="J2798" t="str">
        <f>INDEX(META!$B:$B,MATCH(D2798,META!$A:$A,0))</f>
        <v>Grixis Affinity</v>
      </c>
      <c r="K2798" t="str">
        <f t="shared" si="218"/>
        <v>High Tide Combo-Grixis Affinity</v>
      </c>
    </row>
    <row r="2799" spans="1:11" x14ac:dyDescent="0.3">
      <c r="A2799">
        <v>261</v>
      </c>
      <c r="B2799" t="s">
        <v>896</v>
      </c>
      <c r="C2799" t="s">
        <v>28</v>
      </c>
      <c r="D2799" t="s">
        <v>1725</v>
      </c>
      <c r="E2799" s="1" t="str">
        <f t="shared" si="216"/>
        <v>lorenzo cupini-Tullio Gaglione</v>
      </c>
      <c r="F2799" t="str">
        <f t="shared" si="219"/>
        <v>Won</v>
      </c>
      <c r="G2799" s="1">
        <f t="shared" si="220"/>
        <v>6</v>
      </c>
      <c r="H2799">
        <f t="shared" si="217"/>
        <v>1</v>
      </c>
      <c r="I2799" t="str">
        <f>INDEX(META!$B:$B,MATCH(B2799,META!$A:$A,0))</f>
        <v>Mono Red Blitz</v>
      </c>
      <c r="J2799" t="str">
        <f>INDEX(META!$B:$B,MATCH(D2799,META!$A:$A,0))</f>
        <v>Jund Wildfire</v>
      </c>
      <c r="K2799" t="str">
        <f t="shared" si="218"/>
        <v>Mono Red Blitz-Jund Wildfire</v>
      </c>
    </row>
    <row r="2800" spans="1:11" x14ac:dyDescent="0.3">
      <c r="A2800">
        <v>262</v>
      </c>
      <c r="B2800" t="s">
        <v>134</v>
      </c>
      <c r="C2800" t="s">
        <v>27</v>
      </c>
      <c r="D2800" t="s">
        <v>2403</v>
      </c>
      <c r="E2800" s="1" t="str">
        <f t="shared" si="216"/>
        <v>Connor McConnell-Davide Caracciolo</v>
      </c>
      <c r="F2800" t="str">
        <f t="shared" si="219"/>
        <v>Lost</v>
      </c>
      <c r="G2800" s="1">
        <f t="shared" si="220"/>
        <v>6</v>
      </c>
      <c r="H2800">
        <f t="shared" si="217"/>
        <v>1</v>
      </c>
      <c r="I2800" t="str">
        <f>INDEX(META!$B:$B,MATCH(B2800,META!$A:$A,0))</f>
        <v>Jund Wildfire</v>
      </c>
      <c r="J2800" t="str">
        <f>INDEX(META!$B:$B,MATCH(D2800,META!$A:$A,0))</f>
        <v>Rakdos Madness</v>
      </c>
      <c r="K2800" t="str">
        <f t="shared" si="218"/>
        <v>Jund Wildfire-Rakdos Madness</v>
      </c>
    </row>
    <row r="2801" spans="1:11" x14ac:dyDescent="0.3">
      <c r="A2801">
        <v>263</v>
      </c>
      <c r="B2801" t="s">
        <v>1438</v>
      </c>
      <c r="C2801" t="s">
        <v>29</v>
      </c>
      <c r="D2801" t="s">
        <v>1333</v>
      </c>
      <c r="E2801" s="1" t="str">
        <f t="shared" si="216"/>
        <v>Giacinto Sannino-Dario Gentle</v>
      </c>
      <c r="F2801" t="str">
        <f t="shared" si="219"/>
        <v>Draw</v>
      </c>
      <c r="G2801" s="1">
        <f t="shared" si="220"/>
        <v>6</v>
      </c>
      <c r="H2801">
        <f t="shared" si="217"/>
        <v>1</v>
      </c>
      <c r="I2801" t="str">
        <f>INDEX(META!$B:$B,MATCH(B2801,META!$A:$A,0))</f>
        <v>Jund Wildfire</v>
      </c>
      <c r="J2801" t="str">
        <f>INDEX(META!$B:$B,MATCH(D2801,META!$A:$A,0))</f>
        <v>Jeskai Ephemerate</v>
      </c>
      <c r="K2801" t="str">
        <f t="shared" si="218"/>
        <v>Jund Wildfire-Jeskai Ephemerate</v>
      </c>
    </row>
    <row r="2802" spans="1:11" x14ac:dyDescent="0.3">
      <c r="A2802">
        <v>264</v>
      </c>
      <c r="B2802" t="s">
        <v>378</v>
      </c>
      <c r="C2802" t="s">
        <v>26</v>
      </c>
      <c r="D2802" t="s">
        <v>1427</v>
      </c>
      <c r="E2802" s="1" t="str">
        <f t="shared" si="216"/>
        <v>Stefano Ghiara-Michele De Cesaris</v>
      </c>
      <c r="F2802" t="str">
        <f t="shared" si="219"/>
        <v>Lost</v>
      </c>
      <c r="G2802" s="1">
        <f t="shared" si="220"/>
        <v>6</v>
      </c>
      <c r="H2802">
        <f t="shared" si="217"/>
        <v>1</v>
      </c>
      <c r="I2802" t="str">
        <f>INDEX(META!$B:$B,MATCH(B2802,META!$A:$A,0))</f>
        <v>Jund Wildfire</v>
      </c>
      <c r="J2802" t="str">
        <f>INDEX(META!$B:$B,MATCH(D2802,META!$A:$A,0))</f>
        <v>Rakdos Madness</v>
      </c>
      <c r="K2802" t="str">
        <f t="shared" si="218"/>
        <v>Jund Wildfire-Rakdos Madness</v>
      </c>
    </row>
    <row r="2803" spans="1:11" x14ac:dyDescent="0.3">
      <c r="A2803">
        <v>265</v>
      </c>
      <c r="B2803" t="s">
        <v>2531</v>
      </c>
      <c r="C2803" t="s">
        <v>26</v>
      </c>
      <c r="D2803" t="s">
        <v>2526</v>
      </c>
      <c r="E2803" s="1" t="str">
        <f t="shared" si="216"/>
        <v>Silvio Gagliardone-Andrea Vacis</v>
      </c>
      <c r="F2803" t="str">
        <f t="shared" si="219"/>
        <v>Lost</v>
      </c>
      <c r="G2803" s="1">
        <f t="shared" si="220"/>
        <v>6</v>
      </c>
      <c r="H2803">
        <f t="shared" si="217"/>
        <v>1</v>
      </c>
      <c r="I2803" t="str">
        <f>INDEX(META!$B:$B,MATCH(B2803,META!$A:$A,0))</f>
        <v>Mono Red Synth</v>
      </c>
      <c r="J2803" t="str">
        <f>INDEX(META!$B:$B,MATCH(D2803,META!$A:$A,0))</f>
        <v>Jund Wildfire</v>
      </c>
      <c r="K2803" t="str">
        <f t="shared" si="218"/>
        <v>Mono Red Synth-Jund Wildfire</v>
      </c>
    </row>
    <row r="2804" spans="1:11" x14ac:dyDescent="0.3">
      <c r="A2804">
        <v>266</v>
      </c>
      <c r="B2804" t="s">
        <v>2260</v>
      </c>
      <c r="C2804" t="s">
        <v>25</v>
      </c>
      <c r="D2804" t="s">
        <v>1911</v>
      </c>
      <c r="E2804" s="1" t="str">
        <f t="shared" si="216"/>
        <v>Marco Pierozzi-Claudio Cesaretti</v>
      </c>
      <c r="F2804" t="str">
        <f t="shared" si="219"/>
        <v>Won</v>
      </c>
      <c r="G2804" s="1">
        <f t="shared" si="220"/>
        <v>6</v>
      </c>
      <c r="H2804">
        <f t="shared" si="217"/>
        <v>1</v>
      </c>
      <c r="I2804" t="str">
        <f>INDEX(META!$B:$B,MATCH(B2804,META!$A:$A,0))</f>
        <v>Elves</v>
      </c>
      <c r="J2804" t="str">
        <f>INDEX(META!$B:$B,MATCH(D2804,META!$A:$A,0))</f>
        <v>Jeskai Ephemerate</v>
      </c>
      <c r="K2804" t="str">
        <f t="shared" si="218"/>
        <v>Elves-Jeskai Ephemerate</v>
      </c>
    </row>
    <row r="2805" spans="1:11" x14ac:dyDescent="0.3">
      <c r="A2805">
        <v>267</v>
      </c>
      <c r="B2805" t="s">
        <v>344</v>
      </c>
      <c r="C2805" t="s">
        <v>29</v>
      </c>
      <c r="D2805" t="s">
        <v>2563</v>
      </c>
      <c r="E2805" s="1" t="str">
        <f t="shared" si="216"/>
        <v>Dylan Bellon-Marco Amateis</v>
      </c>
      <c r="F2805" t="str">
        <f t="shared" si="219"/>
        <v>Draw</v>
      </c>
      <c r="G2805" s="1">
        <f t="shared" si="220"/>
        <v>6</v>
      </c>
      <c r="H2805">
        <f t="shared" si="217"/>
        <v>1</v>
      </c>
      <c r="I2805" t="str">
        <f>INDEX(META!$B:$B,MATCH(B2805,META!$A:$A,0))</f>
        <v>Jund Wildfire</v>
      </c>
      <c r="J2805" t="str">
        <f>INDEX(META!$B:$B,MATCH(D2805,META!$A:$A,0))</f>
        <v>Mono Black Rod</v>
      </c>
      <c r="K2805" t="str">
        <f t="shared" si="218"/>
        <v>Jund Wildfire-Mono Black Rod</v>
      </c>
    </row>
    <row r="2806" spans="1:11" x14ac:dyDescent="0.3">
      <c r="A2806">
        <v>268</v>
      </c>
      <c r="B2806" t="s">
        <v>1588</v>
      </c>
      <c r="C2806" t="s">
        <v>27</v>
      </c>
      <c r="D2806" t="s">
        <v>1995</v>
      </c>
      <c r="E2806" s="1" t="str">
        <f t="shared" si="216"/>
        <v>Simone Croce-Gualtiero Grazzini</v>
      </c>
      <c r="F2806" t="str">
        <f t="shared" si="219"/>
        <v>Lost</v>
      </c>
      <c r="G2806" s="1">
        <f t="shared" si="220"/>
        <v>6</v>
      </c>
      <c r="H2806">
        <f t="shared" si="217"/>
        <v>1</v>
      </c>
      <c r="I2806" t="str">
        <f>INDEX(META!$B:$B,MATCH(B2806,META!$A:$A,0))</f>
        <v>Jund Wildfire</v>
      </c>
      <c r="J2806" t="str">
        <f>INDEX(META!$B:$B,MATCH(D2806,META!$A:$A,0))</f>
        <v>Gruul Monsters</v>
      </c>
      <c r="K2806" t="str">
        <f t="shared" si="218"/>
        <v>Jund Wildfire-Gruul Monsters</v>
      </c>
    </row>
    <row r="2807" spans="1:11" x14ac:dyDescent="0.3">
      <c r="A2807">
        <v>269</v>
      </c>
      <c r="B2807" t="s">
        <v>2685</v>
      </c>
      <c r="C2807" t="s">
        <v>28</v>
      </c>
      <c r="D2807" t="s">
        <v>880</v>
      </c>
      <c r="E2807" s="1" t="str">
        <f t="shared" si="216"/>
        <v>Pietro Masneri-Sergio Sánchez Ruiz</v>
      </c>
      <c r="F2807" t="str">
        <f t="shared" si="219"/>
        <v>Won</v>
      </c>
      <c r="G2807" s="1">
        <f t="shared" si="220"/>
        <v>6</v>
      </c>
      <c r="H2807">
        <f t="shared" si="217"/>
        <v>1</v>
      </c>
      <c r="I2807" t="str">
        <f>INDEX(META!$B:$B,MATCH(B2807,META!$A:$A,0))</f>
        <v>Jund Wildfire</v>
      </c>
      <c r="J2807" t="str">
        <f>INDEX(META!$B:$B,MATCH(D2807,META!$A:$A,0))</f>
        <v>Mono Black Sacrifice</v>
      </c>
      <c r="K2807" t="str">
        <f t="shared" si="218"/>
        <v>Jund Wildfire-Mono Black Sacrifice</v>
      </c>
    </row>
    <row r="2808" spans="1:11" x14ac:dyDescent="0.3">
      <c r="A2808">
        <v>270</v>
      </c>
      <c r="B2808" t="s">
        <v>1359</v>
      </c>
      <c r="C2808" t="s">
        <v>26</v>
      </c>
      <c r="D2808" t="s">
        <v>1489</v>
      </c>
      <c r="E2808" s="1" t="str">
        <f t="shared" si="216"/>
        <v>Maks Grabarczyk-Matteo Riccardi</v>
      </c>
      <c r="F2808" t="str">
        <f t="shared" si="219"/>
        <v>Lost</v>
      </c>
      <c r="G2808" s="1">
        <f t="shared" si="220"/>
        <v>6</v>
      </c>
      <c r="H2808">
        <f t="shared" si="217"/>
        <v>1</v>
      </c>
      <c r="I2808" t="str">
        <f>INDEX(META!$B:$B,MATCH(B2808,META!$A:$A,0))</f>
        <v>Mono Blue Terror</v>
      </c>
      <c r="J2808" t="str">
        <f>INDEX(META!$B:$B,MATCH(D2808,META!$A:$A,0))</f>
        <v>Gruul Monsters</v>
      </c>
      <c r="K2808" t="str">
        <f t="shared" si="218"/>
        <v>Mono Blue Terror-Gruul Monsters</v>
      </c>
    </row>
    <row r="2809" spans="1:11" x14ac:dyDescent="0.3">
      <c r="A2809">
        <v>271</v>
      </c>
      <c r="B2809" t="s">
        <v>2383</v>
      </c>
      <c r="C2809" t="s">
        <v>26</v>
      </c>
      <c r="D2809" t="s">
        <v>3283</v>
      </c>
      <c r="E2809" s="1" t="str">
        <f t="shared" si="216"/>
        <v>Italo Nicola Ponce Pasini Judice Neto-Marco Guerriero</v>
      </c>
      <c r="F2809" t="str">
        <f t="shared" si="219"/>
        <v>Lost</v>
      </c>
      <c r="G2809" s="1">
        <f t="shared" si="220"/>
        <v>6</v>
      </c>
      <c r="H2809">
        <f t="shared" si="217"/>
        <v>1</v>
      </c>
      <c r="I2809" t="str">
        <f>INDEX(META!$B:$B,MATCH(B2809,META!$A:$A,0))</f>
        <v>Mono Blue Aggro</v>
      </c>
      <c r="J2809" t="str">
        <f>INDEX(META!$B:$B,MATCH(D2809,META!$A:$A,0))</f>
        <v>Dimir Control</v>
      </c>
      <c r="K2809" t="str">
        <f t="shared" si="218"/>
        <v>Mono Blue Aggro-Dimir Control</v>
      </c>
    </row>
    <row r="2810" spans="1:11" x14ac:dyDescent="0.3">
      <c r="A2810">
        <v>272</v>
      </c>
      <c r="B2810" t="s">
        <v>313</v>
      </c>
      <c r="C2810" t="s">
        <v>27</v>
      </c>
      <c r="D2810" t="s">
        <v>239</v>
      </c>
      <c r="E2810" s="1" t="str">
        <f t="shared" si="216"/>
        <v>Gabriele Zaffiro-Stefano Carbone</v>
      </c>
      <c r="F2810" t="str">
        <f t="shared" si="219"/>
        <v>Lost</v>
      </c>
      <c r="G2810" s="1">
        <f t="shared" si="220"/>
        <v>6</v>
      </c>
      <c r="H2810">
        <f t="shared" si="217"/>
        <v>1</v>
      </c>
      <c r="I2810" t="str">
        <f>INDEX(META!$B:$B,MATCH(B2810,META!$A:$A,0))</f>
        <v>Mono Red Synth</v>
      </c>
      <c r="J2810" t="str">
        <f>INDEX(META!$B:$B,MATCH(D2810,META!$A:$A,0))</f>
        <v>White Weenie</v>
      </c>
      <c r="K2810" t="str">
        <f t="shared" si="218"/>
        <v>Mono Red Synth-White Weenie</v>
      </c>
    </row>
    <row r="2811" spans="1:11" x14ac:dyDescent="0.3">
      <c r="A2811">
        <v>273</v>
      </c>
      <c r="B2811" t="s">
        <v>165</v>
      </c>
      <c r="C2811" t="s">
        <v>25</v>
      </c>
      <c r="D2811" t="s">
        <v>2129</v>
      </c>
      <c r="E2811" s="1" t="str">
        <f t="shared" si="216"/>
        <v>mattia giacinti-Fabrizio Merengo</v>
      </c>
      <c r="F2811" t="str">
        <f t="shared" si="219"/>
        <v>Won</v>
      </c>
      <c r="G2811" s="1">
        <f t="shared" si="220"/>
        <v>6</v>
      </c>
      <c r="H2811">
        <f t="shared" si="217"/>
        <v>1</v>
      </c>
      <c r="I2811" t="str">
        <f>INDEX(META!$B:$B,MATCH(B2811,META!$A:$A,0))</f>
        <v>Flicker Tron</v>
      </c>
      <c r="J2811" t="str">
        <f>INDEX(META!$B:$B,MATCH(D2811,META!$A:$A,0))</f>
        <v>Jund Wildfire</v>
      </c>
      <c r="K2811" t="str">
        <f t="shared" si="218"/>
        <v>Flicker Tron-Jund Wildfire</v>
      </c>
    </row>
    <row r="2812" spans="1:11" x14ac:dyDescent="0.3">
      <c r="A2812">
        <v>274</v>
      </c>
      <c r="B2812" t="s">
        <v>1475</v>
      </c>
      <c r="C2812" t="s">
        <v>26</v>
      </c>
      <c r="D2812" t="s">
        <v>1579</v>
      </c>
      <c r="E2812" s="1" t="str">
        <f t="shared" si="216"/>
        <v>Federico Marini-Andrea Malevolti</v>
      </c>
      <c r="F2812" t="str">
        <f t="shared" si="219"/>
        <v>Lost</v>
      </c>
      <c r="G2812" s="1">
        <f t="shared" si="220"/>
        <v>6</v>
      </c>
      <c r="H2812">
        <f t="shared" si="217"/>
        <v>1</v>
      </c>
      <c r="I2812" t="str">
        <f>INDEX(META!$B:$B,MATCH(B2812,META!$A:$A,0))</f>
        <v>Azorius Familiars</v>
      </c>
      <c r="J2812" t="str">
        <f>INDEX(META!$B:$B,MATCH(D2812,META!$A:$A,0))</f>
        <v>Dredge</v>
      </c>
      <c r="K2812" t="str">
        <f t="shared" si="218"/>
        <v>Azorius Familiars-Dredge</v>
      </c>
    </row>
    <row r="2813" spans="1:11" x14ac:dyDescent="0.3">
      <c r="A2813">
        <v>275</v>
      </c>
      <c r="B2813" t="s">
        <v>3109</v>
      </c>
      <c r="C2813" t="s">
        <v>25</v>
      </c>
      <c r="D2813" t="s">
        <v>2447</v>
      </c>
      <c r="E2813" s="1" t="str">
        <f t="shared" si="216"/>
        <v>Decio Sacco-Christian Luigi Cappai</v>
      </c>
      <c r="F2813" t="str">
        <f t="shared" si="219"/>
        <v>Won</v>
      </c>
      <c r="G2813" s="1">
        <f t="shared" si="220"/>
        <v>6</v>
      </c>
      <c r="H2813">
        <f t="shared" si="217"/>
        <v>1</v>
      </c>
      <c r="I2813" t="str">
        <f>INDEX(META!$B:$B,MATCH(B2813,META!$A:$A,0))</f>
        <v>Jund Wildfire</v>
      </c>
      <c r="J2813" t="str">
        <f>INDEX(META!$B:$B,MATCH(D2813,META!$A:$A,0))</f>
        <v>X Lands Spy</v>
      </c>
      <c r="K2813" t="str">
        <f t="shared" si="218"/>
        <v>Jund Wildfire-X Lands Spy</v>
      </c>
    </row>
    <row r="2814" spans="1:11" x14ac:dyDescent="0.3">
      <c r="A2814">
        <v>276</v>
      </c>
      <c r="B2814" t="s">
        <v>252</v>
      </c>
      <c r="C2814" t="s">
        <v>25</v>
      </c>
      <c r="D2814" t="s">
        <v>2726</v>
      </c>
      <c r="E2814" s="1" t="str">
        <f t="shared" si="216"/>
        <v>Filippo Gibin-Carmine Molinario</v>
      </c>
      <c r="F2814" t="str">
        <f t="shared" si="219"/>
        <v>Won</v>
      </c>
      <c r="G2814" s="1">
        <f t="shared" si="220"/>
        <v>6</v>
      </c>
      <c r="H2814">
        <f t="shared" si="217"/>
        <v>1</v>
      </c>
      <c r="I2814" t="str">
        <f>INDEX(META!$B:$B,MATCH(B2814,META!$A:$A,0))</f>
        <v>Golgari Fog</v>
      </c>
      <c r="J2814" t="str">
        <f>INDEX(META!$B:$B,MATCH(D2814,META!$A:$A,0))</f>
        <v>Jund Wildfire</v>
      </c>
      <c r="K2814" t="str">
        <f t="shared" si="218"/>
        <v>Golgari Fog-Jund Wildfire</v>
      </c>
    </row>
    <row r="2815" spans="1:11" x14ac:dyDescent="0.3">
      <c r="A2815">
        <v>277</v>
      </c>
      <c r="B2815" t="s">
        <v>2578</v>
      </c>
      <c r="C2815" t="s">
        <v>27</v>
      </c>
      <c r="D2815" t="s">
        <v>296</v>
      </c>
      <c r="E2815" s="1" t="str">
        <f t="shared" si="216"/>
        <v>Donato Bliek-Francesco Barzanò</v>
      </c>
      <c r="F2815" t="str">
        <f t="shared" si="219"/>
        <v>Lost</v>
      </c>
      <c r="G2815" s="1">
        <f t="shared" si="220"/>
        <v>6</v>
      </c>
      <c r="H2815">
        <f t="shared" si="217"/>
        <v>1</v>
      </c>
      <c r="I2815" t="str">
        <f>INDEX(META!$B:$B,MATCH(B2815,META!$A:$A,0))</f>
        <v>Mono Black Rod</v>
      </c>
      <c r="J2815" t="str">
        <f>INDEX(META!$B:$B,MATCH(D2815,META!$A:$A,0))</f>
        <v>Mono Black Midrange</v>
      </c>
      <c r="K2815" t="str">
        <f t="shared" si="218"/>
        <v>Mono Black Rod-Mono Black Midrange</v>
      </c>
    </row>
    <row r="2816" spans="1:11" x14ac:dyDescent="0.3">
      <c r="A2816">
        <v>278</v>
      </c>
      <c r="B2816" t="s">
        <v>627</v>
      </c>
      <c r="C2816" t="s">
        <v>25</v>
      </c>
      <c r="D2816" t="s">
        <v>1374</v>
      </c>
      <c r="E2816" s="1" t="str">
        <f t="shared" si="216"/>
        <v>Daniele Zuppello-Filippo Filippini</v>
      </c>
      <c r="F2816" t="str">
        <f t="shared" si="219"/>
        <v>Won</v>
      </c>
      <c r="G2816" s="1">
        <f t="shared" si="220"/>
        <v>6</v>
      </c>
      <c r="H2816">
        <f t="shared" si="217"/>
        <v>1</v>
      </c>
      <c r="I2816" t="str">
        <f>INDEX(META!$B:$B,MATCH(B2816,META!$A:$A,0))</f>
        <v>Mono Blue Aggro</v>
      </c>
      <c r="J2816" t="str">
        <f>INDEX(META!$B:$B,MATCH(D2816,META!$A:$A,0))</f>
        <v>Altar Tron</v>
      </c>
      <c r="K2816" t="str">
        <f t="shared" si="218"/>
        <v>Mono Blue Aggro-Altar Tron</v>
      </c>
    </row>
    <row r="2817" spans="1:11" x14ac:dyDescent="0.3">
      <c r="A2817">
        <v>279</v>
      </c>
      <c r="B2817" t="s">
        <v>1616</v>
      </c>
      <c r="C2817" t="s">
        <v>29</v>
      </c>
      <c r="D2817" t="s">
        <v>2490</v>
      </c>
      <c r="E2817" s="1" t="str">
        <f t="shared" ref="E2817:E2880" si="221">B2817&amp;"-"&amp;D2817</f>
        <v>Alessandro Andreani-Nicolò Maunero</v>
      </c>
      <c r="F2817" t="str">
        <f t="shared" si="219"/>
        <v>Draw</v>
      </c>
      <c r="G2817" s="1">
        <f t="shared" si="220"/>
        <v>6</v>
      </c>
      <c r="H2817">
        <f t="shared" ref="H2817:H2880" si="222">AND(I2817&gt;0,J2817&gt;0)*1</f>
        <v>1</v>
      </c>
      <c r="I2817" t="str">
        <f>INDEX(META!$B:$B,MATCH(B2817,META!$A:$A,0))</f>
        <v>Rakdos Midrange</v>
      </c>
      <c r="J2817" t="str">
        <f>INDEX(META!$B:$B,MATCH(D2817,META!$A:$A,0))</f>
        <v>Jund Wildfire</v>
      </c>
      <c r="K2817" t="str">
        <f t="shared" ref="K2817:K2880" si="223">I2817&amp;"-"&amp;J2817</f>
        <v>Rakdos Midrange-Jund Wildfire</v>
      </c>
    </row>
    <row r="2818" spans="1:11" x14ac:dyDescent="0.3">
      <c r="A2818">
        <v>280</v>
      </c>
      <c r="B2818" t="s">
        <v>2444</v>
      </c>
      <c r="C2818" t="s">
        <v>28</v>
      </c>
      <c r="D2818" t="s">
        <v>1672</v>
      </c>
      <c r="E2818" s="1" t="str">
        <f t="shared" si="221"/>
        <v>Szél Mihály-Paul Lecoffre</v>
      </c>
      <c r="F2818" t="str">
        <f t="shared" si="219"/>
        <v>Won</v>
      </c>
      <c r="G2818" s="1">
        <f t="shared" si="220"/>
        <v>6</v>
      </c>
      <c r="H2818">
        <f t="shared" si="222"/>
        <v>1</v>
      </c>
      <c r="I2818" t="str">
        <f>INDEX(META!$B:$B,MATCH(B2818,META!$A:$A,0))</f>
        <v>Orzhov Blade</v>
      </c>
      <c r="J2818" t="str">
        <f>INDEX(META!$B:$B,MATCH(D2818,META!$A:$A,0))</f>
        <v>Boros Synth</v>
      </c>
      <c r="K2818" t="str">
        <f t="shared" si="223"/>
        <v>Orzhov Blade-Boros Synth</v>
      </c>
    </row>
    <row r="2819" spans="1:11" x14ac:dyDescent="0.3">
      <c r="A2819">
        <v>281</v>
      </c>
      <c r="B2819" t="s">
        <v>353</v>
      </c>
      <c r="C2819" t="s">
        <v>29</v>
      </c>
      <c r="D2819" t="s">
        <v>1253</v>
      </c>
      <c r="E2819" s="1" t="str">
        <f t="shared" si="221"/>
        <v>Filippo Acquotti-Marco Bonfiglioli</v>
      </c>
      <c r="F2819" t="str">
        <f t="shared" ref="F2819:F2882" si="224">_xlfn.TEXTBEFORE(C2819," ")</f>
        <v>Draw</v>
      </c>
      <c r="G2819" s="1">
        <f t="shared" ref="G2819:G2882" si="225">IF(A2819&gt;=A2818,G2818,G2818+1)</f>
        <v>6</v>
      </c>
      <c r="H2819">
        <f t="shared" si="222"/>
        <v>1</v>
      </c>
      <c r="I2819" t="str">
        <f>INDEX(META!$B:$B,MATCH(B2819,META!$A:$A,0))</f>
        <v>Jund Wildfire</v>
      </c>
      <c r="J2819" t="str">
        <f>INDEX(META!$B:$B,MATCH(D2819,META!$A:$A,0))</f>
        <v>Mono Blue Aggro</v>
      </c>
      <c r="K2819" t="str">
        <f t="shared" si="223"/>
        <v>Jund Wildfire-Mono Blue Aggro</v>
      </c>
    </row>
    <row r="2820" spans="1:11" x14ac:dyDescent="0.3">
      <c r="A2820">
        <v>282</v>
      </c>
      <c r="B2820" t="s">
        <v>3019</v>
      </c>
      <c r="C2820" t="s">
        <v>26</v>
      </c>
      <c r="D2820" t="s">
        <v>155</v>
      </c>
      <c r="E2820" s="1" t="str">
        <f t="shared" si="221"/>
        <v>Nicolo Zaffaina-Giacomo Donati</v>
      </c>
      <c r="F2820" t="str">
        <f t="shared" si="224"/>
        <v>Lost</v>
      </c>
      <c r="G2820" s="1">
        <f t="shared" si="225"/>
        <v>6</v>
      </c>
      <c r="H2820">
        <f t="shared" si="222"/>
        <v>1</v>
      </c>
      <c r="I2820" t="str">
        <f>INDEX(META!$B:$B,MATCH(B2820,META!$A:$A,0))</f>
        <v>Flicker Tron</v>
      </c>
      <c r="J2820" t="str">
        <f>INDEX(META!$B:$B,MATCH(D2820,META!$A:$A,0))</f>
        <v>X Lands Spy</v>
      </c>
      <c r="K2820" t="str">
        <f t="shared" si="223"/>
        <v>Flicker Tron-X Lands Spy</v>
      </c>
    </row>
    <row r="2821" spans="1:11" x14ac:dyDescent="0.3">
      <c r="A2821">
        <v>283</v>
      </c>
      <c r="B2821" t="s">
        <v>673</v>
      </c>
      <c r="C2821" t="s">
        <v>28</v>
      </c>
      <c r="D2821" t="s">
        <v>2000</v>
      </c>
      <c r="E2821" s="1" t="str">
        <f t="shared" si="221"/>
        <v>Gabriele Carini-Johny Bravo</v>
      </c>
      <c r="F2821" t="str">
        <f t="shared" si="224"/>
        <v>Won</v>
      </c>
      <c r="G2821" s="1">
        <f t="shared" si="225"/>
        <v>6</v>
      </c>
      <c r="H2821">
        <f t="shared" si="222"/>
        <v>1</v>
      </c>
      <c r="I2821" t="str">
        <f>INDEX(META!$B:$B,MATCH(B2821,META!$A:$A,0))</f>
        <v>Mono Red Blitz</v>
      </c>
      <c r="J2821" t="str">
        <f>INDEX(META!$B:$B,MATCH(D2821,META!$A:$A,0))</f>
        <v>Mono White Heroic</v>
      </c>
      <c r="K2821" t="str">
        <f t="shared" si="223"/>
        <v>Mono Red Blitz-Mono White Heroic</v>
      </c>
    </row>
    <row r="2822" spans="1:11" x14ac:dyDescent="0.3">
      <c r="A2822">
        <v>284</v>
      </c>
      <c r="B2822" t="s">
        <v>2709</v>
      </c>
      <c r="C2822" t="s">
        <v>25</v>
      </c>
      <c r="D2822" t="s">
        <v>3213</v>
      </c>
      <c r="E2822" s="1" t="str">
        <f t="shared" si="221"/>
        <v>Giuseppe Caiazzo-Gabriele Tregnaghi</v>
      </c>
      <c r="F2822" t="str">
        <f t="shared" si="224"/>
        <v>Won</v>
      </c>
      <c r="G2822" s="1">
        <f t="shared" si="225"/>
        <v>6</v>
      </c>
      <c r="H2822">
        <f t="shared" si="222"/>
        <v>1</v>
      </c>
      <c r="I2822" t="str">
        <f>INDEX(META!$B:$B,MATCH(B2822,META!$A:$A,0))</f>
        <v>Jund Wildfire</v>
      </c>
      <c r="J2822" t="str">
        <f>INDEX(META!$B:$B,MATCH(D2822,META!$A:$A,0))</f>
        <v>Elves</v>
      </c>
      <c r="K2822" t="str">
        <f t="shared" si="223"/>
        <v>Jund Wildfire-Elves</v>
      </c>
    </row>
    <row r="2823" spans="1:11" x14ac:dyDescent="0.3">
      <c r="A2823">
        <v>285</v>
      </c>
      <c r="B2823" t="s">
        <v>1936</v>
      </c>
      <c r="C2823" t="s">
        <v>25</v>
      </c>
      <c r="D2823" t="s">
        <v>3122</v>
      </c>
      <c r="E2823" s="1" t="str">
        <f t="shared" si="221"/>
        <v>Andrea Bastardo-Filippo Bordini</v>
      </c>
      <c r="F2823" t="str">
        <f t="shared" si="224"/>
        <v>Won</v>
      </c>
      <c r="G2823" s="1">
        <f t="shared" si="225"/>
        <v>6</v>
      </c>
      <c r="H2823">
        <f t="shared" si="222"/>
        <v>1</v>
      </c>
      <c r="I2823" t="str">
        <f>INDEX(META!$B:$B,MATCH(B2823,META!$A:$A,0))</f>
        <v>Mono Red Madness</v>
      </c>
      <c r="J2823" t="str">
        <f>INDEX(META!$B:$B,MATCH(D2823,META!$A:$A,0))</f>
        <v>Mono Red Synth</v>
      </c>
      <c r="K2823" t="str">
        <f t="shared" si="223"/>
        <v>Mono Red Madness-Mono Red Synth</v>
      </c>
    </row>
    <row r="2824" spans="1:11" x14ac:dyDescent="0.3">
      <c r="A2824">
        <v>286</v>
      </c>
      <c r="B2824" t="s">
        <v>1645</v>
      </c>
      <c r="C2824" t="s">
        <v>29</v>
      </c>
      <c r="D2824" t="s">
        <v>1284</v>
      </c>
      <c r="E2824" s="1" t="str">
        <f t="shared" si="221"/>
        <v>Gianluca Cremaschi-Marco Vannucci</v>
      </c>
      <c r="F2824" t="str">
        <f t="shared" si="224"/>
        <v>Draw</v>
      </c>
      <c r="G2824" s="1">
        <f t="shared" si="225"/>
        <v>6</v>
      </c>
      <c r="H2824">
        <f t="shared" si="222"/>
        <v>1</v>
      </c>
      <c r="I2824" t="str">
        <f>INDEX(META!$B:$B,MATCH(B2824,META!$A:$A,0))</f>
        <v>Mardu Synth</v>
      </c>
      <c r="J2824" t="str">
        <f>INDEX(META!$B:$B,MATCH(D2824,META!$A:$A,0))</f>
        <v>Mono Red Madness</v>
      </c>
      <c r="K2824" t="str">
        <f t="shared" si="223"/>
        <v>Mardu Synth-Mono Red Madness</v>
      </c>
    </row>
    <row r="2825" spans="1:11" x14ac:dyDescent="0.3">
      <c r="A2825">
        <v>287</v>
      </c>
      <c r="B2825" t="s">
        <v>1565</v>
      </c>
      <c r="C2825" t="s">
        <v>27</v>
      </c>
      <c r="D2825" t="s">
        <v>2586</v>
      </c>
      <c r="E2825" s="1" t="str">
        <f t="shared" si="221"/>
        <v>Daniele Tentoni-Lorenzo Tosi</v>
      </c>
      <c r="F2825" t="str">
        <f t="shared" si="224"/>
        <v>Lost</v>
      </c>
      <c r="G2825" s="1">
        <f t="shared" si="225"/>
        <v>6</v>
      </c>
      <c r="H2825">
        <f t="shared" si="222"/>
        <v>1</v>
      </c>
      <c r="I2825" t="str">
        <f>INDEX(META!$B:$B,MATCH(B2825,META!$A:$A,0))</f>
        <v>Boros Synth</v>
      </c>
      <c r="J2825" t="str">
        <f>INDEX(META!$B:$B,MATCH(D2825,META!$A:$A,0))</f>
        <v>Mono Blue Aggro</v>
      </c>
      <c r="K2825" t="str">
        <f t="shared" si="223"/>
        <v>Boros Synth-Mono Blue Aggro</v>
      </c>
    </row>
    <row r="2826" spans="1:11" x14ac:dyDescent="0.3">
      <c r="A2826">
        <v>288</v>
      </c>
      <c r="B2826" t="s">
        <v>2866</v>
      </c>
      <c r="C2826" t="s">
        <v>25</v>
      </c>
      <c r="D2826" t="s">
        <v>1967</v>
      </c>
      <c r="E2826" s="1" t="str">
        <f t="shared" si="221"/>
        <v>Leonardo Paternotte-Mario Ambrogi</v>
      </c>
      <c r="F2826" t="str">
        <f t="shared" si="224"/>
        <v>Won</v>
      </c>
      <c r="G2826" s="1">
        <f t="shared" si="225"/>
        <v>6</v>
      </c>
      <c r="H2826">
        <f t="shared" si="222"/>
        <v>1</v>
      </c>
      <c r="I2826" t="str">
        <f>INDEX(META!$B:$B,MATCH(B2826,META!$A:$A,0))</f>
        <v>X Lands Spy</v>
      </c>
      <c r="J2826" t="str">
        <f>INDEX(META!$B:$B,MATCH(D2826,META!$A:$A,0))</f>
        <v>Mono Blue Aggro</v>
      </c>
      <c r="K2826" t="str">
        <f t="shared" si="223"/>
        <v>X Lands Spy-Mono Blue Aggro</v>
      </c>
    </row>
    <row r="2827" spans="1:11" x14ac:dyDescent="0.3">
      <c r="A2827">
        <v>289</v>
      </c>
      <c r="B2827" t="s">
        <v>2453</v>
      </c>
      <c r="C2827" t="s">
        <v>26</v>
      </c>
      <c r="D2827" t="s">
        <v>1866</v>
      </c>
      <c r="E2827" s="1" t="str">
        <f t="shared" si="221"/>
        <v>Marco Lo Piano-Marco Antonelli</v>
      </c>
      <c r="F2827" t="str">
        <f t="shared" si="224"/>
        <v>Lost</v>
      </c>
      <c r="G2827" s="1">
        <f t="shared" si="225"/>
        <v>6</v>
      </c>
      <c r="H2827">
        <f t="shared" si="222"/>
        <v>1</v>
      </c>
      <c r="I2827" t="str">
        <f>INDEX(META!$B:$B,MATCH(B2827,META!$A:$A,0))</f>
        <v>Mono Red Synth</v>
      </c>
      <c r="J2827" t="str">
        <f>INDEX(META!$B:$B,MATCH(D2827,META!$A:$A,0))</f>
        <v>X Lands Spy</v>
      </c>
      <c r="K2827" t="str">
        <f t="shared" si="223"/>
        <v>Mono Red Synth-X Lands Spy</v>
      </c>
    </row>
    <row r="2828" spans="1:11" x14ac:dyDescent="0.3">
      <c r="A2828">
        <v>290</v>
      </c>
      <c r="B2828" t="s">
        <v>2481</v>
      </c>
      <c r="C2828" t="s">
        <v>27</v>
      </c>
      <c r="D2828" t="s">
        <v>2227</v>
      </c>
      <c r="E2828" s="1" t="str">
        <f t="shared" si="221"/>
        <v>Gauthier Thomas-Silvia Anzari</v>
      </c>
      <c r="F2828" t="str">
        <f t="shared" si="224"/>
        <v>Lost</v>
      </c>
      <c r="G2828" s="1">
        <f t="shared" si="225"/>
        <v>6</v>
      </c>
      <c r="H2828">
        <f t="shared" si="222"/>
        <v>1</v>
      </c>
      <c r="I2828" t="str">
        <f>INDEX(META!$B:$B,MATCH(B2828,META!$A:$A,0))</f>
        <v>Mono Red Madness</v>
      </c>
      <c r="J2828" t="str">
        <f>INDEX(META!$B:$B,MATCH(D2828,META!$A:$A,0))</f>
        <v>Mono Red Synth</v>
      </c>
      <c r="K2828" t="str">
        <f t="shared" si="223"/>
        <v>Mono Red Madness-Mono Red Synth</v>
      </c>
    </row>
    <row r="2829" spans="1:11" x14ac:dyDescent="0.3">
      <c r="A2829">
        <v>291</v>
      </c>
      <c r="B2829" t="s">
        <v>3171</v>
      </c>
      <c r="C2829" t="s">
        <v>28</v>
      </c>
      <c r="D2829" t="s">
        <v>347</v>
      </c>
      <c r="E2829" s="1" t="str">
        <f t="shared" si="221"/>
        <v>Matteo Costamagna-Samuele Bottale</v>
      </c>
      <c r="F2829" t="str">
        <f t="shared" si="224"/>
        <v>Won</v>
      </c>
      <c r="G2829" s="1">
        <f t="shared" si="225"/>
        <v>6</v>
      </c>
      <c r="H2829">
        <f t="shared" si="222"/>
        <v>1</v>
      </c>
      <c r="I2829" t="str">
        <f>INDEX(META!$B:$B,MATCH(B2829,META!$A:$A,0))</f>
        <v>Caw Gate</v>
      </c>
      <c r="J2829" t="str">
        <f>INDEX(META!$B:$B,MATCH(D2829,META!$A:$A,0))</f>
        <v>Rakdos Madness</v>
      </c>
      <c r="K2829" t="str">
        <f t="shared" si="223"/>
        <v>Caw Gate-Rakdos Madness</v>
      </c>
    </row>
    <row r="2830" spans="1:11" x14ac:dyDescent="0.3">
      <c r="A2830">
        <v>292</v>
      </c>
      <c r="B2830" t="s">
        <v>161</v>
      </c>
      <c r="C2830" t="s">
        <v>26</v>
      </c>
      <c r="D2830" t="s">
        <v>1356</v>
      </c>
      <c r="E2830" s="1" t="str">
        <f t="shared" si="221"/>
        <v>Davide Zemmi-Tommaso Paoli</v>
      </c>
      <c r="F2830" t="str">
        <f t="shared" si="224"/>
        <v>Lost</v>
      </c>
      <c r="G2830" s="1">
        <f t="shared" si="225"/>
        <v>6</v>
      </c>
      <c r="H2830">
        <f t="shared" si="222"/>
        <v>1</v>
      </c>
      <c r="I2830" t="str">
        <f>INDEX(META!$B:$B,MATCH(B2830,META!$A:$A,0))</f>
        <v>Mono Red Madness</v>
      </c>
      <c r="J2830" t="str">
        <f>INDEX(META!$B:$B,MATCH(D2830,META!$A:$A,0))</f>
        <v>White Weenie</v>
      </c>
      <c r="K2830" t="str">
        <f t="shared" si="223"/>
        <v>Mono Red Madness-White Weenie</v>
      </c>
    </row>
    <row r="2831" spans="1:11" x14ac:dyDescent="0.3">
      <c r="A2831">
        <v>293</v>
      </c>
      <c r="B2831" t="s">
        <v>3255</v>
      </c>
      <c r="C2831" t="s">
        <v>27</v>
      </c>
      <c r="D2831" t="s">
        <v>1568</v>
      </c>
      <c r="E2831" s="1" t="str">
        <f t="shared" si="221"/>
        <v>Fabrizio Scisciolo-Roberto Arfavelli</v>
      </c>
      <c r="F2831" t="str">
        <f t="shared" si="224"/>
        <v>Lost</v>
      </c>
      <c r="G2831" s="1">
        <f t="shared" si="225"/>
        <v>6</v>
      </c>
      <c r="H2831">
        <f t="shared" si="222"/>
        <v>1</v>
      </c>
      <c r="I2831" t="str">
        <f>INDEX(META!$B:$B,MATCH(B2831,META!$A:$A,0))</f>
        <v>Rakdos Madness</v>
      </c>
      <c r="J2831" t="str">
        <f>INDEX(META!$B:$B,MATCH(D2831,META!$A:$A,0))</f>
        <v>Mono Red Synth</v>
      </c>
      <c r="K2831" t="str">
        <f t="shared" si="223"/>
        <v>Rakdos Madness-Mono Red Synth</v>
      </c>
    </row>
    <row r="2832" spans="1:11" x14ac:dyDescent="0.3">
      <c r="A2832">
        <v>294</v>
      </c>
      <c r="B2832" t="s">
        <v>363</v>
      </c>
      <c r="C2832" t="s">
        <v>27</v>
      </c>
      <c r="D2832" t="s">
        <v>2366</v>
      </c>
      <c r="E2832" s="1" t="str">
        <f t="shared" si="221"/>
        <v>Matteo Mazzetti-Marco Casonato</v>
      </c>
      <c r="F2832" t="str">
        <f t="shared" si="224"/>
        <v>Lost</v>
      </c>
      <c r="G2832" s="1">
        <f t="shared" si="225"/>
        <v>6</v>
      </c>
      <c r="H2832">
        <f t="shared" si="222"/>
        <v>1</v>
      </c>
      <c r="I2832" t="str">
        <f>INDEX(META!$B:$B,MATCH(B2832,META!$A:$A,0))</f>
        <v>Mono Red Madness</v>
      </c>
      <c r="J2832" t="str">
        <f>INDEX(META!$B:$B,MATCH(D2832,META!$A:$A,0))</f>
        <v>Rakdos Madness</v>
      </c>
      <c r="K2832" t="str">
        <f t="shared" si="223"/>
        <v>Mono Red Madness-Rakdos Madness</v>
      </c>
    </row>
    <row r="2833" spans="1:11" x14ac:dyDescent="0.3">
      <c r="A2833">
        <v>295</v>
      </c>
      <c r="B2833" t="s">
        <v>1168</v>
      </c>
      <c r="C2833" t="s">
        <v>25</v>
      </c>
      <c r="D2833" t="s">
        <v>2795</v>
      </c>
      <c r="E2833" s="1" t="str">
        <f t="shared" si="221"/>
        <v>Cody Gleeson-Bertone Luca</v>
      </c>
      <c r="F2833" t="str">
        <f t="shared" si="224"/>
        <v>Won</v>
      </c>
      <c r="G2833" s="1">
        <f t="shared" si="225"/>
        <v>6</v>
      </c>
      <c r="H2833">
        <f t="shared" si="222"/>
        <v>1</v>
      </c>
      <c r="I2833" t="str">
        <f>INDEX(META!$B:$B,MATCH(B2833,META!$A:$A,0))</f>
        <v>Rakdos Madness</v>
      </c>
      <c r="J2833" t="str">
        <f>INDEX(META!$B:$B,MATCH(D2833,META!$A:$A,0))</f>
        <v>Dimir Affinity</v>
      </c>
      <c r="K2833" t="str">
        <f t="shared" si="223"/>
        <v>Rakdos Madness-Dimir Affinity</v>
      </c>
    </row>
    <row r="2834" spans="1:11" x14ac:dyDescent="0.3">
      <c r="A2834">
        <v>296</v>
      </c>
      <c r="B2834" t="s">
        <v>2875</v>
      </c>
      <c r="C2834" t="s">
        <v>25</v>
      </c>
      <c r="D2834" t="s">
        <v>2581</v>
      </c>
      <c r="E2834" s="1" t="str">
        <f t="shared" si="221"/>
        <v>Lorenzo Ambrosini-Themis Petropoulos</v>
      </c>
      <c r="F2834" t="str">
        <f t="shared" si="224"/>
        <v>Won</v>
      </c>
      <c r="G2834" s="1">
        <f t="shared" si="225"/>
        <v>6</v>
      </c>
      <c r="H2834">
        <f t="shared" si="222"/>
        <v>1</v>
      </c>
      <c r="I2834" t="str">
        <f>INDEX(META!$B:$B,MATCH(B2834,META!$A:$A,0))</f>
        <v>Jund Wildfire</v>
      </c>
      <c r="J2834" t="str">
        <f>INDEX(META!$B:$B,MATCH(D2834,META!$A:$A,0))</f>
        <v>Mono Blue Terror</v>
      </c>
      <c r="K2834" t="str">
        <f t="shared" si="223"/>
        <v>Jund Wildfire-Mono Blue Terror</v>
      </c>
    </row>
    <row r="2835" spans="1:11" x14ac:dyDescent="0.3">
      <c r="A2835">
        <v>297</v>
      </c>
      <c r="B2835" t="s">
        <v>2569</v>
      </c>
      <c r="C2835" t="s">
        <v>26</v>
      </c>
      <c r="D2835" t="s">
        <v>2832</v>
      </c>
      <c r="E2835" s="1" t="str">
        <f t="shared" si="221"/>
        <v>Corrado Mulé-Federico Barbieri</v>
      </c>
      <c r="F2835" t="str">
        <f t="shared" si="224"/>
        <v>Lost</v>
      </c>
      <c r="G2835" s="1">
        <f t="shared" si="225"/>
        <v>6</v>
      </c>
      <c r="H2835">
        <f t="shared" si="222"/>
        <v>1</v>
      </c>
      <c r="I2835" t="str">
        <f>INDEX(META!$B:$B,MATCH(B2835,META!$A:$A,0))</f>
        <v>High Tide Combo</v>
      </c>
      <c r="J2835" t="str">
        <f>INDEX(META!$B:$B,MATCH(D2835,META!$A:$A,0))</f>
        <v>Jeskai Ephemerate</v>
      </c>
      <c r="K2835" t="str">
        <f t="shared" si="223"/>
        <v>High Tide Combo-Jeskai Ephemerate</v>
      </c>
    </row>
    <row r="2836" spans="1:11" x14ac:dyDescent="0.3">
      <c r="A2836">
        <v>298</v>
      </c>
      <c r="B2836" t="s">
        <v>1893</v>
      </c>
      <c r="C2836" t="s">
        <v>25</v>
      </c>
      <c r="D2836" t="s">
        <v>2537</v>
      </c>
      <c r="E2836" s="1" t="str">
        <f t="shared" si="221"/>
        <v>Federico Fronzi-antonio cuomo</v>
      </c>
      <c r="F2836" t="str">
        <f t="shared" si="224"/>
        <v>Won</v>
      </c>
      <c r="G2836" s="1">
        <f t="shared" si="225"/>
        <v>6</v>
      </c>
      <c r="H2836">
        <f t="shared" si="222"/>
        <v>1</v>
      </c>
      <c r="I2836" t="str">
        <f>INDEX(META!$B:$B,MATCH(B2836,META!$A:$A,0))</f>
        <v>Jeskai Ephemerate</v>
      </c>
      <c r="J2836" t="str">
        <f>INDEX(META!$B:$B,MATCH(D2836,META!$A:$A,0))</f>
        <v>Mono Blue Aggro</v>
      </c>
      <c r="K2836" t="str">
        <f t="shared" si="223"/>
        <v>Jeskai Ephemerate-Mono Blue Aggro</v>
      </c>
    </row>
    <row r="2837" spans="1:11" x14ac:dyDescent="0.3">
      <c r="A2837">
        <v>299</v>
      </c>
      <c r="B2837" t="s">
        <v>272</v>
      </c>
      <c r="C2837" t="s">
        <v>25</v>
      </c>
      <c r="D2837" t="s">
        <v>205</v>
      </c>
      <c r="E2837" s="1" t="str">
        <f t="shared" si="221"/>
        <v>Joseph Dessaix-Francesco Caputo</v>
      </c>
      <c r="F2837" t="str">
        <f t="shared" si="224"/>
        <v>Won</v>
      </c>
      <c r="G2837" s="1">
        <f t="shared" si="225"/>
        <v>6</v>
      </c>
      <c r="H2837">
        <f t="shared" si="222"/>
        <v>1</v>
      </c>
      <c r="I2837" t="str">
        <f>INDEX(META!$B:$B,MATCH(B2837,META!$A:$A,0))</f>
        <v>Mono Red Madness</v>
      </c>
      <c r="J2837" t="str">
        <f>INDEX(META!$B:$B,MATCH(D2837,META!$A:$A,0))</f>
        <v>Rakdos Madness</v>
      </c>
      <c r="K2837" t="str">
        <f t="shared" si="223"/>
        <v>Mono Red Madness-Rakdos Madness</v>
      </c>
    </row>
    <row r="2838" spans="1:11" x14ac:dyDescent="0.3">
      <c r="A2838">
        <v>300</v>
      </c>
      <c r="B2838" t="s">
        <v>327</v>
      </c>
      <c r="C2838" t="s">
        <v>25</v>
      </c>
      <c r="D2838" t="s">
        <v>3246</v>
      </c>
      <c r="E2838" s="1" t="str">
        <f t="shared" si="221"/>
        <v>Federico Di Cesare-Francesco Redaelli</v>
      </c>
      <c r="F2838" t="str">
        <f t="shared" si="224"/>
        <v>Won</v>
      </c>
      <c r="G2838" s="1">
        <f t="shared" si="225"/>
        <v>6</v>
      </c>
      <c r="H2838">
        <f t="shared" si="222"/>
        <v>1</v>
      </c>
      <c r="I2838" t="str">
        <f>INDEX(META!$B:$B,MATCH(B2838,META!$A:$A,0))</f>
        <v>Mono Red Madness</v>
      </c>
      <c r="J2838" t="str">
        <f>INDEX(META!$B:$B,MATCH(D2838,META!$A:$A,0))</f>
        <v>High Tide Combo</v>
      </c>
      <c r="K2838" t="str">
        <f t="shared" si="223"/>
        <v>Mono Red Madness-High Tide Combo</v>
      </c>
    </row>
    <row r="2839" spans="1:11" x14ac:dyDescent="0.3">
      <c r="A2839">
        <v>301</v>
      </c>
      <c r="B2839" t="s">
        <v>2973</v>
      </c>
      <c r="C2839" t="s">
        <v>26</v>
      </c>
      <c r="D2839" t="s">
        <v>85</v>
      </c>
      <c r="E2839" s="1" t="str">
        <f t="shared" si="221"/>
        <v>Claudio Fragolini-Ettore Mingardo</v>
      </c>
      <c r="F2839" t="str">
        <f t="shared" si="224"/>
        <v>Lost</v>
      </c>
      <c r="G2839" s="1">
        <f t="shared" si="225"/>
        <v>6</v>
      </c>
      <c r="H2839">
        <f t="shared" si="222"/>
        <v>1</v>
      </c>
      <c r="I2839" t="str">
        <f>INDEX(META!$B:$B,MATCH(B2839,META!$A:$A,0))</f>
        <v>Mono Blue Terror</v>
      </c>
      <c r="J2839" t="str">
        <f>INDEX(META!$B:$B,MATCH(D2839,META!$A:$A,0))</f>
        <v>X Lands Spy</v>
      </c>
      <c r="K2839" t="str">
        <f t="shared" si="223"/>
        <v>Mono Blue Terror-X Lands Spy</v>
      </c>
    </row>
    <row r="2840" spans="1:11" x14ac:dyDescent="0.3">
      <c r="A2840">
        <v>302</v>
      </c>
      <c r="B2840" t="s">
        <v>2087</v>
      </c>
      <c r="C2840" t="s">
        <v>26</v>
      </c>
      <c r="D2840" t="s">
        <v>3097</v>
      </c>
      <c r="E2840" s="1" t="str">
        <f t="shared" si="221"/>
        <v>andrea ceravolo-Riccardo Salierno</v>
      </c>
      <c r="F2840" t="str">
        <f t="shared" si="224"/>
        <v>Lost</v>
      </c>
      <c r="G2840" s="1">
        <f t="shared" si="225"/>
        <v>6</v>
      </c>
      <c r="H2840">
        <f t="shared" si="222"/>
        <v>1</v>
      </c>
      <c r="I2840" t="str">
        <f>INDEX(META!$B:$B,MATCH(B2840,META!$A:$A,0))</f>
        <v>Jund Wildfire</v>
      </c>
      <c r="J2840" t="str">
        <f>INDEX(META!$B:$B,MATCH(D2840,META!$A:$A,0))</f>
        <v>Mono Black Devotion</v>
      </c>
      <c r="K2840" t="str">
        <f t="shared" si="223"/>
        <v>Jund Wildfire-Mono Black Devotion</v>
      </c>
    </row>
    <row r="2841" spans="1:11" x14ac:dyDescent="0.3">
      <c r="A2841">
        <v>303</v>
      </c>
      <c r="B2841" t="s">
        <v>2858</v>
      </c>
      <c r="C2841" t="s">
        <v>26</v>
      </c>
      <c r="D2841" t="s">
        <v>2924</v>
      </c>
      <c r="E2841" s="1" t="str">
        <f t="shared" si="221"/>
        <v>Alessandro Animobono-Enrico Virgini</v>
      </c>
      <c r="F2841" t="str">
        <f t="shared" si="224"/>
        <v>Lost</v>
      </c>
      <c r="G2841" s="1">
        <f t="shared" si="225"/>
        <v>6</v>
      </c>
      <c r="H2841">
        <f t="shared" si="222"/>
        <v>1</v>
      </c>
      <c r="I2841" t="str">
        <f>INDEX(META!$B:$B,MATCH(B2841,META!$A:$A,0))</f>
        <v>Mono Blue Aggro</v>
      </c>
      <c r="J2841" t="str">
        <f>INDEX(META!$B:$B,MATCH(D2841,META!$A:$A,0))</f>
        <v>Mono Blue Aggro</v>
      </c>
      <c r="K2841" t="str">
        <f t="shared" si="223"/>
        <v>Mono Blue Aggro-Mono Blue Aggro</v>
      </c>
    </row>
    <row r="2842" spans="1:11" x14ac:dyDescent="0.3">
      <c r="A2842">
        <v>304</v>
      </c>
      <c r="B2842" t="s">
        <v>127</v>
      </c>
      <c r="C2842" t="s">
        <v>26</v>
      </c>
      <c r="D2842" t="s">
        <v>2425</v>
      </c>
      <c r="E2842" s="1" t="str">
        <f t="shared" si="221"/>
        <v>Andrea Oddone-Simone Raichini</v>
      </c>
      <c r="F2842" t="str">
        <f t="shared" si="224"/>
        <v>Lost</v>
      </c>
      <c r="G2842" s="1">
        <f t="shared" si="225"/>
        <v>6</v>
      </c>
      <c r="H2842">
        <f t="shared" si="222"/>
        <v>1</v>
      </c>
      <c r="I2842" t="str">
        <f>INDEX(META!$B:$B,MATCH(B2842,META!$A:$A,0))</f>
        <v>Mono Blue Aggro</v>
      </c>
      <c r="J2842" t="str">
        <f>INDEX(META!$B:$B,MATCH(D2842,META!$A:$A,0))</f>
        <v>Dimir Terror</v>
      </c>
      <c r="K2842" t="str">
        <f t="shared" si="223"/>
        <v>Mono Blue Aggro-Dimir Terror</v>
      </c>
    </row>
    <row r="2843" spans="1:11" x14ac:dyDescent="0.3">
      <c r="A2843">
        <v>305</v>
      </c>
      <c r="B2843" t="s">
        <v>188</v>
      </c>
      <c r="C2843" t="s">
        <v>25</v>
      </c>
      <c r="D2843" t="s">
        <v>2124</v>
      </c>
      <c r="E2843" s="1" t="str">
        <f t="shared" si="221"/>
        <v>Andrea Barbasso-NibleS theRag3</v>
      </c>
      <c r="F2843" t="str">
        <f t="shared" si="224"/>
        <v>Won</v>
      </c>
      <c r="G2843" s="1">
        <f t="shared" si="225"/>
        <v>6</v>
      </c>
      <c r="H2843">
        <f t="shared" si="222"/>
        <v>1</v>
      </c>
      <c r="I2843" t="str">
        <f>INDEX(META!$B:$B,MATCH(B2843,META!$A:$A,0))</f>
        <v>Altar Tron</v>
      </c>
      <c r="J2843" t="str">
        <f>INDEX(META!$B:$B,MATCH(D2843,META!$A:$A,0))</f>
        <v>Dredge</v>
      </c>
      <c r="K2843" t="str">
        <f t="shared" si="223"/>
        <v>Altar Tron-Dredge</v>
      </c>
    </row>
    <row r="2844" spans="1:11" x14ac:dyDescent="0.3">
      <c r="A2844">
        <v>306</v>
      </c>
      <c r="B2844" t="s">
        <v>1540</v>
      </c>
      <c r="C2844" t="s">
        <v>26</v>
      </c>
      <c r="D2844" t="s">
        <v>2514</v>
      </c>
      <c r="E2844" s="1" t="str">
        <f t="shared" si="221"/>
        <v>Zaouia Salim-Valentina Di Filippo</v>
      </c>
      <c r="F2844" t="str">
        <f t="shared" si="224"/>
        <v>Lost</v>
      </c>
      <c r="G2844" s="1">
        <f t="shared" si="225"/>
        <v>6</v>
      </c>
      <c r="H2844">
        <f t="shared" si="222"/>
        <v>1</v>
      </c>
      <c r="I2844" t="str">
        <f>INDEX(META!$B:$B,MATCH(B2844,META!$A:$A,0))</f>
        <v>Mono Red Synth</v>
      </c>
      <c r="J2844" t="str">
        <f>INDEX(META!$B:$B,MATCH(D2844,META!$A:$A,0))</f>
        <v>Mono Red Madness</v>
      </c>
      <c r="K2844" t="str">
        <f t="shared" si="223"/>
        <v>Mono Red Synth-Mono Red Madness</v>
      </c>
    </row>
    <row r="2845" spans="1:11" x14ac:dyDescent="0.3">
      <c r="A2845">
        <v>307</v>
      </c>
      <c r="B2845" t="s">
        <v>1858</v>
      </c>
      <c r="C2845" t="s">
        <v>25</v>
      </c>
      <c r="D2845" t="s">
        <v>1497</v>
      </c>
      <c r="E2845" s="1" t="str">
        <f t="shared" si="221"/>
        <v>Francesco Merlo-Thomas Terschluse</v>
      </c>
      <c r="F2845" t="str">
        <f t="shared" si="224"/>
        <v>Won</v>
      </c>
      <c r="G2845" s="1">
        <f t="shared" si="225"/>
        <v>6</v>
      </c>
      <c r="H2845">
        <f t="shared" si="222"/>
        <v>1</v>
      </c>
      <c r="I2845" t="str">
        <f>INDEX(META!$B:$B,MATCH(B2845,META!$A:$A,0))</f>
        <v>Mono Red Synth</v>
      </c>
      <c r="J2845" t="str">
        <f>INDEX(META!$B:$B,MATCH(D2845,META!$A:$A,0))</f>
        <v>Elves</v>
      </c>
      <c r="K2845" t="str">
        <f t="shared" si="223"/>
        <v>Mono Red Synth-Elves</v>
      </c>
    </row>
    <row r="2846" spans="1:11" x14ac:dyDescent="0.3">
      <c r="A2846">
        <v>308</v>
      </c>
      <c r="B2846" t="s">
        <v>175</v>
      </c>
      <c r="C2846" t="s">
        <v>25</v>
      </c>
      <c r="D2846" t="s">
        <v>2961</v>
      </c>
      <c r="E2846" s="1" t="str">
        <f t="shared" si="221"/>
        <v>Andrea Frosio-Fabio Catalano</v>
      </c>
      <c r="F2846" t="str">
        <f t="shared" si="224"/>
        <v>Won</v>
      </c>
      <c r="G2846" s="1">
        <f t="shared" si="225"/>
        <v>6</v>
      </c>
      <c r="H2846">
        <f t="shared" si="222"/>
        <v>1</v>
      </c>
      <c r="I2846" t="str">
        <f>INDEX(META!$B:$B,MATCH(B2846,META!$A:$A,0))</f>
        <v>Mono Blue Aggro</v>
      </c>
      <c r="J2846" t="str">
        <f>INDEX(META!$B:$B,MATCH(D2846,META!$A:$A,0))</f>
        <v>Rakdos Madness</v>
      </c>
      <c r="K2846" t="str">
        <f t="shared" si="223"/>
        <v>Mono Blue Aggro-Rakdos Madness</v>
      </c>
    </row>
    <row r="2847" spans="1:11" x14ac:dyDescent="0.3">
      <c r="A2847">
        <v>309</v>
      </c>
      <c r="B2847" t="s">
        <v>2406</v>
      </c>
      <c r="C2847" t="s">
        <v>28</v>
      </c>
      <c r="D2847" t="s">
        <v>3054</v>
      </c>
      <c r="E2847" s="1" t="str">
        <f t="shared" si="221"/>
        <v>Béla Varga-Nicola Galdi</v>
      </c>
      <c r="F2847" t="str">
        <f t="shared" si="224"/>
        <v>Won</v>
      </c>
      <c r="G2847" s="1">
        <f t="shared" si="225"/>
        <v>6</v>
      </c>
      <c r="H2847">
        <f t="shared" si="222"/>
        <v>1</v>
      </c>
      <c r="I2847" t="str">
        <f>INDEX(META!$B:$B,MATCH(B2847,META!$A:$A,0))</f>
        <v>Dredge</v>
      </c>
      <c r="J2847" t="str">
        <f>INDEX(META!$B:$B,MATCH(D2847,META!$A:$A,0))</f>
        <v>Mono Blue Aggro</v>
      </c>
      <c r="K2847" t="str">
        <f t="shared" si="223"/>
        <v>Dredge-Mono Blue Aggro</v>
      </c>
    </row>
    <row r="2848" spans="1:11" x14ac:dyDescent="0.3">
      <c r="A2848">
        <v>310</v>
      </c>
      <c r="B2848" t="s">
        <v>2749</v>
      </c>
      <c r="C2848" t="s">
        <v>26</v>
      </c>
      <c r="D2848" t="s">
        <v>2499</v>
      </c>
      <c r="E2848" s="1" t="str">
        <f t="shared" si="221"/>
        <v>Andrea Macinai-Luca Cecere</v>
      </c>
      <c r="F2848" t="str">
        <f t="shared" si="224"/>
        <v>Lost</v>
      </c>
      <c r="G2848" s="1">
        <f t="shared" si="225"/>
        <v>6</v>
      </c>
      <c r="H2848">
        <f t="shared" si="222"/>
        <v>1</v>
      </c>
      <c r="I2848" t="str">
        <f>INDEX(META!$B:$B,MATCH(B2848,META!$A:$A,0))</f>
        <v>Gruul Monsters</v>
      </c>
      <c r="J2848" t="str">
        <f>INDEX(META!$B:$B,MATCH(D2848,META!$A:$A,0))</f>
        <v>Dimir Terror</v>
      </c>
      <c r="K2848" t="str">
        <f t="shared" si="223"/>
        <v>Gruul Monsters-Dimir Terror</v>
      </c>
    </row>
    <row r="2849" spans="1:11" x14ac:dyDescent="0.3">
      <c r="A2849">
        <v>311</v>
      </c>
      <c r="B2849" t="s">
        <v>1124</v>
      </c>
      <c r="C2849" t="s">
        <v>25</v>
      </c>
      <c r="D2849" t="s">
        <v>1797</v>
      </c>
      <c r="E2849" s="1" t="str">
        <f t="shared" si="221"/>
        <v>Luca Foltran-francesco penone</v>
      </c>
      <c r="F2849" t="str">
        <f t="shared" si="224"/>
        <v>Won</v>
      </c>
      <c r="G2849" s="1">
        <f t="shared" si="225"/>
        <v>6</v>
      </c>
      <c r="H2849">
        <f t="shared" si="222"/>
        <v>1</v>
      </c>
      <c r="I2849" t="str">
        <f>INDEX(META!$B:$B,MATCH(B2849,META!$A:$A,0))</f>
        <v>Fangren Tron</v>
      </c>
      <c r="J2849" t="str">
        <f>INDEX(META!$B:$B,MATCH(D2849,META!$A:$A,0))</f>
        <v>Dimir Snacker</v>
      </c>
      <c r="K2849" t="str">
        <f t="shared" si="223"/>
        <v>Fangren Tron-Dimir Snacker</v>
      </c>
    </row>
    <row r="2850" spans="1:11" x14ac:dyDescent="0.3">
      <c r="A2850">
        <v>312</v>
      </c>
      <c r="B2850" t="s">
        <v>1970</v>
      </c>
      <c r="C2850" t="s">
        <v>28</v>
      </c>
      <c r="D2850" t="s">
        <v>338</v>
      </c>
      <c r="E2850" s="1" t="str">
        <f t="shared" si="221"/>
        <v>Filippo Pasqua-Matija Pavišić</v>
      </c>
      <c r="F2850" t="str">
        <f t="shared" si="224"/>
        <v>Won</v>
      </c>
      <c r="G2850" s="1">
        <f t="shared" si="225"/>
        <v>6</v>
      </c>
      <c r="H2850">
        <f t="shared" si="222"/>
        <v>1</v>
      </c>
      <c r="I2850" t="str">
        <f>INDEX(META!$B:$B,MATCH(B2850,META!$A:$A,0))</f>
        <v>Mono Red Madness</v>
      </c>
      <c r="J2850" t="str">
        <f>INDEX(META!$B:$B,MATCH(D2850,META!$A:$A,0))</f>
        <v>Flicker Tron</v>
      </c>
      <c r="K2850" t="str">
        <f t="shared" si="223"/>
        <v>Mono Red Madness-Flicker Tron</v>
      </c>
    </row>
    <row r="2851" spans="1:11" x14ac:dyDescent="0.3">
      <c r="A2851">
        <v>313</v>
      </c>
      <c r="B2851" t="s">
        <v>2799</v>
      </c>
      <c r="C2851" t="s">
        <v>26</v>
      </c>
      <c r="D2851" t="s">
        <v>766</v>
      </c>
      <c r="E2851" s="1" t="str">
        <f t="shared" si="221"/>
        <v>Pietro Benini-Riccardo Oliviero</v>
      </c>
      <c r="F2851" t="str">
        <f t="shared" si="224"/>
        <v>Lost</v>
      </c>
      <c r="G2851" s="1">
        <f t="shared" si="225"/>
        <v>6</v>
      </c>
      <c r="H2851">
        <f t="shared" si="222"/>
        <v>1</v>
      </c>
      <c r="I2851" t="str">
        <f>INDEX(META!$B:$B,MATCH(B2851,META!$A:$A,0))</f>
        <v>Gruul Ponza</v>
      </c>
      <c r="J2851" t="str">
        <f>INDEX(META!$B:$B,MATCH(D2851,META!$A:$A,0))</f>
        <v>Mono Red Synth</v>
      </c>
      <c r="K2851" t="str">
        <f t="shared" si="223"/>
        <v>Gruul Ponza-Mono Red Synth</v>
      </c>
    </row>
    <row r="2852" spans="1:11" x14ac:dyDescent="0.3">
      <c r="A2852">
        <v>314</v>
      </c>
      <c r="B2852" t="s">
        <v>677</v>
      </c>
      <c r="C2852" t="s">
        <v>26</v>
      </c>
      <c r="D2852" t="s">
        <v>1087</v>
      </c>
      <c r="E2852" s="1" t="str">
        <f t="shared" si="221"/>
        <v>Antonio Guerriero-Davide Piccin</v>
      </c>
      <c r="F2852" t="str">
        <f t="shared" si="224"/>
        <v>Lost</v>
      </c>
      <c r="G2852" s="1">
        <f t="shared" si="225"/>
        <v>6</v>
      </c>
      <c r="H2852">
        <f t="shared" si="222"/>
        <v>1</v>
      </c>
      <c r="I2852" t="str">
        <f>INDEX(META!$B:$B,MATCH(B2852,META!$A:$A,0))</f>
        <v>Turbo Exhume</v>
      </c>
      <c r="J2852" t="str">
        <f>INDEX(META!$B:$B,MATCH(D2852,META!$A:$A,0))</f>
        <v>Gruul Monsters</v>
      </c>
      <c r="K2852" t="str">
        <f t="shared" si="223"/>
        <v>Turbo Exhume-Gruul Monsters</v>
      </c>
    </row>
    <row r="2853" spans="1:11" x14ac:dyDescent="0.3">
      <c r="A2853">
        <v>315</v>
      </c>
      <c r="B2853" t="s">
        <v>217</v>
      </c>
      <c r="C2853" t="s">
        <v>27</v>
      </c>
      <c r="D2853" t="s">
        <v>1813</v>
      </c>
      <c r="E2853" s="1" t="str">
        <f t="shared" si="221"/>
        <v>Gerardo Graziano-Zakaria Ouyachchou</v>
      </c>
      <c r="F2853" t="str">
        <f t="shared" si="224"/>
        <v>Lost</v>
      </c>
      <c r="G2853" s="1">
        <f t="shared" si="225"/>
        <v>6</v>
      </c>
      <c r="H2853">
        <f t="shared" si="222"/>
        <v>1</v>
      </c>
      <c r="I2853" t="str">
        <f>INDEX(META!$B:$B,MATCH(B2853,META!$A:$A,0))</f>
        <v>Goblin Combo</v>
      </c>
      <c r="J2853" t="str">
        <f>INDEX(META!$B:$B,MATCH(D2853,META!$A:$A,0))</f>
        <v>Rakdos Madness</v>
      </c>
      <c r="K2853" t="str">
        <f t="shared" si="223"/>
        <v>Goblin Combo-Rakdos Madness</v>
      </c>
    </row>
    <row r="2854" spans="1:11" x14ac:dyDescent="0.3">
      <c r="A2854">
        <v>316</v>
      </c>
      <c r="B2854" t="s">
        <v>1435</v>
      </c>
      <c r="C2854" t="s">
        <v>27</v>
      </c>
      <c r="D2854" t="s">
        <v>3302</v>
      </c>
      <c r="E2854" s="1" t="str">
        <f t="shared" si="221"/>
        <v>Luca Iacolare-Cesare Nieri</v>
      </c>
      <c r="F2854" t="str">
        <f t="shared" si="224"/>
        <v>Lost</v>
      </c>
      <c r="G2854" s="1">
        <f t="shared" si="225"/>
        <v>6</v>
      </c>
      <c r="H2854">
        <f t="shared" si="222"/>
        <v>1</v>
      </c>
      <c r="I2854" t="str">
        <f>INDEX(META!$B:$B,MATCH(B2854,META!$A:$A,0))</f>
        <v>Rakdos Madness</v>
      </c>
      <c r="J2854" t="str">
        <f>INDEX(META!$B:$B,MATCH(D2854,META!$A:$A,0))</f>
        <v>Mono Red Synth</v>
      </c>
      <c r="K2854" t="str">
        <f t="shared" si="223"/>
        <v>Rakdos Madness-Mono Red Synth</v>
      </c>
    </row>
    <row r="2855" spans="1:11" x14ac:dyDescent="0.3">
      <c r="A2855">
        <v>317</v>
      </c>
      <c r="B2855" t="s">
        <v>209</v>
      </c>
      <c r="C2855" t="s">
        <v>28</v>
      </c>
      <c r="D2855" t="s">
        <v>276</v>
      </c>
      <c r="E2855" s="1" t="str">
        <f t="shared" si="221"/>
        <v>Valentin Heller-Andrea Fava</v>
      </c>
      <c r="F2855" t="str">
        <f t="shared" si="224"/>
        <v>Won</v>
      </c>
      <c r="G2855" s="1">
        <f t="shared" si="225"/>
        <v>6</v>
      </c>
      <c r="H2855">
        <f t="shared" si="222"/>
        <v>1</v>
      </c>
      <c r="I2855" t="str">
        <f>INDEX(META!$B:$B,MATCH(B2855,META!$A:$A,0))</f>
        <v>Elves</v>
      </c>
      <c r="J2855" t="str">
        <f>INDEX(META!$B:$B,MATCH(D2855,META!$A:$A,0))</f>
        <v>Mono Blue Terror</v>
      </c>
      <c r="K2855" t="str">
        <f t="shared" si="223"/>
        <v>Elves-Mono Blue Terror</v>
      </c>
    </row>
    <row r="2856" spans="1:11" x14ac:dyDescent="0.3">
      <c r="A2856">
        <v>318</v>
      </c>
      <c r="B2856" t="s">
        <v>1828</v>
      </c>
      <c r="C2856" t="s">
        <v>26</v>
      </c>
      <c r="D2856" t="s">
        <v>318</v>
      </c>
      <c r="E2856" s="1" t="str">
        <f t="shared" si="221"/>
        <v>Lorenzo Schettino-Borna Bilandžija</v>
      </c>
      <c r="F2856" t="str">
        <f t="shared" si="224"/>
        <v>Lost</v>
      </c>
      <c r="G2856" s="1">
        <f t="shared" si="225"/>
        <v>6</v>
      </c>
      <c r="H2856">
        <f t="shared" si="222"/>
        <v>1</v>
      </c>
      <c r="I2856" t="str">
        <f>INDEX(META!$B:$B,MATCH(B2856,META!$A:$A,0))</f>
        <v>Mono Red Synth</v>
      </c>
      <c r="J2856" t="str">
        <f>INDEX(META!$B:$B,MATCH(D2856,META!$A:$A,0))</f>
        <v>High Tide Combo</v>
      </c>
      <c r="K2856" t="str">
        <f t="shared" si="223"/>
        <v>Mono Red Synth-High Tide Combo</v>
      </c>
    </row>
    <row r="2857" spans="1:11" x14ac:dyDescent="0.3">
      <c r="A2857">
        <v>319</v>
      </c>
      <c r="B2857" t="s">
        <v>331</v>
      </c>
      <c r="C2857" t="s">
        <v>26</v>
      </c>
      <c r="D2857" t="s">
        <v>136</v>
      </c>
      <c r="E2857" s="1" t="str">
        <f t="shared" si="221"/>
        <v>Sebastiano Servadei-Gianluca Costantino</v>
      </c>
      <c r="F2857" t="str">
        <f t="shared" si="224"/>
        <v>Lost</v>
      </c>
      <c r="G2857" s="1">
        <f t="shared" si="225"/>
        <v>6</v>
      </c>
      <c r="H2857">
        <f t="shared" si="222"/>
        <v>1</v>
      </c>
      <c r="I2857" t="str">
        <f>INDEX(META!$B:$B,MATCH(B2857,META!$A:$A,0))</f>
        <v>Grixis Affinity</v>
      </c>
      <c r="J2857" t="str">
        <f>INDEX(META!$B:$B,MATCH(D2857,META!$A:$A,0))</f>
        <v>Rakdos Madness</v>
      </c>
      <c r="K2857" t="str">
        <f t="shared" si="223"/>
        <v>Grixis Affinity-Rakdos Madness</v>
      </c>
    </row>
    <row r="2858" spans="1:11" x14ac:dyDescent="0.3">
      <c r="A2858">
        <v>320</v>
      </c>
      <c r="B2858" t="s">
        <v>112</v>
      </c>
      <c r="C2858" t="s">
        <v>25</v>
      </c>
      <c r="D2858" t="s">
        <v>2245</v>
      </c>
      <c r="E2858" s="1" t="str">
        <f t="shared" si="221"/>
        <v>Giorgio Sanna-Diego Massari</v>
      </c>
      <c r="F2858" t="str">
        <f t="shared" si="224"/>
        <v>Won</v>
      </c>
      <c r="G2858" s="1">
        <f t="shared" si="225"/>
        <v>6</v>
      </c>
      <c r="H2858">
        <f t="shared" si="222"/>
        <v>1</v>
      </c>
      <c r="I2858" t="str">
        <f>INDEX(META!$B:$B,MATCH(B2858,META!$A:$A,0))</f>
        <v>Elves</v>
      </c>
      <c r="J2858" t="str">
        <f>INDEX(META!$B:$B,MATCH(D2858,META!$A:$A,0))</f>
        <v>Jund Wildfire</v>
      </c>
      <c r="K2858" t="str">
        <f t="shared" si="223"/>
        <v>Elves-Jund Wildfire</v>
      </c>
    </row>
    <row r="2859" spans="1:11" x14ac:dyDescent="0.3">
      <c r="A2859">
        <v>321</v>
      </c>
      <c r="B2859" t="s">
        <v>427</v>
      </c>
      <c r="C2859" t="s">
        <v>25</v>
      </c>
      <c r="D2859" t="s">
        <v>1917</v>
      </c>
      <c r="E2859" s="1" t="str">
        <f t="shared" si="221"/>
        <v>Filippo Spaggiari-Gianluca Randi</v>
      </c>
      <c r="F2859" t="str">
        <f t="shared" si="224"/>
        <v>Won</v>
      </c>
      <c r="G2859" s="1">
        <f t="shared" si="225"/>
        <v>6</v>
      </c>
      <c r="H2859">
        <f t="shared" si="222"/>
        <v>1</v>
      </c>
      <c r="I2859" t="str">
        <f>INDEX(META!$B:$B,MATCH(B2859,META!$A:$A,0))</f>
        <v>Jund Wildfire</v>
      </c>
      <c r="J2859" t="str">
        <f>INDEX(META!$B:$B,MATCH(D2859,META!$A:$A,0))</f>
        <v>Elves</v>
      </c>
      <c r="K2859" t="str">
        <f t="shared" si="223"/>
        <v>Jund Wildfire-Elves</v>
      </c>
    </row>
    <row r="2860" spans="1:11" x14ac:dyDescent="0.3">
      <c r="A2860">
        <v>322</v>
      </c>
      <c r="B2860" t="s">
        <v>2207</v>
      </c>
      <c r="C2860" t="s">
        <v>26</v>
      </c>
      <c r="D2860" t="s">
        <v>193</v>
      </c>
      <c r="E2860" s="1" t="str">
        <f t="shared" si="221"/>
        <v>Jacopo Galli-Enrico Boscaro</v>
      </c>
      <c r="F2860" t="str">
        <f t="shared" si="224"/>
        <v>Lost</v>
      </c>
      <c r="G2860" s="1">
        <f t="shared" si="225"/>
        <v>6</v>
      </c>
      <c r="H2860">
        <f t="shared" si="222"/>
        <v>1</v>
      </c>
      <c r="I2860" t="str">
        <f>INDEX(META!$B:$B,MATCH(B2860,META!$A:$A,0))</f>
        <v>Jund Wildfire</v>
      </c>
      <c r="J2860" t="str">
        <f>INDEX(META!$B:$B,MATCH(D2860,META!$A:$A,0))</f>
        <v>Jeskai Ephemerate</v>
      </c>
      <c r="K2860" t="str">
        <f t="shared" si="223"/>
        <v>Jund Wildfire-Jeskai Ephemerate</v>
      </c>
    </row>
    <row r="2861" spans="1:11" x14ac:dyDescent="0.3">
      <c r="A2861">
        <v>323</v>
      </c>
      <c r="B2861" t="s">
        <v>2024</v>
      </c>
      <c r="C2861" t="s">
        <v>27</v>
      </c>
      <c r="D2861" t="s">
        <v>2911</v>
      </c>
      <c r="E2861" s="1" t="str">
        <f t="shared" si="221"/>
        <v>Federico Marchiani-Matteo Di Gangi</v>
      </c>
      <c r="F2861" t="str">
        <f t="shared" si="224"/>
        <v>Lost</v>
      </c>
      <c r="G2861" s="1">
        <f t="shared" si="225"/>
        <v>6</v>
      </c>
      <c r="H2861">
        <f t="shared" si="222"/>
        <v>1</v>
      </c>
      <c r="I2861" t="str">
        <f>INDEX(META!$B:$B,MATCH(B2861,META!$A:$A,0))</f>
        <v>Rakdos Madness</v>
      </c>
      <c r="J2861" t="str">
        <f>INDEX(META!$B:$B,MATCH(D2861,META!$A:$A,0))</f>
        <v>Mono Blue Aggro</v>
      </c>
      <c r="K2861" t="str">
        <f t="shared" si="223"/>
        <v>Rakdos Madness-Mono Blue Aggro</v>
      </c>
    </row>
    <row r="2862" spans="1:11" x14ac:dyDescent="0.3">
      <c r="A2862">
        <v>324</v>
      </c>
      <c r="B2862" t="s">
        <v>2277</v>
      </c>
      <c r="C2862" t="s">
        <v>27</v>
      </c>
      <c r="D2862" t="s">
        <v>1262</v>
      </c>
      <c r="E2862" s="1" t="str">
        <f t="shared" si="221"/>
        <v>Andrea Eugenio Losi-Daniele Fabiani</v>
      </c>
      <c r="F2862" t="str">
        <f t="shared" si="224"/>
        <v>Lost</v>
      </c>
      <c r="G2862" s="1">
        <f t="shared" si="225"/>
        <v>6</v>
      </c>
      <c r="H2862">
        <f t="shared" si="222"/>
        <v>1</v>
      </c>
      <c r="I2862" t="str">
        <f>INDEX(META!$B:$B,MATCH(B2862,META!$A:$A,0))</f>
        <v>Mono Blue Aggro</v>
      </c>
      <c r="J2862" t="str">
        <f>INDEX(META!$B:$B,MATCH(D2862,META!$A:$A,0))</f>
        <v>Rakdos Madness</v>
      </c>
      <c r="K2862" t="str">
        <f t="shared" si="223"/>
        <v>Mono Blue Aggro-Rakdos Madness</v>
      </c>
    </row>
    <row r="2863" spans="1:11" x14ac:dyDescent="0.3">
      <c r="A2863">
        <v>325</v>
      </c>
      <c r="B2863" t="s">
        <v>2092</v>
      </c>
      <c r="C2863" t="s">
        <v>25</v>
      </c>
      <c r="D2863" t="s">
        <v>356</v>
      </c>
      <c r="E2863" s="1" t="str">
        <f t="shared" si="221"/>
        <v>Piergiorgio Mascagna-Elia Ricci</v>
      </c>
      <c r="F2863" t="str">
        <f t="shared" si="224"/>
        <v>Won</v>
      </c>
      <c r="G2863" s="1">
        <f t="shared" si="225"/>
        <v>6</v>
      </c>
      <c r="H2863">
        <f t="shared" si="222"/>
        <v>1</v>
      </c>
      <c r="I2863" t="str">
        <f>INDEX(META!$B:$B,MATCH(B2863,META!$A:$A,0))</f>
        <v>Elves</v>
      </c>
      <c r="J2863" t="str">
        <f>INDEX(META!$B:$B,MATCH(D2863,META!$A:$A,0))</f>
        <v>Jeskai Ephemerate</v>
      </c>
      <c r="K2863" t="str">
        <f t="shared" si="223"/>
        <v>Elves-Jeskai Ephemerate</v>
      </c>
    </row>
    <row r="2864" spans="1:11" x14ac:dyDescent="0.3">
      <c r="A2864">
        <v>326</v>
      </c>
      <c r="B2864" t="s">
        <v>279</v>
      </c>
      <c r="C2864" t="s">
        <v>26</v>
      </c>
      <c r="D2864" t="s">
        <v>525</v>
      </c>
      <c r="E2864" s="1" t="str">
        <f t="shared" si="221"/>
        <v>Giovanni Nastasio-Mattia Severini</v>
      </c>
      <c r="F2864" t="str">
        <f t="shared" si="224"/>
        <v>Lost</v>
      </c>
      <c r="G2864" s="1">
        <f t="shared" si="225"/>
        <v>6</v>
      </c>
      <c r="H2864">
        <f t="shared" si="222"/>
        <v>1</v>
      </c>
      <c r="I2864" t="str">
        <f>INDEX(META!$B:$B,MATCH(B2864,META!$A:$A,0))</f>
        <v>Mono Red Dredge</v>
      </c>
      <c r="J2864" t="str">
        <f>INDEX(META!$B:$B,MATCH(D2864,META!$A:$A,0))</f>
        <v>White Weenie</v>
      </c>
      <c r="K2864" t="str">
        <f t="shared" si="223"/>
        <v>Mono Red Dredge-White Weenie</v>
      </c>
    </row>
    <row r="2865" spans="1:11" x14ac:dyDescent="0.3">
      <c r="A2865">
        <v>327</v>
      </c>
      <c r="B2865" t="s">
        <v>1336</v>
      </c>
      <c r="C2865" t="s">
        <v>27</v>
      </c>
      <c r="D2865" t="s">
        <v>1847</v>
      </c>
      <c r="E2865" s="1" t="str">
        <f t="shared" si="221"/>
        <v>Raffaele Gallo-Andrea Cosentino</v>
      </c>
      <c r="F2865" t="str">
        <f t="shared" si="224"/>
        <v>Lost</v>
      </c>
      <c r="G2865" s="1">
        <f t="shared" si="225"/>
        <v>6</v>
      </c>
      <c r="H2865">
        <f t="shared" si="222"/>
        <v>1</v>
      </c>
      <c r="I2865" t="str">
        <f>INDEX(META!$B:$B,MATCH(B2865,META!$A:$A,0))</f>
        <v>Jund Wildfire</v>
      </c>
      <c r="J2865" t="str">
        <f>INDEX(META!$B:$B,MATCH(D2865,META!$A:$A,0))</f>
        <v>Orzhov Ephemerate</v>
      </c>
      <c r="K2865" t="str">
        <f t="shared" si="223"/>
        <v>Jund Wildfire-Orzhov Ephemerate</v>
      </c>
    </row>
    <row r="2866" spans="1:11" x14ac:dyDescent="0.3">
      <c r="A2866">
        <v>328</v>
      </c>
      <c r="B2866" t="s">
        <v>117</v>
      </c>
      <c r="C2866" t="s">
        <v>25</v>
      </c>
      <c r="D2866" t="s">
        <v>2698</v>
      </c>
      <c r="E2866" s="1" t="str">
        <f t="shared" si="221"/>
        <v>Matteo Zuiani-Mene the best</v>
      </c>
      <c r="F2866" t="str">
        <f t="shared" si="224"/>
        <v>Won</v>
      </c>
      <c r="G2866" s="1">
        <f t="shared" si="225"/>
        <v>6</v>
      </c>
      <c r="H2866">
        <f t="shared" si="222"/>
        <v>1</v>
      </c>
      <c r="I2866" t="str">
        <f>INDEX(META!$B:$B,MATCH(B2866,META!$A:$A,0))</f>
        <v>Altar Tron</v>
      </c>
      <c r="J2866" t="str">
        <f>INDEX(META!$B:$B,MATCH(D2866,META!$A:$A,0))</f>
        <v>Monsters Tron</v>
      </c>
      <c r="K2866" t="str">
        <f t="shared" si="223"/>
        <v>Altar Tron-Monsters Tron</v>
      </c>
    </row>
    <row r="2867" spans="1:11" x14ac:dyDescent="0.3">
      <c r="A2867">
        <v>329</v>
      </c>
      <c r="B2867" t="s">
        <v>2173</v>
      </c>
      <c r="C2867" t="s">
        <v>25</v>
      </c>
      <c r="D2867" t="s">
        <v>355</v>
      </c>
      <c r="E2867" s="1" t="str">
        <f t="shared" si="221"/>
        <v>Daniel Dušek-Victor Rocha</v>
      </c>
      <c r="F2867" t="str">
        <f t="shared" si="224"/>
        <v>Won</v>
      </c>
      <c r="G2867" s="1">
        <f t="shared" si="225"/>
        <v>6</v>
      </c>
      <c r="H2867">
        <f t="shared" si="222"/>
        <v>1</v>
      </c>
      <c r="I2867" t="str">
        <f>INDEX(META!$B:$B,MATCH(B2867,META!$A:$A,0))</f>
        <v>Grixis Affinity</v>
      </c>
      <c r="J2867" t="str">
        <f>INDEX(META!$B:$B,MATCH(D2867,META!$A:$A,0))</f>
        <v>Rakdos Midrange</v>
      </c>
      <c r="K2867" t="str">
        <f t="shared" si="223"/>
        <v>Grixis Affinity-Rakdos Midrange</v>
      </c>
    </row>
    <row r="2868" spans="1:11" x14ac:dyDescent="0.3">
      <c r="A2868">
        <v>330</v>
      </c>
      <c r="B2868" t="s">
        <v>341</v>
      </c>
      <c r="C2868" t="s">
        <v>28</v>
      </c>
      <c r="D2868" t="s">
        <v>199</v>
      </c>
      <c r="E2868" s="1" t="str">
        <f t="shared" si="221"/>
        <v>Mirto Musci-Gregorio Galeotti</v>
      </c>
      <c r="F2868" t="str">
        <f t="shared" si="224"/>
        <v>Won</v>
      </c>
      <c r="G2868" s="1">
        <f t="shared" si="225"/>
        <v>6</v>
      </c>
      <c r="H2868">
        <f t="shared" si="222"/>
        <v>1</v>
      </c>
      <c r="I2868" t="str">
        <f>INDEX(META!$B:$B,MATCH(B2868,META!$A:$A,0))</f>
        <v>Mono Blue Terror</v>
      </c>
      <c r="J2868" t="str">
        <f>INDEX(META!$B:$B,MATCH(D2868,META!$A:$A,0))</f>
        <v>Azorius Familiars</v>
      </c>
      <c r="K2868" t="str">
        <f t="shared" si="223"/>
        <v>Mono Blue Terror-Azorius Familiars</v>
      </c>
    </row>
    <row r="2869" spans="1:11" x14ac:dyDescent="0.3">
      <c r="A2869">
        <v>331</v>
      </c>
      <c r="B2869" t="s">
        <v>176</v>
      </c>
      <c r="C2869" t="s">
        <v>28</v>
      </c>
      <c r="D2869" t="s">
        <v>2021</v>
      </c>
      <c r="E2869" s="1" t="str">
        <f t="shared" si="221"/>
        <v>Andrea Costa-lorenzo pedrazzi</v>
      </c>
      <c r="F2869" t="str">
        <f t="shared" si="224"/>
        <v>Won</v>
      </c>
      <c r="G2869" s="1">
        <f t="shared" si="225"/>
        <v>6</v>
      </c>
      <c r="H2869">
        <f t="shared" si="222"/>
        <v>1</v>
      </c>
      <c r="I2869" t="str">
        <f>INDEX(META!$B:$B,MATCH(B2869,META!$A:$A,0))</f>
        <v>Jund Wildfire</v>
      </c>
      <c r="J2869" t="str">
        <f>INDEX(META!$B:$B,MATCH(D2869,META!$A:$A,0))</f>
        <v>Rakdos Madness</v>
      </c>
      <c r="K2869" t="str">
        <f t="shared" si="223"/>
        <v>Jund Wildfire-Rakdos Madness</v>
      </c>
    </row>
    <row r="2870" spans="1:11" x14ac:dyDescent="0.3">
      <c r="A2870">
        <v>332</v>
      </c>
      <c r="B2870" t="s">
        <v>1956</v>
      </c>
      <c r="C2870" t="s">
        <v>28</v>
      </c>
      <c r="D2870" t="s">
        <v>781</v>
      </c>
      <c r="E2870" s="1" t="str">
        <f t="shared" si="221"/>
        <v>Michele Cracco-Liam Roy Trott</v>
      </c>
      <c r="F2870" t="str">
        <f t="shared" si="224"/>
        <v>Won</v>
      </c>
      <c r="G2870" s="1">
        <f t="shared" si="225"/>
        <v>6</v>
      </c>
      <c r="H2870">
        <f t="shared" si="222"/>
        <v>1</v>
      </c>
      <c r="I2870" t="str">
        <f>INDEX(META!$B:$B,MATCH(B2870,META!$A:$A,0))</f>
        <v>Mono Blue Terror</v>
      </c>
      <c r="J2870" t="str">
        <f>INDEX(META!$B:$B,MATCH(D2870,META!$A:$A,0))</f>
        <v>Mono Red Madness</v>
      </c>
      <c r="K2870" t="str">
        <f t="shared" si="223"/>
        <v>Mono Blue Terror-Mono Red Madness</v>
      </c>
    </row>
    <row r="2871" spans="1:11" x14ac:dyDescent="0.3">
      <c r="A2871">
        <v>333</v>
      </c>
      <c r="B2871" t="s">
        <v>975</v>
      </c>
      <c r="C2871" t="s">
        <v>28</v>
      </c>
      <c r="D2871" t="s">
        <v>1082</v>
      </c>
      <c r="E2871" s="1" t="str">
        <f t="shared" si="221"/>
        <v>Marco Ceredi-Stefano Tarabella</v>
      </c>
      <c r="F2871" t="str">
        <f t="shared" si="224"/>
        <v>Won</v>
      </c>
      <c r="G2871" s="1">
        <f t="shared" si="225"/>
        <v>6</v>
      </c>
      <c r="H2871">
        <f t="shared" si="222"/>
        <v>1</v>
      </c>
      <c r="I2871" t="str">
        <f>INDEX(META!$B:$B,MATCH(B2871,META!$A:$A,0))</f>
        <v>Mardu Synth</v>
      </c>
      <c r="J2871" t="str">
        <f>INDEX(META!$B:$B,MATCH(D2871,META!$A:$A,0))</f>
        <v>Mono Red Synth</v>
      </c>
      <c r="K2871" t="str">
        <f t="shared" si="223"/>
        <v>Mardu Synth-Mono Red Synth</v>
      </c>
    </row>
    <row r="2872" spans="1:11" x14ac:dyDescent="0.3">
      <c r="A2872">
        <v>334</v>
      </c>
      <c r="B2872" t="s">
        <v>2138</v>
      </c>
      <c r="C2872" t="s">
        <v>26</v>
      </c>
      <c r="D2872" t="s">
        <v>3103</v>
      </c>
      <c r="E2872" s="1" t="str">
        <f t="shared" si="221"/>
        <v>Alessio cavaglià-Matteo Samadelli</v>
      </c>
      <c r="F2872" t="str">
        <f t="shared" si="224"/>
        <v>Lost</v>
      </c>
      <c r="G2872" s="1">
        <f t="shared" si="225"/>
        <v>6</v>
      </c>
      <c r="H2872">
        <f t="shared" si="222"/>
        <v>1</v>
      </c>
      <c r="I2872" t="str">
        <f>INDEX(META!$B:$B,MATCH(B2872,META!$A:$A,0))</f>
        <v>Dimir Terror</v>
      </c>
      <c r="J2872" t="str">
        <f>INDEX(META!$B:$B,MATCH(D2872,META!$A:$A,0))</f>
        <v>Rakdos Madness</v>
      </c>
      <c r="K2872" t="str">
        <f t="shared" si="223"/>
        <v>Dimir Terror-Rakdos Madness</v>
      </c>
    </row>
    <row r="2873" spans="1:11" x14ac:dyDescent="0.3">
      <c r="A2873">
        <v>335</v>
      </c>
      <c r="B2873" t="s">
        <v>2752</v>
      </c>
      <c r="C2873" t="s">
        <v>25</v>
      </c>
      <c r="D2873" t="s">
        <v>335</v>
      </c>
      <c r="E2873" s="1" t="str">
        <f t="shared" si="221"/>
        <v>Niccolò Melani-Manuel Giussani</v>
      </c>
      <c r="F2873" t="str">
        <f t="shared" si="224"/>
        <v>Won</v>
      </c>
      <c r="G2873" s="1">
        <f t="shared" si="225"/>
        <v>6</v>
      </c>
      <c r="H2873">
        <f t="shared" si="222"/>
        <v>1</v>
      </c>
      <c r="I2873" t="str">
        <f>INDEX(META!$B:$B,MATCH(B2873,META!$A:$A,0))</f>
        <v>Altar Tron</v>
      </c>
      <c r="J2873" t="str">
        <f>INDEX(META!$B:$B,MATCH(D2873,META!$A:$A,0))</f>
        <v>White Weenie</v>
      </c>
      <c r="K2873" t="str">
        <f t="shared" si="223"/>
        <v>Altar Tron-White Weenie</v>
      </c>
    </row>
    <row r="2874" spans="1:11" x14ac:dyDescent="0.3">
      <c r="A2874">
        <v>336</v>
      </c>
      <c r="B2874" t="s">
        <v>2176</v>
      </c>
      <c r="C2874" t="s">
        <v>28</v>
      </c>
      <c r="D2874" t="s">
        <v>416</v>
      </c>
      <c r="E2874" s="1" t="str">
        <f t="shared" si="221"/>
        <v>Riccardo Conti-Andrea Martellini</v>
      </c>
      <c r="F2874" t="str">
        <f t="shared" si="224"/>
        <v>Won</v>
      </c>
      <c r="G2874" s="1">
        <f t="shared" si="225"/>
        <v>6</v>
      </c>
      <c r="H2874">
        <f t="shared" si="222"/>
        <v>1</v>
      </c>
      <c r="I2874" t="str">
        <f>INDEX(META!$B:$B,MATCH(B2874,META!$A:$A,0))</f>
        <v>Mono Red Synth</v>
      </c>
      <c r="J2874" t="str">
        <f>INDEX(META!$B:$B,MATCH(D2874,META!$A:$A,0))</f>
        <v>White Weenie</v>
      </c>
      <c r="K2874" t="str">
        <f t="shared" si="223"/>
        <v>Mono Red Synth-White Weenie</v>
      </c>
    </row>
    <row r="2875" spans="1:11" x14ac:dyDescent="0.3">
      <c r="A2875">
        <v>337</v>
      </c>
      <c r="B2875" t="s">
        <v>2918</v>
      </c>
      <c r="C2875" t="s">
        <v>26</v>
      </c>
      <c r="D2875" t="s">
        <v>2013</v>
      </c>
      <c r="E2875" s="1" t="str">
        <f t="shared" si="221"/>
        <v>Mattia Paglino-Massimo Delfino</v>
      </c>
      <c r="F2875" t="str">
        <f t="shared" si="224"/>
        <v>Lost</v>
      </c>
      <c r="G2875" s="1">
        <f t="shared" si="225"/>
        <v>6</v>
      </c>
      <c r="H2875">
        <f t="shared" si="222"/>
        <v>1</v>
      </c>
      <c r="I2875" t="str">
        <f>INDEX(META!$B:$B,MATCH(B2875,META!$A:$A,0))</f>
        <v>Mono Blue Terror</v>
      </c>
      <c r="J2875" t="str">
        <f>INDEX(META!$B:$B,MATCH(D2875,META!$A:$A,0))</f>
        <v>Bogles</v>
      </c>
      <c r="K2875" t="str">
        <f t="shared" si="223"/>
        <v>Mono Blue Terror-Bogles</v>
      </c>
    </row>
    <row r="2876" spans="1:11" x14ac:dyDescent="0.3">
      <c r="A2876">
        <v>338</v>
      </c>
      <c r="B2876" t="s">
        <v>228</v>
      </c>
      <c r="C2876" t="s">
        <v>27</v>
      </c>
      <c r="D2876" t="s">
        <v>410</v>
      </c>
      <c r="E2876" s="1" t="str">
        <f t="shared" si="221"/>
        <v>Simone Cataldo-Andrea Feltrin</v>
      </c>
      <c r="F2876" t="str">
        <f t="shared" si="224"/>
        <v>Lost</v>
      </c>
      <c r="G2876" s="1">
        <f t="shared" si="225"/>
        <v>6</v>
      </c>
      <c r="H2876">
        <f t="shared" si="222"/>
        <v>1</v>
      </c>
      <c r="I2876" t="str">
        <f>INDEX(META!$B:$B,MATCH(B2876,META!$A:$A,0))</f>
        <v>Jund Wildfire</v>
      </c>
      <c r="J2876" t="str">
        <f>INDEX(META!$B:$B,MATCH(D2876,META!$A:$A,0))</f>
        <v>Jund Wildfire</v>
      </c>
      <c r="K2876" t="str">
        <f t="shared" si="223"/>
        <v>Jund Wildfire-Jund Wildfire</v>
      </c>
    </row>
    <row r="2877" spans="1:11" x14ac:dyDescent="0.3">
      <c r="A2877">
        <v>339</v>
      </c>
      <c r="B2877" t="s">
        <v>2462</v>
      </c>
      <c r="C2877" t="s">
        <v>28</v>
      </c>
      <c r="D2877" t="s">
        <v>2829</v>
      </c>
      <c r="E2877" s="1" t="str">
        <f t="shared" si="221"/>
        <v>Christian Zoli-Rohan Banks-Hawley</v>
      </c>
      <c r="F2877" t="str">
        <f t="shared" si="224"/>
        <v>Won</v>
      </c>
      <c r="G2877" s="1">
        <f t="shared" si="225"/>
        <v>6</v>
      </c>
      <c r="H2877">
        <f t="shared" si="222"/>
        <v>1</v>
      </c>
      <c r="I2877" t="str">
        <f>INDEX(META!$B:$B,MATCH(B2877,META!$A:$A,0))</f>
        <v>Dimir Control</v>
      </c>
      <c r="J2877" t="str">
        <f>INDEX(META!$B:$B,MATCH(D2877,META!$A:$A,0))</f>
        <v>Rakdos Madness</v>
      </c>
      <c r="K2877" t="str">
        <f t="shared" si="223"/>
        <v>Dimir Control-Rakdos Madness</v>
      </c>
    </row>
    <row r="2878" spans="1:11" x14ac:dyDescent="0.3">
      <c r="A2878">
        <v>340</v>
      </c>
      <c r="B2878" t="s">
        <v>292</v>
      </c>
      <c r="C2878" t="s">
        <v>25</v>
      </c>
      <c r="D2878" t="s">
        <v>2772</v>
      </c>
      <c r="E2878" s="1" t="str">
        <f t="shared" si="221"/>
        <v>ANGEL GONZALEZ-Davide Castrianni</v>
      </c>
      <c r="F2878" t="str">
        <f t="shared" si="224"/>
        <v>Won</v>
      </c>
      <c r="G2878" s="1">
        <f t="shared" si="225"/>
        <v>6</v>
      </c>
      <c r="H2878">
        <f t="shared" si="222"/>
        <v>1</v>
      </c>
      <c r="I2878" t="str">
        <f>INDEX(META!$B:$B,MATCH(B2878,META!$A:$A,0))</f>
        <v>Mardu Synth</v>
      </c>
      <c r="J2878" t="str">
        <f>INDEX(META!$B:$B,MATCH(D2878,META!$A:$A,0))</f>
        <v>Mono Red Synth</v>
      </c>
      <c r="K2878" t="str">
        <f t="shared" si="223"/>
        <v>Mardu Synth-Mono Red Synth</v>
      </c>
    </row>
    <row r="2879" spans="1:11" x14ac:dyDescent="0.3">
      <c r="A2879">
        <v>341</v>
      </c>
      <c r="B2879" t="s">
        <v>2068</v>
      </c>
      <c r="C2879" t="s">
        <v>27</v>
      </c>
      <c r="D2879" t="s">
        <v>2955</v>
      </c>
      <c r="E2879" s="1" t="str">
        <f t="shared" si="221"/>
        <v>Paolo Ferri-Marco Ripamonti</v>
      </c>
      <c r="F2879" t="str">
        <f t="shared" si="224"/>
        <v>Lost</v>
      </c>
      <c r="G2879" s="1">
        <f t="shared" si="225"/>
        <v>6</v>
      </c>
      <c r="H2879">
        <f t="shared" si="222"/>
        <v>1</v>
      </c>
      <c r="I2879" t="str">
        <f>INDEX(META!$B:$B,MATCH(B2879,META!$A:$A,0))</f>
        <v>Monsters Tron</v>
      </c>
      <c r="J2879" t="str">
        <f>INDEX(META!$B:$B,MATCH(D2879,META!$A:$A,0))</f>
        <v>Whale Combo</v>
      </c>
      <c r="K2879" t="str">
        <f t="shared" si="223"/>
        <v>Monsters Tron-Whale Combo</v>
      </c>
    </row>
    <row r="2880" spans="1:11" x14ac:dyDescent="0.3">
      <c r="A2880">
        <v>342</v>
      </c>
      <c r="B2880" t="s">
        <v>368</v>
      </c>
      <c r="C2880" t="s">
        <v>28</v>
      </c>
      <c r="D2880" t="s">
        <v>2224</v>
      </c>
      <c r="E2880" s="1" t="str">
        <f t="shared" si="221"/>
        <v>Ferruccio Micheli-Rene' Saretti</v>
      </c>
      <c r="F2880" t="str">
        <f t="shared" si="224"/>
        <v>Won</v>
      </c>
      <c r="G2880" s="1">
        <f t="shared" si="225"/>
        <v>6</v>
      </c>
      <c r="H2880">
        <f t="shared" si="222"/>
        <v>1</v>
      </c>
      <c r="I2880" t="str">
        <f>INDEX(META!$B:$B,MATCH(B2880,META!$A:$A,0))</f>
        <v>Jund Wildfire</v>
      </c>
      <c r="J2880" t="str">
        <f>INDEX(META!$B:$B,MATCH(D2880,META!$A:$A,0))</f>
        <v>Gruul Monsters</v>
      </c>
      <c r="K2880" t="str">
        <f t="shared" si="223"/>
        <v>Jund Wildfire-Gruul Monsters</v>
      </c>
    </row>
    <row r="2881" spans="1:11" x14ac:dyDescent="0.3">
      <c r="A2881">
        <v>343</v>
      </c>
      <c r="B2881" t="s">
        <v>3128</v>
      </c>
      <c r="C2881" t="s">
        <v>25</v>
      </c>
      <c r="D2881" t="s">
        <v>216</v>
      </c>
      <c r="E2881" s="1" t="str">
        <f t="shared" ref="E2881:E2926" si="226">B2881&amp;"-"&amp;D2881</f>
        <v>Luca Pierdomenico-Andrea Xausa</v>
      </c>
      <c r="F2881" t="str">
        <f t="shared" si="224"/>
        <v>Won</v>
      </c>
      <c r="G2881" s="1">
        <f t="shared" si="225"/>
        <v>6</v>
      </c>
      <c r="H2881">
        <f t="shared" ref="H2881:H2926" si="227">AND(I2881&gt;0,J2881&gt;0)*1</f>
        <v>1</v>
      </c>
      <c r="I2881" t="str">
        <f>INDEX(META!$B:$B,MATCH(B2881,META!$A:$A,0))</f>
        <v>Rakdos Midrange</v>
      </c>
      <c r="J2881" t="str">
        <f>INDEX(META!$B:$B,MATCH(D2881,META!$A:$A,0))</f>
        <v>X Lands Spy</v>
      </c>
      <c r="K2881" t="str">
        <f t="shared" ref="K2881:K2926" si="228">I2881&amp;"-"&amp;J2881</f>
        <v>Rakdos Midrange-X Lands Spy</v>
      </c>
    </row>
    <row r="2882" spans="1:11" x14ac:dyDescent="0.3">
      <c r="A2882">
        <v>344</v>
      </c>
      <c r="B2882" t="s">
        <v>361</v>
      </c>
      <c r="C2882" t="s">
        <v>25</v>
      </c>
      <c r="D2882" t="s">
        <v>2802</v>
      </c>
      <c r="E2882" s="1" t="str">
        <f t="shared" si="226"/>
        <v>kevin Rossi-Jan Žáček</v>
      </c>
      <c r="F2882" t="str">
        <f t="shared" si="224"/>
        <v>Won</v>
      </c>
      <c r="G2882" s="1">
        <f t="shared" si="225"/>
        <v>6</v>
      </c>
      <c r="H2882">
        <f t="shared" si="227"/>
        <v>1</v>
      </c>
      <c r="I2882" t="str">
        <f>INDEX(META!$B:$B,MATCH(B2882,META!$A:$A,0))</f>
        <v>Mono Red Madness</v>
      </c>
      <c r="J2882" t="str">
        <f>INDEX(META!$B:$B,MATCH(D2882,META!$A:$A,0))</f>
        <v>cyclestorm</v>
      </c>
      <c r="K2882" t="str">
        <f t="shared" si="228"/>
        <v>Mono Red Madness-cyclestorm</v>
      </c>
    </row>
    <row r="2883" spans="1:11" x14ac:dyDescent="0.3">
      <c r="A2883">
        <v>345</v>
      </c>
      <c r="B2883" t="s">
        <v>444</v>
      </c>
      <c r="C2883" t="s">
        <v>28</v>
      </c>
      <c r="D2883" t="s">
        <v>2380</v>
      </c>
      <c r="E2883" s="1" t="str">
        <f t="shared" si="226"/>
        <v>Andrea Mapelli-Federico Mascia</v>
      </c>
      <c r="F2883" t="str">
        <f t="shared" ref="F2883:F2946" si="229">_xlfn.TEXTBEFORE(C2883," ")</f>
        <v>Won</v>
      </c>
      <c r="G2883" s="1">
        <f t="shared" ref="G2883:G2946" si="230">IF(A2883&gt;=A2882,G2882,G2882+1)</f>
        <v>6</v>
      </c>
      <c r="H2883">
        <f t="shared" si="227"/>
        <v>1</v>
      </c>
      <c r="I2883" t="str">
        <f>INDEX(META!$B:$B,MATCH(B2883,META!$A:$A,0))</f>
        <v>Rakdos Madness</v>
      </c>
      <c r="J2883" t="str">
        <f>INDEX(META!$B:$B,MATCH(D2883,META!$A:$A,0))</f>
        <v>Mono Red Synth</v>
      </c>
      <c r="K2883" t="str">
        <f t="shared" si="228"/>
        <v>Rakdos Madness-Mono Red Synth</v>
      </c>
    </row>
    <row r="2884" spans="1:11" x14ac:dyDescent="0.3">
      <c r="A2884">
        <v>346</v>
      </c>
      <c r="B2884" t="s">
        <v>1739</v>
      </c>
      <c r="C2884" t="s">
        <v>26</v>
      </c>
      <c r="D2884" t="s">
        <v>2933</v>
      </c>
      <c r="E2884" s="1" t="str">
        <f t="shared" si="226"/>
        <v>Giovanni Togni-samuele mariotti</v>
      </c>
      <c r="F2884" t="str">
        <f t="shared" si="229"/>
        <v>Lost</v>
      </c>
      <c r="G2884" s="1">
        <f t="shared" si="230"/>
        <v>6</v>
      </c>
      <c r="H2884">
        <f t="shared" si="227"/>
        <v>1</v>
      </c>
      <c r="I2884" t="str">
        <f>INDEX(META!$B:$B,MATCH(B2884,META!$A:$A,0))</f>
        <v>Rakdos Madness</v>
      </c>
      <c r="J2884" t="str">
        <f>INDEX(META!$B:$B,MATCH(D2884,META!$A:$A,0))</f>
        <v>Altar Tron</v>
      </c>
      <c r="K2884" t="str">
        <f t="shared" si="228"/>
        <v>Rakdos Madness-Altar Tron</v>
      </c>
    </row>
    <row r="2885" spans="1:11" x14ac:dyDescent="0.3">
      <c r="A2885">
        <v>347</v>
      </c>
      <c r="B2885" t="s">
        <v>1371</v>
      </c>
      <c r="C2885" t="s">
        <v>28</v>
      </c>
      <c r="D2885" t="s">
        <v>305</v>
      </c>
      <c r="E2885" s="1" t="str">
        <f t="shared" si="226"/>
        <v>Killian Stefanini-stéphane GIACHIN RICCA</v>
      </c>
      <c r="F2885" t="str">
        <f t="shared" si="229"/>
        <v>Won</v>
      </c>
      <c r="G2885" s="1">
        <f t="shared" si="230"/>
        <v>6</v>
      </c>
      <c r="H2885">
        <f t="shared" si="227"/>
        <v>1</v>
      </c>
      <c r="I2885" t="str">
        <f>INDEX(META!$B:$B,MATCH(B2885,META!$A:$A,0))</f>
        <v>Elves</v>
      </c>
      <c r="J2885" t="str">
        <f>INDEX(META!$B:$B,MATCH(D2885,META!$A:$A,0))</f>
        <v>Grixis Affinity</v>
      </c>
      <c r="K2885" t="str">
        <f t="shared" si="228"/>
        <v>Elves-Grixis Affinity</v>
      </c>
    </row>
    <row r="2886" spans="1:11" x14ac:dyDescent="0.3">
      <c r="A2886">
        <v>348</v>
      </c>
      <c r="B2886" t="s">
        <v>2431</v>
      </c>
      <c r="C2886" t="s">
        <v>25</v>
      </c>
      <c r="D2886" t="s">
        <v>2781</v>
      </c>
      <c r="E2886" s="1" t="str">
        <f t="shared" si="226"/>
        <v>Fabio Rossini-Francesco Romano</v>
      </c>
      <c r="F2886" t="str">
        <f t="shared" si="229"/>
        <v>Won</v>
      </c>
      <c r="G2886" s="1">
        <f t="shared" si="230"/>
        <v>6</v>
      </c>
      <c r="H2886">
        <f t="shared" si="227"/>
        <v>1</v>
      </c>
      <c r="I2886" t="str">
        <f>INDEX(META!$B:$B,MATCH(B2886,META!$A:$A,0))</f>
        <v>Mono Red Synth</v>
      </c>
      <c r="J2886" t="str">
        <f>INDEX(META!$B:$B,MATCH(D2886,META!$A:$A,0))</f>
        <v>Mono Blue Aggro</v>
      </c>
      <c r="K2886" t="str">
        <f t="shared" si="228"/>
        <v>Mono Red Synth-Mono Blue Aggro</v>
      </c>
    </row>
    <row r="2887" spans="1:11" x14ac:dyDescent="0.3">
      <c r="A2887">
        <v>349</v>
      </c>
      <c r="B2887" t="s">
        <v>632</v>
      </c>
      <c r="C2887" t="s">
        <v>26</v>
      </c>
      <c r="D2887" t="s">
        <v>1862</v>
      </c>
      <c r="E2887" s="1" t="str">
        <f t="shared" si="226"/>
        <v>Chloe Truffaz-Valerio Mazzarini</v>
      </c>
      <c r="F2887" t="str">
        <f t="shared" si="229"/>
        <v>Lost</v>
      </c>
      <c r="G2887" s="1">
        <f t="shared" si="230"/>
        <v>6</v>
      </c>
      <c r="H2887">
        <f t="shared" si="227"/>
        <v>1</v>
      </c>
      <c r="I2887" t="str">
        <f>INDEX(META!$B:$B,MATCH(B2887,META!$A:$A,0))</f>
        <v>White Weenie</v>
      </c>
      <c r="J2887" t="str">
        <f>INDEX(META!$B:$B,MATCH(D2887,META!$A:$A,0))</f>
        <v>Orzhov Blade</v>
      </c>
      <c r="K2887" t="str">
        <f t="shared" si="228"/>
        <v>White Weenie-Orzhov Blade</v>
      </c>
    </row>
    <row r="2888" spans="1:11" x14ac:dyDescent="0.3">
      <c r="A2888">
        <v>350</v>
      </c>
      <c r="B2888" t="s">
        <v>245</v>
      </c>
      <c r="C2888" t="s">
        <v>27</v>
      </c>
      <c r="D2888" t="s">
        <v>1221</v>
      </c>
      <c r="E2888" s="1" t="str">
        <f t="shared" si="226"/>
        <v>Manuel Miorelli-Pietro Piersanti</v>
      </c>
      <c r="F2888" t="str">
        <f t="shared" si="229"/>
        <v>Lost</v>
      </c>
      <c r="G2888" s="1">
        <f t="shared" si="230"/>
        <v>6</v>
      </c>
      <c r="H2888">
        <f t="shared" si="227"/>
        <v>1</v>
      </c>
      <c r="I2888" t="str">
        <f>INDEX(META!$B:$B,MATCH(B2888,META!$A:$A,0))</f>
        <v>X Lands Spy</v>
      </c>
      <c r="J2888" t="str">
        <f>INDEX(META!$B:$B,MATCH(D2888,META!$A:$A,0))</f>
        <v>X Lands Spy</v>
      </c>
      <c r="K2888" t="str">
        <f t="shared" si="228"/>
        <v>X Lands Spy-X Lands Spy</v>
      </c>
    </row>
    <row r="2889" spans="1:11" x14ac:dyDescent="0.3">
      <c r="A2889">
        <v>351</v>
      </c>
      <c r="B2889" t="s">
        <v>2295</v>
      </c>
      <c r="C2889" t="s">
        <v>28</v>
      </c>
      <c r="D2889" t="s">
        <v>2984</v>
      </c>
      <c r="E2889" s="1" t="str">
        <f t="shared" si="226"/>
        <v>michele bassi-Boštjan Sladič</v>
      </c>
      <c r="F2889" t="str">
        <f t="shared" si="229"/>
        <v>Won</v>
      </c>
      <c r="G2889" s="1">
        <f t="shared" si="230"/>
        <v>6</v>
      </c>
      <c r="H2889">
        <f t="shared" si="227"/>
        <v>1</v>
      </c>
      <c r="I2889" t="str">
        <f>INDEX(META!$B:$B,MATCH(B2889,META!$A:$A,0))</f>
        <v>Gruul Monsters</v>
      </c>
      <c r="J2889" t="str">
        <f>INDEX(META!$B:$B,MATCH(D2889,META!$A:$A,0))</f>
        <v>Grixis Affinity</v>
      </c>
      <c r="K2889" t="str">
        <f t="shared" si="228"/>
        <v>Gruul Monsters-Grixis Affinity</v>
      </c>
    </row>
    <row r="2890" spans="1:11" x14ac:dyDescent="0.3">
      <c r="A2890">
        <v>352</v>
      </c>
      <c r="B2890" t="s">
        <v>599</v>
      </c>
      <c r="C2890" t="s">
        <v>29</v>
      </c>
      <c r="D2890" t="s">
        <v>145</v>
      </c>
      <c r="E2890" s="1" t="str">
        <f t="shared" si="226"/>
        <v>Alessandro Molteni-Tomas Gonzalez</v>
      </c>
      <c r="F2890" t="str">
        <f t="shared" si="229"/>
        <v>Draw</v>
      </c>
      <c r="G2890" s="1">
        <f t="shared" si="230"/>
        <v>6</v>
      </c>
      <c r="H2890">
        <f t="shared" si="227"/>
        <v>1</v>
      </c>
      <c r="I2890" t="str">
        <f>INDEX(META!$B:$B,MATCH(B2890,META!$A:$A,0))</f>
        <v>Jund Wildfire</v>
      </c>
      <c r="J2890" t="str">
        <f>INDEX(META!$B:$B,MATCH(D2890,META!$A:$A,0))</f>
        <v>Mono Red Synth</v>
      </c>
      <c r="K2890" t="str">
        <f t="shared" si="228"/>
        <v>Jund Wildfire-Mono Red Synth</v>
      </c>
    </row>
    <row r="2891" spans="1:11" x14ac:dyDescent="0.3">
      <c r="A2891">
        <v>353</v>
      </c>
      <c r="B2891" t="s">
        <v>858</v>
      </c>
      <c r="C2891" t="s">
        <v>25</v>
      </c>
      <c r="D2891" t="s">
        <v>1102</v>
      </c>
      <c r="E2891" s="1" t="str">
        <f t="shared" si="226"/>
        <v>Andrea Bignami-Claudio Faccendi</v>
      </c>
      <c r="F2891" t="str">
        <f t="shared" si="229"/>
        <v>Won</v>
      </c>
      <c r="G2891" s="1">
        <f t="shared" si="230"/>
        <v>6</v>
      </c>
      <c r="H2891">
        <f t="shared" si="227"/>
        <v>1</v>
      </c>
      <c r="I2891" t="str">
        <f>INDEX(META!$B:$B,MATCH(B2891,META!$A:$A,0))</f>
        <v>Rakdos Madness</v>
      </c>
      <c r="J2891" t="str">
        <f>INDEX(META!$B:$B,MATCH(D2891,META!$A:$A,0))</f>
        <v>Mono White Heroic</v>
      </c>
      <c r="K2891" t="str">
        <f t="shared" si="228"/>
        <v>Rakdos Madness-Mono White Heroic</v>
      </c>
    </row>
    <row r="2892" spans="1:11" x14ac:dyDescent="0.3">
      <c r="A2892">
        <v>354</v>
      </c>
      <c r="B2892" t="s">
        <v>2168</v>
      </c>
      <c r="C2892" t="s">
        <v>25</v>
      </c>
      <c r="D2892" t="s">
        <v>168</v>
      </c>
      <c r="E2892" s="1" t="str">
        <f t="shared" si="226"/>
        <v>Gabriele Candida-Andrea Colazilli</v>
      </c>
      <c r="F2892" t="str">
        <f t="shared" si="229"/>
        <v>Won</v>
      </c>
      <c r="G2892" s="1">
        <f t="shared" si="230"/>
        <v>6</v>
      </c>
      <c r="H2892">
        <f t="shared" si="227"/>
        <v>1</v>
      </c>
      <c r="I2892" t="str">
        <f>INDEX(META!$B:$B,MATCH(B2892,META!$A:$A,0))</f>
        <v>Dredge</v>
      </c>
      <c r="J2892" t="str">
        <f>INDEX(META!$B:$B,MATCH(D2892,META!$A:$A,0))</f>
        <v>Rakdos Madness</v>
      </c>
      <c r="K2892" t="str">
        <f t="shared" si="228"/>
        <v>Dredge-Rakdos Madness</v>
      </c>
    </row>
    <row r="2893" spans="1:11" x14ac:dyDescent="0.3">
      <c r="A2893">
        <v>355</v>
      </c>
      <c r="B2893" t="s">
        <v>2869</v>
      </c>
      <c r="C2893" t="s">
        <v>29</v>
      </c>
      <c r="D2893" t="s">
        <v>2594</v>
      </c>
      <c r="E2893" s="1" t="str">
        <f t="shared" si="226"/>
        <v>Chiara Della bartola-Andrea Di Roma</v>
      </c>
      <c r="F2893" t="str">
        <f t="shared" si="229"/>
        <v>Draw</v>
      </c>
      <c r="G2893" s="1">
        <f t="shared" si="230"/>
        <v>6</v>
      </c>
      <c r="H2893">
        <f t="shared" si="227"/>
        <v>1</v>
      </c>
      <c r="I2893" t="str">
        <f>INDEX(META!$B:$B,MATCH(B2893,META!$A:$A,0))</f>
        <v>White Weenie</v>
      </c>
      <c r="J2893" t="str">
        <f>INDEX(META!$B:$B,MATCH(D2893,META!$A:$A,0))</f>
        <v>Gardens</v>
      </c>
      <c r="K2893" t="str">
        <f t="shared" si="228"/>
        <v>White Weenie-Gardens</v>
      </c>
    </row>
    <row r="2894" spans="1:11" x14ac:dyDescent="0.3">
      <c r="A2894">
        <v>356</v>
      </c>
      <c r="B2894" t="s">
        <v>2546</v>
      </c>
      <c r="C2894" t="s">
        <v>27</v>
      </c>
      <c r="D2894" t="s">
        <v>2967</v>
      </c>
      <c r="E2894" s="1" t="str">
        <f t="shared" si="226"/>
        <v>Cedric Dore-Simone Galimberti</v>
      </c>
      <c r="F2894" t="str">
        <f t="shared" si="229"/>
        <v>Lost</v>
      </c>
      <c r="G2894" s="1">
        <f t="shared" si="230"/>
        <v>6</v>
      </c>
      <c r="H2894">
        <f t="shared" si="227"/>
        <v>1</v>
      </c>
      <c r="I2894" t="str">
        <f>INDEX(META!$B:$B,MATCH(B2894,META!$A:$A,0))</f>
        <v>Izzet Terror</v>
      </c>
      <c r="J2894" t="str">
        <f>INDEX(META!$B:$B,MATCH(D2894,META!$A:$A,0))</f>
        <v>Bogles</v>
      </c>
      <c r="K2894" t="str">
        <f t="shared" si="228"/>
        <v>Izzet Terror-Bogles</v>
      </c>
    </row>
    <row r="2895" spans="1:11" x14ac:dyDescent="0.3">
      <c r="A2895">
        <v>357</v>
      </c>
      <c r="B2895" t="s">
        <v>1206</v>
      </c>
      <c r="C2895" t="s">
        <v>27</v>
      </c>
      <c r="D2895" t="s">
        <v>3163</v>
      </c>
      <c r="E2895" s="1" t="str">
        <f t="shared" si="226"/>
        <v>Gianmarco Capitano-Michael Casale</v>
      </c>
      <c r="F2895" t="str">
        <f t="shared" si="229"/>
        <v>Lost</v>
      </c>
      <c r="G2895" s="1">
        <f t="shared" si="230"/>
        <v>6</v>
      </c>
      <c r="H2895">
        <f t="shared" si="227"/>
        <v>1</v>
      </c>
      <c r="I2895" t="str">
        <f>INDEX(META!$B:$B,MATCH(B2895,META!$A:$A,0))</f>
        <v>Orzhov Blade</v>
      </c>
      <c r="J2895" t="str">
        <f>INDEX(META!$B:$B,MATCH(D2895,META!$A:$A,0))</f>
        <v>Altar Tron</v>
      </c>
      <c r="K2895" t="str">
        <f t="shared" si="228"/>
        <v>Orzhov Blade-Altar Tron</v>
      </c>
    </row>
    <row r="2896" spans="1:11" x14ac:dyDescent="0.3">
      <c r="A2896">
        <v>358</v>
      </c>
      <c r="B2896" t="s">
        <v>2688</v>
      </c>
      <c r="C2896" t="s">
        <v>29</v>
      </c>
      <c r="D2896" t="s">
        <v>2313</v>
      </c>
      <c r="E2896" s="1" t="str">
        <f t="shared" si="226"/>
        <v>Michele Barsotti-Giovanni Nardiello</v>
      </c>
      <c r="F2896" t="str">
        <f t="shared" si="229"/>
        <v>Draw</v>
      </c>
      <c r="G2896" s="1">
        <f t="shared" si="230"/>
        <v>6</v>
      </c>
      <c r="H2896">
        <f t="shared" si="227"/>
        <v>1</v>
      </c>
      <c r="I2896" t="str">
        <f>INDEX(META!$B:$B,MATCH(B2896,META!$A:$A,0))</f>
        <v>Grixis Familiars</v>
      </c>
      <c r="J2896" t="str">
        <f>INDEX(META!$B:$B,MATCH(D2896,META!$A:$A,0))</f>
        <v>Jund Wildfire</v>
      </c>
      <c r="K2896" t="str">
        <f t="shared" si="228"/>
        <v>Grixis Familiars-Jund Wildfire</v>
      </c>
    </row>
    <row r="2897" spans="1:11" x14ac:dyDescent="0.3">
      <c r="A2897">
        <v>359</v>
      </c>
      <c r="B2897" t="s">
        <v>3057</v>
      </c>
      <c r="C2897" t="s">
        <v>26</v>
      </c>
      <c r="D2897" t="s">
        <v>2902</v>
      </c>
      <c r="E2897" s="1" t="str">
        <f t="shared" si="226"/>
        <v>Donato Castello-Andrea Ricci</v>
      </c>
      <c r="F2897" t="str">
        <f t="shared" si="229"/>
        <v>Lost</v>
      </c>
      <c r="G2897" s="1">
        <f t="shared" si="230"/>
        <v>6</v>
      </c>
      <c r="H2897">
        <f t="shared" si="227"/>
        <v>1</v>
      </c>
      <c r="I2897" t="str">
        <f>INDEX(META!$B:$B,MATCH(B2897,META!$A:$A,0))</f>
        <v>Jeskai Ephemerate</v>
      </c>
      <c r="J2897" t="str">
        <f>INDEX(META!$B:$B,MATCH(D2897,META!$A:$A,0))</f>
        <v>Grixis Affinity</v>
      </c>
      <c r="K2897" t="str">
        <f t="shared" si="228"/>
        <v>Jeskai Ephemerate-Grixis Affinity</v>
      </c>
    </row>
    <row r="2898" spans="1:11" x14ac:dyDescent="0.3">
      <c r="A2898">
        <v>360</v>
      </c>
      <c r="B2898" t="s">
        <v>797</v>
      </c>
      <c r="C2898" t="s">
        <v>25</v>
      </c>
      <c r="D2898" t="s">
        <v>2543</v>
      </c>
      <c r="E2898" s="1" t="str">
        <f t="shared" si="226"/>
        <v>Alex Man-marco mocci</v>
      </c>
      <c r="F2898" t="str">
        <f t="shared" si="229"/>
        <v>Won</v>
      </c>
      <c r="G2898" s="1">
        <f t="shared" si="230"/>
        <v>6</v>
      </c>
      <c r="H2898">
        <f t="shared" si="227"/>
        <v>1</v>
      </c>
      <c r="I2898" t="str">
        <f>INDEX(META!$B:$B,MATCH(B2898,META!$A:$A,0))</f>
        <v>Jund Wildfire</v>
      </c>
      <c r="J2898" t="str">
        <f>INDEX(META!$B:$B,MATCH(D2898,META!$A:$A,0))</f>
        <v>Mono Blue Aggro</v>
      </c>
      <c r="K2898" t="str">
        <f t="shared" si="228"/>
        <v>Jund Wildfire-Mono Blue Aggro</v>
      </c>
    </row>
    <row r="2899" spans="1:11" x14ac:dyDescent="0.3">
      <c r="A2899">
        <v>361</v>
      </c>
      <c r="B2899" t="s">
        <v>2478</v>
      </c>
      <c r="C2899" t="s">
        <v>28</v>
      </c>
      <c r="D2899" t="s">
        <v>2970</v>
      </c>
      <c r="E2899" s="1" t="str">
        <f t="shared" si="226"/>
        <v>Alessandro Berni-Devil Pierantoni</v>
      </c>
      <c r="F2899" t="str">
        <f t="shared" si="229"/>
        <v>Won</v>
      </c>
      <c r="G2899" s="1">
        <f t="shared" si="230"/>
        <v>6</v>
      </c>
      <c r="H2899">
        <f t="shared" si="227"/>
        <v>1</v>
      </c>
      <c r="I2899" t="str">
        <f>INDEX(META!$B:$B,MATCH(B2899,META!$A:$A,0))</f>
        <v>Walls</v>
      </c>
      <c r="J2899" t="str">
        <f>INDEX(META!$B:$B,MATCH(D2899,META!$A:$A,0))</f>
        <v>Gardens</v>
      </c>
      <c r="K2899" t="str">
        <f t="shared" si="228"/>
        <v>Walls-Gardens</v>
      </c>
    </row>
    <row r="2900" spans="1:11" x14ac:dyDescent="0.3">
      <c r="A2900">
        <v>362</v>
      </c>
      <c r="B2900" t="s">
        <v>2614</v>
      </c>
      <c r="C2900" t="s">
        <v>26</v>
      </c>
      <c r="D2900" t="s">
        <v>2219</v>
      </c>
      <c r="E2900" s="1" t="str">
        <f t="shared" si="226"/>
        <v>Paolo Roghi-Aarod Vawser</v>
      </c>
      <c r="F2900" t="str">
        <f t="shared" si="229"/>
        <v>Lost</v>
      </c>
      <c r="G2900" s="1">
        <f t="shared" si="230"/>
        <v>6</v>
      </c>
      <c r="H2900">
        <f t="shared" si="227"/>
        <v>1</v>
      </c>
      <c r="I2900" t="str">
        <f>INDEX(META!$B:$B,MATCH(B2900,META!$A:$A,0))</f>
        <v>Jund Wildfire</v>
      </c>
      <c r="J2900" t="str">
        <f>INDEX(META!$B:$B,MATCH(D2900,META!$A:$A,0))</f>
        <v>Mono Blue Terror</v>
      </c>
      <c r="K2900" t="str">
        <f t="shared" si="228"/>
        <v>Jund Wildfire-Mono Blue Terror</v>
      </c>
    </row>
    <row r="2901" spans="1:11" x14ac:dyDescent="0.3">
      <c r="A2901">
        <v>363</v>
      </c>
      <c r="B2901" t="s">
        <v>2179</v>
      </c>
      <c r="C2901" t="s">
        <v>30</v>
      </c>
      <c r="D2901" t="s">
        <v>1055</v>
      </c>
      <c r="E2901" s="1" t="str">
        <f t="shared" si="226"/>
        <v>Amedeo Bassino-Andrea Bontempo</v>
      </c>
      <c r="F2901" t="str">
        <f t="shared" si="229"/>
        <v>Lost</v>
      </c>
      <c r="G2901" s="1">
        <f t="shared" si="230"/>
        <v>6</v>
      </c>
      <c r="H2901">
        <f t="shared" si="227"/>
        <v>1</v>
      </c>
      <c r="I2901" t="str">
        <f>INDEX(META!$B:$B,MATCH(B2901,META!$A:$A,0))</f>
        <v>Dredge</v>
      </c>
      <c r="J2901" t="str">
        <f>INDEX(META!$B:$B,MATCH(D2901,META!$A:$A,0))</f>
        <v>Dredge</v>
      </c>
      <c r="K2901" t="str">
        <f t="shared" si="228"/>
        <v>Dredge-Dredge</v>
      </c>
    </row>
    <row r="2902" spans="1:11" x14ac:dyDescent="0.3">
      <c r="A2902">
        <v>364</v>
      </c>
      <c r="B2902" t="s">
        <v>1239</v>
      </c>
      <c r="C2902" t="s">
        <v>25</v>
      </c>
      <c r="D2902" t="s">
        <v>2280</v>
      </c>
      <c r="E2902" s="1" t="str">
        <f t="shared" si="226"/>
        <v>Mattia Fiaccadori-Giorgio Toma</v>
      </c>
      <c r="F2902" t="str">
        <f t="shared" si="229"/>
        <v>Won</v>
      </c>
      <c r="G2902" s="1">
        <f t="shared" si="230"/>
        <v>6</v>
      </c>
      <c r="H2902">
        <f t="shared" si="227"/>
        <v>1</v>
      </c>
      <c r="I2902" t="str">
        <f>INDEX(META!$B:$B,MATCH(B2902,META!$A:$A,0))</f>
        <v>Azorius Familiars</v>
      </c>
      <c r="J2902" t="str">
        <f>INDEX(META!$B:$B,MATCH(D2902,META!$A:$A,0))</f>
        <v>Fangren Tron</v>
      </c>
      <c r="K2902" t="str">
        <f t="shared" si="228"/>
        <v>Azorius Familiars-Fangren Tron</v>
      </c>
    </row>
    <row r="2903" spans="1:11" x14ac:dyDescent="0.3">
      <c r="A2903">
        <v>365</v>
      </c>
      <c r="B2903" t="s">
        <v>2475</v>
      </c>
      <c r="C2903" t="s">
        <v>28</v>
      </c>
      <c r="D2903" t="s">
        <v>1765</v>
      </c>
      <c r="E2903" s="1" t="str">
        <f t="shared" si="226"/>
        <v>Lorenzo Baglioni-Luca Privitera</v>
      </c>
      <c r="F2903" t="str">
        <f t="shared" si="229"/>
        <v>Won</v>
      </c>
      <c r="G2903" s="1">
        <f t="shared" si="230"/>
        <v>6</v>
      </c>
      <c r="H2903">
        <f t="shared" si="227"/>
        <v>1</v>
      </c>
      <c r="I2903" t="str">
        <f>INDEX(META!$B:$B,MATCH(B2903,META!$A:$A,0))</f>
        <v>Mono Red Synth</v>
      </c>
      <c r="J2903" t="str">
        <f>INDEX(META!$B:$B,MATCH(D2903,META!$A:$A,0))</f>
        <v>Rakdos Madness</v>
      </c>
      <c r="K2903" t="str">
        <f t="shared" si="228"/>
        <v>Mono Red Synth-Rakdos Madness</v>
      </c>
    </row>
    <row r="2904" spans="1:11" x14ac:dyDescent="0.3">
      <c r="A2904">
        <v>366</v>
      </c>
      <c r="B2904" t="s">
        <v>1364</v>
      </c>
      <c r="C2904" t="s">
        <v>25</v>
      </c>
      <c r="D2904" t="s">
        <v>2657</v>
      </c>
      <c r="E2904" s="1" t="str">
        <f t="shared" si="226"/>
        <v>Nicola Da Re-Emanuele Maunero</v>
      </c>
      <c r="F2904" t="str">
        <f t="shared" si="229"/>
        <v>Won</v>
      </c>
      <c r="G2904" s="1">
        <f t="shared" si="230"/>
        <v>6</v>
      </c>
      <c r="H2904">
        <f t="shared" si="227"/>
        <v>1</v>
      </c>
      <c r="I2904" t="str">
        <f>INDEX(META!$B:$B,MATCH(B2904,META!$A:$A,0))</f>
        <v>Jeskai Ephemerate</v>
      </c>
      <c r="J2904" t="str">
        <f>INDEX(META!$B:$B,MATCH(D2904,META!$A:$A,0))</f>
        <v>Mono Blue Aggro</v>
      </c>
      <c r="K2904" t="str">
        <f t="shared" si="228"/>
        <v>Jeskai Ephemerate-Mono Blue Aggro</v>
      </c>
    </row>
    <row r="2905" spans="1:11" x14ac:dyDescent="0.3">
      <c r="A2905">
        <v>367</v>
      </c>
      <c r="B2905" t="s">
        <v>2292</v>
      </c>
      <c r="C2905" t="s">
        <v>26</v>
      </c>
      <c r="D2905" t="s">
        <v>619</v>
      </c>
      <c r="E2905" s="1" t="str">
        <f t="shared" si="226"/>
        <v>Alex Conti-Lorenzo Romanò</v>
      </c>
      <c r="F2905" t="str">
        <f t="shared" si="229"/>
        <v>Lost</v>
      </c>
      <c r="G2905" s="1">
        <f t="shared" si="230"/>
        <v>6</v>
      </c>
      <c r="H2905">
        <f t="shared" si="227"/>
        <v>1</v>
      </c>
      <c r="I2905" t="str">
        <f>INDEX(META!$B:$B,MATCH(B2905,META!$A:$A,0))</f>
        <v>Rakdos Madness</v>
      </c>
      <c r="J2905" t="str">
        <f>INDEX(META!$B:$B,MATCH(D2905,META!$A:$A,0))</f>
        <v>Mono Blue Aggro</v>
      </c>
      <c r="K2905" t="str">
        <f t="shared" si="228"/>
        <v>Rakdos Madness-Mono Blue Aggro</v>
      </c>
    </row>
    <row r="2906" spans="1:11" x14ac:dyDescent="0.3">
      <c r="A2906">
        <v>368</v>
      </c>
      <c r="B2906" t="s">
        <v>1182</v>
      </c>
      <c r="C2906" t="s">
        <v>25</v>
      </c>
      <c r="D2906" t="s">
        <v>349</v>
      </c>
      <c r="E2906" s="1" t="str">
        <f t="shared" si="226"/>
        <v>Nicholas Boscolo Todaro-Edoardo Musetti</v>
      </c>
      <c r="F2906" t="str">
        <f t="shared" si="229"/>
        <v>Won</v>
      </c>
      <c r="G2906" s="1">
        <f t="shared" si="230"/>
        <v>6</v>
      </c>
      <c r="H2906">
        <f t="shared" si="227"/>
        <v>1</v>
      </c>
      <c r="I2906" t="str">
        <f>INDEX(META!$B:$B,MATCH(B2906,META!$A:$A,0))</f>
        <v>Mono Blue Aggro</v>
      </c>
      <c r="J2906" t="str">
        <f>INDEX(META!$B:$B,MATCH(D2906,META!$A:$A,0))</f>
        <v>Mono Red Old Style</v>
      </c>
      <c r="K2906" t="str">
        <f t="shared" si="228"/>
        <v>Mono Blue Aggro-Mono Red Old Style</v>
      </c>
    </row>
    <row r="2907" spans="1:11" x14ac:dyDescent="0.3">
      <c r="A2907">
        <v>369</v>
      </c>
      <c r="B2907" t="s">
        <v>1619</v>
      </c>
      <c r="C2907" t="s">
        <v>25</v>
      </c>
      <c r="D2907" t="s">
        <v>2566</v>
      </c>
      <c r="E2907" s="1" t="str">
        <f t="shared" si="226"/>
        <v>Matteo Marinacci-Giovanni Galvani</v>
      </c>
      <c r="F2907" t="str">
        <f t="shared" si="229"/>
        <v>Won</v>
      </c>
      <c r="G2907" s="1">
        <f t="shared" si="230"/>
        <v>6</v>
      </c>
      <c r="H2907">
        <f t="shared" si="227"/>
        <v>1</v>
      </c>
      <c r="I2907" t="str">
        <f>INDEX(META!$B:$B,MATCH(B2907,META!$A:$A,0))</f>
        <v>Dimir Terror</v>
      </c>
      <c r="J2907" t="str">
        <f>INDEX(META!$B:$B,MATCH(D2907,META!$A:$A,0))</f>
        <v>Mono Blue Aggro</v>
      </c>
      <c r="K2907" t="str">
        <f t="shared" si="228"/>
        <v>Dimir Terror-Mono Blue Aggro</v>
      </c>
    </row>
    <row r="2908" spans="1:11" x14ac:dyDescent="0.3">
      <c r="A2908">
        <v>370</v>
      </c>
      <c r="B2908" t="s">
        <v>157</v>
      </c>
      <c r="C2908" t="s">
        <v>25</v>
      </c>
      <c r="D2908" t="s">
        <v>87</v>
      </c>
      <c r="E2908" s="1" t="str">
        <f t="shared" si="226"/>
        <v>Gianluca Vezzoni-Marco Cela</v>
      </c>
      <c r="F2908" t="str">
        <f t="shared" si="229"/>
        <v>Won</v>
      </c>
      <c r="G2908" s="1">
        <f t="shared" si="230"/>
        <v>6</v>
      </c>
      <c r="H2908">
        <f t="shared" si="227"/>
        <v>1</v>
      </c>
      <c r="I2908" t="str">
        <f>INDEX(META!$B:$B,MATCH(B2908,META!$A:$A,0))</f>
        <v>Gardens</v>
      </c>
      <c r="J2908" t="str">
        <f>INDEX(META!$B:$B,MATCH(D2908,META!$A:$A,0))</f>
        <v>Dimir Snacker</v>
      </c>
      <c r="K2908" t="str">
        <f t="shared" si="228"/>
        <v>Gardens-Dimir Snacker</v>
      </c>
    </row>
    <row r="2909" spans="1:11" x14ac:dyDescent="0.3">
      <c r="A2909">
        <v>371</v>
      </c>
      <c r="B2909" t="s">
        <v>2841</v>
      </c>
      <c r="C2909" t="s">
        <v>25</v>
      </c>
      <c r="D2909" t="s">
        <v>1458</v>
      </c>
      <c r="E2909" s="1" t="str">
        <f t="shared" si="226"/>
        <v>Michele Grippo-Paolo Maccaro</v>
      </c>
      <c r="F2909" t="str">
        <f t="shared" si="229"/>
        <v>Won</v>
      </c>
      <c r="G2909" s="1">
        <f t="shared" si="230"/>
        <v>6</v>
      </c>
      <c r="H2909">
        <f t="shared" si="227"/>
        <v>1</v>
      </c>
      <c r="I2909" t="str">
        <f>INDEX(META!$B:$B,MATCH(B2909,META!$A:$A,0))</f>
        <v>Jund Wildfire</v>
      </c>
      <c r="J2909" t="str">
        <f>INDEX(META!$B:$B,MATCH(D2909,META!$A:$A,0))</f>
        <v>Dimir Terror</v>
      </c>
      <c r="K2909" t="str">
        <f t="shared" si="228"/>
        <v>Jund Wildfire-Dimir Terror</v>
      </c>
    </row>
    <row r="2910" spans="1:11" x14ac:dyDescent="0.3">
      <c r="A2910">
        <v>372</v>
      </c>
      <c r="B2910" t="s">
        <v>1908</v>
      </c>
      <c r="C2910" t="s">
        <v>25</v>
      </c>
      <c r="D2910" t="s">
        <v>256</v>
      </c>
      <c r="E2910" s="1" t="str">
        <f t="shared" si="226"/>
        <v>Alex Crisafulli-Andrea Mastrostefano</v>
      </c>
      <c r="F2910" t="str">
        <f t="shared" si="229"/>
        <v>Won</v>
      </c>
      <c r="G2910" s="1">
        <f t="shared" si="230"/>
        <v>6</v>
      </c>
      <c r="H2910">
        <f t="shared" si="227"/>
        <v>1</v>
      </c>
      <c r="I2910" t="str">
        <f>INDEX(META!$B:$B,MATCH(B2910,META!$A:$A,0))</f>
        <v>X Lands Spy</v>
      </c>
      <c r="J2910" t="str">
        <f>INDEX(META!$B:$B,MATCH(D2910,META!$A:$A,0))</f>
        <v>Jund Wildfire</v>
      </c>
      <c r="K2910" t="str">
        <f t="shared" si="228"/>
        <v>X Lands Spy-Jund Wildfire</v>
      </c>
    </row>
    <row r="2911" spans="1:11" x14ac:dyDescent="0.3">
      <c r="A2911">
        <v>373</v>
      </c>
      <c r="B2911" t="s">
        <v>1477</v>
      </c>
      <c r="C2911" t="s">
        <v>28</v>
      </c>
      <c r="D2911" t="s">
        <v>285</v>
      </c>
      <c r="E2911" s="1" t="str">
        <f t="shared" si="226"/>
        <v>Matteo Pieroni-Matteo Zambanini</v>
      </c>
      <c r="F2911" t="str">
        <f t="shared" si="229"/>
        <v>Won</v>
      </c>
      <c r="G2911" s="1">
        <f t="shared" si="230"/>
        <v>6</v>
      </c>
      <c r="H2911">
        <f t="shared" si="227"/>
        <v>1</v>
      </c>
      <c r="I2911" t="str">
        <f>INDEX(META!$B:$B,MATCH(B2911,META!$A:$A,0))</f>
        <v>Mono Red Madness</v>
      </c>
      <c r="J2911" t="str">
        <f>INDEX(META!$B:$B,MATCH(D2911,META!$A:$A,0))</f>
        <v>X Lands Spy</v>
      </c>
      <c r="K2911" t="str">
        <f t="shared" si="228"/>
        <v>Mono Red Madness-X Lands Spy</v>
      </c>
    </row>
    <row r="2912" spans="1:11" x14ac:dyDescent="0.3">
      <c r="A2912">
        <v>374</v>
      </c>
      <c r="B2912" t="s">
        <v>2496</v>
      </c>
      <c r="C2912" t="s">
        <v>27</v>
      </c>
      <c r="D2912" t="s">
        <v>2216</v>
      </c>
      <c r="E2912" s="1" t="str">
        <f t="shared" si="226"/>
        <v>Luca Trombi-Niklas Niklas</v>
      </c>
      <c r="F2912" t="str">
        <f t="shared" si="229"/>
        <v>Lost</v>
      </c>
      <c r="G2912" s="1">
        <f t="shared" si="230"/>
        <v>6</v>
      </c>
      <c r="H2912">
        <f t="shared" si="227"/>
        <v>1</v>
      </c>
      <c r="I2912" t="str">
        <f>INDEX(META!$B:$B,MATCH(B2912,META!$A:$A,0))</f>
        <v>Rakdos Madness</v>
      </c>
      <c r="J2912" t="str">
        <f>INDEX(META!$B:$B,MATCH(D2912,META!$A:$A,0))</f>
        <v>Mono Blue Terror</v>
      </c>
      <c r="K2912" t="str">
        <f t="shared" si="228"/>
        <v>Rakdos Madness-Mono Blue Terror</v>
      </c>
    </row>
    <row r="2913" spans="1:11" x14ac:dyDescent="0.3">
      <c r="A2913">
        <v>375</v>
      </c>
      <c r="B2913" t="s">
        <v>2508</v>
      </c>
      <c r="C2913" t="s">
        <v>26</v>
      </c>
      <c r="D2913" t="s">
        <v>108</v>
      </c>
      <c r="E2913" s="1" t="str">
        <f t="shared" si="226"/>
        <v>Tiziano Torre-Simone Ratuis</v>
      </c>
      <c r="F2913" t="str">
        <f t="shared" si="229"/>
        <v>Lost</v>
      </c>
      <c r="G2913" s="1">
        <f t="shared" si="230"/>
        <v>6</v>
      </c>
      <c r="H2913">
        <f t="shared" si="227"/>
        <v>1</v>
      </c>
      <c r="I2913" t="str">
        <f>INDEX(META!$B:$B,MATCH(B2913,META!$A:$A,0))</f>
        <v>Gardens</v>
      </c>
      <c r="J2913" t="str">
        <f>INDEX(META!$B:$B,MATCH(D2913,META!$A:$A,0))</f>
        <v>Rakdos Madness</v>
      </c>
      <c r="K2913" t="str">
        <f t="shared" si="228"/>
        <v>Gardens-Rakdos Madness</v>
      </c>
    </row>
    <row r="2914" spans="1:11" x14ac:dyDescent="0.3">
      <c r="A2914">
        <v>376</v>
      </c>
      <c r="B2914" t="s">
        <v>2386</v>
      </c>
      <c r="C2914" t="s">
        <v>26</v>
      </c>
      <c r="D2914" t="s">
        <v>2652</v>
      </c>
      <c r="E2914" s="1" t="str">
        <f t="shared" si="226"/>
        <v>Gábor Czank-Dario Bessi</v>
      </c>
      <c r="F2914" t="str">
        <f t="shared" si="229"/>
        <v>Lost</v>
      </c>
      <c r="G2914" s="1">
        <f t="shared" si="230"/>
        <v>6</v>
      </c>
      <c r="H2914">
        <f t="shared" si="227"/>
        <v>1</v>
      </c>
      <c r="I2914" t="str">
        <f>INDEX(META!$B:$B,MATCH(B2914,META!$A:$A,0))</f>
        <v>Monsters Tron</v>
      </c>
      <c r="J2914" t="str">
        <f>INDEX(META!$B:$B,MATCH(D2914,META!$A:$A,0))</f>
        <v>Mono Blue Aggro</v>
      </c>
      <c r="K2914" t="str">
        <f t="shared" si="228"/>
        <v>Monsters Tron-Mono Blue Aggro</v>
      </c>
    </row>
    <row r="2915" spans="1:11" x14ac:dyDescent="0.3">
      <c r="A2915">
        <v>377</v>
      </c>
      <c r="B2915" t="s">
        <v>2855</v>
      </c>
      <c r="C2915" t="s">
        <v>26</v>
      </c>
      <c r="D2915" t="s">
        <v>2994</v>
      </c>
      <c r="E2915" s="1" t="str">
        <f t="shared" si="226"/>
        <v>Michele Mottola-Enrico Ruiz</v>
      </c>
      <c r="F2915" t="str">
        <f t="shared" si="229"/>
        <v>Lost</v>
      </c>
      <c r="G2915" s="1">
        <f t="shared" si="230"/>
        <v>6</v>
      </c>
      <c r="H2915">
        <f t="shared" si="227"/>
        <v>1</v>
      </c>
      <c r="I2915" t="str">
        <f>INDEX(META!$B:$B,MATCH(B2915,META!$A:$A,0))</f>
        <v>Elves</v>
      </c>
      <c r="J2915" t="str">
        <f>INDEX(META!$B:$B,MATCH(D2915,META!$A:$A,0))</f>
        <v>Mono Red Synth</v>
      </c>
      <c r="K2915" t="str">
        <f t="shared" si="228"/>
        <v>Elves-Mono Red Synth</v>
      </c>
    </row>
    <row r="2916" spans="1:11" x14ac:dyDescent="0.3">
      <c r="A2916">
        <v>378</v>
      </c>
      <c r="B2916" t="s">
        <v>3083</v>
      </c>
      <c r="C2916" t="s">
        <v>26</v>
      </c>
      <c r="D2916" t="s">
        <v>2575</v>
      </c>
      <c r="E2916" s="1" t="str">
        <f t="shared" si="226"/>
        <v>Alessandro Negrini-michel cavallin</v>
      </c>
      <c r="F2916" t="str">
        <f t="shared" si="229"/>
        <v>Lost</v>
      </c>
      <c r="G2916" s="1">
        <f t="shared" si="230"/>
        <v>6</v>
      </c>
      <c r="H2916">
        <f t="shared" si="227"/>
        <v>1</v>
      </c>
      <c r="I2916" t="str">
        <f>INDEX(META!$B:$B,MATCH(B2916,META!$A:$A,0))</f>
        <v>Gruul Monsters</v>
      </c>
      <c r="J2916" t="str">
        <f>INDEX(META!$B:$B,MATCH(D2916,META!$A:$A,0))</f>
        <v>High Tide Combo</v>
      </c>
      <c r="K2916" t="str">
        <f t="shared" si="228"/>
        <v>Gruul Monsters-High Tide Combo</v>
      </c>
    </row>
    <row r="2917" spans="1:11" x14ac:dyDescent="0.3">
      <c r="A2917">
        <v>379</v>
      </c>
      <c r="B2917" t="s">
        <v>736</v>
      </c>
      <c r="C2917" t="s">
        <v>26</v>
      </c>
      <c r="D2917" t="s">
        <v>2340</v>
      </c>
      <c r="E2917" s="1" t="str">
        <f t="shared" si="226"/>
        <v>Mateusz Krupa-Alberto Barbera</v>
      </c>
      <c r="F2917" t="str">
        <f t="shared" si="229"/>
        <v>Lost</v>
      </c>
      <c r="G2917" s="1">
        <f t="shared" si="230"/>
        <v>6</v>
      </c>
      <c r="H2917">
        <f t="shared" si="227"/>
        <v>1</v>
      </c>
      <c r="I2917" t="str">
        <f>INDEX(META!$B:$B,MATCH(B2917,META!$A:$A,0))</f>
        <v>Mono Black Midrange</v>
      </c>
      <c r="J2917" t="str">
        <f>INDEX(META!$B:$B,MATCH(D2917,META!$A:$A,0))</f>
        <v>Grixis Affinity</v>
      </c>
      <c r="K2917" t="str">
        <f t="shared" si="228"/>
        <v>Mono Black Midrange-Grixis Affinity</v>
      </c>
    </row>
    <row r="2918" spans="1:11" x14ac:dyDescent="0.3">
      <c r="A2918">
        <v>380</v>
      </c>
      <c r="B2918" t="s">
        <v>3182</v>
      </c>
      <c r="C2918" t="s">
        <v>26</v>
      </c>
      <c r="D2918" t="s">
        <v>2905</v>
      </c>
      <c r="E2918" s="1" t="str">
        <f t="shared" si="226"/>
        <v>Matteo Porta-Jan Machek</v>
      </c>
      <c r="F2918" t="str">
        <f t="shared" si="229"/>
        <v>Lost</v>
      </c>
      <c r="G2918" s="1">
        <f t="shared" si="230"/>
        <v>6</v>
      </c>
      <c r="H2918">
        <f t="shared" si="227"/>
        <v>1</v>
      </c>
      <c r="I2918" t="str">
        <f>INDEX(META!$B:$B,MATCH(B2918,META!$A:$A,0))</f>
        <v>Monsters Tron</v>
      </c>
      <c r="J2918" t="str">
        <f>INDEX(META!$B:$B,MATCH(D2918,META!$A:$A,0))</f>
        <v>Mono Blue Aggro</v>
      </c>
      <c r="K2918" t="str">
        <f t="shared" si="228"/>
        <v>Monsters Tron-Mono Blue Aggro</v>
      </c>
    </row>
    <row r="2919" spans="1:11" x14ac:dyDescent="0.3">
      <c r="A2919">
        <v>381</v>
      </c>
      <c r="B2919" t="s">
        <v>258</v>
      </c>
      <c r="C2919" t="s">
        <v>26</v>
      </c>
      <c r="D2919" t="s">
        <v>1413</v>
      </c>
      <c r="E2919" s="1" t="str">
        <f t="shared" si="226"/>
        <v>Chiara Slaviero-Lorenzo Berti</v>
      </c>
      <c r="F2919" t="str">
        <f t="shared" si="229"/>
        <v>Lost</v>
      </c>
      <c r="G2919" s="1">
        <f t="shared" si="230"/>
        <v>6</v>
      </c>
      <c r="H2919">
        <f t="shared" si="227"/>
        <v>1</v>
      </c>
      <c r="I2919" t="str">
        <f>INDEX(META!$B:$B,MATCH(B2919,META!$A:$A,0))</f>
        <v>Rakdos Madness</v>
      </c>
      <c r="J2919" t="str">
        <f>INDEX(META!$B:$B,MATCH(D2919,META!$A:$A,0))</f>
        <v>Rakdos Madness</v>
      </c>
      <c r="K2919" t="str">
        <f t="shared" si="228"/>
        <v>Rakdos Madness-Rakdos Madness</v>
      </c>
    </row>
    <row r="2920" spans="1:11" x14ac:dyDescent="0.3">
      <c r="A2920">
        <v>382</v>
      </c>
      <c r="B2920" t="s">
        <v>2712</v>
      </c>
      <c r="C2920" t="s">
        <v>25</v>
      </c>
      <c r="D2920" t="s">
        <v>2095</v>
      </c>
      <c r="E2920" s="1" t="str">
        <f t="shared" si="226"/>
        <v>Salvatore Manuel Esposito-Niccolò Guerrini</v>
      </c>
      <c r="F2920" t="str">
        <f t="shared" si="229"/>
        <v>Won</v>
      </c>
      <c r="G2920" s="1">
        <f t="shared" si="230"/>
        <v>6</v>
      </c>
      <c r="H2920">
        <f t="shared" si="227"/>
        <v>1</v>
      </c>
      <c r="I2920" t="str">
        <f>INDEX(META!$B:$B,MATCH(B2920,META!$A:$A,0))</f>
        <v>Mono Red Synth</v>
      </c>
      <c r="J2920" t="str">
        <f>INDEX(META!$B:$B,MATCH(D2920,META!$A:$A,0))</f>
        <v>Jund Wildfire</v>
      </c>
      <c r="K2920" t="str">
        <f t="shared" si="228"/>
        <v>Mono Red Synth-Jund Wildfire</v>
      </c>
    </row>
    <row r="2921" spans="1:11" x14ac:dyDescent="0.3">
      <c r="A2921">
        <v>383</v>
      </c>
      <c r="B2921" t="s">
        <v>961</v>
      </c>
      <c r="C2921" t="s">
        <v>30</v>
      </c>
      <c r="D2921" t="s">
        <v>1396</v>
      </c>
      <c r="E2921" s="1" t="str">
        <f t="shared" si="226"/>
        <v>Andrea Molla-Federico Filannino</v>
      </c>
      <c r="F2921" t="str">
        <f t="shared" si="229"/>
        <v>Lost</v>
      </c>
      <c r="G2921" s="1">
        <f t="shared" si="230"/>
        <v>6</v>
      </c>
      <c r="H2921">
        <f t="shared" si="227"/>
        <v>1</v>
      </c>
      <c r="I2921" t="str">
        <f>INDEX(META!$B:$B,MATCH(B2921,META!$A:$A,0))</f>
        <v>Grixis Affinity</v>
      </c>
      <c r="J2921" t="str">
        <f>INDEX(META!$B:$B,MATCH(D2921,META!$A:$A,0))</f>
        <v>X Lands Spy</v>
      </c>
      <c r="K2921" t="str">
        <f t="shared" si="228"/>
        <v>Grixis Affinity-X Lands Spy</v>
      </c>
    </row>
    <row r="2922" spans="1:11" x14ac:dyDescent="0.3">
      <c r="A2922">
        <v>384</v>
      </c>
      <c r="B2922" t="s">
        <v>2837</v>
      </c>
      <c r="C2922" t="s">
        <v>25</v>
      </c>
      <c r="D2922" t="s">
        <v>1718</v>
      </c>
      <c r="E2922" s="1" t="str">
        <f t="shared" si="226"/>
        <v>Emanuele Vitali-Carlotta Lagomarsini</v>
      </c>
      <c r="F2922" t="str">
        <f t="shared" si="229"/>
        <v>Won</v>
      </c>
      <c r="G2922" s="1">
        <f t="shared" si="230"/>
        <v>6</v>
      </c>
      <c r="H2922">
        <f t="shared" si="227"/>
        <v>1</v>
      </c>
      <c r="I2922" t="str">
        <f>INDEX(META!$B:$B,MATCH(B2922,META!$A:$A,0))</f>
        <v>Orzhov Breathless</v>
      </c>
      <c r="J2922" t="str">
        <f>INDEX(META!$B:$B,MATCH(D2922,META!$A:$A,0))</f>
        <v>Gruul Monsters</v>
      </c>
      <c r="K2922" t="str">
        <f t="shared" si="228"/>
        <v>Orzhov Breathless-Gruul Monsters</v>
      </c>
    </row>
    <row r="2923" spans="1:11" x14ac:dyDescent="0.3">
      <c r="A2923">
        <v>385</v>
      </c>
      <c r="B2923" t="s">
        <v>610</v>
      </c>
      <c r="C2923" t="s">
        <v>26</v>
      </c>
      <c r="D2923" t="s">
        <v>2043</v>
      </c>
      <c r="E2923" s="1" t="str">
        <f t="shared" si="226"/>
        <v>Alessandro Destro-Matteo Tofani</v>
      </c>
      <c r="F2923" t="str">
        <f t="shared" si="229"/>
        <v>Lost</v>
      </c>
      <c r="G2923" s="1">
        <f t="shared" si="230"/>
        <v>6</v>
      </c>
      <c r="H2923">
        <f t="shared" si="227"/>
        <v>1</v>
      </c>
      <c r="I2923" t="str">
        <f>INDEX(META!$B:$B,MATCH(B2923,META!$A:$A,0))</f>
        <v>Dimir Terror</v>
      </c>
      <c r="J2923" t="str">
        <f>INDEX(META!$B:$B,MATCH(D2923,META!$A:$A,0))</f>
        <v>Grixis Affinity</v>
      </c>
      <c r="K2923" t="str">
        <f t="shared" si="228"/>
        <v>Dimir Terror-Grixis Affinity</v>
      </c>
    </row>
    <row r="2924" spans="1:11" x14ac:dyDescent="0.3">
      <c r="A2924">
        <v>386</v>
      </c>
      <c r="B2924" t="s">
        <v>829</v>
      </c>
      <c r="C2924" t="s">
        <v>26</v>
      </c>
      <c r="D2924" t="s">
        <v>2591</v>
      </c>
      <c r="E2924" s="1" t="str">
        <f t="shared" si="226"/>
        <v>Davide Dall'Ara-Giacomo Borghi</v>
      </c>
      <c r="F2924" t="str">
        <f t="shared" si="229"/>
        <v>Lost</v>
      </c>
      <c r="G2924" s="1">
        <f t="shared" si="230"/>
        <v>6</v>
      </c>
      <c r="H2924">
        <f t="shared" si="227"/>
        <v>1</v>
      </c>
      <c r="I2924" t="str">
        <f>INDEX(META!$B:$B,MATCH(B2924,META!$A:$A,0))</f>
        <v>Grixis Affinity</v>
      </c>
      <c r="J2924" t="str">
        <f>INDEX(META!$B:$B,MATCH(D2924,META!$A:$A,0))</f>
        <v>Orzhov Blade</v>
      </c>
      <c r="K2924" t="str">
        <f t="shared" si="228"/>
        <v>Grixis Affinity-Orzhov Blade</v>
      </c>
    </row>
    <row r="2925" spans="1:11" x14ac:dyDescent="0.3">
      <c r="A2925">
        <v>559</v>
      </c>
      <c r="B2925" t="s">
        <v>3160</v>
      </c>
      <c r="C2925" t="s">
        <v>25</v>
      </c>
      <c r="D2925" t="s">
        <v>103</v>
      </c>
      <c r="E2925" s="1" t="str">
        <f t="shared" si="226"/>
        <v>Alisa Farenzena-Mattia Angeli</v>
      </c>
      <c r="F2925" t="str">
        <f t="shared" si="229"/>
        <v>Won</v>
      </c>
      <c r="G2925" s="1">
        <f t="shared" si="230"/>
        <v>6</v>
      </c>
      <c r="H2925">
        <f t="shared" si="227"/>
        <v>1</v>
      </c>
      <c r="I2925" t="str">
        <f>INDEX(META!$B:$B,MATCH(B2925,META!$A:$A,0))</f>
        <v>Slivers</v>
      </c>
      <c r="J2925" t="str">
        <f>INDEX(META!$B:$B,MATCH(D2925,META!$A:$A,0))</f>
        <v>Poison Storm</v>
      </c>
      <c r="K2925" t="str">
        <f t="shared" si="228"/>
        <v>Slivers-Poison Storm</v>
      </c>
    </row>
    <row r="2926" spans="1:11" x14ac:dyDescent="0.3">
      <c r="A2926">
        <v>560</v>
      </c>
      <c r="B2926" t="s">
        <v>3219</v>
      </c>
      <c r="C2926" t="s">
        <v>28</v>
      </c>
      <c r="D2926" t="s">
        <v>814</v>
      </c>
      <c r="E2926" s="1" t="str">
        <f t="shared" si="226"/>
        <v>Diego Barbagelata-Dmitrii Cebotari</v>
      </c>
      <c r="F2926" t="str">
        <f t="shared" si="229"/>
        <v>Won</v>
      </c>
      <c r="G2926" s="1">
        <f t="shared" si="230"/>
        <v>6</v>
      </c>
      <c r="H2926">
        <f t="shared" si="227"/>
        <v>1</v>
      </c>
      <c r="I2926" t="str">
        <f>INDEX(META!$B:$B,MATCH(B2926,META!$A:$A,0))</f>
        <v>Mono Red Madness</v>
      </c>
      <c r="J2926" t="str">
        <f>INDEX(META!$B:$B,MATCH(D2926,META!$A:$A,0))</f>
        <v>Gruul Ponza</v>
      </c>
      <c r="K2926" t="str">
        <f t="shared" si="228"/>
        <v>Mono Red Madness-Gruul Ponza</v>
      </c>
    </row>
    <row r="2927" spans="1:11" x14ac:dyDescent="0.3">
      <c r="A2927">
        <v>1</v>
      </c>
      <c r="B2927" t="s">
        <v>2529</v>
      </c>
      <c r="C2927" t="s">
        <v>26</v>
      </c>
      <c r="D2927" t="s">
        <v>513</v>
      </c>
      <c r="E2927" s="1" t="str">
        <f t="shared" ref="E2927:E2990" si="231">B2927&amp;"-"&amp;D2927</f>
        <v>Rizzi Federico-Federico Bosi</v>
      </c>
      <c r="F2927" t="str">
        <f t="shared" si="229"/>
        <v>Lost</v>
      </c>
      <c r="G2927" s="1">
        <f t="shared" si="230"/>
        <v>7</v>
      </c>
      <c r="H2927">
        <f t="shared" ref="H2927:H2990" si="232">AND(I2927&gt;0,J2927&gt;0)*1</f>
        <v>1</v>
      </c>
      <c r="I2927" t="str">
        <f>INDEX(META!$B:$B,MATCH(B2927,META!$A:$A,0))</f>
        <v>Boros Synth</v>
      </c>
      <c r="J2927" t="str">
        <f>INDEX(META!$B:$B,MATCH(D2927,META!$A:$A,0))</f>
        <v>Altar Tron</v>
      </c>
      <c r="K2927" t="str">
        <f t="shared" ref="K2927:K2990" si="233">I2927&amp;"-"&amp;J2927</f>
        <v>Boros Synth-Altar Tron</v>
      </c>
    </row>
    <row r="2928" spans="1:11" x14ac:dyDescent="0.3">
      <c r="A2928">
        <v>2</v>
      </c>
      <c r="B2928" t="s">
        <v>400</v>
      </c>
      <c r="C2928" t="s">
        <v>26</v>
      </c>
      <c r="D2928" t="s">
        <v>251</v>
      </c>
      <c r="E2928" s="1" t="str">
        <f t="shared" si="231"/>
        <v>Adam Bazika-Paolo Rollo</v>
      </c>
      <c r="F2928" t="str">
        <f t="shared" si="229"/>
        <v>Lost</v>
      </c>
      <c r="G2928" s="1">
        <f t="shared" si="230"/>
        <v>7</v>
      </c>
      <c r="H2928">
        <f t="shared" si="232"/>
        <v>1</v>
      </c>
      <c r="I2928" t="str">
        <f>INDEX(META!$B:$B,MATCH(B2928,META!$A:$A,0))</f>
        <v>Jund Wildfire</v>
      </c>
      <c r="J2928" t="str">
        <f>INDEX(META!$B:$B,MATCH(D2928,META!$A:$A,0))</f>
        <v>Gardens</v>
      </c>
      <c r="K2928" t="str">
        <f t="shared" si="233"/>
        <v>Jund Wildfire-Gardens</v>
      </c>
    </row>
    <row r="2929" spans="1:11" x14ac:dyDescent="0.3">
      <c r="A2929">
        <v>3</v>
      </c>
      <c r="B2929" t="s">
        <v>3258</v>
      </c>
      <c r="C2929" t="s">
        <v>27</v>
      </c>
      <c r="D2929" t="s">
        <v>482</v>
      </c>
      <c r="E2929" s="1" t="str">
        <f t="shared" si="231"/>
        <v>Bernardo Torres-Francesco Foschi</v>
      </c>
      <c r="F2929" t="str">
        <f t="shared" si="229"/>
        <v>Lost</v>
      </c>
      <c r="G2929" s="1">
        <f t="shared" si="230"/>
        <v>7</v>
      </c>
      <c r="H2929">
        <f t="shared" si="232"/>
        <v>1</v>
      </c>
      <c r="I2929" t="str">
        <f>INDEX(META!$B:$B,MATCH(B2929,META!$A:$A,0))</f>
        <v>Izzet Terror</v>
      </c>
      <c r="J2929" t="str">
        <f>INDEX(META!$B:$B,MATCH(D2929,META!$A:$A,0))</f>
        <v>Altar Tron</v>
      </c>
      <c r="K2929" t="str">
        <f t="shared" si="233"/>
        <v>Izzet Terror-Altar Tron</v>
      </c>
    </row>
    <row r="2930" spans="1:11" x14ac:dyDescent="0.3">
      <c r="A2930">
        <v>4</v>
      </c>
      <c r="B2930" t="s">
        <v>101</v>
      </c>
      <c r="C2930" t="s">
        <v>25</v>
      </c>
      <c r="D2930" t="s">
        <v>328</v>
      </c>
      <c r="E2930" s="1" t="str">
        <f t="shared" si="231"/>
        <v>Raffaele Nobili-Lorenzo Bergamini</v>
      </c>
      <c r="F2930" t="str">
        <f t="shared" si="229"/>
        <v>Won</v>
      </c>
      <c r="G2930" s="1">
        <f t="shared" si="230"/>
        <v>7</v>
      </c>
      <c r="H2930">
        <f t="shared" si="232"/>
        <v>1</v>
      </c>
      <c r="I2930" t="str">
        <f>INDEX(META!$B:$B,MATCH(B2930,META!$A:$A,0))</f>
        <v>Mono Red Synth</v>
      </c>
      <c r="J2930" t="str">
        <f>INDEX(META!$B:$B,MATCH(D2930,META!$A:$A,0))</f>
        <v>Azorius Familiars</v>
      </c>
      <c r="K2930" t="str">
        <f t="shared" si="233"/>
        <v>Mono Red Synth-Azorius Familiars</v>
      </c>
    </row>
    <row r="2931" spans="1:11" x14ac:dyDescent="0.3">
      <c r="A2931">
        <v>5</v>
      </c>
      <c r="B2931" t="s">
        <v>2640</v>
      </c>
      <c r="C2931" t="s">
        <v>26</v>
      </c>
      <c r="D2931" t="s">
        <v>298</v>
      </c>
      <c r="E2931" s="1" t="str">
        <f t="shared" si="231"/>
        <v>Giuseppe Monfregola-Francesco Zibella</v>
      </c>
      <c r="F2931" t="str">
        <f t="shared" si="229"/>
        <v>Lost</v>
      </c>
      <c r="G2931" s="1">
        <f t="shared" si="230"/>
        <v>7</v>
      </c>
      <c r="H2931">
        <f t="shared" si="232"/>
        <v>1</v>
      </c>
      <c r="I2931" t="str">
        <f>INDEX(META!$B:$B,MATCH(B2931,META!$A:$A,0))</f>
        <v>Mono Red Synth</v>
      </c>
      <c r="J2931" t="str">
        <f>INDEX(META!$B:$B,MATCH(D2931,META!$A:$A,0))</f>
        <v>Gruul Monsters</v>
      </c>
      <c r="K2931" t="str">
        <f t="shared" si="233"/>
        <v>Mono Red Synth-Gruul Monsters</v>
      </c>
    </row>
    <row r="2932" spans="1:11" x14ac:dyDescent="0.3">
      <c r="A2932">
        <v>6</v>
      </c>
      <c r="B2932" t="s">
        <v>1517</v>
      </c>
      <c r="C2932" t="s">
        <v>26</v>
      </c>
      <c r="D2932" t="s">
        <v>120</v>
      </c>
      <c r="E2932" s="1" t="str">
        <f t="shared" si="231"/>
        <v>Andrea Beatrice-Franciszek Komsta</v>
      </c>
      <c r="F2932" t="str">
        <f t="shared" si="229"/>
        <v>Lost</v>
      </c>
      <c r="G2932" s="1">
        <f t="shared" si="230"/>
        <v>7</v>
      </c>
      <c r="H2932">
        <f t="shared" si="232"/>
        <v>1</v>
      </c>
      <c r="I2932" t="str">
        <f>INDEX(META!$B:$B,MATCH(B2932,META!$A:$A,0))</f>
        <v>Mono Blue Terror</v>
      </c>
      <c r="J2932" t="str">
        <f>INDEX(META!$B:$B,MATCH(D2932,META!$A:$A,0))</f>
        <v>Mono Red Synth</v>
      </c>
      <c r="K2932" t="str">
        <f t="shared" si="233"/>
        <v>Mono Blue Terror-Mono Red Synth</v>
      </c>
    </row>
    <row r="2933" spans="1:11" x14ac:dyDescent="0.3">
      <c r="A2933">
        <v>7</v>
      </c>
      <c r="B2933" t="s">
        <v>1456</v>
      </c>
      <c r="C2933" t="s">
        <v>28</v>
      </c>
      <c r="D2933" t="s">
        <v>1313</v>
      </c>
      <c r="E2933" s="1" t="str">
        <f t="shared" si="231"/>
        <v>Francesco Fiorenzoni-Fabrizio Lomater</v>
      </c>
      <c r="F2933" t="str">
        <f t="shared" si="229"/>
        <v>Won</v>
      </c>
      <c r="G2933" s="1">
        <f t="shared" si="230"/>
        <v>7</v>
      </c>
      <c r="H2933">
        <f t="shared" si="232"/>
        <v>1</v>
      </c>
      <c r="I2933" t="str">
        <f>INDEX(META!$B:$B,MATCH(B2933,META!$A:$A,0))</f>
        <v>Mono Blue Terror</v>
      </c>
      <c r="J2933" t="str">
        <f>INDEX(META!$B:$B,MATCH(D2933,META!$A:$A,0))</f>
        <v>Azorius Familiars</v>
      </c>
      <c r="K2933" t="str">
        <f t="shared" si="233"/>
        <v>Mono Blue Terror-Azorius Familiars</v>
      </c>
    </row>
    <row r="2934" spans="1:11" x14ac:dyDescent="0.3">
      <c r="A2934">
        <v>8</v>
      </c>
      <c r="B2934" t="s">
        <v>152</v>
      </c>
      <c r="C2934" t="s">
        <v>28</v>
      </c>
      <c r="D2934" t="s">
        <v>376</v>
      </c>
      <c r="E2934" s="1" t="str">
        <f t="shared" si="231"/>
        <v>Jan Plachý-Davide Lega</v>
      </c>
      <c r="F2934" t="str">
        <f t="shared" si="229"/>
        <v>Won</v>
      </c>
      <c r="G2934" s="1">
        <f t="shared" si="230"/>
        <v>7</v>
      </c>
      <c r="H2934">
        <f t="shared" si="232"/>
        <v>1</v>
      </c>
      <c r="I2934" t="str">
        <f>INDEX(META!$B:$B,MATCH(B2934,META!$A:$A,0))</f>
        <v>Jund Wildfire</v>
      </c>
      <c r="J2934" t="str">
        <f>INDEX(META!$B:$B,MATCH(D2934,META!$A:$A,0))</f>
        <v>Azorius Familiars</v>
      </c>
      <c r="K2934" t="str">
        <f t="shared" si="233"/>
        <v>Jund Wildfire-Azorius Familiars</v>
      </c>
    </row>
    <row r="2935" spans="1:11" x14ac:dyDescent="0.3">
      <c r="A2935">
        <v>9</v>
      </c>
      <c r="B2935" t="s">
        <v>233</v>
      </c>
      <c r="C2935" t="s">
        <v>25</v>
      </c>
      <c r="D2935" t="s">
        <v>3179</v>
      </c>
      <c r="E2935" s="1" t="str">
        <f t="shared" si="231"/>
        <v>Samuele Samaritani-Alberto Casto</v>
      </c>
      <c r="F2935" t="str">
        <f t="shared" si="229"/>
        <v>Won</v>
      </c>
      <c r="G2935" s="1">
        <f t="shared" si="230"/>
        <v>7</v>
      </c>
      <c r="H2935">
        <f t="shared" si="232"/>
        <v>1</v>
      </c>
      <c r="I2935" t="str">
        <f>INDEX(META!$B:$B,MATCH(B2935,META!$A:$A,0))</f>
        <v>Jund Wildfire</v>
      </c>
      <c r="J2935" t="str">
        <f>INDEX(META!$B:$B,MATCH(D2935,META!$A:$A,0))</f>
        <v>Izzet Terror</v>
      </c>
      <c r="K2935" t="str">
        <f t="shared" si="233"/>
        <v>Jund Wildfire-Izzet Terror</v>
      </c>
    </row>
    <row r="2936" spans="1:11" x14ac:dyDescent="0.3">
      <c r="A2936">
        <v>10</v>
      </c>
      <c r="B2936" t="s">
        <v>443</v>
      </c>
      <c r="C2936" t="s">
        <v>28</v>
      </c>
      <c r="D2936" t="s">
        <v>184</v>
      </c>
      <c r="E2936" s="1" t="str">
        <f t="shared" si="231"/>
        <v>Samuele Corbetta-Simone Urzia</v>
      </c>
      <c r="F2936" t="str">
        <f t="shared" si="229"/>
        <v>Won</v>
      </c>
      <c r="G2936" s="1">
        <f t="shared" si="230"/>
        <v>7</v>
      </c>
      <c r="H2936">
        <f t="shared" si="232"/>
        <v>1</v>
      </c>
      <c r="I2936" t="str">
        <f>INDEX(META!$B:$B,MATCH(B2936,META!$A:$A,0))</f>
        <v>Mono Red Synth</v>
      </c>
      <c r="J2936" t="str">
        <f>INDEX(META!$B:$B,MATCH(D2936,META!$A:$A,0))</f>
        <v>Elves</v>
      </c>
      <c r="K2936" t="str">
        <f t="shared" si="233"/>
        <v>Mono Red Synth-Elves</v>
      </c>
    </row>
    <row r="2937" spans="1:11" x14ac:dyDescent="0.3">
      <c r="A2937">
        <v>11</v>
      </c>
      <c r="B2937" t="s">
        <v>998</v>
      </c>
      <c r="C2937" t="s">
        <v>26</v>
      </c>
      <c r="D2937" t="s">
        <v>99</v>
      </c>
      <c r="E2937" s="1" t="str">
        <f t="shared" si="231"/>
        <v>Nicola Martinelli-Jose Vidal Ros</v>
      </c>
      <c r="F2937" t="str">
        <f t="shared" si="229"/>
        <v>Lost</v>
      </c>
      <c r="G2937" s="1">
        <f t="shared" si="230"/>
        <v>7</v>
      </c>
      <c r="H2937">
        <f t="shared" si="232"/>
        <v>1</v>
      </c>
      <c r="I2937" t="str">
        <f>INDEX(META!$B:$B,MATCH(B2937,META!$A:$A,0))</f>
        <v>Rakdos Madness</v>
      </c>
      <c r="J2937" t="str">
        <f>INDEX(META!$B:$B,MATCH(D2937,META!$A:$A,0))</f>
        <v>Mardu Synth</v>
      </c>
      <c r="K2937" t="str">
        <f t="shared" si="233"/>
        <v>Rakdos Madness-Mardu Synth</v>
      </c>
    </row>
    <row r="2938" spans="1:11" x14ac:dyDescent="0.3">
      <c r="A2938">
        <v>12</v>
      </c>
      <c r="B2938" t="s">
        <v>437</v>
      </c>
      <c r="C2938" t="s">
        <v>26</v>
      </c>
      <c r="D2938" t="s">
        <v>291</v>
      </c>
      <c r="E2938" s="1" t="str">
        <f t="shared" si="231"/>
        <v>Fabio Comitangelo-Numa Zorzi</v>
      </c>
      <c r="F2938" t="str">
        <f t="shared" si="229"/>
        <v>Lost</v>
      </c>
      <c r="G2938" s="1">
        <f t="shared" si="230"/>
        <v>7</v>
      </c>
      <c r="H2938">
        <f t="shared" si="232"/>
        <v>1</v>
      </c>
      <c r="I2938" t="str">
        <f>INDEX(META!$B:$B,MATCH(B2938,META!$A:$A,0))</f>
        <v>X Lands Spy</v>
      </c>
      <c r="J2938" t="str">
        <f>INDEX(META!$B:$B,MATCH(D2938,META!$A:$A,0))</f>
        <v>Mono Red Synth</v>
      </c>
      <c r="K2938" t="str">
        <f t="shared" si="233"/>
        <v>X Lands Spy-Mono Red Synth</v>
      </c>
    </row>
    <row r="2939" spans="1:11" x14ac:dyDescent="0.3">
      <c r="A2939">
        <v>13</v>
      </c>
      <c r="B2939" t="s">
        <v>1786</v>
      </c>
      <c r="C2939" t="s">
        <v>28</v>
      </c>
      <c r="D2939" t="s">
        <v>1399</v>
      </c>
      <c r="E2939" s="1" t="str">
        <f t="shared" si="231"/>
        <v>Filip Skórnicki-Tiziano Boni</v>
      </c>
      <c r="F2939" t="str">
        <f t="shared" si="229"/>
        <v>Won</v>
      </c>
      <c r="G2939" s="1">
        <f t="shared" si="230"/>
        <v>7</v>
      </c>
      <c r="H2939">
        <f t="shared" si="232"/>
        <v>1</v>
      </c>
      <c r="I2939" t="str">
        <f>INDEX(META!$B:$B,MATCH(B2939,META!$A:$A,0))</f>
        <v>Mono Blue Aggro</v>
      </c>
      <c r="J2939" t="str">
        <f>INDEX(META!$B:$B,MATCH(D2939,META!$A:$A,0))</f>
        <v>Mono Red Synth</v>
      </c>
      <c r="K2939" t="str">
        <f t="shared" si="233"/>
        <v>Mono Blue Aggro-Mono Red Synth</v>
      </c>
    </row>
    <row r="2940" spans="1:11" x14ac:dyDescent="0.3">
      <c r="A2940">
        <v>14</v>
      </c>
      <c r="B2940" t="s">
        <v>1404</v>
      </c>
      <c r="C2940" t="s">
        <v>25</v>
      </c>
      <c r="D2940" t="s">
        <v>2153</v>
      </c>
      <c r="E2940" s="1" t="str">
        <f t="shared" si="231"/>
        <v>Lorenzo Lupini-Francesco Brugnami</v>
      </c>
      <c r="F2940" t="str">
        <f t="shared" si="229"/>
        <v>Won</v>
      </c>
      <c r="G2940" s="1">
        <f t="shared" si="230"/>
        <v>7</v>
      </c>
      <c r="H2940">
        <f t="shared" si="232"/>
        <v>1</v>
      </c>
      <c r="I2940" t="str">
        <f>INDEX(META!$B:$B,MATCH(B2940,META!$A:$A,0))</f>
        <v>Elves</v>
      </c>
      <c r="J2940" t="str">
        <f>INDEX(META!$B:$B,MATCH(D2940,META!$A:$A,0))</f>
        <v>Jund Wildfire</v>
      </c>
      <c r="K2940" t="str">
        <f t="shared" si="233"/>
        <v>Elves-Jund Wildfire</v>
      </c>
    </row>
    <row r="2941" spans="1:11" x14ac:dyDescent="0.3">
      <c r="A2941">
        <v>15</v>
      </c>
      <c r="B2941" t="s">
        <v>1301</v>
      </c>
      <c r="C2941" t="s">
        <v>28</v>
      </c>
      <c r="D2941" t="s">
        <v>2144</v>
      </c>
      <c r="E2941" s="1" t="str">
        <f t="shared" si="231"/>
        <v>Livio Setaro-Valentino Artu</v>
      </c>
      <c r="F2941" t="str">
        <f t="shared" si="229"/>
        <v>Won</v>
      </c>
      <c r="G2941" s="1">
        <f t="shared" si="230"/>
        <v>7</v>
      </c>
      <c r="H2941">
        <f t="shared" si="232"/>
        <v>1</v>
      </c>
      <c r="I2941" t="str">
        <f>INDEX(META!$B:$B,MATCH(B2941,META!$A:$A,0))</f>
        <v>Elves</v>
      </c>
      <c r="J2941" t="str">
        <f>INDEX(META!$B:$B,MATCH(D2941,META!$A:$A,0))</f>
        <v>Grixis Affinity</v>
      </c>
      <c r="K2941" t="str">
        <f t="shared" si="233"/>
        <v>Elves-Grixis Affinity</v>
      </c>
    </row>
    <row r="2942" spans="1:11" x14ac:dyDescent="0.3">
      <c r="A2942">
        <v>16</v>
      </c>
      <c r="B2942" t="s">
        <v>172</v>
      </c>
      <c r="C2942" t="s">
        <v>28</v>
      </c>
      <c r="D2942" t="s">
        <v>522</v>
      </c>
      <c r="E2942" s="1" t="str">
        <f t="shared" si="231"/>
        <v>Pietro Bragioto-Lorenzo Belloco</v>
      </c>
      <c r="F2942" t="str">
        <f t="shared" si="229"/>
        <v>Won</v>
      </c>
      <c r="G2942" s="1">
        <f t="shared" si="230"/>
        <v>7</v>
      </c>
      <c r="H2942">
        <f t="shared" si="232"/>
        <v>1</v>
      </c>
      <c r="I2942" t="str">
        <f>INDEX(META!$B:$B,MATCH(B2942,META!$A:$A,0))</f>
        <v>Mono Red Synth</v>
      </c>
      <c r="J2942" t="str">
        <f>INDEX(META!$B:$B,MATCH(D2942,META!$A:$A,0))</f>
        <v>Mono Black Sacrifice</v>
      </c>
      <c r="K2942" t="str">
        <f t="shared" si="233"/>
        <v>Mono Red Synth-Mono Black Sacrifice</v>
      </c>
    </row>
    <row r="2943" spans="1:11" x14ac:dyDescent="0.3">
      <c r="A2943">
        <v>17</v>
      </c>
      <c r="B2943" t="s">
        <v>2397</v>
      </c>
      <c r="C2943" t="s">
        <v>25</v>
      </c>
      <c r="D2943" t="s">
        <v>421</v>
      </c>
      <c r="E2943" s="1" t="str">
        <f t="shared" si="231"/>
        <v>Igor Grécia-Alessandro Morino</v>
      </c>
      <c r="F2943" t="str">
        <f t="shared" si="229"/>
        <v>Won</v>
      </c>
      <c r="G2943" s="1">
        <f t="shared" si="230"/>
        <v>7</v>
      </c>
      <c r="H2943">
        <f t="shared" si="232"/>
        <v>1</v>
      </c>
      <c r="I2943" t="str">
        <f>INDEX(META!$B:$B,MATCH(B2943,META!$A:$A,0))</f>
        <v>Azorius Familiars</v>
      </c>
      <c r="J2943" t="str">
        <f>INDEX(META!$B:$B,MATCH(D2943,META!$A:$A,0))</f>
        <v>Jund Wildfire</v>
      </c>
      <c r="K2943" t="str">
        <f t="shared" si="233"/>
        <v>Azorius Familiars-Jund Wildfire</v>
      </c>
    </row>
    <row r="2944" spans="1:11" x14ac:dyDescent="0.3">
      <c r="A2944">
        <v>18</v>
      </c>
      <c r="B2944" t="s">
        <v>1715</v>
      </c>
      <c r="C2944" t="s">
        <v>25</v>
      </c>
      <c r="D2944" t="s">
        <v>422</v>
      </c>
      <c r="E2944" s="1" t="str">
        <f t="shared" si="231"/>
        <v>Giovanni Caligari-Diego Lacedonia</v>
      </c>
      <c r="F2944" t="str">
        <f t="shared" si="229"/>
        <v>Won</v>
      </c>
      <c r="G2944" s="1">
        <f t="shared" si="230"/>
        <v>7</v>
      </c>
      <c r="H2944">
        <f t="shared" si="232"/>
        <v>1</v>
      </c>
      <c r="I2944" t="str">
        <f>INDEX(META!$B:$B,MATCH(B2944,META!$A:$A,0))</f>
        <v>Mono Blue Aggro</v>
      </c>
      <c r="J2944" t="str">
        <f>INDEX(META!$B:$B,MATCH(D2944,META!$A:$A,0))</f>
        <v>Mono Red Madness</v>
      </c>
      <c r="K2944" t="str">
        <f t="shared" si="233"/>
        <v>Mono Blue Aggro-Mono Red Madness</v>
      </c>
    </row>
    <row r="2945" spans="1:11" x14ac:dyDescent="0.3">
      <c r="A2945">
        <v>19</v>
      </c>
      <c r="B2945" t="s">
        <v>1905</v>
      </c>
      <c r="C2945" t="s">
        <v>28</v>
      </c>
      <c r="D2945" t="s">
        <v>1844</v>
      </c>
      <c r="E2945" s="1" t="str">
        <f t="shared" si="231"/>
        <v>Manuel Michelangeli-Lorenzo Fambrini</v>
      </c>
      <c r="F2945" t="str">
        <f t="shared" si="229"/>
        <v>Won</v>
      </c>
      <c r="G2945" s="1">
        <f t="shared" si="230"/>
        <v>7</v>
      </c>
      <c r="H2945">
        <f t="shared" si="232"/>
        <v>1</v>
      </c>
      <c r="I2945" t="str">
        <f>INDEX(META!$B:$B,MATCH(B2945,META!$A:$A,0))</f>
        <v>Mono Red Synth</v>
      </c>
      <c r="J2945" t="str">
        <f>INDEX(META!$B:$B,MATCH(D2945,META!$A:$A,0))</f>
        <v>Rakdos Madness</v>
      </c>
      <c r="K2945" t="str">
        <f t="shared" si="233"/>
        <v>Mono Red Synth-Rakdos Madness</v>
      </c>
    </row>
    <row r="2946" spans="1:11" x14ac:dyDescent="0.3">
      <c r="A2946">
        <v>20</v>
      </c>
      <c r="B2946" t="s">
        <v>508</v>
      </c>
      <c r="C2946" t="s">
        <v>26</v>
      </c>
      <c r="D2946" t="s">
        <v>1466</v>
      </c>
      <c r="E2946" s="1" t="str">
        <f t="shared" si="231"/>
        <v>Michele Barzanti-paulo marques</v>
      </c>
      <c r="F2946" t="str">
        <f t="shared" si="229"/>
        <v>Lost</v>
      </c>
      <c r="G2946" s="1">
        <f t="shared" si="230"/>
        <v>7</v>
      </c>
      <c r="H2946">
        <f t="shared" si="232"/>
        <v>1</v>
      </c>
      <c r="I2946" t="str">
        <f>INDEX(META!$B:$B,MATCH(B2946,META!$A:$A,0))</f>
        <v>High Tide Combo</v>
      </c>
      <c r="J2946" t="str">
        <f>INDEX(META!$B:$B,MATCH(D2946,META!$A:$A,0))</f>
        <v>High Tide Combo</v>
      </c>
      <c r="K2946" t="str">
        <f t="shared" si="233"/>
        <v>High Tide Combo-High Tide Combo</v>
      </c>
    </row>
    <row r="2947" spans="1:11" x14ac:dyDescent="0.3">
      <c r="A2947">
        <v>21</v>
      </c>
      <c r="B2947" t="s">
        <v>3007</v>
      </c>
      <c r="C2947" t="s">
        <v>26</v>
      </c>
      <c r="D2947" t="s">
        <v>1659</v>
      </c>
      <c r="E2947" s="1" t="str">
        <f t="shared" si="231"/>
        <v>Niccolò Efrati-Mattia Saetta</v>
      </c>
      <c r="F2947" t="str">
        <f t="shared" ref="F2947:F3010" si="234">_xlfn.TEXTBEFORE(C2947," ")</f>
        <v>Lost</v>
      </c>
      <c r="G2947" s="1">
        <f t="shared" ref="G2947:G3010" si="235">IF(A2947&gt;=A2946,G2946,G2946+1)</f>
        <v>7</v>
      </c>
      <c r="H2947">
        <f t="shared" si="232"/>
        <v>1</v>
      </c>
      <c r="I2947" t="str">
        <f>INDEX(META!$B:$B,MATCH(B2947,META!$A:$A,0))</f>
        <v>Gardens</v>
      </c>
      <c r="J2947" t="str">
        <f>INDEX(META!$B:$B,MATCH(D2947,META!$A:$A,0))</f>
        <v>Elves</v>
      </c>
      <c r="K2947" t="str">
        <f t="shared" si="233"/>
        <v>Gardens-Elves</v>
      </c>
    </row>
    <row r="2948" spans="1:11" x14ac:dyDescent="0.3">
      <c r="A2948">
        <v>22</v>
      </c>
      <c r="B2948" t="s">
        <v>2298</v>
      </c>
      <c r="C2948" t="s">
        <v>25</v>
      </c>
      <c r="D2948" t="s">
        <v>864</v>
      </c>
      <c r="E2948" s="1" t="str">
        <f t="shared" si="231"/>
        <v>Natalino Feshti-Niccolo` Olivieri</v>
      </c>
      <c r="F2948" t="str">
        <f t="shared" si="234"/>
        <v>Won</v>
      </c>
      <c r="G2948" s="1">
        <f t="shared" si="235"/>
        <v>7</v>
      </c>
      <c r="H2948">
        <f t="shared" si="232"/>
        <v>1</v>
      </c>
      <c r="I2948" t="str">
        <f>INDEX(META!$B:$B,MATCH(B2948,META!$A:$A,0))</f>
        <v>Mono Red Dredge</v>
      </c>
      <c r="J2948" t="str">
        <f>INDEX(META!$B:$B,MATCH(D2948,META!$A:$A,0))</f>
        <v>Mono Blue Terror</v>
      </c>
      <c r="K2948" t="str">
        <f t="shared" si="233"/>
        <v>Mono Red Dredge-Mono Blue Terror</v>
      </c>
    </row>
    <row r="2949" spans="1:11" x14ac:dyDescent="0.3">
      <c r="A2949">
        <v>23</v>
      </c>
      <c r="B2949" t="s">
        <v>839</v>
      </c>
      <c r="C2949" t="s">
        <v>25</v>
      </c>
      <c r="D2949" t="s">
        <v>2505</v>
      </c>
      <c r="E2949" s="1" t="str">
        <f t="shared" si="231"/>
        <v>Stefano Belloni-Denis Jarząbek</v>
      </c>
      <c r="F2949" t="str">
        <f t="shared" si="234"/>
        <v>Won</v>
      </c>
      <c r="G2949" s="1">
        <f t="shared" si="235"/>
        <v>7</v>
      </c>
      <c r="H2949">
        <f t="shared" si="232"/>
        <v>1</v>
      </c>
      <c r="I2949" t="str">
        <f>INDEX(META!$B:$B,MATCH(B2949,META!$A:$A,0))</f>
        <v>Mono Blue Aggro</v>
      </c>
      <c r="J2949" t="str">
        <f>INDEX(META!$B:$B,MATCH(D2949,META!$A:$A,0))</f>
        <v>Mono Red Synth</v>
      </c>
      <c r="K2949" t="str">
        <f t="shared" si="233"/>
        <v>Mono Blue Aggro-Mono Red Synth</v>
      </c>
    </row>
    <row r="2950" spans="1:11" x14ac:dyDescent="0.3">
      <c r="A2950">
        <v>24</v>
      </c>
      <c r="B2950" t="s">
        <v>2835</v>
      </c>
      <c r="C2950" t="s">
        <v>25</v>
      </c>
      <c r="D2950" t="s">
        <v>1379</v>
      </c>
      <c r="E2950" s="1" t="str">
        <f t="shared" si="231"/>
        <v>Manuel Setti-Dario Boniburini</v>
      </c>
      <c r="F2950" t="str">
        <f t="shared" si="234"/>
        <v>Won</v>
      </c>
      <c r="G2950" s="1">
        <f t="shared" si="235"/>
        <v>7</v>
      </c>
      <c r="H2950">
        <f t="shared" si="232"/>
        <v>1</v>
      </c>
      <c r="I2950" t="str">
        <f>INDEX(META!$B:$B,MATCH(B2950,META!$A:$A,0))</f>
        <v>X Lands Spy</v>
      </c>
      <c r="J2950" t="str">
        <f>INDEX(META!$B:$B,MATCH(D2950,META!$A:$A,0))</f>
        <v>Gruul Monsters</v>
      </c>
      <c r="K2950" t="str">
        <f t="shared" si="233"/>
        <v>X Lands Spy-Gruul Monsters</v>
      </c>
    </row>
    <row r="2951" spans="1:11" x14ac:dyDescent="0.3">
      <c r="A2951">
        <v>25</v>
      </c>
      <c r="B2951" t="s">
        <v>531</v>
      </c>
      <c r="C2951" t="s">
        <v>27</v>
      </c>
      <c r="D2951" t="s">
        <v>98</v>
      </c>
      <c r="E2951" s="1" t="str">
        <f t="shared" si="231"/>
        <v>Michele Cristofani-Alessandro Miotto</v>
      </c>
      <c r="F2951" t="str">
        <f t="shared" si="234"/>
        <v>Lost</v>
      </c>
      <c r="G2951" s="1">
        <f t="shared" si="235"/>
        <v>7</v>
      </c>
      <c r="H2951">
        <f t="shared" si="232"/>
        <v>1</v>
      </c>
      <c r="I2951" t="str">
        <f>INDEX(META!$B:$B,MATCH(B2951,META!$A:$A,0))</f>
        <v>Altar Tron</v>
      </c>
      <c r="J2951" t="str">
        <f>INDEX(META!$B:$B,MATCH(D2951,META!$A:$A,0))</f>
        <v>High Tide Combo</v>
      </c>
      <c r="K2951" t="str">
        <f t="shared" si="233"/>
        <v>Altar Tron-High Tide Combo</v>
      </c>
    </row>
    <row r="2952" spans="1:11" x14ac:dyDescent="0.3">
      <c r="A2952">
        <v>26</v>
      </c>
      <c r="B2952" t="s">
        <v>307</v>
      </c>
      <c r="C2952" t="s">
        <v>26</v>
      </c>
      <c r="D2952" t="s">
        <v>1850</v>
      </c>
      <c r="E2952" s="1" t="str">
        <f t="shared" si="231"/>
        <v>Giacomo Giuliani-Pietro Carocci</v>
      </c>
      <c r="F2952" t="str">
        <f t="shared" si="234"/>
        <v>Lost</v>
      </c>
      <c r="G2952" s="1">
        <f t="shared" si="235"/>
        <v>7</v>
      </c>
      <c r="H2952">
        <f t="shared" si="232"/>
        <v>1</v>
      </c>
      <c r="I2952" t="str">
        <f>INDEX(META!$B:$B,MATCH(B2952,META!$A:$A,0))</f>
        <v>Jund Wildfire</v>
      </c>
      <c r="J2952" t="str">
        <f>INDEX(META!$B:$B,MATCH(D2952,META!$A:$A,0))</f>
        <v>Caw Gate</v>
      </c>
      <c r="K2952" t="str">
        <f t="shared" si="233"/>
        <v>Jund Wildfire-Caw Gate</v>
      </c>
    </row>
    <row r="2953" spans="1:11" x14ac:dyDescent="0.3">
      <c r="A2953">
        <v>27</v>
      </c>
      <c r="B2953" t="s">
        <v>150</v>
      </c>
      <c r="C2953" t="s">
        <v>26</v>
      </c>
      <c r="D2953" t="s">
        <v>1594</v>
      </c>
      <c r="E2953" s="1" t="str">
        <f t="shared" si="231"/>
        <v>Matteo Costanzi-Noam Brunel</v>
      </c>
      <c r="F2953" t="str">
        <f t="shared" si="234"/>
        <v>Lost</v>
      </c>
      <c r="G2953" s="1">
        <f t="shared" si="235"/>
        <v>7</v>
      </c>
      <c r="H2953">
        <f t="shared" si="232"/>
        <v>1</v>
      </c>
      <c r="I2953" t="str">
        <f>INDEX(META!$B:$B,MATCH(B2953,META!$A:$A,0))</f>
        <v>Gardens</v>
      </c>
      <c r="J2953" t="str">
        <f>INDEX(META!$B:$B,MATCH(D2953,META!$A:$A,0))</f>
        <v>Jund Wildfire</v>
      </c>
      <c r="K2953" t="str">
        <f t="shared" si="233"/>
        <v>Gardens-Jund Wildfire</v>
      </c>
    </row>
    <row r="2954" spans="1:11" x14ac:dyDescent="0.3">
      <c r="A2954">
        <v>28</v>
      </c>
      <c r="B2954" t="s">
        <v>389</v>
      </c>
      <c r="C2954" t="s">
        <v>26</v>
      </c>
      <c r="D2954" t="s">
        <v>192</v>
      </c>
      <c r="E2954" s="1" t="str">
        <f t="shared" si="231"/>
        <v>Dario Rizzitello-Cristiano Ciacci</v>
      </c>
      <c r="F2954" t="str">
        <f t="shared" si="234"/>
        <v>Lost</v>
      </c>
      <c r="G2954" s="1">
        <f t="shared" si="235"/>
        <v>7</v>
      </c>
      <c r="H2954">
        <f t="shared" si="232"/>
        <v>1</v>
      </c>
      <c r="I2954" t="str">
        <f>INDEX(META!$B:$B,MATCH(B2954,META!$A:$A,0))</f>
        <v>Jeskai Ephemerate</v>
      </c>
      <c r="J2954" t="str">
        <f>INDEX(META!$B:$B,MATCH(D2954,META!$A:$A,0))</f>
        <v>Jund Wildfire</v>
      </c>
      <c r="K2954" t="str">
        <f t="shared" si="233"/>
        <v>Jeskai Ephemerate-Jund Wildfire</v>
      </c>
    </row>
    <row r="2955" spans="1:11" x14ac:dyDescent="0.3">
      <c r="A2955">
        <v>29</v>
      </c>
      <c r="B2955" t="s">
        <v>304</v>
      </c>
      <c r="C2955" t="s">
        <v>27</v>
      </c>
      <c r="D2955" t="s">
        <v>1004</v>
      </c>
      <c r="E2955" s="1" t="str">
        <f t="shared" si="231"/>
        <v>Giovanni Postorino-Francesco Ingargiola</v>
      </c>
      <c r="F2955" t="str">
        <f t="shared" si="234"/>
        <v>Lost</v>
      </c>
      <c r="G2955" s="1">
        <f t="shared" si="235"/>
        <v>7</v>
      </c>
      <c r="H2955">
        <f t="shared" si="232"/>
        <v>1</v>
      </c>
      <c r="I2955" t="str">
        <f>INDEX(META!$B:$B,MATCH(B2955,META!$A:$A,0))</f>
        <v>Mono Red Madness</v>
      </c>
      <c r="J2955" t="str">
        <f>INDEX(META!$B:$B,MATCH(D2955,META!$A:$A,0))</f>
        <v>Dredge</v>
      </c>
      <c r="K2955" t="str">
        <f t="shared" si="233"/>
        <v>Mono Red Madness-Dredge</v>
      </c>
    </row>
    <row r="2956" spans="1:11" x14ac:dyDescent="0.3">
      <c r="A2956">
        <v>30</v>
      </c>
      <c r="B2956" t="s">
        <v>1201</v>
      </c>
      <c r="C2956" t="s">
        <v>27</v>
      </c>
      <c r="D2956" t="s">
        <v>189</v>
      </c>
      <c r="E2956" s="1" t="str">
        <f t="shared" si="231"/>
        <v>Lorenzo Costosi-Riccardo Bonato</v>
      </c>
      <c r="F2956" t="str">
        <f t="shared" si="234"/>
        <v>Lost</v>
      </c>
      <c r="G2956" s="1">
        <f t="shared" si="235"/>
        <v>7</v>
      </c>
      <c r="H2956">
        <f t="shared" si="232"/>
        <v>1</v>
      </c>
      <c r="I2956" t="str">
        <f>INDEX(META!$B:$B,MATCH(B2956,META!$A:$A,0))</f>
        <v>Jund Wildfire</v>
      </c>
      <c r="J2956" t="str">
        <f>INDEX(META!$B:$B,MATCH(D2956,META!$A:$A,0))</f>
        <v>Jund Wildfire</v>
      </c>
      <c r="K2956" t="str">
        <f t="shared" si="233"/>
        <v>Jund Wildfire-Jund Wildfire</v>
      </c>
    </row>
    <row r="2957" spans="1:11" x14ac:dyDescent="0.3">
      <c r="A2957">
        <v>31</v>
      </c>
      <c r="B2957" t="s">
        <v>280</v>
      </c>
      <c r="C2957" t="s">
        <v>26</v>
      </c>
      <c r="D2957" t="s">
        <v>990</v>
      </c>
      <c r="E2957" s="1" t="str">
        <f t="shared" si="231"/>
        <v>Flavio Quintiero-Edoardo Mantovani</v>
      </c>
      <c r="F2957" t="str">
        <f t="shared" si="234"/>
        <v>Lost</v>
      </c>
      <c r="G2957" s="1">
        <f t="shared" si="235"/>
        <v>7</v>
      </c>
      <c r="H2957">
        <f t="shared" si="232"/>
        <v>1</v>
      </c>
      <c r="I2957" t="str">
        <f>INDEX(META!$B:$B,MATCH(B2957,META!$A:$A,0))</f>
        <v>Boros Synth</v>
      </c>
      <c r="J2957" t="str">
        <f>INDEX(META!$B:$B,MATCH(D2957,META!$A:$A,0))</f>
        <v>Azorius Familiars</v>
      </c>
      <c r="K2957" t="str">
        <f t="shared" si="233"/>
        <v>Boros Synth-Azorius Familiars</v>
      </c>
    </row>
    <row r="2958" spans="1:11" x14ac:dyDescent="0.3">
      <c r="A2958">
        <v>32</v>
      </c>
      <c r="B2958" t="s">
        <v>105</v>
      </c>
      <c r="C2958" t="s">
        <v>26</v>
      </c>
      <c r="D2958" t="s">
        <v>238</v>
      </c>
      <c r="E2958" s="1" t="str">
        <f t="shared" si="231"/>
        <v>Luca Parsani-Manuel Drudi</v>
      </c>
      <c r="F2958" t="str">
        <f t="shared" si="234"/>
        <v>Lost</v>
      </c>
      <c r="G2958" s="1">
        <f t="shared" si="235"/>
        <v>7</v>
      </c>
      <c r="H2958">
        <f t="shared" si="232"/>
        <v>1</v>
      </c>
      <c r="I2958" t="str">
        <f>INDEX(META!$B:$B,MATCH(B2958,META!$A:$A,0))</f>
        <v>Mono Blue Terror</v>
      </c>
      <c r="J2958" t="str">
        <f>INDEX(META!$B:$B,MATCH(D2958,META!$A:$A,0))</f>
        <v>Mono Red Madness</v>
      </c>
      <c r="K2958" t="str">
        <f t="shared" si="233"/>
        <v>Mono Blue Terror-Mono Red Madness</v>
      </c>
    </row>
    <row r="2959" spans="1:11" x14ac:dyDescent="0.3">
      <c r="A2959">
        <v>33</v>
      </c>
      <c r="B2959" t="s">
        <v>241</v>
      </c>
      <c r="C2959" t="s">
        <v>26</v>
      </c>
      <c r="D2959" t="s">
        <v>409</v>
      </c>
      <c r="E2959" s="1" t="str">
        <f t="shared" si="231"/>
        <v>Giacomo Santi-Ondřej Lukáš</v>
      </c>
      <c r="F2959" t="str">
        <f t="shared" si="234"/>
        <v>Lost</v>
      </c>
      <c r="G2959" s="1">
        <f t="shared" si="235"/>
        <v>7</v>
      </c>
      <c r="H2959">
        <f t="shared" si="232"/>
        <v>1</v>
      </c>
      <c r="I2959" t="str">
        <f>INDEX(META!$B:$B,MATCH(B2959,META!$A:$A,0))</f>
        <v>Mono Blue Aggro</v>
      </c>
      <c r="J2959" t="str">
        <f>INDEX(META!$B:$B,MATCH(D2959,META!$A:$A,0))</f>
        <v>Mono Red Synth</v>
      </c>
      <c r="K2959" t="str">
        <f t="shared" si="233"/>
        <v>Mono Blue Aggro-Mono Red Synth</v>
      </c>
    </row>
    <row r="2960" spans="1:11" x14ac:dyDescent="0.3">
      <c r="A2960">
        <v>34</v>
      </c>
      <c r="B2960" t="s">
        <v>116</v>
      </c>
      <c r="C2960" t="s">
        <v>25</v>
      </c>
      <c r="D2960" t="s">
        <v>359</v>
      </c>
      <c r="E2960" s="1" t="str">
        <f t="shared" si="231"/>
        <v>Štěpán Pardubický-Leo Mancinelli</v>
      </c>
      <c r="F2960" t="str">
        <f t="shared" si="234"/>
        <v>Won</v>
      </c>
      <c r="G2960" s="1">
        <f t="shared" si="235"/>
        <v>7</v>
      </c>
      <c r="H2960">
        <f t="shared" si="232"/>
        <v>1</v>
      </c>
      <c r="I2960" t="str">
        <f>INDEX(META!$B:$B,MATCH(B2960,META!$A:$A,0))</f>
        <v>Rakdos Madness</v>
      </c>
      <c r="J2960" t="str">
        <f>INDEX(META!$B:$B,MATCH(D2960,META!$A:$A,0))</f>
        <v>Mono Red Synth</v>
      </c>
      <c r="K2960" t="str">
        <f t="shared" si="233"/>
        <v>Rakdos Madness-Mono Red Synth</v>
      </c>
    </row>
    <row r="2961" spans="1:11" x14ac:dyDescent="0.3">
      <c r="A2961">
        <v>35</v>
      </c>
      <c r="B2961" t="s">
        <v>200</v>
      </c>
      <c r="C2961" t="s">
        <v>27</v>
      </c>
      <c r="D2961" t="s">
        <v>197</v>
      </c>
      <c r="E2961" s="1" t="str">
        <f t="shared" si="231"/>
        <v>Lorenzo Longoni-Francesco Giuliano</v>
      </c>
      <c r="F2961" t="str">
        <f t="shared" si="234"/>
        <v>Lost</v>
      </c>
      <c r="G2961" s="1">
        <f t="shared" si="235"/>
        <v>7</v>
      </c>
      <c r="H2961">
        <f t="shared" si="232"/>
        <v>1</v>
      </c>
      <c r="I2961" t="str">
        <f>INDEX(META!$B:$B,MATCH(B2961,META!$A:$A,0))</f>
        <v>Altar Tron</v>
      </c>
      <c r="J2961" t="str">
        <f>INDEX(META!$B:$B,MATCH(D2961,META!$A:$A,0))</f>
        <v>Azorius Familiars</v>
      </c>
      <c r="K2961" t="str">
        <f t="shared" si="233"/>
        <v>Altar Tron-Azorius Familiars</v>
      </c>
    </row>
    <row r="2962" spans="1:11" x14ac:dyDescent="0.3">
      <c r="A2962">
        <v>36</v>
      </c>
      <c r="B2962" t="s">
        <v>386</v>
      </c>
      <c r="C2962" t="s">
        <v>28</v>
      </c>
      <c r="D2962" t="s">
        <v>162</v>
      </c>
      <c r="E2962" s="1" t="str">
        <f t="shared" si="231"/>
        <v>Alessandro Sanvito-Jerko Nunez</v>
      </c>
      <c r="F2962" t="str">
        <f t="shared" si="234"/>
        <v>Won</v>
      </c>
      <c r="G2962" s="1">
        <f t="shared" si="235"/>
        <v>7</v>
      </c>
      <c r="H2962">
        <f t="shared" si="232"/>
        <v>1</v>
      </c>
      <c r="I2962" t="str">
        <f>INDEX(META!$B:$B,MATCH(B2962,META!$A:$A,0))</f>
        <v>Elves</v>
      </c>
      <c r="J2962" t="str">
        <f>INDEX(META!$B:$B,MATCH(D2962,META!$A:$A,0))</f>
        <v>Grixis Affinity</v>
      </c>
      <c r="K2962" t="str">
        <f t="shared" si="233"/>
        <v>Elves-Grixis Affinity</v>
      </c>
    </row>
    <row r="2963" spans="1:11" x14ac:dyDescent="0.3">
      <c r="A2963">
        <v>37</v>
      </c>
      <c r="B2963" t="s">
        <v>398</v>
      </c>
      <c r="C2963" t="s">
        <v>25</v>
      </c>
      <c r="D2963" t="s">
        <v>275</v>
      </c>
      <c r="E2963" s="1" t="str">
        <f t="shared" si="231"/>
        <v>Edoardo Bardi-Emanuele Sutto</v>
      </c>
      <c r="F2963" t="str">
        <f t="shared" si="234"/>
        <v>Won</v>
      </c>
      <c r="G2963" s="1">
        <f t="shared" si="235"/>
        <v>7</v>
      </c>
      <c r="H2963">
        <f t="shared" si="232"/>
        <v>1</v>
      </c>
      <c r="I2963" t="str">
        <f>INDEX(META!$B:$B,MATCH(B2963,META!$A:$A,0))</f>
        <v>High Tide Combo</v>
      </c>
      <c r="J2963" t="str">
        <f>INDEX(META!$B:$B,MATCH(D2963,META!$A:$A,0))</f>
        <v>Mono Blue Aggro</v>
      </c>
      <c r="K2963" t="str">
        <f t="shared" si="233"/>
        <v>High Tide Combo-Mono Blue Aggro</v>
      </c>
    </row>
    <row r="2964" spans="1:11" x14ac:dyDescent="0.3">
      <c r="A2964">
        <v>38</v>
      </c>
      <c r="B2964" t="s">
        <v>283</v>
      </c>
      <c r="C2964" t="s">
        <v>27</v>
      </c>
      <c r="D2964" t="s">
        <v>299</v>
      </c>
      <c r="E2964" s="1" t="str">
        <f t="shared" si="231"/>
        <v>FEDERICO ALVISI-Lorenzo Bachiorri</v>
      </c>
      <c r="F2964" t="str">
        <f t="shared" si="234"/>
        <v>Lost</v>
      </c>
      <c r="G2964" s="1">
        <f t="shared" si="235"/>
        <v>7</v>
      </c>
      <c r="H2964">
        <f t="shared" si="232"/>
        <v>1</v>
      </c>
      <c r="I2964" t="str">
        <f>INDEX(META!$B:$B,MATCH(B2964,META!$A:$A,0))</f>
        <v>Boros Bully</v>
      </c>
      <c r="J2964" t="str">
        <f>INDEX(META!$B:$B,MATCH(D2964,META!$A:$A,0))</f>
        <v>Mono Red Synth</v>
      </c>
      <c r="K2964" t="str">
        <f t="shared" si="233"/>
        <v>Boros Bully-Mono Red Synth</v>
      </c>
    </row>
    <row r="2965" spans="1:11" x14ac:dyDescent="0.3">
      <c r="A2965">
        <v>39</v>
      </c>
      <c r="B2965" t="s">
        <v>439</v>
      </c>
      <c r="C2965" t="s">
        <v>26</v>
      </c>
      <c r="D2965" t="s">
        <v>569</v>
      </c>
      <c r="E2965" s="1" t="str">
        <f t="shared" si="231"/>
        <v>Andrea Trisoglio-isaac rancic</v>
      </c>
      <c r="F2965" t="str">
        <f t="shared" si="234"/>
        <v>Lost</v>
      </c>
      <c r="G2965" s="1">
        <f t="shared" si="235"/>
        <v>7</v>
      </c>
      <c r="H2965">
        <f t="shared" si="232"/>
        <v>1</v>
      </c>
      <c r="I2965" t="str">
        <f>INDEX(META!$B:$B,MATCH(B2965,META!$A:$A,0))</f>
        <v>Jund Wildfire</v>
      </c>
      <c r="J2965" t="str">
        <f>INDEX(META!$B:$B,MATCH(D2965,META!$A:$A,0))</f>
        <v>High Tide Combo</v>
      </c>
      <c r="K2965" t="str">
        <f t="shared" si="233"/>
        <v>Jund Wildfire-High Tide Combo</v>
      </c>
    </row>
    <row r="2966" spans="1:11" x14ac:dyDescent="0.3">
      <c r="A2966">
        <v>40</v>
      </c>
      <c r="B2966" t="s">
        <v>242</v>
      </c>
      <c r="C2966" t="s">
        <v>28</v>
      </c>
      <c r="D2966" t="s">
        <v>390</v>
      </c>
      <c r="E2966" s="1" t="str">
        <f t="shared" si="231"/>
        <v>Nicola Cordeschi-Diego Zaccagnini</v>
      </c>
      <c r="F2966" t="str">
        <f t="shared" si="234"/>
        <v>Won</v>
      </c>
      <c r="G2966" s="1">
        <f t="shared" si="235"/>
        <v>7</v>
      </c>
      <c r="H2966">
        <f t="shared" si="232"/>
        <v>1</v>
      </c>
      <c r="I2966" t="str">
        <f>INDEX(META!$B:$B,MATCH(B2966,META!$A:$A,0))</f>
        <v>X Lands Spy</v>
      </c>
      <c r="J2966" t="str">
        <f>INDEX(META!$B:$B,MATCH(D2966,META!$A:$A,0))</f>
        <v>Mono Red Synth</v>
      </c>
      <c r="K2966" t="str">
        <f t="shared" si="233"/>
        <v>X Lands Spy-Mono Red Synth</v>
      </c>
    </row>
    <row r="2967" spans="1:11" x14ac:dyDescent="0.3">
      <c r="A2967">
        <v>41</v>
      </c>
      <c r="B2967" t="s">
        <v>323</v>
      </c>
      <c r="C2967" t="s">
        <v>26</v>
      </c>
      <c r="D2967" t="s">
        <v>407</v>
      </c>
      <c r="E2967" s="1" t="str">
        <f t="shared" si="231"/>
        <v>Mattia Pesenti-marco cristopher candela</v>
      </c>
      <c r="F2967" t="str">
        <f t="shared" si="234"/>
        <v>Lost</v>
      </c>
      <c r="G2967" s="1">
        <f t="shared" si="235"/>
        <v>7</v>
      </c>
      <c r="H2967">
        <f t="shared" si="232"/>
        <v>1</v>
      </c>
      <c r="I2967" t="str">
        <f>INDEX(META!$B:$B,MATCH(B2967,META!$A:$A,0))</f>
        <v>Mono Blue Aggro</v>
      </c>
      <c r="J2967" t="str">
        <f>INDEX(META!$B:$B,MATCH(D2967,META!$A:$A,0))</f>
        <v>Mardu Synth</v>
      </c>
      <c r="K2967" t="str">
        <f t="shared" si="233"/>
        <v>Mono Blue Aggro-Mardu Synth</v>
      </c>
    </row>
    <row r="2968" spans="1:11" x14ac:dyDescent="0.3">
      <c r="A2968">
        <v>42</v>
      </c>
      <c r="B2968" t="s">
        <v>194</v>
      </c>
      <c r="C2968" t="s">
        <v>25</v>
      </c>
      <c r="D2968" t="s">
        <v>2729</v>
      </c>
      <c r="E2968" s="1" t="str">
        <f t="shared" si="231"/>
        <v>riccardo cestari-Simone Marzio</v>
      </c>
      <c r="F2968" t="str">
        <f t="shared" si="234"/>
        <v>Won</v>
      </c>
      <c r="G2968" s="1">
        <f t="shared" si="235"/>
        <v>7</v>
      </c>
      <c r="H2968">
        <f t="shared" si="232"/>
        <v>1</v>
      </c>
      <c r="I2968" t="str">
        <f>INDEX(META!$B:$B,MATCH(B2968,META!$A:$A,0))</f>
        <v>Mono Blue Terror</v>
      </c>
      <c r="J2968" t="str">
        <f>INDEX(META!$B:$B,MATCH(D2968,META!$A:$A,0))</f>
        <v>Grixis Affinity</v>
      </c>
      <c r="K2968" t="str">
        <f t="shared" si="233"/>
        <v>Mono Blue Terror-Grixis Affinity</v>
      </c>
    </row>
    <row r="2969" spans="1:11" x14ac:dyDescent="0.3">
      <c r="A2969">
        <v>43</v>
      </c>
      <c r="B2969" t="s">
        <v>225</v>
      </c>
      <c r="C2969" t="s">
        <v>25</v>
      </c>
      <c r="D2969" t="s">
        <v>341</v>
      </c>
      <c r="E2969" s="1" t="str">
        <f t="shared" si="231"/>
        <v>Michele Delpiazzo-Mirto Musci</v>
      </c>
      <c r="F2969" t="str">
        <f t="shared" si="234"/>
        <v>Won</v>
      </c>
      <c r="G2969" s="1">
        <f t="shared" si="235"/>
        <v>7</v>
      </c>
      <c r="H2969">
        <f t="shared" si="232"/>
        <v>1</v>
      </c>
      <c r="I2969" t="str">
        <f>INDEX(META!$B:$B,MATCH(B2969,META!$A:$A,0))</f>
        <v>Mono Red Synth</v>
      </c>
      <c r="J2969" t="str">
        <f>INDEX(META!$B:$B,MATCH(D2969,META!$A:$A,0))</f>
        <v>Mono Blue Terror</v>
      </c>
      <c r="K2969" t="str">
        <f t="shared" si="233"/>
        <v>Mono Red Synth-Mono Blue Terror</v>
      </c>
    </row>
    <row r="2970" spans="1:11" x14ac:dyDescent="0.3">
      <c r="A2970">
        <v>44</v>
      </c>
      <c r="B2970" t="s">
        <v>354</v>
      </c>
      <c r="C2970" t="s">
        <v>25</v>
      </c>
      <c r="D2970" t="s">
        <v>243</v>
      </c>
      <c r="E2970" s="1" t="str">
        <f t="shared" si="231"/>
        <v>Milos Arsic-Diego Bersanetti</v>
      </c>
      <c r="F2970" t="str">
        <f t="shared" si="234"/>
        <v>Won</v>
      </c>
      <c r="G2970" s="1">
        <f t="shared" si="235"/>
        <v>7</v>
      </c>
      <c r="H2970">
        <f t="shared" si="232"/>
        <v>1</v>
      </c>
      <c r="I2970" t="str">
        <f>INDEX(META!$B:$B,MATCH(B2970,META!$A:$A,0))</f>
        <v>Mono Red Synth</v>
      </c>
      <c r="J2970" t="str">
        <f>INDEX(META!$B:$B,MATCH(D2970,META!$A:$A,0))</f>
        <v>Rakdos Madness</v>
      </c>
      <c r="K2970" t="str">
        <f t="shared" si="233"/>
        <v>Mono Red Synth-Rakdos Madness</v>
      </c>
    </row>
    <row r="2971" spans="1:11" x14ac:dyDescent="0.3">
      <c r="A2971">
        <v>45</v>
      </c>
      <c r="B2971" t="s">
        <v>204</v>
      </c>
      <c r="C2971" t="s">
        <v>27</v>
      </c>
      <c r="D2971" t="s">
        <v>1622</v>
      </c>
      <c r="E2971" s="1" t="str">
        <f t="shared" si="231"/>
        <v>Andrea Campi-Matteo Lugaresi</v>
      </c>
      <c r="F2971" t="str">
        <f t="shared" si="234"/>
        <v>Lost</v>
      </c>
      <c r="G2971" s="1">
        <f t="shared" si="235"/>
        <v>7</v>
      </c>
      <c r="H2971">
        <f t="shared" si="232"/>
        <v>1</v>
      </c>
      <c r="I2971" t="str">
        <f>INDEX(META!$B:$B,MATCH(B2971,META!$A:$A,0))</f>
        <v>X Lands Spy</v>
      </c>
      <c r="J2971" t="str">
        <f>INDEX(META!$B:$B,MATCH(D2971,META!$A:$A,0))</f>
        <v>Mono Blue Aggro</v>
      </c>
      <c r="K2971" t="str">
        <f t="shared" si="233"/>
        <v>X Lands Spy-Mono Blue Aggro</v>
      </c>
    </row>
    <row r="2972" spans="1:11" x14ac:dyDescent="0.3">
      <c r="A2972">
        <v>46</v>
      </c>
      <c r="B2972" t="s">
        <v>638</v>
      </c>
      <c r="C2972" t="s">
        <v>26</v>
      </c>
      <c r="D2972" t="s">
        <v>384</v>
      </c>
      <c r="E2972" s="1" t="str">
        <f t="shared" si="231"/>
        <v>Daniele Giorgio-Lahiri Cristofori</v>
      </c>
      <c r="F2972" t="str">
        <f t="shared" si="234"/>
        <v>Lost</v>
      </c>
      <c r="G2972" s="1">
        <f t="shared" si="235"/>
        <v>7</v>
      </c>
      <c r="H2972">
        <f t="shared" si="232"/>
        <v>1</v>
      </c>
      <c r="I2972" t="str">
        <f>INDEX(META!$B:$B,MATCH(B2972,META!$A:$A,0))</f>
        <v>Jund Wildfire</v>
      </c>
      <c r="J2972" t="str">
        <f>INDEX(META!$B:$B,MATCH(D2972,META!$A:$A,0))</f>
        <v>Mono Red Madness</v>
      </c>
      <c r="K2972" t="str">
        <f t="shared" si="233"/>
        <v>Jund Wildfire-Mono Red Madness</v>
      </c>
    </row>
    <row r="2973" spans="1:11" x14ac:dyDescent="0.3">
      <c r="A2973">
        <v>47</v>
      </c>
      <c r="B2973" t="s">
        <v>2422</v>
      </c>
      <c r="C2973" t="s">
        <v>26</v>
      </c>
      <c r="D2973" t="s">
        <v>287</v>
      </c>
      <c r="E2973" s="1" t="str">
        <f t="shared" si="231"/>
        <v>Michele Compagnone-Matteo Cirigliano</v>
      </c>
      <c r="F2973" t="str">
        <f t="shared" si="234"/>
        <v>Lost</v>
      </c>
      <c r="G2973" s="1">
        <f t="shared" si="235"/>
        <v>7</v>
      </c>
      <c r="H2973">
        <f t="shared" si="232"/>
        <v>1</v>
      </c>
      <c r="I2973" t="str">
        <f>INDEX(META!$B:$B,MATCH(B2973,META!$A:$A,0))</f>
        <v>Dimir Terror</v>
      </c>
      <c r="J2973" t="str">
        <f>INDEX(META!$B:$B,MATCH(D2973,META!$A:$A,0))</f>
        <v>Jund Wildfire</v>
      </c>
      <c r="K2973" t="str">
        <f t="shared" si="233"/>
        <v>Dimir Terror-Jund Wildfire</v>
      </c>
    </row>
    <row r="2974" spans="1:11" x14ac:dyDescent="0.3">
      <c r="A2974">
        <v>48</v>
      </c>
      <c r="B2974" t="s">
        <v>2065</v>
      </c>
      <c r="C2974" t="s">
        <v>27</v>
      </c>
      <c r="D2974" t="s">
        <v>2534</v>
      </c>
      <c r="E2974" s="1" t="str">
        <f t="shared" si="231"/>
        <v>domenico cardona-Giacomo Giannoni</v>
      </c>
      <c r="F2974" t="str">
        <f t="shared" si="234"/>
        <v>Lost</v>
      </c>
      <c r="G2974" s="1">
        <f t="shared" si="235"/>
        <v>7</v>
      </c>
      <c r="H2974">
        <f t="shared" si="232"/>
        <v>1</v>
      </c>
      <c r="I2974" t="str">
        <f>INDEX(META!$B:$B,MATCH(B2974,META!$A:$A,0))</f>
        <v>Mono Red Madness</v>
      </c>
      <c r="J2974" t="str">
        <f>INDEX(META!$B:$B,MATCH(D2974,META!$A:$A,0))</f>
        <v>Rakdos Madness</v>
      </c>
      <c r="K2974" t="str">
        <f t="shared" si="233"/>
        <v>Mono Red Madness-Rakdos Madness</v>
      </c>
    </row>
    <row r="2975" spans="1:11" x14ac:dyDescent="0.3">
      <c r="A2975">
        <v>49</v>
      </c>
      <c r="B2975" t="s">
        <v>2692</v>
      </c>
      <c r="C2975" t="s">
        <v>26</v>
      </c>
      <c r="D2975" t="s">
        <v>1226</v>
      </c>
      <c r="E2975" s="1" t="str">
        <f t="shared" si="231"/>
        <v>Matteo Versari-Simone Tarozzi</v>
      </c>
      <c r="F2975" t="str">
        <f t="shared" si="234"/>
        <v>Lost</v>
      </c>
      <c r="G2975" s="1">
        <f t="shared" si="235"/>
        <v>7</v>
      </c>
      <c r="H2975">
        <f t="shared" si="232"/>
        <v>1</v>
      </c>
      <c r="I2975" t="str">
        <f>INDEX(META!$B:$B,MATCH(B2975,META!$A:$A,0))</f>
        <v>Mono Blue Aggro</v>
      </c>
      <c r="J2975" t="str">
        <f>INDEX(META!$B:$B,MATCH(D2975,META!$A:$A,0))</f>
        <v>Mono Blue Terror</v>
      </c>
      <c r="K2975" t="str">
        <f t="shared" si="233"/>
        <v>Mono Blue Aggro-Mono Blue Terror</v>
      </c>
    </row>
    <row r="2976" spans="1:11" x14ac:dyDescent="0.3">
      <c r="A2976">
        <v>50</v>
      </c>
      <c r="B2976" t="s">
        <v>397</v>
      </c>
      <c r="C2976" t="s">
        <v>27</v>
      </c>
      <c r="D2976" t="s">
        <v>1820</v>
      </c>
      <c r="E2976" s="1" t="str">
        <f t="shared" si="231"/>
        <v>Mario Garbuio-Fran družinec</v>
      </c>
      <c r="F2976" t="str">
        <f t="shared" si="234"/>
        <v>Lost</v>
      </c>
      <c r="G2976" s="1">
        <f t="shared" si="235"/>
        <v>7</v>
      </c>
      <c r="H2976">
        <f t="shared" si="232"/>
        <v>1</v>
      </c>
      <c r="I2976" t="str">
        <f>INDEX(META!$B:$B,MATCH(B2976,META!$A:$A,0))</f>
        <v>Dimir Terror</v>
      </c>
      <c r="J2976" t="str">
        <f>INDEX(META!$B:$B,MATCH(D2976,META!$A:$A,0))</f>
        <v>Altar Tron</v>
      </c>
      <c r="K2976" t="str">
        <f t="shared" si="233"/>
        <v>Dimir Terror-Altar Tron</v>
      </c>
    </row>
    <row r="2977" spans="1:11" x14ac:dyDescent="0.3">
      <c r="A2977">
        <v>51</v>
      </c>
      <c r="B2977" t="s">
        <v>489</v>
      </c>
      <c r="C2977" t="s">
        <v>27</v>
      </c>
      <c r="D2977" t="s">
        <v>316</v>
      </c>
      <c r="E2977" s="1" t="str">
        <f t="shared" si="231"/>
        <v>Mattia Biella-Lorenzo Aldegheri</v>
      </c>
      <c r="F2977" t="str">
        <f t="shared" si="234"/>
        <v>Lost</v>
      </c>
      <c r="G2977" s="1">
        <f t="shared" si="235"/>
        <v>7</v>
      </c>
      <c r="H2977">
        <f t="shared" si="232"/>
        <v>1</v>
      </c>
      <c r="I2977" t="str">
        <f>INDEX(META!$B:$B,MATCH(B2977,META!$A:$A,0))</f>
        <v>High Tide Combo</v>
      </c>
      <c r="J2977" t="str">
        <f>INDEX(META!$B:$B,MATCH(D2977,META!$A:$A,0))</f>
        <v>Jund Wildfire</v>
      </c>
      <c r="K2977" t="str">
        <f t="shared" si="233"/>
        <v>High Tide Combo-Jund Wildfire</v>
      </c>
    </row>
    <row r="2978" spans="1:11" x14ac:dyDescent="0.3">
      <c r="A2978">
        <v>52</v>
      </c>
      <c r="B2978" t="s">
        <v>382</v>
      </c>
      <c r="C2978" t="s">
        <v>27</v>
      </c>
      <c r="D2978" t="s">
        <v>3238</v>
      </c>
      <c r="E2978" s="1" t="str">
        <f t="shared" si="231"/>
        <v>Fabrizio Campanino-Marco Del Pivo</v>
      </c>
      <c r="F2978" t="str">
        <f t="shared" si="234"/>
        <v>Lost</v>
      </c>
      <c r="G2978" s="1">
        <f t="shared" si="235"/>
        <v>7</v>
      </c>
      <c r="H2978">
        <f t="shared" si="232"/>
        <v>1</v>
      </c>
      <c r="I2978" t="str">
        <f>INDEX(META!$B:$B,MATCH(B2978,META!$A:$A,0))</f>
        <v>Boros Bully</v>
      </c>
      <c r="J2978" t="str">
        <f>INDEX(META!$B:$B,MATCH(D2978,META!$A:$A,0))</f>
        <v>Gardens</v>
      </c>
      <c r="K2978" t="str">
        <f t="shared" si="233"/>
        <v>Boros Bully-Gardens</v>
      </c>
    </row>
    <row r="2979" spans="1:11" x14ac:dyDescent="0.3">
      <c r="A2979">
        <v>53</v>
      </c>
      <c r="B2979" t="s">
        <v>342</v>
      </c>
      <c r="C2979" t="s">
        <v>28</v>
      </c>
      <c r="D2979" t="s">
        <v>2707</v>
      </c>
      <c r="E2979" s="1" t="str">
        <f t="shared" si="231"/>
        <v>Filippo Pezza-Stefano Mannella</v>
      </c>
      <c r="F2979" t="str">
        <f t="shared" si="234"/>
        <v>Won</v>
      </c>
      <c r="G2979" s="1">
        <f t="shared" si="235"/>
        <v>7</v>
      </c>
      <c r="H2979">
        <f t="shared" si="232"/>
        <v>1</v>
      </c>
      <c r="I2979" t="str">
        <f>INDEX(META!$B:$B,MATCH(B2979,META!$A:$A,0))</f>
        <v>Mono Red Synth</v>
      </c>
      <c r="J2979" t="str">
        <f>INDEX(META!$B:$B,MATCH(D2979,META!$A:$A,0))</f>
        <v>Jund Wildfire</v>
      </c>
      <c r="K2979" t="str">
        <f t="shared" si="233"/>
        <v>Mono Red Synth-Jund Wildfire</v>
      </c>
    </row>
    <row r="2980" spans="1:11" x14ac:dyDescent="0.3">
      <c r="A2980">
        <v>54</v>
      </c>
      <c r="B2980" t="s">
        <v>302</v>
      </c>
      <c r="C2980" t="s">
        <v>26</v>
      </c>
      <c r="D2980" t="s">
        <v>1808</v>
      </c>
      <c r="E2980" s="1" t="str">
        <f t="shared" si="231"/>
        <v>Nicolò Croppi-Kristijan Kondić</v>
      </c>
      <c r="F2980" t="str">
        <f t="shared" si="234"/>
        <v>Lost</v>
      </c>
      <c r="G2980" s="1">
        <f t="shared" si="235"/>
        <v>7</v>
      </c>
      <c r="H2980">
        <f t="shared" si="232"/>
        <v>1</v>
      </c>
      <c r="I2980" t="str">
        <f>INDEX(META!$B:$B,MATCH(B2980,META!$A:$A,0))</f>
        <v>Mono Black Rod</v>
      </c>
      <c r="J2980" t="str">
        <f>INDEX(META!$B:$B,MATCH(D2980,META!$A:$A,0))</f>
        <v>High Tide Combo</v>
      </c>
      <c r="K2980" t="str">
        <f t="shared" si="233"/>
        <v>Mono Black Rod-High Tide Combo</v>
      </c>
    </row>
    <row r="2981" spans="1:11" x14ac:dyDescent="0.3">
      <c r="A2981">
        <v>55</v>
      </c>
      <c r="B2981" t="s">
        <v>1940</v>
      </c>
      <c r="C2981" t="s">
        <v>27</v>
      </c>
      <c r="D2981" t="s">
        <v>498</v>
      </c>
      <c r="E2981" s="1" t="str">
        <f t="shared" si="231"/>
        <v>Carlo Iavazzo-Martn Rabiller</v>
      </c>
      <c r="F2981" t="str">
        <f t="shared" si="234"/>
        <v>Lost</v>
      </c>
      <c r="G2981" s="1">
        <f t="shared" si="235"/>
        <v>7</v>
      </c>
      <c r="H2981">
        <f t="shared" si="232"/>
        <v>1</v>
      </c>
      <c r="I2981" t="str">
        <f>INDEX(META!$B:$B,MATCH(B2981,META!$A:$A,0))</f>
        <v>Jund Wildfire</v>
      </c>
      <c r="J2981" t="str">
        <f>INDEX(META!$B:$B,MATCH(D2981,META!$A:$A,0))</f>
        <v>Izzet Faeries</v>
      </c>
      <c r="K2981" t="str">
        <f t="shared" si="233"/>
        <v>Jund Wildfire-Izzet Faeries</v>
      </c>
    </row>
    <row r="2982" spans="1:11" x14ac:dyDescent="0.3">
      <c r="A2982">
        <v>56</v>
      </c>
      <c r="B2982" t="s">
        <v>916</v>
      </c>
      <c r="C2982" t="s">
        <v>26</v>
      </c>
      <c r="D2982" t="s">
        <v>1736</v>
      </c>
      <c r="E2982" s="1" t="str">
        <f t="shared" si="231"/>
        <v>Fabio D'Angelo-Mirko Bonazza</v>
      </c>
      <c r="F2982" t="str">
        <f t="shared" si="234"/>
        <v>Lost</v>
      </c>
      <c r="G2982" s="1">
        <f t="shared" si="235"/>
        <v>7</v>
      </c>
      <c r="H2982">
        <f t="shared" si="232"/>
        <v>1</v>
      </c>
      <c r="I2982" t="str">
        <f>INDEX(META!$B:$B,MATCH(B2982,META!$A:$A,0))</f>
        <v>Mono Red Synth</v>
      </c>
      <c r="J2982" t="str">
        <f>INDEX(META!$B:$B,MATCH(D2982,META!$A:$A,0))</f>
        <v>Mono Red Madness</v>
      </c>
      <c r="K2982" t="str">
        <f t="shared" si="233"/>
        <v>Mono Red Synth-Mono Red Madness</v>
      </c>
    </row>
    <row r="2983" spans="1:11" x14ac:dyDescent="0.3">
      <c r="A2983">
        <v>57</v>
      </c>
      <c r="B2983" t="s">
        <v>1388</v>
      </c>
      <c r="C2983" t="s">
        <v>27</v>
      </c>
      <c r="D2983" t="s">
        <v>351</v>
      </c>
      <c r="E2983" s="1" t="str">
        <f t="shared" si="231"/>
        <v>Riccardo Cavazza-Tommaso Punis</v>
      </c>
      <c r="F2983" t="str">
        <f t="shared" si="234"/>
        <v>Lost</v>
      </c>
      <c r="G2983" s="1">
        <f t="shared" si="235"/>
        <v>7</v>
      </c>
      <c r="H2983">
        <f t="shared" si="232"/>
        <v>1</v>
      </c>
      <c r="I2983" t="str">
        <f>INDEX(META!$B:$B,MATCH(B2983,META!$A:$A,0))</f>
        <v>Mono Red Synth</v>
      </c>
      <c r="J2983" t="str">
        <f>INDEX(META!$B:$B,MATCH(D2983,META!$A:$A,0))</f>
        <v>Gruul Monsters</v>
      </c>
      <c r="K2983" t="str">
        <f t="shared" si="233"/>
        <v>Mono Red Synth-Gruul Monsters</v>
      </c>
    </row>
    <row r="2984" spans="1:11" x14ac:dyDescent="0.3">
      <c r="A2984">
        <v>58</v>
      </c>
      <c r="B2984" t="s">
        <v>309</v>
      </c>
      <c r="C2984" t="s">
        <v>28</v>
      </c>
      <c r="D2984" t="s">
        <v>2981</v>
      </c>
      <c r="E2984" s="1" t="str">
        <f t="shared" si="231"/>
        <v>Paolo Donfrancesco-Stefano Buci</v>
      </c>
      <c r="F2984" t="str">
        <f t="shared" si="234"/>
        <v>Won</v>
      </c>
      <c r="G2984" s="1">
        <f t="shared" si="235"/>
        <v>7</v>
      </c>
      <c r="H2984">
        <f t="shared" si="232"/>
        <v>1</v>
      </c>
      <c r="I2984" t="str">
        <f>INDEX(META!$B:$B,MATCH(B2984,META!$A:$A,0))</f>
        <v>Jund Wildfire</v>
      </c>
      <c r="J2984" t="str">
        <f>INDEX(META!$B:$B,MATCH(D2984,META!$A:$A,0))</f>
        <v>Bogles</v>
      </c>
      <c r="K2984" t="str">
        <f t="shared" si="233"/>
        <v>Jund Wildfire-Bogles</v>
      </c>
    </row>
    <row r="2985" spans="1:11" x14ac:dyDescent="0.3">
      <c r="A2985">
        <v>59</v>
      </c>
      <c r="B2985" t="s">
        <v>3261</v>
      </c>
      <c r="C2985" t="s">
        <v>28</v>
      </c>
      <c r="D2985" t="s">
        <v>3106</v>
      </c>
      <c r="E2985" s="1" t="str">
        <f t="shared" si="231"/>
        <v>Marcio Carvalho-Federico Ciancia</v>
      </c>
      <c r="F2985" t="str">
        <f t="shared" si="234"/>
        <v>Won</v>
      </c>
      <c r="G2985" s="1">
        <f t="shared" si="235"/>
        <v>7</v>
      </c>
      <c r="H2985">
        <f t="shared" si="232"/>
        <v>1</v>
      </c>
      <c r="I2985" t="str">
        <f>INDEX(META!$B:$B,MATCH(B2985,META!$A:$A,0))</f>
        <v>Izzet Blitz</v>
      </c>
      <c r="J2985" t="str">
        <f>INDEX(META!$B:$B,MATCH(D2985,META!$A:$A,0))</f>
        <v>Altar Tron</v>
      </c>
      <c r="K2985" t="str">
        <f t="shared" si="233"/>
        <v>Izzet Blitz-Altar Tron</v>
      </c>
    </row>
    <row r="2986" spans="1:11" x14ac:dyDescent="0.3">
      <c r="A2986">
        <v>60</v>
      </c>
      <c r="B2986" t="s">
        <v>2740</v>
      </c>
      <c r="C2986" t="s">
        <v>27</v>
      </c>
      <c r="D2986" t="s">
        <v>430</v>
      </c>
      <c r="E2986" s="1" t="str">
        <f t="shared" si="231"/>
        <v>Luca Martinengo-Alessio Sposito</v>
      </c>
      <c r="F2986" t="str">
        <f t="shared" si="234"/>
        <v>Lost</v>
      </c>
      <c r="G2986" s="1">
        <f t="shared" si="235"/>
        <v>7</v>
      </c>
      <c r="H2986">
        <f t="shared" si="232"/>
        <v>1</v>
      </c>
      <c r="I2986" t="str">
        <f>INDEX(META!$B:$B,MATCH(B2986,META!$A:$A,0))</f>
        <v>Mono Blue Terror</v>
      </c>
      <c r="J2986" t="str">
        <f>INDEX(META!$B:$B,MATCH(D2986,META!$A:$A,0))</f>
        <v>Mono Red Synth</v>
      </c>
      <c r="K2986" t="str">
        <f t="shared" si="233"/>
        <v>Mono Blue Terror-Mono Red Synth</v>
      </c>
    </row>
    <row r="2987" spans="1:11" x14ac:dyDescent="0.3">
      <c r="A2987">
        <v>61</v>
      </c>
      <c r="B2987" t="s">
        <v>666</v>
      </c>
      <c r="C2987" t="s">
        <v>26</v>
      </c>
      <c r="D2987" t="s">
        <v>420</v>
      </c>
      <c r="E2987" s="1" t="str">
        <f t="shared" si="231"/>
        <v>Luciano Bigi-Giuliano Tambone</v>
      </c>
      <c r="F2987" t="str">
        <f t="shared" si="234"/>
        <v>Lost</v>
      </c>
      <c r="G2987" s="1">
        <f t="shared" si="235"/>
        <v>7</v>
      </c>
      <c r="H2987">
        <f t="shared" si="232"/>
        <v>1</v>
      </c>
      <c r="I2987" t="str">
        <f>INDEX(META!$B:$B,MATCH(B2987,META!$A:$A,0))</f>
        <v>Mono Blue Terror</v>
      </c>
      <c r="J2987" t="str">
        <f>INDEX(META!$B:$B,MATCH(D2987,META!$A:$A,0))</f>
        <v>Gardens</v>
      </c>
      <c r="K2987" t="str">
        <f t="shared" si="233"/>
        <v>Mono Blue Terror-Gardens</v>
      </c>
    </row>
    <row r="2988" spans="1:11" x14ac:dyDescent="0.3">
      <c r="A2988">
        <v>62</v>
      </c>
      <c r="B2988" t="s">
        <v>932</v>
      </c>
      <c r="C2988" t="s">
        <v>26</v>
      </c>
      <c r="D2988" t="s">
        <v>414</v>
      </c>
      <c r="E2988" s="1" t="str">
        <f t="shared" si="231"/>
        <v>Riccardo Vasellini-Daniele Calanna</v>
      </c>
      <c r="F2988" t="str">
        <f t="shared" si="234"/>
        <v>Lost</v>
      </c>
      <c r="G2988" s="1">
        <f t="shared" si="235"/>
        <v>7</v>
      </c>
      <c r="H2988">
        <f t="shared" si="232"/>
        <v>1</v>
      </c>
      <c r="I2988" t="str">
        <f>INDEX(META!$B:$B,MATCH(B2988,META!$A:$A,0))</f>
        <v>Gruul Monsters</v>
      </c>
      <c r="J2988" t="str">
        <f>INDEX(META!$B:$B,MATCH(D2988,META!$A:$A,0))</f>
        <v>Mono Red Synth</v>
      </c>
      <c r="K2988" t="str">
        <f t="shared" si="233"/>
        <v>Gruul Monsters-Mono Red Synth</v>
      </c>
    </row>
    <row r="2989" spans="1:11" x14ac:dyDescent="0.3">
      <c r="A2989">
        <v>63</v>
      </c>
      <c r="B2989" t="s">
        <v>536</v>
      </c>
      <c r="C2989" t="s">
        <v>26</v>
      </c>
      <c r="D2989" t="s">
        <v>123</v>
      </c>
      <c r="E2989" s="1" t="str">
        <f t="shared" si="231"/>
        <v>Mattia Bui-Tomáš HINDULIAK</v>
      </c>
      <c r="F2989" t="str">
        <f t="shared" si="234"/>
        <v>Lost</v>
      </c>
      <c r="G2989" s="1">
        <f t="shared" si="235"/>
        <v>7</v>
      </c>
      <c r="H2989">
        <f t="shared" si="232"/>
        <v>1</v>
      </c>
      <c r="I2989" t="str">
        <f>INDEX(META!$B:$B,MATCH(B2989,META!$A:$A,0))</f>
        <v>Rakdos Madness</v>
      </c>
      <c r="J2989" t="str">
        <f>INDEX(META!$B:$B,MATCH(D2989,META!$A:$A,0))</f>
        <v>Mono Blue Terror</v>
      </c>
      <c r="K2989" t="str">
        <f t="shared" si="233"/>
        <v>Rakdos Madness-Mono Blue Terror</v>
      </c>
    </row>
    <row r="2990" spans="1:11" x14ac:dyDescent="0.3">
      <c r="A2990">
        <v>64</v>
      </c>
      <c r="B2990" t="s">
        <v>2737</v>
      </c>
      <c r="C2990" t="s">
        <v>28</v>
      </c>
      <c r="D2990" t="s">
        <v>365</v>
      </c>
      <c r="E2990" s="1" t="str">
        <f t="shared" si="231"/>
        <v>Andrea Bistolfi-Keira Randall</v>
      </c>
      <c r="F2990" t="str">
        <f t="shared" si="234"/>
        <v>Won</v>
      </c>
      <c r="G2990" s="1">
        <f t="shared" si="235"/>
        <v>7</v>
      </c>
      <c r="H2990">
        <f t="shared" si="232"/>
        <v>1</v>
      </c>
      <c r="I2990" t="str">
        <f>INDEX(META!$B:$B,MATCH(B2990,META!$A:$A,0))</f>
        <v>Mono Blue Aggro</v>
      </c>
      <c r="J2990" t="str">
        <f>INDEX(META!$B:$B,MATCH(D2990,META!$A:$A,0))</f>
        <v>Caw Gate</v>
      </c>
      <c r="K2990" t="str">
        <f t="shared" si="233"/>
        <v>Mono Blue Aggro-Caw Gate</v>
      </c>
    </row>
    <row r="2991" spans="1:11" x14ac:dyDescent="0.3">
      <c r="A2991">
        <v>65</v>
      </c>
      <c r="B2991" t="s">
        <v>1776</v>
      </c>
      <c r="C2991" t="s">
        <v>28</v>
      </c>
      <c r="D2991" t="s">
        <v>393</v>
      </c>
      <c r="E2991" s="1" t="str">
        <f t="shared" ref="E2991:E3054" si="236">B2991&amp;"-"&amp;D2991</f>
        <v>Michele Gasperi-Damiano Lunardon</v>
      </c>
      <c r="F2991" t="str">
        <f t="shared" si="234"/>
        <v>Won</v>
      </c>
      <c r="G2991" s="1">
        <f t="shared" si="235"/>
        <v>7</v>
      </c>
      <c r="H2991">
        <f t="shared" ref="H2991:H3054" si="237">AND(I2991&gt;0,J2991&gt;0)*1</f>
        <v>1</v>
      </c>
      <c r="I2991" t="str">
        <f>INDEX(META!$B:$B,MATCH(B2991,META!$A:$A,0))</f>
        <v>Mono Blue Terror</v>
      </c>
      <c r="J2991" t="str">
        <f>INDEX(META!$B:$B,MATCH(D2991,META!$A:$A,0))</f>
        <v>Jund Wildfire</v>
      </c>
      <c r="K2991" t="str">
        <f t="shared" ref="K2991:K3054" si="238">I2991&amp;"-"&amp;J2991</f>
        <v>Mono Blue Terror-Jund Wildfire</v>
      </c>
    </row>
    <row r="2992" spans="1:11" x14ac:dyDescent="0.3">
      <c r="A2992">
        <v>66</v>
      </c>
      <c r="B2992" t="s">
        <v>402</v>
      </c>
      <c r="C2992" t="s">
        <v>27</v>
      </c>
      <c r="D2992" t="s">
        <v>2239</v>
      </c>
      <c r="E2992" s="1" t="str">
        <f t="shared" si="236"/>
        <v>Nino Alessi-alberto diani</v>
      </c>
      <c r="F2992" t="str">
        <f t="shared" si="234"/>
        <v>Lost</v>
      </c>
      <c r="G2992" s="1">
        <f t="shared" si="235"/>
        <v>7</v>
      </c>
      <c r="H2992">
        <f t="shared" si="237"/>
        <v>1</v>
      </c>
      <c r="I2992" t="str">
        <f>INDEX(META!$B:$B,MATCH(B2992,META!$A:$A,0))</f>
        <v>Mono Red Synth</v>
      </c>
      <c r="J2992" t="str">
        <f>INDEX(META!$B:$B,MATCH(D2992,META!$A:$A,0))</f>
        <v>Mono Blue Terror</v>
      </c>
      <c r="K2992" t="str">
        <f t="shared" si="238"/>
        <v>Mono Red Synth-Mono Blue Terror</v>
      </c>
    </row>
    <row r="2993" spans="1:11" x14ac:dyDescent="0.3">
      <c r="A2993">
        <v>67</v>
      </c>
      <c r="B2993" t="s">
        <v>2815</v>
      </c>
      <c r="C2993" t="s">
        <v>27</v>
      </c>
      <c r="D2993" t="s">
        <v>3022</v>
      </c>
      <c r="E2993" s="1" t="str">
        <f t="shared" si="236"/>
        <v>Elia Morgese-Marco Lombardi</v>
      </c>
      <c r="F2993" t="str">
        <f t="shared" si="234"/>
        <v>Lost</v>
      </c>
      <c r="G2993" s="1">
        <f t="shared" si="235"/>
        <v>7</v>
      </c>
      <c r="H2993">
        <f t="shared" si="237"/>
        <v>1</v>
      </c>
      <c r="I2993" t="str">
        <f>INDEX(META!$B:$B,MATCH(B2993,META!$A:$A,0))</f>
        <v>Mono Red Madness</v>
      </c>
      <c r="J2993" t="str">
        <f>INDEX(META!$B:$B,MATCH(D2993,META!$A:$A,0))</f>
        <v>Elves</v>
      </c>
      <c r="K2993" t="str">
        <f t="shared" si="238"/>
        <v>Mono Red Madness-Elves</v>
      </c>
    </row>
    <row r="2994" spans="1:11" x14ac:dyDescent="0.3">
      <c r="A2994">
        <v>68</v>
      </c>
      <c r="B2994" t="s">
        <v>883</v>
      </c>
      <c r="C2994" t="s">
        <v>25</v>
      </c>
      <c r="D2994" t="s">
        <v>173</v>
      </c>
      <c r="E2994" s="1" t="str">
        <f t="shared" si="236"/>
        <v>Francesco Manca-Daniele Cappeller</v>
      </c>
      <c r="F2994" t="str">
        <f t="shared" si="234"/>
        <v>Won</v>
      </c>
      <c r="G2994" s="1">
        <f t="shared" si="235"/>
        <v>7</v>
      </c>
      <c r="H2994">
        <f t="shared" si="237"/>
        <v>1</v>
      </c>
      <c r="I2994" t="str">
        <f>INDEX(META!$B:$B,MATCH(B2994,META!$A:$A,0))</f>
        <v>Grixis Affinity</v>
      </c>
      <c r="J2994" t="str">
        <f>INDEX(META!$B:$B,MATCH(D2994,META!$A:$A,0))</f>
        <v>Jeskai Ephemerate</v>
      </c>
      <c r="K2994" t="str">
        <f t="shared" si="238"/>
        <v>Grixis Affinity-Jeskai Ephemerate</v>
      </c>
    </row>
    <row r="2995" spans="1:11" x14ac:dyDescent="0.3">
      <c r="A2995">
        <v>69</v>
      </c>
      <c r="B2995" t="s">
        <v>842</v>
      </c>
      <c r="C2995" t="s">
        <v>26</v>
      </c>
      <c r="D2995" t="s">
        <v>772</v>
      </c>
      <c r="E2995" s="1" t="str">
        <f t="shared" si="236"/>
        <v>Andrea Amici-Gennaro Ucciero</v>
      </c>
      <c r="F2995" t="str">
        <f t="shared" si="234"/>
        <v>Lost</v>
      </c>
      <c r="G2995" s="1">
        <f t="shared" si="235"/>
        <v>7</v>
      </c>
      <c r="H2995">
        <f t="shared" si="237"/>
        <v>1</v>
      </c>
      <c r="I2995" t="str">
        <f>INDEX(META!$B:$B,MATCH(B2995,META!$A:$A,0))</f>
        <v>Mono Blue Aggro</v>
      </c>
      <c r="J2995" t="str">
        <f>INDEX(META!$B:$B,MATCH(D2995,META!$A:$A,0))</f>
        <v>Mono Red Madness</v>
      </c>
      <c r="K2995" t="str">
        <f t="shared" si="238"/>
        <v>Mono Blue Aggro-Mono Red Madness</v>
      </c>
    </row>
    <row r="2996" spans="1:11" x14ac:dyDescent="0.3">
      <c r="A2996">
        <v>70</v>
      </c>
      <c r="B2996" t="s">
        <v>845</v>
      </c>
      <c r="C2996" t="s">
        <v>27</v>
      </c>
      <c r="D2996" t="s">
        <v>1290</v>
      </c>
      <c r="E2996" s="1" t="str">
        <f t="shared" si="236"/>
        <v>Crescenzo Cipolletta-Mattia Schiavone</v>
      </c>
      <c r="F2996" t="str">
        <f t="shared" si="234"/>
        <v>Lost</v>
      </c>
      <c r="G2996" s="1">
        <f t="shared" si="235"/>
        <v>7</v>
      </c>
      <c r="H2996">
        <f t="shared" si="237"/>
        <v>1</v>
      </c>
      <c r="I2996" t="str">
        <f>INDEX(META!$B:$B,MATCH(B2996,META!$A:$A,0))</f>
        <v>Mardu Synth</v>
      </c>
      <c r="J2996" t="str">
        <f>INDEX(META!$B:$B,MATCH(D2996,META!$A:$A,0))</f>
        <v>Jund Wildfire</v>
      </c>
      <c r="K2996" t="str">
        <f t="shared" si="238"/>
        <v>Mardu Synth-Jund Wildfire</v>
      </c>
    </row>
    <row r="2997" spans="1:11" x14ac:dyDescent="0.3">
      <c r="A2997">
        <v>71</v>
      </c>
      <c r="B2997" t="s">
        <v>2109</v>
      </c>
      <c r="C2997" t="s">
        <v>26</v>
      </c>
      <c r="D2997" t="s">
        <v>1669</v>
      </c>
      <c r="E2997" s="1" t="str">
        <f t="shared" si="236"/>
        <v>Davide Bianchi-Eduardo Santos</v>
      </c>
      <c r="F2997" t="str">
        <f t="shared" si="234"/>
        <v>Lost</v>
      </c>
      <c r="G2997" s="1">
        <f t="shared" si="235"/>
        <v>7</v>
      </c>
      <c r="H2997">
        <f t="shared" si="237"/>
        <v>1</v>
      </c>
      <c r="I2997" t="str">
        <f>INDEX(META!$B:$B,MATCH(B2997,META!$A:$A,0))</f>
        <v>Mono Red Madness</v>
      </c>
      <c r="J2997" t="str">
        <f>INDEX(META!$B:$B,MATCH(D2997,META!$A:$A,0))</f>
        <v>Mono Red Madness</v>
      </c>
      <c r="K2997" t="str">
        <f t="shared" si="238"/>
        <v>Mono Red Madness-Mono Red Madness</v>
      </c>
    </row>
    <row r="2998" spans="1:11" x14ac:dyDescent="0.3">
      <c r="A2998">
        <v>72</v>
      </c>
      <c r="B2998" t="s">
        <v>433</v>
      </c>
      <c r="C2998" t="s">
        <v>25</v>
      </c>
      <c r="D2998" t="s">
        <v>2283</v>
      </c>
      <c r="E2998" s="1" t="str">
        <f t="shared" si="236"/>
        <v>Andrea Imborgia-Matteo Palma</v>
      </c>
      <c r="F2998" t="str">
        <f t="shared" si="234"/>
        <v>Won</v>
      </c>
      <c r="G2998" s="1">
        <f t="shared" si="235"/>
        <v>7</v>
      </c>
      <c r="H2998">
        <f t="shared" si="237"/>
        <v>1</v>
      </c>
      <c r="I2998" t="str">
        <f>INDEX(META!$B:$B,MATCH(B2998,META!$A:$A,0))</f>
        <v>Mono Red Madness</v>
      </c>
      <c r="J2998" t="str">
        <f>INDEX(META!$B:$B,MATCH(D2998,META!$A:$A,0))</f>
        <v>Flicker Tron</v>
      </c>
      <c r="K2998" t="str">
        <f t="shared" si="238"/>
        <v>Mono Red Madness-Flicker Tron</v>
      </c>
    </row>
    <row r="2999" spans="1:11" x14ac:dyDescent="0.3">
      <c r="A2999">
        <v>73</v>
      </c>
      <c r="B2999" t="s">
        <v>2809</v>
      </c>
      <c r="C2999" t="s">
        <v>26</v>
      </c>
      <c r="D2999" t="s">
        <v>220</v>
      </c>
      <c r="E2999" s="1" t="str">
        <f t="shared" si="236"/>
        <v>Francesco Menchetti-Marco Rossi</v>
      </c>
      <c r="F2999" t="str">
        <f t="shared" si="234"/>
        <v>Lost</v>
      </c>
      <c r="G2999" s="1">
        <f t="shared" si="235"/>
        <v>7</v>
      </c>
      <c r="H2999">
        <f t="shared" si="237"/>
        <v>1</v>
      </c>
      <c r="I2999" t="str">
        <f>INDEX(META!$B:$B,MATCH(B2999,META!$A:$A,0))</f>
        <v>High Tide Combo</v>
      </c>
      <c r="J2999" t="str">
        <f>INDEX(META!$B:$B,MATCH(D2999,META!$A:$A,0))</f>
        <v>Mono Red Synth</v>
      </c>
      <c r="K2999" t="str">
        <f t="shared" si="238"/>
        <v>High Tide Combo-Mono Red Synth</v>
      </c>
    </row>
    <row r="3000" spans="1:11" x14ac:dyDescent="0.3">
      <c r="A3000">
        <v>74</v>
      </c>
      <c r="B3000" t="s">
        <v>312</v>
      </c>
      <c r="C3000" t="s">
        <v>26</v>
      </c>
      <c r="D3000" t="s">
        <v>877</v>
      </c>
      <c r="E3000" s="1" t="str">
        <f t="shared" si="236"/>
        <v>Mattia Redaelli-Tommaso Cardinali</v>
      </c>
      <c r="F3000" t="str">
        <f t="shared" si="234"/>
        <v>Lost</v>
      </c>
      <c r="G3000" s="1">
        <f t="shared" si="235"/>
        <v>7</v>
      </c>
      <c r="H3000">
        <f t="shared" si="237"/>
        <v>1</v>
      </c>
      <c r="I3000" t="str">
        <f>INDEX(META!$B:$B,MATCH(B3000,META!$A:$A,0))</f>
        <v>Caw Gate</v>
      </c>
      <c r="J3000" t="str">
        <f>INDEX(META!$B:$B,MATCH(D3000,META!$A:$A,0))</f>
        <v>Jund Wildfire</v>
      </c>
      <c r="K3000" t="str">
        <f t="shared" si="238"/>
        <v>Caw Gate-Jund Wildfire</v>
      </c>
    </row>
    <row r="3001" spans="1:11" x14ac:dyDescent="0.3">
      <c r="A3001">
        <v>75</v>
      </c>
      <c r="B3001" t="s">
        <v>394</v>
      </c>
      <c r="C3001" t="s">
        <v>25</v>
      </c>
      <c r="D3001" t="s">
        <v>826</v>
      </c>
      <c r="E3001" s="1" t="str">
        <f t="shared" si="236"/>
        <v>Jame Truffaz-Greggory Haueter</v>
      </c>
      <c r="F3001" t="str">
        <f t="shared" si="234"/>
        <v>Won</v>
      </c>
      <c r="G3001" s="1">
        <f t="shared" si="235"/>
        <v>7</v>
      </c>
      <c r="H3001">
        <f t="shared" si="237"/>
        <v>1</v>
      </c>
      <c r="I3001" t="str">
        <f>INDEX(META!$B:$B,MATCH(B3001,META!$A:$A,0))</f>
        <v>Gardens</v>
      </c>
      <c r="J3001" t="str">
        <f>INDEX(META!$B:$B,MATCH(D3001,META!$A:$A,0))</f>
        <v>Jeskai Ephemerate</v>
      </c>
      <c r="K3001" t="str">
        <f t="shared" si="238"/>
        <v>Gardens-Jeskai Ephemerate</v>
      </c>
    </row>
    <row r="3002" spans="1:11" x14ac:dyDescent="0.3">
      <c r="A3002">
        <v>76</v>
      </c>
      <c r="B3002" t="s">
        <v>972</v>
      </c>
      <c r="C3002" t="s">
        <v>27</v>
      </c>
      <c r="D3002" t="s">
        <v>2767</v>
      </c>
      <c r="E3002" s="1" t="str">
        <f t="shared" si="236"/>
        <v>Antonio Amendolea-Jari Rentsch</v>
      </c>
      <c r="F3002" t="str">
        <f t="shared" si="234"/>
        <v>Lost</v>
      </c>
      <c r="G3002" s="1">
        <f t="shared" si="235"/>
        <v>7</v>
      </c>
      <c r="H3002">
        <f t="shared" si="237"/>
        <v>1</v>
      </c>
      <c r="I3002" t="str">
        <f>INDEX(META!$B:$B,MATCH(B3002,META!$A:$A,0))</f>
        <v>Gruul Monsters</v>
      </c>
      <c r="J3002" t="str">
        <f>INDEX(META!$B:$B,MATCH(D3002,META!$A:$A,0))</f>
        <v>Rakdos Madness</v>
      </c>
      <c r="K3002" t="str">
        <f t="shared" si="238"/>
        <v>Gruul Monsters-Rakdos Madness</v>
      </c>
    </row>
    <row r="3003" spans="1:11" x14ac:dyDescent="0.3">
      <c r="A3003">
        <v>77</v>
      </c>
      <c r="B3003" t="s">
        <v>247</v>
      </c>
      <c r="C3003" t="s">
        <v>26</v>
      </c>
      <c r="D3003" t="s">
        <v>926</v>
      </c>
      <c r="E3003" s="1" t="str">
        <f t="shared" si="236"/>
        <v>Francesco Il Grande-Filippo Freschi</v>
      </c>
      <c r="F3003" t="str">
        <f t="shared" si="234"/>
        <v>Lost</v>
      </c>
      <c r="G3003" s="1">
        <f t="shared" si="235"/>
        <v>7</v>
      </c>
      <c r="H3003">
        <f t="shared" si="237"/>
        <v>1</v>
      </c>
      <c r="I3003" t="str">
        <f>INDEX(META!$B:$B,MATCH(B3003,META!$A:$A,0))</f>
        <v>Flicker Tron</v>
      </c>
      <c r="J3003" t="str">
        <f>INDEX(META!$B:$B,MATCH(D3003,META!$A:$A,0))</f>
        <v>Jund Wildfire</v>
      </c>
      <c r="K3003" t="str">
        <f t="shared" si="238"/>
        <v>Flicker Tron-Jund Wildfire</v>
      </c>
    </row>
    <row r="3004" spans="1:11" x14ac:dyDescent="0.3">
      <c r="A3004">
        <v>78</v>
      </c>
      <c r="B3004" t="s">
        <v>1007</v>
      </c>
      <c r="C3004" t="s">
        <v>26</v>
      </c>
      <c r="D3004" t="s">
        <v>223</v>
      </c>
      <c r="E3004" s="1" t="str">
        <f t="shared" si="236"/>
        <v>giulio iodice-Filippo Ziveri</v>
      </c>
      <c r="F3004" t="str">
        <f t="shared" si="234"/>
        <v>Lost</v>
      </c>
      <c r="G3004" s="1">
        <f t="shared" si="235"/>
        <v>7</v>
      </c>
      <c r="H3004">
        <f t="shared" si="237"/>
        <v>1</v>
      </c>
      <c r="I3004" t="str">
        <f>INDEX(META!$B:$B,MATCH(B3004,META!$A:$A,0))</f>
        <v>Mono Blue Aggro</v>
      </c>
      <c r="J3004" t="str">
        <f>INDEX(META!$B:$B,MATCH(D3004,META!$A:$A,0))</f>
        <v>Mono Red Synth</v>
      </c>
      <c r="K3004" t="str">
        <f t="shared" si="238"/>
        <v>Mono Blue Aggro-Mono Red Synth</v>
      </c>
    </row>
    <row r="3005" spans="1:11" x14ac:dyDescent="0.3">
      <c r="A3005">
        <v>79</v>
      </c>
      <c r="B3005" t="s">
        <v>104</v>
      </c>
      <c r="C3005" t="s">
        <v>25</v>
      </c>
      <c r="D3005" t="s">
        <v>557</v>
      </c>
      <c r="E3005" s="1" t="str">
        <f t="shared" si="236"/>
        <v>Niccolò Arditi-Edoardo Fabbri</v>
      </c>
      <c r="F3005" t="str">
        <f t="shared" si="234"/>
        <v>Won</v>
      </c>
      <c r="G3005" s="1">
        <f t="shared" si="235"/>
        <v>7</v>
      </c>
      <c r="H3005">
        <f t="shared" si="237"/>
        <v>1</v>
      </c>
      <c r="I3005" t="str">
        <f>INDEX(META!$B:$B,MATCH(B3005,META!$A:$A,0))</f>
        <v>Mono Red Madness</v>
      </c>
      <c r="J3005" t="str">
        <f>INDEX(META!$B:$B,MATCH(D3005,META!$A:$A,0))</f>
        <v>Azorius Familiars</v>
      </c>
      <c r="K3005" t="str">
        <f t="shared" si="238"/>
        <v>Mono Red Madness-Azorius Familiars</v>
      </c>
    </row>
    <row r="3006" spans="1:11" x14ac:dyDescent="0.3">
      <c r="A3006">
        <v>80</v>
      </c>
      <c r="B3006" t="s">
        <v>94</v>
      </c>
      <c r="C3006" t="s">
        <v>26</v>
      </c>
      <c r="D3006" t="s">
        <v>2987</v>
      </c>
      <c r="E3006" s="1" t="str">
        <f t="shared" si="236"/>
        <v>Ernesto Jacopo Varriale-Samo Umek</v>
      </c>
      <c r="F3006" t="str">
        <f t="shared" si="234"/>
        <v>Lost</v>
      </c>
      <c r="G3006" s="1">
        <f t="shared" si="235"/>
        <v>7</v>
      </c>
      <c r="H3006">
        <f t="shared" si="237"/>
        <v>1</v>
      </c>
      <c r="I3006" t="str">
        <f>INDEX(META!$B:$B,MATCH(B3006,META!$A:$A,0))</f>
        <v>Jund Wildfire</v>
      </c>
      <c r="J3006" t="str">
        <f>INDEX(META!$B:$B,MATCH(D3006,META!$A:$A,0))</f>
        <v>Temur Things</v>
      </c>
      <c r="K3006" t="str">
        <f t="shared" si="238"/>
        <v>Jund Wildfire-Temur Things</v>
      </c>
    </row>
    <row r="3007" spans="1:11" x14ac:dyDescent="0.3">
      <c r="A3007">
        <v>81</v>
      </c>
      <c r="B3007" t="s">
        <v>952</v>
      </c>
      <c r="C3007" t="s">
        <v>26</v>
      </c>
      <c r="D3007" t="s">
        <v>86</v>
      </c>
      <c r="E3007" s="1" t="str">
        <f t="shared" si="236"/>
        <v>Riccardo Calzoni-Mirko Fiorelli</v>
      </c>
      <c r="F3007" t="str">
        <f t="shared" si="234"/>
        <v>Lost</v>
      </c>
      <c r="G3007" s="1">
        <f t="shared" si="235"/>
        <v>7</v>
      </c>
      <c r="H3007">
        <f t="shared" si="237"/>
        <v>1</v>
      </c>
      <c r="I3007" t="str">
        <f>INDEX(META!$B:$B,MATCH(B3007,META!$A:$A,0))</f>
        <v>Jund Wildfire</v>
      </c>
      <c r="J3007" t="str">
        <f>INDEX(META!$B:$B,MATCH(D3007,META!$A:$A,0))</f>
        <v>Jeskai Ephemerate</v>
      </c>
      <c r="K3007" t="str">
        <f t="shared" si="238"/>
        <v>Jund Wildfire-Jeskai Ephemerate</v>
      </c>
    </row>
    <row r="3008" spans="1:11" x14ac:dyDescent="0.3">
      <c r="A3008">
        <v>82</v>
      </c>
      <c r="B3008" t="s">
        <v>2081</v>
      </c>
      <c r="C3008" t="s">
        <v>27</v>
      </c>
      <c r="D3008" t="s">
        <v>109</v>
      </c>
      <c r="E3008" s="1" t="str">
        <f t="shared" si="236"/>
        <v>Simon DIAZ-Andrea Damiano</v>
      </c>
      <c r="F3008" t="str">
        <f t="shared" si="234"/>
        <v>Lost</v>
      </c>
      <c r="G3008" s="1">
        <f t="shared" si="235"/>
        <v>7</v>
      </c>
      <c r="H3008">
        <f t="shared" si="237"/>
        <v>1</v>
      </c>
      <c r="I3008" t="str">
        <f>INDEX(META!$B:$B,MATCH(B3008,META!$A:$A,0))</f>
        <v>Rakdos Madness</v>
      </c>
      <c r="J3008" t="str">
        <f>INDEX(META!$B:$B,MATCH(D3008,META!$A:$A,0))</f>
        <v>Mono Red Synth</v>
      </c>
      <c r="K3008" t="str">
        <f t="shared" si="238"/>
        <v>Rakdos Madness-Mono Red Synth</v>
      </c>
    </row>
    <row r="3009" spans="1:11" x14ac:dyDescent="0.3">
      <c r="A3009">
        <v>83</v>
      </c>
      <c r="B3009" t="s">
        <v>921</v>
      </c>
      <c r="C3009" t="s">
        <v>26</v>
      </c>
      <c r="D3009" t="s">
        <v>391</v>
      </c>
      <c r="E3009" s="1" t="str">
        <f t="shared" si="236"/>
        <v>Antonio Gravina-marco lacedra</v>
      </c>
      <c r="F3009" t="str">
        <f t="shared" si="234"/>
        <v>Lost</v>
      </c>
      <c r="G3009" s="1">
        <f t="shared" si="235"/>
        <v>7</v>
      </c>
      <c r="H3009">
        <f t="shared" si="237"/>
        <v>1</v>
      </c>
      <c r="I3009" t="str">
        <f>INDEX(META!$B:$B,MATCH(B3009,META!$A:$A,0))</f>
        <v>Mono Blue Aggro</v>
      </c>
      <c r="J3009" t="str">
        <f>INDEX(META!$B:$B,MATCH(D3009,META!$A:$A,0))</f>
        <v>Rakdos Madness</v>
      </c>
      <c r="K3009" t="str">
        <f t="shared" si="238"/>
        <v>Mono Blue Aggro-Rakdos Madness</v>
      </c>
    </row>
    <row r="3010" spans="1:11" x14ac:dyDescent="0.3">
      <c r="A3010">
        <v>84</v>
      </c>
      <c r="B3010" t="s">
        <v>1546</v>
      </c>
      <c r="C3010" t="s">
        <v>25</v>
      </c>
      <c r="D3010" t="s">
        <v>135</v>
      </c>
      <c r="E3010" s="1" t="str">
        <f t="shared" si="236"/>
        <v>Vlado Flinčec-Renato Pipitò</v>
      </c>
      <c r="F3010" t="str">
        <f t="shared" si="234"/>
        <v>Won</v>
      </c>
      <c r="G3010" s="1">
        <f t="shared" si="235"/>
        <v>7</v>
      </c>
      <c r="H3010">
        <f t="shared" si="237"/>
        <v>1</v>
      </c>
      <c r="I3010" t="str">
        <f>INDEX(META!$B:$B,MATCH(B3010,META!$A:$A,0))</f>
        <v>Mono Red Synth</v>
      </c>
      <c r="J3010" t="str">
        <f>INDEX(META!$B:$B,MATCH(D3010,META!$A:$A,0))</f>
        <v>Mono Black Sacrifice</v>
      </c>
      <c r="K3010" t="str">
        <f t="shared" si="238"/>
        <v>Mono Red Synth-Mono Black Sacrifice</v>
      </c>
    </row>
    <row r="3011" spans="1:11" x14ac:dyDescent="0.3">
      <c r="A3011">
        <v>85</v>
      </c>
      <c r="B3011" t="s">
        <v>153</v>
      </c>
      <c r="C3011" t="s">
        <v>27</v>
      </c>
      <c r="D3011" t="s">
        <v>1509</v>
      </c>
      <c r="E3011" s="1" t="str">
        <f t="shared" si="236"/>
        <v>Cristian Crema-simone antonelli</v>
      </c>
      <c r="F3011" t="str">
        <f t="shared" ref="F3011:F3074" si="239">_xlfn.TEXTBEFORE(C3011," ")</f>
        <v>Lost</v>
      </c>
      <c r="G3011" s="1">
        <f t="shared" ref="G3011:G3074" si="240">IF(A3011&gt;=A3010,G3010,G3010+1)</f>
        <v>7</v>
      </c>
      <c r="H3011">
        <f t="shared" si="237"/>
        <v>1</v>
      </c>
      <c r="I3011" t="str">
        <f>INDEX(META!$B:$B,MATCH(B3011,META!$A:$A,0))</f>
        <v>Grixis Affinity</v>
      </c>
      <c r="J3011" t="str">
        <f>INDEX(META!$B:$B,MATCH(D3011,META!$A:$A,0))</f>
        <v>Jund Wildfire</v>
      </c>
      <c r="K3011" t="str">
        <f t="shared" si="238"/>
        <v>Grixis Affinity-Jund Wildfire</v>
      </c>
    </row>
    <row r="3012" spans="1:11" x14ac:dyDescent="0.3">
      <c r="A3012">
        <v>86</v>
      </c>
      <c r="B3012" t="s">
        <v>1448</v>
      </c>
      <c r="C3012" t="s">
        <v>25</v>
      </c>
      <c r="D3012" t="s">
        <v>303</v>
      </c>
      <c r="E3012" s="1" t="str">
        <f t="shared" si="236"/>
        <v>Raffaele Ragoni-Simone Ortelli</v>
      </c>
      <c r="F3012" t="str">
        <f t="shared" si="239"/>
        <v>Won</v>
      </c>
      <c r="G3012" s="1">
        <f t="shared" si="240"/>
        <v>7</v>
      </c>
      <c r="H3012">
        <f t="shared" si="237"/>
        <v>1</v>
      </c>
      <c r="I3012" t="str">
        <f>INDEX(META!$B:$B,MATCH(B3012,META!$A:$A,0))</f>
        <v>Mono Blue Terror</v>
      </c>
      <c r="J3012" t="str">
        <f>INDEX(META!$B:$B,MATCH(D3012,META!$A:$A,0))</f>
        <v>White Weenie</v>
      </c>
      <c r="K3012" t="str">
        <f t="shared" si="238"/>
        <v>Mono Blue Terror-White Weenie</v>
      </c>
    </row>
    <row r="3013" spans="1:11" x14ac:dyDescent="0.3">
      <c r="A3013">
        <v>87</v>
      </c>
      <c r="B3013" t="s">
        <v>906</v>
      </c>
      <c r="C3013" t="s">
        <v>27</v>
      </c>
      <c r="D3013" t="s">
        <v>237</v>
      </c>
      <c r="E3013" s="1" t="str">
        <f t="shared" si="236"/>
        <v>Matteo Lunardi-Lorenzo Pollone</v>
      </c>
      <c r="F3013" t="str">
        <f t="shared" si="239"/>
        <v>Lost</v>
      </c>
      <c r="G3013" s="1">
        <f t="shared" si="240"/>
        <v>7</v>
      </c>
      <c r="H3013">
        <f t="shared" si="237"/>
        <v>1</v>
      </c>
      <c r="I3013" t="str">
        <f>INDEX(META!$B:$B,MATCH(B3013,META!$A:$A,0))</f>
        <v>Rakdos Madness</v>
      </c>
      <c r="J3013" t="str">
        <f>INDEX(META!$B:$B,MATCH(D3013,META!$A:$A,0))</f>
        <v>Jund Wildfire</v>
      </c>
      <c r="K3013" t="str">
        <f t="shared" si="238"/>
        <v>Rakdos Madness-Jund Wildfire</v>
      </c>
    </row>
    <row r="3014" spans="1:11" x14ac:dyDescent="0.3">
      <c r="A3014">
        <v>88</v>
      </c>
      <c r="B3014" t="s">
        <v>144</v>
      </c>
      <c r="C3014" t="s">
        <v>26</v>
      </c>
      <c r="D3014" t="s">
        <v>2038</v>
      </c>
      <c r="E3014" s="1" t="str">
        <f t="shared" si="236"/>
        <v>Stefano Giordano-Francesco Leonelli</v>
      </c>
      <c r="F3014" t="str">
        <f t="shared" si="239"/>
        <v>Lost</v>
      </c>
      <c r="G3014" s="1">
        <f t="shared" si="240"/>
        <v>7</v>
      </c>
      <c r="H3014">
        <f t="shared" si="237"/>
        <v>1</v>
      </c>
      <c r="I3014" t="str">
        <f>INDEX(META!$B:$B,MATCH(B3014,META!$A:$A,0))</f>
        <v>Mono Red Synth</v>
      </c>
      <c r="J3014" t="str">
        <f>INDEX(META!$B:$B,MATCH(D3014,META!$A:$A,0))</f>
        <v>White Weenie</v>
      </c>
      <c r="K3014" t="str">
        <f t="shared" si="238"/>
        <v>Mono Red Synth-White Weenie</v>
      </c>
    </row>
    <row r="3015" spans="1:11" x14ac:dyDescent="0.3">
      <c r="A3015">
        <v>89</v>
      </c>
      <c r="B3015" t="s">
        <v>403</v>
      </c>
      <c r="C3015" t="s">
        <v>25</v>
      </c>
      <c r="D3015" t="s">
        <v>2419</v>
      </c>
      <c r="E3015" s="1" t="str">
        <f t="shared" si="236"/>
        <v>Federico Lazzari-Maxim Moncalvo</v>
      </c>
      <c r="F3015" t="str">
        <f t="shared" si="239"/>
        <v>Won</v>
      </c>
      <c r="G3015" s="1">
        <f t="shared" si="240"/>
        <v>7</v>
      </c>
      <c r="H3015">
        <f t="shared" si="237"/>
        <v>1</v>
      </c>
      <c r="I3015" t="str">
        <f>INDEX(META!$B:$B,MATCH(B3015,META!$A:$A,0))</f>
        <v>X Lands Spy</v>
      </c>
      <c r="J3015" t="str">
        <f>INDEX(META!$B:$B,MATCH(D3015,META!$A:$A,0))</f>
        <v>Mono Blue Aggro</v>
      </c>
      <c r="K3015" t="str">
        <f t="shared" si="238"/>
        <v>X Lands Spy-Mono Blue Aggro</v>
      </c>
    </row>
    <row r="3016" spans="1:11" x14ac:dyDescent="0.3">
      <c r="A3016">
        <v>90</v>
      </c>
      <c r="B3016" t="s">
        <v>3158</v>
      </c>
      <c r="C3016" t="s">
        <v>28</v>
      </c>
      <c r="D3016" t="s">
        <v>96</v>
      </c>
      <c r="E3016" s="1" t="str">
        <f t="shared" si="236"/>
        <v>SAMUELE ALVISI-Antonella Giancotti</v>
      </c>
      <c r="F3016" t="str">
        <f t="shared" si="239"/>
        <v>Won</v>
      </c>
      <c r="G3016" s="1">
        <f t="shared" si="240"/>
        <v>7</v>
      </c>
      <c r="H3016">
        <f t="shared" si="237"/>
        <v>1</v>
      </c>
      <c r="I3016" t="str">
        <f>INDEX(META!$B:$B,MATCH(B3016,META!$A:$A,0))</f>
        <v>Boros Bully</v>
      </c>
      <c r="J3016" t="str">
        <f>INDEX(META!$B:$B,MATCH(D3016,META!$A:$A,0))</f>
        <v>Mono Red Synth</v>
      </c>
      <c r="K3016" t="str">
        <f t="shared" si="238"/>
        <v>Boros Bully-Mono Red Synth</v>
      </c>
    </row>
    <row r="3017" spans="1:11" x14ac:dyDescent="0.3">
      <c r="A3017">
        <v>91</v>
      </c>
      <c r="B3017" t="s">
        <v>166</v>
      </c>
      <c r="C3017" t="s">
        <v>25</v>
      </c>
      <c r="D3017" t="s">
        <v>1256</v>
      </c>
      <c r="E3017" s="1" t="str">
        <f t="shared" si="236"/>
        <v>Kilian Erler-Roberto Francini</v>
      </c>
      <c r="F3017" t="str">
        <f t="shared" si="239"/>
        <v>Won</v>
      </c>
      <c r="G3017" s="1">
        <f t="shared" si="240"/>
        <v>7</v>
      </c>
      <c r="H3017">
        <f t="shared" si="237"/>
        <v>1</v>
      </c>
      <c r="I3017" t="str">
        <f>INDEX(META!$B:$B,MATCH(B3017,META!$A:$A,0))</f>
        <v>Mono Red Synth</v>
      </c>
      <c r="J3017" t="str">
        <f>INDEX(META!$B:$B,MATCH(D3017,META!$A:$A,0))</f>
        <v>White Weenie</v>
      </c>
      <c r="K3017" t="str">
        <f t="shared" si="238"/>
        <v>Mono Red Synth-White Weenie</v>
      </c>
    </row>
    <row r="3018" spans="1:11" x14ac:dyDescent="0.3">
      <c r="A3018">
        <v>92</v>
      </c>
      <c r="B3018" t="s">
        <v>126</v>
      </c>
      <c r="C3018" t="s">
        <v>27</v>
      </c>
      <c r="D3018" t="s">
        <v>681</v>
      </c>
      <c r="E3018" s="1" t="str">
        <f t="shared" si="236"/>
        <v>Giacomo Stefanello-Gabriele Marraccini</v>
      </c>
      <c r="F3018" t="str">
        <f t="shared" si="239"/>
        <v>Lost</v>
      </c>
      <c r="G3018" s="1">
        <f t="shared" si="240"/>
        <v>7</v>
      </c>
      <c r="H3018">
        <f t="shared" si="237"/>
        <v>1</v>
      </c>
      <c r="I3018" t="str">
        <f>INDEX(META!$B:$B,MATCH(B3018,META!$A:$A,0))</f>
        <v>Mono Red Madness</v>
      </c>
      <c r="J3018" t="str">
        <f>INDEX(META!$B:$B,MATCH(D3018,META!$A:$A,0))</f>
        <v>Mono Red Synth</v>
      </c>
      <c r="K3018" t="str">
        <f t="shared" si="238"/>
        <v>Mono Red Madness-Mono Red Synth</v>
      </c>
    </row>
    <row r="3019" spans="1:11" x14ac:dyDescent="0.3">
      <c r="A3019">
        <v>93</v>
      </c>
      <c r="B3019" t="s">
        <v>290</v>
      </c>
      <c r="C3019" t="s">
        <v>27</v>
      </c>
      <c r="D3019" t="s">
        <v>913</v>
      </c>
      <c r="E3019" s="1" t="str">
        <f t="shared" si="236"/>
        <v>Ross McKendrick-Simone Reale</v>
      </c>
      <c r="F3019" t="str">
        <f t="shared" si="239"/>
        <v>Lost</v>
      </c>
      <c r="G3019" s="1">
        <f t="shared" si="240"/>
        <v>7</v>
      </c>
      <c r="H3019">
        <f t="shared" si="237"/>
        <v>1</v>
      </c>
      <c r="I3019" t="str">
        <f>INDEX(META!$B:$B,MATCH(B3019,META!$A:$A,0))</f>
        <v>X Lands Spy</v>
      </c>
      <c r="J3019" t="str">
        <f>INDEX(META!$B:$B,MATCH(D3019,META!$A:$A,0))</f>
        <v>Mono Blue Aggro</v>
      </c>
      <c r="K3019" t="str">
        <f t="shared" si="238"/>
        <v>X Lands Spy-Mono Blue Aggro</v>
      </c>
    </row>
    <row r="3020" spans="1:11" x14ac:dyDescent="0.3">
      <c r="A3020">
        <v>94</v>
      </c>
      <c r="B3020" t="s">
        <v>190</v>
      </c>
      <c r="C3020" t="s">
        <v>27</v>
      </c>
      <c r="D3020" t="s">
        <v>1146</v>
      </c>
      <c r="E3020" s="1" t="str">
        <f t="shared" si="236"/>
        <v>Giacomo Marola-Matteo Mazzola</v>
      </c>
      <c r="F3020" t="str">
        <f t="shared" si="239"/>
        <v>Lost</v>
      </c>
      <c r="G3020" s="1">
        <f t="shared" si="240"/>
        <v>7</v>
      </c>
      <c r="H3020">
        <f t="shared" si="237"/>
        <v>1</v>
      </c>
      <c r="I3020" t="str">
        <f>INDEX(META!$B:$B,MATCH(B3020,META!$A:$A,0))</f>
        <v>Mono Red Synth</v>
      </c>
      <c r="J3020" t="str">
        <f>INDEX(META!$B:$B,MATCH(D3020,META!$A:$A,0))</f>
        <v>Altar Tron</v>
      </c>
      <c r="K3020" t="str">
        <f t="shared" si="238"/>
        <v>Mono Red Synth-Altar Tron</v>
      </c>
    </row>
    <row r="3021" spans="1:11" x14ac:dyDescent="0.3">
      <c r="A3021">
        <v>95</v>
      </c>
      <c r="B3021" t="s">
        <v>270</v>
      </c>
      <c r="C3021" t="s">
        <v>27</v>
      </c>
      <c r="D3021" t="s">
        <v>375</v>
      </c>
      <c r="E3021" s="1" t="str">
        <f t="shared" si="236"/>
        <v>Gustavo Higa-Luca Nobili</v>
      </c>
      <c r="F3021" t="str">
        <f t="shared" si="239"/>
        <v>Lost</v>
      </c>
      <c r="G3021" s="1">
        <f t="shared" si="240"/>
        <v>7</v>
      </c>
      <c r="H3021">
        <f t="shared" si="237"/>
        <v>1</v>
      </c>
      <c r="I3021" t="str">
        <f>INDEX(META!$B:$B,MATCH(B3021,META!$A:$A,0))</f>
        <v>Fangren Tron</v>
      </c>
      <c r="J3021" t="str">
        <f>INDEX(META!$B:$B,MATCH(D3021,META!$A:$A,0))</f>
        <v>Azorius Familiars</v>
      </c>
      <c r="K3021" t="str">
        <f t="shared" si="238"/>
        <v>Fangren Tron-Azorius Familiars</v>
      </c>
    </row>
    <row r="3022" spans="1:11" x14ac:dyDescent="0.3">
      <c r="A3022">
        <v>96</v>
      </c>
      <c r="B3022" t="s">
        <v>698</v>
      </c>
      <c r="C3022" t="s">
        <v>27</v>
      </c>
      <c r="D3022" t="s">
        <v>588</v>
      </c>
      <c r="E3022" s="1" t="str">
        <f t="shared" si="236"/>
        <v>Flavio Cacelli-Jędrek Szmyd</v>
      </c>
      <c r="F3022" t="str">
        <f t="shared" si="239"/>
        <v>Lost</v>
      </c>
      <c r="G3022" s="1">
        <f t="shared" si="240"/>
        <v>7</v>
      </c>
      <c r="H3022">
        <f t="shared" si="237"/>
        <v>1</v>
      </c>
      <c r="I3022" t="str">
        <f>INDEX(META!$B:$B,MATCH(B3022,META!$A:$A,0))</f>
        <v>Elves</v>
      </c>
      <c r="J3022" t="str">
        <f>INDEX(META!$B:$B,MATCH(D3022,META!$A:$A,0))</f>
        <v>Izzet Terror</v>
      </c>
      <c r="K3022" t="str">
        <f t="shared" si="238"/>
        <v>Elves-Izzet Terror</v>
      </c>
    </row>
    <row r="3023" spans="1:11" x14ac:dyDescent="0.3">
      <c r="A3023">
        <v>97</v>
      </c>
      <c r="B3023" t="s">
        <v>613</v>
      </c>
      <c r="C3023" t="s">
        <v>27</v>
      </c>
      <c r="D3023" t="s">
        <v>310</v>
      </c>
      <c r="E3023" s="1" t="str">
        <f t="shared" si="236"/>
        <v>Jacopo Tumiati-Davide Sambarino</v>
      </c>
      <c r="F3023" t="str">
        <f t="shared" si="239"/>
        <v>Lost</v>
      </c>
      <c r="G3023" s="1">
        <f t="shared" si="240"/>
        <v>7</v>
      </c>
      <c r="H3023">
        <f t="shared" si="237"/>
        <v>1</v>
      </c>
      <c r="I3023" t="str">
        <f>INDEX(META!$B:$B,MATCH(B3023,META!$A:$A,0))</f>
        <v>Jeskai Ephemerate</v>
      </c>
      <c r="J3023" t="str">
        <f>INDEX(META!$B:$B,MATCH(D3023,META!$A:$A,0))</f>
        <v>Mono Red Madness</v>
      </c>
      <c r="K3023" t="str">
        <f t="shared" si="238"/>
        <v>Jeskai Ephemerate-Mono Red Madness</v>
      </c>
    </row>
    <row r="3024" spans="1:11" x14ac:dyDescent="0.3">
      <c r="A3024">
        <v>98</v>
      </c>
      <c r="B3024" t="s">
        <v>651</v>
      </c>
      <c r="C3024" t="s">
        <v>25</v>
      </c>
      <c r="D3024" t="s">
        <v>2465</v>
      </c>
      <c r="E3024" s="1" t="str">
        <f t="shared" si="236"/>
        <v>Giuseppe Gallo-Gioele Bertoncini</v>
      </c>
      <c r="F3024" t="str">
        <f t="shared" si="239"/>
        <v>Won</v>
      </c>
      <c r="G3024" s="1">
        <f t="shared" si="240"/>
        <v>7</v>
      </c>
      <c r="H3024">
        <f t="shared" si="237"/>
        <v>1</v>
      </c>
      <c r="I3024" t="str">
        <f>INDEX(META!$B:$B,MATCH(B3024,META!$A:$A,0))</f>
        <v>Mono Blue Aggro</v>
      </c>
      <c r="J3024" t="str">
        <f>INDEX(META!$B:$B,MATCH(D3024,META!$A:$A,0))</f>
        <v>Jund Wildfire</v>
      </c>
      <c r="K3024" t="str">
        <f t="shared" si="238"/>
        <v>Mono Blue Aggro-Jund Wildfire</v>
      </c>
    </row>
    <row r="3025" spans="1:11" x14ac:dyDescent="0.3">
      <c r="A3025">
        <v>99</v>
      </c>
      <c r="B3025" t="s">
        <v>703</v>
      </c>
      <c r="C3025" t="s">
        <v>28</v>
      </c>
      <c r="D3025" t="s">
        <v>185</v>
      </c>
      <c r="E3025" s="1" t="str">
        <f t="shared" si="236"/>
        <v>Alessandro Betori-Marco Trivella</v>
      </c>
      <c r="F3025" t="str">
        <f t="shared" si="239"/>
        <v>Won</v>
      </c>
      <c r="G3025" s="1">
        <f t="shared" si="240"/>
        <v>7</v>
      </c>
      <c r="H3025">
        <f t="shared" si="237"/>
        <v>1</v>
      </c>
      <c r="I3025" t="str">
        <f>INDEX(META!$B:$B,MATCH(B3025,META!$A:$A,0))</f>
        <v>Rakdos Madness</v>
      </c>
      <c r="J3025" t="str">
        <f>INDEX(META!$B:$B,MATCH(D3025,META!$A:$A,0))</f>
        <v>Flicker Tron</v>
      </c>
      <c r="K3025" t="str">
        <f t="shared" si="238"/>
        <v>Rakdos Madness-Flicker Tron</v>
      </c>
    </row>
    <row r="3026" spans="1:11" x14ac:dyDescent="0.3">
      <c r="A3026">
        <v>100</v>
      </c>
      <c r="B3026" t="s">
        <v>226</v>
      </c>
      <c r="C3026" t="s">
        <v>30</v>
      </c>
      <c r="D3026" t="s">
        <v>106</v>
      </c>
      <c r="E3026" s="1" t="str">
        <f t="shared" si="236"/>
        <v>Enrico Merlin-Riccardo Malgara</v>
      </c>
      <c r="F3026" t="str">
        <f t="shared" si="239"/>
        <v>Lost</v>
      </c>
      <c r="G3026" s="1">
        <f t="shared" si="240"/>
        <v>7</v>
      </c>
      <c r="H3026">
        <f t="shared" si="237"/>
        <v>1</v>
      </c>
      <c r="I3026" t="str">
        <f>INDEX(META!$B:$B,MATCH(B3026,META!$A:$A,0))</f>
        <v>Fangren Tron</v>
      </c>
      <c r="J3026" t="str">
        <f>INDEX(META!$B:$B,MATCH(D3026,META!$A:$A,0))</f>
        <v>Jund Wildfire</v>
      </c>
      <c r="K3026" t="str">
        <f t="shared" si="238"/>
        <v>Fangren Tron-Jund Wildfire</v>
      </c>
    </row>
    <row r="3027" spans="1:11" x14ac:dyDescent="0.3">
      <c r="A3027">
        <v>101</v>
      </c>
      <c r="B3027" t="s">
        <v>1560</v>
      </c>
      <c r="C3027" t="s">
        <v>28</v>
      </c>
      <c r="D3027" t="s">
        <v>415</v>
      </c>
      <c r="E3027" s="1" t="str">
        <f t="shared" si="236"/>
        <v>Simone Tigani-Alessandro Mazzucchelli</v>
      </c>
      <c r="F3027" t="str">
        <f t="shared" si="239"/>
        <v>Won</v>
      </c>
      <c r="G3027" s="1">
        <f t="shared" si="240"/>
        <v>7</v>
      </c>
      <c r="H3027">
        <f t="shared" si="237"/>
        <v>1</v>
      </c>
      <c r="I3027" t="str">
        <f>INDEX(META!$B:$B,MATCH(B3027,META!$A:$A,0))</f>
        <v>Mono Red Synth</v>
      </c>
      <c r="J3027" t="str">
        <f>INDEX(META!$B:$B,MATCH(D3027,META!$A:$A,0))</f>
        <v>Rakdos Madness</v>
      </c>
      <c r="K3027" t="str">
        <f t="shared" si="238"/>
        <v>Mono Red Synth-Rakdos Madness</v>
      </c>
    </row>
    <row r="3028" spans="1:11" x14ac:dyDescent="0.3">
      <c r="A3028">
        <v>102</v>
      </c>
      <c r="B3028" t="s">
        <v>3010</v>
      </c>
      <c r="C3028" t="s">
        <v>26</v>
      </c>
      <c r="D3028" t="s">
        <v>286</v>
      </c>
      <c r="E3028" s="1" t="str">
        <f t="shared" si="236"/>
        <v>Luigi Mignogna-Lorenzo Di Grazia</v>
      </c>
      <c r="F3028" t="str">
        <f t="shared" si="239"/>
        <v>Lost</v>
      </c>
      <c r="G3028" s="1">
        <f t="shared" si="240"/>
        <v>7</v>
      </c>
      <c r="H3028">
        <f t="shared" si="237"/>
        <v>1</v>
      </c>
      <c r="I3028" t="str">
        <f>INDEX(META!$B:$B,MATCH(B3028,META!$A:$A,0))</f>
        <v>Mono White Heroic</v>
      </c>
      <c r="J3028" t="str">
        <f>INDEX(META!$B:$B,MATCH(D3028,META!$A:$A,0))</f>
        <v>Jund Wildfire</v>
      </c>
      <c r="K3028" t="str">
        <f t="shared" si="238"/>
        <v>Mono White Heroic-Jund Wildfire</v>
      </c>
    </row>
    <row r="3029" spans="1:11" x14ac:dyDescent="0.3">
      <c r="A3029">
        <v>103</v>
      </c>
      <c r="B3029" t="s">
        <v>2606</v>
      </c>
      <c r="C3029" t="s">
        <v>26</v>
      </c>
      <c r="D3029" t="s">
        <v>202</v>
      </c>
      <c r="E3029" s="1" t="str">
        <f t="shared" si="236"/>
        <v>Luca Giubilei-Bastien Nollet</v>
      </c>
      <c r="F3029" t="str">
        <f t="shared" si="239"/>
        <v>Lost</v>
      </c>
      <c r="G3029" s="1">
        <f t="shared" si="240"/>
        <v>7</v>
      </c>
      <c r="H3029">
        <f t="shared" si="237"/>
        <v>1</v>
      </c>
      <c r="I3029" t="str">
        <f>INDEX(META!$B:$B,MATCH(B3029,META!$A:$A,0))</f>
        <v>Gruul Ponza</v>
      </c>
      <c r="J3029" t="str">
        <f>INDEX(META!$B:$B,MATCH(D3029,META!$A:$A,0))</f>
        <v>Boros Synth</v>
      </c>
      <c r="K3029" t="str">
        <f t="shared" si="238"/>
        <v>Gruul Ponza-Boros Synth</v>
      </c>
    </row>
    <row r="3030" spans="1:11" x14ac:dyDescent="0.3">
      <c r="A3030">
        <v>104</v>
      </c>
      <c r="B3030" t="s">
        <v>516</v>
      </c>
      <c r="C3030" t="s">
        <v>28</v>
      </c>
      <c r="D3030" t="s">
        <v>360</v>
      </c>
      <c r="E3030" s="1" t="str">
        <f t="shared" si="236"/>
        <v>Vincenzo Vinci-Luigi De Franco</v>
      </c>
      <c r="F3030" t="str">
        <f t="shared" si="239"/>
        <v>Won</v>
      </c>
      <c r="G3030" s="1">
        <f t="shared" si="240"/>
        <v>7</v>
      </c>
      <c r="H3030">
        <f t="shared" si="237"/>
        <v>1</v>
      </c>
      <c r="I3030" t="str">
        <f>INDEX(META!$B:$B,MATCH(B3030,META!$A:$A,0))</f>
        <v>Jund Wildfire</v>
      </c>
      <c r="J3030" t="str">
        <f>INDEX(META!$B:$B,MATCH(D3030,META!$A:$A,0))</f>
        <v>Mono Blue Aggro</v>
      </c>
      <c r="K3030" t="str">
        <f t="shared" si="238"/>
        <v>Jund Wildfire-Mono Blue Aggro</v>
      </c>
    </row>
    <row r="3031" spans="1:11" x14ac:dyDescent="0.3">
      <c r="A3031">
        <v>105</v>
      </c>
      <c r="B3031" t="s">
        <v>3091</v>
      </c>
      <c r="C3031" t="s">
        <v>25</v>
      </c>
      <c r="D3031" t="s">
        <v>3051</v>
      </c>
      <c r="E3031" s="1" t="str">
        <f t="shared" si="236"/>
        <v>alessio degl'innocenti-Nicola De Francesco</v>
      </c>
      <c r="F3031" t="str">
        <f t="shared" si="239"/>
        <v>Won</v>
      </c>
      <c r="G3031" s="1">
        <f t="shared" si="240"/>
        <v>7</v>
      </c>
      <c r="H3031">
        <f t="shared" si="237"/>
        <v>1</v>
      </c>
      <c r="I3031" t="str">
        <f>INDEX(META!$B:$B,MATCH(B3031,META!$A:$A,0))</f>
        <v>Mono Blue Terror</v>
      </c>
      <c r="J3031" t="str">
        <f>INDEX(META!$B:$B,MATCH(D3031,META!$A:$A,0))</f>
        <v>Dimir Terror</v>
      </c>
      <c r="K3031" t="str">
        <f t="shared" si="238"/>
        <v>Mono Blue Terror-Dimir Terror</v>
      </c>
    </row>
    <row r="3032" spans="1:11" x14ac:dyDescent="0.3">
      <c r="A3032">
        <v>106</v>
      </c>
      <c r="B3032" t="s">
        <v>1353</v>
      </c>
      <c r="C3032" t="s">
        <v>26</v>
      </c>
      <c r="D3032" t="s">
        <v>2352</v>
      </c>
      <c r="E3032" s="1" t="str">
        <f t="shared" si="236"/>
        <v>Carlo Rocchetti-Jannes Peschel</v>
      </c>
      <c r="F3032" t="str">
        <f t="shared" si="239"/>
        <v>Lost</v>
      </c>
      <c r="G3032" s="1">
        <f t="shared" si="240"/>
        <v>7</v>
      </c>
      <c r="H3032">
        <f t="shared" si="237"/>
        <v>1</v>
      </c>
      <c r="I3032" t="str">
        <f>INDEX(META!$B:$B,MATCH(B3032,META!$A:$A,0))</f>
        <v>High Tide Combo</v>
      </c>
      <c r="J3032" t="str">
        <f>INDEX(META!$B:$B,MATCH(D3032,META!$A:$A,0))</f>
        <v>Mono Red Synth</v>
      </c>
      <c r="K3032" t="str">
        <f t="shared" si="238"/>
        <v>High Tide Combo-Mono Red Synth</v>
      </c>
    </row>
    <row r="3033" spans="1:11" x14ac:dyDescent="0.3">
      <c r="A3033">
        <v>107</v>
      </c>
      <c r="B3033" t="s">
        <v>1213</v>
      </c>
      <c r="C3033" t="s">
        <v>28</v>
      </c>
      <c r="D3033" t="s">
        <v>357</v>
      </c>
      <c r="E3033" s="1" t="str">
        <f t="shared" si="236"/>
        <v>Stefano Bottelli-Marco Vassallo</v>
      </c>
      <c r="F3033" t="str">
        <f t="shared" si="239"/>
        <v>Won</v>
      </c>
      <c r="G3033" s="1">
        <f t="shared" si="240"/>
        <v>7</v>
      </c>
      <c r="H3033">
        <f t="shared" si="237"/>
        <v>1</v>
      </c>
      <c r="I3033" t="str">
        <f>INDEX(META!$B:$B,MATCH(B3033,META!$A:$A,0))</f>
        <v>Jund Wildfire</v>
      </c>
      <c r="J3033" t="str">
        <f>INDEX(META!$B:$B,MATCH(D3033,META!$A:$A,0))</f>
        <v>Jund Wildfire</v>
      </c>
      <c r="K3033" t="str">
        <f t="shared" si="238"/>
        <v>Jund Wildfire-Jund Wildfire</v>
      </c>
    </row>
    <row r="3034" spans="1:11" x14ac:dyDescent="0.3">
      <c r="A3034">
        <v>108</v>
      </c>
      <c r="B3034" t="s">
        <v>1805</v>
      </c>
      <c r="C3034" t="s">
        <v>27</v>
      </c>
      <c r="D3034" t="s">
        <v>2254</v>
      </c>
      <c r="E3034" s="1" t="str">
        <f t="shared" si="236"/>
        <v>Alessio Benedetti-Paolo Cosma Gennari</v>
      </c>
      <c r="F3034" t="str">
        <f t="shared" si="239"/>
        <v>Lost</v>
      </c>
      <c r="G3034" s="1">
        <f t="shared" si="240"/>
        <v>7</v>
      </c>
      <c r="H3034">
        <f t="shared" si="237"/>
        <v>1</v>
      </c>
      <c r="I3034" t="str">
        <f>INDEX(META!$B:$B,MATCH(B3034,META!$A:$A,0))</f>
        <v>Dredge</v>
      </c>
      <c r="J3034" t="str">
        <f>INDEX(META!$B:$B,MATCH(D3034,META!$A:$A,0))</f>
        <v>Rakdos Madness</v>
      </c>
      <c r="K3034" t="str">
        <f t="shared" si="238"/>
        <v>Dredge-Rakdos Madness</v>
      </c>
    </row>
    <row r="3035" spans="1:11" x14ac:dyDescent="0.3">
      <c r="A3035">
        <v>109</v>
      </c>
      <c r="B3035" t="s">
        <v>1525</v>
      </c>
      <c r="C3035" t="s">
        <v>26</v>
      </c>
      <c r="D3035" t="s">
        <v>1321</v>
      </c>
      <c r="E3035" s="1" t="str">
        <f t="shared" si="236"/>
        <v>Filippo Del Nero-Jérémie Pratviel</v>
      </c>
      <c r="F3035" t="str">
        <f t="shared" si="239"/>
        <v>Lost</v>
      </c>
      <c r="G3035" s="1">
        <f t="shared" si="240"/>
        <v>7</v>
      </c>
      <c r="H3035">
        <f t="shared" si="237"/>
        <v>1</v>
      </c>
      <c r="I3035" t="str">
        <f>INDEX(META!$B:$B,MATCH(B3035,META!$A:$A,0))</f>
        <v>Mono Red Synth</v>
      </c>
      <c r="J3035" t="str">
        <f>INDEX(META!$B:$B,MATCH(D3035,META!$A:$A,0))</f>
        <v>Rakdos Madness</v>
      </c>
      <c r="K3035" t="str">
        <f t="shared" si="238"/>
        <v>Mono Red Synth-Rakdos Madness</v>
      </c>
    </row>
    <row r="3036" spans="1:11" x14ac:dyDescent="0.3">
      <c r="A3036">
        <v>110</v>
      </c>
      <c r="B3036" t="s">
        <v>1151</v>
      </c>
      <c r="C3036" t="s">
        <v>26</v>
      </c>
      <c r="D3036" t="s">
        <v>374</v>
      </c>
      <c r="E3036" s="1" t="str">
        <f t="shared" si="236"/>
        <v>Davide Movement-Lorenzo Limongiello</v>
      </c>
      <c r="F3036" t="str">
        <f t="shared" si="239"/>
        <v>Lost</v>
      </c>
      <c r="G3036" s="1">
        <f t="shared" si="240"/>
        <v>7</v>
      </c>
      <c r="H3036">
        <f t="shared" si="237"/>
        <v>1</v>
      </c>
      <c r="I3036" t="str">
        <f>INDEX(META!$B:$B,MATCH(B3036,META!$A:$A,0))</f>
        <v>Mono Red Madness</v>
      </c>
      <c r="J3036" t="str">
        <f>INDEX(META!$B:$B,MATCH(D3036,META!$A:$A,0))</f>
        <v>Mono Red Madness</v>
      </c>
      <c r="K3036" t="str">
        <f t="shared" si="238"/>
        <v>Mono Red Madness-Mono Red Madness</v>
      </c>
    </row>
    <row r="3037" spans="1:11" x14ac:dyDescent="0.3">
      <c r="A3037">
        <v>111</v>
      </c>
      <c r="B3037" t="s">
        <v>2620</v>
      </c>
      <c r="C3037" t="s">
        <v>28</v>
      </c>
      <c r="D3037" t="s">
        <v>1424</v>
      </c>
      <c r="E3037" s="1" t="str">
        <f t="shared" si="236"/>
        <v>Michele Zino-Davide Rega</v>
      </c>
      <c r="F3037" t="str">
        <f t="shared" si="239"/>
        <v>Won</v>
      </c>
      <c r="G3037" s="1">
        <f t="shared" si="240"/>
        <v>7</v>
      </c>
      <c r="H3037">
        <f t="shared" si="237"/>
        <v>1</v>
      </c>
      <c r="I3037" t="str">
        <f>INDEX(META!$B:$B,MATCH(B3037,META!$A:$A,0))</f>
        <v>Dimir Terror</v>
      </c>
      <c r="J3037" t="str">
        <f>INDEX(META!$B:$B,MATCH(D3037,META!$A:$A,0))</f>
        <v>Elves</v>
      </c>
      <c r="K3037" t="str">
        <f t="shared" si="238"/>
        <v>Dimir Terror-Elves</v>
      </c>
    </row>
    <row r="3038" spans="1:11" x14ac:dyDescent="0.3">
      <c r="A3038">
        <v>112</v>
      </c>
      <c r="B3038" t="s">
        <v>180</v>
      </c>
      <c r="C3038" t="s">
        <v>25</v>
      </c>
      <c r="D3038" t="s">
        <v>334</v>
      </c>
      <c r="E3038" s="1" t="str">
        <f t="shared" si="236"/>
        <v>Marco Drakulic-Roberto Paoli</v>
      </c>
      <c r="F3038" t="str">
        <f t="shared" si="239"/>
        <v>Won</v>
      </c>
      <c r="G3038" s="1">
        <f t="shared" si="240"/>
        <v>7</v>
      </c>
      <c r="H3038">
        <f t="shared" si="237"/>
        <v>1</v>
      </c>
      <c r="I3038" t="str">
        <f>INDEX(META!$B:$B,MATCH(B3038,META!$A:$A,0))</f>
        <v>High Tide Combo</v>
      </c>
      <c r="J3038" t="str">
        <f>INDEX(META!$B:$B,MATCH(D3038,META!$A:$A,0))</f>
        <v>Mono Red Madness</v>
      </c>
      <c r="K3038" t="str">
        <f t="shared" si="238"/>
        <v>High Tide Combo-Mono Red Madness</v>
      </c>
    </row>
    <row r="3039" spans="1:11" x14ac:dyDescent="0.3">
      <c r="A3039">
        <v>113</v>
      </c>
      <c r="B3039" t="s">
        <v>1600</v>
      </c>
      <c r="C3039" t="s">
        <v>28</v>
      </c>
      <c r="D3039" t="s">
        <v>3039</v>
      </c>
      <c r="E3039" s="1" t="str">
        <f t="shared" si="236"/>
        <v>Giovanni Navarra-Damir Ettore Rolle</v>
      </c>
      <c r="F3039" t="str">
        <f t="shared" si="239"/>
        <v>Won</v>
      </c>
      <c r="G3039" s="1">
        <f t="shared" si="240"/>
        <v>7</v>
      </c>
      <c r="H3039">
        <f t="shared" si="237"/>
        <v>1</v>
      </c>
      <c r="I3039" t="str">
        <f>INDEX(META!$B:$B,MATCH(B3039,META!$A:$A,0))</f>
        <v>Mono Blue Aggro</v>
      </c>
      <c r="J3039" t="str">
        <f>INDEX(META!$B:$B,MATCH(D3039,META!$A:$A,0))</f>
        <v>Grixis Affinity</v>
      </c>
      <c r="K3039" t="str">
        <f t="shared" si="238"/>
        <v>Mono Blue Aggro-Grixis Affinity</v>
      </c>
    </row>
    <row r="3040" spans="1:11" x14ac:dyDescent="0.3">
      <c r="A3040">
        <v>114</v>
      </c>
      <c r="B3040" t="s">
        <v>2810</v>
      </c>
      <c r="C3040" t="s">
        <v>25</v>
      </c>
      <c r="D3040" t="s">
        <v>2468</v>
      </c>
      <c r="E3040" s="1" t="str">
        <f t="shared" si="236"/>
        <v>Pasquale Sirignano-Ivan Blinkov</v>
      </c>
      <c r="F3040" t="str">
        <f t="shared" si="239"/>
        <v>Won</v>
      </c>
      <c r="G3040" s="1">
        <f t="shared" si="240"/>
        <v>7</v>
      </c>
      <c r="H3040">
        <f t="shared" si="237"/>
        <v>1</v>
      </c>
      <c r="I3040" t="str">
        <f>INDEX(META!$B:$B,MATCH(B3040,META!$A:$A,0))</f>
        <v>Mono Red Synth</v>
      </c>
      <c r="J3040" t="str">
        <f>INDEX(META!$B:$B,MATCH(D3040,META!$A:$A,0))</f>
        <v>Mono Blue Aggro</v>
      </c>
      <c r="K3040" t="str">
        <f t="shared" si="238"/>
        <v>Mono Red Synth-Mono Blue Aggro</v>
      </c>
    </row>
    <row r="3041" spans="1:11" x14ac:dyDescent="0.3">
      <c r="A3041">
        <v>115</v>
      </c>
      <c r="B3041" t="s">
        <v>2670</v>
      </c>
      <c r="C3041" t="s">
        <v>25</v>
      </c>
      <c r="D3041" t="s">
        <v>140</v>
      </c>
      <c r="E3041" s="1" t="str">
        <f t="shared" si="236"/>
        <v>Giovanni Maria Borghi-alessio zanni</v>
      </c>
      <c r="F3041" t="str">
        <f t="shared" si="239"/>
        <v>Won</v>
      </c>
      <c r="G3041" s="1">
        <f t="shared" si="240"/>
        <v>7</v>
      </c>
      <c r="H3041">
        <f t="shared" si="237"/>
        <v>1</v>
      </c>
      <c r="I3041" t="str">
        <f>INDEX(META!$B:$B,MATCH(B3041,META!$A:$A,0))</f>
        <v>Azorius Familiars</v>
      </c>
      <c r="J3041" t="str">
        <f>INDEX(META!$B:$B,MATCH(D3041,META!$A:$A,0))</f>
        <v>High Tide Combo</v>
      </c>
      <c r="K3041" t="str">
        <f t="shared" si="238"/>
        <v>Azorius Familiars-High Tide Combo</v>
      </c>
    </row>
    <row r="3042" spans="1:11" x14ac:dyDescent="0.3">
      <c r="A3042">
        <v>116</v>
      </c>
      <c r="B3042" t="s">
        <v>177</v>
      </c>
      <c r="C3042" t="s">
        <v>28</v>
      </c>
      <c r="D3042" t="s">
        <v>1975</v>
      </c>
      <c r="E3042" s="1" t="str">
        <f t="shared" si="236"/>
        <v>Andrea Mattei-mattia scaglioni</v>
      </c>
      <c r="F3042" t="str">
        <f t="shared" si="239"/>
        <v>Won</v>
      </c>
      <c r="G3042" s="1">
        <f t="shared" si="240"/>
        <v>7</v>
      </c>
      <c r="H3042">
        <f t="shared" si="237"/>
        <v>1</v>
      </c>
      <c r="I3042" t="str">
        <f>INDEX(META!$B:$B,MATCH(B3042,META!$A:$A,0))</f>
        <v>Elves</v>
      </c>
      <c r="J3042" t="str">
        <f>INDEX(META!$B:$B,MATCH(D3042,META!$A:$A,0))</f>
        <v>Dimir Terror</v>
      </c>
      <c r="K3042" t="str">
        <f t="shared" si="238"/>
        <v>Elves-Dimir Terror</v>
      </c>
    </row>
    <row r="3043" spans="1:11" x14ac:dyDescent="0.3">
      <c r="A3043">
        <v>117</v>
      </c>
      <c r="B3043" t="s">
        <v>2484</v>
      </c>
      <c r="C3043" t="s">
        <v>26</v>
      </c>
      <c r="D3043" t="s">
        <v>1762</v>
      </c>
      <c r="E3043" s="1" t="str">
        <f t="shared" si="236"/>
        <v>FABIO DELLI COMPAGNI-Goran Zic</v>
      </c>
      <c r="F3043" t="str">
        <f t="shared" si="239"/>
        <v>Lost</v>
      </c>
      <c r="G3043" s="1">
        <f t="shared" si="240"/>
        <v>7</v>
      </c>
      <c r="H3043">
        <f t="shared" si="237"/>
        <v>1</v>
      </c>
      <c r="I3043" t="str">
        <f>INDEX(META!$B:$B,MATCH(B3043,META!$A:$A,0))</f>
        <v>Jeskai Ephemerate</v>
      </c>
      <c r="J3043" t="str">
        <f>INDEX(META!$B:$B,MATCH(D3043,META!$A:$A,0))</f>
        <v>Rakdos Madness</v>
      </c>
      <c r="K3043" t="str">
        <f t="shared" si="238"/>
        <v>Jeskai Ephemerate-Rakdos Madness</v>
      </c>
    </row>
    <row r="3044" spans="1:11" x14ac:dyDescent="0.3">
      <c r="A3044">
        <v>118</v>
      </c>
      <c r="B3044" t="s">
        <v>377</v>
      </c>
      <c r="C3044" t="s">
        <v>25</v>
      </c>
      <c r="D3044" t="s">
        <v>2743</v>
      </c>
      <c r="E3044" s="1" t="str">
        <f t="shared" si="236"/>
        <v>Federico Pelliccia-Maurizio Pedrazzoli</v>
      </c>
      <c r="F3044" t="str">
        <f t="shared" si="239"/>
        <v>Won</v>
      </c>
      <c r="G3044" s="1">
        <f t="shared" si="240"/>
        <v>7</v>
      </c>
      <c r="H3044">
        <f t="shared" si="237"/>
        <v>1</v>
      </c>
      <c r="I3044" t="str">
        <f>INDEX(META!$B:$B,MATCH(B3044,META!$A:$A,0))</f>
        <v>Mono Red Madness</v>
      </c>
      <c r="J3044" t="str">
        <f>INDEX(META!$B:$B,MATCH(D3044,META!$A:$A,0))</f>
        <v>Mono Blue Aggro</v>
      </c>
      <c r="K3044" t="str">
        <f t="shared" si="238"/>
        <v>Mono Red Madness-Mono Blue Aggro</v>
      </c>
    </row>
    <row r="3045" spans="1:11" x14ac:dyDescent="0.3">
      <c r="A3045">
        <v>119</v>
      </c>
      <c r="B3045" t="s">
        <v>3033</v>
      </c>
      <c r="C3045" t="s">
        <v>27</v>
      </c>
      <c r="D3045" t="s">
        <v>2899</v>
      </c>
      <c r="E3045" s="1" t="str">
        <f t="shared" si="236"/>
        <v>Michele Anelli-Agatino Giordano</v>
      </c>
      <c r="F3045" t="str">
        <f t="shared" si="239"/>
        <v>Lost</v>
      </c>
      <c r="G3045" s="1">
        <f t="shared" si="240"/>
        <v>7</v>
      </c>
      <c r="H3045">
        <f t="shared" si="237"/>
        <v>1</v>
      </c>
      <c r="I3045" t="str">
        <f>INDEX(META!$B:$B,MATCH(B3045,META!$A:$A,0))</f>
        <v>Mono Red Madness</v>
      </c>
      <c r="J3045" t="str">
        <f>INDEX(META!$B:$B,MATCH(D3045,META!$A:$A,0))</f>
        <v>Rakdos Madness</v>
      </c>
      <c r="K3045" t="str">
        <f t="shared" si="238"/>
        <v>Mono Red Madness-Rakdos Madness</v>
      </c>
    </row>
    <row r="3046" spans="1:11" x14ac:dyDescent="0.3">
      <c r="A3046">
        <v>120</v>
      </c>
      <c r="B3046" t="s">
        <v>3001</v>
      </c>
      <c r="C3046" t="s">
        <v>28</v>
      </c>
      <c r="D3046" t="s">
        <v>1607</v>
      </c>
      <c r="E3046" s="1" t="str">
        <f t="shared" si="236"/>
        <v>mattia biggeri-Marco Paradiso</v>
      </c>
      <c r="F3046" t="str">
        <f t="shared" si="239"/>
        <v>Won</v>
      </c>
      <c r="G3046" s="1">
        <f t="shared" si="240"/>
        <v>7</v>
      </c>
      <c r="H3046">
        <f t="shared" si="237"/>
        <v>1</v>
      </c>
      <c r="I3046" t="str">
        <f>INDEX(META!$B:$B,MATCH(B3046,META!$A:$A,0))</f>
        <v>Mono Blue Aggro</v>
      </c>
      <c r="J3046" t="str">
        <f>INDEX(META!$B:$B,MATCH(D3046,META!$A:$A,0))</f>
        <v>Gruul Monsters</v>
      </c>
      <c r="K3046" t="str">
        <f t="shared" si="238"/>
        <v>Mono Blue Aggro-Gruul Monsters</v>
      </c>
    </row>
    <row r="3047" spans="1:11" x14ac:dyDescent="0.3">
      <c r="A3047">
        <v>121</v>
      </c>
      <c r="B3047" t="s">
        <v>3125</v>
      </c>
      <c r="C3047" t="s">
        <v>28</v>
      </c>
      <c r="D3047" t="s">
        <v>332</v>
      </c>
      <c r="E3047" s="1" t="str">
        <f t="shared" si="236"/>
        <v>dario ermelli-Simone Gonnelli</v>
      </c>
      <c r="F3047" t="str">
        <f t="shared" si="239"/>
        <v>Won</v>
      </c>
      <c r="G3047" s="1">
        <f t="shared" si="240"/>
        <v>7</v>
      </c>
      <c r="H3047">
        <f t="shared" si="237"/>
        <v>1</v>
      </c>
      <c r="I3047" t="str">
        <f>INDEX(META!$B:$B,MATCH(B3047,META!$A:$A,0))</f>
        <v>Mono Red Synth</v>
      </c>
      <c r="J3047" t="str">
        <f>INDEX(META!$B:$B,MATCH(D3047,META!$A:$A,0))</f>
        <v>Jund Wildfire</v>
      </c>
      <c r="K3047" t="str">
        <f t="shared" si="238"/>
        <v>Mono Red Synth-Jund Wildfire</v>
      </c>
    </row>
    <row r="3048" spans="1:11" x14ac:dyDescent="0.3">
      <c r="A3048">
        <v>122</v>
      </c>
      <c r="B3048" t="s">
        <v>3004</v>
      </c>
      <c r="C3048" t="s">
        <v>27</v>
      </c>
      <c r="D3048" t="s">
        <v>435</v>
      </c>
      <c r="E3048" s="1" t="str">
        <f t="shared" si="236"/>
        <v>Gonzalo Alvarez-Walter Zaninetti</v>
      </c>
      <c r="F3048" t="str">
        <f t="shared" si="239"/>
        <v>Lost</v>
      </c>
      <c r="G3048" s="1">
        <f t="shared" si="240"/>
        <v>7</v>
      </c>
      <c r="H3048">
        <f t="shared" si="237"/>
        <v>1</v>
      </c>
      <c r="I3048" t="str">
        <f>INDEX(META!$B:$B,MATCH(B3048,META!$A:$A,0))</f>
        <v>Altar Tron</v>
      </c>
      <c r="J3048" t="str">
        <f>INDEX(META!$B:$B,MATCH(D3048,META!$A:$A,0))</f>
        <v>High Tide Combo</v>
      </c>
      <c r="K3048" t="str">
        <f t="shared" si="238"/>
        <v>Altar Tron-High Tide Combo</v>
      </c>
    </row>
    <row r="3049" spans="1:11" x14ac:dyDescent="0.3">
      <c r="A3049">
        <v>123</v>
      </c>
      <c r="B3049" t="s">
        <v>3194</v>
      </c>
      <c r="C3049" t="s">
        <v>25</v>
      </c>
      <c r="D3049" t="s">
        <v>3294</v>
      </c>
      <c r="E3049" s="1" t="str">
        <f t="shared" si="236"/>
        <v>hayden dubock-Gerard Puigdomenech</v>
      </c>
      <c r="F3049" t="str">
        <f t="shared" si="239"/>
        <v>Won</v>
      </c>
      <c r="G3049" s="1">
        <f t="shared" si="240"/>
        <v>7</v>
      </c>
      <c r="H3049">
        <f t="shared" si="237"/>
        <v>1</v>
      </c>
      <c r="I3049" t="str">
        <f>INDEX(META!$B:$B,MATCH(B3049,META!$A:$A,0))</f>
        <v>Jeskai Ephemerate</v>
      </c>
      <c r="J3049" t="str">
        <f>INDEX(META!$B:$B,MATCH(D3049,META!$A:$A,0))</f>
        <v>Grixis Affinity</v>
      </c>
      <c r="K3049" t="str">
        <f t="shared" si="238"/>
        <v>Jeskai Ephemerate-Grixis Affinity</v>
      </c>
    </row>
    <row r="3050" spans="1:11" x14ac:dyDescent="0.3">
      <c r="A3050">
        <v>124</v>
      </c>
      <c r="B3050" t="s">
        <v>324</v>
      </c>
      <c r="C3050" t="s">
        <v>26</v>
      </c>
      <c r="D3050" t="s">
        <v>147</v>
      </c>
      <c r="E3050" s="1" t="str">
        <f t="shared" si="236"/>
        <v>Fabrizio Bini-Ash Klaassen</v>
      </c>
      <c r="F3050" t="str">
        <f t="shared" si="239"/>
        <v>Lost</v>
      </c>
      <c r="G3050" s="1">
        <f t="shared" si="240"/>
        <v>7</v>
      </c>
      <c r="H3050">
        <f t="shared" si="237"/>
        <v>1</v>
      </c>
      <c r="I3050" t="str">
        <f>INDEX(META!$B:$B,MATCH(B3050,META!$A:$A,0))</f>
        <v>Altar Tron</v>
      </c>
      <c r="J3050" t="str">
        <f>INDEX(META!$B:$B,MATCH(D3050,META!$A:$A,0))</f>
        <v>High Tide Combo</v>
      </c>
      <c r="K3050" t="str">
        <f t="shared" si="238"/>
        <v>Altar Tron-High Tide Combo</v>
      </c>
    </row>
    <row r="3051" spans="1:11" x14ac:dyDescent="0.3">
      <c r="A3051">
        <v>125</v>
      </c>
      <c r="B3051" t="s">
        <v>3016</v>
      </c>
      <c r="C3051" t="s">
        <v>3327</v>
      </c>
      <c r="D3051" t="s">
        <v>1237</v>
      </c>
      <c r="E3051" s="1" t="str">
        <f t="shared" si="236"/>
        <v>marco Vianelli-Simone_ Biondi</v>
      </c>
      <c r="F3051" t="str">
        <f t="shared" si="239"/>
        <v>Draw</v>
      </c>
      <c r="G3051" s="1">
        <f t="shared" si="240"/>
        <v>7</v>
      </c>
      <c r="H3051">
        <f t="shared" si="237"/>
        <v>1</v>
      </c>
      <c r="I3051" t="str">
        <f>INDEX(META!$B:$B,MATCH(B3051,META!$A:$A,0))</f>
        <v>Flicker Tron</v>
      </c>
      <c r="J3051" t="str">
        <f>INDEX(META!$B:$B,MATCH(D3051,META!$A:$A,0))</f>
        <v>Jund Wildfire</v>
      </c>
      <c r="K3051" t="str">
        <f t="shared" si="238"/>
        <v>Flicker Tron-Jund Wildfire</v>
      </c>
    </row>
    <row r="3052" spans="1:11" x14ac:dyDescent="0.3">
      <c r="A3052">
        <v>126</v>
      </c>
      <c r="B3052" t="s">
        <v>405</v>
      </c>
      <c r="C3052" t="s">
        <v>28</v>
      </c>
      <c r="D3052" t="s">
        <v>236</v>
      </c>
      <c r="E3052" s="1" t="str">
        <f t="shared" si="236"/>
        <v>Nicola Masoero-Marco Venturini</v>
      </c>
      <c r="F3052" t="str">
        <f t="shared" si="239"/>
        <v>Won</v>
      </c>
      <c r="G3052" s="1">
        <f t="shared" si="240"/>
        <v>7</v>
      </c>
      <c r="H3052">
        <f t="shared" si="237"/>
        <v>1</v>
      </c>
      <c r="I3052" t="str">
        <f>INDEX(META!$B:$B,MATCH(B3052,META!$A:$A,0))</f>
        <v>Jund Wildfire</v>
      </c>
      <c r="J3052" t="str">
        <f>INDEX(META!$B:$B,MATCH(D3052,META!$A:$A,0))</f>
        <v>High Tide Combo</v>
      </c>
      <c r="K3052" t="str">
        <f t="shared" si="238"/>
        <v>Jund Wildfire-High Tide Combo</v>
      </c>
    </row>
    <row r="3053" spans="1:11" x14ac:dyDescent="0.3">
      <c r="A3053">
        <v>127</v>
      </c>
      <c r="B3053" t="s">
        <v>763</v>
      </c>
      <c r="C3053" t="s">
        <v>26</v>
      </c>
      <c r="D3053" t="s">
        <v>385</v>
      </c>
      <c r="E3053" s="1" t="str">
        <f t="shared" si="236"/>
        <v>Raul Venturi-leonardo priami</v>
      </c>
      <c r="F3053" t="str">
        <f t="shared" si="239"/>
        <v>Lost</v>
      </c>
      <c r="G3053" s="1">
        <f t="shared" si="240"/>
        <v>7</v>
      </c>
      <c r="H3053">
        <f t="shared" si="237"/>
        <v>1</v>
      </c>
      <c r="I3053" t="str">
        <f>INDEX(META!$B:$B,MATCH(B3053,META!$A:$A,0))</f>
        <v>Jund Wildfire</v>
      </c>
      <c r="J3053" t="str">
        <f>INDEX(META!$B:$B,MATCH(D3053,META!$A:$A,0))</f>
        <v>High Tide Combo</v>
      </c>
      <c r="K3053" t="str">
        <f t="shared" si="238"/>
        <v>Jund Wildfire-High Tide Combo</v>
      </c>
    </row>
    <row r="3054" spans="1:11" x14ac:dyDescent="0.3">
      <c r="A3054">
        <v>128</v>
      </c>
      <c r="B3054" t="s">
        <v>956</v>
      </c>
      <c r="C3054" t="s">
        <v>28</v>
      </c>
      <c r="D3054" t="s">
        <v>1116</v>
      </c>
      <c r="E3054" s="1" t="str">
        <f t="shared" si="236"/>
        <v>Gianluigi Carrara-Paolo De Cesaris</v>
      </c>
      <c r="F3054" t="str">
        <f t="shared" si="239"/>
        <v>Won</v>
      </c>
      <c r="G3054" s="1">
        <f t="shared" si="240"/>
        <v>7</v>
      </c>
      <c r="H3054">
        <f t="shared" si="237"/>
        <v>1</v>
      </c>
      <c r="I3054" t="str">
        <f>INDEX(META!$B:$B,MATCH(B3054,META!$A:$A,0))</f>
        <v>Gardens</v>
      </c>
      <c r="J3054" t="str">
        <f>INDEX(META!$B:$B,MATCH(D3054,META!$A:$A,0))</f>
        <v>Elves</v>
      </c>
      <c r="K3054" t="str">
        <f t="shared" si="238"/>
        <v>Gardens-Elves</v>
      </c>
    </row>
    <row r="3055" spans="1:11" x14ac:dyDescent="0.3">
      <c r="A3055">
        <v>129</v>
      </c>
      <c r="B3055" t="s">
        <v>2103</v>
      </c>
      <c r="C3055" t="s">
        <v>26</v>
      </c>
      <c r="D3055" t="s">
        <v>1306</v>
      </c>
      <c r="E3055" s="1" t="str">
        <f t="shared" ref="E3055:E3118" si="241">B3055&amp;"-"&amp;D3055</f>
        <v>Mattia Frattegiani-Francesco Pelacani</v>
      </c>
      <c r="F3055" t="str">
        <f t="shared" si="239"/>
        <v>Lost</v>
      </c>
      <c r="G3055" s="1">
        <f t="shared" si="240"/>
        <v>7</v>
      </c>
      <c r="H3055">
        <f t="shared" ref="H3055:H3118" si="242">AND(I3055&gt;0,J3055&gt;0)*1</f>
        <v>1</v>
      </c>
      <c r="I3055" t="str">
        <f>INDEX(META!$B:$B,MATCH(B3055,META!$A:$A,0))</f>
        <v>Jund Wildfire</v>
      </c>
      <c r="J3055" t="str">
        <f>INDEX(META!$B:$B,MATCH(D3055,META!$A:$A,0))</f>
        <v>Mono Blue Terror</v>
      </c>
      <c r="K3055" t="str">
        <f t="shared" ref="K3055:K3118" si="243">I3055&amp;"-"&amp;J3055</f>
        <v>Jund Wildfire-Mono Blue Terror</v>
      </c>
    </row>
    <row r="3056" spans="1:11" x14ac:dyDescent="0.3">
      <c r="A3056">
        <v>130</v>
      </c>
      <c r="B3056" t="s">
        <v>1532</v>
      </c>
      <c r="C3056" t="s">
        <v>26</v>
      </c>
      <c r="D3056" t="s">
        <v>2826</v>
      </c>
      <c r="E3056" s="1" t="str">
        <f t="shared" si="241"/>
        <v>Miljenko Petrović-Baroni Paolo</v>
      </c>
      <c r="F3056" t="str">
        <f t="shared" si="239"/>
        <v>Lost</v>
      </c>
      <c r="G3056" s="1">
        <f t="shared" si="240"/>
        <v>7</v>
      </c>
      <c r="H3056">
        <f t="shared" si="242"/>
        <v>1</v>
      </c>
      <c r="I3056" t="str">
        <f>INDEX(META!$B:$B,MATCH(B3056,META!$A:$A,0))</f>
        <v>Mono Blue Terror</v>
      </c>
      <c r="J3056" t="str">
        <f>INDEX(META!$B:$B,MATCH(D3056,META!$A:$A,0))</f>
        <v>Altar Tron</v>
      </c>
      <c r="K3056" t="str">
        <f t="shared" si="243"/>
        <v>Mono Blue Terror-Altar Tron</v>
      </c>
    </row>
    <row r="3057" spans="1:11" x14ac:dyDescent="0.3">
      <c r="A3057">
        <v>131</v>
      </c>
      <c r="B3057" t="s">
        <v>2003</v>
      </c>
      <c r="C3057" t="s">
        <v>28</v>
      </c>
      <c r="D3057" t="s">
        <v>944</v>
      </c>
      <c r="E3057" s="1" t="str">
        <f t="shared" si="241"/>
        <v>Benni Sanò-Tommaso Loss</v>
      </c>
      <c r="F3057" t="str">
        <f t="shared" si="239"/>
        <v>Won</v>
      </c>
      <c r="G3057" s="1">
        <f t="shared" si="240"/>
        <v>7</v>
      </c>
      <c r="H3057">
        <f t="shared" si="242"/>
        <v>1</v>
      </c>
      <c r="I3057" t="str">
        <f>INDEX(META!$B:$B,MATCH(B3057,META!$A:$A,0))</f>
        <v>Jund Wildfire</v>
      </c>
      <c r="J3057" t="str">
        <f>INDEX(META!$B:$B,MATCH(D3057,META!$A:$A,0))</f>
        <v>Jund Wildfire</v>
      </c>
      <c r="K3057" t="str">
        <f t="shared" si="243"/>
        <v>Jund Wildfire-Jund Wildfire</v>
      </c>
    </row>
    <row r="3058" spans="1:11" x14ac:dyDescent="0.3">
      <c r="A3058">
        <v>132</v>
      </c>
      <c r="B3058" t="s">
        <v>410</v>
      </c>
      <c r="C3058" t="s">
        <v>28</v>
      </c>
      <c r="D3058" t="s">
        <v>2158</v>
      </c>
      <c r="E3058" s="1" t="str">
        <f t="shared" si="241"/>
        <v>Andrea Feltrin-marco baroncelli</v>
      </c>
      <c r="F3058" t="str">
        <f t="shared" si="239"/>
        <v>Won</v>
      </c>
      <c r="G3058" s="1">
        <f t="shared" si="240"/>
        <v>7</v>
      </c>
      <c r="H3058">
        <f t="shared" si="242"/>
        <v>1</v>
      </c>
      <c r="I3058" t="str">
        <f>INDEX(META!$B:$B,MATCH(B3058,META!$A:$A,0))</f>
        <v>Jund Wildfire</v>
      </c>
      <c r="J3058" t="str">
        <f>INDEX(META!$B:$B,MATCH(D3058,META!$A:$A,0))</f>
        <v>Dimir Snacker</v>
      </c>
      <c r="K3058" t="str">
        <f t="shared" si="243"/>
        <v>Jund Wildfire-Dimir Snacker</v>
      </c>
    </row>
    <row r="3059" spans="1:11" x14ac:dyDescent="0.3">
      <c r="A3059">
        <v>133</v>
      </c>
      <c r="B3059" t="s">
        <v>149</v>
      </c>
      <c r="C3059" t="s">
        <v>26</v>
      </c>
      <c r="D3059" t="s">
        <v>1964</v>
      </c>
      <c r="E3059" s="1" t="str">
        <f t="shared" si="241"/>
        <v>Andrea Pasotti-Adrien Bertaud</v>
      </c>
      <c r="F3059" t="str">
        <f t="shared" si="239"/>
        <v>Lost</v>
      </c>
      <c r="G3059" s="1">
        <f t="shared" si="240"/>
        <v>7</v>
      </c>
      <c r="H3059">
        <f t="shared" si="242"/>
        <v>1</v>
      </c>
      <c r="I3059" t="str">
        <f>INDEX(META!$B:$B,MATCH(B3059,META!$A:$A,0))</f>
        <v>Jund Wildfire</v>
      </c>
      <c r="J3059" t="str">
        <f>INDEX(META!$B:$B,MATCH(D3059,META!$A:$A,0))</f>
        <v>Mono Blue Terror</v>
      </c>
      <c r="K3059" t="str">
        <f t="shared" si="243"/>
        <v>Jund Wildfire-Mono Blue Terror</v>
      </c>
    </row>
    <row r="3060" spans="1:11" x14ac:dyDescent="0.3">
      <c r="A3060">
        <v>134</v>
      </c>
      <c r="B3060" t="s">
        <v>3283</v>
      </c>
      <c r="C3060" t="s">
        <v>25</v>
      </c>
      <c r="D3060" t="s">
        <v>163</v>
      </c>
      <c r="E3060" s="1" t="str">
        <f t="shared" si="241"/>
        <v>Marco Guerriero-Matteo Lombardelli</v>
      </c>
      <c r="F3060" t="str">
        <f t="shared" si="239"/>
        <v>Won</v>
      </c>
      <c r="G3060" s="1">
        <f t="shared" si="240"/>
        <v>7</v>
      </c>
      <c r="H3060">
        <f t="shared" si="242"/>
        <v>1</v>
      </c>
      <c r="I3060" t="str">
        <f>INDEX(META!$B:$B,MATCH(B3060,META!$A:$A,0))</f>
        <v>Dimir Control</v>
      </c>
      <c r="J3060" t="str">
        <f>INDEX(META!$B:$B,MATCH(D3060,META!$A:$A,0))</f>
        <v>Rakdos Madness</v>
      </c>
      <c r="K3060" t="str">
        <f t="shared" si="243"/>
        <v>Dimir Control-Rakdos Madness</v>
      </c>
    </row>
    <row r="3061" spans="1:11" x14ac:dyDescent="0.3">
      <c r="A3061">
        <v>135</v>
      </c>
      <c r="B3061" t="s">
        <v>320</v>
      </c>
      <c r="C3061" t="s">
        <v>29</v>
      </c>
      <c r="D3061" t="s">
        <v>2444</v>
      </c>
      <c r="E3061" s="1" t="str">
        <f t="shared" si="241"/>
        <v>Enrico Govoni-Szél Mihály</v>
      </c>
      <c r="F3061" t="str">
        <f t="shared" si="239"/>
        <v>Draw</v>
      </c>
      <c r="G3061" s="1">
        <f t="shared" si="240"/>
        <v>7</v>
      </c>
      <c r="H3061">
        <f t="shared" si="242"/>
        <v>1</v>
      </c>
      <c r="I3061" t="str">
        <f>INDEX(META!$B:$B,MATCH(B3061,META!$A:$A,0))</f>
        <v>X Lands Spy</v>
      </c>
      <c r="J3061" t="str">
        <f>INDEX(META!$B:$B,MATCH(D3061,META!$A:$A,0))</f>
        <v>Orzhov Blade</v>
      </c>
      <c r="K3061" t="str">
        <f t="shared" si="243"/>
        <v>X Lands Spy-Orzhov Blade</v>
      </c>
    </row>
    <row r="3062" spans="1:11" x14ac:dyDescent="0.3">
      <c r="A3062">
        <v>136</v>
      </c>
      <c r="B3062" t="s">
        <v>252</v>
      </c>
      <c r="C3062" t="s">
        <v>29</v>
      </c>
      <c r="D3062" t="s">
        <v>301</v>
      </c>
      <c r="E3062" s="1" t="str">
        <f t="shared" si="241"/>
        <v>Filippo Gibin-Vittorio Gravagna</v>
      </c>
      <c r="F3062" t="str">
        <f t="shared" si="239"/>
        <v>Draw</v>
      </c>
      <c r="G3062" s="1">
        <f t="shared" si="240"/>
        <v>7</v>
      </c>
      <c r="H3062">
        <f t="shared" si="242"/>
        <v>1</v>
      </c>
      <c r="I3062" t="str">
        <f>INDEX(META!$B:$B,MATCH(B3062,META!$A:$A,0))</f>
        <v>Golgari Fog</v>
      </c>
      <c r="J3062" t="str">
        <f>INDEX(META!$B:$B,MATCH(D3062,META!$A:$A,0))</f>
        <v>Jund Wildfire</v>
      </c>
      <c r="K3062" t="str">
        <f t="shared" si="243"/>
        <v>Golgari Fog-Jund Wildfire</v>
      </c>
    </row>
    <row r="3063" spans="1:11" x14ac:dyDescent="0.3">
      <c r="A3063">
        <v>137</v>
      </c>
      <c r="B3063" t="s">
        <v>995</v>
      </c>
      <c r="C3063" t="s">
        <v>25</v>
      </c>
      <c r="D3063" t="s">
        <v>1579</v>
      </c>
      <c r="E3063" s="1" t="str">
        <f t="shared" si="241"/>
        <v>Andrea Aliprandi-Andrea Malevolti</v>
      </c>
      <c r="F3063" t="str">
        <f t="shared" si="239"/>
        <v>Won</v>
      </c>
      <c r="G3063" s="1">
        <f t="shared" si="240"/>
        <v>7</v>
      </c>
      <c r="H3063">
        <f t="shared" si="242"/>
        <v>1</v>
      </c>
      <c r="I3063" t="str">
        <f>INDEX(META!$B:$B,MATCH(B3063,META!$A:$A,0))</f>
        <v>Grixis Affinity</v>
      </c>
      <c r="J3063" t="str">
        <f>INDEX(META!$B:$B,MATCH(D3063,META!$A:$A,0))</f>
        <v>Dredge</v>
      </c>
      <c r="K3063" t="str">
        <f t="shared" si="243"/>
        <v>Grixis Affinity-Dredge</v>
      </c>
    </row>
    <row r="3064" spans="1:11" x14ac:dyDescent="0.3">
      <c r="A3064">
        <v>138</v>
      </c>
      <c r="B3064" t="s">
        <v>1825</v>
      </c>
      <c r="C3064" t="s">
        <v>26</v>
      </c>
      <c r="D3064" t="s">
        <v>296</v>
      </c>
      <c r="E3064" s="1" t="str">
        <f t="shared" si="241"/>
        <v>Luigi Garziano-Francesco Barzanò</v>
      </c>
      <c r="F3064" t="str">
        <f t="shared" si="239"/>
        <v>Lost</v>
      </c>
      <c r="G3064" s="1">
        <f t="shared" si="240"/>
        <v>7</v>
      </c>
      <c r="H3064">
        <f t="shared" si="242"/>
        <v>1</v>
      </c>
      <c r="I3064" t="str">
        <f>INDEX(META!$B:$B,MATCH(B3064,META!$A:$A,0))</f>
        <v>Jund Wildfire</v>
      </c>
      <c r="J3064" t="str">
        <f>INDEX(META!$B:$B,MATCH(D3064,META!$A:$A,0))</f>
        <v>Mono Black Midrange</v>
      </c>
      <c r="K3064" t="str">
        <f t="shared" si="243"/>
        <v>Jund Wildfire-Mono Black Midrange</v>
      </c>
    </row>
    <row r="3065" spans="1:11" x14ac:dyDescent="0.3">
      <c r="A3065">
        <v>139</v>
      </c>
      <c r="B3065" t="s">
        <v>263</v>
      </c>
      <c r="C3065" t="s">
        <v>26</v>
      </c>
      <c r="D3065" t="s">
        <v>1995</v>
      </c>
      <c r="E3065" s="1" t="str">
        <f t="shared" si="241"/>
        <v>Edoardo Orsi-Gualtiero Grazzini</v>
      </c>
      <c r="F3065" t="str">
        <f t="shared" si="239"/>
        <v>Lost</v>
      </c>
      <c r="G3065" s="1">
        <f t="shared" si="240"/>
        <v>7</v>
      </c>
      <c r="H3065">
        <f t="shared" si="242"/>
        <v>1</v>
      </c>
      <c r="I3065" t="str">
        <f>INDEX(META!$B:$B,MATCH(B3065,META!$A:$A,0))</f>
        <v>Jund Wildfire</v>
      </c>
      <c r="J3065" t="str">
        <f>INDEX(META!$B:$B,MATCH(D3065,META!$A:$A,0))</f>
        <v>Gruul Monsters</v>
      </c>
      <c r="K3065" t="str">
        <f t="shared" si="243"/>
        <v>Jund Wildfire-Gruul Monsters</v>
      </c>
    </row>
    <row r="3066" spans="1:11" x14ac:dyDescent="0.3">
      <c r="A3066">
        <v>140</v>
      </c>
      <c r="B3066" t="s">
        <v>2029</v>
      </c>
      <c r="C3066" t="s">
        <v>26</v>
      </c>
      <c r="D3066" t="s">
        <v>165</v>
      </c>
      <c r="E3066" s="1" t="str">
        <f t="shared" si="241"/>
        <v>Luca Della Latta-mattia giacinti</v>
      </c>
      <c r="F3066" t="str">
        <f t="shared" si="239"/>
        <v>Lost</v>
      </c>
      <c r="G3066" s="1">
        <f t="shared" si="240"/>
        <v>7</v>
      </c>
      <c r="H3066">
        <f t="shared" si="242"/>
        <v>1</v>
      </c>
      <c r="I3066" t="str">
        <f>INDEX(META!$B:$B,MATCH(B3066,META!$A:$A,0))</f>
        <v>High Tide Combo</v>
      </c>
      <c r="J3066" t="str">
        <f>INDEX(META!$B:$B,MATCH(D3066,META!$A:$A,0))</f>
        <v>Flicker Tron</v>
      </c>
      <c r="K3066" t="str">
        <f t="shared" si="243"/>
        <v>High Tide Combo-Flicker Tron</v>
      </c>
    </row>
    <row r="3067" spans="1:11" x14ac:dyDescent="0.3">
      <c r="A3067">
        <v>141</v>
      </c>
      <c r="B3067" t="s">
        <v>3168</v>
      </c>
      <c r="C3067" t="s">
        <v>26</v>
      </c>
      <c r="D3067" t="s">
        <v>2526</v>
      </c>
      <c r="E3067" s="1" t="str">
        <f t="shared" si="241"/>
        <v>Mario Spatolisano-Andrea Vacis</v>
      </c>
      <c r="F3067" t="str">
        <f t="shared" si="239"/>
        <v>Lost</v>
      </c>
      <c r="G3067" s="1">
        <f t="shared" si="240"/>
        <v>7</v>
      </c>
      <c r="H3067">
        <f t="shared" si="242"/>
        <v>1</v>
      </c>
      <c r="I3067" t="str">
        <f>INDEX(META!$B:$B,MATCH(B3067,META!$A:$A,0))</f>
        <v>Mono Blue Terror</v>
      </c>
      <c r="J3067" t="str">
        <f>INDEX(META!$B:$B,MATCH(D3067,META!$A:$A,0))</f>
        <v>Jund Wildfire</v>
      </c>
      <c r="K3067" t="str">
        <f t="shared" si="243"/>
        <v>Mono Blue Terror-Jund Wildfire</v>
      </c>
    </row>
    <row r="3068" spans="1:11" x14ac:dyDescent="0.3">
      <c r="A3068">
        <v>142</v>
      </c>
      <c r="B3068" t="s">
        <v>1247</v>
      </c>
      <c r="C3068" t="s">
        <v>26</v>
      </c>
      <c r="D3068" t="s">
        <v>250</v>
      </c>
      <c r="E3068" s="1" t="str">
        <f t="shared" si="241"/>
        <v>Filippo Pastorelli-Owen Peurois</v>
      </c>
      <c r="F3068" t="str">
        <f t="shared" si="239"/>
        <v>Lost</v>
      </c>
      <c r="G3068" s="1">
        <f t="shared" si="240"/>
        <v>7</v>
      </c>
      <c r="H3068">
        <f t="shared" si="242"/>
        <v>1</v>
      </c>
      <c r="I3068" t="str">
        <f>INDEX(META!$B:$B,MATCH(B3068,META!$A:$A,0))</f>
        <v>X Lands Spy</v>
      </c>
      <c r="J3068" t="str">
        <f>INDEX(META!$B:$B,MATCH(D3068,META!$A:$A,0))</f>
        <v>Rakdos Madness</v>
      </c>
      <c r="K3068" t="str">
        <f t="shared" si="243"/>
        <v>X Lands Spy-Rakdos Madness</v>
      </c>
    </row>
    <row r="3069" spans="1:11" x14ac:dyDescent="0.3">
      <c r="A3069">
        <v>143</v>
      </c>
      <c r="B3069" t="s">
        <v>2637</v>
      </c>
      <c r="C3069" t="s">
        <v>28</v>
      </c>
      <c r="D3069" t="s">
        <v>114</v>
      </c>
      <c r="E3069" s="1" t="str">
        <f t="shared" si="241"/>
        <v>Simone Guidi-Jean marie Ghiselli</v>
      </c>
      <c r="F3069" t="str">
        <f t="shared" si="239"/>
        <v>Won</v>
      </c>
      <c r="G3069" s="1">
        <f t="shared" si="240"/>
        <v>7</v>
      </c>
      <c r="H3069">
        <f t="shared" si="242"/>
        <v>1</v>
      </c>
      <c r="I3069" t="str">
        <f>INDEX(META!$B:$B,MATCH(B3069,META!$A:$A,0))</f>
        <v>Gruul Monsters</v>
      </c>
      <c r="J3069" t="str">
        <f>INDEX(META!$B:$B,MATCH(D3069,META!$A:$A,0))</f>
        <v>Mono Red Synth</v>
      </c>
      <c r="K3069" t="str">
        <f t="shared" si="243"/>
        <v>Gruul Monsters-Mono Red Synth</v>
      </c>
    </row>
    <row r="3070" spans="1:11" x14ac:dyDescent="0.3">
      <c r="A3070">
        <v>144</v>
      </c>
      <c r="B3070" t="s">
        <v>182</v>
      </c>
      <c r="C3070" t="s">
        <v>26</v>
      </c>
      <c r="D3070" t="s">
        <v>2914</v>
      </c>
      <c r="E3070" s="1" t="str">
        <f t="shared" si="241"/>
        <v>Alessandro Fred" Rossi"-Francesco Fontani</v>
      </c>
      <c r="F3070" t="str">
        <f t="shared" si="239"/>
        <v>Lost</v>
      </c>
      <c r="G3070" s="1">
        <f t="shared" si="240"/>
        <v>7</v>
      </c>
      <c r="H3070">
        <f t="shared" si="242"/>
        <v>1</v>
      </c>
      <c r="I3070" t="str">
        <f>INDEX(META!$B:$B,MATCH(B3070,META!$A:$A,0))</f>
        <v>High Tide Combo</v>
      </c>
      <c r="J3070" t="str">
        <f>INDEX(META!$B:$B,MATCH(D3070,META!$A:$A,0))</f>
        <v>Mono Blue Aggro</v>
      </c>
      <c r="K3070" t="str">
        <f t="shared" si="243"/>
        <v>High Tide Combo-Mono Blue Aggro</v>
      </c>
    </row>
    <row r="3071" spans="1:11" x14ac:dyDescent="0.3">
      <c r="A3071">
        <v>145</v>
      </c>
      <c r="B3071" t="s">
        <v>160</v>
      </c>
      <c r="C3071" t="s">
        <v>25</v>
      </c>
      <c r="D3071" t="s">
        <v>888</v>
      </c>
      <c r="E3071" s="1" t="str">
        <f t="shared" si="241"/>
        <v>daniele apollonio-Aaro Nironen</v>
      </c>
      <c r="F3071" t="str">
        <f t="shared" si="239"/>
        <v>Won</v>
      </c>
      <c r="G3071" s="1">
        <f t="shared" si="240"/>
        <v>7</v>
      </c>
      <c r="H3071">
        <f t="shared" si="242"/>
        <v>1</v>
      </c>
      <c r="I3071" t="str">
        <f>INDEX(META!$B:$B,MATCH(B3071,META!$A:$A,0))</f>
        <v>Jeskai Ephemerate</v>
      </c>
      <c r="J3071" t="str">
        <f>INDEX(META!$B:$B,MATCH(D3071,META!$A:$A,0))</f>
        <v>Mono Blue Terror</v>
      </c>
      <c r="K3071" t="str">
        <f t="shared" si="243"/>
        <v>Jeskai Ephemerate-Mono Blue Terror</v>
      </c>
    </row>
    <row r="3072" spans="1:11" x14ac:dyDescent="0.3">
      <c r="A3072">
        <v>146</v>
      </c>
      <c r="B3072" t="s">
        <v>1045</v>
      </c>
      <c r="C3072" t="s">
        <v>27</v>
      </c>
      <c r="D3072" t="s">
        <v>129</v>
      </c>
      <c r="E3072" s="1" t="str">
        <f t="shared" si="241"/>
        <v>Matteo Zovi-Simone Sanino</v>
      </c>
      <c r="F3072" t="str">
        <f t="shared" si="239"/>
        <v>Lost</v>
      </c>
      <c r="G3072" s="1">
        <f t="shared" si="240"/>
        <v>7</v>
      </c>
      <c r="H3072">
        <f t="shared" si="242"/>
        <v>1</v>
      </c>
      <c r="I3072" t="str">
        <f>INDEX(META!$B:$B,MATCH(B3072,META!$A:$A,0))</f>
        <v>Mono Blue Aggro</v>
      </c>
      <c r="J3072" t="str">
        <f>INDEX(META!$B:$B,MATCH(D3072,META!$A:$A,0))</f>
        <v>White Weenie</v>
      </c>
      <c r="K3072" t="str">
        <f t="shared" si="243"/>
        <v>Mono Blue Aggro-White Weenie</v>
      </c>
    </row>
    <row r="3073" spans="1:11" x14ac:dyDescent="0.3">
      <c r="A3073">
        <v>147</v>
      </c>
      <c r="B3073" t="s">
        <v>110</v>
      </c>
      <c r="C3073" t="s">
        <v>27</v>
      </c>
      <c r="D3073" t="s">
        <v>2016</v>
      </c>
      <c r="E3073" s="1" t="str">
        <f t="shared" si="241"/>
        <v>Manuel Rosi-Pietro Cristantielli</v>
      </c>
      <c r="F3073" t="str">
        <f t="shared" si="239"/>
        <v>Lost</v>
      </c>
      <c r="G3073" s="1">
        <f t="shared" si="240"/>
        <v>7</v>
      </c>
      <c r="H3073">
        <f t="shared" si="242"/>
        <v>1</v>
      </c>
      <c r="I3073" t="str">
        <f>INDEX(META!$B:$B,MATCH(B3073,META!$A:$A,0))</f>
        <v>Walls</v>
      </c>
      <c r="J3073" t="str">
        <f>INDEX(META!$B:$B,MATCH(D3073,META!$A:$A,0))</f>
        <v>Mono Blue Aggro</v>
      </c>
      <c r="K3073" t="str">
        <f t="shared" si="243"/>
        <v>Walls-Mono Blue Aggro</v>
      </c>
    </row>
    <row r="3074" spans="1:11" x14ac:dyDescent="0.3">
      <c r="A3074">
        <v>148</v>
      </c>
      <c r="B3074" t="s">
        <v>1684</v>
      </c>
      <c r="C3074" t="s">
        <v>26</v>
      </c>
      <c r="D3074" t="s">
        <v>164</v>
      </c>
      <c r="E3074" s="1" t="str">
        <f t="shared" si="241"/>
        <v>Davide Fusca-Nicola Rispoli</v>
      </c>
      <c r="F3074" t="str">
        <f t="shared" si="239"/>
        <v>Lost</v>
      </c>
      <c r="G3074" s="1">
        <f t="shared" si="240"/>
        <v>7</v>
      </c>
      <c r="H3074">
        <f t="shared" si="242"/>
        <v>1</v>
      </c>
      <c r="I3074" t="str">
        <f>INDEX(META!$B:$B,MATCH(B3074,META!$A:$A,0))</f>
        <v>Mono Blue Aggro</v>
      </c>
      <c r="J3074" t="str">
        <f>INDEX(META!$B:$B,MATCH(D3074,META!$A:$A,0))</f>
        <v>Jund Wildfire</v>
      </c>
      <c r="K3074" t="str">
        <f t="shared" si="243"/>
        <v>Mono Blue Aggro-Jund Wildfire</v>
      </c>
    </row>
    <row r="3075" spans="1:11" x14ac:dyDescent="0.3">
      <c r="A3075">
        <v>149</v>
      </c>
      <c r="B3075" t="s">
        <v>3088</v>
      </c>
      <c r="C3075" t="s">
        <v>25</v>
      </c>
      <c r="D3075" t="s">
        <v>142</v>
      </c>
      <c r="E3075" s="1" t="str">
        <f t="shared" si="241"/>
        <v>Enea Di Bartolo-Giacomo Luchetti</v>
      </c>
      <c r="F3075" t="str">
        <f t="shared" ref="F3075:F3138" si="244">_xlfn.TEXTBEFORE(C3075," ")</f>
        <v>Won</v>
      </c>
      <c r="G3075" s="1">
        <f t="shared" ref="G3075:G3138" si="245">IF(A3075&gt;=A3074,G3074,G3074+1)</f>
        <v>7</v>
      </c>
      <c r="H3075">
        <f t="shared" si="242"/>
        <v>1</v>
      </c>
      <c r="I3075" t="str">
        <f>INDEX(META!$B:$B,MATCH(B3075,META!$A:$A,0))</f>
        <v>Mono Blue Aggro</v>
      </c>
      <c r="J3075" t="str">
        <f>INDEX(META!$B:$B,MATCH(D3075,META!$A:$A,0))</f>
        <v>Jund Wildfire</v>
      </c>
      <c r="K3075" t="str">
        <f t="shared" si="243"/>
        <v>Mono Blue Aggro-Jund Wildfire</v>
      </c>
    </row>
    <row r="3076" spans="1:11" x14ac:dyDescent="0.3">
      <c r="A3076">
        <v>150</v>
      </c>
      <c r="B3076" t="s">
        <v>395</v>
      </c>
      <c r="C3076" t="s">
        <v>27</v>
      </c>
      <c r="D3076" t="s">
        <v>896</v>
      </c>
      <c r="E3076" s="1" t="str">
        <f t="shared" si="241"/>
        <v>Stefano Monti-lorenzo cupini</v>
      </c>
      <c r="F3076" t="str">
        <f t="shared" si="244"/>
        <v>Lost</v>
      </c>
      <c r="G3076" s="1">
        <f t="shared" si="245"/>
        <v>7</v>
      </c>
      <c r="H3076">
        <f t="shared" si="242"/>
        <v>1</v>
      </c>
      <c r="I3076" t="str">
        <f>INDEX(META!$B:$B,MATCH(B3076,META!$A:$A,0))</f>
        <v>Mono Blue Aggro</v>
      </c>
      <c r="J3076" t="str">
        <f>INDEX(META!$B:$B,MATCH(D3076,META!$A:$A,0))</f>
        <v>Mono Red Blitz</v>
      </c>
      <c r="K3076" t="str">
        <f t="shared" si="243"/>
        <v>Mono Blue Aggro-Mono Red Blitz</v>
      </c>
    </row>
    <row r="3077" spans="1:11" x14ac:dyDescent="0.3">
      <c r="A3077">
        <v>151</v>
      </c>
      <c r="B3077" t="s">
        <v>322</v>
      </c>
      <c r="C3077" t="s">
        <v>27</v>
      </c>
      <c r="D3077" t="s">
        <v>2242</v>
      </c>
      <c r="E3077" s="1" t="str">
        <f t="shared" si="241"/>
        <v>Mirco Tioli-Ivano Di Gioia</v>
      </c>
      <c r="F3077" t="str">
        <f t="shared" si="244"/>
        <v>Lost</v>
      </c>
      <c r="G3077" s="1">
        <f t="shared" si="245"/>
        <v>7</v>
      </c>
      <c r="H3077">
        <f t="shared" si="242"/>
        <v>1</v>
      </c>
      <c r="I3077" t="str">
        <f>INDEX(META!$B:$B,MATCH(B3077,META!$A:$A,0))</f>
        <v>Fangren Tron</v>
      </c>
      <c r="J3077" t="str">
        <f>INDEX(META!$B:$B,MATCH(D3077,META!$A:$A,0))</f>
        <v>Mono Blue Aggro</v>
      </c>
      <c r="K3077" t="str">
        <f t="shared" si="243"/>
        <v>Fangren Tron-Mono Blue Aggro</v>
      </c>
    </row>
    <row r="3078" spans="1:11" x14ac:dyDescent="0.3">
      <c r="A3078">
        <v>152</v>
      </c>
      <c r="B3078" t="s">
        <v>339</v>
      </c>
      <c r="C3078" t="s">
        <v>25</v>
      </c>
      <c r="D3078" t="s">
        <v>380</v>
      </c>
      <c r="E3078" s="1" t="str">
        <f t="shared" si="241"/>
        <v>Tomasz Sodomirski-Matteo Mazzilli</v>
      </c>
      <c r="F3078" t="str">
        <f t="shared" si="244"/>
        <v>Won</v>
      </c>
      <c r="G3078" s="1">
        <f t="shared" si="245"/>
        <v>7</v>
      </c>
      <c r="H3078">
        <f t="shared" si="242"/>
        <v>1</v>
      </c>
      <c r="I3078" t="str">
        <f>INDEX(META!$B:$B,MATCH(B3078,META!$A:$A,0))</f>
        <v>Mono Blue Aggro</v>
      </c>
      <c r="J3078" t="str">
        <f>INDEX(META!$B:$B,MATCH(D3078,META!$A:$A,0))</f>
        <v>Mono Red Synth</v>
      </c>
      <c r="K3078" t="str">
        <f t="shared" si="243"/>
        <v>Mono Blue Aggro-Mono Red Synth</v>
      </c>
    </row>
    <row r="3079" spans="1:11" x14ac:dyDescent="0.3">
      <c r="A3079">
        <v>153</v>
      </c>
      <c r="B3079" t="s">
        <v>1925</v>
      </c>
      <c r="C3079" t="s">
        <v>28</v>
      </c>
      <c r="D3079" t="s">
        <v>92</v>
      </c>
      <c r="E3079" s="1" t="str">
        <f t="shared" si="241"/>
        <v>Riccardo Bucchi-Mattia Sartori</v>
      </c>
      <c r="F3079" t="str">
        <f t="shared" si="244"/>
        <v>Won</v>
      </c>
      <c r="G3079" s="1">
        <f t="shared" si="245"/>
        <v>7</v>
      </c>
      <c r="H3079">
        <f t="shared" si="242"/>
        <v>1</v>
      </c>
      <c r="I3079" t="str">
        <f>INDEX(META!$B:$B,MATCH(B3079,META!$A:$A,0))</f>
        <v>Gruul Monsters</v>
      </c>
      <c r="J3079" t="str">
        <f>INDEX(META!$B:$B,MATCH(D3079,META!$A:$A,0))</f>
        <v>Jund Wildfire</v>
      </c>
      <c r="K3079" t="str">
        <f t="shared" si="243"/>
        <v>Gruul Monsters-Jund Wildfire</v>
      </c>
    </row>
    <row r="3080" spans="1:11" x14ac:dyDescent="0.3">
      <c r="A3080">
        <v>154</v>
      </c>
      <c r="B3080" t="s">
        <v>232</v>
      </c>
      <c r="C3080" t="s">
        <v>27</v>
      </c>
      <c r="D3080" t="s">
        <v>2921</v>
      </c>
      <c r="E3080" s="1" t="str">
        <f t="shared" si="241"/>
        <v>Enrico Previati-Gabriele Tribulato</v>
      </c>
      <c r="F3080" t="str">
        <f t="shared" si="244"/>
        <v>Lost</v>
      </c>
      <c r="G3080" s="1">
        <f t="shared" si="245"/>
        <v>7</v>
      </c>
      <c r="H3080">
        <f t="shared" si="242"/>
        <v>1</v>
      </c>
      <c r="I3080" t="str">
        <f>INDEX(META!$B:$B,MATCH(B3080,META!$A:$A,0))</f>
        <v>X Lands Spy</v>
      </c>
      <c r="J3080" t="str">
        <f>INDEX(META!$B:$B,MATCH(D3080,META!$A:$A,0))</f>
        <v>Elves</v>
      </c>
      <c r="K3080" t="str">
        <f t="shared" si="243"/>
        <v>X Lands Spy-Elves</v>
      </c>
    </row>
    <row r="3081" spans="1:11" x14ac:dyDescent="0.3">
      <c r="A3081">
        <v>155</v>
      </c>
      <c r="B3081" t="s">
        <v>1195</v>
      </c>
      <c r="C3081" t="s">
        <v>27</v>
      </c>
      <c r="D3081" t="s">
        <v>343</v>
      </c>
      <c r="E3081" s="1" t="str">
        <f t="shared" si="241"/>
        <v>Luigi Pirrera-davide delinavelli</v>
      </c>
      <c r="F3081" t="str">
        <f t="shared" si="244"/>
        <v>Lost</v>
      </c>
      <c r="G3081" s="1">
        <f t="shared" si="245"/>
        <v>7</v>
      </c>
      <c r="H3081">
        <f t="shared" si="242"/>
        <v>1</v>
      </c>
      <c r="I3081" t="str">
        <f>INDEX(META!$B:$B,MATCH(B3081,META!$A:$A,0))</f>
        <v>Grixis Affinity</v>
      </c>
      <c r="J3081" t="str">
        <f>INDEX(META!$B:$B,MATCH(D3081,META!$A:$A,0))</f>
        <v>Izzet Terror</v>
      </c>
      <c r="K3081" t="str">
        <f t="shared" si="243"/>
        <v>Grixis Affinity-Izzet Terror</v>
      </c>
    </row>
    <row r="3082" spans="1:11" x14ac:dyDescent="0.3">
      <c r="A3082">
        <v>156</v>
      </c>
      <c r="B3082" t="s">
        <v>266</v>
      </c>
      <c r="C3082" t="s">
        <v>25</v>
      </c>
      <c r="D3082" t="s">
        <v>2346</v>
      </c>
      <c r="E3082" s="1" t="str">
        <f t="shared" si="241"/>
        <v>Edoardo Pastore-Angelo Caruso</v>
      </c>
      <c r="F3082" t="str">
        <f t="shared" si="244"/>
        <v>Won</v>
      </c>
      <c r="G3082" s="1">
        <f t="shared" si="245"/>
        <v>7</v>
      </c>
      <c r="H3082">
        <f t="shared" si="242"/>
        <v>1</v>
      </c>
      <c r="I3082" t="str">
        <f>INDEX(META!$B:$B,MATCH(B3082,META!$A:$A,0))</f>
        <v>Mono Red Synth</v>
      </c>
      <c r="J3082" t="str">
        <f>INDEX(META!$B:$B,MATCH(D3082,META!$A:$A,0))</f>
        <v>Mono Blue Terror</v>
      </c>
      <c r="K3082" t="str">
        <f t="shared" si="243"/>
        <v>Mono Red Synth-Mono Blue Terror</v>
      </c>
    </row>
    <row r="3083" spans="1:11" x14ac:dyDescent="0.3">
      <c r="A3083">
        <v>157</v>
      </c>
      <c r="B3083" t="s">
        <v>259</v>
      </c>
      <c r="C3083" t="s">
        <v>27</v>
      </c>
      <c r="D3083" t="s">
        <v>329</v>
      </c>
      <c r="E3083" s="1" t="str">
        <f t="shared" si="241"/>
        <v>Davide Burgio-Gregorio Cianciafara</v>
      </c>
      <c r="F3083" t="str">
        <f t="shared" si="244"/>
        <v>Lost</v>
      </c>
      <c r="G3083" s="1">
        <f t="shared" si="245"/>
        <v>7</v>
      </c>
      <c r="H3083">
        <f t="shared" si="242"/>
        <v>1</v>
      </c>
      <c r="I3083" t="str">
        <f>INDEX(META!$B:$B,MATCH(B3083,META!$A:$A,0))</f>
        <v>Mono Red Madness</v>
      </c>
      <c r="J3083" t="str">
        <f>INDEX(META!$B:$B,MATCH(D3083,META!$A:$A,0))</f>
        <v>Bogles</v>
      </c>
      <c r="K3083" t="str">
        <f t="shared" si="243"/>
        <v>Mono Red Madness-Bogles</v>
      </c>
    </row>
    <row r="3084" spans="1:11" x14ac:dyDescent="0.3">
      <c r="A3084">
        <v>158</v>
      </c>
      <c r="B3084" t="s">
        <v>346</v>
      </c>
      <c r="C3084" t="s">
        <v>26</v>
      </c>
      <c r="D3084" t="s">
        <v>370</v>
      </c>
      <c r="E3084" s="1" t="str">
        <f t="shared" si="241"/>
        <v>Antonio Di Meglio-Matteo Canfora</v>
      </c>
      <c r="F3084" t="str">
        <f t="shared" si="244"/>
        <v>Lost</v>
      </c>
      <c r="G3084" s="1">
        <f t="shared" si="245"/>
        <v>7</v>
      </c>
      <c r="H3084">
        <f t="shared" si="242"/>
        <v>1</v>
      </c>
      <c r="I3084" t="str">
        <f>INDEX(META!$B:$B,MATCH(B3084,META!$A:$A,0))</f>
        <v>Jund Wildfire</v>
      </c>
      <c r="J3084" t="str">
        <f>INDEX(META!$B:$B,MATCH(D3084,META!$A:$A,0))</f>
        <v>Jund Wildfire</v>
      </c>
      <c r="K3084" t="str">
        <f t="shared" si="243"/>
        <v>Jund Wildfire-Jund Wildfire</v>
      </c>
    </row>
    <row r="3085" spans="1:11" x14ac:dyDescent="0.3">
      <c r="A3085">
        <v>159</v>
      </c>
      <c r="B3085" t="s">
        <v>195</v>
      </c>
      <c r="C3085" t="s">
        <v>27</v>
      </c>
      <c r="D3085" t="s">
        <v>1030</v>
      </c>
      <c r="E3085" s="1" t="str">
        <f t="shared" si="241"/>
        <v>Massimiliano Moretti-Dario Fiorenza</v>
      </c>
      <c r="F3085" t="str">
        <f t="shared" si="244"/>
        <v>Lost</v>
      </c>
      <c r="G3085" s="1">
        <f t="shared" si="245"/>
        <v>7</v>
      </c>
      <c r="H3085">
        <f t="shared" si="242"/>
        <v>1</v>
      </c>
      <c r="I3085" t="str">
        <f>INDEX(META!$B:$B,MATCH(B3085,META!$A:$A,0))</f>
        <v>Mono Red Dredge</v>
      </c>
      <c r="J3085" t="str">
        <f>INDEX(META!$B:$B,MATCH(D3085,META!$A:$A,0))</f>
        <v>Pili-Pala Combo</v>
      </c>
      <c r="K3085" t="str">
        <f t="shared" si="243"/>
        <v>Mono Red Dredge-Pili-Pala Combo</v>
      </c>
    </row>
    <row r="3086" spans="1:11" x14ac:dyDescent="0.3">
      <c r="A3086">
        <v>160</v>
      </c>
      <c r="B3086" t="s">
        <v>1079</v>
      </c>
      <c r="C3086" t="s">
        <v>27</v>
      </c>
      <c r="D3086" t="s">
        <v>2307</v>
      </c>
      <c r="E3086" s="1" t="str">
        <f t="shared" si="241"/>
        <v>nicolò boldrini-Antonio Becatti</v>
      </c>
      <c r="F3086" t="str">
        <f t="shared" si="244"/>
        <v>Lost</v>
      </c>
      <c r="G3086" s="1">
        <f t="shared" si="245"/>
        <v>7</v>
      </c>
      <c r="H3086">
        <f t="shared" si="242"/>
        <v>1</v>
      </c>
      <c r="I3086" t="str">
        <f>INDEX(META!$B:$B,MATCH(B3086,META!$A:$A,0))</f>
        <v>Jund Wildfire</v>
      </c>
      <c r="J3086" t="str">
        <f>INDEX(META!$B:$B,MATCH(D3086,META!$A:$A,0))</f>
        <v>Jund Wildfire</v>
      </c>
      <c r="K3086" t="str">
        <f t="shared" si="243"/>
        <v>Jund Wildfire-Jund Wildfire</v>
      </c>
    </row>
    <row r="3087" spans="1:11" x14ac:dyDescent="0.3">
      <c r="A3087">
        <v>161</v>
      </c>
      <c r="B3087" t="s">
        <v>432</v>
      </c>
      <c r="C3087" t="s">
        <v>27</v>
      </c>
      <c r="D3087" t="s">
        <v>1678</v>
      </c>
      <c r="E3087" s="1" t="str">
        <f t="shared" si="241"/>
        <v>Giulio Regis-Alessio Turchi</v>
      </c>
      <c r="F3087" t="str">
        <f t="shared" si="244"/>
        <v>Lost</v>
      </c>
      <c r="G3087" s="1">
        <f t="shared" si="245"/>
        <v>7</v>
      </c>
      <c r="H3087">
        <f t="shared" si="242"/>
        <v>1</v>
      </c>
      <c r="I3087" t="str">
        <f>INDEX(META!$B:$B,MATCH(B3087,META!$A:$A,0))</f>
        <v>Azorius Familiars</v>
      </c>
      <c r="J3087" t="str">
        <f>INDEX(META!$B:$B,MATCH(D3087,META!$A:$A,0))</f>
        <v>Jund Wildfire</v>
      </c>
      <c r="K3087" t="str">
        <f t="shared" si="243"/>
        <v>Azorius Familiars-Jund Wildfire</v>
      </c>
    </row>
    <row r="3088" spans="1:11" x14ac:dyDescent="0.3">
      <c r="A3088">
        <v>162</v>
      </c>
      <c r="B3088" t="s">
        <v>1943</v>
      </c>
      <c r="C3088" t="s">
        <v>27</v>
      </c>
      <c r="D3088" t="s">
        <v>3045</v>
      </c>
      <c r="E3088" s="1" t="str">
        <f t="shared" si="241"/>
        <v>Enrico Pascolo-Simone Insalaco</v>
      </c>
      <c r="F3088" t="str">
        <f t="shared" si="244"/>
        <v>Lost</v>
      </c>
      <c r="G3088" s="1">
        <f t="shared" si="245"/>
        <v>7</v>
      </c>
      <c r="H3088">
        <f t="shared" si="242"/>
        <v>1</v>
      </c>
      <c r="I3088" t="str">
        <f>INDEX(META!$B:$B,MATCH(B3088,META!$A:$A,0))</f>
        <v>Dimir Snacker</v>
      </c>
      <c r="J3088" t="str">
        <f>INDEX(META!$B:$B,MATCH(D3088,META!$A:$A,0))</f>
        <v>Jund Wildfire</v>
      </c>
      <c r="K3088" t="str">
        <f t="shared" si="243"/>
        <v>Dimir Snacker-Jund Wildfire</v>
      </c>
    </row>
    <row r="3089" spans="1:11" x14ac:dyDescent="0.3">
      <c r="A3089">
        <v>163</v>
      </c>
      <c r="B3089" t="s">
        <v>367</v>
      </c>
      <c r="C3089" t="s">
        <v>26</v>
      </c>
      <c r="D3089" t="s">
        <v>1872</v>
      </c>
      <c r="E3089" s="1" t="str">
        <f t="shared" si="241"/>
        <v>Thomas Legrand-Giuseppe Torchio</v>
      </c>
      <c r="F3089" t="str">
        <f t="shared" si="244"/>
        <v>Lost</v>
      </c>
      <c r="G3089" s="1">
        <f t="shared" si="245"/>
        <v>7</v>
      </c>
      <c r="H3089">
        <f t="shared" si="242"/>
        <v>1</v>
      </c>
      <c r="I3089" t="str">
        <f>INDEX(META!$B:$B,MATCH(B3089,META!$A:$A,0))</f>
        <v>Mono Red Madness</v>
      </c>
      <c r="J3089" t="str">
        <f>INDEX(META!$B:$B,MATCH(D3089,META!$A:$A,0))</f>
        <v>Rakdos Madness</v>
      </c>
      <c r="K3089" t="str">
        <f t="shared" si="243"/>
        <v>Mono Red Madness-Rakdos Madness</v>
      </c>
    </row>
    <row r="3090" spans="1:11" x14ac:dyDescent="0.3">
      <c r="A3090">
        <v>164</v>
      </c>
      <c r="B3090" t="s">
        <v>2553</v>
      </c>
      <c r="C3090" t="s">
        <v>26</v>
      </c>
      <c r="D3090" t="s">
        <v>1512</v>
      </c>
      <c r="E3090" s="1" t="str">
        <f t="shared" si="241"/>
        <v>giovanni gesiot-Andrea Landi</v>
      </c>
      <c r="F3090" t="str">
        <f t="shared" si="244"/>
        <v>Lost</v>
      </c>
      <c r="G3090" s="1">
        <f t="shared" si="245"/>
        <v>7</v>
      </c>
      <c r="H3090">
        <f t="shared" si="242"/>
        <v>1</v>
      </c>
      <c r="I3090" t="str">
        <f>INDEX(META!$B:$B,MATCH(B3090,META!$A:$A,0))</f>
        <v>Jund Wildfire</v>
      </c>
      <c r="J3090" t="str">
        <f>INDEX(META!$B:$B,MATCH(D3090,META!$A:$A,0))</f>
        <v>Azorius Familiars</v>
      </c>
      <c r="K3090" t="str">
        <f t="shared" si="243"/>
        <v>Jund Wildfire-Azorius Familiars</v>
      </c>
    </row>
    <row r="3091" spans="1:11" x14ac:dyDescent="0.3">
      <c r="A3091">
        <v>165</v>
      </c>
      <c r="B3091" t="s">
        <v>148</v>
      </c>
      <c r="C3091" t="s">
        <v>27</v>
      </c>
      <c r="D3091" t="s">
        <v>658</v>
      </c>
      <c r="E3091" s="1" t="str">
        <f t="shared" si="241"/>
        <v>Davide Rapacciuolo-Daniele Mannocci</v>
      </c>
      <c r="F3091" t="str">
        <f t="shared" si="244"/>
        <v>Lost</v>
      </c>
      <c r="G3091" s="1">
        <f t="shared" si="245"/>
        <v>7</v>
      </c>
      <c r="H3091">
        <f t="shared" si="242"/>
        <v>1</v>
      </c>
      <c r="I3091" t="str">
        <f>INDEX(META!$B:$B,MATCH(B3091,META!$A:$A,0))</f>
        <v>Rakdos Madness</v>
      </c>
      <c r="J3091" t="str">
        <f>INDEX(META!$B:$B,MATCH(D3091,META!$A:$A,0))</f>
        <v>Elves</v>
      </c>
      <c r="K3091" t="str">
        <f t="shared" si="243"/>
        <v>Rakdos Madness-Elves</v>
      </c>
    </row>
    <row r="3092" spans="1:11" x14ac:dyDescent="0.3">
      <c r="A3092">
        <v>166</v>
      </c>
      <c r="B3092" t="s">
        <v>2090</v>
      </c>
      <c r="C3092" t="s">
        <v>25</v>
      </c>
      <c r="D3092" t="s">
        <v>411</v>
      </c>
      <c r="E3092" s="1" t="str">
        <f t="shared" si="241"/>
        <v>Francesco Mazzucchi-Luca Micheletto</v>
      </c>
      <c r="F3092" t="str">
        <f t="shared" si="244"/>
        <v>Won</v>
      </c>
      <c r="G3092" s="1">
        <f t="shared" si="245"/>
        <v>7</v>
      </c>
      <c r="H3092">
        <f t="shared" si="242"/>
        <v>1</v>
      </c>
      <c r="I3092" t="str">
        <f>INDEX(META!$B:$B,MATCH(B3092,META!$A:$A,0))</f>
        <v>Mono Red Madness</v>
      </c>
      <c r="J3092" t="str">
        <f>INDEX(META!$B:$B,MATCH(D3092,META!$A:$A,0))</f>
        <v>High Tide Combo</v>
      </c>
      <c r="K3092" t="str">
        <f t="shared" si="243"/>
        <v>Mono Red Madness-High Tide Combo</v>
      </c>
    </row>
    <row r="3093" spans="1:11" x14ac:dyDescent="0.3">
      <c r="A3093">
        <v>167</v>
      </c>
      <c r="B3093" t="s">
        <v>635</v>
      </c>
      <c r="C3093" t="s">
        <v>28</v>
      </c>
      <c r="D3093" t="s">
        <v>431</v>
      </c>
      <c r="E3093" s="1" t="str">
        <f t="shared" si="241"/>
        <v>Gregorio Vietina-Nicola Santo</v>
      </c>
      <c r="F3093" t="str">
        <f t="shared" si="244"/>
        <v>Won</v>
      </c>
      <c r="G3093" s="1">
        <f t="shared" si="245"/>
        <v>7</v>
      </c>
      <c r="H3093">
        <f t="shared" si="242"/>
        <v>1</v>
      </c>
      <c r="I3093" t="str">
        <f>INDEX(META!$B:$B,MATCH(B3093,META!$A:$A,0))</f>
        <v>Jeskai Ephemerate</v>
      </c>
      <c r="J3093" t="str">
        <f>INDEX(META!$B:$B,MATCH(D3093,META!$A:$A,0))</f>
        <v>Mono Blue Terror</v>
      </c>
      <c r="K3093" t="str">
        <f t="shared" si="243"/>
        <v>Jeskai Ephemerate-Mono Blue Terror</v>
      </c>
    </row>
    <row r="3094" spans="1:11" x14ac:dyDescent="0.3">
      <c r="A3094">
        <v>168</v>
      </c>
      <c r="B3094" t="s">
        <v>819</v>
      </c>
      <c r="C3094" t="s">
        <v>28</v>
      </c>
      <c r="D3094" t="s">
        <v>983</v>
      </c>
      <c r="E3094" s="1" t="str">
        <f t="shared" si="241"/>
        <v>Simone Villivá-Siméon Aspe</v>
      </c>
      <c r="F3094" t="str">
        <f t="shared" si="244"/>
        <v>Won</v>
      </c>
      <c r="G3094" s="1">
        <f t="shared" si="245"/>
        <v>7</v>
      </c>
      <c r="H3094">
        <f t="shared" si="242"/>
        <v>1</v>
      </c>
      <c r="I3094" t="str">
        <f>INDEX(META!$B:$B,MATCH(B3094,META!$A:$A,0))</f>
        <v>Mono Blue Aggro</v>
      </c>
      <c r="J3094" t="str">
        <f>INDEX(META!$B:$B,MATCH(D3094,META!$A:$A,0))</f>
        <v>Mono Blue Aggro</v>
      </c>
      <c r="K3094" t="str">
        <f t="shared" si="243"/>
        <v>Mono Blue Aggro-Mono Blue Aggro</v>
      </c>
    </row>
    <row r="3095" spans="1:11" x14ac:dyDescent="0.3">
      <c r="A3095">
        <v>169</v>
      </c>
      <c r="B3095" t="s">
        <v>832</v>
      </c>
      <c r="C3095" t="s">
        <v>25</v>
      </c>
      <c r="D3095" t="s">
        <v>2062</v>
      </c>
      <c r="E3095" s="1" t="str">
        <f t="shared" si="241"/>
        <v>Juan Novella-Pietrangelo Manco</v>
      </c>
      <c r="F3095" t="str">
        <f t="shared" si="244"/>
        <v>Won</v>
      </c>
      <c r="G3095" s="1">
        <f t="shared" si="245"/>
        <v>7</v>
      </c>
      <c r="H3095">
        <f t="shared" si="242"/>
        <v>1</v>
      </c>
      <c r="I3095" t="str">
        <f>INDEX(META!$B:$B,MATCH(B3095,META!$A:$A,0))</f>
        <v>Fangren Tron</v>
      </c>
      <c r="J3095" t="str">
        <f>INDEX(META!$B:$B,MATCH(D3095,META!$A:$A,0))</f>
        <v>Flicker Tron</v>
      </c>
      <c r="K3095" t="str">
        <f t="shared" si="243"/>
        <v>Fangren Tron-Flicker Tron</v>
      </c>
    </row>
    <row r="3096" spans="1:11" x14ac:dyDescent="0.3">
      <c r="A3096">
        <v>170</v>
      </c>
      <c r="B3096" t="s">
        <v>947</v>
      </c>
      <c r="C3096" t="s">
        <v>25</v>
      </c>
      <c r="D3096" t="s">
        <v>2792</v>
      </c>
      <c r="E3096" s="1" t="str">
        <f t="shared" si="241"/>
        <v>Andrea Severini-Andrea Pelacchi</v>
      </c>
      <c r="F3096" t="str">
        <f t="shared" si="244"/>
        <v>Won</v>
      </c>
      <c r="G3096" s="1">
        <f t="shared" si="245"/>
        <v>7</v>
      </c>
      <c r="H3096">
        <f t="shared" si="242"/>
        <v>1</v>
      </c>
      <c r="I3096" t="str">
        <f>INDEX(META!$B:$B,MATCH(B3096,META!$A:$A,0))</f>
        <v>Mono Red Synth</v>
      </c>
      <c r="J3096" t="str">
        <f>INDEX(META!$B:$B,MATCH(D3096,META!$A:$A,0))</f>
        <v>Mono Blue Terror</v>
      </c>
      <c r="K3096" t="str">
        <f t="shared" si="243"/>
        <v>Mono Red Synth-Mono Blue Terror</v>
      </c>
    </row>
    <row r="3097" spans="1:11" x14ac:dyDescent="0.3">
      <c r="A3097">
        <v>171</v>
      </c>
      <c r="B3097" t="s">
        <v>1179</v>
      </c>
      <c r="C3097" t="s">
        <v>27</v>
      </c>
      <c r="D3097" t="s">
        <v>358</v>
      </c>
      <c r="E3097" s="1" t="str">
        <f t="shared" si="241"/>
        <v>Tommaso Albertini-Marcello Pasqualini</v>
      </c>
      <c r="F3097" t="str">
        <f t="shared" si="244"/>
        <v>Lost</v>
      </c>
      <c r="G3097" s="1">
        <f t="shared" si="245"/>
        <v>7</v>
      </c>
      <c r="H3097">
        <f t="shared" si="242"/>
        <v>1</v>
      </c>
      <c r="I3097" t="str">
        <f>INDEX(META!$B:$B,MATCH(B3097,META!$A:$A,0))</f>
        <v>Mono Blue Aggro</v>
      </c>
      <c r="J3097" t="str">
        <f>INDEX(META!$B:$B,MATCH(D3097,META!$A:$A,0))</f>
        <v>Gardens</v>
      </c>
      <c r="K3097" t="str">
        <f t="shared" si="243"/>
        <v>Mono Blue Aggro-Gardens</v>
      </c>
    </row>
    <row r="3098" spans="1:11" x14ac:dyDescent="0.3">
      <c r="A3098">
        <v>172</v>
      </c>
      <c r="B3098" t="s">
        <v>1770</v>
      </c>
      <c r="C3098" t="s">
        <v>27</v>
      </c>
      <c r="D3098" t="s">
        <v>89</v>
      </c>
      <c r="E3098" s="1" t="str">
        <f t="shared" si="241"/>
        <v>Carlo Benetazzo-Andrea Belotti</v>
      </c>
      <c r="F3098" t="str">
        <f t="shared" si="244"/>
        <v>Lost</v>
      </c>
      <c r="G3098" s="1">
        <f t="shared" si="245"/>
        <v>7</v>
      </c>
      <c r="H3098">
        <f t="shared" si="242"/>
        <v>1</v>
      </c>
      <c r="I3098" t="str">
        <f>INDEX(META!$B:$B,MATCH(B3098,META!$A:$A,0))</f>
        <v>Dimir Terror</v>
      </c>
      <c r="J3098" t="str">
        <f>INDEX(META!$B:$B,MATCH(D3098,META!$A:$A,0))</f>
        <v>Mono Red Synth</v>
      </c>
      <c r="K3098" t="str">
        <f t="shared" si="243"/>
        <v>Dimir Terror-Mono Red Synth</v>
      </c>
    </row>
    <row r="3099" spans="1:11" x14ac:dyDescent="0.3">
      <c r="A3099">
        <v>173</v>
      </c>
      <c r="B3099" t="s">
        <v>684</v>
      </c>
      <c r="C3099" t="s">
        <v>27</v>
      </c>
      <c r="D3099" t="s">
        <v>1888</v>
      </c>
      <c r="E3099" s="1" t="str">
        <f t="shared" si="241"/>
        <v>Lorenzo Bassi-Michele Baroni</v>
      </c>
      <c r="F3099" t="str">
        <f t="shared" si="244"/>
        <v>Lost</v>
      </c>
      <c r="G3099" s="1">
        <f t="shared" si="245"/>
        <v>7</v>
      </c>
      <c r="H3099">
        <f t="shared" si="242"/>
        <v>1</v>
      </c>
      <c r="I3099" t="str">
        <f>INDEX(META!$B:$B,MATCH(B3099,META!$A:$A,0))</f>
        <v>Mono Red Madness</v>
      </c>
      <c r="J3099" t="str">
        <f>INDEX(META!$B:$B,MATCH(D3099,META!$A:$A,0))</f>
        <v>Jund Wildfire</v>
      </c>
      <c r="K3099" t="str">
        <f t="shared" si="243"/>
        <v>Mono Red Madness-Jund Wildfire</v>
      </c>
    </row>
    <row r="3100" spans="1:11" x14ac:dyDescent="0.3">
      <c r="A3100">
        <v>174</v>
      </c>
      <c r="B3100" t="s">
        <v>2115</v>
      </c>
      <c r="C3100" t="s">
        <v>27</v>
      </c>
      <c r="D3100" t="s">
        <v>1111</v>
      </c>
      <c r="E3100" s="1" t="str">
        <f t="shared" si="241"/>
        <v>Michele Camporesi-Giuseppe Berardo</v>
      </c>
      <c r="F3100" t="str">
        <f t="shared" si="244"/>
        <v>Lost</v>
      </c>
      <c r="G3100" s="1">
        <f t="shared" si="245"/>
        <v>7</v>
      </c>
      <c r="H3100">
        <f t="shared" si="242"/>
        <v>1</v>
      </c>
      <c r="I3100" t="str">
        <f>INDEX(META!$B:$B,MATCH(B3100,META!$A:$A,0))</f>
        <v>Jund Wildfire</v>
      </c>
      <c r="J3100" t="str">
        <f>INDEX(META!$B:$B,MATCH(D3100,META!$A:$A,0))</f>
        <v>Mono Red Madness</v>
      </c>
      <c r="K3100" t="str">
        <f t="shared" si="243"/>
        <v>Jund Wildfire-Mono Red Madness</v>
      </c>
    </row>
    <row r="3101" spans="1:11" x14ac:dyDescent="0.3">
      <c r="A3101">
        <v>175</v>
      </c>
      <c r="B3101" t="s">
        <v>186</v>
      </c>
      <c r="C3101" t="s">
        <v>27</v>
      </c>
      <c r="D3101" t="s">
        <v>198</v>
      </c>
      <c r="E3101" s="1" t="str">
        <f t="shared" si="241"/>
        <v>Lorenzo Lamberti-Daniele Contadini</v>
      </c>
      <c r="F3101" t="str">
        <f t="shared" si="244"/>
        <v>Lost</v>
      </c>
      <c r="G3101" s="1">
        <f t="shared" si="245"/>
        <v>7</v>
      </c>
      <c r="H3101">
        <f t="shared" si="242"/>
        <v>1</v>
      </c>
      <c r="I3101" t="str">
        <f>INDEX(META!$B:$B,MATCH(B3101,META!$A:$A,0))</f>
        <v>Jund Wildfire</v>
      </c>
      <c r="J3101" t="str">
        <f>INDEX(META!$B:$B,MATCH(D3101,META!$A:$A,0))</f>
        <v>Altar Tron</v>
      </c>
      <c r="K3101" t="str">
        <f t="shared" si="243"/>
        <v>Jund Wildfire-Altar Tron</v>
      </c>
    </row>
    <row r="3102" spans="1:11" x14ac:dyDescent="0.3">
      <c r="A3102">
        <v>176</v>
      </c>
      <c r="B3102" t="s">
        <v>1978</v>
      </c>
      <c r="C3102" t="s">
        <v>25</v>
      </c>
      <c r="D3102" t="s">
        <v>2943</v>
      </c>
      <c r="E3102" s="1" t="str">
        <f t="shared" si="241"/>
        <v>Lorenzo Pucci-Alessandro Fabbri</v>
      </c>
      <c r="F3102" t="str">
        <f t="shared" si="244"/>
        <v>Won</v>
      </c>
      <c r="G3102" s="1">
        <f t="shared" si="245"/>
        <v>7</v>
      </c>
      <c r="H3102">
        <f t="shared" si="242"/>
        <v>1</v>
      </c>
      <c r="I3102" t="str">
        <f>INDEX(META!$B:$B,MATCH(B3102,META!$A:$A,0))</f>
        <v>Mono Blue Terror</v>
      </c>
      <c r="J3102" t="str">
        <f>INDEX(META!$B:$B,MATCH(D3102,META!$A:$A,0))</f>
        <v>Azorius Familiars</v>
      </c>
      <c r="K3102" t="str">
        <f t="shared" si="243"/>
        <v>Mono Blue Terror-Azorius Familiars</v>
      </c>
    </row>
    <row r="3103" spans="1:11" x14ac:dyDescent="0.3">
      <c r="A3103">
        <v>177</v>
      </c>
      <c r="B3103" t="s">
        <v>1382</v>
      </c>
      <c r="C3103" t="s">
        <v>27</v>
      </c>
      <c r="D3103" t="s">
        <v>3216</v>
      </c>
      <c r="E3103" s="1" t="str">
        <f t="shared" si="241"/>
        <v>Salvatore Tornatore-Matteo Malberti</v>
      </c>
      <c r="F3103" t="str">
        <f t="shared" si="244"/>
        <v>Lost</v>
      </c>
      <c r="G3103" s="1">
        <f t="shared" si="245"/>
        <v>7</v>
      </c>
      <c r="H3103">
        <f t="shared" si="242"/>
        <v>1</v>
      </c>
      <c r="I3103" t="str">
        <f>INDEX(META!$B:$B,MATCH(B3103,META!$A:$A,0))</f>
        <v>High Tide Combo</v>
      </c>
      <c r="J3103" t="str">
        <f>INDEX(META!$B:$B,MATCH(D3103,META!$A:$A,0))</f>
        <v>Grixis Affinity</v>
      </c>
      <c r="K3103" t="str">
        <f t="shared" si="243"/>
        <v>High Tide Combo-Grixis Affinity</v>
      </c>
    </row>
    <row r="3104" spans="1:11" x14ac:dyDescent="0.3">
      <c r="A3104">
        <v>178</v>
      </c>
      <c r="B3104" t="s">
        <v>2006</v>
      </c>
      <c r="C3104" t="s">
        <v>28</v>
      </c>
      <c r="D3104" t="s">
        <v>1472</v>
      </c>
      <c r="E3104" s="1" t="str">
        <f t="shared" si="241"/>
        <v>Lorenzo Gallone-Andrea Piemonti</v>
      </c>
      <c r="F3104" t="str">
        <f t="shared" si="244"/>
        <v>Won</v>
      </c>
      <c r="G3104" s="1">
        <f t="shared" si="245"/>
        <v>7</v>
      </c>
      <c r="H3104">
        <f t="shared" si="242"/>
        <v>1</v>
      </c>
      <c r="I3104" t="str">
        <f>INDEX(META!$B:$B,MATCH(B3104,META!$A:$A,0))</f>
        <v>Mono Red Synth</v>
      </c>
      <c r="J3104" t="str">
        <f>INDEX(META!$B:$B,MATCH(D3104,META!$A:$A,0))</f>
        <v>Izzet Terror</v>
      </c>
      <c r="K3104" t="str">
        <f t="shared" si="243"/>
        <v>Mono Red Synth-Izzet Terror</v>
      </c>
    </row>
    <row r="3105" spans="1:11" x14ac:dyDescent="0.3">
      <c r="A3105">
        <v>179</v>
      </c>
      <c r="B3105" t="s">
        <v>2200</v>
      </c>
      <c r="C3105" t="s">
        <v>25</v>
      </c>
      <c r="D3105" t="s">
        <v>1666</v>
      </c>
      <c r="E3105" s="1" t="str">
        <f t="shared" si="241"/>
        <v>Jacopo Chianella-paolo zanatta</v>
      </c>
      <c r="F3105" t="str">
        <f t="shared" si="244"/>
        <v>Won</v>
      </c>
      <c r="G3105" s="1">
        <f t="shared" si="245"/>
        <v>7</v>
      </c>
      <c r="H3105">
        <f t="shared" si="242"/>
        <v>1</v>
      </c>
      <c r="I3105" t="str">
        <f>INDEX(META!$B:$B,MATCH(B3105,META!$A:$A,0))</f>
        <v>Dimir Faeries</v>
      </c>
      <c r="J3105" t="str">
        <f>INDEX(META!$B:$B,MATCH(D3105,META!$A:$A,0))</f>
        <v>Mono Red Synth</v>
      </c>
      <c r="K3105" t="str">
        <f t="shared" si="243"/>
        <v>Dimir Faeries-Mono Red Synth</v>
      </c>
    </row>
    <row r="3106" spans="1:11" x14ac:dyDescent="0.3">
      <c r="A3106">
        <v>180</v>
      </c>
      <c r="B3106" t="s">
        <v>107</v>
      </c>
      <c r="C3106" t="s">
        <v>31</v>
      </c>
      <c r="D3106" t="s">
        <v>1742</v>
      </c>
      <c r="E3106" s="1" t="str">
        <f t="shared" si="241"/>
        <v>Lorenzo Fontana-Marco Sorrentino</v>
      </c>
      <c r="F3106" t="str">
        <f t="shared" si="244"/>
        <v>Won</v>
      </c>
      <c r="G3106" s="1">
        <f t="shared" si="245"/>
        <v>7</v>
      </c>
      <c r="H3106">
        <f t="shared" si="242"/>
        <v>1</v>
      </c>
      <c r="I3106" t="str">
        <f>INDEX(META!$B:$B,MATCH(B3106,META!$A:$A,0))</f>
        <v>Jund Wildfire</v>
      </c>
      <c r="J3106" t="str">
        <f>INDEX(META!$B:$B,MATCH(D3106,META!$A:$A,0))</f>
        <v>Mono Blue Terror</v>
      </c>
      <c r="K3106" t="str">
        <f t="shared" si="243"/>
        <v>Jund Wildfire-Mono Blue Terror</v>
      </c>
    </row>
    <row r="3107" spans="1:11" x14ac:dyDescent="0.3">
      <c r="A3107">
        <v>181</v>
      </c>
      <c r="B3107" t="s">
        <v>3191</v>
      </c>
      <c r="C3107" t="s">
        <v>25</v>
      </c>
      <c r="D3107" t="s">
        <v>1836</v>
      </c>
      <c r="E3107" s="1" t="str">
        <f t="shared" si="241"/>
        <v>Filippo Chiappini-Emanuele Guerini</v>
      </c>
      <c r="F3107" t="str">
        <f t="shared" si="244"/>
        <v>Won</v>
      </c>
      <c r="G3107" s="1">
        <f t="shared" si="245"/>
        <v>7</v>
      </c>
      <c r="H3107">
        <f t="shared" si="242"/>
        <v>1</v>
      </c>
      <c r="I3107" t="str">
        <f>INDEX(META!$B:$B,MATCH(B3107,META!$A:$A,0))</f>
        <v>Jund Wildfire</v>
      </c>
      <c r="J3107" t="str">
        <f>INDEX(META!$B:$B,MATCH(D3107,META!$A:$A,0))</f>
        <v>White Weenie</v>
      </c>
      <c r="K3107" t="str">
        <f t="shared" si="243"/>
        <v>Jund Wildfire-White Weenie</v>
      </c>
    </row>
    <row r="3108" spans="1:11" x14ac:dyDescent="0.3">
      <c r="A3108">
        <v>182</v>
      </c>
      <c r="B3108" t="s">
        <v>2141</v>
      </c>
      <c r="C3108" t="s">
        <v>27</v>
      </c>
      <c r="D3108" t="s">
        <v>345</v>
      </c>
      <c r="E3108" s="1" t="str">
        <f t="shared" si="241"/>
        <v>Francesco Nocella-_Glauco_ Flori</v>
      </c>
      <c r="F3108" t="str">
        <f t="shared" si="244"/>
        <v>Lost</v>
      </c>
      <c r="G3108" s="1">
        <f t="shared" si="245"/>
        <v>7</v>
      </c>
      <c r="H3108">
        <f t="shared" si="242"/>
        <v>1</v>
      </c>
      <c r="I3108" t="str">
        <f>INDEX(META!$B:$B,MATCH(B3108,META!$A:$A,0))</f>
        <v>Mono Red Synth</v>
      </c>
      <c r="J3108" t="str">
        <f>INDEX(META!$B:$B,MATCH(D3108,META!$A:$A,0))</f>
        <v>Mono Red Madness</v>
      </c>
      <c r="K3108" t="str">
        <f t="shared" si="243"/>
        <v>Mono Red Synth-Mono Red Madness</v>
      </c>
    </row>
    <row r="3109" spans="1:11" x14ac:dyDescent="0.3">
      <c r="A3109">
        <v>183</v>
      </c>
      <c r="B3109" t="s">
        <v>425</v>
      </c>
      <c r="C3109" t="s">
        <v>26</v>
      </c>
      <c r="D3109" t="s">
        <v>2211</v>
      </c>
      <c r="E3109" s="1" t="str">
        <f t="shared" si="241"/>
        <v>Francesco Ferrari-Elio Casciola</v>
      </c>
      <c r="F3109" t="str">
        <f t="shared" si="244"/>
        <v>Lost</v>
      </c>
      <c r="G3109" s="1">
        <f t="shared" si="245"/>
        <v>7</v>
      </c>
      <c r="H3109">
        <f t="shared" si="242"/>
        <v>1</v>
      </c>
      <c r="I3109" t="str">
        <f>INDEX(META!$B:$B,MATCH(B3109,META!$A:$A,0))</f>
        <v>Jund Wildfire</v>
      </c>
      <c r="J3109" t="str">
        <f>INDEX(META!$B:$B,MATCH(D3109,META!$A:$A,0))</f>
        <v>Mono Red Madness</v>
      </c>
      <c r="K3109" t="str">
        <f t="shared" si="243"/>
        <v>Jund Wildfire-Mono Red Madness</v>
      </c>
    </row>
    <row r="3110" spans="1:11" x14ac:dyDescent="0.3">
      <c r="A3110">
        <v>184</v>
      </c>
      <c r="B3110" t="s">
        <v>2456</v>
      </c>
      <c r="C3110" t="s">
        <v>28</v>
      </c>
      <c r="D3110" t="s">
        <v>2939</v>
      </c>
      <c r="E3110" s="1" t="str">
        <f t="shared" si="241"/>
        <v>Lorenzo Carusillo-Federico Vuono</v>
      </c>
      <c r="F3110" t="str">
        <f t="shared" si="244"/>
        <v>Won</v>
      </c>
      <c r="G3110" s="1">
        <f t="shared" si="245"/>
        <v>7</v>
      </c>
      <c r="H3110">
        <f t="shared" si="242"/>
        <v>1</v>
      </c>
      <c r="I3110" t="str">
        <f>INDEX(META!$B:$B,MATCH(B3110,META!$A:$A,0))</f>
        <v>Mono Blue Terror</v>
      </c>
      <c r="J3110" t="str">
        <f>INDEX(META!$B:$B,MATCH(D3110,META!$A:$A,0))</f>
        <v>White Weenie</v>
      </c>
      <c r="K3110" t="str">
        <f t="shared" si="243"/>
        <v>Mono Blue Terror-White Weenie</v>
      </c>
    </row>
    <row r="3111" spans="1:11" x14ac:dyDescent="0.3">
      <c r="A3111">
        <v>185</v>
      </c>
      <c r="B3111" t="s">
        <v>2734</v>
      </c>
      <c r="C3111" t="s">
        <v>25</v>
      </c>
      <c r="D3111" t="s">
        <v>2320</v>
      </c>
      <c r="E3111" s="1" t="str">
        <f t="shared" si="241"/>
        <v>Alessandro Mazzi-Davide Di Benedetto</v>
      </c>
      <c r="F3111" t="str">
        <f t="shared" si="244"/>
        <v>Won</v>
      </c>
      <c r="G3111" s="1">
        <f t="shared" si="245"/>
        <v>7</v>
      </c>
      <c r="H3111">
        <f t="shared" si="242"/>
        <v>1</v>
      </c>
      <c r="I3111" t="str">
        <f>INDEX(META!$B:$B,MATCH(B3111,META!$A:$A,0))</f>
        <v>Mono Red Synth</v>
      </c>
      <c r="J3111" t="str">
        <f>INDEX(META!$B:$B,MATCH(D3111,META!$A:$A,0))</f>
        <v>Mono Red Synth</v>
      </c>
      <c r="K3111" t="str">
        <f t="shared" si="243"/>
        <v>Mono Red Synth-Mono Red Synth</v>
      </c>
    </row>
    <row r="3112" spans="1:11" x14ac:dyDescent="0.3">
      <c r="A3112">
        <v>186</v>
      </c>
      <c r="B3112" t="s">
        <v>340</v>
      </c>
      <c r="C3112" t="s">
        <v>26</v>
      </c>
      <c r="D3112" t="s">
        <v>208</v>
      </c>
      <c r="E3112" s="1" t="str">
        <f t="shared" si="241"/>
        <v>Nicolo Bechelli-Edoardo Mazzucco</v>
      </c>
      <c r="F3112" t="str">
        <f t="shared" si="244"/>
        <v>Lost</v>
      </c>
      <c r="G3112" s="1">
        <f t="shared" si="245"/>
        <v>7</v>
      </c>
      <c r="H3112">
        <f t="shared" si="242"/>
        <v>1</v>
      </c>
      <c r="I3112" t="str">
        <f>INDEX(META!$B:$B,MATCH(B3112,META!$A:$A,0))</f>
        <v>Walls</v>
      </c>
      <c r="J3112" t="str">
        <f>INDEX(META!$B:$B,MATCH(D3112,META!$A:$A,0))</f>
        <v>Jund Wildfire</v>
      </c>
      <c r="K3112" t="str">
        <f t="shared" si="243"/>
        <v>Walls-Jund Wildfire</v>
      </c>
    </row>
    <row r="3113" spans="1:11" x14ac:dyDescent="0.3">
      <c r="A3113">
        <v>187</v>
      </c>
      <c r="B3113" t="s">
        <v>3252</v>
      </c>
      <c r="C3113" t="s">
        <v>25</v>
      </c>
      <c r="D3113" t="s">
        <v>2778</v>
      </c>
      <c r="E3113" s="1" t="str">
        <f t="shared" si="241"/>
        <v>Alexander Beliaev-lorenzo traina</v>
      </c>
      <c r="F3113" t="str">
        <f t="shared" si="244"/>
        <v>Won</v>
      </c>
      <c r="G3113" s="1">
        <f t="shared" si="245"/>
        <v>7</v>
      </c>
      <c r="H3113">
        <f t="shared" si="242"/>
        <v>1</v>
      </c>
      <c r="I3113" t="str">
        <f>INDEX(META!$B:$B,MATCH(B3113,META!$A:$A,0))</f>
        <v>Elves</v>
      </c>
      <c r="J3113" t="str">
        <f>INDEX(META!$B:$B,MATCH(D3113,META!$A:$A,0))</f>
        <v>Monsters Tron</v>
      </c>
      <c r="K3113" t="str">
        <f t="shared" si="243"/>
        <v>Elves-Monsters Tron</v>
      </c>
    </row>
    <row r="3114" spans="1:11" x14ac:dyDescent="0.3">
      <c r="A3114">
        <v>188</v>
      </c>
      <c r="B3114" t="s">
        <v>3243</v>
      </c>
      <c r="C3114" t="s">
        <v>27</v>
      </c>
      <c r="D3114" t="s">
        <v>3188</v>
      </c>
      <c r="E3114" s="1" t="str">
        <f t="shared" si="241"/>
        <v>Adrian Gabriel Reyes-Giulio Rizzati</v>
      </c>
      <c r="F3114" t="str">
        <f t="shared" si="244"/>
        <v>Lost</v>
      </c>
      <c r="G3114" s="1">
        <f t="shared" si="245"/>
        <v>7</v>
      </c>
      <c r="H3114">
        <f t="shared" si="242"/>
        <v>1</v>
      </c>
      <c r="I3114" t="str">
        <f>INDEX(META!$B:$B,MATCH(B3114,META!$A:$A,0))</f>
        <v>Izzet Terror</v>
      </c>
      <c r="J3114" t="str">
        <f>INDEX(META!$B:$B,MATCH(D3114,META!$A:$A,0))</f>
        <v>Mono Blue Terror</v>
      </c>
      <c r="K3114" t="str">
        <f t="shared" si="243"/>
        <v>Izzet Terror-Mono Blue Terror</v>
      </c>
    </row>
    <row r="3115" spans="1:11" x14ac:dyDescent="0.3">
      <c r="A3115">
        <v>189</v>
      </c>
      <c r="B3115" t="s">
        <v>379</v>
      </c>
      <c r="C3115" t="s">
        <v>25</v>
      </c>
      <c r="D3115" t="s">
        <v>3137</v>
      </c>
      <c r="E3115" s="1" t="str">
        <f t="shared" si="241"/>
        <v>Giovanni Favetta-Bernhard Lederer</v>
      </c>
      <c r="F3115" t="str">
        <f t="shared" si="244"/>
        <v>Won</v>
      </c>
      <c r="G3115" s="1">
        <f t="shared" si="245"/>
        <v>7</v>
      </c>
      <c r="H3115">
        <f t="shared" si="242"/>
        <v>1</v>
      </c>
      <c r="I3115" t="str">
        <f>INDEX(META!$B:$B,MATCH(B3115,META!$A:$A,0))</f>
        <v>White Weenie</v>
      </c>
      <c r="J3115" t="str">
        <f>INDEX(META!$B:$B,MATCH(D3115,META!$A:$A,0))</f>
        <v>Mono Blue Terror</v>
      </c>
      <c r="K3115" t="str">
        <f t="shared" si="243"/>
        <v>White Weenie-Mono Blue Terror</v>
      </c>
    </row>
    <row r="3116" spans="1:11" x14ac:dyDescent="0.3">
      <c r="A3116">
        <v>190</v>
      </c>
      <c r="B3116" t="s">
        <v>2274</v>
      </c>
      <c r="C3116" t="s">
        <v>25</v>
      </c>
      <c r="D3116" t="s">
        <v>811</v>
      </c>
      <c r="E3116" s="1" t="str">
        <f t="shared" si="241"/>
        <v>Fabio Riccò-Gianluca Croce</v>
      </c>
      <c r="F3116" t="str">
        <f t="shared" si="244"/>
        <v>Won</v>
      </c>
      <c r="G3116" s="1">
        <f t="shared" si="245"/>
        <v>7</v>
      </c>
      <c r="H3116">
        <f t="shared" si="242"/>
        <v>1</v>
      </c>
      <c r="I3116" t="str">
        <f>INDEX(META!$B:$B,MATCH(B3116,META!$A:$A,0))</f>
        <v>Mono Blue Aggro</v>
      </c>
      <c r="J3116" t="str">
        <f>INDEX(META!$B:$B,MATCH(D3116,META!$A:$A,0))</f>
        <v>Grixis Affinity</v>
      </c>
      <c r="K3116" t="str">
        <f t="shared" si="243"/>
        <v>Mono Blue Aggro-Grixis Affinity</v>
      </c>
    </row>
    <row r="3117" spans="1:11" x14ac:dyDescent="0.3">
      <c r="A3117">
        <v>191</v>
      </c>
      <c r="B3117" t="s">
        <v>3116</v>
      </c>
      <c r="C3117" t="s">
        <v>26</v>
      </c>
      <c r="D3117" t="s">
        <v>1612</v>
      </c>
      <c r="E3117" s="1" t="str">
        <f t="shared" si="241"/>
        <v>Federico Luglio-Gabriele Longo</v>
      </c>
      <c r="F3117" t="str">
        <f t="shared" si="244"/>
        <v>Lost</v>
      </c>
      <c r="G3117" s="1">
        <f t="shared" si="245"/>
        <v>7</v>
      </c>
      <c r="H3117">
        <f t="shared" si="242"/>
        <v>1</v>
      </c>
      <c r="I3117" t="str">
        <f>INDEX(META!$B:$B,MATCH(B3117,META!$A:$A,0))</f>
        <v>Elves</v>
      </c>
      <c r="J3117" t="str">
        <f>INDEX(META!$B:$B,MATCH(D3117,META!$A:$A,0))</f>
        <v>Rakdos Madness</v>
      </c>
      <c r="K3117" t="str">
        <f t="shared" si="243"/>
        <v>Elves-Rakdos Madness</v>
      </c>
    </row>
    <row r="3118" spans="1:11" x14ac:dyDescent="0.3">
      <c r="A3118">
        <v>192</v>
      </c>
      <c r="B3118" t="s">
        <v>1391</v>
      </c>
      <c r="C3118" t="s">
        <v>26</v>
      </c>
      <c r="D3118" t="s">
        <v>2646</v>
      </c>
      <c r="E3118" s="1" t="str">
        <f t="shared" si="241"/>
        <v>Valerio Arsuffi-Néstor Salvago Pérez</v>
      </c>
      <c r="F3118" t="str">
        <f t="shared" si="244"/>
        <v>Lost</v>
      </c>
      <c r="G3118" s="1">
        <f t="shared" si="245"/>
        <v>7</v>
      </c>
      <c r="H3118">
        <f t="shared" si="242"/>
        <v>1</v>
      </c>
      <c r="I3118" t="str">
        <f>INDEX(META!$B:$B,MATCH(B3118,META!$A:$A,0))</f>
        <v>Mono Blue Terror</v>
      </c>
      <c r="J3118" t="str">
        <f>INDEX(META!$B:$B,MATCH(D3118,META!$A:$A,0))</f>
        <v>Jund Wildfire</v>
      </c>
      <c r="K3118" t="str">
        <f t="shared" si="243"/>
        <v>Mono Blue Terror-Jund Wildfire</v>
      </c>
    </row>
    <row r="3119" spans="1:11" x14ac:dyDescent="0.3">
      <c r="A3119">
        <v>193</v>
      </c>
      <c r="B3119" t="s">
        <v>901</v>
      </c>
      <c r="C3119" t="s">
        <v>26</v>
      </c>
      <c r="D3119" t="s">
        <v>408</v>
      </c>
      <c r="E3119" s="1" t="str">
        <f t="shared" ref="E3119:E3182" si="246">B3119&amp;"-"&amp;D3119</f>
        <v>Andrea Leoni-stefano biagioni</v>
      </c>
      <c r="F3119" t="str">
        <f t="shared" si="244"/>
        <v>Lost</v>
      </c>
      <c r="G3119" s="1">
        <f t="shared" si="245"/>
        <v>7</v>
      </c>
      <c r="H3119">
        <f t="shared" ref="H3119:H3182" si="247">AND(I3119&gt;0,J3119&gt;0)*1</f>
        <v>1</v>
      </c>
      <c r="I3119" t="str">
        <f>INDEX(META!$B:$B,MATCH(B3119,META!$A:$A,0))</f>
        <v>Rakdos Madness</v>
      </c>
      <c r="J3119" t="str">
        <f>INDEX(META!$B:$B,MATCH(D3119,META!$A:$A,0))</f>
        <v>Pili-Pala Combo</v>
      </c>
      <c r="K3119" t="str">
        <f t="shared" ref="K3119:K3182" si="248">I3119&amp;"-"&amp;J3119</f>
        <v>Rakdos Madness-Pili-Pala Combo</v>
      </c>
    </row>
    <row r="3120" spans="1:11" x14ac:dyDescent="0.3">
      <c r="A3120">
        <v>194</v>
      </c>
      <c r="B3120" t="s">
        <v>1259</v>
      </c>
      <c r="C3120" t="s">
        <v>26</v>
      </c>
      <c r="D3120" t="s">
        <v>314</v>
      </c>
      <c r="E3120" s="1" t="str">
        <f t="shared" si="246"/>
        <v>Marco Cavalli-Francesco Bisconti</v>
      </c>
      <c r="F3120" t="str">
        <f t="shared" si="244"/>
        <v>Lost</v>
      </c>
      <c r="G3120" s="1">
        <f t="shared" si="245"/>
        <v>7</v>
      </c>
      <c r="H3120">
        <f t="shared" si="247"/>
        <v>1</v>
      </c>
      <c r="I3120" t="str">
        <f>INDEX(META!$B:$B,MATCH(B3120,META!$A:$A,0))</f>
        <v>Rakdos Madness</v>
      </c>
      <c r="J3120" t="str">
        <f>INDEX(META!$B:$B,MATCH(D3120,META!$A:$A,0))</f>
        <v>Mono Red Synth</v>
      </c>
      <c r="K3120" t="str">
        <f t="shared" si="248"/>
        <v>Rakdos Madness-Mono Red Synth</v>
      </c>
    </row>
    <row r="3121" spans="1:11" x14ac:dyDescent="0.3">
      <c r="A3121">
        <v>195</v>
      </c>
      <c r="B3121" t="s">
        <v>938</v>
      </c>
      <c r="C3121" t="s">
        <v>27</v>
      </c>
      <c r="D3121" t="s">
        <v>230</v>
      </c>
      <c r="E3121" s="1" t="str">
        <f t="shared" si="246"/>
        <v>Krzysztof Jahn-Mattia Zoli</v>
      </c>
      <c r="F3121" t="str">
        <f t="shared" si="244"/>
        <v>Lost</v>
      </c>
      <c r="G3121" s="1">
        <f t="shared" si="245"/>
        <v>7</v>
      </c>
      <c r="H3121">
        <f t="shared" si="247"/>
        <v>1</v>
      </c>
      <c r="I3121" t="str">
        <f>INDEX(META!$B:$B,MATCH(B3121,META!$A:$A,0))</f>
        <v>Rakdos Midrange</v>
      </c>
      <c r="J3121" t="str">
        <f>INDEX(META!$B:$B,MATCH(D3121,META!$A:$A,0))</f>
        <v>Mono Red Synth</v>
      </c>
      <c r="K3121" t="str">
        <f t="shared" si="248"/>
        <v>Rakdos Midrange-Mono Red Synth</v>
      </c>
    </row>
    <row r="3122" spans="1:11" x14ac:dyDescent="0.3">
      <c r="A3122">
        <v>196</v>
      </c>
      <c r="B3122" t="s">
        <v>261</v>
      </c>
      <c r="C3122" t="s">
        <v>26</v>
      </c>
      <c r="D3122" t="s">
        <v>2885</v>
      </c>
      <c r="E3122" s="1" t="str">
        <f t="shared" si="246"/>
        <v>Matteo Falubba-Gabriele De Zio</v>
      </c>
      <c r="F3122" t="str">
        <f t="shared" si="244"/>
        <v>Lost</v>
      </c>
      <c r="G3122" s="1">
        <f t="shared" si="245"/>
        <v>7</v>
      </c>
      <c r="H3122">
        <f t="shared" si="247"/>
        <v>1</v>
      </c>
      <c r="I3122" t="str">
        <f>INDEX(META!$B:$B,MATCH(B3122,META!$A:$A,0))</f>
        <v>Dredge</v>
      </c>
      <c r="J3122" t="str">
        <f>INDEX(META!$B:$B,MATCH(D3122,META!$A:$A,0))</f>
        <v>Jund Wildfire</v>
      </c>
      <c r="K3122" t="str">
        <f t="shared" si="248"/>
        <v>Dredge-Jund Wildfire</v>
      </c>
    </row>
    <row r="3123" spans="1:11" x14ac:dyDescent="0.3">
      <c r="A3123">
        <v>197</v>
      </c>
      <c r="B3123" t="s">
        <v>2625</v>
      </c>
      <c r="C3123" t="s">
        <v>25</v>
      </c>
      <c r="D3123" t="s">
        <v>388</v>
      </c>
      <c r="E3123" s="1" t="str">
        <f t="shared" si="246"/>
        <v>Kevin Hathurusingha-Alessio Di Lorenzo</v>
      </c>
      <c r="F3123" t="str">
        <f t="shared" si="244"/>
        <v>Won</v>
      </c>
      <c r="G3123" s="1">
        <f t="shared" si="245"/>
        <v>7</v>
      </c>
      <c r="H3123">
        <f t="shared" si="247"/>
        <v>1</v>
      </c>
      <c r="I3123" t="str">
        <f>INDEX(META!$B:$B,MATCH(B3123,META!$A:$A,0))</f>
        <v>Gruul Monsters</v>
      </c>
      <c r="J3123" t="str">
        <f>INDEX(META!$B:$B,MATCH(D3123,META!$A:$A,0))</f>
        <v>Mono Blue Aggro</v>
      </c>
      <c r="K3123" t="str">
        <f t="shared" si="248"/>
        <v>Gruul Monsters-Mono Blue Aggro</v>
      </c>
    </row>
    <row r="3124" spans="1:11" x14ac:dyDescent="0.3">
      <c r="A3124">
        <v>198</v>
      </c>
      <c r="B3124" t="s">
        <v>1421</v>
      </c>
      <c r="C3124" t="s">
        <v>26</v>
      </c>
      <c r="D3124" t="s">
        <v>221</v>
      </c>
      <c r="E3124" s="1" t="str">
        <f t="shared" si="246"/>
        <v>Daniele Palmieri-Leonardo Usinabia</v>
      </c>
      <c r="F3124" t="str">
        <f t="shared" si="244"/>
        <v>Lost</v>
      </c>
      <c r="G3124" s="1">
        <f t="shared" si="245"/>
        <v>7</v>
      </c>
      <c r="H3124">
        <f t="shared" si="247"/>
        <v>1</v>
      </c>
      <c r="I3124" t="str">
        <f>INDEX(META!$B:$B,MATCH(B3124,META!$A:$A,0))</f>
        <v>Boros Synth</v>
      </c>
      <c r="J3124" t="str">
        <f>INDEX(META!$B:$B,MATCH(D3124,META!$A:$A,0))</f>
        <v>Rakdos Madness</v>
      </c>
      <c r="K3124" t="str">
        <f t="shared" si="248"/>
        <v>Boros Synth-Rakdos Madness</v>
      </c>
    </row>
    <row r="3125" spans="1:11" x14ac:dyDescent="0.3">
      <c r="A3125">
        <v>199</v>
      </c>
      <c r="B3125" t="s">
        <v>404</v>
      </c>
      <c r="C3125" t="s">
        <v>25</v>
      </c>
      <c r="D3125" t="s">
        <v>2450</v>
      </c>
      <c r="E3125" s="1" t="str">
        <f t="shared" si="246"/>
        <v>Morgan Fussell-Yuri Zanda</v>
      </c>
      <c r="F3125" t="str">
        <f t="shared" si="244"/>
        <v>Won</v>
      </c>
      <c r="G3125" s="1">
        <f t="shared" si="245"/>
        <v>7</v>
      </c>
      <c r="H3125">
        <f t="shared" si="247"/>
        <v>1</v>
      </c>
      <c r="I3125" t="str">
        <f>INDEX(META!$B:$B,MATCH(B3125,META!$A:$A,0))</f>
        <v>Mono Blue Aggro</v>
      </c>
      <c r="J3125" t="str">
        <f>INDEX(META!$B:$B,MATCH(D3125,META!$A:$A,0))</f>
        <v>Walls</v>
      </c>
      <c r="K3125" t="str">
        <f t="shared" si="248"/>
        <v>Mono Blue Aggro-Walls</v>
      </c>
    </row>
    <row r="3126" spans="1:11" x14ac:dyDescent="0.3">
      <c r="A3126">
        <v>200</v>
      </c>
      <c r="B3126" t="s">
        <v>2523</v>
      </c>
      <c r="C3126" t="s">
        <v>28</v>
      </c>
      <c r="D3126" t="s">
        <v>156</v>
      </c>
      <c r="E3126" s="1" t="str">
        <f t="shared" si="246"/>
        <v>Alessandro Mele-Sara Paletta</v>
      </c>
      <c r="F3126" t="str">
        <f t="shared" si="244"/>
        <v>Won</v>
      </c>
      <c r="G3126" s="1">
        <f t="shared" si="245"/>
        <v>7</v>
      </c>
      <c r="H3126">
        <f t="shared" si="247"/>
        <v>1</v>
      </c>
      <c r="I3126" t="str">
        <f>INDEX(META!$B:$B,MATCH(B3126,META!$A:$A,0))</f>
        <v>Jeskai Ephemerate</v>
      </c>
      <c r="J3126" t="str">
        <f>INDEX(META!$B:$B,MATCH(D3126,META!$A:$A,0))</f>
        <v>Bogles</v>
      </c>
      <c r="K3126" t="str">
        <f t="shared" si="248"/>
        <v>Jeskai Ephemerate-Bogles</v>
      </c>
    </row>
    <row r="3127" spans="1:11" x14ac:dyDescent="0.3">
      <c r="A3127">
        <v>201</v>
      </c>
      <c r="B3127" t="s">
        <v>151</v>
      </c>
      <c r="C3127" t="s">
        <v>27</v>
      </c>
      <c r="D3127" t="s">
        <v>371</v>
      </c>
      <c r="E3127" s="1" t="str">
        <f t="shared" si="246"/>
        <v>Giulio Lauri-Nicolò Davanzo</v>
      </c>
      <c r="F3127" t="str">
        <f t="shared" si="244"/>
        <v>Lost</v>
      </c>
      <c r="G3127" s="1">
        <f t="shared" si="245"/>
        <v>7</v>
      </c>
      <c r="H3127">
        <f t="shared" si="247"/>
        <v>1</v>
      </c>
      <c r="I3127" t="str">
        <f>INDEX(META!$B:$B,MATCH(B3127,META!$A:$A,0))</f>
        <v>Altar Tron</v>
      </c>
      <c r="J3127" t="str">
        <f>INDEX(META!$B:$B,MATCH(D3127,META!$A:$A,0))</f>
        <v>Jund Wildfire</v>
      </c>
      <c r="K3127" t="str">
        <f t="shared" si="248"/>
        <v>Altar Tron-Jund Wildfire</v>
      </c>
    </row>
    <row r="3128" spans="1:11" x14ac:dyDescent="0.3">
      <c r="A3128">
        <v>202</v>
      </c>
      <c r="B3128" t="s">
        <v>2878</v>
      </c>
      <c r="C3128" t="s">
        <v>25</v>
      </c>
      <c r="D3128" t="s">
        <v>174</v>
      </c>
      <c r="E3128" s="1" t="str">
        <f t="shared" si="246"/>
        <v>Olmo Reali-Leonardo Preti</v>
      </c>
      <c r="F3128" t="str">
        <f t="shared" si="244"/>
        <v>Won</v>
      </c>
      <c r="G3128" s="1">
        <f t="shared" si="245"/>
        <v>7</v>
      </c>
      <c r="H3128">
        <f t="shared" si="247"/>
        <v>1</v>
      </c>
      <c r="I3128" t="str">
        <f>INDEX(META!$B:$B,MATCH(B3128,META!$A:$A,0))</f>
        <v>Mono Red Madness</v>
      </c>
      <c r="J3128" t="str">
        <f>INDEX(META!$B:$B,MATCH(D3128,META!$A:$A,0))</f>
        <v>Jund Wildfire</v>
      </c>
      <c r="K3128" t="str">
        <f t="shared" si="248"/>
        <v>Mono Red Madness-Jund Wildfire</v>
      </c>
    </row>
    <row r="3129" spans="1:11" x14ac:dyDescent="0.3">
      <c r="A3129">
        <v>203</v>
      </c>
      <c r="B3129" t="s">
        <v>169</v>
      </c>
      <c r="C3129" t="s">
        <v>26</v>
      </c>
      <c r="D3129" t="s">
        <v>1750</v>
      </c>
      <c r="E3129" s="1" t="str">
        <f t="shared" si="246"/>
        <v>Damiano Menarbin-Marco Gallo</v>
      </c>
      <c r="F3129" t="str">
        <f t="shared" si="244"/>
        <v>Lost</v>
      </c>
      <c r="G3129" s="1">
        <f t="shared" si="245"/>
        <v>7</v>
      </c>
      <c r="H3129">
        <f t="shared" si="247"/>
        <v>1</v>
      </c>
      <c r="I3129" t="str">
        <f>INDEX(META!$B:$B,MATCH(B3129,META!$A:$A,0))</f>
        <v>Gruul Monsters</v>
      </c>
      <c r="J3129" t="str">
        <f>INDEX(META!$B:$B,MATCH(D3129,META!$A:$A,0))</f>
        <v>Gruul Ponza</v>
      </c>
      <c r="K3129" t="str">
        <f t="shared" si="248"/>
        <v>Gruul Monsters-Gruul Ponza</v>
      </c>
    </row>
    <row r="3130" spans="1:11" x14ac:dyDescent="0.3">
      <c r="A3130">
        <v>204</v>
      </c>
      <c r="B3130" t="s">
        <v>1793</v>
      </c>
      <c r="C3130" t="s">
        <v>26</v>
      </c>
      <c r="D3130" t="s">
        <v>967</v>
      </c>
      <c r="E3130" s="1" t="str">
        <f t="shared" si="246"/>
        <v>Nicola Mingione-Riccardo Fasano</v>
      </c>
      <c r="F3130" t="str">
        <f t="shared" si="244"/>
        <v>Lost</v>
      </c>
      <c r="G3130" s="1">
        <f t="shared" si="245"/>
        <v>7</v>
      </c>
      <c r="H3130">
        <f t="shared" si="247"/>
        <v>1</v>
      </c>
      <c r="I3130" t="str">
        <f>INDEX(META!$B:$B,MATCH(B3130,META!$A:$A,0))</f>
        <v>Jund Wildfire</v>
      </c>
      <c r="J3130" t="str">
        <f>INDEX(META!$B:$B,MATCH(D3130,META!$A:$A,0))</f>
        <v>Pili-Pala Combo</v>
      </c>
      <c r="K3130" t="str">
        <f t="shared" si="248"/>
        <v>Jund Wildfire-Pili-Pala Combo</v>
      </c>
    </row>
    <row r="3131" spans="1:11" x14ac:dyDescent="0.3">
      <c r="A3131">
        <v>205</v>
      </c>
      <c r="B3131" t="s">
        <v>179</v>
      </c>
      <c r="C3131" t="s">
        <v>25</v>
      </c>
      <c r="D3131" t="s">
        <v>3068</v>
      </c>
      <c r="E3131" s="1" t="str">
        <f t="shared" si="246"/>
        <v>Riccardo Mazzon-Gianmarco Zampetti</v>
      </c>
      <c r="F3131" t="str">
        <f t="shared" si="244"/>
        <v>Won</v>
      </c>
      <c r="G3131" s="1">
        <f t="shared" si="245"/>
        <v>7</v>
      </c>
      <c r="H3131">
        <f t="shared" si="247"/>
        <v>1</v>
      </c>
      <c r="I3131" t="str">
        <f>INDEX(META!$B:$B,MATCH(B3131,META!$A:$A,0))</f>
        <v>Boros Synth</v>
      </c>
      <c r="J3131" t="str">
        <f>INDEX(META!$B:$B,MATCH(D3131,META!$A:$A,0))</f>
        <v>Mono Blue Aggro</v>
      </c>
      <c r="K3131" t="str">
        <f t="shared" si="248"/>
        <v>Boros Synth-Mono Blue Aggro</v>
      </c>
    </row>
    <row r="3132" spans="1:11" x14ac:dyDescent="0.3">
      <c r="A3132">
        <v>206</v>
      </c>
      <c r="B3132" t="s">
        <v>2436</v>
      </c>
      <c r="C3132" t="s">
        <v>26</v>
      </c>
      <c r="D3132" t="s">
        <v>267</v>
      </c>
      <c r="E3132" s="1" t="str">
        <f t="shared" si="246"/>
        <v>ana clara fernandes-Alessandro Benichi</v>
      </c>
      <c r="F3132" t="str">
        <f t="shared" si="244"/>
        <v>Lost</v>
      </c>
      <c r="G3132" s="1">
        <f t="shared" si="245"/>
        <v>7</v>
      </c>
      <c r="H3132">
        <f t="shared" si="247"/>
        <v>1</v>
      </c>
      <c r="I3132" t="str">
        <f>INDEX(META!$B:$B,MATCH(B3132,META!$A:$A,0))</f>
        <v>Mono Red Synth</v>
      </c>
      <c r="J3132" t="str">
        <f>INDEX(META!$B:$B,MATCH(D3132,META!$A:$A,0))</f>
        <v>Jund Wildfire</v>
      </c>
      <c r="K3132" t="str">
        <f t="shared" si="248"/>
        <v>Mono Red Synth-Jund Wildfire</v>
      </c>
    </row>
    <row r="3133" spans="1:11" x14ac:dyDescent="0.3">
      <c r="A3133">
        <v>207</v>
      </c>
      <c r="B3133" t="s">
        <v>769</v>
      </c>
      <c r="C3133" t="s">
        <v>28</v>
      </c>
      <c r="D3133" t="s">
        <v>2556</v>
      </c>
      <c r="E3133" s="1" t="str">
        <f t="shared" si="246"/>
        <v>Riccardo Ceridono-Andrea Iurato</v>
      </c>
      <c r="F3133" t="str">
        <f t="shared" si="244"/>
        <v>Won</v>
      </c>
      <c r="G3133" s="1">
        <f t="shared" si="245"/>
        <v>7</v>
      </c>
      <c r="H3133">
        <f t="shared" si="247"/>
        <v>1</v>
      </c>
      <c r="I3133" t="str">
        <f>INDEX(META!$B:$B,MATCH(B3133,META!$A:$A,0))</f>
        <v>Mono Red Synth</v>
      </c>
      <c r="J3133" t="str">
        <f>INDEX(META!$B:$B,MATCH(D3133,META!$A:$A,0))</f>
        <v>Mono Blue Aggro</v>
      </c>
      <c r="K3133" t="str">
        <f t="shared" si="248"/>
        <v>Mono Red Synth-Mono Blue Aggro</v>
      </c>
    </row>
    <row r="3134" spans="1:11" x14ac:dyDescent="0.3">
      <c r="A3134">
        <v>208</v>
      </c>
      <c r="B3134" t="s">
        <v>2075</v>
      </c>
      <c r="C3134" t="s">
        <v>28</v>
      </c>
      <c r="D3134" t="s">
        <v>3131</v>
      </c>
      <c r="E3134" s="1" t="str">
        <f t="shared" si="246"/>
        <v>Alessandro Giuliano-Daniele Bressan</v>
      </c>
      <c r="F3134" t="str">
        <f t="shared" si="244"/>
        <v>Won</v>
      </c>
      <c r="G3134" s="1">
        <f t="shared" si="245"/>
        <v>7</v>
      </c>
      <c r="H3134">
        <f t="shared" si="247"/>
        <v>1</v>
      </c>
      <c r="I3134" t="str">
        <f>INDEX(META!$B:$B,MATCH(B3134,META!$A:$A,0))</f>
        <v>Jund Wildfire</v>
      </c>
      <c r="J3134" t="str">
        <f>INDEX(META!$B:$B,MATCH(D3134,META!$A:$A,0))</f>
        <v>Mono Blue Terror</v>
      </c>
      <c r="K3134" t="str">
        <f t="shared" si="248"/>
        <v>Jund Wildfire-Mono Blue Terror</v>
      </c>
    </row>
    <row r="3135" spans="1:11" x14ac:dyDescent="0.3">
      <c r="A3135">
        <v>209</v>
      </c>
      <c r="B3135" t="s">
        <v>778</v>
      </c>
      <c r="C3135" t="s">
        <v>25</v>
      </c>
      <c r="D3135" t="s">
        <v>2991</v>
      </c>
      <c r="E3135" s="1" t="str">
        <f t="shared" si="246"/>
        <v>Matteo Morosini-Chen Lorenzo</v>
      </c>
      <c r="F3135" t="str">
        <f t="shared" si="244"/>
        <v>Won</v>
      </c>
      <c r="G3135" s="1">
        <f t="shared" si="245"/>
        <v>7</v>
      </c>
      <c r="H3135">
        <f t="shared" si="247"/>
        <v>1</v>
      </c>
      <c r="I3135" t="str">
        <f>INDEX(META!$B:$B,MATCH(B3135,META!$A:$A,0))</f>
        <v>Mono Red Synth</v>
      </c>
      <c r="J3135" t="str">
        <f>INDEX(META!$B:$B,MATCH(D3135,META!$A:$A,0))</f>
        <v>Mono Blue Terror</v>
      </c>
      <c r="K3135" t="str">
        <f t="shared" si="248"/>
        <v>Mono Red Synth-Mono Blue Terror</v>
      </c>
    </row>
    <row r="3136" spans="1:11" x14ac:dyDescent="0.3">
      <c r="A3136">
        <v>210</v>
      </c>
      <c r="B3136" t="s">
        <v>3119</v>
      </c>
      <c r="C3136" t="s">
        <v>26</v>
      </c>
      <c r="D3136" t="s">
        <v>1438</v>
      </c>
      <c r="E3136" s="1" t="str">
        <f t="shared" si="246"/>
        <v>Claudio Bonanni [IT]-Giacinto Sannino</v>
      </c>
      <c r="F3136" t="str">
        <f t="shared" si="244"/>
        <v>Lost</v>
      </c>
      <c r="G3136" s="1">
        <f t="shared" si="245"/>
        <v>7</v>
      </c>
      <c r="H3136">
        <f t="shared" si="247"/>
        <v>1</v>
      </c>
      <c r="I3136" t="str">
        <f>INDEX(META!$B:$B,MATCH(B3136,META!$A:$A,0))</f>
        <v>Mono Blue Terror</v>
      </c>
      <c r="J3136" t="str">
        <f>INDEX(META!$B:$B,MATCH(D3136,META!$A:$A,0))</f>
        <v>Jund Wildfire</v>
      </c>
      <c r="K3136" t="str">
        <f t="shared" si="248"/>
        <v>Mono Blue Terror-Jund Wildfire</v>
      </c>
    </row>
    <row r="3137" spans="1:11" x14ac:dyDescent="0.3">
      <c r="A3137">
        <v>211</v>
      </c>
      <c r="B3137" t="s">
        <v>627</v>
      </c>
      <c r="C3137" t="s">
        <v>27</v>
      </c>
      <c r="D3137" t="s">
        <v>265</v>
      </c>
      <c r="E3137" s="1" t="str">
        <f t="shared" si="246"/>
        <v>Daniele Zuppello-Alberto Ricciardi</v>
      </c>
      <c r="F3137" t="str">
        <f t="shared" si="244"/>
        <v>Lost</v>
      </c>
      <c r="G3137" s="1">
        <f t="shared" si="245"/>
        <v>7</v>
      </c>
      <c r="H3137">
        <f t="shared" si="247"/>
        <v>1</v>
      </c>
      <c r="I3137" t="str">
        <f>INDEX(META!$B:$B,MATCH(B3137,META!$A:$A,0))</f>
        <v>Mono Blue Aggro</v>
      </c>
      <c r="J3137" t="str">
        <f>INDEX(META!$B:$B,MATCH(D3137,META!$A:$A,0))</f>
        <v>Walls</v>
      </c>
      <c r="K3137" t="str">
        <f t="shared" si="248"/>
        <v>Mono Blue Aggro-Walls</v>
      </c>
    </row>
    <row r="3138" spans="1:11" x14ac:dyDescent="0.3">
      <c r="A3138">
        <v>212</v>
      </c>
      <c r="B3138" t="s">
        <v>428</v>
      </c>
      <c r="C3138" t="s">
        <v>26</v>
      </c>
      <c r="D3138" t="s">
        <v>1616</v>
      </c>
      <c r="E3138" s="1" t="str">
        <f t="shared" si="246"/>
        <v>Vincenzo Lanzetta-Alessandro Andreani</v>
      </c>
      <c r="F3138" t="str">
        <f t="shared" si="244"/>
        <v>Lost</v>
      </c>
      <c r="G3138" s="1">
        <f t="shared" si="245"/>
        <v>7</v>
      </c>
      <c r="H3138">
        <f t="shared" si="247"/>
        <v>1</v>
      </c>
      <c r="I3138" t="str">
        <f>INDEX(META!$B:$B,MATCH(B3138,META!$A:$A,0))</f>
        <v>Pili-Pala Combo</v>
      </c>
      <c r="J3138" t="str">
        <f>INDEX(META!$B:$B,MATCH(D3138,META!$A:$A,0))</f>
        <v>Rakdos Midrange</v>
      </c>
      <c r="K3138" t="str">
        <f t="shared" si="248"/>
        <v>Pili-Pala Combo-Rakdos Midrange</v>
      </c>
    </row>
    <row r="3139" spans="1:11" x14ac:dyDescent="0.3">
      <c r="A3139">
        <v>213</v>
      </c>
      <c r="B3139" t="s">
        <v>673</v>
      </c>
      <c r="C3139" t="s">
        <v>28</v>
      </c>
      <c r="D3139" t="s">
        <v>2326</v>
      </c>
      <c r="E3139" s="1" t="str">
        <f t="shared" si="246"/>
        <v>Gabriele Carini-Edoardo Cordella</v>
      </c>
      <c r="F3139" t="str">
        <f t="shared" ref="F3139:F3202" si="249">_xlfn.TEXTBEFORE(C3139," ")</f>
        <v>Won</v>
      </c>
      <c r="G3139" s="1">
        <f t="shared" ref="G3139:G3202" si="250">IF(A3139&gt;=A3138,G3138,G3138+1)</f>
        <v>7</v>
      </c>
      <c r="H3139">
        <f t="shared" si="247"/>
        <v>1</v>
      </c>
      <c r="I3139" t="str">
        <f>INDEX(META!$B:$B,MATCH(B3139,META!$A:$A,0))</f>
        <v>Mono Red Blitz</v>
      </c>
      <c r="J3139" t="str">
        <f>INDEX(META!$B:$B,MATCH(D3139,META!$A:$A,0))</f>
        <v>Rakdos Madness</v>
      </c>
      <c r="K3139" t="str">
        <f t="shared" si="248"/>
        <v>Mono Red Blitz-Rakdos Madness</v>
      </c>
    </row>
    <row r="3140" spans="1:11" x14ac:dyDescent="0.3">
      <c r="A3140">
        <v>214</v>
      </c>
      <c r="B3140" t="s">
        <v>1956</v>
      </c>
      <c r="C3140" t="s">
        <v>26</v>
      </c>
      <c r="D3140" t="s">
        <v>1114</v>
      </c>
      <c r="E3140" s="1" t="str">
        <f t="shared" si="246"/>
        <v>Michele Cracco-Lorenzo Grava</v>
      </c>
      <c r="F3140" t="str">
        <f t="shared" si="249"/>
        <v>Lost</v>
      </c>
      <c r="G3140" s="1">
        <f t="shared" si="250"/>
        <v>7</v>
      </c>
      <c r="H3140">
        <f t="shared" si="247"/>
        <v>1</v>
      </c>
      <c r="I3140" t="str">
        <f>INDEX(META!$B:$B,MATCH(B3140,META!$A:$A,0))</f>
        <v>Mono Blue Terror</v>
      </c>
      <c r="J3140" t="str">
        <f>INDEX(META!$B:$B,MATCH(D3140,META!$A:$A,0))</f>
        <v>Jund Wildfire</v>
      </c>
      <c r="K3140" t="str">
        <f t="shared" si="248"/>
        <v>Mono Blue Terror-Jund Wildfire</v>
      </c>
    </row>
    <row r="3141" spans="1:11" x14ac:dyDescent="0.3">
      <c r="A3141">
        <v>215</v>
      </c>
      <c r="B3141" t="s">
        <v>1124</v>
      </c>
      <c r="C3141" t="s">
        <v>27</v>
      </c>
      <c r="D3141" t="s">
        <v>281</v>
      </c>
      <c r="E3141" s="1" t="str">
        <f t="shared" si="246"/>
        <v>Luca Foltran-Matteo Garbuio</v>
      </c>
      <c r="F3141" t="str">
        <f t="shared" si="249"/>
        <v>Lost</v>
      </c>
      <c r="G3141" s="1">
        <f t="shared" si="250"/>
        <v>7</v>
      </c>
      <c r="H3141">
        <f t="shared" si="247"/>
        <v>1</v>
      </c>
      <c r="I3141" t="str">
        <f>INDEX(META!$B:$B,MATCH(B3141,META!$A:$A,0))</f>
        <v>Fangren Tron</v>
      </c>
      <c r="J3141" t="str">
        <f>INDEX(META!$B:$B,MATCH(D3141,META!$A:$A,0))</f>
        <v>Dimir Terror</v>
      </c>
      <c r="K3141" t="str">
        <f t="shared" si="248"/>
        <v>Fangren Tron-Dimir Terror</v>
      </c>
    </row>
    <row r="3142" spans="1:11" x14ac:dyDescent="0.3">
      <c r="A3142">
        <v>216</v>
      </c>
      <c r="B3142" t="s">
        <v>1168</v>
      </c>
      <c r="C3142" t="s">
        <v>25</v>
      </c>
      <c r="D3142" t="s">
        <v>572</v>
      </c>
      <c r="E3142" s="1" t="str">
        <f t="shared" si="246"/>
        <v>Cody Gleeson-Francesco Cuppari</v>
      </c>
      <c r="F3142" t="str">
        <f t="shared" si="249"/>
        <v>Won</v>
      </c>
      <c r="G3142" s="1">
        <f t="shared" si="250"/>
        <v>7</v>
      </c>
      <c r="H3142">
        <f t="shared" si="247"/>
        <v>1</v>
      </c>
      <c r="I3142" t="str">
        <f>INDEX(META!$B:$B,MATCH(B3142,META!$A:$A,0))</f>
        <v>Rakdos Madness</v>
      </c>
      <c r="J3142" t="str">
        <f>INDEX(META!$B:$B,MATCH(D3142,META!$A:$A,0))</f>
        <v>Mono Red Madness</v>
      </c>
      <c r="K3142" t="str">
        <f t="shared" si="248"/>
        <v>Rakdos Madness-Mono Red Madness</v>
      </c>
    </row>
    <row r="3143" spans="1:11" x14ac:dyDescent="0.3">
      <c r="A3143">
        <v>217</v>
      </c>
      <c r="B3143" t="s">
        <v>3134</v>
      </c>
      <c r="C3143" t="s">
        <v>26</v>
      </c>
      <c r="D3143" t="s">
        <v>1221</v>
      </c>
      <c r="E3143" s="1" t="str">
        <f t="shared" si="246"/>
        <v>Enrico Gobetti-Pietro Piersanti</v>
      </c>
      <c r="F3143" t="str">
        <f t="shared" si="249"/>
        <v>Lost</v>
      </c>
      <c r="G3143" s="1">
        <f t="shared" si="250"/>
        <v>7</v>
      </c>
      <c r="H3143">
        <f t="shared" si="247"/>
        <v>1</v>
      </c>
      <c r="I3143" t="str">
        <f>INDEX(META!$B:$B,MATCH(B3143,META!$A:$A,0))</f>
        <v>Izzet Terror</v>
      </c>
      <c r="J3143" t="str">
        <f>INDEX(META!$B:$B,MATCH(D3143,META!$A:$A,0))</f>
        <v>X Lands Spy</v>
      </c>
      <c r="K3143" t="str">
        <f t="shared" si="248"/>
        <v>Izzet Terror-X Lands Spy</v>
      </c>
    </row>
    <row r="3144" spans="1:11" x14ac:dyDescent="0.3">
      <c r="A3144">
        <v>218</v>
      </c>
      <c r="B3144" t="s">
        <v>2499</v>
      </c>
      <c r="C3144" t="s">
        <v>26</v>
      </c>
      <c r="D3144" t="s">
        <v>419</v>
      </c>
      <c r="E3144" s="1" t="str">
        <f t="shared" si="246"/>
        <v>Luca Cecere-Devis Pezzetta</v>
      </c>
      <c r="F3144" t="str">
        <f t="shared" si="249"/>
        <v>Lost</v>
      </c>
      <c r="G3144" s="1">
        <f t="shared" si="250"/>
        <v>7</v>
      </c>
      <c r="H3144">
        <f t="shared" si="247"/>
        <v>1</v>
      </c>
      <c r="I3144" t="str">
        <f>INDEX(META!$B:$B,MATCH(B3144,META!$A:$A,0))</f>
        <v>Dimir Terror</v>
      </c>
      <c r="J3144" t="str">
        <f>INDEX(META!$B:$B,MATCH(D3144,META!$A:$A,0))</f>
        <v>Mono Blue Aggro</v>
      </c>
      <c r="K3144" t="str">
        <f t="shared" si="248"/>
        <v>Dimir Terror-Mono Blue Aggro</v>
      </c>
    </row>
    <row r="3145" spans="1:11" x14ac:dyDescent="0.3">
      <c r="A3145">
        <v>219</v>
      </c>
      <c r="B3145" t="s">
        <v>975</v>
      </c>
      <c r="C3145" t="s">
        <v>25</v>
      </c>
      <c r="D3145" t="s">
        <v>215</v>
      </c>
      <c r="E3145" s="1" t="str">
        <f t="shared" si="246"/>
        <v>Marco Ceredi-Alessandro Mancini</v>
      </c>
      <c r="F3145" t="str">
        <f t="shared" si="249"/>
        <v>Won</v>
      </c>
      <c r="G3145" s="1">
        <f t="shared" si="250"/>
        <v>7</v>
      </c>
      <c r="H3145">
        <f t="shared" si="247"/>
        <v>1</v>
      </c>
      <c r="I3145" t="str">
        <f>INDEX(META!$B:$B,MATCH(B3145,META!$A:$A,0))</f>
        <v>Mardu Synth</v>
      </c>
      <c r="J3145" t="str">
        <f>INDEX(META!$B:$B,MATCH(D3145,META!$A:$A,0))</f>
        <v>Gruul Ponza</v>
      </c>
      <c r="K3145" t="str">
        <f t="shared" si="248"/>
        <v>Mardu Synth-Gruul Ponza</v>
      </c>
    </row>
    <row r="3146" spans="1:11" x14ac:dyDescent="0.3">
      <c r="A3146">
        <v>220</v>
      </c>
      <c r="B3146" t="s">
        <v>175</v>
      </c>
      <c r="C3146" t="s">
        <v>25</v>
      </c>
      <c r="D3146" t="s">
        <v>1535</v>
      </c>
      <c r="E3146" s="1" t="str">
        <f t="shared" si="246"/>
        <v>Andrea Frosio-Mislav Brusač</v>
      </c>
      <c r="F3146" t="str">
        <f t="shared" si="249"/>
        <v>Won</v>
      </c>
      <c r="G3146" s="1">
        <f t="shared" si="250"/>
        <v>7</v>
      </c>
      <c r="H3146">
        <f t="shared" si="247"/>
        <v>1</v>
      </c>
      <c r="I3146" t="str">
        <f>INDEX(META!$B:$B,MATCH(B3146,META!$A:$A,0))</f>
        <v>Mono Blue Aggro</v>
      </c>
      <c r="J3146" t="str">
        <f>INDEX(META!$B:$B,MATCH(D3146,META!$A:$A,0))</f>
        <v>Walls</v>
      </c>
      <c r="K3146" t="str">
        <f t="shared" si="248"/>
        <v>Mono Blue Aggro-Walls</v>
      </c>
    </row>
    <row r="3147" spans="1:11" x14ac:dyDescent="0.3">
      <c r="A3147">
        <v>221</v>
      </c>
      <c r="B3147" t="s">
        <v>2425</v>
      </c>
      <c r="C3147" t="s">
        <v>27</v>
      </c>
      <c r="D3147" t="s">
        <v>1019</v>
      </c>
      <c r="E3147" s="1" t="str">
        <f t="shared" si="246"/>
        <v>Simone Raichini-Michael Piscopo Filippi</v>
      </c>
      <c r="F3147" t="str">
        <f t="shared" si="249"/>
        <v>Lost</v>
      </c>
      <c r="G3147" s="1">
        <f t="shared" si="250"/>
        <v>7</v>
      </c>
      <c r="H3147">
        <f t="shared" si="247"/>
        <v>1</v>
      </c>
      <c r="I3147" t="str">
        <f>INDEX(META!$B:$B,MATCH(B3147,META!$A:$A,0))</f>
        <v>Dimir Terror</v>
      </c>
      <c r="J3147" t="str">
        <f>INDEX(META!$B:$B,MATCH(D3147,META!$A:$A,0))</f>
        <v>Jund Wildfire</v>
      </c>
      <c r="K3147" t="str">
        <f t="shared" si="248"/>
        <v>Dimir Terror-Jund Wildfire</v>
      </c>
    </row>
    <row r="3148" spans="1:11" x14ac:dyDescent="0.3">
      <c r="A3148">
        <v>222</v>
      </c>
      <c r="B3148" t="s">
        <v>373</v>
      </c>
      <c r="C3148" t="s">
        <v>26</v>
      </c>
      <c r="D3148" t="s">
        <v>1356</v>
      </c>
      <c r="E3148" s="1" t="str">
        <f t="shared" si="246"/>
        <v>Paulina Radecka-Tommaso Paoli</v>
      </c>
      <c r="F3148" t="str">
        <f t="shared" si="249"/>
        <v>Lost</v>
      </c>
      <c r="G3148" s="1">
        <f t="shared" si="250"/>
        <v>7</v>
      </c>
      <c r="H3148">
        <f t="shared" si="247"/>
        <v>1</v>
      </c>
      <c r="I3148" t="str">
        <f>INDEX(META!$B:$B,MATCH(B3148,META!$A:$A,0))</f>
        <v>Mono Red Madness</v>
      </c>
      <c r="J3148" t="str">
        <f>INDEX(META!$B:$B,MATCH(D3148,META!$A:$A,0))</f>
        <v>White Weenie</v>
      </c>
      <c r="K3148" t="str">
        <f t="shared" si="248"/>
        <v>Mono Red Madness-White Weenie</v>
      </c>
    </row>
    <row r="3149" spans="1:11" x14ac:dyDescent="0.3">
      <c r="A3149">
        <v>223</v>
      </c>
      <c r="B3149" t="s">
        <v>1847</v>
      </c>
      <c r="C3149" t="s">
        <v>28</v>
      </c>
      <c r="D3149" t="s">
        <v>330</v>
      </c>
      <c r="E3149" s="1" t="str">
        <f t="shared" si="246"/>
        <v>Andrea Cosentino-Nicolò Colombo</v>
      </c>
      <c r="F3149" t="str">
        <f t="shared" si="249"/>
        <v>Won</v>
      </c>
      <c r="G3149" s="1">
        <f t="shared" si="250"/>
        <v>7</v>
      </c>
      <c r="H3149">
        <f t="shared" si="247"/>
        <v>1</v>
      </c>
      <c r="I3149" t="str">
        <f>INDEX(META!$B:$B,MATCH(B3149,META!$A:$A,0))</f>
        <v>Orzhov Ephemerate</v>
      </c>
      <c r="J3149" t="str">
        <f>INDEX(META!$B:$B,MATCH(D3149,META!$A:$A,0))</f>
        <v>Mono Blue Aggro</v>
      </c>
      <c r="K3149" t="str">
        <f t="shared" si="248"/>
        <v>Orzhov Ephemerate-Mono Blue Aggro</v>
      </c>
    </row>
    <row r="3150" spans="1:11" x14ac:dyDescent="0.3">
      <c r="A3150">
        <v>224</v>
      </c>
      <c r="B3150" t="s">
        <v>1855</v>
      </c>
      <c r="C3150" t="s">
        <v>25</v>
      </c>
      <c r="D3150" t="s">
        <v>85</v>
      </c>
      <c r="E3150" s="1" t="str">
        <f t="shared" si="246"/>
        <v>Francesco Santori-Ettore Mingardo</v>
      </c>
      <c r="F3150" t="str">
        <f t="shared" si="249"/>
        <v>Won</v>
      </c>
      <c r="G3150" s="1">
        <f t="shared" si="250"/>
        <v>7</v>
      </c>
      <c r="H3150">
        <f t="shared" si="247"/>
        <v>1</v>
      </c>
      <c r="I3150" t="str">
        <f>INDEX(META!$B:$B,MATCH(B3150,META!$A:$A,0))</f>
        <v>Mono Red Synth</v>
      </c>
      <c r="J3150" t="str">
        <f>INDEX(META!$B:$B,MATCH(D3150,META!$A:$A,0))</f>
        <v>X Lands Spy</v>
      </c>
      <c r="K3150" t="str">
        <f t="shared" si="248"/>
        <v>Mono Red Synth-X Lands Spy</v>
      </c>
    </row>
    <row r="3151" spans="1:11" x14ac:dyDescent="0.3">
      <c r="A3151">
        <v>225</v>
      </c>
      <c r="B3151" t="s">
        <v>1862</v>
      </c>
      <c r="C3151" t="s">
        <v>26</v>
      </c>
      <c r="D3151" t="s">
        <v>319</v>
      </c>
      <c r="E3151" s="1" t="str">
        <f t="shared" si="246"/>
        <v>Valerio Mazzarini-Stefano Vanzetti</v>
      </c>
      <c r="F3151" t="str">
        <f t="shared" si="249"/>
        <v>Lost</v>
      </c>
      <c r="G3151" s="1">
        <f t="shared" si="250"/>
        <v>7</v>
      </c>
      <c r="H3151">
        <f t="shared" si="247"/>
        <v>1</v>
      </c>
      <c r="I3151" t="str">
        <f>INDEX(META!$B:$B,MATCH(B3151,META!$A:$A,0))</f>
        <v>Orzhov Blade</v>
      </c>
      <c r="J3151" t="str">
        <f>INDEX(META!$B:$B,MATCH(D3151,META!$A:$A,0))</f>
        <v>Mono Blue Terror</v>
      </c>
      <c r="K3151" t="str">
        <f t="shared" si="248"/>
        <v>Orzhov Blade-Mono Blue Terror</v>
      </c>
    </row>
    <row r="3152" spans="1:11" x14ac:dyDescent="0.3">
      <c r="A3152">
        <v>226</v>
      </c>
      <c r="B3152" t="s">
        <v>1242</v>
      </c>
      <c r="C3152" t="s">
        <v>26</v>
      </c>
      <c r="D3152" t="s">
        <v>1936</v>
      </c>
      <c r="E3152" s="1" t="str">
        <f t="shared" si="246"/>
        <v>Pietro Malevolti-Andrea Bastardo</v>
      </c>
      <c r="F3152" t="str">
        <f t="shared" si="249"/>
        <v>Lost</v>
      </c>
      <c r="G3152" s="1">
        <f t="shared" si="250"/>
        <v>7</v>
      </c>
      <c r="H3152">
        <f t="shared" si="247"/>
        <v>1</v>
      </c>
      <c r="I3152" t="str">
        <f>INDEX(META!$B:$B,MATCH(B3152,META!$A:$A,0))</f>
        <v>Mono Red Madness</v>
      </c>
      <c r="J3152" t="str">
        <f>INDEX(META!$B:$B,MATCH(D3152,META!$A:$A,0))</f>
        <v>Mono Red Madness</v>
      </c>
      <c r="K3152" t="str">
        <f t="shared" si="248"/>
        <v>Mono Red Madness-Mono Red Madness</v>
      </c>
    </row>
    <row r="3153" spans="1:11" x14ac:dyDescent="0.3">
      <c r="A3153">
        <v>227</v>
      </c>
      <c r="B3153" t="s">
        <v>766</v>
      </c>
      <c r="C3153" t="s">
        <v>25</v>
      </c>
      <c r="D3153" t="s">
        <v>1989</v>
      </c>
      <c r="E3153" s="1" t="str">
        <f t="shared" si="246"/>
        <v>Riccardo Oliviero-Francesco Caiazzo</v>
      </c>
      <c r="F3153" t="str">
        <f t="shared" si="249"/>
        <v>Won</v>
      </c>
      <c r="G3153" s="1">
        <f t="shared" si="250"/>
        <v>7</v>
      </c>
      <c r="H3153">
        <f t="shared" si="247"/>
        <v>1</v>
      </c>
      <c r="I3153" t="str">
        <f>INDEX(META!$B:$B,MATCH(B3153,META!$A:$A,0))</f>
        <v>Mono Red Synth</v>
      </c>
      <c r="J3153" t="str">
        <f>INDEX(META!$B:$B,MATCH(D3153,META!$A:$A,0))</f>
        <v>Mono Red Synth</v>
      </c>
      <c r="K3153" t="str">
        <f t="shared" si="248"/>
        <v>Mono Red Synth-Mono Red Synth</v>
      </c>
    </row>
    <row r="3154" spans="1:11" x14ac:dyDescent="0.3">
      <c r="A3154">
        <v>228</v>
      </c>
      <c r="B3154" t="s">
        <v>2391</v>
      </c>
      <c r="C3154" t="s">
        <v>27</v>
      </c>
      <c r="D3154" t="s">
        <v>1568</v>
      </c>
      <c r="E3154" s="1" t="str">
        <f t="shared" si="246"/>
        <v>Krisztián Magos-Roberto Arfavelli</v>
      </c>
      <c r="F3154" t="str">
        <f t="shared" si="249"/>
        <v>Lost</v>
      </c>
      <c r="G3154" s="1">
        <f t="shared" si="250"/>
        <v>7</v>
      </c>
      <c r="H3154">
        <f t="shared" si="247"/>
        <v>1</v>
      </c>
      <c r="I3154" t="str">
        <f>INDEX(META!$B:$B,MATCH(B3154,META!$A:$A,0))</f>
        <v>Mono Red Synth</v>
      </c>
      <c r="J3154" t="str">
        <f>INDEX(META!$B:$B,MATCH(D3154,META!$A:$A,0))</f>
        <v>Mono Red Synth</v>
      </c>
      <c r="K3154" t="str">
        <f t="shared" si="248"/>
        <v>Mono Red Synth-Mono Red Synth</v>
      </c>
    </row>
    <row r="3155" spans="1:11" x14ac:dyDescent="0.3">
      <c r="A3155">
        <v>229</v>
      </c>
      <c r="B3155" t="s">
        <v>3097</v>
      </c>
      <c r="C3155" t="s">
        <v>26</v>
      </c>
      <c r="D3155" t="s">
        <v>2132</v>
      </c>
      <c r="E3155" s="1" t="str">
        <f t="shared" si="246"/>
        <v>Riccardo Salierno-Walter Fragnelli</v>
      </c>
      <c r="F3155" t="str">
        <f t="shared" si="249"/>
        <v>Lost</v>
      </c>
      <c r="G3155" s="1">
        <f t="shared" si="250"/>
        <v>7</v>
      </c>
      <c r="H3155">
        <f t="shared" si="247"/>
        <v>1</v>
      </c>
      <c r="I3155" t="str">
        <f>INDEX(META!$B:$B,MATCH(B3155,META!$A:$A,0))</f>
        <v>Mono Black Devotion</v>
      </c>
      <c r="J3155" t="str">
        <f>INDEX(META!$B:$B,MATCH(D3155,META!$A:$A,0))</f>
        <v>Mardu Synth</v>
      </c>
      <c r="K3155" t="str">
        <f t="shared" si="248"/>
        <v>Mono Black Devotion-Mardu Synth</v>
      </c>
    </row>
    <row r="3156" spans="1:11" x14ac:dyDescent="0.3">
      <c r="A3156">
        <v>230</v>
      </c>
      <c r="B3156" t="s">
        <v>2173</v>
      </c>
      <c r="C3156" t="s">
        <v>25</v>
      </c>
      <c r="D3156" t="s">
        <v>288</v>
      </c>
      <c r="E3156" s="1" t="str">
        <f t="shared" si="246"/>
        <v>Daniel Dušek-Nicolò Valdetara</v>
      </c>
      <c r="F3156" t="str">
        <f t="shared" si="249"/>
        <v>Won</v>
      </c>
      <c r="G3156" s="1">
        <f t="shared" si="250"/>
        <v>7</v>
      </c>
      <c r="H3156">
        <f t="shared" si="247"/>
        <v>1</v>
      </c>
      <c r="I3156" t="str">
        <f>INDEX(META!$B:$B,MATCH(B3156,META!$A:$A,0))</f>
        <v>Grixis Affinity</v>
      </c>
      <c r="J3156" t="str">
        <f>INDEX(META!$B:$B,MATCH(D3156,META!$A:$A,0))</f>
        <v>Bogles</v>
      </c>
      <c r="K3156" t="str">
        <f t="shared" si="248"/>
        <v>Grixis Affinity-Bogles</v>
      </c>
    </row>
    <row r="3157" spans="1:11" x14ac:dyDescent="0.3">
      <c r="A3157">
        <v>231</v>
      </c>
      <c r="B3157" t="s">
        <v>3077</v>
      </c>
      <c r="C3157" t="s">
        <v>26</v>
      </c>
      <c r="D3157" t="s">
        <v>2295</v>
      </c>
      <c r="E3157" s="1" t="str">
        <f t="shared" si="246"/>
        <v>Dario Zancuoghi-michele bassi</v>
      </c>
      <c r="F3157" t="str">
        <f t="shared" si="249"/>
        <v>Lost</v>
      </c>
      <c r="G3157" s="1">
        <f t="shared" si="250"/>
        <v>7</v>
      </c>
      <c r="H3157">
        <f t="shared" si="247"/>
        <v>1</v>
      </c>
      <c r="I3157" t="str">
        <f>INDEX(META!$B:$B,MATCH(B3157,META!$A:$A,0))</f>
        <v>Mono Red Madness</v>
      </c>
      <c r="J3157" t="str">
        <f>INDEX(META!$B:$B,MATCH(D3157,META!$A:$A,0))</f>
        <v>Gruul Monsters</v>
      </c>
      <c r="K3157" t="str">
        <f t="shared" si="248"/>
        <v>Mono Red Madness-Gruul Monsters</v>
      </c>
    </row>
    <row r="3158" spans="1:11" x14ac:dyDescent="0.3">
      <c r="A3158">
        <v>232</v>
      </c>
      <c r="B3158" t="s">
        <v>836</v>
      </c>
      <c r="C3158" t="s">
        <v>28</v>
      </c>
      <c r="D3158" t="s">
        <v>2586</v>
      </c>
      <c r="E3158" s="1" t="str">
        <f t="shared" si="246"/>
        <v>Filippo Memeo-Lorenzo Tosi</v>
      </c>
      <c r="F3158" t="str">
        <f t="shared" si="249"/>
        <v>Won</v>
      </c>
      <c r="G3158" s="1">
        <f t="shared" si="250"/>
        <v>7</v>
      </c>
      <c r="H3158">
        <f t="shared" si="247"/>
        <v>1</v>
      </c>
      <c r="I3158" t="str">
        <f>INDEX(META!$B:$B,MATCH(B3158,META!$A:$A,0))</f>
        <v>Mono Blue Aggro</v>
      </c>
      <c r="J3158" t="str">
        <f>INDEX(META!$B:$B,MATCH(D3158,META!$A:$A,0))</f>
        <v>Mono Blue Aggro</v>
      </c>
      <c r="K3158" t="str">
        <f t="shared" si="248"/>
        <v>Mono Blue Aggro-Mono Blue Aggro</v>
      </c>
    </row>
    <row r="3159" spans="1:11" x14ac:dyDescent="0.3">
      <c r="A3159">
        <v>233</v>
      </c>
      <c r="B3159" t="s">
        <v>264</v>
      </c>
      <c r="C3159" t="s">
        <v>27</v>
      </c>
      <c r="D3159" t="s">
        <v>3103</v>
      </c>
      <c r="E3159" s="1" t="str">
        <f t="shared" si="246"/>
        <v>marco rista-Matteo Samadelli</v>
      </c>
      <c r="F3159" t="str">
        <f t="shared" si="249"/>
        <v>Lost</v>
      </c>
      <c r="G3159" s="1">
        <f t="shared" si="250"/>
        <v>7</v>
      </c>
      <c r="H3159">
        <f t="shared" si="247"/>
        <v>1</v>
      </c>
      <c r="I3159" t="str">
        <f>INDEX(META!$B:$B,MATCH(B3159,META!$A:$A,0))</f>
        <v>Rakdos Madness</v>
      </c>
      <c r="J3159" t="str">
        <f>INDEX(META!$B:$B,MATCH(D3159,META!$A:$A,0))</f>
        <v>Rakdos Madness</v>
      </c>
      <c r="K3159" t="str">
        <f t="shared" si="248"/>
        <v>Rakdos Madness-Rakdos Madness</v>
      </c>
    </row>
    <row r="3160" spans="1:11" x14ac:dyDescent="0.3">
      <c r="A3160">
        <v>234</v>
      </c>
      <c r="B3160" t="s">
        <v>327</v>
      </c>
      <c r="C3160" t="s">
        <v>28</v>
      </c>
      <c r="D3160" t="s">
        <v>3042</v>
      </c>
      <c r="E3160" s="1" t="str">
        <f t="shared" si="246"/>
        <v>Federico Di Cesare-Edoardo Maiani</v>
      </c>
      <c r="F3160" t="str">
        <f t="shared" si="249"/>
        <v>Won</v>
      </c>
      <c r="G3160" s="1">
        <f t="shared" si="250"/>
        <v>7</v>
      </c>
      <c r="H3160">
        <f t="shared" si="247"/>
        <v>1</v>
      </c>
      <c r="I3160" t="str">
        <f>INDEX(META!$B:$B,MATCH(B3160,META!$A:$A,0))</f>
        <v>Mono Red Madness</v>
      </c>
      <c r="J3160" t="str">
        <f>INDEX(META!$B:$B,MATCH(D3160,META!$A:$A,0))</f>
        <v>Altar Tron</v>
      </c>
      <c r="K3160" t="str">
        <f t="shared" si="248"/>
        <v>Mono Red Madness-Altar Tron</v>
      </c>
    </row>
    <row r="3161" spans="1:11" x14ac:dyDescent="0.3">
      <c r="A3161">
        <v>235</v>
      </c>
      <c r="B3161" t="s">
        <v>2462</v>
      </c>
      <c r="C3161" t="s">
        <v>25</v>
      </c>
      <c r="D3161" t="s">
        <v>158</v>
      </c>
      <c r="E3161" s="1" t="str">
        <f t="shared" si="246"/>
        <v>Christian Zoli-Lorenzo Canazza</v>
      </c>
      <c r="F3161" t="str">
        <f t="shared" si="249"/>
        <v>Won</v>
      </c>
      <c r="G3161" s="1">
        <f t="shared" si="250"/>
        <v>7</v>
      </c>
      <c r="H3161">
        <f t="shared" si="247"/>
        <v>1</v>
      </c>
      <c r="I3161" t="str">
        <f>INDEX(META!$B:$B,MATCH(B3161,META!$A:$A,0))</f>
        <v>Dimir Control</v>
      </c>
      <c r="J3161" t="str">
        <f>INDEX(META!$B:$B,MATCH(D3161,META!$A:$A,0))</f>
        <v>X Lands Spy</v>
      </c>
      <c r="K3161" t="str">
        <f t="shared" si="248"/>
        <v>Dimir Control-X Lands Spy</v>
      </c>
    </row>
    <row r="3162" spans="1:11" x14ac:dyDescent="0.3">
      <c r="A3162">
        <v>236</v>
      </c>
      <c r="B3162" t="s">
        <v>2832</v>
      </c>
      <c r="C3162" t="s">
        <v>25</v>
      </c>
      <c r="D3162" t="s">
        <v>2409</v>
      </c>
      <c r="E3162" s="1" t="str">
        <f t="shared" si="246"/>
        <v>Federico Barbieri-kevin vervier</v>
      </c>
      <c r="F3162" t="str">
        <f t="shared" si="249"/>
        <v>Won</v>
      </c>
      <c r="G3162" s="1">
        <f t="shared" si="250"/>
        <v>7</v>
      </c>
      <c r="H3162">
        <f t="shared" si="247"/>
        <v>1</v>
      </c>
      <c r="I3162" t="str">
        <f>INDEX(META!$B:$B,MATCH(B3162,META!$A:$A,0))</f>
        <v>Jeskai Ephemerate</v>
      </c>
      <c r="J3162" t="str">
        <f>INDEX(META!$B:$B,MATCH(D3162,META!$A:$A,0))</f>
        <v>Poison Storm</v>
      </c>
      <c r="K3162" t="str">
        <f t="shared" si="248"/>
        <v>Jeskai Ephemerate-Poison Storm</v>
      </c>
    </row>
    <row r="3163" spans="1:11" x14ac:dyDescent="0.3">
      <c r="A3163">
        <v>237</v>
      </c>
      <c r="B3163" t="s">
        <v>3266</v>
      </c>
      <c r="C3163" t="s">
        <v>25</v>
      </c>
      <c r="D3163" t="s">
        <v>3302</v>
      </c>
      <c r="E3163" s="1" t="str">
        <f t="shared" si="246"/>
        <v>tommaso casini-Cesare Nieri</v>
      </c>
      <c r="F3163" t="str">
        <f t="shared" si="249"/>
        <v>Won</v>
      </c>
      <c r="G3163" s="1">
        <f t="shared" si="250"/>
        <v>7</v>
      </c>
      <c r="H3163">
        <f t="shared" si="247"/>
        <v>1</v>
      </c>
      <c r="I3163" t="str">
        <f>INDEX(META!$B:$B,MATCH(B3163,META!$A:$A,0))</f>
        <v>Jund Wildfire</v>
      </c>
      <c r="J3163" t="str">
        <f>INDEX(META!$B:$B,MATCH(D3163,META!$A:$A,0))</f>
        <v>Mono Red Synth</v>
      </c>
      <c r="K3163" t="str">
        <f t="shared" si="248"/>
        <v>Jund Wildfire-Mono Red Synth</v>
      </c>
    </row>
    <row r="3164" spans="1:11" x14ac:dyDescent="0.3">
      <c r="A3164">
        <v>238</v>
      </c>
      <c r="B3164" t="s">
        <v>2709</v>
      </c>
      <c r="C3164" t="s">
        <v>27</v>
      </c>
      <c r="D3164" t="s">
        <v>159</v>
      </c>
      <c r="E3164" s="1" t="str">
        <f t="shared" si="246"/>
        <v>Giuseppe Caiazzo-matteo rullo</v>
      </c>
      <c r="F3164" t="str">
        <f t="shared" si="249"/>
        <v>Lost</v>
      </c>
      <c r="G3164" s="1">
        <f t="shared" si="250"/>
        <v>7</v>
      </c>
      <c r="H3164">
        <f t="shared" si="247"/>
        <v>1</v>
      </c>
      <c r="I3164" t="str">
        <f>INDEX(META!$B:$B,MATCH(B3164,META!$A:$A,0))</f>
        <v>Jund Wildfire</v>
      </c>
      <c r="J3164" t="str">
        <f>INDEX(META!$B:$B,MATCH(D3164,META!$A:$A,0))</f>
        <v>Jund Wildfire</v>
      </c>
      <c r="K3164" t="str">
        <f t="shared" si="248"/>
        <v>Jund Wildfire-Jund Wildfire</v>
      </c>
    </row>
    <row r="3165" spans="1:11" x14ac:dyDescent="0.3">
      <c r="A3165">
        <v>239</v>
      </c>
      <c r="B3165" t="s">
        <v>2927</v>
      </c>
      <c r="C3165" t="s">
        <v>25</v>
      </c>
      <c r="D3165" t="s">
        <v>2866</v>
      </c>
      <c r="E3165" s="1" t="str">
        <f t="shared" si="246"/>
        <v>Riccardo Bandere-Leonardo Paternotte</v>
      </c>
      <c r="F3165" t="str">
        <f t="shared" si="249"/>
        <v>Won</v>
      </c>
      <c r="G3165" s="1">
        <f t="shared" si="250"/>
        <v>7</v>
      </c>
      <c r="H3165">
        <f t="shared" si="247"/>
        <v>1</v>
      </c>
      <c r="I3165" t="str">
        <f>INDEX(META!$B:$B,MATCH(B3165,META!$A:$A,0))</f>
        <v>Mono Blue Aggro</v>
      </c>
      <c r="J3165" t="str">
        <f>INDEX(META!$B:$B,MATCH(D3165,META!$A:$A,0))</f>
        <v>X Lands Spy</v>
      </c>
      <c r="K3165" t="str">
        <f t="shared" si="248"/>
        <v>Mono Blue Aggro-X Lands Spy</v>
      </c>
    </row>
    <row r="3166" spans="1:11" x14ac:dyDescent="0.3">
      <c r="A3166">
        <v>240</v>
      </c>
      <c r="B3166" t="s">
        <v>3100</v>
      </c>
      <c r="C3166" t="s">
        <v>28</v>
      </c>
      <c r="D3166" t="s">
        <v>2875</v>
      </c>
      <c r="E3166" s="1" t="str">
        <f t="shared" si="246"/>
        <v>Fabio Samadelli-Lorenzo Ambrosini</v>
      </c>
      <c r="F3166" t="str">
        <f t="shared" si="249"/>
        <v>Won</v>
      </c>
      <c r="G3166" s="1">
        <f t="shared" si="250"/>
        <v>7</v>
      </c>
      <c r="H3166">
        <f t="shared" si="247"/>
        <v>1</v>
      </c>
      <c r="I3166" t="str">
        <f>INDEX(META!$B:$B,MATCH(B3166,META!$A:$A,0))</f>
        <v>Mono Blue Terror</v>
      </c>
      <c r="J3166" t="str">
        <f>INDEX(META!$B:$B,MATCH(D3166,META!$A:$A,0))</f>
        <v>Jund Wildfire</v>
      </c>
      <c r="K3166" t="str">
        <f t="shared" si="248"/>
        <v>Mono Blue Terror-Jund Wildfire</v>
      </c>
    </row>
    <row r="3167" spans="1:11" x14ac:dyDescent="0.3">
      <c r="A3167">
        <v>241</v>
      </c>
      <c r="B3167" t="s">
        <v>378</v>
      </c>
      <c r="C3167" t="s">
        <v>26</v>
      </c>
      <c r="D3167" t="s">
        <v>2563</v>
      </c>
      <c r="E3167" s="1" t="str">
        <f t="shared" si="246"/>
        <v>Stefano Ghiara-Marco Amateis</v>
      </c>
      <c r="F3167" t="str">
        <f t="shared" si="249"/>
        <v>Lost</v>
      </c>
      <c r="G3167" s="1">
        <f t="shared" si="250"/>
        <v>7</v>
      </c>
      <c r="H3167">
        <f t="shared" si="247"/>
        <v>1</v>
      </c>
      <c r="I3167" t="str">
        <f>INDEX(META!$B:$B,MATCH(B3167,META!$A:$A,0))</f>
        <v>Jund Wildfire</v>
      </c>
      <c r="J3167" t="str">
        <f>INDEX(META!$B:$B,MATCH(D3167,META!$A:$A,0))</f>
        <v>Mono Black Rod</v>
      </c>
      <c r="K3167" t="str">
        <f t="shared" si="248"/>
        <v>Jund Wildfire-Mono Black Rod</v>
      </c>
    </row>
    <row r="3168" spans="1:11" x14ac:dyDescent="0.3">
      <c r="A3168">
        <v>242</v>
      </c>
      <c r="B3168" t="s">
        <v>1333</v>
      </c>
      <c r="C3168" t="s">
        <v>26</v>
      </c>
      <c r="D3168" t="s">
        <v>1087</v>
      </c>
      <c r="E3168" s="1" t="str">
        <f t="shared" si="246"/>
        <v>Dario Gentle-Davide Piccin</v>
      </c>
      <c r="F3168" t="str">
        <f t="shared" si="249"/>
        <v>Lost</v>
      </c>
      <c r="G3168" s="1">
        <f t="shared" si="250"/>
        <v>7</v>
      </c>
      <c r="H3168">
        <f t="shared" si="247"/>
        <v>1</v>
      </c>
      <c r="I3168" t="str">
        <f>INDEX(META!$B:$B,MATCH(B3168,META!$A:$A,0))</f>
        <v>Jeskai Ephemerate</v>
      </c>
      <c r="J3168" t="str">
        <f>INDEX(META!$B:$B,MATCH(D3168,META!$A:$A,0))</f>
        <v>Gruul Monsters</v>
      </c>
      <c r="K3168" t="str">
        <f t="shared" si="248"/>
        <v>Jeskai Ephemerate-Gruul Monsters</v>
      </c>
    </row>
    <row r="3169" spans="1:11" x14ac:dyDescent="0.3">
      <c r="A3169">
        <v>243</v>
      </c>
      <c r="B3169" t="s">
        <v>239</v>
      </c>
      <c r="C3169" t="s">
        <v>26</v>
      </c>
      <c r="D3169" t="s">
        <v>3109</v>
      </c>
      <c r="E3169" s="1" t="str">
        <f t="shared" si="246"/>
        <v>Stefano Carbone-Decio Sacco</v>
      </c>
      <c r="F3169" t="str">
        <f t="shared" si="249"/>
        <v>Lost</v>
      </c>
      <c r="G3169" s="1">
        <f t="shared" si="250"/>
        <v>7</v>
      </c>
      <c r="H3169">
        <f t="shared" si="247"/>
        <v>1</v>
      </c>
      <c r="I3169" t="str">
        <f>INDEX(META!$B:$B,MATCH(B3169,META!$A:$A,0))</f>
        <v>White Weenie</v>
      </c>
      <c r="J3169" t="str">
        <f>INDEX(META!$B:$B,MATCH(D3169,META!$A:$A,0))</f>
        <v>Jund Wildfire</v>
      </c>
      <c r="K3169" t="str">
        <f t="shared" si="248"/>
        <v>White Weenie-Jund Wildfire</v>
      </c>
    </row>
    <row r="3170" spans="1:11" x14ac:dyDescent="0.3">
      <c r="A3170">
        <v>244</v>
      </c>
      <c r="B3170" t="s">
        <v>1489</v>
      </c>
      <c r="C3170" t="s">
        <v>27</v>
      </c>
      <c r="D3170" t="s">
        <v>2260</v>
      </c>
      <c r="E3170" s="1" t="str">
        <f t="shared" si="246"/>
        <v>Matteo Riccardi-Marco Pierozzi</v>
      </c>
      <c r="F3170" t="str">
        <f t="shared" si="249"/>
        <v>Lost</v>
      </c>
      <c r="G3170" s="1">
        <f t="shared" si="250"/>
        <v>7</v>
      </c>
      <c r="H3170">
        <f t="shared" si="247"/>
        <v>1</v>
      </c>
      <c r="I3170" t="str">
        <f>INDEX(META!$B:$B,MATCH(B3170,META!$A:$A,0))</f>
        <v>Gruul Monsters</v>
      </c>
      <c r="J3170" t="str">
        <f>INDEX(META!$B:$B,MATCH(D3170,META!$A:$A,0))</f>
        <v>Elves</v>
      </c>
      <c r="K3170" t="str">
        <f t="shared" si="248"/>
        <v>Gruul Monsters-Elves</v>
      </c>
    </row>
    <row r="3171" spans="1:11" x14ac:dyDescent="0.3">
      <c r="A3171">
        <v>245</v>
      </c>
      <c r="B3171" t="s">
        <v>2490</v>
      </c>
      <c r="C3171" t="s">
        <v>26</v>
      </c>
      <c r="D3171" t="s">
        <v>344</v>
      </c>
      <c r="E3171" s="1" t="str">
        <f t="shared" si="246"/>
        <v>Nicolò Maunero-Dylan Bellon</v>
      </c>
      <c r="F3171" t="str">
        <f t="shared" si="249"/>
        <v>Lost</v>
      </c>
      <c r="G3171" s="1">
        <f t="shared" si="250"/>
        <v>7</v>
      </c>
      <c r="H3171">
        <f t="shared" si="247"/>
        <v>1</v>
      </c>
      <c r="I3171" t="str">
        <f>INDEX(META!$B:$B,MATCH(B3171,META!$A:$A,0))</f>
        <v>Jund Wildfire</v>
      </c>
      <c r="J3171" t="str">
        <f>INDEX(META!$B:$B,MATCH(D3171,META!$A:$A,0))</f>
        <v>Jund Wildfire</v>
      </c>
      <c r="K3171" t="str">
        <f t="shared" si="248"/>
        <v>Jund Wildfire-Jund Wildfire</v>
      </c>
    </row>
    <row r="3172" spans="1:11" x14ac:dyDescent="0.3">
      <c r="A3172">
        <v>246</v>
      </c>
      <c r="B3172" t="s">
        <v>1672</v>
      </c>
      <c r="C3172" t="s">
        <v>26</v>
      </c>
      <c r="D3172" t="s">
        <v>1374</v>
      </c>
      <c r="E3172" s="1" t="str">
        <f t="shared" si="246"/>
        <v>Paul Lecoffre-Filippo Filippini</v>
      </c>
      <c r="F3172" t="str">
        <f t="shared" si="249"/>
        <v>Lost</v>
      </c>
      <c r="G3172" s="1">
        <f t="shared" si="250"/>
        <v>7</v>
      </c>
      <c r="H3172">
        <f t="shared" si="247"/>
        <v>1</v>
      </c>
      <c r="I3172" t="str">
        <f>INDEX(META!$B:$B,MATCH(B3172,META!$A:$A,0))</f>
        <v>Boros Synth</v>
      </c>
      <c r="J3172" t="str">
        <f>INDEX(META!$B:$B,MATCH(D3172,META!$A:$A,0))</f>
        <v>Altar Tron</v>
      </c>
      <c r="K3172" t="str">
        <f t="shared" si="248"/>
        <v>Boros Synth-Altar Tron</v>
      </c>
    </row>
    <row r="3173" spans="1:11" x14ac:dyDescent="0.3">
      <c r="A3173">
        <v>247</v>
      </c>
      <c r="B3173" t="s">
        <v>1359</v>
      </c>
      <c r="C3173" t="s">
        <v>26</v>
      </c>
      <c r="D3173" t="s">
        <v>1475</v>
      </c>
      <c r="E3173" s="1" t="str">
        <f t="shared" si="246"/>
        <v>Maks Grabarczyk-Federico Marini</v>
      </c>
      <c r="F3173" t="str">
        <f t="shared" si="249"/>
        <v>Lost</v>
      </c>
      <c r="G3173" s="1">
        <f t="shared" si="250"/>
        <v>7</v>
      </c>
      <c r="H3173">
        <f t="shared" si="247"/>
        <v>1</v>
      </c>
      <c r="I3173" t="str">
        <f>INDEX(META!$B:$B,MATCH(B3173,META!$A:$A,0))</f>
        <v>Mono Blue Terror</v>
      </c>
      <c r="J3173" t="str">
        <f>INDEX(META!$B:$B,MATCH(D3173,META!$A:$A,0))</f>
        <v>Azorius Familiars</v>
      </c>
      <c r="K3173" t="str">
        <f t="shared" si="248"/>
        <v>Mono Blue Terror-Azorius Familiars</v>
      </c>
    </row>
    <row r="3174" spans="1:11" x14ac:dyDescent="0.3">
      <c r="A3174">
        <v>248</v>
      </c>
      <c r="B3174" t="s">
        <v>2383</v>
      </c>
      <c r="C3174" t="s">
        <v>26</v>
      </c>
      <c r="D3174" t="s">
        <v>599</v>
      </c>
      <c r="E3174" s="1" t="str">
        <f t="shared" si="246"/>
        <v>Italo Nicola Ponce Pasini Judice Neto-Alessandro Molteni</v>
      </c>
      <c r="F3174" t="str">
        <f t="shared" si="249"/>
        <v>Lost</v>
      </c>
      <c r="G3174" s="1">
        <f t="shared" si="250"/>
        <v>7</v>
      </c>
      <c r="H3174">
        <f t="shared" si="247"/>
        <v>1</v>
      </c>
      <c r="I3174" t="str">
        <f>INDEX(META!$B:$B,MATCH(B3174,META!$A:$A,0))</f>
        <v>Mono Blue Aggro</v>
      </c>
      <c r="J3174" t="str">
        <f>INDEX(META!$B:$B,MATCH(D3174,META!$A:$A,0))</f>
        <v>Jund Wildfire</v>
      </c>
      <c r="K3174" t="str">
        <f t="shared" si="248"/>
        <v>Mono Blue Aggro-Jund Wildfire</v>
      </c>
    </row>
    <row r="3175" spans="1:11" x14ac:dyDescent="0.3">
      <c r="A3175">
        <v>249</v>
      </c>
      <c r="B3175" t="s">
        <v>1055</v>
      </c>
      <c r="C3175" t="s">
        <v>27</v>
      </c>
      <c r="D3175" t="s">
        <v>880</v>
      </c>
      <c r="E3175" s="1" t="str">
        <f t="shared" si="246"/>
        <v>Andrea Bontempo-Sergio Sánchez Ruiz</v>
      </c>
      <c r="F3175" t="str">
        <f t="shared" si="249"/>
        <v>Lost</v>
      </c>
      <c r="G3175" s="1">
        <f t="shared" si="250"/>
        <v>7</v>
      </c>
      <c r="H3175">
        <f t="shared" si="247"/>
        <v>1</v>
      </c>
      <c r="I3175" t="str">
        <f>INDEX(META!$B:$B,MATCH(B3175,META!$A:$A,0))</f>
        <v>Dredge</v>
      </c>
      <c r="J3175" t="str">
        <f>INDEX(META!$B:$B,MATCH(D3175,META!$A:$A,0))</f>
        <v>Mono Black Sacrifice</v>
      </c>
      <c r="K3175" t="str">
        <f t="shared" si="248"/>
        <v>Dredge-Mono Black Sacrifice</v>
      </c>
    </row>
    <row r="3176" spans="1:11" x14ac:dyDescent="0.3">
      <c r="A3176">
        <v>250</v>
      </c>
      <c r="B3176" t="s">
        <v>2967</v>
      </c>
      <c r="C3176" t="s">
        <v>25</v>
      </c>
      <c r="D3176" t="s">
        <v>1588</v>
      </c>
      <c r="E3176" s="1" t="str">
        <f t="shared" si="246"/>
        <v>Simone Galimberti-Simone Croce</v>
      </c>
      <c r="F3176" t="str">
        <f t="shared" si="249"/>
        <v>Won</v>
      </c>
      <c r="G3176" s="1">
        <f t="shared" si="250"/>
        <v>7</v>
      </c>
      <c r="H3176">
        <f t="shared" si="247"/>
        <v>1</v>
      </c>
      <c r="I3176" t="str">
        <f>INDEX(META!$B:$B,MATCH(B3176,META!$A:$A,0))</f>
        <v>Bogles</v>
      </c>
      <c r="J3176" t="str">
        <f>INDEX(META!$B:$B,MATCH(D3176,META!$A:$A,0))</f>
        <v>Jund Wildfire</v>
      </c>
      <c r="K3176" t="str">
        <f t="shared" si="248"/>
        <v>Bogles-Jund Wildfire</v>
      </c>
    </row>
    <row r="3177" spans="1:11" x14ac:dyDescent="0.3">
      <c r="A3177">
        <v>251</v>
      </c>
      <c r="B3177" t="s">
        <v>410</v>
      </c>
      <c r="C3177" t="s">
        <v>27</v>
      </c>
      <c r="D3177" t="s">
        <v>117</v>
      </c>
      <c r="E3177" s="1" t="str">
        <f t="shared" si="246"/>
        <v>Andrea Feltrin-Matteo Zuiani</v>
      </c>
      <c r="F3177" t="str">
        <f t="shared" si="249"/>
        <v>Lost</v>
      </c>
      <c r="G3177" s="1">
        <f t="shared" si="250"/>
        <v>7</v>
      </c>
      <c r="H3177">
        <f t="shared" si="247"/>
        <v>1</v>
      </c>
      <c r="I3177" t="str">
        <f>INDEX(META!$B:$B,MATCH(B3177,META!$A:$A,0))</f>
        <v>Jund Wildfire</v>
      </c>
      <c r="J3177" t="str">
        <f>INDEX(META!$B:$B,MATCH(D3177,META!$A:$A,0))</f>
        <v>Altar Tron</v>
      </c>
      <c r="K3177" t="str">
        <f t="shared" si="248"/>
        <v>Jund Wildfire-Altar Tron</v>
      </c>
    </row>
    <row r="3178" spans="1:11" x14ac:dyDescent="0.3">
      <c r="A3178">
        <v>252</v>
      </c>
      <c r="B3178" t="s">
        <v>1893</v>
      </c>
      <c r="C3178" t="s">
        <v>29</v>
      </c>
      <c r="D3178" t="s">
        <v>858</v>
      </c>
      <c r="E3178" s="1" t="str">
        <f t="shared" si="246"/>
        <v>Federico Fronzi-Andrea Bignami</v>
      </c>
      <c r="F3178" t="str">
        <f t="shared" si="249"/>
        <v>Draw</v>
      </c>
      <c r="G3178" s="1">
        <f t="shared" si="250"/>
        <v>7</v>
      </c>
      <c r="H3178">
        <f t="shared" si="247"/>
        <v>1</v>
      </c>
      <c r="I3178" t="str">
        <f>INDEX(META!$B:$B,MATCH(B3178,META!$A:$A,0))</f>
        <v>Jeskai Ephemerate</v>
      </c>
      <c r="J3178" t="str">
        <f>INDEX(META!$B:$B,MATCH(D3178,META!$A:$A,0))</f>
        <v>Rakdos Madness</v>
      </c>
      <c r="K3178" t="str">
        <f t="shared" si="248"/>
        <v>Jeskai Ephemerate-Rakdos Madness</v>
      </c>
    </row>
    <row r="3179" spans="1:11" x14ac:dyDescent="0.3">
      <c r="A3179">
        <v>253</v>
      </c>
      <c r="B3179" t="s">
        <v>2406</v>
      </c>
      <c r="C3179" t="s">
        <v>27</v>
      </c>
      <c r="D3179" t="s">
        <v>525</v>
      </c>
      <c r="E3179" s="1" t="str">
        <f t="shared" si="246"/>
        <v>Béla Varga-Mattia Severini</v>
      </c>
      <c r="F3179" t="str">
        <f t="shared" si="249"/>
        <v>Lost</v>
      </c>
      <c r="G3179" s="1">
        <f t="shared" si="250"/>
        <v>7</v>
      </c>
      <c r="H3179">
        <f t="shared" si="247"/>
        <v>1</v>
      </c>
      <c r="I3179" t="str">
        <f>INDEX(META!$B:$B,MATCH(B3179,META!$A:$A,0))</f>
        <v>Dredge</v>
      </c>
      <c r="J3179" t="str">
        <f>INDEX(META!$B:$B,MATCH(D3179,META!$A:$A,0))</f>
        <v>White Weenie</v>
      </c>
      <c r="K3179" t="str">
        <f t="shared" si="248"/>
        <v>Dredge-White Weenie</v>
      </c>
    </row>
    <row r="3180" spans="1:11" x14ac:dyDescent="0.3">
      <c r="A3180">
        <v>254</v>
      </c>
      <c r="B3180" t="s">
        <v>272</v>
      </c>
      <c r="C3180" t="s">
        <v>25</v>
      </c>
      <c r="D3180" t="s">
        <v>2013</v>
      </c>
      <c r="E3180" s="1" t="str">
        <f t="shared" si="246"/>
        <v>Joseph Dessaix-Massimo Delfino</v>
      </c>
      <c r="F3180" t="str">
        <f t="shared" si="249"/>
        <v>Won</v>
      </c>
      <c r="G3180" s="1">
        <f t="shared" si="250"/>
        <v>7</v>
      </c>
      <c r="H3180">
        <f t="shared" si="247"/>
        <v>1</v>
      </c>
      <c r="I3180" t="str">
        <f>INDEX(META!$B:$B,MATCH(B3180,META!$A:$A,0))</f>
        <v>Mono Red Madness</v>
      </c>
      <c r="J3180" t="str">
        <f>INDEX(META!$B:$B,MATCH(D3180,META!$A:$A,0))</f>
        <v>Bogles</v>
      </c>
      <c r="K3180" t="str">
        <f t="shared" si="248"/>
        <v>Mono Red Madness-Bogles</v>
      </c>
    </row>
    <row r="3181" spans="1:11" x14ac:dyDescent="0.3">
      <c r="A3181">
        <v>255</v>
      </c>
      <c r="B3181" t="s">
        <v>1262</v>
      </c>
      <c r="C3181" t="s">
        <v>28</v>
      </c>
      <c r="D3181" t="s">
        <v>361</v>
      </c>
      <c r="E3181" s="1" t="str">
        <f t="shared" si="246"/>
        <v>Daniele Fabiani-kevin Rossi</v>
      </c>
      <c r="F3181" t="str">
        <f t="shared" si="249"/>
        <v>Won</v>
      </c>
      <c r="G3181" s="1">
        <f t="shared" si="250"/>
        <v>7</v>
      </c>
      <c r="H3181">
        <f t="shared" si="247"/>
        <v>1</v>
      </c>
      <c r="I3181" t="str">
        <f>INDEX(META!$B:$B,MATCH(B3181,META!$A:$A,0))</f>
        <v>Rakdos Madness</v>
      </c>
      <c r="J3181" t="str">
        <f>INDEX(META!$B:$B,MATCH(D3181,META!$A:$A,0))</f>
        <v>Mono Red Madness</v>
      </c>
      <c r="K3181" t="str">
        <f t="shared" si="248"/>
        <v>Rakdos Madness-Mono Red Madness</v>
      </c>
    </row>
    <row r="3182" spans="1:11" x14ac:dyDescent="0.3">
      <c r="A3182">
        <v>256</v>
      </c>
      <c r="B3182" t="s">
        <v>2092</v>
      </c>
      <c r="C3182" t="s">
        <v>26</v>
      </c>
      <c r="D3182" t="s">
        <v>193</v>
      </c>
      <c r="E3182" s="1" t="str">
        <f t="shared" si="246"/>
        <v>Piergiorgio Mascagna-Enrico Boscaro</v>
      </c>
      <c r="F3182" t="str">
        <f t="shared" si="249"/>
        <v>Lost</v>
      </c>
      <c r="G3182" s="1">
        <f t="shared" si="250"/>
        <v>7</v>
      </c>
      <c r="H3182">
        <f t="shared" si="247"/>
        <v>1</v>
      </c>
      <c r="I3182" t="str">
        <f>INDEX(META!$B:$B,MATCH(B3182,META!$A:$A,0))</f>
        <v>Elves</v>
      </c>
      <c r="J3182" t="str">
        <f>INDEX(META!$B:$B,MATCH(D3182,META!$A:$A,0))</f>
        <v>Jeskai Ephemerate</v>
      </c>
      <c r="K3182" t="str">
        <f t="shared" si="248"/>
        <v>Elves-Jeskai Ephemerate</v>
      </c>
    </row>
    <row r="3183" spans="1:11" x14ac:dyDescent="0.3">
      <c r="A3183">
        <v>257</v>
      </c>
      <c r="B3183" t="s">
        <v>2933</v>
      </c>
      <c r="C3183" t="s">
        <v>26</v>
      </c>
      <c r="D3183" t="s">
        <v>188</v>
      </c>
      <c r="E3183" s="1" t="str">
        <f t="shared" ref="E3183:E3240" si="251">B3183&amp;"-"&amp;D3183</f>
        <v>samuele mariotti-Andrea Barbasso</v>
      </c>
      <c r="F3183" t="str">
        <f t="shared" si="249"/>
        <v>Lost</v>
      </c>
      <c r="G3183" s="1">
        <f t="shared" si="250"/>
        <v>7</v>
      </c>
      <c r="H3183">
        <f t="shared" ref="H3183:H3240" si="252">AND(I3183&gt;0,J3183&gt;0)*1</f>
        <v>1</v>
      </c>
      <c r="I3183" t="str">
        <f>INDEX(META!$B:$B,MATCH(B3183,META!$A:$A,0))</f>
        <v>Altar Tron</v>
      </c>
      <c r="J3183" t="str">
        <f>INDEX(META!$B:$B,MATCH(D3183,META!$A:$A,0))</f>
        <v>Altar Tron</v>
      </c>
      <c r="K3183" t="str">
        <f t="shared" ref="K3183:K3240" si="253">I3183&amp;"-"&amp;J3183</f>
        <v>Altar Tron-Altar Tron</v>
      </c>
    </row>
    <row r="3184" spans="1:11" x14ac:dyDescent="0.3">
      <c r="A3184">
        <v>258</v>
      </c>
      <c r="B3184" t="s">
        <v>3128</v>
      </c>
      <c r="C3184" t="s">
        <v>27</v>
      </c>
      <c r="D3184" t="s">
        <v>155</v>
      </c>
      <c r="E3184" s="1" t="str">
        <f t="shared" si="251"/>
        <v>Luca Pierdomenico-Giacomo Donati</v>
      </c>
      <c r="F3184" t="str">
        <f t="shared" si="249"/>
        <v>Lost</v>
      </c>
      <c r="G3184" s="1">
        <f t="shared" si="250"/>
        <v>7</v>
      </c>
      <c r="H3184">
        <f t="shared" si="252"/>
        <v>1</v>
      </c>
      <c r="I3184" t="str">
        <f>INDEX(META!$B:$B,MATCH(B3184,META!$A:$A,0))</f>
        <v>Rakdos Midrange</v>
      </c>
      <c r="J3184" t="str">
        <f>INDEX(META!$B:$B,MATCH(D3184,META!$A:$A,0))</f>
        <v>X Lands Spy</v>
      </c>
      <c r="K3184" t="str">
        <f t="shared" si="253"/>
        <v>Rakdos Midrange-X Lands Spy</v>
      </c>
    </row>
    <row r="3185" spans="1:11" x14ac:dyDescent="0.3">
      <c r="A3185">
        <v>259</v>
      </c>
      <c r="B3185" t="s">
        <v>2176</v>
      </c>
      <c r="C3185" t="s">
        <v>27</v>
      </c>
      <c r="D3185" t="s">
        <v>1813</v>
      </c>
      <c r="E3185" s="1" t="str">
        <f t="shared" si="251"/>
        <v>Riccardo Conti-Zakaria Ouyachchou</v>
      </c>
      <c r="F3185" t="str">
        <f t="shared" si="249"/>
        <v>Lost</v>
      </c>
      <c r="G3185" s="1">
        <f t="shared" si="250"/>
        <v>7</v>
      </c>
      <c r="H3185">
        <f t="shared" si="252"/>
        <v>1</v>
      </c>
      <c r="I3185" t="str">
        <f>INDEX(META!$B:$B,MATCH(B3185,META!$A:$A,0))</f>
        <v>Mono Red Synth</v>
      </c>
      <c r="J3185" t="str">
        <f>INDEX(META!$B:$B,MATCH(D3185,META!$A:$A,0))</f>
        <v>Rakdos Madness</v>
      </c>
      <c r="K3185" t="str">
        <f t="shared" si="253"/>
        <v>Mono Red Synth-Rakdos Madness</v>
      </c>
    </row>
    <row r="3186" spans="1:11" x14ac:dyDescent="0.3">
      <c r="A3186">
        <v>260</v>
      </c>
      <c r="B3186" t="s">
        <v>368</v>
      </c>
      <c r="C3186" t="s">
        <v>26</v>
      </c>
      <c r="D3186" t="s">
        <v>2911</v>
      </c>
      <c r="E3186" s="1" t="str">
        <f t="shared" si="251"/>
        <v>Ferruccio Micheli-Matteo Di Gangi</v>
      </c>
      <c r="F3186" t="str">
        <f t="shared" si="249"/>
        <v>Lost</v>
      </c>
      <c r="G3186" s="1">
        <f t="shared" si="250"/>
        <v>7</v>
      </c>
      <c r="H3186">
        <f t="shared" si="252"/>
        <v>1</v>
      </c>
      <c r="I3186" t="str">
        <f>INDEX(META!$B:$B,MATCH(B3186,META!$A:$A,0))</f>
        <v>Jund Wildfire</v>
      </c>
      <c r="J3186" t="str">
        <f>INDEX(META!$B:$B,MATCH(D3186,META!$A:$A,0))</f>
        <v>Mono Blue Aggro</v>
      </c>
      <c r="K3186" t="str">
        <f t="shared" si="253"/>
        <v>Jund Wildfire-Mono Blue Aggro</v>
      </c>
    </row>
    <row r="3187" spans="1:11" x14ac:dyDescent="0.3">
      <c r="A3187">
        <v>261</v>
      </c>
      <c r="B3187" t="s">
        <v>1866</v>
      </c>
      <c r="C3187" t="s">
        <v>28</v>
      </c>
      <c r="D3187" t="s">
        <v>1970</v>
      </c>
      <c r="E3187" s="1" t="str">
        <f t="shared" si="251"/>
        <v>Marco Antonelli-Filippo Pasqua</v>
      </c>
      <c r="F3187" t="str">
        <f t="shared" si="249"/>
        <v>Won</v>
      </c>
      <c r="G3187" s="1">
        <f t="shared" si="250"/>
        <v>7</v>
      </c>
      <c r="H3187">
        <f t="shared" si="252"/>
        <v>1</v>
      </c>
      <c r="I3187" t="str">
        <f>INDEX(META!$B:$B,MATCH(B3187,META!$A:$A,0))</f>
        <v>X Lands Spy</v>
      </c>
      <c r="J3187" t="str">
        <f>INDEX(META!$B:$B,MATCH(D3187,META!$A:$A,0))</f>
        <v>Mono Red Madness</v>
      </c>
      <c r="K3187" t="str">
        <f t="shared" si="253"/>
        <v>X Lands Spy-Mono Red Madness</v>
      </c>
    </row>
    <row r="3188" spans="1:11" x14ac:dyDescent="0.3">
      <c r="A3188">
        <v>262</v>
      </c>
      <c r="B3188" t="s">
        <v>2227</v>
      </c>
      <c r="C3188" t="s">
        <v>27</v>
      </c>
      <c r="D3188" t="s">
        <v>136</v>
      </c>
      <c r="E3188" s="1" t="str">
        <f t="shared" si="251"/>
        <v>Silvia Anzari-Gianluca Costantino</v>
      </c>
      <c r="F3188" t="str">
        <f t="shared" si="249"/>
        <v>Lost</v>
      </c>
      <c r="G3188" s="1">
        <f t="shared" si="250"/>
        <v>7</v>
      </c>
      <c r="H3188">
        <f t="shared" si="252"/>
        <v>1</v>
      </c>
      <c r="I3188" t="str">
        <f>INDEX(META!$B:$B,MATCH(B3188,META!$A:$A,0))</f>
        <v>Mono Red Synth</v>
      </c>
      <c r="J3188" t="str">
        <f>INDEX(META!$B:$B,MATCH(D3188,META!$A:$A,0))</f>
        <v>Rakdos Madness</v>
      </c>
      <c r="K3188" t="str">
        <f t="shared" si="253"/>
        <v>Mono Red Synth-Rakdos Madness</v>
      </c>
    </row>
    <row r="3189" spans="1:11" x14ac:dyDescent="0.3">
      <c r="A3189">
        <v>263</v>
      </c>
      <c r="B3189" t="s">
        <v>444</v>
      </c>
      <c r="C3189" t="s">
        <v>28</v>
      </c>
      <c r="D3189" t="s">
        <v>2924</v>
      </c>
      <c r="E3189" s="1" t="str">
        <f t="shared" si="251"/>
        <v>Andrea Mapelli-Enrico Virgini</v>
      </c>
      <c r="F3189" t="str">
        <f t="shared" si="249"/>
        <v>Won</v>
      </c>
      <c r="G3189" s="1">
        <f t="shared" si="250"/>
        <v>7</v>
      </c>
      <c r="H3189">
        <f t="shared" si="252"/>
        <v>1</v>
      </c>
      <c r="I3189" t="str">
        <f>INDEX(META!$B:$B,MATCH(B3189,META!$A:$A,0))</f>
        <v>Rakdos Madness</v>
      </c>
      <c r="J3189" t="str">
        <f>INDEX(META!$B:$B,MATCH(D3189,META!$A:$A,0))</f>
        <v>Mono Blue Aggro</v>
      </c>
      <c r="K3189" t="str">
        <f t="shared" si="253"/>
        <v>Rakdos Madness-Mono Blue Aggro</v>
      </c>
    </row>
    <row r="3190" spans="1:11" x14ac:dyDescent="0.3">
      <c r="A3190">
        <v>264</v>
      </c>
      <c r="B3190" t="s">
        <v>2752</v>
      </c>
      <c r="C3190" t="s">
        <v>25</v>
      </c>
      <c r="D3190" t="s">
        <v>2366</v>
      </c>
      <c r="E3190" s="1" t="str">
        <f t="shared" si="251"/>
        <v>Niccolò Melani-Marco Casonato</v>
      </c>
      <c r="F3190" t="str">
        <f t="shared" si="249"/>
        <v>Won</v>
      </c>
      <c r="G3190" s="1">
        <f t="shared" si="250"/>
        <v>7</v>
      </c>
      <c r="H3190">
        <f t="shared" si="252"/>
        <v>1</v>
      </c>
      <c r="I3190" t="str">
        <f>INDEX(META!$B:$B,MATCH(B3190,META!$A:$A,0))</f>
        <v>Altar Tron</v>
      </c>
      <c r="J3190" t="str">
        <f>INDEX(META!$B:$B,MATCH(D3190,META!$A:$A,0))</f>
        <v>Rakdos Madness</v>
      </c>
      <c r="K3190" t="str">
        <f t="shared" si="253"/>
        <v>Altar Tron-Rakdos Madness</v>
      </c>
    </row>
    <row r="3191" spans="1:11" x14ac:dyDescent="0.3">
      <c r="A3191">
        <v>265</v>
      </c>
      <c r="B3191" t="s">
        <v>2514</v>
      </c>
      <c r="C3191" t="s">
        <v>27</v>
      </c>
      <c r="D3191" t="s">
        <v>1371</v>
      </c>
      <c r="E3191" s="1" t="str">
        <f t="shared" si="251"/>
        <v>Valentina Di Filippo-Killian Stefanini</v>
      </c>
      <c r="F3191" t="str">
        <f t="shared" si="249"/>
        <v>Lost</v>
      </c>
      <c r="G3191" s="1">
        <f t="shared" si="250"/>
        <v>7</v>
      </c>
      <c r="H3191">
        <f t="shared" si="252"/>
        <v>1</v>
      </c>
      <c r="I3191" t="str">
        <f>INDEX(META!$B:$B,MATCH(B3191,META!$A:$A,0))</f>
        <v>Mono Red Madness</v>
      </c>
      <c r="J3191" t="str">
        <f>INDEX(META!$B:$B,MATCH(D3191,META!$A:$A,0))</f>
        <v>Elves</v>
      </c>
      <c r="K3191" t="str">
        <f t="shared" si="253"/>
        <v>Mono Red Madness-Elves</v>
      </c>
    </row>
    <row r="3192" spans="1:11" x14ac:dyDescent="0.3">
      <c r="A3192">
        <v>266</v>
      </c>
      <c r="B3192" t="s">
        <v>363</v>
      </c>
      <c r="C3192" t="s">
        <v>25</v>
      </c>
      <c r="D3192" t="s">
        <v>2829</v>
      </c>
      <c r="E3192" s="1" t="str">
        <f t="shared" si="251"/>
        <v>Matteo Mazzetti-Rohan Banks-Hawley</v>
      </c>
      <c r="F3192" t="str">
        <f t="shared" si="249"/>
        <v>Won</v>
      </c>
      <c r="G3192" s="1">
        <f t="shared" si="250"/>
        <v>7</v>
      </c>
      <c r="H3192">
        <f t="shared" si="252"/>
        <v>1</v>
      </c>
      <c r="I3192" t="str">
        <f>INDEX(META!$B:$B,MATCH(B3192,META!$A:$A,0))</f>
        <v>Mono Red Madness</v>
      </c>
      <c r="J3192" t="str">
        <f>INDEX(META!$B:$B,MATCH(D3192,META!$A:$A,0))</f>
        <v>Rakdos Madness</v>
      </c>
      <c r="K3192" t="str">
        <f t="shared" si="253"/>
        <v>Mono Red Madness-Rakdos Madness</v>
      </c>
    </row>
    <row r="3193" spans="1:11" x14ac:dyDescent="0.3">
      <c r="A3193">
        <v>267</v>
      </c>
      <c r="B3193" t="s">
        <v>3054</v>
      </c>
      <c r="C3193" t="s">
        <v>26</v>
      </c>
      <c r="D3193" t="s">
        <v>1828</v>
      </c>
      <c r="E3193" s="1" t="str">
        <f t="shared" si="251"/>
        <v>Nicola Galdi-Lorenzo Schettino</v>
      </c>
      <c r="F3193" t="str">
        <f t="shared" si="249"/>
        <v>Lost</v>
      </c>
      <c r="G3193" s="1">
        <f t="shared" si="250"/>
        <v>7</v>
      </c>
      <c r="H3193">
        <f t="shared" si="252"/>
        <v>1</v>
      </c>
      <c r="I3193" t="str">
        <f>INDEX(META!$B:$B,MATCH(B3193,META!$A:$A,0))</f>
        <v>Mono Blue Aggro</v>
      </c>
      <c r="J3193" t="str">
        <f>INDEX(META!$B:$B,MATCH(D3193,META!$A:$A,0))</f>
        <v>Mono Red Synth</v>
      </c>
      <c r="K3193" t="str">
        <f t="shared" si="253"/>
        <v>Mono Blue Aggro-Mono Red Synth</v>
      </c>
    </row>
    <row r="3194" spans="1:11" x14ac:dyDescent="0.3">
      <c r="A3194">
        <v>268</v>
      </c>
      <c r="B3194" t="s">
        <v>1739</v>
      </c>
      <c r="C3194" t="s">
        <v>26</v>
      </c>
      <c r="D3194" t="s">
        <v>2224</v>
      </c>
      <c r="E3194" s="1" t="str">
        <f t="shared" si="251"/>
        <v>Giovanni Togni-Rene' Saretti</v>
      </c>
      <c r="F3194" t="str">
        <f t="shared" si="249"/>
        <v>Lost</v>
      </c>
      <c r="G3194" s="1">
        <f t="shared" si="250"/>
        <v>7</v>
      </c>
      <c r="H3194">
        <f t="shared" si="252"/>
        <v>1</v>
      </c>
      <c r="I3194" t="str">
        <f>INDEX(META!$B:$B,MATCH(B3194,META!$A:$A,0))</f>
        <v>Rakdos Madness</v>
      </c>
      <c r="J3194" t="str">
        <f>INDEX(META!$B:$B,MATCH(D3194,META!$A:$A,0))</f>
        <v>Gruul Monsters</v>
      </c>
      <c r="K3194" t="str">
        <f t="shared" si="253"/>
        <v>Rakdos Madness-Gruul Monsters</v>
      </c>
    </row>
    <row r="3195" spans="1:11" x14ac:dyDescent="0.3">
      <c r="A3195">
        <v>269</v>
      </c>
      <c r="B3195" t="s">
        <v>1917</v>
      </c>
      <c r="C3195" t="s">
        <v>25</v>
      </c>
      <c r="D3195" t="s">
        <v>217</v>
      </c>
      <c r="E3195" s="1" t="str">
        <f t="shared" si="251"/>
        <v>Gianluca Randi-Gerardo Graziano</v>
      </c>
      <c r="F3195" t="str">
        <f t="shared" si="249"/>
        <v>Won</v>
      </c>
      <c r="G3195" s="1">
        <f t="shared" si="250"/>
        <v>7</v>
      </c>
      <c r="H3195">
        <f t="shared" si="252"/>
        <v>1</v>
      </c>
      <c r="I3195" t="str">
        <f>INDEX(META!$B:$B,MATCH(B3195,META!$A:$A,0))</f>
        <v>Elves</v>
      </c>
      <c r="J3195" t="str">
        <f>INDEX(META!$B:$B,MATCH(D3195,META!$A:$A,0))</f>
        <v>Goblin Combo</v>
      </c>
      <c r="K3195" t="str">
        <f t="shared" si="253"/>
        <v>Elves-Goblin Combo</v>
      </c>
    </row>
    <row r="3196" spans="1:11" x14ac:dyDescent="0.3">
      <c r="A3196">
        <v>270</v>
      </c>
      <c r="B3196" t="s">
        <v>216</v>
      </c>
      <c r="C3196" t="s">
        <v>25</v>
      </c>
      <c r="D3196" t="s">
        <v>2021</v>
      </c>
      <c r="E3196" s="1" t="str">
        <f t="shared" si="251"/>
        <v>Andrea Xausa-lorenzo pedrazzi</v>
      </c>
      <c r="F3196" t="str">
        <f t="shared" si="249"/>
        <v>Won</v>
      </c>
      <c r="G3196" s="1">
        <f t="shared" si="250"/>
        <v>7</v>
      </c>
      <c r="H3196">
        <f t="shared" si="252"/>
        <v>1</v>
      </c>
      <c r="I3196" t="str">
        <f>INDEX(META!$B:$B,MATCH(B3196,META!$A:$A,0))</f>
        <v>X Lands Spy</v>
      </c>
      <c r="J3196" t="str">
        <f>INDEX(META!$B:$B,MATCH(D3196,META!$A:$A,0))</f>
        <v>Rakdos Madness</v>
      </c>
      <c r="K3196" t="str">
        <f t="shared" si="253"/>
        <v>X Lands Spy-Rakdos Madness</v>
      </c>
    </row>
    <row r="3197" spans="1:11" x14ac:dyDescent="0.3">
      <c r="A3197">
        <v>271</v>
      </c>
      <c r="B3197" t="s">
        <v>355</v>
      </c>
      <c r="C3197" t="s">
        <v>25</v>
      </c>
      <c r="D3197" t="s">
        <v>2068</v>
      </c>
      <c r="E3197" s="1" t="str">
        <f t="shared" si="251"/>
        <v>Victor Rocha-Paolo Ferri</v>
      </c>
      <c r="F3197" t="str">
        <f t="shared" si="249"/>
        <v>Won</v>
      </c>
      <c r="G3197" s="1">
        <f t="shared" si="250"/>
        <v>7</v>
      </c>
      <c r="H3197">
        <f t="shared" si="252"/>
        <v>1</v>
      </c>
      <c r="I3197" t="str">
        <f>INDEX(META!$B:$B,MATCH(B3197,META!$A:$A,0))</f>
        <v>Rakdos Midrange</v>
      </c>
      <c r="J3197" t="str">
        <f>INDEX(META!$B:$B,MATCH(D3197,META!$A:$A,0))</f>
        <v>Monsters Tron</v>
      </c>
      <c r="K3197" t="str">
        <f t="shared" si="253"/>
        <v>Rakdos Midrange-Monsters Tron</v>
      </c>
    </row>
    <row r="3198" spans="1:11" x14ac:dyDescent="0.3">
      <c r="A3198">
        <v>272</v>
      </c>
      <c r="B3198" t="s">
        <v>2207</v>
      </c>
      <c r="C3198" t="s">
        <v>26</v>
      </c>
      <c r="D3198" t="s">
        <v>2024</v>
      </c>
      <c r="E3198" s="1" t="str">
        <f t="shared" si="251"/>
        <v>Jacopo Galli-Federico Marchiani</v>
      </c>
      <c r="F3198" t="str">
        <f t="shared" si="249"/>
        <v>Lost</v>
      </c>
      <c r="G3198" s="1">
        <f t="shared" si="250"/>
        <v>7</v>
      </c>
      <c r="H3198">
        <f t="shared" si="252"/>
        <v>1</v>
      </c>
      <c r="I3198" t="str">
        <f>INDEX(META!$B:$B,MATCH(B3198,META!$A:$A,0))</f>
        <v>Jund Wildfire</v>
      </c>
      <c r="J3198" t="str">
        <f>INDEX(META!$B:$B,MATCH(D3198,META!$A:$A,0))</f>
        <v>Rakdos Madness</v>
      </c>
      <c r="K3198" t="str">
        <f t="shared" si="253"/>
        <v>Jund Wildfire-Rakdos Madness</v>
      </c>
    </row>
    <row r="3199" spans="1:11" x14ac:dyDescent="0.3">
      <c r="A3199">
        <v>273</v>
      </c>
      <c r="B3199" t="s">
        <v>127</v>
      </c>
      <c r="C3199" t="s">
        <v>26</v>
      </c>
      <c r="D3199" t="s">
        <v>2453</v>
      </c>
      <c r="E3199" s="1" t="str">
        <f t="shared" si="251"/>
        <v>Andrea Oddone-Marco Lo Piano</v>
      </c>
      <c r="F3199" t="str">
        <f t="shared" si="249"/>
        <v>Lost</v>
      </c>
      <c r="G3199" s="1">
        <f t="shared" si="250"/>
        <v>7</v>
      </c>
      <c r="H3199">
        <f t="shared" si="252"/>
        <v>1</v>
      </c>
      <c r="I3199" t="str">
        <f>INDEX(META!$B:$B,MATCH(B3199,META!$A:$A,0))</f>
        <v>Mono Blue Aggro</v>
      </c>
      <c r="J3199" t="str">
        <f>INDEX(META!$B:$B,MATCH(D3199,META!$A:$A,0))</f>
        <v>Mono Red Synth</v>
      </c>
      <c r="K3199" t="str">
        <f t="shared" si="253"/>
        <v>Mono Blue Aggro-Mono Red Synth</v>
      </c>
    </row>
    <row r="3200" spans="1:11" x14ac:dyDescent="0.3">
      <c r="A3200">
        <v>274</v>
      </c>
      <c r="B3200" t="s">
        <v>2380</v>
      </c>
      <c r="C3200" t="s">
        <v>28</v>
      </c>
      <c r="D3200" t="s">
        <v>814</v>
      </c>
      <c r="E3200" s="1" t="str">
        <f t="shared" si="251"/>
        <v>Federico Mascia-Dmitrii Cebotari</v>
      </c>
      <c r="F3200" t="str">
        <f t="shared" si="249"/>
        <v>Won</v>
      </c>
      <c r="G3200" s="1">
        <f t="shared" si="250"/>
        <v>7</v>
      </c>
      <c r="H3200">
        <f t="shared" si="252"/>
        <v>1</v>
      </c>
      <c r="I3200" t="str">
        <f>INDEX(META!$B:$B,MATCH(B3200,META!$A:$A,0))</f>
        <v>Mono Red Synth</v>
      </c>
      <c r="J3200" t="str">
        <f>INDEX(META!$B:$B,MATCH(D3200,META!$A:$A,0))</f>
        <v>Gruul Ponza</v>
      </c>
      <c r="K3200" t="str">
        <f t="shared" si="253"/>
        <v>Mono Red Synth-Gruul Ponza</v>
      </c>
    </row>
    <row r="3201" spans="1:11" x14ac:dyDescent="0.3">
      <c r="A3201">
        <v>275</v>
      </c>
      <c r="B3201" t="s">
        <v>1565</v>
      </c>
      <c r="C3201" t="s">
        <v>26</v>
      </c>
      <c r="D3201" t="s">
        <v>2749</v>
      </c>
      <c r="E3201" s="1" t="str">
        <f t="shared" si="251"/>
        <v>Daniele Tentoni-Andrea Macinai</v>
      </c>
      <c r="F3201" t="str">
        <f t="shared" si="249"/>
        <v>Lost</v>
      </c>
      <c r="G3201" s="1">
        <f t="shared" si="250"/>
        <v>7</v>
      </c>
      <c r="H3201">
        <f t="shared" si="252"/>
        <v>1</v>
      </c>
      <c r="I3201" t="str">
        <f>INDEX(META!$B:$B,MATCH(B3201,META!$A:$A,0))</f>
        <v>Boros Synth</v>
      </c>
      <c r="J3201" t="str">
        <f>INDEX(META!$B:$B,MATCH(D3201,META!$A:$A,0))</f>
        <v>Gruul Monsters</v>
      </c>
      <c r="K3201" t="str">
        <f t="shared" si="253"/>
        <v>Boros Synth-Gruul Monsters</v>
      </c>
    </row>
    <row r="3202" spans="1:11" x14ac:dyDescent="0.3">
      <c r="A3202">
        <v>276</v>
      </c>
      <c r="B3202" t="s">
        <v>2481</v>
      </c>
      <c r="C3202" t="s">
        <v>26</v>
      </c>
      <c r="D3202" t="s">
        <v>781</v>
      </c>
      <c r="E3202" s="1" t="str">
        <f t="shared" si="251"/>
        <v>Gauthier Thomas-Liam Roy Trott</v>
      </c>
      <c r="F3202" t="str">
        <f t="shared" si="249"/>
        <v>Lost</v>
      </c>
      <c r="G3202" s="1">
        <f t="shared" si="250"/>
        <v>7</v>
      </c>
      <c r="H3202">
        <f t="shared" si="252"/>
        <v>1</v>
      </c>
      <c r="I3202" t="str">
        <f>INDEX(META!$B:$B,MATCH(B3202,META!$A:$A,0))</f>
        <v>Mono Red Madness</v>
      </c>
      <c r="J3202" t="str">
        <f>INDEX(META!$B:$B,MATCH(D3202,META!$A:$A,0))</f>
        <v>Mono Red Madness</v>
      </c>
      <c r="K3202" t="str">
        <f t="shared" si="253"/>
        <v>Mono Red Madness-Mono Red Madness</v>
      </c>
    </row>
    <row r="3203" spans="1:11" x14ac:dyDescent="0.3">
      <c r="A3203">
        <v>277</v>
      </c>
      <c r="B3203" t="s">
        <v>1082</v>
      </c>
      <c r="C3203" t="s">
        <v>26</v>
      </c>
      <c r="D3203" t="s">
        <v>2799</v>
      </c>
      <c r="E3203" s="1" t="str">
        <f t="shared" si="251"/>
        <v>Stefano Tarabella-Pietro Benini</v>
      </c>
      <c r="F3203" t="str">
        <f t="shared" ref="F3203:F3266" si="254">_xlfn.TEXTBEFORE(C3203," ")</f>
        <v>Lost</v>
      </c>
      <c r="G3203" s="1">
        <f t="shared" ref="G3203:G3266" si="255">IF(A3203&gt;=A3202,G3202,G3202+1)</f>
        <v>7</v>
      </c>
      <c r="H3203">
        <f t="shared" si="252"/>
        <v>1</v>
      </c>
      <c r="I3203" t="str">
        <f>INDEX(META!$B:$B,MATCH(B3203,META!$A:$A,0))</f>
        <v>Mono Red Synth</v>
      </c>
      <c r="J3203" t="str">
        <f>INDEX(META!$B:$B,MATCH(D3203,META!$A:$A,0))</f>
        <v>Gruul Ponza</v>
      </c>
      <c r="K3203" t="str">
        <f t="shared" si="253"/>
        <v>Mono Red Synth-Gruul Ponza</v>
      </c>
    </row>
    <row r="3204" spans="1:11" x14ac:dyDescent="0.3">
      <c r="A3204">
        <v>278</v>
      </c>
      <c r="B3204" t="s">
        <v>2772</v>
      </c>
      <c r="C3204" t="s">
        <v>25</v>
      </c>
      <c r="D3204" t="s">
        <v>416</v>
      </c>
      <c r="E3204" s="1" t="str">
        <f t="shared" si="251"/>
        <v>Davide Castrianni-Andrea Martellini</v>
      </c>
      <c r="F3204" t="str">
        <f t="shared" si="254"/>
        <v>Won</v>
      </c>
      <c r="G3204" s="1">
        <f t="shared" si="255"/>
        <v>7</v>
      </c>
      <c r="H3204">
        <f t="shared" si="252"/>
        <v>1</v>
      </c>
      <c r="I3204" t="str">
        <f>INDEX(META!$B:$B,MATCH(B3204,META!$A:$A,0))</f>
        <v>Mono Red Synth</v>
      </c>
      <c r="J3204" t="str">
        <f>INDEX(META!$B:$B,MATCH(D3204,META!$A:$A,0))</f>
        <v>White Weenie</v>
      </c>
      <c r="K3204" t="str">
        <f t="shared" si="253"/>
        <v>Mono Red Synth-White Weenie</v>
      </c>
    </row>
    <row r="3205" spans="1:11" x14ac:dyDescent="0.3">
      <c r="A3205">
        <v>279</v>
      </c>
      <c r="B3205" t="s">
        <v>103</v>
      </c>
      <c r="C3205" t="s">
        <v>26</v>
      </c>
      <c r="D3205" t="s">
        <v>3255</v>
      </c>
      <c r="E3205" s="1" t="str">
        <f t="shared" si="251"/>
        <v>Mattia Angeli-Fabrizio Scisciolo</v>
      </c>
      <c r="F3205" t="str">
        <f t="shared" si="254"/>
        <v>Lost</v>
      </c>
      <c r="G3205" s="1">
        <f t="shared" si="255"/>
        <v>7</v>
      </c>
      <c r="H3205">
        <f t="shared" si="252"/>
        <v>1</v>
      </c>
      <c r="I3205" t="str">
        <f>INDEX(META!$B:$B,MATCH(B3205,META!$A:$A,0))</f>
        <v>Poison Storm</v>
      </c>
      <c r="J3205" t="str">
        <f>INDEX(META!$B:$B,MATCH(D3205,META!$A:$A,0))</f>
        <v>Rakdos Madness</v>
      </c>
      <c r="K3205" t="str">
        <f t="shared" si="253"/>
        <v>Poison Storm-Rakdos Madness</v>
      </c>
    </row>
    <row r="3206" spans="1:11" x14ac:dyDescent="0.3">
      <c r="A3206">
        <v>280</v>
      </c>
      <c r="B3206" t="s">
        <v>279</v>
      </c>
      <c r="C3206" t="s">
        <v>26</v>
      </c>
      <c r="D3206" t="s">
        <v>2594</v>
      </c>
      <c r="E3206" s="1" t="str">
        <f t="shared" si="251"/>
        <v>Giovanni Nastasio-Andrea Di Roma</v>
      </c>
      <c r="F3206" t="str">
        <f t="shared" si="254"/>
        <v>Lost</v>
      </c>
      <c r="G3206" s="1">
        <f t="shared" si="255"/>
        <v>7</v>
      </c>
      <c r="H3206">
        <f t="shared" si="252"/>
        <v>1</v>
      </c>
      <c r="I3206" t="str">
        <f>INDEX(META!$B:$B,MATCH(B3206,META!$A:$A,0))</f>
        <v>Mono Red Dredge</v>
      </c>
      <c r="J3206" t="str">
        <f>INDEX(META!$B:$B,MATCH(D3206,META!$A:$A,0))</f>
        <v>Gardens</v>
      </c>
      <c r="K3206" t="str">
        <f t="shared" si="253"/>
        <v>Mono Red Dredge-Gardens</v>
      </c>
    </row>
    <row r="3207" spans="1:11" x14ac:dyDescent="0.3">
      <c r="A3207">
        <v>281</v>
      </c>
      <c r="B3207" t="s">
        <v>1253</v>
      </c>
      <c r="C3207" t="s">
        <v>26</v>
      </c>
      <c r="D3207" t="s">
        <v>2219</v>
      </c>
      <c r="E3207" s="1" t="str">
        <f t="shared" si="251"/>
        <v>Marco Bonfiglioli-Aarod Vawser</v>
      </c>
      <c r="F3207" t="str">
        <f t="shared" si="254"/>
        <v>Lost</v>
      </c>
      <c r="G3207" s="1">
        <f t="shared" si="255"/>
        <v>7</v>
      </c>
      <c r="H3207">
        <f t="shared" si="252"/>
        <v>1</v>
      </c>
      <c r="I3207" t="str">
        <f>INDEX(META!$B:$B,MATCH(B3207,META!$A:$A,0))</f>
        <v>Mono Blue Aggro</v>
      </c>
      <c r="J3207" t="str">
        <f>INDEX(META!$B:$B,MATCH(D3207,META!$A:$A,0))</f>
        <v>Mono Blue Terror</v>
      </c>
      <c r="K3207" t="str">
        <f t="shared" si="253"/>
        <v>Mono Blue Aggro-Mono Blue Terror</v>
      </c>
    </row>
    <row r="3208" spans="1:11" x14ac:dyDescent="0.3">
      <c r="A3208">
        <v>282</v>
      </c>
      <c r="B3208" t="s">
        <v>145</v>
      </c>
      <c r="C3208" t="s">
        <v>26</v>
      </c>
      <c r="D3208" t="s">
        <v>3163</v>
      </c>
      <c r="E3208" s="1" t="str">
        <f t="shared" si="251"/>
        <v>Tomas Gonzalez-Michael Casale</v>
      </c>
      <c r="F3208" t="str">
        <f t="shared" si="254"/>
        <v>Lost</v>
      </c>
      <c r="G3208" s="1">
        <f t="shared" si="255"/>
        <v>7</v>
      </c>
      <c r="H3208">
        <f t="shared" si="252"/>
        <v>1</v>
      </c>
      <c r="I3208" t="str">
        <f>INDEX(META!$B:$B,MATCH(B3208,META!$A:$A,0))</f>
        <v>Mono Red Synth</v>
      </c>
      <c r="J3208" t="str">
        <f>INDEX(META!$B:$B,MATCH(D3208,META!$A:$A,0))</f>
        <v>Altar Tron</v>
      </c>
      <c r="K3208" t="str">
        <f t="shared" si="253"/>
        <v>Mono Red Synth-Altar Tron</v>
      </c>
    </row>
    <row r="3209" spans="1:11" x14ac:dyDescent="0.3">
      <c r="A3209">
        <v>283</v>
      </c>
      <c r="B3209" t="s">
        <v>276</v>
      </c>
      <c r="C3209" t="s">
        <v>25</v>
      </c>
      <c r="D3209" t="s">
        <v>1908</v>
      </c>
      <c r="E3209" s="1" t="str">
        <f t="shared" si="251"/>
        <v>Andrea Fava-Alex Crisafulli</v>
      </c>
      <c r="F3209" t="str">
        <f t="shared" si="254"/>
        <v>Won</v>
      </c>
      <c r="G3209" s="1">
        <f t="shared" si="255"/>
        <v>7</v>
      </c>
      <c r="H3209">
        <f t="shared" si="252"/>
        <v>1</v>
      </c>
      <c r="I3209" t="str">
        <f>INDEX(META!$B:$B,MATCH(B3209,META!$A:$A,0))</f>
        <v>Mono Blue Terror</v>
      </c>
      <c r="J3209" t="str">
        <f>INDEX(META!$B:$B,MATCH(D3209,META!$A:$A,0))</f>
        <v>X Lands Spy</v>
      </c>
      <c r="K3209" t="str">
        <f t="shared" si="253"/>
        <v>Mono Blue Terror-X Lands Spy</v>
      </c>
    </row>
    <row r="3210" spans="1:11" x14ac:dyDescent="0.3">
      <c r="A3210">
        <v>284</v>
      </c>
      <c r="B3210" t="s">
        <v>1619</v>
      </c>
      <c r="C3210" t="s">
        <v>25</v>
      </c>
      <c r="D3210" t="s">
        <v>2973</v>
      </c>
      <c r="E3210" s="1" t="str">
        <f t="shared" si="251"/>
        <v>Matteo Marinacci-Claudio Fragolini</v>
      </c>
      <c r="F3210" t="str">
        <f t="shared" si="254"/>
        <v>Won</v>
      </c>
      <c r="G3210" s="1">
        <f t="shared" si="255"/>
        <v>7</v>
      </c>
      <c r="H3210">
        <f t="shared" si="252"/>
        <v>1</v>
      </c>
      <c r="I3210" t="str">
        <f>INDEX(META!$B:$B,MATCH(B3210,META!$A:$A,0))</f>
        <v>Dimir Terror</v>
      </c>
      <c r="J3210" t="str">
        <f>INDEX(META!$B:$B,MATCH(D3210,META!$A:$A,0))</f>
        <v>Mono Blue Terror</v>
      </c>
      <c r="K3210" t="str">
        <f t="shared" si="253"/>
        <v>Dimir Terror-Mono Blue Terror</v>
      </c>
    </row>
    <row r="3211" spans="1:11" x14ac:dyDescent="0.3">
      <c r="A3211">
        <v>285</v>
      </c>
      <c r="B3211" t="s">
        <v>2087</v>
      </c>
      <c r="C3211" t="s">
        <v>27</v>
      </c>
      <c r="D3211" t="s">
        <v>108</v>
      </c>
      <c r="E3211" s="1" t="str">
        <f t="shared" si="251"/>
        <v>andrea ceravolo-Simone Ratuis</v>
      </c>
      <c r="F3211" t="str">
        <f t="shared" si="254"/>
        <v>Lost</v>
      </c>
      <c r="G3211" s="1">
        <f t="shared" si="255"/>
        <v>7</v>
      </c>
      <c r="H3211">
        <f t="shared" si="252"/>
        <v>1</v>
      </c>
      <c r="I3211" t="str">
        <f>INDEX(META!$B:$B,MATCH(B3211,META!$A:$A,0))</f>
        <v>Jund Wildfire</v>
      </c>
      <c r="J3211" t="str">
        <f>INDEX(META!$B:$B,MATCH(D3211,META!$A:$A,0))</f>
        <v>Rakdos Madness</v>
      </c>
      <c r="K3211" t="str">
        <f t="shared" si="253"/>
        <v>Jund Wildfire-Rakdos Madness</v>
      </c>
    </row>
    <row r="3212" spans="1:11" x14ac:dyDescent="0.3">
      <c r="A3212">
        <v>286</v>
      </c>
      <c r="B3212" t="s">
        <v>2216</v>
      </c>
      <c r="C3212" t="s">
        <v>26</v>
      </c>
      <c r="D3212" t="s">
        <v>305</v>
      </c>
      <c r="E3212" s="1" t="str">
        <f t="shared" si="251"/>
        <v>Niklas Niklas-stéphane GIACHIN RICCA</v>
      </c>
      <c r="F3212" t="str">
        <f t="shared" si="254"/>
        <v>Lost</v>
      </c>
      <c r="G3212" s="1">
        <f t="shared" si="255"/>
        <v>7</v>
      </c>
      <c r="H3212">
        <f t="shared" si="252"/>
        <v>1</v>
      </c>
      <c r="I3212" t="str">
        <f>INDEX(META!$B:$B,MATCH(B3212,META!$A:$A,0))</f>
        <v>Mono Blue Terror</v>
      </c>
      <c r="J3212" t="str">
        <f>INDEX(META!$B:$B,MATCH(D3212,META!$A:$A,0))</f>
        <v>Grixis Affinity</v>
      </c>
      <c r="K3212" t="str">
        <f t="shared" si="253"/>
        <v>Mono Blue Terror-Grixis Affinity</v>
      </c>
    </row>
    <row r="3213" spans="1:11" x14ac:dyDescent="0.3">
      <c r="A3213">
        <v>287</v>
      </c>
      <c r="B3213" t="s">
        <v>1182</v>
      </c>
      <c r="C3213" t="s">
        <v>25</v>
      </c>
      <c r="D3213" t="s">
        <v>2277</v>
      </c>
      <c r="E3213" s="1" t="str">
        <f t="shared" si="251"/>
        <v>Nicholas Boscolo Todaro-Andrea Eugenio Losi</v>
      </c>
      <c r="F3213" t="str">
        <f t="shared" si="254"/>
        <v>Won</v>
      </c>
      <c r="G3213" s="1">
        <f t="shared" si="255"/>
        <v>7</v>
      </c>
      <c r="H3213">
        <f t="shared" si="252"/>
        <v>1</v>
      </c>
      <c r="I3213" t="str">
        <f>INDEX(META!$B:$B,MATCH(B3213,META!$A:$A,0))</f>
        <v>Mono Blue Aggro</v>
      </c>
      <c r="J3213" t="str">
        <f>INDEX(META!$B:$B,MATCH(D3213,META!$A:$A,0))</f>
        <v>Mono Blue Aggro</v>
      </c>
      <c r="K3213" t="str">
        <f t="shared" si="253"/>
        <v>Mono Blue Aggro-Mono Blue Aggro</v>
      </c>
    </row>
    <row r="3214" spans="1:11" x14ac:dyDescent="0.3">
      <c r="A3214">
        <v>288</v>
      </c>
      <c r="B3214" t="s">
        <v>1435</v>
      </c>
      <c r="C3214" t="s">
        <v>28</v>
      </c>
      <c r="D3214" t="s">
        <v>2994</v>
      </c>
      <c r="E3214" s="1" t="str">
        <f t="shared" si="251"/>
        <v>Luca Iacolare-Enrico Ruiz</v>
      </c>
      <c r="F3214" t="str">
        <f t="shared" si="254"/>
        <v>Won</v>
      </c>
      <c r="G3214" s="1">
        <f t="shared" si="255"/>
        <v>7</v>
      </c>
      <c r="H3214">
        <f t="shared" si="252"/>
        <v>1</v>
      </c>
      <c r="I3214" t="str">
        <f>INDEX(META!$B:$B,MATCH(B3214,META!$A:$A,0))</f>
        <v>Rakdos Madness</v>
      </c>
      <c r="J3214" t="str">
        <f>INDEX(META!$B:$B,MATCH(D3214,META!$A:$A,0))</f>
        <v>Mono Red Synth</v>
      </c>
      <c r="K3214" t="str">
        <f t="shared" si="253"/>
        <v>Rakdos Madness-Mono Red Synth</v>
      </c>
    </row>
    <row r="3215" spans="1:11" x14ac:dyDescent="0.3">
      <c r="A3215">
        <v>289</v>
      </c>
      <c r="B3215" t="s">
        <v>245</v>
      </c>
      <c r="C3215" t="s">
        <v>26</v>
      </c>
      <c r="D3215" t="s">
        <v>2340</v>
      </c>
      <c r="E3215" s="1" t="str">
        <f t="shared" si="251"/>
        <v>Manuel Miorelli-Alberto Barbera</v>
      </c>
      <c r="F3215" t="str">
        <f t="shared" si="254"/>
        <v>Lost</v>
      </c>
      <c r="G3215" s="1">
        <f t="shared" si="255"/>
        <v>7</v>
      </c>
      <c r="H3215">
        <f t="shared" si="252"/>
        <v>1</v>
      </c>
      <c r="I3215" t="str">
        <f>INDEX(META!$B:$B,MATCH(B3215,META!$A:$A,0))</f>
        <v>X Lands Spy</v>
      </c>
      <c r="J3215" t="str">
        <f>INDEX(META!$B:$B,MATCH(D3215,META!$A:$A,0))</f>
        <v>Grixis Affinity</v>
      </c>
      <c r="K3215" t="str">
        <f t="shared" si="253"/>
        <v>X Lands Spy-Grixis Affinity</v>
      </c>
    </row>
    <row r="3216" spans="1:11" x14ac:dyDescent="0.3">
      <c r="A3216">
        <v>290</v>
      </c>
      <c r="B3216" t="s">
        <v>2575</v>
      </c>
      <c r="C3216" t="s">
        <v>25</v>
      </c>
      <c r="D3216" t="s">
        <v>1497</v>
      </c>
      <c r="E3216" s="1" t="str">
        <f t="shared" si="251"/>
        <v>michel cavallin-Thomas Terschluse</v>
      </c>
      <c r="F3216" t="str">
        <f t="shared" si="254"/>
        <v>Won</v>
      </c>
      <c r="G3216" s="1">
        <f t="shared" si="255"/>
        <v>7</v>
      </c>
      <c r="H3216">
        <f t="shared" si="252"/>
        <v>1</v>
      </c>
      <c r="I3216" t="str">
        <f>INDEX(META!$B:$B,MATCH(B3216,META!$A:$A,0))</f>
        <v>High Tide Combo</v>
      </c>
      <c r="J3216" t="str">
        <f>INDEX(META!$B:$B,MATCH(D3216,META!$A:$A,0))</f>
        <v>Elves</v>
      </c>
      <c r="K3216" t="str">
        <f t="shared" si="253"/>
        <v>High Tide Combo-Elves</v>
      </c>
    </row>
    <row r="3217" spans="1:11" x14ac:dyDescent="0.3">
      <c r="A3217">
        <v>291</v>
      </c>
      <c r="B3217" t="s">
        <v>3213</v>
      </c>
      <c r="C3217" t="s">
        <v>26</v>
      </c>
      <c r="D3217" t="s">
        <v>1364</v>
      </c>
      <c r="E3217" s="1" t="str">
        <f t="shared" si="251"/>
        <v>Gabriele Tregnaghi-Nicola Da Re</v>
      </c>
      <c r="F3217" t="str">
        <f t="shared" si="254"/>
        <v>Lost</v>
      </c>
      <c r="G3217" s="1">
        <f t="shared" si="255"/>
        <v>7</v>
      </c>
      <c r="H3217">
        <f t="shared" si="252"/>
        <v>1</v>
      </c>
      <c r="I3217" t="str">
        <f>INDEX(META!$B:$B,MATCH(B3217,META!$A:$A,0))</f>
        <v>Elves</v>
      </c>
      <c r="J3217" t="str">
        <f>INDEX(META!$B:$B,MATCH(D3217,META!$A:$A,0))</f>
        <v>Jeskai Ephemerate</v>
      </c>
      <c r="K3217" t="str">
        <f t="shared" si="253"/>
        <v>Elves-Jeskai Ephemerate</v>
      </c>
    </row>
    <row r="3218" spans="1:11" x14ac:dyDescent="0.3">
      <c r="A3218">
        <v>292</v>
      </c>
      <c r="B3218" t="s">
        <v>2984</v>
      </c>
      <c r="C3218" t="s">
        <v>25</v>
      </c>
      <c r="D3218" t="s">
        <v>2652</v>
      </c>
      <c r="E3218" s="1" t="str">
        <f t="shared" si="251"/>
        <v>Boštjan Sladič-Dario Bessi</v>
      </c>
      <c r="F3218" t="str">
        <f t="shared" si="254"/>
        <v>Won</v>
      </c>
      <c r="G3218" s="1">
        <f t="shared" si="255"/>
        <v>7</v>
      </c>
      <c r="H3218">
        <f t="shared" si="252"/>
        <v>1</v>
      </c>
      <c r="I3218" t="str">
        <f>INDEX(META!$B:$B,MATCH(B3218,META!$A:$A,0))</f>
        <v>Grixis Affinity</v>
      </c>
      <c r="J3218" t="str">
        <f>INDEX(META!$B:$B,MATCH(D3218,META!$A:$A,0))</f>
        <v>Mono Blue Aggro</v>
      </c>
      <c r="K3218" t="str">
        <f t="shared" si="253"/>
        <v>Grixis Affinity-Mono Blue Aggro</v>
      </c>
    </row>
    <row r="3219" spans="1:11" x14ac:dyDescent="0.3">
      <c r="A3219">
        <v>293</v>
      </c>
      <c r="B3219" t="s">
        <v>2795</v>
      </c>
      <c r="C3219" t="s">
        <v>26</v>
      </c>
      <c r="D3219" t="s">
        <v>157</v>
      </c>
      <c r="E3219" s="1" t="str">
        <f t="shared" si="251"/>
        <v>Bertone Luca-Gianluca Vezzoni</v>
      </c>
      <c r="F3219" t="str">
        <f t="shared" si="254"/>
        <v>Lost</v>
      </c>
      <c r="G3219" s="1">
        <f t="shared" si="255"/>
        <v>7</v>
      </c>
      <c r="H3219">
        <f t="shared" si="252"/>
        <v>1</v>
      </c>
      <c r="I3219" t="str">
        <f>INDEX(META!$B:$B,MATCH(B3219,META!$A:$A,0))</f>
        <v>Dimir Affinity</v>
      </c>
      <c r="J3219" t="str">
        <f>INDEX(META!$B:$B,MATCH(D3219,META!$A:$A,0))</f>
        <v>Gardens</v>
      </c>
      <c r="K3219" t="str">
        <f t="shared" si="253"/>
        <v>Dimir Affinity-Gardens</v>
      </c>
    </row>
    <row r="3220" spans="1:11" x14ac:dyDescent="0.3">
      <c r="A3220">
        <v>294</v>
      </c>
      <c r="B3220" t="s">
        <v>797</v>
      </c>
      <c r="C3220" t="s">
        <v>27</v>
      </c>
      <c r="D3220" t="s">
        <v>2869</v>
      </c>
      <c r="E3220" s="1" t="str">
        <f t="shared" si="251"/>
        <v>Alex Man-Chiara Della bartola</v>
      </c>
      <c r="F3220" t="str">
        <f t="shared" si="254"/>
        <v>Lost</v>
      </c>
      <c r="G3220" s="1">
        <f t="shared" si="255"/>
        <v>7</v>
      </c>
      <c r="H3220">
        <f t="shared" si="252"/>
        <v>1</v>
      </c>
      <c r="I3220" t="str">
        <f>INDEX(META!$B:$B,MATCH(B3220,META!$A:$A,0))</f>
        <v>Jund Wildfire</v>
      </c>
      <c r="J3220" t="str">
        <f>INDEX(META!$B:$B,MATCH(D3220,META!$A:$A,0))</f>
        <v>White Weenie</v>
      </c>
      <c r="K3220" t="str">
        <f t="shared" si="253"/>
        <v>Jund Wildfire-White Weenie</v>
      </c>
    </row>
    <row r="3221" spans="1:11" x14ac:dyDescent="0.3">
      <c r="A3221">
        <v>295</v>
      </c>
      <c r="B3221" t="s">
        <v>2688</v>
      </c>
      <c r="C3221" t="s">
        <v>31</v>
      </c>
      <c r="D3221" t="s">
        <v>168</v>
      </c>
      <c r="E3221" s="1" t="str">
        <f t="shared" si="251"/>
        <v>Michele Barsotti-Andrea Colazilli</v>
      </c>
      <c r="F3221" t="str">
        <f t="shared" si="254"/>
        <v>Won</v>
      </c>
      <c r="G3221" s="1">
        <f t="shared" si="255"/>
        <v>7</v>
      </c>
      <c r="H3221">
        <f t="shared" si="252"/>
        <v>1</v>
      </c>
      <c r="I3221" t="str">
        <f>INDEX(META!$B:$B,MATCH(B3221,META!$A:$A,0))</f>
        <v>Grixis Familiars</v>
      </c>
      <c r="J3221" t="str">
        <f>INDEX(META!$B:$B,MATCH(D3221,META!$A:$A,0))</f>
        <v>Rakdos Madness</v>
      </c>
      <c r="K3221" t="str">
        <f t="shared" si="253"/>
        <v>Grixis Familiars-Rakdos Madness</v>
      </c>
    </row>
    <row r="3222" spans="1:11" x14ac:dyDescent="0.3">
      <c r="A3222">
        <v>296</v>
      </c>
      <c r="B3222" t="s">
        <v>1239</v>
      </c>
      <c r="C3222" t="s">
        <v>29</v>
      </c>
      <c r="D3222" t="s">
        <v>2902</v>
      </c>
      <c r="E3222" s="1" t="str">
        <f t="shared" si="251"/>
        <v>Mattia Fiaccadori-Andrea Ricci</v>
      </c>
      <c r="F3222" t="str">
        <f t="shared" si="254"/>
        <v>Draw</v>
      </c>
      <c r="G3222" s="1">
        <f t="shared" si="255"/>
        <v>7</v>
      </c>
      <c r="H3222">
        <f t="shared" si="252"/>
        <v>1</v>
      </c>
      <c r="I3222" t="str">
        <f>INDEX(META!$B:$B,MATCH(B3222,META!$A:$A,0))</f>
        <v>Azorius Familiars</v>
      </c>
      <c r="J3222" t="str">
        <f>INDEX(META!$B:$B,MATCH(D3222,META!$A:$A,0))</f>
        <v>Grixis Affinity</v>
      </c>
      <c r="K3222" t="str">
        <f t="shared" si="253"/>
        <v>Azorius Familiars-Grixis Affinity</v>
      </c>
    </row>
    <row r="3223" spans="1:11" x14ac:dyDescent="0.3">
      <c r="A3223">
        <v>297</v>
      </c>
      <c r="B3223" t="s">
        <v>2614</v>
      </c>
      <c r="C3223" t="s">
        <v>26</v>
      </c>
      <c r="D3223" t="s">
        <v>1206</v>
      </c>
      <c r="E3223" s="1" t="str">
        <f t="shared" si="251"/>
        <v>Paolo Roghi-Gianmarco Capitano</v>
      </c>
      <c r="F3223" t="str">
        <f t="shared" si="254"/>
        <v>Lost</v>
      </c>
      <c r="G3223" s="1">
        <f t="shared" si="255"/>
        <v>7</v>
      </c>
      <c r="H3223">
        <f t="shared" si="252"/>
        <v>1</v>
      </c>
      <c r="I3223" t="str">
        <f>INDEX(META!$B:$B,MATCH(B3223,META!$A:$A,0))</f>
        <v>Jund Wildfire</v>
      </c>
      <c r="J3223" t="str">
        <f>INDEX(META!$B:$B,MATCH(D3223,META!$A:$A,0))</f>
        <v>Orzhov Blade</v>
      </c>
      <c r="K3223" t="str">
        <f t="shared" si="253"/>
        <v>Jund Wildfire-Orzhov Blade</v>
      </c>
    </row>
    <row r="3224" spans="1:11" x14ac:dyDescent="0.3">
      <c r="A3224">
        <v>298</v>
      </c>
      <c r="B3224" t="s">
        <v>2546</v>
      </c>
      <c r="C3224" t="s">
        <v>25</v>
      </c>
      <c r="D3224" t="s">
        <v>2970</v>
      </c>
      <c r="E3224" s="1" t="str">
        <f t="shared" si="251"/>
        <v>Cedric Dore-Devil Pierantoni</v>
      </c>
      <c r="F3224" t="str">
        <f t="shared" si="254"/>
        <v>Won</v>
      </c>
      <c r="G3224" s="1">
        <f t="shared" si="255"/>
        <v>7</v>
      </c>
      <c r="H3224">
        <f t="shared" si="252"/>
        <v>1</v>
      </c>
      <c r="I3224" t="str">
        <f>INDEX(META!$B:$B,MATCH(B3224,META!$A:$A,0))</f>
        <v>Izzet Terror</v>
      </c>
      <c r="J3224" t="str">
        <f>INDEX(META!$B:$B,MATCH(D3224,META!$A:$A,0))</f>
        <v>Gardens</v>
      </c>
      <c r="K3224" t="str">
        <f t="shared" si="253"/>
        <v>Izzet Terror-Gardens</v>
      </c>
    </row>
    <row r="3225" spans="1:11" x14ac:dyDescent="0.3">
      <c r="A3225">
        <v>299</v>
      </c>
      <c r="B3225" t="s">
        <v>2179</v>
      </c>
      <c r="C3225" t="s">
        <v>25</v>
      </c>
      <c r="D3225" t="s">
        <v>3062</v>
      </c>
      <c r="E3225" s="1" t="str">
        <f t="shared" si="251"/>
        <v>Amedeo Bassino-Alessandro Giannelli</v>
      </c>
      <c r="F3225" t="str">
        <f t="shared" si="254"/>
        <v>Won</v>
      </c>
      <c r="G3225" s="1">
        <f t="shared" si="255"/>
        <v>7</v>
      </c>
      <c r="H3225">
        <f t="shared" si="252"/>
        <v>1</v>
      </c>
      <c r="I3225" t="str">
        <f>INDEX(META!$B:$B,MATCH(B3225,META!$A:$A,0))</f>
        <v>Dredge</v>
      </c>
      <c r="J3225" t="str">
        <f>INDEX(META!$B:$B,MATCH(D3225,META!$A:$A,0))</f>
        <v>Elves</v>
      </c>
      <c r="K3225" t="str">
        <f t="shared" si="253"/>
        <v>Dredge-Elves</v>
      </c>
    </row>
    <row r="3226" spans="1:11" x14ac:dyDescent="0.3">
      <c r="A3226">
        <v>300</v>
      </c>
      <c r="B3226" t="s">
        <v>2313</v>
      </c>
      <c r="C3226" t="s">
        <v>29</v>
      </c>
      <c r="D3226" t="s">
        <v>1396</v>
      </c>
      <c r="E3226" s="1" t="str">
        <f t="shared" si="251"/>
        <v>Giovanni Nardiello-Federico Filannino</v>
      </c>
      <c r="F3226" t="str">
        <f t="shared" si="254"/>
        <v>Draw</v>
      </c>
      <c r="G3226" s="1">
        <f t="shared" si="255"/>
        <v>7</v>
      </c>
      <c r="H3226">
        <f t="shared" si="252"/>
        <v>1</v>
      </c>
      <c r="I3226" t="str">
        <f>INDEX(META!$B:$B,MATCH(B3226,META!$A:$A,0))</f>
        <v>Jund Wildfire</v>
      </c>
      <c r="J3226" t="str">
        <f>INDEX(META!$B:$B,MATCH(D3226,META!$A:$A,0))</f>
        <v>X Lands Spy</v>
      </c>
      <c r="K3226" t="str">
        <f t="shared" si="253"/>
        <v>Jund Wildfire-X Lands Spy</v>
      </c>
    </row>
    <row r="3227" spans="1:11" x14ac:dyDescent="0.3">
      <c r="A3227">
        <v>301</v>
      </c>
      <c r="B3227" t="s">
        <v>2043</v>
      </c>
      <c r="C3227" t="s">
        <v>26</v>
      </c>
      <c r="D3227" t="s">
        <v>2543</v>
      </c>
      <c r="E3227" s="1" t="str">
        <f t="shared" si="251"/>
        <v>Matteo Tofani-marco mocci</v>
      </c>
      <c r="F3227" t="str">
        <f t="shared" si="254"/>
        <v>Lost</v>
      </c>
      <c r="G3227" s="1">
        <f t="shared" si="255"/>
        <v>7</v>
      </c>
      <c r="H3227">
        <f t="shared" si="252"/>
        <v>1</v>
      </c>
      <c r="I3227" t="str">
        <f>INDEX(META!$B:$B,MATCH(B3227,META!$A:$A,0))</f>
        <v>Grixis Affinity</v>
      </c>
      <c r="J3227" t="str">
        <f>INDEX(META!$B:$B,MATCH(D3227,META!$A:$A,0))</f>
        <v>Mono Blue Aggro</v>
      </c>
      <c r="K3227" t="str">
        <f t="shared" si="253"/>
        <v>Grixis Affinity-Mono Blue Aggro</v>
      </c>
    </row>
    <row r="3228" spans="1:11" x14ac:dyDescent="0.3">
      <c r="A3228">
        <v>302</v>
      </c>
      <c r="B3228" t="s">
        <v>1477</v>
      </c>
      <c r="C3228" t="s">
        <v>27</v>
      </c>
      <c r="D3228" t="s">
        <v>2712</v>
      </c>
      <c r="E3228" s="1" t="str">
        <f t="shared" si="251"/>
        <v>Matteo Pieroni-Salvatore Manuel Esposito</v>
      </c>
      <c r="F3228" t="str">
        <f t="shared" si="254"/>
        <v>Lost</v>
      </c>
      <c r="G3228" s="1">
        <f t="shared" si="255"/>
        <v>7</v>
      </c>
      <c r="H3228">
        <f t="shared" si="252"/>
        <v>1</v>
      </c>
      <c r="I3228" t="str">
        <f>INDEX(META!$B:$B,MATCH(B3228,META!$A:$A,0))</f>
        <v>Mono Red Madness</v>
      </c>
      <c r="J3228" t="str">
        <f>INDEX(META!$B:$B,MATCH(D3228,META!$A:$A,0))</f>
        <v>Mono Red Synth</v>
      </c>
      <c r="K3228" t="str">
        <f t="shared" si="253"/>
        <v>Mono Red Madness-Mono Red Synth</v>
      </c>
    </row>
    <row r="3229" spans="1:11" x14ac:dyDescent="0.3">
      <c r="A3229">
        <v>303</v>
      </c>
      <c r="B3229" t="s">
        <v>2905</v>
      </c>
      <c r="C3229" t="s">
        <v>27</v>
      </c>
      <c r="D3229" t="s">
        <v>2475</v>
      </c>
      <c r="E3229" s="1" t="str">
        <f t="shared" si="251"/>
        <v>Jan Machek-Lorenzo Baglioni</v>
      </c>
      <c r="F3229" t="str">
        <f t="shared" si="254"/>
        <v>Lost</v>
      </c>
      <c r="G3229" s="1">
        <f t="shared" si="255"/>
        <v>7</v>
      </c>
      <c r="H3229">
        <f t="shared" si="252"/>
        <v>1</v>
      </c>
      <c r="I3229" t="str">
        <f>INDEX(META!$B:$B,MATCH(B3229,META!$A:$A,0))</f>
        <v>Mono Blue Aggro</v>
      </c>
      <c r="J3229" t="str">
        <f>INDEX(META!$B:$B,MATCH(D3229,META!$A:$A,0))</f>
        <v>Mono Red Synth</v>
      </c>
      <c r="K3229" t="str">
        <f t="shared" si="253"/>
        <v>Mono Blue Aggro-Mono Red Synth</v>
      </c>
    </row>
    <row r="3230" spans="1:11" x14ac:dyDescent="0.3">
      <c r="A3230">
        <v>304</v>
      </c>
      <c r="B3230" t="s">
        <v>2292</v>
      </c>
      <c r="C3230" t="s">
        <v>26</v>
      </c>
      <c r="D3230" t="s">
        <v>2855</v>
      </c>
      <c r="E3230" s="1" t="str">
        <f t="shared" si="251"/>
        <v>Alex Conti-Michele Mottola</v>
      </c>
      <c r="F3230" t="str">
        <f t="shared" si="254"/>
        <v>Lost</v>
      </c>
      <c r="G3230" s="1">
        <f t="shared" si="255"/>
        <v>7</v>
      </c>
      <c r="H3230">
        <f t="shared" si="252"/>
        <v>1</v>
      </c>
      <c r="I3230" t="str">
        <f>INDEX(META!$B:$B,MATCH(B3230,META!$A:$A,0))</f>
        <v>Rakdos Madness</v>
      </c>
      <c r="J3230" t="str">
        <f>INDEX(META!$B:$B,MATCH(D3230,META!$A:$A,0))</f>
        <v>Elves</v>
      </c>
      <c r="K3230" t="str">
        <f t="shared" si="253"/>
        <v>Rakdos Madness-Elves</v>
      </c>
    </row>
    <row r="3231" spans="1:11" x14ac:dyDescent="0.3">
      <c r="A3231">
        <v>305</v>
      </c>
      <c r="B3231" t="s">
        <v>2508</v>
      </c>
      <c r="C3231" t="s">
        <v>25</v>
      </c>
      <c r="D3231" t="s">
        <v>349</v>
      </c>
      <c r="E3231" s="1" t="str">
        <f t="shared" si="251"/>
        <v>Tiziano Torre-Edoardo Musetti</v>
      </c>
      <c r="F3231" t="str">
        <f t="shared" si="254"/>
        <v>Won</v>
      </c>
      <c r="G3231" s="1">
        <f t="shared" si="255"/>
        <v>7</v>
      </c>
      <c r="H3231">
        <f t="shared" si="252"/>
        <v>1</v>
      </c>
      <c r="I3231" t="str">
        <f>INDEX(META!$B:$B,MATCH(B3231,META!$A:$A,0))</f>
        <v>Gardens</v>
      </c>
      <c r="J3231" t="str">
        <f>INDEX(META!$B:$B,MATCH(D3231,META!$A:$A,0))</f>
        <v>Mono Red Old Style</v>
      </c>
      <c r="K3231" t="str">
        <f t="shared" si="253"/>
        <v>Gardens-Mono Red Old Style</v>
      </c>
    </row>
    <row r="3232" spans="1:11" x14ac:dyDescent="0.3">
      <c r="A3232">
        <v>306</v>
      </c>
      <c r="B3232" t="s">
        <v>1765</v>
      </c>
      <c r="C3232" t="s">
        <v>27</v>
      </c>
      <c r="D3232" t="s">
        <v>285</v>
      </c>
      <c r="E3232" s="1" t="str">
        <f t="shared" si="251"/>
        <v>Luca Privitera-Matteo Zambanini</v>
      </c>
      <c r="F3232" t="str">
        <f t="shared" si="254"/>
        <v>Lost</v>
      </c>
      <c r="G3232" s="1">
        <f t="shared" si="255"/>
        <v>7</v>
      </c>
      <c r="H3232">
        <f t="shared" si="252"/>
        <v>1</v>
      </c>
      <c r="I3232" t="str">
        <f>INDEX(META!$B:$B,MATCH(B3232,META!$A:$A,0))</f>
        <v>Rakdos Madness</v>
      </c>
      <c r="J3232" t="str">
        <f>INDEX(META!$B:$B,MATCH(D3232,META!$A:$A,0))</f>
        <v>X Lands Spy</v>
      </c>
      <c r="K3232" t="str">
        <f t="shared" si="253"/>
        <v>Rakdos Madness-X Lands Spy</v>
      </c>
    </row>
    <row r="3233" spans="1:11" x14ac:dyDescent="0.3">
      <c r="A3233">
        <v>307</v>
      </c>
      <c r="B3233" t="s">
        <v>256</v>
      </c>
      <c r="C3233" t="s">
        <v>25</v>
      </c>
      <c r="D3233" t="s">
        <v>1946</v>
      </c>
      <c r="E3233" s="1" t="str">
        <f t="shared" si="251"/>
        <v>Andrea Mastrostefano-Alessandro Pasero</v>
      </c>
      <c r="F3233" t="str">
        <f t="shared" si="254"/>
        <v>Won</v>
      </c>
      <c r="G3233" s="1">
        <f t="shared" si="255"/>
        <v>7</v>
      </c>
      <c r="H3233">
        <f t="shared" si="252"/>
        <v>1</v>
      </c>
      <c r="I3233" t="str">
        <f>INDEX(META!$B:$B,MATCH(B3233,META!$A:$A,0))</f>
        <v>Jund Wildfire</v>
      </c>
      <c r="J3233" t="str">
        <f>INDEX(META!$B:$B,MATCH(D3233,META!$A:$A,0))</f>
        <v>White Weenie</v>
      </c>
      <c r="K3233" t="str">
        <f t="shared" si="253"/>
        <v>Jund Wildfire-White Weenie</v>
      </c>
    </row>
    <row r="3234" spans="1:11" x14ac:dyDescent="0.3">
      <c r="A3234">
        <v>308</v>
      </c>
      <c r="B3234" t="s">
        <v>2280</v>
      </c>
      <c r="C3234" t="s">
        <v>28</v>
      </c>
      <c r="D3234" t="s">
        <v>736</v>
      </c>
      <c r="E3234" s="1" t="str">
        <f t="shared" si="251"/>
        <v>Giorgio Toma-Mateusz Krupa</v>
      </c>
      <c r="F3234" t="str">
        <f t="shared" si="254"/>
        <v>Won</v>
      </c>
      <c r="G3234" s="1">
        <f t="shared" si="255"/>
        <v>7</v>
      </c>
      <c r="H3234">
        <f t="shared" si="252"/>
        <v>1</v>
      </c>
      <c r="I3234" t="str">
        <f>INDEX(META!$B:$B,MATCH(B3234,META!$A:$A,0))</f>
        <v>Fangren Tron</v>
      </c>
      <c r="J3234" t="str">
        <f>INDEX(META!$B:$B,MATCH(D3234,META!$A:$A,0))</f>
        <v>Mono Black Midrange</v>
      </c>
      <c r="K3234" t="str">
        <f t="shared" si="253"/>
        <v>Fangren Tron-Mono Black Midrange</v>
      </c>
    </row>
    <row r="3235" spans="1:11" x14ac:dyDescent="0.3">
      <c r="A3235">
        <v>309</v>
      </c>
      <c r="B3235" t="s">
        <v>87</v>
      </c>
      <c r="C3235" t="s">
        <v>28</v>
      </c>
      <c r="D3235" t="s">
        <v>2566</v>
      </c>
      <c r="E3235" s="1" t="str">
        <f t="shared" si="251"/>
        <v>Marco Cela-Giovanni Galvani</v>
      </c>
      <c r="F3235" t="str">
        <f t="shared" si="254"/>
        <v>Won</v>
      </c>
      <c r="G3235" s="1">
        <f t="shared" si="255"/>
        <v>7</v>
      </c>
      <c r="H3235">
        <f t="shared" si="252"/>
        <v>1</v>
      </c>
      <c r="I3235" t="str">
        <f>INDEX(META!$B:$B,MATCH(B3235,META!$A:$A,0))</f>
        <v>Dimir Snacker</v>
      </c>
      <c r="J3235" t="str">
        <f>INDEX(META!$B:$B,MATCH(D3235,META!$A:$A,0))</f>
        <v>Mono Blue Aggro</v>
      </c>
      <c r="K3235" t="str">
        <f t="shared" si="253"/>
        <v>Dimir Snacker-Mono Blue Aggro</v>
      </c>
    </row>
    <row r="3236" spans="1:11" x14ac:dyDescent="0.3">
      <c r="A3236">
        <v>310</v>
      </c>
      <c r="B3236" t="s">
        <v>2591</v>
      </c>
      <c r="C3236" t="s">
        <v>25</v>
      </c>
      <c r="D3236" t="s">
        <v>961</v>
      </c>
      <c r="E3236" s="1" t="str">
        <f t="shared" si="251"/>
        <v>Giacomo Borghi-Andrea Molla</v>
      </c>
      <c r="F3236" t="str">
        <f t="shared" si="254"/>
        <v>Won</v>
      </c>
      <c r="G3236" s="1">
        <f t="shared" si="255"/>
        <v>7</v>
      </c>
      <c r="H3236">
        <f t="shared" si="252"/>
        <v>1</v>
      </c>
      <c r="I3236" t="str">
        <f>INDEX(META!$B:$B,MATCH(B3236,META!$A:$A,0))</f>
        <v>Orzhov Blade</v>
      </c>
      <c r="J3236" t="str">
        <f>INDEX(META!$B:$B,MATCH(D3236,META!$A:$A,0))</f>
        <v>Grixis Affinity</v>
      </c>
      <c r="K3236" t="str">
        <f t="shared" si="253"/>
        <v>Orzhov Blade-Grixis Affinity</v>
      </c>
    </row>
    <row r="3237" spans="1:11" x14ac:dyDescent="0.3">
      <c r="A3237">
        <v>311</v>
      </c>
      <c r="B3237" t="s">
        <v>829</v>
      </c>
      <c r="C3237" t="s">
        <v>25</v>
      </c>
      <c r="D3237" t="s">
        <v>1718</v>
      </c>
      <c r="E3237" s="1" t="str">
        <f t="shared" si="251"/>
        <v>Davide Dall'Ara-Carlotta Lagomarsini</v>
      </c>
      <c r="F3237" t="str">
        <f t="shared" si="254"/>
        <v>Won</v>
      </c>
      <c r="G3237" s="1">
        <f t="shared" si="255"/>
        <v>7</v>
      </c>
      <c r="H3237">
        <f t="shared" si="252"/>
        <v>1</v>
      </c>
      <c r="I3237" t="str">
        <f>INDEX(META!$B:$B,MATCH(B3237,META!$A:$A,0))</f>
        <v>Grixis Affinity</v>
      </c>
      <c r="J3237" t="str">
        <f>INDEX(META!$B:$B,MATCH(D3237,META!$A:$A,0))</f>
        <v>Gruul Monsters</v>
      </c>
      <c r="K3237" t="str">
        <f t="shared" si="253"/>
        <v>Grixis Affinity-Gruul Monsters</v>
      </c>
    </row>
    <row r="3238" spans="1:11" x14ac:dyDescent="0.3">
      <c r="A3238">
        <v>330</v>
      </c>
      <c r="B3238" t="s">
        <v>2403</v>
      </c>
      <c r="C3238" t="s">
        <v>26</v>
      </c>
      <c r="D3238" t="s">
        <v>199</v>
      </c>
      <c r="E3238" s="1" t="str">
        <f t="shared" si="251"/>
        <v>Davide Caracciolo-Gregorio Galeotti</v>
      </c>
      <c r="F3238" t="str">
        <f t="shared" si="254"/>
        <v>Lost</v>
      </c>
      <c r="G3238" s="1">
        <f t="shared" si="255"/>
        <v>7</v>
      </c>
      <c r="H3238">
        <f t="shared" si="252"/>
        <v>1</v>
      </c>
      <c r="I3238" t="str">
        <f>INDEX(META!$B:$B,MATCH(B3238,META!$A:$A,0))</f>
        <v>Rakdos Madness</v>
      </c>
      <c r="J3238" t="str">
        <f>INDEX(META!$B:$B,MATCH(D3238,META!$A:$A,0))</f>
        <v>Azorius Familiars</v>
      </c>
      <c r="K3238" t="str">
        <f t="shared" si="253"/>
        <v>Rakdos Madness-Azorius Familiars</v>
      </c>
    </row>
    <row r="3239" spans="1:11" x14ac:dyDescent="0.3">
      <c r="A3239">
        <v>559</v>
      </c>
      <c r="B3239" t="s">
        <v>112</v>
      </c>
      <c r="C3239" t="s">
        <v>26</v>
      </c>
      <c r="D3239" t="s">
        <v>3160</v>
      </c>
      <c r="E3239" s="1" t="str">
        <f t="shared" si="251"/>
        <v>Giorgio Sanna-Alisa Farenzena</v>
      </c>
      <c r="F3239" t="str">
        <f t="shared" si="254"/>
        <v>Lost</v>
      </c>
      <c r="G3239" s="1">
        <f t="shared" si="255"/>
        <v>7</v>
      </c>
      <c r="H3239">
        <f t="shared" si="252"/>
        <v>1</v>
      </c>
      <c r="I3239" t="str">
        <f>INDEX(META!$B:$B,MATCH(B3239,META!$A:$A,0))</f>
        <v>Elves</v>
      </c>
      <c r="J3239" t="str">
        <f>INDEX(META!$B:$B,MATCH(D3239,META!$A:$A,0))</f>
        <v>Slivers</v>
      </c>
      <c r="K3239" t="str">
        <f t="shared" si="253"/>
        <v>Elves-Slivers</v>
      </c>
    </row>
    <row r="3240" spans="1:11" x14ac:dyDescent="0.3">
      <c r="A3240">
        <v>560</v>
      </c>
      <c r="B3240" t="s">
        <v>167</v>
      </c>
      <c r="C3240" t="s">
        <v>26</v>
      </c>
      <c r="D3240" t="s">
        <v>3219</v>
      </c>
      <c r="E3240" s="1" t="str">
        <f t="shared" si="251"/>
        <v>Mario Giordano-Diego Barbagelata</v>
      </c>
      <c r="F3240" t="str">
        <f t="shared" si="254"/>
        <v>Lost</v>
      </c>
      <c r="G3240" s="1">
        <f t="shared" si="255"/>
        <v>7</v>
      </c>
      <c r="H3240">
        <f t="shared" si="252"/>
        <v>1</v>
      </c>
      <c r="I3240" t="str">
        <f>INDEX(META!$B:$B,MATCH(B3240,META!$A:$A,0))</f>
        <v>Jund Wildfire</v>
      </c>
      <c r="J3240" t="str">
        <f>INDEX(META!$B:$B,MATCH(D3240,META!$A:$A,0))</f>
        <v>Mono Red Madness</v>
      </c>
      <c r="K3240" t="str">
        <f t="shared" si="253"/>
        <v>Jund Wildfire-Mono Red Madness</v>
      </c>
    </row>
    <row r="3241" spans="1:11" x14ac:dyDescent="0.3">
      <c r="A3241">
        <v>1</v>
      </c>
      <c r="B3241" t="s">
        <v>1456</v>
      </c>
      <c r="C3241" t="s">
        <v>25</v>
      </c>
      <c r="D3241" t="s">
        <v>101</v>
      </c>
      <c r="E3241" s="1" t="str">
        <f t="shared" ref="E3241:E3304" si="256">B3241&amp;"-"&amp;D3241</f>
        <v>Francesco Fiorenzoni-Raffaele Nobili</v>
      </c>
      <c r="F3241" t="str">
        <f t="shared" si="254"/>
        <v>Won</v>
      </c>
      <c r="G3241" s="1">
        <f t="shared" si="255"/>
        <v>8</v>
      </c>
      <c r="H3241">
        <f t="shared" ref="H3241:H3304" si="257">AND(I3241&gt;0,J3241&gt;0)*1</f>
        <v>1</v>
      </c>
      <c r="I3241" t="str">
        <f>INDEX(META!$B:$B,MATCH(B3241,META!$A:$A,0))</f>
        <v>Mono Blue Terror</v>
      </c>
      <c r="J3241" t="str">
        <f>INDEX(META!$B:$B,MATCH(D3241,META!$A:$A,0))</f>
        <v>Mono Red Synth</v>
      </c>
      <c r="K3241" t="str">
        <f t="shared" ref="K3241:K3304" si="258">I3241&amp;"-"&amp;J3241</f>
        <v>Mono Blue Terror-Mono Red Synth</v>
      </c>
    </row>
    <row r="3242" spans="1:11" x14ac:dyDescent="0.3">
      <c r="A3242">
        <v>2</v>
      </c>
      <c r="B3242" t="s">
        <v>513</v>
      </c>
      <c r="C3242" t="s">
        <v>26</v>
      </c>
      <c r="D3242" t="s">
        <v>298</v>
      </c>
      <c r="E3242" s="1" t="str">
        <f t="shared" si="256"/>
        <v>Federico Bosi-Francesco Zibella</v>
      </c>
      <c r="F3242" t="str">
        <f t="shared" si="254"/>
        <v>Lost</v>
      </c>
      <c r="G3242" s="1">
        <f t="shared" si="255"/>
        <v>8</v>
      </c>
      <c r="H3242">
        <f t="shared" si="257"/>
        <v>1</v>
      </c>
      <c r="I3242" t="str">
        <f>INDEX(META!$B:$B,MATCH(B3242,META!$A:$A,0))</f>
        <v>Altar Tron</v>
      </c>
      <c r="J3242" t="str">
        <f>INDEX(META!$B:$B,MATCH(D3242,META!$A:$A,0))</f>
        <v>Gruul Monsters</v>
      </c>
      <c r="K3242" t="str">
        <f t="shared" si="258"/>
        <v>Altar Tron-Gruul Monsters</v>
      </c>
    </row>
    <row r="3243" spans="1:11" x14ac:dyDescent="0.3">
      <c r="A3243">
        <v>3</v>
      </c>
      <c r="B3243" t="s">
        <v>120</v>
      </c>
      <c r="C3243" t="s">
        <v>25</v>
      </c>
      <c r="D3243" t="s">
        <v>482</v>
      </c>
      <c r="E3243" s="1" t="str">
        <f t="shared" si="256"/>
        <v>Franciszek Komsta-Francesco Foschi</v>
      </c>
      <c r="F3243" t="str">
        <f t="shared" si="254"/>
        <v>Won</v>
      </c>
      <c r="G3243" s="1">
        <f t="shared" si="255"/>
        <v>8</v>
      </c>
      <c r="H3243">
        <f t="shared" si="257"/>
        <v>1</v>
      </c>
      <c r="I3243" t="str">
        <f>INDEX(META!$B:$B,MATCH(B3243,META!$A:$A,0))</f>
        <v>Mono Red Synth</v>
      </c>
      <c r="J3243" t="str">
        <f>INDEX(META!$B:$B,MATCH(D3243,META!$A:$A,0))</f>
        <v>Altar Tron</v>
      </c>
      <c r="K3243" t="str">
        <f t="shared" si="258"/>
        <v>Mono Red Synth-Altar Tron</v>
      </c>
    </row>
    <row r="3244" spans="1:11" x14ac:dyDescent="0.3">
      <c r="A3244">
        <v>4</v>
      </c>
      <c r="B3244" t="s">
        <v>1850</v>
      </c>
      <c r="C3244" t="s">
        <v>25</v>
      </c>
      <c r="D3244" t="s">
        <v>251</v>
      </c>
      <c r="E3244" s="1" t="str">
        <f t="shared" si="256"/>
        <v>Pietro Carocci-Paolo Rollo</v>
      </c>
      <c r="F3244" t="str">
        <f t="shared" si="254"/>
        <v>Won</v>
      </c>
      <c r="G3244" s="1">
        <f t="shared" si="255"/>
        <v>8</v>
      </c>
      <c r="H3244">
        <f t="shared" si="257"/>
        <v>1</v>
      </c>
      <c r="I3244" t="str">
        <f>INDEX(META!$B:$B,MATCH(B3244,META!$A:$A,0))</f>
        <v>Caw Gate</v>
      </c>
      <c r="J3244" t="str">
        <f>INDEX(META!$B:$B,MATCH(D3244,META!$A:$A,0))</f>
        <v>Gardens</v>
      </c>
      <c r="K3244" t="str">
        <f t="shared" si="258"/>
        <v>Caw Gate-Gardens</v>
      </c>
    </row>
    <row r="3245" spans="1:11" x14ac:dyDescent="0.3">
      <c r="A3245">
        <v>5</v>
      </c>
      <c r="B3245" t="s">
        <v>233</v>
      </c>
      <c r="C3245" t="s">
        <v>28</v>
      </c>
      <c r="D3245" t="s">
        <v>98</v>
      </c>
      <c r="E3245" s="1" t="str">
        <f t="shared" si="256"/>
        <v>Samuele Samaritani-Alessandro Miotto</v>
      </c>
      <c r="F3245" t="str">
        <f t="shared" si="254"/>
        <v>Won</v>
      </c>
      <c r="G3245" s="1">
        <f t="shared" si="255"/>
        <v>8</v>
      </c>
      <c r="H3245">
        <f t="shared" si="257"/>
        <v>1</v>
      </c>
      <c r="I3245" t="str">
        <f>INDEX(META!$B:$B,MATCH(B3245,META!$A:$A,0))</f>
        <v>Jund Wildfire</v>
      </c>
      <c r="J3245" t="str">
        <f>INDEX(META!$B:$B,MATCH(D3245,META!$A:$A,0))</f>
        <v>High Tide Combo</v>
      </c>
      <c r="K3245" t="str">
        <f t="shared" si="258"/>
        <v>Jund Wildfire-High Tide Combo</v>
      </c>
    </row>
    <row r="3246" spans="1:11" x14ac:dyDescent="0.3">
      <c r="A3246">
        <v>6</v>
      </c>
      <c r="B3246" t="s">
        <v>152</v>
      </c>
      <c r="C3246" t="s">
        <v>27</v>
      </c>
      <c r="D3246" t="s">
        <v>2640</v>
      </c>
      <c r="E3246" s="1" t="str">
        <f t="shared" si="256"/>
        <v>Jan Plachý-Giuseppe Monfregola</v>
      </c>
      <c r="F3246" t="str">
        <f t="shared" si="254"/>
        <v>Lost</v>
      </c>
      <c r="G3246" s="1">
        <f t="shared" si="255"/>
        <v>8</v>
      </c>
      <c r="H3246">
        <f t="shared" si="257"/>
        <v>1</v>
      </c>
      <c r="I3246" t="str">
        <f>INDEX(META!$B:$B,MATCH(B3246,META!$A:$A,0))</f>
        <v>Jund Wildfire</v>
      </c>
      <c r="J3246" t="str">
        <f>INDEX(META!$B:$B,MATCH(D3246,META!$A:$A,0))</f>
        <v>Mono Red Synth</v>
      </c>
      <c r="K3246" t="str">
        <f t="shared" si="258"/>
        <v>Jund Wildfire-Mono Red Synth</v>
      </c>
    </row>
    <row r="3247" spans="1:11" x14ac:dyDescent="0.3">
      <c r="A3247">
        <v>7</v>
      </c>
      <c r="B3247" t="s">
        <v>2529</v>
      </c>
      <c r="C3247" t="s">
        <v>28</v>
      </c>
      <c r="D3247" t="s">
        <v>1404</v>
      </c>
      <c r="E3247" s="1" t="str">
        <f t="shared" si="256"/>
        <v>Rizzi Federico-Lorenzo Lupini</v>
      </c>
      <c r="F3247" t="str">
        <f t="shared" si="254"/>
        <v>Won</v>
      </c>
      <c r="G3247" s="1">
        <f t="shared" si="255"/>
        <v>8</v>
      </c>
      <c r="H3247">
        <f t="shared" si="257"/>
        <v>1</v>
      </c>
      <c r="I3247" t="str">
        <f>INDEX(META!$B:$B,MATCH(B3247,META!$A:$A,0))</f>
        <v>Boros Synth</v>
      </c>
      <c r="J3247" t="str">
        <f>INDEX(META!$B:$B,MATCH(D3247,META!$A:$A,0))</f>
        <v>Elves</v>
      </c>
      <c r="K3247" t="str">
        <f t="shared" si="258"/>
        <v>Boros Synth-Elves</v>
      </c>
    </row>
    <row r="3248" spans="1:11" x14ac:dyDescent="0.3">
      <c r="A3248">
        <v>8</v>
      </c>
      <c r="B3248" t="s">
        <v>2835</v>
      </c>
      <c r="C3248" t="s">
        <v>27</v>
      </c>
      <c r="D3248" t="s">
        <v>407</v>
      </c>
      <c r="E3248" s="1" t="str">
        <f t="shared" si="256"/>
        <v>Manuel Setti-marco cristopher candela</v>
      </c>
      <c r="F3248" t="str">
        <f t="shared" si="254"/>
        <v>Lost</v>
      </c>
      <c r="G3248" s="1">
        <f t="shared" si="255"/>
        <v>8</v>
      </c>
      <c r="H3248">
        <f t="shared" si="257"/>
        <v>1</v>
      </c>
      <c r="I3248" t="str">
        <f>INDEX(META!$B:$B,MATCH(B3248,META!$A:$A,0))</f>
        <v>X Lands Spy</v>
      </c>
      <c r="J3248" t="str">
        <f>INDEX(META!$B:$B,MATCH(D3248,META!$A:$A,0))</f>
        <v>Mardu Synth</v>
      </c>
      <c r="K3248" t="str">
        <f t="shared" si="258"/>
        <v>X Lands Spy-Mardu Synth</v>
      </c>
    </row>
    <row r="3249" spans="1:11" x14ac:dyDescent="0.3">
      <c r="A3249">
        <v>9</v>
      </c>
      <c r="B3249" t="s">
        <v>386</v>
      </c>
      <c r="C3249" t="s">
        <v>26</v>
      </c>
      <c r="D3249" t="s">
        <v>3258</v>
      </c>
      <c r="E3249" s="1" t="str">
        <f t="shared" si="256"/>
        <v>Alessandro Sanvito-Bernardo Torres</v>
      </c>
      <c r="F3249" t="str">
        <f t="shared" si="254"/>
        <v>Lost</v>
      </c>
      <c r="G3249" s="1">
        <f t="shared" si="255"/>
        <v>8</v>
      </c>
      <c r="H3249">
        <f t="shared" si="257"/>
        <v>1</v>
      </c>
      <c r="I3249" t="str">
        <f>INDEX(META!$B:$B,MATCH(B3249,META!$A:$A,0))</f>
        <v>Elves</v>
      </c>
      <c r="J3249" t="str">
        <f>INDEX(META!$B:$B,MATCH(D3249,META!$A:$A,0))</f>
        <v>Izzet Terror</v>
      </c>
      <c r="K3249" t="str">
        <f t="shared" si="258"/>
        <v>Elves-Izzet Terror</v>
      </c>
    </row>
    <row r="3250" spans="1:11" x14ac:dyDescent="0.3">
      <c r="A3250">
        <v>10</v>
      </c>
      <c r="B3250" t="s">
        <v>99</v>
      </c>
      <c r="C3250" t="s">
        <v>28</v>
      </c>
      <c r="D3250" t="s">
        <v>1313</v>
      </c>
      <c r="E3250" s="1" t="str">
        <f t="shared" si="256"/>
        <v>Jose Vidal Ros-Fabrizio Lomater</v>
      </c>
      <c r="F3250" t="str">
        <f t="shared" si="254"/>
        <v>Won</v>
      </c>
      <c r="G3250" s="1">
        <f t="shared" si="255"/>
        <v>8</v>
      </c>
      <c r="H3250">
        <f t="shared" si="257"/>
        <v>1</v>
      </c>
      <c r="I3250" t="str">
        <f>INDEX(META!$B:$B,MATCH(B3250,META!$A:$A,0))</f>
        <v>Mardu Synth</v>
      </c>
      <c r="J3250" t="str">
        <f>INDEX(META!$B:$B,MATCH(D3250,META!$A:$A,0))</f>
        <v>Azorius Familiars</v>
      </c>
      <c r="K3250" t="str">
        <f t="shared" si="258"/>
        <v>Mardu Synth-Azorius Familiars</v>
      </c>
    </row>
    <row r="3251" spans="1:11" x14ac:dyDescent="0.3">
      <c r="A3251">
        <v>11</v>
      </c>
      <c r="B3251" t="s">
        <v>1808</v>
      </c>
      <c r="C3251" t="s">
        <v>26</v>
      </c>
      <c r="D3251" t="s">
        <v>376</v>
      </c>
      <c r="E3251" s="1" t="str">
        <f t="shared" si="256"/>
        <v>Kristijan Kondić-Davide Lega</v>
      </c>
      <c r="F3251" t="str">
        <f t="shared" si="254"/>
        <v>Lost</v>
      </c>
      <c r="G3251" s="1">
        <f t="shared" si="255"/>
        <v>8</v>
      </c>
      <c r="H3251">
        <f t="shared" si="257"/>
        <v>1</v>
      </c>
      <c r="I3251" t="str">
        <f>INDEX(META!$B:$B,MATCH(B3251,META!$A:$A,0))</f>
        <v>High Tide Combo</v>
      </c>
      <c r="J3251" t="str">
        <f>INDEX(META!$B:$B,MATCH(D3251,META!$A:$A,0))</f>
        <v>Azorius Familiars</v>
      </c>
      <c r="K3251" t="str">
        <f t="shared" si="258"/>
        <v>High Tide Combo-Azorius Familiars</v>
      </c>
    </row>
    <row r="3252" spans="1:11" x14ac:dyDescent="0.3">
      <c r="A3252">
        <v>12</v>
      </c>
      <c r="B3252" t="s">
        <v>328</v>
      </c>
      <c r="C3252" t="s">
        <v>25</v>
      </c>
      <c r="D3252" t="s">
        <v>342</v>
      </c>
      <c r="E3252" s="1" t="str">
        <f t="shared" si="256"/>
        <v>Lorenzo Bergamini-Filippo Pezza</v>
      </c>
      <c r="F3252" t="str">
        <f t="shared" si="254"/>
        <v>Won</v>
      </c>
      <c r="G3252" s="1">
        <f t="shared" si="255"/>
        <v>8</v>
      </c>
      <c r="H3252">
        <f t="shared" si="257"/>
        <v>1</v>
      </c>
      <c r="I3252" t="str">
        <f>INDEX(META!$B:$B,MATCH(B3252,META!$A:$A,0))</f>
        <v>Azorius Familiars</v>
      </c>
      <c r="J3252" t="str">
        <f>INDEX(META!$B:$B,MATCH(D3252,META!$A:$A,0))</f>
        <v>Mono Red Synth</v>
      </c>
      <c r="K3252" t="str">
        <f t="shared" si="258"/>
        <v>Azorius Familiars-Mono Red Synth</v>
      </c>
    </row>
    <row r="3253" spans="1:11" x14ac:dyDescent="0.3">
      <c r="A3253">
        <v>13</v>
      </c>
      <c r="B3253" t="s">
        <v>430</v>
      </c>
      <c r="C3253" t="s">
        <v>27</v>
      </c>
      <c r="D3253" t="s">
        <v>1786</v>
      </c>
      <c r="E3253" s="1" t="str">
        <f t="shared" si="256"/>
        <v>Alessio Sposito-Filip Skórnicki</v>
      </c>
      <c r="F3253" t="str">
        <f t="shared" si="254"/>
        <v>Lost</v>
      </c>
      <c r="G3253" s="1">
        <f t="shared" si="255"/>
        <v>8</v>
      </c>
      <c r="H3253">
        <f t="shared" si="257"/>
        <v>1</v>
      </c>
      <c r="I3253" t="str">
        <f>INDEX(META!$B:$B,MATCH(B3253,META!$A:$A,0))</f>
        <v>Mono Red Synth</v>
      </c>
      <c r="J3253" t="str">
        <f>INDEX(META!$B:$B,MATCH(D3253,META!$A:$A,0))</f>
        <v>Mono Blue Aggro</v>
      </c>
      <c r="K3253" t="str">
        <f t="shared" si="258"/>
        <v>Mono Red Synth-Mono Blue Aggro</v>
      </c>
    </row>
    <row r="3254" spans="1:11" x14ac:dyDescent="0.3">
      <c r="A3254">
        <v>14</v>
      </c>
      <c r="B3254" t="s">
        <v>1736</v>
      </c>
      <c r="C3254" t="s">
        <v>27</v>
      </c>
      <c r="D3254" t="s">
        <v>2397</v>
      </c>
      <c r="E3254" s="1" t="str">
        <f t="shared" si="256"/>
        <v>Mirko Bonazza-Igor Grécia</v>
      </c>
      <c r="F3254" t="str">
        <f t="shared" si="254"/>
        <v>Lost</v>
      </c>
      <c r="G3254" s="1">
        <f t="shared" si="255"/>
        <v>8</v>
      </c>
      <c r="H3254">
        <f t="shared" si="257"/>
        <v>1</v>
      </c>
      <c r="I3254" t="str">
        <f>INDEX(META!$B:$B,MATCH(B3254,META!$A:$A,0))</f>
        <v>Mono Red Madness</v>
      </c>
      <c r="J3254" t="str">
        <f>INDEX(META!$B:$B,MATCH(D3254,META!$A:$A,0))</f>
        <v>Azorius Familiars</v>
      </c>
      <c r="K3254" t="str">
        <f t="shared" si="258"/>
        <v>Mono Red Madness-Azorius Familiars</v>
      </c>
    </row>
    <row r="3255" spans="1:11" x14ac:dyDescent="0.3">
      <c r="A3255">
        <v>15</v>
      </c>
      <c r="B3255" t="s">
        <v>3261</v>
      </c>
      <c r="C3255" t="s">
        <v>28</v>
      </c>
      <c r="D3255" t="s">
        <v>238</v>
      </c>
      <c r="E3255" s="1" t="str">
        <f t="shared" si="256"/>
        <v>Marcio Carvalho-Manuel Drudi</v>
      </c>
      <c r="F3255" t="str">
        <f t="shared" si="254"/>
        <v>Won</v>
      </c>
      <c r="G3255" s="1">
        <f t="shared" si="255"/>
        <v>8</v>
      </c>
      <c r="H3255">
        <f t="shared" si="257"/>
        <v>1</v>
      </c>
      <c r="I3255" t="str">
        <f>INDEX(META!$B:$B,MATCH(B3255,META!$A:$A,0))</f>
        <v>Izzet Blitz</v>
      </c>
      <c r="J3255" t="str">
        <f>INDEX(META!$B:$B,MATCH(D3255,META!$A:$A,0))</f>
        <v>Mono Red Madness</v>
      </c>
      <c r="K3255" t="str">
        <f t="shared" si="258"/>
        <v>Izzet Blitz-Mono Red Madness</v>
      </c>
    </row>
    <row r="3256" spans="1:11" x14ac:dyDescent="0.3">
      <c r="A3256">
        <v>16</v>
      </c>
      <c r="B3256" t="s">
        <v>309</v>
      </c>
      <c r="C3256" t="s">
        <v>29</v>
      </c>
      <c r="D3256" t="s">
        <v>316</v>
      </c>
      <c r="E3256" s="1" t="str">
        <f t="shared" si="256"/>
        <v>Paolo Donfrancesco-Lorenzo Aldegheri</v>
      </c>
      <c r="F3256" t="str">
        <f t="shared" si="254"/>
        <v>Draw</v>
      </c>
      <c r="G3256" s="1">
        <f t="shared" si="255"/>
        <v>8</v>
      </c>
      <c r="H3256">
        <f t="shared" si="257"/>
        <v>1</v>
      </c>
      <c r="I3256" t="str">
        <f>INDEX(META!$B:$B,MATCH(B3256,META!$A:$A,0))</f>
        <v>Jund Wildfire</v>
      </c>
      <c r="J3256" t="str">
        <f>INDEX(META!$B:$B,MATCH(D3256,META!$A:$A,0))</f>
        <v>Jund Wildfire</v>
      </c>
      <c r="K3256" t="str">
        <f t="shared" si="258"/>
        <v>Jund Wildfire-Jund Wildfire</v>
      </c>
    </row>
    <row r="3257" spans="1:11" x14ac:dyDescent="0.3">
      <c r="A3257">
        <v>17</v>
      </c>
      <c r="B3257" t="s">
        <v>498</v>
      </c>
      <c r="C3257" t="s">
        <v>26</v>
      </c>
      <c r="D3257" t="s">
        <v>354</v>
      </c>
      <c r="E3257" s="1" t="str">
        <f t="shared" si="256"/>
        <v>Martn Rabiller-Milos Arsic</v>
      </c>
      <c r="F3257" t="str">
        <f t="shared" si="254"/>
        <v>Lost</v>
      </c>
      <c r="G3257" s="1">
        <f t="shared" si="255"/>
        <v>8</v>
      </c>
      <c r="H3257">
        <f t="shared" si="257"/>
        <v>1</v>
      </c>
      <c r="I3257" t="str">
        <f>INDEX(META!$B:$B,MATCH(B3257,META!$A:$A,0))</f>
        <v>Izzet Faeries</v>
      </c>
      <c r="J3257" t="str">
        <f>INDEX(META!$B:$B,MATCH(D3257,META!$A:$A,0))</f>
        <v>Mono Red Synth</v>
      </c>
      <c r="K3257" t="str">
        <f t="shared" si="258"/>
        <v>Izzet Faeries-Mono Red Synth</v>
      </c>
    </row>
    <row r="3258" spans="1:11" x14ac:dyDescent="0.3">
      <c r="A3258">
        <v>18</v>
      </c>
      <c r="B3258" t="s">
        <v>2298</v>
      </c>
      <c r="C3258" t="s">
        <v>25</v>
      </c>
      <c r="D3258" t="s">
        <v>242</v>
      </c>
      <c r="E3258" s="1" t="str">
        <f t="shared" si="256"/>
        <v>Natalino Feshti-Nicola Cordeschi</v>
      </c>
      <c r="F3258" t="str">
        <f t="shared" si="254"/>
        <v>Won</v>
      </c>
      <c r="G3258" s="1">
        <f t="shared" si="255"/>
        <v>8</v>
      </c>
      <c r="H3258">
        <f t="shared" si="257"/>
        <v>1</v>
      </c>
      <c r="I3258" t="str">
        <f>INDEX(META!$B:$B,MATCH(B3258,META!$A:$A,0))</f>
        <v>Mono Red Dredge</v>
      </c>
      <c r="J3258" t="str">
        <f>INDEX(META!$B:$B,MATCH(D3258,META!$A:$A,0))</f>
        <v>X Lands Spy</v>
      </c>
      <c r="K3258" t="str">
        <f t="shared" si="258"/>
        <v>Mono Red Dredge-X Lands Spy</v>
      </c>
    </row>
    <row r="3259" spans="1:11" x14ac:dyDescent="0.3">
      <c r="A3259">
        <v>19</v>
      </c>
      <c r="B3259" t="s">
        <v>400</v>
      </c>
      <c r="C3259" t="s">
        <v>28</v>
      </c>
      <c r="D3259" t="s">
        <v>1466</v>
      </c>
      <c r="E3259" s="1" t="str">
        <f t="shared" si="256"/>
        <v>Adam Bazika-paulo marques</v>
      </c>
      <c r="F3259" t="str">
        <f t="shared" si="254"/>
        <v>Won</v>
      </c>
      <c r="G3259" s="1">
        <f t="shared" si="255"/>
        <v>8</v>
      </c>
      <c r="H3259">
        <f t="shared" si="257"/>
        <v>1</v>
      </c>
      <c r="I3259" t="str">
        <f>INDEX(META!$B:$B,MATCH(B3259,META!$A:$A,0))</f>
        <v>Jund Wildfire</v>
      </c>
      <c r="J3259" t="str">
        <f>INDEX(META!$B:$B,MATCH(D3259,META!$A:$A,0))</f>
        <v>High Tide Combo</v>
      </c>
      <c r="K3259" t="str">
        <f t="shared" si="258"/>
        <v>Jund Wildfire-High Tide Combo</v>
      </c>
    </row>
    <row r="3260" spans="1:11" x14ac:dyDescent="0.3">
      <c r="A3260">
        <v>20</v>
      </c>
      <c r="B3260" t="s">
        <v>1517</v>
      </c>
      <c r="C3260" t="s">
        <v>26</v>
      </c>
      <c r="D3260" t="s">
        <v>1659</v>
      </c>
      <c r="E3260" s="1" t="str">
        <f t="shared" si="256"/>
        <v>Andrea Beatrice-Mattia Saetta</v>
      </c>
      <c r="F3260" t="str">
        <f t="shared" si="254"/>
        <v>Lost</v>
      </c>
      <c r="G3260" s="1">
        <f t="shared" si="255"/>
        <v>8</v>
      </c>
      <c r="H3260">
        <f t="shared" si="257"/>
        <v>1</v>
      </c>
      <c r="I3260" t="str">
        <f>INDEX(META!$B:$B,MATCH(B3260,META!$A:$A,0))</f>
        <v>Mono Blue Terror</v>
      </c>
      <c r="J3260" t="str">
        <f>INDEX(META!$B:$B,MATCH(D3260,META!$A:$A,0))</f>
        <v>Elves</v>
      </c>
      <c r="K3260" t="str">
        <f t="shared" si="258"/>
        <v>Mono Blue Terror-Elves</v>
      </c>
    </row>
    <row r="3261" spans="1:11" x14ac:dyDescent="0.3">
      <c r="A3261">
        <v>21</v>
      </c>
      <c r="B3261" t="s">
        <v>1905</v>
      </c>
      <c r="C3261" t="s">
        <v>28</v>
      </c>
      <c r="D3261" t="s">
        <v>2534</v>
      </c>
      <c r="E3261" s="1" t="str">
        <f t="shared" si="256"/>
        <v>Manuel Michelangeli-Giacomo Giannoni</v>
      </c>
      <c r="F3261" t="str">
        <f t="shared" si="254"/>
        <v>Won</v>
      </c>
      <c r="G3261" s="1">
        <f t="shared" si="255"/>
        <v>8</v>
      </c>
      <c r="H3261">
        <f t="shared" si="257"/>
        <v>1</v>
      </c>
      <c r="I3261" t="str">
        <f>INDEX(META!$B:$B,MATCH(B3261,META!$A:$A,0))</f>
        <v>Mono Red Synth</v>
      </c>
      <c r="J3261" t="str">
        <f>INDEX(META!$B:$B,MATCH(D3261,META!$A:$A,0))</f>
        <v>Rakdos Madness</v>
      </c>
      <c r="K3261" t="str">
        <f t="shared" si="258"/>
        <v>Mono Red Synth-Rakdos Madness</v>
      </c>
    </row>
    <row r="3262" spans="1:11" x14ac:dyDescent="0.3">
      <c r="A3262">
        <v>22</v>
      </c>
      <c r="B3262" t="s">
        <v>409</v>
      </c>
      <c r="C3262" t="s">
        <v>28</v>
      </c>
      <c r="D3262" t="s">
        <v>1301</v>
      </c>
      <c r="E3262" s="1" t="str">
        <f t="shared" si="256"/>
        <v>Ondřej Lukáš-Livio Setaro</v>
      </c>
      <c r="F3262" t="str">
        <f t="shared" si="254"/>
        <v>Won</v>
      </c>
      <c r="G3262" s="1">
        <f t="shared" si="255"/>
        <v>8</v>
      </c>
      <c r="H3262">
        <f t="shared" si="257"/>
        <v>1</v>
      </c>
      <c r="I3262" t="str">
        <f>INDEX(META!$B:$B,MATCH(B3262,META!$A:$A,0))</f>
        <v>Mono Red Synth</v>
      </c>
      <c r="J3262" t="str">
        <f>INDEX(META!$B:$B,MATCH(D3262,META!$A:$A,0))</f>
        <v>Elves</v>
      </c>
      <c r="K3262" t="str">
        <f t="shared" si="258"/>
        <v>Mono Red Synth-Elves</v>
      </c>
    </row>
    <row r="3263" spans="1:11" x14ac:dyDescent="0.3">
      <c r="A3263">
        <v>23</v>
      </c>
      <c r="B3263" t="s">
        <v>1820</v>
      </c>
      <c r="C3263" t="s">
        <v>27</v>
      </c>
      <c r="D3263" t="s">
        <v>197</v>
      </c>
      <c r="E3263" s="1" t="str">
        <f t="shared" si="256"/>
        <v>Fran družinec-Francesco Giuliano</v>
      </c>
      <c r="F3263" t="str">
        <f t="shared" si="254"/>
        <v>Lost</v>
      </c>
      <c r="G3263" s="1">
        <f t="shared" si="255"/>
        <v>8</v>
      </c>
      <c r="H3263">
        <f t="shared" si="257"/>
        <v>1</v>
      </c>
      <c r="I3263" t="str">
        <f>INDEX(META!$B:$B,MATCH(B3263,META!$A:$A,0))</f>
        <v>Altar Tron</v>
      </c>
      <c r="J3263" t="str">
        <f>INDEX(META!$B:$B,MATCH(D3263,META!$A:$A,0))</f>
        <v>Azorius Familiars</v>
      </c>
      <c r="K3263" t="str">
        <f t="shared" si="258"/>
        <v>Altar Tron-Azorius Familiars</v>
      </c>
    </row>
    <row r="3264" spans="1:11" x14ac:dyDescent="0.3">
      <c r="A3264">
        <v>24</v>
      </c>
      <c r="B3264" t="s">
        <v>839</v>
      </c>
      <c r="C3264" t="s">
        <v>28</v>
      </c>
      <c r="D3264" t="s">
        <v>1622</v>
      </c>
      <c r="E3264" s="1" t="str">
        <f t="shared" si="256"/>
        <v>Stefano Belloni-Matteo Lugaresi</v>
      </c>
      <c r="F3264" t="str">
        <f t="shared" si="254"/>
        <v>Won</v>
      </c>
      <c r="G3264" s="1">
        <f t="shared" si="255"/>
        <v>8</v>
      </c>
      <c r="H3264">
        <f t="shared" si="257"/>
        <v>1</v>
      </c>
      <c r="I3264" t="str">
        <f>INDEX(META!$B:$B,MATCH(B3264,META!$A:$A,0))</f>
        <v>Mono Blue Aggro</v>
      </c>
      <c r="J3264" t="str">
        <f>INDEX(META!$B:$B,MATCH(D3264,META!$A:$A,0))</f>
        <v>Mono Blue Aggro</v>
      </c>
      <c r="K3264" t="str">
        <f t="shared" si="258"/>
        <v>Mono Blue Aggro-Mono Blue Aggro</v>
      </c>
    </row>
    <row r="3265" spans="1:11" x14ac:dyDescent="0.3">
      <c r="A3265">
        <v>25</v>
      </c>
      <c r="B3265" t="s">
        <v>398</v>
      </c>
      <c r="C3265" t="s">
        <v>28</v>
      </c>
      <c r="D3265" t="s">
        <v>116</v>
      </c>
      <c r="E3265" s="1" t="str">
        <f t="shared" si="256"/>
        <v>Edoardo Bardi-Štěpán Pardubický</v>
      </c>
      <c r="F3265" t="str">
        <f t="shared" si="254"/>
        <v>Won</v>
      </c>
      <c r="G3265" s="1">
        <f t="shared" si="255"/>
        <v>8</v>
      </c>
      <c r="H3265">
        <f t="shared" si="257"/>
        <v>1</v>
      </c>
      <c r="I3265" t="str">
        <f>INDEX(META!$B:$B,MATCH(B3265,META!$A:$A,0))</f>
        <v>High Tide Combo</v>
      </c>
      <c r="J3265" t="str">
        <f>INDEX(META!$B:$B,MATCH(D3265,META!$A:$A,0))</f>
        <v>Rakdos Madness</v>
      </c>
      <c r="K3265" t="str">
        <f t="shared" si="258"/>
        <v>High Tide Combo-Rakdos Madness</v>
      </c>
    </row>
    <row r="3266" spans="1:11" x14ac:dyDescent="0.3">
      <c r="A3266">
        <v>26</v>
      </c>
      <c r="B3266" t="s">
        <v>3238</v>
      </c>
      <c r="C3266" t="s">
        <v>25</v>
      </c>
      <c r="D3266" t="s">
        <v>1226</v>
      </c>
      <c r="E3266" s="1" t="str">
        <f t="shared" si="256"/>
        <v>Marco Del Pivo-Simone Tarozzi</v>
      </c>
      <c r="F3266" t="str">
        <f t="shared" si="254"/>
        <v>Won</v>
      </c>
      <c r="G3266" s="1">
        <f t="shared" si="255"/>
        <v>8</v>
      </c>
      <c r="H3266">
        <f t="shared" si="257"/>
        <v>1</v>
      </c>
      <c r="I3266" t="str">
        <f>INDEX(META!$B:$B,MATCH(B3266,META!$A:$A,0))</f>
        <v>Gardens</v>
      </c>
      <c r="J3266" t="str">
        <f>INDEX(META!$B:$B,MATCH(D3266,META!$A:$A,0))</f>
        <v>Mono Blue Terror</v>
      </c>
      <c r="K3266" t="str">
        <f t="shared" si="258"/>
        <v>Gardens-Mono Blue Terror</v>
      </c>
    </row>
    <row r="3267" spans="1:11" x14ac:dyDescent="0.3">
      <c r="A3267">
        <v>27</v>
      </c>
      <c r="B3267" t="s">
        <v>569</v>
      </c>
      <c r="C3267" t="s">
        <v>28</v>
      </c>
      <c r="D3267" t="s">
        <v>225</v>
      </c>
      <c r="E3267" s="1" t="str">
        <f t="shared" si="256"/>
        <v>isaac rancic-Michele Delpiazzo</v>
      </c>
      <c r="F3267" t="str">
        <f t="shared" ref="F3267:F3330" si="259">_xlfn.TEXTBEFORE(C3267," ")</f>
        <v>Won</v>
      </c>
      <c r="G3267" s="1">
        <f t="shared" ref="G3267:G3330" si="260">IF(A3267&gt;=A3266,G3266,G3266+1)</f>
        <v>8</v>
      </c>
      <c r="H3267">
        <f t="shared" si="257"/>
        <v>1</v>
      </c>
      <c r="I3267" t="str">
        <f>INDEX(META!$B:$B,MATCH(B3267,META!$A:$A,0))</f>
        <v>High Tide Combo</v>
      </c>
      <c r="J3267" t="str">
        <f>INDEX(META!$B:$B,MATCH(D3267,META!$A:$A,0))</f>
        <v>Mono Red Synth</v>
      </c>
      <c r="K3267" t="str">
        <f t="shared" si="258"/>
        <v>High Tide Combo-Mono Red Synth</v>
      </c>
    </row>
    <row r="3268" spans="1:11" x14ac:dyDescent="0.3">
      <c r="A3268">
        <v>28</v>
      </c>
      <c r="B3268" t="s">
        <v>291</v>
      </c>
      <c r="C3268" t="s">
        <v>27</v>
      </c>
      <c r="D3268" t="s">
        <v>172</v>
      </c>
      <c r="E3268" s="1" t="str">
        <f t="shared" si="256"/>
        <v>Numa Zorzi-Pietro Bragioto</v>
      </c>
      <c r="F3268" t="str">
        <f t="shared" si="259"/>
        <v>Lost</v>
      </c>
      <c r="G3268" s="1">
        <f t="shared" si="260"/>
        <v>8</v>
      </c>
      <c r="H3268">
        <f t="shared" si="257"/>
        <v>1</v>
      </c>
      <c r="I3268" t="str">
        <f>INDEX(META!$B:$B,MATCH(B3268,META!$A:$A,0))</f>
        <v>Mono Red Synth</v>
      </c>
      <c r="J3268" t="str">
        <f>INDEX(META!$B:$B,MATCH(D3268,META!$A:$A,0))</f>
        <v>Mono Red Synth</v>
      </c>
      <c r="K3268" t="str">
        <f t="shared" si="258"/>
        <v>Mono Red Synth-Mono Red Synth</v>
      </c>
    </row>
    <row r="3269" spans="1:11" x14ac:dyDescent="0.3">
      <c r="A3269">
        <v>29</v>
      </c>
      <c r="B3269" t="s">
        <v>194</v>
      </c>
      <c r="C3269" t="s">
        <v>28</v>
      </c>
      <c r="D3269" t="s">
        <v>443</v>
      </c>
      <c r="E3269" s="1" t="str">
        <f t="shared" si="256"/>
        <v>riccardo cestari-Samuele Corbetta</v>
      </c>
      <c r="F3269" t="str">
        <f t="shared" si="259"/>
        <v>Won</v>
      </c>
      <c r="G3269" s="1">
        <f t="shared" si="260"/>
        <v>8</v>
      </c>
      <c r="H3269">
        <f t="shared" si="257"/>
        <v>1</v>
      </c>
      <c r="I3269" t="str">
        <f>INDEX(META!$B:$B,MATCH(B3269,META!$A:$A,0))</f>
        <v>Mono Blue Terror</v>
      </c>
      <c r="J3269" t="str">
        <f>INDEX(META!$B:$B,MATCH(D3269,META!$A:$A,0))</f>
        <v>Mono Red Synth</v>
      </c>
      <c r="K3269" t="str">
        <f t="shared" si="258"/>
        <v>Mono Blue Terror-Mono Red Synth</v>
      </c>
    </row>
    <row r="3270" spans="1:11" x14ac:dyDescent="0.3">
      <c r="A3270">
        <v>30</v>
      </c>
      <c r="B3270" t="s">
        <v>384</v>
      </c>
      <c r="C3270" t="s">
        <v>27</v>
      </c>
      <c r="D3270" t="s">
        <v>351</v>
      </c>
      <c r="E3270" s="1" t="str">
        <f t="shared" si="256"/>
        <v>Lahiri Cristofori-Tommaso Punis</v>
      </c>
      <c r="F3270" t="str">
        <f t="shared" si="259"/>
        <v>Lost</v>
      </c>
      <c r="G3270" s="1">
        <f t="shared" si="260"/>
        <v>8</v>
      </c>
      <c r="H3270">
        <f t="shared" si="257"/>
        <v>1</v>
      </c>
      <c r="I3270" t="str">
        <f>INDEX(META!$B:$B,MATCH(B3270,META!$A:$A,0))</f>
        <v>Mono Red Madness</v>
      </c>
      <c r="J3270" t="str">
        <f>INDEX(META!$B:$B,MATCH(D3270,META!$A:$A,0))</f>
        <v>Gruul Monsters</v>
      </c>
      <c r="K3270" t="str">
        <f t="shared" si="258"/>
        <v>Mono Red Madness-Gruul Monsters</v>
      </c>
    </row>
    <row r="3271" spans="1:11" x14ac:dyDescent="0.3">
      <c r="A3271">
        <v>31</v>
      </c>
      <c r="B3271" t="s">
        <v>299</v>
      </c>
      <c r="C3271" t="s">
        <v>25</v>
      </c>
      <c r="D3271" t="s">
        <v>1715</v>
      </c>
      <c r="E3271" s="1" t="str">
        <f t="shared" si="256"/>
        <v>Lorenzo Bachiorri-Giovanni Caligari</v>
      </c>
      <c r="F3271" t="str">
        <f t="shared" si="259"/>
        <v>Won</v>
      </c>
      <c r="G3271" s="1">
        <f t="shared" si="260"/>
        <v>8</v>
      </c>
      <c r="H3271">
        <f t="shared" si="257"/>
        <v>1</v>
      </c>
      <c r="I3271" t="str">
        <f>INDEX(META!$B:$B,MATCH(B3271,META!$A:$A,0))</f>
        <v>Mono Red Synth</v>
      </c>
      <c r="J3271" t="str">
        <f>INDEX(META!$B:$B,MATCH(D3271,META!$A:$A,0))</f>
        <v>Mono Blue Aggro</v>
      </c>
      <c r="K3271" t="str">
        <f t="shared" si="258"/>
        <v>Mono Red Synth-Mono Blue Aggro</v>
      </c>
    </row>
    <row r="3272" spans="1:11" x14ac:dyDescent="0.3">
      <c r="A3272">
        <v>32</v>
      </c>
      <c r="B3272" t="s">
        <v>287</v>
      </c>
      <c r="C3272" t="s">
        <v>26</v>
      </c>
      <c r="D3272" t="s">
        <v>3194</v>
      </c>
      <c r="E3272" s="1" t="str">
        <f t="shared" si="256"/>
        <v>Matteo Cirigliano-hayden dubock</v>
      </c>
      <c r="F3272" t="str">
        <f t="shared" si="259"/>
        <v>Lost</v>
      </c>
      <c r="G3272" s="1">
        <f t="shared" si="260"/>
        <v>8</v>
      </c>
      <c r="H3272">
        <f t="shared" si="257"/>
        <v>1</v>
      </c>
      <c r="I3272" t="str">
        <f>INDEX(META!$B:$B,MATCH(B3272,META!$A:$A,0))</f>
        <v>Jund Wildfire</v>
      </c>
      <c r="J3272" t="str">
        <f>INDEX(META!$B:$B,MATCH(D3272,META!$A:$A,0))</f>
        <v>Jeskai Ephemerate</v>
      </c>
      <c r="K3272" t="str">
        <f t="shared" si="258"/>
        <v>Jund Wildfire-Jeskai Ephemerate</v>
      </c>
    </row>
    <row r="3273" spans="1:11" x14ac:dyDescent="0.3">
      <c r="A3273">
        <v>33</v>
      </c>
      <c r="B3273" t="s">
        <v>877</v>
      </c>
      <c r="C3273" t="s">
        <v>27</v>
      </c>
      <c r="D3273" t="s">
        <v>307</v>
      </c>
      <c r="E3273" s="1" t="str">
        <f t="shared" si="256"/>
        <v>Tommaso Cardinali-Giacomo Giuliani</v>
      </c>
      <c r="F3273" t="str">
        <f t="shared" si="259"/>
        <v>Lost</v>
      </c>
      <c r="G3273" s="1">
        <f t="shared" si="260"/>
        <v>8</v>
      </c>
      <c r="H3273">
        <f t="shared" si="257"/>
        <v>1</v>
      </c>
      <c r="I3273" t="str">
        <f>INDEX(META!$B:$B,MATCH(B3273,META!$A:$A,0))</f>
        <v>Jund Wildfire</v>
      </c>
      <c r="J3273" t="str">
        <f>INDEX(META!$B:$B,MATCH(D3273,META!$A:$A,0))</f>
        <v>Jund Wildfire</v>
      </c>
      <c r="K3273" t="str">
        <f t="shared" si="258"/>
        <v>Jund Wildfire-Jund Wildfire</v>
      </c>
    </row>
    <row r="3274" spans="1:11" x14ac:dyDescent="0.3">
      <c r="A3274">
        <v>34</v>
      </c>
      <c r="B3274" t="s">
        <v>394</v>
      </c>
      <c r="C3274" t="s">
        <v>28</v>
      </c>
      <c r="D3274" t="s">
        <v>1004</v>
      </c>
      <c r="E3274" s="1" t="str">
        <f t="shared" si="256"/>
        <v>Jame Truffaz-Francesco Ingargiola</v>
      </c>
      <c r="F3274" t="str">
        <f t="shared" si="259"/>
        <v>Won</v>
      </c>
      <c r="G3274" s="1">
        <f t="shared" si="260"/>
        <v>8</v>
      </c>
      <c r="H3274">
        <f t="shared" si="257"/>
        <v>1</v>
      </c>
      <c r="I3274" t="str">
        <f>INDEX(META!$B:$B,MATCH(B3274,META!$A:$A,0))</f>
        <v>Gardens</v>
      </c>
      <c r="J3274" t="str">
        <f>INDEX(META!$B:$B,MATCH(D3274,META!$A:$A,0))</f>
        <v>Dredge</v>
      </c>
      <c r="K3274" t="str">
        <f t="shared" si="258"/>
        <v>Gardens-Dredge</v>
      </c>
    </row>
    <row r="3275" spans="1:11" x14ac:dyDescent="0.3">
      <c r="A3275">
        <v>35</v>
      </c>
      <c r="B3275" t="s">
        <v>189</v>
      </c>
      <c r="C3275" t="s">
        <v>25</v>
      </c>
      <c r="D3275" t="s">
        <v>1594</v>
      </c>
      <c r="E3275" s="1" t="str">
        <f t="shared" si="256"/>
        <v>Riccardo Bonato-Noam Brunel</v>
      </c>
      <c r="F3275" t="str">
        <f t="shared" si="259"/>
        <v>Won</v>
      </c>
      <c r="G3275" s="1">
        <f t="shared" si="260"/>
        <v>8</v>
      </c>
      <c r="H3275">
        <f t="shared" si="257"/>
        <v>1</v>
      </c>
      <c r="I3275" t="str">
        <f>INDEX(META!$B:$B,MATCH(B3275,META!$A:$A,0))</f>
        <v>Jund Wildfire</v>
      </c>
      <c r="J3275" t="str">
        <f>INDEX(META!$B:$B,MATCH(D3275,META!$A:$A,0))</f>
        <v>Jund Wildfire</v>
      </c>
      <c r="K3275" t="str">
        <f t="shared" si="258"/>
        <v>Jund Wildfire-Jund Wildfire</v>
      </c>
    </row>
    <row r="3276" spans="1:11" x14ac:dyDescent="0.3">
      <c r="A3276">
        <v>36</v>
      </c>
      <c r="B3276" t="s">
        <v>956</v>
      </c>
      <c r="C3276" t="s">
        <v>27</v>
      </c>
      <c r="D3276" t="s">
        <v>531</v>
      </c>
      <c r="E3276" s="1" t="str">
        <f t="shared" si="256"/>
        <v>Gianluigi Carrara-Michele Cristofani</v>
      </c>
      <c r="F3276" t="str">
        <f t="shared" si="259"/>
        <v>Lost</v>
      </c>
      <c r="G3276" s="1">
        <f t="shared" si="260"/>
        <v>8</v>
      </c>
      <c r="H3276">
        <f t="shared" si="257"/>
        <v>1</v>
      </c>
      <c r="I3276" t="str">
        <f>INDEX(META!$B:$B,MATCH(B3276,META!$A:$A,0))</f>
        <v>Gardens</v>
      </c>
      <c r="J3276" t="str">
        <f>INDEX(META!$B:$B,MATCH(D3276,META!$A:$A,0))</f>
        <v>Altar Tron</v>
      </c>
      <c r="K3276" t="str">
        <f t="shared" si="258"/>
        <v>Gardens-Altar Tron</v>
      </c>
    </row>
    <row r="3277" spans="1:11" x14ac:dyDescent="0.3">
      <c r="A3277">
        <v>37</v>
      </c>
      <c r="B3277" t="s">
        <v>405</v>
      </c>
      <c r="C3277" t="s">
        <v>26</v>
      </c>
      <c r="D3277" t="s">
        <v>3179</v>
      </c>
      <c r="E3277" s="1" t="str">
        <f t="shared" si="256"/>
        <v>Nicola Masoero-Alberto Casto</v>
      </c>
      <c r="F3277" t="str">
        <f t="shared" si="259"/>
        <v>Lost</v>
      </c>
      <c r="G3277" s="1">
        <f t="shared" si="260"/>
        <v>8</v>
      </c>
      <c r="H3277">
        <f t="shared" si="257"/>
        <v>1</v>
      </c>
      <c r="I3277" t="str">
        <f>INDEX(META!$B:$B,MATCH(B3277,META!$A:$A,0))</f>
        <v>Jund Wildfire</v>
      </c>
      <c r="J3277" t="str">
        <f>INDEX(META!$B:$B,MATCH(D3277,META!$A:$A,0))</f>
        <v>Izzet Terror</v>
      </c>
      <c r="K3277" t="str">
        <f t="shared" si="258"/>
        <v>Jund Wildfire-Izzet Terror</v>
      </c>
    </row>
    <row r="3278" spans="1:11" x14ac:dyDescent="0.3">
      <c r="A3278">
        <v>38</v>
      </c>
      <c r="B3278" t="s">
        <v>990</v>
      </c>
      <c r="C3278" t="s">
        <v>27</v>
      </c>
      <c r="D3278" t="s">
        <v>192</v>
      </c>
      <c r="E3278" s="1" t="str">
        <f t="shared" si="256"/>
        <v>Edoardo Mantovani-Cristiano Ciacci</v>
      </c>
      <c r="F3278" t="str">
        <f t="shared" si="259"/>
        <v>Lost</v>
      </c>
      <c r="G3278" s="1">
        <f t="shared" si="260"/>
        <v>8</v>
      </c>
      <c r="H3278">
        <f t="shared" si="257"/>
        <v>1</v>
      </c>
      <c r="I3278" t="str">
        <f>INDEX(META!$B:$B,MATCH(B3278,META!$A:$A,0))</f>
        <v>Azorius Familiars</v>
      </c>
      <c r="J3278" t="str">
        <f>INDEX(META!$B:$B,MATCH(D3278,META!$A:$A,0))</f>
        <v>Jund Wildfire</v>
      </c>
      <c r="K3278" t="str">
        <f t="shared" si="258"/>
        <v>Azorius Familiars-Jund Wildfire</v>
      </c>
    </row>
    <row r="3279" spans="1:11" x14ac:dyDescent="0.3">
      <c r="A3279">
        <v>39</v>
      </c>
      <c r="B3279" t="s">
        <v>2826</v>
      </c>
      <c r="C3279" t="s">
        <v>25</v>
      </c>
      <c r="D3279" t="s">
        <v>2003</v>
      </c>
      <c r="E3279" s="1" t="str">
        <f t="shared" si="256"/>
        <v>Baroni Paolo-Benni Sanò</v>
      </c>
      <c r="F3279" t="str">
        <f t="shared" si="259"/>
        <v>Won</v>
      </c>
      <c r="G3279" s="1">
        <f t="shared" si="260"/>
        <v>8</v>
      </c>
      <c r="H3279">
        <f t="shared" si="257"/>
        <v>1</v>
      </c>
      <c r="I3279" t="str">
        <f>INDEX(META!$B:$B,MATCH(B3279,META!$A:$A,0))</f>
        <v>Altar Tron</v>
      </c>
      <c r="J3279" t="str">
        <f>INDEX(META!$B:$B,MATCH(D3279,META!$A:$A,0))</f>
        <v>Jund Wildfire</v>
      </c>
      <c r="K3279" t="str">
        <f t="shared" si="258"/>
        <v>Altar Tron-Jund Wildfire</v>
      </c>
    </row>
    <row r="3280" spans="1:11" x14ac:dyDescent="0.3">
      <c r="A3280">
        <v>40</v>
      </c>
      <c r="B3280" t="s">
        <v>1306</v>
      </c>
      <c r="C3280" t="s">
        <v>25</v>
      </c>
      <c r="D3280" t="s">
        <v>385</v>
      </c>
      <c r="E3280" s="1" t="str">
        <f t="shared" si="256"/>
        <v>Francesco Pelacani-leonardo priami</v>
      </c>
      <c r="F3280" t="str">
        <f t="shared" si="259"/>
        <v>Won</v>
      </c>
      <c r="G3280" s="1">
        <f t="shared" si="260"/>
        <v>8</v>
      </c>
      <c r="H3280">
        <f t="shared" si="257"/>
        <v>1</v>
      </c>
      <c r="I3280" t="str">
        <f>INDEX(META!$B:$B,MATCH(B3280,META!$A:$A,0))</f>
        <v>Mono Blue Terror</v>
      </c>
      <c r="J3280" t="str">
        <f>INDEX(META!$B:$B,MATCH(D3280,META!$A:$A,0))</f>
        <v>High Tide Combo</v>
      </c>
      <c r="K3280" t="str">
        <f t="shared" si="258"/>
        <v>Mono Blue Terror-High Tide Combo</v>
      </c>
    </row>
    <row r="3281" spans="1:11" x14ac:dyDescent="0.3">
      <c r="A3281">
        <v>41</v>
      </c>
      <c r="B3281" t="s">
        <v>2729</v>
      </c>
      <c r="C3281" t="s">
        <v>27</v>
      </c>
      <c r="D3281" t="s">
        <v>2422</v>
      </c>
      <c r="E3281" s="1" t="str">
        <f t="shared" si="256"/>
        <v>Simone Marzio-Michele Compagnone</v>
      </c>
      <c r="F3281" t="str">
        <f t="shared" si="259"/>
        <v>Lost</v>
      </c>
      <c r="G3281" s="1">
        <f t="shared" si="260"/>
        <v>8</v>
      </c>
      <c r="H3281">
        <f t="shared" si="257"/>
        <v>1</v>
      </c>
      <c r="I3281" t="str">
        <f>INDEX(META!$B:$B,MATCH(B3281,META!$A:$A,0))</f>
        <v>Grixis Affinity</v>
      </c>
      <c r="J3281" t="str">
        <f>INDEX(META!$B:$B,MATCH(D3281,META!$A:$A,0))</f>
        <v>Dimir Terror</v>
      </c>
      <c r="K3281" t="str">
        <f t="shared" si="258"/>
        <v>Grixis Affinity-Dimir Terror</v>
      </c>
    </row>
    <row r="3282" spans="1:11" x14ac:dyDescent="0.3">
      <c r="A3282">
        <v>42</v>
      </c>
      <c r="B3282" t="s">
        <v>916</v>
      </c>
      <c r="C3282" t="s">
        <v>26</v>
      </c>
      <c r="D3282" t="s">
        <v>382</v>
      </c>
      <c r="E3282" s="1" t="str">
        <f t="shared" si="256"/>
        <v>Fabio D'Angelo-Fabrizio Campanino</v>
      </c>
      <c r="F3282" t="str">
        <f t="shared" si="259"/>
        <v>Lost</v>
      </c>
      <c r="G3282" s="1">
        <f t="shared" si="260"/>
        <v>8</v>
      </c>
      <c r="H3282">
        <f t="shared" si="257"/>
        <v>1</v>
      </c>
      <c r="I3282" t="str">
        <f>INDEX(META!$B:$B,MATCH(B3282,META!$A:$A,0))</f>
        <v>Mono Red Synth</v>
      </c>
      <c r="J3282" t="str">
        <f>INDEX(META!$B:$B,MATCH(D3282,META!$A:$A,0))</f>
        <v>Boros Bully</v>
      </c>
      <c r="K3282" t="str">
        <f t="shared" si="258"/>
        <v>Mono Red Synth-Boros Bully</v>
      </c>
    </row>
    <row r="3283" spans="1:11" x14ac:dyDescent="0.3">
      <c r="A3283">
        <v>43</v>
      </c>
      <c r="B3283" t="s">
        <v>998</v>
      </c>
      <c r="C3283" t="s">
        <v>26</v>
      </c>
      <c r="D3283" t="s">
        <v>522</v>
      </c>
      <c r="E3283" s="1" t="str">
        <f t="shared" si="256"/>
        <v>Nicola Martinelli-Lorenzo Belloco</v>
      </c>
      <c r="F3283" t="str">
        <f t="shared" si="259"/>
        <v>Lost</v>
      </c>
      <c r="G3283" s="1">
        <f t="shared" si="260"/>
        <v>8</v>
      </c>
      <c r="H3283">
        <f t="shared" si="257"/>
        <v>1</v>
      </c>
      <c r="I3283" t="str">
        <f>INDEX(META!$B:$B,MATCH(B3283,META!$A:$A,0))</f>
        <v>Rakdos Madness</v>
      </c>
      <c r="J3283" t="str">
        <f>INDEX(META!$B:$B,MATCH(D3283,META!$A:$A,0))</f>
        <v>Mono Black Sacrifice</v>
      </c>
      <c r="K3283" t="str">
        <f t="shared" si="258"/>
        <v>Rakdos Madness-Mono Black Sacrifice</v>
      </c>
    </row>
    <row r="3284" spans="1:11" x14ac:dyDescent="0.3">
      <c r="A3284">
        <v>44</v>
      </c>
      <c r="B3284" t="s">
        <v>286</v>
      </c>
      <c r="C3284" t="s">
        <v>26</v>
      </c>
      <c r="D3284" t="s">
        <v>3091</v>
      </c>
      <c r="E3284" s="1" t="str">
        <f t="shared" si="256"/>
        <v>Lorenzo Di Grazia-alessio degl'innocenti</v>
      </c>
      <c r="F3284" t="str">
        <f t="shared" si="259"/>
        <v>Lost</v>
      </c>
      <c r="G3284" s="1">
        <f t="shared" si="260"/>
        <v>8</v>
      </c>
      <c r="H3284">
        <f t="shared" si="257"/>
        <v>1</v>
      </c>
      <c r="I3284" t="str">
        <f>INDEX(META!$B:$B,MATCH(B3284,META!$A:$A,0))</f>
        <v>Jund Wildfire</v>
      </c>
      <c r="J3284" t="str">
        <f>INDEX(META!$B:$B,MATCH(D3284,META!$A:$A,0))</f>
        <v>Mono Blue Terror</v>
      </c>
      <c r="K3284" t="str">
        <f t="shared" si="258"/>
        <v>Jund Wildfire-Mono Blue Terror</v>
      </c>
    </row>
    <row r="3285" spans="1:11" x14ac:dyDescent="0.3">
      <c r="A3285">
        <v>45</v>
      </c>
      <c r="B3285" t="s">
        <v>86</v>
      </c>
      <c r="C3285" t="s">
        <v>26</v>
      </c>
      <c r="D3285" t="s">
        <v>422</v>
      </c>
      <c r="E3285" s="1" t="str">
        <f t="shared" si="256"/>
        <v>Mirko Fiorelli-Diego Lacedonia</v>
      </c>
      <c r="F3285" t="str">
        <f t="shared" si="259"/>
        <v>Lost</v>
      </c>
      <c r="G3285" s="1">
        <f t="shared" si="260"/>
        <v>8</v>
      </c>
      <c r="H3285">
        <f t="shared" si="257"/>
        <v>1</v>
      </c>
      <c r="I3285" t="str">
        <f>INDEX(META!$B:$B,MATCH(B3285,META!$A:$A,0))</f>
        <v>Jeskai Ephemerate</v>
      </c>
      <c r="J3285" t="str">
        <f>INDEX(META!$B:$B,MATCH(D3285,META!$A:$A,0))</f>
        <v>Mono Red Madness</v>
      </c>
      <c r="K3285" t="str">
        <f t="shared" si="258"/>
        <v>Jeskai Ephemerate-Mono Red Madness</v>
      </c>
    </row>
    <row r="3286" spans="1:11" x14ac:dyDescent="0.3">
      <c r="A3286">
        <v>46</v>
      </c>
      <c r="B3286" t="s">
        <v>420</v>
      </c>
      <c r="C3286" t="s">
        <v>25</v>
      </c>
      <c r="D3286" t="s">
        <v>370</v>
      </c>
      <c r="E3286" s="1" t="str">
        <f t="shared" si="256"/>
        <v>Giuliano Tambone-Matteo Canfora</v>
      </c>
      <c r="F3286" t="str">
        <f t="shared" si="259"/>
        <v>Won</v>
      </c>
      <c r="G3286" s="1">
        <f t="shared" si="260"/>
        <v>8</v>
      </c>
      <c r="H3286">
        <f t="shared" si="257"/>
        <v>1</v>
      </c>
      <c r="I3286" t="str">
        <f>INDEX(META!$B:$B,MATCH(B3286,META!$A:$A,0))</f>
        <v>Gardens</v>
      </c>
      <c r="J3286" t="str">
        <f>INDEX(META!$B:$B,MATCH(D3286,META!$A:$A,0))</f>
        <v>Jund Wildfire</v>
      </c>
      <c r="K3286" t="str">
        <f t="shared" si="258"/>
        <v>Gardens-Jund Wildfire</v>
      </c>
    </row>
    <row r="3287" spans="1:11" x14ac:dyDescent="0.3">
      <c r="A3287">
        <v>47</v>
      </c>
      <c r="B3287" t="s">
        <v>638</v>
      </c>
      <c r="C3287" t="s">
        <v>28</v>
      </c>
      <c r="D3287" t="s">
        <v>1844</v>
      </c>
      <c r="E3287" s="1" t="str">
        <f t="shared" si="256"/>
        <v>Daniele Giorgio-Lorenzo Fambrini</v>
      </c>
      <c r="F3287" t="str">
        <f t="shared" si="259"/>
        <v>Won</v>
      </c>
      <c r="G3287" s="1">
        <f t="shared" si="260"/>
        <v>8</v>
      </c>
      <c r="H3287">
        <f t="shared" si="257"/>
        <v>1</v>
      </c>
      <c r="I3287" t="str">
        <f>INDEX(META!$B:$B,MATCH(B3287,META!$A:$A,0))</f>
        <v>Jund Wildfire</v>
      </c>
      <c r="J3287" t="str">
        <f>INDEX(META!$B:$B,MATCH(D3287,META!$A:$A,0))</f>
        <v>Rakdos Madness</v>
      </c>
      <c r="K3287" t="str">
        <f t="shared" si="258"/>
        <v>Jund Wildfire-Rakdos Madness</v>
      </c>
    </row>
    <row r="3288" spans="1:11" x14ac:dyDescent="0.3">
      <c r="A3288">
        <v>48</v>
      </c>
      <c r="B3288" t="s">
        <v>439</v>
      </c>
      <c r="C3288" t="s">
        <v>28</v>
      </c>
      <c r="D3288" t="s">
        <v>2065</v>
      </c>
      <c r="E3288" s="1" t="str">
        <f t="shared" si="256"/>
        <v>Andrea Trisoglio-domenico cardona</v>
      </c>
      <c r="F3288" t="str">
        <f t="shared" si="259"/>
        <v>Won</v>
      </c>
      <c r="G3288" s="1">
        <f t="shared" si="260"/>
        <v>8</v>
      </c>
      <c r="H3288">
        <f t="shared" si="257"/>
        <v>1</v>
      </c>
      <c r="I3288" t="str">
        <f>INDEX(META!$B:$B,MATCH(B3288,META!$A:$A,0))</f>
        <v>Jund Wildfire</v>
      </c>
      <c r="J3288" t="str">
        <f>INDEX(META!$B:$B,MATCH(D3288,META!$A:$A,0))</f>
        <v>Mono Red Madness</v>
      </c>
      <c r="K3288" t="str">
        <f t="shared" si="258"/>
        <v>Jund Wildfire-Mono Red Madness</v>
      </c>
    </row>
    <row r="3289" spans="1:11" x14ac:dyDescent="0.3">
      <c r="A3289">
        <v>49</v>
      </c>
      <c r="B3289" t="s">
        <v>2692</v>
      </c>
      <c r="C3289" t="s">
        <v>28</v>
      </c>
      <c r="D3289" t="s">
        <v>1762</v>
      </c>
      <c r="E3289" s="1" t="str">
        <f t="shared" si="256"/>
        <v>Matteo Versari-Goran Zic</v>
      </c>
      <c r="F3289" t="str">
        <f t="shared" si="259"/>
        <v>Won</v>
      </c>
      <c r="G3289" s="1">
        <f t="shared" si="260"/>
        <v>8</v>
      </c>
      <c r="H3289">
        <f t="shared" si="257"/>
        <v>1</v>
      </c>
      <c r="I3289" t="str">
        <f>INDEX(META!$B:$B,MATCH(B3289,META!$A:$A,0))</f>
        <v>Mono Blue Aggro</v>
      </c>
      <c r="J3289" t="str">
        <f>INDEX(META!$B:$B,MATCH(D3289,META!$A:$A,0))</f>
        <v>Rakdos Madness</v>
      </c>
      <c r="K3289" t="str">
        <f t="shared" si="258"/>
        <v>Mono Blue Aggro-Rakdos Madness</v>
      </c>
    </row>
    <row r="3290" spans="1:11" x14ac:dyDescent="0.3">
      <c r="A3290">
        <v>50</v>
      </c>
      <c r="B3290" t="s">
        <v>237</v>
      </c>
      <c r="C3290" t="s">
        <v>25</v>
      </c>
      <c r="D3290" t="s">
        <v>302</v>
      </c>
      <c r="E3290" s="1" t="str">
        <f t="shared" si="256"/>
        <v>Lorenzo Pollone-Nicolò Croppi</v>
      </c>
      <c r="F3290" t="str">
        <f t="shared" si="259"/>
        <v>Won</v>
      </c>
      <c r="G3290" s="1">
        <f t="shared" si="260"/>
        <v>8</v>
      </c>
      <c r="H3290">
        <f t="shared" si="257"/>
        <v>1</v>
      </c>
      <c r="I3290" t="str">
        <f>INDEX(META!$B:$B,MATCH(B3290,META!$A:$A,0))</f>
        <v>Jund Wildfire</v>
      </c>
      <c r="J3290" t="str">
        <f>INDEX(META!$B:$B,MATCH(D3290,META!$A:$A,0))</f>
        <v>Mono Black Rod</v>
      </c>
      <c r="K3290" t="str">
        <f t="shared" si="258"/>
        <v>Jund Wildfire-Mono Black Rod</v>
      </c>
    </row>
    <row r="3291" spans="1:11" x14ac:dyDescent="0.3">
      <c r="A3291">
        <v>51</v>
      </c>
      <c r="B3291" t="s">
        <v>1560</v>
      </c>
      <c r="C3291" t="s">
        <v>26</v>
      </c>
      <c r="D3291" t="s">
        <v>2153</v>
      </c>
      <c r="E3291" s="1" t="str">
        <f t="shared" si="256"/>
        <v>Simone Tigani-Francesco Brugnami</v>
      </c>
      <c r="F3291" t="str">
        <f t="shared" si="259"/>
        <v>Lost</v>
      </c>
      <c r="G3291" s="1">
        <f t="shared" si="260"/>
        <v>8</v>
      </c>
      <c r="H3291">
        <f t="shared" si="257"/>
        <v>1</v>
      </c>
      <c r="I3291" t="str">
        <f>INDEX(META!$B:$B,MATCH(B3291,META!$A:$A,0))</f>
        <v>Mono Red Synth</v>
      </c>
      <c r="J3291" t="str">
        <f>INDEX(META!$B:$B,MATCH(D3291,META!$A:$A,0))</f>
        <v>Jund Wildfire</v>
      </c>
      <c r="K3291" t="str">
        <f t="shared" si="258"/>
        <v>Mono Red Synth-Jund Wildfire</v>
      </c>
    </row>
    <row r="3292" spans="1:11" x14ac:dyDescent="0.3">
      <c r="A3292">
        <v>52</v>
      </c>
      <c r="B3292" t="s">
        <v>3106</v>
      </c>
      <c r="C3292" t="s">
        <v>26</v>
      </c>
      <c r="D3292" t="s">
        <v>3252</v>
      </c>
      <c r="E3292" s="1" t="str">
        <f t="shared" si="256"/>
        <v>Federico Ciancia-Alexander Beliaev</v>
      </c>
      <c r="F3292" t="str">
        <f t="shared" si="259"/>
        <v>Lost</v>
      </c>
      <c r="G3292" s="1">
        <f t="shared" si="260"/>
        <v>8</v>
      </c>
      <c r="H3292">
        <f t="shared" si="257"/>
        <v>1</v>
      </c>
      <c r="I3292" t="str">
        <f>INDEX(META!$B:$B,MATCH(B3292,META!$A:$A,0))</f>
        <v>Altar Tron</v>
      </c>
      <c r="J3292" t="str">
        <f>INDEX(META!$B:$B,MATCH(D3292,META!$A:$A,0))</f>
        <v>Elves</v>
      </c>
      <c r="K3292" t="str">
        <f t="shared" si="258"/>
        <v>Altar Tron-Elves</v>
      </c>
    </row>
    <row r="3293" spans="1:11" x14ac:dyDescent="0.3">
      <c r="A3293">
        <v>53</v>
      </c>
      <c r="B3293" t="s">
        <v>3007</v>
      </c>
      <c r="C3293" t="s">
        <v>26</v>
      </c>
      <c r="D3293" t="s">
        <v>3001</v>
      </c>
      <c r="E3293" s="1" t="str">
        <f t="shared" si="256"/>
        <v>Niccolò Efrati-mattia biggeri</v>
      </c>
      <c r="F3293" t="str">
        <f t="shared" si="259"/>
        <v>Lost</v>
      </c>
      <c r="G3293" s="1">
        <f t="shared" si="260"/>
        <v>8</v>
      </c>
      <c r="H3293">
        <f t="shared" si="257"/>
        <v>1</v>
      </c>
      <c r="I3293" t="str">
        <f>INDEX(META!$B:$B,MATCH(B3293,META!$A:$A,0))</f>
        <v>Gardens</v>
      </c>
      <c r="J3293" t="str">
        <f>INDEX(META!$B:$B,MATCH(D3293,META!$A:$A,0))</f>
        <v>Mono Blue Aggro</v>
      </c>
      <c r="K3293" t="str">
        <f t="shared" si="258"/>
        <v>Gardens-Mono Blue Aggro</v>
      </c>
    </row>
    <row r="3294" spans="1:11" x14ac:dyDescent="0.3">
      <c r="A3294">
        <v>54</v>
      </c>
      <c r="B3294" t="s">
        <v>1600</v>
      </c>
      <c r="C3294" t="s">
        <v>28</v>
      </c>
      <c r="D3294" t="s">
        <v>2505</v>
      </c>
      <c r="E3294" s="1" t="str">
        <f t="shared" si="256"/>
        <v>Giovanni Navarra-Denis Jarząbek</v>
      </c>
      <c r="F3294" t="str">
        <f t="shared" si="259"/>
        <v>Won</v>
      </c>
      <c r="G3294" s="1">
        <f t="shared" si="260"/>
        <v>8</v>
      </c>
      <c r="H3294">
        <f t="shared" si="257"/>
        <v>1</v>
      </c>
      <c r="I3294" t="str">
        <f>INDEX(META!$B:$B,MATCH(B3294,META!$A:$A,0))</f>
        <v>Mono Blue Aggro</v>
      </c>
      <c r="J3294" t="str">
        <f>INDEX(META!$B:$B,MATCH(D3294,META!$A:$A,0))</f>
        <v>Mono Red Synth</v>
      </c>
      <c r="K3294" t="str">
        <f t="shared" si="258"/>
        <v>Mono Blue Aggro-Mono Red Synth</v>
      </c>
    </row>
    <row r="3295" spans="1:11" x14ac:dyDescent="0.3">
      <c r="A3295">
        <v>55</v>
      </c>
      <c r="B3295" t="s">
        <v>3216</v>
      </c>
      <c r="C3295" t="s">
        <v>25</v>
      </c>
      <c r="D3295" t="s">
        <v>913</v>
      </c>
      <c r="E3295" s="1" t="str">
        <f t="shared" si="256"/>
        <v>Matteo Malberti-Simone Reale</v>
      </c>
      <c r="F3295" t="str">
        <f t="shared" si="259"/>
        <v>Won</v>
      </c>
      <c r="G3295" s="1">
        <f t="shared" si="260"/>
        <v>8</v>
      </c>
      <c r="H3295">
        <f t="shared" si="257"/>
        <v>1</v>
      </c>
      <c r="I3295" t="str">
        <f>INDEX(META!$B:$B,MATCH(B3295,META!$A:$A,0))</f>
        <v>Grixis Affinity</v>
      </c>
      <c r="J3295" t="str">
        <f>INDEX(META!$B:$B,MATCH(D3295,META!$A:$A,0))</f>
        <v>Mono Blue Aggro</v>
      </c>
      <c r="K3295" t="str">
        <f t="shared" si="258"/>
        <v>Grixis Affinity-Mono Blue Aggro</v>
      </c>
    </row>
    <row r="3296" spans="1:11" x14ac:dyDescent="0.3">
      <c r="A3296">
        <v>56</v>
      </c>
      <c r="B3296" t="s">
        <v>1388</v>
      </c>
      <c r="C3296" t="s">
        <v>28</v>
      </c>
      <c r="D3296" t="s">
        <v>1669</v>
      </c>
      <c r="E3296" s="1" t="str">
        <f t="shared" si="256"/>
        <v>Riccardo Cavazza-Eduardo Santos</v>
      </c>
      <c r="F3296" t="str">
        <f t="shared" si="259"/>
        <v>Won</v>
      </c>
      <c r="G3296" s="1">
        <f t="shared" si="260"/>
        <v>8</v>
      </c>
      <c r="H3296">
        <f t="shared" si="257"/>
        <v>1</v>
      </c>
      <c r="I3296" t="str">
        <f>INDEX(META!$B:$B,MATCH(B3296,META!$A:$A,0))</f>
        <v>Mono Red Synth</v>
      </c>
      <c r="J3296" t="str">
        <f>INDEX(META!$B:$B,MATCH(D3296,META!$A:$A,0))</f>
        <v>Mono Red Madness</v>
      </c>
      <c r="K3296" t="str">
        <f t="shared" si="258"/>
        <v>Mono Red Synth-Mono Red Madness</v>
      </c>
    </row>
    <row r="3297" spans="1:11" x14ac:dyDescent="0.3">
      <c r="A3297">
        <v>57</v>
      </c>
      <c r="B3297" t="s">
        <v>489</v>
      </c>
      <c r="C3297" t="s">
        <v>28</v>
      </c>
      <c r="D3297" t="s">
        <v>184</v>
      </c>
      <c r="E3297" s="1" t="str">
        <f t="shared" si="256"/>
        <v>Mattia Biella-Simone Urzia</v>
      </c>
      <c r="F3297" t="str">
        <f t="shared" si="259"/>
        <v>Won</v>
      </c>
      <c r="G3297" s="1">
        <f t="shared" si="260"/>
        <v>8</v>
      </c>
      <c r="H3297">
        <f t="shared" si="257"/>
        <v>1</v>
      </c>
      <c r="I3297" t="str">
        <f>INDEX(META!$B:$B,MATCH(B3297,META!$A:$A,0))</f>
        <v>High Tide Combo</v>
      </c>
      <c r="J3297" t="str">
        <f>INDEX(META!$B:$B,MATCH(D3297,META!$A:$A,0))</f>
        <v>Elves</v>
      </c>
      <c r="K3297" t="str">
        <f t="shared" si="258"/>
        <v>High Tide Combo-Elves</v>
      </c>
    </row>
    <row r="3298" spans="1:11" x14ac:dyDescent="0.3">
      <c r="A3298">
        <v>58</v>
      </c>
      <c r="B3298" t="s">
        <v>359</v>
      </c>
      <c r="C3298" t="s">
        <v>25</v>
      </c>
      <c r="D3298" t="s">
        <v>204</v>
      </c>
      <c r="E3298" s="1" t="str">
        <f t="shared" si="256"/>
        <v>Leo Mancinelli-Andrea Campi</v>
      </c>
      <c r="F3298" t="str">
        <f t="shared" si="259"/>
        <v>Won</v>
      </c>
      <c r="G3298" s="1">
        <f t="shared" si="260"/>
        <v>8</v>
      </c>
      <c r="H3298">
        <f t="shared" si="257"/>
        <v>1</v>
      </c>
      <c r="I3298" t="str">
        <f>INDEX(META!$B:$B,MATCH(B3298,META!$A:$A,0))</f>
        <v>Mono Red Synth</v>
      </c>
      <c r="J3298" t="str">
        <f>INDEX(META!$B:$B,MATCH(D3298,META!$A:$A,0))</f>
        <v>X Lands Spy</v>
      </c>
      <c r="K3298" t="str">
        <f t="shared" si="258"/>
        <v>Mono Red Synth-X Lands Spy</v>
      </c>
    </row>
    <row r="3299" spans="1:11" x14ac:dyDescent="0.3">
      <c r="A3299">
        <v>59</v>
      </c>
      <c r="B3299" t="s">
        <v>421</v>
      </c>
      <c r="C3299" t="s">
        <v>26</v>
      </c>
      <c r="D3299" t="s">
        <v>516</v>
      </c>
      <c r="E3299" s="1" t="str">
        <f t="shared" si="256"/>
        <v>Alessandro Morino-Vincenzo Vinci</v>
      </c>
      <c r="F3299" t="str">
        <f t="shared" si="259"/>
        <v>Lost</v>
      </c>
      <c r="G3299" s="1">
        <f t="shared" si="260"/>
        <v>8</v>
      </c>
      <c r="H3299">
        <f t="shared" si="257"/>
        <v>1</v>
      </c>
      <c r="I3299" t="str">
        <f>INDEX(META!$B:$B,MATCH(B3299,META!$A:$A,0))</f>
        <v>Jund Wildfire</v>
      </c>
      <c r="J3299" t="str">
        <f>INDEX(META!$B:$B,MATCH(D3299,META!$A:$A,0))</f>
        <v>Jund Wildfire</v>
      </c>
      <c r="K3299" t="str">
        <f t="shared" si="258"/>
        <v>Jund Wildfire-Jund Wildfire</v>
      </c>
    </row>
    <row r="3300" spans="1:11" x14ac:dyDescent="0.3">
      <c r="A3300">
        <v>60</v>
      </c>
      <c r="B3300" t="s">
        <v>2740</v>
      </c>
      <c r="C3300" t="s">
        <v>26</v>
      </c>
      <c r="D3300" t="s">
        <v>772</v>
      </c>
      <c r="E3300" s="1" t="str">
        <f t="shared" si="256"/>
        <v>Luca Martinengo-Gennaro Ucciero</v>
      </c>
      <c r="F3300" t="str">
        <f t="shared" si="259"/>
        <v>Lost</v>
      </c>
      <c r="G3300" s="1">
        <f t="shared" si="260"/>
        <v>8</v>
      </c>
      <c r="H3300">
        <f t="shared" si="257"/>
        <v>1</v>
      </c>
      <c r="I3300" t="str">
        <f>INDEX(META!$B:$B,MATCH(B3300,META!$A:$A,0))</f>
        <v>Mono Blue Terror</v>
      </c>
      <c r="J3300" t="str">
        <f>INDEX(META!$B:$B,MATCH(D3300,META!$A:$A,0))</f>
        <v>Mono Red Madness</v>
      </c>
      <c r="K3300" t="str">
        <f t="shared" si="258"/>
        <v>Mono Blue Terror-Mono Red Madness</v>
      </c>
    </row>
    <row r="3301" spans="1:11" x14ac:dyDescent="0.3">
      <c r="A3301">
        <v>61</v>
      </c>
      <c r="B3301" t="s">
        <v>220</v>
      </c>
      <c r="C3301" t="s">
        <v>25</v>
      </c>
      <c r="D3301" t="s">
        <v>414</v>
      </c>
      <c r="E3301" s="1" t="str">
        <f t="shared" si="256"/>
        <v>Marco Rossi-Daniele Calanna</v>
      </c>
      <c r="F3301" t="str">
        <f t="shared" si="259"/>
        <v>Won</v>
      </c>
      <c r="G3301" s="1">
        <f t="shared" si="260"/>
        <v>8</v>
      </c>
      <c r="H3301">
        <f t="shared" si="257"/>
        <v>1</v>
      </c>
      <c r="I3301" t="str">
        <f>INDEX(META!$B:$B,MATCH(B3301,META!$A:$A,0))</f>
        <v>Mono Red Synth</v>
      </c>
      <c r="J3301" t="str">
        <f>INDEX(META!$B:$B,MATCH(D3301,META!$A:$A,0))</f>
        <v>Mono Red Synth</v>
      </c>
      <c r="K3301" t="str">
        <f t="shared" si="258"/>
        <v>Mono Red Synth-Mono Red Synth</v>
      </c>
    </row>
    <row r="3302" spans="1:11" x14ac:dyDescent="0.3">
      <c r="A3302">
        <v>62</v>
      </c>
      <c r="B3302" t="s">
        <v>658</v>
      </c>
      <c r="C3302" t="s">
        <v>27</v>
      </c>
      <c r="D3302" t="s">
        <v>2239</v>
      </c>
      <c r="E3302" s="1" t="str">
        <f t="shared" si="256"/>
        <v>Daniele Mannocci-alberto diani</v>
      </c>
      <c r="F3302" t="str">
        <f t="shared" si="259"/>
        <v>Lost</v>
      </c>
      <c r="G3302" s="1">
        <f t="shared" si="260"/>
        <v>8</v>
      </c>
      <c r="H3302">
        <f t="shared" si="257"/>
        <v>1</v>
      </c>
      <c r="I3302" t="str">
        <f>INDEX(META!$B:$B,MATCH(B3302,META!$A:$A,0))</f>
        <v>Elves</v>
      </c>
      <c r="J3302" t="str">
        <f>INDEX(META!$B:$B,MATCH(D3302,META!$A:$A,0))</f>
        <v>Mono Blue Terror</v>
      </c>
      <c r="K3302" t="str">
        <f t="shared" si="258"/>
        <v>Elves-Mono Blue Terror</v>
      </c>
    </row>
    <row r="3303" spans="1:11" x14ac:dyDescent="0.3">
      <c r="A3303">
        <v>63</v>
      </c>
      <c r="B3303" t="s">
        <v>275</v>
      </c>
      <c r="C3303" t="s">
        <v>25</v>
      </c>
      <c r="D3303" t="s">
        <v>105</v>
      </c>
      <c r="E3303" s="1" t="str">
        <f t="shared" si="256"/>
        <v>Emanuele Sutto-Luca Parsani</v>
      </c>
      <c r="F3303" t="str">
        <f t="shared" si="259"/>
        <v>Won</v>
      </c>
      <c r="G3303" s="1">
        <f t="shared" si="260"/>
        <v>8</v>
      </c>
      <c r="H3303">
        <f t="shared" si="257"/>
        <v>1</v>
      </c>
      <c r="I3303" t="str">
        <f>INDEX(META!$B:$B,MATCH(B3303,META!$A:$A,0))</f>
        <v>Mono Blue Aggro</v>
      </c>
      <c r="J3303" t="str">
        <f>INDEX(META!$B:$B,MATCH(D3303,META!$A:$A,0))</f>
        <v>Mono Blue Terror</v>
      </c>
      <c r="K3303" t="str">
        <f t="shared" si="258"/>
        <v>Mono Blue Aggro-Mono Blue Terror</v>
      </c>
    </row>
    <row r="3304" spans="1:11" x14ac:dyDescent="0.3">
      <c r="A3304">
        <v>64</v>
      </c>
      <c r="B3304" t="s">
        <v>397</v>
      </c>
      <c r="C3304" t="s">
        <v>28</v>
      </c>
      <c r="D3304" t="s">
        <v>437</v>
      </c>
      <c r="E3304" s="1" t="str">
        <f t="shared" si="256"/>
        <v>Mario Garbuio-Fabio Comitangelo</v>
      </c>
      <c r="F3304" t="str">
        <f t="shared" si="259"/>
        <v>Won</v>
      </c>
      <c r="G3304" s="1">
        <f t="shared" si="260"/>
        <v>8</v>
      </c>
      <c r="H3304">
        <f t="shared" si="257"/>
        <v>1</v>
      </c>
      <c r="I3304" t="str">
        <f>INDEX(META!$B:$B,MATCH(B3304,META!$A:$A,0))</f>
        <v>Dimir Terror</v>
      </c>
      <c r="J3304" t="str">
        <f>INDEX(META!$B:$B,MATCH(D3304,META!$A:$A,0))</f>
        <v>X Lands Spy</v>
      </c>
      <c r="K3304" t="str">
        <f t="shared" si="258"/>
        <v>Dimir Terror-X Lands Spy</v>
      </c>
    </row>
    <row r="3305" spans="1:11" x14ac:dyDescent="0.3">
      <c r="A3305">
        <v>65</v>
      </c>
      <c r="B3305" t="s">
        <v>433</v>
      </c>
      <c r="C3305" t="s">
        <v>25</v>
      </c>
      <c r="D3305" t="s">
        <v>3188</v>
      </c>
      <c r="E3305" s="1" t="str">
        <f t="shared" ref="E3305:E3368" si="261">B3305&amp;"-"&amp;D3305</f>
        <v>Andrea Imborgia-Giulio Rizzati</v>
      </c>
      <c r="F3305" t="str">
        <f t="shared" si="259"/>
        <v>Won</v>
      </c>
      <c r="G3305" s="1">
        <f t="shared" si="260"/>
        <v>8</v>
      </c>
      <c r="H3305">
        <f t="shared" ref="H3305:H3368" si="262">AND(I3305&gt;0,J3305&gt;0)*1</f>
        <v>1</v>
      </c>
      <c r="I3305" t="str">
        <f>INDEX(META!$B:$B,MATCH(B3305,META!$A:$A,0))</f>
        <v>Mono Red Madness</v>
      </c>
      <c r="J3305" t="str">
        <f>INDEX(META!$B:$B,MATCH(D3305,META!$A:$A,0))</f>
        <v>Mono Blue Terror</v>
      </c>
      <c r="K3305" t="str">
        <f t="shared" ref="K3305:K3368" si="263">I3305&amp;"-"&amp;J3305</f>
        <v>Mono Red Madness-Mono Blue Terror</v>
      </c>
    </row>
    <row r="3306" spans="1:11" x14ac:dyDescent="0.3">
      <c r="A3306">
        <v>66</v>
      </c>
      <c r="B3306" t="s">
        <v>635</v>
      </c>
      <c r="C3306" t="s">
        <v>28</v>
      </c>
      <c r="D3306" t="s">
        <v>819</v>
      </c>
      <c r="E3306" s="1" t="str">
        <f t="shared" si="261"/>
        <v>Gregorio Vietina-Simone Villivá</v>
      </c>
      <c r="F3306" t="str">
        <f t="shared" si="259"/>
        <v>Won</v>
      </c>
      <c r="G3306" s="1">
        <f t="shared" si="260"/>
        <v>8</v>
      </c>
      <c r="H3306">
        <f t="shared" si="262"/>
        <v>1</v>
      </c>
      <c r="I3306" t="str">
        <f>INDEX(META!$B:$B,MATCH(B3306,META!$A:$A,0))</f>
        <v>Jeskai Ephemerate</v>
      </c>
      <c r="J3306" t="str">
        <f>INDEX(META!$B:$B,MATCH(D3306,META!$A:$A,0))</f>
        <v>Mono Blue Aggro</v>
      </c>
      <c r="K3306" t="str">
        <f t="shared" si="263"/>
        <v>Jeskai Ephemerate-Mono Blue Aggro</v>
      </c>
    </row>
    <row r="3307" spans="1:11" x14ac:dyDescent="0.3">
      <c r="A3307">
        <v>67</v>
      </c>
      <c r="B3307" t="s">
        <v>2637</v>
      </c>
      <c r="C3307" t="s">
        <v>27</v>
      </c>
      <c r="D3307" t="s">
        <v>403</v>
      </c>
      <c r="E3307" s="1" t="str">
        <f t="shared" si="261"/>
        <v>Simone Guidi-Federico Lazzari</v>
      </c>
      <c r="F3307" t="str">
        <f t="shared" si="259"/>
        <v>Lost</v>
      </c>
      <c r="G3307" s="1">
        <f t="shared" si="260"/>
        <v>8</v>
      </c>
      <c r="H3307">
        <f t="shared" si="262"/>
        <v>1</v>
      </c>
      <c r="I3307" t="str">
        <f>INDEX(META!$B:$B,MATCH(B3307,META!$A:$A,0))</f>
        <v>Gruul Monsters</v>
      </c>
      <c r="J3307" t="str">
        <f>INDEX(META!$B:$B,MATCH(D3307,META!$A:$A,0))</f>
        <v>X Lands Spy</v>
      </c>
      <c r="K3307" t="str">
        <f t="shared" si="263"/>
        <v>Gruul Monsters-X Lands Spy</v>
      </c>
    </row>
    <row r="3308" spans="1:11" x14ac:dyDescent="0.3">
      <c r="A3308">
        <v>68</v>
      </c>
      <c r="B3308" t="s">
        <v>3191</v>
      </c>
      <c r="C3308" t="s">
        <v>28</v>
      </c>
      <c r="D3308" t="s">
        <v>2211</v>
      </c>
      <c r="E3308" s="1" t="str">
        <f t="shared" si="261"/>
        <v>Filippo Chiappini-Elio Casciola</v>
      </c>
      <c r="F3308" t="str">
        <f t="shared" si="259"/>
        <v>Won</v>
      </c>
      <c r="G3308" s="1">
        <f t="shared" si="260"/>
        <v>8</v>
      </c>
      <c r="H3308">
        <f t="shared" si="262"/>
        <v>1</v>
      </c>
      <c r="I3308" t="str">
        <f>INDEX(META!$B:$B,MATCH(B3308,META!$A:$A,0))</f>
        <v>Jund Wildfire</v>
      </c>
      <c r="J3308" t="str">
        <f>INDEX(META!$B:$B,MATCH(D3308,META!$A:$A,0))</f>
        <v>Mono Red Madness</v>
      </c>
      <c r="K3308" t="str">
        <f t="shared" si="263"/>
        <v>Jund Wildfire-Mono Red Madness</v>
      </c>
    </row>
    <row r="3309" spans="1:11" x14ac:dyDescent="0.3">
      <c r="A3309">
        <v>69</v>
      </c>
      <c r="B3309" t="s">
        <v>1290</v>
      </c>
      <c r="C3309" t="s">
        <v>26</v>
      </c>
      <c r="D3309" t="s">
        <v>883</v>
      </c>
      <c r="E3309" s="1" t="str">
        <f t="shared" si="261"/>
        <v>Mattia Schiavone-Francesco Manca</v>
      </c>
      <c r="F3309" t="str">
        <f t="shared" si="259"/>
        <v>Lost</v>
      </c>
      <c r="G3309" s="1">
        <f t="shared" si="260"/>
        <v>8</v>
      </c>
      <c r="H3309">
        <f t="shared" si="262"/>
        <v>1</v>
      </c>
      <c r="I3309" t="str">
        <f>INDEX(META!$B:$B,MATCH(B3309,META!$A:$A,0))</f>
        <v>Jund Wildfire</v>
      </c>
      <c r="J3309" t="str">
        <f>INDEX(META!$B:$B,MATCH(D3309,META!$A:$A,0))</f>
        <v>Grixis Affinity</v>
      </c>
      <c r="K3309" t="str">
        <f t="shared" si="263"/>
        <v>Jund Wildfire-Grixis Affinity</v>
      </c>
    </row>
    <row r="3310" spans="1:11" x14ac:dyDescent="0.3">
      <c r="A3310">
        <v>70</v>
      </c>
      <c r="B3310" t="s">
        <v>104</v>
      </c>
      <c r="C3310" t="s">
        <v>25</v>
      </c>
      <c r="D3310" t="s">
        <v>1888</v>
      </c>
      <c r="E3310" s="1" t="str">
        <f t="shared" si="261"/>
        <v>Niccolò Arditi-Michele Baroni</v>
      </c>
      <c r="F3310" t="str">
        <f t="shared" si="259"/>
        <v>Won</v>
      </c>
      <c r="G3310" s="1">
        <f t="shared" si="260"/>
        <v>8</v>
      </c>
      <c r="H3310">
        <f t="shared" si="262"/>
        <v>1</v>
      </c>
      <c r="I3310" t="str">
        <f>INDEX(META!$B:$B,MATCH(B3310,META!$A:$A,0))</f>
        <v>Mono Red Madness</v>
      </c>
      <c r="J3310" t="str">
        <f>INDEX(META!$B:$B,MATCH(D3310,META!$A:$A,0))</f>
        <v>Jund Wildfire</v>
      </c>
      <c r="K3310" t="str">
        <f t="shared" si="263"/>
        <v>Mono Red Madness-Jund Wildfire</v>
      </c>
    </row>
    <row r="3311" spans="1:11" x14ac:dyDescent="0.3">
      <c r="A3311">
        <v>71</v>
      </c>
      <c r="B3311" t="s">
        <v>2981</v>
      </c>
      <c r="C3311" t="s">
        <v>27</v>
      </c>
      <c r="D3311" t="s">
        <v>3022</v>
      </c>
      <c r="E3311" s="1" t="str">
        <f t="shared" si="261"/>
        <v>Stefano Buci-Marco Lombardi</v>
      </c>
      <c r="F3311" t="str">
        <f t="shared" si="259"/>
        <v>Lost</v>
      </c>
      <c r="G3311" s="1">
        <f t="shared" si="260"/>
        <v>8</v>
      </c>
      <c r="H3311">
        <f t="shared" si="262"/>
        <v>1</v>
      </c>
      <c r="I3311" t="str">
        <f>INDEX(META!$B:$B,MATCH(B3311,META!$A:$A,0))</f>
        <v>Bogles</v>
      </c>
      <c r="J3311" t="str">
        <f>INDEX(META!$B:$B,MATCH(D3311,META!$A:$A,0))</f>
        <v>Elves</v>
      </c>
      <c r="K3311" t="str">
        <f t="shared" si="263"/>
        <v>Bogles-Elves</v>
      </c>
    </row>
    <row r="3312" spans="1:11" x14ac:dyDescent="0.3">
      <c r="A3312">
        <v>72</v>
      </c>
      <c r="B3312" t="s">
        <v>508</v>
      </c>
      <c r="C3312" t="s">
        <v>27</v>
      </c>
      <c r="D3312" t="s">
        <v>323</v>
      </c>
      <c r="E3312" s="1" t="str">
        <f t="shared" si="261"/>
        <v>Michele Barzanti-Mattia Pesenti</v>
      </c>
      <c r="F3312" t="str">
        <f t="shared" si="259"/>
        <v>Lost</v>
      </c>
      <c r="G3312" s="1">
        <f t="shared" si="260"/>
        <v>8</v>
      </c>
      <c r="H3312">
        <f t="shared" si="262"/>
        <v>1</v>
      </c>
      <c r="I3312" t="str">
        <f>INDEX(META!$B:$B,MATCH(B3312,META!$A:$A,0))</f>
        <v>High Tide Combo</v>
      </c>
      <c r="J3312" t="str">
        <f>INDEX(META!$B:$B,MATCH(D3312,META!$A:$A,0))</f>
        <v>Mono Blue Aggro</v>
      </c>
      <c r="K3312" t="str">
        <f t="shared" si="263"/>
        <v>High Tide Combo-Mono Blue Aggro</v>
      </c>
    </row>
    <row r="3313" spans="1:11" x14ac:dyDescent="0.3">
      <c r="A3313">
        <v>73</v>
      </c>
      <c r="B3313" t="s">
        <v>123</v>
      </c>
      <c r="C3313" t="s">
        <v>25</v>
      </c>
      <c r="D3313" t="s">
        <v>106</v>
      </c>
      <c r="E3313" s="1" t="str">
        <f t="shared" si="261"/>
        <v>Tomáš HINDULIAK-Riccardo Malgara</v>
      </c>
      <c r="F3313" t="str">
        <f t="shared" si="259"/>
        <v>Won</v>
      </c>
      <c r="G3313" s="1">
        <f t="shared" si="260"/>
        <v>8</v>
      </c>
      <c r="H3313">
        <f t="shared" si="262"/>
        <v>1</v>
      </c>
      <c r="I3313" t="str">
        <f>INDEX(META!$B:$B,MATCH(B3313,META!$A:$A,0))</f>
        <v>Mono Blue Terror</v>
      </c>
      <c r="J3313" t="str">
        <f>INDEX(META!$B:$B,MATCH(D3313,META!$A:$A,0))</f>
        <v>Jund Wildfire</v>
      </c>
      <c r="K3313" t="str">
        <f t="shared" si="263"/>
        <v>Mono Blue Terror-Jund Wildfire</v>
      </c>
    </row>
    <row r="3314" spans="1:11" x14ac:dyDescent="0.3">
      <c r="A3314">
        <v>74</v>
      </c>
      <c r="B3314" t="s">
        <v>341</v>
      </c>
      <c r="C3314" t="s">
        <v>26</v>
      </c>
      <c r="D3314" t="s">
        <v>864</v>
      </c>
      <c r="E3314" s="1" t="str">
        <f t="shared" si="261"/>
        <v>Mirto Musci-Niccolo` Olivieri</v>
      </c>
      <c r="F3314" t="str">
        <f t="shared" si="259"/>
        <v>Lost</v>
      </c>
      <c r="G3314" s="1">
        <f t="shared" si="260"/>
        <v>8</v>
      </c>
      <c r="H3314">
        <f t="shared" si="262"/>
        <v>1</v>
      </c>
      <c r="I3314" t="str">
        <f>INDEX(META!$B:$B,MATCH(B3314,META!$A:$A,0))</f>
        <v>Mono Blue Terror</v>
      </c>
      <c r="J3314" t="str">
        <f>INDEX(META!$B:$B,MATCH(D3314,META!$A:$A,0))</f>
        <v>Mono Blue Terror</v>
      </c>
      <c r="K3314" t="str">
        <f t="shared" si="263"/>
        <v>Mono Blue Terror-Mono Blue Terror</v>
      </c>
    </row>
    <row r="3315" spans="1:11" x14ac:dyDescent="0.3">
      <c r="A3315">
        <v>75</v>
      </c>
      <c r="B3315" t="s">
        <v>343</v>
      </c>
      <c r="C3315" t="s">
        <v>25</v>
      </c>
      <c r="D3315" t="s">
        <v>375</v>
      </c>
      <c r="E3315" s="1" t="str">
        <f t="shared" si="261"/>
        <v>davide delinavelli-Luca Nobili</v>
      </c>
      <c r="F3315" t="str">
        <f t="shared" si="259"/>
        <v>Won</v>
      </c>
      <c r="G3315" s="1">
        <f t="shared" si="260"/>
        <v>8</v>
      </c>
      <c r="H3315">
        <f t="shared" si="262"/>
        <v>1</v>
      </c>
      <c r="I3315" t="str">
        <f>INDEX(META!$B:$B,MATCH(B3315,META!$A:$A,0))</f>
        <v>Izzet Terror</v>
      </c>
      <c r="J3315" t="str">
        <f>INDEX(META!$B:$B,MATCH(D3315,META!$A:$A,0))</f>
        <v>Azorius Familiars</v>
      </c>
      <c r="K3315" t="str">
        <f t="shared" si="263"/>
        <v>Izzet Terror-Azorius Familiars</v>
      </c>
    </row>
    <row r="3316" spans="1:11" x14ac:dyDescent="0.3">
      <c r="A3316">
        <v>76</v>
      </c>
      <c r="B3316" t="s">
        <v>2016</v>
      </c>
      <c r="C3316" t="s">
        <v>26</v>
      </c>
      <c r="D3316" t="s">
        <v>180</v>
      </c>
      <c r="E3316" s="1" t="str">
        <f t="shared" si="261"/>
        <v>Pietro Cristantielli-Marco Drakulic</v>
      </c>
      <c r="F3316" t="str">
        <f t="shared" si="259"/>
        <v>Lost</v>
      </c>
      <c r="G3316" s="1">
        <f t="shared" si="260"/>
        <v>8</v>
      </c>
      <c r="H3316">
        <f t="shared" si="262"/>
        <v>1</v>
      </c>
      <c r="I3316" t="str">
        <f>INDEX(META!$B:$B,MATCH(B3316,META!$A:$A,0))</f>
        <v>Mono Blue Aggro</v>
      </c>
      <c r="J3316" t="str">
        <f>INDEX(META!$B:$B,MATCH(D3316,META!$A:$A,0))</f>
        <v>High Tide Combo</v>
      </c>
      <c r="K3316" t="str">
        <f t="shared" si="263"/>
        <v>Mono Blue Aggro-High Tide Combo</v>
      </c>
    </row>
    <row r="3317" spans="1:11" x14ac:dyDescent="0.3">
      <c r="A3317">
        <v>77</v>
      </c>
      <c r="B3317" t="s">
        <v>2090</v>
      </c>
      <c r="C3317" t="s">
        <v>27</v>
      </c>
      <c r="D3317" t="s">
        <v>250</v>
      </c>
      <c r="E3317" s="1" t="str">
        <f t="shared" si="261"/>
        <v>Francesco Mazzucchi-Owen Peurois</v>
      </c>
      <c r="F3317" t="str">
        <f t="shared" si="259"/>
        <v>Lost</v>
      </c>
      <c r="G3317" s="1">
        <f t="shared" si="260"/>
        <v>8</v>
      </c>
      <c r="H3317">
        <f t="shared" si="262"/>
        <v>1</v>
      </c>
      <c r="I3317" t="str">
        <f>INDEX(META!$B:$B,MATCH(B3317,META!$A:$A,0))</f>
        <v>Mono Red Madness</v>
      </c>
      <c r="J3317" t="str">
        <f>INDEX(META!$B:$B,MATCH(D3317,META!$A:$A,0))</f>
        <v>Rakdos Madness</v>
      </c>
      <c r="K3317" t="str">
        <f t="shared" si="263"/>
        <v>Mono Red Madness-Rakdos Madness</v>
      </c>
    </row>
    <row r="3318" spans="1:11" x14ac:dyDescent="0.3">
      <c r="A3318">
        <v>78</v>
      </c>
      <c r="B3318" t="s">
        <v>1448</v>
      </c>
      <c r="C3318" t="s">
        <v>25</v>
      </c>
      <c r="D3318" t="s">
        <v>162</v>
      </c>
      <c r="E3318" s="1" t="str">
        <f t="shared" si="261"/>
        <v>Raffaele Ragoni-Jerko Nunez</v>
      </c>
      <c r="F3318" t="str">
        <f t="shared" si="259"/>
        <v>Won</v>
      </c>
      <c r="G3318" s="1">
        <f t="shared" si="260"/>
        <v>8</v>
      </c>
      <c r="H3318">
        <f t="shared" si="262"/>
        <v>1</v>
      </c>
      <c r="I3318" t="str">
        <f>INDEX(META!$B:$B,MATCH(B3318,META!$A:$A,0))</f>
        <v>Mono Blue Terror</v>
      </c>
      <c r="J3318" t="str">
        <f>INDEX(META!$B:$B,MATCH(D3318,META!$A:$A,0))</f>
        <v>Grixis Affinity</v>
      </c>
      <c r="K3318" t="str">
        <f t="shared" si="263"/>
        <v>Mono Blue Terror-Grixis Affinity</v>
      </c>
    </row>
    <row r="3319" spans="1:11" x14ac:dyDescent="0.3">
      <c r="A3319">
        <v>79</v>
      </c>
      <c r="B3319" t="s">
        <v>241</v>
      </c>
      <c r="C3319" t="s">
        <v>25</v>
      </c>
      <c r="D3319" t="s">
        <v>339</v>
      </c>
      <c r="E3319" s="1" t="str">
        <f t="shared" si="261"/>
        <v>Giacomo Santi-Tomasz Sodomirski</v>
      </c>
      <c r="F3319" t="str">
        <f t="shared" si="259"/>
        <v>Won</v>
      </c>
      <c r="G3319" s="1">
        <f t="shared" si="260"/>
        <v>8</v>
      </c>
      <c r="H3319">
        <f t="shared" si="262"/>
        <v>1</v>
      </c>
      <c r="I3319" t="str">
        <f>INDEX(META!$B:$B,MATCH(B3319,META!$A:$A,0))</f>
        <v>Mono Blue Aggro</v>
      </c>
      <c r="J3319" t="str">
        <f>INDEX(META!$B:$B,MATCH(D3319,META!$A:$A,0))</f>
        <v>Mono Blue Aggro</v>
      </c>
      <c r="K3319" t="str">
        <f t="shared" si="263"/>
        <v>Mono Blue Aggro-Mono Blue Aggro</v>
      </c>
    </row>
    <row r="3320" spans="1:11" x14ac:dyDescent="0.3">
      <c r="A3320">
        <v>80</v>
      </c>
      <c r="B3320" t="s">
        <v>1379</v>
      </c>
      <c r="C3320" t="s">
        <v>27</v>
      </c>
      <c r="D3320" t="s">
        <v>2899</v>
      </c>
      <c r="E3320" s="1" t="str">
        <f t="shared" si="261"/>
        <v>Dario Boniburini-Agatino Giordano</v>
      </c>
      <c r="F3320" t="str">
        <f t="shared" si="259"/>
        <v>Lost</v>
      </c>
      <c r="G3320" s="1">
        <f t="shared" si="260"/>
        <v>8</v>
      </c>
      <c r="H3320">
        <f t="shared" si="262"/>
        <v>1</v>
      </c>
      <c r="I3320" t="str">
        <f>INDEX(META!$B:$B,MATCH(B3320,META!$A:$A,0))</f>
        <v>Gruul Monsters</v>
      </c>
      <c r="J3320" t="str">
        <f>INDEX(META!$B:$B,MATCH(D3320,META!$A:$A,0))</f>
        <v>Rakdos Madness</v>
      </c>
      <c r="K3320" t="str">
        <f t="shared" si="263"/>
        <v>Gruul Monsters-Rakdos Madness</v>
      </c>
    </row>
    <row r="3321" spans="1:11" x14ac:dyDescent="0.3">
      <c r="A3321">
        <v>81</v>
      </c>
      <c r="B3321" t="s">
        <v>89</v>
      </c>
      <c r="C3321" t="s">
        <v>26</v>
      </c>
      <c r="D3321" t="s">
        <v>390</v>
      </c>
      <c r="E3321" s="1" t="str">
        <f t="shared" si="261"/>
        <v>Andrea Belotti-Diego Zaccagnini</v>
      </c>
      <c r="F3321" t="str">
        <f t="shared" si="259"/>
        <v>Lost</v>
      </c>
      <c r="G3321" s="1">
        <f t="shared" si="260"/>
        <v>8</v>
      </c>
      <c r="H3321">
        <f t="shared" si="262"/>
        <v>1</v>
      </c>
      <c r="I3321" t="str">
        <f>INDEX(META!$B:$B,MATCH(B3321,META!$A:$A,0))</f>
        <v>Mono Red Synth</v>
      </c>
      <c r="J3321" t="str">
        <f>INDEX(META!$B:$B,MATCH(D3321,META!$A:$A,0))</f>
        <v>Mono Red Synth</v>
      </c>
      <c r="K3321" t="str">
        <f t="shared" si="263"/>
        <v>Mono Red Synth-Mono Red Synth</v>
      </c>
    </row>
    <row r="3322" spans="1:11" x14ac:dyDescent="0.3">
      <c r="A3322">
        <v>82</v>
      </c>
      <c r="B3322" t="s">
        <v>1776</v>
      </c>
      <c r="C3322" t="s">
        <v>25</v>
      </c>
      <c r="D3322" t="s">
        <v>2144</v>
      </c>
      <c r="E3322" s="1" t="str">
        <f t="shared" si="261"/>
        <v>Michele Gasperi-Valentino Artu</v>
      </c>
      <c r="F3322" t="str">
        <f t="shared" si="259"/>
        <v>Won</v>
      </c>
      <c r="G3322" s="1">
        <f t="shared" si="260"/>
        <v>8</v>
      </c>
      <c r="H3322">
        <f t="shared" si="262"/>
        <v>1</v>
      </c>
      <c r="I3322" t="str">
        <f>INDEX(META!$B:$B,MATCH(B3322,META!$A:$A,0))</f>
        <v>Mono Blue Terror</v>
      </c>
      <c r="J3322" t="str">
        <f>INDEX(META!$B:$B,MATCH(D3322,META!$A:$A,0))</f>
        <v>Grixis Affinity</v>
      </c>
      <c r="K3322" t="str">
        <f t="shared" si="263"/>
        <v>Mono Blue Terror-Grixis Affinity</v>
      </c>
    </row>
    <row r="3323" spans="1:11" x14ac:dyDescent="0.3">
      <c r="A3323">
        <v>83</v>
      </c>
      <c r="B3323" t="s">
        <v>208</v>
      </c>
      <c r="C3323" t="s">
        <v>26</v>
      </c>
      <c r="D3323" t="s">
        <v>2038</v>
      </c>
      <c r="E3323" s="1" t="str">
        <f t="shared" si="261"/>
        <v>Edoardo Mazzucco-Francesco Leonelli</v>
      </c>
      <c r="F3323" t="str">
        <f t="shared" si="259"/>
        <v>Lost</v>
      </c>
      <c r="G3323" s="1">
        <f t="shared" si="260"/>
        <v>8</v>
      </c>
      <c r="H3323">
        <f t="shared" si="262"/>
        <v>1</v>
      </c>
      <c r="I3323" t="str">
        <f>INDEX(META!$B:$B,MATCH(B3323,META!$A:$A,0))</f>
        <v>Jund Wildfire</v>
      </c>
      <c r="J3323" t="str">
        <f>INDEX(META!$B:$B,MATCH(D3323,META!$A:$A,0))</f>
        <v>White Weenie</v>
      </c>
      <c r="K3323" t="str">
        <f t="shared" si="263"/>
        <v>Jund Wildfire-White Weenie</v>
      </c>
    </row>
    <row r="3324" spans="1:11" x14ac:dyDescent="0.3">
      <c r="A3324">
        <v>84</v>
      </c>
      <c r="B3324" t="s">
        <v>2307</v>
      </c>
      <c r="C3324" t="s">
        <v>26</v>
      </c>
      <c r="D3324" t="s">
        <v>2810</v>
      </c>
      <c r="E3324" s="1" t="str">
        <f t="shared" si="261"/>
        <v>Antonio Becatti-Pasquale Sirignano</v>
      </c>
      <c r="F3324" t="str">
        <f t="shared" si="259"/>
        <v>Lost</v>
      </c>
      <c r="G3324" s="1">
        <f t="shared" si="260"/>
        <v>8</v>
      </c>
      <c r="H3324">
        <f t="shared" si="262"/>
        <v>1</v>
      </c>
      <c r="I3324" t="str">
        <f>INDEX(META!$B:$B,MATCH(B3324,META!$A:$A,0))</f>
        <v>Jund Wildfire</v>
      </c>
      <c r="J3324" t="str">
        <f>INDEX(META!$B:$B,MATCH(D3324,META!$A:$A,0))</f>
        <v>Mono Red Synth</v>
      </c>
      <c r="K3324" t="str">
        <f t="shared" si="263"/>
        <v>Jund Wildfire-Mono Red Synth</v>
      </c>
    </row>
    <row r="3325" spans="1:11" x14ac:dyDescent="0.3">
      <c r="A3325">
        <v>85</v>
      </c>
      <c r="B3325" t="s">
        <v>243</v>
      </c>
      <c r="C3325" t="s">
        <v>28</v>
      </c>
      <c r="D3325" t="s">
        <v>832</v>
      </c>
      <c r="E3325" s="1" t="str">
        <f t="shared" si="261"/>
        <v>Diego Bersanetti-Juan Novella</v>
      </c>
      <c r="F3325" t="str">
        <f t="shared" si="259"/>
        <v>Won</v>
      </c>
      <c r="G3325" s="1">
        <f t="shared" si="260"/>
        <v>8</v>
      </c>
      <c r="H3325">
        <f t="shared" si="262"/>
        <v>1</v>
      </c>
      <c r="I3325" t="str">
        <f>INDEX(META!$B:$B,MATCH(B3325,META!$A:$A,0))</f>
        <v>Rakdos Madness</v>
      </c>
      <c r="J3325" t="str">
        <f>INDEX(META!$B:$B,MATCH(D3325,META!$A:$A,0))</f>
        <v>Fangren Tron</v>
      </c>
      <c r="K3325" t="str">
        <f t="shared" si="263"/>
        <v>Rakdos Madness-Fangren Tron</v>
      </c>
    </row>
    <row r="3326" spans="1:11" x14ac:dyDescent="0.3">
      <c r="A3326">
        <v>86</v>
      </c>
      <c r="B3326" t="s">
        <v>1509</v>
      </c>
      <c r="C3326" t="s">
        <v>30</v>
      </c>
      <c r="D3326" t="s">
        <v>107</v>
      </c>
      <c r="E3326" s="1" t="str">
        <f t="shared" si="261"/>
        <v>simone antonelli-Lorenzo Fontana</v>
      </c>
      <c r="F3326" t="str">
        <f t="shared" si="259"/>
        <v>Lost</v>
      </c>
      <c r="G3326" s="1">
        <f t="shared" si="260"/>
        <v>8</v>
      </c>
      <c r="H3326">
        <f t="shared" si="262"/>
        <v>1</v>
      </c>
      <c r="I3326" t="str">
        <f>INDEX(META!$B:$B,MATCH(B3326,META!$A:$A,0))</f>
        <v>Jund Wildfire</v>
      </c>
      <c r="J3326" t="str">
        <f>INDEX(META!$B:$B,MATCH(D3326,META!$A:$A,0))</f>
        <v>Jund Wildfire</v>
      </c>
      <c r="K3326" t="str">
        <f t="shared" si="263"/>
        <v>Jund Wildfire-Jund Wildfire</v>
      </c>
    </row>
    <row r="3327" spans="1:11" x14ac:dyDescent="0.3">
      <c r="A3327">
        <v>87</v>
      </c>
      <c r="B3327" t="s">
        <v>3125</v>
      </c>
      <c r="C3327" t="s">
        <v>26</v>
      </c>
      <c r="D3327" t="s">
        <v>2734</v>
      </c>
      <c r="E3327" s="1" t="str">
        <f t="shared" si="261"/>
        <v>dario ermelli-Alessandro Mazzi</v>
      </c>
      <c r="F3327" t="str">
        <f t="shared" si="259"/>
        <v>Lost</v>
      </c>
      <c r="G3327" s="1">
        <f t="shared" si="260"/>
        <v>8</v>
      </c>
      <c r="H3327">
        <f t="shared" si="262"/>
        <v>1</v>
      </c>
      <c r="I3327" t="str">
        <f>INDEX(META!$B:$B,MATCH(B3327,META!$A:$A,0))</f>
        <v>Mono Red Synth</v>
      </c>
      <c r="J3327" t="str">
        <f>INDEX(META!$B:$B,MATCH(D3327,META!$A:$A,0))</f>
        <v>Mono Red Synth</v>
      </c>
      <c r="K3327" t="str">
        <f t="shared" si="263"/>
        <v>Mono Red Synth-Mono Red Synth</v>
      </c>
    </row>
    <row r="3328" spans="1:11" x14ac:dyDescent="0.3">
      <c r="A3328">
        <v>88</v>
      </c>
      <c r="B3328" t="s">
        <v>329</v>
      </c>
      <c r="C3328" t="s">
        <v>25</v>
      </c>
      <c r="D3328" t="s">
        <v>202</v>
      </c>
      <c r="E3328" s="1" t="str">
        <f t="shared" si="261"/>
        <v>Gregorio Cianciafara-Bastien Nollet</v>
      </c>
      <c r="F3328" t="str">
        <f t="shared" si="259"/>
        <v>Won</v>
      </c>
      <c r="G3328" s="1">
        <f t="shared" si="260"/>
        <v>8</v>
      </c>
      <c r="H3328">
        <f t="shared" si="262"/>
        <v>1</v>
      </c>
      <c r="I3328" t="str">
        <f>INDEX(META!$B:$B,MATCH(B3328,META!$A:$A,0))</f>
        <v>Bogles</v>
      </c>
      <c r="J3328" t="str">
        <f>INDEX(META!$B:$B,MATCH(D3328,META!$A:$A,0))</f>
        <v>Boros Synth</v>
      </c>
      <c r="K3328" t="str">
        <f t="shared" si="263"/>
        <v>Bogles-Boros Synth</v>
      </c>
    </row>
    <row r="3329" spans="1:11" x14ac:dyDescent="0.3">
      <c r="A3329">
        <v>89</v>
      </c>
      <c r="B3329" t="s">
        <v>2352</v>
      </c>
      <c r="C3329" t="s">
        <v>27</v>
      </c>
      <c r="D3329" t="s">
        <v>2620</v>
      </c>
      <c r="E3329" s="1" t="str">
        <f t="shared" si="261"/>
        <v>Jannes Peschel-Michele Zino</v>
      </c>
      <c r="F3329" t="str">
        <f t="shared" si="259"/>
        <v>Lost</v>
      </c>
      <c r="G3329" s="1">
        <f t="shared" si="260"/>
        <v>8</v>
      </c>
      <c r="H3329">
        <f t="shared" si="262"/>
        <v>1</v>
      </c>
      <c r="I3329" t="str">
        <f>INDEX(META!$B:$B,MATCH(B3329,META!$A:$A,0))</f>
        <v>Mono Red Synth</v>
      </c>
      <c r="J3329" t="str">
        <f>INDEX(META!$B:$B,MATCH(D3329,META!$A:$A,0))</f>
        <v>Dimir Terror</v>
      </c>
      <c r="K3329" t="str">
        <f t="shared" si="263"/>
        <v>Mono Red Synth-Dimir Terror</v>
      </c>
    </row>
    <row r="3330" spans="1:11" x14ac:dyDescent="0.3">
      <c r="A3330">
        <v>90</v>
      </c>
      <c r="B3330" t="s">
        <v>1940</v>
      </c>
      <c r="C3330" t="s">
        <v>28</v>
      </c>
      <c r="D3330" t="s">
        <v>588</v>
      </c>
      <c r="E3330" s="1" t="str">
        <f t="shared" si="261"/>
        <v>Carlo Iavazzo-Jędrek Szmyd</v>
      </c>
      <c r="F3330" t="str">
        <f t="shared" si="259"/>
        <v>Won</v>
      </c>
      <c r="G3330" s="1">
        <f t="shared" si="260"/>
        <v>8</v>
      </c>
      <c r="H3330">
        <f t="shared" si="262"/>
        <v>1</v>
      </c>
      <c r="I3330" t="str">
        <f>INDEX(META!$B:$B,MATCH(B3330,META!$A:$A,0))</f>
        <v>Jund Wildfire</v>
      </c>
      <c r="J3330" t="str">
        <f>INDEX(META!$B:$B,MATCH(D3330,META!$A:$A,0))</f>
        <v>Izzet Terror</v>
      </c>
      <c r="K3330" t="str">
        <f t="shared" si="263"/>
        <v>Jund Wildfire-Izzet Terror</v>
      </c>
    </row>
    <row r="3331" spans="1:11" x14ac:dyDescent="0.3">
      <c r="A3331">
        <v>91</v>
      </c>
      <c r="B3331" t="s">
        <v>374</v>
      </c>
      <c r="C3331" t="s">
        <v>26</v>
      </c>
      <c r="D3331" t="s">
        <v>379</v>
      </c>
      <c r="E3331" s="1" t="str">
        <f t="shared" si="261"/>
        <v>Lorenzo Limongiello-Giovanni Favetta</v>
      </c>
      <c r="F3331" t="str">
        <f t="shared" ref="F3331:F3394" si="264">_xlfn.TEXTBEFORE(C3331," ")</f>
        <v>Lost</v>
      </c>
      <c r="G3331" s="1">
        <f t="shared" ref="G3331:G3394" si="265">IF(A3331&gt;=A3330,G3330,G3330+1)</f>
        <v>8</v>
      </c>
      <c r="H3331">
        <f t="shared" si="262"/>
        <v>1</v>
      </c>
      <c r="I3331" t="str">
        <f>INDEX(META!$B:$B,MATCH(B3331,META!$A:$A,0))</f>
        <v>Mono Red Madness</v>
      </c>
      <c r="J3331" t="str">
        <f>INDEX(META!$B:$B,MATCH(D3331,META!$A:$A,0))</f>
        <v>White Weenie</v>
      </c>
      <c r="K3331" t="str">
        <f t="shared" si="263"/>
        <v>Mono Red Madness-White Weenie</v>
      </c>
    </row>
    <row r="3332" spans="1:11" x14ac:dyDescent="0.3">
      <c r="A3332">
        <v>92</v>
      </c>
      <c r="B3332" t="s">
        <v>651</v>
      </c>
      <c r="C3332" t="s">
        <v>28</v>
      </c>
      <c r="D3332" t="s">
        <v>1546</v>
      </c>
      <c r="E3332" s="1" t="str">
        <f t="shared" si="261"/>
        <v>Giuseppe Gallo-Vlado Flinčec</v>
      </c>
      <c r="F3332" t="str">
        <f t="shared" si="264"/>
        <v>Won</v>
      </c>
      <c r="G3332" s="1">
        <f t="shared" si="265"/>
        <v>8</v>
      </c>
      <c r="H3332">
        <f t="shared" si="262"/>
        <v>1</v>
      </c>
      <c r="I3332" t="str">
        <f>INDEX(META!$B:$B,MATCH(B3332,META!$A:$A,0))</f>
        <v>Mono Blue Aggro</v>
      </c>
      <c r="J3332" t="str">
        <f>INDEX(META!$B:$B,MATCH(D3332,META!$A:$A,0))</f>
        <v>Mono Red Synth</v>
      </c>
      <c r="K3332" t="str">
        <f t="shared" si="263"/>
        <v>Mono Blue Aggro-Mono Red Synth</v>
      </c>
    </row>
    <row r="3333" spans="1:11" x14ac:dyDescent="0.3">
      <c r="A3333">
        <v>93</v>
      </c>
      <c r="B3333" t="s">
        <v>283</v>
      </c>
      <c r="C3333" t="s">
        <v>25</v>
      </c>
      <c r="D3333" t="s">
        <v>109</v>
      </c>
      <c r="E3333" s="1" t="str">
        <f t="shared" si="261"/>
        <v>FEDERICO ALVISI-Andrea Damiano</v>
      </c>
      <c r="F3333" t="str">
        <f t="shared" si="264"/>
        <v>Won</v>
      </c>
      <c r="G3333" s="1">
        <f t="shared" si="265"/>
        <v>8</v>
      </c>
      <c r="H3333">
        <f t="shared" si="262"/>
        <v>1</v>
      </c>
      <c r="I3333" t="str">
        <f>INDEX(META!$B:$B,MATCH(B3333,META!$A:$A,0))</f>
        <v>Boros Bully</v>
      </c>
      <c r="J3333" t="str">
        <f>INDEX(META!$B:$B,MATCH(D3333,META!$A:$A,0))</f>
        <v>Mono Red Synth</v>
      </c>
      <c r="K3333" t="str">
        <f t="shared" si="263"/>
        <v>Boros Bully-Mono Red Synth</v>
      </c>
    </row>
    <row r="3334" spans="1:11" x14ac:dyDescent="0.3">
      <c r="A3334">
        <v>94</v>
      </c>
      <c r="B3334" t="s">
        <v>435</v>
      </c>
      <c r="C3334" t="s">
        <v>25</v>
      </c>
      <c r="D3334" t="s">
        <v>2987</v>
      </c>
      <c r="E3334" s="1" t="str">
        <f t="shared" si="261"/>
        <v>Walter Zaninetti-Samo Umek</v>
      </c>
      <c r="F3334" t="str">
        <f t="shared" si="264"/>
        <v>Won</v>
      </c>
      <c r="G3334" s="1">
        <f t="shared" si="265"/>
        <v>8</v>
      </c>
      <c r="H3334">
        <f t="shared" si="262"/>
        <v>1</v>
      </c>
      <c r="I3334" t="str">
        <f>INDEX(META!$B:$B,MATCH(B3334,META!$A:$A,0))</f>
        <v>High Tide Combo</v>
      </c>
      <c r="J3334" t="str">
        <f>INDEX(META!$B:$B,MATCH(D3334,META!$A:$A,0))</f>
        <v>Temur Things</v>
      </c>
      <c r="K3334" t="str">
        <f t="shared" si="263"/>
        <v>High Tide Combo-Temur Things</v>
      </c>
    </row>
    <row r="3335" spans="1:11" x14ac:dyDescent="0.3">
      <c r="A3335">
        <v>95</v>
      </c>
      <c r="B3335" t="s">
        <v>310</v>
      </c>
      <c r="C3335" t="s">
        <v>25</v>
      </c>
      <c r="D3335" t="s">
        <v>177</v>
      </c>
      <c r="E3335" s="1" t="str">
        <f t="shared" si="261"/>
        <v>Davide Sambarino-Andrea Mattei</v>
      </c>
      <c r="F3335" t="str">
        <f t="shared" si="264"/>
        <v>Won</v>
      </c>
      <c r="G3335" s="1">
        <f t="shared" si="265"/>
        <v>8</v>
      </c>
      <c r="H3335">
        <f t="shared" si="262"/>
        <v>1</v>
      </c>
      <c r="I3335" t="str">
        <f>INDEX(META!$B:$B,MATCH(B3335,META!$A:$A,0))</f>
        <v>Mono Red Madness</v>
      </c>
      <c r="J3335" t="str">
        <f>INDEX(META!$B:$B,MATCH(D3335,META!$A:$A,0))</f>
        <v>Elves</v>
      </c>
      <c r="K3335" t="str">
        <f t="shared" si="263"/>
        <v>Mono Red Madness-Elves</v>
      </c>
    </row>
    <row r="3336" spans="1:11" x14ac:dyDescent="0.3">
      <c r="A3336">
        <v>96</v>
      </c>
      <c r="B3336" t="s">
        <v>2254</v>
      </c>
      <c r="C3336" t="s">
        <v>29</v>
      </c>
      <c r="D3336" t="s">
        <v>200</v>
      </c>
      <c r="E3336" s="1" t="str">
        <f t="shared" si="261"/>
        <v>Paolo Cosma Gennari-Lorenzo Longoni</v>
      </c>
      <c r="F3336" t="str">
        <f t="shared" si="264"/>
        <v>Draw</v>
      </c>
      <c r="G3336" s="1">
        <f t="shared" si="265"/>
        <v>8</v>
      </c>
      <c r="H3336">
        <f t="shared" si="262"/>
        <v>1</v>
      </c>
      <c r="I3336" t="str">
        <f>INDEX(META!$B:$B,MATCH(B3336,META!$A:$A,0))</f>
        <v>Rakdos Madness</v>
      </c>
      <c r="J3336" t="str">
        <f>INDEX(META!$B:$B,MATCH(D3336,META!$A:$A,0))</f>
        <v>Altar Tron</v>
      </c>
      <c r="K3336" t="str">
        <f t="shared" si="263"/>
        <v>Rakdos Madness-Altar Tron</v>
      </c>
    </row>
    <row r="3337" spans="1:11" x14ac:dyDescent="0.3">
      <c r="A3337">
        <v>97</v>
      </c>
      <c r="B3337" t="s">
        <v>2006</v>
      </c>
      <c r="C3337" t="s">
        <v>25</v>
      </c>
      <c r="D3337" t="s">
        <v>1111</v>
      </c>
      <c r="E3337" s="1" t="str">
        <f t="shared" si="261"/>
        <v>Lorenzo Gallone-Giuseppe Berardo</v>
      </c>
      <c r="F3337" t="str">
        <f t="shared" si="264"/>
        <v>Won</v>
      </c>
      <c r="G3337" s="1">
        <f t="shared" si="265"/>
        <v>8</v>
      </c>
      <c r="H3337">
        <f t="shared" si="262"/>
        <v>1</v>
      </c>
      <c r="I3337" t="str">
        <f>INDEX(META!$B:$B,MATCH(B3337,META!$A:$A,0))</f>
        <v>Mono Red Synth</v>
      </c>
      <c r="J3337" t="str">
        <f>INDEX(META!$B:$B,MATCH(D3337,META!$A:$A,0))</f>
        <v>Mono Red Madness</v>
      </c>
      <c r="K3337" t="str">
        <f t="shared" si="263"/>
        <v>Mono Red Synth-Mono Red Madness</v>
      </c>
    </row>
    <row r="3338" spans="1:11" x14ac:dyDescent="0.3">
      <c r="A3338">
        <v>98</v>
      </c>
      <c r="B3338" t="s">
        <v>164</v>
      </c>
      <c r="C3338" t="s">
        <v>27</v>
      </c>
      <c r="D3338" t="s">
        <v>2707</v>
      </c>
      <c r="E3338" s="1" t="str">
        <f t="shared" si="261"/>
        <v>Nicola Rispoli-Stefano Mannella</v>
      </c>
      <c r="F3338" t="str">
        <f t="shared" si="264"/>
        <v>Lost</v>
      </c>
      <c r="G3338" s="1">
        <f t="shared" si="265"/>
        <v>8</v>
      </c>
      <c r="H3338">
        <f t="shared" si="262"/>
        <v>1</v>
      </c>
      <c r="I3338" t="str">
        <f>INDEX(META!$B:$B,MATCH(B3338,META!$A:$A,0))</f>
        <v>Jund Wildfire</v>
      </c>
      <c r="J3338" t="str">
        <f>INDEX(META!$B:$B,MATCH(D3338,META!$A:$A,0))</f>
        <v>Jund Wildfire</v>
      </c>
      <c r="K3338" t="str">
        <f t="shared" si="263"/>
        <v>Jund Wildfire-Jund Wildfire</v>
      </c>
    </row>
    <row r="3339" spans="1:11" x14ac:dyDescent="0.3">
      <c r="A3339">
        <v>99</v>
      </c>
      <c r="B3339" t="s">
        <v>2242</v>
      </c>
      <c r="C3339" t="s">
        <v>27</v>
      </c>
      <c r="D3339" t="s">
        <v>377</v>
      </c>
      <c r="E3339" s="1" t="str">
        <f t="shared" si="261"/>
        <v>Ivano Di Gioia-Federico Pelliccia</v>
      </c>
      <c r="F3339" t="str">
        <f t="shared" si="264"/>
        <v>Lost</v>
      </c>
      <c r="G3339" s="1">
        <f t="shared" si="265"/>
        <v>8</v>
      </c>
      <c r="H3339">
        <f t="shared" si="262"/>
        <v>1</v>
      </c>
      <c r="I3339" t="str">
        <f>INDEX(META!$B:$B,MATCH(B3339,META!$A:$A,0))</f>
        <v>Mono Blue Aggro</v>
      </c>
      <c r="J3339" t="str">
        <f>INDEX(META!$B:$B,MATCH(D3339,META!$A:$A,0))</f>
        <v>Mono Red Madness</v>
      </c>
      <c r="K3339" t="str">
        <f t="shared" si="263"/>
        <v>Mono Blue Aggro-Mono Red Madness</v>
      </c>
    </row>
    <row r="3340" spans="1:11" x14ac:dyDescent="0.3">
      <c r="A3340">
        <v>100</v>
      </c>
      <c r="B3340" t="s">
        <v>2670</v>
      </c>
      <c r="C3340" t="s">
        <v>25</v>
      </c>
      <c r="D3340" t="s">
        <v>1146</v>
      </c>
      <c r="E3340" s="1" t="str">
        <f t="shared" si="261"/>
        <v>Giovanni Maria Borghi-Matteo Mazzola</v>
      </c>
      <c r="F3340" t="str">
        <f t="shared" si="264"/>
        <v>Won</v>
      </c>
      <c r="G3340" s="1">
        <f t="shared" si="265"/>
        <v>8</v>
      </c>
      <c r="H3340">
        <f t="shared" si="262"/>
        <v>1</v>
      </c>
      <c r="I3340" t="str">
        <f>INDEX(META!$B:$B,MATCH(B3340,META!$A:$A,0))</f>
        <v>Azorius Familiars</v>
      </c>
      <c r="J3340" t="str">
        <f>INDEX(META!$B:$B,MATCH(D3340,META!$A:$A,0))</f>
        <v>Altar Tron</v>
      </c>
      <c r="K3340" t="str">
        <f t="shared" si="263"/>
        <v>Azorius Familiars-Altar Tron</v>
      </c>
    </row>
    <row r="3341" spans="1:11" x14ac:dyDescent="0.3">
      <c r="A3341">
        <v>101</v>
      </c>
      <c r="B3341" t="s">
        <v>198</v>
      </c>
      <c r="C3341" t="s">
        <v>28</v>
      </c>
      <c r="D3341" t="s">
        <v>2914</v>
      </c>
      <c r="E3341" s="1" t="str">
        <f t="shared" si="261"/>
        <v>Daniele Contadini-Francesco Fontani</v>
      </c>
      <c r="F3341" t="str">
        <f t="shared" si="264"/>
        <v>Won</v>
      </c>
      <c r="G3341" s="1">
        <f t="shared" si="265"/>
        <v>8</v>
      </c>
      <c r="H3341">
        <f t="shared" si="262"/>
        <v>1</v>
      </c>
      <c r="I3341" t="str">
        <f>INDEX(META!$B:$B,MATCH(B3341,META!$A:$A,0))</f>
        <v>Altar Tron</v>
      </c>
      <c r="J3341" t="str">
        <f>INDEX(META!$B:$B,MATCH(D3341,META!$A:$A,0))</f>
        <v>Mono Blue Aggro</v>
      </c>
      <c r="K3341" t="str">
        <f t="shared" si="263"/>
        <v>Altar Tron-Mono Blue Aggro</v>
      </c>
    </row>
    <row r="3342" spans="1:11" x14ac:dyDescent="0.3">
      <c r="A3342">
        <v>102</v>
      </c>
      <c r="B3342" t="s">
        <v>129</v>
      </c>
      <c r="C3342" t="s">
        <v>25</v>
      </c>
      <c r="D3342" t="s">
        <v>3045</v>
      </c>
      <c r="E3342" s="1" t="str">
        <f t="shared" si="261"/>
        <v>Simone Sanino-Simone Insalaco</v>
      </c>
      <c r="F3342" t="str">
        <f t="shared" si="264"/>
        <v>Won</v>
      </c>
      <c r="G3342" s="1">
        <f t="shared" si="265"/>
        <v>8</v>
      </c>
      <c r="H3342">
        <f t="shared" si="262"/>
        <v>1</v>
      </c>
      <c r="I3342" t="str">
        <f>INDEX(META!$B:$B,MATCH(B3342,META!$A:$A,0))</f>
        <v>White Weenie</v>
      </c>
      <c r="J3342" t="str">
        <f>INDEX(META!$B:$B,MATCH(D3342,META!$A:$A,0))</f>
        <v>Jund Wildfire</v>
      </c>
      <c r="K3342" t="str">
        <f t="shared" si="263"/>
        <v>White Weenie-Jund Wildfire</v>
      </c>
    </row>
    <row r="3343" spans="1:11" x14ac:dyDescent="0.3">
      <c r="A3343">
        <v>103</v>
      </c>
      <c r="B3343" t="s">
        <v>926</v>
      </c>
      <c r="C3343" t="s">
        <v>28</v>
      </c>
      <c r="D3343" t="s">
        <v>1321</v>
      </c>
      <c r="E3343" s="1" t="str">
        <f t="shared" si="261"/>
        <v>Filippo Freschi-Jérémie Pratviel</v>
      </c>
      <c r="F3343" t="str">
        <f t="shared" si="264"/>
        <v>Won</v>
      </c>
      <c r="G3343" s="1">
        <f t="shared" si="265"/>
        <v>8</v>
      </c>
      <c r="H3343">
        <f t="shared" si="262"/>
        <v>1</v>
      </c>
      <c r="I3343" t="str">
        <f>INDEX(META!$B:$B,MATCH(B3343,META!$A:$A,0))</f>
        <v>Jund Wildfire</v>
      </c>
      <c r="J3343" t="str">
        <f>INDEX(META!$B:$B,MATCH(D3343,META!$A:$A,0))</f>
        <v>Rakdos Madness</v>
      </c>
      <c r="K3343" t="str">
        <f t="shared" si="263"/>
        <v>Jund Wildfire-Rakdos Madness</v>
      </c>
    </row>
    <row r="3344" spans="1:11" x14ac:dyDescent="0.3">
      <c r="A3344">
        <v>104</v>
      </c>
      <c r="B3344" t="s">
        <v>358</v>
      </c>
      <c r="C3344" t="s">
        <v>25</v>
      </c>
      <c r="D3344" t="s">
        <v>3158</v>
      </c>
      <c r="E3344" s="1" t="str">
        <f t="shared" si="261"/>
        <v>Marcello Pasqualini-SAMUELE ALVISI</v>
      </c>
      <c r="F3344" t="str">
        <f t="shared" si="264"/>
        <v>Won</v>
      </c>
      <c r="G3344" s="1">
        <f t="shared" si="265"/>
        <v>8</v>
      </c>
      <c r="H3344">
        <f t="shared" si="262"/>
        <v>1</v>
      </c>
      <c r="I3344" t="str">
        <f>INDEX(META!$B:$B,MATCH(B3344,META!$A:$A,0))</f>
        <v>Gardens</v>
      </c>
      <c r="J3344" t="str">
        <f>INDEX(META!$B:$B,MATCH(D3344,META!$A:$A,0))</f>
        <v>Boros Bully</v>
      </c>
      <c r="K3344" t="str">
        <f t="shared" si="263"/>
        <v>Gardens-Boros Bully</v>
      </c>
    </row>
    <row r="3345" spans="1:11" x14ac:dyDescent="0.3">
      <c r="A3345">
        <v>105</v>
      </c>
      <c r="B3345" t="s">
        <v>1978</v>
      </c>
      <c r="C3345" t="s">
        <v>28</v>
      </c>
      <c r="D3345" t="s">
        <v>2456</v>
      </c>
      <c r="E3345" s="1" t="str">
        <f t="shared" si="261"/>
        <v>Lorenzo Pucci-Lorenzo Carusillo</v>
      </c>
      <c r="F3345" t="str">
        <f t="shared" si="264"/>
        <v>Won</v>
      </c>
      <c r="G3345" s="1">
        <f t="shared" si="265"/>
        <v>8</v>
      </c>
      <c r="H3345">
        <f t="shared" si="262"/>
        <v>1</v>
      </c>
      <c r="I3345" t="str">
        <f>INDEX(META!$B:$B,MATCH(B3345,META!$A:$A,0))</f>
        <v>Mono Blue Terror</v>
      </c>
      <c r="J3345" t="str">
        <f>INDEX(META!$B:$B,MATCH(D3345,META!$A:$A,0))</f>
        <v>Mono Blue Terror</v>
      </c>
      <c r="K3345" t="str">
        <f t="shared" si="263"/>
        <v>Mono Blue Terror-Mono Blue Terror</v>
      </c>
    </row>
    <row r="3346" spans="1:11" x14ac:dyDescent="0.3">
      <c r="A3346">
        <v>106</v>
      </c>
      <c r="B3346" t="s">
        <v>2200</v>
      </c>
      <c r="C3346" t="s">
        <v>25</v>
      </c>
      <c r="D3346" t="s">
        <v>166</v>
      </c>
      <c r="E3346" s="1" t="str">
        <f t="shared" si="261"/>
        <v>Jacopo Chianella-Kilian Erler</v>
      </c>
      <c r="F3346" t="str">
        <f t="shared" si="264"/>
        <v>Won</v>
      </c>
      <c r="G3346" s="1">
        <f t="shared" si="265"/>
        <v>8</v>
      </c>
      <c r="H3346">
        <f t="shared" si="262"/>
        <v>1</v>
      </c>
      <c r="I3346" t="str">
        <f>INDEX(META!$B:$B,MATCH(B3346,META!$A:$A,0))</f>
        <v>Dimir Faeries</v>
      </c>
      <c r="J3346" t="str">
        <f>INDEX(META!$B:$B,MATCH(D3346,META!$A:$A,0))</f>
        <v>Mono Red Synth</v>
      </c>
      <c r="K3346" t="str">
        <f t="shared" si="263"/>
        <v>Dimir Faeries-Mono Red Synth</v>
      </c>
    </row>
    <row r="3347" spans="1:11" x14ac:dyDescent="0.3">
      <c r="A3347">
        <v>107</v>
      </c>
      <c r="B3347" t="s">
        <v>1872</v>
      </c>
      <c r="C3347" t="s">
        <v>28</v>
      </c>
      <c r="D3347" t="s">
        <v>1030</v>
      </c>
      <c r="E3347" s="1" t="str">
        <f t="shared" si="261"/>
        <v>Giuseppe Torchio-Dario Fiorenza</v>
      </c>
      <c r="F3347" t="str">
        <f t="shared" si="264"/>
        <v>Won</v>
      </c>
      <c r="G3347" s="1">
        <f t="shared" si="265"/>
        <v>8</v>
      </c>
      <c r="H3347">
        <f t="shared" si="262"/>
        <v>1</v>
      </c>
      <c r="I3347" t="str">
        <f>INDEX(META!$B:$B,MATCH(B3347,META!$A:$A,0))</f>
        <v>Rakdos Madness</v>
      </c>
      <c r="J3347" t="str">
        <f>INDEX(META!$B:$B,MATCH(D3347,META!$A:$A,0))</f>
        <v>Pili-Pala Combo</v>
      </c>
      <c r="K3347" t="str">
        <f t="shared" si="263"/>
        <v>Rakdos Madness-Pili-Pala Combo</v>
      </c>
    </row>
    <row r="3348" spans="1:11" x14ac:dyDescent="0.3">
      <c r="A3348">
        <v>108</v>
      </c>
      <c r="B3348" t="s">
        <v>1512</v>
      </c>
      <c r="C3348" t="s">
        <v>25</v>
      </c>
      <c r="D3348" t="s">
        <v>1399</v>
      </c>
      <c r="E3348" s="1" t="str">
        <f t="shared" si="261"/>
        <v>Andrea Landi-Tiziano Boni</v>
      </c>
      <c r="F3348" t="str">
        <f t="shared" si="264"/>
        <v>Won</v>
      </c>
      <c r="G3348" s="1">
        <f t="shared" si="265"/>
        <v>8</v>
      </c>
      <c r="H3348">
        <f t="shared" si="262"/>
        <v>1</v>
      </c>
      <c r="I3348" t="str">
        <f>INDEX(META!$B:$B,MATCH(B3348,META!$A:$A,0))</f>
        <v>Azorius Familiars</v>
      </c>
      <c r="J3348" t="str">
        <f>INDEX(META!$B:$B,MATCH(D3348,META!$A:$A,0))</f>
        <v>Mono Red Synth</v>
      </c>
      <c r="K3348" t="str">
        <f t="shared" si="263"/>
        <v>Azorius Familiars-Mono Red Synth</v>
      </c>
    </row>
    <row r="3349" spans="1:11" x14ac:dyDescent="0.3">
      <c r="A3349">
        <v>109</v>
      </c>
      <c r="B3349" t="s">
        <v>1213</v>
      </c>
      <c r="C3349" t="s">
        <v>26</v>
      </c>
      <c r="D3349" t="s">
        <v>391</v>
      </c>
      <c r="E3349" s="1" t="str">
        <f t="shared" si="261"/>
        <v>Stefano Bottelli-marco lacedra</v>
      </c>
      <c r="F3349" t="str">
        <f t="shared" si="264"/>
        <v>Lost</v>
      </c>
      <c r="G3349" s="1">
        <f t="shared" si="265"/>
        <v>8</v>
      </c>
      <c r="H3349">
        <f t="shared" si="262"/>
        <v>1</v>
      </c>
      <c r="I3349" t="str">
        <f>INDEX(META!$B:$B,MATCH(B3349,META!$A:$A,0))</f>
        <v>Jund Wildfire</v>
      </c>
      <c r="J3349" t="str">
        <f>INDEX(META!$B:$B,MATCH(D3349,META!$A:$A,0))</f>
        <v>Rakdos Madness</v>
      </c>
      <c r="K3349" t="str">
        <f t="shared" si="263"/>
        <v>Jund Wildfire-Rakdos Madness</v>
      </c>
    </row>
    <row r="3350" spans="1:11" x14ac:dyDescent="0.3">
      <c r="A3350">
        <v>110</v>
      </c>
      <c r="B3350" t="s">
        <v>2921</v>
      </c>
      <c r="C3350" t="s">
        <v>26</v>
      </c>
      <c r="D3350" t="s">
        <v>947</v>
      </c>
      <c r="E3350" s="1" t="str">
        <f t="shared" si="261"/>
        <v>Gabriele Tribulato-Andrea Severini</v>
      </c>
      <c r="F3350" t="str">
        <f t="shared" si="264"/>
        <v>Lost</v>
      </c>
      <c r="G3350" s="1">
        <f t="shared" si="265"/>
        <v>8</v>
      </c>
      <c r="H3350">
        <f t="shared" si="262"/>
        <v>1</v>
      </c>
      <c r="I3350" t="str">
        <f>INDEX(META!$B:$B,MATCH(B3350,META!$A:$A,0))</f>
        <v>Elves</v>
      </c>
      <c r="J3350" t="str">
        <f>INDEX(META!$B:$B,MATCH(D3350,META!$A:$A,0))</f>
        <v>Mono Red Synth</v>
      </c>
      <c r="K3350" t="str">
        <f t="shared" si="263"/>
        <v>Elves-Mono Red Synth</v>
      </c>
    </row>
    <row r="3351" spans="1:11" x14ac:dyDescent="0.3">
      <c r="A3351">
        <v>111</v>
      </c>
      <c r="B3351" t="s">
        <v>345</v>
      </c>
      <c r="C3351" t="s">
        <v>25</v>
      </c>
      <c r="D3351" t="s">
        <v>147</v>
      </c>
      <c r="E3351" s="1" t="str">
        <f t="shared" si="261"/>
        <v>_Glauco_ Flori-Ash Klaassen</v>
      </c>
      <c r="F3351" t="str">
        <f t="shared" si="264"/>
        <v>Won</v>
      </c>
      <c r="G3351" s="1">
        <f t="shared" si="265"/>
        <v>8</v>
      </c>
      <c r="H3351">
        <f t="shared" si="262"/>
        <v>1</v>
      </c>
      <c r="I3351" t="str">
        <f>INDEX(META!$B:$B,MATCH(B3351,META!$A:$A,0))</f>
        <v>Mono Red Madness</v>
      </c>
      <c r="J3351" t="str">
        <f>INDEX(META!$B:$B,MATCH(D3351,META!$A:$A,0))</f>
        <v>High Tide Combo</v>
      </c>
      <c r="K3351" t="str">
        <f t="shared" si="263"/>
        <v>Mono Red Madness-High Tide Combo</v>
      </c>
    </row>
    <row r="3352" spans="1:11" x14ac:dyDescent="0.3">
      <c r="A3352">
        <v>112</v>
      </c>
      <c r="B3352" t="s">
        <v>3088</v>
      </c>
      <c r="C3352" t="s">
        <v>26</v>
      </c>
      <c r="D3352" t="s">
        <v>1925</v>
      </c>
      <c r="E3352" s="1" t="str">
        <f t="shared" si="261"/>
        <v>Enea Di Bartolo-Riccardo Bucchi</v>
      </c>
      <c r="F3352" t="str">
        <f t="shared" si="264"/>
        <v>Lost</v>
      </c>
      <c r="G3352" s="1">
        <f t="shared" si="265"/>
        <v>8</v>
      </c>
      <c r="H3352">
        <f t="shared" si="262"/>
        <v>1</v>
      </c>
      <c r="I3352" t="str">
        <f>INDEX(META!$B:$B,MATCH(B3352,META!$A:$A,0))</f>
        <v>Mono Blue Aggro</v>
      </c>
      <c r="J3352" t="str">
        <f>INDEX(META!$B:$B,MATCH(D3352,META!$A:$A,0))</f>
        <v>Gruul Monsters</v>
      </c>
      <c r="K3352" t="str">
        <f t="shared" si="263"/>
        <v>Mono Blue Aggro-Gruul Monsters</v>
      </c>
    </row>
    <row r="3353" spans="1:11" x14ac:dyDescent="0.3">
      <c r="A3353">
        <v>113</v>
      </c>
      <c r="B3353" t="s">
        <v>160</v>
      </c>
      <c r="C3353" t="s">
        <v>27</v>
      </c>
      <c r="D3353" t="s">
        <v>266</v>
      </c>
      <c r="E3353" s="1" t="str">
        <f t="shared" si="261"/>
        <v>daniele apollonio-Edoardo Pastore</v>
      </c>
      <c r="F3353" t="str">
        <f t="shared" si="264"/>
        <v>Lost</v>
      </c>
      <c r="G3353" s="1">
        <f t="shared" si="265"/>
        <v>8</v>
      </c>
      <c r="H3353">
        <f t="shared" si="262"/>
        <v>1</v>
      </c>
      <c r="I3353" t="str">
        <f>INDEX(META!$B:$B,MATCH(B3353,META!$A:$A,0))</f>
        <v>Jeskai Ephemerate</v>
      </c>
      <c r="J3353" t="str">
        <f>INDEX(META!$B:$B,MATCH(D3353,META!$A:$A,0))</f>
        <v>Mono Red Synth</v>
      </c>
      <c r="K3353" t="str">
        <f t="shared" si="263"/>
        <v>Jeskai Ephemerate-Mono Red Synth</v>
      </c>
    </row>
    <row r="3354" spans="1:11" x14ac:dyDescent="0.3">
      <c r="A3354">
        <v>114</v>
      </c>
      <c r="B3354" t="s">
        <v>703</v>
      </c>
      <c r="C3354" t="s">
        <v>27</v>
      </c>
      <c r="D3354" t="s">
        <v>681</v>
      </c>
      <c r="E3354" s="1" t="str">
        <f t="shared" si="261"/>
        <v>Alessandro Betori-Gabriele Marraccini</v>
      </c>
      <c r="F3354" t="str">
        <f t="shared" si="264"/>
        <v>Lost</v>
      </c>
      <c r="G3354" s="1">
        <f t="shared" si="265"/>
        <v>8</v>
      </c>
      <c r="H3354">
        <f t="shared" si="262"/>
        <v>1</v>
      </c>
      <c r="I3354" t="str">
        <f>INDEX(META!$B:$B,MATCH(B3354,META!$A:$A,0))</f>
        <v>Rakdos Madness</v>
      </c>
      <c r="J3354" t="str">
        <f>INDEX(META!$B:$B,MATCH(D3354,META!$A:$A,0))</f>
        <v>Mono Red Synth</v>
      </c>
      <c r="K3354" t="str">
        <f t="shared" si="263"/>
        <v>Rakdos Madness-Mono Red Synth</v>
      </c>
    </row>
    <row r="3355" spans="1:11" x14ac:dyDescent="0.3">
      <c r="A3355">
        <v>115</v>
      </c>
      <c r="B3355" t="s">
        <v>1678</v>
      </c>
      <c r="C3355" t="s">
        <v>26</v>
      </c>
      <c r="D3355" t="s">
        <v>896</v>
      </c>
      <c r="E3355" s="1" t="str">
        <f t="shared" si="261"/>
        <v>Alessio Turchi-lorenzo cupini</v>
      </c>
      <c r="F3355" t="str">
        <f t="shared" si="264"/>
        <v>Lost</v>
      </c>
      <c r="G3355" s="1">
        <f t="shared" si="265"/>
        <v>8</v>
      </c>
      <c r="H3355">
        <f t="shared" si="262"/>
        <v>1</v>
      </c>
      <c r="I3355" t="str">
        <f>INDEX(META!$B:$B,MATCH(B3355,META!$A:$A,0))</f>
        <v>Jund Wildfire</v>
      </c>
      <c r="J3355" t="str">
        <f>INDEX(META!$B:$B,MATCH(D3355,META!$A:$A,0))</f>
        <v>Mono Red Blitz</v>
      </c>
      <c r="K3355" t="str">
        <f t="shared" si="263"/>
        <v>Jund Wildfire-Mono Red Blitz</v>
      </c>
    </row>
    <row r="3356" spans="1:11" x14ac:dyDescent="0.3">
      <c r="A3356">
        <v>116</v>
      </c>
      <c r="B3356" t="s">
        <v>3016</v>
      </c>
      <c r="C3356" t="s">
        <v>26</v>
      </c>
      <c r="D3356" t="s">
        <v>2767</v>
      </c>
      <c r="E3356" s="1" t="str">
        <f t="shared" si="261"/>
        <v>marco Vianelli-Jari Rentsch</v>
      </c>
      <c r="F3356" t="str">
        <f t="shared" si="264"/>
        <v>Lost</v>
      </c>
      <c r="G3356" s="1">
        <f t="shared" si="265"/>
        <v>8</v>
      </c>
      <c r="H3356">
        <f t="shared" si="262"/>
        <v>1</v>
      </c>
      <c r="I3356" t="str">
        <f>INDEX(META!$B:$B,MATCH(B3356,META!$A:$A,0))</f>
        <v>Flicker Tron</v>
      </c>
      <c r="J3356" t="str">
        <f>INDEX(META!$B:$B,MATCH(D3356,META!$A:$A,0))</f>
        <v>Rakdos Madness</v>
      </c>
      <c r="K3356" t="str">
        <f t="shared" si="263"/>
        <v>Flicker Tron-Rakdos Madness</v>
      </c>
    </row>
    <row r="3357" spans="1:11" x14ac:dyDescent="0.3">
      <c r="A3357">
        <v>117</v>
      </c>
      <c r="B3357" t="s">
        <v>1237</v>
      </c>
      <c r="C3357" t="s">
        <v>26</v>
      </c>
      <c r="D3357" t="s">
        <v>3294</v>
      </c>
      <c r="E3357" s="1" t="str">
        <f t="shared" si="261"/>
        <v>Simone_ Biondi-Gerard Puigdomenech</v>
      </c>
      <c r="F3357" t="str">
        <f t="shared" si="264"/>
        <v>Lost</v>
      </c>
      <c r="G3357" s="1">
        <f t="shared" si="265"/>
        <v>8</v>
      </c>
      <c r="H3357">
        <f t="shared" si="262"/>
        <v>1</v>
      </c>
      <c r="I3357" t="str">
        <f>INDEX(META!$B:$B,MATCH(B3357,META!$A:$A,0))</f>
        <v>Jund Wildfire</v>
      </c>
      <c r="J3357" t="str">
        <f>INDEX(META!$B:$B,MATCH(D3357,META!$A:$A,0))</f>
        <v>Grixis Affinity</v>
      </c>
      <c r="K3357" t="str">
        <f t="shared" si="263"/>
        <v>Jund Wildfire-Grixis Affinity</v>
      </c>
    </row>
    <row r="3358" spans="1:11" x14ac:dyDescent="0.3">
      <c r="A3358">
        <v>118</v>
      </c>
      <c r="B3358" t="s">
        <v>1116</v>
      </c>
      <c r="C3358" t="s">
        <v>29</v>
      </c>
      <c r="D3358" t="s">
        <v>280</v>
      </c>
      <c r="E3358" s="1" t="str">
        <f t="shared" si="261"/>
        <v>Paolo De Cesaris-Flavio Quintiero</v>
      </c>
      <c r="F3358" t="str">
        <f t="shared" si="264"/>
        <v>Draw</v>
      </c>
      <c r="G3358" s="1">
        <f t="shared" si="265"/>
        <v>8</v>
      </c>
      <c r="H3358">
        <f t="shared" si="262"/>
        <v>1</v>
      </c>
      <c r="I3358" t="str">
        <f>INDEX(META!$B:$B,MATCH(B3358,META!$A:$A,0))</f>
        <v>Elves</v>
      </c>
      <c r="J3358" t="str">
        <f>INDEX(META!$B:$B,MATCH(D3358,META!$A:$A,0))</f>
        <v>Boros Synth</v>
      </c>
      <c r="K3358" t="str">
        <f t="shared" si="263"/>
        <v>Elves-Boros Synth</v>
      </c>
    </row>
    <row r="3359" spans="1:11" x14ac:dyDescent="0.3">
      <c r="A3359">
        <v>119</v>
      </c>
      <c r="B3359" t="s">
        <v>1201</v>
      </c>
      <c r="C3359" t="s">
        <v>27</v>
      </c>
      <c r="D3359" t="s">
        <v>763</v>
      </c>
      <c r="E3359" s="1" t="str">
        <f t="shared" si="261"/>
        <v>Lorenzo Costosi-Raul Venturi</v>
      </c>
      <c r="F3359" t="str">
        <f t="shared" si="264"/>
        <v>Lost</v>
      </c>
      <c r="G3359" s="1">
        <f t="shared" si="265"/>
        <v>8</v>
      </c>
      <c r="H3359">
        <f t="shared" si="262"/>
        <v>1</v>
      </c>
      <c r="I3359" t="str">
        <f>INDEX(META!$B:$B,MATCH(B3359,META!$A:$A,0))</f>
        <v>Jund Wildfire</v>
      </c>
      <c r="J3359" t="str">
        <f>INDEX(META!$B:$B,MATCH(D3359,META!$A:$A,0))</f>
        <v>Jund Wildfire</v>
      </c>
      <c r="K3359" t="str">
        <f t="shared" si="263"/>
        <v>Jund Wildfire-Jund Wildfire</v>
      </c>
    </row>
    <row r="3360" spans="1:11" x14ac:dyDescent="0.3">
      <c r="A3360">
        <v>120</v>
      </c>
      <c r="B3360" t="s">
        <v>2103</v>
      </c>
      <c r="C3360" t="s">
        <v>25</v>
      </c>
      <c r="D3360" t="s">
        <v>944</v>
      </c>
      <c r="E3360" s="1" t="str">
        <f t="shared" si="261"/>
        <v>Mattia Frattegiani-Tommaso Loss</v>
      </c>
      <c r="F3360" t="str">
        <f t="shared" si="264"/>
        <v>Won</v>
      </c>
      <c r="G3360" s="1">
        <f t="shared" si="265"/>
        <v>8</v>
      </c>
      <c r="H3360">
        <f t="shared" si="262"/>
        <v>1</v>
      </c>
      <c r="I3360" t="str">
        <f>INDEX(META!$B:$B,MATCH(B3360,META!$A:$A,0))</f>
        <v>Jund Wildfire</v>
      </c>
      <c r="J3360" t="str">
        <f>INDEX(META!$B:$B,MATCH(D3360,META!$A:$A,0))</f>
        <v>Jund Wildfire</v>
      </c>
      <c r="K3360" t="str">
        <f t="shared" si="263"/>
        <v>Jund Wildfire-Jund Wildfire</v>
      </c>
    </row>
    <row r="3361" spans="1:11" x14ac:dyDescent="0.3">
      <c r="A3361">
        <v>121</v>
      </c>
      <c r="B3361" t="s">
        <v>2526</v>
      </c>
      <c r="C3361" t="s">
        <v>26</v>
      </c>
      <c r="D3361" t="s">
        <v>826</v>
      </c>
      <c r="E3361" s="1" t="str">
        <f t="shared" si="261"/>
        <v>Andrea Vacis-Greggory Haueter</v>
      </c>
      <c r="F3361" t="str">
        <f t="shared" si="264"/>
        <v>Lost</v>
      </c>
      <c r="G3361" s="1">
        <f t="shared" si="265"/>
        <v>8</v>
      </c>
      <c r="H3361">
        <f t="shared" si="262"/>
        <v>1</v>
      </c>
      <c r="I3361" t="str">
        <f>INDEX(META!$B:$B,MATCH(B3361,META!$A:$A,0))</f>
        <v>Jund Wildfire</v>
      </c>
      <c r="J3361" t="str">
        <f>INDEX(META!$B:$B,MATCH(D3361,META!$A:$A,0))</f>
        <v>Jeskai Ephemerate</v>
      </c>
      <c r="K3361" t="str">
        <f t="shared" si="263"/>
        <v>Jund Wildfire-Jeskai Ephemerate</v>
      </c>
    </row>
    <row r="3362" spans="1:11" x14ac:dyDescent="0.3">
      <c r="A3362">
        <v>122</v>
      </c>
      <c r="B3362" t="s">
        <v>236</v>
      </c>
      <c r="C3362" t="s">
        <v>29</v>
      </c>
      <c r="D3362" t="s">
        <v>2737</v>
      </c>
      <c r="E3362" s="1" t="str">
        <f t="shared" si="261"/>
        <v>Marco Venturini-Andrea Bistolfi</v>
      </c>
      <c r="F3362" t="str">
        <f t="shared" si="264"/>
        <v>Draw</v>
      </c>
      <c r="G3362" s="1">
        <f t="shared" si="265"/>
        <v>8</v>
      </c>
      <c r="H3362">
        <f t="shared" si="262"/>
        <v>1</v>
      </c>
      <c r="I3362" t="str">
        <f>INDEX(META!$B:$B,MATCH(B3362,META!$A:$A,0))</f>
        <v>High Tide Combo</v>
      </c>
      <c r="J3362" t="str">
        <f>INDEX(META!$B:$B,MATCH(D3362,META!$A:$A,0))</f>
        <v>Mono Blue Aggro</v>
      </c>
      <c r="K3362" t="str">
        <f t="shared" si="263"/>
        <v>High Tide Combo-Mono Blue Aggro</v>
      </c>
    </row>
    <row r="3363" spans="1:11" x14ac:dyDescent="0.3">
      <c r="A3363">
        <v>123</v>
      </c>
      <c r="B3363" t="s">
        <v>304</v>
      </c>
      <c r="C3363" t="s">
        <v>28</v>
      </c>
      <c r="D3363" t="s">
        <v>410</v>
      </c>
      <c r="E3363" s="1" t="str">
        <f t="shared" si="261"/>
        <v>Giovanni Postorino-Andrea Feltrin</v>
      </c>
      <c r="F3363" t="str">
        <f t="shared" si="264"/>
        <v>Won</v>
      </c>
      <c r="G3363" s="1">
        <f t="shared" si="265"/>
        <v>8</v>
      </c>
      <c r="H3363">
        <f t="shared" si="262"/>
        <v>1</v>
      </c>
      <c r="I3363" t="str">
        <f>INDEX(META!$B:$B,MATCH(B3363,META!$A:$A,0))</f>
        <v>Mono Red Madness</v>
      </c>
      <c r="J3363" t="str">
        <f>INDEX(META!$B:$B,MATCH(D3363,META!$A:$A,0))</f>
        <v>Jund Wildfire</v>
      </c>
      <c r="K3363" t="str">
        <f t="shared" si="263"/>
        <v>Mono Red Madness-Jund Wildfire</v>
      </c>
    </row>
    <row r="3364" spans="1:11" x14ac:dyDescent="0.3">
      <c r="A3364">
        <v>124</v>
      </c>
      <c r="B3364" t="s">
        <v>265</v>
      </c>
      <c r="C3364" t="s">
        <v>26</v>
      </c>
      <c r="D3364" t="s">
        <v>1995</v>
      </c>
      <c r="E3364" s="1" t="str">
        <f t="shared" si="261"/>
        <v>Alberto Ricciardi-Gualtiero Grazzini</v>
      </c>
      <c r="F3364" t="str">
        <f t="shared" si="264"/>
        <v>Lost</v>
      </c>
      <c r="G3364" s="1">
        <f t="shared" si="265"/>
        <v>8</v>
      </c>
      <c r="H3364">
        <f t="shared" si="262"/>
        <v>1</v>
      </c>
      <c r="I3364" t="str">
        <f>INDEX(META!$B:$B,MATCH(B3364,META!$A:$A,0))</f>
        <v>Walls</v>
      </c>
      <c r="J3364" t="str">
        <f>INDEX(META!$B:$B,MATCH(D3364,META!$A:$A,0))</f>
        <v>Gruul Monsters</v>
      </c>
      <c r="K3364" t="str">
        <f t="shared" si="263"/>
        <v>Walls-Gruul Monsters</v>
      </c>
    </row>
    <row r="3365" spans="1:11" x14ac:dyDescent="0.3">
      <c r="A3365">
        <v>125</v>
      </c>
      <c r="B3365" t="s">
        <v>312</v>
      </c>
      <c r="C3365" t="s">
        <v>25</v>
      </c>
      <c r="D3365" t="s">
        <v>995</v>
      </c>
      <c r="E3365" s="1" t="str">
        <f t="shared" si="261"/>
        <v>Mattia Redaelli-Andrea Aliprandi</v>
      </c>
      <c r="F3365" t="str">
        <f t="shared" si="264"/>
        <v>Won</v>
      </c>
      <c r="G3365" s="1">
        <f t="shared" si="265"/>
        <v>8</v>
      </c>
      <c r="H3365">
        <f t="shared" si="262"/>
        <v>1</v>
      </c>
      <c r="I3365" t="str">
        <f>INDEX(META!$B:$B,MATCH(B3365,META!$A:$A,0))</f>
        <v>Caw Gate</v>
      </c>
      <c r="J3365" t="str">
        <f>INDEX(META!$B:$B,MATCH(D3365,META!$A:$A,0))</f>
        <v>Grixis Affinity</v>
      </c>
      <c r="K3365" t="str">
        <f t="shared" si="263"/>
        <v>Caw Gate-Grixis Affinity</v>
      </c>
    </row>
    <row r="3366" spans="1:11" x14ac:dyDescent="0.3">
      <c r="A3366">
        <v>126</v>
      </c>
      <c r="B3366" t="s">
        <v>3283</v>
      </c>
      <c r="C3366" t="s">
        <v>26</v>
      </c>
      <c r="D3366" t="s">
        <v>3109</v>
      </c>
      <c r="E3366" s="1" t="str">
        <f t="shared" si="261"/>
        <v>Marco Guerriero-Decio Sacco</v>
      </c>
      <c r="F3366" t="str">
        <f t="shared" si="264"/>
        <v>Lost</v>
      </c>
      <c r="G3366" s="1">
        <f t="shared" si="265"/>
        <v>8</v>
      </c>
      <c r="H3366">
        <f t="shared" si="262"/>
        <v>1</v>
      </c>
      <c r="I3366" t="str">
        <f>INDEX(META!$B:$B,MATCH(B3366,META!$A:$A,0))</f>
        <v>Dimir Control</v>
      </c>
      <c r="J3366" t="str">
        <f>INDEX(META!$B:$B,MATCH(D3366,META!$A:$A,0))</f>
        <v>Jund Wildfire</v>
      </c>
      <c r="K3366" t="str">
        <f t="shared" si="263"/>
        <v>Dimir Control-Jund Wildfire</v>
      </c>
    </row>
    <row r="3367" spans="1:11" x14ac:dyDescent="0.3">
      <c r="A3367">
        <v>127</v>
      </c>
      <c r="B3367" t="s">
        <v>1964</v>
      </c>
      <c r="C3367" t="s">
        <v>28</v>
      </c>
      <c r="D3367" t="s">
        <v>296</v>
      </c>
      <c r="E3367" s="1" t="str">
        <f t="shared" si="261"/>
        <v>Adrien Bertaud-Francesco Barzanò</v>
      </c>
      <c r="F3367" t="str">
        <f t="shared" si="264"/>
        <v>Won</v>
      </c>
      <c r="G3367" s="1">
        <f t="shared" si="265"/>
        <v>8</v>
      </c>
      <c r="H3367">
        <f t="shared" si="262"/>
        <v>1</v>
      </c>
      <c r="I3367" t="str">
        <f>INDEX(META!$B:$B,MATCH(B3367,META!$A:$A,0))</f>
        <v>Mono Blue Terror</v>
      </c>
      <c r="J3367" t="str">
        <f>INDEX(META!$B:$B,MATCH(D3367,META!$A:$A,0))</f>
        <v>Mono Black Midrange</v>
      </c>
      <c r="K3367" t="str">
        <f t="shared" si="263"/>
        <v>Mono Blue Terror-Mono Black Midrange</v>
      </c>
    </row>
    <row r="3368" spans="1:11" x14ac:dyDescent="0.3">
      <c r="A3368">
        <v>128</v>
      </c>
      <c r="B3368" t="s">
        <v>3004</v>
      </c>
      <c r="C3368" t="s">
        <v>26</v>
      </c>
      <c r="D3368" t="s">
        <v>932</v>
      </c>
      <c r="E3368" s="1" t="str">
        <f t="shared" si="261"/>
        <v>Gonzalo Alvarez-Riccardo Vasellini</v>
      </c>
      <c r="F3368" t="str">
        <f t="shared" si="264"/>
        <v>Lost</v>
      </c>
      <c r="G3368" s="1">
        <f t="shared" si="265"/>
        <v>8</v>
      </c>
      <c r="H3368">
        <f t="shared" si="262"/>
        <v>1</v>
      </c>
      <c r="I3368" t="str">
        <f>INDEX(META!$B:$B,MATCH(B3368,META!$A:$A,0))</f>
        <v>Altar Tron</v>
      </c>
      <c r="J3368" t="str">
        <f>INDEX(META!$B:$B,MATCH(D3368,META!$A:$A,0))</f>
        <v>Gruul Monsters</v>
      </c>
      <c r="K3368" t="str">
        <f t="shared" si="263"/>
        <v>Altar Tron-Gruul Monsters</v>
      </c>
    </row>
    <row r="3369" spans="1:11" x14ac:dyDescent="0.3">
      <c r="A3369">
        <v>129</v>
      </c>
      <c r="B3369" t="s">
        <v>2081</v>
      </c>
      <c r="C3369" t="s">
        <v>25</v>
      </c>
      <c r="D3369" t="s">
        <v>1805</v>
      </c>
      <c r="E3369" s="1" t="str">
        <f t="shared" ref="E3369:E3432" si="266">B3369&amp;"-"&amp;D3369</f>
        <v>Simon DIAZ-Alessio Benedetti</v>
      </c>
      <c r="F3369" t="str">
        <f t="shared" si="264"/>
        <v>Won</v>
      </c>
      <c r="G3369" s="1">
        <f t="shared" si="265"/>
        <v>8</v>
      </c>
      <c r="H3369">
        <f t="shared" ref="H3369:H3432" si="267">AND(I3369&gt;0,J3369&gt;0)*1</f>
        <v>1</v>
      </c>
      <c r="I3369" t="str">
        <f>INDEX(META!$B:$B,MATCH(B3369,META!$A:$A,0))</f>
        <v>Rakdos Madness</v>
      </c>
      <c r="J3369" t="str">
        <f>INDEX(META!$B:$B,MATCH(D3369,META!$A:$A,0))</f>
        <v>Dredge</v>
      </c>
      <c r="K3369" t="str">
        <f t="shared" ref="K3369:K3432" si="268">I3369&amp;"-"&amp;J3369</f>
        <v>Rakdos Madness-Dredge</v>
      </c>
    </row>
    <row r="3370" spans="1:11" x14ac:dyDescent="0.3">
      <c r="A3370">
        <v>130</v>
      </c>
      <c r="B3370" t="s">
        <v>322</v>
      </c>
      <c r="C3370" t="s">
        <v>26</v>
      </c>
      <c r="D3370" t="s">
        <v>281</v>
      </c>
      <c r="E3370" s="1" t="str">
        <f t="shared" si="266"/>
        <v>Mirco Tioli-Matteo Garbuio</v>
      </c>
      <c r="F3370" t="str">
        <f t="shared" si="264"/>
        <v>Lost</v>
      </c>
      <c r="G3370" s="1">
        <f t="shared" si="265"/>
        <v>8</v>
      </c>
      <c r="H3370">
        <f t="shared" si="267"/>
        <v>1</v>
      </c>
      <c r="I3370" t="str">
        <f>INDEX(META!$B:$B,MATCH(B3370,META!$A:$A,0))</f>
        <v>Fangren Tron</v>
      </c>
      <c r="J3370" t="str">
        <f>INDEX(META!$B:$B,MATCH(D3370,META!$A:$A,0))</f>
        <v>Dimir Terror</v>
      </c>
      <c r="K3370" t="str">
        <f t="shared" si="268"/>
        <v>Fangren Tron-Dimir Terror</v>
      </c>
    </row>
    <row r="3371" spans="1:11" x14ac:dyDescent="0.3">
      <c r="A3371">
        <v>131</v>
      </c>
      <c r="B3371" t="s">
        <v>270</v>
      </c>
      <c r="C3371" t="s">
        <v>29</v>
      </c>
      <c r="D3371" t="s">
        <v>2778</v>
      </c>
      <c r="E3371" s="1" t="str">
        <f t="shared" si="266"/>
        <v>Gustavo Higa-lorenzo traina</v>
      </c>
      <c r="F3371" t="str">
        <f t="shared" si="264"/>
        <v>Draw</v>
      </c>
      <c r="G3371" s="1">
        <f t="shared" si="265"/>
        <v>8</v>
      </c>
      <c r="H3371">
        <f t="shared" si="267"/>
        <v>1</v>
      </c>
      <c r="I3371" t="str">
        <f>INDEX(META!$B:$B,MATCH(B3371,META!$A:$A,0))</f>
        <v>Fangren Tron</v>
      </c>
      <c r="J3371" t="str">
        <f>INDEX(META!$B:$B,MATCH(D3371,META!$A:$A,0))</f>
        <v>Monsters Tron</v>
      </c>
      <c r="K3371" t="str">
        <f t="shared" si="268"/>
        <v>Fangren Tron-Monsters Tron</v>
      </c>
    </row>
    <row r="3372" spans="1:11" x14ac:dyDescent="0.3">
      <c r="A3372">
        <v>132</v>
      </c>
      <c r="B3372" t="s">
        <v>2419</v>
      </c>
      <c r="C3372" t="s">
        <v>26</v>
      </c>
      <c r="D3372" t="s">
        <v>3010</v>
      </c>
      <c r="E3372" s="1" t="str">
        <f t="shared" si="266"/>
        <v>Maxim Moncalvo-Luigi Mignogna</v>
      </c>
      <c r="F3372" t="str">
        <f t="shared" si="264"/>
        <v>Lost</v>
      </c>
      <c r="G3372" s="1">
        <f t="shared" si="265"/>
        <v>8</v>
      </c>
      <c r="H3372">
        <f t="shared" si="267"/>
        <v>1</v>
      </c>
      <c r="I3372" t="str">
        <f>INDEX(META!$B:$B,MATCH(B3372,META!$A:$A,0))</f>
        <v>Mono Blue Aggro</v>
      </c>
      <c r="J3372" t="str">
        <f>INDEX(META!$B:$B,MATCH(D3372,META!$A:$A,0))</f>
        <v>Mono White Heroic</v>
      </c>
      <c r="K3372" t="str">
        <f t="shared" si="268"/>
        <v>Mono Blue Aggro-Mono White Heroic</v>
      </c>
    </row>
    <row r="3373" spans="1:11" x14ac:dyDescent="0.3">
      <c r="A3373">
        <v>133</v>
      </c>
      <c r="B3373" t="s">
        <v>666</v>
      </c>
      <c r="C3373" t="s">
        <v>25</v>
      </c>
      <c r="D3373" t="s">
        <v>1151</v>
      </c>
      <c r="E3373" s="1" t="str">
        <f t="shared" si="266"/>
        <v>Luciano Bigi-Davide Movement</v>
      </c>
      <c r="F3373" t="str">
        <f t="shared" si="264"/>
        <v>Won</v>
      </c>
      <c r="G3373" s="1">
        <f t="shared" si="265"/>
        <v>8</v>
      </c>
      <c r="H3373">
        <f t="shared" si="267"/>
        <v>1</v>
      </c>
      <c r="I3373" t="str">
        <f>INDEX(META!$B:$B,MATCH(B3373,META!$A:$A,0))</f>
        <v>Mono Blue Terror</v>
      </c>
      <c r="J3373" t="str">
        <f>INDEX(META!$B:$B,MATCH(D3373,META!$A:$A,0))</f>
        <v>Mono Red Madness</v>
      </c>
      <c r="K3373" t="str">
        <f t="shared" si="268"/>
        <v>Mono Blue Terror-Mono Red Madness</v>
      </c>
    </row>
    <row r="3374" spans="1:11" x14ac:dyDescent="0.3">
      <c r="A3374">
        <v>134</v>
      </c>
      <c r="B3374" t="s">
        <v>190</v>
      </c>
      <c r="C3374" t="s">
        <v>26</v>
      </c>
      <c r="D3374" t="s">
        <v>1256</v>
      </c>
      <c r="E3374" s="1" t="str">
        <f t="shared" si="266"/>
        <v>Giacomo Marola-Roberto Francini</v>
      </c>
      <c r="F3374" t="str">
        <f t="shared" si="264"/>
        <v>Lost</v>
      </c>
      <c r="G3374" s="1">
        <f t="shared" si="265"/>
        <v>8</v>
      </c>
      <c r="H3374">
        <f t="shared" si="267"/>
        <v>1</v>
      </c>
      <c r="I3374" t="str">
        <f>INDEX(META!$B:$B,MATCH(B3374,META!$A:$A,0))</f>
        <v>Mono Red Synth</v>
      </c>
      <c r="J3374" t="str">
        <f>INDEX(META!$B:$B,MATCH(D3374,META!$A:$A,0))</f>
        <v>White Weenie</v>
      </c>
      <c r="K3374" t="str">
        <f t="shared" si="268"/>
        <v>Mono Red Synth-White Weenie</v>
      </c>
    </row>
    <row r="3375" spans="1:11" x14ac:dyDescent="0.3">
      <c r="A3375">
        <v>135</v>
      </c>
      <c r="B3375" t="s">
        <v>2927</v>
      </c>
      <c r="C3375" t="s">
        <v>26</v>
      </c>
      <c r="D3375" t="s">
        <v>221</v>
      </c>
      <c r="E3375" s="1" t="str">
        <f t="shared" si="266"/>
        <v>Riccardo Bandere-Leonardo Usinabia</v>
      </c>
      <c r="F3375" t="str">
        <f t="shared" si="264"/>
        <v>Lost</v>
      </c>
      <c r="G3375" s="1">
        <f t="shared" si="265"/>
        <v>8</v>
      </c>
      <c r="H3375">
        <f t="shared" si="267"/>
        <v>1</v>
      </c>
      <c r="I3375" t="str">
        <f>INDEX(META!$B:$B,MATCH(B3375,META!$A:$A,0))</f>
        <v>Mono Blue Aggro</v>
      </c>
      <c r="J3375" t="str">
        <f>INDEX(META!$B:$B,MATCH(D3375,META!$A:$A,0))</f>
        <v>Rakdos Madness</v>
      </c>
      <c r="K3375" t="str">
        <f t="shared" si="268"/>
        <v>Mono Blue Aggro-Rakdos Madness</v>
      </c>
    </row>
    <row r="3376" spans="1:11" x14ac:dyDescent="0.3">
      <c r="A3376">
        <v>136</v>
      </c>
      <c r="B3376" t="s">
        <v>3137</v>
      </c>
      <c r="C3376" t="s">
        <v>25</v>
      </c>
      <c r="D3376" t="s">
        <v>1607</v>
      </c>
      <c r="E3376" s="1" t="str">
        <f t="shared" si="266"/>
        <v>Bernhard Lederer-Marco Paradiso</v>
      </c>
      <c r="F3376" t="str">
        <f t="shared" si="264"/>
        <v>Won</v>
      </c>
      <c r="G3376" s="1">
        <f t="shared" si="265"/>
        <v>8</v>
      </c>
      <c r="H3376">
        <f t="shared" si="267"/>
        <v>1</v>
      </c>
      <c r="I3376" t="str">
        <f>INDEX(META!$B:$B,MATCH(B3376,META!$A:$A,0))</f>
        <v>Mono Blue Terror</v>
      </c>
      <c r="J3376" t="str">
        <f>INDEX(META!$B:$B,MATCH(D3376,META!$A:$A,0))</f>
        <v>Gruul Monsters</v>
      </c>
      <c r="K3376" t="str">
        <f t="shared" si="268"/>
        <v>Mono Blue Terror-Gruul Monsters</v>
      </c>
    </row>
    <row r="3377" spans="1:11" x14ac:dyDescent="0.3">
      <c r="A3377">
        <v>137</v>
      </c>
      <c r="B3377" t="s">
        <v>906</v>
      </c>
      <c r="C3377" t="s">
        <v>29</v>
      </c>
      <c r="D3377" t="s">
        <v>2465</v>
      </c>
      <c r="E3377" s="1" t="str">
        <f t="shared" si="266"/>
        <v>Matteo Lunardi-Gioele Bertoncini</v>
      </c>
      <c r="F3377" t="str">
        <f t="shared" si="264"/>
        <v>Draw</v>
      </c>
      <c r="G3377" s="1">
        <f t="shared" si="265"/>
        <v>8</v>
      </c>
      <c r="H3377">
        <f t="shared" si="267"/>
        <v>1</v>
      </c>
      <c r="I3377" t="str">
        <f>INDEX(META!$B:$B,MATCH(B3377,META!$A:$A,0))</f>
        <v>Rakdos Madness</v>
      </c>
      <c r="J3377" t="str">
        <f>INDEX(META!$B:$B,MATCH(D3377,META!$A:$A,0))</f>
        <v>Jund Wildfire</v>
      </c>
      <c r="K3377" t="str">
        <f t="shared" si="268"/>
        <v>Rakdos Madness-Jund Wildfire</v>
      </c>
    </row>
    <row r="3378" spans="1:11" x14ac:dyDescent="0.3">
      <c r="A3378">
        <v>138</v>
      </c>
      <c r="B3378" t="s">
        <v>2283</v>
      </c>
      <c r="C3378" t="s">
        <v>25</v>
      </c>
      <c r="D3378" t="s">
        <v>303</v>
      </c>
      <c r="E3378" s="1" t="str">
        <f t="shared" si="266"/>
        <v>Matteo Palma-Simone Ortelli</v>
      </c>
      <c r="F3378" t="str">
        <f t="shared" si="264"/>
        <v>Won</v>
      </c>
      <c r="G3378" s="1">
        <f t="shared" si="265"/>
        <v>8</v>
      </c>
      <c r="H3378">
        <f t="shared" si="267"/>
        <v>1</v>
      </c>
      <c r="I3378" t="str">
        <f>INDEX(META!$B:$B,MATCH(B3378,META!$A:$A,0))</f>
        <v>Flicker Tron</v>
      </c>
      <c r="J3378" t="str">
        <f>INDEX(META!$B:$B,MATCH(D3378,META!$A:$A,0))</f>
        <v>White Weenie</v>
      </c>
      <c r="K3378" t="str">
        <f t="shared" si="268"/>
        <v>Flicker Tron-White Weenie</v>
      </c>
    </row>
    <row r="3379" spans="1:11" x14ac:dyDescent="0.3">
      <c r="A3379">
        <v>139</v>
      </c>
      <c r="B3379" t="s">
        <v>3033</v>
      </c>
      <c r="C3379" t="s">
        <v>26</v>
      </c>
      <c r="D3379" t="s">
        <v>2132</v>
      </c>
      <c r="E3379" s="1" t="str">
        <f t="shared" si="266"/>
        <v>Michele Anelli-Walter Fragnelli</v>
      </c>
      <c r="F3379" t="str">
        <f t="shared" si="264"/>
        <v>Lost</v>
      </c>
      <c r="G3379" s="1">
        <f t="shared" si="265"/>
        <v>8</v>
      </c>
      <c r="H3379">
        <f t="shared" si="267"/>
        <v>1</v>
      </c>
      <c r="I3379" t="str">
        <f>INDEX(META!$B:$B,MATCH(B3379,META!$A:$A,0))</f>
        <v>Mono Red Madness</v>
      </c>
      <c r="J3379" t="str">
        <f>INDEX(META!$B:$B,MATCH(D3379,META!$A:$A,0))</f>
        <v>Mardu Synth</v>
      </c>
      <c r="K3379" t="str">
        <f t="shared" si="268"/>
        <v>Mono Red Madness-Mardu Synth</v>
      </c>
    </row>
    <row r="3380" spans="1:11" x14ac:dyDescent="0.3">
      <c r="A3380">
        <v>140</v>
      </c>
      <c r="B3380" t="s">
        <v>967</v>
      </c>
      <c r="C3380" t="s">
        <v>29</v>
      </c>
      <c r="D3380" t="s">
        <v>2878</v>
      </c>
      <c r="E3380" s="1" t="str">
        <f t="shared" si="266"/>
        <v>Riccardo Fasano-Olmo Reali</v>
      </c>
      <c r="F3380" t="str">
        <f t="shared" si="264"/>
        <v>Draw</v>
      </c>
      <c r="G3380" s="1">
        <f t="shared" si="265"/>
        <v>8</v>
      </c>
      <c r="H3380">
        <f t="shared" si="267"/>
        <v>1</v>
      </c>
      <c r="I3380" t="str">
        <f>INDEX(META!$B:$B,MATCH(B3380,META!$A:$A,0))</f>
        <v>Pili-Pala Combo</v>
      </c>
      <c r="J3380" t="str">
        <f>INDEX(META!$B:$B,MATCH(D3380,META!$A:$A,0))</f>
        <v>Mono Red Madness</v>
      </c>
      <c r="K3380" t="str">
        <f t="shared" si="268"/>
        <v>Pili-Pala Combo-Mono Red Madness</v>
      </c>
    </row>
    <row r="3381" spans="1:11" x14ac:dyDescent="0.3">
      <c r="A3381">
        <v>141</v>
      </c>
      <c r="B3381" t="s">
        <v>1836</v>
      </c>
      <c r="C3381" t="s">
        <v>29</v>
      </c>
      <c r="D3381" t="s">
        <v>2943</v>
      </c>
      <c r="E3381" s="1" t="str">
        <f t="shared" si="266"/>
        <v>Emanuele Guerini-Alessandro Fabbri</v>
      </c>
      <c r="F3381" t="str">
        <f t="shared" si="264"/>
        <v>Draw</v>
      </c>
      <c r="G3381" s="1">
        <f t="shared" si="265"/>
        <v>8</v>
      </c>
      <c r="H3381">
        <f t="shared" si="267"/>
        <v>1</v>
      </c>
      <c r="I3381" t="str">
        <f>INDEX(META!$B:$B,MATCH(B3381,META!$A:$A,0))</f>
        <v>White Weenie</v>
      </c>
      <c r="J3381" t="str">
        <f>INDEX(META!$B:$B,MATCH(D3381,META!$A:$A,0))</f>
        <v>Azorius Familiars</v>
      </c>
      <c r="K3381" t="str">
        <f t="shared" si="268"/>
        <v>White Weenie-Azorius Familiars</v>
      </c>
    </row>
    <row r="3382" spans="1:11" x14ac:dyDescent="0.3">
      <c r="A3382">
        <v>142</v>
      </c>
      <c r="B3382" t="s">
        <v>536</v>
      </c>
      <c r="C3382" t="s">
        <v>26</v>
      </c>
      <c r="D3382" t="s">
        <v>2141</v>
      </c>
      <c r="E3382" s="1" t="str">
        <f t="shared" si="266"/>
        <v>Mattia Bui-Francesco Nocella</v>
      </c>
      <c r="F3382" t="str">
        <f t="shared" si="264"/>
        <v>Lost</v>
      </c>
      <c r="G3382" s="1">
        <f t="shared" si="265"/>
        <v>8</v>
      </c>
      <c r="H3382">
        <f t="shared" si="267"/>
        <v>1</v>
      </c>
      <c r="I3382" t="str">
        <f>INDEX(META!$B:$B,MATCH(B3382,META!$A:$A,0))</f>
        <v>Rakdos Madness</v>
      </c>
      <c r="J3382" t="str">
        <f>INDEX(META!$B:$B,MATCH(D3382,META!$A:$A,0))</f>
        <v>Mono Red Synth</v>
      </c>
      <c r="K3382" t="str">
        <f t="shared" si="268"/>
        <v>Rakdos Madness-Mono Red Synth</v>
      </c>
    </row>
    <row r="3383" spans="1:11" x14ac:dyDescent="0.3">
      <c r="A3383">
        <v>143</v>
      </c>
      <c r="B3383" t="s">
        <v>408</v>
      </c>
      <c r="C3383" t="s">
        <v>25</v>
      </c>
      <c r="D3383" t="s">
        <v>1424</v>
      </c>
      <c r="E3383" s="1" t="str">
        <f t="shared" si="266"/>
        <v>stefano biagioni-Davide Rega</v>
      </c>
      <c r="F3383" t="str">
        <f t="shared" si="264"/>
        <v>Won</v>
      </c>
      <c r="G3383" s="1">
        <f t="shared" si="265"/>
        <v>8</v>
      </c>
      <c r="H3383">
        <f t="shared" si="267"/>
        <v>1</v>
      </c>
      <c r="I3383" t="str">
        <f>INDEX(META!$B:$B,MATCH(B3383,META!$A:$A,0))</f>
        <v>Pili-Pala Combo</v>
      </c>
      <c r="J3383" t="str">
        <f>INDEX(META!$B:$B,MATCH(D3383,META!$A:$A,0))</f>
        <v>Elves</v>
      </c>
      <c r="K3383" t="str">
        <f t="shared" si="268"/>
        <v>Pili-Pala Combo-Elves</v>
      </c>
    </row>
    <row r="3384" spans="1:11" x14ac:dyDescent="0.3">
      <c r="A3384">
        <v>144</v>
      </c>
      <c r="B3384" t="s">
        <v>226</v>
      </c>
      <c r="C3384" t="s">
        <v>26</v>
      </c>
      <c r="D3384" t="s">
        <v>140</v>
      </c>
      <c r="E3384" s="1" t="str">
        <f t="shared" si="266"/>
        <v>Enrico Merlin-alessio zanni</v>
      </c>
      <c r="F3384" t="str">
        <f t="shared" si="264"/>
        <v>Lost</v>
      </c>
      <c r="G3384" s="1">
        <f t="shared" si="265"/>
        <v>8</v>
      </c>
      <c r="H3384">
        <f t="shared" si="267"/>
        <v>1</v>
      </c>
      <c r="I3384" t="str">
        <f>INDEX(META!$B:$B,MATCH(B3384,META!$A:$A,0))</f>
        <v>Fangren Tron</v>
      </c>
      <c r="J3384" t="str">
        <f>INDEX(META!$B:$B,MATCH(D3384,META!$A:$A,0))</f>
        <v>High Tide Combo</v>
      </c>
      <c r="K3384" t="str">
        <f t="shared" si="268"/>
        <v>Fangren Tron-High Tide Combo</v>
      </c>
    </row>
    <row r="3385" spans="1:11" x14ac:dyDescent="0.3">
      <c r="A3385">
        <v>145</v>
      </c>
      <c r="B3385" t="s">
        <v>1866</v>
      </c>
      <c r="C3385" t="s">
        <v>26</v>
      </c>
      <c r="D3385" t="s">
        <v>769</v>
      </c>
      <c r="E3385" s="1" t="str">
        <f t="shared" si="266"/>
        <v>Marco Antonelli-Riccardo Ceridono</v>
      </c>
      <c r="F3385" t="str">
        <f t="shared" si="264"/>
        <v>Lost</v>
      </c>
      <c r="G3385" s="1">
        <f t="shared" si="265"/>
        <v>8</v>
      </c>
      <c r="H3385">
        <f t="shared" si="267"/>
        <v>1</v>
      </c>
      <c r="I3385" t="str">
        <f>INDEX(META!$B:$B,MATCH(B3385,META!$A:$A,0))</f>
        <v>X Lands Spy</v>
      </c>
      <c r="J3385" t="str">
        <f>INDEX(META!$B:$B,MATCH(D3385,META!$A:$A,0))</f>
        <v>Mono Red Synth</v>
      </c>
      <c r="K3385" t="str">
        <f t="shared" si="268"/>
        <v>X Lands Spy-Mono Red Synth</v>
      </c>
    </row>
    <row r="3386" spans="1:11" x14ac:dyDescent="0.3">
      <c r="A3386">
        <v>146</v>
      </c>
      <c r="B3386" t="s">
        <v>2523</v>
      </c>
      <c r="C3386" t="s">
        <v>25</v>
      </c>
      <c r="D3386" t="s">
        <v>613</v>
      </c>
      <c r="E3386" s="1" t="str">
        <f t="shared" si="266"/>
        <v>Alessandro Mele-Jacopo Tumiati</v>
      </c>
      <c r="F3386" t="str">
        <f t="shared" si="264"/>
        <v>Won</v>
      </c>
      <c r="G3386" s="1">
        <f t="shared" si="265"/>
        <v>8</v>
      </c>
      <c r="H3386">
        <f t="shared" si="267"/>
        <v>1</v>
      </c>
      <c r="I3386" t="str">
        <f>INDEX(META!$B:$B,MATCH(B3386,META!$A:$A,0))</f>
        <v>Jeskai Ephemerate</v>
      </c>
      <c r="J3386" t="str">
        <f>INDEX(META!$B:$B,MATCH(D3386,META!$A:$A,0))</f>
        <v>Jeskai Ephemerate</v>
      </c>
      <c r="K3386" t="str">
        <f t="shared" si="268"/>
        <v>Jeskai Ephemerate-Jeskai Ephemerate</v>
      </c>
    </row>
    <row r="3387" spans="1:11" x14ac:dyDescent="0.3">
      <c r="A3387">
        <v>147</v>
      </c>
      <c r="B3387" t="s">
        <v>230</v>
      </c>
      <c r="C3387" t="s">
        <v>25</v>
      </c>
      <c r="D3387" t="s">
        <v>340</v>
      </c>
      <c r="E3387" s="1" t="str">
        <f t="shared" si="266"/>
        <v>Mattia Zoli-Nicolo Bechelli</v>
      </c>
      <c r="F3387" t="str">
        <f t="shared" si="264"/>
        <v>Won</v>
      </c>
      <c r="G3387" s="1">
        <f t="shared" si="265"/>
        <v>8</v>
      </c>
      <c r="H3387">
        <f t="shared" si="267"/>
        <v>1</v>
      </c>
      <c r="I3387" t="str">
        <f>INDEX(META!$B:$B,MATCH(B3387,META!$A:$A,0))</f>
        <v>Mono Red Synth</v>
      </c>
      <c r="J3387" t="str">
        <f>INDEX(META!$B:$B,MATCH(D3387,META!$A:$A,0))</f>
        <v>Walls</v>
      </c>
      <c r="K3387" t="str">
        <f t="shared" si="268"/>
        <v>Mono Red Synth-Walls</v>
      </c>
    </row>
    <row r="3388" spans="1:11" x14ac:dyDescent="0.3">
      <c r="A3388">
        <v>148</v>
      </c>
      <c r="B3388" t="s">
        <v>1382</v>
      </c>
      <c r="C3388" t="s">
        <v>26</v>
      </c>
      <c r="D3388" t="s">
        <v>684</v>
      </c>
      <c r="E3388" s="1" t="str">
        <f t="shared" si="266"/>
        <v>Salvatore Tornatore-Lorenzo Bassi</v>
      </c>
      <c r="F3388" t="str">
        <f t="shared" si="264"/>
        <v>Lost</v>
      </c>
      <c r="G3388" s="1">
        <f t="shared" si="265"/>
        <v>8</v>
      </c>
      <c r="H3388">
        <f t="shared" si="267"/>
        <v>1</v>
      </c>
      <c r="I3388" t="str">
        <f>INDEX(META!$B:$B,MATCH(B3388,META!$A:$A,0))</f>
        <v>High Tide Combo</v>
      </c>
      <c r="J3388" t="str">
        <f>INDEX(META!$B:$B,MATCH(D3388,META!$A:$A,0))</f>
        <v>Mono Red Madness</v>
      </c>
      <c r="K3388" t="str">
        <f t="shared" si="268"/>
        <v>High Tide Combo-Mono Red Madness</v>
      </c>
    </row>
    <row r="3389" spans="1:11" x14ac:dyDescent="0.3">
      <c r="A3389">
        <v>149</v>
      </c>
      <c r="B3389" t="s">
        <v>673</v>
      </c>
      <c r="C3389" t="s">
        <v>25</v>
      </c>
      <c r="D3389" t="s">
        <v>2346</v>
      </c>
      <c r="E3389" s="1" t="str">
        <f t="shared" si="266"/>
        <v>Gabriele Carini-Angelo Caruso</v>
      </c>
      <c r="F3389" t="str">
        <f t="shared" si="264"/>
        <v>Won</v>
      </c>
      <c r="G3389" s="1">
        <f t="shared" si="265"/>
        <v>8</v>
      </c>
      <c r="H3389">
        <f t="shared" si="267"/>
        <v>1</v>
      </c>
      <c r="I3389" t="str">
        <f>INDEX(META!$B:$B,MATCH(B3389,META!$A:$A,0))</f>
        <v>Mono Red Blitz</v>
      </c>
      <c r="J3389" t="str">
        <f>INDEX(META!$B:$B,MATCH(D3389,META!$A:$A,0))</f>
        <v>Mono Blue Terror</v>
      </c>
      <c r="K3389" t="str">
        <f t="shared" si="268"/>
        <v>Mono Red Blitz-Mono Blue Terror</v>
      </c>
    </row>
    <row r="3390" spans="1:11" x14ac:dyDescent="0.3">
      <c r="A3390">
        <v>150</v>
      </c>
      <c r="B3390" t="s">
        <v>1975</v>
      </c>
      <c r="C3390" t="s">
        <v>27</v>
      </c>
      <c r="D3390" t="s">
        <v>367</v>
      </c>
      <c r="E3390" s="1" t="str">
        <f t="shared" si="266"/>
        <v>mattia scaglioni-Thomas Legrand</v>
      </c>
      <c r="F3390" t="str">
        <f t="shared" si="264"/>
        <v>Lost</v>
      </c>
      <c r="G3390" s="1">
        <f t="shared" si="265"/>
        <v>8</v>
      </c>
      <c r="H3390">
        <f t="shared" si="267"/>
        <v>1</v>
      </c>
      <c r="I3390" t="str">
        <f>INDEX(META!$B:$B,MATCH(B3390,META!$A:$A,0))</f>
        <v>Dimir Terror</v>
      </c>
      <c r="J3390" t="str">
        <f>INDEX(META!$B:$B,MATCH(D3390,META!$A:$A,0))</f>
        <v>Mono Red Madness</v>
      </c>
      <c r="K3390" t="str">
        <f t="shared" si="268"/>
        <v>Dimir Terror-Mono Red Madness</v>
      </c>
    </row>
    <row r="3391" spans="1:11" x14ac:dyDescent="0.3">
      <c r="A3391">
        <v>151</v>
      </c>
      <c r="B3391" t="s">
        <v>314</v>
      </c>
      <c r="C3391" t="s">
        <v>26</v>
      </c>
      <c r="D3391" t="s">
        <v>2109</v>
      </c>
      <c r="E3391" s="1" t="str">
        <f t="shared" si="266"/>
        <v>Francesco Bisconti-Davide Bianchi</v>
      </c>
      <c r="F3391" t="str">
        <f t="shared" si="264"/>
        <v>Lost</v>
      </c>
      <c r="G3391" s="1">
        <f t="shared" si="265"/>
        <v>8</v>
      </c>
      <c r="H3391">
        <f t="shared" si="267"/>
        <v>1</v>
      </c>
      <c r="I3391" t="str">
        <f>INDEX(META!$B:$B,MATCH(B3391,META!$A:$A,0))</f>
        <v>Mono Red Synth</v>
      </c>
      <c r="J3391" t="str">
        <f>INDEX(META!$B:$B,MATCH(D3391,META!$A:$A,0))</f>
        <v>Mono Red Madness</v>
      </c>
      <c r="K3391" t="str">
        <f t="shared" si="268"/>
        <v>Mono Red Synth-Mono Red Madness</v>
      </c>
    </row>
    <row r="3392" spans="1:11" x14ac:dyDescent="0.3">
      <c r="A3392">
        <v>152</v>
      </c>
      <c r="B3392" t="s">
        <v>836</v>
      </c>
      <c r="C3392" t="s">
        <v>28</v>
      </c>
      <c r="D3392" t="s">
        <v>432</v>
      </c>
      <c r="E3392" s="1" t="str">
        <f t="shared" si="266"/>
        <v>Filippo Memeo-Giulio Regis</v>
      </c>
      <c r="F3392" t="str">
        <f t="shared" si="264"/>
        <v>Won</v>
      </c>
      <c r="G3392" s="1">
        <f t="shared" si="265"/>
        <v>8</v>
      </c>
      <c r="H3392">
        <f t="shared" si="267"/>
        <v>1</v>
      </c>
      <c r="I3392" t="str">
        <f>INDEX(META!$B:$B,MATCH(B3392,META!$A:$A,0))</f>
        <v>Mono Blue Aggro</v>
      </c>
      <c r="J3392" t="str">
        <f>INDEX(META!$B:$B,MATCH(D3392,META!$A:$A,0))</f>
        <v>Azorius Familiars</v>
      </c>
      <c r="K3392" t="str">
        <f t="shared" si="268"/>
        <v>Mono Blue Aggro-Azorius Familiars</v>
      </c>
    </row>
    <row r="3393" spans="1:11" x14ac:dyDescent="0.3">
      <c r="A3393">
        <v>153</v>
      </c>
      <c r="B3393" t="s">
        <v>110</v>
      </c>
      <c r="C3393" t="s">
        <v>25</v>
      </c>
      <c r="D3393" t="s">
        <v>1684</v>
      </c>
      <c r="E3393" s="1" t="str">
        <f t="shared" si="266"/>
        <v>Manuel Rosi-Davide Fusca</v>
      </c>
      <c r="F3393" t="str">
        <f t="shared" si="264"/>
        <v>Won</v>
      </c>
      <c r="G3393" s="1">
        <f t="shared" si="265"/>
        <v>8</v>
      </c>
      <c r="H3393">
        <f t="shared" si="267"/>
        <v>1</v>
      </c>
      <c r="I3393" t="str">
        <f>INDEX(META!$B:$B,MATCH(B3393,META!$A:$A,0))</f>
        <v>Walls</v>
      </c>
      <c r="J3393" t="str">
        <f>INDEX(META!$B:$B,MATCH(D3393,META!$A:$A,0))</f>
        <v>Mono Blue Aggro</v>
      </c>
      <c r="K3393" t="str">
        <f t="shared" si="268"/>
        <v>Walls-Mono Blue Aggro</v>
      </c>
    </row>
    <row r="3394" spans="1:11" x14ac:dyDescent="0.3">
      <c r="A3394">
        <v>154</v>
      </c>
      <c r="B3394" t="s">
        <v>332</v>
      </c>
      <c r="C3394" t="s">
        <v>25</v>
      </c>
      <c r="D3394" t="s">
        <v>334</v>
      </c>
      <c r="E3394" s="1" t="str">
        <f t="shared" si="266"/>
        <v>Simone Gonnelli-Roberto Paoli</v>
      </c>
      <c r="F3394" t="str">
        <f t="shared" si="264"/>
        <v>Won</v>
      </c>
      <c r="G3394" s="1">
        <f t="shared" si="265"/>
        <v>8</v>
      </c>
      <c r="H3394">
        <f t="shared" si="267"/>
        <v>1</v>
      </c>
      <c r="I3394" t="str">
        <f>INDEX(META!$B:$B,MATCH(B3394,META!$A:$A,0))</f>
        <v>Jund Wildfire</v>
      </c>
      <c r="J3394" t="str">
        <f>INDEX(META!$B:$B,MATCH(D3394,META!$A:$A,0))</f>
        <v>Mono Red Madness</v>
      </c>
      <c r="K3394" t="str">
        <f t="shared" si="268"/>
        <v>Jund Wildfire-Mono Red Madness</v>
      </c>
    </row>
    <row r="3395" spans="1:11" x14ac:dyDescent="0.3">
      <c r="A3395">
        <v>155</v>
      </c>
      <c r="B3395" t="s">
        <v>272</v>
      </c>
      <c r="C3395" t="s">
        <v>25</v>
      </c>
      <c r="D3395" t="s">
        <v>1356</v>
      </c>
      <c r="E3395" s="1" t="str">
        <f t="shared" si="266"/>
        <v>Joseph Dessaix-Tommaso Paoli</v>
      </c>
      <c r="F3395" t="str">
        <f t="shared" ref="F3395:F3458" si="269">_xlfn.TEXTBEFORE(C3395," ")</f>
        <v>Won</v>
      </c>
      <c r="G3395" s="1">
        <f t="shared" ref="G3395:G3458" si="270">IF(A3395&gt;=A3394,G3394,G3394+1)</f>
        <v>8</v>
      </c>
      <c r="H3395">
        <f t="shared" si="267"/>
        <v>1</v>
      </c>
      <c r="I3395" t="str">
        <f>INDEX(META!$B:$B,MATCH(B3395,META!$A:$A,0))</f>
        <v>Mono Red Madness</v>
      </c>
      <c r="J3395" t="str">
        <f>INDEX(META!$B:$B,MATCH(D3395,META!$A:$A,0))</f>
        <v>White Weenie</v>
      </c>
      <c r="K3395" t="str">
        <f t="shared" si="268"/>
        <v>Mono Red Madness-White Weenie</v>
      </c>
    </row>
    <row r="3396" spans="1:11" x14ac:dyDescent="0.3">
      <c r="A3396">
        <v>156</v>
      </c>
      <c r="B3396" t="s">
        <v>778</v>
      </c>
      <c r="C3396" t="s">
        <v>25</v>
      </c>
      <c r="D3396" t="s">
        <v>267</v>
      </c>
      <c r="E3396" s="1" t="str">
        <f t="shared" si="266"/>
        <v>Matteo Morosini-Alessandro Benichi</v>
      </c>
      <c r="F3396" t="str">
        <f t="shared" si="269"/>
        <v>Won</v>
      </c>
      <c r="G3396" s="1">
        <f t="shared" si="270"/>
        <v>8</v>
      </c>
      <c r="H3396">
        <f t="shared" si="267"/>
        <v>1</v>
      </c>
      <c r="I3396" t="str">
        <f>INDEX(META!$B:$B,MATCH(B3396,META!$A:$A,0))</f>
        <v>Mono Red Synth</v>
      </c>
      <c r="J3396" t="str">
        <f>INDEX(META!$B:$B,MATCH(D3396,META!$A:$A,0))</f>
        <v>Jund Wildfire</v>
      </c>
      <c r="K3396" t="str">
        <f t="shared" si="268"/>
        <v>Mono Red Synth-Jund Wildfire</v>
      </c>
    </row>
    <row r="3397" spans="1:11" x14ac:dyDescent="0.3">
      <c r="A3397">
        <v>157</v>
      </c>
      <c r="B3397" t="s">
        <v>921</v>
      </c>
      <c r="C3397" t="s">
        <v>29</v>
      </c>
      <c r="D3397" t="s">
        <v>2484</v>
      </c>
      <c r="E3397" s="1" t="str">
        <f t="shared" si="266"/>
        <v>Antonio Gravina-FABIO DELLI COMPAGNI</v>
      </c>
      <c r="F3397" t="str">
        <f t="shared" si="269"/>
        <v>Draw</v>
      </c>
      <c r="G3397" s="1">
        <f t="shared" si="270"/>
        <v>8</v>
      </c>
      <c r="H3397">
        <f t="shared" si="267"/>
        <v>1</v>
      </c>
      <c r="I3397" t="str">
        <f>INDEX(META!$B:$B,MATCH(B3397,META!$A:$A,0))</f>
        <v>Mono Blue Aggro</v>
      </c>
      <c r="J3397" t="str">
        <f>INDEX(META!$B:$B,MATCH(D3397,META!$A:$A,0))</f>
        <v>Jeskai Ephemerate</v>
      </c>
      <c r="K3397" t="str">
        <f t="shared" si="268"/>
        <v>Mono Blue Aggro-Jeskai Ephemerate</v>
      </c>
    </row>
    <row r="3398" spans="1:11" x14ac:dyDescent="0.3">
      <c r="A3398">
        <v>158</v>
      </c>
      <c r="B3398" t="s">
        <v>148</v>
      </c>
      <c r="C3398" t="s">
        <v>26</v>
      </c>
      <c r="D3398" t="s">
        <v>2274</v>
      </c>
      <c r="E3398" s="1" t="str">
        <f t="shared" si="266"/>
        <v>Davide Rapacciuolo-Fabio Riccò</v>
      </c>
      <c r="F3398" t="str">
        <f t="shared" si="269"/>
        <v>Lost</v>
      </c>
      <c r="G3398" s="1">
        <f t="shared" si="270"/>
        <v>8</v>
      </c>
      <c r="H3398">
        <f t="shared" si="267"/>
        <v>1</v>
      </c>
      <c r="I3398" t="str">
        <f>INDEX(META!$B:$B,MATCH(B3398,META!$A:$A,0))</f>
        <v>Rakdos Madness</v>
      </c>
      <c r="J3398" t="str">
        <f>INDEX(META!$B:$B,MATCH(D3398,META!$A:$A,0))</f>
        <v>Mono Blue Aggro</v>
      </c>
      <c r="K3398" t="str">
        <f t="shared" si="268"/>
        <v>Rakdos Madness-Mono Blue Aggro</v>
      </c>
    </row>
    <row r="3399" spans="1:11" x14ac:dyDescent="0.3">
      <c r="A3399">
        <v>159</v>
      </c>
      <c r="B3399" t="s">
        <v>1114</v>
      </c>
      <c r="C3399" t="s">
        <v>25</v>
      </c>
      <c r="D3399" t="s">
        <v>1770</v>
      </c>
      <c r="E3399" s="1" t="str">
        <f t="shared" si="266"/>
        <v>Lorenzo Grava-Carlo Benetazzo</v>
      </c>
      <c r="F3399" t="str">
        <f t="shared" si="269"/>
        <v>Won</v>
      </c>
      <c r="G3399" s="1">
        <f t="shared" si="270"/>
        <v>8</v>
      </c>
      <c r="H3399">
        <f t="shared" si="267"/>
        <v>1</v>
      </c>
      <c r="I3399" t="str">
        <f>INDEX(META!$B:$B,MATCH(B3399,META!$A:$A,0))</f>
        <v>Jund Wildfire</v>
      </c>
      <c r="J3399" t="str">
        <f>INDEX(META!$B:$B,MATCH(D3399,META!$A:$A,0))</f>
        <v>Dimir Terror</v>
      </c>
      <c r="K3399" t="str">
        <f t="shared" si="268"/>
        <v>Jund Wildfire-Dimir Terror</v>
      </c>
    </row>
    <row r="3400" spans="1:11" x14ac:dyDescent="0.3">
      <c r="A3400">
        <v>160</v>
      </c>
      <c r="B3400" t="s">
        <v>888</v>
      </c>
      <c r="C3400" t="s">
        <v>26</v>
      </c>
      <c r="D3400" t="s">
        <v>1742</v>
      </c>
      <c r="E3400" s="1" t="str">
        <f t="shared" si="266"/>
        <v>Aaro Nironen-Marco Sorrentino</v>
      </c>
      <c r="F3400" t="str">
        <f t="shared" si="269"/>
        <v>Lost</v>
      </c>
      <c r="G3400" s="1">
        <f t="shared" si="270"/>
        <v>8</v>
      </c>
      <c r="H3400">
        <f t="shared" si="267"/>
        <v>1</v>
      </c>
      <c r="I3400" t="str">
        <f>INDEX(META!$B:$B,MATCH(B3400,META!$A:$A,0))</f>
        <v>Mono Blue Terror</v>
      </c>
      <c r="J3400" t="str">
        <f>INDEX(META!$B:$B,MATCH(D3400,META!$A:$A,0))</f>
        <v>Mono Blue Terror</v>
      </c>
      <c r="K3400" t="str">
        <f t="shared" si="268"/>
        <v>Mono Blue Terror-Mono Blue Terror</v>
      </c>
    </row>
    <row r="3401" spans="1:11" x14ac:dyDescent="0.3">
      <c r="A3401">
        <v>161</v>
      </c>
      <c r="B3401" t="s">
        <v>153</v>
      </c>
      <c r="C3401" t="s">
        <v>26</v>
      </c>
      <c r="D3401" t="s">
        <v>159</v>
      </c>
      <c r="E3401" s="1" t="str">
        <f t="shared" si="266"/>
        <v>Cristian Crema-matteo rullo</v>
      </c>
      <c r="F3401" t="str">
        <f t="shared" si="269"/>
        <v>Lost</v>
      </c>
      <c r="G3401" s="1">
        <f t="shared" si="270"/>
        <v>8</v>
      </c>
      <c r="H3401">
        <f t="shared" si="267"/>
        <v>1</v>
      </c>
      <c r="I3401" t="str">
        <f>INDEX(META!$B:$B,MATCH(B3401,META!$A:$A,0))</f>
        <v>Grixis Affinity</v>
      </c>
      <c r="J3401" t="str">
        <f>INDEX(META!$B:$B,MATCH(D3401,META!$A:$A,0))</f>
        <v>Jund Wildfire</v>
      </c>
      <c r="K3401" t="str">
        <f t="shared" si="268"/>
        <v>Grixis Affinity-Jund Wildfire</v>
      </c>
    </row>
    <row r="3402" spans="1:11" x14ac:dyDescent="0.3">
      <c r="A3402">
        <v>162</v>
      </c>
      <c r="B3402" t="s">
        <v>1247</v>
      </c>
      <c r="C3402" t="s">
        <v>26</v>
      </c>
      <c r="D3402" t="s">
        <v>1936</v>
      </c>
      <c r="E3402" s="1" t="str">
        <f t="shared" si="266"/>
        <v>Filippo Pastorelli-Andrea Bastardo</v>
      </c>
      <c r="F3402" t="str">
        <f t="shared" si="269"/>
        <v>Lost</v>
      </c>
      <c r="G3402" s="1">
        <f t="shared" si="270"/>
        <v>8</v>
      </c>
      <c r="H3402">
        <f t="shared" si="267"/>
        <v>1</v>
      </c>
      <c r="I3402" t="str">
        <f>INDEX(META!$B:$B,MATCH(B3402,META!$A:$A,0))</f>
        <v>X Lands Spy</v>
      </c>
      <c r="J3402" t="str">
        <f>INDEX(META!$B:$B,MATCH(D3402,META!$A:$A,0))</f>
        <v>Mono Red Madness</v>
      </c>
      <c r="K3402" t="str">
        <f t="shared" si="268"/>
        <v>X Lands Spy-Mono Red Madness</v>
      </c>
    </row>
    <row r="3403" spans="1:11" x14ac:dyDescent="0.3">
      <c r="A3403">
        <v>163</v>
      </c>
      <c r="B3403" t="s">
        <v>2885</v>
      </c>
      <c r="C3403" t="s">
        <v>26</v>
      </c>
      <c r="D3403" t="s">
        <v>319</v>
      </c>
      <c r="E3403" s="1" t="str">
        <f t="shared" si="266"/>
        <v>Gabriele De Zio-Stefano Vanzetti</v>
      </c>
      <c r="F3403" t="str">
        <f t="shared" si="269"/>
        <v>Lost</v>
      </c>
      <c r="G3403" s="1">
        <f t="shared" si="270"/>
        <v>8</v>
      </c>
      <c r="H3403">
        <f t="shared" si="267"/>
        <v>1</v>
      </c>
      <c r="I3403" t="str">
        <f>INDEX(META!$B:$B,MATCH(B3403,META!$A:$A,0))</f>
        <v>Jund Wildfire</v>
      </c>
      <c r="J3403" t="str">
        <f>INDEX(META!$B:$B,MATCH(D3403,META!$A:$A,0))</f>
        <v>Mono Blue Terror</v>
      </c>
      <c r="K3403" t="str">
        <f t="shared" si="268"/>
        <v>Jund Wildfire-Mono Blue Terror</v>
      </c>
    </row>
    <row r="3404" spans="1:11" x14ac:dyDescent="0.3">
      <c r="A3404">
        <v>164</v>
      </c>
      <c r="B3404" t="s">
        <v>1168</v>
      </c>
      <c r="C3404" t="s">
        <v>28</v>
      </c>
      <c r="D3404" t="s">
        <v>179</v>
      </c>
      <c r="E3404" s="1" t="str">
        <f t="shared" si="266"/>
        <v>Cody Gleeson-Riccardo Mazzon</v>
      </c>
      <c r="F3404" t="str">
        <f t="shared" si="269"/>
        <v>Won</v>
      </c>
      <c r="G3404" s="1">
        <f t="shared" si="270"/>
        <v>8</v>
      </c>
      <c r="H3404">
        <f t="shared" si="267"/>
        <v>1</v>
      </c>
      <c r="I3404" t="str">
        <f>INDEX(META!$B:$B,MATCH(B3404,META!$A:$A,0))</f>
        <v>Rakdos Madness</v>
      </c>
      <c r="J3404" t="str">
        <f>INDEX(META!$B:$B,MATCH(D3404,META!$A:$A,0))</f>
        <v>Boros Synth</v>
      </c>
      <c r="K3404" t="str">
        <f t="shared" si="268"/>
        <v>Rakdos Madness-Boros Synth</v>
      </c>
    </row>
    <row r="3405" spans="1:11" x14ac:dyDescent="0.3">
      <c r="A3405">
        <v>165</v>
      </c>
      <c r="B3405" t="s">
        <v>2320</v>
      </c>
      <c r="C3405" t="s">
        <v>26</v>
      </c>
      <c r="D3405" t="s">
        <v>142</v>
      </c>
      <c r="E3405" s="1" t="str">
        <f t="shared" si="266"/>
        <v>Davide Di Benedetto-Giacomo Luchetti</v>
      </c>
      <c r="F3405" t="str">
        <f t="shared" si="269"/>
        <v>Lost</v>
      </c>
      <c r="G3405" s="1">
        <f t="shared" si="270"/>
        <v>8</v>
      </c>
      <c r="H3405">
        <f t="shared" si="267"/>
        <v>1</v>
      </c>
      <c r="I3405" t="str">
        <f>INDEX(META!$B:$B,MATCH(B3405,META!$A:$A,0))</f>
        <v>Mono Red Synth</v>
      </c>
      <c r="J3405" t="str">
        <f>INDEX(META!$B:$B,MATCH(D3405,META!$A:$A,0))</f>
        <v>Jund Wildfire</v>
      </c>
      <c r="K3405" t="str">
        <f t="shared" si="268"/>
        <v>Mono Red Synth-Jund Wildfire</v>
      </c>
    </row>
    <row r="3406" spans="1:11" x14ac:dyDescent="0.3">
      <c r="A3406">
        <v>166</v>
      </c>
      <c r="B3406" t="s">
        <v>1007</v>
      </c>
      <c r="C3406" t="s">
        <v>28</v>
      </c>
      <c r="D3406" t="s">
        <v>2646</v>
      </c>
      <c r="E3406" s="1" t="str">
        <f t="shared" si="266"/>
        <v>giulio iodice-Néstor Salvago Pérez</v>
      </c>
      <c r="F3406" t="str">
        <f t="shared" si="269"/>
        <v>Won</v>
      </c>
      <c r="G3406" s="1">
        <f t="shared" si="270"/>
        <v>8</v>
      </c>
      <c r="H3406">
        <f t="shared" si="267"/>
        <v>1</v>
      </c>
      <c r="I3406" t="str">
        <f>INDEX(META!$B:$B,MATCH(B3406,META!$A:$A,0))</f>
        <v>Mono Blue Aggro</v>
      </c>
      <c r="J3406" t="str">
        <f>INDEX(META!$B:$B,MATCH(D3406,META!$A:$A,0))</f>
        <v>Jund Wildfire</v>
      </c>
      <c r="K3406" t="str">
        <f t="shared" si="268"/>
        <v>Mono Blue Aggro-Jund Wildfire</v>
      </c>
    </row>
    <row r="3407" spans="1:11" x14ac:dyDescent="0.3">
      <c r="A3407">
        <v>167</v>
      </c>
      <c r="B3407" t="s">
        <v>3051</v>
      </c>
      <c r="C3407" t="s">
        <v>26</v>
      </c>
      <c r="D3407" t="s">
        <v>290</v>
      </c>
      <c r="E3407" s="1" t="str">
        <f t="shared" si="266"/>
        <v>Nicola De Francesco-Ross McKendrick</v>
      </c>
      <c r="F3407" t="str">
        <f t="shared" si="269"/>
        <v>Lost</v>
      </c>
      <c r="G3407" s="1">
        <f t="shared" si="270"/>
        <v>8</v>
      </c>
      <c r="H3407">
        <f t="shared" si="267"/>
        <v>1</v>
      </c>
      <c r="I3407" t="str">
        <f>INDEX(META!$B:$B,MATCH(B3407,META!$A:$A,0))</f>
        <v>Dimir Terror</v>
      </c>
      <c r="J3407" t="str">
        <f>INDEX(META!$B:$B,MATCH(D3407,META!$A:$A,0))</f>
        <v>X Lands Spy</v>
      </c>
      <c r="K3407" t="str">
        <f t="shared" si="268"/>
        <v>Dimir Terror-X Lands Spy</v>
      </c>
    </row>
    <row r="3408" spans="1:11" x14ac:dyDescent="0.3">
      <c r="A3408">
        <v>168</v>
      </c>
      <c r="B3408" t="s">
        <v>431</v>
      </c>
      <c r="C3408" t="s">
        <v>26</v>
      </c>
      <c r="D3408" t="s">
        <v>1943</v>
      </c>
      <c r="E3408" s="1" t="str">
        <f t="shared" si="266"/>
        <v>Nicola Santo-Enrico Pascolo</v>
      </c>
      <c r="F3408" t="str">
        <f t="shared" si="269"/>
        <v>Lost</v>
      </c>
      <c r="G3408" s="1">
        <f t="shared" si="270"/>
        <v>8</v>
      </c>
      <c r="H3408">
        <f t="shared" si="267"/>
        <v>1</v>
      </c>
      <c r="I3408" t="str">
        <f>INDEX(META!$B:$B,MATCH(B3408,META!$A:$A,0))</f>
        <v>Mono Blue Terror</v>
      </c>
      <c r="J3408" t="str">
        <f>INDEX(META!$B:$B,MATCH(D3408,META!$A:$A,0))</f>
        <v>Dimir Snacker</v>
      </c>
      <c r="K3408" t="str">
        <f t="shared" si="268"/>
        <v>Mono Blue Terror-Dimir Snacker</v>
      </c>
    </row>
    <row r="3409" spans="1:11" x14ac:dyDescent="0.3">
      <c r="A3409">
        <v>169</v>
      </c>
      <c r="B3409" t="s">
        <v>1525</v>
      </c>
      <c r="C3409" t="s">
        <v>26</v>
      </c>
      <c r="D3409" t="s">
        <v>2815</v>
      </c>
      <c r="E3409" s="1" t="str">
        <f t="shared" si="266"/>
        <v>Filippo Del Nero-Elia Morgese</v>
      </c>
      <c r="F3409" t="str">
        <f t="shared" si="269"/>
        <v>Lost</v>
      </c>
      <c r="G3409" s="1">
        <f t="shared" si="270"/>
        <v>8</v>
      </c>
      <c r="H3409">
        <f t="shared" si="267"/>
        <v>1</v>
      </c>
      <c r="I3409" t="str">
        <f>INDEX(META!$B:$B,MATCH(B3409,META!$A:$A,0))</f>
        <v>Mono Red Synth</v>
      </c>
      <c r="J3409" t="str">
        <f>INDEX(META!$B:$B,MATCH(D3409,META!$A:$A,0))</f>
        <v>Mono Red Madness</v>
      </c>
      <c r="K3409" t="str">
        <f t="shared" si="268"/>
        <v>Mono Red Synth-Mono Red Madness</v>
      </c>
    </row>
    <row r="3410" spans="1:11" x14ac:dyDescent="0.3">
      <c r="A3410">
        <v>170</v>
      </c>
      <c r="B3410" t="s">
        <v>3100</v>
      </c>
      <c r="C3410" t="s">
        <v>25</v>
      </c>
      <c r="D3410" t="s">
        <v>1612</v>
      </c>
      <c r="E3410" s="1" t="str">
        <f t="shared" si="266"/>
        <v>Fabio Samadelli-Gabriele Longo</v>
      </c>
      <c r="F3410" t="str">
        <f t="shared" si="269"/>
        <v>Won</v>
      </c>
      <c r="G3410" s="1">
        <f t="shared" si="270"/>
        <v>8</v>
      </c>
      <c r="H3410">
        <f t="shared" si="267"/>
        <v>1</v>
      </c>
      <c r="I3410" t="str">
        <f>INDEX(META!$B:$B,MATCH(B3410,META!$A:$A,0))</f>
        <v>Mono Blue Terror</v>
      </c>
      <c r="J3410" t="str">
        <f>INDEX(META!$B:$B,MATCH(D3410,META!$A:$A,0))</f>
        <v>Rakdos Madness</v>
      </c>
      <c r="K3410" t="str">
        <f t="shared" si="268"/>
        <v>Mono Blue Terror-Rakdos Madness</v>
      </c>
    </row>
    <row r="3411" spans="1:11" x14ac:dyDescent="0.3">
      <c r="A3411">
        <v>171</v>
      </c>
      <c r="B3411" t="s">
        <v>1813</v>
      </c>
      <c r="C3411" t="s">
        <v>25</v>
      </c>
      <c r="D3411" t="s">
        <v>1179</v>
      </c>
      <c r="E3411" s="1" t="str">
        <f t="shared" si="266"/>
        <v>Zakaria Ouyachchou-Tommaso Albertini</v>
      </c>
      <c r="F3411" t="str">
        <f t="shared" si="269"/>
        <v>Won</v>
      </c>
      <c r="G3411" s="1">
        <f t="shared" si="270"/>
        <v>8</v>
      </c>
      <c r="H3411">
        <f t="shared" si="267"/>
        <v>1</v>
      </c>
      <c r="I3411" t="str">
        <f>INDEX(META!$B:$B,MATCH(B3411,META!$A:$A,0))</f>
        <v>Rakdos Madness</v>
      </c>
      <c r="J3411" t="str">
        <f>INDEX(META!$B:$B,MATCH(D3411,META!$A:$A,0))</f>
        <v>Mono Blue Aggro</v>
      </c>
      <c r="K3411" t="str">
        <f t="shared" si="268"/>
        <v>Rakdos Madness-Mono Blue Aggro</v>
      </c>
    </row>
    <row r="3412" spans="1:11" x14ac:dyDescent="0.3">
      <c r="A3412">
        <v>172</v>
      </c>
      <c r="B3412" t="s">
        <v>425</v>
      </c>
      <c r="C3412" t="s">
        <v>26</v>
      </c>
      <c r="D3412" t="s">
        <v>188</v>
      </c>
      <c r="E3412" s="1" t="str">
        <f t="shared" si="266"/>
        <v>Francesco Ferrari-Andrea Barbasso</v>
      </c>
      <c r="F3412" t="str">
        <f t="shared" si="269"/>
        <v>Lost</v>
      </c>
      <c r="G3412" s="1">
        <f t="shared" si="270"/>
        <v>8</v>
      </c>
      <c r="H3412">
        <f t="shared" si="267"/>
        <v>1</v>
      </c>
      <c r="I3412" t="str">
        <f>INDEX(META!$B:$B,MATCH(B3412,META!$A:$A,0))</f>
        <v>Jund Wildfire</v>
      </c>
      <c r="J3412" t="str">
        <f>INDEX(META!$B:$B,MATCH(D3412,META!$A:$A,0))</f>
        <v>Altar Tron</v>
      </c>
      <c r="K3412" t="str">
        <f t="shared" si="268"/>
        <v>Jund Wildfire-Altar Tron</v>
      </c>
    </row>
    <row r="3413" spans="1:11" x14ac:dyDescent="0.3">
      <c r="A3413">
        <v>173</v>
      </c>
      <c r="B3413" t="s">
        <v>698</v>
      </c>
      <c r="C3413" t="s">
        <v>26</v>
      </c>
      <c r="D3413" t="s">
        <v>983</v>
      </c>
      <c r="E3413" s="1" t="str">
        <f t="shared" si="266"/>
        <v>Flavio Cacelli-Siméon Aspe</v>
      </c>
      <c r="F3413" t="str">
        <f t="shared" si="269"/>
        <v>Lost</v>
      </c>
      <c r="G3413" s="1">
        <f t="shared" si="270"/>
        <v>8</v>
      </c>
      <c r="H3413">
        <f t="shared" si="267"/>
        <v>1</v>
      </c>
      <c r="I3413" t="str">
        <f>INDEX(META!$B:$B,MATCH(B3413,META!$A:$A,0))</f>
        <v>Elves</v>
      </c>
      <c r="J3413" t="str">
        <f>INDEX(META!$B:$B,MATCH(D3413,META!$A:$A,0))</f>
        <v>Mono Blue Aggro</v>
      </c>
      <c r="K3413" t="str">
        <f t="shared" si="268"/>
        <v>Elves-Mono Blue Aggro</v>
      </c>
    </row>
    <row r="3414" spans="1:11" x14ac:dyDescent="0.3">
      <c r="A3414">
        <v>174</v>
      </c>
      <c r="B3414" t="s">
        <v>259</v>
      </c>
      <c r="C3414" t="s">
        <v>25</v>
      </c>
      <c r="D3414" t="s">
        <v>155</v>
      </c>
      <c r="E3414" s="1" t="str">
        <f t="shared" si="266"/>
        <v>Davide Burgio-Giacomo Donati</v>
      </c>
      <c r="F3414" t="str">
        <f t="shared" si="269"/>
        <v>Won</v>
      </c>
      <c r="G3414" s="1">
        <f t="shared" si="270"/>
        <v>8</v>
      </c>
      <c r="H3414">
        <f t="shared" si="267"/>
        <v>1</v>
      </c>
      <c r="I3414" t="str">
        <f>INDEX(META!$B:$B,MATCH(B3414,META!$A:$A,0))</f>
        <v>Mono Red Madness</v>
      </c>
      <c r="J3414" t="str">
        <f>INDEX(META!$B:$B,MATCH(D3414,META!$A:$A,0))</f>
        <v>X Lands Spy</v>
      </c>
      <c r="K3414" t="str">
        <f t="shared" si="268"/>
        <v>Mono Red Madness-X Lands Spy</v>
      </c>
    </row>
    <row r="3415" spans="1:11" x14ac:dyDescent="0.3">
      <c r="A3415">
        <v>175</v>
      </c>
      <c r="B3415" t="s">
        <v>1087</v>
      </c>
      <c r="C3415" t="s">
        <v>26</v>
      </c>
      <c r="D3415" t="s">
        <v>404</v>
      </c>
      <c r="E3415" s="1" t="str">
        <f t="shared" si="266"/>
        <v>Davide Piccin-Morgan Fussell</v>
      </c>
      <c r="F3415" t="str">
        <f t="shared" si="269"/>
        <v>Lost</v>
      </c>
      <c r="G3415" s="1">
        <f t="shared" si="270"/>
        <v>8</v>
      </c>
      <c r="H3415">
        <f t="shared" si="267"/>
        <v>1</v>
      </c>
      <c r="I3415" t="str">
        <f>INDEX(META!$B:$B,MATCH(B3415,META!$A:$A,0))</f>
        <v>Gruul Monsters</v>
      </c>
      <c r="J3415" t="str">
        <f>INDEX(META!$B:$B,MATCH(D3415,META!$A:$A,0))</f>
        <v>Mono Blue Aggro</v>
      </c>
      <c r="K3415" t="str">
        <f t="shared" si="268"/>
        <v>Gruul Monsters-Mono Blue Aggro</v>
      </c>
    </row>
    <row r="3416" spans="1:11" x14ac:dyDescent="0.3">
      <c r="A3416">
        <v>176</v>
      </c>
      <c r="B3416" t="s">
        <v>1750</v>
      </c>
      <c r="C3416" t="s">
        <v>25</v>
      </c>
      <c r="D3416" t="s">
        <v>144</v>
      </c>
      <c r="E3416" s="1" t="str">
        <f t="shared" si="266"/>
        <v>Marco Gallo-Stefano Giordano</v>
      </c>
      <c r="F3416" t="str">
        <f t="shared" si="269"/>
        <v>Won</v>
      </c>
      <c r="G3416" s="1">
        <f t="shared" si="270"/>
        <v>8</v>
      </c>
      <c r="H3416">
        <f t="shared" si="267"/>
        <v>1</v>
      </c>
      <c r="I3416" t="str">
        <f>INDEX(META!$B:$B,MATCH(B3416,META!$A:$A,0))</f>
        <v>Gruul Ponza</v>
      </c>
      <c r="J3416" t="str">
        <f>INDEX(META!$B:$B,MATCH(D3416,META!$A:$A,0))</f>
        <v>Mono Red Synth</v>
      </c>
      <c r="K3416" t="str">
        <f t="shared" si="268"/>
        <v>Gruul Ponza-Mono Red Synth</v>
      </c>
    </row>
    <row r="3417" spans="1:11" x14ac:dyDescent="0.3">
      <c r="A3417">
        <v>177</v>
      </c>
      <c r="B3417" t="s">
        <v>1847</v>
      </c>
      <c r="C3417" t="s">
        <v>26</v>
      </c>
      <c r="D3417" t="s">
        <v>2625</v>
      </c>
      <c r="E3417" s="1" t="str">
        <f t="shared" si="266"/>
        <v>Andrea Cosentino-Kevin Hathurusingha</v>
      </c>
      <c r="F3417" t="str">
        <f t="shared" si="269"/>
        <v>Lost</v>
      </c>
      <c r="G3417" s="1">
        <f t="shared" si="270"/>
        <v>8</v>
      </c>
      <c r="H3417">
        <f t="shared" si="267"/>
        <v>1</v>
      </c>
      <c r="I3417" t="str">
        <f>INDEX(META!$B:$B,MATCH(B3417,META!$A:$A,0))</f>
        <v>Orzhov Ephemerate</v>
      </c>
      <c r="J3417" t="str">
        <f>INDEX(META!$B:$B,MATCH(D3417,META!$A:$A,0))</f>
        <v>Gruul Monsters</v>
      </c>
      <c r="K3417" t="str">
        <f t="shared" si="268"/>
        <v>Orzhov Ephemerate-Gruul Monsters</v>
      </c>
    </row>
    <row r="3418" spans="1:11" x14ac:dyDescent="0.3">
      <c r="A3418">
        <v>178</v>
      </c>
      <c r="B3418" t="s">
        <v>1019</v>
      </c>
      <c r="C3418" t="s">
        <v>28</v>
      </c>
      <c r="D3418" t="s">
        <v>2173</v>
      </c>
      <c r="E3418" s="1" t="str">
        <f t="shared" si="266"/>
        <v>Michael Piscopo Filippi-Daniel Dušek</v>
      </c>
      <c r="F3418" t="str">
        <f t="shared" si="269"/>
        <v>Won</v>
      </c>
      <c r="G3418" s="1">
        <f t="shared" si="270"/>
        <v>8</v>
      </c>
      <c r="H3418">
        <f t="shared" si="267"/>
        <v>1</v>
      </c>
      <c r="I3418" t="str">
        <f>INDEX(META!$B:$B,MATCH(B3418,META!$A:$A,0))</f>
        <v>Jund Wildfire</v>
      </c>
      <c r="J3418" t="str">
        <f>INDEX(META!$B:$B,MATCH(D3418,META!$A:$A,0))</f>
        <v>Grixis Affinity</v>
      </c>
      <c r="K3418" t="str">
        <f t="shared" si="268"/>
        <v>Jund Wildfire-Grixis Affinity</v>
      </c>
    </row>
    <row r="3419" spans="1:11" x14ac:dyDescent="0.3">
      <c r="A3419">
        <v>179</v>
      </c>
      <c r="B3419" t="s">
        <v>136</v>
      </c>
      <c r="C3419" t="s">
        <v>26</v>
      </c>
      <c r="D3419" t="s">
        <v>975</v>
      </c>
      <c r="E3419" s="1" t="str">
        <f t="shared" si="266"/>
        <v>Gianluca Costantino-Marco Ceredi</v>
      </c>
      <c r="F3419" t="str">
        <f t="shared" si="269"/>
        <v>Lost</v>
      </c>
      <c r="G3419" s="1">
        <f t="shared" si="270"/>
        <v>8</v>
      </c>
      <c r="H3419">
        <f t="shared" si="267"/>
        <v>1</v>
      </c>
      <c r="I3419" t="str">
        <f>INDEX(META!$B:$B,MATCH(B3419,META!$A:$A,0))</f>
        <v>Rakdos Madness</v>
      </c>
      <c r="J3419" t="str">
        <f>INDEX(META!$B:$B,MATCH(D3419,META!$A:$A,0))</f>
        <v>Mardu Synth</v>
      </c>
      <c r="K3419" t="str">
        <f t="shared" si="268"/>
        <v>Rakdos Madness-Mardu Synth</v>
      </c>
    </row>
    <row r="3420" spans="1:11" x14ac:dyDescent="0.3">
      <c r="A3420">
        <v>180</v>
      </c>
      <c r="B3420" t="s">
        <v>175</v>
      </c>
      <c r="C3420" t="s">
        <v>25</v>
      </c>
      <c r="D3420" t="s">
        <v>3266</v>
      </c>
      <c r="E3420" s="1" t="str">
        <f t="shared" si="266"/>
        <v>Andrea Frosio-tommaso casini</v>
      </c>
      <c r="F3420" t="str">
        <f t="shared" si="269"/>
        <v>Won</v>
      </c>
      <c r="G3420" s="1">
        <f t="shared" si="270"/>
        <v>8</v>
      </c>
      <c r="H3420">
        <f t="shared" si="267"/>
        <v>1</v>
      </c>
      <c r="I3420" t="str">
        <f>INDEX(META!$B:$B,MATCH(B3420,META!$A:$A,0))</f>
        <v>Mono Blue Aggro</v>
      </c>
      <c r="J3420" t="str">
        <f>INDEX(META!$B:$B,MATCH(D3420,META!$A:$A,0))</f>
        <v>Jund Wildfire</v>
      </c>
      <c r="K3420" t="str">
        <f t="shared" si="268"/>
        <v>Mono Blue Aggro-Jund Wildfire</v>
      </c>
    </row>
    <row r="3421" spans="1:11" x14ac:dyDescent="0.3">
      <c r="A3421">
        <v>181</v>
      </c>
      <c r="B3421" t="s">
        <v>2075</v>
      </c>
      <c r="C3421" t="s">
        <v>25</v>
      </c>
      <c r="D3421" t="s">
        <v>1568</v>
      </c>
      <c r="E3421" s="1" t="str">
        <f t="shared" si="266"/>
        <v>Alessandro Giuliano-Roberto Arfavelli</v>
      </c>
      <c r="F3421" t="str">
        <f t="shared" si="269"/>
        <v>Won</v>
      </c>
      <c r="G3421" s="1">
        <f t="shared" si="270"/>
        <v>8</v>
      </c>
      <c r="H3421">
        <f t="shared" si="267"/>
        <v>1</v>
      </c>
      <c r="I3421" t="str">
        <f>INDEX(META!$B:$B,MATCH(B3421,META!$A:$A,0))</f>
        <v>Jund Wildfire</v>
      </c>
      <c r="J3421" t="str">
        <f>INDEX(META!$B:$B,MATCH(D3421,META!$A:$A,0))</f>
        <v>Mono Red Synth</v>
      </c>
      <c r="K3421" t="str">
        <f t="shared" si="268"/>
        <v>Jund Wildfire-Mono Red Synth</v>
      </c>
    </row>
    <row r="3422" spans="1:11" x14ac:dyDescent="0.3">
      <c r="A3422">
        <v>182</v>
      </c>
      <c r="B3422" t="s">
        <v>419</v>
      </c>
      <c r="C3422" t="s">
        <v>27</v>
      </c>
      <c r="D3422" t="s">
        <v>1438</v>
      </c>
      <c r="E3422" s="1" t="str">
        <f t="shared" si="266"/>
        <v>Devis Pezzetta-Giacinto Sannino</v>
      </c>
      <c r="F3422" t="str">
        <f t="shared" si="269"/>
        <v>Lost</v>
      </c>
      <c r="G3422" s="1">
        <f t="shared" si="270"/>
        <v>8</v>
      </c>
      <c r="H3422">
        <f t="shared" si="267"/>
        <v>1</v>
      </c>
      <c r="I3422" t="str">
        <f>INDEX(META!$B:$B,MATCH(B3422,META!$A:$A,0))</f>
        <v>Mono Blue Aggro</v>
      </c>
      <c r="J3422" t="str">
        <f>INDEX(META!$B:$B,MATCH(D3422,META!$A:$A,0))</f>
        <v>Jund Wildfire</v>
      </c>
      <c r="K3422" t="str">
        <f t="shared" si="268"/>
        <v>Mono Blue Aggro-Jund Wildfire</v>
      </c>
    </row>
    <row r="3423" spans="1:11" x14ac:dyDescent="0.3">
      <c r="A3423">
        <v>183</v>
      </c>
      <c r="B3423" t="s">
        <v>1855</v>
      </c>
      <c r="C3423" t="s">
        <v>26</v>
      </c>
      <c r="D3423" t="s">
        <v>2939</v>
      </c>
      <c r="E3423" s="1" t="str">
        <f t="shared" si="266"/>
        <v>Francesco Santori-Federico Vuono</v>
      </c>
      <c r="F3423" t="str">
        <f t="shared" si="269"/>
        <v>Lost</v>
      </c>
      <c r="G3423" s="1">
        <f t="shared" si="270"/>
        <v>8</v>
      </c>
      <c r="H3423">
        <f t="shared" si="267"/>
        <v>1</v>
      </c>
      <c r="I3423" t="str">
        <f>INDEX(META!$B:$B,MATCH(B3423,META!$A:$A,0))</f>
        <v>Mono Red Synth</v>
      </c>
      <c r="J3423" t="str">
        <f>INDEX(META!$B:$B,MATCH(D3423,META!$A:$A,0))</f>
        <v>White Weenie</v>
      </c>
      <c r="K3423" t="str">
        <f t="shared" si="268"/>
        <v>Mono Red Synth-White Weenie</v>
      </c>
    </row>
    <row r="3424" spans="1:11" x14ac:dyDescent="0.3">
      <c r="A3424">
        <v>184</v>
      </c>
      <c r="B3424" t="s">
        <v>766</v>
      </c>
      <c r="C3424" t="s">
        <v>26</v>
      </c>
      <c r="D3424" t="s">
        <v>525</v>
      </c>
      <c r="E3424" s="1" t="str">
        <f t="shared" si="266"/>
        <v>Riccardo Oliviero-Mattia Severini</v>
      </c>
      <c r="F3424" t="str">
        <f t="shared" si="269"/>
        <v>Lost</v>
      </c>
      <c r="G3424" s="1">
        <f t="shared" si="270"/>
        <v>8</v>
      </c>
      <c r="H3424">
        <f t="shared" si="267"/>
        <v>1</v>
      </c>
      <c r="I3424" t="str">
        <f>INDEX(META!$B:$B,MATCH(B3424,META!$A:$A,0))</f>
        <v>Mono Red Synth</v>
      </c>
      <c r="J3424" t="str">
        <f>INDEX(META!$B:$B,MATCH(D3424,META!$A:$A,0))</f>
        <v>White Weenie</v>
      </c>
      <c r="K3424" t="str">
        <f t="shared" si="268"/>
        <v>Mono Red Synth-White Weenie</v>
      </c>
    </row>
    <row r="3425" spans="1:11" x14ac:dyDescent="0.3">
      <c r="A3425">
        <v>185</v>
      </c>
      <c r="B3425" t="s">
        <v>2295</v>
      </c>
      <c r="C3425" t="s">
        <v>26</v>
      </c>
      <c r="D3425" t="s">
        <v>371</v>
      </c>
      <c r="E3425" s="1" t="str">
        <f t="shared" si="266"/>
        <v>michele bassi-Nicolò Davanzo</v>
      </c>
      <c r="F3425" t="str">
        <f t="shared" si="269"/>
        <v>Lost</v>
      </c>
      <c r="G3425" s="1">
        <f t="shared" si="270"/>
        <v>8</v>
      </c>
      <c r="H3425">
        <f t="shared" si="267"/>
        <v>1</v>
      </c>
      <c r="I3425" t="str">
        <f>INDEX(META!$B:$B,MATCH(B3425,META!$A:$A,0))</f>
        <v>Gruul Monsters</v>
      </c>
      <c r="J3425" t="str">
        <f>INDEX(META!$B:$B,MATCH(D3425,META!$A:$A,0))</f>
        <v>Jund Wildfire</v>
      </c>
      <c r="K3425" t="str">
        <f t="shared" si="268"/>
        <v>Gruul Monsters-Jund Wildfire</v>
      </c>
    </row>
    <row r="3426" spans="1:11" x14ac:dyDescent="0.3">
      <c r="A3426">
        <v>186</v>
      </c>
      <c r="B3426" t="s">
        <v>2911</v>
      </c>
      <c r="C3426" t="s">
        <v>25</v>
      </c>
      <c r="D3426" t="s">
        <v>444</v>
      </c>
      <c r="E3426" s="1" t="str">
        <f t="shared" si="266"/>
        <v>Matteo Di Gangi-Andrea Mapelli</v>
      </c>
      <c r="F3426" t="str">
        <f t="shared" si="269"/>
        <v>Won</v>
      </c>
      <c r="G3426" s="1">
        <f t="shared" si="270"/>
        <v>8</v>
      </c>
      <c r="H3426">
        <f t="shared" si="267"/>
        <v>1</v>
      </c>
      <c r="I3426" t="str">
        <f>INDEX(META!$B:$B,MATCH(B3426,META!$A:$A,0))</f>
        <v>Mono Blue Aggro</v>
      </c>
      <c r="J3426" t="str">
        <f>INDEX(META!$B:$B,MATCH(D3426,META!$A:$A,0))</f>
        <v>Rakdos Madness</v>
      </c>
      <c r="K3426" t="str">
        <f t="shared" si="268"/>
        <v>Mono Blue Aggro-Rakdos Madness</v>
      </c>
    </row>
    <row r="3427" spans="1:11" x14ac:dyDescent="0.3">
      <c r="A3427">
        <v>187</v>
      </c>
      <c r="B3427" t="s">
        <v>117</v>
      </c>
      <c r="C3427" t="s">
        <v>25</v>
      </c>
      <c r="D3427" t="s">
        <v>1371</v>
      </c>
      <c r="E3427" s="1" t="str">
        <f t="shared" si="266"/>
        <v>Matteo Zuiani-Killian Stefanini</v>
      </c>
      <c r="F3427" t="str">
        <f t="shared" si="269"/>
        <v>Won</v>
      </c>
      <c r="G3427" s="1">
        <f t="shared" si="270"/>
        <v>8</v>
      </c>
      <c r="H3427">
        <f t="shared" si="267"/>
        <v>1</v>
      </c>
      <c r="I3427" t="str">
        <f>INDEX(META!$B:$B,MATCH(B3427,META!$A:$A,0))</f>
        <v>Altar Tron</v>
      </c>
      <c r="J3427" t="str">
        <f>INDEX(META!$B:$B,MATCH(D3427,META!$A:$A,0))</f>
        <v>Elves</v>
      </c>
      <c r="K3427" t="str">
        <f t="shared" si="268"/>
        <v>Altar Tron-Elves</v>
      </c>
    </row>
    <row r="3428" spans="1:11" x14ac:dyDescent="0.3">
      <c r="A3428">
        <v>188</v>
      </c>
      <c r="B3428" t="s">
        <v>2752</v>
      </c>
      <c r="C3428" t="s">
        <v>25</v>
      </c>
      <c r="D3428" t="s">
        <v>2462</v>
      </c>
      <c r="E3428" s="1" t="str">
        <f t="shared" si="266"/>
        <v>Niccolò Melani-Christian Zoli</v>
      </c>
      <c r="F3428" t="str">
        <f t="shared" si="269"/>
        <v>Won</v>
      </c>
      <c r="G3428" s="1">
        <f t="shared" si="270"/>
        <v>8</v>
      </c>
      <c r="H3428">
        <f t="shared" si="267"/>
        <v>1</v>
      </c>
      <c r="I3428" t="str">
        <f>INDEX(META!$B:$B,MATCH(B3428,META!$A:$A,0))</f>
        <v>Altar Tron</v>
      </c>
      <c r="J3428" t="str">
        <f>INDEX(META!$B:$B,MATCH(D3428,META!$A:$A,0))</f>
        <v>Dimir Control</v>
      </c>
      <c r="K3428" t="str">
        <f t="shared" si="268"/>
        <v>Altar Tron-Dimir Control</v>
      </c>
    </row>
    <row r="3429" spans="1:11" x14ac:dyDescent="0.3">
      <c r="A3429">
        <v>189</v>
      </c>
      <c r="B3429" t="s">
        <v>344</v>
      </c>
      <c r="C3429" t="s">
        <v>25</v>
      </c>
      <c r="D3429" t="s">
        <v>1221</v>
      </c>
      <c r="E3429" s="1" t="str">
        <f t="shared" si="266"/>
        <v>Dylan Bellon-Pietro Piersanti</v>
      </c>
      <c r="F3429" t="str">
        <f t="shared" si="269"/>
        <v>Won</v>
      </c>
      <c r="G3429" s="1">
        <f t="shared" si="270"/>
        <v>8</v>
      </c>
      <c r="H3429">
        <f t="shared" si="267"/>
        <v>1</v>
      </c>
      <c r="I3429" t="str">
        <f>INDEX(META!$B:$B,MATCH(B3429,META!$A:$A,0))</f>
        <v>Jund Wildfire</v>
      </c>
      <c r="J3429" t="str">
        <f>INDEX(META!$B:$B,MATCH(D3429,META!$A:$A,0))</f>
        <v>X Lands Spy</v>
      </c>
      <c r="K3429" t="str">
        <f t="shared" si="268"/>
        <v>Jund Wildfire-X Lands Spy</v>
      </c>
    </row>
    <row r="3430" spans="1:11" x14ac:dyDescent="0.3">
      <c r="A3430">
        <v>190</v>
      </c>
      <c r="B3430" t="s">
        <v>301</v>
      </c>
      <c r="C3430" t="s">
        <v>25</v>
      </c>
      <c r="D3430" t="s">
        <v>1616</v>
      </c>
      <c r="E3430" s="1" t="str">
        <f t="shared" si="266"/>
        <v>Vittorio Gravagna-Alessandro Andreani</v>
      </c>
      <c r="F3430" t="str">
        <f t="shared" si="269"/>
        <v>Won</v>
      </c>
      <c r="G3430" s="1">
        <f t="shared" si="270"/>
        <v>8</v>
      </c>
      <c r="H3430">
        <f t="shared" si="267"/>
        <v>1</v>
      </c>
      <c r="I3430" t="str">
        <f>INDEX(META!$B:$B,MATCH(B3430,META!$A:$A,0))</f>
        <v>Jund Wildfire</v>
      </c>
      <c r="J3430" t="str">
        <f>INDEX(META!$B:$B,MATCH(D3430,META!$A:$A,0))</f>
        <v>Rakdos Midrange</v>
      </c>
      <c r="K3430" t="str">
        <f t="shared" si="268"/>
        <v>Jund Wildfire-Rakdos Midrange</v>
      </c>
    </row>
    <row r="3431" spans="1:11" x14ac:dyDescent="0.3">
      <c r="A3431">
        <v>191</v>
      </c>
      <c r="B3431" t="s">
        <v>252</v>
      </c>
      <c r="C3431" t="s">
        <v>31</v>
      </c>
      <c r="D3431" t="s">
        <v>2444</v>
      </c>
      <c r="E3431" s="1" t="str">
        <f t="shared" si="266"/>
        <v>Filippo Gibin-Szél Mihály</v>
      </c>
      <c r="F3431" t="str">
        <f t="shared" si="269"/>
        <v>Won</v>
      </c>
      <c r="G3431" s="1">
        <f t="shared" si="270"/>
        <v>8</v>
      </c>
      <c r="H3431">
        <f t="shared" si="267"/>
        <v>1</v>
      </c>
      <c r="I3431" t="str">
        <f>INDEX(META!$B:$B,MATCH(B3431,META!$A:$A,0))</f>
        <v>Golgari Fog</v>
      </c>
      <c r="J3431" t="str">
        <f>INDEX(META!$B:$B,MATCH(D3431,META!$A:$A,0))</f>
        <v>Orzhov Blade</v>
      </c>
      <c r="K3431" t="str">
        <f t="shared" si="268"/>
        <v>Golgari Fog-Orzhov Blade</v>
      </c>
    </row>
    <row r="3432" spans="1:11" x14ac:dyDescent="0.3">
      <c r="A3432">
        <v>192</v>
      </c>
      <c r="B3432" t="s">
        <v>2967</v>
      </c>
      <c r="C3432" t="s">
        <v>25</v>
      </c>
      <c r="D3432" t="s">
        <v>2158</v>
      </c>
      <c r="E3432" s="1" t="str">
        <f t="shared" si="266"/>
        <v>Simone Galimberti-marco baroncelli</v>
      </c>
      <c r="F3432" t="str">
        <f t="shared" si="269"/>
        <v>Won</v>
      </c>
      <c r="G3432" s="1">
        <f t="shared" si="270"/>
        <v>8</v>
      </c>
      <c r="H3432">
        <f t="shared" si="267"/>
        <v>1</v>
      </c>
      <c r="I3432" t="str">
        <f>INDEX(META!$B:$B,MATCH(B3432,META!$A:$A,0))</f>
        <v>Bogles</v>
      </c>
      <c r="J3432" t="str">
        <f>INDEX(META!$B:$B,MATCH(D3432,META!$A:$A,0))</f>
        <v>Dimir Snacker</v>
      </c>
      <c r="K3432" t="str">
        <f t="shared" si="268"/>
        <v>Bogles-Dimir Snacker</v>
      </c>
    </row>
    <row r="3433" spans="1:11" x14ac:dyDescent="0.3">
      <c r="A3433">
        <v>193</v>
      </c>
      <c r="B3433" t="s">
        <v>239</v>
      </c>
      <c r="C3433" t="s">
        <v>27</v>
      </c>
      <c r="D3433" t="s">
        <v>1374</v>
      </c>
      <c r="E3433" s="1" t="str">
        <f t="shared" ref="E3433:E3492" si="271">B3433&amp;"-"&amp;D3433</f>
        <v>Stefano Carbone-Filippo Filippini</v>
      </c>
      <c r="F3433" t="str">
        <f t="shared" si="269"/>
        <v>Lost</v>
      </c>
      <c r="G3433" s="1">
        <f t="shared" si="270"/>
        <v>8</v>
      </c>
      <c r="H3433">
        <f t="shared" ref="H3433:H3492" si="272">AND(I3433&gt;0,J3433&gt;0)*1</f>
        <v>1</v>
      </c>
      <c r="I3433" t="str">
        <f>INDEX(META!$B:$B,MATCH(B3433,META!$A:$A,0))</f>
        <v>White Weenie</v>
      </c>
      <c r="J3433" t="str">
        <f>INDEX(META!$B:$B,MATCH(D3433,META!$A:$A,0))</f>
        <v>Altar Tron</v>
      </c>
      <c r="K3433" t="str">
        <f t="shared" ref="K3433:K3492" si="273">I3433&amp;"-"&amp;J3433</f>
        <v>White Weenie-Altar Tron</v>
      </c>
    </row>
    <row r="3434" spans="1:11" x14ac:dyDescent="0.3">
      <c r="A3434">
        <v>194</v>
      </c>
      <c r="B3434" t="s">
        <v>880</v>
      </c>
      <c r="C3434" t="s">
        <v>28</v>
      </c>
      <c r="D3434" t="s">
        <v>3163</v>
      </c>
      <c r="E3434" s="1" t="str">
        <f t="shared" si="271"/>
        <v>Sergio Sánchez Ruiz-Michael Casale</v>
      </c>
      <c r="F3434" t="str">
        <f t="shared" si="269"/>
        <v>Won</v>
      </c>
      <c r="G3434" s="1">
        <f t="shared" si="270"/>
        <v>8</v>
      </c>
      <c r="H3434">
        <f t="shared" si="272"/>
        <v>1</v>
      </c>
      <c r="I3434" t="str">
        <f>INDEX(META!$B:$B,MATCH(B3434,META!$A:$A,0))</f>
        <v>Mono Black Sacrifice</v>
      </c>
      <c r="J3434" t="str">
        <f>INDEX(META!$B:$B,MATCH(D3434,META!$A:$A,0))</f>
        <v>Altar Tron</v>
      </c>
      <c r="K3434" t="str">
        <f t="shared" si="273"/>
        <v>Mono Black Sacrifice-Altar Tron</v>
      </c>
    </row>
    <row r="3435" spans="1:11" x14ac:dyDescent="0.3">
      <c r="A3435">
        <v>195</v>
      </c>
      <c r="B3435" t="s">
        <v>1893</v>
      </c>
      <c r="C3435" t="s">
        <v>26</v>
      </c>
      <c r="D3435" t="s">
        <v>627</v>
      </c>
      <c r="E3435" s="1" t="str">
        <f t="shared" si="271"/>
        <v>Federico Fronzi-Daniele Zuppello</v>
      </c>
      <c r="F3435" t="str">
        <f t="shared" si="269"/>
        <v>Lost</v>
      </c>
      <c r="G3435" s="1">
        <f t="shared" si="270"/>
        <v>8</v>
      </c>
      <c r="H3435">
        <f t="shared" si="272"/>
        <v>1</v>
      </c>
      <c r="I3435" t="str">
        <f>INDEX(META!$B:$B,MATCH(B3435,META!$A:$A,0))</f>
        <v>Jeskai Ephemerate</v>
      </c>
      <c r="J3435" t="str">
        <f>INDEX(META!$B:$B,MATCH(D3435,META!$A:$A,0))</f>
        <v>Mono Blue Aggro</v>
      </c>
      <c r="K3435" t="str">
        <f t="shared" si="273"/>
        <v>Jeskai Ephemerate-Mono Blue Aggro</v>
      </c>
    </row>
    <row r="3436" spans="1:11" x14ac:dyDescent="0.3">
      <c r="A3436">
        <v>196</v>
      </c>
      <c r="B3436" t="s">
        <v>599</v>
      </c>
      <c r="C3436" t="s">
        <v>28</v>
      </c>
      <c r="D3436" t="s">
        <v>1475</v>
      </c>
      <c r="E3436" s="1" t="str">
        <f t="shared" si="271"/>
        <v>Alessandro Molteni-Federico Marini</v>
      </c>
      <c r="F3436" t="str">
        <f t="shared" si="269"/>
        <v>Won</v>
      </c>
      <c r="G3436" s="1">
        <f t="shared" si="270"/>
        <v>8</v>
      </c>
      <c r="H3436">
        <f t="shared" si="272"/>
        <v>1</v>
      </c>
      <c r="I3436" t="str">
        <f>INDEX(META!$B:$B,MATCH(B3436,META!$A:$A,0))</f>
        <v>Jund Wildfire</v>
      </c>
      <c r="J3436" t="str">
        <f>INDEX(META!$B:$B,MATCH(D3436,META!$A:$A,0))</f>
        <v>Azorius Familiars</v>
      </c>
      <c r="K3436" t="str">
        <f t="shared" si="273"/>
        <v>Jund Wildfire-Azorius Familiars</v>
      </c>
    </row>
    <row r="3437" spans="1:11" x14ac:dyDescent="0.3">
      <c r="A3437">
        <v>197</v>
      </c>
      <c r="B3437" t="s">
        <v>2219</v>
      </c>
      <c r="C3437" t="s">
        <v>27</v>
      </c>
      <c r="D3437" t="s">
        <v>858</v>
      </c>
      <c r="E3437" s="1" t="str">
        <f t="shared" si="271"/>
        <v>Aarod Vawser-Andrea Bignami</v>
      </c>
      <c r="F3437" t="str">
        <f t="shared" si="269"/>
        <v>Lost</v>
      </c>
      <c r="G3437" s="1">
        <f t="shared" si="270"/>
        <v>8</v>
      </c>
      <c r="H3437">
        <f t="shared" si="272"/>
        <v>1</v>
      </c>
      <c r="I3437" t="str">
        <f>INDEX(META!$B:$B,MATCH(B3437,META!$A:$A,0))</f>
        <v>Mono Blue Terror</v>
      </c>
      <c r="J3437" t="str">
        <f>INDEX(META!$B:$B,MATCH(D3437,META!$A:$A,0))</f>
        <v>Rakdos Madness</v>
      </c>
      <c r="K3437" t="str">
        <f t="shared" si="273"/>
        <v>Mono Blue Terror-Rakdos Madness</v>
      </c>
    </row>
    <row r="3438" spans="1:11" x14ac:dyDescent="0.3">
      <c r="A3438">
        <v>198</v>
      </c>
      <c r="B3438" t="s">
        <v>1391</v>
      </c>
      <c r="C3438" t="s">
        <v>25</v>
      </c>
      <c r="D3438" t="s">
        <v>174</v>
      </c>
      <c r="E3438" s="1" t="str">
        <f t="shared" si="271"/>
        <v>Valerio Arsuffi-Leonardo Preti</v>
      </c>
      <c r="F3438" t="str">
        <f t="shared" si="269"/>
        <v>Won</v>
      </c>
      <c r="G3438" s="1">
        <f t="shared" si="270"/>
        <v>8</v>
      </c>
      <c r="H3438">
        <f t="shared" si="272"/>
        <v>1</v>
      </c>
      <c r="I3438" t="str">
        <f>INDEX(META!$B:$B,MATCH(B3438,META!$A:$A,0))</f>
        <v>Mono Blue Terror</v>
      </c>
      <c r="J3438" t="str">
        <f>INDEX(META!$B:$B,MATCH(D3438,META!$A:$A,0))</f>
        <v>Jund Wildfire</v>
      </c>
      <c r="K3438" t="str">
        <f t="shared" si="273"/>
        <v>Mono Blue Terror-Jund Wildfire</v>
      </c>
    </row>
    <row r="3439" spans="1:11" x14ac:dyDescent="0.3">
      <c r="A3439">
        <v>199</v>
      </c>
      <c r="B3439" t="s">
        <v>3042</v>
      </c>
      <c r="C3439" t="s">
        <v>27</v>
      </c>
      <c r="D3439" t="s">
        <v>2586</v>
      </c>
      <c r="E3439" s="1" t="str">
        <f t="shared" si="271"/>
        <v>Edoardo Maiani-Lorenzo Tosi</v>
      </c>
      <c r="F3439" t="str">
        <f t="shared" si="269"/>
        <v>Lost</v>
      </c>
      <c r="G3439" s="1">
        <f t="shared" si="270"/>
        <v>8</v>
      </c>
      <c r="H3439">
        <f t="shared" si="272"/>
        <v>1</v>
      </c>
      <c r="I3439" t="str">
        <f>INDEX(META!$B:$B,MATCH(B3439,META!$A:$A,0))</f>
        <v>Altar Tron</v>
      </c>
      <c r="J3439" t="str">
        <f>INDEX(META!$B:$B,MATCH(D3439,META!$A:$A,0))</f>
        <v>Mono Blue Aggro</v>
      </c>
      <c r="K3439" t="str">
        <f t="shared" si="273"/>
        <v>Altar Tron-Mono Blue Aggro</v>
      </c>
    </row>
    <row r="3440" spans="1:11" x14ac:dyDescent="0.3">
      <c r="A3440">
        <v>200</v>
      </c>
      <c r="B3440" t="s">
        <v>2709</v>
      </c>
      <c r="C3440" t="s">
        <v>28</v>
      </c>
      <c r="D3440" t="s">
        <v>938</v>
      </c>
      <c r="E3440" s="1" t="str">
        <f t="shared" si="271"/>
        <v>Giuseppe Caiazzo-Krzysztof Jahn</v>
      </c>
      <c r="F3440" t="str">
        <f t="shared" si="269"/>
        <v>Won</v>
      </c>
      <c r="G3440" s="1">
        <f t="shared" si="270"/>
        <v>8</v>
      </c>
      <c r="H3440">
        <f t="shared" si="272"/>
        <v>1</v>
      </c>
      <c r="I3440" t="str">
        <f>INDEX(META!$B:$B,MATCH(B3440,META!$A:$A,0))</f>
        <v>Jund Wildfire</v>
      </c>
      <c r="J3440" t="str">
        <f>INDEX(META!$B:$B,MATCH(D3440,META!$A:$A,0))</f>
        <v>Rakdos Midrange</v>
      </c>
      <c r="K3440" t="str">
        <f t="shared" si="273"/>
        <v>Jund Wildfire-Rakdos Midrange</v>
      </c>
    </row>
    <row r="3441" spans="1:11" x14ac:dyDescent="0.3">
      <c r="A3441">
        <v>201</v>
      </c>
      <c r="B3441" t="s">
        <v>264</v>
      </c>
      <c r="C3441" t="s">
        <v>26</v>
      </c>
      <c r="D3441" t="s">
        <v>2866</v>
      </c>
      <c r="E3441" s="1" t="str">
        <f t="shared" si="271"/>
        <v>marco rista-Leonardo Paternotte</v>
      </c>
      <c r="F3441" t="str">
        <f t="shared" si="269"/>
        <v>Lost</v>
      </c>
      <c r="G3441" s="1">
        <f t="shared" si="270"/>
        <v>8</v>
      </c>
      <c r="H3441">
        <f t="shared" si="272"/>
        <v>1</v>
      </c>
      <c r="I3441" t="str">
        <f>INDEX(META!$B:$B,MATCH(B3441,META!$A:$A,0))</f>
        <v>Rakdos Madness</v>
      </c>
      <c r="J3441" t="str">
        <f>INDEX(META!$B:$B,MATCH(D3441,META!$A:$A,0))</f>
        <v>X Lands Spy</v>
      </c>
      <c r="K3441" t="str">
        <f t="shared" si="273"/>
        <v>Rakdos Madness-X Lands Spy</v>
      </c>
    </row>
    <row r="3442" spans="1:11" x14ac:dyDescent="0.3">
      <c r="A3442">
        <v>202</v>
      </c>
      <c r="B3442" t="s">
        <v>2453</v>
      </c>
      <c r="C3442" t="s">
        <v>26</v>
      </c>
      <c r="D3442" t="s">
        <v>2450</v>
      </c>
      <c r="E3442" s="1" t="str">
        <f t="shared" si="271"/>
        <v>Marco Lo Piano-Yuri Zanda</v>
      </c>
      <c r="F3442" t="str">
        <f t="shared" si="269"/>
        <v>Lost</v>
      </c>
      <c r="G3442" s="1">
        <f t="shared" si="270"/>
        <v>8</v>
      </c>
      <c r="H3442">
        <f t="shared" si="272"/>
        <v>1</v>
      </c>
      <c r="I3442" t="str">
        <f>INDEX(META!$B:$B,MATCH(B3442,META!$A:$A,0))</f>
        <v>Mono Red Synth</v>
      </c>
      <c r="J3442" t="str">
        <f>INDEX(META!$B:$B,MATCH(D3442,META!$A:$A,0))</f>
        <v>Walls</v>
      </c>
      <c r="K3442" t="str">
        <f t="shared" si="273"/>
        <v>Mono Red Synth-Walls</v>
      </c>
    </row>
    <row r="3443" spans="1:11" x14ac:dyDescent="0.3">
      <c r="A3443">
        <v>203</v>
      </c>
      <c r="B3443" t="s">
        <v>2391</v>
      </c>
      <c r="C3443" t="s">
        <v>26</v>
      </c>
      <c r="D3443" t="s">
        <v>3255</v>
      </c>
      <c r="E3443" s="1" t="str">
        <f t="shared" si="271"/>
        <v>Krisztián Magos-Fabrizio Scisciolo</v>
      </c>
      <c r="F3443" t="str">
        <f t="shared" si="269"/>
        <v>Lost</v>
      </c>
      <c r="G3443" s="1">
        <f t="shared" si="270"/>
        <v>8</v>
      </c>
      <c r="H3443">
        <f t="shared" si="272"/>
        <v>1</v>
      </c>
      <c r="I3443" t="str">
        <f>INDEX(META!$B:$B,MATCH(B3443,META!$A:$A,0))</f>
        <v>Mono Red Synth</v>
      </c>
      <c r="J3443" t="str">
        <f>INDEX(META!$B:$B,MATCH(D3443,META!$A:$A,0))</f>
        <v>Rakdos Madness</v>
      </c>
      <c r="K3443" t="str">
        <f t="shared" si="273"/>
        <v>Mono Red Synth-Rakdos Madness</v>
      </c>
    </row>
    <row r="3444" spans="1:11" x14ac:dyDescent="0.3">
      <c r="A3444">
        <v>204</v>
      </c>
      <c r="B3444" t="s">
        <v>2366</v>
      </c>
      <c r="C3444" t="s">
        <v>26</v>
      </c>
      <c r="D3444" t="s">
        <v>2227</v>
      </c>
      <c r="E3444" s="1" t="str">
        <f t="shared" si="271"/>
        <v>Marco Casonato-Silvia Anzari</v>
      </c>
      <c r="F3444" t="str">
        <f t="shared" si="269"/>
        <v>Lost</v>
      </c>
      <c r="G3444" s="1">
        <f t="shared" si="270"/>
        <v>8</v>
      </c>
      <c r="H3444">
        <f t="shared" si="272"/>
        <v>1</v>
      </c>
      <c r="I3444" t="str">
        <f>INDEX(META!$B:$B,MATCH(B3444,META!$A:$A,0))</f>
        <v>Rakdos Madness</v>
      </c>
      <c r="J3444" t="str">
        <f>INDEX(META!$B:$B,MATCH(D3444,META!$A:$A,0))</f>
        <v>Mono Red Synth</v>
      </c>
      <c r="K3444" t="str">
        <f t="shared" si="273"/>
        <v>Rakdos Madness-Mono Red Synth</v>
      </c>
    </row>
    <row r="3445" spans="1:11" x14ac:dyDescent="0.3">
      <c r="A3445">
        <v>205</v>
      </c>
      <c r="B3445" t="s">
        <v>2326</v>
      </c>
      <c r="C3445" t="s">
        <v>25</v>
      </c>
      <c r="D3445" t="s">
        <v>2499</v>
      </c>
      <c r="E3445" s="1" t="str">
        <f t="shared" si="271"/>
        <v>Edoardo Cordella-Luca Cecere</v>
      </c>
      <c r="F3445" t="str">
        <f t="shared" si="269"/>
        <v>Won</v>
      </c>
      <c r="G3445" s="1">
        <f t="shared" si="270"/>
        <v>8</v>
      </c>
      <c r="H3445">
        <f t="shared" si="272"/>
        <v>1</v>
      </c>
      <c r="I3445" t="str">
        <f>INDEX(META!$B:$B,MATCH(B3445,META!$A:$A,0))</f>
        <v>Rakdos Madness</v>
      </c>
      <c r="J3445" t="str">
        <f>INDEX(META!$B:$B,MATCH(D3445,META!$A:$A,0))</f>
        <v>Dimir Terror</v>
      </c>
      <c r="K3445" t="str">
        <f t="shared" si="273"/>
        <v>Rakdos Madness-Dimir Terror</v>
      </c>
    </row>
    <row r="3446" spans="1:11" x14ac:dyDescent="0.3">
      <c r="A3446">
        <v>206</v>
      </c>
      <c r="B3446" t="s">
        <v>1364</v>
      </c>
      <c r="C3446" t="s">
        <v>25</v>
      </c>
      <c r="D3446" t="s">
        <v>2991</v>
      </c>
      <c r="E3446" s="1" t="str">
        <f t="shared" si="271"/>
        <v>Nicola Da Re-Chen Lorenzo</v>
      </c>
      <c r="F3446" t="str">
        <f t="shared" si="269"/>
        <v>Won</v>
      </c>
      <c r="G3446" s="1">
        <f t="shared" si="270"/>
        <v>8</v>
      </c>
      <c r="H3446">
        <f t="shared" si="272"/>
        <v>1</v>
      </c>
      <c r="I3446" t="str">
        <f>INDEX(META!$B:$B,MATCH(B3446,META!$A:$A,0))</f>
        <v>Jeskai Ephemerate</v>
      </c>
      <c r="J3446" t="str">
        <f>INDEX(META!$B:$B,MATCH(D3446,META!$A:$A,0))</f>
        <v>Mono Blue Terror</v>
      </c>
      <c r="K3446" t="str">
        <f t="shared" si="273"/>
        <v>Jeskai Ephemerate-Mono Blue Terror</v>
      </c>
    </row>
    <row r="3447" spans="1:11" x14ac:dyDescent="0.3">
      <c r="A3447">
        <v>207</v>
      </c>
      <c r="B3447" t="s">
        <v>2924</v>
      </c>
      <c r="C3447" t="s">
        <v>25</v>
      </c>
      <c r="D3447" t="s">
        <v>151</v>
      </c>
      <c r="E3447" s="1" t="str">
        <f t="shared" si="271"/>
        <v>Enrico Virgini-Giulio Lauri</v>
      </c>
      <c r="F3447" t="str">
        <f t="shared" si="269"/>
        <v>Won</v>
      </c>
      <c r="G3447" s="1">
        <f t="shared" si="270"/>
        <v>8</v>
      </c>
      <c r="H3447">
        <f t="shared" si="272"/>
        <v>1</v>
      </c>
      <c r="I3447" t="str">
        <f>INDEX(META!$B:$B,MATCH(B3447,META!$A:$A,0))</f>
        <v>Mono Blue Aggro</v>
      </c>
      <c r="J3447" t="str">
        <f>INDEX(META!$B:$B,MATCH(D3447,META!$A:$A,0))</f>
        <v>Altar Tron</v>
      </c>
      <c r="K3447" t="str">
        <f t="shared" si="273"/>
        <v>Mono Blue Aggro-Altar Tron</v>
      </c>
    </row>
    <row r="3448" spans="1:11" x14ac:dyDescent="0.3">
      <c r="A3448">
        <v>208</v>
      </c>
      <c r="B3448" t="s">
        <v>3131</v>
      </c>
      <c r="C3448" t="s">
        <v>28</v>
      </c>
      <c r="D3448" t="s">
        <v>2406</v>
      </c>
      <c r="E3448" s="1" t="str">
        <f t="shared" si="271"/>
        <v>Daniele Bressan-Béla Varga</v>
      </c>
      <c r="F3448" t="str">
        <f t="shared" si="269"/>
        <v>Won</v>
      </c>
      <c r="G3448" s="1">
        <f t="shared" si="270"/>
        <v>8</v>
      </c>
      <c r="H3448">
        <f t="shared" si="272"/>
        <v>1</v>
      </c>
      <c r="I3448" t="str">
        <f>INDEX(META!$B:$B,MATCH(B3448,META!$A:$A,0))</f>
        <v>Mono Blue Terror</v>
      </c>
      <c r="J3448" t="str">
        <f>INDEX(META!$B:$B,MATCH(D3448,META!$A:$A,0))</f>
        <v>Dredge</v>
      </c>
      <c r="K3448" t="str">
        <f t="shared" si="273"/>
        <v>Mono Blue Terror-Dredge</v>
      </c>
    </row>
    <row r="3449" spans="1:11" x14ac:dyDescent="0.3">
      <c r="A3449">
        <v>209</v>
      </c>
      <c r="B3449" t="s">
        <v>2875</v>
      </c>
      <c r="C3449" t="s">
        <v>25</v>
      </c>
      <c r="D3449" t="s">
        <v>2425</v>
      </c>
      <c r="E3449" s="1" t="str">
        <f t="shared" si="271"/>
        <v>Lorenzo Ambrosini-Simone Raichini</v>
      </c>
      <c r="F3449" t="str">
        <f t="shared" si="269"/>
        <v>Won</v>
      </c>
      <c r="G3449" s="1">
        <f t="shared" si="270"/>
        <v>8</v>
      </c>
      <c r="H3449">
        <f t="shared" si="272"/>
        <v>1</v>
      </c>
      <c r="I3449" t="str">
        <f>INDEX(META!$B:$B,MATCH(B3449,META!$A:$A,0))</f>
        <v>Jund Wildfire</v>
      </c>
      <c r="J3449" t="str">
        <f>INDEX(META!$B:$B,MATCH(D3449,META!$A:$A,0))</f>
        <v>Dimir Terror</v>
      </c>
      <c r="K3449" t="str">
        <f t="shared" si="273"/>
        <v>Jund Wildfire-Dimir Terror</v>
      </c>
    </row>
    <row r="3450" spans="1:11" x14ac:dyDescent="0.3">
      <c r="A3450">
        <v>210</v>
      </c>
      <c r="B3450" t="s">
        <v>1124</v>
      </c>
      <c r="C3450" t="s">
        <v>26</v>
      </c>
      <c r="D3450" t="s">
        <v>3134</v>
      </c>
      <c r="E3450" s="1" t="str">
        <f t="shared" si="271"/>
        <v>Luca Foltran-Enrico Gobetti</v>
      </c>
      <c r="F3450" t="str">
        <f t="shared" si="269"/>
        <v>Lost</v>
      </c>
      <c r="G3450" s="1">
        <f t="shared" si="270"/>
        <v>8</v>
      </c>
      <c r="H3450">
        <f t="shared" si="272"/>
        <v>1</v>
      </c>
      <c r="I3450" t="str">
        <f>INDEX(META!$B:$B,MATCH(B3450,META!$A:$A,0))</f>
        <v>Fangren Tron</v>
      </c>
      <c r="J3450" t="str">
        <f>INDEX(META!$B:$B,MATCH(D3450,META!$A:$A,0))</f>
        <v>Izzet Terror</v>
      </c>
      <c r="K3450" t="str">
        <f t="shared" si="273"/>
        <v>Fangren Tron-Izzet Terror</v>
      </c>
    </row>
    <row r="3451" spans="1:11" x14ac:dyDescent="0.3">
      <c r="A3451">
        <v>211</v>
      </c>
      <c r="B3451" t="s">
        <v>363</v>
      </c>
      <c r="C3451" t="s">
        <v>25</v>
      </c>
      <c r="D3451" t="s">
        <v>2176</v>
      </c>
      <c r="E3451" s="1" t="str">
        <f t="shared" si="271"/>
        <v>Matteo Mazzetti-Riccardo Conti</v>
      </c>
      <c r="F3451" t="str">
        <f t="shared" si="269"/>
        <v>Won</v>
      </c>
      <c r="G3451" s="1">
        <f t="shared" si="270"/>
        <v>8</v>
      </c>
      <c r="H3451">
        <f t="shared" si="272"/>
        <v>1</v>
      </c>
      <c r="I3451" t="str">
        <f>INDEX(META!$B:$B,MATCH(B3451,META!$A:$A,0))</f>
        <v>Mono Red Madness</v>
      </c>
      <c r="J3451" t="str">
        <f>INDEX(META!$B:$B,MATCH(D3451,META!$A:$A,0))</f>
        <v>Mono Red Synth</v>
      </c>
      <c r="K3451" t="str">
        <f t="shared" si="273"/>
        <v>Mono Red Madness-Mono Red Synth</v>
      </c>
    </row>
    <row r="3452" spans="1:11" x14ac:dyDescent="0.3">
      <c r="A3452">
        <v>212</v>
      </c>
      <c r="B3452" t="s">
        <v>2092</v>
      </c>
      <c r="C3452" t="s">
        <v>26</v>
      </c>
      <c r="D3452" t="s">
        <v>3097</v>
      </c>
      <c r="E3452" s="1" t="str">
        <f t="shared" si="271"/>
        <v>Piergiorgio Mascagna-Riccardo Salierno</v>
      </c>
      <c r="F3452" t="str">
        <f t="shared" si="269"/>
        <v>Lost</v>
      </c>
      <c r="G3452" s="1">
        <f t="shared" si="270"/>
        <v>8</v>
      </c>
      <c r="H3452">
        <f t="shared" si="272"/>
        <v>1</v>
      </c>
      <c r="I3452" t="str">
        <f>INDEX(META!$B:$B,MATCH(B3452,META!$A:$A,0))</f>
        <v>Elves</v>
      </c>
      <c r="J3452" t="str">
        <f>INDEX(META!$B:$B,MATCH(D3452,META!$A:$A,0))</f>
        <v>Mono Black Devotion</v>
      </c>
      <c r="K3452" t="str">
        <f t="shared" si="273"/>
        <v>Elves-Mono Black Devotion</v>
      </c>
    </row>
    <row r="3453" spans="1:11" x14ac:dyDescent="0.3">
      <c r="A3453">
        <v>213</v>
      </c>
      <c r="B3453" t="s">
        <v>373</v>
      </c>
      <c r="C3453" t="s">
        <v>26</v>
      </c>
      <c r="D3453" t="s">
        <v>1435</v>
      </c>
      <c r="E3453" s="1" t="str">
        <f t="shared" si="271"/>
        <v>Paulina Radecka-Luca Iacolare</v>
      </c>
      <c r="F3453" t="str">
        <f t="shared" si="269"/>
        <v>Lost</v>
      </c>
      <c r="G3453" s="1">
        <f t="shared" si="270"/>
        <v>8</v>
      </c>
      <c r="H3453">
        <f t="shared" si="272"/>
        <v>1</v>
      </c>
      <c r="I3453" t="str">
        <f>INDEX(META!$B:$B,MATCH(B3453,META!$A:$A,0))</f>
        <v>Mono Red Madness</v>
      </c>
      <c r="J3453" t="str">
        <f>INDEX(META!$B:$B,MATCH(D3453,META!$A:$A,0))</f>
        <v>Rakdos Madness</v>
      </c>
      <c r="K3453" t="str">
        <f t="shared" si="273"/>
        <v>Mono Red Madness-Rakdos Madness</v>
      </c>
    </row>
    <row r="3454" spans="1:11" x14ac:dyDescent="0.3">
      <c r="A3454">
        <v>214</v>
      </c>
      <c r="B3454" t="s">
        <v>1828</v>
      </c>
      <c r="C3454" t="s">
        <v>25</v>
      </c>
      <c r="D3454" t="s">
        <v>3116</v>
      </c>
      <c r="E3454" s="1" t="str">
        <f t="shared" si="271"/>
        <v>Lorenzo Schettino-Federico Luglio</v>
      </c>
      <c r="F3454" t="str">
        <f t="shared" si="269"/>
        <v>Won</v>
      </c>
      <c r="G3454" s="1">
        <f t="shared" si="270"/>
        <v>8</v>
      </c>
      <c r="H3454">
        <f t="shared" si="272"/>
        <v>1</v>
      </c>
      <c r="I3454" t="str">
        <f>INDEX(META!$B:$B,MATCH(B3454,META!$A:$A,0))</f>
        <v>Mono Red Synth</v>
      </c>
      <c r="J3454" t="str">
        <f>INDEX(META!$B:$B,MATCH(D3454,META!$A:$A,0))</f>
        <v>Elves</v>
      </c>
      <c r="K3454" t="str">
        <f t="shared" si="273"/>
        <v>Mono Red Synth-Elves</v>
      </c>
    </row>
    <row r="3455" spans="1:11" x14ac:dyDescent="0.3">
      <c r="A3455">
        <v>215</v>
      </c>
      <c r="B3455" t="s">
        <v>2749</v>
      </c>
      <c r="C3455" t="s">
        <v>29</v>
      </c>
      <c r="D3455" t="s">
        <v>2024</v>
      </c>
      <c r="E3455" s="1" t="str">
        <f t="shared" si="271"/>
        <v>Andrea Macinai-Federico Marchiani</v>
      </c>
      <c r="F3455" t="str">
        <f t="shared" si="269"/>
        <v>Draw</v>
      </c>
      <c r="G3455" s="1">
        <f t="shared" si="270"/>
        <v>8</v>
      </c>
      <c r="H3455">
        <f t="shared" si="272"/>
        <v>1</v>
      </c>
      <c r="I3455" t="str">
        <f>INDEX(META!$B:$B,MATCH(B3455,META!$A:$A,0))</f>
        <v>Gruul Monsters</v>
      </c>
      <c r="J3455" t="str">
        <f>INDEX(META!$B:$B,MATCH(D3455,META!$A:$A,0))</f>
        <v>Rakdos Madness</v>
      </c>
      <c r="K3455" t="str">
        <f t="shared" si="273"/>
        <v>Gruul Monsters-Rakdos Madness</v>
      </c>
    </row>
    <row r="3456" spans="1:11" x14ac:dyDescent="0.3">
      <c r="A3456">
        <v>216</v>
      </c>
      <c r="B3456" t="s">
        <v>355</v>
      </c>
      <c r="C3456" t="s">
        <v>27</v>
      </c>
      <c r="D3456" t="s">
        <v>2799</v>
      </c>
      <c r="E3456" s="1" t="str">
        <f t="shared" si="271"/>
        <v>Victor Rocha-Pietro Benini</v>
      </c>
      <c r="F3456" t="str">
        <f t="shared" si="269"/>
        <v>Lost</v>
      </c>
      <c r="G3456" s="1">
        <f t="shared" si="270"/>
        <v>8</v>
      </c>
      <c r="H3456">
        <f t="shared" si="272"/>
        <v>1</v>
      </c>
      <c r="I3456" t="str">
        <f>INDEX(META!$B:$B,MATCH(B3456,META!$A:$A,0))</f>
        <v>Rakdos Midrange</v>
      </c>
      <c r="J3456" t="str">
        <f>INDEX(META!$B:$B,MATCH(D3456,META!$A:$A,0))</f>
        <v>Gruul Ponza</v>
      </c>
      <c r="K3456" t="str">
        <f t="shared" si="273"/>
        <v>Rakdos Midrange-Gruul Ponza</v>
      </c>
    </row>
    <row r="3457" spans="1:11" x14ac:dyDescent="0.3">
      <c r="A3457">
        <v>217</v>
      </c>
      <c r="B3457" t="s">
        <v>157</v>
      </c>
      <c r="C3457" t="s">
        <v>28</v>
      </c>
      <c r="D3457" t="s">
        <v>361</v>
      </c>
      <c r="E3457" s="1" t="str">
        <f t="shared" si="271"/>
        <v>Gianluca Vezzoni-kevin Rossi</v>
      </c>
      <c r="F3457" t="str">
        <f t="shared" si="269"/>
        <v>Won</v>
      </c>
      <c r="G3457" s="1">
        <f t="shared" si="270"/>
        <v>8</v>
      </c>
      <c r="H3457">
        <f t="shared" si="272"/>
        <v>1</v>
      </c>
      <c r="I3457" t="str">
        <f>INDEX(META!$B:$B,MATCH(B3457,META!$A:$A,0))</f>
        <v>Gardens</v>
      </c>
      <c r="J3457" t="str">
        <f>INDEX(META!$B:$B,MATCH(D3457,META!$A:$A,0))</f>
        <v>Mono Red Madness</v>
      </c>
      <c r="K3457" t="str">
        <f t="shared" si="273"/>
        <v>Gardens-Mono Red Madness</v>
      </c>
    </row>
    <row r="3458" spans="1:11" x14ac:dyDescent="0.3">
      <c r="A3458">
        <v>218</v>
      </c>
      <c r="B3458" t="s">
        <v>1917</v>
      </c>
      <c r="C3458" t="s">
        <v>27</v>
      </c>
      <c r="D3458" t="s">
        <v>1956</v>
      </c>
      <c r="E3458" s="1" t="str">
        <f t="shared" si="271"/>
        <v>Gianluca Randi-Michele Cracco</v>
      </c>
      <c r="F3458" t="str">
        <f t="shared" si="269"/>
        <v>Lost</v>
      </c>
      <c r="G3458" s="1">
        <f t="shared" si="270"/>
        <v>8</v>
      </c>
      <c r="H3458">
        <f t="shared" si="272"/>
        <v>1</v>
      </c>
      <c r="I3458" t="str">
        <f>INDEX(META!$B:$B,MATCH(B3458,META!$A:$A,0))</f>
        <v>Elves</v>
      </c>
      <c r="J3458" t="str">
        <f>INDEX(META!$B:$B,MATCH(D3458,META!$A:$A,0))</f>
        <v>Mono Blue Terror</v>
      </c>
      <c r="K3458" t="str">
        <f t="shared" si="273"/>
        <v>Elves-Mono Blue Terror</v>
      </c>
    </row>
    <row r="3459" spans="1:11" x14ac:dyDescent="0.3">
      <c r="A3459">
        <v>219</v>
      </c>
      <c r="B3459" t="s">
        <v>1182</v>
      </c>
      <c r="C3459" t="s">
        <v>28</v>
      </c>
      <c r="D3459" t="s">
        <v>112</v>
      </c>
      <c r="E3459" s="1" t="str">
        <f t="shared" si="271"/>
        <v>Nicholas Boscolo Todaro-Giorgio Sanna</v>
      </c>
      <c r="F3459" t="str">
        <f t="shared" ref="F3459:F3522" si="274">_xlfn.TEXTBEFORE(C3459," ")</f>
        <v>Won</v>
      </c>
      <c r="G3459" s="1">
        <f t="shared" ref="G3459:G3522" si="275">IF(A3459&gt;=A3458,G3458,G3458+1)</f>
        <v>8</v>
      </c>
      <c r="H3459">
        <f t="shared" si="272"/>
        <v>1</v>
      </c>
      <c r="I3459" t="str">
        <f>INDEX(META!$B:$B,MATCH(B3459,META!$A:$A,0))</f>
        <v>Mono Blue Aggro</v>
      </c>
      <c r="J3459" t="str">
        <f>INDEX(META!$B:$B,MATCH(D3459,META!$A:$A,0))</f>
        <v>Elves</v>
      </c>
      <c r="K3459" t="str">
        <f t="shared" si="273"/>
        <v>Mono Blue Aggro-Elves</v>
      </c>
    </row>
    <row r="3460" spans="1:11" x14ac:dyDescent="0.3">
      <c r="A3460">
        <v>220</v>
      </c>
      <c r="B3460" t="s">
        <v>1333</v>
      </c>
      <c r="C3460" t="s">
        <v>29</v>
      </c>
      <c r="D3460" t="s">
        <v>276</v>
      </c>
      <c r="E3460" s="1" t="str">
        <f t="shared" si="271"/>
        <v>Dario Gentle-Andrea Fava</v>
      </c>
      <c r="F3460" t="str">
        <f t="shared" si="274"/>
        <v>Draw</v>
      </c>
      <c r="G3460" s="1">
        <f t="shared" si="275"/>
        <v>8</v>
      </c>
      <c r="H3460">
        <f t="shared" si="272"/>
        <v>1</v>
      </c>
      <c r="I3460" t="str">
        <f>INDEX(META!$B:$B,MATCH(B3460,META!$A:$A,0))</f>
        <v>Jeskai Ephemerate</v>
      </c>
      <c r="J3460" t="str">
        <f>INDEX(META!$B:$B,MATCH(D3460,META!$A:$A,0))</f>
        <v>Mono Blue Terror</v>
      </c>
      <c r="K3460" t="str">
        <f t="shared" si="273"/>
        <v>Jeskai Ephemerate-Mono Blue Terror</v>
      </c>
    </row>
    <row r="3461" spans="1:11" x14ac:dyDescent="0.3">
      <c r="A3461">
        <v>221</v>
      </c>
      <c r="B3461" t="s">
        <v>410</v>
      </c>
      <c r="C3461" t="s">
        <v>25</v>
      </c>
      <c r="D3461" t="s">
        <v>2475</v>
      </c>
      <c r="E3461" s="1" t="str">
        <f t="shared" si="271"/>
        <v>Andrea Feltrin-Lorenzo Baglioni</v>
      </c>
      <c r="F3461" t="str">
        <f t="shared" si="274"/>
        <v>Won</v>
      </c>
      <c r="G3461" s="1">
        <f t="shared" si="275"/>
        <v>8</v>
      </c>
      <c r="H3461">
        <f t="shared" si="272"/>
        <v>1</v>
      </c>
      <c r="I3461" t="str">
        <f>INDEX(META!$B:$B,MATCH(B3461,META!$A:$A,0))</f>
        <v>Jund Wildfire</v>
      </c>
      <c r="J3461" t="str">
        <f>INDEX(META!$B:$B,MATCH(D3461,META!$A:$A,0))</f>
        <v>Mono Red Synth</v>
      </c>
      <c r="K3461" t="str">
        <f t="shared" si="273"/>
        <v>Jund Wildfire-Mono Red Synth</v>
      </c>
    </row>
    <row r="3462" spans="1:11" x14ac:dyDescent="0.3">
      <c r="A3462">
        <v>222</v>
      </c>
      <c r="B3462" t="s">
        <v>781</v>
      </c>
      <c r="C3462" t="s">
        <v>26</v>
      </c>
      <c r="D3462" t="s">
        <v>3128</v>
      </c>
      <c r="E3462" s="1" t="str">
        <f t="shared" si="271"/>
        <v>Liam Roy Trott-Luca Pierdomenico</v>
      </c>
      <c r="F3462" t="str">
        <f t="shared" si="274"/>
        <v>Lost</v>
      </c>
      <c r="G3462" s="1">
        <f t="shared" si="275"/>
        <v>8</v>
      </c>
      <c r="H3462">
        <f t="shared" si="272"/>
        <v>1</v>
      </c>
      <c r="I3462" t="str">
        <f>INDEX(META!$B:$B,MATCH(B3462,META!$A:$A,0))</f>
        <v>Mono Red Madness</v>
      </c>
      <c r="J3462" t="str">
        <f>INDEX(META!$B:$B,MATCH(D3462,META!$A:$A,0))</f>
        <v>Rakdos Midrange</v>
      </c>
      <c r="K3462" t="str">
        <f t="shared" si="273"/>
        <v>Mono Red Madness-Rakdos Midrange</v>
      </c>
    </row>
    <row r="3463" spans="1:11" x14ac:dyDescent="0.3">
      <c r="A3463">
        <v>223</v>
      </c>
      <c r="B3463" t="s">
        <v>1862</v>
      </c>
      <c r="C3463" t="s">
        <v>28</v>
      </c>
      <c r="D3463" t="s">
        <v>2013</v>
      </c>
      <c r="E3463" s="1" t="str">
        <f t="shared" si="271"/>
        <v>Valerio Mazzarini-Massimo Delfino</v>
      </c>
      <c r="F3463" t="str">
        <f t="shared" si="274"/>
        <v>Won</v>
      </c>
      <c r="G3463" s="1">
        <f t="shared" si="275"/>
        <v>8</v>
      </c>
      <c r="H3463">
        <f t="shared" si="272"/>
        <v>1</v>
      </c>
      <c r="I3463" t="str">
        <f>INDEX(META!$B:$B,MATCH(B3463,META!$A:$A,0))</f>
        <v>Orzhov Blade</v>
      </c>
      <c r="J3463" t="str">
        <f>INDEX(META!$B:$B,MATCH(D3463,META!$A:$A,0))</f>
        <v>Bogles</v>
      </c>
      <c r="K3463" t="str">
        <f t="shared" si="273"/>
        <v>Orzhov Blade-Bogles</v>
      </c>
    </row>
    <row r="3464" spans="1:11" x14ac:dyDescent="0.3">
      <c r="A3464">
        <v>224</v>
      </c>
      <c r="B3464" t="s">
        <v>2772</v>
      </c>
      <c r="C3464" t="s">
        <v>27</v>
      </c>
      <c r="D3464" t="s">
        <v>2575</v>
      </c>
      <c r="E3464" s="1" t="str">
        <f t="shared" si="271"/>
        <v>Davide Castrianni-michel cavallin</v>
      </c>
      <c r="F3464" t="str">
        <f t="shared" si="274"/>
        <v>Lost</v>
      </c>
      <c r="G3464" s="1">
        <f t="shared" si="275"/>
        <v>8</v>
      </c>
      <c r="H3464">
        <f t="shared" si="272"/>
        <v>1</v>
      </c>
      <c r="I3464" t="str">
        <f>INDEX(META!$B:$B,MATCH(B3464,META!$A:$A,0))</f>
        <v>Mono Red Synth</v>
      </c>
      <c r="J3464" t="str">
        <f>INDEX(META!$B:$B,MATCH(D3464,META!$A:$A,0))</f>
        <v>High Tide Combo</v>
      </c>
      <c r="K3464" t="str">
        <f t="shared" si="273"/>
        <v>Mono Red Synth-High Tide Combo</v>
      </c>
    </row>
    <row r="3465" spans="1:11" x14ac:dyDescent="0.3">
      <c r="A3465">
        <v>225</v>
      </c>
      <c r="B3465" t="s">
        <v>1619</v>
      </c>
      <c r="C3465" t="s">
        <v>26</v>
      </c>
      <c r="D3465" t="s">
        <v>2224</v>
      </c>
      <c r="E3465" s="1" t="str">
        <f t="shared" si="271"/>
        <v>Matteo Marinacci-Rene' Saretti</v>
      </c>
      <c r="F3465" t="str">
        <f t="shared" si="274"/>
        <v>Lost</v>
      </c>
      <c r="G3465" s="1">
        <f t="shared" si="275"/>
        <v>8</v>
      </c>
      <c r="H3465">
        <f t="shared" si="272"/>
        <v>1</v>
      </c>
      <c r="I3465" t="str">
        <f>INDEX(META!$B:$B,MATCH(B3465,META!$A:$A,0))</f>
        <v>Dimir Terror</v>
      </c>
      <c r="J3465" t="str">
        <f>INDEX(META!$B:$B,MATCH(D3465,META!$A:$A,0))</f>
        <v>Gruul Monsters</v>
      </c>
      <c r="K3465" t="str">
        <f t="shared" si="273"/>
        <v>Dimir Terror-Gruul Monsters</v>
      </c>
    </row>
    <row r="3466" spans="1:11" x14ac:dyDescent="0.3">
      <c r="A3466">
        <v>226</v>
      </c>
      <c r="B3466" t="s">
        <v>2984</v>
      </c>
      <c r="C3466" t="s">
        <v>27</v>
      </c>
      <c r="D3466" t="s">
        <v>216</v>
      </c>
      <c r="E3466" s="1" t="str">
        <f t="shared" si="271"/>
        <v>Boštjan Sladič-Andrea Xausa</v>
      </c>
      <c r="F3466" t="str">
        <f t="shared" si="274"/>
        <v>Lost</v>
      </c>
      <c r="G3466" s="1">
        <f t="shared" si="275"/>
        <v>8</v>
      </c>
      <c r="H3466">
        <f t="shared" si="272"/>
        <v>1</v>
      </c>
      <c r="I3466" t="str">
        <f>INDEX(META!$B:$B,MATCH(B3466,META!$A:$A,0))</f>
        <v>Grixis Affinity</v>
      </c>
      <c r="J3466" t="str">
        <f>INDEX(META!$B:$B,MATCH(D3466,META!$A:$A,0))</f>
        <v>X Lands Spy</v>
      </c>
      <c r="K3466" t="str">
        <f t="shared" si="273"/>
        <v>Grixis Affinity-X Lands Spy</v>
      </c>
    </row>
    <row r="3467" spans="1:11" x14ac:dyDescent="0.3">
      <c r="A3467">
        <v>227</v>
      </c>
      <c r="B3467" t="s">
        <v>305</v>
      </c>
      <c r="C3467" t="s">
        <v>26</v>
      </c>
      <c r="D3467" t="s">
        <v>2594</v>
      </c>
      <c r="E3467" s="1" t="str">
        <f t="shared" si="271"/>
        <v>stéphane GIACHIN RICCA-Andrea Di Roma</v>
      </c>
      <c r="F3467" t="str">
        <f t="shared" si="274"/>
        <v>Lost</v>
      </c>
      <c r="G3467" s="1">
        <f t="shared" si="275"/>
        <v>8</v>
      </c>
      <c r="H3467">
        <f t="shared" si="272"/>
        <v>1</v>
      </c>
      <c r="I3467" t="str">
        <f>INDEX(META!$B:$B,MATCH(B3467,META!$A:$A,0))</f>
        <v>Grixis Affinity</v>
      </c>
      <c r="J3467" t="str">
        <f>INDEX(META!$B:$B,MATCH(D3467,META!$A:$A,0))</f>
        <v>Gardens</v>
      </c>
      <c r="K3467" t="str">
        <f t="shared" si="273"/>
        <v>Grixis Affinity-Gardens</v>
      </c>
    </row>
    <row r="3468" spans="1:11" x14ac:dyDescent="0.3">
      <c r="A3468">
        <v>228</v>
      </c>
      <c r="B3468" t="s">
        <v>2340</v>
      </c>
      <c r="C3468" t="s">
        <v>29</v>
      </c>
      <c r="D3468" t="s">
        <v>2869</v>
      </c>
      <c r="E3468" s="1" t="str">
        <f t="shared" si="271"/>
        <v>Alberto Barbera-Chiara Della bartola</v>
      </c>
      <c r="F3468" t="str">
        <f t="shared" si="274"/>
        <v>Draw</v>
      </c>
      <c r="G3468" s="1">
        <f t="shared" si="275"/>
        <v>8</v>
      </c>
      <c r="H3468">
        <f t="shared" si="272"/>
        <v>1</v>
      </c>
      <c r="I3468" t="str">
        <f>INDEX(META!$B:$B,MATCH(B3468,META!$A:$A,0))</f>
        <v>Grixis Affinity</v>
      </c>
      <c r="J3468" t="str">
        <f>INDEX(META!$B:$B,MATCH(D3468,META!$A:$A,0))</f>
        <v>White Weenie</v>
      </c>
      <c r="K3468" t="str">
        <f t="shared" si="273"/>
        <v>Grixis Affinity-White Weenie</v>
      </c>
    </row>
    <row r="3469" spans="1:11" x14ac:dyDescent="0.3">
      <c r="A3469">
        <v>229</v>
      </c>
      <c r="B3469" t="s">
        <v>2688</v>
      </c>
      <c r="C3469" t="s">
        <v>26</v>
      </c>
      <c r="D3469" t="s">
        <v>2712</v>
      </c>
      <c r="E3469" s="1" t="str">
        <f t="shared" si="271"/>
        <v>Michele Barsotti-Salvatore Manuel Esposito</v>
      </c>
      <c r="F3469" t="str">
        <f t="shared" si="274"/>
        <v>Lost</v>
      </c>
      <c r="G3469" s="1">
        <f t="shared" si="275"/>
        <v>8</v>
      </c>
      <c r="H3469">
        <f t="shared" si="272"/>
        <v>1</v>
      </c>
      <c r="I3469" t="str">
        <f>INDEX(META!$B:$B,MATCH(B3469,META!$A:$A,0))</f>
        <v>Grixis Familiars</v>
      </c>
      <c r="J3469" t="str">
        <f>INDEX(META!$B:$B,MATCH(D3469,META!$A:$A,0))</f>
        <v>Mono Red Synth</v>
      </c>
      <c r="K3469" t="str">
        <f t="shared" si="273"/>
        <v>Grixis Familiars-Mono Red Synth</v>
      </c>
    </row>
    <row r="3470" spans="1:11" x14ac:dyDescent="0.3">
      <c r="A3470">
        <v>230</v>
      </c>
      <c r="B3470" t="s">
        <v>2546</v>
      </c>
      <c r="C3470" t="s">
        <v>28</v>
      </c>
      <c r="D3470" t="s">
        <v>2902</v>
      </c>
      <c r="E3470" s="1" t="str">
        <f t="shared" si="271"/>
        <v>Cedric Dore-Andrea Ricci</v>
      </c>
      <c r="F3470" t="str">
        <f t="shared" si="274"/>
        <v>Won</v>
      </c>
      <c r="G3470" s="1">
        <f t="shared" si="275"/>
        <v>8</v>
      </c>
      <c r="H3470">
        <f t="shared" si="272"/>
        <v>1</v>
      </c>
      <c r="I3470" t="str">
        <f>INDEX(META!$B:$B,MATCH(B3470,META!$A:$A,0))</f>
        <v>Izzet Terror</v>
      </c>
      <c r="J3470" t="str">
        <f>INDEX(META!$B:$B,MATCH(D3470,META!$A:$A,0))</f>
        <v>Grixis Affinity</v>
      </c>
      <c r="K3470" t="str">
        <f t="shared" si="273"/>
        <v>Izzet Terror-Grixis Affinity</v>
      </c>
    </row>
    <row r="3471" spans="1:11" x14ac:dyDescent="0.3">
      <c r="A3471">
        <v>231</v>
      </c>
      <c r="B3471" t="s">
        <v>145</v>
      </c>
      <c r="C3471" t="s">
        <v>25</v>
      </c>
      <c r="D3471" t="s">
        <v>797</v>
      </c>
      <c r="E3471" s="1" t="str">
        <f t="shared" si="271"/>
        <v>Tomas Gonzalez-Alex Man</v>
      </c>
      <c r="F3471" t="str">
        <f t="shared" si="274"/>
        <v>Won</v>
      </c>
      <c r="G3471" s="1">
        <f t="shared" si="275"/>
        <v>8</v>
      </c>
      <c r="H3471">
        <f t="shared" si="272"/>
        <v>1</v>
      </c>
      <c r="I3471" t="str">
        <f>INDEX(META!$B:$B,MATCH(B3471,META!$A:$A,0))</f>
        <v>Mono Red Synth</v>
      </c>
      <c r="J3471" t="str">
        <f>INDEX(META!$B:$B,MATCH(D3471,META!$A:$A,0))</f>
        <v>Jund Wildfire</v>
      </c>
      <c r="K3471" t="str">
        <f t="shared" si="273"/>
        <v>Mono Red Synth-Jund Wildfire</v>
      </c>
    </row>
    <row r="3472" spans="1:11" x14ac:dyDescent="0.3">
      <c r="A3472">
        <v>232</v>
      </c>
      <c r="B3472" t="s">
        <v>1055</v>
      </c>
      <c r="C3472" t="s">
        <v>29</v>
      </c>
      <c r="D3472" t="s">
        <v>1672</v>
      </c>
      <c r="E3472" s="1" t="str">
        <f t="shared" si="271"/>
        <v>Andrea Bontempo-Paul Lecoffre</v>
      </c>
      <c r="F3472" t="str">
        <f t="shared" si="274"/>
        <v>Draw</v>
      </c>
      <c r="G3472" s="1">
        <f t="shared" si="275"/>
        <v>8</v>
      </c>
      <c r="H3472">
        <f t="shared" si="272"/>
        <v>1</v>
      </c>
      <c r="I3472" t="str">
        <f>INDEX(META!$B:$B,MATCH(B3472,META!$A:$A,0))</f>
        <v>Dredge</v>
      </c>
      <c r="J3472" t="str">
        <f>INDEX(META!$B:$B,MATCH(D3472,META!$A:$A,0))</f>
        <v>Boros Synth</v>
      </c>
      <c r="K3472" t="str">
        <f t="shared" si="273"/>
        <v>Dredge-Boros Synth</v>
      </c>
    </row>
    <row r="3473" spans="1:11" x14ac:dyDescent="0.3">
      <c r="A3473">
        <v>233</v>
      </c>
      <c r="B3473" t="s">
        <v>2179</v>
      </c>
      <c r="C3473" t="s">
        <v>28</v>
      </c>
      <c r="D3473" t="s">
        <v>1396</v>
      </c>
      <c r="E3473" s="1" t="str">
        <f t="shared" si="271"/>
        <v>Amedeo Bassino-Federico Filannino</v>
      </c>
      <c r="F3473" t="str">
        <f t="shared" si="274"/>
        <v>Won</v>
      </c>
      <c r="G3473" s="1">
        <f t="shared" si="275"/>
        <v>8</v>
      </c>
      <c r="H3473">
        <f t="shared" si="272"/>
        <v>1</v>
      </c>
      <c r="I3473" t="str">
        <f>INDEX(META!$B:$B,MATCH(B3473,META!$A:$A,0))</f>
        <v>Dredge</v>
      </c>
      <c r="J3473" t="str">
        <f>INDEX(META!$B:$B,MATCH(D3473,META!$A:$A,0))</f>
        <v>X Lands Spy</v>
      </c>
      <c r="K3473" t="str">
        <f t="shared" si="273"/>
        <v>Dredge-X Lands Spy</v>
      </c>
    </row>
    <row r="3474" spans="1:11" x14ac:dyDescent="0.3">
      <c r="A3474">
        <v>234</v>
      </c>
      <c r="B3474" t="s">
        <v>279</v>
      </c>
      <c r="C3474" t="s">
        <v>26</v>
      </c>
      <c r="D3474" t="s">
        <v>2280</v>
      </c>
      <c r="E3474" s="1" t="str">
        <f t="shared" si="271"/>
        <v>Giovanni Nastasio-Giorgio Toma</v>
      </c>
      <c r="F3474" t="str">
        <f t="shared" si="274"/>
        <v>Lost</v>
      </c>
      <c r="G3474" s="1">
        <f t="shared" si="275"/>
        <v>8</v>
      </c>
      <c r="H3474">
        <f t="shared" si="272"/>
        <v>1</v>
      </c>
      <c r="I3474" t="str">
        <f>INDEX(META!$B:$B,MATCH(B3474,META!$A:$A,0))</f>
        <v>Mono Red Dredge</v>
      </c>
      <c r="J3474" t="str">
        <f>INDEX(META!$B:$B,MATCH(D3474,META!$A:$A,0))</f>
        <v>Fangren Tron</v>
      </c>
      <c r="K3474" t="str">
        <f t="shared" si="273"/>
        <v>Mono Red Dredge-Fangren Tron</v>
      </c>
    </row>
    <row r="3475" spans="1:11" x14ac:dyDescent="0.3">
      <c r="A3475">
        <v>235</v>
      </c>
      <c r="B3475" t="s">
        <v>1497</v>
      </c>
      <c r="C3475" t="s">
        <v>28</v>
      </c>
      <c r="D3475" t="s">
        <v>127</v>
      </c>
      <c r="E3475" s="1" t="str">
        <f t="shared" si="271"/>
        <v>Thomas Terschluse-Andrea Oddone</v>
      </c>
      <c r="F3475" t="str">
        <f t="shared" si="274"/>
        <v>Won</v>
      </c>
      <c r="G3475" s="1">
        <f t="shared" si="275"/>
        <v>8</v>
      </c>
      <c r="H3475">
        <f t="shared" si="272"/>
        <v>1</v>
      </c>
      <c r="I3475" t="str">
        <f>INDEX(META!$B:$B,MATCH(B3475,META!$A:$A,0))</f>
        <v>Elves</v>
      </c>
      <c r="J3475" t="str">
        <f>INDEX(META!$B:$B,MATCH(D3475,META!$A:$A,0))</f>
        <v>Mono Blue Aggro</v>
      </c>
      <c r="K3475" t="str">
        <f t="shared" si="273"/>
        <v>Elves-Mono Blue Aggro</v>
      </c>
    </row>
    <row r="3476" spans="1:11" x14ac:dyDescent="0.3">
      <c r="A3476">
        <v>236</v>
      </c>
      <c r="B3476" t="s">
        <v>2973</v>
      </c>
      <c r="C3476" t="s">
        <v>25</v>
      </c>
      <c r="D3476" t="s">
        <v>217</v>
      </c>
      <c r="E3476" s="1" t="str">
        <f t="shared" si="271"/>
        <v>Claudio Fragolini-Gerardo Graziano</v>
      </c>
      <c r="F3476" t="str">
        <f t="shared" si="274"/>
        <v>Won</v>
      </c>
      <c r="G3476" s="1">
        <f t="shared" si="275"/>
        <v>8</v>
      </c>
      <c r="H3476">
        <f t="shared" si="272"/>
        <v>1</v>
      </c>
      <c r="I3476" t="str">
        <f>INDEX(META!$B:$B,MATCH(B3476,META!$A:$A,0))</f>
        <v>Mono Blue Terror</v>
      </c>
      <c r="J3476" t="str">
        <f>INDEX(META!$B:$B,MATCH(D3476,META!$A:$A,0))</f>
        <v>Goblin Combo</v>
      </c>
      <c r="K3476" t="str">
        <f t="shared" si="273"/>
        <v>Mono Blue Terror-Goblin Combo</v>
      </c>
    </row>
    <row r="3477" spans="1:11" x14ac:dyDescent="0.3">
      <c r="A3477">
        <v>237</v>
      </c>
      <c r="B3477" t="s">
        <v>814</v>
      </c>
      <c r="C3477" t="s">
        <v>29</v>
      </c>
      <c r="D3477" t="s">
        <v>2216</v>
      </c>
      <c r="E3477" s="1" t="str">
        <f t="shared" si="271"/>
        <v>Dmitrii Cebotari-Niklas Niklas</v>
      </c>
      <c r="F3477" t="str">
        <f t="shared" si="274"/>
        <v>Draw</v>
      </c>
      <c r="G3477" s="1">
        <f t="shared" si="275"/>
        <v>8</v>
      </c>
      <c r="H3477">
        <f t="shared" si="272"/>
        <v>1</v>
      </c>
      <c r="I3477" t="str">
        <f>INDEX(META!$B:$B,MATCH(B3477,META!$A:$A,0))</f>
        <v>Gruul Ponza</v>
      </c>
      <c r="J3477" t="str">
        <f>INDEX(META!$B:$B,MATCH(D3477,META!$A:$A,0))</f>
        <v>Mono Blue Terror</v>
      </c>
      <c r="K3477" t="str">
        <f t="shared" si="273"/>
        <v>Gruul Ponza-Mono Blue Terror</v>
      </c>
    </row>
    <row r="3478" spans="1:11" x14ac:dyDescent="0.3">
      <c r="A3478">
        <v>238</v>
      </c>
      <c r="B3478" t="s">
        <v>2277</v>
      </c>
      <c r="C3478" t="s">
        <v>27</v>
      </c>
      <c r="D3478" t="s">
        <v>256</v>
      </c>
      <c r="E3478" s="1" t="str">
        <f t="shared" si="271"/>
        <v>Andrea Eugenio Losi-Andrea Mastrostefano</v>
      </c>
      <c r="F3478" t="str">
        <f t="shared" si="274"/>
        <v>Lost</v>
      </c>
      <c r="G3478" s="1">
        <f t="shared" si="275"/>
        <v>8</v>
      </c>
      <c r="H3478">
        <f t="shared" si="272"/>
        <v>1</v>
      </c>
      <c r="I3478" t="str">
        <f>INDEX(META!$B:$B,MATCH(B3478,META!$A:$A,0))</f>
        <v>Mono Blue Aggro</v>
      </c>
      <c r="J3478" t="str">
        <f>INDEX(META!$B:$B,MATCH(D3478,META!$A:$A,0))</f>
        <v>Jund Wildfire</v>
      </c>
      <c r="K3478" t="str">
        <f t="shared" si="273"/>
        <v>Mono Blue Aggro-Jund Wildfire</v>
      </c>
    </row>
    <row r="3479" spans="1:11" x14ac:dyDescent="0.3">
      <c r="A3479">
        <v>239</v>
      </c>
      <c r="B3479" t="s">
        <v>87</v>
      </c>
      <c r="C3479" t="s">
        <v>31</v>
      </c>
      <c r="D3479" t="s">
        <v>2313</v>
      </c>
      <c r="E3479" s="1" t="str">
        <f t="shared" si="271"/>
        <v>Marco Cela-Giovanni Nardiello</v>
      </c>
      <c r="F3479" t="str">
        <f t="shared" si="274"/>
        <v>Won</v>
      </c>
      <c r="G3479" s="1">
        <f t="shared" si="275"/>
        <v>8</v>
      </c>
      <c r="H3479">
        <f t="shared" si="272"/>
        <v>1</v>
      </c>
      <c r="I3479" t="str">
        <f>INDEX(META!$B:$B,MATCH(B3479,META!$A:$A,0))</f>
        <v>Dimir Snacker</v>
      </c>
      <c r="J3479" t="str">
        <f>INDEX(META!$B:$B,MATCH(D3479,META!$A:$A,0))</f>
        <v>Jund Wildfire</v>
      </c>
      <c r="K3479" t="str">
        <f t="shared" si="273"/>
        <v>Dimir Snacker-Jund Wildfire</v>
      </c>
    </row>
    <row r="3480" spans="1:11" x14ac:dyDescent="0.3">
      <c r="A3480">
        <v>240</v>
      </c>
      <c r="B3480" t="s">
        <v>2508</v>
      </c>
      <c r="C3480" t="s">
        <v>28</v>
      </c>
      <c r="D3480" t="s">
        <v>2994</v>
      </c>
      <c r="E3480" s="1" t="str">
        <f t="shared" si="271"/>
        <v>Tiziano Torre-Enrico Ruiz</v>
      </c>
      <c r="F3480" t="str">
        <f t="shared" si="274"/>
        <v>Won</v>
      </c>
      <c r="G3480" s="1">
        <f t="shared" si="275"/>
        <v>8</v>
      </c>
      <c r="H3480">
        <f t="shared" si="272"/>
        <v>1</v>
      </c>
      <c r="I3480" t="str">
        <f>INDEX(META!$B:$B,MATCH(B3480,META!$A:$A,0))</f>
        <v>Gardens</v>
      </c>
      <c r="J3480" t="str">
        <f>INDEX(META!$B:$B,MATCH(D3480,META!$A:$A,0))</f>
        <v>Mono Red Synth</v>
      </c>
      <c r="K3480" t="str">
        <f t="shared" si="273"/>
        <v>Gardens-Mono Red Synth</v>
      </c>
    </row>
    <row r="3481" spans="1:11" x14ac:dyDescent="0.3">
      <c r="A3481">
        <v>241</v>
      </c>
      <c r="B3481" t="s">
        <v>2068</v>
      </c>
      <c r="C3481" t="s">
        <v>27</v>
      </c>
      <c r="D3481" t="s">
        <v>1477</v>
      </c>
      <c r="E3481" s="1" t="str">
        <f t="shared" si="271"/>
        <v>Paolo Ferri-Matteo Pieroni</v>
      </c>
      <c r="F3481" t="str">
        <f t="shared" si="274"/>
        <v>Lost</v>
      </c>
      <c r="G3481" s="1">
        <f t="shared" si="275"/>
        <v>8</v>
      </c>
      <c r="H3481">
        <f t="shared" si="272"/>
        <v>1</v>
      </c>
      <c r="I3481" t="str">
        <f>INDEX(META!$B:$B,MATCH(B3481,META!$A:$A,0))</f>
        <v>Monsters Tron</v>
      </c>
      <c r="J3481" t="str">
        <f>INDEX(META!$B:$B,MATCH(D3481,META!$A:$A,0))</f>
        <v>Mono Red Madness</v>
      </c>
      <c r="K3481" t="str">
        <f t="shared" si="273"/>
        <v>Monsters Tron-Mono Red Madness</v>
      </c>
    </row>
    <row r="3482" spans="1:11" x14ac:dyDescent="0.3">
      <c r="A3482">
        <v>242</v>
      </c>
      <c r="B3482" t="s">
        <v>103</v>
      </c>
      <c r="C3482" t="s">
        <v>27</v>
      </c>
      <c r="D3482" t="s">
        <v>2591</v>
      </c>
      <c r="E3482" s="1" t="str">
        <f t="shared" si="271"/>
        <v>Mattia Angeli-Giacomo Borghi</v>
      </c>
      <c r="F3482" t="str">
        <f t="shared" si="274"/>
        <v>Lost</v>
      </c>
      <c r="G3482" s="1">
        <f t="shared" si="275"/>
        <v>8</v>
      </c>
      <c r="H3482">
        <f t="shared" si="272"/>
        <v>1</v>
      </c>
      <c r="I3482" t="str">
        <f>INDEX(META!$B:$B,MATCH(B3482,META!$A:$A,0))</f>
        <v>Poison Storm</v>
      </c>
      <c r="J3482" t="str">
        <f>INDEX(META!$B:$B,MATCH(D3482,META!$A:$A,0))</f>
        <v>Orzhov Blade</v>
      </c>
      <c r="K3482" t="str">
        <f t="shared" si="273"/>
        <v>Poison Storm-Orzhov Blade</v>
      </c>
    </row>
    <row r="3483" spans="1:11" x14ac:dyDescent="0.3">
      <c r="A3483">
        <v>243</v>
      </c>
      <c r="B3483" t="s">
        <v>245</v>
      </c>
      <c r="C3483" t="s">
        <v>28</v>
      </c>
      <c r="D3483" t="s">
        <v>285</v>
      </c>
      <c r="E3483" s="1" t="str">
        <f t="shared" si="271"/>
        <v>Manuel Miorelli-Matteo Zambanini</v>
      </c>
      <c r="F3483" t="str">
        <f t="shared" si="274"/>
        <v>Won</v>
      </c>
      <c r="G3483" s="1">
        <f t="shared" si="275"/>
        <v>8</v>
      </c>
      <c r="H3483">
        <f t="shared" si="272"/>
        <v>1</v>
      </c>
      <c r="I3483" t="str">
        <f>INDEX(META!$B:$B,MATCH(B3483,META!$A:$A,0))</f>
        <v>X Lands Spy</v>
      </c>
      <c r="J3483" t="str">
        <f>INDEX(META!$B:$B,MATCH(D3483,META!$A:$A,0))</f>
        <v>X Lands Spy</v>
      </c>
      <c r="K3483" t="str">
        <f t="shared" si="273"/>
        <v>X Lands Spy-X Lands Spy</v>
      </c>
    </row>
    <row r="3484" spans="1:11" x14ac:dyDescent="0.3">
      <c r="A3484">
        <v>244</v>
      </c>
      <c r="B3484" t="s">
        <v>2855</v>
      </c>
      <c r="C3484" t="s">
        <v>26</v>
      </c>
      <c r="D3484" t="s">
        <v>2905</v>
      </c>
      <c r="E3484" s="1" t="str">
        <f t="shared" si="271"/>
        <v>Michele Mottola-Jan Machek</v>
      </c>
      <c r="F3484" t="str">
        <f t="shared" si="274"/>
        <v>Lost</v>
      </c>
      <c r="G3484" s="1">
        <f t="shared" si="275"/>
        <v>8</v>
      </c>
      <c r="H3484">
        <f t="shared" si="272"/>
        <v>1</v>
      </c>
      <c r="I3484" t="str">
        <f>INDEX(META!$B:$B,MATCH(B3484,META!$A:$A,0))</f>
        <v>Elves</v>
      </c>
      <c r="J3484" t="str">
        <f>INDEX(META!$B:$B,MATCH(D3484,META!$A:$A,0))</f>
        <v>Mono Blue Aggro</v>
      </c>
      <c r="K3484" t="str">
        <f t="shared" si="273"/>
        <v>Elves-Mono Blue Aggro</v>
      </c>
    </row>
    <row r="3485" spans="1:11" x14ac:dyDescent="0.3">
      <c r="A3485">
        <v>245</v>
      </c>
      <c r="B3485" t="s">
        <v>2652</v>
      </c>
      <c r="C3485" t="s">
        <v>29</v>
      </c>
      <c r="D3485" t="s">
        <v>168</v>
      </c>
      <c r="E3485" s="1" t="str">
        <f t="shared" si="271"/>
        <v>Dario Bessi-Andrea Colazilli</v>
      </c>
      <c r="F3485" t="str">
        <f t="shared" si="274"/>
        <v>Draw</v>
      </c>
      <c r="G3485" s="1">
        <f t="shared" si="275"/>
        <v>8</v>
      </c>
      <c r="H3485">
        <f t="shared" si="272"/>
        <v>1</v>
      </c>
      <c r="I3485" t="str">
        <f>INDEX(META!$B:$B,MATCH(B3485,META!$A:$A,0))</f>
        <v>Mono Blue Aggro</v>
      </c>
      <c r="J3485" t="str">
        <f>INDEX(META!$B:$B,MATCH(D3485,META!$A:$A,0))</f>
        <v>Rakdos Madness</v>
      </c>
      <c r="K3485" t="str">
        <f t="shared" si="273"/>
        <v>Mono Blue Aggro-Rakdos Madness</v>
      </c>
    </row>
    <row r="3486" spans="1:11" x14ac:dyDescent="0.3">
      <c r="A3486">
        <v>246</v>
      </c>
      <c r="B3486" t="s">
        <v>2614</v>
      </c>
      <c r="C3486" t="s">
        <v>26</v>
      </c>
      <c r="D3486" t="s">
        <v>2566</v>
      </c>
      <c r="E3486" s="1" t="str">
        <f t="shared" si="271"/>
        <v>Paolo Roghi-Giovanni Galvani</v>
      </c>
      <c r="F3486" t="str">
        <f t="shared" si="274"/>
        <v>Lost</v>
      </c>
      <c r="G3486" s="1">
        <f t="shared" si="275"/>
        <v>8</v>
      </c>
      <c r="H3486">
        <f t="shared" si="272"/>
        <v>1</v>
      </c>
      <c r="I3486" t="str">
        <f>INDEX(META!$B:$B,MATCH(B3486,META!$A:$A,0))</f>
        <v>Jund Wildfire</v>
      </c>
      <c r="J3486" t="str">
        <f>INDEX(META!$B:$B,MATCH(D3486,META!$A:$A,0))</f>
        <v>Mono Blue Aggro</v>
      </c>
      <c r="K3486" t="str">
        <f t="shared" si="273"/>
        <v>Jund Wildfire-Mono Blue Aggro</v>
      </c>
    </row>
    <row r="3487" spans="1:11" x14ac:dyDescent="0.3">
      <c r="A3487">
        <v>247</v>
      </c>
      <c r="B3487" t="s">
        <v>1765</v>
      </c>
      <c r="C3487" t="s">
        <v>26</v>
      </c>
      <c r="D3487" t="s">
        <v>349</v>
      </c>
      <c r="E3487" s="1" t="str">
        <f t="shared" si="271"/>
        <v>Luca Privitera-Edoardo Musetti</v>
      </c>
      <c r="F3487" t="str">
        <f t="shared" si="274"/>
        <v>Lost</v>
      </c>
      <c r="G3487" s="1">
        <f t="shared" si="275"/>
        <v>8</v>
      </c>
      <c r="H3487">
        <f t="shared" si="272"/>
        <v>1</v>
      </c>
      <c r="I3487" t="str">
        <f>INDEX(META!$B:$B,MATCH(B3487,META!$A:$A,0))</f>
        <v>Rakdos Madness</v>
      </c>
      <c r="J3487" t="str">
        <f>INDEX(META!$B:$B,MATCH(D3487,META!$A:$A,0))</f>
        <v>Mono Red Old Style</v>
      </c>
      <c r="K3487" t="str">
        <f t="shared" si="273"/>
        <v>Rakdos Madness-Mono Red Old Style</v>
      </c>
    </row>
    <row r="3488" spans="1:11" x14ac:dyDescent="0.3">
      <c r="A3488">
        <v>248</v>
      </c>
      <c r="B3488" t="s">
        <v>2043</v>
      </c>
      <c r="C3488" t="s">
        <v>25</v>
      </c>
      <c r="D3488" t="s">
        <v>829</v>
      </c>
      <c r="E3488" s="1" t="str">
        <f t="shared" si="271"/>
        <v>Matteo Tofani-Davide Dall'Ara</v>
      </c>
      <c r="F3488" t="str">
        <f t="shared" si="274"/>
        <v>Won</v>
      </c>
      <c r="G3488" s="1">
        <f t="shared" si="275"/>
        <v>8</v>
      </c>
      <c r="H3488">
        <f t="shared" si="272"/>
        <v>1</v>
      </c>
      <c r="I3488" t="str">
        <f>INDEX(META!$B:$B,MATCH(B3488,META!$A:$A,0))</f>
        <v>Grixis Affinity</v>
      </c>
      <c r="J3488" t="str">
        <f>INDEX(META!$B:$B,MATCH(D3488,META!$A:$A,0))</f>
        <v>Grixis Affinity</v>
      </c>
      <c r="K3488" t="str">
        <f t="shared" si="273"/>
        <v>Grixis Affinity-Grixis Affinity</v>
      </c>
    </row>
    <row r="3489" spans="1:11" x14ac:dyDescent="0.3">
      <c r="A3489">
        <v>249</v>
      </c>
      <c r="B3489" t="s">
        <v>736</v>
      </c>
      <c r="C3489" t="s">
        <v>26</v>
      </c>
      <c r="D3489" t="s">
        <v>1946</v>
      </c>
      <c r="E3489" s="1" t="str">
        <f t="shared" si="271"/>
        <v>Mateusz Krupa-Alessandro Pasero</v>
      </c>
      <c r="F3489" t="str">
        <f t="shared" si="274"/>
        <v>Lost</v>
      </c>
      <c r="G3489" s="1">
        <f t="shared" si="275"/>
        <v>8</v>
      </c>
      <c r="H3489">
        <f t="shared" si="272"/>
        <v>1</v>
      </c>
      <c r="I3489" t="str">
        <f>INDEX(META!$B:$B,MATCH(B3489,META!$A:$A,0))</f>
        <v>Mono Black Midrange</v>
      </c>
      <c r="J3489" t="str">
        <f>INDEX(META!$B:$B,MATCH(D3489,META!$A:$A,0))</f>
        <v>White Weenie</v>
      </c>
      <c r="K3489" t="str">
        <f t="shared" si="273"/>
        <v>Mono Black Midrange-White Weenie</v>
      </c>
    </row>
    <row r="3490" spans="1:11" x14ac:dyDescent="0.3">
      <c r="A3490">
        <v>330</v>
      </c>
      <c r="B3490" t="s">
        <v>199</v>
      </c>
      <c r="C3490" t="s">
        <v>25</v>
      </c>
      <c r="D3490" t="s">
        <v>223</v>
      </c>
      <c r="E3490" s="1" t="str">
        <f t="shared" si="271"/>
        <v>Gregorio Galeotti-Filippo Ziveri</v>
      </c>
      <c r="F3490" t="str">
        <f t="shared" si="274"/>
        <v>Won</v>
      </c>
      <c r="G3490" s="1">
        <f t="shared" si="275"/>
        <v>8</v>
      </c>
      <c r="H3490">
        <f t="shared" si="272"/>
        <v>1</v>
      </c>
      <c r="I3490" t="str">
        <f>INDEX(META!$B:$B,MATCH(B3490,META!$A:$A,0))</f>
        <v>Azorius Familiars</v>
      </c>
      <c r="J3490" t="str">
        <f>INDEX(META!$B:$B,MATCH(D3490,META!$A:$A,0))</f>
        <v>Mono Red Synth</v>
      </c>
      <c r="K3490" t="str">
        <f t="shared" si="273"/>
        <v>Azorius Familiars-Mono Red Synth</v>
      </c>
    </row>
    <row r="3491" spans="1:11" x14ac:dyDescent="0.3">
      <c r="A3491">
        <v>559</v>
      </c>
      <c r="B3491" t="s">
        <v>3160</v>
      </c>
      <c r="C3491" t="s">
        <v>28</v>
      </c>
      <c r="D3491" t="s">
        <v>3103</v>
      </c>
      <c r="E3491" s="1" t="str">
        <f t="shared" si="271"/>
        <v>Alisa Farenzena-Matteo Samadelli</v>
      </c>
      <c r="F3491" t="str">
        <f t="shared" si="274"/>
        <v>Won</v>
      </c>
      <c r="G3491" s="1">
        <f t="shared" si="275"/>
        <v>8</v>
      </c>
      <c r="H3491">
        <f t="shared" si="272"/>
        <v>1</v>
      </c>
      <c r="I3491" t="str">
        <f>INDEX(META!$B:$B,MATCH(B3491,META!$A:$A,0))</f>
        <v>Slivers</v>
      </c>
      <c r="J3491" t="str">
        <f>INDEX(META!$B:$B,MATCH(D3491,META!$A:$A,0))</f>
        <v>Rakdos Madness</v>
      </c>
      <c r="K3491" t="str">
        <f t="shared" si="273"/>
        <v>Slivers-Rakdos Madness</v>
      </c>
    </row>
    <row r="3492" spans="1:11" x14ac:dyDescent="0.3">
      <c r="A3492">
        <v>560</v>
      </c>
      <c r="B3492" t="s">
        <v>2606</v>
      </c>
      <c r="C3492" t="s">
        <v>27</v>
      </c>
      <c r="D3492" t="s">
        <v>3219</v>
      </c>
      <c r="E3492" s="1" t="str">
        <f t="shared" si="271"/>
        <v>Luca Giubilei-Diego Barbagelata</v>
      </c>
      <c r="F3492" t="str">
        <f t="shared" si="274"/>
        <v>Lost</v>
      </c>
      <c r="G3492" s="1">
        <f t="shared" si="275"/>
        <v>8</v>
      </c>
      <c r="H3492">
        <f t="shared" si="272"/>
        <v>1</v>
      </c>
      <c r="I3492" t="str">
        <f>INDEX(META!$B:$B,MATCH(B3492,META!$A:$A,0))</f>
        <v>Gruul Ponza</v>
      </c>
      <c r="J3492" t="str">
        <f>INDEX(META!$B:$B,MATCH(D3492,META!$A:$A,0))</f>
        <v>Mono Red Madness</v>
      </c>
      <c r="K3492" t="str">
        <f t="shared" si="273"/>
        <v>Gruul Ponza-Mono Red Madness</v>
      </c>
    </row>
    <row r="3493" spans="1:11" x14ac:dyDescent="0.3">
      <c r="A3493">
        <v>1</v>
      </c>
      <c r="B3493" t="s">
        <v>120</v>
      </c>
      <c r="C3493" t="s">
        <v>25</v>
      </c>
      <c r="D3493" t="s">
        <v>298</v>
      </c>
      <c r="E3493" s="1" t="str">
        <f t="shared" ref="E3493:E3556" si="276">B3493&amp;"-"&amp;D3493</f>
        <v>Franciszek Komsta-Francesco Zibella</v>
      </c>
      <c r="F3493" t="str">
        <f t="shared" si="274"/>
        <v>Won</v>
      </c>
      <c r="G3493" s="1">
        <f t="shared" si="275"/>
        <v>9</v>
      </c>
      <c r="H3493">
        <f t="shared" ref="H3493:H3556" si="277">AND(I3493&gt;0,J3493&gt;0)*1</f>
        <v>1</v>
      </c>
      <c r="I3493" t="str">
        <f>INDEX(META!$B:$B,MATCH(B3493,META!$A:$A,0))</f>
        <v>Mono Red Synth</v>
      </c>
      <c r="J3493" t="str">
        <f>INDEX(META!$B:$B,MATCH(D3493,META!$A:$A,0))</f>
        <v>Gruul Monsters</v>
      </c>
      <c r="K3493" t="str">
        <f t="shared" ref="K3493:K3556" si="278">I3493&amp;"-"&amp;J3493</f>
        <v>Mono Red Synth-Gruul Monsters</v>
      </c>
    </row>
    <row r="3494" spans="1:11" x14ac:dyDescent="0.3">
      <c r="A3494">
        <v>2</v>
      </c>
      <c r="B3494" t="s">
        <v>1456</v>
      </c>
      <c r="C3494" t="s">
        <v>26</v>
      </c>
      <c r="D3494" t="s">
        <v>1850</v>
      </c>
      <c r="E3494" s="1" t="str">
        <f t="shared" si="276"/>
        <v>Francesco Fiorenzoni-Pietro Carocci</v>
      </c>
      <c r="F3494" t="str">
        <f t="shared" si="274"/>
        <v>Lost</v>
      </c>
      <c r="G3494" s="1">
        <f t="shared" si="275"/>
        <v>9</v>
      </c>
      <c r="H3494">
        <f t="shared" si="277"/>
        <v>1</v>
      </c>
      <c r="I3494" t="str">
        <f>INDEX(META!$B:$B,MATCH(B3494,META!$A:$A,0))</f>
        <v>Mono Blue Terror</v>
      </c>
      <c r="J3494" t="str">
        <f>INDEX(META!$B:$B,MATCH(D3494,META!$A:$A,0))</f>
        <v>Caw Gate</v>
      </c>
      <c r="K3494" t="str">
        <f t="shared" si="278"/>
        <v>Mono Blue Terror-Caw Gate</v>
      </c>
    </row>
    <row r="3495" spans="1:11" x14ac:dyDescent="0.3">
      <c r="A3495">
        <v>3</v>
      </c>
      <c r="B3495" t="s">
        <v>233</v>
      </c>
      <c r="C3495" t="s">
        <v>28</v>
      </c>
      <c r="D3495" t="s">
        <v>101</v>
      </c>
      <c r="E3495" s="1" t="str">
        <f t="shared" si="276"/>
        <v>Samuele Samaritani-Raffaele Nobili</v>
      </c>
      <c r="F3495" t="str">
        <f t="shared" si="274"/>
        <v>Won</v>
      </c>
      <c r="G3495" s="1">
        <f t="shared" si="275"/>
        <v>9</v>
      </c>
      <c r="H3495">
        <f t="shared" si="277"/>
        <v>1</v>
      </c>
      <c r="I3495" t="str">
        <f>INDEX(META!$B:$B,MATCH(B3495,META!$A:$A,0))</f>
        <v>Jund Wildfire</v>
      </c>
      <c r="J3495" t="str">
        <f>INDEX(META!$B:$B,MATCH(D3495,META!$A:$A,0))</f>
        <v>Mono Red Synth</v>
      </c>
      <c r="K3495" t="str">
        <f t="shared" si="278"/>
        <v>Jund Wildfire-Mono Red Synth</v>
      </c>
    </row>
    <row r="3496" spans="1:11" x14ac:dyDescent="0.3">
      <c r="A3496">
        <v>4</v>
      </c>
      <c r="B3496" t="s">
        <v>398</v>
      </c>
      <c r="C3496" t="s">
        <v>25</v>
      </c>
      <c r="D3496" t="s">
        <v>251</v>
      </c>
      <c r="E3496" s="1" t="str">
        <f t="shared" si="276"/>
        <v>Edoardo Bardi-Paolo Rollo</v>
      </c>
      <c r="F3496" t="str">
        <f t="shared" si="274"/>
        <v>Won</v>
      </c>
      <c r="G3496" s="1">
        <f t="shared" si="275"/>
        <v>9</v>
      </c>
      <c r="H3496">
        <f t="shared" si="277"/>
        <v>1</v>
      </c>
      <c r="I3496" t="str">
        <f>INDEX(META!$B:$B,MATCH(B3496,META!$A:$A,0))</f>
        <v>High Tide Combo</v>
      </c>
      <c r="J3496" t="str">
        <f>INDEX(META!$B:$B,MATCH(D3496,META!$A:$A,0))</f>
        <v>Gardens</v>
      </c>
      <c r="K3496" t="str">
        <f t="shared" si="278"/>
        <v>High Tide Combo-Gardens</v>
      </c>
    </row>
    <row r="3497" spans="1:11" x14ac:dyDescent="0.3">
      <c r="A3497">
        <v>5</v>
      </c>
      <c r="B3497" t="s">
        <v>2397</v>
      </c>
      <c r="C3497" t="s">
        <v>28</v>
      </c>
      <c r="D3497" t="s">
        <v>513</v>
      </c>
      <c r="E3497" s="1" t="str">
        <f t="shared" si="276"/>
        <v>Igor Grécia-Federico Bosi</v>
      </c>
      <c r="F3497" t="str">
        <f t="shared" si="274"/>
        <v>Won</v>
      </c>
      <c r="G3497" s="1">
        <f t="shared" si="275"/>
        <v>9</v>
      </c>
      <c r="H3497">
        <f t="shared" si="277"/>
        <v>1</v>
      </c>
      <c r="I3497" t="str">
        <f>INDEX(META!$B:$B,MATCH(B3497,META!$A:$A,0))</f>
        <v>Azorius Familiars</v>
      </c>
      <c r="J3497" t="str">
        <f>INDEX(META!$B:$B,MATCH(D3497,META!$A:$A,0))</f>
        <v>Altar Tron</v>
      </c>
      <c r="K3497" t="str">
        <f t="shared" si="278"/>
        <v>Azorius Familiars-Altar Tron</v>
      </c>
    </row>
    <row r="3498" spans="1:11" x14ac:dyDescent="0.3">
      <c r="A3498">
        <v>6</v>
      </c>
      <c r="B3498" t="s">
        <v>2529</v>
      </c>
      <c r="C3498" t="s">
        <v>27</v>
      </c>
      <c r="D3498" t="s">
        <v>482</v>
      </c>
      <c r="E3498" s="1" t="str">
        <f t="shared" si="276"/>
        <v>Rizzi Federico-Francesco Foschi</v>
      </c>
      <c r="F3498" t="str">
        <f t="shared" si="274"/>
        <v>Lost</v>
      </c>
      <c r="G3498" s="1">
        <f t="shared" si="275"/>
        <v>9</v>
      </c>
      <c r="H3498">
        <f t="shared" si="277"/>
        <v>1</v>
      </c>
      <c r="I3498" t="str">
        <f>INDEX(META!$B:$B,MATCH(B3498,META!$A:$A,0))</f>
        <v>Boros Synth</v>
      </c>
      <c r="J3498" t="str">
        <f>INDEX(META!$B:$B,MATCH(D3498,META!$A:$A,0))</f>
        <v>Altar Tron</v>
      </c>
      <c r="K3498" t="str">
        <f t="shared" si="278"/>
        <v>Boros Synth-Altar Tron</v>
      </c>
    </row>
    <row r="3499" spans="1:11" x14ac:dyDescent="0.3">
      <c r="A3499">
        <v>7</v>
      </c>
      <c r="B3499" t="s">
        <v>152</v>
      </c>
      <c r="C3499" t="s">
        <v>25</v>
      </c>
      <c r="D3499" t="s">
        <v>531</v>
      </c>
      <c r="E3499" s="1" t="str">
        <f t="shared" si="276"/>
        <v>Jan Plachý-Michele Cristofani</v>
      </c>
      <c r="F3499" t="str">
        <f t="shared" si="274"/>
        <v>Won</v>
      </c>
      <c r="G3499" s="1">
        <f t="shared" si="275"/>
        <v>9</v>
      </c>
      <c r="H3499">
        <f t="shared" si="277"/>
        <v>1</v>
      </c>
      <c r="I3499" t="str">
        <f>INDEX(META!$B:$B,MATCH(B3499,META!$A:$A,0))</f>
        <v>Jund Wildfire</v>
      </c>
      <c r="J3499" t="str">
        <f>INDEX(META!$B:$B,MATCH(D3499,META!$A:$A,0))</f>
        <v>Altar Tron</v>
      </c>
      <c r="K3499" t="str">
        <f t="shared" si="278"/>
        <v>Jund Wildfire-Altar Tron</v>
      </c>
    </row>
    <row r="3500" spans="1:11" x14ac:dyDescent="0.3">
      <c r="A3500">
        <v>8</v>
      </c>
      <c r="B3500" t="s">
        <v>1306</v>
      </c>
      <c r="C3500" t="s">
        <v>28</v>
      </c>
      <c r="D3500" t="s">
        <v>98</v>
      </c>
      <c r="E3500" s="1" t="str">
        <f t="shared" si="276"/>
        <v>Francesco Pelacani-Alessandro Miotto</v>
      </c>
      <c r="F3500" t="str">
        <f t="shared" si="274"/>
        <v>Won</v>
      </c>
      <c r="G3500" s="1">
        <f t="shared" si="275"/>
        <v>9</v>
      </c>
      <c r="H3500">
        <f t="shared" si="277"/>
        <v>1</v>
      </c>
      <c r="I3500" t="str">
        <f>INDEX(META!$B:$B,MATCH(B3500,META!$A:$A,0))</f>
        <v>Mono Blue Terror</v>
      </c>
      <c r="J3500" t="str">
        <f>INDEX(META!$B:$B,MATCH(D3500,META!$A:$A,0))</f>
        <v>High Tide Combo</v>
      </c>
      <c r="K3500" t="str">
        <f t="shared" si="278"/>
        <v>Mono Blue Terror-High Tide Combo</v>
      </c>
    </row>
    <row r="3501" spans="1:11" x14ac:dyDescent="0.3">
      <c r="A3501">
        <v>9</v>
      </c>
      <c r="B3501" t="s">
        <v>409</v>
      </c>
      <c r="C3501" t="s">
        <v>26</v>
      </c>
      <c r="D3501" t="s">
        <v>3238</v>
      </c>
      <c r="E3501" s="1" t="str">
        <f t="shared" si="276"/>
        <v>Ondřej Lukáš-Marco Del Pivo</v>
      </c>
      <c r="F3501" t="str">
        <f t="shared" si="274"/>
        <v>Lost</v>
      </c>
      <c r="G3501" s="1">
        <f t="shared" si="275"/>
        <v>9</v>
      </c>
      <c r="H3501">
        <f t="shared" si="277"/>
        <v>1</v>
      </c>
      <c r="I3501" t="str">
        <f>INDEX(META!$B:$B,MATCH(B3501,META!$A:$A,0))</f>
        <v>Mono Red Synth</v>
      </c>
      <c r="J3501" t="str">
        <f>INDEX(META!$B:$B,MATCH(D3501,META!$A:$A,0))</f>
        <v>Gardens</v>
      </c>
      <c r="K3501" t="str">
        <f t="shared" si="278"/>
        <v>Mono Red Synth-Gardens</v>
      </c>
    </row>
    <row r="3502" spans="1:11" x14ac:dyDescent="0.3">
      <c r="A3502">
        <v>10</v>
      </c>
      <c r="B3502" t="s">
        <v>172</v>
      </c>
      <c r="C3502" t="s">
        <v>27</v>
      </c>
      <c r="D3502" t="s">
        <v>407</v>
      </c>
      <c r="E3502" s="1" t="str">
        <f t="shared" si="276"/>
        <v>Pietro Bragioto-marco cristopher candela</v>
      </c>
      <c r="F3502" t="str">
        <f t="shared" si="274"/>
        <v>Lost</v>
      </c>
      <c r="G3502" s="1">
        <f t="shared" si="275"/>
        <v>9</v>
      </c>
      <c r="H3502">
        <f t="shared" si="277"/>
        <v>1</v>
      </c>
      <c r="I3502" t="str">
        <f>INDEX(META!$B:$B,MATCH(B3502,META!$A:$A,0))</f>
        <v>Mono Red Synth</v>
      </c>
      <c r="J3502" t="str">
        <f>INDEX(META!$B:$B,MATCH(D3502,META!$A:$A,0))</f>
        <v>Mardu Synth</v>
      </c>
      <c r="K3502" t="str">
        <f t="shared" si="278"/>
        <v>Mono Red Synth-Mardu Synth</v>
      </c>
    </row>
    <row r="3503" spans="1:11" x14ac:dyDescent="0.3">
      <c r="A3503">
        <v>11</v>
      </c>
      <c r="B3503" t="s">
        <v>197</v>
      </c>
      <c r="C3503" t="s">
        <v>27</v>
      </c>
      <c r="D3503" t="s">
        <v>1786</v>
      </c>
      <c r="E3503" s="1" t="str">
        <f t="shared" si="276"/>
        <v>Francesco Giuliano-Filip Skórnicki</v>
      </c>
      <c r="F3503" t="str">
        <f t="shared" si="274"/>
        <v>Lost</v>
      </c>
      <c r="G3503" s="1">
        <f t="shared" si="275"/>
        <v>9</v>
      </c>
      <c r="H3503">
        <f t="shared" si="277"/>
        <v>1</v>
      </c>
      <c r="I3503" t="str">
        <f>INDEX(META!$B:$B,MATCH(B3503,META!$A:$A,0))</f>
        <v>Azorius Familiars</v>
      </c>
      <c r="J3503" t="str">
        <f>INDEX(META!$B:$B,MATCH(D3503,META!$A:$A,0))</f>
        <v>Mono Blue Aggro</v>
      </c>
      <c r="K3503" t="str">
        <f t="shared" si="278"/>
        <v>Azorius Familiars-Mono Blue Aggro</v>
      </c>
    </row>
    <row r="3504" spans="1:11" x14ac:dyDescent="0.3">
      <c r="A3504">
        <v>12</v>
      </c>
      <c r="B3504" t="s">
        <v>2298</v>
      </c>
      <c r="C3504" t="s">
        <v>27</v>
      </c>
      <c r="D3504" t="s">
        <v>99</v>
      </c>
      <c r="E3504" s="1" t="str">
        <f t="shared" si="276"/>
        <v>Natalino Feshti-Jose Vidal Ros</v>
      </c>
      <c r="F3504" t="str">
        <f t="shared" si="274"/>
        <v>Lost</v>
      </c>
      <c r="G3504" s="1">
        <f t="shared" si="275"/>
        <v>9</v>
      </c>
      <c r="H3504">
        <f t="shared" si="277"/>
        <v>1</v>
      </c>
      <c r="I3504" t="str">
        <f>INDEX(META!$B:$B,MATCH(B3504,META!$A:$A,0))</f>
        <v>Mono Red Dredge</v>
      </c>
      <c r="J3504" t="str">
        <f>INDEX(META!$B:$B,MATCH(D3504,META!$A:$A,0))</f>
        <v>Mardu Synth</v>
      </c>
      <c r="K3504" t="str">
        <f t="shared" si="278"/>
        <v>Mono Red Dredge-Mardu Synth</v>
      </c>
    </row>
    <row r="3505" spans="1:11" x14ac:dyDescent="0.3">
      <c r="A3505">
        <v>13</v>
      </c>
      <c r="B3505" t="s">
        <v>354</v>
      </c>
      <c r="C3505" t="s">
        <v>25</v>
      </c>
      <c r="D3505" t="s">
        <v>839</v>
      </c>
      <c r="E3505" s="1" t="str">
        <f t="shared" si="276"/>
        <v>Milos Arsic-Stefano Belloni</v>
      </c>
      <c r="F3505" t="str">
        <f t="shared" si="274"/>
        <v>Won</v>
      </c>
      <c r="G3505" s="1">
        <f t="shared" si="275"/>
        <v>9</v>
      </c>
      <c r="H3505">
        <f t="shared" si="277"/>
        <v>1</v>
      </c>
      <c r="I3505" t="str">
        <f>INDEX(META!$B:$B,MATCH(B3505,META!$A:$A,0))</f>
        <v>Mono Red Synth</v>
      </c>
      <c r="J3505" t="str">
        <f>INDEX(META!$B:$B,MATCH(D3505,META!$A:$A,0))</f>
        <v>Mono Blue Aggro</v>
      </c>
      <c r="K3505" t="str">
        <f t="shared" si="278"/>
        <v>Mono Red Synth-Mono Blue Aggro</v>
      </c>
    </row>
    <row r="3506" spans="1:11" x14ac:dyDescent="0.3">
      <c r="A3506">
        <v>14</v>
      </c>
      <c r="B3506" t="s">
        <v>299</v>
      </c>
      <c r="C3506" t="s">
        <v>26</v>
      </c>
      <c r="D3506" t="s">
        <v>569</v>
      </c>
      <c r="E3506" s="1" t="str">
        <f t="shared" si="276"/>
        <v>Lorenzo Bachiorri-isaac rancic</v>
      </c>
      <c r="F3506" t="str">
        <f t="shared" si="274"/>
        <v>Lost</v>
      </c>
      <c r="G3506" s="1">
        <f t="shared" si="275"/>
        <v>9</v>
      </c>
      <c r="H3506">
        <f t="shared" si="277"/>
        <v>1</v>
      </c>
      <c r="I3506" t="str">
        <f>INDEX(META!$B:$B,MATCH(B3506,META!$A:$A,0))</f>
        <v>Mono Red Synth</v>
      </c>
      <c r="J3506" t="str">
        <f>INDEX(META!$B:$B,MATCH(D3506,META!$A:$A,0))</f>
        <v>High Tide Combo</v>
      </c>
      <c r="K3506" t="str">
        <f t="shared" si="278"/>
        <v>Mono Red Synth-High Tide Combo</v>
      </c>
    </row>
    <row r="3507" spans="1:11" x14ac:dyDescent="0.3">
      <c r="A3507">
        <v>15</v>
      </c>
      <c r="B3507" t="s">
        <v>351</v>
      </c>
      <c r="C3507" t="s">
        <v>25</v>
      </c>
      <c r="D3507" t="s">
        <v>1659</v>
      </c>
      <c r="E3507" s="1" t="str">
        <f t="shared" si="276"/>
        <v>Tommaso Punis-Mattia Saetta</v>
      </c>
      <c r="F3507" t="str">
        <f t="shared" si="274"/>
        <v>Won</v>
      </c>
      <c r="G3507" s="1">
        <f t="shared" si="275"/>
        <v>9</v>
      </c>
      <c r="H3507">
        <f t="shared" si="277"/>
        <v>1</v>
      </c>
      <c r="I3507" t="str">
        <f>INDEX(META!$B:$B,MATCH(B3507,META!$A:$A,0))</f>
        <v>Gruul Monsters</v>
      </c>
      <c r="J3507" t="str">
        <f>INDEX(META!$B:$B,MATCH(D3507,META!$A:$A,0))</f>
        <v>Elves</v>
      </c>
      <c r="K3507" t="str">
        <f t="shared" si="278"/>
        <v>Gruul Monsters-Elves</v>
      </c>
    </row>
    <row r="3508" spans="1:11" x14ac:dyDescent="0.3">
      <c r="A3508">
        <v>16</v>
      </c>
      <c r="B3508" t="s">
        <v>1905</v>
      </c>
      <c r="C3508" t="s">
        <v>27</v>
      </c>
      <c r="D3508" t="s">
        <v>194</v>
      </c>
      <c r="E3508" s="1" t="str">
        <f t="shared" si="276"/>
        <v>Manuel Michelangeli-riccardo cestari</v>
      </c>
      <c r="F3508" t="str">
        <f t="shared" si="274"/>
        <v>Lost</v>
      </c>
      <c r="G3508" s="1">
        <f t="shared" si="275"/>
        <v>9</v>
      </c>
      <c r="H3508">
        <f t="shared" si="277"/>
        <v>1</v>
      </c>
      <c r="I3508" t="str">
        <f>INDEX(META!$B:$B,MATCH(B3508,META!$A:$A,0))</f>
        <v>Mono Red Synth</v>
      </c>
      <c r="J3508" t="str">
        <f>INDEX(META!$B:$B,MATCH(D3508,META!$A:$A,0))</f>
        <v>Mono Blue Terror</v>
      </c>
      <c r="K3508" t="str">
        <f t="shared" si="278"/>
        <v>Mono Red Synth-Mono Blue Terror</v>
      </c>
    </row>
    <row r="3509" spans="1:11" x14ac:dyDescent="0.3">
      <c r="A3509">
        <v>17</v>
      </c>
      <c r="B3509" t="s">
        <v>400</v>
      </c>
      <c r="C3509" t="s">
        <v>29</v>
      </c>
      <c r="D3509" t="s">
        <v>3261</v>
      </c>
      <c r="E3509" s="1" t="str">
        <f t="shared" si="276"/>
        <v>Adam Bazika-Marcio Carvalho</v>
      </c>
      <c r="F3509" t="str">
        <f t="shared" si="274"/>
        <v>Draw</v>
      </c>
      <c r="G3509" s="1">
        <f t="shared" si="275"/>
        <v>9</v>
      </c>
      <c r="H3509">
        <f t="shared" si="277"/>
        <v>1</v>
      </c>
      <c r="I3509" t="str">
        <f>INDEX(META!$B:$B,MATCH(B3509,META!$A:$A,0))</f>
        <v>Jund Wildfire</v>
      </c>
      <c r="J3509" t="str">
        <f>INDEX(META!$B:$B,MATCH(D3509,META!$A:$A,0))</f>
        <v>Izzet Blitz</v>
      </c>
      <c r="K3509" t="str">
        <f t="shared" si="278"/>
        <v>Jund Wildfire-Izzet Blitz</v>
      </c>
    </row>
    <row r="3510" spans="1:11" x14ac:dyDescent="0.3">
      <c r="A3510">
        <v>18</v>
      </c>
      <c r="B3510" t="s">
        <v>3258</v>
      </c>
      <c r="C3510" t="s">
        <v>25</v>
      </c>
      <c r="D3510" t="s">
        <v>328</v>
      </c>
      <c r="E3510" s="1" t="str">
        <f t="shared" si="276"/>
        <v>Bernardo Torres-Lorenzo Bergamini</v>
      </c>
      <c r="F3510" t="str">
        <f t="shared" si="274"/>
        <v>Won</v>
      </c>
      <c r="G3510" s="1">
        <f t="shared" si="275"/>
        <v>9</v>
      </c>
      <c r="H3510">
        <f t="shared" si="277"/>
        <v>1</v>
      </c>
      <c r="I3510" t="str">
        <f>INDEX(META!$B:$B,MATCH(B3510,META!$A:$A,0))</f>
        <v>Izzet Terror</v>
      </c>
      <c r="J3510" t="str">
        <f>INDEX(META!$B:$B,MATCH(D3510,META!$A:$A,0))</f>
        <v>Azorius Familiars</v>
      </c>
      <c r="K3510" t="str">
        <f t="shared" si="278"/>
        <v>Izzet Terror-Azorius Familiars</v>
      </c>
    </row>
    <row r="3511" spans="1:11" x14ac:dyDescent="0.3">
      <c r="A3511">
        <v>19</v>
      </c>
      <c r="B3511" t="s">
        <v>2640</v>
      </c>
      <c r="C3511" t="s">
        <v>27</v>
      </c>
      <c r="D3511" t="s">
        <v>376</v>
      </c>
      <c r="E3511" s="1" t="str">
        <f t="shared" si="276"/>
        <v>Giuseppe Monfregola-Davide Lega</v>
      </c>
      <c r="F3511" t="str">
        <f t="shared" si="274"/>
        <v>Lost</v>
      </c>
      <c r="G3511" s="1">
        <f t="shared" si="275"/>
        <v>9</v>
      </c>
      <c r="H3511">
        <f t="shared" si="277"/>
        <v>1</v>
      </c>
      <c r="I3511" t="str">
        <f>INDEX(META!$B:$B,MATCH(B3511,META!$A:$A,0))</f>
        <v>Mono Red Synth</v>
      </c>
      <c r="J3511" t="str">
        <f>INDEX(META!$B:$B,MATCH(D3511,META!$A:$A,0))</f>
        <v>Azorius Familiars</v>
      </c>
      <c r="K3511" t="str">
        <f t="shared" si="278"/>
        <v>Mono Red Synth-Azorius Familiars</v>
      </c>
    </row>
    <row r="3512" spans="1:11" x14ac:dyDescent="0.3">
      <c r="A3512">
        <v>20</v>
      </c>
      <c r="B3512" t="s">
        <v>384</v>
      </c>
      <c r="C3512" t="s">
        <v>26</v>
      </c>
      <c r="D3512" t="s">
        <v>291</v>
      </c>
      <c r="E3512" s="1" t="str">
        <f t="shared" si="276"/>
        <v>Lahiri Cristofori-Numa Zorzi</v>
      </c>
      <c r="F3512" t="str">
        <f t="shared" si="274"/>
        <v>Lost</v>
      </c>
      <c r="G3512" s="1">
        <f t="shared" si="275"/>
        <v>9</v>
      </c>
      <c r="H3512">
        <f t="shared" si="277"/>
        <v>1</v>
      </c>
      <c r="I3512" t="str">
        <f>INDEX(META!$B:$B,MATCH(B3512,META!$A:$A,0))</f>
        <v>Mono Red Madness</v>
      </c>
      <c r="J3512" t="str">
        <f>INDEX(META!$B:$B,MATCH(D3512,META!$A:$A,0))</f>
        <v>Mono Red Synth</v>
      </c>
      <c r="K3512" t="str">
        <f t="shared" si="278"/>
        <v>Mono Red Madness-Mono Red Synth</v>
      </c>
    </row>
    <row r="3513" spans="1:11" x14ac:dyDescent="0.3">
      <c r="A3513">
        <v>21</v>
      </c>
      <c r="B3513" t="s">
        <v>1808</v>
      </c>
      <c r="C3513" t="s">
        <v>26</v>
      </c>
      <c r="D3513" t="s">
        <v>1517</v>
      </c>
      <c r="E3513" s="1" t="str">
        <f t="shared" si="276"/>
        <v>Kristijan Kondić-Andrea Beatrice</v>
      </c>
      <c r="F3513" t="str">
        <f t="shared" si="274"/>
        <v>Lost</v>
      </c>
      <c r="G3513" s="1">
        <f t="shared" si="275"/>
        <v>9</v>
      </c>
      <c r="H3513">
        <f t="shared" si="277"/>
        <v>1</v>
      </c>
      <c r="I3513" t="str">
        <f>INDEX(META!$B:$B,MATCH(B3513,META!$A:$A,0))</f>
        <v>High Tide Combo</v>
      </c>
      <c r="J3513" t="str">
        <f>INDEX(META!$B:$B,MATCH(D3513,META!$A:$A,0))</f>
        <v>Mono Blue Terror</v>
      </c>
      <c r="K3513" t="str">
        <f t="shared" si="278"/>
        <v>High Tide Combo-Mono Blue Terror</v>
      </c>
    </row>
    <row r="3514" spans="1:11" x14ac:dyDescent="0.3">
      <c r="A3514">
        <v>22</v>
      </c>
      <c r="B3514" t="s">
        <v>309</v>
      </c>
      <c r="C3514" t="s">
        <v>28</v>
      </c>
      <c r="D3514" t="s">
        <v>3194</v>
      </c>
      <c r="E3514" s="1" t="str">
        <f t="shared" si="276"/>
        <v>Paolo Donfrancesco-hayden dubock</v>
      </c>
      <c r="F3514" t="str">
        <f t="shared" si="274"/>
        <v>Won</v>
      </c>
      <c r="G3514" s="1">
        <f t="shared" si="275"/>
        <v>9</v>
      </c>
      <c r="H3514">
        <f t="shared" si="277"/>
        <v>1</v>
      </c>
      <c r="I3514" t="str">
        <f>INDEX(META!$B:$B,MATCH(B3514,META!$A:$A,0))</f>
        <v>Jund Wildfire</v>
      </c>
      <c r="J3514" t="str">
        <f>INDEX(META!$B:$B,MATCH(D3514,META!$A:$A,0))</f>
        <v>Jeskai Ephemerate</v>
      </c>
      <c r="K3514" t="str">
        <f t="shared" si="278"/>
        <v>Jund Wildfire-Jeskai Ephemerate</v>
      </c>
    </row>
    <row r="3515" spans="1:11" x14ac:dyDescent="0.3">
      <c r="A3515">
        <v>23</v>
      </c>
      <c r="B3515" t="s">
        <v>316</v>
      </c>
      <c r="C3515" t="s">
        <v>26</v>
      </c>
      <c r="D3515" t="s">
        <v>394</v>
      </c>
      <c r="E3515" s="1" t="str">
        <f t="shared" si="276"/>
        <v>Lorenzo Aldegheri-Jame Truffaz</v>
      </c>
      <c r="F3515" t="str">
        <f t="shared" si="274"/>
        <v>Lost</v>
      </c>
      <c r="G3515" s="1">
        <f t="shared" si="275"/>
        <v>9</v>
      </c>
      <c r="H3515">
        <f t="shared" si="277"/>
        <v>1</v>
      </c>
      <c r="I3515" t="str">
        <f>INDEX(META!$B:$B,MATCH(B3515,META!$A:$A,0))</f>
        <v>Jund Wildfire</v>
      </c>
      <c r="J3515" t="str">
        <f>INDEX(META!$B:$B,MATCH(D3515,META!$A:$A,0))</f>
        <v>Gardens</v>
      </c>
      <c r="K3515" t="str">
        <f t="shared" si="278"/>
        <v>Jund Wildfire-Gardens</v>
      </c>
    </row>
    <row r="3516" spans="1:11" x14ac:dyDescent="0.3">
      <c r="A3516">
        <v>24</v>
      </c>
      <c r="B3516" t="s">
        <v>443</v>
      </c>
      <c r="C3516" t="s">
        <v>25</v>
      </c>
      <c r="D3516" t="s">
        <v>439</v>
      </c>
      <c r="E3516" s="1" t="str">
        <f t="shared" si="276"/>
        <v>Samuele Corbetta-Andrea Trisoglio</v>
      </c>
      <c r="F3516" t="str">
        <f t="shared" si="274"/>
        <v>Won</v>
      </c>
      <c r="G3516" s="1">
        <f t="shared" si="275"/>
        <v>9</v>
      </c>
      <c r="H3516">
        <f t="shared" si="277"/>
        <v>1</v>
      </c>
      <c r="I3516" t="str">
        <f>INDEX(META!$B:$B,MATCH(B3516,META!$A:$A,0))</f>
        <v>Mono Red Synth</v>
      </c>
      <c r="J3516" t="str">
        <f>INDEX(META!$B:$B,MATCH(D3516,META!$A:$A,0))</f>
        <v>Jund Wildfire</v>
      </c>
      <c r="K3516" t="str">
        <f t="shared" si="278"/>
        <v>Mono Red Synth-Jund Wildfire</v>
      </c>
    </row>
    <row r="3517" spans="1:11" x14ac:dyDescent="0.3">
      <c r="A3517">
        <v>25</v>
      </c>
      <c r="B3517" t="s">
        <v>275</v>
      </c>
      <c r="C3517" t="s">
        <v>26</v>
      </c>
      <c r="D3517" t="s">
        <v>1226</v>
      </c>
      <c r="E3517" s="1" t="str">
        <f t="shared" si="276"/>
        <v>Emanuele Sutto-Simone Tarozzi</v>
      </c>
      <c r="F3517" t="str">
        <f t="shared" si="274"/>
        <v>Lost</v>
      </c>
      <c r="G3517" s="1">
        <f t="shared" si="275"/>
        <v>9</v>
      </c>
      <c r="H3517">
        <f t="shared" si="277"/>
        <v>1</v>
      </c>
      <c r="I3517" t="str">
        <f>INDEX(META!$B:$B,MATCH(B3517,META!$A:$A,0))</f>
        <v>Mono Blue Aggro</v>
      </c>
      <c r="J3517" t="str">
        <f>INDEX(META!$B:$B,MATCH(D3517,META!$A:$A,0))</f>
        <v>Mono Blue Terror</v>
      </c>
      <c r="K3517" t="str">
        <f t="shared" si="278"/>
        <v>Mono Blue Aggro-Mono Blue Terror</v>
      </c>
    </row>
    <row r="3518" spans="1:11" x14ac:dyDescent="0.3">
      <c r="A3518">
        <v>26</v>
      </c>
      <c r="B3518" t="s">
        <v>283</v>
      </c>
      <c r="C3518" t="s">
        <v>27</v>
      </c>
      <c r="D3518" t="s">
        <v>1466</v>
      </c>
      <c r="E3518" s="1" t="str">
        <f t="shared" si="276"/>
        <v>FEDERICO ALVISI-paulo marques</v>
      </c>
      <c r="F3518" t="str">
        <f t="shared" si="274"/>
        <v>Lost</v>
      </c>
      <c r="G3518" s="1">
        <f t="shared" si="275"/>
        <v>9</v>
      </c>
      <c r="H3518">
        <f t="shared" si="277"/>
        <v>1</v>
      </c>
      <c r="I3518" t="str">
        <f>INDEX(META!$B:$B,MATCH(B3518,META!$A:$A,0))</f>
        <v>Boros Bully</v>
      </c>
      <c r="J3518" t="str">
        <f>INDEX(META!$B:$B,MATCH(D3518,META!$A:$A,0))</f>
        <v>High Tide Combo</v>
      </c>
      <c r="K3518" t="str">
        <f t="shared" si="278"/>
        <v>Boros Bully-High Tide Combo</v>
      </c>
    </row>
    <row r="3519" spans="1:11" x14ac:dyDescent="0.3">
      <c r="A3519">
        <v>27</v>
      </c>
      <c r="B3519" t="s">
        <v>287</v>
      </c>
      <c r="C3519" t="s">
        <v>27</v>
      </c>
      <c r="D3519" t="s">
        <v>180</v>
      </c>
      <c r="E3519" s="1" t="str">
        <f t="shared" si="276"/>
        <v>Matteo Cirigliano-Marco Drakulic</v>
      </c>
      <c r="F3519" t="str">
        <f t="shared" si="274"/>
        <v>Lost</v>
      </c>
      <c r="G3519" s="1">
        <f t="shared" si="275"/>
        <v>9</v>
      </c>
      <c r="H3519">
        <f t="shared" si="277"/>
        <v>1</v>
      </c>
      <c r="I3519" t="str">
        <f>INDEX(META!$B:$B,MATCH(B3519,META!$A:$A,0))</f>
        <v>Jund Wildfire</v>
      </c>
      <c r="J3519" t="str">
        <f>INDEX(META!$B:$B,MATCH(D3519,META!$A:$A,0))</f>
        <v>High Tide Combo</v>
      </c>
      <c r="K3519" t="str">
        <f t="shared" si="278"/>
        <v>Jund Wildfire-High Tide Combo</v>
      </c>
    </row>
    <row r="3520" spans="1:11" x14ac:dyDescent="0.3">
      <c r="A3520">
        <v>28</v>
      </c>
      <c r="B3520" t="s">
        <v>225</v>
      </c>
      <c r="C3520" t="s">
        <v>25</v>
      </c>
      <c r="D3520" t="s">
        <v>390</v>
      </c>
      <c r="E3520" s="1" t="str">
        <f t="shared" si="276"/>
        <v>Michele Delpiazzo-Diego Zaccagnini</v>
      </c>
      <c r="F3520" t="str">
        <f t="shared" si="274"/>
        <v>Won</v>
      </c>
      <c r="G3520" s="1">
        <f t="shared" si="275"/>
        <v>9</v>
      </c>
      <c r="H3520">
        <f t="shared" si="277"/>
        <v>1</v>
      </c>
      <c r="I3520" t="str">
        <f>INDEX(META!$B:$B,MATCH(B3520,META!$A:$A,0))</f>
        <v>Mono Red Synth</v>
      </c>
      <c r="J3520" t="str">
        <f>INDEX(META!$B:$B,MATCH(D3520,META!$A:$A,0))</f>
        <v>Mono Red Synth</v>
      </c>
      <c r="K3520" t="str">
        <f t="shared" si="278"/>
        <v>Mono Red Synth-Mono Red Synth</v>
      </c>
    </row>
    <row r="3521" spans="1:11" x14ac:dyDescent="0.3">
      <c r="A3521">
        <v>29</v>
      </c>
      <c r="B3521" t="s">
        <v>2038</v>
      </c>
      <c r="C3521" t="s">
        <v>27</v>
      </c>
      <c r="D3521" t="s">
        <v>116</v>
      </c>
      <c r="E3521" s="1" t="str">
        <f t="shared" si="276"/>
        <v>Francesco Leonelli-Štěpán Pardubický</v>
      </c>
      <c r="F3521" t="str">
        <f t="shared" si="274"/>
        <v>Lost</v>
      </c>
      <c r="G3521" s="1">
        <f t="shared" si="275"/>
        <v>9</v>
      </c>
      <c r="H3521">
        <f t="shared" si="277"/>
        <v>1</v>
      </c>
      <c r="I3521" t="str">
        <f>INDEX(META!$B:$B,MATCH(B3521,META!$A:$A,0))</f>
        <v>White Weenie</v>
      </c>
      <c r="J3521" t="str">
        <f>INDEX(META!$B:$B,MATCH(D3521,META!$A:$A,0))</f>
        <v>Rakdos Madness</v>
      </c>
      <c r="K3521" t="str">
        <f t="shared" si="278"/>
        <v>White Weenie-Rakdos Madness</v>
      </c>
    </row>
    <row r="3522" spans="1:11" x14ac:dyDescent="0.3">
      <c r="A3522">
        <v>30</v>
      </c>
      <c r="B3522" t="s">
        <v>266</v>
      </c>
      <c r="C3522" t="s">
        <v>28</v>
      </c>
      <c r="D3522" t="s">
        <v>2534</v>
      </c>
      <c r="E3522" s="1" t="str">
        <f t="shared" si="276"/>
        <v>Edoardo Pastore-Giacomo Giannoni</v>
      </c>
      <c r="F3522" t="str">
        <f t="shared" si="274"/>
        <v>Won</v>
      </c>
      <c r="G3522" s="1">
        <f t="shared" si="275"/>
        <v>9</v>
      </c>
      <c r="H3522">
        <f t="shared" si="277"/>
        <v>1</v>
      </c>
      <c r="I3522" t="str">
        <f>INDEX(META!$B:$B,MATCH(B3522,META!$A:$A,0))</f>
        <v>Mono Red Synth</v>
      </c>
      <c r="J3522" t="str">
        <f>INDEX(META!$B:$B,MATCH(D3522,META!$A:$A,0))</f>
        <v>Rakdos Madness</v>
      </c>
      <c r="K3522" t="str">
        <f t="shared" si="278"/>
        <v>Mono Red Synth-Rakdos Madness</v>
      </c>
    </row>
    <row r="3523" spans="1:11" x14ac:dyDescent="0.3">
      <c r="A3523">
        <v>31</v>
      </c>
      <c r="B3523" t="s">
        <v>1301</v>
      </c>
      <c r="C3523" t="s">
        <v>28</v>
      </c>
      <c r="D3523" t="s">
        <v>522</v>
      </c>
      <c r="E3523" s="1" t="str">
        <f t="shared" si="276"/>
        <v>Livio Setaro-Lorenzo Belloco</v>
      </c>
      <c r="F3523" t="str">
        <f t="shared" ref="F3523:F3586" si="279">_xlfn.TEXTBEFORE(C3523," ")</f>
        <v>Won</v>
      </c>
      <c r="G3523" s="1">
        <f t="shared" ref="G3523:G3586" si="280">IF(A3523&gt;=A3522,G3522,G3522+1)</f>
        <v>9</v>
      </c>
      <c r="H3523">
        <f t="shared" si="277"/>
        <v>1</v>
      </c>
      <c r="I3523" t="str">
        <f>INDEX(META!$B:$B,MATCH(B3523,META!$A:$A,0))</f>
        <v>Elves</v>
      </c>
      <c r="J3523" t="str">
        <f>INDEX(META!$B:$B,MATCH(D3523,META!$A:$A,0))</f>
        <v>Mono Black Sacrifice</v>
      </c>
      <c r="K3523" t="str">
        <f t="shared" si="278"/>
        <v>Elves-Mono Black Sacrifice</v>
      </c>
    </row>
    <row r="3524" spans="1:11" x14ac:dyDescent="0.3">
      <c r="A3524">
        <v>32</v>
      </c>
      <c r="B3524" t="s">
        <v>238</v>
      </c>
      <c r="C3524" t="s">
        <v>25</v>
      </c>
      <c r="D3524" t="s">
        <v>343</v>
      </c>
      <c r="E3524" s="1" t="str">
        <f t="shared" si="276"/>
        <v>Manuel Drudi-davide delinavelli</v>
      </c>
      <c r="F3524" t="str">
        <f t="shared" si="279"/>
        <v>Won</v>
      </c>
      <c r="G3524" s="1">
        <f t="shared" si="280"/>
        <v>9</v>
      </c>
      <c r="H3524">
        <f t="shared" si="277"/>
        <v>1</v>
      </c>
      <c r="I3524" t="str">
        <f>INDEX(META!$B:$B,MATCH(B3524,META!$A:$A,0))</f>
        <v>Mono Red Madness</v>
      </c>
      <c r="J3524" t="str">
        <f>INDEX(META!$B:$B,MATCH(D3524,META!$A:$A,0))</f>
        <v>Izzet Terror</v>
      </c>
      <c r="K3524" t="str">
        <f t="shared" si="278"/>
        <v>Mono Red Madness-Izzet Terror</v>
      </c>
    </row>
    <row r="3525" spans="1:11" x14ac:dyDescent="0.3">
      <c r="A3525">
        <v>33</v>
      </c>
      <c r="B3525" t="s">
        <v>1736</v>
      </c>
      <c r="C3525" t="s">
        <v>27</v>
      </c>
      <c r="D3525" t="s">
        <v>199</v>
      </c>
      <c r="E3525" s="1" t="str">
        <f t="shared" si="276"/>
        <v>Mirko Bonazza-Gregorio Galeotti</v>
      </c>
      <c r="F3525" t="str">
        <f t="shared" si="279"/>
        <v>Lost</v>
      </c>
      <c r="G3525" s="1">
        <f t="shared" si="280"/>
        <v>9</v>
      </c>
      <c r="H3525">
        <f t="shared" si="277"/>
        <v>1</v>
      </c>
      <c r="I3525" t="str">
        <f>INDEX(META!$B:$B,MATCH(B3525,META!$A:$A,0))</f>
        <v>Mono Red Madness</v>
      </c>
      <c r="J3525" t="str">
        <f>INDEX(META!$B:$B,MATCH(D3525,META!$A:$A,0))</f>
        <v>Azorius Familiars</v>
      </c>
      <c r="K3525" t="str">
        <f t="shared" si="278"/>
        <v>Mono Red Madness-Azorius Familiars</v>
      </c>
    </row>
    <row r="3526" spans="1:11" x14ac:dyDescent="0.3">
      <c r="A3526">
        <v>34</v>
      </c>
      <c r="B3526" t="s">
        <v>498</v>
      </c>
      <c r="C3526" t="s">
        <v>25</v>
      </c>
      <c r="D3526" t="s">
        <v>2899</v>
      </c>
      <c r="E3526" s="1" t="str">
        <f t="shared" si="276"/>
        <v>Martn Rabiller-Agatino Giordano</v>
      </c>
      <c r="F3526" t="str">
        <f t="shared" si="279"/>
        <v>Won</v>
      </c>
      <c r="G3526" s="1">
        <f t="shared" si="280"/>
        <v>9</v>
      </c>
      <c r="H3526">
        <f t="shared" si="277"/>
        <v>1</v>
      </c>
      <c r="I3526" t="str">
        <f>INDEX(META!$B:$B,MATCH(B3526,META!$A:$A,0))</f>
        <v>Izzet Faeries</v>
      </c>
      <c r="J3526" t="str">
        <f>INDEX(META!$B:$B,MATCH(D3526,META!$A:$A,0))</f>
        <v>Rakdos Madness</v>
      </c>
      <c r="K3526" t="str">
        <f t="shared" si="278"/>
        <v>Izzet Faeries-Rakdos Madness</v>
      </c>
    </row>
    <row r="3527" spans="1:11" x14ac:dyDescent="0.3">
      <c r="A3527">
        <v>35</v>
      </c>
      <c r="B3527" t="s">
        <v>1404</v>
      </c>
      <c r="C3527" t="s">
        <v>25</v>
      </c>
      <c r="D3527" t="s">
        <v>883</v>
      </c>
      <c r="E3527" s="1" t="str">
        <f t="shared" si="276"/>
        <v>Lorenzo Lupini-Francesco Manca</v>
      </c>
      <c r="F3527" t="str">
        <f t="shared" si="279"/>
        <v>Won</v>
      </c>
      <c r="G3527" s="1">
        <f t="shared" si="280"/>
        <v>9</v>
      </c>
      <c r="H3527">
        <f t="shared" si="277"/>
        <v>1</v>
      </c>
      <c r="I3527" t="str">
        <f>INDEX(META!$B:$B,MATCH(B3527,META!$A:$A,0))</f>
        <v>Elves</v>
      </c>
      <c r="J3527" t="str">
        <f>INDEX(META!$B:$B,MATCH(D3527,META!$A:$A,0))</f>
        <v>Grixis Affinity</v>
      </c>
      <c r="K3527" t="str">
        <f t="shared" si="278"/>
        <v>Elves-Grixis Affinity</v>
      </c>
    </row>
    <row r="3528" spans="1:11" x14ac:dyDescent="0.3">
      <c r="A3528">
        <v>36</v>
      </c>
      <c r="B3528" t="s">
        <v>2239</v>
      </c>
      <c r="C3528" t="s">
        <v>29</v>
      </c>
      <c r="D3528" t="s">
        <v>242</v>
      </c>
      <c r="E3528" s="1" t="str">
        <f t="shared" si="276"/>
        <v>alberto diani-Nicola Cordeschi</v>
      </c>
      <c r="F3528" t="str">
        <f t="shared" si="279"/>
        <v>Draw</v>
      </c>
      <c r="G3528" s="1">
        <f t="shared" si="280"/>
        <v>9</v>
      </c>
      <c r="H3528">
        <f t="shared" si="277"/>
        <v>1</v>
      </c>
      <c r="I3528" t="str">
        <f>INDEX(META!$B:$B,MATCH(B3528,META!$A:$A,0))</f>
        <v>Mono Blue Terror</v>
      </c>
      <c r="J3528" t="str">
        <f>INDEX(META!$B:$B,MATCH(D3528,META!$A:$A,0))</f>
        <v>X Lands Spy</v>
      </c>
      <c r="K3528" t="str">
        <f t="shared" si="278"/>
        <v>Mono Blue Terror-X Lands Spy</v>
      </c>
    </row>
    <row r="3529" spans="1:11" x14ac:dyDescent="0.3">
      <c r="A3529">
        <v>37</v>
      </c>
      <c r="B3529" t="s">
        <v>342</v>
      </c>
      <c r="C3529" t="s">
        <v>26</v>
      </c>
      <c r="D3529" t="s">
        <v>2734</v>
      </c>
      <c r="E3529" s="1" t="str">
        <f t="shared" si="276"/>
        <v>Filippo Pezza-Alessandro Mazzi</v>
      </c>
      <c r="F3529" t="str">
        <f t="shared" si="279"/>
        <v>Lost</v>
      </c>
      <c r="G3529" s="1">
        <f t="shared" si="280"/>
        <v>9</v>
      </c>
      <c r="H3529">
        <f t="shared" si="277"/>
        <v>1</v>
      </c>
      <c r="I3529" t="str">
        <f>INDEX(META!$B:$B,MATCH(B3529,META!$A:$A,0))</f>
        <v>Mono Red Synth</v>
      </c>
      <c r="J3529" t="str">
        <f>INDEX(META!$B:$B,MATCH(D3529,META!$A:$A,0))</f>
        <v>Mono Red Synth</v>
      </c>
      <c r="K3529" t="str">
        <f t="shared" si="278"/>
        <v>Mono Red Synth-Mono Red Synth</v>
      </c>
    </row>
    <row r="3530" spans="1:11" x14ac:dyDescent="0.3">
      <c r="A3530">
        <v>38</v>
      </c>
      <c r="B3530" t="s">
        <v>1715</v>
      </c>
      <c r="C3530" t="s">
        <v>26</v>
      </c>
      <c r="D3530" t="s">
        <v>2620</v>
      </c>
      <c r="E3530" s="1" t="str">
        <f t="shared" si="276"/>
        <v>Giovanni Caligari-Michele Zino</v>
      </c>
      <c r="F3530" t="str">
        <f t="shared" si="279"/>
        <v>Lost</v>
      </c>
      <c r="G3530" s="1">
        <f t="shared" si="280"/>
        <v>9</v>
      </c>
      <c r="H3530">
        <f t="shared" si="277"/>
        <v>1</v>
      </c>
      <c r="I3530" t="str">
        <f>INDEX(META!$B:$B,MATCH(B3530,META!$A:$A,0))</f>
        <v>Mono Blue Aggro</v>
      </c>
      <c r="J3530" t="str">
        <f>INDEX(META!$B:$B,MATCH(D3530,META!$A:$A,0))</f>
        <v>Dimir Terror</v>
      </c>
      <c r="K3530" t="str">
        <f t="shared" si="278"/>
        <v>Mono Blue Aggro-Dimir Terror</v>
      </c>
    </row>
    <row r="3531" spans="1:11" x14ac:dyDescent="0.3">
      <c r="A3531">
        <v>39</v>
      </c>
      <c r="B3531" t="s">
        <v>1313</v>
      </c>
      <c r="C3531" t="s">
        <v>25</v>
      </c>
      <c r="D3531" t="s">
        <v>358</v>
      </c>
      <c r="E3531" s="1" t="str">
        <f t="shared" si="276"/>
        <v>Fabrizio Lomater-Marcello Pasqualini</v>
      </c>
      <c r="F3531" t="str">
        <f t="shared" si="279"/>
        <v>Won</v>
      </c>
      <c r="G3531" s="1">
        <f t="shared" si="280"/>
        <v>9</v>
      </c>
      <c r="H3531">
        <f t="shared" si="277"/>
        <v>1</v>
      </c>
      <c r="I3531" t="str">
        <f>INDEX(META!$B:$B,MATCH(B3531,META!$A:$A,0))</f>
        <v>Azorius Familiars</v>
      </c>
      <c r="J3531" t="str">
        <f>INDEX(META!$B:$B,MATCH(D3531,META!$A:$A,0))</f>
        <v>Gardens</v>
      </c>
      <c r="K3531" t="str">
        <f t="shared" si="278"/>
        <v>Azorius Familiars-Gardens</v>
      </c>
    </row>
    <row r="3532" spans="1:11" x14ac:dyDescent="0.3">
      <c r="A3532">
        <v>40</v>
      </c>
      <c r="B3532" t="s">
        <v>386</v>
      </c>
      <c r="C3532" t="s">
        <v>28</v>
      </c>
      <c r="D3532" t="s">
        <v>107</v>
      </c>
      <c r="E3532" s="1" t="str">
        <f t="shared" si="276"/>
        <v>Alessandro Sanvito-Lorenzo Fontana</v>
      </c>
      <c r="F3532" t="str">
        <f t="shared" si="279"/>
        <v>Won</v>
      </c>
      <c r="G3532" s="1">
        <f t="shared" si="280"/>
        <v>9</v>
      </c>
      <c r="H3532">
        <f t="shared" si="277"/>
        <v>1</v>
      </c>
      <c r="I3532" t="str">
        <f>INDEX(META!$B:$B,MATCH(B3532,META!$A:$A,0))</f>
        <v>Elves</v>
      </c>
      <c r="J3532" t="str">
        <f>INDEX(META!$B:$B,MATCH(D3532,META!$A:$A,0))</f>
        <v>Jund Wildfire</v>
      </c>
      <c r="K3532" t="str">
        <f t="shared" si="278"/>
        <v>Elves-Jund Wildfire</v>
      </c>
    </row>
    <row r="3533" spans="1:11" x14ac:dyDescent="0.3">
      <c r="A3533">
        <v>41</v>
      </c>
      <c r="B3533" t="s">
        <v>2835</v>
      </c>
      <c r="C3533" t="s">
        <v>26</v>
      </c>
      <c r="D3533" t="s">
        <v>2153</v>
      </c>
      <c r="E3533" s="1" t="str">
        <f t="shared" si="276"/>
        <v>Manuel Setti-Francesco Brugnami</v>
      </c>
      <c r="F3533" t="str">
        <f t="shared" si="279"/>
        <v>Lost</v>
      </c>
      <c r="G3533" s="1">
        <f t="shared" si="280"/>
        <v>9</v>
      </c>
      <c r="H3533">
        <f t="shared" si="277"/>
        <v>1</v>
      </c>
      <c r="I3533" t="str">
        <f>INDEX(META!$B:$B,MATCH(B3533,META!$A:$A,0))</f>
        <v>X Lands Spy</v>
      </c>
      <c r="J3533" t="str">
        <f>INDEX(META!$B:$B,MATCH(D3533,META!$A:$A,0))</f>
        <v>Jund Wildfire</v>
      </c>
      <c r="K3533" t="str">
        <f t="shared" si="278"/>
        <v>X Lands Spy-Jund Wildfire</v>
      </c>
    </row>
    <row r="3534" spans="1:11" x14ac:dyDescent="0.3">
      <c r="A3534">
        <v>42</v>
      </c>
      <c r="B3534" t="s">
        <v>307</v>
      </c>
      <c r="C3534" t="s">
        <v>27</v>
      </c>
      <c r="D3534" t="s">
        <v>3179</v>
      </c>
      <c r="E3534" s="1" t="str">
        <f t="shared" si="276"/>
        <v>Giacomo Giuliani-Alberto Casto</v>
      </c>
      <c r="F3534" t="str">
        <f t="shared" si="279"/>
        <v>Lost</v>
      </c>
      <c r="G3534" s="1">
        <f t="shared" si="280"/>
        <v>9</v>
      </c>
      <c r="H3534">
        <f t="shared" si="277"/>
        <v>1</v>
      </c>
      <c r="I3534" t="str">
        <f>INDEX(META!$B:$B,MATCH(B3534,META!$A:$A,0))</f>
        <v>Jund Wildfire</v>
      </c>
      <c r="J3534" t="str">
        <f>INDEX(META!$B:$B,MATCH(D3534,META!$A:$A,0))</f>
        <v>Izzet Terror</v>
      </c>
      <c r="K3534" t="str">
        <f t="shared" si="278"/>
        <v>Jund Wildfire-Izzet Terror</v>
      </c>
    </row>
    <row r="3535" spans="1:11" x14ac:dyDescent="0.3">
      <c r="A3535">
        <v>43</v>
      </c>
      <c r="B3535" t="s">
        <v>2826</v>
      </c>
      <c r="C3535" t="s">
        <v>25</v>
      </c>
      <c r="D3535" t="s">
        <v>192</v>
      </c>
      <c r="E3535" s="1" t="str">
        <f t="shared" si="276"/>
        <v>Baroni Paolo-Cristiano Ciacci</v>
      </c>
      <c r="F3535" t="str">
        <f t="shared" si="279"/>
        <v>Won</v>
      </c>
      <c r="G3535" s="1">
        <f t="shared" si="280"/>
        <v>9</v>
      </c>
      <c r="H3535">
        <f t="shared" si="277"/>
        <v>1</v>
      </c>
      <c r="I3535" t="str">
        <f>INDEX(META!$B:$B,MATCH(B3535,META!$A:$A,0))</f>
        <v>Altar Tron</v>
      </c>
      <c r="J3535" t="str">
        <f>INDEX(META!$B:$B,MATCH(D3535,META!$A:$A,0))</f>
        <v>Jund Wildfire</v>
      </c>
      <c r="K3535" t="str">
        <f t="shared" si="278"/>
        <v>Altar Tron-Jund Wildfire</v>
      </c>
    </row>
    <row r="3536" spans="1:11" x14ac:dyDescent="0.3">
      <c r="A3536">
        <v>44</v>
      </c>
      <c r="B3536" t="s">
        <v>123</v>
      </c>
      <c r="C3536" t="s">
        <v>25</v>
      </c>
      <c r="D3536" t="s">
        <v>189</v>
      </c>
      <c r="E3536" s="1" t="str">
        <f t="shared" si="276"/>
        <v>Tomáš HINDULIAK-Riccardo Bonato</v>
      </c>
      <c r="F3536" t="str">
        <f t="shared" si="279"/>
        <v>Won</v>
      </c>
      <c r="G3536" s="1">
        <f t="shared" si="280"/>
        <v>9</v>
      </c>
      <c r="H3536">
        <f t="shared" si="277"/>
        <v>1</v>
      </c>
      <c r="I3536" t="str">
        <f>INDEX(META!$B:$B,MATCH(B3536,META!$A:$A,0))</f>
        <v>Mono Blue Terror</v>
      </c>
      <c r="J3536" t="str">
        <f>INDEX(META!$B:$B,MATCH(D3536,META!$A:$A,0))</f>
        <v>Jund Wildfire</v>
      </c>
      <c r="K3536" t="str">
        <f t="shared" si="278"/>
        <v>Mono Blue Terror-Jund Wildfire</v>
      </c>
    </row>
    <row r="3537" spans="1:11" x14ac:dyDescent="0.3">
      <c r="A3537">
        <v>45</v>
      </c>
      <c r="B3537" t="s">
        <v>1512</v>
      </c>
      <c r="C3537" t="s">
        <v>29</v>
      </c>
      <c r="D3537" t="s">
        <v>323</v>
      </c>
      <c r="E3537" s="1" t="str">
        <f t="shared" si="276"/>
        <v>Andrea Landi-Mattia Pesenti</v>
      </c>
      <c r="F3537" t="str">
        <f t="shared" si="279"/>
        <v>Draw</v>
      </c>
      <c r="G3537" s="1">
        <f t="shared" si="280"/>
        <v>9</v>
      </c>
      <c r="H3537">
        <f t="shared" si="277"/>
        <v>1</v>
      </c>
      <c r="I3537" t="str">
        <f>INDEX(META!$B:$B,MATCH(B3537,META!$A:$A,0))</f>
        <v>Azorius Familiars</v>
      </c>
      <c r="J3537" t="str">
        <f>INDEX(META!$B:$B,MATCH(D3537,META!$A:$A,0))</f>
        <v>Mono Blue Aggro</v>
      </c>
      <c r="K3537" t="str">
        <f t="shared" si="278"/>
        <v>Azorius Familiars-Mono Blue Aggro</v>
      </c>
    </row>
    <row r="3538" spans="1:11" x14ac:dyDescent="0.3">
      <c r="A3538">
        <v>46</v>
      </c>
      <c r="B3538" t="s">
        <v>2200</v>
      </c>
      <c r="C3538" t="s">
        <v>27</v>
      </c>
      <c r="D3538" t="s">
        <v>864</v>
      </c>
      <c r="E3538" s="1" t="str">
        <f t="shared" si="276"/>
        <v>Jacopo Chianella-Niccolo` Olivieri</v>
      </c>
      <c r="F3538" t="str">
        <f t="shared" si="279"/>
        <v>Lost</v>
      </c>
      <c r="G3538" s="1">
        <f t="shared" si="280"/>
        <v>9</v>
      </c>
      <c r="H3538">
        <f t="shared" si="277"/>
        <v>1</v>
      </c>
      <c r="I3538" t="str">
        <f>INDEX(META!$B:$B,MATCH(B3538,META!$A:$A,0))</f>
        <v>Dimir Faeries</v>
      </c>
      <c r="J3538" t="str">
        <f>INDEX(META!$B:$B,MATCH(D3538,META!$A:$A,0))</f>
        <v>Mono Blue Terror</v>
      </c>
      <c r="K3538" t="str">
        <f t="shared" si="278"/>
        <v>Dimir Faeries-Mono Blue Terror</v>
      </c>
    </row>
    <row r="3539" spans="1:11" x14ac:dyDescent="0.3">
      <c r="A3539">
        <v>47</v>
      </c>
      <c r="B3539" t="s">
        <v>377</v>
      </c>
      <c r="C3539" t="s">
        <v>28</v>
      </c>
      <c r="D3539" t="s">
        <v>635</v>
      </c>
      <c r="E3539" s="1" t="str">
        <f t="shared" si="276"/>
        <v>Federico Pelliccia-Gregorio Vietina</v>
      </c>
      <c r="F3539" t="str">
        <f t="shared" si="279"/>
        <v>Won</v>
      </c>
      <c r="G3539" s="1">
        <f t="shared" si="280"/>
        <v>9</v>
      </c>
      <c r="H3539">
        <f t="shared" si="277"/>
        <v>1</v>
      </c>
      <c r="I3539" t="str">
        <f>INDEX(META!$B:$B,MATCH(B3539,META!$A:$A,0))</f>
        <v>Mono Red Madness</v>
      </c>
      <c r="J3539" t="str">
        <f>INDEX(META!$B:$B,MATCH(D3539,META!$A:$A,0))</f>
        <v>Jeskai Ephemerate</v>
      </c>
      <c r="K3539" t="str">
        <f t="shared" si="278"/>
        <v>Mono Red Madness-Jeskai Ephemerate</v>
      </c>
    </row>
    <row r="3540" spans="1:11" x14ac:dyDescent="0.3">
      <c r="A3540">
        <v>48</v>
      </c>
      <c r="B3540" t="s">
        <v>403</v>
      </c>
      <c r="C3540" t="s">
        <v>25</v>
      </c>
      <c r="D3540" t="s">
        <v>422</v>
      </c>
      <c r="E3540" s="1" t="str">
        <f t="shared" si="276"/>
        <v>Federico Lazzari-Diego Lacedonia</v>
      </c>
      <c r="F3540" t="str">
        <f t="shared" si="279"/>
        <v>Won</v>
      </c>
      <c r="G3540" s="1">
        <f t="shared" si="280"/>
        <v>9</v>
      </c>
      <c r="H3540">
        <f t="shared" si="277"/>
        <v>1</v>
      </c>
      <c r="I3540" t="str">
        <f>INDEX(META!$B:$B,MATCH(B3540,META!$A:$A,0))</f>
        <v>X Lands Spy</v>
      </c>
      <c r="J3540" t="str">
        <f>INDEX(META!$B:$B,MATCH(D3540,META!$A:$A,0))</f>
        <v>Mono Red Madness</v>
      </c>
      <c r="K3540" t="str">
        <f t="shared" si="278"/>
        <v>X Lands Spy-Mono Red Madness</v>
      </c>
    </row>
    <row r="3541" spans="1:11" x14ac:dyDescent="0.3">
      <c r="A3541">
        <v>49</v>
      </c>
      <c r="B3541" t="s">
        <v>1820</v>
      </c>
      <c r="C3541" t="s">
        <v>26</v>
      </c>
      <c r="D3541" t="s">
        <v>2692</v>
      </c>
      <c r="E3541" s="1" t="str">
        <f t="shared" si="276"/>
        <v>Fran družinec-Matteo Versari</v>
      </c>
      <c r="F3541" t="str">
        <f t="shared" si="279"/>
        <v>Lost</v>
      </c>
      <c r="G3541" s="1">
        <f t="shared" si="280"/>
        <v>9</v>
      </c>
      <c r="H3541">
        <f t="shared" si="277"/>
        <v>1</v>
      </c>
      <c r="I3541" t="str">
        <f>INDEX(META!$B:$B,MATCH(B3541,META!$A:$A,0))</f>
        <v>Altar Tron</v>
      </c>
      <c r="J3541" t="str">
        <f>INDEX(META!$B:$B,MATCH(D3541,META!$A:$A,0))</f>
        <v>Mono Blue Aggro</v>
      </c>
      <c r="K3541" t="str">
        <f t="shared" si="278"/>
        <v>Altar Tron-Mono Blue Aggro</v>
      </c>
    </row>
    <row r="3542" spans="1:11" x14ac:dyDescent="0.3">
      <c r="A3542">
        <v>50</v>
      </c>
      <c r="B3542" t="s">
        <v>250</v>
      </c>
      <c r="C3542" t="s">
        <v>27</v>
      </c>
      <c r="D3542" t="s">
        <v>1776</v>
      </c>
      <c r="E3542" s="1" t="str">
        <f t="shared" si="276"/>
        <v>Owen Peurois-Michele Gasperi</v>
      </c>
      <c r="F3542" t="str">
        <f t="shared" si="279"/>
        <v>Lost</v>
      </c>
      <c r="G3542" s="1">
        <f t="shared" si="280"/>
        <v>9</v>
      </c>
      <c r="H3542">
        <f t="shared" si="277"/>
        <v>1</v>
      </c>
      <c r="I3542" t="str">
        <f>INDEX(META!$B:$B,MATCH(B3542,META!$A:$A,0))</f>
        <v>Rakdos Madness</v>
      </c>
      <c r="J3542" t="str">
        <f>INDEX(META!$B:$B,MATCH(D3542,META!$A:$A,0))</f>
        <v>Mono Blue Terror</v>
      </c>
      <c r="K3542" t="str">
        <f t="shared" si="278"/>
        <v>Rakdos Madness-Mono Blue Terror</v>
      </c>
    </row>
    <row r="3543" spans="1:11" x14ac:dyDescent="0.3">
      <c r="A3543">
        <v>51</v>
      </c>
      <c r="B3543" t="s">
        <v>129</v>
      </c>
      <c r="C3543" t="s">
        <v>27</v>
      </c>
      <c r="D3543" t="s">
        <v>1978</v>
      </c>
      <c r="E3543" s="1" t="str">
        <f t="shared" si="276"/>
        <v>Simone Sanino-Lorenzo Pucci</v>
      </c>
      <c r="F3543" t="str">
        <f t="shared" si="279"/>
        <v>Lost</v>
      </c>
      <c r="G3543" s="1">
        <f t="shared" si="280"/>
        <v>9</v>
      </c>
      <c r="H3543">
        <f t="shared" si="277"/>
        <v>1</v>
      </c>
      <c r="I3543" t="str">
        <f>INDEX(META!$B:$B,MATCH(B3543,META!$A:$A,0))</f>
        <v>White Weenie</v>
      </c>
      <c r="J3543" t="str">
        <f>INDEX(META!$B:$B,MATCH(D3543,META!$A:$A,0))</f>
        <v>Mono Blue Terror</v>
      </c>
      <c r="K3543" t="str">
        <f t="shared" si="278"/>
        <v>White Weenie-Mono Blue Terror</v>
      </c>
    </row>
    <row r="3544" spans="1:11" x14ac:dyDescent="0.3">
      <c r="A3544">
        <v>52</v>
      </c>
      <c r="B3544" t="s">
        <v>3216</v>
      </c>
      <c r="C3544" t="s">
        <v>25</v>
      </c>
      <c r="D3544" t="s">
        <v>104</v>
      </c>
      <c r="E3544" s="1" t="str">
        <f t="shared" si="276"/>
        <v>Matteo Malberti-Niccolò Arditi</v>
      </c>
      <c r="F3544" t="str">
        <f t="shared" si="279"/>
        <v>Won</v>
      </c>
      <c r="G3544" s="1">
        <f t="shared" si="280"/>
        <v>9</v>
      </c>
      <c r="H3544">
        <f t="shared" si="277"/>
        <v>1</v>
      </c>
      <c r="I3544" t="str">
        <f>INDEX(META!$B:$B,MATCH(B3544,META!$A:$A,0))</f>
        <v>Grixis Affinity</v>
      </c>
      <c r="J3544" t="str">
        <f>INDEX(META!$B:$B,MATCH(D3544,META!$A:$A,0))</f>
        <v>Mono Red Madness</v>
      </c>
      <c r="K3544" t="str">
        <f t="shared" si="278"/>
        <v>Grixis Affinity-Mono Red Madness</v>
      </c>
    </row>
    <row r="3545" spans="1:11" x14ac:dyDescent="0.3">
      <c r="A3545">
        <v>53</v>
      </c>
      <c r="B3545" t="s">
        <v>1925</v>
      </c>
      <c r="C3545" t="s">
        <v>26</v>
      </c>
      <c r="D3545" t="s">
        <v>391</v>
      </c>
      <c r="E3545" s="1" t="str">
        <f t="shared" si="276"/>
        <v>Riccardo Bucchi-marco lacedra</v>
      </c>
      <c r="F3545" t="str">
        <f t="shared" si="279"/>
        <v>Lost</v>
      </c>
      <c r="G3545" s="1">
        <f t="shared" si="280"/>
        <v>9</v>
      </c>
      <c r="H3545">
        <f t="shared" si="277"/>
        <v>1</v>
      </c>
      <c r="I3545" t="str">
        <f>INDEX(META!$B:$B,MATCH(B3545,META!$A:$A,0))</f>
        <v>Gruul Monsters</v>
      </c>
      <c r="J3545" t="str">
        <f>INDEX(META!$B:$B,MATCH(D3545,META!$A:$A,0))</f>
        <v>Rakdos Madness</v>
      </c>
      <c r="K3545" t="str">
        <f t="shared" si="278"/>
        <v>Gruul Monsters-Rakdos Madness</v>
      </c>
    </row>
    <row r="3546" spans="1:11" x14ac:dyDescent="0.3">
      <c r="A3546">
        <v>54</v>
      </c>
      <c r="B3546" t="s">
        <v>397</v>
      </c>
      <c r="C3546" t="s">
        <v>28</v>
      </c>
      <c r="D3546" t="s">
        <v>1872</v>
      </c>
      <c r="E3546" s="1" t="str">
        <f t="shared" si="276"/>
        <v>Mario Garbuio-Giuseppe Torchio</v>
      </c>
      <c r="F3546" t="str">
        <f t="shared" si="279"/>
        <v>Won</v>
      </c>
      <c r="G3546" s="1">
        <f t="shared" si="280"/>
        <v>9</v>
      </c>
      <c r="H3546">
        <f t="shared" si="277"/>
        <v>1</v>
      </c>
      <c r="I3546" t="str">
        <f>INDEX(META!$B:$B,MATCH(B3546,META!$A:$A,0))</f>
        <v>Dimir Terror</v>
      </c>
      <c r="J3546" t="str">
        <f>INDEX(META!$B:$B,MATCH(D3546,META!$A:$A,0))</f>
        <v>Rakdos Madness</v>
      </c>
      <c r="K3546" t="str">
        <f t="shared" si="278"/>
        <v>Dimir Terror-Rakdos Madness</v>
      </c>
    </row>
    <row r="3547" spans="1:11" x14ac:dyDescent="0.3">
      <c r="A3547">
        <v>55</v>
      </c>
      <c r="B3547" t="s">
        <v>420</v>
      </c>
      <c r="C3547" t="s">
        <v>27</v>
      </c>
      <c r="D3547" t="s">
        <v>896</v>
      </c>
      <c r="E3547" s="1" t="str">
        <f t="shared" si="276"/>
        <v>Giuliano Tambone-lorenzo cupini</v>
      </c>
      <c r="F3547" t="str">
        <f t="shared" si="279"/>
        <v>Lost</v>
      </c>
      <c r="G3547" s="1">
        <f t="shared" si="280"/>
        <v>9</v>
      </c>
      <c r="H3547">
        <f t="shared" si="277"/>
        <v>1</v>
      </c>
      <c r="I3547" t="str">
        <f>INDEX(META!$B:$B,MATCH(B3547,META!$A:$A,0))</f>
        <v>Gardens</v>
      </c>
      <c r="J3547" t="str">
        <f>INDEX(META!$B:$B,MATCH(D3547,META!$A:$A,0))</f>
        <v>Mono Red Blitz</v>
      </c>
      <c r="K3547" t="str">
        <f t="shared" si="278"/>
        <v>Gardens-Mono Red Blitz</v>
      </c>
    </row>
    <row r="3548" spans="1:11" x14ac:dyDescent="0.3">
      <c r="A3548">
        <v>56</v>
      </c>
      <c r="B3548" t="s">
        <v>681</v>
      </c>
      <c r="C3548" t="s">
        <v>28</v>
      </c>
      <c r="D3548" t="s">
        <v>237</v>
      </c>
      <c r="E3548" s="1" t="str">
        <f t="shared" si="276"/>
        <v>Gabriele Marraccini-Lorenzo Pollone</v>
      </c>
      <c r="F3548" t="str">
        <f t="shared" si="279"/>
        <v>Won</v>
      </c>
      <c r="G3548" s="1">
        <f t="shared" si="280"/>
        <v>9</v>
      </c>
      <c r="H3548">
        <f t="shared" si="277"/>
        <v>1</v>
      </c>
      <c r="I3548" t="str">
        <f>INDEX(META!$B:$B,MATCH(B3548,META!$A:$A,0))</f>
        <v>Mono Red Synth</v>
      </c>
      <c r="J3548" t="str">
        <f>INDEX(META!$B:$B,MATCH(D3548,META!$A:$A,0))</f>
        <v>Jund Wildfire</v>
      </c>
      <c r="K3548" t="str">
        <f t="shared" si="278"/>
        <v>Mono Red Synth-Jund Wildfire</v>
      </c>
    </row>
    <row r="3549" spans="1:11" x14ac:dyDescent="0.3">
      <c r="A3549">
        <v>57</v>
      </c>
      <c r="B3549" t="s">
        <v>241</v>
      </c>
      <c r="C3549" t="s">
        <v>28</v>
      </c>
      <c r="D3549" t="s">
        <v>345</v>
      </c>
      <c r="E3549" s="1" t="str">
        <f t="shared" si="276"/>
        <v>Giacomo Santi-_Glauco_ Flori</v>
      </c>
      <c r="F3549" t="str">
        <f t="shared" si="279"/>
        <v>Won</v>
      </c>
      <c r="G3549" s="1">
        <f t="shared" si="280"/>
        <v>9</v>
      </c>
      <c r="H3549">
        <f t="shared" si="277"/>
        <v>1</v>
      </c>
      <c r="I3549" t="str">
        <f>INDEX(META!$B:$B,MATCH(B3549,META!$A:$A,0))</f>
        <v>Mono Blue Aggro</v>
      </c>
      <c r="J3549" t="str">
        <f>INDEX(META!$B:$B,MATCH(D3549,META!$A:$A,0))</f>
        <v>Mono Red Madness</v>
      </c>
      <c r="K3549" t="str">
        <f t="shared" si="278"/>
        <v>Mono Blue Aggro-Mono Red Madness</v>
      </c>
    </row>
    <row r="3550" spans="1:11" x14ac:dyDescent="0.3">
      <c r="A3550">
        <v>58</v>
      </c>
      <c r="B3550" t="s">
        <v>310</v>
      </c>
      <c r="C3550" t="s">
        <v>25</v>
      </c>
      <c r="D3550" t="s">
        <v>1388</v>
      </c>
      <c r="E3550" s="1" t="str">
        <f t="shared" si="276"/>
        <v>Davide Sambarino-Riccardo Cavazza</v>
      </c>
      <c r="F3550" t="str">
        <f t="shared" si="279"/>
        <v>Won</v>
      </c>
      <c r="G3550" s="1">
        <f t="shared" si="280"/>
        <v>9</v>
      </c>
      <c r="H3550">
        <f t="shared" si="277"/>
        <v>1</v>
      </c>
      <c r="I3550" t="str">
        <f>INDEX(META!$B:$B,MATCH(B3550,META!$A:$A,0))</f>
        <v>Mono Red Madness</v>
      </c>
      <c r="J3550" t="str">
        <f>INDEX(META!$B:$B,MATCH(D3550,META!$A:$A,0))</f>
        <v>Mono Red Synth</v>
      </c>
      <c r="K3550" t="str">
        <f t="shared" si="278"/>
        <v>Mono Red Madness-Mono Red Synth</v>
      </c>
    </row>
    <row r="3551" spans="1:11" x14ac:dyDescent="0.3">
      <c r="A3551">
        <v>59</v>
      </c>
      <c r="B3551" t="s">
        <v>2670</v>
      </c>
      <c r="C3551" t="s">
        <v>30</v>
      </c>
      <c r="D3551" t="s">
        <v>2422</v>
      </c>
      <c r="E3551" s="1" t="str">
        <f t="shared" si="276"/>
        <v>Giovanni Maria Borghi-Michele Compagnone</v>
      </c>
      <c r="F3551" t="str">
        <f t="shared" si="279"/>
        <v>Lost</v>
      </c>
      <c r="G3551" s="1">
        <f t="shared" si="280"/>
        <v>9</v>
      </c>
      <c r="H3551">
        <f t="shared" si="277"/>
        <v>1</v>
      </c>
      <c r="I3551" t="str">
        <f>INDEX(META!$B:$B,MATCH(B3551,META!$A:$A,0))</f>
        <v>Azorius Familiars</v>
      </c>
      <c r="J3551" t="str">
        <f>INDEX(META!$B:$B,MATCH(D3551,META!$A:$A,0))</f>
        <v>Dimir Terror</v>
      </c>
      <c r="K3551" t="str">
        <f t="shared" si="278"/>
        <v>Azorius Familiars-Dimir Terror</v>
      </c>
    </row>
    <row r="3552" spans="1:11" x14ac:dyDescent="0.3">
      <c r="A3552">
        <v>60</v>
      </c>
      <c r="B3552" t="s">
        <v>3191</v>
      </c>
      <c r="C3552" t="s">
        <v>26</v>
      </c>
      <c r="D3552" t="s">
        <v>489</v>
      </c>
      <c r="E3552" s="1" t="str">
        <f t="shared" si="276"/>
        <v>Filippo Chiappini-Mattia Biella</v>
      </c>
      <c r="F3552" t="str">
        <f t="shared" si="279"/>
        <v>Lost</v>
      </c>
      <c r="G3552" s="1">
        <f t="shared" si="280"/>
        <v>9</v>
      </c>
      <c r="H3552">
        <f t="shared" si="277"/>
        <v>1</v>
      </c>
      <c r="I3552" t="str">
        <f>INDEX(META!$B:$B,MATCH(B3552,META!$A:$A,0))</f>
        <v>Jund Wildfire</v>
      </c>
      <c r="J3552" t="str">
        <f>INDEX(META!$B:$B,MATCH(D3552,META!$A:$A,0))</f>
        <v>High Tide Combo</v>
      </c>
      <c r="K3552" t="str">
        <f t="shared" si="278"/>
        <v>Jund Wildfire-High Tide Combo</v>
      </c>
    </row>
    <row r="3553" spans="1:11" x14ac:dyDescent="0.3">
      <c r="A3553">
        <v>61</v>
      </c>
      <c r="B3553" t="s">
        <v>198</v>
      </c>
      <c r="C3553" t="s">
        <v>25</v>
      </c>
      <c r="D3553" t="s">
        <v>382</v>
      </c>
      <c r="E3553" s="1" t="str">
        <f t="shared" si="276"/>
        <v>Daniele Contadini-Fabrizio Campanino</v>
      </c>
      <c r="F3553" t="str">
        <f t="shared" si="279"/>
        <v>Won</v>
      </c>
      <c r="G3553" s="1">
        <f t="shared" si="280"/>
        <v>9</v>
      </c>
      <c r="H3553">
        <f t="shared" si="277"/>
        <v>1</v>
      </c>
      <c r="I3553" t="str">
        <f>INDEX(META!$B:$B,MATCH(B3553,META!$A:$A,0))</f>
        <v>Altar Tron</v>
      </c>
      <c r="J3553" t="str">
        <f>INDEX(META!$B:$B,MATCH(D3553,META!$A:$A,0))</f>
        <v>Boros Bully</v>
      </c>
      <c r="K3553" t="str">
        <f t="shared" si="278"/>
        <v>Altar Tron-Boros Bully</v>
      </c>
    </row>
    <row r="3554" spans="1:11" x14ac:dyDescent="0.3">
      <c r="A3554">
        <v>62</v>
      </c>
      <c r="B3554" t="s">
        <v>947</v>
      </c>
      <c r="C3554" t="s">
        <v>25</v>
      </c>
      <c r="D3554" t="s">
        <v>329</v>
      </c>
      <c r="E3554" s="1" t="str">
        <f t="shared" si="276"/>
        <v>Andrea Severini-Gregorio Cianciafara</v>
      </c>
      <c r="F3554" t="str">
        <f t="shared" si="279"/>
        <v>Won</v>
      </c>
      <c r="G3554" s="1">
        <f t="shared" si="280"/>
        <v>9</v>
      </c>
      <c r="H3554">
        <f t="shared" si="277"/>
        <v>1</v>
      </c>
      <c r="I3554" t="str">
        <f>INDEX(META!$B:$B,MATCH(B3554,META!$A:$A,0))</f>
        <v>Mono Red Synth</v>
      </c>
      <c r="J3554" t="str">
        <f>INDEX(META!$B:$B,MATCH(D3554,META!$A:$A,0))</f>
        <v>Bogles</v>
      </c>
      <c r="K3554" t="str">
        <f t="shared" si="278"/>
        <v>Mono Red Synth-Bogles</v>
      </c>
    </row>
    <row r="3555" spans="1:11" x14ac:dyDescent="0.3">
      <c r="A3555">
        <v>63</v>
      </c>
      <c r="B3555" t="s">
        <v>3001</v>
      </c>
      <c r="C3555" t="s">
        <v>27</v>
      </c>
      <c r="D3555" t="s">
        <v>516</v>
      </c>
      <c r="E3555" s="1" t="str">
        <f t="shared" si="276"/>
        <v>mattia biggeri-Vincenzo Vinci</v>
      </c>
      <c r="F3555" t="str">
        <f t="shared" si="279"/>
        <v>Lost</v>
      </c>
      <c r="G3555" s="1">
        <f t="shared" si="280"/>
        <v>9</v>
      </c>
      <c r="H3555">
        <f t="shared" si="277"/>
        <v>1</v>
      </c>
      <c r="I3555" t="str">
        <f>INDEX(META!$B:$B,MATCH(B3555,META!$A:$A,0))</f>
        <v>Mono Blue Aggro</v>
      </c>
      <c r="J3555" t="str">
        <f>INDEX(META!$B:$B,MATCH(D3555,META!$A:$A,0))</f>
        <v>Jund Wildfire</v>
      </c>
      <c r="K3555" t="str">
        <f t="shared" si="278"/>
        <v>Mono Blue Aggro-Jund Wildfire</v>
      </c>
    </row>
    <row r="3556" spans="1:11" x14ac:dyDescent="0.3">
      <c r="A3556">
        <v>64</v>
      </c>
      <c r="B3556" t="s">
        <v>1940</v>
      </c>
      <c r="C3556" t="s">
        <v>26</v>
      </c>
      <c r="D3556" t="s">
        <v>3091</v>
      </c>
      <c r="E3556" s="1" t="str">
        <f t="shared" si="276"/>
        <v>Carlo Iavazzo-alessio degl'innocenti</v>
      </c>
      <c r="F3556" t="str">
        <f t="shared" si="279"/>
        <v>Lost</v>
      </c>
      <c r="G3556" s="1">
        <f t="shared" si="280"/>
        <v>9</v>
      </c>
      <c r="H3556">
        <f t="shared" si="277"/>
        <v>1</v>
      </c>
      <c r="I3556" t="str">
        <f>INDEX(META!$B:$B,MATCH(B3556,META!$A:$A,0))</f>
        <v>Jund Wildfire</v>
      </c>
      <c r="J3556" t="str">
        <f>INDEX(META!$B:$B,MATCH(D3556,META!$A:$A,0))</f>
        <v>Mono Blue Terror</v>
      </c>
      <c r="K3556" t="str">
        <f t="shared" si="278"/>
        <v>Jund Wildfire-Mono Blue Terror</v>
      </c>
    </row>
    <row r="3557" spans="1:11" x14ac:dyDescent="0.3">
      <c r="A3557">
        <v>65</v>
      </c>
      <c r="B3557" t="s">
        <v>2006</v>
      </c>
      <c r="C3557" t="s">
        <v>27</v>
      </c>
      <c r="D3557" t="s">
        <v>2810</v>
      </c>
      <c r="E3557" s="1" t="str">
        <f t="shared" ref="E3557:E3620" si="281">B3557&amp;"-"&amp;D3557</f>
        <v>Lorenzo Gallone-Pasquale Sirignano</v>
      </c>
      <c r="F3557" t="str">
        <f t="shared" si="279"/>
        <v>Lost</v>
      </c>
      <c r="G3557" s="1">
        <f t="shared" si="280"/>
        <v>9</v>
      </c>
      <c r="H3557">
        <f t="shared" ref="H3557:H3620" si="282">AND(I3557&gt;0,J3557&gt;0)*1</f>
        <v>1</v>
      </c>
      <c r="I3557" t="str">
        <f>INDEX(META!$B:$B,MATCH(B3557,META!$A:$A,0))</f>
        <v>Mono Red Synth</v>
      </c>
      <c r="J3557" t="str">
        <f>INDEX(META!$B:$B,MATCH(D3557,META!$A:$A,0))</f>
        <v>Mono Red Synth</v>
      </c>
      <c r="K3557" t="str">
        <f t="shared" ref="K3557:K3620" si="283">I3557&amp;"-"&amp;J3557</f>
        <v>Mono Red Synth-Mono Red Synth</v>
      </c>
    </row>
    <row r="3558" spans="1:11" x14ac:dyDescent="0.3">
      <c r="A3558">
        <v>66</v>
      </c>
      <c r="B3558" t="s">
        <v>359</v>
      </c>
      <c r="C3558" t="s">
        <v>28</v>
      </c>
      <c r="D3558" t="s">
        <v>651</v>
      </c>
      <c r="E3558" s="1" t="str">
        <f t="shared" si="281"/>
        <v>Leo Mancinelli-Giuseppe Gallo</v>
      </c>
      <c r="F3558" t="str">
        <f t="shared" si="279"/>
        <v>Won</v>
      </c>
      <c r="G3558" s="1">
        <f t="shared" si="280"/>
        <v>9</v>
      </c>
      <c r="H3558">
        <f t="shared" si="282"/>
        <v>1</v>
      </c>
      <c r="I3558" t="str">
        <f>INDEX(META!$B:$B,MATCH(B3558,META!$A:$A,0))</f>
        <v>Mono Red Synth</v>
      </c>
      <c r="J3558" t="str">
        <f>INDEX(META!$B:$B,MATCH(D3558,META!$A:$A,0))</f>
        <v>Mono Blue Aggro</v>
      </c>
      <c r="K3558" t="str">
        <f t="shared" si="283"/>
        <v>Mono Red Synth-Mono Blue Aggro</v>
      </c>
    </row>
    <row r="3559" spans="1:11" x14ac:dyDescent="0.3">
      <c r="A3559">
        <v>67</v>
      </c>
      <c r="B3559" t="s">
        <v>2707</v>
      </c>
      <c r="C3559" t="s">
        <v>25</v>
      </c>
      <c r="D3559" t="s">
        <v>220</v>
      </c>
      <c r="E3559" s="1" t="str">
        <f t="shared" si="281"/>
        <v>Stefano Mannella-Marco Rossi</v>
      </c>
      <c r="F3559" t="str">
        <f t="shared" si="279"/>
        <v>Won</v>
      </c>
      <c r="G3559" s="1">
        <f t="shared" si="280"/>
        <v>9</v>
      </c>
      <c r="H3559">
        <f t="shared" si="282"/>
        <v>1</v>
      </c>
      <c r="I3559" t="str">
        <f>INDEX(META!$B:$B,MATCH(B3559,META!$A:$A,0))</f>
        <v>Jund Wildfire</v>
      </c>
      <c r="J3559" t="str">
        <f>INDEX(META!$B:$B,MATCH(D3559,META!$A:$A,0))</f>
        <v>Mono Red Synth</v>
      </c>
      <c r="K3559" t="str">
        <f t="shared" si="283"/>
        <v>Jund Wildfire-Mono Red Synth</v>
      </c>
    </row>
    <row r="3560" spans="1:11" x14ac:dyDescent="0.3">
      <c r="A3560">
        <v>68</v>
      </c>
      <c r="B3560" t="s">
        <v>379</v>
      </c>
      <c r="C3560" t="s">
        <v>28</v>
      </c>
      <c r="D3560" t="s">
        <v>926</v>
      </c>
      <c r="E3560" s="1" t="str">
        <f t="shared" si="281"/>
        <v>Giovanni Favetta-Filippo Freschi</v>
      </c>
      <c r="F3560" t="str">
        <f t="shared" si="279"/>
        <v>Won</v>
      </c>
      <c r="G3560" s="1">
        <f t="shared" si="280"/>
        <v>9</v>
      </c>
      <c r="H3560">
        <f t="shared" si="282"/>
        <v>1</v>
      </c>
      <c r="I3560" t="str">
        <f>INDEX(META!$B:$B,MATCH(B3560,META!$A:$A,0))</f>
        <v>White Weenie</v>
      </c>
      <c r="J3560" t="str">
        <f>INDEX(META!$B:$B,MATCH(D3560,META!$A:$A,0))</f>
        <v>Jund Wildfire</v>
      </c>
      <c r="K3560" t="str">
        <f t="shared" si="283"/>
        <v>White Weenie-Jund Wildfire</v>
      </c>
    </row>
    <row r="3561" spans="1:11" x14ac:dyDescent="0.3">
      <c r="A3561">
        <v>69</v>
      </c>
      <c r="B3561" t="s">
        <v>433</v>
      </c>
      <c r="C3561" t="s">
        <v>25</v>
      </c>
      <c r="D3561" t="s">
        <v>638</v>
      </c>
      <c r="E3561" s="1" t="str">
        <f t="shared" si="281"/>
        <v>Andrea Imborgia-Daniele Giorgio</v>
      </c>
      <c r="F3561" t="str">
        <f t="shared" si="279"/>
        <v>Won</v>
      </c>
      <c r="G3561" s="1">
        <f t="shared" si="280"/>
        <v>9</v>
      </c>
      <c r="H3561">
        <f t="shared" si="282"/>
        <v>1</v>
      </c>
      <c r="I3561" t="str">
        <f>INDEX(META!$B:$B,MATCH(B3561,META!$A:$A,0))</f>
        <v>Mono Red Madness</v>
      </c>
      <c r="J3561" t="str">
        <f>INDEX(META!$B:$B,MATCH(D3561,META!$A:$A,0))</f>
        <v>Jund Wildfire</v>
      </c>
      <c r="K3561" t="str">
        <f t="shared" si="283"/>
        <v>Mono Red Madness-Jund Wildfire</v>
      </c>
    </row>
    <row r="3562" spans="1:11" x14ac:dyDescent="0.3">
      <c r="A3562">
        <v>70</v>
      </c>
      <c r="B3562" t="s">
        <v>1448</v>
      </c>
      <c r="C3562" t="s">
        <v>26</v>
      </c>
      <c r="D3562" t="s">
        <v>3252</v>
      </c>
      <c r="E3562" s="1" t="str">
        <f t="shared" si="281"/>
        <v>Raffaele Ragoni-Alexander Beliaev</v>
      </c>
      <c r="F3562" t="str">
        <f t="shared" si="279"/>
        <v>Lost</v>
      </c>
      <c r="G3562" s="1">
        <f t="shared" si="280"/>
        <v>9</v>
      </c>
      <c r="H3562">
        <f t="shared" si="282"/>
        <v>1</v>
      </c>
      <c r="I3562" t="str">
        <f>INDEX(META!$B:$B,MATCH(B3562,META!$A:$A,0))</f>
        <v>Mono Blue Terror</v>
      </c>
      <c r="J3562" t="str">
        <f>INDEX(META!$B:$B,MATCH(D3562,META!$A:$A,0))</f>
        <v>Elves</v>
      </c>
      <c r="K3562" t="str">
        <f t="shared" si="283"/>
        <v>Mono Blue Terror-Elves</v>
      </c>
    </row>
    <row r="3563" spans="1:11" x14ac:dyDescent="0.3">
      <c r="A3563">
        <v>71</v>
      </c>
      <c r="B3563" t="s">
        <v>243</v>
      </c>
      <c r="C3563" t="s">
        <v>27</v>
      </c>
      <c r="D3563" t="s">
        <v>1600</v>
      </c>
      <c r="E3563" s="1" t="str">
        <f t="shared" si="281"/>
        <v>Diego Bersanetti-Giovanni Navarra</v>
      </c>
      <c r="F3563" t="str">
        <f t="shared" si="279"/>
        <v>Lost</v>
      </c>
      <c r="G3563" s="1">
        <f t="shared" si="280"/>
        <v>9</v>
      </c>
      <c r="H3563">
        <f t="shared" si="282"/>
        <v>1</v>
      </c>
      <c r="I3563" t="str">
        <f>INDEX(META!$B:$B,MATCH(B3563,META!$A:$A,0))</f>
        <v>Rakdos Madness</v>
      </c>
      <c r="J3563" t="str">
        <f>INDEX(META!$B:$B,MATCH(D3563,META!$A:$A,0))</f>
        <v>Mono Blue Aggro</v>
      </c>
      <c r="K3563" t="str">
        <f t="shared" si="283"/>
        <v>Rakdos Madness-Mono Blue Aggro</v>
      </c>
    </row>
    <row r="3564" spans="1:11" x14ac:dyDescent="0.3">
      <c r="A3564">
        <v>72</v>
      </c>
      <c r="B3564" t="s">
        <v>435</v>
      </c>
      <c r="C3564" t="s">
        <v>26</v>
      </c>
      <c r="D3564" t="s">
        <v>3022</v>
      </c>
      <c r="E3564" s="1" t="str">
        <f t="shared" si="281"/>
        <v>Walter Zaninetti-Marco Lombardi</v>
      </c>
      <c r="F3564" t="str">
        <f t="shared" si="279"/>
        <v>Lost</v>
      </c>
      <c r="G3564" s="1">
        <f t="shared" si="280"/>
        <v>9</v>
      </c>
      <c r="H3564">
        <f t="shared" si="282"/>
        <v>1</v>
      </c>
      <c r="I3564" t="str">
        <f>INDEX(META!$B:$B,MATCH(B3564,META!$A:$A,0))</f>
        <v>High Tide Combo</v>
      </c>
      <c r="J3564" t="str">
        <f>INDEX(META!$B:$B,MATCH(D3564,META!$A:$A,0))</f>
        <v>Elves</v>
      </c>
      <c r="K3564" t="str">
        <f t="shared" si="283"/>
        <v>High Tide Combo-Elves</v>
      </c>
    </row>
    <row r="3565" spans="1:11" x14ac:dyDescent="0.3">
      <c r="A3565">
        <v>73</v>
      </c>
      <c r="B3565" t="s">
        <v>772</v>
      </c>
      <c r="C3565" t="s">
        <v>25</v>
      </c>
      <c r="D3565" t="s">
        <v>1622</v>
      </c>
      <c r="E3565" s="1" t="str">
        <f t="shared" si="281"/>
        <v>Gennaro Ucciero-Matteo Lugaresi</v>
      </c>
      <c r="F3565" t="str">
        <f t="shared" si="279"/>
        <v>Won</v>
      </c>
      <c r="G3565" s="1">
        <f t="shared" si="280"/>
        <v>9</v>
      </c>
      <c r="H3565">
        <f t="shared" si="282"/>
        <v>1</v>
      </c>
      <c r="I3565" t="str">
        <f>INDEX(META!$B:$B,MATCH(B3565,META!$A:$A,0))</f>
        <v>Mono Red Madness</v>
      </c>
      <c r="J3565" t="str">
        <f>INDEX(META!$B:$B,MATCH(D3565,META!$A:$A,0))</f>
        <v>Mono Blue Aggro</v>
      </c>
      <c r="K3565" t="str">
        <f t="shared" si="283"/>
        <v>Mono Red Madness-Mono Blue Aggro</v>
      </c>
    </row>
    <row r="3566" spans="1:11" x14ac:dyDescent="0.3">
      <c r="A3566">
        <v>1</v>
      </c>
      <c r="B3566" t="s">
        <v>298</v>
      </c>
      <c r="C3566" t="s">
        <v>25</v>
      </c>
      <c r="D3566" t="s">
        <v>1456</v>
      </c>
      <c r="E3566" s="1" t="str">
        <f t="shared" si="281"/>
        <v>Francesco Zibella-Francesco Fiorenzoni</v>
      </c>
      <c r="F3566" t="str">
        <f t="shared" si="279"/>
        <v>Won</v>
      </c>
      <c r="G3566" s="1">
        <f t="shared" si="280"/>
        <v>10</v>
      </c>
      <c r="H3566">
        <f t="shared" si="282"/>
        <v>1</v>
      </c>
      <c r="I3566" t="str">
        <f>INDEX(META!$B:$B,MATCH(B3566,META!$A:$A,0))</f>
        <v>Gruul Monsters</v>
      </c>
      <c r="J3566" t="str">
        <f>INDEX(META!$B:$B,MATCH(D3566,META!$A:$A,0))</f>
        <v>Mono Blue Terror</v>
      </c>
      <c r="K3566" t="str">
        <f t="shared" si="283"/>
        <v>Gruul Monsters-Mono Blue Terror</v>
      </c>
    </row>
    <row r="3567" spans="1:11" x14ac:dyDescent="0.3">
      <c r="A3567">
        <v>2</v>
      </c>
      <c r="B3567" t="s">
        <v>120</v>
      </c>
      <c r="C3567" t="s">
        <v>26</v>
      </c>
      <c r="D3567" t="s">
        <v>1850</v>
      </c>
      <c r="E3567" s="1" t="str">
        <f t="shared" si="281"/>
        <v>Franciszek Komsta-Pietro Carocci</v>
      </c>
      <c r="F3567" t="str">
        <f t="shared" si="279"/>
        <v>Lost</v>
      </c>
      <c r="G3567" s="1">
        <f t="shared" si="280"/>
        <v>10</v>
      </c>
      <c r="H3567">
        <f t="shared" si="282"/>
        <v>1</v>
      </c>
      <c r="I3567" t="str">
        <f>INDEX(META!$B:$B,MATCH(B3567,META!$A:$A,0))</f>
        <v>Mono Red Synth</v>
      </c>
      <c r="J3567" t="str">
        <f>INDEX(META!$B:$B,MATCH(D3567,META!$A:$A,0))</f>
        <v>Caw Gate</v>
      </c>
      <c r="K3567" t="str">
        <f t="shared" si="283"/>
        <v>Mono Red Synth-Caw Gate</v>
      </c>
    </row>
    <row r="3568" spans="1:11" x14ac:dyDescent="0.3">
      <c r="A3568">
        <v>3</v>
      </c>
      <c r="B3568" t="s">
        <v>233</v>
      </c>
      <c r="C3568" t="s">
        <v>29</v>
      </c>
      <c r="D3568" t="s">
        <v>376</v>
      </c>
      <c r="E3568" s="1" t="str">
        <f t="shared" si="281"/>
        <v>Samuele Samaritani-Davide Lega</v>
      </c>
      <c r="F3568" t="str">
        <f t="shared" si="279"/>
        <v>Draw</v>
      </c>
      <c r="G3568" s="1">
        <f t="shared" si="280"/>
        <v>10</v>
      </c>
      <c r="H3568">
        <f t="shared" si="282"/>
        <v>1</v>
      </c>
      <c r="I3568" t="str">
        <f>INDEX(META!$B:$B,MATCH(B3568,META!$A:$A,0))</f>
        <v>Jund Wildfire</v>
      </c>
      <c r="J3568" t="str">
        <f>INDEX(META!$B:$B,MATCH(D3568,META!$A:$A,0))</f>
        <v>Azorius Familiars</v>
      </c>
      <c r="K3568" t="str">
        <f t="shared" si="283"/>
        <v>Jund Wildfire-Azorius Familiars</v>
      </c>
    </row>
    <row r="3569" spans="1:11" x14ac:dyDescent="0.3">
      <c r="A3569">
        <v>4</v>
      </c>
      <c r="B3569" t="s">
        <v>99</v>
      </c>
      <c r="C3569" t="s">
        <v>25</v>
      </c>
      <c r="D3569" t="s">
        <v>194</v>
      </c>
      <c r="E3569" s="1" t="str">
        <f t="shared" si="281"/>
        <v>Jose Vidal Ros-riccardo cestari</v>
      </c>
      <c r="F3569" t="str">
        <f t="shared" si="279"/>
        <v>Won</v>
      </c>
      <c r="G3569" s="1">
        <f t="shared" si="280"/>
        <v>10</v>
      </c>
      <c r="H3569">
        <f t="shared" si="282"/>
        <v>1</v>
      </c>
      <c r="I3569" t="str">
        <f>INDEX(META!$B:$B,MATCH(B3569,META!$A:$A,0))</f>
        <v>Mardu Synth</v>
      </c>
      <c r="J3569" t="str">
        <f>INDEX(META!$B:$B,MATCH(D3569,META!$A:$A,0))</f>
        <v>Mono Blue Terror</v>
      </c>
      <c r="K3569" t="str">
        <f t="shared" si="283"/>
        <v>Mardu Synth-Mono Blue Terror</v>
      </c>
    </row>
    <row r="3570" spans="1:11" x14ac:dyDescent="0.3">
      <c r="A3570">
        <v>5</v>
      </c>
      <c r="B3570" t="s">
        <v>351</v>
      </c>
      <c r="C3570" t="s">
        <v>25</v>
      </c>
      <c r="D3570" t="s">
        <v>407</v>
      </c>
      <c r="E3570" s="1" t="str">
        <f t="shared" si="281"/>
        <v>Tommaso Punis-marco cristopher candela</v>
      </c>
      <c r="F3570" t="str">
        <f t="shared" si="279"/>
        <v>Won</v>
      </c>
      <c r="G3570" s="1">
        <f t="shared" si="280"/>
        <v>10</v>
      </c>
      <c r="H3570">
        <f t="shared" si="282"/>
        <v>1</v>
      </c>
      <c r="I3570" t="str">
        <f>INDEX(META!$B:$B,MATCH(B3570,META!$A:$A,0))</f>
        <v>Gruul Monsters</v>
      </c>
      <c r="J3570" t="str">
        <f>INDEX(META!$B:$B,MATCH(D3570,META!$A:$A,0))</f>
        <v>Mardu Synth</v>
      </c>
      <c r="K3570" t="str">
        <f t="shared" si="283"/>
        <v>Gruul Monsters-Mardu Synth</v>
      </c>
    </row>
    <row r="3571" spans="1:11" x14ac:dyDescent="0.3">
      <c r="A3571">
        <v>6</v>
      </c>
      <c r="B3571" t="s">
        <v>1786</v>
      </c>
      <c r="C3571" t="s">
        <v>25</v>
      </c>
      <c r="D3571" t="s">
        <v>3238</v>
      </c>
      <c r="E3571" s="1" t="str">
        <f t="shared" si="281"/>
        <v>Filip Skórnicki-Marco Del Pivo</v>
      </c>
      <c r="F3571" t="str">
        <f t="shared" si="279"/>
        <v>Won</v>
      </c>
      <c r="G3571" s="1">
        <f t="shared" si="280"/>
        <v>10</v>
      </c>
      <c r="H3571">
        <f t="shared" si="282"/>
        <v>1</v>
      </c>
      <c r="I3571" t="str">
        <f>INDEX(META!$B:$B,MATCH(B3571,META!$A:$A,0))</f>
        <v>Mono Blue Aggro</v>
      </c>
      <c r="J3571" t="str">
        <f>INDEX(META!$B:$B,MATCH(D3571,META!$A:$A,0))</f>
        <v>Gardens</v>
      </c>
      <c r="K3571" t="str">
        <f t="shared" si="283"/>
        <v>Mono Blue Aggro-Gardens</v>
      </c>
    </row>
    <row r="3572" spans="1:11" x14ac:dyDescent="0.3">
      <c r="A3572">
        <v>7</v>
      </c>
      <c r="B3572" t="s">
        <v>354</v>
      </c>
      <c r="C3572" t="s">
        <v>26</v>
      </c>
      <c r="D3572" t="s">
        <v>398</v>
      </c>
      <c r="E3572" s="1" t="str">
        <f t="shared" si="281"/>
        <v>Milos Arsic-Edoardo Bardi</v>
      </c>
      <c r="F3572" t="str">
        <f t="shared" si="279"/>
        <v>Lost</v>
      </c>
      <c r="G3572" s="1">
        <f t="shared" si="280"/>
        <v>10</v>
      </c>
      <c r="H3572">
        <f t="shared" si="282"/>
        <v>1</v>
      </c>
      <c r="I3572" t="str">
        <f>INDEX(META!$B:$B,MATCH(B3572,META!$A:$A,0))</f>
        <v>Mono Red Synth</v>
      </c>
      <c r="J3572" t="str">
        <f>INDEX(META!$B:$B,MATCH(D3572,META!$A:$A,0))</f>
        <v>High Tide Combo</v>
      </c>
      <c r="K3572" t="str">
        <f t="shared" si="283"/>
        <v>Mono Red Synth-High Tide Combo</v>
      </c>
    </row>
    <row r="3573" spans="1:11" x14ac:dyDescent="0.3">
      <c r="A3573">
        <v>8</v>
      </c>
      <c r="B3573" t="s">
        <v>569</v>
      </c>
      <c r="C3573" t="s">
        <v>27</v>
      </c>
      <c r="D3573" t="s">
        <v>482</v>
      </c>
      <c r="E3573" s="1" t="str">
        <f t="shared" si="281"/>
        <v>isaac rancic-Francesco Foschi</v>
      </c>
      <c r="F3573" t="str">
        <f t="shared" si="279"/>
        <v>Lost</v>
      </c>
      <c r="G3573" s="1">
        <f t="shared" si="280"/>
        <v>10</v>
      </c>
      <c r="H3573">
        <f t="shared" si="282"/>
        <v>1</v>
      </c>
      <c r="I3573" t="str">
        <f>INDEX(META!$B:$B,MATCH(B3573,META!$A:$A,0))</f>
        <v>High Tide Combo</v>
      </c>
      <c r="J3573" t="str">
        <f>INDEX(META!$B:$B,MATCH(D3573,META!$A:$A,0))</f>
        <v>Altar Tron</v>
      </c>
      <c r="K3573" t="str">
        <f t="shared" si="283"/>
        <v>High Tide Combo-Altar Tron</v>
      </c>
    </row>
    <row r="3574" spans="1:11" x14ac:dyDescent="0.3">
      <c r="A3574">
        <v>9</v>
      </c>
      <c r="B3574" t="s">
        <v>2397</v>
      </c>
      <c r="C3574" t="s">
        <v>26</v>
      </c>
      <c r="D3574" t="s">
        <v>3258</v>
      </c>
      <c r="E3574" s="1" t="str">
        <f t="shared" si="281"/>
        <v>Igor Grécia-Bernardo Torres</v>
      </c>
      <c r="F3574" t="str">
        <f t="shared" si="279"/>
        <v>Lost</v>
      </c>
      <c r="G3574" s="1">
        <f t="shared" si="280"/>
        <v>10</v>
      </c>
      <c r="H3574">
        <f t="shared" si="282"/>
        <v>1</v>
      </c>
      <c r="I3574" t="str">
        <f>INDEX(META!$B:$B,MATCH(B3574,META!$A:$A,0))</f>
        <v>Azorius Familiars</v>
      </c>
      <c r="J3574" t="str">
        <f>INDEX(META!$B:$B,MATCH(D3574,META!$A:$A,0))</f>
        <v>Izzet Terror</v>
      </c>
      <c r="K3574" t="str">
        <f t="shared" si="283"/>
        <v>Azorius Familiars-Izzet Terror</v>
      </c>
    </row>
    <row r="3575" spans="1:11" x14ac:dyDescent="0.3">
      <c r="A3575">
        <v>10</v>
      </c>
      <c r="B3575" t="s">
        <v>197</v>
      </c>
      <c r="C3575" t="s">
        <v>28</v>
      </c>
      <c r="D3575" t="s">
        <v>299</v>
      </c>
      <c r="E3575" s="1" t="str">
        <f t="shared" si="281"/>
        <v>Francesco Giuliano-Lorenzo Bachiorri</v>
      </c>
      <c r="F3575" t="str">
        <f t="shared" si="279"/>
        <v>Won</v>
      </c>
      <c r="G3575" s="1">
        <f t="shared" si="280"/>
        <v>10</v>
      </c>
      <c r="H3575">
        <f t="shared" si="282"/>
        <v>1</v>
      </c>
      <c r="I3575" t="str">
        <f>INDEX(META!$B:$B,MATCH(B3575,META!$A:$A,0))</f>
        <v>Azorius Familiars</v>
      </c>
      <c r="J3575" t="str">
        <f>INDEX(META!$B:$B,MATCH(D3575,META!$A:$A,0))</f>
        <v>Mono Red Synth</v>
      </c>
      <c r="K3575" t="str">
        <f t="shared" si="283"/>
        <v>Azorius Familiars-Mono Red Synth</v>
      </c>
    </row>
    <row r="3576" spans="1:11" x14ac:dyDescent="0.3">
      <c r="A3576">
        <v>11</v>
      </c>
      <c r="B3576" t="s">
        <v>430</v>
      </c>
      <c r="C3576" t="s">
        <v>26</v>
      </c>
      <c r="D3576" t="s">
        <v>1659</v>
      </c>
      <c r="E3576" s="1" t="str">
        <f t="shared" si="281"/>
        <v>Alessio Sposito-Mattia Saetta</v>
      </c>
      <c r="F3576" t="str">
        <f t="shared" si="279"/>
        <v>Lost</v>
      </c>
      <c r="G3576" s="1">
        <f t="shared" si="280"/>
        <v>10</v>
      </c>
      <c r="H3576">
        <f t="shared" si="282"/>
        <v>1</v>
      </c>
      <c r="I3576" t="str">
        <f>INDEX(META!$B:$B,MATCH(B3576,META!$A:$A,0))</f>
        <v>Mono Red Synth</v>
      </c>
      <c r="J3576" t="str">
        <f>INDEX(META!$B:$B,MATCH(D3576,META!$A:$A,0))</f>
        <v>Elves</v>
      </c>
      <c r="K3576" t="str">
        <f t="shared" si="283"/>
        <v>Mono Red Synth-Elves</v>
      </c>
    </row>
    <row r="3577" spans="1:11" x14ac:dyDescent="0.3">
      <c r="A3577">
        <v>12</v>
      </c>
      <c r="B3577" t="s">
        <v>400</v>
      </c>
      <c r="C3577" t="s">
        <v>28</v>
      </c>
      <c r="D3577" t="s">
        <v>309</v>
      </c>
      <c r="E3577" s="1" t="str">
        <f t="shared" si="281"/>
        <v>Adam Bazika-Paolo Donfrancesco</v>
      </c>
      <c r="F3577" t="str">
        <f t="shared" si="279"/>
        <v>Won</v>
      </c>
      <c r="G3577" s="1">
        <f t="shared" si="280"/>
        <v>10</v>
      </c>
      <c r="H3577">
        <f t="shared" si="282"/>
        <v>1</v>
      </c>
      <c r="I3577" t="str">
        <f>INDEX(META!$B:$B,MATCH(B3577,META!$A:$A,0))</f>
        <v>Jund Wildfire</v>
      </c>
      <c r="J3577" t="str">
        <f>INDEX(META!$B:$B,MATCH(D3577,META!$A:$A,0))</f>
        <v>Jund Wildfire</v>
      </c>
      <c r="K3577" t="str">
        <f t="shared" si="283"/>
        <v>Jund Wildfire-Jund Wildfire</v>
      </c>
    </row>
    <row r="3578" spans="1:11" x14ac:dyDescent="0.3">
      <c r="A3578">
        <v>13</v>
      </c>
      <c r="B3578" t="s">
        <v>3261</v>
      </c>
      <c r="C3578" t="s">
        <v>25</v>
      </c>
      <c r="D3578" t="s">
        <v>394</v>
      </c>
      <c r="E3578" s="1" t="str">
        <f t="shared" si="281"/>
        <v>Marcio Carvalho-Jame Truffaz</v>
      </c>
      <c r="F3578" t="str">
        <f t="shared" si="279"/>
        <v>Won</v>
      </c>
      <c r="G3578" s="1">
        <f t="shared" si="280"/>
        <v>10</v>
      </c>
      <c r="H3578">
        <f t="shared" si="282"/>
        <v>1</v>
      </c>
      <c r="I3578" t="str">
        <f>INDEX(META!$B:$B,MATCH(B3578,META!$A:$A,0))</f>
        <v>Izzet Blitz</v>
      </c>
      <c r="J3578" t="str">
        <f>INDEX(META!$B:$B,MATCH(D3578,META!$A:$A,0))</f>
        <v>Gardens</v>
      </c>
      <c r="K3578" t="str">
        <f t="shared" si="283"/>
        <v>Izzet Blitz-Gardens</v>
      </c>
    </row>
    <row r="3579" spans="1:11" x14ac:dyDescent="0.3">
      <c r="A3579">
        <v>14</v>
      </c>
      <c r="B3579" t="s">
        <v>513</v>
      </c>
      <c r="C3579" t="s">
        <v>26</v>
      </c>
      <c r="D3579" t="s">
        <v>3252</v>
      </c>
      <c r="E3579" s="1" t="str">
        <f t="shared" si="281"/>
        <v>Federico Bosi-Alexander Beliaev</v>
      </c>
      <c r="F3579" t="str">
        <f t="shared" si="279"/>
        <v>Lost</v>
      </c>
      <c r="G3579" s="1">
        <f t="shared" si="280"/>
        <v>10</v>
      </c>
      <c r="H3579">
        <f t="shared" si="282"/>
        <v>1</v>
      </c>
      <c r="I3579" t="str">
        <f>INDEX(META!$B:$B,MATCH(B3579,META!$A:$A,0))</f>
        <v>Altar Tron</v>
      </c>
      <c r="J3579" t="str">
        <f>INDEX(META!$B:$B,MATCH(D3579,META!$A:$A,0))</f>
        <v>Elves</v>
      </c>
      <c r="K3579" t="str">
        <f t="shared" si="283"/>
        <v>Altar Tron-Elves</v>
      </c>
    </row>
    <row r="3580" spans="1:11" x14ac:dyDescent="0.3">
      <c r="A3580">
        <v>15</v>
      </c>
      <c r="B3580" t="s">
        <v>101</v>
      </c>
      <c r="C3580" t="s">
        <v>25</v>
      </c>
      <c r="D3580" t="s">
        <v>896</v>
      </c>
      <c r="E3580" s="1" t="str">
        <f t="shared" si="281"/>
        <v>Raffaele Nobili-lorenzo cupini</v>
      </c>
      <c r="F3580" t="str">
        <f t="shared" si="279"/>
        <v>Won</v>
      </c>
      <c r="G3580" s="1">
        <f t="shared" si="280"/>
        <v>10</v>
      </c>
      <c r="H3580">
        <f t="shared" si="282"/>
        <v>1</v>
      </c>
      <c r="I3580" t="str">
        <f>INDEX(META!$B:$B,MATCH(B3580,META!$A:$A,0))</f>
        <v>Mono Red Synth</v>
      </c>
      <c r="J3580" t="str">
        <f>INDEX(META!$B:$B,MATCH(D3580,META!$A:$A,0))</f>
        <v>Mono Red Blitz</v>
      </c>
      <c r="K3580" t="str">
        <f t="shared" si="283"/>
        <v>Mono Red Synth-Mono Red Blitz</v>
      </c>
    </row>
    <row r="3581" spans="1:11" x14ac:dyDescent="0.3">
      <c r="A3581">
        <v>16</v>
      </c>
      <c r="B3581" t="s">
        <v>409</v>
      </c>
      <c r="C3581" t="s">
        <v>25</v>
      </c>
      <c r="D3581" t="s">
        <v>377</v>
      </c>
      <c r="E3581" s="1" t="str">
        <f t="shared" si="281"/>
        <v>Ondřej Lukáš-Federico Pelliccia</v>
      </c>
      <c r="F3581" t="str">
        <f t="shared" si="279"/>
        <v>Won</v>
      </c>
      <c r="G3581" s="1">
        <f t="shared" si="280"/>
        <v>10</v>
      </c>
      <c r="H3581">
        <f t="shared" si="282"/>
        <v>1</v>
      </c>
      <c r="I3581" t="str">
        <f>INDEX(META!$B:$B,MATCH(B3581,META!$A:$A,0))</f>
        <v>Mono Red Synth</v>
      </c>
      <c r="J3581" t="str">
        <f>INDEX(META!$B:$B,MATCH(D3581,META!$A:$A,0))</f>
        <v>Mono Red Madness</v>
      </c>
      <c r="K3581" t="str">
        <f t="shared" si="283"/>
        <v>Mono Red Synth-Mono Red Madness</v>
      </c>
    </row>
    <row r="3582" spans="1:11" x14ac:dyDescent="0.3">
      <c r="A3582">
        <v>17</v>
      </c>
      <c r="B3582" t="s">
        <v>172</v>
      </c>
      <c r="C3582" t="s">
        <v>27</v>
      </c>
      <c r="D3582" t="s">
        <v>2734</v>
      </c>
      <c r="E3582" s="1" t="str">
        <f t="shared" si="281"/>
        <v>Pietro Bragioto-Alessandro Mazzi</v>
      </c>
      <c r="F3582" t="str">
        <f t="shared" si="279"/>
        <v>Lost</v>
      </c>
      <c r="G3582" s="1">
        <f t="shared" si="280"/>
        <v>10</v>
      </c>
      <c r="H3582">
        <f t="shared" si="282"/>
        <v>1</v>
      </c>
      <c r="I3582" t="str">
        <f>INDEX(META!$B:$B,MATCH(B3582,META!$A:$A,0))</f>
        <v>Mono Red Synth</v>
      </c>
      <c r="J3582" t="str">
        <f>INDEX(META!$B:$B,MATCH(D3582,META!$A:$A,0))</f>
        <v>Mono Red Synth</v>
      </c>
      <c r="K3582" t="str">
        <f t="shared" si="283"/>
        <v>Mono Red Synth-Mono Red Synth</v>
      </c>
    </row>
    <row r="3583" spans="1:11" x14ac:dyDescent="0.3">
      <c r="A3583">
        <v>18</v>
      </c>
      <c r="B3583" t="s">
        <v>2810</v>
      </c>
      <c r="C3583" t="s">
        <v>25</v>
      </c>
      <c r="D3583" t="s">
        <v>251</v>
      </c>
      <c r="E3583" s="1" t="str">
        <f t="shared" si="281"/>
        <v>Pasquale Sirignano-Paolo Rollo</v>
      </c>
      <c r="F3583" t="str">
        <f t="shared" si="279"/>
        <v>Won</v>
      </c>
      <c r="G3583" s="1">
        <f t="shared" si="280"/>
        <v>10</v>
      </c>
      <c r="H3583">
        <f t="shared" si="282"/>
        <v>1</v>
      </c>
      <c r="I3583" t="str">
        <f>INDEX(META!$B:$B,MATCH(B3583,META!$A:$A,0))</f>
        <v>Mono Red Synth</v>
      </c>
      <c r="J3583" t="str">
        <f>INDEX(META!$B:$B,MATCH(D3583,META!$A:$A,0))</f>
        <v>Gardens</v>
      </c>
      <c r="K3583" t="str">
        <f t="shared" si="283"/>
        <v>Mono Red Synth-Gardens</v>
      </c>
    </row>
    <row r="3584" spans="1:11" x14ac:dyDescent="0.3">
      <c r="A3584">
        <v>19</v>
      </c>
      <c r="B3584" t="s">
        <v>328</v>
      </c>
      <c r="C3584" t="s">
        <v>26</v>
      </c>
      <c r="D3584" t="s">
        <v>2422</v>
      </c>
      <c r="E3584" s="1" t="str">
        <f t="shared" si="281"/>
        <v>Lorenzo Bergamini-Michele Compagnone</v>
      </c>
      <c r="F3584" t="str">
        <f t="shared" si="279"/>
        <v>Lost</v>
      </c>
      <c r="G3584" s="1">
        <f t="shared" si="280"/>
        <v>10</v>
      </c>
      <c r="H3584">
        <f t="shared" si="282"/>
        <v>1</v>
      </c>
      <c r="I3584" t="str">
        <f>INDEX(META!$B:$B,MATCH(B3584,META!$A:$A,0))</f>
        <v>Azorius Familiars</v>
      </c>
      <c r="J3584" t="str">
        <f>INDEX(META!$B:$B,MATCH(D3584,META!$A:$A,0))</f>
        <v>Dimir Terror</v>
      </c>
      <c r="K3584" t="str">
        <f t="shared" si="283"/>
        <v>Azorius Familiars-Dimir Terror</v>
      </c>
    </row>
    <row r="3585" spans="1:11" x14ac:dyDescent="0.3">
      <c r="A3585">
        <v>20</v>
      </c>
      <c r="B3585" t="s">
        <v>516</v>
      </c>
      <c r="C3585" t="s">
        <v>26</v>
      </c>
      <c r="D3585" t="s">
        <v>1905</v>
      </c>
      <c r="E3585" s="1" t="str">
        <f t="shared" si="281"/>
        <v>Vincenzo Vinci-Manuel Michelangeli</v>
      </c>
      <c r="F3585" t="str">
        <f t="shared" si="279"/>
        <v>Lost</v>
      </c>
      <c r="G3585" s="1">
        <f t="shared" si="280"/>
        <v>10</v>
      </c>
      <c r="H3585">
        <f t="shared" si="282"/>
        <v>1</v>
      </c>
      <c r="I3585" t="str">
        <f>INDEX(META!$B:$B,MATCH(B3585,META!$A:$A,0))</f>
        <v>Jund Wildfire</v>
      </c>
      <c r="J3585" t="str">
        <f>INDEX(META!$B:$B,MATCH(D3585,META!$A:$A,0))</f>
        <v>Mono Red Synth</v>
      </c>
      <c r="K3585" t="str">
        <f t="shared" si="283"/>
        <v>Jund Wildfire-Mono Red Synth</v>
      </c>
    </row>
    <row r="3586" spans="1:11" x14ac:dyDescent="0.3">
      <c r="A3586">
        <v>21</v>
      </c>
      <c r="B3586" t="s">
        <v>386</v>
      </c>
      <c r="C3586" t="s">
        <v>26</v>
      </c>
      <c r="D3586" t="s">
        <v>2640</v>
      </c>
      <c r="E3586" s="1" t="str">
        <f t="shared" si="281"/>
        <v>Alessandro Sanvito-Giuseppe Monfregola</v>
      </c>
      <c r="F3586" t="str">
        <f t="shared" si="279"/>
        <v>Lost</v>
      </c>
      <c r="G3586" s="1">
        <f t="shared" si="280"/>
        <v>10</v>
      </c>
      <c r="H3586">
        <f t="shared" si="282"/>
        <v>1</v>
      </c>
      <c r="I3586" t="str">
        <f>INDEX(META!$B:$B,MATCH(B3586,META!$A:$A,0))</f>
        <v>Elves</v>
      </c>
      <c r="J3586" t="str">
        <f>INDEX(META!$B:$B,MATCH(D3586,META!$A:$A,0))</f>
        <v>Mono Red Synth</v>
      </c>
      <c r="K3586" t="str">
        <f t="shared" si="283"/>
        <v>Elves-Mono Red Synth</v>
      </c>
    </row>
    <row r="3587" spans="1:11" x14ac:dyDescent="0.3">
      <c r="A3587">
        <v>22</v>
      </c>
      <c r="B3587" t="s">
        <v>839</v>
      </c>
      <c r="C3587" t="s">
        <v>28</v>
      </c>
      <c r="D3587" t="s">
        <v>180</v>
      </c>
      <c r="E3587" s="1" t="str">
        <f t="shared" si="281"/>
        <v>Stefano Belloni-Marco Drakulic</v>
      </c>
      <c r="F3587" t="str">
        <f t="shared" ref="F3587:F3650" si="284">_xlfn.TEXTBEFORE(C3587," ")</f>
        <v>Won</v>
      </c>
      <c r="G3587" s="1">
        <f t="shared" ref="G3587:G3650" si="285">IF(A3587&gt;=A3586,G3586,G3586+1)</f>
        <v>10</v>
      </c>
      <c r="H3587">
        <f t="shared" si="282"/>
        <v>1</v>
      </c>
      <c r="I3587" t="str">
        <f>INDEX(META!$B:$B,MATCH(B3587,META!$A:$A,0))</f>
        <v>Mono Blue Aggro</v>
      </c>
      <c r="J3587" t="str">
        <f>INDEX(META!$B:$B,MATCH(D3587,META!$A:$A,0))</f>
        <v>High Tide Combo</v>
      </c>
      <c r="K3587" t="str">
        <f t="shared" si="283"/>
        <v>Mono Blue Aggro-High Tide Combo</v>
      </c>
    </row>
    <row r="3588" spans="1:11" x14ac:dyDescent="0.3">
      <c r="A3588">
        <v>23</v>
      </c>
      <c r="B3588" t="s">
        <v>2298</v>
      </c>
      <c r="C3588" t="s">
        <v>28</v>
      </c>
      <c r="D3588" t="s">
        <v>238</v>
      </c>
      <c r="E3588" s="1" t="str">
        <f t="shared" si="281"/>
        <v>Natalino Feshti-Manuel Drudi</v>
      </c>
      <c r="F3588" t="str">
        <f t="shared" si="284"/>
        <v>Won</v>
      </c>
      <c r="G3588" s="1">
        <f t="shared" si="285"/>
        <v>10</v>
      </c>
      <c r="H3588">
        <f t="shared" si="282"/>
        <v>1</v>
      </c>
      <c r="I3588" t="str">
        <f>INDEX(META!$B:$B,MATCH(B3588,META!$A:$A,0))</f>
        <v>Mono Red Dredge</v>
      </c>
      <c r="J3588" t="str">
        <f>INDEX(META!$B:$B,MATCH(D3588,META!$A:$A,0))</f>
        <v>Mono Red Madness</v>
      </c>
      <c r="K3588" t="str">
        <f t="shared" si="283"/>
        <v>Mono Red Dredge-Mono Red Madness</v>
      </c>
    </row>
    <row r="3589" spans="1:11" x14ac:dyDescent="0.3">
      <c r="A3589">
        <v>24</v>
      </c>
      <c r="B3589" t="s">
        <v>2529</v>
      </c>
      <c r="C3589" t="s">
        <v>26</v>
      </c>
      <c r="D3589" t="s">
        <v>2153</v>
      </c>
      <c r="E3589" s="1" t="str">
        <f t="shared" si="281"/>
        <v>Rizzi Federico-Francesco Brugnami</v>
      </c>
      <c r="F3589" t="str">
        <f t="shared" si="284"/>
        <v>Lost</v>
      </c>
      <c r="G3589" s="1">
        <f t="shared" si="285"/>
        <v>10</v>
      </c>
      <c r="H3589">
        <f t="shared" si="282"/>
        <v>1</v>
      </c>
      <c r="I3589" t="str">
        <f>INDEX(META!$B:$B,MATCH(B3589,META!$A:$A,0))</f>
        <v>Boros Synth</v>
      </c>
      <c r="J3589" t="str">
        <f>INDEX(META!$B:$B,MATCH(D3589,META!$A:$A,0))</f>
        <v>Jund Wildfire</v>
      </c>
      <c r="K3589" t="str">
        <f t="shared" si="283"/>
        <v>Boros Synth-Jund Wildfire</v>
      </c>
    </row>
    <row r="3590" spans="1:11" x14ac:dyDescent="0.3">
      <c r="A3590">
        <v>25</v>
      </c>
      <c r="B3590" t="s">
        <v>3194</v>
      </c>
      <c r="C3590" t="s">
        <v>28</v>
      </c>
      <c r="D3590" t="s">
        <v>1517</v>
      </c>
      <c r="E3590" s="1" t="str">
        <f t="shared" si="281"/>
        <v>hayden dubock-Andrea Beatrice</v>
      </c>
      <c r="F3590" t="str">
        <f t="shared" si="284"/>
        <v>Won</v>
      </c>
      <c r="G3590" s="1">
        <f t="shared" si="285"/>
        <v>10</v>
      </c>
      <c r="H3590">
        <f t="shared" si="282"/>
        <v>1</v>
      </c>
      <c r="I3590" t="str">
        <f>INDEX(META!$B:$B,MATCH(B3590,META!$A:$A,0))</f>
        <v>Jeskai Ephemerate</v>
      </c>
      <c r="J3590" t="str">
        <f>INDEX(META!$B:$B,MATCH(D3590,META!$A:$A,0))</f>
        <v>Mono Blue Terror</v>
      </c>
      <c r="K3590" t="str">
        <f t="shared" si="283"/>
        <v>Jeskai Ephemerate-Mono Blue Terror</v>
      </c>
    </row>
    <row r="3591" spans="1:11" x14ac:dyDescent="0.3">
      <c r="A3591">
        <v>26</v>
      </c>
      <c r="B3591" t="s">
        <v>3179</v>
      </c>
      <c r="C3591" t="s">
        <v>26</v>
      </c>
      <c r="D3591" t="s">
        <v>152</v>
      </c>
      <c r="E3591" s="1" t="str">
        <f t="shared" si="281"/>
        <v>Alberto Casto-Jan Plachý</v>
      </c>
      <c r="F3591" t="str">
        <f t="shared" si="284"/>
        <v>Lost</v>
      </c>
      <c r="G3591" s="1">
        <f t="shared" si="285"/>
        <v>10</v>
      </c>
      <c r="H3591">
        <f t="shared" si="282"/>
        <v>1</v>
      </c>
      <c r="I3591" t="str">
        <f>INDEX(META!$B:$B,MATCH(B3591,META!$A:$A,0))</f>
        <v>Izzet Terror</v>
      </c>
      <c r="J3591" t="str">
        <f>INDEX(META!$B:$B,MATCH(D3591,META!$A:$A,0))</f>
        <v>Jund Wildfire</v>
      </c>
      <c r="K3591" t="str">
        <f t="shared" si="283"/>
        <v>Izzet Terror-Jund Wildfire</v>
      </c>
    </row>
    <row r="3592" spans="1:11" x14ac:dyDescent="0.3">
      <c r="A3592">
        <v>27</v>
      </c>
      <c r="B3592" t="s">
        <v>2826</v>
      </c>
      <c r="C3592" t="s">
        <v>26</v>
      </c>
      <c r="D3592" t="s">
        <v>1306</v>
      </c>
      <c r="E3592" s="1" t="str">
        <f t="shared" si="281"/>
        <v>Baroni Paolo-Francesco Pelacani</v>
      </c>
      <c r="F3592" t="str">
        <f t="shared" si="284"/>
        <v>Lost</v>
      </c>
      <c r="G3592" s="1">
        <f t="shared" si="285"/>
        <v>10</v>
      </c>
      <c r="H3592">
        <f t="shared" si="282"/>
        <v>1</v>
      </c>
      <c r="I3592" t="str">
        <f>INDEX(META!$B:$B,MATCH(B3592,META!$A:$A,0))</f>
        <v>Altar Tron</v>
      </c>
      <c r="J3592" t="str">
        <f>INDEX(META!$B:$B,MATCH(D3592,META!$A:$A,0))</f>
        <v>Mono Blue Terror</v>
      </c>
      <c r="K3592" t="str">
        <f t="shared" si="283"/>
        <v>Altar Tron-Mono Blue Terror</v>
      </c>
    </row>
    <row r="3593" spans="1:11" x14ac:dyDescent="0.3">
      <c r="A3593">
        <v>28</v>
      </c>
      <c r="B3593" t="s">
        <v>189</v>
      </c>
      <c r="C3593" t="s">
        <v>25</v>
      </c>
      <c r="D3593" t="s">
        <v>316</v>
      </c>
      <c r="E3593" s="1" t="str">
        <f t="shared" si="281"/>
        <v>Riccardo Bonato-Lorenzo Aldegheri</v>
      </c>
      <c r="F3593" t="str">
        <f t="shared" si="284"/>
        <v>Won</v>
      </c>
      <c r="G3593" s="1">
        <f t="shared" si="285"/>
        <v>10</v>
      </c>
      <c r="H3593">
        <f t="shared" si="282"/>
        <v>1</v>
      </c>
      <c r="I3593" t="str">
        <f>INDEX(META!$B:$B,MATCH(B3593,META!$A:$A,0))</f>
        <v>Jund Wildfire</v>
      </c>
      <c r="J3593" t="str">
        <f>INDEX(META!$B:$B,MATCH(D3593,META!$A:$A,0))</f>
        <v>Jund Wildfire</v>
      </c>
      <c r="K3593" t="str">
        <f t="shared" si="283"/>
        <v>Jund Wildfire-Jund Wildfire</v>
      </c>
    </row>
    <row r="3594" spans="1:11" x14ac:dyDescent="0.3">
      <c r="A3594">
        <v>29</v>
      </c>
      <c r="B3594" t="s">
        <v>192</v>
      </c>
      <c r="C3594" t="s">
        <v>28</v>
      </c>
      <c r="D3594" t="s">
        <v>98</v>
      </c>
      <c r="E3594" s="1" t="str">
        <f t="shared" si="281"/>
        <v>Cristiano Ciacci-Alessandro Miotto</v>
      </c>
      <c r="F3594" t="str">
        <f t="shared" si="284"/>
        <v>Won</v>
      </c>
      <c r="G3594" s="1">
        <f t="shared" si="285"/>
        <v>10</v>
      </c>
      <c r="H3594">
        <f t="shared" si="282"/>
        <v>1</v>
      </c>
      <c r="I3594" t="str">
        <f>INDEX(META!$B:$B,MATCH(B3594,META!$A:$A,0))</f>
        <v>Jund Wildfire</v>
      </c>
      <c r="J3594" t="str">
        <f>INDEX(META!$B:$B,MATCH(D3594,META!$A:$A,0))</f>
        <v>High Tide Combo</v>
      </c>
      <c r="K3594" t="str">
        <f t="shared" si="283"/>
        <v>Jund Wildfire-High Tide Combo</v>
      </c>
    </row>
    <row r="3595" spans="1:11" x14ac:dyDescent="0.3">
      <c r="A3595">
        <v>30</v>
      </c>
      <c r="B3595" t="s">
        <v>307</v>
      </c>
      <c r="C3595" t="s">
        <v>25</v>
      </c>
      <c r="D3595" t="s">
        <v>242</v>
      </c>
      <c r="E3595" s="1" t="str">
        <f t="shared" si="281"/>
        <v>Giacomo Giuliani-Nicola Cordeschi</v>
      </c>
      <c r="F3595" t="str">
        <f t="shared" si="284"/>
        <v>Won</v>
      </c>
      <c r="G3595" s="1">
        <f t="shared" si="285"/>
        <v>10</v>
      </c>
      <c r="H3595">
        <f t="shared" si="282"/>
        <v>1</v>
      </c>
      <c r="I3595" t="str">
        <f>INDEX(META!$B:$B,MATCH(B3595,META!$A:$A,0))</f>
        <v>Jund Wildfire</v>
      </c>
      <c r="J3595" t="str">
        <f>INDEX(META!$B:$B,MATCH(D3595,META!$A:$A,0))</f>
        <v>X Lands Spy</v>
      </c>
      <c r="K3595" t="str">
        <f t="shared" si="283"/>
        <v>Jund Wildfire-X Lands Spy</v>
      </c>
    </row>
    <row r="3596" spans="1:11" x14ac:dyDescent="0.3">
      <c r="A3596">
        <v>31</v>
      </c>
      <c r="B3596" t="s">
        <v>531</v>
      </c>
      <c r="C3596" t="s">
        <v>27</v>
      </c>
      <c r="D3596" t="s">
        <v>1512</v>
      </c>
      <c r="E3596" s="1" t="str">
        <f t="shared" si="281"/>
        <v>Michele Cristofani-Andrea Landi</v>
      </c>
      <c r="F3596" t="str">
        <f t="shared" si="284"/>
        <v>Lost</v>
      </c>
      <c r="G3596" s="1">
        <f t="shared" si="285"/>
        <v>10</v>
      </c>
      <c r="H3596">
        <f t="shared" si="282"/>
        <v>1</v>
      </c>
      <c r="I3596" t="str">
        <f>INDEX(META!$B:$B,MATCH(B3596,META!$A:$A,0))</f>
        <v>Altar Tron</v>
      </c>
      <c r="J3596" t="str">
        <f>INDEX(META!$B:$B,MATCH(D3596,META!$A:$A,0))</f>
        <v>Azorius Familiars</v>
      </c>
      <c r="K3596" t="str">
        <f t="shared" si="283"/>
        <v>Altar Tron-Azorius Familiars</v>
      </c>
    </row>
    <row r="3597" spans="1:11" x14ac:dyDescent="0.3">
      <c r="A3597">
        <v>32</v>
      </c>
      <c r="B3597" t="s">
        <v>403</v>
      </c>
      <c r="C3597" t="s">
        <v>25</v>
      </c>
      <c r="D3597" t="s">
        <v>1313</v>
      </c>
      <c r="E3597" s="1" t="str">
        <f t="shared" si="281"/>
        <v>Federico Lazzari-Fabrizio Lomater</v>
      </c>
      <c r="F3597" t="str">
        <f t="shared" si="284"/>
        <v>Won</v>
      </c>
      <c r="G3597" s="1">
        <f t="shared" si="285"/>
        <v>10</v>
      </c>
      <c r="H3597">
        <f t="shared" si="282"/>
        <v>1</v>
      </c>
      <c r="I3597" t="str">
        <f>INDEX(META!$B:$B,MATCH(B3597,META!$A:$A,0))</f>
        <v>X Lands Spy</v>
      </c>
      <c r="J3597" t="str">
        <f>INDEX(META!$B:$B,MATCH(D3597,META!$A:$A,0))</f>
        <v>Azorius Familiars</v>
      </c>
      <c r="K3597" t="str">
        <f t="shared" si="283"/>
        <v>X Lands Spy-Azorius Familiars</v>
      </c>
    </row>
    <row r="3598" spans="1:11" x14ac:dyDescent="0.3">
      <c r="A3598">
        <v>33</v>
      </c>
      <c r="B3598" t="s">
        <v>681</v>
      </c>
      <c r="C3598" t="s">
        <v>26</v>
      </c>
      <c r="D3598" t="s">
        <v>199</v>
      </c>
      <c r="E3598" s="1" t="str">
        <f t="shared" si="281"/>
        <v>Gabriele Marraccini-Gregorio Galeotti</v>
      </c>
      <c r="F3598" t="str">
        <f t="shared" si="284"/>
        <v>Lost</v>
      </c>
      <c r="G3598" s="1">
        <f t="shared" si="285"/>
        <v>10</v>
      </c>
      <c r="H3598">
        <f t="shared" si="282"/>
        <v>1</v>
      </c>
      <c r="I3598" t="str">
        <f>INDEX(META!$B:$B,MATCH(B3598,META!$A:$A,0))</f>
        <v>Mono Red Synth</v>
      </c>
      <c r="J3598" t="str">
        <f>INDEX(META!$B:$B,MATCH(D3598,META!$A:$A,0))</f>
        <v>Azorius Familiars</v>
      </c>
      <c r="K3598" t="str">
        <f t="shared" si="283"/>
        <v>Mono Red Synth-Azorius Familiars</v>
      </c>
    </row>
    <row r="3599" spans="1:11" x14ac:dyDescent="0.3">
      <c r="A3599">
        <v>34</v>
      </c>
      <c r="B3599" t="s">
        <v>391</v>
      </c>
      <c r="C3599" t="s">
        <v>27</v>
      </c>
      <c r="D3599" t="s">
        <v>772</v>
      </c>
      <c r="E3599" s="1" t="str">
        <f t="shared" si="281"/>
        <v>marco lacedra-Gennaro Ucciero</v>
      </c>
      <c r="F3599" t="str">
        <f t="shared" si="284"/>
        <v>Lost</v>
      </c>
      <c r="G3599" s="1">
        <f t="shared" si="285"/>
        <v>10</v>
      </c>
      <c r="H3599">
        <f t="shared" si="282"/>
        <v>1</v>
      </c>
      <c r="I3599" t="str">
        <f>INDEX(META!$B:$B,MATCH(B3599,META!$A:$A,0))</f>
        <v>Rakdos Madness</v>
      </c>
      <c r="J3599" t="str">
        <f>INDEX(META!$B:$B,MATCH(D3599,META!$A:$A,0))</f>
        <v>Mono Red Madness</v>
      </c>
      <c r="K3599" t="str">
        <f t="shared" si="283"/>
        <v>Rakdos Madness-Mono Red Madness</v>
      </c>
    </row>
    <row r="3600" spans="1:11" x14ac:dyDescent="0.3">
      <c r="A3600">
        <v>35</v>
      </c>
      <c r="B3600" t="s">
        <v>1776</v>
      </c>
      <c r="C3600" t="s">
        <v>25</v>
      </c>
      <c r="D3600" t="s">
        <v>266</v>
      </c>
      <c r="E3600" s="1" t="str">
        <f t="shared" si="281"/>
        <v>Michele Gasperi-Edoardo Pastore</v>
      </c>
      <c r="F3600" t="str">
        <f t="shared" si="284"/>
        <v>Won</v>
      </c>
      <c r="G3600" s="1">
        <f t="shared" si="285"/>
        <v>10</v>
      </c>
      <c r="H3600">
        <f t="shared" si="282"/>
        <v>1</v>
      </c>
      <c r="I3600" t="str">
        <f>INDEX(META!$B:$B,MATCH(B3600,META!$A:$A,0))</f>
        <v>Mono Blue Terror</v>
      </c>
      <c r="J3600" t="str">
        <f>INDEX(META!$B:$B,MATCH(D3600,META!$A:$A,0))</f>
        <v>Mono Red Synth</v>
      </c>
      <c r="K3600" t="str">
        <f t="shared" si="283"/>
        <v>Mono Blue Terror-Mono Red Synth</v>
      </c>
    </row>
    <row r="3601" spans="1:11" x14ac:dyDescent="0.3">
      <c r="A3601">
        <v>36</v>
      </c>
      <c r="B3601" t="s">
        <v>397</v>
      </c>
      <c r="C3601" t="s">
        <v>27</v>
      </c>
      <c r="D3601" t="s">
        <v>2707</v>
      </c>
      <c r="E3601" s="1" t="str">
        <f t="shared" si="281"/>
        <v>Mario Garbuio-Stefano Mannella</v>
      </c>
      <c r="F3601" t="str">
        <f t="shared" si="284"/>
        <v>Lost</v>
      </c>
      <c r="G3601" s="1">
        <f t="shared" si="285"/>
        <v>10</v>
      </c>
      <c r="H3601">
        <f t="shared" si="282"/>
        <v>1</v>
      </c>
      <c r="I3601" t="str">
        <f>INDEX(META!$B:$B,MATCH(B3601,META!$A:$A,0))</f>
        <v>Dimir Terror</v>
      </c>
      <c r="J3601" t="str">
        <f>INDEX(META!$B:$B,MATCH(D3601,META!$A:$A,0))</f>
        <v>Jund Wildfire</v>
      </c>
      <c r="K3601" t="str">
        <f t="shared" si="283"/>
        <v>Dimir Terror-Jund Wildfire</v>
      </c>
    </row>
    <row r="3602" spans="1:11" x14ac:dyDescent="0.3">
      <c r="A3602">
        <v>37</v>
      </c>
      <c r="B3602" t="s">
        <v>123</v>
      </c>
      <c r="C3602" t="s">
        <v>28</v>
      </c>
      <c r="D3602" t="s">
        <v>310</v>
      </c>
      <c r="E3602" s="1" t="str">
        <f t="shared" si="281"/>
        <v>Tomáš HINDULIAK-Davide Sambarino</v>
      </c>
      <c r="F3602" t="str">
        <f t="shared" si="284"/>
        <v>Won</v>
      </c>
      <c r="G3602" s="1">
        <f t="shared" si="285"/>
        <v>10</v>
      </c>
      <c r="H3602">
        <f t="shared" si="282"/>
        <v>1</v>
      </c>
      <c r="I3602" t="str">
        <f>INDEX(META!$B:$B,MATCH(B3602,META!$A:$A,0))</f>
        <v>Mono Blue Terror</v>
      </c>
      <c r="J3602" t="str">
        <f>INDEX(META!$B:$B,MATCH(D3602,META!$A:$A,0))</f>
        <v>Mono Red Madness</v>
      </c>
      <c r="K3602" t="str">
        <f t="shared" si="283"/>
        <v>Mono Blue Terror-Mono Red Madness</v>
      </c>
    </row>
    <row r="3603" spans="1:11" x14ac:dyDescent="0.3">
      <c r="A3603">
        <v>38</v>
      </c>
      <c r="B3603" t="s">
        <v>947</v>
      </c>
      <c r="C3603" t="s">
        <v>25</v>
      </c>
      <c r="D3603" t="s">
        <v>1301</v>
      </c>
      <c r="E3603" s="1" t="str">
        <f t="shared" si="281"/>
        <v>Andrea Severini-Livio Setaro</v>
      </c>
      <c r="F3603" t="str">
        <f t="shared" si="284"/>
        <v>Won</v>
      </c>
      <c r="G3603" s="1">
        <f t="shared" si="285"/>
        <v>10</v>
      </c>
      <c r="H3603">
        <f t="shared" si="282"/>
        <v>1</v>
      </c>
      <c r="I3603" t="str">
        <f>INDEX(META!$B:$B,MATCH(B3603,META!$A:$A,0))</f>
        <v>Mono Red Synth</v>
      </c>
      <c r="J3603" t="str">
        <f>INDEX(META!$B:$B,MATCH(D3603,META!$A:$A,0))</f>
        <v>Elves</v>
      </c>
      <c r="K3603" t="str">
        <f t="shared" si="283"/>
        <v>Mono Red Synth-Elves</v>
      </c>
    </row>
    <row r="3604" spans="1:11" x14ac:dyDescent="0.3">
      <c r="A3604">
        <v>39</v>
      </c>
      <c r="B3604" t="s">
        <v>116</v>
      </c>
      <c r="C3604" t="s">
        <v>25</v>
      </c>
      <c r="D3604" t="s">
        <v>3091</v>
      </c>
      <c r="E3604" s="1" t="str">
        <f t="shared" si="281"/>
        <v>Štěpán Pardubický-alessio degl'innocenti</v>
      </c>
      <c r="F3604" t="str">
        <f t="shared" si="284"/>
        <v>Won</v>
      </c>
      <c r="G3604" s="1">
        <f t="shared" si="285"/>
        <v>10</v>
      </c>
      <c r="H3604">
        <f t="shared" si="282"/>
        <v>1</v>
      </c>
      <c r="I3604" t="str">
        <f>INDEX(META!$B:$B,MATCH(B3604,META!$A:$A,0))</f>
        <v>Rakdos Madness</v>
      </c>
      <c r="J3604" t="str">
        <f>INDEX(META!$B:$B,MATCH(D3604,META!$A:$A,0))</f>
        <v>Mono Blue Terror</v>
      </c>
      <c r="K3604" t="str">
        <f t="shared" si="283"/>
        <v>Rakdos Madness-Mono Blue Terror</v>
      </c>
    </row>
    <row r="3605" spans="1:11" x14ac:dyDescent="0.3">
      <c r="A3605">
        <v>40</v>
      </c>
      <c r="B3605" t="s">
        <v>498</v>
      </c>
      <c r="C3605" t="s">
        <v>28</v>
      </c>
      <c r="D3605" t="s">
        <v>3216</v>
      </c>
      <c r="E3605" s="1" t="str">
        <f t="shared" si="281"/>
        <v>Martn Rabiller-Matteo Malberti</v>
      </c>
      <c r="F3605" t="str">
        <f t="shared" si="284"/>
        <v>Won</v>
      </c>
      <c r="G3605" s="1">
        <f t="shared" si="285"/>
        <v>10</v>
      </c>
      <c r="H3605">
        <f t="shared" si="282"/>
        <v>1</v>
      </c>
      <c r="I3605" t="str">
        <f>INDEX(META!$B:$B,MATCH(B3605,META!$A:$A,0))</f>
        <v>Izzet Faeries</v>
      </c>
      <c r="J3605" t="str">
        <f>INDEX(META!$B:$B,MATCH(D3605,META!$A:$A,0))</f>
        <v>Grixis Affinity</v>
      </c>
      <c r="K3605" t="str">
        <f t="shared" si="283"/>
        <v>Izzet Faeries-Grixis Affinity</v>
      </c>
    </row>
    <row r="3606" spans="1:11" x14ac:dyDescent="0.3">
      <c r="A3606">
        <v>41</v>
      </c>
      <c r="B3606" t="s">
        <v>2620</v>
      </c>
      <c r="C3606" t="s">
        <v>27</v>
      </c>
      <c r="D3606" t="s">
        <v>291</v>
      </c>
      <c r="E3606" s="1" t="str">
        <f t="shared" si="281"/>
        <v>Michele Zino-Numa Zorzi</v>
      </c>
      <c r="F3606" t="str">
        <f t="shared" si="284"/>
        <v>Lost</v>
      </c>
      <c r="G3606" s="1">
        <f t="shared" si="285"/>
        <v>10</v>
      </c>
      <c r="H3606">
        <f t="shared" si="282"/>
        <v>1</v>
      </c>
      <c r="I3606" t="str">
        <f>INDEX(META!$B:$B,MATCH(B3606,META!$A:$A,0))</f>
        <v>Dimir Terror</v>
      </c>
      <c r="J3606" t="str">
        <f>INDEX(META!$B:$B,MATCH(D3606,META!$A:$A,0))</f>
        <v>Mono Red Synth</v>
      </c>
      <c r="K3606" t="str">
        <f t="shared" si="283"/>
        <v>Dimir Terror-Mono Red Synth</v>
      </c>
    </row>
    <row r="3607" spans="1:11" x14ac:dyDescent="0.3">
      <c r="A3607">
        <v>42</v>
      </c>
      <c r="B3607" t="s">
        <v>443</v>
      </c>
      <c r="C3607" t="s">
        <v>26</v>
      </c>
      <c r="D3607" t="s">
        <v>241</v>
      </c>
      <c r="E3607" s="1" t="str">
        <f t="shared" si="281"/>
        <v>Samuele Corbetta-Giacomo Santi</v>
      </c>
      <c r="F3607" t="str">
        <f t="shared" si="284"/>
        <v>Lost</v>
      </c>
      <c r="G3607" s="1">
        <f t="shared" si="285"/>
        <v>10</v>
      </c>
      <c r="H3607">
        <f t="shared" si="282"/>
        <v>1</v>
      </c>
      <c r="I3607" t="str">
        <f>INDEX(META!$B:$B,MATCH(B3607,META!$A:$A,0))</f>
        <v>Mono Red Synth</v>
      </c>
      <c r="J3607" t="str">
        <f>INDEX(META!$B:$B,MATCH(D3607,META!$A:$A,0))</f>
        <v>Mono Blue Aggro</v>
      </c>
      <c r="K3607" t="str">
        <f t="shared" si="283"/>
        <v>Mono Red Synth-Mono Blue Aggro</v>
      </c>
    </row>
    <row r="3608" spans="1:11" x14ac:dyDescent="0.3">
      <c r="A3608">
        <v>43</v>
      </c>
      <c r="B3608" t="s">
        <v>225</v>
      </c>
      <c r="C3608" t="s">
        <v>28</v>
      </c>
      <c r="D3608" t="s">
        <v>489</v>
      </c>
      <c r="E3608" s="1" t="str">
        <f t="shared" si="281"/>
        <v>Michele Delpiazzo-Mattia Biella</v>
      </c>
      <c r="F3608" t="str">
        <f t="shared" si="284"/>
        <v>Won</v>
      </c>
      <c r="G3608" s="1">
        <f t="shared" si="285"/>
        <v>10</v>
      </c>
      <c r="H3608">
        <f t="shared" si="282"/>
        <v>1</v>
      </c>
      <c r="I3608" t="str">
        <f>INDEX(META!$B:$B,MATCH(B3608,META!$A:$A,0))</f>
        <v>Mono Red Synth</v>
      </c>
      <c r="J3608" t="str">
        <f>INDEX(META!$B:$B,MATCH(D3608,META!$A:$A,0))</f>
        <v>High Tide Combo</v>
      </c>
      <c r="K3608" t="str">
        <f t="shared" si="283"/>
        <v>Mono Red Synth-High Tide Combo</v>
      </c>
    </row>
    <row r="3609" spans="1:11" x14ac:dyDescent="0.3">
      <c r="A3609">
        <v>44</v>
      </c>
      <c r="B3609" t="s">
        <v>198</v>
      </c>
      <c r="C3609" t="s">
        <v>27</v>
      </c>
      <c r="D3609" t="s">
        <v>1404</v>
      </c>
      <c r="E3609" s="1" t="str">
        <f t="shared" si="281"/>
        <v>Daniele Contadini-Lorenzo Lupini</v>
      </c>
      <c r="F3609" t="str">
        <f t="shared" si="284"/>
        <v>Lost</v>
      </c>
      <c r="G3609" s="1">
        <f t="shared" si="285"/>
        <v>10</v>
      </c>
      <c r="H3609">
        <f t="shared" si="282"/>
        <v>1</v>
      </c>
      <c r="I3609" t="str">
        <f>INDEX(META!$B:$B,MATCH(B3609,META!$A:$A,0))</f>
        <v>Altar Tron</v>
      </c>
      <c r="J3609" t="str">
        <f>INDEX(META!$B:$B,MATCH(D3609,META!$A:$A,0))</f>
        <v>Elves</v>
      </c>
      <c r="K3609" t="str">
        <f t="shared" si="283"/>
        <v>Altar Tron-Elves</v>
      </c>
    </row>
    <row r="3610" spans="1:11" x14ac:dyDescent="0.3">
      <c r="A3610">
        <v>45</v>
      </c>
      <c r="B3610" t="s">
        <v>1978</v>
      </c>
      <c r="C3610" t="s">
        <v>27</v>
      </c>
      <c r="D3610" t="s">
        <v>359</v>
      </c>
      <c r="E3610" s="1" t="str">
        <f t="shared" si="281"/>
        <v>Lorenzo Pucci-Leo Mancinelli</v>
      </c>
      <c r="F3610" t="str">
        <f t="shared" si="284"/>
        <v>Lost</v>
      </c>
      <c r="G3610" s="1">
        <f t="shared" si="285"/>
        <v>10</v>
      </c>
      <c r="H3610">
        <f t="shared" si="282"/>
        <v>1</v>
      </c>
      <c r="I3610" t="str">
        <f>INDEX(META!$B:$B,MATCH(B3610,META!$A:$A,0))</f>
        <v>Mono Blue Terror</v>
      </c>
      <c r="J3610" t="str">
        <f>INDEX(META!$B:$B,MATCH(D3610,META!$A:$A,0))</f>
        <v>Mono Red Synth</v>
      </c>
      <c r="K3610" t="str">
        <f t="shared" si="283"/>
        <v>Mono Blue Terror-Mono Red Synth</v>
      </c>
    </row>
    <row r="3611" spans="1:11" x14ac:dyDescent="0.3">
      <c r="A3611">
        <v>46</v>
      </c>
      <c r="B3611" t="s">
        <v>433</v>
      </c>
      <c r="C3611" t="s">
        <v>25</v>
      </c>
      <c r="D3611" t="s">
        <v>1466</v>
      </c>
      <c r="E3611" s="1" t="str">
        <f t="shared" si="281"/>
        <v>Andrea Imborgia-paulo marques</v>
      </c>
      <c r="F3611" t="str">
        <f t="shared" si="284"/>
        <v>Won</v>
      </c>
      <c r="G3611" s="1">
        <f t="shared" si="285"/>
        <v>10</v>
      </c>
      <c r="H3611">
        <f t="shared" si="282"/>
        <v>1</v>
      </c>
      <c r="I3611" t="str">
        <f>INDEX(META!$B:$B,MATCH(B3611,META!$A:$A,0))</f>
        <v>Mono Red Madness</v>
      </c>
      <c r="J3611" t="str">
        <f>INDEX(META!$B:$B,MATCH(D3611,META!$A:$A,0))</f>
        <v>High Tide Combo</v>
      </c>
      <c r="K3611" t="str">
        <f t="shared" si="283"/>
        <v>Mono Red Madness-High Tide Combo</v>
      </c>
    </row>
    <row r="3612" spans="1:11" x14ac:dyDescent="0.3">
      <c r="A3612">
        <v>47</v>
      </c>
      <c r="B3612" t="s">
        <v>1600</v>
      </c>
      <c r="C3612" t="s">
        <v>27</v>
      </c>
      <c r="D3612" t="s">
        <v>1226</v>
      </c>
      <c r="E3612" s="1" t="str">
        <f t="shared" si="281"/>
        <v>Giovanni Navarra-Simone Tarozzi</v>
      </c>
      <c r="F3612" t="str">
        <f t="shared" si="284"/>
        <v>Lost</v>
      </c>
      <c r="G3612" s="1">
        <f t="shared" si="285"/>
        <v>10</v>
      </c>
      <c r="H3612">
        <f t="shared" si="282"/>
        <v>1</v>
      </c>
      <c r="I3612" t="str">
        <f>INDEX(META!$B:$B,MATCH(B3612,META!$A:$A,0))</f>
        <v>Mono Blue Aggro</v>
      </c>
      <c r="J3612" t="str">
        <f>INDEX(META!$B:$B,MATCH(D3612,META!$A:$A,0))</f>
        <v>Mono Blue Terror</v>
      </c>
      <c r="K3612" t="str">
        <f t="shared" si="283"/>
        <v>Mono Blue Aggro-Mono Blue Terror</v>
      </c>
    </row>
    <row r="3613" spans="1:11" x14ac:dyDescent="0.3">
      <c r="A3613">
        <v>48</v>
      </c>
      <c r="B3613" t="s">
        <v>379</v>
      </c>
      <c r="C3613" t="s">
        <v>26</v>
      </c>
      <c r="D3613" t="s">
        <v>3022</v>
      </c>
      <c r="E3613" s="1" t="str">
        <f t="shared" si="281"/>
        <v>Giovanni Favetta-Marco Lombardi</v>
      </c>
      <c r="F3613" t="str">
        <f t="shared" si="284"/>
        <v>Lost</v>
      </c>
      <c r="G3613" s="1">
        <f t="shared" si="285"/>
        <v>10</v>
      </c>
      <c r="H3613">
        <f t="shared" si="282"/>
        <v>1</v>
      </c>
      <c r="I3613" t="str">
        <f>INDEX(META!$B:$B,MATCH(B3613,META!$A:$A,0))</f>
        <v>White Weenie</v>
      </c>
      <c r="J3613" t="str">
        <f>INDEX(META!$B:$B,MATCH(D3613,META!$A:$A,0))</f>
        <v>Elves</v>
      </c>
      <c r="K3613" t="str">
        <f t="shared" si="283"/>
        <v>White Weenie-Elves</v>
      </c>
    </row>
    <row r="3614" spans="1:11" x14ac:dyDescent="0.3">
      <c r="A3614">
        <v>49</v>
      </c>
      <c r="B3614" t="s">
        <v>864</v>
      </c>
      <c r="C3614" t="s">
        <v>27</v>
      </c>
      <c r="D3614" t="s">
        <v>2692</v>
      </c>
      <c r="E3614" s="1" t="str">
        <f t="shared" si="281"/>
        <v>Niccolo` Olivieri-Matteo Versari</v>
      </c>
      <c r="F3614" t="str">
        <f t="shared" si="284"/>
        <v>Lost</v>
      </c>
      <c r="G3614" s="1">
        <f t="shared" si="285"/>
        <v>10</v>
      </c>
      <c r="H3614">
        <f t="shared" si="282"/>
        <v>1</v>
      </c>
      <c r="I3614" t="str">
        <f>INDEX(META!$B:$B,MATCH(B3614,META!$A:$A,0))</f>
        <v>Mono Blue Terror</v>
      </c>
      <c r="J3614" t="str">
        <f>INDEX(META!$B:$B,MATCH(D3614,META!$A:$A,0))</f>
        <v>Mono Blue Aggro</v>
      </c>
      <c r="K3614" t="str">
        <f t="shared" si="283"/>
        <v>Mono Blue Terror-Mono Blue Aggro</v>
      </c>
    </row>
    <row r="3615" spans="1:11" x14ac:dyDescent="0.3">
      <c r="A3615">
        <v>50</v>
      </c>
      <c r="B3615" t="s">
        <v>323</v>
      </c>
      <c r="C3615" t="s">
        <v>25</v>
      </c>
      <c r="D3615" t="s">
        <v>2239</v>
      </c>
      <c r="E3615" s="1" t="str">
        <f t="shared" si="281"/>
        <v>Mattia Pesenti-alberto diani</v>
      </c>
      <c r="F3615" t="str">
        <f t="shared" si="284"/>
        <v>Won</v>
      </c>
      <c r="G3615" s="1">
        <f t="shared" si="285"/>
        <v>10</v>
      </c>
      <c r="H3615">
        <f t="shared" si="282"/>
        <v>1</v>
      </c>
      <c r="I3615" t="str">
        <f>INDEX(META!$B:$B,MATCH(B3615,META!$A:$A,0))</f>
        <v>Mono Blue Aggro</v>
      </c>
      <c r="J3615" t="str">
        <f>INDEX(META!$B:$B,MATCH(D3615,META!$A:$A,0))</f>
        <v>Mono Blue Terror</v>
      </c>
      <c r="K3615" t="str">
        <f t="shared" si="283"/>
        <v>Mono Blue Aggro-Mono Blue Terror</v>
      </c>
    </row>
    <row r="3616" spans="1:11" x14ac:dyDescent="0.3">
      <c r="A3616">
        <v>51</v>
      </c>
      <c r="B3616" t="s">
        <v>2038</v>
      </c>
      <c r="C3616" t="s">
        <v>28</v>
      </c>
      <c r="D3616" t="s">
        <v>275</v>
      </c>
      <c r="E3616" s="1" t="str">
        <f t="shared" si="281"/>
        <v>Francesco Leonelli-Emanuele Sutto</v>
      </c>
      <c r="F3616" t="str">
        <f t="shared" si="284"/>
        <v>Won</v>
      </c>
      <c r="G3616" s="1">
        <f t="shared" si="285"/>
        <v>10</v>
      </c>
      <c r="H3616">
        <f t="shared" si="282"/>
        <v>1</v>
      </c>
      <c r="I3616" t="str">
        <f>INDEX(META!$B:$B,MATCH(B3616,META!$A:$A,0))</f>
        <v>White Weenie</v>
      </c>
      <c r="J3616" t="str">
        <f>INDEX(META!$B:$B,MATCH(D3616,META!$A:$A,0))</f>
        <v>Mono Blue Aggro</v>
      </c>
      <c r="K3616" t="str">
        <f t="shared" si="283"/>
        <v>White Weenie-Mono Blue Aggro</v>
      </c>
    </row>
    <row r="3617" spans="1:11" x14ac:dyDescent="0.3">
      <c r="A3617">
        <v>52</v>
      </c>
      <c r="B3617" t="s">
        <v>439</v>
      </c>
      <c r="C3617" t="s">
        <v>25</v>
      </c>
      <c r="D3617" t="s">
        <v>2200</v>
      </c>
      <c r="E3617" s="1" t="str">
        <f t="shared" si="281"/>
        <v>Andrea Trisoglio-Jacopo Chianella</v>
      </c>
      <c r="F3617" t="str">
        <f t="shared" si="284"/>
        <v>Won</v>
      </c>
      <c r="G3617" s="1">
        <f t="shared" si="285"/>
        <v>10</v>
      </c>
      <c r="H3617">
        <f t="shared" si="282"/>
        <v>1</v>
      </c>
      <c r="I3617" t="str">
        <f>INDEX(META!$B:$B,MATCH(B3617,META!$A:$A,0))</f>
        <v>Jund Wildfire</v>
      </c>
      <c r="J3617" t="str">
        <f>INDEX(META!$B:$B,MATCH(D3617,META!$A:$A,0))</f>
        <v>Dimir Faeries</v>
      </c>
      <c r="K3617" t="str">
        <f t="shared" si="283"/>
        <v>Jund Wildfire-Dimir Faeries</v>
      </c>
    </row>
    <row r="3618" spans="1:11" x14ac:dyDescent="0.3">
      <c r="A3618">
        <v>53</v>
      </c>
      <c r="B3618" t="s">
        <v>287</v>
      </c>
      <c r="C3618" t="s">
        <v>27</v>
      </c>
      <c r="D3618" t="s">
        <v>390</v>
      </c>
      <c r="E3618" s="1" t="str">
        <f t="shared" si="281"/>
        <v>Matteo Cirigliano-Diego Zaccagnini</v>
      </c>
      <c r="F3618" t="str">
        <f t="shared" si="284"/>
        <v>Lost</v>
      </c>
      <c r="G3618" s="1">
        <f t="shared" si="285"/>
        <v>10</v>
      </c>
      <c r="H3618">
        <f t="shared" si="282"/>
        <v>1</v>
      </c>
      <c r="I3618" t="str">
        <f>INDEX(META!$B:$B,MATCH(B3618,META!$A:$A,0))</f>
        <v>Jund Wildfire</v>
      </c>
      <c r="J3618" t="str">
        <f>INDEX(META!$B:$B,MATCH(D3618,META!$A:$A,0))</f>
        <v>Mono Red Synth</v>
      </c>
      <c r="K3618" t="str">
        <f t="shared" si="283"/>
        <v>Jund Wildfire-Mono Red Synth</v>
      </c>
    </row>
    <row r="3619" spans="1:11" x14ac:dyDescent="0.3">
      <c r="A3619">
        <v>54</v>
      </c>
      <c r="B3619" t="s">
        <v>283</v>
      </c>
      <c r="C3619" t="s">
        <v>27</v>
      </c>
      <c r="D3619" t="s">
        <v>422</v>
      </c>
      <c r="E3619" s="1" t="str">
        <f t="shared" si="281"/>
        <v>FEDERICO ALVISI-Diego Lacedonia</v>
      </c>
      <c r="F3619" t="str">
        <f t="shared" si="284"/>
        <v>Lost</v>
      </c>
      <c r="G3619" s="1">
        <f t="shared" si="285"/>
        <v>10</v>
      </c>
      <c r="H3619">
        <f t="shared" si="282"/>
        <v>1</v>
      </c>
      <c r="I3619" t="str">
        <f>INDEX(META!$B:$B,MATCH(B3619,META!$A:$A,0))</f>
        <v>Boros Bully</v>
      </c>
      <c r="J3619" t="str">
        <f>INDEX(META!$B:$B,MATCH(D3619,META!$A:$A,0))</f>
        <v>Mono Red Madness</v>
      </c>
      <c r="K3619" t="str">
        <f t="shared" si="283"/>
        <v>Boros Bully-Mono Red Madness</v>
      </c>
    </row>
    <row r="3620" spans="1:11" x14ac:dyDescent="0.3">
      <c r="A3620">
        <v>55</v>
      </c>
      <c r="B3620" t="s">
        <v>382</v>
      </c>
      <c r="C3620" t="s">
        <v>26</v>
      </c>
      <c r="D3620" t="s">
        <v>635</v>
      </c>
      <c r="E3620" s="1" t="str">
        <f t="shared" si="281"/>
        <v>Fabrizio Campanino-Gregorio Vietina</v>
      </c>
      <c r="F3620" t="str">
        <f t="shared" si="284"/>
        <v>Lost</v>
      </c>
      <c r="G3620" s="1">
        <f t="shared" si="285"/>
        <v>10</v>
      </c>
      <c r="H3620">
        <f t="shared" si="282"/>
        <v>1</v>
      </c>
      <c r="I3620" t="str">
        <f>INDEX(META!$B:$B,MATCH(B3620,META!$A:$A,0))</f>
        <v>Boros Bully</v>
      </c>
      <c r="J3620" t="str">
        <f>INDEX(META!$B:$B,MATCH(D3620,META!$A:$A,0))</f>
        <v>Jeskai Ephemerate</v>
      </c>
      <c r="K3620" t="str">
        <f t="shared" si="283"/>
        <v>Boros Bully-Jeskai Ephemerate</v>
      </c>
    </row>
    <row r="3621" spans="1:11" x14ac:dyDescent="0.3">
      <c r="A3621">
        <v>56</v>
      </c>
      <c r="B3621" t="s">
        <v>1622</v>
      </c>
      <c r="C3621" t="s">
        <v>27</v>
      </c>
      <c r="D3621" t="s">
        <v>2006</v>
      </c>
      <c r="E3621" s="1" t="str">
        <f t="shared" ref="E3621:E3638" si="286">B3621&amp;"-"&amp;D3621</f>
        <v>Matteo Lugaresi-Lorenzo Gallone</v>
      </c>
      <c r="F3621" t="str">
        <f t="shared" si="284"/>
        <v>Lost</v>
      </c>
      <c r="G3621" s="1">
        <f t="shared" si="285"/>
        <v>10</v>
      </c>
      <c r="H3621">
        <f t="shared" ref="H3621:H3638" si="287">AND(I3621&gt;0,J3621&gt;0)*1</f>
        <v>1</v>
      </c>
      <c r="I3621" t="str">
        <f>INDEX(META!$B:$B,MATCH(B3621,META!$A:$A,0))</f>
        <v>Mono Blue Aggro</v>
      </c>
      <c r="J3621" t="str">
        <f>INDEX(META!$B:$B,MATCH(D3621,META!$A:$A,0))</f>
        <v>Mono Red Synth</v>
      </c>
      <c r="K3621" t="str">
        <f t="shared" ref="K3621:K3638" si="288">I3621&amp;"-"&amp;J3621</f>
        <v>Mono Blue Aggro-Mono Red Synth</v>
      </c>
    </row>
    <row r="3622" spans="1:11" x14ac:dyDescent="0.3">
      <c r="A3622">
        <v>57</v>
      </c>
      <c r="B3622" t="s">
        <v>343</v>
      </c>
      <c r="C3622" t="s">
        <v>26</v>
      </c>
      <c r="D3622" t="s">
        <v>1940</v>
      </c>
      <c r="E3622" s="1" t="str">
        <f t="shared" si="286"/>
        <v>davide delinavelli-Carlo Iavazzo</v>
      </c>
      <c r="F3622" t="str">
        <f t="shared" si="284"/>
        <v>Lost</v>
      </c>
      <c r="G3622" s="1">
        <f t="shared" si="285"/>
        <v>10</v>
      </c>
      <c r="H3622">
        <f t="shared" si="287"/>
        <v>1</v>
      </c>
      <c r="I3622" t="str">
        <f>INDEX(META!$B:$B,MATCH(B3622,META!$A:$A,0))</f>
        <v>Izzet Terror</v>
      </c>
      <c r="J3622" t="str">
        <f>INDEX(META!$B:$B,MATCH(D3622,META!$A:$A,0))</f>
        <v>Jund Wildfire</v>
      </c>
      <c r="K3622" t="str">
        <f t="shared" si="288"/>
        <v>Izzet Terror-Jund Wildfire</v>
      </c>
    </row>
    <row r="3623" spans="1:11" x14ac:dyDescent="0.3">
      <c r="A3623">
        <v>58</v>
      </c>
      <c r="B3623" t="s">
        <v>104</v>
      </c>
      <c r="C3623" t="s">
        <v>27</v>
      </c>
      <c r="D3623" t="s">
        <v>1872</v>
      </c>
      <c r="E3623" s="1" t="str">
        <f t="shared" si="286"/>
        <v>Niccolò Arditi-Giuseppe Torchio</v>
      </c>
      <c r="F3623" t="str">
        <f t="shared" si="284"/>
        <v>Lost</v>
      </c>
      <c r="G3623" s="1">
        <f t="shared" si="285"/>
        <v>10</v>
      </c>
      <c r="H3623">
        <f t="shared" si="287"/>
        <v>1</v>
      </c>
      <c r="I3623" t="str">
        <f>INDEX(META!$B:$B,MATCH(B3623,META!$A:$A,0))</f>
        <v>Mono Red Madness</v>
      </c>
      <c r="J3623" t="str">
        <f>INDEX(META!$B:$B,MATCH(D3623,META!$A:$A,0))</f>
        <v>Rakdos Madness</v>
      </c>
      <c r="K3623" t="str">
        <f t="shared" si="288"/>
        <v>Mono Red Madness-Rakdos Madness</v>
      </c>
    </row>
    <row r="3624" spans="1:11" x14ac:dyDescent="0.3">
      <c r="A3624">
        <v>59</v>
      </c>
      <c r="B3624" t="s">
        <v>237</v>
      </c>
      <c r="C3624" t="s">
        <v>25</v>
      </c>
      <c r="D3624" t="s">
        <v>926</v>
      </c>
      <c r="E3624" s="1" t="str">
        <f t="shared" si="286"/>
        <v>Lorenzo Pollone-Filippo Freschi</v>
      </c>
      <c r="F3624" t="str">
        <f t="shared" si="284"/>
        <v>Won</v>
      </c>
      <c r="G3624" s="1">
        <f t="shared" si="285"/>
        <v>10</v>
      </c>
      <c r="H3624">
        <f t="shared" si="287"/>
        <v>1</v>
      </c>
      <c r="I3624" t="str">
        <f>INDEX(META!$B:$B,MATCH(B3624,META!$A:$A,0))</f>
        <v>Jund Wildfire</v>
      </c>
      <c r="J3624" t="str">
        <f>INDEX(META!$B:$B,MATCH(D3624,META!$A:$A,0))</f>
        <v>Jund Wildfire</v>
      </c>
      <c r="K3624" t="str">
        <f t="shared" si="288"/>
        <v>Jund Wildfire-Jund Wildfire</v>
      </c>
    </row>
    <row r="3625" spans="1:11" x14ac:dyDescent="0.3">
      <c r="A3625">
        <v>60</v>
      </c>
      <c r="B3625" t="s">
        <v>420</v>
      </c>
      <c r="C3625" t="s">
        <v>26</v>
      </c>
      <c r="D3625" t="s">
        <v>2835</v>
      </c>
      <c r="E3625" s="1" t="str">
        <f t="shared" si="286"/>
        <v>Giuliano Tambone-Manuel Setti</v>
      </c>
      <c r="F3625" t="str">
        <f t="shared" si="284"/>
        <v>Lost</v>
      </c>
      <c r="G3625" s="1">
        <f t="shared" si="285"/>
        <v>10</v>
      </c>
      <c r="H3625">
        <f t="shared" si="287"/>
        <v>1</v>
      </c>
      <c r="I3625" t="str">
        <f>INDEX(META!$B:$B,MATCH(B3625,META!$A:$A,0))</f>
        <v>Gardens</v>
      </c>
      <c r="J3625" t="str">
        <f>INDEX(META!$B:$B,MATCH(D3625,META!$A:$A,0))</f>
        <v>X Lands Spy</v>
      </c>
      <c r="K3625" t="str">
        <f t="shared" si="288"/>
        <v>Gardens-X Lands Spy</v>
      </c>
    </row>
    <row r="3626" spans="1:11" x14ac:dyDescent="0.3">
      <c r="A3626">
        <v>61</v>
      </c>
      <c r="B3626" t="s">
        <v>129</v>
      </c>
      <c r="C3626" t="s">
        <v>28</v>
      </c>
      <c r="D3626" t="s">
        <v>522</v>
      </c>
      <c r="E3626" s="1" t="str">
        <f t="shared" si="286"/>
        <v>Simone Sanino-Lorenzo Belloco</v>
      </c>
      <c r="F3626" t="str">
        <f t="shared" si="284"/>
        <v>Won</v>
      </c>
      <c r="G3626" s="1">
        <f t="shared" si="285"/>
        <v>10</v>
      </c>
      <c r="H3626">
        <f t="shared" si="287"/>
        <v>1</v>
      </c>
      <c r="I3626" t="str">
        <f>INDEX(META!$B:$B,MATCH(B3626,META!$A:$A,0))</f>
        <v>White Weenie</v>
      </c>
      <c r="J3626" t="str">
        <f>INDEX(META!$B:$B,MATCH(D3626,META!$A:$A,0))</f>
        <v>Mono Black Sacrifice</v>
      </c>
      <c r="K3626" t="str">
        <f t="shared" si="288"/>
        <v>White Weenie-Mono Black Sacrifice</v>
      </c>
    </row>
    <row r="3627" spans="1:11" x14ac:dyDescent="0.3">
      <c r="A3627">
        <v>62</v>
      </c>
      <c r="B3627" t="s">
        <v>345</v>
      </c>
      <c r="C3627" t="s">
        <v>28</v>
      </c>
      <c r="D3627" t="s">
        <v>638</v>
      </c>
      <c r="E3627" s="1" t="str">
        <f t="shared" si="286"/>
        <v>_Glauco_ Flori-Daniele Giorgio</v>
      </c>
      <c r="F3627" t="str">
        <f t="shared" si="284"/>
        <v>Won</v>
      </c>
      <c r="G3627" s="1">
        <f t="shared" si="285"/>
        <v>10</v>
      </c>
      <c r="H3627">
        <f t="shared" si="287"/>
        <v>1</v>
      </c>
      <c r="I3627" t="str">
        <f>INDEX(META!$B:$B,MATCH(B3627,META!$A:$A,0))</f>
        <v>Mono Red Madness</v>
      </c>
      <c r="J3627" t="str">
        <f>INDEX(META!$B:$B,MATCH(D3627,META!$A:$A,0))</f>
        <v>Jund Wildfire</v>
      </c>
      <c r="K3627" t="str">
        <f t="shared" si="288"/>
        <v>Mono Red Madness-Jund Wildfire</v>
      </c>
    </row>
    <row r="3628" spans="1:11" x14ac:dyDescent="0.3">
      <c r="A3628">
        <v>63</v>
      </c>
      <c r="B3628" t="s">
        <v>651</v>
      </c>
      <c r="C3628" t="s">
        <v>28</v>
      </c>
      <c r="D3628" t="s">
        <v>883</v>
      </c>
      <c r="E3628" s="1" t="str">
        <f t="shared" si="286"/>
        <v>Giuseppe Gallo-Francesco Manca</v>
      </c>
      <c r="F3628" t="str">
        <f t="shared" si="284"/>
        <v>Won</v>
      </c>
      <c r="G3628" s="1">
        <f t="shared" si="285"/>
        <v>10</v>
      </c>
      <c r="H3628">
        <f t="shared" si="287"/>
        <v>1</v>
      </c>
      <c r="I3628" t="str">
        <f>INDEX(META!$B:$B,MATCH(B3628,META!$A:$A,0))</f>
        <v>Mono Blue Aggro</v>
      </c>
      <c r="J3628" t="str">
        <f>INDEX(META!$B:$B,MATCH(D3628,META!$A:$A,0))</f>
        <v>Grixis Affinity</v>
      </c>
      <c r="K3628" t="str">
        <f t="shared" si="288"/>
        <v>Mono Blue Aggro-Grixis Affinity</v>
      </c>
    </row>
    <row r="3629" spans="1:11" x14ac:dyDescent="0.3">
      <c r="A3629">
        <v>64</v>
      </c>
      <c r="B3629" t="s">
        <v>1388</v>
      </c>
      <c r="C3629" t="s">
        <v>28</v>
      </c>
      <c r="D3629" t="s">
        <v>2670</v>
      </c>
      <c r="E3629" s="1" t="str">
        <f t="shared" si="286"/>
        <v>Riccardo Cavazza-Giovanni Maria Borghi</v>
      </c>
      <c r="F3629" t="str">
        <f t="shared" si="284"/>
        <v>Won</v>
      </c>
      <c r="G3629" s="1">
        <f t="shared" si="285"/>
        <v>10</v>
      </c>
      <c r="H3629">
        <f t="shared" si="287"/>
        <v>1</v>
      </c>
      <c r="I3629" t="str">
        <f>INDEX(META!$B:$B,MATCH(B3629,META!$A:$A,0))</f>
        <v>Mono Red Synth</v>
      </c>
      <c r="J3629" t="str">
        <f>INDEX(META!$B:$B,MATCH(D3629,META!$A:$A,0))</f>
        <v>Azorius Familiars</v>
      </c>
      <c r="K3629" t="str">
        <f t="shared" si="288"/>
        <v>Mono Red Synth-Azorius Familiars</v>
      </c>
    </row>
    <row r="3630" spans="1:11" x14ac:dyDescent="0.3">
      <c r="A3630">
        <v>65</v>
      </c>
      <c r="B3630" t="s">
        <v>250</v>
      </c>
      <c r="C3630" t="s">
        <v>27</v>
      </c>
      <c r="D3630" t="s">
        <v>2899</v>
      </c>
      <c r="E3630" s="1" t="str">
        <f t="shared" si="286"/>
        <v>Owen Peurois-Agatino Giordano</v>
      </c>
      <c r="F3630" t="str">
        <f t="shared" si="284"/>
        <v>Lost</v>
      </c>
      <c r="G3630" s="1">
        <f t="shared" si="285"/>
        <v>10</v>
      </c>
      <c r="H3630">
        <f t="shared" si="287"/>
        <v>1</v>
      </c>
      <c r="I3630" t="str">
        <f>INDEX(META!$B:$B,MATCH(B3630,META!$A:$A,0))</f>
        <v>Rakdos Madness</v>
      </c>
      <c r="J3630" t="str">
        <f>INDEX(META!$B:$B,MATCH(D3630,META!$A:$A,0))</f>
        <v>Rakdos Madness</v>
      </c>
      <c r="K3630" t="str">
        <f t="shared" si="288"/>
        <v>Rakdos Madness-Rakdos Madness</v>
      </c>
    </row>
    <row r="3631" spans="1:11" x14ac:dyDescent="0.3">
      <c r="A3631">
        <v>66</v>
      </c>
      <c r="B3631" t="s">
        <v>384</v>
      </c>
      <c r="C3631" t="s">
        <v>28</v>
      </c>
      <c r="D3631" t="s">
        <v>358</v>
      </c>
      <c r="E3631" s="1" t="str">
        <f t="shared" si="286"/>
        <v>Lahiri Cristofori-Marcello Pasqualini</v>
      </c>
      <c r="F3631" t="str">
        <f t="shared" si="284"/>
        <v>Won</v>
      </c>
      <c r="G3631" s="1">
        <f t="shared" si="285"/>
        <v>10</v>
      </c>
      <c r="H3631">
        <f t="shared" si="287"/>
        <v>1</v>
      </c>
      <c r="I3631" t="str">
        <f>INDEX(META!$B:$B,MATCH(B3631,META!$A:$A,0))</f>
        <v>Mono Red Madness</v>
      </c>
      <c r="J3631" t="str">
        <f>INDEX(META!$B:$B,MATCH(D3631,META!$A:$A,0))</f>
        <v>Gardens</v>
      </c>
      <c r="K3631" t="str">
        <f t="shared" si="288"/>
        <v>Mono Red Madness-Gardens</v>
      </c>
    </row>
    <row r="3632" spans="1:11" x14ac:dyDescent="0.3">
      <c r="A3632">
        <v>67</v>
      </c>
      <c r="B3632" t="s">
        <v>2534</v>
      </c>
      <c r="C3632" t="s">
        <v>28</v>
      </c>
      <c r="D3632" t="s">
        <v>329</v>
      </c>
      <c r="E3632" s="1" t="str">
        <f t="shared" si="286"/>
        <v>Giacomo Giannoni-Gregorio Cianciafara</v>
      </c>
      <c r="F3632" t="str">
        <f t="shared" si="284"/>
        <v>Won</v>
      </c>
      <c r="G3632" s="1">
        <f t="shared" si="285"/>
        <v>10</v>
      </c>
      <c r="H3632">
        <f t="shared" si="287"/>
        <v>1</v>
      </c>
      <c r="I3632" t="str">
        <f>INDEX(META!$B:$B,MATCH(B3632,META!$A:$A,0))</f>
        <v>Rakdos Madness</v>
      </c>
      <c r="J3632" t="str">
        <f>INDEX(META!$B:$B,MATCH(D3632,META!$A:$A,0))</f>
        <v>Bogles</v>
      </c>
      <c r="K3632" t="str">
        <f t="shared" si="288"/>
        <v>Rakdos Madness-Bogles</v>
      </c>
    </row>
    <row r="3633" spans="1:11" x14ac:dyDescent="0.3">
      <c r="A3633">
        <v>68</v>
      </c>
      <c r="B3633" t="s">
        <v>1715</v>
      </c>
      <c r="C3633" t="s">
        <v>25</v>
      </c>
      <c r="D3633" t="s">
        <v>3191</v>
      </c>
      <c r="E3633" s="1" t="str">
        <f t="shared" si="286"/>
        <v>Giovanni Caligari-Filippo Chiappini</v>
      </c>
      <c r="F3633" t="str">
        <f t="shared" si="284"/>
        <v>Won</v>
      </c>
      <c r="G3633" s="1">
        <f t="shared" si="285"/>
        <v>10</v>
      </c>
      <c r="H3633">
        <f t="shared" si="287"/>
        <v>1</v>
      </c>
      <c r="I3633" t="str">
        <f>INDEX(META!$B:$B,MATCH(B3633,META!$A:$A,0))</f>
        <v>Mono Blue Aggro</v>
      </c>
      <c r="J3633" t="str">
        <f>INDEX(META!$B:$B,MATCH(D3633,META!$A:$A,0))</f>
        <v>Jund Wildfire</v>
      </c>
      <c r="K3633" t="str">
        <f t="shared" si="288"/>
        <v>Mono Blue Aggro-Jund Wildfire</v>
      </c>
    </row>
    <row r="3634" spans="1:11" x14ac:dyDescent="0.3">
      <c r="A3634">
        <v>69</v>
      </c>
      <c r="B3634" t="s">
        <v>1736</v>
      </c>
      <c r="C3634" t="s">
        <v>26</v>
      </c>
      <c r="D3634" t="s">
        <v>342</v>
      </c>
      <c r="E3634" s="1" t="str">
        <f t="shared" si="286"/>
        <v>Mirko Bonazza-Filippo Pezza</v>
      </c>
      <c r="F3634" t="str">
        <f t="shared" si="284"/>
        <v>Lost</v>
      </c>
      <c r="G3634" s="1">
        <f t="shared" si="285"/>
        <v>10</v>
      </c>
      <c r="H3634">
        <f t="shared" si="287"/>
        <v>1</v>
      </c>
      <c r="I3634" t="str">
        <f>INDEX(META!$B:$B,MATCH(B3634,META!$A:$A,0))</f>
        <v>Mono Red Madness</v>
      </c>
      <c r="J3634" t="str">
        <f>INDEX(META!$B:$B,MATCH(D3634,META!$A:$A,0))</f>
        <v>Mono Red Synth</v>
      </c>
      <c r="K3634" t="str">
        <f t="shared" si="288"/>
        <v>Mono Red Madness-Mono Red Synth</v>
      </c>
    </row>
    <row r="3635" spans="1:11" x14ac:dyDescent="0.3">
      <c r="A3635">
        <v>70</v>
      </c>
      <c r="B3635" t="s">
        <v>1448</v>
      </c>
      <c r="C3635" t="s">
        <v>28</v>
      </c>
      <c r="D3635" t="s">
        <v>1925</v>
      </c>
      <c r="E3635" s="1" t="str">
        <f t="shared" si="286"/>
        <v>Raffaele Ragoni-Riccardo Bucchi</v>
      </c>
      <c r="F3635" t="str">
        <f t="shared" si="284"/>
        <v>Won</v>
      </c>
      <c r="G3635" s="1">
        <f t="shared" si="285"/>
        <v>10</v>
      </c>
      <c r="H3635">
        <f t="shared" si="287"/>
        <v>1</v>
      </c>
      <c r="I3635" t="str">
        <f>INDEX(META!$B:$B,MATCH(B3635,META!$A:$A,0))</f>
        <v>Mono Blue Terror</v>
      </c>
      <c r="J3635" t="str">
        <f>INDEX(META!$B:$B,MATCH(D3635,META!$A:$A,0))</f>
        <v>Gruul Monsters</v>
      </c>
      <c r="K3635" t="str">
        <f t="shared" si="288"/>
        <v>Mono Blue Terror-Gruul Monsters</v>
      </c>
    </row>
    <row r="3636" spans="1:11" x14ac:dyDescent="0.3">
      <c r="A3636">
        <v>71</v>
      </c>
      <c r="B3636" t="s">
        <v>1808</v>
      </c>
      <c r="C3636" t="s">
        <v>25</v>
      </c>
      <c r="D3636" t="s">
        <v>243</v>
      </c>
      <c r="E3636" s="1" t="str">
        <f t="shared" si="286"/>
        <v>Kristijan Kondić-Diego Bersanetti</v>
      </c>
      <c r="F3636" t="str">
        <f t="shared" si="284"/>
        <v>Won</v>
      </c>
      <c r="G3636" s="1">
        <f t="shared" si="285"/>
        <v>10</v>
      </c>
      <c r="H3636">
        <f t="shared" si="287"/>
        <v>1</v>
      </c>
      <c r="I3636" t="str">
        <f>INDEX(META!$B:$B,MATCH(B3636,META!$A:$A,0))</f>
        <v>High Tide Combo</v>
      </c>
      <c r="J3636" t="str">
        <f>INDEX(META!$B:$B,MATCH(D3636,META!$A:$A,0))</f>
        <v>Rakdos Madness</v>
      </c>
      <c r="K3636" t="str">
        <f t="shared" si="288"/>
        <v>High Tide Combo-Rakdos Madness</v>
      </c>
    </row>
    <row r="3637" spans="1:11" x14ac:dyDescent="0.3">
      <c r="A3637">
        <v>72</v>
      </c>
      <c r="B3637" t="s">
        <v>220</v>
      </c>
      <c r="C3637" t="s">
        <v>27</v>
      </c>
      <c r="D3637" t="s">
        <v>1820</v>
      </c>
      <c r="E3637" s="1" t="str">
        <f t="shared" si="286"/>
        <v>Marco Rossi-Fran družinec</v>
      </c>
      <c r="F3637" t="str">
        <f t="shared" si="284"/>
        <v>Lost</v>
      </c>
      <c r="G3637" s="1">
        <f t="shared" si="285"/>
        <v>10</v>
      </c>
      <c r="H3637">
        <f t="shared" si="287"/>
        <v>1</v>
      </c>
      <c r="I3637" t="str">
        <f>INDEX(META!$B:$B,MATCH(B3637,META!$A:$A,0))</f>
        <v>Mono Red Synth</v>
      </c>
      <c r="J3637" t="str">
        <f>INDEX(META!$B:$B,MATCH(D3637,META!$A:$A,0))</f>
        <v>Altar Tron</v>
      </c>
      <c r="K3637" t="str">
        <f t="shared" si="288"/>
        <v>Mono Red Synth-Altar Tron</v>
      </c>
    </row>
    <row r="3638" spans="1:11" x14ac:dyDescent="0.3">
      <c r="A3638">
        <v>73</v>
      </c>
      <c r="B3638" t="s">
        <v>435</v>
      </c>
      <c r="C3638" t="s">
        <v>26</v>
      </c>
      <c r="D3638" t="s">
        <v>3001</v>
      </c>
      <c r="E3638" s="1" t="str">
        <f t="shared" si="286"/>
        <v>Walter Zaninetti-mattia biggeri</v>
      </c>
      <c r="F3638" t="str">
        <f t="shared" si="284"/>
        <v>Lost</v>
      </c>
      <c r="G3638" s="1">
        <f t="shared" si="285"/>
        <v>10</v>
      </c>
      <c r="H3638">
        <f t="shared" si="287"/>
        <v>1</v>
      </c>
      <c r="I3638" t="str">
        <f>INDEX(META!$B:$B,MATCH(B3638,META!$A:$A,0))</f>
        <v>High Tide Combo</v>
      </c>
      <c r="J3638" t="str">
        <f>INDEX(META!$B:$B,MATCH(D3638,META!$A:$A,0))</f>
        <v>Mono Blue Aggro</v>
      </c>
      <c r="K3638" t="str">
        <f t="shared" si="288"/>
        <v>High Tide Combo-Mono Blue Aggro</v>
      </c>
    </row>
    <row r="3639" spans="1:11" x14ac:dyDescent="0.3">
      <c r="A3639">
        <v>1</v>
      </c>
      <c r="B3639" t="s">
        <v>398</v>
      </c>
      <c r="C3639" t="s">
        <v>26</v>
      </c>
      <c r="D3639" t="s">
        <v>120</v>
      </c>
      <c r="E3639" s="1" t="str">
        <f t="shared" ref="E3639:E3702" si="289">B3639&amp;"-"&amp;D3639</f>
        <v>Edoardo Bardi-Franciszek Komsta</v>
      </c>
      <c r="F3639" t="str">
        <f t="shared" si="284"/>
        <v>Lost</v>
      </c>
      <c r="G3639" s="1">
        <f t="shared" si="285"/>
        <v>11</v>
      </c>
      <c r="H3639">
        <f t="shared" ref="H3639:H3702" si="290">AND(I3639&gt;0,J3639&gt;0)*1</f>
        <v>1</v>
      </c>
      <c r="I3639" t="str">
        <f>INDEX(META!$B:$B,MATCH(B3639,META!$A:$A,0))</f>
        <v>High Tide Combo</v>
      </c>
      <c r="J3639" t="str">
        <f>INDEX(META!$B:$B,MATCH(D3639,META!$A:$A,0))</f>
        <v>Mono Red Synth</v>
      </c>
      <c r="K3639" t="str">
        <f t="shared" ref="K3639:K3702" si="291">I3639&amp;"-"&amp;J3639</f>
        <v>High Tide Combo-Mono Red Synth</v>
      </c>
    </row>
    <row r="3640" spans="1:11" x14ac:dyDescent="0.3">
      <c r="A3640">
        <v>2</v>
      </c>
      <c r="B3640" t="s">
        <v>482</v>
      </c>
      <c r="C3640" t="s">
        <v>25</v>
      </c>
      <c r="D3640" t="s">
        <v>1850</v>
      </c>
      <c r="E3640" s="1" t="str">
        <f t="shared" si="289"/>
        <v>Francesco Foschi-Pietro Carocci</v>
      </c>
      <c r="F3640" t="str">
        <f t="shared" si="284"/>
        <v>Won</v>
      </c>
      <c r="G3640" s="1">
        <f t="shared" si="285"/>
        <v>11</v>
      </c>
      <c r="H3640">
        <f t="shared" si="290"/>
        <v>1</v>
      </c>
      <c r="I3640" t="str">
        <f>INDEX(META!$B:$B,MATCH(B3640,META!$A:$A,0))</f>
        <v>Altar Tron</v>
      </c>
      <c r="J3640" t="str">
        <f>INDEX(META!$B:$B,MATCH(D3640,META!$A:$A,0))</f>
        <v>Caw Gate</v>
      </c>
      <c r="K3640" t="str">
        <f t="shared" si="291"/>
        <v>Altar Tron-Caw Gate</v>
      </c>
    </row>
    <row r="3641" spans="1:11" x14ac:dyDescent="0.3">
      <c r="A3641">
        <v>3</v>
      </c>
      <c r="B3641" t="s">
        <v>233</v>
      </c>
      <c r="C3641" t="s">
        <v>29</v>
      </c>
      <c r="D3641" t="s">
        <v>298</v>
      </c>
      <c r="E3641" s="1" t="str">
        <f t="shared" si="289"/>
        <v>Samuele Samaritani-Francesco Zibella</v>
      </c>
      <c r="F3641" t="str">
        <f t="shared" si="284"/>
        <v>Draw</v>
      </c>
      <c r="G3641" s="1">
        <f t="shared" si="285"/>
        <v>11</v>
      </c>
      <c r="H3641">
        <f t="shared" si="290"/>
        <v>1</v>
      </c>
      <c r="I3641" t="str">
        <f>INDEX(META!$B:$B,MATCH(B3641,META!$A:$A,0))</f>
        <v>Jund Wildfire</v>
      </c>
      <c r="J3641" t="str">
        <f>INDEX(META!$B:$B,MATCH(D3641,META!$A:$A,0))</f>
        <v>Gruul Monsters</v>
      </c>
      <c r="K3641" t="str">
        <f t="shared" si="291"/>
        <v>Jund Wildfire-Gruul Monsters</v>
      </c>
    </row>
    <row r="3642" spans="1:11" x14ac:dyDescent="0.3">
      <c r="A3642">
        <v>4</v>
      </c>
      <c r="B3642" t="s">
        <v>1786</v>
      </c>
      <c r="C3642" t="s">
        <v>27</v>
      </c>
      <c r="D3642" t="s">
        <v>351</v>
      </c>
      <c r="E3642" s="1" t="str">
        <f t="shared" si="289"/>
        <v>Filip Skórnicki-Tommaso Punis</v>
      </c>
      <c r="F3642" t="str">
        <f t="shared" si="284"/>
        <v>Lost</v>
      </c>
      <c r="G3642" s="1">
        <f t="shared" si="285"/>
        <v>11</v>
      </c>
      <c r="H3642">
        <f t="shared" si="290"/>
        <v>1</v>
      </c>
      <c r="I3642" t="str">
        <f>INDEX(META!$B:$B,MATCH(B3642,META!$A:$A,0))</f>
        <v>Mono Blue Aggro</v>
      </c>
      <c r="J3642" t="str">
        <f>INDEX(META!$B:$B,MATCH(D3642,META!$A:$A,0))</f>
        <v>Gruul Monsters</v>
      </c>
      <c r="K3642" t="str">
        <f t="shared" si="291"/>
        <v>Mono Blue Aggro-Gruul Monsters</v>
      </c>
    </row>
    <row r="3643" spans="1:11" x14ac:dyDescent="0.3">
      <c r="A3643">
        <v>5</v>
      </c>
      <c r="B3643" t="s">
        <v>3258</v>
      </c>
      <c r="C3643" t="s">
        <v>27</v>
      </c>
      <c r="D3643" t="s">
        <v>99</v>
      </c>
      <c r="E3643" s="1" t="str">
        <f t="shared" si="289"/>
        <v>Bernardo Torres-Jose Vidal Ros</v>
      </c>
      <c r="F3643" t="str">
        <f t="shared" si="284"/>
        <v>Lost</v>
      </c>
      <c r="G3643" s="1">
        <f t="shared" si="285"/>
        <v>11</v>
      </c>
      <c r="H3643">
        <f t="shared" si="290"/>
        <v>1</v>
      </c>
      <c r="I3643" t="str">
        <f>INDEX(META!$B:$B,MATCH(B3643,META!$A:$A,0))</f>
        <v>Izzet Terror</v>
      </c>
      <c r="J3643" t="str">
        <f>INDEX(META!$B:$B,MATCH(D3643,META!$A:$A,0))</f>
        <v>Mardu Synth</v>
      </c>
      <c r="K3643" t="str">
        <f t="shared" si="291"/>
        <v>Izzet Terror-Mardu Synth</v>
      </c>
    </row>
    <row r="3644" spans="1:11" x14ac:dyDescent="0.3">
      <c r="A3644">
        <v>6</v>
      </c>
      <c r="B3644" t="s">
        <v>3261</v>
      </c>
      <c r="C3644" t="s">
        <v>28</v>
      </c>
      <c r="D3644" t="s">
        <v>376</v>
      </c>
      <c r="E3644" s="1" t="str">
        <f t="shared" si="289"/>
        <v>Marcio Carvalho-Davide Lega</v>
      </c>
      <c r="F3644" t="str">
        <f t="shared" si="284"/>
        <v>Won</v>
      </c>
      <c r="G3644" s="1">
        <f t="shared" si="285"/>
        <v>11</v>
      </c>
      <c r="H3644">
        <f t="shared" si="290"/>
        <v>1</v>
      </c>
      <c r="I3644" t="str">
        <f>INDEX(META!$B:$B,MATCH(B3644,META!$A:$A,0))</f>
        <v>Izzet Blitz</v>
      </c>
      <c r="J3644" t="str">
        <f>INDEX(META!$B:$B,MATCH(D3644,META!$A:$A,0))</f>
        <v>Azorius Familiars</v>
      </c>
      <c r="K3644" t="str">
        <f t="shared" si="291"/>
        <v>Izzet Blitz-Azorius Familiars</v>
      </c>
    </row>
    <row r="3645" spans="1:11" x14ac:dyDescent="0.3">
      <c r="A3645">
        <v>7</v>
      </c>
      <c r="B3645" t="s">
        <v>2640</v>
      </c>
      <c r="C3645" t="s">
        <v>27</v>
      </c>
      <c r="D3645" t="s">
        <v>194</v>
      </c>
      <c r="E3645" s="1" t="str">
        <f t="shared" si="289"/>
        <v>Giuseppe Monfregola-riccardo cestari</v>
      </c>
      <c r="F3645" t="str">
        <f t="shared" si="284"/>
        <v>Lost</v>
      </c>
      <c r="G3645" s="1">
        <f t="shared" si="285"/>
        <v>11</v>
      </c>
      <c r="H3645">
        <f t="shared" si="290"/>
        <v>1</v>
      </c>
      <c r="I3645" t="str">
        <f>INDEX(META!$B:$B,MATCH(B3645,META!$A:$A,0))</f>
        <v>Mono Red Synth</v>
      </c>
      <c r="J3645" t="str">
        <f>INDEX(META!$B:$B,MATCH(D3645,META!$A:$A,0))</f>
        <v>Mono Blue Terror</v>
      </c>
      <c r="K3645" t="str">
        <f t="shared" si="291"/>
        <v>Mono Red Synth-Mono Blue Terror</v>
      </c>
    </row>
    <row r="3646" spans="1:11" x14ac:dyDescent="0.3">
      <c r="A3646">
        <v>8</v>
      </c>
      <c r="B3646" t="s">
        <v>407</v>
      </c>
      <c r="C3646" t="s">
        <v>26</v>
      </c>
      <c r="D3646" t="s">
        <v>2810</v>
      </c>
      <c r="E3646" s="1" t="str">
        <f t="shared" si="289"/>
        <v>marco cristopher candela-Pasquale Sirignano</v>
      </c>
      <c r="F3646" t="str">
        <f t="shared" si="284"/>
        <v>Lost</v>
      </c>
      <c r="G3646" s="1">
        <f t="shared" si="285"/>
        <v>11</v>
      </c>
      <c r="H3646">
        <f t="shared" si="290"/>
        <v>1</v>
      </c>
      <c r="I3646" t="str">
        <f>INDEX(META!$B:$B,MATCH(B3646,META!$A:$A,0))</f>
        <v>Mardu Synth</v>
      </c>
      <c r="J3646" t="str">
        <f>INDEX(META!$B:$B,MATCH(D3646,META!$A:$A,0))</f>
        <v>Mono Red Synth</v>
      </c>
      <c r="K3646" t="str">
        <f t="shared" si="291"/>
        <v>Mardu Synth-Mono Red Synth</v>
      </c>
    </row>
    <row r="3647" spans="1:11" x14ac:dyDescent="0.3">
      <c r="A3647">
        <v>9</v>
      </c>
      <c r="B3647" t="s">
        <v>2397</v>
      </c>
      <c r="C3647" t="s">
        <v>28</v>
      </c>
      <c r="D3647" t="s">
        <v>403</v>
      </c>
      <c r="E3647" s="1" t="str">
        <f t="shared" si="289"/>
        <v>Igor Grécia-Federico Lazzari</v>
      </c>
      <c r="F3647" t="str">
        <f t="shared" si="284"/>
        <v>Won</v>
      </c>
      <c r="G3647" s="1">
        <f t="shared" si="285"/>
        <v>11</v>
      </c>
      <c r="H3647">
        <f t="shared" si="290"/>
        <v>1</v>
      </c>
      <c r="I3647" t="str">
        <f>INDEX(META!$B:$B,MATCH(B3647,META!$A:$A,0))</f>
        <v>Azorius Familiars</v>
      </c>
      <c r="J3647" t="str">
        <f>INDEX(META!$B:$B,MATCH(D3647,META!$A:$A,0))</f>
        <v>X Lands Spy</v>
      </c>
      <c r="K3647" t="str">
        <f t="shared" si="291"/>
        <v>Azorius Familiars-X Lands Spy</v>
      </c>
    </row>
    <row r="3648" spans="1:11" x14ac:dyDescent="0.3">
      <c r="A3648">
        <v>10</v>
      </c>
      <c r="B3648" t="s">
        <v>354</v>
      </c>
      <c r="C3648" t="s">
        <v>27</v>
      </c>
      <c r="D3648" t="s">
        <v>433</v>
      </c>
      <c r="E3648" s="1" t="str">
        <f t="shared" si="289"/>
        <v>Milos Arsic-Andrea Imborgia</v>
      </c>
      <c r="F3648" t="str">
        <f t="shared" si="284"/>
        <v>Lost</v>
      </c>
      <c r="G3648" s="1">
        <f t="shared" si="285"/>
        <v>11</v>
      </c>
      <c r="H3648">
        <f t="shared" si="290"/>
        <v>1</v>
      </c>
      <c r="I3648" t="str">
        <f>INDEX(META!$B:$B,MATCH(B3648,META!$A:$A,0))</f>
        <v>Mono Red Synth</v>
      </c>
      <c r="J3648" t="str">
        <f>INDEX(META!$B:$B,MATCH(D3648,META!$A:$A,0))</f>
        <v>Mono Red Madness</v>
      </c>
      <c r="K3648" t="str">
        <f t="shared" si="291"/>
        <v>Mono Red Synth-Mono Red Madness</v>
      </c>
    </row>
    <row r="3649" spans="1:11" x14ac:dyDescent="0.3">
      <c r="A3649">
        <v>11</v>
      </c>
      <c r="B3649" t="s">
        <v>3238</v>
      </c>
      <c r="C3649" t="s">
        <v>28</v>
      </c>
      <c r="D3649" t="s">
        <v>947</v>
      </c>
      <c r="E3649" s="1" t="str">
        <f t="shared" si="289"/>
        <v>Marco Del Pivo-Andrea Severini</v>
      </c>
      <c r="F3649" t="str">
        <f t="shared" si="284"/>
        <v>Won</v>
      </c>
      <c r="G3649" s="1">
        <f t="shared" si="285"/>
        <v>11</v>
      </c>
      <c r="H3649">
        <f t="shared" si="290"/>
        <v>1</v>
      </c>
      <c r="I3649" t="str">
        <f>INDEX(META!$B:$B,MATCH(B3649,META!$A:$A,0))</f>
        <v>Gardens</v>
      </c>
      <c r="J3649" t="str">
        <f>INDEX(META!$B:$B,MATCH(D3649,META!$A:$A,0))</f>
        <v>Mono Red Synth</v>
      </c>
      <c r="K3649" t="str">
        <f t="shared" si="291"/>
        <v>Gardens-Mono Red Synth</v>
      </c>
    </row>
    <row r="3650" spans="1:11" x14ac:dyDescent="0.3">
      <c r="A3650">
        <v>12</v>
      </c>
      <c r="B3650" t="s">
        <v>569</v>
      </c>
      <c r="C3650" t="s">
        <v>26</v>
      </c>
      <c r="D3650" t="s">
        <v>839</v>
      </c>
      <c r="E3650" s="1" t="str">
        <f t="shared" si="289"/>
        <v>isaac rancic-Stefano Belloni</v>
      </c>
      <c r="F3650" t="str">
        <f t="shared" si="284"/>
        <v>Lost</v>
      </c>
      <c r="G3650" s="1">
        <f t="shared" si="285"/>
        <v>11</v>
      </c>
      <c r="H3650">
        <f t="shared" si="290"/>
        <v>1</v>
      </c>
      <c r="I3650" t="str">
        <f>INDEX(META!$B:$B,MATCH(B3650,META!$A:$A,0))</f>
        <v>High Tide Combo</v>
      </c>
      <c r="J3650" t="str">
        <f>INDEX(META!$B:$B,MATCH(D3650,META!$A:$A,0))</f>
        <v>Mono Blue Aggro</v>
      </c>
      <c r="K3650" t="str">
        <f t="shared" si="291"/>
        <v>High Tide Combo-Mono Blue Aggro</v>
      </c>
    </row>
    <row r="3651" spans="1:11" x14ac:dyDescent="0.3">
      <c r="A3651">
        <v>13</v>
      </c>
      <c r="B3651" t="s">
        <v>1306</v>
      </c>
      <c r="C3651" t="s">
        <v>27</v>
      </c>
      <c r="D3651" t="s">
        <v>152</v>
      </c>
      <c r="E3651" s="1" t="str">
        <f t="shared" si="289"/>
        <v>Francesco Pelacani-Jan Plachý</v>
      </c>
      <c r="F3651" t="str">
        <f t="shared" ref="F3651:F3714" si="292">_xlfn.TEXTBEFORE(C3651," ")</f>
        <v>Lost</v>
      </c>
      <c r="G3651" s="1">
        <f t="shared" ref="G3651:G3714" si="293">IF(A3651&gt;=A3650,G3650,G3650+1)</f>
        <v>11</v>
      </c>
      <c r="H3651">
        <f t="shared" si="290"/>
        <v>1</v>
      </c>
      <c r="I3651" t="str">
        <f>INDEX(META!$B:$B,MATCH(B3651,META!$A:$A,0))</f>
        <v>Mono Blue Terror</v>
      </c>
      <c r="J3651" t="str">
        <f>INDEX(META!$B:$B,MATCH(D3651,META!$A:$A,0))</f>
        <v>Jund Wildfire</v>
      </c>
      <c r="K3651" t="str">
        <f t="shared" si="291"/>
        <v>Mono Blue Terror-Jund Wildfire</v>
      </c>
    </row>
    <row r="3652" spans="1:11" x14ac:dyDescent="0.3">
      <c r="A3652">
        <v>14</v>
      </c>
      <c r="B3652" t="s">
        <v>400</v>
      </c>
      <c r="C3652" t="s">
        <v>28</v>
      </c>
      <c r="D3652" t="s">
        <v>116</v>
      </c>
      <c r="E3652" s="1" t="str">
        <f t="shared" si="289"/>
        <v>Adam Bazika-Štěpán Pardubický</v>
      </c>
      <c r="F3652" t="str">
        <f t="shared" si="292"/>
        <v>Won</v>
      </c>
      <c r="G3652" s="1">
        <f t="shared" si="293"/>
        <v>11</v>
      </c>
      <c r="H3652">
        <f t="shared" si="290"/>
        <v>1</v>
      </c>
      <c r="I3652" t="str">
        <f>INDEX(META!$B:$B,MATCH(B3652,META!$A:$A,0))</f>
        <v>Jund Wildfire</v>
      </c>
      <c r="J3652" t="str">
        <f>INDEX(META!$B:$B,MATCH(D3652,META!$A:$A,0))</f>
        <v>Rakdos Madness</v>
      </c>
      <c r="K3652" t="str">
        <f t="shared" si="291"/>
        <v>Jund Wildfire-Rakdos Madness</v>
      </c>
    </row>
    <row r="3653" spans="1:11" x14ac:dyDescent="0.3">
      <c r="A3653">
        <v>15</v>
      </c>
      <c r="B3653" t="s">
        <v>394</v>
      </c>
      <c r="C3653" t="s">
        <v>28</v>
      </c>
      <c r="D3653" t="s">
        <v>1512</v>
      </c>
      <c r="E3653" s="1" t="str">
        <f t="shared" si="289"/>
        <v>Jame Truffaz-Andrea Landi</v>
      </c>
      <c r="F3653" t="str">
        <f t="shared" si="292"/>
        <v>Won</v>
      </c>
      <c r="G3653" s="1">
        <f t="shared" si="293"/>
        <v>11</v>
      </c>
      <c r="H3653">
        <f t="shared" si="290"/>
        <v>1</v>
      </c>
      <c r="I3653" t="str">
        <f>INDEX(META!$B:$B,MATCH(B3653,META!$A:$A,0))</f>
        <v>Gardens</v>
      </c>
      <c r="J3653" t="str">
        <f>INDEX(META!$B:$B,MATCH(D3653,META!$A:$A,0))</f>
        <v>Azorius Familiars</v>
      </c>
      <c r="K3653" t="str">
        <f t="shared" si="291"/>
        <v>Gardens-Azorius Familiars</v>
      </c>
    </row>
    <row r="3654" spans="1:11" x14ac:dyDescent="0.3">
      <c r="A3654">
        <v>16</v>
      </c>
      <c r="B3654" t="s">
        <v>309</v>
      </c>
      <c r="C3654" t="s">
        <v>25</v>
      </c>
      <c r="D3654" t="s">
        <v>189</v>
      </c>
      <c r="E3654" s="1" t="str">
        <f t="shared" si="289"/>
        <v>Paolo Donfrancesco-Riccardo Bonato</v>
      </c>
      <c r="F3654" t="str">
        <f t="shared" si="292"/>
        <v>Won</v>
      </c>
      <c r="G3654" s="1">
        <f t="shared" si="293"/>
        <v>11</v>
      </c>
      <c r="H3654">
        <f t="shared" si="290"/>
        <v>1</v>
      </c>
      <c r="I3654" t="str">
        <f>INDEX(META!$B:$B,MATCH(B3654,META!$A:$A,0))</f>
        <v>Jund Wildfire</v>
      </c>
      <c r="J3654" t="str">
        <f>INDEX(META!$B:$B,MATCH(D3654,META!$A:$A,0))</f>
        <v>Jund Wildfire</v>
      </c>
      <c r="K3654" t="str">
        <f t="shared" si="291"/>
        <v>Jund Wildfire-Jund Wildfire</v>
      </c>
    </row>
    <row r="3655" spans="1:11" x14ac:dyDescent="0.3">
      <c r="A3655">
        <v>17</v>
      </c>
      <c r="B3655" t="s">
        <v>323</v>
      </c>
      <c r="C3655" t="s">
        <v>25</v>
      </c>
      <c r="D3655" t="s">
        <v>2826</v>
      </c>
      <c r="E3655" s="1" t="str">
        <f t="shared" si="289"/>
        <v>Mattia Pesenti-Baroni Paolo</v>
      </c>
      <c r="F3655" t="str">
        <f t="shared" si="292"/>
        <v>Won</v>
      </c>
      <c r="G3655" s="1">
        <f t="shared" si="293"/>
        <v>11</v>
      </c>
      <c r="H3655">
        <f t="shared" si="290"/>
        <v>1</v>
      </c>
      <c r="I3655" t="str">
        <f>INDEX(META!$B:$B,MATCH(B3655,META!$A:$A,0))</f>
        <v>Mono Blue Aggro</v>
      </c>
      <c r="J3655" t="str">
        <f>INDEX(META!$B:$B,MATCH(D3655,META!$A:$A,0))</f>
        <v>Altar Tron</v>
      </c>
      <c r="K3655" t="str">
        <f t="shared" si="291"/>
        <v>Mono Blue Aggro-Altar Tron</v>
      </c>
    </row>
    <row r="3656" spans="1:11" x14ac:dyDescent="0.3">
      <c r="A3656">
        <v>18</v>
      </c>
      <c r="B3656" t="s">
        <v>3179</v>
      </c>
      <c r="C3656" t="s">
        <v>26</v>
      </c>
      <c r="D3656" t="s">
        <v>192</v>
      </c>
      <c r="E3656" s="1" t="str">
        <f t="shared" si="289"/>
        <v>Alberto Casto-Cristiano Ciacci</v>
      </c>
      <c r="F3656" t="str">
        <f t="shared" si="292"/>
        <v>Lost</v>
      </c>
      <c r="G3656" s="1">
        <f t="shared" si="293"/>
        <v>11</v>
      </c>
      <c r="H3656">
        <f t="shared" si="290"/>
        <v>1</v>
      </c>
      <c r="I3656" t="str">
        <f>INDEX(META!$B:$B,MATCH(B3656,META!$A:$A,0))</f>
        <v>Izzet Terror</v>
      </c>
      <c r="J3656" t="str">
        <f>INDEX(META!$B:$B,MATCH(D3656,META!$A:$A,0))</f>
        <v>Jund Wildfire</v>
      </c>
      <c r="K3656" t="str">
        <f t="shared" si="291"/>
        <v>Izzet Terror-Jund Wildfire</v>
      </c>
    </row>
    <row r="3657" spans="1:11" x14ac:dyDescent="0.3">
      <c r="A3657">
        <v>19</v>
      </c>
      <c r="B3657" t="s">
        <v>123</v>
      </c>
      <c r="C3657" t="s">
        <v>28</v>
      </c>
      <c r="D3657" t="s">
        <v>1776</v>
      </c>
      <c r="E3657" s="1" t="str">
        <f t="shared" si="289"/>
        <v>Tomáš HINDULIAK-Michele Gasperi</v>
      </c>
      <c r="F3657" t="str">
        <f t="shared" si="292"/>
        <v>Won</v>
      </c>
      <c r="G3657" s="1">
        <f t="shared" si="293"/>
        <v>11</v>
      </c>
      <c r="H3657">
        <f t="shared" si="290"/>
        <v>1</v>
      </c>
      <c r="I3657" t="str">
        <f>INDEX(META!$B:$B,MATCH(B3657,META!$A:$A,0))</f>
        <v>Mono Blue Terror</v>
      </c>
      <c r="J3657" t="str">
        <f>INDEX(META!$B:$B,MATCH(D3657,META!$A:$A,0))</f>
        <v>Mono Blue Terror</v>
      </c>
      <c r="K3657" t="str">
        <f t="shared" si="291"/>
        <v>Mono Blue Terror-Mono Blue Terror</v>
      </c>
    </row>
    <row r="3658" spans="1:11" x14ac:dyDescent="0.3">
      <c r="A3658">
        <v>20</v>
      </c>
      <c r="B3658" t="s">
        <v>2734</v>
      </c>
      <c r="C3658" t="s">
        <v>25</v>
      </c>
      <c r="D3658" t="s">
        <v>409</v>
      </c>
      <c r="E3658" s="1" t="str">
        <f t="shared" si="289"/>
        <v>Alessandro Mazzi-Ondřej Lukáš</v>
      </c>
      <c r="F3658" t="str">
        <f t="shared" si="292"/>
        <v>Won</v>
      </c>
      <c r="G3658" s="1">
        <f t="shared" si="293"/>
        <v>11</v>
      </c>
      <c r="H3658">
        <f t="shared" si="290"/>
        <v>1</v>
      </c>
      <c r="I3658" t="str">
        <f>INDEX(META!$B:$B,MATCH(B3658,META!$A:$A,0))</f>
        <v>Mono Red Synth</v>
      </c>
      <c r="J3658" t="str">
        <f>INDEX(META!$B:$B,MATCH(D3658,META!$A:$A,0))</f>
        <v>Mono Red Synth</v>
      </c>
      <c r="K3658" t="str">
        <f t="shared" si="291"/>
        <v>Mono Red Synth-Mono Red Synth</v>
      </c>
    </row>
    <row r="3659" spans="1:11" x14ac:dyDescent="0.3">
      <c r="A3659">
        <v>21</v>
      </c>
      <c r="B3659" t="s">
        <v>101</v>
      </c>
      <c r="C3659" t="s">
        <v>27</v>
      </c>
      <c r="D3659" t="s">
        <v>2298</v>
      </c>
      <c r="E3659" s="1" t="str">
        <f t="shared" si="289"/>
        <v>Raffaele Nobili-Natalino Feshti</v>
      </c>
      <c r="F3659" t="str">
        <f t="shared" si="292"/>
        <v>Lost</v>
      </c>
      <c r="G3659" s="1">
        <f t="shared" si="293"/>
        <v>11</v>
      </c>
      <c r="H3659">
        <f t="shared" si="290"/>
        <v>1</v>
      </c>
      <c r="I3659" t="str">
        <f>INDEX(META!$B:$B,MATCH(B3659,META!$A:$A,0))</f>
        <v>Mono Red Synth</v>
      </c>
      <c r="J3659" t="str">
        <f>INDEX(META!$B:$B,MATCH(D3659,META!$A:$A,0))</f>
        <v>Mono Red Dredge</v>
      </c>
      <c r="K3659" t="str">
        <f t="shared" si="291"/>
        <v>Mono Red Synth-Mono Red Dredge</v>
      </c>
    </row>
    <row r="3660" spans="1:11" x14ac:dyDescent="0.3">
      <c r="A3660">
        <v>22</v>
      </c>
      <c r="B3660" t="s">
        <v>197</v>
      </c>
      <c r="C3660" t="s">
        <v>28</v>
      </c>
      <c r="D3660" t="s">
        <v>291</v>
      </c>
      <c r="E3660" s="1" t="str">
        <f t="shared" si="289"/>
        <v>Francesco Giuliano-Numa Zorzi</v>
      </c>
      <c r="F3660" t="str">
        <f t="shared" si="292"/>
        <v>Won</v>
      </c>
      <c r="G3660" s="1">
        <f t="shared" si="293"/>
        <v>11</v>
      </c>
      <c r="H3660">
        <f t="shared" si="290"/>
        <v>1</v>
      </c>
      <c r="I3660" t="str">
        <f>INDEX(META!$B:$B,MATCH(B3660,META!$A:$A,0))</f>
        <v>Azorius Familiars</v>
      </c>
      <c r="J3660" t="str">
        <f>INDEX(META!$B:$B,MATCH(D3660,META!$A:$A,0))</f>
        <v>Mono Red Synth</v>
      </c>
      <c r="K3660" t="str">
        <f t="shared" si="291"/>
        <v>Azorius Familiars-Mono Red Synth</v>
      </c>
    </row>
    <row r="3661" spans="1:11" x14ac:dyDescent="0.3">
      <c r="A3661">
        <v>23</v>
      </c>
      <c r="B3661" t="s">
        <v>3022</v>
      </c>
      <c r="C3661" t="s">
        <v>27</v>
      </c>
      <c r="D3661" t="s">
        <v>498</v>
      </c>
      <c r="E3661" s="1" t="str">
        <f t="shared" si="289"/>
        <v>Marco Lombardi-Martn Rabiller</v>
      </c>
      <c r="F3661" t="str">
        <f t="shared" si="292"/>
        <v>Lost</v>
      </c>
      <c r="G3661" s="1">
        <f t="shared" si="293"/>
        <v>11</v>
      </c>
      <c r="H3661">
        <f t="shared" si="290"/>
        <v>1</v>
      </c>
      <c r="I3661" t="str">
        <f>INDEX(META!$B:$B,MATCH(B3661,META!$A:$A,0))</f>
        <v>Elves</v>
      </c>
      <c r="J3661" t="str">
        <f>INDEX(META!$B:$B,MATCH(D3661,META!$A:$A,0))</f>
        <v>Izzet Faeries</v>
      </c>
      <c r="K3661" t="str">
        <f t="shared" si="291"/>
        <v>Elves-Izzet Faeries</v>
      </c>
    </row>
    <row r="3662" spans="1:11" x14ac:dyDescent="0.3">
      <c r="A3662">
        <v>24</v>
      </c>
      <c r="B3662" t="s">
        <v>772</v>
      </c>
      <c r="C3662" t="s">
        <v>25</v>
      </c>
      <c r="D3662" t="s">
        <v>241</v>
      </c>
      <c r="E3662" s="1" t="str">
        <f t="shared" si="289"/>
        <v>Gennaro Ucciero-Giacomo Santi</v>
      </c>
      <c r="F3662" t="str">
        <f t="shared" si="292"/>
        <v>Won</v>
      </c>
      <c r="G3662" s="1">
        <f t="shared" si="293"/>
        <v>11</v>
      </c>
      <c r="H3662">
        <f t="shared" si="290"/>
        <v>1</v>
      </c>
      <c r="I3662" t="str">
        <f>INDEX(META!$B:$B,MATCH(B3662,META!$A:$A,0))</f>
        <v>Mono Red Madness</v>
      </c>
      <c r="J3662" t="str">
        <f>INDEX(META!$B:$B,MATCH(D3662,META!$A:$A,0))</f>
        <v>Mono Blue Aggro</v>
      </c>
      <c r="K3662" t="str">
        <f t="shared" si="291"/>
        <v>Mono Red Madness-Mono Blue Aggro</v>
      </c>
    </row>
    <row r="3663" spans="1:11" x14ac:dyDescent="0.3">
      <c r="A3663">
        <v>25</v>
      </c>
      <c r="B3663" t="s">
        <v>359</v>
      </c>
      <c r="C3663" t="s">
        <v>27</v>
      </c>
      <c r="D3663" t="s">
        <v>2422</v>
      </c>
      <c r="E3663" s="1" t="str">
        <f t="shared" si="289"/>
        <v>Leo Mancinelli-Michele Compagnone</v>
      </c>
      <c r="F3663" t="str">
        <f t="shared" si="292"/>
        <v>Lost</v>
      </c>
      <c r="G3663" s="1">
        <f t="shared" si="293"/>
        <v>11</v>
      </c>
      <c r="H3663">
        <f t="shared" si="290"/>
        <v>1</v>
      </c>
      <c r="I3663" t="str">
        <f>INDEX(META!$B:$B,MATCH(B3663,META!$A:$A,0))</f>
        <v>Mono Red Synth</v>
      </c>
      <c r="J3663" t="str">
        <f>INDEX(META!$B:$B,MATCH(D3663,META!$A:$A,0))</f>
        <v>Dimir Terror</v>
      </c>
      <c r="K3663" t="str">
        <f t="shared" si="291"/>
        <v>Mono Red Synth-Dimir Terror</v>
      </c>
    </row>
    <row r="3664" spans="1:11" x14ac:dyDescent="0.3">
      <c r="A3664">
        <v>26</v>
      </c>
      <c r="B3664" t="s">
        <v>2707</v>
      </c>
      <c r="C3664" t="s">
        <v>26</v>
      </c>
      <c r="D3664" t="s">
        <v>225</v>
      </c>
      <c r="E3664" s="1" t="str">
        <f t="shared" si="289"/>
        <v>Stefano Mannella-Michele Delpiazzo</v>
      </c>
      <c r="F3664" t="str">
        <f t="shared" si="292"/>
        <v>Lost</v>
      </c>
      <c r="G3664" s="1">
        <f t="shared" si="293"/>
        <v>11</v>
      </c>
      <c r="H3664">
        <f t="shared" si="290"/>
        <v>1</v>
      </c>
      <c r="I3664" t="str">
        <f>INDEX(META!$B:$B,MATCH(B3664,META!$A:$A,0))</f>
        <v>Jund Wildfire</v>
      </c>
      <c r="J3664" t="str">
        <f>INDEX(META!$B:$B,MATCH(D3664,META!$A:$A,0))</f>
        <v>Mono Red Synth</v>
      </c>
      <c r="K3664" t="str">
        <f t="shared" si="291"/>
        <v>Jund Wildfire-Mono Red Synth</v>
      </c>
    </row>
    <row r="3665" spans="1:11" x14ac:dyDescent="0.3">
      <c r="A3665">
        <v>27</v>
      </c>
      <c r="B3665" t="s">
        <v>1905</v>
      </c>
      <c r="C3665" t="s">
        <v>26</v>
      </c>
      <c r="D3665" t="s">
        <v>2153</v>
      </c>
      <c r="E3665" s="1" t="str">
        <f t="shared" si="289"/>
        <v>Manuel Michelangeli-Francesco Brugnami</v>
      </c>
      <c r="F3665" t="str">
        <f t="shared" si="292"/>
        <v>Lost</v>
      </c>
      <c r="G3665" s="1">
        <f t="shared" si="293"/>
        <v>11</v>
      </c>
      <c r="H3665">
        <f t="shared" si="290"/>
        <v>1</v>
      </c>
      <c r="I3665" t="str">
        <f>INDEX(META!$B:$B,MATCH(B3665,META!$A:$A,0))</f>
        <v>Mono Red Synth</v>
      </c>
      <c r="J3665" t="str">
        <f>INDEX(META!$B:$B,MATCH(D3665,META!$A:$A,0))</f>
        <v>Jund Wildfire</v>
      </c>
      <c r="K3665" t="str">
        <f t="shared" si="291"/>
        <v>Mono Red Synth-Jund Wildfire</v>
      </c>
    </row>
    <row r="3666" spans="1:11" x14ac:dyDescent="0.3">
      <c r="A3666">
        <v>28</v>
      </c>
      <c r="B3666" t="s">
        <v>1404</v>
      </c>
      <c r="C3666" t="s">
        <v>27</v>
      </c>
      <c r="D3666" t="s">
        <v>3252</v>
      </c>
      <c r="E3666" s="1" t="str">
        <f t="shared" si="289"/>
        <v>Lorenzo Lupini-Alexander Beliaev</v>
      </c>
      <c r="F3666" t="str">
        <f t="shared" si="292"/>
        <v>Lost</v>
      </c>
      <c r="G3666" s="1">
        <f t="shared" si="293"/>
        <v>11</v>
      </c>
      <c r="H3666">
        <f t="shared" si="290"/>
        <v>1</v>
      </c>
      <c r="I3666" t="str">
        <f>INDEX(META!$B:$B,MATCH(B3666,META!$A:$A,0))</f>
        <v>Elves</v>
      </c>
      <c r="J3666" t="str">
        <f>INDEX(META!$B:$B,MATCH(D3666,META!$A:$A,0))</f>
        <v>Elves</v>
      </c>
      <c r="K3666" t="str">
        <f t="shared" si="291"/>
        <v>Elves-Elves</v>
      </c>
    </row>
    <row r="3667" spans="1:11" x14ac:dyDescent="0.3">
      <c r="A3667">
        <v>29</v>
      </c>
      <c r="B3667" t="s">
        <v>198</v>
      </c>
      <c r="C3667" t="s">
        <v>26</v>
      </c>
      <c r="D3667" t="s">
        <v>489</v>
      </c>
      <c r="E3667" s="1" t="str">
        <f t="shared" si="289"/>
        <v>Daniele Contadini-Mattia Biella</v>
      </c>
      <c r="F3667" t="str">
        <f t="shared" si="292"/>
        <v>Lost</v>
      </c>
      <c r="G3667" s="1">
        <f t="shared" si="293"/>
        <v>11</v>
      </c>
      <c r="H3667">
        <f t="shared" si="290"/>
        <v>1</v>
      </c>
      <c r="I3667" t="str">
        <f>INDEX(META!$B:$B,MATCH(B3667,META!$A:$A,0))</f>
        <v>Altar Tron</v>
      </c>
      <c r="J3667" t="str">
        <f>INDEX(META!$B:$B,MATCH(D3667,META!$A:$A,0))</f>
        <v>High Tide Combo</v>
      </c>
      <c r="K3667" t="str">
        <f t="shared" si="291"/>
        <v>Altar Tron-High Tide Combo</v>
      </c>
    </row>
    <row r="3668" spans="1:11" x14ac:dyDescent="0.3">
      <c r="A3668">
        <v>30</v>
      </c>
      <c r="B3668" t="s">
        <v>513</v>
      </c>
      <c r="C3668" t="s">
        <v>27</v>
      </c>
      <c r="D3668" t="s">
        <v>896</v>
      </c>
      <c r="E3668" s="1" t="str">
        <f t="shared" si="289"/>
        <v>Federico Bosi-lorenzo cupini</v>
      </c>
      <c r="F3668" t="str">
        <f t="shared" si="292"/>
        <v>Lost</v>
      </c>
      <c r="G3668" s="1">
        <f t="shared" si="293"/>
        <v>11</v>
      </c>
      <c r="H3668">
        <f t="shared" si="290"/>
        <v>1</v>
      </c>
      <c r="I3668" t="str">
        <f>INDEX(META!$B:$B,MATCH(B3668,META!$A:$A,0))</f>
        <v>Altar Tron</v>
      </c>
      <c r="J3668" t="str">
        <f>INDEX(META!$B:$B,MATCH(D3668,META!$A:$A,0))</f>
        <v>Mono Red Blitz</v>
      </c>
      <c r="K3668" t="str">
        <f t="shared" si="291"/>
        <v>Altar Tron-Mono Red Blitz</v>
      </c>
    </row>
    <row r="3669" spans="1:11" x14ac:dyDescent="0.3">
      <c r="A3669">
        <v>31</v>
      </c>
      <c r="B3669" t="s">
        <v>172</v>
      </c>
      <c r="C3669" t="s">
        <v>27</v>
      </c>
      <c r="D3669" t="s">
        <v>251</v>
      </c>
      <c r="E3669" s="1" t="str">
        <f t="shared" si="289"/>
        <v>Pietro Bragioto-Paolo Rollo</v>
      </c>
      <c r="F3669" t="str">
        <f t="shared" si="292"/>
        <v>Lost</v>
      </c>
      <c r="G3669" s="1">
        <f t="shared" si="293"/>
        <v>11</v>
      </c>
      <c r="H3669">
        <f t="shared" si="290"/>
        <v>1</v>
      </c>
      <c r="I3669" t="str">
        <f>INDEX(META!$B:$B,MATCH(B3669,META!$A:$A,0))</f>
        <v>Mono Red Synth</v>
      </c>
      <c r="J3669" t="str">
        <f>INDEX(META!$B:$B,MATCH(D3669,META!$A:$A,0))</f>
        <v>Gardens</v>
      </c>
      <c r="K3669" t="str">
        <f t="shared" si="291"/>
        <v>Mono Red Synth-Gardens</v>
      </c>
    </row>
    <row r="3670" spans="1:11" x14ac:dyDescent="0.3">
      <c r="A3670">
        <v>32</v>
      </c>
      <c r="B3670" t="s">
        <v>3216</v>
      </c>
      <c r="C3670" t="s">
        <v>28</v>
      </c>
      <c r="D3670" t="s">
        <v>310</v>
      </c>
      <c r="E3670" s="1" t="str">
        <f t="shared" si="289"/>
        <v>Matteo Malberti-Davide Sambarino</v>
      </c>
      <c r="F3670" t="str">
        <f t="shared" si="292"/>
        <v>Won</v>
      </c>
      <c r="G3670" s="1">
        <f t="shared" si="293"/>
        <v>11</v>
      </c>
      <c r="H3670">
        <f t="shared" si="290"/>
        <v>1</v>
      </c>
      <c r="I3670" t="str">
        <f>INDEX(META!$B:$B,MATCH(B3670,META!$A:$A,0))</f>
        <v>Grixis Affinity</v>
      </c>
      <c r="J3670" t="str">
        <f>INDEX(META!$B:$B,MATCH(D3670,META!$A:$A,0))</f>
        <v>Mono Red Madness</v>
      </c>
      <c r="K3670" t="str">
        <f t="shared" si="291"/>
        <v>Grixis Affinity-Mono Red Madness</v>
      </c>
    </row>
    <row r="3671" spans="1:11" x14ac:dyDescent="0.3">
      <c r="A3671">
        <v>33</v>
      </c>
      <c r="B3671" t="s">
        <v>1659</v>
      </c>
      <c r="C3671" t="s">
        <v>27</v>
      </c>
      <c r="D3671" t="s">
        <v>199</v>
      </c>
      <c r="E3671" s="1" t="str">
        <f t="shared" si="289"/>
        <v>Mattia Saetta-Gregorio Galeotti</v>
      </c>
      <c r="F3671" t="str">
        <f t="shared" si="292"/>
        <v>Lost</v>
      </c>
      <c r="G3671" s="1">
        <f t="shared" si="293"/>
        <v>11</v>
      </c>
      <c r="H3671">
        <f t="shared" si="290"/>
        <v>1</v>
      </c>
      <c r="I3671" t="str">
        <f>INDEX(META!$B:$B,MATCH(B3671,META!$A:$A,0))</f>
        <v>Elves</v>
      </c>
      <c r="J3671" t="str">
        <f>INDEX(META!$B:$B,MATCH(D3671,META!$A:$A,0))</f>
        <v>Azorius Familiars</v>
      </c>
      <c r="K3671" t="str">
        <f t="shared" si="291"/>
        <v>Elves-Azorius Familiars</v>
      </c>
    </row>
    <row r="3672" spans="1:11" x14ac:dyDescent="0.3">
      <c r="A3672">
        <v>34</v>
      </c>
      <c r="B3672" t="s">
        <v>516</v>
      </c>
      <c r="C3672" t="s">
        <v>25</v>
      </c>
      <c r="D3672" t="s">
        <v>430</v>
      </c>
      <c r="E3672" s="1" t="str">
        <f t="shared" si="289"/>
        <v>Vincenzo Vinci-Alessio Sposito</v>
      </c>
      <c r="F3672" t="str">
        <f t="shared" si="292"/>
        <v>Won</v>
      </c>
      <c r="G3672" s="1">
        <f t="shared" si="293"/>
        <v>11</v>
      </c>
      <c r="H3672">
        <f t="shared" si="290"/>
        <v>1</v>
      </c>
      <c r="I3672" t="str">
        <f>INDEX(META!$B:$B,MATCH(B3672,META!$A:$A,0))</f>
        <v>Jund Wildfire</v>
      </c>
      <c r="J3672" t="str">
        <f>INDEX(META!$B:$B,MATCH(D3672,META!$A:$A,0))</f>
        <v>Mono Red Synth</v>
      </c>
      <c r="K3672" t="str">
        <f t="shared" si="291"/>
        <v>Jund Wildfire-Mono Red Synth</v>
      </c>
    </row>
    <row r="3673" spans="1:11" x14ac:dyDescent="0.3">
      <c r="A3673">
        <v>35</v>
      </c>
      <c r="B3673" t="s">
        <v>386</v>
      </c>
      <c r="C3673" t="s">
        <v>25</v>
      </c>
      <c r="D3673" t="s">
        <v>1313</v>
      </c>
      <c r="E3673" s="1" t="str">
        <f t="shared" si="289"/>
        <v>Alessandro Sanvito-Fabrizio Lomater</v>
      </c>
      <c r="F3673" t="str">
        <f t="shared" si="292"/>
        <v>Won</v>
      </c>
      <c r="G3673" s="1">
        <f t="shared" si="293"/>
        <v>11</v>
      </c>
      <c r="H3673">
        <f t="shared" si="290"/>
        <v>1</v>
      </c>
      <c r="I3673" t="str">
        <f>INDEX(META!$B:$B,MATCH(B3673,META!$A:$A,0))</f>
        <v>Elves</v>
      </c>
      <c r="J3673" t="str">
        <f>INDEX(META!$B:$B,MATCH(D3673,META!$A:$A,0))</f>
        <v>Azorius Familiars</v>
      </c>
      <c r="K3673" t="str">
        <f t="shared" si="291"/>
        <v>Elves-Azorius Familiars</v>
      </c>
    </row>
    <row r="3674" spans="1:11" x14ac:dyDescent="0.3">
      <c r="A3674">
        <v>36</v>
      </c>
      <c r="B3674" t="s">
        <v>180</v>
      </c>
      <c r="C3674" t="s">
        <v>28</v>
      </c>
      <c r="D3674" t="s">
        <v>238</v>
      </c>
      <c r="E3674" s="1" t="str">
        <f t="shared" si="289"/>
        <v>Marco Drakulic-Manuel Drudi</v>
      </c>
      <c r="F3674" t="str">
        <f t="shared" si="292"/>
        <v>Won</v>
      </c>
      <c r="G3674" s="1">
        <f t="shared" si="293"/>
        <v>11</v>
      </c>
      <c r="H3674">
        <f t="shared" si="290"/>
        <v>1</v>
      </c>
      <c r="I3674" t="str">
        <f>INDEX(META!$B:$B,MATCH(B3674,META!$A:$A,0))</f>
        <v>High Tide Combo</v>
      </c>
      <c r="J3674" t="str">
        <f>INDEX(META!$B:$B,MATCH(D3674,META!$A:$A,0))</f>
        <v>Mono Red Madness</v>
      </c>
      <c r="K3674" t="str">
        <f t="shared" si="291"/>
        <v>High Tide Combo-Mono Red Madness</v>
      </c>
    </row>
    <row r="3675" spans="1:11" x14ac:dyDescent="0.3">
      <c r="A3675">
        <v>37</v>
      </c>
      <c r="B3675" t="s">
        <v>377</v>
      </c>
      <c r="C3675" t="s">
        <v>28</v>
      </c>
      <c r="D3675" t="s">
        <v>1600</v>
      </c>
      <c r="E3675" s="1" t="str">
        <f t="shared" si="289"/>
        <v>Federico Pelliccia-Giovanni Navarra</v>
      </c>
      <c r="F3675" t="str">
        <f t="shared" si="292"/>
        <v>Won</v>
      </c>
      <c r="G3675" s="1">
        <f t="shared" si="293"/>
        <v>11</v>
      </c>
      <c r="H3675">
        <f t="shared" si="290"/>
        <v>1</v>
      </c>
      <c r="I3675" t="str">
        <f>INDEX(META!$B:$B,MATCH(B3675,META!$A:$A,0))</f>
        <v>Mono Red Madness</v>
      </c>
      <c r="J3675" t="str">
        <f>INDEX(META!$B:$B,MATCH(D3675,META!$A:$A,0))</f>
        <v>Mono Blue Aggro</v>
      </c>
      <c r="K3675" t="str">
        <f t="shared" si="291"/>
        <v>Mono Red Madness-Mono Blue Aggro</v>
      </c>
    </row>
    <row r="3676" spans="1:11" x14ac:dyDescent="0.3">
      <c r="A3676">
        <v>38</v>
      </c>
      <c r="B3676" t="s">
        <v>1978</v>
      </c>
      <c r="C3676" t="s">
        <v>27</v>
      </c>
      <c r="D3676" t="s">
        <v>1517</v>
      </c>
      <c r="E3676" s="1" t="str">
        <f t="shared" si="289"/>
        <v>Lorenzo Pucci-Andrea Beatrice</v>
      </c>
      <c r="F3676" t="str">
        <f t="shared" si="292"/>
        <v>Lost</v>
      </c>
      <c r="G3676" s="1">
        <f t="shared" si="293"/>
        <v>11</v>
      </c>
      <c r="H3676">
        <f t="shared" si="290"/>
        <v>1</v>
      </c>
      <c r="I3676" t="str">
        <f>INDEX(META!$B:$B,MATCH(B3676,META!$A:$A,0))</f>
        <v>Mono Blue Terror</v>
      </c>
      <c r="J3676" t="str">
        <f>INDEX(META!$B:$B,MATCH(D3676,META!$A:$A,0))</f>
        <v>Mono Blue Terror</v>
      </c>
      <c r="K3676" t="str">
        <f t="shared" si="291"/>
        <v>Mono Blue Terror-Mono Blue Terror</v>
      </c>
    </row>
    <row r="3677" spans="1:11" x14ac:dyDescent="0.3">
      <c r="A3677">
        <v>39</v>
      </c>
      <c r="B3677" t="s">
        <v>2529</v>
      </c>
      <c r="C3677" t="s">
        <v>27</v>
      </c>
      <c r="D3677" t="s">
        <v>1466</v>
      </c>
      <c r="E3677" s="1" t="str">
        <f t="shared" si="289"/>
        <v>Rizzi Federico-paulo marques</v>
      </c>
      <c r="F3677" t="str">
        <f t="shared" si="292"/>
        <v>Lost</v>
      </c>
      <c r="G3677" s="1">
        <f t="shared" si="293"/>
        <v>11</v>
      </c>
      <c r="H3677">
        <f t="shared" si="290"/>
        <v>1</v>
      </c>
      <c r="I3677" t="str">
        <f>INDEX(META!$B:$B,MATCH(B3677,META!$A:$A,0))</f>
        <v>Boros Synth</v>
      </c>
      <c r="J3677" t="str">
        <f>INDEX(META!$B:$B,MATCH(D3677,META!$A:$A,0))</f>
        <v>High Tide Combo</v>
      </c>
      <c r="K3677" t="str">
        <f t="shared" si="291"/>
        <v>Boros Synth-High Tide Combo</v>
      </c>
    </row>
    <row r="3678" spans="1:11" x14ac:dyDescent="0.3">
      <c r="A3678">
        <v>40</v>
      </c>
      <c r="B3678" t="s">
        <v>107</v>
      </c>
      <c r="C3678" t="s">
        <v>26</v>
      </c>
      <c r="D3678" t="s">
        <v>3091</v>
      </c>
      <c r="E3678" s="1" t="str">
        <f t="shared" si="289"/>
        <v>Lorenzo Fontana-alessio degl'innocenti</v>
      </c>
      <c r="F3678" t="str">
        <f t="shared" si="292"/>
        <v>Lost</v>
      </c>
      <c r="G3678" s="1">
        <f t="shared" si="293"/>
        <v>11</v>
      </c>
      <c r="H3678">
        <f t="shared" si="290"/>
        <v>1</v>
      </c>
      <c r="I3678" t="str">
        <f>INDEX(META!$B:$B,MATCH(B3678,META!$A:$A,0))</f>
        <v>Jund Wildfire</v>
      </c>
      <c r="J3678" t="str">
        <f>INDEX(META!$B:$B,MATCH(D3678,META!$A:$A,0))</f>
        <v>Mono Blue Terror</v>
      </c>
      <c r="K3678" t="str">
        <f t="shared" si="291"/>
        <v>Jund Wildfire-Mono Blue Terror</v>
      </c>
    </row>
    <row r="3679" spans="1:11" x14ac:dyDescent="0.3">
      <c r="A3679">
        <v>41</v>
      </c>
      <c r="B3679" t="s">
        <v>3194</v>
      </c>
      <c r="C3679" t="s">
        <v>25</v>
      </c>
      <c r="D3679" t="s">
        <v>1226</v>
      </c>
      <c r="E3679" s="1" t="str">
        <f t="shared" si="289"/>
        <v>hayden dubock-Simone Tarozzi</v>
      </c>
      <c r="F3679" t="str">
        <f t="shared" si="292"/>
        <v>Won</v>
      </c>
      <c r="G3679" s="1">
        <f t="shared" si="293"/>
        <v>11</v>
      </c>
      <c r="H3679">
        <f t="shared" si="290"/>
        <v>1</v>
      </c>
      <c r="I3679" t="str">
        <f>INDEX(META!$B:$B,MATCH(B3679,META!$A:$A,0))</f>
        <v>Jeskai Ephemerate</v>
      </c>
      <c r="J3679" t="str">
        <f>INDEX(META!$B:$B,MATCH(D3679,META!$A:$A,0))</f>
        <v>Mono Blue Terror</v>
      </c>
      <c r="K3679" t="str">
        <f t="shared" si="291"/>
        <v>Jeskai Ephemerate-Mono Blue Terror</v>
      </c>
    </row>
    <row r="3680" spans="1:11" x14ac:dyDescent="0.3">
      <c r="A3680">
        <v>42</v>
      </c>
      <c r="B3680" t="s">
        <v>390</v>
      </c>
      <c r="C3680" t="s">
        <v>28</v>
      </c>
      <c r="D3680" t="s">
        <v>1301</v>
      </c>
      <c r="E3680" s="1" t="str">
        <f t="shared" si="289"/>
        <v>Diego Zaccagnini-Livio Setaro</v>
      </c>
      <c r="F3680" t="str">
        <f t="shared" si="292"/>
        <v>Won</v>
      </c>
      <c r="G3680" s="1">
        <f t="shared" si="293"/>
        <v>11</v>
      </c>
      <c r="H3680">
        <f t="shared" si="290"/>
        <v>1</v>
      </c>
      <c r="I3680" t="str">
        <f>INDEX(META!$B:$B,MATCH(B3680,META!$A:$A,0))</f>
        <v>Mono Red Synth</v>
      </c>
      <c r="J3680" t="str">
        <f>INDEX(META!$B:$B,MATCH(D3680,META!$A:$A,0))</f>
        <v>Elves</v>
      </c>
      <c r="K3680" t="str">
        <f t="shared" si="291"/>
        <v>Mono Red Synth-Elves</v>
      </c>
    </row>
    <row r="3681" spans="1:11" x14ac:dyDescent="0.3">
      <c r="A3681">
        <v>43</v>
      </c>
      <c r="B3681" t="s">
        <v>391</v>
      </c>
      <c r="C3681" t="s">
        <v>28</v>
      </c>
      <c r="D3681" t="s">
        <v>2006</v>
      </c>
      <c r="E3681" s="1" t="str">
        <f t="shared" si="289"/>
        <v>marco lacedra-Lorenzo Gallone</v>
      </c>
      <c r="F3681" t="str">
        <f t="shared" si="292"/>
        <v>Won</v>
      </c>
      <c r="G3681" s="1">
        <f t="shared" si="293"/>
        <v>11</v>
      </c>
      <c r="H3681">
        <f t="shared" si="290"/>
        <v>1</v>
      </c>
      <c r="I3681" t="str">
        <f>INDEX(META!$B:$B,MATCH(B3681,META!$A:$A,0))</f>
        <v>Rakdos Madness</v>
      </c>
      <c r="J3681" t="str">
        <f>INDEX(META!$B:$B,MATCH(D3681,META!$A:$A,0))</f>
        <v>Mono Red Synth</v>
      </c>
      <c r="K3681" t="str">
        <f t="shared" si="291"/>
        <v>Rakdos Madness-Mono Red Synth</v>
      </c>
    </row>
    <row r="3682" spans="1:11" x14ac:dyDescent="0.3">
      <c r="A3682">
        <v>44</v>
      </c>
      <c r="B3682" t="s">
        <v>651</v>
      </c>
      <c r="C3682" t="s">
        <v>27</v>
      </c>
      <c r="D3682" t="s">
        <v>266</v>
      </c>
      <c r="E3682" s="1" t="str">
        <f t="shared" si="289"/>
        <v>Giuseppe Gallo-Edoardo Pastore</v>
      </c>
      <c r="F3682" t="str">
        <f t="shared" si="292"/>
        <v>Lost</v>
      </c>
      <c r="G3682" s="1">
        <f t="shared" si="293"/>
        <v>11</v>
      </c>
      <c r="H3682">
        <f t="shared" si="290"/>
        <v>1</v>
      </c>
      <c r="I3682" t="str">
        <f>INDEX(META!$B:$B,MATCH(B3682,META!$A:$A,0))</f>
        <v>Mono Blue Aggro</v>
      </c>
      <c r="J3682" t="str">
        <f>INDEX(META!$B:$B,MATCH(D3682,META!$A:$A,0))</f>
        <v>Mono Red Synth</v>
      </c>
      <c r="K3682" t="str">
        <f t="shared" si="291"/>
        <v>Mono Blue Aggro-Mono Red Synth</v>
      </c>
    </row>
    <row r="3683" spans="1:11" x14ac:dyDescent="0.3">
      <c r="A3683">
        <v>45</v>
      </c>
      <c r="B3683" t="s">
        <v>397</v>
      </c>
      <c r="C3683" t="s">
        <v>25</v>
      </c>
      <c r="D3683" t="s">
        <v>2899</v>
      </c>
      <c r="E3683" s="1" t="str">
        <f t="shared" si="289"/>
        <v>Mario Garbuio-Agatino Giordano</v>
      </c>
      <c r="F3683" t="str">
        <f t="shared" si="292"/>
        <v>Won</v>
      </c>
      <c r="G3683" s="1">
        <f t="shared" si="293"/>
        <v>11</v>
      </c>
      <c r="H3683">
        <f t="shared" si="290"/>
        <v>1</v>
      </c>
      <c r="I3683" t="str">
        <f>INDEX(META!$B:$B,MATCH(B3683,META!$A:$A,0))</f>
        <v>Dimir Terror</v>
      </c>
      <c r="J3683" t="str">
        <f>INDEX(META!$B:$B,MATCH(D3683,META!$A:$A,0))</f>
        <v>Rakdos Madness</v>
      </c>
      <c r="K3683" t="str">
        <f t="shared" si="291"/>
        <v>Dimir Terror-Rakdos Madness</v>
      </c>
    </row>
    <row r="3684" spans="1:11" x14ac:dyDescent="0.3">
      <c r="A3684">
        <v>46</v>
      </c>
      <c r="B3684" t="s">
        <v>2038</v>
      </c>
      <c r="C3684" t="s">
        <v>26</v>
      </c>
      <c r="D3684" t="s">
        <v>328</v>
      </c>
      <c r="E3684" s="1" t="str">
        <f t="shared" si="289"/>
        <v>Francesco Leonelli-Lorenzo Bergamini</v>
      </c>
      <c r="F3684" t="str">
        <f t="shared" si="292"/>
        <v>Lost</v>
      </c>
      <c r="G3684" s="1">
        <f t="shared" si="293"/>
        <v>11</v>
      </c>
      <c r="H3684">
        <f t="shared" si="290"/>
        <v>1</v>
      </c>
      <c r="I3684" t="str">
        <f>INDEX(META!$B:$B,MATCH(B3684,META!$A:$A,0))</f>
        <v>White Weenie</v>
      </c>
      <c r="J3684" t="str">
        <f>INDEX(META!$B:$B,MATCH(D3684,META!$A:$A,0))</f>
        <v>Azorius Familiars</v>
      </c>
      <c r="K3684" t="str">
        <f t="shared" si="291"/>
        <v>White Weenie-Azorius Familiars</v>
      </c>
    </row>
    <row r="3685" spans="1:11" x14ac:dyDescent="0.3">
      <c r="A3685">
        <v>47</v>
      </c>
      <c r="B3685" t="s">
        <v>443</v>
      </c>
      <c r="C3685" t="s">
        <v>27</v>
      </c>
      <c r="D3685" t="s">
        <v>1940</v>
      </c>
      <c r="E3685" s="1" t="str">
        <f t="shared" si="289"/>
        <v>Samuele Corbetta-Carlo Iavazzo</v>
      </c>
      <c r="F3685" t="str">
        <f t="shared" si="292"/>
        <v>Lost</v>
      </c>
      <c r="G3685" s="1">
        <f t="shared" si="293"/>
        <v>11</v>
      </c>
      <c r="H3685">
        <f t="shared" si="290"/>
        <v>1</v>
      </c>
      <c r="I3685" t="str">
        <f>INDEX(META!$B:$B,MATCH(B3685,META!$A:$A,0))</f>
        <v>Mono Red Synth</v>
      </c>
      <c r="J3685" t="str">
        <f>INDEX(META!$B:$B,MATCH(D3685,META!$A:$A,0))</f>
        <v>Jund Wildfire</v>
      </c>
      <c r="K3685" t="str">
        <f t="shared" si="291"/>
        <v>Mono Red Synth-Jund Wildfire</v>
      </c>
    </row>
    <row r="3686" spans="1:11" x14ac:dyDescent="0.3">
      <c r="A3686">
        <v>48</v>
      </c>
      <c r="B3686" t="s">
        <v>2620</v>
      </c>
      <c r="C3686" t="s">
        <v>26</v>
      </c>
      <c r="D3686" t="s">
        <v>1872</v>
      </c>
      <c r="E3686" s="1" t="str">
        <f t="shared" si="289"/>
        <v>Michele Zino-Giuseppe Torchio</v>
      </c>
      <c r="F3686" t="str">
        <f t="shared" si="292"/>
        <v>Lost</v>
      </c>
      <c r="G3686" s="1">
        <f t="shared" si="293"/>
        <v>11</v>
      </c>
      <c r="H3686">
        <f t="shared" si="290"/>
        <v>1</v>
      </c>
      <c r="I3686" t="str">
        <f>INDEX(META!$B:$B,MATCH(B3686,META!$A:$A,0))</f>
        <v>Dimir Terror</v>
      </c>
      <c r="J3686" t="str">
        <f>INDEX(META!$B:$B,MATCH(D3686,META!$A:$A,0))</f>
        <v>Rakdos Madness</v>
      </c>
      <c r="K3686" t="str">
        <f t="shared" si="291"/>
        <v>Dimir Terror-Rakdos Madness</v>
      </c>
    </row>
    <row r="3687" spans="1:11" x14ac:dyDescent="0.3">
      <c r="A3687">
        <v>49</v>
      </c>
      <c r="B3687" t="s">
        <v>2692</v>
      </c>
      <c r="C3687" t="s">
        <v>27</v>
      </c>
      <c r="D3687" t="s">
        <v>1456</v>
      </c>
      <c r="E3687" s="1" t="str">
        <f t="shared" si="289"/>
        <v>Matteo Versari-Francesco Fiorenzoni</v>
      </c>
      <c r="F3687" t="str">
        <f t="shared" si="292"/>
        <v>Lost</v>
      </c>
      <c r="G3687" s="1">
        <f t="shared" si="293"/>
        <v>11</v>
      </c>
      <c r="H3687">
        <f t="shared" si="290"/>
        <v>1</v>
      </c>
      <c r="I3687" t="str">
        <f>INDEX(META!$B:$B,MATCH(B3687,META!$A:$A,0))</f>
        <v>Mono Blue Aggro</v>
      </c>
      <c r="J3687" t="str">
        <f>INDEX(META!$B:$B,MATCH(D3687,META!$A:$A,0))</f>
        <v>Mono Blue Terror</v>
      </c>
      <c r="K3687" t="str">
        <f t="shared" si="291"/>
        <v>Mono Blue Aggro-Mono Blue Terror</v>
      </c>
    </row>
    <row r="3688" spans="1:11" x14ac:dyDescent="0.3">
      <c r="A3688">
        <v>50</v>
      </c>
      <c r="B3688" t="s">
        <v>379</v>
      </c>
      <c r="C3688" t="s">
        <v>28</v>
      </c>
      <c r="D3688" t="s">
        <v>1388</v>
      </c>
      <c r="E3688" s="1" t="str">
        <f t="shared" si="289"/>
        <v>Giovanni Favetta-Riccardo Cavazza</v>
      </c>
      <c r="F3688" t="str">
        <f t="shared" si="292"/>
        <v>Won</v>
      </c>
      <c r="G3688" s="1">
        <f t="shared" si="293"/>
        <v>11</v>
      </c>
      <c r="H3688">
        <f t="shared" si="290"/>
        <v>1</v>
      </c>
      <c r="I3688" t="str">
        <f>INDEX(META!$B:$B,MATCH(B3688,META!$A:$A,0))</f>
        <v>White Weenie</v>
      </c>
      <c r="J3688" t="str">
        <f>INDEX(META!$B:$B,MATCH(D3688,META!$A:$A,0))</f>
        <v>Mono Red Synth</v>
      </c>
      <c r="K3688" t="str">
        <f t="shared" si="291"/>
        <v>White Weenie-Mono Red Synth</v>
      </c>
    </row>
    <row r="3689" spans="1:11" x14ac:dyDescent="0.3">
      <c r="A3689">
        <v>51</v>
      </c>
      <c r="B3689" t="s">
        <v>864</v>
      </c>
      <c r="C3689" t="s">
        <v>25</v>
      </c>
      <c r="D3689" t="s">
        <v>1715</v>
      </c>
      <c r="E3689" s="1" t="str">
        <f t="shared" si="289"/>
        <v>Niccolo` Olivieri-Giovanni Caligari</v>
      </c>
      <c r="F3689" t="str">
        <f t="shared" si="292"/>
        <v>Won</v>
      </c>
      <c r="G3689" s="1">
        <f t="shared" si="293"/>
        <v>11</v>
      </c>
      <c r="H3689">
        <f t="shared" si="290"/>
        <v>1</v>
      </c>
      <c r="I3689" t="str">
        <f>INDEX(META!$B:$B,MATCH(B3689,META!$A:$A,0))</f>
        <v>Mono Blue Terror</v>
      </c>
      <c r="J3689" t="str">
        <f>INDEX(META!$B:$B,MATCH(D3689,META!$A:$A,0))</f>
        <v>Mono Blue Aggro</v>
      </c>
      <c r="K3689" t="str">
        <f t="shared" si="291"/>
        <v>Mono Blue Terror-Mono Blue Aggro</v>
      </c>
    </row>
    <row r="3690" spans="1:11" x14ac:dyDescent="0.3">
      <c r="A3690">
        <v>52</v>
      </c>
      <c r="B3690" t="s">
        <v>681</v>
      </c>
      <c r="C3690" t="s">
        <v>27</v>
      </c>
      <c r="D3690" t="s">
        <v>1808</v>
      </c>
      <c r="E3690" s="1" t="str">
        <f t="shared" si="289"/>
        <v>Gabriele Marraccini-Kristijan Kondić</v>
      </c>
      <c r="F3690" t="str">
        <f t="shared" si="292"/>
        <v>Lost</v>
      </c>
      <c r="G3690" s="1">
        <f t="shared" si="293"/>
        <v>11</v>
      </c>
      <c r="H3690">
        <f t="shared" si="290"/>
        <v>1</v>
      </c>
      <c r="I3690" t="str">
        <f>INDEX(META!$B:$B,MATCH(B3690,META!$A:$A,0))</f>
        <v>Mono Red Synth</v>
      </c>
      <c r="J3690" t="str">
        <f>INDEX(META!$B:$B,MATCH(D3690,META!$A:$A,0))</f>
        <v>High Tide Combo</v>
      </c>
      <c r="K3690" t="str">
        <f t="shared" si="291"/>
        <v>Mono Red Synth-High Tide Combo</v>
      </c>
    </row>
    <row r="3691" spans="1:11" x14ac:dyDescent="0.3">
      <c r="A3691">
        <v>53</v>
      </c>
      <c r="B3691" t="s">
        <v>1820</v>
      </c>
      <c r="C3691" t="s">
        <v>28</v>
      </c>
      <c r="D3691" t="s">
        <v>299</v>
      </c>
      <c r="E3691" s="1" t="str">
        <f t="shared" si="289"/>
        <v>Fran družinec-Lorenzo Bachiorri</v>
      </c>
      <c r="F3691" t="str">
        <f t="shared" si="292"/>
        <v>Won</v>
      </c>
      <c r="G3691" s="1">
        <f t="shared" si="293"/>
        <v>11</v>
      </c>
      <c r="H3691">
        <f t="shared" si="290"/>
        <v>1</v>
      </c>
      <c r="I3691" t="str">
        <f>INDEX(META!$B:$B,MATCH(B3691,META!$A:$A,0))</f>
        <v>Altar Tron</v>
      </c>
      <c r="J3691" t="str">
        <f>INDEX(META!$B:$B,MATCH(D3691,META!$A:$A,0))</f>
        <v>Mono Red Synth</v>
      </c>
      <c r="K3691" t="str">
        <f t="shared" si="291"/>
        <v>Altar Tron-Mono Red Synth</v>
      </c>
    </row>
    <row r="3692" spans="1:11" x14ac:dyDescent="0.3">
      <c r="A3692">
        <v>54</v>
      </c>
      <c r="B3692" t="s">
        <v>531</v>
      </c>
      <c r="C3692" t="s">
        <v>25</v>
      </c>
      <c r="D3692" t="s">
        <v>316</v>
      </c>
      <c r="E3692" s="1" t="str">
        <f t="shared" si="289"/>
        <v>Michele Cristofani-Lorenzo Aldegheri</v>
      </c>
      <c r="F3692" t="str">
        <f t="shared" si="292"/>
        <v>Won</v>
      </c>
      <c r="G3692" s="1">
        <f t="shared" si="293"/>
        <v>11</v>
      </c>
      <c r="H3692">
        <f t="shared" si="290"/>
        <v>1</v>
      </c>
      <c r="I3692" t="str">
        <f>INDEX(META!$B:$B,MATCH(B3692,META!$A:$A,0))</f>
        <v>Altar Tron</v>
      </c>
      <c r="J3692" t="str">
        <f>INDEX(META!$B:$B,MATCH(D3692,META!$A:$A,0))</f>
        <v>Jund Wildfire</v>
      </c>
      <c r="K3692" t="str">
        <f t="shared" si="291"/>
        <v>Altar Tron-Jund Wildfire</v>
      </c>
    </row>
    <row r="3693" spans="1:11" x14ac:dyDescent="0.3">
      <c r="A3693">
        <v>55</v>
      </c>
      <c r="B3693" t="s">
        <v>98</v>
      </c>
      <c r="C3693" t="s">
        <v>27</v>
      </c>
      <c r="D3693" t="s">
        <v>2239</v>
      </c>
      <c r="E3693" s="1" t="str">
        <f t="shared" si="289"/>
        <v>Alessandro Miotto-alberto diani</v>
      </c>
      <c r="F3693" t="str">
        <f t="shared" si="292"/>
        <v>Lost</v>
      </c>
      <c r="G3693" s="1">
        <f t="shared" si="293"/>
        <v>11</v>
      </c>
      <c r="H3693">
        <f t="shared" si="290"/>
        <v>1</v>
      </c>
      <c r="I3693" t="str">
        <f>INDEX(META!$B:$B,MATCH(B3693,META!$A:$A,0))</f>
        <v>High Tide Combo</v>
      </c>
      <c r="J3693" t="str">
        <f>INDEX(META!$B:$B,MATCH(D3693,META!$A:$A,0))</f>
        <v>Mono Blue Terror</v>
      </c>
      <c r="K3693" t="str">
        <f t="shared" si="291"/>
        <v>High Tide Combo-Mono Blue Terror</v>
      </c>
    </row>
    <row r="3694" spans="1:11" x14ac:dyDescent="0.3">
      <c r="A3694">
        <v>56</v>
      </c>
      <c r="B3694" t="s">
        <v>307</v>
      </c>
      <c r="C3694" t="s">
        <v>29</v>
      </c>
      <c r="D3694" t="s">
        <v>635</v>
      </c>
      <c r="E3694" s="1" t="str">
        <f t="shared" si="289"/>
        <v>Giacomo Giuliani-Gregorio Vietina</v>
      </c>
      <c r="F3694" t="str">
        <f t="shared" si="292"/>
        <v>Draw</v>
      </c>
      <c r="G3694" s="1">
        <f t="shared" si="293"/>
        <v>11</v>
      </c>
      <c r="H3694">
        <f t="shared" si="290"/>
        <v>1</v>
      </c>
      <c r="I3694" t="str">
        <f>INDEX(META!$B:$B,MATCH(B3694,META!$A:$A,0))</f>
        <v>Jund Wildfire</v>
      </c>
      <c r="J3694" t="str">
        <f>INDEX(META!$B:$B,MATCH(D3694,META!$A:$A,0))</f>
        <v>Jeskai Ephemerate</v>
      </c>
      <c r="K3694" t="str">
        <f t="shared" si="291"/>
        <v>Jund Wildfire-Jeskai Ephemerate</v>
      </c>
    </row>
    <row r="3695" spans="1:11" x14ac:dyDescent="0.3">
      <c r="A3695">
        <v>57</v>
      </c>
      <c r="B3695" t="s">
        <v>2835</v>
      </c>
      <c r="C3695" t="s">
        <v>26</v>
      </c>
      <c r="D3695" t="s">
        <v>242</v>
      </c>
      <c r="E3695" s="1" t="str">
        <f t="shared" si="289"/>
        <v>Manuel Setti-Nicola Cordeschi</v>
      </c>
      <c r="F3695" t="str">
        <f t="shared" si="292"/>
        <v>Lost</v>
      </c>
      <c r="G3695" s="1">
        <f t="shared" si="293"/>
        <v>11</v>
      </c>
      <c r="H3695">
        <f t="shared" si="290"/>
        <v>1</v>
      </c>
      <c r="I3695" t="str">
        <f>INDEX(META!$B:$B,MATCH(B3695,META!$A:$A,0))</f>
        <v>X Lands Spy</v>
      </c>
      <c r="J3695" t="str">
        <f>INDEX(META!$B:$B,MATCH(D3695,META!$A:$A,0))</f>
        <v>X Lands Spy</v>
      </c>
      <c r="K3695" t="str">
        <f t="shared" si="291"/>
        <v>X Lands Spy-X Lands Spy</v>
      </c>
    </row>
    <row r="3696" spans="1:11" x14ac:dyDescent="0.3">
      <c r="A3696">
        <v>58</v>
      </c>
      <c r="B3696" t="s">
        <v>439</v>
      </c>
      <c r="C3696" t="s">
        <v>28</v>
      </c>
      <c r="D3696" t="s">
        <v>1448</v>
      </c>
      <c r="E3696" s="1" t="str">
        <f t="shared" si="289"/>
        <v>Andrea Trisoglio-Raffaele Ragoni</v>
      </c>
      <c r="F3696" t="str">
        <f t="shared" si="292"/>
        <v>Won</v>
      </c>
      <c r="G3696" s="1">
        <f t="shared" si="293"/>
        <v>11</v>
      </c>
      <c r="H3696">
        <f t="shared" si="290"/>
        <v>1</v>
      </c>
      <c r="I3696" t="str">
        <f>INDEX(META!$B:$B,MATCH(B3696,META!$A:$A,0))</f>
        <v>Jund Wildfire</v>
      </c>
      <c r="J3696" t="str">
        <f>INDEX(META!$B:$B,MATCH(D3696,META!$A:$A,0))</f>
        <v>Mono Blue Terror</v>
      </c>
      <c r="K3696" t="str">
        <f t="shared" si="291"/>
        <v>Jund Wildfire-Mono Blue Terror</v>
      </c>
    </row>
    <row r="3697" spans="1:11" x14ac:dyDescent="0.3">
      <c r="A3697">
        <v>59</v>
      </c>
      <c r="B3697" t="s">
        <v>384</v>
      </c>
      <c r="C3697" t="s">
        <v>27</v>
      </c>
      <c r="D3697" t="s">
        <v>129</v>
      </c>
      <c r="E3697" s="1" t="str">
        <f t="shared" si="289"/>
        <v>Lahiri Cristofori-Simone Sanino</v>
      </c>
      <c r="F3697" t="str">
        <f t="shared" si="292"/>
        <v>Lost</v>
      </c>
      <c r="G3697" s="1">
        <f t="shared" si="293"/>
        <v>11</v>
      </c>
      <c r="H3697">
        <f t="shared" si="290"/>
        <v>1</v>
      </c>
      <c r="I3697" t="str">
        <f>INDEX(META!$B:$B,MATCH(B3697,META!$A:$A,0))</f>
        <v>Mono Red Madness</v>
      </c>
      <c r="J3697" t="str">
        <f>INDEX(META!$B:$B,MATCH(D3697,META!$A:$A,0))</f>
        <v>White Weenie</v>
      </c>
      <c r="K3697" t="str">
        <f t="shared" si="291"/>
        <v>Mono Red Madness-White Weenie</v>
      </c>
    </row>
    <row r="3698" spans="1:11" x14ac:dyDescent="0.3">
      <c r="A3698">
        <v>60</v>
      </c>
      <c r="B3698" t="s">
        <v>345</v>
      </c>
      <c r="C3698" t="s">
        <v>26</v>
      </c>
      <c r="D3698" t="s">
        <v>237</v>
      </c>
      <c r="E3698" s="1" t="str">
        <f t="shared" si="289"/>
        <v>_Glauco_ Flori-Lorenzo Pollone</v>
      </c>
      <c r="F3698" t="str">
        <f t="shared" si="292"/>
        <v>Lost</v>
      </c>
      <c r="G3698" s="1">
        <f t="shared" si="293"/>
        <v>11</v>
      </c>
      <c r="H3698">
        <f t="shared" si="290"/>
        <v>1</v>
      </c>
      <c r="I3698" t="str">
        <f>INDEX(META!$B:$B,MATCH(B3698,META!$A:$A,0))</f>
        <v>Mono Red Madness</v>
      </c>
      <c r="J3698" t="str">
        <f>INDEX(META!$B:$B,MATCH(D3698,META!$A:$A,0))</f>
        <v>Jund Wildfire</v>
      </c>
      <c r="K3698" t="str">
        <f t="shared" si="291"/>
        <v>Mono Red Madness-Jund Wildfire</v>
      </c>
    </row>
    <row r="3699" spans="1:11" x14ac:dyDescent="0.3">
      <c r="A3699">
        <v>61</v>
      </c>
      <c r="B3699" t="s">
        <v>2534</v>
      </c>
      <c r="C3699" t="s">
        <v>28</v>
      </c>
      <c r="D3699" t="s">
        <v>422</v>
      </c>
      <c r="E3699" s="1" t="str">
        <f t="shared" si="289"/>
        <v>Giacomo Giannoni-Diego Lacedonia</v>
      </c>
      <c r="F3699" t="str">
        <f t="shared" si="292"/>
        <v>Won</v>
      </c>
      <c r="G3699" s="1">
        <f t="shared" si="293"/>
        <v>11</v>
      </c>
      <c r="H3699">
        <f t="shared" si="290"/>
        <v>1</v>
      </c>
      <c r="I3699" t="str">
        <f>INDEX(META!$B:$B,MATCH(B3699,META!$A:$A,0))</f>
        <v>Rakdos Madness</v>
      </c>
      <c r="J3699" t="str">
        <f>INDEX(META!$B:$B,MATCH(D3699,META!$A:$A,0))</f>
        <v>Mono Red Madness</v>
      </c>
      <c r="K3699" t="str">
        <f t="shared" si="291"/>
        <v>Rakdos Madness-Mono Red Madness</v>
      </c>
    </row>
    <row r="3700" spans="1:11" x14ac:dyDescent="0.3">
      <c r="A3700">
        <v>62</v>
      </c>
      <c r="B3700" t="s">
        <v>342</v>
      </c>
      <c r="C3700" t="s">
        <v>28</v>
      </c>
      <c r="D3700" t="s">
        <v>3001</v>
      </c>
      <c r="E3700" s="1" t="str">
        <f t="shared" si="289"/>
        <v>Filippo Pezza-mattia biggeri</v>
      </c>
      <c r="F3700" t="str">
        <f t="shared" si="292"/>
        <v>Won</v>
      </c>
      <c r="G3700" s="1">
        <f t="shared" si="293"/>
        <v>11</v>
      </c>
      <c r="H3700">
        <f t="shared" si="290"/>
        <v>1</v>
      </c>
      <c r="I3700" t="str">
        <f>INDEX(META!$B:$B,MATCH(B3700,META!$A:$A,0))</f>
        <v>Mono Red Synth</v>
      </c>
      <c r="J3700" t="str">
        <f>INDEX(META!$B:$B,MATCH(D3700,META!$A:$A,0))</f>
        <v>Mono Blue Aggro</v>
      </c>
      <c r="K3700" t="str">
        <f t="shared" si="291"/>
        <v>Mono Red Synth-Mono Blue Aggro</v>
      </c>
    </row>
    <row r="3701" spans="1:11" x14ac:dyDescent="0.3">
      <c r="A3701">
        <v>63</v>
      </c>
      <c r="B3701" t="s">
        <v>287</v>
      </c>
      <c r="C3701" t="s">
        <v>25</v>
      </c>
      <c r="D3701" t="s">
        <v>2200</v>
      </c>
      <c r="E3701" s="1" t="str">
        <f t="shared" si="289"/>
        <v>Matteo Cirigliano-Jacopo Chianella</v>
      </c>
      <c r="F3701" t="str">
        <f t="shared" si="292"/>
        <v>Won</v>
      </c>
      <c r="G3701" s="1">
        <f t="shared" si="293"/>
        <v>11</v>
      </c>
      <c r="H3701">
        <f t="shared" si="290"/>
        <v>1</v>
      </c>
      <c r="I3701" t="str">
        <f>INDEX(META!$B:$B,MATCH(B3701,META!$A:$A,0))</f>
        <v>Jund Wildfire</v>
      </c>
      <c r="J3701" t="str">
        <f>INDEX(META!$B:$B,MATCH(D3701,META!$A:$A,0))</f>
        <v>Dimir Faeries</v>
      </c>
      <c r="K3701" t="str">
        <f t="shared" si="291"/>
        <v>Jund Wildfire-Dimir Faeries</v>
      </c>
    </row>
    <row r="3702" spans="1:11" x14ac:dyDescent="0.3">
      <c r="A3702">
        <v>64</v>
      </c>
      <c r="B3702" t="s">
        <v>275</v>
      </c>
      <c r="C3702" t="s">
        <v>25</v>
      </c>
      <c r="D3702" t="s">
        <v>420</v>
      </c>
      <c r="E3702" s="1" t="str">
        <f t="shared" si="289"/>
        <v>Emanuele Sutto-Giuliano Tambone</v>
      </c>
      <c r="F3702" t="str">
        <f t="shared" si="292"/>
        <v>Won</v>
      </c>
      <c r="G3702" s="1">
        <f t="shared" si="293"/>
        <v>11</v>
      </c>
      <c r="H3702">
        <f t="shared" si="290"/>
        <v>1</v>
      </c>
      <c r="I3702" t="str">
        <f>INDEX(META!$B:$B,MATCH(B3702,META!$A:$A,0))</f>
        <v>Mono Blue Aggro</v>
      </c>
      <c r="J3702" t="str">
        <f>INDEX(META!$B:$B,MATCH(D3702,META!$A:$A,0))</f>
        <v>Gardens</v>
      </c>
      <c r="K3702" t="str">
        <f t="shared" si="291"/>
        <v>Mono Blue Aggro-Gardens</v>
      </c>
    </row>
    <row r="3703" spans="1:11" x14ac:dyDescent="0.3">
      <c r="A3703">
        <v>65</v>
      </c>
      <c r="B3703" t="s">
        <v>250</v>
      </c>
      <c r="C3703" t="s">
        <v>26</v>
      </c>
      <c r="D3703" t="s">
        <v>522</v>
      </c>
      <c r="E3703" s="1" t="str">
        <f t="shared" ref="E3703:E3766" si="294">B3703&amp;"-"&amp;D3703</f>
        <v>Owen Peurois-Lorenzo Belloco</v>
      </c>
      <c r="F3703" t="str">
        <f t="shared" si="292"/>
        <v>Lost</v>
      </c>
      <c r="G3703" s="1">
        <f t="shared" si="293"/>
        <v>11</v>
      </c>
      <c r="H3703">
        <f t="shared" ref="H3703:H3766" si="295">AND(I3703&gt;0,J3703&gt;0)*1</f>
        <v>1</v>
      </c>
      <c r="I3703" t="str">
        <f>INDEX(META!$B:$B,MATCH(B3703,META!$A:$A,0))</f>
        <v>Rakdos Madness</v>
      </c>
      <c r="J3703" t="str">
        <f>INDEX(META!$B:$B,MATCH(D3703,META!$A:$A,0))</f>
        <v>Mono Black Sacrifice</v>
      </c>
      <c r="K3703" t="str">
        <f t="shared" ref="K3703:K3766" si="296">I3703&amp;"-"&amp;J3703</f>
        <v>Rakdos Madness-Mono Black Sacrifice</v>
      </c>
    </row>
    <row r="3704" spans="1:11" x14ac:dyDescent="0.3">
      <c r="A3704">
        <v>66</v>
      </c>
      <c r="B3704" t="s">
        <v>329</v>
      </c>
      <c r="C3704" t="s">
        <v>25</v>
      </c>
      <c r="D3704" t="s">
        <v>343</v>
      </c>
      <c r="E3704" s="1" t="str">
        <f t="shared" si="294"/>
        <v>Gregorio Cianciafara-davide delinavelli</v>
      </c>
      <c r="F3704" t="str">
        <f t="shared" si="292"/>
        <v>Won</v>
      </c>
      <c r="G3704" s="1">
        <f t="shared" si="293"/>
        <v>11</v>
      </c>
      <c r="H3704">
        <f t="shared" si="295"/>
        <v>1</v>
      </c>
      <c r="I3704" t="str">
        <f>INDEX(META!$B:$B,MATCH(B3704,META!$A:$A,0))</f>
        <v>Bogles</v>
      </c>
      <c r="J3704" t="str">
        <f>INDEX(META!$B:$B,MATCH(D3704,META!$A:$A,0))</f>
        <v>Izzet Terror</v>
      </c>
      <c r="K3704" t="str">
        <f t="shared" si="296"/>
        <v>Bogles-Izzet Terror</v>
      </c>
    </row>
    <row r="3705" spans="1:11" x14ac:dyDescent="0.3">
      <c r="A3705">
        <v>67</v>
      </c>
      <c r="B3705" t="s">
        <v>1622</v>
      </c>
      <c r="C3705" t="s">
        <v>25</v>
      </c>
      <c r="D3705" t="s">
        <v>435</v>
      </c>
      <c r="E3705" s="1" t="str">
        <f t="shared" si="294"/>
        <v>Matteo Lugaresi-Walter Zaninetti</v>
      </c>
      <c r="F3705" t="str">
        <f t="shared" si="292"/>
        <v>Won</v>
      </c>
      <c r="G3705" s="1">
        <f t="shared" si="293"/>
        <v>11</v>
      </c>
      <c r="H3705">
        <f t="shared" si="295"/>
        <v>1</v>
      </c>
      <c r="I3705" t="str">
        <f>INDEX(META!$B:$B,MATCH(B3705,META!$A:$A,0))</f>
        <v>Mono Blue Aggro</v>
      </c>
      <c r="J3705" t="str">
        <f>INDEX(META!$B:$B,MATCH(D3705,META!$A:$A,0))</f>
        <v>High Tide Combo</v>
      </c>
      <c r="K3705" t="str">
        <f t="shared" si="296"/>
        <v>Mono Blue Aggro-High Tide Combo</v>
      </c>
    </row>
    <row r="3706" spans="1:11" x14ac:dyDescent="0.3">
      <c r="A3706">
        <v>68</v>
      </c>
      <c r="B3706" t="s">
        <v>104</v>
      </c>
      <c r="C3706" t="s">
        <v>25</v>
      </c>
      <c r="D3706" t="s">
        <v>926</v>
      </c>
      <c r="E3706" s="1" t="str">
        <f t="shared" si="294"/>
        <v>Niccolò Arditi-Filippo Freschi</v>
      </c>
      <c r="F3706" t="str">
        <f t="shared" si="292"/>
        <v>Won</v>
      </c>
      <c r="G3706" s="1">
        <f t="shared" si="293"/>
        <v>11</v>
      </c>
      <c r="H3706">
        <f t="shared" si="295"/>
        <v>1</v>
      </c>
      <c r="I3706" t="str">
        <f>INDEX(META!$B:$B,MATCH(B3706,META!$A:$A,0))</f>
        <v>Mono Red Madness</v>
      </c>
      <c r="J3706" t="str">
        <f>INDEX(META!$B:$B,MATCH(D3706,META!$A:$A,0))</f>
        <v>Jund Wildfire</v>
      </c>
      <c r="K3706" t="str">
        <f t="shared" si="296"/>
        <v>Mono Red Madness-Jund Wildfire</v>
      </c>
    </row>
    <row r="3707" spans="1:11" x14ac:dyDescent="0.3">
      <c r="A3707">
        <v>69</v>
      </c>
      <c r="B3707" t="s">
        <v>358</v>
      </c>
      <c r="C3707" t="s">
        <v>25</v>
      </c>
      <c r="D3707" t="s">
        <v>2670</v>
      </c>
      <c r="E3707" s="1" t="str">
        <f t="shared" si="294"/>
        <v>Marcello Pasqualini-Giovanni Maria Borghi</v>
      </c>
      <c r="F3707" t="str">
        <f t="shared" si="292"/>
        <v>Won</v>
      </c>
      <c r="G3707" s="1">
        <f t="shared" si="293"/>
        <v>11</v>
      </c>
      <c r="H3707">
        <f t="shared" si="295"/>
        <v>1</v>
      </c>
      <c r="I3707" t="str">
        <f>INDEX(META!$B:$B,MATCH(B3707,META!$A:$A,0))</f>
        <v>Gardens</v>
      </c>
      <c r="J3707" t="str">
        <f>INDEX(META!$B:$B,MATCH(D3707,META!$A:$A,0))</f>
        <v>Azorius Familiars</v>
      </c>
      <c r="K3707" t="str">
        <f t="shared" si="296"/>
        <v>Gardens-Azorius Familiars</v>
      </c>
    </row>
    <row r="3708" spans="1:11" x14ac:dyDescent="0.3">
      <c r="A3708">
        <v>70</v>
      </c>
      <c r="B3708" t="s">
        <v>638</v>
      </c>
      <c r="C3708" t="s">
        <v>28</v>
      </c>
      <c r="D3708" t="s">
        <v>220</v>
      </c>
      <c r="E3708" s="1" t="str">
        <f t="shared" si="294"/>
        <v>Daniele Giorgio-Marco Rossi</v>
      </c>
      <c r="F3708" t="str">
        <f t="shared" si="292"/>
        <v>Won</v>
      </c>
      <c r="G3708" s="1">
        <f t="shared" si="293"/>
        <v>11</v>
      </c>
      <c r="H3708">
        <f t="shared" si="295"/>
        <v>1</v>
      </c>
      <c r="I3708" t="str">
        <f>INDEX(META!$B:$B,MATCH(B3708,META!$A:$A,0))</f>
        <v>Jund Wildfire</v>
      </c>
      <c r="J3708" t="str">
        <f>INDEX(META!$B:$B,MATCH(D3708,META!$A:$A,0))</f>
        <v>Mono Red Synth</v>
      </c>
      <c r="K3708" t="str">
        <f t="shared" si="296"/>
        <v>Jund Wildfire-Mono Red Synth</v>
      </c>
    </row>
    <row r="3709" spans="1:11" x14ac:dyDescent="0.3">
      <c r="A3709">
        <v>71</v>
      </c>
      <c r="B3709" t="s">
        <v>243</v>
      </c>
      <c r="C3709" t="s">
        <v>28</v>
      </c>
      <c r="D3709" t="s">
        <v>1736</v>
      </c>
      <c r="E3709" s="1" t="str">
        <f t="shared" si="294"/>
        <v>Diego Bersanetti-Mirko Bonazza</v>
      </c>
      <c r="F3709" t="str">
        <f t="shared" si="292"/>
        <v>Won</v>
      </c>
      <c r="G3709" s="1">
        <f t="shared" si="293"/>
        <v>11</v>
      </c>
      <c r="H3709">
        <f t="shared" si="295"/>
        <v>1</v>
      </c>
      <c r="I3709" t="str">
        <f>INDEX(META!$B:$B,MATCH(B3709,META!$A:$A,0))</f>
        <v>Rakdos Madness</v>
      </c>
      <c r="J3709" t="str">
        <f>INDEX(META!$B:$B,MATCH(D3709,META!$A:$A,0))</f>
        <v>Mono Red Madness</v>
      </c>
      <c r="K3709" t="str">
        <f t="shared" si="296"/>
        <v>Rakdos Madness-Mono Red Madness</v>
      </c>
    </row>
    <row r="3710" spans="1:11" x14ac:dyDescent="0.3">
      <c r="A3710">
        <v>72</v>
      </c>
      <c r="B3710" t="s">
        <v>1925</v>
      </c>
      <c r="C3710" t="s">
        <v>28</v>
      </c>
      <c r="D3710" t="s">
        <v>3191</v>
      </c>
      <c r="E3710" s="1" t="str">
        <f t="shared" si="294"/>
        <v>Riccardo Bucchi-Filippo Chiappini</v>
      </c>
      <c r="F3710" t="str">
        <f t="shared" si="292"/>
        <v>Won</v>
      </c>
      <c r="G3710" s="1">
        <f t="shared" si="293"/>
        <v>11</v>
      </c>
      <c r="H3710">
        <f t="shared" si="295"/>
        <v>1</v>
      </c>
      <c r="I3710" t="str">
        <f>INDEX(META!$B:$B,MATCH(B3710,META!$A:$A,0))</f>
        <v>Gruul Monsters</v>
      </c>
      <c r="J3710" t="str">
        <f>INDEX(META!$B:$B,MATCH(D3710,META!$A:$A,0))</f>
        <v>Jund Wildfire</v>
      </c>
      <c r="K3710" t="str">
        <f t="shared" si="296"/>
        <v>Gruul Monsters-Jund Wildfire</v>
      </c>
    </row>
    <row r="3711" spans="1:11" x14ac:dyDescent="0.3">
      <c r="A3711">
        <v>1</v>
      </c>
      <c r="B3711" t="s">
        <v>152</v>
      </c>
      <c r="C3711" t="s">
        <v>29</v>
      </c>
      <c r="D3711" t="s">
        <v>1850</v>
      </c>
      <c r="E3711" s="1" t="str">
        <f t="shared" si="294"/>
        <v>Jan Plachý-Pietro Carocci</v>
      </c>
      <c r="F3711" t="str">
        <f t="shared" si="292"/>
        <v>Draw</v>
      </c>
      <c r="G3711" s="1">
        <f t="shared" si="293"/>
        <v>12</v>
      </c>
      <c r="H3711">
        <f t="shared" si="295"/>
        <v>1</v>
      </c>
      <c r="I3711" t="str">
        <f>INDEX(META!$B:$B,MATCH(B3711,META!$A:$A,0))</f>
        <v>Jund Wildfire</v>
      </c>
      <c r="J3711" t="str">
        <f>INDEX(META!$B:$B,MATCH(D3711,META!$A:$A,0))</f>
        <v>Caw Gate</v>
      </c>
      <c r="K3711" t="str">
        <f t="shared" si="296"/>
        <v>Jund Wildfire-Caw Gate</v>
      </c>
    </row>
    <row r="3712" spans="1:11" x14ac:dyDescent="0.3">
      <c r="A3712">
        <v>2</v>
      </c>
      <c r="B3712" t="s">
        <v>120</v>
      </c>
      <c r="C3712" t="s">
        <v>25</v>
      </c>
      <c r="D3712" t="s">
        <v>99</v>
      </c>
      <c r="E3712" s="1" t="str">
        <f t="shared" si="294"/>
        <v>Franciszek Komsta-Jose Vidal Ros</v>
      </c>
      <c r="F3712" t="str">
        <f t="shared" si="292"/>
        <v>Won</v>
      </c>
      <c r="G3712" s="1">
        <f t="shared" si="293"/>
        <v>12</v>
      </c>
      <c r="H3712">
        <f t="shared" si="295"/>
        <v>1</v>
      </c>
      <c r="I3712" t="str">
        <f>INDEX(META!$B:$B,MATCH(B3712,META!$A:$A,0))</f>
        <v>Mono Red Synth</v>
      </c>
      <c r="J3712" t="str">
        <f>INDEX(META!$B:$B,MATCH(D3712,META!$A:$A,0))</f>
        <v>Mardu Synth</v>
      </c>
      <c r="K3712" t="str">
        <f t="shared" si="296"/>
        <v>Mono Red Synth-Mardu Synth</v>
      </c>
    </row>
    <row r="3713" spans="1:11" x14ac:dyDescent="0.3">
      <c r="A3713">
        <v>3</v>
      </c>
      <c r="B3713" t="s">
        <v>482</v>
      </c>
      <c r="C3713" t="s">
        <v>27</v>
      </c>
      <c r="D3713" t="s">
        <v>351</v>
      </c>
      <c r="E3713" s="1" t="str">
        <f t="shared" si="294"/>
        <v>Francesco Foschi-Tommaso Punis</v>
      </c>
      <c r="F3713" t="str">
        <f t="shared" si="292"/>
        <v>Lost</v>
      </c>
      <c r="G3713" s="1">
        <f t="shared" si="293"/>
        <v>12</v>
      </c>
      <c r="H3713">
        <f t="shared" si="295"/>
        <v>1</v>
      </c>
      <c r="I3713" t="str">
        <f>INDEX(META!$B:$B,MATCH(B3713,META!$A:$A,0))</f>
        <v>Altar Tron</v>
      </c>
      <c r="J3713" t="str">
        <f>INDEX(META!$B:$B,MATCH(D3713,META!$A:$A,0))</f>
        <v>Gruul Monsters</v>
      </c>
      <c r="K3713" t="str">
        <f t="shared" si="296"/>
        <v>Altar Tron-Gruul Monsters</v>
      </c>
    </row>
    <row r="3714" spans="1:11" x14ac:dyDescent="0.3">
      <c r="A3714">
        <v>4</v>
      </c>
      <c r="B3714" t="s">
        <v>298</v>
      </c>
      <c r="C3714" t="s">
        <v>25</v>
      </c>
      <c r="D3714" t="s">
        <v>3261</v>
      </c>
      <c r="E3714" s="1" t="str">
        <f t="shared" si="294"/>
        <v>Francesco Zibella-Marcio Carvalho</v>
      </c>
      <c r="F3714" t="str">
        <f t="shared" si="292"/>
        <v>Won</v>
      </c>
      <c r="G3714" s="1">
        <f t="shared" si="293"/>
        <v>12</v>
      </c>
      <c r="H3714">
        <f t="shared" si="295"/>
        <v>1</v>
      </c>
      <c r="I3714" t="str">
        <f>INDEX(META!$B:$B,MATCH(B3714,META!$A:$A,0))</f>
        <v>Gruul Monsters</v>
      </c>
      <c r="J3714" t="str">
        <f>INDEX(META!$B:$B,MATCH(D3714,META!$A:$A,0))</f>
        <v>Izzet Blitz</v>
      </c>
      <c r="K3714" t="str">
        <f t="shared" si="296"/>
        <v>Gruul Monsters-Izzet Blitz</v>
      </c>
    </row>
    <row r="3715" spans="1:11" x14ac:dyDescent="0.3">
      <c r="A3715">
        <v>5</v>
      </c>
      <c r="B3715" t="s">
        <v>398</v>
      </c>
      <c r="C3715" t="s">
        <v>27</v>
      </c>
      <c r="D3715" t="s">
        <v>123</v>
      </c>
      <c r="E3715" s="1" t="str">
        <f t="shared" si="294"/>
        <v>Edoardo Bardi-Tomáš HINDULIAK</v>
      </c>
      <c r="F3715" t="str">
        <f t="shared" ref="F3715:F3778" si="297">_xlfn.TEXTBEFORE(C3715," ")</f>
        <v>Lost</v>
      </c>
      <c r="G3715" s="1">
        <f t="shared" ref="G3715:G3778" si="298">IF(A3715&gt;=A3714,G3714,G3714+1)</f>
        <v>12</v>
      </c>
      <c r="H3715">
        <f t="shared" si="295"/>
        <v>1</v>
      </c>
      <c r="I3715" t="str">
        <f>INDEX(META!$B:$B,MATCH(B3715,META!$A:$A,0))</f>
        <v>High Tide Combo</v>
      </c>
      <c r="J3715" t="str">
        <f>INDEX(META!$B:$B,MATCH(D3715,META!$A:$A,0))</f>
        <v>Mono Blue Terror</v>
      </c>
      <c r="K3715" t="str">
        <f t="shared" si="296"/>
        <v>High Tide Combo-Mono Blue Terror</v>
      </c>
    </row>
    <row r="3716" spans="1:11" x14ac:dyDescent="0.3">
      <c r="A3716">
        <v>6</v>
      </c>
      <c r="B3716" t="s">
        <v>839</v>
      </c>
      <c r="C3716" t="s">
        <v>26</v>
      </c>
      <c r="D3716" t="s">
        <v>1786</v>
      </c>
      <c r="E3716" s="1" t="str">
        <f t="shared" si="294"/>
        <v>Stefano Belloni-Filip Skórnicki</v>
      </c>
      <c r="F3716" t="str">
        <f t="shared" si="297"/>
        <v>Lost</v>
      </c>
      <c r="G3716" s="1">
        <f t="shared" si="298"/>
        <v>12</v>
      </c>
      <c r="H3716">
        <f t="shared" si="295"/>
        <v>1</v>
      </c>
      <c r="I3716" t="str">
        <f>INDEX(META!$B:$B,MATCH(B3716,META!$A:$A,0))</f>
        <v>Mono Blue Aggro</v>
      </c>
      <c r="J3716" t="str">
        <f>INDEX(META!$B:$B,MATCH(D3716,META!$A:$A,0))</f>
        <v>Mono Blue Aggro</v>
      </c>
      <c r="K3716" t="str">
        <f t="shared" si="296"/>
        <v>Mono Blue Aggro-Mono Blue Aggro</v>
      </c>
    </row>
    <row r="3717" spans="1:11" x14ac:dyDescent="0.3">
      <c r="A3717">
        <v>7</v>
      </c>
      <c r="B3717" t="s">
        <v>3258</v>
      </c>
      <c r="C3717" t="s">
        <v>26</v>
      </c>
      <c r="D3717" t="s">
        <v>2153</v>
      </c>
      <c r="E3717" s="1" t="str">
        <f t="shared" si="294"/>
        <v>Bernardo Torres-Francesco Brugnami</v>
      </c>
      <c r="F3717" t="str">
        <f t="shared" si="297"/>
        <v>Lost</v>
      </c>
      <c r="G3717" s="1">
        <f t="shared" si="298"/>
        <v>12</v>
      </c>
      <c r="H3717">
        <f t="shared" si="295"/>
        <v>1</v>
      </c>
      <c r="I3717" t="str">
        <f>INDEX(META!$B:$B,MATCH(B3717,META!$A:$A,0))</f>
        <v>Izzet Terror</v>
      </c>
      <c r="J3717" t="str">
        <f>INDEX(META!$B:$B,MATCH(D3717,META!$A:$A,0))</f>
        <v>Jund Wildfire</v>
      </c>
      <c r="K3717" t="str">
        <f t="shared" si="296"/>
        <v>Izzet Terror-Jund Wildfire</v>
      </c>
    </row>
    <row r="3718" spans="1:11" x14ac:dyDescent="0.3">
      <c r="A3718">
        <v>8</v>
      </c>
      <c r="B3718" t="s">
        <v>233</v>
      </c>
      <c r="C3718" t="s">
        <v>29</v>
      </c>
      <c r="D3718" t="s">
        <v>400</v>
      </c>
      <c r="E3718" s="1" t="str">
        <f t="shared" si="294"/>
        <v>Samuele Samaritani-Adam Bazika</v>
      </c>
      <c r="F3718" t="str">
        <f t="shared" si="297"/>
        <v>Draw</v>
      </c>
      <c r="G3718" s="1">
        <f t="shared" si="298"/>
        <v>12</v>
      </c>
      <c r="H3718">
        <f t="shared" si="295"/>
        <v>1</v>
      </c>
      <c r="I3718" t="str">
        <f>INDEX(META!$B:$B,MATCH(B3718,META!$A:$A,0))</f>
        <v>Jund Wildfire</v>
      </c>
      <c r="J3718" t="str">
        <f>INDEX(META!$B:$B,MATCH(D3718,META!$A:$A,0))</f>
        <v>Jund Wildfire</v>
      </c>
      <c r="K3718" t="str">
        <f t="shared" si="296"/>
        <v>Jund Wildfire-Jund Wildfire</v>
      </c>
    </row>
    <row r="3719" spans="1:11" x14ac:dyDescent="0.3">
      <c r="A3719">
        <v>9</v>
      </c>
      <c r="B3719" t="s">
        <v>309</v>
      </c>
      <c r="C3719" t="s">
        <v>25</v>
      </c>
      <c r="D3719" t="s">
        <v>376</v>
      </c>
      <c r="E3719" s="1" t="str">
        <f t="shared" si="294"/>
        <v>Paolo Donfrancesco-Davide Lega</v>
      </c>
      <c r="F3719" t="str">
        <f t="shared" si="297"/>
        <v>Won</v>
      </c>
      <c r="G3719" s="1">
        <f t="shared" si="298"/>
        <v>12</v>
      </c>
      <c r="H3719">
        <f t="shared" si="295"/>
        <v>1</v>
      </c>
      <c r="I3719" t="str">
        <f>INDEX(META!$B:$B,MATCH(B3719,META!$A:$A,0))</f>
        <v>Jund Wildfire</v>
      </c>
      <c r="J3719" t="str">
        <f>INDEX(META!$B:$B,MATCH(D3719,META!$A:$A,0))</f>
        <v>Azorius Familiars</v>
      </c>
      <c r="K3719" t="str">
        <f t="shared" si="296"/>
        <v>Jund Wildfire-Azorius Familiars</v>
      </c>
    </row>
    <row r="3720" spans="1:11" x14ac:dyDescent="0.3">
      <c r="A3720">
        <v>10</v>
      </c>
      <c r="B3720" t="s">
        <v>1306</v>
      </c>
      <c r="C3720" t="s">
        <v>26</v>
      </c>
      <c r="D3720" t="s">
        <v>192</v>
      </c>
      <c r="E3720" s="1" t="str">
        <f t="shared" si="294"/>
        <v>Francesco Pelacani-Cristiano Ciacci</v>
      </c>
      <c r="F3720" t="str">
        <f t="shared" si="297"/>
        <v>Lost</v>
      </c>
      <c r="G3720" s="1">
        <f t="shared" si="298"/>
        <v>12</v>
      </c>
      <c r="H3720">
        <f t="shared" si="295"/>
        <v>1</v>
      </c>
      <c r="I3720" t="str">
        <f>INDEX(META!$B:$B,MATCH(B3720,META!$A:$A,0))</f>
        <v>Mono Blue Terror</v>
      </c>
      <c r="J3720" t="str">
        <f>INDEX(META!$B:$B,MATCH(D3720,META!$A:$A,0))</f>
        <v>Jund Wildfire</v>
      </c>
      <c r="K3720" t="str">
        <f t="shared" si="296"/>
        <v>Mono Blue Terror-Jund Wildfire</v>
      </c>
    </row>
    <row r="3721" spans="1:11" x14ac:dyDescent="0.3">
      <c r="A3721">
        <v>11</v>
      </c>
      <c r="B3721" t="s">
        <v>197</v>
      </c>
      <c r="C3721" t="s">
        <v>28</v>
      </c>
      <c r="D3721" t="s">
        <v>225</v>
      </c>
      <c r="E3721" s="1" t="str">
        <f t="shared" si="294"/>
        <v>Francesco Giuliano-Michele Delpiazzo</v>
      </c>
      <c r="F3721" t="str">
        <f t="shared" si="297"/>
        <v>Won</v>
      </c>
      <c r="G3721" s="1">
        <f t="shared" si="298"/>
        <v>12</v>
      </c>
      <c r="H3721">
        <f t="shared" si="295"/>
        <v>1</v>
      </c>
      <c r="I3721" t="str">
        <f>INDEX(META!$B:$B,MATCH(B3721,META!$A:$A,0))</f>
        <v>Azorius Familiars</v>
      </c>
      <c r="J3721" t="str">
        <f>INDEX(META!$B:$B,MATCH(D3721,META!$A:$A,0))</f>
        <v>Mono Red Synth</v>
      </c>
      <c r="K3721" t="str">
        <f t="shared" si="296"/>
        <v>Azorius Familiars-Mono Red Synth</v>
      </c>
    </row>
    <row r="3722" spans="1:11" x14ac:dyDescent="0.3">
      <c r="A3722">
        <v>12</v>
      </c>
      <c r="B3722" t="s">
        <v>3252</v>
      </c>
      <c r="C3722" t="s">
        <v>26</v>
      </c>
      <c r="D3722" t="s">
        <v>194</v>
      </c>
      <c r="E3722" s="1" t="str">
        <f t="shared" si="294"/>
        <v>Alexander Beliaev-riccardo cestari</v>
      </c>
      <c r="F3722" t="str">
        <f t="shared" si="297"/>
        <v>Lost</v>
      </c>
      <c r="G3722" s="1">
        <f t="shared" si="298"/>
        <v>12</v>
      </c>
      <c r="H3722">
        <f t="shared" si="295"/>
        <v>1</v>
      </c>
      <c r="I3722" t="str">
        <f>INDEX(META!$B:$B,MATCH(B3722,META!$A:$A,0))</f>
        <v>Elves</v>
      </c>
      <c r="J3722" t="str">
        <f>INDEX(META!$B:$B,MATCH(D3722,META!$A:$A,0))</f>
        <v>Mono Blue Terror</v>
      </c>
      <c r="K3722" t="str">
        <f t="shared" si="296"/>
        <v>Elves-Mono Blue Terror</v>
      </c>
    </row>
    <row r="3723" spans="1:11" x14ac:dyDescent="0.3">
      <c r="A3723">
        <v>13</v>
      </c>
      <c r="B3723" t="s">
        <v>2422</v>
      </c>
      <c r="C3723" t="s">
        <v>25</v>
      </c>
      <c r="D3723" t="s">
        <v>433</v>
      </c>
      <c r="E3723" s="1" t="str">
        <f t="shared" si="294"/>
        <v>Michele Compagnone-Andrea Imborgia</v>
      </c>
      <c r="F3723" t="str">
        <f t="shared" si="297"/>
        <v>Won</v>
      </c>
      <c r="G3723" s="1">
        <f t="shared" si="298"/>
        <v>12</v>
      </c>
      <c r="H3723">
        <f t="shared" si="295"/>
        <v>1</v>
      </c>
      <c r="I3723" t="str">
        <f>INDEX(META!$B:$B,MATCH(B3723,META!$A:$A,0))</f>
        <v>Dimir Terror</v>
      </c>
      <c r="J3723" t="str">
        <f>INDEX(META!$B:$B,MATCH(D3723,META!$A:$A,0))</f>
        <v>Mono Red Madness</v>
      </c>
      <c r="K3723" t="str">
        <f t="shared" si="296"/>
        <v>Dimir Terror-Mono Red Madness</v>
      </c>
    </row>
    <row r="3724" spans="1:11" x14ac:dyDescent="0.3">
      <c r="A3724">
        <v>14</v>
      </c>
      <c r="B3724" t="s">
        <v>2298</v>
      </c>
      <c r="C3724" t="s">
        <v>28</v>
      </c>
      <c r="D3724" t="s">
        <v>2810</v>
      </c>
      <c r="E3724" s="1" t="str">
        <f t="shared" si="294"/>
        <v>Natalino Feshti-Pasquale Sirignano</v>
      </c>
      <c r="F3724" t="str">
        <f t="shared" si="297"/>
        <v>Won</v>
      </c>
      <c r="G3724" s="1">
        <f t="shared" si="298"/>
        <v>12</v>
      </c>
      <c r="H3724">
        <f t="shared" si="295"/>
        <v>1</v>
      </c>
      <c r="I3724" t="str">
        <f>INDEX(META!$B:$B,MATCH(B3724,META!$A:$A,0))</f>
        <v>Mono Red Dredge</v>
      </c>
      <c r="J3724" t="str">
        <f>INDEX(META!$B:$B,MATCH(D3724,META!$A:$A,0))</f>
        <v>Mono Red Synth</v>
      </c>
      <c r="K3724" t="str">
        <f t="shared" si="296"/>
        <v>Mono Red Dredge-Mono Red Synth</v>
      </c>
    </row>
    <row r="3725" spans="1:11" x14ac:dyDescent="0.3">
      <c r="A3725">
        <v>15</v>
      </c>
      <c r="B3725" t="s">
        <v>772</v>
      </c>
      <c r="C3725" t="s">
        <v>27</v>
      </c>
      <c r="D3725" t="s">
        <v>2397</v>
      </c>
      <c r="E3725" s="1" t="str">
        <f t="shared" si="294"/>
        <v>Gennaro Ucciero-Igor Grécia</v>
      </c>
      <c r="F3725" t="str">
        <f t="shared" si="297"/>
        <v>Lost</v>
      </c>
      <c r="G3725" s="1">
        <f t="shared" si="298"/>
        <v>12</v>
      </c>
      <c r="H3725">
        <f t="shared" si="295"/>
        <v>1</v>
      </c>
      <c r="I3725" t="str">
        <f>INDEX(META!$B:$B,MATCH(B3725,META!$A:$A,0))</f>
        <v>Mono Red Madness</v>
      </c>
      <c r="J3725" t="str">
        <f>INDEX(META!$B:$B,MATCH(D3725,META!$A:$A,0))</f>
        <v>Azorius Familiars</v>
      </c>
      <c r="K3725" t="str">
        <f t="shared" si="296"/>
        <v>Mono Red Madness-Azorius Familiars</v>
      </c>
    </row>
    <row r="3726" spans="1:11" x14ac:dyDescent="0.3">
      <c r="A3726">
        <v>16</v>
      </c>
      <c r="B3726" t="s">
        <v>3238</v>
      </c>
      <c r="C3726" t="s">
        <v>26</v>
      </c>
      <c r="D3726" t="s">
        <v>2734</v>
      </c>
      <c r="E3726" s="1" t="str">
        <f t="shared" si="294"/>
        <v>Marco Del Pivo-Alessandro Mazzi</v>
      </c>
      <c r="F3726" t="str">
        <f t="shared" si="297"/>
        <v>Lost</v>
      </c>
      <c r="G3726" s="1">
        <f t="shared" si="298"/>
        <v>12</v>
      </c>
      <c r="H3726">
        <f t="shared" si="295"/>
        <v>1</v>
      </c>
      <c r="I3726" t="str">
        <f>INDEX(META!$B:$B,MATCH(B3726,META!$A:$A,0))</f>
        <v>Gardens</v>
      </c>
      <c r="J3726" t="str">
        <f>INDEX(META!$B:$B,MATCH(D3726,META!$A:$A,0))</f>
        <v>Mono Red Synth</v>
      </c>
      <c r="K3726" t="str">
        <f t="shared" si="296"/>
        <v>Gardens-Mono Red Synth</v>
      </c>
    </row>
    <row r="3727" spans="1:11" x14ac:dyDescent="0.3">
      <c r="A3727">
        <v>17</v>
      </c>
      <c r="B3727" t="s">
        <v>407</v>
      </c>
      <c r="C3727" t="s">
        <v>27</v>
      </c>
      <c r="D3727" t="s">
        <v>403</v>
      </c>
      <c r="E3727" s="1" t="str">
        <f t="shared" si="294"/>
        <v>marco cristopher candela-Federico Lazzari</v>
      </c>
      <c r="F3727" t="str">
        <f t="shared" si="297"/>
        <v>Lost</v>
      </c>
      <c r="G3727" s="1">
        <f t="shared" si="298"/>
        <v>12</v>
      </c>
      <c r="H3727">
        <f t="shared" si="295"/>
        <v>1</v>
      </c>
      <c r="I3727" t="str">
        <f>INDEX(META!$B:$B,MATCH(B3727,META!$A:$A,0))</f>
        <v>Mardu Synth</v>
      </c>
      <c r="J3727" t="str">
        <f>INDEX(META!$B:$B,MATCH(D3727,META!$A:$A,0))</f>
        <v>X Lands Spy</v>
      </c>
      <c r="K3727" t="str">
        <f t="shared" si="296"/>
        <v>Mardu Synth-X Lands Spy</v>
      </c>
    </row>
    <row r="3728" spans="1:11" x14ac:dyDescent="0.3">
      <c r="A3728">
        <v>18</v>
      </c>
      <c r="B3728" t="s">
        <v>1404</v>
      </c>
      <c r="C3728" t="s">
        <v>26</v>
      </c>
      <c r="D3728" t="s">
        <v>409</v>
      </c>
      <c r="E3728" s="1" t="str">
        <f t="shared" si="294"/>
        <v>Lorenzo Lupini-Ondřej Lukáš</v>
      </c>
      <c r="F3728" t="str">
        <f t="shared" si="297"/>
        <v>Lost</v>
      </c>
      <c r="G3728" s="1">
        <f t="shared" si="298"/>
        <v>12</v>
      </c>
      <c r="H3728">
        <f t="shared" si="295"/>
        <v>1</v>
      </c>
      <c r="I3728" t="str">
        <f>INDEX(META!$B:$B,MATCH(B3728,META!$A:$A,0))</f>
        <v>Elves</v>
      </c>
      <c r="J3728" t="str">
        <f>INDEX(META!$B:$B,MATCH(D3728,META!$A:$A,0))</f>
        <v>Mono Red Synth</v>
      </c>
      <c r="K3728" t="str">
        <f t="shared" si="296"/>
        <v>Elves-Mono Red Synth</v>
      </c>
    </row>
    <row r="3729" spans="1:11" x14ac:dyDescent="0.3">
      <c r="A3729">
        <v>19</v>
      </c>
      <c r="B3729" t="s">
        <v>359</v>
      </c>
      <c r="C3729" t="s">
        <v>27</v>
      </c>
      <c r="D3729" t="s">
        <v>2707</v>
      </c>
      <c r="E3729" s="1" t="str">
        <f t="shared" si="294"/>
        <v>Leo Mancinelli-Stefano Mannella</v>
      </c>
      <c r="F3729" t="str">
        <f t="shared" si="297"/>
        <v>Lost</v>
      </c>
      <c r="G3729" s="1">
        <f t="shared" si="298"/>
        <v>12</v>
      </c>
      <c r="H3729">
        <f t="shared" si="295"/>
        <v>1</v>
      </c>
      <c r="I3729" t="str">
        <f>INDEX(META!$B:$B,MATCH(B3729,META!$A:$A,0))</f>
        <v>Mono Red Synth</v>
      </c>
      <c r="J3729" t="str">
        <f>INDEX(META!$B:$B,MATCH(D3729,META!$A:$A,0))</f>
        <v>Jund Wildfire</v>
      </c>
      <c r="K3729" t="str">
        <f t="shared" si="296"/>
        <v>Mono Red Synth-Jund Wildfire</v>
      </c>
    </row>
    <row r="3730" spans="1:11" x14ac:dyDescent="0.3">
      <c r="A3730">
        <v>20</v>
      </c>
      <c r="B3730" t="s">
        <v>569</v>
      </c>
      <c r="C3730" t="s">
        <v>28</v>
      </c>
      <c r="D3730" t="s">
        <v>1659</v>
      </c>
      <c r="E3730" s="1" t="str">
        <f t="shared" si="294"/>
        <v>isaac rancic-Mattia Saetta</v>
      </c>
      <c r="F3730" t="str">
        <f t="shared" si="297"/>
        <v>Won</v>
      </c>
      <c r="G3730" s="1">
        <f t="shared" si="298"/>
        <v>12</v>
      </c>
      <c r="H3730">
        <f t="shared" si="295"/>
        <v>1</v>
      </c>
      <c r="I3730" t="str">
        <f>INDEX(META!$B:$B,MATCH(B3730,META!$A:$A,0))</f>
        <v>High Tide Combo</v>
      </c>
      <c r="J3730" t="str">
        <f>INDEX(META!$B:$B,MATCH(D3730,META!$A:$A,0))</f>
        <v>Elves</v>
      </c>
      <c r="K3730" t="str">
        <f t="shared" si="296"/>
        <v>High Tide Combo-Elves</v>
      </c>
    </row>
    <row r="3731" spans="1:11" x14ac:dyDescent="0.3">
      <c r="A3731">
        <v>21</v>
      </c>
      <c r="B3731" t="s">
        <v>1905</v>
      </c>
      <c r="C3731" t="s">
        <v>25</v>
      </c>
      <c r="D3731" t="s">
        <v>3022</v>
      </c>
      <c r="E3731" s="1" t="str">
        <f t="shared" si="294"/>
        <v>Manuel Michelangeli-Marco Lombardi</v>
      </c>
      <c r="F3731" t="str">
        <f t="shared" si="297"/>
        <v>Won</v>
      </c>
      <c r="G3731" s="1">
        <f t="shared" si="298"/>
        <v>12</v>
      </c>
      <c r="H3731">
        <f t="shared" si="295"/>
        <v>1</v>
      </c>
      <c r="I3731" t="str">
        <f>INDEX(META!$B:$B,MATCH(B3731,META!$A:$A,0))</f>
        <v>Mono Red Synth</v>
      </c>
      <c r="J3731" t="str">
        <f>INDEX(META!$B:$B,MATCH(D3731,META!$A:$A,0))</f>
        <v>Elves</v>
      </c>
      <c r="K3731" t="str">
        <f t="shared" si="296"/>
        <v>Mono Red Synth-Elves</v>
      </c>
    </row>
    <row r="3732" spans="1:11" x14ac:dyDescent="0.3">
      <c r="A3732">
        <v>22</v>
      </c>
      <c r="B3732" t="s">
        <v>1456</v>
      </c>
      <c r="C3732" t="s">
        <v>28</v>
      </c>
      <c r="D3732" t="s">
        <v>3194</v>
      </c>
      <c r="E3732" s="1" t="str">
        <f t="shared" si="294"/>
        <v>Francesco Fiorenzoni-hayden dubock</v>
      </c>
      <c r="F3732" t="str">
        <f t="shared" si="297"/>
        <v>Won</v>
      </c>
      <c r="G3732" s="1">
        <f t="shared" si="298"/>
        <v>12</v>
      </c>
      <c r="H3732">
        <f t="shared" si="295"/>
        <v>1</v>
      </c>
      <c r="I3732" t="str">
        <f>INDEX(META!$B:$B,MATCH(B3732,META!$A:$A,0))</f>
        <v>Mono Blue Terror</v>
      </c>
      <c r="J3732" t="str">
        <f>INDEX(META!$B:$B,MATCH(D3732,META!$A:$A,0))</f>
        <v>Jeskai Ephemerate</v>
      </c>
      <c r="K3732" t="str">
        <f t="shared" si="296"/>
        <v>Mono Blue Terror-Jeskai Ephemerate</v>
      </c>
    </row>
    <row r="3733" spans="1:11" x14ac:dyDescent="0.3">
      <c r="A3733">
        <v>23</v>
      </c>
      <c r="B3733" t="s">
        <v>390</v>
      </c>
      <c r="C3733" t="s">
        <v>27</v>
      </c>
      <c r="D3733" t="s">
        <v>947</v>
      </c>
      <c r="E3733" s="1" t="str">
        <f t="shared" si="294"/>
        <v>Diego Zaccagnini-Andrea Severini</v>
      </c>
      <c r="F3733" t="str">
        <f t="shared" si="297"/>
        <v>Lost</v>
      </c>
      <c r="G3733" s="1">
        <f t="shared" si="298"/>
        <v>12</v>
      </c>
      <c r="H3733">
        <f t="shared" si="295"/>
        <v>1</v>
      </c>
      <c r="I3733" t="str">
        <f>INDEX(META!$B:$B,MATCH(B3733,META!$A:$A,0))</f>
        <v>Mono Red Synth</v>
      </c>
      <c r="J3733" t="str">
        <f>INDEX(META!$B:$B,MATCH(D3733,META!$A:$A,0))</f>
        <v>Mono Red Synth</v>
      </c>
      <c r="K3733" t="str">
        <f t="shared" si="296"/>
        <v>Mono Red Synth-Mono Red Synth</v>
      </c>
    </row>
    <row r="3734" spans="1:11" x14ac:dyDescent="0.3">
      <c r="A3734">
        <v>24</v>
      </c>
      <c r="B3734" t="s">
        <v>291</v>
      </c>
      <c r="C3734" t="s">
        <v>28</v>
      </c>
      <c r="D3734" t="s">
        <v>489</v>
      </c>
      <c r="E3734" s="1" t="str">
        <f t="shared" si="294"/>
        <v>Numa Zorzi-Mattia Biella</v>
      </c>
      <c r="F3734" t="str">
        <f t="shared" si="297"/>
        <v>Won</v>
      </c>
      <c r="G3734" s="1">
        <f t="shared" si="298"/>
        <v>12</v>
      </c>
      <c r="H3734">
        <f t="shared" si="295"/>
        <v>1</v>
      </c>
      <c r="I3734" t="str">
        <f>INDEX(META!$B:$B,MATCH(B3734,META!$A:$A,0))</f>
        <v>Mono Red Synth</v>
      </c>
      <c r="J3734" t="str">
        <f>INDEX(META!$B:$B,MATCH(D3734,META!$A:$A,0))</f>
        <v>High Tide Combo</v>
      </c>
      <c r="K3734" t="str">
        <f t="shared" si="296"/>
        <v>Mono Red Synth-High Tide Combo</v>
      </c>
    </row>
    <row r="3735" spans="1:11" x14ac:dyDescent="0.3">
      <c r="A3735">
        <v>25</v>
      </c>
      <c r="B3735" t="s">
        <v>354</v>
      </c>
      <c r="C3735" t="s">
        <v>27</v>
      </c>
      <c r="D3735" t="s">
        <v>251</v>
      </c>
      <c r="E3735" s="1" t="str">
        <f t="shared" si="294"/>
        <v>Milos Arsic-Paolo Rollo</v>
      </c>
      <c r="F3735" t="str">
        <f t="shared" si="297"/>
        <v>Lost</v>
      </c>
      <c r="G3735" s="1">
        <f t="shared" si="298"/>
        <v>12</v>
      </c>
      <c r="H3735">
        <f t="shared" si="295"/>
        <v>1</v>
      </c>
      <c r="I3735" t="str">
        <f>INDEX(META!$B:$B,MATCH(B3735,META!$A:$A,0))</f>
        <v>Mono Red Synth</v>
      </c>
      <c r="J3735" t="str">
        <f>INDEX(META!$B:$B,MATCH(D3735,META!$A:$A,0))</f>
        <v>Gardens</v>
      </c>
      <c r="K3735" t="str">
        <f t="shared" si="296"/>
        <v>Mono Red Synth-Gardens</v>
      </c>
    </row>
    <row r="3736" spans="1:11" x14ac:dyDescent="0.3">
      <c r="A3736">
        <v>26</v>
      </c>
      <c r="B3736" t="s">
        <v>241</v>
      </c>
      <c r="C3736" t="s">
        <v>25</v>
      </c>
      <c r="D3736" t="s">
        <v>129</v>
      </c>
      <c r="E3736" s="1" t="str">
        <f t="shared" si="294"/>
        <v>Giacomo Santi-Simone Sanino</v>
      </c>
      <c r="F3736" t="str">
        <f t="shared" si="297"/>
        <v>Won</v>
      </c>
      <c r="G3736" s="1">
        <f t="shared" si="298"/>
        <v>12</v>
      </c>
      <c r="H3736">
        <f t="shared" si="295"/>
        <v>1</v>
      </c>
      <c r="I3736" t="str">
        <f>INDEX(META!$B:$B,MATCH(B3736,META!$A:$A,0))</f>
        <v>Mono Blue Aggro</v>
      </c>
      <c r="J3736" t="str">
        <f>INDEX(META!$B:$B,MATCH(D3736,META!$A:$A,0))</f>
        <v>White Weenie</v>
      </c>
      <c r="K3736" t="str">
        <f t="shared" si="296"/>
        <v>Mono Blue Aggro-White Weenie</v>
      </c>
    </row>
    <row r="3737" spans="1:11" x14ac:dyDescent="0.3">
      <c r="A3737">
        <v>27</v>
      </c>
      <c r="B3737" t="s">
        <v>3216</v>
      </c>
      <c r="C3737" t="s">
        <v>27</v>
      </c>
      <c r="D3737" t="s">
        <v>116</v>
      </c>
      <c r="E3737" s="1" t="str">
        <f t="shared" si="294"/>
        <v>Matteo Malberti-Štěpán Pardubický</v>
      </c>
      <c r="F3737" t="str">
        <f t="shared" si="297"/>
        <v>Lost</v>
      </c>
      <c r="G3737" s="1">
        <f t="shared" si="298"/>
        <v>12</v>
      </c>
      <c r="H3737">
        <f t="shared" si="295"/>
        <v>1</v>
      </c>
      <c r="I3737" t="str">
        <f>INDEX(META!$B:$B,MATCH(B3737,META!$A:$A,0))</f>
        <v>Grixis Affinity</v>
      </c>
      <c r="J3737" t="str">
        <f>INDEX(META!$B:$B,MATCH(D3737,META!$A:$A,0))</f>
        <v>Rakdos Madness</v>
      </c>
      <c r="K3737" t="str">
        <f t="shared" si="296"/>
        <v>Grixis Affinity-Rakdos Madness</v>
      </c>
    </row>
    <row r="3738" spans="1:11" x14ac:dyDescent="0.3">
      <c r="A3738">
        <v>28</v>
      </c>
      <c r="B3738" t="s">
        <v>101</v>
      </c>
      <c r="C3738" t="s">
        <v>25</v>
      </c>
      <c r="D3738" t="s">
        <v>1466</v>
      </c>
      <c r="E3738" s="1" t="str">
        <f t="shared" si="294"/>
        <v>Raffaele Nobili-paulo marques</v>
      </c>
      <c r="F3738" t="str">
        <f t="shared" si="297"/>
        <v>Won</v>
      </c>
      <c r="G3738" s="1">
        <f t="shared" si="298"/>
        <v>12</v>
      </c>
      <c r="H3738">
        <f t="shared" si="295"/>
        <v>1</v>
      </c>
      <c r="I3738" t="str">
        <f>INDEX(META!$B:$B,MATCH(B3738,META!$A:$A,0))</f>
        <v>Mono Red Synth</v>
      </c>
      <c r="J3738" t="str">
        <f>INDEX(META!$B:$B,MATCH(D3738,META!$A:$A,0))</f>
        <v>High Tide Combo</v>
      </c>
      <c r="K3738" t="str">
        <f t="shared" si="296"/>
        <v>Mono Red Synth-High Tide Combo</v>
      </c>
    </row>
    <row r="3739" spans="1:11" x14ac:dyDescent="0.3">
      <c r="A3739">
        <v>29</v>
      </c>
      <c r="B3739" t="s">
        <v>1776</v>
      </c>
      <c r="C3739" t="s">
        <v>26</v>
      </c>
      <c r="D3739" t="s">
        <v>439</v>
      </c>
      <c r="E3739" s="1" t="str">
        <f t="shared" si="294"/>
        <v>Michele Gasperi-Andrea Trisoglio</v>
      </c>
      <c r="F3739" t="str">
        <f t="shared" si="297"/>
        <v>Lost</v>
      </c>
      <c r="G3739" s="1">
        <f t="shared" si="298"/>
        <v>12</v>
      </c>
      <c r="H3739">
        <f t="shared" si="295"/>
        <v>1</v>
      </c>
      <c r="I3739" t="str">
        <f>INDEX(META!$B:$B,MATCH(B3739,META!$A:$A,0))</f>
        <v>Mono Blue Terror</v>
      </c>
      <c r="J3739" t="str">
        <f>INDEX(META!$B:$B,MATCH(D3739,META!$A:$A,0))</f>
        <v>Jund Wildfire</v>
      </c>
      <c r="K3739" t="str">
        <f t="shared" si="296"/>
        <v>Mono Blue Terror-Jund Wildfire</v>
      </c>
    </row>
    <row r="3740" spans="1:11" x14ac:dyDescent="0.3">
      <c r="A3740">
        <v>30</v>
      </c>
      <c r="B3740" t="s">
        <v>1226</v>
      </c>
      <c r="C3740" t="s">
        <v>26</v>
      </c>
      <c r="D3740" t="s">
        <v>397</v>
      </c>
      <c r="E3740" s="1" t="str">
        <f t="shared" si="294"/>
        <v>Simone Tarozzi-Mario Garbuio</v>
      </c>
      <c r="F3740" t="str">
        <f t="shared" si="297"/>
        <v>Lost</v>
      </c>
      <c r="G3740" s="1">
        <f t="shared" si="298"/>
        <v>12</v>
      </c>
      <c r="H3740">
        <f t="shared" si="295"/>
        <v>1</v>
      </c>
      <c r="I3740" t="str">
        <f>INDEX(META!$B:$B,MATCH(B3740,META!$A:$A,0))</f>
        <v>Mono Blue Terror</v>
      </c>
      <c r="J3740" t="str">
        <f>INDEX(META!$B:$B,MATCH(D3740,META!$A:$A,0))</f>
        <v>Dimir Terror</v>
      </c>
      <c r="K3740" t="str">
        <f t="shared" si="296"/>
        <v>Mono Blue Terror-Dimir Terror</v>
      </c>
    </row>
    <row r="3741" spans="1:11" x14ac:dyDescent="0.3">
      <c r="A3741">
        <v>31</v>
      </c>
      <c r="B3741" t="s">
        <v>2640</v>
      </c>
      <c r="C3741" t="s">
        <v>27</v>
      </c>
      <c r="D3741" t="s">
        <v>3091</v>
      </c>
      <c r="E3741" s="1" t="str">
        <f t="shared" si="294"/>
        <v>Giuseppe Monfregola-alessio degl'innocenti</v>
      </c>
      <c r="F3741" t="str">
        <f t="shared" si="297"/>
        <v>Lost</v>
      </c>
      <c r="G3741" s="1">
        <f t="shared" si="298"/>
        <v>12</v>
      </c>
      <c r="H3741">
        <f t="shared" si="295"/>
        <v>1</v>
      </c>
      <c r="I3741" t="str">
        <f>INDEX(META!$B:$B,MATCH(B3741,META!$A:$A,0))</f>
        <v>Mono Red Synth</v>
      </c>
      <c r="J3741" t="str">
        <f>INDEX(META!$B:$B,MATCH(D3741,META!$A:$A,0))</f>
        <v>Mono Blue Terror</v>
      </c>
      <c r="K3741" t="str">
        <f t="shared" si="296"/>
        <v>Mono Red Synth-Mono Blue Terror</v>
      </c>
    </row>
    <row r="3742" spans="1:11" x14ac:dyDescent="0.3">
      <c r="A3742">
        <v>32</v>
      </c>
      <c r="B3742" t="s">
        <v>394</v>
      </c>
      <c r="C3742" t="s">
        <v>28</v>
      </c>
      <c r="D3742" t="s">
        <v>323</v>
      </c>
      <c r="E3742" s="1" t="str">
        <f t="shared" si="294"/>
        <v>Jame Truffaz-Mattia Pesenti</v>
      </c>
      <c r="F3742" t="str">
        <f t="shared" si="297"/>
        <v>Won</v>
      </c>
      <c r="G3742" s="1">
        <f t="shared" si="298"/>
        <v>12</v>
      </c>
      <c r="H3742">
        <f t="shared" si="295"/>
        <v>1</v>
      </c>
      <c r="I3742" t="str">
        <f>INDEX(META!$B:$B,MATCH(B3742,META!$A:$A,0))</f>
        <v>Gardens</v>
      </c>
      <c r="J3742" t="str">
        <f>INDEX(META!$B:$B,MATCH(D3742,META!$A:$A,0))</f>
        <v>Mono Blue Aggro</v>
      </c>
      <c r="K3742" t="str">
        <f t="shared" si="296"/>
        <v>Gardens-Mono Blue Aggro</v>
      </c>
    </row>
    <row r="3743" spans="1:11" x14ac:dyDescent="0.3">
      <c r="A3743">
        <v>33</v>
      </c>
      <c r="B3743" t="s">
        <v>498</v>
      </c>
      <c r="C3743" t="s">
        <v>26</v>
      </c>
      <c r="D3743" t="s">
        <v>199</v>
      </c>
      <c r="E3743" s="1" t="str">
        <f t="shared" si="294"/>
        <v>Martn Rabiller-Gregorio Galeotti</v>
      </c>
      <c r="F3743" t="str">
        <f t="shared" si="297"/>
        <v>Lost</v>
      </c>
      <c r="G3743" s="1">
        <f t="shared" si="298"/>
        <v>12</v>
      </c>
      <c r="H3743">
        <f t="shared" si="295"/>
        <v>1</v>
      </c>
      <c r="I3743" t="str">
        <f>INDEX(META!$B:$B,MATCH(B3743,META!$A:$A,0))</f>
        <v>Izzet Faeries</v>
      </c>
      <c r="J3743" t="str">
        <f>INDEX(META!$B:$B,MATCH(D3743,META!$A:$A,0))</f>
        <v>Azorius Familiars</v>
      </c>
      <c r="K3743" t="str">
        <f t="shared" si="296"/>
        <v>Izzet Faeries-Azorius Familiars</v>
      </c>
    </row>
    <row r="3744" spans="1:11" x14ac:dyDescent="0.3">
      <c r="A3744">
        <v>34</v>
      </c>
      <c r="B3744" t="s">
        <v>307</v>
      </c>
      <c r="C3744" t="s">
        <v>27</v>
      </c>
      <c r="D3744" t="s">
        <v>1820</v>
      </c>
      <c r="E3744" s="1" t="str">
        <f t="shared" si="294"/>
        <v>Giacomo Giuliani-Fran družinec</v>
      </c>
      <c r="F3744" t="str">
        <f t="shared" si="297"/>
        <v>Lost</v>
      </c>
      <c r="G3744" s="1">
        <f t="shared" si="298"/>
        <v>12</v>
      </c>
      <c r="H3744">
        <f t="shared" si="295"/>
        <v>1</v>
      </c>
      <c r="I3744" t="str">
        <f>INDEX(META!$B:$B,MATCH(B3744,META!$A:$A,0))</f>
        <v>Jund Wildfire</v>
      </c>
      <c r="J3744" t="str">
        <f>INDEX(META!$B:$B,MATCH(D3744,META!$A:$A,0))</f>
        <v>Altar Tron</v>
      </c>
      <c r="K3744" t="str">
        <f t="shared" si="296"/>
        <v>Jund Wildfire-Altar Tron</v>
      </c>
    </row>
    <row r="3745" spans="1:11" x14ac:dyDescent="0.3">
      <c r="A3745">
        <v>35</v>
      </c>
      <c r="B3745" t="s">
        <v>635</v>
      </c>
      <c r="C3745" t="s">
        <v>25</v>
      </c>
      <c r="D3745" t="s">
        <v>189</v>
      </c>
      <c r="E3745" s="1" t="str">
        <f t="shared" si="294"/>
        <v>Gregorio Vietina-Riccardo Bonato</v>
      </c>
      <c r="F3745" t="str">
        <f t="shared" si="297"/>
        <v>Won</v>
      </c>
      <c r="G3745" s="1">
        <f t="shared" si="298"/>
        <v>12</v>
      </c>
      <c r="H3745">
        <f t="shared" si="295"/>
        <v>1</v>
      </c>
      <c r="I3745" t="str">
        <f>INDEX(META!$B:$B,MATCH(B3745,META!$A:$A,0))</f>
        <v>Jeskai Ephemerate</v>
      </c>
      <c r="J3745" t="str">
        <f>INDEX(META!$B:$B,MATCH(D3745,META!$A:$A,0))</f>
        <v>Jund Wildfire</v>
      </c>
      <c r="K3745" t="str">
        <f t="shared" si="296"/>
        <v>Jeskai Ephemerate-Jund Wildfire</v>
      </c>
    </row>
    <row r="3746" spans="1:11" x14ac:dyDescent="0.3">
      <c r="A3746">
        <v>36</v>
      </c>
      <c r="B3746" t="s">
        <v>2826</v>
      </c>
      <c r="C3746" t="s">
        <v>27</v>
      </c>
      <c r="D3746" t="s">
        <v>242</v>
      </c>
      <c r="E3746" s="1" t="str">
        <f t="shared" si="294"/>
        <v>Baroni Paolo-Nicola Cordeschi</v>
      </c>
      <c r="F3746" t="str">
        <f t="shared" si="297"/>
        <v>Lost</v>
      </c>
      <c r="G3746" s="1">
        <f t="shared" si="298"/>
        <v>12</v>
      </c>
      <c r="H3746">
        <f t="shared" si="295"/>
        <v>1</v>
      </c>
      <c r="I3746" t="str">
        <f>INDEX(META!$B:$B,MATCH(B3746,META!$A:$A,0))</f>
        <v>Altar Tron</v>
      </c>
      <c r="J3746" t="str">
        <f>INDEX(META!$B:$B,MATCH(D3746,META!$A:$A,0))</f>
        <v>X Lands Spy</v>
      </c>
      <c r="K3746" t="str">
        <f t="shared" si="296"/>
        <v>Altar Tron-X Lands Spy</v>
      </c>
    </row>
    <row r="3747" spans="1:11" x14ac:dyDescent="0.3">
      <c r="A3747">
        <v>37</v>
      </c>
      <c r="B3747" t="s">
        <v>1512</v>
      </c>
      <c r="C3747" t="s">
        <v>25</v>
      </c>
      <c r="D3747" t="s">
        <v>2239</v>
      </c>
      <c r="E3747" s="1" t="str">
        <f t="shared" si="294"/>
        <v>Andrea Landi-alberto diani</v>
      </c>
      <c r="F3747" t="str">
        <f t="shared" si="297"/>
        <v>Won</v>
      </c>
      <c r="G3747" s="1">
        <f t="shared" si="298"/>
        <v>12</v>
      </c>
      <c r="H3747">
        <f t="shared" si="295"/>
        <v>1</v>
      </c>
      <c r="I3747" t="str">
        <f>INDEX(META!$B:$B,MATCH(B3747,META!$A:$A,0))</f>
        <v>Azorius Familiars</v>
      </c>
      <c r="J3747" t="str">
        <f>INDEX(META!$B:$B,MATCH(D3747,META!$A:$A,0))</f>
        <v>Mono Blue Terror</v>
      </c>
      <c r="K3747" t="str">
        <f t="shared" si="296"/>
        <v>Azorius Familiars-Mono Blue Terror</v>
      </c>
    </row>
    <row r="3748" spans="1:11" x14ac:dyDescent="0.3">
      <c r="A3748">
        <v>38</v>
      </c>
      <c r="B3748" t="s">
        <v>531</v>
      </c>
      <c r="C3748" t="s">
        <v>27</v>
      </c>
      <c r="D3748" t="s">
        <v>3179</v>
      </c>
      <c r="E3748" s="1" t="str">
        <f t="shared" si="294"/>
        <v>Michele Cristofani-Alberto Casto</v>
      </c>
      <c r="F3748" t="str">
        <f t="shared" si="297"/>
        <v>Lost</v>
      </c>
      <c r="G3748" s="1">
        <f t="shared" si="298"/>
        <v>12</v>
      </c>
      <c r="H3748">
        <f t="shared" si="295"/>
        <v>1</v>
      </c>
      <c r="I3748" t="str">
        <f>INDEX(META!$B:$B,MATCH(B3748,META!$A:$A,0))</f>
        <v>Altar Tron</v>
      </c>
      <c r="J3748" t="str">
        <f>INDEX(META!$B:$B,MATCH(D3748,META!$A:$A,0))</f>
        <v>Izzet Terror</v>
      </c>
      <c r="K3748" t="str">
        <f t="shared" si="296"/>
        <v>Altar Tron-Izzet Terror</v>
      </c>
    </row>
    <row r="3749" spans="1:11" x14ac:dyDescent="0.3">
      <c r="A3749">
        <v>39</v>
      </c>
      <c r="B3749" t="s">
        <v>391</v>
      </c>
      <c r="C3749" t="s">
        <v>27</v>
      </c>
      <c r="D3749" t="s">
        <v>237</v>
      </c>
      <c r="E3749" s="1" t="str">
        <f t="shared" si="294"/>
        <v>marco lacedra-Lorenzo Pollone</v>
      </c>
      <c r="F3749" t="str">
        <f t="shared" si="297"/>
        <v>Lost</v>
      </c>
      <c r="G3749" s="1">
        <f t="shared" si="298"/>
        <v>12</v>
      </c>
      <c r="H3749">
        <f t="shared" si="295"/>
        <v>1</v>
      </c>
      <c r="I3749" t="str">
        <f>INDEX(META!$B:$B,MATCH(B3749,META!$A:$A,0))</f>
        <v>Rakdos Madness</v>
      </c>
      <c r="J3749" t="str">
        <f>INDEX(META!$B:$B,MATCH(D3749,META!$A:$A,0))</f>
        <v>Jund Wildfire</v>
      </c>
      <c r="K3749" t="str">
        <f t="shared" si="296"/>
        <v>Rakdos Madness-Jund Wildfire</v>
      </c>
    </row>
    <row r="3750" spans="1:11" x14ac:dyDescent="0.3">
      <c r="A3750">
        <v>40</v>
      </c>
      <c r="B3750" t="s">
        <v>266</v>
      </c>
      <c r="C3750" t="s">
        <v>27</v>
      </c>
      <c r="D3750" t="s">
        <v>1940</v>
      </c>
      <c r="E3750" s="1" t="str">
        <f t="shared" si="294"/>
        <v>Edoardo Pastore-Carlo Iavazzo</v>
      </c>
      <c r="F3750" t="str">
        <f t="shared" si="297"/>
        <v>Lost</v>
      </c>
      <c r="G3750" s="1">
        <f t="shared" si="298"/>
        <v>12</v>
      </c>
      <c r="H3750">
        <f t="shared" si="295"/>
        <v>1</v>
      </c>
      <c r="I3750" t="str">
        <f>INDEX(META!$B:$B,MATCH(B3750,META!$A:$A,0))</f>
        <v>Mono Red Synth</v>
      </c>
      <c r="J3750" t="str">
        <f>INDEX(META!$B:$B,MATCH(D3750,META!$A:$A,0))</f>
        <v>Jund Wildfire</v>
      </c>
      <c r="K3750" t="str">
        <f t="shared" si="296"/>
        <v>Mono Red Synth-Jund Wildfire</v>
      </c>
    </row>
    <row r="3751" spans="1:11" x14ac:dyDescent="0.3">
      <c r="A3751">
        <v>41</v>
      </c>
      <c r="B3751" t="s">
        <v>1872</v>
      </c>
      <c r="C3751" t="s">
        <v>27</v>
      </c>
      <c r="D3751" t="s">
        <v>328</v>
      </c>
      <c r="E3751" s="1" t="str">
        <f t="shared" si="294"/>
        <v>Giuseppe Torchio-Lorenzo Bergamini</v>
      </c>
      <c r="F3751" t="str">
        <f t="shared" si="297"/>
        <v>Lost</v>
      </c>
      <c r="G3751" s="1">
        <f t="shared" si="298"/>
        <v>12</v>
      </c>
      <c r="H3751">
        <f t="shared" si="295"/>
        <v>1</v>
      </c>
      <c r="I3751" t="str">
        <f>INDEX(META!$B:$B,MATCH(B3751,META!$A:$A,0))</f>
        <v>Rakdos Madness</v>
      </c>
      <c r="J3751" t="str">
        <f>INDEX(META!$B:$B,MATCH(D3751,META!$A:$A,0))</f>
        <v>Azorius Familiars</v>
      </c>
      <c r="K3751" t="str">
        <f t="shared" si="296"/>
        <v>Rakdos Madness-Azorius Familiars</v>
      </c>
    </row>
    <row r="3752" spans="1:11" x14ac:dyDescent="0.3">
      <c r="A3752">
        <v>42</v>
      </c>
      <c r="B3752" t="s">
        <v>180</v>
      </c>
      <c r="C3752" t="s">
        <v>28</v>
      </c>
      <c r="D3752" t="s">
        <v>896</v>
      </c>
      <c r="E3752" s="1" t="str">
        <f t="shared" si="294"/>
        <v>Marco Drakulic-lorenzo cupini</v>
      </c>
      <c r="F3752" t="str">
        <f t="shared" si="297"/>
        <v>Won</v>
      </c>
      <c r="G3752" s="1">
        <f t="shared" si="298"/>
        <v>12</v>
      </c>
      <c r="H3752">
        <f t="shared" si="295"/>
        <v>1</v>
      </c>
      <c r="I3752" t="str">
        <f>INDEX(META!$B:$B,MATCH(B3752,META!$A:$A,0))</f>
        <v>High Tide Combo</v>
      </c>
      <c r="J3752" t="str">
        <f>INDEX(META!$B:$B,MATCH(D3752,META!$A:$A,0))</f>
        <v>Mono Red Blitz</v>
      </c>
      <c r="K3752" t="str">
        <f t="shared" si="296"/>
        <v>High Tide Combo-Mono Red Blitz</v>
      </c>
    </row>
    <row r="3753" spans="1:11" x14ac:dyDescent="0.3">
      <c r="A3753">
        <v>43</v>
      </c>
      <c r="B3753" t="s">
        <v>377</v>
      </c>
      <c r="C3753" t="s">
        <v>26</v>
      </c>
      <c r="D3753" t="s">
        <v>1808</v>
      </c>
      <c r="E3753" s="1" t="str">
        <f t="shared" si="294"/>
        <v>Federico Pelliccia-Kristijan Kondić</v>
      </c>
      <c r="F3753" t="str">
        <f t="shared" si="297"/>
        <v>Lost</v>
      </c>
      <c r="G3753" s="1">
        <f t="shared" si="298"/>
        <v>12</v>
      </c>
      <c r="H3753">
        <f t="shared" si="295"/>
        <v>1</v>
      </c>
      <c r="I3753" t="str">
        <f>INDEX(META!$B:$B,MATCH(B3753,META!$A:$A,0))</f>
        <v>Mono Red Madness</v>
      </c>
      <c r="J3753" t="str">
        <f>INDEX(META!$B:$B,MATCH(D3753,META!$A:$A,0))</f>
        <v>High Tide Combo</v>
      </c>
      <c r="K3753" t="str">
        <f t="shared" si="296"/>
        <v>Mono Red Madness-High Tide Combo</v>
      </c>
    </row>
    <row r="3754" spans="1:11" x14ac:dyDescent="0.3">
      <c r="A3754">
        <v>44</v>
      </c>
      <c r="B3754" t="s">
        <v>516</v>
      </c>
      <c r="C3754" t="s">
        <v>28</v>
      </c>
      <c r="D3754" t="s">
        <v>342</v>
      </c>
      <c r="E3754" s="1" t="str">
        <f t="shared" si="294"/>
        <v>Vincenzo Vinci-Filippo Pezza</v>
      </c>
      <c r="F3754" t="str">
        <f t="shared" si="297"/>
        <v>Won</v>
      </c>
      <c r="G3754" s="1">
        <f t="shared" si="298"/>
        <v>12</v>
      </c>
      <c r="H3754">
        <f t="shared" si="295"/>
        <v>1</v>
      </c>
      <c r="I3754" t="str">
        <f>INDEX(META!$B:$B,MATCH(B3754,META!$A:$A,0))</f>
        <v>Jund Wildfire</v>
      </c>
      <c r="J3754" t="str">
        <f>INDEX(META!$B:$B,MATCH(D3754,META!$A:$A,0))</f>
        <v>Mono Red Synth</v>
      </c>
      <c r="K3754" t="str">
        <f t="shared" si="296"/>
        <v>Jund Wildfire-Mono Red Synth</v>
      </c>
    </row>
    <row r="3755" spans="1:11" x14ac:dyDescent="0.3">
      <c r="A3755">
        <v>45</v>
      </c>
      <c r="B3755" t="s">
        <v>864</v>
      </c>
      <c r="C3755" t="s">
        <v>27</v>
      </c>
      <c r="D3755" t="s">
        <v>386</v>
      </c>
      <c r="E3755" s="1" t="str">
        <f t="shared" si="294"/>
        <v>Niccolo` Olivieri-Alessandro Sanvito</v>
      </c>
      <c r="F3755" t="str">
        <f t="shared" si="297"/>
        <v>Lost</v>
      </c>
      <c r="G3755" s="1">
        <f t="shared" si="298"/>
        <v>12</v>
      </c>
      <c r="H3755">
        <f t="shared" si="295"/>
        <v>1</v>
      </c>
      <c r="I3755" t="str">
        <f>INDEX(META!$B:$B,MATCH(B3755,META!$A:$A,0))</f>
        <v>Mono Blue Terror</v>
      </c>
      <c r="J3755" t="str">
        <f>INDEX(META!$B:$B,MATCH(D3755,META!$A:$A,0))</f>
        <v>Elves</v>
      </c>
      <c r="K3755" t="str">
        <f t="shared" si="296"/>
        <v>Mono Blue Terror-Elves</v>
      </c>
    </row>
    <row r="3756" spans="1:11" x14ac:dyDescent="0.3">
      <c r="A3756">
        <v>46</v>
      </c>
      <c r="B3756" t="s">
        <v>379</v>
      </c>
      <c r="C3756" t="s">
        <v>26</v>
      </c>
      <c r="D3756" t="s">
        <v>2534</v>
      </c>
      <c r="E3756" s="1" t="str">
        <f t="shared" si="294"/>
        <v>Giovanni Favetta-Giacomo Giannoni</v>
      </c>
      <c r="F3756" t="str">
        <f t="shared" si="297"/>
        <v>Lost</v>
      </c>
      <c r="G3756" s="1">
        <f t="shared" si="298"/>
        <v>12</v>
      </c>
      <c r="H3756">
        <f t="shared" si="295"/>
        <v>1</v>
      </c>
      <c r="I3756" t="str">
        <f>INDEX(META!$B:$B,MATCH(B3756,META!$A:$A,0))</f>
        <v>White Weenie</v>
      </c>
      <c r="J3756" t="str">
        <f>INDEX(META!$B:$B,MATCH(D3756,META!$A:$A,0))</f>
        <v>Rakdos Madness</v>
      </c>
      <c r="K3756" t="str">
        <f t="shared" si="296"/>
        <v>White Weenie-Rakdos Madness</v>
      </c>
    </row>
    <row r="3757" spans="1:11" x14ac:dyDescent="0.3">
      <c r="A3757">
        <v>47</v>
      </c>
      <c r="B3757" t="s">
        <v>1388</v>
      </c>
      <c r="C3757" t="s">
        <v>28</v>
      </c>
      <c r="D3757" t="s">
        <v>681</v>
      </c>
      <c r="E3757" s="1" t="str">
        <f t="shared" si="294"/>
        <v>Riccardo Cavazza-Gabriele Marraccini</v>
      </c>
      <c r="F3757" t="str">
        <f t="shared" si="297"/>
        <v>Won</v>
      </c>
      <c r="G3757" s="1">
        <f t="shared" si="298"/>
        <v>12</v>
      </c>
      <c r="H3757">
        <f t="shared" si="295"/>
        <v>1</v>
      </c>
      <c r="I3757" t="str">
        <f>INDEX(META!$B:$B,MATCH(B3757,META!$A:$A,0))</f>
        <v>Mono Red Synth</v>
      </c>
      <c r="J3757" t="str">
        <f>INDEX(META!$B:$B,MATCH(D3757,META!$A:$A,0))</f>
        <v>Mono Red Synth</v>
      </c>
      <c r="K3757" t="str">
        <f t="shared" si="296"/>
        <v>Mono Red Synth-Mono Red Synth</v>
      </c>
    </row>
    <row r="3758" spans="1:11" x14ac:dyDescent="0.3">
      <c r="A3758">
        <v>48</v>
      </c>
      <c r="B3758" t="s">
        <v>107</v>
      </c>
      <c r="C3758" t="s">
        <v>28</v>
      </c>
      <c r="D3758" t="s">
        <v>430</v>
      </c>
      <c r="E3758" s="1" t="str">
        <f t="shared" si="294"/>
        <v>Lorenzo Fontana-Alessio Sposito</v>
      </c>
      <c r="F3758" t="str">
        <f t="shared" si="297"/>
        <v>Won</v>
      </c>
      <c r="G3758" s="1">
        <f t="shared" si="298"/>
        <v>12</v>
      </c>
      <c r="H3758">
        <f t="shared" si="295"/>
        <v>1</v>
      </c>
      <c r="I3758" t="str">
        <f>INDEX(META!$B:$B,MATCH(B3758,META!$A:$A,0))</f>
        <v>Jund Wildfire</v>
      </c>
      <c r="J3758" t="str">
        <f>INDEX(META!$B:$B,MATCH(D3758,META!$A:$A,0))</f>
        <v>Mono Red Synth</v>
      </c>
      <c r="K3758" t="str">
        <f t="shared" si="296"/>
        <v>Jund Wildfire-Mono Red Synth</v>
      </c>
    </row>
    <row r="3759" spans="1:11" x14ac:dyDescent="0.3">
      <c r="A3759">
        <v>49</v>
      </c>
      <c r="B3759" t="s">
        <v>1517</v>
      </c>
      <c r="C3759" t="s">
        <v>25</v>
      </c>
      <c r="D3759" t="s">
        <v>2692</v>
      </c>
      <c r="E3759" s="1" t="str">
        <f t="shared" si="294"/>
        <v>Andrea Beatrice-Matteo Versari</v>
      </c>
      <c r="F3759" t="str">
        <f t="shared" si="297"/>
        <v>Won</v>
      </c>
      <c r="G3759" s="1">
        <f t="shared" si="298"/>
        <v>12</v>
      </c>
      <c r="H3759">
        <f t="shared" si="295"/>
        <v>1</v>
      </c>
      <c r="I3759" t="str">
        <f>INDEX(META!$B:$B,MATCH(B3759,META!$A:$A,0))</f>
        <v>Mono Blue Terror</v>
      </c>
      <c r="J3759" t="str">
        <f>INDEX(META!$B:$B,MATCH(D3759,META!$A:$A,0))</f>
        <v>Mono Blue Aggro</v>
      </c>
      <c r="K3759" t="str">
        <f t="shared" si="296"/>
        <v>Mono Blue Terror-Mono Blue Aggro</v>
      </c>
    </row>
    <row r="3760" spans="1:11" x14ac:dyDescent="0.3">
      <c r="A3760">
        <v>50</v>
      </c>
      <c r="B3760" t="s">
        <v>198</v>
      </c>
      <c r="C3760" t="s">
        <v>26</v>
      </c>
      <c r="D3760" t="s">
        <v>422</v>
      </c>
      <c r="E3760" s="1" t="str">
        <f t="shared" si="294"/>
        <v>Daniele Contadini-Diego Lacedonia</v>
      </c>
      <c r="F3760" t="str">
        <f t="shared" si="297"/>
        <v>Lost</v>
      </c>
      <c r="G3760" s="1">
        <f t="shared" si="298"/>
        <v>12</v>
      </c>
      <c r="H3760">
        <f t="shared" si="295"/>
        <v>1</v>
      </c>
      <c r="I3760" t="str">
        <f>INDEX(META!$B:$B,MATCH(B3760,META!$A:$A,0))</f>
        <v>Altar Tron</v>
      </c>
      <c r="J3760" t="str">
        <f>INDEX(META!$B:$B,MATCH(D3760,META!$A:$A,0))</f>
        <v>Mono Red Madness</v>
      </c>
      <c r="K3760" t="str">
        <f t="shared" si="296"/>
        <v>Altar Tron-Mono Red Madness</v>
      </c>
    </row>
    <row r="3761" spans="1:11" x14ac:dyDescent="0.3">
      <c r="A3761">
        <v>51</v>
      </c>
      <c r="B3761" t="s">
        <v>3001</v>
      </c>
      <c r="C3761" t="s">
        <v>27</v>
      </c>
      <c r="D3761" t="s">
        <v>1600</v>
      </c>
      <c r="E3761" s="1" t="str">
        <f t="shared" si="294"/>
        <v>mattia biggeri-Giovanni Navarra</v>
      </c>
      <c r="F3761" t="str">
        <f t="shared" si="297"/>
        <v>Lost</v>
      </c>
      <c r="G3761" s="1">
        <f t="shared" si="298"/>
        <v>12</v>
      </c>
      <c r="H3761">
        <f t="shared" si="295"/>
        <v>1</v>
      </c>
      <c r="I3761" t="str">
        <f>INDEX(META!$B:$B,MATCH(B3761,META!$A:$A,0))</f>
        <v>Mono Blue Aggro</v>
      </c>
      <c r="J3761" t="str">
        <f>INDEX(META!$B:$B,MATCH(D3761,META!$A:$A,0))</f>
        <v>Mono Blue Aggro</v>
      </c>
      <c r="K3761" t="str">
        <f t="shared" si="296"/>
        <v>Mono Blue Aggro-Mono Blue Aggro</v>
      </c>
    </row>
    <row r="3762" spans="1:11" x14ac:dyDescent="0.3">
      <c r="A3762">
        <v>52</v>
      </c>
      <c r="B3762" t="s">
        <v>384</v>
      </c>
      <c r="C3762" t="s">
        <v>27</v>
      </c>
      <c r="D3762" t="s">
        <v>2006</v>
      </c>
      <c r="E3762" s="1" t="str">
        <f t="shared" si="294"/>
        <v>Lahiri Cristofori-Lorenzo Gallone</v>
      </c>
      <c r="F3762" t="str">
        <f t="shared" si="297"/>
        <v>Lost</v>
      </c>
      <c r="G3762" s="1">
        <f t="shared" si="298"/>
        <v>12</v>
      </c>
      <c r="H3762">
        <f t="shared" si="295"/>
        <v>1</v>
      </c>
      <c r="I3762" t="str">
        <f>INDEX(META!$B:$B,MATCH(B3762,META!$A:$A,0))</f>
        <v>Mono Red Madness</v>
      </c>
      <c r="J3762" t="str">
        <f>INDEX(META!$B:$B,MATCH(D3762,META!$A:$A,0))</f>
        <v>Mono Red Synth</v>
      </c>
      <c r="K3762" t="str">
        <f t="shared" si="296"/>
        <v>Mono Red Madness-Mono Red Synth</v>
      </c>
    </row>
    <row r="3763" spans="1:11" x14ac:dyDescent="0.3">
      <c r="A3763">
        <v>53</v>
      </c>
      <c r="B3763" t="s">
        <v>172</v>
      </c>
      <c r="C3763" t="s">
        <v>26</v>
      </c>
      <c r="D3763" t="s">
        <v>513</v>
      </c>
      <c r="E3763" s="1" t="str">
        <f t="shared" si="294"/>
        <v>Pietro Bragioto-Federico Bosi</v>
      </c>
      <c r="F3763" t="str">
        <f t="shared" si="297"/>
        <v>Lost</v>
      </c>
      <c r="G3763" s="1">
        <f t="shared" si="298"/>
        <v>12</v>
      </c>
      <c r="H3763">
        <f t="shared" si="295"/>
        <v>1</v>
      </c>
      <c r="I3763" t="str">
        <f>INDEX(META!$B:$B,MATCH(B3763,META!$A:$A,0))</f>
        <v>Mono Red Synth</v>
      </c>
      <c r="J3763" t="str">
        <f>INDEX(META!$B:$B,MATCH(D3763,META!$A:$A,0))</f>
        <v>Altar Tron</v>
      </c>
      <c r="K3763" t="str">
        <f t="shared" si="296"/>
        <v>Mono Red Synth-Altar Tron</v>
      </c>
    </row>
    <row r="3764" spans="1:11" x14ac:dyDescent="0.3">
      <c r="A3764">
        <v>54</v>
      </c>
      <c r="B3764" t="s">
        <v>1313</v>
      </c>
      <c r="C3764" t="s">
        <v>27</v>
      </c>
      <c r="D3764" t="s">
        <v>310</v>
      </c>
      <c r="E3764" s="1" t="str">
        <f t="shared" si="294"/>
        <v>Fabrizio Lomater-Davide Sambarino</v>
      </c>
      <c r="F3764" t="str">
        <f t="shared" si="297"/>
        <v>Lost</v>
      </c>
      <c r="G3764" s="1">
        <f t="shared" si="298"/>
        <v>12</v>
      </c>
      <c r="H3764">
        <f t="shared" si="295"/>
        <v>1</v>
      </c>
      <c r="I3764" t="str">
        <f>INDEX(META!$B:$B,MATCH(B3764,META!$A:$A,0))</f>
        <v>Azorius Familiars</v>
      </c>
      <c r="J3764" t="str">
        <f>INDEX(META!$B:$B,MATCH(D3764,META!$A:$A,0))</f>
        <v>Mono Red Madness</v>
      </c>
      <c r="K3764" t="str">
        <f t="shared" si="296"/>
        <v>Azorius Familiars-Mono Red Madness</v>
      </c>
    </row>
    <row r="3765" spans="1:11" x14ac:dyDescent="0.3">
      <c r="A3765">
        <v>55</v>
      </c>
      <c r="B3765" t="s">
        <v>345</v>
      </c>
      <c r="C3765" t="s">
        <v>26</v>
      </c>
      <c r="D3765" t="s">
        <v>1715</v>
      </c>
      <c r="E3765" s="1" t="str">
        <f t="shared" si="294"/>
        <v>_Glauco_ Flori-Giovanni Caligari</v>
      </c>
      <c r="F3765" t="str">
        <f t="shared" si="297"/>
        <v>Lost</v>
      </c>
      <c r="G3765" s="1">
        <f t="shared" si="298"/>
        <v>12</v>
      </c>
      <c r="H3765">
        <f t="shared" si="295"/>
        <v>1</v>
      </c>
      <c r="I3765" t="str">
        <f>INDEX(META!$B:$B,MATCH(B3765,META!$A:$A,0))</f>
        <v>Mono Red Madness</v>
      </c>
      <c r="J3765" t="str">
        <f>INDEX(META!$B:$B,MATCH(D3765,META!$A:$A,0))</f>
        <v>Mono Blue Aggro</v>
      </c>
      <c r="K3765" t="str">
        <f t="shared" si="296"/>
        <v>Mono Red Madness-Mono Blue Aggro</v>
      </c>
    </row>
    <row r="3766" spans="1:11" x14ac:dyDescent="0.3">
      <c r="A3766">
        <v>56</v>
      </c>
      <c r="B3766" t="s">
        <v>2038</v>
      </c>
      <c r="C3766" t="s">
        <v>30</v>
      </c>
      <c r="D3766" t="s">
        <v>1301</v>
      </c>
      <c r="E3766" s="1" t="str">
        <f t="shared" si="294"/>
        <v>Francesco Leonelli-Livio Setaro</v>
      </c>
      <c r="F3766" t="str">
        <f t="shared" si="297"/>
        <v>Lost</v>
      </c>
      <c r="G3766" s="1">
        <f t="shared" si="298"/>
        <v>12</v>
      </c>
      <c r="H3766">
        <f t="shared" si="295"/>
        <v>1</v>
      </c>
      <c r="I3766" t="str">
        <f>INDEX(META!$B:$B,MATCH(B3766,META!$A:$A,0))</f>
        <v>White Weenie</v>
      </c>
      <c r="J3766" t="str">
        <f>INDEX(META!$B:$B,MATCH(D3766,META!$A:$A,0))</f>
        <v>Elves</v>
      </c>
      <c r="K3766" t="str">
        <f t="shared" si="296"/>
        <v>White Weenie-Elves</v>
      </c>
    </row>
    <row r="3767" spans="1:11" x14ac:dyDescent="0.3">
      <c r="A3767">
        <v>57</v>
      </c>
      <c r="B3767" t="s">
        <v>2529</v>
      </c>
      <c r="C3767" t="s">
        <v>26</v>
      </c>
      <c r="D3767" t="s">
        <v>238</v>
      </c>
      <c r="E3767" s="1" t="str">
        <f t="shared" ref="E3767:E3779" si="299">B3767&amp;"-"&amp;D3767</f>
        <v>Rizzi Federico-Manuel Drudi</v>
      </c>
      <c r="F3767" t="str">
        <f t="shared" si="297"/>
        <v>Lost</v>
      </c>
      <c r="G3767" s="1">
        <f t="shared" si="298"/>
        <v>12</v>
      </c>
      <c r="H3767">
        <f t="shared" ref="H3767:H3779" si="300">AND(I3767&gt;0,J3767&gt;0)*1</f>
        <v>1</v>
      </c>
      <c r="I3767" t="str">
        <f>INDEX(META!$B:$B,MATCH(B3767,META!$A:$A,0))</f>
        <v>Boros Synth</v>
      </c>
      <c r="J3767" t="str">
        <f>INDEX(META!$B:$B,MATCH(D3767,META!$A:$A,0))</f>
        <v>Mono Red Madness</v>
      </c>
      <c r="K3767" t="str">
        <f t="shared" ref="K3767:K3779" si="301">I3767&amp;"-"&amp;J3767</f>
        <v>Boros Synth-Mono Red Madness</v>
      </c>
    </row>
    <row r="3768" spans="1:11" x14ac:dyDescent="0.3">
      <c r="A3768">
        <v>58</v>
      </c>
      <c r="B3768" t="s">
        <v>2899</v>
      </c>
      <c r="C3768" t="s">
        <v>27</v>
      </c>
      <c r="D3768" t="s">
        <v>275</v>
      </c>
      <c r="E3768" s="1" t="str">
        <f t="shared" si="299"/>
        <v>Agatino Giordano-Emanuele Sutto</v>
      </c>
      <c r="F3768" t="str">
        <f t="shared" si="297"/>
        <v>Lost</v>
      </c>
      <c r="G3768" s="1">
        <f t="shared" si="298"/>
        <v>12</v>
      </c>
      <c r="H3768">
        <f t="shared" si="300"/>
        <v>1</v>
      </c>
      <c r="I3768" t="str">
        <f>INDEX(META!$B:$B,MATCH(B3768,META!$A:$A,0))</f>
        <v>Rakdos Madness</v>
      </c>
      <c r="J3768" t="str">
        <f>INDEX(META!$B:$B,MATCH(D3768,META!$A:$A,0))</f>
        <v>Mono Blue Aggro</v>
      </c>
      <c r="K3768" t="str">
        <f t="shared" si="301"/>
        <v>Rakdos Madness-Mono Blue Aggro</v>
      </c>
    </row>
    <row r="3769" spans="1:11" x14ac:dyDescent="0.3">
      <c r="A3769">
        <v>59</v>
      </c>
      <c r="B3769" t="s">
        <v>329</v>
      </c>
      <c r="C3769" t="s">
        <v>28</v>
      </c>
      <c r="D3769" t="s">
        <v>2835</v>
      </c>
      <c r="E3769" s="1" t="str">
        <f t="shared" si="299"/>
        <v>Gregorio Cianciafara-Manuel Setti</v>
      </c>
      <c r="F3769" t="str">
        <f t="shared" si="297"/>
        <v>Won</v>
      </c>
      <c r="G3769" s="1">
        <f t="shared" si="298"/>
        <v>12</v>
      </c>
      <c r="H3769">
        <f t="shared" si="300"/>
        <v>1</v>
      </c>
      <c r="I3769" t="str">
        <f>INDEX(META!$B:$B,MATCH(B3769,META!$A:$A,0))</f>
        <v>Bogles</v>
      </c>
      <c r="J3769" t="str">
        <f>INDEX(META!$B:$B,MATCH(D3769,META!$A:$A,0))</f>
        <v>X Lands Spy</v>
      </c>
      <c r="K3769" t="str">
        <f t="shared" si="301"/>
        <v>Bogles-X Lands Spy</v>
      </c>
    </row>
    <row r="3770" spans="1:11" x14ac:dyDescent="0.3">
      <c r="A3770">
        <v>60</v>
      </c>
      <c r="B3770" t="s">
        <v>522</v>
      </c>
      <c r="C3770" t="s">
        <v>28</v>
      </c>
      <c r="D3770" t="s">
        <v>1978</v>
      </c>
      <c r="E3770" s="1" t="str">
        <f t="shared" si="299"/>
        <v>Lorenzo Belloco-Lorenzo Pucci</v>
      </c>
      <c r="F3770" t="str">
        <f t="shared" si="297"/>
        <v>Won</v>
      </c>
      <c r="G3770" s="1">
        <f t="shared" si="298"/>
        <v>12</v>
      </c>
      <c r="H3770">
        <f t="shared" si="300"/>
        <v>1</v>
      </c>
      <c r="I3770" t="str">
        <f>INDEX(META!$B:$B,MATCH(B3770,META!$A:$A,0))</f>
        <v>Mono Black Sacrifice</v>
      </c>
      <c r="J3770" t="str">
        <f>INDEX(META!$B:$B,MATCH(D3770,META!$A:$A,0))</f>
        <v>Mono Blue Terror</v>
      </c>
      <c r="K3770" t="str">
        <f t="shared" si="301"/>
        <v>Mono Black Sacrifice-Mono Blue Terror</v>
      </c>
    </row>
    <row r="3771" spans="1:11" x14ac:dyDescent="0.3">
      <c r="A3771">
        <v>61</v>
      </c>
      <c r="B3771" t="s">
        <v>443</v>
      </c>
      <c r="C3771" t="s">
        <v>27</v>
      </c>
      <c r="D3771" t="s">
        <v>243</v>
      </c>
      <c r="E3771" s="1" t="str">
        <f t="shared" si="299"/>
        <v>Samuele Corbetta-Diego Bersanetti</v>
      </c>
      <c r="F3771" t="str">
        <f t="shared" si="297"/>
        <v>Lost</v>
      </c>
      <c r="G3771" s="1">
        <f t="shared" si="298"/>
        <v>12</v>
      </c>
      <c r="H3771">
        <f t="shared" si="300"/>
        <v>1</v>
      </c>
      <c r="I3771" t="str">
        <f>INDEX(META!$B:$B,MATCH(B3771,META!$A:$A,0))</f>
        <v>Mono Red Synth</v>
      </c>
      <c r="J3771" t="str">
        <f>INDEX(META!$B:$B,MATCH(D3771,META!$A:$A,0))</f>
        <v>Rakdos Madness</v>
      </c>
      <c r="K3771" t="str">
        <f t="shared" si="301"/>
        <v>Mono Red Synth-Rakdos Madness</v>
      </c>
    </row>
    <row r="3772" spans="1:11" x14ac:dyDescent="0.3">
      <c r="A3772">
        <v>62</v>
      </c>
      <c r="B3772" t="s">
        <v>651</v>
      </c>
      <c r="C3772" t="s">
        <v>25</v>
      </c>
      <c r="D3772" t="s">
        <v>638</v>
      </c>
      <c r="E3772" s="1" t="str">
        <f t="shared" si="299"/>
        <v>Giuseppe Gallo-Daniele Giorgio</v>
      </c>
      <c r="F3772" t="str">
        <f t="shared" si="297"/>
        <v>Won</v>
      </c>
      <c r="G3772" s="1">
        <f t="shared" si="298"/>
        <v>12</v>
      </c>
      <c r="H3772">
        <f t="shared" si="300"/>
        <v>1</v>
      </c>
      <c r="I3772" t="str">
        <f>INDEX(META!$B:$B,MATCH(B3772,META!$A:$A,0))</f>
        <v>Mono Blue Aggro</v>
      </c>
      <c r="J3772" t="str">
        <f>INDEX(META!$B:$B,MATCH(D3772,META!$A:$A,0))</f>
        <v>Jund Wildfire</v>
      </c>
      <c r="K3772" t="str">
        <f t="shared" si="301"/>
        <v>Mono Blue Aggro-Jund Wildfire</v>
      </c>
    </row>
    <row r="3773" spans="1:11" x14ac:dyDescent="0.3">
      <c r="A3773">
        <v>63</v>
      </c>
      <c r="B3773" t="s">
        <v>1925</v>
      </c>
      <c r="C3773" t="s">
        <v>26</v>
      </c>
      <c r="D3773" t="s">
        <v>299</v>
      </c>
      <c r="E3773" s="1" t="str">
        <f t="shared" si="299"/>
        <v>Riccardo Bucchi-Lorenzo Bachiorri</v>
      </c>
      <c r="F3773" t="str">
        <f t="shared" si="297"/>
        <v>Lost</v>
      </c>
      <c r="G3773" s="1">
        <f t="shared" si="298"/>
        <v>12</v>
      </c>
      <c r="H3773">
        <f t="shared" si="300"/>
        <v>1</v>
      </c>
      <c r="I3773" t="str">
        <f>INDEX(META!$B:$B,MATCH(B3773,META!$A:$A,0))</f>
        <v>Gruul Monsters</v>
      </c>
      <c r="J3773" t="str">
        <f>INDEX(META!$B:$B,MATCH(D3773,META!$A:$A,0))</f>
        <v>Mono Red Synth</v>
      </c>
      <c r="K3773" t="str">
        <f t="shared" si="301"/>
        <v>Gruul Monsters-Mono Red Synth</v>
      </c>
    </row>
    <row r="3774" spans="1:11" x14ac:dyDescent="0.3">
      <c r="A3774">
        <v>64</v>
      </c>
      <c r="B3774" t="s">
        <v>1448</v>
      </c>
      <c r="C3774" t="s">
        <v>25</v>
      </c>
      <c r="D3774" t="s">
        <v>2200</v>
      </c>
      <c r="E3774" s="1" t="str">
        <f t="shared" si="299"/>
        <v>Raffaele Ragoni-Jacopo Chianella</v>
      </c>
      <c r="F3774" t="str">
        <f t="shared" si="297"/>
        <v>Won</v>
      </c>
      <c r="G3774" s="1">
        <f t="shared" si="298"/>
        <v>12</v>
      </c>
      <c r="H3774">
        <f t="shared" si="300"/>
        <v>1</v>
      </c>
      <c r="I3774" t="str">
        <f>INDEX(META!$B:$B,MATCH(B3774,META!$A:$A,0))</f>
        <v>Mono Blue Terror</v>
      </c>
      <c r="J3774" t="str">
        <f>INDEX(META!$B:$B,MATCH(D3774,META!$A:$A,0))</f>
        <v>Dimir Faeries</v>
      </c>
      <c r="K3774" t="str">
        <f t="shared" si="301"/>
        <v>Mono Blue Terror-Dimir Faeries</v>
      </c>
    </row>
    <row r="3775" spans="1:11" x14ac:dyDescent="0.3">
      <c r="A3775">
        <v>65</v>
      </c>
      <c r="B3775" t="s">
        <v>104</v>
      </c>
      <c r="C3775" t="s">
        <v>26</v>
      </c>
      <c r="D3775" t="s">
        <v>1622</v>
      </c>
      <c r="E3775" s="1" t="str">
        <f t="shared" si="299"/>
        <v>Niccolò Arditi-Matteo Lugaresi</v>
      </c>
      <c r="F3775" t="str">
        <f t="shared" si="297"/>
        <v>Lost</v>
      </c>
      <c r="G3775" s="1">
        <f t="shared" si="298"/>
        <v>12</v>
      </c>
      <c r="H3775">
        <f t="shared" si="300"/>
        <v>1</v>
      </c>
      <c r="I3775" t="str">
        <f>INDEX(META!$B:$B,MATCH(B3775,META!$A:$A,0))</f>
        <v>Mono Red Madness</v>
      </c>
      <c r="J3775" t="str">
        <f>INDEX(META!$B:$B,MATCH(D3775,META!$A:$A,0))</f>
        <v>Mono Blue Aggro</v>
      </c>
      <c r="K3775" t="str">
        <f t="shared" si="301"/>
        <v>Mono Red Madness-Mono Blue Aggro</v>
      </c>
    </row>
    <row r="3776" spans="1:11" x14ac:dyDescent="0.3">
      <c r="A3776">
        <v>66</v>
      </c>
      <c r="B3776" t="s">
        <v>358</v>
      </c>
      <c r="C3776" t="s">
        <v>26</v>
      </c>
      <c r="D3776" t="s">
        <v>287</v>
      </c>
      <c r="E3776" s="1" t="str">
        <f t="shared" si="299"/>
        <v>Marcello Pasqualini-Matteo Cirigliano</v>
      </c>
      <c r="F3776" t="str">
        <f t="shared" si="297"/>
        <v>Lost</v>
      </c>
      <c r="G3776" s="1">
        <f t="shared" si="298"/>
        <v>12</v>
      </c>
      <c r="H3776">
        <f t="shared" si="300"/>
        <v>1</v>
      </c>
      <c r="I3776" t="str">
        <f>INDEX(META!$B:$B,MATCH(B3776,META!$A:$A,0))</f>
        <v>Gardens</v>
      </c>
      <c r="J3776" t="str">
        <f>INDEX(META!$B:$B,MATCH(D3776,META!$A:$A,0))</f>
        <v>Jund Wildfire</v>
      </c>
      <c r="K3776" t="str">
        <f t="shared" si="301"/>
        <v>Gardens-Jund Wildfire</v>
      </c>
    </row>
    <row r="3777" spans="1:11" x14ac:dyDescent="0.3">
      <c r="A3777">
        <v>67</v>
      </c>
      <c r="B3777" t="s">
        <v>250</v>
      </c>
      <c r="C3777" t="s">
        <v>25</v>
      </c>
      <c r="D3777" t="s">
        <v>420</v>
      </c>
      <c r="E3777" s="1" t="str">
        <f t="shared" si="299"/>
        <v>Owen Peurois-Giuliano Tambone</v>
      </c>
      <c r="F3777" t="str">
        <f t="shared" si="297"/>
        <v>Won</v>
      </c>
      <c r="G3777" s="1">
        <f t="shared" si="298"/>
        <v>12</v>
      </c>
      <c r="H3777">
        <f t="shared" si="300"/>
        <v>1</v>
      </c>
      <c r="I3777" t="str">
        <f>INDEX(META!$B:$B,MATCH(B3777,META!$A:$A,0))</f>
        <v>Rakdos Madness</v>
      </c>
      <c r="J3777" t="str">
        <f>INDEX(META!$B:$B,MATCH(D3777,META!$A:$A,0))</f>
        <v>Gardens</v>
      </c>
      <c r="K3777" t="str">
        <f t="shared" si="301"/>
        <v>Rakdos Madness-Gardens</v>
      </c>
    </row>
    <row r="3778" spans="1:11" x14ac:dyDescent="0.3">
      <c r="A3778">
        <v>68</v>
      </c>
      <c r="B3778" t="s">
        <v>926</v>
      </c>
      <c r="C3778" t="s">
        <v>27</v>
      </c>
      <c r="D3778" t="s">
        <v>435</v>
      </c>
      <c r="E3778" s="1" t="str">
        <f t="shared" si="299"/>
        <v>Filippo Freschi-Walter Zaninetti</v>
      </c>
      <c r="F3778" t="str">
        <f t="shared" si="297"/>
        <v>Lost</v>
      </c>
      <c r="G3778" s="1">
        <f t="shared" si="298"/>
        <v>12</v>
      </c>
      <c r="H3778">
        <f t="shared" si="300"/>
        <v>1</v>
      </c>
      <c r="I3778" t="str">
        <f>INDEX(META!$B:$B,MATCH(B3778,META!$A:$A,0))</f>
        <v>Jund Wildfire</v>
      </c>
      <c r="J3778" t="str">
        <f>INDEX(META!$B:$B,MATCH(D3778,META!$A:$A,0))</f>
        <v>High Tide Combo</v>
      </c>
      <c r="K3778" t="str">
        <f t="shared" si="301"/>
        <v>Jund Wildfire-High Tide Combo</v>
      </c>
    </row>
    <row r="3779" spans="1:11" x14ac:dyDescent="0.3">
      <c r="A3779">
        <v>69</v>
      </c>
      <c r="B3779" t="s">
        <v>1736</v>
      </c>
      <c r="C3779" t="s">
        <v>25</v>
      </c>
      <c r="D3779" t="s">
        <v>220</v>
      </c>
      <c r="E3779" s="1" t="str">
        <f t="shared" si="299"/>
        <v>Mirko Bonazza-Marco Rossi</v>
      </c>
      <c r="F3779" t="str">
        <f t="shared" ref="F3779:F3842" si="302">_xlfn.TEXTBEFORE(C3779," ")</f>
        <v>Won</v>
      </c>
      <c r="G3779" s="1">
        <f t="shared" ref="G3779:G3842" si="303">IF(A3779&gt;=A3778,G3778,G3778+1)</f>
        <v>12</v>
      </c>
      <c r="H3779">
        <f t="shared" si="300"/>
        <v>1</v>
      </c>
      <c r="I3779" t="str">
        <f>INDEX(META!$B:$B,MATCH(B3779,META!$A:$A,0))</f>
        <v>Mono Red Madness</v>
      </c>
      <c r="J3779" t="str">
        <f>INDEX(META!$B:$B,MATCH(D3779,META!$A:$A,0))</f>
        <v>Mono Red Synth</v>
      </c>
      <c r="K3779" t="str">
        <f t="shared" si="301"/>
        <v>Mono Red Madness-Mono Red Synth</v>
      </c>
    </row>
    <row r="3780" spans="1:11" x14ac:dyDescent="0.3">
      <c r="A3780">
        <v>1</v>
      </c>
      <c r="B3780" t="s">
        <v>351</v>
      </c>
      <c r="C3780" t="s">
        <v>3327</v>
      </c>
      <c r="D3780" t="s">
        <v>120</v>
      </c>
      <c r="E3780" s="1" t="str">
        <f t="shared" ref="E3780:E3843" si="304">B3780&amp;"-"&amp;D3780</f>
        <v>Tommaso Punis-Franciszek Komsta</v>
      </c>
      <c r="F3780" t="str">
        <f t="shared" si="302"/>
        <v>Draw</v>
      </c>
      <c r="G3780" s="1">
        <f t="shared" si="303"/>
        <v>13</v>
      </c>
      <c r="H3780">
        <f t="shared" ref="H3780:H3843" si="305">AND(I3780&gt;0,J3780&gt;0)*1</f>
        <v>1</v>
      </c>
      <c r="I3780" t="str">
        <f>INDEX(META!$B:$B,MATCH(B3780,META!$A:$A,0))</f>
        <v>Gruul Monsters</v>
      </c>
      <c r="J3780" t="str">
        <f>INDEX(META!$B:$B,MATCH(D3780,META!$A:$A,0))</f>
        <v>Mono Red Synth</v>
      </c>
      <c r="K3780" t="str">
        <f t="shared" ref="K3780:K3843" si="306">I3780&amp;"-"&amp;J3780</f>
        <v>Gruul Monsters-Mono Red Synth</v>
      </c>
    </row>
    <row r="3781" spans="1:11" x14ac:dyDescent="0.3">
      <c r="A3781">
        <v>2</v>
      </c>
      <c r="B3781" t="s">
        <v>482</v>
      </c>
      <c r="C3781" t="s">
        <v>25</v>
      </c>
      <c r="D3781" t="s">
        <v>298</v>
      </c>
      <c r="E3781" s="1" t="str">
        <f t="shared" si="304"/>
        <v>Francesco Foschi-Francesco Zibella</v>
      </c>
      <c r="F3781" t="str">
        <f t="shared" si="302"/>
        <v>Won</v>
      </c>
      <c r="G3781" s="1">
        <f t="shared" si="303"/>
        <v>13</v>
      </c>
      <c r="H3781">
        <f t="shared" si="305"/>
        <v>1</v>
      </c>
      <c r="I3781" t="str">
        <f>INDEX(META!$B:$B,MATCH(B3781,META!$A:$A,0))</f>
        <v>Altar Tron</v>
      </c>
      <c r="J3781" t="str">
        <f>INDEX(META!$B:$B,MATCH(D3781,META!$A:$A,0))</f>
        <v>Gruul Monsters</v>
      </c>
      <c r="K3781" t="str">
        <f t="shared" si="306"/>
        <v>Altar Tron-Gruul Monsters</v>
      </c>
    </row>
    <row r="3782" spans="1:11" x14ac:dyDescent="0.3">
      <c r="A3782">
        <v>3</v>
      </c>
      <c r="B3782" t="s">
        <v>2397</v>
      </c>
      <c r="C3782" t="s">
        <v>27</v>
      </c>
      <c r="D3782" t="s">
        <v>99</v>
      </c>
      <c r="E3782" s="1" t="str">
        <f t="shared" si="304"/>
        <v>Igor Grécia-Jose Vidal Ros</v>
      </c>
      <c r="F3782" t="str">
        <f t="shared" si="302"/>
        <v>Lost</v>
      </c>
      <c r="G3782" s="1">
        <f t="shared" si="303"/>
        <v>13</v>
      </c>
      <c r="H3782">
        <f t="shared" si="305"/>
        <v>1</v>
      </c>
      <c r="I3782" t="str">
        <f>INDEX(META!$B:$B,MATCH(B3782,META!$A:$A,0))</f>
        <v>Azorius Familiars</v>
      </c>
      <c r="J3782" t="str">
        <f>INDEX(META!$B:$B,MATCH(D3782,META!$A:$A,0))</f>
        <v>Mardu Synth</v>
      </c>
      <c r="K3782" t="str">
        <f t="shared" si="306"/>
        <v>Azorius Familiars-Mardu Synth</v>
      </c>
    </row>
    <row r="3783" spans="1:11" x14ac:dyDescent="0.3">
      <c r="A3783">
        <v>4</v>
      </c>
      <c r="B3783" t="s">
        <v>152</v>
      </c>
      <c r="C3783" t="s">
        <v>27</v>
      </c>
      <c r="D3783" t="s">
        <v>400</v>
      </c>
      <c r="E3783" s="1" t="str">
        <f t="shared" si="304"/>
        <v>Jan Plachý-Adam Bazika</v>
      </c>
      <c r="F3783" t="str">
        <f t="shared" si="302"/>
        <v>Lost</v>
      </c>
      <c r="G3783" s="1">
        <f t="shared" si="303"/>
        <v>13</v>
      </c>
      <c r="H3783">
        <f t="shared" si="305"/>
        <v>1</v>
      </c>
      <c r="I3783" t="str">
        <f>INDEX(META!$B:$B,MATCH(B3783,META!$A:$A,0))</f>
        <v>Jund Wildfire</v>
      </c>
      <c r="J3783" t="str">
        <f>INDEX(META!$B:$B,MATCH(D3783,META!$A:$A,0))</f>
        <v>Jund Wildfire</v>
      </c>
      <c r="K3783" t="str">
        <f t="shared" si="306"/>
        <v>Jund Wildfire-Jund Wildfire</v>
      </c>
    </row>
    <row r="3784" spans="1:11" x14ac:dyDescent="0.3">
      <c r="A3784">
        <v>5</v>
      </c>
      <c r="B3784" t="s">
        <v>1850</v>
      </c>
      <c r="C3784" t="s">
        <v>28</v>
      </c>
      <c r="D3784" t="s">
        <v>3261</v>
      </c>
      <c r="E3784" s="1" t="str">
        <f t="shared" si="304"/>
        <v>Pietro Carocci-Marcio Carvalho</v>
      </c>
      <c r="F3784" t="str">
        <f t="shared" si="302"/>
        <v>Won</v>
      </c>
      <c r="G3784" s="1">
        <f t="shared" si="303"/>
        <v>13</v>
      </c>
      <c r="H3784">
        <f t="shared" si="305"/>
        <v>1</v>
      </c>
      <c r="I3784" t="str">
        <f>INDEX(META!$B:$B,MATCH(B3784,META!$A:$A,0))</f>
        <v>Caw Gate</v>
      </c>
      <c r="J3784" t="str">
        <f>INDEX(META!$B:$B,MATCH(D3784,META!$A:$A,0))</f>
        <v>Izzet Blitz</v>
      </c>
      <c r="K3784" t="str">
        <f t="shared" si="306"/>
        <v>Caw Gate-Izzet Blitz</v>
      </c>
    </row>
    <row r="3785" spans="1:11" x14ac:dyDescent="0.3">
      <c r="A3785">
        <v>6</v>
      </c>
      <c r="B3785" t="s">
        <v>2734</v>
      </c>
      <c r="C3785" t="s">
        <v>28</v>
      </c>
      <c r="D3785" t="s">
        <v>123</v>
      </c>
      <c r="E3785" s="1" t="str">
        <f t="shared" si="304"/>
        <v>Alessandro Mazzi-Tomáš HINDULIAK</v>
      </c>
      <c r="F3785" t="str">
        <f t="shared" si="302"/>
        <v>Won</v>
      </c>
      <c r="G3785" s="1">
        <f t="shared" si="303"/>
        <v>13</v>
      </c>
      <c r="H3785">
        <f t="shared" si="305"/>
        <v>1</v>
      </c>
      <c r="I3785" t="str">
        <f>INDEX(META!$B:$B,MATCH(B3785,META!$A:$A,0))</f>
        <v>Mono Red Synth</v>
      </c>
      <c r="J3785" t="str">
        <f>INDEX(META!$B:$B,MATCH(D3785,META!$A:$A,0))</f>
        <v>Mono Blue Terror</v>
      </c>
      <c r="K3785" t="str">
        <f t="shared" si="306"/>
        <v>Mono Red Synth-Mono Blue Terror</v>
      </c>
    </row>
    <row r="3786" spans="1:11" x14ac:dyDescent="0.3">
      <c r="A3786">
        <v>7</v>
      </c>
      <c r="B3786" t="s">
        <v>194</v>
      </c>
      <c r="C3786" t="s">
        <v>25</v>
      </c>
      <c r="D3786" t="s">
        <v>2422</v>
      </c>
      <c r="E3786" s="1" t="str">
        <f t="shared" si="304"/>
        <v>riccardo cestari-Michele Compagnone</v>
      </c>
      <c r="F3786" t="str">
        <f t="shared" si="302"/>
        <v>Won</v>
      </c>
      <c r="G3786" s="1">
        <f t="shared" si="303"/>
        <v>13</v>
      </c>
      <c r="H3786">
        <f t="shared" si="305"/>
        <v>1</v>
      </c>
      <c r="I3786" t="str">
        <f>INDEX(META!$B:$B,MATCH(B3786,META!$A:$A,0))</f>
        <v>Mono Blue Terror</v>
      </c>
      <c r="J3786" t="str">
        <f>INDEX(META!$B:$B,MATCH(D3786,META!$A:$A,0))</f>
        <v>Dimir Terror</v>
      </c>
      <c r="K3786" t="str">
        <f t="shared" si="306"/>
        <v>Mono Blue Terror-Dimir Terror</v>
      </c>
    </row>
    <row r="3787" spans="1:11" x14ac:dyDescent="0.3">
      <c r="A3787">
        <v>8</v>
      </c>
      <c r="B3787" t="s">
        <v>1786</v>
      </c>
      <c r="C3787" t="s">
        <v>27</v>
      </c>
      <c r="D3787" t="s">
        <v>2153</v>
      </c>
      <c r="E3787" s="1" t="str">
        <f t="shared" si="304"/>
        <v>Filip Skórnicki-Francesco Brugnami</v>
      </c>
      <c r="F3787" t="str">
        <f t="shared" si="302"/>
        <v>Lost</v>
      </c>
      <c r="G3787" s="1">
        <f t="shared" si="303"/>
        <v>13</v>
      </c>
      <c r="H3787">
        <f t="shared" si="305"/>
        <v>1</v>
      </c>
      <c r="I3787" t="str">
        <f>INDEX(META!$B:$B,MATCH(B3787,META!$A:$A,0))</f>
        <v>Mono Blue Aggro</v>
      </c>
      <c r="J3787" t="str">
        <f>INDEX(META!$B:$B,MATCH(D3787,META!$A:$A,0))</f>
        <v>Jund Wildfire</v>
      </c>
      <c r="K3787" t="str">
        <f t="shared" si="306"/>
        <v>Mono Blue Aggro-Jund Wildfire</v>
      </c>
    </row>
    <row r="3788" spans="1:11" x14ac:dyDescent="0.3">
      <c r="A3788">
        <v>9</v>
      </c>
      <c r="B3788" t="s">
        <v>197</v>
      </c>
      <c r="C3788" t="s">
        <v>27</v>
      </c>
      <c r="D3788" t="s">
        <v>2298</v>
      </c>
      <c r="E3788" s="1" t="str">
        <f t="shared" si="304"/>
        <v>Francesco Giuliano-Natalino Feshti</v>
      </c>
      <c r="F3788" t="str">
        <f t="shared" si="302"/>
        <v>Lost</v>
      </c>
      <c r="G3788" s="1">
        <f t="shared" si="303"/>
        <v>13</v>
      </c>
      <c r="H3788">
        <f t="shared" si="305"/>
        <v>1</v>
      </c>
      <c r="I3788" t="str">
        <f>INDEX(META!$B:$B,MATCH(B3788,META!$A:$A,0))</f>
        <v>Azorius Familiars</v>
      </c>
      <c r="J3788" t="str">
        <f>INDEX(META!$B:$B,MATCH(D3788,META!$A:$A,0))</f>
        <v>Mono Red Dredge</v>
      </c>
      <c r="K3788" t="str">
        <f t="shared" si="306"/>
        <v>Azorius Familiars-Mono Red Dredge</v>
      </c>
    </row>
    <row r="3789" spans="1:11" x14ac:dyDescent="0.3">
      <c r="A3789">
        <v>10</v>
      </c>
      <c r="B3789" t="s">
        <v>309</v>
      </c>
      <c r="C3789" t="s">
        <v>28</v>
      </c>
      <c r="D3789" t="s">
        <v>233</v>
      </c>
      <c r="E3789" s="1" t="str">
        <f t="shared" si="304"/>
        <v>Paolo Donfrancesco-Samuele Samaritani</v>
      </c>
      <c r="F3789" t="str">
        <f t="shared" si="302"/>
        <v>Won</v>
      </c>
      <c r="G3789" s="1">
        <f t="shared" si="303"/>
        <v>13</v>
      </c>
      <c r="H3789">
        <f t="shared" si="305"/>
        <v>1</v>
      </c>
      <c r="I3789" t="str">
        <f>INDEX(META!$B:$B,MATCH(B3789,META!$A:$A,0))</f>
        <v>Jund Wildfire</v>
      </c>
      <c r="J3789" t="str">
        <f>INDEX(META!$B:$B,MATCH(D3789,META!$A:$A,0))</f>
        <v>Jund Wildfire</v>
      </c>
      <c r="K3789" t="str">
        <f t="shared" si="306"/>
        <v>Jund Wildfire-Jund Wildfire</v>
      </c>
    </row>
    <row r="3790" spans="1:11" x14ac:dyDescent="0.3">
      <c r="A3790">
        <v>11</v>
      </c>
      <c r="B3790" t="s">
        <v>101</v>
      </c>
      <c r="C3790" t="s">
        <v>25</v>
      </c>
      <c r="D3790" t="s">
        <v>3252</v>
      </c>
      <c r="E3790" s="1" t="str">
        <f t="shared" si="304"/>
        <v>Raffaele Nobili-Alexander Beliaev</v>
      </c>
      <c r="F3790" t="str">
        <f t="shared" si="302"/>
        <v>Won</v>
      </c>
      <c r="G3790" s="1">
        <f t="shared" si="303"/>
        <v>13</v>
      </c>
      <c r="H3790">
        <f t="shared" si="305"/>
        <v>1</v>
      </c>
      <c r="I3790" t="str">
        <f>INDEX(META!$B:$B,MATCH(B3790,META!$A:$A,0))</f>
        <v>Mono Red Synth</v>
      </c>
      <c r="J3790" t="str">
        <f>INDEX(META!$B:$B,MATCH(D3790,META!$A:$A,0))</f>
        <v>Elves</v>
      </c>
      <c r="K3790" t="str">
        <f t="shared" si="306"/>
        <v>Mono Red Synth-Elves</v>
      </c>
    </row>
    <row r="3791" spans="1:11" x14ac:dyDescent="0.3">
      <c r="A3791">
        <v>12</v>
      </c>
      <c r="B3791" t="s">
        <v>433</v>
      </c>
      <c r="C3791" t="s">
        <v>25</v>
      </c>
      <c r="D3791" t="s">
        <v>409</v>
      </c>
      <c r="E3791" s="1" t="str">
        <f t="shared" si="304"/>
        <v>Andrea Imborgia-Ondřej Lukáš</v>
      </c>
      <c r="F3791" t="str">
        <f t="shared" si="302"/>
        <v>Won</v>
      </c>
      <c r="G3791" s="1">
        <f t="shared" si="303"/>
        <v>13</v>
      </c>
      <c r="H3791">
        <f t="shared" si="305"/>
        <v>1</v>
      </c>
      <c r="I3791" t="str">
        <f>INDEX(META!$B:$B,MATCH(B3791,META!$A:$A,0))</f>
        <v>Mono Red Madness</v>
      </c>
      <c r="J3791" t="str">
        <f>INDEX(META!$B:$B,MATCH(D3791,META!$A:$A,0))</f>
        <v>Mono Red Synth</v>
      </c>
      <c r="K3791" t="str">
        <f t="shared" si="306"/>
        <v>Mono Red Madness-Mono Red Synth</v>
      </c>
    </row>
    <row r="3792" spans="1:11" x14ac:dyDescent="0.3">
      <c r="A3792">
        <v>13</v>
      </c>
      <c r="B3792" t="s">
        <v>772</v>
      </c>
      <c r="C3792" t="s">
        <v>27</v>
      </c>
      <c r="D3792" t="s">
        <v>397</v>
      </c>
      <c r="E3792" s="1" t="str">
        <f t="shared" si="304"/>
        <v>Gennaro Ucciero-Mario Garbuio</v>
      </c>
      <c r="F3792" t="str">
        <f t="shared" si="302"/>
        <v>Lost</v>
      </c>
      <c r="G3792" s="1">
        <f t="shared" si="303"/>
        <v>13</v>
      </c>
      <c r="H3792">
        <f t="shared" si="305"/>
        <v>1</v>
      </c>
      <c r="I3792" t="str">
        <f>INDEX(META!$B:$B,MATCH(B3792,META!$A:$A,0))</f>
        <v>Mono Red Madness</v>
      </c>
      <c r="J3792" t="str">
        <f>INDEX(META!$B:$B,MATCH(D3792,META!$A:$A,0))</f>
        <v>Dimir Terror</v>
      </c>
      <c r="K3792" t="str">
        <f t="shared" si="306"/>
        <v>Mono Red Madness-Dimir Terror</v>
      </c>
    </row>
    <row r="3793" spans="1:11" x14ac:dyDescent="0.3">
      <c r="A3793">
        <v>14</v>
      </c>
      <c r="B3793" t="s">
        <v>498</v>
      </c>
      <c r="C3793" t="s">
        <v>26</v>
      </c>
      <c r="D3793" t="s">
        <v>2534</v>
      </c>
      <c r="E3793" s="1" t="str">
        <f t="shared" si="304"/>
        <v>Martn Rabiller-Giacomo Giannoni</v>
      </c>
      <c r="F3793" t="str">
        <f t="shared" si="302"/>
        <v>Lost</v>
      </c>
      <c r="G3793" s="1">
        <f t="shared" si="303"/>
        <v>13</v>
      </c>
      <c r="H3793">
        <f t="shared" si="305"/>
        <v>1</v>
      </c>
      <c r="I3793" t="str">
        <f>INDEX(META!$B:$B,MATCH(B3793,META!$A:$A,0))</f>
        <v>Izzet Faeries</v>
      </c>
      <c r="J3793" t="str">
        <f>INDEX(META!$B:$B,MATCH(D3793,META!$A:$A,0))</f>
        <v>Rakdos Madness</v>
      </c>
      <c r="K3793" t="str">
        <f t="shared" si="306"/>
        <v>Izzet Faeries-Rakdos Madness</v>
      </c>
    </row>
    <row r="3794" spans="1:11" x14ac:dyDescent="0.3">
      <c r="A3794">
        <v>15</v>
      </c>
      <c r="B3794" t="s">
        <v>2810</v>
      </c>
      <c r="C3794" t="s">
        <v>26</v>
      </c>
      <c r="D3794" t="s">
        <v>2707</v>
      </c>
      <c r="E3794" s="1" t="str">
        <f t="shared" si="304"/>
        <v>Pasquale Sirignano-Stefano Mannella</v>
      </c>
      <c r="F3794" t="str">
        <f t="shared" si="302"/>
        <v>Lost</v>
      </c>
      <c r="G3794" s="1">
        <f t="shared" si="303"/>
        <v>13</v>
      </c>
      <c r="H3794">
        <f t="shared" si="305"/>
        <v>1</v>
      </c>
      <c r="I3794" t="str">
        <f>INDEX(META!$B:$B,MATCH(B3794,META!$A:$A,0))</f>
        <v>Mono Red Synth</v>
      </c>
      <c r="J3794" t="str">
        <f>INDEX(META!$B:$B,MATCH(D3794,META!$A:$A,0))</f>
        <v>Jund Wildfire</v>
      </c>
      <c r="K3794" t="str">
        <f t="shared" si="306"/>
        <v>Mono Red Synth-Jund Wildfire</v>
      </c>
    </row>
    <row r="3795" spans="1:11" x14ac:dyDescent="0.3">
      <c r="A3795">
        <v>16</v>
      </c>
      <c r="B3795" t="s">
        <v>225</v>
      </c>
      <c r="C3795" t="s">
        <v>26</v>
      </c>
      <c r="D3795" t="s">
        <v>328</v>
      </c>
      <c r="E3795" s="1" t="str">
        <f t="shared" si="304"/>
        <v>Michele Delpiazzo-Lorenzo Bergamini</v>
      </c>
      <c r="F3795" t="str">
        <f t="shared" si="302"/>
        <v>Lost</v>
      </c>
      <c r="G3795" s="1">
        <f t="shared" si="303"/>
        <v>13</v>
      </c>
      <c r="H3795">
        <f t="shared" si="305"/>
        <v>1</v>
      </c>
      <c r="I3795" t="str">
        <f>INDEX(META!$B:$B,MATCH(B3795,META!$A:$A,0))</f>
        <v>Mono Red Synth</v>
      </c>
      <c r="J3795" t="str">
        <f>INDEX(META!$B:$B,MATCH(D3795,META!$A:$A,0))</f>
        <v>Azorius Familiars</v>
      </c>
      <c r="K3795" t="str">
        <f t="shared" si="306"/>
        <v>Mono Red Synth-Azorius Familiars</v>
      </c>
    </row>
    <row r="3796" spans="1:11" x14ac:dyDescent="0.3">
      <c r="A3796">
        <v>17</v>
      </c>
      <c r="B3796" t="s">
        <v>3258</v>
      </c>
      <c r="C3796" t="s">
        <v>28</v>
      </c>
      <c r="D3796" t="s">
        <v>516</v>
      </c>
      <c r="E3796" s="1" t="str">
        <f t="shared" si="304"/>
        <v>Bernardo Torres-Vincenzo Vinci</v>
      </c>
      <c r="F3796" t="str">
        <f t="shared" si="302"/>
        <v>Won</v>
      </c>
      <c r="G3796" s="1">
        <f t="shared" si="303"/>
        <v>13</v>
      </c>
      <c r="H3796">
        <f t="shared" si="305"/>
        <v>1</v>
      </c>
      <c r="I3796" t="str">
        <f>INDEX(META!$B:$B,MATCH(B3796,META!$A:$A,0))</f>
        <v>Izzet Terror</v>
      </c>
      <c r="J3796" t="str">
        <f>INDEX(META!$B:$B,MATCH(D3796,META!$A:$A,0))</f>
        <v>Jund Wildfire</v>
      </c>
      <c r="K3796" t="str">
        <f t="shared" si="306"/>
        <v>Izzet Terror-Jund Wildfire</v>
      </c>
    </row>
    <row r="3797" spans="1:11" x14ac:dyDescent="0.3">
      <c r="A3797">
        <v>18</v>
      </c>
      <c r="B3797" t="s">
        <v>1808</v>
      </c>
      <c r="C3797" t="s">
        <v>26</v>
      </c>
      <c r="D3797" t="s">
        <v>839</v>
      </c>
      <c r="E3797" s="1" t="str">
        <f t="shared" si="304"/>
        <v>Kristijan Kondić-Stefano Belloni</v>
      </c>
      <c r="F3797" t="str">
        <f t="shared" si="302"/>
        <v>Lost</v>
      </c>
      <c r="G3797" s="1">
        <f t="shared" si="303"/>
        <v>13</v>
      </c>
      <c r="H3797">
        <f t="shared" si="305"/>
        <v>1</v>
      </c>
      <c r="I3797" t="str">
        <f>INDEX(META!$B:$B,MATCH(B3797,META!$A:$A,0))</f>
        <v>High Tide Combo</v>
      </c>
      <c r="J3797" t="str">
        <f>INDEX(META!$B:$B,MATCH(D3797,META!$A:$A,0))</f>
        <v>Mono Blue Aggro</v>
      </c>
      <c r="K3797" t="str">
        <f t="shared" si="306"/>
        <v>High Tide Combo-Mono Blue Aggro</v>
      </c>
    </row>
    <row r="3798" spans="1:11" x14ac:dyDescent="0.3">
      <c r="A3798">
        <v>19</v>
      </c>
      <c r="B3798" t="s">
        <v>398</v>
      </c>
      <c r="C3798" t="s">
        <v>25</v>
      </c>
      <c r="D3798" t="s">
        <v>180</v>
      </c>
      <c r="E3798" s="1" t="str">
        <f t="shared" si="304"/>
        <v>Edoardo Bardi-Marco Drakulic</v>
      </c>
      <c r="F3798" t="str">
        <f t="shared" si="302"/>
        <v>Won</v>
      </c>
      <c r="G3798" s="1">
        <f t="shared" si="303"/>
        <v>13</v>
      </c>
      <c r="H3798">
        <f t="shared" si="305"/>
        <v>1</v>
      </c>
      <c r="I3798" t="str">
        <f>INDEX(META!$B:$B,MATCH(B3798,META!$A:$A,0))</f>
        <v>High Tide Combo</v>
      </c>
      <c r="J3798" t="str">
        <f>INDEX(META!$B:$B,MATCH(D3798,META!$A:$A,0))</f>
        <v>High Tide Combo</v>
      </c>
      <c r="K3798" t="str">
        <f t="shared" si="306"/>
        <v>High Tide Combo-High Tide Combo</v>
      </c>
    </row>
    <row r="3799" spans="1:11" x14ac:dyDescent="0.3">
      <c r="A3799">
        <v>20</v>
      </c>
      <c r="B3799" t="s">
        <v>1820</v>
      </c>
      <c r="C3799" t="s">
        <v>29</v>
      </c>
      <c r="D3799" t="s">
        <v>3238</v>
      </c>
      <c r="E3799" s="1" t="str">
        <f t="shared" si="304"/>
        <v>Fran družinec-Marco Del Pivo</v>
      </c>
      <c r="F3799" t="str">
        <f t="shared" si="302"/>
        <v>Draw</v>
      </c>
      <c r="G3799" s="1">
        <f t="shared" si="303"/>
        <v>13</v>
      </c>
      <c r="H3799">
        <f t="shared" si="305"/>
        <v>1</v>
      </c>
      <c r="I3799" t="str">
        <f>INDEX(META!$B:$B,MATCH(B3799,META!$A:$A,0))</f>
        <v>Altar Tron</v>
      </c>
      <c r="J3799" t="str">
        <f>INDEX(META!$B:$B,MATCH(D3799,META!$A:$A,0))</f>
        <v>Gardens</v>
      </c>
      <c r="K3799" t="str">
        <f t="shared" si="306"/>
        <v>Altar Tron-Gardens</v>
      </c>
    </row>
    <row r="3800" spans="1:11" x14ac:dyDescent="0.3">
      <c r="A3800">
        <v>21</v>
      </c>
      <c r="B3800" t="s">
        <v>242</v>
      </c>
      <c r="C3800" t="s">
        <v>26</v>
      </c>
      <c r="D3800" t="s">
        <v>3194</v>
      </c>
      <c r="E3800" s="1" t="str">
        <f t="shared" si="304"/>
        <v>Nicola Cordeschi-hayden dubock</v>
      </c>
      <c r="F3800" t="str">
        <f t="shared" si="302"/>
        <v>Lost</v>
      </c>
      <c r="G3800" s="1">
        <f t="shared" si="303"/>
        <v>13</v>
      </c>
      <c r="H3800">
        <f t="shared" si="305"/>
        <v>1</v>
      </c>
      <c r="I3800" t="str">
        <f>INDEX(META!$B:$B,MATCH(B3800,META!$A:$A,0))</f>
        <v>X Lands Spy</v>
      </c>
      <c r="J3800" t="str">
        <f>INDEX(META!$B:$B,MATCH(D3800,META!$A:$A,0))</f>
        <v>Jeskai Ephemerate</v>
      </c>
      <c r="K3800" t="str">
        <f t="shared" si="306"/>
        <v>X Lands Spy-Jeskai Ephemerate</v>
      </c>
    </row>
    <row r="3801" spans="1:11" x14ac:dyDescent="0.3">
      <c r="A3801">
        <v>22</v>
      </c>
      <c r="B3801" t="s">
        <v>394</v>
      </c>
      <c r="C3801" t="s">
        <v>26</v>
      </c>
      <c r="D3801" t="s">
        <v>192</v>
      </c>
      <c r="E3801" s="1" t="str">
        <f t="shared" si="304"/>
        <v>Jame Truffaz-Cristiano Ciacci</v>
      </c>
      <c r="F3801" t="str">
        <f t="shared" si="302"/>
        <v>Lost</v>
      </c>
      <c r="G3801" s="1">
        <f t="shared" si="303"/>
        <v>13</v>
      </c>
      <c r="H3801">
        <f t="shared" si="305"/>
        <v>1</v>
      </c>
      <c r="I3801" t="str">
        <f>INDEX(META!$B:$B,MATCH(B3801,META!$A:$A,0))</f>
        <v>Gardens</v>
      </c>
      <c r="J3801" t="str">
        <f>INDEX(META!$B:$B,MATCH(D3801,META!$A:$A,0))</f>
        <v>Jund Wildfire</v>
      </c>
      <c r="K3801" t="str">
        <f t="shared" si="306"/>
        <v>Gardens-Jund Wildfire</v>
      </c>
    </row>
    <row r="3802" spans="1:11" x14ac:dyDescent="0.3">
      <c r="A3802">
        <v>23</v>
      </c>
      <c r="B3802" t="s">
        <v>376</v>
      </c>
      <c r="C3802" t="s">
        <v>27</v>
      </c>
      <c r="D3802" t="s">
        <v>323</v>
      </c>
      <c r="E3802" s="1" t="str">
        <f t="shared" si="304"/>
        <v>Davide Lega-Mattia Pesenti</v>
      </c>
      <c r="F3802" t="str">
        <f t="shared" si="302"/>
        <v>Lost</v>
      </c>
      <c r="G3802" s="1">
        <f t="shared" si="303"/>
        <v>13</v>
      </c>
      <c r="H3802">
        <f t="shared" si="305"/>
        <v>1</v>
      </c>
      <c r="I3802" t="str">
        <f>INDEX(META!$B:$B,MATCH(B3802,META!$A:$A,0))</f>
        <v>Azorius Familiars</v>
      </c>
      <c r="J3802" t="str">
        <f>INDEX(META!$B:$B,MATCH(D3802,META!$A:$A,0))</f>
        <v>Mono Blue Aggro</v>
      </c>
      <c r="K3802" t="str">
        <f t="shared" si="306"/>
        <v>Azorius Familiars-Mono Blue Aggro</v>
      </c>
    </row>
    <row r="3803" spans="1:11" x14ac:dyDescent="0.3">
      <c r="A3803">
        <v>24</v>
      </c>
      <c r="B3803" t="s">
        <v>635</v>
      </c>
      <c r="C3803" t="s">
        <v>26</v>
      </c>
      <c r="D3803" t="s">
        <v>1306</v>
      </c>
      <c r="E3803" s="1" t="str">
        <f t="shared" si="304"/>
        <v>Gregorio Vietina-Francesco Pelacani</v>
      </c>
      <c r="F3803" t="str">
        <f t="shared" si="302"/>
        <v>Lost</v>
      </c>
      <c r="G3803" s="1">
        <f t="shared" si="303"/>
        <v>13</v>
      </c>
      <c r="H3803">
        <f t="shared" si="305"/>
        <v>1</v>
      </c>
      <c r="I3803" t="str">
        <f>INDEX(META!$B:$B,MATCH(B3803,META!$A:$A,0))</f>
        <v>Jeskai Ephemerate</v>
      </c>
      <c r="J3803" t="str">
        <f>INDEX(META!$B:$B,MATCH(D3803,META!$A:$A,0))</f>
        <v>Mono Blue Terror</v>
      </c>
      <c r="K3803" t="str">
        <f t="shared" si="306"/>
        <v>Jeskai Ephemerate-Mono Blue Terror</v>
      </c>
    </row>
    <row r="3804" spans="1:11" x14ac:dyDescent="0.3">
      <c r="A3804">
        <v>25</v>
      </c>
      <c r="B3804" t="s">
        <v>1517</v>
      </c>
      <c r="C3804" t="s">
        <v>26</v>
      </c>
      <c r="D3804" t="s">
        <v>291</v>
      </c>
      <c r="E3804" s="1" t="str">
        <f t="shared" si="304"/>
        <v>Andrea Beatrice-Numa Zorzi</v>
      </c>
      <c r="F3804" t="str">
        <f t="shared" si="302"/>
        <v>Lost</v>
      </c>
      <c r="G3804" s="1">
        <f t="shared" si="303"/>
        <v>13</v>
      </c>
      <c r="H3804">
        <f t="shared" si="305"/>
        <v>1</v>
      </c>
      <c r="I3804" t="str">
        <f>INDEX(META!$B:$B,MATCH(B3804,META!$A:$A,0))</f>
        <v>Mono Blue Terror</v>
      </c>
      <c r="J3804" t="str">
        <f>INDEX(META!$B:$B,MATCH(D3804,META!$A:$A,0))</f>
        <v>Mono Red Synth</v>
      </c>
      <c r="K3804" t="str">
        <f t="shared" si="306"/>
        <v>Mono Blue Terror-Mono Red Synth</v>
      </c>
    </row>
    <row r="3805" spans="1:11" x14ac:dyDescent="0.3">
      <c r="A3805">
        <v>26</v>
      </c>
      <c r="B3805" t="s">
        <v>237</v>
      </c>
      <c r="C3805" t="s">
        <v>26</v>
      </c>
      <c r="D3805" t="s">
        <v>439</v>
      </c>
      <c r="E3805" s="1" t="str">
        <f t="shared" si="304"/>
        <v>Lorenzo Pollone-Andrea Trisoglio</v>
      </c>
      <c r="F3805" t="str">
        <f t="shared" si="302"/>
        <v>Lost</v>
      </c>
      <c r="G3805" s="1">
        <f t="shared" si="303"/>
        <v>13</v>
      </c>
      <c r="H3805">
        <f t="shared" si="305"/>
        <v>1</v>
      </c>
      <c r="I3805" t="str">
        <f>INDEX(META!$B:$B,MATCH(B3805,META!$A:$A,0))</f>
        <v>Jund Wildfire</v>
      </c>
      <c r="J3805" t="str">
        <f>INDEX(META!$B:$B,MATCH(D3805,META!$A:$A,0))</f>
        <v>Jund Wildfire</v>
      </c>
      <c r="K3805" t="str">
        <f t="shared" si="306"/>
        <v>Jund Wildfire-Jund Wildfire</v>
      </c>
    </row>
    <row r="3806" spans="1:11" x14ac:dyDescent="0.3">
      <c r="A3806">
        <v>27</v>
      </c>
      <c r="B3806" t="s">
        <v>386</v>
      </c>
      <c r="C3806" t="s">
        <v>27</v>
      </c>
      <c r="D3806" t="s">
        <v>116</v>
      </c>
      <c r="E3806" s="1" t="str">
        <f t="shared" si="304"/>
        <v>Alessandro Sanvito-Štěpán Pardubický</v>
      </c>
      <c r="F3806" t="str">
        <f t="shared" si="302"/>
        <v>Lost</v>
      </c>
      <c r="G3806" s="1">
        <f t="shared" si="303"/>
        <v>13</v>
      </c>
      <c r="H3806">
        <f t="shared" si="305"/>
        <v>1</v>
      </c>
      <c r="I3806" t="str">
        <f>INDEX(META!$B:$B,MATCH(B3806,META!$A:$A,0))</f>
        <v>Elves</v>
      </c>
      <c r="J3806" t="str">
        <f>INDEX(META!$B:$B,MATCH(D3806,META!$A:$A,0))</f>
        <v>Rakdos Madness</v>
      </c>
      <c r="K3806" t="str">
        <f t="shared" si="306"/>
        <v>Elves-Rakdos Madness</v>
      </c>
    </row>
    <row r="3807" spans="1:11" x14ac:dyDescent="0.3">
      <c r="A3807">
        <v>28</v>
      </c>
      <c r="B3807" t="s">
        <v>251</v>
      </c>
      <c r="C3807" t="s">
        <v>28</v>
      </c>
      <c r="D3807" t="s">
        <v>947</v>
      </c>
      <c r="E3807" s="1" t="str">
        <f t="shared" si="304"/>
        <v>Paolo Rollo-Andrea Severini</v>
      </c>
      <c r="F3807" t="str">
        <f t="shared" si="302"/>
        <v>Won</v>
      </c>
      <c r="G3807" s="1">
        <f t="shared" si="303"/>
        <v>13</v>
      </c>
      <c r="H3807">
        <f t="shared" si="305"/>
        <v>1</v>
      </c>
      <c r="I3807" t="str">
        <f>INDEX(META!$B:$B,MATCH(B3807,META!$A:$A,0))</f>
        <v>Gardens</v>
      </c>
      <c r="J3807" t="str">
        <f>INDEX(META!$B:$B,MATCH(D3807,META!$A:$A,0))</f>
        <v>Mono Red Synth</v>
      </c>
      <c r="K3807" t="str">
        <f t="shared" si="306"/>
        <v>Gardens-Mono Red Synth</v>
      </c>
    </row>
    <row r="3808" spans="1:11" x14ac:dyDescent="0.3">
      <c r="A3808">
        <v>29</v>
      </c>
      <c r="B3808" t="s">
        <v>241</v>
      </c>
      <c r="C3808" t="s">
        <v>28</v>
      </c>
      <c r="D3808" t="s">
        <v>403</v>
      </c>
      <c r="E3808" s="1" t="str">
        <f t="shared" si="304"/>
        <v>Giacomo Santi-Federico Lazzari</v>
      </c>
      <c r="F3808" t="str">
        <f t="shared" si="302"/>
        <v>Won</v>
      </c>
      <c r="G3808" s="1">
        <f t="shared" si="303"/>
        <v>13</v>
      </c>
      <c r="H3808">
        <f t="shared" si="305"/>
        <v>1</v>
      </c>
      <c r="I3808" t="str">
        <f>INDEX(META!$B:$B,MATCH(B3808,META!$A:$A,0))</f>
        <v>Mono Blue Aggro</v>
      </c>
      <c r="J3808" t="str">
        <f>INDEX(META!$B:$B,MATCH(D3808,META!$A:$A,0))</f>
        <v>X Lands Spy</v>
      </c>
      <c r="K3808" t="str">
        <f t="shared" si="306"/>
        <v>Mono Blue Aggro-X Lands Spy</v>
      </c>
    </row>
    <row r="3809" spans="1:11" x14ac:dyDescent="0.3">
      <c r="A3809">
        <v>30</v>
      </c>
      <c r="B3809" t="s">
        <v>1940</v>
      </c>
      <c r="C3809" t="s">
        <v>27</v>
      </c>
      <c r="D3809" t="s">
        <v>569</v>
      </c>
      <c r="E3809" s="1" t="str">
        <f t="shared" si="304"/>
        <v>Carlo Iavazzo-isaac rancic</v>
      </c>
      <c r="F3809" t="str">
        <f t="shared" si="302"/>
        <v>Lost</v>
      </c>
      <c r="G3809" s="1">
        <f t="shared" si="303"/>
        <v>13</v>
      </c>
      <c r="H3809">
        <f t="shared" si="305"/>
        <v>1</v>
      </c>
      <c r="I3809" t="str">
        <f>INDEX(META!$B:$B,MATCH(B3809,META!$A:$A,0))</f>
        <v>Jund Wildfire</v>
      </c>
      <c r="J3809" t="str">
        <f>INDEX(META!$B:$B,MATCH(D3809,META!$A:$A,0))</f>
        <v>High Tide Combo</v>
      </c>
      <c r="K3809" t="str">
        <f t="shared" si="306"/>
        <v>Jund Wildfire-High Tide Combo</v>
      </c>
    </row>
    <row r="3810" spans="1:11" x14ac:dyDescent="0.3">
      <c r="A3810">
        <v>31</v>
      </c>
      <c r="B3810" t="s">
        <v>1905</v>
      </c>
      <c r="C3810" t="s">
        <v>27</v>
      </c>
      <c r="D3810" t="s">
        <v>3091</v>
      </c>
      <c r="E3810" s="1" t="str">
        <f t="shared" si="304"/>
        <v>Manuel Michelangeli-alessio degl'innocenti</v>
      </c>
      <c r="F3810" t="str">
        <f t="shared" si="302"/>
        <v>Lost</v>
      </c>
      <c r="G3810" s="1">
        <f t="shared" si="303"/>
        <v>13</v>
      </c>
      <c r="H3810">
        <f t="shared" si="305"/>
        <v>1</v>
      </c>
      <c r="I3810" t="str">
        <f>INDEX(META!$B:$B,MATCH(B3810,META!$A:$A,0))</f>
        <v>Mono Red Synth</v>
      </c>
      <c r="J3810" t="str">
        <f>INDEX(META!$B:$B,MATCH(D3810,META!$A:$A,0))</f>
        <v>Mono Blue Terror</v>
      </c>
      <c r="K3810" t="str">
        <f t="shared" si="306"/>
        <v>Mono Red Synth-Mono Blue Terror</v>
      </c>
    </row>
    <row r="3811" spans="1:11" x14ac:dyDescent="0.3">
      <c r="A3811">
        <v>32</v>
      </c>
      <c r="B3811" t="s">
        <v>1872</v>
      </c>
      <c r="C3811" t="s">
        <v>26</v>
      </c>
      <c r="D3811" t="s">
        <v>129</v>
      </c>
      <c r="E3811" s="1" t="str">
        <f t="shared" si="304"/>
        <v>Giuseppe Torchio-Simone Sanino</v>
      </c>
      <c r="F3811" t="str">
        <f t="shared" si="302"/>
        <v>Lost</v>
      </c>
      <c r="G3811" s="1">
        <f t="shared" si="303"/>
        <v>13</v>
      </c>
      <c r="H3811">
        <f t="shared" si="305"/>
        <v>1</v>
      </c>
      <c r="I3811" t="str">
        <f>INDEX(META!$B:$B,MATCH(B3811,META!$A:$A,0))</f>
        <v>Rakdos Madness</v>
      </c>
      <c r="J3811" t="str">
        <f>INDEX(META!$B:$B,MATCH(D3811,META!$A:$A,0))</f>
        <v>White Weenie</v>
      </c>
      <c r="K3811" t="str">
        <f t="shared" si="306"/>
        <v>Rakdos Madness-White Weenie</v>
      </c>
    </row>
    <row r="3812" spans="1:11" x14ac:dyDescent="0.3">
      <c r="A3812">
        <v>33</v>
      </c>
      <c r="B3812" t="s">
        <v>199</v>
      </c>
      <c r="C3812" t="s">
        <v>27</v>
      </c>
      <c r="D3812" t="s">
        <v>1456</v>
      </c>
      <c r="E3812" s="1" t="str">
        <f t="shared" si="304"/>
        <v>Gregorio Galeotti-Francesco Fiorenzoni</v>
      </c>
      <c r="F3812" t="str">
        <f t="shared" si="302"/>
        <v>Lost</v>
      </c>
      <c r="G3812" s="1">
        <f t="shared" si="303"/>
        <v>13</v>
      </c>
      <c r="H3812">
        <f t="shared" si="305"/>
        <v>1</v>
      </c>
      <c r="I3812" t="str">
        <f>INDEX(META!$B:$B,MATCH(B3812,META!$A:$A,0))</f>
        <v>Azorius Familiars</v>
      </c>
      <c r="J3812" t="str">
        <f>INDEX(META!$B:$B,MATCH(D3812,META!$A:$A,0))</f>
        <v>Mono Blue Terror</v>
      </c>
      <c r="K3812" t="str">
        <f t="shared" si="306"/>
        <v>Azorius Familiars-Mono Blue Terror</v>
      </c>
    </row>
    <row r="3813" spans="1:11" x14ac:dyDescent="0.3">
      <c r="A3813">
        <v>34</v>
      </c>
      <c r="B3813" t="s">
        <v>391</v>
      </c>
      <c r="C3813" t="s">
        <v>26</v>
      </c>
      <c r="D3813" t="s">
        <v>489</v>
      </c>
      <c r="E3813" s="1" t="str">
        <f t="shared" si="304"/>
        <v>marco lacedra-Mattia Biella</v>
      </c>
      <c r="F3813" t="str">
        <f t="shared" si="302"/>
        <v>Lost</v>
      </c>
      <c r="G3813" s="1">
        <f t="shared" si="303"/>
        <v>13</v>
      </c>
      <c r="H3813">
        <f t="shared" si="305"/>
        <v>1</v>
      </c>
      <c r="I3813" t="str">
        <f>INDEX(META!$B:$B,MATCH(B3813,META!$A:$A,0))</f>
        <v>Rakdos Madness</v>
      </c>
      <c r="J3813" t="str">
        <f>INDEX(META!$B:$B,MATCH(D3813,META!$A:$A,0))</f>
        <v>High Tide Combo</v>
      </c>
      <c r="K3813" t="str">
        <f t="shared" si="306"/>
        <v>Rakdos Madness-High Tide Combo</v>
      </c>
    </row>
    <row r="3814" spans="1:11" x14ac:dyDescent="0.3">
      <c r="A3814">
        <v>35</v>
      </c>
      <c r="B3814" t="s">
        <v>342</v>
      </c>
      <c r="C3814" t="s">
        <v>27</v>
      </c>
      <c r="D3814" t="s">
        <v>390</v>
      </c>
      <c r="E3814" s="1" t="str">
        <f t="shared" si="304"/>
        <v>Filippo Pezza-Diego Zaccagnini</v>
      </c>
      <c r="F3814" t="str">
        <f t="shared" si="302"/>
        <v>Lost</v>
      </c>
      <c r="G3814" s="1">
        <f t="shared" si="303"/>
        <v>13</v>
      </c>
      <c r="H3814">
        <f t="shared" si="305"/>
        <v>1</v>
      </c>
      <c r="I3814" t="str">
        <f>INDEX(META!$B:$B,MATCH(B3814,META!$A:$A,0))</f>
        <v>Mono Red Synth</v>
      </c>
      <c r="J3814" t="str">
        <f>INDEX(META!$B:$B,MATCH(D3814,META!$A:$A,0))</f>
        <v>Mono Red Synth</v>
      </c>
      <c r="K3814" t="str">
        <f t="shared" si="306"/>
        <v>Mono Red Synth-Mono Red Synth</v>
      </c>
    </row>
    <row r="3815" spans="1:11" x14ac:dyDescent="0.3">
      <c r="A3815">
        <v>36</v>
      </c>
      <c r="B3815" t="s">
        <v>2640</v>
      </c>
      <c r="C3815" t="s">
        <v>28</v>
      </c>
      <c r="D3815" t="s">
        <v>266</v>
      </c>
      <c r="E3815" s="1" t="str">
        <f t="shared" si="304"/>
        <v>Giuseppe Monfregola-Edoardo Pastore</v>
      </c>
      <c r="F3815" t="str">
        <f t="shared" si="302"/>
        <v>Won</v>
      </c>
      <c r="G3815" s="1">
        <f t="shared" si="303"/>
        <v>13</v>
      </c>
      <c r="H3815">
        <f t="shared" si="305"/>
        <v>1</v>
      </c>
      <c r="I3815" t="str">
        <f>INDEX(META!$B:$B,MATCH(B3815,META!$A:$A,0))</f>
        <v>Mono Red Synth</v>
      </c>
      <c r="J3815" t="str">
        <f>INDEX(META!$B:$B,MATCH(D3815,META!$A:$A,0))</f>
        <v>Mono Red Synth</v>
      </c>
      <c r="K3815" t="str">
        <f t="shared" si="306"/>
        <v>Mono Red Synth-Mono Red Synth</v>
      </c>
    </row>
    <row r="3816" spans="1:11" x14ac:dyDescent="0.3">
      <c r="A3816">
        <v>37</v>
      </c>
      <c r="B3816" t="s">
        <v>407</v>
      </c>
      <c r="C3816" t="s">
        <v>25</v>
      </c>
      <c r="D3816" t="s">
        <v>1466</v>
      </c>
      <c r="E3816" s="1" t="str">
        <f t="shared" si="304"/>
        <v>marco cristopher candela-paulo marques</v>
      </c>
      <c r="F3816" t="str">
        <f t="shared" si="302"/>
        <v>Won</v>
      </c>
      <c r="G3816" s="1">
        <f t="shared" si="303"/>
        <v>13</v>
      </c>
      <c r="H3816">
        <f t="shared" si="305"/>
        <v>1</v>
      </c>
      <c r="I3816" t="str">
        <f>INDEX(META!$B:$B,MATCH(B3816,META!$A:$A,0))</f>
        <v>Mardu Synth</v>
      </c>
      <c r="J3816" t="str">
        <f>INDEX(META!$B:$B,MATCH(D3816,META!$A:$A,0))</f>
        <v>High Tide Combo</v>
      </c>
      <c r="K3816" t="str">
        <f t="shared" si="306"/>
        <v>Mardu Synth-High Tide Combo</v>
      </c>
    </row>
    <row r="3817" spans="1:11" x14ac:dyDescent="0.3">
      <c r="A3817">
        <v>38</v>
      </c>
      <c r="B3817" t="s">
        <v>359</v>
      </c>
      <c r="C3817" t="s">
        <v>27</v>
      </c>
      <c r="D3817" t="s">
        <v>3216</v>
      </c>
      <c r="E3817" s="1" t="str">
        <f t="shared" si="304"/>
        <v>Leo Mancinelli-Matteo Malberti</v>
      </c>
      <c r="F3817" t="str">
        <f t="shared" si="302"/>
        <v>Lost</v>
      </c>
      <c r="G3817" s="1">
        <f t="shared" si="303"/>
        <v>13</v>
      </c>
      <c r="H3817">
        <f t="shared" si="305"/>
        <v>1</v>
      </c>
      <c r="I3817" t="str">
        <f>INDEX(META!$B:$B,MATCH(B3817,META!$A:$A,0))</f>
        <v>Mono Red Synth</v>
      </c>
      <c r="J3817" t="str">
        <f>INDEX(META!$B:$B,MATCH(D3817,META!$A:$A,0))</f>
        <v>Grixis Affinity</v>
      </c>
      <c r="K3817" t="str">
        <f t="shared" si="306"/>
        <v>Mono Red Synth-Grixis Affinity</v>
      </c>
    </row>
    <row r="3818" spans="1:11" x14ac:dyDescent="0.3">
      <c r="A3818">
        <v>39</v>
      </c>
      <c r="B3818" t="s">
        <v>379</v>
      </c>
      <c r="C3818" t="s">
        <v>28</v>
      </c>
      <c r="D3818" t="s">
        <v>1226</v>
      </c>
      <c r="E3818" s="1" t="str">
        <f t="shared" si="304"/>
        <v>Giovanni Favetta-Simone Tarozzi</v>
      </c>
      <c r="F3818" t="str">
        <f t="shared" si="302"/>
        <v>Won</v>
      </c>
      <c r="G3818" s="1">
        <f t="shared" si="303"/>
        <v>13</v>
      </c>
      <c r="H3818">
        <f t="shared" si="305"/>
        <v>1</v>
      </c>
      <c r="I3818" t="str">
        <f>INDEX(META!$B:$B,MATCH(B3818,META!$A:$A,0))</f>
        <v>White Weenie</v>
      </c>
      <c r="J3818" t="str">
        <f>INDEX(META!$B:$B,MATCH(D3818,META!$A:$A,0))</f>
        <v>Mono Blue Terror</v>
      </c>
      <c r="K3818" t="str">
        <f t="shared" si="306"/>
        <v>White Weenie-Mono Blue Terror</v>
      </c>
    </row>
    <row r="3819" spans="1:11" x14ac:dyDescent="0.3">
      <c r="A3819">
        <v>40</v>
      </c>
      <c r="B3819" t="s">
        <v>1404</v>
      </c>
      <c r="C3819" t="s">
        <v>25</v>
      </c>
      <c r="D3819" t="s">
        <v>513</v>
      </c>
      <c r="E3819" s="1" t="str">
        <f t="shared" si="304"/>
        <v>Lorenzo Lupini-Federico Bosi</v>
      </c>
      <c r="F3819" t="str">
        <f t="shared" si="302"/>
        <v>Won</v>
      </c>
      <c r="G3819" s="1">
        <f t="shared" si="303"/>
        <v>13</v>
      </c>
      <c r="H3819">
        <f t="shared" si="305"/>
        <v>1</v>
      </c>
      <c r="I3819" t="str">
        <f>INDEX(META!$B:$B,MATCH(B3819,META!$A:$A,0))</f>
        <v>Elves</v>
      </c>
      <c r="J3819" t="str">
        <f>INDEX(META!$B:$B,MATCH(D3819,META!$A:$A,0))</f>
        <v>Altar Tron</v>
      </c>
      <c r="K3819" t="str">
        <f t="shared" si="306"/>
        <v>Elves-Altar Tron</v>
      </c>
    </row>
    <row r="3820" spans="1:11" x14ac:dyDescent="0.3">
      <c r="A3820">
        <v>41</v>
      </c>
      <c r="B3820" t="s">
        <v>1301</v>
      </c>
      <c r="C3820" t="s">
        <v>26</v>
      </c>
      <c r="D3820" t="s">
        <v>354</v>
      </c>
      <c r="E3820" s="1" t="str">
        <f t="shared" si="304"/>
        <v>Livio Setaro-Milos Arsic</v>
      </c>
      <c r="F3820" t="str">
        <f t="shared" si="302"/>
        <v>Lost</v>
      </c>
      <c r="G3820" s="1">
        <f t="shared" si="303"/>
        <v>13</v>
      </c>
      <c r="H3820">
        <f t="shared" si="305"/>
        <v>1</v>
      </c>
      <c r="I3820" t="str">
        <f>INDEX(META!$B:$B,MATCH(B3820,META!$A:$A,0))</f>
        <v>Elves</v>
      </c>
      <c r="J3820" t="str">
        <f>INDEX(META!$B:$B,MATCH(D3820,META!$A:$A,0))</f>
        <v>Mono Red Synth</v>
      </c>
      <c r="K3820" t="str">
        <f t="shared" si="306"/>
        <v>Elves-Mono Red Synth</v>
      </c>
    </row>
    <row r="3821" spans="1:11" x14ac:dyDescent="0.3">
      <c r="A3821">
        <v>42</v>
      </c>
      <c r="B3821" t="s">
        <v>310</v>
      </c>
      <c r="C3821" t="s">
        <v>28</v>
      </c>
      <c r="D3821" t="s">
        <v>896</v>
      </c>
      <c r="E3821" s="1" t="str">
        <f t="shared" si="304"/>
        <v>Davide Sambarino-lorenzo cupini</v>
      </c>
      <c r="F3821" t="str">
        <f t="shared" si="302"/>
        <v>Won</v>
      </c>
      <c r="G3821" s="1">
        <f t="shared" si="303"/>
        <v>13</v>
      </c>
      <c r="H3821">
        <f t="shared" si="305"/>
        <v>1</v>
      </c>
      <c r="I3821" t="str">
        <f>INDEX(META!$B:$B,MATCH(B3821,META!$A:$A,0))</f>
        <v>Mono Red Madness</v>
      </c>
      <c r="J3821" t="str">
        <f>INDEX(META!$B:$B,MATCH(D3821,META!$A:$A,0))</f>
        <v>Mono Red Blitz</v>
      </c>
      <c r="K3821" t="str">
        <f t="shared" si="306"/>
        <v>Mono Red Madness-Mono Red Blitz</v>
      </c>
    </row>
    <row r="3822" spans="1:11" x14ac:dyDescent="0.3">
      <c r="A3822">
        <v>43</v>
      </c>
      <c r="B3822" t="s">
        <v>1622</v>
      </c>
      <c r="C3822" t="s">
        <v>25</v>
      </c>
      <c r="D3822" t="s">
        <v>377</v>
      </c>
      <c r="E3822" s="1" t="str">
        <f t="shared" si="304"/>
        <v>Matteo Lugaresi-Federico Pelliccia</v>
      </c>
      <c r="F3822" t="str">
        <f t="shared" si="302"/>
        <v>Won</v>
      </c>
      <c r="G3822" s="1">
        <f t="shared" si="303"/>
        <v>13</v>
      </c>
      <c r="H3822">
        <f t="shared" si="305"/>
        <v>1</v>
      </c>
      <c r="I3822" t="str">
        <f>INDEX(META!$B:$B,MATCH(B3822,META!$A:$A,0))</f>
        <v>Mono Blue Aggro</v>
      </c>
      <c r="J3822" t="str">
        <f>INDEX(META!$B:$B,MATCH(D3822,META!$A:$A,0))</f>
        <v>Mono Red Madness</v>
      </c>
      <c r="K3822" t="str">
        <f t="shared" si="306"/>
        <v>Mono Blue Aggro-Mono Red Madness</v>
      </c>
    </row>
    <row r="3823" spans="1:11" x14ac:dyDescent="0.3">
      <c r="A3823">
        <v>44</v>
      </c>
      <c r="B3823" t="s">
        <v>299</v>
      </c>
      <c r="C3823" t="s">
        <v>25</v>
      </c>
      <c r="D3823" t="s">
        <v>1659</v>
      </c>
      <c r="E3823" s="1" t="str">
        <f t="shared" si="304"/>
        <v>Lorenzo Bachiorri-Mattia Saetta</v>
      </c>
      <c r="F3823" t="str">
        <f t="shared" si="302"/>
        <v>Won</v>
      </c>
      <c r="G3823" s="1">
        <f t="shared" si="303"/>
        <v>13</v>
      </c>
      <c r="H3823">
        <f t="shared" si="305"/>
        <v>1</v>
      </c>
      <c r="I3823" t="str">
        <f>INDEX(META!$B:$B,MATCH(B3823,META!$A:$A,0))</f>
        <v>Mono Red Synth</v>
      </c>
      <c r="J3823" t="str">
        <f>INDEX(META!$B:$B,MATCH(D3823,META!$A:$A,0))</f>
        <v>Elves</v>
      </c>
      <c r="K3823" t="str">
        <f t="shared" si="306"/>
        <v>Mono Red Synth-Elves</v>
      </c>
    </row>
    <row r="3824" spans="1:11" x14ac:dyDescent="0.3">
      <c r="A3824">
        <v>45</v>
      </c>
      <c r="B3824" t="s">
        <v>1776</v>
      </c>
      <c r="C3824" t="s">
        <v>26</v>
      </c>
      <c r="D3824" t="s">
        <v>422</v>
      </c>
      <c r="E3824" s="1" t="str">
        <f t="shared" si="304"/>
        <v>Michele Gasperi-Diego Lacedonia</v>
      </c>
      <c r="F3824" t="str">
        <f t="shared" si="302"/>
        <v>Lost</v>
      </c>
      <c r="G3824" s="1">
        <f t="shared" si="303"/>
        <v>13</v>
      </c>
      <c r="H3824">
        <f t="shared" si="305"/>
        <v>1</v>
      </c>
      <c r="I3824" t="str">
        <f>INDEX(META!$B:$B,MATCH(B3824,META!$A:$A,0))</f>
        <v>Mono Blue Terror</v>
      </c>
      <c r="J3824" t="str">
        <f>INDEX(META!$B:$B,MATCH(D3824,META!$A:$A,0))</f>
        <v>Mono Red Madness</v>
      </c>
      <c r="K3824" t="str">
        <f t="shared" si="306"/>
        <v>Mono Blue Terror-Mono Red Madness</v>
      </c>
    </row>
    <row r="3825" spans="1:11" x14ac:dyDescent="0.3">
      <c r="A3825">
        <v>46</v>
      </c>
      <c r="B3825" t="s">
        <v>3022</v>
      </c>
      <c r="C3825" t="s">
        <v>28</v>
      </c>
      <c r="D3825" t="s">
        <v>1715</v>
      </c>
      <c r="E3825" s="1" t="str">
        <f t="shared" si="304"/>
        <v>Marco Lombardi-Giovanni Caligari</v>
      </c>
      <c r="F3825" t="str">
        <f t="shared" si="302"/>
        <v>Won</v>
      </c>
      <c r="G3825" s="1">
        <f t="shared" si="303"/>
        <v>13</v>
      </c>
      <c r="H3825">
        <f t="shared" si="305"/>
        <v>1</v>
      </c>
      <c r="I3825" t="str">
        <f>INDEX(META!$B:$B,MATCH(B3825,META!$A:$A,0))</f>
        <v>Elves</v>
      </c>
      <c r="J3825" t="str">
        <f>INDEX(META!$B:$B,MATCH(D3825,META!$A:$A,0))</f>
        <v>Mono Blue Aggro</v>
      </c>
      <c r="K3825" t="str">
        <f t="shared" si="306"/>
        <v>Elves-Mono Blue Aggro</v>
      </c>
    </row>
    <row r="3826" spans="1:11" x14ac:dyDescent="0.3">
      <c r="A3826">
        <v>47</v>
      </c>
      <c r="B3826" t="s">
        <v>864</v>
      </c>
      <c r="C3826" t="s">
        <v>27</v>
      </c>
      <c r="D3826" t="s">
        <v>243</v>
      </c>
      <c r="E3826" s="1" t="str">
        <f t="shared" si="304"/>
        <v>Niccolo` Olivieri-Diego Bersanetti</v>
      </c>
      <c r="F3826" t="str">
        <f t="shared" si="302"/>
        <v>Lost</v>
      </c>
      <c r="G3826" s="1">
        <f t="shared" si="303"/>
        <v>13</v>
      </c>
      <c r="H3826">
        <f t="shared" si="305"/>
        <v>1</v>
      </c>
      <c r="I3826" t="str">
        <f>INDEX(META!$B:$B,MATCH(B3826,META!$A:$A,0))</f>
        <v>Mono Blue Terror</v>
      </c>
      <c r="J3826" t="str">
        <f>INDEX(META!$B:$B,MATCH(D3826,META!$A:$A,0))</f>
        <v>Rakdos Madness</v>
      </c>
      <c r="K3826" t="str">
        <f t="shared" si="306"/>
        <v>Mono Blue Terror-Rakdos Madness</v>
      </c>
    </row>
    <row r="3827" spans="1:11" x14ac:dyDescent="0.3">
      <c r="A3827">
        <v>48</v>
      </c>
      <c r="B3827" t="s">
        <v>2239</v>
      </c>
      <c r="C3827" t="s">
        <v>27</v>
      </c>
      <c r="D3827" t="s">
        <v>307</v>
      </c>
      <c r="E3827" s="1" t="str">
        <f t="shared" si="304"/>
        <v>alberto diani-Giacomo Giuliani</v>
      </c>
      <c r="F3827" t="str">
        <f t="shared" si="302"/>
        <v>Lost</v>
      </c>
      <c r="G3827" s="1">
        <f t="shared" si="303"/>
        <v>13</v>
      </c>
      <c r="H3827">
        <f t="shared" si="305"/>
        <v>1</v>
      </c>
      <c r="I3827" t="str">
        <f>INDEX(META!$B:$B,MATCH(B3827,META!$A:$A,0))</f>
        <v>Mono Blue Terror</v>
      </c>
      <c r="J3827" t="str">
        <f>INDEX(META!$B:$B,MATCH(D3827,META!$A:$A,0))</f>
        <v>Jund Wildfire</v>
      </c>
      <c r="K3827" t="str">
        <f t="shared" si="306"/>
        <v>Mono Blue Terror-Jund Wildfire</v>
      </c>
    </row>
    <row r="3828" spans="1:11" x14ac:dyDescent="0.3">
      <c r="A3828">
        <v>49</v>
      </c>
      <c r="B3828" t="s">
        <v>2692</v>
      </c>
      <c r="C3828" t="s">
        <v>26</v>
      </c>
      <c r="D3828" t="s">
        <v>2006</v>
      </c>
      <c r="E3828" s="1" t="str">
        <f t="shared" si="304"/>
        <v>Matteo Versari-Lorenzo Gallone</v>
      </c>
      <c r="F3828" t="str">
        <f t="shared" si="302"/>
        <v>Lost</v>
      </c>
      <c r="G3828" s="1">
        <f t="shared" si="303"/>
        <v>13</v>
      </c>
      <c r="H3828">
        <f t="shared" si="305"/>
        <v>1</v>
      </c>
      <c r="I3828" t="str">
        <f>INDEX(META!$B:$B,MATCH(B3828,META!$A:$A,0))</f>
        <v>Mono Blue Aggro</v>
      </c>
      <c r="J3828" t="str">
        <f>INDEX(META!$B:$B,MATCH(D3828,META!$A:$A,0))</f>
        <v>Mono Red Synth</v>
      </c>
      <c r="K3828" t="str">
        <f t="shared" si="306"/>
        <v>Mono Blue Aggro-Mono Red Synth</v>
      </c>
    </row>
    <row r="3829" spans="1:11" x14ac:dyDescent="0.3">
      <c r="A3829">
        <v>50</v>
      </c>
      <c r="B3829" t="s">
        <v>3179</v>
      </c>
      <c r="C3829" t="s">
        <v>26</v>
      </c>
      <c r="D3829" t="s">
        <v>1512</v>
      </c>
      <c r="E3829" s="1" t="str">
        <f t="shared" si="304"/>
        <v>Alberto Casto-Andrea Landi</v>
      </c>
      <c r="F3829" t="str">
        <f t="shared" si="302"/>
        <v>Lost</v>
      </c>
      <c r="G3829" s="1">
        <f t="shared" si="303"/>
        <v>13</v>
      </c>
      <c r="H3829">
        <f t="shared" si="305"/>
        <v>1</v>
      </c>
      <c r="I3829" t="str">
        <f>INDEX(META!$B:$B,MATCH(B3829,META!$A:$A,0))</f>
        <v>Izzet Terror</v>
      </c>
      <c r="J3829" t="str">
        <f>INDEX(META!$B:$B,MATCH(D3829,META!$A:$A,0))</f>
        <v>Azorius Familiars</v>
      </c>
      <c r="K3829" t="str">
        <f t="shared" si="306"/>
        <v>Izzet Terror-Azorius Familiars</v>
      </c>
    </row>
    <row r="3830" spans="1:11" x14ac:dyDescent="0.3">
      <c r="A3830">
        <v>51</v>
      </c>
      <c r="B3830" t="s">
        <v>2826</v>
      </c>
      <c r="C3830" t="s">
        <v>26</v>
      </c>
      <c r="D3830" t="s">
        <v>531</v>
      </c>
      <c r="E3830" s="1" t="str">
        <f t="shared" si="304"/>
        <v>Baroni Paolo-Michele Cristofani</v>
      </c>
      <c r="F3830" t="str">
        <f t="shared" si="302"/>
        <v>Lost</v>
      </c>
      <c r="G3830" s="1">
        <f t="shared" si="303"/>
        <v>13</v>
      </c>
      <c r="H3830">
        <f t="shared" si="305"/>
        <v>1</v>
      </c>
      <c r="I3830" t="str">
        <f>INDEX(META!$B:$B,MATCH(B3830,META!$A:$A,0))</f>
        <v>Altar Tron</v>
      </c>
      <c r="J3830" t="str">
        <f>INDEX(META!$B:$B,MATCH(D3830,META!$A:$A,0))</f>
        <v>Altar Tron</v>
      </c>
      <c r="K3830" t="str">
        <f t="shared" si="306"/>
        <v>Altar Tron-Altar Tron</v>
      </c>
    </row>
    <row r="3831" spans="1:11" x14ac:dyDescent="0.3">
      <c r="A3831">
        <v>52</v>
      </c>
      <c r="B3831" t="s">
        <v>329</v>
      </c>
      <c r="C3831" t="s">
        <v>26</v>
      </c>
      <c r="D3831" t="s">
        <v>275</v>
      </c>
      <c r="E3831" s="1" t="str">
        <f t="shared" si="304"/>
        <v>Gregorio Cianciafara-Emanuele Sutto</v>
      </c>
      <c r="F3831" t="str">
        <f t="shared" si="302"/>
        <v>Lost</v>
      </c>
      <c r="G3831" s="1">
        <f t="shared" si="303"/>
        <v>13</v>
      </c>
      <c r="H3831">
        <f t="shared" si="305"/>
        <v>1</v>
      </c>
      <c r="I3831" t="str">
        <f>INDEX(META!$B:$B,MATCH(B3831,META!$A:$A,0))</f>
        <v>Bogles</v>
      </c>
      <c r="J3831" t="str">
        <f>INDEX(META!$B:$B,MATCH(D3831,META!$A:$A,0))</f>
        <v>Mono Blue Aggro</v>
      </c>
      <c r="K3831" t="str">
        <f t="shared" si="306"/>
        <v>Bogles-Mono Blue Aggro</v>
      </c>
    </row>
    <row r="3832" spans="1:11" x14ac:dyDescent="0.3">
      <c r="A3832">
        <v>53</v>
      </c>
      <c r="B3832" t="s">
        <v>522</v>
      </c>
      <c r="C3832" t="s">
        <v>26</v>
      </c>
      <c r="D3832" t="s">
        <v>287</v>
      </c>
      <c r="E3832" s="1" t="str">
        <f t="shared" si="304"/>
        <v>Lorenzo Belloco-Matteo Cirigliano</v>
      </c>
      <c r="F3832" t="str">
        <f t="shared" si="302"/>
        <v>Lost</v>
      </c>
      <c r="G3832" s="1">
        <f t="shared" si="303"/>
        <v>13</v>
      </c>
      <c r="H3832">
        <f t="shared" si="305"/>
        <v>1</v>
      </c>
      <c r="I3832" t="str">
        <f>INDEX(META!$B:$B,MATCH(B3832,META!$A:$A,0))</f>
        <v>Mono Black Sacrifice</v>
      </c>
      <c r="J3832" t="str">
        <f>INDEX(META!$B:$B,MATCH(D3832,META!$A:$A,0))</f>
        <v>Jund Wildfire</v>
      </c>
      <c r="K3832" t="str">
        <f t="shared" si="306"/>
        <v>Mono Black Sacrifice-Jund Wildfire</v>
      </c>
    </row>
    <row r="3833" spans="1:11" x14ac:dyDescent="0.3">
      <c r="A3833">
        <v>54</v>
      </c>
      <c r="B3833" t="s">
        <v>238</v>
      </c>
      <c r="C3833" t="s">
        <v>27</v>
      </c>
      <c r="D3833" t="s">
        <v>651</v>
      </c>
      <c r="E3833" s="1" t="str">
        <f t="shared" si="304"/>
        <v>Manuel Drudi-Giuseppe Gallo</v>
      </c>
      <c r="F3833" t="str">
        <f t="shared" si="302"/>
        <v>Lost</v>
      </c>
      <c r="G3833" s="1">
        <f t="shared" si="303"/>
        <v>13</v>
      </c>
      <c r="H3833">
        <f t="shared" si="305"/>
        <v>1</v>
      </c>
      <c r="I3833" t="str">
        <f>INDEX(META!$B:$B,MATCH(B3833,META!$A:$A,0))</f>
        <v>Mono Red Madness</v>
      </c>
      <c r="J3833" t="str">
        <f>INDEX(META!$B:$B,MATCH(D3833,META!$A:$A,0))</f>
        <v>Mono Blue Aggro</v>
      </c>
      <c r="K3833" t="str">
        <f t="shared" si="306"/>
        <v>Mono Red Madness-Mono Blue Aggro</v>
      </c>
    </row>
    <row r="3834" spans="1:11" x14ac:dyDescent="0.3">
      <c r="A3834">
        <v>55</v>
      </c>
      <c r="B3834" t="s">
        <v>1388</v>
      </c>
      <c r="C3834" t="s">
        <v>28</v>
      </c>
      <c r="D3834" t="s">
        <v>107</v>
      </c>
      <c r="E3834" s="1" t="str">
        <f t="shared" si="304"/>
        <v>Riccardo Cavazza-Lorenzo Fontana</v>
      </c>
      <c r="F3834" t="str">
        <f t="shared" si="302"/>
        <v>Won</v>
      </c>
      <c r="G3834" s="1">
        <f t="shared" si="303"/>
        <v>13</v>
      </c>
      <c r="H3834">
        <f t="shared" si="305"/>
        <v>1</v>
      </c>
      <c r="I3834" t="str">
        <f>INDEX(META!$B:$B,MATCH(B3834,META!$A:$A,0))</f>
        <v>Mono Red Synth</v>
      </c>
      <c r="J3834" t="str">
        <f>INDEX(META!$B:$B,MATCH(D3834,META!$A:$A,0))</f>
        <v>Jund Wildfire</v>
      </c>
      <c r="K3834" t="str">
        <f t="shared" si="306"/>
        <v>Mono Red Synth-Jund Wildfire</v>
      </c>
    </row>
    <row r="3835" spans="1:11" x14ac:dyDescent="0.3">
      <c r="A3835">
        <v>56</v>
      </c>
      <c r="B3835" t="s">
        <v>1600</v>
      </c>
      <c r="C3835" t="s">
        <v>25</v>
      </c>
      <c r="D3835" t="s">
        <v>1448</v>
      </c>
      <c r="E3835" s="1" t="str">
        <f t="shared" si="304"/>
        <v>Giovanni Navarra-Raffaele Ragoni</v>
      </c>
      <c r="F3835" t="str">
        <f t="shared" si="302"/>
        <v>Won</v>
      </c>
      <c r="G3835" s="1">
        <f t="shared" si="303"/>
        <v>13</v>
      </c>
      <c r="H3835">
        <f t="shared" si="305"/>
        <v>1</v>
      </c>
      <c r="I3835" t="str">
        <f>INDEX(META!$B:$B,MATCH(B3835,META!$A:$A,0))</f>
        <v>Mono Blue Aggro</v>
      </c>
      <c r="J3835" t="str">
        <f>INDEX(META!$B:$B,MATCH(D3835,META!$A:$A,0))</f>
        <v>Mono Blue Terror</v>
      </c>
      <c r="K3835" t="str">
        <f t="shared" si="306"/>
        <v>Mono Blue Aggro-Mono Blue Terror</v>
      </c>
    </row>
    <row r="3836" spans="1:11" x14ac:dyDescent="0.3">
      <c r="A3836">
        <v>57</v>
      </c>
      <c r="B3836" t="s">
        <v>198</v>
      </c>
      <c r="C3836" t="s">
        <v>25</v>
      </c>
      <c r="D3836" t="s">
        <v>430</v>
      </c>
      <c r="E3836" s="1" t="str">
        <f t="shared" si="304"/>
        <v>Daniele Contadini-Alessio Sposito</v>
      </c>
      <c r="F3836" t="str">
        <f t="shared" si="302"/>
        <v>Won</v>
      </c>
      <c r="G3836" s="1">
        <f t="shared" si="303"/>
        <v>13</v>
      </c>
      <c r="H3836">
        <f t="shared" si="305"/>
        <v>1</v>
      </c>
      <c r="I3836" t="str">
        <f>INDEX(META!$B:$B,MATCH(B3836,META!$A:$A,0))</f>
        <v>Altar Tron</v>
      </c>
      <c r="J3836" t="str">
        <f>INDEX(META!$B:$B,MATCH(D3836,META!$A:$A,0))</f>
        <v>Mono Red Synth</v>
      </c>
      <c r="K3836" t="str">
        <f t="shared" si="306"/>
        <v>Altar Tron-Mono Red Synth</v>
      </c>
    </row>
    <row r="3837" spans="1:11" x14ac:dyDescent="0.3">
      <c r="A3837">
        <v>58</v>
      </c>
      <c r="B3837" t="s">
        <v>104</v>
      </c>
      <c r="C3837" t="s">
        <v>26</v>
      </c>
      <c r="D3837" t="s">
        <v>2038</v>
      </c>
      <c r="E3837" s="1" t="str">
        <f t="shared" si="304"/>
        <v>Niccolò Arditi-Francesco Leonelli</v>
      </c>
      <c r="F3837" t="str">
        <f t="shared" si="302"/>
        <v>Lost</v>
      </c>
      <c r="G3837" s="1">
        <f t="shared" si="303"/>
        <v>13</v>
      </c>
      <c r="H3837">
        <f t="shared" si="305"/>
        <v>1</v>
      </c>
      <c r="I3837" t="str">
        <f>INDEX(META!$B:$B,MATCH(B3837,META!$A:$A,0))</f>
        <v>Mono Red Madness</v>
      </c>
      <c r="J3837" t="str">
        <f>INDEX(META!$B:$B,MATCH(D3837,META!$A:$A,0))</f>
        <v>White Weenie</v>
      </c>
      <c r="K3837" t="str">
        <f t="shared" si="306"/>
        <v>Mono Red Madness-White Weenie</v>
      </c>
    </row>
    <row r="3838" spans="1:11" x14ac:dyDescent="0.3">
      <c r="A3838">
        <v>59</v>
      </c>
      <c r="B3838" t="s">
        <v>681</v>
      </c>
      <c r="C3838" t="s">
        <v>28</v>
      </c>
      <c r="D3838" t="s">
        <v>2835</v>
      </c>
      <c r="E3838" s="1" t="str">
        <f t="shared" si="304"/>
        <v>Gabriele Marraccini-Manuel Setti</v>
      </c>
      <c r="F3838" t="str">
        <f t="shared" si="302"/>
        <v>Won</v>
      </c>
      <c r="G3838" s="1">
        <f t="shared" si="303"/>
        <v>13</v>
      </c>
      <c r="H3838">
        <f t="shared" si="305"/>
        <v>1</v>
      </c>
      <c r="I3838" t="str">
        <f>INDEX(META!$B:$B,MATCH(B3838,META!$A:$A,0))</f>
        <v>Mono Red Synth</v>
      </c>
      <c r="J3838" t="str">
        <f>INDEX(META!$B:$B,MATCH(D3838,META!$A:$A,0))</f>
        <v>X Lands Spy</v>
      </c>
      <c r="K3838" t="str">
        <f t="shared" si="306"/>
        <v>Mono Red Synth-X Lands Spy</v>
      </c>
    </row>
    <row r="3839" spans="1:11" x14ac:dyDescent="0.3">
      <c r="A3839">
        <v>60</v>
      </c>
      <c r="B3839" t="s">
        <v>443</v>
      </c>
      <c r="C3839" t="s">
        <v>25</v>
      </c>
      <c r="D3839" t="s">
        <v>2899</v>
      </c>
      <c r="E3839" s="1" t="str">
        <f t="shared" si="304"/>
        <v>Samuele Corbetta-Agatino Giordano</v>
      </c>
      <c r="F3839" t="str">
        <f t="shared" si="302"/>
        <v>Won</v>
      </c>
      <c r="G3839" s="1">
        <f t="shared" si="303"/>
        <v>13</v>
      </c>
      <c r="H3839">
        <f t="shared" si="305"/>
        <v>1</v>
      </c>
      <c r="I3839" t="str">
        <f>INDEX(META!$B:$B,MATCH(B3839,META!$A:$A,0))</f>
        <v>Mono Red Synth</v>
      </c>
      <c r="J3839" t="str">
        <f>INDEX(META!$B:$B,MATCH(D3839,META!$A:$A,0))</f>
        <v>Rakdos Madness</v>
      </c>
      <c r="K3839" t="str">
        <f t="shared" si="306"/>
        <v>Mono Red Synth-Rakdos Madness</v>
      </c>
    </row>
    <row r="3840" spans="1:11" x14ac:dyDescent="0.3">
      <c r="A3840">
        <v>61</v>
      </c>
      <c r="B3840" t="s">
        <v>345</v>
      </c>
      <c r="C3840" t="s">
        <v>27</v>
      </c>
      <c r="D3840" t="s">
        <v>3001</v>
      </c>
      <c r="E3840" s="1" t="str">
        <f t="shared" si="304"/>
        <v>_Glauco_ Flori-mattia biggeri</v>
      </c>
      <c r="F3840" t="str">
        <f t="shared" si="302"/>
        <v>Lost</v>
      </c>
      <c r="G3840" s="1">
        <f t="shared" si="303"/>
        <v>13</v>
      </c>
      <c r="H3840">
        <f t="shared" si="305"/>
        <v>1</v>
      </c>
      <c r="I3840" t="str">
        <f>INDEX(META!$B:$B,MATCH(B3840,META!$A:$A,0))</f>
        <v>Mono Red Madness</v>
      </c>
      <c r="J3840" t="str">
        <f>INDEX(META!$B:$B,MATCH(D3840,META!$A:$A,0))</f>
        <v>Mono Blue Aggro</v>
      </c>
      <c r="K3840" t="str">
        <f t="shared" si="306"/>
        <v>Mono Red Madness-Mono Blue Aggro</v>
      </c>
    </row>
    <row r="3841" spans="1:11" x14ac:dyDescent="0.3">
      <c r="A3841">
        <v>62</v>
      </c>
      <c r="B3841" t="s">
        <v>435</v>
      </c>
      <c r="C3841" t="s">
        <v>26</v>
      </c>
      <c r="D3841" t="s">
        <v>1978</v>
      </c>
      <c r="E3841" s="1" t="str">
        <f t="shared" si="304"/>
        <v>Walter Zaninetti-Lorenzo Pucci</v>
      </c>
      <c r="F3841" t="str">
        <f t="shared" si="302"/>
        <v>Lost</v>
      </c>
      <c r="G3841" s="1">
        <f t="shared" si="303"/>
        <v>13</v>
      </c>
      <c r="H3841">
        <f t="shared" si="305"/>
        <v>1</v>
      </c>
      <c r="I3841" t="str">
        <f>INDEX(META!$B:$B,MATCH(B3841,META!$A:$A,0))</f>
        <v>High Tide Combo</v>
      </c>
      <c r="J3841" t="str">
        <f>INDEX(META!$B:$B,MATCH(D3841,META!$A:$A,0))</f>
        <v>Mono Blue Terror</v>
      </c>
      <c r="K3841" t="str">
        <f t="shared" si="306"/>
        <v>High Tide Combo-Mono Blue Terror</v>
      </c>
    </row>
    <row r="3842" spans="1:11" x14ac:dyDescent="0.3">
      <c r="A3842">
        <v>63</v>
      </c>
      <c r="B3842" t="s">
        <v>638</v>
      </c>
      <c r="C3842" t="s">
        <v>26</v>
      </c>
      <c r="D3842" t="s">
        <v>1736</v>
      </c>
      <c r="E3842" s="1" t="str">
        <f t="shared" si="304"/>
        <v>Daniele Giorgio-Mirko Bonazza</v>
      </c>
      <c r="F3842" t="str">
        <f t="shared" si="302"/>
        <v>Lost</v>
      </c>
      <c r="G3842" s="1">
        <f t="shared" si="303"/>
        <v>13</v>
      </c>
      <c r="H3842">
        <f t="shared" si="305"/>
        <v>1</v>
      </c>
      <c r="I3842" t="str">
        <f>INDEX(META!$B:$B,MATCH(B3842,META!$A:$A,0))</f>
        <v>Jund Wildfire</v>
      </c>
      <c r="J3842" t="str">
        <f>INDEX(META!$B:$B,MATCH(D3842,META!$A:$A,0))</f>
        <v>Mono Red Madness</v>
      </c>
      <c r="K3842" t="str">
        <f t="shared" si="306"/>
        <v>Jund Wildfire-Mono Red Madness</v>
      </c>
    </row>
    <row r="3843" spans="1:11" x14ac:dyDescent="0.3">
      <c r="A3843">
        <v>64</v>
      </c>
      <c r="B3843" t="s">
        <v>926</v>
      </c>
      <c r="C3843" t="s">
        <v>28</v>
      </c>
      <c r="D3843" t="s">
        <v>250</v>
      </c>
      <c r="E3843" s="1" t="str">
        <f t="shared" si="304"/>
        <v>Filippo Freschi-Owen Peurois</v>
      </c>
      <c r="F3843" t="str">
        <f t="shared" ref="F3843:F3906" si="307">_xlfn.TEXTBEFORE(C3843," ")</f>
        <v>Won</v>
      </c>
      <c r="G3843" s="1">
        <f t="shared" ref="G3843:G3906" si="308">IF(A3843&gt;=A3842,G3842,G3842+1)</f>
        <v>13</v>
      </c>
      <c r="H3843">
        <f t="shared" si="305"/>
        <v>1</v>
      </c>
      <c r="I3843" t="str">
        <f>INDEX(META!$B:$B,MATCH(B3843,META!$A:$A,0))</f>
        <v>Jund Wildfire</v>
      </c>
      <c r="J3843" t="str">
        <f>INDEX(META!$B:$B,MATCH(D3843,META!$A:$A,0))</f>
        <v>Rakdos Madness</v>
      </c>
      <c r="K3843" t="str">
        <f t="shared" si="306"/>
        <v>Jund Wildfire-Rakdos Madness</v>
      </c>
    </row>
    <row r="3844" spans="1:11" x14ac:dyDescent="0.3">
      <c r="A3844">
        <v>1</v>
      </c>
      <c r="B3844" t="s">
        <v>1456</v>
      </c>
      <c r="C3844" t="s">
        <v>3327</v>
      </c>
      <c r="D3844" t="s">
        <v>120</v>
      </c>
      <c r="E3844" s="1" t="str">
        <f t="shared" ref="E3844:E3907" si="309">B3844&amp;"-"&amp;D3844</f>
        <v>Francesco Fiorenzoni-Franciszek Komsta</v>
      </c>
      <c r="F3844" t="str">
        <f t="shared" si="307"/>
        <v>Draw</v>
      </c>
      <c r="G3844" s="1">
        <f t="shared" si="308"/>
        <v>14</v>
      </c>
      <c r="H3844">
        <f t="shared" ref="H3844:H3907" si="310">AND(I3844&gt;0,J3844&gt;0)*1</f>
        <v>1</v>
      </c>
      <c r="I3844" t="str">
        <f>INDEX(META!$B:$B,MATCH(B3844,META!$A:$A,0))</f>
        <v>Mono Blue Terror</v>
      </c>
      <c r="J3844" t="str">
        <f>INDEX(META!$B:$B,MATCH(D3844,META!$A:$A,0))</f>
        <v>Mono Red Synth</v>
      </c>
      <c r="K3844" t="str">
        <f t="shared" ref="K3844:K3907" si="311">I3844&amp;"-"&amp;J3844</f>
        <v>Mono Blue Terror-Mono Red Synth</v>
      </c>
    </row>
    <row r="3845" spans="1:11" x14ac:dyDescent="0.3">
      <c r="A3845">
        <v>2</v>
      </c>
      <c r="B3845" t="s">
        <v>99</v>
      </c>
      <c r="C3845" t="s">
        <v>3327</v>
      </c>
      <c r="D3845" t="s">
        <v>351</v>
      </c>
      <c r="E3845" s="1" t="str">
        <f t="shared" si="309"/>
        <v>Jose Vidal Ros-Tommaso Punis</v>
      </c>
      <c r="F3845" t="str">
        <f t="shared" si="307"/>
        <v>Draw</v>
      </c>
      <c r="G3845" s="1">
        <f t="shared" si="308"/>
        <v>14</v>
      </c>
      <c r="H3845">
        <f t="shared" si="310"/>
        <v>1</v>
      </c>
      <c r="I3845" t="str">
        <f>INDEX(META!$B:$B,MATCH(B3845,META!$A:$A,0))</f>
        <v>Mardu Synth</v>
      </c>
      <c r="J3845" t="str">
        <f>INDEX(META!$B:$B,MATCH(D3845,META!$A:$A,0))</f>
        <v>Gruul Monsters</v>
      </c>
      <c r="K3845" t="str">
        <f t="shared" si="311"/>
        <v>Mardu Synth-Gruul Monsters</v>
      </c>
    </row>
    <row r="3846" spans="1:11" x14ac:dyDescent="0.3">
      <c r="A3846">
        <v>3</v>
      </c>
      <c r="B3846" t="s">
        <v>2298</v>
      </c>
      <c r="C3846" t="s">
        <v>3327</v>
      </c>
      <c r="D3846" t="s">
        <v>482</v>
      </c>
      <c r="E3846" s="1" t="str">
        <f t="shared" si="309"/>
        <v>Natalino Feshti-Francesco Foschi</v>
      </c>
      <c r="F3846" t="str">
        <f t="shared" si="307"/>
        <v>Draw</v>
      </c>
      <c r="G3846" s="1">
        <f t="shared" si="308"/>
        <v>14</v>
      </c>
      <c r="H3846">
        <f t="shared" si="310"/>
        <v>1</v>
      </c>
      <c r="I3846" t="str">
        <f>INDEX(META!$B:$B,MATCH(B3846,META!$A:$A,0))</f>
        <v>Mono Red Dredge</v>
      </c>
      <c r="J3846" t="str">
        <f>INDEX(META!$B:$B,MATCH(D3846,META!$A:$A,0))</f>
        <v>Altar Tron</v>
      </c>
      <c r="K3846" t="str">
        <f t="shared" si="311"/>
        <v>Mono Red Dredge-Altar Tron</v>
      </c>
    </row>
    <row r="3847" spans="1:11" x14ac:dyDescent="0.3">
      <c r="A3847">
        <v>4</v>
      </c>
      <c r="B3847" t="s">
        <v>194</v>
      </c>
      <c r="C3847" t="s">
        <v>25</v>
      </c>
      <c r="D3847" t="s">
        <v>2153</v>
      </c>
      <c r="E3847" s="1" t="str">
        <f t="shared" si="309"/>
        <v>riccardo cestari-Francesco Brugnami</v>
      </c>
      <c r="F3847" t="str">
        <f t="shared" si="307"/>
        <v>Won</v>
      </c>
      <c r="G3847" s="1">
        <f t="shared" si="308"/>
        <v>14</v>
      </c>
      <c r="H3847">
        <f t="shared" si="310"/>
        <v>1</v>
      </c>
      <c r="I3847" t="str">
        <f>INDEX(META!$B:$B,MATCH(B3847,META!$A:$A,0))</f>
        <v>Mono Blue Terror</v>
      </c>
      <c r="J3847" t="str">
        <f>INDEX(META!$B:$B,MATCH(D3847,META!$A:$A,0))</f>
        <v>Jund Wildfire</v>
      </c>
      <c r="K3847" t="str">
        <f t="shared" si="311"/>
        <v>Mono Blue Terror-Jund Wildfire</v>
      </c>
    </row>
    <row r="3848" spans="1:11" x14ac:dyDescent="0.3">
      <c r="A3848">
        <v>5</v>
      </c>
      <c r="B3848" t="s">
        <v>2734</v>
      </c>
      <c r="C3848" t="s">
        <v>26</v>
      </c>
      <c r="D3848" t="s">
        <v>1850</v>
      </c>
      <c r="E3848" s="1" t="str">
        <f t="shared" si="309"/>
        <v>Alessandro Mazzi-Pietro Carocci</v>
      </c>
      <c r="F3848" t="str">
        <f t="shared" si="307"/>
        <v>Lost</v>
      </c>
      <c r="G3848" s="1">
        <f t="shared" si="308"/>
        <v>14</v>
      </c>
      <c r="H3848">
        <f t="shared" si="310"/>
        <v>1</v>
      </c>
      <c r="I3848" t="str">
        <f>INDEX(META!$B:$B,MATCH(B3848,META!$A:$A,0))</f>
        <v>Mono Red Synth</v>
      </c>
      <c r="J3848" t="str">
        <f>INDEX(META!$B:$B,MATCH(D3848,META!$A:$A,0))</f>
        <v>Caw Gate</v>
      </c>
      <c r="K3848" t="str">
        <f t="shared" si="311"/>
        <v>Mono Red Synth-Caw Gate</v>
      </c>
    </row>
    <row r="3849" spans="1:11" x14ac:dyDescent="0.3">
      <c r="A3849">
        <v>6</v>
      </c>
      <c r="B3849" t="s">
        <v>298</v>
      </c>
      <c r="C3849" t="s">
        <v>25</v>
      </c>
      <c r="D3849" t="s">
        <v>400</v>
      </c>
      <c r="E3849" s="1" t="str">
        <f t="shared" si="309"/>
        <v>Francesco Zibella-Adam Bazika</v>
      </c>
      <c r="F3849" t="str">
        <f t="shared" si="307"/>
        <v>Won</v>
      </c>
      <c r="G3849" s="1">
        <f t="shared" si="308"/>
        <v>14</v>
      </c>
      <c r="H3849">
        <f t="shared" si="310"/>
        <v>1</v>
      </c>
      <c r="I3849" t="str">
        <f>INDEX(META!$B:$B,MATCH(B3849,META!$A:$A,0))</f>
        <v>Gruul Monsters</v>
      </c>
      <c r="J3849" t="str">
        <f>INDEX(META!$B:$B,MATCH(D3849,META!$A:$A,0))</f>
        <v>Jund Wildfire</v>
      </c>
      <c r="K3849" t="str">
        <f t="shared" si="311"/>
        <v>Gruul Monsters-Jund Wildfire</v>
      </c>
    </row>
    <row r="3850" spans="1:11" x14ac:dyDescent="0.3">
      <c r="A3850">
        <v>7</v>
      </c>
      <c r="B3850" t="s">
        <v>309</v>
      </c>
      <c r="C3850" t="s">
        <v>26</v>
      </c>
      <c r="D3850" t="s">
        <v>192</v>
      </c>
      <c r="E3850" s="1" t="str">
        <f t="shared" si="309"/>
        <v>Paolo Donfrancesco-Cristiano Ciacci</v>
      </c>
      <c r="F3850" t="str">
        <f t="shared" si="307"/>
        <v>Lost</v>
      </c>
      <c r="G3850" s="1">
        <f t="shared" si="308"/>
        <v>14</v>
      </c>
      <c r="H3850">
        <f t="shared" si="310"/>
        <v>1</v>
      </c>
      <c r="I3850" t="str">
        <f>INDEX(META!$B:$B,MATCH(B3850,META!$A:$A,0))</f>
        <v>Jund Wildfire</v>
      </c>
      <c r="J3850" t="str">
        <f>INDEX(META!$B:$B,MATCH(D3850,META!$A:$A,0))</f>
        <v>Jund Wildfire</v>
      </c>
      <c r="K3850" t="str">
        <f t="shared" si="311"/>
        <v>Jund Wildfire-Jund Wildfire</v>
      </c>
    </row>
    <row r="3851" spans="1:11" x14ac:dyDescent="0.3">
      <c r="A3851">
        <v>8</v>
      </c>
      <c r="B3851" t="s">
        <v>3258</v>
      </c>
      <c r="C3851" t="s">
        <v>28</v>
      </c>
      <c r="D3851" t="s">
        <v>2422</v>
      </c>
      <c r="E3851" s="1" t="str">
        <f t="shared" si="309"/>
        <v>Bernardo Torres-Michele Compagnone</v>
      </c>
      <c r="F3851" t="str">
        <f t="shared" si="307"/>
        <v>Won</v>
      </c>
      <c r="G3851" s="1">
        <f t="shared" si="308"/>
        <v>14</v>
      </c>
      <c r="H3851">
        <f t="shared" si="310"/>
        <v>1</v>
      </c>
      <c r="I3851" t="str">
        <f>INDEX(META!$B:$B,MATCH(B3851,META!$A:$A,0))</f>
        <v>Izzet Terror</v>
      </c>
      <c r="J3851" t="str">
        <f>INDEX(META!$B:$B,MATCH(D3851,META!$A:$A,0))</f>
        <v>Dimir Terror</v>
      </c>
      <c r="K3851" t="str">
        <f t="shared" si="311"/>
        <v>Izzet Terror-Dimir Terror</v>
      </c>
    </row>
    <row r="3852" spans="1:11" x14ac:dyDescent="0.3">
      <c r="A3852">
        <v>9</v>
      </c>
      <c r="B3852" t="s">
        <v>1786</v>
      </c>
      <c r="C3852" t="s">
        <v>25</v>
      </c>
      <c r="D3852" t="s">
        <v>328</v>
      </c>
      <c r="E3852" s="1" t="str">
        <f t="shared" si="309"/>
        <v>Filip Skórnicki-Lorenzo Bergamini</v>
      </c>
      <c r="F3852" t="str">
        <f t="shared" si="307"/>
        <v>Won</v>
      </c>
      <c r="G3852" s="1">
        <f t="shared" si="308"/>
        <v>14</v>
      </c>
      <c r="H3852">
        <f t="shared" si="310"/>
        <v>1</v>
      </c>
      <c r="I3852" t="str">
        <f>INDEX(META!$B:$B,MATCH(B3852,META!$A:$A,0))</f>
        <v>Mono Blue Aggro</v>
      </c>
      <c r="J3852" t="str">
        <f>INDEX(META!$B:$B,MATCH(D3852,META!$A:$A,0))</f>
        <v>Azorius Familiars</v>
      </c>
      <c r="K3852" t="str">
        <f t="shared" si="311"/>
        <v>Mono Blue Aggro-Azorius Familiars</v>
      </c>
    </row>
    <row r="3853" spans="1:11" x14ac:dyDescent="0.3">
      <c r="A3853">
        <v>10</v>
      </c>
      <c r="B3853" t="s">
        <v>101</v>
      </c>
      <c r="C3853" t="s">
        <v>26</v>
      </c>
      <c r="D3853" t="s">
        <v>3091</v>
      </c>
      <c r="E3853" s="1" t="str">
        <f t="shared" si="309"/>
        <v>Raffaele Nobili-alessio degl'innocenti</v>
      </c>
      <c r="F3853" t="str">
        <f t="shared" si="307"/>
        <v>Lost</v>
      </c>
      <c r="G3853" s="1">
        <f t="shared" si="308"/>
        <v>14</v>
      </c>
      <c r="H3853">
        <f t="shared" si="310"/>
        <v>1</v>
      </c>
      <c r="I3853" t="str">
        <f>INDEX(META!$B:$B,MATCH(B3853,META!$A:$A,0))</f>
        <v>Mono Red Synth</v>
      </c>
      <c r="J3853" t="str">
        <f>INDEX(META!$B:$B,MATCH(D3853,META!$A:$A,0))</f>
        <v>Mono Blue Terror</v>
      </c>
      <c r="K3853" t="str">
        <f t="shared" si="311"/>
        <v>Mono Red Synth-Mono Blue Terror</v>
      </c>
    </row>
    <row r="3854" spans="1:11" x14ac:dyDescent="0.3">
      <c r="A3854">
        <v>11</v>
      </c>
      <c r="B3854" t="s">
        <v>569</v>
      </c>
      <c r="C3854" t="s">
        <v>27</v>
      </c>
      <c r="D3854" t="s">
        <v>2397</v>
      </c>
      <c r="E3854" s="1" t="str">
        <f t="shared" si="309"/>
        <v>isaac rancic-Igor Grécia</v>
      </c>
      <c r="F3854" t="str">
        <f t="shared" si="307"/>
        <v>Lost</v>
      </c>
      <c r="G3854" s="1">
        <f t="shared" si="308"/>
        <v>14</v>
      </c>
      <c r="H3854">
        <f t="shared" si="310"/>
        <v>1</v>
      </c>
      <c r="I3854" t="str">
        <f>INDEX(META!$B:$B,MATCH(B3854,META!$A:$A,0))</f>
        <v>High Tide Combo</v>
      </c>
      <c r="J3854" t="str">
        <f>INDEX(META!$B:$B,MATCH(D3854,META!$A:$A,0))</f>
        <v>Azorius Familiars</v>
      </c>
      <c r="K3854" t="str">
        <f t="shared" si="311"/>
        <v>High Tide Combo-Azorius Familiars</v>
      </c>
    </row>
    <row r="3855" spans="1:11" x14ac:dyDescent="0.3">
      <c r="A3855">
        <v>12</v>
      </c>
      <c r="B3855" t="s">
        <v>839</v>
      </c>
      <c r="C3855" t="s">
        <v>27</v>
      </c>
      <c r="D3855" t="s">
        <v>398</v>
      </c>
      <c r="E3855" s="1" t="str">
        <f t="shared" si="309"/>
        <v>Stefano Belloni-Edoardo Bardi</v>
      </c>
      <c r="F3855" t="str">
        <f t="shared" si="307"/>
        <v>Lost</v>
      </c>
      <c r="G3855" s="1">
        <f t="shared" si="308"/>
        <v>14</v>
      </c>
      <c r="H3855">
        <f t="shared" si="310"/>
        <v>1</v>
      </c>
      <c r="I3855" t="str">
        <f>INDEX(META!$B:$B,MATCH(B3855,META!$A:$A,0))</f>
        <v>Mono Blue Aggro</v>
      </c>
      <c r="J3855" t="str">
        <f>INDEX(META!$B:$B,MATCH(D3855,META!$A:$A,0))</f>
        <v>High Tide Combo</v>
      </c>
      <c r="K3855" t="str">
        <f t="shared" si="311"/>
        <v>Mono Blue Aggro-High Tide Combo</v>
      </c>
    </row>
    <row r="3856" spans="1:11" x14ac:dyDescent="0.3">
      <c r="A3856">
        <v>13</v>
      </c>
      <c r="B3856" t="s">
        <v>197</v>
      </c>
      <c r="C3856" t="s">
        <v>25</v>
      </c>
      <c r="D3856" t="s">
        <v>251</v>
      </c>
      <c r="E3856" s="1" t="str">
        <f t="shared" si="309"/>
        <v>Francesco Giuliano-Paolo Rollo</v>
      </c>
      <c r="F3856" t="str">
        <f t="shared" si="307"/>
        <v>Won</v>
      </c>
      <c r="G3856" s="1">
        <f t="shared" si="308"/>
        <v>14</v>
      </c>
      <c r="H3856">
        <f t="shared" si="310"/>
        <v>1</v>
      </c>
      <c r="I3856" t="str">
        <f>INDEX(META!$B:$B,MATCH(B3856,META!$A:$A,0))</f>
        <v>Azorius Familiars</v>
      </c>
      <c r="J3856" t="str">
        <f>INDEX(META!$B:$B,MATCH(D3856,META!$A:$A,0))</f>
        <v>Gardens</v>
      </c>
      <c r="K3856" t="str">
        <f t="shared" si="311"/>
        <v>Azorius Familiars-Gardens</v>
      </c>
    </row>
    <row r="3857" spans="1:11" x14ac:dyDescent="0.3">
      <c r="A3857">
        <v>14</v>
      </c>
      <c r="B3857" t="s">
        <v>116</v>
      </c>
      <c r="C3857" t="s">
        <v>26</v>
      </c>
      <c r="D3857" t="s">
        <v>123</v>
      </c>
      <c r="E3857" s="1" t="str">
        <f t="shared" si="309"/>
        <v>Štěpán Pardubický-Tomáš HINDULIAK</v>
      </c>
      <c r="F3857" t="str">
        <f t="shared" si="307"/>
        <v>Lost</v>
      </c>
      <c r="G3857" s="1">
        <f t="shared" si="308"/>
        <v>14</v>
      </c>
      <c r="H3857">
        <f t="shared" si="310"/>
        <v>1</v>
      </c>
      <c r="I3857" t="str">
        <f>INDEX(META!$B:$B,MATCH(B3857,META!$A:$A,0))</f>
        <v>Rakdos Madness</v>
      </c>
      <c r="J3857" t="str">
        <f>INDEX(META!$B:$B,MATCH(D3857,META!$A:$A,0))</f>
        <v>Mono Blue Terror</v>
      </c>
      <c r="K3857" t="str">
        <f t="shared" si="311"/>
        <v>Rakdos Madness-Mono Blue Terror</v>
      </c>
    </row>
    <row r="3858" spans="1:11" x14ac:dyDescent="0.3">
      <c r="A3858">
        <v>15</v>
      </c>
      <c r="B3858" t="s">
        <v>439</v>
      </c>
      <c r="C3858" t="s">
        <v>26</v>
      </c>
      <c r="D3858" t="s">
        <v>2534</v>
      </c>
      <c r="E3858" s="1" t="str">
        <f t="shared" si="309"/>
        <v>Andrea Trisoglio-Giacomo Giannoni</v>
      </c>
      <c r="F3858" t="str">
        <f t="shared" si="307"/>
        <v>Lost</v>
      </c>
      <c r="G3858" s="1">
        <f t="shared" si="308"/>
        <v>14</v>
      </c>
      <c r="H3858">
        <f t="shared" si="310"/>
        <v>1</v>
      </c>
      <c r="I3858" t="str">
        <f>INDEX(META!$B:$B,MATCH(B3858,META!$A:$A,0))</f>
        <v>Jund Wildfire</v>
      </c>
      <c r="J3858" t="str">
        <f>INDEX(META!$B:$B,MATCH(D3858,META!$A:$A,0))</f>
        <v>Rakdos Madness</v>
      </c>
      <c r="K3858" t="str">
        <f t="shared" si="311"/>
        <v>Jund Wildfire-Rakdos Madness</v>
      </c>
    </row>
    <row r="3859" spans="1:11" x14ac:dyDescent="0.3">
      <c r="A3859">
        <v>16</v>
      </c>
      <c r="B3859" t="s">
        <v>397</v>
      </c>
      <c r="C3859" t="s">
        <v>26</v>
      </c>
      <c r="D3859" t="s">
        <v>433</v>
      </c>
      <c r="E3859" s="1" t="str">
        <f t="shared" si="309"/>
        <v>Mario Garbuio-Andrea Imborgia</v>
      </c>
      <c r="F3859" t="str">
        <f t="shared" si="307"/>
        <v>Lost</v>
      </c>
      <c r="G3859" s="1">
        <f t="shared" si="308"/>
        <v>14</v>
      </c>
      <c r="H3859">
        <f t="shared" si="310"/>
        <v>1</v>
      </c>
      <c r="I3859" t="str">
        <f>INDEX(META!$B:$B,MATCH(B3859,META!$A:$A,0))</f>
        <v>Dimir Terror</v>
      </c>
      <c r="J3859" t="str">
        <f>INDEX(META!$B:$B,MATCH(D3859,META!$A:$A,0))</f>
        <v>Mono Red Madness</v>
      </c>
      <c r="K3859" t="str">
        <f t="shared" si="311"/>
        <v>Dimir Terror-Mono Red Madness</v>
      </c>
    </row>
    <row r="3860" spans="1:11" x14ac:dyDescent="0.3">
      <c r="A3860">
        <v>17</v>
      </c>
      <c r="B3860" t="s">
        <v>2707</v>
      </c>
      <c r="C3860" t="s">
        <v>28</v>
      </c>
      <c r="D3860" t="s">
        <v>291</v>
      </c>
      <c r="E3860" s="1" t="str">
        <f t="shared" si="309"/>
        <v>Stefano Mannella-Numa Zorzi</v>
      </c>
      <c r="F3860" t="str">
        <f t="shared" si="307"/>
        <v>Won</v>
      </c>
      <c r="G3860" s="1">
        <f t="shared" si="308"/>
        <v>14</v>
      </c>
      <c r="H3860">
        <f t="shared" si="310"/>
        <v>1</v>
      </c>
      <c r="I3860" t="str">
        <f>INDEX(META!$B:$B,MATCH(B3860,META!$A:$A,0))</f>
        <v>Jund Wildfire</v>
      </c>
      <c r="J3860" t="str">
        <f>INDEX(META!$B:$B,MATCH(D3860,META!$A:$A,0))</f>
        <v>Mono Red Synth</v>
      </c>
      <c r="K3860" t="str">
        <f t="shared" si="311"/>
        <v>Jund Wildfire-Mono Red Synth</v>
      </c>
    </row>
    <row r="3861" spans="1:11" x14ac:dyDescent="0.3">
      <c r="A3861">
        <v>18</v>
      </c>
      <c r="B3861" t="s">
        <v>3194</v>
      </c>
      <c r="C3861" t="s">
        <v>26</v>
      </c>
      <c r="D3861" t="s">
        <v>152</v>
      </c>
      <c r="E3861" s="1" t="str">
        <f t="shared" si="309"/>
        <v>hayden dubock-Jan Plachý</v>
      </c>
      <c r="F3861" t="str">
        <f t="shared" si="307"/>
        <v>Lost</v>
      </c>
      <c r="G3861" s="1">
        <f t="shared" si="308"/>
        <v>14</v>
      </c>
      <c r="H3861">
        <f t="shared" si="310"/>
        <v>1</v>
      </c>
      <c r="I3861" t="str">
        <f>INDEX(META!$B:$B,MATCH(B3861,META!$A:$A,0))</f>
        <v>Jeskai Ephemerate</v>
      </c>
      <c r="J3861" t="str">
        <f>INDEX(META!$B:$B,MATCH(D3861,META!$A:$A,0))</f>
        <v>Jund Wildfire</v>
      </c>
      <c r="K3861" t="str">
        <f t="shared" si="311"/>
        <v>Jeskai Ephemerate-Jund Wildfire</v>
      </c>
    </row>
    <row r="3862" spans="1:11" x14ac:dyDescent="0.3">
      <c r="A3862">
        <v>19</v>
      </c>
      <c r="B3862" t="s">
        <v>233</v>
      </c>
      <c r="C3862" t="s">
        <v>27</v>
      </c>
      <c r="D3862" t="s">
        <v>3261</v>
      </c>
      <c r="E3862" s="1" t="str">
        <f t="shared" si="309"/>
        <v>Samuele Samaritani-Marcio Carvalho</v>
      </c>
      <c r="F3862" t="str">
        <f t="shared" si="307"/>
        <v>Lost</v>
      </c>
      <c r="G3862" s="1">
        <f t="shared" si="308"/>
        <v>14</v>
      </c>
      <c r="H3862">
        <f t="shared" si="310"/>
        <v>1</v>
      </c>
      <c r="I3862" t="str">
        <f>INDEX(META!$B:$B,MATCH(B3862,META!$A:$A,0))</f>
        <v>Jund Wildfire</v>
      </c>
      <c r="J3862" t="str">
        <f>INDEX(META!$B:$B,MATCH(D3862,META!$A:$A,0))</f>
        <v>Izzet Blitz</v>
      </c>
      <c r="K3862" t="str">
        <f t="shared" si="311"/>
        <v>Jund Wildfire-Izzet Blitz</v>
      </c>
    </row>
    <row r="3863" spans="1:11" x14ac:dyDescent="0.3">
      <c r="A3863">
        <v>20</v>
      </c>
      <c r="B3863" t="s">
        <v>1820</v>
      </c>
      <c r="C3863" t="s">
        <v>28</v>
      </c>
      <c r="D3863" t="s">
        <v>394</v>
      </c>
      <c r="E3863" s="1" t="str">
        <f t="shared" si="309"/>
        <v>Fran družinec-Jame Truffaz</v>
      </c>
      <c r="F3863" t="str">
        <f t="shared" si="307"/>
        <v>Won</v>
      </c>
      <c r="G3863" s="1">
        <f t="shared" si="308"/>
        <v>14</v>
      </c>
      <c r="H3863">
        <f t="shared" si="310"/>
        <v>1</v>
      </c>
      <c r="I3863" t="str">
        <f>INDEX(META!$B:$B,MATCH(B3863,META!$A:$A,0))</f>
        <v>Altar Tron</v>
      </c>
      <c r="J3863" t="str">
        <f>INDEX(META!$B:$B,MATCH(D3863,META!$A:$A,0))</f>
        <v>Gardens</v>
      </c>
      <c r="K3863" t="str">
        <f t="shared" si="311"/>
        <v>Altar Tron-Gardens</v>
      </c>
    </row>
    <row r="3864" spans="1:11" x14ac:dyDescent="0.3">
      <c r="A3864">
        <v>21</v>
      </c>
      <c r="B3864" t="s">
        <v>3238</v>
      </c>
      <c r="C3864" t="s">
        <v>26</v>
      </c>
      <c r="D3864" t="s">
        <v>323</v>
      </c>
      <c r="E3864" s="1" t="str">
        <f t="shared" si="309"/>
        <v>Marco Del Pivo-Mattia Pesenti</v>
      </c>
      <c r="F3864" t="str">
        <f t="shared" si="307"/>
        <v>Lost</v>
      </c>
      <c r="G3864" s="1">
        <f t="shared" si="308"/>
        <v>14</v>
      </c>
      <c r="H3864">
        <f t="shared" si="310"/>
        <v>1</v>
      </c>
      <c r="I3864" t="str">
        <f>INDEX(META!$B:$B,MATCH(B3864,META!$A:$A,0))</f>
        <v>Gardens</v>
      </c>
      <c r="J3864" t="str">
        <f>INDEX(META!$B:$B,MATCH(D3864,META!$A:$A,0))</f>
        <v>Mono Blue Aggro</v>
      </c>
      <c r="K3864" t="str">
        <f t="shared" si="311"/>
        <v>Gardens-Mono Blue Aggro</v>
      </c>
    </row>
    <row r="3865" spans="1:11" x14ac:dyDescent="0.3">
      <c r="A3865">
        <v>22</v>
      </c>
      <c r="B3865" t="s">
        <v>1512</v>
      </c>
      <c r="C3865" t="s">
        <v>25</v>
      </c>
      <c r="D3865" t="s">
        <v>1306</v>
      </c>
      <c r="E3865" s="1" t="str">
        <f t="shared" si="309"/>
        <v>Andrea Landi-Francesco Pelacani</v>
      </c>
      <c r="F3865" t="str">
        <f t="shared" si="307"/>
        <v>Won</v>
      </c>
      <c r="G3865" s="1">
        <f t="shared" si="308"/>
        <v>14</v>
      </c>
      <c r="H3865">
        <f t="shared" si="310"/>
        <v>1</v>
      </c>
      <c r="I3865" t="str">
        <f>INDEX(META!$B:$B,MATCH(B3865,META!$A:$A,0))</f>
        <v>Azorius Familiars</v>
      </c>
      <c r="J3865" t="str">
        <f>INDEX(META!$B:$B,MATCH(D3865,META!$A:$A,0))</f>
        <v>Mono Blue Terror</v>
      </c>
      <c r="K3865" t="str">
        <f t="shared" si="311"/>
        <v>Azorius Familiars-Mono Blue Terror</v>
      </c>
    </row>
    <row r="3866" spans="1:11" x14ac:dyDescent="0.3">
      <c r="A3866">
        <v>23</v>
      </c>
      <c r="B3866" t="s">
        <v>407</v>
      </c>
      <c r="C3866" t="s">
        <v>28</v>
      </c>
      <c r="D3866" t="s">
        <v>2640</v>
      </c>
      <c r="E3866" s="1" t="str">
        <f t="shared" si="309"/>
        <v>marco cristopher candela-Giuseppe Monfregola</v>
      </c>
      <c r="F3866" t="str">
        <f t="shared" si="307"/>
        <v>Won</v>
      </c>
      <c r="G3866" s="1">
        <f t="shared" si="308"/>
        <v>14</v>
      </c>
      <c r="H3866">
        <f t="shared" si="310"/>
        <v>1</v>
      </c>
      <c r="I3866" t="str">
        <f>INDEX(META!$B:$B,MATCH(B3866,META!$A:$A,0))</f>
        <v>Mardu Synth</v>
      </c>
      <c r="J3866" t="str">
        <f>INDEX(META!$B:$B,MATCH(D3866,META!$A:$A,0))</f>
        <v>Mono Red Synth</v>
      </c>
      <c r="K3866" t="str">
        <f t="shared" si="311"/>
        <v>Mardu Synth-Mono Red Synth</v>
      </c>
    </row>
    <row r="3867" spans="1:11" x14ac:dyDescent="0.3">
      <c r="A3867">
        <v>24</v>
      </c>
      <c r="B3867" t="s">
        <v>386</v>
      </c>
      <c r="C3867" t="s">
        <v>25</v>
      </c>
      <c r="D3867" t="s">
        <v>1404</v>
      </c>
      <c r="E3867" s="1" t="str">
        <f t="shared" si="309"/>
        <v>Alessandro Sanvito-Lorenzo Lupini</v>
      </c>
      <c r="F3867" t="str">
        <f t="shared" si="307"/>
        <v>Won</v>
      </c>
      <c r="G3867" s="1">
        <f t="shared" si="308"/>
        <v>14</v>
      </c>
      <c r="H3867">
        <f t="shared" si="310"/>
        <v>1</v>
      </c>
      <c r="I3867" t="str">
        <f>INDEX(META!$B:$B,MATCH(B3867,META!$A:$A,0))</f>
        <v>Elves</v>
      </c>
      <c r="J3867" t="str">
        <f>INDEX(META!$B:$B,MATCH(D3867,META!$A:$A,0))</f>
        <v>Elves</v>
      </c>
      <c r="K3867" t="str">
        <f t="shared" si="311"/>
        <v>Elves-Elves</v>
      </c>
    </row>
    <row r="3868" spans="1:11" x14ac:dyDescent="0.3">
      <c r="A3868">
        <v>25</v>
      </c>
      <c r="B3868" t="s">
        <v>409</v>
      </c>
      <c r="C3868" t="s">
        <v>26</v>
      </c>
      <c r="D3868" t="s">
        <v>498</v>
      </c>
      <c r="E3868" s="1" t="str">
        <f t="shared" si="309"/>
        <v>Ondřej Lukáš-Martn Rabiller</v>
      </c>
      <c r="F3868" t="str">
        <f t="shared" si="307"/>
        <v>Lost</v>
      </c>
      <c r="G3868" s="1">
        <f t="shared" si="308"/>
        <v>14</v>
      </c>
      <c r="H3868">
        <f t="shared" si="310"/>
        <v>1</v>
      </c>
      <c r="I3868" t="str">
        <f>INDEX(META!$B:$B,MATCH(B3868,META!$A:$A,0))</f>
        <v>Mono Red Synth</v>
      </c>
      <c r="J3868" t="str">
        <f>INDEX(META!$B:$B,MATCH(D3868,META!$A:$A,0))</f>
        <v>Izzet Faeries</v>
      </c>
      <c r="K3868" t="str">
        <f t="shared" si="311"/>
        <v>Mono Red Synth-Izzet Faeries</v>
      </c>
    </row>
    <row r="3869" spans="1:11" x14ac:dyDescent="0.3">
      <c r="A3869">
        <v>26</v>
      </c>
      <c r="B3869" t="s">
        <v>354</v>
      </c>
      <c r="C3869" t="s">
        <v>25</v>
      </c>
      <c r="D3869" t="s">
        <v>1808</v>
      </c>
      <c r="E3869" s="1" t="str">
        <f t="shared" si="309"/>
        <v>Milos Arsic-Kristijan Kondić</v>
      </c>
      <c r="F3869" t="str">
        <f t="shared" si="307"/>
        <v>Won</v>
      </c>
      <c r="G3869" s="1">
        <f t="shared" si="308"/>
        <v>14</v>
      </c>
      <c r="H3869">
        <f t="shared" si="310"/>
        <v>1</v>
      </c>
      <c r="I3869" t="str">
        <f>INDEX(META!$B:$B,MATCH(B3869,META!$A:$A,0))</f>
        <v>Mono Red Synth</v>
      </c>
      <c r="J3869" t="str">
        <f>INDEX(META!$B:$B,MATCH(D3869,META!$A:$A,0))</f>
        <v>High Tide Combo</v>
      </c>
      <c r="K3869" t="str">
        <f t="shared" si="311"/>
        <v>Mono Red Synth-High Tide Combo</v>
      </c>
    </row>
    <row r="3870" spans="1:11" x14ac:dyDescent="0.3">
      <c r="A3870">
        <v>27</v>
      </c>
      <c r="B3870" t="s">
        <v>1905</v>
      </c>
      <c r="C3870" t="s">
        <v>27</v>
      </c>
      <c r="D3870" t="s">
        <v>1517</v>
      </c>
      <c r="E3870" s="1" t="str">
        <f t="shared" si="309"/>
        <v>Manuel Michelangeli-Andrea Beatrice</v>
      </c>
      <c r="F3870" t="str">
        <f t="shared" si="307"/>
        <v>Lost</v>
      </c>
      <c r="G3870" s="1">
        <f t="shared" si="308"/>
        <v>14</v>
      </c>
      <c r="H3870">
        <f t="shared" si="310"/>
        <v>1</v>
      </c>
      <c r="I3870" t="str">
        <f>INDEX(META!$B:$B,MATCH(B3870,META!$A:$A,0))</f>
        <v>Mono Red Synth</v>
      </c>
      <c r="J3870" t="str">
        <f>INDEX(META!$B:$B,MATCH(D3870,META!$A:$A,0))</f>
        <v>Mono Blue Terror</v>
      </c>
      <c r="K3870" t="str">
        <f t="shared" si="311"/>
        <v>Mono Red Synth-Mono Blue Terror</v>
      </c>
    </row>
    <row r="3871" spans="1:11" x14ac:dyDescent="0.3">
      <c r="A3871">
        <v>28</v>
      </c>
      <c r="B3871" t="s">
        <v>3252</v>
      </c>
      <c r="C3871" t="s">
        <v>26</v>
      </c>
      <c r="D3871" t="s">
        <v>422</v>
      </c>
      <c r="E3871" s="1" t="str">
        <f t="shared" si="309"/>
        <v>Alexander Beliaev-Diego Lacedonia</v>
      </c>
      <c r="F3871" t="str">
        <f t="shared" si="307"/>
        <v>Lost</v>
      </c>
      <c r="G3871" s="1">
        <f t="shared" si="308"/>
        <v>14</v>
      </c>
      <c r="H3871">
        <f t="shared" si="310"/>
        <v>1</v>
      </c>
      <c r="I3871" t="str">
        <f>INDEX(META!$B:$B,MATCH(B3871,META!$A:$A,0))</f>
        <v>Elves</v>
      </c>
      <c r="J3871" t="str">
        <f>INDEX(META!$B:$B,MATCH(D3871,META!$A:$A,0))</f>
        <v>Mono Red Madness</v>
      </c>
      <c r="K3871" t="str">
        <f t="shared" si="311"/>
        <v>Elves-Mono Red Madness</v>
      </c>
    </row>
    <row r="3872" spans="1:11" x14ac:dyDescent="0.3">
      <c r="A3872">
        <v>29</v>
      </c>
      <c r="B3872" t="s">
        <v>180</v>
      </c>
      <c r="C3872" t="s">
        <v>28</v>
      </c>
      <c r="D3872" t="s">
        <v>225</v>
      </c>
      <c r="E3872" s="1" t="str">
        <f t="shared" si="309"/>
        <v>Marco Drakulic-Michele Delpiazzo</v>
      </c>
      <c r="F3872" t="str">
        <f t="shared" si="307"/>
        <v>Won</v>
      </c>
      <c r="G3872" s="1">
        <f t="shared" si="308"/>
        <v>14</v>
      </c>
      <c r="H3872">
        <f t="shared" si="310"/>
        <v>1</v>
      </c>
      <c r="I3872" t="str">
        <f>INDEX(META!$B:$B,MATCH(B3872,META!$A:$A,0))</f>
        <v>High Tide Combo</v>
      </c>
      <c r="J3872" t="str">
        <f>INDEX(META!$B:$B,MATCH(D3872,META!$A:$A,0))</f>
        <v>Mono Red Synth</v>
      </c>
      <c r="K3872" t="str">
        <f t="shared" si="311"/>
        <v>High Tide Combo-Mono Red Synth</v>
      </c>
    </row>
    <row r="3873" spans="1:11" x14ac:dyDescent="0.3">
      <c r="A3873">
        <v>30</v>
      </c>
      <c r="B3873" t="s">
        <v>489</v>
      </c>
      <c r="C3873" t="s">
        <v>28</v>
      </c>
      <c r="D3873" t="s">
        <v>516</v>
      </c>
      <c r="E3873" s="1" t="str">
        <f t="shared" si="309"/>
        <v>Mattia Biella-Vincenzo Vinci</v>
      </c>
      <c r="F3873" t="str">
        <f t="shared" si="307"/>
        <v>Won</v>
      </c>
      <c r="G3873" s="1">
        <f t="shared" si="308"/>
        <v>14</v>
      </c>
      <c r="H3873">
        <f t="shared" si="310"/>
        <v>1</v>
      </c>
      <c r="I3873" t="str">
        <f>INDEX(META!$B:$B,MATCH(B3873,META!$A:$A,0))</f>
        <v>High Tide Combo</v>
      </c>
      <c r="J3873" t="str">
        <f>INDEX(META!$B:$B,MATCH(D3873,META!$A:$A,0))</f>
        <v>Jund Wildfire</v>
      </c>
      <c r="K3873" t="str">
        <f t="shared" si="311"/>
        <v>High Tide Combo-Jund Wildfire</v>
      </c>
    </row>
    <row r="3874" spans="1:11" x14ac:dyDescent="0.3">
      <c r="A3874">
        <v>31</v>
      </c>
      <c r="B3874" t="s">
        <v>1388</v>
      </c>
      <c r="C3874" t="s">
        <v>26</v>
      </c>
      <c r="D3874" t="s">
        <v>237</v>
      </c>
      <c r="E3874" s="1" t="str">
        <f t="shared" si="309"/>
        <v>Riccardo Cavazza-Lorenzo Pollone</v>
      </c>
      <c r="F3874" t="str">
        <f t="shared" si="307"/>
        <v>Lost</v>
      </c>
      <c r="G3874" s="1">
        <f t="shared" si="308"/>
        <v>14</v>
      </c>
      <c r="H3874">
        <f t="shared" si="310"/>
        <v>1</v>
      </c>
      <c r="I3874" t="str">
        <f>INDEX(META!$B:$B,MATCH(B3874,META!$A:$A,0))</f>
        <v>Mono Red Synth</v>
      </c>
      <c r="J3874" t="str">
        <f>INDEX(META!$B:$B,MATCH(D3874,META!$A:$A,0))</f>
        <v>Jund Wildfire</v>
      </c>
      <c r="K3874" t="str">
        <f t="shared" si="311"/>
        <v>Mono Red Synth-Jund Wildfire</v>
      </c>
    </row>
    <row r="3875" spans="1:11" x14ac:dyDescent="0.3">
      <c r="A3875">
        <v>32</v>
      </c>
      <c r="B3875" t="s">
        <v>390</v>
      </c>
      <c r="C3875" t="s">
        <v>25</v>
      </c>
      <c r="D3875" t="s">
        <v>772</v>
      </c>
      <c r="E3875" s="1" t="str">
        <f t="shared" si="309"/>
        <v>Diego Zaccagnini-Gennaro Ucciero</v>
      </c>
      <c r="F3875" t="str">
        <f t="shared" si="307"/>
        <v>Won</v>
      </c>
      <c r="G3875" s="1">
        <f t="shared" si="308"/>
        <v>14</v>
      </c>
      <c r="H3875">
        <f t="shared" si="310"/>
        <v>1</v>
      </c>
      <c r="I3875" t="str">
        <f>INDEX(META!$B:$B,MATCH(B3875,META!$A:$A,0))</f>
        <v>Mono Red Synth</v>
      </c>
      <c r="J3875" t="str">
        <f>INDEX(META!$B:$B,MATCH(D3875,META!$A:$A,0))</f>
        <v>Mono Red Madness</v>
      </c>
      <c r="K3875" t="str">
        <f t="shared" si="311"/>
        <v>Mono Red Synth-Mono Red Madness</v>
      </c>
    </row>
    <row r="3876" spans="1:11" x14ac:dyDescent="0.3">
      <c r="A3876">
        <v>33</v>
      </c>
      <c r="B3876" t="s">
        <v>199</v>
      </c>
      <c r="C3876" t="s">
        <v>25</v>
      </c>
      <c r="D3876" t="s">
        <v>241</v>
      </c>
      <c r="E3876" s="1" t="str">
        <f t="shared" si="309"/>
        <v>Gregorio Galeotti-Giacomo Santi</v>
      </c>
      <c r="F3876" t="str">
        <f t="shared" si="307"/>
        <v>Won</v>
      </c>
      <c r="G3876" s="1">
        <f t="shared" si="308"/>
        <v>14</v>
      </c>
      <c r="H3876">
        <f t="shared" si="310"/>
        <v>1</v>
      </c>
      <c r="I3876" t="str">
        <f>INDEX(META!$B:$B,MATCH(B3876,META!$A:$A,0))</f>
        <v>Azorius Familiars</v>
      </c>
      <c r="J3876" t="str">
        <f>INDEX(META!$B:$B,MATCH(D3876,META!$A:$A,0))</f>
        <v>Mono Blue Aggro</v>
      </c>
      <c r="K3876" t="str">
        <f t="shared" si="311"/>
        <v>Azorius Familiars-Mono Blue Aggro</v>
      </c>
    </row>
    <row r="3877" spans="1:11" x14ac:dyDescent="0.3">
      <c r="A3877">
        <v>34</v>
      </c>
      <c r="B3877" t="s">
        <v>2810</v>
      </c>
      <c r="C3877" t="s">
        <v>28</v>
      </c>
      <c r="D3877" t="s">
        <v>403</v>
      </c>
      <c r="E3877" s="1" t="str">
        <f t="shared" si="309"/>
        <v>Pasquale Sirignano-Federico Lazzari</v>
      </c>
      <c r="F3877" t="str">
        <f t="shared" si="307"/>
        <v>Won</v>
      </c>
      <c r="G3877" s="1">
        <f t="shared" si="308"/>
        <v>14</v>
      </c>
      <c r="H3877">
        <f t="shared" si="310"/>
        <v>1</v>
      </c>
      <c r="I3877" t="str">
        <f>INDEX(META!$B:$B,MATCH(B3877,META!$A:$A,0))</f>
        <v>Mono Red Synth</v>
      </c>
      <c r="J3877" t="str">
        <f>INDEX(META!$B:$B,MATCH(D3877,META!$A:$A,0))</f>
        <v>X Lands Spy</v>
      </c>
      <c r="K3877" t="str">
        <f t="shared" si="311"/>
        <v>Mono Red Synth-X Lands Spy</v>
      </c>
    </row>
    <row r="3878" spans="1:11" x14ac:dyDescent="0.3">
      <c r="A3878">
        <v>35</v>
      </c>
      <c r="B3878" t="s">
        <v>275</v>
      </c>
      <c r="C3878" t="s">
        <v>26</v>
      </c>
      <c r="D3878" t="s">
        <v>1600</v>
      </c>
      <c r="E3878" s="1" t="str">
        <f t="shared" si="309"/>
        <v>Emanuele Sutto-Giovanni Navarra</v>
      </c>
      <c r="F3878" t="str">
        <f t="shared" si="307"/>
        <v>Lost</v>
      </c>
      <c r="G3878" s="1">
        <f t="shared" si="308"/>
        <v>14</v>
      </c>
      <c r="H3878">
        <f t="shared" si="310"/>
        <v>1</v>
      </c>
      <c r="I3878" t="str">
        <f>INDEX(META!$B:$B,MATCH(B3878,META!$A:$A,0))</f>
        <v>Mono Blue Aggro</v>
      </c>
      <c r="J3878" t="str">
        <f>INDEX(META!$B:$B,MATCH(D3878,META!$A:$A,0))</f>
        <v>Mono Blue Aggro</v>
      </c>
      <c r="K3878" t="str">
        <f t="shared" si="311"/>
        <v>Mono Blue Aggro-Mono Blue Aggro</v>
      </c>
    </row>
    <row r="3879" spans="1:11" x14ac:dyDescent="0.3">
      <c r="A3879">
        <v>36</v>
      </c>
      <c r="B3879" t="s">
        <v>3216</v>
      </c>
      <c r="C3879" t="s">
        <v>28</v>
      </c>
      <c r="D3879" t="s">
        <v>243</v>
      </c>
      <c r="E3879" s="1" t="str">
        <f t="shared" si="309"/>
        <v>Matteo Malberti-Diego Bersanetti</v>
      </c>
      <c r="F3879" t="str">
        <f t="shared" si="307"/>
        <v>Won</v>
      </c>
      <c r="G3879" s="1">
        <f t="shared" si="308"/>
        <v>14</v>
      </c>
      <c r="H3879">
        <f t="shared" si="310"/>
        <v>1</v>
      </c>
      <c r="I3879" t="str">
        <f>INDEX(META!$B:$B,MATCH(B3879,META!$A:$A,0))</f>
        <v>Grixis Affinity</v>
      </c>
      <c r="J3879" t="str">
        <f>INDEX(META!$B:$B,MATCH(D3879,META!$A:$A,0))</f>
        <v>Rakdos Madness</v>
      </c>
      <c r="K3879" t="str">
        <f t="shared" si="311"/>
        <v>Grixis Affinity-Rakdos Madness</v>
      </c>
    </row>
    <row r="3880" spans="1:11" x14ac:dyDescent="0.3">
      <c r="A3880">
        <v>37</v>
      </c>
      <c r="B3880" t="s">
        <v>3022</v>
      </c>
      <c r="C3880" t="s">
        <v>25</v>
      </c>
      <c r="D3880" t="s">
        <v>1622</v>
      </c>
      <c r="E3880" s="1" t="str">
        <f t="shared" si="309"/>
        <v>Marco Lombardi-Matteo Lugaresi</v>
      </c>
      <c r="F3880" t="str">
        <f t="shared" si="307"/>
        <v>Won</v>
      </c>
      <c r="G3880" s="1">
        <f t="shared" si="308"/>
        <v>14</v>
      </c>
      <c r="H3880">
        <f t="shared" si="310"/>
        <v>1</v>
      </c>
      <c r="I3880" t="str">
        <f>INDEX(META!$B:$B,MATCH(B3880,META!$A:$A,0))</f>
        <v>Elves</v>
      </c>
      <c r="J3880" t="str">
        <f>INDEX(META!$B:$B,MATCH(D3880,META!$A:$A,0))</f>
        <v>Mono Blue Aggro</v>
      </c>
      <c r="K3880" t="str">
        <f t="shared" si="311"/>
        <v>Elves-Mono Blue Aggro</v>
      </c>
    </row>
    <row r="3881" spans="1:11" x14ac:dyDescent="0.3">
      <c r="A3881">
        <v>38</v>
      </c>
      <c r="B3881" t="s">
        <v>379</v>
      </c>
      <c r="C3881" t="s">
        <v>28</v>
      </c>
      <c r="D3881" t="s">
        <v>310</v>
      </c>
      <c r="E3881" s="1" t="str">
        <f t="shared" si="309"/>
        <v>Giovanni Favetta-Davide Sambarino</v>
      </c>
      <c r="F3881" t="str">
        <f t="shared" si="307"/>
        <v>Won</v>
      </c>
      <c r="G3881" s="1">
        <f t="shared" si="308"/>
        <v>14</v>
      </c>
      <c r="H3881">
        <f t="shared" si="310"/>
        <v>1</v>
      </c>
      <c r="I3881" t="str">
        <f>INDEX(META!$B:$B,MATCH(B3881,META!$A:$A,0))</f>
        <v>White Weenie</v>
      </c>
      <c r="J3881" t="str">
        <f>INDEX(META!$B:$B,MATCH(D3881,META!$A:$A,0))</f>
        <v>Mono Red Madness</v>
      </c>
      <c r="K3881" t="str">
        <f t="shared" si="311"/>
        <v>White Weenie-Mono Red Madness</v>
      </c>
    </row>
    <row r="3882" spans="1:11" x14ac:dyDescent="0.3">
      <c r="A3882">
        <v>39</v>
      </c>
      <c r="B3882" t="s">
        <v>1940</v>
      </c>
      <c r="C3882" t="s">
        <v>27</v>
      </c>
      <c r="D3882" t="s">
        <v>299</v>
      </c>
      <c r="E3882" s="1" t="str">
        <f t="shared" si="309"/>
        <v>Carlo Iavazzo-Lorenzo Bachiorri</v>
      </c>
      <c r="F3882" t="str">
        <f t="shared" si="307"/>
        <v>Lost</v>
      </c>
      <c r="G3882" s="1">
        <f t="shared" si="308"/>
        <v>14</v>
      </c>
      <c r="H3882">
        <f t="shared" si="310"/>
        <v>1</v>
      </c>
      <c r="I3882" t="str">
        <f>INDEX(META!$B:$B,MATCH(B3882,META!$A:$A,0))</f>
        <v>Jund Wildfire</v>
      </c>
      <c r="J3882" t="str">
        <f>INDEX(META!$B:$B,MATCH(D3882,META!$A:$A,0))</f>
        <v>Mono Red Synth</v>
      </c>
      <c r="K3882" t="str">
        <f t="shared" si="311"/>
        <v>Jund Wildfire-Mono Red Synth</v>
      </c>
    </row>
    <row r="3883" spans="1:11" x14ac:dyDescent="0.3">
      <c r="A3883">
        <v>40</v>
      </c>
      <c r="B3883" t="s">
        <v>287</v>
      </c>
      <c r="C3883" t="s">
        <v>26</v>
      </c>
      <c r="D3883" t="s">
        <v>2006</v>
      </c>
      <c r="E3883" s="1" t="str">
        <f t="shared" si="309"/>
        <v>Matteo Cirigliano-Lorenzo Gallone</v>
      </c>
      <c r="F3883" t="str">
        <f t="shared" si="307"/>
        <v>Lost</v>
      </c>
      <c r="G3883" s="1">
        <f t="shared" si="308"/>
        <v>14</v>
      </c>
      <c r="H3883">
        <f t="shared" si="310"/>
        <v>1</v>
      </c>
      <c r="I3883" t="str">
        <f>INDEX(META!$B:$B,MATCH(B3883,META!$A:$A,0))</f>
        <v>Jund Wildfire</v>
      </c>
      <c r="J3883" t="str">
        <f>INDEX(META!$B:$B,MATCH(D3883,META!$A:$A,0))</f>
        <v>Mono Red Synth</v>
      </c>
      <c r="K3883" t="str">
        <f t="shared" si="311"/>
        <v>Jund Wildfire-Mono Red Synth</v>
      </c>
    </row>
    <row r="3884" spans="1:11" x14ac:dyDescent="0.3">
      <c r="A3884">
        <v>41</v>
      </c>
      <c r="B3884" t="s">
        <v>129</v>
      </c>
      <c r="C3884" t="s">
        <v>28</v>
      </c>
      <c r="D3884" t="s">
        <v>651</v>
      </c>
      <c r="E3884" s="1" t="str">
        <f t="shared" si="309"/>
        <v>Simone Sanino-Giuseppe Gallo</v>
      </c>
      <c r="F3884" t="str">
        <f t="shared" si="307"/>
        <v>Won</v>
      </c>
      <c r="G3884" s="1">
        <f t="shared" si="308"/>
        <v>14</v>
      </c>
      <c r="H3884">
        <f t="shared" si="310"/>
        <v>1</v>
      </c>
      <c r="I3884" t="str">
        <f>INDEX(META!$B:$B,MATCH(B3884,META!$A:$A,0))</f>
        <v>White Weenie</v>
      </c>
      <c r="J3884" t="str">
        <f>INDEX(META!$B:$B,MATCH(D3884,META!$A:$A,0))</f>
        <v>Mono Blue Aggro</v>
      </c>
      <c r="K3884" t="str">
        <f t="shared" si="311"/>
        <v>White Weenie-Mono Blue Aggro</v>
      </c>
    </row>
    <row r="3885" spans="1:11" x14ac:dyDescent="0.3">
      <c r="A3885">
        <v>42</v>
      </c>
      <c r="B3885" t="s">
        <v>307</v>
      </c>
      <c r="C3885" t="s">
        <v>26</v>
      </c>
      <c r="D3885" t="s">
        <v>947</v>
      </c>
      <c r="E3885" s="1" t="str">
        <f t="shared" si="309"/>
        <v>Giacomo Giuliani-Andrea Severini</v>
      </c>
      <c r="F3885" t="str">
        <f t="shared" si="307"/>
        <v>Lost</v>
      </c>
      <c r="G3885" s="1">
        <f t="shared" si="308"/>
        <v>14</v>
      </c>
      <c r="H3885">
        <f t="shared" si="310"/>
        <v>1</v>
      </c>
      <c r="I3885" t="str">
        <f>INDEX(META!$B:$B,MATCH(B3885,META!$A:$A,0))</f>
        <v>Jund Wildfire</v>
      </c>
      <c r="J3885" t="str">
        <f>INDEX(META!$B:$B,MATCH(D3885,META!$A:$A,0))</f>
        <v>Mono Red Synth</v>
      </c>
      <c r="K3885" t="str">
        <f t="shared" si="311"/>
        <v>Jund Wildfire-Mono Red Synth</v>
      </c>
    </row>
    <row r="3886" spans="1:11" x14ac:dyDescent="0.3">
      <c r="A3886">
        <v>43</v>
      </c>
      <c r="B3886" t="s">
        <v>242</v>
      </c>
      <c r="C3886" t="s">
        <v>25</v>
      </c>
      <c r="D3886" t="s">
        <v>376</v>
      </c>
      <c r="E3886" s="1" t="str">
        <f t="shared" si="309"/>
        <v>Nicola Cordeschi-Davide Lega</v>
      </c>
      <c r="F3886" t="str">
        <f t="shared" si="307"/>
        <v>Won</v>
      </c>
      <c r="G3886" s="1">
        <f t="shared" si="308"/>
        <v>14</v>
      </c>
      <c r="H3886">
        <f t="shared" si="310"/>
        <v>1</v>
      </c>
      <c r="I3886" t="str">
        <f>INDEX(META!$B:$B,MATCH(B3886,META!$A:$A,0))</f>
        <v>X Lands Spy</v>
      </c>
      <c r="J3886" t="str">
        <f>INDEX(META!$B:$B,MATCH(D3886,META!$A:$A,0))</f>
        <v>Azorius Familiars</v>
      </c>
      <c r="K3886" t="str">
        <f t="shared" si="311"/>
        <v>X Lands Spy-Azorius Familiars</v>
      </c>
    </row>
    <row r="3887" spans="1:11" x14ac:dyDescent="0.3">
      <c r="A3887">
        <v>44</v>
      </c>
      <c r="B3887" t="s">
        <v>3179</v>
      </c>
      <c r="C3887" t="s">
        <v>25</v>
      </c>
      <c r="D3887" t="s">
        <v>635</v>
      </c>
      <c r="E3887" s="1" t="str">
        <f t="shared" si="309"/>
        <v>Alberto Casto-Gregorio Vietina</v>
      </c>
      <c r="F3887" t="str">
        <f t="shared" si="307"/>
        <v>Won</v>
      </c>
      <c r="G3887" s="1">
        <f t="shared" si="308"/>
        <v>14</v>
      </c>
      <c r="H3887">
        <f t="shared" si="310"/>
        <v>1</v>
      </c>
      <c r="I3887" t="str">
        <f>INDEX(META!$B:$B,MATCH(B3887,META!$A:$A,0))</f>
        <v>Izzet Terror</v>
      </c>
      <c r="J3887" t="str">
        <f>INDEX(META!$B:$B,MATCH(D3887,META!$A:$A,0))</f>
        <v>Jeskai Ephemerate</v>
      </c>
      <c r="K3887" t="str">
        <f t="shared" si="311"/>
        <v>Izzet Terror-Jeskai Ephemerate</v>
      </c>
    </row>
    <row r="3888" spans="1:11" x14ac:dyDescent="0.3">
      <c r="A3888">
        <v>45</v>
      </c>
      <c r="B3888" t="s">
        <v>342</v>
      </c>
      <c r="C3888" t="s">
        <v>28</v>
      </c>
      <c r="D3888" t="s">
        <v>531</v>
      </c>
      <c r="E3888" s="1" t="str">
        <f t="shared" si="309"/>
        <v>Filippo Pezza-Michele Cristofani</v>
      </c>
      <c r="F3888" t="str">
        <f t="shared" si="307"/>
        <v>Won</v>
      </c>
      <c r="G3888" s="1">
        <f t="shared" si="308"/>
        <v>14</v>
      </c>
      <c r="H3888">
        <f t="shared" si="310"/>
        <v>1</v>
      </c>
      <c r="I3888" t="str">
        <f>INDEX(META!$B:$B,MATCH(B3888,META!$A:$A,0))</f>
        <v>Mono Red Synth</v>
      </c>
      <c r="J3888" t="str">
        <f>INDEX(META!$B:$B,MATCH(D3888,META!$A:$A,0))</f>
        <v>Altar Tron</v>
      </c>
      <c r="K3888" t="str">
        <f t="shared" si="311"/>
        <v>Mono Red Synth-Altar Tron</v>
      </c>
    </row>
    <row r="3889" spans="1:11" x14ac:dyDescent="0.3">
      <c r="A3889">
        <v>46</v>
      </c>
      <c r="B3889" t="s">
        <v>1466</v>
      </c>
      <c r="C3889" t="s">
        <v>25</v>
      </c>
      <c r="D3889" t="s">
        <v>1659</v>
      </c>
      <c r="E3889" s="1" t="str">
        <f t="shared" si="309"/>
        <v>paulo marques-Mattia Saetta</v>
      </c>
      <c r="F3889" t="str">
        <f t="shared" si="307"/>
        <v>Won</v>
      </c>
      <c r="G3889" s="1">
        <f t="shared" si="308"/>
        <v>14</v>
      </c>
      <c r="H3889">
        <f t="shared" si="310"/>
        <v>1</v>
      </c>
      <c r="I3889" t="str">
        <f>INDEX(META!$B:$B,MATCH(B3889,META!$A:$A,0))</f>
        <v>High Tide Combo</v>
      </c>
      <c r="J3889" t="str">
        <f>INDEX(META!$B:$B,MATCH(D3889,META!$A:$A,0))</f>
        <v>Elves</v>
      </c>
      <c r="K3889" t="str">
        <f t="shared" si="311"/>
        <v>High Tide Combo-Elves</v>
      </c>
    </row>
    <row r="3890" spans="1:11" x14ac:dyDescent="0.3">
      <c r="A3890">
        <v>47</v>
      </c>
      <c r="B3890" t="s">
        <v>522</v>
      </c>
      <c r="C3890" t="s">
        <v>26</v>
      </c>
      <c r="D3890" t="s">
        <v>513</v>
      </c>
      <c r="E3890" s="1" t="str">
        <f t="shared" si="309"/>
        <v>Lorenzo Belloco-Federico Bosi</v>
      </c>
      <c r="F3890" t="str">
        <f t="shared" si="307"/>
        <v>Lost</v>
      </c>
      <c r="G3890" s="1">
        <f t="shared" si="308"/>
        <v>14</v>
      </c>
      <c r="H3890">
        <f t="shared" si="310"/>
        <v>1</v>
      </c>
      <c r="I3890" t="str">
        <f>INDEX(META!$B:$B,MATCH(B3890,META!$A:$A,0))</f>
        <v>Mono Black Sacrifice</v>
      </c>
      <c r="J3890" t="str">
        <f>INDEX(META!$B:$B,MATCH(D3890,META!$A:$A,0))</f>
        <v>Altar Tron</v>
      </c>
      <c r="K3890" t="str">
        <f t="shared" si="311"/>
        <v>Mono Black Sacrifice-Altar Tron</v>
      </c>
    </row>
    <row r="3891" spans="1:11" x14ac:dyDescent="0.3">
      <c r="A3891">
        <v>48</v>
      </c>
      <c r="B3891" t="s">
        <v>2038</v>
      </c>
      <c r="C3891" t="s">
        <v>25</v>
      </c>
      <c r="D3891" t="s">
        <v>359</v>
      </c>
      <c r="E3891" s="1" t="str">
        <f t="shared" si="309"/>
        <v>Francesco Leonelli-Leo Mancinelli</v>
      </c>
      <c r="F3891" t="str">
        <f t="shared" si="307"/>
        <v>Won</v>
      </c>
      <c r="G3891" s="1">
        <f t="shared" si="308"/>
        <v>14</v>
      </c>
      <c r="H3891">
        <f t="shared" si="310"/>
        <v>1</v>
      </c>
      <c r="I3891" t="str">
        <f>INDEX(META!$B:$B,MATCH(B3891,META!$A:$A,0))</f>
        <v>White Weenie</v>
      </c>
      <c r="J3891" t="str">
        <f>INDEX(META!$B:$B,MATCH(D3891,META!$A:$A,0))</f>
        <v>Mono Red Synth</v>
      </c>
      <c r="K3891" t="str">
        <f t="shared" si="311"/>
        <v>White Weenie-Mono Red Synth</v>
      </c>
    </row>
    <row r="3892" spans="1:11" x14ac:dyDescent="0.3">
      <c r="A3892">
        <v>49</v>
      </c>
      <c r="B3892" t="s">
        <v>2692</v>
      </c>
      <c r="C3892" t="s">
        <v>26</v>
      </c>
      <c r="D3892" t="s">
        <v>443</v>
      </c>
      <c r="E3892" s="1" t="str">
        <f t="shared" si="309"/>
        <v>Matteo Versari-Samuele Corbetta</v>
      </c>
      <c r="F3892" t="str">
        <f t="shared" si="307"/>
        <v>Lost</v>
      </c>
      <c r="G3892" s="1">
        <f t="shared" si="308"/>
        <v>14</v>
      </c>
      <c r="H3892">
        <f t="shared" si="310"/>
        <v>1</v>
      </c>
      <c r="I3892" t="str">
        <f>INDEX(META!$B:$B,MATCH(B3892,META!$A:$A,0))</f>
        <v>Mono Blue Aggro</v>
      </c>
      <c r="J3892" t="str">
        <f>INDEX(META!$B:$B,MATCH(D3892,META!$A:$A,0))</f>
        <v>Mono Red Synth</v>
      </c>
      <c r="K3892" t="str">
        <f t="shared" si="311"/>
        <v>Mono Blue Aggro-Mono Red Synth</v>
      </c>
    </row>
    <row r="3893" spans="1:11" x14ac:dyDescent="0.3">
      <c r="A3893">
        <v>50</v>
      </c>
      <c r="B3893" t="s">
        <v>1736</v>
      </c>
      <c r="C3893" t="s">
        <v>25</v>
      </c>
      <c r="D3893" t="s">
        <v>1301</v>
      </c>
      <c r="E3893" s="1" t="str">
        <f t="shared" si="309"/>
        <v>Mirko Bonazza-Livio Setaro</v>
      </c>
      <c r="F3893" t="str">
        <f t="shared" si="307"/>
        <v>Won</v>
      </c>
      <c r="G3893" s="1">
        <f t="shared" si="308"/>
        <v>14</v>
      </c>
      <c r="H3893">
        <f t="shared" si="310"/>
        <v>1</v>
      </c>
      <c r="I3893" t="str">
        <f>INDEX(META!$B:$B,MATCH(B3893,META!$A:$A,0))</f>
        <v>Mono Red Madness</v>
      </c>
      <c r="J3893" t="str">
        <f>INDEX(META!$B:$B,MATCH(D3893,META!$A:$A,0))</f>
        <v>Elves</v>
      </c>
      <c r="K3893" t="str">
        <f t="shared" si="311"/>
        <v>Mono Red Madness-Elves</v>
      </c>
    </row>
    <row r="3894" spans="1:11" x14ac:dyDescent="0.3">
      <c r="A3894">
        <v>51</v>
      </c>
      <c r="B3894" t="s">
        <v>238</v>
      </c>
      <c r="C3894" t="s">
        <v>28</v>
      </c>
      <c r="D3894" t="s">
        <v>1226</v>
      </c>
      <c r="E3894" s="1" t="str">
        <f t="shared" si="309"/>
        <v>Manuel Drudi-Simone Tarozzi</v>
      </c>
      <c r="F3894" t="str">
        <f t="shared" si="307"/>
        <v>Won</v>
      </c>
      <c r="G3894" s="1">
        <f t="shared" si="308"/>
        <v>14</v>
      </c>
      <c r="H3894">
        <f t="shared" si="310"/>
        <v>1</v>
      </c>
      <c r="I3894" t="str">
        <f>INDEX(META!$B:$B,MATCH(B3894,META!$A:$A,0))</f>
        <v>Mono Red Madness</v>
      </c>
      <c r="J3894" t="str">
        <f>INDEX(META!$B:$B,MATCH(D3894,META!$A:$A,0))</f>
        <v>Mono Blue Terror</v>
      </c>
      <c r="K3894" t="str">
        <f t="shared" si="311"/>
        <v>Mono Red Madness-Mono Blue Terror</v>
      </c>
    </row>
    <row r="3895" spans="1:11" x14ac:dyDescent="0.3">
      <c r="A3895">
        <v>52</v>
      </c>
      <c r="B3895" t="s">
        <v>1776</v>
      </c>
      <c r="C3895" t="s">
        <v>27</v>
      </c>
      <c r="D3895" t="s">
        <v>864</v>
      </c>
      <c r="E3895" s="1" t="str">
        <f t="shared" si="309"/>
        <v>Michele Gasperi-Niccolo` Olivieri</v>
      </c>
      <c r="F3895" t="str">
        <f t="shared" si="307"/>
        <v>Lost</v>
      </c>
      <c r="G3895" s="1">
        <f t="shared" si="308"/>
        <v>14</v>
      </c>
      <c r="H3895">
        <f t="shared" si="310"/>
        <v>1</v>
      </c>
      <c r="I3895" t="str">
        <f>INDEX(META!$B:$B,MATCH(B3895,META!$A:$A,0))</f>
        <v>Mono Blue Terror</v>
      </c>
      <c r="J3895" t="str">
        <f>INDEX(META!$B:$B,MATCH(D3895,META!$A:$A,0))</f>
        <v>Mono Blue Terror</v>
      </c>
      <c r="K3895" t="str">
        <f t="shared" si="311"/>
        <v>Mono Blue Terror-Mono Blue Terror</v>
      </c>
    </row>
    <row r="3896" spans="1:11" x14ac:dyDescent="0.3">
      <c r="A3896">
        <v>53</v>
      </c>
      <c r="B3896" t="s">
        <v>329</v>
      </c>
      <c r="C3896" t="s">
        <v>27</v>
      </c>
      <c r="D3896" t="s">
        <v>3001</v>
      </c>
      <c r="E3896" s="1" t="str">
        <f t="shared" si="309"/>
        <v>Gregorio Cianciafara-mattia biggeri</v>
      </c>
      <c r="F3896" t="str">
        <f t="shared" si="307"/>
        <v>Lost</v>
      </c>
      <c r="G3896" s="1">
        <f t="shared" si="308"/>
        <v>14</v>
      </c>
      <c r="H3896">
        <f t="shared" si="310"/>
        <v>1</v>
      </c>
      <c r="I3896" t="str">
        <f>INDEX(META!$B:$B,MATCH(B3896,META!$A:$A,0))</f>
        <v>Bogles</v>
      </c>
      <c r="J3896" t="str">
        <f>INDEX(META!$B:$B,MATCH(D3896,META!$A:$A,0))</f>
        <v>Mono Blue Aggro</v>
      </c>
      <c r="K3896" t="str">
        <f t="shared" si="311"/>
        <v>Bogles-Mono Blue Aggro</v>
      </c>
    </row>
    <row r="3897" spans="1:11" x14ac:dyDescent="0.3">
      <c r="A3897">
        <v>54</v>
      </c>
      <c r="B3897" t="s">
        <v>107</v>
      </c>
      <c r="C3897" t="s">
        <v>27</v>
      </c>
      <c r="D3897" t="s">
        <v>377</v>
      </c>
      <c r="E3897" s="1" t="str">
        <f t="shared" si="309"/>
        <v>Lorenzo Fontana-Federico Pelliccia</v>
      </c>
      <c r="F3897" t="str">
        <f t="shared" si="307"/>
        <v>Lost</v>
      </c>
      <c r="G3897" s="1">
        <f t="shared" si="308"/>
        <v>14</v>
      </c>
      <c r="H3897">
        <f t="shared" si="310"/>
        <v>1</v>
      </c>
      <c r="I3897" t="str">
        <f>INDEX(META!$B:$B,MATCH(B3897,META!$A:$A,0))</f>
        <v>Jund Wildfire</v>
      </c>
      <c r="J3897" t="str">
        <f>INDEX(META!$B:$B,MATCH(D3897,META!$A:$A,0))</f>
        <v>Mono Red Madness</v>
      </c>
      <c r="K3897" t="str">
        <f t="shared" si="311"/>
        <v>Jund Wildfire-Mono Red Madness</v>
      </c>
    </row>
    <row r="3898" spans="1:11" x14ac:dyDescent="0.3">
      <c r="A3898">
        <v>55</v>
      </c>
      <c r="B3898" t="s">
        <v>266</v>
      </c>
      <c r="C3898" t="s">
        <v>26</v>
      </c>
      <c r="D3898" t="s">
        <v>1978</v>
      </c>
      <c r="E3898" s="1" t="str">
        <f t="shared" si="309"/>
        <v>Edoardo Pastore-Lorenzo Pucci</v>
      </c>
      <c r="F3898" t="str">
        <f t="shared" si="307"/>
        <v>Lost</v>
      </c>
      <c r="G3898" s="1">
        <f t="shared" si="308"/>
        <v>14</v>
      </c>
      <c r="H3898">
        <f t="shared" si="310"/>
        <v>1</v>
      </c>
      <c r="I3898" t="str">
        <f>INDEX(META!$B:$B,MATCH(B3898,META!$A:$A,0))</f>
        <v>Mono Red Synth</v>
      </c>
      <c r="J3898" t="str">
        <f>INDEX(META!$B:$B,MATCH(D3898,META!$A:$A,0))</f>
        <v>Mono Blue Terror</v>
      </c>
      <c r="K3898" t="str">
        <f t="shared" si="311"/>
        <v>Mono Red Synth-Mono Blue Terror</v>
      </c>
    </row>
    <row r="3899" spans="1:11" x14ac:dyDescent="0.3">
      <c r="A3899">
        <v>56</v>
      </c>
      <c r="B3899" t="s">
        <v>1872</v>
      </c>
      <c r="C3899" t="s">
        <v>27</v>
      </c>
      <c r="D3899" t="s">
        <v>1715</v>
      </c>
      <c r="E3899" s="1" t="str">
        <f t="shared" si="309"/>
        <v>Giuseppe Torchio-Giovanni Caligari</v>
      </c>
      <c r="F3899" t="str">
        <f t="shared" si="307"/>
        <v>Lost</v>
      </c>
      <c r="G3899" s="1">
        <f t="shared" si="308"/>
        <v>14</v>
      </c>
      <c r="H3899">
        <f t="shared" si="310"/>
        <v>1</v>
      </c>
      <c r="I3899" t="str">
        <f>INDEX(META!$B:$B,MATCH(B3899,META!$A:$A,0))</f>
        <v>Rakdos Madness</v>
      </c>
      <c r="J3899" t="str">
        <f>INDEX(META!$B:$B,MATCH(D3899,META!$A:$A,0))</f>
        <v>Mono Blue Aggro</v>
      </c>
      <c r="K3899" t="str">
        <f t="shared" si="311"/>
        <v>Rakdos Madness-Mono Blue Aggro</v>
      </c>
    </row>
    <row r="3900" spans="1:11" x14ac:dyDescent="0.3">
      <c r="A3900">
        <v>57</v>
      </c>
      <c r="B3900" t="s">
        <v>391</v>
      </c>
      <c r="C3900" t="s">
        <v>28</v>
      </c>
      <c r="D3900" t="s">
        <v>681</v>
      </c>
      <c r="E3900" s="1" t="str">
        <f t="shared" si="309"/>
        <v>marco lacedra-Gabriele Marraccini</v>
      </c>
      <c r="F3900" t="str">
        <f t="shared" si="307"/>
        <v>Won</v>
      </c>
      <c r="G3900" s="1">
        <f t="shared" si="308"/>
        <v>14</v>
      </c>
      <c r="H3900">
        <f t="shared" si="310"/>
        <v>1</v>
      </c>
      <c r="I3900" t="str">
        <f>INDEX(META!$B:$B,MATCH(B3900,META!$A:$A,0))</f>
        <v>Rakdos Madness</v>
      </c>
      <c r="J3900" t="str">
        <f>INDEX(META!$B:$B,MATCH(D3900,META!$A:$A,0))</f>
        <v>Mono Red Synth</v>
      </c>
      <c r="K3900" t="str">
        <f t="shared" si="311"/>
        <v>Rakdos Madness-Mono Red Synth</v>
      </c>
    </row>
    <row r="3901" spans="1:11" x14ac:dyDescent="0.3">
      <c r="A3901">
        <v>58</v>
      </c>
      <c r="B3901" t="s">
        <v>896</v>
      </c>
      <c r="C3901" t="s">
        <v>28</v>
      </c>
      <c r="D3901" t="s">
        <v>198</v>
      </c>
      <c r="E3901" s="1" t="str">
        <f t="shared" si="309"/>
        <v>lorenzo cupini-Daniele Contadini</v>
      </c>
      <c r="F3901" t="str">
        <f t="shared" si="307"/>
        <v>Won</v>
      </c>
      <c r="G3901" s="1">
        <f t="shared" si="308"/>
        <v>14</v>
      </c>
      <c r="H3901">
        <f t="shared" si="310"/>
        <v>1</v>
      </c>
      <c r="I3901" t="str">
        <f>INDEX(META!$B:$B,MATCH(B3901,META!$A:$A,0))</f>
        <v>Mono Red Blitz</v>
      </c>
      <c r="J3901" t="str">
        <f>INDEX(META!$B:$B,MATCH(D3901,META!$A:$A,0))</f>
        <v>Altar Tron</v>
      </c>
      <c r="K3901" t="str">
        <f t="shared" si="311"/>
        <v>Mono Red Blitz-Altar Tron</v>
      </c>
    </row>
    <row r="3902" spans="1:11" x14ac:dyDescent="0.3">
      <c r="A3902">
        <v>59</v>
      </c>
      <c r="B3902" t="s">
        <v>2826</v>
      </c>
      <c r="C3902" t="s">
        <v>26</v>
      </c>
      <c r="D3902" t="s">
        <v>2835</v>
      </c>
      <c r="E3902" s="1" t="str">
        <f t="shared" si="309"/>
        <v>Baroni Paolo-Manuel Setti</v>
      </c>
      <c r="F3902" t="str">
        <f t="shared" si="307"/>
        <v>Lost</v>
      </c>
      <c r="G3902" s="1">
        <f t="shared" si="308"/>
        <v>14</v>
      </c>
      <c r="H3902">
        <f t="shared" si="310"/>
        <v>1</v>
      </c>
      <c r="I3902" t="str">
        <f>INDEX(META!$B:$B,MATCH(B3902,META!$A:$A,0))</f>
        <v>Altar Tron</v>
      </c>
      <c r="J3902" t="str">
        <f>INDEX(META!$B:$B,MATCH(D3902,META!$A:$A,0))</f>
        <v>X Lands Spy</v>
      </c>
      <c r="K3902" t="str">
        <f t="shared" si="311"/>
        <v>Altar Tron-X Lands Spy</v>
      </c>
    </row>
    <row r="3903" spans="1:11" x14ac:dyDescent="0.3">
      <c r="A3903">
        <v>60</v>
      </c>
      <c r="B3903" t="s">
        <v>435</v>
      </c>
      <c r="C3903" t="s">
        <v>28</v>
      </c>
      <c r="D3903" t="s">
        <v>638</v>
      </c>
      <c r="E3903" s="1" t="str">
        <f t="shared" si="309"/>
        <v>Walter Zaninetti-Daniele Giorgio</v>
      </c>
      <c r="F3903" t="str">
        <f t="shared" si="307"/>
        <v>Won</v>
      </c>
      <c r="G3903" s="1">
        <f t="shared" si="308"/>
        <v>14</v>
      </c>
      <c r="H3903">
        <f t="shared" si="310"/>
        <v>1</v>
      </c>
      <c r="I3903" t="str">
        <f>INDEX(META!$B:$B,MATCH(B3903,META!$A:$A,0))</f>
        <v>High Tide Combo</v>
      </c>
      <c r="J3903" t="str">
        <f>INDEX(META!$B:$B,MATCH(D3903,META!$A:$A,0))</f>
        <v>Jund Wildfire</v>
      </c>
      <c r="K3903" t="str">
        <f t="shared" si="311"/>
        <v>High Tide Combo-Jund Wildfire</v>
      </c>
    </row>
    <row r="3904" spans="1:11" x14ac:dyDescent="0.3">
      <c r="A3904">
        <v>61</v>
      </c>
      <c r="B3904" t="s">
        <v>104</v>
      </c>
      <c r="C3904" t="s">
        <v>26</v>
      </c>
      <c r="D3904" t="s">
        <v>2899</v>
      </c>
      <c r="E3904" s="1" t="str">
        <f t="shared" si="309"/>
        <v>Niccolò Arditi-Agatino Giordano</v>
      </c>
      <c r="F3904" t="str">
        <f t="shared" si="307"/>
        <v>Lost</v>
      </c>
      <c r="G3904" s="1">
        <f t="shared" si="308"/>
        <v>14</v>
      </c>
      <c r="H3904">
        <f t="shared" si="310"/>
        <v>1</v>
      </c>
      <c r="I3904" t="str">
        <f>INDEX(META!$B:$B,MATCH(B3904,META!$A:$A,0))</f>
        <v>Mono Red Madness</v>
      </c>
      <c r="J3904" t="str">
        <f>INDEX(META!$B:$B,MATCH(D3904,META!$A:$A,0))</f>
        <v>Rakdos Madness</v>
      </c>
      <c r="K3904" t="str">
        <f t="shared" si="311"/>
        <v>Mono Red Madness-Rakdos Madness</v>
      </c>
    </row>
    <row r="3905" spans="1:11" x14ac:dyDescent="0.3">
      <c r="A3905">
        <v>62</v>
      </c>
      <c r="B3905" t="s">
        <v>345</v>
      </c>
      <c r="C3905" t="s">
        <v>25</v>
      </c>
      <c r="D3905" t="s">
        <v>250</v>
      </c>
      <c r="E3905" s="1" t="str">
        <f t="shared" si="309"/>
        <v>_Glauco_ Flori-Owen Peurois</v>
      </c>
      <c r="F3905" t="str">
        <f t="shared" si="307"/>
        <v>Won</v>
      </c>
      <c r="G3905" s="1">
        <f t="shared" si="308"/>
        <v>14</v>
      </c>
      <c r="H3905">
        <f t="shared" si="310"/>
        <v>1</v>
      </c>
      <c r="I3905" t="str">
        <f>INDEX(META!$B:$B,MATCH(B3905,META!$A:$A,0))</f>
        <v>Mono Red Madness</v>
      </c>
      <c r="J3905" t="str">
        <f>INDEX(META!$B:$B,MATCH(D3905,META!$A:$A,0))</f>
        <v>Rakdos Madness</v>
      </c>
      <c r="K3905" t="str">
        <f t="shared" si="311"/>
        <v>Mono Red Madness-Rakdos Madness</v>
      </c>
    </row>
    <row r="3906" spans="1:11" x14ac:dyDescent="0.3">
      <c r="A3906">
        <v>1</v>
      </c>
      <c r="B3906" t="s">
        <v>194</v>
      </c>
      <c r="C3906" t="s">
        <v>27</v>
      </c>
      <c r="D3906" t="s">
        <v>1456</v>
      </c>
      <c r="E3906" s="1" t="str">
        <f t="shared" si="309"/>
        <v>riccardo cestari-Francesco Fiorenzoni</v>
      </c>
      <c r="F3906" t="str">
        <f t="shared" si="307"/>
        <v>Lost</v>
      </c>
      <c r="G3906" s="1">
        <f t="shared" si="308"/>
        <v>15</v>
      </c>
      <c r="H3906">
        <f t="shared" si="310"/>
        <v>1</v>
      </c>
      <c r="I3906" t="str">
        <f>INDEX(META!$B:$B,MATCH(B3906,META!$A:$A,0))</f>
        <v>Mono Blue Terror</v>
      </c>
      <c r="J3906" t="str">
        <f>INDEX(META!$B:$B,MATCH(D3906,META!$A:$A,0))</f>
        <v>Mono Blue Terror</v>
      </c>
      <c r="K3906" t="str">
        <f t="shared" si="311"/>
        <v>Mono Blue Terror-Mono Blue Terror</v>
      </c>
    </row>
    <row r="3907" spans="1:11" x14ac:dyDescent="0.3">
      <c r="A3907">
        <v>2</v>
      </c>
      <c r="B3907" t="s">
        <v>120</v>
      </c>
      <c r="C3907" t="s">
        <v>25</v>
      </c>
      <c r="D3907" t="s">
        <v>99</v>
      </c>
      <c r="E3907" s="1" t="str">
        <f t="shared" si="309"/>
        <v>Franciszek Komsta-Jose Vidal Ros</v>
      </c>
      <c r="F3907" t="str">
        <f t="shared" ref="F3907:F3912" si="312">_xlfn.TEXTBEFORE(C3907," ")</f>
        <v>Won</v>
      </c>
      <c r="G3907" s="1">
        <f t="shared" ref="G3907:G3912" si="313">IF(A3907&gt;=A3906,G3906,G3906+1)</f>
        <v>15</v>
      </c>
      <c r="H3907">
        <f t="shared" si="310"/>
        <v>1</v>
      </c>
      <c r="I3907" t="str">
        <f>INDEX(META!$B:$B,MATCH(B3907,META!$A:$A,0))</f>
        <v>Mono Red Synth</v>
      </c>
      <c r="J3907" t="str">
        <f>INDEX(META!$B:$B,MATCH(D3907,META!$A:$A,0))</f>
        <v>Mardu Synth</v>
      </c>
      <c r="K3907" t="str">
        <f t="shared" si="311"/>
        <v>Mono Red Synth-Mardu Synth</v>
      </c>
    </row>
    <row r="3908" spans="1:11" x14ac:dyDescent="0.3">
      <c r="A3908">
        <v>3</v>
      </c>
      <c r="B3908" t="s">
        <v>1850</v>
      </c>
      <c r="C3908" t="s">
        <v>25</v>
      </c>
      <c r="D3908" t="s">
        <v>298</v>
      </c>
      <c r="E3908" s="1" t="str">
        <f t="shared" ref="E3908:E3912" si="314">B3908&amp;"-"&amp;D3908</f>
        <v>Pietro Carocci-Francesco Zibella</v>
      </c>
      <c r="F3908" t="str">
        <f t="shared" si="312"/>
        <v>Won</v>
      </c>
      <c r="G3908" s="1">
        <f t="shared" si="313"/>
        <v>15</v>
      </c>
      <c r="H3908">
        <f t="shared" ref="H3908:H3912" si="315">AND(I3908&gt;0,J3908&gt;0)*1</f>
        <v>1</v>
      </c>
      <c r="I3908" t="str">
        <f>INDEX(META!$B:$B,MATCH(B3908,META!$A:$A,0))</f>
        <v>Caw Gate</v>
      </c>
      <c r="J3908" t="str">
        <f>INDEX(META!$B:$B,MATCH(D3908,META!$A:$A,0))</f>
        <v>Gruul Monsters</v>
      </c>
      <c r="K3908" t="str">
        <f t="shared" ref="K3908:K3912" si="316">I3908&amp;"-"&amp;J3908</f>
        <v>Caw Gate-Gruul Monsters</v>
      </c>
    </row>
    <row r="3909" spans="1:11" x14ac:dyDescent="0.3">
      <c r="A3909">
        <v>4</v>
      </c>
      <c r="B3909" t="s">
        <v>351</v>
      </c>
      <c r="C3909" t="s">
        <v>27</v>
      </c>
      <c r="D3909" t="s">
        <v>482</v>
      </c>
      <c r="E3909" s="1" t="str">
        <f t="shared" si="314"/>
        <v>Tommaso Punis-Francesco Foschi</v>
      </c>
      <c r="F3909" t="str">
        <f t="shared" si="312"/>
        <v>Lost</v>
      </c>
      <c r="G3909" s="1">
        <f t="shared" si="313"/>
        <v>15</v>
      </c>
      <c r="H3909">
        <f t="shared" si="315"/>
        <v>1</v>
      </c>
      <c r="I3909" t="str">
        <f>INDEX(META!$B:$B,MATCH(B3909,META!$A:$A,0))</f>
        <v>Gruul Monsters</v>
      </c>
      <c r="J3909" t="str">
        <f>INDEX(META!$B:$B,MATCH(D3909,META!$A:$A,0))</f>
        <v>Altar Tron</v>
      </c>
      <c r="K3909" t="str">
        <f t="shared" si="316"/>
        <v>Gruul Monsters-Altar Tron</v>
      </c>
    </row>
    <row r="3910" spans="1:11" x14ac:dyDescent="0.3">
      <c r="A3910">
        <v>1</v>
      </c>
      <c r="B3910" t="s">
        <v>1456</v>
      </c>
      <c r="C3910" t="s">
        <v>25</v>
      </c>
      <c r="D3910" t="s">
        <v>482</v>
      </c>
      <c r="E3910" s="1" t="str">
        <f t="shared" si="314"/>
        <v>Francesco Fiorenzoni-Francesco Foschi</v>
      </c>
      <c r="F3910" t="str">
        <f t="shared" si="312"/>
        <v>Won</v>
      </c>
      <c r="G3910" s="1">
        <f t="shared" si="313"/>
        <v>16</v>
      </c>
      <c r="H3910">
        <f t="shared" si="315"/>
        <v>1</v>
      </c>
      <c r="I3910" t="str">
        <f>INDEX(META!$B:$B,MATCH(B3910,META!$A:$A,0))</f>
        <v>Mono Blue Terror</v>
      </c>
      <c r="J3910" t="str">
        <f>INDEX(META!$B:$B,MATCH(D3910,META!$A:$A,0))</f>
        <v>Altar Tron</v>
      </c>
      <c r="K3910" t="str">
        <f t="shared" si="316"/>
        <v>Mono Blue Terror-Altar Tron</v>
      </c>
    </row>
    <row r="3911" spans="1:11" x14ac:dyDescent="0.3">
      <c r="A3911">
        <v>2</v>
      </c>
      <c r="B3911" t="s">
        <v>120</v>
      </c>
      <c r="C3911" t="s">
        <v>27</v>
      </c>
      <c r="D3911" t="s">
        <v>1850</v>
      </c>
      <c r="E3911" s="1" t="str">
        <f t="shared" si="314"/>
        <v>Franciszek Komsta-Pietro Carocci</v>
      </c>
      <c r="F3911" t="str">
        <f t="shared" si="312"/>
        <v>Lost</v>
      </c>
      <c r="G3911" s="1">
        <f t="shared" si="313"/>
        <v>16</v>
      </c>
      <c r="H3911">
        <f t="shared" si="315"/>
        <v>1</v>
      </c>
      <c r="I3911" t="str">
        <f>INDEX(META!$B:$B,MATCH(B3911,META!$A:$A,0))</f>
        <v>Mono Red Synth</v>
      </c>
      <c r="J3911" t="str">
        <f>INDEX(META!$B:$B,MATCH(D3911,META!$A:$A,0))</f>
        <v>Caw Gate</v>
      </c>
      <c r="K3911" t="str">
        <f t="shared" si="316"/>
        <v>Mono Red Synth-Caw Gate</v>
      </c>
    </row>
    <row r="3912" spans="1:11" x14ac:dyDescent="0.3">
      <c r="A3912">
        <v>1</v>
      </c>
      <c r="B3912" t="s">
        <v>1456</v>
      </c>
      <c r="C3912" t="s">
        <v>26</v>
      </c>
      <c r="D3912" t="s">
        <v>1850</v>
      </c>
      <c r="E3912" s="1" t="str">
        <f t="shared" si="314"/>
        <v>Francesco Fiorenzoni-Pietro Carocci</v>
      </c>
      <c r="F3912" t="str">
        <f t="shared" si="312"/>
        <v>Lost</v>
      </c>
      <c r="G3912" s="1">
        <f t="shared" si="313"/>
        <v>17</v>
      </c>
      <c r="H3912">
        <f t="shared" si="315"/>
        <v>1</v>
      </c>
      <c r="I3912" t="str">
        <f>INDEX(META!$B:$B,MATCH(B3912,META!$A:$A,0))</f>
        <v>Mono Blue Terror</v>
      </c>
      <c r="J3912" t="str">
        <f>INDEX(META!$B:$B,MATCH(D3912,META!$A:$A,0))</f>
        <v>Caw Gate</v>
      </c>
      <c r="K3912" t="str">
        <f t="shared" si="316"/>
        <v>Mono Blue Terror-Caw Gate</v>
      </c>
    </row>
  </sheetData>
  <autoFilter ref="A1:O3912" xr:uid="{2E7C8BB9-D084-4C10-BF76-B0825E9D5DAE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F711F-DD0E-42B8-B308-0203CE28CAE2}">
  <sheetPr codeName="Sheet3"/>
  <dimension ref="A1:CV100"/>
  <sheetViews>
    <sheetView zoomScale="56" zoomScaleNormal="50" zoomScalePageLayoutView="39" workbookViewId="0">
      <selection activeCell="H4" sqref="H4"/>
    </sheetView>
  </sheetViews>
  <sheetFormatPr defaultColWidth="9.453125" defaultRowHeight="14" x14ac:dyDescent="0.3"/>
  <cols>
    <col min="1" max="1" width="19.7265625" style="4" bestFit="1" customWidth="1"/>
    <col min="2" max="18" width="10.08984375" style="7" customWidth="1"/>
    <col min="19" max="56" width="10.08984375" style="4" customWidth="1"/>
    <col min="57" max="58" width="9.453125" style="4"/>
    <col min="59" max="59" width="9.453125" style="4" customWidth="1"/>
    <col min="60" max="16384" width="9.453125" style="4"/>
  </cols>
  <sheetData>
    <row r="1" spans="1:100" ht="56.75" customHeight="1" x14ac:dyDescent="0.3">
      <c r="A1" s="2"/>
      <c r="B1" s="3" t="str" cm="1">
        <f t="array" aca="1" ref="B1" ca="1">(INDIRECT(ADDRESS(COLUMN(),1)))</f>
        <v>Jund Wildfire</v>
      </c>
      <c r="C1" s="3" t="str" cm="1">
        <f t="array" aca="1" ref="C1" ca="1">(INDIRECT(ADDRESS(COLUMN(),1)))</f>
        <v>Mono Red Synth</v>
      </c>
      <c r="D1" s="3" t="str" cm="1">
        <f t="array" aca="1" ref="D1" ca="1">(INDIRECT(ADDRESS(COLUMN(),1)))</f>
        <v>Rakdos Madness</v>
      </c>
      <c r="E1" s="3" t="str" cm="1">
        <f t="array" aca="1" ref="E1" ca="1">(INDIRECT(ADDRESS(COLUMN(),1)))</f>
        <v>Mono Blue Aggro</v>
      </c>
      <c r="F1" s="3" t="str" cm="1">
        <f t="array" aca="1" ref="F1" ca="1">(INDIRECT(ADDRESS(COLUMN(),1)))</f>
        <v>Mono Red Madness</v>
      </c>
      <c r="G1" s="3" t="str" cm="1">
        <f t="array" aca="1" ref="G1" ca="1">(INDIRECT(ADDRESS(COLUMN(),1)))</f>
        <v>Mono Blue Terror</v>
      </c>
      <c r="H1" s="3" t="str" cm="1">
        <f t="array" aca="1" ref="H1" ca="1">(INDIRECT(ADDRESS(COLUMN(),1)))</f>
        <v>High Tide Combo</v>
      </c>
      <c r="I1" s="3" t="str" cm="1">
        <f t="array" aca="1" ref="I1" ca="1">(INDIRECT(ADDRESS(COLUMN(),1)))</f>
        <v>Elves</v>
      </c>
      <c r="J1" s="3" t="str" cm="1">
        <f t="array" aca="1" ref="J1" ca="1">(INDIRECT(ADDRESS(COLUMN(),1)))</f>
        <v>Grixis Affinity</v>
      </c>
      <c r="K1" s="3" t="str" cm="1">
        <f t="array" aca="1" ref="K1" ca="1">(INDIRECT(ADDRESS(COLUMN(),1)))</f>
        <v>X Lands Spy</v>
      </c>
      <c r="L1" s="3" t="str" cm="1">
        <f t="array" aca="1" ref="L1" ca="1">(INDIRECT(ADDRESS(COLUMN(),1)))</f>
        <v>Altar Tron</v>
      </c>
      <c r="M1" s="3" t="str" cm="1">
        <f t="array" aca="1" ref="M1" ca="1">(INDIRECT(ADDRESS(COLUMN(),1)))</f>
        <v>White Weenie</v>
      </c>
      <c r="N1" s="3" t="str" cm="1">
        <f t="array" aca="1" ref="N1" ca="1">(INDIRECT(ADDRESS(COLUMN(),1)))</f>
        <v>Gardens</v>
      </c>
      <c r="O1" s="3" t="str" cm="1">
        <f t="array" aca="1" ref="O1" ca="1">(INDIRECT(ADDRESS(COLUMN(),1)))</f>
        <v>Gruul Monsters</v>
      </c>
      <c r="P1" s="3" t="str" cm="1">
        <f t="array" aca="1" ref="P1" ca="1">(INDIRECT(ADDRESS(COLUMN(),1)))</f>
        <v>Jeskai Ephemerate</v>
      </c>
      <c r="Q1" s="3" t="str" cm="1">
        <f t="array" aca="1" ref="Q1" ca="1">(INDIRECT(ADDRESS(COLUMN(),1)))</f>
        <v>Dimir Terror</v>
      </c>
      <c r="R1" s="3" t="str" cm="1">
        <f t="array" aca="1" ref="R1" ca="1">(INDIRECT(ADDRESS(COLUMN(),1)))</f>
        <v>Azorius Familiars</v>
      </c>
      <c r="S1" s="3" t="str" cm="1">
        <f t="array" aca="1" ref="S1" ca="1">(INDIRECT(ADDRESS(COLUMN(),1)))</f>
        <v>Dredge</v>
      </c>
      <c r="T1" s="3" t="str" cm="1">
        <f t="array" aca="1" ref="T1" ca="1">(INDIRECT(ADDRESS(COLUMN(),1)))</f>
        <v>Flicker Tron</v>
      </c>
      <c r="U1" s="3" t="str" cm="1">
        <f t="array" aca="1" ref="U1" ca="1">(INDIRECT(ADDRESS(COLUMN(),1)))</f>
        <v>Izzet Terror</v>
      </c>
      <c r="V1" s="3" t="str" cm="1">
        <f t="array" aca="1" ref="V1" ca="1">(INDIRECT(ADDRESS(COLUMN(),1)))</f>
        <v>Boros Synth</v>
      </c>
      <c r="W1" s="3" t="str" cm="1">
        <f t="array" aca="1" ref="W1" ca="1">(INDIRECT(ADDRESS(COLUMN(),1)))</f>
        <v>Bogles</v>
      </c>
      <c r="X1" s="3" t="str" cm="1">
        <f t="array" aca="1" ref="X1" ca="1">(INDIRECT(ADDRESS(COLUMN(),1)))</f>
        <v>Walls</v>
      </c>
      <c r="Y1" s="3" t="str" cm="1">
        <f t="array" aca="1" ref="Y1" ca="1">(INDIRECT(ADDRESS(COLUMN(),1)))</f>
        <v>Mardu Synth</v>
      </c>
      <c r="Z1" s="3" t="str" cm="1">
        <f t="array" aca="1" ref="Z1" ca="1">(INDIRECT(ADDRESS(COLUMN(),1)))</f>
        <v>Fangren Tron</v>
      </c>
      <c r="AA1" s="3" t="str" cm="1">
        <f t="array" aca="1" ref="AA1" ca="1">(INDIRECT(ADDRESS(COLUMN(),1)))</f>
        <v>Gruul Ponza</v>
      </c>
      <c r="AB1" s="3" t="str" cm="1">
        <f t="array" aca="1" ref="AB1" ca="1">(INDIRECT(ADDRESS(COLUMN(),1)))</f>
        <v>Dimir Snacker</v>
      </c>
      <c r="AC1" s="3" t="str" cm="1">
        <f t="array" aca="1" ref="AC1" ca="1">(INDIRECT(ADDRESS(COLUMN(),1)))</f>
        <v>Caw Gate</v>
      </c>
      <c r="AD1" s="3" t="str" cm="1">
        <f t="array" aca="1" ref="AD1" ca="1">(INDIRECT(ADDRESS(COLUMN(),1)))</f>
        <v>Monsters Tron</v>
      </c>
      <c r="AE1" s="3" t="str" cm="1">
        <f t="array" aca="1" ref="AE1" ca="1">(INDIRECT(ADDRESS(COLUMN(),1)))</f>
        <v>Rakdos Midrange</v>
      </c>
      <c r="AF1" s="3" t="str" cm="1">
        <f t="array" aca="1" ref="AF1" ca="1">(INDIRECT(ADDRESS(COLUMN(),1)))</f>
        <v>Boros Bully</v>
      </c>
      <c r="AG1" s="3" t="str" cm="1">
        <f t="array" aca="1" ref="AG1" ca="1">(INDIRECT(ADDRESS(COLUMN(),1)))</f>
        <v>Mono Black Sacrifice</v>
      </c>
      <c r="AH1" s="3" t="str" cm="1">
        <f t="array" aca="1" ref="AH1" ca="1">(INDIRECT(ADDRESS(COLUMN(),1)))</f>
        <v>Orzhov Blade</v>
      </c>
      <c r="AI1" s="3" t="str" cm="1">
        <f t="array" aca="1" ref="AI1" ca="1">(INDIRECT(ADDRESS(COLUMN(),1)))</f>
        <v>Pili-Pala Combo</v>
      </c>
      <c r="AJ1" s="3" t="str" cm="1">
        <f t="array" aca="1" ref="AJ1" ca="1">(INDIRECT(ADDRESS(COLUMN(),1)))</f>
        <v>Turbo Exhume</v>
      </c>
      <c r="AK1" s="3" t="str" cm="1">
        <f t="array" aca="1" ref="AK1" ca="1">(INDIRECT(ADDRESS(COLUMN(),1)))</f>
        <v>Mono Black Midrange</v>
      </c>
      <c r="AL1" s="3" t="str" cm="1">
        <f t="array" aca="1" ref="AL1" ca="1">(INDIRECT(ADDRESS(COLUMN(),1)))</f>
        <v>Mono Black Rod</v>
      </c>
      <c r="AM1" s="3" t="str" cm="1">
        <f t="array" aca="1" ref="AM1" ca="1">(INDIRECT(ADDRESS(COLUMN(),1)))</f>
        <v>Mono Red Dredge</v>
      </c>
      <c r="AN1" s="3" t="str" cm="1">
        <f t="array" aca="1" ref="AN1" ca="1">(INDIRECT(ADDRESS(COLUMN(),1)))</f>
        <v>Mono White Heroic</v>
      </c>
      <c r="AO1" s="3" t="str" cm="1">
        <f t="array" aca="1" ref="AO1" ca="1">(INDIRECT(ADDRESS(COLUMN(),1)))</f>
        <v>Slivers</v>
      </c>
      <c r="AP1" s="3" t="str" cm="1">
        <f t="array" aca="1" ref="AP1" ca="1">(INDIRECT(ADDRESS(COLUMN(),1)))</f>
        <v>Dimir Faeries</v>
      </c>
      <c r="AQ1" s="3" t="str" cm="1">
        <f t="array" aca="1" ref="AQ1" ca="1">(INDIRECT(ADDRESS(COLUMN(),1)))</f>
        <v>Dimir Control</v>
      </c>
      <c r="AR1" s="3" t="str" cm="1">
        <f t="array" aca="1" ref="AR1" ca="1">(INDIRECT(ADDRESS(COLUMN(),1)))</f>
        <v>Golgari Fog</v>
      </c>
      <c r="AS1" s="3" t="str" cm="1">
        <f t="array" aca="1" ref="AS1" ca="1">(INDIRECT(ADDRESS(COLUMN(),1)))</f>
        <v>Infect</v>
      </c>
      <c r="AT1" s="3" t="str" cm="1">
        <f t="array" aca="1" ref="AT1" ca="1">(INDIRECT(ADDRESS(COLUMN(),1)))</f>
        <v>Izzet Blitz</v>
      </c>
      <c r="AU1" s="3" t="str" cm="1">
        <f t="array" aca="1" ref="AU1" ca="1">(INDIRECT(ADDRESS(COLUMN(),1)))</f>
        <v>Mono Red Blitz</v>
      </c>
      <c r="AV1" s="3" t="str" cm="1">
        <f t="array" aca="1" ref="AV1" ca="1">(INDIRECT(ADDRESS(COLUMN(),1)))</f>
        <v>Poison Storm</v>
      </c>
      <c r="AW1" s="3" t="str" cm="1">
        <f t="array" aca="1" ref="AW1" ca="1">(INDIRECT(ADDRESS(COLUMN(),1)))</f>
        <v>Simic Fog</v>
      </c>
      <c r="AX1" s="3" t="str" cm="1">
        <f t="array" aca="1" ref="AX1" ca="1">(INDIRECT(ADDRESS(COLUMN(),1)))</f>
        <v>Cyclestorm</v>
      </c>
      <c r="AY1" s="3" t="str" cm="1">
        <f t="array" aca="1" ref="AY1" ca="1">(INDIRECT(ADDRESS(COLUMN(),1)))</f>
        <v>Whale Combo</v>
      </c>
      <c r="AZ1" s="3" t="str" cm="1">
        <f t="array" aca="1" ref="AZ1" ca="1">(INDIRECT(ADDRESS(COLUMN(),1)))</f>
        <v>Tron (Other)</v>
      </c>
      <c r="BA1" s="3" t="str" cm="1">
        <f t="array" aca="1" ref="BA1" ca="1">(INDIRECT(ADDRESS(COLUMN(),1)))</f>
        <v>Dimir Affinity</v>
      </c>
      <c r="BB1" s="3" t="str" cm="1">
        <f t="array" aca="1" ref="BB1" ca="1">(INDIRECT(ADDRESS(COLUMN(),1)))</f>
        <v>Mono Red Old Style</v>
      </c>
      <c r="BC1" s="3" t="str" cm="1">
        <f t="array" aca="1" ref="BC1" ca="1">(INDIRECT(ADDRESS(COLUMN(),1)))</f>
        <v>Goblin Combo</v>
      </c>
      <c r="BD1" s="3" t="str" cm="1">
        <f t="array" aca="1" ref="BD1" ca="1">(INDIRECT(ADDRESS(COLUMN(),1)))</f>
        <v>Izzet Faeries</v>
      </c>
      <c r="BE1" s="3" t="str" cm="1">
        <f t="array" aca="1" ref="BE1" ca="1">(INDIRECT(ADDRESS(COLUMN(),1)))</f>
        <v>Mardu Ephemerate</v>
      </c>
      <c r="BF1" s="3" t="str" cm="1">
        <f t="array" aca="1" ref="BF1" ca="1">(INDIRECT(ADDRESS(COLUMN(),1)))</f>
        <v>Mono Black Burn</v>
      </c>
      <c r="BG1" s="3" t="str" cm="1">
        <f t="array" aca="1" ref="BG1" ca="1">(INDIRECT(ADDRESS(COLUMN(),1)))</f>
        <v>Mono Black Devotion</v>
      </c>
      <c r="BH1" s="3" t="str" cm="1">
        <f t="array" aca="1" ref="BH1" ca="1">(INDIRECT(ADDRESS(COLUMN(),1)))</f>
        <v>Orzhov Breathless</v>
      </c>
      <c r="BI1" s="3" t="str" cm="1">
        <f t="array" aca="1" ref="BI1" ca="1">(INDIRECT(ADDRESS(COLUMN(),1)))</f>
        <v>Orzhov Ephemerate</v>
      </c>
      <c r="BJ1" s="3" t="str" cm="1">
        <f t="array" aca="1" ref="BJ1" ca="1">(INDIRECT(ADDRESS(COLUMN(),1)))</f>
        <v>Grixis Familiars</v>
      </c>
      <c r="BK1" s="3" t="str" cm="1">
        <f t="array" aca="1" ref="BK1" ca="1">(INDIRECT(ADDRESS(COLUMN(),1)))</f>
        <v>Temur Things</v>
      </c>
      <c r="BL1" s="3" t="str" cm="1">
        <f t="array" aca="1" ref="BL1" ca="1">(INDIRECT(ADDRESS(COLUMN(),1)))</f>
        <v>Esper Ephemerate</v>
      </c>
      <c r="BM1" s="3" t="str" cm="1">
        <f t="array" aca="1" ref="BM1" ca="1">(INDIRECT(ADDRESS(COLUMN(),1)))</f>
        <v>Tokens</v>
      </c>
      <c r="BN1" s="3" cm="1">
        <f t="array" aca="1" ref="BN1" ca="1">(INDIRECT(ADDRESS(COLUMN(),1)))</f>
        <v>0</v>
      </c>
      <c r="BO1" s="3" cm="1">
        <f t="array" aca="1" ref="BO1" ca="1">(INDIRECT(ADDRESS(COLUMN(),1)))</f>
        <v>0</v>
      </c>
      <c r="BP1" s="3" cm="1">
        <f t="array" aca="1" ref="BP1" ca="1">(INDIRECT(ADDRESS(COLUMN(),1)))</f>
        <v>0</v>
      </c>
      <c r="BQ1" s="3" cm="1">
        <f t="array" aca="1" ref="BQ1" ca="1">(INDIRECT(ADDRESS(COLUMN(),1)))</f>
        <v>0</v>
      </c>
      <c r="BR1" s="3" cm="1">
        <f t="array" aca="1" ref="BR1" ca="1">(INDIRECT(ADDRESS(COLUMN(),1)))</f>
        <v>0</v>
      </c>
      <c r="BS1" s="3" cm="1">
        <f t="array" aca="1" ref="BS1" ca="1">(INDIRECT(ADDRESS(COLUMN(),1)))</f>
        <v>0</v>
      </c>
      <c r="BT1" s="3" cm="1">
        <f t="array" aca="1" ref="BT1" ca="1">(INDIRECT(ADDRESS(COLUMN(),1)))</f>
        <v>0</v>
      </c>
      <c r="BU1" s="3" cm="1">
        <f t="array" aca="1" ref="BU1" ca="1">(INDIRECT(ADDRESS(COLUMN(),1)))</f>
        <v>0</v>
      </c>
      <c r="BV1" s="3" cm="1">
        <f t="array" aca="1" ref="BV1" ca="1">(INDIRECT(ADDRESS(COLUMN(),1)))</f>
        <v>0</v>
      </c>
      <c r="BW1" s="3" cm="1">
        <f t="array" aca="1" ref="BW1" ca="1">(INDIRECT(ADDRESS(COLUMN(),1)))</f>
        <v>0</v>
      </c>
      <c r="BX1" s="3" cm="1">
        <f t="array" aca="1" ref="BX1" ca="1">(INDIRECT(ADDRESS(COLUMN(),1)))</f>
        <v>0</v>
      </c>
      <c r="BY1" s="3" cm="1">
        <f t="array" aca="1" ref="BY1" ca="1">(INDIRECT(ADDRESS(COLUMN(),1)))</f>
        <v>0</v>
      </c>
      <c r="BZ1" s="3" cm="1">
        <f t="array" aca="1" ref="BZ1" ca="1">(INDIRECT(ADDRESS(COLUMN(),1)))</f>
        <v>0</v>
      </c>
      <c r="CA1" s="3" cm="1">
        <f t="array" aca="1" ref="CA1" ca="1">(INDIRECT(ADDRESS(COLUMN(),1)))</f>
        <v>0</v>
      </c>
      <c r="CB1" s="3" cm="1">
        <f t="array" aca="1" ref="CB1" ca="1">(INDIRECT(ADDRESS(COLUMN(),1)))</f>
        <v>0</v>
      </c>
      <c r="CC1" s="3" cm="1">
        <f t="array" aca="1" ref="CC1" ca="1">(INDIRECT(ADDRESS(COLUMN(),1)))</f>
        <v>0</v>
      </c>
      <c r="CD1" s="3" cm="1">
        <f t="array" aca="1" ref="CD1" ca="1">(INDIRECT(ADDRESS(COLUMN(),1)))</f>
        <v>0</v>
      </c>
      <c r="CE1" s="3" cm="1">
        <f t="array" aca="1" ref="CE1" ca="1">(INDIRECT(ADDRESS(COLUMN(),1)))</f>
        <v>0</v>
      </c>
      <c r="CF1" s="3" cm="1">
        <f t="array" aca="1" ref="CF1" ca="1">(INDIRECT(ADDRESS(COLUMN(),1)))</f>
        <v>0</v>
      </c>
      <c r="CG1" s="3" cm="1">
        <f t="array" aca="1" ref="CG1" ca="1">(INDIRECT(ADDRESS(COLUMN(),1)))</f>
        <v>0</v>
      </c>
      <c r="CH1" s="3" cm="1">
        <f t="array" aca="1" ref="CH1" ca="1">(INDIRECT(ADDRESS(COLUMN(),1)))</f>
        <v>0</v>
      </c>
      <c r="CI1" s="3" cm="1">
        <f t="array" aca="1" ref="CI1" ca="1">(INDIRECT(ADDRESS(COLUMN(),1)))</f>
        <v>0</v>
      </c>
      <c r="CJ1" s="3" cm="1">
        <f t="array" aca="1" ref="CJ1" ca="1">(INDIRECT(ADDRESS(COLUMN(),1)))</f>
        <v>0</v>
      </c>
      <c r="CK1" s="3" cm="1">
        <f t="array" aca="1" ref="CK1" ca="1">(INDIRECT(ADDRESS(COLUMN(),1)))</f>
        <v>0</v>
      </c>
      <c r="CL1" s="3" cm="1">
        <f t="array" aca="1" ref="CL1" ca="1">(INDIRECT(ADDRESS(COLUMN(),1)))</f>
        <v>0</v>
      </c>
      <c r="CM1" s="3" cm="1">
        <f t="array" aca="1" ref="CM1" ca="1">(INDIRECT(ADDRESS(COLUMN(),1)))</f>
        <v>0</v>
      </c>
      <c r="CN1" s="3" cm="1">
        <f t="array" aca="1" ref="CN1" ca="1">(INDIRECT(ADDRESS(COLUMN(),1)))</f>
        <v>0</v>
      </c>
      <c r="CO1" s="3" cm="1">
        <f t="array" aca="1" ref="CO1" ca="1">(INDIRECT(ADDRESS(COLUMN(),1)))</f>
        <v>0</v>
      </c>
      <c r="CP1" s="3" cm="1">
        <f t="array" aca="1" ref="CP1" ca="1">(INDIRECT(ADDRESS(COLUMN(),1)))</f>
        <v>0</v>
      </c>
      <c r="CQ1" s="3" cm="1">
        <f t="array" aca="1" ref="CQ1" ca="1">(INDIRECT(ADDRESS(COLUMN(),1)))</f>
        <v>0</v>
      </c>
      <c r="CR1" s="3" cm="1">
        <f t="array" aca="1" ref="CR1" ca="1">(INDIRECT(ADDRESS(COLUMN(),1)))</f>
        <v>0</v>
      </c>
      <c r="CS1" s="3" cm="1">
        <f t="array" aca="1" ref="CS1" ca="1">(INDIRECT(ADDRESS(COLUMN(),1)))</f>
        <v>0</v>
      </c>
      <c r="CT1" s="3" cm="1">
        <f t="array" aca="1" ref="CT1" ca="1">(INDIRECT(ADDRESS(COLUMN(),1)))</f>
        <v>0</v>
      </c>
      <c r="CU1" s="3" cm="1">
        <f t="array" aca="1" ref="CU1" ca="1">(INDIRECT(ADDRESS(COLUMN(),1)))</f>
        <v>0</v>
      </c>
      <c r="CV1" s="3" cm="1">
        <f t="array" aca="1" ref="CV1" ca="1">(INDIRECT(ADDRESS(COLUMN(),1)))</f>
        <v>0</v>
      </c>
    </row>
    <row r="2" spans="1:100" s="6" customFormat="1" ht="55" customHeight="1" x14ac:dyDescent="0.25">
      <c r="A2" s="3" t="str" cm="1">
        <f t="array" aca="1" ref="A2" ca="1">INDIRECT(ADDRESS(ROW(),1,,1,"METABREAK"))</f>
        <v>Jund Wildfire</v>
      </c>
      <c r="B2" s="5">
        <f ca="1">IFERROR((COUNTIFS(SWISSW!$I:$I,MATCHUP!$A2,SWISSW!$J:$J,MATCHUP!B$1,SWISSW!$F:$F,"Won")+COUNTIFS(SWISSW!$I:$I,MATCHUP!B$1,SWISSW!$J:$J,MATCHUP!$A2,SWISSW!$F:$F,"Lost"))/(COUNTIFS(SWISSW!$I:$I,MATCHUP!$A2,SWISSW!$J:$J,MATCHUP!B$1)-COUNTIFS(SWISSW!$I:$I,MATCHUP!$A2,SWISSW!$J:$J,MATCHUP!B$1,SWISSW!$F:$F,"Draw")+COUNTIFS(SWISSW!$I:$I,MATCHUP!B$1,SWISSW!$J:$J,MATCHUP!$A2)-COUNTIFS(SWISSW!$I:$I,MATCHUP!B$1,SWISSW!$J:$J,MATCHUP!$A2,SWISSW!$F:$F,"Draw")),"-")</f>
        <v>0.5</v>
      </c>
      <c r="C2" s="5">
        <f ca="1">IFERROR((COUNTIFS(SWISSW!$I:$I,MATCHUP!$A2,SWISSW!$J:$J,MATCHUP!C$1,SWISSW!$F:$F,"Won")+COUNTIFS(SWISSW!$I:$I,MATCHUP!C$1,SWISSW!$J:$J,MATCHUP!$A2,SWISSW!$F:$F,"Lost"))/(COUNTIFS(SWISSW!$I:$I,MATCHUP!$A2,SWISSW!$J:$J,MATCHUP!C$1)-COUNTIFS(SWISSW!$I:$I,MATCHUP!$A2,SWISSW!$J:$J,MATCHUP!C$1,SWISSW!$F:$F,"Draw")+COUNTIFS(SWISSW!$I:$I,MATCHUP!C$1,SWISSW!$J:$J,MATCHUP!$A2)-COUNTIFS(SWISSW!$I:$I,MATCHUP!C$1,SWISSW!$J:$J,MATCHUP!$A2,SWISSW!$F:$F,"Draw")),"-")</f>
        <v>0.45901639344262296</v>
      </c>
      <c r="D2" s="5">
        <f ca="1">IFERROR((COUNTIFS(SWISSW!$I:$I,MATCHUP!$A2,SWISSW!$J:$J,MATCHUP!D$1,SWISSW!$F:$F,"Won")+COUNTIFS(SWISSW!$I:$I,MATCHUP!D$1,SWISSW!$J:$J,MATCHUP!$A2,SWISSW!$F:$F,"Lost"))/(COUNTIFS(SWISSW!$I:$I,MATCHUP!$A2,SWISSW!$J:$J,MATCHUP!D$1)-COUNTIFS(SWISSW!$I:$I,MATCHUP!$A2,SWISSW!$J:$J,MATCHUP!D$1,SWISSW!$F:$F,"Draw")+COUNTIFS(SWISSW!$I:$I,MATCHUP!D$1,SWISSW!$J:$J,MATCHUP!$A2)-COUNTIFS(SWISSW!$I:$I,MATCHUP!D$1,SWISSW!$J:$J,MATCHUP!$A2,SWISSW!$F:$F,"Draw")),"-")</f>
        <v>0.54411764705882348</v>
      </c>
      <c r="E2" s="5">
        <f ca="1">IFERROR((COUNTIFS(SWISSW!$I:$I,MATCHUP!$A2,SWISSW!$J:$J,MATCHUP!E$1,SWISSW!$F:$F,"Won")+COUNTIFS(SWISSW!$I:$I,MATCHUP!E$1,SWISSW!$J:$J,MATCHUP!$A2,SWISSW!$F:$F,"Lost"))/(COUNTIFS(SWISSW!$I:$I,MATCHUP!$A2,SWISSW!$J:$J,MATCHUP!E$1)-COUNTIFS(SWISSW!$I:$I,MATCHUP!$A2,SWISSW!$J:$J,MATCHUP!E$1,SWISSW!$F:$F,"Draw")+COUNTIFS(SWISSW!$I:$I,MATCHUP!E$1,SWISSW!$J:$J,MATCHUP!$A2)-COUNTIFS(SWISSW!$I:$I,MATCHUP!E$1,SWISSW!$J:$J,MATCHUP!$A2,SWISSW!$F:$F,"Draw")),"-")</f>
        <v>0.58666666666666667</v>
      </c>
      <c r="F2" s="5">
        <f ca="1">IFERROR((COUNTIFS(SWISSW!$I:$I,MATCHUP!$A2,SWISSW!$J:$J,MATCHUP!F$1,SWISSW!$F:$F,"Won")+COUNTIFS(SWISSW!$I:$I,MATCHUP!F$1,SWISSW!$J:$J,MATCHUP!$A2,SWISSW!$F:$F,"Lost"))/(COUNTIFS(SWISSW!$I:$I,MATCHUP!$A2,SWISSW!$J:$J,MATCHUP!F$1)-COUNTIFS(SWISSW!$I:$I,MATCHUP!$A2,SWISSW!$J:$J,MATCHUP!F$1,SWISSW!$F:$F,"Draw")+COUNTIFS(SWISSW!$I:$I,MATCHUP!F$1,SWISSW!$J:$J,MATCHUP!$A2)-COUNTIFS(SWISSW!$I:$I,MATCHUP!F$1,SWISSW!$J:$J,MATCHUP!$A2,SWISSW!$F:$F,"Draw")),"-")</f>
        <v>0.5</v>
      </c>
      <c r="G2" s="5">
        <f ca="1">IFERROR((COUNTIFS(SWISSW!$I:$I,MATCHUP!$A2,SWISSW!$J:$J,MATCHUP!G$1,SWISSW!$F:$F,"Won")+COUNTIFS(SWISSW!$I:$I,MATCHUP!G$1,SWISSW!$J:$J,MATCHUP!$A2,SWISSW!$F:$F,"Lost"))/(COUNTIFS(SWISSW!$I:$I,MATCHUP!$A2,SWISSW!$J:$J,MATCHUP!G$1)-COUNTIFS(SWISSW!$I:$I,MATCHUP!$A2,SWISSW!$J:$J,MATCHUP!G$1,SWISSW!$F:$F,"Draw")+COUNTIFS(SWISSW!$I:$I,MATCHUP!G$1,SWISSW!$J:$J,MATCHUP!$A2)-COUNTIFS(SWISSW!$I:$I,MATCHUP!G$1,SWISSW!$J:$J,MATCHUP!$A2,SWISSW!$F:$F,"Draw")),"-")</f>
        <v>0.5</v>
      </c>
      <c r="H2" s="5">
        <f ca="1">IFERROR((COUNTIFS(SWISSW!$I:$I,MATCHUP!$A2,SWISSW!$J:$J,MATCHUP!H$1,SWISSW!$F:$F,"Won")+COUNTIFS(SWISSW!$I:$I,MATCHUP!H$1,SWISSW!$J:$J,MATCHUP!$A2,SWISSW!$F:$F,"Lost"))/(COUNTIFS(SWISSW!$I:$I,MATCHUP!$A2,SWISSW!$J:$J,MATCHUP!H$1)-COUNTIFS(SWISSW!$I:$I,MATCHUP!$A2,SWISSW!$J:$J,MATCHUP!H$1,SWISSW!$F:$F,"Draw")+COUNTIFS(SWISSW!$I:$I,MATCHUP!H$1,SWISSW!$J:$J,MATCHUP!$A2)-COUNTIFS(SWISSW!$I:$I,MATCHUP!H$1,SWISSW!$J:$J,MATCHUP!$A2,SWISSW!$F:$F,"Draw")),"-")</f>
        <v>0.25531914893617019</v>
      </c>
      <c r="I2" s="5">
        <f ca="1">IFERROR((COUNTIFS(SWISSW!$I:$I,MATCHUP!$A2,SWISSW!$J:$J,MATCHUP!I$1,SWISSW!$F:$F,"Won")+COUNTIFS(SWISSW!$I:$I,MATCHUP!I$1,SWISSW!$J:$J,MATCHUP!$A2,SWISSW!$F:$F,"Lost"))/(COUNTIFS(SWISSW!$I:$I,MATCHUP!$A2,SWISSW!$J:$J,MATCHUP!I$1)-COUNTIFS(SWISSW!$I:$I,MATCHUP!$A2,SWISSW!$J:$J,MATCHUP!I$1,SWISSW!$F:$F,"Draw")+COUNTIFS(SWISSW!$I:$I,MATCHUP!I$1,SWISSW!$J:$J,MATCHUP!$A2)-COUNTIFS(SWISSW!$I:$I,MATCHUP!I$1,SWISSW!$J:$J,MATCHUP!$A2,SWISSW!$F:$F,"Draw")),"-")</f>
        <v>0.43333333333333335</v>
      </c>
      <c r="J2" s="5">
        <f ca="1">IFERROR((COUNTIFS(SWISSW!$I:$I,MATCHUP!$A2,SWISSW!$J:$J,MATCHUP!J$1,SWISSW!$F:$F,"Won")+COUNTIFS(SWISSW!$I:$I,MATCHUP!J$1,SWISSW!$J:$J,MATCHUP!$A2,SWISSW!$F:$F,"Lost"))/(COUNTIFS(SWISSW!$I:$I,MATCHUP!$A2,SWISSW!$J:$J,MATCHUP!J$1)-COUNTIFS(SWISSW!$I:$I,MATCHUP!$A2,SWISSW!$J:$J,MATCHUP!J$1,SWISSW!$F:$F,"Draw")+COUNTIFS(SWISSW!$I:$I,MATCHUP!J$1,SWISSW!$J:$J,MATCHUP!$A2)-COUNTIFS(SWISSW!$I:$I,MATCHUP!J$1,SWISSW!$J:$J,MATCHUP!$A2,SWISSW!$F:$F,"Draw")),"-")</f>
        <v>0.56000000000000005</v>
      </c>
      <c r="K2" s="5">
        <f ca="1">IFERROR((COUNTIFS(SWISSW!$I:$I,MATCHUP!$A2,SWISSW!$J:$J,MATCHUP!K$1,SWISSW!$F:$F,"Won")+COUNTIFS(SWISSW!$I:$I,MATCHUP!K$1,SWISSW!$J:$J,MATCHUP!$A2,SWISSW!$F:$F,"Lost"))/(COUNTIFS(SWISSW!$I:$I,MATCHUP!$A2,SWISSW!$J:$J,MATCHUP!K$1)-COUNTIFS(SWISSW!$I:$I,MATCHUP!$A2,SWISSW!$J:$J,MATCHUP!K$1,SWISSW!$F:$F,"Draw")+COUNTIFS(SWISSW!$I:$I,MATCHUP!K$1,SWISSW!$J:$J,MATCHUP!$A2)-COUNTIFS(SWISSW!$I:$I,MATCHUP!K$1,SWISSW!$J:$J,MATCHUP!$A2,SWISSW!$F:$F,"Draw")),"-")</f>
        <v>0.47826086956521741</v>
      </c>
      <c r="L2" s="5">
        <f ca="1">IFERROR((COUNTIFS(SWISSW!$I:$I,MATCHUP!$A2,SWISSW!$J:$J,MATCHUP!L$1,SWISSW!$F:$F,"Won")+COUNTIFS(SWISSW!$I:$I,MATCHUP!L$1,SWISSW!$J:$J,MATCHUP!$A2,SWISSW!$F:$F,"Lost"))/(COUNTIFS(SWISSW!$I:$I,MATCHUP!$A2,SWISSW!$J:$J,MATCHUP!L$1)-COUNTIFS(SWISSW!$I:$I,MATCHUP!$A2,SWISSW!$J:$J,MATCHUP!L$1,SWISSW!$F:$F,"Draw")+COUNTIFS(SWISSW!$I:$I,MATCHUP!L$1,SWISSW!$J:$J,MATCHUP!$A2)-COUNTIFS(SWISSW!$I:$I,MATCHUP!L$1,SWISSW!$J:$J,MATCHUP!$A2,SWISSW!$F:$F,"Draw")),"-")</f>
        <v>0.4</v>
      </c>
      <c r="M2" s="5">
        <f ca="1">IFERROR((COUNTIFS(SWISSW!$I:$I,MATCHUP!$A2,SWISSW!$J:$J,MATCHUP!M$1,SWISSW!$F:$F,"Won")+COUNTIFS(SWISSW!$I:$I,MATCHUP!M$1,SWISSW!$J:$J,MATCHUP!$A2,SWISSW!$F:$F,"Lost"))/(COUNTIFS(SWISSW!$I:$I,MATCHUP!$A2,SWISSW!$J:$J,MATCHUP!M$1)-COUNTIFS(SWISSW!$I:$I,MATCHUP!$A2,SWISSW!$J:$J,MATCHUP!M$1,SWISSW!$F:$F,"Draw")+COUNTIFS(SWISSW!$I:$I,MATCHUP!M$1,SWISSW!$J:$J,MATCHUP!$A2)-COUNTIFS(SWISSW!$I:$I,MATCHUP!M$1,SWISSW!$J:$J,MATCHUP!$A2,SWISSW!$F:$F,"Draw")),"-")</f>
        <v>0.56521739130434778</v>
      </c>
      <c r="N2" s="5">
        <f ca="1">IFERROR((COUNTIFS(SWISSW!$I:$I,MATCHUP!$A2,SWISSW!$J:$J,MATCHUP!N$1,SWISSW!$F:$F,"Won")+COUNTIFS(SWISSW!$I:$I,MATCHUP!N$1,SWISSW!$J:$J,MATCHUP!$A2,SWISSW!$F:$F,"Lost"))/(COUNTIFS(SWISSW!$I:$I,MATCHUP!$A2,SWISSW!$J:$J,MATCHUP!N$1)-COUNTIFS(SWISSW!$I:$I,MATCHUP!$A2,SWISSW!$J:$J,MATCHUP!N$1,SWISSW!$F:$F,"Draw")+COUNTIFS(SWISSW!$I:$I,MATCHUP!N$1,SWISSW!$J:$J,MATCHUP!$A2)-COUNTIFS(SWISSW!$I:$I,MATCHUP!N$1,SWISSW!$J:$J,MATCHUP!$A2,SWISSW!$F:$F,"Draw")),"-")</f>
        <v>0.44827586206896552</v>
      </c>
      <c r="O2" s="5">
        <f ca="1">IFERROR((COUNTIFS(SWISSW!$I:$I,MATCHUP!$A2,SWISSW!$J:$J,MATCHUP!O$1,SWISSW!$F:$F,"Won")+COUNTIFS(SWISSW!$I:$I,MATCHUP!O$1,SWISSW!$J:$J,MATCHUP!$A2,SWISSW!$F:$F,"Lost"))/(COUNTIFS(SWISSW!$I:$I,MATCHUP!$A2,SWISSW!$J:$J,MATCHUP!O$1)-COUNTIFS(SWISSW!$I:$I,MATCHUP!$A2,SWISSW!$J:$J,MATCHUP!O$1,SWISSW!$F:$F,"Draw")+COUNTIFS(SWISSW!$I:$I,MATCHUP!O$1,SWISSW!$J:$J,MATCHUP!$A2)-COUNTIFS(SWISSW!$I:$I,MATCHUP!O$1,SWISSW!$J:$J,MATCHUP!$A2,SWISSW!$F:$F,"Draw")),"-")</f>
        <v>0.40909090909090912</v>
      </c>
      <c r="P2" s="5">
        <f ca="1">IFERROR((COUNTIFS(SWISSW!$I:$I,MATCHUP!$A2,SWISSW!$J:$J,MATCHUP!P$1,SWISSW!$F:$F,"Won")+COUNTIFS(SWISSW!$I:$I,MATCHUP!P$1,SWISSW!$J:$J,MATCHUP!$A2,SWISSW!$F:$F,"Lost"))/(COUNTIFS(SWISSW!$I:$I,MATCHUP!$A2,SWISSW!$J:$J,MATCHUP!P$1)-COUNTIFS(SWISSW!$I:$I,MATCHUP!$A2,SWISSW!$J:$J,MATCHUP!P$1,SWISSW!$F:$F,"Draw")+COUNTIFS(SWISSW!$I:$I,MATCHUP!P$1,SWISSW!$J:$J,MATCHUP!$A2)-COUNTIFS(SWISSW!$I:$I,MATCHUP!P$1,SWISSW!$J:$J,MATCHUP!$A2,SWISSW!$F:$F,"Draw")),"-")</f>
        <v>0.39130434782608697</v>
      </c>
      <c r="Q2" s="5">
        <f ca="1">IFERROR((COUNTIFS(SWISSW!$I:$I,MATCHUP!$A2,SWISSW!$J:$J,MATCHUP!Q$1,SWISSW!$F:$F,"Won")+COUNTIFS(SWISSW!$I:$I,MATCHUP!Q$1,SWISSW!$J:$J,MATCHUP!$A2,SWISSW!$F:$F,"Lost"))/(COUNTIFS(SWISSW!$I:$I,MATCHUP!$A2,SWISSW!$J:$J,MATCHUP!Q$1)-COUNTIFS(SWISSW!$I:$I,MATCHUP!$A2,SWISSW!$J:$J,MATCHUP!Q$1,SWISSW!$F:$F,"Draw")+COUNTIFS(SWISSW!$I:$I,MATCHUP!Q$1,SWISSW!$J:$J,MATCHUP!$A2)-COUNTIFS(SWISSW!$I:$I,MATCHUP!Q$1,SWISSW!$J:$J,MATCHUP!$A2,SWISSW!$F:$F,"Draw")),"-")</f>
        <v>0.83333333333333337</v>
      </c>
      <c r="R2" s="5">
        <f ca="1">IFERROR((COUNTIFS(SWISSW!$I:$I,MATCHUP!$A2,SWISSW!$J:$J,MATCHUP!R$1,SWISSW!$F:$F,"Won")+COUNTIFS(SWISSW!$I:$I,MATCHUP!R$1,SWISSW!$J:$J,MATCHUP!$A2,SWISSW!$F:$F,"Lost"))/(COUNTIFS(SWISSW!$I:$I,MATCHUP!$A2,SWISSW!$J:$J,MATCHUP!R$1)-COUNTIFS(SWISSW!$I:$I,MATCHUP!$A2,SWISSW!$J:$J,MATCHUP!R$1,SWISSW!$F:$F,"Draw")+COUNTIFS(SWISSW!$I:$I,MATCHUP!R$1,SWISSW!$J:$J,MATCHUP!$A2)-COUNTIFS(SWISSW!$I:$I,MATCHUP!R$1,SWISSW!$J:$J,MATCHUP!$A2,SWISSW!$F:$F,"Draw")),"-")</f>
        <v>0.5</v>
      </c>
      <c r="S2" s="5">
        <f ca="1">IFERROR((COUNTIFS(SWISSW!$I:$I,MATCHUP!$A2,SWISSW!$J:$J,MATCHUP!S$1,SWISSW!$F:$F,"Won")+COUNTIFS(SWISSW!$I:$I,MATCHUP!S$1,SWISSW!$J:$J,MATCHUP!$A2,SWISSW!$F:$F,"Lost"))/(COUNTIFS(SWISSW!$I:$I,MATCHUP!$A2,SWISSW!$J:$J,MATCHUP!S$1)-COUNTIFS(SWISSW!$I:$I,MATCHUP!$A2,SWISSW!$J:$J,MATCHUP!S$1,SWISSW!$F:$F,"Draw")+COUNTIFS(SWISSW!$I:$I,MATCHUP!S$1,SWISSW!$J:$J,MATCHUP!$A2)-COUNTIFS(SWISSW!$I:$I,MATCHUP!S$1,SWISSW!$J:$J,MATCHUP!$A2,SWISSW!$F:$F,"Draw")),"-")</f>
        <v>0.53846153846153844</v>
      </c>
      <c r="T2" s="5">
        <f ca="1">IFERROR((COUNTIFS(SWISSW!$I:$I,MATCHUP!$A2,SWISSW!$J:$J,MATCHUP!T$1,SWISSW!$F:$F,"Won")+COUNTIFS(SWISSW!$I:$I,MATCHUP!T$1,SWISSW!$J:$J,MATCHUP!$A2,SWISSW!$F:$F,"Lost"))/(COUNTIFS(SWISSW!$I:$I,MATCHUP!$A2,SWISSW!$J:$J,MATCHUP!T$1)-COUNTIFS(SWISSW!$I:$I,MATCHUP!$A2,SWISSW!$J:$J,MATCHUP!T$1,SWISSW!$F:$F,"Draw")+COUNTIFS(SWISSW!$I:$I,MATCHUP!T$1,SWISSW!$J:$J,MATCHUP!$A2)-COUNTIFS(SWISSW!$I:$I,MATCHUP!T$1,SWISSW!$J:$J,MATCHUP!$A2,SWISSW!$F:$F,"Draw")),"-")</f>
        <v>0.5625</v>
      </c>
      <c r="U2" s="5">
        <f ca="1">IFERROR((COUNTIFS(SWISSW!$I:$I,MATCHUP!$A2,SWISSW!$J:$J,MATCHUP!U$1,SWISSW!$F:$F,"Won")+COUNTIFS(SWISSW!$I:$I,MATCHUP!U$1,SWISSW!$J:$J,MATCHUP!$A2,SWISSW!$F:$F,"Lost"))/(COUNTIFS(SWISSW!$I:$I,MATCHUP!$A2,SWISSW!$J:$J,MATCHUP!U$1)-COUNTIFS(SWISSW!$I:$I,MATCHUP!$A2,SWISSW!$J:$J,MATCHUP!U$1,SWISSW!$F:$F,"Draw")+COUNTIFS(SWISSW!$I:$I,MATCHUP!U$1,SWISSW!$J:$J,MATCHUP!$A2)-COUNTIFS(SWISSW!$I:$I,MATCHUP!U$1,SWISSW!$J:$J,MATCHUP!$A2,SWISSW!$F:$F,"Draw")),"-")</f>
        <v>0.54166666666666663</v>
      </c>
      <c r="V2" s="5">
        <f ca="1">IFERROR((COUNTIFS(SWISSW!$I:$I,MATCHUP!$A2,SWISSW!$J:$J,MATCHUP!V$1,SWISSW!$F:$F,"Won")+COUNTIFS(SWISSW!$I:$I,MATCHUP!V$1,SWISSW!$J:$J,MATCHUP!$A2,SWISSW!$F:$F,"Lost"))/(COUNTIFS(SWISSW!$I:$I,MATCHUP!$A2,SWISSW!$J:$J,MATCHUP!V$1)-COUNTIFS(SWISSW!$I:$I,MATCHUP!$A2,SWISSW!$J:$J,MATCHUP!V$1,SWISSW!$F:$F,"Draw")+COUNTIFS(SWISSW!$I:$I,MATCHUP!V$1,SWISSW!$J:$J,MATCHUP!$A2)-COUNTIFS(SWISSW!$I:$I,MATCHUP!V$1,SWISSW!$J:$J,MATCHUP!$A2,SWISSW!$F:$F,"Draw")),"-")</f>
        <v>0.53846153846153844</v>
      </c>
      <c r="W2" s="5">
        <f ca="1">IFERROR((COUNTIFS(SWISSW!$I:$I,MATCHUP!$A2,SWISSW!$J:$J,MATCHUP!W$1,SWISSW!$F:$F,"Won")+COUNTIFS(SWISSW!$I:$I,MATCHUP!W$1,SWISSW!$J:$J,MATCHUP!$A2,SWISSW!$F:$F,"Lost"))/(COUNTIFS(SWISSW!$I:$I,MATCHUP!$A2,SWISSW!$J:$J,MATCHUP!W$1)-COUNTIFS(SWISSW!$I:$I,MATCHUP!$A2,SWISSW!$J:$J,MATCHUP!W$1,SWISSW!$F:$F,"Draw")+COUNTIFS(SWISSW!$I:$I,MATCHUP!W$1,SWISSW!$J:$J,MATCHUP!$A2)-COUNTIFS(SWISSW!$I:$I,MATCHUP!W$1,SWISSW!$J:$J,MATCHUP!$A2,SWISSW!$F:$F,"Draw")),"-")</f>
        <v>0.45454545454545453</v>
      </c>
      <c r="X2" s="5">
        <f ca="1">IFERROR((COUNTIFS(SWISSW!$I:$I,MATCHUP!$A2,SWISSW!$J:$J,MATCHUP!X$1,SWISSW!$F:$F,"Won")+COUNTIFS(SWISSW!$I:$I,MATCHUP!X$1,SWISSW!$J:$J,MATCHUP!$A2,SWISSW!$F:$F,"Lost"))/(COUNTIFS(SWISSW!$I:$I,MATCHUP!$A2,SWISSW!$J:$J,MATCHUP!X$1)-COUNTIFS(SWISSW!$I:$I,MATCHUP!$A2,SWISSW!$J:$J,MATCHUP!X$1,SWISSW!$F:$F,"Draw")+COUNTIFS(SWISSW!$I:$I,MATCHUP!X$1,SWISSW!$J:$J,MATCHUP!$A2)-COUNTIFS(SWISSW!$I:$I,MATCHUP!X$1,SWISSW!$J:$J,MATCHUP!$A2,SWISSW!$F:$F,"Draw")),"-")</f>
        <v>0.75</v>
      </c>
      <c r="Y2" s="5">
        <f ca="1">IFERROR((COUNTIFS(SWISSW!$I:$I,MATCHUP!$A2,SWISSW!$J:$J,MATCHUP!Y$1,SWISSW!$F:$F,"Won")+COUNTIFS(SWISSW!$I:$I,MATCHUP!Y$1,SWISSW!$J:$J,MATCHUP!$A2,SWISSW!$F:$F,"Lost"))/(COUNTIFS(SWISSW!$I:$I,MATCHUP!$A2,SWISSW!$J:$J,MATCHUP!Y$1)-COUNTIFS(SWISSW!$I:$I,MATCHUP!$A2,SWISSW!$J:$J,MATCHUP!Y$1,SWISSW!$F:$F,"Draw")+COUNTIFS(SWISSW!$I:$I,MATCHUP!Y$1,SWISSW!$J:$J,MATCHUP!$A2)-COUNTIFS(SWISSW!$I:$I,MATCHUP!Y$1,SWISSW!$J:$J,MATCHUP!$A2,SWISSW!$F:$F,"Draw")),"-")</f>
        <v>0.77777777777777779</v>
      </c>
      <c r="Z2" s="5">
        <f ca="1">IFERROR((COUNTIFS(SWISSW!$I:$I,MATCHUP!$A2,SWISSW!$J:$J,MATCHUP!Z$1,SWISSW!$F:$F,"Won")+COUNTIFS(SWISSW!$I:$I,MATCHUP!Z$1,SWISSW!$J:$J,MATCHUP!$A2,SWISSW!$F:$F,"Lost"))/(COUNTIFS(SWISSW!$I:$I,MATCHUP!$A2,SWISSW!$J:$J,MATCHUP!Z$1)-COUNTIFS(SWISSW!$I:$I,MATCHUP!$A2,SWISSW!$J:$J,MATCHUP!Z$1,SWISSW!$F:$F,"Draw")+COUNTIFS(SWISSW!$I:$I,MATCHUP!Z$1,SWISSW!$J:$J,MATCHUP!$A2)-COUNTIFS(SWISSW!$I:$I,MATCHUP!Z$1,SWISSW!$J:$J,MATCHUP!$A2,SWISSW!$F:$F,"Draw")),"-")</f>
        <v>0.83333333333333337</v>
      </c>
      <c r="AA2" s="5">
        <f ca="1">IFERROR((COUNTIFS(SWISSW!$I:$I,MATCHUP!$A2,SWISSW!$J:$J,MATCHUP!AA$1,SWISSW!$F:$F,"Won")+COUNTIFS(SWISSW!$I:$I,MATCHUP!AA$1,SWISSW!$J:$J,MATCHUP!$A2,SWISSW!$F:$F,"Lost"))/(COUNTIFS(SWISSW!$I:$I,MATCHUP!$A2,SWISSW!$J:$J,MATCHUP!AA$1)-COUNTIFS(SWISSW!$I:$I,MATCHUP!$A2,SWISSW!$J:$J,MATCHUP!AA$1,SWISSW!$F:$F,"Draw")+COUNTIFS(SWISSW!$I:$I,MATCHUP!AA$1,SWISSW!$J:$J,MATCHUP!$A2)-COUNTIFS(SWISSW!$I:$I,MATCHUP!AA$1,SWISSW!$J:$J,MATCHUP!$A2,SWISSW!$F:$F,"Draw")),"-")</f>
        <v>0.66666666666666663</v>
      </c>
      <c r="AB2" s="5">
        <f ca="1">IFERROR((COUNTIFS(SWISSW!$I:$I,MATCHUP!$A2,SWISSW!$J:$J,MATCHUP!AB$1,SWISSW!$F:$F,"Won")+COUNTIFS(SWISSW!$I:$I,MATCHUP!AB$1,SWISSW!$J:$J,MATCHUP!$A2,SWISSW!$F:$F,"Lost"))/(COUNTIFS(SWISSW!$I:$I,MATCHUP!$A2,SWISSW!$J:$J,MATCHUP!AB$1)-COUNTIFS(SWISSW!$I:$I,MATCHUP!$A2,SWISSW!$J:$J,MATCHUP!AB$1,SWISSW!$F:$F,"Draw")+COUNTIFS(SWISSW!$I:$I,MATCHUP!AB$1,SWISSW!$J:$J,MATCHUP!$A2)-COUNTIFS(SWISSW!$I:$I,MATCHUP!AB$1,SWISSW!$J:$J,MATCHUP!$A2,SWISSW!$F:$F,"Draw")),"-")</f>
        <v>0.42857142857142855</v>
      </c>
      <c r="AC2" s="5">
        <f ca="1">IFERROR((COUNTIFS(SWISSW!$I:$I,MATCHUP!$A2,SWISSW!$J:$J,MATCHUP!AC$1,SWISSW!$F:$F,"Won")+COUNTIFS(SWISSW!$I:$I,MATCHUP!AC$1,SWISSW!$J:$J,MATCHUP!$A2,SWISSW!$F:$F,"Lost"))/(COUNTIFS(SWISSW!$I:$I,MATCHUP!$A2,SWISSW!$J:$J,MATCHUP!AC$1)-COUNTIFS(SWISSW!$I:$I,MATCHUP!$A2,SWISSW!$J:$J,MATCHUP!AC$1,SWISSW!$F:$F,"Draw")+COUNTIFS(SWISSW!$I:$I,MATCHUP!AC$1,SWISSW!$J:$J,MATCHUP!$A2)-COUNTIFS(SWISSW!$I:$I,MATCHUP!AC$1,SWISSW!$J:$J,MATCHUP!$A2,SWISSW!$F:$F,"Draw")),"-")</f>
        <v>0.2857142857142857</v>
      </c>
      <c r="AD2" s="5">
        <f ca="1">IFERROR((COUNTIFS(SWISSW!$I:$I,MATCHUP!$A2,SWISSW!$J:$J,MATCHUP!AD$1,SWISSW!$F:$F,"Won")+COUNTIFS(SWISSW!$I:$I,MATCHUP!AD$1,SWISSW!$J:$J,MATCHUP!$A2,SWISSW!$F:$F,"Lost"))/(COUNTIFS(SWISSW!$I:$I,MATCHUP!$A2,SWISSW!$J:$J,MATCHUP!AD$1)-COUNTIFS(SWISSW!$I:$I,MATCHUP!$A2,SWISSW!$J:$J,MATCHUP!AD$1,SWISSW!$F:$F,"Draw")+COUNTIFS(SWISSW!$I:$I,MATCHUP!AD$1,SWISSW!$J:$J,MATCHUP!$A2)-COUNTIFS(SWISSW!$I:$I,MATCHUP!AD$1,SWISSW!$J:$J,MATCHUP!$A2,SWISSW!$F:$F,"Draw")),"-")</f>
        <v>0.83333333333333337</v>
      </c>
      <c r="AE2" s="5">
        <f ca="1">IFERROR((COUNTIFS(SWISSW!$I:$I,MATCHUP!$A2,SWISSW!$J:$J,MATCHUP!AE$1,SWISSW!$F:$F,"Won")+COUNTIFS(SWISSW!$I:$I,MATCHUP!AE$1,SWISSW!$J:$J,MATCHUP!$A2,SWISSW!$F:$F,"Lost"))/(COUNTIFS(SWISSW!$I:$I,MATCHUP!$A2,SWISSW!$J:$J,MATCHUP!AE$1)-COUNTIFS(SWISSW!$I:$I,MATCHUP!$A2,SWISSW!$J:$J,MATCHUP!AE$1,SWISSW!$F:$F,"Draw")+COUNTIFS(SWISSW!$I:$I,MATCHUP!AE$1,SWISSW!$J:$J,MATCHUP!$A2)-COUNTIFS(SWISSW!$I:$I,MATCHUP!AE$1,SWISSW!$J:$J,MATCHUP!$A2,SWISSW!$F:$F,"Draw")),"-")</f>
        <v>0.66666666666666663</v>
      </c>
      <c r="AF2" s="5">
        <f ca="1">IFERROR((COUNTIFS(SWISSW!$I:$I,MATCHUP!$A2,SWISSW!$J:$J,MATCHUP!AF$1,SWISSW!$F:$F,"Won")+COUNTIFS(SWISSW!$I:$I,MATCHUP!AF$1,SWISSW!$J:$J,MATCHUP!$A2,SWISSW!$F:$F,"Lost"))/(COUNTIFS(SWISSW!$I:$I,MATCHUP!$A2,SWISSW!$J:$J,MATCHUP!AF$1)-COUNTIFS(SWISSW!$I:$I,MATCHUP!$A2,SWISSW!$J:$J,MATCHUP!AF$1,SWISSW!$F:$F,"Draw")+COUNTIFS(SWISSW!$I:$I,MATCHUP!AF$1,SWISSW!$J:$J,MATCHUP!$A2)-COUNTIFS(SWISSW!$I:$I,MATCHUP!AF$1,SWISSW!$J:$J,MATCHUP!$A2,SWISSW!$F:$F,"Draw")),"-")</f>
        <v>0.33333333333333331</v>
      </c>
      <c r="AG2" s="5">
        <f ca="1">IFERROR((COUNTIFS(SWISSW!$I:$I,MATCHUP!$A2,SWISSW!$J:$J,MATCHUP!AG$1,SWISSW!$F:$F,"Won")+COUNTIFS(SWISSW!$I:$I,MATCHUP!AG$1,SWISSW!$J:$J,MATCHUP!$A2,SWISSW!$F:$F,"Lost"))/(COUNTIFS(SWISSW!$I:$I,MATCHUP!$A2,SWISSW!$J:$J,MATCHUP!AG$1)-COUNTIFS(SWISSW!$I:$I,MATCHUP!$A2,SWISSW!$J:$J,MATCHUP!AG$1,SWISSW!$F:$F,"Draw")+COUNTIFS(SWISSW!$I:$I,MATCHUP!AG$1,SWISSW!$J:$J,MATCHUP!$A2)-COUNTIFS(SWISSW!$I:$I,MATCHUP!AG$1,SWISSW!$J:$J,MATCHUP!$A2,SWISSW!$F:$F,"Draw")),"-")</f>
        <v>1</v>
      </c>
      <c r="AH2" s="5">
        <f ca="1">IFERROR((COUNTIFS(SWISSW!$I:$I,MATCHUP!$A2,SWISSW!$J:$J,MATCHUP!AH$1,SWISSW!$F:$F,"Won")+COUNTIFS(SWISSW!$I:$I,MATCHUP!AH$1,SWISSW!$J:$J,MATCHUP!$A2,SWISSW!$F:$F,"Lost"))/(COUNTIFS(SWISSW!$I:$I,MATCHUP!$A2,SWISSW!$J:$J,MATCHUP!AH$1)-COUNTIFS(SWISSW!$I:$I,MATCHUP!$A2,SWISSW!$J:$J,MATCHUP!AH$1,SWISSW!$F:$F,"Draw")+COUNTIFS(SWISSW!$I:$I,MATCHUP!AH$1,SWISSW!$J:$J,MATCHUP!$A2)-COUNTIFS(SWISSW!$I:$I,MATCHUP!AH$1,SWISSW!$J:$J,MATCHUP!$A2,SWISSW!$F:$F,"Draw")),"-")</f>
        <v>0.5</v>
      </c>
      <c r="AI2" s="5">
        <f ca="1">IFERROR((COUNTIFS(SWISSW!$I:$I,MATCHUP!$A2,SWISSW!$J:$J,MATCHUP!AI$1,SWISSW!$F:$F,"Won")+COUNTIFS(SWISSW!$I:$I,MATCHUP!AI$1,SWISSW!$J:$J,MATCHUP!$A2,SWISSW!$F:$F,"Lost"))/(COUNTIFS(SWISSW!$I:$I,MATCHUP!$A2,SWISSW!$J:$J,MATCHUP!AI$1)-COUNTIFS(SWISSW!$I:$I,MATCHUP!$A2,SWISSW!$J:$J,MATCHUP!AI$1,SWISSW!$F:$F,"Draw")+COUNTIFS(SWISSW!$I:$I,MATCHUP!AI$1,SWISSW!$J:$J,MATCHUP!$A2)-COUNTIFS(SWISSW!$I:$I,MATCHUP!AI$1,SWISSW!$J:$J,MATCHUP!$A2,SWISSW!$F:$F,"Draw")),"-")</f>
        <v>0.5</v>
      </c>
      <c r="AJ2" s="5">
        <f ca="1">IFERROR((COUNTIFS(SWISSW!$I:$I,MATCHUP!$A2,SWISSW!$J:$J,MATCHUP!AJ$1,SWISSW!$F:$F,"Won")+COUNTIFS(SWISSW!$I:$I,MATCHUP!AJ$1,SWISSW!$J:$J,MATCHUP!$A2,SWISSW!$F:$F,"Lost"))/(COUNTIFS(SWISSW!$I:$I,MATCHUP!$A2,SWISSW!$J:$J,MATCHUP!AJ$1)-COUNTIFS(SWISSW!$I:$I,MATCHUP!$A2,SWISSW!$J:$J,MATCHUP!AJ$1,SWISSW!$F:$F,"Draw")+COUNTIFS(SWISSW!$I:$I,MATCHUP!AJ$1,SWISSW!$J:$J,MATCHUP!$A2)-COUNTIFS(SWISSW!$I:$I,MATCHUP!AJ$1,SWISSW!$J:$J,MATCHUP!$A2,SWISSW!$F:$F,"Draw")),"-")</f>
        <v>1</v>
      </c>
      <c r="AK2" s="5">
        <f ca="1">IFERROR((COUNTIFS(SWISSW!$I:$I,MATCHUP!$A2,SWISSW!$J:$J,MATCHUP!AK$1,SWISSW!$F:$F,"Won")+COUNTIFS(SWISSW!$I:$I,MATCHUP!AK$1,SWISSW!$J:$J,MATCHUP!$A2,SWISSW!$F:$F,"Lost"))/(COUNTIFS(SWISSW!$I:$I,MATCHUP!$A2,SWISSW!$J:$J,MATCHUP!AK$1)-COUNTIFS(SWISSW!$I:$I,MATCHUP!$A2,SWISSW!$J:$J,MATCHUP!AK$1,SWISSW!$F:$F,"Draw")+COUNTIFS(SWISSW!$I:$I,MATCHUP!AK$1,SWISSW!$J:$J,MATCHUP!$A2)-COUNTIFS(SWISSW!$I:$I,MATCHUP!AK$1,SWISSW!$J:$J,MATCHUP!$A2,SWISSW!$F:$F,"Draw")),"-")</f>
        <v>0.5</v>
      </c>
      <c r="AL2" s="5">
        <f ca="1">IFERROR((COUNTIFS(SWISSW!$I:$I,MATCHUP!$A2,SWISSW!$J:$J,MATCHUP!AL$1,SWISSW!$F:$F,"Won")+COUNTIFS(SWISSW!$I:$I,MATCHUP!AL$1,SWISSW!$J:$J,MATCHUP!$A2,SWISSW!$F:$F,"Lost"))/(COUNTIFS(SWISSW!$I:$I,MATCHUP!$A2,SWISSW!$J:$J,MATCHUP!AL$1)-COUNTIFS(SWISSW!$I:$I,MATCHUP!$A2,SWISSW!$J:$J,MATCHUP!AL$1,SWISSW!$F:$F,"Draw")+COUNTIFS(SWISSW!$I:$I,MATCHUP!AL$1,SWISSW!$J:$J,MATCHUP!$A2)-COUNTIFS(SWISSW!$I:$I,MATCHUP!AL$1,SWISSW!$J:$J,MATCHUP!$A2,SWISSW!$F:$F,"Draw")),"-")</f>
        <v>0.5</v>
      </c>
      <c r="AM2" s="5">
        <f ca="1">IFERROR((COUNTIFS(SWISSW!$I:$I,MATCHUP!$A2,SWISSW!$J:$J,MATCHUP!AM$1,SWISSW!$F:$F,"Won")+COUNTIFS(SWISSW!$I:$I,MATCHUP!AM$1,SWISSW!$J:$J,MATCHUP!$A2,SWISSW!$F:$F,"Lost"))/(COUNTIFS(SWISSW!$I:$I,MATCHUP!$A2,SWISSW!$J:$J,MATCHUP!AM$1)-COUNTIFS(SWISSW!$I:$I,MATCHUP!$A2,SWISSW!$J:$J,MATCHUP!AM$1,SWISSW!$F:$F,"Draw")+COUNTIFS(SWISSW!$I:$I,MATCHUP!AM$1,SWISSW!$J:$J,MATCHUP!$A2)-COUNTIFS(SWISSW!$I:$I,MATCHUP!AM$1,SWISSW!$J:$J,MATCHUP!$A2,SWISSW!$F:$F,"Draw")),"-")</f>
        <v>0.5</v>
      </c>
      <c r="AN2" s="5">
        <f ca="1">IFERROR((COUNTIFS(SWISSW!$I:$I,MATCHUP!$A2,SWISSW!$J:$J,MATCHUP!AN$1,SWISSW!$F:$F,"Won")+COUNTIFS(SWISSW!$I:$I,MATCHUP!AN$1,SWISSW!$J:$J,MATCHUP!$A2,SWISSW!$F:$F,"Lost"))/(COUNTIFS(SWISSW!$I:$I,MATCHUP!$A2,SWISSW!$J:$J,MATCHUP!AN$1)-COUNTIFS(SWISSW!$I:$I,MATCHUP!$A2,SWISSW!$J:$J,MATCHUP!AN$1,SWISSW!$F:$F,"Draw")+COUNTIFS(SWISSW!$I:$I,MATCHUP!AN$1,SWISSW!$J:$J,MATCHUP!$A2)-COUNTIFS(SWISSW!$I:$I,MATCHUP!AN$1,SWISSW!$J:$J,MATCHUP!$A2,SWISSW!$F:$F,"Draw")),"-")</f>
        <v>0.5</v>
      </c>
      <c r="AO2" s="5">
        <f ca="1">IFERROR((COUNTIFS(SWISSW!$I:$I,MATCHUP!$A2,SWISSW!$J:$J,MATCHUP!AO$1,SWISSW!$F:$F,"Won")+COUNTIFS(SWISSW!$I:$I,MATCHUP!AO$1,SWISSW!$J:$J,MATCHUP!$A2,SWISSW!$F:$F,"Lost"))/(COUNTIFS(SWISSW!$I:$I,MATCHUP!$A2,SWISSW!$J:$J,MATCHUP!AO$1)-COUNTIFS(SWISSW!$I:$I,MATCHUP!$A2,SWISSW!$J:$J,MATCHUP!AO$1,SWISSW!$F:$F,"Draw")+COUNTIFS(SWISSW!$I:$I,MATCHUP!AO$1,SWISSW!$J:$J,MATCHUP!$A2)-COUNTIFS(SWISSW!$I:$I,MATCHUP!AO$1,SWISSW!$J:$J,MATCHUP!$A2,SWISSW!$F:$F,"Draw")),"-")</f>
        <v>0.66666666666666663</v>
      </c>
      <c r="AP2" s="5">
        <f ca="1">IFERROR((COUNTIFS(SWISSW!$I:$I,MATCHUP!$A2,SWISSW!$J:$J,MATCHUP!AP$1,SWISSW!$F:$F,"Won")+COUNTIFS(SWISSW!$I:$I,MATCHUP!AP$1,SWISSW!$J:$J,MATCHUP!$A2,SWISSW!$F:$F,"Lost"))/(COUNTIFS(SWISSW!$I:$I,MATCHUP!$A2,SWISSW!$J:$J,MATCHUP!AP$1)-COUNTIFS(SWISSW!$I:$I,MATCHUP!$A2,SWISSW!$J:$J,MATCHUP!AP$1,SWISSW!$F:$F,"Draw")+COUNTIFS(SWISSW!$I:$I,MATCHUP!AP$1,SWISSW!$J:$J,MATCHUP!$A2)-COUNTIFS(SWISSW!$I:$I,MATCHUP!AP$1,SWISSW!$J:$J,MATCHUP!$A2,SWISSW!$F:$F,"Draw")),"-")</f>
        <v>0.66666666666666663</v>
      </c>
      <c r="AQ2" s="5">
        <f ca="1">IFERROR((COUNTIFS(SWISSW!$I:$I,MATCHUP!$A2,SWISSW!$J:$J,MATCHUP!AQ$1,SWISSW!$F:$F,"Won")+COUNTIFS(SWISSW!$I:$I,MATCHUP!AQ$1,SWISSW!$J:$J,MATCHUP!$A2,SWISSW!$F:$F,"Lost"))/(COUNTIFS(SWISSW!$I:$I,MATCHUP!$A2,SWISSW!$J:$J,MATCHUP!AQ$1)-COUNTIFS(SWISSW!$I:$I,MATCHUP!$A2,SWISSW!$J:$J,MATCHUP!AQ$1,SWISSW!$F:$F,"Draw")+COUNTIFS(SWISSW!$I:$I,MATCHUP!AQ$1,SWISSW!$J:$J,MATCHUP!$A2)-COUNTIFS(SWISSW!$I:$I,MATCHUP!AQ$1,SWISSW!$J:$J,MATCHUP!$A2,SWISSW!$F:$F,"Draw")),"-")</f>
        <v>1</v>
      </c>
      <c r="AR2" s="5">
        <f ca="1">IFERROR((COUNTIFS(SWISSW!$I:$I,MATCHUP!$A2,SWISSW!$J:$J,MATCHUP!AR$1,SWISSW!$F:$F,"Won")+COUNTIFS(SWISSW!$I:$I,MATCHUP!AR$1,SWISSW!$J:$J,MATCHUP!$A2,SWISSW!$F:$F,"Lost"))/(COUNTIFS(SWISSW!$I:$I,MATCHUP!$A2,SWISSW!$J:$J,MATCHUP!AR$1)-COUNTIFS(SWISSW!$I:$I,MATCHUP!$A2,SWISSW!$J:$J,MATCHUP!AR$1,SWISSW!$F:$F,"Draw")+COUNTIFS(SWISSW!$I:$I,MATCHUP!AR$1,SWISSW!$J:$J,MATCHUP!$A2)-COUNTIFS(SWISSW!$I:$I,MATCHUP!AR$1,SWISSW!$J:$J,MATCHUP!$A2,SWISSW!$F:$F,"Draw")),"-")</f>
        <v>0.5</v>
      </c>
      <c r="AS2" s="5">
        <f ca="1">IFERROR((COUNTIFS(SWISSW!$I:$I,MATCHUP!$A2,SWISSW!$J:$J,MATCHUP!AS$1,SWISSW!$F:$F,"Won")+COUNTIFS(SWISSW!$I:$I,MATCHUP!AS$1,SWISSW!$J:$J,MATCHUP!$A2,SWISSW!$F:$F,"Lost"))/(COUNTIFS(SWISSW!$I:$I,MATCHUP!$A2,SWISSW!$J:$J,MATCHUP!AS$1)-COUNTIFS(SWISSW!$I:$I,MATCHUP!$A2,SWISSW!$J:$J,MATCHUP!AS$1,SWISSW!$F:$F,"Draw")+COUNTIFS(SWISSW!$I:$I,MATCHUP!AS$1,SWISSW!$J:$J,MATCHUP!$A2)-COUNTIFS(SWISSW!$I:$I,MATCHUP!AS$1,SWISSW!$J:$J,MATCHUP!$A2,SWISSW!$F:$F,"Draw")),"-")</f>
        <v>1</v>
      </c>
      <c r="AT2" s="5">
        <f ca="1">IFERROR((COUNTIFS(SWISSW!$I:$I,MATCHUP!$A2,SWISSW!$J:$J,MATCHUP!AT$1,SWISSW!$F:$F,"Won")+COUNTIFS(SWISSW!$I:$I,MATCHUP!AT$1,SWISSW!$J:$J,MATCHUP!$A2,SWISSW!$F:$F,"Lost"))/(COUNTIFS(SWISSW!$I:$I,MATCHUP!$A2,SWISSW!$J:$J,MATCHUP!AT$1)-COUNTIFS(SWISSW!$I:$I,MATCHUP!$A2,SWISSW!$J:$J,MATCHUP!AT$1,SWISSW!$F:$F,"Draw")+COUNTIFS(SWISSW!$I:$I,MATCHUP!AT$1,SWISSW!$J:$J,MATCHUP!$A2)-COUNTIFS(SWISSW!$I:$I,MATCHUP!AT$1,SWISSW!$J:$J,MATCHUP!$A2,SWISSW!$F:$F,"Draw")),"-")</f>
        <v>0.5</v>
      </c>
      <c r="AU2" s="5">
        <f ca="1">IFERROR((COUNTIFS(SWISSW!$I:$I,MATCHUP!$A2,SWISSW!$J:$J,MATCHUP!AU$1,SWISSW!$F:$F,"Won")+COUNTIFS(SWISSW!$I:$I,MATCHUP!AU$1,SWISSW!$J:$J,MATCHUP!$A2,SWISSW!$F:$F,"Lost"))/(COUNTIFS(SWISSW!$I:$I,MATCHUP!$A2,SWISSW!$J:$J,MATCHUP!AU$1)-COUNTIFS(SWISSW!$I:$I,MATCHUP!$A2,SWISSW!$J:$J,MATCHUP!AU$1,SWISSW!$F:$F,"Draw")+COUNTIFS(SWISSW!$I:$I,MATCHUP!AU$1,SWISSW!$J:$J,MATCHUP!$A2)-COUNTIFS(SWISSW!$I:$I,MATCHUP!AU$1,SWISSW!$J:$J,MATCHUP!$A2,SWISSW!$F:$F,"Draw")),"-")</f>
        <v>0.5</v>
      </c>
      <c r="AV2" s="5">
        <f ca="1">IFERROR((COUNTIFS(SWISSW!$I:$I,MATCHUP!$A2,SWISSW!$J:$J,MATCHUP!AV$1,SWISSW!$F:$F,"Won")+COUNTIFS(SWISSW!$I:$I,MATCHUP!AV$1,SWISSW!$J:$J,MATCHUP!$A2,SWISSW!$F:$F,"Lost"))/(COUNTIFS(SWISSW!$I:$I,MATCHUP!$A2,SWISSW!$J:$J,MATCHUP!AV$1)-COUNTIFS(SWISSW!$I:$I,MATCHUP!$A2,SWISSW!$J:$J,MATCHUP!AV$1,SWISSW!$F:$F,"Draw")+COUNTIFS(SWISSW!$I:$I,MATCHUP!AV$1,SWISSW!$J:$J,MATCHUP!$A2)-COUNTIFS(SWISSW!$I:$I,MATCHUP!AV$1,SWISSW!$J:$J,MATCHUP!$A2,SWISSW!$F:$F,"Draw")),"-")</f>
        <v>0.33333333333333331</v>
      </c>
      <c r="AW2" s="5">
        <f ca="1">IFERROR((COUNTIFS(SWISSW!$I:$I,MATCHUP!$A2,SWISSW!$J:$J,MATCHUP!AW$1,SWISSW!$F:$F,"Won")+COUNTIFS(SWISSW!$I:$I,MATCHUP!AW$1,SWISSW!$J:$J,MATCHUP!$A2,SWISSW!$F:$F,"Lost"))/(COUNTIFS(SWISSW!$I:$I,MATCHUP!$A2,SWISSW!$J:$J,MATCHUP!AW$1)-COUNTIFS(SWISSW!$I:$I,MATCHUP!$A2,SWISSW!$J:$J,MATCHUP!AW$1,SWISSW!$F:$F,"Draw")+COUNTIFS(SWISSW!$I:$I,MATCHUP!AW$1,SWISSW!$J:$J,MATCHUP!$A2)-COUNTIFS(SWISSW!$I:$I,MATCHUP!AW$1,SWISSW!$J:$J,MATCHUP!$A2,SWISSW!$F:$F,"Draw")),"-")</f>
        <v>0.5</v>
      </c>
      <c r="AX2" s="5">
        <f ca="1">IFERROR((COUNTIFS(SWISSW!$I:$I,MATCHUP!$A2,SWISSW!$J:$J,MATCHUP!AX$1,SWISSW!$F:$F,"Won")+COUNTIFS(SWISSW!$I:$I,MATCHUP!AX$1,SWISSW!$J:$J,MATCHUP!$A2,SWISSW!$F:$F,"Lost"))/(COUNTIFS(SWISSW!$I:$I,MATCHUP!$A2,SWISSW!$J:$J,MATCHUP!AX$1)-COUNTIFS(SWISSW!$I:$I,MATCHUP!$A2,SWISSW!$J:$J,MATCHUP!AX$1,SWISSW!$F:$F,"Draw")+COUNTIFS(SWISSW!$I:$I,MATCHUP!AX$1,SWISSW!$J:$J,MATCHUP!$A2)-COUNTIFS(SWISSW!$I:$I,MATCHUP!AX$1,SWISSW!$J:$J,MATCHUP!$A2,SWISSW!$F:$F,"Draw")),"-")</f>
        <v>1</v>
      </c>
      <c r="AY2" s="5">
        <f ca="1">IFERROR((COUNTIFS(SWISSW!$I:$I,MATCHUP!$A2,SWISSW!$J:$J,MATCHUP!AY$1,SWISSW!$F:$F,"Won")+COUNTIFS(SWISSW!$I:$I,MATCHUP!AY$1,SWISSW!$J:$J,MATCHUP!$A2,SWISSW!$F:$F,"Lost"))/(COUNTIFS(SWISSW!$I:$I,MATCHUP!$A2,SWISSW!$J:$J,MATCHUP!AY$1)-COUNTIFS(SWISSW!$I:$I,MATCHUP!$A2,SWISSW!$J:$J,MATCHUP!AY$1,SWISSW!$F:$F,"Draw")+COUNTIFS(SWISSW!$I:$I,MATCHUP!AY$1,SWISSW!$J:$J,MATCHUP!$A2)-COUNTIFS(SWISSW!$I:$I,MATCHUP!AY$1,SWISSW!$J:$J,MATCHUP!$A2,SWISSW!$F:$F,"Draw")),"-")</f>
        <v>1</v>
      </c>
      <c r="AZ2" s="5">
        <f ca="1">IFERROR((COUNTIFS(SWISSW!$I:$I,MATCHUP!$A2,SWISSW!$J:$J,MATCHUP!AZ$1,SWISSW!$F:$F,"Won")+COUNTIFS(SWISSW!$I:$I,MATCHUP!AZ$1,SWISSW!$J:$J,MATCHUP!$A2,SWISSW!$F:$F,"Lost"))/(COUNTIFS(SWISSW!$I:$I,MATCHUP!$A2,SWISSW!$J:$J,MATCHUP!AZ$1)-COUNTIFS(SWISSW!$I:$I,MATCHUP!$A2,SWISSW!$J:$J,MATCHUP!AZ$1,SWISSW!$F:$F,"Draw")+COUNTIFS(SWISSW!$I:$I,MATCHUP!AZ$1,SWISSW!$J:$J,MATCHUP!$A2)-COUNTIFS(SWISSW!$I:$I,MATCHUP!AZ$1,SWISSW!$J:$J,MATCHUP!$A2,SWISSW!$F:$F,"Draw")),"-")</f>
        <v>1</v>
      </c>
      <c r="BA2" s="5">
        <f ca="1">IFERROR((COUNTIFS(SWISSW!$I:$I,MATCHUP!$A2,SWISSW!$J:$J,MATCHUP!BA$1,SWISSW!$F:$F,"Won")+COUNTIFS(SWISSW!$I:$I,MATCHUP!BA$1,SWISSW!$J:$J,MATCHUP!$A2,SWISSW!$F:$F,"Lost"))/(COUNTIFS(SWISSW!$I:$I,MATCHUP!$A2,SWISSW!$J:$J,MATCHUP!BA$1)-COUNTIFS(SWISSW!$I:$I,MATCHUP!$A2,SWISSW!$J:$J,MATCHUP!BA$1,SWISSW!$F:$F,"Draw")+COUNTIFS(SWISSW!$I:$I,MATCHUP!BA$1,SWISSW!$J:$J,MATCHUP!$A2)-COUNTIFS(SWISSW!$I:$I,MATCHUP!BA$1,SWISSW!$J:$J,MATCHUP!$A2,SWISSW!$F:$F,"Draw")),"-")</f>
        <v>1</v>
      </c>
      <c r="BB2" s="5" t="str">
        <f ca="1">IFERROR((COUNTIFS(SWISSW!$I:$I,MATCHUP!$A2,SWISSW!$J:$J,MATCHUP!BB$1,SWISSW!$F:$F,"Won")+COUNTIFS(SWISSW!$I:$I,MATCHUP!BB$1,SWISSW!$J:$J,MATCHUP!$A2,SWISSW!$F:$F,"Lost"))/(COUNTIFS(SWISSW!$I:$I,MATCHUP!$A2,SWISSW!$J:$J,MATCHUP!BB$1)-COUNTIFS(SWISSW!$I:$I,MATCHUP!$A2,SWISSW!$J:$J,MATCHUP!BB$1,SWISSW!$F:$F,"Draw")+COUNTIFS(SWISSW!$I:$I,MATCHUP!BB$1,SWISSW!$J:$J,MATCHUP!$A2)-COUNTIFS(SWISSW!$I:$I,MATCHUP!BB$1,SWISSW!$J:$J,MATCHUP!$A2,SWISSW!$F:$F,"Draw")),"-")</f>
        <v>-</v>
      </c>
      <c r="BC2" s="5" t="str">
        <f ca="1">IFERROR((COUNTIFS(SWISSW!$I:$I,MATCHUP!$A2,SWISSW!$J:$J,MATCHUP!BC$1,SWISSW!$F:$F,"Won")+COUNTIFS(SWISSW!$I:$I,MATCHUP!BC$1,SWISSW!$J:$J,MATCHUP!$A2,SWISSW!$F:$F,"Lost"))/(COUNTIFS(SWISSW!$I:$I,MATCHUP!$A2,SWISSW!$J:$J,MATCHUP!BC$1)-COUNTIFS(SWISSW!$I:$I,MATCHUP!$A2,SWISSW!$J:$J,MATCHUP!BC$1,SWISSW!$F:$F,"Draw")+COUNTIFS(SWISSW!$I:$I,MATCHUP!BC$1,SWISSW!$J:$J,MATCHUP!$A2)-COUNTIFS(SWISSW!$I:$I,MATCHUP!BC$1,SWISSW!$J:$J,MATCHUP!$A2,SWISSW!$F:$F,"Draw")),"-")</f>
        <v>-</v>
      </c>
      <c r="BD2" s="5">
        <f ca="1">IFERROR((COUNTIFS(SWISSW!$I:$I,MATCHUP!$A2,SWISSW!$J:$J,MATCHUP!BD$1,SWISSW!$F:$F,"Won")+COUNTIFS(SWISSW!$I:$I,MATCHUP!BD$1,SWISSW!$J:$J,MATCHUP!$A2,SWISSW!$F:$F,"Lost"))/(COUNTIFS(SWISSW!$I:$I,MATCHUP!$A2,SWISSW!$J:$J,MATCHUP!BD$1)-COUNTIFS(SWISSW!$I:$I,MATCHUP!$A2,SWISSW!$J:$J,MATCHUP!BD$1,SWISSW!$F:$F,"Draw")+COUNTIFS(SWISSW!$I:$I,MATCHUP!BD$1,SWISSW!$J:$J,MATCHUP!$A2)-COUNTIFS(SWISSW!$I:$I,MATCHUP!BD$1,SWISSW!$J:$J,MATCHUP!$A2,SWISSW!$F:$F,"Draw")),"-")</f>
        <v>0</v>
      </c>
      <c r="BE2" s="5" t="str">
        <f ca="1">IFERROR((COUNTIFS(SWISSW!$I:$I,MATCHUP!$A2,SWISSW!$J:$J,MATCHUP!BE$1,SWISSW!$F:$F,"Won")+COUNTIFS(SWISSW!$I:$I,MATCHUP!BE$1,SWISSW!$J:$J,MATCHUP!$A2,SWISSW!$F:$F,"Lost"))/(COUNTIFS(SWISSW!$I:$I,MATCHUP!$A2,SWISSW!$J:$J,MATCHUP!BE$1)-COUNTIFS(SWISSW!$I:$I,MATCHUP!$A2,SWISSW!$J:$J,MATCHUP!BE$1,SWISSW!$F:$F,"Draw")+COUNTIFS(SWISSW!$I:$I,MATCHUP!BE$1,SWISSW!$J:$J,MATCHUP!$A2)-COUNTIFS(SWISSW!$I:$I,MATCHUP!BE$1,SWISSW!$J:$J,MATCHUP!$A2,SWISSW!$F:$F,"Draw")),"-")</f>
        <v>-</v>
      </c>
      <c r="BF2" s="5">
        <f ca="1">IFERROR((COUNTIFS(SWISSW!$I:$I,MATCHUP!$A2,SWISSW!$J:$J,MATCHUP!BF$1,SWISSW!$F:$F,"Won")+COUNTIFS(SWISSW!$I:$I,MATCHUP!BF$1,SWISSW!$J:$J,MATCHUP!$A2,SWISSW!$F:$F,"Lost"))/(COUNTIFS(SWISSW!$I:$I,MATCHUP!$A2,SWISSW!$J:$J,MATCHUP!BF$1)-COUNTIFS(SWISSW!$I:$I,MATCHUP!$A2,SWISSW!$J:$J,MATCHUP!BF$1,SWISSW!$F:$F,"Draw")+COUNTIFS(SWISSW!$I:$I,MATCHUP!BF$1,SWISSW!$J:$J,MATCHUP!$A2)-COUNTIFS(SWISSW!$I:$I,MATCHUP!BF$1,SWISSW!$J:$J,MATCHUP!$A2,SWISSW!$F:$F,"Draw")),"-")</f>
        <v>1</v>
      </c>
      <c r="BG2" s="5">
        <f ca="1">IFERROR((COUNTIFS(SWISSW!$I:$I,MATCHUP!$A2,SWISSW!$J:$J,MATCHUP!BG$1,SWISSW!$F:$F,"Won")+COUNTIFS(SWISSW!$I:$I,MATCHUP!BG$1,SWISSW!$J:$J,MATCHUP!$A2,SWISSW!$F:$F,"Lost"))/(COUNTIFS(SWISSW!$I:$I,MATCHUP!$A2,SWISSW!$J:$J,MATCHUP!BG$1)-COUNTIFS(SWISSW!$I:$I,MATCHUP!$A2,SWISSW!$J:$J,MATCHUP!BG$1,SWISSW!$F:$F,"Draw")+COUNTIFS(SWISSW!$I:$I,MATCHUP!BG$1,SWISSW!$J:$J,MATCHUP!$A2)-COUNTIFS(SWISSW!$I:$I,MATCHUP!BG$1,SWISSW!$J:$J,MATCHUP!$A2,SWISSW!$F:$F,"Draw")),"-")</f>
        <v>0</v>
      </c>
      <c r="BH2" s="5">
        <f ca="1">IFERROR((COUNTIFS(SWISSW!$I:$I,MATCHUP!$A2,SWISSW!$J:$J,MATCHUP!BH$1,SWISSW!$F:$F,"Won")+COUNTIFS(SWISSW!$I:$I,MATCHUP!BH$1,SWISSW!$J:$J,MATCHUP!$A2,SWISSW!$F:$F,"Lost"))/(COUNTIFS(SWISSW!$I:$I,MATCHUP!$A2,SWISSW!$J:$J,MATCHUP!BH$1)-COUNTIFS(SWISSW!$I:$I,MATCHUP!$A2,SWISSW!$J:$J,MATCHUP!BH$1,SWISSW!$F:$F,"Draw")+COUNTIFS(SWISSW!$I:$I,MATCHUP!BH$1,SWISSW!$J:$J,MATCHUP!$A2)-COUNTIFS(SWISSW!$I:$I,MATCHUP!BH$1,SWISSW!$J:$J,MATCHUP!$A2,SWISSW!$F:$F,"Draw")),"-")</f>
        <v>1</v>
      </c>
      <c r="BI2" s="5">
        <f ca="1">IFERROR((COUNTIFS(SWISSW!$I:$I,MATCHUP!$A2,SWISSW!$J:$J,MATCHUP!BI$1,SWISSW!$F:$F,"Won")+COUNTIFS(SWISSW!$I:$I,MATCHUP!BI$1,SWISSW!$J:$J,MATCHUP!$A2,SWISSW!$F:$F,"Lost"))/(COUNTIFS(SWISSW!$I:$I,MATCHUP!$A2,SWISSW!$J:$J,MATCHUP!BI$1)-COUNTIFS(SWISSW!$I:$I,MATCHUP!$A2,SWISSW!$J:$J,MATCHUP!BI$1,SWISSW!$F:$F,"Draw")+COUNTIFS(SWISSW!$I:$I,MATCHUP!BI$1,SWISSW!$J:$J,MATCHUP!$A2)-COUNTIFS(SWISSW!$I:$I,MATCHUP!BI$1,SWISSW!$J:$J,MATCHUP!$A2,SWISSW!$F:$F,"Draw")),"-")</f>
        <v>0.5</v>
      </c>
      <c r="BJ2" s="5">
        <f ca="1">IFERROR((COUNTIFS(SWISSW!$I:$I,MATCHUP!$A2,SWISSW!$J:$J,MATCHUP!BJ$1,SWISSW!$F:$F,"Won")+COUNTIFS(SWISSW!$I:$I,MATCHUP!BJ$1,SWISSW!$J:$J,MATCHUP!$A2,SWISSW!$F:$F,"Lost"))/(COUNTIFS(SWISSW!$I:$I,MATCHUP!$A2,SWISSW!$J:$J,MATCHUP!BJ$1)-COUNTIFS(SWISSW!$I:$I,MATCHUP!$A2,SWISSW!$J:$J,MATCHUP!BJ$1,SWISSW!$F:$F,"Draw")+COUNTIFS(SWISSW!$I:$I,MATCHUP!BJ$1,SWISSW!$J:$J,MATCHUP!$A2)-COUNTIFS(SWISSW!$I:$I,MATCHUP!BJ$1,SWISSW!$J:$J,MATCHUP!$A2,SWISSW!$F:$F,"Draw")),"-")</f>
        <v>1</v>
      </c>
      <c r="BK2" s="5">
        <f ca="1">IFERROR((COUNTIFS(SWISSW!$I:$I,MATCHUP!$A2,SWISSW!$J:$J,MATCHUP!BK$1,SWISSW!$F:$F,"Won")+COUNTIFS(SWISSW!$I:$I,MATCHUP!BK$1,SWISSW!$J:$J,MATCHUP!$A2,SWISSW!$F:$F,"Lost"))/(COUNTIFS(SWISSW!$I:$I,MATCHUP!$A2,SWISSW!$J:$J,MATCHUP!BK$1)-COUNTIFS(SWISSW!$I:$I,MATCHUP!$A2,SWISSW!$J:$J,MATCHUP!BK$1,SWISSW!$F:$F,"Draw")+COUNTIFS(SWISSW!$I:$I,MATCHUP!BK$1,SWISSW!$J:$J,MATCHUP!$A2)-COUNTIFS(SWISSW!$I:$I,MATCHUP!BK$1,SWISSW!$J:$J,MATCHUP!$A2,SWISSW!$F:$F,"Draw")),"-")</f>
        <v>0</v>
      </c>
      <c r="BL2" s="5">
        <f ca="1">IFERROR((COUNTIFS(SWISSW!$I:$I,MATCHUP!$A2,SWISSW!$J:$J,MATCHUP!BL$1,SWISSW!$F:$F,"Won")+COUNTIFS(SWISSW!$I:$I,MATCHUP!BL$1,SWISSW!$J:$J,MATCHUP!$A2,SWISSW!$F:$F,"Lost"))/(COUNTIFS(SWISSW!$I:$I,MATCHUP!$A2,SWISSW!$J:$J,MATCHUP!BL$1)-COUNTIFS(SWISSW!$I:$I,MATCHUP!$A2,SWISSW!$J:$J,MATCHUP!BL$1,SWISSW!$F:$F,"Draw")+COUNTIFS(SWISSW!$I:$I,MATCHUP!BL$1,SWISSW!$J:$J,MATCHUP!$A2)-COUNTIFS(SWISSW!$I:$I,MATCHUP!BL$1,SWISSW!$J:$J,MATCHUP!$A2,SWISSW!$F:$F,"Draw")),"-")</f>
        <v>1</v>
      </c>
      <c r="BM2" s="5">
        <f ca="1">IFERROR((COUNTIFS(SWISSW!$I:$I,MATCHUP!$A2,SWISSW!$J:$J,MATCHUP!BM$1,SWISSW!$F:$F,"Won")+COUNTIFS(SWISSW!$I:$I,MATCHUP!BM$1,SWISSW!$J:$J,MATCHUP!$A2,SWISSW!$F:$F,"Lost"))/(COUNTIFS(SWISSW!$I:$I,MATCHUP!$A2,SWISSW!$J:$J,MATCHUP!BM$1)-COUNTIFS(SWISSW!$I:$I,MATCHUP!$A2,SWISSW!$J:$J,MATCHUP!BM$1,SWISSW!$F:$F,"Draw")+COUNTIFS(SWISSW!$I:$I,MATCHUP!BM$1,SWISSW!$J:$J,MATCHUP!$A2)-COUNTIFS(SWISSW!$I:$I,MATCHUP!BM$1,SWISSW!$J:$J,MATCHUP!$A2,SWISSW!$F:$F,"Draw")),"-")</f>
        <v>1</v>
      </c>
      <c r="BN2" s="5" t="str">
        <f ca="1">IFERROR((COUNTIFS(SWISSW!$I:$I,MATCHUP!$A2,SWISSW!$J:$J,MATCHUP!BN$1,SWISSW!$F:$F,"Won")+COUNTIFS(SWISSW!$I:$I,MATCHUP!BN$1,SWISSW!$J:$J,MATCHUP!$A2,SWISSW!$F:$F,"Lost"))/(COUNTIFS(SWISSW!$I:$I,MATCHUP!$A2,SWISSW!$J:$J,MATCHUP!BN$1)-COUNTIFS(SWISSW!$I:$I,MATCHUP!$A2,SWISSW!$J:$J,MATCHUP!BN$1,SWISSW!$F:$F,"Draw")+COUNTIFS(SWISSW!$I:$I,MATCHUP!BN$1,SWISSW!$J:$J,MATCHUP!$A2)-COUNTIFS(SWISSW!$I:$I,MATCHUP!BN$1,SWISSW!$J:$J,MATCHUP!$A2,SWISSW!$F:$F,"Draw")),"-")</f>
        <v>-</v>
      </c>
      <c r="BO2" s="5" t="str">
        <f ca="1">IFERROR((COUNTIFS(SWISSW!$I:$I,MATCHUP!$A2,SWISSW!$J:$J,MATCHUP!BO$1,SWISSW!$F:$F,"Won")+COUNTIFS(SWISSW!$I:$I,MATCHUP!BO$1,SWISSW!$J:$J,MATCHUP!$A2,SWISSW!$F:$F,"Lost"))/(COUNTIFS(SWISSW!$I:$I,MATCHUP!$A2,SWISSW!$J:$J,MATCHUP!BO$1)-COUNTIFS(SWISSW!$I:$I,MATCHUP!$A2,SWISSW!$J:$J,MATCHUP!BO$1,SWISSW!$F:$F,"Draw")+COUNTIFS(SWISSW!$I:$I,MATCHUP!BO$1,SWISSW!$J:$J,MATCHUP!$A2)-COUNTIFS(SWISSW!$I:$I,MATCHUP!BO$1,SWISSW!$J:$J,MATCHUP!$A2,SWISSW!$F:$F,"Draw")),"-")</f>
        <v>-</v>
      </c>
      <c r="BP2" s="5" t="str">
        <f ca="1">IFERROR((COUNTIFS(SWISSW!$I:$I,MATCHUP!$A2,SWISSW!$J:$J,MATCHUP!BP$1,SWISSW!$F:$F,"Won")+COUNTIFS(SWISSW!$I:$I,MATCHUP!BP$1,SWISSW!$J:$J,MATCHUP!$A2,SWISSW!$F:$F,"Lost"))/(COUNTIFS(SWISSW!$I:$I,MATCHUP!$A2,SWISSW!$J:$J,MATCHUP!BP$1)-COUNTIFS(SWISSW!$I:$I,MATCHUP!$A2,SWISSW!$J:$J,MATCHUP!BP$1,SWISSW!$F:$F,"Draw")+COUNTIFS(SWISSW!$I:$I,MATCHUP!BP$1,SWISSW!$J:$J,MATCHUP!$A2)-COUNTIFS(SWISSW!$I:$I,MATCHUP!BP$1,SWISSW!$J:$J,MATCHUP!$A2,SWISSW!$F:$F,"Draw")),"-")</f>
        <v>-</v>
      </c>
      <c r="BQ2" s="5" t="str">
        <f ca="1">IFERROR((COUNTIFS(SWISSW!$I:$I,MATCHUP!$A2,SWISSW!$J:$J,MATCHUP!BQ$1,SWISSW!$F:$F,"Won")+COUNTIFS(SWISSW!$I:$I,MATCHUP!BQ$1,SWISSW!$J:$J,MATCHUP!$A2,SWISSW!$F:$F,"Lost"))/(COUNTIFS(SWISSW!$I:$I,MATCHUP!$A2,SWISSW!$J:$J,MATCHUP!BQ$1)-COUNTIFS(SWISSW!$I:$I,MATCHUP!$A2,SWISSW!$J:$J,MATCHUP!BQ$1,SWISSW!$F:$F,"Draw")+COUNTIFS(SWISSW!$I:$I,MATCHUP!BQ$1,SWISSW!$J:$J,MATCHUP!$A2)-COUNTIFS(SWISSW!$I:$I,MATCHUP!BQ$1,SWISSW!$J:$J,MATCHUP!$A2,SWISSW!$F:$F,"Draw")),"-")</f>
        <v>-</v>
      </c>
      <c r="BR2" s="5" t="str">
        <f ca="1">IFERROR((COUNTIFS(SWISSW!$I:$I,MATCHUP!$A2,SWISSW!$J:$J,MATCHUP!BR$1,SWISSW!$F:$F,"Won")+COUNTIFS(SWISSW!$I:$I,MATCHUP!BR$1,SWISSW!$J:$J,MATCHUP!$A2,SWISSW!$F:$F,"Lost"))/(COUNTIFS(SWISSW!$I:$I,MATCHUP!$A2,SWISSW!$J:$J,MATCHUP!BR$1)-COUNTIFS(SWISSW!$I:$I,MATCHUP!$A2,SWISSW!$J:$J,MATCHUP!BR$1,SWISSW!$F:$F,"Draw")+COUNTIFS(SWISSW!$I:$I,MATCHUP!BR$1,SWISSW!$J:$J,MATCHUP!$A2)-COUNTIFS(SWISSW!$I:$I,MATCHUP!BR$1,SWISSW!$J:$J,MATCHUP!$A2,SWISSW!$F:$F,"Draw")),"-")</f>
        <v>-</v>
      </c>
      <c r="BS2" s="5" t="str">
        <f ca="1">IFERROR((COUNTIFS(SWISSW!$I:$I,MATCHUP!$A2,SWISSW!$J:$J,MATCHUP!BS$1,SWISSW!$F:$F,"Won")+COUNTIFS(SWISSW!$I:$I,MATCHUP!BS$1,SWISSW!$J:$J,MATCHUP!$A2,SWISSW!$F:$F,"Lost"))/(COUNTIFS(SWISSW!$I:$I,MATCHUP!$A2,SWISSW!$J:$J,MATCHUP!BS$1)-COUNTIFS(SWISSW!$I:$I,MATCHUP!$A2,SWISSW!$J:$J,MATCHUP!BS$1,SWISSW!$F:$F,"Draw")+COUNTIFS(SWISSW!$I:$I,MATCHUP!BS$1,SWISSW!$J:$J,MATCHUP!$A2)-COUNTIFS(SWISSW!$I:$I,MATCHUP!BS$1,SWISSW!$J:$J,MATCHUP!$A2,SWISSW!$F:$F,"Draw")),"-")</f>
        <v>-</v>
      </c>
      <c r="BT2" s="5" t="str">
        <f ca="1">IFERROR((COUNTIFS(SWISSW!$I:$I,MATCHUP!$A2,SWISSW!$J:$J,MATCHUP!BT$1,SWISSW!$F:$F,"Won")+COUNTIFS(SWISSW!$I:$I,MATCHUP!BT$1,SWISSW!$J:$J,MATCHUP!$A2,SWISSW!$F:$F,"Lost"))/(COUNTIFS(SWISSW!$I:$I,MATCHUP!$A2,SWISSW!$J:$J,MATCHUP!BT$1)-COUNTIFS(SWISSW!$I:$I,MATCHUP!$A2,SWISSW!$J:$J,MATCHUP!BT$1,SWISSW!$F:$F,"Draw")+COUNTIFS(SWISSW!$I:$I,MATCHUP!BT$1,SWISSW!$J:$J,MATCHUP!$A2)-COUNTIFS(SWISSW!$I:$I,MATCHUP!BT$1,SWISSW!$J:$J,MATCHUP!$A2,SWISSW!$F:$F,"Draw")),"-")</f>
        <v>-</v>
      </c>
      <c r="BU2" s="5" t="str">
        <f ca="1">IFERROR((COUNTIFS(SWISSW!$I:$I,MATCHUP!$A2,SWISSW!$J:$J,MATCHUP!BU$1,SWISSW!$F:$F,"Won")+COUNTIFS(SWISSW!$I:$I,MATCHUP!BU$1,SWISSW!$J:$J,MATCHUP!$A2,SWISSW!$F:$F,"Lost"))/(COUNTIFS(SWISSW!$I:$I,MATCHUP!$A2,SWISSW!$J:$J,MATCHUP!BU$1)-COUNTIFS(SWISSW!$I:$I,MATCHUP!$A2,SWISSW!$J:$J,MATCHUP!BU$1,SWISSW!$F:$F,"Draw")+COUNTIFS(SWISSW!$I:$I,MATCHUP!BU$1,SWISSW!$J:$J,MATCHUP!$A2)-COUNTIFS(SWISSW!$I:$I,MATCHUP!BU$1,SWISSW!$J:$J,MATCHUP!$A2,SWISSW!$F:$F,"Draw")),"-")</f>
        <v>-</v>
      </c>
      <c r="BV2" s="5" t="str">
        <f ca="1">IFERROR((COUNTIFS(SWISSW!$I:$I,MATCHUP!$A2,SWISSW!$J:$J,MATCHUP!BV$1,SWISSW!$F:$F,"Won")+COUNTIFS(SWISSW!$I:$I,MATCHUP!BV$1,SWISSW!$J:$J,MATCHUP!$A2,SWISSW!$F:$F,"Lost"))/(COUNTIFS(SWISSW!$I:$I,MATCHUP!$A2,SWISSW!$J:$J,MATCHUP!BV$1)-COUNTIFS(SWISSW!$I:$I,MATCHUP!$A2,SWISSW!$J:$J,MATCHUP!BV$1,SWISSW!$F:$F,"Draw")+COUNTIFS(SWISSW!$I:$I,MATCHUP!BV$1,SWISSW!$J:$J,MATCHUP!$A2)-COUNTIFS(SWISSW!$I:$I,MATCHUP!BV$1,SWISSW!$J:$J,MATCHUP!$A2,SWISSW!$F:$F,"Draw")),"-")</f>
        <v>-</v>
      </c>
      <c r="BW2" s="5" t="str">
        <f ca="1">IFERROR((COUNTIFS(SWISSW!$I:$I,MATCHUP!$A2,SWISSW!$J:$J,MATCHUP!BW$1,SWISSW!$F:$F,"Won")+COUNTIFS(SWISSW!$I:$I,MATCHUP!BW$1,SWISSW!$J:$J,MATCHUP!$A2,SWISSW!$F:$F,"Lost"))/(COUNTIFS(SWISSW!$I:$I,MATCHUP!$A2,SWISSW!$J:$J,MATCHUP!BW$1)-COUNTIFS(SWISSW!$I:$I,MATCHUP!$A2,SWISSW!$J:$J,MATCHUP!BW$1,SWISSW!$F:$F,"Draw")+COUNTIFS(SWISSW!$I:$I,MATCHUP!BW$1,SWISSW!$J:$J,MATCHUP!$A2)-COUNTIFS(SWISSW!$I:$I,MATCHUP!BW$1,SWISSW!$J:$J,MATCHUP!$A2,SWISSW!$F:$F,"Draw")),"-")</f>
        <v>-</v>
      </c>
      <c r="BX2" s="5" t="str">
        <f ca="1">IFERROR((COUNTIFS(SWISSW!$I:$I,MATCHUP!$A2,SWISSW!$J:$J,MATCHUP!BX$1,SWISSW!$F:$F,"Won")+COUNTIFS(SWISSW!$I:$I,MATCHUP!BX$1,SWISSW!$J:$J,MATCHUP!$A2,SWISSW!$F:$F,"Lost"))/(COUNTIFS(SWISSW!$I:$I,MATCHUP!$A2,SWISSW!$J:$J,MATCHUP!BX$1)-COUNTIFS(SWISSW!$I:$I,MATCHUP!$A2,SWISSW!$J:$J,MATCHUP!BX$1,SWISSW!$F:$F,"Draw")+COUNTIFS(SWISSW!$I:$I,MATCHUP!BX$1,SWISSW!$J:$J,MATCHUP!$A2)-COUNTIFS(SWISSW!$I:$I,MATCHUP!BX$1,SWISSW!$J:$J,MATCHUP!$A2,SWISSW!$F:$F,"Draw")),"-")</f>
        <v>-</v>
      </c>
      <c r="BY2" s="5" t="str">
        <f ca="1">IFERROR((COUNTIFS(SWISSW!$I:$I,MATCHUP!$A2,SWISSW!$J:$J,MATCHUP!BY$1,SWISSW!$F:$F,"Won")+COUNTIFS(SWISSW!$I:$I,MATCHUP!BY$1,SWISSW!$J:$J,MATCHUP!$A2,SWISSW!$F:$F,"Lost"))/(COUNTIFS(SWISSW!$I:$I,MATCHUP!$A2,SWISSW!$J:$J,MATCHUP!BY$1)-COUNTIFS(SWISSW!$I:$I,MATCHUP!$A2,SWISSW!$J:$J,MATCHUP!BY$1,SWISSW!$F:$F,"Draw")+COUNTIFS(SWISSW!$I:$I,MATCHUP!BY$1,SWISSW!$J:$J,MATCHUP!$A2)-COUNTIFS(SWISSW!$I:$I,MATCHUP!BY$1,SWISSW!$J:$J,MATCHUP!$A2,SWISSW!$F:$F,"Draw")),"-")</f>
        <v>-</v>
      </c>
      <c r="BZ2" s="5" t="str">
        <f ca="1">IFERROR((COUNTIFS(SWISSW!$I:$I,MATCHUP!$A2,SWISSW!$J:$J,MATCHUP!BZ$1,SWISSW!$F:$F,"Won")+COUNTIFS(SWISSW!$I:$I,MATCHUP!BZ$1,SWISSW!$J:$J,MATCHUP!$A2,SWISSW!$F:$F,"Lost"))/(COUNTIFS(SWISSW!$I:$I,MATCHUP!$A2,SWISSW!$J:$J,MATCHUP!BZ$1)-COUNTIFS(SWISSW!$I:$I,MATCHUP!$A2,SWISSW!$J:$J,MATCHUP!BZ$1,SWISSW!$F:$F,"Draw")+COUNTIFS(SWISSW!$I:$I,MATCHUP!BZ$1,SWISSW!$J:$J,MATCHUP!$A2)-COUNTIFS(SWISSW!$I:$I,MATCHUP!BZ$1,SWISSW!$J:$J,MATCHUP!$A2,SWISSW!$F:$F,"Draw")),"-")</f>
        <v>-</v>
      </c>
      <c r="CA2" s="5" t="str">
        <f ca="1">IFERROR((COUNTIFS(SWISSW!$I:$I,MATCHUP!$A2,SWISSW!$J:$J,MATCHUP!CA$1,SWISSW!$F:$F,"Won")+COUNTIFS(SWISSW!$I:$I,MATCHUP!CA$1,SWISSW!$J:$J,MATCHUP!$A2,SWISSW!$F:$F,"Lost"))/(COUNTIFS(SWISSW!$I:$I,MATCHUP!$A2,SWISSW!$J:$J,MATCHUP!CA$1)-COUNTIFS(SWISSW!$I:$I,MATCHUP!$A2,SWISSW!$J:$J,MATCHUP!CA$1,SWISSW!$F:$F,"Draw")+COUNTIFS(SWISSW!$I:$I,MATCHUP!CA$1,SWISSW!$J:$J,MATCHUP!$A2)-COUNTIFS(SWISSW!$I:$I,MATCHUP!CA$1,SWISSW!$J:$J,MATCHUP!$A2,SWISSW!$F:$F,"Draw")),"-")</f>
        <v>-</v>
      </c>
      <c r="CB2" s="5" t="str">
        <f ca="1">IFERROR((COUNTIFS(SWISSW!$I:$I,MATCHUP!$A2,SWISSW!$J:$J,MATCHUP!CB$1,SWISSW!$F:$F,"Won")+COUNTIFS(SWISSW!$I:$I,MATCHUP!CB$1,SWISSW!$J:$J,MATCHUP!$A2,SWISSW!$F:$F,"Lost"))/(COUNTIFS(SWISSW!$I:$I,MATCHUP!$A2,SWISSW!$J:$J,MATCHUP!CB$1)-COUNTIFS(SWISSW!$I:$I,MATCHUP!$A2,SWISSW!$J:$J,MATCHUP!CB$1,SWISSW!$F:$F,"Draw")+COUNTIFS(SWISSW!$I:$I,MATCHUP!CB$1,SWISSW!$J:$J,MATCHUP!$A2)-COUNTIFS(SWISSW!$I:$I,MATCHUP!CB$1,SWISSW!$J:$J,MATCHUP!$A2,SWISSW!$F:$F,"Draw")),"-")</f>
        <v>-</v>
      </c>
      <c r="CC2" s="5" t="str">
        <f ca="1">IFERROR((COUNTIFS(SWISSW!$I:$I,MATCHUP!$A2,SWISSW!$J:$J,MATCHUP!CC$1,SWISSW!$F:$F,"Won")+COUNTIFS(SWISSW!$I:$I,MATCHUP!CC$1,SWISSW!$J:$J,MATCHUP!$A2,SWISSW!$F:$F,"Lost"))/(COUNTIFS(SWISSW!$I:$I,MATCHUP!$A2,SWISSW!$J:$J,MATCHUP!CC$1)-COUNTIFS(SWISSW!$I:$I,MATCHUP!$A2,SWISSW!$J:$J,MATCHUP!CC$1,SWISSW!$F:$F,"Draw")+COUNTIFS(SWISSW!$I:$I,MATCHUP!CC$1,SWISSW!$J:$J,MATCHUP!$A2)-COUNTIFS(SWISSW!$I:$I,MATCHUP!CC$1,SWISSW!$J:$J,MATCHUP!$A2,SWISSW!$F:$F,"Draw")),"-")</f>
        <v>-</v>
      </c>
      <c r="CD2" s="5" t="str">
        <f ca="1">IFERROR((COUNTIFS(SWISSW!$I:$I,MATCHUP!$A2,SWISSW!$J:$J,MATCHUP!CD$1,SWISSW!$F:$F,"Won")+COUNTIFS(SWISSW!$I:$I,MATCHUP!CD$1,SWISSW!$J:$J,MATCHUP!$A2,SWISSW!$F:$F,"Lost"))/(COUNTIFS(SWISSW!$I:$I,MATCHUP!$A2,SWISSW!$J:$J,MATCHUP!CD$1)-COUNTIFS(SWISSW!$I:$I,MATCHUP!$A2,SWISSW!$J:$J,MATCHUP!CD$1,SWISSW!$F:$F,"Draw")+COUNTIFS(SWISSW!$I:$I,MATCHUP!CD$1,SWISSW!$J:$J,MATCHUP!$A2)-COUNTIFS(SWISSW!$I:$I,MATCHUP!CD$1,SWISSW!$J:$J,MATCHUP!$A2,SWISSW!$F:$F,"Draw")),"-")</f>
        <v>-</v>
      </c>
      <c r="CE2" s="5" t="str">
        <f ca="1">IFERROR((COUNTIFS(SWISSW!$I:$I,MATCHUP!$A2,SWISSW!$J:$J,MATCHUP!CE$1,SWISSW!$F:$F,"Won")+COUNTIFS(SWISSW!$I:$I,MATCHUP!CE$1,SWISSW!$J:$J,MATCHUP!$A2,SWISSW!$F:$F,"Lost"))/(COUNTIFS(SWISSW!$I:$I,MATCHUP!$A2,SWISSW!$J:$J,MATCHUP!CE$1)-COUNTIFS(SWISSW!$I:$I,MATCHUP!$A2,SWISSW!$J:$J,MATCHUP!CE$1,SWISSW!$F:$F,"Draw")+COUNTIFS(SWISSW!$I:$I,MATCHUP!CE$1,SWISSW!$J:$J,MATCHUP!$A2)-COUNTIFS(SWISSW!$I:$I,MATCHUP!CE$1,SWISSW!$J:$J,MATCHUP!$A2,SWISSW!$F:$F,"Draw")),"-")</f>
        <v>-</v>
      </c>
      <c r="CF2" s="5" t="str">
        <f ca="1">IFERROR((COUNTIFS(SWISSW!$I:$I,MATCHUP!$A2,SWISSW!$J:$J,MATCHUP!CF$1,SWISSW!$F:$F,"Won")+COUNTIFS(SWISSW!$I:$I,MATCHUP!CF$1,SWISSW!$J:$J,MATCHUP!$A2,SWISSW!$F:$F,"Lost"))/(COUNTIFS(SWISSW!$I:$I,MATCHUP!$A2,SWISSW!$J:$J,MATCHUP!CF$1)-COUNTIFS(SWISSW!$I:$I,MATCHUP!$A2,SWISSW!$J:$J,MATCHUP!CF$1,SWISSW!$F:$F,"Draw")+COUNTIFS(SWISSW!$I:$I,MATCHUP!CF$1,SWISSW!$J:$J,MATCHUP!$A2)-COUNTIFS(SWISSW!$I:$I,MATCHUP!CF$1,SWISSW!$J:$J,MATCHUP!$A2,SWISSW!$F:$F,"Draw")),"-")</f>
        <v>-</v>
      </c>
      <c r="CG2" s="5" t="str">
        <f ca="1">IFERROR((COUNTIFS(SWISSW!$I:$I,MATCHUP!$A2,SWISSW!$J:$J,MATCHUP!CG$1,SWISSW!$F:$F,"Won")+COUNTIFS(SWISSW!$I:$I,MATCHUP!CG$1,SWISSW!$J:$J,MATCHUP!$A2,SWISSW!$F:$F,"Lost"))/(COUNTIFS(SWISSW!$I:$I,MATCHUP!$A2,SWISSW!$J:$J,MATCHUP!CG$1)-COUNTIFS(SWISSW!$I:$I,MATCHUP!$A2,SWISSW!$J:$J,MATCHUP!CG$1,SWISSW!$F:$F,"Draw")+COUNTIFS(SWISSW!$I:$I,MATCHUP!CG$1,SWISSW!$J:$J,MATCHUP!$A2)-COUNTIFS(SWISSW!$I:$I,MATCHUP!CG$1,SWISSW!$J:$J,MATCHUP!$A2,SWISSW!$F:$F,"Draw")),"-")</f>
        <v>-</v>
      </c>
      <c r="CH2" s="5" t="str">
        <f ca="1">IFERROR((COUNTIFS(SWISSW!$I:$I,MATCHUP!$A2,SWISSW!$J:$J,MATCHUP!CH$1,SWISSW!$F:$F,"Won")+COUNTIFS(SWISSW!$I:$I,MATCHUP!CH$1,SWISSW!$J:$J,MATCHUP!$A2,SWISSW!$F:$F,"Lost"))/(COUNTIFS(SWISSW!$I:$I,MATCHUP!$A2,SWISSW!$J:$J,MATCHUP!CH$1)-COUNTIFS(SWISSW!$I:$I,MATCHUP!$A2,SWISSW!$J:$J,MATCHUP!CH$1,SWISSW!$F:$F,"Draw")+COUNTIFS(SWISSW!$I:$I,MATCHUP!CH$1,SWISSW!$J:$J,MATCHUP!$A2)-COUNTIFS(SWISSW!$I:$I,MATCHUP!CH$1,SWISSW!$J:$J,MATCHUP!$A2,SWISSW!$F:$F,"Draw")),"-")</f>
        <v>-</v>
      </c>
      <c r="CI2" s="5" t="str">
        <f ca="1">IFERROR((COUNTIFS(SWISSW!$I:$I,MATCHUP!$A2,SWISSW!$J:$J,MATCHUP!CI$1,SWISSW!$F:$F,"Won")+COUNTIFS(SWISSW!$I:$I,MATCHUP!CI$1,SWISSW!$J:$J,MATCHUP!$A2,SWISSW!$F:$F,"Lost"))/(COUNTIFS(SWISSW!$I:$I,MATCHUP!$A2,SWISSW!$J:$J,MATCHUP!CI$1)-COUNTIFS(SWISSW!$I:$I,MATCHUP!$A2,SWISSW!$J:$J,MATCHUP!CI$1,SWISSW!$F:$F,"Draw")+COUNTIFS(SWISSW!$I:$I,MATCHUP!CI$1,SWISSW!$J:$J,MATCHUP!$A2)-COUNTIFS(SWISSW!$I:$I,MATCHUP!CI$1,SWISSW!$J:$J,MATCHUP!$A2,SWISSW!$F:$F,"Draw")),"-")</f>
        <v>-</v>
      </c>
      <c r="CJ2" s="5" t="str">
        <f ca="1">IFERROR((COUNTIFS(SWISSW!$I:$I,MATCHUP!$A2,SWISSW!$J:$J,MATCHUP!CJ$1,SWISSW!$F:$F,"Won")+COUNTIFS(SWISSW!$I:$I,MATCHUP!CJ$1,SWISSW!$J:$J,MATCHUP!$A2,SWISSW!$F:$F,"Lost"))/(COUNTIFS(SWISSW!$I:$I,MATCHUP!$A2,SWISSW!$J:$J,MATCHUP!CJ$1)-COUNTIFS(SWISSW!$I:$I,MATCHUP!$A2,SWISSW!$J:$J,MATCHUP!CJ$1,SWISSW!$F:$F,"Draw")+COUNTIFS(SWISSW!$I:$I,MATCHUP!CJ$1,SWISSW!$J:$J,MATCHUP!$A2)-COUNTIFS(SWISSW!$I:$I,MATCHUP!CJ$1,SWISSW!$J:$J,MATCHUP!$A2,SWISSW!$F:$F,"Draw")),"-")</f>
        <v>-</v>
      </c>
      <c r="CK2" s="5" t="str">
        <f ca="1">IFERROR((COUNTIFS(SWISSW!$I:$I,MATCHUP!$A2,SWISSW!$J:$J,MATCHUP!CK$1,SWISSW!$F:$F,"Won")+COUNTIFS(SWISSW!$I:$I,MATCHUP!CK$1,SWISSW!$J:$J,MATCHUP!$A2,SWISSW!$F:$F,"Lost"))/(COUNTIFS(SWISSW!$I:$I,MATCHUP!$A2,SWISSW!$J:$J,MATCHUP!CK$1)-COUNTIFS(SWISSW!$I:$I,MATCHUP!$A2,SWISSW!$J:$J,MATCHUP!CK$1,SWISSW!$F:$F,"Draw")+COUNTIFS(SWISSW!$I:$I,MATCHUP!CK$1,SWISSW!$J:$J,MATCHUP!$A2)-COUNTIFS(SWISSW!$I:$I,MATCHUP!CK$1,SWISSW!$J:$J,MATCHUP!$A2,SWISSW!$F:$F,"Draw")),"-")</f>
        <v>-</v>
      </c>
      <c r="CL2" s="5" t="str">
        <f ca="1">IFERROR((COUNTIFS(SWISSW!$I:$I,MATCHUP!$A2,SWISSW!$J:$J,MATCHUP!CL$1,SWISSW!$F:$F,"Won")+COUNTIFS(SWISSW!$I:$I,MATCHUP!CL$1,SWISSW!$J:$J,MATCHUP!$A2,SWISSW!$F:$F,"Lost"))/(COUNTIFS(SWISSW!$I:$I,MATCHUP!$A2,SWISSW!$J:$J,MATCHUP!CL$1)-COUNTIFS(SWISSW!$I:$I,MATCHUP!$A2,SWISSW!$J:$J,MATCHUP!CL$1,SWISSW!$F:$F,"Draw")+COUNTIFS(SWISSW!$I:$I,MATCHUP!CL$1,SWISSW!$J:$J,MATCHUP!$A2)-COUNTIFS(SWISSW!$I:$I,MATCHUP!CL$1,SWISSW!$J:$J,MATCHUP!$A2,SWISSW!$F:$F,"Draw")),"-")</f>
        <v>-</v>
      </c>
      <c r="CM2" s="5" t="str">
        <f ca="1">IFERROR((COUNTIFS(SWISSW!$I:$I,MATCHUP!$A2,SWISSW!$J:$J,MATCHUP!CM$1,SWISSW!$F:$F,"Won")+COUNTIFS(SWISSW!$I:$I,MATCHUP!CM$1,SWISSW!$J:$J,MATCHUP!$A2,SWISSW!$F:$F,"Lost"))/(COUNTIFS(SWISSW!$I:$I,MATCHUP!$A2,SWISSW!$J:$J,MATCHUP!CM$1)-COUNTIFS(SWISSW!$I:$I,MATCHUP!$A2,SWISSW!$J:$J,MATCHUP!CM$1,SWISSW!$F:$F,"Draw")+COUNTIFS(SWISSW!$I:$I,MATCHUP!CM$1,SWISSW!$J:$J,MATCHUP!$A2)-COUNTIFS(SWISSW!$I:$I,MATCHUP!CM$1,SWISSW!$J:$J,MATCHUP!$A2,SWISSW!$F:$F,"Draw")),"-")</f>
        <v>-</v>
      </c>
      <c r="CN2" s="5" t="str">
        <f ca="1">IFERROR((COUNTIFS(SWISSW!$I:$I,MATCHUP!$A2,SWISSW!$J:$J,MATCHUP!CN$1,SWISSW!$F:$F,"Won")+COUNTIFS(SWISSW!$I:$I,MATCHUP!CN$1,SWISSW!$J:$J,MATCHUP!$A2,SWISSW!$F:$F,"Lost"))/(COUNTIFS(SWISSW!$I:$I,MATCHUP!$A2,SWISSW!$J:$J,MATCHUP!CN$1)-COUNTIFS(SWISSW!$I:$I,MATCHUP!$A2,SWISSW!$J:$J,MATCHUP!CN$1,SWISSW!$F:$F,"Draw")+COUNTIFS(SWISSW!$I:$I,MATCHUP!CN$1,SWISSW!$J:$J,MATCHUP!$A2)-COUNTIFS(SWISSW!$I:$I,MATCHUP!CN$1,SWISSW!$J:$J,MATCHUP!$A2,SWISSW!$F:$F,"Draw")),"-")</f>
        <v>-</v>
      </c>
      <c r="CO2" s="5" t="str">
        <f ca="1">IFERROR((COUNTIFS(SWISSW!$I:$I,MATCHUP!$A2,SWISSW!$J:$J,MATCHUP!CO$1,SWISSW!$F:$F,"Won")+COUNTIFS(SWISSW!$I:$I,MATCHUP!CO$1,SWISSW!$J:$J,MATCHUP!$A2,SWISSW!$F:$F,"Lost"))/(COUNTIFS(SWISSW!$I:$I,MATCHUP!$A2,SWISSW!$J:$J,MATCHUP!CO$1)-COUNTIFS(SWISSW!$I:$I,MATCHUP!$A2,SWISSW!$J:$J,MATCHUP!CO$1,SWISSW!$F:$F,"Draw")+COUNTIFS(SWISSW!$I:$I,MATCHUP!CO$1,SWISSW!$J:$J,MATCHUP!$A2)-COUNTIFS(SWISSW!$I:$I,MATCHUP!CO$1,SWISSW!$J:$J,MATCHUP!$A2,SWISSW!$F:$F,"Draw")),"-")</f>
        <v>-</v>
      </c>
      <c r="CP2" s="5" t="str">
        <f ca="1">IFERROR((COUNTIFS(SWISSW!$I:$I,MATCHUP!$A2,SWISSW!$J:$J,MATCHUP!CP$1,SWISSW!$F:$F,"Won")+COUNTIFS(SWISSW!$I:$I,MATCHUP!CP$1,SWISSW!$J:$J,MATCHUP!$A2,SWISSW!$F:$F,"Lost"))/(COUNTIFS(SWISSW!$I:$I,MATCHUP!$A2,SWISSW!$J:$J,MATCHUP!CP$1)-COUNTIFS(SWISSW!$I:$I,MATCHUP!$A2,SWISSW!$J:$J,MATCHUP!CP$1,SWISSW!$F:$F,"Draw")+COUNTIFS(SWISSW!$I:$I,MATCHUP!CP$1,SWISSW!$J:$J,MATCHUP!$A2)-COUNTIFS(SWISSW!$I:$I,MATCHUP!CP$1,SWISSW!$J:$J,MATCHUP!$A2,SWISSW!$F:$F,"Draw")),"-")</f>
        <v>-</v>
      </c>
      <c r="CQ2" s="5" t="str">
        <f ca="1">IFERROR((COUNTIFS(SWISSW!$I:$I,MATCHUP!$A2,SWISSW!$J:$J,MATCHUP!CQ$1,SWISSW!$F:$F,"Won")+COUNTIFS(SWISSW!$I:$I,MATCHUP!CQ$1,SWISSW!$J:$J,MATCHUP!$A2,SWISSW!$F:$F,"Lost"))/(COUNTIFS(SWISSW!$I:$I,MATCHUP!$A2,SWISSW!$J:$J,MATCHUP!CQ$1)-COUNTIFS(SWISSW!$I:$I,MATCHUP!$A2,SWISSW!$J:$J,MATCHUP!CQ$1,SWISSW!$F:$F,"Draw")+COUNTIFS(SWISSW!$I:$I,MATCHUP!CQ$1,SWISSW!$J:$J,MATCHUP!$A2)-COUNTIFS(SWISSW!$I:$I,MATCHUP!CQ$1,SWISSW!$J:$J,MATCHUP!$A2,SWISSW!$F:$F,"Draw")),"-")</f>
        <v>-</v>
      </c>
      <c r="CR2" s="5" t="str">
        <f ca="1">IFERROR((COUNTIFS(SWISSW!$I:$I,MATCHUP!$A2,SWISSW!$J:$J,MATCHUP!CR$1,SWISSW!$F:$F,"Won")+COUNTIFS(SWISSW!$I:$I,MATCHUP!CR$1,SWISSW!$J:$J,MATCHUP!$A2,SWISSW!$F:$F,"Lost"))/(COUNTIFS(SWISSW!$I:$I,MATCHUP!$A2,SWISSW!$J:$J,MATCHUP!CR$1)-COUNTIFS(SWISSW!$I:$I,MATCHUP!$A2,SWISSW!$J:$J,MATCHUP!CR$1,SWISSW!$F:$F,"Draw")+COUNTIFS(SWISSW!$I:$I,MATCHUP!CR$1,SWISSW!$J:$J,MATCHUP!$A2)-COUNTIFS(SWISSW!$I:$I,MATCHUP!CR$1,SWISSW!$J:$J,MATCHUP!$A2,SWISSW!$F:$F,"Draw")),"-")</f>
        <v>-</v>
      </c>
      <c r="CS2" s="5" t="str">
        <f ca="1">IFERROR((COUNTIFS(SWISSW!$I:$I,MATCHUP!$A2,SWISSW!$J:$J,MATCHUP!CS$1,SWISSW!$F:$F,"Won")+COUNTIFS(SWISSW!$I:$I,MATCHUP!CS$1,SWISSW!$J:$J,MATCHUP!$A2,SWISSW!$F:$F,"Lost"))/(COUNTIFS(SWISSW!$I:$I,MATCHUP!$A2,SWISSW!$J:$J,MATCHUP!CS$1)-COUNTIFS(SWISSW!$I:$I,MATCHUP!$A2,SWISSW!$J:$J,MATCHUP!CS$1,SWISSW!$F:$F,"Draw")+COUNTIFS(SWISSW!$I:$I,MATCHUP!CS$1,SWISSW!$J:$J,MATCHUP!$A2)-COUNTIFS(SWISSW!$I:$I,MATCHUP!CS$1,SWISSW!$J:$J,MATCHUP!$A2,SWISSW!$F:$F,"Draw")),"-")</f>
        <v>-</v>
      </c>
      <c r="CT2" s="5" t="str">
        <f ca="1">IFERROR((COUNTIFS(SWISSW!$I:$I,MATCHUP!$A2,SWISSW!$J:$J,MATCHUP!CT$1,SWISSW!$F:$F,"Won")+COUNTIFS(SWISSW!$I:$I,MATCHUP!CT$1,SWISSW!$J:$J,MATCHUP!$A2,SWISSW!$F:$F,"Lost"))/(COUNTIFS(SWISSW!$I:$I,MATCHUP!$A2,SWISSW!$J:$J,MATCHUP!CT$1)-COUNTIFS(SWISSW!$I:$I,MATCHUP!$A2,SWISSW!$J:$J,MATCHUP!CT$1,SWISSW!$F:$F,"Draw")+COUNTIFS(SWISSW!$I:$I,MATCHUP!CT$1,SWISSW!$J:$J,MATCHUP!$A2)-COUNTIFS(SWISSW!$I:$I,MATCHUP!CT$1,SWISSW!$J:$J,MATCHUP!$A2,SWISSW!$F:$F,"Draw")),"-")</f>
        <v>-</v>
      </c>
      <c r="CU2" s="5" t="str">
        <f ca="1">IFERROR((COUNTIFS(SWISSW!$I:$I,MATCHUP!$A2,SWISSW!$J:$J,MATCHUP!CU$1,SWISSW!$F:$F,"Won")+COUNTIFS(SWISSW!$I:$I,MATCHUP!CU$1,SWISSW!$J:$J,MATCHUP!$A2,SWISSW!$F:$F,"Lost"))/(COUNTIFS(SWISSW!$I:$I,MATCHUP!$A2,SWISSW!$J:$J,MATCHUP!CU$1)-COUNTIFS(SWISSW!$I:$I,MATCHUP!$A2,SWISSW!$J:$J,MATCHUP!CU$1,SWISSW!$F:$F,"Draw")+COUNTIFS(SWISSW!$I:$I,MATCHUP!CU$1,SWISSW!$J:$J,MATCHUP!$A2)-COUNTIFS(SWISSW!$I:$I,MATCHUP!CU$1,SWISSW!$J:$J,MATCHUP!$A2,SWISSW!$F:$F,"Draw")),"-")</f>
        <v>-</v>
      </c>
      <c r="CV2" s="5" t="str">
        <f ca="1">IFERROR((COUNTIFS(SWISSW!$I:$I,MATCHUP!$A2,SWISSW!$J:$J,MATCHUP!CV$1,SWISSW!$F:$F,"Won")+COUNTIFS(SWISSW!$I:$I,MATCHUP!CV$1,SWISSW!$J:$J,MATCHUP!$A2,SWISSW!$F:$F,"Lost"))/(COUNTIFS(SWISSW!$I:$I,MATCHUP!$A2,SWISSW!$J:$J,MATCHUP!CV$1)-COUNTIFS(SWISSW!$I:$I,MATCHUP!$A2,SWISSW!$J:$J,MATCHUP!CV$1,SWISSW!$F:$F,"Draw")+COUNTIFS(SWISSW!$I:$I,MATCHUP!CV$1,SWISSW!$J:$J,MATCHUP!$A2)-COUNTIFS(SWISSW!$I:$I,MATCHUP!CV$1,SWISSW!$J:$J,MATCHUP!$A2,SWISSW!$F:$F,"Draw")),"-")</f>
        <v>-</v>
      </c>
    </row>
    <row r="3" spans="1:100" s="6" customFormat="1" ht="55" customHeight="1" x14ac:dyDescent="0.25">
      <c r="A3" s="3" t="str" cm="1">
        <f t="array" aca="1" ref="A3" ca="1">INDIRECT(ADDRESS(ROW(),1,,1,"METABREAK"))</f>
        <v>Mono Red Synth</v>
      </c>
      <c r="B3" s="5">
        <f ca="1">IFERROR((COUNTIFS(SWISSW!$I:$I,MATCHUP!$A3,SWISSW!$J:$J,MATCHUP!B$1,SWISSW!$F:$F,"Won")+COUNTIFS(SWISSW!$I:$I,MATCHUP!B$1,SWISSW!$J:$J,MATCHUP!$A3,SWISSW!$F:$F,"Lost"))/(COUNTIFS(SWISSW!$I:$I,MATCHUP!$A3,SWISSW!$J:$J,MATCHUP!B$1)-COUNTIFS(SWISSW!$I:$I,MATCHUP!$A3,SWISSW!$J:$J,MATCHUP!B$1,SWISSW!$F:$F,"Draw")+COUNTIFS(SWISSW!$I:$I,MATCHUP!B$1,SWISSW!$J:$J,MATCHUP!$A3)-COUNTIFS(SWISSW!$I:$I,MATCHUP!B$1,SWISSW!$J:$J,MATCHUP!$A3,SWISSW!$F:$F,"Draw")),"-")</f>
        <v>0.54098360655737709</v>
      </c>
      <c r="C3" s="5">
        <f ca="1">IFERROR((COUNTIFS(SWISSW!$I:$I,MATCHUP!$A3,SWISSW!$J:$J,MATCHUP!C$1,SWISSW!$F:$F,"Won")+COUNTIFS(SWISSW!$I:$I,MATCHUP!C$1,SWISSW!$J:$J,MATCHUP!$A3,SWISSW!$F:$F,"Lost"))/(COUNTIFS(SWISSW!$I:$I,MATCHUP!$A3,SWISSW!$J:$J,MATCHUP!C$1)-COUNTIFS(SWISSW!$I:$I,MATCHUP!$A3,SWISSW!$J:$J,MATCHUP!C$1,SWISSW!$F:$F,"Draw")+COUNTIFS(SWISSW!$I:$I,MATCHUP!C$1,SWISSW!$J:$J,MATCHUP!$A3)-COUNTIFS(SWISSW!$I:$I,MATCHUP!C$1,SWISSW!$J:$J,MATCHUP!$A3,SWISSW!$F:$F,"Draw")),"-")</f>
        <v>0.5</v>
      </c>
      <c r="D3" s="5">
        <f ca="1">IFERROR((COUNTIFS(SWISSW!$I:$I,MATCHUP!$A3,SWISSW!$J:$J,MATCHUP!D$1,SWISSW!$F:$F,"Won")+COUNTIFS(SWISSW!$I:$I,MATCHUP!D$1,SWISSW!$J:$J,MATCHUP!$A3,SWISSW!$F:$F,"Lost"))/(COUNTIFS(SWISSW!$I:$I,MATCHUP!$A3,SWISSW!$J:$J,MATCHUP!D$1)-COUNTIFS(SWISSW!$I:$I,MATCHUP!$A3,SWISSW!$J:$J,MATCHUP!D$1,SWISSW!$F:$F,"Draw")+COUNTIFS(SWISSW!$I:$I,MATCHUP!D$1,SWISSW!$J:$J,MATCHUP!$A3)-COUNTIFS(SWISSW!$I:$I,MATCHUP!D$1,SWISSW!$J:$J,MATCHUP!$A3,SWISSW!$F:$F,"Draw")),"-")</f>
        <v>0.55737704918032782</v>
      </c>
      <c r="E3" s="5">
        <f ca="1">IFERROR((COUNTIFS(SWISSW!$I:$I,MATCHUP!$A3,SWISSW!$J:$J,MATCHUP!E$1,SWISSW!$F:$F,"Won")+COUNTIFS(SWISSW!$I:$I,MATCHUP!E$1,SWISSW!$J:$J,MATCHUP!$A3,SWISSW!$F:$F,"Lost"))/(COUNTIFS(SWISSW!$I:$I,MATCHUP!$A3,SWISSW!$J:$J,MATCHUP!E$1)-COUNTIFS(SWISSW!$I:$I,MATCHUP!$A3,SWISSW!$J:$J,MATCHUP!E$1,SWISSW!$F:$F,"Draw")+COUNTIFS(SWISSW!$I:$I,MATCHUP!E$1,SWISSW!$J:$J,MATCHUP!$A3)-COUNTIFS(SWISSW!$I:$I,MATCHUP!E$1,SWISSW!$J:$J,MATCHUP!$A3,SWISSW!$F:$F,"Draw")),"-")</f>
        <v>0.6029411764705882</v>
      </c>
      <c r="F3" s="5">
        <f ca="1">IFERROR((COUNTIFS(SWISSW!$I:$I,MATCHUP!$A3,SWISSW!$J:$J,MATCHUP!F$1,SWISSW!$F:$F,"Won")+COUNTIFS(SWISSW!$I:$I,MATCHUP!F$1,SWISSW!$J:$J,MATCHUP!$A3,SWISSW!$F:$F,"Lost"))/(COUNTIFS(SWISSW!$I:$I,MATCHUP!$A3,SWISSW!$J:$J,MATCHUP!F$1)-COUNTIFS(SWISSW!$I:$I,MATCHUP!$A3,SWISSW!$J:$J,MATCHUP!F$1,SWISSW!$F:$F,"Draw")+COUNTIFS(SWISSW!$I:$I,MATCHUP!F$1,SWISSW!$J:$J,MATCHUP!$A3)-COUNTIFS(SWISSW!$I:$I,MATCHUP!F$1,SWISSW!$J:$J,MATCHUP!$A3,SWISSW!$F:$F,"Draw")),"-")</f>
        <v>0.59677419354838712</v>
      </c>
      <c r="G3" s="5">
        <f ca="1">IFERROR((COUNTIFS(SWISSW!$I:$I,MATCHUP!$A3,SWISSW!$J:$J,MATCHUP!G$1,SWISSW!$F:$F,"Won")+COUNTIFS(SWISSW!$I:$I,MATCHUP!G$1,SWISSW!$J:$J,MATCHUP!$A3,SWISSW!$F:$F,"Lost"))/(COUNTIFS(SWISSW!$I:$I,MATCHUP!$A3,SWISSW!$J:$J,MATCHUP!G$1)-COUNTIFS(SWISSW!$I:$I,MATCHUP!$A3,SWISSW!$J:$J,MATCHUP!G$1,SWISSW!$F:$F,"Draw")+COUNTIFS(SWISSW!$I:$I,MATCHUP!G$1,SWISSW!$J:$J,MATCHUP!$A3)-COUNTIFS(SWISSW!$I:$I,MATCHUP!G$1,SWISSW!$J:$J,MATCHUP!$A3,SWISSW!$F:$F,"Draw")),"-")</f>
        <v>0.4375</v>
      </c>
      <c r="H3" s="5">
        <f ca="1">IFERROR((COUNTIFS(SWISSW!$I:$I,MATCHUP!$A3,SWISSW!$J:$J,MATCHUP!H$1,SWISSW!$F:$F,"Won")+COUNTIFS(SWISSW!$I:$I,MATCHUP!H$1,SWISSW!$J:$J,MATCHUP!$A3,SWISSW!$F:$F,"Lost"))/(COUNTIFS(SWISSW!$I:$I,MATCHUP!$A3,SWISSW!$J:$J,MATCHUP!H$1)-COUNTIFS(SWISSW!$I:$I,MATCHUP!$A3,SWISSW!$J:$J,MATCHUP!H$1,SWISSW!$F:$F,"Draw")+COUNTIFS(SWISSW!$I:$I,MATCHUP!H$1,SWISSW!$J:$J,MATCHUP!$A3)-COUNTIFS(SWISSW!$I:$I,MATCHUP!H$1,SWISSW!$J:$J,MATCHUP!$A3,SWISSW!$F:$F,"Draw")),"-")</f>
        <v>0.6097560975609756</v>
      </c>
      <c r="I3" s="5">
        <f ca="1">IFERROR((COUNTIFS(SWISSW!$I:$I,MATCHUP!$A3,SWISSW!$J:$J,MATCHUP!I$1,SWISSW!$F:$F,"Won")+COUNTIFS(SWISSW!$I:$I,MATCHUP!I$1,SWISSW!$J:$J,MATCHUP!$A3,SWISSW!$F:$F,"Lost"))/(COUNTIFS(SWISSW!$I:$I,MATCHUP!$A3,SWISSW!$J:$J,MATCHUP!I$1)-COUNTIFS(SWISSW!$I:$I,MATCHUP!$A3,SWISSW!$J:$J,MATCHUP!I$1,SWISSW!$F:$F,"Draw")+COUNTIFS(SWISSW!$I:$I,MATCHUP!I$1,SWISSW!$J:$J,MATCHUP!$A3)-COUNTIFS(SWISSW!$I:$I,MATCHUP!I$1,SWISSW!$J:$J,MATCHUP!$A3,SWISSW!$F:$F,"Draw")),"-")</f>
        <v>0.8529411764705882</v>
      </c>
      <c r="J3" s="5">
        <f ca="1">IFERROR((COUNTIFS(SWISSW!$I:$I,MATCHUP!$A3,SWISSW!$J:$J,MATCHUP!J$1,SWISSW!$F:$F,"Won")+COUNTIFS(SWISSW!$I:$I,MATCHUP!J$1,SWISSW!$J:$J,MATCHUP!$A3,SWISSW!$F:$F,"Lost"))/(COUNTIFS(SWISSW!$I:$I,MATCHUP!$A3,SWISSW!$J:$J,MATCHUP!J$1)-COUNTIFS(SWISSW!$I:$I,MATCHUP!$A3,SWISSW!$J:$J,MATCHUP!J$1,SWISSW!$F:$F,"Draw")+COUNTIFS(SWISSW!$I:$I,MATCHUP!J$1,SWISSW!$J:$J,MATCHUP!$A3)-COUNTIFS(SWISSW!$I:$I,MATCHUP!J$1,SWISSW!$J:$J,MATCHUP!$A3,SWISSW!$F:$F,"Draw")),"-")</f>
        <v>0.46153846153846156</v>
      </c>
      <c r="K3" s="5">
        <f ca="1">IFERROR((COUNTIFS(SWISSW!$I:$I,MATCHUP!$A3,SWISSW!$J:$J,MATCHUP!K$1,SWISSW!$F:$F,"Won")+COUNTIFS(SWISSW!$I:$I,MATCHUP!K$1,SWISSW!$J:$J,MATCHUP!$A3,SWISSW!$F:$F,"Lost"))/(COUNTIFS(SWISSW!$I:$I,MATCHUP!$A3,SWISSW!$J:$J,MATCHUP!K$1)-COUNTIFS(SWISSW!$I:$I,MATCHUP!$A3,SWISSW!$J:$J,MATCHUP!K$1,SWISSW!$F:$F,"Draw")+COUNTIFS(SWISSW!$I:$I,MATCHUP!K$1,SWISSW!$J:$J,MATCHUP!$A3)-COUNTIFS(SWISSW!$I:$I,MATCHUP!K$1,SWISSW!$J:$J,MATCHUP!$A3,SWISSW!$F:$F,"Draw")),"-")</f>
        <v>0.52173913043478259</v>
      </c>
      <c r="L3" s="5">
        <f ca="1">IFERROR((COUNTIFS(SWISSW!$I:$I,MATCHUP!$A3,SWISSW!$J:$J,MATCHUP!L$1,SWISSW!$F:$F,"Won")+COUNTIFS(SWISSW!$I:$I,MATCHUP!L$1,SWISSW!$J:$J,MATCHUP!$A3,SWISSW!$F:$F,"Lost"))/(COUNTIFS(SWISSW!$I:$I,MATCHUP!$A3,SWISSW!$J:$J,MATCHUP!L$1)-COUNTIFS(SWISSW!$I:$I,MATCHUP!$A3,SWISSW!$J:$J,MATCHUP!L$1,SWISSW!$F:$F,"Draw")+COUNTIFS(SWISSW!$I:$I,MATCHUP!L$1,SWISSW!$J:$J,MATCHUP!$A3)-COUNTIFS(SWISSW!$I:$I,MATCHUP!L$1,SWISSW!$J:$J,MATCHUP!$A3,SWISSW!$F:$F,"Draw")),"-")</f>
        <v>0.52631578947368418</v>
      </c>
      <c r="M3" s="5">
        <f ca="1">IFERROR((COUNTIFS(SWISSW!$I:$I,MATCHUP!$A3,SWISSW!$J:$J,MATCHUP!M$1,SWISSW!$F:$F,"Won")+COUNTIFS(SWISSW!$I:$I,MATCHUP!M$1,SWISSW!$J:$J,MATCHUP!$A3,SWISSW!$F:$F,"Lost"))/(COUNTIFS(SWISSW!$I:$I,MATCHUP!$A3,SWISSW!$J:$J,MATCHUP!M$1)-COUNTIFS(SWISSW!$I:$I,MATCHUP!$A3,SWISSW!$J:$J,MATCHUP!M$1,SWISSW!$F:$F,"Draw")+COUNTIFS(SWISSW!$I:$I,MATCHUP!M$1,SWISSW!$J:$J,MATCHUP!$A3)-COUNTIFS(SWISSW!$I:$I,MATCHUP!M$1,SWISSW!$J:$J,MATCHUP!$A3,SWISSW!$F:$F,"Draw")),"-")</f>
        <v>0.45454545454545453</v>
      </c>
      <c r="N3" s="5">
        <f ca="1">IFERROR((COUNTIFS(SWISSW!$I:$I,MATCHUP!$A3,SWISSW!$J:$J,MATCHUP!N$1,SWISSW!$F:$F,"Won")+COUNTIFS(SWISSW!$I:$I,MATCHUP!N$1,SWISSW!$J:$J,MATCHUP!$A3,SWISSW!$F:$F,"Lost"))/(COUNTIFS(SWISSW!$I:$I,MATCHUP!$A3,SWISSW!$J:$J,MATCHUP!N$1)-COUNTIFS(SWISSW!$I:$I,MATCHUP!$A3,SWISSW!$J:$J,MATCHUP!N$1,SWISSW!$F:$F,"Draw")+COUNTIFS(SWISSW!$I:$I,MATCHUP!N$1,SWISSW!$J:$J,MATCHUP!$A3)-COUNTIFS(SWISSW!$I:$I,MATCHUP!N$1,SWISSW!$J:$J,MATCHUP!$A3,SWISSW!$F:$F,"Draw")),"-")</f>
        <v>0.5</v>
      </c>
      <c r="O3" s="5">
        <f ca="1">IFERROR((COUNTIFS(SWISSW!$I:$I,MATCHUP!$A3,SWISSW!$J:$J,MATCHUP!O$1,SWISSW!$F:$F,"Won")+COUNTIFS(SWISSW!$I:$I,MATCHUP!O$1,SWISSW!$J:$J,MATCHUP!$A3,SWISSW!$F:$F,"Lost"))/(COUNTIFS(SWISSW!$I:$I,MATCHUP!$A3,SWISSW!$J:$J,MATCHUP!O$1)-COUNTIFS(SWISSW!$I:$I,MATCHUP!$A3,SWISSW!$J:$J,MATCHUP!O$1,SWISSW!$F:$F,"Draw")+COUNTIFS(SWISSW!$I:$I,MATCHUP!O$1,SWISSW!$J:$J,MATCHUP!$A3)-COUNTIFS(SWISSW!$I:$I,MATCHUP!O$1,SWISSW!$J:$J,MATCHUP!$A3,SWISSW!$F:$F,"Draw")),"-")</f>
        <v>0.58823529411764708</v>
      </c>
      <c r="P3" s="5">
        <f ca="1">IFERROR((COUNTIFS(SWISSW!$I:$I,MATCHUP!$A3,SWISSW!$J:$J,MATCHUP!P$1,SWISSW!$F:$F,"Won")+COUNTIFS(SWISSW!$I:$I,MATCHUP!P$1,SWISSW!$J:$J,MATCHUP!$A3,SWISSW!$F:$F,"Lost"))/(COUNTIFS(SWISSW!$I:$I,MATCHUP!$A3,SWISSW!$J:$J,MATCHUP!P$1)-COUNTIFS(SWISSW!$I:$I,MATCHUP!$A3,SWISSW!$J:$J,MATCHUP!P$1,SWISSW!$F:$F,"Draw")+COUNTIFS(SWISSW!$I:$I,MATCHUP!P$1,SWISSW!$J:$J,MATCHUP!$A3)-COUNTIFS(SWISSW!$I:$I,MATCHUP!P$1,SWISSW!$J:$J,MATCHUP!$A3,SWISSW!$F:$F,"Draw")),"-")</f>
        <v>0.58823529411764708</v>
      </c>
      <c r="Q3" s="5">
        <f ca="1">IFERROR((COUNTIFS(SWISSW!$I:$I,MATCHUP!$A3,SWISSW!$J:$J,MATCHUP!Q$1,SWISSW!$F:$F,"Won")+COUNTIFS(SWISSW!$I:$I,MATCHUP!Q$1,SWISSW!$J:$J,MATCHUP!$A3,SWISSW!$F:$F,"Lost"))/(COUNTIFS(SWISSW!$I:$I,MATCHUP!$A3,SWISSW!$J:$J,MATCHUP!Q$1)-COUNTIFS(SWISSW!$I:$I,MATCHUP!$A3,SWISSW!$J:$J,MATCHUP!Q$1,SWISSW!$F:$F,"Draw")+COUNTIFS(SWISSW!$I:$I,MATCHUP!Q$1,SWISSW!$J:$J,MATCHUP!$A3)-COUNTIFS(SWISSW!$I:$I,MATCHUP!Q$1,SWISSW!$J:$J,MATCHUP!$A3,SWISSW!$F:$F,"Draw")),"-")</f>
        <v>0.5</v>
      </c>
      <c r="R3" s="5">
        <f ca="1">IFERROR((COUNTIFS(SWISSW!$I:$I,MATCHUP!$A3,SWISSW!$J:$J,MATCHUP!R$1,SWISSW!$F:$F,"Won")+COUNTIFS(SWISSW!$I:$I,MATCHUP!R$1,SWISSW!$J:$J,MATCHUP!$A3,SWISSW!$F:$F,"Lost"))/(COUNTIFS(SWISSW!$I:$I,MATCHUP!$A3,SWISSW!$J:$J,MATCHUP!R$1)-COUNTIFS(SWISSW!$I:$I,MATCHUP!$A3,SWISSW!$J:$J,MATCHUP!R$1,SWISSW!$F:$F,"Draw")+COUNTIFS(SWISSW!$I:$I,MATCHUP!R$1,SWISSW!$J:$J,MATCHUP!$A3)-COUNTIFS(SWISSW!$I:$I,MATCHUP!R$1,SWISSW!$J:$J,MATCHUP!$A3,SWISSW!$F:$F,"Draw")),"-")</f>
        <v>0.21052631578947367</v>
      </c>
      <c r="S3" s="5">
        <f ca="1">IFERROR((COUNTIFS(SWISSW!$I:$I,MATCHUP!$A3,SWISSW!$J:$J,MATCHUP!S$1,SWISSW!$F:$F,"Won")+COUNTIFS(SWISSW!$I:$I,MATCHUP!S$1,SWISSW!$J:$J,MATCHUP!$A3,SWISSW!$F:$F,"Lost"))/(COUNTIFS(SWISSW!$I:$I,MATCHUP!$A3,SWISSW!$J:$J,MATCHUP!S$1)-COUNTIFS(SWISSW!$I:$I,MATCHUP!$A3,SWISSW!$J:$J,MATCHUP!S$1,SWISSW!$F:$F,"Draw")+COUNTIFS(SWISSW!$I:$I,MATCHUP!S$1,SWISSW!$J:$J,MATCHUP!$A3)-COUNTIFS(SWISSW!$I:$I,MATCHUP!S$1,SWISSW!$J:$J,MATCHUP!$A3,SWISSW!$F:$F,"Draw")),"-")</f>
        <v>0.75</v>
      </c>
      <c r="T3" s="5">
        <f ca="1">IFERROR((COUNTIFS(SWISSW!$I:$I,MATCHUP!$A3,SWISSW!$J:$J,MATCHUP!T$1,SWISSW!$F:$F,"Won")+COUNTIFS(SWISSW!$I:$I,MATCHUP!T$1,SWISSW!$J:$J,MATCHUP!$A3,SWISSW!$F:$F,"Lost"))/(COUNTIFS(SWISSW!$I:$I,MATCHUP!$A3,SWISSW!$J:$J,MATCHUP!T$1)-COUNTIFS(SWISSW!$I:$I,MATCHUP!$A3,SWISSW!$J:$J,MATCHUP!T$1,SWISSW!$F:$F,"Draw")+COUNTIFS(SWISSW!$I:$I,MATCHUP!T$1,SWISSW!$J:$J,MATCHUP!$A3)-COUNTIFS(SWISSW!$I:$I,MATCHUP!T$1,SWISSW!$J:$J,MATCHUP!$A3,SWISSW!$F:$F,"Draw")),"-")</f>
        <v>0.66666666666666663</v>
      </c>
      <c r="U3" s="5">
        <f ca="1">IFERROR((COUNTIFS(SWISSW!$I:$I,MATCHUP!$A3,SWISSW!$J:$J,MATCHUP!U$1,SWISSW!$F:$F,"Won")+COUNTIFS(SWISSW!$I:$I,MATCHUP!U$1,SWISSW!$J:$J,MATCHUP!$A3,SWISSW!$F:$F,"Lost"))/(COUNTIFS(SWISSW!$I:$I,MATCHUP!$A3,SWISSW!$J:$J,MATCHUP!U$1)-COUNTIFS(SWISSW!$I:$I,MATCHUP!$A3,SWISSW!$J:$J,MATCHUP!U$1,SWISSW!$F:$F,"Draw")+COUNTIFS(SWISSW!$I:$I,MATCHUP!U$1,SWISSW!$J:$J,MATCHUP!$A3)-COUNTIFS(SWISSW!$I:$I,MATCHUP!U$1,SWISSW!$J:$J,MATCHUP!$A3,SWISSW!$F:$F,"Draw")),"-")</f>
        <v>0.5</v>
      </c>
      <c r="V3" s="5">
        <f ca="1">IFERROR((COUNTIFS(SWISSW!$I:$I,MATCHUP!$A3,SWISSW!$J:$J,MATCHUP!V$1,SWISSW!$F:$F,"Won")+COUNTIFS(SWISSW!$I:$I,MATCHUP!V$1,SWISSW!$J:$J,MATCHUP!$A3,SWISSW!$F:$F,"Lost"))/(COUNTIFS(SWISSW!$I:$I,MATCHUP!$A3,SWISSW!$J:$J,MATCHUP!V$1)-COUNTIFS(SWISSW!$I:$I,MATCHUP!$A3,SWISSW!$J:$J,MATCHUP!V$1,SWISSW!$F:$F,"Draw")+COUNTIFS(SWISSW!$I:$I,MATCHUP!V$1,SWISSW!$J:$J,MATCHUP!$A3)-COUNTIFS(SWISSW!$I:$I,MATCHUP!V$1,SWISSW!$J:$J,MATCHUP!$A3,SWISSW!$F:$F,"Draw")),"-")</f>
        <v>0.42857142857142855</v>
      </c>
      <c r="W3" s="5">
        <f ca="1">IFERROR((COUNTIFS(SWISSW!$I:$I,MATCHUP!$A3,SWISSW!$J:$J,MATCHUP!W$1,SWISSW!$F:$F,"Won")+COUNTIFS(SWISSW!$I:$I,MATCHUP!W$1,SWISSW!$J:$J,MATCHUP!$A3,SWISSW!$F:$F,"Lost"))/(COUNTIFS(SWISSW!$I:$I,MATCHUP!$A3,SWISSW!$J:$J,MATCHUP!W$1)-COUNTIFS(SWISSW!$I:$I,MATCHUP!$A3,SWISSW!$J:$J,MATCHUP!W$1,SWISSW!$F:$F,"Draw")+COUNTIFS(SWISSW!$I:$I,MATCHUP!W$1,SWISSW!$J:$J,MATCHUP!$A3)-COUNTIFS(SWISSW!$I:$I,MATCHUP!W$1,SWISSW!$J:$J,MATCHUP!$A3,SWISSW!$F:$F,"Draw")),"-")</f>
        <v>0.4</v>
      </c>
      <c r="X3" s="5">
        <f ca="1">IFERROR((COUNTIFS(SWISSW!$I:$I,MATCHUP!$A3,SWISSW!$J:$J,MATCHUP!X$1,SWISSW!$F:$F,"Won")+COUNTIFS(SWISSW!$I:$I,MATCHUP!X$1,SWISSW!$J:$J,MATCHUP!$A3,SWISSW!$F:$F,"Lost"))/(COUNTIFS(SWISSW!$I:$I,MATCHUP!$A3,SWISSW!$J:$J,MATCHUP!X$1)-COUNTIFS(SWISSW!$I:$I,MATCHUP!$A3,SWISSW!$J:$J,MATCHUP!X$1,SWISSW!$F:$F,"Draw")+COUNTIFS(SWISSW!$I:$I,MATCHUP!X$1,SWISSW!$J:$J,MATCHUP!$A3)-COUNTIFS(SWISSW!$I:$I,MATCHUP!X$1,SWISSW!$J:$J,MATCHUP!$A3,SWISSW!$F:$F,"Draw")),"-")</f>
        <v>0.66666666666666663</v>
      </c>
      <c r="Y3" s="5">
        <f ca="1">IFERROR((COUNTIFS(SWISSW!$I:$I,MATCHUP!$A3,SWISSW!$J:$J,MATCHUP!Y$1,SWISSW!$F:$F,"Won")+COUNTIFS(SWISSW!$I:$I,MATCHUP!Y$1,SWISSW!$J:$J,MATCHUP!$A3,SWISSW!$F:$F,"Lost"))/(COUNTIFS(SWISSW!$I:$I,MATCHUP!$A3,SWISSW!$J:$J,MATCHUP!Y$1)-COUNTIFS(SWISSW!$I:$I,MATCHUP!$A3,SWISSW!$J:$J,MATCHUP!Y$1,SWISSW!$F:$F,"Draw")+COUNTIFS(SWISSW!$I:$I,MATCHUP!Y$1,SWISSW!$J:$J,MATCHUP!$A3)-COUNTIFS(SWISSW!$I:$I,MATCHUP!Y$1,SWISSW!$J:$J,MATCHUP!$A3,SWISSW!$F:$F,"Draw")),"-")</f>
        <v>0.4</v>
      </c>
      <c r="Z3" s="5">
        <f ca="1">IFERROR((COUNTIFS(SWISSW!$I:$I,MATCHUP!$A3,SWISSW!$J:$J,MATCHUP!Z$1,SWISSW!$F:$F,"Won")+COUNTIFS(SWISSW!$I:$I,MATCHUP!Z$1,SWISSW!$J:$J,MATCHUP!$A3,SWISSW!$F:$F,"Lost"))/(COUNTIFS(SWISSW!$I:$I,MATCHUP!$A3,SWISSW!$J:$J,MATCHUP!Z$1)-COUNTIFS(SWISSW!$I:$I,MATCHUP!$A3,SWISSW!$J:$J,MATCHUP!Z$1,SWISSW!$F:$F,"Draw")+COUNTIFS(SWISSW!$I:$I,MATCHUP!Z$1,SWISSW!$J:$J,MATCHUP!$A3)-COUNTIFS(SWISSW!$I:$I,MATCHUP!Z$1,SWISSW!$J:$J,MATCHUP!$A3,SWISSW!$F:$F,"Draw")),"-")</f>
        <v>0.5</v>
      </c>
      <c r="AA3" s="5">
        <f ca="1">IFERROR((COUNTIFS(SWISSW!$I:$I,MATCHUP!$A3,SWISSW!$J:$J,MATCHUP!AA$1,SWISSW!$F:$F,"Won")+COUNTIFS(SWISSW!$I:$I,MATCHUP!AA$1,SWISSW!$J:$J,MATCHUP!$A3,SWISSW!$F:$F,"Lost"))/(COUNTIFS(SWISSW!$I:$I,MATCHUP!$A3,SWISSW!$J:$J,MATCHUP!AA$1)-COUNTIFS(SWISSW!$I:$I,MATCHUP!$A3,SWISSW!$J:$J,MATCHUP!AA$1,SWISSW!$F:$F,"Draw")+COUNTIFS(SWISSW!$I:$I,MATCHUP!AA$1,SWISSW!$J:$J,MATCHUP!$A3)-COUNTIFS(SWISSW!$I:$I,MATCHUP!AA$1,SWISSW!$J:$J,MATCHUP!$A3,SWISSW!$F:$F,"Draw")),"-")</f>
        <v>0.75</v>
      </c>
      <c r="AB3" s="5">
        <f ca="1">IFERROR((COUNTIFS(SWISSW!$I:$I,MATCHUP!$A3,SWISSW!$J:$J,MATCHUP!AB$1,SWISSW!$F:$F,"Won")+COUNTIFS(SWISSW!$I:$I,MATCHUP!AB$1,SWISSW!$J:$J,MATCHUP!$A3,SWISSW!$F:$F,"Lost"))/(COUNTIFS(SWISSW!$I:$I,MATCHUP!$A3,SWISSW!$J:$J,MATCHUP!AB$1)-COUNTIFS(SWISSW!$I:$I,MATCHUP!$A3,SWISSW!$J:$J,MATCHUP!AB$1,SWISSW!$F:$F,"Draw")+COUNTIFS(SWISSW!$I:$I,MATCHUP!AB$1,SWISSW!$J:$J,MATCHUP!$A3)-COUNTIFS(SWISSW!$I:$I,MATCHUP!AB$1,SWISSW!$J:$J,MATCHUP!$A3,SWISSW!$F:$F,"Draw")),"-")</f>
        <v>0.5714285714285714</v>
      </c>
      <c r="AC3" s="5">
        <f ca="1">IFERROR((COUNTIFS(SWISSW!$I:$I,MATCHUP!$A3,SWISSW!$J:$J,MATCHUP!AC$1,SWISSW!$F:$F,"Won")+COUNTIFS(SWISSW!$I:$I,MATCHUP!AC$1,SWISSW!$J:$J,MATCHUP!$A3,SWISSW!$F:$F,"Lost"))/(COUNTIFS(SWISSW!$I:$I,MATCHUP!$A3,SWISSW!$J:$J,MATCHUP!AC$1)-COUNTIFS(SWISSW!$I:$I,MATCHUP!$A3,SWISSW!$J:$J,MATCHUP!AC$1,SWISSW!$F:$F,"Draw")+COUNTIFS(SWISSW!$I:$I,MATCHUP!AC$1,SWISSW!$J:$J,MATCHUP!$A3)-COUNTIFS(SWISSW!$I:$I,MATCHUP!AC$1,SWISSW!$J:$J,MATCHUP!$A3,SWISSW!$F:$F,"Draw")),"-")</f>
        <v>0.25</v>
      </c>
      <c r="AD3" s="5">
        <f ca="1">IFERROR((COUNTIFS(SWISSW!$I:$I,MATCHUP!$A3,SWISSW!$J:$J,MATCHUP!AD$1,SWISSW!$F:$F,"Won")+COUNTIFS(SWISSW!$I:$I,MATCHUP!AD$1,SWISSW!$J:$J,MATCHUP!$A3,SWISSW!$F:$F,"Lost"))/(COUNTIFS(SWISSW!$I:$I,MATCHUP!$A3,SWISSW!$J:$J,MATCHUP!AD$1)-COUNTIFS(SWISSW!$I:$I,MATCHUP!$A3,SWISSW!$J:$J,MATCHUP!AD$1,SWISSW!$F:$F,"Draw")+COUNTIFS(SWISSW!$I:$I,MATCHUP!AD$1,SWISSW!$J:$J,MATCHUP!$A3)-COUNTIFS(SWISSW!$I:$I,MATCHUP!AD$1,SWISSW!$J:$J,MATCHUP!$A3,SWISSW!$F:$F,"Draw")),"-")</f>
        <v>1</v>
      </c>
      <c r="AE3" s="5">
        <f ca="1">IFERROR((COUNTIFS(SWISSW!$I:$I,MATCHUP!$A3,SWISSW!$J:$J,MATCHUP!AE$1,SWISSW!$F:$F,"Won")+COUNTIFS(SWISSW!$I:$I,MATCHUP!AE$1,SWISSW!$J:$J,MATCHUP!$A3,SWISSW!$F:$F,"Lost"))/(COUNTIFS(SWISSW!$I:$I,MATCHUP!$A3,SWISSW!$J:$J,MATCHUP!AE$1)-COUNTIFS(SWISSW!$I:$I,MATCHUP!$A3,SWISSW!$J:$J,MATCHUP!AE$1,SWISSW!$F:$F,"Draw")+COUNTIFS(SWISSW!$I:$I,MATCHUP!AE$1,SWISSW!$J:$J,MATCHUP!$A3)-COUNTIFS(SWISSW!$I:$I,MATCHUP!AE$1,SWISSW!$J:$J,MATCHUP!$A3,SWISSW!$F:$F,"Draw")),"-")</f>
        <v>0.6</v>
      </c>
      <c r="AF3" s="5">
        <f ca="1">IFERROR((COUNTIFS(SWISSW!$I:$I,MATCHUP!$A3,SWISSW!$J:$J,MATCHUP!AF$1,SWISSW!$F:$F,"Won")+COUNTIFS(SWISSW!$I:$I,MATCHUP!AF$1,SWISSW!$J:$J,MATCHUP!$A3,SWISSW!$F:$F,"Lost"))/(COUNTIFS(SWISSW!$I:$I,MATCHUP!$A3,SWISSW!$J:$J,MATCHUP!AF$1)-COUNTIFS(SWISSW!$I:$I,MATCHUP!$A3,SWISSW!$J:$J,MATCHUP!AF$1,SWISSW!$F:$F,"Draw")+COUNTIFS(SWISSW!$I:$I,MATCHUP!AF$1,SWISSW!$J:$J,MATCHUP!$A3)-COUNTIFS(SWISSW!$I:$I,MATCHUP!AF$1,SWISSW!$J:$J,MATCHUP!$A3,SWISSW!$F:$F,"Draw")),"-")</f>
        <v>0.2</v>
      </c>
      <c r="AG3" s="5">
        <f ca="1">IFERROR((COUNTIFS(SWISSW!$I:$I,MATCHUP!$A3,SWISSW!$J:$J,MATCHUP!AG$1,SWISSW!$F:$F,"Won")+COUNTIFS(SWISSW!$I:$I,MATCHUP!AG$1,SWISSW!$J:$J,MATCHUP!$A3,SWISSW!$F:$F,"Lost"))/(COUNTIFS(SWISSW!$I:$I,MATCHUP!$A3,SWISSW!$J:$J,MATCHUP!AG$1)-COUNTIFS(SWISSW!$I:$I,MATCHUP!$A3,SWISSW!$J:$J,MATCHUP!AG$1,SWISSW!$F:$F,"Draw")+COUNTIFS(SWISSW!$I:$I,MATCHUP!AG$1,SWISSW!$J:$J,MATCHUP!$A3)-COUNTIFS(SWISSW!$I:$I,MATCHUP!AG$1,SWISSW!$J:$J,MATCHUP!$A3,SWISSW!$F:$F,"Draw")),"-")</f>
        <v>0.4</v>
      </c>
      <c r="AH3" s="5">
        <f ca="1">IFERROR((COUNTIFS(SWISSW!$I:$I,MATCHUP!$A3,SWISSW!$J:$J,MATCHUP!AH$1,SWISSW!$F:$F,"Won")+COUNTIFS(SWISSW!$I:$I,MATCHUP!AH$1,SWISSW!$J:$J,MATCHUP!$A3,SWISSW!$F:$F,"Lost"))/(COUNTIFS(SWISSW!$I:$I,MATCHUP!$A3,SWISSW!$J:$J,MATCHUP!AH$1)-COUNTIFS(SWISSW!$I:$I,MATCHUP!$A3,SWISSW!$J:$J,MATCHUP!AH$1,SWISSW!$F:$F,"Draw")+COUNTIFS(SWISSW!$I:$I,MATCHUP!AH$1,SWISSW!$J:$J,MATCHUP!$A3)-COUNTIFS(SWISSW!$I:$I,MATCHUP!AH$1,SWISSW!$J:$J,MATCHUP!$A3,SWISSW!$F:$F,"Draw")),"-")</f>
        <v>1</v>
      </c>
      <c r="AI3" s="5">
        <f ca="1">IFERROR((COUNTIFS(SWISSW!$I:$I,MATCHUP!$A3,SWISSW!$J:$J,MATCHUP!AI$1,SWISSW!$F:$F,"Won")+COUNTIFS(SWISSW!$I:$I,MATCHUP!AI$1,SWISSW!$J:$J,MATCHUP!$A3,SWISSW!$F:$F,"Lost"))/(COUNTIFS(SWISSW!$I:$I,MATCHUP!$A3,SWISSW!$J:$J,MATCHUP!AI$1)-COUNTIFS(SWISSW!$I:$I,MATCHUP!$A3,SWISSW!$J:$J,MATCHUP!AI$1,SWISSW!$F:$F,"Draw")+COUNTIFS(SWISSW!$I:$I,MATCHUP!AI$1,SWISSW!$J:$J,MATCHUP!$A3)-COUNTIFS(SWISSW!$I:$I,MATCHUP!AI$1,SWISSW!$J:$J,MATCHUP!$A3,SWISSW!$F:$F,"Draw")),"-")</f>
        <v>1</v>
      </c>
      <c r="AJ3" s="5" t="str">
        <f ca="1">IFERROR((COUNTIFS(SWISSW!$I:$I,MATCHUP!$A3,SWISSW!$J:$J,MATCHUP!AJ$1,SWISSW!$F:$F,"Won")+COUNTIFS(SWISSW!$I:$I,MATCHUP!AJ$1,SWISSW!$J:$J,MATCHUP!$A3,SWISSW!$F:$F,"Lost"))/(COUNTIFS(SWISSW!$I:$I,MATCHUP!$A3,SWISSW!$J:$J,MATCHUP!AJ$1)-COUNTIFS(SWISSW!$I:$I,MATCHUP!$A3,SWISSW!$J:$J,MATCHUP!AJ$1,SWISSW!$F:$F,"Draw")+COUNTIFS(SWISSW!$I:$I,MATCHUP!AJ$1,SWISSW!$J:$J,MATCHUP!$A3)-COUNTIFS(SWISSW!$I:$I,MATCHUP!AJ$1,SWISSW!$J:$J,MATCHUP!$A3,SWISSW!$F:$F,"Draw")),"-")</f>
        <v>-</v>
      </c>
      <c r="AK3" s="5" t="str">
        <f ca="1">IFERROR((COUNTIFS(SWISSW!$I:$I,MATCHUP!$A3,SWISSW!$J:$J,MATCHUP!AK$1,SWISSW!$F:$F,"Won")+COUNTIFS(SWISSW!$I:$I,MATCHUP!AK$1,SWISSW!$J:$J,MATCHUP!$A3,SWISSW!$F:$F,"Lost"))/(COUNTIFS(SWISSW!$I:$I,MATCHUP!$A3,SWISSW!$J:$J,MATCHUP!AK$1)-COUNTIFS(SWISSW!$I:$I,MATCHUP!$A3,SWISSW!$J:$J,MATCHUP!AK$1,SWISSW!$F:$F,"Draw")+COUNTIFS(SWISSW!$I:$I,MATCHUP!AK$1,SWISSW!$J:$J,MATCHUP!$A3)-COUNTIFS(SWISSW!$I:$I,MATCHUP!AK$1,SWISSW!$J:$J,MATCHUP!$A3,SWISSW!$F:$F,"Draw")),"-")</f>
        <v>-</v>
      </c>
      <c r="AL3" s="5">
        <f ca="1">IFERROR((COUNTIFS(SWISSW!$I:$I,MATCHUP!$A3,SWISSW!$J:$J,MATCHUP!AL$1,SWISSW!$F:$F,"Won")+COUNTIFS(SWISSW!$I:$I,MATCHUP!AL$1,SWISSW!$J:$J,MATCHUP!$A3,SWISSW!$F:$F,"Lost"))/(COUNTIFS(SWISSW!$I:$I,MATCHUP!$A3,SWISSW!$J:$J,MATCHUP!AL$1)-COUNTIFS(SWISSW!$I:$I,MATCHUP!$A3,SWISSW!$J:$J,MATCHUP!AL$1,SWISSW!$F:$F,"Draw")+COUNTIFS(SWISSW!$I:$I,MATCHUP!AL$1,SWISSW!$J:$J,MATCHUP!$A3)-COUNTIFS(SWISSW!$I:$I,MATCHUP!AL$1,SWISSW!$J:$J,MATCHUP!$A3,SWISSW!$F:$F,"Draw")),"-")</f>
        <v>0</v>
      </c>
      <c r="AM3" s="5">
        <f ca="1">IFERROR((COUNTIFS(SWISSW!$I:$I,MATCHUP!$A3,SWISSW!$J:$J,MATCHUP!AM$1,SWISSW!$F:$F,"Won")+COUNTIFS(SWISSW!$I:$I,MATCHUP!AM$1,SWISSW!$J:$J,MATCHUP!$A3,SWISSW!$F:$F,"Lost"))/(COUNTIFS(SWISSW!$I:$I,MATCHUP!$A3,SWISSW!$J:$J,MATCHUP!AM$1)-COUNTIFS(SWISSW!$I:$I,MATCHUP!$A3,SWISSW!$J:$J,MATCHUP!AM$1,SWISSW!$F:$F,"Draw")+COUNTIFS(SWISSW!$I:$I,MATCHUP!AM$1,SWISSW!$J:$J,MATCHUP!$A3)-COUNTIFS(SWISSW!$I:$I,MATCHUP!AM$1,SWISSW!$J:$J,MATCHUP!$A3,SWISSW!$F:$F,"Draw")),"-")</f>
        <v>0</v>
      </c>
      <c r="AN3" s="5">
        <f ca="1">IFERROR((COUNTIFS(SWISSW!$I:$I,MATCHUP!$A3,SWISSW!$J:$J,MATCHUP!AN$1,SWISSW!$F:$F,"Won")+COUNTIFS(SWISSW!$I:$I,MATCHUP!AN$1,SWISSW!$J:$J,MATCHUP!$A3,SWISSW!$F:$F,"Lost"))/(COUNTIFS(SWISSW!$I:$I,MATCHUP!$A3,SWISSW!$J:$J,MATCHUP!AN$1)-COUNTIFS(SWISSW!$I:$I,MATCHUP!$A3,SWISSW!$J:$J,MATCHUP!AN$1,SWISSW!$F:$F,"Draw")+COUNTIFS(SWISSW!$I:$I,MATCHUP!AN$1,SWISSW!$J:$J,MATCHUP!$A3)-COUNTIFS(SWISSW!$I:$I,MATCHUP!AN$1,SWISSW!$J:$J,MATCHUP!$A3,SWISSW!$F:$F,"Draw")),"-")</f>
        <v>0.33333333333333331</v>
      </c>
      <c r="AO3" s="5">
        <f ca="1">IFERROR((COUNTIFS(SWISSW!$I:$I,MATCHUP!$A3,SWISSW!$J:$J,MATCHUP!AO$1,SWISSW!$F:$F,"Won")+COUNTIFS(SWISSW!$I:$I,MATCHUP!AO$1,SWISSW!$J:$J,MATCHUP!$A3,SWISSW!$F:$F,"Lost"))/(COUNTIFS(SWISSW!$I:$I,MATCHUP!$A3,SWISSW!$J:$J,MATCHUP!AO$1)-COUNTIFS(SWISSW!$I:$I,MATCHUP!$A3,SWISSW!$J:$J,MATCHUP!AO$1,SWISSW!$F:$F,"Draw")+COUNTIFS(SWISSW!$I:$I,MATCHUP!AO$1,SWISSW!$J:$J,MATCHUP!$A3)-COUNTIFS(SWISSW!$I:$I,MATCHUP!AO$1,SWISSW!$J:$J,MATCHUP!$A3,SWISSW!$F:$F,"Draw")),"-")</f>
        <v>0.5</v>
      </c>
      <c r="AP3" s="5">
        <f ca="1">IFERROR((COUNTIFS(SWISSW!$I:$I,MATCHUP!$A3,SWISSW!$J:$J,MATCHUP!AP$1,SWISSW!$F:$F,"Won")+COUNTIFS(SWISSW!$I:$I,MATCHUP!AP$1,SWISSW!$J:$J,MATCHUP!$A3,SWISSW!$F:$F,"Lost"))/(COUNTIFS(SWISSW!$I:$I,MATCHUP!$A3,SWISSW!$J:$J,MATCHUP!AP$1)-COUNTIFS(SWISSW!$I:$I,MATCHUP!$A3,SWISSW!$J:$J,MATCHUP!AP$1,SWISSW!$F:$F,"Draw")+COUNTIFS(SWISSW!$I:$I,MATCHUP!AP$1,SWISSW!$J:$J,MATCHUP!$A3)-COUNTIFS(SWISSW!$I:$I,MATCHUP!AP$1,SWISSW!$J:$J,MATCHUP!$A3,SWISSW!$F:$F,"Draw")),"-")</f>
        <v>0</v>
      </c>
      <c r="AQ3" s="5">
        <f ca="1">IFERROR((COUNTIFS(SWISSW!$I:$I,MATCHUP!$A3,SWISSW!$J:$J,MATCHUP!AQ$1,SWISSW!$F:$F,"Won")+COUNTIFS(SWISSW!$I:$I,MATCHUP!AQ$1,SWISSW!$J:$J,MATCHUP!$A3,SWISSW!$F:$F,"Lost"))/(COUNTIFS(SWISSW!$I:$I,MATCHUP!$A3,SWISSW!$J:$J,MATCHUP!AQ$1)-COUNTIFS(SWISSW!$I:$I,MATCHUP!$A3,SWISSW!$J:$J,MATCHUP!AQ$1,SWISSW!$F:$F,"Draw")+COUNTIFS(SWISSW!$I:$I,MATCHUP!AQ$1,SWISSW!$J:$J,MATCHUP!$A3)-COUNTIFS(SWISSW!$I:$I,MATCHUP!AQ$1,SWISSW!$J:$J,MATCHUP!$A3,SWISSW!$F:$F,"Draw")),"-")</f>
        <v>1</v>
      </c>
      <c r="AR3" s="5" t="str">
        <f ca="1">IFERROR((COUNTIFS(SWISSW!$I:$I,MATCHUP!$A3,SWISSW!$J:$J,MATCHUP!AR$1,SWISSW!$F:$F,"Won")+COUNTIFS(SWISSW!$I:$I,MATCHUP!AR$1,SWISSW!$J:$J,MATCHUP!$A3,SWISSW!$F:$F,"Lost"))/(COUNTIFS(SWISSW!$I:$I,MATCHUP!$A3,SWISSW!$J:$J,MATCHUP!AR$1)-COUNTIFS(SWISSW!$I:$I,MATCHUP!$A3,SWISSW!$J:$J,MATCHUP!AR$1,SWISSW!$F:$F,"Draw")+COUNTIFS(SWISSW!$I:$I,MATCHUP!AR$1,SWISSW!$J:$J,MATCHUP!$A3)-COUNTIFS(SWISSW!$I:$I,MATCHUP!AR$1,SWISSW!$J:$J,MATCHUP!$A3,SWISSW!$F:$F,"Draw")),"-")</f>
        <v>-</v>
      </c>
      <c r="AS3" s="5" t="str">
        <f ca="1">IFERROR((COUNTIFS(SWISSW!$I:$I,MATCHUP!$A3,SWISSW!$J:$J,MATCHUP!AS$1,SWISSW!$F:$F,"Won")+COUNTIFS(SWISSW!$I:$I,MATCHUP!AS$1,SWISSW!$J:$J,MATCHUP!$A3,SWISSW!$F:$F,"Lost"))/(COUNTIFS(SWISSW!$I:$I,MATCHUP!$A3,SWISSW!$J:$J,MATCHUP!AS$1)-COUNTIFS(SWISSW!$I:$I,MATCHUP!$A3,SWISSW!$J:$J,MATCHUP!AS$1,SWISSW!$F:$F,"Draw")+COUNTIFS(SWISSW!$I:$I,MATCHUP!AS$1,SWISSW!$J:$J,MATCHUP!$A3)-COUNTIFS(SWISSW!$I:$I,MATCHUP!AS$1,SWISSW!$J:$J,MATCHUP!$A3,SWISSW!$F:$F,"Draw")),"-")</f>
        <v>-</v>
      </c>
      <c r="AT3" s="5">
        <f ca="1">IFERROR((COUNTIFS(SWISSW!$I:$I,MATCHUP!$A3,SWISSW!$J:$J,MATCHUP!AT$1,SWISSW!$F:$F,"Won")+COUNTIFS(SWISSW!$I:$I,MATCHUP!AT$1,SWISSW!$J:$J,MATCHUP!$A3,SWISSW!$F:$F,"Lost"))/(COUNTIFS(SWISSW!$I:$I,MATCHUP!$A3,SWISSW!$J:$J,MATCHUP!AT$1)-COUNTIFS(SWISSW!$I:$I,MATCHUP!$A3,SWISSW!$J:$J,MATCHUP!AT$1,SWISSW!$F:$F,"Draw")+COUNTIFS(SWISSW!$I:$I,MATCHUP!AT$1,SWISSW!$J:$J,MATCHUP!$A3)-COUNTIFS(SWISSW!$I:$I,MATCHUP!AT$1,SWISSW!$J:$J,MATCHUP!$A3,SWISSW!$F:$F,"Draw")),"-")</f>
        <v>0.5</v>
      </c>
      <c r="AU3" s="5">
        <f ca="1">IFERROR((COUNTIFS(SWISSW!$I:$I,MATCHUP!$A3,SWISSW!$J:$J,MATCHUP!AU$1,SWISSW!$F:$F,"Won")+COUNTIFS(SWISSW!$I:$I,MATCHUP!AU$1,SWISSW!$J:$J,MATCHUP!$A3,SWISSW!$F:$F,"Lost"))/(COUNTIFS(SWISSW!$I:$I,MATCHUP!$A3,SWISSW!$J:$J,MATCHUP!AU$1)-COUNTIFS(SWISSW!$I:$I,MATCHUP!$A3,SWISSW!$J:$J,MATCHUP!AU$1,SWISSW!$F:$F,"Draw")+COUNTIFS(SWISSW!$I:$I,MATCHUP!AU$1,SWISSW!$J:$J,MATCHUP!$A3)-COUNTIFS(SWISSW!$I:$I,MATCHUP!AU$1,SWISSW!$J:$J,MATCHUP!$A3,SWISSW!$F:$F,"Draw")),"-")</f>
        <v>1</v>
      </c>
      <c r="AV3" s="5">
        <f ca="1">IFERROR((COUNTIFS(SWISSW!$I:$I,MATCHUP!$A3,SWISSW!$J:$J,MATCHUP!AV$1,SWISSW!$F:$F,"Won")+COUNTIFS(SWISSW!$I:$I,MATCHUP!AV$1,SWISSW!$J:$J,MATCHUP!$A3,SWISSW!$F:$F,"Lost"))/(COUNTIFS(SWISSW!$I:$I,MATCHUP!$A3,SWISSW!$J:$J,MATCHUP!AV$1)-COUNTIFS(SWISSW!$I:$I,MATCHUP!$A3,SWISSW!$J:$J,MATCHUP!AV$1,SWISSW!$F:$F,"Draw")+COUNTIFS(SWISSW!$I:$I,MATCHUP!AV$1,SWISSW!$J:$J,MATCHUP!$A3)-COUNTIFS(SWISSW!$I:$I,MATCHUP!AV$1,SWISSW!$J:$J,MATCHUP!$A3,SWISSW!$F:$F,"Draw")),"-")</f>
        <v>0.5</v>
      </c>
      <c r="AW3" s="5" t="str">
        <f ca="1">IFERROR((COUNTIFS(SWISSW!$I:$I,MATCHUP!$A3,SWISSW!$J:$J,MATCHUP!AW$1,SWISSW!$F:$F,"Won")+COUNTIFS(SWISSW!$I:$I,MATCHUP!AW$1,SWISSW!$J:$J,MATCHUP!$A3,SWISSW!$F:$F,"Lost"))/(COUNTIFS(SWISSW!$I:$I,MATCHUP!$A3,SWISSW!$J:$J,MATCHUP!AW$1)-COUNTIFS(SWISSW!$I:$I,MATCHUP!$A3,SWISSW!$J:$J,MATCHUP!AW$1,SWISSW!$F:$F,"Draw")+COUNTIFS(SWISSW!$I:$I,MATCHUP!AW$1,SWISSW!$J:$J,MATCHUP!$A3)-COUNTIFS(SWISSW!$I:$I,MATCHUP!AW$1,SWISSW!$J:$J,MATCHUP!$A3,SWISSW!$F:$F,"Draw")),"-")</f>
        <v>-</v>
      </c>
      <c r="AX3" s="5">
        <f ca="1">IFERROR((COUNTIFS(SWISSW!$I:$I,MATCHUP!$A3,SWISSW!$J:$J,MATCHUP!AX$1,SWISSW!$F:$F,"Won")+COUNTIFS(SWISSW!$I:$I,MATCHUP!AX$1,SWISSW!$J:$J,MATCHUP!$A3,SWISSW!$F:$F,"Lost"))/(COUNTIFS(SWISSW!$I:$I,MATCHUP!$A3,SWISSW!$J:$J,MATCHUP!AX$1)-COUNTIFS(SWISSW!$I:$I,MATCHUP!$A3,SWISSW!$J:$J,MATCHUP!AX$1,SWISSW!$F:$F,"Draw")+COUNTIFS(SWISSW!$I:$I,MATCHUP!AX$1,SWISSW!$J:$J,MATCHUP!$A3)-COUNTIFS(SWISSW!$I:$I,MATCHUP!AX$1,SWISSW!$J:$J,MATCHUP!$A3,SWISSW!$F:$F,"Draw")),"-")</f>
        <v>1</v>
      </c>
      <c r="AY3" s="5">
        <f ca="1">IFERROR((COUNTIFS(SWISSW!$I:$I,MATCHUP!$A3,SWISSW!$J:$J,MATCHUP!AY$1,SWISSW!$F:$F,"Won")+COUNTIFS(SWISSW!$I:$I,MATCHUP!AY$1,SWISSW!$J:$J,MATCHUP!$A3,SWISSW!$F:$F,"Lost"))/(COUNTIFS(SWISSW!$I:$I,MATCHUP!$A3,SWISSW!$J:$J,MATCHUP!AY$1)-COUNTIFS(SWISSW!$I:$I,MATCHUP!$A3,SWISSW!$J:$J,MATCHUP!AY$1,SWISSW!$F:$F,"Draw")+COUNTIFS(SWISSW!$I:$I,MATCHUP!AY$1,SWISSW!$J:$J,MATCHUP!$A3)-COUNTIFS(SWISSW!$I:$I,MATCHUP!AY$1,SWISSW!$J:$J,MATCHUP!$A3,SWISSW!$F:$F,"Draw")),"-")</f>
        <v>0</v>
      </c>
      <c r="AZ3" s="5" t="str">
        <f ca="1">IFERROR((COUNTIFS(SWISSW!$I:$I,MATCHUP!$A3,SWISSW!$J:$J,MATCHUP!AZ$1,SWISSW!$F:$F,"Won")+COUNTIFS(SWISSW!$I:$I,MATCHUP!AZ$1,SWISSW!$J:$J,MATCHUP!$A3,SWISSW!$F:$F,"Lost"))/(COUNTIFS(SWISSW!$I:$I,MATCHUP!$A3,SWISSW!$J:$J,MATCHUP!AZ$1)-COUNTIFS(SWISSW!$I:$I,MATCHUP!$A3,SWISSW!$J:$J,MATCHUP!AZ$1,SWISSW!$F:$F,"Draw")+COUNTIFS(SWISSW!$I:$I,MATCHUP!AZ$1,SWISSW!$J:$J,MATCHUP!$A3)-COUNTIFS(SWISSW!$I:$I,MATCHUP!AZ$1,SWISSW!$J:$J,MATCHUP!$A3,SWISSW!$F:$F,"Draw")),"-")</f>
        <v>-</v>
      </c>
      <c r="BA3" s="5" t="str">
        <f ca="1">IFERROR((COUNTIFS(SWISSW!$I:$I,MATCHUP!$A3,SWISSW!$J:$J,MATCHUP!BA$1,SWISSW!$F:$F,"Won")+COUNTIFS(SWISSW!$I:$I,MATCHUP!BA$1,SWISSW!$J:$J,MATCHUP!$A3,SWISSW!$F:$F,"Lost"))/(COUNTIFS(SWISSW!$I:$I,MATCHUP!$A3,SWISSW!$J:$J,MATCHUP!BA$1)-COUNTIFS(SWISSW!$I:$I,MATCHUP!$A3,SWISSW!$J:$J,MATCHUP!BA$1,SWISSW!$F:$F,"Draw")+COUNTIFS(SWISSW!$I:$I,MATCHUP!BA$1,SWISSW!$J:$J,MATCHUP!$A3)-COUNTIFS(SWISSW!$I:$I,MATCHUP!BA$1,SWISSW!$J:$J,MATCHUP!$A3,SWISSW!$F:$F,"Draw")),"-")</f>
        <v>-</v>
      </c>
      <c r="BB3" s="5">
        <f ca="1">IFERROR((COUNTIFS(SWISSW!$I:$I,MATCHUP!$A3,SWISSW!$J:$J,MATCHUP!BB$1,SWISSW!$F:$F,"Won")+COUNTIFS(SWISSW!$I:$I,MATCHUP!BB$1,SWISSW!$J:$J,MATCHUP!$A3,SWISSW!$F:$F,"Lost"))/(COUNTIFS(SWISSW!$I:$I,MATCHUP!$A3,SWISSW!$J:$J,MATCHUP!BB$1)-COUNTIFS(SWISSW!$I:$I,MATCHUP!$A3,SWISSW!$J:$J,MATCHUP!BB$1,SWISSW!$F:$F,"Draw")+COUNTIFS(SWISSW!$I:$I,MATCHUP!BB$1,SWISSW!$J:$J,MATCHUP!$A3)-COUNTIFS(SWISSW!$I:$I,MATCHUP!BB$1,SWISSW!$J:$J,MATCHUP!$A3,SWISSW!$F:$F,"Draw")),"-")</f>
        <v>1</v>
      </c>
      <c r="BC3" s="5" t="str">
        <f ca="1">IFERROR((COUNTIFS(SWISSW!$I:$I,MATCHUP!$A3,SWISSW!$J:$J,MATCHUP!BC$1,SWISSW!$F:$F,"Won")+COUNTIFS(SWISSW!$I:$I,MATCHUP!BC$1,SWISSW!$J:$J,MATCHUP!$A3,SWISSW!$F:$F,"Lost"))/(COUNTIFS(SWISSW!$I:$I,MATCHUP!$A3,SWISSW!$J:$J,MATCHUP!BC$1)-COUNTIFS(SWISSW!$I:$I,MATCHUP!$A3,SWISSW!$J:$J,MATCHUP!BC$1,SWISSW!$F:$F,"Draw")+COUNTIFS(SWISSW!$I:$I,MATCHUP!BC$1,SWISSW!$J:$J,MATCHUP!$A3)-COUNTIFS(SWISSW!$I:$I,MATCHUP!BC$1,SWISSW!$J:$J,MATCHUP!$A3,SWISSW!$F:$F,"Draw")),"-")</f>
        <v>-</v>
      </c>
      <c r="BD3" s="5">
        <f ca="1">IFERROR((COUNTIFS(SWISSW!$I:$I,MATCHUP!$A3,SWISSW!$J:$J,MATCHUP!BD$1,SWISSW!$F:$F,"Won")+COUNTIFS(SWISSW!$I:$I,MATCHUP!BD$1,SWISSW!$J:$J,MATCHUP!$A3,SWISSW!$F:$F,"Lost"))/(COUNTIFS(SWISSW!$I:$I,MATCHUP!$A3,SWISSW!$J:$J,MATCHUP!BD$1)-COUNTIFS(SWISSW!$I:$I,MATCHUP!$A3,SWISSW!$J:$J,MATCHUP!BD$1,SWISSW!$F:$F,"Draw")+COUNTIFS(SWISSW!$I:$I,MATCHUP!BD$1,SWISSW!$J:$J,MATCHUP!$A3)-COUNTIFS(SWISSW!$I:$I,MATCHUP!BD$1,SWISSW!$J:$J,MATCHUP!$A3,SWISSW!$F:$F,"Draw")),"-")</f>
        <v>0.33333333333333331</v>
      </c>
      <c r="BE3" s="5" t="str">
        <f ca="1">IFERROR((COUNTIFS(SWISSW!$I:$I,MATCHUP!$A3,SWISSW!$J:$J,MATCHUP!BE$1,SWISSW!$F:$F,"Won")+COUNTIFS(SWISSW!$I:$I,MATCHUP!BE$1,SWISSW!$J:$J,MATCHUP!$A3,SWISSW!$F:$F,"Lost"))/(COUNTIFS(SWISSW!$I:$I,MATCHUP!$A3,SWISSW!$J:$J,MATCHUP!BE$1)-COUNTIFS(SWISSW!$I:$I,MATCHUP!$A3,SWISSW!$J:$J,MATCHUP!BE$1,SWISSW!$F:$F,"Draw")+COUNTIFS(SWISSW!$I:$I,MATCHUP!BE$1,SWISSW!$J:$J,MATCHUP!$A3)-COUNTIFS(SWISSW!$I:$I,MATCHUP!BE$1,SWISSW!$J:$J,MATCHUP!$A3,SWISSW!$F:$F,"Draw")),"-")</f>
        <v>-</v>
      </c>
      <c r="BF3" s="5" t="str">
        <f ca="1">IFERROR((COUNTIFS(SWISSW!$I:$I,MATCHUP!$A3,SWISSW!$J:$J,MATCHUP!BF$1,SWISSW!$F:$F,"Won")+COUNTIFS(SWISSW!$I:$I,MATCHUP!BF$1,SWISSW!$J:$J,MATCHUP!$A3,SWISSW!$F:$F,"Lost"))/(COUNTIFS(SWISSW!$I:$I,MATCHUP!$A3,SWISSW!$J:$J,MATCHUP!BF$1)-COUNTIFS(SWISSW!$I:$I,MATCHUP!$A3,SWISSW!$J:$J,MATCHUP!BF$1,SWISSW!$F:$F,"Draw")+COUNTIFS(SWISSW!$I:$I,MATCHUP!BF$1,SWISSW!$J:$J,MATCHUP!$A3)-COUNTIFS(SWISSW!$I:$I,MATCHUP!BF$1,SWISSW!$J:$J,MATCHUP!$A3,SWISSW!$F:$F,"Draw")),"-")</f>
        <v>-</v>
      </c>
      <c r="BG3" s="5" t="str">
        <f ca="1">IFERROR((COUNTIFS(SWISSW!$I:$I,MATCHUP!$A3,SWISSW!$J:$J,MATCHUP!BG$1,SWISSW!$F:$F,"Won")+COUNTIFS(SWISSW!$I:$I,MATCHUP!BG$1,SWISSW!$J:$J,MATCHUP!$A3,SWISSW!$F:$F,"Lost"))/(COUNTIFS(SWISSW!$I:$I,MATCHUP!$A3,SWISSW!$J:$J,MATCHUP!BG$1)-COUNTIFS(SWISSW!$I:$I,MATCHUP!$A3,SWISSW!$J:$J,MATCHUP!BG$1,SWISSW!$F:$F,"Draw")+COUNTIFS(SWISSW!$I:$I,MATCHUP!BG$1,SWISSW!$J:$J,MATCHUP!$A3)-COUNTIFS(SWISSW!$I:$I,MATCHUP!BG$1,SWISSW!$J:$J,MATCHUP!$A3,SWISSW!$F:$F,"Draw")),"-")</f>
        <v>-</v>
      </c>
      <c r="BH3" s="5" t="str">
        <f ca="1">IFERROR((COUNTIFS(SWISSW!$I:$I,MATCHUP!$A3,SWISSW!$J:$J,MATCHUP!BH$1,SWISSW!$F:$F,"Won")+COUNTIFS(SWISSW!$I:$I,MATCHUP!BH$1,SWISSW!$J:$J,MATCHUP!$A3,SWISSW!$F:$F,"Lost"))/(COUNTIFS(SWISSW!$I:$I,MATCHUP!$A3,SWISSW!$J:$J,MATCHUP!BH$1)-COUNTIFS(SWISSW!$I:$I,MATCHUP!$A3,SWISSW!$J:$J,MATCHUP!BH$1,SWISSW!$F:$F,"Draw")+COUNTIFS(SWISSW!$I:$I,MATCHUP!BH$1,SWISSW!$J:$J,MATCHUP!$A3)-COUNTIFS(SWISSW!$I:$I,MATCHUP!BH$1,SWISSW!$J:$J,MATCHUP!$A3,SWISSW!$F:$F,"Draw")),"-")</f>
        <v>-</v>
      </c>
      <c r="BI3" s="5" t="str">
        <f ca="1">IFERROR((COUNTIFS(SWISSW!$I:$I,MATCHUP!$A3,SWISSW!$J:$J,MATCHUP!BI$1,SWISSW!$F:$F,"Won")+COUNTIFS(SWISSW!$I:$I,MATCHUP!BI$1,SWISSW!$J:$J,MATCHUP!$A3,SWISSW!$F:$F,"Lost"))/(COUNTIFS(SWISSW!$I:$I,MATCHUP!$A3,SWISSW!$J:$J,MATCHUP!BI$1)-COUNTIFS(SWISSW!$I:$I,MATCHUP!$A3,SWISSW!$J:$J,MATCHUP!BI$1,SWISSW!$F:$F,"Draw")+COUNTIFS(SWISSW!$I:$I,MATCHUP!BI$1,SWISSW!$J:$J,MATCHUP!$A3)-COUNTIFS(SWISSW!$I:$I,MATCHUP!BI$1,SWISSW!$J:$J,MATCHUP!$A3,SWISSW!$F:$F,"Draw")),"-")</f>
        <v>-</v>
      </c>
      <c r="BJ3" s="5">
        <f ca="1">IFERROR((COUNTIFS(SWISSW!$I:$I,MATCHUP!$A3,SWISSW!$J:$J,MATCHUP!BJ$1,SWISSW!$F:$F,"Won")+COUNTIFS(SWISSW!$I:$I,MATCHUP!BJ$1,SWISSW!$J:$J,MATCHUP!$A3,SWISSW!$F:$F,"Lost"))/(COUNTIFS(SWISSW!$I:$I,MATCHUP!$A3,SWISSW!$J:$J,MATCHUP!BJ$1)-COUNTIFS(SWISSW!$I:$I,MATCHUP!$A3,SWISSW!$J:$J,MATCHUP!BJ$1,SWISSW!$F:$F,"Draw")+COUNTIFS(SWISSW!$I:$I,MATCHUP!BJ$1,SWISSW!$J:$J,MATCHUP!$A3)-COUNTIFS(SWISSW!$I:$I,MATCHUP!BJ$1,SWISSW!$J:$J,MATCHUP!$A3,SWISSW!$F:$F,"Draw")),"-")</f>
        <v>1</v>
      </c>
      <c r="BK3" s="5" t="str">
        <f ca="1">IFERROR((COUNTIFS(SWISSW!$I:$I,MATCHUP!$A3,SWISSW!$J:$J,MATCHUP!BK$1,SWISSW!$F:$F,"Won")+COUNTIFS(SWISSW!$I:$I,MATCHUP!BK$1,SWISSW!$J:$J,MATCHUP!$A3,SWISSW!$F:$F,"Lost"))/(COUNTIFS(SWISSW!$I:$I,MATCHUP!$A3,SWISSW!$J:$J,MATCHUP!BK$1)-COUNTIFS(SWISSW!$I:$I,MATCHUP!$A3,SWISSW!$J:$J,MATCHUP!BK$1,SWISSW!$F:$F,"Draw")+COUNTIFS(SWISSW!$I:$I,MATCHUP!BK$1,SWISSW!$J:$J,MATCHUP!$A3)-COUNTIFS(SWISSW!$I:$I,MATCHUP!BK$1,SWISSW!$J:$J,MATCHUP!$A3,SWISSW!$F:$F,"Draw")),"-")</f>
        <v>-</v>
      </c>
      <c r="BL3" s="5" t="str">
        <f ca="1">IFERROR((COUNTIFS(SWISSW!$I:$I,MATCHUP!$A3,SWISSW!$J:$J,MATCHUP!BL$1,SWISSW!$F:$F,"Won")+COUNTIFS(SWISSW!$I:$I,MATCHUP!BL$1,SWISSW!$J:$J,MATCHUP!$A3,SWISSW!$F:$F,"Lost"))/(COUNTIFS(SWISSW!$I:$I,MATCHUP!$A3,SWISSW!$J:$J,MATCHUP!BL$1)-COUNTIFS(SWISSW!$I:$I,MATCHUP!$A3,SWISSW!$J:$J,MATCHUP!BL$1,SWISSW!$F:$F,"Draw")+COUNTIFS(SWISSW!$I:$I,MATCHUP!BL$1,SWISSW!$J:$J,MATCHUP!$A3)-COUNTIFS(SWISSW!$I:$I,MATCHUP!BL$1,SWISSW!$J:$J,MATCHUP!$A3,SWISSW!$F:$F,"Draw")),"-")</f>
        <v>-</v>
      </c>
      <c r="BM3" s="5">
        <f ca="1">IFERROR((COUNTIFS(SWISSW!$I:$I,MATCHUP!$A3,SWISSW!$J:$J,MATCHUP!BM$1,SWISSW!$F:$F,"Won")+COUNTIFS(SWISSW!$I:$I,MATCHUP!BM$1,SWISSW!$J:$J,MATCHUP!$A3,SWISSW!$F:$F,"Lost"))/(COUNTIFS(SWISSW!$I:$I,MATCHUP!$A3,SWISSW!$J:$J,MATCHUP!BM$1)-COUNTIFS(SWISSW!$I:$I,MATCHUP!$A3,SWISSW!$J:$J,MATCHUP!BM$1,SWISSW!$F:$F,"Draw")+COUNTIFS(SWISSW!$I:$I,MATCHUP!BM$1,SWISSW!$J:$J,MATCHUP!$A3)-COUNTIFS(SWISSW!$I:$I,MATCHUP!BM$1,SWISSW!$J:$J,MATCHUP!$A3,SWISSW!$F:$F,"Draw")),"-")</f>
        <v>1</v>
      </c>
      <c r="BN3" s="5" t="str">
        <f ca="1">IFERROR((COUNTIFS(SWISSW!$I:$I,MATCHUP!$A3,SWISSW!$J:$J,MATCHUP!BN$1,SWISSW!$F:$F,"Won")+COUNTIFS(SWISSW!$I:$I,MATCHUP!BN$1,SWISSW!$J:$J,MATCHUP!$A3,SWISSW!$F:$F,"Lost"))/(COUNTIFS(SWISSW!$I:$I,MATCHUP!$A3,SWISSW!$J:$J,MATCHUP!BN$1)-COUNTIFS(SWISSW!$I:$I,MATCHUP!$A3,SWISSW!$J:$J,MATCHUP!BN$1,SWISSW!$F:$F,"Draw")+COUNTIFS(SWISSW!$I:$I,MATCHUP!BN$1,SWISSW!$J:$J,MATCHUP!$A3)-COUNTIFS(SWISSW!$I:$I,MATCHUP!BN$1,SWISSW!$J:$J,MATCHUP!$A3,SWISSW!$F:$F,"Draw")),"-")</f>
        <v>-</v>
      </c>
      <c r="BO3" s="5" t="str">
        <f ca="1">IFERROR((COUNTIFS(SWISSW!$I:$I,MATCHUP!$A3,SWISSW!$J:$J,MATCHUP!BO$1,SWISSW!$F:$F,"Won")+COUNTIFS(SWISSW!$I:$I,MATCHUP!BO$1,SWISSW!$J:$J,MATCHUP!$A3,SWISSW!$F:$F,"Lost"))/(COUNTIFS(SWISSW!$I:$I,MATCHUP!$A3,SWISSW!$J:$J,MATCHUP!BO$1)-COUNTIFS(SWISSW!$I:$I,MATCHUP!$A3,SWISSW!$J:$J,MATCHUP!BO$1,SWISSW!$F:$F,"Draw")+COUNTIFS(SWISSW!$I:$I,MATCHUP!BO$1,SWISSW!$J:$J,MATCHUP!$A3)-COUNTIFS(SWISSW!$I:$I,MATCHUP!BO$1,SWISSW!$J:$J,MATCHUP!$A3,SWISSW!$F:$F,"Draw")),"-")</f>
        <v>-</v>
      </c>
      <c r="BP3" s="5" t="str">
        <f ca="1">IFERROR((COUNTIFS(SWISSW!$I:$I,MATCHUP!$A3,SWISSW!$J:$J,MATCHUP!BP$1,SWISSW!$F:$F,"Won")+COUNTIFS(SWISSW!$I:$I,MATCHUP!BP$1,SWISSW!$J:$J,MATCHUP!$A3,SWISSW!$F:$F,"Lost"))/(COUNTIFS(SWISSW!$I:$I,MATCHUP!$A3,SWISSW!$J:$J,MATCHUP!BP$1)-COUNTIFS(SWISSW!$I:$I,MATCHUP!$A3,SWISSW!$J:$J,MATCHUP!BP$1,SWISSW!$F:$F,"Draw")+COUNTIFS(SWISSW!$I:$I,MATCHUP!BP$1,SWISSW!$J:$J,MATCHUP!$A3)-COUNTIFS(SWISSW!$I:$I,MATCHUP!BP$1,SWISSW!$J:$J,MATCHUP!$A3,SWISSW!$F:$F,"Draw")),"-")</f>
        <v>-</v>
      </c>
      <c r="BQ3" s="5" t="str">
        <f ca="1">IFERROR((COUNTIFS(SWISSW!$I:$I,MATCHUP!$A3,SWISSW!$J:$J,MATCHUP!BQ$1,SWISSW!$F:$F,"Won")+COUNTIFS(SWISSW!$I:$I,MATCHUP!BQ$1,SWISSW!$J:$J,MATCHUP!$A3,SWISSW!$F:$F,"Lost"))/(COUNTIFS(SWISSW!$I:$I,MATCHUP!$A3,SWISSW!$J:$J,MATCHUP!BQ$1)-COUNTIFS(SWISSW!$I:$I,MATCHUP!$A3,SWISSW!$J:$J,MATCHUP!BQ$1,SWISSW!$F:$F,"Draw")+COUNTIFS(SWISSW!$I:$I,MATCHUP!BQ$1,SWISSW!$J:$J,MATCHUP!$A3)-COUNTIFS(SWISSW!$I:$I,MATCHUP!BQ$1,SWISSW!$J:$J,MATCHUP!$A3,SWISSW!$F:$F,"Draw")),"-")</f>
        <v>-</v>
      </c>
      <c r="BR3" s="5" t="str">
        <f ca="1">IFERROR((COUNTIFS(SWISSW!$I:$I,MATCHUP!$A3,SWISSW!$J:$J,MATCHUP!BR$1,SWISSW!$F:$F,"Won")+COUNTIFS(SWISSW!$I:$I,MATCHUP!BR$1,SWISSW!$J:$J,MATCHUP!$A3,SWISSW!$F:$F,"Lost"))/(COUNTIFS(SWISSW!$I:$I,MATCHUP!$A3,SWISSW!$J:$J,MATCHUP!BR$1)-COUNTIFS(SWISSW!$I:$I,MATCHUP!$A3,SWISSW!$J:$J,MATCHUP!BR$1,SWISSW!$F:$F,"Draw")+COUNTIFS(SWISSW!$I:$I,MATCHUP!BR$1,SWISSW!$J:$J,MATCHUP!$A3)-COUNTIFS(SWISSW!$I:$I,MATCHUP!BR$1,SWISSW!$J:$J,MATCHUP!$A3,SWISSW!$F:$F,"Draw")),"-")</f>
        <v>-</v>
      </c>
      <c r="BS3" s="5" t="str">
        <f ca="1">IFERROR((COUNTIFS(SWISSW!$I:$I,MATCHUP!$A3,SWISSW!$J:$J,MATCHUP!BS$1,SWISSW!$F:$F,"Won")+COUNTIFS(SWISSW!$I:$I,MATCHUP!BS$1,SWISSW!$J:$J,MATCHUP!$A3,SWISSW!$F:$F,"Lost"))/(COUNTIFS(SWISSW!$I:$I,MATCHUP!$A3,SWISSW!$J:$J,MATCHUP!BS$1)-COUNTIFS(SWISSW!$I:$I,MATCHUP!$A3,SWISSW!$J:$J,MATCHUP!BS$1,SWISSW!$F:$F,"Draw")+COUNTIFS(SWISSW!$I:$I,MATCHUP!BS$1,SWISSW!$J:$J,MATCHUP!$A3)-COUNTIFS(SWISSW!$I:$I,MATCHUP!BS$1,SWISSW!$J:$J,MATCHUP!$A3,SWISSW!$F:$F,"Draw")),"-")</f>
        <v>-</v>
      </c>
      <c r="BT3" s="5" t="str">
        <f ca="1">IFERROR((COUNTIFS(SWISSW!$I:$I,MATCHUP!$A3,SWISSW!$J:$J,MATCHUP!BT$1,SWISSW!$F:$F,"Won")+COUNTIFS(SWISSW!$I:$I,MATCHUP!BT$1,SWISSW!$J:$J,MATCHUP!$A3,SWISSW!$F:$F,"Lost"))/(COUNTIFS(SWISSW!$I:$I,MATCHUP!$A3,SWISSW!$J:$J,MATCHUP!BT$1)-COUNTIFS(SWISSW!$I:$I,MATCHUP!$A3,SWISSW!$J:$J,MATCHUP!BT$1,SWISSW!$F:$F,"Draw")+COUNTIFS(SWISSW!$I:$I,MATCHUP!BT$1,SWISSW!$J:$J,MATCHUP!$A3)-COUNTIFS(SWISSW!$I:$I,MATCHUP!BT$1,SWISSW!$J:$J,MATCHUP!$A3,SWISSW!$F:$F,"Draw")),"-")</f>
        <v>-</v>
      </c>
      <c r="BU3" s="5" t="str">
        <f ca="1">IFERROR((COUNTIFS(SWISSW!$I:$I,MATCHUP!$A3,SWISSW!$J:$J,MATCHUP!BU$1,SWISSW!$F:$F,"Won")+COUNTIFS(SWISSW!$I:$I,MATCHUP!BU$1,SWISSW!$J:$J,MATCHUP!$A3,SWISSW!$F:$F,"Lost"))/(COUNTIFS(SWISSW!$I:$I,MATCHUP!$A3,SWISSW!$J:$J,MATCHUP!BU$1)-COUNTIFS(SWISSW!$I:$I,MATCHUP!$A3,SWISSW!$J:$J,MATCHUP!BU$1,SWISSW!$F:$F,"Draw")+COUNTIFS(SWISSW!$I:$I,MATCHUP!BU$1,SWISSW!$J:$J,MATCHUP!$A3)-COUNTIFS(SWISSW!$I:$I,MATCHUP!BU$1,SWISSW!$J:$J,MATCHUP!$A3,SWISSW!$F:$F,"Draw")),"-")</f>
        <v>-</v>
      </c>
      <c r="BV3" s="5" t="str">
        <f ca="1">IFERROR((COUNTIFS(SWISSW!$I:$I,MATCHUP!$A3,SWISSW!$J:$J,MATCHUP!BV$1,SWISSW!$F:$F,"Won")+COUNTIFS(SWISSW!$I:$I,MATCHUP!BV$1,SWISSW!$J:$J,MATCHUP!$A3,SWISSW!$F:$F,"Lost"))/(COUNTIFS(SWISSW!$I:$I,MATCHUP!$A3,SWISSW!$J:$J,MATCHUP!BV$1)-COUNTIFS(SWISSW!$I:$I,MATCHUP!$A3,SWISSW!$J:$J,MATCHUP!BV$1,SWISSW!$F:$F,"Draw")+COUNTIFS(SWISSW!$I:$I,MATCHUP!BV$1,SWISSW!$J:$J,MATCHUP!$A3)-COUNTIFS(SWISSW!$I:$I,MATCHUP!BV$1,SWISSW!$J:$J,MATCHUP!$A3,SWISSW!$F:$F,"Draw")),"-")</f>
        <v>-</v>
      </c>
      <c r="BW3" s="5" t="str">
        <f ca="1">IFERROR((COUNTIFS(SWISSW!$I:$I,MATCHUP!$A3,SWISSW!$J:$J,MATCHUP!BW$1,SWISSW!$F:$F,"Won")+COUNTIFS(SWISSW!$I:$I,MATCHUP!BW$1,SWISSW!$J:$J,MATCHUP!$A3,SWISSW!$F:$F,"Lost"))/(COUNTIFS(SWISSW!$I:$I,MATCHUP!$A3,SWISSW!$J:$J,MATCHUP!BW$1)-COUNTIFS(SWISSW!$I:$I,MATCHUP!$A3,SWISSW!$J:$J,MATCHUP!BW$1,SWISSW!$F:$F,"Draw")+COUNTIFS(SWISSW!$I:$I,MATCHUP!BW$1,SWISSW!$J:$J,MATCHUP!$A3)-COUNTIFS(SWISSW!$I:$I,MATCHUP!BW$1,SWISSW!$J:$J,MATCHUP!$A3,SWISSW!$F:$F,"Draw")),"-")</f>
        <v>-</v>
      </c>
      <c r="BX3" s="5" t="str">
        <f ca="1">IFERROR((COUNTIFS(SWISSW!$I:$I,MATCHUP!$A3,SWISSW!$J:$J,MATCHUP!BX$1,SWISSW!$F:$F,"Won")+COUNTIFS(SWISSW!$I:$I,MATCHUP!BX$1,SWISSW!$J:$J,MATCHUP!$A3,SWISSW!$F:$F,"Lost"))/(COUNTIFS(SWISSW!$I:$I,MATCHUP!$A3,SWISSW!$J:$J,MATCHUP!BX$1)-COUNTIFS(SWISSW!$I:$I,MATCHUP!$A3,SWISSW!$J:$J,MATCHUP!BX$1,SWISSW!$F:$F,"Draw")+COUNTIFS(SWISSW!$I:$I,MATCHUP!BX$1,SWISSW!$J:$J,MATCHUP!$A3)-COUNTIFS(SWISSW!$I:$I,MATCHUP!BX$1,SWISSW!$J:$J,MATCHUP!$A3,SWISSW!$F:$F,"Draw")),"-")</f>
        <v>-</v>
      </c>
      <c r="BY3" s="5" t="str">
        <f ca="1">IFERROR((COUNTIFS(SWISSW!$I:$I,MATCHUP!$A3,SWISSW!$J:$J,MATCHUP!BY$1,SWISSW!$F:$F,"Won")+COUNTIFS(SWISSW!$I:$I,MATCHUP!BY$1,SWISSW!$J:$J,MATCHUP!$A3,SWISSW!$F:$F,"Lost"))/(COUNTIFS(SWISSW!$I:$I,MATCHUP!$A3,SWISSW!$J:$J,MATCHUP!BY$1)-COUNTIFS(SWISSW!$I:$I,MATCHUP!$A3,SWISSW!$J:$J,MATCHUP!BY$1,SWISSW!$F:$F,"Draw")+COUNTIFS(SWISSW!$I:$I,MATCHUP!BY$1,SWISSW!$J:$J,MATCHUP!$A3)-COUNTIFS(SWISSW!$I:$I,MATCHUP!BY$1,SWISSW!$J:$J,MATCHUP!$A3,SWISSW!$F:$F,"Draw")),"-")</f>
        <v>-</v>
      </c>
      <c r="BZ3" s="5" t="str">
        <f ca="1">IFERROR((COUNTIFS(SWISSW!$I:$I,MATCHUP!$A3,SWISSW!$J:$J,MATCHUP!BZ$1,SWISSW!$F:$F,"Won")+COUNTIFS(SWISSW!$I:$I,MATCHUP!BZ$1,SWISSW!$J:$J,MATCHUP!$A3,SWISSW!$F:$F,"Lost"))/(COUNTIFS(SWISSW!$I:$I,MATCHUP!$A3,SWISSW!$J:$J,MATCHUP!BZ$1)-COUNTIFS(SWISSW!$I:$I,MATCHUP!$A3,SWISSW!$J:$J,MATCHUP!BZ$1,SWISSW!$F:$F,"Draw")+COUNTIFS(SWISSW!$I:$I,MATCHUP!BZ$1,SWISSW!$J:$J,MATCHUP!$A3)-COUNTIFS(SWISSW!$I:$I,MATCHUP!BZ$1,SWISSW!$J:$J,MATCHUP!$A3,SWISSW!$F:$F,"Draw")),"-")</f>
        <v>-</v>
      </c>
      <c r="CA3" s="5" t="str">
        <f ca="1">IFERROR((COUNTIFS(SWISSW!$I:$I,MATCHUP!$A3,SWISSW!$J:$J,MATCHUP!CA$1,SWISSW!$F:$F,"Won")+COUNTIFS(SWISSW!$I:$I,MATCHUP!CA$1,SWISSW!$J:$J,MATCHUP!$A3,SWISSW!$F:$F,"Lost"))/(COUNTIFS(SWISSW!$I:$I,MATCHUP!$A3,SWISSW!$J:$J,MATCHUP!CA$1)-COUNTIFS(SWISSW!$I:$I,MATCHUP!$A3,SWISSW!$J:$J,MATCHUP!CA$1,SWISSW!$F:$F,"Draw")+COUNTIFS(SWISSW!$I:$I,MATCHUP!CA$1,SWISSW!$J:$J,MATCHUP!$A3)-COUNTIFS(SWISSW!$I:$I,MATCHUP!CA$1,SWISSW!$J:$J,MATCHUP!$A3,SWISSW!$F:$F,"Draw")),"-")</f>
        <v>-</v>
      </c>
      <c r="CB3" s="5" t="str">
        <f ca="1">IFERROR((COUNTIFS(SWISSW!$I:$I,MATCHUP!$A3,SWISSW!$J:$J,MATCHUP!CB$1,SWISSW!$F:$F,"Won")+COUNTIFS(SWISSW!$I:$I,MATCHUP!CB$1,SWISSW!$J:$J,MATCHUP!$A3,SWISSW!$F:$F,"Lost"))/(COUNTIFS(SWISSW!$I:$I,MATCHUP!$A3,SWISSW!$J:$J,MATCHUP!CB$1)-COUNTIFS(SWISSW!$I:$I,MATCHUP!$A3,SWISSW!$J:$J,MATCHUP!CB$1,SWISSW!$F:$F,"Draw")+COUNTIFS(SWISSW!$I:$I,MATCHUP!CB$1,SWISSW!$J:$J,MATCHUP!$A3)-COUNTIFS(SWISSW!$I:$I,MATCHUP!CB$1,SWISSW!$J:$J,MATCHUP!$A3,SWISSW!$F:$F,"Draw")),"-")</f>
        <v>-</v>
      </c>
      <c r="CC3" s="5" t="str">
        <f ca="1">IFERROR((COUNTIFS(SWISSW!$I:$I,MATCHUP!$A3,SWISSW!$J:$J,MATCHUP!CC$1,SWISSW!$F:$F,"Won")+COUNTIFS(SWISSW!$I:$I,MATCHUP!CC$1,SWISSW!$J:$J,MATCHUP!$A3,SWISSW!$F:$F,"Lost"))/(COUNTIFS(SWISSW!$I:$I,MATCHUP!$A3,SWISSW!$J:$J,MATCHUP!CC$1)-COUNTIFS(SWISSW!$I:$I,MATCHUP!$A3,SWISSW!$J:$J,MATCHUP!CC$1,SWISSW!$F:$F,"Draw")+COUNTIFS(SWISSW!$I:$I,MATCHUP!CC$1,SWISSW!$J:$J,MATCHUP!$A3)-COUNTIFS(SWISSW!$I:$I,MATCHUP!CC$1,SWISSW!$J:$J,MATCHUP!$A3,SWISSW!$F:$F,"Draw")),"-")</f>
        <v>-</v>
      </c>
      <c r="CD3" s="5" t="str">
        <f ca="1">IFERROR((COUNTIFS(SWISSW!$I:$I,MATCHUP!$A3,SWISSW!$J:$J,MATCHUP!CD$1,SWISSW!$F:$F,"Won")+COUNTIFS(SWISSW!$I:$I,MATCHUP!CD$1,SWISSW!$J:$J,MATCHUP!$A3,SWISSW!$F:$F,"Lost"))/(COUNTIFS(SWISSW!$I:$I,MATCHUP!$A3,SWISSW!$J:$J,MATCHUP!CD$1)-COUNTIFS(SWISSW!$I:$I,MATCHUP!$A3,SWISSW!$J:$J,MATCHUP!CD$1,SWISSW!$F:$F,"Draw")+COUNTIFS(SWISSW!$I:$I,MATCHUP!CD$1,SWISSW!$J:$J,MATCHUP!$A3)-COUNTIFS(SWISSW!$I:$I,MATCHUP!CD$1,SWISSW!$J:$J,MATCHUP!$A3,SWISSW!$F:$F,"Draw")),"-")</f>
        <v>-</v>
      </c>
      <c r="CE3" s="5" t="str">
        <f ca="1">IFERROR((COUNTIFS(SWISSW!$I:$I,MATCHUP!$A3,SWISSW!$J:$J,MATCHUP!CE$1,SWISSW!$F:$F,"Won")+COUNTIFS(SWISSW!$I:$I,MATCHUP!CE$1,SWISSW!$J:$J,MATCHUP!$A3,SWISSW!$F:$F,"Lost"))/(COUNTIFS(SWISSW!$I:$I,MATCHUP!$A3,SWISSW!$J:$J,MATCHUP!CE$1)-COUNTIFS(SWISSW!$I:$I,MATCHUP!$A3,SWISSW!$J:$J,MATCHUP!CE$1,SWISSW!$F:$F,"Draw")+COUNTIFS(SWISSW!$I:$I,MATCHUP!CE$1,SWISSW!$J:$J,MATCHUP!$A3)-COUNTIFS(SWISSW!$I:$I,MATCHUP!CE$1,SWISSW!$J:$J,MATCHUP!$A3,SWISSW!$F:$F,"Draw")),"-")</f>
        <v>-</v>
      </c>
      <c r="CF3" s="5" t="str">
        <f ca="1">IFERROR((COUNTIFS(SWISSW!$I:$I,MATCHUP!$A3,SWISSW!$J:$J,MATCHUP!CF$1,SWISSW!$F:$F,"Won")+COUNTIFS(SWISSW!$I:$I,MATCHUP!CF$1,SWISSW!$J:$J,MATCHUP!$A3,SWISSW!$F:$F,"Lost"))/(COUNTIFS(SWISSW!$I:$I,MATCHUP!$A3,SWISSW!$J:$J,MATCHUP!CF$1)-COUNTIFS(SWISSW!$I:$I,MATCHUP!$A3,SWISSW!$J:$J,MATCHUP!CF$1,SWISSW!$F:$F,"Draw")+COUNTIFS(SWISSW!$I:$I,MATCHUP!CF$1,SWISSW!$J:$J,MATCHUP!$A3)-COUNTIFS(SWISSW!$I:$I,MATCHUP!CF$1,SWISSW!$J:$J,MATCHUP!$A3,SWISSW!$F:$F,"Draw")),"-")</f>
        <v>-</v>
      </c>
      <c r="CG3" s="5" t="str">
        <f ca="1">IFERROR((COUNTIFS(SWISSW!$I:$I,MATCHUP!$A3,SWISSW!$J:$J,MATCHUP!CG$1,SWISSW!$F:$F,"Won")+COUNTIFS(SWISSW!$I:$I,MATCHUP!CG$1,SWISSW!$J:$J,MATCHUP!$A3,SWISSW!$F:$F,"Lost"))/(COUNTIFS(SWISSW!$I:$I,MATCHUP!$A3,SWISSW!$J:$J,MATCHUP!CG$1)-COUNTIFS(SWISSW!$I:$I,MATCHUP!$A3,SWISSW!$J:$J,MATCHUP!CG$1,SWISSW!$F:$F,"Draw")+COUNTIFS(SWISSW!$I:$I,MATCHUP!CG$1,SWISSW!$J:$J,MATCHUP!$A3)-COUNTIFS(SWISSW!$I:$I,MATCHUP!CG$1,SWISSW!$J:$J,MATCHUP!$A3,SWISSW!$F:$F,"Draw")),"-")</f>
        <v>-</v>
      </c>
      <c r="CH3" s="5" t="str">
        <f ca="1">IFERROR((COUNTIFS(SWISSW!$I:$I,MATCHUP!$A3,SWISSW!$J:$J,MATCHUP!CH$1,SWISSW!$F:$F,"Won")+COUNTIFS(SWISSW!$I:$I,MATCHUP!CH$1,SWISSW!$J:$J,MATCHUP!$A3,SWISSW!$F:$F,"Lost"))/(COUNTIFS(SWISSW!$I:$I,MATCHUP!$A3,SWISSW!$J:$J,MATCHUP!CH$1)-COUNTIFS(SWISSW!$I:$I,MATCHUP!$A3,SWISSW!$J:$J,MATCHUP!CH$1,SWISSW!$F:$F,"Draw")+COUNTIFS(SWISSW!$I:$I,MATCHUP!CH$1,SWISSW!$J:$J,MATCHUP!$A3)-COUNTIFS(SWISSW!$I:$I,MATCHUP!CH$1,SWISSW!$J:$J,MATCHUP!$A3,SWISSW!$F:$F,"Draw")),"-")</f>
        <v>-</v>
      </c>
      <c r="CI3" s="5" t="str">
        <f ca="1">IFERROR((COUNTIFS(SWISSW!$I:$I,MATCHUP!$A3,SWISSW!$J:$J,MATCHUP!CI$1,SWISSW!$F:$F,"Won")+COUNTIFS(SWISSW!$I:$I,MATCHUP!CI$1,SWISSW!$J:$J,MATCHUP!$A3,SWISSW!$F:$F,"Lost"))/(COUNTIFS(SWISSW!$I:$I,MATCHUP!$A3,SWISSW!$J:$J,MATCHUP!CI$1)-COUNTIFS(SWISSW!$I:$I,MATCHUP!$A3,SWISSW!$J:$J,MATCHUP!CI$1,SWISSW!$F:$F,"Draw")+COUNTIFS(SWISSW!$I:$I,MATCHUP!CI$1,SWISSW!$J:$J,MATCHUP!$A3)-COUNTIFS(SWISSW!$I:$I,MATCHUP!CI$1,SWISSW!$J:$J,MATCHUP!$A3,SWISSW!$F:$F,"Draw")),"-")</f>
        <v>-</v>
      </c>
      <c r="CJ3" s="5" t="str">
        <f ca="1">IFERROR((COUNTIFS(SWISSW!$I:$I,MATCHUP!$A3,SWISSW!$J:$J,MATCHUP!CJ$1,SWISSW!$F:$F,"Won")+COUNTIFS(SWISSW!$I:$I,MATCHUP!CJ$1,SWISSW!$J:$J,MATCHUP!$A3,SWISSW!$F:$F,"Lost"))/(COUNTIFS(SWISSW!$I:$I,MATCHUP!$A3,SWISSW!$J:$J,MATCHUP!CJ$1)-COUNTIFS(SWISSW!$I:$I,MATCHUP!$A3,SWISSW!$J:$J,MATCHUP!CJ$1,SWISSW!$F:$F,"Draw")+COUNTIFS(SWISSW!$I:$I,MATCHUP!CJ$1,SWISSW!$J:$J,MATCHUP!$A3)-COUNTIFS(SWISSW!$I:$I,MATCHUP!CJ$1,SWISSW!$J:$J,MATCHUP!$A3,SWISSW!$F:$F,"Draw")),"-")</f>
        <v>-</v>
      </c>
      <c r="CK3" s="5" t="str">
        <f ca="1">IFERROR((COUNTIFS(SWISSW!$I:$I,MATCHUP!$A3,SWISSW!$J:$J,MATCHUP!CK$1,SWISSW!$F:$F,"Won")+COUNTIFS(SWISSW!$I:$I,MATCHUP!CK$1,SWISSW!$J:$J,MATCHUP!$A3,SWISSW!$F:$F,"Lost"))/(COUNTIFS(SWISSW!$I:$I,MATCHUP!$A3,SWISSW!$J:$J,MATCHUP!CK$1)-COUNTIFS(SWISSW!$I:$I,MATCHUP!$A3,SWISSW!$J:$J,MATCHUP!CK$1,SWISSW!$F:$F,"Draw")+COUNTIFS(SWISSW!$I:$I,MATCHUP!CK$1,SWISSW!$J:$J,MATCHUP!$A3)-COUNTIFS(SWISSW!$I:$I,MATCHUP!CK$1,SWISSW!$J:$J,MATCHUP!$A3,SWISSW!$F:$F,"Draw")),"-")</f>
        <v>-</v>
      </c>
      <c r="CL3" s="5" t="str">
        <f ca="1">IFERROR((COUNTIFS(SWISSW!$I:$I,MATCHUP!$A3,SWISSW!$J:$J,MATCHUP!CL$1,SWISSW!$F:$F,"Won")+COUNTIFS(SWISSW!$I:$I,MATCHUP!CL$1,SWISSW!$J:$J,MATCHUP!$A3,SWISSW!$F:$F,"Lost"))/(COUNTIFS(SWISSW!$I:$I,MATCHUP!$A3,SWISSW!$J:$J,MATCHUP!CL$1)-COUNTIFS(SWISSW!$I:$I,MATCHUP!$A3,SWISSW!$J:$J,MATCHUP!CL$1,SWISSW!$F:$F,"Draw")+COUNTIFS(SWISSW!$I:$I,MATCHUP!CL$1,SWISSW!$J:$J,MATCHUP!$A3)-COUNTIFS(SWISSW!$I:$I,MATCHUP!CL$1,SWISSW!$J:$J,MATCHUP!$A3,SWISSW!$F:$F,"Draw")),"-")</f>
        <v>-</v>
      </c>
      <c r="CM3" s="5" t="str">
        <f ca="1">IFERROR((COUNTIFS(SWISSW!$I:$I,MATCHUP!$A3,SWISSW!$J:$J,MATCHUP!CM$1,SWISSW!$F:$F,"Won")+COUNTIFS(SWISSW!$I:$I,MATCHUP!CM$1,SWISSW!$J:$J,MATCHUP!$A3,SWISSW!$F:$F,"Lost"))/(COUNTIFS(SWISSW!$I:$I,MATCHUP!$A3,SWISSW!$J:$J,MATCHUP!CM$1)-COUNTIFS(SWISSW!$I:$I,MATCHUP!$A3,SWISSW!$J:$J,MATCHUP!CM$1,SWISSW!$F:$F,"Draw")+COUNTIFS(SWISSW!$I:$I,MATCHUP!CM$1,SWISSW!$J:$J,MATCHUP!$A3)-COUNTIFS(SWISSW!$I:$I,MATCHUP!CM$1,SWISSW!$J:$J,MATCHUP!$A3,SWISSW!$F:$F,"Draw")),"-")</f>
        <v>-</v>
      </c>
      <c r="CN3" s="5" t="str">
        <f ca="1">IFERROR((COUNTIFS(SWISSW!$I:$I,MATCHUP!$A3,SWISSW!$J:$J,MATCHUP!CN$1,SWISSW!$F:$F,"Won")+COUNTIFS(SWISSW!$I:$I,MATCHUP!CN$1,SWISSW!$J:$J,MATCHUP!$A3,SWISSW!$F:$F,"Lost"))/(COUNTIFS(SWISSW!$I:$I,MATCHUP!$A3,SWISSW!$J:$J,MATCHUP!CN$1)-COUNTIFS(SWISSW!$I:$I,MATCHUP!$A3,SWISSW!$J:$J,MATCHUP!CN$1,SWISSW!$F:$F,"Draw")+COUNTIFS(SWISSW!$I:$I,MATCHUP!CN$1,SWISSW!$J:$J,MATCHUP!$A3)-COUNTIFS(SWISSW!$I:$I,MATCHUP!CN$1,SWISSW!$J:$J,MATCHUP!$A3,SWISSW!$F:$F,"Draw")),"-")</f>
        <v>-</v>
      </c>
      <c r="CO3" s="5" t="str">
        <f ca="1">IFERROR((COUNTIFS(SWISSW!$I:$I,MATCHUP!$A3,SWISSW!$J:$J,MATCHUP!CO$1,SWISSW!$F:$F,"Won")+COUNTIFS(SWISSW!$I:$I,MATCHUP!CO$1,SWISSW!$J:$J,MATCHUP!$A3,SWISSW!$F:$F,"Lost"))/(COUNTIFS(SWISSW!$I:$I,MATCHUP!$A3,SWISSW!$J:$J,MATCHUP!CO$1)-COUNTIFS(SWISSW!$I:$I,MATCHUP!$A3,SWISSW!$J:$J,MATCHUP!CO$1,SWISSW!$F:$F,"Draw")+COUNTIFS(SWISSW!$I:$I,MATCHUP!CO$1,SWISSW!$J:$J,MATCHUP!$A3)-COUNTIFS(SWISSW!$I:$I,MATCHUP!CO$1,SWISSW!$J:$J,MATCHUP!$A3,SWISSW!$F:$F,"Draw")),"-")</f>
        <v>-</v>
      </c>
      <c r="CP3" s="5" t="str">
        <f ca="1">IFERROR((COUNTIFS(SWISSW!$I:$I,MATCHUP!$A3,SWISSW!$J:$J,MATCHUP!CP$1,SWISSW!$F:$F,"Won")+COUNTIFS(SWISSW!$I:$I,MATCHUP!CP$1,SWISSW!$J:$J,MATCHUP!$A3,SWISSW!$F:$F,"Lost"))/(COUNTIFS(SWISSW!$I:$I,MATCHUP!$A3,SWISSW!$J:$J,MATCHUP!CP$1)-COUNTIFS(SWISSW!$I:$I,MATCHUP!$A3,SWISSW!$J:$J,MATCHUP!CP$1,SWISSW!$F:$F,"Draw")+COUNTIFS(SWISSW!$I:$I,MATCHUP!CP$1,SWISSW!$J:$J,MATCHUP!$A3)-COUNTIFS(SWISSW!$I:$I,MATCHUP!CP$1,SWISSW!$J:$J,MATCHUP!$A3,SWISSW!$F:$F,"Draw")),"-")</f>
        <v>-</v>
      </c>
      <c r="CQ3" s="5" t="str">
        <f ca="1">IFERROR((COUNTIFS(SWISSW!$I:$I,MATCHUP!$A3,SWISSW!$J:$J,MATCHUP!CQ$1,SWISSW!$F:$F,"Won")+COUNTIFS(SWISSW!$I:$I,MATCHUP!CQ$1,SWISSW!$J:$J,MATCHUP!$A3,SWISSW!$F:$F,"Lost"))/(COUNTIFS(SWISSW!$I:$I,MATCHUP!$A3,SWISSW!$J:$J,MATCHUP!CQ$1)-COUNTIFS(SWISSW!$I:$I,MATCHUP!$A3,SWISSW!$J:$J,MATCHUP!CQ$1,SWISSW!$F:$F,"Draw")+COUNTIFS(SWISSW!$I:$I,MATCHUP!CQ$1,SWISSW!$J:$J,MATCHUP!$A3)-COUNTIFS(SWISSW!$I:$I,MATCHUP!CQ$1,SWISSW!$J:$J,MATCHUP!$A3,SWISSW!$F:$F,"Draw")),"-")</f>
        <v>-</v>
      </c>
      <c r="CR3" s="5" t="str">
        <f ca="1">IFERROR((COUNTIFS(SWISSW!$I:$I,MATCHUP!$A3,SWISSW!$J:$J,MATCHUP!CR$1,SWISSW!$F:$F,"Won")+COUNTIFS(SWISSW!$I:$I,MATCHUP!CR$1,SWISSW!$J:$J,MATCHUP!$A3,SWISSW!$F:$F,"Lost"))/(COUNTIFS(SWISSW!$I:$I,MATCHUP!$A3,SWISSW!$J:$J,MATCHUP!CR$1)-COUNTIFS(SWISSW!$I:$I,MATCHUP!$A3,SWISSW!$J:$J,MATCHUP!CR$1,SWISSW!$F:$F,"Draw")+COUNTIFS(SWISSW!$I:$I,MATCHUP!CR$1,SWISSW!$J:$J,MATCHUP!$A3)-COUNTIFS(SWISSW!$I:$I,MATCHUP!CR$1,SWISSW!$J:$J,MATCHUP!$A3,SWISSW!$F:$F,"Draw")),"-")</f>
        <v>-</v>
      </c>
      <c r="CS3" s="5" t="str">
        <f ca="1">IFERROR((COUNTIFS(SWISSW!$I:$I,MATCHUP!$A3,SWISSW!$J:$J,MATCHUP!CS$1,SWISSW!$F:$F,"Won")+COUNTIFS(SWISSW!$I:$I,MATCHUP!CS$1,SWISSW!$J:$J,MATCHUP!$A3,SWISSW!$F:$F,"Lost"))/(COUNTIFS(SWISSW!$I:$I,MATCHUP!$A3,SWISSW!$J:$J,MATCHUP!CS$1)-COUNTIFS(SWISSW!$I:$I,MATCHUP!$A3,SWISSW!$J:$J,MATCHUP!CS$1,SWISSW!$F:$F,"Draw")+COUNTIFS(SWISSW!$I:$I,MATCHUP!CS$1,SWISSW!$J:$J,MATCHUP!$A3)-COUNTIFS(SWISSW!$I:$I,MATCHUP!CS$1,SWISSW!$J:$J,MATCHUP!$A3,SWISSW!$F:$F,"Draw")),"-")</f>
        <v>-</v>
      </c>
      <c r="CT3" s="5" t="str">
        <f ca="1">IFERROR((COUNTIFS(SWISSW!$I:$I,MATCHUP!$A3,SWISSW!$J:$J,MATCHUP!CT$1,SWISSW!$F:$F,"Won")+COUNTIFS(SWISSW!$I:$I,MATCHUP!CT$1,SWISSW!$J:$J,MATCHUP!$A3,SWISSW!$F:$F,"Lost"))/(COUNTIFS(SWISSW!$I:$I,MATCHUP!$A3,SWISSW!$J:$J,MATCHUP!CT$1)-COUNTIFS(SWISSW!$I:$I,MATCHUP!$A3,SWISSW!$J:$J,MATCHUP!CT$1,SWISSW!$F:$F,"Draw")+COUNTIFS(SWISSW!$I:$I,MATCHUP!CT$1,SWISSW!$J:$J,MATCHUP!$A3)-COUNTIFS(SWISSW!$I:$I,MATCHUP!CT$1,SWISSW!$J:$J,MATCHUP!$A3,SWISSW!$F:$F,"Draw")),"-")</f>
        <v>-</v>
      </c>
      <c r="CU3" s="5" t="str">
        <f ca="1">IFERROR((COUNTIFS(SWISSW!$I:$I,MATCHUP!$A3,SWISSW!$J:$J,MATCHUP!CU$1,SWISSW!$F:$F,"Won")+COUNTIFS(SWISSW!$I:$I,MATCHUP!CU$1,SWISSW!$J:$J,MATCHUP!$A3,SWISSW!$F:$F,"Lost"))/(COUNTIFS(SWISSW!$I:$I,MATCHUP!$A3,SWISSW!$J:$J,MATCHUP!CU$1)-COUNTIFS(SWISSW!$I:$I,MATCHUP!$A3,SWISSW!$J:$J,MATCHUP!CU$1,SWISSW!$F:$F,"Draw")+COUNTIFS(SWISSW!$I:$I,MATCHUP!CU$1,SWISSW!$J:$J,MATCHUP!$A3)-COUNTIFS(SWISSW!$I:$I,MATCHUP!CU$1,SWISSW!$J:$J,MATCHUP!$A3,SWISSW!$F:$F,"Draw")),"-")</f>
        <v>-</v>
      </c>
      <c r="CV3" s="5" t="str">
        <f ca="1">IFERROR((COUNTIFS(SWISSW!$I:$I,MATCHUP!$A3,SWISSW!$J:$J,MATCHUP!CV$1,SWISSW!$F:$F,"Won")+COUNTIFS(SWISSW!$I:$I,MATCHUP!CV$1,SWISSW!$J:$J,MATCHUP!$A3,SWISSW!$F:$F,"Lost"))/(COUNTIFS(SWISSW!$I:$I,MATCHUP!$A3,SWISSW!$J:$J,MATCHUP!CV$1)-COUNTIFS(SWISSW!$I:$I,MATCHUP!$A3,SWISSW!$J:$J,MATCHUP!CV$1,SWISSW!$F:$F,"Draw")+COUNTIFS(SWISSW!$I:$I,MATCHUP!CV$1,SWISSW!$J:$J,MATCHUP!$A3)-COUNTIFS(SWISSW!$I:$I,MATCHUP!CV$1,SWISSW!$J:$J,MATCHUP!$A3,SWISSW!$F:$F,"Draw")),"-")</f>
        <v>-</v>
      </c>
    </row>
    <row r="4" spans="1:100" s="6" customFormat="1" ht="55" customHeight="1" x14ac:dyDescent="0.25">
      <c r="A4" s="3" t="str" cm="1">
        <f t="array" aca="1" ref="A4" ca="1">INDIRECT(ADDRESS(ROW(),1,,1,"METABREAK"))</f>
        <v>Rakdos Madness</v>
      </c>
      <c r="B4" s="5">
        <f ca="1">IFERROR((COUNTIFS(SWISSW!$I:$I,MATCHUP!$A4,SWISSW!$J:$J,MATCHUP!B$1,SWISSW!$F:$F,"Won")+COUNTIFS(SWISSW!$I:$I,MATCHUP!B$1,SWISSW!$J:$J,MATCHUP!$A4,SWISSW!$F:$F,"Lost"))/(COUNTIFS(SWISSW!$I:$I,MATCHUP!$A4,SWISSW!$J:$J,MATCHUP!B$1)-COUNTIFS(SWISSW!$I:$I,MATCHUP!$A4,SWISSW!$J:$J,MATCHUP!B$1,SWISSW!$F:$F,"Draw")+COUNTIFS(SWISSW!$I:$I,MATCHUP!B$1,SWISSW!$J:$J,MATCHUP!$A4)-COUNTIFS(SWISSW!$I:$I,MATCHUP!B$1,SWISSW!$J:$J,MATCHUP!$A4,SWISSW!$F:$F,"Draw")),"-")</f>
        <v>0.45588235294117646</v>
      </c>
      <c r="C4" s="5">
        <f ca="1">IFERROR((COUNTIFS(SWISSW!$I:$I,MATCHUP!$A4,SWISSW!$J:$J,MATCHUP!C$1,SWISSW!$F:$F,"Won")+COUNTIFS(SWISSW!$I:$I,MATCHUP!C$1,SWISSW!$J:$J,MATCHUP!$A4,SWISSW!$F:$F,"Lost"))/(COUNTIFS(SWISSW!$I:$I,MATCHUP!$A4,SWISSW!$J:$J,MATCHUP!C$1)-COUNTIFS(SWISSW!$I:$I,MATCHUP!$A4,SWISSW!$J:$J,MATCHUP!C$1,SWISSW!$F:$F,"Draw")+COUNTIFS(SWISSW!$I:$I,MATCHUP!C$1,SWISSW!$J:$J,MATCHUP!$A4)-COUNTIFS(SWISSW!$I:$I,MATCHUP!C$1,SWISSW!$J:$J,MATCHUP!$A4,SWISSW!$F:$F,"Draw")),"-")</f>
        <v>0.44262295081967212</v>
      </c>
      <c r="D4" s="5">
        <f ca="1">IFERROR((COUNTIFS(SWISSW!$I:$I,MATCHUP!$A4,SWISSW!$J:$J,MATCHUP!D$1,SWISSW!$F:$F,"Won")+COUNTIFS(SWISSW!$I:$I,MATCHUP!D$1,SWISSW!$J:$J,MATCHUP!$A4,SWISSW!$F:$F,"Lost"))/(COUNTIFS(SWISSW!$I:$I,MATCHUP!$A4,SWISSW!$J:$J,MATCHUP!D$1)-COUNTIFS(SWISSW!$I:$I,MATCHUP!$A4,SWISSW!$J:$J,MATCHUP!D$1,SWISSW!$F:$F,"Draw")+COUNTIFS(SWISSW!$I:$I,MATCHUP!D$1,SWISSW!$J:$J,MATCHUP!$A4)-COUNTIFS(SWISSW!$I:$I,MATCHUP!D$1,SWISSW!$J:$J,MATCHUP!$A4,SWISSW!$F:$F,"Draw")),"-")</f>
        <v>0.5</v>
      </c>
      <c r="E4" s="5">
        <f ca="1">IFERROR((COUNTIFS(SWISSW!$I:$I,MATCHUP!$A4,SWISSW!$J:$J,MATCHUP!E$1,SWISSW!$F:$F,"Won")+COUNTIFS(SWISSW!$I:$I,MATCHUP!E$1,SWISSW!$J:$J,MATCHUP!$A4,SWISSW!$F:$F,"Lost"))/(COUNTIFS(SWISSW!$I:$I,MATCHUP!$A4,SWISSW!$J:$J,MATCHUP!E$1)-COUNTIFS(SWISSW!$I:$I,MATCHUP!$A4,SWISSW!$J:$J,MATCHUP!E$1,SWISSW!$F:$F,"Draw")+COUNTIFS(SWISSW!$I:$I,MATCHUP!E$1,SWISSW!$J:$J,MATCHUP!$A4)-COUNTIFS(SWISSW!$I:$I,MATCHUP!E$1,SWISSW!$J:$J,MATCHUP!$A4,SWISSW!$F:$F,"Draw")),"-")</f>
        <v>0.33333333333333331</v>
      </c>
      <c r="F4" s="5">
        <f ca="1">IFERROR((COUNTIFS(SWISSW!$I:$I,MATCHUP!$A4,SWISSW!$J:$J,MATCHUP!F$1,SWISSW!$F:$F,"Won")+COUNTIFS(SWISSW!$I:$I,MATCHUP!F$1,SWISSW!$J:$J,MATCHUP!$A4,SWISSW!$F:$F,"Lost"))/(COUNTIFS(SWISSW!$I:$I,MATCHUP!$A4,SWISSW!$J:$J,MATCHUP!F$1)-COUNTIFS(SWISSW!$I:$I,MATCHUP!$A4,SWISSW!$J:$J,MATCHUP!F$1,SWISSW!$F:$F,"Draw")+COUNTIFS(SWISSW!$I:$I,MATCHUP!F$1,SWISSW!$J:$J,MATCHUP!$A4)-COUNTIFS(SWISSW!$I:$I,MATCHUP!F$1,SWISSW!$J:$J,MATCHUP!$A4,SWISSW!$F:$F,"Draw")),"-")</f>
        <v>0.61538461538461542</v>
      </c>
      <c r="G4" s="5">
        <f ca="1">IFERROR((COUNTIFS(SWISSW!$I:$I,MATCHUP!$A4,SWISSW!$J:$J,MATCHUP!G$1,SWISSW!$F:$F,"Won")+COUNTIFS(SWISSW!$I:$I,MATCHUP!G$1,SWISSW!$J:$J,MATCHUP!$A4,SWISSW!$F:$F,"Lost"))/(COUNTIFS(SWISSW!$I:$I,MATCHUP!$A4,SWISSW!$J:$J,MATCHUP!G$1)-COUNTIFS(SWISSW!$I:$I,MATCHUP!$A4,SWISSW!$J:$J,MATCHUP!G$1,SWISSW!$F:$F,"Draw")+COUNTIFS(SWISSW!$I:$I,MATCHUP!G$1,SWISSW!$J:$J,MATCHUP!$A4)-COUNTIFS(SWISSW!$I:$I,MATCHUP!G$1,SWISSW!$J:$J,MATCHUP!$A4,SWISSW!$F:$F,"Draw")),"-")</f>
        <v>0.36666666666666664</v>
      </c>
      <c r="H4" s="5">
        <f ca="1">IFERROR((COUNTIFS(SWISSW!$I:$I,MATCHUP!$A4,SWISSW!$J:$J,MATCHUP!H$1,SWISSW!$F:$F,"Won")+COUNTIFS(SWISSW!$I:$I,MATCHUP!H$1,SWISSW!$J:$J,MATCHUP!$A4,SWISSW!$F:$F,"Lost"))/(COUNTIFS(SWISSW!$I:$I,MATCHUP!$A4,SWISSW!$J:$J,MATCHUP!H$1)-COUNTIFS(SWISSW!$I:$I,MATCHUP!$A4,SWISSW!$J:$J,MATCHUP!H$1,SWISSW!$F:$F,"Draw")+COUNTIFS(SWISSW!$I:$I,MATCHUP!H$1,SWISSW!$J:$J,MATCHUP!$A4)-COUNTIFS(SWISSW!$I:$I,MATCHUP!H$1,SWISSW!$J:$J,MATCHUP!$A4,SWISSW!$F:$F,"Draw")),"-")</f>
        <v>0.3888888888888889</v>
      </c>
      <c r="I4" s="5">
        <f ca="1">IFERROR((COUNTIFS(SWISSW!$I:$I,MATCHUP!$A4,SWISSW!$J:$J,MATCHUP!I$1,SWISSW!$F:$F,"Won")+COUNTIFS(SWISSW!$I:$I,MATCHUP!I$1,SWISSW!$J:$J,MATCHUP!$A4,SWISSW!$F:$F,"Lost"))/(COUNTIFS(SWISSW!$I:$I,MATCHUP!$A4,SWISSW!$J:$J,MATCHUP!I$1)-COUNTIFS(SWISSW!$I:$I,MATCHUP!$A4,SWISSW!$J:$J,MATCHUP!I$1,SWISSW!$F:$F,"Draw")+COUNTIFS(SWISSW!$I:$I,MATCHUP!I$1,SWISSW!$J:$J,MATCHUP!$A4)-COUNTIFS(SWISSW!$I:$I,MATCHUP!I$1,SWISSW!$J:$J,MATCHUP!$A4,SWISSW!$F:$F,"Draw")),"-")</f>
        <v>0.56521739130434778</v>
      </c>
      <c r="J4" s="5">
        <f ca="1">IFERROR((COUNTIFS(SWISSW!$I:$I,MATCHUP!$A4,SWISSW!$J:$J,MATCHUP!J$1,SWISSW!$F:$F,"Won")+COUNTIFS(SWISSW!$I:$I,MATCHUP!J$1,SWISSW!$J:$J,MATCHUP!$A4,SWISSW!$F:$F,"Lost"))/(COUNTIFS(SWISSW!$I:$I,MATCHUP!$A4,SWISSW!$J:$J,MATCHUP!J$1)-COUNTIFS(SWISSW!$I:$I,MATCHUP!$A4,SWISSW!$J:$J,MATCHUP!J$1,SWISSW!$F:$F,"Draw")+COUNTIFS(SWISSW!$I:$I,MATCHUP!J$1,SWISSW!$J:$J,MATCHUP!$A4)-COUNTIFS(SWISSW!$I:$I,MATCHUP!J$1,SWISSW!$J:$J,MATCHUP!$A4,SWISSW!$F:$F,"Draw")),"-")</f>
        <v>0.5714285714285714</v>
      </c>
      <c r="K4" s="5">
        <f ca="1">IFERROR((COUNTIFS(SWISSW!$I:$I,MATCHUP!$A4,SWISSW!$J:$J,MATCHUP!K$1,SWISSW!$F:$F,"Won")+COUNTIFS(SWISSW!$I:$I,MATCHUP!K$1,SWISSW!$J:$J,MATCHUP!$A4,SWISSW!$F:$F,"Lost"))/(COUNTIFS(SWISSW!$I:$I,MATCHUP!$A4,SWISSW!$J:$J,MATCHUP!K$1)-COUNTIFS(SWISSW!$I:$I,MATCHUP!$A4,SWISSW!$J:$J,MATCHUP!K$1,SWISSW!$F:$F,"Draw")+COUNTIFS(SWISSW!$I:$I,MATCHUP!K$1,SWISSW!$J:$J,MATCHUP!$A4)-COUNTIFS(SWISSW!$I:$I,MATCHUP!K$1,SWISSW!$J:$J,MATCHUP!$A4,SWISSW!$F:$F,"Draw")),"-")</f>
        <v>0.35294117647058826</v>
      </c>
      <c r="L4" s="5">
        <f ca="1">IFERROR((COUNTIFS(SWISSW!$I:$I,MATCHUP!$A4,SWISSW!$J:$J,MATCHUP!L$1,SWISSW!$F:$F,"Won")+COUNTIFS(SWISSW!$I:$I,MATCHUP!L$1,SWISSW!$J:$J,MATCHUP!$A4,SWISSW!$F:$F,"Lost"))/(COUNTIFS(SWISSW!$I:$I,MATCHUP!$A4,SWISSW!$J:$J,MATCHUP!L$1)-COUNTIFS(SWISSW!$I:$I,MATCHUP!$A4,SWISSW!$J:$J,MATCHUP!L$1,SWISSW!$F:$F,"Draw")+COUNTIFS(SWISSW!$I:$I,MATCHUP!L$1,SWISSW!$J:$J,MATCHUP!$A4)-COUNTIFS(SWISSW!$I:$I,MATCHUP!L$1,SWISSW!$J:$J,MATCHUP!$A4,SWISSW!$F:$F,"Draw")),"-")</f>
        <v>7.1428571428571425E-2</v>
      </c>
      <c r="M4" s="5">
        <f ca="1">IFERROR((COUNTIFS(SWISSW!$I:$I,MATCHUP!$A4,SWISSW!$J:$J,MATCHUP!M$1,SWISSW!$F:$F,"Won")+COUNTIFS(SWISSW!$I:$I,MATCHUP!M$1,SWISSW!$J:$J,MATCHUP!$A4,SWISSW!$F:$F,"Lost"))/(COUNTIFS(SWISSW!$I:$I,MATCHUP!$A4,SWISSW!$J:$J,MATCHUP!M$1)-COUNTIFS(SWISSW!$I:$I,MATCHUP!$A4,SWISSW!$J:$J,MATCHUP!M$1,SWISSW!$F:$F,"Draw")+COUNTIFS(SWISSW!$I:$I,MATCHUP!M$1,SWISSW!$J:$J,MATCHUP!$A4)-COUNTIFS(SWISSW!$I:$I,MATCHUP!M$1,SWISSW!$J:$J,MATCHUP!$A4,SWISSW!$F:$F,"Draw")),"-")</f>
        <v>0.5</v>
      </c>
      <c r="N4" s="5">
        <f ca="1">IFERROR((COUNTIFS(SWISSW!$I:$I,MATCHUP!$A4,SWISSW!$J:$J,MATCHUP!N$1,SWISSW!$F:$F,"Won")+COUNTIFS(SWISSW!$I:$I,MATCHUP!N$1,SWISSW!$J:$J,MATCHUP!$A4,SWISSW!$F:$F,"Lost"))/(COUNTIFS(SWISSW!$I:$I,MATCHUP!$A4,SWISSW!$J:$J,MATCHUP!N$1)-COUNTIFS(SWISSW!$I:$I,MATCHUP!$A4,SWISSW!$J:$J,MATCHUP!N$1,SWISSW!$F:$F,"Draw")+COUNTIFS(SWISSW!$I:$I,MATCHUP!N$1,SWISSW!$J:$J,MATCHUP!$A4)-COUNTIFS(SWISSW!$I:$I,MATCHUP!N$1,SWISSW!$J:$J,MATCHUP!$A4,SWISSW!$F:$F,"Draw")),"-")</f>
        <v>0.83333333333333337</v>
      </c>
      <c r="O4" s="5">
        <f ca="1">IFERROR((COUNTIFS(SWISSW!$I:$I,MATCHUP!$A4,SWISSW!$J:$J,MATCHUP!O$1,SWISSW!$F:$F,"Won")+COUNTIFS(SWISSW!$I:$I,MATCHUP!O$1,SWISSW!$J:$J,MATCHUP!$A4,SWISSW!$F:$F,"Lost"))/(COUNTIFS(SWISSW!$I:$I,MATCHUP!$A4,SWISSW!$J:$J,MATCHUP!O$1)-COUNTIFS(SWISSW!$I:$I,MATCHUP!$A4,SWISSW!$J:$J,MATCHUP!O$1,SWISSW!$F:$F,"Draw")+COUNTIFS(SWISSW!$I:$I,MATCHUP!O$1,SWISSW!$J:$J,MATCHUP!$A4)-COUNTIFS(SWISSW!$I:$I,MATCHUP!O$1,SWISSW!$J:$J,MATCHUP!$A4,SWISSW!$F:$F,"Draw")),"-")</f>
        <v>0.4</v>
      </c>
      <c r="P4" s="5">
        <f ca="1">IFERROR((COUNTIFS(SWISSW!$I:$I,MATCHUP!$A4,SWISSW!$J:$J,MATCHUP!P$1,SWISSW!$F:$F,"Won")+COUNTIFS(SWISSW!$I:$I,MATCHUP!P$1,SWISSW!$J:$J,MATCHUP!$A4,SWISSW!$F:$F,"Lost"))/(COUNTIFS(SWISSW!$I:$I,MATCHUP!$A4,SWISSW!$J:$J,MATCHUP!P$1)-COUNTIFS(SWISSW!$I:$I,MATCHUP!$A4,SWISSW!$J:$J,MATCHUP!P$1,SWISSW!$F:$F,"Draw")+COUNTIFS(SWISSW!$I:$I,MATCHUP!P$1,SWISSW!$J:$J,MATCHUP!$A4)-COUNTIFS(SWISSW!$I:$I,MATCHUP!P$1,SWISSW!$J:$J,MATCHUP!$A4,SWISSW!$F:$F,"Draw")),"-")</f>
        <v>0.46153846153846156</v>
      </c>
      <c r="Q4" s="5">
        <f ca="1">IFERROR((COUNTIFS(SWISSW!$I:$I,MATCHUP!$A4,SWISSW!$J:$J,MATCHUP!Q$1,SWISSW!$F:$F,"Won")+COUNTIFS(SWISSW!$I:$I,MATCHUP!Q$1,SWISSW!$J:$J,MATCHUP!$A4,SWISSW!$F:$F,"Lost"))/(COUNTIFS(SWISSW!$I:$I,MATCHUP!$A4,SWISSW!$J:$J,MATCHUP!Q$1)-COUNTIFS(SWISSW!$I:$I,MATCHUP!$A4,SWISSW!$J:$J,MATCHUP!Q$1,SWISSW!$F:$F,"Draw")+COUNTIFS(SWISSW!$I:$I,MATCHUP!Q$1,SWISSW!$J:$J,MATCHUP!$A4)-COUNTIFS(SWISSW!$I:$I,MATCHUP!Q$1,SWISSW!$J:$J,MATCHUP!$A4,SWISSW!$F:$F,"Draw")),"-")</f>
        <v>0.69230769230769229</v>
      </c>
      <c r="R4" s="5">
        <f ca="1">IFERROR((COUNTIFS(SWISSW!$I:$I,MATCHUP!$A4,SWISSW!$J:$J,MATCHUP!R$1,SWISSW!$F:$F,"Won")+COUNTIFS(SWISSW!$I:$I,MATCHUP!R$1,SWISSW!$J:$J,MATCHUP!$A4,SWISSW!$F:$F,"Lost"))/(COUNTIFS(SWISSW!$I:$I,MATCHUP!$A4,SWISSW!$J:$J,MATCHUP!R$1)-COUNTIFS(SWISSW!$I:$I,MATCHUP!$A4,SWISSW!$J:$J,MATCHUP!R$1,SWISSW!$F:$F,"Draw")+COUNTIFS(SWISSW!$I:$I,MATCHUP!R$1,SWISSW!$J:$J,MATCHUP!$A4)-COUNTIFS(SWISSW!$I:$I,MATCHUP!R$1,SWISSW!$J:$J,MATCHUP!$A4,SWISSW!$F:$F,"Draw")),"-")</f>
        <v>0.23076923076923078</v>
      </c>
      <c r="S4" s="5">
        <f ca="1">IFERROR((COUNTIFS(SWISSW!$I:$I,MATCHUP!$A4,SWISSW!$J:$J,MATCHUP!S$1,SWISSW!$F:$F,"Won")+COUNTIFS(SWISSW!$I:$I,MATCHUP!S$1,SWISSW!$J:$J,MATCHUP!$A4,SWISSW!$F:$F,"Lost"))/(COUNTIFS(SWISSW!$I:$I,MATCHUP!$A4,SWISSW!$J:$J,MATCHUP!S$1)-COUNTIFS(SWISSW!$I:$I,MATCHUP!$A4,SWISSW!$J:$J,MATCHUP!S$1,SWISSW!$F:$F,"Draw")+COUNTIFS(SWISSW!$I:$I,MATCHUP!S$1,SWISSW!$J:$J,MATCHUP!$A4)-COUNTIFS(SWISSW!$I:$I,MATCHUP!S$1,SWISSW!$J:$J,MATCHUP!$A4,SWISSW!$F:$F,"Draw")),"-")</f>
        <v>0.35714285714285715</v>
      </c>
      <c r="T4" s="5">
        <f ca="1">IFERROR((COUNTIFS(SWISSW!$I:$I,MATCHUP!$A4,SWISSW!$J:$J,MATCHUP!T$1,SWISSW!$F:$F,"Won")+COUNTIFS(SWISSW!$I:$I,MATCHUP!T$1,SWISSW!$J:$J,MATCHUP!$A4,SWISSW!$F:$F,"Lost"))/(COUNTIFS(SWISSW!$I:$I,MATCHUP!$A4,SWISSW!$J:$J,MATCHUP!T$1)-COUNTIFS(SWISSW!$I:$I,MATCHUP!$A4,SWISSW!$J:$J,MATCHUP!T$1,SWISSW!$F:$F,"Draw")+COUNTIFS(SWISSW!$I:$I,MATCHUP!T$1,SWISSW!$J:$J,MATCHUP!$A4)-COUNTIFS(SWISSW!$I:$I,MATCHUP!T$1,SWISSW!$J:$J,MATCHUP!$A4,SWISSW!$F:$F,"Draw")),"-")</f>
        <v>0.375</v>
      </c>
      <c r="U4" s="5">
        <f ca="1">IFERROR((COUNTIFS(SWISSW!$I:$I,MATCHUP!$A4,SWISSW!$J:$J,MATCHUP!U$1,SWISSW!$F:$F,"Won")+COUNTIFS(SWISSW!$I:$I,MATCHUP!U$1,SWISSW!$J:$J,MATCHUP!$A4,SWISSW!$F:$F,"Lost"))/(COUNTIFS(SWISSW!$I:$I,MATCHUP!$A4,SWISSW!$J:$J,MATCHUP!U$1)-COUNTIFS(SWISSW!$I:$I,MATCHUP!$A4,SWISSW!$J:$J,MATCHUP!U$1,SWISSW!$F:$F,"Draw")+COUNTIFS(SWISSW!$I:$I,MATCHUP!U$1,SWISSW!$J:$J,MATCHUP!$A4)-COUNTIFS(SWISSW!$I:$I,MATCHUP!U$1,SWISSW!$J:$J,MATCHUP!$A4,SWISSW!$F:$F,"Draw")),"-")</f>
        <v>0.25</v>
      </c>
      <c r="V4" s="5">
        <f ca="1">IFERROR((COUNTIFS(SWISSW!$I:$I,MATCHUP!$A4,SWISSW!$J:$J,MATCHUP!V$1,SWISSW!$F:$F,"Won")+COUNTIFS(SWISSW!$I:$I,MATCHUP!V$1,SWISSW!$J:$J,MATCHUP!$A4,SWISSW!$F:$F,"Lost"))/(COUNTIFS(SWISSW!$I:$I,MATCHUP!$A4,SWISSW!$J:$J,MATCHUP!V$1)-COUNTIFS(SWISSW!$I:$I,MATCHUP!$A4,SWISSW!$J:$J,MATCHUP!V$1,SWISSW!$F:$F,"Draw")+COUNTIFS(SWISSW!$I:$I,MATCHUP!V$1,SWISSW!$J:$J,MATCHUP!$A4)-COUNTIFS(SWISSW!$I:$I,MATCHUP!V$1,SWISSW!$J:$J,MATCHUP!$A4,SWISSW!$F:$F,"Draw")),"-")</f>
        <v>1</v>
      </c>
      <c r="W4" s="5">
        <f ca="1">IFERROR((COUNTIFS(SWISSW!$I:$I,MATCHUP!$A4,SWISSW!$J:$J,MATCHUP!W$1,SWISSW!$F:$F,"Won")+COUNTIFS(SWISSW!$I:$I,MATCHUP!W$1,SWISSW!$J:$J,MATCHUP!$A4,SWISSW!$F:$F,"Lost"))/(COUNTIFS(SWISSW!$I:$I,MATCHUP!$A4,SWISSW!$J:$J,MATCHUP!W$1)-COUNTIFS(SWISSW!$I:$I,MATCHUP!$A4,SWISSW!$J:$J,MATCHUP!W$1,SWISSW!$F:$F,"Draw")+COUNTIFS(SWISSW!$I:$I,MATCHUP!W$1,SWISSW!$J:$J,MATCHUP!$A4)-COUNTIFS(SWISSW!$I:$I,MATCHUP!W$1,SWISSW!$J:$J,MATCHUP!$A4,SWISSW!$F:$F,"Draw")),"-")</f>
        <v>0.6</v>
      </c>
      <c r="X4" s="5">
        <f ca="1">IFERROR((COUNTIFS(SWISSW!$I:$I,MATCHUP!$A4,SWISSW!$J:$J,MATCHUP!X$1,SWISSW!$F:$F,"Won")+COUNTIFS(SWISSW!$I:$I,MATCHUP!X$1,SWISSW!$J:$J,MATCHUP!$A4,SWISSW!$F:$F,"Lost"))/(COUNTIFS(SWISSW!$I:$I,MATCHUP!$A4,SWISSW!$J:$J,MATCHUP!X$1)-COUNTIFS(SWISSW!$I:$I,MATCHUP!$A4,SWISSW!$J:$J,MATCHUP!X$1,SWISSW!$F:$F,"Draw")+COUNTIFS(SWISSW!$I:$I,MATCHUP!X$1,SWISSW!$J:$J,MATCHUP!$A4)-COUNTIFS(SWISSW!$I:$I,MATCHUP!X$1,SWISSW!$J:$J,MATCHUP!$A4,SWISSW!$F:$F,"Draw")),"-")</f>
        <v>0.33333333333333331</v>
      </c>
      <c r="Y4" s="5">
        <f ca="1">IFERROR((COUNTIFS(SWISSW!$I:$I,MATCHUP!$A4,SWISSW!$J:$J,MATCHUP!Y$1,SWISSW!$F:$F,"Won")+COUNTIFS(SWISSW!$I:$I,MATCHUP!Y$1,SWISSW!$J:$J,MATCHUP!$A4,SWISSW!$F:$F,"Lost"))/(COUNTIFS(SWISSW!$I:$I,MATCHUP!$A4,SWISSW!$J:$J,MATCHUP!Y$1)-COUNTIFS(SWISSW!$I:$I,MATCHUP!$A4,SWISSW!$J:$J,MATCHUP!Y$1,SWISSW!$F:$F,"Draw")+COUNTIFS(SWISSW!$I:$I,MATCHUP!Y$1,SWISSW!$J:$J,MATCHUP!$A4)-COUNTIFS(SWISSW!$I:$I,MATCHUP!Y$1,SWISSW!$J:$J,MATCHUP!$A4,SWISSW!$F:$F,"Draw")),"-")</f>
        <v>0.4</v>
      </c>
      <c r="Z4" s="5">
        <f ca="1">IFERROR((COUNTIFS(SWISSW!$I:$I,MATCHUP!$A4,SWISSW!$J:$J,MATCHUP!Z$1,SWISSW!$F:$F,"Won")+COUNTIFS(SWISSW!$I:$I,MATCHUP!Z$1,SWISSW!$J:$J,MATCHUP!$A4,SWISSW!$F:$F,"Lost"))/(COUNTIFS(SWISSW!$I:$I,MATCHUP!$A4,SWISSW!$J:$J,MATCHUP!Z$1)-COUNTIFS(SWISSW!$I:$I,MATCHUP!$A4,SWISSW!$J:$J,MATCHUP!Z$1,SWISSW!$F:$F,"Draw")+COUNTIFS(SWISSW!$I:$I,MATCHUP!Z$1,SWISSW!$J:$J,MATCHUP!$A4)-COUNTIFS(SWISSW!$I:$I,MATCHUP!Z$1,SWISSW!$J:$J,MATCHUP!$A4,SWISSW!$F:$F,"Draw")),"-")</f>
        <v>0.25</v>
      </c>
      <c r="AA4" s="5">
        <f ca="1">IFERROR((COUNTIFS(SWISSW!$I:$I,MATCHUP!$A4,SWISSW!$J:$J,MATCHUP!AA$1,SWISSW!$F:$F,"Won")+COUNTIFS(SWISSW!$I:$I,MATCHUP!AA$1,SWISSW!$J:$J,MATCHUP!$A4,SWISSW!$F:$F,"Lost"))/(COUNTIFS(SWISSW!$I:$I,MATCHUP!$A4,SWISSW!$J:$J,MATCHUP!AA$1)-COUNTIFS(SWISSW!$I:$I,MATCHUP!$A4,SWISSW!$J:$J,MATCHUP!AA$1,SWISSW!$F:$F,"Draw")+COUNTIFS(SWISSW!$I:$I,MATCHUP!AA$1,SWISSW!$J:$J,MATCHUP!$A4)-COUNTIFS(SWISSW!$I:$I,MATCHUP!AA$1,SWISSW!$J:$J,MATCHUP!$A4,SWISSW!$F:$F,"Draw")),"-")</f>
        <v>0.25</v>
      </c>
      <c r="AB4" s="5">
        <f ca="1">IFERROR((COUNTIFS(SWISSW!$I:$I,MATCHUP!$A4,SWISSW!$J:$J,MATCHUP!AB$1,SWISSW!$F:$F,"Won")+COUNTIFS(SWISSW!$I:$I,MATCHUP!AB$1,SWISSW!$J:$J,MATCHUP!$A4,SWISSW!$F:$F,"Lost"))/(COUNTIFS(SWISSW!$I:$I,MATCHUP!$A4,SWISSW!$J:$J,MATCHUP!AB$1)-COUNTIFS(SWISSW!$I:$I,MATCHUP!$A4,SWISSW!$J:$J,MATCHUP!AB$1,SWISSW!$F:$F,"Draw")+COUNTIFS(SWISSW!$I:$I,MATCHUP!AB$1,SWISSW!$J:$J,MATCHUP!$A4)-COUNTIFS(SWISSW!$I:$I,MATCHUP!AB$1,SWISSW!$J:$J,MATCHUP!$A4,SWISSW!$F:$F,"Draw")),"-")</f>
        <v>0.5</v>
      </c>
      <c r="AC4" s="5">
        <f ca="1">IFERROR((COUNTIFS(SWISSW!$I:$I,MATCHUP!$A4,SWISSW!$J:$J,MATCHUP!AC$1,SWISSW!$F:$F,"Won")+COUNTIFS(SWISSW!$I:$I,MATCHUP!AC$1,SWISSW!$J:$J,MATCHUP!$A4,SWISSW!$F:$F,"Lost"))/(COUNTIFS(SWISSW!$I:$I,MATCHUP!$A4,SWISSW!$J:$J,MATCHUP!AC$1)-COUNTIFS(SWISSW!$I:$I,MATCHUP!$A4,SWISSW!$J:$J,MATCHUP!AC$1,SWISSW!$F:$F,"Draw")+COUNTIFS(SWISSW!$I:$I,MATCHUP!AC$1,SWISSW!$J:$J,MATCHUP!$A4)-COUNTIFS(SWISSW!$I:$I,MATCHUP!AC$1,SWISSW!$J:$J,MATCHUP!$A4,SWISSW!$F:$F,"Draw")),"-")</f>
        <v>0</v>
      </c>
      <c r="AD4" s="5">
        <f ca="1">IFERROR((COUNTIFS(SWISSW!$I:$I,MATCHUP!$A4,SWISSW!$J:$J,MATCHUP!AD$1,SWISSW!$F:$F,"Won")+COUNTIFS(SWISSW!$I:$I,MATCHUP!AD$1,SWISSW!$J:$J,MATCHUP!$A4,SWISSW!$F:$F,"Lost"))/(COUNTIFS(SWISSW!$I:$I,MATCHUP!$A4,SWISSW!$J:$J,MATCHUP!AD$1)-COUNTIFS(SWISSW!$I:$I,MATCHUP!$A4,SWISSW!$J:$J,MATCHUP!AD$1,SWISSW!$F:$F,"Draw")+COUNTIFS(SWISSW!$I:$I,MATCHUP!AD$1,SWISSW!$J:$J,MATCHUP!$A4)-COUNTIFS(SWISSW!$I:$I,MATCHUP!AD$1,SWISSW!$J:$J,MATCHUP!$A4,SWISSW!$F:$F,"Draw")),"-")</f>
        <v>0.25</v>
      </c>
      <c r="AE4" s="5">
        <f ca="1">IFERROR((COUNTIFS(SWISSW!$I:$I,MATCHUP!$A4,SWISSW!$J:$J,MATCHUP!AE$1,SWISSW!$F:$F,"Won")+COUNTIFS(SWISSW!$I:$I,MATCHUP!AE$1,SWISSW!$J:$J,MATCHUP!$A4,SWISSW!$F:$F,"Lost"))/(COUNTIFS(SWISSW!$I:$I,MATCHUP!$A4,SWISSW!$J:$J,MATCHUP!AE$1)-COUNTIFS(SWISSW!$I:$I,MATCHUP!$A4,SWISSW!$J:$J,MATCHUP!AE$1,SWISSW!$F:$F,"Draw")+COUNTIFS(SWISSW!$I:$I,MATCHUP!AE$1,SWISSW!$J:$J,MATCHUP!$A4)-COUNTIFS(SWISSW!$I:$I,MATCHUP!AE$1,SWISSW!$J:$J,MATCHUP!$A4,SWISSW!$F:$F,"Draw")),"-")</f>
        <v>1</v>
      </c>
      <c r="AF4" s="5">
        <f ca="1">IFERROR((COUNTIFS(SWISSW!$I:$I,MATCHUP!$A4,SWISSW!$J:$J,MATCHUP!AF$1,SWISSW!$F:$F,"Won")+COUNTIFS(SWISSW!$I:$I,MATCHUP!AF$1,SWISSW!$J:$J,MATCHUP!$A4,SWISSW!$F:$F,"Lost"))/(COUNTIFS(SWISSW!$I:$I,MATCHUP!$A4,SWISSW!$J:$J,MATCHUP!AF$1)-COUNTIFS(SWISSW!$I:$I,MATCHUP!$A4,SWISSW!$J:$J,MATCHUP!AF$1,SWISSW!$F:$F,"Draw")+COUNTIFS(SWISSW!$I:$I,MATCHUP!AF$1,SWISSW!$J:$J,MATCHUP!$A4)-COUNTIFS(SWISSW!$I:$I,MATCHUP!AF$1,SWISSW!$J:$J,MATCHUP!$A4,SWISSW!$F:$F,"Draw")),"-")</f>
        <v>1</v>
      </c>
      <c r="AG4" s="5">
        <f ca="1">IFERROR((COUNTIFS(SWISSW!$I:$I,MATCHUP!$A4,SWISSW!$J:$J,MATCHUP!AG$1,SWISSW!$F:$F,"Won")+COUNTIFS(SWISSW!$I:$I,MATCHUP!AG$1,SWISSW!$J:$J,MATCHUP!$A4,SWISSW!$F:$F,"Lost"))/(COUNTIFS(SWISSW!$I:$I,MATCHUP!$A4,SWISSW!$J:$J,MATCHUP!AG$1)-COUNTIFS(SWISSW!$I:$I,MATCHUP!$A4,SWISSW!$J:$J,MATCHUP!AG$1,SWISSW!$F:$F,"Draw")+COUNTIFS(SWISSW!$I:$I,MATCHUP!AG$1,SWISSW!$J:$J,MATCHUP!$A4)-COUNTIFS(SWISSW!$I:$I,MATCHUP!AG$1,SWISSW!$J:$J,MATCHUP!$A4,SWISSW!$F:$F,"Draw")),"-")</f>
        <v>0</v>
      </c>
      <c r="AH4" s="5">
        <f ca="1">IFERROR((COUNTIFS(SWISSW!$I:$I,MATCHUP!$A4,SWISSW!$J:$J,MATCHUP!AH$1,SWISSW!$F:$F,"Won")+COUNTIFS(SWISSW!$I:$I,MATCHUP!AH$1,SWISSW!$J:$J,MATCHUP!$A4,SWISSW!$F:$F,"Lost"))/(COUNTIFS(SWISSW!$I:$I,MATCHUP!$A4,SWISSW!$J:$J,MATCHUP!AH$1)-COUNTIFS(SWISSW!$I:$I,MATCHUP!$A4,SWISSW!$J:$J,MATCHUP!AH$1,SWISSW!$F:$F,"Draw")+COUNTIFS(SWISSW!$I:$I,MATCHUP!AH$1,SWISSW!$J:$J,MATCHUP!$A4)-COUNTIFS(SWISSW!$I:$I,MATCHUP!AH$1,SWISSW!$J:$J,MATCHUP!$A4,SWISSW!$F:$F,"Draw")),"-")</f>
        <v>0.5</v>
      </c>
      <c r="AI4" s="5">
        <f ca="1">IFERROR((COUNTIFS(SWISSW!$I:$I,MATCHUP!$A4,SWISSW!$J:$J,MATCHUP!AI$1,SWISSW!$F:$F,"Won")+COUNTIFS(SWISSW!$I:$I,MATCHUP!AI$1,SWISSW!$J:$J,MATCHUP!$A4,SWISSW!$F:$F,"Lost"))/(COUNTIFS(SWISSW!$I:$I,MATCHUP!$A4,SWISSW!$J:$J,MATCHUP!AI$1)-COUNTIFS(SWISSW!$I:$I,MATCHUP!$A4,SWISSW!$J:$J,MATCHUP!AI$1,SWISSW!$F:$F,"Draw")+COUNTIFS(SWISSW!$I:$I,MATCHUP!AI$1,SWISSW!$J:$J,MATCHUP!$A4)-COUNTIFS(SWISSW!$I:$I,MATCHUP!AI$1,SWISSW!$J:$J,MATCHUP!$A4,SWISSW!$F:$F,"Draw")),"-")</f>
        <v>0.2</v>
      </c>
      <c r="AJ4" s="5">
        <f ca="1">IFERROR((COUNTIFS(SWISSW!$I:$I,MATCHUP!$A4,SWISSW!$J:$J,MATCHUP!AJ$1,SWISSW!$F:$F,"Won")+COUNTIFS(SWISSW!$I:$I,MATCHUP!AJ$1,SWISSW!$J:$J,MATCHUP!$A4,SWISSW!$F:$F,"Lost"))/(COUNTIFS(SWISSW!$I:$I,MATCHUP!$A4,SWISSW!$J:$J,MATCHUP!AJ$1)-COUNTIFS(SWISSW!$I:$I,MATCHUP!$A4,SWISSW!$J:$J,MATCHUP!AJ$1,SWISSW!$F:$F,"Draw")+COUNTIFS(SWISSW!$I:$I,MATCHUP!AJ$1,SWISSW!$J:$J,MATCHUP!$A4)-COUNTIFS(SWISSW!$I:$I,MATCHUP!AJ$1,SWISSW!$J:$J,MATCHUP!$A4,SWISSW!$F:$F,"Draw")),"-")</f>
        <v>0.66666666666666663</v>
      </c>
      <c r="AK4" s="5">
        <f ca="1">IFERROR((COUNTIFS(SWISSW!$I:$I,MATCHUP!$A4,SWISSW!$J:$J,MATCHUP!AK$1,SWISSW!$F:$F,"Won")+COUNTIFS(SWISSW!$I:$I,MATCHUP!AK$1,SWISSW!$J:$J,MATCHUP!$A4,SWISSW!$F:$F,"Lost"))/(COUNTIFS(SWISSW!$I:$I,MATCHUP!$A4,SWISSW!$J:$J,MATCHUP!AK$1)-COUNTIFS(SWISSW!$I:$I,MATCHUP!$A4,SWISSW!$J:$J,MATCHUP!AK$1,SWISSW!$F:$F,"Draw")+COUNTIFS(SWISSW!$I:$I,MATCHUP!AK$1,SWISSW!$J:$J,MATCHUP!$A4)-COUNTIFS(SWISSW!$I:$I,MATCHUP!AK$1,SWISSW!$J:$J,MATCHUP!$A4,SWISSW!$F:$F,"Draw")),"-")</f>
        <v>1</v>
      </c>
      <c r="AL4" s="5" t="str">
        <f ca="1">IFERROR((COUNTIFS(SWISSW!$I:$I,MATCHUP!$A4,SWISSW!$J:$J,MATCHUP!AL$1,SWISSW!$F:$F,"Won")+COUNTIFS(SWISSW!$I:$I,MATCHUP!AL$1,SWISSW!$J:$J,MATCHUP!$A4,SWISSW!$F:$F,"Lost"))/(COUNTIFS(SWISSW!$I:$I,MATCHUP!$A4,SWISSW!$J:$J,MATCHUP!AL$1)-COUNTIFS(SWISSW!$I:$I,MATCHUP!$A4,SWISSW!$J:$J,MATCHUP!AL$1,SWISSW!$F:$F,"Draw")+COUNTIFS(SWISSW!$I:$I,MATCHUP!AL$1,SWISSW!$J:$J,MATCHUP!$A4)-COUNTIFS(SWISSW!$I:$I,MATCHUP!AL$1,SWISSW!$J:$J,MATCHUP!$A4,SWISSW!$F:$F,"Draw")),"-")</f>
        <v>-</v>
      </c>
      <c r="AM4" s="5" t="str">
        <f ca="1">IFERROR((COUNTIFS(SWISSW!$I:$I,MATCHUP!$A4,SWISSW!$J:$J,MATCHUP!AM$1,SWISSW!$F:$F,"Won")+COUNTIFS(SWISSW!$I:$I,MATCHUP!AM$1,SWISSW!$J:$J,MATCHUP!$A4,SWISSW!$F:$F,"Lost"))/(COUNTIFS(SWISSW!$I:$I,MATCHUP!$A4,SWISSW!$J:$J,MATCHUP!AM$1)-COUNTIFS(SWISSW!$I:$I,MATCHUP!$A4,SWISSW!$J:$J,MATCHUP!AM$1,SWISSW!$F:$F,"Draw")+COUNTIFS(SWISSW!$I:$I,MATCHUP!AM$1,SWISSW!$J:$J,MATCHUP!$A4)-COUNTIFS(SWISSW!$I:$I,MATCHUP!AM$1,SWISSW!$J:$J,MATCHUP!$A4,SWISSW!$F:$F,"Draw")),"-")</f>
        <v>-</v>
      </c>
      <c r="AN4" s="5">
        <f ca="1">IFERROR((COUNTIFS(SWISSW!$I:$I,MATCHUP!$A4,SWISSW!$J:$J,MATCHUP!AN$1,SWISSW!$F:$F,"Won")+COUNTIFS(SWISSW!$I:$I,MATCHUP!AN$1,SWISSW!$J:$J,MATCHUP!$A4,SWISSW!$F:$F,"Lost"))/(COUNTIFS(SWISSW!$I:$I,MATCHUP!$A4,SWISSW!$J:$J,MATCHUP!AN$1)-COUNTIFS(SWISSW!$I:$I,MATCHUP!$A4,SWISSW!$J:$J,MATCHUP!AN$1,SWISSW!$F:$F,"Draw")+COUNTIFS(SWISSW!$I:$I,MATCHUP!AN$1,SWISSW!$J:$J,MATCHUP!$A4)-COUNTIFS(SWISSW!$I:$I,MATCHUP!AN$1,SWISSW!$J:$J,MATCHUP!$A4,SWISSW!$F:$F,"Draw")),"-")</f>
        <v>0.75</v>
      </c>
      <c r="AO4" s="5">
        <f ca="1">IFERROR((COUNTIFS(SWISSW!$I:$I,MATCHUP!$A4,SWISSW!$J:$J,MATCHUP!AO$1,SWISSW!$F:$F,"Won")+COUNTIFS(SWISSW!$I:$I,MATCHUP!AO$1,SWISSW!$J:$J,MATCHUP!$A4,SWISSW!$F:$F,"Lost"))/(COUNTIFS(SWISSW!$I:$I,MATCHUP!$A4,SWISSW!$J:$J,MATCHUP!AO$1)-COUNTIFS(SWISSW!$I:$I,MATCHUP!$A4,SWISSW!$J:$J,MATCHUP!AO$1,SWISSW!$F:$F,"Draw")+COUNTIFS(SWISSW!$I:$I,MATCHUP!AO$1,SWISSW!$J:$J,MATCHUP!$A4)-COUNTIFS(SWISSW!$I:$I,MATCHUP!AO$1,SWISSW!$J:$J,MATCHUP!$A4,SWISSW!$F:$F,"Draw")),"-")</f>
        <v>0</v>
      </c>
      <c r="AP4" s="5">
        <f ca="1">IFERROR((COUNTIFS(SWISSW!$I:$I,MATCHUP!$A4,SWISSW!$J:$J,MATCHUP!AP$1,SWISSW!$F:$F,"Won")+COUNTIFS(SWISSW!$I:$I,MATCHUP!AP$1,SWISSW!$J:$J,MATCHUP!$A4,SWISSW!$F:$F,"Lost"))/(COUNTIFS(SWISSW!$I:$I,MATCHUP!$A4,SWISSW!$J:$J,MATCHUP!AP$1)-COUNTIFS(SWISSW!$I:$I,MATCHUP!$A4,SWISSW!$J:$J,MATCHUP!AP$1,SWISSW!$F:$F,"Draw")+COUNTIFS(SWISSW!$I:$I,MATCHUP!AP$1,SWISSW!$J:$J,MATCHUP!$A4)-COUNTIFS(SWISSW!$I:$I,MATCHUP!AP$1,SWISSW!$J:$J,MATCHUP!$A4,SWISSW!$F:$F,"Draw")),"-")</f>
        <v>0</v>
      </c>
      <c r="AQ4" s="5">
        <f ca="1">IFERROR((COUNTIFS(SWISSW!$I:$I,MATCHUP!$A4,SWISSW!$J:$J,MATCHUP!AQ$1,SWISSW!$F:$F,"Won")+COUNTIFS(SWISSW!$I:$I,MATCHUP!AQ$1,SWISSW!$J:$J,MATCHUP!$A4,SWISSW!$F:$F,"Lost"))/(COUNTIFS(SWISSW!$I:$I,MATCHUP!$A4,SWISSW!$J:$J,MATCHUP!AQ$1)-COUNTIFS(SWISSW!$I:$I,MATCHUP!$A4,SWISSW!$J:$J,MATCHUP!AQ$1,SWISSW!$F:$F,"Draw")+COUNTIFS(SWISSW!$I:$I,MATCHUP!AQ$1,SWISSW!$J:$J,MATCHUP!$A4)-COUNTIFS(SWISSW!$I:$I,MATCHUP!AQ$1,SWISSW!$J:$J,MATCHUP!$A4,SWISSW!$F:$F,"Draw")),"-")</f>
        <v>0.5</v>
      </c>
      <c r="AR4" s="5" t="str">
        <f ca="1">IFERROR((COUNTIFS(SWISSW!$I:$I,MATCHUP!$A4,SWISSW!$J:$J,MATCHUP!AR$1,SWISSW!$F:$F,"Won")+COUNTIFS(SWISSW!$I:$I,MATCHUP!AR$1,SWISSW!$J:$J,MATCHUP!$A4,SWISSW!$F:$F,"Lost"))/(COUNTIFS(SWISSW!$I:$I,MATCHUP!$A4,SWISSW!$J:$J,MATCHUP!AR$1)-COUNTIFS(SWISSW!$I:$I,MATCHUP!$A4,SWISSW!$J:$J,MATCHUP!AR$1,SWISSW!$F:$F,"Draw")+COUNTIFS(SWISSW!$I:$I,MATCHUP!AR$1,SWISSW!$J:$J,MATCHUP!$A4)-COUNTIFS(SWISSW!$I:$I,MATCHUP!AR$1,SWISSW!$J:$J,MATCHUP!$A4,SWISSW!$F:$F,"Draw")),"-")</f>
        <v>-</v>
      </c>
      <c r="AS4" s="5">
        <f ca="1">IFERROR((COUNTIFS(SWISSW!$I:$I,MATCHUP!$A4,SWISSW!$J:$J,MATCHUP!AS$1,SWISSW!$F:$F,"Won")+COUNTIFS(SWISSW!$I:$I,MATCHUP!AS$1,SWISSW!$J:$J,MATCHUP!$A4,SWISSW!$F:$F,"Lost"))/(COUNTIFS(SWISSW!$I:$I,MATCHUP!$A4,SWISSW!$J:$J,MATCHUP!AS$1)-COUNTIFS(SWISSW!$I:$I,MATCHUP!$A4,SWISSW!$J:$J,MATCHUP!AS$1,SWISSW!$F:$F,"Draw")+COUNTIFS(SWISSW!$I:$I,MATCHUP!AS$1,SWISSW!$J:$J,MATCHUP!$A4)-COUNTIFS(SWISSW!$I:$I,MATCHUP!AS$1,SWISSW!$J:$J,MATCHUP!$A4,SWISSW!$F:$F,"Draw")),"-")</f>
        <v>0</v>
      </c>
      <c r="AT4" s="5">
        <f ca="1">IFERROR((COUNTIFS(SWISSW!$I:$I,MATCHUP!$A4,SWISSW!$J:$J,MATCHUP!AT$1,SWISSW!$F:$F,"Won")+COUNTIFS(SWISSW!$I:$I,MATCHUP!AT$1,SWISSW!$J:$J,MATCHUP!$A4,SWISSW!$F:$F,"Lost"))/(COUNTIFS(SWISSW!$I:$I,MATCHUP!$A4,SWISSW!$J:$J,MATCHUP!AT$1)-COUNTIFS(SWISSW!$I:$I,MATCHUP!$A4,SWISSW!$J:$J,MATCHUP!AT$1,SWISSW!$F:$F,"Draw")+COUNTIFS(SWISSW!$I:$I,MATCHUP!AT$1,SWISSW!$J:$J,MATCHUP!$A4)-COUNTIFS(SWISSW!$I:$I,MATCHUP!AT$1,SWISSW!$J:$J,MATCHUP!$A4,SWISSW!$F:$F,"Draw")),"-")</f>
        <v>1</v>
      </c>
      <c r="AU4" s="5">
        <f ca="1">IFERROR((COUNTIFS(SWISSW!$I:$I,MATCHUP!$A4,SWISSW!$J:$J,MATCHUP!AU$1,SWISSW!$F:$F,"Won")+COUNTIFS(SWISSW!$I:$I,MATCHUP!AU$1,SWISSW!$J:$J,MATCHUP!$A4,SWISSW!$F:$F,"Lost"))/(COUNTIFS(SWISSW!$I:$I,MATCHUP!$A4,SWISSW!$J:$J,MATCHUP!AU$1)-COUNTIFS(SWISSW!$I:$I,MATCHUP!$A4,SWISSW!$J:$J,MATCHUP!AU$1,SWISSW!$F:$F,"Draw")+COUNTIFS(SWISSW!$I:$I,MATCHUP!AU$1,SWISSW!$J:$J,MATCHUP!$A4)-COUNTIFS(SWISSW!$I:$I,MATCHUP!AU$1,SWISSW!$J:$J,MATCHUP!$A4,SWISSW!$F:$F,"Draw")),"-")</f>
        <v>0</v>
      </c>
      <c r="AV4" s="5">
        <f ca="1">IFERROR((COUNTIFS(SWISSW!$I:$I,MATCHUP!$A4,SWISSW!$J:$J,MATCHUP!AV$1,SWISSW!$F:$F,"Won")+COUNTIFS(SWISSW!$I:$I,MATCHUP!AV$1,SWISSW!$J:$J,MATCHUP!$A4,SWISSW!$F:$F,"Lost"))/(COUNTIFS(SWISSW!$I:$I,MATCHUP!$A4,SWISSW!$J:$J,MATCHUP!AV$1)-COUNTIFS(SWISSW!$I:$I,MATCHUP!$A4,SWISSW!$J:$J,MATCHUP!AV$1,SWISSW!$F:$F,"Draw")+COUNTIFS(SWISSW!$I:$I,MATCHUP!AV$1,SWISSW!$J:$J,MATCHUP!$A4)-COUNTIFS(SWISSW!$I:$I,MATCHUP!AV$1,SWISSW!$J:$J,MATCHUP!$A4,SWISSW!$F:$F,"Draw")),"-")</f>
        <v>1</v>
      </c>
      <c r="AW4" s="5" t="str">
        <f ca="1">IFERROR((COUNTIFS(SWISSW!$I:$I,MATCHUP!$A4,SWISSW!$J:$J,MATCHUP!AW$1,SWISSW!$F:$F,"Won")+COUNTIFS(SWISSW!$I:$I,MATCHUP!AW$1,SWISSW!$J:$J,MATCHUP!$A4,SWISSW!$F:$F,"Lost"))/(COUNTIFS(SWISSW!$I:$I,MATCHUP!$A4,SWISSW!$J:$J,MATCHUP!AW$1)-COUNTIFS(SWISSW!$I:$I,MATCHUP!$A4,SWISSW!$J:$J,MATCHUP!AW$1,SWISSW!$F:$F,"Draw")+COUNTIFS(SWISSW!$I:$I,MATCHUP!AW$1,SWISSW!$J:$J,MATCHUP!$A4)-COUNTIFS(SWISSW!$I:$I,MATCHUP!AW$1,SWISSW!$J:$J,MATCHUP!$A4,SWISSW!$F:$F,"Draw")),"-")</f>
        <v>-</v>
      </c>
      <c r="AX4" s="5" t="str">
        <f ca="1">IFERROR((COUNTIFS(SWISSW!$I:$I,MATCHUP!$A4,SWISSW!$J:$J,MATCHUP!AX$1,SWISSW!$F:$F,"Won")+COUNTIFS(SWISSW!$I:$I,MATCHUP!AX$1,SWISSW!$J:$J,MATCHUP!$A4,SWISSW!$F:$F,"Lost"))/(COUNTIFS(SWISSW!$I:$I,MATCHUP!$A4,SWISSW!$J:$J,MATCHUP!AX$1)-COUNTIFS(SWISSW!$I:$I,MATCHUP!$A4,SWISSW!$J:$J,MATCHUP!AX$1,SWISSW!$F:$F,"Draw")+COUNTIFS(SWISSW!$I:$I,MATCHUP!AX$1,SWISSW!$J:$J,MATCHUP!$A4)-COUNTIFS(SWISSW!$I:$I,MATCHUP!AX$1,SWISSW!$J:$J,MATCHUP!$A4,SWISSW!$F:$F,"Draw")),"-")</f>
        <v>-</v>
      </c>
      <c r="AY4" s="5">
        <f ca="1">IFERROR((COUNTIFS(SWISSW!$I:$I,MATCHUP!$A4,SWISSW!$J:$J,MATCHUP!AY$1,SWISSW!$F:$F,"Won")+COUNTIFS(SWISSW!$I:$I,MATCHUP!AY$1,SWISSW!$J:$J,MATCHUP!$A4,SWISSW!$F:$F,"Lost"))/(COUNTIFS(SWISSW!$I:$I,MATCHUP!$A4,SWISSW!$J:$J,MATCHUP!AY$1)-COUNTIFS(SWISSW!$I:$I,MATCHUP!$A4,SWISSW!$J:$J,MATCHUP!AY$1,SWISSW!$F:$F,"Draw")+COUNTIFS(SWISSW!$I:$I,MATCHUP!AY$1,SWISSW!$J:$J,MATCHUP!$A4)-COUNTIFS(SWISSW!$I:$I,MATCHUP!AY$1,SWISSW!$J:$J,MATCHUP!$A4,SWISSW!$F:$F,"Draw")),"-")</f>
        <v>0</v>
      </c>
      <c r="AZ4" s="5" t="str">
        <f ca="1">IFERROR((COUNTIFS(SWISSW!$I:$I,MATCHUP!$A4,SWISSW!$J:$J,MATCHUP!AZ$1,SWISSW!$F:$F,"Won")+COUNTIFS(SWISSW!$I:$I,MATCHUP!AZ$1,SWISSW!$J:$J,MATCHUP!$A4,SWISSW!$F:$F,"Lost"))/(COUNTIFS(SWISSW!$I:$I,MATCHUP!$A4,SWISSW!$J:$J,MATCHUP!AZ$1)-COUNTIFS(SWISSW!$I:$I,MATCHUP!$A4,SWISSW!$J:$J,MATCHUP!AZ$1,SWISSW!$F:$F,"Draw")+COUNTIFS(SWISSW!$I:$I,MATCHUP!AZ$1,SWISSW!$J:$J,MATCHUP!$A4)-COUNTIFS(SWISSW!$I:$I,MATCHUP!AZ$1,SWISSW!$J:$J,MATCHUP!$A4,SWISSW!$F:$F,"Draw")),"-")</f>
        <v>-</v>
      </c>
      <c r="BA4" s="5">
        <f ca="1">IFERROR((COUNTIFS(SWISSW!$I:$I,MATCHUP!$A4,SWISSW!$J:$J,MATCHUP!BA$1,SWISSW!$F:$F,"Won")+COUNTIFS(SWISSW!$I:$I,MATCHUP!BA$1,SWISSW!$J:$J,MATCHUP!$A4,SWISSW!$F:$F,"Lost"))/(COUNTIFS(SWISSW!$I:$I,MATCHUP!$A4,SWISSW!$J:$J,MATCHUP!BA$1)-COUNTIFS(SWISSW!$I:$I,MATCHUP!$A4,SWISSW!$J:$J,MATCHUP!BA$1,SWISSW!$F:$F,"Draw")+COUNTIFS(SWISSW!$I:$I,MATCHUP!BA$1,SWISSW!$J:$J,MATCHUP!$A4)-COUNTIFS(SWISSW!$I:$I,MATCHUP!BA$1,SWISSW!$J:$J,MATCHUP!$A4,SWISSW!$F:$F,"Draw")),"-")</f>
        <v>1</v>
      </c>
      <c r="BB4" s="5">
        <f ca="1">IFERROR((COUNTIFS(SWISSW!$I:$I,MATCHUP!$A4,SWISSW!$J:$J,MATCHUP!BB$1,SWISSW!$F:$F,"Won")+COUNTIFS(SWISSW!$I:$I,MATCHUP!BB$1,SWISSW!$J:$J,MATCHUP!$A4,SWISSW!$F:$F,"Lost"))/(COUNTIFS(SWISSW!$I:$I,MATCHUP!$A4,SWISSW!$J:$J,MATCHUP!BB$1)-COUNTIFS(SWISSW!$I:$I,MATCHUP!$A4,SWISSW!$J:$J,MATCHUP!BB$1,SWISSW!$F:$F,"Draw")+COUNTIFS(SWISSW!$I:$I,MATCHUP!BB$1,SWISSW!$J:$J,MATCHUP!$A4)-COUNTIFS(SWISSW!$I:$I,MATCHUP!BB$1,SWISSW!$J:$J,MATCHUP!$A4,SWISSW!$F:$F,"Draw")),"-")</f>
        <v>0</v>
      </c>
      <c r="BC4" s="5">
        <f ca="1">IFERROR((COUNTIFS(SWISSW!$I:$I,MATCHUP!$A4,SWISSW!$J:$J,MATCHUP!BC$1,SWISSW!$F:$F,"Won")+COUNTIFS(SWISSW!$I:$I,MATCHUP!BC$1,SWISSW!$J:$J,MATCHUP!$A4,SWISSW!$F:$F,"Lost"))/(COUNTIFS(SWISSW!$I:$I,MATCHUP!$A4,SWISSW!$J:$J,MATCHUP!BC$1)-COUNTIFS(SWISSW!$I:$I,MATCHUP!$A4,SWISSW!$J:$J,MATCHUP!BC$1,SWISSW!$F:$F,"Draw")+COUNTIFS(SWISSW!$I:$I,MATCHUP!BC$1,SWISSW!$J:$J,MATCHUP!$A4)-COUNTIFS(SWISSW!$I:$I,MATCHUP!BC$1,SWISSW!$J:$J,MATCHUP!$A4,SWISSW!$F:$F,"Draw")),"-")</f>
        <v>1</v>
      </c>
      <c r="BD4" s="5">
        <f ca="1">IFERROR((COUNTIFS(SWISSW!$I:$I,MATCHUP!$A4,SWISSW!$J:$J,MATCHUP!BD$1,SWISSW!$F:$F,"Won")+COUNTIFS(SWISSW!$I:$I,MATCHUP!BD$1,SWISSW!$J:$J,MATCHUP!$A4,SWISSW!$F:$F,"Lost"))/(COUNTIFS(SWISSW!$I:$I,MATCHUP!$A4,SWISSW!$J:$J,MATCHUP!BD$1)-COUNTIFS(SWISSW!$I:$I,MATCHUP!$A4,SWISSW!$J:$J,MATCHUP!BD$1,SWISSW!$F:$F,"Draw")+COUNTIFS(SWISSW!$I:$I,MATCHUP!BD$1,SWISSW!$J:$J,MATCHUP!$A4)-COUNTIFS(SWISSW!$I:$I,MATCHUP!BD$1,SWISSW!$J:$J,MATCHUP!$A4,SWISSW!$F:$F,"Draw")),"-")</f>
        <v>0.5</v>
      </c>
      <c r="BE4" s="5">
        <f ca="1">IFERROR((COUNTIFS(SWISSW!$I:$I,MATCHUP!$A4,SWISSW!$J:$J,MATCHUP!BE$1,SWISSW!$F:$F,"Won")+COUNTIFS(SWISSW!$I:$I,MATCHUP!BE$1,SWISSW!$J:$J,MATCHUP!$A4,SWISSW!$F:$F,"Lost"))/(COUNTIFS(SWISSW!$I:$I,MATCHUP!$A4,SWISSW!$J:$J,MATCHUP!BE$1)-COUNTIFS(SWISSW!$I:$I,MATCHUP!$A4,SWISSW!$J:$J,MATCHUP!BE$1,SWISSW!$F:$F,"Draw")+COUNTIFS(SWISSW!$I:$I,MATCHUP!BE$1,SWISSW!$J:$J,MATCHUP!$A4)-COUNTIFS(SWISSW!$I:$I,MATCHUP!BE$1,SWISSW!$J:$J,MATCHUP!$A4,SWISSW!$F:$F,"Draw")),"-")</f>
        <v>0</v>
      </c>
      <c r="BF4" s="5" t="str">
        <f ca="1">IFERROR((COUNTIFS(SWISSW!$I:$I,MATCHUP!$A4,SWISSW!$J:$J,MATCHUP!BF$1,SWISSW!$F:$F,"Won")+COUNTIFS(SWISSW!$I:$I,MATCHUP!BF$1,SWISSW!$J:$J,MATCHUP!$A4,SWISSW!$F:$F,"Lost"))/(COUNTIFS(SWISSW!$I:$I,MATCHUP!$A4,SWISSW!$J:$J,MATCHUP!BF$1)-COUNTIFS(SWISSW!$I:$I,MATCHUP!$A4,SWISSW!$J:$J,MATCHUP!BF$1,SWISSW!$F:$F,"Draw")+COUNTIFS(SWISSW!$I:$I,MATCHUP!BF$1,SWISSW!$J:$J,MATCHUP!$A4)-COUNTIFS(SWISSW!$I:$I,MATCHUP!BF$1,SWISSW!$J:$J,MATCHUP!$A4,SWISSW!$F:$F,"Draw")),"-")</f>
        <v>-</v>
      </c>
      <c r="BG4" s="5" t="str">
        <f ca="1">IFERROR((COUNTIFS(SWISSW!$I:$I,MATCHUP!$A4,SWISSW!$J:$J,MATCHUP!BG$1,SWISSW!$F:$F,"Won")+COUNTIFS(SWISSW!$I:$I,MATCHUP!BG$1,SWISSW!$J:$J,MATCHUP!$A4,SWISSW!$F:$F,"Lost"))/(COUNTIFS(SWISSW!$I:$I,MATCHUP!$A4,SWISSW!$J:$J,MATCHUP!BG$1)-COUNTIFS(SWISSW!$I:$I,MATCHUP!$A4,SWISSW!$J:$J,MATCHUP!BG$1,SWISSW!$F:$F,"Draw")+COUNTIFS(SWISSW!$I:$I,MATCHUP!BG$1,SWISSW!$J:$J,MATCHUP!$A4)-COUNTIFS(SWISSW!$I:$I,MATCHUP!BG$1,SWISSW!$J:$J,MATCHUP!$A4,SWISSW!$F:$F,"Draw")),"-")</f>
        <v>-</v>
      </c>
      <c r="BH4" s="5" t="str">
        <f ca="1">IFERROR((COUNTIFS(SWISSW!$I:$I,MATCHUP!$A4,SWISSW!$J:$J,MATCHUP!BH$1,SWISSW!$F:$F,"Won")+COUNTIFS(SWISSW!$I:$I,MATCHUP!BH$1,SWISSW!$J:$J,MATCHUP!$A4,SWISSW!$F:$F,"Lost"))/(COUNTIFS(SWISSW!$I:$I,MATCHUP!$A4,SWISSW!$J:$J,MATCHUP!BH$1)-COUNTIFS(SWISSW!$I:$I,MATCHUP!$A4,SWISSW!$J:$J,MATCHUP!BH$1,SWISSW!$F:$F,"Draw")+COUNTIFS(SWISSW!$I:$I,MATCHUP!BH$1,SWISSW!$J:$J,MATCHUP!$A4)-COUNTIFS(SWISSW!$I:$I,MATCHUP!BH$1,SWISSW!$J:$J,MATCHUP!$A4,SWISSW!$F:$F,"Draw")),"-")</f>
        <v>-</v>
      </c>
      <c r="BI4" s="5">
        <f ca="1">IFERROR((COUNTIFS(SWISSW!$I:$I,MATCHUP!$A4,SWISSW!$J:$J,MATCHUP!BI$1,SWISSW!$F:$F,"Won")+COUNTIFS(SWISSW!$I:$I,MATCHUP!BI$1,SWISSW!$J:$J,MATCHUP!$A4,SWISSW!$F:$F,"Lost"))/(COUNTIFS(SWISSW!$I:$I,MATCHUP!$A4,SWISSW!$J:$J,MATCHUP!BI$1)-COUNTIFS(SWISSW!$I:$I,MATCHUP!$A4,SWISSW!$J:$J,MATCHUP!BI$1,SWISSW!$F:$F,"Draw")+COUNTIFS(SWISSW!$I:$I,MATCHUP!BI$1,SWISSW!$J:$J,MATCHUP!$A4)-COUNTIFS(SWISSW!$I:$I,MATCHUP!BI$1,SWISSW!$J:$J,MATCHUP!$A4,SWISSW!$F:$F,"Draw")),"-")</f>
        <v>0</v>
      </c>
      <c r="BJ4" s="5">
        <f ca="1">IFERROR((COUNTIFS(SWISSW!$I:$I,MATCHUP!$A4,SWISSW!$J:$J,MATCHUP!BJ$1,SWISSW!$F:$F,"Won")+COUNTIFS(SWISSW!$I:$I,MATCHUP!BJ$1,SWISSW!$J:$J,MATCHUP!$A4,SWISSW!$F:$F,"Lost"))/(COUNTIFS(SWISSW!$I:$I,MATCHUP!$A4,SWISSW!$J:$J,MATCHUP!BJ$1)-COUNTIFS(SWISSW!$I:$I,MATCHUP!$A4,SWISSW!$J:$J,MATCHUP!BJ$1,SWISSW!$F:$F,"Draw")+COUNTIFS(SWISSW!$I:$I,MATCHUP!BJ$1,SWISSW!$J:$J,MATCHUP!$A4)-COUNTIFS(SWISSW!$I:$I,MATCHUP!BJ$1,SWISSW!$J:$J,MATCHUP!$A4,SWISSW!$F:$F,"Draw")),"-")</f>
        <v>0.5</v>
      </c>
      <c r="BK4" s="5" t="str">
        <f ca="1">IFERROR((COUNTIFS(SWISSW!$I:$I,MATCHUP!$A4,SWISSW!$J:$J,MATCHUP!BK$1,SWISSW!$F:$F,"Won")+COUNTIFS(SWISSW!$I:$I,MATCHUP!BK$1,SWISSW!$J:$J,MATCHUP!$A4,SWISSW!$F:$F,"Lost"))/(COUNTIFS(SWISSW!$I:$I,MATCHUP!$A4,SWISSW!$J:$J,MATCHUP!BK$1)-COUNTIFS(SWISSW!$I:$I,MATCHUP!$A4,SWISSW!$J:$J,MATCHUP!BK$1,SWISSW!$F:$F,"Draw")+COUNTIFS(SWISSW!$I:$I,MATCHUP!BK$1,SWISSW!$J:$J,MATCHUP!$A4)-COUNTIFS(SWISSW!$I:$I,MATCHUP!BK$1,SWISSW!$J:$J,MATCHUP!$A4,SWISSW!$F:$F,"Draw")),"-")</f>
        <v>-</v>
      </c>
      <c r="BL4" s="5" t="str">
        <f ca="1">IFERROR((COUNTIFS(SWISSW!$I:$I,MATCHUP!$A4,SWISSW!$J:$J,MATCHUP!BL$1,SWISSW!$F:$F,"Won")+COUNTIFS(SWISSW!$I:$I,MATCHUP!BL$1,SWISSW!$J:$J,MATCHUP!$A4,SWISSW!$F:$F,"Lost"))/(COUNTIFS(SWISSW!$I:$I,MATCHUP!$A4,SWISSW!$J:$J,MATCHUP!BL$1)-COUNTIFS(SWISSW!$I:$I,MATCHUP!$A4,SWISSW!$J:$J,MATCHUP!BL$1,SWISSW!$F:$F,"Draw")+COUNTIFS(SWISSW!$I:$I,MATCHUP!BL$1,SWISSW!$J:$J,MATCHUP!$A4)-COUNTIFS(SWISSW!$I:$I,MATCHUP!BL$1,SWISSW!$J:$J,MATCHUP!$A4,SWISSW!$F:$F,"Draw")),"-")</f>
        <v>-</v>
      </c>
      <c r="BM4" s="5">
        <f ca="1">IFERROR((COUNTIFS(SWISSW!$I:$I,MATCHUP!$A4,SWISSW!$J:$J,MATCHUP!BM$1,SWISSW!$F:$F,"Won")+COUNTIFS(SWISSW!$I:$I,MATCHUP!BM$1,SWISSW!$J:$J,MATCHUP!$A4,SWISSW!$F:$F,"Lost"))/(COUNTIFS(SWISSW!$I:$I,MATCHUP!$A4,SWISSW!$J:$J,MATCHUP!BM$1)-COUNTIFS(SWISSW!$I:$I,MATCHUP!$A4,SWISSW!$J:$J,MATCHUP!BM$1,SWISSW!$F:$F,"Draw")+COUNTIFS(SWISSW!$I:$I,MATCHUP!BM$1,SWISSW!$J:$J,MATCHUP!$A4)-COUNTIFS(SWISSW!$I:$I,MATCHUP!BM$1,SWISSW!$J:$J,MATCHUP!$A4,SWISSW!$F:$F,"Draw")),"-")</f>
        <v>1</v>
      </c>
      <c r="BN4" s="5" t="str">
        <f ca="1">IFERROR((COUNTIFS(SWISSW!$I:$I,MATCHUP!$A4,SWISSW!$J:$J,MATCHUP!BN$1,SWISSW!$F:$F,"Won")+COUNTIFS(SWISSW!$I:$I,MATCHUP!BN$1,SWISSW!$J:$J,MATCHUP!$A4,SWISSW!$F:$F,"Lost"))/(COUNTIFS(SWISSW!$I:$I,MATCHUP!$A4,SWISSW!$J:$J,MATCHUP!BN$1)-COUNTIFS(SWISSW!$I:$I,MATCHUP!$A4,SWISSW!$J:$J,MATCHUP!BN$1,SWISSW!$F:$F,"Draw")+COUNTIFS(SWISSW!$I:$I,MATCHUP!BN$1,SWISSW!$J:$J,MATCHUP!$A4)-COUNTIFS(SWISSW!$I:$I,MATCHUP!BN$1,SWISSW!$J:$J,MATCHUP!$A4,SWISSW!$F:$F,"Draw")),"-")</f>
        <v>-</v>
      </c>
      <c r="BO4" s="5" t="str">
        <f ca="1">IFERROR((COUNTIFS(SWISSW!$I:$I,MATCHUP!$A4,SWISSW!$J:$J,MATCHUP!BO$1,SWISSW!$F:$F,"Won")+COUNTIFS(SWISSW!$I:$I,MATCHUP!BO$1,SWISSW!$J:$J,MATCHUP!$A4,SWISSW!$F:$F,"Lost"))/(COUNTIFS(SWISSW!$I:$I,MATCHUP!$A4,SWISSW!$J:$J,MATCHUP!BO$1)-COUNTIFS(SWISSW!$I:$I,MATCHUP!$A4,SWISSW!$J:$J,MATCHUP!BO$1,SWISSW!$F:$F,"Draw")+COUNTIFS(SWISSW!$I:$I,MATCHUP!BO$1,SWISSW!$J:$J,MATCHUP!$A4)-COUNTIFS(SWISSW!$I:$I,MATCHUP!BO$1,SWISSW!$J:$J,MATCHUP!$A4,SWISSW!$F:$F,"Draw")),"-")</f>
        <v>-</v>
      </c>
      <c r="BP4" s="5" t="str">
        <f ca="1">IFERROR((COUNTIFS(SWISSW!$I:$I,MATCHUP!$A4,SWISSW!$J:$J,MATCHUP!BP$1,SWISSW!$F:$F,"Won")+COUNTIFS(SWISSW!$I:$I,MATCHUP!BP$1,SWISSW!$J:$J,MATCHUP!$A4,SWISSW!$F:$F,"Lost"))/(COUNTIFS(SWISSW!$I:$I,MATCHUP!$A4,SWISSW!$J:$J,MATCHUP!BP$1)-COUNTIFS(SWISSW!$I:$I,MATCHUP!$A4,SWISSW!$J:$J,MATCHUP!BP$1,SWISSW!$F:$F,"Draw")+COUNTIFS(SWISSW!$I:$I,MATCHUP!BP$1,SWISSW!$J:$J,MATCHUP!$A4)-COUNTIFS(SWISSW!$I:$I,MATCHUP!BP$1,SWISSW!$J:$J,MATCHUP!$A4,SWISSW!$F:$F,"Draw")),"-")</f>
        <v>-</v>
      </c>
      <c r="BQ4" s="5" t="str">
        <f ca="1">IFERROR((COUNTIFS(SWISSW!$I:$I,MATCHUP!$A4,SWISSW!$J:$J,MATCHUP!BQ$1,SWISSW!$F:$F,"Won")+COUNTIFS(SWISSW!$I:$I,MATCHUP!BQ$1,SWISSW!$J:$J,MATCHUP!$A4,SWISSW!$F:$F,"Lost"))/(COUNTIFS(SWISSW!$I:$I,MATCHUP!$A4,SWISSW!$J:$J,MATCHUP!BQ$1)-COUNTIFS(SWISSW!$I:$I,MATCHUP!$A4,SWISSW!$J:$J,MATCHUP!BQ$1,SWISSW!$F:$F,"Draw")+COUNTIFS(SWISSW!$I:$I,MATCHUP!BQ$1,SWISSW!$J:$J,MATCHUP!$A4)-COUNTIFS(SWISSW!$I:$I,MATCHUP!BQ$1,SWISSW!$J:$J,MATCHUP!$A4,SWISSW!$F:$F,"Draw")),"-")</f>
        <v>-</v>
      </c>
      <c r="BR4" s="5" t="str">
        <f ca="1">IFERROR((COUNTIFS(SWISSW!$I:$I,MATCHUP!$A4,SWISSW!$J:$J,MATCHUP!BR$1,SWISSW!$F:$F,"Won")+COUNTIFS(SWISSW!$I:$I,MATCHUP!BR$1,SWISSW!$J:$J,MATCHUP!$A4,SWISSW!$F:$F,"Lost"))/(COUNTIFS(SWISSW!$I:$I,MATCHUP!$A4,SWISSW!$J:$J,MATCHUP!BR$1)-COUNTIFS(SWISSW!$I:$I,MATCHUP!$A4,SWISSW!$J:$J,MATCHUP!BR$1,SWISSW!$F:$F,"Draw")+COUNTIFS(SWISSW!$I:$I,MATCHUP!BR$1,SWISSW!$J:$J,MATCHUP!$A4)-COUNTIFS(SWISSW!$I:$I,MATCHUP!BR$1,SWISSW!$J:$J,MATCHUP!$A4,SWISSW!$F:$F,"Draw")),"-")</f>
        <v>-</v>
      </c>
      <c r="BS4" s="5" t="str">
        <f ca="1">IFERROR((COUNTIFS(SWISSW!$I:$I,MATCHUP!$A4,SWISSW!$J:$J,MATCHUP!BS$1,SWISSW!$F:$F,"Won")+COUNTIFS(SWISSW!$I:$I,MATCHUP!BS$1,SWISSW!$J:$J,MATCHUP!$A4,SWISSW!$F:$F,"Lost"))/(COUNTIFS(SWISSW!$I:$I,MATCHUP!$A4,SWISSW!$J:$J,MATCHUP!BS$1)-COUNTIFS(SWISSW!$I:$I,MATCHUP!$A4,SWISSW!$J:$J,MATCHUP!BS$1,SWISSW!$F:$F,"Draw")+COUNTIFS(SWISSW!$I:$I,MATCHUP!BS$1,SWISSW!$J:$J,MATCHUP!$A4)-COUNTIFS(SWISSW!$I:$I,MATCHUP!BS$1,SWISSW!$J:$J,MATCHUP!$A4,SWISSW!$F:$F,"Draw")),"-")</f>
        <v>-</v>
      </c>
      <c r="BT4" s="5" t="str">
        <f ca="1">IFERROR((COUNTIFS(SWISSW!$I:$I,MATCHUP!$A4,SWISSW!$J:$J,MATCHUP!BT$1,SWISSW!$F:$F,"Won")+COUNTIFS(SWISSW!$I:$I,MATCHUP!BT$1,SWISSW!$J:$J,MATCHUP!$A4,SWISSW!$F:$F,"Lost"))/(COUNTIFS(SWISSW!$I:$I,MATCHUP!$A4,SWISSW!$J:$J,MATCHUP!BT$1)-COUNTIFS(SWISSW!$I:$I,MATCHUP!$A4,SWISSW!$J:$J,MATCHUP!BT$1,SWISSW!$F:$F,"Draw")+COUNTIFS(SWISSW!$I:$I,MATCHUP!BT$1,SWISSW!$J:$J,MATCHUP!$A4)-COUNTIFS(SWISSW!$I:$I,MATCHUP!BT$1,SWISSW!$J:$J,MATCHUP!$A4,SWISSW!$F:$F,"Draw")),"-")</f>
        <v>-</v>
      </c>
      <c r="BU4" s="5" t="str">
        <f ca="1">IFERROR((COUNTIFS(SWISSW!$I:$I,MATCHUP!$A4,SWISSW!$J:$J,MATCHUP!BU$1,SWISSW!$F:$F,"Won")+COUNTIFS(SWISSW!$I:$I,MATCHUP!BU$1,SWISSW!$J:$J,MATCHUP!$A4,SWISSW!$F:$F,"Lost"))/(COUNTIFS(SWISSW!$I:$I,MATCHUP!$A4,SWISSW!$J:$J,MATCHUP!BU$1)-COUNTIFS(SWISSW!$I:$I,MATCHUP!$A4,SWISSW!$J:$J,MATCHUP!BU$1,SWISSW!$F:$F,"Draw")+COUNTIFS(SWISSW!$I:$I,MATCHUP!BU$1,SWISSW!$J:$J,MATCHUP!$A4)-COUNTIFS(SWISSW!$I:$I,MATCHUP!BU$1,SWISSW!$J:$J,MATCHUP!$A4,SWISSW!$F:$F,"Draw")),"-")</f>
        <v>-</v>
      </c>
      <c r="BV4" s="5" t="str">
        <f ca="1">IFERROR((COUNTIFS(SWISSW!$I:$I,MATCHUP!$A4,SWISSW!$J:$J,MATCHUP!BV$1,SWISSW!$F:$F,"Won")+COUNTIFS(SWISSW!$I:$I,MATCHUP!BV$1,SWISSW!$J:$J,MATCHUP!$A4,SWISSW!$F:$F,"Lost"))/(COUNTIFS(SWISSW!$I:$I,MATCHUP!$A4,SWISSW!$J:$J,MATCHUP!BV$1)-COUNTIFS(SWISSW!$I:$I,MATCHUP!$A4,SWISSW!$J:$J,MATCHUP!BV$1,SWISSW!$F:$F,"Draw")+COUNTIFS(SWISSW!$I:$I,MATCHUP!BV$1,SWISSW!$J:$J,MATCHUP!$A4)-COUNTIFS(SWISSW!$I:$I,MATCHUP!BV$1,SWISSW!$J:$J,MATCHUP!$A4,SWISSW!$F:$F,"Draw")),"-")</f>
        <v>-</v>
      </c>
      <c r="BW4" s="5" t="str">
        <f ca="1">IFERROR((COUNTIFS(SWISSW!$I:$I,MATCHUP!$A4,SWISSW!$J:$J,MATCHUP!BW$1,SWISSW!$F:$F,"Won")+COUNTIFS(SWISSW!$I:$I,MATCHUP!BW$1,SWISSW!$J:$J,MATCHUP!$A4,SWISSW!$F:$F,"Lost"))/(COUNTIFS(SWISSW!$I:$I,MATCHUP!$A4,SWISSW!$J:$J,MATCHUP!BW$1)-COUNTIFS(SWISSW!$I:$I,MATCHUP!$A4,SWISSW!$J:$J,MATCHUP!BW$1,SWISSW!$F:$F,"Draw")+COUNTIFS(SWISSW!$I:$I,MATCHUP!BW$1,SWISSW!$J:$J,MATCHUP!$A4)-COUNTIFS(SWISSW!$I:$I,MATCHUP!BW$1,SWISSW!$J:$J,MATCHUP!$A4,SWISSW!$F:$F,"Draw")),"-")</f>
        <v>-</v>
      </c>
      <c r="BX4" s="5" t="str">
        <f ca="1">IFERROR((COUNTIFS(SWISSW!$I:$I,MATCHUP!$A4,SWISSW!$J:$J,MATCHUP!BX$1,SWISSW!$F:$F,"Won")+COUNTIFS(SWISSW!$I:$I,MATCHUP!BX$1,SWISSW!$J:$J,MATCHUP!$A4,SWISSW!$F:$F,"Lost"))/(COUNTIFS(SWISSW!$I:$I,MATCHUP!$A4,SWISSW!$J:$J,MATCHUP!BX$1)-COUNTIFS(SWISSW!$I:$I,MATCHUP!$A4,SWISSW!$J:$J,MATCHUP!BX$1,SWISSW!$F:$F,"Draw")+COUNTIFS(SWISSW!$I:$I,MATCHUP!BX$1,SWISSW!$J:$J,MATCHUP!$A4)-COUNTIFS(SWISSW!$I:$I,MATCHUP!BX$1,SWISSW!$J:$J,MATCHUP!$A4,SWISSW!$F:$F,"Draw")),"-")</f>
        <v>-</v>
      </c>
      <c r="BY4" s="5" t="str">
        <f ca="1">IFERROR((COUNTIFS(SWISSW!$I:$I,MATCHUP!$A4,SWISSW!$J:$J,MATCHUP!BY$1,SWISSW!$F:$F,"Won")+COUNTIFS(SWISSW!$I:$I,MATCHUP!BY$1,SWISSW!$J:$J,MATCHUP!$A4,SWISSW!$F:$F,"Lost"))/(COUNTIFS(SWISSW!$I:$I,MATCHUP!$A4,SWISSW!$J:$J,MATCHUP!BY$1)-COUNTIFS(SWISSW!$I:$I,MATCHUP!$A4,SWISSW!$J:$J,MATCHUP!BY$1,SWISSW!$F:$F,"Draw")+COUNTIFS(SWISSW!$I:$I,MATCHUP!BY$1,SWISSW!$J:$J,MATCHUP!$A4)-COUNTIFS(SWISSW!$I:$I,MATCHUP!BY$1,SWISSW!$J:$J,MATCHUP!$A4,SWISSW!$F:$F,"Draw")),"-")</f>
        <v>-</v>
      </c>
      <c r="BZ4" s="5" t="str">
        <f ca="1">IFERROR((COUNTIFS(SWISSW!$I:$I,MATCHUP!$A4,SWISSW!$J:$J,MATCHUP!BZ$1,SWISSW!$F:$F,"Won")+COUNTIFS(SWISSW!$I:$I,MATCHUP!BZ$1,SWISSW!$J:$J,MATCHUP!$A4,SWISSW!$F:$F,"Lost"))/(COUNTIFS(SWISSW!$I:$I,MATCHUP!$A4,SWISSW!$J:$J,MATCHUP!BZ$1)-COUNTIFS(SWISSW!$I:$I,MATCHUP!$A4,SWISSW!$J:$J,MATCHUP!BZ$1,SWISSW!$F:$F,"Draw")+COUNTIFS(SWISSW!$I:$I,MATCHUP!BZ$1,SWISSW!$J:$J,MATCHUP!$A4)-COUNTIFS(SWISSW!$I:$I,MATCHUP!BZ$1,SWISSW!$J:$J,MATCHUP!$A4,SWISSW!$F:$F,"Draw")),"-")</f>
        <v>-</v>
      </c>
      <c r="CA4" s="5" t="str">
        <f ca="1">IFERROR((COUNTIFS(SWISSW!$I:$I,MATCHUP!$A4,SWISSW!$J:$J,MATCHUP!CA$1,SWISSW!$F:$F,"Won")+COUNTIFS(SWISSW!$I:$I,MATCHUP!CA$1,SWISSW!$J:$J,MATCHUP!$A4,SWISSW!$F:$F,"Lost"))/(COUNTIFS(SWISSW!$I:$I,MATCHUP!$A4,SWISSW!$J:$J,MATCHUP!CA$1)-COUNTIFS(SWISSW!$I:$I,MATCHUP!$A4,SWISSW!$J:$J,MATCHUP!CA$1,SWISSW!$F:$F,"Draw")+COUNTIFS(SWISSW!$I:$I,MATCHUP!CA$1,SWISSW!$J:$J,MATCHUP!$A4)-COUNTIFS(SWISSW!$I:$I,MATCHUP!CA$1,SWISSW!$J:$J,MATCHUP!$A4,SWISSW!$F:$F,"Draw")),"-")</f>
        <v>-</v>
      </c>
      <c r="CB4" s="5" t="str">
        <f ca="1">IFERROR((COUNTIFS(SWISSW!$I:$I,MATCHUP!$A4,SWISSW!$J:$J,MATCHUP!CB$1,SWISSW!$F:$F,"Won")+COUNTIFS(SWISSW!$I:$I,MATCHUP!CB$1,SWISSW!$J:$J,MATCHUP!$A4,SWISSW!$F:$F,"Lost"))/(COUNTIFS(SWISSW!$I:$I,MATCHUP!$A4,SWISSW!$J:$J,MATCHUP!CB$1)-COUNTIFS(SWISSW!$I:$I,MATCHUP!$A4,SWISSW!$J:$J,MATCHUP!CB$1,SWISSW!$F:$F,"Draw")+COUNTIFS(SWISSW!$I:$I,MATCHUP!CB$1,SWISSW!$J:$J,MATCHUP!$A4)-COUNTIFS(SWISSW!$I:$I,MATCHUP!CB$1,SWISSW!$J:$J,MATCHUP!$A4,SWISSW!$F:$F,"Draw")),"-")</f>
        <v>-</v>
      </c>
      <c r="CC4" s="5" t="str">
        <f ca="1">IFERROR((COUNTIFS(SWISSW!$I:$I,MATCHUP!$A4,SWISSW!$J:$J,MATCHUP!CC$1,SWISSW!$F:$F,"Won")+COUNTIFS(SWISSW!$I:$I,MATCHUP!CC$1,SWISSW!$J:$J,MATCHUP!$A4,SWISSW!$F:$F,"Lost"))/(COUNTIFS(SWISSW!$I:$I,MATCHUP!$A4,SWISSW!$J:$J,MATCHUP!CC$1)-COUNTIFS(SWISSW!$I:$I,MATCHUP!$A4,SWISSW!$J:$J,MATCHUP!CC$1,SWISSW!$F:$F,"Draw")+COUNTIFS(SWISSW!$I:$I,MATCHUP!CC$1,SWISSW!$J:$J,MATCHUP!$A4)-COUNTIFS(SWISSW!$I:$I,MATCHUP!CC$1,SWISSW!$J:$J,MATCHUP!$A4,SWISSW!$F:$F,"Draw")),"-")</f>
        <v>-</v>
      </c>
      <c r="CD4" s="5" t="str">
        <f ca="1">IFERROR((COUNTIFS(SWISSW!$I:$I,MATCHUP!$A4,SWISSW!$J:$J,MATCHUP!CD$1,SWISSW!$F:$F,"Won")+COUNTIFS(SWISSW!$I:$I,MATCHUP!CD$1,SWISSW!$J:$J,MATCHUP!$A4,SWISSW!$F:$F,"Lost"))/(COUNTIFS(SWISSW!$I:$I,MATCHUP!$A4,SWISSW!$J:$J,MATCHUP!CD$1)-COUNTIFS(SWISSW!$I:$I,MATCHUP!$A4,SWISSW!$J:$J,MATCHUP!CD$1,SWISSW!$F:$F,"Draw")+COUNTIFS(SWISSW!$I:$I,MATCHUP!CD$1,SWISSW!$J:$J,MATCHUP!$A4)-COUNTIFS(SWISSW!$I:$I,MATCHUP!CD$1,SWISSW!$J:$J,MATCHUP!$A4,SWISSW!$F:$F,"Draw")),"-")</f>
        <v>-</v>
      </c>
      <c r="CE4" s="5" t="str">
        <f ca="1">IFERROR((COUNTIFS(SWISSW!$I:$I,MATCHUP!$A4,SWISSW!$J:$J,MATCHUP!CE$1,SWISSW!$F:$F,"Won")+COUNTIFS(SWISSW!$I:$I,MATCHUP!CE$1,SWISSW!$J:$J,MATCHUP!$A4,SWISSW!$F:$F,"Lost"))/(COUNTIFS(SWISSW!$I:$I,MATCHUP!$A4,SWISSW!$J:$J,MATCHUP!CE$1)-COUNTIFS(SWISSW!$I:$I,MATCHUP!$A4,SWISSW!$J:$J,MATCHUP!CE$1,SWISSW!$F:$F,"Draw")+COUNTIFS(SWISSW!$I:$I,MATCHUP!CE$1,SWISSW!$J:$J,MATCHUP!$A4)-COUNTIFS(SWISSW!$I:$I,MATCHUP!CE$1,SWISSW!$J:$J,MATCHUP!$A4,SWISSW!$F:$F,"Draw")),"-")</f>
        <v>-</v>
      </c>
      <c r="CF4" s="5" t="str">
        <f ca="1">IFERROR((COUNTIFS(SWISSW!$I:$I,MATCHUP!$A4,SWISSW!$J:$J,MATCHUP!CF$1,SWISSW!$F:$F,"Won")+COUNTIFS(SWISSW!$I:$I,MATCHUP!CF$1,SWISSW!$J:$J,MATCHUP!$A4,SWISSW!$F:$F,"Lost"))/(COUNTIFS(SWISSW!$I:$I,MATCHUP!$A4,SWISSW!$J:$J,MATCHUP!CF$1)-COUNTIFS(SWISSW!$I:$I,MATCHUP!$A4,SWISSW!$J:$J,MATCHUP!CF$1,SWISSW!$F:$F,"Draw")+COUNTIFS(SWISSW!$I:$I,MATCHUP!CF$1,SWISSW!$J:$J,MATCHUP!$A4)-COUNTIFS(SWISSW!$I:$I,MATCHUP!CF$1,SWISSW!$J:$J,MATCHUP!$A4,SWISSW!$F:$F,"Draw")),"-")</f>
        <v>-</v>
      </c>
      <c r="CG4" s="5" t="str">
        <f ca="1">IFERROR((COUNTIFS(SWISSW!$I:$I,MATCHUP!$A4,SWISSW!$J:$J,MATCHUP!CG$1,SWISSW!$F:$F,"Won")+COUNTIFS(SWISSW!$I:$I,MATCHUP!CG$1,SWISSW!$J:$J,MATCHUP!$A4,SWISSW!$F:$F,"Lost"))/(COUNTIFS(SWISSW!$I:$I,MATCHUP!$A4,SWISSW!$J:$J,MATCHUP!CG$1)-COUNTIFS(SWISSW!$I:$I,MATCHUP!$A4,SWISSW!$J:$J,MATCHUP!CG$1,SWISSW!$F:$F,"Draw")+COUNTIFS(SWISSW!$I:$I,MATCHUP!CG$1,SWISSW!$J:$J,MATCHUP!$A4)-COUNTIFS(SWISSW!$I:$I,MATCHUP!CG$1,SWISSW!$J:$J,MATCHUP!$A4,SWISSW!$F:$F,"Draw")),"-")</f>
        <v>-</v>
      </c>
      <c r="CH4" s="5" t="str">
        <f ca="1">IFERROR((COUNTIFS(SWISSW!$I:$I,MATCHUP!$A4,SWISSW!$J:$J,MATCHUP!CH$1,SWISSW!$F:$F,"Won")+COUNTIFS(SWISSW!$I:$I,MATCHUP!CH$1,SWISSW!$J:$J,MATCHUP!$A4,SWISSW!$F:$F,"Lost"))/(COUNTIFS(SWISSW!$I:$I,MATCHUP!$A4,SWISSW!$J:$J,MATCHUP!CH$1)-COUNTIFS(SWISSW!$I:$I,MATCHUP!$A4,SWISSW!$J:$J,MATCHUP!CH$1,SWISSW!$F:$F,"Draw")+COUNTIFS(SWISSW!$I:$I,MATCHUP!CH$1,SWISSW!$J:$J,MATCHUP!$A4)-COUNTIFS(SWISSW!$I:$I,MATCHUP!CH$1,SWISSW!$J:$J,MATCHUP!$A4,SWISSW!$F:$F,"Draw")),"-")</f>
        <v>-</v>
      </c>
      <c r="CI4" s="5" t="str">
        <f ca="1">IFERROR((COUNTIFS(SWISSW!$I:$I,MATCHUP!$A4,SWISSW!$J:$J,MATCHUP!CI$1,SWISSW!$F:$F,"Won")+COUNTIFS(SWISSW!$I:$I,MATCHUP!CI$1,SWISSW!$J:$J,MATCHUP!$A4,SWISSW!$F:$F,"Lost"))/(COUNTIFS(SWISSW!$I:$I,MATCHUP!$A4,SWISSW!$J:$J,MATCHUP!CI$1)-COUNTIFS(SWISSW!$I:$I,MATCHUP!$A4,SWISSW!$J:$J,MATCHUP!CI$1,SWISSW!$F:$F,"Draw")+COUNTIFS(SWISSW!$I:$I,MATCHUP!CI$1,SWISSW!$J:$J,MATCHUP!$A4)-COUNTIFS(SWISSW!$I:$I,MATCHUP!CI$1,SWISSW!$J:$J,MATCHUP!$A4,SWISSW!$F:$F,"Draw")),"-")</f>
        <v>-</v>
      </c>
      <c r="CJ4" s="5" t="str">
        <f ca="1">IFERROR((COUNTIFS(SWISSW!$I:$I,MATCHUP!$A4,SWISSW!$J:$J,MATCHUP!CJ$1,SWISSW!$F:$F,"Won")+COUNTIFS(SWISSW!$I:$I,MATCHUP!CJ$1,SWISSW!$J:$J,MATCHUP!$A4,SWISSW!$F:$F,"Lost"))/(COUNTIFS(SWISSW!$I:$I,MATCHUP!$A4,SWISSW!$J:$J,MATCHUP!CJ$1)-COUNTIFS(SWISSW!$I:$I,MATCHUP!$A4,SWISSW!$J:$J,MATCHUP!CJ$1,SWISSW!$F:$F,"Draw")+COUNTIFS(SWISSW!$I:$I,MATCHUP!CJ$1,SWISSW!$J:$J,MATCHUP!$A4)-COUNTIFS(SWISSW!$I:$I,MATCHUP!CJ$1,SWISSW!$J:$J,MATCHUP!$A4,SWISSW!$F:$F,"Draw")),"-")</f>
        <v>-</v>
      </c>
      <c r="CK4" s="5" t="str">
        <f ca="1">IFERROR((COUNTIFS(SWISSW!$I:$I,MATCHUP!$A4,SWISSW!$J:$J,MATCHUP!CK$1,SWISSW!$F:$F,"Won")+COUNTIFS(SWISSW!$I:$I,MATCHUP!CK$1,SWISSW!$J:$J,MATCHUP!$A4,SWISSW!$F:$F,"Lost"))/(COUNTIFS(SWISSW!$I:$I,MATCHUP!$A4,SWISSW!$J:$J,MATCHUP!CK$1)-COUNTIFS(SWISSW!$I:$I,MATCHUP!$A4,SWISSW!$J:$J,MATCHUP!CK$1,SWISSW!$F:$F,"Draw")+COUNTIFS(SWISSW!$I:$I,MATCHUP!CK$1,SWISSW!$J:$J,MATCHUP!$A4)-COUNTIFS(SWISSW!$I:$I,MATCHUP!CK$1,SWISSW!$J:$J,MATCHUP!$A4,SWISSW!$F:$F,"Draw")),"-")</f>
        <v>-</v>
      </c>
      <c r="CL4" s="5" t="str">
        <f ca="1">IFERROR((COUNTIFS(SWISSW!$I:$I,MATCHUP!$A4,SWISSW!$J:$J,MATCHUP!CL$1,SWISSW!$F:$F,"Won")+COUNTIFS(SWISSW!$I:$I,MATCHUP!CL$1,SWISSW!$J:$J,MATCHUP!$A4,SWISSW!$F:$F,"Lost"))/(COUNTIFS(SWISSW!$I:$I,MATCHUP!$A4,SWISSW!$J:$J,MATCHUP!CL$1)-COUNTIFS(SWISSW!$I:$I,MATCHUP!$A4,SWISSW!$J:$J,MATCHUP!CL$1,SWISSW!$F:$F,"Draw")+COUNTIFS(SWISSW!$I:$I,MATCHUP!CL$1,SWISSW!$J:$J,MATCHUP!$A4)-COUNTIFS(SWISSW!$I:$I,MATCHUP!CL$1,SWISSW!$J:$J,MATCHUP!$A4,SWISSW!$F:$F,"Draw")),"-")</f>
        <v>-</v>
      </c>
      <c r="CM4" s="5" t="str">
        <f ca="1">IFERROR((COUNTIFS(SWISSW!$I:$I,MATCHUP!$A4,SWISSW!$J:$J,MATCHUP!CM$1,SWISSW!$F:$F,"Won")+COUNTIFS(SWISSW!$I:$I,MATCHUP!CM$1,SWISSW!$J:$J,MATCHUP!$A4,SWISSW!$F:$F,"Lost"))/(COUNTIFS(SWISSW!$I:$I,MATCHUP!$A4,SWISSW!$J:$J,MATCHUP!CM$1)-COUNTIFS(SWISSW!$I:$I,MATCHUP!$A4,SWISSW!$J:$J,MATCHUP!CM$1,SWISSW!$F:$F,"Draw")+COUNTIFS(SWISSW!$I:$I,MATCHUP!CM$1,SWISSW!$J:$J,MATCHUP!$A4)-COUNTIFS(SWISSW!$I:$I,MATCHUP!CM$1,SWISSW!$J:$J,MATCHUP!$A4,SWISSW!$F:$F,"Draw")),"-")</f>
        <v>-</v>
      </c>
      <c r="CN4" s="5" t="str">
        <f ca="1">IFERROR((COUNTIFS(SWISSW!$I:$I,MATCHUP!$A4,SWISSW!$J:$J,MATCHUP!CN$1,SWISSW!$F:$F,"Won")+COUNTIFS(SWISSW!$I:$I,MATCHUP!CN$1,SWISSW!$J:$J,MATCHUP!$A4,SWISSW!$F:$F,"Lost"))/(COUNTIFS(SWISSW!$I:$I,MATCHUP!$A4,SWISSW!$J:$J,MATCHUP!CN$1)-COUNTIFS(SWISSW!$I:$I,MATCHUP!$A4,SWISSW!$J:$J,MATCHUP!CN$1,SWISSW!$F:$F,"Draw")+COUNTIFS(SWISSW!$I:$I,MATCHUP!CN$1,SWISSW!$J:$J,MATCHUP!$A4)-COUNTIFS(SWISSW!$I:$I,MATCHUP!CN$1,SWISSW!$J:$J,MATCHUP!$A4,SWISSW!$F:$F,"Draw")),"-")</f>
        <v>-</v>
      </c>
      <c r="CO4" s="5" t="str">
        <f ca="1">IFERROR((COUNTIFS(SWISSW!$I:$I,MATCHUP!$A4,SWISSW!$J:$J,MATCHUP!CO$1,SWISSW!$F:$F,"Won")+COUNTIFS(SWISSW!$I:$I,MATCHUP!CO$1,SWISSW!$J:$J,MATCHUP!$A4,SWISSW!$F:$F,"Lost"))/(COUNTIFS(SWISSW!$I:$I,MATCHUP!$A4,SWISSW!$J:$J,MATCHUP!CO$1)-COUNTIFS(SWISSW!$I:$I,MATCHUP!$A4,SWISSW!$J:$J,MATCHUP!CO$1,SWISSW!$F:$F,"Draw")+COUNTIFS(SWISSW!$I:$I,MATCHUP!CO$1,SWISSW!$J:$J,MATCHUP!$A4)-COUNTIFS(SWISSW!$I:$I,MATCHUP!CO$1,SWISSW!$J:$J,MATCHUP!$A4,SWISSW!$F:$F,"Draw")),"-")</f>
        <v>-</v>
      </c>
      <c r="CP4" s="5" t="str">
        <f ca="1">IFERROR((COUNTIFS(SWISSW!$I:$I,MATCHUP!$A4,SWISSW!$J:$J,MATCHUP!CP$1,SWISSW!$F:$F,"Won")+COUNTIFS(SWISSW!$I:$I,MATCHUP!CP$1,SWISSW!$J:$J,MATCHUP!$A4,SWISSW!$F:$F,"Lost"))/(COUNTIFS(SWISSW!$I:$I,MATCHUP!$A4,SWISSW!$J:$J,MATCHUP!CP$1)-COUNTIFS(SWISSW!$I:$I,MATCHUP!$A4,SWISSW!$J:$J,MATCHUP!CP$1,SWISSW!$F:$F,"Draw")+COUNTIFS(SWISSW!$I:$I,MATCHUP!CP$1,SWISSW!$J:$J,MATCHUP!$A4)-COUNTIFS(SWISSW!$I:$I,MATCHUP!CP$1,SWISSW!$J:$J,MATCHUP!$A4,SWISSW!$F:$F,"Draw")),"-")</f>
        <v>-</v>
      </c>
      <c r="CQ4" s="5" t="str">
        <f ca="1">IFERROR((COUNTIFS(SWISSW!$I:$I,MATCHUP!$A4,SWISSW!$J:$J,MATCHUP!CQ$1,SWISSW!$F:$F,"Won")+COUNTIFS(SWISSW!$I:$I,MATCHUP!CQ$1,SWISSW!$J:$J,MATCHUP!$A4,SWISSW!$F:$F,"Lost"))/(COUNTIFS(SWISSW!$I:$I,MATCHUP!$A4,SWISSW!$J:$J,MATCHUP!CQ$1)-COUNTIFS(SWISSW!$I:$I,MATCHUP!$A4,SWISSW!$J:$J,MATCHUP!CQ$1,SWISSW!$F:$F,"Draw")+COUNTIFS(SWISSW!$I:$I,MATCHUP!CQ$1,SWISSW!$J:$J,MATCHUP!$A4)-COUNTIFS(SWISSW!$I:$I,MATCHUP!CQ$1,SWISSW!$J:$J,MATCHUP!$A4,SWISSW!$F:$F,"Draw")),"-")</f>
        <v>-</v>
      </c>
      <c r="CR4" s="5" t="str">
        <f ca="1">IFERROR((COUNTIFS(SWISSW!$I:$I,MATCHUP!$A4,SWISSW!$J:$J,MATCHUP!CR$1,SWISSW!$F:$F,"Won")+COUNTIFS(SWISSW!$I:$I,MATCHUP!CR$1,SWISSW!$J:$J,MATCHUP!$A4,SWISSW!$F:$F,"Lost"))/(COUNTIFS(SWISSW!$I:$I,MATCHUP!$A4,SWISSW!$J:$J,MATCHUP!CR$1)-COUNTIFS(SWISSW!$I:$I,MATCHUP!$A4,SWISSW!$J:$J,MATCHUP!CR$1,SWISSW!$F:$F,"Draw")+COUNTIFS(SWISSW!$I:$I,MATCHUP!CR$1,SWISSW!$J:$J,MATCHUP!$A4)-COUNTIFS(SWISSW!$I:$I,MATCHUP!CR$1,SWISSW!$J:$J,MATCHUP!$A4,SWISSW!$F:$F,"Draw")),"-")</f>
        <v>-</v>
      </c>
      <c r="CS4" s="5" t="str">
        <f ca="1">IFERROR((COUNTIFS(SWISSW!$I:$I,MATCHUP!$A4,SWISSW!$J:$J,MATCHUP!CS$1,SWISSW!$F:$F,"Won")+COUNTIFS(SWISSW!$I:$I,MATCHUP!CS$1,SWISSW!$J:$J,MATCHUP!$A4,SWISSW!$F:$F,"Lost"))/(COUNTIFS(SWISSW!$I:$I,MATCHUP!$A4,SWISSW!$J:$J,MATCHUP!CS$1)-COUNTIFS(SWISSW!$I:$I,MATCHUP!$A4,SWISSW!$J:$J,MATCHUP!CS$1,SWISSW!$F:$F,"Draw")+COUNTIFS(SWISSW!$I:$I,MATCHUP!CS$1,SWISSW!$J:$J,MATCHUP!$A4)-COUNTIFS(SWISSW!$I:$I,MATCHUP!CS$1,SWISSW!$J:$J,MATCHUP!$A4,SWISSW!$F:$F,"Draw")),"-")</f>
        <v>-</v>
      </c>
      <c r="CT4" s="5" t="str">
        <f ca="1">IFERROR((COUNTIFS(SWISSW!$I:$I,MATCHUP!$A4,SWISSW!$J:$J,MATCHUP!CT$1,SWISSW!$F:$F,"Won")+COUNTIFS(SWISSW!$I:$I,MATCHUP!CT$1,SWISSW!$J:$J,MATCHUP!$A4,SWISSW!$F:$F,"Lost"))/(COUNTIFS(SWISSW!$I:$I,MATCHUP!$A4,SWISSW!$J:$J,MATCHUP!CT$1)-COUNTIFS(SWISSW!$I:$I,MATCHUP!$A4,SWISSW!$J:$J,MATCHUP!CT$1,SWISSW!$F:$F,"Draw")+COUNTIFS(SWISSW!$I:$I,MATCHUP!CT$1,SWISSW!$J:$J,MATCHUP!$A4)-COUNTIFS(SWISSW!$I:$I,MATCHUP!CT$1,SWISSW!$J:$J,MATCHUP!$A4,SWISSW!$F:$F,"Draw")),"-")</f>
        <v>-</v>
      </c>
      <c r="CU4" s="5" t="str">
        <f ca="1">IFERROR((COUNTIFS(SWISSW!$I:$I,MATCHUP!$A4,SWISSW!$J:$J,MATCHUP!CU$1,SWISSW!$F:$F,"Won")+COUNTIFS(SWISSW!$I:$I,MATCHUP!CU$1,SWISSW!$J:$J,MATCHUP!$A4,SWISSW!$F:$F,"Lost"))/(COUNTIFS(SWISSW!$I:$I,MATCHUP!$A4,SWISSW!$J:$J,MATCHUP!CU$1)-COUNTIFS(SWISSW!$I:$I,MATCHUP!$A4,SWISSW!$J:$J,MATCHUP!CU$1,SWISSW!$F:$F,"Draw")+COUNTIFS(SWISSW!$I:$I,MATCHUP!CU$1,SWISSW!$J:$J,MATCHUP!$A4)-COUNTIFS(SWISSW!$I:$I,MATCHUP!CU$1,SWISSW!$J:$J,MATCHUP!$A4,SWISSW!$F:$F,"Draw")),"-")</f>
        <v>-</v>
      </c>
      <c r="CV4" s="5" t="str">
        <f ca="1">IFERROR((COUNTIFS(SWISSW!$I:$I,MATCHUP!$A4,SWISSW!$J:$J,MATCHUP!CV$1,SWISSW!$F:$F,"Won")+COUNTIFS(SWISSW!$I:$I,MATCHUP!CV$1,SWISSW!$J:$J,MATCHUP!$A4,SWISSW!$F:$F,"Lost"))/(COUNTIFS(SWISSW!$I:$I,MATCHUP!$A4,SWISSW!$J:$J,MATCHUP!CV$1)-COUNTIFS(SWISSW!$I:$I,MATCHUP!$A4,SWISSW!$J:$J,MATCHUP!CV$1,SWISSW!$F:$F,"Draw")+COUNTIFS(SWISSW!$I:$I,MATCHUP!CV$1,SWISSW!$J:$J,MATCHUP!$A4)-COUNTIFS(SWISSW!$I:$I,MATCHUP!CV$1,SWISSW!$J:$J,MATCHUP!$A4,SWISSW!$F:$F,"Draw")),"-")</f>
        <v>-</v>
      </c>
    </row>
    <row r="5" spans="1:100" s="6" customFormat="1" ht="55" customHeight="1" x14ac:dyDescent="0.25">
      <c r="A5" s="3" t="str" cm="1">
        <f t="array" aca="1" ref="A5" ca="1">INDIRECT(ADDRESS(ROW(),1,,1,"METABREAK"))</f>
        <v>Mono Blue Aggro</v>
      </c>
      <c r="B5" s="5">
        <f ca="1">IFERROR((COUNTIFS(SWISSW!$I:$I,MATCHUP!$A5,SWISSW!$J:$J,MATCHUP!B$1,SWISSW!$F:$F,"Won")+COUNTIFS(SWISSW!$I:$I,MATCHUP!B$1,SWISSW!$J:$J,MATCHUP!$A5,SWISSW!$F:$F,"Lost"))/(COUNTIFS(SWISSW!$I:$I,MATCHUP!$A5,SWISSW!$J:$J,MATCHUP!B$1)-COUNTIFS(SWISSW!$I:$I,MATCHUP!$A5,SWISSW!$J:$J,MATCHUP!B$1,SWISSW!$F:$F,"Draw")+COUNTIFS(SWISSW!$I:$I,MATCHUP!B$1,SWISSW!$J:$J,MATCHUP!$A5)-COUNTIFS(SWISSW!$I:$I,MATCHUP!B$1,SWISSW!$J:$J,MATCHUP!$A5,SWISSW!$F:$F,"Draw")),"-")</f>
        <v>0.41333333333333333</v>
      </c>
      <c r="C5" s="5">
        <f ca="1">IFERROR((COUNTIFS(SWISSW!$I:$I,MATCHUP!$A5,SWISSW!$J:$J,MATCHUP!C$1,SWISSW!$F:$F,"Won")+COUNTIFS(SWISSW!$I:$I,MATCHUP!C$1,SWISSW!$J:$J,MATCHUP!$A5,SWISSW!$F:$F,"Lost"))/(COUNTIFS(SWISSW!$I:$I,MATCHUP!$A5,SWISSW!$J:$J,MATCHUP!C$1)-COUNTIFS(SWISSW!$I:$I,MATCHUP!$A5,SWISSW!$J:$J,MATCHUP!C$1,SWISSW!$F:$F,"Draw")+COUNTIFS(SWISSW!$I:$I,MATCHUP!C$1,SWISSW!$J:$J,MATCHUP!$A5)-COUNTIFS(SWISSW!$I:$I,MATCHUP!C$1,SWISSW!$J:$J,MATCHUP!$A5,SWISSW!$F:$F,"Draw")),"-")</f>
        <v>0.39705882352941174</v>
      </c>
      <c r="D5" s="5">
        <f ca="1">IFERROR((COUNTIFS(SWISSW!$I:$I,MATCHUP!$A5,SWISSW!$J:$J,MATCHUP!D$1,SWISSW!$F:$F,"Won")+COUNTIFS(SWISSW!$I:$I,MATCHUP!D$1,SWISSW!$J:$J,MATCHUP!$A5,SWISSW!$F:$F,"Lost"))/(COUNTIFS(SWISSW!$I:$I,MATCHUP!$A5,SWISSW!$J:$J,MATCHUP!D$1)-COUNTIFS(SWISSW!$I:$I,MATCHUP!$A5,SWISSW!$J:$J,MATCHUP!D$1,SWISSW!$F:$F,"Draw")+COUNTIFS(SWISSW!$I:$I,MATCHUP!D$1,SWISSW!$J:$J,MATCHUP!$A5)-COUNTIFS(SWISSW!$I:$I,MATCHUP!D$1,SWISSW!$J:$J,MATCHUP!$A5,SWISSW!$F:$F,"Draw")),"-")</f>
        <v>0.66666666666666663</v>
      </c>
      <c r="E5" s="5">
        <f ca="1">IFERROR((COUNTIFS(SWISSW!$I:$I,MATCHUP!$A5,SWISSW!$J:$J,MATCHUP!E$1,SWISSW!$F:$F,"Won")+COUNTIFS(SWISSW!$I:$I,MATCHUP!E$1,SWISSW!$J:$J,MATCHUP!$A5,SWISSW!$F:$F,"Lost"))/(COUNTIFS(SWISSW!$I:$I,MATCHUP!$A5,SWISSW!$J:$J,MATCHUP!E$1)-COUNTIFS(SWISSW!$I:$I,MATCHUP!$A5,SWISSW!$J:$J,MATCHUP!E$1,SWISSW!$F:$F,"Draw")+COUNTIFS(SWISSW!$I:$I,MATCHUP!E$1,SWISSW!$J:$J,MATCHUP!$A5)-COUNTIFS(SWISSW!$I:$I,MATCHUP!E$1,SWISSW!$J:$J,MATCHUP!$A5,SWISSW!$F:$F,"Draw")),"-")</f>
        <v>0.5</v>
      </c>
      <c r="F5" s="5">
        <f ca="1">IFERROR((COUNTIFS(SWISSW!$I:$I,MATCHUP!$A5,SWISSW!$J:$J,MATCHUP!F$1,SWISSW!$F:$F,"Won")+COUNTIFS(SWISSW!$I:$I,MATCHUP!F$1,SWISSW!$J:$J,MATCHUP!$A5,SWISSW!$F:$F,"Lost"))/(COUNTIFS(SWISSW!$I:$I,MATCHUP!$A5,SWISSW!$J:$J,MATCHUP!F$1)-COUNTIFS(SWISSW!$I:$I,MATCHUP!$A5,SWISSW!$J:$J,MATCHUP!F$1,SWISSW!$F:$F,"Draw")+COUNTIFS(SWISSW!$I:$I,MATCHUP!F$1,SWISSW!$J:$J,MATCHUP!$A5)-COUNTIFS(SWISSW!$I:$I,MATCHUP!F$1,SWISSW!$J:$J,MATCHUP!$A5,SWISSW!$F:$F,"Draw")),"-")</f>
        <v>0.56756756756756754</v>
      </c>
      <c r="G5" s="5">
        <f ca="1">IFERROR((COUNTIFS(SWISSW!$I:$I,MATCHUP!$A5,SWISSW!$J:$J,MATCHUP!G$1,SWISSW!$F:$F,"Won")+COUNTIFS(SWISSW!$I:$I,MATCHUP!G$1,SWISSW!$J:$J,MATCHUP!$A5,SWISSW!$F:$F,"Lost"))/(COUNTIFS(SWISSW!$I:$I,MATCHUP!$A5,SWISSW!$J:$J,MATCHUP!G$1)-COUNTIFS(SWISSW!$I:$I,MATCHUP!$A5,SWISSW!$J:$J,MATCHUP!G$1,SWISSW!$F:$F,"Draw")+COUNTIFS(SWISSW!$I:$I,MATCHUP!G$1,SWISSW!$J:$J,MATCHUP!$A5)-COUNTIFS(SWISSW!$I:$I,MATCHUP!G$1,SWISSW!$J:$J,MATCHUP!$A5,SWISSW!$F:$F,"Draw")),"-")</f>
        <v>0.6097560975609756</v>
      </c>
      <c r="H5" s="5">
        <f ca="1">IFERROR((COUNTIFS(SWISSW!$I:$I,MATCHUP!$A5,SWISSW!$J:$J,MATCHUP!H$1,SWISSW!$F:$F,"Won")+COUNTIFS(SWISSW!$I:$I,MATCHUP!H$1,SWISSW!$J:$J,MATCHUP!$A5,SWISSW!$F:$F,"Lost"))/(COUNTIFS(SWISSW!$I:$I,MATCHUP!$A5,SWISSW!$J:$J,MATCHUP!H$1)-COUNTIFS(SWISSW!$I:$I,MATCHUP!$A5,SWISSW!$J:$J,MATCHUP!H$1,SWISSW!$F:$F,"Draw")+COUNTIFS(SWISSW!$I:$I,MATCHUP!H$1,SWISSW!$J:$J,MATCHUP!$A5)-COUNTIFS(SWISSW!$I:$I,MATCHUP!H$1,SWISSW!$J:$J,MATCHUP!$A5,SWISSW!$F:$F,"Draw")),"-")</f>
        <v>0.75862068965517238</v>
      </c>
      <c r="I5" s="5">
        <f ca="1">IFERROR((COUNTIFS(SWISSW!$I:$I,MATCHUP!$A5,SWISSW!$J:$J,MATCHUP!I$1,SWISSW!$F:$F,"Won")+COUNTIFS(SWISSW!$I:$I,MATCHUP!I$1,SWISSW!$J:$J,MATCHUP!$A5,SWISSW!$F:$F,"Lost"))/(COUNTIFS(SWISSW!$I:$I,MATCHUP!$A5,SWISSW!$J:$J,MATCHUP!I$1)-COUNTIFS(SWISSW!$I:$I,MATCHUP!$A5,SWISSW!$J:$J,MATCHUP!I$1,SWISSW!$F:$F,"Draw")+COUNTIFS(SWISSW!$I:$I,MATCHUP!I$1,SWISSW!$J:$J,MATCHUP!$A5)-COUNTIFS(SWISSW!$I:$I,MATCHUP!I$1,SWISSW!$J:$J,MATCHUP!$A5,SWISSW!$F:$F,"Draw")),"-")</f>
        <v>0.29032258064516131</v>
      </c>
      <c r="J5" s="5">
        <f ca="1">IFERROR((COUNTIFS(SWISSW!$I:$I,MATCHUP!$A5,SWISSW!$J:$J,MATCHUP!J$1,SWISSW!$F:$F,"Won")+COUNTIFS(SWISSW!$I:$I,MATCHUP!J$1,SWISSW!$J:$J,MATCHUP!$A5,SWISSW!$F:$F,"Lost"))/(COUNTIFS(SWISSW!$I:$I,MATCHUP!$A5,SWISSW!$J:$J,MATCHUP!J$1)-COUNTIFS(SWISSW!$I:$I,MATCHUP!$A5,SWISSW!$J:$J,MATCHUP!J$1,SWISSW!$F:$F,"Draw")+COUNTIFS(SWISSW!$I:$I,MATCHUP!J$1,SWISSW!$J:$J,MATCHUP!$A5)-COUNTIFS(SWISSW!$I:$I,MATCHUP!J$1,SWISSW!$J:$J,MATCHUP!$A5,SWISSW!$F:$F,"Draw")),"-")</f>
        <v>0.63157894736842102</v>
      </c>
      <c r="K5" s="5">
        <f ca="1">IFERROR((COUNTIFS(SWISSW!$I:$I,MATCHUP!$A5,SWISSW!$J:$J,MATCHUP!K$1,SWISSW!$F:$F,"Won")+COUNTIFS(SWISSW!$I:$I,MATCHUP!K$1,SWISSW!$J:$J,MATCHUP!$A5,SWISSW!$F:$F,"Lost"))/(COUNTIFS(SWISSW!$I:$I,MATCHUP!$A5,SWISSW!$J:$J,MATCHUP!K$1)-COUNTIFS(SWISSW!$I:$I,MATCHUP!$A5,SWISSW!$J:$J,MATCHUP!K$1,SWISSW!$F:$F,"Draw")+COUNTIFS(SWISSW!$I:$I,MATCHUP!K$1,SWISSW!$J:$J,MATCHUP!$A5)-COUNTIFS(SWISSW!$I:$I,MATCHUP!K$1,SWISSW!$J:$J,MATCHUP!$A5,SWISSW!$F:$F,"Draw")),"-")</f>
        <v>0.6875</v>
      </c>
      <c r="L5" s="5">
        <f ca="1">IFERROR((COUNTIFS(SWISSW!$I:$I,MATCHUP!$A5,SWISSW!$J:$J,MATCHUP!L$1,SWISSW!$F:$F,"Won")+COUNTIFS(SWISSW!$I:$I,MATCHUP!L$1,SWISSW!$J:$J,MATCHUP!$A5,SWISSW!$F:$F,"Lost"))/(COUNTIFS(SWISSW!$I:$I,MATCHUP!$A5,SWISSW!$J:$J,MATCHUP!L$1)-COUNTIFS(SWISSW!$I:$I,MATCHUP!$A5,SWISSW!$J:$J,MATCHUP!L$1,SWISSW!$F:$F,"Draw")+COUNTIFS(SWISSW!$I:$I,MATCHUP!L$1,SWISSW!$J:$J,MATCHUP!$A5)-COUNTIFS(SWISSW!$I:$I,MATCHUP!L$1,SWISSW!$J:$J,MATCHUP!$A5,SWISSW!$F:$F,"Draw")),"-")</f>
        <v>0.5</v>
      </c>
      <c r="M5" s="5">
        <f ca="1">IFERROR((COUNTIFS(SWISSW!$I:$I,MATCHUP!$A5,SWISSW!$J:$J,MATCHUP!M$1,SWISSW!$F:$F,"Won")+COUNTIFS(SWISSW!$I:$I,MATCHUP!M$1,SWISSW!$J:$J,MATCHUP!$A5,SWISSW!$F:$F,"Lost"))/(COUNTIFS(SWISSW!$I:$I,MATCHUP!$A5,SWISSW!$J:$J,MATCHUP!M$1)-COUNTIFS(SWISSW!$I:$I,MATCHUP!$A5,SWISSW!$J:$J,MATCHUP!M$1,SWISSW!$F:$F,"Draw")+COUNTIFS(SWISSW!$I:$I,MATCHUP!M$1,SWISSW!$J:$J,MATCHUP!$A5)-COUNTIFS(SWISSW!$I:$I,MATCHUP!M$1,SWISSW!$J:$J,MATCHUP!$A5,SWISSW!$F:$F,"Draw")),"-")</f>
        <v>0.33333333333333331</v>
      </c>
      <c r="N5" s="5">
        <f ca="1">IFERROR((COUNTIFS(SWISSW!$I:$I,MATCHUP!$A5,SWISSW!$J:$J,MATCHUP!N$1,SWISSW!$F:$F,"Won")+COUNTIFS(SWISSW!$I:$I,MATCHUP!N$1,SWISSW!$J:$J,MATCHUP!$A5,SWISSW!$F:$F,"Lost"))/(COUNTIFS(SWISSW!$I:$I,MATCHUP!$A5,SWISSW!$J:$J,MATCHUP!N$1)-COUNTIFS(SWISSW!$I:$I,MATCHUP!$A5,SWISSW!$J:$J,MATCHUP!N$1,SWISSW!$F:$F,"Draw")+COUNTIFS(SWISSW!$I:$I,MATCHUP!N$1,SWISSW!$J:$J,MATCHUP!$A5)-COUNTIFS(SWISSW!$I:$I,MATCHUP!N$1,SWISSW!$J:$J,MATCHUP!$A5,SWISSW!$F:$F,"Draw")),"-")</f>
        <v>0.63157894736842102</v>
      </c>
      <c r="O5" s="5">
        <f ca="1">IFERROR((COUNTIFS(SWISSW!$I:$I,MATCHUP!$A5,SWISSW!$J:$J,MATCHUP!O$1,SWISSW!$F:$F,"Won")+COUNTIFS(SWISSW!$I:$I,MATCHUP!O$1,SWISSW!$J:$J,MATCHUP!$A5,SWISSW!$F:$F,"Lost"))/(COUNTIFS(SWISSW!$I:$I,MATCHUP!$A5,SWISSW!$J:$J,MATCHUP!O$1)-COUNTIFS(SWISSW!$I:$I,MATCHUP!$A5,SWISSW!$J:$J,MATCHUP!O$1,SWISSW!$F:$F,"Draw")+COUNTIFS(SWISSW!$I:$I,MATCHUP!O$1,SWISSW!$J:$J,MATCHUP!$A5)-COUNTIFS(SWISSW!$I:$I,MATCHUP!O$1,SWISSW!$J:$J,MATCHUP!$A5,SWISSW!$F:$F,"Draw")),"-")</f>
        <v>0.42857142857142855</v>
      </c>
      <c r="P5" s="5">
        <f ca="1">IFERROR((COUNTIFS(SWISSW!$I:$I,MATCHUP!$A5,SWISSW!$J:$J,MATCHUP!P$1,SWISSW!$F:$F,"Won")+COUNTIFS(SWISSW!$I:$I,MATCHUP!P$1,SWISSW!$J:$J,MATCHUP!$A5,SWISSW!$F:$F,"Lost"))/(COUNTIFS(SWISSW!$I:$I,MATCHUP!$A5,SWISSW!$J:$J,MATCHUP!P$1)-COUNTIFS(SWISSW!$I:$I,MATCHUP!$A5,SWISSW!$J:$J,MATCHUP!P$1,SWISSW!$F:$F,"Draw")+COUNTIFS(SWISSW!$I:$I,MATCHUP!P$1,SWISSW!$J:$J,MATCHUP!$A5)-COUNTIFS(SWISSW!$I:$I,MATCHUP!P$1,SWISSW!$J:$J,MATCHUP!$A5,SWISSW!$F:$F,"Draw")),"-")</f>
        <v>0.33333333333333331</v>
      </c>
      <c r="Q5" s="5">
        <f ca="1">IFERROR((COUNTIFS(SWISSW!$I:$I,MATCHUP!$A5,SWISSW!$J:$J,MATCHUP!Q$1,SWISSW!$F:$F,"Won")+COUNTIFS(SWISSW!$I:$I,MATCHUP!Q$1,SWISSW!$J:$J,MATCHUP!$A5,SWISSW!$F:$F,"Lost"))/(COUNTIFS(SWISSW!$I:$I,MATCHUP!$A5,SWISSW!$J:$J,MATCHUP!Q$1)-COUNTIFS(SWISSW!$I:$I,MATCHUP!$A5,SWISSW!$J:$J,MATCHUP!Q$1,SWISSW!$F:$F,"Draw")+COUNTIFS(SWISSW!$I:$I,MATCHUP!Q$1,SWISSW!$J:$J,MATCHUP!$A5)-COUNTIFS(SWISSW!$I:$I,MATCHUP!Q$1,SWISSW!$J:$J,MATCHUP!$A5,SWISSW!$F:$F,"Draw")),"-")</f>
        <v>0.5</v>
      </c>
      <c r="R5" s="5">
        <f ca="1">IFERROR((COUNTIFS(SWISSW!$I:$I,MATCHUP!$A5,SWISSW!$J:$J,MATCHUP!R$1,SWISSW!$F:$F,"Won")+COUNTIFS(SWISSW!$I:$I,MATCHUP!R$1,SWISSW!$J:$J,MATCHUP!$A5,SWISSW!$F:$F,"Lost"))/(COUNTIFS(SWISSW!$I:$I,MATCHUP!$A5,SWISSW!$J:$J,MATCHUP!R$1)-COUNTIFS(SWISSW!$I:$I,MATCHUP!$A5,SWISSW!$J:$J,MATCHUP!R$1,SWISSW!$F:$F,"Draw")+COUNTIFS(SWISSW!$I:$I,MATCHUP!R$1,SWISSW!$J:$J,MATCHUP!$A5)-COUNTIFS(SWISSW!$I:$I,MATCHUP!R$1,SWISSW!$J:$J,MATCHUP!$A5,SWISSW!$F:$F,"Draw")),"-")</f>
        <v>0.53846153846153844</v>
      </c>
      <c r="S5" s="5">
        <f ca="1">IFERROR((COUNTIFS(SWISSW!$I:$I,MATCHUP!$A5,SWISSW!$J:$J,MATCHUP!S$1,SWISSW!$F:$F,"Won")+COUNTIFS(SWISSW!$I:$I,MATCHUP!S$1,SWISSW!$J:$J,MATCHUP!$A5,SWISSW!$F:$F,"Lost"))/(COUNTIFS(SWISSW!$I:$I,MATCHUP!$A5,SWISSW!$J:$J,MATCHUP!S$1)-COUNTIFS(SWISSW!$I:$I,MATCHUP!$A5,SWISSW!$J:$J,MATCHUP!S$1,SWISSW!$F:$F,"Draw")+COUNTIFS(SWISSW!$I:$I,MATCHUP!S$1,SWISSW!$J:$J,MATCHUP!$A5)-COUNTIFS(SWISSW!$I:$I,MATCHUP!S$1,SWISSW!$J:$J,MATCHUP!$A5,SWISSW!$F:$F,"Draw")),"-")</f>
        <v>0.75</v>
      </c>
      <c r="T5" s="5">
        <f ca="1">IFERROR((COUNTIFS(SWISSW!$I:$I,MATCHUP!$A5,SWISSW!$J:$J,MATCHUP!T$1,SWISSW!$F:$F,"Won")+COUNTIFS(SWISSW!$I:$I,MATCHUP!T$1,SWISSW!$J:$J,MATCHUP!$A5,SWISSW!$F:$F,"Lost"))/(COUNTIFS(SWISSW!$I:$I,MATCHUP!$A5,SWISSW!$J:$J,MATCHUP!T$1)-COUNTIFS(SWISSW!$I:$I,MATCHUP!$A5,SWISSW!$J:$J,MATCHUP!T$1,SWISSW!$F:$F,"Draw")+COUNTIFS(SWISSW!$I:$I,MATCHUP!T$1,SWISSW!$J:$J,MATCHUP!$A5)-COUNTIFS(SWISSW!$I:$I,MATCHUP!T$1,SWISSW!$J:$J,MATCHUP!$A5,SWISSW!$F:$F,"Draw")),"-")</f>
        <v>0.4</v>
      </c>
      <c r="U5" s="5">
        <f ca="1">IFERROR((COUNTIFS(SWISSW!$I:$I,MATCHUP!$A5,SWISSW!$J:$J,MATCHUP!U$1,SWISSW!$F:$F,"Won")+COUNTIFS(SWISSW!$I:$I,MATCHUP!U$1,SWISSW!$J:$J,MATCHUP!$A5,SWISSW!$F:$F,"Lost"))/(COUNTIFS(SWISSW!$I:$I,MATCHUP!$A5,SWISSW!$J:$J,MATCHUP!U$1)-COUNTIFS(SWISSW!$I:$I,MATCHUP!$A5,SWISSW!$J:$J,MATCHUP!U$1,SWISSW!$F:$F,"Draw")+COUNTIFS(SWISSW!$I:$I,MATCHUP!U$1,SWISSW!$J:$J,MATCHUP!$A5)-COUNTIFS(SWISSW!$I:$I,MATCHUP!U$1,SWISSW!$J:$J,MATCHUP!$A5,SWISSW!$F:$F,"Draw")),"-")</f>
        <v>0.27272727272727271</v>
      </c>
      <c r="V5" s="5">
        <f ca="1">IFERROR((COUNTIFS(SWISSW!$I:$I,MATCHUP!$A5,SWISSW!$J:$J,MATCHUP!V$1,SWISSW!$F:$F,"Won")+COUNTIFS(SWISSW!$I:$I,MATCHUP!V$1,SWISSW!$J:$J,MATCHUP!$A5,SWISSW!$F:$F,"Lost"))/(COUNTIFS(SWISSW!$I:$I,MATCHUP!$A5,SWISSW!$J:$J,MATCHUP!V$1)-COUNTIFS(SWISSW!$I:$I,MATCHUP!$A5,SWISSW!$J:$J,MATCHUP!V$1,SWISSW!$F:$F,"Draw")+COUNTIFS(SWISSW!$I:$I,MATCHUP!V$1,SWISSW!$J:$J,MATCHUP!$A5)-COUNTIFS(SWISSW!$I:$I,MATCHUP!V$1,SWISSW!$J:$J,MATCHUP!$A5,SWISSW!$F:$F,"Draw")),"-")</f>
        <v>0.16666666666666666</v>
      </c>
      <c r="W5" s="5">
        <f ca="1">IFERROR((COUNTIFS(SWISSW!$I:$I,MATCHUP!$A5,SWISSW!$J:$J,MATCHUP!W$1,SWISSW!$F:$F,"Won")+COUNTIFS(SWISSW!$I:$I,MATCHUP!W$1,SWISSW!$J:$J,MATCHUP!$A5,SWISSW!$F:$F,"Lost"))/(COUNTIFS(SWISSW!$I:$I,MATCHUP!$A5,SWISSW!$J:$J,MATCHUP!W$1)-COUNTIFS(SWISSW!$I:$I,MATCHUP!$A5,SWISSW!$J:$J,MATCHUP!W$1,SWISSW!$F:$F,"Draw")+COUNTIFS(SWISSW!$I:$I,MATCHUP!W$1,SWISSW!$J:$J,MATCHUP!$A5)-COUNTIFS(SWISSW!$I:$I,MATCHUP!W$1,SWISSW!$J:$J,MATCHUP!$A5,SWISSW!$F:$F,"Draw")),"-")</f>
        <v>1</v>
      </c>
      <c r="X5" s="5">
        <f ca="1">IFERROR((COUNTIFS(SWISSW!$I:$I,MATCHUP!$A5,SWISSW!$J:$J,MATCHUP!X$1,SWISSW!$F:$F,"Won")+COUNTIFS(SWISSW!$I:$I,MATCHUP!X$1,SWISSW!$J:$J,MATCHUP!$A5,SWISSW!$F:$F,"Lost"))/(COUNTIFS(SWISSW!$I:$I,MATCHUP!$A5,SWISSW!$J:$J,MATCHUP!X$1)-COUNTIFS(SWISSW!$I:$I,MATCHUP!$A5,SWISSW!$J:$J,MATCHUP!X$1,SWISSW!$F:$F,"Draw")+COUNTIFS(SWISSW!$I:$I,MATCHUP!X$1,SWISSW!$J:$J,MATCHUP!$A5)-COUNTIFS(SWISSW!$I:$I,MATCHUP!X$1,SWISSW!$J:$J,MATCHUP!$A5,SWISSW!$F:$F,"Draw")),"-")</f>
        <v>0.44444444444444442</v>
      </c>
      <c r="Y5" s="5">
        <f ca="1">IFERROR((COUNTIFS(SWISSW!$I:$I,MATCHUP!$A5,SWISSW!$J:$J,MATCHUP!Y$1,SWISSW!$F:$F,"Won")+COUNTIFS(SWISSW!$I:$I,MATCHUP!Y$1,SWISSW!$J:$J,MATCHUP!$A5,SWISSW!$F:$F,"Lost"))/(COUNTIFS(SWISSW!$I:$I,MATCHUP!$A5,SWISSW!$J:$J,MATCHUP!Y$1)-COUNTIFS(SWISSW!$I:$I,MATCHUP!$A5,SWISSW!$J:$J,MATCHUP!Y$1,SWISSW!$F:$F,"Draw")+COUNTIFS(SWISSW!$I:$I,MATCHUP!Y$1,SWISSW!$J:$J,MATCHUP!$A5)-COUNTIFS(SWISSW!$I:$I,MATCHUP!Y$1,SWISSW!$J:$J,MATCHUP!$A5,SWISSW!$F:$F,"Draw")),"-")</f>
        <v>0.1111111111111111</v>
      </c>
      <c r="Z5" s="5">
        <f ca="1">IFERROR((COUNTIFS(SWISSW!$I:$I,MATCHUP!$A5,SWISSW!$J:$J,MATCHUP!Z$1,SWISSW!$F:$F,"Won")+COUNTIFS(SWISSW!$I:$I,MATCHUP!Z$1,SWISSW!$J:$J,MATCHUP!$A5,SWISSW!$F:$F,"Lost"))/(COUNTIFS(SWISSW!$I:$I,MATCHUP!$A5,SWISSW!$J:$J,MATCHUP!Z$1)-COUNTIFS(SWISSW!$I:$I,MATCHUP!$A5,SWISSW!$J:$J,MATCHUP!Z$1,SWISSW!$F:$F,"Draw")+COUNTIFS(SWISSW!$I:$I,MATCHUP!Z$1,SWISSW!$J:$J,MATCHUP!$A5)-COUNTIFS(SWISSW!$I:$I,MATCHUP!Z$1,SWISSW!$J:$J,MATCHUP!$A5,SWISSW!$F:$F,"Draw")),"-")</f>
        <v>1</v>
      </c>
      <c r="AA5" s="5">
        <f ca="1">IFERROR((COUNTIFS(SWISSW!$I:$I,MATCHUP!$A5,SWISSW!$J:$J,MATCHUP!AA$1,SWISSW!$F:$F,"Won")+COUNTIFS(SWISSW!$I:$I,MATCHUP!AA$1,SWISSW!$J:$J,MATCHUP!$A5,SWISSW!$F:$F,"Lost"))/(COUNTIFS(SWISSW!$I:$I,MATCHUP!$A5,SWISSW!$J:$J,MATCHUP!AA$1)-COUNTIFS(SWISSW!$I:$I,MATCHUP!$A5,SWISSW!$J:$J,MATCHUP!AA$1,SWISSW!$F:$F,"Draw")+COUNTIFS(SWISSW!$I:$I,MATCHUP!AA$1,SWISSW!$J:$J,MATCHUP!$A5)-COUNTIFS(SWISSW!$I:$I,MATCHUP!AA$1,SWISSW!$J:$J,MATCHUP!$A5,SWISSW!$F:$F,"Draw")),"-")</f>
        <v>0.33333333333333331</v>
      </c>
      <c r="AB5" s="5">
        <f ca="1">IFERROR((COUNTIFS(SWISSW!$I:$I,MATCHUP!$A5,SWISSW!$J:$J,MATCHUP!AB$1,SWISSW!$F:$F,"Won")+COUNTIFS(SWISSW!$I:$I,MATCHUP!AB$1,SWISSW!$J:$J,MATCHUP!$A5,SWISSW!$F:$F,"Lost"))/(COUNTIFS(SWISSW!$I:$I,MATCHUP!$A5,SWISSW!$J:$J,MATCHUP!AB$1)-COUNTIFS(SWISSW!$I:$I,MATCHUP!$A5,SWISSW!$J:$J,MATCHUP!AB$1,SWISSW!$F:$F,"Draw")+COUNTIFS(SWISSW!$I:$I,MATCHUP!AB$1,SWISSW!$J:$J,MATCHUP!$A5)-COUNTIFS(SWISSW!$I:$I,MATCHUP!AB$1,SWISSW!$J:$J,MATCHUP!$A5,SWISSW!$F:$F,"Draw")),"-")</f>
        <v>0.66666666666666663</v>
      </c>
      <c r="AC5" s="5">
        <f ca="1">IFERROR((COUNTIFS(SWISSW!$I:$I,MATCHUP!$A5,SWISSW!$J:$J,MATCHUP!AC$1,SWISSW!$F:$F,"Won")+COUNTIFS(SWISSW!$I:$I,MATCHUP!AC$1,SWISSW!$J:$J,MATCHUP!$A5,SWISSW!$F:$F,"Lost"))/(COUNTIFS(SWISSW!$I:$I,MATCHUP!$A5,SWISSW!$J:$J,MATCHUP!AC$1)-COUNTIFS(SWISSW!$I:$I,MATCHUP!$A5,SWISSW!$J:$J,MATCHUP!AC$1,SWISSW!$F:$F,"Draw")+COUNTIFS(SWISSW!$I:$I,MATCHUP!AC$1,SWISSW!$J:$J,MATCHUP!$A5)-COUNTIFS(SWISSW!$I:$I,MATCHUP!AC$1,SWISSW!$J:$J,MATCHUP!$A5,SWISSW!$F:$F,"Draw")),"-")</f>
        <v>0.66666666666666663</v>
      </c>
      <c r="AD5" s="5">
        <f ca="1">IFERROR((COUNTIFS(SWISSW!$I:$I,MATCHUP!$A5,SWISSW!$J:$J,MATCHUP!AD$1,SWISSW!$F:$F,"Won")+COUNTIFS(SWISSW!$I:$I,MATCHUP!AD$1,SWISSW!$J:$J,MATCHUP!$A5,SWISSW!$F:$F,"Lost"))/(COUNTIFS(SWISSW!$I:$I,MATCHUP!$A5,SWISSW!$J:$J,MATCHUP!AD$1)-COUNTIFS(SWISSW!$I:$I,MATCHUP!$A5,SWISSW!$J:$J,MATCHUP!AD$1,SWISSW!$F:$F,"Draw")+COUNTIFS(SWISSW!$I:$I,MATCHUP!AD$1,SWISSW!$J:$J,MATCHUP!$A5)-COUNTIFS(SWISSW!$I:$I,MATCHUP!AD$1,SWISSW!$J:$J,MATCHUP!$A5,SWISSW!$F:$F,"Draw")),"-")</f>
        <v>1</v>
      </c>
      <c r="AE5" s="5">
        <f ca="1">IFERROR((COUNTIFS(SWISSW!$I:$I,MATCHUP!$A5,SWISSW!$J:$J,MATCHUP!AE$1,SWISSW!$F:$F,"Won")+COUNTIFS(SWISSW!$I:$I,MATCHUP!AE$1,SWISSW!$J:$J,MATCHUP!$A5,SWISSW!$F:$F,"Lost"))/(COUNTIFS(SWISSW!$I:$I,MATCHUP!$A5,SWISSW!$J:$J,MATCHUP!AE$1)-COUNTIFS(SWISSW!$I:$I,MATCHUP!$A5,SWISSW!$J:$J,MATCHUP!AE$1,SWISSW!$F:$F,"Draw")+COUNTIFS(SWISSW!$I:$I,MATCHUP!AE$1,SWISSW!$J:$J,MATCHUP!$A5)-COUNTIFS(SWISSW!$I:$I,MATCHUP!AE$1,SWISSW!$J:$J,MATCHUP!$A5,SWISSW!$F:$F,"Draw")),"-")</f>
        <v>1</v>
      </c>
      <c r="AF5" s="5">
        <f ca="1">IFERROR((COUNTIFS(SWISSW!$I:$I,MATCHUP!$A5,SWISSW!$J:$J,MATCHUP!AF$1,SWISSW!$F:$F,"Won")+COUNTIFS(SWISSW!$I:$I,MATCHUP!AF$1,SWISSW!$J:$J,MATCHUP!$A5,SWISSW!$F:$F,"Lost"))/(COUNTIFS(SWISSW!$I:$I,MATCHUP!$A5,SWISSW!$J:$J,MATCHUP!AF$1)-COUNTIFS(SWISSW!$I:$I,MATCHUP!$A5,SWISSW!$J:$J,MATCHUP!AF$1,SWISSW!$F:$F,"Draw")+COUNTIFS(SWISSW!$I:$I,MATCHUP!AF$1,SWISSW!$J:$J,MATCHUP!$A5)-COUNTIFS(SWISSW!$I:$I,MATCHUP!AF$1,SWISSW!$J:$J,MATCHUP!$A5,SWISSW!$F:$F,"Draw")),"-")</f>
        <v>1</v>
      </c>
      <c r="AG5" s="5">
        <f ca="1">IFERROR((COUNTIFS(SWISSW!$I:$I,MATCHUP!$A5,SWISSW!$J:$J,MATCHUP!AG$1,SWISSW!$F:$F,"Won")+COUNTIFS(SWISSW!$I:$I,MATCHUP!AG$1,SWISSW!$J:$J,MATCHUP!$A5,SWISSW!$F:$F,"Lost"))/(COUNTIFS(SWISSW!$I:$I,MATCHUP!$A5,SWISSW!$J:$J,MATCHUP!AG$1)-COUNTIFS(SWISSW!$I:$I,MATCHUP!$A5,SWISSW!$J:$J,MATCHUP!AG$1,SWISSW!$F:$F,"Draw")+COUNTIFS(SWISSW!$I:$I,MATCHUP!AG$1,SWISSW!$J:$J,MATCHUP!$A5)-COUNTIFS(SWISSW!$I:$I,MATCHUP!AG$1,SWISSW!$J:$J,MATCHUP!$A5,SWISSW!$F:$F,"Draw")),"-")</f>
        <v>0</v>
      </c>
      <c r="AH5" s="5" t="str">
        <f ca="1">IFERROR((COUNTIFS(SWISSW!$I:$I,MATCHUP!$A5,SWISSW!$J:$J,MATCHUP!AH$1,SWISSW!$F:$F,"Won")+COUNTIFS(SWISSW!$I:$I,MATCHUP!AH$1,SWISSW!$J:$J,MATCHUP!$A5,SWISSW!$F:$F,"Lost"))/(COUNTIFS(SWISSW!$I:$I,MATCHUP!$A5,SWISSW!$J:$J,MATCHUP!AH$1)-COUNTIFS(SWISSW!$I:$I,MATCHUP!$A5,SWISSW!$J:$J,MATCHUP!AH$1,SWISSW!$F:$F,"Draw")+COUNTIFS(SWISSW!$I:$I,MATCHUP!AH$1,SWISSW!$J:$J,MATCHUP!$A5)-COUNTIFS(SWISSW!$I:$I,MATCHUP!AH$1,SWISSW!$J:$J,MATCHUP!$A5,SWISSW!$F:$F,"Draw")),"-")</f>
        <v>-</v>
      </c>
      <c r="AI5" s="5">
        <f ca="1">IFERROR((COUNTIFS(SWISSW!$I:$I,MATCHUP!$A5,SWISSW!$J:$J,MATCHUP!AI$1,SWISSW!$F:$F,"Won")+COUNTIFS(SWISSW!$I:$I,MATCHUP!AI$1,SWISSW!$J:$J,MATCHUP!$A5,SWISSW!$F:$F,"Lost"))/(COUNTIFS(SWISSW!$I:$I,MATCHUP!$A5,SWISSW!$J:$J,MATCHUP!AI$1)-COUNTIFS(SWISSW!$I:$I,MATCHUP!$A5,SWISSW!$J:$J,MATCHUP!AI$1,SWISSW!$F:$F,"Draw")+COUNTIFS(SWISSW!$I:$I,MATCHUP!AI$1,SWISSW!$J:$J,MATCHUP!$A5)-COUNTIFS(SWISSW!$I:$I,MATCHUP!AI$1,SWISSW!$J:$J,MATCHUP!$A5,SWISSW!$F:$F,"Draw")),"-")</f>
        <v>0</v>
      </c>
      <c r="AJ5" s="5">
        <f ca="1">IFERROR((COUNTIFS(SWISSW!$I:$I,MATCHUP!$A5,SWISSW!$J:$J,MATCHUP!AJ$1,SWISSW!$F:$F,"Won")+COUNTIFS(SWISSW!$I:$I,MATCHUP!AJ$1,SWISSW!$J:$J,MATCHUP!$A5,SWISSW!$F:$F,"Lost"))/(COUNTIFS(SWISSW!$I:$I,MATCHUP!$A5,SWISSW!$J:$J,MATCHUP!AJ$1)-COUNTIFS(SWISSW!$I:$I,MATCHUP!$A5,SWISSW!$J:$J,MATCHUP!AJ$1,SWISSW!$F:$F,"Draw")+COUNTIFS(SWISSW!$I:$I,MATCHUP!AJ$1,SWISSW!$J:$J,MATCHUP!$A5)-COUNTIFS(SWISSW!$I:$I,MATCHUP!AJ$1,SWISSW!$J:$J,MATCHUP!$A5,SWISSW!$F:$F,"Draw")),"-")</f>
        <v>1</v>
      </c>
      <c r="AK5" s="5">
        <f ca="1">IFERROR((COUNTIFS(SWISSW!$I:$I,MATCHUP!$A5,SWISSW!$J:$J,MATCHUP!AK$1,SWISSW!$F:$F,"Won")+COUNTIFS(SWISSW!$I:$I,MATCHUP!AK$1,SWISSW!$J:$J,MATCHUP!$A5,SWISSW!$F:$F,"Lost"))/(COUNTIFS(SWISSW!$I:$I,MATCHUP!$A5,SWISSW!$J:$J,MATCHUP!AK$1)-COUNTIFS(SWISSW!$I:$I,MATCHUP!$A5,SWISSW!$J:$J,MATCHUP!AK$1,SWISSW!$F:$F,"Draw")+COUNTIFS(SWISSW!$I:$I,MATCHUP!AK$1,SWISSW!$J:$J,MATCHUP!$A5)-COUNTIFS(SWISSW!$I:$I,MATCHUP!AK$1,SWISSW!$J:$J,MATCHUP!$A5,SWISSW!$F:$F,"Draw")),"-")</f>
        <v>0.75</v>
      </c>
      <c r="AL5" s="5">
        <f ca="1">IFERROR((COUNTIFS(SWISSW!$I:$I,MATCHUP!$A5,SWISSW!$J:$J,MATCHUP!AL$1,SWISSW!$F:$F,"Won")+COUNTIFS(SWISSW!$I:$I,MATCHUP!AL$1,SWISSW!$J:$J,MATCHUP!$A5,SWISSW!$F:$F,"Lost"))/(COUNTIFS(SWISSW!$I:$I,MATCHUP!$A5,SWISSW!$J:$J,MATCHUP!AL$1)-COUNTIFS(SWISSW!$I:$I,MATCHUP!$A5,SWISSW!$J:$J,MATCHUP!AL$1,SWISSW!$F:$F,"Draw")+COUNTIFS(SWISSW!$I:$I,MATCHUP!AL$1,SWISSW!$J:$J,MATCHUP!$A5)-COUNTIFS(SWISSW!$I:$I,MATCHUP!AL$1,SWISSW!$J:$J,MATCHUP!$A5,SWISSW!$F:$F,"Draw")),"-")</f>
        <v>1</v>
      </c>
      <c r="AM5" s="5" t="str">
        <f ca="1">IFERROR((COUNTIFS(SWISSW!$I:$I,MATCHUP!$A5,SWISSW!$J:$J,MATCHUP!AM$1,SWISSW!$F:$F,"Won")+COUNTIFS(SWISSW!$I:$I,MATCHUP!AM$1,SWISSW!$J:$J,MATCHUP!$A5,SWISSW!$F:$F,"Lost"))/(COUNTIFS(SWISSW!$I:$I,MATCHUP!$A5,SWISSW!$J:$J,MATCHUP!AM$1)-COUNTIFS(SWISSW!$I:$I,MATCHUP!$A5,SWISSW!$J:$J,MATCHUP!AM$1,SWISSW!$F:$F,"Draw")+COUNTIFS(SWISSW!$I:$I,MATCHUP!AM$1,SWISSW!$J:$J,MATCHUP!$A5)-COUNTIFS(SWISSW!$I:$I,MATCHUP!AM$1,SWISSW!$J:$J,MATCHUP!$A5,SWISSW!$F:$F,"Draw")),"-")</f>
        <v>-</v>
      </c>
      <c r="AN5" s="5">
        <f ca="1">IFERROR((COUNTIFS(SWISSW!$I:$I,MATCHUP!$A5,SWISSW!$J:$J,MATCHUP!AN$1,SWISSW!$F:$F,"Won")+COUNTIFS(SWISSW!$I:$I,MATCHUP!AN$1,SWISSW!$J:$J,MATCHUP!$A5,SWISSW!$F:$F,"Lost"))/(COUNTIFS(SWISSW!$I:$I,MATCHUP!$A5,SWISSW!$J:$J,MATCHUP!AN$1)-COUNTIFS(SWISSW!$I:$I,MATCHUP!$A5,SWISSW!$J:$J,MATCHUP!AN$1,SWISSW!$F:$F,"Draw")+COUNTIFS(SWISSW!$I:$I,MATCHUP!AN$1,SWISSW!$J:$J,MATCHUP!$A5)-COUNTIFS(SWISSW!$I:$I,MATCHUP!AN$1,SWISSW!$J:$J,MATCHUP!$A5,SWISSW!$F:$F,"Draw")),"-")</f>
        <v>0.33333333333333331</v>
      </c>
      <c r="AO5" s="5" t="str">
        <f ca="1">IFERROR((COUNTIFS(SWISSW!$I:$I,MATCHUP!$A5,SWISSW!$J:$J,MATCHUP!AO$1,SWISSW!$F:$F,"Won")+COUNTIFS(SWISSW!$I:$I,MATCHUP!AO$1,SWISSW!$J:$J,MATCHUP!$A5,SWISSW!$F:$F,"Lost"))/(COUNTIFS(SWISSW!$I:$I,MATCHUP!$A5,SWISSW!$J:$J,MATCHUP!AO$1)-COUNTIFS(SWISSW!$I:$I,MATCHUP!$A5,SWISSW!$J:$J,MATCHUP!AO$1,SWISSW!$F:$F,"Draw")+COUNTIFS(SWISSW!$I:$I,MATCHUP!AO$1,SWISSW!$J:$J,MATCHUP!$A5)-COUNTIFS(SWISSW!$I:$I,MATCHUP!AO$1,SWISSW!$J:$J,MATCHUP!$A5,SWISSW!$F:$F,"Draw")),"-")</f>
        <v>-</v>
      </c>
      <c r="AP5" s="5" t="str">
        <f ca="1">IFERROR((COUNTIFS(SWISSW!$I:$I,MATCHUP!$A5,SWISSW!$J:$J,MATCHUP!AP$1,SWISSW!$F:$F,"Won")+COUNTIFS(SWISSW!$I:$I,MATCHUP!AP$1,SWISSW!$J:$J,MATCHUP!$A5,SWISSW!$F:$F,"Lost"))/(COUNTIFS(SWISSW!$I:$I,MATCHUP!$A5,SWISSW!$J:$J,MATCHUP!AP$1)-COUNTIFS(SWISSW!$I:$I,MATCHUP!$A5,SWISSW!$J:$J,MATCHUP!AP$1,SWISSW!$F:$F,"Draw")+COUNTIFS(SWISSW!$I:$I,MATCHUP!AP$1,SWISSW!$J:$J,MATCHUP!$A5)-COUNTIFS(SWISSW!$I:$I,MATCHUP!AP$1,SWISSW!$J:$J,MATCHUP!$A5,SWISSW!$F:$F,"Draw")),"-")</f>
        <v>-</v>
      </c>
      <c r="AQ5" s="5">
        <f ca="1">IFERROR((COUNTIFS(SWISSW!$I:$I,MATCHUP!$A5,SWISSW!$J:$J,MATCHUP!AQ$1,SWISSW!$F:$F,"Won")+COUNTIFS(SWISSW!$I:$I,MATCHUP!AQ$1,SWISSW!$J:$J,MATCHUP!$A5,SWISSW!$F:$F,"Lost"))/(COUNTIFS(SWISSW!$I:$I,MATCHUP!$A5,SWISSW!$J:$J,MATCHUP!AQ$1)-COUNTIFS(SWISSW!$I:$I,MATCHUP!$A5,SWISSW!$J:$J,MATCHUP!AQ$1,SWISSW!$F:$F,"Draw")+COUNTIFS(SWISSW!$I:$I,MATCHUP!AQ$1,SWISSW!$J:$J,MATCHUP!$A5)-COUNTIFS(SWISSW!$I:$I,MATCHUP!AQ$1,SWISSW!$J:$J,MATCHUP!$A5,SWISSW!$F:$F,"Draw")),"-")</f>
        <v>0</v>
      </c>
      <c r="AR5" s="5" t="str">
        <f ca="1">IFERROR((COUNTIFS(SWISSW!$I:$I,MATCHUP!$A5,SWISSW!$J:$J,MATCHUP!AR$1,SWISSW!$F:$F,"Won")+COUNTIFS(SWISSW!$I:$I,MATCHUP!AR$1,SWISSW!$J:$J,MATCHUP!$A5,SWISSW!$F:$F,"Lost"))/(COUNTIFS(SWISSW!$I:$I,MATCHUP!$A5,SWISSW!$J:$J,MATCHUP!AR$1)-COUNTIFS(SWISSW!$I:$I,MATCHUP!$A5,SWISSW!$J:$J,MATCHUP!AR$1,SWISSW!$F:$F,"Draw")+COUNTIFS(SWISSW!$I:$I,MATCHUP!AR$1,SWISSW!$J:$J,MATCHUP!$A5)-COUNTIFS(SWISSW!$I:$I,MATCHUP!AR$1,SWISSW!$J:$J,MATCHUP!$A5,SWISSW!$F:$F,"Draw")),"-")</f>
        <v>-</v>
      </c>
      <c r="AS5" s="5" t="str">
        <f ca="1">IFERROR((COUNTIFS(SWISSW!$I:$I,MATCHUP!$A5,SWISSW!$J:$J,MATCHUP!AS$1,SWISSW!$F:$F,"Won")+COUNTIFS(SWISSW!$I:$I,MATCHUP!AS$1,SWISSW!$J:$J,MATCHUP!$A5,SWISSW!$F:$F,"Lost"))/(COUNTIFS(SWISSW!$I:$I,MATCHUP!$A5,SWISSW!$J:$J,MATCHUP!AS$1)-COUNTIFS(SWISSW!$I:$I,MATCHUP!$A5,SWISSW!$J:$J,MATCHUP!AS$1,SWISSW!$F:$F,"Draw")+COUNTIFS(SWISSW!$I:$I,MATCHUP!AS$1,SWISSW!$J:$J,MATCHUP!$A5)-COUNTIFS(SWISSW!$I:$I,MATCHUP!AS$1,SWISSW!$J:$J,MATCHUP!$A5,SWISSW!$F:$F,"Draw")),"-")</f>
        <v>-</v>
      </c>
      <c r="AT5" s="5">
        <f ca="1">IFERROR((COUNTIFS(SWISSW!$I:$I,MATCHUP!$A5,SWISSW!$J:$J,MATCHUP!AT$1,SWISSW!$F:$F,"Won")+COUNTIFS(SWISSW!$I:$I,MATCHUP!AT$1,SWISSW!$J:$J,MATCHUP!$A5,SWISSW!$F:$F,"Lost"))/(COUNTIFS(SWISSW!$I:$I,MATCHUP!$A5,SWISSW!$J:$J,MATCHUP!AT$1)-COUNTIFS(SWISSW!$I:$I,MATCHUP!$A5,SWISSW!$J:$J,MATCHUP!AT$1,SWISSW!$F:$F,"Draw")+COUNTIFS(SWISSW!$I:$I,MATCHUP!AT$1,SWISSW!$J:$J,MATCHUP!$A5)-COUNTIFS(SWISSW!$I:$I,MATCHUP!AT$1,SWISSW!$J:$J,MATCHUP!$A5,SWISSW!$F:$F,"Draw")),"-")</f>
        <v>0.33333333333333331</v>
      </c>
      <c r="AU5" s="5">
        <f ca="1">IFERROR((COUNTIFS(SWISSW!$I:$I,MATCHUP!$A5,SWISSW!$J:$J,MATCHUP!AU$1,SWISSW!$F:$F,"Won")+COUNTIFS(SWISSW!$I:$I,MATCHUP!AU$1,SWISSW!$J:$J,MATCHUP!$A5,SWISSW!$F:$F,"Lost"))/(COUNTIFS(SWISSW!$I:$I,MATCHUP!$A5,SWISSW!$J:$J,MATCHUP!AU$1)-COUNTIFS(SWISSW!$I:$I,MATCHUP!$A5,SWISSW!$J:$J,MATCHUP!AU$1,SWISSW!$F:$F,"Draw")+COUNTIFS(SWISSW!$I:$I,MATCHUP!AU$1,SWISSW!$J:$J,MATCHUP!$A5)-COUNTIFS(SWISSW!$I:$I,MATCHUP!AU$1,SWISSW!$J:$J,MATCHUP!$A5,SWISSW!$F:$F,"Draw")),"-")</f>
        <v>0.5</v>
      </c>
      <c r="AV5" s="5">
        <f ca="1">IFERROR((COUNTIFS(SWISSW!$I:$I,MATCHUP!$A5,SWISSW!$J:$J,MATCHUP!AV$1,SWISSW!$F:$F,"Won")+COUNTIFS(SWISSW!$I:$I,MATCHUP!AV$1,SWISSW!$J:$J,MATCHUP!$A5,SWISSW!$F:$F,"Lost"))/(COUNTIFS(SWISSW!$I:$I,MATCHUP!$A5,SWISSW!$J:$J,MATCHUP!AV$1)-COUNTIFS(SWISSW!$I:$I,MATCHUP!$A5,SWISSW!$J:$J,MATCHUP!AV$1,SWISSW!$F:$F,"Draw")+COUNTIFS(SWISSW!$I:$I,MATCHUP!AV$1,SWISSW!$J:$J,MATCHUP!$A5)-COUNTIFS(SWISSW!$I:$I,MATCHUP!AV$1,SWISSW!$J:$J,MATCHUP!$A5,SWISSW!$F:$F,"Draw")),"-")</f>
        <v>1</v>
      </c>
      <c r="AW5" s="5" t="str">
        <f ca="1">IFERROR((COUNTIFS(SWISSW!$I:$I,MATCHUP!$A5,SWISSW!$J:$J,MATCHUP!AW$1,SWISSW!$F:$F,"Won")+COUNTIFS(SWISSW!$I:$I,MATCHUP!AW$1,SWISSW!$J:$J,MATCHUP!$A5,SWISSW!$F:$F,"Lost"))/(COUNTIFS(SWISSW!$I:$I,MATCHUP!$A5,SWISSW!$J:$J,MATCHUP!AW$1)-COUNTIFS(SWISSW!$I:$I,MATCHUP!$A5,SWISSW!$J:$J,MATCHUP!AW$1,SWISSW!$F:$F,"Draw")+COUNTIFS(SWISSW!$I:$I,MATCHUP!AW$1,SWISSW!$J:$J,MATCHUP!$A5)-COUNTIFS(SWISSW!$I:$I,MATCHUP!AW$1,SWISSW!$J:$J,MATCHUP!$A5,SWISSW!$F:$F,"Draw")),"-")</f>
        <v>-</v>
      </c>
      <c r="AX5" s="5" t="str">
        <f ca="1">IFERROR((COUNTIFS(SWISSW!$I:$I,MATCHUP!$A5,SWISSW!$J:$J,MATCHUP!AX$1,SWISSW!$F:$F,"Won")+COUNTIFS(SWISSW!$I:$I,MATCHUP!AX$1,SWISSW!$J:$J,MATCHUP!$A5,SWISSW!$F:$F,"Lost"))/(COUNTIFS(SWISSW!$I:$I,MATCHUP!$A5,SWISSW!$J:$J,MATCHUP!AX$1)-COUNTIFS(SWISSW!$I:$I,MATCHUP!$A5,SWISSW!$J:$J,MATCHUP!AX$1,SWISSW!$F:$F,"Draw")+COUNTIFS(SWISSW!$I:$I,MATCHUP!AX$1,SWISSW!$J:$J,MATCHUP!$A5)-COUNTIFS(SWISSW!$I:$I,MATCHUP!AX$1,SWISSW!$J:$J,MATCHUP!$A5,SWISSW!$F:$F,"Draw")),"-")</f>
        <v>-</v>
      </c>
      <c r="AY5" s="5">
        <f ca="1">IFERROR((COUNTIFS(SWISSW!$I:$I,MATCHUP!$A5,SWISSW!$J:$J,MATCHUP!AY$1,SWISSW!$F:$F,"Won")+COUNTIFS(SWISSW!$I:$I,MATCHUP!AY$1,SWISSW!$J:$J,MATCHUP!$A5,SWISSW!$F:$F,"Lost"))/(COUNTIFS(SWISSW!$I:$I,MATCHUP!$A5,SWISSW!$J:$J,MATCHUP!AY$1)-COUNTIFS(SWISSW!$I:$I,MATCHUP!$A5,SWISSW!$J:$J,MATCHUP!AY$1,SWISSW!$F:$F,"Draw")+COUNTIFS(SWISSW!$I:$I,MATCHUP!AY$1,SWISSW!$J:$J,MATCHUP!$A5)-COUNTIFS(SWISSW!$I:$I,MATCHUP!AY$1,SWISSW!$J:$J,MATCHUP!$A5,SWISSW!$F:$F,"Draw")),"-")</f>
        <v>0</v>
      </c>
      <c r="AZ5" s="5" t="str">
        <f ca="1">IFERROR((COUNTIFS(SWISSW!$I:$I,MATCHUP!$A5,SWISSW!$J:$J,MATCHUP!AZ$1,SWISSW!$F:$F,"Won")+COUNTIFS(SWISSW!$I:$I,MATCHUP!AZ$1,SWISSW!$J:$J,MATCHUP!$A5,SWISSW!$F:$F,"Lost"))/(COUNTIFS(SWISSW!$I:$I,MATCHUP!$A5,SWISSW!$J:$J,MATCHUP!AZ$1)-COUNTIFS(SWISSW!$I:$I,MATCHUP!$A5,SWISSW!$J:$J,MATCHUP!AZ$1,SWISSW!$F:$F,"Draw")+COUNTIFS(SWISSW!$I:$I,MATCHUP!AZ$1,SWISSW!$J:$J,MATCHUP!$A5)-COUNTIFS(SWISSW!$I:$I,MATCHUP!AZ$1,SWISSW!$J:$J,MATCHUP!$A5,SWISSW!$F:$F,"Draw")),"-")</f>
        <v>-</v>
      </c>
      <c r="BA5" s="5" t="str">
        <f ca="1">IFERROR((COUNTIFS(SWISSW!$I:$I,MATCHUP!$A5,SWISSW!$J:$J,MATCHUP!BA$1,SWISSW!$F:$F,"Won")+COUNTIFS(SWISSW!$I:$I,MATCHUP!BA$1,SWISSW!$J:$J,MATCHUP!$A5,SWISSW!$F:$F,"Lost"))/(COUNTIFS(SWISSW!$I:$I,MATCHUP!$A5,SWISSW!$J:$J,MATCHUP!BA$1)-COUNTIFS(SWISSW!$I:$I,MATCHUP!$A5,SWISSW!$J:$J,MATCHUP!BA$1,SWISSW!$F:$F,"Draw")+COUNTIFS(SWISSW!$I:$I,MATCHUP!BA$1,SWISSW!$J:$J,MATCHUP!$A5)-COUNTIFS(SWISSW!$I:$I,MATCHUP!BA$1,SWISSW!$J:$J,MATCHUP!$A5,SWISSW!$F:$F,"Draw")),"-")</f>
        <v>-</v>
      </c>
      <c r="BB5" s="5">
        <f ca="1">IFERROR((COUNTIFS(SWISSW!$I:$I,MATCHUP!$A5,SWISSW!$J:$J,MATCHUP!BB$1,SWISSW!$F:$F,"Won")+COUNTIFS(SWISSW!$I:$I,MATCHUP!BB$1,SWISSW!$J:$J,MATCHUP!$A5,SWISSW!$F:$F,"Lost"))/(COUNTIFS(SWISSW!$I:$I,MATCHUP!$A5,SWISSW!$J:$J,MATCHUP!BB$1)-COUNTIFS(SWISSW!$I:$I,MATCHUP!$A5,SWISSW!$J:$J,MATCHUP!BB$1,SWISSW!$F:$F,"Draw")+COUNTIFS(SWISSW!$I:$I,MATCHUP!BB$1,SWISSW!$J:$J,MATCHUP!$A5)-COUNTIFS(SWISSW!$I:$I,MATCHUP!BB$1,SWISSW!$J:$J,MATCHUP!$A5,SWISSW!$F:$F,"Draw")),"-")</f>
        <v>1</v>
      </c>
      <c r="BC5" s="5" t="str">
        <f ca="1">IFERROR((COUNTIFS(SWISSW!$I:$I,MATCHUP!$A5,SWISSW!$J:$J,MATCHUP!BC$1,SWISSW!$F:$F,"Won")+COUNTIFS(SWISSW!$I:$I,MATCHUP!BC$1,SWISSW!$J:$J,MATCHUP!$A5,SWISSW!$F:$F,"Lost"))/(COUNTIFS(SWISSW!$I:$I,MATCHUP!$A5,SWISSW!$J:$J,MATCHUP!BC$1)-COUNTIFS(SWISSW!$I:$I,MATCHUP!$A5,SWISSW!$J:$J,MATCHUP!BC$1,SWISSW!$F:$F,"Draw")+COUNTIFS(SWISSW!$I:$I,MATCHUP!BC$1,SWISSW!$J:$J,MATCHUP!$A5)-COUNTIFS(SWISSW!$I:$I,MATCHUP!BC$1,SWISSW!$J:$J,MATCHUP!$A5,SWISSW!$F:$F,"Draw")),"-")</f>
        <v>-</v>
      </c>
      <c r="BD5" s="5" t="str">
        <f ca="1">IFERROR((COUNTIFS(SWISSW!$I:$I,MATCHUP!$A5,SWISSW!$J:$J,MATCHUP!BD$1,SWISSW!$F:$F,"Won")+COUNTIFS(SWISSW!$I:$I,MATCHUP!BD$1,SWISSW!$J:$J,MATCHUP!$A5,SWISSW!$F:$F,"Lost"))/(COUNTIFS(SWISSW!$I:$I,MATCHUP!$A5,SWISSW!$J:$J,MATCHUP!BD$1)-COUNTIFS(SWISSW!$I:$I,MATCHUP!$A5,SWISSW!$J:$J,MATCHUP!BD$1,SWISSW!$F:$F,"Draw")+COUNTIFS(SWISSW!$I:$I,MATCHUP!BD$1,SWISSW!$J:$J,MATCHUP!$A5)-COUNTIFS(SWISSW!$I:$I,MATCHUP!BD$1,SWISSW!$J:$J,MATCHUP!$A5,SWISSW!$F:$F,"Draw")),"-")</f>
        <v>-</v>
      </c>
      <c r="BE5" s="5" t="str">
        <f ca="1">IFERROR((COUNTIFS(SWISSW!$I:$I,MATCHUP!$A5,SWISSW!$J:$J,MATCHUP!BE$1,SWISSW!$F:$F,"Won")+COUNTIFS(SWISSW!$I:$I,MATCHUP!BE$1,SWISSW!$J:$J,MATCHUP!$A5,SWISSW!$F:$F,"Lost"))/(COUNTIFS(SWISSW!$I:$I,MATCHUP!$A5,SWISSW!$J:$J,MATCHUP!BE$1)-COUNTIFS(SWISSW!$I:$I,MATCHUP!$A5,SWISSW!$J:$J,MATCHUP!BE$1,SWISSW!$F:$F,"Draw")+COUNTIFS(SWISSW!$I:$I,MATCHUP!BE$1,SWISSW!$J:$J,MATCHUP!$A5)-COUNTIFS(SWISSW!$I:$I,MATCHUP!BE$1,SWISSW!$J:$J,MATCHUP!$A5,SWISSW!$F:$F,"Draw")),"-")</f>
        <v>-</v>
      </c>
      <c r="BF5" s="5">
        <f ca="1">IFERROR((COUNTIFS(SWISSW!$I:$I,MATCHUP!$A5,SWISSW!$J:$J,MATCHUP!BF$1,SWISSW!$F:$F,"Won")+COUNTIFS(SWISSW!$I:$I,MATCHUP!BF$1,SWISSW!$J:$J,MATCHUP!$A5,SWISSW!$F:$F,"Lost"))/(COUNTIFS(SWISSW!$I:$I,MATCHUP!$A5,SWISSW!$J:$J,MATCHUP!BF$1)-COUNTIFS(SWISSW!$I:$I,MATCHUP!$A5,SWISSW!$J:$J,MATCHUP!BF$1,SWISSW!$F:$F,"Draw")+COUNTIFS(SWISSW!$I:$I,MATCHUP!BF$1,SWISSW!$J:$J,MATCHUP!$A5)-COUNTIFS(SWISSW!$I:$I,MATCHUP!BF$1,SWISSW!$J:$J,MATCHUP!$A5,SWISSW!$F:$F,"Draw")),"-")</f>
        <v>1</v>
      </c>
      <c r="BG5" s="5" t="str">
        <f ca="1">IFERROR((COUNTIFS(SWISSW!$I:$I,MATCHUP!$A5,SWISSW!$J:$J,MATCHUP!BG$1,SWISSW!$F:$F,"Won")+COUNTIFS(SWISSW!$I:$I,MATCHUP!BG$1,SWISSW!$J:$J,MATCHUP!$A5,SWISSW!$F:$F,"Lost"))/(COUNTIFS(SWISSW!$I:$I,MATCHUP!$A5,SWISSW!$J:$J,MATCHUP!BG$1)-COUNTIFS(SWISSW!$I:$I,MATCHUP!$A5,SWISSW!$J:$J,MATCHUP!BG$1,SWISSW!$F:$F,"Draw")+COUNTIFS(SWISSW!$I:$I,MATCHUP!BG$1,SWISSW!$J:$J,MATCHUP!$A5)-COUNTIFS(SWISSW!$I:$I,MATCHUP!BG$1,SWISSW!$J:$J,MATCHUP!$A5,SWISSW!$F:$F,"Draw")),"-")</f>
        <v>-</v>
      </c>
      <c r="BH5" s="5" t="str">
        <f ca="1">IFERROR((COUNTIFS(SWISSW!$I:$I,MATCHUP!$A5,SWISSW!$J:$J,MATCHUP!BH$1,SWISSW!$F:$F,"Won")+COUNTIFS(SWISSW!$I:$I,MATCHUP!BH$1,SWISSW!$J:$J,MATCHUP!$A5,SWISSW!$F:$F,"Lost"))/(COUNTIFS(SWISSW!$I:$I,MATCHUP!$A5,SWISSW!$J:$J,MATCHUP!BH$1)-COUNTIFS(SWISSW!$I:$I,MATCHUP!$A5,SWISSW!$J:$J,MATCHUP!BH$1,SWISSW!$F:$F,"Draw")+COUNTIFS(SWISSW!$I:$I,MATCHUP!BH$1,SWISSW!$J:$J,MATCHUP!$A5)-COUNTIFS(SWISSW!$I:$I,MATCHUP!BH$1,SWISSW!$J:$J,MATCHUP!$A5,SWISSW!$F:$F,"Draw")),"-")</f>
        <v>-</v>
      </c>
      <c r="BI5" s="5">
        <f ca="1">IFERROR((COUNTIFS(SWISSW!$I:$I,MATCHUP!$A5,SWISSW!$J:$J,MATCHUP!BI$1,SWISSW!$F:$F,"Won")+COUNTIFS(SWISSW!$I:$I,MATCHUP!BI$1,SWISSW!$J:$J,MATCHUP!$A5,SWISSW!$F:$F,"Lost"))/(COUNTIFS(SWISSW!$I:$I,MATCHUP!$A5,SWISSW!$J:$J,MATCHUP!BI$1)-COUNTIFS(SWISSW!$I:$I,MATCHUP!$A5,SWISSW!$J:$J,MATCHUP!BI$1,SWISSW!$F:$F,"Draw")+COUNTIFS(SWISSW!$I:$I,MATCHUP!BI$1,SWISSW!$J:$J,MATCHUP!$A5)-COUNTIFS(SWISSW!$I:$I,MATCHUP!BI$1,SWISSW!$J:$J,MATCHUP!$A5,SWISSW!$F:$F,"Draw")),"-")</f>
        <v>0</v>
      </c>
      <c r="BJ5" s="5" t="str">
        <f ca="1">IFERROR((COUNTIFS(SWISSW!$I:$I,MATCHUP!$A5,SWISSW!$J:$J,MATCHUP!BJ$1,SWISSW!$F:$F,"Won")+COUNTIFS(SWISSW!$I:$I,MATCHUP!BJ$1,SWISSW!$J:$J,MATCHUP!$A5,SWISSW!$F:$F,"Lost"))/(COUNTIFS(SWISSW!$I:$I,MATCHUP!$A5,SWISSW!$J:$J,MATCHUP!BJ$1)-COUNTIFS(SWISSW!$I:$I,MATCHUP!$A5,SWISSW!$J:$J,MATCHUP!BJ$1,SWISSW!$F:$F,"Draw")+COUNTIFS(SWISSW!$I:$I,MATCHUP!BJ$1,SWISSW!$J:$J,MATCHUP!$A5)-COUNTIFS(SWISSW!$I:$I,MATCHUP!BJ$1,SWISSW!$J:$J,MATCHUP!$A5,SWISSW!$F:$F,"Draw")),"-")</f>
        <v>-</v>
      </c>
      <c r="BK5" s="5" t="str">
        <f ca="1">IFERROR((COUNTIFS(SWISSW!$I:$I,MATCHUP!$A5,SWISSW!$J:$J,MATCHUP!BK$1,SWISSW!$F:$F,"Won")+COUNTIFS(SWISSW!$I:$I,MATCHUP!BK$1,SWISSW!$J:$J,MATCHUP!$A5,SWISSW!$F:$F,"Lost"))/(COUNTIFS(SWISSW!$I:$I,MATCHUP!$A5,SWISSW!$J:$J,MATCHUP!BK$1)-COUNTIFS(SWISSW!$I:$I,MATCHUP!$A5,SWISSW!$J:$J,MATCHUP!BK$1,SWISSW!$F:$F,"Draw")+COUNTIFS(SWISSW!$I:$I,MATCHUP!BK$1,SWISSW!$J:$J,MATCHUP!$A5)-COUNTIFS(SWISSW!$I:$I,MATCHUP!BK$1,SWISSW!$J:$J,MATCHUP!$A5,SWISSW!$F:$F,"Draw")),"-")</f>
        <v>-</v>
      </c>
      <c r="BL5" s="5" t="str">
        <f ca="1">IFERROR((COUNTIFS(SWISSW!$I:$I,MATCHUP!$A5,SWISSW!$J:$J,MATCHUP!BL$1,SWISSW!$F:$F,"Won")+COUNTIFS(SWISSW!$I:$I,MATCHUP!BL$1,SWISSW!$J:$J,MATCHUP!$A5,SWISSW!$F:$F,"Lost"))/(COUNTIFS(SWISSW!$I:$I,MATCHUP!$A5,SWISSW!$J:$J,MATCHUP!BL$1)-COUNTIFS(SWISSW!$I:$I,MATCHUP!$A5,SWISSW!$J:$J,MATCHUP!BL$1,SWISSW!$F:$F,"Draw")+COUNTIFS(SWISSW!$I:$I,MATCHUP!BL$1,SWISSW!$J:$J,MATCHUP!$A5)-COUNTIFS(SWISSW!$I:$I,MATCHUP!BL$1,SWISSW!$J:$J,MATCHUP!$A5,SWISSW!$F:$F,"Draw")),"-")</f>
        <v>-</v>
      </c>
      <c r="BM5" s="5" t="str">
        <f ca="1">IFERROR((COUNTIFS(SWISSW!$I:$I,MATCHUP!$A5,SWISSW!$J:$J,MATCHUP!BM$1,SWISSW!$F:$F,"Won")+COUNTIFS(SWISSW!$I:$I,MATCHUP!BM$1,SWISSW!$J:$J,MATCHUP!$A5,SWISSW!$F:$F,"Lost"))/(COUNTIFS(SWISSW!$I:$I,MATCHUP!$A5,SWISSW!$J:$J,MATCHUP!BM$1)-COUNTIFS(SWISSW!$I:$I,MATCHUP!$A5,SWISSW!$J:$J,MATCHUP!BM$1,SWISSW!$F:$F,"Draw")+COUNTIFS(SWISSW!$I:$I,MATCHUP!BM$1,SWISSW!$J:$J,MATCHUP!$A5)-COUNTIFS(SWISSW!$I:$I,MATCHUP!BM$1,SWISSW!$J:$J,MATCHUP!$A5,SWISSW!$F:$F,"Draw")),"-")</f>
        <v>-</v>
      </c>
      <c r="BN5" s="5" t="str">
        <f ca="1">IFERROR((COUNTIFS(SWISSW!$I:$I,MATCHUP!$A5,SWISSW!$J:$J,MATCHUP!BN$1,SWISSW!$F:$F,"Won")+COUNTIFS(SWISSW!$I:$I,MATCHUP!BN$1,SWISSW!$J:$J,MATCHUP!$A5,SWISSW!$F:$F,"Lost"))/(COUNTIFS(SWISSW!$I:$I,MATCHUP!$A5,SWISSW!$J:$J,MATCHUP!BN$1)-COUNTIFS(SWISSW!$I:$I,MATCHUP!$A5,SWISSW!$J:$J,MATCHUP!BN$1,SWISSW!$F:$F,"Draw")+COUNTIFS(SWISSW!$I:$I,MATCHUP!BN$1,SWISSW!$J:$J,MATCHUP!$A5)-COUNTIFS(SWISSW!$I:$I,MATCHUP!BN$1,SWISSW!$J:$J,MATCHUP!$A5,SWISSW!$F:$F,"Draw")),"-")</f>
        <v>-</v>
      </c>
      <c r="BO5" s="5" t="str">
        <f ca="1">IFERROR((COUNTIFS(SWISSW!$I:$I,MATCHUP!$A5,SWISSW!$J:$J,MATCHUP!BO$1,SWISSW!$F:$F,"Won")+COUNTIFS(SWISSW!$I:$I,MATCHUP!BO$1,SWISSW!$J:$J,MATCHUP!$A5,SWISSW!$F:$F,"Lost"))/(COUNTIFS(SWISSW!$I:$I,MATCHUP!$A5,SWISSW!$J:$J,MATCHUP!BO$1)-COUNTIFS(SWISSW!$I:$I,MATCHUP!$A5,SWISSW!$J:$J,MATCHUP!BO$1,SWISSW!$F:$F,"Draw")+COUNTIFS(SWISSW!$I:$I,MATCHUP!BO$1,SWISSW!$J:$J,MATCHUP!$A5)-COUNTIFS(SWISSW!$I:$I,MATCHUP!BO$1,SWISSW!$J:$J,MATCHUP!$A5,SWISSW!$F:$F,"Draw")),"-")</f>
        <v>-</v>
      </c>
      <c r="BP5" s="5" t="str">
        <f ca="1">IFERROR((COUNTIFS(SWISSW!$I:$I,MATCHUP!$A5,SWISSW!$J:$J,MATCHUP!BP$1,SWISSW!$F:$F,"Won")+COUNTIFS(SWISSW!$I:$I,MATCHUP!BP$1,SWISSW!$J:$J,MATCHUP!$A5,SWISSW!$F:$F,"Lost"))/(COUNTIFS(SWISSW!$I:$I,MATCHUP!$A5,SWISSW!$J:$J,MATCHUP!BP$1)-COUNTIFS(SWISSW!$I:$I,MATCHUP!$A5,SWISSW!$J:$J,MATCHUP!BP$1,SWISSW!$F:$F,"Draw")+COUNTIFS(SWISSW!$I:$I,MATCHUP!BP$1,SWISSW!$J:$J,MATCHUP!$A5)-COUNTIFS(SWISSW!$I:$I,MATCHUP!BP$1,SWISSW!$J:$J,MATCHUP!$A5,SWISSW!$F:$F,"Draw")),"-")</f>
        <v>-</v>
      </c>
      <c r="BQ5" s="5" t="str">
        <f ca="1">IFERROR((COUNTIFS(SWISSW!$I:$I,MATCHUP!$A5,SWISSW!$J:$J,MATCHUP!BQ$1,SWISSW!$F:$F,"Won")+COUNTIFS(SWISSW!$I:$I,MATCHUP!BQ$1,SWISSW!$J:$J,MATCHUP!$A5,SWISSW!$F:$F,"Lost"))/(COUNTIFS(SWISSW!$I:$I,MATCHUP!$A5,SWISSW!$J:$J,MATCHUP!BQ$1)-COUNTIFS(SWISSW!$I:$I,MATCHUP!$A5,SWISSW!$J:$J,MATCHUP!BQ$1,SWISSW!$F:$F,"Draw")+COUNTIFS(SWISSW!$I:$I,MATCHUP!BQ$1,SWISSW!$J:$J,MATCHUP!$A5)-COUNTIFS(SWISSW!$I:$I,MATCHUP!BQ$1,SWISSW!$J:$J,MATCHUP!$A5,SWISSW!$F:$F,"Draw")),"-")</f>
        <v>-</v>
      </c>
      <c r="BR5" s="5" t="str">
        <f ca="1">IFERROR((COUNTIFS(SWISSW!$I:$I,MATCHUP!$A5,SWISSW!$J:$J,MATCHUP!BR$1,SWISSW!$F:$F,"Won")+COUNTIFS(SWISSW!$I:$I,MATCHUP!BR$1,SWISSW!$J:$J,MATCHUP!$A5,SWISSW!$F:$F,"Lost"))/(COUNTIFS(SWISSW!$I:$I,MATCHUP!$A5,SWISSW!$J:$J,MATCHUP!BR$1)-COUNTIFS(SWISSW!$I:$I,MATCHUP!$A5,SWISSW!$J:$J,MATCHUP!BR$1,SWISSW!$F:$F,"Draw")+COUNTIFS(SWISSW!$I:$I,MATCHUP!BR$1,SWISSW!$J:$J,MATCHUP!$A5)-COUNTIFS(SWISSW!$I:$I,MATCHUP!BR$1,SWISSW!$J:$J,MATCHUP!$A5,SWISSW!$F:$F,"Draw")),"-")</f>
        <v>-</v>
      </c>
      <c r="BS5" s="5" t="str">
        <f ca="1">IFERROR((COUNTIFS(SWISSW!$I:$I,MATCHUP!$A5,SWISSW!$J:$J,MATCHUP!BS$1,SWISSW!$F:$F,"Won")+COUNTIFS(SWISSW!$I:$I,MATCHUP!BS$1,SWISSW!$J:$J,MATCHUP!$A5,SWISSW!$F:$F,"Lost"))/(COUNTIFS(SWISSW!$I:$I,MATCHUP!$A5,SWISSW!$J:$J,MATCHUP!BS$1)-COUNTIFS(SWISSW!$I:$I,MATCHUP!$A5,SWISSW!$J:$J,MATCHUP!BS$1,SWISSW!$F:$F,"Draw")+COUNTIFS(SWISSW!$I:$I,MATCHUP!BS$1,SWISSW!$J:$J,MATCHUP!$A5)-COUNTIFS(SWISSW!$I:$I,MATCHUP!BS$1,SWISSW!$J:$J,MATCHUP!$A5,SWISSW!$F:$F,"Draw")),"-")</f>
        <v>-</v>
      </c>
      <c r="BT5" s="5" t="str">
        <f ca="1">IFERROR((COUNTIFS(SWISSW!$I:$I,MATCHUP!$A5,SWISSW!$J:$J,MATCHUP!BT$1,SWISSW!$F:$F,"Won")+COUNTIFS(SWISSW!$I:$I,MATCHUP!BT$1,SWISSW!$J:$J,MATCHUP!$A5,SWISSW!$F:$F,"Lost"))/(COUNTIFS(SWISSW!$I:$I,MATCHUP!$A5,SWISSW!$J:$J,MATCHUP!BT$1)-COUNTIFS(SWISSW!$I:$I,MATCHUP!$A5,SWISSW!$J:$J,MATCHUP!BT$1,SWISSW!$F:$F,"Draw")+COUNTIFS(SWISSW!$I:$I,MATCHUP!BT$1,SWISSW!$J:$J,MATCHUP!$A5)-COUNTIFS(SWISSW!$I:$I,MATCHUP!BT$1,SWISSW!$J:$J,MATCHUP!$A5,SWISSW!$F:$F,"Draw")),"-")</f>
        <v>-</v>
      </c>
      <c r="BU5" s="5" t="str">
        <f ca="1">IFERROR((COUNTIFS(SWISSW!$I:$I,MATCHUP!$A5,SWISSW!$J:$J,MATCHUP!BU$1,SWISSW!$F:$F,"Won")+COUNTIFS(SWISSW!$I:$I,MATCHUP!BU$1,SWISSW!$J:$J,MATCHUP!$A5,SWISSW!$F:$F,"Lost"))/(COUNTIFS(SWISSW!$I:$I,MATCHUP!$A5,SWISSW!$J:$J,MATCHUP!BU$1)-COUNTIFS(SWISSW!$I:$I,MATCHUP!$A5,SWISSW!$J:$J,MATCHUP!BU$1,SWISSW!$F:$F,"Draw")+COUNTIFS(SWISSW!$I:$I,MATCHUP!BU$1,SWISSW!$J:$J,MATCHUP!$A5)-COUNTIFS(SWISSW!$I:$I,MATCHUP!BU$1,SWISSW!$J:$J,MATCHUP!$A5,SWISSW!$F:$F,"Draw")),"-")</f>
        <v>-</v>
      </c>
      <c r="BV5" s="5" t="str">
        <f ca="1">IFERROR((COUNTIFS(SWISSW!$I:$I,MATCHUP!$A5,SWISSW!$J:$J,MATCHUP!BV$1,SWISSW!$F:$F,"Won")+COUNTIFS(SWISSW!$I:$I,MATCHUP!BV$1,SWISSW!$J:$J,MATCHUP!$A5,SWISSW!$F:$F,"Lost"))/(COUNTIFS(SWISSW!$I:$I,MATCHUP!$A5,SWISSW!$J:$J,MATCHUP!BV$1)-COUNTIFS(SWISSW!$I:$I,MATCHUP!$A5,SWISSW!$J:$J,MATCHUP!BV$1,SWISSW!$F:$F,"Draw")+COUNTIFS(SWISSW!$I:$I,MATCHUP!BV$1,SWISSW!$J:$J,MATCHUP!$A5)-COUNTIFS(SWISSW!$I:$I,MATCHUP!BV$1,SWISSW!$J:$J,MATCHUP!$A5,SWISSW!$F:$F,"Draw")),"-")</f>
        <v>-</v>
      </c>
      <c r="BW5" s="5" t="str">
        <f ca="1">IFERROR((COUNTIFS(SWISSW!$I:$I,MATCHUP!$A5,SWISSW!$J:$J,MATCHUP!BW$1,SWISSW!$F:$F,"Won")+COUNTIFS(SWISSW!$I:$I,MATCHUP!BW$1,SWISSW!$J:$J,MATCHUP!$A5,SWISSW!$F:$F,"Lost"))/(COUNTIFS(SWISSW!$I:$I,MATCHUP!$A5,SWISSW!$J:$J,MATCHUP!BW$1)-COUNTIFS(SWISSW!$I:$I,MATCHUP!$A5,SWISSW!$J:$J,MATCHUP!BW$1,SWISSW!$F:$F,"Draw")+COUNTIFS(SWISSW!$I:$I,MATCHUP!BW$1,SWISSW!$J:$J,MATCHUP!$A5)-COUNTIFS(SWISSW!$I:$I,MATCHUP!BW$1,SWISSW!$J:$J,MATCHUP!$A5,SWISSW!$F:$F,"Draw")),"-")</f>
        <v>-</v>
      </c>
      <c r="BX5" s="5" t="str">
        <f ca="1">IFERROR((COUNTIFS(SWISSW!$I:$I,MATCHUP!$A5,SWISSW!$J:$J,MATCHUP!BX$1,SWISSW!$F:$F,"Won")+COUNTIFS(SWISSW!$I:$I,MATCHUP!BX$1,SWISSW!$J:$J,MATCHUP!$A5,SWISSW!$F:$F,"Lost"))/(COUNTIFS(SWISSW!$I:$I,MATCHUP!$A5,SWISSW!$J:$J,MATCHUP!BX$1)-COUNTIFS(SWISSW!$I:$I,MATCHUP!$A5,SWISSW!$J:$J,MATCHUP!BX$1,SWISSW!$F:$F,"Draw")+COUNTIFS(SWISSW!$I:$I,MATCHUP!BX$1,SWISSW!$J:$J,MATCHUP!$A5)-COUNTIFS(SWISSW!$I:$I,MATCHUP!BX$1,SWISSW!$J:$J,MATCHUP!$A5,SWISSW!$F:$F,"Draw")),"-")</f>
        <v>-</v>
      </c>
      <c r="BY5" s="5" t="str">
        <f ca="1">IFERROR((COUNTIFS(SWISSW!$I:$I,MATCHUP!$A5,SWISSW!$J:$J,MATCHUP!BY$1,SWISSW!$F:$F,"Won")+COUNTIFS(SWISSW!$I:$I,MATCHUP!BY$1,SWISSW!$J:$J,MATCHUP!$A5,SWISSW!$F:$F,"Lost"))/(COUNTIFS(SWISSW!$I:$I,MATCHUP!$A5,SWISSW!$J:$J,MATCHUP!BY$1)-COUNTIFS(SWISSW!$I:$I,MATCHUP!$A5,SWISSW!$J:$J,MATCHUP!BY$1,SWISSW!$F:$F,"Draw")+COUNTIFS(SWISSW!$I:$I,MATCHUP!BY$1,SWISSW!$J:$J,MATCHUP!$A5)-COUNTIFS(SWISSW!$I:$I,MATCHUP!BY$1,SWISSW!$J:$J,MATCHUP!$A5,SWISSW!$F:$F,"Draw")),"-")</f>
        <v>-</v>
      </c>
      <c r="BZ5" s="5" t="str">
        <f ca="1">IFERROR((COUNTIFS(SWISSW!$I:$I,MATCHUP!$A5,SWISSW!$J:$J,MATCHUP!BZ$1,SWISSW!$F:$F,"Won")+COUNTIFS(SWISSW!$I:$I,MATCHUP!BZ$1,SWISSW!$J:$J,MATCHUP!$A5,SWISSW!$F:$F,"Lost"))/(COUNTIFS(SWISSW!$I:$I,MATCHUP!$A5,SWISSW!$J:$J,MATCHUP!BZ$1)-COUNTIFS(SWISSW!$I:$I,MATCHUP!$A5,SWISSW!$J:$J,MATCHUP!BZ$1,SWISSW!$F:$F,"Draw")+COUNTIFS(SWISSW!$I:$I,MATCHUP!BZ$1,SWISSW!$J:$J,MATCHUP!$A5)-COUNTIFS(SWISSW!$I:$I,MATCHUP!BZ$1,SWISSW!$J:$J,MATCHUP!$A5,SWISSW!$F:$F,"Draw")),"-")</f>
        <v>-</v>
      </c>
      <c r="CA5" s="5" t="str">
        <f ca="1">IFERROR((COUNTIFS(SWISSW!$I:$I,MATCHUP!$A5,SWISSW!$J:$J,MATCHUP!CA$1,SWISSW!$F:$F,"Won")+COUNTIFS(SWISSW!$I:$I,MATCHUP!CA$1,SWISSW!$J:$J,MATCHUP!$A5,SWISSW!$F:$F,"Lost"))/(COUNTIFS(SWISSW!$I:$I,MATCHUP!$A5,SWISSW!$J:$J,MATCHUP!CA$1)-COUNTIFS(SWISSW!$I:$I,MATCHUP!$A5,SWISSW!$J:$J,MATCHUP!CA$1,SWISSW!$F:$F,"Draw")+COUNTIFS(SWISSW!$I:$I,MATCHUP!CA$1,SWISSW!$J:$J,MATCHUP!$A5)-COUNTIFS(SWISSW!$I:$I,MATCHUP!CA$1,SWISSW!$J:$J,MATCHUP!$A5,SWISSW!$F:$F,"Draw")),"-")</f>
        <v>-</v>
      </c>
      <c r="CB5" s="5" t="str">
        <f ca="1">IFERROR((COUNTIFS(SWISSW!$I:$I,MATCHUP!$A5,SWISSW!$J:$J,MATCHUP!CB$1,SWISSW!$F:$F,"Won")+COUNTIFS(SWISSW!$I:$I,MATCHUP!CB$1,SWISSW!$J:$J,MATCHUP!$A5,SWISSW!$F:$F,"Lost"))/(COUNTIFS(SWISSW!$I:$I,MATCHUP!$A5,SWISSW!$J:$J,MATCHUP!CB$1)-COUNTIFS(SWISSW!$I:$I,MATCHUP!$A5,SWISSW!$J:$J,MATCHUP!CB$1,SWISSW!$F:$F,"Draw")+COUNTIFS(SWISSW!$I:$I,MATCHUP!CB$1,SWISSW!$J:$J,MATCHUP!$A5)-COUNTIFS(SWISSW!$I:$I,MATCHUP!CB$1,SWISSW!$J:$J,MATCHUP!$A5,SWISSW!$F:$F,"Draw")),"-")</f>
        <v>-</v>
      </c>
      <c r="CC5" s="5" t="str">
        <f ca="1">IFERROR((COUNTIFS(SWISSW!$I:$I,MATCHUP!$A5,SWISSW!$J:$J,MATCHUP!CC$1,SWISSW!$F:$F,"Won")+COUNTIFS(SWISSW!$I:$I,MATCHUP!CC$1,SWISSW!$J:$J,MATCHUP!$A5,SWISSW!$F:$F,"Lost"))/(COUNTIFS(SWISSW!$I:$I,MATCHUP!$A5,SWISSW!$J:$J,MATCHUP!CC$1)-COUNTIFS(SWISSW!$I:$I,MATCHUP!$A5,SWISSW!$J:$J,MATCHUP!CC$1,SWISSW!$F:$F,"Draw")+COUNTIFS(SWISSW!$I:$I,MATCHUP!CC$1,SWISSW!$J:$J,MATCHUP!$A5)-COUNTIFS(SWISSW!$I:$I,MATCHUP!CC$1,SWISSW!$J:$J,MATCHUP!$A5,SWISSW!$F:$F,"Draw")),"-")</f>
        <v>-</v>
      </c>
      <c r="CD5" s="5" t="str">
        <f ca="1">IFERROR((COUNTIFS(SWISSW!$I:$I,MATCHUP!$A5,SWISSW!$J:$J,MATCHUP!CD$1,SWISSW!$F:$F,"Won")+COUNTIFS(SWISSW!$I:$I,MATCHUP!CD$1,SWISSW!$J:$J,MATCHUP!$A5,SWISSW!$F:$F,"Lost"))/(COUNTIFS(SWISSW!$I:$I,MATCHUP!$A5,SWISSW!$J:$J,MATCHUP!CD$1)-COUNTIFS(SWISSW!$I:$I,MATCHUP!$A5,SWISSW!$J:$J,MATCHUP!CD$1,SWISSW!$F:$F,"Draw")+COUNTIFS(SWISSW!$I:$I,MATCHUP!CD$1,SWISSW!$J:$J,MATCHUP!$A5)-COUNTIFS(SWISSW!$I:$I,MATCHUP!CD$1,SWISSW!$J:$J,MATCHUP!$A5,SWISSW!$F:$F,"Draw")),"-")</f>
        <v>-</v>
      </c>
      <c r="CE5" s="5" t="str">
        <f ca="1">IFERROR((COUNTIFS(SWISSW!$I:$I,MATCHUP!$A5,SWISSW!$J:$J,MATCHUP!CE$1,SWISSW!$F:$F,"Won")+COUNTIFS(SWISSW!$I:$I,MATCHUP!CE$1,SWISSW!$J:$J,MATCHUP!$A5,SWISSW!$F:$F,"Lost"))/(COUNTIFS(SWISSW!$I:$I,MATCHUP!$A5,SWISSW!$J:$J,MATCHUP!CE$1)-COUNTIFS(SWISSW!$I:$I,MATCHUP!$A5,SWISSW!$J:$J,MATCHUP!CE$1,SWISSW!$F:$F,"Draw")+COUNTIFS(SWISSW!$I:$I,MATCHUP!CE$1,SWISSW!$J:$J,MATCHUP!$A5)-COUNTIFS(SWISSW!$I:$I,MATCHUP!CE$1,SWISSW!$J:$J,MATCHUP!$A5,SWISSW!$F:$F,"Draw")),"-")</f>
        <v>-</v>
      </c>
      <c r="CF5" s="5" t="str">
        <f ca="1">IFERROR((COUNTIFS(SWISSW!$I:$I,MATCHUP!$A5,SWISSW!$J:$J,MATCHUP!CF$1,SWISSW!$F:$F,"Won")+COUNTIFS(SWISSW!$I:$I,MATCHUP!CF$1,SWISSW!$J:$J,MATCHUP!$A5,SWISSW!$F:$F,"Lost"))/(COUNTIFS(SWISSW!$I:$I,MATCHUP!$A5,SWISSW!$J:$J,MATCHUP!CF$1)-COUNTIFS(SWISSW!$I:$I,MATCHUP!$A5,SWISSW!$J:$J,MATCHUP!CF$1,SWISSW!$F:$F,"Draw")+COUNTIFS(SWISSW!$I:$I,MATCHUP!CF$1,SWISSW!$J:$J,MATCHUP!$A5)-COUNTIFS(SWISSW!$I:$I,MATCHUP!CF$1,SWISSW!$J:$J,MATCHUP!$A5,SWISSW!$F:$F,"Draw")),"-")</f>
        <v>-</v>
      </c>
      <c r="CG5" s="5" t="str">
        <f ca="1">IFERROR((COUNTIFS(SWISSW!$I:$I,MATCHUP!$A5,SWISSW!$J:$J,MATCHUP!CG$1,SWISSW!$F:$F,"Won")+COUNTIFS(SWISSW!$I:$I,MATCHUP!CG$1,SWISSW!$J:$J,MATCHUP!$A5,SWISSW!$F:$F,"Lost"))/(COUNTIFS(SWISSW!$I:$I,MATCHUP!$A5,SWISSW!$J:$J,MATCHUP!CG$1)-COUNTIFS(SWISSW!$I:$I,MATCHUP!$A5,SWISSW!$J:$J,MATCHUP!CG$1,SWISSW!$F:$F,"Draw")+COUNTIFS(SWISSW!$I:$I,MATCHUP!CG$1,SWISSW!$J:$J,MATCHUP!$A5)-COUNTIFS(SWISSW!$I:$I,MATCHUP!CG$1,SWISSW!$J:$J,MATCHUP!$A5,SWISSW!$F:$F,"Draw")),"-")</f>
        <v>-</v>
      </c>
      <c r="CH5" s="5" t="str">
        <f ca="1">IFERROR((COUNTIFS(SWISSW!$I:$I,MATCHUP!$A5,SWISSW!$J:$J,MATCHUP!CH$1,SWISSW!$F:$F,"Won")+COUNTIFS(SWISSW!$I:$I,MATCHUP!CH$1,SWISSW!$J:$J,MATCHUP!$A5,SWISSW!$F:$F,"Lost"))/(COUNTIFS(SWISSW!$I:$I,MATCHUP!$A5,SWISSW!$J:$J,MATCHUP!CH$1)-COUNTIFS(SWISSW!$I:$I,MATCHUP!$A5,SWISSW!$J:$J,MATCHUP!CH$1,SWISSW!$F:$F,"Draw")+COUNTIFS(SWISSW!$I:$I,MATCHUP!CH$1,SWISSW!$J:$J,MATCHUP!$A5)-COUNTIFS(SWISSW!$I:$I,MATCHUP!CH$1,SWISSW!$J:$J,MATCHUP!$A5,SWISSW!$F:$F,"Draw")),"-")</f>
        <v>-</v>
      </c>
      <c r="CI5" s="5" t="str">
        <f ca="1">IFERROR((COUNTIFS(SWISSW!$I:$I,MATCHUP!$A5,SWISSW!$J:$J,MATCHUP!CI$1,SWISSW!$F:$F,"Won")+COUNTIFS(SWISSW!$I:$I,MATCHUP!CI$1,SWISSW!$J:$J,MATCHUP!$A5,SWISSW!$F:$F,"Lost"))/(COUNTIFS(SWISSW!$I:$I,MATCHUP!$A5,SWISSW!$J:$J,MATCHUP!CI$1)-COUNTIFS(SWISSW!$I:$I,MATCHUP!$A5,SWISSW!$J:$J,MATCHUP!CI$1,SWISSW!$F:$F,"Draw")+COUNTIFS(SWISSW!$I:$I,MATCHUP!CI$1,SWISSW!$J:$J,MATCHUP!$A5)-COUNTIFS(SWISSW!$I:$I,MATCHUP!CI$1,SWISSW!$J:$J,MATCHUP!$A5,SWISSW!$F:$F,"Draw")),"-")</f>
        <v>-</v>
      </c>
      <c r="CJ5" s="5" t="str">
        <f ca="1">IFERROR((COUNTIFS(SWISSW!$I:$I,MATCHUP!$A5,SWISSW!$J:$J,MATCHUP!CJ$1,SWISSW!$F:$F,"Won")+COUNTIFS(SWISSW!$I:$I,MATCHUP!CJ$1,SWISSW!$J:$J,MATCHUP!$A5,SWISSW!$F:$F,"Lost"))/(COUNTIFS(SWISSW!$I:$I,MATCHUP!$A5,SWISSW!$J:$J,MATCHUP!CJ$1)-COUNTIFS(SWISSW!$I:$I,MATCHUP!$A5,SWISSW!$J:$J,MATCHUP!CJ$1,SWISSW!$F:$F,"Draw")+COUNTIFS(SWISSW!$I:$I,MATCHUP!CJ$1,SWISSW!$J:$J,MATCHUP!$A5)-COUNTIFS(SWISSW!$I:$I,MATCHUP!CJ$1,SWISSW!$J:$J,MATCHUP!$A5,SWISSW!$F:$F,"Draw")),"-")</f>
        <v>-</v>
      </c>
      <c r="CK5" s="5" t="str">
        <f ca="1">IFERROR((COUNTIFS(SWISSW!$I:$I,MATCHUP!$A5,SWISSW!$J:$J,MATCHUP!CK$1,SWISSW!$F:$F,"Won")+COUNTIFS(SWISSW!$I:$I,MATCHUP!CK$1,SWISSW!$J:$J,MATCHUP!$A5,SWISSW!$F:$F,"Lost"))/(COUNTIFS(SWISSW!$I:$I,MATCHUP!$A5,SWISSW!$J:$J,MATCHUP!CK$1)-COUNTIFS(SWISSW!$I:$I,MATCHUP!$A5,SWISSW!$J:$J,MATCHUP!CK$1,SWISSW!$F:$F,"Draw")+COUNTIFS(SWISSW!$I:$I,MATCHUP!CK$1,SWISSW!$J:$J,MATCHUP!$A5)-COUNTIFS(SWISSW!$I:$I,MATCHUP!CK$1,SWISSW!$J:$J,MATCHUP!$A5,SWISSW!$F:$F,"Draw")),"-")</f>
        <v>-</v>
      </c>
      <c r="CL5" s="5" t="str">
        <f ca="1">IFERROR((COUNTIFS(SWISSW!$I:$I,MATCHUP!$A5,SWISSW!$J:$J,MATCHUP!CL$1,SWISSW!$F:$F,"Won")+COUNTIFS(SWISSW!$I:$I,MATCHUP!CL$1,SWISSW!$J:$J,MATCHUP!$A5,SWISSW!$F:$F,"Lost"))/(COUNTIFS(SWISSW!$I:$I,MATCHUP!$A5,SWISSW!$J:$J,MATCHUP!CL$1)-COUNTIFS(SWISSW!$I:$I,MATCHUP!$A5,SWISSW!$J:$J,MATCHUP!CL$1,SWISSW!$F:$F,"Draw")+COUNTIFS(SWISSW!$I:$I,MATCHUP!CL$1,SWISSW!$J:$J,MATCHUP!$A5)-COUNTIFS(SWISSW!$I:$I,MATCHUP!CL$1,SWISSW!$J:$J,MATCHUP!$A5,SWISSW!$F:$F,"Draw")),"-")</f>
        <v>-</v>
      </c>
      <c r="CM5" s="5" t="str">
        <f ca="1">IFERROR((COUNTIFS(SWISSW!$I:$I,MATCHUP!$A5,SWISSW!$J:$J,MATCHUP!CM$1,SWISSW!$F:$F,"Won")+COUNTIFS(SWISSW!$I:$I,MATCHUP!CM$1,SWISSW!$J:$J,MATCHUP!$A5,SWISSW!$F:$F,"Lost"))/(COUNTIFS(SWISSW!$I:$I,MATCHUP!$A5,SWISSW!$J:$J,MATCHUP!CM$1)-COUNTIFS(SWISSW!$I:$I,MATCHUP!$A5,SWISSW!$J:$J,MATCHUP!CM$1,SWISSW!$F:$F,"Draw")+COUNTIFS(SWISSW!$I:$I,MATCHUP!CM$1,SWISSW!$J:$J,MATCHUP!$A5)-COUNTIFS(SWISSW!$I:$I,MATCHUP!CM$1,SWISSW!$J:$J,MATCHUP!$A5,SWISSW!$F:$F,"Draw")),"-")</f>
        <v>-</v>
      </c>
      <c r="CN5" s="5" t="str">
        <f ca="1">IFERROR((COUNTIFS(SWISSW!$I:$I,MATCHUP!$A5,SWISSW!$J:$J,MATCHUP!CN$1,SWISSW!$F:$F,"Won")+COUNTIFS(SWISSW!$I:$I,MATCHUP!CN$1,SWISSW!$J:$J,MATCHUP!$A5,SWISSW!$F:$F,"Lost"))/(COUNTIFS(SWISSW!$I:$I,MATCHUP!$A5,SWISSW!$J:$J,MATCHUP!CN$1)-COUNTIFS(SWISSW!$I:$I,MATCHUP!$A5,SWISSW!$J:$J,MATCHUP!CN$1,SWISSW!$F:$F,"Draw")+COUNTIFS(SWISSW!$I:$I,MATCHUP!CN$1,SWISSW!$J:$J,MATCHUP!$A5)-COUNTIFS(SWISSW!$I:$I,MATCHUP!CN$1,SWISSW!$J:$J,MATCHUP!$A5,SWISSW!$F:$F,"Draw")),"-")</f>
        <v>-</v>
      </c>
      <c r="CO5" s="5" t="str">
        <f ca="1">IFERROR((COUNTIFS(SWISSW!$I:$I,MATCHUP!$A5,SWISSW!$J:$J,MATCHUP!CO$1,SWISSW!$F:$F,"Won")+COUNTIFS(SWISSW!$I:$I,MATCHUP!CO$1,SWISSW!$J:$J,MATCHUP!$A5,SWISSW!$F:$F,"Lost"))/(COUNTIFS(SWISSW!$I:$I,MATCHUP!$A5,SWISSW!$J:$J,MATCHUP!CO$1)-COUNTIFS(SWISSW!$I:$I,MATCHUP!$A5,SWISSW!$J:$J,MATCHUP!CO$1,SWISSW!$F:$F,"Draw")+COUNTIFS(SWISSW!$I:$I,MATCHUP!CO$1,SWISSW!$J:$J,MATCHUP!$A5)-COUNTIFS(SWISSW!$I:$I,MATCHUP!CO$1,SWISSW!$J:$J,MATCHUP!$A5,SWISSW!$F:$F,"Draw")),"-")</f>
        <v>-</v>
      </c>
      <c r="CP5" s="5" t="str">
        <f ca="1">IFERROR((COUNTIFS(SWISSW!$I:$I,MATCHUP!$A5,SWISSW!$J:$J,MATCHUP!CP$1,SWISSW!$F:$F,"Won")+COUNTIFS(SWISSW!$I:$I,MATCHUP!CP$1,SWISSW!$J:$J,MATCHUP!$A5,SWISSW!$F:$F,"Lost"))/(COUNTIFS(SWISSW!$I:$I,MATCHUP!$A5,SWISSW!$J:$J,MATCHUP!CP$1)-COUNTIFS(SWISSW!$I:$I,MATCHUP!$A5,SWISSW!$J:$J,MATCHUP!CP$1,SWISSW!$F:$F,"Draw")+COUNTIFS(SWISSW!$I:$I,MATCHUP!CP$1,SWISSW!$J:$J,MATCHUP!$A5)-COUNTIFS(SWISSW!$I:$I,MATCHUP!CP$1,SWISSW!$J:$J,MATCHUP!$A5,SWISSW!$F:$F,"Draw")),"-")</f>
        <v>-</v>
      </c>
      <c r="CQ5" s="5" t="str">
        <f ca="1">IFERROR((COUNTIFS(SWISSW!$I:$I,MATCHUP!$A5,SWISSW!$J:$J,MATCHUP!CQ$1,SWISSW!$F:$F,"Won")+COUNTIFS(SWISSW!$I:$I,MATCHUP!CQ$1,SWISSW!$J:$J,MATCHUP!$A5,SWISSW!$F:$F,"Lost"))/(COUNTIFS(SWISSW!$I:$I,MATCHUP!$A5,SWISSW!$J:$J,MATCHUP!CQ$1)-COUNTIFS(SWISSW!$I:$I,MATCHUP!$A5,SWISSW!$J:$J,MATCHUP!CQ$1,SWISSW!$F:$F,"Draw")+COUNTIFS(SWISSW!$I:$I,MATCHUP!CQ$1,SWISSW!$J:$J,MATCHUP!$A5)-COUNTIFS(SWISSW!$I:$I,MATCHUP!CQ$1,SWISSW!$J:$J,MATCHUP!$A5,SWISSW!$F:$F,"Draw")),"-")</f>
        <v>-</v>
      </c>
      <c r="CR5" s="5" t="str">
        <f ca="1">IFERROR((COUNTIFS(SWISSW!$I:$I,MATCHUP!$A5,SWISSW!$J:$J,MATCHUP!CR$1,SWISSW!$F:$F,"Won")+COUNTIFS(SWISSW!$I:$I,MATCHUP!CR$1,SWISSW!$J:$J,MATCHUP!$A5,SWISSW!$F:$F,"Lost"))/(COUNTIFS(SWISSW!$I:$I,MATCHUP!$A5,SWISSW!$J:$J,MATCHUP!CR$1)-COUNTIFS(SWISSW!$I:$I,MATCHUP!$A5,SWISSW!$J:$J,MATCHUP!CR$1,SWISSW!$F:$F,"Draw")+COUNTIFS(SWISSW!$I:$I,MATCHUP!CR$1,SWISSW!$J:$J,MATCHUP!$A5)-COUNTIFS(SWISSW!$I:$I,MATCHUP!CR$1,SWISSW!$J:$J,MATCHUP!$A5,SWISSW!$F:$F,"Draw")),"-")</f>
        <v>-</v>
      </c>
      <c r="CS5" s="5" t="str">
        <f ca="1">IFERROR((COUNTIFS(SWISSW!$I:$I,MATCHUP!$A5,SWISSW!$J:$J,MATCHUP!CS$1,SWISSW!$F:$F,"Won")+COUNTIFS(SWISSW!$I:$I,MATCHUP!CS$1,SWISSW!$J:$J,MATCHUP!$A5,SWISSW!$F:$F,"Lost"))/(COUNTIFS(SWISSW!$I:$I,MATCHUP!$A5,SWISSW!$J:$J,MATCHUP!CS$1)-COUNTIFS(SWISSW!$I:$I,MATCHUP!$A5,SWISSW!$J:$J,MATCHUP!CS$1,SWISSW!$F:$F,"Draw")+COUNTIFS(SWISSW!$I:$I,MATCHUP!CS$1,SWISSW!$J:$J,MATCHUP!$A5)-COUNTIFS(SWISSW!$I:$I,MATCHUP!CS$1,SWISSW!$J:$J,MATCHUP!$A5,SWISSW!$F:$F,"Draw")),"-")</f>
        <v>-</v>
      </c>
      <c r="CT5" s="5" t="str">
        <f ca="1">IFERROR((COUNTIFS(SWISSW!$I:$I,MATCHUP!$A5,SWISSW!$J:$J,MATCHUP!CT$1,SWISSW!$F:$F,"Won")+COUNTIFS(SWISSW!$I:$I,MATCHUP!CT$1,SWISSW!$J:$J,MATCHUP!$A5,SWISSW!$F:$F,"Lost"))/(COUNTIFS(SWISSW!$I:$I,MATCHUP!$A5,SWISSW!$J:$J,MATCHUP!CT$1)-COUNTIFS(SWISSW!$I:$I,MATCHUP!$A5,SWISSW!$J:$J,MATCHUP!CT$1,SWISSW!$F:$F,"Draw")+COUNTIFS(SWISSW!$I:$I,MATCHUP!CT$1,SWISSW!$J:$J,MATCHUP!$A5)-COUNTIFS(SWISSW!$I:$I,MATCHUP!CT$1,SWISSW!$J:$J,MATCHUP!$A5,SWISSW!$F:$F,"Draw")),"-")</f>
        <v>-</v>
      </c>
      <c r="CU5" s="5" t="str">
        <f ca="1">IFERROR((COUNTIFS(SWISSW!$I:$I,MATCHUP!$A5,SWISSW!$J:$J,MATCHUP!CU$1,SWISSW!$F:$F,"Won")+COUNTIFS(SWISSW!$I:$I,MATCHUP!CU$1,SWISSW!$J:$J,MATCHUP!$A5,SWISSW!$F:$F,"Lost"))/(COUNTIFS(SWISSW!$I:$I,MATCHUP!$A5,SWISSW!$J:$J,MATCHUP!CU$1)-COUNTIFS(SWISSW!$I:$I,MATCHUP!$A5,SWISSW!$J:$J,MATCHUP!CU$1,SWISSW!$F:$F,"Draw")+COUNTIFS(SWISSW!$I:$I,MATCHUP!CU$1,SWISSW!$J:$J,MATCHUP!$A5)-COUNTIFS(SWISSW!$I:$I,MATCHUP!CU$1,SWISSW!$J:$J,MATCHUP!$A5,SWISSW!$F:$F,"Draw")),"-")</f>
        <v>-</v>
      </c>
      <c r="CV5" s="5" t="str">
        <f ca="1">IFERROR((COUNTIFS(SWISSW!$I:$I,MATCHUP!$A5,SWISSW!$J:$J,MATCHUP!CV$1,SWISSW!$F:$F,"Won")+COUNTIFS(SWISSW!$I:$I,MATCHUP!CV$1,SWISSW!$J:$J,MATCHUP!$A5,SWISSW!$F:$F,"Lost"))/(COUNTIFS(SWISSW!$I:$I,MATCHUP!$A5,SWISSW!$J:$J,MATCHUP!CV$1)-COUNTIFS(SWISSW!$I:$I,MATCHUP!$A5,SWISSW!$J:$J,MATCHUP!CV$1,SWISSW!$F:$F,"Draw")+COUNTIFS(SWISSW!$I:$I,MATCHUP!CV$1,SWISSW!$J:$J,MATCHUP!$A5)-COUNTIFS(SWISSW!$I:$I,MATCHUP!CV$1,SWISSW!$J:$J,MATCHUP!$A5,SWISSW!$F:$F,"Draw")),"-")</f>
        <v>-</v>
      </c>
    </row>
    <row r="6" spans="1:100" s="6" customFormat="1" ht="55" customHeight="1" x14ac:dyDescent="0.25">
      <c r="A6" s="3" t="str" cm="1">
        <f t="array" aca="1" ref="A6" ca="1">INDIRECT(ADDRESS(ROW(),1,,1,"METABREAK"))</f>
        <v>Mono Red Madness</v>
      </c>
      <c r="B6" s="5">
        <f ca="1">IFERROR((COUNTIFS(SWISSW!$I:$I,MATCHUP!$A6,SWISSW!$J:$J,MATCHUP!B$1,SWISSW!$F:$F,"Won")+COUNTIFS(SWISSW!$I:$I,MATCHUP!B$1,SWISSW!$J:$J,MATCHUP!$A6,SWISSW!$F:$F,"Lost"))/(COUNTIFS(SWISSW!$I:$I,MATCHUP!$A6,SWISSW!$J:$J,MATCHUP!B$1)-COUNTIFS(SWISSW!$I:$I,MATCHUP!$A6,SWISSW!$J:$J,MATCHUP!B$1,SWISSW!$F:$F,"Draw")+COUNTIFS(SWISSW!$I:$I,MATCHUP!B$1,SWISSW!$J:$J,MATCHUP!$A6)-COUNTIFS(SWISSW!$I:$I,MATCHUP!B$1,SWISSW!$J:$J,MATCHUP!$A6,SWISSW!$F:$F,"Draw")),"-")</f>
        <v>0.5</v>
      </c>
      <c r="C6" s="5">
        <f ca="1">IFERROR((COUNTIFS(SWISSW!$I:$I,MATCHUP!$A6,SWISSW!$J:$J,MATCHUP!C$1,SWISSW!$F:$F,"Won")+COUNTIFS(SWISSW!$I:$I,MATCHUP!C$1,SWISSW!$J:$J,MATCHUP!$A6,SWISSW!$F:$F,"Lost"))/(COUNTIFS(SWISSW!$I:$I,MATCHUP!$A6,SWISSW!$J:$J,MATCHUP!C$1)-COUNTIFS(SWISSW!$I:$I,MATCHUP!$A6,SWISSW!$J:$J,MATCHUP!C$1,SWISSW!$F:$F,"Draw")+COUNTIFS(SWISSW!$I:$I,MATCHUP!C$1,SWISSW!$J:$J,MATCHUP!$A6)-COUNTIFS(SWISSW!$I:$I,MATCHUP!C$1,SWISSW!$J:$J,MATCHUP!$A6,SWISSW!$F:$F,"Draw")),"-")</f>
        <v>0.40322580645161288</v>
      </c>
      <c r="D6" s="5">
        <f ca="1">IFERROR((COUNTIFS(SWISSW!$I:$I,MATCHUP!$A6,SWISSW!$J:$J,MATCHUP!D$1,SWISSW!$F:$F,"Won")+COUNTIFS(SWISSW!$I:$I,MATCHUP!D$1,SWISSW!$J:$J,MATCHUP!$A6,SWISSW!$F:$F,"Lost"))/(COUNTIFS(SWISSW!$I:$I,MATCHUP!$A6,SWISSW!$J:$J,MATCHUP!D$1)-COUNTIFS(SWISSW!$I:$I,MATCHUP!$A6,SWISSW!$J:$J,MATCHUP!D$1,SWISSW!$F:$F,"Draw")+COUNTIFS(SWISSW!$I:$I,MATCHUP!D$1,SWISSW!$J:$J,MATCHUP!$A6)-COUNTIFS(SWISSW!$I:$I,MATCHUP!D$1,SWISSW!$J:$J,MATCHUP!$A6,SWISSW!$F:$F,"Draw")),"-")</f>
        <v>0.38461538461538464</v>
      </c>
      <c r="E6" s="5">
        <f ca="1">IFERROR((COUNTIFS(SWISSW!$I:$I,MATCHUP!$A6,SWISSW!$J:$J,MATCHUP!E$1,SWISSW!$F:$F,"Won")+COUNTIFS(SWISSW!$I:$I,MATCHUP!E$1,SWISSW!$J:$J,MATCHUP!$A6,SWISSW!$F:$F,"Lost"))/(COUNTIFS(SWISSW!$I:$I,MATCHUP!$A6,SWISSW!$J:$J,MATCHUP!E$1)-COUNTIFS(SWISSW!$I:$I,MATCHUP!$A6,SWISSW!$J:$J,MATCHUP!E$1,SWISSW!$F:$F,"Draw")+COUNTIFS(SWISSW!$I:$I,MATCHUP!E$1,SWISSW!$J:$J,MATCHUP!$A6)-COUNTIFS(SWISSW!$I:$I,MATCHUP!E$1,SWISSW!$J:$J,MATCHUP!$A6,SWISSW!$F:$F,"Draw")),"-")</f>
        <v>0.43243243243243246</v>
      </c>
      <c r="F6" s="5">
        <f ca="1">IFERROR((COUNTIFS(SWISSW!$I:$I,MATCHUP!$A6,SWISSW!$J:$J,MATCHUP!F$1,SWISSW!$F:$F,"Won")+COUNTIFS(SWISSW!$I:$I,MATCHUP!F$1,SWISSW!$J:$J,MATCHUP!$A6,SWISSW!$F:$F,"Lost"))/(COUNTIFS(SWISSW!$I:$I,MATCHUP!$A6,SWISSW!$J:$J,MATCHUP!F$1)-COUNTIFS(SWISSW!$I:$I,MATCHUP!$A6,SWISSW!$J:$J,MATCHUP!F$1,SWISSW!$F:$F,"Draw")+COUNTIFS(SWISSW!$I:$I,MATCHUP!F$1,SWISSW!$J:$J,MATCHUP!$A6)-COUNTIFS(SWISSW!$I:$I,MATCHUP!F$1,SWISSW!$J:$J,MATCHUP!$A6,SWISSW!$F:$F,"Draw")),"-")</f>
        <v>0.5</v>
      </c>
      <c r="G6" s="5">
        <f ca="1">IFERROR((COUNTIFS(SWISSW!$I:$I,MATCHUP!$A6,SWISSW!$J:$J,MATCHUP!G$1,SWISSW!$F:$F,"Won")+COUNTIFS(SWISSW!$I:$I,MATCHUP!G$1,SWISSW!$J:$J,MATCHUP!$A6,SWISSW!$F:$F,"Lost"))/(COUNTIFS(SWISSW!$I:$I,MATCHUP!$A6,SWISSW!$J:$J,MATCHUP!G$1)-COUNTIFS(SWISSW!$I:$I,MATCHUP!$A6,SWISSW!$J:$J,MATCHUP!G$1,SWISSW!$F:$F,"Draw")+COUNTIFS(SWISSW!$I:$I,MATCHUP!G$1,SWISSW!$J:$J,MATCHUP!$A6)-COUNTIFS(SWISSW!$I:$I,MATCHUP!G$1,SWISSW!$J:$J,MATCHUP!$A6,SWISSW!$F:$F,"Draw")),"-")</f>
        <v>0.40740740740740738</v>
      </c>
      <c r="H6" s="5">
        <f ca="1">IFERROR((COUNTIFS(SWISSW!$I:$I,MATCHUP!$A6,SWISSW!$J:$J,MATCHUP!H$1,SWISSW!$F:$F,"Won")+COUNTIFS(SWISSW!$I:$I,MATCHUP!H$1,SWISSW!$J:$J,MATCHUP!$A6,SWISSW!$F:$F,"Lost"))/(COUNTIFS(SWISSW!$I:$I,MATCHUP!$A6,SWISSW!$J:$J,MATCHUP!H$1)-COUNTIFS(SWISSW!$I:$I,MATCHUP!$A6,SWISSW!$J:$J,MATCHUP!H$1,SWISSW!$F:$F,"Draw")+COUNTIFS(SWISSW!$I:$I,MATCHUP!H$1,SWISSW!$J:$J,MATCHUP!$A6)-COUNTIFS(SWISSW!$I:$I,MATCHUP!H$1,SWISSW!$J:$J,MATCHUP!$A6,SWISSW!$F:$F,"Draw")),"-")</f>
        <v>0.61290322580645162</v>
      </c>
      <c r="I6" s="5">
        <f ca="1">IFERROR((COUNTIFS(SWISSW!$I:$I,MATCHUP!$A6,SWISSW!$J:$J,MATCHUP!I$1,SWISSW!$F:$F,"Won")+COUNTIFS(SWISSW!$I:$I,MATCHUP!I$1,SWISSW!$J:$J,MATCHUP!$A6,SWISSW!$F:$F,"Lost"))/(COUNTIFS(SWISSW!$I:$I,MATCHUP!$A6,SWISSW!$J:$J,MATCHUP!I$1)-COUNTIFS(SWISSW!$I:$I,MATCHUP!$A6,SWISSW!$J:$J,MATCHUP!I$1,SWISSW!$F:$F,"Draw")+COUNTIFS(SWISSW!$I:$I,MATCHUP!I$1,SWISSW!$J:$J,MATCHUP!$A6)-COUNTIFS(SWISSW!$I:$I,MATCHUP!I$1,SWISSW!$J:$J,MATCHUP!$A6,SWISSW!$F:$F,"Draw")),"-")</f>
        <v>0.6470588235294118</v>
      </c>
      <c r="J6" s="5">
        <f ca="1">IFERROR((COUNTIFS(SWISSW!$I:$I,MATCHUP!$A6,SWISSW!$J:$J,MATCHUP!J$1,SWISSW!$F:$F,"Won")+COUNTIFS(SWISSW!$I:$I,MATCHUP!J$1,SWISSW!$J:$J,MATCHUP!$A6,SWISSW!$F:$F,"Lost"))/(COUNTIFS(SWISSW!$I:$I,MATCHUP!$A6,SWISSW!$J:$J,MATCHUP!J$1)-COUNTIFS(SWISSW!$I:$I,MATCHUP!$A6,SWISSW!$J:$J,MATCHUP!J$1,SWISSW!$F:$F,"Draw")+COUNTIFS(SWISSW!$I:$I,MATCHUP!J$1,SWISSW!$J:$J,MATCHUP!$A6)-COUNTIFS(SWISSW!$I:$I,MATCHUP!J$1,SWISSW!$J:$J,MATCHUP!$A6,SWISSW!$F:$F,"Draw")),"-")</f>
        <v>0.25</v>
      </c>
      <c r="K6" s="5">
        <f ca="1">IFERROR((COUNTIFS(SWISSW!$I:$I,MATCHUP!$A6,SWISSW!$J:$J,MATCHUP!K$1,SWISSW!$F:$F,"Won")+COUNTIFS(SWISSW!$I:$I,MATCHUP!K$1,SWISSW!$J:$J,MATCHUP!$A6,SWISSW!$F:$F,"Lost"))/(COUNTIFS(SWISSW!$I:$I,MATCHUP!$A6,SWISSW!$J:$J,MATCHUP!K$1)-COUNTIFS(SWISSW!$I:$I,MATCHUP!$A6,SWISSW!$J:$J,MATCHUP!K$1,SWISSW!$F:$F,"Draw")+COUNTIFS(SWISSW!$I:$I,MATCHUP!K$1,SWISSW!$J:$J,MATCHUP!$A6)-COUNTIFS(SWISSW!$I:$I,MATCHUP!K$1,SWISSW!$J:$J,MATCHUP!$A6,SWISSW!$F:$F,"Draw")),"-")</f>
        <v>0.73333333333333328</v>
      </c>
      <c r="L6" s="5">
        <f ca="1">IFERROR((COUNTIFS(SWISSW!$I:$I,MATCHUP!$A6,SWISSW!$J:$J,MATCHUP!L$1,SWISSW!$F:$F,"Won")+COUNTIFS(SWISSW!$I:$I,MATCHUP!L$1,SWISSW!$J:$J,MATCHUP!$A6,SWISSW!$F:$F,"Lost"))/(COUNTIFS(SWISSW!$I:$I,MATCHUP!$A6,SWISSW!$J:$J,MATCHUP!L$1)-COUNTIFS(SWISSW!$I:$I,MATCHUP!$A6,SWISSW!$J:$J,MATCHUP!L$1,SWISSW!$F:$F,"Draw")+COUNTIFS(SWISSW!$I:$I,MATCHUP!L$1,SWISSW!$J:$J,MATCHUP!$A6)-COUNTIFS(SWISSW!$I:$I,MATCHUP!L$1,SWISSW!$J:$J,MATCHUP!$A6,SWISSW!$F:$F,"Draw")),"-")</f>
        <v>0.5</v>
      </c>
      <c r="M6" s="5">
        <f ca="1">IFERROR((COUNTIFS(SWISSW!$I:$I,MATCHUP!$A6,SWISSW!$J:$J,MATCHUP!M$1,SWISSW!$F:$F,"Won")+COUNTIFS(SWISSW!$I:$I,MATCHUP!M$1,SWISSW!$J:$J,MATCHUP!$A6,SWISSW!$F:$F,"Lost"))/(COUNTIFS(SWISSW!$I:$I,MATCHUP!$A6,SWISSW!$J:$J,MATCHUP!M$1)-COUNTIFS(SWISSW!$I:$I,MATCHUP!$A6,SWISSW!$J:$J,MATCHUP!M$1,SWISSW!$F:$F,"Draw")+COUNTIFS(SWISSW!$I:$I,MATCHUP!M$1,SWISSW!$J:$J,MATCHUP!$A6)-COUNTIFS(SWISSW!$I:$I,MATCHUP!M$1,SWISSW!$J:$J,MATCHUP!$A6,SWISSW!$F:$F,"Draw")),"-")</f>
        <v>0.30769230769230771</v>
      </c>
      <c r="N6" s="5">
        <f ca="1">IFERROR((COUNTIFS(SWISSW!$I:$I,MATCHUP!$A6,SWISSW!$J:$J,MATCHUP!N$1,SWISSW!$F:$F,"Won")+COUNTIFS(SWISSW!$I:$I,MATCHUP!N$1,SWISSW!$J:$J,MATCHUP!$A6,SWISSW!$F:$F,"Lost"))/(COUNTIFS(SWISSW!$I:$I,MATCHUP!$A6,SWISSW!$J:$J,MATCHUP!N$1)-COUNTIFS(SWISSW!$I:$I,MATCHUP!$A6,SWISSW!$J:$J,MATCHUP!N$1,SWISSW!$F:$F,"Draw")+COUNTIFS(SWISSW!$I:$I,MATCHUP!N$1,SWISSW!$J:$J,MATCHUP!$A6)-COUNTIFS(SWISSW!$I:$I,MATCHUP!N$1,SWISSW!$J:$J,MATCHUP!$A6,SWISSW!$F:$F,"Draw")),"-")</f>
        <v>0.42857142857142855</v>
      </c>
      <c r="O6" s="5">
        <f ca="1">IFERROR((COUNTIFS(SWISSW!$I:$I,MATCHUP!$A6,SWISSW!$J:$J,MATCHUP!O$1,SWISSW!$F:$F,"Won")+COUNTIFS(SWISSW!$I:$I,MATCHUP!O$1,SWISSW!$J:$J,MATCHUP!$A6,SWISSW!$F:$F,"Lost"))/(COUNTIFS(SWISSW!$I:$I,MATCHUP!$A6,SWISSW!$J:$J,MATCHUP!O$1)-COUNTIFS(SWISSW!$I:$I,MATCHUP!$A6,SWISSW!$J:$J,MATCHUP!O$1,SWISSW!$F:$F,"Draw")+COUNTIFS(SWISSW!$I:$I,MATCHUP!O$1,SWISSW!$J:$J,MATCHUP!$A6)-COUNTIFS(SWISSW!$I:$I,MATCHUP!O$1,SWISSW!$J:$J,MATCHUP!$A6,SWISSW!$F:$F,"Draw")),"-")</f>
        <v>0.375</v>
      </c>
      <c r="P6" s="5">
        <f ca="1">IFERROR((COUNTIFS(SWISSW!$I:$I,MATCHUP!$A6,SWISSW!$J:$J,MATCHUP!P$1,SWISSW!$F:$F,"Won")+COUNTIFS(SWISSW!$I:$I,MATCHUP!P$1,SWISSW!$J:$J,MATCHUP!$A6,SWISSW!$F:$F,"Lost"))/(COUNTIFS(SWISSW!$I:$I,MATCHUP!$A6,SWISSW!$J:$J,MATCHUP!P$1)-COUNTIFS(SWISSW!$I:$I,MATCHUP!$A6,SWISSW!$J:$J,MATCHUP!P$1,SWISSW!$F:$F,"Draw")+COUNTIFS(SWISSW!$I:$I,MATCHUP!P$1,SWISSW!$J:$J,MATCHUP!$A6)-COUNTIFS(SWISSW!$I:$I,MATCHUP!P$1,SWISSW!$J:$J,MATCHUP!$A6,SWISSW!$F:$F,"Draw")),"-")</f>
        <v>0.5</v>
      </c>
      <c r="Q6" s="5">
        <f ca="1">IFERROR((COUNTIFS(SWISSW!$I:$I,MATCHUP!$A6,SWISSW!$J:$J,MATCHUP!Q$1,SWISSW!$F:$F,"Won")+COUNTIFS(SWISSW!$I:$I,MATCHUP!Q$1,SWISSW!$J:$J,MATCHUP!$A6,SWISSW!$F:$F,"Lost"))/(COUNTIFS(SWISSW!$I:$I,MATCHUP!$A6,SWISSW!$J:$J,MATCHUP!Q$1)-COUNTIFS(SWISSW!$I:$I,MATCHUP!$A6,SWISSW!$J:$J,MATCHUP!Q$1,SWISSW!$F:$F,"Draw")+COUNTIFS(SWISSW!$I:$I,MATCHUP!Q$1,SWISSW!$J:$J,MATCHUP!$A6)-COUNTIFS(SWISSW!$I:$I,MATCHUP!Q$1,SWISSW!$J:$J,MATCHUP!$A6,SWISSW!$F:$F,"Draw")),"-")</f>
        <v>0.42857142857142855</v>
      </c>
      <c r="R6" s="5">
        <f ca="1">IFERROR((COUNTIFS(SWISSW!$I:$I,MATCHUP!$A6,SWISSW!$J:$J,MATCHUP!R$1,SWISSW!$F:$F,"Won")+COUNTIFS(SWISSW!$I:$I,MATCHUP!R$1,SWISSW!$J:$J,MATCHUP!$A6,SWISSW!$F:$F,"Lost"))/(COUNTIFS(SWISSW!$I:$I,MATCHUP!$A6,SWISSW!$J:$J,MATCHUP!R$1)-COUNTIFS(SWISSW!$I:$I,MATCHUP!$A6,SWISSW!$J:$J,MATCHUP!R$1,SWISSW!$F:$F,"Draw")+COUNTIFS(SWISSW!$I:$I,MATCHUP!R$1,SWISSW!$J:$J,MATCHUP!$A6)-COUNTIFS(SWISSW!$I:$I,MATCHUP!R$1,SWISSW!$J:$J,MATCHUP!$A6,SWISSW!$F:$F,"Draw")),"-")</f>
        <v>0.4</v>
      </c>
      <c r="S6" s="5">
        <f ca="1">IFERROR((COUNTIFS(SWISSW!$I:$I,MATCHUP!$A6,SWISSW!$J:$J,MATCHUP!S$1,SWISSW!$F:$F,"Won")+COUNTIFS(SWISSW!$I:$I,MATCHUP!S$1,SWISSW!$J:$J,MATCHUP!$A6,SWISSW!$F:$F,"Lost"))/(COUNTIFS(SWISSW!$I:$I,MATCHUP!$A6,SWISSW!$J:$J,MATCHUP!S$1)-COUNTIFS(SWISSW!$I:$I,MATCHUP!$A6,SWISSW!$J:$J,MATCHUP!S$1,SWISSW!$F:$F,"Draw")+COUNTIFS(SWISSW!$I:$I,MATCHUP!S$1,SWISSW!$J:$J,MATCHUP!$A6)-COUNTIFS(SWISSW!$I:$I,MATCHUP!S$1,SWISSW!$J:$J,MATCHUP!$A6,SWISSW!$F:$F,"Draw")),"-")</f>
        <v>0.5</v>
      </c>
      <c r="T6" s="5">
        <f ca="1">IFERROR((COUNTIFS(SWISSW!$I:$I,MATCHUP!$A6,SWISSW!$J:$J,MATCHUP!T$1,SWISSW!$F:$F,"Won")+COUNTIFS(SWISSW!$I:$I,MATCHUP!T$1,SWISSW!$J:$J,MATCHUP!$A6,SWISSW!$F:$F,"Lost"))/(COUNTIFS(SWISSW!$I:$I,MATCHUP!$A6,SWISSW!$J:$J,MATCHUP!T$1)-COUNTIFS(SWISSW!$I:$I,MATCHUP!$A6,SWISSW!$J:$J,MATCHUP!T$1,SWISSW!$F:$F,"Draw")+COUNTIFS(SWISSW!$I:$I,MATCHUP!T$1,SWISSW!$J:$J,MATCHUP!$A6)-COUNTIFS(SWISSW!$I:$I,MATCHUP!T$1,SWISSW!$J:$J,MATCHUP!$A6,SWISSW!$F:$F,"Draw")),"-")</f>
        <v>1</v>
      </c>
      <c r="U6" s="5">
        <f ca="1">IFERROR((COUNTIFS(SWISSW!$I:$I,MATCHUP!$A6,SWISSW!$J:$J,MATCHUP!U$1,SWISSW!$F:$F,"Won")+COUNTIFS(SWISSW!$I:$I,MATCHUP!U$1,SWISSW!$J:$J,MATCHUP!$A6,SWISSW!$F:$F,"Lost"))/(COUNTIFS(SWISSW!$I:$I,MATCHUP!$A6,SWISSW!$J:$J,MATCHUP!U$1)-COUNTIFS(SWISSW!$I:$I,MATCHUP!$A6,SWISSW!$J:$J,MATCHUP!U$1,SWISSW!$F:$F,"Draw")+COUNTIFS(SWISSW!$I:$I,MATCHUP!U$1,SWISSW!$J:$J,MATCHUP!$A6)-COUNTIFS(SWISSW!$I:$I,MATCHUP!U$1,SWISSW!$J:$J,MATCHUP!$A6,SWISSW!$F:$F,"Draw")),"-")</f>
        <v>0.8</v>
      </c>
      <c r="V6" s="5">
        <f ca="1">IFERROR((COUNTIFS(SWISSW!$I:$I,MATCHUP!$A6,SWISSW!$J:$J,MATCHUP!V$1,SWISSW!$F:$F,"Won")+COUNTIFS(SWISSW!$I:$I,MATCHUP!V$1,SWISSW!$J:$J,MATCHUP!$A6,SWISSW!$F:$F,"Lost"))/(COUNTIFS(SWISSW!$I:$I,MATCHUP!$A6,SWISSW!$J:$J,MATCHUP!V$1)-COUNTIFS(SWISSW!$I:$I,MATCHUP!$A6,SWISSW!$J:$J,MATCHUP!V$1,SWISSW!$F:$F,"Draw")+COUNTIFS(SWISSW!$I:$I,MATCHUP!V$1,SWISSW!$J:$J,MATCHUP!$A6)-COUNTIFS(SWISSW!$I:$I,MATCHUP!V$1,SWISSW!$J:$J,MATCHUP!$A6,SWISSW!$F:$F,"Draw")),"-")</f>
        <v>0.66666666666666663</v>
      </c>
      <c r="W6" s="5">
        <f ca="1">IFERROR((COUNTIFS(SWISSW!$I:$I,MATCHUP!$A6,SWISSW!$J:$J,MATCHUP!W$1,SWISSW!$F:$F,"Won")+COUNTIFS(SWISSW!$I:$I,MATCHUP!W$1,SWISSW!$J:$J,MATCHUP!$A6,SWISSW!$F:$F,"Lost"))/(COUNTIFS(SWISSW!$I:$I,MATCHUP!$A6,SWISSW!$J:$J,MATCHUP!W$1)-COUNTIFS(SWISSW!$I:$I,MATCHUP!$A6,SWISSW!$J:$J,MATCHUP!W$1,SWISSW!$F:$F,"Draw")+COUNTIFS(SWISSW!$I:$I,MATCHUP!W$1,SWISSW!$J:$J,MATCHUP!$A6)-COUNTIFS(SWISSW!$I:$I,MATCHUP!W$1,SWISSW!$J:$J,MATCHUP!$A6,SWISSW!$F:$F,"Draw")),"-")</f>
        <v>0.16666666666666666</v>
      </c>
      <c r="X6" s="5">
        <f ca="1">IFERROR((COUNTIFS(SWISSW!$I:$I,MATCHUP!$A6,SWISSW!$J:$J,MATCHUP!X$1,SWISSW!$F:$F,"Won")+COUNTIFS(SWISSW!$I:$I,MATCHUP!X$1,SWISSW!$J:$J,MATCHUP!$A6,SWISSW!$F:$F,"Lost"))/(COUNTIFS(SWISSW!$I:$I,MATCHUP!$A6,SWISSW!$J:$J,MATCHUP!X$1)-COUNTIFS(SWISSW!$I:$I,MATCHUP!$A6,SWISSW!$J:$J,MATCHUP!X$1,SWISSW!$F:$F,"Draw")+COUNTIFS(SWISSW!$I:$I,MATCHUP!X$1,SWISSW!$J:$J,MATCHUP!$A6)-COUNTIFS(SWISSW!$I:$I,MATCHUP!X$1,SWISSW!$J:$J,MATCHUP!$A6,SWISSW!$F:$F,"Draw")),"-")</f>
        <v>0.83333333333333337</v>
      </c>
      <c r="Y6" s="5">
        <f ca="1">IFERROR((COUNTIFS(SWISSW!$I:$I,MATCHUP!$A6,SWISSW!$J:$J,MATCHUP!Y$1,SWISSW!$F:$F,"Won")+COUNTIFS(SWISSW!$I:$I,MATCHUP!Y$1,SWISSW!$J:$J,MATCHUP!$A6,SWISSW!$F:$F,"Lost"))/(COUNTIFS(SWISSW!$I:$I,MATCHUP!$A6,SWISSW!$J:$J,MATCHUP!Y$1)-COUNTIFS(SWISSW!$I:$I,MATCHUP!$A6,SWISSW!$J:$J,MATCHUP!Y$1,SWISSW!$F:$F,"Draw")+COUNTIFS(SWISSW!$I:$I,MATCHUP!Y$1,SWISSW!$J:$J,MATCHUP!$A6)-COUNTIFS(SWISSW!$I:$I,MATCHUP!Y$1,SWISSW!$J:$J,MATCHUP!$A6,SWISSW!$F:$F,"Draw")),"-")</f>
        <v>0.33333333333333331</v>
      </c>
      <c r="Z6" s="5">
        <f ca="1">IFERROR((COUNTIFS(SWISSW!$I:$I,MATCHUP!$A6,SWISSW!$J:$J,MATCHUP!Z$1,SWISSW!$F:$F,"Won")+COUNTIFS(SWISSW!$I:$I,MATCHUP!Z$1,SWISSW!$J:$J,MATCHUP!$A6,SWISSW!$F:$F,"Lost"))/(COUNTIFS(SWISSW!$I:$I,MATCHUP!$A6,SWISSW!$J:$J,MATCHUP!Z$1)-COUNTIFS(SWISSW!$I:$I,MATCHUP!$A6,SWISSW!$J:$J,MATCHUP!Z$1,SWISSW!$F:$F,"Draw")+COUNTIFS(SWISSW!$I:$I,MATCHUP!Z$1,SWISSW!$J:$J,MATCHUP!$A6)-COUNTIFS(SWISSW!$I:$I,MATCHUP!Z$1,SWISSW!$J:$J,MATCHUP!$A6,SWISSW!$F:$F,"Draw")),"-")</f>
        <v>0.75</v>
      </c>
      <c r="AA6" s="5">
        <f ca="1">IFERROR((COUNTIFS(SWISSW!$I:$I,MATCHUP!$A6,SWISSW!$J:$J,MATCHUP!AA$1,SWISSW!$F:$F,"Won")+COUNTIFS(SWISSW!$I:$I,MATCHUP!AA$1,SWISSW!$J:$J,MATCHUP!$A6,SWISSW!$F:$F,"Lost"))/(COUNTIFS(SWISSW!$I:$I,MATCHUP!$A6,SWISSW!$J:$J,MATCHUP!AA$1)-COUNTIFS(SWISSW!$I:$I,MATCHUP!$A6,SWISSW!$J:$J,MATCHUP!AA$1,SWISSW!$F:$F,"Draw")+COUNTIFS(SWISSW!$I:$I,MATCHUP!AA$1,SWISSW!$J:$J,MATCHUP!$A6)-COUNTIFS(SWISSW!$I:$I,MATCHUP!AA$1,SWISSW!$J:$J,MATCHUP!$A6,SWISSW!$F:$F,"Draw")),"-")</f>
        <v>1</v>
      </c>
      <c r="AB6" s="5">
        <f ca="1">IFERROR((COUNTIFS(SWISSW!$I:$I,MATCHUP!$A6,SWISSW!$J:$J,MATCHUP!AB$1,SWISSW!$F:$F,"Won")+COUNTIFS(SWISSW!$I:$I,MATCHUP!AB$1,SWISSW!$J:$J,MATCHUP!$A6,SWISSW!$F:$F,"Lost"))/(COUNTIFS(SWISSW!$I:$I,MATCHUP!$A6,SWISSW!$J:$J,MATCHUP!AB$1)-COUNTIFS(SWISSW!$I:$I,MATCHUP!$A6,SWISSW!$J:$J,MATCHUP!AB$1,SWISSW!$F:$F,"Draw")+COUNTIFS(SWISSW!$I:$I,MATCHUP!AB$1,SWISSW!$J:$J,MATCHUP!$A6)-COUNTIFS(SWISSW!$I:$I,MATCHUP!AB$1,SWISSW!$J:$J,MATCHUP!$A6,SWISSW!$F:$F,"Draw")),"-")</f>
        <v>1</v>
      </c>
      <c r="AC6" s="5" t="str">
        <f ca="1">IFERROR((COUNTIFS(SWISSW!$I:$I,MATCHUP!$A6,SWISSW!$J:$J,MATCHUP!AC$1,SWISSW!$F:$F,"Won")+COUNTIFS(SWISSW!$I:$I,MATCHUP!AC$1,SWISSW!$J:$J,MATCHUP!$A6,SWISSW!$F:$F,"Lost"))/(COUNTIFS(SWISSW!$I:$I,MATCHUP!$A6,SWISSW!$J:$J,MATCHUP!AC$1)-COUNTIFS(SWISSW!$I:$I,MATCHUP!$A6,SWISSW!$J:$J,MATCHUP!AC$1,SWISSW!$F:$F,"Draw")+COUNTIFS(SWISSW!$I:$I,MATCHUP!AC$1,SWISSW!$J:$J,MATCHUP!$A6)-COUNTIFS(SWISSW!$I:$I,MATCHUP!AC$1,SWISSW!$J:$J,MATCHUP!$A6,SWISSW!$F:$F,"Draw")),"-")</f>
        <v>-</v>
      </c>
      <c r="AD6" s="5">
        <f ca="1">IFERROR((COUNTIFS(SWISSW!$I:$I,MATCHUP!$A6,SWISSW!$J:$J,MATCHUP!AD$1,SWISSW!$F:$F,"Won")+COUNTIFS(SWISSW!$I:$I,MATCHUP!AD$1,SWISSW!$J:$J,MATCHUP!$A6,SWISSW!$F:$F,"Lost"))/(COUNTIFS(SWISSW!$I:$I,MATCHUP!$A6,SWISSW!$J:$J,MATCHUP!AD$1)-COUNTIFS(SWISSW!$I:$I,MATCHUP!$A6,SWISSW!$J:$J,MATCHUP!AD$1,SWISSW!$F:$F,"Draw")+COUNTIFS(SWISSW!$I:$I,MATCHUP!AD$1,SWISSW!$J:$J,MATCHUP!$A6)-COUNTIFS(SWISSW!$I:$I,MATCHUP!AD$1,SWISSW!$J:$J,MATCHUP!$A6,SWISSW!$F:$F,"Draw")),"-")</f>
        <v>0.75</v>
      </c>
      <c r="AE6" s="5">
        <f ca="1">IFERROR((COUNTIFS(SWISSW!$I:$I,MATCHUP!$A6,SWISSW!$J:$J,MATCHUP!AE$1,SWISSW!$F:$F,"Won")+COUNTIFS(SWISSW!$I:$I,MATCHUP!AE$1,SWISSW!$J:$J,MATCHUP!$A6,SWISSW!$F:$F,"Lost"))/(COUNTIFS(SWISSW!$I:$I,MATCHUP!$A6,SWISSW!$J:$J,MATCHUP!AE$1)-COUNTIFS(SWISSW!$I:$I,MATCHUP!$A6,SWISSW!$J:$J,MATCHUP!AE$1,SWISSW!$F:$F,"Draw")+COUNTIFS(SWISSW!$I:$I,MATCHUP!AE$1,SWISSW!$J:$J,MATCHUP!$A6)-COUNTIFS(SWISSW!$I:$I,MATCHUP!AE$1,SWISSW!$J:$J,MATCHUP!$A6,SWISSW!$F:$F,"Draw")),"-")</f>
        <v>0.5</v>
      </c>
      <c r="AF6" s="5">
        <f ca="1">IFERROR((COUNTIFS(SWISSW!$I:$I,MATCHUP!$A6,SWISSW!$J:$J,MATCHUP!AF$1,SWISSW!$F:$F,"Won")+COUNTIFS(SWISSW!$I:$I,MATCHUP!AF$1,SWISSW!$J:$J,MATCHUP!$A6,SWISSW!$F:$F,"Lost"))/(COUNTIFS(SWISSW!$I:$I,MATCHUP!$A6,SWISSW!$J:$J,MATCHUP!AF$1)-COUNTIFS(SWISSW!$I:$I,MATCHUP!$A6,SWISSW!$J:$J,MATCHUP!AF$1,SWISSW!$F:$F,"Draw")+COUNTIFS(SWISSW!$I:$I,MATCHUP!AF$1,SWISSW!$J:$J,MATCHUP!$A6)-COUNTIFS(SWISSW!$I:$I,MATCHUP!AF$1,SWISSW!$J:$J,MATCHUP!$A6,SWISSW!$F:$F,"Draw")),"-")</f>
        <v>1</v>
      </c>
      <c r="AG6" s="5">
        <f ca="1">IFERROR((COUNTIFS(SWISSW!$I:$I,MATCHUP!$A6,SWISSW!$J:$J,MATCHUP!AG$1,SWISSW!$F:$F,"Won")+COUNTIFS(SWISSW!$I:$I,MATCHUP!AG$1,SWISSW!$J:$J,MATCHUP!$A6,SWISSW!$F:$F,"Lost"))/(COUNTIFS(SWISSW!$I:$I,MATCHUP!$A6,SWISSW!$J:$J,MATCHUP!AG$1)-COUNTIFS(SWISSW!$I:$I,MATCHUP!$A6,SWISSW!$J:$J,MATCHUP!AG$1,SWISSW!$F:$F,"Draw")+COUNTIFS(SWISSW!$I:$I,MATCHUP!AG$1,SWISSW!$J:$J,MATCHUP!$A6)-COUNTIFS(SWISSW!$I:$I,MATCHUP!AG$1,SWISSW!$J:$J,MATCHUP!$A6,SWISSW!$F:$F,"Draw")),"-")</f>
        <v>0</v>
      </c>
      <c r="AH6" s="5" t="str">
        <f ca="1">IFERROR((COUNTIFS(SWISSW!$I:$I,MATCHUP!$A6,SWISSW!$J:$J,MATCHUP!AH$1,SWISSW!$F:$F,"Won")+COUNTIFS(SWISSW!$I:$I,MATCHUP!AH$1,SWISSW!$J:$J,MATCHUP!$A6,SWISSW!$F:$F,"Lost"))/(COUNTIFS(SWISSW!$I:$I,MATCHUP!$A6,SWISSW!$J:$J,MATCHUP!AH$1)-COUNTIFS(SWISSW!$I:$I,MATCHUP!$A6,SWISSW!$J:$J,MATCHUP!AH$1,SWISSW!$F:$F,"Draw")+COUNTIFS(SWISSW!$I:$I,MATCHUP!AH$1,SWISSW!$J:$J,MATCHUP!$A6)-COUNTIFS(SWISSW!$I:$I,MATCHUP!AH$1,SWISSW!$J:$J,MATCHUP!$A6,SWISSW!$F:$F,"Draw")),"-")</f>
        <v>-</v>
      </c>
      <c r="AI6" s="5">
        <f ca="1">IFERROR((COUNTIFS(SWISSW!$I:$I,MATCHUP!$A6,SWISSW!$J:$J,MATCHUP!AI$1,SWISSW!$F:$F,"Won")+COUNTIFS(SWISSW!$I:$I,MATCHUP!AI$1,SWISSW!$J:$J,MATCHUP!$A6,SWISSW!$F:$F,"Lost"))/(COUNTIFS(SWISSW!$I:$I,MATCHUP!$A6,SWISSW!$J:$J,MATCHUP!AI$1)-COUNTIFS(SWISSW!$I:$I,MATCHUP!$A6,SWISSW!$J:$J,MATCHUP!AI$1,SWISSW!$F:$F,"Draw")+COUNTIFS(SWISSW!$I:$I,MATCHUP!AI$1,SWISSW!$J:$J,MATCHUP!$A6)-COUNTIFS(SWISSW!$I:$I,MATCHUP!AI$1,SWISSW!$J:$J,MATCHUP!$A6,SWISSW!$F:$F,"Draw")),"-")</f>
        <v>0.66666666666666663</v>
      </c>
      <c r="AJ6" s="5">
        <f ca="1">IFERROR((COUNTIFS(SWISSW!$I:$I,MATCHUP!$A6,SWISSW!$J:$J,MATCHUP!AJ$1,SWISSW!$F:$F,"Won")+COUNTIFS(SWISSW!$I:$I,MATCHUP!AJ$1,SWISSW!$J:$J,MATCHUP!$A6,SWISSW!$F:$F,"Lost"))/(COUNTIFS(SWISSW!$I:$I,MATCHUP!$A6,SWISSW!$J:$J,MATCHUP!AJ$1)-COUNTIFS(SWISSW!$I:$I,MATCHUP!$A6,SWISSW!$J:$J,MATCHUP!AJ$1,SWISSW!$F:$F,"Draw")+COUNTIFS(SWISSW!$I:$I,MATCHUP!AJ$1,SWISSW!$J:$J,MATCHUP!$A6)-COUNTIFS(SWISSW!$I:$I,MATCHUP!AJ$1,SWISSW!$J:$J,MATCHUP!$A6,SWISSW!$F:$F,"Draw")),"-")</f>
        <v>1</v>
      </c>
      <c r="AK6" s="5">
        <f ca="1">IFERROR((COUNTIFS(SWISSW!$I:$I,MATCHUP!$A6,SWISSW!$J:$J,MATCHUP!AK$1,SWISSW!$F:$F,"Won")+COUNTIFS(SWISSW!$I:$I,MATCHUP!AK$1,SWISSW!$J:$J,MATCHUP!$A6,SWISSW!$F:$F,"Lost"))/(COUNTIFS(SWISSW!$I:$I,MATCHUP!$A6,SWISSW!$J:$J,MATCHUP!AK$1)-COUNTIFS(SWISSW!$I:$I,MATCHUP!$A6,SWISSW!$J:$J,MATCHUP!AK$1,SWISSW!$F:$F,"Draw")+COUNTIFS(SWISSW!$I:$I,MATCHUP!AK$1,SWISSW!$J:$J,MATCHUP!$A6)-COUNTIFS(SWISSW!$I:$I,MATCHUP!AK$1,SWISSW!$J:$J,MATCHUP!$A6,SWISSW!$F:$F,"Draw")),"-")</f>
        <v>1</v>
      </c>
      <c r="AL6" s="5" t="str">
        <f ca="1">IFERROR((COUNTIFS(SWISSW!$I:$I,MATCHUP!$A6,SWISSW!$J:$J,MATCHUP!AL$1,SWISSW!$F:$F,"Won")+COUNTIFS(SWISSW!$I:$I,MATCHUP!AL$1,SWISSW!$J:$J,MATCHUP!$A6,SWISSW!$F:$F,"Lost"))/(COUNTIFS(SWISSW!$I:$I,MATCHUP!$A6,SWISSW!$J:$J,MATCHUP!AL$1)-COUNTIFS(SWISSW!$I:$I,MATCHUP!$A6,SWISSW!$J:$J,MATCHUP!AL$1,SWISSW!$F:$F,"Draw")+COUNTIFS(SWISSW!$I:$I,MATCHUP!AL$1,SWISSW!$J:$J,MATCHUP!$A6)-COUNTIFS(SWISSW!$I:$I,MATCHUP!AL$1,SWISSW!$J:$J,MATCHUP!$A6,SWISSW!$F:$F,"Draw")),"-")</f>
        <v>-</v>
      </c>
      <c r="AM6" s="5">
        <f ca="1">IFERROR((COUNTIFS(SWISSW!$I:$I,MATCHUP!$A6,SWISSW!$J:$J,MATCHUP!AM$1,SWISSW!$F:$F,"Won")+COUNTIFS(SWISSW!$I:$I,MATCHUP!AM$1,SWISSW!$J:$J,MATCHUP!$A6,SWISSW!$F:$F,"Lost"))/(COUNTIFS(SWISSW!$I:$I,MATCHUP!$A6,SWISSW!$J:$J,MATCHUP!AM$1)-COUNTIFS(SWISSW!$I:$I,MATCHUP!$A6,SWISSW!$J:$J,MATCHUP!AM$1,SWISSW!$F:$F,"Draw")+COUNTIFS(SWISSW!$I:$I,MATCHUP!AM$1,SWISSW!$J:$J,MATCHUP!$A6)-COUNTIFS(SWISSW!$I:$I,MATCHUP!AM$1,SWISSW!$J:$J,MATCHUP!$A6,SWISSW!$F:$F,"Draw")),"-")</f>
        <v>0.5</v>
      </c>
      <c r="AN6" s="5">
        <f ca="1">IFERROR((COUNTIFS(SWISSW!$I:$I,MATCHUP!$A6,SWISSW!$J:$J,MATCHUP!AN$1,SWISSW!$F:$F,"Won")+COUNTIFS(SWISSW!$I:$I,MATCHUP!AN$1,SWISSW!$J:$J,MATCHUP!$A6,SWISSW!$F:$F,"Lost"))/(COUNTIFS(SWISSW!$I:$I,MATCHUP!$A6,SWISSW!$J:$J,MATCHUP!AN$1)-COUNTIFS(SWISSW!$I:$I,MATCHUP!$A6,SWISSW!$J:$J,MATCHUP!AN$1,SWISSW!$F:$F,"Draw")+COUNTIFS(SWISSW!$I:$I,MATCHUP!AN$1,SWISSW!$J:$J,MATCHUP!$A6)-COUNTIFS(SWISSW!$I:$I,MATCHUP!AN$1,SWISSW!$J:$J,MATCHUP!$A6,SWISSW!$F:$F,"Draw")),"-")</f>
        <v>0.33333333333333331</v>
      </c>
      <c r="AO6" s="5">
        <f ca="1">IFERROR((COUNTIFS(SWISSW!$I:$I,MATCHUP!$A6,SWISSW!$J:$J,MATCHUP!AO$1,SWISSW!$F:$F,"Won")+COUNTIFS(SWISSW!$I:$I,MATCHUP!AO$1,SWISSW!$J:$J,MATCHUP!$A6,SWISSW!$F:$F,"Lost"))/(COUNTIFS(SWISSW!$I:$I,MATCHUP!$A6,SWISSW!$J:$J,MATCHUP!AO$1)-COUNTIFS(SWISSW!$I:$I,MATCHUP!$A6,SWISSW!$J:$J,MATCHUP!AO$1,SWISSW!$F:$F,"Draw")+COUNTIFS(SWISSW!$I:$I,MATCHUP!AO$1,SWISSW!$J:$J,MATCHUP!$A6)-COUNTIFS(SWISSW!$I:$I,MATCHUP!AO$1,SWISSW!$J:$J,MATCHUP!$A6,SWISSW!$F:$F,"Draw")),"-")</f>
        <v>1</v>
      </c>
      <c r="AP6" s="5">
        <f ca="1">IFERROR((COUNTIFS(SWISSW!$I:$I,MATCHUP!$A6,SWISSW!$J:$J,MATCHUP!AP$1,SWISSW!$F:$F,"Won")+COUNTIFS(SWISSW!$I:$I,MATCHUP!AP$1,SWISSW!$J:$J,MATCHUP!$A6,SWISSW!$F:$F,"Lost"))/(COUNTIFS(SWISSW!$I:$I,MATCHUP!$A6,SWISSW!$J:$J,MATCHUP!AP$1)-COUNTIFS(SWISSW!$I:$I,MATCHUP!$A6,SWISSW!$J:$J,MATCHUP!AP$1,SWISSW!$F:$F,"Draw")+COUNTIFS(SWISSW!$I:$I,MATCHUP!AP$1,SWISSW!$J:$J,MATCHUP!$A6)-COUNTIFS(SWISSW!$I:$I,MATCHUP!AP$1,SWISSW!$J:$J,MATCHUP!$A6,SWISSW!$F:$F,"Draw")),"-")</f>
        <v>1</v>
      </c>
      <c r="AQ6" s="5" t="str">
        <f ca="1">IFERROR((COUNTIFS(SWISSW!$I:$I,MATCHUP!$A6,SWISSW!$J:$J,MATCHUP!AQ$1,SWISSW!$F:$F,"Won")+COUNTIFS(SWISSW!$I:$I,MATCHUP!AQ$1,SWISSW!$J:$J,MATCHUP!$A6,SWISSW!$F:$F,"Lost"))/(COUNTIFS(SWISSW!$I:$I,MATCHUP!$A6,SWISSW!$J:$J,MATCHUP!AQ$1)-COUNTIFS(SWISSW!$I:$I,MATCHUP!$A6,SWISSW!$J:$J,MATCHUP!AQ$1,SWISSW!$F:$F,"Draw")+COUNTIFS(SWISSW!$I:$I,MATCHUP!AQ$1,SWISSW!$J:$J,MATCHUP!$A6)-COUNTIFS(SWISSW!$I:$I,MATCHUP!AQ$1,SWISSW!$J:$J,MATCHUP!$A6,SWISSW!$F:$F,"Draw")),"-")</f>
        <v>-</v>
      </c>
      <c r="AR6" s="5">
        <f ca="1">IFERROR((COUNTIFS(SWISSW!$I:$I,MATCHUP!$A6,SWISSW!$J:$J,MATCHUP!AR$1,SWISSW!$F:$F,"Won")+COUNTIFS(SWISSW!$I:$I,MATCHUP!AR$1,SWISSW!$J:$J,MATCHUP!$A6,SWISSW!$F:$F,"Lost"))/(COUNTIFS(SWISSW!$I:$I,MATCHUP!$A6,SWISSW!$J:$J,MATCHUP!AR$1)-COUNTIFS(SWISSW!$I:$I,MATCHUP!$A6,SWISSW!$J:$J,MATCHUP!AR$1,SWISSW!$F:$F,"Draw")+COUNTIFS(SWISSW!$I:$I,MATCHUP!AR$1,SWISSW!$J:$J,MATCHUP!$A6)-COUNTIFS(SWISSW!$I:$I,MATCHUP!AR$1,SWISSW!$J:$J,MATCHUP!$A6,SWISSW!$F:$F,"Draw")),"-")</f>
        <v>1</v>
      </c>
      <c r="AS6" s="5">
        <f ca="1">IFERROR((COUNTIFS(SWISSW!$I:$I,MATCHUP!$A6,SWISSW!$J:$J,MATCHUP!AS$1,SWISSW!$F:$F,"Won")+COUNTIFS(SWISSW!$I:$I,MATCHUP!AS$1,SWISSW!$J:$J,MATCHUP!$A6,SWISSW!$F:$F,"Lost"))/(COUNTIFS(SWISSW!$I:$I,MATCHUP!$A6,SWISSW!$J:$J,MATCHUP!AS$1)-COUNTIFS(SWISSW!$I:$I,MATCHUP!$A6,SWISSW!$J:$J,MATCHUP!AS$1,SWISSW!$F:$F,"Draw")+COUNTIFS(SWISSW!$I:$I,MATCHUP!AS$1,SWISSW!$J:$J,MATCHUP!$A6)-COUNTIFS(SWISSW!$I:$I,MATCHUP!AS$1,SWISSW!$J:$J,MATCHUP!$A6,SWISSW!$F:$F,"Draw")),"-")</f>
        <v>1</v>
      </c>
      <c r="AT6" s="5">
        <f ca="1">IFERROR((COUNTIFS(SWISSW!$I:$I,MATCHUP!$A6,SWISSW!$J:$J,MATCHUP!AT$1,SWISSW!$F:$F,"Won")+COUNTIFS(SWISSW!$I:$I,MATCHUP!AT$1,SWISSW!$J:$J,MATCHUP!$A6,SWISSW!$F:$F,"Lost"))/(COUNTIFS(SWISSW!$I:$I,MATCHUP!$A6,SWISSW!$J:$J,MATCHUP!AT$1)-COUNTIFS(SWISSW!$I:$I,MATCHUP!$A6,SWISSW!$J:$J,MATCHUP!AT$1,SWISSW!$F:$F,"Draw")+COUNTIFS(SWISSW!$I:$I,MATCHUP!AT$1,SWISSW!$J:$J,MATCHUP!$A6)-COUNTIFS(SWISSW!$I:$I,MATCHUP!AT$1,SWISSW!$J:$J,MATCHUP!$A6,SWISSW!$F:$F,"Draw")),"-")</f>
        <v>0</v>
      </c>
      <c r="AU6" s="5">
        <f ca="1">IFERROR((COUNTIFS(SWISSW!$I:$I,MATCHUP!$A6,SWISSW!$J:$J,MATCHUP!AU$1,SWISSW!$F:$F,"Won")+COUNTIFS(SWISSW!$I:$I,MATCHUP!AU$1,SWISSW!$J:$J,MATCHUP!$A6,SWISSW!$F:$F,"Lost"))/(COUNTIFS(SWISSW!$I:$I,MATCHUP!$A6,SWISSW!$J:$J,MATCHUP!AU$1)-COUNTIFS(SWISSW!$I:$I,MATCHUP!$A6,SWISSW!$J:$J,MATCHUP!AU$1,SWISSW!$F:$F,"Draw")+COUNTIFS(SWISSW!$I:$I,MATCHUP!AU$1,SWISSW!$J:$J,MATCHUP!$A6)-COUNTIFS(SWISSW!$I:$I,MATCHUP!AU$1,SWISSW!$J:$J,MATCHUP!$A6,SWISSW!$F:$F,"Draw")),"-")</f>
        <v>1</v>
      </c>
      <c r="AV6" s="5">
        <f ca="1">IFERROR((COUNTIFS(SWISSW!$I:$I,MATCHUP!$A6,SWISSW!$J:$J,MATCHUP!AV$1,SWISSW!$F:$F,"Won")+COUNTIFS(SWISSW!$I:$I,MATCHUP!AV$1,SWISSW!$J:$J,MATCHUP!$A6,SWISSW!$F:$F,"Lost"))/(COUNTIFS(SWISSW!$I:$I,MATCHUP!$A6,SWISSW!$J:$J,MATCHUP!AV$1)-COUNTIFS(SWISSW!$I:$I,MATCHUP!$A6,SWISSW!$J:$J,MATCHUP!AV$1,SWISSW!$F:$F,"Draw")+COUNTIFS(SWISSW!$I:$I,MATCHUP!AV$1,SWISSW!$J:$J,MATCHUP!$A6)-COUNTIFS(SWISSW!$I:$I,MATCHUP!AV$1,SWISSW!$J:$J,MATCHUP!$A6,SWISSW!$F:$F,"Draw")),"-")</f>
        <v>1</v>
      </c>
      <c r="AW6" s="5">
        <f ca="1">IFERROR((COUNTIFS(SWISSW!$I:$I,MATCHUP!$A6,SWISSW!$J:$J,MATCHUP!AW$1,SWISSW!$F:$F,"Won")+COUNTIFS(SWISSW!$I:$I,MATCHUP!AW$1,SWISSW!$J:$J,MATCHUP!$A6,SWISSW!$F:$F,"Lost"))/(COUNTIFS(SWISSW!$I:$I,MATCHUP!$A6,SWISSW!$J:$J,MATCHUP!AW$1)-COUNTIFS(SWISSW!$I:$I,MATCHUP!$A6,SWISSW!$J:$J,MATCHUP!AW$1,SWISSW!$F:$F,"Draw")+COUNTIFS(SWISSW!$I:$I,MATCHUP!AW$1,SWISSW!$J:$J,MATCHUP!$A6)-COUNTIFS(SWISSW!$I:$I,MATCHUP!AW$1,SWISSW!$J:$J,MATCHUP!$A6,SWISSW!$F:$F,"Draw")),"-")</f>
        <v>1</v>
      </c>
      <c r="AX6" s="5">
        <f ca="1">IFERROR((COUNTIFS(SWISSW!$I:$I,MATCHUP!$A6,SWISSW!$J:$J,MATCHUP!AX$1,SWISSW!$F:$F,"Won")+COUNTIFS(SWISSW!$I:$I,MATCHUP!AX$1,SWISSW!$J:$J,MATCHUP!$A6,SWISSW!$F:$F,"Lost"))/(COUNTIFS(SWISSW!$I:$I,MATCHUP!$A6,SWISSW!$J:$J,MATCHUP!AX$1)-COUNTIFS(SWISSW!$I:$I,MATCHUP!$A6,SWISSW!$J:$J,MATCHUP!AX$1,SWISSW!$F:$F,"Draw")+COUNTIFS(SWISSW!$I:$I,MATCHUP!AX$1,SWISSW!$J:$J,MATCHUP!$A6)-COUNTIFS(SWISSW!$I:$I,MATCHUP!AX$1,SWISSW!$J:$J,MATCHUP!$A6,SWISSW!$F:$F,"Draw")),"-")</f>
        <v>1</v>
      </c>
      <c r="AY6" s="5">
        <f ca="1">IFERROR((COUNTIFS(SWISSW!$I:$I,MATCHUP!$A6,SWISSW!$J:$J,MATCHUP!AY$1,SWISSW!$F:$F,"Won")+COUNTIFS(SWISSW!$I:$I,MATCHUP!AY$1,SWISSW!$J:$J,MATCHUP!$A6,SWISSW!$F:$F,"Lost"))/(COUNTIFS(SWISSW!$I:$I,MATCHUP!$A6,SWISSW!$J:$J,MATCHUP!AY$1)-COUNTIFS(SWISSW!$I:$I,MATCHUP!$A6,SWISSW!$J:$J,MATCHUP!AY$1,SWISSW!$F:$F,"Draw")+COUNTIFS(SWISSW!$I:$I,MATCHUP!AY$1,SWISSW!$J:$J,MATCHUP!$A6)-COUNTIFS(SWISSW!$I:$I,MATCHUP!AY$1,SWISSW!$J:$J,MATCHUP!$A6,SWISSW!$F:$F,"Draw")),"-")</f>
        <v>1</v>
      </c>
      <c r="AZ6" s="5">
        <f ca="1">IFERROR((COUNTIFS(SWISSW!$I:$I,MATCHUP!$A6,SWISSW!$J:$J,MATCHUP!AZ$1,SWISSW!$F:$F,"Won")+COUNTIFS(SWISSW!$I:$I,MATCHUP!AZ$1,SWISSW!$J:$J,MATCHUP!$A6,SWISSW!$F:$F,"Lost"))/(COUNTIFS(SWISSW!$I:$I,MATCHUP!$A6,SWISSW!$J:$J,MATCHUP!AZ$1)-COUNTIFS(SWISSW!$I:$I,MATCHUP!$A6,SWISSW!$J:$J,MATCHUP!AZ$1,SWISSW!$F:$F,"Draw")+COUNTIFS(SWISSW!$I:$I,MATCHUP!AZ$1,SWISSW!$J:$J,MATCHUP!$A6)-COUNTIFS(SWISSW!$I:$I,MATCHUP!AZ$1,SWISSW!$J:$J,MATCHUP!$A6,SWISSW!$F:$F,"Draw")),"-")</f>
        <v>1</v>
      </c>
      <c r="BA6" s="5">
        <f ca="1">IFERROR((COUNTIFS(SWISSW!$I:$I,MATCHUP!$A6,SWISSW!$J:$J,MATCHUP!BA$1,SWISSW!$F:$F,"Won")+COUNTIFS(SWISSW!$I:$I,MATCHUP!BA$1,SWISSW!$J:$J,MATCHUP!$A6,SWISSW!$F:$F,"Lost"))/(COUNTIFS(SWISSW!$I:$I,MATCHUP!$A6,SWISSW!$J:$J,MATCHUP!BA$1)-COUNTIFS(SWISSW!$I:$I,MATCHUP!$A6,SWISSW!$J:$J,MATCHUP!BA$1,SWISSW!$F:$F,"Draw")+COUNTIFS(SWISSW!$I:$I,MATCHUP!BA$1,SWISSW!$J:$J,MATCHUP!$A6)-COUNTIFS(SWISSW!$I:$I,MATCHUP!BA$1,SWISSW!$J:$J,MATCHUP!$A6,SWISSW!$F:$F,"Draw")),"-")</f>
        <v>1</v>
      </c>
      <c r="BB6" s="5" t="str">
        <f ca="1">IFERROR((COUNTIFS(SWISSW!$I:$I,MATCHUP!$A6,SWISSW!$J:$J,MATCHUP!BB$1,SWISSW!$F:$F,"Won")+COUNTIFS(SWISSW!$I:$I,MATCHUP!BB$1,SWISSW!$J:$J,MATCHUP!$A6,SWISSW!$F:$F,"Lost"))/(COUNTIFS(SWISSW!$I:$I,MATCHUP!$A6,SWISSW!$J:$J,MATCHUP!BB$1)-COUNTIFS(SWISSW!$I:$I,MATCHUP!$A6,SWISSW!$J:$J,MATCHUP!BB$1,SWISSW!$F:$F,"Draw")+COUNTIFS(SWISSW!$I:$I,MATCHUP!BB$1,SWISSW!$J:$J,MATCHUP!$A6)-COUNTIFS(SWISSW!$I:$I,MATCHUP!BB$1,SWISSW!$J:$J,MATCHUP!$A6,SWISSW!$F:$F,"Draw")),"-")</f>
        <v>-</v>
      </c>
      <c r="BC6" s="5">
        <f ca="1">IFERROR((COUNTIFS(SWISSW!$I:$I,MATCHUP!$A6,SWISSW!$J:$J,MATCHUP!BC$1,SWISSW!$F:$F,"Won")+COUNTIFS(SWISSW!$I:$I,MATCHUP!BC$1,SWISSW!$J:$J,MATCHUP!$A6,SWISSW!$F:$F,"Lost"))/(COUNTIFS(SWISSW!$I:$I,MATCHUP!$A6,SWISSW!$J:$J,MATCHUP!BC$1)-COUNTIFS(SWISSW!$I:$I,MATCHUP!$A6,SWISSW!$J:$J,MATCHUP!BC$1,SWISSW!$F:$F,"Draw")+COUNTIFS(SWISSW!$I:$I,MATCHUP!BC$1,SWISSW!$J:$J,MATCHUP!$A6)-COUNTIFS(SWISSW!$I:$I,MATCHUP!BC$1,SWISSW!$J:$J,MATCHUP!$A6,SWISSW!$F:$F,"Draw")),"-")</f>
        <v>1</v>
      </c>
      <c r="BD6" s="5">
        <f ca="1">IFERROR((COUNTIFS(SWISSW!$I:$I,MATCHUP!$A6,SWISSW!$J:$J,MATCHUP!BD$1,SWISSW!$F:$F,"Won")+COUNTIFS(SWISSW!$I:$I,MATCHUP!BD$1,SWISSW!$J:$J,MATCHUP!$A6,SWISSW!$F:$F,"Lost"))/(COUNTIFS(SWISSW!$I:$I,MATCHUP!$A6,SWISSW!$J:$J,MATCHUP!BD$1)-COUNTIFS(SWISSW!$I:$I,MATCHUP!$A6,SWISSW!$J:$J,MATCHUP!BD$1,SWISSW!$F:$F,"Draw")+COUNTIFS(SWISSW!$I:$I,MATCHUP!BD$1,SWISSW!$J:$J,MATCHUP!$A6)-COUNTIFS(SWISSW!$I:$I,MATCHUP!BD$1,SWISSW!$J:$J,MATCHUP!$A6,SWISSW!$F:$F,"Draw")),"-")</f>
        <v>0</v>
      </c>
      <c r="BE6" s="5">
        <f ca="1">IFERROR((COUNTIFS(SWISSW!$I:$I,MATCHUP!$A6,SWISSW!$J:$J,MATCHUP!BE$1,SWISSW!$F:$F,"Won")+COUNTIFS(SWISSW!$I:$I,MATCHUP!BE$1,SWISSW!$J:$J,MATCHUP!$A6,SWISSW!$F:$F,"Lost"))/(COUNTIFS(SWISSW!$I:$I,MATCHUP!$A6,SWISSW!$J:$J,MATCHUP!BE$1)-COUNTIFS(SWISSW!$I:$I,MATCHUP!$A6,SWISSW!$J:$J,MATCHUP!BE$1,SWISSW!$F:$F,"Draw")+COUNTIFS(SWISSW!$I:$I,MATCHUP!BE$1,SWISSW!$J:$J,MATCHUP!$A6)-COUNTIFS(SWISSW!$I:$I,MATCHUP!BE$1,SWISSW!$J:$J,MATCHUP!$A6,SWISSW!$F:$F,"Draw")),"-")</f>
        <v>1</v>
      </c>
      <c r="BF6" s="5" t="str">
        <f ca="1">IFERROR((COUNTIFS(SWISSW!$I:$I,MATCHUP!$A6,SWISSW!$J:$J,MATCHUP!BF$1,SWISSW!$F:$F,"Won")+COUNTIFS(SWISSW!$I:$I,MATCHUP!BF$1,SWISSW!$J:$J,MATCHUP!$A6,SWISSW!$F:$F,"Lost"))/(COUNTIFS(SWISSW!$I:$I,MATCHUP!$A6,SWISSW!$J:$J,MATCHUP!BF$1)-COUNTIFS(SWISSW!$I:$I,MATCHUP!$A6,SWISSW!$J:$J,MATCHUP!BF$1,SWISSW!$F:$F,"Draw")+COUNTIFS(SWISSW!$I:$I,MATCHUP!BF$1,SWISSW!$J:$J,MATCHUP!$A6)-COUNTIFS(SWISSW!$I:$I,MATCHUP!BF$1,SWISSW!$J:$J,MATCHUP!$A6,SWISSW!$F:$F,"Draw")),"-")</f>
        <v>-</v>
      </c>
      <c r="BG6" s="5">
        <f ca="1">IFERROR((COUNTIFS(SWISSW!$I:$I,MATCHUP!$A6,SWISSW!$J:$J,MATCHUP!BG$1,SWISSW!$F:$F,"Won")+COUNTIFS(SWISSW!$I:$I,MATCHUP!BG$1,SWISSW!$J:$J,MATCHUP!$A6,SWISSW!$F:$F,"Lost"))/(COUNTIFS(SWISSW!$I:$I,MATCHUP!$A6,SWISSW!$J:$J,MATCHUP!BG$1)-COUNTIFS(SWISSW!$I:$I,MATCHUP!$A6,SWISSW!$J:$J,MATCHUP!BG$1,SWISSW!$F:$F,"Draw")+COUNTIFS(SWISSW!$I:$I,MATCHUP!BG$1,SWISSW!$J:$J,MATCHUP!$A6)-COUNTIFS(SWISSW!$I:$I,MATCHUP!BG$1,SWISSW!$J:$J,MATCHUP!$A6,SWISSW!$F:$F,"Draw")),"-")</f>
        <v>1</v>
      </c>
      <c r="BH6" s="5" t="str">
        <f ca="1">IFERROR((COUNTIFS(SWISSW!$I:$I,MATCHUP!$A6,SWISSW!$J:$J,MATCHUP!BH$1,SWISSW!$F:$F,"Won")+COUNTIFS(SWISSW!$I:$I,MATCHUP!BH$1,SWISSW!$J:$J,MATCHUP!$A6,SWISSW!$F:$F,"Lost"))/(COUNTIFS(SWISSW!$I:$I,MATCHUP!$A6,SWISSW!$J:$J,MATCHUP!BH$1)-COUNTIFS(SWISSW!$I:$I,MATCHUP!$A6,SWISSW!$J:$J,MATCHUP!BH$1,SWISSW!$F:$F,"Draw")+COUNTIFS(SWISSW!$I:$I,MATCHUP!BH$1,SWISSW!$J:$J,MATCHUP!$A6)-COUNTIFS(SWISSW!$I:$I,MATCHUP!BH$1,SWISSW!$J:$J,MATCHUP!$A6,SWISSW!$F:$F,"Draw")),"-")</f>
        <v>-</v>
      </c>
      <c r="BI6" s="5" t="str">
        <f ca="1">IFERROR((COUNTIFS(SWISSW!$I:$I,MATCHUP!$A6,SWISSW!$J:$J,MATCHUP!BI$1,SWISSW!$F:$F,"Won")+COUNTIFS(SWISSW!$I:$I,MATCHUP!BI$1,SWISSW!$J:$J,MATCHUP!$A6,SWISSW!$F:$F,"Lost"))/(COUNTIFS(SWISSW!$I:$I,MATCHUP!$A6,SWISSW!$J:$J,MATCHUP!BI$1)-COUNTIFS(SWISSW!$I:$I,MATCHUP!$A6,SWISSW!$J:$J,MATCHUP!BI$1,SWISSW!$F:$F,"Draw")+COUNTIFS(SWISSW!$I:$I,MATCHUP!BI$1,SWISSW!$J:$J,MATCHUP!$A6)-COUNTIFS(SWISSW!$I:$I,MATCHUP!BI$1,SWISSW!$J:$J,MATCHUP!$A6,SWISSW!$F:$F,"Draw")),"-")</f>
        <v>-</v>
      </c>
      <c r="BJ6" s="5" t="str">
        <f ca="1">IFERROR((COUNTIFS(SWISSW!$I:$I,MATCHUP!$A6,SWISSW!$J:$J,MATCHUP!BJ$1,SWISSW!$F:$F,"Won")+COUNTIFS(SWISSW!$I:$I,MATCHUP!BJ$1,SWISSW!$J:$J,MATCHUP!$A6,SWISSW!$F:$F,"Lost"))/(COUNTIFS(SWISSW!$I:$I,MATCHUP!$A6,SWISSW!$J:$J,MATCHUP!BJ$1)-COUNTIFS(SWISSW!$I:$I,MATCHUP!$A6,SWISSW!$J:$J,MATCHUP!BJ$1,SWISSW!$F:$F,"Draw")+COUNTIFS(SWISSW!$I:$I,MATCHUP!BJ$1,SWISSW!$J:$J,MATCHUP!$A6)-COUNTIFS(SWISSW!$I:$I,MATCHUP!BJ$1,SWISSW!$J:$J,MATCHUP!$A6,SWISSW!$F:$F,"Draw")),"-")</f>
        <v>-</v>
      </c>
      <c r="BK6" s="5">
        <f ca="1">IFERROR((COUNTIFS(SWISSW!$I:$I,MATCHUP!$A6,SWISSW!$J:$J,MATCHUP!BK$1,SWISSW!$F:$F,"Won")+COUNTIFS(SWISSW!$I:$I,MATCHUP!BK$1,SWISSW!$J:$J,MATCHUP!$A6,SWISSW!$F:$F,"Lost"))/(COUNTIFS(SWISSW!$I:$I,MATCHUP!$A6,SWISSW!$J:$J,MATCHUP!BK$1)-COUNTIFS(SWISSW!$I:$I,MATCHUP!$A6,SWISSW!$J:$J,MATCHUP!BK$1,SWISSW!$F:$F,"Draw")+COUNTIFS(SWISSW!$I:$I,MATCHUP!BK$1,SWISSW!$J:$J,MATCHUP!$A6)-COUNTIFS(SWISSW!$I:$I,MATCHUP!BK$1,SWISSW!$J:$J,MATCHUP!$A6,SWISSW!$F:$F,"Draw")),"-")</f>
        <v>1</v>
      </c>
      <c r="BL6" s="5" t="str">
        <f ca="1">IFERROR((COUNTIFS(SWISSW!$I:$I,MATCHUP!$A6,SWISSW!$J:$J,MATCHUP!BL$1,SWISSW!$F:$F,"Won")+COUNTIFS(SWISSW!$I:$I,MATCHUP!BL$1,SWISSW!$J:$J,MATCHUP!$A6,SWISSW!$F:$F,"Lost"))/(COUNTIFS(SWISSW!$I:$I,MATCHUP!$A6,SWISSW!$J:$J,MATCHUP!BL$1)-COUNTIFS(SWISSW!$I:$I,MATCHUP!$A6,SWISSW!$J:$J,MATCHUP!BL$1,SWISSW!$F:$F,"Draw")+COUNTIFS(SWISSW!$I:$I,MATCHUP!BL$1,SWISSW!$J:$J,MATCHUP!$A6)-COUNTIFS(SWISSW!$I:$I,MATCHUP!BL$1,SWISSW!$J:$J,MATCHUP!$A6,SWISSW!$F:$F,"Draw")),"-")</f>
        <v>-</v>
      </c>
      <c r="BM6" s="5" t="str">
        <f ca="1">IFERROR((COUNTIFS(SWISSW!$I:$I,MATCHUP!$A6,SWISSW!$J:$J,MATCHUP!BM$1,SWISSW!$F:$F,"Won")+COUNTIFS(SWISSW!$I:$I,MATCHUP!BM$1,SWISSW!$J:$J,MATCHUP!$A6,SWISSW!$F:$F,"Lost"))/(COUNTIFS(SWISSW!$I:$I,MATCHUP!$A6,SWISSW!$J:$J,MATCHUP!BM$1)-COUNTIFS(SWISSW!$I:$I,MATCHUP!$A6,SWISSW!$J:$J,MATCHUP!BM$1,SWISSW!$F:$F,"Draw")+COUNTIFS(SWISSW!$I:$I,MATCHUP!BM$1,SWISSW!$J:$J,MATCHUP!$A6)-COUNTIFS(SWISSW!$I:$I,MATCHUP!BM$1,SWISSW!$J:$J,MATCHUP!$A6,SWISSW!$F:$F,"Draw")),"-")</f>
        <v>-</v>
      </c>
      <c r="BN6" s="5" t="str">
        <f ca="1">IFERROR((COUNTIFS(SWISSW!$I:$I,MATCHUP!$A6,SWISSW!$J:$J,MATCHUP!BN$1,SWISSW!$F:$F,"Won")+COUNTIFS(SWISSW!$I:$I,MATCHUP!BN$1,SWISSW!$J:$J,MATCHUP!$A6,SWISSW!$F:$F,"Lost"))/(COUNTIFS(SWISSW!$I:$I,MATCHUP!$A6,SWISSW!$J:$J,MATCHUP!BN$1)-COUNTIFS(SWISSW!$I:$I,MATCHUP!$A6,SWISSW!$J:$J,MATCHUP!BN$1,SWISSW!$F:$F,"Draw")+COUNTIFS(SWISSW!$I:$I,MATCHUP!BN$1,SWISSW!$J:$J,MATCHUP!$A6)-COUNTIFS(SWISSW!$I:$I,MATCHUP!BN$1,SWISSW!$J:$J,MATCHUP!$A6,SWISSW!$F:$F,"Draw")),"-")</f>
        <v>-</v>
      </c>
      <c r="BO6" s="5" t="str">
        <f ca="1">IFERROR((COUNTIFS(SWISSW!$I:$I,MATCHUP!$A6,SWISSW!$J:$J,MATCHUP!BO$1,SWISSW!$F:$F,"Won")+COUNTIFS(SWISSW!$I:$I,MATCHUP!BO$1,SWISSW!$J:$J,MATCHUP!$A6,SWISSW!$F:$F,"Lost"))/(COUNTIFS(SWISSW!$I:$I,MATCHUP!$A6,SWISSW!$J:$J,MATCHUP!BO$1)-COUNTIFS(SWISSW!$I:$I,MATCHUP!$A6,SWISSW!$J:$J,MATCHUP!BO$1,SWISSW!$F:$F,"Draw")+COUNTIFS(SWISSW!$I:$I,MATCHUP!BO$1,SWISSW!$J:$J,MATCHUP!$A6)-COUNTIFS(SWISSW!$I:$I,MATCHUP!BO$1,SWISSW!$J:$J,MATCHUP!$A6,SWISSW!$F:$F,"Draw")),"-")</f>
        <v>-</v>
      </c>
      <c r="BP6" s="5" t="str">
        <f ca="1">IFERROR((COUNTIFS(SWISSW!$I:$I,MATCHUP!$A6,SWISSW!$J:$J,MATCHUP!BP$1,SWISSW!$F:$F,"Won")+COUNTIFS(SWISSW!$I:$I,MATCHUP!BP$1,SWISSW!$J:$J,MATCHUP!$A6,SWISSW!$F:$F,"Lost"))/(COUNTIFS(SWISSW!$I:$I,MATCHUP!$A6,SWISSW!$J:$J,MATCHUP!BP$1)-COUNTIFS(SWISSW!$I:$I,MATCHUP!$A6,SWISSW!$J:$J,MATCHUP!BP$1,SWISSW!$F:$F,"Draw")+COUNTIFS(SWISSW!$I:$I,MATCHUP!BP$1,SWISSW!$J:$J,MATCHUP!$A6)-COUNTIFS(SWISSW!$I:$I,MATCHUP!BP$1,SWISSW!$J:$J,MATCHUP!$A6,SWISSW!$F:$F,"Draw")),"-")</f>
        <v>-</v>
      </c>
      <c r="BQ6" s="5" t="str">
        <f ca="1">IFERROR((COUNTIFS(SWISSW!$I:$I,MATCHUP!$A6,SWISSW!$J:$J,MATCHUP!BQ$1,SWISSW!$F:$F,"Won")+COUNTIFS(SWISSW!$I:$I,MATCHUP!BQ$1,SWISSW!$J:$J,MATCHUP!$A6,SWISSW!$F:$F,"Lost"))/(COUNTIFS(SWISSW!$I:$I,MATCHUP!$A6,SWISSW!$J:$J,MATCHUP!BQ$1)-COUNTIFS(SWISSW!$I:$I,MATCHUP!$A6,SWISSW!$J:$J,MATCHUP!BQ$1,SWISSW!$F:$F,"Draw")+COUNTIFS(SWISSW!$I:$I,MATCHUP!BQ$1,SWISSW!$J:$J,MATCHUP!$A6)-COUNTIFS(SWISSW!$I:$I,MATCHUP!BQ$1,SWISSW!$J:$J,MATCHUP!$A6,SWISSW!$F:$F,"Draw")),"-")</f>
        <v>-</v>
      </c>
      <c r="BR6" s="5" t="str">
        <f ca="1">IFERROR((COUNTIFS(SWISSW!$I:$I,MATCHUP!$A6,SWISSW!$J:$J,MATCHUP!BR$1,SWISSW!$F:$F,"Won")+COUNTIFS(SWISSW!$I:$I,MATCHUP!BR$1,SWISSW!$J:$J,MATCHUP!$A6,SWISSW!$F:$F,"Lost"))/(COUNTIFS(SWISSW!$I:$I,MATCHUP!$A6,SWISSW!$J:$J,MATCHUP!BR$1)-COUNTIFS(SWISSW!$I:$I,MATCHUP!$A6,SWISSW!$J:$J,MATCHUP!BR$1,SWISSW!$F:$F,"Draw")+COUNTIFS(SWISSW!$I:$I,MATCHUP!BR$1,SWISSW!$J:$J,MATCHUP!$A6)-COUNTIFS(SWISSW!$I:$I,MATCHUP!BR$1,SWISSW!$J:$J,MATCHUP!$A6,SWISSW!$F:$F,"Draw")),"-")</f>
        <v>-</v>
      </c>
      <c r="BS6" s="5" t="str">
        <f ca="1">IFERROR((COUNTIFS(SWISSW!$I:$I,MATCHUP!$A6,SWISSW!$J:$J,MATCHUP!BS$1,SWISSW!$F:$F,"Won")+COUNTIFS(SWISSW!$I:$I,MATCHUP!BS$1,SWISSW!$J:$J,MATCHUP!$A6,SWISSW!$F:$F,"Lost"))/(COUNTIFS(SWISSW!$I:$I,MATCHUP!$A6,SWISSW!$J:$J,MATCHUP!BS$1)-COUNTIFS(SWISSW!$I:$I,MATCHUP!$A6,SWISSW!$J:$J,MATCHUP!BS$1,SWISSW!$F:$F,"Draw")+COUNTIFS(SWISSW!$I:$I,MATCHUP!BS$1,SWISSW!$J:$J,MATCHUP!$A6)-COUNTIFS(SWISSW!$I:$I,MATCHUP!BS$1,SWISSW!$J:$J,MATCHUP!$A6,SWISSW!$F:$F,"Draw")),"-")</f>
        <v>-</v>
      </c>
      <c r="BT6" s="5" t="str">
        <f ca="1">IFERROR((COUNTIFS(SWISSW!$I:$I,MATCHUP!$A6,SWISSW!$J:$J,MATCHUP!BT$1,SWISSW!$F:$F,"Won")+COUNTIFS(SWISSW!$I:$I,MATCHUP!BT$1,SWISSW!$J:$J,MATCHUP!$A6,SWISSW!$F:$F,"Lost"))/(COUNTIFS(SWISSW!$I:$I,MATCHUP!$A6,SWISSW!$J:$J,MATCHUP!BT$1)-COUNTIFS(SWISSW!$I:$I,MATCHUP!$A6,SWISSW!$J:$J,MATCHUP!BT$1,SWISSW!$F:$F,"Draw")+COUNTIFS(SWISSW!$I:$I,MATCHUP!BT$1,SWISSW!$J:$J,MATCHUP!$A6)-COUNTIFS(SWISSW!$I:$I,MATCHUP!BT$1,SWISSW!$J:$J,MATCHUP!$A6,SWISSW!$F:$F,"Draw")),"-")</f>
        <v>-</v>
      </c>
      <c r="BU6" s="5" t="str">
        <f ca="1">IFERROR((COUNTIFS(SWISSW!$I:$I,MATCHUP!$A6,SWISSW!$J:$J,MATCHUP!BU$1,SWISSW!$F:$F,"Won")+COUNTIFS(SWISSW!$I:$I,MATCHUP!BU$1,SWISSW!$J:$J,MATCHUP!$A6,SWISSW!$F:$F,"Lost"))/(COUNTIFS(SWISSW!$I:$I,MATCHUP!$A6,SWISSW!$J:$J,MATCHUP!BU$1)-COUNTIFS(SWISSW!$I:$I,MATCHUP!$A6,SWISSW!$J:$J,MATCHUP!BU$1,SWISSW!$F:$F,"Draw")+COUNTIFS(SWISSW!$I:$I,MATCHUP!BU$1,SWISSW!$J:$J,MATCHUP!$A6)-COUNTIFS(SWISSW!$I:$I,MATCHUP!BU$1,SWISSW!$J:$J,MATCHUP!$A6,SWISSW!$F:$F,"Draw")),"-")</f>
        <v>-</v>
      </c>
      <c r="BV6" s="5" t="str">
        <f ca="1">IFERROR((COUNTIFS(SWISSW!$I:$I,MATCHUP!$A6,SWISSW!$J:$J,MATCHUP!BV$1,SWISSW!$F:$F,"Won")+COUNTIFS(SWISSW!$I:$I,MATCHUP!BV$1,SWISSW!$J:$J,MATCHUP!$A6,SWISSW!$F:$F,"Lost"))/(COUNTIFS(SWISSW!$I:$I,MATCHUP!$A6,SWISSW!$J:$J,MATCHUP!BV$1)-COUNTIFS(SWISSW!$I:$I,MATCHUP!$A6,SWISSW!$J:$J,MATCHUP!BV$1,SWISSW!$F:$F,"Draw")+COUNTIFS(SWISSW!$I:$I,MATCHUP!BV$1,SWISSW!$J:$J,MATCHUP!$A6)-COUNTIFS(SWISSW!$I:$I,MATCHUP!BV$1,SWISSW!$J:$J,MATCHUP!$A6,SWISSW!$F:$F,"Draw")),"-")</f>
        <v>-</v>
      </c>
      <c r="BW6" s="5" t="str">
        <f ca="1">IFERROR((COUNTIFS(SWISSW!$I:$I,MATCHUP!$A6,SWISSW!$J:$J,MATCHUP!BW$1,SWISSW!$F:$F,"Won")+COUNTIFS(SWISSW!$I:$I,MATCHUP!BW$1,SWISSW!$J:$J,MATCHUP!$A6,SWISSW!$F:$F,"Lost"))/(COUNTIFS(SWISSW!$I:$I,MATCHUP!$A6,SWISSW!$J:$J,MATCHUP!BW$1)-COUNTIFS(SWISSW!$I:$I,MATCHUP!$A6,SWISSW!$J:$J,MATCHUP!BW$1,SWISSW!$F:$F,"Draw")+COUNTIFS(SWISSW!$I:$I,MATCHUP!BW$1,SWISSW!$J:$J,MATCHUP!$A6)-COUNTIFS(SWISSW!$I:$I,MATCHUP!BW$1,SWISSW!$J:$J,MATCHUP!$A6,SWISSW!$F:$F,"Draw")),"-")</f>
        <v>-</v>
      </c>
      <c r="BX6" s="5" t="str">
        <f ca="1">IFERROR((COUNTIFS(SWISSW!$I:$I,MATCHUP!$A6,SWISSW!$J:$J,MATCHUP!BX$1,SWISSW!$F:$F,"Won")+COUNTIFS(SWISSW!$I:$I,MATCHUP!BX$1,SWISSW!$J:$J,MATCHUP!$A6,SWISSW!$F:$F,"Lost"))/(COUNTIFS(SWISSW!$I:$I,MATCHUP!$A6,SWISSW!$J:$J,MATCHUP!BX$1)-COUNTIFS(SWISSW!$I:$I,MATCHUP!$A6,SWISSW!$J:$J,MATCHUP!BX$1,SWISSW!$F:$F,"Draw")+COUNTIFS(SWISSW!$I:$I,MATCHUP!BX$1,SWISSW!$J:$J,MATCHUP!$A6)-COUNTIFS(SWISSW!$I:$I,MATCHUP!BX$1,SWISSW!$J:$J,MATCHUP!$A6,SWISSW!$F:$F,"Draw")),"-")</f>
        <v>-</v>
      </c>
      <c r="BY6" s="5" t="str">
        <f ca="1">IFERROR((COUNTIFS(SWISSW!$I:$I,MATCHUP!$A6,SWISSW!$J:$J,MATCHUP!BY$1,SWISSW!$F:$F,"Won")+COUNTIFS(SWISSW!$I:$I,MATCHUP!BY$1,SWISSW!$J:$J,MATCHUP!$A6,SWISSW!$F:$F,"Lost"))/(COUNTIFS(SWISSW!$I:$I,MATCHUP!$A6,SWISSW!$J:$J,MATCHUP!BY$1)-COUNTIFS(SWISSW!$I:$I,MATCHUP!$A6,SWISSW!$J:$J,MATCHUP!BY$1,SWISSW!$F:$F,"Draw")+COUNTIFS(SWISSW!$I:$I,MATCHUP!BY$1,SWISSW!$J:$J,MATCHUP!$A6)-COUNTIFS(SWISSW!$I:$I,MATCHUP!BY$1,SWISSW!$J:$J,MATCHUP!$A6,SWISSW!$F:$F,"Draw")),"-")</f>
        <v>-</v>
      </c>
      <c r="BZ6" s="5" t="str">
        <f ca="1">IFERROR((COUNTIFS(SWISSW!$I:$I,MATCHUP!$A6,SWISSW!$J:$J,MATCHUP!BZ$1,SWISSW!$F:$F,"Won")+COUNTIFS(SWISSW!$I:$I,MATCHUP!BZ$1,SWISSW!$J:$J,MATCHUP!$A6,SWISSW!$F:$F,"Lost"))/(COUNTIFS(SWISSW!$I:$I,MATCHUP!$A6,SWISSW!$J:$J,MATCHUP!BZ$1)-COUNTIFS(SWISSW!$I:$I,MATCHUP!$A6,SWISSW!$J:$J,MATCHUP!BZ$1,SWISSW!$F:$F,"Draw")+COUNTIFS(SWISSW!$I:$I,MATCHUP!BZ$1,SWISSW!$J:$J,MATCHUP!$A6)-COUNTIFS(SWISSW!$I:$I,MATCHUP!BZ$1,SWISSW!$J:$J,MATCHUP!$A6,SWISSW!$F:$F,"Draw")),"-")</f>
        <v>-</v>
      </c>
      <c r="CA6" s="5" t="str">
        <f ca="1">IFERROR((COUNTIFS(SWISSW!$I:$I,MATCHUP!$A6,SWISSW!$J:$J,MATCHUP!CA$1,SWISSW!$F:$F,"Won")+COUNTIFS(SWISSW!$I:$I,MATCHUP!CA$1,SWISSW!$J:$J,MATCHUP!$A6,SWISSW!$F:$F,"Lost"))/(COUNTIFS(SWISSW!$I:$I,MATCHUP!$A6,SWISSW!$J:$J,MATCHUP!CA$1)-COUNTIFS(SWISSW!$I:$I,MATCHUP!$A6,SWISSW!$J:$J,MATCHUP!CA$1,SWISSW!$F:$F,"Draw")+COUNTIFS(SWISSW!$I:$I,MATCHUP!CA$1,SWISSW!$J:$J,MATCHUP!$A6)-COUNTIFS(SWISSW!$I:$I,MATCHUP!CA$1,SWISSW!$J:$J,MATCHUP!$A6,SWISSW!$F:$F,"Draw")),"-")</f>
        <v>-</v>
      </c>
      <c r="CB6" s="5" t="str">
        <f ca="1">IFERROR((COUNTIFS(SWISSW!$I:$I,MATCHUP!$A6,SWISSW!$J:$J,MATCHUP!CB$1,SWISSW!$F:$F,"Won")+COUNTIFS(SWISSW!$I:$I,MATCHUP!CB$1,SWISSW!$J:$J,MATCHUP!$A6,SWISSW!$F:$F,"Lost"))/(COUNTIFS(SWISSW!$I:$I,MATCHUP!$A6,SWISSW!$J:$J,MATCHUP!CB$1)-COUNTIFS(SWISSW!$I:$I,MATCHUP!$A6,SWISSW!$J:$J,MATCHUP!CB$1,SWISSW!$F:$F,"Draw")+COUNTIFS(SWISSW!$I:$I,MATCHUP!CB$1,SWISSW!$J:$J,MATCHUP!$A6)-COUNTIFS(SWISSW!$I:$I,MATCHUP!CB$1,SWISSW!$J:$J,MATCHUP!$A6,SWISSW!$F:$F,"Draw")),"-")</f>
        <v>-</v>
      </c>
      <c r="CC6" s="5" t="str">
        <f ca="1">IFERROR((COUNTIFS(SWISSW!$I:$I,MATCHUP!$A6,SWISSW!$J:$J,MATCHUP!CC$1,SWISSW!$F:$F,"Won")+COUNTIFS(SWISSW!$I:$I,MATCHUP!CC$1,SWISSW!$J:$J,MATCHUP!$A6,SWISSW!$F:$F,"Lost"))/(COUNTIFS(SWISSW!$I:$I,MATCHUP!$A6,SWISSW!$J:$J,MATCHUP!CC$1)-COUNTIFS(SWISSW!$I:$I,MATCHUP!$A6,SWISSW!$J:$J,MATCHUP!CC$1,SWISSW!$F:$F,"Draw")+COUNTIFS(SWISSW!$I:$I,MATCHUP!CC$1,SWISSW!$J:$J,MATCHUP!$A6)-COUNTIFS(SWISSW!$I:$I,MATCHUP!CC$1,SWISSW!$J:$J,MATCHUP!$A6,SWISSW!$F:$F,"Draw")),"-")</f>
        <v>-</v>
      </c>
      <c r="CD6" s="5" t="str">
        <f ca="1">IFERROR((COUNTIFS(SWISSW!$I:$I,MATCHUP!$A6,SWISSW!$J:$J,MATCHUP!CD$1,SWISSW!$F:$F,"Won")+COUNTIFS(SWISSW!$I:$I,MATCHUP!CD$1,SWISSW!$J:$J,MATCHUP!$A6,SWISSW!$F:$F,"Lost"))/(COUNTIFS(SWISSW!$I:$I,MATCHUP!$A6,SWISSW!$J:$J,MATCHUP!CD$1)-COUNTIFS(SWISSW!$I:$I,MATCHUP!$A6,SWISSW!$J:$J,MATCHUP!CD$1,SWISSW!$F:$F,"Draw")+COUNTIFS(SWISSW!$I:$I,MATCHUP!CD$1,SWISSW!$J:$J,MATCHUP!$A6)-COUNTIFS(SWISSW!$I:$I,MATCHUP!CD$1,SWISSW!$J:$J,MATCHUP!$A6,SWISSW!$F:$F,"Draw")),"-")</f>
        <v>-</v>
      </c>
      <c r="CE6" s="5" t="str">
        <f ca="1">IFERROR((COUNTIFS(SWISSW!$I:$I,MATCHUP!$A6,SWISSW!$J:$J,MATCHUP!CE$1,SWISSW!$F:$F,"Won")+COUNTIFS(SWISSW!$I:$I,MATCHUP!CE$1,SWISSW!$J:$J,MATCHUP!$A6,SWISSW!$F:$F,"Lost"))/(COUNTIFS(SWISSW!$I:$I,MATCHUP!$A6,SWISSW!$J:$J,MATCHUP!CE$1)-COUNTIFS(SWISSW!$I:$I,MATCHUP!$A6,SWISSW!$J:$J,MATCHUP!CE$1,SWISSW!$F:$F,"Draw")+COUNTIFS(SWISSW!$I:$I,MATCHUP!CE$1,SWISSW!$J:$J,MATCHUP!$A6)-COUNTIFS(SWISSW!$I:$I,MATCHUP!CE$1,SWISSW!$J:$J,MATCHUP!$A6,SWISSW!$F:$F,"Draw")),"-")</f>
        <v>-</v>
      </c>
      <c r="CF6" s="5" t="str">
        <f ca="1">IFERROR((COUNTIFS(SWISSW!$I:$I,MATCHUP!$A6,SWISSW!$J:$J,MATCHUP!CF$1,SWISSW!$F:$F,"Won")+COUNTIFS(SWISSW!$I:$I,MATCHUP!CF$1,SWISSW!$J:$J,MATCHUP!$A6,SWISSW!$F:$F,"Lost"))/(COUNTIFS(SWISSW!$I:$I,MATCHUP!$A6,SWISSW!$J:$J,MATCHUP!CF$1)-COUNTIFS(SWISSW!$I:$I,MATCHUP!$A6,SWISSW!$J:$J,MATCHUP!CF$1,SWISSW!$F:$F,"Draw")+COUNTIFS(SWISSW!$I:$I,MATCHUP!CF$1,SWISSW!$J:$J,MATCHUP!$A6)-COUNTIFS(SWISSW!$I:$I,MATCHUP!CF$1,SWISSW!$J:$J,MATCHUP!$A6,SWISSW!$F:$F,"Draw")),"-")</f>
        <v>-</v>
      </c>
      <c r="CG6" s="5" t="str">
        <f ca="1">IFERROR((COUNTIFS(SWISSW!$I:$I,MATCHUP!$A6,SWISSW!$J:$J,MATCHUP!CG$1,SWISSW!$F:$F,"Won")+COUNTIFS(SWISSW!$I:$I,MATCHUP!CG$1,SWISSW!$J:$J,MATCHUP!$A6,SWISSW!$F:$F,"Lost"))/(COUNTIFS(SWISSW!$I:$I,MATCHUP!$A6,SWISSW!$J:$J,MATCHUP!CG$1)-COUNTIFS(SWISSW!$I:$I,MATCHUP!$A6,SWISSW!$J:$J,MATCHUP!CG$1,SWISSW!$F:$F,"Draw")+COUNTIFS(SWISSW!$I:$I,MATCHUP!CG$1,SWISSW!$J:$J,MATCHUP!$A6)-COUNTIFS(SWISSW!$I:$I,MATCHUP!CG$1,SWISSW!$J:$J,MATCHUP!$A6,SWISSW!$F:$F,"Draw")),"-")</f>
        <v>-</v>
      </c>
      <c r="CH6" s="5" t="str">
        <f ca="1">IFERROR((COUNTIFS(SWISSW!$I:$I,MATCHUP!$A6,SWISSW!$J:$J,MATCHUP!CH$1,SWISSW!$F:$F,"Won")+COUNTIFS(SWISSW!$I:$I,MATCHUP!CH$1,SWISSW!$J:$J,MATCHUP!$A6,SWISSW!$F:$F,"Lost"))/(COUNTIFS(SWISSW!$I:$I,MATCHUP!$A6,SWISSW!$J:$J,MATCHUP!CH$1)-COUNTIFS(SWISSW!$I:$I,MATCHUP!$A6,SWISSW!$J:$J,MATCHUP!CH$1,SWISSW!$F:$F,"Draw")+COUNTIFS(SWISSW!$I:$I,MATCHUP!CH$1,SWISSW!$J:$J,MATCHUP!$A6)-COUNTIFS(SWISSW!$I:$I,MATCHUP!CH$1,SWISSW!$J:$J,MATCHUP!$A6,SWISSW!$F:$F,"Draw")),"-")</f>
        <v>-</v>
      </c>
      <c r="CI6" s="5" t="str">
        <f ca="1">IFERROR((COUNTIFS(SWISSW!$I:$I,MATCHUP!$A6,SWISSW!$J:$J,MATCHUP!CI$1,SWISSW!$F:$F,"Won")+COUNTIFS(SWISSW!$I:$I,MATCHUP!CI$1,SWISSW!$J:$J,MATCHUP!$A6,SWISSW!$F:$F,"Lost"))/(COUNTIFS(SWISSW!$I:$I,MATCHUP!$A6,SWISSW!$J:$J,MATCHUP!CI$1)-COUNTIFS(SWISSW!$I:$I,MATCHUP!$A6,SWISSW!$J:$J,MATCHUP!CI$1,SWISSW!$F:$F,"Draw")+COUNTIFS(SWISSW!$I:$I,MATCHUP!CI$1,SWISSW!$J:$J,MATCHUP!$A6)-COUNTIFS(SWISSW!$I:$I,MATCHUP!CI$1,SWISSW!$J:$J,MATCHUP!$A6,SWISSW!$F:$F,"Draw")),"-")</f>
        <v>-</v>
      </c>
      <c r="CJ6" s="5" t="str">
        <f ca="1">IFERROR((COUNTIFS(SWISSW!$I:$I,MATCHUP!$A6,SWISSW!$J:$J,MATCHUP!CJ$1,SWISSW!$F:$F,"Won")+COUNTIFS(SWISSW!$I:$I,MATCHUP!CJ$1,SWISSW!$J:$J,MATCHUP!$A6,SWISSW!$F:$F,"Lost"))/(COUNTIFS(SWISSW!$I:$I,MATCHUP!$A6,SWISSW!$J:$J,MATCHUP!CJ$1)-COUNTIFS(SWISSW!$I:$I,MATCHUP!$A6,SWISSW!$J:$J,MATCHUP!CJ$1,SWISSW!$F:$F,"Draw")+COUNTIFS(SWISSW!$I:$I,MATCHUP!CJ$1,SWISSW!$J:$J,MATCHUP!$A6)-COUNTIFS(SWISSW!$I:$I,MATCHUP!CJ$1,SWISSW!$J:$J,MATCHUP!$A6,SWISSW!$F:$F,"Draw")),"-")</f>
        <v>-</v>
      </c>
      <c r="CK6" s="5" t="str">
        <f ca="1">IFERROR((COUNTIFS(SWISSW!$I:$I,MATCHUP!$A6,SWISSW!$J:$J,MATCHUP!CK$1,SWISSW!$F:$F,"Won")+COUNTIFS(SWISSW!$I:$I,MATCHUP!CK$1,SWISSW!$J:$J,MATCHUP!$A6,SWISSW!$F:$F,"Lost"))/(COUNTIFS(SWISSW!$I:$I,MATCHUP!$A6,SWISSW!$J:$J,MATCHUP!CK$1)-COUNTIFS(SWISSW!$I:$I,MATCHUP!$A6,SWISSW!$J:$J,MATCHUP!CK$1,SWISSW!$F:$F,"Draw")+COUNTIFS(SWISSW!$I:$I,MATCHUP!CK$1,SWISSW!$J:$J,MATCHUP!$A6)-COUNTIFS(SWISSW!$I:$I,MATCHUP!CK$1,SWISSW!$J:$J,MATCHUP!$A6,SWISSW!$F:$F,"Draw")),"-")</f>
        <v>-</v>
      </c>
      <c r="CL6" s="5" t="str">
        <f ca="1">IFERROR((COUNTIFS(SWISSW!$I:$I,MATCHUP!$A6,SWISSW!$J:$J,MATCHUP!CL$1,SWISSW!$F:$F,"Won")+COUNTIFS(SWISSW!$I:$I,MATCHUP!CL$1,SWISSW!$J:$J,MATCHUP!$A6,SWISSW!$F:$F,"Lost"))/(COUNTIFS(SWISSW!$I:$I,MATCHUP!$A6,SWISSW!$J:$J,MATCHUP!CL$1)-COUNTIFS(SWISSW!$I:$I,MATCHUP!$A6,SWISSW!$J:$J,MATCHUP!CL$1,SWISSW!$F:$F,"Draw")+COUNTIFS(SWISSW!$I:$I,MATCHUP!CL$1,SWISSW!$J:$J,MATCHUP!$A6)-COUNTIFS(SWISSW!$I:$I,MATCHUP!CL$1,SWISSW!$J:$J,MATCHUP!$A6,SWISSW!$F:$F,"Draw")),"-")</f>
        <v>-</v>
      </c>
      <c r="CM6" s="5" t="str">
        <f ca="1">IFERROR((COUNTIFS(SWISSW!$I:$I,MATCHUP!$A6,SWISSW!$J:$J,MATCHUP!CM$1,SWISSW!$F:$F,"Won")+COUNTIFS(SWISSW!$I:$I,MATCHUP!CM$1,SWISSW!$J:$J,MATCHUP!$A6,SWISSW!$F:$F,"Lost"))/(COUNTIFS(SWISSW!$I:$I,MATCHUP!$A6,SWISSW!$J:$J,MATCHUP!CM$1)-COUNTIFS(SWISSW!$I:$I,MATCHUP!$A6,SWISSW!$J:$J,MATCHUP!CM$1,SWISSW!$F:$F,"Draw")+COUNTIFS(SWISSW!$I:$I,MATCHUP!CM$1,SWISSW!$J:$J,MATCHUP!$A6)-COUNTIFS(SWISSW!$I:$I,MATCHUP!CM$1,SWISSW!$J:$J,MATCHUP!$A6,SWISSW!$F:$F,"Draw")),"-")</f>
        <v>-</v>
      </c>
      <c r="CN6" s="5" t="str">
        <f ca="1">IFERROR((COUNTIFS(SWISSW!$I:$I,MATCHUP!$A6,SWISSW!$J:$J,MATCHUP!CN$1,SWISSW!$F:$F,"Won")+COUNTIFS(SWISSW!$I:$I,MATCHUP!CN$1,SWISSW!$J:$J,MATCHUP!$A6,SWISSW!$F:$F,"Lost"))/(COUNTIFS(SWISSW!$I:$I,MATCHUP!$A6,SWISSW!$J:$J,MATCHUP!CN$1)-COUNTIFS(SWISSW!$I:$I,MATCHUP!$A6,SWISSW!$J:$J,MATCHUP!CN$1,SWISSW!$F:$F,"Draw")+COUNTIFS(SWISSW!$I:$I,MATCHUP!CN$1,SWISSW!$J:$J,MATCHUP!$A6)-COUNTIFS(SWISSW!$I:$I,MATCHUP!CN$1,SWISSW!$J:$J,MATCHUP!$A6,SWISSW!$F:$F,"Draw")),"-")</f>
        <v>-</v>
      </c>
      <c r="CO6" s="5" t="str">
        <f ca="1">IFERROR((COUNTIFS(SWISSW!$I:$I,MATCHUP!$A6,SWISSW!$J:$J,MATCHUP!CO$1,SWISSW!$F:$F,"Won")+COUNTIFS(SWISSW!$I:$I,MATCHUP!CO$1,SWISSW!$J:$J,MATCHUP!$A6,SWISSW!$F:$F,"Lost"))/(COUNTIFS(SWISSW!$I:$I,MATCHUP!$A6,SWISSW!$J:$J,MATCHUP!CO$1)-COUNTIFS(SWISSW!$I:$I,MATCHUP!$A6,SWISSW!$J:$J,MATCHUP!CO$1,SWISSW!$F:$F,"Draw")+COUNTIFS(SWISSW!$I:$I,MATCHUP!CO$1,SWISSW!$J:$J,MATCHUP!$A6)-COUNTIFS(SWISSW!$I:$I,MATCHUP!CO$1,SWISSW!$J:$J,MATCHUP!$A6,SWISSW!$F:$F,"Draw")),"-")</f>
        <v>-</v>
      </c>
      <c r="CP6" s="5" t="str">
        <f ca="1">IFERROR((COUNTIFS(SWISSW!$I:$I,MATCHUP!$A6,SWISSW!$J:$J,MATCHUP!CP$1,SWISSW!$F:$F,"Won")+COUNTIFS(SWISSW!$I:$I,MATCHUP!CP$1,SWISSW!$J:$J,MATCHUP!$A6,SWISSW!$F:$F,"Lost"))/(COUNTIFS(SWISSW!$I:$I,MATCHUP!$A6,SWISSW!$J:$J,MATCHUP!CP$1)-COUNTIFS(SWISSW!$I:$I,MATCHUP!$A6,SWISSW!$J:$J,MATCHUP!CP$1,SWISSW!$F:$F,"Draw")+COUNTIFS(SWISSW!$I:$I,MATCHUP!CP$1,SWISSW!$J:$J,MATCHUP!$A6)-COUNTIFS(SWISSW!$I:$I,MATCHUP!CP$1,SWISSW!$J:$J,MATCHUP!$A6,SWISSW!$F:$F,"Draw")),"-")</f>
        <v>-</v>
      </c>
      <c r="CQ6" s="5" t="str">
        <f ca="1">IFERROR((COUNTIFS(SWISSW!$I:$I,MATCHUP!$A6,SWISSW!$J:$J,MATCHUP!CQ$1,SWISSW!$F:$F,"Won")+COUNTIFS(SWISSW!$I:$I,MATCHUP!CQ$1,SWISSW!$J:$J,MATCHUP!$A6,SWISSW!$F:$F,"Lost"))/(COUNTIFS(SWISSW!$I:$I,MATCHUP!$A6,SWISSW!$J:$J,MATCHUP!CQ$1)-COUNTIFS(SWISSW!$I:$I,MATCHUP!$A6,SWISSW!$J:$J,MATCHUP!CQ$1,SWISSW!$F:$F,"Draw")+COUNTIFS(SWISSW!$I:$I,MATCHUP!CQ$1,SWISSW!$J:$J,MATCHUP!$A6)-COUNTIFS(SWISSW!$I:$I,MATCHUP!CQ$1,SWISSW!$J:$J,MATCHUP!$A6,SWISSW!$F:$F,"Draw")),"-")</f>
        <v>-</v>
      </c>
      <c r="CR6" s="5" t="str">
        <f ca="1">IFERROR((COUNTIFS(SWISSW!$I:$I,MATCHUP!$A6,SWISSW!$J:$J,MATCHUP!CR$1,SWISSW!$F:$F,"Won")+COUNTIFS(SWISSW!$I:$I,MATCHUP!CR$1,SWISSW!$J:$J,MATCHUP!$A6,SWISSW!$F:$F,"Lost"))/(COUNTIFS(SWISSW!$I:$I,MATCHUP!$A6,SWISSW!$J:$J,MATCHUP!CR$1)-COUNTIFS(SWISSW!$I:$I,MATCHUP!$A6,SWISSW!$J:$J,MATCHUP!CR$1,SWISSW!$F:$F,"Draw")+COUNTIFS(SWISSW!$I:$I,MATCHUP!CR$1,SWISSW!$J:$J,MATCHUP!$A6)-COUNTIFS(SWISSW!$I:$I,MATCHUP!CR$1,SWISSW!$J:$J,MATCHUP!$A6,SWISSW!$F:$F,"Draw")),"-")</f>
        <v>-</v>
      </c>
      <c r="CS6" s="5" t="str">
        <f ca="1">IFERROR((COUNTIFS(SWISSW!$I:$I,MATCHUP!$A6,SWISSW!$J:$J,MATCHUP!CS$1,SWISSW!$F:$F,"Won")+COUNTIFS(SWISSW!$I:$I,MATCHUP!CS$1,SWISSW!$J:$J,MATCHUP!$A6,SWISSW!$F:$F,"Lost"))/(COUNTIFS(SWISSW!$I:$I,MATCHUP!$A6,SWISSW!$J:$J,MATCHUP!CS$1)-COUNTIFS(SWISSW!$I:$I,MATCHUP!$A6,SWISSW!$J:$J,MATCHUP!CS$1,SWISSW!$F:$F,"Draw")+COUNTIFS(SWISSW!$I:$I,MATCHUP!CS$1,SWISSW!$J:$J,MATCHUP!$A6)-COUNTIFS(SWISSW!$I:$I,MATCHUP!CS$1,SWISSW!$J:$J,MATCHUP!$A6,SWISSW!$F:$F,"Draw")),"-")</f>
        <v>-</v>
      </c>
      <c r="CT6" s="5" t="str">
        <f ca="1">IFERROR((COUNTIFS(SWISSW!$I:$I,MATCHUP!$A6,SWISSW!$J:$J,MATCHUP!CT$1,SWISSW!$F:$F,"Won")+COUNTIFS(SWISSW!$I:$I,MATCHUP!CT$1,SWISSW!$J:$J,MATCHUP!$A6,SWISSW!$F:$F,"Lost"))/(COUNTIFS(SWISSW!$I:$I,MATCHUP!$A6,SWISSW!$J:$J,MATCHUP!CT$1)-COUNTIFS(SWISSW!$I:$I,MATCHUP!$A6,SWISSW!$J:$J,MATCHUP!CT$1,SWISSW!$F:$F,"Draw")+COUNTIFS(SWISSW!$I:$I,MATCHUP!CT$1,SWISSW!$J:$J,MATCHUP!$A6)-COUNTIFS(SWISSW!$I:$I,MATCHUP!CT$1,SWISSW!$J:$J,MATCHUP!$A6,SWISSW!$F:$F,"Draw")),"-")</f>
        <v>-</v>
      </c>
      <c r="CU6" s="5" t="str">
        <f ca="1">IFERROR((COUNTIFS(SWISSW!$I:$I,MATCHUP!$A6,SWISSW!$J:$J,MATCHUP!CU$1,SWISSW!$F:$F,"Won")+COUNTIFS(SWISSW!$I:$I,MATCHUP!CU$1,SWISSW!$J:$J,MATCHUP!$A6,SWISSW!$F:$F,"Lost"))/(COUNTIFS(SWISSW!$I:$I,MATCHUP!$A6,SWISSW!$J:$J,MATCHUP!CU$1)-COUNTIFS(SWISSW!$I:$I,MATCHUP!$A6,SWISSW!$J:$J,MATCHUP!CU$1,SWISSW!$F:$F,"Draw")+COUNTIFS(SWISSW!$I:$I,MATCHUP!CU$1,SWISSW!$J:$J,MATCHUP!$A6)-COUNTIFS(SWISSW!$I:$I,MATCHUP!CU$1,SWISSW!$J:$J,MATCHUP!$A6,SWISSW!$F:$F,"Draw")),"-")</f>
        <v>-</v>
      </c>
      <c r="CV6" s="5" t="str">
        <f ca="1">IFERROR((COUNTIFS(SWISSW!$I:$I,MATCHUP!$A6,SWISSW!$J:$J,MATCHUP!CV$1,SWISSW!$F:$F,"Won")+COUNTIFS(SWISSW!$I:$I,MATCHUP!CV$1,SWISSW!$J:$J,MATCHUP!$A6,SWISSW!$F:$F,"Lost"))/(COUNTIFS(SWISSW!$I:$I,MATCHUP!$A6,SWISSW!$J:$J,MATCHUP!CV$1)-COUNTIFS(SWISSW!$I:$I,MATCHUP!$A6,SWISSW!$J:$J,MATCHUP!CV$1,SWISSW!$F:$F,"Draw")+COUNTIFS(SWISSW!$I:$I,MATCHUP!CV$1,SWISSW!$J:$J,MATCHUP!$A6)-COUNTIFS(SWISSW!$I:$I,MATCHUP!CV$1,SWISSW!$J:$J,MATCHUP!$A6,SWISSW!$F:$F,"Draw")),"-")</f>
        <v>-</v>
      </c>
    </row>
    <row r="7" spans="1:100" s="6" customFormat="1" ht="55" customHeight="1" x14ac:dyDescent="0.25">
      <c r="A7" s="3" t="str" cm="1">
        <f t="array" aca="1" ref="A7" ca="1">INDIRECT(ADDRESS(ROW(),1,,1,"METABREAK"))</f>
        <v>Mono Blue Terror</v>
      </c>
      <c r="B7" s="5">
        <f ca="1">IFERROR((COUNTIFS(SWISSW!$I:$I,MATCHUP!$A7,SWISSW!$J:$J,MATCHUP!B$1,SWISSW!$F:$F,"Won")+COUNTIFS(SWISSW!$I:$I,MATCHUP!B$1,SWISSW!$J:$J,MATCHUP!$A7,SWISSW!$F:$F,"Lost"))/(COUNTIFS(SWISSW!$I:$I,MATCHUP!$A7,SWISSW!$J:$J,MATCHUP!B$1)-COUNTIFS(SWISSW!$I:$I,MATCHUP!$A7,SWISSW!$J:$J,MATCHUP!B$1,SWISSW!$F:$F,"Draw")+COUNTIFS(SWISSW!$I:$I,MATCHUP!B$1,SWISSW!$J:$J,MATCHUP!$A7)-COUNTIFS(SWISSW!$I:$I,MATCHUP!B$1,SWISSW!$J:$J,MATCHUP!$A7,SWISSW!$F:$F,"Draw")),"-")</f>
        <v>0.5</v>
      </c>
      <c r="C7" s="5">
        <f ca="1">IFERROR((COUNTIFS(SWISSW!$I:$I,MATCHUP!$A7,SWISSW!$J:$J,MATCHUP!C$1,SWISSW!$F:$F,"Won")+COUNTIFS(SWISSW!$I:$I,MATCHUP!C$1,SWISSW!$J:$J,MATCHUP!$A7,SWISSW!$F:$F,"Lost"))/(COUNTIFS(SWISSW!$I:$I,MATCHUP!$A7,SWISSW!$J:$J,MATCHUP!C$1)-COUNTIFS(SWISSW!$I:$I,MATCHUP!$A7,SWISSW!$J:$J,MATCHUP!C$1,SWISSW!$F:$F,"Draw")+COUNTIFS(SWISSW!$I:$I,MATCHUP!C$1,SWISSW!$J:$J,MATCHUP!$A7)-COUNTIFS(SWISSW!$I:$I,MATCHUP!C$1,SWISSW!$J:$J,MATCHUP!$A7,SWISSW!$F:$F,"Draw")),"-")</f>
        <v>0.5625</v>
      </c>
      <c r="D7" s="5">
        <f ca="1">IFERROR((COUNTIFS(SWISSW!$I:$I,MATCHUP!$A7,SWISSW!$J:$J,MATCHUP!D$1,SWISSW!$F:$F,"Won")+COUNTIFS(SWISSW!$I:$I,MATCHUP!D$1,SWISSW!$J:$J,MATCHUP!$A7,SWISSW!$F:$F,"Lost"))/(COUNTIFS(SWISSW!$I:$I,MATCHUP!$A7,SWISSW!$J:$J,MATCHUP!D$1)-COUNTIFS(SWISSW!$I:$I,MATCHUP!$A7,SWISSW!$J:$J,MATCHUP!D$1,SWISSW!$F:$F,"Draw")+COUNTIFS(SWISSW!$I:$I,MATCHUP!D$1,SWISSW!$J:$J,MATCHUP!$A7)-COUNTIFS(SWISSW!$I:$I,MATCHUP!D$1,SWISSW!$J:$J,MATCHUP!$A7,SWISSW!$F:$F,"Draw")),"-")</f>
        <v>0.6333333333333333</v>
      </c>
      <c r="E7" s="5">
        <f ca="1">IFERROR((COUNTIFS(SWISSW!$I:$I,MATCHUP!$A7,SWISSW!$J:$J,MATCHUP!E$1,SWISSW!$F:$F,"Won")+COUNTIFS(SWISSW!$I:$I,MATCHUP!E$1,SWISSW!$J:$J,MATCHUP!$A7,SWISSW!$F:$F,"Lost"))/(COUNTIFS(SWISSW!$I:$I,MATCHUP!$A7,SWISSW!$J:$J,MATCHUP!E$1)-COUNTIFS(SWISSW!$I:$I,MATCHUP!$A7,SWISSW!$J:$J,MATCHUP!E$1,SWISSW!$F:$F,"Draw")+COUNTIFS(SWISSW!$I:$I,MATCHUP!E$1,SWISSW!$J:$J,MATCHUP!$A7)-COUNTIFS(SWISSW!$I:$I,MATCHUP!E$1,SWISSW!$J:$J,MATCHUP!$A7,SWISSW!$F:$F,"Draw")),"-")</f>
        <v>0.3902439024390244</v>
      </c>
      <c r="F7" s="5">
        <f ca="1">IFERROR((COUNTIFS(SWISSW!$I:$I,MATCHUP!$A7,SWISSW!$J:$J,MATCHUP!F$1,SWISSW!$F:$F,"Won")+COUNTIFS(SWISSW!$I:$I,MATCHUP!F$1,SWISSW!$J:$J,MATCHUP!$A7,SWISSW!$F:$F,"Lost"))/(COUNTIFS(SWISSW!$I:$I,MATCHUP!$A7,SWISSW!$J:$J,MATCHUP!F$1)-COUNTIFS(SWISSW!$I:$I,MATCHUP!$A7,SWISSW!$J:$J,MATCHUP!F$1,SWISSW!$F:$F,"Draw")+COUNTIFS(SWISSW!$I:$I,MATCHUP!F$1,SWISSW!$J:$J,MATCHUP!$A7)-COUNTIFS(SWISSW!$I:$I,MATCHUP!F$1,SWISSW!$J:$J,MATCHUP!$A7,SWISSW!$F:$F,"Draw")),"-")</f>
        <v>0.59259259259259256</v>
      </c>
      <c r="G7" s="5">
        <f ca="1">IFERROR((COUNTIFS(SWISSW!$I:$I,MATCHUP!$A7,SWISSW!$J:$J,MATCHUP!G$1,SWISSW!$F:$F,"Won")+COUNTIFS(SWISSW!$I:$I,MATCHUP!G$1,SWISSW!$J:$J,MATCHUP!$A7,SWISSW!$F:$F,"Lost"))/(COUNTIFS(SWISSW!$I:$I,MATCHUP!$A7,SWISSW!$J:$J,MATCHUP!G$1)-COUNTIFS(SWISSW!$I:$I,MATCHUP!$A7,SWISSW!$J:$J,MATCHUP!G$1,SWISSW!$F:$F,"Draw")+COUNTIFS(SWISSW!$I:$I,MATCHUP!G$1,SWISSW!$J:$J,MATCHUP!$A7)-COUNTIFS(SWISSW!$I:$I,MATCHUP!G$1,SWISSW!$J:$J,MATCHUP!$A7,SWISSW!$F:$F,"Draw")),"-")</f>
        <v>0.5</v>
      </c>
      <c r="H7" s="5">
        <f ca="1">IFERROR((COUNTIFS(SWISSW!$I:$I,MATCHUP!$A7,SWISSW!$J:$J,MATCHUP!H$1,SWISSW!$F:$F,"Won")+COUNTIFS(SWISSW!$I:$I,MATCHUP!H$1,SWISSW!$J:$J,MATCHUP!$A7,SWISSW!$F:$F,"Lost"))/(COUNTIFS(SWISSW!$I:$I,MATCHUP!$A7,SWISSW!$J:$J,MATCHUP!H$1)-COUNTIFS(SWISSW!$I:$I,MATCHUP!$A7,SWISSW!$J:$J,MATCHUP!H$1,SWISSW!$F:$F,"Draw")+COUNTIFS(SWISSW!$I:$I,MATCHUP!H$1,SWISSW!$J:$J,MATCHUP!$A7)-COUNTIFS(SWISSW!$I:$I,MATCHUP!H$1,SWISSW!$J:$J,MATCHUP!$A7,SWISSW!$F:$F,"Draw")),"-")</f>
        <v>0.8</v>
      </c>
      <c r="I7" s="5">
        <f ca="1">IFERROR((COUNTIFS(SWISSW!$I:$I,MATCHUP!$A7,SWISSW!$J:$J,MATCHUP!I$1,SWISSW!$F:$F,"Won")+COUNTIFS(SWISSW!$I:$I,MATCHUP!I$1,SWISSW!$J:$J,MATCHUP!$A7,SWISSW!$F:$F,"Lost"))/(COUNTIFS(SWISSW!$I:$I,MATCHUP!$A7,SWISSW!$J:$J,MATCHUP!I$1)-COUNTIFS(SWISSW!$I:$I,MATCHUP!$A7,SWISSW!$J:$J,MATCHUP!I$1,SWISSW!$F:$F,"Draw")+COUNTIFS(SWISSW!$I:$I,MATCHUP!I$1,SWISSW!$J:$J,MATCHUP!$A7)-COUNTIFS(SWISSW!$I:$I,MATCHUP!I$1,SWISSW!$J:$J,MATCHUP!$A7,SWISSW!$F:$F,"Draw")),"-")</f>
        <v>0.33333333333333331</v>
      </c>
      <c r="J7" s="5">
        <f ca="1">IFERROR((COUNTIFS(SWISSW!$I:$I,MATCHUP!$A7,SWISSW!$J:$J,MATCHUP!J$1,SWISSW!$F:$F,"Won")+COUNTIFS(SWISSW!$I:$I,MATCHUP!J$1,SWISSW!$J:$J,MATCHUP!$A7,SWISSW!$F:$F,"Lost"))/(COUNTIFS(SWISSW!$I:$I,MATCHUP!$A7,SWISSW!$J:$J,MATCHUP!J$1)-COUNTIFS(SWISSW!$I:$I,MATCHUP!$A7,SWISSW!$J:$J,MATCHUP!J$1,SWISSW!$F:$F,"Draw")+COUNTIFS(SWISSW!$I:$I,MATCHUP!J$1,SWISSW!$J:$J,MATCHUP!$A7)-COUNTIFS(SWISSW!$I:$I,MATCHUP!J$1,SWISSW!$J:$J,MATCHUP!$A7,SWISSW!$F:$F,"Draw")),"-")</f>
        <v>0.66666666666666663</v>
      </c>
      <c r="K7" s="5">
        <f ca="1">IFERROR((COUNTIFS(SWISSW!$I:$I,MATCHUP!$A7,SWISSW!$J:$J,MATCHUP!K$1,SWISSW!$F:$F,"Won")+COUNTIFS(SWISSW!$I:$I,MATCHUP!K$1,SWISSW!$J:$J,MATCHUP!$A7,SWISSW!$F:$F,"Lost"))/(COUNTIFS(SWISSW!$I:$I,MATCHUP!$A7,SWISSW!$J:$J,MATCHUP!K$1)-COUNTIFS(SWISSW!$I:$I,MATCHUP!$A7,SWISSW!$J:$J,MATCHUP!K$1,SWISSW!$F:$F,"Draw")+COUNTIFS(SWISSW!$I:$I,MATCHUP!K$1,SWISSW!$J:$J,MATCHUP!$A7)-COUNTIFS(SWISSW!$I:$I,MATCHUP!K$1,SWISSW!$J:$J,MATCHUP!$A7,SWISSW!$F:$F,"Draw")),"-")</f>
        <v>0.47826086956521741</v>
      </c>
      <c r="L7" s="5">
        <f ca="1">IFERROR((COUNTIFS(SWISSW!$I:$I,MATCHUP!$A7,SWISSW!$J:$J,MATCHUP!L$1,SWISSW!$F:$F,"Won")+COUNTIFS(SWISSW!$I:$I,MATCHUP!L$1,SWISSW!$J:$J,MATCHUP!$A7,SWISSW!$F:$F,"Lost"))/(COUNTIFS(SWISSW!$I:$I,MATCHUP!$A7,SWISSW!$J:$J,MATCHUP!L$1)-COUNTIFS(SWISSW!$I:$I,MATCHUP!$A7,SWISSW!$J:$J,MATCHUP!L$1,SWISSW!$F:$F,"Draw")+COUNTIFS(SWISSW!$I:$I,MATCHUP!L$1,SWISSW!$J:$J,MATCHUP!$A7)-COUNTIFS(SWISSW!$I:$I,MATCHUP!L$1,SWISSW!$J:$J,MATCHUP!$A7,SWISSW!$F:$F,"Draw")),"-")</f>
        <v>0.42857142857142855</v>
      </c>
      <c r="M7" s="5">
        <f ca="1">IFERROR((COUNTIFS(SWISSW!$I:$I,MATCHUP!$A7,SWISSW!$J:$J,MATCHUP!M$1,SWISSW!$F:$F,"Won")+COUNTIFS(SWISSW!$I:$I,MATCHUP!M$1,SWISSW!$J:$J,MATCHUP!$A7,SWISSW!$F:$F,"Lost"))/(COUNTIFS(SWISSW!$I:$I,MATCHUP!$A7,SWISSW!$J:$J,MATCHUP!M$1)-COUNTIFS(SWISSW!$I:$I,MATCHUP!$A7,SWISSW!$J:$J,MATCHUP!M$1,SWISSW!$F:$F,"Draw")+COUNTIFS(SWISSW!$I:$I,MATCHUP!M$1,SWISSW!$J:$J,MATCHUP!$A7)-COUNTIFS(SWISSW!$I:$I,MATCHUP!M$1,SWISSW!$J:$J,MATCHUP!$A7,SWISSW!$F:$F,"Draw")),"-")</f>
        <v>0.7142857142857143</v>
      </c>
      <c r="N7" s="5">
        <f ca="1">IFERROR((COUNTIFS(SWISSW!$I:$I,MATCHUP!$A7,SWISSW!$J:$J,MATCHUP!N$1,SWISSW!$F:$F,"Won")+COUNTIFS(SWISSW!$I:$I,MATCHUP!N$1,SWISSW!$J:$J,MATCHUP!$A7,SWISSW!$F:$F,"Lost"))/(COUNTIFS(SWISSW!$I:$I,MATCHUP!$A7,SWISSW!$J:$J,MATCHUP!N$1)-COUNTIFS(SWISSW!$I:$I,MATCHUP!$A7,SWISSW!$J:$J,MATCHUP!N$1,SWISSW!$F:$F,"Draw")+COUNTIFS(SWISSW!$I:$I,MATCHUP!N$1,SWISSW!$J:$J,MATCHUP!$A7)-COUNTIFS(SWISSW!$I:$I,MATCHUP!N$1,SWISSW!$J:$J,MATCHUP!$A7,SWISSW!$F:$F,"Draw")),"-")</f>
        <v>0.33333333333333331</v>
      </c>
      <c r="O7" s="5">
        <f ca="1">IFERROR((COUNTIFS(SWISSW!$I:$I,MATCHUP!$A7,SWISSW!$J:$J,MATCHUP!O$1,SWISSW!$F:$F,"Won")+COUNTIFS(SWISSW!$I:$I,MATCHUP!O$1,SWISSW!$J:$J,MATCHUP!$A7,SWISSW!$F:$F,"Lost"))/(COUNTIFS(SWISSW!$I:$I,MATCHUP!$A7,SWISSW!$J:$J,MATCHUP!O$1)-COUNTIFS(SWISSW!$I:$I,MATCHUP!$A7,SWISSW!$J:$J,MATCHUP!O$1,SWISSW!$F:$F,"Draw")+COUNTIFS(SWISSW!$I:$I,MATCHUP!O$1,SWISSW!$J:$J,MATCHUP!$A7)-COUNTIFS(SWISSW!$I:$I,MATCHUP!O$1,SWISSW!$J:$J,MATCHUP!$A7,SWISSW!$F:$F,"Draw")),"-")</f>
        <v>0.6</v>
      </c>
      <c r="P7" s="5">
        <f ca="1">IFERROR((COUNTIFS(SWISSW!$I:$I,MATCHUP!$A7,SWISSW!$J:$J,MATCHUP!P$1,SWISSW!$F:$F,"Won")+COUNTIFS(SWISSW!$I:$I,MATCHUP!P$1,SWISSW!$J:$J,MATCHUP!$A7,SWISSW!$F:$F,"Lost"))/(COUNTIFS(SWISSW!$I:$I,MATCHUP!$A7,SWISSW!$J:$J,MATCHUP!P$1)-COUNTIFS(SWISSW!$I:$I,MATCHUP!$A7,SWISSW!$J:$J,MATCHUP!P$1,SWISSW!$F:$F,"Draw")+COUNTIFS(SWISSW!$I:$I,MATCHUP!P$1,SWISSW!$J:$J,MATCHUP!$A7)-COUNTIFS(SWISSW!$I:$I,MATCHUP!P$1,SWISSW!$J:$J,MATCHUP!$A7,SWISSW!$F:$F,"Draw")),"-")</f>
        <v>0.30769230769230771</v>
      </c>
      <c r="Q7" s="5">
        <f ca="1">IFERROR((COUNTIFS(SWISSW!$I:$I,MATCHUP!$A7,SWISSW!$J:$J,MATCHUP!Q$1,SWISSW!$F:$F,"Won")+COUNTIFS(SWISSW!$I:$I,MATCHUP!Q$1,SWISSW!$J:$J,MATCHUP!$A7,SWISSW!$F:$F,"Lost"))/(COUNTIFS(SWISSW!$I:$I,MATCHUP!$A7,SWISSW!$J:$J,MATCHUP!Q$1)-COUNTIFS(SWISSW!$I:$I,MATCHUP!$A7,SWISSW!$J:$J,MATCHUP!Q$1,SWISSW!$F:$F,"Draw")+COUNTIFS(SWISSW!$I:$I,MATCHUP!Q$1,SWISSW!$J:$J,MATCHUP!$A7)-COUNTIFS(SWISSW!$I:$I,MATCHUP!Q$1,SWISSW!$J:$J,MATCHUP!$A7,SWISSW!$F:$F,"Draw")),"-")</f>
        <v>0.41666666666666669</v>
      </c>
      <c r="R7" s="5">
        <f ca="1">IFERROR((COUNTIFS(SWISSW!$I:$I,MATCHUP!$A7,SWISSW!$J:$J,MATCHUP!R$1,SWISSW!$F:$F,"Won")+COUNTIFS(SWISSW!$I:$I,MATCHUP!R$1,SWISSW!$J:$J,MATCHUP!$A7,SWISSW!$F:$F,"Lost"))/(COUNTIFS(SWISSW!$I:$I,MATCHUP!$A7,SWISSW!$J:$J,MATCHUP!R$1)-COUNTIFS(SWISSW!$I:$I,MATCHUP!$A7,SWISSW!$J:$J,MATCHUP!R$1,SWISSW!$F:$F,"Draw")+COUNTIFS(SWISSW!$I:$I,MATCHUP!R$1,SWISSW!$J:$J,MATCHUP!$A7)-COUNTIFS(SWISSW!$I:$I,MATCHUP!R$1,SWISSW!$J:$J,MATCHUP!$A7,SWISSW!$F:$F,"Draw")),"-")</f>
        <v>0.54545454545454541</v>
      </c>
      <c r="S7" s="5">
        <f ca="1">IFERROR((COUNTIFS(SWISSW!$I:$I,MATCHUP!$A7,SWISSW!$J:$J,MATCHUP!S$1,SWISSW!$F:$F,"Won")+COUNTIFS(SWISSW!$I:$I,MATCHUP!S$1,SWISSW!$J:$J,MATCHUP!$A7,SWISSW!$F:$F,"Lost"))/(COUNTIFS(SWISSW!$I:$I,MATCHUP!$A7,SWISSW!$J:$J,MATCHUP!S$1)-COUNTIFS(SWISSW!$I:$I,MATCHUP!$A7,SWISSW!$J:$J,MATCHUP!S$1,SWISSW!$F:$F,"Draw")+COUNTIFS(SWISSW!$I:$I,MATCHUP!S$1,SWISSW!$J:$J,MATCHUP!$A7)-COUNTIFS(SWISSW!$I:$I,MATCHUP!S$1,SWISSW!$J:$J,MATCHUP!$A7,SWISSW!$F:$F,"Draw")),"-")</f>
        <v>0.33333333333333331</v>
      </c>
      <c r="T7" s="5">
        <f ca="1">IFERROR((COUNTIFS(SWISSW!$I:$I,MATCHUP!$A7,SWISSW!$J:$J,MATCHUP!T$1,SWISSW!$F:$F,"Won")+COUNTIFS(SWISSW!$I:$I,MATCHUP!T$1,SWISSW!$J:$J,MATCHUP!$A7,SWISSW!$F:$F,"Lost"))/(COUNTIFS(SWISSW!$I:$I,MATCHUP!$A7,SWISSW!$J:$J,MATCHUP!T$1)-COUNTIFS(SWISSW!$I:$I,MATCHUP!$A7,SWISSW!$J:$J,MATCHUP!T$1,SWISSW!$F:$F,"Draw")+COUNTIFS(SWISSW!$I:$I,MATCHUP!T$1,SWISSW!$J:$J,MATCHUP!$A7)-COUNTIFS(SWISSW!$I:$I,MATCHUP!T$1,SWISSW!$J:$J,MATCHUP!$A7,SWISSW!$F:$F,"Draw")),"-")</f>
        <v>1</v>
      </c>
      <c r="U7" s="5">
        <f ca="1">IFERROR((COUNTIFS(SWISSW!$I:$I,MATCHUP!$A7,SWISSW!$J:$J,MATCHUP!U$1,SWISSW!$F:$F,"Won")+COUNTIFS(SWISSW!$I:$I,MATCHUP!U$1,SWISSW!$J:$J,MATCHUP!$A7,SWISSW!$F:$F,"Lost"))/(COUNTIFS(SWISSW!$I:$I,MATCHUP!$A7,SWISSW!$J:$J,MATCHUP!U$1)-COUNTIFS(SWISSW!$I:$I,MATCHUP!$A7,SWISSW!$J:$J,MATCHUP!U$1,SWISSW!$F:$F,"Draw")+COUNTIFS(SWISSW!$I:$I,MATCHUP!U$1,SWISSW!$J:$J,MATCHUP!$A7)-COUNTIFS(SWISSW!$I:$I,MATCHUP!U$1,SWISSW!$J:$J,MATCHUP!$A7,SWISSW!$F:$F,"Draw")),"-")</f>
        <v>0.25</v>
      </c>
      <c r="V7" s="5">
        <f ca="1">IFERROR((COUNTIFS(SWISSW!$I:$I,MATCHUP!$A7,SWISSW!$J:$J,MATCHUP!V$1,SWISSW!$F:$F,"Won")+COUNTIFS(SWISSW!$I:$I,MATCHUP!V$1,SWISSW!$J:$J,MATCHUP!$A7,SWISSW!$F:$F,"Lost"))/(COUNTIFS(SWISSW!$I:$I,MATCHUP!$A7,SWISSW!$J:$J,MATCHUP!V$1)-COUNTIFS(SWISSW!$I:$I,MATCHUP!$A7,SWISSW!$J:$J,MATCHUP!V$1,SWISSW!$F:$F,"Draw")+COUNTIFS(SWISSW!$I:$I,MATCHUP!V$1,SWISSW!$J:$J,MATCHUP!$A7)-COUNTIFS(SWISSW!$I:$I,MATCHUP!V$1,SWISSW!$J:$J,MATCHUP!$A7,SWISSW!$F:$F,"Draw")),"-")</f>
        <v>0.33333333333333331</v>
      </c>
      <c r="W7" s="5">
        <f ca="1">IFERROR((COUNTIFS(SWISSW!$I:$I,MATCHUP!$A7,SWISSW!$J:$J,MATCHUP!W$1,SWISSW!$F:$F,"Won")+COUNTIFS(SWISSW!$I:$I,MATCHUP!W$1,SWISSW!$J:$J,MATCHUP!$A7,SWISSW!$F:$F,"Lost"))/(COUNTIFS(SWISSW!$I:$I,MATCHUP!$A7,SWISSW!$J:$J,MATCHUP!W$1)-COUNTIFS(SWISSW!$I:$I,MATCHUP!$A7,SWISSW!$J:$J,MATCHUP!W$1,SWISSW!$F:$F,"Draw")+COUNTIFS(SWISSW!$I:$I,MATCHUP!W$1,SWISSW!$J:$J,MATCHUP!$A7)-COUNTIFS(SWISSW!$I:$I,MATCHUP!W$1,SWISSW!$J:$J,MATCHUP!$A7,SWISSW!$F:$F,"Draw")),"-")</f>
        <v>0.5</v>
      </c>
      <c r="X7" s="5">
        <f ca="1">IFERROR((COUNTIFS(SWISSW!$I:$I,MATCHUP!$A7,SWISSW!$J:$J,MATCHUP!X$1,SWISSW!$F:$F,"Won")+COUNTIFS(SWISSW!$I:$I,MATCHUP!X$1,SWISSW!$J:$J,MATCHUP!$A7,SWISSW!$F:$F,"Lost"))/(COUNTIFS(SWISSW!$I:$I,MATCHUP!$A7,SWISSW!$J:$J,MATCHUP!X$1)-COUNTIFS(SWISSW!$I:$I,MATCHUP!$A7,SWISSW!$J:$J,MATCHUP!X$1,SWISSW!$F:$F,"Draw")+COUNTIFS(SWISSW!$I:$I,MATCHUP!X$1,SWISSW!$J:$J,MATCHUP!$A7)-COUNTIFS(SWISSW!$I:$I,MATCHUP!X$1,SWISSW!$J:$J,MATCHUP!$A7,SWISSW!$F:$F,"Draw")),"-")</f>
        <v>0.33333333333333331</v>
      </c>
      <c r="Y7" s="5">
        <f ca="1">IFERROR((COUNTIFS(SWISSW!$I:$I,MATCHUP!$A7,SWISSW!$J:$J,MATCHUP!Y$1,SWISSW!$F:$F,"Won")+COUNTIFS(SWISSW!$I:$I,MATCHUP!Y$1,SWISSW!$J:$J,MATCHUP!$A7,SWISSW!$F:$F,"Lost"))/(COUNTIFS(SWISSW!$I:$I,MATCHUP!$A7,SWISSW!$J:$J,MATCHUP!Y$1)-COUNTIFS(SWISSW!$I:$I,MATCHUP!$A7,SWISSW!$J:$J,MATCHUP!Y$1,SWISSW!$F:$F,"Draw")+COUNTIFS(SWISSW!$I:$I,MATCHUP!Y$1,SWISSW!$J:$J,MATCHUP!$A7)-COUNTIFS(SWISSW!$I:$I,MATCHUP!Y$1,SWISSW!$J:$J,MATCHUP!$A7,SWISSW!$F:$F,"Draw")),"-")</f>
        <v>0.6</v>
      </c>
      <c r="Z7" s="5">
        <f ca="1">IFERROR((COUNTIFS(SWISSW!$I:$I,MATCHUP!$A7,SWISSW!$J:$J,MATCHUP!Z$1,SWISSW!$F:$F,"Won")+COUNTIFS(SWISSW!$I:$I,MATCHUP!Z$1,SWISSW!$J:$J,MATCHUP!$A7,SWISSW!$F:$F,"Lost"))/(COUNTIFS(SWISSW!$I:$I,MATCHUP!$A7,SWISSW!$J:$J,MATCHUP!Z$1)-COUNTIFS(SWISSW!$I:$I,MATCHUP!$A7,SWISSW!$J:$J,MATCHUP!Z$1,SWISSW!$F:$F,"Draw")+COUNTIFS(SWISSW!$I:$I,MATCHUP!Z$1,SWISSW!$J:$J,MATCHUP!$A7)-COUNTIFS(SWISSW!$I:$I,MATCHUP!Z$1,SWISSW!$J:$J,MATCHUP!$A7,SWISSW!$F:$F,"Draw")),"-")</f>
        <v>1</v>
      </c>
      <c r="AA7" s="5" t="str">
        <f ca="1">IFERROR((COUNTIFS(SWISSW!$I:$I,MATCHUP!$A7,SWISSW!$J:$J,MATCHUP!AA$1,SWISSW!$F:$F,"Won")+COUNTIFS(SWISSW!$I:$I,MATCHUP!AA$1,SWISSW!$J:$J,MATCHUP!$A7,SWISSW!$F:$F,"Lost"))/(COUNTIFS(SWISSW!$I:$I,MATCHUP!$A7,SWISSW!$J:$J,MATCHUP!AA$1)-COUNTIFS(SWISSW!$I:$I,MATCHUP!$A7,SWISSW!$J:$J,MATCHUP!AA$1,SWISSW!$F:$F,"Draw")+COUNTIFS(SWISSW!$I:$I,MATCHUP!AA$1,SWISSW!$J:$J,MATCHUP!$A7)-COUNTIFS(SWISSW!$I:$I,MATCHUP!AA$1,SWISSW!$J:$J,MATCHUP!$A7,SWISSW!$F:$F,"Draw")),"-")</f>
        <v>-</v>
      </c>
      <c r="AB7" s="5">
        <f ca="1">IFERROR((COUNTIFS(SWISSW!$I:$I,MATCHUP!$A7,SWISSW!$J:$J,MATCHUP!AB$1,SWISSW!$F:$F,"Won")+COUNTIFS(SWISSW!$I:$I,MATCHUP!AB$1,SWISSW!$J:$J,MATCHUP!$A7,SWISSW!$F:$F,"Lost"))/(COUNTIFS(SWISSW!$I:$I,MATCHUP!$A7,SWISSW!$J:$J,MATCHUP!AB$1)-COUNTIFS(SWISSW!$I:$I,MATCHUP!$A7,SWISSW!$J:$J,MATCHUP!AB$1,SWISSW!$F:$F,"Draw")+COUNTIFS(SWISSW!$I:$I,MATCHUP!AB$1,SWISSW!$J:$J,MATCHUP!$A7)-COUNTIFS(SWISSW!$I:$I,MATCHUP!AB$1,SWISSW!$J:$J,MATCHUP!$A7,SWISSW!$F:$F,"Draw")),"-")</f>
        <v>0</v>
      </c>
      <c r="AC7" s="5">
        <f ca="1">IFERROR((COUNTIFS(SWISSW!$I:$I,MATCHUP!$A7,SWISSW!$J:$J,MATCHUP!AC$1,SWISSW!$F:$F,"Won")+COUNTIFS(SWISSW!$I:$I,MATCHUP!AC$1,SWISSW!$J:$J,MATCHUP!$A7,SWISSW!$F:$F,"Lost"))/(COUNTIFS(SWISSW!$I:$I,MATCHUP!$A7,SWISSW!$J:$J,MATCHUP!AC$1)-COUNTIFS(SWISSW!$I:$I,MATCHUP!$A7,SWISSW!$J:$J,MATCHUP!AC$1,SWISSW!$F:$F,"Draw")+COUNTIFS(SWISSW!$I:$I,MATCHUP!AC$1,SWISSW!$J:$J,MATCHUP!$A7)-COUNTIFS(SWISSW!$I:$I,MATCHUP!AC$1,SWISSW!$J:$J,MATCHUP!$A7,SWISSW!$F:$F,"Draw")),"-")</f>
        <v>0.33333333333333331</v>
      </c>
      <c r="AD7" s="5">
        <f ca="1">IFERROR((COUNTIFS(SWISSW!$I:$I,MATCHUP!$A7,SWISSW!$J:$J,MATCHUP!AD$1,SWISSW!$F:$F,"Won")+COUNTIFS(SWISSW!$I:$I,MATCHUP!AD$1,SWISSW!$J:$J,MATCHUP!$A7,SWISSW!$F:$F,"Lost"))/(COUNTIFS(SWISSW!$I:$I,MATCHUP!$A7,SWISSW!$J:$J,MATCHUP!AD$1)-COUNTIFS(SWISSW!$I:$I,MATCHUP!$A7,SWISSW!$J:$J,MATCHUP!AD$1,SWISSW!$F:$F,"Draw")+COUNTIFS(SWISSW!$I:$I,MATCHUP!AD$1,SWISSW!$J:$J,MATCHUP!$A7)-COUNTIFS(SWISSW!$I:$I,MATCHUP!AD$1,SWISSW!$J:$J,MATCHUP!$A7,SWISSW!$F:$F,"Draw")),"-")</f>
        <v>0</v>
      </c>
      <c r="AE7" s="5">
        <f ca="1">IFERROR((COUNTIFS(SWISSW!$I:$I,MATCHUP!$A7,SWISSW!$J:$J,MATCHUP!AE$1,SWISSW!$F:$F,"Won")+COUNTIFS(SWISSW!$I:$I,MATCHUP!AE$1,SWISSW!$J:$J,MATCHUP!$A7,SWISSW!$F:$F,"Lost"))/(COUNTIFS(SWISSW!$I:$I,MATCHUP!$A7,SWISSW!$J:$J,MATCHUP!AE$1)-COUNTIFS(SWISSW!$I:$I,MATCHUP!$A7,SWISSW!$J:$J,MATCHUP!AE$1,SWISSW!$F:$F,"Draw")+COUNTIFS(SWISSW!$I:$I,MATCHUP!AE$1,SWISSW!$J:$J,MATCHUP!$A7)-COUNTIFS(SWISSW!$I:$I,MATCHUP!AE$1,SWISSW!$J:$J,MATCHUP!$A7,SWISSW!$F:$F,"Draw")),"-")</f>
        <v>0.66666666666666663</v>
      </c>
      <c r="AF7" s="5">
        <f ca="1">IFERROR((COUNTIFS(SWISSW!$I:$I,MATCHUP!$A7,SWISSW!$J:$J,MATCHUP!AF$1,SWISSW!$F:$F,"Won")+COUNTIFS(SWISSW!$I:$I,MATCHUP!AF$1,SWISSW!$J:$J,MATCHUP!$A7,SWISSW!$F:$F,"Lost"))/(COUNTIFS(SWISSW!$I:$I,MATCHUP!$A7,SWISSW!$J:$J,MATCHUP!AF$1)-COUNTIFS(SWISSW!$I:$I,MATCHUP!$A7,SWISSW!$J:$J,MATCHUP!AF$1,SWISSW!$F:$F,"Draw")+COUNTIFS(SWISSW!$I:$I,MATCHUP!AF$1,SWISSW!$J:$J,MATCHUP!$A7)-COUNTIFS(SWISSW!$I:$I,MATCHUP!AF$1,SWISSW!$J:$J,MATCHUP!$A7,SWISSW!$F:$F,"Draw")),"-")</f>
        <v>0</v>
      </c>
      <c r="AG7" s="5">
        <f ca="1">IFERROR((COUNTIFS(SWISSW!$I:$I,MATCHUP!$A7,SWISSW!$J:$J,MATCHUP!AG$1,SWISSW!$F:$F,"Won")+COUNTIFS(SWISSW!$I:$I,MATCHUP!AG$1,SWISSW!$J:$J,MATCHUP!$A7,SWISSW!$F:$F,"Lost"))/(COUNTIFS(SWISSW!$I:$I,MATCHUP!$A7,SWISSW!$J:$J,MATCHUP!AG$1)-COUNTIFS(SWISSW!$I:$I,MATCHUP!$A7,SWISSW!$J:$J,MATCHUP!AG$1,SWISSW!$F:$F,"Draw")+COUNTIFS(SWISSW!$I:$I,MATCHUP!AG$1,SWISSW!$J:$J,MATCHUP!$A7)-COUNTIFS(SWISSW!$I:$I,MATCHUP!AG$1,SWISSW!$J:$J,MATCHUP!$A7,SWISSW!$F:$F,"Draw")),"-")</f>
        <v>0.25</v>
      </c>
      <c r="AH7" s="5">
        <f ca="1">IFERROR((COUNTIFS(SWISSW!$I:$I,MATCHUP!$A7,SWISSW!$J:$J,MATCHUP!AH$1,SWISSW!$F:$F,"Won")+COUNTIFS(SWISSW!$I:$I,MATCHUP!AH$1,SWISSW!$J:$J,MATCHUP!$A7,SWISSW!$F:$F,"Lost"))/(COUNTIFS(SWISSW!$I:$I,MATCHUP!$A7,SWISSW!$J:$J,MATCHUP!AH$1)-COUNTIFS(SWISSW!$I:$I,MATCHUP!$A7,SWISSW!$J:$J,MATCHUP!AH$1,SWISSW!$F:$F,"Draw")+COUNTIFS(SWISSW!$I:$I,MATCHUP!AH$1,SWISSW!$J:$J,MATCHUP!$A7)-COUNTIFS(SWISSW!$I:$I,MATCHUP!AH$1,SWISSW!$J:$J,MATCHUP!$A7,SWISSW!$F:$F,"Draw")),"-")</f>
        <v>1</v>
      </c>
      <c r="AI7" s="5" t="str">
        <f ca="1">IFERROR((COUNTIFS(SWISSW!$I:$I,MATCHUP!$A7,SWISSW!$J:$J,MATCHUP!AI$1,SWISSW!$F:$F,"Won")+COUNTIFS(SWISSW!$I:$I,MATCHUP!AI$1,SWISSW!$J:$J,MATCHUP!$A7,SWISSW!$F:$F,"Lost"))/(COUNTIFS(SWISSW!$I:$I,MATCHUP!$A7,SWISSW!$J:$J,MATCHUP!AI$1)-COUNTIFS(SWISSW!$I:$I,MATCHUP!$A7,SWISSW!$J:$J,MATCHUP!AI$1,SWISSW!$F:$F,"Draw")+COUNTIFS(SWISSW!$I:$I,MATCHUP!AI$1,SWISSW!$J:$J,MATCHUP!$A7)-COUNTIFS(SWISSW!$I:$I,MATCHUP!AI$1,SWISSW!$J:$J,MATCHUP!$A7,SWISSW!$F:$F,"Draw")),"-")</f>
        <v>-</v>
      </c>
      <c r="AJ7" s="5">
        <f ca="1">IFERROR((COUNTIFS(SWISSW!$I:$I,MATCHUP!$A7,SWISSW!$J:$J,MATCHUP!AJ$1,SWISSW!$F:$F,"Won")+COUNTIFS(SWISSW!$I:$I,MATCHUP!AJ$1,SWISSW!$J:$J,MATCHUP!$A7,SWISSW!$F:$F,"Lost"))/(COUNTIFS(SWISSW!$I:$I,MATCHUP!$A7,SWISSW!$J:$J,MATCHUP!AJ$1)-COUNTIFS(SWISSW!$I:$I,MATCHUP!$A7,SWISSW!$J:$J,MATCHUP!AJ$1,SWISSW!$F:$F,"Draw")+COUNTIFS(SWISSW!$I:$I,MATCHUP!AJ$1,SWISSW!$J:$J,MATCHUP!$A7)-COUNTIFS(SWISSW!$I:$I,MATCHUP!AJ$1,SWISSW!$J:$J,MATCHUP!$A7,SWISSW!$F:$F,"Draw")),"-")</f>
        <v>1</v>
      </c>
      <c r="AK7" s="5">
        <f ca="1">IFERROR((COUNTIFS(SWISSW!$I:$I,MATCHUP!$A7,SWISSW!$J:$J,MATCHUP!AK$1,SWISSW!$F:$F,"Won")+COUNTIFS(SWISSW!$I:$I,MATCHUP!AK$1,SWISSW!$J:$J,MATCHUP!$A7,SWISSW!$F:$F,"Lost"))/(COUNTIFS(SWISSW!$I:$I,MATCHUP!$A7,SWISSW!$J:$J,MATCHUP!AK$1)-COUNTIFS(SWISSW!$I:$I,MATCHUP!$A7,SWISSW!$J:$J,MATCHUP!AK$1,SWISSW!$F:$F,"Draw")+COUNTIFS(SWISSW!$I:$I,MATCHUP!AK$1,SWISSW!$J:$J,MATCHUP!$A7)-COUNTIFS(SWISSW!$I:$I,MATCHUP!AK$1,SWISSW!$J:$J,MATCHUP!$A7,SWISSW!$F:$F,"Draw")),"-")</f>
        <v>1</v>
      </c>
      <c r="AL7" s="5" t="str">
        <f ca="1">IFERROR((COUNTIFS(SWISSW!$I:$I,MATCHUP!$A7,SWISSW!$J:$J,MATCHUP!AL$1,SWISSW!$F:$F,"Won")+COUNTIFS(SWISSW!$I:$I,MATCHUP!AL$1,SWISSW!$J:$J,MATCHUP!$A7,SWISSW!$F:$F,"Lost"))/(COUNTIFS(SWISSW!$I:$I,MATCHUP!$A7,SWISSW!$J:$J,MATCHUP!AL$1)-COUNTIFS(SWISSW!$I:$I,MATCHUP!$A7,SWISSW!$J:$J,MATCHUP!AL$1,SWISSW!$F:$F,"Draw")+COUNTIFS(SWISSW!$I:$I,MATCHUP!AL$1,SWISSW!$J:$J,MATCHUP!$A7)-COUNTIFS(SWISSW!$I:$I,MATCHUP!AL$1,SWISSW!$J:$J,MATCHUP!$A7,SWISSW!$F:$F,"Draw")),"-")</f>
        <v>-</v>
      </c>
      <c r="AM7" s="5">
        <f ca="1">IFERROR((COUNTIFS(SWISSW!$I:$I,MATCHUP!$A7,SWISSW!$J:$J,MATCHUP!AM$1,SWISSW!$F:$F,"Won")+COUNTIFS(SWISSW!$I:$I,MATCHUP!AM$1,SWISSW!$J:$J,MATCHUP!$A7,SWISSW!$F:$F,"Lost"))/(COUNTIFS(SWISSW!$I:$I,MATCHUP!$A7,SWISSW!$J:$J,MATCHUP!AM$1)-COUNTIFS(SWISSW!$I:$I,MATCHUP!$A7,SWISSW!$J:$J,MATCHUP!AM$1,SWISSW!$F:$F,"Draw")+COUNTIFS(SWISSW!$I:$I,MATCHUP!AM$1,SWISSW!$J:$J,MATCHUP!$A7)-COUNTIFS(SWISSW!$I:$I,MATCHUP!AM$1,SWISSW!$J:$J,MATCHUP!$A7,SWISSW!$F:$F,"Draw")),"-")</f>
        <v>0.5</v>
      </c>
      <c r="AN7" s="5">
        <f ca="1">IFERROR((COUNTIFS(SWISSW!$I:$I,MATCHUP!$A7,SWISSW!$J:$J,MATCHUP!AN$1,SWISSW!$F:$F,"Won")+COUNTIFS(SWISSW!$I:$I,MATCHUP!AN$1,SWISSW!$J:$J,MATCHUP!$A7,SWISSW!$F:$F,"Lost"))/(COUNTIFS(SWISSW!$I:$I,MATCHUP!$A7,SWISSW!$J:$J,MATCHUP!AN$1)-COUNTIFS(SWISSW!$I:$I,MATCHUP!$A7,SWISSW!$J:$J,MATCHUP!AN$1,SWISSW!$F:$F,"Draw")+COUNTIFS(SWISSW!$I:$I,MATCHUP!AN$1,SWISSW!$J:$J,MATCHUP!$A7)-COUNTIFS(SWISSW!$I:$I,MATCHUP!AN$1,SWISSW!$J:$J,MATCHUP!$A7,SWISSW!$F:$F,"Draw")),"-")</f>
        <v>0</v>
      </c>
      <c r="AO7" s="5">
        <f ca="1">IFERROR((COUNTIFS(SWISSW!$I:$I,MATCHUP!$A7,SWISSW!$J:$J,MATCHUP!AO$1,SWISSW!$F:$F,"Won")+COUNTIFS(SWISSW!$I:$I,MATCHUP!AO$1,SWISSW!$J:$J,MATCHUP!$A7,SWISSW!$F:$F,"Lost"))/(COUNTIFS(SWISSW!$I:$I,MATCHUP!$A7,SWISSW!$J:$J,MATCHUP!AO$1)-COUNTIFS(SWISSW!$I:$I,MATCHUP!$A7,SWISSW!$J:$J,MATCHUP!AO$1,SWISSW!$F:$F,"Draw")+COUNTIFS(SWISSW!$I:$I,MATCHUP!AO$1,SWISSW!$J:$J,MATCHUP!$A7)-COUNTIFS(SWISSW!$I:$I,MATCHUP!AO$1,SWISSW!$J:$J,MATCHUP!$A7,SWISSW!$F:$F,"Draw")),"-")</f>
        <v>0</v>
      </c>
      <c r="AP7" s="5">
        <f ca="1">IFERROR((COUNTIFS(SWISSW!$I:$I,MATCHUP!$A7,SWISSW!$J:$J,MATCHUP!AP$1,SWISSW!$F:$F,"Won")+COUNTIFS(SWISSW!$I:$I,MATCHUP!AP$1,SWISSW!$J:$J,MATCHUP!$A7,SWISSW!$F:$F,"Lost"))/(COUNTIFS(SWISSW!$I:$I,MATCHUP!$A7,SWISSW!$J:$J,MATCHUP!AP$1)-COUNTIFS(SWISSW!$I:$I,MATCHUP!$A7,SWISSW!$J:$J,MATCHUP!AP$1,SWISSW!$F:$F,"Draw")+COUNTIFS(SWISSW!$I:$I,MATCHUP!AP$1,SWISSW!$J:$J,MATCHUP!$A7)-COUNTIFS(SWISSW!$I:$I,MATCHUP!AP$1,SWISSW!$J:$J,MATCHUP!$A7,SWISSW!$F:$F,"Draw")),"-")</f>
        <v>1</v>
      </c>
      <c r="AQ7" s="5">
        <f ca="1">IFERROR((COUNTIFS(SWISSW!$I:$I,MATCHUP!$A7,SWISSW!$J:$J,MATCHUP!AQ$1,SWISSW!$F:$F,"Won")+COUNTIFS(SWISSW!$I:$I,MATCHUP!AQ$1,SWISSW!$J:$J,MATCHUP!$A7,SWISSW!$F:$F,"Lost"))/(COUNTIFS(SWISSW!$I:$I,MATCHUP!$A7,SWISSW!$J:$J,MATCHUP!AQ$1)-COUNTIFS(SWISSW!$I:$I,MATCHUP!$A7,SWISSW!$J:$J,MATCHUP!AQ$1,SWISSW!$F:$F,"Draw")+COUNTIFS(SWISSW!$I:$I,MATCHUP!AQ$1,SWISSW!$J:$J,MATCHUP!$A7)-COUNTIFS(SWISSW!$I:$I,MATCHUP!AQ$1,SWISSW!$J:$J,MATCHUP!$A7,SWISSW!$F:$F,"Draw")),"-")</f>
        <v>0</v>
      </c>
      <c r="AR7" s="5" t="str">
        <f ca="1">IFERROR((COUNTIFS(SWISSW!$I:$I,MATCHUP!$A7,SWISSW!$J:$J,MATCHUP!AR$1,SWISSW!$F:$F,"Won")+COUNTIFS(SWISSW!$I:$I,MATCHUP!AR$1,SWISSW!$J:$J,MATCHUP!$A7,SWISSW!$F:$F,"Lost"))/(COUNTIFS(SWISSW!$I:$I,MATCHUP!$A7,SWISSW!$J:$J,MATCHUP!AR$1)-COUNTIFS(SWISSW!$I:$I,MATCHUP!$A7,SWISSW!$J:$J,MATCHUP!AR$1,SWISSW!$F:$F,"Draw")+COUNTIFS(SWISSW!$I:$I,MATCHUP!AR$1,SWISSW!$J:$J,MATCHUP!$A7)-COUNTIFS(SWISSW!$I:$I,MATCHUP!AR$1,SWISSW!$J:$J,MATCHUP!$A7,SWISSW!$F:$F,"Draw")),"-")</f>
        <v>-</v>
      </c>
      <c r="AS7" s="5">
        <f ca="1">IFERROR((COUNTIFS(SWISSW!$I:$I,MATCHUP!$A7,SWISSW!$J:$J,MATCHUP!AS$1,SWISSW!$F:$F,"Won")+COUNTIFS(SWISSW!$I:$I,MATCHUP!AS$1,SWISSW!$J:$J,MATCHUP!$A7,SWISSW!$F:$F,"Lost"))/(COUNTIFS(SWISSW!$I:$I,MATCHUP!$A7,SWISSW!$J:$J,MATCHUP!AS$1)-COUNTIFS(SWISSW!$I:$I,MATCHUP!$A7,SWISSW!$J:$J,MATCHUP!AS$1,SWISSW!$F:$F,"Draw")+COUNTIFS(SWISSW!$I:$I,MATCHUP!AS$1,SWISSW!$J:$J,MATCHUP!$A7)-COUNTIFS(SWISSW!$I:$I,MATCHUP!AS$1,SWISSW!$J:$J,MATCHUP!$A7,SWISSW!$F:$F,"Draw")),"-")</f>
        <v>0</v>
      </c>
      <c r="AT7" s="5" t="str">
        <f ca="1">IFERROR((COUNTIFS(SWISSW!$I:$I,MATCHUP!$A7,SWISSW!$J:$J,MATCHUP!AT$1,SWISSW!$F:$F,"Won")+COUNTIFS(SWISSW!$I:$I,MATCHUP!AT$1,SWISSW!$J:$J,MATCHUP!$A7,SWISSW!$F:$F,"Lost"))/(COUNTIFS(SWISSW!$I:$I,MATCHUP!$A7,SWISSW!$J:$J,MATCHUP!AT$1)-COUNTIFS(SWISSW!$I:$I,MATCHUP!$A7,SWISSW!$J:$J,MATCHUP!AT$1,SWISSW!$F:$F,"Draw")+COUNTIFS(SWISSW!$I:$I,MATCHUP!AT$1,SWISSW!$J:$J,MATCHUP!$A7)-COUNTIFS(SWISSW!$I:$I,MATCHUP!AT$1,SWISSW!$J:$J,MATCHUP!$A7,SWISSW!$F:$F,"Draw")),"-")</f>
        <v>-</v>
      </c>
      <c r="AU7" s="5">
        <f ca="1">IFERROR((COUNTIFS(SWISSW!$I:$I,MATCHUP!$A7,SWISSW!$J:$J,MATCHUP!AU$1,SWISSW!$F:$F,"Won")+COUNTIFS(SWISSW!$I:$I,MATCHUP!AU$1,SWISSW!$J:$J,MATCHUP!$A7,SWISSW!$F:$F,"Lost"))/(COUNTIFS(SWISSW!$I:$I,MATCHUP!$A7,SWISSW!$J:$J,MATCHUP!AU$1)-COUNTIFS(SWISSW!$I:$I,MATCHUP!$A7,SWISSW!$J:$J,MATCHUP!AU$1,SWISSW!$F:$F,"Draw")+COUNTIFS(SWISSW!$I:$I,MATCHUP!AU$1,SWISSW!$J:$J,MATCHUP!$A7)-COUNTIFS(SWISSW!$I:$I,MATCHUP!AU$1,SWISSW!$J:$J,MATCHUP!$A7,SWISSW!$F:$F,"Draw")),"-")</f>
        <v>0.33333333333333331</v>
      </c>
      <c r="AV7" s="5" t="str">
        <f ca="1">IFERROR((COUNTIFS(SWISSW!$I:$I,MATCHUP!$A7,SWISSW!$J:$J,MATCHUP!AV$1,SWISSW!$F:$F,"Won")+COUNTIFS(SWISSW!$I:$I,MATCHUP!AV$1,SWISSW!$J:$J,MATCHUP!$A7,SWISSW!$F:$F,"Lost"))/(COUNTIFS(SWISSW!$I:$I,MATCHUP!$A7,SWISSW!$J:$J,MATCHUP!AV$1)-COUNTIFS(SWISSW!$I:$I,MATCHUP!$A7,SWISSW!$J:$J,MATCHUP!AV$1,SWISSW!$F:$F,"Draw")+COUNTIFS(SWISSW!$I:$I,MATCHUP!AV$1,SWISSW!$J:$J,MATCHUP!$A7)-COUNTIFS(SWISSW!$I:$I,MATCHUP!AV$1,SWISSW!$J:$J,MATCHUP!$A7,SWISSW!$F:$F,"Draw")),"-")</f>
        <v>-</v>
      </c>
      <c r="AW7" s="5" t="str">
        <f ca="1">IFERROR((COUNTIFS(SWISSW!$I:$I,MATCHUP!$A7,SWISSW!$J:$J,MATCHUP!AW$1,SWISSW!$F:$F,"Won")+COUNTIFS(SWISSW!$I:$I,MATCHUP!AW$1,SWISSW!$J:$J,MATCHUP!$A7,SWISSW!$F:$F,"Lost"))/(COUNTIFS(SWISSW!$I:$I,MATCHUP!$A7,SWISSW!$J:$J,MATCHUP!AW$1)-COUNTIFS(SWISSW!$I:$I,MATCHUP!$A7,SWISSW!$J:$J,MATCHUP!AW$1,SWISSW!$F:$F,"Draw")+COUNTIFS(SWISSW!$I:$I,MATCHUP!AW$1,SWISSW!$J:$J,MATCHUP!$A7)-COUNTIFS(SWISSW!$I:$I,MATCHUP!AW$1,SWISSW!$J:$J,MATCHUP!$A7,SWISSW!$F:$F,"Draw")),"-")</f>
        <v>-</v>
      </c>
      <c r="AX7" s="5" t="str">
        <f ca="1">IFERROR((COUNTIFS(SWISSW!$I:$I,MATCHUP!$A7,SWISSW!$J:$J,MATCHUP!AX$1,SWISSW!$F:$F,"Won")+COUNTIFS(SWISSW!$I:$I,MATCHUP!AX$1,SWISSW!$J:$J,MATCHUP!$A7,SWISSW!$F:$F,"Lost"))/(COUNTIFS(SWISSW!$I:$I,MATCHUP!$A7,SWISSW!$J:$J,MATCHUP!AX$1)-COUNTIFS(SWISSW!$I:$I,MATCHUP!$A7,SWISSW!$J:$J,MATCHUP!AX$1,SWISSW!$F:$F,"Draw")+COUNTIFS(SWISSW!$I:$I,MATCHUP!AX$1,SWISSW!$J:$J,MATCHUP!$A7)-COUNTIFS(SWISSW!$I:$I,MATCHUP!AX$1,SWISSW!$J:$J,MATCHUP!$A7,SWISSW!$F:$F,"Draw")),"-")</f>
        <v>-</v>
      </c>
      <c r="AY7" s="5" t="str">
        <f ca="1">IFERROR((COUNTIFS(SWISSW!$I:$I,MATCHUP!$A7,SWISSW!$J:$J,MATCHUP!AY$1,SWISSW!$F:$F,"Won")+COUNTIFS(SWISSW!$I:$I,MATCHUP!AY$1,SWISSW!$J:$J,MATCHUP!$A7,SWISSW!$F:$F,"Lost"))/(COUNTIFS(SWISSW!$I:$I,MATCHUP!$A7,SWISSW!$J:$J,MATCHUP!AY$1)-COUNTIFS(SWISSW!$I:$I,MATCHUP!$A7,SWISSW!$J:$J,MATCHUP!AY$1,SWISSW!$F:$F,"Draw")+COUNTIFS(SWISSW!$I:$I,MATCHUP!AY$1,SWISSW!$J:$J,MATCHUP!$A7)-COUNTIFS(SWISSW!$I:$I,MATCHUP!AY$1,SWISSW!$J:$J,MATCHUP!$A7,SWISSW!$F:$F,"Draw")),"-")</f>
        <v>-</v>
      </c>
      <c r="AZ7" s="5">
        <f ca="1">IFERROR((COUNTIFS(SWISSW!$I:$I,MATCHUP!$A7,SWISSW!$J:$J,MATCHUP!AZ$1,SWISSW!$F:$F,"Won")+COUNTIFS(SWISSW!$I:$I,MATCHUP!AZ$1,SWISSW!$J:$J,MATCHUP!$A7,SWISSW!$F:$F,"Lost"))/(COUNTIFS(SWISSW!$I:$I,MATCHUP!$A7,SWISSW!$J:$J,MATCHUP!AZ$1)-COUNTIFS(SWISSW!$I:$I,MATCHUP!$A7,SWISSW!$J:$J,MATCHUP!AZ$1,SWISSW!$F:$F,"Draw")+COUNTIFS(SWISSW!$I:$I,MATCHUP!AZ$1,SWISSW!$J:$J,MATCHUP!$A7)-COUNTIFS(SWISSW!$I:$I,MATCHUP!AZ$1,SWISSW!$J:$J,MATCHUP!$A7,SWISSW!$F:$F,"Draw")),"-")</f>
        <v>1</v>
      </c>
      <c r="BA7" s="5" t="str">
        <f ca="1">IFERROR((COUNTIFS(SWISSW!$I:$I,MATCHUP!$A7,SWISSW!$J:$J,MATCHUP!BA$1,SWISSW!$F:$F,"Won")+COUNTIFS(SWISSW!$I:$I,MATCHUP!BA$1,SWISSW!$J:$J,MATCHUP!$A7,SWISSW!$F:$F,"Lost"))/(COUNTIFS(SWISSW!$I:$I,MATCHUP!$A7,SWISSW!$J:$J,MATCHUP!BA$1)-COUNTIFS(SWISSW!$I:$I,MATCHUP!$A7,SWISSW!$J:$J,MATCHUP!BA$1,SWISSW!$F:$F,"Draw")+COUNTIFS(SWISSW!$I:$I,MATCHUP!BA$1,SWISSW!$J:$J,MATCHUP!$A7)-COUNTIFS(SWISSW!$I:$I,MATCHUP!BA$1,SWISSW!$J:$J,MATCHUP!$A7,SWISSW!$F:$F,"Draw")),"-")</f>
        <v>-</v>
      </c>
      <c r="BB7" s="5">
        <f ca="1">IFERROR((COUNTIFS(SWISSW!$I:$I,MATCHUP!$A7,SWISSW!$J:$J,MATCHUP!BB$1,SWISSW!$F:$F,"Won")+COUNTIFS(SWISSW!$I:$I,MATCHUP!BB$1,SWISSW!$J:$J,MATCHUP!$A7,SWISSW!$F:$F,"Lost"))/(COUNTIFS(SWISSW!$I:$I,MATCHUP!$A7,SWISSW!$J:$J,MATCHUP!BB$1)-COUNTIFS(SWISSW!$I:$I,MATCHUP!$A7,SWISSW!$J:$J,MATCHUP!BB$1,SWISSW!$F:$F,"Draw")+COUNTIFS(SWISSW!$I:$I,MATCHUP!BB$1,SWISSW!$J:$J,MATCHUP!$A7)-COUNTIFS(SWISSW!$I:$I,MATCHUP!BB$1,SWISSW!$J:$J,MATCHUP!$A7,SWISSW!$F:$F,"Draw")),"-")</f>
        <v>1</v>
      </c>
      <c r="BC7" s="5">
        <f ca="1">IFERROR((COUNTIFS(SWISSW!$I:$I,MATCHUP!$A7,SWISSW!$J:$J,MATCHUP!BC$1,SWISSW!$F:$F,"Won")+COUNTIFS(SWISSW!$I:$I,MATCHUP!BC$1,SWISSW!$J:$J,MATCHUP!$A7,SWISSW!$F:$F,"Lost"))/(COUNTIFS(SWISSW!$I:$I,MATCHUP!$A7,SWISSW!$J:$J,MATCHUP!BC$1)-COUNTIFS(SWISSW!$I:$I,MATCHUP!$A7,SWISSW!$J:$J,MATCHUP!BC$1,SWISSW!$F:$F,"Draw")+COUNTIFS(SWISSW!$I:$I,MATCHUP!BC$1,SWISSW!$J:$J,MATCHUP!$A7)-COUNTIFS(SWISSW!$I:$I,MATCHUP!BC$1,SWISSW!$J:$J,MATCHUP!$A7,SWISSW!$F:$F,"Draw")),"-")</f>
        <v>1</v>
      </c>
      <c r="BD7" s="5" t="str">
        <f ca="1">IFERROR((COUNTIFS(SWISSW!$I:$I,MATCHUP!$A7,SWISSW!$J:$J,MATCHUP!BD$1,SWISSW!$F:$F,"Won")+COUNTIFS(SWISSW!$I:$I,MATCHUP!BD$1,SWISSW!$J:$J,MATCHUP!$A7,SWISSW!$F:$F,"Lost"))/(COUNTIFS(SWISSW!$I:$I,MATCHUP!$A7,SWISSW!$J:$J,MATCHUP!BD$1)-COUNTIFS(SWISSW!$I:$I,MATCHUP!$A7,SWISSW!$J:$J,MATCHUP!BD$1,SWISSW!$F:$F,"Draw")+COUNTIFS(SWISSW!$I:$I,MATCHUP!BD$1,SWISSW!$J:$J,MATCHUP!$A7)-COUNTIFS(SWISSW!$I:$I,MATCHUP!BD$1,SWISSW!$J:$J,MATCHUP!$A7,SWISSW!$F:$F,"Draw")),"-")</f>
        <v>-</v>
      </c>
      <c r="BE7" s="5" t="str">
        <f ca="1">IFERROR((COUNTIFS(SWISSW!$I:$I,MATCHUP!$A7,SWISSW!$J:$J,MATCHUP!BE$1,SWISSW!$F:$F,"Won")+COUNTIFS(SWISSW!$I:$I,MATCHUP!BE$1,SWISSW!$J:$J,MATCHUP!$A7,SWISSW!$F:$F,"Lost"))/(COUNTIFS(SWISSW!$I:$I,MATCHUP!$A7,SWISSW!$J:$J,MATCHUP!BE$1)-COUNTIFS(SWISSW!$I:$I,MATCHUP!$A7,SWISSW!$J:$J,MATCHUP!BE$1,SWISSW!$F:$F,"Draw")+COUNTIFS(SWISSW!$I:$I,MATCHUP!BE$1,SWISSW!$J:$J,MATCHUP!$A7)-COUNTIFS(SWISSW!$I:$I,MATCHUP!BE$1,SWISSW!$J:$J,MATCHUP!$A7,SWISSW!$F:$F,"Draw")),"-")</f>
        <v>-</v>
      </c>
      <c r="BF7" s="5" t="str">
        <f ca="1">IFERROR((COUNTIFS(SWISSW!$I:$I,MATCHUP!$A7,SWISSW!$J:$J,MATCHUP!BF$1,SWISSW!$F:$F,"Won")+COUNTIFS(SWISSW!$I:$I,MATCHUP!BF$1,SWISSW!$J:$J,MATCHUP!$A7,SWISSW!$F:$F,"Lost"))/(COUNTIFS(SWISSW!$I:$I,MATCHUP!$A7,SWISSW!$J:$J,MATCHUP!BF$1)-COUNTIFS(SWISSW!$I:$I,MATCHUP!$A7,SWISSW!$J:$J,MATCHUP!BF$1,SWISSW!$F:$F,"Draw")+COUNTIFS(SWISSW!$I:$I,MATCHUP!BF$1,SWISSW!$J:$J,MATCHUP!$A7)-COUNTIFS(SWISSW!$I:$I,MATCHUP!BF$1,SWISSW!$J:$J,MATCHUP!$A7,SWISSW!$F:$F,"Draw")),"-")</f>
        <v>-</v>
      </c>
      <c r="BG7" s="5" t="str">
        <f ca="1">IFERROR((COUNTIFS(SWISSW!$I:$I,MATCHUP!$A7,SWISSW!$J:$J,MATCHUP!BG$1,SWISSW!$F:$F,"Won")+COUNTIFS(SWISSW!$I:$I,MATCHUP!BG$1,SWISSW!$J:$J,MATCHUP!$A7,SWISSW!$F:$F,"Lost"))/(COUNTIFS(SWISSW!$I:$I,MATCHUP!$A7,SWISSW!$J:$J,MATCHUP!BG$1)-COUNTIFS(SWISSW!$I:$I,MATCHUP!$A7,SWISSW!$J:$J,MATCHUP!BG$1,SWISSW!$F:$F,"Draw")+COUNTIFS(SWISSW!$I:$I,MATCHUP!BG$1,SWISSW!$J:$J,MATCHUP!$A7)-COUNTIFS(SWISSW!$I:$I,MATCHUP!BG$1,SWISSW!$J:$J,MATCHUP!$A7,SWISSW!$F:$F,"Draw")),"-")</f>
        <v>-</v>
      </c>
      <c r="BH7" s="5" t="str">
        <f ca="1">IFERROR((COUNTIFS(SWISSW!$I:$I,MATCHUP!$A7,SWISSW!$J:$J,MATCHUP!BH$1,SWISSW!$F:$F,"Won")+COUNTIFS(SWISSW!$I:$I,MATCHUP!BH$1,SWISSW!$J:$J,MATCHUP!$A7,SWISSW!$F:$F,"Lost"))/(COUNTIFS(SWISSW!$I:$I,MATCHUP!$A7,SWISSW!$J:$J,MATCHUP!BH$1)-COUNTIFS(SWISSW!$I:$I,MATCHUP!$A7,SWISSW!$J:$J,MATCHUP!BH$1,SWISSW!$F:$F,"Draw")+COUNTIFS(SWISSW!$I:$I,MATCHUP!BH$1,SWISSW!$J:$J,MATCHUP!$A7)-COUNTIFS(SWISSW!$I:$I,MATCHUP!BH$1,SWISSW!$J:$J,MATCHUP!$A7,SWISSW!$F:$F,"Draw")),"-")</f>
        <v>-</v>
      </c>
      <c r="BI7" s="5" t="str">
        <f ca="1">IFERROR((COUNTIFS(SWISSW!$I:$I,MATCHUP!$A7,SWISSW!$J:$J,MATCHUP!BI$1,SWISSW!$F:$F,"Won")+COUNTIFS(SWISSW!$I:$I,MATCHUP!BI$1,SWISSW!$J:$J,MATCHUP!$A7,SWISSW!$F:$F,"Lost"))/(COUNTIFS(SWISSW!$I:$I,MATCHUP!$A7,SWISSW!$J:$J,MATCHUP!BI$1)-COUNTIFS(SWISSW!$I:$I,MATCHUP!$A7,SWISSW!$J:$J,MATCHUP!BI$1,SWISSW!$F:$F,"Draw")+COUNTIFS(SWISSW!$I:$I,MATCHUP!BI$1,SWISSW!$J:$J,MATCHUP!$A7)-COUNTIFS(SWISSW!$I:$I,MATCHUP!BI$1,SWISSW!$J:$J,MATCHUP!$A7,SWISSW!$F:$F,"Draw")),"-")</f>
        <v>-</v>
      </c>
      <c r="BJ7" s="5">
        <f ca="1">IFERROR((COUNTIFS(SWISSW!$I:$I,MATCHUP!$A7,SWISSW!$J:$J,MATCHUP!BJ$1,SWISSW!$F:$F,"Won")+COUNTIFS(SWISSW!$I:$I,MATCHUP!BJ$1,SWISSW!$J:$J,MATCHUP!$A7,SWISSW!$F:$F,"Lost"))/(COUNTIFS(SWISSW!$I:$I,MATCHUP!$A7,SWISSW!$J:$J,MATCHUP!BJ$1)-COUNTIFS(SWISSW!$I:$I,MATCHUP!$A7,SWISSW!$J:$J,MATCHUP!BJ$1,SWISSW!$F:$F,"Draw")+COUNTIFS(SWISSW!$I:$I,MATCHUP!BJ$1,SWISSW!$J:$J,MATCHUP!$A7)-COUNTIFS(SWISSW!$I:$I,MATCHUP!BJ$1,SWISSW!$J:$J,MATCHUP!$A7,SWISSW!$F:$F,"Draw")),"-")</f>
        <v>1</v>
      </c>
      <c r="BK7" s="5">
        <f ca="1">IFERROR((COUNTIFS(SWISSW!$I:$I,MATCHUP!$A7,SWISSW!$J:$J,MATCHUP!BK$1,SWISSW!$F:$F,"Won")+COUNTIFS(SWISSW!$I:$I,MATCHUP!BK$1,SWISSW!$J:$J,MATCHUP!$A7,SWISSW!$F:$F,"Lost"))/(COUNTIFS(SWISSW!$I:$I,MATCHUP!$A7,SWISSW!$J:$J,MATCHUP!BK$1)-COUNTIFS(SWISSW!$I:$I,MATCHUP!$A7,SWISSW!$J:$J,MATCHUP!BK$1,SWISSW!$F:$F,"Draw")+COUNTIFS(SWISSW!$I:$I,MATCHUP!BK$1,SWISSW!$J:$J,MATCHUP!$A7)-COUNTIFS(SWISSW!$I:$I,MATCHUP!BK$1,SWISSW!$J:$J,MATCHUP!$A7,SWISSW!$F:$F,"Draw")),"-")</f>
        <v>0</v>
      </c>
      <c r="BL7" s="5">
        <f ca="1">IFERROR((COUNTIFS(SWISSW!$I:$I,MATCHUP!$A7,SWISSW!$J:$J,MATCHUP!BL$1,SWISSW!$F:$F,"Won")+COUNTIFS(SWISSW!$I:$I,MATCHUP!BL$1,SWISSW!$J:$J,MATCHUP!$A7,SWISSW!$F:$F,"Lost"))/(COUNTIFS(SWISSW!$I:$I,MATCHUP!$A7,SWISSW!$J:$J,MATCHUP!BL$1)-COUNTIFS(SWISSW!$I:$I,MATCHUP!$A7,SWISSW!$J:$J,MATCHUP!BL$1,SWISSW!$F:$F,"Draw")+COUNTIFS(SWISSW!$I:$I,MATCHUP!BL$1,SWISSW!$J:$J,MATCHUP!$A7)-COUNTIFS(SWISSW!$I:$I,MATCHUP!BL$1,SWISSW!$J:$J,MATCHUP!$A7,SWISSW!$F:$F,"Draw")),"-")</f>
        <v>1</v>
      </c>
      <c r="BM7" s="5" t="str">
        <f ca="1">IFERROR((COUNTIFS(SWISSW!$I:$I,MATCHUP!$A7,SWISSW!$J:$J,MATCHUP!BM$1,SWISSW!$F:$F,"Won")+COUNTIFS(SWISSW!$I:$I,MATCHUP!BM$1,SWISSW!$J:$J,MATCHUP!$A7,SWISSW!$F:$F,"Lost"))/(COUNTIFS(SWISSW!$I:$I,MATCHUP!$A7,SWISSW!$J:$J,MATCHUP!BM$1)-COUNTIFS(SWISSW!$I:$I,MATCHUP!$A7,SWISSW!$J:$J,MATCHUP!BM$1,SWISSW!$F:$F,"Draw")+COUNTIFS(SWISSW!$I:$I,MATCHUP!BM$1,SWISSW!$J:$J,MATCHUP!$A7)-COUNTIFS(SWISSW!$I:$I,MATCHUP!BM$1,SWISSW!$J:$J,MATCHUP!$A7,SWISSW!$F:$F,"Draw")),"-")</f>
        <v>-</v>
      </c>
      <c r="BN7" s="5" t="str">
        <f ca="1">IFERROR((COUNTIFS(SWISSW!$I:$I,MATCHUP!$A7,SWISSW!$J:$J,MATCHUP!BN$1,SWISSW!$F:$F,"Won")+COUNTIFS(SWISSW!$I:$I,MATCHUP!BN$1,SWISSW!$J:$J,MATCHUP!$A7,SWISSW!$F:$F,"Lost"))/(COUNTIFS(SWISSW!$I:$I,MATCHUP!$A7,SWISSW!$J:$J,MATCHUP!BN$1)-COUNTIFS(SWISSW!$I:$I,MATCHUP!$A7,SWISSW!$J:$J,MATCHUP!BN$1,SWISSW!$F:$F,"Draw")+COUNTIFS(SWISSW!$I:$I,MATCHUP!BN$1,SWISSW!$J:$J,MATCHUP!$A7)-COUNTIFS(SWISSW!$I:$I,MATCHUP!BN$1,SWISSW!$J:$J,MATCHUP!$A7,SWISSW!$F:$F,"Draw")),"-")</f>
        <v>-</v>
      </c>
      <c r="BO7" s="5" t="str">
        <f ca="1">IFERROR((COUNTIFS(SWISSW!$I:$I,MATCHUP!$A7,SWISSW!$J:$J,MATCHUP!BO$1,SWISSW!$F:$F,"Won")+COUNTIFS(SWISSW!$I:$I,MATCHUP!BO$1,SWISSW!$J:$J,MATCHUP!$A7,SWISSW!$F:$F,"Lost"))/(COUNTIFS(SWISSW!$I:$I,MATCHUP!$A7,SWISSW!$J:$J,MATCHUP!BO$1)-COUNTIFS(SWISSW!$I:$I,MATCHUP!$A7,SWISSW!$J:$J,MATCHUP!BO$1,SWISSW!$F:$F,"Draw")+COUNTIFS(SWISSW!$I:$I,MATCHUP!BO$1,SWISSW!$J:$J,MATCHUP!$A7)-COUNTIFS(SWISSW!$I:$I,MATCHUP!BO$1,SWISSW!$J:$J,MATCHUP!$A7,SWISSW!$F:$F,"Draw")),"-")</f>
        <v>-</v>
      </c>
      <c r="BP7" s="5" t="str">
        <f ca="1">IFERROR((COUNTIFS(SWISSW!$I:$I,MATCHUP!$A7,SWISSW!$J:$J,MATCHUP!BP$1,SWISSW!$F:$F,"Won")+COUNTIFS(SWISSW!$I:$I,MATCHUP!BP$1,SWISSW!$J:$J,MATCHUP!$A7,SWISSW!$F:$F,"Lost"))/(COUNTIFS(SWISSW!$I:$I,MATCHUP!$A7,SWISSW!$J:$J,MATCHUP!BP$1)-COUNTIFS(SWISSW!$I:$I,MATCHUP!$A7,SWISSW!$J:$J,MATCHUP!BP$1,SWISSW!$F:$F,"Draw")+COUNTIFS(SWISSW!$I:$I,MATCHUP!BP$1,SWISSW!$J:$J,MATCHUP!$A7)-COUNTIFS(SWISSW!$I:$I,MATCHUP!BP$1,SWISSW!$J:$J,MATCHUP!$A7,SWISSW!$F:$F,"Draw")),"-")</f>
        <v>-</v>
      </c>
      <c r="BQ7" s="5" t="str">
        <f ca="1">IFERROR((COUNTIFS(SWISSW!$I:$I,MATCHUP!$A7,SWISSW!$J:$J,MATCHUP!BQ$1,SWISSW!$F:$F,"Won")+COUNTIFS(SWISSW!$I:$I,MATCHUP!BQ$1,SWISSW!$J:$J,MATCHUP!$A7,SWISSW!$F:$F,"Lost"))/(COUNTIFS(SWISSW!$I:$I,MATCHUP!$A7,SWISSW!$J:$J,MATCHUP!BQ$1)-COUNTIFS(SWISSW!$I:$I,MATCHUP!$A7,SWISSW!$J:$J,MATCHUP!BQ$1,SWISSW!$F:$F,"Draw")+COUNTIFS(SWISSW!$I:$I,MATCHUP!BQ$1,SWISSW!$J:$J,MATCHUP!$A7)-COUNTIFS(SWISSW!$I:$I,MATCHUP!BQ$1,SWISSW!$J:$J,MATCHUP!$A7,SWISSW!$F:$F,"Draw")),"-")</f>
        <v>-</v>
      </c>
      <c r="BR7" s="5" t="str">
        <f ca="1">IFERROR((COUNTIFS(SWISSW!$I:$I,MATCHUP!$A7,SWISSW!$J:$J,MATCHUP!BR$1,SWISSW!$F:$F,"Won")+COUNTIFS(SWISSW!$I:$I,MATCHUP!BR$1,SWISSW!$J:$J,MATCHUP!$A7,SWISSW!$F:$F,"Lost"))/(COUNTIFS(SWISSW!$I:$I,MATCHUP!$A7,SWISSW!$J:$J,MATCHUP!BR$1)-COUNTIFS(SWISSW!$I:$I,MATCHUP!$A7,SWISSW!$J:$J,MATCHUP!BR$1,SWISSW!$F:$F,"Draw")+COUNTIFS(SWISSW!$I:$I,MATCHUP!BR$1,SWISSW!$J:$J,MATCHUP!$A7)-COUNTIFS(SWISSW!$I:$I,MATCHUP!BR$1,SWISSW!$J:$J,MATCHUP!$A7,SWISSW!$F:$F,"Draw")),"-")</f>
        <v>-</v>
      </c>
      <c r="BS7" s="5" t="str">
        <f ca="1">IFERROR((COUNTIFS(SWISSW!$I:$I,MATCHUP!$A7,SWISSW!$J:$J,MATCHUP!BS$1,SWISSW!$F:$F,"Won")+COUNTIFS(SWISSW!$I:$I,MATCHUP!BS$1,SWISSW!$J:$J,MATCHUP!$A7,SWISSW!$F:$F,"Lost"))/(COUNTIFS(SWISSW!$I:$I,MATCHUP!$A7,SWISSW!$J:$J,MATCHUP!BS$1)-COUNTIFS(SWISSW!$I:$I,MATCHUP!$A7,SWISSW!$J:$J,MATCHUP!BS$1,SWISSW!$F:$F,"Draw")+COUNTIFS(SWISSW!$I:$I,MATCHUP!BS$1,SWISSW!$J:$J,MATCHUP!$A7)-COUNTIFS(SWISSW!$I:$I,MATCHUP!BS$1,SWISSW!$J:$J,MATCHUP!$A7,SWISSW!$F:$F,"Draw")),"-")</f>
        <v>-</v>
      </c>
      <c r="BT7" s="5" t="str">
        <f ca="1">IFERROR((COUNTIFS(SWISSW!$I:$I,MATCHUP!$A7,SWISSW!$J:$J,MATCHUP!BT$1,SWISSW!$F:$F,"Won")+COUNTIFS(SWISSW!$I:$I,MATCHUP!BT$1,SWISSW!$J:$J,MATCHUP!$A7,SWISSW!$F:$F,"Lost"))/(COUNTIFS(SWISSW!$I:$I,MATCHUP!$A7,SWISSW!$J:$J,MATCHUP!BT$1)-COUNTIFS(SWISSW!$I:$I,MATCHUP!$A7,SWISSW!$J:$J,MATCHUP!BT$1,SWISSW!$F:$F,"Draw")+COUNTIFS(SWISSW!$I:$I,MATCHUP!BT$1,SWISSW!$J:$J,MATCHUP!$A7)-COUNTIFS(SWISSW!$I:$I,MATCHUP!BT$1,SWISSW!$J:$J,MATCHUP!$A7,SWISSW!$F:$F,"Draw")),"-")</f>
        <v>-</v>
      </c>
      <c r="BU7" s="5" t="str">
        <f ca="1">IFERROR((COUNTIFS(SWISSW!$I:$I,MATCHUP!$A7,SWISSW!$J:$J,MATCHUP!BU$1,SWISSW!$F:$F,"Won")+COUNTIFS(SWISSW!$I:$I,MATCHUP!BU$1,SWISSW!$J:$J,MATCHUP!$A7,SWISSW!$F:$F,"Lost"))/(COUNTIFS(SWISSW!$I:$I,MATCHUP!$A7,SWISSW!$J:$J,MATCHUP!BU$1)-COUNTIFS(SWISSW!$I:$I,MATCHUP!$A7,SWISSW!$J:$J,MATCHUP!BU$1,SWISSW!$F:$F,"Draw")+COUNTIFS(SWISSW!$I:$I,MATCHUP!BU$1,SWISSW!$J:$J,MATCHUP!$A7)-COUNTIFS(SWISSW!$I:$I,MATCHUP!BU$1,SWISSW!$J:$J,MATCHUP!$A7,SWISSW!$F:$F,"Draw")),"-")</f>
        <v>-</v>
      </c>
      <c r="BV7" s="5" t="str">
        <f ca="1">IFERROR((COUNTIFS(SWISSW!$I:$I,MATCHUP!$A7,SWISSW!$J:$J,MATCHUP!BV$1,SWISSW!$F:$F,"Won")+COUNTIFS(SWISSW!$I:$I,MATCHUP!BV$1,SWISSW!$J:$J,MATCHUP!$A7,SWISSW!$F:$F,"Lost"))/(COUNTIFS(SWISSW!$I:$I,MATCHUP!$A7,SWISSW!$J:$J,MATCHUP!BV$1)-COUNTIFS(SWISSW!$I:$I,MATCHUP!$A7,SWISSW!$J:$J,MATCHUP!BV$1,SWISSW!$F:$F,"Draw")+COUNTIFS(SWISSW!$I:$I,MATCHUP!BV$1,SWISSW!$J:$J,MATCHUP!$A7)-COUNTIFS(SWISSW!$I:$I,MATCHUP!BV$1,SWISSW!$J:$J,MATCHUP!$A7,SWISSW!$F:$F,"Draw")),"-")</f>
        <v>-</v>
      </c>
      <c r="BW7" s="5" t="str">
        <f ca="1">IFERROR((COUNTIFS(SWISSW!$I:$I,MATCHUP!$A7,SWISSW!$J:$J,MATCHUP!BW$1,SWISSW!$F:$F,"Won")+COUNTIFS(SWISSW!$I:$I,MATCHUP!BW$1,SWISSW!$J:$J,MATCHUP!$A7,SWISSW!$F:$F,"Lost"))/(COUNTIFS(SWISSW!$I:$I,MATCHUP!$A7,SWISSW!$J:$J,MATCHUP!BW$1)-COUNTIFS(SWISSW!$I:$I,MATCHUP!$A7,SWISSW!$J:$J,MATCHUP!BW$1,SWISSW!$F:$F,"Draw")+COUNTIFS(SWISSW!$I:$I,MATCHUP!BW$1,SWISSW!$J:$J,MATCHUP!$A7)-COUNTIFS(SWISSW!$I:$I,MATCHUP!BW$1,SWISSW!$J:$J,MATCHUP!$A7,SWISSW!$F:$F,"Draw")),"-")</f>
        <v>-</v>
      </c>
      <c r="BX7" s="5" t="str">
        <f ca="1">IFERROR((COUNTIFS(SWISSW!$I:$I,MATCHUP!$A7,SWISSW!$J:$J,MATCHUP!BX$1,SWISSW!$F:$F,"Won")+COUNTIFS(SWISSW!$I:$I,MATCHUP!BX$1,SWISSW!$J:$J,MATCHUP!$A7,SWISSW!$F:$F,"Lost"))/(COUNTIFS(SWISSW!$I:$I,MATCHUP!$A7,SWISSW!$J:$J,MATCHUP!BX$1)-COUNTIFS(SWISSW!$I:$I,MATCHUP!$A7,SWISSW!$J:$J,MATCHUP!BX$1,SWISSW!$F:$F,"Draw")+COUNTIFS(SWISSW!$I:$I,MATCHUP!BX$1,SWISSW!$J:$J,MATCHUP!$A7)-COUNTIFS(SWISSW!$I:$I,MATCHUP!BX$1,SWISSW!$J:$J,MATCHUP!$A7,SWISSW!$F:$F,"Draw")),"-")</f>
        <v>-</v>
      </c>
      <c r="BY7" s="5" t="str">
        <f ca="1">IFERROR((COUNTIFS(SWISSW!$I:$I,MATCHUP!$A7,SWISSW!$J:$J,MATCHUP!BY$1,SWISSW!$F:$F,"Won")+COUNTIFS(SWISSW!$I:$I,MATCHUP!BY$1,SWISSW!$J:$J,MATCHUP!$A7,SWISSW!$F:$F,"Lost"))/(COUNTIFS(SWISSW!$I:$I,MATCHUP!$A7,SWISSW!$J:$J,MATCHUP!BY$1)-COUNTIFS(SWISSW!$I:$I,MATCHUP!$A7,SWISSW!$J:$J,MATCHUP!BY$1,SWISSW!$F:$F,"Draw")+COUNTIFS(SWISSW!$I:$I,MATCHUP!BY$1,SWISSW!$J:$J,MATCHUP!$A7)-COUNTIFS(SWISSW!$I:$I,MATCHUP!BY$1,SWISSW!$J:$J,MATCHUP!$A7,SWISSW!$F:$F,"Draw")),"-")</f>
        <v>-</v>
      </c>
      <c r="BZ7" s="5" t="str">
        <f ca="1">IFERROR((COUNTIFS(SWISSW!$I:$I,MATCHUP!$A7,SWISSW!$J:$J,MATCHUP!BZ$1,SWISSW!$F:$F,"Won")+COUNTIFS(SWISSW!$I:$I,MATCHUP!BZ$1,SWISSW!$J:$J,MATCHUP!$A7,SWISSW!$F:$F,"Lost"))/(COUNTIFS(SWISSW!$I:$I,MATCHUP!$A7,SWISSW!$J:$J,MATCHUP!BZ$1)-COUNTIFS(SWISSW!$I:$I,MATCHUP!$A7,SWISSW!$J:$J,MATCHUP!BZ$1,SWISSW!$F:$F,"Draw")+COUNTIFS(SWISSW!$I:$I,MATCHUP!BZ$1,SWISSW!$J:$J,MATCHUP!$A7)-COUNTIFS(SWISSW!$I:$I,MATCHUP!BZ$1,SWISSW!$J:$J,MATCHUP!$A7,SWISSW!$F:$F,"Draw")),"-")</f>
        <v>-</v>
      </c>
      <c r="CA7" s="5" t="str">
        <f ca="1">IFERROR((COUNTIFS(SWISSW!$I:$I,MATCHUP!$A7,SWISSW!$J:$J,MATCHUP!CA$1,SWISSW!$F:$F,"Won")+COUNTIFS(SWISSW!$I:$I,MATCHUP!CA$1,SWISSW!$J:$J,MATCHUP!$A7,SWISSW!$F:$F,"Lost"))/(COUNTIFS(SWISSW!$I:$I,MATCHUP!$A7,SWISSW!$J:$J,MATCHUP!CA$1)-COUNTIFS(SWISSW!$I:$I,MATCHUP!$A7,SWISSW!$J:$J,MATCHUP!CA$1,SWISSW!$F:$F,"Draw")+COUNTIFS(SWISSW!$I:$I,MATCHUP!CA$1,SWISSW!$J:$J,MATCHUP!$A7)-COUNTIFS(SWISSW!$I:$I,MATCHUP!CA$1,SWISSW!$J:$J,MATCHUP!$A7,SWISSW!$F:$F,"Draw")),"-")</f>
        <v>-</v>
      </c>
      <c r="CB7" s="5" t="str">
        <f ca="1">IFERROR((COUNTIFS(SWISSW!$I:$I,MATCHUP!$A7,SWISSW!$J:$J,MATCHUP!CB$1,SWISSW!$F:$F,"Won")+COUNTIFS(SWISSW!$I:$I,MATCHUP!CB$1,SWISSW!$J:$J,MATCHUP!$A7,SWISSW!$F:$F,"Lost"))/(COUNTIFS(SWISSW!$I:$I,MATCHUP!$A7,SWISSW!$J:$J,MATCHUP!CB$1)-COUNTIFS(SWISSW!$I:$I,MATCHUP!$A7,SWISSW!$J:$J,MATCHUP!CB$1,SWISSW!$F:$F,"Draw")+COUNTIFS(SWISSW!$I:$I,MATCHUP!CB$1,SWISSW!$J:$J,MATCHUP!$A7)-COUNTIFS(SWISSW!$I:$I,MATCHUP!CB$1,SWISSW!$J:$J,MATCHUP!$A7,SWISSW!$F:$F,"Draw")),"-")</f>
        <v>-</v>
      </c>
      <c r="CC7" s="5" t="str">
        <f ca="1">IFERROR((COUNTIFS(SWISSW!$I:$I,MATCHUP!$A7,SWISSW!$J:$J,MATCHUP!CC$1,SWISSW!$F:$F,"Won")+COUNTIFS(SWISSW!$I:$I,MATCHUP!CC$1,SWISSW!$J:$J,MATCHUP!$A7,SWISSW!$F:$F,"Lost"))/(COUNTIFS(SWISSW!$I:$I,MATCHUP!$A7,SWISSW!$J:$J,MATCHUP!CC$1)-COUNTIFS(SWISSW!$I:$I,MATCHUP!$A7,SWISSW!$J:$J,MATCHUP!CC$1,SWISSW!$F:$F,"Draw")+COUNTIFS(SWISSW!$I:$I,MATCHUP!CC$1,SWISSW!$J:$J,MATCHUP!$A7)-COUNTIFS(SWISSW!$I:$I,MATCHUP!CC$1,SWISSW!$J:$J,MATCHUP!$A7,SWISSW!$F:$F,"Draw")),"-")</f>
        <v>-</v>
      </c>
      <c r="CD7" s="5" t="str">
        <f ca="1">IFERROR((COUNTIFS(SWISSW!$I:$I,MATCHUP!$A7,SWISSW!$J:$J,MATCHUP!CD$1,SWISSW!$F:$F,"Won")+COUNTIFS(SWISSW!$I:$I,MATCHUP!CD$1,SWISSW!$J:$J,MATCHUP!$A7,SWISSW!$F:$F,"Lost"))/(COUNTIFS(SWISSW!$I:$I,MATCHUP!$A7,SWISSW!$J:$J,MATCHUP!CD$1)-COUNTIFS(SWISSW!$I:$I,MATCHUP!$A7,SWISSW!$J:$J,MATCHUP!CD$1,SWISSW!$F:$F,"Draw")+COUNTIFS(SWISSW!$I:$I,MATCHUP!CD$1,SWISSW!$J:$J,MATCHUP!$A7)-COUNTIFS(SWISSW!$I:$I,MATCHUP!CD$1,SWISSW!$J:$J,MATCHUP!$A7,SWISSW!$F:$F,"Draw")),"-")</f>
        <v>-</v>
      </c>
      <c r="CE7" s="5" t="str">
        <f ca="1">IFERROR((COUNTIFS(SWISSW!$I:$I,MATCHUP!$A7,SWISSW!$J:$J,MATCHUP!CE$1,SWISSW!$F:$F,"Won")+COUNTIFS(SWISSW!$I:$I,MATCHUP!CE$1,SWISSW!$J:$J,MATCHUP!$A7,SWISSW!$F:$F,"Lost"))/(COUNTIFS(SWISSW!$I:$I,MATCHUP!$A7,SWISSW!$J:$J,MATCHUP!CE$1)-COUNTIFS(SWISSW!$I:$I,MATCHUP!$A7,SWISSW!$J:$J,MATCHUP!CE$1,SWISSW!$F:$F,"Draw")+COUNTIFS(SWISSW!$I:$I,MATCHUP!CE$1,SWISSW!$J:$J,MATCHUP!$A7)-COUNTIFS(SWISSW!$I:$I,MATCHUP!CE$1,SWISSW!$J:$J,MATCHUP!$A7,SWISSW!$F:$F,"Draw")),"-")</f>
        <v>-</v>
      </c>
      <c r="CF7" s="5" t="str">
        <f ca="1">IFERROR((COUNTIFS(SWISSW!$I:$I,MATCHUP!$A7,SWISSW!$J:$J,MATCHUP!CF$1,SWISSW!$F:$F,"Won")+COUNTIFS(SWISSW!$I:$I,MATCHUP!CF$1,SWISSW!$J:$J,MATCHUP!$A7,SWISSW!$F:$F,"Lost"))/(COUNTIFS(SWISSW!$I:$I,MATCHUP!$A7,SWISSW!$J:$J,MATCHUP!CF$1)-COUNTIFS(SWISSW!$I:$I,MATCHUP!$A7,SWISSW!$J:$J,MATCHUP!CF$1,SWISSW!$F:$F,"Draw")+COUNTIFS(SWISSW!$I:$I,MATCHUP!CF$1,SWISSW!$J:$J,MATCHUP!$A7)-COUNTIFS(SWISSW!$I:$I,MATCHUP!CF$1,SWISSW!$J:$J,MATCHUP!$A7,SWISSW!$F:$F,"Draw")),"-")</f>
        <v>-</v>
      </c>
      <c r="CG7" s="5" t="str">
        <f ca="1">IFERROR((COUNTIFS(SWISSW!$I:$I,MATCHUP!$A7,SWISSW!$J:$J,MATCHUP!CG$1,SWISSW!$F:$F,"Won")+COUNTIFS(SWISSW!$I:$I,MATCHUP!CG$1,SWISSW!$J:$J,MATCHUP!$A7,SWISSW!$F:$F,"Lost"))/(COUNTIFS(SWISSW!$I:$I,MATCHUP!$A7,SWISSW!$J:$J,MATCHUP!CG$1)-COUNTIFS(SWISSW!$I:$I,MATCHUP!$A7,SWISSW!$J:$J,MATCHUP!CG$1,SWISSW!$F:$F,"Draw")+COUNTIFS(SWISSW!$I:$I,MATCHUP!CG$1,SWISSW!$J:$J,MATCHUP!$A7)-COUNTIFS(SWISSW!$I:$I,MATCHUP!CG$1,SWISSW!$J:$J,MATCHUP!$A7,SWISSW!$F:$F,"Draw")),"-")</f>
        <v>-</v>
      </c>
      <c r="CH7" s="5" t="str">
        <f ca="1">IFERROR((COUNTIFS(SWISSW!$I:$I,MATCHUP!$A7,SWISSW!$J:$J,MATCHUP!CH$1,SWISSW!$F:$F,"Won")+COUNTIFS(SWISSW!$I:$I,MATCHUP!CH$1,SWISSW!$J:$J,MATCHUP!$A7,SWISSW!$F:$F,"Lost"))/(COUNTIFS(SWISSW!$I:$I,MATCHUP!$A7,SWISSW!$J:$J,MATCHUP!CH$1)-COUNTIFS(SWISSW!$I:$I,MATCHUP!$A7,SWISSW!$J:$J,MATCHUP!CH$1,SWISSW!$F:$F,"Draw")+COUNTIFS(SWISSW!$I:$I,MATCHUP!CH$1,SWISSW!$J:$J,MATCHUP!$A7)-COUNTIFS(SWISSW!$I:$I,MATCHUP!CH$1,SWISSW!$J:$J,MATCHUP!$A7,SWISSW!$F:$F,"Draw")),"-")</f>
        <v>-</v>
      </c>
      <c r="CI7" s="5" t="str">
        <f ca="1">IFERROR((COUNTIFS(SWISSW!$I:$I,MATCHUP!$A7,SWISSW!$J:$J,MATCHUP!CI$1,SWISSW!$F:$F,"Won")+COUNTIFS(SWISSW!$I:$I,MATCHUP!CI$1,SWISSW!$J:$J,MATCHUP!$A7,SWISSW!$F:$F,"Lost"))/(COUNTIFS(SWISSW!$I:$I,MATCHUP!$A7,SWISSW!$J:$J,MATCHUP!CI$1)-COUNTIFS(SWISSW!$I:$I,MATCHUP!$A7,SWISSW!$J:$J,MATCHUP!CI$1,SWISSW!$F:$F,"Draw")+COUNTIFS(SWISSW!$I:$I,MATCHUP!CI$1,SWISSW!$J:$J,MATCHUP!$A7)-COUNTIFS(SWISSW!$I:$I,MATCHUP!CI$1,SWISSW!$J:$J,MATCHUP!$A7,SWISSW!$F:$F,"Draw")),"-")</f>
        <v>-</v>
      </c>
      <c r="CJ7" s="5" t="str">
        <f ca="1">IFERROR((COUNTIFS(SWISSW!$I:$I,MATCHUP!$A7,SWISSW!$J:$J,MATCHUP!CJ$1,SWISSW!$F:$F,"Won")+COUNTIFS(SWISSW!$I:$I,MATCHUP!CJ$1,SWISSW!$J:$J,MATCHUP!$A7,SWISSW!$F:$F,"Lost"))/(COUNTIFS(SWISSW!$I:$I,MATCHUP!$A7,SWISSW!$J:$J,MATCHUP!CJ$1)-COUNTIFS(SWISSW!$I:$I,MATCHUP!$A7,SWISSW!$J:$J,MATCHUP!CJ$1,SWISSW!$F:$F,"Draw")+COUNTIFS(SWISSW!$I:$I,MATCHUP!CJ$1,SWISSW!$J:$J,MATCHUP!$A7)-COUNTIFS(SWISSW!$I:$I,MATCHUP!CJ$1,SWISSW!$J:$J,MATCHUP!$A7,SWISSW!$F:$F,"Draw")),"-")</f>
        <v>-</v>
      </c>
      <c r="CK7" s="5" t="str">
        <f ca="1">IFERROR((COUNTIFS(SWISSW!$I:$I,MATCHUP!$A7,SWISSW!$J:$J,MATCHUP!CK$1,SWISSW!$F:$F,"Won")+COUNTIFS(SWISSW!$I:$I,MATCHUP!CK$1,SWISSW!$J:$J,MATCHUP!$A7,SWISSW!$F:$F,"Lost"))/(COUNTIFS(SWISSW!$I:$I,MATCHUP!$A7,SWISSW!$J:$J,MATCHUP!CK$1)-COUNTIFS(SWISSW!$I:$I,MATCHUP!$A7,SWISSW!$J:$J,MATCHUP!CK$1,SWISSW!$F:$F,"Draw")+COUNTIFS(SWISSW!$I:$I,MATCHUP!CK$1,SWISSW!$J:$J,MATCHUP!$A7)-COUNTIFS(SWISSW!$I:$I,MATCHUP!CK$1,SWISSW!$J:$J,MATCHUP!$A7,SWISSW!$F:$F,"Draw")),"-")</f>
        <v>-</v>
      </c>
      <c r="CL7" s="5" t="str">
        <f ca="1">IFERROR((COUNTIFS(SWISSW!$I:$I,MATCHUP!$A7,SWISSW!$J:$J,MATCHUP!CL$1,SWISSW!$F:$F,"Won")+COUNTIFS(SWISSW!$I:$I,MATCHUP!CL$1,SWISSW!$J:$J,MATCHUP!$A7,SWISSW!$F:$F,"Lost"))/(COUNTIFS(SWISSW!$I:$I,MATCHUP!$A7,SWISSW!$J:$J,MATCHUP!CL$1)-COUNTIFS(SWISSW!$I:$I,MATCHUP!$A7,SWISSW!$J:$J,MATCHUP!CL$1,SWISSW!$F:$F,"Draw")+COUNTIFS(SWISSW!$I:$I,MATCHUP!CL$1,SWISSW!$J:$J,MATCHUP!$A7)-COUNTIFS(SWISSW!$I:$I,MATCHUP!CL$1,SWISSW!$J:$J,MATCHUP!$A7,SWISSW!$F:$F,"Draw")),"-")</f>
        <v>-</v>
      </c>
      <c r="CM7" s="5" t="str">
        <f ca="1">IFERROR((COUNTIFS(SWISSW!$I:$I,MATCHUP!$A7,SWISSW!$J:$J,MATCHUP!CM$1,SWISSW!$F:$F,"Won")+COUNTIFS(SWISSW!$I:$I,MATCHUP!CM$1,SWISSW!$J:$J,MATCHUP!$A7,SWISSW!$F:$F,"Lost"))/(COUNTIFS(SWISSW!$I:$I,MATCHUP!$A7,SWISSW!$J:$J,MATCHUP!CM$1)-COUNTIFS(SWISSW!$I:$I,MATCHUP!$A7,SWISSW!$J:$J,MATCHUP!CM$1,SWISSW!$F:$F,"Draw")+COUNTIFS(SWISSW!$I:$I,MATCHUP!CM$1,SWISSW!$J:$J,MATCHUP!$A7)-COUNTIFS(SWISSW!$I:$I,MATCHUP!CM$1,SWISSW!$J:$J,MATCHUP!$A7,SWISSW!$F:$F,"Draw")),"-")</f>
        <v>-</v>
      </c>
      <c r="CN7" s="5" t="str">
        <f ca="1">IFERROR((COUNTIFS(SWISSW!$I:$I,MATCHUP!$A7,SWISSW!$J:$J,MATCHUP!CN$1,SWISSW!$F:$F,"Won")+COUNTIFS(SWISSW!$I:$I,MATCHUP!CN$1,SWISSW!$J:$J,MATCHUP!$A7,SWISSW!$F:$F,"Lost"))/(COUNTIFS(SWISSW!$I:$I,MATCHUP!$A7,SWISSW!$J:$J,MATCHUP!CN$1)-COUNTIFS(SWISSW!$I:$I,MATCHUP!$A7,SWISSW!$J:$J,MATCHUP!CN$1,SWISSW!$F:$F,"Draw")+COUNTIFS(SWISSW!$I:$I,MATCHUP!CN$1,SWISSW!$J:$J,MATCHUP!$A7)-COUNTIFS(SWISSW!$I:$I,MATCHUP!CN$1,SWISSW!$J:$J,MATCHUP!$A7,SWISSW!$F:$F,"Draw")),"-")</f>
        <v>-</v>
      </c>
      <c r="CO7" s="5" t="str">
        <f ca="1">IFERROR((COUNTIFS(SWISSW!$I:$I,MATCHUP!$A7,SWISSW!$J:$J,MATCHUP!CO$1,SWISSW!$F:$F,"Won")+COUNTIFS(SWISSW!$I:$I,MATCHUP!CO$1,SWISSW!$J:$J,MATCHUP!$A7,SWISSW!$F:$F,"Lost"))/(COUNTIFS(SWISSW!$I:$I,MATCHUP!$A7,SWISSW!$J:$J,MATCHUP!CO$1)-COUNTIFS(SWISSW!$I:$I,MATCHUP!$A7,SWISSW!$J:$J,MATCHUP!CO$1,SWISSW!$F:$F,"Draw")+COUNTIFS(SWISSW!$I:$I,MATCHUP!CO$1,SWISSW!$J:$J,MATCHUP!$A7)-COUNTIFS(SWISSW!$I:$I,MATCHUP!CO$1,SWISSW!$J:$J,MATCHUP!$A7,SWISSW!$F:$F,"Draw")),"-")</f>
        <v>-</v>
      </c>
      <c r="CP7" s="5" t="str">
        <f ca="1">IFERROR((COUNTIFS(SWISSW!$I:$I,MATCHUP!$A7,SWISSW!$J:$J,MATCHUP!CP$1,SWISSW!$F:$F,"Won")+COUNTIFS(SWISSW!$I:$I,MATCHUP!CP$1,SWISSW!$J:$J,MATCHUP!$A7,SWISSW!$F:$F,"Lost"))/(COUNTIFS(SWISSW!$I:$I,MATCHUP!$A7,SWISSW!$J:$J,MATCHUP!CP$1)-COUNTIFS(SWISSW!$I:$I,MATCHUP!$A7,SWISSW!$J:$J,MATCHUP!CP$1,SWISSW!$F:$F,"Draw")+COUNTIFS(SWISSW!$I:$I,MATCHUP!CP$1,SWISSW!$J:$J,MATCHUP!$A7)-COUNTIFS(SWISSW!$I:$I,MATCHUP!CP$1,SWISSW!$J:$J,MATCHUP!$A7,SWISSW!$F:$F,"Draw")),"-")</f>
        <v>-</v>
      </c>
      <c r="CQ7" s="5" t="str">
        <f ca="1">IFERROR((COUNTIFS(SWISSW!$I:$I,MATCHUP!$A7,SWISSW!$J:$J,MATCHUP!CQ$1,SWISSW!$F:$F,"Won")+COUNTIFS(SWISSW!$I:$I,MATCHUP!CQ$1,SWISSW!$J:$J,MATCHUP!$A7,SWISSW!$F:$F,"Lost"))/(COUNTIFS(SWISSW!$I:$I,MATCHUP!$A7,SWISSW!$J:$J,MATCHUP!CQ$1)-COUNTIFS(SWISSW!$I:$I,MATCHUP!$A7,SWISSW!$J:$J,MATCHUP!CQ$1,SWISSW!$F:$F,"Draw")+COUNTIFS(SWISSW!$I:$I,MATCHUP!CQ$1,SWISSW!$J:$J,MATCHUP!$A7)-COUNTIFS(SWISSW!$I:$I,MATCHUP!CQ$1,SWISSW!$J:$J,MATCHUP!$A7,SWISSW!$F:$F,"Draw")),"-")</f>
        <v>-</v>
      </c>
      <c r="CR7" s="5" t="str">
        <f ca="1">IFERROR((COUNTIFS(SWISSW!$I:$I,MATCHUP!$A7,SWISSW!$J:$J,MATCHUP!CR$1,SWISSW!$F:$F,"Won")+COUNTIFS(SWISSW!$I:$I,MATCHUP!CR$1,SWISSW!$J:$J,MATCHUP!$A7,SWISSW!$F:$F,"Lost"))/(COUNTIFS(SWISSW!$I:$I,MATCHUP!$A7,SWISSW!$J:$J,MATCHUP!CR$1)-COUNTIFS(SWISSW!$I:$I,MATCHUP!$A7,SWISSW!$J:$J,MATCHUP!CR$1,SWISSW!$F:$F,"Draw")+COUNTIFS(SWISSW!$I:$I,MATCHUP!CR$1,SWISSW!$J:$J,MATCHUP!$A7)-COUNTIFS(SWISSW!$I:$I,MATCHUP!CR$1,SWISSW!$J:$J,MATCHUP!$A7,SWISSW!$F:$F,"Draw")),"-")</f>
        <v>-</v>
      </c>
      <c r="CS7" s="5" t="str">
        <f ca="1">IFERROR((COUNTIFS(SWISSW!$I:$I,MATCHUP!$A7,SWISSW!$J:$J,MATCHUP!CS$1,SWISSW!$F:$F,"Won")+COUNTIFS(SWISSW!$I:$I,MATCHUP!CS$1,SWISSW!$J:$J,MATCHUP!$A7,SWISSW!$F:$F,"Lost"))/(COUNTIFS(SWISSW!$I:$I,MATCHUP!$A7,SWISSW!$J:$J,MATCHUP!CS$1)-COUNTIFS(SWISSW!$I:$I,MATCHUP!$A7,SWISSW!$J:$J,MATCHUP!CS$1,SWISSW!$F:$F,"Draw")+COUNTIFS(SWISSW!$I:$I,MATCHUP!CS$1,SWISSW!$J:$J,MATCHUP!$A7)-COUNTIFS(SWISSW!$I:$I,MATCHUP!CS$1,SWISSW!$J:$J,MATCHUP!$A7,SWISSW!$F:$F,"Draw")),"-")</f>
        <v>-</v>
      </c>
      <c r="CT7" s="5" t="str">
        <f ca="1">IFERROR((COUNTIFS(SWISSW!$I:$I,MATCHUP!$A7,SWISSW!$J:$J,MATCHUP!CT$1,SWISSW!$F:$F,"Won")+COUNTIFS(SWISSW!$I:$I,MATCHUP!CT$1,SWISSW!$J:$J,MATCHUP!$A7,SWISSW!$F:$F,"Lost"))/(COUNTIFS(SWISSW!$I:$I,MATCHUP!$A7,SWISSW!$J:$J,MATCHUP!CT$1)-COUNTIFS(SWISSW!$I:$I,MATCHUP!$A7,SWISSW!$J:$J,MATCHUP!CT$1,SWISSW!$F:$F,"Draw")+COUNTIFS(SWISSW!$I:$I,MATCHUP!CT$1,SWISSW!$J:$J,MATCHUP!$A7)-COUNTIFS(SWISSW!$I:$I,MATCHUP!CT$1,SWISSW!$J:$J,MATCHUP!$A7,SWISSW!$F:$F,"Draw")),"-")</f>
        <v>-</v>
      </c>
      <c r="CU7" s="5" t="str">
        <f ca="1">IFERROR((COUNTIFS(SWISSW!$I:$I,MATCHUP!$A7,SWISSW!$J:$J,MATCHUP!CU$1,SWISSW!$F:$F,"Won")+COUNTIFS(SWISSW!$I:$I,MATCHUP!CU$1,SWISSW!$J:$J,MATCHUP!$A7,SWISSW!$F:$F,"Lost"))/(COUNTIFS(SWISSW!$I:$I,MATCHUP!$A7,SWISSW!$J:$J,MATCHUP!CU$1)-COUNTIFS(SWISSW!$I:$I,MATCHUP!$A7,SWISSW!$J:$J,MATCHUP!CU$1,SWISSW!$F:$F,"Draw")+COUNTIFS(SWISSW!$I:$I,MATCHUP!CU$1,SWISSW!$J:$J,MATCHUP!$A7)-COUNTIFS(SWISSW!$I:$I,MATCHUP!CU$1,SWISSW!$J:$J,MATCHUP!$A7,SWISSW!$F:$F,"Draw")),"-")</f>
        <v>-</v>
      </c>
      <c r="CV7" s="5" t="str">
        <f ca="1">IFERROR((COUNTIFS(SWISSW!$I:$I,MATCHUP!$A7,SWISSW!$J:$J,MATCHUP!CV$1,SWISSW!$F:$F,"Won")+COUNTIFS(SWISSW!$I:$I,MATCHUP!CV$1,SWISSW!$J:$J,MATCHUP!$A7,SWISSW!$F:$F,"Lost"))/(COUNTIFS(SWISSW!$I:$I,MATCHUP!$A7,SWISSW!$J:$J,MATCHUP!CV$1)-COUNTIFS(SWISSW!$I:$I,MATCHUP!$A7,SWISSW!$J:$J,MATCHUP!CV$1,SWISSW!$F:$F,"Draw")+COUNTIFS(SWISSW!$I:$I,MATCHUP!CV$1,SWISSW!$J:$J,MATCHUP!$A7)-COUNTIFS(SWISSW!$I:$I,MATCHUP!CV$1,SWISSW!$J:$J,MATCHUP!$A7,SWISSW!$F:$F,"Draw")),"-")</f>
        <v>-</v>
      </c>
    </row>
    <row r="8" spans="1:100" s="6" customFormat="1" ht="55" customHeight="1" x14ac:dyDescent="0.25">
      <c r="A8" s="3" t="str" cm="1">
        <f t="array" aca="1" ref="A8" ca="1">INDIRECT(ADDRESS(ROW(),1,,1,"METABREAK"))</f>
        <v>High Tide Combo</v>
      </c>
      <c r="B8" s="5">
        <f ca="1">IFERROR((COUNTIFS(SWISSW!$I:$I,MATCHUP!$A8,SWISSW!$J:$J,MATCHUP!B$1,SWISSW!$F:$F,"Won")+COUNTIFS(SWISSW!$I:$I,MATCHUP!B$1,SWISSW!$J:$J,MATCHUP!$A8,SWISSW!$F:$F,"Lost"))/(COUNTIFS(SWISSW!$I:$I,MATCHUP!$A8,SWISSW!$J:$J,MATCHUP!B$1)-COUNTIFS(SWISSW!$I:$I,MATCHUP!$A8,SWISSW!$J:$J,MATCHUP!B$1,SWISSW!$F:$F,"Draw")+COUNTIFS(SWISSW!$I:$I,MATCHUP!B$1,SWISSW!$J:$J,MATCHUP!$A8)-COUNTIFS(SWISSW!$I:$I,MATCHUP!B$1,SWISSW!$J:$J,MATCHUP!$A8,SWISSW!$F:$F,"Draw")),"-")</f>
        <v>0.74468085106382975</v>
      </c>
      <c r="C8" s="5">
        <f ca="1">IFERROR((COUNTIFS(SWISSW!$I:$I,MATCHUP!$A8,SWISSW!$J:$J,MATCHUP!C$1,SWISSW!$F:$F,"Won")+COUNTIFS(SWISSW!$I:$I,MATCHUP!C$1,SWISSW!$J:$J,MATCHUP!$A8,SWISSW!$F:$F,"Lost"))/(COUNTIFS(SWISSW!$I:$I,MATCHUP!$A8,SWISSW!$J:$J,MATCHUP!C$1)-COUNTIFS(SWISSW!$I:$I,MATCHUP!$A8,SWISSW!$J:$J,MATCHUP!C$1,SWISSW!$F:$F,"Draw")+COUNTIFS(SWISSW!$I:$I,MATCHUP!C$1,SWISSW!$J:$J,MATCHUP!$A8)-COUNTIFS(SWISSW!$I:$I,MATCHUP!C$1,SWISSW!$J:$J,MATCHUP!$A8,SWISSW!$F:$F,"Draw")),"-")</f>
        <v>0.3902439024390244</v>
      </c>
      <c r="D8" s="5">
        <f ca="1">IFERROR((COUNTIFS(SWISSW!$I:$I,MATCHUP!$A8,SWISSW!$J:$J,MATCHUP!D$1,SWISSW!$F:$F,"Won")+COUNTIFS(SWISSW!$I:$I,MATCHUP!D$1,SWISSW!$J:$J,MATCHUP!$A8,SWISSW!$F:$F,"Lost"))/(COUNTIFS(SWISSW!$I:$I,MATCHUP!$A8,SWISSW!$J:$J,MATCHUP!D$1)-COUNTIFS(SWISSW!$I:$I,MATCHUP!$A8,SWISSW!$J:$J,MATCHUP!D$1,SWISSW!$F:$F,"Draw")+COUNTIFS(SWISSW!$I:$I,MATCHUP!D$1,SWISSW!$J:$J,MATCHUP!$A8)-COUNTIFS(SWISSW!$I:$I,MATCHUP!D$1,SWISSW!$J:$J,MATCHUP!$A8,SWISSW!$F:$F,"Draw")),"-")</f>
        <v>0.61111111111111116</v>
      </c>
      <c r="E8" s="5">
        <f ca="1">IFERROR((COUNTIFS(SWISSW!$I:$I,MATCHUP!$A8,SWISSW!$J:$J,MATCHUP!E$1,SWISSW!$F:$F,"Won")+COUNTIFS(SWISSW!$I:$I,MATCHUP!E$1,SWISSW!$J:$J,MATCHUP!$A8,SWISSW!$F:$F,"Lost"))/(COUNTIFS(SWISSW!$I:$I,MATCHUP!$A8,SWISSW!$J:$J,MATCHUP!E$1)-COUNTIFS(SWISSW!$I:$I,MATCHUP!$A8,SWISSW!$J:$J,MATCHUP!E$1,SWISSW!$F:$F,"Draw")+COUNTIFS(SWISSW!$I:$I,MATCHUP!E$1,SWISSW!$J:$J,MATCHUP!$A8)-COUNTIFS(SWISSW!$I:$I,MATCHUP!E$1,SWISSW!$J:$J,MATCHUP!$A8,SWISSW!$F:$F,"Draw")),"-")</f>
        <v>0.2413793103448276</v>
      </c>
      <c r="F8" s="5">
        <f ca="1">IFERROR((COUNTIFS(SWISSW!$I:$I,MATCHUP!$A8,SWISSW!$J:$J,MATCHUP!F$1,SWISSW!$F:$F,"Won")+COUNTIFS(SWISSW!$I:$I,MATCHUP!F$1,SWISSW!$J:$J,MATCHUP!$A8,SWISSW!$F:$F,"Lost"))/(COUNTIFS(SWISSW!$I:$I,MATCHUP!$A8,SWISSW!$J:$J,MATCHUP!F$1)-COUNTIFS(SWISSW!$I:$I,MATCHUP!$A8,SWISSW!$J:$J,MATCHUP!F$1,SWISSW!$F:$F,"Draw")+COUNTIFS(SWISSW!$I:$I,MATCHUP!F$1,SWISSW!$J:$J,MATCHUP!$A8)-COUNTIFS(SWISSW!$I:$I,MATCHUP!F$1,SWISSW!$J:$J,MATCHUP!$A8,SWISSW!$F:$F,"Draw")),"-")</f>
        <v>0.38709677419354838</v>
      </c>
      <c r="G8" s="5">
        <f ca="1">IFERROR((COUNTIFS(SWISSW!$I:$I,MATCHUP!$A8,SWISSW!$J:$J,MATCHUP!G$1,SWISSW!$F:$F,"Won")+COUNTIFS(SWISSW!$I:$I,MATCHUP!G$1,SWISSW!$J:$J,MATCHUP!$A8,SWISSW!$F:$F,"Lost"))/(COUNTIFS(SWISSW!$I:$I,MATCHUP!$A8,SWISSW!$J:$J,MATCHUP!G$1)-COUNTIFS(SWISSW!$I:$I,MATCHUP!$A8,SWISSW!$J:$J,MATCHUP!G$1,SWISSW!$F:$F,"Draw")+COUNTIFS(SWISSW!$I:$I,MATCHUP!G$1,SWISSW!$J:$J,MATCHUP!$A8)-COUNTIFS(SWISSW!$I:$I,MATCHUP!G$1,SWISSW!$J:$J,MATCHUP!$A8,SWISSW!$F:$F,"Draw")),"-")</f>
        <v>0.2</v>
      </c>
      <c r="H8" s="5">
        <f ca="1">IFERROR((COUNTIFS(SWISSW!$I:$I,MATCHUP!$A8,SWISSW!$J:$J,MATCHUP!H$1,SWISSW!$F:$F,"Won")+COUNTIFS(SWISSW!$I:$I,MATCHUP!H$1,SWISSW!$J:$J,MATCHUP!$A8,SWISSW!$F:$F,"Lost"))/(COUNTIFS(SWISSW!$I:$I,MATCHUP!$A8,SWISSW!$J:$J,MATCHUP!H$1)-COUNTIFS(SWISSW!$I:$I,MATCHUP!$A8,SWISSW!$J:$J,MATCHUP!H$1,SWISSW!$F:$F,"Draw")+COUNTIFS(SWISSW!$I:$I,MATCHUP!H$1,SWISSW!$J:$J,MATCHUP!$A8)-COUNTIFS(SWISSW!$I:$I,MATCHUP!H$1,SWISSW!$J:$J,MATCHUP!$A8,SWISSW!$F:$F,"Draw")),"-")</f>
        <v>0.5</v>
      </c>
      <c r="I8" s="5">
        <f ca="1">IFERROR((COUNTIFS(SWISSW!$I:$I,MATCHUP!$A8,SWISSW!$J:$J,MATCHUP!I$1,SWISSW!$F:$F,"Won")+COUNTIFS(SWISSW!$I:$I,MATCHUP!I$1,SWISSW!$J:$J,MATCHUP!$A8,SWISSW!$F:$F,"Lost"))/(COUNTIFS(SWISSW!$I:$I,MATCHUP!$A8,SWISSW!$J:$J,MATCHUP!I$1)-COUNTIFS(SWISSW!$I:$I,MATCHUP!$A8,SWISSW!$J:$J,MATCHUP!I$1,SWISSW!$F:$F,"Draw")+COUNTIFS(SWISSW!$I:$I,MATCHUP!I$1,SWISSW!$J:$J,MATCHUP!$A8)-COUNTIFS(SWISSW!$I:$I,MATCHUP!I$1,SWISSW!$J:$J,MATCHUP!$A8,SWISSW!$F:$F,"Draw")),"-")</f>
        <v>0.8125</v>
      </c>
      <c r="J8" s="5">
        <f ca="1">IFERROR((COUNTIFS(SWISSW!$I:$I,MATCHUP!$A8,SWISSW!$J:$J,MATCHUP!J$1,SWISSW!$F:$F,"Won")+COUNTIFS(SWISSW!$I:$I,MATCHUP!J$1,SWISSW!$J:$J,MATCHUP!$A8,SWISSW!$F:$F,"Lost"))/(COUNTIFS(SWISSW!$I:$I,MATCHUP!$A8,SWISSW!$J:$J,MATCHUP!J$1)-COUNTIFS(SWISSW!$I:$I,MATCHUP!$A8,SWISSW!$J:$J,MATCHUP!J$1,SWISSW!$F:$F,"Draw")+COUNTIFS(SWISSW!$I:$I,MATCHUP!J$1,SWISSW!$J:$J,MATCHUP!$A8)-COUNTIFS(SWISSW!$I:$I,MATCHUP!J$1,SWISSW!$J:$J,MATCHUP!$A8,SWISSW!$F:$F,"Draw")),"-")</f>
        <v>0.5</v>
      </c>
      <c r="K8" s="5">
        <f ca="1">IFERROR((COUNTIFS(SWISSW!$I:$I,MATCHUP!$A8,SWISSW!$J:$J,MATCHUP!K$1,SWISSW!$F:$F,"Won")+COUNTIFS(SWISSW!$I:$I,MATCHUP!K$1,SWISSW!$J:$J,MATCHUP!$A8,SWISSW!$F:$F,"Lost"))/(COUNTIFS(SWISSW!$I:$I,MATCHUP!$A8,SWISSW!$J:$J,MATCHUP!K$1)-COUNTIFS(SWISSW!$I:$I,MATCHUP!$A8,SWISSW!$J:$J,MATCHUP!K$1,SWISSW!$F:$F,"Draw")+COUNTIFS(SWISSW!$I:$I,MATCHUP!K$1,SWISSW!$J:$J,MATCHUP!$A8)-COUNTIFS(SWISSW!$I:$I,MATCHUP!K$1,SWISSW!$J:$J,MATCHUP!$A8,SWISSW!$F:$F,"Draw")),"-")</f>
        <v>1</v>
      </c>
      <c r="L8" s="5">
        <f ca="1">IFERROR((COUNTIFS(SWISSW!$I:$I,MATCHUP!$A8,SWISSW!$J:$J,MATCHUP!L$1,SWISSW!$F:$F,"Won")+COUNTIFS(SWISSW!$I:$I,MATCHUP!L$1,SWISSW!$J:$J,MATCHUP!$A8,SWISSW!$F:$F,"Lost"))/(COUNTIFS(SWISSW!$I:$I,MATCHUP!$A8,SWISSW!$J:$J,MATCHUP!L$1)-COUNTIFS(SWISSW!$I:$I,MATCHUP!$A8,SWISSW!$J:$J,MATCHUP!L$1,SWISSW!$F:$F,"Draw")+COUNTIFS(SWISSW!$I:$I,MATCHUP!L$1,SWISSW!$J:$J,MATCHUP!$A8)-COUNTIFS(SWISSW!$I:$I,MATCHUP!L$1,SWISSW!$J:$J,MATCHUP!$A8,SWISSW!$F:$F,"Draw")),"-")</f>
        <v>0.8571428571428571</v>
      </c>
      <c r="M8" s="5">
        <f ca="1">IFERROR((COUNTIFS(SWISSW!$I:$I,MATCHUP!$A8,SWISSW!$J:$J,MATCHUP!M$1,SWISSW!$F:$F,"Won")+COUNTIFS(SWISSW!$I:$I,MATCHUP!M$1,SWISSW!$J:$J,MATCHUP!$A8,SWISSW!$F:$F,"Lost"))/(COUNTIFS(SWISSW!$I:$I,MATCHUP!$A8,SWISSW!$J:$J,MATCHUP!M$1)-COUNTIFS(SWISSW!$I:$I,MATCHUP!$A8,SWISSW!$J:$J,MATCHUP!M$1,SWISSW!$F:$F,"Draw")+COUNTIFS(SWISSW!$I:$I,MATCHUP!M$1,SWISSW!$J:$J,MATCHUP!$A8)-COUNTIFS(SWISSW!$I:$I,MATCHUP!M$1,SWISSW!$J:$J,MATCHUP!$A8,SWISSW!$F:$F,"Draw")),"-")</f>
        <v>0.83333333333333337</v>
      </c>
      <c r="N8" s="5">
        <f ca="1">IFERROR((COUNTIFS(SWISSW!$I:$I,MATCHUP!$A8,SWISSW!$J:$J,MATCHUP!N$1,SWISSW!$F:$F,"Won")+COUNTIFS(SWISSW!$I:$I,MATCHUP!N$1,SWISSW!$J:$J,MATCHUP!$A8,SWISSW!$F:$F,"Lost"))/(COUNTIFS(SWISSW!$I:$I,MATCHUP!$A8,SWISSW!$J:$J,MATCHUP!N$1)-COUNTIFS(SWISSW!$I:$I,MATCHUP!$A8,SWISSW!$J:$J,MATCHUP!N$1,SWISSW!$F:$F,"Draw")+COUNTIFS(SWISSW!$I:$I,MATCHUP!N$1,SWISSW!$J:$J,MATCHUP!$A8)-COUNTIFS(SWISSW!$I:$I,MATCHUP!N$1,SWISSW!$J:$J,MATCHUP!$A8,SWISSW!$F:$F,"Draw")),"-")</f>
        <v>1</v>
      </c>
      <c r="O8" s="5">
        <f ca="1">IFERROR((COUNTIFS(SWISSW!$I:$I,MATCHUP!$A8,SWISSW!$J:$J,MATCHUP!O$1,SWISSW!$F:$F,"Won")+COUNTIFS(SWISSW!$I:$I,MATCHUP!O$1,SWISSW!$J:$J,MATCHUP!$A8,SWISSW!$F:$F,"Lost"))/(COUNTIFS(SWISSW!$I:$I,MATCHUP!$A8,SWISSW!$J:$J,MATCHUP!O$1)-COUNTIFS(SWISSW!$I:$I,MATCHUP!$A8,SWISSW!$J:$J,MATCHUP!O$1,SWISSW!$F:$F,"Draw")+COUNTIFS(SWISSW!$I:$I,MATCHUP!O$1,SWISSW!$J:$J,MATCHUP!$A8)-COUNTIFS(SWISSW!$I:$I,MATCHUP!O$1,SWISSW!$J:$J,MATCHUP!$A8,SWISSW!$F:$F,"Draw")),"-")</f>
        <v>0.83333333333333337</v>
      </c>
      <c r="P8" s="5">
        <f ca="1">IFERROR((COUNTIFS(SWISSW!$I:$I,MATCHUP!$A8,SWISSW!$J:$J,MATCHUP!P$1,SWISSW!$F:$F,"Won")+COUNTIFS(SWISSW!$I:$I,MATCHUP!P$1,SWISSW!$J:$J,MATCHUP!$A8,SWISSW!$F:$F,"Lost"))/(COUNTIFS(SWISSW!$I:$I,MATCHUP!$A8,SWISSW!$J:$J,MATCHUP!P$1)-COUNTIFS(SWISSW!$I:$I,MATCHUP!$A8,SWISSW!$J:$J,MATCHUP!P$1,SWISSW!$F:$F,"Draw")+COUNTIFS(SWISSW!$I:$I,MATCHUP!P$1,SWISSW!$J:$J,MATCHUP!$A8)-COUNTIFS(SWISSW!$I:$I,MATCHUP!P$1,SWISSW!$J:$J,MATCHUP!$A8,SWISSW!$F:$F,"Draw")),"-")</f>
        <v>0.5</v>
      </c>
      <c r="Q8" s="5">
        <f ca="1">IFERROR((COUNTIFS(SWISSW!$I:$I,MATCHUP!$A8,SWISSW!$J:$J,MATCHUP!Q$1,SWISSW!$F:$F,"Won")+COUNTIFS(SWISSW!$I:$I,MATCHUP!Q$1,SWISSW!$J:$J,MATCHUP!$A8,SWISSW!$F:$F,"Lost"))/(COUNTIFS(SWISSW!$I:$I,MATCHUP!$A8,SWISSW!$J:$J,MATCHUP!Q$1)-COUNTIFS(SWISSW!$I:$I,MATCHUP!$A8,SWISSW!$J:$J,MATCHUP!Q$1,SWISSW!$F:$F,"Draw")+COUNTIFS(SWISSW!$I:$I,MATCHUP!Q$1,SWISSW!$J:$J,MATCHUP!$A8)-COUNTIFS(SWISSW!$I:$I,MATCHUP!Q$1,SWISSW!$J:$J,MATCHUP!$A8,SWISSW!$F:$F,"Draw")),"-")</f>
        <v>0.8</v>
      </c>
      <c r="R8" s="5">
        <f ca="1">IFERROR((COUNTIFS(SWISSW!$I:$I,MATCHUP!$A8,SWISSW!$J:$J,MATCHUP!R$1,SWISSW!$F:$F,"Won")+COUNTIFS(SWISSW!$I:$I,MATCHUP!R$1,SWISSW!$J:$J,MATCHUP!$A8,SWISSW!$F:$F,"Lost"))/(COUNTIFS(SWISSW!$I:$I,MATCHUP!$A8,SWISSW!$J:$J,MATCHUP!R$1)-COUNTIFS(SWISSW!$I:$I,MATCHUP!$A8,SWISSW!$J:$J,MATCHUP!R$1,SWISSW!$F:$F,"Draw")+COUNTIFS(SWISSW!$I:$I,MATCHUP!R$1,SWISSW!$J:$J,MATCHUP!$A8)-COUNTIFS(SWISSW!$I:$I,MATCHUP!R$1,SWISSW!$J:$J,MATCHUP!$A8,SWISSW!$F:$F,"Draw")),"-")</f>
        <v>0.22222222222222221</v>
      </c>
      <c r="S8" s="5">
        <f ca="1">IFERROR((COUNTIFS(SWISSW!$I:$I,MATCHUP!$A8,SWISSW!$J:$J,MATCHUP!S$1,SWISSW!$F:$F,"Won")+COUNTIFS(SWISSW!$I:$I,MATCHUP!S$1,SWISSW!$J:$J,MATCHUP!$A8,SWISSW!$F:$F,"Lost"))/(COUNTIFS(SWISSW!$I:$I,MATCHUP!$A8,SWISSW!$J:$J,MATCHUP!S$1)-COUNTIFS(SWISSW!$I:$I,MATCHUP!$A8,SWISSW!$J:$J,MATCHUP!S$1,SWISSW!$F:$F,"Draw")+COUNTIFS(SWISSW!$I:$I,MATCHUP!S$1,SWISSW!$J:$J,MATCHUP!$A8)-COUNTIFS(SWISSW!$I:$I,MATCHUP!S$1,SWISSW!$J:$J,MATCHUP!$A8,SWISSW!$F:$F,"Draw")),"-")</f>
        <v>1</v>
      </c>
      <c r="T8" s="5">
        <f ca="1">IFERROR((COUNTIFS(SWISSW!$I:$I,MATCHUP!$A8,SWISSW!$J:$J,MATCHUP!T$1,SWISSW!$F:$F,"Won")+COUNTIFS(SWISSW!$I:$I,MATCHUP!T$1,SWISSW!$J:$J,MATCHUP!$A8,SWISSW!$F:$F,"Lost"))/(COUNTIFS(SWISSW!$I:$I,MATCHUP!$A8,SWISSW!$J:$J,MATCHUP!T$1)-COUNTIFS(SWISSW!$I:$I,MATCHUP!$A8,SWISSW!$J:$J,MATCHUP!T$1,SWISSW!$F:$F,"Draw")+COUNTIFS(SWISSW!$I:$I,MATCHUP!T$1,SWISSW!$J:$J,MATCHUP!$A8)-COUNTIFS(SWISSW!$I:$I,MATCHUP!T$1,SWISSW!$J:$J,MATCHUP!$A8,SWISSW!$F:$F,"Draw")),"-")</f>
        <v>0.5</v>
      </c>
      <c r="U8" s="5">
        <f ca="1">IFERROR((COUNTIFS(SWISSW!$I:$I,MATCHUP!$A8,SWISSW!$J:$J,MATCHUP!U$1,SWISSW!$F:$F,"Won")+COUNTIFS(SWISSW!$I:$I,MATCHUP!U$1,SWISSW!$J:$J,MATCHUP!$A8,SWISSW!$F:$F,"Lost"))/(COUNTIFS(SWISSW!$I:$I,MATCHUP!$A8,SWISSW!$J:$J,MATCHUP!U$1)-COUNTIFS(SWISSW!$I:$I,MATCHUP!$A8,SWISSW!$J:$J,MATCHUP!U$1,SWISSW!$F:$F,"Draw")+COUNTIFS(SWISSW!$I:$I,MATCHUP!U$1,SWISSW!$J:$J,MATCHUP!$A8)-COUNTIFS(SWISSW!$I:$I,MATCHUP!U$1,SWISSW!$J:$J,MATCHUP!$A8,SWISSW!$F:$F,"Draw")),"-")</f>
        <v>0.5</v>
      </c>
      <c r="V8" s="5">
        <f ca="1">IFERROR((COUNTIFS(SWISSW!$I:$I,MATCHUP!$A8,SWISSW!$J:$J,MATCHUP!V$1,SWISSW!$F:$F,"Won")+COUNTIFS(SWISSW!$I:$I,MATCHUP!V$1,SWISSW!$J:$J,MATCHUP!$A8,SWISSW!$F:$F,"Lost"))/(COUNTIFS(SWISSW!$I:$I,MATCHUP!$A8,SWISSW!$J:$J,MATCHUP!V$1)-COUNTIFS(SWISSW!$I:$I,MATCHUP!$A8,SWISSW!$J:$J,MATCHUP!V$1,SWISSW!$F:$F,"Draw")+COUNTIFS(SWISSW!$I:$I,MATCHUP!V$1,SWISSW!$J:$J,MATCHUP!$A8)-COUNTIFS(SWISSW!$I:$I,MATCHUP!V$1,SWISSW!$J:$J,MATCHUP!$A8,SWISSW!$F:$F,"Draw")),"-")</f>
        <v>0.6</v>
      </c>
      <c r="W8" s="5">
        <f ca="1">IFERROR((COUNTIFS(SWISSW!$I:$I,MATCHUP!$A8,SWISSW!$J:$J,MATCHUP!W$1,SWISSW!$F:$F,"Won")+COUNTIFS(SWISSW!$I:$I,MATCHUP!W$1,SWISSW!$J:$J,MATCHUP!$A8,SWISSW!$F:$F,"Lost"))/(COUNTIFS(SWISSW!$I:$I,MATCHUP!$A8,SWISSW!$J:$J,MATCHUP!W$1)-COUNTIFS(SWISSW!$I:$I,MATCHUP!$A8,SWISSW!$J:$J,MATCHUP!W$1,SWISSW!$F:$F,"Draw")+COUNTIFS(SWISSW!$I:$I,MATCHUP!W$1,SWISSW!$J:$J,MATCHUP!$A8)-COUNTIFS(SWISSW!$I:$I,MATCHUP!W$1,SWISSW!$J:$J,MATCHUP!$A8,SWISSW!$F:$F,"Draw")),"-")</f>
        <v>1</v>
      </c>
      <c r="X8" s="5">
        <f ca="1">IFERROR((COUNTIFS(SWISSW!$I:$I,MATCHUP!$A8,SWISSW!$J:$J,MATCHUP!X$1,SWISSW!$F:$F,"Won")+COUNTIFS(SWISSW!$I:$I,MATCHUP!X$1,SWISSW!$J:$J,MATCHUP!$A8,SWISSW!$F:$F,"Lost"))/(COUNTIFS(SWISSW!$I:$I,MATCHUP!$A8,SWISSW!$J:$J,MATCHUP!X$1)-COUNTIFS(SWISSW!$I:$I,MATCHUP!$A8,SWISSW!$J:$J,MATCHUP!X$1,SWISSW!$F:$F,"Draw")+COUNTIFS(SWISSW!$I:$I,MATCHUP!X$1,SWISSW!$J:$J,MATCHUP!$A8)-COUNTIFS(SWISSW!$I:$I,MATCHUP!X$1,SWISSW!$J:$J,MATCHUP!$A8,SWISSW!$F:$F,"Draw")),"-")</f>
        <v>0.5</v>
      </c>
      <c r="Y8" s="5">
        <f ca="1">IFERROR((COUNTIFS(SWISSW!$I:$I,MATCHUP!$A8,SWISSW!$J:$J,MATCHUP!Y$1,SWISSW!$F:$F,"Won")+COUNTIFS(SWISSW!$I:$I,MATCHUP!Y$1,SWISSW!$J:$J,MATCHUP!$A8,SWISSW!$F:$F,"Lost"))/(COUNTIFS(SWISSW!$I:$I,MATCHUP!$A8,SWISSW!$J:$J,MATCHUP!Y$1)-COUNTIFS(SWISSW!$I:$I,MATCHUP!$A8,SWISSW!$J:$J,MATCHUP!Y$1,SWISSW!$F:$F,"Draw")+COUNTIFS(SWISSW!$I:$I,MATCHUP!Y$1,SWISSW!$J:$J,MATCHUP!$A8)-COUNTIFS(SWISSW!$I:$I,MATCHUP!Y$1,SWISSW!$J:$J,MATCHUP!$A8,SWISSW!$F:$F,"Draw")),"-")</f>
        <v>0</v>
      </c>
      <c r="Z8" s="5">
        <f ca="1">IFERROR((COUNTIFS(SWISSW!$I:$I,MATCHUP!$A8,SWISSW!$J:$J,MATCHUP!Z$1,SWISSW!$F:$F,"Won")+COUNTIFS(SWISSW!$I:$I,MATCHUP!Z$1,SWISSW!$J:$J,MATCHUP!$A8,SWISSW!$F:$F,"Lost"))/(COUNTIFS(SWISSW!$I:$I,MATCHUP!$A8,SWISSW!$J:$J,MATCHUP!Z$1)-COUNTIFS(SWISSW!$I:$I,MATCHUP!$A8,SWISSW!$J:$J,MATCHUP!Z$1,SWISSW!$F:$F,"Draw")+COUNTIFS(SWISSW!$I:$I,MATCHUP!Z$1,SWISSW!$J:$J,MATCHUP!$A8)-COUNTIFS(SWISSW!$I:$I,MATCHUP!Z$1,SWISSW!$J:$J,MATCHUP!$A8,SWISSW!$F:$F,"Draw")),"-")</f>
        <v>1</v>
      </c>
      <c r="AA8" s="5">
        <f ca="1">IFERROR((COUNTIFS(SWISSW!$I:$I,MATCHUP!$A8,SWISSW!$J:$J,MATCHUP!AA$1,SWISSW!$F:$F,"Won")+COUNTIFS(SWISSW!$I:$I,MATCHUP!AA$1,SWISSW!$J:$J,MATCHUP!$A8,SWISSW!$F:$F,"Lost"))/(COUNTIFS(SWISSW!$I:$I,MATCHUP!$A8,SWISSW!$J:$J,MATCHUP!AA$1)-COUNTIFS(SWISSW!$I:$I,MATCHUP!$A8,SWISSW!$J:$J,MATCHUP!AA$1,SWISSW!$F:$F,"Draw")+COUNTIFS(SWISSW!$I:$I,MATCHUP!AA$1,SWISSW!$J:$J,MATCHUP!$A8)-COUNTIFS(SWISSW!$I:$I,MATCHUP!AA$1,SWISSW!$J:$J,MATCHUP!$A8,SWISSW!$F:$F,"Draw")),"-")</f>
        <v>0.33333333333333331</v>
      </c>
      <c r="AB8" s="5">
        <f ca="1">IFERROR((COUNTIFS(SWISSW!$I:$I,MATCHUP!$A8,SWISSW!$J:$J,MATCHUP!AB$1,SWISSW!$F:$F,"Won")+COUNTIFS(SWISSW!$I:$I,MATCHUP!AB$1,SWISSW!$J:$J,MATCHUP!$A8,SWISSW!$F:$F,"Lost"))/(COUNTIFS(SWISSW!$I:$I,MATCHUP!$A8,SWISSW!$J:$J,MATCHUP!AB$1)-COUNTIFS(SWISSW!$I:$I,MATCHUP!$A8,SWISSW!$J:$J,MATCHUP!AB$1,SWISSW!$F:$F,"Draw")+COUNTIFS(SWISSW!$I:$I,MATCHUP!AB$1,SWISSW!$J:$J,MATCHUP!$A8)-COUNTIFS(SWISSW!$I:$I,MATCHUP!AB$1,SWISSW!$J:$J,MATCHUP!$A8,SWISSW!$F:$F,"Draw")),"-")</f>
        <v>1</v>
      </c>
      <c r="AC8" s="5" t="str">
        <f ca="1">IFERROR((COUNTIFS(SWISSW!$I:$I,MATCHUP!$A8,SWISSW!$J:$J,MATCHUP!AC$1,SWISSW!$F:$F,"Won")+COUNTIFS(SWISSW!$I:$I,MATCHUP!AC$1,SWISSW!$J:$J,MATCHUP!$A8,SWISSW!$F:$F,"Lost"))/(COUNTIFS(SWISSW!$I:$I,MATCHUP!$A8,SWISSW!$J:$J,MATCHUP!AC$1)-COUNTIFS(SWISSW!$I:$I,MATCHUP!$A8,SWISSW!$J:$J,MATCHUP!AC$1,SWISSW!$F:$F,"Draw")+COUNTIFS(SWISSW!$I:$I,MATCHUP!AC$1,SWISSW!$J:$J,MATCHUP!$A8)-COUNTIFS(SWISSW!$I:$I,MATCHUP!AC$1,SWISSW!$J:$J,MATCHUP!$A8,SWISSW!$F:$F,"Draw")),"-")</f>
        <v>-</v>
      </c>
      <c r="AD8" s="5">
        <f ca="1">IFERROR((COUNTIFS(SWISSW!$I:$I,MATCHUP!$A8,SWISSW!$J:$J,MATCHUP!AD$1,SWISSW!$F:$F,"Won")+COUNTIFS(SWISSW!$I:$I,MATCHUP!AD$1,SWISSW!$J:$J,MATCHUP!$A8,SWISSW!$F:$F,"Lost"))/(COUNTIFS(SWISSW!$I:$I,MATCHUP!$A8,SWISSW!$J:$J,MATCHUP!AD$1)-COUNTIFS(SWISSW!$I:$I,MATCHUP!$A8,SWISSW!$J:$J,MATCHUP!AD$1,SWISSW!$F:$F,"Draw")+COUNTIFS(SWISSW!$I:$I,MATCHUP!AD$1,SWISSW!$J:$J,MATCHUP!$A8)-COUNTIFS(SWISSW!$I:$I,MATCHUP!AD$1,SWISSW!$J:$J,MATCHUP!$A8,SWISSW!$F:$F,"Draw")),"-")</f>
        <v>1</v>
      </c>
      <c r="AE8" s="5">
        <f ca="1">IFERROR((COUNTIFS(SWISSW!$I:$I,MATCHUP!$A8,SWISSW!$J:$J,MATCHUP!AE$1,SWISSW!$F:$F,"Won")+COUNTIFS(SWISSW!$I:$I,MATCHUP!AE$1,SWISSW!$J:$J,MATCHUP!$A8,SWISSW!$F:$F,"Lost"))/(COUNTIFS(SWISSW!$I:$I,MATCHUP!$A8,SWISSW!$J:$J,MATCHUP!AE$1)-COUNTIFS(SWISSW!$I:$I,MATCHUP!$A8,SWISSW!$J:$J,MATCHUP!AE$1,SWISSW!$F:$F,"Draw")+COUNTIFS(SWISSW!$I:$I,MATCHUP!AE$1,SWISSW!$J:$J,MATCHUP!$A8)-COUNTIFS(SWISSW!$I:$I,MATCHUP!AE$1,SWISSW!$J:$J,MATCHUP!$A8,SWISSW!$F:$F,"Draw")),"-")</f>
        <v>1</v>
      </c>
      <c r="AF8" s="5">
        <f ca="1">IFERROR((COUNTIFS(SWISSW!$I:$I,MATCHUP!$A8,SWISSW!$J:$J,MATCHUP!AF$1,SWISSW!$F:$F,"Won")+COUNTIFS(SWISSW!$I:$I,MATCHUP!AF$1,SWISSW!$J:$J,MATCHUP!$A8,SWISSW!$F:$F,"Lost"))/(COUNTIFS(SWISSW!$I:$I,MATCHUP!$A8,SWISSW!$J:$J,MATCHUP!AF$1)-COUNTIFS(SWISSW!$I:$I,MATCHUP!$A8,SWISSW!$J:$J,MATCHUP!AF$1,SWISSW!$F:$F,"Draw")+COUNTIFS(SWISSW!$I:$I,MATCHUP!AF$1,SWISSW!$J:$J,MATCHUP!$A8)-COUNTIFS(SWISSW!$I:$I,MATCHUP!AF$1,SWISSW!$J:$J,MATCHUP!$A8,SWISSW!$F:$F,"Draw")),"-")</f>
        <v>0.25</v>
      </c>
      <c r="AG8" s="5">
        <f ca="1">IFERROR((COUNTIFS(SWISSW!$I:$I,MATCHUP!$A8,SWISSW!$J:$J,MATCHUP!AG$1,SWISSW!$F:$F,"Won")+COUNTIFS(SWISSW!$I:$I,MATCHUP!AG$1,SWISSW!$J:$J,MATCHUP!$A8,SWISSW!$F:$F,"Lost"))/(COUNTIFS(SWISSW!$I:$I,MATCHUP!$A8,SWISSW!$J:$J,MATCHUP!AG$1)-COUNTIFS(SWISSW!$I:$I,MATCHUP!$A8,SWISSW!$J:$J,MATCHUP!AG$1,SWISSW!$F:$F,"Draw")+COUNTIFS(SWISSW!$I:$I,MATCHUP!AG$1,SWISSW!$J:$J,MATCHUP!$A8)-COUNTIFS(SWISSW!$I:$I,MATCHUP!AG$1,SWISSW!$J:$J,MATCHUP!$A8,SWISSW!$F:$F,"Draw")),"-")</f>
        <v>0</v>
      </c>
      <c r="AH8" s="5" t="str">
        <f ca="1">IFERROR((COUNTIFS(SWISSW!$I:$I,MATCHUP!$A8,SWISSW!$J:$J,MATCHUP!AH$1,SWISSW!$F:$F,"Won")+COUNTIFS(SWISSW!$I:$I,MATCHUP!AH$1,SWISSW!$J:$J,MATCHUP!$A8,SWISSW!$F:$F,"Lost"))/(COUNTIFS(SWISSW!$I:$I,MATCHUP!$A8,SWISSW!$J:$J,MATCHUP!AH$1)-COUNTIFS(SWISSW!$I:$I,MATCHUP!$A8,SWISSW!$J:$J,MATCHUP!AH$1,SWISSW!$F:$F,"Draw")+COUNTIFS(SWISSW!$I:$I,MATCHUP!AH$1,SWISSW!$J:$J,MATCHUP!$A8)-COUNTIFS(SWISSW!$I:$I,MATCHUP!AH$1,SWISSW!$J:$J,MATCHUP!$A8,SWISSW!$F:$F,"Draw")),"-")</f>
        <v>-</v>
      </c>
      <c r="AI8" s="5">
        <f ca="1">IFERROR((COUNTIFS(SWISSW!$I:$I,MATCHUP!$A8,SWISSW!$J:$J,MATCHUP!AI$1,SWISSW!$F:$F,"Won")+COUNTIFS(SWISSW!$I:$I,MATCHUP!AI$1,SWISSW!$J:$J,MATCHUP!$A8,SWISSW!$F:$F,"Lost"))/(COUNTIFS(SWISSW!$I:$I,MATCHUP!$A8,SWISSW!$J:$J,MATCHUP!AI$1)-COUNTIFS(SWISSW!$I:$I,MATCHUP!$A8,SWISSW!$J:$J,MATCHUP!AI$1,SWISSW!$F:$F,"Draw")+COUNTIFS(SWISSW!$I:$I,MATCHUP!AI$1,SWISSW!$J:$J,MATCHUP!$A8)-COUNTIFS(SWISSW!$I:$I,MATCHUP!AI$1,SWISSW!$J:$J,MATCHUP!$A8,SWISSW!$F:$F,"Draw")),"-")</f>
        <v>0</v>
      </c>
      <c r="AJ8" s="5">
        <f ca="1">IFERROR((COUNTIFS(SWISSW!$I:$I,MATCHUP!$A8,SWISSW!$J:$J,MATCHUP!AJ$1,SWISSW!$F:$F,"Won")+COUNTIFS(SWISSW!$I:$I,MATCHUP!AJ$1,SWISSW!$J:$J,MATCHUP!$A8,SWISSW!$F:$F,"Lost"))/(COUNTIFS(SWISSW!$I:$I,MATCHUP!$A8,SWISSW!$J:$J,MATCHUP!AJ$1)-COUNTIFS(SWISSW!$I:$I,MATCHUP!$A8,SWISSW!$J:$J,MATCHUP!AJ$1,SWISSW!$F:$F,"Draw")+COUNTIFS(SWISSW!$I:$I,MATCHUP!AJ$1,SWISSW!$J:$J,MATCHUP!$A8)-COUNTIFS(SWISSW!$I:$I,MATCHUP!AJ$1,SWISSW!$J:$J,MATCHUP!$A8,SWISSW!$F:$F,"Draw")),"-")</f>
        <v>1</v>
      </c>
      <c r="AK8" s="5" t="str">
        <f ca="1">IFERROR((COUNTIFS(SWISSW!$I:$I,MATCHUP!$A8,SWISSW!$J:$J,MATCHUP!AK$1,SWISSW!$F:$F,"Won")+COUNTIFS(SWISSW!$I:$I,MATCHUP!AK$1,SWISSW!$J:$J,MATCHUP!$A8,SWISSW!$F:$F,"Lost"))/(COUNTIFS(SWISSW!$I:$I,MATCHUP!$A8,SWISSW!$J:$J,MATCHUP!AK$1)-COUNTIFS(SWISSW!$I:$I,MATCHUP!$A8,SWISSW!$J:$J,MATCHUP!AK$1,SWISSW!$F:$F,"Draw")+COUNTIFS(SWISSW!$I:$I,MATCHUP!AK$1,SWISSW!$J:$J,MATCHUP!$A8)-COUNTIFS(SWISSW!$I:$I,MATCHUP!AK$1,SWISSW!$J:$J,MATCHUP!$A8,SWISSW!$F:$F,"Draw")),"-")</f>
        <v>-</v>
      </c>
      <c r="AL8" s="5">
        <f ca="1">IFERROR((COUNTIFS(SWISSW!$I:$I,MATCHUP!$A8,SWISSW!$J:$J,MATCHUP!AL$1,SWISSW!$F:$F,"Won")+COUNTIFS(SWISSW!$I:$I,MATCHUP!AL$1,SWISSW!$J:$J,MATCHUP!$A8,SWISSW!$F:$F,"Lost"))/(COUNTIFS(SWISSW!$I:$I,MATCHUP!$A8,SWISSW!$J:$J,MATCHUP!AL$1)-COUNTIFS(SWISSW!$I:$I,MATCHUP!$A8,SWISSW!$J:$J,MATCHUP!AL$1,SWISSW!$F:$F,"Draw")+COUNTIFS(SWISSW!$I:$I,MATCHUP!AL$1,SWISSW!$J:$J,MATCHUP!$A8)-COUNTIFS(SWISSW!$I:$I,MATCHUP!AL$1,SWISSW!$J:$J,MATCHUP!$A8,SWISSW!$F:$F,"Draw")),"-")</f>
        <v>1</v>
      </c>
      <c r="AM8" s="5" t="str">
        <f ca="1">IFERROR((COUNTIFS(SWISSW!$I:$I,MATCHUP!$A8,SWISSW!$J:$J,MATCHUP!AM$1,SWISSW!$F:$F,"Won")+COUNTIFS(SWISSW!$I:$I,MATCHUP!AM$1,SWISSW!$J:$J,MATCHUP!$A8,SWISSW!$F:$F,"Lost"))/(COUNTIFS(SWISSW!$I:$I,MATCHUP!$A8,SWISSW!$J:$J,MATCHUP!AM$1)-COUNTIFS(SWISSW!$I:$I,MATCHUP!$A8,SWISSW!$J:$J,MATCHUP!AM$1,SWISSW!$F:$F,"Draw")+COUNTIFS(SWISSW!$I:$I,MATCHUP!AM$1,SWISSW!$J:$J,MATCHUP!$A8)-COUNTIFS(SWISSW!$I:$I,MATCHUP!AM$1,SWISSW!$J:$J,MATCHUP!$A8,SWISSW!$F:$F,"Draw")),"-")</f>
        <v>-</v>
      </c>
      <c r="AN8" s="5" t="str">
        <f ca="1">IFERROR((COUNTIFS(SWISSW!$I:$I,MATCHUP!$A8,SWISSW!$J:$J,MATCHUP!AN$1,SWISSW!$F:$F,"Won")+COUNTIFS(SWISSW!$I:$I,MATCHUP!AN$1,SWISSW!$J:$J,MATCHUP!$A8,SWISSW!$F:$F,"Lost"))/(COUNTIFS(SWISSW!$I:$I,MATCHUP!$A8,SWISSW!$J:$J,MATCHUP!AN$1)-COUNTIFS(SWISSW!$I:$I,MATCHUP!$A8,SWISSW!$J:$J,MATCHUP!AN$1,SWISSW!$F:$F,"Draw")+COUNTIFS(SWISSW!$I:$I,MATCHUP!AN$1,SWISSW!$J:$J,MATCHUP!$A8)-COUNTIFS(SWISSW!$I:$I,MATCHUP!AN$1,SWISSW!$J:$J,MATCHUP!$A8,SWISSW!$F:$F,"Draw")),"-")</f>
        <v>-</v>
      </c>
      <c r="AO8" s="5" t="str">
        <f ca="1">IFERROR((COUNTIFS(SWISSW!$I:$I,MATCHUP!$A8,SWISSW!$J:$J,MATCHUP!AO$1,SWISSW!$F:$F,"Won")+COUNTIFS(SWISSW!$I:$I,MATCHUP!AO$1,SWISSW!$J:$J,MATCHUP!$A8,SWISSW!$F:$F,"Lost"))/(COUNTIFS(SWISSW!$I:$I,MATCHUP!$A8,SWISSW!$J:$J,MATCHUP!AO$1)-COUNTIFS(SWISSW!$I:$I,MATCHUP!$A8,SWISSW!$J:$J,MATCHUP!AO$1,SWISSW!$F:$F,"Draw")+COUNTIFS(SWISSW!$I:$I,MATCHUP!AO$1,SWISSW!$J:$J,MATCHUP!$A8)-COUNTIFS(SWISSW!$I:$I,MATCHUP!AO$1,SWISSW!$J:$J,MATCHUP!$A8,SWISSW!$F:$F,"Draw")),"-")</f>
        <v>-</v>
      </c>
      <c r="AP8" s="5" t="str">
        <f ca="1">IFERROR((COUNTIFS(SWISSW!$I:$I,MATCHUP!$A8,SWISSW!$J:$J,MATCHUP!AP$1,SWISSW!$F:$F,"Won")+COUNTIFS(SWISSW!$I:$I,MATCHUP!AP$1,SWISSW!$J:$J,MATCHUP!$A8,SWISSW!$F:$F,"Lost"))/(COUNTIFS(SWISSW!$I:$I,MATCHUP!$A8,SWISSW!$J:$J,MATCHUP!AP$1)-COUNTIFS(SWISSW!$I:$I,MATCHUP!$A8,SWISSW!$J:$J,MATCHUP!AP$1,SWISSW!$F:$F,"Draw")+COUNTIFS(SWISSW!$I:$I,MATCHUP!AP$1,SWISSW!$J:$J,MATCHUP!$A8)-COUNTIFS(SWISSW!$I:$I,MATCHUP!AP$1,SWISSW!$J:$J,MATCHUP!$A8,SWISSW!$F:$F,"Draw")),"-")</f>
        <v>-</v>
      </c>
      <c r="AQ8" s="5" t="str">
        <f ca="1">IFERROR((COUNTIFS(SWISSW!$I:$I,MATCHUP!$A8,SWISSW!$J:$J,MATCHUP!AQ$1,SWISSW!$F:$F,"Won")+COUNTIFS(SWISSW!$I:$I,MATCHUP!AQ$1,SWISSW!$J:$J,MATCHUP!$A8,SWISSW!$F:$F,"Lost"))/(COUNTIFS(SWISSW!$I:$I,MATCHUP!$A8,SWISSW!$J:$J,MATCHUP!AQ$1)-COUNTIFS(SWISSW!$I:$I,MATCHUP!$A8,SWISSW!$J:$J,MATCHUP!AQ$1,SWISSW!$F:$F,"Draw")+COUNTIFS(SWISSW!$I:$I,MATCHUP!AQ$1,SWISSW!$J:$J,MATCHUP!$A8)-COUNTIFS(SWISSW!$I:$I,MATCHUP!AQ$1,SWISSW!$J:$J,MATCHUP!$A8,SWISSW!$F:$F,"Draw")),"-")</f>
        <v>-</v>
      </c>
      <c r="AR8" s="5" t="str">
        <f ca="1">IFERROR((COUNTIFS(SWISSW!$I:$I,MATCHUP!$A8,SWISSW!$J:$J,MATCHUP!AR$1,SWISSW!$F:$F,"Won")+COUNTIFS(SWISSW!$I:$I,MATCHUP!AR$1,SWISSW!$J:$J,MATCHUP!$A8,SWISSW!$F:$F,"Lost"))/(COUNTIFS(SWISSW!$I:$I,MATCHUP!$A8,SWISSW!$J:$J,MATCHUP!AR$1)-COUNTIFS(SWISSW!$I:$I,MATCHUP!$A8,SWISSW!$J:$J,MATCHUP!AR$1,SWISSW!$F:$F,"Draw")+COUNTIFS(SWISSW!$I:$I,MATCHUP!AR$1,SWISSW!$J:$J,MATCHUP!$A8)-COUNTIFS(SWISSW!$I:$I,MATCHUP!AR$1,SWISSW!$J:$J,MATCHUP!$A8,SWISSW!$F:$F,"Draw")),"-")</f>
        <v>-</v>
      </c>
      <c r="AS8" s="5" t="str">
        <f ca="1">IFERROR((COUNTIFS(SWISSW!$I:$I,MATCHUP!$A8,SWISSW!$J:$J,MATCHUP!AS$1,SWISSW!$F:$F,"Won")+COUNTIFS(SWISSW!$I:$I,MATCHUP!AS$1,SWISSW!$J:$J,MATCHUP!$A8,SWISSW!$F:$F,"Lost"))/(COUNTIFS(SWISSW!$I:$I,MATCHUP!$A8,SWISSW!$J:$J,MATCHUP!AS$1)-COUNTIFS(SWISSW!$I:$I,MATCHUP!$A8,SWISSW!$J:$J,MATCHUP!AS$1,SWISSW!$F:$F,"Draw")+COUNTIFS(SWISSW!$I:$I,MATCHUP!AS$1,SWISSW!$J:$J,MATCHUP!$A8)-COUNTIFS(SWISSW!$I:$I,MATCHUP!AS$1,SWISSW!$J:$J,MATCHUP!$A8,SWISSW!$F:$F,"Draw")),"-")</f>
        <v>-</v>
      </c>
      <c r="AT8" s="5" t="str">
        <f ca="1">IFERROR((COUNTIFS(SWISSW!$I:$I,MATCHUP!$A8,SWISSW!$J:$J,MATCHUP!AT$1,SWISSW!$F:$F,"Won")+COUNTIFS(SWISSW!$I:$I,MATCHUP!AT$1,SWISSW!$J:$J,MATCHUP!$A8,SWISSW!$F:$F,"Lost"))/(COUNTIFS(SWISSW!$I:$I,MATCHUP!$A8,SWISSW!$J:$J,MATCHUP!AT$1)-COUNTIFS(SWISSW!$I:$I,MATCHUP!$A8,SWISSW!$J:$J,MATCHUP!AT$1,SWISSW!$F:$F,"Draw")+COUNTIFS(SWISSW!$I:$I,MATCHUP!AT$1,SWISSW!$J:$J,MATCHUP!$A8)-COUNTIFS(SWISSW!$I:$I,MATCHUP!AT$1,SWISSW!$J:$J,MATCHUP!$A8,SWISSW!$F:$F,"Draw")),"-")</f>
        <v>-</v>
      </c>
      <c r="AU8" s="5">
        <f ca="1">IFERROR((COUNTIFS(SWISSW!$I:$I,MATCHUP!$A8,SWISSW!$J:$J,MATCHUP!AU$1,SWISSW!$F:$F,"Won")+COUNTIFS(SWISSW!$I:$I,MATCHUP!AU$1,SWISSW!$J:$J,MATCHUP!$A8,SWISSW!$F:$F,"Lost"))/(COUNTIFS(SWISSW!$I:$I,MATCHUP!$A8,SWISSW!$J:$J,MATCHUP!AU$1)-COUNTIFS(SWISSW!$I:$I,MATCHUP!$A8,SWISSW!$J:$J,MATCHUP!AU$1,SWISSW!$F:$F,"Draw")+COUNTIFS(SWISSW!$I:$I,MATCHUP!AU$1,SWISSW!$J:$J,MATCHUP!$A8)-COUNTIFS(SWISSW!$I:$I,MATCHUP!AU$1,SWISSW!$J:$J,MATCHUP!$A8,SWISSW!$F:$F,"Draw")),"-")</f>
        <v>0.5</v>
      </c>
      <c r="AV8" s="5">
        <f ca="1">IFERROR((COUNTIFS(SWISSW!$I:$I,MATCHUP!$A8,SWISSW!$J:$J,MATCHUP!AV$1,SWISSW!$F:$F,"Won")+COUNTIFS(SWISSW!$I:$I,MATCHUP!AV$1,SWISSW!$J:$J,MATCHUP!$A8,SWISSW!$F:$F,"Lost"))/(COUNTIFS(SWISSW!$I:$I,MATCHUP!$A8,SWISSW!$J:$J,MATCHUP!AV$1)-COUNTIFS(SWISSW!$I:$I,MATCHUP!$A8,SWISSW!$J:$J,MATCHUP!AV$1,SWISSW!$F:$F,"Draw")+COUNTIFS(SWISSW!$I:$I,MATCHUP!AV$1,SWISSW!$J:$J,MATCHUP!$A8)-COUNTIFS(SWISSW!$I:$I,MATCHUP!AV$1,SWISSW!$J:$J,MATCHUP!$A8,SWISSW!$F:$F,"Draw")),"-")</f>
        <v>1</v>
      </c>
      <c r="AW8" s="5">
        <f ca="1">IFERROR((COUNTIFS(SWISSW!$I:$I,MATCHUP!$A8,SWISSW!$J:$J,MATCHUP!AW$1,SWISSW!$F:$F,"Won")+COUNTIFS(SWISSW!$I:$I,MATCHUP!AW$1,SWISSW!$J:$J,MATCHUP!$A8,SWISSW!$F:$F,"Lost"))/(COUNTIFS(SWISSW!$I:$I,MATCHUP!$A8,SWISSW!$J:$J,MATCHUP!AW$1)-COUNTIFS(SWISSW!$I:$I,MATCHUP!$A8,SWISSW!$J:$J,MATCHUP!AW$1,SWISSW!$F:$F,"Draw")+COUNTIFS(SWISSW!$I:$I,MATCHUP!AW$1,SWISSW!$J:$J,MATCHUP!$A8)-COUNTIFS(SWISSW!$I:$I,MATCHUP!AW$1,SWISSW!$J:$J,MATCHUP!$A8,SWISSW!$F:$F,"Draw")),"-")</f>
        <v>0</v>
      </c>
      <c r="AX8" s="5" t="str">
        <f ca="1">IFERROR((COUNTIFS(SWISSW!$I:$I,MATCHUP!$A8,SWISSW!$J:$J,MATCHUP!AX$1,SWISSW!$F:$F,"Won")+COUNTIFS(SWISSW!$I:$I,MATCHUP!AX$1,SWISSW!$J:$J,MATCHUP!$A8,SWISSW!$F:$F,"Lost"))/(COUNTIFS(SWISSW!$I:$I,MATCHUP!$A8,SWISSW!$J:$J,MATCHUP!AX$1)-COUNTIFS(SWISSW!$I:$I,MATCHUP!$A8,SWISSW!$J:$J,MATCHUP!AX$1,SWISSW!$F:$F,"Draw")+COUNTIFS(SWISSW!$I:$I,MATCHUP!AX$1,SWISSW!$J:$J,MATCHUP!$A8)-COUNTIFS(SWISSW!$I:$I,MATCHUP!AX$1,SWISSW!$J:$J,MATCHUP!$A8,SWISSW!$F:$F,"Draw")),"-")</f>
        <v>-</v>
      </c>
      <c r="AY8" s="5">
        <f ca="1">IFERROR((COUNTIFS(SWISSW!$I:$I,MATCHUP!$A8,SWISSW!$J:$J,MATCHUP!AY$1,SWISSW!$F:$F,"Won")+COUNTIFS(SWISSW!$I:$I,MATCHUP!AY$1,SWISSW!$J:$J,MATCHUP!$A8,SWISSW!$F:$F,"Lost"))/(COUNTIFS(SWISSW!$I:$I,MATCHUP!$A8,SWISSW!$J:$J,MATCHUP!AY$1)-COUNTIFS(SWISSW!$I:$I,MATCHUP!$A8,SWISSW!$J:$J,MATCHUP!AY$1,SWISSW!$F:$F,"Draw")+COUNTIFS(SWISSW!$I:$I,MATCHUP!AY$1,SWISSW!$J:$J,MATCHUP!$A8)-COUNTIFS(SWISSW!$I:$I,MATCHUP!AY$1,SWISSW!$J:$J,MATCHUP!$A8,SWISSW!$F:$F,"Draw")),"-")</f>
        <v>1</v>
      </c>
      <c r="AZ8" s="5" t="str">
        <f ca="1">IFERROR((COUNTIFS(SWISSW!$I:$I,MATCHUP!$A8,SWISSW!$J:$J,MATCHUP!AZ$1,SWISSW!$F:$F,"Won")+COUNTIFS(SWISSW!$I:$I,MATCHUP!AZ$1,SWISSW!$J:$J,MATCHUP!$A8,SWISSW!$F:$F,"Lost"))/(COUNTIFS(SWISSW!$I:$I,MATCHUP!$A8,SWISSW!$J:$J,MATCHUP!AZ$1)-COUNTIFS(SWISSW!$I:$I,MATCHUP!$A8,SWISSW!$J:$J,MATCHUP!AZ$1,SWISSW!$F:$F,"Draw")+COUNTIFS(SWISSW!$I:$I,MATCHUP!AZ$1,SWISSW!$J:$J,MATCHUP!$A8)-COUNTIFS(SWISSW!$I:$I,MATCHUP!AZ$1,SWISSW!$J:$J,MATCHUP!$A8,SWISSW!$F:$F,"Draw")),"-")</f>
        <v>-</v>
      </c>
      <c r="BA8" s="5" t="str">
        <f ca="1">IFERROR((COUNTIFS(SWISSW!$I:$I,MATCHUP!$A8,SWISSW!$J:$J,MATCHUP!BA$1,SWISSW!$F:$F,"Won")+COUNTIFS(SWISSW!$I:$I,MATCHUP!BA$1,SWISSW!$J:$J,MATCHUP!$A8,SWISSW!$F:$F,"Lost"))/(COUNTIFS(SWISSW!$I:$I,MATCHUP!$A8,SWISSW!$J:$J,MATCHUP!BA$1)-COUNTIFS(SWISSW!$I:$I,MATCHUP!$A8,SWISSW!$J:$J,MATCHUP!BA$1,SWISSW!$F:$F,"Draw")+COUNTIFS(SWISSW!$I:$I,MATCHUP!BA$1,SWISSW!$J:$J,MATCHUP!$A8)-COUNTIFS(SWISSW!$I:$I,MATCHUP!BA$1,SWISSW!$J:$J,MATCHUP!$A8,SWISSW!$F:$F,"Draw")),"-")</f>
        <v>-</v>
      </c>
      <c r="BB8" s="5">
        <f ca="1">IFERROR((COUNTIFS(SWISSW!$I:$I,MATCHUP!$A8,SWISSW!$J:$J,MATCHUP!BB$1,SWISSW!$F:$F,"Won")+COUNTIFS(SWISSW!$I:$I,MATCHUP!BB$1,SWISSW!$J:$J,MATCHUP!$A8,SWISSW!$F:$F,"Lost"))/(COUNTIFS(SWISSW!$I:$I,MATCHUP!$A8,SWISSW!$J:$J,MATCHUP!BB$1)-COUNTIFS(SWISSW!$I:$I,MATCHUP!$A8,SWISSW!$J:$J,MATCHUP!BB$1,SWISSW!$F:$F,"Draw")+COUNTIFS(SWISSW!$I:$I,MATCHUP!BB$1,SWISSW!$J:$J,MATCHUP!$A8)-COUNTIFS(SWISSW!$I:$I,MATCHUP!BB$1,SWISSW!$J:$J,MATCHUP!$A8,SWISSW!$F:$F,"Draw")),"-")</f>
        <v>0.5</v>
      </c>
      <c r="BC8" s="5" t="str">
        <f ca="1">IFERROR((COUNTIFS(SWISSW!$I:$I,MATCHUP!$A8,SWISSW!$J:$J,MATCHUP!BC$1,SWISSW!$F:$F,"Won")+COUNTIFS(SWISSW!$I:$I,MATCHUP!BC$1,SWISSW!$J:$J,MATCHUP!$A8,SWISSW!$F:$F,"Lost"))/(COUNTIFS(SWISSW!$I:$I,MATCHUP!$A8,SWISSW!$J:$J,MATCHUP!BC$1)-COUNTIFS(SWISSW!$I:$I,MATCHUP!$A8,SWISSW!$J:$J,MATCHUP!BC$1,SWISSW!$F:$F,"Draw")+COUNTIFS(SWISSW!$I:$I,MATCHUP!BC$1,SWISSW!$J:$J,MATCHUP!$A8)-COUNTIFS(SWISSW!$I:$I,MATCHUP!BC$1,SWISSW!$J:$J,MATCHUP!$A8,SWISSW!$F:$F,"Draw")),"-")</f>
        <v>-</v>
      </c>
      <c r="BD8" s="5">
        <f ca="1">IFERROR((COUNTIFS(SWISSW!$I:$I,MATCHUP!$A8,SWISSW!$J:$J,MATCHUP!BD$1,SWISSW!$F:$F,"Won")+COUNTIFS(SWISSW!$I:$I,MATCHUP!BD$1,SWISSW!$J:$J,MATCHUP!$A8,SWISSW!$F:$F,"Lost"))/(COUNTIFS(SWISSW!$I:$I,MATCHUP!$A8,SWISSW!$J:$J,MATCHUP!BD$1)-COUNTIFS(SWISSW!$I:$I,MATCHUP!$A8,SWISSW!$J:$J,MATCHUP!BD$1,SWISSW!$F:$F,"Draw")+COUNTIFS(SWISSW!$I:$I,MATCHUP!BD$1,SWISSW!$J:$J,MATCHUP!$A8)-COUNTIFS(SWISSW!$I:$I,MATCHUP!BD$1,SWISSW!$J:$J,MATCHUP!$A8,SWISSW!$F:$F,"Draw")),"-")</f>
        <v>0.5</v>
      </c>
      <c r="BE8" s="5" t="str">
        <f ca="1">IFERROR((COUNTIFS(SWISSW!$I:$I,MATCHUP!$A8,SWISSW!$J:$J,MATCHUP!BE$1,SWISSW!$F:$F,"Won")+COUNTIFS(SWISSW!$I:$I,MATCHUP!BE$1,SWISSW!$J:$J,MATCHUP!$A8,SWISSW!$F:$F,"Lost"))/(COUNTIFS(SWISSW!$I:$I,MATCHUP!$A8,SWISSW!$J:$J,MATCHUP!BE$1)-COUNTIFS(SWISSW!$I:$I,MATCHUP!$A8,SWISSW!$J:$J,MATCHUP!BE$1,SWISSW!$F:$F,"Draw")+COUNTIFS(SWISSW!$I:$I,MATCHUP!BE$1,SWISSW!$J:$J,MATCHUP!$A8)-COUNTIFS(SWISSW!$I:$I,MATCHUP!BE$1,SWISSW!$J:$J,MATCHUP!$A8,SWISSW!$F:$F,"Draw")),"-")</f>
        <v>-</v>
      </c>
      <c r="BF8" s="5" t="str">
        <f ca="1">IFERROR((COUNTIFS(SWISSW!$I:$I,MATCHUP!$A8,SWISSW!$J:$J,MATCHUP!BF$1,SWISSW!$F:$F,"Won")+COUNTIFS(SWISSW!$I:$I,MATCHUP!BF$1,SWISSW!$J:$J,MATCHUP!$A8,SWISSW!$F:$F,"Lost"))/(COUNTIFS(SWISSW!$I:$I,MATCHUP!$A8,SWISSW!$J:$J,MATCHUP!BF$1)-COUNTIFS(SWISSW!$I:$I,MATCHUP!$A8,SWISSW!$J:$J,MATCHUP!BF$1,SWISSW!$F:$F,"Draw")+COUNTIFS(SWISSW!$I:$I,MATCHUP!BF$1,SWISSW!$J:$J,MATCHUP!$A8)-COUNTIFS(SWISSW!$I:$I,MATCHUP!BF$1,SWISSW!$J:$J,MATCHUP!$A8,SWISSW!$F:$F,"Draw")),"-")</f>
        <v>-</v>
      </c>
      <c r="BG8" s="5" t="str">
        <f ca="1">IFERROR((COUNTIFS(SWISSW!$I:$I,MATCHUP!$A8,SWISSW!$J:$J,MATCHUP!BG$1,SWISSW!$F:$F,"Won")+COUNTIFS(SWISSW!$I:$I,MATCHUP!BG$1,SWISSW!$J:$J,MATCHUP!$A8,SWISSW!$F:$F,"Lost"))/(COUNTIFS(SWISSW!$I:$I,MATCHUP!$A8,SWISSW!$J:$J,MATCHUP!BG$1)-COUNTIFS(SWISSW!$I:$I,MATCHUP!$A8,SWISSW!$J:$J,MATCHUP!BG$1,SWISSW!$F:$F,"Draw")+COUNTIFS(SWISSW!$I:$I,MATCHUP!BG$1,SWISSW!$J:$J,MATCHUP!$A8)-COUNTIFS(SWISSW!$I:$I,MATCHUP!BG$1,SWISSW!$J:$J,MATCHUP!$A8,SWISSW!$F:$F,"Draw")),"-")</f>
        <v>-</v>
      </c>
      <c r="BH8" s="5" t="str">
        <f ca="1">IFERROR((COUNTIFS(SWISSW!$I:$I,MATCHUP!$A8,SWISSW!$J:$J,MATCHUP!BH$1,SWISSW!$F:$F,"Won")+COUNTIFS(SWISSW!$I:$I,MATCHUP!BH$1,SWISSW!$J:$J,MATCHUP!$A8,SWISSW!$F:$F,"Lost"))/(COUNTIFS(SWISSW!$I:$I,MATCHUP!$A8,SWISSW!$J:$J,MATCHUP!BH$1)-COUNTIFS(SWISSW!$I:$I,MATCHUP!$A8,SWISSW!$J:$J,MATCHUP!BH$1,SWISSW!$F:$F,"Draw")+COUNTIFS(SWISSW!$I:$I,MATCHUP!BH$1,SWISSW!$J:$J,MATCHUP!$A8)-COUNTIFS(SWISSW!$I:$I,MATCHUP!BH$1,SWISSW!$J:$J,MATCHUP!$A8,SWISSW!$F:$F,"Draw")),"-")</f>
        <v>-</v>
      </c>
      <c r="BI8" s="5" t="str">
        <f ca="1">IFERROR((COUNTIFS(SWISSW!$I:$I,MATCHUP!$A8,SWISSW!$J:$J,MATCHUP!BI$1,SWISSW!$F:$F,"Won")+COUNTIFS(SWISSW!$I:$I,MATCHUP!BI$1,SWISSW!$J:$J,MATCHUP!$A8,SWISSW!$F:$F,"Lost"))/(COUNTIFS(SWISSW!$I:$I,MATCHUP!$A8,SWISSW!$J:$J,MATCHUP!BI$1)-COUNTIFS(SWISSW!$I:$I,MATCHUP!$A8,SWISSW!$J:$J,MATCHUP!BI$1,SWISSW!$F:$F,"Draw")+COUNTIFS(SWISSW!$I:$I,MATCHUP!BI$1,SWISSW!$J:$J,MATCHUP!$A8)-COUNTIFS(SWISSW!$I:$I,MATCHUP!BI$1,SWISSW!$J:$J,MATCHUP!$A8,SWISSW!$F:$F,"Draw")),"-")</f>
        <v>-</v>
      </c>
      <c r="BJ8" s="5" t="str">
        <f ca="1">IFERROR((COUNTIFS(SWISSW!$I:$I,MATCHUP!$A8,SWISSW!$J:$J,MATCHUP!BJ$1,SWISSW!$F:$F,"Won")+COUNTIFS(SWISSW!$I:$I,MATCHUP!BJ$1,SWISSW!$J:$J,MATCHUP!$A8,SWISSW!$F:$F,"Lost"))/(COUNTIFS(SWISSW!$I:$I,MATCHUP!$A8,SWISSW!$J:$J,MATCHUP!BJ$1)-COUNTIFS(SWISSW!$I:$I,MATCHUP!$A8,SWISSW!$J:$J,MATCHUP!BJ$1,SWISSW!$F:$F,"Draw")+COUNTIFS(SWISSW!$I:$I,MATCHUP!BJ$1,SWISSW!$J:$J,MATCHUP!$A8)-COUNTIFS(SWISSW!$I:$I,MATCHUP!BJ$1,SWISSW!$J:$J,MATCHUP!$A8,SWISSW!$F:$F,"Draw")),"-")</f>
        <v>-</v>
      </c>
      <c r="BK8" s="5">
        <f ca="1">IFERROR((COUNTIFS(SWISSW!$I:$I,MATCHUP!$A8,SWISSW!$J:$J,MATCHUP!BK$1,SWISSW!$F:$F,"Won")+COUNTIFS(SWISSW!$I:$I,MATCHUP!BK$1,SWISSW!$J:$J,MATCHUP!$A8,SWISSW!$F:$F,"Lost"))/(COUNTIFS(SWISSW!$I:$I,MATCHUP!$A8,SWISSW!$J:$J,MATCHUP!BK$1)-COUNTIFS(SWISSW!$I:$I,MATCHUP!$A8,SWISSW!$J:$J,MATCHUP!BK$1,SWISSW!$F:$F,"Draw")+COUNTIFS(SWISSW!$I:$I,MATCHUP!BK$1,SWISSW!$J:$J,MATCHUP!$A8)-COUNTIFS(SWISSW!$I:$I,MATCHUP!BK$1,SWISSW!$J:$J,MATCHUP!$A8,SWISSW!$F:$F,"Draw")),"-")</f>
        <v>1</v>
      </c>
      <c r="BL8" s="5">
        <f ca="1">IFERROR((COUNTIFS(SWISSW!$I:$I,MATCHUP!$A8,SWISSW!$J:$J,MATCHUP!BL$1,SWISSW!$F:$F,"Won")+COUNTIFS(SWISSW!$I:$I,MATCHUP!BL$1,SWISSW!$J:$J,MATCHUP!$A8,SWISSW!$F:$F,"Lost"))/(COUNTIFS(SWISSW!$I:$I,MATCHUP!$A8,SWISSW!$J:$J,MATCHUP!BL$1)-COUNTIFS(SWISSW!$I:$I,MATCHUP!$A8,SWISSW!$J:$J,MATCHUP!BL$1,SWISSW!$F:$F,"Draw")+COUNTIFS(SWISSW!$I:$I,MATCHUP!BL$1,SWISSW!$J:$J,MATCHUP!$A8)-COUNTIFS(SWISSW!$I:$I,MATCHUP!BL$1,SWISSW!$J:$J,MATCHUP!$A8,SWISSW!$F:$F,"Draw")),"-")</f>
        <v>0</v>
      </c>
      <c r="BM8" s="5" t="str">
        <f ca="1">IFERROR((COUNTIFS(SWISSW!$I:$I,MATCHUP!$A8,SWISSW!$J:$J,MATCHUP!BM$1,SWISSW!$F:$F,"Won")+COUNTIFS(SWISSW!$I:$I,MATCHUP!BM$1,SWISSW!$J:$J,MATCHUP!$A8,SWISSW!$F:$F,"Lost"))/(COUNTIFS(SWISSW!$I:$I,MATCHUP!$A8,SWISSW!$J:$J,MATCHUP!BM$1)-COUNTIFS(SWISSW!$I:$I,MATCHUP!$A8,SWISSW!$J:$J,MATCHUP!BM$1,SWISSW!$F:$F,"Draw")+COUNTIFS(SWISSW!$I:$I,MATCHUP!BM$1,SWISSW!$J:$J,MATCHUP!$A8)-COUNTIFS(SWISSW!$I:$I,MATCHUP!BM$1,SWISSW!$J:$J,MATCHUP!$A8,SWISSW!$F:$F,"Draw")),"-")</f>
        <v>-</v>
      </c>
      <c r="BN8" s="5" t="str">
        <f ca="1">IFERROR((COUNTIFS(SWISSW!$I:$I,MATCHUP!$A8,SWISSW!$J:$J,MATCHUP!BN$1,SWISSW!$F:$F,"Won")+COUNTIFS(SWISSW!$I:$I,MATCHUP!BN$1,SWISSW!$J:$J,MATCHUP!$A8,SWISSW!$F:$F,"Lost"))/(COUNTIFS(SWISSW!$I:$I,MATCHUP!$A8,SWISSW!$J:$J,MATCHUP!BN$1)-COUNTIFS(SWISSW!$I:$I,MATCHUP!$A8,SWISSW!$J:$J,MATCHUP!BN$1,SWISSW!$F:$F,"Draw")+COUNTIFS(SWISSW!$I:$I,MATCHUP!BN$1,SWISSW!$J:$J,MATCHUP!$A8)-COUNTIFS(SWISSW!$I:$I,MATCHUP!BN$1,SWISSW!$J:$J,MATCHUP!$A8,SWISSW!$F:$F,"Draw")),"-")</f>
        <v>-</v>
      </c>
      <c r="BO8" s="5" t="str">
        <f ca="1">IFERROR((COUNTIFS(SWISSW!$I:$I,MATCHUP!$A8,SWISSW!$J:$J,MATCHUP!BO$1,SWISSW!$F:$F,"Won")+COUNTIFS(SWISSW!$I:$I,MATCHUP!BO$1,SWISSW!$J:$J,MATCHUP!$A8,SWISSW!$F:$F,"Lost"))/(COUNTIFS(SWISSW!$I:$I,MATCHUP!$A8,SWISSW!$J:$J,MATCHUP!BO$1)-COUNTIFS(SWISSW!$I:$I,MATCHUP!$A8,SWISSW!$J:$J,MATCHUP!BO$1,SWISSW!$F:$F,"Draw")+COUNTIFS(SWISSW!$I:$I,MATCHUP!BO$1,SWISSW!$J:$J,MATCHUP!$A8)-COUNTIFS(SWISSW!$I:$I,MATCHUP!BO$1,SWISSW!$J:$J,MATCHUP!$A8,SWISSW!$F:$F,"Draw")),"-")</f>
        <v>-</v>
      </c>
      <c r="BP8" s="5" t="str">
        <f ca="1">IFERROR((COUNTIFS(SWISSW!$I:$I,MATCHUP!$A8,SWISSW!$J:$J,MATCHUP!BP$1,SWISSW!$F:$F,"Won")+COUNTIFS(SWISSW!$I:$I,MATCHUP!BP$1,SWISSW!$J:$J,MATCHUP!$A8,SWISSW!$F:$F,"Lost"))/(COUNTIFS(SWISSW!$I:$I,MATCHUP!$A8,SWISSW!$J:$J,MATCHUP!BP$1)-COUNTIFS(SWISSW!$I:$I,MATCHUP!$A8,SWISSW!$J:$J,MATCHUP!BP$1,SWISSW!$F:$F,"Draw")+COUNTIFS(SWISSW!$I:$I,MATCHUP!BP$1,SWISSW!$J:$J,MATCHUP!$A8)-COUNTIFS(SWISSW!$I:$I,MATCHUP!BP$1,SWISSW!$J:$J,MATCHUP!$A8,SWISSW!$F:$F,"Draw")),"-")</f>
        <v>-</v>
      </c>
      <c r="BQ8" s="5" t="str">
        <f ca="1">IFERROR((COUNTIFS(SWISSW!$I:$I,MATCHUP!$A8,SWISSW!$J:$J,MATCHUP!BQ$1,SWISSW!$F:$F,"Won")+COUNTIFS(SWISSW!$I:$I,MATCHUP!BQ$1,SWISSW!$J:$J,MATCHUP!$A8,SWISSW!$F:$F,"Lost"))/(COUNTIFS(SWISSW!$I:$I,MATCHUP!$A8,SWISSW!$J:$J,MATCHUP!BQ$1)-COUNTIFS(SWISSW!$I:$I,MATCHUP!$A8,SWISSW!$J:$J,MATCHUP!BQ$1,SWISSW!$F:$F,"Draw")+COUNTIFS(SWISSW!$I:$I,MATCHUP!BQ$1,SWISSW!$J:$J,MATCHUP!$A8)-COUNTIFS(SWISSW!$I:$I,MATCHUP!BQ$1,SWISSW!$J:$J,MATCHUP!$A8,SWISSW!$F:$F,"Draw")),"-")</f>
        <v>-</v>
      </c>
      <c r="BR8" s="5" t="str">
        <f ca="1">IFERROR((COUNTIFS(SWISSW!$I:$I,MATCHUP!$A8,SWISSW!$J:$J,MATCHUP!BR$1,SWISSW!$F:$F,"Won")+COUNTIFS(SWISSW!$I:$I,MATCHUP!BR$1,SWISSW!$J:$J,MATCHUP!$A8,SWISSW!$F:$F,"Lost"))/(COUNTIFS(SWISSW!$I:$I,MATCHUP!$A8,SWISSW!$J:$J,MATCHUP!BR$1)-COUNTIFS(SWISSW!$I:$I,MATCHUP!$A8,SWISSW!$J:$J,MATCHUP!BR$1,SWISSW!$F:$F,"Draw")+COUNTIFS(SWISSW!$I:$I,MATCHUP!BR$1,SWISSW!$J:$J,MATCHUP!$A8)-COUNTIFS(SWISSW!$I:$I,MATCHUP!BR$1,SWISSW!$J:$J,MATCHUP!$A8,SWISSW!$F:$F,"Draw")),"-")</f>
        <v>-</v>
      </c>
      <c r="BS8" s="5" t="str">
        <f ca="1">IFERROR((COUNTIFS(SWISSW!$I:$I,MATCHUP!$A8,SWISSW!$J:$J,MATCHUP!BS$1,SWISSW!$F:$F,"Won")+COUNTIFS(SWISSW!$I:$I,MATCHUP!BS$1,SWISSW!$J:$J,MATCHUP!$A8,SWISSW!$F:$F,"Lost"))/(COUNTIFS(SWISSW!$I:$I,MATCHUP!$A8,SWISSW!$J:$J,MATCHUP!BS$1)-COUNTIFS(SWISSW!$I:$I,MATCHUP!$A8,SWISSW!$J:$J,MATCHUP!BS$1,SWISSW!$F:$F,"Draw")+COUNTIFS(SWISSW!$I:$I,MATCHUP!BS$1,SWISSW!$J:$J,MATCHUP!$A8)-COUNTIFS(SWISSW!$I:$I,MATCHUP!BS$1,SWISSW!$J:$J,MATCHUP!$A8,SWISSW!$F:$F,"Draw")),"-")</f>
        <v>-</v>
      </c>
      <c r="BT8" s="5" t="str">
        <f ca="1">IFERROR((COUNTIFS(SWISSW!$I:$I,MATCHUP!$A8,SWISSW!$J:$J,MATCHUP!BT$1,SWISSW!$F:$F,"Won")+COUNTIFS(SWISSW!$I:$I,MATCHUP!BT$1,SWISSW!$J:$J,MATCHUP!$A8,SWISSW!$F:$F,"Lost"))/(COUNTIFS(SWISSW!$I:$I,MATCHUP!$A8,SWISSW!$J:$J,MATCHUP!BT$1)-COUNTIFS(SWISSW!$I:$I,MATCHUP!$A8,SWISSW!$J:$J,MATCHUP!BT$1,SWISSW!$F:$F,"Draw")+COUNTIFS(SWISSW!$I:$I,MATCHUP!BT$1,SWISSW!$J:$J,MATCHUP!$A8)-COUNTIFS(SWISSW!$I:$I,MATCHUP!BT$1,SWISSW!$J:$J,MATCHUP!$A8,SWISSW!$F:$F,"Draw")),"-")</f>
        <v>-</v>
      </c>
      <c r="BU8" s="5" t="str">
        <f ca="1">IFERROR((COUNTIFS(SWISSW!$I:$I,MATCHUP!$A8,SWISSW!$J:$J,MATCHUP!BU$1,SWISSW!$F:$F,"Won")+COUNTIFS(SWISSW!$I:$I,MATCHUP!BU$1,SWISSW!$J:$J,MATCHUP!$A8,SWISSW!$F:$F,"Lost"))/(COUNTIFS(SWISSW!$I:$I,MATCHUP!$A8,SWISSW!$J:$J,MATCHUP!BU$1)-COUNTIFS(SWISSW!$I:$I,MATCHUP!$A8,SWISSW!$J:$J,MATCHUP!BU$1,SWISSW!$F:$F,"Draw")+COUNTIFS(SWISSW!$I:$I,MATCHUP!BU$1,SWISSW!$J:$J,MATCHUP!$A8)-COUNTIFS(SWISSW!$I:$I,MATCHUP!BU$1,SWISSW!$J:$J,MATCHUP!$A8,SWISSW!$F:$F,"Draw")),"-")</f>
        <v>-</v>
      </c>
      <c r="BV8" s="5" t="str">
        <f ca="1">IFERROR((COUNTIFS(SWISSW!$I:$I,MATCHUP!$A8,SWISSW!$J:$J,MATCHUP!BV$1,SWISSW!$F:$F,"Won")+COUNTIFS(SWISSW!$I:$I,MATCHUP!BV$1,SWISSW!$J:$J,MATCHUP!$A8,SWISSW!$F:$F,"Lost"))/(COUNTIFS(SWISSW!$I:$I,MATCHUP!$A8,SWISSW!$J:$J,MATCHUP!BV$1)-COUNTIFS(SWISSW!$I:$I,MATCHUP!$A8,SWISSW!$J:$J,MATCHUP!BV$1,SWISSW!$F:$F,"Draw")+COUNTIFS(SWISSW!$I:$I,MATCHUP!BV$1,SWISSW!$J:$J,MATCHUP!$A8)-COUNTIFS(SWISSW!$I:$I,MATCHUP!BV$1,SWISSW!$J:$J,MATCHUP!$A8,SWISSW!$F:$F,"Draw")),"-")</f>
        <v>-</v>
      </c>
      <c r="BW8" s="5" t="str">
        <f ca="1">IFERROR((COUNTIFS(SWISSW!$I:$I,MATCHUP!$A8,SWISSW!$J:$J,MATCHUP!BW$1,SWISSW!$F:$F,"Won")+COUNTIFS(SWISSW!$I:$I,MATCHUP!BW$1,SWISSW!$J:$J,MATCHUP!$A8,SWISSW!$F:$F,"Lost"))/(COUNTIFS(SWISSW!$I:$I,MATCHUP!$A8,SWISSW!$J:$J,MATCHUP!BW$1)-COUNTIFS(SWISSW!$I:$I,MATCHUP!$A8,SWISSW!$J:$J,MATCHUP!BW$1,SWISSW!$F:$F,"Draw")+COUNTIFS(SWISSW!$I:$I,MATCHUP!BW$1,SWISSW!$J:$J,MATCHUP!$A8)-COUNTIFS(SWISSW!$I:$I,MATCHUP!BW$1,SWISSW!$J:$J,MATCHUP!$A8,SWISSW!$F:$F,"Draw")),"-")</f>
        <v>-</v>
      </c>
      <c r="BX8" s="5" t="str">
        <f ca="1">IFERROR((COUNTIFS(SWISSW!$I:$I,MATCHUP!$A8,SWISSW!$J:$J,MATCHUP!BX$1,SWISSW!$F:$F,"Won")+COUNTIFS(SWISSW!$I:$I,MATCHUP!BX$1,SWISSW!$J:$J,MATCHUP!$A8,SWISSW!$F:$F,"Lost"))/(COUNTIFS(SWISSW!$I:$I,MATCHUP!$A8,SWISSW!$J:$J,MATCHUP!BX$1)-COUNTIFS(SWISSW!$I:$I,MATCHUP!$A8,SWISSW!$J:$J,MATCHUP!BX$1,SWISSW!$F:$F,"Draw")+COUNTIFS(SWISSW!$I:$I,MATCHUP!BX$1,SWISSW!$J:$J,MATCHUP!$A8)-COUNTIFS(SWISSW!$I:$I,MATCHUP!BX$1,SWISSW!$J:$J,MATCHUP!$A8,SWISSW!$F:$F,"Draw")),"-")</f>
        <v>-</v>
      </c>
      <c r="BY8" s="5" t="str">
        <f ca="1">IFERROR((COUNTIFS(SWISSW!$I:$I,MATCHUP!$A8,SWISSW!$J:$J,MATCHUP!BY$1,SWISSW!$F:$F,"Won")+COUNTIFS(SWISSW!$I:$I,MATCHUP!BY$1,SWISSW!$J:$J,MATCHUP!$A8,SWISSW!$F:$F,"Lost"))/(COUNTIFS(SWISSW!$I:$I,MATCHUP!$A8,SWISSW!$J:$J,MATCHUP!BY$1)-COUNTIFS(SWISSW!$I:$I,MATCHUP!$A8,SWISSW!$J:$J,MATCHUP!BY$1,SWISSW!$F:$F,"Draw")+COUNTIFS(SWISSW!$I:$I,MATCHUP!BY$1,SWISSW!$J:$J,MATCHUP!$A8)-COUNTIFS(SWISSW!$I:$I,MATCHUP!BY$1,SWISSW!$J:$J,MATCHUP!$A8,SWISSW!$F:$F,"Draw")),"-")</f>
        <v>-</v>
      </c>
      <c r="BZ8" s="5" t="str">
        <f ca="1">IFERROR((COUNTIFS(SWISSW!$I:$I,MATCHUP!$A8,SWISSW!$J:$J,MATCHUP!BZ$1,SWISSW!$F:$F,"Won")+COUNTIFS(SWISSW!$I:$I,MATCHUP!BZ$1,SWISSW!$J:$J,MATCHUP!$A8,SWISSW!$F:$F,"Lost"))/(COUNTIFS(SWISSW!$I:$I,MATCHUP!$A8,SWISSW!$J:$J,MATCHUP!BZ$1)-COUNTIFS(SWISSW!$I:$I,MATCHUP!$A8,SWISSW!$J:$J,MATCHUP!BZ$1,SWISSW!$F:$F,"Draw")+COUNTIFS(SWISSW!$I:$I,MATCHUP!BZ$1,SWISSW!$J:$J,MATCHUP!$A8)-COUNTIFS(SWISSW!$I:$I,MATCHUP!BZ$1,SWISSW!$J:$J,MATCHUP!$A8,SWISSW!$F:$F,"Draw")),"-")</f>
        <v>-</v>
      </c>
      <c r="CA8" s="5" t="str">
        <f ca="1">IFERROR((COUNTIFS(SWISSW!$I:$I,MATCHUP!$A8,SWISSW!$J:$J,MATCHUP!CA$1,SWISSW!$F:$F,"Won")+COUNTIFS(SWISSW!$I:$I,MATCHUP!CA$1,SWISSW!$J:$J,MATCHUP!$A8,SWISSW!$F:$F,"Lost"))/(COUNTIFS(SWISSW!$I:$I,MATCHUP!$A8,SWISSW!$J:$J,MATCHUP!CA$1)-COUNTIFS(SWISSW!$I:$I,MATCHUP!$A8,SWISSW!$J:$J,MATCHUP!CA$1,SWISSW!$F:$F,"Draw")+COUNTIFS(SWISSW!$I:$I,MATCHUP!CA$1,SWISSW!$J:$J,MATCHUP!$A8)-COUNTIFS(SWISSW!$I:$I,MATCHUP!CA$1,SWISSW!$J:$J,MATCHUP!$A8,SWISSW!$F:$F,"Draw")),"-")</f>
        <v>-</v>
      </c>
      <c r="CB8" s="5" t="str">
        <f ca="1">IFERROR((COUNTIFS(SWISSW!$I:$I,MATCHUP!$A8,SWISSW!$J:$J,MATCHUP!CB$1,SWISSW!$F:$F,"Won")+COUNTIFS(SWISSW!$I:$I,MATCHUP!CB$1,SWISSW!$J:$J,MATCHUP!$A8,SWISSW!$F:$F,"Lost"))/(COUNTIFS(SWISSW!$I:$I,MATCHUP!$A8,SWISSW!$J:$J,MATCHUP!CB$1)-COUNTIFS(SWISSW!$I:$I,MATCHUP!$A8,SWISSW!$J:$J,MATCHUP!CB$1,SWISSW!$F:$F,"Draw")+COUNTIFS(SWISSW!$I:$I,MATCHUP!CB$1,SWISSW!$J:$J,MATCHUP!$A8)-COUNTIFS(SWISSW!$I:$I,MATCHUP!CB$1,SWISSW!$J:$J,MATCHUP!$A8,SWISSW!$F:$F,"Draw")),"-")</f>
        <v>-</v>
      </c>
      <c r="CC8" s="5" t="str">
        <f ca="1">IFERROR((COUNTIFS(SWISSW!$I:$I,MATCHUP!$A8,SWISSW!$J:$J,MATCHUP!CC$1,SWISSW!$F:$F,"Won")+COUNTIFS(SWISSW!$I:$I,MATCHUP!CC$1,SWISSW!$J:$J,MATCHUP!$A8,SWISSW!$F:$F,"Lost"))/(COUNTIFS(SWISSW!$I:$I,MATCHUP!$A8,SWISSW!$J:$J,MATCHUP!CC$1)-COUNTIFS(SWISSW!$I:$I,MATCHUP!$A8,SWISSW!$J:$J,MATCHUP!CC$1,SWISSW!$F:$F,"Draw")+COUNTIFS(SWISSW!$I:$I,MATCHUP!CC$1,SWISSW!$J:$J,MATCHUP!$A8)-COUNTIFS(SWISSW!$I:$I,MATCHUP!CC$1,SWISSW!$J:$J,MATCHUP!$A8,SWISSW!$F:$F,"Draw")),"-")</f>
        <v>-</v>
      </c>
      <c r="CD8" s="5" t="str">
        <f ca="1">IFERROR((COUNTIFS(SWISSW!$I:$I,MATCHUP!$A8,SWISSW!$J:$J,MATCHUP!CD$1,SWISSW!$F:$F,"Won")+COUNTIFS(SWISSW!$I:$I,MATCHUP!CD$1,SWISSW!$J:$J,MATCHUP!$A8,SWISSW!$F:$F,"Lost"))/(COUNTIFS(SWISSW!$I:$I,MATCHUP!$A8,SWISSW!$J:$J,MATCHUP!CD$1)-COUNTIFS(SWISSW!$I:$I,MATCHUP!$A8,SWISSW!$J:$J,MATCHUP!CD$1,SWISSW!$F:$F,"Draw")+COUNTIFS(SWISSW!$I:$I,MATCHUP!CD$1,SWISSW!$J:$J,MATCHUP!$A8)-COUNTIFS(SWISSW!$I:$I,MATCHUP!CD$1,SWISSW!$J:$J,MATCHUP!$A8,SWISSW!$F:$F,"Draw")),"-")</f>
        <v>-</v>
      </c>
      <c r="CE8" s="5" t="str">
        <f ca="1">IFERROR((COUNTIFS(SWISSW!$I:$I,MATCHUP!$A8,SWISSW!$J:$J,MATCHUP!CE$1,SWISSW!$F:$F,"Won")+COUNTIFS(SWISSW!$I:$I,MATCHUP!CE$1,SWISSW!$J:$J,MATCHUP!$A8,SWISSW!$F:$F,"Lost"))/(COUNTIFS(SWISSW!$I:$I,MATCHUP!$A8,SWISSW!$J:$J,MATCHUP!CE$1)-COUNTIFS(SWISSW!$I:$I,MATCHUP!$A8,SWISSW!$J:$J,MATCHUP!CE$1,SWISSW!$F:$F,"Draw")+COUNTIFS(SWISSW!$I:$I,MATCHUP!CE$1,SWISSW!$J:$J,MATCHUP!$A8)-COUNTIFS(SWISSW!$I:$I,MATCHUP!CE$1,SWISSW!$J:$J,MATCHUP!$A8,SWISSW!$F:$F,"Draw")),"-")</f>
        <v>-</v>
      </c>
      <c r="CF8" s="5" t="str">
        <f ca="1">IFERROR((COUNTIFS(SWISSW!$I:$I,MATCHUP!$A8,SWISSW!$J:$J,MATCHUP!CF$1,SWISSW!$F:$F,"Won")+COUNTIFS(SWISSW!$I:$I,MATCHUP!CF$1,SWISSW!$J:$J,MATCHUP!$A8,SWISSW!$F:$F,"Lost"))/(COUNTIFS(SWISSW!$I:$I,MATCHUP!$A8,SWISSW!$J:$J,MATCHUP!CF$1)-COUNTIFS(SWISSW!$I:$I,MATCHUP!$A8,SWISSW!$J:$J,MATCHUP!CF$1,SWISSW!$F:$F,"Draw")+COUNTIFS(SWISSW!$I:$I,MATCHUP!CF$1,SWISSW!$J:$J,MATCHUP!$A8)-COUNTIFS(SWISSW!$I:$I,MATCHUP!CF$1,SWISSW!$J:$J,MATCHUP!$A8,SWISSW!$F:$F,"Draw")),"-")</f>
        <v>-</v>
      </c>
      <c r="CG8" s="5" t="str">
        <f ca="1">IFERROR((COUNTIFS(SWISSW!$I:$I,MATCHUP!$A8,SWISSW!$J:$J,MATCHUP!CG$1,SWISSW!$F:$F,"Won")+COUNTIFS(SWISSW!$I:$I,MATCHUP!CG$1,SWISSW!$J:$J,MATCHUP!$A8,SWISSW!$F:$F,"Lost"))/(COUNTIFS(SWISSW!$I:$I,MATCHUP!$A8,SWISSW!$J:$J,MATCHUP!CG$1)-COUNTIFS(SWISSW!$I:$I,MATCHUP!$A8,SWISSW!$J:$J,MATCHUP!CG$1,SWISSW!$F:$F,"Draw")+COUNTIFS(SWISSW!$I:$I,MATCHUP!CG$1,SWISSW!$J:$J,MATCHUP!$A8)-COUNTIFS(SWISSW!$I:$I,MATCHUP!CG$1,SWISSW!$J:$J,MATCHUP!$A8,SWISSW!$F:$F,"Draw")),"-")</f>
        <v>-</v>
      </c>
      <c r="CH8" s="5" t="str">
        <f ca="1">IFERROR((COUNTIFS(SWISSW!$I:$I,MATCHUP!$A8,SWISSW!$J:$J,MATCHUP!CH$1,SWISSW!$F:$F,"Won")+COUNTIFS(SWISSW!$I:$I,MATCHUP!CH$1,SWISSW!$J:$J,MATCHUP!$A8,SWISSW!$F:$F,"Lost"))/(COUNTIFS(SWISSW!$I:$I,MATCHUP!$A8,SWISSW!$J:$J,MATCHUP!CH$1)-COUNTIFS(SWISSW!$I:$I,MATCHUP!$A8,SWISSW!$J:$J,MATCHUP!CH$1,SWISSW!$F:$F,"Draw")+COUNTIFS(SWISSW!$I:$I,MATCHUP!CH$1,SWISSW!$J:$J,MATCHUP!$A8)-COUNTIFS(SWISSW!$I:$I,MATCHUP!CH$1,SWISSW!$J:$J,MATCHUP!$A8,SWISSW!$F:$F,"Draw")),"-")</f>
        <v>-</v>
      </c>
      <c r="CI8" s="5" t="str">
        <f ca="1">IFERROR((COUNTIFS(SWISSW!$I:$I,MATCHUP!$A8,SWISSW!$J:$J,MATCHUP!CI$1,SWISSW!$F:$F,"Won")+COUNTIFS(SWISSW!$I:$I,MATCHUP!CI$1,SWISSW!$J:$J,MATCHUP!$A8,SWISSW!$F:$F,"Lost"))/(COUNTIFS(SWISSW!$I:$I,MATCHUP!$A8,SWISSW!$J:$J,MATCHUP!CI$1)-COUNTIFS(SWISSW!$I:$I,MATCHUP!$A8,SWISSW!$J:$J,MATCHUP!CI$1,SWISSW!$F:$F,"Draw")+COUNTIFS(SWISSW!$I:$I,MATCHUP!CI$1,SWISSW!$J:$J,MATCHUP!$A8)-COUNTIFS(SWISSW!$I:$I,MATCHUP!CI$1,SWISSW!$J:$J,MATCHUP!$A8,SWISSW!$F:$F,"Draw")),"-")</f>
        <v>-</v>
      </c>
      <c r="CJ8" s="5" t="str">
        <f ca="1">IFERROR((COUNTIFS(SWISSW!$I:$I,MATCHUP!$A8,SWISSW!$J:$J,MATCHUP!CJ$1,SWISSW!$F:$F,"Won")+COUNTIFS(SWISSW!$I:$I,MATCHUP!CJ$1,SWISSW!$J:$J,MATCHUP!$A8,SWISSW!$F:$F,"Lost"))/(COUNTIFS(SWISSW!$I:$I,MATCHUP!$A8,SWISSW!$J:$J,MATCHUP!CJ$1)-COUNTIFS(SWISSW!$I:$I,MATCHUP!$A8,SWISSW!$J:$J,MATCHUP!CJ$1,SWISSW!$F:$F,"Draw")+COUNTIFS(SWISSW!$I:$I,MATCHUP!CJ$1,SWISSW!$J:$J,MATCHUP!$A8)-COUNTIFS(SWISSW!$I:$I,MATCHUP!CJ$1,SWISSW!$J:$J,MATCHUP!$A8,SWISSW!$F:$F,"Draw")),"-")</f>
        <v>-</v>
      </c>
      <c r="CK8" s="5" t="str">
        <f ca="1">IFERROR((COUNTIFS(SWISSW!$I:$I,MATCHUP!$A8,SWISSW!$J:$J,MATCHUP!CK$1,SWISSW!$F:$F,"Won")+COUNTIFS(SWISSW!$I:$I,MATCHUP!CK$1,SWISSW!$J:$J,MATCHUP!$A8,SWISSW!$F:$F,"Lost"))/(COUNTIFS(SWISSW!$I:$I,MATCHUP!$A8,SWISSW!$J:$J,MATCHUP!CK$1)-COUNTIFS(SWISSW!$I:$I,MATCHUP!$A8,SWISSW!$J:$J,MATCHUP!CK$1,SWISSW!$F:$F,"Draw")+COUNTIFS(SWISSW!$I:$I,MATCHUP!CK$1,SWISSW!$J:$J,MATCHUP!$A8)-COUNTIFS(SWISSW!$I:$I,MATCHUP!CK$1,SWISSW!$J:$J,MATCHUP!$A8,SWISSW!$F:$F,"Draw")),"-")</f>
        <v>-</v>
      </c>
      <c r="CL8" s="5" t="str">
        <f ca="1">IFERROR((COUNTIFS(SWISSW!$I:$I,MATCHUP!$A8,SWISSW!$J:$J,MATCHUP!CL$1,SWISSW!$F:$F,"Won")+COUNTIFS(SWISSW!$I:$I,MATCHUP!CL$1,SWISSW!$J:$J,MATCHUP!$A8,SWISSW!$F:$F,"Lost"))/(COUNTIFS(SWISSW!$I:$I,MATCHUP!$A8,SWISSW!$J:$J,MATCHUP!CL$1)-COUNTIFS(SWISSW!$I:$I,MATCHUP!$A8,SWISSW!$J:$J,MATCHUP!CL$1,SWISSW!$F:$F,"Draw")+COUNTIFS(SWISSW!$I:$I,MATCHUP!CL$1,SWISSW!$J:$J,MATCHUP!$A8)-COUNTIFS(SWISSW!$I:$I,MATCHUP!CL$1,SWISSW!$J:$J,MATCHUP!$A8,SWISSW!$F:$F,"Draw")),"-")</f>
        <v>-</v>
      </c>
      <c r="CM8" s="5" t="str">
        <f ca="1">IFERROR((COUNTIFS(SWISSW!$I:$I,MATCHUP!$A8,SWISSW!$J:$J,MATCHUP!CM$1,SWISSW!$F:$F,"Won")+COUNTIFS(SWISSW!$I:$I,MATCHUP!CM$1,SWISSW!$J:$J,MATCHUP!$A8,SWISSW!$F:$F,"Lost"))/(COUNTIFS(SWISSW!$I:$I,MATCHUP!$A8,SWISSW!$J:$J,MATCHUP!CM$1)-COUNTIFS(SWISSW!$I:$I,MATCHUP!$A8,SWISSW!$J:$J,MATCHUP!CM$1,SWISSW!$F:$F,"Draw")+COUNTIFS(SWISSW!$I:$I,MATCHUP!CM$1,SWISSW!$J:$J,MATCHUP!$A8)-COUNTIFS(SWISSW!$I:$I,MATCHUP!CM$1,SWISSW!$J:$J,MATCHUP!$A8,SWISSW!$F:$F,"Draw")),"-")</f>
        <v>-</v>
      </c>
      <c r="CN8" s="5" t="str">
        <f ca="1">IFERROR((COUNTIFS(SWISSW!$I:$I,MATCHUP!$A8,SWISSW!$J:$J,MATCHUP!CN$1,SWISSW!$F:$F,"Won")+COUNTIFS(SWISSW!$I:$I,MATCHUP!CN$1,SWISSW!$J:$J,MATCHUP!$A8,SWISSW!$F:$F,"Lost"))/(COUNTIFS(SWISSW!$I:$I,MATCHUP!$A8,SWISSW!$J:$J,MATCHUP!CN$1)-COUNTIFS(SWISSW!$I:$I,MATCHUP!$A8,SWISSW!$J:$J,MATCHUP!CN$1,SWISSW!$F:$F,"Draw")+COUNTIFS(SWISSW!$I:$I,MATCHUP!CN$1,SWISSW!$J:$J,MATCHUP!$A8)-COUNTIFS(SWISSW!$I:$I,MATCHUP!CN$1,SWISSW!$J:$J,MATCHUP!$A8,SWISSW!$F:$F,"Draw")),"-")</f>
        <v>-</v>
      </c>
      <c r="CO8" s="5" t="str">
        <f ca="1">IFERROR((COUNTIFS(SWISSW!$I:$I,MATCHUP!$A8,SWISSW!$J:$J,MATCHUP!CO$1,SWISSW!$F:$F,"Won")+COUNTIFS(SWISSW!$I:$I,MATCHUP!CO$1,SWISSW!$J:$J,MATCHUP!$A8,SWISSW!$F:$F,"Lost"))/(COUNTIFS(SWISSW!$I:$I,MATCHUP!$A8,SWISSW!$J:$J,MATCHUP!CO$1)-COUNTIFS(SWISSW!$I:$I,MATCHUP!$A8,SWISSW!$J:$J,MATCHUP!CO$1,SWISSW!$F:$F,"Draw")+COUNTIFS(SWISSW!$I:$I,MATCHUP!CO$1,SWISSW!$J:$J,MATCHUP!$A8)-COUNTIFS(SWISSW!$I:$I,MATCHUP!CO$1,SWISSW!$J:$J,MATCHUP!$A8,SWISSW!$F:$F,"Draw")),"-")</f>
        <v>-</v>
      </c>
      <c r="CP8" s="5" t="str">
        <f ca="1">IFERROR((COUNTIFS(SWISSW!$I:$I,MATCHUP!$A8,SWISSW!$J:$J,MATCHUP!CP$1,SWISSW!$F:$F,"Won")+COUNTIFS(SWISSW!$I:$I,MATCHUP!CP$1,SWISSW!$J:$J,MATCHUP!$A8,SWISSW!$F:$F,"Lost"))/(COUNTIFS(SWISSW!$I:$I,MATCHUP!$A8,SWISSW!$J:$J,MATCHUP!CP$1)-COUNTIFS(SWISSW!$I:$I,MATCHUP!$A8,SWISSW!$J:$J,MATCHUP!CP$1,SWISSW!$F:$F,"Draw")+COUNTIFS(SWISSW!$I:$I,MATCHUP!CP$1,SWISSW!$J:$J,MATCHUP!$A8)-COUNTIFS(SWISSW!$I:$I,MATCHUP!CP$1,SWISSW!$J:$J,MATCHUP!$A8,SWISSW!$F:$F,"Draw")),"-")</f>
        <v>-</v>
      </c>
      <c r="CQ8" s="5" t="str">
        <f ca="1">IFERROR((COUNTIFS(SWISSW!$I:$I,MATCHUP!$A8,SWISSW!$J:$J,MATCHUP!CQ$1,SWISSW!$F:$F,"Won")+COUNTIFS(SWISSW!$I:$I,MATCHUP!CQ$1,SWISSW!$J:$J,MATCHUP!$A8,SWISSW!$F:$F,"Lost"))/(COUNTIFS(SWISSW!$I:$I,MATCHUP!$A8,SWISSW!$J:$J,MATCHUP!CQ$1)-COUNTIFS(SWISSW!$I:$I,MATCHUP!$A8,SWISSW!$J:$J,MATCHUP!CQ$1,SWISSW!$F:$F,"Draw")+COUNTIFS(SWISSW!$I:$I,MATCHUP!CQ$1,SWISSW!$J:$J,MATCHUP!$A8)-COUNTIFS(SWISSW!$I:$I,MATCHUP!CQ$1,SWISSW!$J:$J,MATCHUP!$A8,SWISSW!$F:$F,"Draw")),"-")</f>
        <v>-</v>
      </c>
      <c r="CR8" s="5" t="str">
        <f ca="1">IFERROR((COUNTIFS(SWISSW!$I:$I,MATCHUP!$A8,SWISSW!$J:$J,MATCHUP!CR$1,SWISSW!$F:$F,"Won")+COUNTIFS(SWISSW!$I:$I,MATCHUP!CR$1,SWISSW!$J:$J,MATCHUP!$A8,SWISSW!$F:$F,"Lost"))/(COUNTIFS(SWISSW!$I:$I,MATCHUP!$A8,SWISSW!$J:$J,MATCHUP!CR$1)-COUNTIFS(SWISSW!$I:$I,MATCHUP!$A8,SWISSW!$J:$J,MATCHUP!CR$1,SWISSW!$F:$F,"Draw")+COUNTIFS(SWISSW!$I:$I,MATCHUP!CR$1,SWISSW!$J:$J,MATCHUP!$A8)-COUNTIFS(SWISSW!$I:$I,MATCHUP!CR$1,SWISSW!$J:$J,MATCHUP!$A8,SWISSW!$F:$F,"Draw")),"-")</f>
        <v>-</v>
      </c>
      <c r="CS8" s="5" t="str">
        <f ca="1">IFERROR((COUNTIFS(SWISSW!$I:$I,MATCHUP!$A8,SWISSW!$J:$J,MATCHUP!CS$1,SWISSW!$F:$F,"Won")+COUNTIFS(SWISSW!$I:$I,MATCHUP!CS$1,SWISSW!$J:$J,MATCHUP!$A8,SWISSW!$F:$F,"Lost"))/(COUNTIFS(SWISSW!$I:$I,MATCHUP!$A8,SWISSW!$J:$J,MATCHUP!CS$1)-COUNTIFS(SWISSW!$I:$I,MATCHUP!$A8,SWISSW!$J:$J,MATCHUP!CS$1,SWISSW!$F:$F,"Draw")+COUNTIFS(SWISSW!$I:$I,MATCHUP!CS$1,SWISSW!$J:$J,MATCHUP!$A8)-COUNTIFS(SWISSW!$I:$I,MATCHUP!CS$1,SWISSW!$J:$J,MATCHUP!$A8,SWISSW!$F:$F,"Draw")),"-")</f>
        <v>-</v>
      </c>
      <c r="CT8" s="5" t="str">
        <f ca="1">IFERROR((COUNTIFS(SWISSW!$I:$I,MATCHUP!$A8,SWISSW!$J:$J,MATCHUP!CT$1,SWISSW!$F:$F,"Won")+COUNTIFS(SWISSW!$I:$I,MATCHUP!CT$1,SWISSW!$J:$J,MATCHUP!$A8,SWISSW!$F:$F,"Lost"))/(COUNTIFS(SWISSW!$I:$I,MATCHUP!$A8,SWISSW!$J:$J,MATCHUP!CT$1)-COUNTIFS(SWISSW!$I:$I,MATCHUP!$A8,SWISSW!$J:$J,MATCHUP!CT$1,SWISSW!$F:$F,"Draw")+COUNTIFS(SWISSW!$I:$I,MATCHUP!CT$1,SWISSW!$J:$J,MATCHUP!$A8)-COUNTIFS(SWISSW!$I:$I,MATCHUP!CT$1,SWISSW!$J:$J,MATCHUP!$A8,SWISSW!$F:$F,"Draw")),"-")</f>
        <v>-</v>
      </c>
      <c r="CU8" s="5" t="str">
        <f ca="1">IFERROR((COUNTIFS(SWISSW!$I:$I,MATCHUP!$A8,SWISSW!$J:$J,MATCHUP!CU$1,SWISSW!$F:$F,"Won")+COUNTIFS(SWISSW!$I:$I,MATCHUP!CU$1,SWISSW!$J:$J,MATCHUP!$A8,SWISSW!$F:$F,"Lost"))/(COUNTIFS(SWISSW!$I:$I,MATCHUP!$A8,SWISSW!$J:$J,MATCHUP!CU$1)-COUNTIFS(SWISSW!$I:$I,MATCHUP!$A8,SWISSW!$J:$J,MATCHUP!CU$1,SWISSW!$F:$F,"Draw")+COUNTIFS(SWISSW!$I:$I,MATCHUP!CU$1,SWISSW!$J:$J,MATCHUP!$A8)-COUNTIFS(SWISSW!$I:$I,MATCHUP!CU$1,SWISSW!$J:$J,MATCHUP!$A8,SWISSW!$F:$F,"Draw")),"-")</f>
        <v>-</v>
      </c>
      <c r="CV8" s="5" t="str">
        <f ca="1">IFERROR((COUNTIFS(SWISSW!$I:$I,MATCHUP!$A8,SWISSW!$J:$J,MATCHUP!CV$1,SWISSW!$F:$F,"Won")+COUNTIFS(SWISSW!$I:$I,MATCHUP!CV$1,SWISSW!$J:$J,MATCHUP!$A8,SWISSW!$F:$F,"Lost"))/(COUNTIFS(SWISSW!$I:$I,MATCHUP!$A8,SWISSW!$J:$J,MATCHUP!CV$1)-COUNTIFS(SWISSW!$I:$I,MATCHUP!$A8,SWISSW!$J:$J,MATCHUP!CV$1,SWISSW!$F:$F,"Draw")+COUNTIFS(SWISSW!$I:$I,MATCHUP!CV$1,SWISSW!$J:$J,MATCHUP!$A8)-COUNTIFS(SWISSW!$I:$I,MATCHUP!CV$1,SWISSW!$J:$J,MATCHUP!$A8,SWISSW!$F:$F,"Draw")),"-")</f>
        <v>-</v>
      </c>
    </row>
    <row r="9" spans="1:100" s="6" customFormat="1" ht="55" customHeight="1" x14ac:dyDescent="0.25">
      <c r="A9" s="3" t="str" cm="1">
        <f t="array" aca="1" ref="A9" ca="1">INDIRECT(ADDRESS(ROW(),1,,1,"METABREAK"))</f>
        <v>Elves</v>
      </c>
      <c r="B9" s="5">
        <f ca="1">IFERROR((COUNTIFS(SWISSW!$I:$I,MATCHUP!$A9,SWISSW!$J:$J,MATCHUP!B$1,SWISSW!$F:$F,"Won")+COUNTIFS(SWISSW!$I:$I,MATCHUP!B$1,SWISSW!$J:$J,MATCHUP!$A9,SWISSW!$F:$F,"Lost"))/(COUNTIFS(SWISSW!$I:$I,MATCHUP!$A9,SWISSW!$J:$J,MATCHUP!B$1)-COUNTIFS(SWISSW!$I:$I,MATCHUP!$A9,SWISSW!$J:$J,MATCHUP!B$1,SWISSW!$F:$F,"Draw")+COUNTIFS(SWISSW!$I:$I,MATCHUP!B$1,SWISSW!$J:$J,MATCHUP!$A9)-COUNTIFS(SWISSW!$I:$I,MATCHUP!B$1,SWISSW!$J:$J,MATCHUP!$A9,SWISSW!$F:$F,"Draw")),"-")</f>
        <v>0.56666666666666665</v>
      </c>
      <c r="C9" s="5">
        <f ca="1">IFERROR((COUNTIFS(SWISSW!$I:$I,MATCHUP!$A9,SWISSW!$J:$J,MATCHUP!C$1,SWISSW!$F:$F,"Won")+COUNTIFS(SWISSW!$I:$I,MATCHUP!C$1,SWISSW!$J:$J,MATCHUP!$A9,SWISSW!$F:$F,"Lost"))/(COUNTIFS(SWISSW!$I:$I,MATCHUP!$A9,SWISSW!$J:$J,MATCHUP!C$1)-COUNTIFS(SWISSW!$I:$I,MATCHUP!$A9,SWISSW!$J:$J,MATCHUP!C$1,SWISSW!$F:$F,"Draw")+COUNTIFS(SWISSW!$I:$I,MATCHUP!C$1,SWISSW!$J:$J,MATCHUP!$A9)-COUNTIFS(SWISSW!$I:$I,MATCHUP!C$1,SWISSW!$J:$J,MATCHUP!$A9,SWISSW!$F:$F,"Draw")),"-")</f>
        <v>0.14705882352941177</v>
      </c>
      <c r="D9" s="5">
        <f ca="1">IFERROR((COUNTIFS(SWISSW!$I:$I,MATCHUP!$A9,SWISSW!$J:$J,MATCHUP!D$1,SWISSW!$F:$F,"Won")+COUNTIFS(SWISSW!$I:$I,MATCHUP!D$1,SWISSW!$J:$J,MATCHUP!$A9,SWISSW!$F:$F,"Lost"))/(COUNTIFS(SWISSW!$I:$I,MATCHUP!$A9,SWISSW!$J:$J,MATCHUP!D$1)-COUNTIFS(SWISSW!$I:$I,MATCHUP!$A9,SWISSW!$J:$J,MATCHUP!D$1,SWISSW!$F:$F,"Draw")+COUNTIFS(SWISSW!$I:$I,MATCHUP!D$1,SWISSW!$J:$J,MATCHUP!$A9)-COUNTIFS(SWISSW!$I:$I,MATCHUP!D$1,SWISSW!$J:$J,MATCHUP!$A9,SWISSW!$F:$F,"Draw")),"-")</f>
        <v>0.43478260869565216</v>
      </c>
      <c r="E9" s="5">
        <f ca="1">IFERROR((COUNTIFS(SWISSW!$I:$I,MATCHUP!$A9,SWISSW!$J:$J,MATCHUP!E$1,SWISSW!$F:$F,"Won")+COUNTIFS(SWISSW!$I:$I,MATCHUP!E$1,SWISSW!$J:$J,MATCHUP!$A9,SWISSW!$F:$F,"Lost"))/(COUNTIFS(SWISSW!$I:$I,MATCHUP!$A9,SWISSW!$J:$J,MATCHUP!E$1)-COUNTIFS(SWISSW!$I:$I,MATCHUP!$A9,SWISSW!$J:$J,MATCHUP!E$1,SWISSW!$F:$F,"Draw")+COUNTIFS(SWISSW!$I:$I,MATCHUP!E$1,SWISSW!$J:$J,MATCHUP!$A9)-COUNTIFS(SWISSW!$I:$I,MATCHUP!E$1,SWISSW!$J:$J,MATCHUP!$A9,SWISSW!$F:$F,"Draw")),"-")</f>
        <v>0.70967741935483875</v>
      </c>
      <c r="F9" s="5">
        <f ca="1">IFERROR((COUNTIFS(SWISSW!$I:$I,MATCHUP!$A9,SWISSW!$J:$J,MATCHUP!F$1,SWISSW!$F:$F,"Won")+COUNTIFS(SWISSW!$I:$I,MATCHUP!F$1,SWISSW!$J:$J,MATCHUP!$A9,SWISSW!$F:$F,"Lost"))/(COUNTIFS(SWISSW!$I:$I,MATCHUP!$A9,SWISSW!$J:$J,MATCHUP!F$1)-COUNTIFS(SWISSW!$I:$I,MATCHUP!$A9,SWISSW!$J:$J,MATCHUP!F$1,SWISSW!$F:$F,"Draw")+COUNTIFS(SWISSW!$I:$I,MATCHUP!F$1,SWISSW!$J:$J,MATCHUP!$A9)-COUNTIFS(SWISSW!$I:$I,MATCHUP!F$1,SWISSW!$J:$J,MATCHUP!$A9,SWISSW!$F:$F,"Draw")),"-")</f>
        <v>0.35294117647058826</v>
      </c>
      <c r="G9" s="5">
        <f ca="1">IFERROR((COUNTIFS(SWISSW!$I:$I,MATCHUP!$A9,SWISSW!$J:$J,MATCHUP!G$1,SWISSW!$F:$F,"Won")+COUNTIFS(SWISSW!$I:$I,MATCHUP!G$1,SWISSW!$J:$J,MATCHUP!$A9,SWISSW!$F:$F,"Lost"))/(COUNTIFS(SWISSW!$I:$I,MATCHUP!$A9,SWISSW!$J:$J,MATCHUP!G$1)-COUNTIFS(SWISSW!$I:$I,MATCHUP!$A9,SWISSW!$J:$J,MATCHUP!G$1,SWISSW!$F:$F,"Draw")+COUNTIFS(SWISSW!$I:$I,MATCHUP!G$1,SWISSW!$J:$J,MATCHUP!$A9)-COUNTIFS(SWISSW!$I:$I,MATCHUP!G$1,SWISSW!$J:$J,MATCHUP!$A9,SWISSW!$F:$F,"Draw")),"-")</f>
        <v>0.66666666666666663</v>
      </c>
      <c r="H9" s="5">
        <f ca="1">IFERROR((COUNTIFS(SWISSW!$I:$I,MATCHUP!$A9,SWISSW!$J:$J,MATCHUP!H$1,SWISSW!$F:$F,"Won")+COUNTIFS(SWISSW!$I:$I,MATCHUP!H$1,SWISSW!$J:$J,MATCHUP!$A9,SWISSW!$F:$F,"Lost"))/(COUNTIFS(SWISSW!$I:$I,MATCHUP!$A9,SWISSW!$J:$J,MATCHUP!H$1)-COUNTIFS(SWISSW!$I:$I,MATCHUP!$A9,SWISSW!$J:$J,MATCHUP!H$1,SWISSW!$F:$F,"Draw")+COUNTIFS(SWISSW!$I:$I,MATCHUP!H$1,SWISSW!$J:$J,MATCHUP!$A9)-COUNTIFS(SWISSW!$I:$I,MATCHUP!H$1,SWISSW!$J:$J,MATCHUP!$A9,SWISSW!$F:$F,"Draw")),"-")</f>
        <v>0.1875</v>
      </c>
      <c r="I9" s="5">
        <f ca="1">IFERROR((COUNTIFS(SWISSW!$I:$I,MATCHUP!$A9,SWISSW!$J:$J,MATCHUP!I$1,SWISSW!$F:$F,"Won")+COUNTIFS(SWISSW!$I:$I,MATCHUP!I$1,SWISSW!$J:$J,MATCHUP!$A9,SWISSW!$F:$F,"Lost"))/(COUNTIFS(SWISSW!$I:$I,MATCHUP!$A9,SWISSW!$J:$J,MATCHUP!I$1)-COUNTIFS(SWISSW!$I:$I,MATCHUP!$A9,SWISSW!$J:$J,MATCHUP!I$1,SWISSW!$F:$F,"Draw")+COUNTIFS(SWISSW!$I:$I,MATCHUP!I$1,SWISSW!$J:$J,MATCHUP!$A9)-COUNTIFS(SWISSW!$I:$I,MATCHUP!I$1,SWISSW!$J:$J,MATCHUP!$A9,SWISSW!$F:$F,"Draw")),"-")</f>
        <v>0.5</v>
      </c>
      <c r="J9" s="5">
        <f ca="1">IFERROR((COUNTIFS(SWISSW!$I:$I,MATCHUP!$A9,SWISSW!$J:$J,MATCHUP!J$1,SWISSW!$F:$F,"Won")+COUNTIFS(SWISSW!$I:$I,MATCHUP!J$1,SWISSW!$J:$J,MATCHUP!$A9,SWISSW!$F:$F,"Lost"))/(COUNTIFS(SWISSW!$I:$I,MATCHUP!$A9,SWISSW!$J:$J,MATCHUP!J$1)-COUNTIFS(SWISSW!$I:$I,MATCHUP!$A9,SWISSW!$J:$J,MATCHUP!J$1,SWISSW!$F:$F,"Draw")+COUNTIFS(SWISSW!$I:$I,MATCHUP!J$1,SWISSW!$J:$J,MATCHUP!$A9)-COUNTIFS(SWISSW!$I:$I,MATCHUP!J$1,SWISSW!$J:$J,MATCHUP!$A9,SWISSW!$F:$F,"Draw")),"-")</f>
        <v>0.88888888888888884</v>
      </c>
      <c r="K9" s="5">
        <f ca="1">IFERROR((COUNTIFS(SWISSW!$I:$I,MATCHUP!$A9,SWISSW!$J:$J,MATCHUP!K$1,SWISSW!$F:$F,"Won")+COUNTIFS(SWISSW!$I:$I,MATCHUP!K$1,SWISSW!$J:$J,MATCHUP!$A9,SWISSW!$F:$F,"Lost"))/(COUNTIFS(SWISSW!$I:$I,MATCHUP!$A9,SWISSW!$J:$J,MATCHUP!K$1)-COUNTIFS(SWISSW!$I:$I,MATCHUP!$A9,SWISSW!$J:$J,MATCHUP!K$1,SWISSW!$F:$F,"Draw")+COUNTIFS(SWISSW!$I:$I,MATCHUP!K$1,SWISSW!$J:$J,MATCHUP!$A9)-COUNTIFS(SWISSW!$I:$I,MATCHUP!K$1,SWISSW!$J:$J,MATCHUP!$A9,SWISSW!$F:$F,"Draw")),"-")</f>
        <v>0.77777777777777779</v>
      </c>
      <c r="L9" s="5">
        <f ca="1">IFERROR((COUNTIFS(SWISSW!$I:$I,MATCHUP!$A9,SWISSW!$J:$J,MATCHUP!L$1,SWISSW!$F:$F,"Won")+COUNTIFS(SWISSW!$I:$I,MATCHUP!L$1,SWISSW!$J:$J,MATCHUP!$A9,SWISSW!$F:$F,"Lost"))/(COUNTIFS(SWISSW!$I:$I,MATCHUP!$A9,SWISSW!$J:$J,MATCHUP!L$1)-COUNTIFS(SWISSW!$I:$I,MATCHUP!$A9,SWISSW!$J:$J,MATCHUP!L$1,SWISSW!$F:$F,"Draw")+COUNTIFS(SWISSW!$I:$I,MATCHUP!L$1,SWISSW!$J:$J,MATCHUP!$A9)-COUNTIFS(SWISSW!$I:$I,MATCHUP!L$1,SWISSW!$J:$J,MATCHUP!$A9,SWISSW!$F:$F,"Draw")),"-")</f>
        <v>0.6</v>
      </c>
      <c r="M9" s="5">
        <f ca="1">IFERROR((COUNTIFS(SWISSW!$I:$I,MATCHUP!$A9,SWISSW!$J:$J,MATCHUP!M$1,SWISSW!$F:$F,"Won")+COUNTIFS(SWISSW!$I:$I,MATCHUP!M$1,SWISSW!$J:$J,MATCHUP!$A9,SWISSW!$F:$F,"Lost"))/(COUNTIFS(SWISSW!$I:$I,MATCHUP!$A9,SWISSW!$J:$J,MATCHUP!M$1)-COUNTIFS(SWISSW!$I:$I,MATCHUP!$A9,SWISSW!$J:$J,MATCHUP!M$1,SWISSW!$F:$F,"Draw")+COUNTIFS(SWISSW!$I:$I,MATCHUP!M$1,SWISSW!$J:$J,MATCHUP!$A9)-COUNTIFS(SWISSW!$I:$I,MATCHUP!M$1,SWISSW!$J:$J,MATCHUP!$A9,SWISSW!$F:$F,"Draw")),"-")</f>
        <v>1</v>
      </c>
      <c r="N9" s="5">
        <f ca="1">IFERROR((COUNTIFS(SWISSW!$I:$I,MATCHUP!$A9,SWISSW!$J:$J,MATCHUP!N$1,SWISSW!$F:$F,"Won")+COUNTIFS(SWISSW!$I:$I,MATCHUP!N$1,SWISSW!$J:$J,MATCHUP!$A9,SWISSW!$F:$F,"Lost"))/(COUNTIFS(SWISSW!$I:$I,MATCHUP!$A9,SWISSW!$J:$J,MATCHUP!N$1)-COUNTIFS(SWISSW!$I:$I,MATCHUP!$A9,SWISSW!$J:$J,MATCHUP!N$1,SWISSW!$F:$F,"Draw")+COUNTIFS(SWISSW!$I:$I,MATCHUP!N$1,SWISSW!$J:$J,MATCHUP!$A9)-COUNTIFS(SWISSW!$I:$I,MATCHUP!N$1,SWISSW!$J:$J,MATCHUP!$A9,SWISSW!$F:$F,"Draw")),"-")</f>
        <v>0.5714285714285714</v>
      </c>
      <c r="O9" s="5">
        <f ca="1">IFERROR((COUNTIFS(SWISSW!$I:$I,MATCHUP!$A9,SWISSW!$J:$J,MATCHUP!O$1,SWISSW!$F:$F,"Won")+COUNTIFS(SWISSW!$I:$I,MATCHUP!O$1,SWISSW!$J:$J,MATCHUP!$A9,SWISSW!$F:$F,"Lost"))/(COUNTIFS(SWISSW!$I:$I,MATCHUP!$A9,SWISSW!$J:$J,MATCHUP!O$1)-COUNTIFS(SWISSW!$I:$I,MATCHUP!$A9,SWISSW!$J:$J,MATCHUP!O$1,SWISSW!$F:$F,"Draw")+COUNTIFS(SWISSW!$I:$I,MATCHUP!O$1,SWISSW!$J:$J,MATCHUP!$A9)-COUNTIFS(SWISSW!$I:$I,MATCHUP!O$1,SWISSW!$J:$J,MATCHUP!$A9,SWISSW!$F:$F,"Draw")),"-")</f>
        <v>0.5714285714285714</v>
      </c>
      <c r="P9" s="5">
        <f ca="1">IFERROR((COUNTIFS(SWISSW!$I:$I,MATCHUP!$A9,SWISSW!$J:$J,MATCHUP!P$1,SWISSW!$F:$F,"Won")+COUNTIFS(SWISSW!$I:$I,MATCHUP!P$1,SWISSW!$J:$J,MATCHUP!$A9,SWISSW!$F:$F,"Lost"))/(COUNTIFS(SWISSW!$I:$I,MATCHUP!$A9,SWISSW!$J:$J,MATCHUP!P$1)-COUNTIFS(SWISSW!$I:$I,MATCHUP!$A9,SWISSW!$J:$J,MATCHUP!P$1,SWISSW!$F:$F,"Draw")+COUNTIFS(SWISSW!$I:$I,MATCHUP!P$1,SWISSW!$J:$J,MATCHUP!$A9)-COUNTIFS(SWISSW!$I:$I,MATCHUP!P$1,SWISSW!$J:$J,MATCHUP!$A9,SWISSW!$F:$F,"Draw")),"-")</f>
        <v>0.5714285714285714</v>
      </c>
      <c r="Q9" s="5">
        <f ca="1">IFERROR((COUNTIFS(SWISSW!$I:$I,MATCHUP!$A9,SWISSW!$J:$J,MATCHUP!Q$1,SWISSW!$F:$F,"Won")+COUNTIFS(SWISSW!$I:$I,MATCHUP!Q$1,SWISSW!$J:$J,MATCHUP!$A9,SWISSW!$F:$F,"Lost"))/(COUNTIFS(SWISSW!$I:$I,MATCHUP!$A9,SWISSW!$J:$J,MATCHUP!Q$1)-COUNTIFS(SWISSW!$I:$I,MATCHUP!$A9,SWISSW!$J:$J,MATCHUP!Q$1,SWISSW!$F:$F,"Draw")+COUNTIFS(SWISSW!$I:$I,MATCHUP!Q$1,SWISSW!$J:$J,MATCHUP!$A9)-COUNTIFS(SWISSW!$I:$I,MATCHUP!Q$1,SWISSW!$J:$J,MATCHUP!$A9,SWISSW!$F:$F,"Draw")),"-")</f>
        <v>0.33333333333333331</v>
      </c>
      <c r="R9" s="5">
        <f ca="1">IFERROR((COUNTIFS(SWISSW!$I:$I,MATCHUP!$A9,SWISSW!$J:$J,MATCHUP!R$1,SWISSW!$F:$F,"Won")+COUNTIFS(SWISSW!$I:$I,MATCHUP!R$1,SWISSW!$J:$J,MATCHUP!$A9,SWISSW!$F:$F,"Lost"))/(COUNTIFS(SWISSW!$I:$I,MATCHUP!$A9,SWISSW!$J:$J,MATCHUP!R$1)-COUNTIFS(SWISSW!$I:$I,MATCHUP!$A9,SWISSW!$J:$J,MATCHUP!R$1,SWISSW!$F:$F,"Draw")+COUNTIFS(SWISSW!$I:$I,MATCHUP!R$1,SWISSW!$J:$J,MATCHUP!$A9)-COUNTIFS(SWISSW!$I:$I,MATCHUP!R$1,SWISSW!$J:$J,MATCHUP!$A9,SWISSW!$F:$F,"Draw")),"-")</f>
        <v>0.25</v>
      </c>
      <c r="S9" s="5">
        <f ca="1">IFERROR((COUNTIFS(SWISSW!$I:$I,MATCHUP!$A9,SWISSW!$J:$J,MATCHUP!S$1,SWISSW!$F:$F,"Won")+COUNTIFS(SWISSW!$I:$I,MATCHUP!S$1,SWISSW!$J:$J,MATCHUP!$A9,SWISSW!$F:$F,"Lost"))/(COUNTIFS(SWISSW!$I:$I,MATCHUP!$A9,SWISSW!$J:$J,MATCHUP!S$1)-COUNTIFS(SWISSW!$I:$I,MATCHUP!$A9,SWISSW!$J:$J,MATCHUP!S$1,SWISSW!$F:$F,"Draw")+COUNTIFS(SWISSW!$I:$I,MATCHUP!S$1,SWISSW!$J:$J,MATCHUP!$A9)-COUNTIFS(SWISSW!$I:$I,MATCHUP!S$1,SWISSW!$J:$J,MATCHUP!$A9,SWISSW!$F:$F,"Draw")),"-")</f>
        <v>0.42857142857142855</v>
      </c>
      <c r="T9" s="5">
        <f ca="1">IFERROR((COUNTIFS(SWISSW!$I:$I,MATCHUP!$A9,SWISSW!$J:$J,MATCHUP!T$1,SWISSW!$F:$F,"Won")+COUNTIFS(SWISSW!$I:$I,MATCHUP!T$1,SWISSW!$J:$J,MATCHUP!$A9,SWISSW!$F:$F,"Lost"))/(COUNTIFS(SWISSW!$I:$I,MATCHUP!$A9,SWISSW!$J:$J,MATCHUP!T$1)-COUNTIFS(SWISSW!$I:$I,MATCHUP!$A9,SWISSW!$J:$J,MATCHUP!T$1,SWISSW!$F:$F,"Draw")+COUNTIFS(SWISSW!$I:$I,MATCHUP!T$1,SWISSW!$J:$J,MATCHUP!$A9)-COUNTIFS(SWISSW!$I:$I,MATCHUP!T$1,SWISSW!$J:$J,MATCHUP!$A9,SWISSW!$F:$F,"Draw")),"-")</f>
        <v>0.5</v>
      </c>
      <c r="U9" s="5">
        <f ca="1">IFERROR((COUNTIFS(SWISSW!$I:$I,MATCHUP!$A9,SWISSW!$J:$J,MATCHUP!U$1,SWISSW!$F:$F,"Won")+COUNTIFS(SWISSW!$I:$I,MATCHUP!U$1,SWISSW!$J:$J,MATCHUP!$A9,SWISSW!$F:$F,"Lost"))/(COUNTIFS(SWISSW!$I:$I,MATCHUP!$A9,SWISSW!$J:$J,MATCHUP!U$1)-COUNTIFS(SWISSW!$I:$I,MATCHUP!$A9,SWISSW!$J:$J,MATCHUP!U$1,SWISSW!$F:$F,"Draw")+COUNTIFS(SWISSW!$I:$I,MATCHUP!U$1,SWISSW!$J:$J,MATCHUP!$A9)-COUNTIFS(SWISSW!$I:$I,MATCHUP!U$1,SWISSW!$J:$J,MATCHUP!$A9,SWISSW!$F:$F,"Draw")),"-")</f>
        <v>0</v>
      </c>
      <c r="V9" s="5">
        <f ca="1">IFERROR((COUNTIFS(SWISSW!$I:$I,MATCHUP!$A9,SWISSW!$J:$J,MATCHUP!V$1,SWISSW!$F:$F,"Won")+COUNTIFS(SWISSW!$I:$I,MATCHUP!V$1,SWISSW!$J:$J,MATCHUP!$A9,SWISSW!$F:$F,"Lost"))/(COUNTIFS(SWISSW!$I:$I,MATCHUP!$A9,SWISSW!$J:$J,MATCHUP!V$1)-COUNTIFS(SWISSW!$I:$I,MATCHUP!$A9,SWISSW!$J:$J,MATCHUP!V$1,SWISSW!$F:$F,"Draw")+COUNTIFS(SWISSW!$I:$I,MATCHUP!V$1,SWISSW!$J:$J,MATCHUP!$A9)-COUNTIFS(SWISSW!$I:$I,MATCHUP!V$1,SWISSW!$J:$J,MATCHUP!$A9,SWISSW!$F:$F,"Draw")),"-")</f>
        <v>0</v>
      </c>
      <c r="W9" s="5">
        <f ca="1">IFERROR((COUNTIFS(SWISSW!$I:$I,MATCHUP!$A9,SWISSW!$J:$J,MATCHUP!W$1,SWISSW!$F:$F,"Won")+COUNTIFS(SWISSW!$I:$I,MATCHUP!W$1,SWISSW!$J:$J,MATCHUP!$A9,SWISSW!$F:$F,"Lost"))/(COUNTIFS(SWISSW!$I:$I,MATCHUP!$A9,SWISSW!$J:$J,MATCHUP!W$1)-COUNTIFS(SWISSW!$I:$I,MATCHUP!$A9,SWISSW!$J:$J,MATCHUP!W$1,SWISSW!$F:$F,"Draw")+COUNTIFS(SWISSW!$I:$I,MATCHUP!W$1,SWISSW!$J:$J,MATCHUP!$A9)-COUNTIFS(SWISSW!$I:$I,MATCHUP!W$1,SWISSW!$J:$J,MATCHUP!$A9,SWISSW!$F:$F,"Draw")),"-")</f>
        <v>0.75</v>
      </c>
      <c r="X9" s="5">
        <f ca="1">IFERROR((COUNTIFS(SWISSW!$I:$I,MATCHUP!$A9,SWISSW!$J:$J,MATCHUP!X$1,SWISSW!$F:$F,"Won")+COUNTIFS(SWISSW!$I:$I,MATCHUP!X$1,SWISSW!$J:$J,MATCHUP!$A9,SWISSW!$F:$F,"Lost"))/(COUNTIFS(SWISSW!$I:$I,MATCHUP!$A9,SWISSW!$J:$J,MATCHUP!X$1)-COUNTIFS(SWISSW!$I:$I,MATCHUP!$A9,SWISSW!$J:$J,MATCHUP!X$1,SWISSW!$F:$F,"Draw")+COUNTIFS(SWISSW!$I:$I,MATCHUP!X$1,SWISSW!$J:$J,MATCHUP!$A9)-COUNTIFS(SWISSW!$I:$I,MATCHUP!X$1,SWISSW!$J:$J,MATCHUP!$A9,SWISSW!$F:$F,"Draw")),"-")</f>
        <v>0.66666666666666663</v>
      </c>
      <c r="Y9" s="5">
        <f ca="1">IFERROR((COUNTIFS(SWISSW!$I:$I,MATCHUP!$A9,SWISSW!$J:$J,MATCHUP!Y$1,SWISSW!$F:$F,"Won")+COUNTIFS(SWISSW!$I:$I,MATCHUP!Y$1,SWISSW!$J:$J,MATCHUP!$A9,SWISSW!$F:$F,"Lost"))/(COUNTIFS(SWISSW!$I:$I,MATCHUP!$A9,SWISSW!$J:$J,MATCHUP!Y$1)-COUNTIFS(SWISSW!$I:$I,MATCHUP!$A9,SWISSW!$J:$J,MATCHUP!Y$1,SWISSW!$F:$F,"Draw")+COUNTIFS(SWISSW!$I:$I,MATCHUP!Y$1,SWISSW!$J:$J,MATCHUP!$A9)-COUNTIFS(SWISSW!$I:$I,MATCHUP!Y$1,SWISSW!$J:$J,MATCHUP!$A9,SWISSW!$F:$F,"Draw")),"-")</f>
        <v>0</v>
      </c>
      <c r="Z9" s="5">
        <f ca="1">IFERROR((COUNTIFS(SWISSW!$I:$I,MATCHUP!$A9,SWISSW!$J:$J,MATCHUP!Z$1,SWISSW!$F:$F,"Won")+COUNTIFS(SWISSW!$I:$I,MATCHUP!Z$1,SWISSW!$J:$J,MATCHUP!$A9,SWISSW!$F:$F,"Lost"))/(COUNTIFS(SWISSW!$I:$I,MATCHUP!$A9,SWISSW!$J:$J,MATCHUP!Z$1)-COUNTIFS(SWISSW!$I:$I,MATCHUP!$A9,SWISSW!$J:$J,MATCHUP!Z$1,SWISSW!$F:$F,"Draw")+COUNTIFS(SWISSW!$I:$I,MATCHUP!Z$1,SWISSW!$J:$J,MATCHUP!$A9)-COUNTIFS(SWISSW!$I:$I,MATCHUP!Z$1,SWISSW!$J:$J,MATCHUP!$A9,SWISSW!$F:$F,"Draw")),"-")</f>
        <v>0.5</v>
      </c>
      <c r="AA9" s="5" t="str">
        <f ca="1">IFERROR((COUNTIFS(SWISSW!$I:$I,MATCHUP!$A9,SWISSW!$J:$J,MATCHUP!AA$1,SWISSW!$F:$F,"Won")+COUNTIFS(SWISSW!$I:$I,MATCHUP!AA$1,SWISSW!$J:$J,MATCHUP!$A9,SWISSW!$F:$F,"Lost"))/(COUNTIFS(SWISSW!$I:$I,MATCHUP!$A9,SWISSW!$J:$J,MATCHUP!AA$1)-COUNTIFS(SWISSW!$I:$I,MATCHUP!$A9,SWISSW!$J:$J,MATCHUP!AA$1,SWISSW!$F:$F,"Draw")+COUNTIFS(SWISSW!$I:$I,MATCHUP!AA$1,SWISSW!$J:$J,MATCHUP!$A9)-COUNTIFS(SWISSW!$I:$I,MATCHUP!AA$1,SWISSW!$J:$J,MATCHUP!$A9,SWISSW!$F:$F,"Draw")),"-")</f>
        <v>-</v>
      </c>
      <c r="AB9" s="5">
        <f ca="1">IFERROR((COUNTIFS(SWISSW!$I:$I,MATCHUP!$A9,SWISSW!$J:$J,MATCHUP!AB$1,SWISSW!$F:$F,"Won")+COUNTIFS(SWISSW!$I:$I,MATCHUP!AB$1,SWISSW!$J:$J,MATCHUP!$A9,SWISSW!$F:$F,"Lost"))/(COUNTIFS(SWISSW!$I:$I,MATCHUP!$A9,SWISSW!$J:$J,MATCHUP!AB$1)-COUNTIFS(SWISSW!$I:$I,MATCHUP!$A9,SWISSW!$J:$J,MATCHUP!AB$1,SWISSW!$F:$F,"Draw")+COUNTIFS(SWISSW!$I:$I,MATCHUP!AB$1,SWISSW!$J:$J,MATCHUP!$A9)-COUNTIFS(SWISSW!$I:$I,MATCHUP!AB$1,SWISSW!$J:$J,MATCHUP!$A9,SWISSW!$F:$F,"Draw")),"-")</f>
        <v>1</v>
      </c>
      <c r="AC9" s="5">
        <f ca="1">IFERROR((COUNTIFS(SWISSW!$I:$I,MATCHUP!$A9,SWISSW!$J:$J,MATCHUP!AC$1,SWISSW!$F:$F,"Won")+COUNTIFS(SWISSW!$I:$I,MATCHUP!AC$1,SWISSW!$J:$J,MATCHUP!$A9,SWISSW!$F:$F,"Lost"))/(COUNTIFS(SWISSW!$I:$I,MATCHUP!$A9,SWISSW!$J:$J,MATCHUP!AC$1)-COUNTIFS(SWISSW!$I:$I,MATCHUP!$A9,SWISSW!$J:$J,MATCHUP!AC$1,SWISSW!$F:$F,"Draw")+COUNTIFS(SWISSW!$I:$I,MATCHUP!AC$1,SWISSW!$J:$J,MATCHUP!$A9)-COUNTIFS(SWISSW!$I:$I,MATCHUP!AC$1,SWISSW!$J:$J,MATCHUP!$A9,SWISSW!$F:$F,"Draw")),"-")</f>
        <v>0</v>
      </c>
      <c r="AD9" s="5">
        <f ca="1">IFERROR((COUNTIFS(SWISSW!$I:$I,MATCHUP!$A9,SWISSW!$J:$J,MATCHUP!AD$1,SWISSW!$F:$F,"Won")+COUNTIFS(SWISSW!$I:$I,MATCHUP!AD$1,SWISSW!$J:$J,MATCHUP!$A9,SWISSW!$F:$F,"Lost"))/(COUNTIFS(SWISSW!$I:$I,MATCHUP!$A9,SWISSW!$J:$J,MATCHUP!AD$1)-COUNTIFS(SWISSW!$I:$I,MATCHUP!$A9,SWISSW!$J:$J,MATCHUP!AD$1,SWISSW!$F:$F,"Draw")+COUNTIFS(SWISSW!$I:$I,MATCHUP!AD$1,SWISSW!$J:$J,MATCHUP!$A9)-COUNTIFS(SWISSW!$I:$I,MATCHUP!AD$1,SWISSW!$J:$J,MATCHUP!$A9,SWISSW!$F:$F,"Draw")),"-")</f>
        <v>1</v>
      </c>
      <c r="AE9" s="5" t="str">
        <f ca="1">IFERROR((COUNTIFS(SWISSW!$I:$I,MATCHUP!$A9,SWISSW!$J:$J,MATCHUP!AE$1,SWISSW!$F:$F,"Won")+COUNTIFS(SWISSW!$I:$I,MATCHUP!AE$1,SWISSW!$J:$J,MATCHUP!$A9,SWISSW!$F:$F,"Lost"))/(COUNTIFS(SWISSW!$I:$I,MATCHUP!$A9,SWISSW!$J:$J,MATCHUP!AE$1)-COUNTIFS(SWISSW!$I:$I,MATCHUP!$A9,SWISSW!$J:$J,MATCHUP!AE$1,SWISSW!$F:$F,"Draw")+COUNTIFS(SWISSW!$I:$I,MATCHUP!AE$1,SWISSW!$J:$J,MATCHUP!$A9)-COUNTIFS(SWISSW!$I:$I,MATCHUP!AE$1,SWISSW!$J:$J,MATCHUP!$A9,SWISSW!$F:$F,"Draw")),"-")</f>
        <v>-</v>
      </c>
      <c r="AF9" s="5">
        <f ca="1">IFERROR((COUNTIFS(SWISSW!$I:$I,MATCHUP!$A9,SWISSW!$J:$J,MATCHUP!AF$1,SWISSW!$F:$F,"Won")+COUNTIFS(SWISSW!$I:$I,MATCHUP!AF$1,SWISSW!$J:$J,MATCHUP!$A9,SWISSW!$F:$F,"Lost"))/(COUNTIFS(SWISSW!$I:$I,MATCHUP!$A9,SWISSW!$J:$J,MATCHUP!AF$1)-COUNTIFS(SWISSW!$I:$I,MATCHUP!$A9,SWISSW!$J:$J,MATCHUP!AF$1,SWISSW!$F:$F,"Draw")+COUNTIFS(SWISSW!$I:$I,MATCHUP!AF$1,SWISSW!$J:$J,MATCHUP!$A9)-COUNTIFS(SWISSW!$I:$I,MATCHUP!AF$1,SWISSW!$J:$J,MATCHUP!$A9,SWISSW!$F:$F,"Draw")),"-")</f>
        <v>0.5</v>
      </c>
      <c r="AG9" s="5">
        <f ca="1">IFERROR((COUNTIFS(SWISSW!$I:$I,MATCHUP!$A9,SWISSW!$J:$J,MATCHUP!AG$1,SWISSW!$F:$F,"Won")+COUNTIFS(SWISSW!$I:$I,MATCHUP!AG$1,SWISSW!$J:$J,MATCHUP!$A9,SWISSW!$F:$F,"Lost"))/(COUNTIFS(SWISSW!$I:$I,MATCHUP!$A9,SWISSW!$J:$J,MATCHUP!AG$1)-COUNTIFS(SWISSW!$I:$I,MATCHUP!$A9,SWISSW!$J:$J,MATCHUP!AG$1,SWISSW!$F:$F,"Draw")+COUNTIFS(SWISSW!$I:$I,MATCHUP!AG$1,SWISSW!$J:$J,MATCHUP!$A9)-COUNTIFS(SWISSW!$I:$I,MATCHUP!AG$1,SWISSW!$J:$J,MATCHUP!$A9,SWISSW!$F:$F,"Draw")),"-")</f>
        <v>0.5</v>
      </c>
      <c r="AH9" s="5" t="str">
        <f ca="1">IFERROR((COUNTIFS(SWISSW!$I:$I,MATCHUP!$A9,SWISSW!$J:$J,MATCHUP!AH$1,SWISSW!$F:$F,"Won")+COUNTIFS(SWISSW!$I:$I,MATCHUP!AH$1,SWISSW!$J:$J,MATCHUP!$A9,SWISSW!$F:$F,"Lost"))/(COUNTIFS(SWISSW!$I:$I,MATCHUP!$A9,SWISSW!$J:$J,MATCHUP!AH$1)-COUNTIFS(SWISSW!$I:$I,MATCHUP!$A9,SWISSW!$J:$J,MATCHUP!AH$1,SWISSW!$F:$F,"Draw")+COUNTIFS(SWISSW!$I:$I,MATCHUP!AH$1,SWISSW!$J:$J,MATCHUP!$A9)-COUNTIFS(SWISSW!$I:$I,MATCHUP!AH$1,SWISSW!$J:$J,MATCHUP!$A9,SWISSW!$F:$F,"Draw")),"-")</f>
        <v>-</v>
      </c>
      <c r="AI9" s="5">
        <f ca="1">IFERROR((COUNTIFS(SWISSW!$I:$I,MATCHUP!$A9,SWISSW!$J:$J,MATCHUP!AI$1,SWISSW!$F:$F,"Won")+COUNTIFS(SWISSW!$I:$I,MATCHUP!AI$1,SWISSW!$J:$J,MATCHUP!$A9,SWISSW!$F:$F,"Lost"))/(COUNTIFS(SWISSW!$I:$I,MATCHUP!$A9,SWISSW!$J:$J,MATCHUP!AI$1)-COUNTIFS(SWISSW!$I:$I,MATCHUP!$A9,SWISSW!$J:$J,MATCHUP!AI$1,SWISSW!$F:$F,"Draw")+COUNTIFS(SWISSW!$I:$I,MATCHUP!AI$1,SWISSW!$J:$J,MATCHUP!$A9)-COUNTIFS(SWISSW!$I:$I,MATCHUP!AI$1,SWISSW!$J:$J,MATCHUP!$A9,SWISSW!$F:$F,"Draw")),"-")</f>
        <v>0</v>
      </c>
      <c r="AJ9" s="5">
        <f ca="1">IFERROR((COUNTIFS(SWISSW!$I:$I,MATCHUP!$A9,SWISSW!$J:$J,MATCHUP!AJ$1,SWISSW!$F:$F,"Won")+COUNTIFS(SWISSW!$I:$I,MATCHUP!AJ$1,SWISSW!$J:$J,MATCHUP!$A9,SWISSW!$F:$F,"Lost"))/(COUNTIFS(SWISSW!$I:$I,MATCHUP!$A9,SWISSW!$J:$J,MATCHUP!AJ$1)-COUNTIFS(SWISSW!$I:$I,MATCHUP!$A9,SWISSW!$J:$J,MATCHUP!AJ$1,SWISSW!$F:$F,"Draw")+COUNTIFS(SWISSW!$I:$I,MATCHUP!AJ$1,SWISSW!$J:$J,MATCHUP!$A9)-COUNTIFS(SWISSW!$I:$I,MATCHUP!AJ$1,SWISSW!$J:$J,MATCHUP!$A9,SWISSW!$F:$F,"Draw")),"-")</f>
        <v>0</v>
      </c>
      <c r="AK9" s="5" t="str">
        <f ca="1">IFERROR((COUNTIFS(SWISSW!$I:$I,MATCHUP!$A9,SWISSW!$J:$J,MATCHUP!AK$1,SWISSW!$F:$F,"Won")+COUNTIFS(SWISSW!$I:$I,MATCHUP!AK$1,SWISSW!$J:$J,MATCHUP!$A9,SWISSW!$F:$F,"Lost"))/(COUNTIFS(SWISSW!$I:$I,MATCHUP!$A9,SWISSW!$J:$J,MATCHUP!AK$1)-COUNTIFS(SWISSW!$I:$I,MATCHUP!$A9,SWISSW!$J:$J,MATCHUP!AK$1,SWISSW!$F:$F,"Draw")+COUNTIFS(SWISSW!$I:$I,MATCHUP!AK$1,SWISSW!$J:$J,MATCHUP!$A9)-COUNTIFS(SWISSW!$I:$I,MATCHUP!AK$1,SWISSW!$J:$J,MATCHUP!$A9,SWISSW!$F:$F,"Draw")),"-")</f>
        <v>-</v>
      </c>
      <c r="AL9" s="5">
        <f ca="1">IFERROR((COUNTIFS(SWISSW!$I:$I,MATCHUP!$A9,SWISSW!$J:$J,MATCHUP!AL$1,SWISSW!$F:$F,"Won")+COUNTIFS(SWISSW!$I:$I,MATCHUP!AL$1,SWISSW!$J:$J,MATCHUP!$A9,SWISSW!$F:$F,"Lost"))/(COUNTIFS(SWISSW!$I:$I,MATCHUP!$A9,SWISSW!$J:$J,MATCHUP!AL$1)-COUNTIFS(SWISSW!$I:$I,MATCHUP!$A9,SWISSW!$J:$J,MATCHUP!AL$1,SWISSW!$F:$F,"Draw")+COUNTIFS(SWISSW!$I:$I,MATCHUP!AL$1,SWISSW!$J:$J,MATCHUP!$A9)-COUNTIFS(SWISSW!$I:$I,MATCHUP!AL$1,SWISSW!$J:$J,MATCHUP!$A9,SWISSW!$F:$F,"Draw")),"-")</f>
        <v>1</v>
      </c>
      <c r="AM9" s="5" t="str">
        <f ca="1">IFERROR((COUNTIFS(SWISSW!$I:$I,MATCHUP!$A9,SWISSW!$J:$J,MATCHUP!AM$1,SWISSW!$F:$F,"Won")+COUNTIFS(SWISSW!$I:$I,MATCHUP!AM$1,SWISSW!$J:$J,MATCHUP!$A9,SWISSW!$F:$F,"Lost"))/(COUNTIFS(SWISSW!$I:$I,MATCHUP!$A9,SWISSW!$J:$J,MATCHUP!AM$1)-COUNTIFS(SWISSW!$I:$I,MATCHUP!$A9,SWISSW!$J:$J,MATCHUP!AM$1,SWISSW!$F:$F,"Draw")+COUNTIFS(SWISSW!$I:$I,MATCHUP!AM$1,SWISSW!$J:$J,MATCHUP!$A9)-COUNTIFS(SWISSW!$I:$I,MATCHUP!AM$1,SWISSW!$J:$J,MATCHUP!$A9,SWISSW!$F:$F,"Draw")),"-")</f>
        <v>-</v>
      </c>
      <c r="AN9" s="5" t="str">
        <f ca="1">IFERROR((COUNTIFS(SWISSW!$I:$I,MATCHUP!$A9,SWISSW!$J:$J,MATCHUP!AN$1,SWISSW!$F:$F,"Won")+COUNTIFS(SWISSW!$I:$I,MATCHUP!AN$1,SWISSW!$J:$J,MATCHUP!$A9,SWISSW!$F:$F,"Lost"))/(COUNTIFS(SWISSW!$I:$I,MATCHUP!$A9,SWISSW!$J:$J,MATCHUP!AN$1)-COUNTIFS(SWISSW!$I:$I,MATCHUP!$A9,SWISSW!$J:$J,MATCHUP!AN$1,SWISSW!$F:$F,"Draw")+COUNTIFS(SWISSW!$I:$I,MATCHUP!AN$1,SWISSW!$J:$J,MATCHUP!$A9)-COUNTIFS(SWISSW!$I:$I,MATCHUP!AN$1,SWISSW!$J:$J,MATCHUP!$A9,SWISSW!$F:$F,"Draw")),"-")</f>
        <v>-</v>
      </c>
      <c r="AO9" s="5">
        <f ca="1">IFERROR((COUNTIFS(SWISSW!$I:$I,MATCHUP!$A9,SWISSW!$J:$J,MATCHUP!AO$1,SWISSW!$F:$F,"Won")+COUNTIFS(SWISSW!$I:$I,MATCHUP!AO$1,SWISSW!$J:$J,MATCHUP!$A9,SWISSW!$F:$F,"Lost"))/(COUNTIFS(SWISSW!$I:$I,MATCHUP!$A9,SWISSW!$J:$J,MATCHUP!AO$1)-COUNTIFS(SWISSW!$I:$I,MATCHUP!$A9,SWISSW!$J:$J,MATCHUP!AO$1,SWISSW!$F:$F,"Draw")+COUNTIFS(SWISSW!$I:$I,MATCHUP!AO$1,SWISSW!$J:$J,MATCHUP!$A9)-COUNTIFS(SWISSW!$I:$I,MATCHUP!AO$1,SWISSW!$J:$J,MATCHUP!$A9,SWISSW!$F:$F,"Draw")),"-")</f>
        <v>0</v>
      </c>
      <c r="AP9" s="5" t="str">
        <f ca="1">IFERROR((COUNTIFS(SWISSW!$I:$I,MATCHUP!$A9,SWISSW!$J:$J,MATCHUP!AP$1,SWISSW!$F:$F,"Won")+COUNTIFS(SWISSW!$I:$I,MATCHUP!AP$1,SWISSW!$J:$J,MATCHUP!$A9,SWISSW!$F:$F,"Lost"))/(COUNTIFS(SWISSW!$I:$I,MATCHUP!$A9,SWISSW!$J:$J,MATCHUP!AP$1)-COUNTIFS(SWISSW!$I:$I,MATCHUP!$A9,SWISSW!$J:$J,MATCHUP!AP$1,SWISSW!$F:$F,"Draw")+COUNTIFS(SWISSW!$I:$I,MATCHUP!AP$1,SWISSW!$J:$J,MATCHUP!$A9)-COUNTIFS(SWISSW!$I:$I,MATCHUP!AP$1,SWISSW!$J:$J,MATCHUP!$A9,SWISSW!$F:$F,"Draw")),"-")</f>
        <v>-</v>
      </c>
      <c r="AQ9" s="5" t="str">
        <f ca="1">IFERROR((COUNTIFS(SWISSW!$I:$I,MATCHUP!$A9,SWISSW!$J:$J,MATCHUP!AQ$1,SWISSW!$F:$F,"Won")+COUNTIFS(SWISSW!$I:$I,MATCHUP!AQ$1,SWISSW!$J:$J,MATCHUP!$A9,SWISSW!$F:$F,"Lost"))/(COUNTIFS(SWISSW!$I:$I,MATCHUP!$A9,SWISSW!$J:$J,MATCHUP!AQ$1)-COUNTIFS(SWISSW!$I:$I,MATCHUP!$A9,SWISSW!$J:$J,MATCHUP!AQ$1,SWISSW!$F:$F,"Draw")+COUNTIFS(SWISSW!$I:$I,MATCHUP!AQ$1,SWISSW!$J:$J,MATCHUP!$A9)-COUNTIFS(SWISSW!$I:$I,MATCHUP!AQ$1,SWISSW!$J:$J,MATCHUP!$A9,SWISSW!$F:$F,"Draw")),"-")</f>
        <v>-</v>
      </c>
      <c r="AR9" s="5" t="str">
        <f ca="1">IFERROR((COUNTIFS(SWISSW!$I:$I,MATCHUP!$A9,SWISSW!$J:$J,MATCHUP!AR$1,SWISSW!$F:$F,"Won")+COUNTIFS(SWISSW!$I:$I,MATCHUP!AR$1,SWISSW!$J:$J,MATCHUP!$A9,SWISSW!$F:$F,"Lost"))/(COUNTIFS(SWISSW!$I:$I,MATCHUP!$A9,SWISSW!$J:$J,MATCHUP!AR$1)-COUNTIFS(SWISSW!$I:$I,MATCHUP!$A9,SWISSW!$J:$J,MATCHUP!AR$1,SWISSW!$F:$F,"Draw")+COUNTIFS(SWISSW!$I:$I,MATCHUP!AR$1,SWISSW!$J:$J,MATCHUP!$A9)-COUNTIFS(SWISSW!$I:$I,MATCHUP!AR$1,SWISSW!$J:$J,MATCHUP!$A9,SWISSW!$F:$F,"Draw")),"-")</f>
        <v>-</v>
      </c>
      <c r="AS9" s="5" t="str">
        <f ca="1">IFERROR((COUNTIFS(SWISSW!$I:$I,MATCHUP!$A9,SWISSW!$J:$J,MATCHUP!AS$1,SWISSW!$F:$F,"Won")+COUNTIFS(SWISSW!$I:$I,MATCHUP!AS$1,SWISSW!$J:$J,MATCHUP!$A9,SWISSW!$F:$F,"Lost"))/(COUNTIFS(SWISSW!$I:$I,MATCHUP!$A9,SWISSW!$J:$J,MATCHUP!AS$1)-COUNTIFS(SWISSW!$I:$I,MATCHUP!$A9,SWISSW!$J:$J,MATCHUP!AS$1,SWISSW!$F:$F,"Draw")+COUNTIFS(SWISSW!$I:$I,MATCHUP!AS$1,SWISSW!$J:$J,MATCHUP!$A9)-COUNTIFS(SWISSW!$I:$I,MATCHUP!AS$1,SWISSW!$J:$J,MATCHUP!$A9,SWISSW!$F:$F,"Draw")),"-")</f>
        <v>-</v>
      </c>
      <c r="AT9" s="5" t="str">
        <f ca="1">IFERROR((COUNTIFS(SWISSW!$I:$I,MATCHUP!$A9,SWISSW!$J:$J,MATCHUP!AT$1,SWISSW!$F:$F,"Won")+COUNTIFS(SWISSW!$I:$I,MATCHUP!AT$1,SWISSW!$J:$J,MATCHUP!$A9,SWISSW!$F:$F,"Lost"))/(COUNTIFS(SWISSW!$I:$I,MATCHUP!$A9,SWISSW!$J:$J,MATCHUP!AT$1)-COUNTIFS(SWISSW!$I:$I,MATCHUP!$A9,SWISSW!$J:$J,MATCHUP!AT$1,SWISSW!$F:$F,"Draw")+COUNTIFS(SWISSW!$I:$I,MATCHUP!AT$1,SWISSW!$J:$J,MATCHUP!$A9)-COUNTIFS(SWISSW!$I:$I,MATCHUP!AT$1,SWISSW!$J:$J,MATCHUP!$A9,SWISSW!$F:$F,"Draw")),"-")</f>
        <v>-</v>
      </c>
      <c r="AU9" s="5" t="str">
        <f ca="1">IFERROR((COUNTIFS(SWISSW!$I:$I,MATCHUP!$A9,SWISSW!$J:$J,MATCHUP!AU$1,SWISSW!$F:$F,"Won")+COUNTIFS(SWISSW!$I:$I,MATCHUP!AU$1,SWISSW!$J:$J,MATCHUP!$A9,SWISSW!$F:$F,"Lost"))/(COUNTIFS(SWISSW!$I:$I,MATCHUP!$A9,SWISSW!$J:$J,MATCHUP!AU$1)-COUNTIFS(SWISSW!$I:$I,MATCHUP!$A9,SWISSW!$J:$J,MATCHUP!AU$1,SWISSW!$F:$F,"Draw")+COUNTIFS(SWISSW!$I:$I,MATCHUP!AU$1,SWISSW!$J:$J,MATCHUP!$A9)-COUNTIFS(SWISSW!$I:$I,MATCHUP!AU$1,SWISSW!$J:$J,MATCHUP!$A9,SWISSW!$F:$F,"Draw")),"-")</f>
        <v>-</v>
      </c>
      <c r="AV9" s="5" t="str">
        <f ca="1">IFERROR((COUNTIFS(SWISSW!$I:$I,MATCHUP!$A9,SWISSW!$J:$J,MATCHUP!AV$1,SWISSW!$F:$F,"Won")+COUNTIFS(SWISSW!$I:$I,MATCHUP!AV$1,SWISSW!$J:$J,MATCHUP!$A9,SWISSW!$F:$F,"Lost"))/(COUNTIFS(SWISSW!$I:$I,MATCHUP!$A9,SWISSW!$J:$J,MATCHUP!AV$1)-COUNTIFS(SWISSW!$I:$I,MATCHUP!$A9,SWISSW!$J:$J,MATCHUP!AV$1,SWISSW!$F:$F,"Draw")+COUNTIFS(SWISSW!$I:$I,MATCHUP!AV$1,SWISSW!$J:$J,MATCHUP!$A9)-COUNTIFS(SWISSW!$I:$I,MATCHUP!AV$1,SWISSW!$J:$J,MATCHUP!$A9,SWISSW!$F:$F,"Draw")),"-")</f>
        <v>-</v>
      </c>
      <c r="AW9" s="5">
        <f ca="1">IFERROR((COUNTIFS(SWISSW!$I:$I,MATCHUP!$A9,SWISSW!$J:$J,MATCHUP!AW$1,SWISSW!$F:$F,"Won")+COUNTIFS(SWISSW!$I:$I,MATCHUP!AW$1,SWISSW!$J:$J,MATCHUP!$A9,SWISSW!$F:$F,"Lost"))/(COUNTIFS(SWISSW!$I:$I,MATCHUP!$A9,SWISSW!$J:$J,MATCHUP!AW$1)-COUNTIFS(SWISSW!$I:$I,MATCHUP!$A9,SWISSW!$J:$J,MATCHUP!AW$1,SWISSW!$F:$F,"Draw")+COUNTIFS(SWISSW!$I:$I,MATCHUP!AW$1,SWISSW!$J:$J,MATCHUP!$A9)-COUNTIFS(SWISSW!$I:$I,MATCHUP!AW$1,SWISSW!$J:$J,MATCHUP!$A9,SWISSW!$F:$F,"Draw")),"-")</f>
        <v>1</v>
      </c>
      <c r="AX9" s="5" t="str">
        <f ca="1">IFERROR((COUNTIFS(SWISSW!$I:$I,MATCHUP!$A9,SWISSW!$J:$J,MATCHUP!AX$1,SWISSW!$F:$F,"Won")+COUNTIFS(SWISSW!$I:$I,MATCHUP!AX$1,SWISSW!$J:$J,MATCHUP!$A9,SWISSW!$F:$F,"Lost"))/(COUNTIFS(SWISSW!$I:$I,MATCHUP!$A9,SWISSW!$J:$J,MATCHUP!AX$1)-COUNTIFS(SWISSW!$I:$I,MATCHUP!$A9,SWISSW!$J:$J,MATCHUP!AX$1,SWISSW!$F:$F,"Draw")+COUNTIFS(SWISSW!$I:$I,MATCHUP!AX$1,SWISSW!$J:$J,MATCHUP!$A9)-COUNTIFS(SWISSW!$I:$I,MATCHUP!AX$1,SWISSW!$J:$J,MATCHUP!$A9,SWISSW!$F:$F,"Draw")),"-")</f>
        <v>-</v>
      </c>
      <c r="AY9" s="5">
        <f ca="1">IFERROR((COUNTIFS(SWISSW!$I:$I,MATCHUP!$A9,SWISSW!$J:$J,MATCHUP!AY$1,SWISSW!$F:$F,"Won")+COUNTIFS(SWISSW!$I:$I,MATCHUP!AY$1,SWISSW!$J:$J,MATCHUP!$A9,SWISSW!$F:$F,"Lost"))/(COUNTIFS(SWISSW!$I:$I,MATCHUP!$A9,SWISSW!$J:$J,MATCHUP!AY$1)-COUNTIFS(SWISSW!$I:$I,MATCHUP!$A9,SWISSW!$J:$J,MATCHUP!AY$1,SWISSW!$F:$F,"Draw")+COUNTIFS(SWISSW!$I:$I,MATCHUP!AY$1,SWISSW!$J:$J,MATCHUP!$A9)-COUNTIFS(SWISSW!$I:$I,MATCHUP!AY$1,SWISSW!$J:$J,MATCHUP!$A9,SWISSW!$F:$F,"Draw")),"-")</f>
        <v>1</v>
      </c>
      <c r="AZ9" s="5" t="str">
        <f ca="1">IFERROR((COUNTIFS(SWISSW!$I:$I,MATCHUP!$A9,SWISSW!$J:$J,MATCHUP!AZ$1,SWISSW!$F:$F,"Won")+COUNTIFS(SWISSW!$I:$I,MATCHUP!AZ$1,SWISSW!$J:$J,MATCHUP!$A9,SWISSW!$F:$F,"Lost"))/(COUNTIFS(SWISSW!$I:$I,MATCHUP!$A9,SWISSW!$J:$J,MATCHUP!AZ$1)-COUNTIFS(SWISSW!$I:$I,MATCHUP!$A9,SWISSW!$J:$J,MATCHUP!AZ$1,SWISSW!$F:$F,"Draw")+COUNTIFS(SWISSW!$I:$I,MATCHUP!AZ$1,SWISSW!$J:$J,MATCHUP!$A9)-COUNTIFS(SWISSW!$I:$I,MATCHUP!AZ$1,SWISSW!$J:$J,MATCHUP!$A9,SWISSW!$F:$F,"Draw")),"-")</f>
        <v>-</v>
      </c>
      <c r="BA9" s="5" t="str">
        <f ca="1">IFERROR((COUNTIFS(SWISSW!$I:$I,MATCHUP!$A9,SWISSW!$J:$J,MATCHUP!BA$1,SWISSW!$F:$F,"Won")+COUNTIFS(SWISSW!$I:$I,MATCHUP!BA$1,SWISSW!$J:$J,MATCHUP!$A9,SWISSW!$F:$F,"Lost"))/(COUNTIFS(SWISSW!$I:$I,MATCHUP!$A9,SWISSW!$J:$J,MATCHUP!BA$1)-COUNTIFS(SWISSW!$I:$I,MATCHUP!$A9,SWISSW!$J:$J,MATCHUP!BA$1,SWISSW!$F:$F,"Draw")+COUNTIFS(SWISSW!$I:$I,MATCHUP!BA$1,SWISSW!$J:$J,MATCHUP!$A9)-COUNTIFS(SWISSW!$I:$I,MATCHUP!BA$1,SWISSW!$J:$J,MATCHUP!$A9,SWISSW!$F:$F,"Draw")),"-")</f>
        <v>-</v>
      </c>
      <c r="BB9" s="5" t="str">
        <f ca="1">IFERROR((COUNTIFS(SWISSW!$I:$I,MATCHUP!$A9,SWISSW!$J:$J,MATCHUP!BB$1,SWISSW!$F:$F,"Won")+COUNTIFS(SWISSW!$I:$I,MATCHUP!BB$1,SWISSW!$J:$J,MATCHUP!$A9,SWISSW!$F:$F,"Lost"))/(COUNTIFS(SWISSW!$I:$I,MATCHUP!$A9,SWISSW!$J:$J,MATCHUP!BB$1)-COUNTIFS(SWISSW!$I:$I,MATCHUP!$A9,SWISSW!$J:$J,MATCHUP!BB$1,SWISSW!$F:$F,"Draw")+COUNTIFS(SWISSW!$I:$I,MATCHUP!BB$1,SWISSW!$J:$J,MATCHUP!$A9)-COUNTIFS(SWISSW!$I:$I,MATCHUP!BB$1,SWISSW!$J:$J,MATCHUP!$A9,SWISSW!$F:$F,"Draw")),"-")</f>
        <v>-</v>
      </c>
      <c r="BC9" s="5">
        <f ca="1">IFERROR((COUNTIFS(SWISSW!$I:$I,MATCHUP!$A9,SWISSW!$J:$J,MATCHUP!BC$1,SWISSW!$F:$F,"Won")+COUNTIFS(SWISSW!$I:$I,MATCHUP!BC$1,SWISSW!$J:$J,MATCHUP!$A9,SWISSW!$F:$F,"Lost"))/(COUNTIFS(SWISSW!$I:$I,MATCHUP!$A9,SWISSW!$J:$J,MATCHUP!BC$1)-COUNTIFS(SWISSW!$I:$I,MATCHUP!$A9,SWISSW!$J:$J,MATCHUP!BC$1,SWISSW!$F:$F,"Draw")+COUNTIFS(SWISSW!$I:$I,MATCHUP!BC$1,SWISSW!$J:$J,MATCHUP!$A9)-COUNTIFS(SWISSW!$I:$I,MATCHUP!BC$1,SWISSW!$J:$J,MATCHUP!$A9,SWISSW!$F:$F,"Draw")),"-")</f>
        <v>1</v>
      </c>
      <c r="BD9" s="5">
        <f ca="1">IFERROR((COUNTIFS(SWISSW!$I:$I,MATCHUP!$A9,SWISSW!$J:$J,MATCHUP!BD$1,SWISSW!$F:$F,"Won")+COUNTIFS(SWISSW!$I:$I,MATCHUP!BD$1,SWISSW!$J:$J,MATCHUP!$A9,SWISSW!$F:$F,"Lost"))/(COUNTIFS(SWISSW!$I:$I,MATCHUP!$A9,SWISSW!$J:$J,MATCHUP!BD$1)-COUNTIFS(SWISSW!$I:$I,MATCHUP!$A9,SWISSW!$J:$J,MATCHUP!BD$1,SWISSW!$F:$F,"Draw")+COUNTIFS(SWISSW!$I:$I,MATCHUP!BD$1,SWISSW!$J:$J,MATCHUP!$A9)-COUNTIFS(SWISSW!$I:$I,MATCHUP!BD$1,SWISSW!$J:$J,MATCHUP!$A9,SWISSW!$F:$F,"Draw")),"-")</f>
        <v>0</v>
      </c>
      <c r="BE9" s="5" t="str">
        <f ca="1">IFERROR((COUNTIFS(SWISSW!$I:$I,MATCHUP!$A9,SWISSW!$J:$J,MATCHUP!BE$1,SWISSW!$F:$F,"Won")+COUNTIFS(SWISSW!$I:$I,MATCHUP!BE$1,SWISSW!$J:$J,MATCHUP!$A9,SWISSW!$F:$F,"Lost"))/(COUNTIFS(SWISSW!$I:$I,MATCHUP!$A9,SWISSW!$J:$J,MATCHUP!BE$1)-COUNTIFS(SWISSW!$I:$I,MATCHUP!$A9,SWISSW!$J:$J,MATCHUP!BE$1,SWISSW!$F:$F,"Draw")+COUNTIFS(SWISSW!$I:$I,MATCHUP!BE$1,SWISSW!$J:$J,MATCHUP!$A9)-COUNTIFS(SWISSW!$I:$I,MATCHUP!BE$1,SWISSW!$J:$J,MATCHUP!$A9,SWISSW!$F:$F,"Draw")),"-")</f>
        <v>-</v>
      </c>
      <c r="BF9" s="5" t="str">
        <f ca="1">IFERROR((COUNTIFS(SWISSW!$I:$I,MATCHUP!$A9,SWISSW!$J:$J,MATCHUP!BF$1,SWISSW!$F:$F,"Won")+COUNTIFS(SWISSW!$I:$I,MATCHUP!BF$1,SWISSW!$J:$J,MATCHUP!$A9,SWISSW!$F:$F,"Lost"))/(COUNTIFS(SWISSW!$I:$I,MATCHUP!$A9,SWISSW!$J:$J,MATCHUP!BF$1)-COUNTIFS(SWISSW!$I:$I,MATCHUP!$A9,SWISSW!$J:$J,MATCHUP!BF$1,SWISSW!$F:$F,"Draw")+COUNTIFS(SWISSW!$I:$I,MATCHUP!BF$1,SWISSW!$J:$J,MATCHUP!$A9)-COUNTIFS(SWISSW!$I:$I,MATCHUP!BF$1,SWISSW!$J:$J,MATCHUP!$A9,SWISSW!$F:$F,"Draw")),"-")</f>
        <v>-</v>
      </c>
      <c r="BG9" s="5">
        <f ca="1">IFERROR((COUNTIFS(SWISSW!$I:$I,MATCHUP!$A9,SWISSW!$J:$J,MATCHUP!BG$1,SWISSW!$F:$F,"Won")+COUNTIFS(SWISSW!$I:$I,MATCHUP!BG$1,SWISSW!$J:$J,MATCHUP!$A9,SWISSW!$F:$F,"Lost"))/(COUNTIFS(SWISSW!$I:$I,MATCHUP!$A9,SWISSW!$J:$J,MATCHUP!BG$1)-COUNTIFS(SWISSW!$I:$I,MATCHUP!$A9,SWISSW!$J:$J,MATCHUP!BG$1,SWISSW!$F:$F,"Draw")+COUNTIFS(SWISSW!$I:$I,MATCHUP!BG$1,SWISSW!$J:$J,MATCHUP!$A9)-COUNTIFS(SWISSW!$I:$I,MATCHUP!BG$1,SWISSW!$J:$J,MATCHUP!$A9,SWISSW!$F:$F,"Draw")),"-")</f>
        <v>0</v>
      </c>
      <c r="BH9" s="5" t="str">
        <f ca="1">IFERROR((COUNTIFS(SWISSW!$I:$I,MATCHUP!$A9,SWISSW!$J:$J,MATCHUP!BH$1,SWISSW!$F:$F,"Won")+COUNTIFS(SWISSW!$I:$I,MATCHUP!BH$1,SWISSW!$J:$J,MATCHUP!$A9,SWISSW!$F:$F,"Lost"))/(COUNTIFS(SWISSW!$I:$I,MATCHUP!$A9,SWISSW!$J:$J,MATCHUP!BH$1)-COUNTIFS(SWISSW!$I:$I,MATCHUP!$A9,SWISSW!$J:$J,MATCHUP!BH$1,SWISSW!$F:$F,"Draw")+COUNTIFS(SWISSW!$I:$I,MATCHUP!BH$1,SWISSW!$J:$J,MATCHUP!$A9)-COUNTIFS(SWISSW!$I:$I,MATCHUP!BH$1,SWISSW!$J:$J,MATCHUP!$A9,SWISSW!$F:$F,"Draw")),"-")</f>
        <v>-</v>
      </c>
      <c r="BI9" s="5" t="str">
        <f ca="1">IFERROR((COUNTIFS(SWISSW!$I:$I,MATCHUP!$A9,SWISSW!$J:$J,MATCHUP!BI$1,SWISSW!$F:$F,"Won")+COUNTIFS(SWISSW!$I:$I,MATCHUP!BI$1,SWISSW!$J:$J,MATCHUP!$A9,SWISSW!$F:$F,"Lost"))/(COUNTIFS(SWISSW!$I:$I,MATCHUP!$A9,SWISSW!$J:$J,MATCHUP!BI$1)-COUNTIFS(SWISSW!$I:$I,MATCHUP!$A9,SWISSW!$J:$J,MATCHUP!BI$1,SWISSW!$F:$F,"Draw")+COUNTIFS(SWISSW!$I:$I,MATCHUP!BI$1,SWISSW!$J:$J,MATCHUP!$A9)-COUNTIFS(SWISSW!$I:$I,MATCHUP!BI$1,SWISSW!$J:$J,MATCHUP!$A9,SWISSW!$F:$F,"Draw")),"-")</f>
        <v>-</v>
      </c>
      <c r="BJ9" s="5" t="str">
        <f ca="1">IFERROR((COUNTIFS(SWISSW!$I:$I,MATCHUP!$A9,SWISSW!$J:$J,MATCHUP!BJ$1,SWISSW!$F:$F,"Won")+COUNTIFS(SWISSW!$I:$I,MATCHUP!BJ$1,SWISSW!$J:$J,MATCHUP!$A9,SWISSW!$F:$F,"Lost"))/(COUNTIFS(SWISSW!$I:$I,MATCHUP!$A9,SWISSW!$J:$J,MATCHUP!BJ$1)-COUNTIFS(SWISSW!$I:$I,MATCHUP!$A9,SWISSW!$J:$J,MATCHUP!BJ$1,SWISSW!$F:$F,"Draw")+COUNTIFS(SWISSW!$I:$I,MATCHUP!BJ$1,SWISSW!$J:$J,MATCHUP!$A9)-COUNTIFS(SWISSW!$I:$I,MATCHUP!BJ$1,SWISSW!$J:$J,MATCHUP!$A9,SWISSW!$F:$F,"Draw")),"-")</f>
        <v>-</v>
      </c>
      <c r="BK9" s="5">
        <f ca="1">IFERROR((COUNTIFS(SWISSW!$I:$I,MATCHUP!$A9,SWISSW!$J:$J,MATCHUP!BK$1,SWISSW!$F:$F,"Won")+COUNTIFS(SWISSW!$I:$I,MATCHUP!BK$1,SWISSW!$J:$J,MATCHUP!$A9,SWISSW!$F:$F,"Lost"))/(COUNTIFS(SWISSW!$I:$I,MATCHUP!$A9,SWISSW!$J:$J,MATCHUP!BK$1)-COUNTIFS(SWISSW!$I:$I,MATCHUP!$A9,SWISSW!$J:$J,MATCHUP!BK$1,SWISSW!$F:$F,"Draw")+COUNTIFS(SWISSW!$I:$I,MATCHUP!BK$1,SWISSW!$J:$J,MATCHUP!$A9)-COUNTIFS(SWISSW!$I:$I,MATCHUP!BK$1,SWISSW!$J:$J,MATCHUP!$A9,SWISSW!$F:$F,"Draw")),"-")</f>
        <v>0</v>
      </c>
      <c r="BL9" s="5" t="str">
        <f ca="1">IFERROR((COUNTIFS(SWISSW!$I:$I,MATCHUP!$A9,SWISSW!$J:$J,MATCHUP!BL$1,SWISSW!$F:$F,"Won")+COUNTIFS(SWISSW!$I:$I,MATCHUP!BL$1,SWISSW!$J:$J,MATCHUP!$A9,SWISSW!$F:$F,"Lost"))/(COUNTIFS(SWISSW!$I:$I,MATCHUP!$A9,SWISSW!$J:$J,MATCHUP!BL$1)-COUNTIFS(SWISSW!$I:$I,MATCHUP!$A9,SWISSW!$J:$J,MATCHUP!BL$1,SWISSW!$F:$F,"Draw")+COUNTIFS(SWISSW!$I:$I,MATCHUP!BL$1,SWISSW!$J:$J,MATCHUP!$A9)-COUNTIFS(SWISSW!$I:$I,MATCHUP!BL$1,SWISSW!$J:$J,MATCHUP!$A9,SWISSW!$F:$F,"Draw")),"-")</f>
        <v>-</v>
      </c>
      <c r="BM9" s="5" t="str">
        <f ca="1">IFERROR((COUNTIFS(SWISSW!$I:$I,MATCHUP!$A9,SWISSW!$J:$J,MATCHUP!BM$1,SWISSW!$F:$F,"Won")+COUNTIFS(SWISSW!$I:$I,MATCHUP!BM$1,SWISSW!$J:$J,MATCHUP!$A9,SWISSW!$F:$F,"Lost"))/(COUNTIFS(SWISSW!$I:$I,MATCHUP!$A9,SWISSW!$J:$J,MATCHUP!BM$1)-COUNTIFS(SWISSW!$I:$I,MATCHUP!$A9,SWISSW!$J:$J,MATCHUP!BM$1,SWISSW!$F:$F,"Draw")+COUNTIFS(SWISSW!$I:$I,MATCHUP!BM$1,SWISSW!$J:$J,MATCHUP!$A9)-COUNTIFS(SWISSW!$I:$I,MATCHUP!BM$1,SWISSW!$J:$J,MATCHUP!$A9,SWISSW!$F:$F,"Draw")),"-")</f>
        <v>-</v>
      </c>
      <c r="BN9" s="5" t="str">
        <f ca="1">IFERROR((COUNTIFS(SWISSW!$I:$I,MATCHUP!$A9,SWISSW!$J:$J,MATCHUP!BN$1,SWISSW!$F:$F,"Won")+COUNTIFS(SWISSW!$I:$I,MATCHUP!BN$1,SWISSW!$J:$J,MATCHUP!$A9,SWISSW!$F:$F,"Lost"))/(COUNTIFS(SWISSW!$I:$I,MATCHUP!$A9,SWISSW!$J:$J,MATCHUP!BN$1)-COUNTIFS(SWISSW!$I:$I,MATCHUP!$A9,SWISSW!$J:$J,MATCHUP!BN$1,SWISSW!$F:$F,"Draw")+COUNTIFS(SWISSW!$I:$I,MATCHUP!BN$1,SWISSW!$J:$J,MATCHUP!$A9)-COUNTIFS(SWISSW!$I:$I,MATCHUP!BN$1,SWISSW!$J:$J,MATCHUP!$A9,SWISSW!$F:$F,"Draw")),"-")</f>
        <v>-</v>
      </c>
      <c r="BO9" s="5" t="str">
        <f ca="1">IFERROR((COUNTIFS(SWISSW!$I:$I,MATCHUP!$A9,SWISSW!$J:$J,MATCHUP!BO$1,SWISSW!$F:$F,"Won")+COUNTIFS(SWISSW!$I:$I,MATCHUP!BO$1,SWISSW!$J:$J,MATCHUP!$A9,SWISSW!$F:$F,"Lost"))/(COUNTIFS(SWISSW!$I:$I,MATCHUP!$A9,SWISSW!$J:$J,MATCHUP!BO$1)-COUNTIFS(SWISSW!$I:$I,MATCHUP!$A9,SWISSW!$J:$J,MATCHUP!BO$1,SWISSW!$F:$F,"Draw")+COUNTIFS(SWISSW!$I:$I,MATCHUP!BO$1,SWISSW!$J:$J,MATCHUP!$A9)-COUNTIFS(SWISSW!$I:$I,MATCHUP!BO$1,SWISSW!$J:$J,MATCHUP!$A9,SWISSW!$F:$F,"Draw")),"-")</f>
        <v>-</v>
      </c>
      <c r="BP9" s="5" t="str">
        <f ca="1">IFERROR((COUNTIFS(SWISSW!$I:$I,MATCHUP!$A9,SWISSW!$J:$J,MATCHUP!BP$1,SWISSW!$F:$F,"Won")+COUNTIFS(SWISSW!$I:$I,MATCHUP!BP$1,SWISSW!$J:$J,MATCHUP!$A9,SWISSW!$F:$F,"Lost"))/(COUNTIFS(SWISSW!$I:$I,MATCHUP!$A9,SWISSW!$J:$J,MATCHUP!BP$1)-COUNTIFS(SWISSW!$I:$I,MATCHUP!$A9,SWISSW!$J:$J,MATCHUP!BP$1,SWISSW!$F:$F,"Draw")+COUNTIFS(SWISSW!$I:$I,MATCHUP!BP$1,SWISSW!$J:$J,MATCHUP!$A9)-COUNTIFS(SWISSW!$I:$I,MATCHUP!BP$1,SWISSW!$J:$J,MATCHUP!$A9,SWISSW!$F:$F,"Draw")),"-")</f>
        <v>-</v>
      </c>
      <c r="BQ9" s="5" t="str">
        <f ca="1">IFERROR((COUNTIFS(SWISSW!$I:$I,MATCHUP!$A9,SWISSW!$J:$J,MATCHUP!BQ$1,SWISSW!$F:$F,"Won")+COUNTIFS(SWISSW!$I:$I,MATCHUP!BQ$1,SWISSW!$J:$J,MATCHUP!$A9,SWISSW!$F:$F,"Lost"))/(COUNTIFS(SWISSW!$I:$I,MATCHUP!$A9,SWISSW!$J:$J,MATCHUP!BQ$1)-COUNTIFS(SWISSW!$I:$I,MATCHUP!$A9,SWISSW!$J:$J,MATCHUP!BQ$1,SWISSW!$F:$F,"Draw")+COUNTIFS(SWISSW!$I:$I,MATCHUP!BQ$1,SWISSW!$J:$J,MATCHUP!$A9)-COUNTIFS(SWISSW!$I:$I,MATCHUP!BQ$1,SWISSW!$J:$J,MATCHUP!$A9,SWISSW!$F:$F,"Draw")),"-")</f>
        <v>-</v>
      </c>
      <c r="BR9" s="5" t="str">
        <f ca="1">IFERROR((COUNTIFS(SWISSW!$I:$I,MATCHUP!$A9,SWISSW!$J:$J,MATCHUP!BR$1,SWISSW!$F:$F,"Won")+COUNTIFS(SWISSW!$I:$I,MATCHUP!BR$1,SWISSW!$J:$J,MATCHUP!$A9,SWISSW!$F:$F,"Lost"))/(COUNTIFS(SWISSW!$I:$I,MATCHUP!$A9,SWISSW!$J:$J,MATCHUP!BR$1)-COUNTIFS(SWISSW!$I:$I,MATCHUP!$A9,SWISSW!$J:$J,MATCHUP!BR$1,SWISSW!$F:$F,"Draw")+COUNTIFS(SWISSW!$I:$I,MATCHUP!BR$1,SWISSW!$J:$J,MATCHUP!$A9)-COUNTIFS(SWISSW!$I:$I,MATCHUP!BR$1,SWISSW!$J:$J,MATCHUP!$A9,SWISSW!$F:$F,"Draw")),"-")</f>
        <v>-</v>
      </c>
      <c r="BS9" s="5" t="str">
        <f ca="1">IFERROR((COUNTIFS(SWISSW!$I:$I,MATCHUP!$A9,SWISSW!$J:$J,MATCHUP!BS$1,SWISSW!$F:$F,"Won")+COUNTIFS(SWISSW!$I:$I,MATCHUP!BS$1,SWISSW!$J:$J,MATCHUP!$A9,SWISSW!$F:$F,"Lost"))/(COUNTIFS(SWISSW!$I:$I,MATCHUP!$A9,SWISSW!$J:$J,MATCHUP!BS$1)-COUNTIFS(SWISSW!$I:$I,MATCHUP!$A9,SWISSW!$J:$J,MATCHUP!BS$1,SWISSW!$F:$F,"Draw")+COUNTIFS(SWISSW!$I:$I,MATCHUP!BS$1,SWISSW!$J:$J,MATCHUP!$A9)-COUNTIFS(SWISSW!$I:$I,MATCHUP!BS$1,SWISSW!$J:$J,MATCHUP!$A9,SWISSW!$F:$F,"Draw")),"-")</f>
        <v>-</v>
      </c>
      <c r="BT9" s="5" t="str">
        <f ca="1">IFERROR((COUNTIFS(SWISSW!$I:$I,MATCHUP!$A9,SWISSW!$J:$J,MATCHUP!BT$1,SWISSW!$F:$F,"Won")+COUNTIFS(SWISSW!$I:$I,MATCHUP!BT$1,SWISSW!$J:$J,MATCHUP!$A9,SWISSW!$F:$F,"Lost"))/(COUNTIFS(SWISSW!$I:$I,MATCHUP!$A9,SWISSW!$J:$J,MATCHUP!BT$1)-COUNTIFS(SWISSW!$I:$I,MATCHUP!$A9,SWISSW!$J:$J,MATCHUP!BT$1,SWISSW!$F:$F,"Draw")+COUNTIFS(SWISSW!$I:$I,MATCHUP!BT$1,SWISSW!$J:$J,MATCHUP!$A9)-COUNTIFS(SWISSW!$I:$I,MATCHUP!BT$1,SWISSW!$J:$J,MATCHUP!$A9,SWISSW!$F:$F,"Draw")),"-")</f>
        <v>-</v>
      </c>
      <c r="BU9" s="5" t="str">
        <f ca="1">IFERROR((COUNTIFS(SWISSW!$I:$I,MATCHUP!$A9,SWISSW!$J:$J,MATCHUP!BU$1,SWISSW!$F:$F,"Won")+COUNTIFS(SWISSW!$I:$I,MATCHUP!BU$1,SWISSW!$J:$J,MATCHUP!$A9,SWISSW!$F:$F,"Lost"))/(COUNTIFS(SWISSW!$I:$I,MATCHUP!$A9,SWISSW!$J:$J,MATCHUP!BU$1)-COUNTIFS(SWISSW!$I:$I,MATCHUP!$A9,SWISSW!$J:$J,MATCHUP!BU$1,SWISSW!$F:$F,"Draw")+COUNTIFS(SWISSW!$I:$I,MATCHUP!BU$1,SWISSW!$J:$J,MATCHUP!$A9)-COUNTIFS(SWISSW!$I:$I,MATCHUP!BU$1,SWISSW!$J:$J,MATCHUP!$A9,SWISSW!$F:$F,"Draw")),"-")</f>
        <v>-</v>
      </c>
      <c r="BV9" s="5" t="str">
        <f ca="1">IFERROR((COUNTIFS(SWISSW!$I:$I,MATCHUP!$A9,SWISSW!$J:$J,MATCHUP!BV$1,SWISSW!$F:$F,"Won")+COUNTIFS(SWISSW!$I:$I,MATCHUP!BV$1,SWISSW!$J:$J,MATCHUP!$A9,SWISSW!$F:$F,"Lost"))/(COUNTIFS(SWISSW!$I:$I,MATCHUP!$A9,SWISSW!$J:$J,MATCHUP!BV$1)-COUNTIFS(SWISSW!$I:$I,MATCHUP!$A9,SWISSW!$J:$J,MATCHUP!BV$1,SWISSW!$F:$F,"Draw")+COUNTIFS(SWISSW!$I:$I,MATCHUP!BV$1,SWISSW!$J:$J,MATCHUP!$A9)-COUNTIFS(SWISSW!$I:$I,MATCHUP!BV$1,SWISSW!$J:$J,MATCHUP!$A9,SWISSW!$F:$F,"Draw")),"-")</f>
        <v>-</v>
      </c>
      <c r="BW9" s="5" t="str">
        <f ca="1">IFERROR((COUNTIFS(SWISSW!$I:$I,MATCHUP!$A9,SWISSW!$J:$J,MATCHUP!BW$1,SWISSW!$F:$F,"Won")+COUNTIFS(SWISSW!$I:$I,MATCHUP!BW$1,SWISSW!$J:$J,MATCHUP!$A9,SWISSW!$F:$F,"Lost"))/(COUNTIFS(SWISSW!$I:$I,MATCHUP!$A9,SWISSW!$J:$J,MATCHUP!BW$1)-COUNTIFS(SWISSW!$I:$I,MATCHUP!$A9,SWISSW!$J:$J,MATCHUP!BW$1,SWISSW!$F:$F,"Draw")+COUNTIFS(SWISSW!$I:$I,MATCHUP!BW$1,SWISSW!$J:$J,MATCHUP!$A9)-COUNTIFS(SWISSW!$I:$I,MATCHUP!BW$1,SWISSW!$J:$J,MATCHUP!$A9,SWISSW!$F:$F,"Draw")),"-")</f>
        <v>-</v>
      </c>
      <c r="BX9" s="5" t="str">
        <f ca="1">IFERROR((COUNTIFS(SWISSW!$I:$I,MATCHUP!$A9,SWISSW!$J:$J,MATCHUP!BX$1,SWISSW!$F:$F,"Won")+COUNTIFS(SWISSW!$I:$I,MATCHUP!BX$1,SWISSW!$J:$J,MATCHUP!$A9,SWISSW!$F:$F,"Lost"))/(COUNTIFS(SWISSW!$I:$I,MATCHUP!$A9,SWISSW!$J:$J,MATCHUP!BX$1)-COUNTIFS(SWISSW!$I:$I,MATCHUP!$A9,SWISSW!$J:$J,MATCHUP!BX$1,SWISSW!$F:$F,"Draw")+COUNTIFS(SWISSW!$I:$I,MATCHUP!BX$1,SWISSW!$J:$J,MATCHUP!$A9)-COUNTIFS(SWISSW!$I:$I,MATCHUP!BX$1,SWISSW!$J:$J,MATCHUP!$A9,SWISSW!$F:$F,"Draw")),"-")</f>
        <v>-</v>
      </c>
      <c r="BY9" s="5" t="str">
        <f ca="1">IFERROR((COUNTIFS(SWISSW!$I:$I,MATCHUP!$A9,SWISSW!$J:$J,MATCHUP!BY$1,SWISSW!$F:$F,"Won")+COUNTIFS(SWISSW!$I:$I,MATCHUP!BY$1,SWISSW!$J:$J,MATCHUP!$A9,SWISSW!$F:$F,"Lost"))/(COUNTIFS(SWISSW!$I:$I,MATCHUP!$A9,SWISSW!$J:$J,MATCHUP!BY$1)-COUNTIFS(SWISSW!$I:$I,MATCHUP!$A9,SWISSW!$J:$J,MATCHUP!BY$1,SWISSW!$F:$F,"Draw")+COUNTIFS(SWISSW!$I:$I,MATCHUP!BY$1,SWISSW!$J:$J,MATCHUP!$A9)-COUNTIFS(SWISSW!$I:$I,MATCHUP!BY$1,SWISSW!$J:$J,MATCHUP!$A9,SWISSW!$F:$F,"Draw")),"-")</f>
        <v>-</v>
      </c>
      <c r="BZ9" s="5" t="str">
        <f ca="1">IFERROR((COUNTIFS(SWISSW!$I:$I,MATCHUP!$A9,SWISSW!$J:$J,MATCHUP!BZ$1,SWISSW!$F:$F,"Won")+COUNTIFS(SWISSW!$I:$I,MATCHUP!BZ$1,SWISSW!$J:$J,MATCHUP!$A9,SWISSW!$F:$F,"Lost"))/(COUNTIFS(SWISSW!$I:$I,MATCHUP!$A9,SWISSW!$J:$J,MATCHUP!BZ$1)-COUNTIFS(SWISSW!$I:$I,MATCHUP!$A9,SWISSW!$J:$J,MATCHUP!BZ$1,SWISSW!$F:$F,"Draw")+COUNTIFS(SWISSW!$I:$I,MATCHUP!BZ$1,SWISSW!$J:$J,MATCHUP!$A9)-COUNTIFS(SWISSW!$I:$I,MATCHUP!BZ$1,SWISSW!$J:$J,MATCHUP!$A9,SWISSW!$F:$F,"Draw")),"-")</f>
        <v>-</v>
      </c>
      <c r="CA9" s="5" t="str">
        <f ca="1">IFERROR((COUNTIFS(SWISSW!$I:$I,MATCHUP!$A9,SWISSW!$J:$J,MATCHUP!CA$1,SWISSW!$F:$F,"Won")+COUNTIFS(SWISSW!$I:$I,MATCHUP!CA$1,SWISSW!$J:$J,MATCHUP!$A9,SWISSW!$F:$F,"Lost"))/(COUNTIFS(SWISSW!$I:$I,MATCHUP!$A9,SWISSW!$J:$J,MATCHUP!CA$1)-COUNTIFS(SWISSW!$I:$I,MATCHUP!$A9,SWISSW!$J:$J,MATCHUP!CA$1,SWISSW!$F:$F,"Draw")+COUNTIFS(SWISSW!$I:$I,MATCHUP!CA$1,SWISSW!$J:$J,MATCHUP!$A9)-COUNTIFS(SWISSW!$I:$I,MATCHUP!CA$1,SWISSW!$J:$J,MATCHUP!$A9,SWISSW!$F:$F,"Draw")),"-")</f>
        <v>-</v>
      </c>
      <c r="CB9" s="5" t="str">
        <f ca="1">IFERROR((COUNTIFS(SWISSW!$I:$I,MATCHUP!$A9,SWISSW!$J:$J,MATCHUP!CB$1,SWISSW!$F:$F,"Won")+COUNTIFS(SWISSW!$I:$I,MATCHUP!CB$1,SWISSW!$J:$J,MATCHUP!$A9,SWISSW!$F:$F,"Lost"))/(COUNTIFS(SWISSW!$I:$I,MATCHUP!$A9,SWISSW!$J:$J,MATCHUP!CB$1)-COUNTIFS(SWISSW!$I:$I,MATCHUP!$A9,SWISSW!$J:$J,MATCHUP!CB$1,SWISSW!$F:$F,"Draw")+COUNTIFS(SWISSW!$I:$I,MATCHUP!CB$1,SWISSW!$J:$J,MATCHUP!$A9)-COUNTIFS(SWISSW!$I:$I,MATCHUP!CB$1,SWISSW!$J:$J,MATCHUP!$A9,SWISSW!$F:$F,"Draw")),"-")</f>
        <v>-</v>
      </c>
      <c r="CC9" s="5" t="str">
        <f ca="1">IFERROR((COUNTIFS(SWISSW!$I:$I,MATCHUP!$A9,SWISSW!$J:$J,MATCHUP!CC$1,SWISSW!$F:$F,"Won")+COUNTIFS(SWISSW!$I:$I,MATCHUP!CC$1,SWISSW!$J:$J,MATCHUP!$A9,SWISSW!$F:$F,"Lost"))/(COUNTIFS(SWISSW!$I:$I,MATCHUP!$A9,SWISSW!$J:$J,MATCHUP!CC$1)-COUNTIFS(SWISSW!$I:$I,MATCHUP!$A9,SWISSW!$J:$J,MATCHUP!CC$1,SWISSW!$F:$F,"Draw")+COUNTIFS(SWISSW!$I:$I,MATCHUP!CC$1,SWISSW!$J:$J,MATCHUP!$A9)-COUNTIFS(SWISSW!$I:$I,MATCHUP!CC$1,SWISSW!$J:$J,MATCHUP!$A9,SWISSW!$F:$F,"Draw")),"-")</f>
        <v>-</v>
      </c>
      <c r="CD9" s="5" t="str">
        <f ca="1">IFERROR((COUNTIFS(SWISSW!$I:$I,MATCHUP!$A9,SWISSW!$J:$J,MATCHUP!CD$1,SWISSW!$F:$F,"Won")+COUNTIFS(SWISSW!$I:$I,MATCHUP!CD$1,SWISSW!$J:$J,MATCHUP!$A9,SWISSW!$F:$F,"Lost"))/(COUNTIFS(SWISSW!$I:$I,MATCHUP!$A9,SWISSW!$J:$J,MATCHUP!CD$1)-COUNTIFS(SWISSW!$I:$I,MATCHUP!$A9,SWISSW!$J:$J,MATCHUP!CD$1,SWISSW!$F:$F,"Draw")+COUNTIFS(SWISSW!$I:$I,MATCHUP!CD$1,SWISSW!$J:$J,MATCHUP!$A9)-COUNTIFS(SWISSW!$I:$I,MATCHUP!CD$1,SWISSW!$J:$J,MATCHUP!$A9,SWISSW!$F:$F,"Draw")),"-")</f>
        <v>-</v>
      </c>
      <c r="CE9" s="5" t="str">
        <f ca="1">IFERROR((COUNTIFS(SWISSW!$I:$I,MATCHUP!$A9,SWISSW!$J:$J,MATCHUP!CE$1,SWISSW!$F:$F,"Won")+COUNTIFS(SWISSW!$I:$I,MATCHUP!CE$1,SWISSW!$J:$J,MATCHUP!$A9,SWISSW!$F:$F,"Lost"))/(COUNTIFS(SWISSW!$I:$I,MATCHUP!$A9,SWISSW!$J:$J,MATCHUP!CE$1)-COUNTIFS(SWISSW!$I:$I,MATCHUP!$A9,SWISSW!$J:$J,MATCHUP!CE$1,SWISSW!$F:$F,"Draw")+COUNTIFS(SWISSW!$I:$I,MATCHUP!CE$1,SWISSW!$J:$J,MATCHUP!$A9)-COUNTIFS(SWISSW!$I:$I,MATCHUP!CE$1,SWISSW!$J:$J,MATCHUP!$A9,SWISSW!$F:$F,"Draw")),"-")</f>
        <v>-</v>
      </c>
      <c r="CF9" s="5" t="str">
        <f ca="1">IFERROR((COUNTIFS(SWISSW!$I:$I,MATCHUP!$A9,SWISSW!$J:$J,MATCHUP!CF$1,SWISSW!$F:$F,"Won")+COUNTIFS(SWISSW!$I:$I,MATCHUP!CF$1,SWISSW!$J:$J,MATCHUP!$A9,SWISSW!$F:$F,"Lost"))/(COUNTIFS(SWISSW!$I:$I,MATCHUP!$A9,SWISSW!$J:$J,MATCHUP!CF$1)-COUNTIFS(SWISSW!$I:$I,MATCHUP!$A9,SWISSW!$J:$J,MATCHUP!CF$1,SWISSW!$F:$F,"Draw")+COUNTIFS(SWISSW!$I:$I,MATCHUP!CF$1,SWISSW!$J:$J,MATCHUP!$A9)-COUNTIFS(SWISSW!$I:$I,MATCHUP!CF$1,SWISSW!$J:$J,MATCHUP!$A9,SWISSW!$F:$F,"Draw")),"-")</f>
        <v>-</v>
      </c>
      <c r="CG9" s="5" t="str">
        <f ca="1">IFERROR((COUNTIFS(SWISSW!$I:$I,MATCHUP!$A9,SWISSW!$J:$J,MATCHUP!CG$1,SWISSW!$F:$F,"Won")+COUNTIFS(SWISSW!$I:$I,MATCHUP!CG$1,SWISSW!$J:$J,MATCHUP!$A9,SWISSW!$F:$F,"Lost"))/(COUNTIFS(SWISSW!$I:$I,MATCHUP!$A9,SWISSW!$J:$J,MATCHUP!CG$1)-COUNTIFS(SWISSW!$I:$I,MATCHUP!$A9,SWISSW!$J:$J,MATCHUP!CG$1,SWISSW!$F:$F,"Draw")+COUNTIFS(SWISSW!$I:$I,MATCHUP!CG$1,SWISSW!$J:$J,MATCHUP!$A9)-COUNTIFS(SWISSW!$I:$I,MATCHUP!CG$1,SWISSW!$J:$J,MATCHUP!$A9,SWISSW!$F:$F,"Draw")),"-")</f>
        <v>-</v>
      </c>
      <c r="CH9" s="5" t="str">
        <f ca="1">IFERROR((COUNTIFS(SWISSW!$I:$I,MATCHUP!$A9,SWISSW!$J:$J,MATCHUP!CH$1,SWISSW!$F:$F,"Won")+COUNTIFS(SWISSW!$I:$I,MATCHUP!CH$1,SWISSW!$J:$J,MATCHUP!$A9,SWISSW!$F:$F,"Lost"))/(COUNTIFS(SWISSW!$I:$I,MATCHUP!$A9,SWISSW!$J:$J,MATCHUP!CH$1)-COUNTIFS(SWISSW!$I:$I,MATCHUP!$A9,SWISSW!$J:$J,MATCHUP!CH$1,SWISSW!$F:$F,"Draw")+COUNTIFS(SWISSW!$I:$I,MATCHUP!CH$1,SWISSW!$J:$J,MATCHUP!$A9)-COUNTIFS(SWISSW!$I:$I,MATCHUP!CH$1,SWISSW!$J:$J,MATCHUP!$A9,SWISSW!$F:$F,"Draw")),"-")</f>
        <v>-</v>
      </c>
      <c r="CI9" s="5" t="str">
        <f ca="1">IFERROR((COUNTIFS(SWISSW!$I:$I,MATCHUP!$A9,SWISSW!$J:$J,MATCHUP!CI$1,SWISSW!$F:$F,"Won")+COUNTIFS(SWISSW!$I:$I,MATCHUP!CI$1,SWISSW!$J:$J,MATCHUP!$A9,SWISSW!$F:$F,"Lost"))/(COUNTIFS(SWISSW!$I:$I,MATCHUP!$A9,SWISSW!$J:$J,MATCHUP!CI$1)-COUNTIFS(SWISSW!$I:$I,MATCHUP!$A9,SWISSW!$J:$J,MATCHUP!CI$1,SWISSW!$F:$F,"Draw")+COUNTIFS(SWISSW!$I:$I,MATCHUP!CI$1,SWISSW!$J:$J,MATCHUP!$A9)-COUNTIFS(SWISSW!$I:$I,MATCHUP!CI$1,SWISSW!$J:$J,MATCHUP!$A9,SWISSW!$F:$F,"Draw")),"-")</f>
        <v>-</v>
      </c>
      <c r="CJ9" s="5" t="str">
        <f ca="1">IFERROR((COUNTIFS(SWISSW!$I:$I,MATCHUP!$A9,SWISSW!$J:$J,MATCHUP!CJ$1,SWISSW!$F:$F,"Won")+COUNTIFS(SWISSW!$I:$I,MATCHUP!CJ$1,SWISSW!$J:$J,MATCHUP!$A9,SWISSW!$F:$F,"Lost"))/(COUNTIFS(SWISSW!$I:$I,MATCHUP!$A9,SWISSW!$J:$J,MATCHUP!CJ$1)-COUNTIFS(SWISSW!$I:$I,MATCHUP!$A9,SWISSW!$J:$J,MATCHUP!CJ$1,SWISSW!$F:$F,"Draw")+COUNTIFS(SWISSW!$I:$I,MATCHUP!CJ$1,SWISSW!$J:$J,MATCHUP!$A9)-COUNTIFS(SWISSW!$I:$I,MATCHUP!CJ$1,SWISSW!$J:$J,MATCHUP!$A9,SWISSW!$F:$F,"Draw")),"-")</f>
        <v>-</v>
      </c>
      <c r="CK9" s="5" t="str">
        <f ca="1">IFERROR((COUNTIFS(SWISSW!$I:$I,MATCHUP!$A9,SWISSW!$J:$J,MATCHUP!CK$1,SWISSW!$F:$F,"Won")+COUNTIFS(SWISSW!$I:$I,MATCHUP!CK$1,SWISSW!$J:$J,MATCHUP!$A9,SWISSW!$F:$F,"Lost"))/(COUNTIFS(SWISSW!$I:$I,MATCHUP!$A9,SWISSW!$J:$J,MATCHUP!CK$1)-COUNTIFS(SWISSW!$I:$I,MATCHUP!$A9,SWISSW!$J:$J,MATCHUP!CK$1,SWISSW!$F:$F,"Draw")+COUNTIFS(SWISSW!$I:$I,MATCHUP!CK$1,SWISSW!$J:$J,MATCHUP!$A9)-COUNTIFS(SWISSW!$I:$I,MATCHUP!CK$1,SWISSW!$J:$J,MATCHUP!$A9,SWISSW!$F:$F,"Draw")),"-")</f>
        <v>-</v>
      </c>
      <c r="CL9" s="5" t="str">
        <f ca="1">IFERROR((COUNTIFS(SWISSW!$I:$I,MATCHUP!$A9,SWISSW!$J:$J,MATCHUP!CL$1,SWISSW!$F:$F,"Won")+COUNTIFS(SWISSW!$I:$I,MATCHUP!CL$1,SWISSW!$J:$J,MATCHUP!$A9,SWISSW!$F:$F,"Lost"))/(COUNTIFS(SWISSW!$I:$I,MATCHUP!$A9,SWISSW!$J:$J,MATCHUP!CL$1)-COUNTIFS(SWISSW!$I:$I,MATCHUP!$A9,SWISSW!$J:$J,MATCHUP!CL$1,SWISSW!$F:$F,"Draw")+COUNTIFS(SWISSW!$I:$I,MATCHUP!CL$1,SWISSW!$J:$J,MATCHUP!$A9)-COUNTIFS(SWISSW!$I:$I,MATCHUP!CL$1,SWISSW!$J:$J,MATCHUP!$A9,SWISSW!$F:$F,"Draw")),"-")</f>
        <v>-</v>
      </c>
      <c r="CM9" s="5" t="str">
        <f ca="1">IFERROR((COUNTIFS(SWISSW!$I:$I,MATCHUP!$A9,SWISSW!$J:$J,MATCHUP!CM$1,SWISSW!$F:$F,"Won")+COUNTIFS(SWISSW!$I:$I,MATCHUP!CM$1,SWISSW!$J:$J,MATCHUP!$A9,SWISSW!$F:$F,"Lost"))/(COUNTIFS(SWISSW!$I:$I,MATCHUP!$A9,SWISSW!$J:$J,MATCHUP!CM$1)-COUNTIFS(SWISSW!$I:$I,MATCHUP!$A9,SWISSW!$J:$J,MATCHUP!CM$1,SWISSW!$F:$F,"Draw")+COUNTIFS(SWISSW!$I:$I,MATCHUP!CM$1,SWISSW!$J:$J,MATCHUP!$A9)-COUNTIFS(SWISSW!$I:$I,MATCHUP!CM$1,SWISSW!$J:$J,MATCHUP!$A9,SWISSW!$F:$F,"Draw")),"-")</f>
        <v>-</v>
      </c>
      <c r="CN9" s="5" t="str">
        <f ca="1">IFERROR((COUNTIFS(SWISSW!$I:$I,MATCHUP!$A9,SWISSW!$J:$J,MATCHUP!CN$1,SWISSW!$F:$F,"Won")+COUNTIFS(SWISSW!$I:$I,MATCHUP!CN$1,SWISSW!$J:$J,MATCHUP!$A9,SWISSW!$F:$F,"Lost"))/(COUNTIFS(SWISSW!$I:$I,MATCHUP!$A9,SWISSW!$J:$J,MATCHUP!CN$1)-COUNTIFS(SWISSW!$I:$I,MATCHUP!$A9,SWISSW!$J:$J,MATCHUP!CN$1,SWISSW!$F:$F,"Draw")+COUNTIFS(SWISSW!$I:$I,MATCHUP!CN$1,SWISSW!$J:$J,MATCHUP!$A9)-COUNTIFS(SWISSW!$I:$I,MATCHUP!CN$1,SWISSW!$J:$J,MATCHUP!$A9,SWISSW!$F:$F,"Draw")),"-")</f>
        <v>-</v>
      </c>
      <c r="CO9" s="5" t="str">
        <f ca="1">IFERROR((COUNTIFS(SWISSW!$I:$I,MATCHUP!$A9,SWISSW!$J:$J,MATCHUP!CO$1,SWISSW!$F:$F,"Won")+COUNTIFS(SWISSW!$I:$I,MATCHUP!CO$1,SWISSW!$J:$J,MATCHUP!$A9,SWISSW!$F:$F,"Lost"))/(COUNTIFS(SWISSW!$I:$I,MATCHUP!$A9,SWISSW!$J:$J,MATCHUP!CO$1)-COUNTIFS(SWISSW!$I:$I,MATCHUP!$A9,SWISSW!$J:$J,MATCHUP!CO$1,SWISSW!$F:$F,"Draw")+COUNTIFS(SWISSW!$I:$I,MATCHUP!CO$1,SWISSW!$J:$J,MATCHUP!$A9)-COUNTIFS(SWISSW!$I:$I,MATCHUP!CO$1,SWISSW!$J:$J,MATCHUP!$A9,SWISSW!$F:$F,"Draw")),"-")</f>
        <v>-</v>
      </c>
      <c r="CP9" s="5" t="str">
        <f ca="1">IFERROR((COUNTIFS(SWISSW!$I:$I,MATCHUP!$A9,SWISSW!$J:$J,MATCHUP!CP$1,SWISSW!$F:$F,"Won")+COUNTIFS(SWISSW!$I:$I,MATCHUP!CP$1,SWISSW!$J:$J,MATCHUP!$A9,SWISSW!$F:$F,"Lost"))/(COUNTIFS(SWISSW!$I:$I,MATCHUP!$A9,SWISSW!$J:$J,MATCHUP!CP$1)-COUNTIFS(SWISSW!$I:$I,MATCHUP!$A9,SWISSW!$J:$J,MATCHUP!CP$1,SWISSW!$F:$F,"Draw")+COUNTIFS(SWISSW!$I:$I,MATCHUP!CP$1,SWISSW!$J:$J,MATCHUP!$A9)-COUNTIFS(SWISSW!$I:$I,MATCHUP!CP$1,SWISSW!$J:$J,MATCHUP!$A9,SWISSW!$F:$F,"Draw")),"-")</f>
        <v>-</v>
      </c>
      <c r="CQ9" s="5" t="str">
        <f ca="1">IFERROR((COUNTIFS(SWISSW!$I:$I,MATCHUP!$A9,SWISSW!$J:$J,MATCHUP!CQ$1,SWISSW!$F:$F,"Won")+COUNTIFS(SWISSW!$I:$I,MATCHUP!CQ$1,SWISSW!$J:$J,MATCHUP!$A9,SWISSW!$F:$F,"Lost"))/(COUNTIFS(SWISSW!$I:$I,MATCHUP!$A9,SWISSW!$J:$J,MATCHUP!CQ$1)-COUNTIFS(SWISSW!$I:$I,MATCHUP!$A9,SWISSW!$J:$J,MATCHUP!CQ$1,SWISSW!$F:$F,"Draw")+COUNTIFS(SWISSW!$I:$I,MATCHUP!CQ$1,SWISSW!$J:$J,MATCHUP!$A9)-COUNTIFS(SWISSW!$I:$I,MATCHUP!CQ$1,SWISSW!$J:$J,MATCHUP!$A9,SWISSW!$F:$F,"Draw")),"-")</f>
        <v>-</v>
      </c>
      <c r="CR9" s="5" t="str">
        <f ca="1">IFERROR((COUNTIFS(SWISSW!$I:$I,MATCHUP!$A9,SWISSW!$J:$J,MATCHUP!CR$1,SWISSW!$F:$F,"Won")+COUNTIFS(SWISSW!$I:$I,MATCHUP!CR$1,SWISSW!$J:$J,MATCHUP!$A9,SWISSW!$F:$F,"Lost"))/(COUNTIFS(SWISSW!$I:$I,MATCHUP!$A9,SWISSW!$J:$J,MATCHUP!CR$1)-COUNTIFS(SWISSW!$I:$I,MATCHUP!$A9,SWISSW!$J:$J,MATCHUP!CR$1,SWISSW!$F:$F,"Draw")+COUNTIFS(SWISSW!$I:$I,MATCHUP!CR$1,SWISSW!$J:$J,MATCHUP!$A9)-COUNTIFS(SWISSW!$I:$I,MATCHUP!CR$1,SWISSW!$J:$J,MATCHUP!$A9,SWISSW!$F:$F,"Draw")),"-")</f>
        <v>-</v>
      </c>
      <c r="CS9" s="5" t="str">
        <f ca="1">IFERROR((COUNTIFS(SWISSW!$I:$I,MATCHUP!$A9,SWISSW!$J:$J,MATCHUP!CS$1,SWISSW!$F:$F,"Won")+COUNTIFS(SWISSW!$I:$I,MATCHUP!CS$1,SWISSW!$J:$J,MATCHUP!$A9,SWISSW!$F:$F,"Lost"))/(COUNTIFS(SWISSW!$I:$I,MATCHUP!$A9,SWISSW!$J:$J,MATCHUP!CS$1)-COUNTIFS(SWISSW!$I:$I,MATCHUP!$A9,SWISSW!$J:$J,MATCHUP!CS$1,SWISSW!$F:$F,"Draw")+COUNTIFS(SWISSW!$I:$I,MATCHUP!CS$1,SWISSW!$J:$J,MATCHUP!$A9)-COUNTIFS(SWISSW!$I:$I,MATCHUP!CS$1,SWISSW!$J:$J,MATCHUP!$A9,SWISSW!$F:$F,"Draw")),"-")</f>
        <v>-</v>
      </c>
      <c r="CT9" s="5" t="str">
        <f ca="1">IFERROR((COUNTIFS(SWISSW!$I:$I,MATCHUP!$A9,SWISSW!$J:$J,MATCHUP!CT$1,SWISSW!$F:$F,"Won")+COUNTIFS(SWISSW!$I:$I,MATCHUP!CT$1,SWISSW!$J:$J,MATCHUP!$A9,SWISSW!$F:$F,"Lost"))/(COUNTIFS(SWISSW!$I:$I,MATCHUP!$A9,SWISSW!$J:$J,MATCHUP!CT$1)-COUNTIFS(SWISSW!$I:$I,MATCHUP!$A9,SWISSW!$J:$J,MATCHUP!CT$1,SWISSW!$F:$F,"Draw")+COUNTIFS(SWISSW!$I:$I,MATCHUP!CT$1,SWISSW!$J:$J,MATCHUP!$A9)-COUNTIFS(SWISSW!$I:$I,MATCHUP!CT$1,SWISSW!$J:$J,MATCHUP!$A9,SWISSW!$F:$F,"Draw")),"-")</f>
        <v>-</v>
      </c>
      <c r="CU9" s="5" t="str">
        <f ca="1">IFERROR((COUNTIFS(SWISSW!$I:$I,MATCHUP!$A9,SWISSW!$J:$J,MATCHUP!CU$1,SWISSW!$F:$F,"Won")+COUNTIFS(SWISSW!$I:$I,MATCHUP!CU$1,SWISSW!$J:$J,MATCHUP!$A9,SWISSW!$F:$F,"Lost"))/(COUNTIFS(SWISSW!$I:$I,MATCHUP!$A9,SWISSW!$J:$J,MATCHUP!CU$1)-COUNTIFS(SWISSW!$I:$I,MATCHUP!$A9,SWISSW!$J:$J,MATCHUP!CU$1,SWISSW!$F:$F,"Draw")+COUNTIFS(SWISSW!$I:$I,MATCHUP!CU$1,SWISSW!$J:$J,MATCHUP!$A9)-COUNTIFS(SWISSW!$I:$I,MATCHUP!CU$1,SWISSW!$J:$J,MATCHUP!$A9,SWISSW!$F:$F,"Draw")),"-")</f>
        <v>-</v>
      </c>
      <c r="CV9" s="5" t="str">
        <f ca="1">IFERROR((COUNTIFS(SWISSW!$I:$I,MATCHUP!$A9,SWISSW!$J:$J,MATCHUP!CV$1,SWISSW!$F:$F,"Won")+COUNTIFS(SWISSW!$I:$I,MATCHUP!CV$1,SWISSW!$J:$J,MATCHUP!$A9,SWISSW!$F:$F,"Lost"))/(COUNTIFS(SWISSW!$I:$I,MATCHUP!$A9,SWISSW!$J:$J,MATCHUP!CV$1)-COUNTIFS(SWISSW!$I:$I,MATCHUP!$A9,SWISSW!$J:$J,MATCHUP!CV$1,SWISSW!$F:$F,"Draw")+COUNTIFS(SWISSW!$I:$I,MATCHUP!CV$1,SWISSW!$J:$J,MATCHUP!$A9)-COUNTIFS(SWISSW!$I:$I,MATCHUP!CV$1,SWISSW!$J:$J,MATCHUP!$A9,SWISSW!$F:$F,"Draw")),"-")</f>
        <v>-</v>
      </c>
    </row>
    <row r="10" spans="1:100" s="6" customFormat="1" ht="55" customHeight="1" x14ac:dyDescent="0.25">
      <c r="A10" s="3" t="str" cm="1">
        <f t="array" aca="1" ref="A10" ca="1">INDIRECT(ADDRESS(ROW(),1,,1,"METABREAK"))</f>
        <v>Grixis Affinity</v>
      </c>
      <c r="B10" s="5">
        <f ca="1">IFERROR((COUNTIFS(SWISSW!$I:$I,MATCHUP!$A10,SWISSW!$J:$J,MATCHUP!B$1,SWISSW!$F:$F,"Won")+COUNTIFS(SWISSW!$I:$I,MATCHUP!B$1,SWISSW!$J:$J,MATCHUP!$A10,SWISSW!$F:$F,"Lost"))/(COUNTIFS(SWISSW!$I:$I,MATCHUP!$A10,SWISSW!$J:$J,MATCHUP!B$1)-COUNTIFS(SWISSW!$I:$I,MATCHUP!$A10,SWISSW!$J:$J,MATCHUP!B$1,SWISSW!$F:$F,"Draw")+COUNTIFS(SWISSW!$I:$I,MATCHUP!B$1,SWISSW!$J:$J,MATCHUP!$A10)-COUNTIFS(SWISSW!$I:$I,MATCHUP!B$1,SWISSW!$J:$J,MATCHUP!$A10,SWISSW!$F:$F,"Draw")),"-")</f>
        <v>0.44</v>
      </c>
      <c r="C10" s="5">
        <f ca="1">IFERROR((COUNTIFS(SWISSW!$I:$I,MATCHUP!$A10,SWISSW!$J:$J,MATCHUP!C$1,SWISSW!$F:$F,"Won")+COUNTIFS(SWISSW!$I:$I,MATCHUP!C$1,SWISSW!$J:$J,MATCHUP!$A10,SWISSW!$F:$F,"Lost"))/(COUNTIFS(SWISSW!$I:$I,MATCHUP!$A10,SWISSW!$J:$J,MATCHUP!C$1)-COUNTIFS(SWISSW!$I:$I,MATCHUP!$A10,SWISSW!$J:$J,MATCHUP!C$1,SWISSW!$F:$F,"Draw")+COUNTIFS(SWISSW!$I:$I,MATCHUP!C$1,SWISSW!$J:$J,MATCHUP!$A10)-COUNTIFS(SWISSW!$I:$I,MATCHUP!C$1,SWISSW!$J:$J,MATCHUP!$A10,SWISSW!$F:$F,"Draw")),"-")</f>
        <v>0.53846153846153844</v>
      </c>
      <c r="D10" s="5">
        <f ca="1">IFERROR((COUNTIFS(SWISSW!$I:$I,MATCHUP!$A10,SWISSW!$J:$J,MATCHUP!D$1,SWISSW!$F:$F,"Won")+COUNTIFS(SWISSW!$I:$I,MATCHUP!D$1,SWISSW!$J:$J,MATCHUP!$A10,SWISSW!$F:$F,"Lost"))/(COUNTIFS(SWISSW!$I:$I,MATCHUP!$A10,SWISSW!$J:$J,MATCHUP!D$1)-COUNTIFS(SWISSW!$I:$I,MATCHUP!$A10,SWISSW!$J:$J,MATCHUP!D$1,SWISSW!$F:$F,"Draw")+COUNTIFS(SWISSW!$I:$I,MATCHUP!D$1,SWISSW!$J:$J,MATCHUP!$A10)-COUNTIFS(SWISSW!$I:$I,MATCHUP!D$1,SWISSW!$J:$J,MATCHUP!$A10,SWISSW!$F:$F,"Draw")),"-")</f>
        <v>0.42857142857142855</v>
      </c>
      <c r="E10" s="5">
        <f ca="1">IFERROR((COUNTIFS(SWISSW!$I:$I,MATCHUP!$A10,SWISSW!$J:$J,MATCHUP!E$1,SWISSW!$F:$F,"Won")+COUNTIFS(SWISSW!$I:$I,MATCHUP!E$1,SWISSW!$J:$J,MATCHUP!$A10,SWISSW!$F:$F,"Lost"))/(COUNTIFS(SWISSW!$I:$I,MATCHUP!$A10,SWISSW!$J:$J,MATCHUP!E$1)-COUNTIFS(SWISSW!$I:$I,MATCHUP!$A10,SWISSW!$J:$J,MATCHUP!E$1,SWISSW!$F:$F,"Draw")+COUNTIFS(SWISSW!$I:$I,MATCHUP!E$1,SWISSW!$J:$J,MATCHUP!$A10)-COUNTIFS(SWISSW!$I:$I,MATCHUP!E$1,SWISSW!$J:$J,MATCHUP!$A10,SWISSW!$F:$F,"Draw")),"-")</f>
        <v>0.36842105263157893</v>
      </c>
      <c r="F10" s="5">
        <f ca="1">IFERROR((COUNTIFS(SWISSW!$I:$I,MATCHUP!$A10,SWISSW!$J:$J,MATCHUP!F$1,SWISSW!$F:$F,"Won")+COUNTIFS(SWISSW!$I:$I,MATCHUP!F$1,SWISSW!$J:$J,MATCHUP!$A10,SWISSW!$F:$F,"Lost"))/(COUNTIFS(SWISSW!$I:$I,MATCHUP!$A10,SWISSW!$J:$J,MATCHUP!F$1)-COUNTIFS(SWISSW!$I:$I,MATCHUP!$A10,SWISSW!$J:$J,MATCHUP!F$1,SWISSW!$F:$F,"Draw")+COUNTIFS(SWISSW!$I:$I,MATCHUP!F$1,SWISSW!$J:$J,MATCHUP!$A10)-COUNTIFS(SWISSW!$I:$I,MATCHUP!F$1,SWISSW!$J:$J,MATCHUP!$A10,SWISSW!$F:$F,"Draw")),"-")</f>
        <v>0.75</v>
      </c>
      <c r="G10" s="5">
        <f ca="1">IFERROR((COUNTIFS(SWISSW!$I:$I,MATCHUP!$A10,SWISSW!$J:$J,MATCHUP!G$1,SWISSW!$F:$F,"Won")+COUNTIFS(SWISSW!$I:$I,MATCHUP!G$1,SWISSW!$J:$J,MATCHUP!$A10,SWISSW!$F:$F,"Lost"))/(COUNTIFS(SWISSW!$I:$I,MATCHUP!$A10,SWISSW!$J:$J,MATCHUP!G$1)-COUNTIFS(SWISSW!$I:$I,MATCHUP!$A10,SWISSW!$J:$J,MATCHUP!G$1,SWISSW!$F:$F,"Draw")+COUNTIFS(SWISSW!$I:$I,MATCHUP!G$1,SWISSW!$J:$J,MATCHUP!$A10)-COUNTIFS(SWISSW!$I:$I,MATCHUP!G$1,SWISSW!$J:$J,MATCHUP!$A10,SWISSW!$F:$F,"Draw")),"-")</f>
        <v>0.33333333333333331</v>
      </c>
      <c r="H10" s="5">
        <f ca="1">IFERROR((COUNTIFS(SWISSW!$I:$I,MATCHUP!$A10,SWISSW!$J:$J,MATCHUP!H$1,SWISSW!$F:$F,"Won")+COUNTIFS(SWISSW!$I:$I,MATCHUP!H$1,SWISSW!$J:$J,MATCHUP!$A10,SWISSW!$F:$F,"Lost"))/(COUNTIFS(SWISSW!$I:$I,MATCHUP!$A10,SWISSW!$J:$J,MATCHUP!H$1)-COUNTIFS(SWISSW!$I:$I,MATCHUP!$A10,SWISSW!$J:$J,MATCHUP!H$1,SWISSW!$F:$F,"Draw")+COUNTIFS(SWISSW!$I:$I,MATCHUP!H$1,SWISSW!$J:$J,MATCHUP!$A10)-COUNTIFS(SWISSW!$I:$I,MATCHUP!H$1,SWISSW!$J:$J,MATCHUP!$A10,SWISSW!$F:$F,"Draw")),"-")</f>
        <v>0.5</v>
      </c>
      <c r="I10" s="5">
        <f ca="1">IFERROR((COUNTIFS(SWISSW!$I:$I,MATCHUP!$A10,SWISSW!$J:$J,MATCHUP!I$1,SWISSW!$F:$F,"Won")+COUNTIFS(SWISSW!$I:$I,MATCHUP!I$1,SWISSW!$J:$J,MATCHUP!$A10,SWISSW!$F:$F,"Lost"))/(COUNTIFS(SWISSW!$I:$I,MATCHUP!$A10,SWISSW!$J:$J,MATCHUP!I$1)-COUNTIFS(SWISSW!$I:$I,MATCHUP!$A10,SWISSW!$J:$J,MATCHUP!I$1,SWISSW!$F:$F,"Draw")+COUNTIFS(SWISSW!$I:$I,MATCHUP!I$1,SWISSW!$J:$J,MATCHUP!$A10)-COUNTIFS(SWISSW!$I:$I,MATCHUP!I$1,SWISSW!$J:$J,MATCHUP!$A10,SWISSW!$F:$F,"Draw")),"-")</f>
        <v>0.1111111111111111</v>
      </c>
      <c r="J10" s="5">
        <f ca="1">IFERROR((COUNTIFS(SWISSW!$I:$I,MATCHUP!$A10,SWISSW!$J:$J,MATCHUP!J$1,SWISSW!$F:$F,"Won")+COUNTIFS(SWISSW!$I:$I,MATCHUP!J$1,SWISSW!$J:$J,MATCHUP!$A10,SWISSW!$F:$F,"Lost"))/(COUNTIFS(SWISSW!$I:$I,MATCHUP!$A10,SWISSW!$J:$J,MATCHUP!J$1)-COUNTIFS(SWISSW!$I:$I,MATCHUP!$A10,SWISSW!$J:$J,MATCHUP!J$1,SWISSW!$F:$F,"Draw")+COUNTIFS(SWISSW!$I:$I,MATCHUP!J$1,SWISSW!$J:$J,MATCHUP!$A10)-COUNTIFS(SWISSW!$I:$I,MATCHUP!J$1,SWISSW!$J:$J,MATCHUP!$A10,SWISSW!$F:$F,"Draw")),"-")</f>
        <v>0.5</v>
      </c>
      <c r="K10" s="5">
        <f ca="1">IFERROR((COUNTIFS(SWISSW!$I:$I,MATCHUP!$A10,SWISSW!$J:$J,MATCHUP!K$1,SWISSW!$F:$F,"Won")+COUNTIFS(SWISSW!$I:$I,MATCHUP!K$1,SWISSW!$J:$J,MATCHUP!$A10,SWISSW!$F:$F,"Lost"))/(COUNTIFS(SWISSW!$I:$I,MATCHUP!$A10,SWISSW!$J:$J,MATCHUP!K$1)-COUNTIFS(SWISSW!$I:$I,MATCHUP!$A10,SWISSW!$J:$J,MATCHUP!K$1,SWISSW!$F:$F,"Draw")+COUNTIFS(SWISSW!$I:$I,MATCHUP!K$1,SWISSW!$J:$J,MATCHUP!$A10)-COUNTIFS(SWISSW!$I:$I,MATCHUP!K$1,SWISSW!$J:$J,MATCHUP!$A10,SWISSW!$F:$F,"Draw")),"-")</f>
        <v>0.25</v>
      </c>
      <c r="L10" s="5">
        <f ca="1">IFERROR((COUNTIFS(SWISSW!$I:$I,MATCHUP!$A10,SWISSW!$J:$J,MATCHUP!L$1,SWISSW!$F:$F,"Won")+COUNTIFS(SWISSW!$I:$I,MATCHUP!L$1,SWISSW!$J:$J,MATCHUP!$A10,SWISSW!$F:$F,"Lost"))/(COUNTIFS(SWISSW!$I:$I,MATCHUP!$A10,SWISSW!$J:$J,MATCHUP!L$1)-COUNTIFS(SWISSW!$I:$I,MATCHUP!$A10,SWISSW!$J:$J,MATCHUP!L$1,SWISSW!$F:$F,"Draw")+COUNTIFS(SWISSW!$I:$I,MATCHUP!L$1,SWISSW!$J:$J,MATCHUP!$A10)-COUNTIFS(SWISSW!$I:$I,MATCHUP!L$1,SWISSW!$J:$J,MATCHUP!$A10,SWISSW!$F:$F,"Draw")),"-")</f>
        <v>0.5</v>
      </c>
      <c r="M10" s="5">
        <f ca="1">IFERROR((COUNTIFS(SWISSW!$I:$I,MATCHUP!$A10,SWISSW!$J:$J,MATCHUP!M$1,SWISSW!$F:$F,"Won")+COUNTIFS(SWISSW!$I:$I,MATCHUP!M$1,SWISSW!$J:$J,MATCHUP!$A10,SWISSW!$F:$F,"Lost"))/(COUNTIFS(SWISSW!$I:$I,MATCHUP!$A10,SWISSW!$J:$J,MATCHUP!M$1)-COUNTIFS(SWISSW!$I:$I,MATCHUP!$A10,SWISSW!$J:$J,MATCHUP!M$1,SWISSW!$F:$F,"Draw")+COUNTIFS(SWISSW!$I:$I,MATCHUP!M$1,SWISSW!$J:$J,MATCHUP!$A10)-COUNTIFS(SWISSW!$I:$I,MATCHUP!M$1,SWISSW!$J:$J,MATCHUP!$A10,SWISSW!$F:$F,"Draw")),"-")</f>
        <v>0.2</v>
      </c>
      <c r="N10" s="5">
        <f ca="1">IFERROR((COUNTIFS(SWISSW!$I:$I,MATCHUP!$A10,SWISSW!$J:$J,MATCHUP!N$1,SWISSW!$F:$F,"Won")+COUNTIFS(SWISSW!$I:$I,MATCHUP!N$1,SWISSW!$J:$J,MATCHUP!$A10,SWISSW!$F:$F,"Lost"))/(COUNTIFS(SWISSW!$I:$I,MATCHUP!$A10,SWISSW!$J:$J,MATCHUP!N$1)-COUNTIFS(SWISSW!$I:$I,MATCHUP!$A10,SWISSW!$J:$J,MATCHUP!N$1,SWISSW!$F:$F,"Draw")+COUNTIFS(SWISSW!$I:$I,MATCHUP!N$1,SWISSW!$J:$J,MATCHUP!$A10)-COUNTIFS(SWISSW!$I:$I,MATCHUP!N$1,SWISSW!$J:$J,MATCHUP!$A10,SWISSW!$F:$F,"Draw")),"-")</f>
        <v>0.25</v>
      </c>
      <c r="O10" s="5">
        <f ca="1">IFERROR((COUNTIFS(SWISSW!$I:$I,MATCHUP!$A10,SWISSW!$J:$J,MATCHUP!O$1,SWISSW!$F:$F,"Won")+COUNTIFS(SWISSW!$I:$I,MATCHUP!O$1,SWISSW!$J:$J,MATCHUP!$A10,SWISSW!$F:$F,"Lost"))/(COUNTIFS(SWISSW!$I:$I,MATCHUP!$A10,SWISSW!$J:$J,MATCHUP!O$1)-COUNTIFS(SWISSW!$I:$I,MATCHUP!$A10,SWISSW!$J:$J,MATCHUP!O$1,SWISSW!$F:$F,"Draw")+COUNTIFS(SWISSW!$I:$I,MATCHUP!O$1,SWISSW!$J:$J,MATCHUP!$A10)-COUNTIFS(SWISSW!$I:$I,MATCHUP!O$1,SWISSW!$J:$J,MATCHUP!$A10,SWISSW!$F:$F,"Draw")),"-")</f>
        <v>0.44444444444444442</v>
      </c>
      <c r="P10" s="5">
        <f ca="1">IFERROR((COUNTIFS(SWISSW!$I:$I,MATCHUP!$A10,SWISSW!$J:$J,MATCHUP!P$1,SWISSW!$F:$F,"Won")+COUNTIFS(SWISSW!$I:$I,MATCHUP!P$1,SWISSW!$J:$J,MATCHUP!$A10,SWISSW!$F:$F,"Lost"))/(COUNTIFS(SWISSW!$I:$I,MATCHUP!$A10,SWISSW!$J:$J,MATCHUP!P$1)-COUNTIFS(SWISSW!$I:$I,MATCHUP!$A10,SWISSW!$J:$J,MATCHUP!P$1,SWISSW!$F:$F,"Draw")+COUNTIFS(SWISSW!$I:$I,MATCHUP!P$1,SWISSW!$J:$J,MATCHUP!$A10)-COUNTIFS(SWISSW!$I:$I,MATCHUP!P$1,SWISSW!$J:$J,MATCHUP!$A10,SWISSW!$F:$F,"Draw")),"-")</f>
        <v>0.42857142857142855</v>
      </c>
      <c r="Q10" s="5">
        <f ca="1">IFERROR((COUNTIFS(SWISSW!$I:$I,MATCHUP!$A10,SWISSW!$J:$J,MATCHUP!Q$1,SWISSW!$F:$F,"Won")+COUNTIFS(SWISSW!$I:$I,MATCHUP!Q$1,SWISSW!$J:$J,MATCHUP!$A10,SWISSW!$F:$F,"Lost"))/(COUNTIFS(SWISSW!$I:$I,MATCHUP!$A10,SWISSW!$J:$J,MATCHUP!Q$1)-COUNTIFS(SWISSW!$I:$I,MATCHUP!$A10,SWISSW!$J:$J,MATCHUP!Q$1,SWISSW!$F:$F,"Draw")+COUNTIFS(SWISSW!$I:$I,MATCHUP!Q$1,SWISSW!$J:$J,MATCHUP!$A10)-COUNTIFS(SWISSW!$I:$I,MATCHUP!Q$1,SWISSW!$J:$J,MATCHUP!$A10,SWISSW!$F:$F,"Draw")),"-")</f>
        <v>0.8</v>
      </c>
      <c r="R10" s="5">
        <f ca="1">IFERROR((COUNTIFS(SWISSW!$I:$I,MATCHUP!$A10,SWISSW!$J:$J,MATCHUP!R$1,SWISSW!$F:$F,"Won")+COUNTIFS(SWISSW!$I:$I,MATCHUP!R$1,SWISSW!$J:$J,MATCHUP!$A10,SWISSW!$F:$F,"Lost"))/(COUNTIFS(SWISSW!$I:$I,MATCHUP!$A10,SWISSW!$J:$J,MATCHUP!R$1)-COUNTIFS(SWISSW!$I:$I,MATCHUP!$A10,SWISSW!$J:$J,MATCHUP!R$1,SWISSW!$F:$F,"Draw")+COUNTIFS(SWISSW!$I:$I,MATCHUP!R$1,SWISSW!$J:$J,MATCHUP!$A10)-COUNTIFS(SWISSW!$I:$I,MATCHUP!R$1,SWISSW!$J:$J,MATCHUP!$A10,SWISSW!$F:$F,"Draw")),"-")</f>
        <v>0</v>
      </c>
      <c r="S10" s="5">
        <f ca="1">IFERROR((COUNTIFS(SWISSW!$I:$I,MATCHUP!$A10,SWISSW!$J:$J,MATCHUP!S$1,SWISSW!$F:$F,"Won")+COUNTIFS(SWISSW!$I:$I,MATCHUP!S$1,SWISSW!$J:$J,MATCHUP!$A10,SWISSW!$F:$F,"Lost"))/(COUNTIFS(SWISSW!$I:$I,MATCHUP!$A10,SWISSW!$J:$J,MATCHUP!S$1)-COUNTIFS(SWISSW!$I:$I,MATCHUP!$A10,SWISSW!$J:$J,MATCHUP!S$1,SWISSW!$F:$F,"Draw")+COUNTIFS(SWISSW!$I:$I,MATCHUP!S$1,SWISSW!$J:$J,MATCHUP!$A10)-COUNTIFS(SWISSW!$I:$I,MATCHUP!S$1,SWISSW!$J:$J,MATCHUP!$A10,SWISSW!$F:$F,"Draw")),"-")</f>
        <v>0.6</v>
      </c>
      <c r="T10" s="5">
        <f ca="1">IFERROR((COUNTIFS(SWISSW!$I:$I,MATCHUP!$A10,SWISSW!$J:$J,MATCHUP!T$1,SWISSW!$F:$F,"Won")+COUNTIFS(SWISSW!$I:$I,MATCHUP!T$1,SWISSW!$J:$J,MATCHUP!$A10,SWISSW!$F:$F,"Lost"))/(COUNTIFS(SWISSW!$I:$I,MATCHUP!$A10,SWISSW!$J:$J,MATCHUP!T$1)-COUNTIFS(SWISSW!$I:$I,MATCHUP!$A10,SWISSW!$J:$J,MATCHUP!T$1,SWISSW!$F:$F,"Draw")+COUNTIFS(SWISSW!$I:$I,MATCHUP!T$1,SWISSW!$J:$J,MATCHUP!$A10)-COUNTIFS(SWISSW!$I:$I,MATCHUP!T$1,SWISSW!$J:$J,MATCHUP!$A10,SWISSW!$F:$F,"Draw")),"-")</f>
        <v>0.6</v>
      </c>
      <c r="U10" s="5">
        <f ca="1">IFERROR((COUNTIFS(SWISSW!$I:$I,MATCHUP!$A10,SWISSW!$J:$J,MATCHUP!U$1,SWISSW!$F:$F,"Won")+COUNTIFS(SWISSW!$I:$I,MATCHUP!U$1,SWISSW!$J:$J,MATCHUP!$A10,SWISSW!$F:$F,"Lost"))/(COUNTIFS(SWISSW!$I:$I,MATCHUP!$A10,SWISSW!$J:$J,MATCHUP!U$1)-COUNTIFS(SWISSW!$I:$I,MATCHUP!$A10,SWISSW!$J:$J,MATCHUP!U$1,SWISSW!$F:$F,"Draw")+COUNTIFS(SWISSW!$I:$I,MATCHUP!U$1,SWISSW!$J:$J,MATCHUP!$A10)-COUNTIFS(SWISSW!$I:$I,MATCHUP!U$1,SWISSW!$J:$J,MATCHUP!$A10,SWISSW!$F:$F,"Draw")),"-")</f>
        <v>0</v>
      </c>
      <c r="V10" s="5">
        <f ca="1">IFERROR((COUNTIFS(SWISSW!$I:$I,MATCHUP!$A10,SWISSW!$J:$J,MATCHUP!V$1,SWISSW!$F:$F,"Won")+COUNTIFS(SWISSW!$I:$I,MATCHUP!V$1,SWISSW!$J:$J,MATCHUP!$A10,SWISSW!$F:$F,"Lost"))/(COUNTIFS(SWISSW!$I:$I,MATCHUP!$A10,SWISSW!$J:$J,MATCHUP!V$1)-COUNTIFS(SWISSW!$I:$I,MATCHUP!$A10,SWISSW!$J:$J,MATCHUP!V$1,SWISSW!$F:$F,"Draw")+COUNTIFS(SWISSW!$I:$I,MATCHUP!V$1,SWISSW!$J:$J,MATCHUP!$A10)-COUNTIFS(SWISSW!$I:$I,MATCHUP!V$1,SWISSW!$J:$J,MATCHUP!$A10,SWISSW!$F:$F,"Draw")),"-")</f>
        <v>0.33333333333333331</v>
      </c>
      <c r="W10" s="5">
        <f ca="1">IFERROR((COUNTIFS(SWISSW!$I:$I,MATCHUP!$A10,SWISSW!$J:$J,MATCHUP!W$1,SWISSW!$F:$F,"Won")+COUNTIFS(SWISSW!$I:$I,MATCHUP!W$1,SWISSW!$J:$J,MATCHUP!$A10,SWISSW!$F:$F,"Lost"))/(COUNTIFS(SWISSW!$I:$I,MATCHUP!$A10,SWISSW!$J:$J,MATCHUP!W$1)-COUNTIFS(SWISSW!$I:$I,MATCHUP!$A10,SWISSW!$J:$J,MATCHUP!W$1,SWISSW!$F:$F,"Draw")+COUNTIFS(SWISSW!$I:$I,MATCHUP!W$1,SWISSW!$J:$J,MATCHUP!$A10)-COUNTIFS(SWISSW!$I:$I,MATCHUP!W$1,SWISSW!$J:$J,MATCHUP!$A10,SWISSW!$F:$F,"Draw")),"-")</f>
        <v>1</v>
      </c>
      <c r="X10" s="5">
        <f ca="1">IFERROR((COUNTIFS(SWISSW!$I:$I,MATCHUP!$A10,SWISSW!$J:$J,MATCHUP!X$1,SWISSW!$F:$F,"Won")+COUNTIFS(SWISSW!$I:$I,MATCHUP!X$1,SWISSW!$J:$J,MATCHUP!$A10,SWISSW!$F:$F,"Lost"))/(COUNTIFS(SWISSW!$I:$I,MATCHUP!$A10,SWISSW!$J:$J,MATCHUP!X$1)-COUNTIFS(SWISSW!$I:$I,MATCHUP!$A10,SWISSW!$J:$J,MATCHUP!X$1,SWISSW!$F:$F,"Draw")+COUNTIFS(SWISSW!$I:$I,MATCHUP!X$1,SWISSW!$J:$J,MATCHUP!$A10)-COUNTIFS(SWISSW!$I:$I,MATCHUP!X$1,SWISSW!$J:$J,MATCHUP!$A10,SWISSW!$F:$F,"Draw")),"-")</f>
        <v>0.66666666666666663</v>
      </c>
      <c r="Y10" s="5">
        <f ca="1">IFERROR((COUNTIFS(SWISSW!$I:$I,MATCHUP!$A10,SWISSW!$J:$J,MATCHUP!Y$1,SWISSW!$F:$F,"Won")+COUNTIFS(SWISSW!$I:$I,MATCHUP!Y$1,SWISSW!$J:$J,MATCHUP!$A10,SWISSW!$F:$F,"Lost"))/(COUNTIFS(SWISSW!$I:$I,MATCHUP!$A10,SWISSW!$J:$J,MATCHUP!Y$1)-COUNTIFS(SWISSW!$I:$I,MATCHUP!$A10,SWISSW!$J:$J,MATCHUP!Y$1,SWISSW!$F:$F,"Draw")+COUNTIFS(SWISSW!$I:$I,MATCHUP!Y$1,SWISSW!$J:$J,MATCHUP!$A10)-COUNTIFS(SWISSW!$I:$I,MATCHUP!Y$1,SWISSW!$J:$J,MATCHUP!$A10,SWISSW!$F:$F,"Draw")),"-")</f>
        <v>0</v>
      </c>
      <c r="Z10" s="5" t="str">
        <f ca="1">IFERROR((COUNTIFS(SWISSW!$I:$I,MATCHUP!$A10,SWISSW!$J:$J,MATCHUP!Z$1,SWISSW!$F:$F,"Won")+COUNTIFS(SWISSW!$I:$I,MATCHUP!Z$1,SWISSW!$J:$J,MATCHUP!$A10,SWISSW!$F:$F,"Lost"))/(COUNTIFS(SWISSW!$I:$I,MATCHUP!$A10,SWISSW!$J:$J,MATCHUP!Z$1)-COUNTIFS(SWISSW!$I:$I,MATCHUP!$A10,SWISSW!$J:$J,MATCHUP!Z$1,SWISSW!$F:$F,"Draw")+COUNTIFS(SWISSW!$I:$I,MATCHUP!Z$1,SWISSW!$J:$J,MATCHUP!$A10)-COUNTIFS(SWISSW!$I:$I,MATCHUP!Z$1,SWISSW!$J:$J,MATCHUP!$A10,SWISSW!$F:$F,"Draw")),"-")</f>
        <v>-</v>
      </c>
      <c r="AA10" s="5">
        <f ca="1">IFERROR((COUNTIFS(SWISSW!$I:$I,MATCHUP!$A10,SWISSW!$J:$J,MATCHUP!AA$1,SWISSW!$F:$F,"Won")+COUNTIFS(SWISSW!$I:$I,MATCHUP!AA$1,SWISSW!$J:$J,MATCHUP!$A10,SWISSW!$F:$F,"Lost"))/(COUNTIFS(SWISSW!$I:$I,MATCHUP!$A10,SWISSW!$J:$J,MATCHUP!AA$1)-COUNTIFS(SWISSW!$I:$I,MATCHUP!$A10,SWISSW!$J:$J,MATCHUP!AA$1,SWISSW!$F:$F,"Draw")+COUNTIFS(SWISSW!$I:$I,MATCHUP!AA$1,SWISSW!$J:$J,MATCHUP!$A10)-COUNTIFS(SWISSW!$I:$I,MATCHUP!AA$1,SWISSW!$J:$J,MATCHUP!$A10,SWISSW!$F:$F,"Draw")),"-")</f>
        <v>0.66666666666666663</v>
      </c>
      <c r="AB10" s="5">
        <f ca="1">IFERROR((COUNTIFS(SWISSW!$I:$I,MATCHUP!$A10,SWISSW!$J:$J,MATCHUP!AB$1,SWISSW!$F:$F,"Won")+COUNTIFS(SWISSW!$I:$I,MATCHUP!AB$1,SWISSW!$J:$J,MATCHUP!$A10,SWISSW!$F:$F,"Lost"))/(COUNTIFS(SWISSW!$I:$I,MATCHUP!$A10,SWISSW!$J:$J,MATCHUP!AB$1)-COUNTIFS(SWISSW!$I:$I,MATCHUP!$A10,SWISSW!$J:$J,MATCHUP!AB$1,SWISSW!$F:$F,"Draw")+COUNTIFS(SWISSW!$I:$I,MATCHUP!AB$1,SWISSW!$J:$J,MATCHUP!$A10)-COUNTIFS(SWISSW!$I:$I,MATCHUP!AB$1,SWISSW!$J:$J,MATCHUP!$A10,SWISSW!$F:$F,"Draw")),"-")</f>
        <v>1</v>
      </c>
      <c r="AC10" s="5">
        <f ca="1">IFERROR((COUNTIFS(SWISSW!$I:$I,MATCHUP!$A10,SWISSW!$J:$J,MATCHUP!AC$1,SWISSW!$F:$F,"Won")+COUNTIFS(SWISSW!$I:$I,MATCHUP!AC$1,SWISSW!$J:$J,MATCHUP!$A10,SWISSW!$F:$F,"Lost"))/(COUNTIFS(SWISSW!$I:$I,MATCHUP!$A10,SWISSW!$J:$J,MATCHUP!AC$1)-COUNTIFS(SWISSW!$I:$I,MATCHUP!$A10,SWISSW!$J:$J,MATCHUP!AC$1,SWISSW!$F:$F,"Draw")+COUNTIFS(SWISSW!$I:$I,MATCHUP!AC$1,SWISSW!$J:$J,MATCHUP!$A10)-COUNTIFS(SWISSW!$I:$I,MATCHUP!AC$1,SWISSW!$J:$J,MATCHUP!$A10,SWISSW!$F:$F,"Draw")),"-")</f>
        <v>0</v>
      </c>
      <c r="AD10" s="5">
        <f ca="1">IFERROR((COUNTIFS(SWISSW!$I:$I,MATCHUP!$A10,SWISSW!$J:$J,MATCHUP!AD$1,SWISSW!$F:$F,"Won")+COUNTIFS(SWISSW!$I:$I,MATCHUP!AD$1,SWISSW!$J:$J,MATCHUP!$A10,SWISSW!$F:$F,"Lost"))/(COUNTIFS(SWISSW!$I:$I,MATCHUP!$A10,SWISSW!$J:$J,MATCHUP!AD$1)-COUNTIFS(SWISSW!$I:$I,MATCHUP!$A10,SWISSW!$J:$J,MATCHUP!AD$1,SWISSW!$F:$F,"Draw")+COUNTIFS(SWISSW!$I:$I,MATCHUP!AD$1,SWISSW!$J:$J,MATCHUP!$A10)-COUNTIFS(SWISSW!$I:$I,MATCHUP!AD$1,SWISSW!$J:$J,MATCHUP!$A10,SWISSW!$F:$F,"Draw")),"-")</f>
        <v>0</v>
      </c>
      <c r="AE10" s="5">
        <f ca="1">IFERROR((COUNTIFS(SWISSW!$I:$I,MATCHUP!$A10,SWISSW!$J:$J,MATCHUP!AE$1,SWISSW!$F:$F,"Won")+COUNTIFS(SWISSW!$I:$I,MATCHUP!AE$1,SWISSW!$J:$J,MATCHUP!$A10,SWISSW!$F:$F,"Lost"))/(COUNTIFS(SWISSW!$I:$I,MATCHUP!$A10,SWISSW!$J:$J,MATCHUP!AE$1)-COUNTIFS(SWISSW!$I:$I,MATCHUP!$A10,SWISSW!$J:$J,MATCHUP!AE$1,SWISSW!$F:$F,"Draw")+COUNTIFS(SWISSW!$I:$I,MATCHUP!AE$1,SWISSW!$J:$J,MATCHUP!$A10)-COUNTIFS(SWISSW!$I:$I,MATCHUP!AE$1,SWISSW!$J:$J,MATCHUP!$A10,SWISSW!$F:$F,"Draw")),"-")</f>
        <v>0.75</v>
      </c>
      <c r="AF10" s="5">
        <f ca="1">IFERROR((COUNTIFS(SWISSW!$I:$I,MATCHUP!$A10,SWISSW!$J:$J,MATCHUP!AF$1,SWISSW!$F:$F,"Won")+COUNTIFS(SWISSW!$I:$I,MATCHUP!AF$1,SWISSW!$J:$J,MATCHUP!$A10,SWISSW!$F:$F,"Lost"))/(COUNTIFS(SWISSW!$I:$I,MATCHUP!$A10,SWISSW!$J:$J,MATCHUP!AF$1)-COUNTIFS(SWISSW!$I:$I,MATCHUP!$A10,SWISSW!$J:$J,MATCHUP!AF$1,SWISSW!$F:$F,"Draw")+COUNTIFS(SWISSW!$I:$I,MATCHUP!AF$1,SWISSW!$J:$J,MATCHUP!$A10)-COUNTIFS(SWISSW!$I:$I,MATCHUP!AF$1,SWISSW!$J:$J,MATCHUP!$A10,SWISSW!$F:$F,"Draw")),"-")</f>
        <v>0</v>
      </c>
      <c r="AG10" s="5" t="str">
        <f ca="1">IFERROR((COUNTIFS(SWISSW!$I:$I,MATCHUP!$A10,SWISSW!$J:$J,MATCHUP!AG$1,SWISSW!$F:$F,"Won")+COUNTIFS(SWISSW!$I:$I,MATCHUP!AG$1,SWISSW!$J:$J,MATCHUP!$A10,SWISSW!$F:$F,"Lost"))/(COUNTIFS(SWISSW!$I:$I,MATCHUP!$A10,SWISSW!$J:$J,MATCHUP!AG$1)-COUNTIFS(SWISSW!$I:$I,MATCHUP!$A10,SWISSW!$J:$J,MATCHUP!AG$1,SWISSW!$F:$F,"Draw")+COUNTIFS(SWISSW!$I:$I,MATCHUP!AG$1,SWISSW!$J:$J,MATCHUP!$A10)-COUNTIFS(SWISSW!$I:$I,MATCHUP!AG$1,SWISSW!$J:$J,MATCHUP!$A10,SWISSW!$F:$F,"Draw")),"-")</f>
        <v>-</v>
      </c>
      <c r="AH10" s="5">
        <f ca="1">IFERROR((COUNTIFS(SWISSW!$I:$I,MATCHUP!$A10,SWISSW!$J:$J,MATCHUP!AH$1,SWISSW!$F:$F,"Won")+COUNTIFS(SWISSW!$I:$I,MATCHUP!AH$1,SWISSW!$J:$J,MATCHUP!$A10,SWISSW!$F:$F,"Lost"))/(COUNTIFS(SWISSW!$I:$I,MATCHUP!$A10,SWISSW!$J:$J,MATCHUP!AH$1)-COUNTIFS(SWISSW!$I:$I,MATCHUP!$A10,SWISSW!$J:$J,MATCHUP!AH$1,SWISSW!$F:$F,"Draw")+COUNTIFS(SWISSW!$I:$I,MATCHUP!AH$1,SWISSW!$J:$J,MATCHUP!$A10)-COUNTIFS(SWISSW!$I:$I,MATCHUP!AH$1,SWISSW!$J:$J,MATCHUP!$A10,SWISSW!$F:$F,"Draw")),"-")</f>
        <v>0.33333333333333331</v>
      </c>
      <c r="AI10" s="5">
        <f ca="1">IFERROR((COUNTIFS(SWISSW!$I:$I,MATCHUP!$A10,SWISSW!$J:$J,MATCHUP!AI$1,SWISSW!$F:$F,"Won")+COUNTIFS(SWISSW!$I:$I,MATCHUP!AI$1,SWISSW!$J:$J,MATCHUP!$A10,SWISSW!$F:$F,"Lost"))/(COUNTIFS(SWISSW!$I:$I,MATCHUP!$A10,SWISSW!$J:$J,MATCHUP!AI$1)-COUNTIFS(SWISSW!$I:$I,MATCHUP!$A10,SWISSW!$J:$J,MATCHUP!AI$1,SWISSW!$F:$F,"Draw")+COUNTIFS(SWISSW!$I:$I,MATCHUP!AI$1,SWISSW!$J:$J,MATCHUP!$A10)-COUNTIFS(SWISSW!$I:$I,MATCHUP!AI$1,SWISSW!$J:$J,MATCHUP!$A10,SWISSW!$F:$F,"Draw")),"-")</f>
        <v>1</v>
      </c>
      <c r="AJ10" s="5" t="str">
        <f ca="1">IFERROR((COUNTIFS(SWISSW!$I:$I,MATCHUP!$A10,SWISSW!$J:$J,MATCHUP!AJ$1,SWISSW!$F:$F,"Won")+COUNTIFS(SWISSW!$I:$I,MATCHUP!AJ$1,SWISSW!$J:$J,MATCHUP!$A10,SWISSW!$F:$F,"Lost"))/(COUNTIFS(SWISSW!$I:$I,MATCHUP!$A10,SWISSW!$J:$J,MATCHUP!AJ$1)-COUNTIFS(SWISSW!$I:$I,MATCHUP!$A10,SWISSW!$J:$J,MATCHUP!AJ$1,SWISSW!$F:$F,"Draw")+COUNTIFS(SWISSW!$I:$I,MATCHUP!AJ$1,SWISSW!$J:$J,MATCHUP!$A10)-COUNTIFS(SWISSW!$I:$I,MATCHUP!AJ$1,SWISSW!$J:$J,MATCHUP!$A10,SWISSW!$F:$F,"Draw")),"-")</f>
        <v>-</v>
      </c>
      <c r="AK10" s="5">
        <f ca="1">IFERROR((COUNTIFS(SWISSW!$I:$I,MATCHUP!$A10,SWISSW!$J:$J,MATCHUP!AK$1,SWISSW!$F:$F,"Won")+COUNTIFS(SWISSW!$I:$I,MATCHUP!AK$1,SWISSW!$J:$J,MATCHUP!$A10,SWISSW!$F:$F,"Lost"))/(COUNTIFS(SWISSW!$I:$I,MATCHUP!$A10,SWISSW!$J:$J,MATCHUP!AK$1)-COUNTIFS(SWISSW!$I:$I,MATCHUP!$A10,SWISSW!$J:$J,MATCHUP!AK$1,SWISSW!$F:$F,"Draw")+COUNTIFS(SWISSW!$I:$I,MATCHUP!AK$1,SWISSW!$J:$J,MATCHUP!$A10)-COUNTIFS(SWISSW!$I:$I,MATCHUP!AK$1,SWISSW!$J:$J,MATCHUP!$A10,SWISSW!$F:$F,"Draw")),"-")</f>
        <v>1</v>
      </c>
      <c r="AL10" s="5" t="str">
        <f ca="1">IFERROR((COUNTIFS(SWISSW!$I:$I,MATCHUP!$A10,SWISSW!$J:$J,MATCHUP!AL$1,SWISSW!$F:$F,"Won")+COUNTIFS(SWISSW!$I:$I,MATCHUP!AL$1,SWISSW!$J:$J,MATCHUP!$A10,SWISSW!$F:$F,"Lost"))/(COUNTIFS(SWISSW!$I:$I,MATCHUP!$A10,SWISSW!$J:$J,MATCHUP!AL$1)-COUNTIFS(SWISSW!$I:$I,MATCHUP!$A10,SWISSW!$J:$J,MATCHUP!AL$1,SWISSW!$F:$F,"Draw")+COUNTIFS(SWISSW!$I:$I,MATCHUP!AL$1,SWISSW!$J:$J,MATCHUP!$A10)-COUNTIFS(SWISSW!$I:$I,MATCHUP!AL$1,SWISSW!$J:$J,MATCHUP!$A10,SWISSW!$F:$F,"Draw")),"-")</f>
        <v>-</v>
      </c>
      <c r="AM10" s="5" t="str">
        <f ca="1">IFERROR((COUNTIFS(SWISSW!$I:$I,MATCHUP!$A10,SWISSW!$J:$J,MATCHUP!AM$1,SWISSW!$F:$F,"Won")+COUNTIFS(SWISSW!$I:$I,MATCHUP!AM$1,SWISSW!$J:$J,MATCHUP!$A10,SWISSW!$F:$F,"Lost"))/(COUNTIFS(SWISSW!$I:$I,MATCHUP!$A10,SWISSW!$J:$J,MATCHUP!AM$1)-COUNTIFS(SWISSW!$I:$I,MATCHUP!$A10,SWISSW!$J:$J,MATCHUP!AM$1,SWISSW!$F:$F,"Draw")+COUNTIFS(SWISSW!$I:$I,MATCHUP!AM$1,SWISSW!$J:$J,MATCHUP!$A10)-COUNTIFS(SWISSW!$I:$I,MATCHUP!AM$1,SWISSW!$J:$J,MATCHUP!$A10,SWISSW!$F:$F,"Draw")),"-")</f>
        <v>-</v>
      </c>
      <c r="AN10" s="5" t="str">
        <f ca="1">IFERROR((COUNTIFS(SWISSW!$I:$I,MATCHUP!$A10,SWISSW!$J:$J,MATCHUP!AN$1,SWISSW!$F:$F,"Won")+COUNTIFS(SWISSW!$I:$I,MATCHUP!AN$1,SWISSW!$J:$J,MATCHUP!$A10,SWISSW!$F:$F,"Lost"))/(COUNTIFS(SWISSW!$I:$I,MATCHUP!$A10,SWISSW!$J:$J,MATCHUP!AN$1)-COUNTIFS(SWISSW!$I:$I,MATCHUP!$A10,SWISSW!$J:$J,MATCHUP!AN$1,SWISSW!$F:$F,"Draw")+COUNTIFS(SWISSW!$I:$I,MATCHUP!AN$1,SWISSW!$J:$J,MATCHUP!$A10)-COUNTIFS(SWISSW!$I:$I,MATCHUP!AN$1,SWISSW!$J:$J,MATCHUP!$A10,SWISSW!$F:$F,"Draw")),"-")</f>
        <v>-</v>
      </c>
      <c r="AO10" s="5" t="str">
        <f ca="1">IFERROR((COUNTIFS(SWISSW!$I:$I,MATCHUP!$A10,SWISSW!$J:$J,MATCHUP!AO$1,SWISSW!$F:$F,"Won")+COUNTIFS(SWISSW!$I:$I,MATCHUP!AO$1,SWISSW!$J:$J,MATCHUP!$A10,SWISSW!$F:$F,"Lost"))/(COUNTIFS(SWISSW!$I:$I,MATCHUP!$A10,SWISSW!$J:$J,MATCHUP!AO$1)-COUNTIFS(SWISSW!$I:$I,MATCHUP!$A10,SWISSW!$J:$J,MATCHUP!AO$1,SWISSW!$F:$F,"Draw")+COUNTIFS(SWISSW!$I:$I,MATCHUP!AO$1,SWISSW!$J:$J,MATCHUP!$A10)-COUNTIFS(SWISSW!$I:$I,MATCHUP!AO$1,SWISSW!$J:$J,MATCHUP!$A10,SWISSW!$F:$F,"Draw")),"-")</f>
        <v>-</v>
      </c>
      <c r="AP10" s="5" t="str">
        <f ca="1">IFERROR((COUNTIFS(SWISSW!$I:$I,MATCHUP!$A10,SWISSW!$J:$J,MATCHUP!AP$1,SWISSW!$F:$F,"Won")+COUNTIFS(SWISSW!$I:$I,MATCHUP!AP$1,SWISSW!$J:$J,MATCHUP!$A10,SWISSW!$F:$F,"Lost"))/(COUNTIFS(SWISSW!$I:$I,MATCHUP!$A10,SWISSW!$J:$J,MATCHUP!AP$1)-COUNTIFS(SWISSW!$I:$I,MATCHUP!$A10,SWISSW!$J:$J,MATCHUP!AP$1,SWISSW!$F:$F,"Draw")+COUNTIFS(SWISSW!$I:$I,MATCHUP!AP$1,SWISSW!$J:$J,MATCHUP!$A10)-COUNTIFS(SWISSW!$I:$I,MATCHUP!AP$1,SWISSW!$J:$J,MATCHUP!$A10,SWISSW!$F:$F,"Draw")),"-")</f>
        <v>-</v>
      </c>
      <c r="AQ10" s="5" t="str">
        <f ca="1">IFERROR((COUNTIFS(SWISSW!$I:$I,MATCHUP!$A10,SWISSW!$J:$J,MATCHUP!AQ$1,SWISSW!$F:$F,"Won")+COUNTIFS(SWISSW!$I:$I,MATCHUP!AQ$1,SWISSW!$J:$J,MATCHUP!$A10,SWISSW!$F:$F,"Lost"))/(COUNTIFS(SWISSW!$I:$I,MATCHUP!$A10,SWISSW!$J:$J,MATCHUP!AQ$1)-COUNTIFS(SWISSW!$I:$I,MATCHUP!$A10,SWISSW!$J:$J,MATCHUP!AQ$1,SWISSW!$F:$F,"Draw")+COUNTIFS(SWISSW!$I:$I,MATCHUP!AQ$1,SWISSW!$J:$J,MATCHUP!$A10)-COUNTIFS(SWISSW!$I:$I,MATCHUP!AQ$1,SWISSW!$J:$J,MATCHUP!$A10,SWISSW!$F:$F,"Draw")),"-")</f>
        <v>-</v>
      </c>
      <c r="AR10" s="5">
        <f ca="1">IFERROR((COUNTIFS(SWISSW!$I:$I,MATCHUP!$A10,SWISSW!$J:$J,MATCHUP!AR$1,SWISSW!$F:$F,"Won")+COUNTIFS(SWISSW!$I:$I,MATCHUP!AR$1,SWISSW!$J:$J,MATCHUP!$A10,SWISSW!$F:$F,"Lost"))/(COUNTIFS(SWISSW!$I:$I,MATCHUP!$A10,SWISSW!$J:$J,MATCHUP!AR$1)-COUNTIFS(SWISSW!$I:$I,MATCHUP!$A10,SWISSW!$J:$J,MATCHUP!AR$1,SWISSW!$F:$F,"Draw")+COUNTIFS(SWISSW!$I:$I,MATCHUP!AR$1,SWISSW!$J:$J,MATCHUP!$A10)-COUNTIFS(SWISSW!$I:$I,MATCHUP!AR$1,SWISSW!$J:$J,MATCHUP!$A10,SWISSW!$F:$F,"Draw")),"-")</f>
        <v>1</v>
      </c>
      <c r="AS10" s="5">
        <f ca="1">IFERROR((COUNTIFS(SWISSW!$I:$I,MATCHUP!$A10,SWISSW!$J:$J,MATCHUP!AS$1,SWISSW!$F:$F,"Won")+COUNTIFS(SWISSW!$I:$I,MATCHUP!AS$1,SWISSW!$J:$J,MATCHUP!$A10,SWISSW!$F:$F,"Lost"))/(COUNTIFS(SWISSW!$I:$I,MATCHUP!$A10,SWISSW!$J:$J,MATCHUP!AS$1)-COUNTIFS(SWISSW!$I:$I,MATCHUP!$A10,SWISSW!$J:$J,MATCHUP!AS$1,SWISSW!$F:$F,"Draw")+COUNTIFS(SWISSW!$I:$I,MATCHUP!AS$1,SWISSW!$J:$J,MATCHUP!$A10)-COUNTIFS(SWISSW!$I:$I,MATCHUP!AS$1,SWISSW!$J:$J,MATCHUP!$A10,SWISSW!$F:$F,"Draw")),"-")</f>
        <v>0</v>
      </c>
      <c r="AT10" s="5" t="str">
        <f ca="1">IFERROR((COUNTIFS(SWISSW!$I:$I,MATCHUP!$A10,SWISSW!$J:$J,MATCHUP!AT$1,SWISSW!$F:$F,"Won")+COUNTIFS(SWISSW!$I:$I,MATCHUP!AT$1,SWISSW!$J:$J,MATCHUP!$A10,SWISSW!$F:$F,"Lost"))/(COUNTIFS(SWISSW!$I:$I,MATCHUP!$A10,SWISSW!$J:$J,MATCHUP!AT$1)-COUNTIFS(SWISSW!$I:$I,MATCHUP!$A10,SWISSW!$J:$J,MATCHUP!AT$1,SWISSW!$F:$F,"Draw")+COUNTIFS(SWISSW!$I:$I,MATCHUP!AT$1,SWISSW!$J:$J,MATCHUP!$A10)-COUNTIFS(SWISSW!$I:$I,MATCHUP!AT$1,SWISSW!$J:$J,MATCHUP!$A10,SWISSW!$F:$F,"Draw")),"-")</f>
        <v>-</v>
      </c>
      <c r="AU10" s="5" t="str">
        <f ca="1">IFERROR((COUNTIFS(SWISSW!$I:$I,MATCHUP!$A10,SWISSW!$J:$J,MATCHUP!AU$1,SWISSW!$F:$F,"Won")+COUNTIFS(SWISSW!$I:$I,MATCHUP!AU$1,SWISSW!$J:$J,MATCHUP!$A10,SWISSW!$F:$F,"Lost"))/(COUNTIFS(SWISSW!$I:$I,MATCHUP!$A10,SWISSW!$J:$J,MATCHUP!AU$1)-COUNTIFS(SWISSW!$I:$I,MATCHUP!$A10,SWISSW!$J:$J,MATCHUP!AU$1,SWISSW!$F:$F,"Draw")+COUNTIFS(SWISSW!$I:$I,MATCHUP!AU$1,SWISSW!$J:$J,MATCHUP!$A10)-COUNTIFS(SWISSW!$I:$I,MATCHUP!AU$1,SWISSW!$J:$J,MATCHUP!$A10,SWISSW!$F:$F,"Draw")),"-")</f>
        <v>-</v>
      </c>
      <c r="AV10" s="5">
        <f ca="1">IFERROR((COUNTIFS(SWISSW!$I:$I,MATCHUP!$A10,SWISSW!$J:$J,MATCHUP!AV$1,SWISSW!$F:$F,"Won")+COUNTIFS(SWISSW!$I:$I,MATCHUP!AV$1,SWISSW!$J:$J,MATCHUP!$A10,SWISSW!$F:$F,"Lost"))/(COUNTIFS(SWISSW!$I:$I,MATCHUP!$A10,SWISSW!$J:$J,MATCHUP!AV$1)-COUNTIFS(SWISSW!$I:$I,MATCHUP!$A10,SWISSW!$J:$J,MATCHUP!AV$1,SWISSW!$F:$F,"Draw")+COUNTIFS(SWISSW!$I:$I,MATCHUP!AV$1,SWISSW!$J:$J,MATCHUP!$A10)-COUNTIFS(SWISSW!$I:$I,MATCHUP!AV$1,SWISSW!$J:$J,MATCHUP!$A10,SWISSW!$F:$F,"Draw")),"-")</f>
        <v>1</v>
      </c>
      <c r="AW10" s="5" t="str">
        <f ca="1">IFERROR((COUNTIFS(SWISSW!$I:$I,MATCHUP!$A10,SWISSW!$J:$J,MATCHUP!AW$1,SWISSW!$F:$F,"Won")+COUNTIFS(SWISSW!$I:$I,MATCHUP!AW$1,SWISSW!$J:$J,MATCHUP!$A10,SWISSW!$F:$F,"Lost"))/(COUNTIFS(SWISSW!$I:$I,MATCHUP!$A10,SWISSW!$J:$J,MATCHUP!AW$1)-COUNTIFS(SWISSW!$I:$I,MATCHUP!$A10,SWISSW!$J:$J,MATCHUP!AW$1,SWISSW!$F:$F,"Draw")+COUNTIFS(SWISSW!$I:$I,MATCHUP!AW$1,SWISSW!$J:$J,MATCHUP!$A10)-COUNTIFS(SWISSW!$I:$I,MATCHUP!AW$1,SWISSW!$J:$J,MATCHUP!$A10,SWISSW!$F:$F,"Draw")),"-")</f>
        <v>-</v>
      </c>
      <c r="AX10" s="5" t="str">
        <f ca="1">IFERROR((COUNTIFS(SWISSW!$I:$I,MATCHUP!$A10,SWISSW!$J:$J,MATCHUP!AX$1,SWISSW!$F:$F,"Won")+COUNTIFS(SWISSW!$I:$I,MATCHUP!AX$1,SWISSW!$J:$J,MATCHUP!$A10,SWISSW!$F:$F,"Lost"))/(COUNTIFS(SWISSW!$I:$I,MATCHUP!$A10,SWISSW!$J:$J,MATCHUP!AX$1)-COUNTIFS(SWISSW!$I:$I,MATCHUP!$A10,SWISSW!$J:$J,MATCHUP!AX$1,SWISSW!$F:$F,"Draw")+COUNTIFS(SWISSW!$I:$I,MATCHUP!AX$1,SWISSW!$J:$J,MATCHUP!$A10)-COUNTIFS(SWISSW!$I:$I,MATCHUP!AX$1,SWISSW!$J:$J,MATCHUP!$A10,SWISSW!$F:$F,"Draw")),"-")</f>
        <v>-</v>
      </c>
      <c r="AY10" s="5" t="str">
        <f ca="1">IFERROR((COUNTIFS(SWISSW!$I:$I,MATCHUP!$A10,SWISSW!$J:$J,MATCHUP!AY$1,SWISSW!$F:$F,"Won")+COUNTIFS(SWISSW!$I:$I,MATCHUP!AY$1,SWISSW!$J:$J,MATCHUP!$A10,SWISSW!$F:$F,"Lost"))/(COUNTIFS(SWISSW!$I:$I,MATCHUP!$A10,SWISSW!$J:$J,MATCHUP!AY$1)-COUNTIFS(SWISSW!$I:$I,MATCHUP!$A10,SWISSW!$J:$J,MATCHUP!AY$1,SWISSW!$F:$F,"Draw")+COUNTIFS(SWISSW!$I:$I,MATCHUP!AY$1,SWISSW!$J:$J,MATCHUP!$A10)-COUNTIFS(SWISSW!$I:$I,MATCHUP!AY$1,SWISSW!$J:$J,MATCHUP!$A10,SWISSW!$F:$F,"Draw")),"-")</f>
        <v>-</v>
      </c>
      <c r="AZ10" s="5">
        <f ca="1">IFERROR((COUNTIFS(SWISSW!$I:$I,MATCHUP!$A10,SWISSW!$J:$J,MATCHUP!AZ$1,SWISSW!$F:$F,"Won")+COUNTIFS(SWISSW!$I:$I,MATCHUP!AZ$1,SWISSW!$J:$J,MATCHUP!$A10,SWISSW!$F:$F,"Lost"))/(COUNTIFS(SWISSW!$I:$I,MATCHUP!$A10,SWISSW!$J:$J,MATCHUP!AZ$1)-COUNTIFS(SWISSW!$I:$I,MATCHUP!$A10,SWISSW!$J:$J,MATCHUP!AZ$1,SWISSW!$F:$F,"Draw")+COUNTIFS(SWISSW!$I:$I,MATCHUP!AZ$1,SWISSW!$J:$J,MATCHUP!$A10)-COUNTIFS(SWISSW!$I:$I,MATCHUP!AZ$1,SWISSW!$J:$J,MATCHUP!$A10,SWISSW!$F:$F,"Draw")),"-")</f>
        <v>1</v>
      </c>
      <c r="BA10" s="5">
        <f ca="1">IFERROR((COUNTIFS(SWISSW!$I:$I,MATCHUP!$A10,SWISSW!$J:$J,MATCHUP!BA$1,SWISSW!$F:$F,"Won")+COUNTIFS(SWISSW!$I:$I,MATCHUP!BA$1,SWISSW!$J:$J,MATCHUP!$A10,SWISSW!$F:$F,"Lost"))/(COUNTIFS(SWISSW!$I:$I,MATCHUP!$A10,SWISSW!$J:$J,MATCHUP!BA$1)-COUNTIFS(SWISSW!$I:$I,MATCHUP!$A10,SWISSW!$J:$J,MATCHUP!BA$1,SWISSW!$F:$F,"Draw")+COUNTIFS(SWISSW!$I:$I,MATCHUP!BA$1,SWISSW!$J:$J,MATCHUP!$A10)-COUNTIFS(SWISSW!$I:$I,MATCHUP!BA$1,SWISSW!$J:$J,MATCHUP!$A10,SWISSW!$F:$F,"Draw")),"-")</f>
        <v>0</v>
      </c>
      <c r="BB10" s="5" t="str">
        <f ca="1">IFERROR((COUNTIFS(SWISSW!$I:$I,MATCHUP!$A10,SWISSW!$J:$J,MATCHUP!BB$1,SWISSW!$F:$F,"Won")+COUNTIFS(SWISSW!$I:$I,MATCHUP!BB$1,SWISSW!$J:$J,MATCHUP!$A10,SWISSW!$F:$F,"Lost"))/(COUNTIFS(SWISSW!$I:$I,MATCHUP!$A10,SWISSW!$J:$J,MATCHUP!BB$1)-COUNTIFS(SWISSW!$I:$I,MATCHUP!$A10,SWISSW!$J:$J,MATCHUP!BB$1,SWISSW!$F:$F,"Draw")+COUNTIFS(SWISSW!$I:$I,MATCHUP!BB$1,SWISSW!$J:$J,MATCHUP!$A10)-COUNTIFS(SWISSW!$I:$I,MATCHUP!BB$1,SWISSW!$J:$J,MATCHUP!$A10,SWISSW!$F:$F,"Draw")),"-")</f>
        <v>-</v>
      </c>
      <c r="BC10" s="5" t="str">
        <f ca="1">IFERROR((COUNTIFS(SWISSW!$I:$I,MATCHUP!$A10,SWISSW!$J:$J,MATCHUP!BC$1,SWISSW!$F:$F,"Won")+COUNTIFS(SWISSW!$I:$I,MATCHUP!BC$1,SWISSW!$J:$J,MATCHUP!$A10,SWISSW!$F:$F,"Lost"))/(COUNTIFS(SWISSW!$I:$I,MATCHUP!$A10,SWISSW!$J:$J,MATCHUP!BC$1)-COUNTIFS(SWISSW!$I:$I,MATCHUP!$A10,SWISSW!$J:$J,MATCHUP!BC$1,SWISSW!$F:$F,"Draw")+COUNTIFS(SWISSW!$I:$I,MATCHUP!BC$1,SWISSW!$J:$J,MATCHUP!$A10)-COUNTIFS(SWISSW!$I:$I,MATCHUP!BC$1,SWISSW!$J:$J,MATCHUP!$A10,SWISSW!$F:$F,"Draw")),"-")</f>
        <v>-</v>
      </c>
      <c r="BD10" s="5">
        <f ca="1">IFERROR((COUNTIFS(SWISSW!$I:$I,MATCHUP!$A10,SWISSW!$J:$J,MATCHUP!BD$1,SWISSW!$F:$F,"Won")+COUNTIFS(SWISSW!$I:$I,MATCHUP!BD$1,SWISSW!$J:$J,MATCHUP!$A10,SWISSW!$F:$F,"Lost"))/(COUNTIFS(SWISSW!$I:$I,MATCHUP!$A10,SWISSW!$J:$J,MATCHUP!BD$1)-COUNTIFS(SWISSW!$I:$I,MATCHUP!$A10,SWISSW!$J:$J,MATCHUP!BD$1,SWISSW!$F:$F,"Draw")+COUNTIFS(SWISSW!$I:$I,MATCHUP!BD$1,SWISSW!$J:$J,MATCHUP!$A10)-COUNTIFS(SWISSW!$I:$I,MATCHUP!BD$1,SWISSW!$J:$J,MATCHUP!$A10,SWISSW!$F:$F,"Draw")),"-")</f>
        <v>0</v>
      </c>
      <c r="BE10" s="5" t="str">
        <f ca="1">IFERROR((COUNTIFS(SWISSW!$I:$I,MATCHUP!$A10,SWISSW!$J:$J,MATCHUP!BE$1,SWISSW!$F:$F,"Won")+COUNTIFS(SWISSW!$I:$I,MATCHUP!BE$1,SWISSW!$J:$J,MATCHUP!$A10,SWISSW!$F:$F,"Lost"))/(COUNTIFS(SWISSW!$I:$I,MATCHUP!$A10,SWISSW!$J:$J,MATCHUP!BE$1)-COUNTIFS(SWISSW!$I:$I,MATCHUP!$A10,SWISSW!$J:$J,MATCHUP!BE$1,SWISSW!$F:$F,"Draw")+COUNTIFS(SWISSW!$I:$I,MATCHUP!BE$1,SWISSW!$J:$J,MATCHUP!$A10)-COUNTIFS(SWISSW!$I:$I,MATCHUP!BE$1,SWISSW!$J:$J,MATCHUP!$A10,SWISSW!$F:$F,"Draw")),"-")</f>
        <v>-</v>
      </c>
      <c r="BF10" s="5" t="str">
        <f ca="1">IFERROR((COUNTIFS(SWISSW!$I:$I,MATCHUP!$A10,SWISSW!$J:$J,MATCHUP!BF$1,SWISSW!$F:$F,"Won")+COUNTIFS(SWISSW!$I:$I,MATCHUP!BF$1,SWISSW!$J:$J,MATCHUP!$A10,SWISSW!$F:$F,"Lost"))/(COUNTIFS(SWISSW!$I:$I,MATCHUP!$A10,SWISSW!$J:$J,MATCHUP!BF$1)-COUNTIFS(SWISSW!$I:$I,MATCHUP!$A10,SWISSW!$J:$J,MATCHUP!BF$1,SWISSW!$F:$F,"Draw")+COUNTIFS(SWISSW!$I:$I,MATCHUP!BF$1,SWISSW!$J:$J,MATCHUP!$A10)-COUNTIFS(SWISSW!$I:$I,MATCHUP!BF$1,SWISSW!$J:$J,MATCHUP!$A10,SWISSW!$F:$F,"Draw")),"-")</f>
        <v>-</v>
      </c>
      <c r="BG10" s="5">
        <f ca="1">IFERROR((COUNTIFS(SWISSW!$I:$I,MATCHUP!$A10,SWISSW!$J:$J,MATCHUP!BG$1,SWISSW!$F:$F,"Won")+COUNTIFS(SWISSW!$I:$I,MATCHUP!BG$1,SWISSW!$J:$J,MATCHUP!$A10,SWISSW!$F:$F,"Lost"))/(COUNTIFS(SWISSW!$I:$I,MATCHUP!$A10,SWISSW!$J:$J,MATCHUP!BG$1)-COUNTIFS(SWISSW!$I:$I,MATCHUP!$A10,SWISSW!$J:$J,MATCHUP!BG$1,SWISSW!$F:$F,"Draw")+COUNTIFS(SWISSW!$I:$I,MATCHUP!BG$1,SWISSW!$J:$J,MATCHUP!$A10)-COUNTIFS(SWISSW!$I:$I,MATCHUP!BG$1,SWISSW!$J:$J,MATCHUP!$A10,SWISSW!$F:$F,"Draw")),"-")</f>
        <v>0</v>
      </c>
      <c r="BH10" s="5" t="str">
        <f ca="1">IFERROR((COUNTIFS(SWISSW!$I:$I,MATCHUP!$A10,SWISSW!$J:$J,MATCHUP!BH$1,SWISSW!$F:$F,"Won")+COUNTIFS(SWISSW!$I:$I,MATCHUP!BH$1,SWISSW!$J:$J,MATCHUP!$A10,SWISSW!$F:$F,"Lost"))/(COUNTIFS(SWISSW!$I:$I,MATCHUP!$A10,SWISSW!$J:$J,MATCHUP!BH$1)-COUNTIFS(SWISSW!$I:$I,MATCHUP!$A10,SWISSW!$J:$J,MATCHUP!BH$1,SWISSW!$F:$F,"Draw")+COUNTIFS(SWISSW!$I:$I,MATCHUP!BH$1,SWISSW!$J:$J,MATCHUP!$A10)-COUNTIFS(SWISSW!$I:$I,MATCHUP!BH$1,SWISSW!$J:$J,MATCHUP!$A10,SWISSW!$F:$F,"Draw")),"-")</f>
        <v>-</v>
      </c>
      <c r="BI10" s="5">
        <f ca="1">IFERROR((COUNTIFS(SWISSW!$I:$I,MATCHUP!$A10,SWISSW!$J:$J,MATCHUP!BI$1,SWISSW!$F:$F,"Won")+COUNTIFS(SWISSW!$I:$I,MATCHUP!BI$1,SWISSW!$J:$J,MATCHUP!$A10,SWISSW!$F:$F,"Lost"))/(COUNTIFS(SWISSW!$I:$I,MATCHUP!$A10,SWISSW!$J:$J,MATCHUP!BI$1)-COUNTIFS(SWISSW!$I:$I,MATCHUP!$A10,SWISSW!$J:$J,MATCHUP!BI$1,SWISSW!$F:$F,"Draw")+COUNTIFS(SWISSW!$I:$I,MATCHUP!BI$1,SWISSW!$J:$J,MATCHUP!$A10)-COUNTIFS(SWISSW!$I:$I,MATCHUP!BI$1,SWISSW!$J:$J,MATCHUP!$A10,SWISSW!$F:$F,"Draw")),"-")</f>
        <v>1</v>
      </c>
      <c r="BJ10" s="5" t="str">
        <f ca="1">IFERROR((COUNTIFS(SWISSW!$I:$I,MATCHUP!$A10,SWISSW!$J:$J,MATCHUP!BJ$1,SWISSW!$F:$F,"Won")+COUNTIFS(SWISSW!$I:$I,MATCHUP!BJ$1,SWISSW!$J:$J,MATCHUP!$A10,SWISSW!$F:$F,"Lost"))/(COUNTIFS(SWISSW!$I:$I,MATCHUP!$A10,SWISSW!$J:$J,MATCHUP!BJ$1)-COUNTIFS(SWISSW!$I:$I,MATCHUP!$A10,SWISSW!$J:$J,MATCHUP!BJ$1,SWISSW!$F:$F,"Draw")+COUNTIFS(SWISSW!$I:$I,MATCHUP!BJ$1,SWISSW!$J:$J,MATCHUP!$A10)-COUNTIFS(SWISSW!$I:$I,MATCHUP!BJ$1,SWISSW!$J:$J,MATCHUP!$A10,SWISSW!$F:$F,"Draw")),"-")</f>
        <v>-</v>
      </c>
      <c r="BK10" s="5" t="str">
        <f ca="1">IFERROR((COUNTIFS(SWISSW!$I:$I,MATCHUP!$A10,SWISSW!$J:$J,MATCHUP!BK$1,SWISSW!$F:$F,"Won")+COUNTIFS(SWISSW!$I:$I,MATCHUP!BK$1,SWISSW!$J:$J,MATCHUP!$A10,SWISSW!$F:$F,"Lost"))/(COUNTIFS(SWISSW!$I:$I,MATCHUP!$A10,SWISSW!$J:$J,MATCHUP!BK$1)-COUNTIFS(SWISSW!$I:$I,MATCHUP!$A10,SWISSW!$J:$J,MATCHUP!BK$1,SWISSW!$F:$F,"Draw")+COUNTIFS(SWISSW!$I:$I,MATCHUP!BK$1,SWISSW!$J:$J,MATCHUP!$A10)-COUNTIFS(SWISSW!$I:$I,MATCHUP!BK$1,SWISSW!$J:$J,MATCHUP!$A10,SWISSW!$F:$F,"Draw")),"-")</f>
        <v>-</v>
      </c>
      <c r="BL10" s="5" t="str">
        <f ca="1">IFERROR((COUNTIFS(SWISSW!$I:$I,MATCHUP!$A10,SWISSW!$J:$J,MATCHUP!BL$1,SWISSW!$F:$F,"Won")+COUNTIFS(SWISSW!$I:$I,MATCHUP!BL$1,SWISSW!$J:$J,MATCHUP!$A10,SWISSW!$F:$F,"Lost"))/(COUNTIFS(SWISSW!$I:$I,MATCHUP!$A10,SWISSW!$J:$J,MATCHUP!BL$1)-COUNTIFS(SWISSW!$I:$I,MATCHUP!$A10,SWISSW!$J:$J,MATCHUP!BL$1,SWISSW!$F:$F,"Draw")+COUNTIFS(SWISSW!$I:$I,MATCHUP!BL$1,SWISSW!$J:$J,MATCHUP!$A10)-COUNTIFS(SWISSW!$I:$I,MATCHUP!BL$1,SWISSW!$J:$J,MATCHUP!$A10,SWISSW!$F:$F,"Draw")),"-")</f>
        <v>-</v>
      </c>
      <c r="BM10" s="5" t="str">
        <f ca="1">IFERROR((COUNTIFS(SWISSW!$I:$I,MATCHUP!$A10,SWISSW!$J:$J,MATCHUP!BM$1,SWISSW!$F:$F,"Won")+COUNTIFS(SWISSW!$I:$I,MATCHUP!BM$1,SWISSW!$J:$J,MATCHUP!$A10,SWISSW!$F:$F,"Lost"))/(COUNTIFS(SWISSW!$I:$I,MATCHUP!$A10,SWISSW!$J:$J,MATCHUP!BM$1)-COUNTIFS(SWISSW!$I:$I,MATCHUP!$A10,SWISSW!$J:$J,MATCHUP!BM$1,SWISSW!$F:$F,"Draw")+COUNTIFS(SWISSW!$I:$I,MATCHUP!BM$1,SWISSW!$J:$J,MATCHUP!$A10)-COUNTIFS(SWISSW!$I:$I,MATCHUP!BM$1,SWISSW!$J:$J,MATCHUP!$A10,SWISSW!$F:$F,"Draw")),"-")</f>
        <v>-</v>
      </c>
      <c r="BN10" s="5" t="str">
        <f ca="1">IFERROR((COUNTIFS(SWISSW!$I:$I,MATCHUP!$A10,SWISSW!$J:$J,MATCHUP!BN$1,SWISSW!$F:$F,"Won")+COUNTIFS(SWISSW!$I:$I,MATCHUP!BN$1,SWISSW!$J:$J,MATCHUP!$A10,SWISSW!$F:$F,"Lost"))/(COUNTIFS(SWISSW!$I:$I,MATCHUP!$A10,SWISSW!$J:$J,MATCHUP!BN$1)-COUNTIFS(SWISSW!$I:$I,MATCHUP!$A10,SWISSW!$J:$J,MATCHUP!BN$1,SWISSW!$F:$F,"Draw")+COUNTIFS(SWISSW!$I:$I,MATCHUP!BN$1,SWISSW!$J:$J,MATCHUP!$A10)-COUNTIFS(SWISSW!$I:$I,MATCHUP!BN$1,SWISSW!$J:$J,MATCHUP!$A10,SWISSW!$F:$F,"Draw")),"-")</f>
        <v>-</v>
      </c>
      <c r="BO10" s="5" t="str">
        <f ca="1">IFERROR((COUNTIFS(SWISSW!$I:$I,MATCHUP!$A10,SWISSW!$J:$J,MATCHUP!BO$1,SWISSW!$F:$F,"Won")+COUNTIFS(SWISSW!$I:$I,MATCHUP!BO$1,SWISSW!$J:$J,MATCHUP!$A10,SWISSW!$F:$F,"Lost"))/(COUNTIFS(SWISSW!$I:$I,MATCHUP!$A10,SWISSW!$J:$J,MATCHUP!BO$1)-COUNTIFS(SWISSW!$I:$I,MATCHUP!$A10,SWISSW!$J:$J,MATCHUP!BO$1,SWISSW!$F:$F,"Draw")+COUNTIFS(SWISSW!$I:$I,MATCHUP!BO$1,SWISSW!$J:$J,MATCHUP!$A10)-COUNTIFS(SWISSW!$I:$I,MATCHUP!BO$1,SWISSW!$J:$J,MATCHUP!$A10,SWISSW!$F:$F,"Draw")),"-")</f>
        <v>-</v>
      </c>
      <c r="BP10" s="5" t="str">
        <f ca="1">IFERROR((COUNTIFS(SWISSW!$I:$I,MATCHUP!$A10,SWISSW!$J:$J,MATCHUP!BP$1,SWISSW!$F:$F,"Won")+COUNTIFS(SWISSW!$I:$I,MATCHUP!BP$1,SWISSW!$J:$J,MATCHUP!$A10,SWISSW!$F:$F,"Lost"))/(COUNTIFS(SWISSW!$I:$I,MATCHUP!$A10,SWISSW!$J:$J,MATCHUP!BP$1)-COUNTIFS(SWISSW!$I:$I,MATCHUP!$A10,SWISSW!$J:$J,MATCHUP!BP$1,SWISSW!$F:$F,"Draw")+COUNTIFS(SWISSW!$I:$I,MATCHUP!BP$1,SWISSW!$J:$J,MATCHUP!$A10)-COUNTIFS(SWISSW!$I:$I,MATCHUP!BP$1,SWISSW!$J:$J,MATCHUP!$A10,SWISSW!$F:$F,"Draw")),"-")</f>
        <v>-</v>
      </c>
      <c r="BQ10" s="5" t="str">
        <f ca="1">IFERROR((COUNTIFS(SWISSW!$I:$I,MATCHUP!$A10,SWISSW!$J:$J,MATCHUP!BQ$1,SWISSW!$F:$F,"Won")+COUNTIFS(SWISSW!$I:$I,MATCHUP!BQ$1,SWISSW!$J:$J,MATCHUP!$A10,SWISSW!$F:$F,"Lost"))/(COUNTIFS(SWISSW!$I:$I,MATCHUP!$A10,SWISSW!$J:$J,MATCHUP!BQ$1)-COUNTIFS(SWISSW!$I:$I,MATCHUP!$A10,SWISSW!$J:$J,MATCHUP!BQ$1,SWISSW!$F:$F,"Draw")+COUNTIFS(SWISSW!$I:$I,MATCHUP!BQ$1,SWISSW!$J:$J,MATCHUP!$A10)-COUNTIFS(SWISSW!$I:$I,MATCHUP!BQ$1,SWISSW!$J:$J,MATCHUP!$A10,SWISSW!$F:$F,"Draw")),"-")</f>
        <v>-</v>
      </c>
      <c r="BR10" s="5" t="str">
        <f ca="1">IFERROR((COUNTIFS(SWISSW!$I:$I,MATCHUP!$A10,SWISSW!$J:$J,MATCHUP!BR$1,SWISSW!$F:$F,"Won")+COUNTIFS(SWISSW!$I:$I,MATCHUP!BR$1,SWISSW!$J:$J,MATCHUP!$A10,SWISSW!$F:$F,"Lost"))/(COUNTIFS(SWISSW!$I:$I,MATCHUP!$A10,SWISSW!$J:$J,MATCHUP!BR$1)-COUNTIFS(SWISSW!$I:$I,MATCHUP!$A10,SWISSW!$J:$J,MATCHUP!BR$1,SWISSW!$F:$F,"Draw")+COUNTIFS(SWISSW!$I:$I,MATCHUP!BR$1,SWISSW!$J:$J,MATCHUP!$A10)-COUNTIFS(SWISSW!$I:$I,MATCHUP!BR$1,SWISSW!$J:$J,MATCHUP!$A10,SWISSW!$F:$F,"Draw")),"-")</f>
        <v>-</v>
      </c>
      <c r="BS10" s="5" t="str">
        <f ca="1">IFERROR((COUNTIFS(SWISSW!$I:$I,MATCHUP!$A10,SWISSW!$J:$J,MATCHUP!BS$1,SWISSW!$F:$F,"Won")+COUNTIFS(SWISSW!$I:$I,MATCHUP!BS$1,SWISSW!$J:$J,MATCHUP!$A10,SWISSW!$F:$F,"Lost"))/(COUNTIFS(SWISSW!$I:$I,MATCHUP!$A10,SWISSW!$J:$J,MATCHUP!BS$1)-COUNTIFS(SWISSW!$I:$I,MATCHUP!$A10,SWISSW!$J:$J,MATCHUP!BS$1,SWISSW!$F:$F,"Draw")+COUNTIFS(SWISSW!$I:$I,MATCHUP!BS$1,SWISSW!$J:$J,MATCHUP!$A10)-COUNTIFS(SWISSW!$I:$I,MATCHUP!BS$1,SWISSW!$J:$J,MATCHUP!$A10,SWISSW!$F:$F,"Draw")),"-")</f>
        <v>-</v>
      </c>
      <c r="BT10" s="5" t="str">
        <f ca="1">IFERROR((COUNTIFS(SWISSW!$I:$I,MATCHUP!$A10,SWISSW!$J:$J,MATCHUP!BT$1,SWISSW!$F:$F,"Won")+COUNTIFS(SWISSW!$I:$I,MATCHUP!BT$1,SWISSW!$J:$J,MATCHUP!$A10,SWISSW!$F:$F,"Lost"))/(COUNTIFS(SWISSW!$I:$I,MATCHUP!$A10,SWISSW!$J:$J,MATCHUP!BT$1)-COUNTIFS(SWISSW!$I:$I,MATCHUP!$A10,SWISSW!$J:$J,MATCHUP!BT$1,SWISSW!$F:$F,"Draw")+COUNTIFS(SWISSW!$I:$I,MATCHUP!BT$1,SWISSW!$J:$J,MATCHUP!$A10)-COUNTIFS(SWISSW!$I:$I,MATCHUP!BT$1,SWISSW!$J:$J,MATCHUP!$A10,SWISSW!$F:$F,"Draw")),"-")</f>
        <v>-</v>
      </c>
      <c r="BU10" s="5" t="str">
        <f ca="1">IFERROR((COUNTIFS(SWISSW!$I:$I,MATCHUP!$A10,SWISSW!$J:$J,MATCHUP!BU$1,SWISSW!$F:$F,"Won")+COUNTIFS(SWISSW!$I:$I,MATCHUP!BU$1,SWISSW!$J:$J,MATCHUP!$A10,SWISSW!$F:$F,"Lost"))/(COUNTIFS(SWISSW!$I:$I,MATCHUP!$A10,SWISSW!$J:$J,MATCHUP!BU$1)-COUNTIFS(SWISSW!$I:$I,MATCHUP!$A10,SWISSW!$J:$J,MATCHUP!BU$1,SWISSW!$F:$F,"Draw")+COUNTIFS(SWISSW!$I:$I,MATCHUP!BU$1,SWISSW!$J:$J,MATCHUP!$A10)-COUNTIFS(SWISSW!$I:$I,MATCHUP!BU$1,SWISSW!$J:$J,MATCHUP!$A10,SWISSW!$F:$F,"Draw")),"-")</f>
        <v>-</v>
      </c>
      <c r="BV10" s="5" t="str">
        <f ca="1">IFERROR((COUNTIFS(SWISSW!$I:$I,MATCHUP!$A10,SWISSW!$J:$J,MATCHUP!BV$1,SWISSW!$F:$F,"Won")+COUNTIFS(SWISSW!$I:$I,MATCHUP!BV$1,SWISSW!$J:$J,MATCHUP!$A10,SWISSW!$F:$F,"Lost"))/(COUNTIFS(SWISSW!$I:$I,MATCHUP!$A10,SWISSW!$J:$J,MATCHUP!BV$1)-COUNTIFS(SWISSW!$I:$I,MATCHUP!$A10,SWISSW!$J:$J,MATCHUP!BV$1,SWISSW!$F:$F,"Draw")+COUNTIFS(SWISSW!$I:$I,MATCHUP!BV$1,SWISSW!$J:$J,MATCHUP!$A10)-COUNTIFS(SWISSW!$I:$I,MATCHUP!BV$1,SWISSW!$J:$J,MATCHUP!$A10,SWISSW!$F:$F,"Draw")),"-")</f>
        <v>-</v>
      </c>
      <c r="BW10" s="5" t="str">
        <f ca="1">IFERROR((COUNTIFS(SWISSW!$I:$I,MATCHUP!$A10,SWISSW!$J:$J,MATCHUP!BW$1,SWISSW!$F:$F,"Won")+COUNTIFS(SWISSW!$I:$I,MATCHUP!BW$1,SWISSW!$J:$J,MATCHUP!$A10,SWISSW!$F:$F,"Lost"))/(COUNTIFS(SWISSW!$I:$I,MATCHUP!$A10,SWISSW!$J:$J,MATCHUP!BW$1)-COUNTIFS(SWISSW!$I:$I,MATCHUP!$A10,SWISSW!$J:$J,MATCHUP!BW$1,SWISSW!$F:$F,"Draw")+COUNTIFS(SWISSW!$I:$I,MATCHUP!BW$1,SWISSW!$J:$J,MATCHUP!$A10)-COUNTIFS(SWISSW!$I:$I,MATCHUP!BW$1,SWISSW!$J:$J,MATCHUP!$A10,SWISSW!$F:$F,"Draw")),"-")</f>
        <v>-</v>
      </c>
      <c r="BX10" s="5" t="str">
        <f ca="1">IFERROR((COUNTIFS(SWISSW!$I:$I,MATCHUP!$A10,SWISSW!$J:$J,MATCHUP!BX$1,SWISSW!$F:$F,"Won")+COUNTIFS(SWISSW!$I:$I,MATCHUP!BX$1,SWISSW!$J:$J,MATCHUP!$A10,SWISSW!$F:$F,"Lost"))/(COUNTIFS(SWISSW!$I:$I,MATCHUP!$A10,SWISSW!$J:$J,MATCHUP!BX$1)-COUNTIFS(SWISSW!$I:$I,MATCHUP!$A10,SWISSW!$J:$J,MATCHUP!BX$1,SWISSW!$F:$F,"Draw")+COUNTIFS(SWISSW!$I:$I,MATCHUP!BX$1,SWISSW!$J:$J,MATCHUP!$A10)-COUNTIFS(SWISSW!$I:$I,MATCHUP!BX$1,SWISSW!$J:$J,MATCHUP!$A10,SWISSW!$F:$F,"Draw")),"-")</f>
        <v>-</v>
      </c>
      <c r="BY10" s="5" t="str">
        <f ca="1">IFERROR((COUNTIFS(SWISSW!$I:$I,MATCHUP!$A10,SWISSW!$J:$J,MATCHUP!BY$1,SWISSW!$F:$F,"Won")+COUNTIFS(SWISSW!$I:$I,MATCHUP!BY$1,SWISSW!$J:$J,MATCHUP!$A10,SWISSW!$F:$F,"Lost"))/(COUNTIFS(SWISSW!$I:$I,MATCHUP!$A10,SWISSW!$J:$J,MATCHUP!BY$1)-COUNTIFS(SWISSW!$I:$I,MATCHUP!$A10,SWISSW!$J:$J,MATCHUP!BY$1,SWISSW!$F:$F,"Draw")+COUNTIFS(SWISSW!$I:$I,MATCHUP!BY$1,SWISSW!$J:$J,MATCHUP!$A10)-COUNTIFS(SWISSW!$I:$I,MATCHUP!BY$1,SWISSW!$J:$J,MATCHUP!$A10,SWISSW!$F:$F,"Draw")),"-")</f>
        <v>-</v>
      </c>
      <c r="BZ10" s="5" t="str">
        <f ca="1">IFERROR((COUNTIFS(SWISSW!$I:$I,MATCHUP!$A10,SWISSW!$J:$J,MATCHUP!BZ$1,SWISSW!$F:$F,"Won")+COUNTIFS(SWISSW!$I:$I,MATCHUP!BZ$1,SWISSW!$J:$J,MATCHUP!$A10,SWISSW!$F:$F,"Lost"))/(COUNTIFS(SWISSW!$I:$I,MATCHUP!$A10,SWISSW!$J:$J,MATCHUP!BZ$1)-COUNTIFS(SWISSW!$I:$I,MATCHUP!$A10,SWISSW!$J:$J,MATCHUP!BZ$1,SWISSW!$F:$F,"Draw")+COUNTIFS(SWISSW!$I:$I,MATCHUP!BZ$1,SWISSW!$J:$J,MATCHUP!$A10)-COUNTIFS(SWISSW!$I:$I,MATCHUP!BZ$1,SWISSW!$J:$J,MATCHUP!$A10,SWISSW!$F:$F,"Draw")),"-")</f>
        <v>-</v>
      </c>
      <c r="CA10" s="5" t="str">
        <f ca="1">IFERROR((COUNTIFS(SWISSW!$I:$I,MATCHUP!$A10,SWISSW!$J:$J,MATCHUP!CA$1,SWISSW!$F:$F,"Won")+COUNTIFS(SWISSW!$I:$I,MATCHUP!CA$1,SWISSW!$J:$J,MATCHUP!$A10,SWISSW!$F:$F,"Lost"))/(COUNTIFS(SWISSW!$I:$I,MATCHUP!$A10,SWISSW!$J:$J,MATCHUP!CA$1)-COUNTIFS(SWISSW!$I:$I,MATCHUP!$A10,SWISSW!$J:$J,MATCHUP!CA$1,SWISSW!$F:$F,"Draw")+COUNTIFS(SWISSW!$I:$I,MATCHUP!CA$1,SWISSW!$J:$J,MATCHUP!$A10)-COUNTIFS(SWISSW!$I:$I,MATCHUP!CA$1,SWISSW!$J:$J,MATCHUP!$A10,SWISSW!$F:$F,"Draw")),"-")</f>
        <v>-</v>
      </c>
      <c r="CB10" s="5" t="str">
        <f ca="1">IFERROR((COUNTIFS(SWISSW!$I:$I,MATCHUP!$A10,SWISSW!$J:$J,MATCHUP!CB$1,SWISSW!$F:$F,"Won")+COUNTIFS(SWISSW!$I:$I,MATCHUP!CB$1,SWISSW!$J:$J,MATCHUP!$A10,SWISSW!$F:$F,"Lost"))/(COUNTIFS(SWISSW!$I:$I,MATCHUP!$A10,SWISSW!$J:$J,MATCHUP!CB$1)-COUNTIFS(SWISSW!$I:$I,MATCHUP!$A10,SWISSW!$J:$J,MATCHUP!CB$1,SWISSW!$F:$F,"Draw")+COUNTIFS(SWISSW!$I:$I,MATCHUP!CB$1,SWISSW!$J:$J,MATCHUP!$A10)-COUNTIFS(SWISSW!$I:$I,MATCHUP!CB$1,SWISSW!$J:$J,MATCHUP!$A10,SWISSW!$F:$F,"Draw")),"-")</f>
        <v>-</v>
      </c>
      <c r="CC10" s="5" t="str">
        <f ca="1">IFERROR((COUNTIFS(SWISSW!$I:$I,MATCHUP!$A10,SWISSW!$J:$J,MATCHUP!CC$1,SWISSW!$F:$F,"Won")+COUNTIFS(SWISSW!$I:$I,MATCHUP!CC$1,SWISSW!$J:$J,MATCHUP!$A10,SWISSW!$F:$F,"Lost"))/(COUNTIFS(SWISSW!$I:$I,MATCHUP!$A10,SWISSW!$J:$J,MATCHUP!CC$1)-COUNTIFS(SWISSW!$I:$I,MATCHUP!$A10,SWISSW!$J:$J,MATCHUP!CC$1,SWISSW!$F:$F,"Draw")+COUNTIFS(SWISSW!$I:$I,MATCHUP!CC$1,SWISSW!$J:$J,MATCHUP!$A10)-COUNTIFS(SWISSW!$I:$I,MATCHUP!CC$1,SWISSW!$J:$J,MATCHUP!$A10,SWISSW!$F:$F,"Draw")),"-")</f>
        <v>-</v>
      </c>
      <c r="CD10" s="5" t="str">
        <f ca="1">IFERROR((COUNTIFS(SWISSW!$I:$I,MATCHUP!$A10,SWISSW!$J:$J,MATCHUP!CD$1,SWISSW!$F:$F,"Won")+COUNTIFS(SWISSW!$I:$I,MATCHUP!CD$1,SWISSW!$J:$J,MATCHUP!$A10,SWISSW!$F:$F,"Lost"))/(COUNTIFS(SWISSW!$I:$I,MATCHUP!$A10,SWISSW!$J:$J,MATCHUP!CD$1)-COUNTIFS(SWISSW!$I:$I,MATCHUP!$A10,SWISSW!$J:$J,MATCHUP!CD$1,SWISSW!$F:$F,"Draw")+COUNTIFS(SWISSW!$I:$I,MATCHUP!CD$1,SWISSW!$J:$J,MATCHUP!$A10)-COUNTIFS(SWISSW!$I:$I,MATCHUP!CD$1,SWISSW!$J:$J,MATCHUP!$A10,SWISSW!$F:$F,"Draw")),"-")</f>
        <v>-</v>
      </c>
      <c r="CE10" s="5" t="str">
        <f ca="1">IFERROR((COUNTIFS(SWISSW!$I:$I,MATCHUP!$A10,SWISSW!$J:$J,MATCHUP!CE$1,SWISSW!$F:$F,"Won")+COUNTIFS(SWISSW!$I:$I,MATCHUP!CE$1,SWISSW!$J:$J,MATCHUP!$A10,SWISSW!$F:$F,"Lost"))/(COUNTIFS(SWISSW!$I:$I,MATCHUP!$A10,SWISSW!$J:$J,MATCHUP!CE$1)-COUNTIFS(SWISSW!$I:$I,MATCHUP!$A10,SWISSW!$J:$J,MATCHUP!CE$1,SWISSW!$F:$F,"Draw")+COUNTIFS(SWISSW!$I:$I,MATCHUP!CE$1,SWISSW!$J:$J,MATCHUP!$A10)-COUNTIFS(SWISSW!$I:$I,MATCHUP!CE$1,SWISSW!$J:$J,MATCHUP!$A10,SWISSW!$F:$F,"Draw")),"-")</f>
        <v>-</v>
      </c>
      <c r="CF10" s="5" t="str">
        <f ca="1">IFERROR((COUNTIFS(SWISSW!$I:$I,MATCHUP!$A10,SWISSW!$J:$J,MATCHUP!CF$1,SWISSW!$F:$F,"Won")+COUNTIFS(SWISSW!$I:$I,MATCHUP!CF$1,SWISSW!$J:$J,MATCHUP!$A10,SWISSW!$F:$F,"Lost"))/(COUNTIFS(SWISSW!$I:$I,MATCHUP!$A10,SWISSW!$J:$J,MATCHUP!CF$1)-COUNTIFS(SWISSW!$I:$I,MATCHUP!$A10,SWISSW!$J:$J,MATCHUP!CF$1,SWISSW!$F:$F,"Draw")+COUNTIFS(SWISSW!$I:$I,MATCHUP!CF$1,SWISSW!$J:$J,MATCHUP!$A10)-COUNTIFS(SWISSW!$I:$I,MATCHUP!CF$1,SWISSW!$J:$J,MATCHUP!$A10,SWISSW!$F:$F,"Draw")),"-")</f>
        <v>-</v>
      </c>
      <c r="CG10" s="5" t="str">
        <f ca="1">IFERROR((COUNTIFS(SWISSW!$I:$I,MATCHUP!$A10,SWISSW!$J:$J,MATCHUP!CG$1,SWISSW!$F:$F,"Won")+COUNTIFS(SWISSW!$I:$I,MATCHUP!CG$1,SWISSW!$J:$J,MATCHUP!$A10,SWISSW!$F:$F,"Lost"))/(COUNTIFS(SWISSW!$I:$I,MATCHUP!$A10,SWISSW!$J:$J,MATCHUP!CG$1)-COUNTIFS(SWISSW!$I:$I,MATCHUP!$A10,SWISSW!$J:$J,MATCHUP!CG$1,SWISSW!$F:$F,"Draw")+COUNTIFS(SWISSW!$I:$I,MATCHUP!CG$1,SWISSW!$J:$J,MATCHUP!$A10)-COUNTIFS(SWISSW!$I:$I,MATCHUP!CG$1,SWISSW!$J:$J,MATCHUP!$A10,SWISSW!$F:$F,"Draw")),"-")</f>
        <v>-</v>
      </c>
      <c r="CH10" s="5" t="str">
        <f ca="1">IFERROR((COUNTIFS(SWISSW!$I:$I,MATCHUP!$A10,SWISSW!$J:$J,MATCHUP!CH$1,SWISSW!$F:$F,"Won")+COUNTIFS(SWISSW!$I:$I,MATCHUP!CH$1,SWISSW!$J:$J,MATCHUP!$A10,SWISSW!$F:$F,"Lost"))/(COUNTIFS(SWISSW!$I:$I,MATCHUP!$A10,SWISSW!$J:$J,MATCHUP!CH$1)-COUNTIFS(SWISSW!$I:$I,MATCHUP!$A10,SWISSW!$J:$J,MATCHUP!CH$1,SWISSW!$F:$F,"Draw")+COUNTIFS(SWISSW!$I:$I,MATCHUP!CH$1,SWISSW!$J:$J,MATCHUP!$A10)-COUNTIFS(SWISSW!$I:$I,MATCHUP!CH$1,SWISSW!$J:$J,MATCHUP!$A10,SWISSW!$F:$F,"Draw")),"-")</f>
        <v>-</v>
      </c>
      <c r="CI10" s="5" t="str">
        <f ca="1">IFERROR((COUNTIFS(SWISSW!$I:$I,MATCHUP!$A10,SWISSW!$J:$J,MATCHUP!CI$1,SWISSW!$F:$F,"Won")+COUNTIFS(SWISSW!$I:$I,MATCHUP!CI$1,SWISSW!$J:$J,MATCHUP!$A10,SWISSW!$F:$F,"Lost"))/(COUNTIFS(SWISSW!$I:$I,MATCHUP!$A10,SWISSW!$J:$J,MATCHUP!CI$1)-COUNTIFS(SWISSW!$I:$I,MATCHUP!$A10,SWISSW!$J:$J,MATCHUP!CI$1,SWISSW!$F:$F,"Draw")+COUNTIFS(SWISSW!$I:$I,MATCHUP!CI$1,SWISSW!$J:$J,MATCHUP!$A10)-COUNTIFS(SWISSW!$I:$I,MATCHUP!CI$1,SWISSW!$J:$J,MATCHUP!$A10,SWISSW!$F:$F,"Draw")),"-")</f>
        <v>-</v>
      </c>
      <c r="CJ10" s="5" t="str">
        <f ca="1">IFERROR((COUNTIFS(SWISSW!$I:$I,MATCHUP!$A10,SWISSW!$J:$J,MATCHUP!CJ$1,SWISSW!$F:$F,"Won")+COUNTIFS(SWISSW!$I:$I,MATCHUP!CJ$1,SWISSW!$J:$J,MATCHUP!$A10,SWISSW!$F:$F,"Lost"))/(COUNTIFS(SWISSW!$I:$I,MATCHUP!$A10,SWISSW!$J:$J,MATCHUP!CJ$1)-COUNTIFS(SWISSW!$I:$I,MATCHUP!$A10,SWISSW!$J:$J,MATCHUP!CJ$1,SWISSW!$F:$F,"Draw")+COUNTIFS(SWISSW!$I:$I,MATCHUP!CJ$1,SWISSW!$J:$J,MATCHUP!$A10)-COUNTIFS(SWISSW!$I:$I,MATCHUP!CJ$1,SWISSW!$J:$J,MATCHUP!$A10,SWISSW!$F:$F,"Draw")),"-")</f>
        <v>-</v>
      </c>
      <c r="CK10" s="5" t="str">
        <f ca="1">IFERROR((COUNTIFS(SWISSW!$I:$I,MATCHUP!$A10,SWISSW!$J:$J,MATCHUP!CK$1,SWISSW!$F:$F,"Won")+COUNTIFS(SWISSW!$I:$I,MATCHUP!CK$1,SWISSW!$J:$J,MATCHUP!$A10,SWISSW!$F:$F,"Lost"))/(COUNTIFS(SWISSW!$I:$I,MATCHUP!$A10,SWISSW!$J:$J,MATCHUP!CK$1)-COUNTIFS(SWISSW!$I:$I,MATCHUP!$A10,SWISSW!$J:$J,MATCHUP!CK$1,SWISSW!$F:$F,"Draw")+COUNTIFS(SWISSW!$I:$I,MATCHUP!CK$1,SWISSW!$J:$J,MATCHUP!$A10)-COUNTIFS(SWISSW!$I:$I,MATCHUP!CK$1,SWISSW!$J:$J,MATCHUP!$A10,SWISSW!$F:$F,"Draw")),"-")</f>
        <v>-</v>
      </c>
      <c r="CL10" s="5" t="str">
        <f ca="1">IFERROR((COUNTIFS(SWISSW!$I:$I,MATCHUP!$A10,SWISSW!$J:$J,MATCHUP!CL$1,SWISSW!$F:$F,"Won")+COUNTIFS(SWISSW!$I:$I,MATCHUP!CL$1,SWISSW!$J:$J,MATCHUP!$A10,SWISSW!$F:$F,"Lost"))/(COUNTIFS(SWISSW!$I:$I,MATCHUP!$A10,SWISSW!$J:$J,MATCHUP!CL$1)-COUNTIFS(SWISSW!$I:$I,MATCHUP!$A10,SWISSW!$J:$J,MATCHUP!CL$1,SWISSW!$F:$F,"Draw")+COUNTIFS(SWISSW!$I:$I,MATCHUP!CL$1,SWISSW!$J:$J,MATCHUP!$A10)-COUNTIFS(SWISSW!$I:$I,MATCHUP!CL$1,SWISSW!$J:$J,MATCHUP!$A10,SWISSW!$F:$F,"Draw")),"-")</f>
        <v>-</v>
      </c>
      <c r="CM10" s="5" t="str">
        <f ca="1">IFERROR((COUNTIFS(SWISSW!$I:$I,MATCHUP!$A10,SWISSW!$J:$J,MATCHUP!CM$1,SWISSW!$F:$F,"Won")+COUNTIFS(SWISSW!$I:$I,MATCHUP!CM$1,SWISSW!$J:$J,MATCHUP!$A10,SWISSW!$F:$F,"Lost"))/(COUNTIFS(SWISSW!$I:$I,MATCHUP!$A10,SWISSW!$J:$J,MATCHUP!CM$1)-COUNTIFS(SWISSW!$I:$I,MATCHUP!$A10,SWISSW!$J:$J,MATCHUP!CM$1,SWISSW!$F:$F,"Draw")+COUNTIFS(SWISSW!$I:$I,MATCHUP!CM$1,SWISSW!$J:$J,MATCHUP!$A10)-COUNTIFS(SWISSW!$I:$I,MATCHUP!CM$1,SWISSW!$J:$J,MATCHUP!$A10,SWISSW!$F:$F,"Draw")),"-")</f>
        <v>-</v>
      </c>
      <c r="CN10" s="5" t="str">
        <f ca="1">IFERROR((COUNTIFS(SWISSW!$I:$I,MATCHUP!$A10,SWISSW!$J:$J,MATCHUP!CN$1,SWISSW!$F:$F,"Won")+COUNTIFS(SWISSW!$I:$I,MATCHUP!CN$1,SWISSW!$J:$J,MATCHUP!$A10,SWISSW!$F:$F,"Lost"))/(COUNTIFS(SWISSW!$I:$I,MATCHUP!$A10,SWISSW!$J:$J,MATCHUP!CN$1)-COUNTIFS(SWISSW!$I:$I,MATCHUP!$A10,SWISSW!$J:$J,MATCHUP!CN$1,SWISSW!$F:$F,"Draw")+COUNTIFS(SWISSW!$I:$I,MATCHUP!CN$1,SWISSW!$J:$J,MATCHUP!$A10)-COUNTIFS(SWISSW!$I:$I,MATCHUP!CN$1,SWISSW!$J:$J,MATCHUP!$A10,SWISSW!$F:$F,"Draw")),"-")</f>
        <v>-</v>
      </c>
      <c r="CO10" s="5" t="str">
        <f ca="1">IFERROR((COUNTIFS(SWISSW!$I:$I,MATCHUP!$A10,SWISSW!$J:$J,MATCHUP!CO$1,SWISSW!$F:$F,"Won")+COUNTIFS(SWISSW!$I:$I,MATCHUP!CO$1,SWISSW!$J:$J,MATCHUP!$A10,SWISSW!$F:$F,"Lost"))/(COUNTIFS(SWISSW!$I:$I,MATCHUP!$A10,SWISSW!$J:$J,MATCHUP!CO$1)-COUNTIFS(SWISSW!$I:$I,MATCHUP!$A10,SWISSW!$J:$J,MATCHUP!CO$1,SWISSW!$F:$F,"Draw")+COUNTIFS(SWISSW!$I:$I,MATCHUP!CO$1,SWISSW!$J:$J,MATCHUP!$A10)-COUNTIFS(SWISSW!$I:$I,MATCHUP!CO$1,SWISSW!$J:$J,MATCHUP!$A10,SWISSW!$F:$F,"Draw")),"-")</f>
        <v>-</v>
      </c>
      <c r="CP10" s="5" t="str">
        <f ca="1">IFERROR((COUNTIFS(SWISSW!$I:$I,MATCHUP!$A10,SWISSW!$J:$J,MATCHUP!CP$1,SWISSW!$F:$F,"Won")+COUNTIFS(SWISSW!$I:$I,MATCHUP!CP$1,SWISSW!$J:$J,MATCHUP!$A10,SWISSW!$F:$F,"Lost"))/(COUNTIFS(SWISSW!$I:$I,MATCHUP!$A10,SWISSW!$J:$J,MATCHUP!CP$1)-COUNTIFS(SWISSW!$I:$I,MATCHUP!$A10,SWISSW!$J:$J,MATCHUP!CP$1,SWISSW!$F:$F,"Draw")+COUNTIFS(SWISSW!$I:$I,MATCHUP!CP$1,SWISSW!$J:$J,MATCHUP!$A10)-COUNTIFS(SWISSW!$I:$I,MATCHUP!CP$1,SWISSW!$J:$J,MATCHUP!$A10,SWISSW!$F:$F,"Draw")),"-")</f>
        <v>-</v>
      </c>
      <c r="CQ10" s="5" t="str">
        <f ca="1">IFERROR((COUNTIFS(SWISSW!$I:$I,MATCHUP!$A10,SWISSW!$J:$J,MATCHUP!CQ$1,SWISSW!$F:$F,"Won")+COUNTIFS(SWISSW!$I:$I,MATCHUP!CQ$1,SWISSW!$J:$J,MATCHUP!$A10,SWISSW!$F:$F,"Lost"))/(COUNTIFS(SWISSW!$I:$I,MATCHUP!$A10,SWISSW!$J:$J,MATCHUP!CQ$1)-COUNTIFS(SWISSW!$I:$I,MATCHUP!$A10,SWISSW!$J:$J,MATCHUP!CQ$1,SWISSW!$F:$F,"Draw")+COUNTIFS(SWISSW!$I:$I,MATCHUP!CQ$1,SWISSW!$J:$J,MATCHUP!$A10)-COUNTIFS(SWISSW!$I:$I,MATCHUP!CQ$1,SWISSW!$J:$J,MATCHUP!$A10,SWISSW!$F:$F,"Draw")),"-")</f>
        <v>-</v>
      </c>
      <c r="CR10" s="5" t="str">
        <f ca="1">IFERROR((COUNTIFS(SWISSW!$I:$I,MATCHUP!$A10,SWISSW!$J:$J,MATCHUP!CR$1,SWISSW!$F:$F,"Won")+COUNTIFS(SWISSW!$I:$I,MATCHUP!CR$1,SWISSW!$J:$J,MATCHUP!$A10,SWISSW!$F:$F,"Lost"))/(COUNTIFS(SWISSW!$I:$I,MATCHUP!$A10,SWISSW!$J:$J,MATCHUP!CR$1)-COUNTIFS(SWISSW!$I:$I,MATCHUP!$A10,SWISSW!$J:$J,MATCHUP!CR$1,SWISSW!$F:$F,"Draw")+COUNTIFS(SWISSW!$I:$I,MATCHUP!CR$1,SWISSW!$J:$J,MATCHUP!$A10)-COUNTIFS(SWISSW!$I:$I,MATCHUP!CR$1,SWISSW!$J:$J,MATCHUP!$A10,SWISSW!$F:$F,"Draw")),"-")</f>
        <v>-</v>
      </c>
      <c r="CS10" s="5" t="str">
        <f ca="1">IFERROR((COUNTIFS(SWISSW!$I:$I,MATCHUP!$A10,SWISSW!$J:$J,MATCHUP!CS$1,SWISSW!$F:$F,"Won")+COUNTIFS(SWISSW!$I:$I,MATCHUP!CS$1,SWISSW!$J:$J,MATCHUP!$A10,SWISSW!$F:$F,"Lost"))/(COUNTIFS(SWISSW!$I:$I,MATCHUP!$A10,SWISSW!$J:$J,MATCHUP!CS$1)-COUNTIFS(SWISSW!$I:$I,MATCHUP!$A10,SWISSW!$J:$J,MATCHUP!CS$1,SWISSW!$F:$F,"Draw")+COUNTIFS(SWISSW!$I:$I,MATCHUP!CS$1,SWISSW!$J:$J,MATCHUP!$A10)-COUNTIFS(SWISSW!$I:$I,MATCHUP!CS$1,SWISSW!$J:$J,MATCHUP!$A10,SWISSW!$F:$F,"Draw")),"-")</f>
        <v>-</v>
      </c>
      <c r="CT10" s="5" t="str">
        <f ca="1">IFERROR((COUNTIFS(SWISSW!$I:$I,MATCHUP!$A10,SWISSW!$J:$J,MATCHUP!CT$1,SWISSW!$F:$F,"Won")+COUNTIFS(SWISSW!$I:$I,MATCHUP!CT$1,SWISSW!$J:$J,MATCHUP!$A10,SWISSW!$F:$F,"Lost"))/(COUNTIFS(SWISSW!$I:$I,MATCHUP!$A10,SWISSW!$J:$J,MATCHUP!CT$1)-COUNTIFS(SWISSW!$I:$I,MATCHUP!$A10,SWISSW!$J:$J,MATCHUP!CT$1,SWISSW!$F:$F,"Draw")+COUNTIFS(SWISSW!$I:$I,MATCHUP!CT$1,SWISSW!$J:$J,MATCHUP!$A10)-COUNTIFS(SWISSW!$I:$I,MATCHUP!CT$1,SWISSW!$J:$J,MATCHUP!$A10,SWISSW!$F:$F,"Draw")),"-")</f>
        <v>-</v>
      </c>
      <c r="CU10" s="5" t="str">
        <f ca="1">IFERROR((COUNTIFS(SWISSW!$I:$I,MATCHUP!$A10,SWISSW!$J:$J,MATCHUP!CU$1,SWISSW!$F:$F,"Won")+COUNTIFS(SWISSW!$I:$I,MATCHUP!CU$1,SWISSW!$J:$J,MATCHUP!$A10,SWISSW!$F:$F,"Lost"))/(COUNTIFS(SWISSW!$I:$I,MATCHUP!$A10,SWISSW!$J:$J,MATCHUP!CU$1)-COUNTIFS(SWISSW!$I:$I,MATCHUP!$A10,SWISSW!$J:$J,MATCHUP!CU$1,SWISSW!$F:$F,"Draw")+COUNTIFS(SWISSW!$I:$I,MATCHUP!CU$1,SWISSW!$J:$J,MATCHUP!$A10)-COUNTIFS(SWISSW!$I:$I,MATCHUP!CU$1,SWISSW!$J:$J,MATCHUP!$A10,SWISSW!$F:$F,"Draw")),"-")</f>
        <v>-</v>
      </c>
      <c r="CV10" s="5" t="str">
        <f ca="1">IFERROR((COUNTIFS(SWISSW!$I:$I,MATCHUP!$A10,SWISSW!$J:$J,MATCHUP!CV$1,SWISSW!$F:$F,"Won")+COUNTIFS(SWISSW!$I:$I,MATCHUP!CV$1,SWISSW!$J:$J,MATCHUP!$A10,SWISSW!$F:$F,"Lost"))/(COUNTIFS(SWISSW!$I:$I,MATCHUP!$A10,SWISSW!$J:$J,MATCHUP!CV$1)-COUNTIFS(SWISSW!$I:$I,MATCHUP!$A10,SWISSW!$J:$J,MATCHUP!CV$1,SWISSW!$F:$F,"Draw")+COUNTIFS(SWISSW!$I:$I,MATCHUP!CV$1,SWISSW!$J:$J,MATCHUP!$A10)-COUNTIFS(SWISSW!$I:$I,MATCHUP!CV$1,SWISSW!$J:$J,MATCHUP!$A10,SWISSW!$F:$F,"Draw")),"-")</f>
        <v>-</v>
      </c>
    </row>
    <row r="11" spans="1:100" s="6" customFormat="1" ht="55" customHeight="1" x14ac:dyDescent="0.25">
      <c r="A11" s="3" t="str" cm="1">
        <f t="array" aca="1" ref="A11" ca="1">INDIRECT(ADDRESS(ROW(),1,,1,"METABREAK"))</f>
        <v>X Lands Spy</v>
      </c>
      <c r="B11" s="5">
        <f ca="1">IFERROR((COUNTIFS(SWISSW!$I:$I,MATCHUP!$A11,SWISSW!$J:$J,MATCHUP!B$1,SWISSW!$F:$F,"Won")+COUNTIFS(SWISSW!$I:$I,MATCHUP!B$1,SWISSW!$J:$J,MATCHUP!$A11,SWISSW!$F:$F,"Lost"))/(COUNTIFS(SWISSW!$I:$I,MATCHUP!$A11,SWISSW!$J:$J,MATCHUP!B$1)-COUNTIFS(SWISSW!$I:$I,MATCHUP!$A11,SWISSW!$J:$J,MATCHUP!B$1,SWISSW!$F:$F,"Draw")+COUNTIFS(SWISSW!$I:$I,MATCHUP!B$1,SWISSW!$J:$J,MATCHUP!$A11)-COUNTIFS(SWISSW!$I:$I,MATCHUP!B$1,SWISSW!$J:$J,MATCHUP!$A11,SWISSW!$F:$F,"Draw")),"-")</f>
        <v>0.52173913043478259</v>
      </c>
      <c r="C11" s="5">
        <f ca="1">IFERROR((COUNTIFS(SWISSW!$I:$I,MATCHUP!$A11,SWISSW!$J:$J,MATCHUP!C$1,SWISSW!$F:$F,"Won")+COUNTIFS(SWISSW!$I:$I,MATCHUP!C$1,SWISSW!$J:$J,MATCHUP!$A11,SWISSW!$F:$F,"Lost"))/(COUNTIFS(SWISSW!$I:$I,MATCHUP!$A11,SWISSW!$J:$J,MATCHUP!C$1)-COUNTIFS(SWISSW!$I:$I,MATCHUP!$A11,SWISSW!$J:$J,MATCHUP!C$1,SWISSW!$F:$F,"Draw")+COUNTIFS(SWISSW!$I:$I,MATCHUP!C$1,SWISSW!$J:$J,MATCHUP!$A11)-COUNTIFS(SWISSW!$I:$I,MATCHUP!C$1,SWISSW!$J:$J,MATCHUP!$A11,SWISSW!$F:$F,"Draw")),"-")</f>
        <v>0.47826086956521741</v>
      </c>
      <c r="D11" s="5">
        <f ca="1">IFERROR((COUNTIFS(SWISSW!$I:$I,MATCHUP!$A11,SWISSW!$J:$J,MATCHUP!D$1,SWISSW!$F:$F,"Won")+COUNTIFS(SWISSW!$I:$I,MATCHUP!D$1,SWISSW!$J:$J,MATCHUP!$A11,SWISSW!$F:$F,"Lost"))/(COUNTIFS(SWISSW!$I:$I,MATCHUP!$A11,SWISSW!$J:$J,MATCHUP!D$1)-COUNTIFS(SWISSW!$I:$I,MATCHUP!$A11,SWISSW!$J:$J,MATCHUP!D$1,SWISSW!$F:$F,"Draw")+COUNTIFS(SWISSW!$I:$I,MATCHUP!D$1,SWISSW!$J:$J,MATCHUP!$A11)-COUNTIFS(SWISSW!$I:$I,MATCHUP!D$1,SWISSW!$J:$J,MATCHUP!$A11,SWISSW!$F:$F,"Draw")),"-")</f>
        <v>0.6470588235294118</v>
      </c>
      <c r="E11" s="5">
        <f ca="1">IFERROR((COUNTIFS(SWISSW!$I:$I,MATCHUP!$A11,SWISSW!$J:$J,MATCHUP!E$1,SWISSW!$F:$F,"Won")+COUNTIFS(SWISSW!$I:$I,MATCHUP!E$1,SWISSW!$J:$J,MATCHUP!$A11,SWISSW!$F:$F,"Lost"))/(COUNTIFS(SWISSW!$I:$I,MATCHUP!$A11,SWISSW!$J:$J,MATCHUP!E$1)-COUNTIFS(SWISSW!$I:$I,MATCHUP!$A11,SWISSW!$J:$J,MATCHUP!E$1,SWISSW!$F:$F,"Draw")+COUNTIFS(SWISSW!$I:$I,MATCHUP!E$1,SWISSW!$J:$J,MATCHUP!$A11)-COUNTIFS(SWISSW!$I:$I,MATCHUP!E$1,SWISSW!$J:$J,MATCHUP!$A11,SWISSW!$F:$F,"Draw")),"-")</f>
        <v>0.3125</v>
      </c>
      <c r="F11" s="5">
        <f ca="1">IFERROR((COUNTIFS(SWISSW!$I:$I,MATCHUP!$A11,SWISSW!$J:$J,MATCHUP!F$1,SWISSW!$F:$F,"Won")+COUNTIFS(SWISSW!$I:$I,MATCHUP!F$1,SWISSW!$J:$J,MATCHUP!$A11,SWISSW!$F:$F,"Lost"))/(COUNTIFS(SWISSW!$I:$I,MATCHUP!$A11,SWISSW!$J:$J,MATCHUP!F$1)-COUNTIFS(SWISSW!$I:$I,MATCHUP!$A11,SWISSW!$J:$J,MATCHUP!F$1,SWISSW!$F:$F,"Draw")+COUNTIFS(SWISSW!$I:$I,MATCHUP!F$1,SWISSW!$J:$J,MATCHUP!$A11)-COUNTIFS(SWISSW!$I:$I,MATCHUP!F$1,SWISSW!$J:$J,MATCHUP!$A11,SWISSW!$F:$F,"Draw")),"-")</f>
        <v>0.26666666666666666</v>
      </c>
      <c r="G11" s="5">
        <f ca="1">IFERROR((COUNTIFS(SWISSW!$I:$I,MATCHUP!$A11,SWISSW!$J:$J,MATCHUP!G$1,SWISSW!$F:$F,"Won")+COUNTIFS(SWISSW!$I:$I,MATCHUP!G$1,SWISSW!$J:$J,MATCHUP!$A11,SWISSW!$F:$F,"Lost"))/(COUNTIFS(SWISSW!$I:$I,MATCHUP!$A11,SWISSW!$J:$J,MATCHUP!G$1)-COUNTIFS(SWISSW!$I:$I,MATCHUP!$A11,SWISSW!$J:$J,MATCHUP!G$1,SWISSW!$F:$F,"Draw")+COUNTIFS(SWISSW!$I:$I,MATCHUP!G$1,SWISSW!$J:$J,MATCHUP!$A11)-COUNTIFS(SWISSW!$I:$I,MATCHUP!G$1,SWISSW!$J:$J,MATCHUP!$A11,SWISSW!$F:$F,"Draw")),"-")</f>
        <v>0.52173913043478259</v>
      </c>
      <c r="H11" s="5">
        <f ca="1">IFERROR((COUNTIFS(SWISSW!$I:$I,MATCHUP!$A11,SWISSW!$J:$J,MATCHUP!H$1,SWISSW!$F:$F,"Won")+COUNTIFS(SWISSW!$I:$I,MATCHUP!H$1,SWISSW!$J:$J,MATCHUP!$A11,SWISSW!$F:$F,"Lost"))/(COUNTIFS(SWISSW!$I:$I,MATCHUP!$A11,SWISSW!$J:$J,MATCHUP!H$1)-COUNTIFS(SWISSW!$I:$I,MATCHUP!$A11,SWISSW!$J:$J,MATCHUP!H$1,SWISSW!$F:$F,"Draw")+COUNTIFS(SWISSW!$I:$I,MATCHUP!H$1,SWISSW!$J:$J,MATCHUP!$A11)-COUNTIFS(SWISSW!$I:$I,MATCHUP!H$1,SWISSW!$J:$J,MATCHUP!$A11,SWISSW!$F:$F,"Draw")),"-")</f>
        <v>0</v>
      </c>
      <c r="I11" s="5">
        <f ca="1">IFERROR((COUNTIFS(SWISSW!$I:$I,MATCHUP!$A11,SWISSW!$J:$J,MATCHUP!I$1,SWISSW!$F:$F,"Won")+COUNTIFS(SWISSW!$I:$I,MATCHUP!I$1,SWISSW!$J:$J,MATCHUP!$A11,SWISSW!$F:$F,"Lost"))/(COUNTIFS(SWISSW!$I:$I,MATCHUP!$A11,SWISSW!$J:$J,MATCHUP!I$1)-COUNTIFS(SWISSW!$I:$I,MATCHUP!$A11,SWISSW!$J:$J,MATCHUP!I$1,SWISSW!$F:$F,"Draw")+COUNTIFS(SWISSW!$I:$I,MATCHUP!I$1,SWISSW!$J:$J,MATCHUP!$A11)-COUNTIFS(SWISSW!$I:$I,MATCHUP!I$1,SWISSW!$J:$J,MATCHUP!$A11,SWISSW!$F:$F,"Draw")),"-")</f>
        <v>0.22222222222222221</v>
      </c>
      <c r="J11" s="5">
        <f ca="1">IFERROR((COUNTIFS(SWISSW!$I:$I,MATCHUP!$A11,SWISSW!$J:$J,MATCHUP!J$1,SWISSW!$F:$F,"Won")+COUNTIFS(SWISSW!$I:$I,MATCHUP!J$1,SWISSW!$J:$J,MATCHUP!$A11,SWISSW!$F:$F,"Lost"))/(COUNTIFS(SWISSW!$I:$I,MATCHUP!$A11,SWISSW!$J:$J,MATCHUP!J$1)-COUNTIFS(SWISSW!$I:$I,MATCHUP!$A11,SWISSW!$J:$J,MATCHUP!J$1,SWISSW!$F:$F,"Draw")+COUNTIFS(SWISSW!$I:$I,MATCHUP!J$1,SWISSW!$J:$J,MATCHUP!$A11)-COUNTIFS(SWISSW!$I:$I,MATCHUP!J$1,SWISSW!$J:$J,MATCHUP!$A11,SWISSW!$F:$F,"Draw")),"-")</f>
        <v>0.75</v>
      </c>
      <c r="K11" s="5">
        <f ca="1">IFERROR((COUNTIFS(SWISSW!$I:$I,MATCHUP!$A11,SWISSW!$J:$J,MATCHUP!K$1,SWISSW!$F:$F,"Won")+COUNTIFS(SWISSW!$I:$I,MATCHUP!K$1,SWISSW!$J:$J,MATCHUP!$A11,SWISSW!$F:$F,"Lost"))/(COUNTIFS(SWISSW!$I:$I,MATCHUP!$A11,SWISSW!$J:$J,MATCHUP!K$1)-COUNTIFS(SWISSW!$I:$I,MATCHUP!$A11,SWISSW!$J:$J,MATCHUP!K$1,SWISSW!$F:$F,"Draw")+COUNTIFS(SWISSW!$I:$I,MATCHUP!K$1,SWISSW!$J:$J,MATCHUP!$A11)-COUNTIFS(SWISSW!$I:$I,MATCHUP!K$1,SWISSW!$J:$J,MATCHUP!$A11,SWISSW!$F:$F,"Draw")),"-")</f>
        <v>0.5</v>
      </c>
      <c r="L11" s="5">
        <f ca="1">IFERROR((COUNTIFS(SWISSW!$I:$I,MATCHUP!$A11,SWISSW!$J:$J,MATCHUP!L$1,SWISSW!$F:$F,"Won")+COUNTIFS(SWISSW!$I:$I,MATCHUP!L$1,SWISSW!$J:$J,MATCHUP!$A11,SWISSW!$F:$F,"Lost"))/(COUNTIFS(SWISSW!$I:$I,MATCHUP!$A11,SWISSW!$J:$J,MATCHUP!L$1)-COUNTIFS(SWISSW!$I:$I,MATCHUP!$A11,SWISSW!$J:$J,MATCHUP!L$1,SWISSW!$F:$F,"Draw")+COUNTIFS(SWISSW!$I:$I,MATCHUP!L$1,SWISSW!$J:$J,MATCHUP!$A11)-COUNTIFS(SWISSW!$I:$I,MATCHUP!L$1,SWISSW!$J:$J,MATCHUP!$A11,SWISSW!$F:$F,"Draw")),"-")</f>
        <v>0.7142857142857143</v>
      </c>
      <c r="M11" s="5">
        <f ca="1">IFERROR((COUNTIFS(SWISSW!$I:$I,MATCHUP!$A11,SWISSW!$J:$J,MATCHUP!M$1,SWISSW!$F:$F,"Won")+COUNTIFS(SWISSW!$I:$I,MATCHUP!M$1,SWISSW!$J:$J,MATCHUP!$A11,SWISSW!$F:$F,"Lost"))/(COUNTIFS(SWISSW!$I:$I,MATCHUP!$A11,SWISSW!$J:$J,MATCHUP!M$1)-COUNTIFS(SWISSW!$I:$I,MATCHUP!$A11,SWISSW!$J:$J,MATCHUP!M$1,SWISSW!$F:$F,"Draw")+COUNTIFS(SWISSW!$I:$I,MATCHUP!M$1,SWISSW!$J:$J,MATCHUP!$A11)-COUNTIFS(SWISSW!$I:$I,MATCHUP!M$1,SWISSW!$J:$J,MATCHUP!$A11,SWISSW!$F:$F,"Draw")),"-")</f>
        <v>0.5</v>
      </c>
      <c r="N11" s="5">
        <f ca="1">IFERROR((COUNTIFS(SWISSW!$I:$I,MATCHUP!$A11,SWISSW!$J:$J,MATCHUP!N$1,SWISSW!$F:$F,"Won")+COUNTIFS(SWISSW!$I:$I,MATCHUP!N$1,SWISSW!$J:$J,MATCHUP!$A11,SWISSW!$F:$F,"Lost"))/(COUNTIFS(SWISSW!$I:$I,MATCHUP!$A11,SWISSW!$J:$J,MATCHUP!N$1)-COUNTIFS(SWISSW!$I:$I,MATCHUP!$A11,SWISSW!$J:$J,MATCHUP!N$1,SWISSW!$F:$F,"Draw")+COUNTIFS(SWISSW!$I:$I,MATCHUP!N$1,SWISSW!$J:$J,MATCHUP!$A11)-COUNTIFS(SWISSW!$I:$I,MATCHUP!N$1,SWISSW!$J:$J,MATCHUP!$A11,SWISSW!$F:$F,"Draw")),"-")</f>
        <v>0.75</v>
      </c>
      <c r="O11" s="5">
        <f ca="1">IFERROR((COUNTIFS(SWISSW!$I:$I,MATCHUP!$A11,SWISSW!$J:$J,MATCHUP!O$1,SWISSW!$F:$F,"Won")+COUNTIFS(SWISSW!$I:$I,MATCHUP!O$1,SWISSW!$J:$J,MATCHUP!$A11,SWISSW!$F:$F,"Lost"))/(COUNTIFS(SWISSW!$I:$I,MATCHUP!$A11,SWISSW!$J:$J,MATCHUP!O$1)-COUNTIFS(SWISSW!$I:$I,MATCHUP!$A11,SWISSW!$J:$J,MATCHUP!O$1,SWISSW!$F:$F,"Draw")+COUNTIFS(SWISSW!$I:$I,MATCHUP!O$1,SWISSW!$J:$J,MATCHUP!$A11)-COUNTIFS(SWISSW!$I:$I,MATCHUP!O$1,SWISSW!$J:$J,MATCHUP!$A11,SWISSW!$F:$F,"Draw")),"-")</f>
        <v>1</v>
      </c>
      <c r="P11" s="5">
        <f ca="1">IFERROR((COUNTIFS(SWISSW!$I:$I,MATCHUP!$A11,SWISSW!$J:$J,MATCHUP!P$1,SWISSW!$F:$F,"Won")+COUNTIFS(SWISSW!$I:$I,MATCHUP!P$1,SWISSW!$J:$J,MATCHUP!$A11,SWISSW!$F:$F,"Lost"))/(COUNTIFS(SWISSW!$I:$I,MATCHUP!$A11,SWISSW!$J:$J,MATCHUP!P$1)-COUNTIFS(SWISSW!$I:$I,MATCHUP!$A11,SWISSW!$J:$J,MATCHUP!P$1,SWISSW!$F:$F,"Draw")+COUNTIFS(SWISSW!$I:$I,MATCHUP!P$1,SWISSW!$J:$J,MATCHUP!$A11)-COUNTIFS(SWISSW!$I:$I,MATCHUP!P$1,SWISSW!$J:$J,MATCHUP!$A11,SWISSW!$F:$F,"Draw")),"-")</f>
        <v>0.25</v>
      </c>
      <c r="Q11" s="5">
        <f ca="1">IFERROR((COUNTIFS(SWISSW!$I:$I,MATCHUP!$A11,SWISSW!$J:$J,MATCHUP!Q$1,SWISSW!$F:$F,"Won")+COUNTIFS(SWISSW!$I:$I,MATCHUP!Q$1,SWISSW!$J:$J,MATCHUP!$A11,SWISSW!$F:$F,"Lost"))/(COUNTIFS(SWISSW!$I:$I,MATCHUP!$A11,SWISSW!$J:$J,MATCHUP!Q$1)-COUNTIFS(SWISSW!$I:$I,MATCHUP!$A11,SWISSW!$J:$J,MATCHUP!Q$1,SWISSW!$F:$F,"Draw")+COUNTIFS(SWISSW!$I:$I,MATCHUP!Q$1,SWISSW!$J:$J,MATCHUP!$A11)-COUNTIFS(SWISSW!$I:$I,MATCHUP!Q$1,SWISSW!$J:$J,MATCHUP!$A11,SWISSW!$F:$F,"Draw")),"-")</f>
        <v>0.75</v>
      </c>
      <c r="R11" s="5">
        <f ca="1">IFERROR((COUNTIFS(SWISSW!$I:$I,MATCHUP!$A11,SWISSW!$J:$J,MATCHUP!R$1,SWISSW!$F:$F,"Won")+COUNTIFS(SWISSW!$I:$I,MATCHUP!R$1,SWISSW!$J:$J,MATCHUP!$A11,SWISSW!$F:$F,"Lost"))/(COUNTIFS(SWISSW!$I:$I,MATCHUP!$A11,SWISSW!$J:$J,MATCHUP!R$1)-COUNTIFS(SWISSW!$I:$I,MATCHUP!$A11,SWISSW!$J:$J,MATCHUP!R$1,SWISSW!$F:$F,"Draw")+COUNTIFS(SWISSW!$I:$I,MATCHUP!R$1,SWISSW!$J:$J,MATCHUP!$A11)-COUNTIFS(SWISSW!$I:$I,MATCHUP!R$1,SWISSW!$J:$J,MATCHUP!$A11,SWISSW!$F:$F,"Draw")),"-")</f>
        <v>0.4</v>
      </c>
      <c r="S11" s="5">
        <f ca="1">IFERROR((COUNTIFS(SWISSW!$I:$I,MATCHUP!$A11,SWISSW!$J:$J,MATCHUP!S$1,SWISSW!$F:$F,"Won")+COUNTIFS(SWISSW!$I:$I,MATCHUP!S$1,SWISSW!$J:$J,MATCHUP!$A11,SWISSW!$F:$F,"Lost"))/(COUNTIFS(SWISSW!$I:$I,MATCHUP!$A11,SWISSW!$J:$J,MATCHUP!S$1)-COUNTIFS(SWISSW!$I:$I,MATCHUP!$A11,SWISSW!$J:$J,MATCHUP!S$1,SWISSW!$F:$F,"Draw")+COUNTIFS(SWISSW!$I:$I,MATCHUP!S$1,SWISSW!$J:$J,MATCHUP!$A11)-COUNTIFS(SWISSW!$I:$I,MATCHUP!S$1,SWISSW!$J:$J,MATCHUP!$A11,SWISSW!$F:$F,"Draw")),"-")</f>
        <v>0.33333333333333331</v>
      </c>
      <c r="T11" s="5">
        <f ca="1">IFERROR((COUNTIFS(SWISSW!$I:$I,MATCHUP!$A11,SWISSW!$J:$J,MATCHUP!T$1,SWISSW!$F:$F,"Won")+COUNTIFS(SWISSW!$I:$I,MATCHUP!T$1,SWISSW!$J:$J,MATCHUP!$A11,SWISSW!$F:$F,"Lost"))/(COUNTIFS(SWISSW!$I:$I,MATCHUP!$A11,SWISSW!$J:$J,MATCHUP!T$1)-COUNTIFS(SWISSW!$I:$I,MATCHUP!$A11,SWISSW!$J:$J,MATCHUP!T$1,SWISSW!$F:$F,"Draw")+COUNTIFS(SWISSW!$I:$I,MATCHUP!T$1,SWISSW!$J:$J,MATCHUP!$A11)-COUNTIFS(SWISSW!$I:$I,MATCHUP!T$1,SWISSW!$J:$J,MATCHUP!$A11,SWISSW!$F:$F,"Draw")),"-")</f>
        <v>1</v>
      </c>
      <c r="U11" s="5">
        <f ca="1">IFERROR((COUNTIFS(SWISSW!$I:$I,MATCHUP!$A11,SWISSW!$J:$J,MATCHUP!U$1,SWISSW!$F:$F,"Won")+COUNTIFS(SWISSW!$I:$I,MATCHUP!U$1,SWISSW!$J:$J,MATCHUP!$A11,SWISSW!$F:$F,"Lost"))/(COUNTIFS(SWISSW!$I:$I,MATCHUP!$A11,SWISSW!$J:$J,MATCHUP!U$1)-COUNTIFS(SWISSW!$I:$I,MATCHUP!$A11,SWISSW!$J:$J,MATCHUP!U$1,SWISSW!$F:$F,"Draw")+COUNTIFS(SWISSW!$I:$I,MATCHUP!U$1,SWISSW!$J:$J,MATCHUP!$A11)-COUNTIFS(SWISSW!$I:$I,MATCHUP!U$1,SWISSW!$J:$J,MATCHUP!$A11,SWISSW!$F:$F,"Draw")),"-")</f>
        <v>1</v>
      </c>
      <c r="V11" s="5">
        <f ca="1">IFERROR((COUNTIFS(SWISSW!$I:$I,MATCHUP!$A11,SWISSW!$J:$J,MATCHUP!V$1,SWISSW!$F:$F,"Won")+COUNTIFS(SWISSW!$I:$I,MATCHUP!V$1,SWISSW!$J:$J,MATCHUP!$A11,SWISSW!$F:$F,"Lost"))/(COUNTIFS(SWISSW!$I:$I,MATCHUP!$A11,SWISSW!$J:$J,MATCHUP!V$1)-COUNTIFS(SWISSW!$I:$I,MATCHUP!$A11,SWISSW!$J:$J,MATCHUP!V$1,SWISSW!$F:$F,"Draw")+COUNTIFS(SWISSW!$I:$I,MATCHUP!V$1,SWISSW!$J:$J,MATCHUP!$A11)-COUNTIFS(SWISSW!$I:$I,MATCHUP!V$1,SWISSW!$J:$J,MATCHUP!$A11,SWISSW!$F:$F,"Draw")),"-")</f>
        <v>0.25</v>
      </c>
      <c r="W11" s="5">
        <f ca="1">IFERROR((COUNTIFS(SWISSW!$I:$I,MATCHUP!$A11,SWISSW!$J:$J,MATCHUP!W$1,SWISSW!$F:$F,"Won")+COUNTIFS(SWISSW!$I:$I,MATCHUP!W$1,SWISSW!$J:$J,MATCHUP!$A11,SWISSW!$F:$F,"Lost"))/(COUNTIFS(SWISSW!$I:$I,MATCHUP!$A11,SWISSW!$J:$J,MATCHUP!W$1)-COUNTIFS(SWISSW!$I:$I,MATCHUP!$A11,SWISSW!$J:$J,MATCHUP!W$1,SWISSW!$F:$F,"Draw")+COUNTIFS(SWISSW!$I:$I,MATCHUP!W$1,SWISSW!$J:$J,MATCHUP!$A11)-COUNTIFS(SWISSW!$I:$I,MATCHUP!W$1,SWISSW!$J:$J,MATCHUP!$A11,SWISSW!$F:$F,"Draw")),"-")</f>
        <v>0</v>
      </c>
      <c r="X11" s="5">
        <f ca="1">IFERROR((COUNTIFS(SWISSW!$I:$I,MATCHUP!$A11,SWISSW!$J:$J,MATCHUP!X$1,SWISSW!$F:$F,"Won")+COUNTIFS(SWISSW!$I:$I,MATCHUP!X$1,SWISSW!$J:$J,MATCHUP!$A11,SWISSW!$F:$F,"Lost"))/(COUNTIFS(SWISSW!$I:$I,MATCHUP!$A11,SWISSW!$J:$J,MATCHUP!X$1)-COUNTIFS(SWISSW!$I:$I,MATCHUP!$A11,SWISSW!$J:$J,MATCHUP!X$1,SWISSW!$F:$F,"Draw")+COUNTIFS(SWISSW!$I:$I,MATCHUP!X$1,SWISSW!$J:$J,MATCHUP!$A11)-COUNTIFS(SWISSW!$I:$I,MATCHUP!X$1,SWISSW!$J:$J,MATCHUP!$A11,SWISSW!$F:$F,"Draw")),"-")</f>
        <v>0</v>
      </c>
      <c r="Y11" s="5">
        <f ca="1">IFERROR((COUNTIFS(SWISSW!$I:$I,MATCHUP!$A11,SWISSW!$J:$J,MATCHUP!Y$1,SWISSW!$F:$F,"Won")+COUNTIFS(SWISSW!$I:$I,MATCHUP!Y$1,SWISSW!$J:$J,MATCHUP!$A11,SWISSW!$F:$F,"Lost"))/(COUNTIFS(SWISSW!$I:$I,MATCHUP!$A11,SWISSW!$J:$J,MATCHUP!Y$1)-COUNTIFS(SWISSW!$I:$I,MATCHUP!$A11,SWISSW!$J:$J,MATCHUP!Y$1,SWISSW!$F:$F,"Draw")+COUNTIFS(SWISSW!$I:$I,MATCHUP!Y$1,SWISSW!$J:$J,MATCHUP!$A11)-COUNTIFS(SWISSW!$I:$I,MATCHUP!Y$1,SWISSW!$J:$J,MATCHUP!$A11,SWISSW!$F:$F,"Draw")),"-")</f>
        <v>0.5</v>
      </c>
      <c r="Z11" s="5">
        <f ca="1">IFERROR((COUNTIFS(SWISSW!$I:$I,MATCHUP!$A11,SWISSW!$J:$J,MATCHUP!Z$1,SWISSW!$F:$F,"Won")+COUNTIFS(SWISSW!$I:$I,MATCHUP!Z$1,SWISSW!$J:$J,MATCHUP!$A11,SWISSW!$F:$F,"Lost"))/(COUNTIFS(SWISSW!$I:$I,MATCHUP!$A11,SWISSW!$J:$J,MATCHUP!Z$1)-COUNTIFS(SWISSW!$I:$I,MATCHUP!$A11,SWISSW!$J:$J,MATCHUP!Z$1,SWISSW!$F:$F,"Draw")+COUNTIFS(SWISSW!$I:$I,MATCHUP!Z$1,SWISSW!$J:$J,MATCHUP!$A11)-COUNTIFS(SWISSW!$I:$I,MATCHUP!Z$1,SWISSW!$J:$J,MATCHUP!$A11,SWISSW!$F:$F,"Draw")),"-")</f>
        <v>0</v>
      </c>
      <c r="AA11" s="5">
        <f ca="1">IFERROR((COUNTIFS(SWISSW!$I:$I,MATCHUP!$A11,SWISSW!$J:$J,MATCHUP!AA$1,SWISSW!$F:$F,"Won")+COUNTIFS(SWISSW!$I:$I,MATCHUP!AA$1,SWISSW!$J:$J,MATCHUP!$A11,SWISSW!$F:$F,"Lost"))/(COUNTIFS(SWISSW!$I:$I,MATCHUP!$A11,SWISSW!$J:$J,MATCHUP!AA$1)-COUNTIFS(SWISSW!$I:$I,MATCHUP!$A11,SWISSW!$J:$J,MATCHUP!AA$1,SWISSW!$F:$F,"Draw")+COUNTIFS(SWISSW!$I:$I,MATCHUP!AA$1,SWISSW!$J:$J,MATCHUP!$A11)-COUNTIFS(SWISSW!$I:$I,MATCHUP!AA$1,SWISSW!$J:$J,MATCHUP!$A11,SWISSW!$F:$F,"Draw")),"-")</f>
        <v>0</v>
      </c>
      <c r="AB11" s="5" t="str">
        <f ca="1">IFERROR((COUNTIFS(SWISSW!$I:$I,MATCHUP!$A11,SWISSW!$J:$J,MATCHUP!AB$1,SWISSW!$F:$F,"Won")+COUNTIFS(SWISSW!$I:$I,MATCHUP!AB$1,SWISSW!$J:$J,MATCHUP!$A11,SWISSW!$F:$F,"Lost"))/(COUNTIFS(SWISSW!$I:$I,MATCHUP!$A11,SWISSW!$J:$J,MATCHUP!AB$1)-COUNTIFS(SWISSW!$I:$I,MATCHUP!$A11,SWISSW!$J:$J,MATCHUP!AB$1,SWISSW!$F:$F,"Draw")+COUNTIFS(SWISSW!$I:$I,MATCHUP!AB$1,SWISSW!$J:$J,MATCHUP!$A11)-COUNTIFS(SWISSW!$I:$I,MATCHUP!AB$1,SWISSW!$J:$J,MATCHUP!$A11,SWISSW!$F:$F,"Draw")),"-")</f>
        <v>-</v>
      </c>
      <c r="AC11" s="5" t="str">
        <f ca="1">IFERROR((COUNTIFS(SWISSW!$I:$I,MATCHUP!$A11,SWISSW!$J:$J,MATCHUP!AC$1,SWISSW!$F:$F,"Won")+COUNTIFS(SWISSW!$I:$I,MATCHUP!AC$1,SWISSW!$J:$J,MATCHUP!$A11,SWISSW!$F:$F,"Lost"))/(COUNTIFS(SWISSW!$I:$I,MATCHUP!$A11,SWISSW!$J:$J,MATCHUP!AC$1)-COUNTIFS(SWISSW!$I:$I,MATCHUP!$A11,SWISSW!$J:$J,MATCHUP!AC$1,SWISSW!$F:$F,"Draw")+COUNTIFS(SWISSW!$I:$I,MATCHUP!AC$1,SWISSW!$J:$J,MATCHUP!$A11)-COUNTIFS(SWISSW!$I:$I,MATCHUP!AC$1,SWISSW!$J:$J,MATCHUP!$A11,SWISSW!$F:$F,"Draw")),"-")</f>
        <v>-</v>
      </c>
      <c r="AD11" s="5" t="str">
        <f ca="1">IFERROR((COUNTIFS(SWISSW!$I:$I,MATCHUP!$A11,SWISSW!$J:$J,MATCHUP!AD$1,SWISSW!$F:$F,"Won")+COUNTIFS(SWISSW!$I:$I,MATCHUP!AD$1,SWISSW!$J:$J,MATCHUP!$A11,SWISSW!$F:$F,"Lost"))/(COUNTIFS(SWISSW!$I:$I,MATCHUP!$A11,SWISSW!$J:$J,MATCHUP!AD$1)-COUNTIFS(SWISSW!$I:$I,MATCHUP!$A11,SWISSW!$J:$J,MATCHUP!AD$1,SWISSW!$F:$F,"Draw")+COUNTIFS(SWISSW!$I:$I,MATCHUP!AD$1,SWISSW!$J:$J,MATCHUP!$A11)-COUNTIFS(SWISSW!$I:$I,MATCHUP!AD$1,SWISSW!$J:$J,MATCHUP!$A11,SWISSW!$F:$F,"Draw")),"-")</f>
        <v>-</v>
      </c>
      <c r="AE11" s="5">
        <f ca="1">IFERROR((COUNTIFS(SWISSW!$I:$I,MATCHUP!$A11,SWISSW!$J:$J,MATCHUP!AE$1,SWISSW!$F:$F,"Won")+COUNTIFS(SWISSW!$I:$I,MATCHUP!AE$1,SWISSW!$J:$J,MATCHUP!$A11,SWISSW!$F:$F,"Lost"))/(COUNTIFS(SWISSW!$I:$I,MATCHUP!$A11,SWISSW!$J:$J,MATCHUP!AE$1)-COUNTIFS(SWISSW!$I:$I,MATCHUP!$A11,SWISSW!$J:$J,MATCHUP!AE$1,SWISSW!$F:$F,"Draw")+COUNTIFS(SWISSW!$I:$I,MATCHUP!AE$1,SWISSW!$J:$J,MATCHUP!$A11)-COUNTIFS(SWISSW!$I:$I,MATCHUP!AE$1,SWISSW!$J:$J,MATCHUP!$A11,SWISSW!$F:$F,"Draw")),"-")</f>
        <v>0.5</v>
      </c>
      <c r="AF11" s="5" t="str">
        <f ca="1">IFERROR((COUNTIFS(SWISSW!$I:$I,MATCHUP!$A11,SWISSW!$J:$J,MATCHUP!AF$1,SWISSW!$F:$F,"Won")+COUNTIFS(SWISSW!$I:$I,MATCHUP!AF$1,SWISSW!$J:$J,MATCHUP!$A11,SWISSW!$F:$F,"Lost"))/(COUNTIFS(SWISSW!$I:$I,MATCHUP!$A11,SWISSW!$J:$J,MATCHUP!AF$1)-COUNTIFS(SWISSW!$I:$I,MATCHUP!$A11,SWISSW!$J:$J,MATCHUP!AF$1,SWISSW!$F:$F,"Draw")+COUNTIFS(SWISSW!$I:$I,MATCHUP!AF$1,SWISSW!$J:$J,MATCHUP!$A11)-COUNTIFS(SWISSW!$I:$I,MATCHUP!AF$1,SWISSW!$J:$J,MATCHUP!$A11,SWISSW!$F:$F,"Draw")),"-")</f>
        <v>-</v>
      </c>
      <c r="AG11" s="5" t="str">
        <f ca="1">IFERROR((COUNTIFS(SWISSW!$I:$I,MATCHUP!$A11,SWISSW!$J:$J,MATCHUP!AG$1,SWISSW!$F:$F,"Won")+COUNTIFS(SWISSW!$I:$I,MATCHUP!AG$1,SWISSW!$J:$J,MATCHUP!$A11,SWISSW!$F:$F,"Lost"))/(COUNTIFS(SWISSW!$I:$I,MATCHUP!$A11,SWISSW!$J:$J,MATCHUP!AG$1)-COUNTIFS(SWISSW!$I:$I,MATCHUP!$A11,SWISSW!$J:$J,MATCHUP!AG$1,SWISSW!$F:$F,"Draw")+COUNTIFS(SWISSW!$I:$I,MATCHUP!AG$1,SWISSW!$J:$J,MATCHUP!$A11)-COUNTIFS(SWISSW!$I:$I,MATCHUP!AG$1,SWISSW!$J:$J,MATCHUP!$A11,SWISSW!$F:$F,"Draw")),"-")</f>
        <v>-</v>
      </c>
      <c r="AH11" s="5" t="str">
        <f ca="1">IFERROR((COUNTIFS(SWISSW!$I:$I,MATCHUP!$A11,SWISSW!$J:$J,MATCHUP!AH$1,SWISSW!$F:$F,"Won")+COUNTIFS(SWISSW!$I:$I,MATCHUP!AH$1,SWISSW!$J:$J,MATCHUP!$A11,SWISSW!$F:$F,"Lost"))/(COUNTIFS(SWISSW!$I:$I,MATCHUP!$A11,SWISSW!$J:$J,MATCHUP!AH$1)-COUNTIFS(SWISSW!$I:$I,MATCHUP!$A11,SWISSW!$J:$J,MATCHUP!AH$1,SWISSW!$F:$F,"Draw")+COUNTIFS(SWISSW!$I:$I,MATCHUP!AH$1,SWISSW!$J:$J,MATCHUP!$A11)-COUNTIFS(SWISSW!$I:$I,MATCHUP!AH$1,SWISSW!$J:$J,MATCHUP!$A11,SWISSW!$F:$F,"Draw")),"-")</f>
        <v>-</v>
      </c>
      <c r="AI11" s="5" t="str">
        <f ca="1">IFERROR((COUNTIFS(SWISSW!$I:$I,MATCHUP!$A11,SWISSW!$J:$J,MATCHUP!AI$1,SWISSW!$F:$F,"Won")+COUNTIFS(SWISSW!$I:$I,MATCHUP!AI$1,SWISSW!$J:$J,MATCHUP!$A11,SWISSW!$F:$F,"Lost"))/(COUNTIFS(SWISSW!$I:$I,MATCHUP!$A11,SWISSW!$J:$J,MATCHUP!AI$1)-COUNTIFS(SWISSW!$I:$I,MATCHUP!$A11,SWISSW!$J:$J,MATCHUP!AI$1,SWISSW!$F:$F,"Draw")+COUNTIFS(SWISSW!$I:$I,MATCHUP!AI$1,SWISSW!$J:$J,MATCHUP!$A11)-COUNTIFS(SWISSW!$I:$I,MATCHUP!AI$1,SWISSW!$J:$J,MATCHUP!$A11,SWISSW!$F:$F,"Draw")),"-")</f>
        <v>-</v>
      </c>
      <c r="AJ11" s="5">
        <f ca="1">IFERROR((COUNTIFS(SWISSW!$I:$I,MATCHUP!$A11,SWISSW!$J:$J,MATCHUP!AJ$1,SWISSW!$F:$F,"Won")+COUNTIFS(SWISSW!$I:$I,MATCHUP!AJ$1,SWISSW!$J:$J,MATCHUP!$A11,SWISSW!$F:$F,"Lost"))/(COUNTIFS(SWISSW!$I:$I,MATCHUP!$A11,SWISSW!$J:$J,MATCHUP!AJ$1)-COUNTIFS(SWISSW!$I:$I,MATCHUP!$A11,SWISSW!$J:$J,MATCHUP!AJ$1,SWISSW!$F:$F,"Draw")+COUNTIFS(SWISSW!$I:$I,MATCHUP!AJ$1,SWISSW!$J:$J,MATCHUP!$A11)-COUNTIFS(SWISSW!$I:$I,MATCHUP!AJ$1,SWISSW!$J:$J,MATCHUP!$A11,SWISSW!$F:$F,"Draw")),"-")</f>
        <v>0</v>
      </c>
      <c r="AK11" s="5">
        <f ca="1">IFERROR((COUNTIFS(SWISSW!$I:$I,MATCHUP!$A11,SWISSW!$J:$J,MATCHUP!AK$1,SWISSW!$F:$F,"Won")+COUNTIFS(SWISSW!$I:$I,MATCHUP!AK$1,SWISSW!$J:$J,MATCHUP!$A11,SWISSW!$F:$F,"Lost"))/(COUNTIFS(SWISSW!$I:$I,MATCHUP!$A11,SWISSW!$J:$J,MATCHUP!AK$1)-COUNTIFS(SWISSW!$I:$I,MATCHUP!$A11,SWISSW!$J:$J,MATCHUP!AK$1,SWISSW!$F:$F,"Draw")+COUNTIFS(SWISSW!$I:$I,MATCHUP!AK$1,SWISSW!$J:$J,MATCHUP!$A11)-COUNTIFS(SWISSW!$I:$I,MATCHUP!AK$1,SWISSW!$J:$J,MATCHUP!$A11,SWISSW!$F:$F,"Draw")),"-")</f>
        <v>1</v>
      </c>
      <c r="AL11" s="5" t="str">
        <f ca="1">IFERROR((COUNTIFS(SWISSW!$I:$I,MATCHUP!$A11,SWISSW!$J:$J,MATCHUP!AL$1,SWISSW!$F:$F,"Won")+COUNTIFS(SWISSW!$I:$I,MATCHUP!AL$1,SWISSW!$J:$J,MATCHUP!$A11,SWISSW!$F:$F,"Lost"))/(COUNTIFS(SWISSW!$I:$I,MATCHUP!$A11,SWISSW!$J:$J,MATCHUP!AL$1)-COUNTIFS(SWISSW!$I:$I,MATCHUP!$A11,SWISSW!$J:$J,MATCHUP!AL$1,SWISSW!$F:$F,"Draw")+COUNTIFS(SWISSW!$I:$I,MATCHUP!AL$1,SWISSW!$J:$J,MATCHUP!$A11)-COUNTIFS(SWISSW!$I:$I,MATCHUP!AL$1,SWISSW!$J:$J,MATCHUP!$A11,SWISSW!$F:$F,"Draw")),"-")</f>
        <v>-</v>
      </c>
      <c r="AM11" s="5">
        <f ca="1">IFERROR((COUNTIFS(SWISSW!$I:$I,MATCHUP!$A11,SWISSW!$J:$J,MATCHUP!AM$1,SWISSW!$F:$F,"Won")+COUNTIFS(SWISSW!$I:$I,MATCHUP!AM$1,SWISSW!$J:$J,MATCHUP!$A11,SWISSW!$F:$F,"Lost"))/(COUNTIFS(SWISSW!$I:$I,MATCHUP!$A11,SWISSW!$J:$J,MATCHUP!AM$1)-COUNTIFS(SWISSW!$I:$I,MATCHUP!$A11,SWISSW!$J:$J,MATCHUP!AM$1,SWISSW!$F:$F,"Draw")+COUNTIFS(SWISSW!$I:$I,MATCHUP!AM$1,SWISSW!$J:$J,MATCHUP!$A11)-COUNTIFS(SWISSW!$I:$I,MATCHUP!AM$1,SWISSW!$J:$J,MATCHUP!$A11,SWISSW!$F:$F,"Draw")),"-")</f>
        <v>0</v>
      </c>
      <c r="AN11" s="5">
        <f ca="1">IFERROR((COUNTIFS(SWISSW!$I:$I,MATCHUP!$A11,SWISSW!$J:$J,MATCHUP!AN$1,SWISSW!$F:$F,"Won")+COUNTIFS(SWISSW!$I:$I,MATCHUP!AN$1,SWISSW!$J:$J,MATCHUP!$A11,SWISSW!$F:$F,"Lost"))/(COUNTIFS(SWISSW!$I:$I,MATCHUP!$A11,SWISSW!$J:$J,MATCHUP!AN$1)-COUNTIFS(SWISSW!$I:$I,MATCHUP!$A11,SWISSW!$J:$J,MATCHUP!AN$1,SWISSW!$F:$F,"Draw")+COUNTIFS(SWISSW!$I:$I,MATCHUP!AN$1,SWISSW!$J:$J,MATCHUP!$A11)-COUNTIFS(SWISSW!$I:$I,MATCHUP!AN$1,SWISSW!$J:$J,MATCHUP!$A11,SWISSW!$F:$F,"Draw")),"-")</f>
        <v>1</v>
      </c>
      <c r="AO11" s="5">
        <f ca="1">IFERROR((COUNTIFS(SWISSW!$I:$I,MATCHUP!$A11,SWISSW!$J:$J,MATCHUP!AO$1,SWISSW!$F:$F,"Won")+COUNTIFS(SWISSW!$I:$I,MATCHUP!AO$1,SWISSW!$J:$J,MATCHUP!$A11,SWISSW!$F:$F,"Lost"))/(COUNTIFS(SWISSW!$I:$I,MATCHUP!$A11,SWISSW!$J:$J,MATCHUP!AO$1)-COUNTIFS(SWISSW!$I:$I,MATCHUP!$A11,SWISSW!$J:$J,MATCHUP!AO$1,SWISSW!$F:$F,"Draw")+COUNTIFS(SWISSW!$I:$I,MATCHUP!AO$1,SWISSW!$J:$J,MATCHUP!$A11)-COUNTIFS(SWISSW!$I:$I,MATCHUP!AO$1,SWISSW!$J:$J,MATCHUP!$A11,SWISSW!$F:$F,"Draw")),"-")</f>
        <v>1</v>
      </c>
      <c r="AP11" s="5" t="str">
        <f ca="1">IFERROR((COUNTIFS(SWISSW!$I:$I,MATCHUP!$A11,SWISSW!$J:$J,MATCHUP!AP$1,SWISSW!$F:$F,"Won")+COUNTIFS(SWISSW!$I:$I,MATCHUP!AP$1,SWISSW!$J:$J,MATCHUP!$A11,SWISSW!$F:$F,"Lost"))/(COUNTIFS(SWISSW!$I:$I,MATCHUP!$A11,SWISSW!$J:$J,MATCHUP!AP$1)-COUNTIFS(SWISSW!$I:$I,MATCHUP!$A11,SWISSW!$J:$J,MATCHUP!AP$1,SWISSW!$F:$F,"Draw")+COUNTIFS(SWISSW!$I:$I,MATCHUP!AP$1,SWISSW!$J:$J,MATCHUP!$A11)-COUNTIFS(SWISSW!$I:$I,MATCHUP!AP$1,SWISSW!$J:$J,MATCHUP!$A11,SWISSW!$F:$F,"Draw")),"-")</f>
        <v>-</v>
      </c>
      <c r="AQ11" s="5">
        <f ca="1">IFERROR((COUNTIFS(SWISSW!$I:$I,MATCHUP!$A11,SWISSW!$J:$J,MATCHUP!AQ$1,SWISSW!$F:$F,"Won")+COUNTIFS(SWISSW!$I:$I,MATCHUP!AQ$1,SWISSW!$J:$J,MATCHUP!$A11,SWISSW!$F:$F,"Lost"))/(COUNTIFS(SWISSW!$I:$I,MATCHUP!$A11,SWISSW!$J:$J,MATCHUP!AQ$1)-COUNTIFS(SWISSW!$I:$I,MATCHUP!$A11,SWISSW!$J:$J,MATCHUP!AQ$1,SWISSW!$F:$F,"Draw")+COUNTIFS(SWISSW!$I:$I,MATCHUP!AQ$1,SWISSW!$J:$J,MATCHUP!$A11)-COUNTIFS(SWISSW!$I:$I,MATCHUP!AQ$1,SWISSW!$J:$J,MATCHUP!$A11,SWISSW!$F:$F,"Draw")),"-")</f>
        <v>0</v>
      </c>
      <c r="AR11" s="5" t="str">
        <f ca="1">IFERROR((COUNTIFS(SWISSW!$I:$I,MATCHUP!$A11,SWISSW!$J:$J,MATCHUP!AR$1,SWISSW!$F:$F,"Won")+COUNTIFS(SWISSW!$I:$I,MATCHUP!AR$1,SWISSW!$J:$J,MATCHUP!$A11,SWISSW!$F:$F,"Lost"))/(COUNTIFS(SWISSW!$I:$I,MATCHUP!$A11,SWISSW!$J:$J,MATCHUP!AR$1)-COUNTIFS(SWISSW!$I:$I,MATCHUP!$A11,SWISSW!$J:$J,MATCHUP!AR$1,SWISSW!$F:$F,"Draw")+COUNTIFS(SWISSW!$I:$I,MATCHUP!AR$1,SWISSW!$J:$J,MATCHUP!$A11)-COUNTIFS(SWISSW!$I:$I,MATCHUP!AR$1,SWISSW!$J:$J,MATCHUP!$A11,SWISSW!$F:$F,"Draw")),"-")</f>
        <v>-</v>
      </c>
      <c r="AS11" s="5" t="str">
        <f ca="1">IFERROR((COUNTIFS(SWISSW!$I:$I,MATCHUP!$A11,SWISSW!$J:$J,MATCHUP!AS$1,SWISSW!$F:$F,"Won")+COUNTIFS(SWISSW!$I:$I,MATCHUP!AS$1,SWISSW!$J:$J,MATCHUP!$A11,SWISSW!$F:$F,"Lost"))/(COUNTIFS(SWISSW!$I:$I,MATCHUP!$A11,SWISSW!$J:$J,MATCHUP!AS$1)-COUNTIFS(SWISSW!$I:$I,MATCHUP!$A11,SWISSW!$J:$J,MATCHUP!AS$1,SWISSW!$F:$F,"Draw")+COUNTIFS(SWISSW!$I:$I,MATCHUP!AS$1,SWISSW!$J:$J,MATCHUP!$A11)-COUNTIFS(SWISSW!$I:$I,MATCHUP!AS$1,SWISSW!$J:$J,MATCHUP!$A11,SWISSW!$F:$F,"Draw")),"-")</f>
        <v>-</v>
      </c>
      <c r="AT11" s="5" t="str">
        <f ca="1">IFERROR((COUNTIFS(SWISSW!$I:$I,MATCHUP!$A11,SWISSW!$J:$J,MATCHUP!AT$1,SWISSW!$F:$F,"Won")+COUNTIFS(SWISSW!$I:$I,MATCHUP!AT$1,SWISSW!$J:$J,MATCHUP!$A11,SWISSW!$F:$F,"Lost"))/(COUNTIFS(SWISSW!$I:$I,MATCHUP!$A11,SWISSW!$J:$J,MATCHUP!AT$1)-COUNTIFS(SWISSW!$I:$I,MATCHUP!$A11,SWISSW!$J:$J,MATCHUP!AT$1,SWISSW!$F:$F,"Draw")+COUNTIFS(SWISSW!$I:$I,MATCHUP!AT$1,SWISSW!$J:$J,MATCHUP!$A11)-COUNTIFS(SWISSW!$I:$I,MATCHUP!AT$1,SWISSW!$J:$J,MATCHUP!$A11,SWISSW!$F:$F,"Draw")),"-")</f>
        <v>-</v>
      </c>
      <c r="AU11" s="5" t="str">
        <f ca="1">IFERROR((COUNTIFS(SWISSW!$I:$I,MATCHUP!$A11,SWISSW!$J:$J,MATCHUP!AU$1,SWISSW!$F:$F,"Won")+COUNTIFS(SWISSW!$I:$I,MATCHUP!AU$1,SWISSW!$J:$J,MATCHUP!$A11,SWISSW!$F:$F,"Lost"))/(COUNTIFS(SWISSW!$I:$I,MATCHUP!$A11,SWISSW!$J:$J,MATCHUP!AU$1)-COUNTIFS(SWISSW!$I:$I,MATCHUP!$A11,SWISSW!$J:$J,MATCHUP!AU$1,SWISSW!$F:$F,"Draw")+COUNTIFS(SWISSW!$I:$I,MATCHUP!AU$1,SWISSW!$J:$J,MATCHUP!$A11)-COUNTIFS(SWISSW!$I:$I,MATCHUP!AU$1,SWISSW!$J:$J,MATCHUP!$A11,SWISSW!$F:$F,"Draw")),"-")</f>
        <v>-</v>
      </c>
      <c r="AV11" s="5">
        <f ca="1">IFERROR((COUNTIFS(SWISSW!$I:$I,MATCHUP!$A11,SWISSW!$J:$J,MATCHUP!AV$1,SWISSW!$F:$F,"Won")+COUNTIFS(SWISSW!$I:$I,MATCHUP!AV$1,SWISSW!$J:$J,MATCHUP!$A11,SWISSW!$F:$F,"Lost"))/(COUNTIFS(SWISSW!$I:$I,MATCHUP!$A11,SWISSW!$J:$J,MATCHUP!AV$1)-COUNTIFS(SWISSW!$I:$I,MATCHUP!$A11,SWISSW!$J:$J,MATCHUP!AV$1,SWISSW!$F:$F,"Draw")+COUNTIFS(SWISSW!$I:$I,MATCHUP!AV$1,SWISSW!$J:$J,MATCHUP!$A11)-COUNTIFS(SWISSW!$I:$I,MATCHUP!AV$1,SWISSW!$J:$J,MATCHUP!$A11,SWISSW!$F:$F,"Draw")),"-")</f>
        <v>0</v>
      </c>
      <c r="AW11" s="5" t="str">
        <f ca="1">IFERROR((COUNTIFS(SWISSW!$I:$I,MATCHUP!$A11,SWISSW!$J:$J,MATCHUP!AW$1,SWISSW!$F:$F,"Won")+COUNTIFS(SWISSW!$I:$I,MATCHUP!AW$1,SWISSW!$J:$J,MATCHUP!$A11,SWISSW!$F:$F,"Lost"))/(COUNTIFS(SWISSW!$I:$I,MATCHUP!$A11,SWISSW!$J:$J,MATCHUP!AW$1)-COUNTIFS(SWISSW!$I:$I,MATCHUP!$A11,SWISSW!$J:$J,MATCHUP!AW$1,SWISSW!$F:$F,"Draw")+COUNTIFS(SWISSW!$I:$I,MATCHUP!AW$1,SWISSW!$J:$J,MATCHUP!$A11)-COUNTIFS(SWISSW!$I:$I,MATCHUP!AW$1,SWISSW!$J:$J,MATCHUP!$A11,SWISSW!$F:$F,"Draw")),"-")</f>
        <v>-</v>
      </c>
      <c r="AX11" s="5">
        <f ca="1">IFERROR((COUNTIFS(SWISSW!$I:$I,MATCHUP!$A11,SWISSW!$J:$J,MATCHUP!AX$1,SWISSW!$F:$F,"Won")+COUNTIFS(SWISSW!$I:$I,MATCHUP!AX$1,SWISSW!$J:$J,MATCHUP!$A11,SWISSW!$F:$F,"Lost"))/(COUNTIFS(SWISSW!$I:$I,MATCHUP!$A11,SWISSW!$J:$J,MATCHUP!AX$1)-COUNTIFS(SWISSW!$I:$I,MATCHUP!$A11,SWISSW!$J:$J,MATCHUP!AX$1,SWISSW!$F:$F,"Draw")+COUNTIFS(SWISSW!$I:$I,MATCHUP!AX$1,SWISSW!$J:$J,MATCHUP!$A11)-COUNTIFS(SWISSW!$I:$I,MATCHUP!AX$1,SWISSW!$J:$J,MATCHUP!$A11,SWISSW!$F:$F,"Draw")),"-")</f>
        <v>0</v>
      </c>
      <c r="AY11" s="5" t="str">
        <f ca="1">IFERROR((COUNTIFS(SWISSW!$I:$I,MATCHUP!$A11,SWISSW!$J:$J,MATCHUP!AY$1,SWISSW!$F:$F,"Won")+COUNTIFS(SWISSW!$I:$I,MATCHUP!AY$1,SWISSW!$J:$J,MATCHUP!$A11,SWISSW!$F:$F,"Lost"))/(COUNTIFS(SWISSW!$I:$I,MATCHUP!$A11,SWISSW!$J:$J,MATCHUP!AY$1)-COUNTIFS(SWISSW!$I:$I,MATCHUP!$A11,SWISSW!$J:$J,MATCHUP!AY$1,SWISSW!$F:$F,"Draw")+COUNTIFS(SWISSW!$I:$I,MATCHUP!AY$1,SWISSW!$J:$J,MATCHUP!$A11)-COUNTIFS(SWISSW!$I:$I,MATCHUP!AY$1,SWISSW!$J:$J,MATCHUP!$A11,SWISSW!$F:$F,"Draw")),"-")</f>
        <v>-</v>
      </c>
      <c r="AZ11" s="5" t="str">
        <f ca="1">IFERROR((COUNTIFS(SWISSW!$I:$I,MATCHUP!$A11,SWISSW!$J:$J,MATCHUP!AZ$1,SWISSW!$F:$F,"Won")+COUNTIFS(SWISSW!$I:$I,MATCHUP!AZ$1,SWISSW!$J:$J,MATCHUP!$A11,SWISSW!$F:$F,"Lost"))/(COUNTIFS(SWISSW!$I:$I,MATCHUP!$A11,SWISSW!$J:$J,MATCHUP!AZ$1)-COUNTIFS(SWISSW!$I:$I,MATCHUP!$A11,SWISSW!$J:$J,MATCHUP!AZ$1,SWISSW!$F:$F,"Draw")+COUNTIFS(SWISSW!$I:$I,MATCHUP!AZ$1,SWISSW!$J:$J,MATCHUP!$A11)-COUNTIFS(SWISSW!$I:$I,MATCHUP!AZ$1,SWISSW!$J:$J,MATCHUP!$A11,SWISSW!$F:$F,"Draw")),"-")</f>
        <v>-</v>
      </c>
      <c r="BA11" s="5">
        <f ca="1">IFERROR((COUNTIFS(SWISSW!$I:$I,MATCHUP!$A11,SWISSW!$J:$J,MATCHUP!BA$1,SWISSW!$F:$F,"Won")+COUNTIFS(SWISSW!$I:$I,MATCHUP!BA$1,SWISSW!$J:$J,MATCHUP!$A11,SWISSW!$F:$F,"Lost"))/(COUNTIFS(SWISSW!$I:$I,MATCHUP!$A11,SWISSW!$J:$J,MATCHUP!BA$1)-COUNTIFS(SWISSW!$I:$I,MATCHUP!$A11,SWISSW!$J:$J,MATCHUP!BA$1,SWISSW!$F:$F,"Draw")+COUNTIFS(SWISSW!$I:$I,MATCHUP!BA$1,SWISSW!$J:$J,MATCHUP!$A11)-COUNTIFS(SWISSW!$I:$I,MATCHUP!BA$1,SWISSW!$J:$J,MATCHUP!$A11,SWISSW!$F:$F,"Draw")),"-")</f>
        <v>1</v>
      </c>
      <c r="BB11" s="5" t="str">
        <f ca="1">IFERROR((COUNTIFS(SWISSW!$I:$I,MATCHUP!$A11,SWISSW!$J:$J,MATCHUP!BB$1,SWISSW!$F:$F,"Won")+COUNTIFS(SWISSW!$I:$I,MATCHUP!BB$1,SWISSW!$J:$J,MATCHUP!$A11,SWISSW!$F:$F,"Lost"))/(COUNTIFS(SWISSW!$I:$I,MATCHUP!$A11,SWISSW!$J:$J,MATCHUP!BB$1)-COUNTIFS(SWISSW!$I:$I,MATCHUP!$A11,SWISSW!$J:$J,MATCHUP!BB$1,SWISSW!$F:$F,"Draw")+COUNTIFS(SWISSW!$I:$I,MATCHUP!BB$1,SWISSW!$J:$J,MATCHUP!$A11)-COUNTIFS(SWISSW!$I:$I,MATCHUP!BB$1,SWISSW!$J:$J,MATCHUP!$A11,SWISSW!$F:$F,"Draw")),"-")</f>
        <v>-</v>
      </c>
      <c r="BC11" s="5" t="str">
        <f ca="1">IFERROR((COUNTIFS(SWISSW!$I:$I,MATCHUP!$A11,SWISSW!$J:$J,MATCHUP!BC$1,SWISSW!$F:$F,"Won")+COUNTIFS(SWISSW!$I:$I,MATCHUP!BC$1,SWISSW!$J:$J,MATCHUP!$A11,SWISSW!$F:$F,"Lost"))/(COUNTIFS(SWISSW!$I:$I,MATCHUP!$A11,SWISSW!$J:$J,MATCHUP!BC$1)-COUNTIFS(SWISSW!$I:$I,MATCHUP!$A11,SWISSW!$J:$J,MATCHUP!BC$1,SWISSW!$F:$F,"Draw")+COUNTIFS(SWISSW!$I:$I,MATCHUP!BC$1,SWISSW!$J:$J,MATCHUP!$A11)-COUNTIFS(SWISSW!$I:$I,MATCHUP!BC$1,SWISSW!$J:$J,MATCHUP!$A11,SWISSW!$F:$F,"Draw")),"-")</f>
        <v>-</v>
      </c>
      <c r="BD11" s="5">
        <f ca="1">IFERROR((COUNTIFS(SWISSW!$I:$I,MATCHUP!$A11,SWISSW!$J:$J,MATCHUP!BD$1,SWISSW!$F:$F,"Won")+COUNTIFS(SWISSW!$I:$I,MATCHUP!BD$1,SWISSW!$J:$J,MATCHUP!$A11,SWISSW!$F:$F,"Lost"))/(COUNTIFS(SWISSW!$I:$I,MATCHUP!$A11,SWISSW!$J:$J,MATCHUP!BD$1)-COUNTIFS(SWISSW!$I:$I,MATCHUP!$A11,SWISSW!$J:$J,MATCHUP!BD$1,SWISSW!$F:$F,"Draw")+COUNTIFS(SWISSW!$I:$I,MATCHUP!BD$1,SWISSW!$J:$J,MATCHUP!$A11)-COUNTIFS(SWISSW!$I:$I,MATCHUP!BD$1,SWISSW!$J:$J,MATCHUP!$A11,SWISSW!$F:$F,"Draw")),"-")</f>
        <v>0</v>
      </c>
      <c r="BE11" s="5" t="str">
        <f ca="1">IFERROR((COUNTIFS(SWISSW!$I:$I,MATCHUP!$A11,SWISSW!$J:$J,MATCHUP!BE$1,SWISSW!$F:$F,"Won")+COUNTIFS(SWISSW!$I:$I,MATCHUP!BE$1,SWISSW!$J:$J,MATCHUP!$A11,SWISSW!$F:$F,"Lost"))/(COUNTIFS(SWISSW!$I:$I,MATCHUP!$A11,SWISSW!$J:$J,MATCHUP!BE$1)-COUNTIFS(SWISSW!$I:$I,MATCHUP!$A11,SWISSW!$J:$J,MATCHUP!BE$1,SWISSW!$F:$F,"Draw")+COUNTIFS(SWISSW!$I:$I,MATCHUP!BE$1,SWISSW!$J:$J,MATCHUP!$A11)-COUNTIFS(SWISSW!$I:$I,MATCHUP!BE$1,SWISSW!$J:$J,MATCHUP!$A11,SWISSW!$F:$F,"Draw")),"-")</f>
        <v>-</v>
      </c>
      <c r="BF11" s="5" t="str">
        <f ca="1">IFERROR((COUNTIFS(SWISSW!$I:$I,MATCHUP!$A11,SWISSW!$J:$J,MATCHUP!BF$1,SWISSW!$F:$F,"Won")+COUNTIFS(SWISSW!$I:$I,MATCHUP!BF$1,SWISSW!$J:$J,MATCHUP!$A11,SWISSW!$F:$F,"Lost"))/(COUNTIFS(SWISSW!$I:$I,MATCHUP!$A11,SWISSW!$J:$J,MATCHUP!BF$1)-COUNTIFS(SWISSW!$I:$I,MATCHUP!$A11,SWISSW!$J:$J,MATCHUP!BF$1,SWISSW!$F:$F,"Draw")+COUNTIFS(SWISSW!$I:$I,MATCHUP!BF$1,SWISSW!$J:$J,MATCHUP!$A11)-COUNTIFS(SWISSW!$I:$I,MATCHUP!BF$1,SWISSW!$J:$J,MATCHUP!$A11,SWISSW!$F:$F,"Draw")),"-")</f>
        <v>-</v>
      </c>
      <c r="BG11" s="5" t="str">
        <f ca="1">IFERROR((COUNTIFS(SWISSW!$I:$I,MATCHUP!$A11,SWISSW!$J:$J,MATCHUP!BG$1,SWISSW!$F:$F,"Won")+COUNTIFS(SWISSW!$I:$I,MATCHUP!BG$1,SWISSW!$J:$J,MATCHUP!$A11,SWISSW!$F:$F,"Lost"))/(COUNTIFS(SWISSW!$I:$I,MATCHUP!$A11,SWISSW!$J:$J,MATCHUP!BG$1)-COUNTIFS(SWISSW!$I:$I,MATCHUP!$A11,SWISSW!$J:$J,MATCHUP!BG$1,SWISSW!$F:$F,"Draw")+COUNTIFS(SWISSW!$I:$I,MATCHUP!BG$1,SWISSW!$J:$J,MATCHUP!$A11)-COUNTIFS(SWISSW!$I:$I,MATCHUP!BG$1,SWISSW!$J:$J,MATCHUP!$A11,SWISSW!$F:$F,"Draw")),"-")</f>
        <v>-</v>
      </c>
      <c r="BH11" s="5" t="str">
        <f ca="1">IFERROR((COUNTIFS(SWISSW!$I:$I,MATCHUP!$A11,SWISSW!$J:$J,MATCHUP!BH$1,SWISSW!$F:$F,"Won")+COUNTIFS(SWISSW!$I:$I,MATCHUP!BH$1,SWISSW!$J:$J,MATCHUP!$A11,SWISSW!$F:$F,"Lost"))/(COUNTIFS(SWISSW!$I:$I,MATCHUP!$A11,SWISSW!$J:$J,MATCHUP!BH$1)-COUNTIFS(SWISSW!$I:$I,MATCHUP!$A11,SWISSW!$J:$J,MATCHUP!BH$1,SWISSW!$F:$F,"Draw")+COUNTIFS(SWISSW!$I:$I,MATCHUP!BH$1,SWISSW!$J:$J,MATCHUP!$A11)-COUNTIFS(SWISSW!$I:$I,MATCHUP!BH$1,SWISSW!$J:$J,MATCHUP!$A11,SWISSW!$F:$F,"Draw")),"-")</f>
        <v>-</v>
      </c>
      <c r="BI11" s="5" t="str">
        <f ca="1">IFERROR((COUNTIFS(SWISSW!$I:$I,MATCHUP!$A11,SWISSW!$J:$J,MATCHUP!BI$1,SWISSW!$F:$F,"Won")+COUNTIFS(SWISSW!$I:$I,MATCHUP!BI$1,SWISSW!$J:$J,MATCHUP!$A11,SWISSW!$F:$F,"Lost"))/(COUNTIFS(SWISSW!$I:$I,MATCHUP!$A11,SWISSW!$J:$J,MATCHUP!BI$1)-COUNTIFS(SWISSW!$I:$I,MATCHUP!$A11,SWISSW!$J:$J,MATCHUP!BI$1,SWISSW!$F:$F,"Draw")+COUNTIFS(SWISSW!$I:$I,MATCHUP!BI$1,SWISSW!$J:$J,MATCHUP!$A11)-COUNTIFS(SWISSW!$I:$I,MATCHUP!BI$1,SWISSW!$J:$J,MATCHUP!$A11,SWISSW!$F:$F,"Draw")),"-")</f>
        <v>-</v>
      </c>
      <c r="BJ11" s="5" t="str">
        <f ca="1">IFERROR((COUNTIFS(SWISSW!$I:$I,MATCHUP!$A11,SWISSW!$J:$J,MATCHUP!BJ$1,SWISSW!$F:$F,"Won")+COUNTIFS(SWISSW!$I:$I,MATCHUP!BJ$1,SWISSW!$J:$J,MATCHUP!$A11,SWISSW!$F:$F,"Lost"))/(COUNTIFS(SWISSW!$I:$I,MATCHUP!$A11,SWISSW!$J:$J,MATCHUP!BJ$1)-COUNTIFS(SWISSW!$I:$I,MATCHUP!$A11,SWISSW!$J:$J,MATCHUP!BJ$1,SWISSW!$F:$F,"Draw")+COUNTIFS(SWISSW!$I:$I,MATCHUP!BJ$1,SWISSW!$J:$J,MATCHUP!$A11)-COUNTIFS(SWISSW!$I:$I,MATCHUP!BJ$1,SWISSW!$J:$J,MATCHUP!$A11,SWISSW!$F:$F,"Draw")),"-")</f>
        <v>-</v>
      </c>
      <c r="BK11" s="5" t="str">
        <f ca="1">IFERROR((COUNTIFS(SWISSW!$I:$I,MATCHUP!$A11,SWISSW!$J:$J,MATCHUP!BK$1,SWISSW!$F:$F,"Won")+COUNTIFS(SWISSW!$I:$I,MATCHUP!BK$1,SWISSW!$J:$J,MATCHUP!$A11,SWISSW!$F:$F,"Lost"))/(COUNTIFS(SWISSW!$I:$I,MATCHUP!$A11,SWISSW!$J:$J,MATCHUP!BK$1)-COUNTIFS(SWISSW!$I:$I,MATCHUP!$A11,SWISSW!$J:$J,MATCHUP!BK$1,SWISSW!$F:$F,"Draw")+COUNTIFS(SWISSW!$I:$I,MATCHUP!BK$1,SWISSW!$J:$J,MATCHUP!$A11)-COUNTIFS(SWISSW!$I:$I,MATCHUP!BK$1,SWISSW!$J:$J,MATCHUP!$A11,SWISSW!$F:$F,"Draw")),"-")</f>
        <v>-</v>
      </c>
      <c r="BL11" s="5" t="str">
        <f ca="1">IFERROR((COUNTIFS(SWISSW!$I:$I,MATCHUP!$A11,SWISSW!$J:$J,MATCHUP!BL$1,SWISSW!$F:$F,"Won")+COUNTIFS(SWISSW!$I:$I,MATCHUP!BL$1,SWISSW!$J:$J,MATCHUP!$A11,SWISSW!$F:$F,"Lost"))/(COUNTIFS(SWISSW!$I:$I,MATCHUP!$A11,SWISSW!$J:$J,MATCHUP!BL$1)-COUNTIFS(SWISSW!$I:$I,MATCHUP!$A11,SWISSW!$J:$J,MATCHUP!BL$1,SWISSW!$F:$F,"Draw")+COUNTIFS(SWISSW!$I:$I,MATCHUP!BL$1,SWISSW!$J:$J,MATCHUP!$A11)-COUNTIFS(SWISSW!$I:$I,MATCHUP!BL$1,SWISSW!$J:$J,MATCHUP!$A11,SWISSW!$F:$F,"Draw")),"-")</f>
        <v>-</v>
      </c>
      <c r="BM11" s="5" t="str">
        <f ca="1">IFERROR((COUNTIFS(SWISSW!$I:$I,MATCHUP!$A11,SWISSW!$J:$J,MATCHUP!BM$1,SWISSW!$F:$F,"Won")+COUNTIFS(SWISSW!$I:$I,MATCHUP!BM$1,SWISSW!$J:$J,MATCHUP!$A11,SWISSW!$F:$F,"Lost"))/(COUNTIFS(SWISSW!$I:$I,MATCHUP!$A11,SWISSW!$J:$J,MATCHUP!BM$1)-COUNTIFS(SWISSW!$I:$I,MATCHUP!$A11,SWISSW!$J:$J,MATCHUP!BM$1,SWISSW!$F:$F,"Draw")+COUNTIFS(SWISSW!$I:$I,MATCHUP!BM$1,SWISSW!$J:$J,MATCHUP!$A11)-COUNTIFS(SWISSW!$I:$I,MATCHUP!BM$1,SWISSW!$J:$J,MATCHUP!$A11,SWISSW!$F:$F,"Draw")),"-")</f>
        <v>-</v>
      </c>
      <c r="BN11" s="5" t="str">
        <f ca="1">IFERROR((COUNTIFS(SWISSW!$I:$I,MATCHUP!$A11,SWISSW!$J:$J,MATCHUP!BN$1,SWISSW!$F:$F,"Won")+COUNTIFS(SWISSW!$I:$I,MATCHUP!BN$1,SWISSW!$J:$J,MATCHUP!$A11,SWISSW!$F:$F,"Lost"))/(COUNTIFS(SWISSW!$I:$I,MATCHUP!$A11,SWISSW!$J:$J,MATCHUP!BN$1)-COUNTIFS(SWISSW!$I:$I,MATCHUP!$A11,SWISSW!$J:$J,MATCHUP!BN$1,SWISSW!$F:$F,"Draw")+COUNTIFS(SWISSW!$I:$I,MATCHUP!BN$1,SWISSW!$J:$J,MATCHUP!$A11)-COUNTIFS(SWISSW!$I:$I,MATCHUP!BN$1,SWISSW!$J:$J,MATCHUP!$A11,SWISSW!$F:$F,"Draw")),"-")</f>
        <v>-</v>
      </c>
      <c r="BO11" s="5" t="str">
        <f ca="1">IFERROR((COUNTIFS(SWISSW!$I:$I,MATCHUP!$A11,SWISSW!$J:$J,MATCHUP!BO$1,SWISSW!$F:$F,"Won")+COUNTIFS(SWISSW!$I:$I,MATCHUP!BO$1,SWISSW!$J:$J,MATCHUP!$A11,SWISSW!$F:$F,"Lost"))/(COUNTIFS(SWISSW!$I:$I,MATCHUP!$A11,SWISSW!$J:$J,MATCHUP!BO$1)-COUNTIFS(SWISSW!$I:$I,MATCHUP!$A11,SWISSW!$J:$J,MATCHUP!BO$1,SWISSW!$F:$F,"Draw")+COUNTIFS(SWISSW!$I:$I,MATCHUP!BO$1,SWISSW!$J:$J,MATCHUP!$A11)-COUNTIFS(SWISSW!$I:$I,MATCHUP!BO$1,SWISSW!$J:$J,MATCHUP!$A11,SWISSW!$F:$F,"Draw")),"-")</f>
        <v>-</v>
      </c>
      <c r="BP11" s="5" t="str">
        <f ca="1">IFERROR((COUNTIFS(SWISSW!$I:$I,MATCHUP!$A11,SWISSW!$J:$J,MATCHUP!BP$1,SWISSW!$F:$F,"Won")+COUNTIFS(SWISSW!$I:$I,MATCHUP!BP$1,SWISSW!$J:$J,MATCHUP!$A11,SWISSW!$F:$F,"Lost"))/(COUNTIFS(SWISSW!$I:$I,MATCHUP!$A11,SWISSW!$J:$J,MATCHUP!BP$1)-COUNTIFS(SWISSW!$I:$I,MATCHUP!$A11,SWISSW!$J:$J,MATCHUP!BP$1,SWISSW!$F:$F,"Draw")+COUNTIFS(SWISSW!$I:$I,MATCHUP!BP$1,SWISSW!$J:$J,MATCHUP!$A11)-COUNTIFS(SWISSW!$I:$I,MATCHUP!BP$1,SWISSW!$J:$J,MATCHUP!$A11,SWISSW!$F:$F,"Draw")),"-")</f>
        <v>-</v>
      </c>
      <c r="BQ11" s="5" t="str">
        <f ca="1">IFERROR((COUNTIFS(SWISSW!$I:$I,MATCHUP!$A11,SWISSW!$J:$J,MATCHUP!BQ$1,SWISSW!$F:$F,"Won")+COUNTIFS(SWISSW!$I:$I,MATCHUP!BQ$1,SWISSW!$J:$J,MATCHUP!$A11,SWISSW!$F:$F,"Lost"))/(COUNTIFS(SWISSW!$I:$I,MATCHUP!$A11,SWISSW!$J:$J,MATCHUP!BQ$1)-COUNTIFS(SWISSW!$I:$I,MATCHUP!$A11,SWISSW!$J:$J,MATCHUP!BQ$1,SWISSW!$F:$F,"Draw")+COUNTIFS(SWISSW!$I:$I,MATCHUP!BQ$1,SWISSW!$J:$J,MATCHUP!$A11)-COUNTIFS(SWISSW!$I:$I,MATCHUP!BQ$1,SWISSW!$J:$J,MATCHUP!$A11,SWISSW!$F:$F,"Draw")),"-")</f>
        <v>-</v>
      </c>
      <c r="BR11" s="5" t="str">
        <f ca="1">IFERROR((COUNTIFS(SWISSW!$I:$I,MATCHUP!$A11,SWISSW!$J:$J,MATCHUP!BR$1,SWISSW!$F:$F,"Won")+COUNTIFS(SWISSW!$I:$I,MATCHUP!BR$1,SWISSW!$J:$J,MATCHUP!$A11,SWISSW!$F:$F,"Lost"))/(COUNTIFS(SWISSW!$I:$I,MATCHUP!$A11,SWISSW!$J:$J,MATCHUP!BR$1)-COUNTIFS(SWISSW!$I:$I,MATCHUP!$A11,SWISSW!$J:$J,MATCHUP!BR$1,SWISSW!$F:$F,"Draw")+COUNTIFS(SWISSW!$I:$I,MATCHUP!BR$1,SWISSW!$J:$J,MATCHUP!$A11)-COUNTIFS(SWISSW!$I:$I,MATCHUP!BR$1,SWISSW!$J:$J,MATCHUP!$A11,SWISSW!$F:$F,"Draw")),"-")</f>
        <v>-</v>
      </c>
      <c r="BS11" s="5" t="str">
        <f ca="1">IFERROR((COUNTIFS(SWISSW!$I:$I,MATCHUP!$A11,SWISSW!$J:$J,MATCHUP!BS$1,SWISSW!$F:$F,"Won")+COUNTIFS(SWISSW!$I:$I,MATCHUP!BS$1,SWISSW!$J:$J,MATCHUP!$A11,SWISSW!$F:$F,"Lost"))/(COUNTIFS(SWISSW!$I:$I,MATCHUP!$A11,SWISSW!$J:$J,MATCHUP!BS$1)-COUNTIFS(SWISSW!$I:$I,MATCHUP!$A11,SWISSW!$J:$J,MATCHUP!BS$1,SWISSW!$F:$F,"Draw")+COUNTIFS(SWISSW!$I:$I,MATCHUP!BS$1,SWISSW!$J:$J,MATCHUP!$A11)-COUNTIFS(SWISSW!$I:$I,MATCHUP!BS$1,SWISSW!$J:$J,MATCHUP!$A11,SWISSW!$F:$F,"Draw")),"-")</f>
        <v>-</v>
      </c>
      <c r="BT11" s="5" t="str">
        <f ca="1">IFERROR((COUNTIFS(SWISSW!$I:$I,MATCHUP!$A11,SWISSW!$J:$J,MATCHUP!BT$1,SWISSW!$F:$F,"Won")+COUNTIFS(SWISSW!$I:$I,MATCHUP!BT$1,SWISSW!$J:$J,MATCHUP!$A11,SWISSW!$F:$F,"Lost"))/(COUNTIFS(SWISSW!$I:$I,MATCHUP!$A11,SWISSW!$J:$J,MATCHUP!BT$1)-COUNTIFS(SWISSW!$I:$I,MATCHUP!$A11,SWISSW!$J:$J,MATCHUP!BT$1,SWISSW!$F:$F,"Draw")+COUNTIFS(SWISSW!$I:$I,MATCHUP!BT$1,SWISSW!$J:$J,MATCHUP!$A11)-COUNTIFS(SWISSW!$I:$I,MATCHUP!BT$1,SWISSW!$J:$J,MATCHUP!$A11,SWISSW!$F:$F,"Draw")),"-")</f>
        <v>-</v>
      </c>
      <c r="BU11" s="5" t="str">
        <f ca="1">IFERROR((COUNTIFS(SWISSW!$I:$I,MATCHUP!$A11,SWISSW!$J:$J,MATCHUP!BU$1,SWISSW!$F:$F,"Won")+COUNTIFS(SWISSW!$I:$I,MATCHUP!BU$1,SWISSW!$J:$J,MATCHUP!$A11,SWISSW!$F:$F,"Lost"))/(COUNTIFS(SWISSW!$I:$I,MATCHUP!$A11,SWISSW!$J:$J,MATCHUP!BU$1)-COUNTIFS(SWISSW!$I:$I,MATCHUP!$A11,SWISSW!$J:$J,MATCHUP!BU$1,SWISSW!$F:$F,"Draw")+COUNTIFS(SWISSW!$I:$I,MATCHUP!BU$1,SWISSW!$J:$J,MATCHUP!$A11)-COUNTIFS(SWISSW!$I:$I,MATCHUP!BU$1,SWISSW!$J:$J,MATCHUP!$A11,SWISSW!$F:$F,"Draw")),"-")</f>
        <v>-</v>
      </c>
      <c r="BV11" s="5" t="str">
        <f ca="1">IFERROR((COUNTIFS(SWISSW!$I:$I,MATCHUP!$A11,SWISSW!$J:$J,MATCHUP!BV$1,SWISSW!$F:$F,"Won")+COUNTIFS(SWISSW!$I:$I,MATCHUP!BV$1,SWISSW!$J:$J,MATCHUP!$A11,SWISSW!$F:$F,"Lost"))/(COUNTIFS(SWISSW!$I:$I,MATCHUP!$A11,SWISSW!$J:$J,MATCHUP!BV$1)-COUNTIFS(SWISSW!$I:$I,MATCHUP!$A11,SWISSW!$J:$J,MATCHUP!BV$1,SWISSW!$F:$F,"Draw")+COUNTIFS(SWISSW!$I:$I,MATCHUP!BV$1,SWISSW!$J:$J,MATCHUP!$A11)-COUNTIFS(SWISSW!$I:$I,MATCHUP!BV$1,SWISSW!$J:$J,MATCHUP!$A11,SWISSW!$F:$F,"Draw")),"-")</f>
        <v>-</v>
      </c>
      <c r="BW11" s="5" t="str">
        <f ca="1">IFERROR((COUNTIFS(SWISSW!$I:$I,MATCHUP!$A11,SWISSW!$J:$J,MATCHUP!BW$1,SWISSW!$F:$F,"Won")+COUNTIFS(SWISSW!$I:$I,MATCHUP!BW$1,SWISSW!$J:$J,MATCHUP!$A11,SWISSW!$F:$F,"Lost"))/(COUNTIFS(SWISSW!$I:$I,MATCHUP!$A11,SWISSW!$J:$J,MATCHUP!BW$1)-COUNTIFS(SWISSW!$I:$I,MATCHUP!$A11,SWISSW!$J:$J,MATCHUP!BW$1,SWISSW!$F:$F,"Draw")+COUNTIFS(SWISSW!$I:$I,MATCHUP!BW$1,SWISSW!$J:$J,MATCHUP!$A11)-COUNTIFS(SWISSW!$I:$I,MATCHUP!BW$1,SWISSW!$J:$J,MATCHUP!$A11,SWISSW!$F:$F,"Draw")),"-")</f>
        <v>-</v>
      </c>
      <c r="BX11" s="5" t="str">
        <f ca="1">IFERROR((COUNTIFS(SWISSW!$I:$I,MATCHUP!$A11,SWISSW!$J:$J,MATCHUP!BX$1,SWISSW!$F:$F,"Won")+COUNTIFS(SWISSW!$I:$I,MATCHUP!BX$1,SWISSW!$J:$J,MATCHUP!$A11,SWISSW!$F:$F,"Lost"))/(COUNTIFS(SWISSW!$I:$I,MATCHUP!$A11,SWISSW!$J:$J,MATCHUP!BX$1)-COUNTIFS(SWISSW!$I:$I,MATCHUP!$A11,SWISSW!$J:$J,MATCHUP!BX$1,SWISSW!$F:$F,"Draw")+COUNTIFS(SWISSW!$I:$I,MATCHUP!BX$1,SWISSW!$J:$J,MATCHUP!$A11)-COUNTIFS(SWISSW!$I:$I,MATCHUP!BX$1,SWISSW!$J:$J,MATCHUP!$A11,SWISSW!$F:$F,"Draw")),"-")</f>
        <v>-</v>
      </c>
      <c r="BY11" s="5" t="str">
        <f ca="1">IFERROR((COUNTIFS(SWISSW!$I:$I,MATCHUP!$A11,SWISSW!$J:$J,MATCHUP!BY$1,SWISSW!$F:$F,"Won")+COUNTIFS(SWISSW!$I:$I,MATCHUP!BY$1,SWISSW!$J:$J,MATCHUP!$A11,SWISSW!$F:$F,"Lost"))/(COUNTIFS(SWISSW!$I:$I,MATCHUP!$A11,SWISSW!$J:$J,MATCHUP!BY$1)-COUNTIFS(SWISSW!$I:$I,MATCHUP!$A11,SWISSW!$J:$J,MATCHUP!BY$1,SWISSW!$F:$F,"Draw")+COUNTIFS(SWISSW!$I:$I,MATCHUP!BY$1,SWISSW!$J:$J,MATCHUP!$A11)-COUNTIFS(SWISSW!$I:$I,MATCHUP!BY$1,SWISSW!$J:$J,MATCHUP!$A11,SWISSW!$F:$F,"Draw")),"-")</f>
        <v>-</v>
      </c>
      <c r="BZ11" s="5" t="str">
        <f ca="1">IFERROR((COUNTIFS(SWISSW!$I:$I,MATCHUP!$A11,SWISSW!$J:$J,MATCHUP!BZ$1,SWISSW!$F:$F,"Won")+COUNTIFS(SWISSW!$I:$I,MATCHUP!BZ$1,SWISSW!$J:$J,MATCHUP!$A11,SWISSW!$F:$F,"Lost"))/(COUNTIFS(SWISSW!$I:$I,MATCHUP!$A11,SWISSW!$J:$J,MATCHUP!BZ$1)-COUNTIFS(SWISSW!$I:$I,MATCHUP!$A11,SWISSW!$J:$J,MATCHUP!BZ$1,SWISSW!$F:$F,"Draw")+COUNTIFS(SWISSW!$I:$I,MATCHUP!BZ$1,SWISSW!$J:$J,MATCHUP!$A11)-COUNTIFS(SWISSW!$I:$I,MATCHUP!BZ$1,SWISSW!$J:$J,MATCHUP!$A11,SWISSW!$F:$F,"Draw")),"-")</f>
        <v>-</v>
      </c>
      <c r="CA11" s="5" t="str">
        <f ca="1">IFERROR((COUNTIFS(SWISSW!$I:$I,MATCHUP!$A11,SWISSW!$J:$J,MATCHUP!CA$1,SWISSW!$F:$F,"Won")+COUNTIFS(SWISSW!$I:$I,MATCHUP!CA$1,SWISSW!$J:$J,MATCHUP!$A11,SWISSW!$F:$F,"Lost"))/(COUNTIFS(SWISSW!$I:$I,MATCHUP!$A11,SWISSW!$J:$J,MATCHUP!CA$1)-COUNTIFS(SWISSW!$I:$I,MATCHUP!$A11,SWISSW!$J:$J,MATCHUP!CA$1,SWISSW!$F:$F,"Draw")+COUNTIFS(SWISSW!$I:$I,MATCHUP!CA$1,SWISSW!$J:$J,MATCHUP!$A11)-COUNTIFS(SWISSW!$I:$I,MATCHUP!CA$1,SWISSW!$J:$J,MATCHUP!$A11,SWISSW!$F:$F,"Draw")),"-")</f>
        <v>-</v>
      </c>
      <c r="CB11" s="5" t="str">
        <f ca="1">IFERROR((COUNTIFS(SWISSW!$I:$I,MATCHUP!$A11,SWISSW!$J:$J,MATCHUP!CB$1,SWISSW!$F:$F,"Won")+COUNTIFS(SWISSW!$I:$I,MATCHUP!CB$1,SWISSW!$J:$J,MATCHUP!$A11,SWISSW!$F:$F,"Lost"))/(COUNTIFS(SWISSW!$I:$I,MATCHUP!$A11,SWISSW!$J:$J,MATCHUP!CB$1)-COUNTIFS(SWISSW!$I:$I,MATCHUP!$A11,SWISSW!$J:$J,MATCHUP!CB$1,SWISSW!$F:$F,"Draw")+COUNTIFS(SWISSW!$I:$I,MATCHUP!CB$1,SWISSW!$J:$J,MATCHUP!$A11)-COUNTIFS(SWISSW!$I:$I,MATCHUP!CB$1,SWISSW!$J:$J,MATCHUP!$A11,SWISSW!$F:$F,"Draw")),"-")</f>
        <v>-</v>
      </c>
      <c r="CC11" s="5" t="str">
        <f ca="1">IFERROR((COUNTIFS(SWISSW!$I:$I,MATCHUP!$A11,SWISSW!$J:$J,MATCHUP!CC$1,SWISSW!$F:$F,"Won")+COUNTIFS(SWISSW!$I:$I,MATCHUP!CC$1,SWISSW!$J:$J,MATCHUP!$A11,SWISSW!$F:$F,"Lost"))/(COUNTIFS(SWISSW!$I:$I,MATCHUP!$A11,SWISSW!$J:$J,MATCHUP!CC$1)-COUNTIFS(SWISSW!$I:$I,MATCHUP!$A11,SWISSW!$J:$J,MATCHUP!CC$1,SWISSW!$F:$F,"Draw")+COUNTIFS(SWISSW!$I:$I,MATCHUP!CC$1,SWISSW!$J:$J,MATCHUP!$A11)-COUNTIFS(SWISSW!$I:$I,MATCHUP!CC$1,SWISSW!$J:$J,MATCHUP!$A11,SWISSW!$F:$F,"Draw")),"-")</f>
        <v>-</v>
      </c>
      <c r="CD11" s="5" t="str">
        <f ca="1">IFERROR((COUNTIFS(SWISSW!$I:$I,MATCHUP!$A11,SWISSW!$J:$J,MATCHUP!CD$1,SWISSW!$F:$F,"Won")+COUNTIFS(SWISSW!$I:$I,MATCHUP!CD$1,SWISSW!$J:$J,MATCHUP!$A11,SWISSW!$F:$F,"Lost"))/(COUNTIFS(SWISSW!$I:$I,MATCHUP!$A11,SWISSW!$J:$J,MATCHUP!CD$1)-COUNTIFS(SWISSW!$I:$I,MATCHUP!$A11,SWISSW!$J:$J,MATCHUP!CD$1,SWISSW!$F:$F,"Draw")+COUNTIFS(SWISSW!$I:$I,MATCHUP!CD$1,SWISSW!$J:$J,MATCHUP!$A11)-COUNTIFS(SWISSW!$I:$I,MATCHUP!CD$1,SWISSW!$J:$J,MATCHUP!$A11,SWISSW!$F:$F,"Draw")),"-")</f>
        <v>-</v>
      </c>
      <c r="CE11" s="5" t="str">
        <f ca="1">IFERROR((COUNTIFS(SWISSW!$I:$I,MATCHUP!$A11,SWISSW!$J:$J,MATCHUP!CE$1,SWISSW!$F:$F,"Won")+COUNTIFS(SWISSW!$I:$I,MATCHUP!CE$1,SWISSW!$J:$J,MATCHUP!$A11,SWISSW!$F:$F,"Lost"))/(COUNTIFS(SWISSW!$I:$I,MATCHUP!$A11,SWISSW!$J:$J,MATCHUP!CE$1)-COUNTIFS(SWISSW!$I:$I,MATCHUP!$A11,SWISSW!$J:$J,MATCHUP!CE$1,SWISSW!$F:$F,"Draw")+COUNTIFS(SWISSW!$I:$I,MATCHUP!CE$1,SWISSW!$J:$J,MATCHUP!$A11)-COUNTIFS(SWISSW!$I:$I,MATCHUP!CE$1,SWISSW!$J:$J,MATCHUP!$A11,SWISSW!$F:$F,"Draw")),"-")</f>
        <v>-</v>
      </c>
      <c r="CF11" s="5" t="str">
        <f ca="1">IFERROR((COUNTIFS(SWISSW!$I:$I,MATCHUP!$A11,SWISSW!$J:$J,MATCHUP!CF$1,SWISSW!$F:$F,"Won")+COUNTIFS(SWISSW!$I:$I,MATCHUP!CF$1,SWISSW!$J:$J,MATCHUP!$A11,SWISSW!$F:$F,"Lost"))/(COUNTIFS(SWISSW!$I:$I,MATCHUP!$A11,SWISSW!$J:$J,MATCHUP!CF$1)-COUNTIFS(SWISSW!$I:$I,MATCHUP!$A11,SWISSW!$J:$J,MATCHUP!CF$1,SWISSW!$F:$F,"Draw")+COUNTIFS(SWISSW!$I:$I,MATCHUP!CF$1,SWISSW!$J:$J,MATCHUP!$A11)-COUNTIFS(SWISSW!$I:$I,MATCHUP!CF$1,SWISSW!$J:$J,MATCHUP!$A11,SWISSW!$F:$F,"Draw")),"-")</f>
        <v>-</v>
      </c>
      <c r="CG11" s="5" t="str">
        <f ca="1">IFERROR((COUNTIFS(SWISSW!$I:$I,MATCHUP!$A11,SWISSW!$J:$J,MATCHUP!CG$1,SWISSW!$F:$F,"Won")+COUNTIFS(SWISSW!$I:$I,MATCHUP!CG$1,SWISSW!$J:$J,MATCHUP!$A11,SWISSW!$F:$F,"Lost"))/(COUNTIFS(SWISSW!$I:$I,MATCHUP!$A11,SWISSW!$J:$J,MATCHUP!CG$1)-COUNTIFS(SWISSW!$I:$I,MATCHUP!$A11,SWISSW!$J:$J,MATCHUP!CG$1,SWISSW!$F:$F,"Draw")+COUNTIFS(SWISSW!$I:$I,MATCHUP!CG$1,SWISSW!$J:$J,MATCHUP!$A11)-COUNTIFS(SWISSW!$I:$I,MATCHUP!CG$1,SWISSW!$J:$J,MATCHUP!$A11,SWISSW!$F:$F,"Draw")),"-")</f>
        <v>-</v>
      </c>
      <c r="CH11" s="5" t="str">
        <f ca="1">IFERROR((COUNTIFS(SWISSW!$I:$I,MATCHUP!$A11,SWISSW!$J:$J,MATCHUP!CH$1,SWISSW!$F:$F,"Won")+COUNTIFS(SWISSW!$I:$I,MATCHUP!CH$1,SWISSW!$J:$J,MATCHUP!$A11,SWISSW!$F:$F,"Lost"))/(COUNTIFS(SWISSW!$I:$I,MATCHUP!$A11,SWISSW!$J:$J,MATCHUP!CH$1)-COUNTIFS(SWISSW!$I:$I,MATCHUP!$A11,SWISSW!$J:$J,MATCHUP!CH$1,SWISSW!$F:$F,"Draw")+COUNTIFS(SWISSW!$I:$I,MATCHUP!CH$1,SWISSW!$J:$J,MATCHUP!$A11)-COUNTIFS(SWISSW!$I:$I,MATCHUP!CH$1,SWISSW!$J:$J,MATCHUP!$A11,SWISSW!$F:$F,"Draw")),"-")</f>
        <v>-</v>
      </c>
      <c r="CI11" s="5" t="str">
        <f ca="1">IFERROR((COUNTIFS(SWISSW!$I:$I,MATCHUP!$A11,SWISSW!$J:$J,MATCHUP!CI$1,SWISSW!$F:$F,"Won")+COUNTIFS(SWISSW!$I:$I,MATCHUP!CI$1,SWISSW!$J:$J,MATCHUP!$A11,SWISSW!$F:$F,"Lost"))/(COUNTIFS(SWISSW!$I:$I,MATCHUP!$A11,SWISSW!$J:$J,MATCHUP!CI$1)-COUNTIFS(SWISSW!$I:$I,MATCHUP!$A11,SWISSW!$J:$J,MATCHUP!CI$1,SWISSW!$F:$F,"Draw")+COUNTIFS(SWISSW!$I:$I,MATCHUP!CI$1,SWISSW!$J:$J,MATCHUP!$A11)-COUNTIFS(SWISSW!$I:$I,MATCHUP!CI$1,SWISSW!$J:$J,MATCHUP!$A11,SWISSW!$F:$F,"Draw")),"-")</f>
        <v>-</v>
      </c>
      <c r="CJ11" s="5" t="str">
        <f ca="1">IFERROR((COUNTIFS(SWISSW!$I:$I,MATCHUP!$A11,SWISSW!$J:$J,MATCHUP!CJ$1,SWISSW!$F:$F,"Won")+COUNTIFS(SWISSW!$I:$I,MATCHUP!CJ$1,SWISSW!$J:$J,MATCHUP!$A11,SWISSW!$F:$F,"Lost"))/(COUNTIFS(SWISSW!$I:$I,MATCHUP!$A11,SWISSW!$J:$J,MATCHUP!CJ$1)-COUNTIFS(SWISSW!$I:$I,MATCHUP!$A11,SWISSW!$J:$J,MATCHUP!CJ$1,SWISSW!$F:$F,"Draw")+COUNTIFS(SWISSW!$I:$I,MATCHUP!CJ$1,SWISSW!$J:$J,MATCHUP!$A11)-COUNTIFS(SWISSW!$I:$I,MATCHUP!CJ$1,SWISSW!$J:$J,MATCHUP!$A11,SWISSW!$F:$F,"Draw")),"-")</f>
        <v>-</v>
      </c>
      <c r="CK11" s="5" t="str">
        <f ca="1">IFERROR((COUNTIFS(SWISSW!$I:$I,MATCHUP!$A11,SWISSW!$J:$J,MATCHUP!CK$1,SWISSW!$F:$F,"Won")+COUNTIFS(SWISSW!$I:$I,MATCHUP!CK$1,SWISSW!$J:$J,MATCHUP!$A11,SWISSW!$F:$F,"Lost"))/(COUNTIFS(SWISSW!$I:$I,MATCHUP!$A11,SWISSW!$J:$J,MATCHUP!CK$1)-COUNTIFS(SWISSW!$I:$I,MATCHUP!$A11,SWISSW!$J:$J,MATCHUP!CK$1,SWISSW!$F:$F,"Draw")+COUNTIFS(SWISSW!$I:$I,MATCHUP!CK$1,SWISSW!$J:$J,MATCHUP!$A11)-COUNTIFS(SWISSW!$I:$I,MATCHUP!CK$1,SWISSW!$J:$J,MATCHUP!$A11,SWISSW!$F:$F,"Draw")),"-")</f>
        <v>-</v>
      </c>
      <c r="CL11" s="5" t="str">
        <f ca="1">IFERROR((COUNTIFS(SWISSW!$I:$I,MATCHUP!$A11,SWISSW!$J:$J,MATCHUP!CL$1,SWISSW!$F:$F,"Won")+COUNTIFS(SWISSW!$I:$I,MATCHUP!CL$1,SWISSW!$J:$J,MATCHUP!$A11,SWISSW!$F:$F,"Lost"))/(COUNTIFS(SWISSW!$I:$I,MATCHUP!$A11,SWISSW!$J:$J,MATCHUP!CL$1)-COUNTIFS(SWISSW!$I:$I,MATCHUP!$A11,SWISSW!$J:$J,MATCHUP!CL$1,SWISSW!$F:$F,"Draw")+COUNTIFS(SWISSW!$I:$I,MATCHUP!CL$1,SWISSW!$J:$J,MATCHUP!$A11)-COUNTIFS(SWISSW!$I:$I,MATCHUP!CL$1,SWISSW!$J:$J,MATCHUP!$A11,SWISSW!$F:$F,"Draw")),"-")</f>
        <v>-</v>
      </c>
      <c r="CM11" s="5" t="str">
        <f ca="1">IFERROR((COUNTIFS(SWISSW!$I:$I,MATCHUP!$A11,SWISSW!$J:$J,MATCHUP!CM$1,SWISSW!$F:$F,"Won")+COUNTIFS(SWISSW!$I:$I,MATCHUP!CM$1,SWISSW!$J:$J,MATCHUP!$A11,SWISSW!$F:$F,"Lost"))/(COUNTIFS(SWISSW!$I:$I,MATCHUP!$A11,SWISSW!$J:$J,MATCHUP!CM$1)-COUNTIFS(SWISSW!$I:$I,MATCHUP!$A11,SWISSW!$J:$J,MATCHUP!CM$1,SWISSW!$F:$F,"Draw")+COUNTIFS(SWISSW!$I:$I,MATCHUP!CM$1,SWISSW!$J:$J,MATCHUP!$A11)-COUNTIFS(SWISSW!$I:$I,MATCHUP!CM$1,SWISSW!$J:$J,MATCHUP!$A11,SWISSW!$F:$F,"Draw")),"-")</f>
        <v>-</v>
      </c>
      <c r="CN11" s="5" t="str">
        <f ca="1">IFERROR((COUNTIFS(SWISSW!$I:$I,MATCHUP!$A11,SWISSW!$J:$J,MATCHUP!CN$1,SWISSW!$F:$F,"Won")+COUNTIFS(SWISSW!$I:$I,MATCHUP!CN$1,SWISSW!$J:$J,MATCHUP!$A11,SWISSW!$F:$F,"Lost"))/(COUNTIFS(SWISSW!$I:$I,MATCHUP!$A11,SWISSW!$J:$J,MATCHUP!CN$1)-COUNTIFS(SWISSW!$I:$I,MATCHUP!$A11,SWISSW!$J:$J,MATCHUP!CN$1,SWISSW!$F:$F,"Draw")+COUNTIFS(SWISSW!$I:$I,MATCHUP!CN$1,SWISSW!$J:$J,MATCHUP!$A11)-COUNTIFS(SWISSW!$I:$I,MATCHUP!CN$1,SWISSW!$J:$J,MATCHUP!$A11,SWISSW!$F:$F,"Draw")),"-")</f>
        <v>-</v>
      </c>
      <c r="CO11" s="5" t="str">
        <f ca="1">IFERROR((COUNTIFS(SWISSW!$I:$I,MATCHUP!$A11,SWISSW!$J:$J,MATCHUP!CO$1,SWISSW!$F:$F,"Won")+COUNTIFS(SWISSW!$I:$I,MATCHUP!CO$1,SWISSW!$J:$J,MATCHUP!$A11,SWISSW!$F:$F,"Lost"))/(COUNTIFS(SWISSW!$I:$I,MATCHUP!$A11,SWISSW!$J:$J,MATCHUP!CO$1)-COUNTIFS(SWISSW!$I:$I,MATCHUP!$A11,SWISSW!$J:$J,MATCHUP!CO$1,SWISSW!$F:$F,"Draw")+COUNTIFS(SWISSW!$I:$I,MATCHUP!CO$1,SWISSW!$J:$J,MATCHUP!$A11)-COUNTIFS(SWISSW!$I:$I,MATCHUP!CO$1,SWISSW!$J:$J,MATCHUP!$A11,SWISSW!$F:$F,"Draw")),"-")</f>
        <v>-</v>
      </c>
      <c r="CP11" s="5" t="str">
        <f ca="1">IFERROR((COUNTIFS(SWISSW!$I:$I,MATCHUP!$A11,SWISSW!$J:$J,MATCHUP!CP$1,SWISSW!$F:$F,"Won")+COUNTIFS(SWISSW!$I:$I,MATCHUP!CP$1,SWISSW!$J:$J,MATCHUP!$A11,SWISSW!$F:$F,"Lost"))/(COUNTIFS(SWISSW!$I:$I,MATCHUP!$A11,SWISSW!$J:$J,MATCHUP!CP$1)-COUNTIFS(SWISSW!$I:$I,MATCHUP!$A11,SWISSW!$J:$J,MATCHUP!CP$1,SWISSW!$F:$F,"Draw")+COUNTIFS(SWISSW!$I:$I,MATCHUP!CP$1,SWISSW!$J:$J,MATCHUP!$A11)-COUNTIFS(SWISSW!$I:$I,MATCHUP!CP$1,SWISSW!$J:$J,MATCHUP!$A11,SWISSW!$F:$F,"Draw")),"-")</f>
        <v>-</v>
      </c>
      <c r="CQ11" s="5" t="str">
        <f ca="1">IFERROR((COUNTIFS(SWISSW!$I:$I,MATCHUP!$A11,SWISSW!$J:$J,MATCHUP!CQ$1,SWISSW!$F:$F,"Won")+COUNTIFS(SWISSW!$I:$I,MATCHUP!CQ$1,SWISSW!$J:$J,MATCHUP!$A11,SWISSW!$F:$F,"Lost"))/(COUNTIFS(SWISSW!$I:$I,MATCHUP!$A11,SWISSW!$J:$J,MATCHUP!CQ$1)-COUNTIFS(SWISSW!$I:$I,MATCHUP!$A11,SWISSW!$J:$J,MATCHUP!CQ$1,SWISSW!$F:$F,"Draw")+COUNTIFS(SWISSW!$I:$I,MATCHUP!CQ$1,SWISSW!$J:$J,MATCHUP!$A11)-COUNTIFS(SWISSW!$I:$I,MATCHUP!CQ$1,SWISSW!$J:$J,MATCHUP!$A11,SWISSW!$F:$F,"Draw")),"-")</f>
        <v>-</v>
      </c>
      <c r="CR11" s="5" t="str">
        <f ca="1">IFERROR((COUNTIFS(SWISSW!$I:$I,MATCHUP!$A11,SWISSW!$J:$J,MATCHUP!CR$1,SWISSW!$F:$F,"Won")+COUNTIFS(SWISSW!$I:$I,MATCHUP!CR$1,SWISSW!$J:$J,MATCHUP!$A11,SWISSW!$F:$F,"Lost"))/(COUNTIFS(SWISSW!$I:$I,MATCHUP!$A11,SWISSW!$J:$J,MATCHUP!CR$1)-COUNTIFS(SWISSW!$I:$I,MATCHUP!$A11,SWISSW!$J:$J,MATCHUP!CR$1,SWISSW!$F:$F,"Draw")+COUNTIFS(SWISSW!$I:$I,MATCHUP!CR$1,SWISSW!$J:$J,MATCHUP!$A11)-COUNTIFS(SWISSW!$I:$I,MATCHUP!CR$1,SWISSW!$J:$J,MATCHUP!$A11,SWISSW!$F:$F,"Draw")),"-")</f>
        <v>-</v>
      </c>
      <c r="CS11" s="5" t="str">
        <f ca="1">IFERROR((COUNTIFS(SWISSW!$I:$I,MATCHUP!$A11,SWISSW!$J:$J,MATCHUP!CS$1,SWISSW!$F:$F,"Won")+COUNTIFS(SWISSW!$I:$I,MATCHUP!CS$1,SWISSW!$J:$J,MATCHUP!$A11,SWISSW!$F:$F,"Lost"))/(COUNTIFS(SWISSW!$I:$I,MATCHUP!$A11,SWISSW!$J:$J,MATCHUP!CS$1)-COUNTIFS(SWISSW!$I:$I,MATCHUP!$A11,SWISSW!$J:$J,MATCHUP!CS$1,SWISSW!$F:$F,"Draw")+COUNTIFS(SWISSW!$I:$I,MATCHUP!CS$1,SWISSW!$J:$J,MATCHUP!$A11)-COUNTIFS(SWISSW!$I:$I,MATCHUP!CS$1,SWISSW!$J:$J,MATCHUP!$A11,SWISSW!$F:$F,"Draw")),"-")</f>
        <v>-</v>
      </c>
      <c r="CT11" s="5" t="str">
        <f ca="1">IFERROR((COUNTIFS(SWISSW!$I:$I,MATCHUP!$A11,SWISSW!$J:$J,MATCHUP!CT$1,SWISSW!$F:$F,"Won")+COUNTIFS(SWISSW!$I:$I,MATCHUP!CT$1,SWISSW!$J:$J,MATCHUP!$A11,SWISSW!$F:$F,"Lost"))/(COUNTIFS(SWISSW!$I:$I,MATCHUP!$A11,SWISSW!$J:$J,MATCHUP!CT$1)-COUNTIFS(SWISSW!$I:$I,MATCHUP!$A11,SWISSW!$J:$J,MATCHUP!CT$1,SWISSW!$F:$F,"Draw")+COUNTIFS(SWISSW!$I:$I,MATCHUP!CT$1,SWISSW!$J:$J,MATCHUP!$A11)-COUNTIFS(SWISSW!$I:$I,MATCHUP!CT$1,SWISSW!$J:$J,MATCHUP!$A11,SWISSW!$F:$F,"Draw")),"-")</f>
        <v>-</v>
      </c>
      <c r="CU11" s="5" t="str">
        <f ca="1">IFERROR((COUNTIFS(SWISSW!$I:$I,MATCHUP!$A11,SWISSW!$J:$J,MATCHUP!CU$1,SWISSW!$F:$F,"Won")+COUNTIFS(SWISSW!$I:$I,MATCHUP!CU$1,SWISSW!$J:$J,MATCHUP!$A11,SWISSW!$F:$F,"Lost"))/(COUNTIFS(SWISSW!$I:$I,MATCHUP!$A11,SWISSW!$J:$J,MATCHUP!CU$1)-COUNTIFS(SWISSW!$I:$I,MATCHUP!$A11,SWISSW!$J:$J,MATCHUP!CU$1,SWISSW!$F:$F,"Draw")+COUNTIFS(SWISSW!$I:$I,MATCHUP!CU$1,SWISSW!$J:$J,MATCHUP!$A11)-COUNTIFS(SWISSW!$I:$I,MATCHUP!CU$1,SWISSW!$J:$J,MATCHUP!$A11,SWISSW!$F:$F,"Draw")),"-")</f>
        <v>-</v>
      </c>
      <c r="CV11" s="5" t="str">
        <f ca="1">IFERROR((COUNTIFS(SWISSW!$I:$I,MATCHUP!$A11,SWISSW!$J:$J,MATCHUP!CV$1,SWISSW!$F:$F,"Won")+COUNTIFS(SWISSW!$I:$I,MATCHUP!CV$1,SWISSW!$J:$J,MATCHUP!$A11,SWISSW!$F:$F,"Lost"))/(COUNTIFS(SWISSW!$I:$I,MATCHUP!$A11,SWISSW!$J:$J,MATCHUP!CV$1)-COUNTIFS(SWISSW!$I:$I,MATCHUP!$A11,SWISSW!$J:$J,MATCHUP!CV$1,SWISSW!$F:$F,"Draw")+COUNTIFS(SWISSW!$I:$I,MATCHUP!CV$1,SWISSW!$J:$J,MATCHUP!$A11)-COUNTIFS(SWISSW!$I:$I,MATCHUP!CV$1,SWISSW!$J:$J,MATCHUP!$A11,SWISSW!$F:$F,"Draw")),"-")</f>
        <v>-</v>
      </c>
    </row>
    <row r="12" spans="1:100" s="6" customFormat="1" ht="55" customHeight="1" x14ac:dyDescent="0.25">
      <c r="A12" s="3" t="str" cm="1">
        <f t="array" aca="1" ref="A12" ca="1">INDIRECT(ADDRESS(ROW(),1,,1,"METABREAK"))</f>
        <v>Altar Tron</v>
      </c>
      <c r="B12" s="5">
        <f ca="1">IFERROR((COUNTIFS(SWISSW!$I:$I,MATCHUP!$A12,SWISSW!$J:$J,MATCHUP!B$1,SWISSW!$F:$F,"Won")+COUNTIFS(SWISSW!$I:$I,MATCHUP!B$1,SWISSW!$J:$J,MATCHUP!$A12,SWISSW!$F:$F,"Lost"))/(COUNTIFS(SWISSW!$I:$I,MATCHUP!$A12,SWISSW!$J:$J,MATCHUP!B$1)-COUNTIFS(SWISSW!$I:$I,MATCHUP!$A12,SWISSW!$J:$J,MATCHUP!B$1,SWISSW!$F:$F,"Draw")+COUNTIFS(SWISSW!$I:$I,MATCHUP!B$1,SWISSW!$J:$J,MATCHUP!$A12)-COUNTIFS(SWISSW!$I:$I,MATCHUP!B$1,SWISSW!$J:$J,MATCHUP!$A12,SWISSW!$F:$F,"Draw")),"-")</f>
        <v>0.6</v>
      </c>
      <c r="C12" s="5">
        <f ca="1">IFERROR((COUNTIFS(SWISSW!$I:$I,MATCHUP!$A12,SWISSW!$J:$J,MATCHUP!C$1,SWISSW!$F:$F,"Won")+COUNTIFS(SWISSW!$I:$I,MATCHUP!C$1,SWISSW!$J:$J,MATCHUP!$A12,SWISSW!$F:$F,"Lost"))/(COUNTIFS(SWISSW!$I:$I,MATCHUP!$A12,SWISSW!$J:$J,MATCHUP!C$1)-COUNTIFS(SWISSW!$I:$I,MATCHUP!$A12,SWISSW!$J:$J,MATCHUP!C$1,SWISSW!$F:$F,"Draw")+COUNTIFS(SWISSW!$I:$I,MATCHUP!C$1,SWISSW!$J:$J,MATCHUP!$A12)-COUNTIFS(SWISSW!$I:$I,MATCHUP!C$1,SWISSW!$J:$J,MATCHUP!$A12,SWISSW!$F:$F,"Draw")),"-")</f>
        <v>0.47368421052631576</v>
      </c>
      <c r="D12" s="5">
        <f ca="1">IFERROR((COUNTIFS(SWISSW!$I:$I,MATCHUP!$A12,SWISSW!$J:$J,MATCHUP!D$1,SWISSW!$F:$F,"Won")+COUNTIFS(SWISSW!$I:$I,MATCHUP!D$1,SWISSW!$J:$J,MATCHUP!$A12,SWISSW!$F:$F,"Lost"))/(COUNTIFS(SWISSW!$I:$I,MATCHUP!$A12,SWISSW!$J:$J,MATCHUP!D$1)-COUNTIFS(SWISSW!$I:$I,MATCHUP!$A12,SWISSW!$J:$J,MATCHUP!D$1,SWISSW!$F:$F,"Draw")+COUNTIFS(SWISSW!$I:$I,MATCHUP!D$1,SWISSW!$J:$J,MATCHUP!$A12)-COUNTIFS(SWISSW!$I:$I,MATCHUP!D$1,SWISSW!$J:$J,MATCHUP!$A12,SWISSW!$F:$F,"Draw")),"-")</f>
        <v>0.9285714285714286</v>
      </c>
      <c r="E12" s="5">
        <f ca="1">IFERROR((COUNTIFS(SWISSW!$I:$I,MATCHUP!$A12,SWISSW!$J:$J,MATCHUP!E$1,SWISSW!$F:$F,"Won")+COUNTIFS(SWISSW!$I:$I,MATCHUP!E$1,SWISSW!$J:$J,MATCHUP!$A12,SWISSW!$F:$F,"Lost"))/(COUNTIFS(SWISSW!$I:$I,MATCHUP!$A12,SWISSW!$J:$J,MATCHUP!E$1)-COUNTIFS(SWISSW!$I:$I,MATCHUP!$A12,SWISSW!$J:$J,MATCHUP!E$1,SWISSW!$F:$F,"Draw")+COUNTIFS(SWISSW!$I:$I,MATCHUP!E$1,SWISSW!$J:$J,MATCHUP!$A12)-COUNTIFS(SWISSW!$I:$I,MATCHUP!E$1,SWISSW!$J:$J,MATCHUP!$A12,SWISSW!$F:$F,"Draw")),"-")</f>
        <v>0.5</v>
      </c>
      <c r="F12" s="5">
        <f ca="1">IFERROR((COUNTIFS(SWISSW!$I:$I,MATCHUP!$A12,SWISSW!$J:$J,MATCHUP!F$1,SWISSW!$F:$F,"Won")+COUNTIFS(SWISSW!$I:$I,MATCHUP!F$1,SWISSW!$J:$J,MATCHUP!$A12,SWISSW!$F:$F,"Lost"))/(COUNTIFS(SWISSW!$I:$I,MATCHUP!$A12,SWISSW!$J:$J,MATCHUP!F$1)-COUNTIFS(SWISSW!$I:$I,MATCHUP!$A12,SWISSW!$J:$J,MATCHUP!F$1,SWISSW!$F:$F,"Draw")+COUNTIFS(SWISSW!$I:$I,MATCHUP!F$1,SWISSW!$J:$J,MATCHUP!$A12)-COUNTIFS(SWISSW!$I:$I,MATCHUP!F$1,SWISSW!$J:$J,MATCHUP!$A12,SWISSW!$F:$F,"Draw")),"-")</f>
        <v>0.5</v>
      </c>
      <c r="G12" s="5">
        <f ca="1">IFERROR((COUNTIFS(SWISSW!$I:$I,MATCHUP!$A12,SWISSW!$J:$J,MATCHUP!G$1,SWISSW!$F:$F,"Won")+COUNTIFS(SWISSW!$I:$I,MATCHUP!G$1,SWISSW!$J:$J,MATCHUP!$A12,SWISSW!$F:$F,"Lost"))/(COUNTIFS(SWISSW!$I:$I,MATCHUP!$A12,SWISSW!$J:$J,MATCHUP!G$1)-COUNTIFS(SWISSW!$I:$I,MATCHUP!$A12,SWISSW!$J:$J,MATCHUP!G$1,SWISSW!$F:$F,"Draw")+COUNTIFS(SWISSW!$I:$I,MATCHUP!G$1,SWISSW!$J:$J,MATCHUP!$A12)-COUNTIFS(SWISSW!$I:$I,MATCHUP!G$1,SWISSW!$J:$J,MATCHUP!$A12,SWISSW!$F:$F,"Draw")),"-")</f>
        <v>0.5714285714285714</v>
      </c>
      <c r="H12" s="5">
        <f ca="1">IFERROR((COUNTIFS(SWISSW!$I:$I,MATCHUP!$A12,SWISSW!$J:$J,MATCHUP!H$1,SWISSW!$F:$F,"Won")+COUNTIFS(SWISSW!$I:$I,MATCHUP!H$1,SWISSW!$J:$J,MATCHUP!$A12,SWISSW!$F:$F,"Lost"))/(COUNTIFS(SWISSW!$I:$I,MATCHUP!$A12,SWISSW!$J:$J,MATCHUP!H$1)-COUNTIFS(SWISSW!$I:$I,MATCHUP!$A12,SWISSW!$J:$J,MATCHUP!H$1,SWISSW!$F:$F,"Draw")+COUNTIFS(SWISSW!$I:$I,MATCHUP!H$1,SWISSW!$J:$J,MATCHUP!$A12)-COUNTIFS(SWISSW!$I:$I,MATCHUP!H$1,SWISSW!$J:$J,MATCHUP!$A12,SWISSW!$F:$F,"Draw")),"-")</f>
        <v>0.14285714285714285</v>
      </c>
      <c r="I12" s="5">
        <f ca="1">IFERROR((COUNTIFS(SWISSW!$I:$I,MATCHUP!$A12,SWISSW!$J:$J,MATCHUP!I$1,SWISSW!$F:$F,"Won")+COUNTIFS(SWISSW!$I:$I,MATCHUP!I$1,SWISSW!$J:$J,MATCHUP!$A12,SWISSW!$F:$F,"Lost"))/(COUNTIFS(SWISSW!$I:$I,MATCHUP!$A12,SWISSW!$J:$J,MATCHUP!I$1)-COUNTIFS(SWISSW!$I:$I,MATCHUP!$A12,SWISSW!$J:$J,MATCHUP!I$1,SWISSW!$F:$F,"Draw")+COUNTIFS(SWISSW!$I:$I,MATCHUP!I$1,SWISSW!$J:$J,MATCHUP!$A12)-COUNTIFS(SWISSW!$I:$I,MATCHUP!I$1,SWISSW!$J:$J,MATCHUP!$A12,SWISSW!$F:$F,"Draw")),"-")</f>
        <v>0.4</v>
      </c>
      <c r="J12" s="5">
        <f ca="1">IFERROR((COUNTIFS(SWISSW!$I:$I,MATCHUP!$A12,SWISSW!$J:$J,MATCHUP!J$1,SWISSW!$F:$F,"Won")+COUNTIFS(SWISSW!$I:$I,MATCHUP!J$1,SWISSW!$J:$J,MATCHUP!$A12,SWISSW!$F:$F,"Lost"))/(COUNTIFS(SWISSW!$I:$I,MATCHUP!$A12,SWISSW!$J:$J,MATCHUP!J$1)-COUNTIFS(SWISSW!$I:$I,MATCHUP!$A12,SWISSW!$J:$J,MATCHUP!J$1,SWISSW!$F:$F,"Draw")+COUNTIFS(SWISSW!$I:$I,MATCHUP!J$1,SWISSW!$J:$J,MATCHUP!$A12)-COUNTIFS(SWISSW!$I:$I,MATCHUP!J$1,SWISSW!$J:$J,MATCHUP!$A12,SWISSW!$F:$F,"Draw")),"-")</f>
        <v>0.5</v>
      </c>
      <c r="K12" s="5">
        <f ca="1">IFERROR((COUNTIFS(SWISSW!$I:$I,MATCHUP!$A12,SWISSW!$J:$J,MATCHUP!K$1,SWISSW!$F:$F,"Won")+COUNTIFS(SWISSW!$I:$I,MATCHUP!K$1,SWISSW!$J:$J,MATCHUP!$A12,SWISSW!$F:$F,"Lost"))/(COUNTIFS(SWISSW!$I:$I,MATCHUP!$A12,SWISSW!$J:$J,MATCHUP!K$1)-COUNTIFS(SWISSW!$I:$I,MATCHUP!$A12,SWISSW!$J:$J,MATCHUP!K$1,SWISSW!$F:$F,"Draw")+COUNTIFS(SWISSW!$I:$I,MATCHUP!K$1,SWISSW!$J:$J,MATCHUP!$A12)-COUNTIFS(SWISSW!$I:$I,MATCHUP!K$1,SWISSW!$J:$J,MATCHUP!$A12,SWISSW!$F:$F,"Draw")),"-")</f>
        <v>0.2857142857142857</v>
      </c>
      <c r="L12" s="5">
        <f ca="1">IFERROR((COUNTIFS(SWISSW!$I:$I,MATCHUP!$A12,SWISSW!$J:$J,MATCHUP!L$1,SWISSW!$F:$F,"Won")+COUNTIFS(SWISSW!$I:$I,MATCHUP!L$1,SWISSW!$J:$J,MATCHUP!$A12,SWISSW!$F:$F,"Lost"))/(COUNTIFS(SWISSW!$I:$I,MATCHUP!$A12,SWISSW!$J:$J,MATCHUP!L$1)-COUNTIFS(SWISSW!$I:$I,MATCHUP!$A12,SWISSW!$J:$J,MATCHUP!L$1,SWISSW!$F:$F,"Draw")+COUNTIFS(SWISSW!$I:$I,MATCHUP!L$1,SWISSW!$J:$J,MATCHUP!$A12)-COUNTIFS(SWISSW!$I:$I,MATCHUP!L$1,SWISSW!$J:$J,MATCHUP!$A12,SWISSW!$F:$F,"Draw")),"-")</f>
        <v>0.5</v>
      </c>
      <c r="M12" s="5">
        <f ca="1">IFERROR((COUNTIFS(SWISSW!$I:$I,MATCHUP!$A12,SWISSW!$J:$J,MATCHUP!M$1,SWISSW!$F:$F,"Won")+COUNTIFS(SWISSW!$I:$I,MATCHUP!M$1,SWISSW!$J:$J,MATCHUP!$A12,SWISSW!$F:$F,"Lost"))/(COUNTIFS(SWISSW!$I:$I,MATCHUP!$A12,SWISSW!$J:$J,MATCHUP!M$1)-COUNTIFS(SWISSW!$I:$I,MATCHUP!$A12,SWISSW!$J:$J,MATCHUP!M$1,SWISSW!$F:$F,"Draw")+COUNTIFS(SWISSW!$I:$I,MATCHUP!M$1,SWISSW!$J:$J,MATCHUP!$A12)-COUNTIFS(SWISSW!$I:$I,MATCHUP!M$1,SWISSW!$J:$J,MATCHUP!$A12,SWISSW!$F:$F,"Draw")),"-")</f>
        <v>0.33333333333333331</v>
      </c>
      <c r="N12" s="5">
        <f ca="1">IFERROR((COUNTIFS(SWISSW!$I:$I,MATCHUP!$A12,SWISSW!$J:$J,MATCHUP!N$1,SWISSW!$F:$F,"Won")+COUNTIFS(SWISSW!$I:$I,MATCHUP!N$1,SWISSW!$J:$J,MATCHUP!$A12,SWISSW!$F:$F,"Lost"))/(COUNTIFS(SWISSW!$I:$I,MATCHUP!$A12,SWISSW!$J:$J,MATCHUP!N$1)-COUNTIFS(SWISSW!$I:$I,MATCHUP!$A12,SWISSW!$J:$J,MATCHUP!N$1,SWISSW!$F:$F,"Draw")+COUNTIFS(SWISSW!$I:$I,MATCHUP!N$1,SWISSW!$J:$J,MATCHUP!$A12)-COUNTIFS(SWISSW!$I:$I,MATCHUP!N$1,SWISSW!$J:$J,MATCHUP!$A12,SWISSW!$F:$F,"Draw")),"-")</f>
        <v>0.83333333333333337</v>
      </c>
      <c r="O12" s="5">
        <f ca="1">IFERROR((COUNTIFS(SWISSW!$I:$I,MATCHUP!$A12,SWISSW!$J:$J,MATCHUP!O$1,SWISSW!$F:$F,"Won")+COUNTIFS(SWISSW!$I:$I,MATCHUP!O$1,SWISSW!$J:$J,MATCHUP!$A12,SWISSW!$F:$F,"Lost"))/(COUNTIFS(SWISSW!$I:$I,MATCHUP!$A12,SWISSW!$J:$J,MATCHUP!O$1)-COUNTIFS(SWISSW!$I:$I,MATCHUP!$A12,SWISSW!$J:$J,MATCHUP!O$1,SWISSW!$F:$F,"Draw")+COUNTIFS(SWISSW!$I:$I,MATCHUP!O$1,SWISSW!$J:$J,MATCHUP!$A12)-COUNTIFS(SWISSW!$I:$I,MATCHUP!O$1,SWISSW!$J:$J,MATCHUP!$A12,SWISSW!$F:$F,"Draw")),"-")</f>
        <v>0.5</v>
      </c>
      <c r="P12" s="5">
        <f ca="1">IFERROR((COUNTIFS(SWISSW!$I:$I,MATCHUP!$A12,SWISSW!$J:$J,MATCHUP!P$1,SWISSW!$F:$F,"Won")+COUNTIFS(SWISSW!$I:$I,MATCHUP!P$1,SWISSW!$J:$J,MATCHUP!$A12,SWISSW!$F:$F,"Lost"))/(COUNTIFS(SWISSW!$I:$I,MATCHUP!$A12,SWISSW!$J:$J,MATCHUP!P$1)-COUNTIFS(SWISSW!$I:$I,MATCHUP!$A12,SWISSW!$J:$J,MATCHUP!P$1,SWISSW!$F:$F,"Draw")+COUNTIFS(SWISSW!$I:$I,MATCHUP!P$1,SWISSW!$J:$J,MATCHUP!$A12)-COUNTIFS(SWISSW!$I:$I,MATCHUP!P$1,SWISSW!$J:$J,MATCHUP!$A12,SWISSW!$F:$F,"Draw")),"-")</f>
        <v>1</v>
      </c>
      <c r="Q12" s="5">
        <f ca="1">IFERROR((COUNTIFS(SWISSW!$I:$I,MATCHUP!$A12,SWISSW!$J:$J,MATCHUP!Q$1,SWISSW!$F:$F,"Won")+COUNTIFS(SWISSW!$I:$I,MATCHUP!Q$1,SWISSW!$J:$J,MATCHUP!$A12,SWISSW!$F:$F,"Lost"))/(COUNTIFS(SWISSW!$I:$I,MATCHUP!$A12,SWISSW!$J:$J,MATCHUP!Q$1)-COUNTIFS(SWISSW!$I:$I,MATCHUP!$A12,SWISSW!$J:$J,MATCHUP!Q$1,SWISSW!$F:$F,"Draw")+COUNTIFS(SWISSW!$I:$I,MATCHUP!Q$1,SWISSW!$J:$J,MATCHUP!$A12)-COUNTIFS(SWISSW!$I:$I,MATCHUP!Q$1,SWISSW!$J:$J,MATCHUP!$A12,SWISSW!$F:$F,"Draw")),"-")</f>
        <v>0.66666666666666663</v>
      </c>
      <c r="R12" s="5">
        <f ca="1">IFERROR((COUNTIFS(SWISSW!$I:$I,MATCHUP!$A12,SWISSW!$J:$J,MATCHUP!R$1,SWISSW!$F:$F,"Won")+COUNTIFS(SWISSW!$I:$I,MATCHUP!R$1,SWISSW!$J:$J,MATCHUP!$A12,SWISSW!$F:$F,"Lost"))/(COUNTIFS(SWISSW!$I:$I,MATCHUP!$A12,SWISSW!$J:$J,MATCHUP!R$1)-COUNTIFS(SWISSW!$I:$I,MATCHUP!$A12,SWISSW!$J:$J,MATCHUP!R$1,SWISSW!$F:$F,"Draw")+COUNTIFS(SWISSW!$I:$I,MATCHUP!R$1,SWISSW!$J:$J,MATCHUP!$A12)-COUNTIFS(SWISSW!$I:$I,MATCHUP!R$1,SWISSW!$J:$J,MATCHUP!$A12,SWISSW!$F:$F,"Draw")),"-")</f>
        <v>0.16666666666666666</v>
      </c>
      <c r="S12" s="5">
        <f ca="1">IFERROR((COUNTIFS(SWISSW!$I:$I,MATCHUP!$A12,SWISSW!$J:$J,MATCHUP!S$1,SWISSW!$F:$F,"Won")+COUNTIFS(SWISSW!$I:$I,MATCHUP!S$1,SWISSW!$J:$J,MATCHUP!$A12,SWISSW!$F:$F,"Lost"))/(COUNTIFS(SWISSW!$I:$I,MATCHUP!$A12,SWISSW!$J:$J,MATCHUP!S$1)-COUNTIFS(SWISSW!$I:$I,MATCHUP!$A12,SWISSW!$J:$J,MATCHUP!S$1,SWISSW!$F:$F,"Draw")+COUNTIFS(SWISSW!$I:$I,MATCHUP!S$1,SWISSW!$J:$J,MATCHUP!$A12)-COUNTIFS(SWISSW!$I:$I,MATCHUP!S$1,SWISSW!$J:$J,MATCHUP!$A12,SWISSW!$F:$F,"Draw")),"-")</f>
        <v>0.8</v>
      </c>
      <c r="T12" s="5">
        <f ca="1">IFERROR((COUNTIFS(SWISSW!$I:$I,MATCHUP!$A12,SWISSW!$J:$J,MATCHUP!T$1,SWISSW!$F:$F,"Won")+COUNTIFS(SWISSW!$I:$I,MATCHUP!T$1,SWISSW!$J:$J,MATCHUP!$A12,SWISSW!$F:$F,"Lost"))/(COUNTIFS(SWISSW!$I:$I,MATCHUP!$A12,SWISSW!$J:$J,MATCHUP!T$1)-COUNTIFS(SWISSW!$I:$I,MATCHUP!$A12,SWISSW!$J:$J,MATCHUP!T$1,SWISSW!$F:$F,"Draw")+COUNTIFS(SWISSW!$I:$I,MATCHUP!T$1,SWISSW!$J:$J,MATCHUP!$A12)-COUNTIFS(SWISSW!$I:$I,MATCHUP!T$1,SWISSW!$J:$J,MATCHUP!$A12,SWISSW!$F:$F,"Draw")),"-")</f>
        <v>0</v>
      </c>
      <c r="U12" s="5">
        <f ca="1">IFERROR((COUNTIFS(SWISSW!$I:$I,MATCHUP!$A12,SWISSW!$J:$J,MATCHUP!U$1,SWISSW!$F:$F,"Won")+COUNTIFS(SWISSW!$I:$I,MATCHUP!U$1,SWISSW!$J:$J,MATCHUP!$A12,SWISSW!$F:$F,"Lost"))/(COUNTIFS(SWISSW!$I:$I,MATCHUP!$A12,SWISSW!$J:$J,MATCHUP!U$1)-COUNTIFS(SWISSW!$I:$I,MATCHUP!$A12,SWISSW!$J:$J,MATCHUP!U$1,SWISSW!$F:$F,"Draw")+COUNTIFS(SWISSW!$I:$I,MATCHUP!U$1,SWISSW!$J:$J,MATCHUP!$A12)-COUNTIFS(SWISSW!$I:$I,MATCHUP!U$1,SWISSW!$J:$J,MATCHUP!$A12,SWISSW!$F:$F,"Draw")),"-")</f>
        <v>0.66666666666666663</v>
      </c>
      <c r="V12" s="5">
        <f ca="1">IFERROR((COUNTIFS(SWISSW!$I:$I,MATCHUP!$A12,SWISSW!$J:$J,MATCHUP!V$1,SWISSW!$F:$F,"Won")+COUNTIFS(SWISSW!$I:$I,MATCHUP!V$1,SWISSW!$J:$J,MATCHUP!$A12,SWISSW!$F:$F,"Lost"))/(COUNTIFS(SWISSW!$I:$I,MATCHUP!$A12,SWISSW!$J:$J,MATCHUP!V$1)-COUNTIFS(SWISSW!$I:$I,MATCHUP!$A12,SWISSW!$J:$J,MATCHUP!V$1,SWISSW!$F:$F,"Draw")+COUNTIFS(SWISSW!$I:$I,MATCHUP!V$1,SWISSW!$J:$J,MATCHUP!$A12)-COUNTIFS(SWISSW!$I:$I,MATCHUP!V$1,SWISSW!$J:$J,MATCHUP!$A12,SWISSW!$F:$F,"Draw")),"-")</f>
        <v>0.8</v>
      </c>
      <c r="W12" s="5" t="str">
        <f ca="1">IFERROR((COUNTIFS(SWISSW!$I:$I,MATCHUP!$A12,SWISSW!$J:$J,MATCHUP!W$1,SWISSW!$F:$F,"Won")+COUNTIFS(SWISSW!$I:$I,MATCHUP!W$1,SWISSW!$J:$J,MATCHUP!$A12,SWISSW!$F:$F,"Lost"))/(COUNTIFS(SWISSW!$I:$I,MATCHUP!$A12,SWISSW!$J:$J,MATCHUP!W$1)-COUNTIFS(SWISSW!$I:$I,MATCHUP!$A12,SWISSW!$J:$J,MATCHUP!W$1,SWISSW!$F:$F,"Draw")+COUNTIFS(SWISSW!$I:$I,MATCHUP!W$1,SWISSW!$J:$J,MATCHUP!$A12)-COUNTIFS(SWISSW!$I:$I,MATCHUP!W$1,SWISSW!$J:$J,MATCHUP!$A12,SWISSW!$F:$F,"Draw")),"-")</f>
        <v>-</v>
      </c>
      <c r="X12" s="5" t="str">
        <f ca="1">IFERROR((COUNTIFS(SWISSW!$I:$I,MATCHUP!$A12,SWISSW!$J:$J,MATCHUP!X$1,SWISSW!$F:$F,"Won")+COUNTIFS(SWISSW!$I:$I,MATCHUP!X$1,SWISSW!$J:$J,MATCHUP!$A12,SWISSW!$F:$F,"Lost"))/(COUNTIFS(SWISSW!$I:$I,MATCHUP!$A12,SWISSW!$J:$J,MATCHUP!X$1)-COUNTIFS(SWISSW!$I:$I,MATCHUP!$A12,SWISSW!$J:$J,MATCHUP!X$1,SWISSW!$F:$F,"Draw")+COUNTIFS(SWISSW!$I:$I,MATCHUP!X$1,SWISSW!$J:$J,MATCHUP!$A12)-COUNTIFS(SWISSW!$I:$I,MATCHUP!X$1,SWISSW!$J:$J,MATCHUP!$A12,SWISSW!$F:$F,"Draw")),"-")</f>
        <v>-</v>
      </c>
      <c r="Y12" s="5">
        <f ca="1">IFERROR((COUNTIFS(SWISSW!$I:$I,MATCHUP!$A12,SWISSW!$J:$J,MATCHUP!Y$1,SWISSW!$F:$F,"Won")+COUNTIFS(SWISSW!$I:$I,MATCHUP!Y$1,SWISSW!$J:$J,MATCHUP!$A12,SWISSW!$F:$F,"Lost"))/(COUNTIFS(SWISSW!$I:$I,MATCHUP!$A12,SWISSW!$J:$J,MATCHUP!Y$1)-COUNTIFS(SWISSW!$I:$I,MATCHUP!$A12,SWISSW!$J:$J,MATCHUP!Y$1,SWISSW!$F:$F,"Draw")+COUNTIFS(SWISSW!$I:$I,MATCHUP!Y$1,SWISSW!$J:$J,MATCHUP!$A12)-COUNTIFS(SWISSW!$I:$I,MATCHUP!Y$1,SWISSW!$J:$J,MATCHUP!$A12,SWISSW!$F:$F,"Draw")),"-")</f>
        <v>1</v>
      </c>
      <c r="Z12" s="5">
        <f ca="1">IFERROR((COUNTIFS(SWISSW!$I:$I,MATCHUP!$A12,SWISSW!$J:$J,MATCHUP!Z$1,SWISSW!$F:$F,"Won")+COUNTIFS(SWISSW!$I:$I,MATCHUP!Z$1,SWISSW!$J:$J,MATCHUP!$A12,SWISSW!$F:$F,"Lost"))/(COUNTIFS(SWISSW!$I:$I,MATCHUP!$A12,SWISSW!$J:$J,MATCHUP!Z$1)-COUNTIFS(SWISSW!$I:$I,MATCHUP!$A12,SWISSW!$J:$J,MATCHUP!Z$1,SWISSW!$F:$F,"Draw")+COUNTIFS(SWISSW!$I:$I,MATCHUP!Z$1,SWISSW!$J:$J,MATCHUP!$A12)-COUNTIFS(SWISSW!$I:$I,MATCHUP!Z$1,SWISSW!$J:$J,MATCHUP!$A12,SWISSW!$F:$F,"Draw")),"-")</f>
        <v>0.5</v>
      </c>
      <c r="AA12" s="5">
        <f ca="1">IFERROR((COUNTIFS(SWISSW!$I:$I,MATCHUP!$A12,SWISSW!$J:$J,MATCHUP!AA$1,SWISSW!$F:$F,"Won")+COUNTIFS(SWISSW!$I:$I,MATCHUP!AA$1,SWISSW!$J:$J,MATCHUP!$A12,SWISSW!$F:$F,"Lost"))/(COUNTIFS(SWISSW!$I:$I,MATCHUP!$A12,SWISSW!$J:$J,MATCHUP!AA$1)-COUNTIFS(SWISSW!$I:$I,MATCHUP!$A12,SWISSW!$J:$J,MATCHUP!AA$1,SWISSW!$F:$F,"Draw")+COUNTIFS(SWISSW!$I:$I,MATCHUP!AA$1,SWISSW!$J:$J,MATCHUP!$A12)-COUNTIFS(SWISSW!$I:$I,MATCHUP!AA$1,SWISSW!$J:$J,MATCHUP!$A12,SWISSW!$F:$F,"Draw")),"-")</f>
        <v>0</v>
      </c>
      <c r="AB12" s="5">
        <f ca="1">IFERROR((COUNTIFS(SWISSW!$I:$I,MATCHUP!$A12,SWISSW!$J:$J,MATCHUP!AB$1,SWISSW!$F:$F,"Won")+COUNTIFS(SWISSW!$I:$I,MATCHUP!AB$1,SWISSW!$J:$J,MATCHUP!$A12,SWISSW!$F:$F,"Lost"))/(COUNTIFS(SWISSW!$I:$I,MATCHUP!$A12,SWISSW!$J:$J,MATCHUP!AB$1)-COUNTIFS(SWISSW!$I:$I,MATCHUP!$A12,SWISSW!$J:$J,MATCHUP!AB$1,SWISSW!$F:$F,"Draw")+COUNTIFS(SWISSW!$I:$I,MATCHUP!AB$1,SWISSW!$J:$J,MATCHUP!$A12)-COUNTIFS(SWISSW!$I:$I,MATCHUP!AB$1,SWISSW!$J:$J,MATCHUP!$A12,SWISSW!$F:$F,"Draw")),"-")</f>
        <v>0.5</v>
      </c>
      <c r="AC12" s="5">
        <f ca="1">IFERROR((COUNTIFS(SWISSW!$I:$I,MATCHUP!$A12,SWISSW!$J:$J,MATCHUP!AC$1,SWISSW!$F:$F,"Won")+COUNTIFS(SWISSW!$I:$I,MATCHUP!AC$1,SWISSW!$J:$J,MATCHUP!$A12,SWISSW!$F:$F,"Lost"))/(COUNTIFS(SWISSW!$I:$I,MATCHUP!$A12,SWISSW!$J:$J,MATCHUP!AC$1)-COUNTIFS(SWISSW!$I:$I,MATCHUP!$A12,SWISSW!$J:$J,MATCHUP!AC$1,SWISSW!$F:$F,"Draw")+COUNTIFS(SWISSW!$I:$I,MATCHUP!AC$1,SWISSW!$J:$J,MATCHUP!$A12)-COUNTIFS(SWISSW!$I:$I,MATCHUP!AC$1,SWISSW!$J:$J,MATCHUP!$A12,SWISSW!$F:$F,"Draw")),"-")</f>
        <v>0.5</v>
      </c>
      <c r="AD12" s="5">
        <f ca="1">IFERROR((COUNTIFS(SWISSW!$I:$I,MATCHUP!$A12,SWISSW!$J:$J,MATCHUP!AD$1,SWISSW!$F:$F,"Won")+COUNTIFS(SWISSW!$I:$I,MATCHUP!AD$1,SWISSW!$J:$J,MATCHUP!$A12,SWISSW!$F:$F,"Lost"))/(COUNTIFS(SWISSW!$I:$I,MATCHUP!$A12,SWISSW!$J:$J,MATCHUP!AD$1)-COUNTIFS(SWISSW!$I:$I,MATCHUP!$A12,SWISSW!$J:$J,MATCHUP!AD$1,SWISSW!$F:$F,"Draw")+COUNTIFS(SWISSW!$I:$I,MATCHUP!AD$1,SWISSW!$J:$J,MATCHUP!$A12)-COUNTIFS(SWISSW!$I:$I,MATCHUP!AD$1,SWISSW!$J:$J,MATCHUP!$A12,SWISSW!$F:$F,"Draw")),"-")</f>
        <v>1</v>
      </c>
      <c r="AE12" s="5" t="str">
        <f ca="1">IFERROR((COUNTIFS(SWISSW!$I:$I,MATCHUP!$A12,SWISSW!$J:$J,MATCHUP!AE$1,SWISSW!$F:$F,"Won")+COUNTIFS(SWISSW!$I:$I,MATCHUP!AE$1,SWISSW!$J:$J,MATCHUP!$A12,SWISSW!$F:$F,"Lost"))/(COUNTIFS(SWISSW!$I:$I,MATCHUP!$A12,SWISSW!$J:$J,MATCHUP!AE$1)-COUNTIFS(SWISSW!$I:$I,MATCHUP!$A12,SWISSW!$J:$J,MATCHUP!AE$1,SWISSW!$F:$F,"Draw")+COUNTIFS(SWISSW!$I:$I,MATCHUP!AE$1,SWISSW!$J:$J,MATCHUP!$A12)-COUNTIFS(SWISSW!$I:$I,MATCHUP!AE$1,SWISSW!$J:$J,MATCHUP!$A12,SWISSW!$F:$F,"Draw")),"-")</f>
        <v>-</v>
      </c>
      <c r="AF12" s="5">
        <f ca="1">IFERROR((COUNTIFS(SWISSW!$I:$I,MATCHUP!$A12,SWISSW!$J:$J,MATCHUP!AF$1,SWISSW!$F:$F,"Won")+COUNTIFS(SWISSW!$I:$I,MATCHUP!AF$1,SWISSW!$J:$J,MATCHUP!$A12,SWISSW!$F:$F,"Lost"))/(COUNTIFS(SWISSW!$I:$I,MATCHUP!$A12,SWISSW!$J:$J,MATCHUP!AF$1)-COUNTIFS(SWISSW!$I:$I,MATCHUP!$A12,SWISSW!$J:$J,MATCHUP!AF$1,SWISSW!$F:$F,"Draw")+COUNTIFS(SWISSW!$I:$I,MATCHUP!AF$1,SWISSW!$J:$J,MATCHUP!$A12)-COUNTIFS(SWISSW!$I:$I,MATCHUP!AF$1,SWISSW!$J:$J,MATCHUP!$A12,SWISSW!$F:$F,"Draw")),"-")</f>
        <v>0.5</v>
      </c>
      <c r="AG12" s="5">
        <f ca="1">IFERROR((COUNTIFS(SWISSW!$I:$I,MATCHUP!$A12,SWISSW!$J:$J,MATCHUP!AG$1,SWISSW!$F:$F,"Won")+COUNTIFS(SWISSW!$I:$I,MATCHUP!AG$1,SWISSW!$J:$J,MATCHUP!$A12,SWISSW!$F:$F,"Lost"))/(COUNTIFS(SWISSW!$I:$I,MATCHUP!$A12,SWISSW!$J:$J,MATCHUP!AG$1)-COUNTIFS(SWISSW!$I:$I,MATCHUP!$A12,SWISSW!$J:$J,MATCHUP!AG$1,SWISSW!$F:$F,"Draw")+COUNTIFS(SWISSW!$I:$I,MATCHUP!AG$1,SWISSW!$J:$J,MATCHUP!$A12)-COUNTIFS(SWISSW!$I:$I,MATCHUP!AG$1,SWISSW!$J:$J,MATCHUP!$A12,SWISSW!$F:$F,"Draw")),"-")</f>
        <v>0.33333333333333331</v>
      </c>
      <c r="AH12" s="5">
        <f ca="1">IFERROR((COUNTIFS(SWISSW!$I:$I,MATCHUP!$A12,SWISSW!$J:$J,MATCHUP!AH$1,SWISSW!$F:$F,"Won")+COUNTIFS(SWISSW!$I:$I,MATCHUP!AH$1,SWISSW!$J:$J,MATCHUP!$A12,SWISSW!$F:$F,"Lost"))/(COUNTIFS(SWISSW!$I:$I,MATCHUP!$A12,SWISSW!$J:$J,MATCHUP!AH$1)-COUNTIFS(SWISSW!$I:$I,MATCHUP!$A12,SWISSW!$J:$J,MATCHUP!AH$1,SWISSW!$F:$F,"Draw")+COUNTIFS(SWISSW!$I:$I,MATCHUP!AH$1,SWISSW!$J:$J,MATCHUP!$A12)-COUNTIFS(SWISSW!$I:$I,MATCHUP!AH$1,SWISSW!$J:$J,MATCHUP!$A12,SWISSW!$F:$F,"Draw")),"-")</f>
        <v>1</v>
      </c>
      <c r="AI12" s="5">
        <f ca="1">IFERROR((COUNTIFS(SWISSW!$I:$I,MATCHUP!$A12,SWISSW!$J:$J,MATCHUP!AI$1,SWISSW!$F:$F,"Won")+COUNTIFS(SWISSW!$I:$I,MATCHUP!AI$1,SWISSW!$J:$J,MATCHUP!$A12,SWISSW!$F:$F,"Lost"))/(COUNTIFS(SWISSW!$I:$I,MATCHUP!$A12,SWISSW!$J:$J,MATCHUP!AI$1)-COUNTIFS(SWISSW!$I:$I,MATCHUP!$A12,SWISSW!$J:$J,MATCHUP!AI$1,SWISSW!$F:$F,"Draw")+COUNTIFS(SWISSW!$I:$I,MATCHUP!AI$1,SWISSW!$J:$J,MATCHUP!$A12)-COUNTIFS(SWISSW!$I:$I,MATCHUP!AI$1,SWISSW!$J:$J,MATCHUP!$A12,SWISSW!$F:$F,"Draw")),"-")</f>
        <v>0.5</v>
      </c>
      <c r="AJ12" s="5" t="str">
        <f ca="1">IFERROR((COUNTIFS(SWISSW!$I:$I,MATCHUP!$A12,SWISSW!$J:$J,MATCHUP!AJ$1,SWISSW!$F:$F,"Won")+COUNTIFS(SWISSW!$I:$I,MATCHUP!AJ$1,SWISSW!$J:$J,MATCHUP!$A12,SWISSW!$F:$F,"Lost"))/(COUNTIFS(SWISSW!$I:$I,MATCHUP!$A12,SWISSW!$J:$J,MATCHUP!AJ$1)-COUNTIFS(SWISSW!$I:$I,MATCHUP!$A12,SWISSW!$J:$J,MATCHUP!AJ$1,SWISSW!$F:$F,"Draw")+COUNTIFS(SWISSW!$I:$I,MATCHUP!AJ$1,SWISSW!$J:$J,MATCHUP!$A12)-COUNTIFS(SWISSW!$I:$I,MATCHUP!AJ$1,SWISSW!$J:$J,MATCHUP!$A12,SWISSW!$F:$F,"Draw")),"-")</f>
        <v>-</v>
      </c>
      <c r="AK12" s="5">
        <f ca="1">IFERROR((COUNTIFS(SWISSW!$I:$I,MATCHUP!$A12,SWISSW!$J:$J,MATCHUP!AK$1,SWISSW!$F:$F,"Won")+COUNTIFS(SWISSW!$I:$I,MATCHUP!AK$1,SWISSW!$J:$J,MATCHUP!$A12,SWISSW!$F:$F,"Lost"))/(COUNTIFS(SWISSW!$I:$I,MATCHUP!$A12,SWISSW!$J:$J,MATCHUP!AK$1)-COUNTIFS(SWISSW!$I:$I,MATCHUP!$A12,SWISSW!$J:$J,MATCHUP!AK$1,SWISSW!$F:$F,"Draw")+COUNTIFS(SWISSW!$I:$I,MATCHUP!AK$1,SWISSW!$J:$J,MATCHUP!$A12)-COUNTIFS(SWISSW!$I:$I,MATCHUP!AK$1,SWISSW!$J:$J,MATCHUP!$A12,SWISSW!$F:$F,"Draw")),"-")</f>
        <v>0</v>
      </c>
      <c r="AL12" s="5" t="str">
        <f ca="1">IFERROR((COUNTIFS(SWISSW!$I:$I,MATCHUP!$A12,SWISSW!$J:$J,MATCHUP!AL$1,SWISSW!$F:$F,"Won")+COUNTIFS(SWISSW!$I:$I,MATCHUP!AL$1,SWISSW!$J:$J,MATCHUP!$A12,SWISSW!$F:$F,"Lost"))/(COUNTIFS(SWISSW!$I:$I,MATCHUP!$A12,SWISSW!$J:$J,MATCHUP!AL$1)-COUNTIFS(SWISSW!$I:$I,MATCHUP!$A12,SWISSW!$J:$J,MATCHUP!AL$1,SWISSW!$F:$F,"Draw")+COUNTIFS(SWISSW!$I:$I,MATCHUP!AL$1,SWISSW!$J:$J,MATCHUP!$A12)-COUNTIFS(SWISSW!$I:$I,MATCHUP!AL$1,SWISSW!$J:$J,MATCHUP!$A12,SWISSW!$F:$F,"Draw")),"-")</f>
        <v>-</v>
      </c>
      <c r="AM12" s="5">
        <f ca="1">IFERROR((COUNTIFS(SWISSW!$I:$I,MATCHUP!$A12,SWISSW!$J:$J,MATCHUP!AM$1,SWISSW!$F:$F,"Won")+COUNTIFS(SWISSW!$I:$I,MATCHUP!AM$1,SWISSW!$J:$J,MATCHUP!$A12,SWISSW!$F:$F,"Lost"))/(COUNTIFS(SWISSW!$I:$I,MATCHUP!$A12,SWISSW!$J:$J,MATCHUP!AM$1)-COUNTIFS(SWISSW!$I:$I,MATCHUP!$A12,SWISSW!$J:$J,MATCHUP!AM$1,SWISSW!$F:$F,"Draw")+COUNTIFS(SWISSW!$I:$I,MATCHUP!AM$1,SWISSW!$J:$J,MATCHUP!$A12)-COUNTIFS(SWISSW!$I:$I,MATCHUP!AM$1,SWISSW!$J:$J,MATCHUP!$A12,SWISSW!$F:$F,"Draw")),"-")</f>
        <v>0</v>
      </c>
      <c r="AN12" s="5" t="str">
        <f ca="1">IFERROR((COUNTIFS(SWISSW!$I:$I,MATCHUP!$A12,SWISSW!$J:$J,MATCHUP!AN$1,SWISSW!$F:$F,"Won")+COUNTIFS(SWISSW!$I:$I,MATCHUP!AN$1,SWISSW!$J:$J,MATCHUP!$A12,SWISSW!$F:$F,"Lost"))/(COUNTIFS(SWISSW!$I:$I,MATCHUP!$A12,SWISSW!$J:$J,MATCHUP!AN$1)-COUNTIFS(SWISSW!$I:$I,MATCHUP!$A12,SWISSW!$J:$J,MATCHUP!AN$1,SWISSW!$F:$F,"Draw")+COUNTIFS(SWISSW!$I:$I,MATCHUP!AN$1,SWISSW!$J:$J,MATCHUP!$A12)-COUNTIFS(SWISSW!$I:$I,MATCHUP!AN$1,SWISSW!$J:$J,MATCHUP!$A12,SWISSW!$F:$F,"Draw")),"-")</f>
        <v>-</v>
      </c>
      <c r="AO12" s="5" t="str">
        <f ca="1">IFERROR((COUNTIFS(SWISSW!$I:$I,MATCHUP!$A12,SWISSW!$J:$J,MATCHUP!AO$1,SWISSW!$F:$F,"Won")+COUNTIFS(SWISSW!$I:$I,MATCHUP!AO$1,SWISSW!$J:$J,MATCHUP!$A12,SWISSW!$F:$F,"Lost"))/(COUNTIFS(SWISSW!$I:$I,MATCHUP!$A12,SWISSW!$J:$J,MATCHUP!AO$1)-COUNTIFS(SWISSW!$I:$I,MATCHUP!$A12,SWISSW!$J:$J,MATCHUP!AO$1,SWISSW!$F:$F,"Draw")+COUNTIFS(SWISSW!$I:$I,MATCHUP!AO$1,SWISSW!$J:$J,MATCHUP!$A12)-COUNTIFS(SWISSW!$I:$I,MATCHUP!AO$1,SWISSW!$J:$J,MATCHUP!$A12,SWISSW!$F:$F,"Draw")),"-")</f>
        <v>-</v>
      </c>
      <c r="AP12" s="5" t="str">
        <f ca="1">IFERROR((COUNTIFS(SWISSW!$I:$I,MATCHUP!$A12,SWISSW!$J:$J,MATCHUP!AP$1,SWISSW!$F:$F,"Won")+COUNTIFS(SWISSW!$I:$I,MATCHUP!AP$1,SWISSW!$J:$J,MATCHUP!$A12,SWISSW!$F:$F,"Lost"))/(COUNTIFS(SWISSW!$I:$I,MATCHUP!$A12,SWISSW!$J:$J,MATCHUP!AP$1)-COUNTIFS(SWISSW!$I:$I,MATCHUP!$A12,SWISSW!$J:$J,MATCHUP!AP$1,SWISSW!$F:$F,"Draw")+COUNTIFS(SWISSW!$I:$I,MATCHUP!AP$1,SWISSW!$J:$J,MATCHUP!$A12)-COUNTIFS(SWISSW!$I:$I,MATCHUP!AP$1,SWISSW!$J:$J,MATCHUP!$A12,SWISSW!$F:$F,"Draw")),"-")</f>
        <v>-</v>
      </c>
      <c r="AQ12" s="5">
        <f ca="1">IFERROR((COUNTIFS(SWISSW!$I:$I,MATCHUP!$A12,SWISSW!$J:$J,MATCHUP!AQ$1,SWISSW!$F:$F,"Won")+COUNTIFS(SWISSW!$I:$I,MATCHUP!AQ$1,SWISSW!$J:$J,MATCHUP!$A12,SWISSW!$F:$F,"Lost"))/(COUNTIFS(SWISSW!$I:$I,MATCHUP!$A12,SWISSW!$J:$J,MATCHUP!AQ$1)-COUNTIFS(SWISSW!$I:$I,MATCHUP!$A12,SWISSW!$J:$J,MATCHUP!AQ$1,SWISSW!$F:$F,"Draw")+COUNTIFS(SWISSW!$I:$I,MATCHUP!AQ$1,SWISSW!$J:$J,MATCHUP!$A12)-COUNTIFS(SWISSW!$I:$I,MATCHUP!AQ$1,SWISSW!$J:$J,MATCHUP!$A12,SWISSW!$F:$F,"Draw")),"-")</f>
        <v>1</v>
      </c>
      <c r="AR12" s="5" t="str">
        <f ca="1">IFERROR((COUNTIFS(SWISSW!$I:$I,MATCHUP!$A12,SWISSW!$J:$J,MATCHUP!AR$1,SWISSW!$F:$F,"Won")+COUNTIFS(SWISSW!$I:$I,MATCHUP!AR$1,SWISSW!$J:$J,MATCHUP!$A12,SWISSW!$F:$F,"Lost"))/(COUNTIFS(SWISSW!$I:$I,MATCHUP!$A12,SWISSW!$J:$J,MATCHUP!AR$1)-COUNTIFS(SWISSW!$I:$I,MATCHUP!$A12,SWISSW!$J:$J,MATCHUP!AR$1,SWISSW!$F:$F,"Draw")+COUNTIFS(SWISSW!$I:$I,MATCHUP!AR$1,SWISSW!$J:$J,MATCHUP!$A12)-COUNTIFS(SWISSW!$I:$I,MATCHUP!AR$1,SWISSW!$J:$J,MATCHUP!$A12,SWISSW!$F:$F,"Draw")),"-")</f>
        <v>-</v>
      </c>
      <c r="AS12" s="5" t="str">
        <f ca="1">IFERROR((COUNTIFS(SWISSW!$I:$I,MATCHUP!$A12,SWISSW!$J:$J,MATCHUP!AS$1,SWISSW!$F:$F,"Won")+COUNTIFS(SWISSW!$I:$I,MATCHUP!AS$1,SWISSW!$J:$J,MATCHUP!$A12,SWISSW!$F:$F,"Lost"))/(COUNTIFS(SWISSW!$I:$I,MATCHUP!$A12,SWISSW!$J:$J,MATCHUP!AS$1)-COUNTIFS(SWISSW!$I:$I,MATCHUP!$A12,SWISSW!$J:$J,MATCHUP!AS$1,SWISSW!$F:$F,"Draw")+COUNTIFS(SWISSW!$I:$I,MATCHUP!AS$1,SWISSW!$J:$J,MATCHUP!$A12)-COUNTIFS(SWISSW!$I:$I,MATCHUP!AS$1,SWISSW!$J:$J,MATCHUP!$A12,SWISSW!$F:$F,"Draw")),"-")</f>
        <v>-</v>
      </c>
      <c r="AT12" s="5">
        <f ca="1">IFERROR((COUNTIFS(SWISSW!$I:$I,MATCHUP!$A12,SWISSW!$J:$J,MATCHUP!AT$1,SWISSW!$F:$F,"Won")+COUNTIFS(SWISSW!$I:$I,MATCHUP!AT$1,SWISSW!$J:$J,MATCHUP!$A12,SWISSW!$F:$F,"Lost"))/(COUNTIFS(SWISSW!$I:$I,MATCHUP!$A12,SWISSW!$J:$J,MATCHUP!AT$1)-COUNTIFS(SWISSW!$I:$I,MATCHUP!$A12,SWISSW!$J:$J,MATCHUP!AT$1,SWISSW!$F:$F,"Draw")+COUNTIFS(SWISSW!$I:$I,MATCHUP!AT$1,SWISSW!$J:$J,MATCHUP!$A12)-COUNTIFS(SWISSW!$I:$I,MATCHUP!AT$1,SWISSW!$J:$J,MATCHUP!$A12,SWISSW!$F:$F,"Draw")),"-")</f>
        <v>0</v>
      </c>
      <c r="AU12" s="5">
        <f ca="1">IFERROR((COUNTIFS(SWISSW!$I:$I,MATCHUP!$A12,SWISSW!$J:$J,MATCHUP!AU$1,SWISSW!$F:$F,"Won")+COUNTIFS(SWISSW!$I:$I,MATCHUP!AU$1,SWISSW!$J:$J,MATCHUP!$A12,SWISSW!$F:$F,"Lost"))/(COUNTIFS(SWISSW!$I:$I,MATCHUP!$A12,SWISSW!$J:$J,MATCHUP!AU$1)-COUNTIFS(SWISSW!$I:$I,MATCHUP!$A12,SWISSW!$J:$J,MATCHUP!AU$1,SWISSW!$F:$F,"Draw")+COUNTIFS(SWISSW!$I:$I,MATCHUP!AU$1,SWISSW!$J:$J,MATCHUP!$A12)-COUNTIFS(SWISSW!$I:$I,MATCHUP!AU$1,SWISSW!$J:$J,MATCHUP!$A12,SWISSW!$F:$F,"Draw")),"-")</f>
        <v>0</v>
      </c>
      <c r="AV12" s="5" t="str">
        <f ca="1">IFERROR((COUNTIFS(SWISSW!$I:$I,MATCHUP!$A12,SWISSW!$J:$J,MATCHUP!AV$1,SWISSW!$F:$F,"Won")+COUNTIFS(SWISSW!$I:$I,MATCHUP!AV$1,SWISSW!$J:$J,MATCHUP!$A12,SWISSW!$F:$F,"Lost"))/(COUNTIFS(SWISSW!$I:$I,MATCHUP!$A12,SWISSW!$J:$J,MATCHUP!AV$1)-COUNTIFS(SWISSW!$I:$I,MATCHUP!$A12,SWISSW!$J:$J,MATCHUP!AV$1,SWISSW!$F:$F,"Draw")+COUNTIFS(SWISSW!$I:$I,MATCHUP!AV$1,SWISSW!$J:$J,MATCHUP!$A12)-COUNTIFS(SWISSW!$I:$I,MATCHUP!AV$1,SWISSW!$J:$J,MATCHUP!$A12,SWISSW!$F:$F,"Draw")),"-")</f>
        <v>-</v>
      </c>
      <c r="AW12" s="5" t="str">
        <f ca="1">IFERROR((COUNTIFS(SWISSW!$I:$I,MATCHUP!$A12,SWISSW!$J:$J,MATCHUP!AW$1,SWISSW!$F:$F,"Won")+COUNTIFS(SWISSW!$I:$I,MATCHUP!AW$1,SWISSW!$J:$J,MATCHUP!$A12,SWISSW!$F:$F,"Lost"))/(COUNTIFS(SWISSW!$I:$I,MATCHUP!$A12,SWISSW!$J:$J,MATCHUP!AW$1)-COUNTIFS(SWISSW!$I:$I,MATCHUP!$A12,SWISSW!$J:$J,MATCHUP!AW$1,SWISSW!$F:$F,"Draw")+COUNTIFS(SWISSW!$I:$I,MATCHUP!AW$1,SWISSW!$J:$J,MATCHUP!$A12)-COUNTIFS(SWISSW!$I:$I,MATCHUP!AW$1,SWISSW!$J:$J,MATCHUP!$A12,SWISSW!$F:$F,"Draw")),"-")</f>
        <v>-</v>
      </c>
      <c r="AX12" s="5" t="str">
        <f ca="1">IFERROR((COUNTIFS(SWISSW!$I:$I,MATCHUP!$A12,SWISSW!$J:$J,MATCHUP!AX$1,SWISSW!$F:$F,"Won")+COUNTIFS(SWISSW!$I:$I,MATCHUP!AX$1,SWISSW!$J:$J,MATCHUP!$A12,SWISSW!$F:$F,"Lost"))/(COUNTIFS(SWISSW!$I:$I,MATCHUP!$A12,SWISSW!$J:$J,MATCHUP!AX$1)-COUNTIFS(SWISSW!$I:$I,MATCHUP!$A12,SWISSW!$J:$J,MATCHUP!AX$1,SWISSW!$F:$F,"Draw")+COUNTIFS(SWISSW!$I:$I,MATCHUP!AX$1,SWISSW!$J:$J,MATCHUP!$A12)-COUNTIFS(SWISSW!$I:$I,MATCHUP!AX$1,SWISSW!$J:$J,MATCHUP!$A12,SWISSW!$F:$F,"Draw")),"-")</f>
        <v>-</v>
      </c>
      <c r="AY12" s="5" t="str">
        <f ca="1">IFERROR((COUNTIFS(SWISSW!$I:$I,MATCHUP!$A12,SWISSW!$J:$J,MATCHUP!AY$1,SWISSW!$F:$F,"Won")+COUNTIFS(SWISSW!$I:$I,MATCHUP!AY$1,SWISSW!$J:$J,MATCHUP!$A12,SWISSW!$F:$F,"Lost"))/(COUNTIFS(SWISSW!$I:$I,MATCHUP!$A12,SWISSW!$J:$J,MATCHUP!AY$1)-COUNTIFS(SWISSW!$I:$I,MATCHUP!$A12,SWISSW!$J:$J,MATCHUP!AY$1,SWISSW!$F:$F,"Draw")+COUNTIFS(SWISSW!$I:$I,MATCHUP!AY$1,SWISSW!$J:$J,MATCHUP!$A12)-COUNTIFS(SWISSW!$I:$I,MATCHUP!AY$1,SWISSW!$J:$J,MATCHUP!$A12,SWISSW!$F:$F,"Draw")),"-")</f>
        <v>-</v>
      </c>
      <c r="AZ12" s="5" t="str">
        <f ca="1">IFERROR((COUNTIFS(SWISSW!$I:$I,MATCHUP!$A12,SWISSW!$J:$J,MATCHUP!AZ$1,SWISSW!$F:$F,"Won")+COUNTIFS(SWISSW!$I:$I,MATCHUP!AZ$1,SWISSW!$J:$J,MATCHUP!$A12,SWISSW!$F:$F,"Lost"))/(COUNTIFS(SWISSW!$I:$I,MATCHUP!$A12,SWISSW!$J:$J,MATCHUP!AZ$1)-COUNTIFS(SWISSW!$I:$I,MATCHUP!$A12,SWISSW!$J:$J,MATCHUP!AZ$1,SWISSW!$F:$F,"Draw")+COUNTIFS(SWISSW!$I:$I,MATCHUP!AZ$1,SWISSW!$J:$J,MATCHUP!$A12)-COUNTIFS(SWISSW!$I:$I,MATCHUP!AZ$1,SWISSW!$J:$J,MATCHUP!$A12,SWISSW!$F:$F,"Draw")),"-")</f>
        <v>-</v>
      </c>
      <c r="BA12" s="5">
        <f ca="1">IFERROR((COUNTIFS(SWISSW!$I:$I,MATCHUP!$A12,SWISSW!$J:$J,MATCHUP!BA$1,SWISSW!$F:$F,"Won")+COUNTIFS(SWISSW!$I:$I,MATCHUP!BA$1,SWISSW!$J:$J,MATCHUP!$A12,SWISSW!$F:$F,"Lost"))/(COUNTIFS(SWISSW!$I:$I,MATCHUP!$A12,SWISSW!$J:$J,MATCHUP!BA$1)-COUNTIFS(SWISSW!$I:$I,MATCHUP!$A12,SWISSW!$J:$J,MATCHUP!BA$1,SWISSW!$F:$F,"Draw")+COUNTIFS(SWISSW!$I:$I,MATCHUP!BA$1,SWISSW!$J:$J,MATCHUP!$A12)-COUNTIFS(SWISSW!$I:$I,MATCHUP!BA$1,SWISSW!$J:$J,MATCHUP!$A12,SWISSW!$F:$F,"Draw")),"-")</f>
        <v>1</v>
      </c>
      <c r="BB12" s="5" t="str">
        <f ca="1">IFERROR((COUNTIFS(SWISSW!$I:$I,MATCHUP!$A12,SWISSW!$J:$J,MATCHUP!BB$1,SWISSW!$F:$F,"Won")+COUNTIFS(SWISSW!$I:$I,MATCHUP!BB$1,SWISSW!$J:$J,MATCHUP!$A12,SWISSW!$F:$F,"Lost"))/(COUNTIFS(SWISSW!$I:$I,MATCHUP!$A12,SWISSW!$J:$J,MATCHUP!BB$1)-COUNTIFS(SWISSW!$I:$I,MATCHUP!$A12,SWISSW!$J:$J,MATCHUP!BB$1,SWISSW!$F:$F,"Draw")+COUNTIFS(SWISSW!$I:$I,MATCHUP!BB$1,SWISSW!$J:$J,MATCHUP!$A12)-COUNTIFS(SWISSW!$I:$I,MATCHUP!BB$1,SWISSW!$J:$J,MATCHUP!$A12,SWISSW!$F:$F,"Draw")),"-")</f>
        <v>-</v>
      </c>
      <c r="BC12" s="5">
        <f ca="1">IFERROR((COUNTIFS(SWISSW!$I:$I,MATCHUP!$A12,SWISSW!$J:$J,MATCHUP!BC$1,SWISSW!$F:$F,"Won")+COUNTIFS(SWISSW!$I:$I,MATCHUP!BC$1,SWISSW!$J:$J,MATCHUP!$A12,SWISSW!$F:$F,"Lost"))/(COUNTIFS(SWISSW!$I:$I,MATCHUP!$A12,SWISSW!$J:$J,MATCHUP!BC$1)-COUNTIFS(SWISSW!$I:$I,MATCHUP!$A12,SWISSW!$J:$J,MATCHUP!BC$1,SWISSW!$F:$F,"Draw")+COUNTIFS(SWISSW!$I:$I,MATCHUP!BC$1,SWISSW!$J:$J,MATCHUP!$A12)-COUNTIFS(SWISSW!$I:$I,MATCHUP!BC$1,SWISSW!$J:$J,MATCHUP!$A12,SWISSW!$F:$F,"Draw")),"-")</f>
        <v>0</v>
      </c>
      <c r="BD12" s="5" t="str">
        <f ca="1">IFERROR((COUNTIFS(SWISSW!$I:$I,MATCHUP!$A12,SWISSW!$J:$J,MATCHUP!BD$1,SWISSW!$F:$F,"Won")+COUNTIFS(SWISSW!$I:$I,MATCHUP!BD$1,SWISSW!$J:$J,MATCHUP!$A12,SWISSW!$F:$F,"Lost"))/(COUNTIFS(SWISSW!$I:$I,MATCHUP!$A12,SWISSW!$J:$J,MATCHUP!BD$1)-COUNTIFS(SWISSW!$I:$I,MATCHUP!$A12,SWISSW!$J:$J,MATCHUP!BD$1,SWISSW!$F:$F,"Draw")+COUNTIFS(SWISSW!$I:$I,MATCHUP!BD$1,SWISSW!$J:$J,MATCHUP!$A12)-COUNTIFS(SWISSW!$I:$I,MATCHUP!BD$1,SWISSW!$J:$J,MATCHUP!$A12,SWISSW!$F:$F,"Draw")),"-")</f>
        <v>-</v>
      </c>
      <c r="BE12" s="5" t="str">
        <f ca="1">IFERROR((COUNTIFS(SWISSW!$I:$I,MATCHUP!$A12,SWISSW!$J:$J,MATCHUP!BE$1,SWISSW!$F:$F,"Won")+COUNTIFS(SWISSW!$I:$I,MATCHUP!BE$1,SWISSW!$J:$J,MATCHUP!$A12,SWISSW!$F:$F,"Lost"))/(COUNTIFS(SWISSW!$I:$I,MATCHUP!$A12,SWISSW!$J:$J,MATCHUP!BE$1)-COUNTIFS(SWISSW!$I:$I,MATCHUP!$A12,SWISSW!$J:$J,MATCHUP!BE$1,SWISSW!$F:$F,"Draw")+COUNTIFS(SWISSW!$I:$I,MATCHUP!BE$1,SWISSW!$J:$J,MATCHUP!$A12)-COUNTIFS(SWISSW!$I:$I,MATCHUP!BE$1,SWISSW!$J:$J,MATCHUP!$A12,SWISSW!$F:$F,"Draw")),"-")</f>
        <v>-</v>
      </c>
      <c r="BF12" s="5">
        <f ca="1">IFERROR((COUNTIFS(SWISSW!$I:$I,MATCHUP!$A12,SWISSW!$J:$J,MATCHUP!BF$1,SWISSW!$F:$F,"Won")+COUNTIFS(SWISSW!$I:$I,MATCHUP!BF$1,SWISSW!$J:$J,MATCHUP!$A12,SWISSW!$F:$F,"Lost"))/(COUNTIFS(SWISSW!$I:$I,MATCHUP!$A12,SWISSW!$J:$J,MATCHUP!BF$1)-COUNTIFS(SWISSW!$I:$I,MATCHUP!$A12,SWISSW!$J:$J,MATCHUP!BF$1,SWISSW!$F:$F,"Draw")+COUNTIFS(SWISSW!$I:$I,MATCHUP!BF$1,SWISSW!$J:$J,MATCHUP!$A12)-COUNTIFS(SWISSW!$I:$I,MATCHUP!BF$1,SWISSW!$J:$J,MATCHUP!$A12,SWISSW!$F:$F,"Draw")),"-")</f>
        <v>0.5</v>
      </c>
      <c r="BG12" s="5" t="str">
        <f ca="1">IFERROR((COUNTIFS(SWISSW!$I:$I,MATCHUP!$A12,SWISSW!$J:$J,MATCHUP!BG$1,SWISSW!$F:$F,"Won")+COUNTIFS(SWISSW!$I:$I,MATCHUP!BG$1,SWISSW!$J:$J,MATCHUP!$A12,SWISSW!$F:$F,"Lost"))/(COUNTIFS(SWISSW!$I:$I,MATCHUP!$A12,SWISSW!$J:$J,MATCHUP!BG$1)-COUNTIFS(SWISSW!$I:$I,MATCHUP!$A12,SWISSW!$J:$J,MATCHUP!BG$1,SWISSW!$F:$F,"Draw")+COUNTIFS(SWISSW!$I:$I,MATCHUP!BG$1,SWISSW!$J:$J,MATCHUP!$A12)-COUNTIFS(SWISSW!$I:$I,MATCHUP!BG$1,SWISSW!$J:$J,MATCHUP!$A12,SWISSW!$F:$F,"Draw")),"-")</f>
        <v>-</v>
      </c>
      <c r="BH12" s="5" t="str">
        <f ca="1">IFERROR((COUNTIFS(SWISSW!$I:$I,MATCHUP!$A12,SWISSW!$J:$J,MATCHUP!BH$1,SWISSW!$F:$F,"Won")+COUNTIFS(SWISSW!$I:$I,MATCHUP!BH$1,SWISSW!$J:$J,MATCHUP!$A12,SWISSW!$F:$F,"Lost"))/(COUNTIFS(SWISSW!$I:$I,MATCHUP!$A12,SWISSW!$J:$J,MATCHUP!BH$1)-COUNTIFS(SWISSW!$I:$I,MATCHUP!$A12,SWISSW!$J:$J,MATCHUP!BH$1,SWISSW!$F:$F,"Draw")+COUNTIFS(SWISSW!$I:$I,MATCHUP!BH$1,SWISSW!$J:$J,MATCHUP!$A12)-COUNTIFS(SWISSW!$I:$I,MATCHUP!BH$1,SWISSW!$J:$J,MATCHUP!$A12,SWISSW!$F:$F,"Draw")),"-")</f>
        <v>-</v>
      </c>
      <c r="BI12" s="5" t="str">
        <f ca="1">IFERROR((COUNTIFS(SWISSW!$I:$I,MATCHUP!$A12,SWISSW!$J:$J,MATCHUP!BI$1,SWISSW!$F:$F,"Won")+COUNTIFS(SWISSW!$I:$I,MATCHUP!BI$1,SWISSW!$J:$J,MATCHUP!$A12,SWISSW!$F:$F,"Lost"))/(COUNTIFS(SWISSW!$I:$I,MATCHUP!$A12,SWISSW!$J:$J,MATCHUP!BI$1)-COUNTIFS(SWISSW!$I:$I,MATCHUP!$A12,SWISSW!$J:$J,MATCHUP!BI$1,SWISSW!$F:$F,"Draw")+COUNTIFS(SWISSW!$I:$I,MATCHUP!BI$1,SWISSW!$J:$J,MATCHUP!$A12)-COUNTIFS(SWISSW!$I:$I,MATCHUP!BI$1,SWISSW!$J:$J,MATCHUP!$A12,SWISSW!$F:$F,"Draw")),"-")</f>
        <v>-</v>
      </c>
      <c r="BJ12" s="5" t="str">
        <f ca="1">IFERROR((COUNTIFS(SWISSW!$I:$I,MATCHUP!$A12,SWISSW!$J:$J,MATCHUP!BJ$1,SWISSW!$F:$F,"Won")+COUNTIFS(SWISSW!$I:$I,MATCHUP!BJ$1,SWISSW!$J:$J,MATCHUP!$A12,SWISSW!$F:$F,"Lost"))/(COUNTIFS(SWISSW!$I:$I,MATCHUP!$A12,SWISSW!$J:$J,MATCHUP!BJ$1)-COUNTIFS(SWISSW!$I:$I,MATCHUP!$A12,SWISSW!$J:$J,MATCHUP!BJ$1,SWISSW!$F:$F,"Draw")+COUNTIFS(SWISSW!$I:$I,MATCHUP!BJ$1,SWISSW!$J:$J,MATCHUP!$A12)-COUNTIFS(SWISSW!$I:$I,MATCHUP!BJ$1,SWISSW!$J:$J,MATCHUP!$A12,SWISSW!$F:$F,"Draw")),"-")</f>
        <v>-</v>
      </c>
      <c r="BK12" s="5" t="str">
        <f ca="1">IFERROR((COUNTIFS(SWISSW!$I:$I,MATCHUP!$A12,SWISSW!$J:$J,MATCHUP!BK$1,SWISSW!$F:$F,"Won")+COUNTIFS(SWISSW!$I:$I,MATCHUP!BK$1,SWISSW!$J:$J,MATCHUP!$A12,SWISSW!$F:$F,"Lost"))/(COUNTIFS(SWISSW!$I:$I,MATCHUP!$A12,SWISSW!$J:$J,MATCHUP!BK$1)-COUNTIFS(SWISSW!$I:$I,MATCHUP!$A12,SWISSW!$J:$J,MATCHUP!BK$1,SWISSW!$F:$F,"Draw")+COUNTIFS(SWISSW!$I:$I,MATCHUP!BK$1,SWISSW!$J:$J,MATCHUP!$A12)-COUNTIFS(SWISSW!$I:$I,MATCHUP!BK$1,SWISSW!$J:$J,MATCHUP!$A12,SWISSW!$F:$F,"Draw")),"-")</f>
        <v>-</v>
      </c>
      <c r="BL12" s="5" t="str">
        <f ca="1">IFERROR((COUNTIFS(SWISSW!$I:$I,MATCHUP!$A12,SWISSW!$J:$J,MATCHUP!BL$1,SWISSW!$F:$F,"Won")+COUNTIFS(SWISSW!$I:$I,MATCHUP!BL$1,SWISSW!$J:$J,MATCHUP!$A12,SWISSW!$F:$F,"Lost"))/(COUNTIFS(SWISSW!$I:$I,MATCHUP!$A12,SWISSW!$J:$J,MATCHUP!BL$1)-COUNTIFS(SWISSW!$I:$I,MATCHUP!$A12,SWISSW!$J:$J,MATCHUP!BL$1,SWISSW!$F:$F,"Draw")+COUNTIFS(SWISSW!$I:$I,MATCHUP!BL$1,SWISSW!$J:$J,MATCHUP!$A12)-COUNTIFS(SWISSW!$I:$I,MATCHUP!BL$1,SWISSW!$J:$J,MATCHUP!$A12,SWISSW!$F:$F,"Draw")),"-")</f>
        <v>-</v>
      </c>
      <c r="BM12" s="5" t="str">
        <f ca="1">IFERROR((COUNTIFS(SWISSW!$I:$I,MATCHUP!$A12,SWISSW!$J:$J,MATCHUP!BM$1,SWISSW!$F:$F,"Won")+COUNTIFS(SWISSW!$I:$I,MATCHUP!BM$1,SWISSW!$J:$J,MATCHUP!$A12,SWISSW!$F:$F,"Lost"))/(COUNTIFS(SWISSW!$I:$I,MATCHUP!$A12,SWISSW!$J:$J,MATCHUP!BM$1)-COUNTIFS(SWISSW!$I:$I,MATCHUP!$A12,SWISSW!$J:$J,MATCHUP!BM$1,SWISSW!$F:$F,"Draw")+COUNTIFS(SWISSW!$I:$I,MATCHUP!BM$1,SWISSW!$J:$J,MATCHUP!$A12)-COUNTIFS(SWISSW!$I:$I,MATCHUP!BM$1,SWISSW!$J:$J,MATCHUP!$A12,SWISSW!$F:$F,"Draw")),"-")</f>
        <v>-</v>
      </c>
      <c r="BN12" s="5" t="str">
        <f ca="1">IFERROR((COUNTIFS(SWISSW!$I:$I,MATCHUP!$A12,SWISSW!$J:$J,MATCHUP!BN$1,SWISSW!$F:$F,"Won")+COUNTIFS(SWISSW!$I:$I,MATCHUP!BN$1,SWISSW!$J:$J,MATCHUP!$A12,SWISSW!$F:$F,"Lost"))/(COUNTIFS(SWISSW!$I:$I,MATCHUP!$A12,SWISSW!$J:$J,MATCHUP!BN$1)-COUNTIFS(SWISSW!$I:$I,MATCHUP!$A12,SWISSW!$J:$J,MATCHUP!BN$1,SWISSW!$F:$F,"Draw")+COUNTIFS(SWISSW!$I:$I,MATCHUP!BN$1,SWISSW!$J:$J,MATCHUP!$A12)-COUNTIFS(SWISSW!$I:$I,MATCHUP!BN$1,SWISSW!$J:$J,MATCHUP!$A12,SWISSW!$F:$F,"Draw")),"-")</f>
        <v>-</v>
      </c>
      <c r="BO12" s="5" t="str">
        <f ca="1">IFERROR((COUNTIFS(SWISSW!$I:$I,MATCHUP!$A12,SWISSW!$J:$J,MATCHUP!BO$1,SWISSW!$F:$F,"Won")+COUNTIFS(SWISSW!$I:$I,MATCHUP!BO$1,SWISSW!$J:$J,MATCHUP!$A12,SWISSW!$F:$F,"Lost"))/(COUNTIFS(SWISSW!$I:$I,MATCHUP!$A12,SWISSW!$J:$J,MATCHUP!BO$1)-COUNTIFS(SWISSW!$I:$I,MATCHUP!$A12,SWISSW!$J:$J,MATCHUP!BO$1,SWISSW!$F:$F,"Draw")+COUNTIFS(SWISSW!$I:$I,MATCHUP!BO$1,SWISSW!$J:$J,MATCHUP!$A12)-COUNTIFS(SWISSW!$I:$I,MATCHUP!BO$1,SWISSW!$J:$J,MATCHUP!$A12,SWISSW!$F:$F,"Draw")),"-")</f>
        <v>-</v>
      </c>
      <c r="BP12" s="5" t="str">
        <f ca="1">IFERROR((COUNTIFS(SWISSW!$I:$I,MATCHUP!$A12,SWISSW!$J:$J,MATCHUP!BP$1,SWISSW!$F:$F,"Won")+COUNTIFS(SWISSW!$I:$I,MATCHUP!BP$1,SWISSW!$J:$J,MATCHUP!$A12,SWISSW!$F:$F,"Lost"))/(COUNTIFS(SWISSW!$I:$I,MATCHUP!$A12,SWISSW!$J:$J,MATCHUP!BP$1)-COUNTIFS(SWISSW!$I:$I,MATCHUP!$A12,SWISSW!$J:$J,MATCHUP!BP$1,SWISSW!$F:$F,"Draw")+COUNTIFS(SWISSW!$I:$I,MATCHUP!BP$1,SWISSW!$J:$J,MATCHUP!$A12)-COUNTIFS(SWISSW!$I:$I,MATCHUP!BP$1,SWISSW!$J:$J,MATCHUP!$A12,SWISSW!$F:$F,"Draw")),"-")</f>
        <v>-</v>
      </c>
      <c r="BQ12" s="5" t="str">
        <f ca="1">IFERROR((COUNTIFS(SWISSW!$I:$I,MATCHUP!$A12,SWISSW!$J:$J,MATCHUP!BQ$1,SWISSW!$F:$F,"Won")+COUNTIFS(SWISSW!$I:$I,MATCHUP!BQ$1,SWISSW!$J:$J,MATCHUP!$A12,SWISSW!$F:$F,"Lost"))/(COUNTIFS(SWISSW!$I:$I,MATCHUP!$A12,SWISSW!$J:$J,MATCHUP!BQ$1)-COUNTIFS(SWISSW!$I:$I,MATCHUP!$A12,SWISSW!$J:$J,MATCHUP!BQ$1,SWISSW!$F:$F,"Draw")+COUNTIFS(SWISSW!$I:$I,MATCHUP!BQ$1,SWISSW!$J:$J,MATCHUP!$A12)-COUNTIFS(SWISSW!$I:$I,MATCHUP!BQ$1,SWISSW!$J:$J,MATCHUP!$A12,SWISSW!$F:$F,"Draw")),"-")</f>
        <v>-</v>
      </c>
      <c r="BR12" s="5" t="str">
        <f ca="1">IFERROR((COUNTIFS(SWISSW!$I:$I,MATCHUP!$A12,SWISSW!$J:$J,MATCHUP!BR$1,SWISSW!$F:$F,"Won")+COUNTIFS(SWISSW!$I:$I,MATCHUP!BR$1,SWISSW!$J:$J,MATCHUP!$A12,SWISSW!$F:$F,"Lost"))/(COUNTIFS(SWISSW!$I:$I,MATCHUP!$A12,SWISSW!$J:$J,MATCHUP!BR$1)-COUNTIFS(SWISSW!$I:$I,MATCHUP!$A12,SWISSW!$J:$J,MATCHUP!BR$1,SWISSW!$F:$F,"Draw")+COUNTIFS(SWISSW!$I:$I,MATCHUP!BR$1,SWISSW!$J:$J,MATCHUP!$A12)-COUNTIFS(SWISSW!$I:$I,MATCHUP!BR$1,SWISSW!$J:$J,MATCHUP!$A12,SWISSW!$F:$F,"Draw")),"-")</f>
        <v>-</v>
      </c>
      <c r="BS12" s="5" t="str">
        <f ca="1">IFERROR((COUNTIFS(SWISSW!$I:$I,MATCHUP!$A12,SWISSW!$J:$J,MATCHUP!BS$1,SWISSW!$F:$F,"Won")+COUNTIFS(SWISSW!$I:$I,MATCHUP!BS$1,SWISSW!$J:$J,MATCHUP!$A12,SWISSW!$F:$F,"Lost"))/(COUNTIFS(SWISSW!$I:$I,MATCHUP!$A12,SWISSW!$J:$J,MATCHUP!BS$1)-COUNTIFS(SWISSW!$I:$I,MATCHUP!$A12,SWISSW!$J:$J,MATCHUP!BS$1,SWISSW!$F:$F,"Draw")+COUNTIFS(SWISSW!$I:$I,MATCHUP!BS$1,SWISSW!$J:$J,MATCHUP!$A12)-COUNTIFS(SWISSW!$I:$I,MATCHUP!BS$1,SWISSW!$J:$J,MATCHUP!$A12,SWISSW!$F:$F,"Draw")),"-")</f>
        <v>-</v>
      </c>
      <c r="BT12" s="5" t="str">
        <f ca="1">IFERROR((COUNTIFS(SWISSW!$I:$I,MATCHUP!$A12,SWISSW!$J:$J,MATCHUP!BT$1,SWISSW!$F:$F,"Won")+COUNTIFS(SWISSW!$I:$I,MATCHUP!BT$1,SWISSW!$J:$J,MATCHUP!$A12,SWISSW!$F:$F,"Lost"))/(COUNTIFS(SWISSW!$I:$I,MATCHUP!$A12,SWISSW!$J:$J,MATCHUP!BT$1)-COUNTIFS(SWISSW!$I:$I,MATCHUP!$A12,SWISSW!$J:$J,MATCHUP!BT$1,SWISSW!$F:$F,"Draw")+COUNTIFS(SWISSW!$I:$I,MATCHUP!BT$1,SWISSW!$J:$J,MATCHUP!$A12)-COUNTIFS(SWISSW!$I:$I,MATCHUP!BT$1,SWISSW!$J:$J,MATCHUP!$A12,SWISSW!$F:$F,"Draw")),"-")</f>
        <v>-</v>
      </c>
      <c r="BU12" s="5" t="str">
        <f ca="1">IFERROR((COUNTIFS(SWISSW!$I:$I,MATCHUP!$A12,SWISSW!$J:$J,MATCHUP!BU$1,SWISSW!$F:$F,"Won")+COUNTIFS(SWISSW!$I:$I,MATCHUP!BU$1,SWISSW!$J:$J,MATCHUP!$A12,SWISSW!$F:$F,"Lost"))/(COUNTIFS(SWISSW!$I:$I,MATCHUP!$A12,SWISSW!$J:$J,MATCHUP!BU$1)-COUNTIFS(SWISSW!$I:$I,MATCHUP!$A12,SWISSW!$J:$J,MATCHUP!BU$1,SWISSW!$F:$F,"Draw")+COUNTIFS(SWISSW!$I:$I,MATCHUP!BU$1,SWISSW!$J:$J,MATCHUP!$A12)-COUNTIFS(SWISSW!$I:$I,MATCHUP!BU$1,SWISSW!$J:$J,MATCHUP!$A12,SWISSW!$F:$F,"Draw")),"-")</f>
        <v>-</v>
      </c>
      <c r="BV12" s="5" t="str">
        <f ca="1">IFERROR((COUNTIFS(SWISSW!$I:$I,MATCHUP!$A12,SWISSW!$J:$J,MATCHUP!BV$1,SWISSW!$F:$F,"Won")+COUNTIFS(SWISSW!$I:$I,MATCHUP!BV$1,SWISSW!$J:$J,MATCHUP!$A12,SWISSW!$F:$F,"Lost"))/(COUNTIFS(SWISSW!$I:$I,MATCHUP!$A12,SWISSW!$J:$J,MATCHUP!BV$1)-COUNTIFS(SWISSW!$I:$I,MATCHUP!$A12,SWISSW!$J:$J,MATCHUP!BV$1,SWISSW!$F:$F,"Draw")+COUNTIFS(SWISSW!$I:$I,MATCHUP!BV$1,SWISSW!$J:$J,MATCHUP!$A12)-COUNTIFS(SWISSW!$I:$I,MATCHUP!BV$1,SWISSW!$J:$J,MATCHUP!$A12,SWISSW!$F:$F,"Draw")),"-")</f>
        <v>-</v>
      </c>
      <c r="BW12" s="5" t="str">
        <f ca="1">IFERROR((COUNTIFS(SWISSW!$I:$I,MATCHUP!$A12,SWISSW!$J:$J,MATCHUP!BW$1,SWISSW!$F:$F,"Won")+COUNTIFS(SWISSW!$I:$I,MATCHUP!BW$1,SWISSW!$J:$J,MATCHUP!$A12,SWISSW!$F:$F,"Lost"))/(COUNTIFS(SWISSW!$I:$I,MATCHUP!$A12,SWISSW!$J:$J,MATCHUP!BW$1)-COUNTIFS(SWISSW!$I:$I,MATCHUP!$A12,SWISSW!$J:$J,MATCHUP!BW$1,SWISSW!$F:$F,"Draw")+COUNTIFS(SWISSW!$I:$I,MATCHUP!BW$1,SWISSW!$J:$J,MATCHUP!$A12)-COUNTIFS(SWISSW!$I:$I,MATCHUP!BW$1,SWISSW!$J:$J,MATCHUP!$A12,SWISSW!$F:$F,"Draw")),"-")</f>
        <v>-</v>
      </c>
      <c r="BX12" s="5" t="str">
        <f ca="1">IFERROR((COUNTIFS(SWISSW!$I:$I,MATCHUP!$A12,SWISSW!$J:$J,MATCHUP!BX$1,SWISSW!$F:$F,"Won")+COUNTIFS(SWISSW!$I:$I,MATCHUP!BX$1,SWISSW!$J:$J,MATCHUP!$A12,SWISSW!$F:$F,"Lost"))/(COUNTIFS(SWISSW!$I:$I,MATCHUP!$A12,SWISSW!$J:$J,MATCHUP!BX$1)-COUNTIFS(SWISSW!$I:$I,MATCHUP!$A12,SWISSW!$J:$J,MATCHUP!BX$1,SWISSW!$F:$F,"Draw")+COUNTIFS(SWISSW!$I:$I,MATCHUP!BX$1,SWISSW!$J:$J,MATCHUP!$A12)-COUNTIFS(SWISSW!$I:$I,MATCHUP!BX$1,SWISSW!$J:$J,MATCHUP!$A12,SWISSW!$F:$F,"Draw")),"-")</f>
        <v>-</v>
      </c>
      <c r="BY12" s="5" t="str">
        <f ca="1">IFERROR((COUNTIFS(SWISSW!$I:$I,MATCHUP!$A12,SWISSW!$J:$J,MATCHUP!BY$1,SWISSW!$F:$F,"Won")+COUNTIFS(SWISSW!$I:$I,MATCHUP!BY$1,SWISSW!$J:$J,MATCHUP!$A12,SWISSW!$F:$F,"Lost"))/(COUNTIFS(SWISSW!$I:$I,MATCHUP!$A12,SWISSW!$J:$J,MATCHUP!BY$1)-COUNTIFS(SWISSW!$I:$I,MATCHUP!$A12,SWISSW!$J:$J,MATCHUP!BY$1,SWISSW!$F:$F,"Draw")+COUNTIFS(SWISSW!$I:$I,MATCHUP!BY$1,SWISSW!$J:$J,MATCHUP!$A12)-COUNTIFS(SWISSW!$I:$I,MATCHUP!BY$1,SWISSW!$J:$J,MATCHUP!$A12,SWISSW!$F:$F,"Draw")),"-")</f>
        <v>-</v>
      </c>
      <c r="BZ12" s="5" t="str">
        <f ca="1">IFERROR((COUNTIFS(SWISSW!$I:$I,MATCHUP!$A12,SWISSW!$J:$J,MATCHUP!BZ$1,SWISSW!$F:$F,"Won")+COUNTIFS(SWISSW!$I:$I,MATCHUP!BZ$1,SWISSW!$J:$J,MATCHUP!$A12,SWISSW!$F:$F,"Lost"))/(COUNTIFS(SWISSW!$I:$I,MATCHUP!$A12,SWISSW!$J:$J,MATCHUP!BZ$1)-COUNTIFS(SWISSW!$I:$I,MATCHUP!$A12,SWISSW!$J:$J,MATCHUP!BZ$1,SWISSW!$F:$F,"Draw")+COUNTIFS(SWISSW!$I:$I,MATCHUP!BZ$1,SWISSW!$J:$J,MATCHUP!$A12)-COUNTIFS(SWISSW!$I:$I,MATCHUP!BZ$1,SWISSW!$J:$J,MATCHUP!$A12,SWISSW!$F:$F,"Draw")),"-")</f>
        <v>-</v>
      </c>
      <c r="CA12" s="5" t="str">
        <f ca="1">IFERROR((COUNTIFS(SWISSW!$I:$I,MATCHUP!$A12,SWISSW!$J:$J,MATCHUP!CA$1,SWISSW!$F:$F,"Won")+COUNTIFS(SWISSW!$I:$I,MATCHUP!CA$1,SWISSW!$J:$J,MATCHUP!$A12,SWISSW!$F:$F,"Lost"))/(COUNTIFS(SWISSW!$I:$I,MATCHUP!$A12,SWISSW!$J:$J,MATCHUP!CA$1)-COUNTIFS(SWISSW!$I:$I,MATCHUP!$A12,SWISSW!$J:$J,MATCHUP!CA$1,SWISSW!$F:$F,"Draw")+COUNTIFS(SWISSW!$I:$I,MATCHUP!CA$1,SWISSW!$J:$J,MATCHUP!$A12)-COUNTIFS(SWISSW!$I:$I,MATCHUP!CA$1,SWISSW!$J:$J,MATCHUP!$A12,SWISSW!$F:$F,"Draw")),"-")</f>
        <v>-</v>
      </c>
      <c r="CB12" s="5" t="str">
        <f ca="1">IFERROR((COUNTIFS(SWISSW!$I:$I,MATCHUP!$A12,SWISSW!$J:$J,MATCHUP!CB$1,SWISSW!$F:$F,"Won")+COUNTIFS(SWISSW!$I:$I,MATCHUP!CB$1,SWISSW!$J:$J,MATCHUP!$A12,SWISSW!$F:$F,"Lost"))/(COUNTIFS(SWISSW!$I:$I,MATCHUP!$A12,SWISSW!$J:$J,MATCHUP!CB$1)-COUNTIFS(SWISSW!$I:$I,MATCHUP!$A12,SWISSW!$J:$J,MATCHUP!CB$1,SWISSW!$F:$F,"Draw")+COUNTIFS(SWISSW!$I:$I,MATCHUP!CB$1,SWISSW!$J:$J,MATCHUP!$A12)-COUNTIFS(SWISSW!$I:$I,MATCHUP!CB$1,SWISSW!$J:$J,MATCHUP!$A12,SWISSW!$F:$F,"Draw")),"-")</f>
        <v>-</v>
      </c>
      <c r="CC12" s="5" t="str">
        <f ca="1">IFERROR((COUNTIFS(SWISSW!$I:$I,MATCHUP!$A12,SWISSW!$J:$J,MATCHUP!CC$1,SWISSW!$F:$F,"Won")+COUNTIFS(SWISSW!$I:$I,MATCHUP!CC$1,SWISSW!$J:$J,MATCHUP!$A12,SWISSW!$F:$F,"Lost"))/(COUNTIFS(SWISSW!$I:$I,MATCHUP!$A12,SWISSW!$J:$J,MATCHUP!CC$1)-COUNTIFS(SWISSW!$I:$I,MATCHUP!$A12,SWISSW!$J:$J,MATCHUP!CC$1,SWISSW!$F:$F,"Draw")+COUNTIFS(SWISSW!$I:$I,MATCHUP!CC$1,SWISSW!$J:$J,MATCHUP!$A12)-COUNTIFS(SWISSW!$I:$I,MATCHUP!CC$1,SWISSW!$J:$J,MATCHUP!$A12,SWISSW!$F:$F,"Draw")),"-")</f>
        <v>-</v>
      </c>
      <c r="CD12" s="5" t="str">
        <f ca="1">IFERROR((COUNTIFS(SWISSW!$I:$I,MATCHUP!$A12,SWISSW!$J:$J,MATCHUP!CD$1,SWISSW!$F:$F,"Won")+COUNTIFS(SWISSW!$I:$I,MATCHUP!CD$1,SWISSW!$J:$J,MATCHUP!$A12,SWISSW!$F:$F,"Lost"))/(COUNTIFS(SWISSW!$I:$I,MATCHUP!$A12,SWISSW!$J:$J,MATCHUP!CD$1)-COUNTIFS(SWISSW!$I:$I,MATCHUP!$A12,SWISSW!$J:$J,MATCHUP!CD$1,SWISSW!$F:$F,"Draw")+COUNTIFS(SWISSW!$I:$I,MATCHUP!CD$1,SWISSW!$J:$J,MATCHUP!$A12)-COUNTIFS(SWISSW!$I:$I,MATCHUP!CD$1,SWISSW!$J:$J,MATCHUP!$A12,SWISSW!$F:$F,"Draw")),"-")</f>
        <v>-</v>
      </c>
      <c r="CE12" s="5" t="str">
        <f ca="1">IFERROR((COUNTIFS(SWISSW!$I:$I,MATCHUP!$A12,SWISSW!$J:$J,MATCHUP!CE$1,SWISSW!$F:$F,"Won")+COUNTIFS(SWISSW!$I:$I,MATCHUP!CE$1,SWISSW!$J:$J,MATCHUP!$A12,SWISSW!$F:$F,"Lost"))/(COUNTIFS(SWISSW!$I:$I,MATCHUP!$A12,SWISSW!$J:$J,MATCHUP!CE$1)-COUNTIFS(SWISSW!$I:$I,MATCHUP!$A12,SWISSW!$J:$J,MATCHUP!CE$1,SWISSW!$F:$F,"Draw")+COUNTIFS(SWISSW!$I:$I,MATCHUP!CE$1,SWISSW!$J:$J,MATCHUP!$A12)-COUNTIFS(SWISSW!$I:$I,MATCHUP!CE$1,SWISSW!$J:$J,MATCHUP!$A12,SWISSW!$F:$F,"Draw")),"-")</f>
        <v>-</v>
      </c>
      <c r="CF12" s="5" t="str">
        <f ca="1">IFERROR((COUNTIFS(SWISSW!$I:$I,MATCHUP!$A12,SWISSW!$J:$J,MATCHUP!CF$1,SWISSW!$F:$F,"Won")+COUNTIFS(SWISSW!$I:$I,MATCHUP!CF$1,SWISSW!$J:$J,MATCHUP!$A12,SWISSW!$F:$F,"Lost"))/(COUNTIFS(SWISSW!$I:$I,MATCHUP!$A12,SWISSW!$J:$J,MATCHUP!CF$1)-COUNTIFS(SWISSW!$I:$I,MATCHUP!$A12,SWISSW!$J:$J,MATCHUP!CF$1,SWISSW!$F:$F,"Draw")+COUNTIFS(SWISSW!$I:$I,MATCHUP!CF$1,SWISSW!$J:$J,MATCHUP!$A12)-COUNTIFS(SWISSW!$I:$I,MATCHUP!CF$1,SWISSW!$J:$J,MATCHUP!$A12,SWISSW!$F:$F,"Draw")),"-")</f>
        <v>-</v>
      </c>
      <c r="CG12" s="5" t="str">
        <f ca="1">IFERROR((COUNTIFS(SWISSW!$I:$I,MATCHUP!$A12,SWISSW!$J:$J,MATCHUP!CG$1,SWISSW!$F:$F,"Won")+COUNTIFS(SWISSW!$I:$I,MATCHUP!CG$1,SWISSW!$J:$J,MATCHUP!$A12,SWISSW!$F:$F,"Lost"))/(COUNTIFS(SWISSW!$I:$I,MATCHUP!$A12,SWISSW!$J:$J,MATCHUP!CG$1)-COUNTIFS(SWISSW!$I:$I,MATCHUP!$A12,SWISSW!$J:$J,MATCHUP!CG$1,SWISSW!$F:$F,"Draw")+COUNTIFS(SWISSW!$I:$I,MATCHUP!CG$1,SWISSW!$J:$J,MATCHUP!$A12)-COUNTIFS(SWISSW!$I:$I,MATCHUP!CG$1,SWISSW!$J:$J,MATCHUP!$A12,SWISSW!$F:$F,"Draw")),"-")</f>
        <v>-</v>
      </c>
      <c r="CH12" s="5" t="str">
        <f ca="1">IFERROR((COUNTIFS(SWISSW!$I:$I,MATCHUP!$A12,SWISSW!$J:$J,MATCHUP!CH$1,SWISSW!$F:$F,"Won")+COUNTIFS(SWISSW!$I:$I,MATCHUP!CH$1,SWISSW!$J:$J,MATCHUP!$A12,SWISSW!$F:$F,"Lost"))/(COUNTIFS(SWISSW!$I:$I,MATCHUP!$A12,SWISSW!$J:$J,MATCHUP!CH$1)-COUNTIFS(SWISSW!$I:$I,MATCHUP!$A12,SWISSW!$J:$J,MATCHUP!CH$1,SWISSW!$F:$F,"Draw")+COUNTIFS(SWISSW!$I:$I,MATCHUP!CH$1,SWISSW!$J:$J,MATCHUP!$A12)-COUNTIFS(SWISSW!$I:$I,MATCHUP!CH$1,SWISSW!$J:$J,MATCHUP!$A12,SWISSW!$F:$F,"Draw")),"-")</f>
        <v>-</v>
      </c>
      <c r="CI12" s="5" t="str">
        <f ca="1">IFERROR((COUNTIFS(SWISSW!$I:$I,MATCHUP!$A12,SWISSW!$J:$J,MATCHUP!CI$1,SWISSW!$F:$F,"Won")+COUNTIFS(SWISSW!$I:$I,MATCHUP!CI$1,SWISSW!$J:$J,MATCHUP!$A12,SWISSW!$F:$F,"Lost"))/(COUNTIFS(SWISSW!$I:$I,MATCHUP!$A12,SWISSW!$J:$J,MATCHUP!CI$1)-COUNTIFS(SWISSW!$I:$I,MATCHUP!$A12,SWISSW!$J:$J,MATCHUP!CI$1,SWISSW!$F:$F,"Draw")+COUNTIFS(SWISSW!$I:$I,MATCHUP!CI$1,SWISSW!$J:$J,MATCHUP!$A12)-COUNTIFS(SWISSW!$I:$I,MATCHUP!CI$1,SWISSW!$J:$J,MATCHUP!$A12,SWISSW!$F:$F,"Draw")),"-")</f>
        <v>-</v>
      </c>
      <c r="CJ12" s="5" t="str">
        <f ca="1">IFERROR((COUNTIFS(SWISSW!$I:$I,MATCHUP!$A12,SWISSW!$J:$J,MATCHUP!CJ$1,SWISSW!$F:$F,"Won")+COUNTIFS(SWISSW!$I:$I,MATCHUP!CJ$1,SWISSW!$J:$J,MATCHUP!$A12,SWISSW!$F:$F,"Lost"))/(COUNTIFS(SWISSW!$I:$I,MATCHUP!$A12,SWISSW!$J:$J,MATCHUP!CJ$1)-COUNTIFS(SWISSW!$I:$I,MATCHUP!$A12,SWISSW!$J:$J,MATCHUP!CJ$1,SWISSW!$F:$F,"Draw")+COUNTIFS(SWISSW!$I:$I,MATCHUP!CJ$1,SWISSW!$J:$J,MATCHUP!$A12)-COUNTIFS(SWISSW!$I:$I,MATCHUP!CJ$1,SWISSW!$J:$J,MATCHUP!$A12,SWISSW!$F:$F,"Draw")),"-")</f>
        <v>-</v>
      </c>
      <c r="CK12" s="5" t="str">
        <f ca="1">IFERROR((COUNTIFS(SWISSW!$I:$I,MATCHUP!$A12,SWISSW!$J:$J,MATCHUP!CK$1,SWISSW!$F:$F,"Won")+COUNTIFS(SWISSW!$I:$I,MATCHUP!CK$1,SWISSW!$J:$J,MATCHUP!$A12,SWISSW!$F:$F,"Lost"))/(COUNTIFS(SWISSW!$I:$I,MATCHUP!$A12,SWISSW!$J:$J,MATCHUP!CK$1)-COUNTIFS(SWISSW!$I:$I,MATCHUP!$A12,SWISSW!$J:$J,MATCHUP!CK$1,SWISSW!$F:$F,"Draw")+COUNTIFS(SWISSW!$I:$I,MATCHUP!CK$1,SWISSW!$J:$J,MATCHUP!$A12)-COUNTIFS(SWISSW!$I:$I,MATCHUP!CK$1,SWISSW!$J:$J,MATCHUP!$A12,SWISSW!$F:$F,"Draw")),"-")</f>
        <v>-</v>
      </c>
      <c r="CL12" s="5" t="str">
        <f ca="1">IFERROR((COUNTIFS(SWISSW!$I:$I,MATCHUP!$A12,SWISSW!$J:$J,MATCHUP!CL$1,SWISSW!$F:$F,"Won")+COUNTIFS(SWISSW!$I:$I,MATCHUP!CL$1,SWISSW!$J:$J,MATCHUP!$A12,SWISSW!$F:$F,"Lost"))/(COUNTIFS(SWISSW!$I:$I,MATCHUP!$A12,SWISSW!$J:$J,MATCHUP!CL$1)-COUNTIFS(SWISSW!$I:$I,MATCHUP!$A12,SWISSW!$J:$J,MATCHUP!CL$1,SWISSW!$F:$F,"Draw")+COUNTIFS(SWISSW!$I:$I,MATCHUP!CL$1,SWISSW!$J:$J,MATCHUP!$A12)-COUNTIFS(SWISSW!$I:$I,MATCHUP!CL$1,SWISSW!$J:$J,MATCHUP!$A12,SWISSW!$F:$F,"Draw")),"-")</f>
        <v>-</v>
      </c>
      <c r="CM12" s="5" t="str">
        <f ca="1">IFERROR((COUNTIFS(SWISSW!$I:$I,MATCHUP!$A12,SWISSW!$J:$J,MATCHUP!CM$1,SWISSW!$F:$F,"Won")+COUNTIFS(SWISSW!$I:$I,MATCHUP!CM$1,SWISSW!$J:$J,MATCHUP!$A12,SWISSW!$F:$F,"Lost"))/(COUNTIFS(SWISSW!$I:$I,MATCHUP!$A12,SWISSW!$J:$J,MATCHUP!CM$1)-COUNTIFS(SWISSW!$I:$I,MATCHUP!$A12,SWISSW!$J:$J,MATCHUP!CM$1,SWISSW!$F:$F,"Draw")+COUNTIFS(SWISSW!$I:$I,MATCHUP!CM$1,SWISSW!$J:$J,MATCHUP!$A12)-COUNTIFS(SWISSW!$I:$I,MATCHUP!CM$1,SWISSW!$J:$J,MATCHUP!$A12,SWISSW!$F:$F,"Draw")),"-")</f>
        <v>-</v>
      </c>
      <c r="CN12" s="5" t="str">
        <f ca="1">IFERROR((COUNTIFS(SWISSW!$I:$I,MATCHUP!$A12,SWISSW!$J:$J,MATCHUP!CN$1,SWISSW!$F:$F,"Won")+COUNTIFS(SWISSW!$I:$I,MATCHUP!CN$1,SWISSW!$J:$J,MATCHUP!$A12,SWISSW!$F:$F,"Lost"))/(COUNTIFS(SWISSW!$I:$I,MATCHUP!$A12,SWISSW!$J:$J,MATCHUP!CN$1)-COUNTIFS(SWISSW!$I:$I,MATCHUP!$A12,SWISSW!$J:$J,MATCHUP!CN$1,SWISSW!$F:$F,"Draw")+COUNTIFS(SWISSW!$I:$I,MATCHUP!CN$1,SWISSW!$J:$J,MATCHUP!$A12)-COUNTIFS(SWISSW!$I:$I,MATCHUP!CN$1,SWISSW!$J:$J,MATCHUP!$A12,SWISSW!$F:$F,"Draw")),"-")</f>
        <v>-</v>
      </c>
      <c r="CO12" s="5" t="str">
        <f ca="1">IFERROR((COUNTIFS(SWISSW!$I:$I,MATCHUP!$A12,SWISSW!$J:$J,MATCHUP!CO$1,SWISSW!$F:$F,"Won")+COUNTIFS(SWISSW!$I:$I,MATCHUP!CO$1,SWISSW!$J:$J,MATCHUP!$A12,SWISSW!$F:$F,"Lost"))/(COUNTIFS(SWISSW!$I:$I,MATCHUP!$A12,SWISSW!$J:$J,MATCHUP!CO$1)-COUNTIFS(SWISSW!$I:$I,MATCHUP!$A12,SWISSW!$J:$J,MATCHUP!CO$1,SWISSW!$F:$F,"Draw")+COUNTIFS(SWISSW!$I:$I,MATCHUP!CO$1,SWISSW!$J:$J,MATCHUP!$A12)-COUNTIFS(SWISSW!$I:$I,MATCHUP!CO$1,SWISSW!$J:$J,MATCHUP!$A12,SWISSW!$F:$F,"Draw")),"-")</f>
        <v>-</v>
      </c>
      <c r="CP12" s="5" t="str">
        <f ca="1">IFERROR((COUNTIFS(SWISSW!$I:$I,MATCHUP!$A12,SWISSW!$J:$J,MATCHUP!CP$1,SWISSW!$F:$F,"Won")+COUNTIFS(SWISSW!$I:$I,MATCHUP!CP$1,SWISSW!$J:$J,MATCHUP!$A12,SWISSW!$F:$F,"Lost"))/(COUNTIFS(SWISSW!$I:$I,MATCHUP!$A12,SWISSW!$J:$J,MATCHUP!CP$1)-COUNTIFS(SWISSW!$I:$I,MATCHUP!$A12,SWISSW!$J:$J,MATCHUP!CP$1,SWISSW!$F:$F,"Draw")+COUNTIFS(SWISSW!$I:$I,MATCHUP!CP$1,SWISSW!$J:$J,MATCHUP!$A12)-COUNTIFS(SWISSW!$I:$I,MATCHUP!CP$1,SWISSW!$J:$J,MATCHUP!$A12,SWISSW!$F:$F,"Draw")),"-")</f>
        <v>-</v>
      </c>
      <c r="CQ12" s="5" t="str">
        <f ca="1">IFERROR((COUNTIFS(SWISSW!$I:$I,MATCHUP!$A12,SWISSW!$J:$J,MATCHUP!CQ$1,SWISSW!$F:$F,"Won")+COUNTIFS(SWISSW!$I:$I,MATCHUP!CQ$1,SWISSW!$J:$J,MATCHUP!$A12,SWISSW!$F:$F,"Lost"))/(COUNTIFS(SWISSW!$I:$I,MATCHUP!$A12,SWISSW!$J:$J,MATCHUP!CQ$1)-COUNTIFS(SWISSW!$I:$I,MATCHUP!$A12,SWISSW!$J:$J,MATCHUP!CQ$1,SWISSW!$F:$F,"Draw")+COUNTIFS(SWISSW!$I:$I,MATCHUP!CQ$1,SWISSW!$J:$J,MATCHUP!$A12)-COUNTIFS(SWISSW!$I:$I,MATCHUP!CQ$1,SWISSW!$J:$J,MATCHUP!$A12,SWISSW!$F:$F,"Draw")),"-")</f>
        <v>-</v>
      </c>
      <c r="CR12" s="5" t="str">
        <f ca="1">IFERROR((COUNTIFS(SWISSW!$I:$I,MATCHUP!$A12,SWISSW!$J:$J,MATCHUP!CR$1,SWISSW!$F:$F,"Won")+COUNTIFS(SWISSW!$I:$I,MATCHUP!CR$1,SWISSW!$J:$J,MATCHUP!$A12,SWISSW!$F:$F,"Lost"))/(COUNTIFS(SWISSW!$I:$I,MATCHUP!$A12,SWISSW!$J:$J,MATCHUP!CR$1)-COUNTIFS(SWISSW!$I:$I,MATCHUP!$A12,SWISSW!$J:$J,MATCHUP!CR$1,SWISSW!$F:$F,"Draw")+COUNTIFS(SWISSW!$I:$I,MATCHUP!CR$1,SWISSW!$J:$J,MATCHUP!$A12)-COUNTIFS(SWISSW!$I:$I,MATCHUP!CR$1,SWISSW!$J:$J,MATCHUP!$A12,SWISSW!$F:$F,"Draw")),"-")</f>
        <v>-</v>
      </c>
      <c r="CS12" s="5" t="str">
        <f ca="1">IFERROR((COUNTIFS(SWISSW!$I:$I,MATCHUP!$A12,SWISSW!$J:$J,MATCHUP!CS$1,SWISSW!$F:$F,"Won")+COUNTIFS(SWISSW!$I:$I,MATCHUP!CS$1,SWISSW!$J:$J,MATCHUP!$A12,SWISSW!$F:$F,"Lost"))/(COUNTIFS(SWISSW!$I:$I,MATCHUP!$A12,SWISSW!$J:$J,MATCHUP!CS$1)-COUNTIFS(SWISSW!$I:$I,MATCHUP!$A12,SWISSW!$J:$J,MATCHUP!CS$1,SWISSW!$F:$F,"Draw")+COUNTIFS(SWISSW!$I:$I,MATCHUP!CS$1,SWISSW!$J:$J,MATCHUP!$A12)-COUNTIFS(SWISSW!$I:$I,MATCHUP!CS$1,SWISSW!$J:$J,MATCHUP!$A12,SWISSW!$F:$F,"Draw")),"-")</f>
        <v>-</v>
      </c>
      <c r="CT12" s="5" t="str">
        <f ca="1">IFERROR((COUNTIFS(SWISSW!$I:$I,MATCHUP!$A12,SWISSW!$J:$J,MATCHUP!CT$1,SWISSW!$F:$F,"Won")+COUNTIFS(SWISSW!$I:$I,MATCHUP!CT$1,SWISSW!$J:$J,MATCHUP!$A12,SWISSW!$F:$F,"Lost"))/(COUNTIFS(SWISSW!$I:$I,MATCHUP!$A12,SWISSW!$J:$J,MATCHUP!CT$1)-COUNTIFS(SWISSW!$I:$I,MATCHUP!$A12,SWISSW!$J:$J,MATCHUP!CT$1,SWISSW!$F:$F,"Draw")+COUNTIFS(SWISSW!$I:$I,MATCHUP!CT$1,SWISSW!$J:$J,MATCHUP!$A12)-COUNTIFS(SWISSW!$I:$I,MATCHUP!CT$1,SWISSW!$J:$J,MATCHUP!$A12,SWISSW!$F:$F,"Draw")),"-")</f>
        <v>-</v>
      </c>
      <c r="CU12" s="5" t="str">
        <f ca="1">IFERROR((COUNTIFS(SWISSW!$I:$I,MATCHUP!$A12,SWISSW!$J:$J,MATCHUP!CU$1,SWISSW!$F:$F,"Won")+COUNTIFS(SWISSW!$I:$I,MATCHUP!CU$1,SWISSW!$J:$J,MATCHUP!$A12,SWISSW!$F:$F,"Lost"))/(COUNTIFS(SWISSW!$I:$I,MATCHUP!$A12,SWISSW!$J:$J,MATCHUP!CU$1)-COUNTIFS(SWISSW!$I:$I,MATCHUP!$A12,SWISSW!$J:$J,MATCHUP!CU$1,SWISSW!$F:$F,"Draw")+COUNTIFS(SWISSW!$I:$I,MATCHUP!CU$1,SWISSW!$J:$J,MATCHUP!$A12)-COUNTIFS(SWISSW!$I:$I,MATCHUP!CU$1,SWISSW!$J:$J,MATCHUP!$A12,SWISSW!$F:$F,"Draw")),"-")</f>
        <v>-</v>
      </c>
      <c r="CV12" s="5" t="str">
        <f ca="1">IFERROR((COUNTIFS(SWISSW!$I:$I,MATCHUP!$A12,SWISSW!$J:$J,MATCHUP!CV$1,SWISSW!$F:$F,"Won")+COUNTIFS(SWISSW!$I:$I,MATCHUP!CV$1,SWISSW!$J:$J,MATCHUP!$A12,SWISSW!$F:$F,"Lost"))/(COUNTIFS(SWISSW!$I:$I,MATCHUP!$A12,SWISSW!$J:$J,MATCHUP!CV$1)-COUNTIFS(SWISSW!$I:$I,MATCHUP!$A12,SWISSW!$J:$J,MATCHUP!CV$1,SWISSW!$F:$F,"Draw")+COUNTIFS(SWISSW!$I:$I,MATCHUP!CV$1,SWISSW!$J:$J,MATCHUP!$A12)-COUNTIFS(SWISSW!$I:$I,MATCHUP!CV$1,SWISSW!$J:$J,MATCHUP!$A12,SWISSW!$F:$F,"Draw")),"-")</f>
        <v>-</v>
      </c>
    </row>
    <row r="13" spans="1:100" s="6" customFormat="1" ht="55" customHeight="1" x14ac:dyDescent="0.25">
      <c r="A13" s="3" t="str" cm="1">
        <f t="array" aca="1" ref="A13" ca="1">INDIRECT(ADDRESS(ROW(),1,,1,"METABREAK"))</f>
        <v>White Weenie</v>
      </c>
      <c r="B13" s="5">
        <f ca="1">IFERROR((COUNTIFS(SWISSW!$I:$I,MATCHUP!$A13,SWISSW!$J:$J,MATCHUP!B$1,SWISSW!$F:$F,"Won")+COUNTIFS(SWISSW!$I:$I,MATCHUP!B$1,SWISSW!$J:$J,MATCHUP!$A13,SWISSW!$F:$F,"Lost"))/(COUNTIFS(SWISSW!$I:$I,MATCHUP!$A13,SWISSW!$J:$J,MATCHUP!B$1)-COUNTIFS(SWISSW!$I:$I,MATCHUP!$A13,SWISSW!$J:$J,MATCHUP!B$1,SWISSW!$F:$F,"Draw")+COUNTIFS(SWISSW!$I:$I,MATCHUP!B$1,SWISSW!$J:$J,MATCHUP!$A13)-COUNTIFS(SWISSW!$I:$I,MATCHUP!B$1,SWISSW!$J:$J,MATCHUP!$A13,SWISSW!$F:$F,"Draw")),"-")</f>
        <v>0.43478260869565216</v>
      </c>
      <c r="C13" s="5">
        <f ca="1">IFERROR((COUNTIFS(SWISSW!$I:$I,MATCHUP!$A13,SWISSW!$J:$J,MATCHUP!C$1,SWISSW!$F:$F,"Won")+COUNTIFS(SWISSW!$I:$I,MATCHUP!C$1,SWISSW!$J:$J,MATCHUP!$A13,SWISSW!$F:$F,"Lost"))/(COUNTIFS(SWISSW!$I:$I,MATCHUP!$A13,SWISSW!$J:$J,MATCHUP!C$1)-COUNTIFS(SWISSW!$I:$I,MATCHUP!$A13,SWISSW!$J:$J,MATCHUP!C$1,SWISSW!$F:$F,"Draw")+COUNTIFS(SWISSW!$I:$I,MATCHUP!C$1,SWISSW!$J:$J,MATCHUP!$A13)-COUNTIFS(SWISSW!$I:$I,MATCHUP!C$1,SWISSW!$J:$J,MATCHUP!$A13,SWISSW!$F:$F,"Draw")),"-")</f>
        <v>0.54545454545454541</v>
      </c>
      <c r="D13" s="5">
        <f ca="1">IFERROR((COUNTIFS(SWISSW!$I:$I,MATCHUP!$A13,SWISSW!$J:$J,MATCHUP!D$1,SWISSW!$F:$F,"Won")+COUNTIFS(SWISSW!$I:$I,MATCHUP!D$1,SWISSW!$J:$J,MATCHUP!$A13,SWISSW!$F:$F,"Lost"))/(COUNTIFS(SWISSW!$I:$I,MATCHUP!$A13,SWISSW!$J:$J,MATCHUP!D$1)-COUNTIFS(SWISSW!$I:$I,MATCHUP!$A13,SWISSW!$J:$J,MATCHUP!D$1,SWISSW!$F:$F,"Draw")+COUNTIFS(SWISSW!$I:$I,MATCHUP!D$1,SWISSW!$J:$J,MATCHUP!$A13)-COUNTIFS(SWISSW!$I:$I,MATCHUP!D$1,SWISSW!$J:$J,MATCHUP!$A13,SWISSW!$F:$F,"Draw")),"-")</f>
        <v>0.5</v>
      </c>
      <c r="E13" s="5">
        <f ca="1">IFERROR((COUNTIFS(SWISSW!$I:$I,MATCHUP!$A13,SWISSW!$J:$J,MATCHUP!E$1,SWISSW!$F:$F,"Won")+COUNTIFS(SWISSW!$I:$I,MATCHUP!E$1,SWISSW!$J:$J,MATCHUP!$A13,SWISSW!$F:$F,"Lost"))/(COUNTIFS(SWISSW!$I:$I,MATCHUP!$A13,SWISSW!$J:$J,MATCHUP!E$1)-COUNTIFS(SWISSW!$I:$I,MATCHUP!$A13,SWISSW!$J:$J,MATCHUP!E$1,SWISSW!$F:$F,"Draw")+COUNTIFS(SWISSW!$I:$I,MATCHUP!E$1,SWISSW!$J:$J,MATCHUP!$A13)-COUNTIFS(SWISSW!$I:$I,MATCHUP!E$1,SWISSW!$J:$J,MATCHUP!$A13,SWISSW!$F:$F,"Draw")),"-")</f>
        <v>0.66666666666666663</v>
      </c>
      <c r="F13" s="5">
        <f ca="1">IFERROR((COUNTIFS(SWISSW!$I:$I,MATCHUP!$A13,SWISSW!$J:$J,MATCHUP!F$1,SWISSW!$F:$F,"Won")+COUNTIFS(SWISSW!$I:$I,MATCHUP!F$1,SWISSW!$J:$J,MATCHUP!$A13,SWISSW!$F:$F,"Lost"))/(COUNTIFS(SWISSW!$I:$I,MATCHUP!$A13,SWISSW!$J:$J,MATCHUP!F$1)-COUNTIFS(SWISSW!$I:$I,MATCHUP!$A13,SWISSW!$J:$J,MATCHUP!F$1,SWISSW!$F:$F,"Draw")+COUNTIFS(SWISSW!$I:$I,MATCHUP!F$1,SWISSW!$J:$J,MATCHUP!$A13)-COUNTIFS(SWISSW!$I:$I,MATCHUP!F$1,SWISSW!$J:$J,MATCHUP!$A13,SWISSW!$F:$F,"Draw")),"-")</f>
        <v>0.69230769230769229</v>
      </c>
      <c r="G13" s="5">
        <f ca="1">IFERROR((COUNTIFS(SWISSW!$I:$I,MATCHUP!$A13,SWISSW!$J:$J,MATCHUP!G$1,SWISSW!$F:$F,"Won")+COUNTIFS(SWISSW!$I:$I,MATCHUP!G$1,SWISSW!$J:$J,MATCHUP!$A13,SWISSW!$F:$F,"Lost"))/(COUNTIFS(SWISSW!$I:$I,MATCHUP!$A13,SWISSW!$J:$J,MATCHUP!G$1)-COUNTIFS(SWISSW!$I:$I,MATCHUP!$A13,SWISSW!$J:$J,MATCHUP!G$1,SWISSW!$F:$F,"Draw")+COUNTIFS(SWISSW!$I:$I,MATCHUP!G$1,SWISSW!$J:$J,MATCHUP!$A13)-COUNTIFS(SWISSW!$I:$I,MATCHUP!G$1,SWISSW!$J:$J,MATCHUP!$A13,SWISSW!$F:$F,"Draw")),"-")</f>
        <v>0.2857142857142857</v>
      </c>
      <c r="H13" s="5">
        <f ca="1">IFERROR((COUNTIFS(SWISSW!$I:$I,MATCHUP!$A13,SWISSW!$J:$J,MATCHUP!H$1,SWISSW!$F:$F,"Won")+COUNTIFS(SWISSW!$I:$I,MATCHUP!H$1,SWISSW!$J:$J,MATCHUP!$A13,SWISSW!$F:$F,"Lost"))/(COUNTIFS(SWISSW!$I:$I,MATCHUP!$A13,SWISSW!$J:$J,MATCHUP!H$1)-COUNTIFS(SWISSW!$I:$I,MATCHUP!$A13,SWISSW!$J:$J,MATCHUP!H$1,SWISSW!$F:$F,"Draw")+COUNTIFS(SWISSW!$I:$I,MATCHUP!H$1,SWISSW!$J:$J,MATCHUP!$A13)-COUNTIFS(SWISSW!$I:$I,MATCHUP!H$1,SWISSW!$J:$J,MATCHUP!$A13,SWISSW!$F:$F,"Draw")),"-")</f>
        <v>0.16666666666666666</v>
      </c>
      <c r="I13" s="5">
        <f ca="1">IFERROR((COUNTIFS(SWISSW!$I:$I,MATCHUP!$A13,SWISSW!$J:$J,MATCHUP!I$1,SWISSW!$F:$F,"Won")+COUNTIFS(SWISSW!$I:$I,MATCHUP!I$1,SWISSW!$J:$J,MATCHUP!$A13,SWISSW!$F:$F,"Lost"))/(COUNTIFS(SWISSW!$I:$I,MATCHUP!$A13,SWISSW!$J:$J,MATCHUP!I$1)-COUNTIFS(SWISSW!$I:$I,MATCHUP!$A13,SWISSW!$J:$J,MATCHUP!I$1,SWISSW!$F:$F,"Draw")+COUNTIFS(SWISSW!$I:$I,MATCHUP!I$1,SWISSW!$J:$J,MATCHUP!$A13)-COUNTIFS(SWISSW!$I:$I,MATCHUP!I$1,SWISSW!$J:$J,MATCHUP!$A13,SWISSW!$F:$F,"Draw")),"-")</f>
        <v>0</v>
      </c>
      <c r="J13" s="5">
        <f ca="1">IFERROR((COUNTIFS(SWISSW!$I:$I,MATCHUP!$A13,SWISSW!$J:$J,MATCHUP!J$1,SWISSW!$F:$F,"Won")+COUNTIFS(SWISSW!$I:$I,MATCHUP!J$1,SWISSW!$J:$J,MATCHUP!$A13,SWISSW!$F:$F,"Lost"))/(COUNTIFS(SWISSW!$I:$I,MATCHUP!$A13,SWISSW!$J:$J,MATCHUP!J$1)-COUNTIFS(SWISSW!$I:$I,MATCHUP!$A13,SWISSW!$J:$J,MATCHUP!J$1,SWISSW!$F:$F,"Draw")+COUNTIFS(SWISSW!$I:$I,MATCHUP!J$1,SWISSW!$J:$J,MATCHUP!$A13)-COUNTIFS(SWISSW!$I:$I,MATCHUP!J$1,SWISSW!$J:$J,MATCHUP!$A13,SWISSW!$F:$F,"Draw")),"-")</f>
        <v>0.8</v>
      </c>
      <c r="K13" s="5">
        <f ca="1">IFERROR((COUNTIFS(SWISSW!$I:$I,MATCHUP!$A13,SWISSW!$J:$J,MATCHUP!K$1,SWISSW!$F:$F,"Won")+COUNTIFS(SWISSW!$I:$I,MATCHUP!K$1,SWISSW!$J:$J,MATCHUP!$A13,SWISSW!$F:$F,"Lost"))/(COUNTIFS(SWISSW!$I:$I,MATCHUP!$A13,SWISSW!$J:$J,MATCHUP!K$1)-COUNTIFS(SWISSW!$I:$I,MATCHUP!$A13,SWISSW!$J:$J,MATCHUP!K$1,SWISSW!$F:$F,"Draw")+COUNTIFS(SWISSW!$I:$I,MATCHUP!K$1,SWISSW!$J:$J,MATCHUP!$A13)-COUNTIFS(SWISSW!$I:$I,MATCHUP!K$1,SWISSW!$J:$J,MATCHUP!$A13,SWISSW!$F:$F,"Draw")),"-")</f>
        <v>0.5</v>
      </c>
      <c r="L13" s="5">
        <f ca="1">IFERROR((COUNTIFS(SWISSW!$I:$I,MATCHUP!$A13,SWISSW!$J:$J,MATCHUP!L$1,SWISSW!$F:$F,"Won")+COUNTIFS(SWISSW!$I:$I,MATCHUP!L$1,SWISSW!$J:$J,MATCHUP!$A13,SWISSW!$F:$F,"Lost"))/(COUNTIFS(SWISSW!$I:$I,MATCHUP!$A13,SWISSW!$J:$J,MATCHUP!L$1)-COUNTIFS(SWISSW!$I:$I,MATCHUP!$A13,SWISSW!$J:$J,MATCHUP!L$1,SWISSW!$F:$F,"Draw")+COUNTIFS(SWISSW!$I:$I,MATCHUP!L$1,SWISSW!$J:$J,MATCHUP!$A13)-COUNTIFS(SWISSW!$I:$I,MATCHUP!L$1,SWISSW!$J:$J,MATCHUP!$A13,SWISSW!$F:$F,"Draw")),"-")</f>
        <v>0.66666666666666663</v>
      </c>
      <c r="M13" s="5">
        <f ca="1">IFERROR((COUNTIFS(SWISSW!$I:$I,MATCHUP!$A13,SWISSW!$J:$J,MATCHUP!M$1,SWISSW!$F:$F,"Won")+COUNTIFS(SWISSW!$I:$I,MATCHUP!M$1,SWISSW!$J:$J,MATCHUP!$A13,SWISSW!$F:$F,"Lost"))/(COUNTIFS(SWISSW!$I:$I,MATCHUP!$A13,SWISSW!$J:$J,MATCHUP!M$1)-COUNTIFS(SWISSW!$I:$I,MATCHUP!$A13,SWISSW!$J:$J,MATCHUP!M$1,SWISSW!$F:$F,"Draw")+COUNTIFS(SWISSW!$I:$I,MATCHUP!M$1,SWISSW!$J:$J,MATCHUP!$A13)-COUNTIFS(SWISSW!$I:$I,MATCHUP!M$1,SWISSW!$J:$J,MATCHUP!$A13,SWISSW!$F:$F,"Draw")),"-")</f>
        <v>0.5</v>
      </c>
      <c r="N13" s="5">
        <f ca="1">IFERROR((COUNTIFS(SWISSW!$I:$I,MATCHUP!$A13,SWISSW!$J:$J,MATCHUP!N$1,SWISSW!$F:$F,"Won")+COUNTIFS(SWISSW!$I:$I,MATCHUP!N$1,SWISSW!$J:$J,MATCHUP!$A13,SWISSW!$F:$F,"Lost"))/(COUNTIFS(SWISSW!$I:$I,MATCHUP!$A13,SWISSW!$J:$J,MATCHUP!N$1)-COUNTIFS(SWISSW!$I:$I,MATCHUP!$A13,SWISSW!$J:$J,MATCHUP!N$1,SWISSW!$F:$F,"Draw")+COUNTIFS(SWISSW!$I:$I,MATCHUP!N$1,SWISSW!$J:$J,MATCHUP!$A13)-COUNTIFS(SWISSW!$I:$I,MATCHUP!N$1,SWISSW!$J:$J,MATCHUP!$A13,SWISSW!$F:$F,"Draw")),"-")</f>
        <v>0.5</v>
      </c>
      <c r="O13" s="5">
        <f ca="1">IFERROR((COUNTIFS(SWISSW!$I:$I,MATCHUP!$A13,SWISSW!$J:$J,MATCHUP!O$1,SWISSW!$F:$F,"Won")+COUNTIFS(SWISSW!$I:$I,MATCHUP!O$1,SWISSW!$J:$J,MATCHUP!$A13,SWISSW!$F:$F,"Lost"))/(COUNTIFS(SWISSW!$I:$I,MATCHUP!$A13,SWISSW!$J:$J,MATCHUP!O$1)-COUNTIFS(SWISSW!$I:$I,MATCHUP!$A13,SWISSW!$J:$J,MATCHUP!O$1,SWISSW!$F:$F,"Draw")+COUNTIFS(SWISSW!$I:$I,MATCHUP!O$1,SWISSW!$J:$J,MATCHUP!$A13)-COUNTIFS(SWISSW!$I:$I,MATCHUP!O$1,SWISSW!$J:$J,MATCHUP!$A13,SWISSW!$F:$F,"Draw")),"-")</f>
        <v>0.33333333333333331</v>
      </c>
      <c r="P13" s="5">
        <f ca="1">IFERROR((COUNTIFS(SWISSW!$I:$I,MATCHUP!$A13,SWISSW!$J:$J,MATCHUP!P$1,SWISSW!$F:$F,"Won")+COUNTIFS(SWISSW!$I:$I,MATCHUP!P$1,SWISSW!$J:$J,MATCHUP!$A13,SWISSW!$F:$F,"Lost"))/(COUNTIFS(SWISSW!$I:$I,MATCHUP!$A13,SWISSW!$J:$J,MATCHUP!P$1)-COUNTIFS(SWISSW!$I:$I,MATCHUP!$A13,SWISSW!$J:$J,MATCHUP!P$1,SWISSW!$F:$F,"Draw")+COUNTIFS(SWISSW!$I:$I,MATCHUP!P$1,SWISSW!$J:$J,MATCHUP!$A13)-COUNTIFS(SWISSW!$I:$I,MATCHUP!P$1,SWISSW!$J:$J,MATCHUP!$A13,SWISSW!$F:$F,"Draw")),"-")</f>
        <v>0.25</v>
      </c>
      <c r="Q13" s="5">
        <f ca="1">IFERROR((COUNTIFS(SWISSW!$I:$I,MATCHUP!$A13,SWISSW!$J:$J,MATCHUP!Q$1,SWISSW!$F:$F,"Won")+COUNTIFS(SWISSW!$I:$I,MATCHUP!Q$1,SWISSW!$J:$J,MATCHUP!$A13,SWISSW!$F:$F,"Lost"))/(COUNTIFS(SWISSW!$I:$I,MATCHUP!$A13,SWISSW!$J:$J,MATCHUP!Q$1)-COUNTIFS(SWISSW!$I:$I,MATCHUP!$A13,SWISSW!$J:$J,MATCHUP!Q$1,SWISSW!$F:$F,"Draw")+COUNTIFS(SWISSW!$I:$I,MATCHUP!Q$1,SWISSW!$J:$J,MATCHUP!$A13)-COUNTIFS(SWISSW!$I:$I,MATCHUP!Q$1,SWISSW!$J:$J,MATCHUP!$A13,SWISSW!$F:$F,"Draw")),"-")</f>
        <v>0.33333333333333331</v>
      </c>
      <c r="R13" s="5">
        <f ca="1">IFERROR((COUNTIFS(SWISSW!$I:$I,MATCHUP!$A13,SWISSW!$J:$J,MATCHUP!R$1,SWISSW!$F:$F,"Won")+COUNTIFS(SWISSW!$I:$I,MATCHUP!R$1,SWISSW!$J:$J,MATCHUP!$A13,SWISSW!$F:$F,"Lost"))/(COUNTIFS(SWISSW!$I:$I,MATCHUP!$A13,SWISSW!$J:$J,MATCHUP!R$1)-COUNTIFS(SWISSW!$I:$I,MATCHUP!$A13,SWISSW!$J:$J,MATCHUP!R$1,SWISSW!$F:$F,"Draw")+COUNTIFS(SWISSW!$I:$I,MATCHUP!R$1,SWISSW!$J:$J,MATCHUP!$A13)-COUNTIFS(SWISSW!$I:$I,MATCHUP!R$1,SWISSW!$J:$J,MATCHUP!$A13,SWISSW!$F:$F,"Draw")),"-")</f>
        <v>0</v>
      </c>
      <c r="S13" s="5">
        <f ca="1">IFERROR((COUNTIFS(SWISSW!$I:$I,MATCHUP!$A13,SWISSW!$J:$J,MATCHUP!S$1,SWISSW!$F:$F,"Won")+COUNTIFS(SWISSW!$I:$I,MATCHUP!S$1,SWISSW!$J:$J,MATCHUP!$A13,SWISSW!$F:$F,"Lost"))/(COUNTIFS(SWISSW!$I:$I,MATCHUP!$A13,SWISSW!$J:$J,MATCHUP!S$1)-COUNTIFS(SWISSW!$I:$I,MATCHUP!$A13,SWISSW!$J:$J,MATCHUP!S$1,SWISSW!$F:$F,"Draw")+COUNTIFS(SWISSW!$I:$I,MATCHUP!S$1,SWISSW!$J:$J,MATCHUP!$A13)-COUNTIFS(SWISSW!$I:$I,MATCHUP!S$1,SWISSW!$J:$J,MATCHUP!$A13,SWISSW!$F:$F,"Draw")),"-")</f>
        <v>0.5</v>
      </c>
      <c r="T13" s="5">
        <f ca="1">IFERROR((COUNTIFS(SWISSW!$I:$I,MATCHUP!$A13,SWISSW!$J:$J,MATCHUP!T$1,SWISSW!$F:$F,"Won")+COUNTIFS(SWISSW!$I:$I,MATCHUP!T$1,SWISSW!$J:$J,MATCHUP!$A13,SWISSW!$F:$F,"Lost"))/(COUNTIFS(SWISSW!$I:$I,MATCHUP!$A13,SWISSW!$J:$J,MATCHUP!T$1)-COUNTIFS(SWISSW!$I:$I,MATCHUP!$A13,SWISSW!$J:$J,MATCHUP!T$1,SWISSW!$F:$F,"Draw")+COUNTIFS(SWISSW!$I:$I,MATCHUP!T$1,SWISSW!$J:$J,MATCHUP!$A13)-COUNTIFS(SWISSW!$I:$I,MATCHUP!T$1,SWISSW!$J:$J,MATCHUP!$A13,SWISSW!$F:$F,"Draw")),"-")</f>
        <v>0.25</v>
      </c>
      <c r="U13" s="5">
        <f ca="1">IFERROR((COUNTIFS(SWISSW!$I:$I,MATCHUP!$A13,SWISSW!$J:$J,MATCHUP!U$1,SWISSW!$F:$F,"Won")+COUNTIFS(SWISSW!$I:$I,MATCHUP!U$1,SWISSW!$J:$J,MATCHUP!$A13,SWISSW!$F:$F,"Lost"))/(COUNTIFS(SWISSW!$I:$I,MATCHUP!$A13,SWISSW!$J:$J,MATCHUP!U$1)-COUNTIFS(SWISSW!$I:$I,MATCHUP!$A13,SWISSW!$J:$J,MATCHUP!U$1,SWISSW!$F:$F,"Draw")+COUNTIFS(SWISSW!$I:$I,MATCHUP!U$1,SWISSW!$J:$J,MATCHUP!$A13)-COUNTIFS(SWISSW!$I:$I,MATCHUP!U$1,SWISSW!$J:$J,MATCHUP!$A13,SWISSW!$F:$F,"Draw")),"-")</f>
        <v>0</v>
      </c>
      <c r="V13" s="5">
        <f ca="1">IFERROR((COUNTIFS(SWISSW!$I:$I,MATCHUP!$A13,SWISSW!$J:$J,MATCHUP!V$1,SWISSW!$F:$F,"Won")+COUNTIFS(SWISSW!$I:$I,MATCHUP!V$1,SWISSW!$J:$J,MATCHUP!$A13,SWISSW!$F:$F,"Lost"))/(COUNTIFS(SWISSW!$I:$I,MATCHUP!$A13,SWISSW!$J:$J,MATCHUP!V$1)-COUNTIFS(SWISSW!$I:$I,MATCHUP!$A13,SWISSW!$J:$J,MATCHUP!V$1,SWISSW!$F:$F,"Draw")+COUNTIFS(SWISSW!$I:$I,MATCHUP!V$1,SWISSW!$J:$J,MATCHUP!$A13)-COUNTIFS(SWISSW!$I:$I,MATCHUP!V$1,SWISSW!$J:$J,MATCHUP!$A13,SWISSW!$F:$F,"Draw")),"-")</f>
        <v>1</v>
      </c>
      <c r="W13" s="5" t="str">
        <f ca="1">IFERROR((COUNTIFS(SWISSW!$I:$I,MATCHUP!$A13,SWISSW!$J:$J,MATCHUP!W$1,SWISSW!$F:$F,"Won")+COUNTIFS(SWISSW!$I:$I,MATCHUP!W$1,SWISSW!$J:$J,MATCHUP!$A13,SWISSW!$F:$F,"Lost"))/(COUNTIFS(SWISSW!$I:$I,MATCHUP!$A13,SWISSW!$J:$J,MATCHUP!W$1)-COUNTIFS(SWISSW!$I:$I,MATCHUP!$A13,SWISSW!$J:$J,MATCHUP!W$1,SWISSW!$F:$F,"Draw")+COUNTIFS(SWISSW!$I:$I,MATCHUP!W$1,SWISSW!$J:$J,MATCHUP!$A13)-COUNTIFS(SWISSW!$I:$I,MATCHUP!W$1,SWISSW!$J:$J,MATCHUP!$A13,SWISSW!$F:$F,"Draw")),"-")</f>
        <v>-</v>
      </c>
      <c r="X13" s="5">
        <f ca="1">IFERROR((COUNTIFS(SWISSW!$I:$I,MATCHUP!$A13,SWISSW!$J:$J,MATCHUP!X$1,SWISSW!$F:$F,"Won")+COUNTIFS(SWISSW!$I:$I,MATCHUP!X$1,SWISSW!$J:$J,MATCHUP!$A13,SWISSW!$F:$F,"Lost"))/(COUNTIFS(SWISSW!$I:$I,MATCHUP!$A13,SWISSW!$J:$J,MATCHUP!X$1)-COUNTIFS(SWISSW!$I:$I,MATCHUP!$A13,SWISSW!$J:$J,MATCHUP!X$1,SWISSW!$F:$F,"Draw")+COUNTIFS(SWISSW!$I:$I,MATCHUP!X$1,SWISSW!$J:$J,MATCHUP!$A13)-COUNTIFS(SWISSW!$I:$I,MATCHUP!X$1,SWISSW!$J:$J,MATCHUP!$A13,SWISSW!$F:$F,"Draw")),"-")</f>
        <v>0.33333333333333331</v>
      </c>
      <c r="Y13" s="5" t="str">
        <f ca="1">IFERROR((COUNTIFS(SWISSW!$I:$I,MATCHUP!$A13,SWISSW!$J:$J,MATCHUP!Y$1,SWISSW!$F:$F,"Won")+COUNTIFS(SWISSW!$I:$I,MATCHUP!Y$1,SWISSW!$J:$J,MATCHUP!$A13,SWISSW!$F:$F,"Lost"))/(COUNTIFS(SWISSW!$I:$I,MATCHUP!$A13,SWISSW!$J:$J,MATCHUP!Y$1)-COUNTIFS(SWISSW!$I:$I,MATCHUP!$A13,SWISSW!$J:$J,MATCHUP!Y$1,SWISSW!$F:$F,"Draw")+COUNTIFS(SWISSW!$I:$I,MATCHUP!Y$1,SWISSW!$J:$J,MATCHUP!$A13)-COUNTIFS(SWISSW!$I:$I,MATCHUP!Y$1,SWISSW!$J:$J,MATCHUP!$A13,SWISSW!$F:$F,"Draw")),"-")</f>
        <v>-</v>
      </c>
      <c r="Z13" s="5">
        <f ca="1">IFERROR((COUNTIFS(SWISSW!$I:$I,MATCHUP!$A13,SWISSW!$J:$J,MATCHUP!Z$1,SWISSW!$F:$F,"Won")+COUNTIFS(SWISSW!$I:$I,MATCHUP!Z$1,SWISSW!$J:$J,MATCHUP!$A13,SWISSW!$F:$F,"Lost"))/(COUNTIFS(SWISSW!$I:$I,MATCHUP!$A13,SWISSW!$J:$J,MATCHUP!Z$1)-COUNTIFS(SWISSW!$I:$I,MATCHUP!$A13,SWISSW!$J:$J,MATCHUP!Z$1,SWISSW!$F:$F,"Draw")+COUNTIFS(SWISSW!$I:$I,MATCHUP!Z$1,SWISSW!$J:$J,MATCHUP!$A13)-COUNTIFS(SWISSW!$I:$I,MATCHUP!Z$1,SWISSW!$J:$J,MATCHUP!$A13,SWISSW!$F:$F,"Draw")),"-")</f>
        <v>0</v>
      </c>
      <c r="AA13" s="5">
        <f ca="1">IFERROR((COUNTIFS(SWISSW!$I:$I,MATCHUP!$A13,SWISSW!$J:$J,MATCHUP!AA$1,SWISSW!$F:$F,"Won")+COUNTIFS(SWISSW!$I:$I,MATCHUP!AA$1,SWISSW!$J:$J,MATCHUP!$A13,SWISSW!$F:$F,"Lost"))/(COUNTIFS(SWISSW!$I:$I,MATCHUP!$A13,SWISSW!$J:$J,MATCHUP!AA$1)-COUNTIFS(SWISSW!$I:$I,MATCHUP!$A13,SWISSW!$J:$J,MATCHUP!AA$1,SWISSW!$F:$F,"Draw")+COUNTIFS(SWISSW!$I:$I,MATCHUP!AA$1,SWISSW!$J:$J,MATCHUP!$A13)-COUNTIFS(SWISSW!$I:$I,MATCHUP!AA$1,SWISSW!$J:$J,MATCHUP!$A13,SWISSW!$F:$F,"Draw")),"-")</f>
        <v>0.5</v>
      </c>
      <c r="AB13" s="5" t="str">
        <f ca="1">IFERROR((COUNTIFS(SWISSW!$I:$I,MATCHUP!$A13,SWISSW!$J:$J,MATCHUP!AB$1,SWISSW!$F:$F,"Won")+COUNTIFS(SWISSW!$I:$I,MATCHUP!AB$1,SWISSW!$J:$J,MATCHUP!$A13,SWISSW!$F:$F,"Lost"))/(COUNTIFS(SWISSW!$I:$I,MATCHUP!$A13,SWISSW!$J:$J,MATCHUP!AB$1)-COUNTIFS(SWISSW!$I:$I,MATCHUP!$A13,SWISSW!$J:$J,MATCHUP!AB$1,SWISSW!$F:$F,"Draw")+COUNTIFS(SWISSW!$I:$I,MATCHUP!AB$1,SWISSW!$J:$J,MATCHUP!$A13)-COUNTIFS(SWISSW!$I:$I,MATCHUP!AB$1,SWISSW!$J:$J,MATCHUP!$A13,SWISSW!$F:$F,"Draw")),"-")</f>
        <v>-</v>
      </c>
      <c r="AC13" s="5">
        <f ca="1">IFERROR((COUNTIFS(SWISSW!$I:$I,MATCHUP!$A13,SWISSW!$J:$J,MATCHUP!AC$1,SWISSW!$F:$F,"Won")+COUNTIFS(SWISSW!$I:$I,MATCHUP!AC$1,SWISSW!$J:$J,MATCHUP!$A13,SWISSW!$F:$F,"Lost"))/(COUNTIFS(SWISSW!$I:$I,MATCHUP!$A13,SWISSW!$J:$J,MATCHUP!AC$1)-COUNTIFS(SWISSW!$I:$I,MATCHUP!$A13,SWISSW!$J:$J,MATCHUP!AC$1,SWISSW!$F:$F,"Draw")+COUNTIFS(SWISSW!$I:$I,MATCHUP!AC$1,SWISSW!$J:$J,MATCHUP!$A13)-COUNTIFS(SWISSW!$I:$I,MATCHUP!AC$1,SWISSW!$J:$J,MATCHUP!$A13,SWISSW!$F:$F,"Draw")),"-")</f>
        <v>0.5</v>
      </c>
      <c r="AD13" s="5" t="str">
        <f ca="1">IFERROR((COUNTIFS(SWISSW!$I:$I,MATCHUP!$A13,SWISSW!$J:$J,MATCHUP!AD$1,SWISSW!$F:$F,"Won")+COUNTIFS(SWISSW!$I:$I,MATCHUP!AD$1,SWISSW!$J:$J,MATCHUP!$A13,SWISSW!$F:$F,"Lost"))/(COUNTIFS(SWISSW!$I:$I,MATCHUP!$A13,SWISSW!$J:$J,MATCHUP!AD$1)-COUNTIFS(SWISSW!$I:$I,MATCHUP!$A13,SWISSW!$J:$J,MATCHUP!AD$1,SWISSW!$F:$F,"Draw")+COUNTIFS(SWISSW!$I:$I,MATCHUP!AD$1,SWISSW!$J:$J,MATCHUP!$A13)-COUNTIFS(SWISSW!$I:$I,MATCHUP!AD$1,SWISSW!$J:$J,MATCHUP!$A13,SWISSW!$F:$F,"Draw")),"-")</f>
        <v>-</v>
      </c>
      <c r="AE13" s="5" t="str">
        <f ca="1">IFERROR((COUNTIFS(SWISSW!$I:$I,MATCHUP!$A13,SWISSW!$J:$J,MATCHUP!AE$1,SWISSW!$F:$F,"Won")+COUNTIFS(SWISSW!$I:$I,MATCHUP!AE$1,SWISSW!$J:$J,MATCHUP!$A13,SWISSW!$F:$F,"Lost"))/(COUNTIFS(SWISSW!$I:$I,MATCHUP!$A13,SWISSW!$J:$J,MATCHUP!AE$1)-COUNTIFS(SWISSW!$I:$I,MATCHUP!$A13,SWISSW!$J:$J,MATCHUP!AE$1,SWISSW!$F:$F,"Draw")+COUNTIFS(SWISSW!$I:$I,MATCHUP!AE$1,SWISSW!$J:$J,MATCHUP!$A13)-COUNTIFS(SWISSW!$I:$I,MATCHUP!AE$1,SWISSW!$J:$J,MATCHUP!$A13,SWISSW!$F:$F,"Draw")),"-")</f>
        <v>-</v>
      </c>
      <c r="AF13" s="5" t="str">
        <f ca="1">IFERROR((COUNTIFS(SWISSW!$I:$I,MATCHUP!$A13,SWISSW!$J:$J,MATCHUP!AF$1,SWISSW!$F:$F,"Won")+COUNTIFS(SWISSW!$I:$I,MATCHUP!AF$1,SWISSW!$J:$J,MATCHUP!$A13,SWISSW!$F:$F,"Lost"))/(COUNTIFS(SWISSW!$I:$I,MATCHUP!$A13,SWISSW!$J:$J,MATCHUP!AF$1)-COUNTIFS(SWISSW!$I:$I,MATCHUP!$A13,SWISSW!$J:$J,MATCHUP!AF$1,SWISSW!$F:$F,"Draw")+COUNTIFS(SWISSW!$I:$I,MATCHUP!AF$1,SWISSW!$J:$J,MATCHUP!$A13)-COUNTIFS(SWISSW!$I:$I,MATCHUP!AF$1,SWISSW!$J:$J,MATCHUP!$A13,SWISSW!$F:$F,"Draw")),"-")</f>
        <v>-</v>
      </c>
      <c r="AG13" s="5">
        <f ca="1">IFERROR((COUNTIFS(SWISSW!$I:$I,MATCHUP!$A13,SWISSW!$J:$J,MATCHUP!AG$1,SWISSW!$F:$F,"Won")+COUNTIFS(SWISSW!$I:$I,MATCHUP!AG$1,SWISSW!$J:$J,MATCHUP!$A13,SWISSW!$F:$F,"Lost"))/(COUNTIFS(SWISSW!$I:$I,MATCHUP!$A13,SWISSW!$J:$J,MATCHUP!AG$1)-COUNTIFS(SWISSW!$I:$I,MATCHUP!$A13,SWISSW!$J:$J,MATCHUP!AG$1,SWISSW!$F:$F,"Draw")+COUNTIFS(SWISSW!$I:$I,MATCHUP!AG$1,SWISSW!$J:$J,MATCHUP!$A13)-COUNTIFS(SWISSW!$I:$I,MATCHUP!AG$1,SWISSW!$J:$J,MATCHUP!$A13,SWISSW!$F:$F,"Draw")),"-")</f>
        <v>1</v>
      </c>
      <c r="AH13" s="5">
        <f ca="1">IFERROR((COUNTIFS(SWISSW!$I:$I,MATCHUP!$A13,SWISSW!$J:$J,MATCHUP!AH$1,SWISSW!$F:$F,"Won")+COUNTIFS(SWISSW!$I:$I,MATCHUP!AH$1,SWISSW!$J:$J,MATCHUP!$A13,SWISSW!$F:$F,"Lost"))/(COUNTIFS(SWISSW!$I:$I,MATCHUP!$A13,SWISSW!$J:$J,MATCHUP!AH$1)-COUNTIFS(SWISSW!$I:$I,MATCHUP!$A13,SWISSW!$J:$J,MATCHUP!AH$1,SWISSW!$F:$F,"Draw")+COUNTIFS(SWISSW!$I:$I,MATCHUP!AH$1,SWISSW!$J:$J,MATCHUP!$A13)-COUNTIFS(SWISSW!$I:$I,MATCHUP!AH$1,SWISSW!$J:$J,MATCHUP!$A13,SWISSW!$F:$F,"Draw")),"-")</f>
        <v>0.5</v>
      </c>
      <c r="AI13" s="5">
        <f ca="1">IFERROR((COUNTIFS(SWISSW!$I:$I,MATCHUP!$A13,SWISSW!$J:$J,MATCHUP!AI$1,SWISSW!$F:$F,"Won")+COUNTIFS(SWISSW!$I:$I,MATCHUP!AI$1,SWISSW!$J:$J,MATCHUP!$A13,SWISSW!$F:$F,"Lost"))/(COUNTIFS(SWISSW!$I:$I,MATCHUP!$A13,SWISSW!$J:$J,MATCHUP!AI$1)-COUNTIFS(SWISSW!$I:$I,MATCHUP!$A13,SWISSW!$J:$J,MATCHUP!AI$1,SWISSW!$F:$F,"Draw")+COUNTIFS(SWISSW!$I:$I,MATCHUP!AI$1,SWISSW!$J:$J,MATCHUP!$A13)-COUNTIFS(SWISSW!$I:$I,MATCHUP!AI$1,SWISSW!$J:$J,MATCHUP!$A13,SWISSW!$F:$F,"Draw")),"-")</f>
        <v>1</v>
      </c>
      <c r="AJ13" s="5" t="str">
        <f ca="1">IFERROR((COUNTIFS(SWISSW!$I:$I,MATCHUP!$A13,SWISSW!$J:$J,MATCHUP!AJ$1,SWISSW!$F:$F,"Won")+COUNTIFS(SWISSW!$I:$I,MATCHUP!AJ$1,SWISSW!$J:$J,MATCHUP!$A13,SWISSW!$F:$F,"Lost"))/(COUNTIFS(SWISSW!$I:$I,MATCHUP!$A13,SWISSW!$J:$J,MATCHUP!AJ$1)-COUNTIFS(SWISSW!$I:$I,MATCHUP!$A13,SWISSW!$J:$J,MATCHUP!AJ$1,SWISSW!$F:$F,"Draw")+COUNTIFS(SWISSW!$I:$I,MATCHUP!AJ$1,SWISSW!$J:$J,MATCHUP!$A13)-COUNTIFS(SWISSW!$I:$I,MATCHUP!AJ$1,SWISSW!$J:$J,MATCHUP!$A13,SWISSW!$F:$F,"Draw")),"-")</f>
        <v>-</v>
      </c>
      <c r="AK13" s="5">
        <f ca="1">IFERROR((COUNTIFS(SWISSW!$I:$I,MATCHUP!$A13,SWISSW!$J:$J,MATCHUP!AK$1,SWISSW!$F:$F,"Won")+COUNTIFS(SWISSW!$I:$I,MATCHUP!AK$1,SWISSW!$J:$J,MATCHUP!$A13,SWISSW!$F:$F,"Lost"))/(COUNTIFS(SWISSW!$I:$I,MATCHUP!$A13,SWISSW!$J:$J,MATCHUP!AK$1)-COUNTIFS(SWISSW!$I:$I,MATCHUP!$A13,SWISSW!$J:$J,MATCHUP!AK$1,SWISSW!$F:$F,"Draw")+COUNTIFS(SWISSW!$I:$I,MATCHUP!AK$1,SWISSW!$J:$J,MATCHUP!$A13)-COUNTIFS(SWISSW!$I:$I,MATCHUP!AK$1,SWISSW!$J:$J,MATCHUP!$A13,SWISSW!$F:$F,"Draw")),"-")</f>
        <v>1</v>
      </c>
      <c r="AL13" s="5" t="str">
        <f ca="1">IFERROR((COUNTIFS(SWISSW!$I:$I,MATCHUP!$A13,SWISSW!$J:$J,MATCHUP!AL$1,SWISSW!$F:$F,"Won")+COUNTIFS(SWISSW!$I:$I,MATCHUP!AL$1,SWISSW!$J:$J,MATCHUP!$A13,SWISSW!$F:$F,"Lost"))/(COUNTIFS(SWISSW!$I:$I,MATCHUP!$A13,SWISSW!$J:$J,MATCHUP!AL$1)-COUNTIFS(SWISSW!$I:$I,MATCHUP!$A13,SWISSW!$J:$J,MATCHUP!AL$1,SWISSW!$F:$F,"Draw")+COUNTIFS(SWISSW!$I:$I,MATCHUP!AL$1,SWISSW!$J:$J,MATCHUP!$A13)-COUNTIFS(SWISSW!$I:$I,MATCHUP!AL$1,SWISSW!$J:$J,MATCHUP!$A13,SWISSW!$F:$F,"Draw")),"-")</f>
        <v>-</v>
      </c>
      <c r="AM13" s="5">
        <f ca="1">IFERROR((COUNTIFS(SWISSW!$I:$I,MATCHUP!$A13,SWISSW!$J:$J,MATCHUP!AM$1,SWISSW!$F:$F,"Won")+COUNTIFS(SWISSW!$I:$I,MATCHUP!AM$1,SWISSW!$J:$J,MATCHUP!$A13,SWISSW!$F:$F,"Lost"))/(COUNTIFS(SWISSW!$I:$I,MATCHUP!$A13,SWISSW!$J:$J,MATCHUP!AM$1)-COUNTIFS(SWISSW!$I:$I,MATCHUP!$A13,SWISSW!$J:$J,MATCHUP!AM$1,SWISSW!$F:$F,"Draw")+COUNTIFS(SWISSW!$I:$I,MATCHUP!AM$1,SWISSW!$J:$J,MATCHUP!$A13)-COUNTIFS(SWISSW!$I:$I,MATCHUP!AM$1,SWISSW!$J:$J,MATCHUP!$A13,SWISSW!$F:$F,"Draw")),"-")</f>
        <v>1</v>
      </c>
      <c r="AN13" s="5" t="str">
        <f ca="1">IFERROR((COUNTIFS(SWISSW!$I:$I,MATCHUP!$A13,SWISSW!$J:$J,MATCHUP!AN$1,SWISSW!$F:$F,"Won")+COUNTIFS(SWISSW!$I:$I,MATCHUP!AN$1,SWISSW!$J:$J,MATCHUP!$A13,SWISSW!$F:$F,"Lost"))/(COUNTIFS(SWISSW!$I:$I,MATCHUP!$A13,SWISSW!$J:$J,MATCHUP!AN$1)-COUNTIFS(SWISSW!$I:$I,MATCHUP!$A13,SWISSW!$J:$J,MATCHUP!AN$1,SWISSW!$F:$F,"Draw")+COUNTIFS(SWISSW!$I:$I,MATCHUP!AN$1,SWISSW!$J:$J,MATCHUP!$A13)-COUNTIFS(SWISSW!$I:$I,MATCHUP!AN$1,SWISSW!$J:$J,MATCHUP!$A13,SWISSW!$F:$F,"Draw")),"-")</f>
        <v>-</v>
      </c>
      <c r="AO13" s="5" t="str">
        <f ca="1">IFERROR((COUNTIFS(SWISSW!$I:$I,MATCHUP!$A13,SWISSW!$J:$J,MATCHUP!AO$1,SWISSW!$F:$F,"Won")+COUNTIFS(SWISSW!$I:$I,MATCHUP!AO$1,SWISSW!$J:$J,MATCHUP!$A13,SWISSW!$F:$F,"Lost"))/(COUNTIFS(SWISSW!$I:$I,MATCHUP!$A13,SWISSW!$J:$J,MATCHUP!AO$1)-COUNTIFS(SWISSW!$I:$I,MATCHUP!$A13,SWISSW!$J:$J,MATCHUP!AO$1,SWISSW!$F:$F,"Draw")+COUNTIFS(SWISSW!$I:$I,MATCHUP!AO$1,SWISSW!$J:$J,MATCHUP!$A13)-COUNTIFS(SWISSW!$I:$I,MATCHUP!AO$1,SWISSW!$J:$J,MATCHUP!$A13,SWISSW!$F:$F,"Draw")),"-")</f>
        <v>-</v>
      </c>
      <c r="AP13" s="5" t="str">
        <f ca="1">IFERROR((COUNTIFS(SWISSW!$I:$I,MATCHUP!$A13,SWISSW!$J:$J,MATCHUP!AP$1,SWISSW!$F:$F,"Won")+COUNTIFS(SWISSW!$I:$I,MATCHUP!AP$1,SWISSW!$J:$J,MATCHUP!$A13,SWISSW!$F:$F,"Lost"))/(COUNTIFS(SWISSW!$I:$I,MATCHUP!$A13,SWISSW!$J:$J,MATCHUP!AP$1)-COUNTIFS(SWISSW!$I:$I,MATCHUP!$A13,SWISSW!$J:$J,MATCHUP!AP$1,SWISSW!$F:$F,"Draw")+COUNTIFS(SWISSW!$I:$I,MATCHUP!AP$1,SWISSW!$J:$J,MATCHUP!$A13)-COUNTIFS(SWISSW!$I:$I,MATCHUP!AP$1,SWISSW!$J:$J,MATCHUP!$A13,SWISSW!$F:$F,"Draw")),"-")</f>
        <v>-</v>
      </c>
      <c r="AQ13" s="5">
        <f ca="1">IFERROR((COUNTIFS(SWISSW!$I:$I,MATCHUP!$A13,SWISSW!$J:$J,MATCHUP!AQ$1,SWISSW!$F:$F,"Won")+COUNTIFS(SWISSW!$I:$I,MATCHUP!AQ$1,SWISSW!$J:$J,MATCHUP!$A13,SWISSW!$F:$F,"Lost"))/(COUNTIFS(SWISSW!$I:$I,MATCHUP!$A13,SWISSW!$J:$J,MATCHUP!AQ$1)-COUNTIFS(SWISSW!$I:$I,MATCHUP!$A13,SWISSW!$J:$J,MATCHUP!AQ$1,SWISSW!$F:$F,"Draw")+COUNTIFS(SWISSW!$I:$I,MATCHUP!AQ$1,SWISSW!$J:$J,MATCHUP!$A13)-COUNTIFS(SWISSW!$I:$I,MATCHUP!AQ$1,SWISSW!$J:$J,MATCHUP!$A13,SWISSW!$F:$F,"Draw")),"-")</f>
        <v>0</v>
      </c>
      <c r="AR13" s="5" t="str">
        <f ca="1">IFERROR((COUNTIFS(SWISSW!$I:$I,MATCHUP!$A13,SWISSW!$J:$J,MATCHUP!AR$1,SWISSW!$F:$F,"Won")+COUNTIFS(SWISSW!$I:$I,MATCHUP!AR$1,SWISSW!$J:$J,MATCHUP!$A13,SWISSW!$F:$F,"Lost"))/(COUNTIFS(SWISSW!$I:$I,MATCHUP!$A13,SWISSW!$J:$J,MATCHUP!AR$1)-COUNTIFS(SWISSW!$I:$I,MATCHUP!$A13,SWISSW!$J:$J,MATCHUP!AR$1,SWISSW!$F:$F,"Draw")+COUNTIFS(SWISSW!$I:$I,MATCHUP!AR$1,SWISSW!$J:$J,MATCHUP!$A13)-COUNTIFS(SWISSW!$I:$I,MATCHUP!AR$1,SWISSW!$J:$J,MATCHUP!$A13,SWISSW!$F:$F,"Draw")),"-")</f>
        <v>-</v>
      </c>
      <c r="AS13" s="5" t="str">
        <f ca="1">IFERROR((COUNTIFS(SWISSW!$I:$I,MATCHUP!$A13,SWISSW!$J:$J,MATCHUP!AS$1,SWISSW!$F:$F,"Won")+COUNTIFS(SWISSW!$I:$I,MATCHUP!AS$1,SWISSW!$J:$J,MATCHUP!$A13,SWISSW!$F:$F,"Lost"))/(COUNTIFS(SWISSW!$I:$I,MATCHUP!$A13,SWISSW!$J:$J,MATCHUP!AS$1)-COUNTIFS(SWISSW!$I:$I,MATCHUP!$A13,SWISSW!$J:$J,MATCHUP!AS$1,SWISSW!$F:$F,"Draw")+COUNTIFS(SWISSW!$I:$I,MATCHUP!AS$1,SWISSW!$J:$J,MATCHUP!$A13)-COUNTIFS(SWISSW!$I:$I,MATCHUP!AS$1,SWISSW!$J:$J,MATCHUP!$A13,SWISSW!$F:$F,"Draw")),"-")</f>
        <v>-</v>
      </c>
      <c r="AT13" s="5" t="str">
        <f ca="1">IFERROR((COUNTIFS(SWISSW!$I:$I,MATCHUP!$A13,SWISSW!$J:$J,MATCHUP!AT$1,SWISSW!$F:$F,"Won")+COUNTIFS(SWISSW!$I:$I,MATCHUP!AT$1,SWISSW!$J:$J,MATCHUP!$A13,SWISSW!$F:$F,"Lost"))/(COUNTIFS(SWISSW!$I:$I,MATCHUP!$A13,SWISSW!$J:$J,MATCHUP!AT$1)-COUNTIFS(SWISSW!$I:$I,MATCHUP!$A13,SWISSW!$J:$J,MATCHUP!AT$1,SWISSW!$F:$F,"Draw")+COUNTIFS(SWISSW!$I:$I,MATCHUP!AT$1,SWISSW!$J:$J,MATCHUP!$A13)-COUNTIFS(SWISSW!$I:$I,MATCHUP!AT$1,SWISSW!$J:$J,MATCHUP!$A13,SWISSW!$F:$F,"Draw")),"-")</f>
        <v>-</v>
      </c>
      <c r="AU13" s="5" t="str">
        <f ca="1">IFERROR((COUNTIFS(SWISSW!$I:$I,MATCHUP!$A13,SWISSW!$J:$J,MATCHUP!AU$1,SWISSW!$F:$F,"Won")+COUNTIFS(SWISSW!$I:$I,MATCHUP!AU$1,SWISSW!$J:$J,MATCHUP!$A13,SWISSW!$F:$F,"Lost"))/(COUNTIFS(SWISSW!$I:$I,MATCHUP!$A13,SWISSW!$J:$J,MATCHUP!AU$1)-COUNTIFS(SWISSW!$I:$I,MATCHUP!$A13,SWISSW!$J:$J,MATCHUP!AU$1,SWISSW!$F:$F,"Draw")+COUNTIFS(SWISSW!$I:$I,MATCHUP!AU$1,SWISSW!$J:$J,MATCHUP!$A13)-COUNTIFS(SWISSW!$I:$I,MATCHUP!AU$1,SWISSW!$J:$J,MATCHUP!$A13,SWISSW!$F:$F,"Draw")),"-")</f>
        <v>-</v>
      </c>
      <c r="AV13" s="5">
        <f ca="1">IFERROR((COUNTIFS(SWISSW!$I:$I,MATCHUP!$A13,SWISSW!$J:$J,MATCHUP!AV$1,SWISSW!$F:$F,"Won")+COUNTIFS(SWISSW!$I:$I,MATCHUP!AV$1,SWISSW!$J:$J,MATCHUP!$A13,SWISSW!$F:$F,"Lost"))/(COUNTIFS(SWISSW!$I:$I,MATCHUP!$A13,SWISSW!$J:$J,MATCHUP!AV$1)-COUNTIFS(SWISSW!$I:$I,MATCHUP!$A13,SWISSW!$J:$J,MATCHUP!AV$1,SWISSW!$F:$F,"Draw")+COUNTIFS(SWISSW!$I:$I,MATCHUP!AV$1,SWISSW!$J:$J,MATCHUP!$A13)-COUNTIFS(SWISSW!$I:$I,MATCHUP!AV$1,SWISSW!$J:$J,MATCHUP!$A13,SWISSW!$F:$F,"Draw")),"-")</f>
        <v>0</v>
      </c>
      <c r="AW13" s="5">
        <f ca="1">IFERROR((COUNTIFS(SWISSW!$I:$I,MATCHUP!$A13,SWISSW!$J:$J,MATCHUP!AW$1,SWISSW!$F:$F,"Won")+COUNTIFS(SWISSW!$I:$I,MATCHUP!AW$1,SWISSW!$J:$J,MATCHUP!$A13,SWISSW!$F:$F,"Lost"))/(COUNTIFS(SWISSW!$I:$I,MATCHUP!$A13,SWISSW!$J:$J,MATCHUP!AW$1)-COUNTIFS(SWISSW!$I:$I,MATCHUP!$A13,SWISSW!$J:$J,MATCHUP!AW$1,SWISSW!$F:$F,"Draw")+COUNTIFS(SWISSW!$I:$I,MATCHUP!AW$1,SWISSW!$J:$J,MATCHUP!$A13)-COUNTIFS(SWISSW!$I:$I,MATCHUP!AW$1,SWISSW!$J:$J,MATCHUP!$A13,SWISSW!$F:$F,"Draw")),"-")</f>
        <v>0</v>
      </c>
      <c r="AX13" s="5" t="str">
        <f ca="1">IFERROR((COUNTIFS(SWISSW!$I:$I,MATCHUP!$A13,SWISSW!$J:$J,MATCHUP!AX$1,SWISSW!$F:$F,"Won")+COUNTIFS(SWISSW!$I:$I,MATCHUP!AX$1,SWISSW!$J:$J,MATCHUP!$A13,SWISSW!$F:$F,"Lost"))/(COUNTIFS(SWISSW!$I:$I,MATCHUP!$A13,SWISSW!$J:$J,MATCHUP!AX$1)-COUNTIFS(SWISSW!$I:$I,MATCHUP!$A13,SWISSW!$J:$J,MATCHUP!AX$1,SWISSW!$F:$F,"Draw")+COUNTIFS(SWISSW!$I:$I,MATCHUP!AX$1,SWISSW!$J:$J,MATCHUP!$A13)-COUNTIFS(SWISSW!$I:$I,MATCHUP!AX$1,SWISSW!$J:$J,MATCHUP!$A13,SWISSW!$F:$F,"Draw")),"-")</f>
        <v>-</v>
      </c>
      <c r="AY13" s="5">
        <f ca="1">IFERROR((COUNTIFS(SWISSW!$I:$I,MATCHUP!$A13,SWISSW!$J:$J,MATCHUP!AY$1,SWISSW!$F:$F,"Won")+COUNTIFS(SWISSW!$I:$I,MATCHUP!AY$1,SWISSW!$J:$J,MATCHUP!$A13,SWISSW!$F:$F,"Lost"))/(COUNTIFS(SWISSW!$I:$I,MATCHUP!$A13,SWISSW!$J:$J,MATCHUP!AY$1)-COUNTIFS(SWISSW!$I:$I,MATCHUP!$A13,SWISSW!$J:$J,MATCHUP!AY$1,SWISSW!$F:$F,"Draw")+COUNTIFS(SWISSW!$I:$I,MATCHUP!AY$1,SWISSW!$J:$J,MATCHUP!$A13)-COUNTIFS(SWISSW!$I:$I,MATCHUP!AY$1,SWISSW!$J:$J,MATCHUP!$A13,SWISSW!$F:$F,"Draw")),"-")</f>
        <v>0</v>
      </c>
      <c r="AZ13" s="5" t="str">
        <f ca="1">IFERROR((COUNTIFS(SWISSW!$I:$I,MATCHUP!$A13,SWISSW!$J:$J,MATCHUP!AZ$1,SWISSW!$F:$F,"Won")+COUNTIFS(SWISSW!$I:$I,MATCHUP!AZ$1,SWISSW!$J:$J,MATCHUP!$A13,SWISSW!$F:$F,"Lost"))/(COUNTIFS(SWISSW!$I:$I,MATCHUP!$A13,SWISSW!$J:$J,MATCHUP!AZ$1)-COUNTIFS(SWISSW!$I:$I,MATCHUP!$A13,SWISSW!$J:$J,MATCHUP!AZ$1,SWISSW!$F:$F,"Draw")+COUNTIFS(SWISSW!$I:$I,MATCHUP!AZ$1,SWISSW!$J:$J,MATCHUP!$A13)-COUNTIFS(SWISSW!$I:$I,MATCHUP!AZ$1,SWISSW!$J:$J,MATCHUP!$A13,SWISSW!$F:$F,"Draw")),"-")</f>
        <v>-</v>
      </c>
      <c r="BA13" s="5" t="str">
        <f ca="1">IFERROR((COUNTIFS(SWISSW!$I:$I,MATCHUP!$A13,SWISSW!$J:$J,MATCHUP!BA$1,SWISSW!$F:$F,"Won")+COUNTIFS(SWISSW!$I:$I,MATCHUP!BA$1,SWISSW!$J:$J,MATCHUP!$A13,SWISSW!$F:$F,"Lost"))/(COUNTIFS(SWISSW!$I:$I,MATCHUP!$A13,SWISSW!$J:$J,MATCHUP!BA$1)-COUNTIFS(SWISSW!$I:$I,MATCHUP!$A13,SWISSW!$J:$J,MATCHUP!BA$1,SWISSW!$F:$F,"Draw")+COUNTIFS(SWISSW!$I:$I,MATCHUP!BA$1,SWISSW!$J:$J,MATCHUP!$A13)-COUNTIFS(SWISSW!$I:$I,MATCHUP!BA$1,SWISSW!$J:$J,MATCHUP!$A13,SWISSW!$F:$F,"Draw")),"-")</f>
        <v>-</v>
      </c>
      <c r="BB13" s="5" t="str">
        <f ca="1">IFERROR((COUNTIFS(SWISSW!$I:$I,MATCHUP!$A13,SWISSW!$J:$J,MATCHUP!BB$1,SWISSW!$F:$F,"Won")+COUNTIFS(SWISSW!$I:$I,MATCHUP!BB$1,SWISSW!$J:$J,MATCHUP!$A13,SWISSW!$F:$F,"Lost"))/(COUNTIFS(SWISSW!$I:$I,MATCHUP!$A13,SWISSW!$J:$J,MATCHUP!BB$1)-COUNTIFS(SWISSW!$I:$I,MATCHUP!$A13,SWISSW!$J:$J,MATCHUP!BB$1,SWISSW!$F:$F,"Draw")+COUNTIFS(SWISSW!$I:$I,MATCHUP!BB$1,SWISSW!$J:$J,MATCHUP!$A13)-COUNTIFS(SWISSW!$I:$I,MATCHUP!BB$1,SWISSW!$J:$J,MATCHUP!$A13,SWISSW!$F:$F,"Draw")),"-")</f>
        <v>-</v>
      </c>
      <c r="BC13" s="5" t="str">
        <f ca="1">IFERROR((COUNTIFS(SWISSW!$I:$I,MATCHUP!$A13,SWISSW!$J:$J,MATCHUP!BC$1,SWISSW!$F:$F,"Won")+COUNTIFS(SWISSW!$I:$I,MATCHUP!BC$1,SWISSW!$J:$J,MATCHUP!$A13,SWISSW!$F:$F,"Lost"))/(COUNTIFS(SWISSW!$I:$I,MATCHUP!$A13,SWISSW!$J:$J,MATCHUP!BC$1)-COUNTIFS(SWISSW!$I:$I,MATCHUP!$A13,SWISSW!$J:$J,MATCHUP!BC$1,SWISSW!$F:$F,"Draw")+COUNTIFS(SWISSW!$I:$I,MATCHUP!BC$1,SWISSW!$J:$J,MATCHUP!$A13)-COUNTIFS(SWISSW!$I:$I,MATCHUP!BC$1,SWISSW!$J:$J,MATCHUP!$A13,SWISSW!$F:$F,"Draw")),"-")</f>
        <v>-</v>
      </c>
      <c r="BD13" s="5" t="str">
        <f ca="1">IFERROR((COUNTIFS(SWISSW!$I:$I,MATCHUP!$A13,SWISSW!$J:$J,MATCHUP!BD$1,SWISSW!$F:$F,"Won")+COUNTIFS(SWISSW!$I:$I,MATCHUP!BD$1,SWISSW!$J:$J,MATCHUP!$A13,SWISSW!$F:$F,"Lost"))/(COUNTIFS(SWISSW!$I:$I,MATCHUP!$A13,SWISSW!$J:$J,MATCHUP!BD$1)-COUNTIFS(SWISSW!$I:$I,MATCHUP!$A13,SWISSW!$J:$J,MATCHUP!BD$1,SWISSW!$F:$F,"Draw")+COUNTIFS(SWISSW!$I:$I,MATCHUP!BD$1,SWISSW!$J:$J,MATCHUP!$A13)-COUNTIFS(SWISSW!$I:$I,MATCHUP!BD$1,SWISSW!$J:$J,MATCHUP!$A13,SWISSW!$F:$F,"Draw")),"-")</f>
        <v>-</v>
      </c>
      <c r="BE13" s="5">
        <f ca="1">IFERROR((COUNTIFS(SWISSW!$I:$I,MATCHUP!$A13,SWISSW!$J:$J,MATCHUP!BE$1,SWISSW!$F:$F,"Won")+COUNTIFS(SWISSW!$I:$I,MATCHUP!BE$1,SWISSW!$J:$J,MATCHUP!$A13,SWISSW!$F:$F,"Lost"))/(COUNTIFS(SWISSW!$I:$I,MATCHUP!$A13,SWISSW!$J:$J,MATCHUP!BE$1)-COUNTIFS(SWISSW!$I:$I,MATCHUP!$A13,SWISSW!$J:$J,MATCHUP!BE$1,SWISSW!$F:$F,"Draw")+COUNTIFS(SWISSW!$I:$I,MATCHUP!BE$1,SWISSW!$J:$J,MATCHUP!$A13)-COUNTIFS(SWISSW!$I:$I,MATCHUP!BE$1,SWISSW!$J:$J,MATCHUP!$A13,SWISSW!$F:$F,"Draw")),"-")</f>
        <v>1</v>
      </c>
      <c r="BF13" s="5" t="str">
        <f ca="1">IFERROR((COUNTIFS(SWISSW!$I:$I,MATCHUP!$A13,SWISSW!$J:$J,MATCHUP!BF$1,SWISSW!$F:$F,"Won")+COUNTIFS(SWISSW!$I:$I,MATCHUP!BF$1,SWISSW!$J:$J,MATCHUP!$A13,SWISSW!$F:$F,"Lost"))/(COUNTIFS(SWISSW!$I:$I,MATCHUP!$A13,SWISSW!$J:$J,MATCHUP!BF$1)-COUNTIFS(SWISSW!$I:$I,MATCHUP!$A13,SWISSW!$J:$J,MATCHUP!BF$1,SWISSW!$F:$F,"Draw")+COUNTIFS(SWISSW!$I:$I,MATCHUP!BF$1,SWISSW!$J:$J,MATCHUP!$A13)-COUNTIFS(SWISSW!$I:$I,MATCHUP!BF$1,SWISSW!$J:$J,MATCHUP!$A13,SWISSW!$F:$F,"Draw")),"-")</f>
        <v>-</v>
      </c>
      <c r="BG13" s="5" t="str">
        <f ca="1">IFERROR((COUNTIFS(SWISSW!$I:$I,MATCHUP!$A13,SWISSW!$J:$J,MATCHUP!BG$1,SWISSW!$F:$F,"Won")+COUNTIFS(SWISSW!$I:$I,MATCHUP!BG$1,SWISSW!$J:$J,MATCHUP!$A13,SWISSW!$F:$F,"Lost"))/(COUNTIFS(SWISSW!$I:$I,MATCHUP!$A13,SWISSW!$J:$J,MATCHUP!BG$1)-COUNTIFS(SWISSW!$I:$I,MATCHUP!$A13,SWISSW!$J:$J,MATCHUP!BG$1,SWISSW!$F:$F,"Draw")+COUNTIFS(SWISSW!$I:$I,MATCHUP!BG$1,SWISSW!$J:$J,MATCHUP!$A13)-COUNTIFS(SWISSW!$I:$I,MATCHUP!BG$1,SWISSW!$J:$J,MATCHUP!$A13,SWISSW!$F:$F,"Draw")),"-")</f>
        <v>-</v>
      </c>
      <c r="BH13" s="5" t="str">
        <f ca="1">IFERROR((COUNTIFS(SWISSW!$I:$I,MATCHUP!$A13,SWISSW!$J:$J,MATCHUP!BH$1,SWISSW!$F:$F,"Won")+COUNTIFS(SWISSW!$I:$I,MATCHUP!BH$1,SWISSW!$J:$J,MATCHUP!$A13,SWISSW!$F:$F,"Lost"))/(COUNTIFS(SWISSW!$I:$I,MATCHUP!$A13,SWISSW!$J:$J,MATCHUP!BH$1)-COUNTIFS(SWISSW!$I:$I,MATCHUP!$A13,SWISSW!$J:$J,MATCHUP!BH$1,SWISSW!$F:$F,"Draw")+COUNTIFS(SWISSW!$I:$I,MATCHUP!BH$1,SWISSW!$J:$J,MATCHUP!$A13)-COUNTIFS(SWISSW!$I:$I,MATCHUP!BH$1,SWISSW!$J:$J,MATCHUP!$A13,SWISSW!$F:$F,"Draw")),"-")</f>
        <v>-</v>
      </c>
      <c r="BI13" s="5" t="str">
        <f ca="1">IFERROR((COUNTIFS(SWISSW!$I:$I,MATCHUP!$A13,SWISSW!$J:$J,MATCHUP!BI$1,SWISSW!$F:$F,"Won")+COUNTIFS(SWISSW!$I:$I,MATCHUP!BI$1,SWISSW!$J:$J,MATCHUP!$A13,SWISSW!$F:$F,"Lost"))/(COUNTIFS(SWISSW!$I:$I,MATCHUP!$A13,SWISSW!$J:$J,MATCHUP!BI$1)-COUNTIFS(SWISSW!$I:$I,MATCHUP!$A13,SWISSW!$J:$J,MATCHUP!BI$1,SWISSW!$F:$F,"Draw")+COUNTIFS(SWISSW!$I:$I,MATCHUP!BI$1,SWISSW!$J:$J,MATCHUP!$A13)-COUNTIFS(SWISSW!$I:$I,MATCHUP!BI$1,SWISSW!$J:$J,MATCHUP!$A13,SWISSW!$F:$F,"Draw")),"-")</f>
        <v>-</v>
      </c>
      <c r="BJ13" s="5" t="str">
        <f ca="1">IFERROR((COUNTIFS(SWISSW!$I:$I,MATCHUP!$A13,SWISSW!$J:$J,MATCHUP!BJ$1,SWISSW!$F:$F,"Won")+COUNTIFS(SWISSW!$I:$I,MATCHUP!BJ$1,SWISSW!$J:$J,MATCHUP!$A13,SWISSW!$F:$F,"Lost"))/(COUNTIFS(SWISSW!$I:$I,MATCHUP!$A13,SWISSW!$J:$J,MATCHUP!BJ$1)-COUNTIFS(SWISSW!$I:$I,MATCHUP!$A13,SWISSW!$J:$J,MATCHUP!BJ$1,SWISSW!$F:$F,"Draw")+COUNTIFS(SWISSW!$I:$I,MATCHUP!BJ$1,SWISSW!$J:$J,MATCHUP!$A13)-COUNTIFS(SWISSW!$I:$I,MATCHUP!BJ$1,SWISSW!$J:$J,MATCHUP!$A13,SWISSW!$F:$F,"Draw")),"-")</f>
        <v>-</v>
      </c>
      <c r="BK13" s="5" t="str">
        <f ca="1">IFERROR((COUNTIFS(SWISSW!$I:$I,MATCHUP!$A13,SWISSW!$J:$J,MATCHUP!BK$1,SWISSW!$F:$F,"Won")+COUNTIFS(SWISSW!$I:$I,MATCHUP!BK$1,SWISSW!$J:$J,MATCHUP!$A13,SWISSW!$F:$F,"Lost"))/(COUNTIFS(SWISSW!$I:$I,MATCHUP!$A13,SWISSW!$J:$J,MATCHUP!BK$1)-COUNTIFS(SWISSW!$I:$I,MATCHUP!$A13,SWISSW!$J:$J,MATCHUP!BK$1,SWISSW!$F:$F,"Draw")+COUNTIFS(SWISSW!$I:$I,MATCHUP!BK$1,SWISSW!$J:$J,MATCHUP!$A13)-COUNTIFS(SWISSW!$I:$I,MATCHUP!BK$1,SWISSW!$J:$J,MATCHUP!$A13,SWISSW!$F:$F,"Draw")),"-")</f>
        <v>-</v>
      </c>
      <c r="BL13" s="5">
        <f ca="1">IFERROR((COUNTIFS(SWISSW!$I:$I,MATCHUP!$A13,SWISSW!$J:$J,MATCHUP!BL$1,SWISSW!$F:$F,"Won")+COUNTIFS(SWISSW!$I:$I,MATCHUP!BL$1,SWISSW!$J:$J,MATCHUP!$A13,SWISSW!$F:$F,"Lost"))/(COUNTIFS(SWISSW!$I:$I,MATCHUP!$A13,SWISSW!$J:$J,MATCHUP!BL$1)-COUNTIFS(SWISSW!$I:$I,MATCHUP!$A13,SWISSW!$J:$J,MATCHUP!BL$1,SWISSW!$F:$F,"Draw")+COUNTIFS(SWISSW!$I:$I,MATCHUP!BL$1,SWISSW!$J:$J,MATCHUP!$A13)-COUNTIFS(SWISSW!$I:$I,MATCHUP!BL$1,SWISSW!$J:$J,MATCHUP!$A13,SWISSW!$F:$F,"Draw")),"-")</f>
        <v>0</v>
      </c>
      <c r="BM13" s="5" t="str">
        <f ca="1">IFERROR((COUNTIFS(SWISSW!$I:$I,MATCHUP!$A13,SWISSW!$J:$J,MATCHUP!BM$1,SWISSW!$F:$F,"Won")+COUNTIFS(SWISSW!$I:$I,MATCHUP!BM$1,SWISSW!$J:$J,MATCHUP!$A13,SWISSW!$F:$F,"Lost"))/(COUNTIFS(SWISSW!$I:$I,MATCHUP!$A13,SWISSW!$J:$J,MATCHUP!BM$1)-COUNTIFS(SWISSW!$I:$I,MATCHUP!$A13,SWISSW!$J:$J,MATCHUP!BM$1,SWISSW!$F:$F,"Draw")+COUNTIFS(SWISSW!$I:$I,MATCHUP!BM$1,SWISSW!$J:$J,MATCHUP!$A13)-COUNTIFS(SWISSW!$I:$I,MATCHUP!BM$1,SWISSW!$J:$J,MATCHUP!$A13,SWISSW!$F:$F,"Draw")),"-")</f>
        <v>-</v>
      </c>
      <c r="BN13" s="5" t="str">
        <f ca="1">IFERROR((COUNTIFS(SWISSW!$I:$I,MATCHUP!$A13,SWISSW!$J:$J,MATCHUP!BN$1,SWISSW!$F:$F,"Won")+COUNTIFS(SWISSW!$I:$I,MATCHUP!BN$1,SWISSW!$J:$J,MATCHUP!$A13,SWISSW!$F:$F,"Lost"))/(COUNTIFS(SWISSW!$I:$I,MATCHUP!$A13,SWISSW!$J:$J,MATCHUP!BN$1)-COUNTIFS(SWISSW!$I:$I,MATCHUP!$A13,SWISSW!$J:$J,MATCHUP!BN$1,SWISSW!$F:$F,"Draw")+COUNTIFS(SWISSW!$I:$I,MATCHUP!BN$1,SWISSW!$J:$J,MATCHUP!$A13)-COUNTIFS(SWISSW!$I:$I,MATCHUP!BN$1,SWISSW!$J:$J,MATCHUP!$A13,SWISSW!$F:$F,"Draw")),"-")</f>
        <v>-</v>
      </c>
      <c r="BO13" s="5" t="str">
        <f ca="1">IFERROR((COUNTIFS(SWISSW!$I:$I,MATCHUP!$A13,SWISSW!$J:$J,MATCHUP!BO$1,SWISSW!$F:$F,"Won")+COUNTIFS(SWISSW!$I:$I,MATCHUP!BO$1,SWISSW!$J:$J,MATCHUP!$A13,SWISSW!$F:$F,"Lost"))/(COUNTIFS(SWISSW!$I:$I,MATCHUP!$A13,SWISSW!$J:$J,MATCHUP!BO$1)-COUNTIFS(SWISSW!$I:$I,MATCHUP!$A13,SWISSW!$J:$J,MATCHUP!BO$1,SWISSW!$F:$F,"Draw")+COUNTIFS(SWISSW!$I:$I,MATCHUP!BO$1,SWISSW!$J:$J,MATCHUP!$A13)-COUNTIFS(SWISSW!$I:$I,MATCHUP!BO$1,SWISSW!$J:$J,MATCHUP!$A13,SWISSW!$F:$F,"Draw")),"-")</f>
        <v>-</v>
      </c>
      <c r="BP13" s="5" t="str">
        <f ca="1">IFERROR((COUNTIFS(SWISSW!$I:$I,MATCHUP!$A13,SWISSW!$J:$J,MATCHUP!BP$1,SWISSW!$F:$F,"Won")+COUNTIFS(SWISSW!$I:$I,MATCHUP!BP$1,SWISSW!$J:$J,MATCHUP!$A13,SWISSW!$F:$F,"Lost"))/(COUNTIFS(SWISSW!$I:$I,MATCHUP!$A13,SWISSW!$J:$J,MATCHUP!BP$1)-COUNTIFS(SWISSW!$I:$I,MATCHUP!$A13,SWISSW!$J:$J,MATCHUP!BP$1,SWISSW!$F:$F,"Draw")+COUNTIFS(SWISSW!$I:$I,MATCHUP!BP$1,SWISSW!$J:$J,MATCHUP!$A13)-COUNTIFS(SWISSW!$I:$I,MATCHUP!BP$1,SWISSW!$J:$J,MATCHUP!$A13,SWISSW!$F:$F,"Draw")),"-")</f>
        <v>-</v>
      </c>
      <c r="BQ13" s="5" t="str">
        <f ca="1">IFERROR((COUNTIFS(SWISSW!$I:$I,MATCHUP!$A13,SWISSW!$J:$J,MATCHUP!BQ$1,SWISSW!$F:$F,"Won")+COUNTIFS(SWISSW!$I:$I,MATCHUP!BQ$1,SWISSW!$J:$J,MATCHUP!$A13,SWISSW!$F:$F,"Lost"))/(COUNTIFS(SWISSW!$I:$I,MATCHUP!$A13,SWISSW!$J:$J,MATCHUP!BQ$1)-COUNTIFS(SWISSW!$I:$I,MATCHUP!$A13,SWISSW!$J:$J,MATCHUP!BQ$1,SWISSW!$F:$F,"Draw")+COUNTIFS(SWISSW!$I:$I,MATCHUP!BQ$1,SWISSW!$J:$J,MATCHUP!$A13)-COUNTIFS(SWISSW!$I:$I,MATCHUP!BQ$1,SWISSW!$J:$J,MATCHUP!$A13,SWISSW!$F:$F,"Draw")),"-")</f>
        <v>-</v>
      </c>
      <c r="BR13" s="5" t="str">
        <f ca="1">IFERROR((COUNTIFS(SWISSW!$I:$I,MATCHUP!$A13,SWISSW!$J:$J,MATCHUP!BR$1,SWISSW!$F:$F,"Won")+COUNTIFS(SWISSW!$I:$I,MATCHUP!BR$1,SWISSW!$J:$J,MATCHUP!$A13,SWISSW!$F:$F,"Lost"))/(COUNTIFS(SWISSW!$I:$I,MATCHUP!$A13,SWISSW!$J:$J,MATCHUP!BR$1)-COUNTIFS(SWISSW!$I:$I,MATCHUP!$A13,SWISSW!$J:$J,MATCHUP!BR$1,SWISSW!$F:$F,"Draw")+COUNTIFS(SWISSW!$I:$I,MATCHUP!BR$1,SWISSW!$J:$J,MATCHUP!$A13)-COUNTIFS(SWISSW!$I:$I,MATCHUP!BR$1,SWISSW!$J:$J,MATCHUP!$A13,SWISSW!$F:$F,"Draw")),"-")</f>
        <v>-</v>
      </c>
      <c r="BS13" s="5" t="str">
        <f ca="1">IFERROR((COUNTIFS(SWISSW!$I:$I,MATCHUP!$A13,SWISSW!$J:$J,MATCHUP!BS$1,SWISSW!$F:$F,"Won")+COUNTIFS(SWISSW!$I:$I,MATCHUP!BS$1,SWISSW!$J:$J,MATCHUP!$A13,SWISSW!$F:$F,"Lost"))/(COUNTIFS(SWISSW!$I:$I,MATCHUP!$A13,SWISSW!$J:$J,MATCHUP!BS$1)-COUNTIFS(SWISSW!$I:$I,MATCHUP!$A13,SWISSW!$J:$J,MATCHUP!BS$1,SWISSW!$F:$F,"Draw")+COUNTIFS(SWISSW!$I:$I,MATCHUP!BS$1,SWISSW!$J:$J,MATCHUP!$A13)-COUNTIFS(SWISSW!$I:$I,MATCHUP!BS$1,SWISSW!$J:$J,MATCHUP!$A13,SWISSW!$F:$F,"Draw")),"-")</f>
        <v>-</v>
      </c>
      <c r="BT13" s="5" t="str">
        <f ca="1">IFERROR((COUNTIFS(SWISSW!$I:$I,MATCHUP!$A13,SWISSW!$J:$J,MATCHUP!BT$1,SWISSW!$F:$F,"Won")+COUNTIFS(SWISSW!$I:$I,MATCHUP!BT$1,SWISSW!$J:$J,MATCHUP!$A13,SWISSW!$F:$F,"Lost"))/(COUNTIFS(SWISSW!$I:$I,MATCHUP!$A13,SWISSW!$J:$J,MATCHUP!BT$1)-COUNTIFS(SWISSW!$I:$I,MATCHUP!$A13,SWISSW!$J:$J,MATCHUP!BT$1,SWISSW!$F:$F,"Draw")+COUNTIFS(SWISSW!$I:$I,MATCHUP!BT$1,SWISSW!$J:$J,MATCHUP!$A13)-COUNTIFS(SWISSW!$I:$I,MATCHUP!BT$1,SWISSW!$J:$J,MATCHUP!$A13,SWISSW!$F:$F,"Draw")),"-")</f>
        <v>-</v>
      </c>
      <c r="BU13" s="5" t="str">
        <f ca="1">IFERROR((COUNTIFS(SWISSW!$I:$I,MATCHUP!$A13,SWISSW!$J:$J,MATCHUP!BU$1,SWISSW!$F:$F,"Won")+COUNTIFS(SWISSW!$I:$I,MATCHUP!BU$1,SWISSW!$J:$J,MATCHUP!$A13,SWISSW!$F:$F,"Lost"))/(COUNTIFS(SWISSW!$I:$I,MATCHUP!$A13,SWISSW!$J:$J,MATCHUP!BU$1)-COUNTIFS(SWISSW!$I:$I,MATCHUP!$A13,SWISSW!$J:$J,MATCHUP!BU$1,SWISSW!$F:$F,"Draw")+COUNTIFS(SWISSW!$I:$I,MATCHUP!BU$1,SWISSW!$J:$J,MATCHUP!$A13)-COUNTIFS(SWISSW!$I:$I,MATCHUP!BU$1,SWISSW!$J:$J,MATCHUP!$A13,SWISSW!$F:$F,"Draw")),"-")</f>
        <v>-</v>
      </c>
      <c r="BV13" s="5" t="str">
        <f ca="1">IFERROR((COUNTIFS(SWISSW!$I:$I,MATCHUP!$A13,SWISSW!$J:$J,MATCHUP!BV$1,SWISSW!$F:$F,"Won")+COUNTIFS(SWISSW!$I:$I,MATCHUP!BV$1,SWISSW!$J:$J,MATCHUP!$A13,SWISSW!$F:$F,"Lost"))/(COUNTIFS(SWISSW!$I:$I,MATCHUP!$A13,SWISSW!$J:$J,MATCHUP!BV$1)-COUNTIFS(SWISSW!$I:$I,MATCHUP!$A13,SWISSW!$J:$J,MATCHUP!BV$1,SWISSW!$F:$F,"Draw")+COUNTIFS(SWISSW!$I:$I,MATCHUP!BV$1,SWISSW!$J:$J,MATCHUP!$A13)-COUNTIFS(SWISSW!$I:$I,MATCHUP!BV$1,SWISSW!$J:$J,MATCHUP!$A13,SWISSW!$F:$F,"Draw")),"-")</f>
        <v>-</v>
      </c>
      <c r="BW13" s="5" t="str">
        <f ca="1">IFERROR((COUNTIFS(SWISSW!$I:$I,MATCHUP!$A13,SWISSW!$J:$J,MATCHUP!BW$1,SWISSW!$F:$F,"Won")+COUNTIFS(SWISSW!$I:$I,MATCHUP!BW$1,SWISSW!$J:$J,MATCHUP!$A13,SWISSW!$F:$F,"Lost"))/(COUNTIFS(SWISSW!$I:$I,MATCHUP!$A13,SWISSW!$J:$J,MATCHUP!BW$1)-COUNTIFS(SWISSW!$I:$I,MATCHUP!$A13,SWISSW!$J:$J,MATCHUP!BW$1,SWISSW!$F:$F,"Draw")+COUNTIFS(SWISSW!$I:$I,MATCHUP!BW$1,SWISSW!$J:$J,MATCHUP!$A13)-COUNTIFS(SWISSW!$I:$I,MATCHUP!BW$1,SWISSW!$J:$J,MATCHUP!$A13,SWISSW!$F:$F,"Draw")),"-")</f>
        <v>-</v>
      </c>
      <c r="BX13" s="5" t="str">
        <f ca="1">IFERROR((COUNTIFS(SWISSW!$I:$I,MATCHUP!$A13,SWISSW!$J:$J,MATCHUP!BX$1,SWISSW!$F:$F,"Won")+COUNTIFS(SWISSW!$I:$I,MATCHUP!BX$1,SWISSW!$J:$J,MATCHUP!$A13,SWISSW!$F:$F,"Lost"))/(COUNTIFS(SWISSW!$I:$I,MATCHUP!$A13,SWISSW!$J:$J,MATCHUP!BX$1)-COUNTIFS(SWISSW!$I:$I,MATCHUP!$A13,SWISSW!$J:$J,MATCHUP!BX$1,SWISSW!$F:$F,"Draw")+COUNTIFS(SWISSW!$I:$I,MATCHUP!BX$1,SWISSW!$J:$J,MATCHUP!$A13)-COUNTIFS(SWISSW!$I:$I,MATCHUP!BX$1,SWISSW!$J:$J,MATCHUP!$A13,SWISSW!$F:$F,"Draw")),"-")</f>
        <v>-</v>
      </c>
      <c r="BY13" s="5" t="str">
        <f ca="1">IFERROR((COUNTIFS(SWISSW!$I:$I,MATCHUP!$A13,SWISSW!$J:$J,MATCHUP!BY$1,SWISSW!$F:$F,"Won")+COUNTIFS(SWISSW!$I:$I,MATCHUP!BY$1,SWISSW!$J:$J,MATCHUP!$A13,SWISSW!$F:$F,"Lost"))/(COUNTIFS(SWISSW!$I:$I,MATCHUP!$A13,SWISSW!$J:$J,MATCHUP!BY$1)-COUNTIFS(SWISSW!$I:$I,MATCHUP!$A13,SWISSW!$J:$J,MATCHUP!BY$1,SWISSW!$F:$F,"Draw")+COUNTIFS(SWISSW!$I:$I,MATCHUP!BY$1,SWISSW!$J:$J,MATCHUP!$A13)-COUNTIFS(SWISSW!$I:$I,MATCHUP!BY$1,SWISSW!$J:$J,MATCHUP!$A13,SWISSW!$F:$F,"Draw")),"-")</f>
        <v>-</v>
      </c>
      <c r="BZ13" s="5" t="str">
        <f ca="1">IFERROR((COUNTIFS(SWISSW!$I:$I,MATCHUP!$A13,SWISSW!$J:$J,MATCHUP!BZ$1,SWISSW!$F:$F,"Won")+COUNTIFS(SWISSW!$I:$I,MATCHUP!BZ$1,SWISSW!$J:$J,MATCHUP!$A13,SWISSW!$F:$F,"Lost"))/(COUNTIFS(SWISSW!$I:$I,MATCHUP!$A13,SWISSW!$J:$J,MATCHUP!BZ$1)-COUNTIFS(SWISSW!$I:$I,MATCHUP!$A13,SWISSW!$J:$J,MATCHUP!BZ$1,SWISSW!$F:$F,"Draw")+COUNTIFS(SWISSW!$I:$I,MATCHUP!BZ$1,SWISSW!$J:$J,MATCHUP!$A13)-COUNTIFS(SWISSW!$I:$I,MATCHUP!BZ$1,SWISSW!$J:$J,MATCHUP!$A13,SWISSW!$F:$F,"Draw")),"-")</f>
        <v>-</v>
      </c>
      <c r="CA13" s="5" t="str">
        <f ca="1">IFERROR((COUNTIFS(SWISSW!$I:$I,MATCHUP!$A13,SWISSW!$J:$J,MATCHUP!CA$1,SWISSW!$F:$F,"Won")+COUNTIFS(SWISSW!$I:$I,MATCHUP!CA$1,SWISSW!$J:$J,MATCHUP!$A13,SWISSW!$F:$F,"Lost"))/(COUNTIFS(SWISSW!$I:$I,MATCHUP!$A13,SWISSW!$J:$J,MATCHUP!CA$1)-COUNTIFS(SWISSW!$I:$I,MATCHUP!$A13,SWISSW!$J:$J,MATCHUP!CA$1,SWISSW!$F:$F,"Draw")+COUNTIFS(SWISSW!$I:$I,MATCHUP!CA$1,SWISSW!$J:$J,MATCHUP!$A13)-COUNTIFS(SWISSW!$I:$I,MATCHUP!CA$1,SWISSW!$J:$J,MATCHUP!$A13,SWISSW!$F:$F,"Draw")),"-")</f>
        <v>-</v>
      </c>
      <c r="CB13" s="5" t="str">
        <f ca="1">IFERROR((COUNTIFS(SWISSW!$I:$I,MATCHUP!$A13,SWISSW!$J:$J,MATCHUP!CB$1,SWISSW!$F:$F,"Won")+COUNTIFS(SWISSW!$I:$I,MATCHUP!CB$1,SWISSW!$J:$J,MATCHUP!$A13,SWISSW!$F:$F,"Lost"))/(COUNTIFS(SWISSW!$I:$I,MATCHUP!$A13,SWISSW!$J:$J,MATCHUP!CB$1)-COUNTIFS(SWISSW!$I:$I,MATCHUP!$A13,SWISSW!$J:$J,MATCHUP!CB$1,SWISSW!$F:$F,"Draw")+COUNTIFS(SWISSW!$I:$I,MATCHUP!CB$1,SWISSW!$J:$J,MATCHUP!$A13)-COUNTIFS(SWISSW!$I:$I,MATCHUP!CB$1,SWISSW!$J:$J,MATCHUP!$A13,SWISSW!$F:$F,"Draw")),"-")</f>
        <v>-</v>
      </c>
      <c r="CC13" s="5" t="str">
        <f ca="1">IFERROR((COUNTIFS(SWISSW!$I:$I,MATCHUP!$A13,SWISSW!$J:$J,MATCHUP!CC$1,SWISSW!$F:$F,"Won")+COUNTIFS(SWISSW!$I:$I,MATCHUP!CC$1,SWISSW!$J:$J,MATCHUP!$A13,SWISSW!$F:$F,"Lost"))/(COUNTIFS(SWISSW!$I:$I,MATCHUP!$A13,SWISSW!$J:$J,MATCHUP!CC$1)-COUNTIFS(SWISSW!$I:$I,MATCHUP!$A13,SWISSW!$J:$J,MATCHUP!CC$1,SWISSW!$F:$F,"Draw")+COUNTIFS(SWISSW!$I:$I,MATCHUP!CC$1,SWISSW!$J:$J,MATCHUP!$A13)-COUNTIFS(SWISSW!$I:$I,MATCHUP!CC$1,SWISSW!$J:$J,MATCHUP!$A13,SWISSW!$F:$F,"Draw")),"-")</f>
        <v>-</v>
      </c>
      <c r="CD13" s="5" t="str">
        <f ca="1">IFERROR((COUNTIFS(SWISSW!$I:$I,MATCHUP!$A13,SWISSW!$J:$J,MATCHUP!CD$1,SWISSW!$F:$F,"Won")+COUNTIFS(SWISSW!$I:$I,MATCHUP!CD$1,SWISSW!$J:$J,MATCHUP!$A13,SWISSW!$F:$F,"Lost"))/(COUNTIFS(SWISSW!$I:$I,MATCHUP!$A13,SWISSW!$J:$J,MATCHUP!CD$1)-COUNTIFS(SWISSW!$I:$I,MATCHUP!$A13,SWISSW!$J:$J,MATCHUP!CD$1,SWISSW!$F:$F,"Draw")+COUNTIFS(SWISSW!$I:$I,MATCHUP!CD$1,SWISSW!$J:$J,MATCHUP!$A13)-COUNTIFS(SWISSW!$I:$I,MATCHUP!CD$1,SWISSW!$J:$J,MATCHUP!$A13,SWISSW!$F:$F,"Draw")),"-")</f>
        <v>-</v>
      </c>
      <c r="CE13" s="5" t="str">
        <f ca="1">IFERROR((COUNTIFS(SWISSW!$I:$I,MATCHUP!$A13,SWISSW!$J:$J,MATCHUP!CE$1,SWISSW!$F:$F,"Won")+COUNTIFS(SWISSW!$I:$I,MATCHUP!CE$1,SWISSW!$J:$J,MATCHUP!$A13,SWISSW!$F:$F,"Lost"))/(COUNTIFS(SWISSW!$I:$I,MATCHUP!$A13,SWISSW!$J:$J,MATCHUP!CE$1)-COUNTIFS(SWISSW!$I:$I,MATCHUP!$A13,SWISSW!$J:$J,MATCHUP!CE$1,SWISSW!$F:$F,"Draw")+COUNTIFS(SWISSW!$I:$I,MATCHUP!CE$1,SWISSW!$J:$J,MATCHUP!$A13)-COUNTIFS(SWISSW!$I:$I,MATCHUP!CE$1,SWISSW!$J:$J,MATCHUP!$A13,SWISSW!$F:$F,"Draw")),"-")</f>
        <v>-</v>
      </c>
      <c r="CF13" s="5" t="str">
        <f ca="1">IFERROR((COUNTIFS(SWISSW!$I:$I,MATCHUP!$A13,SWISSW!$J:$J,MATCHUP!CF$1,SWISSW!$F:$F,"Won")+COUNTIFS(SWISSW!$I:$I,MATCHUP!CF$1,SWISSW!$J:$J,MATCHUP!$A13,SWISSW!$F:$F,"Lost"))/(COUNTIFS(SWISSW!$I:$I,MATCHUP!$A13,SWISSW!$J:$J,MATCHUP!CF$1)-COUNTIFS(SWISSW!$I:$I,MATCHUP!$A13,SWISSW!$J:$J,MATCHUP!CF$1,SWISSW!$F:$F,"Draw")+COUNTIFS(SWISSW!$I:$I,MATCHUP!CF$1,SWISSW!$J:$J,MATCHUP!$A13)-COUNTIFS(SWISSW!$I:$I,MATCHUP!CF$1,SWISSW!$J:$J,MATCHUP!$A13,SWISSW!$F:$F,"Draw")),"-")</f>
        <v>-</v>
      </c>
      <c r="CG13" s="5" t="str">
        <f ca="1">IFERROR((COUNTIFS(SWISSW!$I:$I,MATCHUP!$A13,SWISSW!$J:$J,MATCHUP!CG$1,SWISSW!$F:$F,"Won")+COUNTIFS(SWISSW!$I:$I,MATCHUP!CG$1,SWISSW!$J:$J,MATCHUP!$A13,SWISSW!$F:$F,"Lost"))/(COUNTIFS(SWISSW!$I:$I,MATCHUP!$A13,SWISSW!$J:$J,MATCHUP!CG$1)-COUNTIFS(SWISSW!$I:$I,MATCHUP!$A13,SWISSW!$J:$J,MATCHUP!CG$1,SWISSW!$F:$F,"Draw")+COUNTIFS(SWISSW!$I:$I,MATCHUP!CG$1,SWISSW!$J:$J,MATCHUP!$A13)-COUNTIFS(SWISSW!$I:$I,MATCHUP!CG$1,SWISSW!$J:$J,MATCHUP!$A13,SWISSW!$F:$F,"Draw")),"-")</f>
        <v>-</v>
      </c>
      <c r="CH13" s="5" t="str">
        <f ca="1">IFERROR((COUNTIFS(SWISSW!$I:$I,MATCHUP!$A13,SWISSW!$J:$J,MATCHUP!CH$1,SWISSW!$F:$F,"Won")+COUNTIFS(SWISSW!$I:$I,MATCHUP!CH$1,SWISSW!$J:$J,MATCHUP!$A13,SWISSW!$F:$F,"Lost"))/(COUNTIFS(SWISSW!$I:$I,MATCHUP!$A13,SWISSW!$J:$J,MATCHUP!CH$1)-COUNTIFS(SWISSW!$I:$I,MATCHUP!$A13,SWISSW!$J:$J,MATCHUP!CH$1,SWISSW!$F:$F,"Draw")+COUNTIFS(SWISSW!$I:$I,MATCHUP!CH$1,SWISSW!$J:$J,MATCHUP!$A13)-COUNTIFS(SWISSW!$I:$I,MATCHUP!CH$1,SWISSW!$J:$J,MATCHUP!$A13,SWISSW!$F:$F,"Draw")),"-")</f>
        <v>-</v>
      </c>
      <c r="CI13" s="5" t="str">
        <f ca="1">IFERROR((COUNTIFS(SWISSW!$I:$I,MATCHUP!$A13,SWISSW!$J:$J,MATCHUP!CI$1,SWISSW!$F:$F,"Won")+COUNTIFS(SWISSW!$I:$I,MATCHUP!CI$1,SWISSW!$J:$J,MATCHUP!$A13,SWISSW!$F:$F,"Lost"))/(COUNTIFS(SWISSW!$I:$I,MATCHUP!$A13,SWISSW!$J:$J,MATCHUP!CI$1)-COUNTIFS(SWISSW!$I:$I,MATCHUP!$A13,SWISSW!$J:$J,MATCHUP!CI$1,SWISSW!$F:$F,"Draw")+COUNTIFS(SWISSW!$I:$I,MATCHUP!CI$1,SWISSW!$J:$J,MATCHUP!$A13)-COUNTIFS(SWISSW!$I:$I,MATCHUP!CI$1,SWISSW!$J:$J,MATCHUP!$A13,SWISSW!$F:$F,"Draw")),"-")</f>
        <v>-</v>
      </c>
      <c r="CJ13" s="5" t="str">
        <f ca="1">IFERROR((COUNTIFS(SWISSW!$I:$I,MATCHUP!$A13,SWISSW!$J:$J,MATCHUP!CJ$1,SWISSW!$F:$F,"Won")+COUNTIFS(SWISSW!$I:$I,MATCHUP!CJ$1,SWISSW!$J:$J,MATCHUP!$A13,SWISSW!$F:$F,"Lost"))/(COUNTIFS(SWISSW!$I:$I,MATCHUP!$A13,SWISSW!$J:$J,MATCHUP!CJ$1)-COUNTIFS(SWISSW!$I:$I,MATCHUP!$A13,SWISSW!$J:$J,MATCHUP!CJ$1,SWISSW!$F:$F,"Draw")+COUNTIFS(SWISSW!$I:$I,MATCHUP!CJ$1,SWISSW!$J:$J,MATCHUP!$A13)-COUNTIFS(SWISSW!$I:$I,MATCHUP!CJ$1,SWISSW!$J:$J,MATCHUP!$A13,SWISSW!$F:$F,"Draw")),"-")</f>
        <v>-</v>
      </c>
      <c r="CK13" s="5" t="str">
        <f ca="1">IFERROR((COUNTIFS(SWISSW!$I:$I,MATCHUP!$A13,SWISSW!$J:$J,MATCHUP!CK$1,SWISSW!$F:$F,"Won")+COUNTIFS(SWISSW!$I:$I,MATCHUP!CK$1,SWISSW!$J:$J,MATCHUP!$A13,SWISSW!$F:$F,"Lost"))/(COUNTIFS(SWISSW!$I:$I,MATCHUP!$A13,SWISSW!$J:$J,MATCHUP!CK$1)-COUNTIFS(SWISSW!$I:$I,MATCHUP!$A13,SWISSW!$J:$J,MATCHUP!CK$1,SWISSW!$F:$F,"Draw")+COUNTIFS(SWISSW!$I:$I,MATCHUP!CK$1,SWISSW!$J:$J,MATCHUP!$A13)-COUNTIFS(SWISSW!$I:$I,MATCHUP!CK$1,SWISSW!$J:$J,MATCHUP!$A13,SWISSW!$F:$F,"Draw")),"-")</f>
        <v>-</v>
      </c>
      <c r="CL13" s="5" t="str">
        <f ca="1">IFERROR((COUNTIFS(SWISSW!$I:$I,MATCHUP!$A13,SWISSW!$J:$J,MATCHUP!CL$1,SWISSW!$F:$F,"Won")+COUNTIFS(SWISSW!$I:$I,MATCHUP!CL$1,SWISSW!$J:$J,MATCHUP!$A13,SWISSW!$F:$F,"Lost"))/(COUNTIFS(SWISSW!$I:$I,MATCHUP!$A13,SWISSW!$J:$J,MATCHUP!CL$1)-COUNTIFS(SWISSW!$I:$I,MATCHUP!$A13,SWISSW!$J:$J,MATCHUP!CL$1,SWISSW!$F:$F,"Draw")+COUNTIFS(SWISSW!$I:$I,MATCHUP!CL$1,SWISSW!$J:$J,MATCHUP!$A13)-COUNTIFS(SWISSW!$I:$I,MATCHUP!CL$1,SWISSW!$J:$J,MATCHUP!$A13,SWISSW!$F:$F,"Draw")),"-")</f>
        <v>-</v>
      </c>
      <c r="CM13" s="5" t="str">
        <f ca="1">IFERROR((COUNTIFS(SWISSW!$I:$I,MATCHUP!$A13,SWISSW!$J:$J,MATCHUP!CM$1,SWISSW!$F:$F,"Won")+COUNTIFS(SWISSW!$I:$I,MATCHUP!CM$1,SWISSW!$J:$J,MATCHUP!$A13,SWISSW!$F:$F,"Lost"))/(COUNTIFS(SWISSW!$I:$I,MATCHUP!$A13,SWISSW!$J:$J,MATCHUP!CM$1)-COUNTIFS(SWISSW!$I:$I,MATCHUP!$A13,SWISSW!$J:$J,MATCHUP!CM$1,SWISSW!$F:$F,"Draw")+COUNTIFS(SWISSW!$I:$I,MATCHUP!CM$1,SWISSW!$J:$J,MATCHUP!$A13)-COUNTIFS(SWISSW!$I:$I,MATCHUP!CM$1,SWISSW!$J:$J,MATCHUP!$A13,SWISSW!$F:$F,"Draw")),"-")</f>
        <v>-</v>
      </c>
      <c r="CN13" s="5" t="str">
        <f ca="1">IFERROR((COUNTIFS(SWISSW!$I:$I,MATCHUP!$A13,SWISSW!$J:$J,MATCHUP!CN$1,SWISSW!$F:$F,"Won")+COUNTIFS(SWISSW!$I:$I,MATCHUP!CN$1,SWISSW!$J:$J,MATCHUP!$A13,SWISSW!$F:$F,"Lost"))/(COUNTIFS(SWISSW!$I:$I,MATCHUP!$A13,SWISSW!$J:$J,MATCHUP!CN$1)-COUNTIFS(SWISSW!$I:$I,MATCHUP!$A13,SWISSW!$J:$J,MATCHUP!CN$1,SWISSW!$F:$F,"Draw")+COUNTIFS(SWISSW!$I:$I,MATCHUP!CN$1,SWISSW!$J:$J,MATCHUP!$A13)-COUNTIFS(SWISSW!$I:$I,MATCHUP!CN$1,SWISSW!$J:$J,MATCHUP!$A13,SWISSW!$F:$F,"Draw")),"-")</f>
        <v>-</v>
      </c>
      <c r="CO13" s="5" t="str">
        <f ca="1">IFERROR((COUNTIFS(SWISSW!$I:$I,MATCHUP!$A13,SWISSW!$J:$J,MATCHUP!CO$1,SWISSW!$F:$F,"Won")+COUNTIFS(SWISSW!$I:$I,MATCHUP!CO$1,SWISSW!$J:$J,MATCHUP!$A13,SWISSW!$F:$F,"Lost"))/(COUNTIFS(SWISSW!$I:$I,MATCHUP!$A13,SWISSW!$J:$J,MATCHUP!CO$1)-COUNTIFS(SWISSW!$I:$I,MATCHUP!$A13,SWISSW!$J:$J,MATCHUP!CO$1,SWISSW!$F:$F,"Draw")+COUNTIFS(SWISSW!$I:$I,MATCHUP!CO$1,SWISSW!$J:$J,MATCHUP!$A13)-COUNTIFS(SWISSW!$I:$I,MATCHUP!CO$1,SWISSW!$J:$J,MATCHUP!$A13,SWISSW!$F:$F,"Draw")),"-")</f>
        <v>-</v>
      </c>
      <c r="CP13" s="5" t="str">
        <f ca="1">IFERROR((COUNTIFS(SWISSW!$I:$I,MATCHUP!$A13,SWISSW!$J:$J,MATCHUP!CP$1,SWISSW!$F:$F,"Won")+COUNTIFS(SWISSW!$I:$I,MATCHUP!CP$1,SWISSW!$J:$J,MATCHUP!$A13,SWISSW!$F:$F,"Lost"))/(COUNTIFS(SWISSW!$I:$I,MATCHUP!$A13,SWISSW!$J:$J,MATCHUP!CP$1)-COUNTIFS(SWISSW!$I:$I,MATCHUP!$A13,SWISSW!$J:$J,MATCHUP!CP$1,SWISSW!$F:$F,"Draw")+COUNTIFS(SWISSW!$I:$I,MATCHUP!CP$1,SWISSW!$J:$J,MATCHUP!$A13)-COUNTIFS(SWISSW!$I:$I,MATCHUP!CP$1,SWISSW!$J:$J,MATCHUP!$A13,SWISSW!$F:$F,"Draw")),"-")</f>
        <v>-</v>
      </c>
      <c r="CQ13" s="5" t="str">
        <f ca="1">IFERROR((COUNTIFS(SWISSW!$I:$I,MATCHUP!$A13,SWISSW!$J:$J,MATCHUP!CQ$1,SWISSW!$F:$F,"Won")+COUNTIFS(SWISSW!$I:$I,MATCHUP!CQ$1,SWISSW!$J:$J,MATCHUP!$A13,SWISSW!$F:$F,"Lost"))/(COUNTIFS(SWISSW!$I:$I,MATCHUP!$A13,SWISSW!$J:$J,MATCHUP!CQ$1)-COUNTIFS(SWISSW!$I:$I,MATCHUP!$A13,SWISSW!$J:$J,MATCHUP!CQ$1,SWISSW!$F:$F,"Draw")+COUNTIFS(SWISSW!$I:$I,MATCHUP!CQ$1,SWISSW!$J:$J,MATCHUP!$A13)-COUNTIFS(SWISSW!$I:$I,MATCHUP!CQ$1,SWISSW!$J:$J,MATCHUP!$A13,SWISSW!$F:$F,"Draw")),"-")</f>
        <v>-</v>
      </c>
      <c r="CR13" s="5" t="str">
        <f ca="1">IFERROR((COUNTIFS(SWISSW!$I:$I,MATCHUP!$A13,SWISSW!$J:$J,MATCHUP!CR$1,SWISSW!$F:$F,"Won")+COUNTIFS(SWISSW!$I:$I,MATCHUP!CR$1,SWISSW!$J:$J,MATCHUP!$A13,SWISSW!$F:$F,"Lost"))/(COUNTIFS(SWISSW!$I:$I,MATCHUP!$A13,SWISSW!$J:$J,MATCHUP!CR$1)-COUNTIFS(SWISSW!$I:$I,MATCHUP!$A13,SWISSW!$J:$J,MATCHUP!CR$1,SWISSW!$F:$F,"Draw")+COUNTIFS(SWISSW!$I:$I,MATCHUP!CR$1,SWISSW!$J:$J,MATCHUP!$A13)-COUNTIFS(SWISSW!$I:$I,MATCHUP!CR$1,SWISSW!$J:$J,MATCHUP!$A13,SWISSW!$F:$F,"Draw")),"-")</f>
        <v>-</v>
      </c>
      <c r="CS13" s="5" t="str">
        <f ca="1">IFERROR((COUNTIFS(SWISSW!$I:$I,MATCHUP!$A13,SWISSW!$J:$J,MATCHUP!CS$1,SWISSW!$F:$F,"Won")+COUNTIFS(SWISSW!$I:$I,MATCHUP!CS$1,SWISSW!$J:$J,MATCHUP!$A13,SWISSW!$F:$F,"Lost"))/(COUNTIFS(SWISSW!$I:$I,MATCHUP!$A13,SWISSW!$J:$J,MATCHUP!CS$1)-COUNTIFS(SWISSW!$I:$I,MATCHUP!$A13,SWISSW!$J:$J,MATCHUP!CS$1,SWISSW!$F:$F,"Draw")+COUNTIFS(SWISSW!$I:$I,MATCHUP!CS$1,SWISSW!$J:$J,MATCHUP!$A13)-COUNTIFS(SWISSW!$I:$I,MATCHUP!CS$1,SWISSW!$J:$J,MATCHUP!$A13,SWISSW!$F:$F,"Draw")),"-")</f>
        <v>-</v>
      </c>
      <c r="CT13" s="5" t="str">
        <f ca="1">IFERROR((COUNTIFS(SWISSW!$I:$I,MATCHUP!$A13,SWISSW!$J:$J,MATCHUP!CT$1,SWISSW!$F:$F,"Won")+COUNTIFS(SWISSW!$I:$I,MATCHUP!CT$1,SWISSW!$J:$J,MATCHUP!$A13,SWISSW!$F:$F,"Lost"))/(COUNTIFS(SWISSW!$I:$I,MATCHUP!$A13,SWISSW!$J:$J,MATCHUP!CT$1)-COUNTIFS(SWISSW!$I:$I,MATCHUP!$A13,SWISSW!$J:$J,MATCHUP!CT$1,SWISSW!$F:$F,"Draw")+COUNTIFS(SWISSW!$I:$I,MATCHUP!CT$1,SWISSW!$J:$J,MATCHUP!$A13)-COUNTIFS(SWISSW!$I:$I,MATCHUP!CT$1,SWISSW!$J:$J,MATCHUP!$A13,SWISSW!$F:$F,"Draw")),"-")</f>
        <v>-</v>
      </c>
      <c r="CU13" s="5" t="str">
        <f ca="1">IFERROR((COUNTIFS(SWISSW!$I:$I,MATCHUP!$A13,SWISSW!$J:$J,MATCHUP!CU$1,SWISSW!$F:$F,"Won")+COUNTIFS(SWISSW!$I:$I,MATCHUP!CU$1,SWISSW!$J:$J,MATCHUP!$A13,SWISSW!$F:$F,"Lost"))/(COUNTIFS(SWISSW!$I:$I,MATCHUP!$A13,SWISSW!$J:$J,MATCHUP!CU$1)-COUNTIFS(SWISSW!$I:$I,MATCHUP!$A13,SWISSW!$J:$J,MATCHUP!CU$1,SWISSW!$F:$F,"Draw")+COUNTIFS(SWISSW!$I:$I,MATCHUP!CU$1,SWISSW!$J:$J,MATCHUP!$A13)-COUNTIFS(SWISSW!$I:$I,MATCHUP!CU$1,SWISSW!$J:$J,MATCHUP!$A13,SWISSW!$F:$F,"Draw")),"-")</f>
        <v>-</v>
      </c>
      <c r="CV13" s="5" t="str">
        <f ca="1">IFERROR((COUNTIFS(SWISSW!$I:$I,MATCHUP!$A13,SWISSW!$J:$J,MATCHUP!CV$1,SWISSW!$F:$F,"Won")+COUNTIFS(SWISSW!$I:$I,MATCHUP!CV$1,SWISSW!$J:$J,MATCHUP!$A13,SWISSW!$F:$F,"Lost"))/(COUNTIFS(SWISSW!$I:$I,MATCHUP!$A13,SWISSW!$J:$J,MATCHUP!CV$1)-COUNTIFS(SWISSW!$I:$I,MATCHUP!$A13,SWISSW!$J:$J,MATCHUP!CV$1,SWISSW!$F:$F,"Draw")+COUNTIFS(SWISSW!$I:$I,MATCHUP!CV$1,SWISSW!$J:$J,MATCHUP!$A13)-COUNTIFS(SWISSW!$I:$I,MATCHUP!CV$1,SWISSW!$J:$J,MATCHUP!$A13,SWISSW!$F:$F,"Draw")),"-")</f>
        <v>-</v>
      </c>
    </row>
    <row r="14" spans="1:100" s="6" customFormat="1" ht="55" customHeight="1" x14ac:dyDescent="0.25">
      <c r="A14" s="3" t="str" cm="1">
        <f t="array" aca="1" ref="A14" ca="1">INDIRECT(ADDRESS(ROW(),1,,1,"METABREAK"))</f>
        <v>Gardens</v>
      </c>
      <c r="B14" s="5">
        <f ca="1">IFERROR((COUNTIFS(SWISSW!$I:$I,MATCHUP!$A14,SWISSW!$J:$J,MATCHUP!B$1,SWISSW!$F:$F,"Won")+COUNTIFS(SWISSW!$I:$I,MATCHUP!B$1,SWISSW!$J:$J,MATCHUP!$A14,SWISSW!$F:$F,"Lost"))/(COUNTIFS(SWISSW!$I:$I,MATCHUP!$A14,SWISSW!$J:$J,MATCHUP!B$1)-COUNTIFS(SWISSW!$I:$I,MATCHUP!$A14,SWISSW!$J:$J,MATCHUP!B$1,SWISSW!$F:$F,"Draw")+COUNTIFS(SWISSW!$I:$I,MATCHUP!B$1,SWISSW!$J:$J,MATCHUP!$A14)-COUNTIFS(SWISSW!$I:$I,MATCHUP!B$1,SWISSW!$J:$J,MATCHUP!$A14,SWISSW!$F:$F,"Draw")),"-")</f>
        <v>0.55172413793103448</v>
      </c>
      <c r="C14" s="5">
        <f ca="1">IFERROR((COUNTIFS(SWISSW!$I:$I,MATCHUP!$A14,SWISSW!$J:$J,MATCHUP!C$1,SWISSW!$F:$F,"Won")+COUNTIFS(SWISSW!$I:$I,MATCHUP!C$1,SWISSW!$J:$J,MATCHUP!$A14,SWISSW!$F:$F,"Lost"))/(COUNTIFS(SWISSW!$I:$I,MATCHUP!$A14,SWISSW!$J:$J,MATCHUP!C$1)-COUNTIFS(SWISSW!$I:$I,MATCHUP!$A14,SWISSW!$J:$J,MATCHUP!C$1,SWISSW!$F:$F,"Draw")+COUNTIFS(SWISSW!$I:$I,MATCHUP!C$1,SWISSW!$J:$J,MATCHUP!$A14)-COUNTIFS(SWISSW!$I:$I,MATCHUP!C$1,SWISSW!$J:$J,MATCHUP!$A14,SWISSW!$F:$F,"Draw")),"-")</f>
        <v>0.5</v>
      </c>
      <c r="D14" s="5">
        <f ca="1">IFERROR((COUNTIFS(SWISSW!$I:$I,MATCHUP!$A14,SWISSW!$J:$J,MATCHUP!D$1,SWISSW!$F:$F,"Won")+COUNTIFS(SWISSW!$I:$I,MATCHUP!D$1,SWISSW!$J:$J,MATCHUP!$A14,SWISSW!$F:$F,"Lost"))/(COUNTIFS(SWISSW!$I:$I,MATCHUP!$A14,SWISSW!$J:$J,MATCHUP!D$1)-COUNTIFS(SWISSW!$I:$I,MATCHUP!$A14,SWISSW!$J:$J,MATCHUP!D$1,SWISSW!$F:$F,"Draw")+COUNTIFS(SWISSW!$I:$I,MATCHUP!D$1,SWISSW!$J:$J,MATCHUP!$A14)-COUNTIFS(SWISSW!$I:$I,MATCHUP!D$1,SWISSW!$J:$J,MATCHUP!$A14,SWISSW!$F:$F,"Draw")),"-")</f>
        <v>0.16666666666666666</v>
      </c>
      <c r="E14" s="5">
        <f ca="1">IFERROR((COUNTIFS(SWISSW!$I:$I,MATCHUP!$A14,SWISSW!$J:$J,MATCHUP!E$1,SWISSW!$F:$F,"Won")+COUNTIFS(SWISSW!$I:$I,MATCHUP!E$1,SWISSW!$J:$J,MATCHUP!$A14,SWISSW!$F:$F,"Lost"))/(COUNTIFS(SWISSW!$I:$I,MATCHUP!$A14,SWISSW!$J:$J,MATCHUP!E$1)-COUNTIFS(SWISSW!$I:$I,MATCHUP!$A14,SWISSW!$J:$J,MATCHUP!E$1,SWISSW!$F:$F,"Draw")+COUNTIFS(SWISSW!$I:$I,MATCHUP!E$1,SWISSW!$J:$J,MATCHUP!$A14)-COUNTIFS(SWISSW!$I:$I,MATCHUP!E$1,SWISSW!$J:$J,MATCHUP!$A14,SWISSW!$F:$F,"Draw")),"-")</f>
        <v>0.36842105263157893</v>
      </c>
      <c r="F14" s="5">
        <f ca="1">IFERROR((COUNTIFS(SWISSW!$I:$I,MATCHUP!$A14,SWISSW!$J:$J,MATCHUP!F$1,SWISSW!$F:$F,"Won")+COUNTIFS(SWISSW!$I:$I,MATCHUP!F$1,SWISSW!$J:$J,MATCHUP!$A14,SWISSW!$F:$F,"Lost"))/(COUNTIFS(SWISSW!$I:$I,MATCHUP!$A14,SWISSW!$J:$J,MATCHUP!F$1)-COUNTIFS(SWISSW!$I:$I,MATCHUP!$A14,SWISSW!$J:$J,MATCHUP!F$1,SWISSW!$F:$F,"Draw")+COUNTIFS(SWISSW!$I:$I,MATCHUP!F$1,SWISSW!$J:$J,MATCHUP!$A14)-COUNTIFS(SWISSW!$I:$I,MATCHUP!F$1,SWISSW!$J:$J,MATCHUP!$A14,SWISSW!$F:$F,"Draw")),"-")</f>
        <v>0.5714285714285714</v>
      </c>
      <c r="G14" s="5">
        <f ca="1">IFERROR((COUNTIFS(SWISSW!$I:$I,MATCHUP!$A14,SWISSW!$J:$J,MATCHUP!G$1,SWISSW!$F:$F,"Won")+COUNTIFS(SWISSW!$I:$I,MATCHUP!G$1,SWISSW!$J:$J,MATCHUP!$A14,SWISSW!$F:$F,"Lost"))/(COUNTIFS(SWISSW!$I:$I,MATCHUP!$A14,SWISSW!$J:$J,MATCHUP!G$1)-COUNTIFS(SWISSW!$I:$I,MATCHUP!$A14,SWISSW!$J:$J,MATCHUP!G$1,SWISSW!$F:$F,"Draw")+COUNTIFS(SWISSW!$I:$I,MATCHUP!G$1,SWISSW!$J:$J,MATCHUP!$A14)-COUNTIFS(SWISSW!$I:$I,MATCHUP!G$1,SWISSW!$J:$J,MATCHUP!$A14,SWISSW!$F:$F,"Draw")),"-")</f>
        <v>0.66666666666666663</v>
      </c>
      <c r="H14" s="5">
        <f ca="1">IFERROR((COUNTIFS(SWISSW!$I:$I,MATCHUP!$A14,SWISSW!$J:$J,MATCHUP!H$1,SWISSW!$F:$F,"Won")+COUNTIFS(SWISSW!$I:$I,MATCHUP!H$1,SWISSW!$J:$J,MATCHUP!$A14,SWISSW!$F:$F,"Lost"))/(COUNTIFS(SWISSW!$I:$I,MATCHUP!$A14,SWISSW!$J:$J,MATCHUP!H$1)-COUNTIFS(SWISSW!$I:$I,MATCHUP!$A14,SWISSW!$J:$J,MATCHUP!H$1,SWISSW!$F:$F,"Draw")+COUNTIFS(SWISSW!$I:$I,MATCHUP!H$1,SWISSW!$J:$J,MATCHUP!$A14)-COUNTIFS(SWISSW!$I:$I,MATCHUP!H$1,SWISSW!$J:$J,MATCHUP!$A14,SWISSW!$F:$F,"Draw")),"-")</f>
        <v>0</v>
      </c>
      <c r="I14" s="5">
        <f ca="1">IFERROR((COUNTIFS(SWISSW!$I:$I,MATCHUP!$A14,SWISSW!$J:$J,MATCHUP!I$1,SWISSW!$F:$F,"Won")+COUNTIFS(SWISSW!$I:$I,MATCHUP!I$1,SWISSW!$J:$J,MATCHUP!$A14,SWISSW!$F:$F,"Lost"))/(COUNTIFS(SWISSW!$I:$I,MATCHUP!$A14,SWISSW!$J:$J,MATCHUP!I$1)-COUNTIFS(SWISSW!$I:$I,MATCHUP!$A14,SWISSW!$J:$J,MATCHUP!I$1,SWISSW!$F:$F,"Draw")+COUNTIFS(SWISSW!$I:$I,MATCHUP!I$1,SWISSW!$J:$J,MATCHUP!$A14)-COUNTIFS(SWISSW!$I:$I,MATCHUP!I$1,SWISSW!$J:$J,MATCHUP!$A14,SWISSW!$F:$F,"Draw")),"-")</f>
        <v>0.42857142857142855</v>
      </c>
      <c r="J14" s="5">
        <f ca="1">IFERROR((COUNTIFS(SWISSW!$I:$I,MATCHUP!$A14,SWISSW!$J:$J,MATCHUP!J$1,SWISSW!$F:$F,"Won")+COUNTIFS(SWISSW!$I:$I,MATCHUP!J$1,SWISSW!$J:$J,MATCHUP!$A14,SWISSW!$F:$F,"Lost"))/(COUNTIFS(SWISSW!$I:$I,MATCHUP!$A14,SWISSW!$J:$J,MATCHUP!J$1)-COUNTIFS(SWISSW!$I:$I,MATCHUP!$A14,SWISSW!$J:$J,MATCHUP!J$1,SWISSW!$F:$F,"Draw")+COUNTIFS(SWISSW!$I:$I,MATCHUP!J$1,SWISSW!$J:$J,MATCHUP!$A14)-COUNTIFS(SWISSW!$I:$I,MATCHUP!J$1,SWISSW!$J:$J,MATCHUP!$A14,SWISSW!$F:$F,"Draw")),"-")</f>
        <v>0.75</v>
      </c>
      <c r="K14" s="5">
        <f ca="1">IFERROR((COUNTIFS(SWISSW!$I:$I,MATCHUP!$A14,SWISSW!$J:$J,MATCHUP!K$1,SWISSW!$F:$F,"Won")+COUNTIFS(SWISSW!$I:$I,MATCHUP!K$1,SWISSW!$J:$J,MATCHUP!$A14,SWISSW!$F:$F,"Lost"))/(COUNTIFS(SWISSW!$I:$I,MATCHUP!$A14,SWISSW!$J:$J,MATCHUP!K$1)-COUNTIFS(SWISSW!$I:$I,MATCHUP!$A14,SWISSW!$J:$J,MATCHUP!K$1,SWISSW!$F:$F,"Draw")+COUNTIFS(SWISSW!$I:$I,MATCHUP!K$1,SWISSW!$J:$J,MATCHUP!$A14)-COUNTIFS(SWISSW!$I:$I,MATCHUP!K$1,SWISSW!$J:$J,MATCHUP!$A14,SWISSW!$F:$F,"Draw")),"-")</f>
        <v>0.25</v>
      </c>
      <c r="L14" s="5">
        <f ca="1">IFERROR((COUNTIFS(SWISSW!$I:$I,MATCHUP!$A14,SWISSW!$J:$J,MATCHUP!L$1,SWISSW!$F:$F,"Won")+COUNTIFS(SWISSW!$I:$I,MATCHUP!L$1,SWISSW!$J:$J,MATCHUP!$A14,SWISSW!$F:$F,"Lost"))/(COUNTIFS(SWISSW!$I:$I,MATCHUP!$A14,SWISSW!$J:$J,MATCHUP!L$1)-COUNTIFS(SWISSW!$I:$I,MATCHUP!$A14,SWISSW!$J:$J,MATCHUP!L$1,SWISSW!$F:$F,"Draw")+COUNTIFS(SWISSW!$I:$I,MATCHUP!L$1,SWISSW!$J:$J,MATCHUP!$A14)-COUNTIFS(SWISSW!$I:$I,MATCHUP!L$1,SWISSW!$J:$J,MATCHUP!$A14,SWISSW!$F:$F,"Draw")),"-")</f>
        <v>0.16666666666666666</v>
      </c>
      <c r="M14" s="5">
        <f ca="1">IFERROR((COUNTIFS(SWISSW!$I:$I,MATCHUP!$A14,SWISSW!$J:$J,MATCHUP!M$1,SWISSW!$F:$F,"Won")+COUNTIFS(SWISSW!$I:$I,MATCHUP!M$1,SWISSW!$J:$J,MATCHUP!$A14,SWISSW!$F:$F,"Lost"))/(COUNTIFS(SWISSW!$I:$I,MATCHUP!$A14,SWISSW!$J:$J,MATCHUP!M$1)-COUNTIFS(SWISSW!$I:$I,MATCHUP!$A14,SWISSW!$J:$J,MATCHUP!M$1,SWISSW!$F:$F,"Draw")+COUNTIFS(SWISSW!$I:$I,MATCHUP!M$1,SWISSW!$J:$J,MATCHUP!$A14)-COUNTIFS(SWISSW!$I:$I,MATCHUP!M$1,SWISSW!$J:$J,MATCHUP!$A14,SWISSW!$F:$F,"Draw")),"-")</f>
        <v>0.5</v>
      </c>
      <c r="N14" s="5">
        <f ca="1">IFERROR((COUNTIFS(SWISSW!$I:$I,MATCHUP!$A14,SWISSW!$J:$J,MATCHUP!N$1,SWISSW!$F:$F,"Won")+COUNTIFS(SWISSW!$I:$I,MATCHUP!N$1,SWISSW!$J:$J,MATCHUP!$A14,SWISSW!$F:$F,"Lost"))/(COUNTIFS(SWISSW!$I:$I,MATCHUP!$A14,SWISSW!$J:$J,MATCHUP!N$1)-COUNTIFS(SWISSW!$I:$I,MATCHUP!$A14,SWISSW!$J:$J,MATCHUP!N$1,SWISSW!$F:$F,"Draw")+COUNTIFS(SWISSW!$I:$I,MATCHUP!N$1,SWISSW!$J:$J,MATCHUP!$A14)-COUNTIFS(SWISSW!$I:$I,MATCHUP!N$1,SWISSW!$J:$J,MATCHUP!$A14,SWISSW!$F:$F,"Draw")),"-")</f>
        <v>0.5</v>
      </c>
      <c r="O14" s="5">
        <f ca="1">IFERROR((COUNTIFS(SWISSW!$I:$I,MATCHUP!$A14,SWISSW!$J:$J,MATCHUP!O$1,SWISSW!$F:$F,"Won")+COUNTIFS(SWISSW!$I:$I,MATCHUP!O$1,SWISSW!$J:$J,MATCHUP!$A14,SWISSW!$F:$F,"Lost"))/(COUNTIFS(SWISSW!$I:$I,MATCHUP!$A14,SWISSW!$J:$J,MATCHUP!O$1)-COUNTIFS(SWISSW!$I:$I,MATCHUP!$A14,SWISSW!$J:$J,MATCHUP!O$1,SWISSW!$F:$F,"Draw")+COUNTIFS(SWISSW!$I:$I,MATCHUP!O$1,SWISSW!$J:$J,MATCHUP!$A14)-COUNTIFS(SWISSW!$I:$I,MATCHUP!O$1,SWISSW!$J:$J,MATCHUP!$A14,SWISSW!$F:$F,"Draw")),"-")</f>
        <v>0.5</v>
      </c>
      <c r="P14" s="5">
        <f ca="1">IFERROR((COUNTIFS(SWISSW!$I:$I,MATCHUP!$A14,SWISSW!$J:$J,MATCHUP!P$1,SWISSW!$F:$F,"Won")+COUNTIFS(SWISSW!$I:$I,MATCHUP!P$1,SWISSW!$J:$J,MATCHUP!$A14,SWISSW!$F:$F,"Lost"))/(COUNTIFS(SWISSW!$I:$I,MATCHUP!$A14,SWISSW!$J:$J,MATCHUP!P$1)-COUNTIFS(SWISSW!$I:$I,MATCHUP!$A14,SWISSW!$J:$J,MATCHUP!P$1,SWISSW!$F:$F,"Draw")+COUNTIFS(SWISSW!$I:$I,MATCHUP!P$1,SWISSW!$J:$J,MATCHUP!$A14)-COUNTIFS(SWISSW!$I:$I,MATCHUP!P$1,SWISSW!$J:$J,MATCHUP!$A14,SWISSW!$F:$F,"Draw")),"-")</f>
        <v>0.75</v>
      </c>
      <c r="Q14" s="5">
        <f ca="1">IFERROR((COUNTIFS(SWISSW!$I:$I,MATCHUP!$A14,SWISSW!$J:$J,MATCHUP!Q$1,SWISSW!$F:$F,"Won")+COUNTIFS(SWISSW!$I:$I,MATCHUP!Q$1,SWISSW!$J:$J,MATCHUP!$A14,SWISSW!$F:$F,"Lost"))/(COUNTIFS(SWISSW!$I:$I,MATCHUP!$A14,SWISSW!$J:$J,MATCHUP!Q$1)-COUNTIFS(SWISSW!$I:$I,MATCHUP!$A14,SWISSW!$J:$J,MATCHUP!Q$1,SWISSW!$F:$F,"Draw")+COUNTIFS(SWISSW!$I:$I,MATCHUP!Q$1,SWISSW!$J:$J,MATCHUP!$A14)-COUNTIFS(SWISSW!$I:$I,MATCHUP!Q$1,SWISSW!$J:$J,MATCHUP!$A14,SWISSW!$F:$F,"Draw")),"-")</f>
        <v>0.6</v>
      </c>
      <c r="R14" s="5">
        <f ca="1">IFERROR((COUNTIFS(SWISSW!$I:$I,MATCHUP!$A14,SWISSW!$J:$J,MATCHUP!R$1,SWISSW!$F:$F,"Won")+COUNTIFS(SWISSW!$I:$I,MATCHUP!R$1,SWISSW!$J:$J,MATCHUP!$A14,SWISSW!$F:$F,"Lost"))/(COUNTIFS(SWISSW!$I:$I,MATCHUP!$A14,SWISSW!$J:$J,MATCHUP!R$1)-COUNTIFS(SWISSW!$I:$I,MATCHUP!$A14,SWISSW!$J:$J,MATCHUP!R$1,SWISSW!$F:$F,"Draw")+COUNTIFS(SWISSW!$I:$I,MATCHUP!R$1,SWISSW!$J:$J,MATCHUP!$A14)-COUNTIFS(SWISSW!$I:$I,MATCHUP!R$1,SWISSW!$J:$J,MATCHUP!$A14,SWISSW!$F:$F,"Draw")),"-")</f>
        <v>0.42857142857142855</v>
      </c>
      <c r="S14" s="5">
        <f ca="1">IFERROR((COUNTIFS(SWISSW!$I:$I,MATCHUP!$A14,SWISSW!$J:$J,MATCHUP!S$1,SWISSW!$F:$F,"Won")+COUNTIFS(SWISSW!$I:$I,MATCHUP!S$1,SWISSW!$J:$J,MATCHUP!$A14,SWISSW!$F:$F,"Lost"))/(COUNTIFS(SWISSW!$I:$I,MATCHUP!$A14,SWISSW!$J:$J,MATCHUP!S$1)-COUNTIFS(SWISSW!$I:$I,MATCHUP!$A14,SWISSW!$J:$J,MATCHUP!S$1,SWISSW!$F:$F,"Draw")+COUNTIFS(SWISSW!$I:$I,MATCHUP!S$1,SWISSW!$J:$J,MATCHUP!$A14)-COUNTIFS(SWISSW!$I:$I,MATCHUP!S$1,SWISSW!$J:$J,MATCHUP!$A14,SWISSW!$F:$F,"Draw")),"-")</f>
        <v>1</v>
      </c>
      <c r="T14" s="5">
        <f ca="1">IFERROR((COUNTIFS(SWISSW!$I:$I,MATCHUP!$A14,SWISSW!$J:$J,MATCHUP!T$1,SWISSW!$F:$F,"Won")+COUNTIFS(SWISSW!$I:$I,MATCHUP!T$1,SWISSW!$J:$J,MATCHUP!$A14,SWISSW!$F:$F,"Lost"))/(COUNTIFS(SWISSW!$I:$I,MATCHUP!$A14,SWISSW!$J:$J,MATCHUP!T$1)-COUNTIFS(SWISSW!$I:$I,MATCHUP!$A14,SWISSW!$J:$J,MATCHUP!T$1,SWISSW!$F:$F,"Draw")+COUNTIFS(SWISSW!$I:$I,MATCHUP!T$1,SWISSW!$J:$J,MATCHUP!$A14)-COUNTIFS(SWISSW!$I:$I,MATCHUP!T$1,SWISSW!$J:$J,MATCHUP!$A14,SWISSW!$F:$F,"Draw")),"-")</f>
        <v>1</v>
      </c>
      <c r="U14" s="5">
        <f ca="1">IFERROR((COUNTIFS(SWISSW!$I:$I,MATCHUP!$A14,SWISSW!$J:$J,MATCHUP!U$1,SWISSW!$F:$F,"Won")+COUNTIFS(SWISSW!$I:$I,MATCHUP!U$1,SWISSW!$J:$J,MATCHUP!$A14,SWISSW!$F:$F,"Lost"))/(COUNTIFS(SWISSW!$I:$I,MATCHUP!$A14,SWISSW!$J:$J,MATCHUP!U$1)-COUNTIFS(SWISSW!$I:$I,MATCHUP!$A14,SWISSW!$J:$J,MATCHUP!U$1,SWISSW!$F:$F,"Draw")+COUNTIFS(SWISSW!$I:$I,MATCHUP!U$1,SWISSW!$J:$J,MATCHUP!$A14)-COUNTIFS(SWISSW!$I:$I,MATCHUP!U$1,SWISSW!$J:$J,MATCHUP!$A14,SWISSW!$F:$F,"Draw")),"-")</f>
        <v>0</v>
      </c>
      <c r="V14" s="5">
        <f ca="1">IFERROR((COUNTIFS(SWISSW!$I:$I,MATCHUP!$A14,SWISSW!$J:$J,MATCHUP!V$1,SWISSW!$F:$F,"Won")+COUNTIFS(SWISSW!$I:$I,MATCHUP!V$1,SWISSW!$J:$J,MATCHUP!$A14,SWISSW!$F:$F,"Lost"))/(COUNTIFS(SWISSW!$I:$I,MATCHUP!$A14,SWISSW!$J:$J,MATCHUP!V$1)-COUNTIFS(SWISSW!$I:$I,MATCHUP!$A14,SWISSW!$J:$J,MATCHUP!V$1,SWISSW!$F:$F,"Draw")+COUNTIFS(SWISSW!$I:$I,MATCHUP!V$1,SWISSW!$J:$J,MATCHUP!$A14)-COUNTIFS(SWISSW!$I:$I,MATCHUP!V$1,SWISSW!$J:$J,MATCHUP!$A14,SWISSW!$F:$F,"Draw")),"-")</f>
        <v>0.5</v>
      </c>
      <c r="W14" s="5">
        <f ca="1">IFERROR((COUNTIFS(SWISSW!$I:$I,MATCHUP!$A14,SWISSW!$J:$J,MATCHUP!W$1,SWISSW!$F:$F,"Won")+COUNTIFS(SWISSW!$I:$I,MATCHUP!W$1,SWISSW!$J:$J,MATCHUP!$A14,SWISSW!$F:$F,"Lost"))/(COUNTIFS(SWISSW!$I:$I,MATCHUP!$A14,SWISSW!$J:$J,MATCHUP!W$1)-COUNTIFS(SWISSW!$I:$I,MATCHUP!$A14,SWISSW!$J:$J,MATCHUP!W$1,SWISSW!$F:$F,"Draw")+COUNTIFS(SWISSW!$I:$I,MATCHUP!W$1,SWISSW!$J:$J,MATCHUP!$A14)-COUNTIFS(SWISSW!$I:$I,MATCHUP!W$1,SWISSW!$J:$J,MATCHUP!$A14,SWISSW!$F:$F,"Draw")),"-")</f>
        <v>1</v>
      </c>
      <c r="X14" s="5">
        <f ca="1">IFERROR((COUNTIFS(SWISSW!$I:$I,MATCHUP!$A14,SWISSW!$J:$J,MATCHUP!X$1,SWISSW!$F:$F,"Won")+COUNTIFS(SWISSW!$I:$I,MATCHUP!X$1,SWISSW!$J:$J,MATCHUP!$A14,SWISSW!$F:$F,"Lost"))/(COUNTIFS(SWISSW!$I:$I,MATCHUP!$A14,SWISSW!$J:$J,MATCHUP!X$1)-COUNTIFS(SWISSW!$I:$I,MATCHUP!$A14,SWISSW!$J:$J,MATCHUP!X$1,SWISSW!$F:$F,"Draw")+COUNTIFS(SWISSW!$I:$I,MATCHUP!X$1,SWISSW!$J:$J,MATCHUP!$A14)-COUNTIFS(SWISSW!$I:$I,MATCHUP!X$1,SWISSW!$J:$J,MATCHUP!$A14,SWISSW!$F:$F,"Draw")),"-")</f>
        <v>0</v>
      </c>
      <c r="Y14" s="5" t="str">
        <f ca="1">IFERROR((COUNTIFS(SWISSW!$I:$I,MATCHUP!$A14,SWISSW!$J:$J,MATCHUP!Y$1,SWISSW!$F:$F,"Won")+COUNTIFS(SWISSW!$I:$I,MATCHUP!Y$1,SWISSW!$J:$J,MATCHUP!$A14,SWISSW!$F:$F,"Lost"))/(COUNTIFS(SWISSW!$I:$I,MATCHUP!$A14,SWISSW!$J:$J,MATCHUP!Y$1)-COUNTIFS(SWISSW!$I:$I,MATCHUP!$A14,SWISSW!$J:$J,MATCHUP!Y$1,SWISSW!$F:$F,"Draw")+COUNTIFS(SWISSW!$I:$I,MATCHUP!Y$1,SWISSW!$J:$J,MATCHUP!$A14)-COUNTIFS(SWISSW!$I:$I,MATCHUP!Y$1,SWISSW!$J:$J,MATCHUP!$A14,SWISSW!$F:$F,"Draw")),"-")</f>
        <v>-</v>
      </c>
      <c r="Z14" s="5">
        <f ca="1">IFERROR((COUNTIFS(SWISSW!$I:$I,MATCHUP!$A14,SWISSW!$J:$J,MATCHUP!Z$1,SWISSW!$F:$F,"Won")+COUNTIFS(SWISSW!$I:$I,MATCHUP!Z$1,SWISSW!$J:$J,MATCHUP!$A14,SWISSW!$F:$F,"Lost"))/(COUNTIFS(SWISSW!$I:$I,MATCHUP!$A14,SWISSW!$J:$J,MATCHUP!Z$1)-COUNTIFS(SWISSW!$I:$I,MATCHUP!$A14,SWISSW!$J:$J,MATCHUP!Z$1,SWISSW!$F:$F,"Draw")+COUNTIFS(SWISSW!$I:$I,MATCHUP!Z$1,SWISSW!$J:$J,MATCHUP!$A14)-COUNTIFS(SWISSW!$I:$I,MATCHUP!Z$1,SWISSW!$J:$J,MATCHUP!$A14,SWISSW!$F:$F,"Draw")),"-")</f>
        <v>0.5</v>
      </c>
      <c r="AA14" s="5">
        <f ca="1">IFERROR((COUNTIFS(SWISSW!$I:$I,MATCHUP!$A14,SWISSW!$J:$J,MATCHUP!AA$1,SWISSW!$F:$F,"Won")+COUNTIFS(SWISSW!$I:$I,MATCHUP!AA$1,SWISSW!$J:$J,MATCHUP!$A14,SWISSW!$F:$F,"Lost"))/(COUNTIFS(SWISSW!$I:$I,MATCHUP!$A14,SWISSW!$J:$J,MATCHUP!AA$1)-COUNTIFS(SWISSW!$I:$I,MATCHUP!$A14,SWISSW!$J:$J,MATCHUP!AA$1,SWISSW!$F:$F,"Draw")+COUNTIFS(SWISSW!$I:$I,MATCHUP!AA$1,SWISSW!$J:$J,MATCHUP!$A14)-COUNTIFS(SWISSW!$I:$I,MATCHUP!AA$1,SWISSW!$J:$J,MATCHUP!$A14,SWISSW!$F:$F,"Draw")),"-")</f>
        <v>1</v>
      </c>
      <c r="AB14" s="5">
        <f ca="1">IFERROR((COUNTIFS(SWISSW!$I:$I,MATCHUP!$A14,SWISSW!$J:$J,MATCHUP!AB$1,SWISSW!$F:$F,"Won")+COUNTIFS(SWISSW!$I:$I,MATCHUP!AB$1,SWISSW!$J:$J,MATCHUP!$A14,SWISSW!$F:$F,"Lost"))/(COUNTIFS(SWISSW!$I:$I,MATCHUP!$A14,SWISSW!$J:$J,MATCHUP!AB$1)-COUNTIFS(SWISSW!$I:$I,MATCHUP!$A14,SWISSW!$J:$J,MATCHUP!AB$1,SWISSW!$F:$F,"Draw")+COUNTIFS(SWISSW!$I:$I,MATCHUP!AB$1,SWISSW!$J:$J,MATCHUP!$A14)-COUNTIFS(SWISSW!$I:$I,MATCHUP!AB$1,SWISSW!$J:$J,MATCHUP!$A14,SWISSW!$F:$F,"Draw")),"-")</f>
        <v>1</v>
      </c>
      <c r="AC14" s="5">
        <f ca="1">IFERROR((COUNTIFS(SWISSW!$I:$I,MATCHUP!$A14,SWISSW!$J:$J,MATCHUP!AC$1,SWISSW!$F:$F,"Won")+COUNTIFS(SWISSW!$I:$I,MATCHUP!AC$1,SWISSW!$J:$J,MATCHUP!$A14,SWISSW!$F:$F,"Lost"))/(COUNTIFS(SWISSW!$I:$I,MATCHUP!$A14,SWISSW!$J:$J,MATCHUP!AC$1)-COUNTIFS(SWISSW!$I:$I,MATCHUP!$A14,SWISSW!$J:$J,MATCHUP!AC$1,SWISSW!$F:$F,"Draw")+COUNTIFS(SWISSW!$I:$I,MATCHUP!AC$1,SWISSW!$J:$J,MATCHUP!$A14)-COUNTIFS(SWISSW!$I:$I,MATCHUP!AC$1,SWISSW!$J:$J,MATCHUP!$A14,SWISSW!$F:$F,"Draw")),"-")</f>
        <v>0</v>
      </c>
      <c r="AD14" s="5" t="str">
        <f ca="1">IFERROR((COUNTIFS(SWISSW!$I:$I,MATCHUP!$A14,SWISSW!$J:$J,MATCHUP!AD$1,SWISSW!$F:$F,"Won")+COUNTIFS(SWISSW!$I:$I,MATCHUP!AD$1,SWISSW!$J:$J,MATCHUP!$A14,SWISSW!$F:$F,"Lost"))/(COUNTIFS(SWISSW!$I:$I,MATCHUP!$A14,SWISSW!$J:$J,MATCHUP!AD$1)-COUNTIFS(SWISSW!$I:$I,MATCHUP!$A14,SWISSW!$J:$J,MATCHUP!AD$1,SWISSW!$F:$F,"Draw")+COUNTIFS(SWISSW!$I:$I,MATCHUP!AD$1,SWISSW!$J:$J,MATCHUP!$A14)-COUNTIFS(SWISSW!$I:$I,MATCHUP!AD$1,SWISSW!$J:$J,MATCHUP!$A14,SWISSW!$F:$F,"Draw")),"-")</f>
        <v>-</v>
      </c>
      <c r="AE14" s="5" t="str">
        <f ca="1">IFERROR((COUNTIFS(SWISSW!$I:$I,MATCHUP!$A14,SWISSW!$J:$J,MATCHUP!AE$1,SWISSW!$F:$F,"Won")+COUNTIFS(SWISSW!$I:$I,MATCHUP!AE$1,SWISSW!$J:$J,MATCHUP!$A14,SWISSW!$F:$F,"Lost"))/(COUNTIFS(SWISSW!$I:$I,MATCHUP!$A14,SWISSW!$J:$J,MATCHUP!AE$1)-COUNTIFS(SWISSW!$I:$I,MATCHUP!$A14,SWISSW!$J:$J,MATCHUP!AE$1,SWISSW!$F:$F,"Draw")+COUNTIFS(SWISSW!$I:$I,MATCHUP!AE$1,SWISSW!$J:$J,MATCHUP!$A14)-COUNTIFS(SWISSW!$I:$I,MATCHUP!AE$1,SWISSW!$J:$J,MATCHUP!$A14,SWISSW!$F:$F,"Draw")),"-")</f>
        <v>-</v>
      </c>
      <c r="AF14" s="5">
        <f ca="1">IFERROR((COUNTIFS(SWISSW!$I:$I,MATCHUP!$A14,SWISSW!$J:$J,MATCHUP!AF$1,SWISSW!$F:$F,"Won")+COUNTIFS(SWISSW!$I:$I,MATCHUP!AF$1,SWISSW!$J:$J,MATCHUP!$A14,SWISSW!$F:$F,"Lost"))/(COUNTIFS(SWISSW!$I:$I,MATCHUP!$A14,SWISSW!$J:$J,MATCHUP!AF$1)-COUNTIFS(SWISSW!$I:$I,MATCHUP!$A14,SWISSW!$J:$J,MATCHUP!AF$1,SWISSW!$F:$F,"Draw")+COUNTIFS(SWISSW!$I:$I,MATCHUP!AF$1,SWISSW!$J:$J,MATCHUP!$A14)-COUNTIFS(SWISSW!$I:$I,MATCHUP!AF$1,SWISSW!$J:$J,MATCHUP!$A14,SWISSW!$F:$F,"Draw")),"-")</f>
        <v>1</v>
      </c>
      <c r="AG14" s="5">
        <f ca="1">IFERROR((COUNTIFS(SWISSW!$I:$I,MATCHUP!$A14,SWISSW!$J:$J,MATCHUP!AG$1,SWISSW!$F:$F,"Won")+COUNTIFS(SWISSW!$I:$I,MATCHUP!AG$1,SWISSW!$J:$J,MATCHUP!$A14,SWISSW!$F:$F,"Lost"))/(COUNTIFS(SWISSW!$I:$I,MATCHUP!$A14,SWISSW!$J:$J,MATCHUP!AG$1)-COUNTIFS(SWISSW!$I:$I,MATCHUP!$A14,SWISSW!$J:$J,MATCHUP!AG$1,SWISSW!$F:$F,"Draw")+COUNTIFS(SWISSW!$I:$I,MATCHUP!AG$1,SWISSW!$J:$J,MATCHUP!$A14)-COUNTIFS(SWISSW!$I:$I,MATCHUP!AG$1,SWISSW!$J:$J,MATCHUP!$A14,SWISSW!$F:$F,"Draw")),"-")</f>
        <v>1</v>
      </c>
      <c r="AH14" s="5" t="str">
        <f ca="1">IFERROR((COUNTIFS(SWISSW!$I:$I,MATCHUP!$A14,SWISSW!$J:$J,MATCHUP!AH$1,SWISSW!$F:$F,"Won")+COUNTIFS(SWISSW!$I:$I,MATCHUP!AH$1,SWISSW!$J:$J,MATCHUP!$A14,SWISSW!$F:$F,"Lost"))/(COUNTIFS(SWISSW!$I:$I,MATCHUP!$A14,SWISSW!$J:$J,MATCHUP!AH$1)-COUNTIFS(SWISSW!$I:$I,MATCHUP!$A14,SWISSW!$J:$J,MATCHUP!AH$1,SWISSW!$F:$F,"Draw")+COUNTIFS(SWISSW!$I:$I,MATCHUP!AH$1,SWISSW!$J:$J,MATCHUP!$A14)-COUNTIFS(SWISSW!$I:$I,MATCHUP!AH$1,SWISSW!$J:$J,MATCHUP!$A14,SWISSW!$F:$F,"Draw")),"-")</f>
        <v>-</v>
      </c>
      <c r="AI14" s="5" t="str">
        <f ca="1">IFERROR((COUNTIFS(SWISSW!$I:$I,MATCHUP!$A14,SWISSW!$J:$J,MATCHUP!AI$1,SWISSW!$F:$F,"Won")+COUNTIFS(SWISSW!$I:$I,MATCHUP!AI$1,SWISSW!$J:$J,MATCHUP!$A14,SWISSW!$F:$F,"Lost"))/(COUNTIFS(SWISSW!$I:$I,MATCHUP!$A14,SWISSW!$J:$J,MATCHUP!AI$1)-COUNTIFS(SWISSW!$I:$I,MATCHUP!$A14,SWISSW!$J:$J,MATCHUP!AI$1,SWISSW!$F:$F,"Draw")+COUNTIFS(SWISSW!$I:$I,MATCHUP!AI$1,SWISSW!$J:$J,MATCHUP!$A14)-COUNTIFS(SWISSW!$I:$I,MATCHUP!AI$1,SWISSW!$J:$J,MATCHUP!$A14,SWISSW!$F:$F,"Draw")),"-")</f>
        <v>-</v>
      </c>
      <c r="AJ14" s="5" t="str">
        <f ca="1">IFERROR((COUNTIFS(SWISSW!$I:$I,MATCHUP!$A14,SWISSW!$J:$J,MATCHUP!AJ$1,SWISSW!$F:$F,"Won")+COUNTIFS(SWISSW!$I:$I,MATCHUP!AJ$1,SWISSW!$J:$J,MATCHUP!$A14,SWISSW!$F:$F,"Lost"))/(COUNTIFS(SWISSW!$I:$I,MATCHUP!$A14,SWISSW!$J:$J,MATCHUP!AJ$1)-COUNTIFS(SWISSW!$I:$I,MATCHUP!$A14,SWISSW!$J:$J,MATCHUP!AJ$1,SWISSW!$F:$F,"Draw")+COUNTIFS(SWISSW!$I:$I,MATCHUP!AJ$1,SWISSW!$J:$J,MATCHUP!$A14)-COUNTIFS(SWISSW!$I:$I,MATCHUP!AJ$1,SWISSW!$J:$J,MATCHUP!$A14,SWISSW!$F:$F,"Draw")),"-")</f>
        <v>-</v>
      </c>
      <c r="AK14" s="5">
        <f ca="1">IFERROR((COUNTIFS(SWISSW!$I:$I,MATCHUP!$A14,SWISSW!$J:$J,MATCHUP!AK$1,SWISSW!$F:$F,"Won")+COUNTIFS(SWISSW!$I:$I,MATCHUP!AK$1,SWISSW!$J:$J,MATCHUP!$A14,SWISSW!$F:$F,"Lost"))/(COUNTIFS(SWISSW!$I:$I,MATCHUP!$A14,SWISSW!$J:$J,MATCHUP!AK$1)-COUNTIFS(SWISSW!$I:$I,MATCHUP!$A14,SWISSW!$J:$J,MATCHUP!AK$1,SWISSW!$F:$F,"Draw")+COUNTIFS(SWISSW!$I:$I,MATCHUP!AK$1,SWISSW!$J:$J,MATCHUP!$A14)-COUNTIFS(SWISSW!$I:$I,MATCHUP!AK$1,SWISSW!$J:$J,MATCHUP!$A14,SWISSW!$F:$F,"Draw")),"-")</f>
        <v>1</v>
      </c>
      <c r="AL14" s="5">
        <f ca="1">IFERROR((COUNTIFS(SWISSW!$I:$I,MATCHUP!$A14,SWISSW!$J:$J,MATCHUP!AL$1,SWISSW!$F:$F,"Won")+COUNTIFS(SWISSW!$I:$I,MATCHUP!AL$1,SWISSW!$J:$J,MATCHUP!$A14,SWISSW!$F:$F,"Lost"))/(COUNTIFS(SWISSW!$I:$I,MATCHUP!$A14,SWISSW!$J:$J,MATCHUP!AL$1)-COUNTIFS(SWISSW!$I:$I,MATCHUP!$A14,SWISSW!$J:$J,MATCHUP!AL$1,SWISSW!$F:$F,"Draw")+COUNTIFS(SWISSW!$I:$I,MATCHUP!AL$1,SWISSW!$J:$J,MATCHUP!$A14)-COUNTIFS(SWISSW!$I:$I,MATCHUP!AL$1,SWISSW!$J:$J,MATCHUP!$A14,SWISSW!$F:$F,"Draw")),"-")</f>
        <v>1</v>
      </c>
      <c r="AM14" s="5">
        <f ca="1">IFERROR((COUNTIFS(SWISSW!$I:$I,MATCHUP!$A14,SWISSW!$J:$J,MATCHUP!AM$1,SWISSW!$F:$F,"Won")+COUNTIFS(SWISSW!$I:$I,MATCHUP!AM$1,SWISSW!$J:$J,MATCHUP!$A14,SWISSW!$F:$F,"Lost"))/(COUNTIFS(SWISSW!$I:$I,MATCHUP!$A14,SWISSW!$J:$J,MATCHUP!AM$1)-COUNTIFS(SWISSW!$I:$I,MATCHUP!$A14,SWISSW!$J:$J,MATCHUP!AM$1,SWISSW!$F:$F,"Draw")+COUNTIFS(SWISSW!$I:$I,MATCHUP!AM$1,SWISSW!$J:$J,MATCHUP!$A14)-COUNTIFS(SWISSW!$I:$I,MATCHUP!AM$1,SWISSW!$J:$J,MATCHUP!$A14,SWISSW!$F:$F,"Draw")),"-")</f>
        <v>1</v>
      </c>
      <c r="AN14" s="5" t="str">
        <f ca="1">IFERROR((COUNTIFS(SWISSW!$I:$I,MATCHUP!$A14,SWISSW!$J:$J,MATCHUP!AN$1,SWISSW!$F:$F,"Won")+COUNTIFS(SWISSW!$I:$I,MATCHUP!AN$1,SWISSW!$J:$J,MATCHUP!$A14,SWISSW!$F:$F,"Lost"))/(COUNTIFS(SWISSW!$I:$I,MATCHUP!$A14,SWISSW!$J:$J,MATCHUP!AN$1)-COUNTIFS(SWISSW!$I:$I,MATCHUP!$A14,SWISSW!$J:$J,MATCHUP!AN$1,SWISSW!$F:$F,"Draw")+COUNTIFS(SWISSW!$I:$I,MATCHUP!AN$1,SWISSW!$J:$J,MATCHUP!$A14)-COUNTIFS(SWISSW!$I:$I,MATCHUP!AN$1,SWISSW!$J:$J,MATCHUP!$A14,SWISSW!$F:$F,"Draw")),"-")</f>
        <v>-</v>
      </c>
      <c r="AO14" s="5" t="str">
        <f ca="1">IFERROR((COUNTIFS(SWISSW!$I:$I,MATCHUP!$A14,SWISSW!$J:$J,MATCHUP!AO$1,SWISSW!$F:$F,"Won")+COUNTIFS(SWISSW!$I:$I,MATCHUP!AO$1,SWISSW!$J:$J,MATCHUP!$A14,SWISSW!$F:$F,"Lost"))/(COUNTIFS(SWISSW!$I:$I,MATCHUP!$A14,SWISSW!$J:$J,MATCHUP!AO$1)-COUNTIFS(SWISSW!$I:$I,MATCHUP!$A14,SWISSW!$J:$J,MATCHUP!AO$1,SWISSW!$F:$F,"Draw")+COUNTIFS(SWISSW!$I:$I,MATCHUP!AO$1,SWISSW!$J:$J,MATCHUP!$A14)-COUNTIFS(SWISSW!$I:$I,MATCHUP!AO$1,SWISSW!$J:$J,MATCHUP!$A14,SWISSW!$F:$F,"Draw")),"-")</f>
        <v>-</v>
      </c>
      <c r="AP14" s="5">
        <f ca="1">IFERROR((COUNTIFS(SWISSW!$I:$I,MATCHUP!$A14,SWISSW!$J:$J,MATCHUP!AP$1,SWISSW!$F:$F,"Won")+COUNTIFS(SWISSW!$I:$I,MATCHUP!AP$1,SWISSW!$J:$J,MATCHUP!$A14,SWISSW!$F:$F,"Lost"))/(COUNTIFS(SWISSW!$I:$I,MATCHUP!$A14,SWISSW!$J:$J,MATCHUP!AP$1)-COUNTIFS(SWISSW!$I:$I,MATCHUP!$A14,SWISSW!$J:$J,MATCHUP!AP$1,SWISSW!$F:$F,"Draw")+COUNTIFS(SWISSW!$I:$I,MATCHUP!AP$1,SWISSW!$J:$J,MATCHUP!$A14)-COUNTIFS(SWISSW!$I:$I,MATCHUP!AP$1,SWISSW!$J:$J,MATCHUP!$A14,SWISSW!$F:$F,"Draw")),"-")</f>
        <v>1</v>
      </c>
      <c r="AQ14" s="5" t="str">
        <f ca="1">IFERROR((COUNTIFS(SWISSW!$I:$I,MATCHUP!$A14,SWISSW!$J:$J,MATCHUP!AQ$1,SWISSW!$F:$F,"Won")+COUNTIFS(SWISSW!$I:$I,MATCHUP!AQ$1,SWISSW!$J:$J,MATCHUP!$A14,SWISSW!$F:$F,"Lost"))/(COUNTIFS(SWISSW!$I:$I,MATCHUP!$A14,SWISSW!$J:$J,MATCHUP!AQ$1)-COUNTIFS(SWISSW!$I:$I,MATCHUP!$A14,SWISSW!$J:$J,MATCHUP!AQ$1,SWISSW!$F:$F,"Draw")+COUNTIFS(SWISSW!$I:$I,MATCHUP!AQ$1,SWISSW!$J:$J,MATCHUP!$A14)-COUNTIFS(SWISSW!$I:$I,MATCHUP!AQ$1,SWISSW!$J:$J,MATCHUP!$A14,SWISSW!$F:$F,"Draw")),"-")</f>
        <v>-</v>
      </c>
      <c r="AR14" s="5">
        <f ca="1">IFERROR((COUNTIFS(SWISSW!$I:$I,MATCHUP!$A14,SWISSW!$J:$J,MATCHUP!AR$1,SWISSW!$F:$F,"Won")+COUNTIFS(SWISSW!$I:$I,MATCHUP!AR$1,SWISSW!$J:$J,MATCHUP!$A14,SWISSW!$F:$F,"Lost"))/(COUNTIFS(SWISSW!$I:$I,MATCHUP!$A14,SWISSW!$J:$J,MATCHUP!AR$1)-COUNTIFS(SWISSW!$I:$I,MATCHUP!$A14,SWISSW!$J:$J,MATCHUP!AR$1,SWISSW!$F:$F,"Draw")+COUNTIFS(SWISSW!$I:$I,MATCHUP!AR$1,SWISSW!$J:$J,MATCHUP!$A14)-COUNTIFS(SWISSW!$I:$I,MATCHUP!AR$1,SWISSW!$J:$J,MATCHUP!$A14,SWISSW!$F:$F,"Draw")),"-")</f>
        <v>0</v>
      </c>
      <c r="AS14" s="5" t="str">
        <f ca="1">IFERROR((COUNTIFS(SWISSW!$I:$I,MATCHUP!$A14,SWISSW!$J:$J,MATCHUP!AS$1,SWISSW!$F:$F,"Won")+COUNTIFS(SWISSW!$I:$I,MATCHUP!AS$1,SWISSW!$J:$J,MATCHUP!$A14,SWISSW!$F:$F,"Lost"))/(COUNTIFS(SWISSW!$I:$I,MATCHUP!$A14,SWISSW!$J:$J,MATCHUP!AS$1)-COUNTIFS(SWISSW!$I:$I,MATCHUP!$A14,SWISSW!$J:$J,MATCHUP!AS$1,SWISSW!$F:$F,"Draw")+COUNTIFS(SWISSW!$I:$I,MATCHUP!AS$1,SWISSW!$J:$J,MATCHUP!$A14)-COUNTIFS(SWISSW!$I:$I,MATCHUP!AS$1,SWISSW!$J:$J,MATCHUP!$A14,SWISSW!$F:$F,"Draw")),"-")</f>
        <v>-</v>
      </c>
      <c r="AT14" s="5">
        <f ca="1">IFERROR((COUNTIFS(SWISSW!$I:$I,MATCHUP!$A14,SWISSW!$J:$J,MATCHUP!AT$1,SWISSW!$F:$F,"Won")+COUNTIFS(SWISSW!$I:$I,MATCHUP!AT$1,SWISSW!$J:$J,MATCHUP!$A14,SWISSW!$F:$F,"Lost"))/(COUNTIFS(SWISSW!$I:$I,MATCHUP!$A14,SWISSW!$J:$J,MATCHUP!AT$1)-COUNTIFS(SWISSW!$I:$I,MATCHUP!$A14,SWISSW!$J:$J,MATCHUP!AT$1,SWISSW!$F:$F,"Draw")+COUNTIFS(SWISSW!$I:$I,MATCHUP!AT$1,SWISSW!$J:$J,MATCHUP!$A14)-COUNTIFS(SWISSW!$I:$I,MATCHUP!AT$1,SWISSW!$J:$J,MATCHUP!$A14,SWISSW!$F:$F,"Draw")),"-")</f>
        <v>0</v>
      </c>
      <c r="AU14" s="5">
        <f ca="1">IFERROR((COUNTIFS(SWISSW!$I:$I,MATCHUP!$A14,SWISSW!$J:$J,MATCHUP!AU$1,SWISSW!$F:$F,"Won")+COUNTIFS(SWISSW!$I:$I,MATCHUP!AU$1,SWISSW!$J:$J,MATCHUP!$A14,SWISSW!$F:$F,"Lost"))/(COUNTIFS(SWISSW!$I:$I,MATCHUP!$A14,SWISSW!$J:$J,MATCHUP!AU$1)-COUNTIFS(SWISSW!$I:$I,MATCHUP!$A14,SWISSW!$J:$J,MATCHUP!AU$1,SWISSW!$F:$F,"Draw")+COUNTIFS(SWISSW!$I:$I,MATCHUP!AU$1,SWISSW!$J:$J,MATCHUP!$A14)-COUNTIFS(SWISSW!$I:$I,MATCHUP!AU$1,SWISSW!$J:$J,MATCHUP!$A14,SWISSW!$F:$F,"Draw")),"-")</f>
        <v>0</v>
      </c>
      <c r="AV14" s="5" t="str">
        <f ca="1">IFERROR((COUNTIFS(SWISSW!$I:$I,MATCHUP!$A14,SWISSW!$J:$J,MATCHUP!AV$1,SWISSW!$F:$F,"Won")+COUNTIFS(SWISSW!$I:$I,MATCHUP!AV$1,SWISSW!$J:$J,MATCHUP!$A14,SWISSW!$F:$F,"Lost"))/(COUNTIFS(SWISSW!$I:$I,MATCHUP!$A14,SWISSW!$J:$J,MATCHUP!AV$1)-COUNTIFS(SWISSW!$I:$I,MATCHUP!$A14,SWISSW!$J:$J,MATCHUP!AV$1,SWISSW!$F:$F,"Draw")+COUNTIFS(SWISSW!$I:$I,MATCHUP!AV$1,SWISSW!$J:$J,MATCHUP!$A14)-COUNTIFS(SWISSW!$I:$I,MATCHUP!AV$1,SWISSW!$J:$J,MATCHUP!$A14,SWISSW!$F:$F,"Draw")),"-")</f>
        <v>-</v>
      </c>
      <c r="AW14" s="5" t="str">
        <f ca="1">IFERROR((COUNTIFS(SWISSW!$I:$I,MATCHUP!$A14,SWISSW!$J:$J,MATCHUP!AW$1,SWISSW!$F:$F,"Won")+COUNTIFS(SWISSW!$I:$I,MATCHUP!AW$1,SWISSW!$J:$J,MATCHUP!$A14,SWISSW!$F:$F,"Lost"))/(COUNTIFS(SWISSW!$I:$I,MATCHUP!$A14,SWISSW!$J:$J,MATCHUP!AW$1)-COUNTIFS(SWISSW!$I:$I,MATCHUP!$A14,SWISSW!$J:$J,MATCHUP!AW$1,SWISSW!$F:$F,"Draw")+COUNTIFS(SWISSW!$I:$I,MATCHUP!AW$1,SWISSW!$J:$J,MATCHUP!$A14)-COUNTIFS(SWISSW!$I:$I,MATCHUP!AW$1,SWISSW!$J:$J,MATCHUP!$A14,SWISSW!$F:$F,"Draw")),"-")</f>
        <v>-</v>
      </c>
      <c r="AX14" s="5">
        <f ca="1">IFERROR((COUNTIFS(SWISSW!$I:$I,MATCHUP!$A14,SWISSW!$J:$J,MATCHUP!AX$1,SWISSW!$F:$F,"Won")+COUNTIFS(SWISSW!$I:$I,MATCHUP!AX$1,SWISSW!$J:$J,MATCHUP!$A14,SWISSW!$F:$F,"Lost"))/(COUNTIFS(SWISSW!$I:$I,MATCHUP!$A14,SWISSW!$J:$J,MATCHUP!AX$1)-COUNTIFS(SWISSW!$I:$I,MATCHUP!$A14,SWISSW!$J:$J,MATCHUP!AX$1,SWISSW!$F:$F,"Draw")+COUNTIFS(SWISSW!$I:$I,MATCHUP!AX$1,SWISSW!$J:$J,MATCHUP!$A14)-COUNTIFS(SWISSW!$I:$I,MATCHUP!AX$1,SWISSW!$J:$J,MATCHUP!$A14,SWISSW!$F:$F,"Draw")),"-")</f>
        <v>0</v>
      </c>
      <c r="AY14" s="5" t="str">
        <f ca="1">IFERROR((COUNTIFS(SWISSW!$I:$I,MATCHUP!$A14,SWISSW!$J:$J,MATCHUP!AY$1,SWISSW!$F:$F,"Won")+COUNTIFS(SWISSW!$I:$I,MATCHUP!AY$1,SWISSW!$J:$J,MATCHUP!$A14,SWISSW!$F:$F,"Lost"))/(COUNTIFS(SWISSW!$I:$I,MATCHUP!$A14,SWISSW!$J:$J,MATCHUP!AY$1)-COUNTIFS(SWISSW!$I:$I,MATCHUP!$A14,SWISSW!$J:$J,MATCHUP!AY$1,SWISSW!$F:$F,"Draw")+COUNTIFS(SWISSW!$I:$I,MATCHUP!AY$1,SWISSW!$J:$J,MATCHUP!$A14)-COUNTIFS(SWISSW!$I:$I,MATCHUP!AY$1,SWISSW!$J:$J,MATCHUP!$A14,SWISSW!$F:$F,"Draw")),"-")</f>
        <v>-</v>
      </c>
      <c r="AZ14" s="5" t="str">
        <f ca="1">IFERROR((COUNTIFS(SWISSW!$I:$I,MATCHUP!$A14,SWISSW!$J:$J,MATCHUP!AZ$1,SWISSW!$F:$F,"Won")+COUNTIFS(SWISSW!$I:$I,MATCHUP!AZ$1,SWISSW!$J:$J,MATCHUP!$A14,SWISSW!$F:$F,"Lost"))/(COUNTIFS(SWISSW!$I:$I,MATCHUP!$A14,SWISSW!$J:$J,MATCHUP!AZ$1)-COUNTIFS(SWISSW!$I:$I,MATCHUP!$A14,SWISSW!$J:$J,MATCHUP!AZ$1,SWISSW!$F:$F,"Draw")+COUNTIFS(SWISSW!$I:$I,MATCHUP!AZ$1,SWISSW!$J:$J,MATCHUP!$A14)-COUNTIFS(SWISSW!$I:$I,MATCHUP!AZ$1,SWISSW!$J:$J,MATCHUP!$A14,SWISSW!$F:$F,"Draw")),"-")</f>
        <v>-</v>
      </c>
      <c r="BA14" s="5">
        <f ca="1">IFERROR((COUNTIFS(SWISSW!$I:$I,MATCHUP!$A14,SWISSW!$J:$J,MATCHUP!BA$1,SWISSW!$F:$F,"Won")+COUNTIFS(SWISSW!$I:$I,MATCHUP!BA$1,SWISSW!$J:$J,MATCHUP!$A14,SWISSW!$F:$F,"Lost"))/(COUNTIFS(SWISSW!$I:$I,MATCHUP!$A14,SWISSW!$J:$J,MATCHUP!BA$1)-COUNTIFS(SWISSW!$I:$I,MATCHUP!$A14,SWISSW!$J:$J,MATCHUP!BA$1,SWISSW!$F:$F,"Draw")+COUNTIFS(SWISSW!$I:$I,MATCHUP!BA$1,SWISSW!$J:$J,MATCHUP!$A14)-COUNTIFS(SWISSW!$I:$I,MATCHUP!BA$1,SWISSW!$J:$J,MATCHUP!$A14,SWISSW!$F:$F,"Draw")),"-")</f>
        <v>1</v>
      </c>
      <c r="BB14" s="5">
        <f ca="1">IFERROR((COUNTIFS(SWISSW!$I:$I,MATCHUP!$A14,SWISSW!$J:$J,MATCHUP!BB$1,SWISSW!$F:$F,"Won")+COUNTIFS(SWISSW!$I:$I,MATCHUP!BB$1,SWISSW!$J:$J,MATCHUP!$A14,SWISSW!$F:$F,"Lost"))/(COUNTIFS(SWISSW!$I:$I,MATCHUP!$A14,SWISSW!$J:$J,MATCHUP!BB$1)-COUNTIFS(SWISSW!$I:$I,MATCHUP!$A14,SWISSW!$J:$J,MATCHUP!BB$1,SWISSW!$F:$F,"Draw")+COUNTIFS(SWISSW!$I:$I,MATCHUP!BB$1,SWISSW!$J:$J,MATCHUP!$A14)-COUNTIFS(SWISSW!$I:$I,MATCHUP!BB$1,SWISSW!$J:$J,MATCHUP!$A14,SWISSW!$F:$F,"Draw")),"-")</f>
        <v>1</v>
      </c>
      <c r="BC14" s="5" t="str">
        <f ca="1">IFERROR((COUNTIFS(SWISSW!$I:$I,MATCHUP!$A14,SWISSW!$J:$J,MATCHUP!BC$1,SWISSW!$F:$F,"Won")+COUNTIFS(SWISSW!$I:$I,MATCHUP!BC$1,SWISSW!$J:$J,MATCHUP!$A14,SWISSW!$F:$F,"Lost"))/(COUNTIFS(SWISSW!$I:$I,MATCHUP!$A14,SWISSW!$J:$J,MATCHUP!BC$1)-COUNTIFS(SWISSW!$I:$I,MATCHUP!$A14,SWISSW!$J:$J,MATCHUP!BC$1,SWISSW!$F:$F,"Draw")+COUNTIFS(SWISSW!$I:$I,MATCHUP!BC$1,SWISSW!$J:$J,MATCHUP!$A14)-COUNTIFS(SWISSW!$I:$I,MATCHUP!BC$1,SWISSW!$J:$J,MATCHUP!$A14,SWISSW!$F:$F,"Draw")),"-")</f>
        <v>-</v>
      </c>
      <c r="BD14" s="5" t="str">
        <f ca="1">IFERROR((COUNTIFS(SWISSW!$I:$I,MATCHUP!$A14,SWISSW!$J:$J,MATCHUP!BD$1,SWISSW!$F:$F,"Won")+COUNTIFS(SWISSW!$I:$I,MATCHUP!BD$1,SWISSW!$J:$J,MATCHUP!$A14,SWISSW!$F:$F,"Lost"))/(COUNTIFS(SWISSW!$I:$I,MATCHUP!$A14,SWISSW!$J:$J,MATCHUP!BD$1)-COUNTIFS(SWISSW!$I:$I,MATCHUP!$A14,SWISSW!$J:$J,MATCHUP!BD$1,SWISSW!$F:$F,"Draw")+COUNTIFS(SWISSW!$I:$I,MATCHUP!BD$1,SWISSW!$J:$J,MATCHUP!$A14)-COUNTIFS(SWISSW!$I:$I,MATCHUP!BD$1,SWISSW!$J:$J,MATCHUP!$A14,SWISSW!$F:$F,"Draw")),"-")</f>
        <v>-</v>
      </c>
      <c r="BE14" s="5" t="str">
        <f ca="1">IFERROR((COUNTIFS(SWISSW!$I:$I,MATCHUP!$A14,SWISSW!$J:$J,MATCHUP!BE$1,SWISSW!$F:$F,"Won")+COUNTIFS(SWISSW!$I:$I,MATCHUP!BE$1,SWISSW!$J:$J,MATCHUP!$A14,SWISSW!$F:$F,"Lost"))/(COUNTIFS(SWISSW!$I:$I,MATCHUP!$A14,SWISSW!$J:$J,MATCHUP!BE$1)-COUNTIFS(SWISSW!$I:$I,MATCHUP!$A14,SWISSW!$J:$J,MATCHUP!BE$1,SWISSW!$F:$F,"Draw")+COUNTIFS(SWISSW!$I:$I,MATCHUP!BE$1,SWISSW!$J:$J,MATCHUP!$A14)-COUNTIFS(SWISSW!$I:$I,MATCHUP!BE$1,SWISSW!$J:$J,MATCHUP!$A14,SWISSW!$F:$F,"Draw")),"-")</f>
        <v>-</v>
      </c>
      <c r="BF14" s="5" t="str">
        <f ca="1">IFERROR((COUNTIFS(SWISSW!$I:$I,MATCHUP!$A14,SWISSW!$J:$J,MATCHUP!BF$1,SWISSW!$F:$F,"Won")+COUNTIFS(SWISSW!$I:$I,MATCHUP!BF$1,SWISSW!$J:$J,MATCHUP!$A14,SWISSW!$F:$F,"Lost"))/(COUNTIFS(SWISSW!$I:$I,MATCHUP!$A14,SWISSW!$J:$J,MATCHUP!BF$1)-COUNTIFS(SWISSW!$I:$I,MATCHUP!$A14,SWISSW!$J:$J,MATCHUP!BF$1,SWISSW!$F:$F,"Draw")+COUNTIFS(SWISSW!$I:$I,MATCHUP!BF$1,SWISSW!$J:$J,MATCHUP!$A14)-COUNTIFS(SWISSW!$I:$I,MATCHUP!BF$1,SWISSW!$J:$J,MATCHUP!$A14,SWISSW!$F:$F,"Draw")),"-")</f>
        <v>-</v>
      </c>
      <c r="BG14" s="5">
        <f ca="1">IFERROR((COUNTIFS(SWISSW!$I:$I,MATCHUP!$A14,SWISSW!$J:$J,MATCHUP!BG$1,SWISSW!$F:$F,"Won")+COUNTIFS(SWISSW!$I:$I,MATCHUP!BG$1,SWISSW!$J:$J,MATCHUP!$A14,SWISSW!$F:$F,"Lost"))/(COUNTIFS(SWISSW!$I:$I,MATCHUP!$A14,SWISSW!$J:$J,MATCHUP!BG$1)-COUNTIFS(SWISSW!$I:$I,MATCHUP!$A14,SWISSW!$J:$J,MATCHUP!BG$1,SWISSW!$F:$F,"Draw")+COUNTIFS(SWISSW!$I:$I,MATCHUP!BG$1,SWISSW!$J:$J,MATCHUP!$A14)-COUNTIFS(SWISSW!$I:$I,MATCHUP!BG$1,SWISSW!$J:$J,MATCHUP!$A14,SWISSW!$F:$F,"Draw")),"-")</f>
        <v>1</v>
      </c>
      <c r="BH14" s="5" t="str">
        <f ca="1">IFERROR((COUNTIFS(SWISSW!$I:$I,MATCHUP!$A14,SWISSW!$J:$J,MATCHUP!BH$1,SWISSW!$F:$F,"Won")+COUNTIFS(SWISSW!$I:$I,MATCHUP!BH$1,SWISSW!$J:$J,MATCHUP!$A14,SWISSW!$F:$F,"Lost"))/(COUNTIFS(SWISSW!$I:$I,MATCHUP!$A14,SWISSW!$J:$J,MATCHUP!BH$1)-COUNTIFS(SWISSW!$I:$I,MATCHUP!$A14,SWISSW!$J:$J,MATCHUP!BH$1,SWISSW!$F:$F,"Draw")+COUNTIFS(SWISSW!$I:$I,MATCHUP!BH$1,SWISSW!$J:$J,MATCHUP!$A14)-COUNTIFS(SWISSW!$I:$I,MATCHUP!BH$1,SWISSW!$J:$J,MATCHUP!$A14,SWISSW!$F:$F,"Draw")),"-")</f>
        <v>-</v>
      </c>
      <c r="BI14" s="5" t="str">
        <f ca="1">IFERROR((COUNTIFS(SWISSW!$I:$I,MATCHUP!$A14,SWISSW!$J:$J,MATCHUP!BI$1,SWISSW!$F:$F,"Won")+COUNTIFS(SWISSW!$I:$I,MATCHUP!BI$1,SWISSW!$J:$J,MATCHUP!$A14,SWISSW!$F:$F,"Lost"))/(COUNTIFS(SWISSW!$I:$I,MATCHUP!$A14,SWISSW!$J:$J,MATCHUP!BI$1)-COUNTIFS(SWISSW!$I:$I,MATCHUP!$A14,SWISSW!$J:$J,MATCHUP!BI$1,SWISSW!$F:$F,"Draw")+COUNTIFS(SWISSW!$I:$I,MATCHUP!BI$1,SWISSW!$J:$J,MATCHUP!$A14)-COUNTIFS(SWISSW!$I:$I,MATCHUP!BI$1,SWISSW!$J:$J,MATCHUP!$A14,SWISSW!$F:$F,"Draw")),"-")</f>
        <v>-</v>
      </c>
      <c r="BJ14" s="5" t="str">
        <f ca="1">IFERROR((COUNTIFS(SWISSW!$I:$I,MATCHUP!$A14,SWISSW!$J:$J,MATCHUP!BJ$1,SWISSW!$F:$F,"Won")+COUNTIFS(SWISSW!$I:$I,MATCHUP!BJ$1,SWISSW!$J:$J,MATCHUP!$A14,SWISSW!$F:$F,"Lost"))/(COUNTIFS(SWISSW!$I:$I,MATCHUP!$A14,SWISSW!$J:$J,MATCHUP!BJ$1)-COUNTIFS(SWISSW!$I:$I,MATCHUP!$A14,SWISSW!$J:$J,MATCHUP!BJ$1,SWISSW!$F:$F,"Draw")+COUNTIFS(SWISSW!$I:$I,MATCHUP!BJ$1,SWISSW!$J:$J,MATCHUP!$A14)-COUNTIFS(SWISSW!$I:$I,MATCHUP!BJ$1,SWISSW!$J:$J,MATCHUP!$A14,SWISSW!$F:$F,"Draw")),"-")</f>
        <v>-</v>
      </c>
      <c r="BK14" s="5" t="str">
        <f ca="1">IFERROR((COUNTIFS(SWISSW!$I:$I,MATCHUP!$A14,SWISSW!$J:$J,MATCHUP!BK$1,SWISSW!$F:$F,"Won")+COUNTIFS(SWISSW!$I:$I,MATCHUP!BK$1,SWISSW!$J:$J,MATCHUP!$A14,SWISSW!$F:$F,"Lost"))/(COUNTIFS(SWISSW!$I:$I,MATCHUP!$A14,SWISSW!$J:$J,MATCHUP!BK$1)-COUNTIFS(SWISSW!$I:$I,MATCHUP!$A14,SWISSW!$J:$J,MATCHUP!BK$1,SWISSW!$F:$F,"Draw")+COUNTIFS(SWISSW!$I:$I,MATCHUP!BK$1,SWISSW!$J:$J,MATCHUP!$A14)-COUNTIFS(SWISSW!$I:$I,MATCHUP!BK$1,SWISSW!$J:$J,MATCHUP!$A14,SWISSW!$F:$F,"Draw")),"-")</f>
        <v>-</v>
      </c>
      <c r="BL14" s="5" t="str">
        <f ca="1">IFERROR((COUNTIFS(SWISSW!$I:$I,MATCHUP!$A14,SWISSW!$J:$J,MATCHUP!BL$1,SWISSW!$F:$F,"Won")+COUNTIFS(SWISSW!$I:$I,MATCHUP!BL$1,SWISSW!$J:$J,MATCHUP!$A14,SWISSW!$F:$F,"Lost"))/(COUNTIFS(SWISSW!$I:$I,MATCHUP!$A14,SWISSW!$J:$J,MATCHUP!BL$1)-COUNTIFS(SWISSW!$I:$I,MATCHUP!$A14,SWISSW!$J:$J,MATCHUP!BL$1,SWISSW!$F:$F,"Draw")+COUNTIFS(SWISSW!$I:$I,MATCHUP!BL$1,SWISSW!$J:$J,MATCHUP!$A14)-COUNTIFS(SWISSW!$I:$I,MATCHUP!BL$1,SWISSW!$J:$J,MATCHUP!$A14,SWISSW!$F:$F,"Draw")),"-")</f>
        <v>-</v>
      </c>
      <c r="BM14" s="5" t="str">
        <f ca="1">IFERROR((COUNTIFS(SWISSW!$I:$I,MATCHUP!$A14,SWISSW!$J:$J,MATCHUP!BM$1,SWISSW!$F:$F,"Won")+COUNTIFS(SWISSW!$I:$I,MATCHUP!BM$1,SWISSW!$J:$J,MATCHUP!$A14,SWISSW!$F:$F,"Lost"))/(COUNTIFS(SWISSW!$I:$I,MATCHUP!$A14,SWISSW!$J:$J,MATCHUP!BM$1)-COUNTIFS(SWISSW!$I:$I,MATCHUP!$A14,SWISSW!$J:$J,MATCHUP!BM$1,SWISSW!$F:$F,"Draw")+COUNTIFS(SWISSW!$I:$I,MATCHUP!BM$1,SWISSW!$J:$J,MATCHUP!$A14)-COUNTIFS(SWISSW!$I:$I,MATCHUP!BM$1,SWISSW!$J:$J,MATCHUP!$A14,SWISSW!$F:$F,"Draw")),"-")</f>
        <v>-</v>
      </c>
      <c r="BN14" s="5" t="str">
        <f ca="1">IFERROR((COUNTIFS(SWISSW!$I:$I,MATCHUP!$A14,SWISSW!$J:$J,MATCHUP!BN$1,SWISSW!$F:$F,"Won")+COUNTIFS(SWISSW!$I:$I,MATCHUP!BN$1,SWISSW!$J:$J,MATCHUP!$A14,SWISSW!$F:$F,"Lost"))/(COUNTIFS(SWISSW!$I:$I,MATCHUP!$A14,SWISSW!$J:$J,MATCHUP!BN$1)-COUNTIFS(SWISSW!$I:$I,MATCHUP!$A14,SWISSW!$J:$J,MATCHUP!BN$1,SWISSW!$F:$F,"Draw")+COUNTIFS(SWISSW!$I:$I,MATCHUP!BN$1,SWISSW!$J:$J,MATCHUP!$A14)-COUNTIFS(SWISSW!$I:$I,MATCHUP!BN$1,SWISSW!$J:$J,MATCHUP!$A14,SWISSW!$F:$F,"Draw")),"-")</f>
        <v>-</v>
      </c>
      <c r="BO14" s="5" t="str">
        <f ca="1">IFERROR((COUNTIFS(SWISSW!$I:$I,MATCHUP!$A14,SWISSW!$J:$J,MATCHUP!BO$1,SWISSW!$F:$F,"Won")+COUNTIFS(SWISSW!$I:$I,MATCHUP!BO$1,SWISSW!$J:$J,MATCHUP!$A14,SWISSW!$F:$F,"Lost"))/(COUNTIFS(SWISSW!$I:$I,MATCHUP!$A14,SWISSW!$J:$J,MATCHUP!BO$1)-COUNTIFS(SWISSW!$I:$I,MATCHUP!$A14,SWISSW!$J:$J,MATCHUP!BO$1,SWISSW!$F:$F,"Draw")+COUNTIFS(SWISSW!$I:$I,MATCHUP!BO$1,SWISSW!$J:$J,MATCHUP!$A14)-COUNTIFS(SWISSW!$I:$I,MATCHUP!BO$1,SWISSW!$J:$J,MATCHUP!$A14,SWISSW!$F:$F,"Draw")),"-")</f>
        <v>-</v>
      </c>
      <c r="BP14" s="5" t="str">
        <f ca="1">IFERROR((COUNTIFS(SWISSW!$I:$I,MATCHUP!$A14,SWISSW!$J:$J,MATCHUP!BP$1,SWISSW!$F:$F,"Won")+COUNTIFS(SWISSW!$I:$I,MATCHUP!BP$1,SWISSW!$J:$J,MATCHUP!$A14,SWISSW!$F:$F,"Lost"))/(COUNTIFS(SWISSW!$I:$I,MATCHUP!$A14,SWISSW!$J:$J,MATCHUP!BP$1)-COUNTIFS(SWISSW!$I:$I,MATCHUP!$A14,SWISSW!$J:$J,MATCHUP!BP$1,SWISSW!$F:$F,"Draw")+COUNTIFS(SWISSW!$I:$I,MATCHUP!BP$1,SWISSW!$J:$J,MATCHUP!$A14)-COUNTIFS(SWISSW!$I:$I,MATCHUP!BP$1,SWISSW!$J:$J,MATCHUP!$A14,SWISSW!$F:$F,"Draw")),"-")</f>
        <v>-</v>
      </c>
      <c r="BQ14" s="5" t="str">
        <f ca="1">IFERROR((COUNTIFS(SWISSW!$I:$I,MATCHUP!$A14,SWISSW!$J:$J,MATCHUP!BQ$1,SWISSW!$F:$F,"Won")+COUNTIFS(SWISSW!$I:$I,MATCHUP!BQ$1,SWISSW!$J:$J,MATCHUP!$A14,SWISSW!$F:$F,"Lost"))/(COUNTIFS(SWISSW!$I:$I,MATCHUP!$A14,SWISSW!$J:$J,MATCHUP!BQ$1)-COUNTIFS(SWISSW!$I:$I,MATCHUP!$A14,SWISSW!$J:$J,MATCHUP!BQ$1,SWISSW!$F:$F,"Draw")+COUNTIFS(SWISSW!$I:$I,MATCHUP!BQ$1,SWISSW!$J:$J,MATCHUP!$A14)-COUNTIFS(SWISSW!$I:$I,MATCHUP!BQ$1,SWISSW!$J:$J,MATCHUP!$A14,SWISSW!$F:$F,"Draw")),"-")</f>
        <v>-</v>
      </c>
      <c r="BR14" s="5" t="str">
        <f ca="1">IFERROR((COUNTIFS(SWISSW!$I:$I,MATCHUP!$A14,SWISSW!$J:$J,MATCHUP!BR$1,SWISSW!$F:$F,"Won")+COUNTIFS(SWISSW!$I:$I,MATCHUP!BR$1,SWISSW!$J:$J,MATCHUP!$A14,SWISSW!$F:$F,"Lost"))/(COUNTIFS(SWISSW!$I:$I,MATCHUP!$A14,SWISSW!$J:$J,MATCHUP!BR$1)-COUNTIFS(SWISSW!$I:$I,MATCHUP!$A14,SWISSW!$J:$J,MATCHUP!BR$1,SWISSW!$F:$F,"Draw")+COUNTIFS(SWISSW!$I:$I,MATCHUP!BR$1,SWISSW!$J:$J,MATCHUP!$A14)-COUNTIFS(SWISSW!$I:$I,MATCHUP!BR$1,SWISSW!$J:$J,MATCHUP!$A14,SWISSW!$F:$F,"Draw")),"-")</f>
        <v>-</v>
      </c>
      <c r="BS14" s="5" t="str">
        <f ca="1">IFERROR((COUNTIFS(SWISSW!$I:$I,MATCHUP!$A14,SWISSW!$J:$J,MATCHUP!BS$1,SWISSW!$F:$F,"Won")+COUNTIFS(SWISSW!$I:$I,MATCHUP!BS$1,SWISSW!$J:$J,MATCHUP!$A14,SWISSW!$F:$F,"Lost"))/(COUNTIFS(SWISSW!$I:$I,MATCHUP!$A14,SWISSW!$J:$J,MATCHUP!BS$1)-COUNTIFS(SWISSW!$I:$I,MATCHUP!$A14,SWISSW!$J:$J,MATCHUP!BS$1,SWISSW!$F:$F,"Draw")+COUNTIFS(SWISSW!$I:$I,MATCHUP!BS$1,SWISSW!$J:$J,MATCHUP!$A14)-COUNTIFS(SWISSW!$I:$I,MATCHUP!BS$1,SWISSW!$J:$J,MATCHUP!$A14,SWISSW!$F:$F,"Draw")),"-")</f>
        <v>-</v>
      </c>
      <c r="BT14" s="5" t="str">
        <f ca="1">IFERROR((COUNTIFS(SWISSW!$I:$I,MATCHUP!$A14,SWISSW!$J:$J,MATCHUP!BT$1,SWISSW!$F:$F,"Won")+COUNTIFS(SWISSW!$I:$I,MATCHUP!BT$1,SWISSW!$J:$J,MATCHUP!$A14,SWISSW!$F:$F,"Lost"))/(COUNTIFS(SWISSW!$I:$I,MATCHUP!$A14,SWISSW!$J:$J,MATCHUP!BT$1)-COUNTIFS(SWISSW!$I:$I,MATCHUP!$A14,SWISSW!$J:$J,MATCHUP!BT$1,SWISSW!$F:$F,"Draw")+COUNTIFS(SWISSW!$I:$I,MATCHUP!BT$1,SWISSW!$J:$J,MATCHUP!$A14)-COUNTIFS(SWISSW!$I:$I,MATCHUP!BT$1,SWISSW!$J:$J,MATCHUP!$A14,SWISSW!$F:$F,"Draw")),"-")</f>
        <v>-</v>
      </c>
      <c r="BU14" s="5" t="str">
        <f ca="1">IFERROR((COUNTIFS(SWISSW!$I:$I,MATCHUP!$A14,SWISSW!$J:$J,MATCHUP!BU$1,SWISSW!$F:$F,"Won")+COUNTIFS(SWISSW!$I:$I,MATCHUP!BU$1,SWISSW!$J:$J,MATCHUP!$A14,SWISSW!$F:$F,"Lost"))/(COUNTIFS(SWISSW!$I:$I,MATCHUP!$A14,SWISSW!$J:$J,MATCHUP!BU$1)-COUNTIFS(SWISSW!$I:$I,MATCHUP!$A14,SWISSW!$J:$J,MATCHUP!BU$1,SWISSW!$F:$F,"Draw")+COUNTIFS(SWISSW!$I:$I,MATCHUP!BU$1,SWISSW!$J:$J,MATCHUP!$A14)-COUNTIFS(SWISSW!$I:$I,MATCHUP!BU$1,SWISSW!$J:$J,MATCHUP!$A14,SWISSW!$F:$F,"Draw")),"-")</f>
        <v>-</v>
      </c>
      <c r="BV14" s="5" t="str">
        <f ca="1">IFERROR((COUNTIFS(SWISSW!$I:$I,MATCHUP!$A14,SWISSW!$J:$J,MATCHUP!BV$1,SWISSW!$F:$F,"Won")+COUNTIFS(SWISSW!$I:$I,MATCHUP!BV$1,SWISSW!$J:$J,MATCHUP!$A14,SWISSW!$F:$F,"Lost"))/(COUNTIFS(SWISSW!$I:$I,MATCHUP!$A14,SWISSW!$J:$J,MATCHUP!BV$1)-COUNTIFS(SWISSW!$I:$I,MATCHUP!$A14,SWISSW!$J:$J,MATCHUP!BV$1,SWISSW!$F:$F,"Draw")+COUNTIFS(SWISSW!$I:$I,MATCHUP!BV$1,SWISSW!$J:$J,MATCHUP!$A14)-COUNTIFS(SWISSW!$I:$I,MATCHUP!BV$1,SWISSW!$J:$J,MATCHUP!$A14,SWISSW!$F:$F,"Draw")),"-")</f>
        <v>-</v>
      </c>
      <c r="BW14" s="5" t="str">
        <f ca="1">IFERROR((COUNTIFS(SWISSW!$I:$I,MATCHUP!$A14,SWISSW!$J:$J,MATCHUP!BW$1,SWISSW!$F:$F,"Won")+COUNTIFS(SWISSW!$I:$I,MATCHUP!BW$1,SWISSW!$J:$J,MATCHUP!$A14,SWISSW!$F:$F,"Lost"))/(COUNTIFS(SWISSW!$I:$I,MATCHUP!$A14,SWISSW!$J:$J,MATCHUP!BW$1)-COUNTIFS(SWISSW!$I:$I,MATCHUP!$A14,SWISSW!$J:$J,MATCHUP!BW$1,SWISSW!$F:$F,"Draw")+COUNTIFS(SWISSW!$I:$I,MATCHUP!BW$1,SWISSW!$J:$J,MATCHUP!$A14)-COUNTIFS(SWISSW!$I:$I,MATCHUP!BW$1,SWISSW!$J:$J,MATCHUP!$A14,SWISSW!$F:$F,"Draw")),"-")</f>
        <v>-</v>
      </c>
      <c r="BX14" s="5" t="str">
        <f ca="1">IFERROR((COUNTIFS(SWISSW!$I:$I,MATCHUP!$A14,SWISSW!$J:$J,MATCHUP!BX$1,SWISSW!$F:$F,"Won")+COUNTIFS(SWISSW!$I:$I,MATCHUP!BX$1,SWISSW!$J:$J,MATCHUP!$A14,SWISSW!$F:$F,"Lost"))/(COUNTIFS(SWISSW!$I:$I,MATCHUP!$A14,SWISSW!$J:$J,MATCHUP!BX$1)-COUNTIFS(SWISSW!$I:$I,MATCHUP!$A14,SWISSW!$J:$J,MATCHUP!BX$1,SWISSW!$F:$F,"Draw")+COUNTIFS(SWISSW!$I:$I,MATCHUP!BX$1,SWISSW!$J:$J,MATCHUP!$A14)-COUNTIFS(SWISSW!$I:$I,MATCHUP!BX$1,SWISSW!$J:$J,MATCHUP!$A14,SWISSW!$F:$F,"Draw")),"-")</f>
        <v>-</v>
      </c>
      <c r="BY14" s="5" t="str">
        <f ca="1">IFERROR((COUNTIFS(SWISSW!$I:$I,MATCHUP!$A14,SWISSW!$J:$J,MATCHUP!BY$1,SWISSW!$F:$F,"Won")+COUNTIFS(SWISSW!$I:$I,MATCHUP!BY$1,SWISSW!$J:$J,MATCHUP!$A14,SWISSW!$F:$F,"Lost"))/(COUNTIFS(SWISSW!$I:$I,MATCHUP!$A14,SWISSW!$J:$J,MATCHUP!BY$1)-COUNTIFS(SWISSW!$I:$I,MATCHUP!$A14,SWISSW!$J:$J,MATCHUP!BY$1,SWISSW!$F:$F,"Draw")+COUNTIFS(SWISSW!$I:$I,MATCHUP!BY$1,SWISSW!$J:$J,MATCHUP!$A14)-COUNTIFS(SWISSW!$I:$I,MATCHUP!BY$1,SWISSW!$J:$J,MATCHUP!$A14,SWISSW!$F:$F,"Draw")),"-")</f>
        <v>-</v>
      </c>
      <c r="BZ14" s="5" t="str">
        <f ca="1">IFERROR((COUNTIFS(SWISSW!$I:$I,MATCHUP!$A14,SWISSW!$J:$J,MATCHUP!BZ$1,SWISSW!$F:$F,"Won")+COUNTIFS(SWISSW!$I:$I,MATCHUP!BZ$1,SWISSW!$J:$J,MATCHUP!$A14,SWISSW!$F:$F,"Lost"))/(COUNTIFS(SWISSW!$I:$I,MATCHUP!$A14,SWISSW!$J:$J,MATCHUP!BZ$1)-COUNTIFS(SWISSW!$I:$I,MATCHUP!$A14,SWISSW!$J:$J,MATCHUP!BZ$1,SWISSW!$F:$F,"Draw")+COUNTIFS(SWISSW!$I:$I,MATCHUP!BZ$1,SWISSW!$J:$J,MATCHUP!$A14)-COUNTIFS(SWISSW!$I:$I,MATCHUP!BZ$1,SWISSW!$J:$J,MATCHUP!$A14,SWISSW!$F:$F,"Draw")),"-")</f>
        <v>-</v>
      </c>
      <c r="CA14" s="5" t="str">
        <f ca="1">IFERROR((COUNTIFS(SWISSW!$I:$I,MATCHUP!$A14,SWISSW!$J:$J,MATCHUP!CA$1,SWISSW!$F:$F,"Won")+COUNTIFS(SWISSW!$I:$I,MATCHUP!CA$1,SWISSW!$J:$J,MATCHUP!$A14,SWISSW!$F:$F,"Lost"))/(COUNTIFS(SWISSW!$I:$I,MATCHUP!$A14,SWISSW!$J:$J,MATCHUP!CA$1)-COUNTIFS(SWISSW!$I:$I,MATCHUP!$A14,SWISSW!$J:$J,MATCHUP!CA$1,SWISSW!$F:$F,"Draw")+COUNTIFS(SWISSW!$I:$I,MATCHUP!CA$1,SWISSW!$J:$J,MATCHUP!$A14)-COUNTIFS(SWISSW!$I:$I,MATCHUP!CA$1,SWISSW!$J:$J,MATCHUP!$A14,SWISSW!$F:$F,"Draw")),"-")</f>
        <v>-</v>
      </c>
      <c r="CB14" s="5" t="str">
        <f ca="1">IFERROR((COUNTIFS(SWISSW!$I:$I,MATCHUP!$A14,SWISSW!$J:$J,MATCHUP!CB$1,SWISSW!$F:$F,"Won")+COUNTIFS(SWISSW!$I:$I,MATCHUP!CB$1,SWISSW!$J:$J,MATCHUP!$A14,SWISSW!$F:$F,"Lost"))/(COUNTIFS(SWISSW!$I:$I,MATCHUP!$A14,SWISSW!$J:$J,MATCHUP!CB$1)-COUNTIFS(SWISSW!$I:$I,MATCHUP!$A14,SWISSW!$J:$J,MATCHUP!CB$1,SWISSW!$F:$F,"Draw")+COUNTIFS(SWISSW!$I:$I,MATCHUP!CB$1,SWISSW!$J:$J,MATCHUP!$A14)-COUNTIFS(SWISSW!$I:$I,MATCHUP!CB$1,SWISSW!$J:$J,MATCHUP!$A14,SWISSW!$F:$F,"Draw")),"-")</f>
        <v>-</v>
      </c>
      <c r="CC14" s="5" t="str">
        <f ca="1">IFERROR((COUNTIFS(SWISSW!$I:$I,MATCHUP!$A14,SWISSW!$J:$J,MATCHUP!CC$1,SWISSW!$F:$F,"Won")+COUNTIFS(SWISSW!$I:$I,MATCHUP!CC$1,SWISSW!$J:$J,MATCHUP!$A14,SWISSW!$F:$F,"Lost"))/(COUNTIFS(SWISSW!$I:$I,MATCHUP!$A14,SWISSW!$J:$J,MATCHUP!CC$1)-COUNTIFS(SWISSW!$I:$I,MATCHUP!$A14,SWISSW!$J:$J,MATCHUP!CC$1,SWISSW!$F:$F,"Draw")+COUNTIFS(SWISSW!$I:$I,MATCHUP!CC$1,SWISSW!$J:$J,MATCHUP!$A14)-COUNTIFS(SWISSW!$I:$I,MATCHUP!CC$1,SWISSW!$J:$J,MATCHUP!$A14,SWISSW!$F:$F,"Draw")),"-")</f>
        <v>-</v>
      </c>
      <c r="CD14" s="5" t="str">
        <f ca="1">IFERROR((COUNTIFS(SWISSW!$I:$I,MATCHUP!$A14,SWISSW!$J:$J,MATCHUP!CD$1,SWISSW!$F:$F,"Won")+COUNTIFS(SWISSW!$I:$I,MATCHUP!CD$1,SWISSW!$J:$J,MATCHUP!$A14,SWISSW!$F:$F,"Lost"))/(COUNTIFS(SWISSW!$I:$I,MATCHUP!$A14,SWISSW!$J:$J,MATCHUP!CD$1)-COUNTIFS(SWISSW!$I:$I,MATCHUP!$A14,SWISSW!$J:$J,MATCHUP!CD$1,SWISSW!$F:$F,"Draw")+COUNTIFS(SWISSW!$I:$I,MATCHUP!CD$1,SWISSW!$J:$J,MATCHUP!$A14)-COUNTIFS(SWISSW!$I:$I,MATCHUP!CD$1,SWISSW!$J:$J,MATCHUP!$A14,SWISSW!$F:$F,"Draw")),"-")</f>
        <v>-</v>
      </c>
      <c r="CE14" s="5" t="str">
        <f ca="1">IFERROR((COUNTIFS(SWISSW!$I:$I,MATCHUP!$A14,SWISSW!$J:$J,MATCHUP!CE$1,SWISSW!$F:$F,"Won")+COUNTIFS(SWISSW!$I:$I,MATCHUP!CE$1,SWISSW!$J:$J,MATCHUP!$A14,SWISSW!$F:$F,"Lost"))/(COUNTIFS(SWISSW!$I:$I,MATCHUP!$A14,SWISSW!$J:$J,MATCHUP!CE$1)-COUNTIFS(SWISSW!$I:$I,MATCHUP!$A14,SWISSW!$J:$J,MATCHUP!CE$1,SWISSW!$F:$F,"Draw")+COUNTIFS(SWISSW!$I:$I,MATCHUP!CE$1,SWISSW!$J:$J,MATCHUP!$A14)-COUNTIFS(SWISSW!$I:$I,MATCHUP!CE$1,SWISSW!$J:$J,MATCHUP!$A14,SWISSW!$F:$F,"Draw")),"-")</f>
        <v>-</v>
      </c>
      <c r="CF14" s="5" t="str">
        <f ca="1">IFERROR((COUNTIFS(SWISSW!$I:$I,MATCHUP!$A14,SWISSW!$J:$J,MATCHUP!CF$1,SWISSW!$F:$F,"Won")+COUNTIFS(SWISSW!$I:$I,MATCHUP!CF$1,SWISSW!$J:$J,MATCHUP!$A14,SWISSW!$F:$F,"Lost"))/(COUNTIFS(SWISSW!$I:$I,MATCHUP!$A14,SWISSW!$J:$J,MATCHUP!CF$1)-COUNTIFS(SWISSW!$I:$I,MATCHUP!$A14,SWISSW!$J:$J,MATCHUP!CF$1,SWISSW!$F:$F,"Draw")+COUNTIFS(SWISSW!$I:$I,MATCHUP!CF$1,SWISSW!$J:$J,MATCHUP!$A14)-COUNTIFS(SWISSW!$I:$I,MATCHUP!CF$1,SWISSW!$J:$J,MATCHUP!$A14,SWISSW!$F:$F,"Draw")),"-")</f>
        <v>-</v>
      </c>
      <c r="CG14" s="5" t="str">
        <f ca="1">IFERROR((COUNTIFS(SWISSW!$I:$I,MATCHUP!$A14,SWISSW!$J:$J,MATCHUP!CG$1,SWISSW!$F:$F,"Won")+COUNTIFS(SWISSW!$I:$I,MATCHUP!CG$1,SWISSW!$J:$J,MATCHUP!$A14,SWISSW!$F:$F,"Lost"))/(COUNTIFS(SWISSW!$I:$I,MATCHUP!$A14,SWISSW!$J:$J,MATCHUP!CG$1)-COUNTIFS(SWISSW!$I:$I,MATCHUP!$A14,SWISSW!$J:$J,MATCHUP!CG$1,SWISSW!$F:$F,"Draw")+COUNTIFS(SWISSW!$I:$I,MATCHUP!CG$1,SWISSW!$J:$J,MATCHUP!$A14)-COUNTIFS(SWISSW!$I:$I,MATCHUP!CG$1,SWISSW!$J:$J,MATCHUP!$A14,SWISSW!$F:$F,"Draw")),"-")</f>
        <v>-</v>
      </c>
      <c r="CH14" s="5" t="str">
        <f ca="1">IFERROR((COUNTIFS(SWISSW!$I:$I,MATCHUP!$A14,SWISSW!$J:$J,MATCHUP!CH$1,SWISSW!$F:$F,"Won")+COUNTIFS(SWISSW!$I:$I,MATCHUP!CH$1,SWISSW!$J:$J,MATCHUP!$A14,SWISSW!$F:$F,"Lost"))/(COUNTIFS(SWISSW!$I:$I,MATCHUP!$A14,SWISSW!$J:$J,MATCHUP!CH$1)-COUNTIFS(SWISSW!$I:$I,MATCHUP!$A14,SWISSW!$J:$J,MATCHUP!CH$1,SWISSW!$F:$F,"Draw")+COUNTIFS(SWISSW!$I:$I,MATCHUP!CH$1,SWISSW!$J:$J,MATCHUP!$A14)-COUNTIFS(SWISSW!$I:$I,MATCHUP!CH$1,SWISSW!$J:$J,MATCHUP!$A14,SWISSW!$F:$F,"Draw")),"-")</f>
        <v>-</v>
      </c>
      <c r="CI14" s="5" t="str">
        <f ca="1">IFERROR((COUNTIFS(SWISSW!$I:$I,MATCHUP!$A14,SWISSW!$J:$J,MATCHUP!CI$1,SWISSW!$F:$F,"Won")+COUNTIFS(SWISSW!$I:$I,MATCHUP!CI$1,SWISSW!$J:$J,MATCHUP!$A14,SWISSW!$F:$F,"Lost"))/(COUNTIFS(SWISSW!$I:$I,MATCHUP!$A14,SWISSW!$J:$J,MATCHUP!CI$1)-COUNTIFS(SWISSW!$I:$I,MATCHUP!$A14,SWISSW!$J:$J,MATCHUP!CI$1,SWISSW!$F:$F,"Draw")+COUNTIFS(SWISSW!$I:$I,MATCHUP!CI$1,SWISSW!$J:$J,MATCHUP!$A14)-COUNTIFS(SWISSW!$I:$I,MATCHUP!CI$1,SWISSW!$J:$J,MATCHUP!$A14,SWISSW!$F:$F,"Draw")),"-")</f>
        <v>-</v>
      </c>
      <c r="CJ14" s="5" t="str">
        <f ca="1">IFERROR((COUNTIFS(SWISSW!$I:$I,MATCHUP!$A14,SWISSW!$J:$J,MATCHUP!CJ$1,SWISSW!$F:$F,"Won")+COUNTIFS(SWISSW!$I:$I,MATCHUP!CJ$1,SWISSW!$J:$J,MATCHUP!$A14,SWISSW!$F:$F,"Lost"))/(COUNTIFS(SWISSW!$I:$I,MATCHUP!$A14,SWISSW!$J:$J,MATCHUP!CJ$1)-COUNTIFS(SWISSW!$I:$I,MATCHUP!$A14,SWISSW!$J:$J,MATCHUP!CJ$1,SWISSW!$F:$F,"Draw")+COUNTIFS(SWISSW!$I:$I,MATCHUP!CJ$1,SWISSW!$J:$J,MATCHUP!$A14)-COUNTIFS(SWISSW!$I:$I,MATCHUP!CJ$1,SWISSW!$J:$J,MATCHUP!$A14,SWISSW!$F:$F,"Draw")),"-")</f>
        <v>-</v>
      </c>
      <c r="CK14" s="5" t="str">
        <f ca="1">IFERROR((COUNTIFS(SWISSW!$I:$I,MATCHUP!$A14,SWISSW!$J:$J,MATCHUP!CK$1,SWISSW!$F:$F,"Won")+COUNTIFS(SWISSW!$I:$I,MATCHUP!CK$1,SWISSW!$J:$J,MATCHUP!$A14,SWISSW!$F:$F,"Lost"))/(COUNTIFS(SWISSW!$I:$I,MATCHUP!$A14,SWISSW!$J:$J,MATCHUP!CK$1)-COUNTIFS(SWISSW!$I:$I,MATCHUP!$A14,SWISSW!$J:$J,MATCHUP!CK$1,SWISSW!$F:$F,"Draw")+COUNTIFS(SWISSW!$I:$I,MATCHUP!CK$1,SWISSW!$J:$J,MATCHUP!$A14)-COUNTIFS(SWISSW!$I:$I,MATCHUP!CK$1,SWISSW!$J:$J,MATCHUP!$A14,SWISSW!$F:$F,"Draw")),"-")</f>
        <v>-</v>
      </c>
      <c r="CL14" s="5" t="str">
        <f ca="1">IFERROR((COUNTIFS(SWISSW!$I:$I,MATCHUP!$A14,SWISSW!$J:$J,MATCHUP!CL$1,SWISSW!$F:$F,"Won")+COUNTIFS(SWISSW!$I:$I,MATCHUP!CL$1,SWISSW!$J:$J,MATCHUP!$A14,SWISSW!$F:$F,"Lost"))/(COUNTIFS(SWISSW!$I:$I,MATCHUP!$A14,SWISSW!$J:$J,MATCHUP!CL$1)-COUNTIFS(SWISSW!$I:$I,MATCHUP!$A14,SWISSW!$J:$J,MATCHUP!CL$1,SWISSW!$F:$F,"Draw")+COUNTIFS(SWISSW!$I:$I,MATCHUP!CL$1,SWISSW!$J:$J,MATCHUP!$A14)-COUNTIFS(SWISSW!$I:$I,MATCHUP!CL$1,SWISSW!$J:$J,MATCHUP!$A14,SWISSW!$F:$F,"Draw")),"-")</f>
        <v>-</v>
      </c>
      <c r="CM14" s="5" t="str">
        <f ca="1">IFERROR((COUNTIFS(SWISSW!$I:$I,MATCHUP!$A14,SWISSW!$J:$J,MATCHUP!CM$1,SWISSW!$F:$F,"Won")+COUNTIFS(SWISSW!$I:$I,MATCHUP!CM$1,SWISSW!$J:$J,MATCHUP!$A14,SWISSW!$F:$F,"Lost"))/(COUNTIFS(SWISSW!$I:$I,MATCHUP!$A14,SWISSW!$J:$J,MATCHUP!CM$1)-COUNTIFS(SWISSW!$I:$I,MATCHUP!$A14,SWISSW!$J:$J,MATCHUP!CM$1,SWISSW!$F:$F,"Draw")+COUNTIFS(SWISSW!$I:$I,MATCHUP!CM$1,SWISSW!$J:$J,MATCHUP!$A14)-COUNTIFS(SWISSW!$I:$I,MATCHUP!CM$1,SWISSW!$J:$J,MATCHUP!$A14,SWISSW!$F:$F,"Draw")),"-")</f>
        <v>-</v>
      </c>
      <c r="CN14" s="5" t="str">
        <f ca="1">IFERROR((COUNTIFS(SWISSW!$I:$I,MATCHUP!$A14,SWISSW!$J:$J,MATCHUP!CN$1,SWISSW!$F:$F,"Won")+COUNTIFS(SWISSW!$I:$I,MATCHUP!CN$1,SWISSW!$J:$J,MATCHUP!$A14,SWISSW!$F:$F,"Lost"))/(COUNTIFS(SWISSW!$I:$I,MATCHUP!$A14,SWISSW!$J:$J,MATCHUP!CN$1)-COUNTIFS(SWISSW!$I:$I,MATCHUP!$A14,SWISSW!$J:$J,MATCHUP!CN$1,SWISSW!$F:$F,"Draw")+COUNTIFS(SWISSW!$I:$I,MATCHUP!CN$1,SWISSW!$J:$J,MATCHUP!$A14)-COUNTIFS(SWISSW!$I:$I,MATCHUP!CN$1,SWISSW!$J:$J,MATCHUP!$A14,SWISSW!$F:$F,"Draw")),"-")</f>
        <v>-</v>
      </c>
      <c r="CO14" s="5" t="str">
        <f ca="1">IFERROR((COUNTIFS(SWISSW!$I:$I,MATCHUP!$A14,SWISSW!$J:$J,MATCHUP!CO$1,SWISSW!$F:$F,"Won")+COUNTIFS(SWISSW!$I:$I,MATCHUP!CO$1,SWISSW!$J:$J,MATCHUP!$A14,SWISSW!$F:$F,"Lost"))/(COUNTIFS(SWISSW!$I:$I,MATCHUP!$A14,SWISSW!$J:$J,MATCHUP!CO$1)-COUNTIFS(SWISSW!$I:$I,MATCHUP!$A14,SWISSW!$J:$J,MATCHUP!CO$1,SWISSW!$F:$F,"Draw")+COUNTIFS(SWISSW!$I:$I,MATCHUP!CO$1,SWISSW!$J:$J,MATCHUP!$A14)-COUNTIFS(SWISSW!$I:$I,MATCHUP!CO$1,SWISSW!$J:$J,MATCHUP!$A14,SWISSW!$F:$F,"Draw")),"-")</f>
        <v>-</v>
      </c>
      <c r="CP14" s="5" t="str">
        <f ca="1">IFERROR((COUNTIFS(SWISSW!$I:$I,MATCHUP!$A14,SWISSW!$J:$J,MATCHUP!CP$1,SWISSW!$F:$F,"Won")+COUNTIFS(SWISSW!$I:$I,MATCHUP!CP$1,SWISSW!$J:$J,MATCHUP!$A14,SWISSW!$F:$F,"Lost"))/(COUNTIFS(SWISSW!$I:$I,MATCHUP!$A14,SWISSW!$J:$J,MATCHUP!CP$1)-COUNTIFS(SWISSW!$I:$I,MATCHUP!$A14,SWISSW!$J:$J,MATCHUP!CP$1,SWISSW!$F:$F,"Draw")+COUNTIFS(SWISSW!$I:$I,MATCHUP!CP$1,SWISSW!$J:$J,MATCHUP!$A14)-COUNTIFS(SWISSW!$I:$I,MATCHUP!CP$1,SWISSW!$J:$J,MATCHUP!$A14,SWISSW!$F:$F,"Draw")),"-")</f>
        <v>-</v>
      </c>
      <c r="CQ14" s="5" t="str">
        <f ca="1">IFERROR((COUNTIFS(SWISSW!$I:$I,MATCHUP!$A14,SWISSW!$J:$J,MATCHUP!CQ$1,SWISSW!$F:$F,"Won")+COUNTIFS(SWISSW!$I:$I,MATCHUP!CQ$1,SWISSW!$J:$J,MATCHUP!$A14,SWISSW!$F:$F,"Lost"))/(COUNTIFS(SWISSW!$I:$I,MATCHUP!$A14,SWISSW!$J:$J,MATCHUP!CQ$1)-COUNTIFS(SWISSW!$I:$I,MATCHUP!$A14,SWISSW!$J:$J,MATCHUP!CQ$1,SWISSW!$F:$F,"Draw")+COUNTIFS(SWISSW!$I:$I,MATCHUP!CQ$1,SWISSW!$J:$J,MATCHUP!$A14)-COUNTIFS(SWISSW!$I:$I,MATCHUP!CQ$1,SWISSW!$J:$J,MATCHUP!$A14,SWISSW!$F:$F,"Draw")),"-")</f>
        <v>-</v>
      </c>
      <c r="CR14" s="5" t="str">
        <f ca="1">IFERROR((COUNTIFS(SWISSW!$I:$I,MATCHUP!$A14,SWISSW!$J:$J,MATCHUP!CR$1,SWISSW!$F:$F,"Won")+COUNTIFS(SWISSW!$I:$I,MATCHUP!CR$1,SWISSW!$J:$J,MATCHUP!$A14,SWISSW!$F:$F,"Lost"))/(COUNTIFS(SWISSW!$I:$I,MATCHUP!$A14,SWISSW!$J:$J,MATCHUP!CR$1)-COUNTIFS(SWISSW!$I:$I,MATCHUP!$A14,SWISSW!$J:$J,MATCHUP!CR$1,SWISSW!$F:$F,"Draw")+COUNTIFS(SWISSW!$I:$I,MATCHUP!CR$1,SWISSW!$J:$J,MATCHUP!$A14)-COUNTIFS(SWISSW!$I:$I,MATCHUP!CR$1,SWISSW!$J:$J,MATCHUP!$A14,SWISSW!$F:$F,"Draw")),"-")</f>
        <v>-</v>
      </c>
      <c r="CS14" s="5" t="str">
        <f ca="1">IFERROR((COUNTIFS(SWISSW!$I:$I,MATCHUP!$A14,SWISSW!$J:$J,MATCHUP!CS$1,SWISSW!$F:$F,"Won")+COUNTIFS(SWISSW!$I:$I,MATCHUP!CS$1,SWISSW!$J:$J,MATCHUP!$A14,SWISSW!$F:$F,"Lost"))/(COUNTIFS(SWISSW!$I:$I,MATCHUP!$A14,SWISSW!$J:$J,MATCHUP!CS$1)-COUNTIFS(SWISSW!$I:$I,MATCHUP!$A14,SWISSW!$J:$J,MATCHUP!CS$1,SWISSW!$F:$F,"Draw")+COUNTIFS(SWISSW!$I:$I,MATCHUP!CS$1,SWISSW!$J:$J,MATCHUP!$A14)-COUNTIFS(SWISSW!$I:$I,MATCHUP!CS$1,SWISSW!$J:$J,MATCHUP!$A14,SWISSW!$F:$F,"Draw")),"-")</f>
        <v>-</v>
      </c>
      <c r="CT14" s="5" t="str">
        <f ca="1">IFERROR((COUNTIFS(SWISSW!$I:$I,MATCHUP!$A14,SWISSW!$J:$J,MATCHUP!CT$1,SWISSW!$F:$F,"Won")+COUNTIFS(SWISSW!$I:$I,MATCHUP!CT$1,SWISSW!$J:$J,MATCHUP!$A14,SWISSW!$F:$F,"Lost"))/(COUNTIFS(SWISSW!$I:$I,MATCHUP!$A14,SWISSW!$J:$J,MATCHUP!CT$1)-COUNTIFS(SWISSW!$I:$I,MATCHUP!$A14,SWISSW!$J:$J,MATCHUP!CT$1,SWISSW!$F:$F,"Draw")+COUNTIFS(SWISSW!$I:$I,MATCHUP!CT$1,SWISSW!$J:$J,MATCHUP!$A14)-COUNTIFS(SWISSW!$I:$I,MATCHUP!CT$1,SWISSW!$J:$J,MATCHUP!$A14,SWISSW!$F:$F,"Draw")),"-")</f>
        <v>-</v>
      </c>
      <c r="CU14" s="5" t="str">
        <f ca="1">IFERROR((COUNTIFS(SWISSW!$I:$I,MATCHUP!$A14,SWISSW!$J:$J,MATCHUP!CU$1,SWISSW!$F:$F,"Won")+COUNTIFS(SWISSW!$I:$I,MATCHUP!CU$1,SWISSW!$J:$J,MATCHUP!$A14,SWISSW!$F:$F,"Lost"))/(COUNTIFS(SWISSW!$I:$I,MATCHUP!$A14,SWISSW!$J:$J,MATCHUP!CU$1)-COUNTIFS(SWISSW!$I:$I,MATCHUP!$A14,SWISSW!$J:$J,MATCHUP!CU$1,SWISSW!$F:$F,"Draw")+COUNTIFS(SWISSW!$I:$I,MATCHUP!CU$1,SWISSW!$J:$J,MATCHUP!$A14)-COUNTIFS(SWISSW!$I:$I,MATCHUP!CU$1,SWISSW!$J:$J,MATCHUP!$A14,SWISSW!$F:$F,"Draw")),"-")</f>
        <v>-</v>
      </c>
      <c r="CV14" s="5" t="str">
        <f ca="1">IFERROR((COUNTIFS(SWISSW!$I:$I,MATCHUP!$A14,SWISSW!$J:$J,MATCHUP!CV$1,SWISSW!$F:$F,"Won")+COUNTIFS(SWISSW!$I:$I,MATCHUP!CV$1,SWISSW!$J:$J,MATCHUP!$A14,SWISSW!$F:$F,"Lost"))/(COUNTIFS(SWISSW!$I:$I,MATCHUP!$A14,SWISSW!$J:$J,MATCHUP!CV$1)-COUNTIFS(SWISSW!$I:$I,MATCHUP!$A14,SWISSW!$J:$J,MATCHUP!CV$1,SWISSW!$F:$F,"Draw")+COUNTIFS(SWISSW!$I:$I,MATCHUP!CV$1,SWISSW!$J:$J,MATCHUP!$A14)-COUNTIFS(SWISSW!$I:$I,MATCHUP!CV$1,SWISSW!$J:$J,MATCHUP!$A14,SWISSW!$F:$F,"Draw")),"-")</f>
        <v>-</v>
      </c>
    </row>
    <row r="15" spans="1:100" s="6" customFormat="1" ht="55" customHeight="1" x14ac:dyDescent="0.25">
      <c r="A15" s="3" t="str" cm="1">
        <f t="array" aca="1" ref="A15" ca="1">INDIRECT(ADDRESS(ROW(),1,,1,"METABREAK"))</f>
        <v>Gruul Monsters</v>
      </c>
      <c r="B15" s="5">
        <f ca="1">IFERROR((COUNTIFS(SWISSW!$I:$I,MATCHUP!$A15,SWISSW!$J:$J,MATCHUP!B$1,SWISSW!$F:$F,"Won")+COUNTIFS(SWISSW!$I:$I,MATCHUP!B$1,SWISSW!$J:$J,MATCHUP!$A15,SWISSW!$F:$F,"Lost"))/(COUNTIFS(SWISSW!$I:$I,MATCHUP!$A15,SWISSW!$J:$J,MATCHUP!B$1)-COUNTIFS(SWISSW!$I:$I,MATCHUP!$A15,SWISSW!$J:$J,MATCHUP!B$1,SWISSW!$F:$F,"Draw")+COUNTIFS(SWISSW!$I:$I,MATCHUP!B$1,SWISSW!$J:$J,MATCHUP!$A15)-COUNTIFS(SWISSW!$I:$I,MATCHUP!B$1,SWISSW!$J:$J,MATCHUP!$A15,SWISSW!$F:$F,"Draw")),"-")</f>
        <v>0.59090909090909094</v>
      </c>
      <c r="C15" s="5">
        <f ca="1">IFERROR((COUNTIFS(SWISSW!$I:$I,MATCHUP!$A15,SWISSW!$J:$J,MATCHUP!C$1,SWISSW!$F:$F,"Won")+COUNTIFS(SWISSW!$I:$I,MATCHUP!C$1,SWISSW!$J:$J,MATCHUP!$A15,SWISSW!$F:$F,"Lost"))/(COUNTIFS(SWISSW!$I:$I,MATCHUP!$A15,SWISSW!$J:$J,MATCHUP!C$1)-COUNTIFS(SWISSW!$I:$I,MATCHUP!$A15,SWISSW!$J:$J,MATCHUP!C$1,SWISSW!$F:$F,"Draw")+COUNTIFS(SWISSW!$I:$I,MATCHUP!C$1,SWISSW!$J:$J,MATCHUP!$A15)-COUNTIFS(SWISSW!$I:$I,MATCHUP!C$1,SWISSW!$J:$J,MATCHUP!$A15,SWISSW!$F:$F,"Draw")),"-")</f>
        <v>0.41176470588235292</v>
      </c>
      <c r="D15" s="5">
        <f ca="1">IFERROR((COUNTIFS(SWISSW!$I:$I,MATCHUP!$A15,SWISSW!$J:$J,MATCHUP!D$1,SWISSW!$F:$F,"Won")+COUNTIFS(SWISSW!$I:$I,MATCHUP!D$1,SWISSW!$J:$J,MATCHUP!$A15,SWISSW!$F:$F,"Lost"))/(COUNTIFS(SWISSW!$I:$I,MATCHUP!$A15,SWISSW!$J:$J,MATCHUP!D$1)-COUNTIFS(SWISSW!$I:$I,MATCHUP!$A15,SWISSW!$J:$J,MATCHUP!D$1,SWISSW!$F:$F,"Draw")+COUNTIFS(SWISSW!$I:$I,MATCHUP!D$1,SWISSW!$J:$J,MATCHUP!$A15)-COUNTIFS(SWISSW!$I:$I,MATCHUP!D$1,SWISSW!$J:$J,MATCHUP!$A15,SWISSW!$F:$F,"Draw")),"-")</f>
        <v>0.6</v>
      </c>
      <c r="E15" s="5">
        <f ca="1">IFERROR((COUNTIFS(SWISSW!$I:$I,MATCHUP!$A15,SWISSW!$J:$J,MATCHUP!E$1,SWISSW!$F:$F,"Won")+COUNTIFS(SWISSW!$I:$I,MATCHUP!E$1,SWISSW!$J:$J,MATCHUP!$A15,SWISSW!$F:$F,"Lost"))/(COUNTIFS(SWISSW!$I:$I,MATCHUP!$A15,SWISSW!$J:$J,MATCHUP!E$1)-COUNTIFS(SWISSW!$I:$I,MATCHUP!$A15,SWISSW!$J:$J,MATCHUP!E$1,SWISSW!$F:$F,"Draw")+COUNTIFS(SWISSW!$I:$I,MATCHUP!E$1,SWISSW!$J:$J,MATCHUP!$A15)-COUNTIFS(SWISSW!$I:$I,MATCHUP!E$1,SWISSW!$J:$J,MATCHUP!$A15,SWISSW!$F:$F,"Draw")),"-")</f>
        <v>0.5714285714285714</v>
      </c>
      <c r="F15" s="5">
        <f ca="1">IFERROR((COUNTIFS(SWISSW!$I:$I,MATCHUP!$A15,SWISSW!$J:$J,MATCHUP!F$1,SWISSW!$F:$F,"Won")+COUNTIFS(SWISSW!$I:$I,MATCHUP!F$1,SWISSW!$J:$J,MATCHUP!$A15,SWISSW!$F:$F,"Lost"))/(COUNTIFS(SWISSW!$I:$I,MATCHUP!$A15,SWISSW!$J:$J,MATCHUP!F$1)-COUNTIFS(SWISSW!$I:$I,MATCHUP!$A15,SWISSW!$J:$J,MATCHUP!F$1,SWISSW!$F:$F,"Draw")+COUNTIFS(SWISSW!$I:$I,MATCHUP!F$1,SWISSW!$J:$J,MATCHUP!$A15)-COUNTIFS(SWISSW!$I:$I,MATCHUP!F$1,SWISSW!$J:$J,MATCHUP!$A15,SWISSW!$F:$F,"Draw")),"-")</f>
        <v>0.625</v>
      </c>
      <c r="G15" s="5">
        <f ca="1">IFERROR((COUNTIFS(SWISSW!$I:$I,MATCHUP!$A15,SWISSW!$J:$J,MATCHUP!G$1,SWISSW!$F:$F,"Won")+COUNTIFS(SWISSW!$I:$I,MATCHUP!G$1,SWISSW!$J:$J,MATCHUP!$A15,SWISSW!$F:$F,"Lost"))/(COUNTIFS(SWISSW!$I:$I,MATCHUP!$A15,SWISSW!$J:$J,MATCHUP!G$1)-COUNTIFS(SWISSW!$I:$I,MATCHUP!$A15,SWISSW!$J:$J,MATCHUP!G$1,SWISSW!$F:$F,"Draw")+COUNTIFS(SWISSW!$I:$I,MATCHUP!G$1,SWISSW!$J:$J,MATCHUP!$A15)-COUNTIFS(SWISSW!$I:$I,MATCHUP!G$1,SWISSW!$J:$J,MATCHUP!$A15,SWISSW!$F:$F,"Draw")),"-")</f>
        <v>0.4</v>
      </c>
      <c r="H15" s="5">
        <f ca="1">IFERROR((COUNTIFS(SWISSW!$I:$I,MATCHUP!$A15,SWISSW!$J:$J,MATCHUP!H$1,SWISSW!$F:$F,"Won")+COUNTIFS(SWISSW!$I:$I,MATCHUP!H$1,SWISSW!$J:$J,MATCHUP!$A15,SWISSW!$F:$F,"Lost"))/(COUNTIFS(SWISSW!$I:$I,MATCHUP!$A15,SWISSW!$J:$J,MATCHUP!H$1)-COUNTIFS(SWISSW!$I:$I,MATCHUP!$A15,SWISSW!$J:$J,MATCHUP!H$1,SWISSW!$F:$F,"Draw")+COUNTIFS(SWISSW!$I:$I,MATCHUP!H$1,SWISSW!$J:$J,MATCHUP!$A15)-COUNTIFS(SWISSW!$I:$I,MATCHUP!H$1,SWISSW!$J:$J,MATCHUP!$A15,SWISSW!$F:$F,"Draw")),"-")</f>
        <v>0.16666666666666666</v>
      </c>
      <c r="I15" s="5">
        <f ca="1">IFERROR((COUNTIFS(SWISSW!$I:$I,MATCHUP!$A15,SWISSW!$J:$J,MATCHUP!I$1,SWISSW!$F:$F,"Won")+COUNTIFS(SWISSW!$I:$I,MATCHUP!I$1,SWISSW!$J:$J,MATCHUP!$A15,SWISSW!$F:$F,"Lost"))/(COUNTIFS(SWISSW!$I:$I,MATCHUP!$A15,SWISSW!$J:$J,MATCHUP!I$1)-COUNTIFS(SWISSW!$I:$I,MATCHUP!$A15,SWISSW!$J:$J,MATCHUP!I$1,SWISSW!$F:$F,"Draw")+COUNTIFS(SWISSW!$I:$I,MATCHUP!I$1,SWISSW!$J:$J,MATCHUP!$A15)-COUNTIFS(SWISSW!$I:$I,MATCHUP!I$1,SWISSW!$J:$J,MATCHUP!$A15,SWISSW!$F:$F,"Draw")),"-")</f>
        <v>0.42857142857142855</v>
      </c>
      <c r="J15" s="5">
        <f ca="1">IFERROR((COUNTIFS(SWISSW!$I:$I,MATCHUP!$A15,SWISSW!$J:$J,MATCHUP!J$1,SWISSW!$F:$F,"Won")+COUNTIFS(SWISSW!$I:$I,MATCHUP!J$1,SWISSW!$J:$J,MATCHUP!$A15,SWISSW!$F:$F,"Lost"))/(COUNTIFS(SWISSW!$I:$I,MATCHUP!$A15,SWISSW!$J:$J,MATCHUP!J$1)-COUNTIFS(SWISSW!$I:$I,MATCHUP!$A15,SWISSW!$J:$J,MATCHUP!J$1,SWISSW!$F:$F,"Draw")+COUNTIFS(SWISSW!$I:$I,MATCHUP!J$1,SWISSW!$J:$J,MATCHUP!$A15)-COUNTIFS(SWISSW!$I:$I,MATCHUP!J$1,SWISSW!$J:$J,MATCHUP!$A15,SWISSW!$F:$F,"Draw")),"-")</f>
        <v>0.55555555555555558</v>
      </c>
      <c r="K15" s="5">
        <f ca="1">IFERROR((COUNTIFS(SWISSW!$I:$I,MATCHUP!$A15,SWISSW!$J:$J,MATCHUP!K$1,SWISSW!$F:$F,"Won")+COUNTIFS(SWISSW!$I:$I,MATCHUP!K$1,SWISSW!$J:$J,MATCHUP!$A15,SWISSW!$F:$F,"Lost"))/(COUNTIFS(SWISSW!$I:$I,MATCHUP!$A15,SWISSW!$J:$J,MATCHUP!K$1)-COUNTIFS(SWISSW!$I:$I,MATCHUP!$A15,SWISSW!$J:$J,MATCHUP!K$1,SWISSW!$F:$F,"Draw")+COUNTIFS(SWISSW!$I:$I,MATCHUP!K$1,SWISSW!$J:$J,MATCHUP!$A15)-COUNTIFS(SWISSW!$I:$I,MATCHUP!K$1,SWISSW!$J:$J,MATCHUP!$A15,SWISSW!$F:$F,"Draw")),"-")</f>
        <v>0</v>
      </c>
      <c r="L15" s="5">
        <f ca="1">IFERROR((COUNTIFS(SWISSW!$I:$I,MATCHUP!$A15,SWISSW!$J:$J,MATCHUP!L$1,SWISSW!$F:$F,"Won")+COUNTIFS(SWISSW!$I:$I,MATCHUP!L$1,SWISSW!$J:$J,MATCHUP!$A15,SWISSW!$F:$F,"Lost"))/(COUNTIFS(SWISSW!$I:$I,MATCHUP!$A15,SWISSW!$J:$J,MATCHUP!L$1)-COUNTIFS(SWISSW!$I:$I,MATCHUP!$A15,SWISSW!$J:$J,MATCHUP!L$1,SWISSW!$F:$F,"Draw")+COUNTIFS(SWISSW!$I:$I,MATCHUP!L$1,SWISSW!$J:$J,MATCHUP!$A15)-COUNTIFS(SWISSW!$I:$I,MATCHUP!L$1,SWISSW!$J:$J,MATCHUP!$A15,SWISSW!$F:$F,"Draw")),"-")</f>
        <v>0.5</v>
      </c>
      <c r="M15" s="5">
        <f ca="1">IFERROR((COUNTIFS(SWISSW!$I:$I,MATCHUP!$A15,SWISSW!$J:$J,MATCHUP!M$1,SWISSW!$F:$F,"Won")+COUNTIFS(SWISSW!$I:$I,MATCHUP!M$1,SWISSW!$J:$J,MATCHUP!$A15,SWISSW!$F:$F,"Lost"))/(COUNTIFS(SWISSW!$I:$I,MATCHUP!$A15,SWISSW!$J:$J,MATCHUP!M$1)-COUNTIFS(SWISSW!$I:$I,MATCHUP!$A15,SWISSW!$J:$J,MATCHUP!M$1,SWISSW!$F:$F,"Draw")+COUNTIFS(SWISSW!$I:$I,MATCHUP!M$1,SWISSW!$J:$J,MATCHUP!$A15)-COUNTIFS(SWISSW!$I:$I,MATCHUP!M$1,SWISSW!$J:$J,MATCHUP!$A15,SWISSW!$F:$F,"Draw")),"-")</f>
        <v>0.66666666666666663</v>
      </c>
      <c r="N15" s="5">
        <f ca="1">IFERROR((COUNTIFS(SWISSW!$I:$I,MATCHUP!$A15,SWISSW!$J:$J,MATCHUP!N$1,SWISSW!$F:$F,"Won")+COUNTIFS(SWISSW!$I:$I,MATCHUP!N$1,SWISSW!$J:$J,MATCHUP!$A15,SWISSW!$F:$F,"Lost"))/(COUNTIFS(SWISSW!$I:$I,MATCHUP!$A15,SWISSW!$J:$J,MATCHUP!N$1)-COUNTIFS(SWISSW!$I:$I,MATCHUP!$A15,SWISSW!$J:$J,MATCHUP!N$1,SWISSW!$F:$F,"Draw")+COUNTIFS(SWISSW!$I:$I,MATCHUP!N$1,SWISSW!$J:$J,MATCHUP!$A15)-COUNTIFS(SWISSW!$I:$I,MATCHUP!N$1,SWISSW!$J:$J,MATCHUP!$A15,SWISSW!$F:$F,"Draw")),"-")</f>
        <v>0.5</v>
      </c>
      <c r="O15" s="5" t="str">
        <f ca="1">IFERROR((COUNTIFS(SWISSW!$I:$I,MATCHUP!$A15,SWISSW!$J:$J,MATCHUP!O$1,SWISSW!$F:$F,"Won")+COUNTIFS(SWISSW!$I:$I,MATCHUP!O$1,SWISSW!$J:$J,MATCHUP!$A15,SWISSW!$F:$F,"Lost"))/(COUNTIFS(SWISSW!$I:$I,MATCHUP!$A15,SWISSW!$J:$J,MATCHUP!O$1)-COUNTIFS(SWISSW!$I:$I,MATCHUP!$A15,SWISSW!$J:$J,MATCHUP!O$1,SWISSW!$F:$F,"Draw")+COUNTIFS(SWISSW!$I:$I,MATCHUP!O$1,SWISSW!$J:$J,MATCHUP!$A15)-COUNTIFS(SWISSW!$I:$I,MATCHUP!O$1,SWISSW!$J:$J,MATCHUP!$A15,SWISSW!$F:$F,"Draw")),"-")</f>
        <v>-</v>
      </c>
      <c r="P15" s="5">
        <f ca="1">IFERROR((COUNTIFS(SWISSW!$I:$I,MATCHUP!$A15,SWISSW!$J:$J,MATCHUP!P$1,SWISSW!$F:$F,"Won")+COUNTIFS(SWISSW!$I:$I,MATCHUP!P$1,SWISSW!$J:$J,MATCHUP!$A15,SWISSW!$F:$F,"Lost"))/(COUNTIFS(SWISSW!$I:$I,MATCHUP!$A15,SWISSW!$J:$J,MATCHUP!P$1)-COUNTIFS(SWISSW!$I:$I,MATCHUP!$A15,SWISSW!$J:$J,MATCHUP!P$1,SWISSW!$F:$F,"Draw")+COUNTIFS(SWISSW!$I:$I,MATCHUP!P$1,SWISSW!$J:$J,MATCHUP!$A15)-COUNTIFS(SWISSW!$I:$I,MATCHUP!P$1,SWISSW!$J:$J,MATCHUP!$A15,SWISSW!$F:$F,"Draw")),"-")</f>
        <v>0.66666666666666663</v>
      </c>
      <c r="Q15" s="5">
        <f ca="1">IFERROR((COUNTIFS(SWISSW!$I:$I,MATCHUP!$A15,SWISSW!$J:$J,MATCHUP!Q$1,SWISSW!$F:$F,"Won")+COUNTIFS(SWISSW!$I:$I,MATCHUP!Q$1,SWISSW!$J:$J,MATCHUP!$A15,SWISSW!$F:$F,"Lost"))/(COUNTIFS(SWISSW!$I:$I,MATCHUP!$A15,SWISSW!$J:$J,MATCHUP!Q$1)-COUNTIFS(SWISSW!$I:$I,MATCHUP!$A15,SWISSW!$J:$J,MATCHUP!Q$1,SWISSW!$F:$F,"Draw")+COUNTIFS(SWISSW!$I:$I,MATCHUP!Q$1,SWISSW!$J:$J,MATCHUP!$A15)-COUNTIFS(SWISSW!$I:$I,MATCHUP!Q$1,SWISSW!$J:$J,MATCHUP!$A15,SWISSW!$F:$F,"Draw")),"-")</f>
        <v>0.66666666666666663</v>
      </c>
      <c r="R15" s="5">
        <f ca="1">IFERROR((COUNTIFS(SWISSW!$I:$I,MATCHUP!$A15,SWISSW!$J:$J,MATCHUP!R$1,SWISSW!$F:$F,"Won")+COUNTIFS(SWISSW!$I:$I,MATCHUP!R$1,SWISSW!$J:$J,MATCHUP!$A15,SWISSW!$F:$F,"Lost"))/(COUNTIFS(SWISSW!$I:$I,MATCHUP!$A15,SWISSW!$J:$J,MATCHUP!R$1)-COUNTIFS(SWISSW!$I:$I,MATCHUP!$A15,SWISSW!$J:$J,MATCHUP!R$1,SWISSW!$F:$F,"Draw")+COUNTIFS(SWISSW!$I:$I,MATCHUP!R$1,SWISSW!$J:$J,MATCHUP!$A15)-COUNTIFS(SWISSW!$I:$I,MATCHUP!R$1,SWISSW!$J:$J,MATCHUP!$A15,SWISSW!$F:$F,"Draw")),"-")</f>
        <v>0.75</v>
      </c>
      <c r="S15" s="5">
        <f ca="1">IFERROR((COUNTIFS(SWISSW!$I:$I,MATCHUP!$A15,SWISSW!$J:$J,MATCHUP!S$1,SWISSW!$F:$F,"Won")+COUNTIFS(SWISSW!$I:$I,MATCHUP!S$1,SWISSW!$J:$J,MATCHUP!$A15,SWISSW!$F:$F,"Lost"))/(COUNTIFS(SWISSW!$I:$I,MATCHUP!$A15,SWISSW!$J:$J,MATCHUP!S$1)-COUNTIFS(SWISSW!$I:$I,MATCHUP!$A15,SWISSW!$J:$J,MATCHUP!S$1,SWISSW!$F:$F,"Draw")+COUNTIFS(SWISSW!$I:$I,MATCHUP!S$1,SWISSW!$J:$J,MATCHUP!$A15)-COUNTIFS(SWISSW!$I:$I,MATCHUP!S$1,SWISSW!$J:$J,MATCHUP!$A15,SWISSW!$F:$F,"Draw")),"-")</f>
        <v>0.66666666666666663</v>
      </c>
      <c r="T15" s="5">
        <f ca="1">IFERROR((COUNTIFS(SWISSW!$I:$I,MATCHUP!$A15,SWISSW!$J:$J,MATCHUP!T$1,SWISSW!$F:$F,"Won")+COUNTIFS(SWISSW!$I:$I,MATCHUP!T$1,SWISSW!$J:$J,MATCHUP!$A15,SWISSW!$F:$F,"Lost"))/(COUNTIFS(SWISSW!$I:$I,MATCHUP!$A15,SWISSW!$J:$J,MATCHUP!T$1)-COUNTIFS(SWISSW!$I:$I,MATCHUP!$A15,SWISSW!$J:$J,MATCHUP!T$1,SWISSW!$F:$F,"Draw")+COUNTIFS(SWISSW!$I:$I,MATCHUP!T$1,SWISSW!$J:$J,MATCHUP!$A15)-COUNTIFS(SWISSW!$I:$I,MATCHUP!T$1,SWISSW!$J:$J,MATCHUP!$A15,SWISSW!$F:$F,"Draw")),"-")</f>
        <v>0.66666666666666663</v>
      </c>
      <c r="U15" s="5" t="str">
        <f ca="1">IFERROR((COUNTIFS(SWISSW!$I:$I,MATCHUP!$A15,SWISSW!$J:$J,MATCHUP!U$1,SWISSW!$F:$F,"Won")+COUNTIFS(SWISSW!$I:$I,MATCHUP!U$1,SWISSW!$J:$J,MATCHUP!$A15,SWISSW!$F:$F,"Lost"))/(COUNTIFS(SWISSW!$I:$I,MATCHUP!$A15,SWISSW!$J:$J,MATCHUP!U$1)-COUNTIFS(SWISSW!$I:$I,MATCHUP!$A15,SWISSW!$J:$J,MATCHUP!U$1,SWISSW!$F:$F,"Draw")+COUNTIFS(SWISSW!$I:$I,MATCHUP!U$1,SWISSW!$J:$J,MATCHUP!$A15)-COUNTIFS(SWISSW!$I:$I,MATCHUP!U$1,SWISSW!$J:$J,MATCHUP!$A15,SWISSW!$F:$F,"Draw")),"-")</f>
        <v>-</v>
      </c>
      <c r="V15" s="5">
        <f ca="1">IFERROR((COUNTIFS(SWISSW!$I:$I,MATCHUP!$A15,SWISSW!$J:$J,MATCHUP!V$1,SWISSW!$F:$F,"Won")+COUNTIFS(SWISSW!$I:$I,MATCHUP!V$1,SWISSW!$J:$J,MATCHUP!$A15,SWISSW!$F:$F,"Lost"))/(COUNTIFS(SWISSW!$I:$I,MATCHUP!$A15,SWISSW!$J:$J,MATCHUP!V$1)-COUNTIFS(SWISSW!$I:$I,MATCHUP!$A15,SWISSW!$J:$J,MATCHUP!V$1,SWISSW!$F:$F,"Draw")+COUNTIFS(SWISSW!$I:$I,MATCHUP!V$1,SWISSW!$J:$J,MATCHUP!$A15)-COUNTIFS(SWISSW!$I:$I,MATCHUP!V$1,SWISSW!$J:$J,MATCHUP!$A15,SWISSW!$F:$F,"Draw")),"-")</f>
        <v>0.33333333333333331</v>
      </c>
      <c r="W15" s="5" t="str">
        <f ca="1">IFERROR((COUNTIFS(SWISSW!$I:$I,MATCHUP!$A15,SWISSW!$J:$J,MATCHUP!W$1,SWISSW!$F:$F,"Won")+COUNTIFS(SWISSW!$I:$I,MATCHUP!W$1,SWISSW!$J:$J,MATCHUP!$A15,SWISSW!$F:$F,"Lost"))/(COUNTIFS(SWISSW!$I:$I,MATCHUP!$A15,SWISSW!$J:$J,MATCHUP!W$1)-COUNTIFS(SWISSW!$I:$I,MATCHUP!$A15,SWISSW!$J:$J,MATCHUP!W$1,SWISSW!$F:$F,"Draw")+COUNTIFS(SWISSW!$I:$I,MATCHUP!W$1,SWISSW!$J:$J,MATCHUP!$A15)-COUNTIFS(SWISSW!$I:$I,MATCHUP!W$1,SWISSW!$J:$J,MATCHUP!$A15,SWISSW!$F:$F,"Draw")),"-")</f>
        <v>-</v>
      </c>
      <c r="X15" s="5">
        <f ca="1">IFERROR((COUNTIFS(SWISSW!$I:$I,MATCHUP!$A15,SWISSW!$J:$J,MATCHUP!X$1,SWISSW!$F:$F,"Won")+COUNTIFS(SWISSW!$I:$I,MATCHUP!X$1,SWISSW!$J:$J,MATCHUP!$A15,SWISSW!$F:$F,"Lost"))/(COUNTIFS(SWISSW!$I:$I,MATCHUP!$A15,SWISSW!$J:$J,MATCHUP!X$1)-COUNTIFS(SWISSW!$I:$I,MATCHUP!$A15,SWISSW!$J:$J,MATCHUP!X$1,SWISSW!$F:$F,"Draw")+COUNTIFS(SWISSW!$I:$I,MATCHUP!X$1,SWISSW!$J:$J,MATCHUP!$A15)-COUNTIFS(SWISSW!$I:$I,MATCHUP!X$1,SWISSW!$J:$J,MATCHUP!$A15,SWISSW!$F:$F,"Draw")),"-")</f>
        <v>1</v>
      </c>
      <c r="Y15" s="5">
        <f ca="1">IFERROR((COUNTIFS(SWISSW!$I:$I,MATCHUP!$A15,SWISSW!$J:$J,MATCHUP!Y$1,SWISSW!$F:$F,"Won")+COUNTIFS(SWISSW!$I:$I,MATCHUP!Y$1,SWISSW!$J:$J,MATCHUP!$A15,SWISSW!$F:$F,"Lost"))/(COUNTIFS(SWISSW!$I:$I,MATCHUP!$A15,SWISSW!$J:$J,MATCHUP!Y$1)-COUNTIFS(SWISSW!$I:$I,MATCHUP!$A15,SWISSW!$J:$J,MATCHUP!Y$1,SWISSW!$F:$F,"Draw")+COUNTIFS(SWISSW!$I:$I,MATCHUP!Y$1,SWISSW!$J:$J,MATCHUP!$A15)-COUNTIFS(SWISSW!$I:$I,MATCHUP!Y$1,SWISSW!$J:$J,MATCHUP!$A15,SWISSW!$F:$F,"Draw")),"-")</f>
        <v>0.75</v>
      </c>
      <c r="Z15" s="5">
        <f ca="1">IFERROR((COUNTIFS(SWISSW!$I:$I,MATCHUP!$A15,SWISSW!$J:$J,MATCHUP!Z$1,SWISSW!$F:$F,"Won")+COUNTIFS(SWISSW!$I:$I,MATCHUP!Z$1,SWISSW!$J:$J,MATCHUP!$A15,SWISSW!$F:$F,"Lost"))/(COUNTIFS(SWISSW!$I:$I,MATCHUP!$A15,SWISSW!$J:$J,MATCHUP!Z$1)-COUNTIFS(SWISSW!$I:$I,MATCHUP!$A15,SWISSW!$J:$J,MATCHUP!Z$1,SWISSW!$F:$F,"Draw")+COUNTIFS(SWISSW!$I:$I,MATCHUP!Z$1,SWISSW!$J:$J,MATCHUP!$A15)-COUNTIFS(SWISSW!$I:$I,MATCHUP!Z$1,SWISSW!$J:$J,MATCHUP!$A15,SWISSW!$F:$F,"Draw")),"-")</f>
        <v>0</v>
      </c>
      <c r="AA15" s="5">
        <f ca="1">IFERROR((COUNTIFS(SWISSW!$I:$I,MATCHUP!$A15,SWISSW!$J:$J,MATCHUP!AA$1,SWISSW!$F:$F,"Won")+COUNTIFS(SWISSW!$I:$I,MATCHUP!AA$1,SWISSW!$J:$J,MATCHUP!$A15,SWISSW!$F:$F,"Lost"))/(COUNTIFS(SWISSW!$I:$I,MATCHUP!$A15,SWISSW!$J:$J,MATCHUP!AA$1)-COUNTIFS(SWISSW!$I:$I,MATCHUP!$A15,SWISSW!$J:$J,MATCHUP!AA$1,SWISSW!$F:$F,"Draw")+COUNTIFS(SWISSW!$I:$I,MATCHUP!AA$1,SWISSW!$J:$J,MATCHUP!$A15)-COUNTIFS(SWISSW!$I:$I,MATCHUP!AA$1,SWISSW!$J:$J,MATCHUP!$A15,SWISSW!$F:$F,"Draw")),"-")</f>
        <v>0</v>
      </c>
      <c r="AB15" s="5">
        <f ca="1">IFERROR((COUNTIFS(SWISSW!$I:$I,MATCHUP!$A15,SWISSW!$J:$J,MATCHUP!AB$1,SWISSW!$F:$F,"Won")+COUNTIFS(SWISSW!$I:$I,MATCHUP!AB$1,SWISSW!$J:$J,MATCHUP!$A15,SWISSW!$F:$F,"Lost"))/(COUNTIFS(SWISSW!$I:$I,MATCHUP!$A15,SWISSW!$J:$J,MATCHUP!AB$1)-COUNTIFS(SWISSW!$I:$I,MATCHUP!$A15,SWISSW!$J:$J,MATCHUP!AB$1,SWISSW!$F:$F,"Draw")+COUNTIFS(SWISSW!$I:$I,MATCHUP!AB$1,SWISSW!$J:$J,MATCHUP!$A15)-COUNTIFS(SWISSW!$I:$I,MATCHUP!AB$1,SWISSW!$J:$J,MATCHUP!$A15,SWISSW!$F:$F,"Draw")),"-")</f>
        <v>1</v>
      </c>
      <c r="AC15" s="5">
        <f ca="1">IFERROR((COUNTIFS(SWISSW!$I:$I,MATCHUP!$A15,SWISSW!$J:$J,MATCHUP!AC$1,SWISSW!$F:$F,"Won")+COUNTIFS(SWISSW!$I:$I,MATCHUP!AC$1,SWISSW!$J:$J,MATCHUP!$A15,SWISSW!$F:$F,"Lost"))/(COUNTIFS(SWISSW!$I:$I,MATCHUP!$A15,SWISSW!$J:$J,MATCHUP!AC$1)-COUNTIFS(SWISSW!$I:$I,MATCHUP!$A15,SWISSW!$J:$J,MATCHUP!AC$1,SWISSW!$F:$F,"Draw")+COUNTIFS(SWISSW!$I:$I,MATCHUP!AC$1,SWISSW!$J:$J,MATCHUP!$A15)-COUNTIFS(SWISSW!$I:$I,MATCHUP!AC$1,SWISSW!$J:$J,MATCHUP!$A15,SWISSW!$F:$F,"Draw")),"-")</f>
        <v>0</v>
      </c>
      <c r="AD15" s="5" t="str">
        <f ca="1">IFERROR((COUNTIFS(SWISSW!$I:$I,MATCHUP!$A15,SWISSW!$J:$J,MATCHUP!AD$1,SWISSW!$F:$F,"Won")+COUNTIFS(SWISSW!$I:$I,MATCHUP!AD$1,SWISSW!$J:$J,MATCHUP!$A15,SWISSW!$F:$F,"Lost"))/(COUNTIFS(SWISSW!$I:$I,MATCHUP!$A15,SWISSW!$J:$J,MATCHUP!AD$1)-COUNTIFS(SWISSW!$I:$I,MATCHUP!$A15,SWISSW!$J:$J,MATCHUP!AD$1,SWISSW!$F:$F,"Draw")+COUNTIFS(SWISSW!$I:$I,MATCHUP!AD$1,SWISSW!$J:$J,MATCHUP!$A15)-COUNTIFS(SWISSW!$I:$I,MATCHUP!AD$1,SWISSW!$J:$J,MATCHUP!$A15,SWISSW!$F:$F,"Draw")),"-")</f>
        <v>-</v>
      </c>
      <c r="AE15" s="5" t="str">
        <f ca="1">IFERROR((COUNTIFS(SWISSW!$I:$I,MATCHUP!$A15,SWISSW!$J:$J,MATCHUP!AE$1,SWISSW!$F:$F,"Won")+COUNTIFS(SWISSW!$I:$I,MATCHUP!AE$1,SWISSW!$J:$J,MATCHUP!$A15,SWISSW!$F:$F,"Lost"))/(COUNTIFS(SWISSW!$I:$I,MATCHUP!$A15,SWISSW!$J:$J,MATCHUP!AE$1)-COUNTIFS(SWISSW!$I:$I,MATCHUP!$A15,SWISSW!$J:$J,MATCHUP!AE$1,SWISSW!$F:$F,"Draw")+COUNTIFS(SWISSW!$I:$I,MATCHUP!AE$1,SWISSW!$J:$J,MATCHUP!$A15)-COUNTIFS(SWISSW!$I:$I,MATCHUP!AE$1,SWISSW!$J:$J,MATCHUP!$A15,SWISSW!$F:$F,"Draw")),"-")</f>
        <v>-</v>
      </c>
      <c r="AF15" s="5">
        <f ca="1">IFERROR((COUNTIFS(SWISSW!$I:$I,MATCHUP!$A15,SWISSW!$J:$J,MATCHUP!AF$1,SWISSW!$F:$F,"Won")+COUNTIFS(SWISSW!$I:$I,MATCHUP!AF$1,SWISSW!$J:$J,MATCHUP!$A15,SWISSW!$F:$F,"Lost"))/(COUNTIFS(SWISSW!$I:$I,MATCHUP!$A15,SWISSW!$J:$J,MATCHUP!AF$1)-COUNTIFS(SWISSW!$I:$I,MATCHUP!$A15,SWISSW!$J:$J,MATCHUP!AF$1,SWISSW!$F:$F,"Draw")+COUNTIFS(SWISSW!$I:$I,MATCHUP!AF$1,SWISSW!$J:$J,MATCHUP!$A15)-COUNTIFS(SWISSW!$I:$I,MATCHUP!AF$1,SWISSW!$J:$J,MATCHUP!$A15,SWISSW!$F:$F,"Draw")),"-")</f>
        <v>0</v>
      </c>
      <c r="AG15" s="5" t="str">
        <f ca="1">IFERROR((COUNTIFS(SWISSW!$I:$I,MATCHUP!$A15,SWISSW!$J:$J,MATCHUP!AG$1,SWISSW!$F:$F,"Won")+COUNTIFS(SWISSW!$I:$I,MATCHUP!AG$1,SWISSW!$J:$J,MATCHUP!$A15,SWISSW!$F:$F,"Lost"))/(COUNTIFS(SWISSW!$I:$I,MATCHUP!$A15,SWISSW!$J:$J,MATCHUP!AG$1)-COUNTIFS(SWISSW!$I:$I,MATCHUP!$A15,SWISSW!$J:$J,MATCHUP!AG$1,SWISSW!$F:$F,"Draw")+COUNTIFS(SWISSW!$I:$I,MATCHUP!AG$1,SWISSW!$J:$J,MATCHUP!$A15)-COUNTIFS(SWISSW!$I:$I,MATCHUP!AG$1,SWISSW!$J:$J,MATCHUP!$A15,SWISSW!$F:$F,"Draw")),"-")</f>
        <v>-</v>
      </c>
      <c r="AH15" s="5" t="str">
        <f ca="1">IFERROR((COUNTIFS(SWISSW!$I:$I,MATCHUP!$A15,SWISSW!$J:$J,MATCHUP!AH$1,SWISSW!$F:$F,"Won")+COUNTIFS(SWISSW!$I:$I,MATCHUP!AH$1,SWISSW!$J:$J,MATCHUP!$A15,SWISSW!$F:$F,"Lost"))/(COUNTIFS(SWISSW!$I:$I,MATCHUP!$A15,SWISSW!$J:$J,MATCHUP!AH$1)-COUNTIFS(SWISSW!$I:$I,MATCHUP!$A15,SWISSW!$J:$J,MATCHUP!AH$1,SWISSW!$F:$F,"Draw")+COUNTIFS(SWISSW!$I:$I,MATCHUP!AH$1,SWISSW!$J:$J,MATCHUP!$A15)-COUNTIFS(SWISSW!$I:$I,MATCHUP!AH$1,SWISSW!$J:$J,MATCHUP!$A15,SWISSW!$F:$F,"Draw")),"-")</f>
        <v>-</v>
      </c>
      <c r="AI15" s="5" t="str">
        <f ca="1">IFERROR((COUNTIFS(SWISSW!$I:$I,MATCHUP!$A15,SWISSW!$J:$J,MATCHUP!AI$1,SWISSW!$F:$F,"Won")+COUNTIFS(SWISSW!$I:$I,MATCHUP!AI$1,SWISSW!$J:$J,MATCHUP!$A15,SWISSW!$F:$F,"Lost"))/(COUNTIFS(SWISSW!$I:$I,MATCHUP!$A15,SWISSW!$J:$J,MATCHUP!AI$1)-COUNTIFS(SWISSW!$I:$I,MATCHUP!$A15,SWISSW!$J:$J,MATCHUP!AI$1,SWISSW!$F:$F,"Draw")+COUNTIFS(SWISSW!$I:$I,MATCHUP!AI$1,SWISSW!$J:$J,MATCHUP!$A15)-COUNTIFS(SWISSW!$I:$I,MATCHUP!AI$1,SWISSW!$J:$J,MATCHUP!$A15,SWISSW!$F:$F,"Draw")),"-")</f>
        <v>-</v>
      </c>
      <c r="AJ15" s="5">
        <f ca="1">IFERROR((COUNTIFS(SWISSW!$I:$I,MATCHUP!$A15,SWISSW!$J:$J,MATCHUP!AJ$1,SWISSW!$F:$F,"Won")+COUNTIFS(SWISSW!$I:$I,MATCHUP!AJ$1,SWISSW!$J:$J,MATCHUP!$A15,SWISSW!$F:$F,"Lost"))/(COUNTIFS(SWISSW!$I:$I,MATCHUP!$A15,SWISSW!$J:$J,MATCHUP!AJ$1)-COUNTIFS(SWISSW!$I:$I,MATCHUP!$A15,SWISSW!$J:$J,MATCHUP!AJ$1,SWISSW!$F:$F,"Draw")+COUNTIFS(SWISSW!$I:$I,MATCHUP!AJ$1,SWISSW!$J:$J,MATCHUP!$A15)-COUNTIFS(SWISSW!$I:$I,MATCHUP!AJ$1,SWISSW!$J:$J,MATCHUP!$A15,SWISSW!$F:$F,"Draw")),"-")</f>
        <v>1</v>
      </c>
      <c r="AK15" s="5" t="str">
        <f ca="1">IFERROR((COUNTIFS(SWISSW!$I:$I,MATCHUP!$A15,SWISSW!$J:$J,MATCHUP!AK$1,SWISSW!$F:$F,"Won")+COUNTIFS(SWISSW!$I:$I,MATCHUP!AK$1,SWISSW!$J:$J,MATCHUP!$A15,SWISSW!$F:$F,"Lost"))/(COUNTIFS(SWISSW!$I:$I,MATCHUP!$A15,SWISSW!$J:$J,MATCHUP!AK$1)-COUNTIFS(SWISSW!$I:$I,MATCHUP!$A15,SWISSW!$J:$J,MATCHUP!AK$1,SWISSW!$F:$F,"Draw")+COUNTIFS(SWISSW!$I:$I,MATCHUP!AK$1,SWISSW!$J:$J,MATCHUP!$A15)-COUNTIFS(SWISSW!$I:$I,MATCHUP!AK$1,SWISSW!$J:$J,MATCHUP!$A15,SWISSW!$F:$F,"Draw")),"-")</f>
        <v>-</v>
      </c>
      <c r="AL15" s="5">
        <f ca="1">IFERROR((COUNTIFS(SWISSW!$I:$I,MATCHUP!$A15,SWISSW!$J:$J,MATCHUP!AL$1,SWISSW!$F:$F,"Won")+COUNTIFS(SWISSW!$I:$I,MATCHUP!AL$1,SWISSW!$J:$J,MATCHUP!$A15,SWISSW!$F:$F,"Lost"))/(COUNTIFS(SWISSW!$I:$I,MATCHUP!$A15,SWISSW!$J:$J,MATCHUP!AL$1)-COUNTIFS(SWISSW!$I:$I,MATCHUP!$A15,SWISSW!$J:$J,MATCHUP!AL$1,SWISSW!$F:$F,"Draw")+COUNTIFS(SWISSW!$I:$I,MATCHUP!AL$1,SWISSW!$J:$J,MATCHUP!$A15)-COUNTIFS(SWISSW!$I:$I,MATCHUP!AL$1,SWISSW!$J:$J,MATCHUP!$A15,SWISSW!$F:$F,"Draw")),"-")</f>
        <v>0</v>
      </c>
      <c r="AM15" s="5">
        <f ca="1">IFERROR((COUNTIFS(SWISSW!$I:$I,MATCHUP!$A15,SWISSW!$J:$J,MATCHUP!AM$1,SWISSW!$F:$F,"Won")+COUNTIFS(SWISSW!$I:$I,MATCHUP!AM$1,SWISSW!$J:$J,MATCHUP!$A15,SWISSW!$F:$F,"Lost"))/(COUNTIFS(SWISSW!$I:$I,MATCHUP!$A15,SWISSW!$J:$J,MATCHUP!AM$1)-COUNTIFS(SWISSW!$I:$I,MATCHUP!$A15,SWISSW!$J:$J,MATCHUP!AM$1,SWISSW!$F:$F,"Draw")+COUNTIFS(SWISSW!$I:$I,MATCHUP!AM$1,SWISSW!$J:$J,MATCHUP!$A15)-COUNTIFS(SWISSW!$I:$I,MATCHUP!AM$1,SWISSW!$J:$J,MATCHUP!$A15,SWISSW!$F:$F,"Draw")),"-")</f>
        <v>0</v>
      </c>
      <c r="AN15" s="5" t="str">
        <f ca="1">IFERROR((COUNTIFS(SWISSW!$I:$I,MATCHUP!$A15,SWISSW!$J:$J,MATCHUP!AN$1,SWISSW!$F:$F,"Won")+COUNTIFS(SWISSW!$I:$I,MATCHUP!AN$1,SWISSW!$J:$J,MATCHUP!$A15,SWISSW!$F:$F,"Lost"))/(COUNTIFS(SWISSW!$I:$I,MATCHUP!$A15,SWISSW!$J:$J,MATCHUP!AN$1)-COUNTIFS(SWISSW!$I:$I,MATCHUP!$A15,SWISSW!$J:$J,MATCHUP!AN$1,SWISSW!$F:$F,"Draw")+COUNTIFS(SWISSW!$I:$I,MATCHUP!AN$1,SWISSW!$J:$J,MATCHUP!$A15)-COUNTIFS(SWISSW!$I:$I,MATCHUP!AN$1,SWISSW!$J:$J,MATCHUP!$A15,SWISSW!$F:$F,"Draw")),"-")</f>
        <v>-</v>
      </c>
      <c r="AO15" s="5" t="str">
        <f ca="1">IFERROR((COUNTIFS(SWISSW!$I:$I,MATCHUP!$A15,SWISSW!$J:$J,MATCHUP!AO$1,SWISSW!$F:$F,"Won")+COUNTIFS(SWISSW!$I:$I,MATCHUP!AO$1,SWISSW!$J:$J,MATCHUP!$A15,SWISSW!$F:$F,"Lost"))/(COUNTIFS(SWISSW!$I:$I,MATCHUP!$A15,SWISSW!$J:$J,MATCHUP!AO$1)-COUNTIFS(SWISSW!$I:$I,MATCHUP!$A15,SWISSW!$J:$J,MATCHUP!AO$1,SWISSW!$F:$F,"Draw")+COUNTIFS(SWISSW!$I:$I,MATCHUP!AO$1,SWISSW!$J:$J,MATCHUP!$A15)-COUNTIFS(SWISSW!$I:$I,MATCHUP!AO$1,SWISSW!$J:$J,MATCHUP!$A15,SWISSW!$F:$F,"Draw")),"-")</f>
        <v>-</v>
      </c>
      <c r="AP15" s="5" t="str">
        <f ca="1">IFERROR((COUNTIFS(SWISSW!$I:$I,MATCHUP!$A15,SWISSW!$J:$J,MATCHUP!AP$1,SWISSW!$F:$F,"Won")+COUNTIFS(SWISSW!$I:$I,MATCHUP!AP$1,SWISSW!$J:$J,MATCHUP!$A15,SWISSW!$F:$F,"Lost"))/(COUNTIFS(SWISSW!$I:$I,MATCHUP!$A15,SWISSW!$J:$J,MATCHUP!AP$1)-COUNTIFS(SWISSW!$I:$I,MATCHUP!$A15,SWISSW!$J:$J,MATCHUP!AP$1,SWISSW!$F:$F,"Draw")+COUNTIFS(SWISSW!$I:$I,MATCHUP!AP$1,SWISSW!$J:$J,MATCHUP!$A15)-COUNTIFS(SWISSW!$I:$I,MATCHUP!AP$1,SWISSW!$J:$J,MATCHUP!$A15,SWISSW!$F:$F,"Draw")),"-")</f>
        <v>-</v>
      </c>
      <c r="AQ15" s="5" t="str">
        <f ca="1">IFERROR((COUNTIFS(SWISSW!$I:$I,MATCHUP!$A15,SWISSW!$J:$J,MATCHUP!AQ$1,SWISSW!$F:$F,"Won")+COUNTIFS(SWISSW!$I:$I,MATCHUP!AQ$1,SWISSW!$J:$J,MATCHUP!$A15,SWISSW!$F:$F,"Lost"))/(COUNTIFS(SWISSW!$I:$I,MATCHUP!$A15,SWISSW!$J:$J,MATCHUP!AQ$1)-COUNTIFS(SWISSW!$I:$I,MATCHUP!$A15,SWISSW!$J:$J,MATCHUP!AQ$1,SWISSW!$F:$F,"Draw")+COUNTIFS(SWISSW!$I:$I,MATCHUP!AQ$1,SWISSW!$J:$J,MATCHUP!$A15)-COUNTIFS(SWISSW!$I:$I,MATCHUP!AQ$1,SWISSW!$J:$J,MATCHUP!$A15,SWISSW!$F:$F,"Draw")),"-")</f>
        <v>-</v>
      </c>
      <c r="AR15" s="5" t="str">
        <f ca="1">IFERROR((COUNTIFS(SWISSW!$I:$I,MATCHUP!$A15,SWISSW!$J:$J,MATCHUP!AR$1,SWISSW!$F:$F,"Won")+COUNTIFS(SWISSW!$I:$I,MATCHUP!AR$1,SWISSW!$J:$J,MATCHUP!$A15,SWISSW!$F:$F,"Lost"))/(COUNTIFS(SWISSW!$I:$I,MATCHUP!$A15,SWISSW!$J:$J,MATCHUP!AR$1)-COUNTIFS(SWISSW!$I:$I,MATCHUP!$A15,SWISSW!$J:$J,MATCHUP!AR$1,SWISSW!$F:$F,"Draw")+COUNTIFS(SWISSW!$I:$I,MATCHUP!AR$1,SWISSW!$J:$J,MATCHUP!$A15)-COUNTIFS(SWISSW!$I:$I,MATCHUP!AR$1,SWISSW!$J:$J,MATCHUP!$A15,SWISSW!$F:$F,"Draw")),"-")</f>
        <v>-</v>
      </c>
      <c r="AS15" s="5" t="str">
        <f ca="1">IFERROR((COUNTIFS(SWISSW!$I:$I,MATCHUP!$A15,SWISSW!$J:$J,MATCHUP!AS$1,SWISSW!$F:$F,"Won")+COUNTIFS(SWISSW!$I:$I,MATCHUP!AS$1,SWISSW!$J:$J,MATCHUP!$A15,SWISSW!$F:$F,"Lost"))/(COUNTIFS(SWISSW!$I:$I,MATCHUP!$A15,SWISSW!$J:$J,MATCHUP!AS$1)-COUNTIFS(SWISSW!$I:$I,MATCHUP!$A15,SWISSW!$J:$J,MATCHUP!AS$1,SWISSW!$F:$F,"Draw")+COUNTIFS(SWISSW!$I:$I,MATCHUP!AS$1,SWISSW!$J:$J,MATCHUP!$A15)-COUNTIFS(SWISSW!$I:$I,MATCHUP!AS$1,SWISSW!$J:$J,MATCHUP!$A15,SWISSW!$F:$F,"Draw")),"-")</f>
        <v>-</v>
      </c>
      <c r="AT15" s="5">
        <f ca="1">IFERROR((COUNTIFS(SWISSW!$I:$I,MATCHUP!$A15,SWISSW!$J:$J,MATCHUP!AT$1,SWISSW!$F:$F,"Won")+COUNTIFS(SWISSW!$I:$I,MATCHUP!AT$1,SWISSW!$J:$J,MATCHUP!$A15,SWISSW!$F:$F,"Lost"))/(COUNTIFS(SWISSW!$I:$I,MATCHUP!$A15,SWISSW!$J:$J,MATCHUP!AT$1)-COUNTIFS(SWISSW!$I:$I,MATCHUP!$A15,SWISSW!$J:$J,MATCHUP!AT$1,SWISSW!$F:$F,"Draw")+COUNTIFS(SWISSW!$I:$I,MATCHUP!AT$1,SWISSW!$J:$J,MATCHUP!$A15)-COUNTIFS(SWISSW!$I:$I,MATCHUP!AT$1,SWISSW!$J:$J,MATCHUP!$A15,SWISSW!$F:$F,"Draw")),"-")</f>
        <v>1</v>
      </c>
      <c r="AU15" s="5" t="str">
        <f ca="1">IFERROR((COUNTIFS(SWISSW!$I:$I,MATCHUP!$A15,SWISSW!$J:$J,MATCHUP!AU$1,SWISSW!$F:$F,"Won")+COUNTIFS(SWISSW!$I:$I,MATCHUP!AU$1,SWISSW!$J:$J,MATCHUP!$A15,SWISSW!$F:$F,"Lost"))/(COUNTIFS(SWISSW!$I:$I,MATCHUP!$A15,SWISSW!$J:$J,MATCHUP!AU$1)-COUNTIFS(SWISSW!$I:$I,MATCHUP!$A15,SWISSW!$J:$J,MATCHUP!AU$1,SWISSW!$F:$F,"Draw")+COUNTIFS(SWISSW!$I:$I,MATCHUP!AU$1,SWISSW!$J:$J,MATCHUP!$A15)-COUNTIFS(SWISSW!$I:$I,MATCHUP!AU$1,SWISSW!$J:$J,MATCHUP!$A15,SWISSW!$F:$F,"Draw")),"-")</f>
        <v>-</v>
      </c>
      <c r="AV15" s="5" t="str">
        <f ca="1">IFERROR((COUNTIFS(SWISSW!$I:$I,MATCHUP!$A15,SWISSW!$J:$J,MATCHUP!AV$1,SWISSW!$F:$F,"Won")+COUNTIFS(SWISSW!$I:$I,MATCHUP!AV$1,SWISSW!$J:$J,MATCHUP!$A15,SWISSW!$F:$F,"Lost"))/(COUNTIFS(SWISSW!$I:$I,MATCHUP!$A15,SWISSW!$J:$J,MATCHUP!AV$1)-COUNTIFS(SWISSW!$I:$I,MATCHUP!$A15,SWISSW!$J:$J,MATCHUP!AV$1,SWISSW!$F:$F,"Draw")+COUNTIFS(SWISSW!$I:$I,MATCHUP!AV$1,SWISSW!$J:$J,MATCHUP!$A15)-COUNTIFS(SWISSW!$I:$I,MATCHUP!AV$1,SWISSW!$J:$J,MATCHUP!$A15,SWISSW!$F:$F,"Draw")),"-")</f>
        <v>-</v>
      </c>
      <c r="AW15" s="5" t="str">
        <f ca="1">IFERROR((COUNTIFS(SWISSW!$I:$I,MATCHUP!$A15,SWISSW!$J:$J,MATCHUP!AW$1,SWISSW!$F:$F,"Won")+COUNTIFS(SWISSW!$I:$I,MATCHUP!AW$1,SWISSW!$J:$J,MATCHUP!$A15,SWISSW!$F:$F,"Lost"))/(COUNTIFS(SWISSW!$I:$I,MATCHUP!$A15,SWISSW!$J:$J,MATCHUP!AW$1)-COUNTIFS(SWISSW!$I:$I,MATCHUP!$A15,SWISSW!$J:$J,MATCHUP!AW$1,SWISSW!$F:$F,"Draw")+COUNTIFS(SWISSW!$I:$I,MATCHUP!AW$1,SWISSW!$J:$J,MATCHUP!$A15)-COUNTIFS(SWISSW!$I:$I,MATCHUP!AW$1,SWISSW!$J:$J,MATCHUP!$A15,SWISSW!$F:$F,"Draw")),"-")</f>
        <v>-</v>
      </c>
      <c r="AX15" s="5" t="str">
        <f ca="1">IFERROR((COUNTIFS(SWISSW!$I:$I,MATCHUP!$A15,SWISSW!$J:$J,MATCHUP!AX$1,SWISSW!$F:$F,"Won")+COUNTIFS(SWISSW!$I:$I,MATCHUP!AX$1,SWISSW!$J:$J,MATCHUP!$A15,SWISSW!$F:$F,"Lost"))/(COUNTIFS(SWISSW!$I:$I,MATCHUP!$A15,SWISSW!$J:$J,MATCHUP!AX$1)-COUNTIFS(SWISSW!$I:$I,MATCHUP!$A15,SWISSW!$J:$J,MATCHUP!AX$1,SWISSW!$F:$F,"Draw")+COUNTIFS(SWISSW!$I:$I,MATCHUP!AX$1,SWISSW!$J:$J,MATCHUP!$A15)-COUNTIFS(SWISSW!$I:$I,MATCHUP!AX$1,SWISSW!$J:$J,MATCHUP!$A15,SWISSW!$F:$F,"Draw")),"-")</f>
        <v>-</v>
      </c>
      <c r="AY15" s="5" t="str">
        <f ca="1">IFERROR((COUNTIFS(SWISSW!$I:$I,MATCHUP!$A15,SWISSW!$J:$J,MATCHUP!AY$1,SWISSW!$F:$F,"Won")+COUNTIFS(SWISSW!$I:$I,MATCHUP!AY$1,SWISSW!$J:$J,MATCHUP!$A15,SWISSW!$F:$F,"Lost"))/(COUNTIFS(SWISSW!$I:$I,MATCHUP!$A15,SWISSW!$J:$J,MATCHUP!AY$1)-COUNTIFS(SWISSW!$I:$I,MATCHUP!$A15,SWISSW!$J:$J,MATCHUP!AY$1,SWISSW!$F:$F,"Draw")+COUNTIFS(SWISSW!$I:$I,MATCHUP!AY$1,SWISSW!$J:$J,MATCHUP!$A15)-COUNTIFS(SWISSW!$I:$I,MATCHUP!AY$1,SWISSW!$J:$J,MATCHUP!$A15,SWISSW!$F:$F,"Draw")),"-")</f>
        <v>-</v>
      </c>
      <c r="AZ15" s="5" t="str">
        <f ca="1">IFERROR((COUNTIFS(SWISSW!$I:$I,MATCHUP!$A15,SWISSW!$J:$J,MATCHUP!AZ$1,SWISSW!$F:$F,"Won")+COUNTIFS(SWISSW!$I:$I,MATCHUP!AZ$1,SWISSW!$J:$J,MATCHUP!$A15,SWISSW!$F:$F,"Lost"))/(COUNTIFS(SWISSW!$I:$I,MATCHUP!$A15,SWISSW!$J:$J,MATCHUP!AZ$1)-COUNTIFS(SWISSW!$I:$I,MATCHUP!$A15,SWISSW!$J:$J,MATCHUP!AZ$1,SWISSW!$F:$F,"Draw")+COUNTIFS(SWISSW!$I:$I,MATCHUP!AZ$1,SWISSW!$J:$J,MATCHUP!$A15)-COUNTIFS(SWISSW!$I:$I,MATCHUP!AZ$1,SWISSW!$J:$J,MATCHUP!$A15,SWISSW!$F:$F,"Draw")),"-")</f>
        <v>-</v>
      </c>
      <c r="BA15" s="5" t="str">
        <f ca="1">IFERROR((COUNTIFS(SWISSW!$I:$I,MATCHUP!$A15,SWISSW!$J:$J,MATCHUP!BA$1,SWISSW!$F:$F,"Won")+COUNTIFS(SWISSW!$I:$I,MATCHUP!BA$1,SWISSW!$J:$J,MATCHUP!$A15,SWISSW!$F:$F,"Lost"))/(COUNTIFS(SWISSW!$I:$I,MATCHUP!$A15,SWISSW!$J:$J,MATCHUP!BA$1)-COUNTIFS(SWISSW!$I:$I,MATCHUP!$A15,SWISSW!$J:$J,MATCHUP!BA$1,SWISSW!$F:$F,"Draw")+COUNTIFS(SWISSW!$I:$I,MATCHUP!BA$1,SWISSW!$J:$J,MATCHUP!$A15)-COUNTIFS(SWISSW!$I:$I,MATCHUP!BA$1,SWISSW!$J:$J,MATCHUP!$A15,SWISSW!$F:$F,"Draw")),"-")</f>
        <v>-</v>
      </c>
      <c r="BB15" s="5" t="str">
        <f ca="1">IFERROR((COUNTIFS(SWISSW!$I:$I,MATCHUP!$A15,SWISSW!$J:$J,MATCHUP!BB$1,SWISSW!$F:$F,"Won")+COUNTIFS(SWISSW!$I:$I,MATCHUP!BB$1,SWISSW!$J:$J,MATCHUP!$A15,SWISSW!$F:$F,"Lost"))/(COUNTIFS(SWISSW!$I:$I,MATCHUP!$A15,SWISSW!$J:$J,MATCHUP!BB$1)-COUNTIFS(SWISSW!$I:$I,MATCHUP!$A15,SWISSW!$J:$J,MATCHUP!BB$1,SWISSW!$F:$F,"Draw")+COUNTIFS(SWISSW!$I:$I,MATCHUP!BB$1,SWISSW!$J:$J,MATCHUP!$A15)-COUNTIFS(SWISSW!$I:$I,MATCHUP!BB$1,SWISSW!$J:$J,MATCHUP!$A15,SWISSW!$F:$F,"Draw")),"-")</f>
        <v>-</v>
      </c>
      <c r="BC15" s="5" t="str">
        <f ca="1">IFERROR((COUNTIFS(SWISSW!$I:$I,MATCHUP!$A15,SWISSW!$J:$J,MATCHUP!BC$1,SWISSW!$F:$F,"Won")+COUNTIFS(SWISSW!$I:$I,MATCHUP!BC$1,SWISSW!$J:$J,MATCHUP!$A15,SWISSW!$F:$F,"Lost"))/(COUNTIFS(SWISSW!$I:$I,MATCHUP!$A15,SWISSW!$J:$J,MATCHUP!BC$1)-COUNTIFS(SWISSW!$I:$I,MATCHUP!$A15,SWISSW!$J:$J,MATCHUP!BC$1,SWISSW!$F:$F,"Draw")+COUNTIFS(SWISSW!$I:$I,MATCHUP!BC$1,SWISSW!$J:$J,MATCHUP!$A15)-COUNTIFS(SWISSW!$I:$I,MATCHUP!BC$1,SWISSW!$J:$J,MATCHUP!$A15,SWISSW!$F:$F,"Draw")),"-")</f>
        <v>-</v>
      </c>
      <c r="BD15" s="5" t="str">
        <f ca="1">IFERROR((COUNTIFS(SWISSW!$I:$I,MATCHUP!$A15,SWISSW!$J:$J,MATCHUP!BD$1,SWISSW!$F:$F,"Won")+COUNTIFS(SWISSW!$I:$I,MATCHUP!BD$1,SWISSW!$J:$J,MATCHUP!$A15,SWISSW!$F:$F,"Lost"))/(COUNTIFS(SWISSW!$I:$I,MATCHUP!$A15,SWISSW!$J:$J,MATCHUP!BD$1)-COUNTIFS(SWISSW!$I:$I,MATCHUP!$A15,SWISSW!$J:$J,MATCHUP!BD$1,SWISSW!$F:$F,"Draw")+COUNTIFS(SWISSW!$I:$I,MATCHUP!BD$1,SWISSW!$J:$J,MATCHUP!$A15)-COUNTIFS(SWISSW!$I:$I,MATCHUP!BD$1,SWISSW!$J:$J,MATCHUP!$A15,SWISSW!$F:$F,"Draw")),"-")</f>
        <v>-</v>
      </c>
      <c r="BE15" s="5" t="str">
        <f ca="1">IFERROR((COUNTIFS(SWISSW!$I:$I,MATCHUP!$A15,SWISSW!$J:$J,MATCHUP!BE$1,SWISSW!$F:$F,"Won")+COUNTIFS(SWISSW!$I:$I,MATCHUP!BE$1,SWISSW!$J:$J,MATCHUP!$A15,SWISSW!$F:$F,"Lost"))/(COUNTIFS(SWISSW!$I:$I,MATCHUP!$A15,SWISSW!$J:$J,MATCHUP!BE$1)-COUNTIFS(SWISSW!$I:$I,MATCHUP!$A15,SWISSW!$J:$J,MATCHUP!BE$1,SWISSW!$F:$F,"Draw")+COUNTIFS(SWISSW!$I:$I,MATCHUP!BE$1,SWISSW!$J:$J,MATCHUP!$A15)-COUNTIFS(SWISSW!$I:$I,MATCHUP!BE$1,SWISSW!$J:$J,MATCHUP!$A15,SWISSW!$F:$F,"Draw")),"-")</f>
        <v>-</v>
      </c>
      <c r="BF15" s="5" t="str">
        <f ca="1">IFERROR((COUNTIFS(SWISSW!$I:$I,MATCHUP!$A15,SWISSW!$J:$J,MATCHUP!BF$1,SWISSW!$F:$F,"Won")+COUNTIFS(SWISSW!$I:$I,MATCHUP!BF$1,SWISSW!$J:$J,MATCHUP!$A15,SWISSW!$F:$F,"Lost"))/(COUNTIFS(SWISSW!$I:$I,MATCHUP!$A15,SWISSW!$J:$J,MATCHUP!BF$1)-COUNTIFS(SWISSW!$I:$I,MATCHUP!$A15,SWISSW!$J:$J,MATCHUP!BF$1,SWISSW!$F:$F,"Draw")+COUNTIFS(SWISSW!$I:$I,MATCHUP!BF$1,SWISSW!$J:$J,MATCHUP!$A15)-COUNTIFS(SWISSW!$I:$I,MATCHUP!BF$1,SWISSW!$J:$J,MATCHUP!$A15,SWISSW!$F:$F,"Draw")),"-")</f>
        <v>-</v>
      </c>
      <c r="BG15" s="5" t="str">
        <f ca="1">IFERROR((COUNTIFS(SWISSW!$I:$I,MATCHUP!$A15,SWISSW!$J:$J,MATCHUP!BG$1,SWISSW!$F:$F,"Won")+COUNTIFS(SWISSW!$I:$I,MATCHUP!BG$1,SWISSW!$J:$J,MATCHUP!$A15,SWISSW!$F:$F,"Lost"))/(COUNTIFS(SWISSW!$I:$I,MATCHUP!$A15,SWISSW!$J:$J,MATCHUP!BG$1)-COUNTIFS(SWISSW!$I:$I,MATCHUP!$A15,SWISSW!$J:$J,MATCHUP!BG$1,SWISSW!$F:$F,"Draw")+COUNTIFS(SWISSW!$I:$I,MATCHUP!BG$1,SWISSW!$J:$J,MATCHUP!$A15)-COUNTIFS(SWISSW!$I:$I,MATCHUP!BG$1,SWISSW!$J:$J,MATCHUP!$A15,SWISSW!$F:$F,"Draw")),"-")</f>
        <v>-</v>
      </c>
      <c r="BH15" s="5">
        <f ca="1">IFERROR((COUNTIFS(SWISSW!$I:$I,MATCHUP!$A15,SWISSW!$J:$J,MATCHUP!BH$1,SWISSW!$F:$F,"Won")+COUNTIFS(SWISSW!$I:$I,MATCHUP!BH$1,SWISSW!$J:$J,MATCHUP!$A15,SWISSW!$F:$F,"Lost"))/(COUNTIFS(SWISSW!$I:$I,MATCHUP!$A15,SWISSW!$J:$J,MATCHUP!BH$1)-COUNTIFS(SWISSW!$I:$I,MATCHUP!$A15,SWISSW!$J:$J,MATCHUP!BH$1,SWISSW!$F:$F,"Draw")+COUNTIFS(SWISSW!$I:$I,MATCHUP!BH$1,SWISSW!$J:$J,MATCHUP!$A15)-COUNTIFS(SWISSW!$I:$I,MATCHUP!BH$1,SWISSW!$J:$J,MATCHUP!$A15,SWISSW!$F:$F,"Draw")),"-")</f>
        <v>0</v>
      </c>
      <c r="BI15" s="5">
        <f ca="1">IFERROR((COUNTIFS(SWISSW!$I:$I,MATCHUP!$A15,SWISSW!$J:$J,MATCHUP!BI$1,SWISSW!$F:$F,"Won")+COUNTIFS(SWISSW!$I:$I,MATCHUP!BI$1,SWISSW!$J:$J,MATCHUP!$A15,SWISSW!$F:$F,"Lost"))/(COUNTIFS(SWISSW!$I:$I,MATCHUP!$A15,SWISSW!$J:$J,MATCHUP!BI$1)-COUNTIFS(SWISSW!$I:$I,MATCHUP!$A15,SWISSW!$J:$J,MATCHUP!BI$1,SWISSW!$F:$F,"Draw")+COUNTIFS(SWISSW!$I:$I,MATCHUP!BI$1,SWISSW!$J:$J,MATCHUP!$A15)-COUNTIFS(SWISSW!$I:$I,MATCHUP!BI$1,SWISSW!$J:$J,MATCHUP!$A15,SWISSW!$F:$F,"Draw")),"-")</f>
        <v>1</v>
      </c>
      <c r="BJ15" s="5" t="str">
        <f ca="1">IFERROR((COUNTIFS(SWISSW!$I:$I,MATCHUP!$A15,SWISSW!$J:$J,MATCHUP!BJ$1,SWISSW!$F:$F,"Won")+COUNTIFS(SWISSW!$I:$I,MATCHUP!BJ$1,SWISSW!$J:$J,MATCHUP!$A15,SWISSW!$F:$F,"Lost"))/(COUNTIFS(SWISSW!$I:$I,MATCHUP!$A15,SWISSW!$J:$J,MATCHUP!BJ$1)-COUNTIFS(SWISSW!$I:$I,MATCHUP!$A15,SWISSW!$J:$J,MATCHUP!BJ$1,SWISSW!$F:$F,"Draw")+COUNTIFS(SWISSW!$I:$I,MATCHUP!BJ$1,SWISSW!$J:$J,MATCHUP!$A15)-COUNTIFS(SWISSW!$I:$I,MATCHUP!BJ$1,SWISSW!$J:$J,MATCHUP!$A15,SWISSW!$F:$F,"Draw")),"-")</f>
        <v>-</v>
      </c>
      <c r="BK15" s="5">
        <f ca="1">IFERROR((COUNTIFS(SWISSW!$I:$I,MATCHUP!$A15,SWISSW!$J:$J,MATCHUP!BK$1,SWISSW!$F:$F,"Won")+COUNTIFS(SWISSW!$I:$I,MATCHUP!BK$1,SWISSW!$J:$J,MATCHUP!$A15,SWISSW!$F:$F,"Lost"))/(COUNTIFS(SWISSW!$I:$I,MATCHUP!$A15,SWISSW!$J:$J,MATCHUP!BK$1)-COUNTIFS(SWISSW!$I:$I,MATCHUP!$A15,SWISSW!$J:$J,MATCHUP!BK$1,SWISSW!$F:$F,"Draw")+COUNTIFS(SWISSW!$I:$I,MATCHUP!BK$1,SWISSW!$J:$J,MATCHUP!$A15)-COUNTIFS(SWISSW!$I:$I,MATCHUP!BK$1,SWISSW!$J:$J,MATCHUP!$A15,SWISSW!$F:$F,"Draw")),"-")</f>
        <v>1</v>
      </c>
      <c r="BL15" s="5" t="str">
        <f ca="1">IFERROR((COUNTIFS(SWISSW!$I:$I,MATCHUP!$A15,SWISSW!$J:$J,MATCHUP!BL$1,SWISSW!$F:$F,"Won")+COUNTIFS(SWISSW!$I:$I,MATCHUP!BL$1,SWISSW!$J:$J,MATCHUP!$A15,SWISSW!$F:$F,"Lost"))/(COUNTIFS(SWISSW!$I:$I,MATCHUP!$A15,SWISSW!$J:$J,MATCHUP!BL$1)-COUNTIFS(SWISSW!$I:$I,MATCHUP!$A15,SWISSW!$J:$J,MATCHUP!BL$1,SWISSW!$F:$F,"Draw")+COUNTIFS(SWISSW!$I:$I,MATCHUP!BL$1,SWISSW!$J:$J,MATCHUP!$A15)-COUNTIFS(SWISSW!$I:$I,MATCHUP!BL$1,SWISSW!$J:$J,MATCHUP!$A15,SWISSW!$F:$F,"Draw")),"-")</f>
        <v>-</v>
      </c>
      <c r="BM15" s="5" t="str">
        <f ca="1">IFERROR((COUNTIFS(SWISSW!$I:$I,MATCHUP!$A15,SWISSW!$J:$J,MATCHUP!BM$1,SWISSW!$F:$F,"Won")+COUNTIFS(SWISSW!$I:$I,MATCHUP!BM$1,SWISSW!$J:$J,MATCHUP!$A15,SWISSW!$F:$F,"Lost"))/(COUNTIFS(SWISSW!$I:$I,MATCHUP!$A15,SWISSW!$J:$J,MATCHUP!BM$1)-COUNTIFS(SWISSW!$I:$I,MATCHUP!$A15,SWISSW!$J:$J,MATCHUP!BM$1,SWISSW!$F:$F,"Draw")+COUNTIFS(SWISSW!$I:$I,MATCHUP!BM$1,SWISSW!$J:$J,MATCHUP!$A15)-COUNTIFS(SWISSW!$I:$I,MATCHUP!BM$1,SWISSW!$J:$J,MATCHUP!$A15,SWISSW!$F:$F,"Draw")),"-")</f>
        <v>-</v>
      </c>
      <c r="BN15" s="5" t="str">
        <f ca="1">IFERROR((COUNTIFS(SWISSW!$I:$I,MATCHUP!$A15,SWISSW!$J:$J,MATCHUP!BN$1,SWISSW!$F:$F,"Won")+COUNTIFS(SWISSW!$I:$I,MATCHUP!BN$1,SWISSW!$J:$J,MATCHUP!$A15,SWISSW!$F:$F,"Lost"))/(COUNTIFS(SWISSW!$I:$I,MATCHUP!$A15,SWISSW!$J:$J,MATCHUP!BN$1)-COUNTIFS(SWISSW!$I:$I,MATCHUP!$A15,SWISSW!$J:$J,MATCHUP!BN$1,SWISSW!$F:$F,"Draw")+COUNTIFS(SWISSW!$I:$I,MATCHUP!BN$1,SWISSW!$J:$J,MATCHUP!$A15)-COUNTIFS(SWISSW!$I:$I,MATCHUP!BN$1,SWISSW!$J:$J,MATCHUP!$A15,SWISSW!$F:$F,"Draw")),"-")</f>
        <v>-</v>
      </c>
      <c r="BO15" s="5" t="str">
        <f ca="1">IFERROR((COUNTIFS(SWISSW!$I:$I,MATCHUP!$A15,SWISSW!$J:$J,MATCHUP!BO$1,SWISSW!$F:$F,"Won")+COUNTIFS(SWISSW!$I:$I,MATCHUP!BO$1,SWISSW!$J:$J,MATCHUP!$A15,SWISSW!$F:$F,"Lost"))/(COUNTIFS(SWISSW!$I:$I,MATCHUP!$A15,SWISSW!$J:$J,MATCHUP!BO$1)-COUNTIFS(SWISSW!$I:$I,MATCHUP!$A15,SWISSW!$J:$J,MATCHUP!BO$1,SWISSW!$F:$F,"Draw")+COUNTIFS(SWISSW!$I:$I,MATCHUP!BO$1,SWISSW!$J:$J,MATCHUP!$A15)-COUNTIFS(SWISSW!$I:$I,MATCHUP!BO$1,SWISSW!$J:$J,MATCHUP!$A15,SWISSW!$F:$F,"Draw")),"-")</f>
        <v>-</v>
      </c>
      <c r="BP15" s="5" t="str">
        <f ca="1">IFERROR((COUNTIFS(SWISSW!$I:$I,MATCHUP!$A15,SWISSW!$J:$J,MATCHUP!BP$1,SWISSW!$F:$F,"Won")+COUNTIFS(SWISSW!$I:$I,MATCHUP!BP$1,SWISSW!$J:$J,MATCHUP!$A15,SWISSW!$F:$F,"Lost"))/(COUNTIFS(SWISSW!$I:$I,MATCHUP!$A15,SWISSW!$J:$J,MATCHUP!BP$1)-COUNTIFS(SWISSW!$I:$I,MATCHUP!$A15,SWISSW!$J:$J,MATCHUP!BP$1,SWISSW!$F:$F,"Draw")+COUNTIFS(SWISSW!$I:$I,MATCHUP!BP$1,SWISSW!$J:$J,MATCHUP!$A15)-COUNTIFS(SWISSW!$I:$I,MATCHUP!BP$1,SWISSW!$J:$J,MATCHUP!$A15,SWISSW!$F:$F,"Draw")),"-")</f>
        <v>-</v>
      </c>
      <c r="BQ15" s="5" t="str">
        <f ca="1">IFERROR((COUNTIFS(SWISSW!$I:$I,MATCHUP!$A15,SWISSW!$J:$J,MATCHUP!BQ$1,SWISSW!$F:$F,"Won")+COUNTIFS(SWISSW!$I:$I,MATCHUP!BQ$1,SWISSW!$J:$J,MATCHUP!$A15,SWISSW!$F:$F,"Lost"))/(COUNTIFS(SWISSW!$I:$I,MATCHUP!$A15,SWISSW!$J:$J,MATCHUP!BQ$1)-COUNTIFS(SWISSW!$I:$I,MATCHUP!$A15,SWISSW!$J:$J,MATCHUP!BQ$1,SWISSW!$F:$F,"Draw")+COUNTIFS(SWISSW!$I:$I,MATCHUP!BQ$1,SWISSW!$J:$J,MATCHUP!$A15)-COUNTIFS(SWISSW!$I:$I,MATCHUP!BQ$1,SWISSW!$J:$J,MATCHUP!$A15,SWISSW!$F:$F,"Draw")),"-")</f>
        <v>-</v>
      </c>
      <c r="BR15" s="5" t="str">
        <f ca="1">IFERROR((COUNTIFS(SWISSW!$I:$I,MATCHUP!$A15,SWISSW!$J:$J,MATCHUP!BR$1,SWISSW!$F:$F,"Won")+COUNTIFS(SWISSW!$I:$I,MATCHUP!BR$1,SWISSW!$J:$J,MATCHUP!$A15,SWISSW!$F:$F,"Lost"))/(COUNTIFS(SWISSW!$I:$I,MATCHUP!$A15,SWISSW!$J:$J,MATCHUP!BR$1)-COUNTIFS(SWISSW!$I:$I,MATCHUP!$A15,SWISSW!$J:$J,MATCHUP!BR$1,SWISSW!$F:$F,"Draw")+COUNTIFS(SWISSW!$I:$I,MATCHUP!BR$1,SWISSW!$J:$J,MATCHUP!$A15)-COUNTIFS(SWISSW!$I:$I,MATCHUP!BR$1,SWISSW!$J:$J,MATCHUP!$A15,SWISSW!$F:$F,"Draw")),"-")</f>
        <v>-</v>
      </c>
      <c r="BS15" s="5" t="str">
        <f ca="1">IFERROR((COUNTIFS(SWISSW!$I:$I,MATCHUP!$A15,SWISSW!$J:$J,MATCHUP!BS$1,SWISSW!$F:$F,"Won")+COUNTIFS(SWISSW!$I:$I,MATCHUP!BS$1,SWISSW!$J:$J,MATCHUP!$A15,SWISSW!$F:$F,"Lost"))/(COUNTIFS(SWISSW!$I:$I,MATCHUP!$A15,SWISSW!$J:$J,MATCHUP!BS$1)-COUNTIFS(SWISSW!$I:$I,MATCHUP!$A15,SWISSW!$J:$J,MATCHUP!BS$1,SWISSW!$F:$F,"Draw")+COUNTIFS(SWISSW!$I:$I,MATCHUP!BS$1,SWISSW!$J:$J,MATCHUP!$A15)-COUNTIFS(SWISSW!$I:$I,MATCHUP!BS$1,SWISSW!$J:$J,MATCHUP!$A15,SWISSW!$F:$F,"Draw")),"-")</f>
        <v>-</v>
      </c>
      <c r="BT15" s="5" t="str">
        <f ca="1">IFERROR((COUNTIFS(SWISSW!$I:$I,MATCHUP!$A15,SWISSW!$J:$J,MATCHUP!BT$1,SWISSW!$F:$F,"Won")+COUNTIFS(SWISSW!$I:$I,MATCHUP!BT$1,SWISSW!$J:$J,MATCHUP!$A15,SWISSW!$F:$F,"Lost"))/(COUNTIFS(SWISSW!$I:$I,MATCHUP!$A15,SWISSW!$J:$J,MATCHUP!BT$1)-COUNTIFS(SWISSW!$I:$I,MATCHUP!$A15,SWISSW!$J:$J,MATCHUP!BT$1,SWISSW!$F:$F,"Draw")+COUNTIFS(SWISSW!$I:$I,MATCHUP!BT$1,SWISSW!$J:$J,MATCHUP!$A15)-COUNTIFS(SWISSW!$I:$I,MATCHUP!BT$1,SWISSW!$J:$J,MATCHUP!$A15,SWISSW!$F:$F,"Draw")),"-")</f>
        <v>-</v>
      </c>
      <c r="BU15" s="5" t="str">
        <f ca="1">IFERROR((COUNTIFS(SWISSW!$I:$I,MATCHUP!$A15,SWISSW!$J:$J,MATCHUP!BU$1,SWISSW!$F:$F,"Won")+COUNTIFS(SWISSW!$I:$I,MATCHUP!BU$1,SWISSW!$J:$J,MATCHUP!$A15,SWISSW!$F:$F,"Lost"))/(COUNTIFS(SWISSW!$I:$I,MATCHUP!$A15,SWISSW!$J:$J,MATCHUP!BU$1)-COUNTIFS(SWISSW!$I:$I,MATCHUP!$A15,SWISSW!$J:$J,MATCHUP!BU$1,SWISSW!$F:$F,"Draw")+COUNTIFS(SWISSW!$I:$I,MATCHUP!BU$1,SWISSW!$J:$J,MATCHUP!$A15)-COUNTIFS(SWISSW!$I:$I,MATCHUP!BU$1,SWISSW!$J:$J,MATCHUP!$A15,SWISSW!$F:$F,"Draw")),"-")</f>
        <v>-</v>
      </c>
      <c r="BV15" s="5" t="str">
        <f ca="1">IFERROR((COUNTIFS(SWISSW!$I:$I,MATCHUP!$A15,SWISSW!$J:$J,MATCHUP!BV$1,SWISSW!$F:$F,"Won")+COUNTIFS(SWISSW!$I:$I,MATCHUP!BV$1,SWISSW!$J:$J,MATCHUP!$A15,SWISSW!$F:$F,"Lost"))/(COUNTIFS(SWISSW!$I:$I,MATCHUP!$A15,SWISSW!$J:$J,MATCHUP!BV$1)-COUNTIFS(SWISSW!$I:$I,MATCHUP!$A15,SWISSW!$J:$J,MATCHUP!BV$1,SWISSW!$F:$F,"Draw")+COUNTIFS(SWISSW!$I:$I,MATCHUP!BV$1,SWISSW!$J:$J,MATCHUP!$A15)-COUNTIFS(SWISSW!$I:$I,MATCHUP!BV$1,SWISSW!$J:$J,MATCHUP!$A15,SWISSW!$F:$F,"Draw")),"-")</f>
        <v>-</v>
      </c>
      <c r="BW15" s="5" t="str">
        <f ca="1">IFERROR((COUNTIFS(SWISSW!$I:$I,MATCHUP!$A15,SWISSW!$J:$J,MATCHUP!BW$1,SWISSW!$F:$F,"Won")+COUNTIFS(SWISSW!$I:$I,MATCHUP!BW$1,SWISSW!$J:$J,MATCHUP!$A15,SWISSW!$F:$F,"Lost"))/(COUNTIFS(SWISSW!$I:$I,MATCHUP!$A15,SWISSW!$J:$J,MATCHUP!BW$1)-COUNTIFS(SWISSW!$I:$I,MATCHUP!$A15,SWISSW!$J:$J,MATCHUP!BW$1,SWISSW!$F:$F,"Draw")+COUNTIFS(SWISSW!$I:$I,MATCHUP!BW$1,SWISSW!$J:$J,MATCHUP!$A15)-COUNTIFS(SWISSW!$I:$I,MATCHUP!BW$1,SWISSW!$J:$J,MATCHUP!$A15,SWISSW!$F:$F,"Draw")),"-")</f>
        <v>-</v>
      </c>
      <c r="BX15" s="5" t="str">
        <f ca="1">IFERROR((COUNTIFS(SWISSW!$I:$I,MATCHUP!$A15,SWISSW!$J:$J,MATCHUP!BX$1,SWISSW!$F:$F,"Won")+COUNTIFS(SWISSW!$I:$I,MATCHUP!BX$1,SWISSW!$J:$J,MATCHUP!$A15,SWISSW!$F:$F,"Lost"))/(COUNTIFS(SWISSW!$I:$I,MATCHUP!$A15,SWISSW!$J:$J,MATCHUP!BX$1)-COUNTIFS(SWISSW!$I:$I,MATCHUP!$A15,SWISSW!$J:$J,MATCHUP!BX$1,SWISSW!$F:$F,"Draw")+COUNTIFS(SWISSW!$I:$I,MATCHUP!BX$1,SWISSW!$J:$J,MATCHUP!$A15)-COUNTIFS(SWISSW!$I:$I,MATCHUP!BX$1,SWISSW!$J:$J,MATCHUP!$A15,SWISSW!$F:$F,"Draw")),"-")</f>
        <v>-</v>
      </c>
      <c r="BY15" s="5" t="str">
        <f ca="1">IFERROR((COUNTIFS(SWISSW!$I:$I,MATCHUP!$A15,SWISSW!$J:$J,MATCHUP!BY$1,SWISSW!$F:$F,"Won")+COUNTIFS(SWISSW!$I:$I,MATCHUP!BY$1,SWISSW!$J:$J,MATCHUP!$A15,SWISSW!$F:$F,"Lost"))/(COUNTIFS(SWISSW!$I:$I,MATCHUP!$A15,SWISSW!$J:$J,MATCHUP!BY$1)-COUNTIFS(SWISSW!$I:$I,MATCHUP!$A15,SWISSW!$J:$J,MATCHUP!BY$1,SWISSW!$F:$F,"Draw")+COUNTIFS(SWISSW!$I:$I,MATCHUP!BY$1,SWISSW!$J:$J,MATCHUP!$A15)-COUNTIFS(SWISSW!$I:$I,MATCHUP!BY$1,SWISSW!$J:$J,MATCHUP!$A15,SWISSW!$F:$F,"Draw")),"-")</f>
        <v>-</v>
      </c>
      <c r="BZ15" s="5" t="str">
        <f ca="1">IFERROR((COUNTIFS(SWISSW!$I:$I,MATCHUP!$A15,SWISSW!$J:$J,MATCHUP!BZ$1,SWISSW!$F:$F,"Won")+COUNTIFS(SWISSW!$I:$I,MATCHUP!BZ$1,SWISSW!$J:$J,MATCHUP!$A15,SWISSW!$F:$F,"Lost"))/(COUNTIFS(SWISSW!$I:$I,MATCHUP!$A15,SWISSW!$J:$J,MATCHUP!BZ$1)-COUNTIFS(SWISSW!$I:$I,MATCHUP!$A15,SWISSW!$J:$J,MATCHUP!BZ$1,SWISSW!$F:$F,"Draw")+COUNTIFS(SWISSW!$I:$I,MATCHUP!BZ$1,SWISSW!$J:$J,MATCHUP!$A15)-COUNTIFS(SWISSW!$I:$I,MATCHUP!BZ$1,SWISSW!$J:$J,MATCHUP!$A15,SWISSW!$F:$F,"Draw")),"-")</f>
        <v>-</v>
      </c>
      <c r="CA15" s="5" t="str">
        <f ca="1">IFERROR((COUNTIFS(SWISSW!$I:$I,MATCHUP!$A15,SWISSW!$J:$J,MATCHUP!CA$1,SWISSW!$F:$F,"Won")+COUNTIFS(SWISSW!$I:$I,MATCHUP!CA$1,SWISSW!$J:$J,MATCHUP!$A15,SWISSW!$F:$F,"Lost"))/(COUNTIFS(SWISSW!$I:$I,MATCHUP!$A15,SWISSW!$J:$J,MATCHUP!CA$1)-COUNTIFS(SWISSW!$I:$I,MATCHUP!$A15,SWISSW!$J:$J,MATCHUP!CA$1,SWISSW!$F:$F,"Draw")+COUNTIFS(SWISSW!$I:$I,MATCHUP!CA$1,SWISSW!$J:$J,MATCHUP!$A15)-COUNTIFS(SWISSW!$I:$I,MATCHUP!CA$1,SWISSW!$J:$J,MATCHUP!$A15,SWISSW!$F:$F,"Draw")),"-")</f>
        <v>-</v>
      </c>
      <c r="CB15" s="5" t="str">
        <f ca="1">IFERROR((COUNTIFS(SWISSW!$I:$I,MATCHUP!$A15,SWISSW!$J:$J,MATCHUP!CB$1,SWISSW!$F:$F,"Won")+COUNTIFS(SWISSW!$I:$I,MATCHUP!CB$1,SWISSW!$J:$J,MATCHUP!$A15,SWISSW!$F:$F,"Lost"))/(COUNTIFS(SWISSW!$I:$I,MATCHUP!$A15,SWISSW!$J:$J,MATCHUP!CB$1)-COUNTIFS(SWISSW!$I:$I,MATCHUP!$A15,SWISSW!$J:$J,MATCHUP!CB$1,SWISSW!$F:$F,"Draw")+COUNTIFS(SWISSW!$I:$I,MATCHUP!CB$1,SWISSW!$J:$J,MATCHUP!$A15)-COUNTIFS(SWISSW!$I:$I,MATCHUP!CB$1,SWISSW!$J:$J,MATCHUP!$A15,SWISSW!$F:$F,"Draw")),"-")</f>
        <v>-</v>
      </c>
      <c r="CC15" s="5" t="str">
        <f ca="1">IFERROR((COUNTIFS(SWISSW!$I:$I,MATCHUP!$A15,SWISSW!$J:$J,MATCHUP!CC$1,SWISSW!$F:$F,"Won")+COUNTIFS(SWISSW!$I:$I,MATCHUP!CC$1,SWISSW!$J:$J,MATCHUP!$A15,SWISSW!$F:$F,"Lost"))/(COUNTIFS(SWISSW!$I:$I,MATCHUP!$A15,SWISSW!$J:$J,MATCHUP!CC$1)-COUNTIFS(SWISSW!$I:$I,MATCHUP!$A15,SWISSW!$J:$J,MATCHUP!CC$1,SWISSW!$F:$F,"Draw")+COUNTIFS(SWISSW!$I:$I,MATCHUP!CC$1,SWISSW!$J:$J,MATCHUP!$A15)-COUNTIFS(SWISSW!$I:$I,MATCHUP!CC$1,SWISSW!$J:$J,MATCHUP!$A15,SWISSW!$F:$F,"Draw")),"-")</f>
        <v>-</v>
      </c>
      <c r="CD15" s="5" t="str">
        <f ca="1">IFERROR((COUNTIFS(SWISSW!$I:$I,MATCHUP!$A15,SWISSW!$J:$J,MATCHUP!CD$1,SWISSW!$F:$F,"Won")+COUNTIFS(SWISSW!$I:$I,MATCHUP!CD$1,SWISSW!$J:$J,MATCHUP!$A15,SWISSW!$F:$F,"Lost"))/(COUNTIFS(SWISSW!$I:$I,MATCHUP!$A15,SWISSW!$J:$J,MATCHUP!CD$1)-COUNTIFS(SWISSW!$I:$I,MATCHUP!$A15,SWISSW!$J:$J,MATCHUP!CD$1,SWISSW!$F:$F,"Draw")+COUNTIFS(SWISSW!$I:$I,MATCHUP!CD$1,SWISSW!$J:$J,MATCHUP!$A15)-COUNTIFS(SWISSW!$I:$I,MATCHUP!CD$1,SWISSW!$J:$J,MATCHUP!$A15,SWISSW!$F:$F,"Draw")),"-")</f>
        <v>-</v>
      </c>
      <c r="CE15" s="5" t="str">
        <f ca="1">IFERROR((COUNTIFS(SWISSW!$I:$I,MATCHUP!$A15,SWISSW!$J:$J,MATCHUP!CE$1,SWISSW!$F:$F,"Won")+COUNTIFS(SWISSW!$I:$I,MATCHUP!CE$1,SWISSW!$J:$J,MATCHUP!$A15,SWISSW!$F:$F,"Lost"))/(COUNTIFS(SWISSW!$I:$I,MATCHUP!$A15,SWISSW!$J:$J,MATCHUP!CE$1)-COUNTIFS(SWISSW!$I:$I,MATCHUP!$A15,SWISSW!$J:$J,MATCHUP!CE$1,SWISSW!$F:$F,"Draw")+COUNTIFS(SWISSW!$I:$I,MATCHUP!CE$1,SWISSW!$J:$J,MATCHUP!$A15)-COUNTIFS(SWISSW!$I:$I,MATCHUP!CE$1,SWISSW!$J:$J,MATCHUP!$A15,SWISSW!$F:$F,"Draw")),"-")</f>
        <v>-</v>
      </c>
      <c r="CF15" s="5" t="str">
        <f ca="1">IFERROR((COUNTIFS(SWISSW!$I:$I,MATCHUP!$A15,SWISSW!$J:$J,MATCHUP!CF$1,SWISSW!$F:$F,"Won")+COUNTIFS(SWISSW!$I:$I,MATCHUP!CF$1,SWISSW!$J:$J,MATCHUP!$A15,SWISSW!$F:$F,"Lost"))/(COUNTIFS(SWISSW!$I:$I,MATCHUP!$A15,SWISSW!$J:$J,MATCHUP!CF$1)-COUNTIFS(SWISSW!$I:$I,MATCHUP!$A15,SWISSW!$J:$J,MATCHUP!CF$1,SWISSW!$F:$F,"Draw")+COUNTIFS(SWISSW!$I:$I,MATCHUP!CF$1,SWISSW!$J:$J,MATCHUP!$A15)-COUNTIFS(SWISSW!$I:$I,MATCHUP!CF$1,SWISSW!$J:$J,MATCHUP!$A15,SWISSW!$F:$F,"Draw")),"-")</f>
        <v>-</v>
      </c>
      <c r="CG15" s="5" t="str">
        <f ca="1">IFERROR((COUNTIFS(SWISSW!$I:$I,MATCHUP!$A15,SWISSW!$J:$J,MATCHUP!CG$1,SWISSW!$F:$F,"Won")+COUNTIFS(SWISSW!$I:$I,MATCHUP!CG$1,SWISSW!$J:$J,MATCHUP!$A15,SWISSW!$F:$F,"Lost"))/(COUNTIFS(SWISSW!$I:$I,MATCHUP!$A15,SWISSW!$J:$J,MATCHUP!CG$1)-COUNTIFS(SWISSW!$I:$I,MATCHUP!$A15,SWISSW!$J:$J,MATCHUP!CG$1,SWISSW!$F:$F,"Draw")+COUNTIFS(SWISSW!$I:$I,MATCHUP!CG$1,SWISSW!$J:$J,MATCHUP!$A15)-COUNTIFS(SWISSW!$I:$I,MATCHUP!CG$1,SWISSW!$J:$J,MATCHUP!$A15,SWISSW!$F:$F,"Draw")),"-")</f>
        <v>-</v>
      </c>
      <c r="CH15" s="5" t="str">
        <f ca="1">IFERROR((COUNTIFS(SWISSW!$I:$I,MATCHUP!$A15,SWISSW!$J:$J,MATCHUP!CH$1,SWISSW!$F:$F,"Won")+COUNTIFS(SWISSW!$I:$I,MATCHUP!CH$1,SWISSW!$J:$J,MATCHUP!$A15,SWISSW!$F:$F,"Lost"))/(COUNTIFS(SWISSW!$I:$I,MATCHUP!$A15,SWISSW!$J:$J,MATCHUP!CH$1)-COUNTIFS(SWISSW!$I:$I,MATCHUP!$A15,SWISSW!$J:$J,MATCHUP!CH$1,SWISSW!$F:$F,"Draw")+COUNTIFS(SWISSW!$I:$I,MATCHUP!CH$1,SWISSW!$J:$J,MATCHUP!$A15)-COUNTIFS(SWISSW!$I:$I,MATCHUP!CH$1,SWISSW!$J:$J,MATCHUP!$A15,SWISSW!$F:$F,"Draw")),"-")</f>
        <v>-</v>
      </c>
      <c r="CI15" s="5" t="str">
        <f ca="1">IFERROR((COUNTIFS(SWISSW!$I:$I,MATCHUP!$A15,SWISSW!$J:$J,MATCHUP!CI$1,SWISSW!$F:$F,"Won")+COUNTIFS(SWISSW!$I:$I,MATCHUP!CI$1,SWISSW!$J:$J,MATCHUP!$A15,SWISSW!$F:$F,"Lost"))/(COUNTIFS(SWISSW!$I:$I,MATCHUP!$A15,SWISSW!$J:$J,MATCHUP!CI$1)-COUNTIFS(SWISSW!$I:$I,MATCHUP!$A15,SWISSW!$J:$J,MATCHUP!CI$1,SWISSW!$F:$F,"Draw")+COUNTIFS(SWISSW!$I:$I,MATCHUP!CI$1,SWISSW!$J:$J,MATCHUP!$A15)-COUNTIFS(SWISSW!$I:$I,MATCHUP!CI$1,SWISSW!$J:$J,MATCHUP!$A15,SWISSW!$F:$F,"Draw")),"-")</f>
        <v>-</v>
      </c>
      <c r="CJ15" s="5" t="str">
        <f ca="1">IFERROR((COUNTIFS(SWISSW!$I:$I,MATCHUP!$A15,SWISSW!$J:$J,MATCHUP!CJ$1,SWISSW!$F:$F,"Won")+COUNTIFS(SWISSW!$I:$I,MATCHUP!CJ$1,SWISSW!$J:$J,MATCHUP!$A15,SWISSW!$F:$F,"Lost"))/(COUNTIFS(SWISSW!$I:$I,MATCHUP!$A15,SWISSW!$J:$J,MATCHUP!CJ$1)-COUNTIFS(SWISSW!$I:$I,MATCHUP!$A15,SWISSW!$J:$J,MATCHUP!CJ$1,SWISSW!$F:$F,"Draw")+COUNTIFS(SWISSW!$I:$I,MATCHUP!CJ$1,SWISSW!$J:$J,MATCHUP!$A15)-COUNTIFS(SWISSW!$I:$I,MATCHUP!CJ$1,SWISSW!$J:$J,MATCHUP!$A15,SWISSW!$F:$F,"Draw")),"-")</f>
        <v>-</v>
      </c>
      <c r="CK15" s="5" t="str">
        <f ca="1">IFERROR((COUNTIFS(SWISSW!$I:$I,MATCHUP!$A15,SWISSW!$J:$J,MATCHUP!CK$1,SWISSW!$F:$F,"Won")+COUNTIFS(SWISSW!$I:$I,MATCHUP!CK$1,SWISSW!$J:$J,MATCHUP!$A15,SWISSW!$F:$F,"Lost"))/(COUNTIFS(SWISSW!$I:$I,MATCHUP!$A15,SWISSW!$J:$J,MATCHUP!CK$1)-COUNTIFS(SWISSW!$I:$I,MATCHUP!$A15,SWISSW!$J:$J,MATCHUP!CK$1,SWISSW!$F:$F,"Draw")+COUNTIFS(SWISSW!$I:$I,MATCHUP!CK$1,SWISSW!$J:$J,MATCHUP!$A15)-COUNTIFS(SWISSW!$I:$I,MATCHUP!CK$1,SWISSW!$J:$J,MATCHUP!$A15,SWISSW!$F:$F,"Draw")),"-")</f>
        <v>-</v>
      </c>
      <c r="CL15" s="5" t="str">
        <f ca="1">IFERROR((COUNTIFS(SWISSW!$I:$I,MATCHUP!$A15,SWISSW!$J:$J,MATCHUP!CL$1,SWISSW!$F:$F,"Won")+COUNTIFS(SWISSW!$I:$I,MATCHUP!CL$1,SWISSW!$J:$J,MATCHUP!$A15,SWISSW!$F:$F,"Lost"))/(COUNTIFS(SWISSW!$I:$I,MATCHUP!$A15,SWISSW!$J:$J,MATCHUP!CL$1)-COUNTIFS(SWISSW!$I:$I,MATCHUP!$A15,SWISSW!$J:$J,MATCHUP!CL$1,SWISSW!$F:$F,"Draw")+COUNTIFS(SWISSW!$I:$I,MATCHUP!CL$1,SWISSW!$J:$J,MATCHUP!$A15)-COUNTIFS(SWISSW!$I:$I,MATCHUP!CL$1,SWISSW!$J:$J,MATCHUP!$A15,SWISSW!$F:$F,"Draw")),"-")</f>
        <v>-</v>
      </c>
      <c r="CM15" s="5" t="str">
        <f ca="1">IFERROR((COUNTIFS(SWISSW!$I:$I,MATCHUP!$A15,SWISSW!$J:$J,MATCHUP!CM$1,SWISSW!$F:$F,"Won")+COUNTIFS(SWISSW!$I:$I,MATCHUP!CM$1,SWISSW!$J:$J,MATCHUP!$A15,SWISSW!$F:$F,"Lost"))/(COUNTIFS(SWISSW!$I:$I,MATCHUP!$A15,SWISSW!$J:$J,MATCHUP!CM$1)-COUNTIFS(SWISSW!$I:$I,MATCHUP!$A15,SWISSW!$J:$J,MATCHUP!CM$1,SWISSW!$F:$F,"Draw")+COUNTIFS(SWISSW!$I:$I,MATCHUP!CM$1,SWISSW!$J:$J,MATCHUP!$A15)-COUNTIFS(SWISSW!$I:$I,MATCHUP!CM$1,SWISSW!$J:$J,MATCHUP!$A15,SWISSW!$F:$F,"Draw")),"-")</f>
        <v>-</v>
      </c>
      <c r="CN15" s="5" t="str">
        <f ca="1">IFERROR((COUNTIFS(SWISSW!$I:$I,MATCHUP!$A15,SWISSW!$J:$J,MATCHUP!CN$1,SWISSW!$F:$F,"Won")+COUNTIFS(SWISSW!$I:$I,MATCHUP!CN$1,SWISSW!$J:$J,MATCHUP!$A15,SWISSW!$F:$F,"Lost"))/(COUNTIFS(SWISSW!$I:$I,MATCHUP!$A15,SWISSW!$J:$J,MATCHUP!CN$1)-COUNTIFS(SWISSW!$I:$I,MATCHUP!$A15,SWISSW!$J:$J,MATCHUP!CN$1,SWISSW!$F:$F,"Draw")+COUNTIFS(SWISSW!$I:$I,MATCHUP!CN$1,SWISSW!$J:$J,MATCHUP!$A15)-COUNTIFS(SWISSW!$I:$I,MATCHUP!CN$1,SWISSW!$J:$J,MATCHUP!$A15,SWISSW!$F:$F,"Draw")),"-")</f>
        <v>-</v>
      </c>
      <c r="CO15" s="5" t="str">
        <f ca="1">IFERROR((COUNTIFS(SWISSW!$I:$I,MATCHUP!$A15,SWISSW!$J:$J,MATCHUP!CO$1,SWISSW!$F:$F,"Won")+COUNTIFS(SWISSW!$I:$I,MATCHUP!CO$1,SWISSW!$J:$J,MATCHUP!$A15,SWISSW!$F:$F,"Lost"))/(COUNTIFS(SWISSW!$I:$I,MATCHUP!$A15,SWISSW!$J:$J,MATCHUP!CO$1)-COUNTIFS(SWISSW!$I:$I,MATCHUP!$A15,SWISSW!$J:$J,MATCHUP!CO$1,SWISSW!$F:$F,"Draw")+COUNTIFS(SWISSW!$I:$I,MATCHUP!CO$1,SWISSW!$J:$J,MATCHUP!$A15)-COUNTIFS(SWISSW!$I:$I,MATCHUP!CO$1,SWISSW!$J:$J,MATCHUP!$A15,SWISSW!$F:$F,"Draw")),"-")</f>
        <v>-</v>
      </c>
      <c r="CP15" s="5" t="str">
        <f ca="1">IFERROR((COUNTIFS(SWISSW!$I:$I,MATCHUP!$A15,SWISSW!$J:$J,MATCHUP!CP$1,SWISSW!$F:$F,"Won")+COUNTIFS(SWISSW!$I:$I,MATCHUP!CP$1,SWISSW!$J:$J,MATCHUP!$A15,SWISSW!$F:$F,"Lost"))/(COUNTIFS(SWISSW!$I:$I,MATCHUP!$A15,SWISSW!$J:$J,MATCHUP!CP$1)-COUNTIFS(SWISSW!$I:$I,MATCHUP!$A15,SWISSW!$J:$J,MATCHUP!CP$1,SWISSW!$F:$F,"Draw")+COUNTIFS(SWISSW!$I:$I,MATCHUP!CP$1,SWISSW!$J:$J,MATCHUP!$A15)-COUNTIFS(SWISSW!$I:$I,MATCHUP!CP$1,SWISSW!$J:$J,MATCHUP!$A15,SWISSW!$F:$F,"Draw")),"-")</f>
        <v>-</v>
      </c>
      <c r="CQ15" s="5" t="str">
        <f ca="1">IFERROR((COUNTIFS(SWISSW!$I:$I,MATCHUP!$A15,SWISSW!$J:$J,MATCHUP!CQ$1,SWISSW!$F:$F,"Won")+COUNTIFS(SWISSW!$I:$I,MATCHUP!CQ$1,SWISSW!$J:$J,MATCHUP!$A15,SWISSW!$F:$F,"Lost"))/(COUNTIFS(SWISSW!$I:$I,MATCHUP!$A15,SWISSW!$J:$J,MATCHUP!CQ$1)-COUNTIFS(SWISSW!$I:$I,MATCHUP!$A15,SWISSW!$J:$J,MATCHUP!CQ$1,SWISSW!$F:$F,"Draw")+COUNTIFS(SWISSW!$I:$I,MATCHUP!CQ$1,SWISSW!$J:$J,MATCHUP!$A15)-COUNTIFS(SWISSW!$I:$I,MATCHUP!CQ$1,SWISSW!$J:$J,MATCHUP!$A15,SWISSW!$F:$F,"Draw")),"-")</f>
        <v>-</v>
      </c>
      <c r="CR15" s="5" t="str">
        <f ca="1">IFERROR((COUNTIFS(SWISSW!$I:$I,MATCHUP!$A15,SWISSW!$J:$J,MATCHUP!CR$1,SWISSW!$F:$F,"Won")+COUNTIFS(SWISSW!$I:$I,MATCHUP!CR$1,SWISSW!$J:$J,MATCHUP!$A15,SWISSW!$F:$F,"Lost"))/(COUNTIFS(SWISSW!$I:$I,MATCHUP!$A15,SWISSW!$J:$J,MATCHUP!CR$1)-COUNTIFS(SWISSW!$I:$I,MATCHUP!$A15,SWISSW!$J:$J,MATCHUP!CR$1,SWISSW!$F:$F,"Draw")+COUNTIFS(SWISSW!$I:$I,MATCHUP!CR$1,SWISSW!$J:$J,MATCHUP!$A15)-COUNTIFS(SWISSW!$I:$I,MATCHUP!CR$1,SWISSW!$J:$J,MATCHUP!$A15,SWISSW!$F:$F,"Draw")),"-")</f>
        <v>-</v>
      </c>
      <c r="CS15" s="5" t="str">
        <f ca="1">IFERROR((COUNTIFS(SWISSW!$I:$I,MATCHUP!$A15,SWISSW!$J:$J,MATCHUP!CS$1,SWISSW!$F:$F,"Won")+COUNTIFS(SWISSW!$I:$I,MATCHUP!CS$1,SWISSW!$J:$J,MATCHUP!$A15,SWISSW!$F:$F,"Lost"))/(COUNTIFS(SWISSW!$I:$I,MATCHUP!$A15,SWISSW!$J:$J,MATCHUP!CS$1)-COUNTIFS(SWISSW!$I:$I,MATCHUP!$A15,SWISSW!$J:$J,MATCHUP!CS$1,SWISSW!$F:$F,"Draw")+COUNTIFS(SWISSW!$I:$I,MATCHUP!CS$1,SWISSW!$J:$J,MATCHUP!$A15)-COUNTIFS(SWISSW!$I:$I,MATCHUP!CS$1,SWISSW!$J:$J,MATCHUP!$A15,SWISSW!$F:$F,"Draw")),"-")</f>
        <v>-</v>
      </c>
      <c r="CT15" s="5" t="str">
        <f ca="1">IFERROR((COUNTIFS(SWISSW!$I:$I,MATCHUP!$A15,SWISSW!$J:$J,MATCHUP!CT$1,SWISSW!$F:$F,"Won")+COUNTIFS(SWISSW!$I:$I,MATCHUP!CT$1,SWISSW!$J:$J,MATCHUP!$A15,SWISSW!$F:$F,"Lost"))/(COUNTIFS(SWISSW!$I:$I,MATCHUP!$A15,SWISSW!$J:$J,MATCHUP!CT$1)-COUNTIFS(SWISSW!$I:$I,MATCHUP!$A15,SWISSW!$J:$J,MATCHUP!CT$1,SWISSW!$F:$F,"Draw")+COUNTIFS(SWISSW!$I:$I,MATCHUP!CT$1,SWISSW!$J:$J,MATCHUP!$A15)-COUNTIFS(SWISSW!$I:$I,MATCHUP!CT$1,SWISSW!$J:$J,MATCHUP!$A15,SWISSW!$F:$F,"Draw")),"-")</f>
        <v>-</v>
      </c>
      <c r="CU15" s="5" t="str">
        <f ca="1">IFERROR((COUNTIFS(SWISSW!$I:$I,MATCHUP!$A15,SWISSW!$J:$J,MATCHUP!CU$1,SWISSW!$F:$F,"Won")+COUNTIFS(SWISSW!$I:$I,MATCHUP!CU$1,SWISSW!$J:$J,MATCHUP!$A15,SWISSW!$F:$F,"Lost"))/(COUNTIFS(SWISSW!$I:$I,MATCHUP!$A15,SWISSW!$J:$J,MATCHUP!CU$1)-COUNTIFS(SWISSW!$I:$I,MATCHUP!$A15,SWISSW!$J:$J,MATCHUP!CU$1,SWISSW!$F:$F,"Draw")+COUNTIFS(SWISSW!$I:$I,MATCHUP!CU$1,SWISSW!$J:$J,MATCHUP!$A15)-COUNTIFS(SWISSW!$I:$I,MATCHUP!CU$1,SWISSW!$J:$J,MATCHUP!$A15,SWISSW!$F:$F,"Draw")),"-")</f>
        <v>-</v>
      </c>
      <c r="CV15" s="5" t="str">
        <f ca="1">IFERROR((COUNTIFS(SWISSW!$I:$I,MATCHUP!$A15,SWISSW!$J:$J,MATCHUP!CV$1,SWISSW!$F:$F,"Won")+COUNTIFS(SWISSW!$I:$I,MATCHUP!CV$1,SWISSW!$J:$J,MATCHUP!$A15,SWISSW!$F:$F,"Lost"))/(COUNTIFS(SWISSW!$I:$I,MATCHUP!$A15,SWISSW!$J:$J,MATCHUP!CV$1)-COUNTIFS(SWISSW!$I:$I,MATCHUP!$A15,SWISSW!$J:$J,MATCHUP!CV$1,SWISSW!$F:$F,"Draw")+COUNTIFS(SWISSW!$I:$I,MATCHUP!CV$1,SWISSW!$J:$J,MATCHUP!$A15)-COUNTIFS(SWISSW!$I:$I,MATCHUP!CV$1,SWISSW!$J:$J,MATCHUP!$A15,SWISSW!$F:$F,"Draw")),"-")</f>
        <v>-</v>
      </c>
    </row>
    <row r="16" spans="1:100" s="6" customFormat="1" ht="55" customHeight="1" x14ac:dyDescent="0.25">
      <c r="A16" s="3" t="str" cm="1">
        <f t="array" aca="1" ref="A16" ca="1">INDIRECT(ADDRESS(ROW(),1,,1,"METABREAK"))</f>
        <v>Jeskai Ephemerate</v>
      </c>
      <c r="B16" s="5">
        <f ca="1">IFERROR((COUNTIFS(SWISSW!$I:$I,MATCHUP!$A16,SWISSW!$J:$J,MATCHUP!B$1,SWISSW!$F:$F,"Won")+COUNTIFS(SWISSW!$I:$I,MATCHUP!B$1,SWISSW!$J:$J,MATCHUP!$A16,SWISSW!$F:$F,"Lost"))/(COUNTIFS(SWISSW!$I:$I,MATCHUP!$A16,SWISSW!$J:$J,MATCHUP!B$1)-COUNTIFS(SWISSW!$I:$I,MATCHUP!$A16,SWISSW!$J:$J,MATCHUP!B$1,SWISSW!$F:$F,"Draw")+COUNTIFS(SWISSW!$I:$I,MATCHUP!B$1,SWISSW!$J:$J,MATCHUP!$A16)-COUNTIFS(SWISSW!$I:$I,MATCHUP!B$1,SWISSW!$J:$J,MATCHUP!$A16,SWISSW!$F:$F,"Draw")),"-")</f>
        <v>0.60869565217391308</v>
      </c>
      <c r="C16" s="5">
        <f ca="1">IFERROR((COUNTIFS(SWISSW!$I:$I,MATCHUP!$A16,SWISSW!$J:$J,MATCHUP!C$1,SWISSW!$F:$F,"Won")+COUNTIFS(SWISSW!$I:$I,MATCHUP!C$1,SWISSW!$J:$J,MATCHUP!$A16,SWISSW!$F:$F,"Lost"))/(COUNTIFS(SWISSW!$I:$I,MATCHUP!$A16,SWISSW!$J:$J,MATCHUP!C$1)-COUNTIFS(SWISSW!$I:$I,MATCHUP!$A16,SWISSW!$J:$J,MATCHUP!C$1,SWISSW!$F:$F,"Draw")+COUNTIFS(SWISSW!$I:$I,MATCHUP!C$1,SWISSW!$J:$J,MATCHUP!$A16)-COUNTIFS(SWISSW!$I:$I,MATCHUP!C$1,SWISSW!$J:$J,MATCHUP!$A16,SWISSW!$F:$F,"Draw")),"-")</f>
        <v>0.41176470588235292</v>
      </c>
      <c r="D16" s="5">
        <f ca="1">IFERROR((COUNTIFS(SWISSW!$I:$I,MATCHUP!$A16,SWISSW!$J:$J,MATCHUP!D$1,SWISSW!$F:$F,"Won")+COUNTIFS(SWISSW!$I:$I,MATCHUP!D$1,SWISSW!$J:$J,MATCHUP!$A16,SWISSW!$F:$F,"Lost"))/(COUNTIFS(SWISSW!$I:$I,MATCHUP!$A16,SWISSW!$J:$J,MATCHUP!D$1)-COUNTIFS(SWISSW!$I:$I,MATCHUP!$A16,SWISSW!$J:$J,MATCHUP!D$1,SWISSW!$F:$F,"Draw")+COUNTIFS(SWISSW!$I:$I,MATCHUP!D$1,SWISSW!$J:$J,MATCHUP!$A16)-COUNTIFS(SWISSW!$I:$I,MATCHUP!D$1,SWISSW!$J:$J,MATCHUP!$A16,SWISSW!$F:$F,"Draw")),"-")</f>
        <v>0.53846153846153844</v>
      </c>
      <c r="E16" s="5">
        <f ca="1">IFERROR((COUNTIFS(SWISSW!$I:$I,MATCHUP!$A16,SWISSW!$J:$J,MATCHUP!E$1,SWISSW!$F:$F,"Won")+COUNTIFS(SWISSW!$I:$I,MATCHUP!E$1,SWISSW!$J:$J,MATCHUP!$A16,SWISSW!$F:$F,"Lost"))/(COUNTIFS(SWISSW!$I:$I,MATCHUP!$A16,SWISSW!$J:$J,MATCHUP!E$1)-COUNTIFS(SWISSW!$I:$I,MATCHUP!$A16,SWISSW!$J:$J,MATCHUP!E$1,SWISSW!$F:$F,"Draw")+COUNTIFS(SWISSW!$I:$I,MATCHUP!E$1,SWISSW!$J:$J,MATCHUP!$A16)-COUNTIFS(SWISSW!$I:$I,MATCHUP!E$1,SWISSW!$J:$J,MATCHUP!$A16,SWISSW!$F:$F,"Draw")),"-")</f>
        <v>0.66666666666666663</v>
      </c>
      <c r="F16" s="5">
        <f ca="1">IFERROR((COUNTIFS(SWISSW!$I:$I,MATCHUP!$A16,SWISSW!$J:$J,MATCHUP!F$1,SWISSW!$F:$F,"Won")+COUNTIFS(SWISSW!$I:$I,MATCHUP!F$1,SWISSW!$J:$J,MATCHUP!$A16,SWISSW!$F:$F,"Lost"))/(COUNTIFS(SWISSW!$I:$I,MATCHUP!$A16,SWISSW!$J:$J,MATCHUP!F$1)-COUNTIFS(SWISSW!$I:$I,MATCHUP!$A16,SWISSW!$J:$J,MATCHUP!F$1,SWISSW!$F:$F,"Draw")+COUNTIFS(SWISSW!$I:$I,MATCHUP!F$1,SWISSW!$J:$J,MATCHUP!$A16)-COUNTIFS(SWISSW!$I:$I,MATCHUP!F$1,SWISSW!$J:$J,MATCHUP!$A16,SWISSW!$F:$F,"Draw")),"-")</f>
        <v>0.5</v>
      </c>
      <c r="G16" s="5">
        <f ca="1">IFERROR((COUNTIFS(SWISSW!$I:$I,MATCHUP!$A16,SWISSW!$J:$J,MATCHUP!G$1,SWISSW!$F:$F,"Won")+COUNTIFS(SWISSW!$I:$I,MATCHUP!G$1,SWISSW!$J:$J,MATCHUP!$A16,SWISSW!$F:$F,"Lost"))/(COUNTIFS(SWISSW!$I:$I,MATCHUP!$A16,SWISSW!$J:$J,MATCHUP!G$1)-COUNTIFS(SWISSW!$I:$I,MATCHUP!$A16,SWISSW!$J:$J,MATCHUP!G$1,SWISSW!$F:$F,"Draw")+COUNTIFS(SWISSW!$I:$I,MATCHUP!G$1,SWISSW!$J:$J,MATCHUP!$A16)-COUNTIFS(SWISSW!$I:$I,MATCHUP!G$1,SWISSW!$J:$J,MATCHUP!$A16,SWISSW!$F:$F,"Draw")),"-")</f>
        <v>0.69230769230769229</v>
      </c>
      <c r="H16" s="5">
        <f ca="1">IFERROR((COUNTIFS(SWISSW!$I:$I,MATCHUP!$A16,SWISSW!$J:$J,MATCHUP!H$1,SWISSW!$F:$F,"Won")+COUNTIFS(SWISSW!$I:$I,MATCHUP!H$1,SWISSW!$J:$J,MATCHUP!$A16,SWISSW!$F:$F,"Lost"))/(COUNTIFS(SWISSW!$I:$I,MATCHUP!$A16,SWISSW!$J:$J,MATCHUP!H$1)-COUNTIFS(SWISSW!$I:$I,MATCHUP!$A16,SWISSW!$J:$J,MATCHUP!H$1,SWISSW!$F:$F,"Draw")+COUNTIFS(SWISSW!$I:$I,MATCHUP!H$1,SWISSW!$J:$J,MATCHUP!$A16)-COUNTIFS(SWISSW!$I:$I,MATCHUP!H$1,SWISSW!$J:$J,MATCHUP!$A16,SWISSW!$F:$F,"Draw")),"-")</f>
        <v>0.5</v>
      </c>
      <c r="I16" s="5">
        <f ca="1">IFERROR((COUNTIFS(SWISSW!$I:$I,MATCHUP!$A16,SWISSW!$J:$J,MATCHUP!I$1,SWISSW!$F:$F,"Won")+COUNTIFS(SWISSW!$I:$I,MATCHUP!I$1,SWISSW!$J:$J,MATCHUP!$A16,SWISSW!$F:$F,"Lost"))/(COUNTIFS(SWISSW!$I:$I,MATCHUP!$A16,SWISSW!$J:$J,MATCHUP!I$1)-COUNTIFS(SWISSW!$I:$I,MATCHUP!$A16,SWISSW!$J:$J,MATCHUP!I$1,SWISSW!$F:$F,"Draw")+COUNTIFS(SWISSW!$I:$I,MATCHUP!I$1,SWISSW!$J:$J,MATCHUP!$A16)-COUNTIFS(SWISSW!$I:$I,MATCHUP!I$1,SWISSW!$J:$J,MATCHUP!$A16,SWISSW!$F:$F,"Draw")),"-")</f>
        <v>0.42857142857142855</v>
      </c>
      <c r="J16" s="5">
        <f ca="1">IFERROR((COUNTIFS(SWISSW!$I:$I,MATCHUP!$A16,SWISSW!$J:$J,MATCHUP!J$1,SWISSW!$F:$F,"Won")+COUNTIFS(SWISSW!$I:$I,MATCHUP!J$1,SWISSW!$J:$J,MATCHUP!$A16,SWISSW!$F:$F,"Lost"))/(COUNTIFS(SWISSW!$I:$I,MATCHUP!$A16,SWISSW!$J:$J,MATCHUP!J$1)-COUNTIFS(SWISSW!$I:$I,MATCHUP!$A16,SWISSW!$J:$J,MATCHUP!J$1,SWISSW!$F:$F,"Draw")+COUNTIFS(SWISSW!$I:$I,MATCHUP!J$1,SWISSW!$J:$J,MATCHUP!$A16)-COUNTIFS(SWISSW!$I:$I,MATCHUP!J$1,SWISSW!$J:$J,MATCHUP!$A16,SWISSW!$F:$F,"Draw")),"-")</f>
        <v>0.5714285714285714</v>
      </c>
      <c r="K16" s="5">
        <f ca="1">IFERROR((COUNTIFS(SWISSW!$I:$I,MATCHUP!$A16,SWISSW!$J:$J,MATCHUP!K$1,SWISSW!$F:$F,"Won")+COUNTIFS(SWISSW!$I:$I,MATCHUP!K$1,SWISSW!$J:$J,MATCHUP!$A16,SWISSW!$F:$F,"Lost"))/(COUNTIFS(SWISSW!$I:$I,MATCHUP!$A16,SWISSW!$J:$J,MATCHUP!K$1)-COUNTIFS(SWISSW!$I:$I,MATCHUP!$A16,SWISSW!$J:$J,MATCHUP!K$1,SWISSW!$F:$F,"Draw")+COUNTIFS(SWISSW!$I:$I,MATCHUP!K$1,SWISSW!$J:$J,MATCHUP!$A16)-COUNTIFS(SWISSW!$I:$I,MATCHUP!K$1,SWISSW!$J:$J,MATCHUP!$A16,SWISSW!$F:$F,"Draw")),"-")</f>
        <v>0.75</v>
      </c>
      <c r="L16" s="5">
        <f ca="1">IFERROR((COUNTIFS(SWISSW!$I:$I,MATCHUP!$A16,SWISSW!$J:$J,MATCHUP!L$1,SWISSW!$F:$F,"Won")+COUNTIFS(SWISSW!$I:$I,MATCHUP!L$1,SWISSW!$J:$J,MATCHUP!$A16,SWISSW!$F:$F,"Lost"))/(COUNTIFS(SWISSW!$I:$I,MATCHUP!$A16,SWISSW!$J:$J,MATCHUP!L$1)-COUNTIFS(SWISSW!$I:$I,MATCHUP!$A16,SWISSW!$J:$J,MATCHUP!L$1,SWISSW!$F:$F,"Draw")+COUNTIFS(SWISSW!$I:$I,MATCHUP!L$1,SWISSW!$J:$J,MATCHUP!$A16)-COUNTIFS(SWISSW!$I:$I,MATCHUP!L$1,SWISSW!$J:$J,MATCHUP!$A16,SWISSW!$F:$F,"Draw")),"-")</f>
        <v>0</v>
      </c>
      <c r="M16" s="5">
        <f ca="1">IFERROR((COUNTIFS(SWISSW!$I:$I,MATCHUP!$A16,SWISSW!$J:$J,MATCHUP!M$1,SWISSW!$F:$F,"Won")+COUNTIFS(SWISSW!$I:$I,MATCHUP!M$1,SWISSW!$J:$J,MATCHUP!$A16,SWISSW!$F:$F,"Lost"))/(COUNTIFS(SWISSW!$I:$I,MATCHUP!$A16,SWISSW!$J:$J,MATCHUP!M$1)-COUNTIFS(SWISSW!$I:$I,MATCHUP!$A16,SWISSW!$J:$J,MATCHUP!M$1,SWISSW!$F:$F,"Draw")+COUNTIFS(SWISSW!$I:$I,MATCHUP!M$1,SWISSW!$J:$J,MATCHUP!$A16)-COUNTIFS(SWISSW!$I:$I,MATCHUP!M$1,SWISSW!$J:$J,MATCHUP!$A16,SWISSW!$F:$F,"Draw")),"-")</f>
        <v>0.75</v>
      </c>
      <c r="N16" s="5">
        <f ca="1">IFERROR((COUNTIFS(SWISSW!$I:$I,MATCHUP!$A16,SWISSW!$J:$J,MATCHUP!N$1,SWISSW!$F:$F,"Won")+COUNTIFS(SWISSW!$I:$I,MATCHUP!N$1,SWISSW!$J:$J,MATCHUP!$A16,SWISSW!$F:$F,"Lost"))/(COUNTIFS(SWISSW!$I:$I,MATCHUP!$A16,SWISSW!$J:$J,MATCHUP!N$1)-COUNTIFS(SWISSW!$I:$I,MATCHUP!$A16,SWISSW!$J:$J,MATCHUP!N$1,SWISSW!$F:$F,"Draw")+COUNTIFS(SWISSW!$I:$I,MATCHUP!N$1,SWISSW!$J:$J,MATCHUP!$A16)-COUNTIFS(SWISSW!$I:$I,MATCHUP!N$1,SWISSW!$J:$J,MATCHUP!$A16,SWISSW!$F:$F,"Draw")),"-")</f>
        <v>0.25</v>
      </c>
      <c r="O16" s="5">
        <f ca="1">IFERROR((COUNTIFS(SWISSW!$I:$I,MATCHUP!$A16,SWISSW!$J:$J,MATCHUP!O$1,SWISSW!$F:$F,"Won")+COUNTIFS(SWISSW!$I:$I,MATCHUP!O$1,SWISSW!$J:$J,MATCHUP!$A16,SWISSW!$F:$F,"Lost"))/(COUNTIFS(SWISSW!$I:$I,MATCHUP!$A16,SWISSW!$J:$J,MATCHUP!O$1)-COUNTIFS(SWISSW!$I:$I,MATCHUP!$A16,SWISSW!$J:$J,MATCHUP!O$1,SWISSW!$F:$F,"Draw")+COUNTIFS(SWISSW!$I:$I,MATCHUP!O$1,SWISSW!$J:$J,MATCHUP!$A16)-COUNTIFS(SWISSW!$I:$I,MATCHUP!O$1,SWISSW!$J:$J,MATCHUP!$A16,SWISSW!$F:$F,"Draw")),"-")</f>
        <v>0.33333333333333331</v>
      </c>
      <c r="P16" s="5">
        <f ca="1">IFERROR((COUNTIFS(SWISSW!$I:$I,MATCHUP!$A16,SWISSW!$J:$J,MATCHUP!P$1,SWISSW!$F:$F,"Won")+COUNTIFS(SWISSW!$I:$I,MATCHUP!P$1,SWISSW!$J:$J,MATCHUP!$A16,SWISSW!$F:$F,"Lost"))/(COUNTIFS(SWISSW!$I:$I,MATCHUP!$A16,SWISSW!$J:$J,MATCHUP!P$1)-COUNTIFS(SWISSW!$I:$I,MATCHUP!$A16,SWISSW!$J:$J,MATCHUP!P$1,SWISSW!$F:$F,"Draw")+COUNTIFS(SWISSW!$I:$I,MATCHUP!P$1,SWISSW!$J:$J,MATCHUP!$A16)-COUNTIFS(SWISSW!$I:$I,MATCHUP!P$1,SWISSW!$J:$J,MATCHUP!$A16,SWISSW!$F:$F,"Draw")),"-")</f>
        <v>0.5</v>
      </c>
      <c r="Q16" s="5">
        <f ca="1">IFERROR((COUNTIFS(SWISSW!$I:$I,MATCHUP!$A16,SWISSW!$J:$J,MATCHUP!Q$1,SWISSW!$F:$F,"Won")+COUNTIFS(SWISSW!$I:$I,MATCHUP!Q$1,SWISSW!$J:$J,MATCHUP!$A16,SWISSW!$F:$F,"Lost"))/(COUNTIFS(SWISSW!$I:$I,MATCHUP!$A16,SWISSW!$J:$J,MATCHUP!Q$1)-COUNTIFS(SWISSW!$I:$I,MATCHUP!$A16,SWISSW!$J:$J,MATCHUP!Q$1,SWISSW!$F:$F,"Draw")+COUNTIFS(SWISSW!$I:$I,MATCHUP!Q$1,SWISSW!$J:$J,MATCHUP!$A16)-COUNTIFS(SWISSW!$I:$I,MATCHUP!Q$1,SWISSW!$J:$J,MATCHUP!$A16,SWISSW!$F:$F,"Draw")),"-")</f>
        <v>0</v>
      </c>
      <c r="R16" s="5">
        <f ca="1">IFERROR((COUNTIFS(SWISSW!$I:$I,MATCHUP!$A16,SWISSW!$J:$J,MATCHUP!R$1,SWISSW!$F:$F,"Won")+COUNTIFS(SWISSW!$I:$I,MATCHUP!R$1,SWISSW!$J:$J,MATCHUP!$A16,SWISSW!$F:$F,"Lost"))/(COUNTIFS(SWISSW!$I:$I,MATCHUP!$A16,SWISSW!$J:$J,MATCHUP!R$1)-COUNTIFS(SWISSW!$I:$I,MATCHUP!$A16,SWISSW!$J:$J,MATCHUP!R$1,SWISSW!$F:$F,"Draw")+COUNTIFS(SWISSW!$I:$I,MATCHUP!R$1,SWISSW!$J:$J,MATCHUP!$A16)-COUNTIFS(SWISSW!$I:$I,MATCHUP!R$1,SWISSW!$J:$J,MATCHUP!$A16,SWISSW!$F:$F,"Draw")),"-")</f>
        <v>0.66666666666666663</v>
      </c>
      <c r="S16" s="5">
        <f ca="1">IFERROR((COUNTIFS(SWISSW!$I:$I,MATCHUP!$A16,SWISSW!$J:$J,MATCHUP!S$1,SWISSW!$F:$F,"Won")+COUNTIFS(SWISSW!$I:$I,MATCHUP!S$1,SWISSW!$J:$J,MATCHUP!$A16,SWISSW!$F:$F,"Lost"))/(COUNTIFS(SWISSW!$I:$I,MATCHUP!$A16,SWISSW!$J:$J,MATCHUP!S$1)-COUNTIFS(SWISSW!$I:$I,MATCHUP!$A16,SWISSW!$J:$J,MATCHUP!S$1,SWISSW!$F:$F,"Draw")+COUNTIFS(SWISSW!$I:$I,MATCHUP!S$1,SWISSW!$J:$J,MATCHUP!$A16)-COUNTIFS(SWISSW!$I:$I,MATCHUP!S$1,SWISSW!$J:$J,MATCHUP!$A16,SWISSW!$F:$F,"Draw")),"-")</f>
        <v>0</v>
      </c>
      <c r="T16" s="5">
        <f ca="1">IFERROR((COUNTIFS(SWISSW!$I:$I,MATCHUP!$A16,SWISSW!$J:$J,MATCHUP!T$1,SWISSW!$F:$F,"Won")+COUNTIFS(SWISSW!$I:$I,MATCHUP!T$1,SWISSW!$J:$J,MATCHUP!$A16,SWISSW!$F:$F,"Lost"))/(COUNTIFS(SWISSW!$I:$I,MATCHUP!$A16,SWISSW!$J:$J,MATCHUP!T$1)-COUNTIFS(SWISSW!$I:$I,MATCHUP!$A16,SWISSW!$J:$J,MATCHUP!T$1,SWISSW!$F:$F,"Draw")+COUNTIFS(SWISSW!$I:$I,MATCHUP!T$1,SWISSW!$J:$J,MATCHUP!$A16)-COUNTIFS(SWISSW!$I:$I,MATCHUP!T$1,SWISSW!$J:$J,MATCHUP!$A16,SWISSW!$F:$F,"Draw")),"-")</f>
        <v>0</v>
      </c>
      <c r="U16" s="5">
        <f ca="1">IFERROR((COUNTIFS(SWISSW!$I:$I,MATCHUP!$A16,SWISSW!$J:$J,MATCHUP!U$1,SWISSW!$F:$F,"Won")+COUNTIFS(SWISSW!$I:$I,MATCHUP!U$1,SWISSW!$J:$J,MATCHUP!$A16,SWISSW!$F:$F,"Lost"))/(COUNTIFS(SWISSW!$I:$I,MATCHUP!$A16,SWISSW!$J:$J,MATCHUP!U$1)-COUNTIFS(SWISSW!$I:$I,MATCHUP!$A16,SWISSW!$J:$J,MATCHUP!U$1,SWISSW!$F:$F,"Draw")+COUNTIFS(SWISSW!$I:$I,MATCHUP!U$1,SWISSW!$J:$J,MATCHUP!$A16)-COUNTIFS(SWISSW!$I:$I,MATCHUP!U$1,SWISSW!$J:$J,MATCHUP!$A16,SWISSW!$F:$F,"Draw")),"-")</f>
        <v>0.33333333333333331</v>
      </c>
      <c r="V16" s="5">
        <f ca="1">IFERROR((COUNTIFS(SWISSW!$I:$I,MATCHUP!$A16,SWISSW!$J:$J,MATCHUP!V$1,SWISSW!$F:$F,"Won")+COUNTIFS(SWISSW!$I:$I,MATCHUP!V$1,SWISSW!$J:$J,MATCHUP!$A16,SWISSW!$F:$F,"Lost"))/(COUNTIFS(SWISSW!$I:$I,MATCHUP!$A16,SWISSW!$J:$J,MATCHUP!V$1)-COUNTIFS(SWISSW!$I:$I,MATCHUP!$A16,SWISSW!$J:$J,MATCHUP!V$1,SWISSW!$F:$F,"Draw")+COUNTIFS(SWISSW!$I:$I,MATCHUP!V$1,SWISSW!$J:$J,MATCHUP!$A16)-COUNTIFS(SWISSW!$I:$I,MATCHUP!V$1,SWISSW!$J:$J,MATCHUP!$A16,SWISSW!$F:$F,"Draw")),"-")</f>
        <v>1</v>
      </c>
      <c r="W16" s="5">
        <f ca="1">IFERROR((COUNTIFS(SWISSW!$I:$I,MATCHUP!$A16,SWISSW!$J:$J,MATCHUP!W$1,SWISSW!$F:$F,"Won")+COUNTIFS(SWISSW!$I:$I,MATCHUP!W$1,SWISSW!$J:$J,MATCHUP!$A16,SWISSW!$F:$F,"Lost"))/(COUNTIFS(SWISSW!$I:$I,MATCHUP!$A16,SWISSW!$J:$J,MATCHUP!W$1)-COUNTIFS(SWISSW!$I:$I,MATCHUP!$A16,SWISSW!$J:$J,MATCHUP!W$1,SWISSW!$F:$F,"Draw")+COUNTIFS(SWISSW!$I:$I,MATCHUP!W$1,SWISSW!$J:$J,MATCHUP!$A16)-COUNTIFS(SWISSW!$I:$I,MATCHUP!W$1,SWISSW!$J:$J,MATCHUP!$A16,SWISSW!$F:$F,"Draw")),"-")</f>
        <v>1</v>
      </c>
      <c r="X16" s="5" t="str">
        <f ca="1">IFERROR((COUNTIFS(SWISSW!$I:$I,MATCHUP!$A16,SWISSW!$J:$J,MATCHUP!X$1,SWISSW!$F:$F,"Won")+COUNTIFS(SWISSW!$I:$I,MATCHUP!X$1,SWISSW!$J:$J,MATCHUP!$A16,SWISSW!$F:$F,"Lost"))/(COUNTIFS(SWISSW!$I:$I,MATCHUP!$A16,SWISSW!$J:$J,MATCHUP!X$1)-COUNTIFS(SWISSW!$I:$I,MATCHUP!$A16,SWISSW!$J:$J,MATCHUP!X$1,SWISSW!$F:$F,"Draw")+COUNTIFS(SWISSW!$I:$I,MATCHUP!X$1,SWISSW!$J:$J,MATCHUP!$A16)-COUNTIFS(SWISSW!$I:$I,MATCHUP!X$1,SWISSW!$J:$J,MATCHUP!$A16,SWISSW!$F:$F,"Draw")),"-")</f>
        <v>-</v>
      </c>
      <c r="Y16" s="5">
        <f ca="1">IFERROR((COUNTIFS(SWISSW!$I:$I,MATCHUP!$A16,SWISSW!$J:$J,MATCHUP!Y$1,SWISSW!$F:$F,"Won")+COUNTIFS(SWISSW!$I:$I,MATCHUP!Y$1,SWISSW!$J:$J,MATCHUP!$A16,SWISSW!$F:$F,"Lost"))/(COUNTIFS(SWISSW!$I:$I,MATCHUP!$A16,SWISSW!$J:$J,MATCHUP!Y$1)-COUNTIFS(SWISSW!$I:$I,MATCHUP!$A16,SWISSW!$J:$J,MATCHUP!Y$1,SWISSW!$F:$F,"Draw")+COUNTIFS(SWISSW!$I:$I,MATCHUP!Y$1,SWISSW!$J:$J,MATCHUP!$A16)-COUNTIFS(SWISSW!$I:$I,MATCHUP!Y$1,SWISSW!$J:$J,MATCHUP!$A16,SWISSW!$F:$F,"Draw")),"-")</f>
        <v>0</v>
      </c>
      <c r="Z16" s="5">
        <f ca="1">IFERROR((COUNTIFS(SWISSW!$I:$I,MATCHUP!$A16,SWISSW!$J:$J,MATCHUP!Z$1,SWISSW!$F:$F,"Won")+COUNTIFS(SWISSW!$I:$I,MATCHUP!Z$1,SWISSW!$J:$J,MATCHUP!$A16,SWISSW!$F:$F,"Lost"))/(COUNTIFS(SWISSW!$I:$I,MATCHUP!$A16,SWISSW!$J:$J,MATCHUP!Z$1)-COUNTIFS(SWISSW!$I:$I,MATCHUP!$A16,SWISSW!$J:$J,MATCHUP!Z$1,SWISSW!$F:$F,"Draw")+COUNTIFS(SWISSW!$I:$I,MATCHUP!Z$1,SWISSW!$J:$J,MATCHUP!$A16)-COUNTIFS(SWISSW!$I:$I,MATCHUP!Z$1,SWISSW!$J:$J,MATCHUP!$A16,SWISSW!$F:$F,"Draw")),"-")</f>
        <v>1</v>
      </c>
      <c r="AA16" s="5" t="str">
        <f ca="1">IFERROR((COUNTIFS(SWISSW!$I:$I,MATCHUP!$A16,SWISSW!$J:$J,MATCHUP!AA$1,SWISSW!$F:$F,"Won")+COUNTIFS(SWISSW!$I:$I,MATCHUP!AA$1,SWISSW!$J:$J,MATCHUP!$A16,SWISSW!$F:$F,"Lost"))/(COUNTIFS(SWISSW!$I:$I,MATCHUP!$A16,SWISSW!$J:$J,MATCHUP!AA$1)-COUNTIFS(SWISSW!$I:$I,MATCHUP!$A16,SWISSW!$J:$J,MATCHUP!AA$1,SWISSW!$F:$F,"Draw")+COUNTIFS(SWISSW!$I:$I,MATCHUP!AA$1,SWISSW!$J:$J,MATCHUP!$A16)-COUNTIFS(SWISSW!$I:$I,MATCHUP!AA$1,SWISSW!$J:$J,MATCHUP!$A16,SWISSW!$F:$F,"Draw")),"-")</f>
        <v>-</v>
      </c>
      <c r="AB16" s="5">
        <f ca="1">IFERROR((COUNTIFS(SWISSW!$I:$I,MATCHUP!$A16,SWISSW!$J:$J,MATCHUP!AB$1,SWISSW!$F:$F,"Won")+COUNTIFS(SWISSW!$I:$I,MATCHUP!AB$1,SWISSW!$J:$J,MATCHUP!$A16,SWISSW!$F:$F,"Lost"))/(COUNTIFS(SWISSW!$I:$I,MATCHUP!$A16,SWISSW!$J:$J,MATCHUP!AB$1)-COUNTIFS(SWISSW!$I:$I,MATCHUP!$A16,SWISSW!$J:$J,MATCHUP!AB$1,SWISSW!$F:$F,"Draw")+COUNTIFS(SWISSW!$I:$I,MATCHUP!AB$1,SWISSW!$J:$J,MATCHUP!$A16)-COUNTIFS(SWISSW!$I:$I,MATCHUP!AB$1,SWISSW!$J:$J,MATCHUP!$A16,SWISSW!$F:$F,"Draw")),"-")</f>
        <v>0</v>
      </c>
      <c r="AC16" s="5" t="str">
        <f ca="1">IFERROR((COUNTIFS(SWISSW!$I:$I,MATCHUP!$A16,SWISSW!$J:$J,MATCHUP!AC$1,SWISSW!$F:$F,"Won")+COUNTIFS(SWISSW!$I:$I,MATCHUP!AC$1,SWISSW!$J:$J,MATCHUP!$A16,SWISSW!$F:$F,"Lost"))/(COUNTIFS(SWISSW!$I:$I,MATCHUP!$A16,SWISSW!$J:$J,MATCHUP!AC$1)-COUNTIFS(SWISSW!$I:$I,MATCHUP!$A16,SWISSW!$J:$J,MATCHUP!AC$1,SWISSW!$F:$F,"Draw")+COUNTIFS(SWISSW!$I:$I,MATCHUP!AC$1,SWISSW!$J:$J,MATCHUP!$A16)-COUNTIFS(SWISSW!$I:$I,MATCHUP!AC$1,SWISSW!$J:$J,MATCHUP!$A16,SWISSW!$F:$F,"Draw")),"-")</f>
        <v>-</v>
      </c>
      <c r="AD16" s="5" t="str">
        <f ca="1">IFERROR((COUNTIFS(SWISSW!$I:$I,MATCHUP!$A16,SWISSW!$J:$J,MATCHUP!AD$1,SWISSW!$F:$F,"Won")+COUNTIFS(SWISSW!$I:$I,MATCHUP!AD$1,SWISSW!$J:$J,MATCHUP!$A16,SWISSW!$F:$F,"Lost"))/(COUNTIFS(SWISSW!$I:$I,MATCHUP!$A16,SWISSW!$J:$J,MATCHUP!AD$1)-COUNTIFS(SWISSW!$I:$I,MATCHUP!$A16,SWISSW!$J:$J,MATCHUP!AD$1,SWISSW!$F:$F,"Draw")+COUNTIFS(SWISSW!$I:$I,MATCHUP!AD$1,SWISSW!$J:$J,MATCHUP!$A16)-COUNTIFS(SWISSW!$I:$I,MATCHUP!AD$1,SWISSW!$J:$J,MATCHUP!$A16,SWISSW!$F:$F,"Draw")),"-")</f>
        <v>-</v>
      </c>
      <c r="AE16" s="5" t="str">
        <f ca="1">IFERROR((COUNTIFS(SWISSW!$I:$I,MATCHUP!$A16,SWISSW!$J:$J,MATCHUP!AE$1,SWISSW!$F:$F,"Won")+COUNTIFS(SWISSW!$I:$I,MATCHUP!AE$1,SWISSW!$J:$J,MATCHUP!$A16,SWISSW!$F:$F,"Lost"))/(COUNTIFS(SWISSW!$I:$I,MATCHUP!$A16,SWISSW!$J:$J,MATCHUP!AE$1)-COUNTIFS(SWISSW!$I:$I,MATCHUP!$A16,SWISSW!$J:$J,MATCHUP!AE$1,SWISSW!$F:$F,"Draw")+COUNTIFS(SWISSW!$I:$I,MATCHUP!AE$1,SWISSW!$J:$J,MATCHUP!$A16)-COUNTIFS(SWISSW!$I:$I,MATCHUP!AE$1,SWISSW!$J:$J,MATCHUP!$A16,SWISSW!$F:$F,"Draw")),"-")</f>
        <v>-</v>
      </c>
      <c r="AF16" s="5">
        <f ca="1">IFERROR((COUNTIFS(SWISSW!$I:$I,MATCHUP!$A16,SWISSW!$J:$J,MATCHUP!AF$1,SWISSW!$F:$F,"Won")+COUNTIFS(SWISSW!$I:$I,MATCHUP!AF$1,SWISSW!$J:$J,MATCHUP!$A16,SWISSW!$F:$F,"Lost"))/(COUNTIFS(SWISSW!$I:$I,MATCHUP!$A16,SWISSW!$J:$J,MATCHUP!AF$1)-COUNTIFS(SWISSW!$I:$I,MATCHUP!$A16,SWISSW!$J:$J,MATCHUP!AF$1,SWISSW!$F:$F,"Draw")+COUNTIFS(SWISSW!$I:$I,MATCHUP!AF$1,SWISSW!$J:$J,MATCHUP!$A16)-COUNTIFS(SWISSW!$I:$I,MATCHUP!AF$1,SWISSW!$J:$J,MATCHUP!$A16,SWISSW!$F:$F,"Draw")),"-")</f>
        <v>1</v>
      </c>
      <c r="AG16" s="5" t="str">
        <f ca="1">IFERROR((COUNTIFS(SWISSW!$I:$I,MATCHUP!$A16,SWISSW!$J:$J,MATCHUP!AG$1,SWISSW!$F:$F,"Won")+COUNTIFS(SWISSW!$I:$I,MATCHUP!AG$1,SWISSW!$J:$J,MATCHUP!$A16,SWISSW!$F:$F,"Lost"))/(COUNTIFS(SWISSW!$I:$I,MATCHUP!$A16,SWISSW!$J:$J,MATCHUP!AG$1)-COUNTIFS(SWISSW!$I:$I,MATCHUP!$A16,SWISSW!$J:$J,MATCHUP!AG$1,SWISSW!$F:$F,"Draw")+COUNTIFS(SWISSW!$I:$I,MATCHUP!AG$1,SWISSW!$J:$J,MATCHUP!$A16)-COUNTIFS(SWISSW!$I:$I,MATCHUP!AG$1,SWISSW!$J:$J,MATCHUP!$A16,SWISSW!$F:$F,"Draw")),"-")</f>
        <v>-</v>
      </c>
      <c r="AH16" s="5">
        <f ca="1">IFERROR((COUNTIFS(SWISSW!$I:$I,MATCHUP!$A16,SWISSW!$J:$J,MATCHUP!AH$1,SWISSW!$F:$F,"Won")+COUNTIFS(SWISSW!$I:$I,MATCHUP!AH$1,SWISSW!$J:$J,MATCHUP!$A16,SWISSW!$F:$F,"Lost"))/(COUNTIFS(SWISSW!$I:$I,MATCHUP!$A16,SWISSW!$J:$J,MATCHUP!AH$1)-COUNTIFS(SWISSW!$I:$I,MATCHUP!$A16,SWISSW!$J:$J,MATCHUP!AH$1,SWISSW!$F:$F,"Draw")+COUNTIFS(SWISSW!$I:$I,MATCHUP!AH$1,SWISSW!$J:$J,MATCHUP!$A16)-COUNTIFS(SWISSW!$I:$I,MATCHUP!AH$1,SWISSW!$J:$J,MATCHUP!$A16,SWISSW!$F:$F,"Draw")),"-")</f>
        <v>1</v>
      </c>
      <c r="AI16" s="5" t="str">
        <f ca="1">IFERROR((COUNTIFS(SWISSW!$I:$I,MATCHUP!$A16,SWISSW!$J:$J,MATCHUP!AI$1,SWISSW!$F:$F,"Won")+COUNTIFS(SWISSW!$I:$I,MATCHUP!AI$1,SWISSW!$J:$J,MATCHUP!$A16,SWISSW!$F:$F,"Lost"))/(COUNTIFS(SWISSW!$I:$I,MATCHUP!$A16,SWISSW!$J:$J,MATCHUP!AI$1)-COUNTIFS(SWISSW!$I:$I,MATCHUP!$A16,SWISSW!$J:$J,MATCHUP!AI$1,SWISSW!$F:$F,"Draw")+COUNTIFS(SWISSW!$I:$I,MATCHUP!AI$1,SWISSW!$J:$J,MATCHUP!$A16)-COUNTIFS(SWISSW!$I:$I,MATCHUP!AI$1,SWISSW!$J:$J,MATCHUP!$A16,SWISSW!$F:$F,"Draw")),"-")</f>
        <v>-</v>
      </c>
      <c r="AJ16" s="5">
        <f ca="1">IFERROR((COUNTIFS(SWISSW!$I:$I,MATCHUP!$A16,SWISSW!$J:$J,MATCHUP!AJ$1,SWISSW!$F:$F,"Won")+COUNTIFS(SWISSW!$I:$I,MATCHUP!AJ$1,SWISSW!$J:$J,MATCHUP!$A16,SWISSW!$F:$F,"Lost"))/(COUNTIFS(SWISSW!$I:$I,MATCHUP!$A16,SWISSW!$J:$J,MATCHUP!AJ$1)-COUNTIFS(SWISSW!$I:$I,MATCHUP!$A16,SWISSW!$J:$J,MATCHUP!AJ$1,SWISSW!$F:$F,"Draw")+COUNTIFS(SWISSW!$I:$I,MATCHUP!AJ$1,SWISSW!$J:$J,MATCHUP!$A16)-COUNTIFS(SWISSW!$I:$I,MATCHUP!AJ$1,SWISSW!$J:$J,MATCHUP!$A16,SWISSW!$F:$F,"Draw")),"-")</f>
        <v>1</v>
      </c>
      <c r="AK16" s="5" t="str">
        <f ca="1">IFERROR((COUNTIFS(SWISSW!$I:$I,MATCHUP!$A16,SWISSW!$J:$J,MATCHUP!AK$1,SWISSW!$F:$F,"Won")+COUNTIFS(SWISSW!$I:$I,MATCHUP!AK$1,SWISSW!$J:$J,MATCHUP!$A16,SWISSW!$F:$F,"Lost"))/(COUNTIFS(SWISSW!$I:$I,MATCHUP!$A16,SWISSW!$J:$J,MATCHUP!AK$1)-COUNTIFS(SWISSW!$I:$I,MATCHUP!$A16,SWISSW!$J:$J,MATCHUP!AK$1,SWISSW!$F:$F,"Draw")+COUNTIFS(SWISSW!$I:$I,MATCHUP!AK$1,SWISSW!$J:$J,MATCHUP!$A16)-COUNTIFS(SWISSW!$I:$I,MATCHUP!AK$1,SWISSW!$J:$J,MATCHUP!$A16,SWISSW!$F:$F,"Draw")),"-")</f>
        <v>-</v>
      </c>
      <c r="AL16" s="5" t="str">
        <f ca="1">IFERROR((COUNTIFS(SWISSW!$I:$I,MATCHUP!$A16,SWISSW!$J:$J,MATCHUP!AL$1,SWISSW!$F:$F,"Won")+COUNTIFS(SWISSW!$I:$I,MATCHUP!AL$1,SWISSW!$J:$J,MATCHUP!$A16,SWISSW!$F:$F,"Lost"))/(COUNTIFS(SWISSW!$I:$I,MATCHUP!$A16,SWISSW!$J:$J,MATCHUP!AL$1)-COUNTIFS(SWISSW!$I:$I,MATCHUP!$A16,SWISSW!$J:$J,MATCHUP!AL$1,SWISSW!$F:$F,"Draw")+COUNTIFS(SWISSW!$I:$I,MATCHUP!AL$1,SWISSW!$J:$J,MATCHUP!$A16)-COUNTIFS(SWISSW!$I:$I,MATCHUP!AL$1,SWISSW!$J:$J,MATCHUP!$A16,SWISSW!$F:$F,"Draw")),"-")</f>
        <v>-</v>
      </c>
      <c r="AM16" s="5">
        <f ca="1">IFERROR((COUNTIFS(SWISSW!$I:$I,MATCHUP!$A16,SWISSW!$J:$J,MATCHUP!AM$1,SWISSW!$F:$F,"Won")+COUNTIFS(SWISSW!$I:$I,MATCHUP!AM$1,SWISSW!$J:$J,MATCHUP!$A16,SWISSW!$F:$F,"Lost"))/(COUNTIFS(SWISSW!$I:$I,MATCHUP!$A16,SWISSW!$J:$J,MATCHUP!AM$1)-COUNTIFS(SWISSW!$I:$I,MATCHUP!$A16,SWISSW!$J:$J,MATCHUP!AM$1,SWISSW!$F:$F,"Draw")+COUNTIFS(SWISSW!$I:$I,MATCHUP!AM$1,SWISSW!$J:$J,MATCHUP!$A16)-COUNTIFS(SWISSW!$I:$I,MATCHUP!AM$1,SWISSW!$J:$J,MATCHUP!$A16,SWISSW!$F:$F,"Draw")),"-")</f>
        <v>0</v>
      </c>
      <c r="AN16" s="5" t="str">
        <f ca="1">IFERROR((COUNTIFS(SWISSW!$I:$I,MATCHUP!$A16,SWISSW!$J:$J,MATCHUP!AN$1,SWISSW!$F:$F,"Won")+COUNTIFS(SWISSW!$I:$I,MATCHUP!AN$1,SWISSW!$J:$J,MATCHUP!$A16,SWISSW!$F:$F,"Lost"))/(COUNTIFS(SWISSW!$I:$I,MATCHUP!$A16,SWISSW!$J:$J,MATCHUP!AN$1)-COUNTIFS(SWISSW!$I:$I,MATCHUP!$A16,SWISSW!$J:$J,MATCHUP!AN$1,SWISSW!$F:$F,"Draw")+COUNTIFS(SWISSW!$I:$I,MATCHUP!AN$1,SWISSW!$J:$J,MATCHUP!$A16)-COUNTIFS(SWISSW!$I:$I,MATCHUP!AN$1,SWISSW!$J:$J,MATCHUP!$A16,SWISSW!$F:$F,"Draw")),"-")</f>
        <v>-</v>
      </c>
      <c r="AO16" s="5">
        <f ca="1">IFERROR((COUNTIFS(SWISSW!$I:$I,MATCHUP!$A16,SWISSW!$J:$J,MATCHUP!AO$1,SWISSW!$F:$F,"Won")+COUNTIFS(SWISSW!$I:$I,MATCHUP!AO$1,SWISSW!$J:$J,MATCHUP!$A16,SWISSW!$F:$F,"Lost"))/(COUNTIFS(SWISSW!$I:$I,MATCHUP!$A16,SWISSW!$J:$J,MATCHUP!AO$1)-COUNTIFS(SWISSW!$I:$I,MATCHUP!$A16,SWISSW!$J:$J,MATCHUP!AO$1,SWISSW!$F:$F,"Draw")+COUNTIFS(SWISSW!$I:$I,MATCHUP!AO$1,SWISSW!$J:$J,MATCHUP!$A16)-COUNTIFS(SWISSW!$I:$I,MATCHUP!AO$1,SWISSW!$J:$J,MATCHUP!$A16,SWISSW!$F:$F,"Draw")),"-")</f>
        <v>1</v>
      </c>
      <c r="AP16" s="5" t="str">
        <f ca="1">IFERROR((COUNTIFS(SWISSW!$I:$I,MATCHUP!$A16,SWISSW!$J:$J,MATCHUP!AP$1,SWISSW!$F:$F,"Won")+COUNTIFS(SWISSW!$I:$I,MATCHUP!AP$1,SWISSW!$J:$J,MATCHUP!$A16,SWISSW!$F:$F,"Lost"))/(COUNTIFS(SWISSW!$I:$I,MATCHUP!$A16,SWISSW!$J:$J,MATCHUP!AP$1)-COUNTIFS(SWISSW!$I:$I,MATCHUP!$A16,SWISSW!$J:$J,MATCHUP!AP$1,SWISSW!$F:$F,"Draw")+COUNTIFS(SWISSW!$I:$I,MATCHUP!AP$1,SWISSW!$J:$J,MATCHUP!$A16)-COUNTIFS(SWISSW!$I:$I,MATCHUP!AP$1,SWISSW!$J:$J,MATCHUP!$A16,SWISSW!$F:$F,"Draw")),"-")</f>
        <v>-</v>
      </c>
      <c r="AQ16" s="5" t="str">
        <f ca="1">IFERROR((COUNTIFS(SWISSW!$I:$I,MATCHUP!$A16,SWISSW!$J:$J,MATCHUP!AQ$1,SWISSW!$F:$F,"Won")+COUNTIFS(SWISSW!$I:$I,MATCHUP!AQ$1,SWISSW!$J:$J,MATCHUP!$A16,SWISSW!$F:$F,"Lost"))/(COUNTIFS(SWISSW!$I:$I,MATCHUP!$A16,SWISSW!$J:$J,MATCHUP!AQ$1)-COUNTIFS(SWISSW!$I:$I,MATCHUP!$A16,SWISSW!$J:$J,MATCHUP!AQ$1,SWISSW!$F:$F,"Draw")+COUNTIFS(SWISSW!$I:$I,MATCHUP!AQ$1,SWISSW!$J:$J,MATCHUP!$A16)-COUNTIFS(SWISSW!$I:$I,MATCHUP!AQ$1,SWISSW!$J:$J,MATCHUP!$A16,SWISSW!$F:$F,"Draw")),"-")</f>
        <v>-</v>
      </c>
      <c r="AR16" s="5" t="str">
        <f ca="1">IFERROR((COUNTIFS(SWISSW!$I:$I,MATCHUP!$A16,SWISSW!$J:$J,MATCHUP!AR$1,SWISSW!$F:$F,"Won")+COUNTIFS(SWISSW!$I:$I,MATCHUP!AR$1,SWISSW!$J:$J,MATCHUP!$A16,SWISSW!$F:$F,"Lost"))/(COUNTIFS(SWISSW!$I:$I,MATCHUP!$A16,SWISSW!$J:$J,MATCHUP!AR$1)-COUNTIFS(SWISSW!$I:$I,MATCHUP!$A16,SWISSW!$J:$J,MATCHUP!AR$1,SWISSW!$F:$F,"Draw")+COUNTIFS(SWISSW!$I:$I,MATCHUP!AR$1,SWISSW!$J:$J,MATCHUP!$A16)-COUNTIFS(SWISSW!$I:$I,MATCHUP!AR$1,SWISSW!$J:$J,MATCHUP!$A16,SWISSW!$F:$F,"Draw")),"-")</f>
        <v>-</v>
      </c>
      <c r="AS16" s="5" t="str">
        <f ca="1">IFERROR((COUNTIFS(SWISSW!$I:$I,MATCHUP!$A16,SWISSW!$J:$J,MATCHUP!AS$1,SWISSW!$F:$F,"Won")+COUNTIFS(SWISSW!$I:$I,MATCHUP!AS$1,SWISSW!$J:$J,MATCHUP!$A16,SWISSW!$F:$F,"Lost"))/(COUNTIFS(SWISSW!$I:$I,MATCHUP!$A16,SWISSW!$J:$J,MATCHUP!AS$1)-COUNTIFS(SWISSW!$I:$I,MATCHUP!$A16,SWISSW!$J:$J,MATCHUP!AS$1,SWISSW!$F:$F,"Draw")+COUNTIFS(SWISSW!$I:$I,MATCHUP!AS$1,SWISSW!$J:$J,MATCHUP!$A16)-COUNTIFS(SWISSW!$I:$I,MATCHUP!AS$1,SWISSW!$J:$J,MATCHUP!$A16,SWISSW!$F:$F,"Draw")),"-")</f>
        <v>-</v>
      </c>
      <c r="AT16" s="5" t="str">
        <f ca="1">IFERROR((COUNTIFS(SWISSW!$I:$I,MATCHUP!$A16,SWISSW!$J:$J,MATCHUP!AT$1,SWISSW!$F:$F,"Won")+COUNTIFS(SWISSW!$I:$I,MATCHUP!AT$1,SWISSW!$J:$J,MATCHUP!$A16,SWISSW!$F:$F,"Lost"))/(COUNTIFS(SWISSW!$I:$I,MATCHUP!$A16,SWISSW!$J:$J,MATCHUP!AT$1)-COUNTIFS(SWISSW!$I:$I,MATCHUP!$A16,SWISSW!$J:$J,MATCHUP!AT$1,SWISSW!$F:$F,"Draw")+COUNTIFS(SWISSW!$I:$I,MATCHUP!AT$1,SWISSW!$J:$J,MATCHUP!$A16)-COUNTIFS(SWISSW!$I:$I,MATCHUP!AT$1,SWISSW!$J:$J,MATCHUP!$A16,SWISSW!$F:$F,"Draw")),"-")</f>
        <v>-</v>
      </c>
      <c r="AU16" s="5" t="str">
        <f ca="1">IFERROR((COUNTIFS(SWISSW!$I:$I,MATCHUP!$A16,SWISSW!$J:$J,MATCHUP!AU$1,SWISSW!$F:$F,"Won")+COUNTIFS(SWISSW!$I:$I,MATCHUP!AU$1,SWISSW!$J:$J,MATCHUP!$A16,SWISSW!$F:$F,"Lost"))/(COUNTIFS(SWISSW!$I:$I,MATCHUP!$A16,SWISSW!$J:$J,MATCHUP!AU$1)-COUNTIFS(SWISSW!$I:$I,MATCHUP!$A16,SWISSW!$J:$J,MATCHUP!AU$1,SWISSW!$F:$F,"Draw")+COUNTIFS(SWISSW!$I:$I,MATCHUP!AU$1,SWISSW!$J:$J,MATCHUP!$A16)-COUNTIFS(SWISSW!$I:$I,MATCHUP!AU$1,SWISSW!$J:$J,MATCHUP!$A16,SWISSW!$F:$F,"Draw")),"-")</f>
        <v>-</v>
      </c>
      <c r="AV16" s="5">
        <f ca="1">IFERROR((COUNTIFS(SWISSW!$I:$I,MATCHUP!$A16,SWISSW!$J:$J,MATCHUP!AV$1,SWISSW!$F:$F,"Won")+COUNTIFS(SWISSW!$I:$I,MATCHUP!AV$1,SWISSW!$J:$J,MATCHUP!$A16,SWISSW!$F:$F,"Lost"))/(COUNTIFS(SWISSW!$I:$I,MATCHUP!$A16,SWISSW!$J:$J,MATCHUP!AV$1)-COUNTIFS(SWISSW!$I:$I,MATCHUP!$A16,SWISSW!$J:$J,MATCHUP!AV$1,SWISSW!$F:$F,"Draw")+COUNTIFS(SWISSW!$I:$I,MATCHUP!AV$1,SWISSW!$J:$J,MATCHUP!$A16)-COUNTIFS(SWISSW!$I:$I,MATCHUP!AV$1,SWISSW!$J:$J,MATCHUP!$A16,SWISSW!$F:$F,"Draw")),"-")</f>
        <v>1</v>
      </c>
      <c r="AW16" s="5" t="str">
        <f ca="1">IFERROR((COUNTIFS(SWISSW!$I:$I,MATCHUP!$A16,SWISSW!$J:$J,MATCHUP!AW$1,SWISSW!$F:$F,"Won")+COUNTIFS(SWISSW!$I:$I,MATCHUP!AW$1,SWISSW!$J:$J,MATCHUP!$A16,SWISSW!$F:$F,"Lost"))/(COUNTIFS(SWISSW!$I:$I,MATCHUP!$A16,SWISSW!$J:$J,MATCHUP!AW$1)-COUNTIFS(SWISSW!$I:$I,MATCHUP!$A16,SWISSW!$J:$J,MATCHUP!AW$1,SWISSW!$F:$F,"Draw")+COUNTIFS(SWISSW!$I:$I,MATCHUP!AW$1,SWISSW!$J:$J,MATCHUP!$A16)-COUNTIFS(SWISSW!$I:$I,MATCHUP!AW$1,SWISSW!$J:$J,MATCHUP!$A16,SWISSW!$F:$F,"Draw")),"-")</f>
        <v>-</v>
      </c>
      <c r="AX16" s="5" t="str">
        <f ca="1">IFERROR((COUNTIFS(SWISSW!$I:$I,MATCHUP!$A16,SWISSW!$J:$J,MATCHUP!AX$1,SWISSW!$F:$F,"Won")+COUNTIFS(SWISSW!$I:$I,MATCHUP!AX$1,SWISSW!$J:$J,MATCHUP!$A16,SWISSW!$F:$F,"Lost"))/(COUNTIFS(SWISSW!$I:$I,MATCHUP!$A16,SWISSW!$J:$J,MATCHUP!AX$1)-COUNTIFS(SWISSW!$I:$I,MATCHUP!$A16,SWISSW!$J:$J,MATCHUP!AX$1,SWISSW!$F:$F,"Draw")+COUNTIFS(SWISSW!$I:$I,MATCHUP!AX$1,SWISSW!$J:$J,MATCHUP!$A16)-COUNTIFS(SWISSW!$I:$I,MATCHUP!AX$1,SWISSW!$J:$J,MATCHUP!$A16,SWISSW!$F:$F,"Draw")),"-")</f>
        <v>-</v>
      </c>
      <c r="AY16" s="5" t="str">
        <f ca="1">IFERROR((COUNTIFS(SWISSW!$I:$I,MATCHUP!$A16,SWISSW!$J:$J,MATCHUP!AY$1,SWISSW!$F:$F,"Won")+COUNTIFS(SWISSW!$I:$I,MATCHUP!AY$1,SWISSW!$J:$J,MATCHUP!$A16,SWISSW!$F:$F,"Lost"))/(COUNTIFS(SWISSW!$I:$I,MATCHUP!$A16,SWISSW!$J:$J,MATCHUP!AY$1)-COUNTIFS(SWISSW!$I:$I,MATCHUP!$A16,SWISSW!$J:$J,MATCHUP!AY$1,SWISSW!$F:$F,"Draw")+COUNTIFS(SWISSW!$I:$I,MATCHUP!AY$1,SWISSW!$J:$J,MATCHUP!$A16)-COUNTIFS(SWISSW!$I:$I,MATCHUP!AY$1,SWISSW!$J:$J,MATCHUP!$A16,SWISSW!$F:$F,"Draw")),"-")</f>
        <v>-</v>
      </c>
      <c r="AZ16" s="5" t="str">
        <f ca="1">IFERROR((COUNTIFS(SWISSW!$I:$I,MATCHUP!$A16,SWISSW!$J:$J,MATCHUP!AZ$1,SWISSW!$F:$F,"Won")+COUNTIFS(SWISSW!$I:$I,MATCHUP!AZ$1,SWISSW!$J:$J,MATCHUP!$A16,SWISSW!$F:$F,"Lost"))/(COUNTIFS(SWISSW!$I:$I,MATCHUP!$A16,SWISSW!$J:$J,MATCHUP!AZ$1)-COUNTIFS(SWISSW!$I:$I,MATCHUP!$A16,SWISSW!$J:$J,MATCHUP!AZ$1,SWISSW!$F:$F,"Draw")+COUNTIFS(SWISSW!$I:$I,MATCHUP!AZ$1,SWISSW!$J:$J,MATCHUP!$A16)-COUNTIFS(SWISSW!$I:$I,MATCHUP!AZ$1,SWISSW!$J:$J,MATCHUP!$A16,SWISSW!$F:$F,"Draw")),"-")</f>
        <v>-</v>
      </c>
      <c r="BA16" s="5">
        <f ca="1">IFERROR((COUNTIFS(SWISSW!$I:$I,MATCHUP!$A16,SWISSW!$J:$J,MATCHUP!BA$1,SWISSW!$F:$F,"Won")+COUNTIFS(SWISSW!$I:$I,MATCHUP!BA$1,SWISSW!$J:$J,MATCHUP!$A16,SWISSW!$F:$F,"Lost"))/(COUNTIFS(SWISSW!$I:$I,MATCHUP!$A16,SWISSW!$J:$J,MATCHUP!BA$1)-COUNTIFS(SWISSW!$I:$I,MATCHUP!$A16,SWISSW!$J:$J,MATCHUP!BA$1,SWISSW!$F:$F,"Draw")+COUNTIFS(SWISSW!$I:$I,MATCHUP!BA$1,SWISSW!$J:$J,MATCHUP!$A16)-COUNTIFS(SWISSW!$I:$I,MATCHUP!BA$1,SWISSW!$J:$J,MATCHUP!$A16,SWISSW!$F:$F,"Draw")),"-")</f>
        <v>0</v>
      </c>
      <c r="BB16" s="5" t="str">
        <f ca="1">IFERROR((COUNTIFS(SWISSW!$I:$I,MATCHUP!$A16,SWISSW!$J:$J,MATCHUP!BB$1,SWISSW!$F:$F,"Won")+COUNTIFS(SWISSW!$I:$I,MATCHUP!BB$1,SWISSW!$J:$J,MATCHUP!$A16,SWISSW!$F:$F,"Lost"))/(COUNTIFS(SWISSW!$I:$I,MATCHUP!$A16,SWISSW!$J:$J,MATCHUP!BB$1)-COUNTIFS(SWISSW!$I:$I,MATCHUP!$A16,SWISSW!$J:$J,MATCHUP!BB$1,SWISSW!$F:$F,"Draw")+COUNTIFS(SWISSW!$I:$I,MATCHUP!BB$1,SWISSW!$J:$J,MATCHUP!$A16)-COUNTIFS(SWISSW!$I:$I,MATCHUP!BB$1,SWISSW!$J:$J,MATCHUP!$A16,SWISSW!$F:$F,"Draw")),"-")</f>
        <v>-</v>
      </c>
      <c r="BC16" s="5" t="str">
        <f ca="1">IFERROR((COUNTIFS(SWISSW!$I:$I,MATCHUP!$A16,SWISSW!$J:$J,MATCHUP!BC$1,SWISSW!$F:$F,"Won")+COUNTIFS(SWISSW!$I:$I,MATCHUP!BC$1,SWISSW!$J:$J,MATCHUP!$A16,SWISSW!$F:$F,"Lost"))/(COUNTIFS(SWISSW!$I:$I,MATCHUP!$A16,SWISSW!$J:$J,MATCHUP!BC$1)-COUNTIFS(SWISSW!$I:$I,MATCHUP!$A16,SWISSW!$J:$J,MATCHUP!BC$1,SWISSW!$F:$F,"Draw")+COUNTIFS(SWISSW!$I:$I,MATCHUP!BC$1,SWISSW!$J:$J,MATCHUP!$A16)-COUNTIFS(SWISSW!$I:$I,MATCHUP!BC$1,SWISSW!$J:$J,MATCHUP!$A16,SWISSW!$F:$F,"Draw")),"-")</f>
        <v>-</v>
      </c>
      <c r="BD16" s="5" t="str">
        <f ca="1">IFERROR((COUNTIFS(SWISSW!$I:$I,MATCHUP!$A16,SWISSW!$J:$J,MATCHUP!BD$1,SWISSW!$F:$F,"Won")+COUNTIFS(SWISSW!$I:$I,MATCHUP!BD$1,SWISSW!$J:$J,MATCHUP!$A16,SWISSW!$F:$F,"Lost"))/(COUNTIFS(SWISSW!$I:$I,MATCHUP!$A16,SWISSW!$J:$J,MATCHUP!BD$1)-COUNTIFS(SWISSW!$I:$I,MATCHUP!$A16,SWISSW!$J:$J,MATCHUP!BD$1,SWISSW!$F:$F,"Draw")+COUNTIFS(SWISSW!$I:$I,MATCHUP!BD$1,SWISSW!$J:$J,MATCHUP!$A16)-COUNTIFS(SWISSW!$I:$I,MATCHUP!BD$1,SWISSW!$J:$J,MATCHUP!$A16,SWISSW!$F:$F,"Draw")),"-")</f>
        <v>-</v>
      </c>
      <c r="BE16" s="5" t="str">
        <f ca="1">IFERROR((COUNTIFS(SWISSW!$I:$I,MATCHUP!$A16,SWISSW!$J:$J,MATCHUP!BE$1,SWISSW!$F:$F,"Won")+COUNTIFS(SWISSW!$I:$I,MATCHUP!BE$1,SWISSW!$J:$J,MATCHUP!$A16,SWISSW!$F:$F,"Lost"))/(COUNTIFS(SWISSW!$I:$I,MATCHUP!$A16,SWISSW!$J:$J,MATCHUP!BE$1)-COUNTIFS(SWISSW!$I:$I,MATCHUP!$A16,SWISSW!$J:$J,MATCHUP!BE$1,SWISSW!$F:$F,"Draw")+COUNTIFS(SWISSW!$I:$I,MATCHUP!BE$1,SWISSW!$J:$J,MATCHUP!$A16)-COUNTIFS(SWISSW!$I:$I,MATCHUP!BE$1,SWISSW!$J:$J,MATCHUP!$A16,SWISSW!$F:$F,"Draw")),"-")</f>
        <v>-</v>
      </c>
      <c r="BF16" s="5" t="str">
        <f ca="1">IFERROR((COUNTIFS(SWISSW!$I:$I,MATCHUP!$A16,SWISSW!$J:$J,MATCHUP!BF$1,SWISSW!$F:$F,"Won")+COUNTIFS(SWISSW!$I:$I,MATCHUP!BF$1,SWISSW!$J:$J,MATCHUP!$A16,SWISSW!$F:$F,"Lost"))/(COUNTIFS(SWISSW!$I:$I,MATCHUP!$A16,SWISSW!$J:$J,MATCHUP!BF$1)-COUNTIFS(SWISSW!$I:$I,MATCHUP!$A16,SWISSW!$J:$J,MATCHUP!BF$1,SWISSW!$F:$F,"Draw")+COUNTIFS(SWISSW!$I:$I,MATCHUP!BF$1,SWISSW!$J:$J,MATCHUP!$A16)-COUNTIFS(SWISSW!$I:$I,MATCHUP!BF$1,SWISSW!$J:$J,MATCHUP!$A16,SWISSW!$F:$F,"Draw")),"-")</f>
        <v>-</v>
      </c>
      <c r="BG16" s="5" t="str">
        <f ca="1">IFERROR((COUNTIFS(SWISSW!$I:$I,MATCHUP!$A16,SWISSW!$J:$J,MATCHUP!BG$1,SWISSW!$F:$F,"Won")+COUNTIFS(SWISSW!$I:$I,MATCHUP!BG$1,SWISSW!$J:$J,MATCHUP!$A16,SWISSW!$F:$F,"Lost"))/(COUNTIFS(SWISSW!$I:$I,MATCHUP!$A16,SWISSW!$J:$J,MATCHUP!BG$1)-COUNTIFS(SWISSW!$I:$I,MATCHUP!$A16,SWISSW!$J:$J,MATCHUP!BG$1,SWISSW!$F:$F,"Draw")+COUNTIFS(SWISSW!$I:$I,MATCHUP!BG$1,SWISSW!$J:$J,MATCHUP!$A16)-COUNTIFS(SWISSW!$I:$I,MATCHUP!BG$1,SWISSW!$J:$J,MATCHUP!$A16,SWISSW!$F:$F,"Draw")),"-")</f>
        <v>-</v>
      </c>
      <c r="BH16" s="5">
        <f ca="1">IFERROR((COUNTIFS(SWISSW!$I:$I,MATCHUP!$A16,SWISSW!$J:$J,MATCHUP!BH$1,SWISSW!$F:$F,"Won")+COUNTIFS(SWISSW!$I:$I,MATCHUP!BH$1,SWISSW!$J:$J,MATCHUP!$A16,SWISSW!$F:$F,"Lost"))/(COUNTIFS(SWISSW!$I:$I,MATCHUP!$A16,SWISSW!$J:$J,MATCHUP!BH$1)-COUNTIFS(SWISSW!$I:$I,MATCHUP!$A16,SWISSW!$J:$J,MATCHUP!BH$1,SWISSW!$F:$F,"Draw")+COUNTIFS(SWISSW!$I:$I,MATCHUP!BH$1,SWISSW!$J:$J,MATCHUP!$A16)-COUNTIFS(SWISSW!$I:$I,MATCHUP!BH$1,SWISSW!$J:$J,MATCHUP!$A16,SWISSW!$F:$F,"Draw")),"-")</f>
        <v>1</v>
      </c>
      <c r="BI16" s="5">
        <f ca="1">IFERROR((COUNTIFS(SWISSW!$I:$I,MATCHUP!$A16,SWISSW!$J:$J,MATCHUP!BI$1,SWISSW!$F:$F,"Won")+COUNTIFS(SWISSW!$I:$I,MATCHUP!BI$1,SWISSW!$J:$J,MATCHUP!$A16,SWISSW!$F:$F,"Lost"))/(COUNTIFS(SWISSW!$I:$I,MATCHUP!$A16,SWISSW!$J:$J,MATCHUP!BI$1)-COUNTIFS(SWISSW!$I:$I,MATCHUP!$A16,SWISSW!$J:$J,MATCHUP!BI$1,SWISSW!$F:$F,"Draw")+COUNTIFS(SWISSW!$I:$I,MATCHUP!BI$1,SWISSW!$J:$J,MATCHUP!$A16)-COUNTIFS(SWISSW!$I:$I,MATCHUP!BI$1,SWISSW!$J:$J,MATCHUP!$A16,SWISSW!$F:$F,"Draw")),"-")</f>
        <v>0</v>
      </c>
      <c r="BJ16" s="5" t="str">
        <f ca="1">IFERROR((COUNTIFS(SWISSW!$I:$I,MATCHUP!$A16,SWISSW!$J:$J,MATCHUP!BJ$1,SWISSW!$F:$F,"Won")+COUNTIFS(SWISSW!$I:$I,MATCHUP!BJ$1,SWISSW!$J:$J,MATCHUP!$A16,SWISSW!$F:$F,"Lost"))/(COUNTIFS(SWISSW!$I:$I,MATCHUP!$A16,SWISSW!$J:$J,MATCHUP!BJ$1)-COUNTIFS(SWISSW!$I:$I,MATCHUP!$A16,SWISSW!$J:$J,MATCHUP!BJ$1,SWISSW!$F:$F,"Draw")+COUNTIFS(SWISSW!$I:$I,MATCHUP!BJ$1,SWISSW!$J:$J,MATCHUP!$A16)-COUNTIFS(SWISSW!$I:$I,MATCHUP!BJ$1,SWISSW!$J:$J,MATCHUP!$A16,SWISSW!$F:$F,"Draw")),"-")</f>
        <v>-</v>
      </c>
      <c r="BK16" s="5" t="str">
        <f ca="1">IFERROR((COUNTIFS(SWISSW!$I:$I,MATCHUP!$A16,SWISSW!$J:$J,MATCHUP!BK$1,SWISSW!$F:$F,"Won")+COUNTIFS(SWISSW!$I:$I,MATCHUP!BK$1,SWISSW!$J:$J,MATCHUP!$A16,SWISSW!$F:$F,"Lost"))/(COUNTIFS(SWISSW!$I:$I,MATCHUP!$A16,SWISSW!$J:$J,MATCHUP!BK$1)-COUNTIFS(SWISSW!$I:$I,MATCHUP!$A16,SWISSW!$J:$J,MATCHUP!BK$1,SWISSW!$F:$F,"Draw")+COUNTIFS(SWISSW!$I:$I,MATCHUP!BK$1,SWISSW!$J:$J,MATCHUP!$A16)-COUNTIFS(SWISSW!$I:$I,MATCHUP!BK$1,SWISSW!$J:$J,MATCHUP!$A16,SWISSW!$F:$F,"Draw")),"-")</f>
        <v>-</v>
      </c>
      <c r="BL16" s="5" t="str">
        <f ca="1">IFERROR((COUNTIFS(SWISSW!$I:$I,MATCHUP!$A16,SWISSW!$J:$J,MATCHUP!BL$1,SWISSW!$F:$F,"Won")+COUNTIFS(SWISSW!$I:$I,MATCHUP!BL$1,SWISSW!$J:$J,MATCHUP!$A16,SWISSW!$F:$F,"Lost"))/(COUNTIFS(SWISSW!$I:$I,MATCHUP!$A16,SWISSW!$J:$J,MATCHUP!BL$1)-COUNTIFS(SWISSW!$I:$I,MATCHUP!$A16,SWISSW!$J:$J,MATCHUP!BL$1,SWISSW!$F:$F,"Draw")+COUNTIFS(SWISSW!$I:$I,MATCHUP!BL$1,SWISSW!$J:$J,MATCHUP!$A16)-COUNTIFS(SWISSW!$I:$I,MATCHUP!BL$1,SWISSW!$J:$J,MATCHUP!$A16,SWISSW!$F:$F,"Draw")),"-")</f>
        <v>-</v>
      </c>
      <c r="BM16" s="5" t="str">
        <f ca="1">IFERROR((COUNTIFS(SWISSW!$I:$I,MATCHUP!$A16,SWISSW!$J:$J,MATCHUP!BM$1,SWISSW!$F:$F,"Won")+COUNTIFS(SWISSW!$I:$I,MATCHUP!BM$1,SWISSW!$J:$J,MATCHUP!$A16,SWISSW!$F:$F,"Lost"))/(COUNTIFS(SWISSW!$I:$I,MATCHUP!$A16,SWISSW!$J:$J,MATCHUP!BM$1)-COUNTIFS(SWISSW!$I:$I,MATCHUP!$A16,SWISSW!$J:$J,MATCHUP!BM$1,SWISSW!$F:$F,"Draw")+COUNTIFS(SWISSW!$I:$I,MATCHUP!BM$1,SWISSW!$J:$J,MATCHUP!$A16)-COUNTIFS(SWISSW!$I:$I,MATCHUP!BM$1,SWISSW!$J:$J,MATCHUP!$A16,SWISSW!$F:$F,"Draw")),"-")</f>
        <v>-</v>
      </c>
      <c r="BN16" s="5" t="str">
        <f ca="1">IFERROR((COUNTIFS(SWISSW!$I:$I,MATCHUP!$A16,SWISSW!$J:$J,MATCHUP!BN$1,SWISSW!$F:$F,"Won")+COUNTIFS(SWISSW!$I:$I,MATCHUP!BN$1,SWISSW!$J:$J,MATCHUP!$A16,SWISSW!$F:$F,"Lost"))/(COUNTIFS(SWISSW!$I:$I,MATCHUP!$A16,SWISSW!$J:$J,MATCHUP!BN$1)-COUNTIFS(SWISSW!$I:$I,MATCHUP!$A16,SWISSW!$J:$J,MATCHUP!BN$1,SWISSW!$F:$F,"Draw")+COUNTIFS(SWISSW!$I:$I,MATCHUP!BN$1,SWISSW!$J:$J,MATCHUP!$A16)-COUNTIFS(SWISSW!$I:$I,MATCHUP!BN$1,SWISSW!$J:$J,MATCHUP!$A16,SWISSW!$F:$F,"Draw")),"-")</f>
        <v>-</v>
      </c>
      <c r="BO16" s="5" t="str">
        <f ca="1">IFERROR((COUNTIFS(SWISSW!$I:$I,MATCHUP!$A16,SWISSW!$J:$J,MATCHUP!BO$1,SWISSW!$F:$F,"Won")+COUNTIFS(SWISSW!$I:$I,MATCHUP!BO$1,SWISSW!$J:$J,MATCHUP!$A16,SWISSW!$F:$F,"Lost"))/(COUNTIFS(SWISSW!$I:$I,MATCHUP!$A16,SWISSW!$J:$J,MATCHUP!BO$1)-COUNTIFS(SWISSW!$I:$I,MATCHUP!$A16,SWISSW!$J:$J,MATCHUP!BO$1,SWISSW!$F:$F,"Draw")+COUNTIFS(SWISSW!$I:$I,MATCHUP!BO$1,SWISSW!$J:$J,MATCHUP!$A16)-COUNTIFS(SWISSW!$I:$I,MATCHUP!BO$1,SWISSW!$J:$J,MATCHUP!$A16,SWISSW!$F:$F,"Draw")),"-")</f>
        <v>-</v>
      </c>
      <c r="BP16" s="5" t="str">
        <f ca="1">IFERROR((COUNTIFS(SWISSW!$I:$I,MATCHUP!$A16,SWISSW!$J:$J,MATCHUP!BP$1,SWISSW!$F:$F,"Won")+COUNTIFS(SWISSW!$I:$I,MATCHUP!BP$1,SWISSW!$J:$J,MATCHUP!$A16,SWISSW!$F:$F,"Lost"))/(COUNTIFS(SWISSW!$I:$I,MATCHUP!$A16,SWISSW!$J:$J,MATCHUP!BP$1)-COUNTIFS(SWISSW!$I:$I,MATCHUP!$A16,SWISSW!$J:$J,MATCHUP!BP$1,SWISSW!$F:$F,"Draw")+COUNTIFS(SWISSW!$I:$I,MATCHUP!BP$1,SWISSW!$J:$J,MATCHUP!$A16)-COUNTIFS(SWISSW!$I:$I,MATCHUP!BP$1,SWISSW!$J:$J,MATCHUP!$A16,SWISSW!$F:$F,"Draw")),"-")</f>
        <v>-</v>
      </c>
      <c r="BQ16" s="5" t="str">
        <f ca="1">IFERROR((COUNTIFS(SWISSW!$I:$I,MATCHUP!$A16,SWISSW!$J:$J,MATCHUP!BQ$1,SWISSW!$F:$F,"Won")+COUNTIFS(SWISSW!$I:$I,MATCHUP!BQ$1,SWISSW!$J:$J,MATCHUP!$A16,SWISSW!$F:$F,"Lost"))/(COUNTIFS(SWISSW!$I:$I,MATCHUP!$A16,SWISSW!$J:$J,MATCHUP!BQ$1)-COUNTIFS(SWISSW!$I:$I,MATCHUP!$A16,SWISSW!$J:$J,MATCHUP!BQ$1,SWISSW!$F:$F,"Draw")+COUNTIFS(SWISSW!$I:$I,MATCHUP!BQ$1,SWISSW!$J:$J,MATCHUP!$A16)-COUNTIFS(SWISSW!$I:$I,MATCHUP!BQ$1,SWISSW!$J:$J,MATCHUP!$A16,SWISSW!$F:$F,"Draw")),"-")</f>
        <v>-</v>
      </c>
      <c r="BR16" s="5" t="str">
        <f ca="1">IFERROR((COUNTIFS(SWISSW!$I:$I,MATCHUP!$A16,SWISSW!$J:$J,MATCHUP!BR$1,SWISSW!$F:$F,"Won")+COUNTIFS(SWISSW!$I:$I,MATCHUP!BR$1,SWISSW!$J:$J,MATCHUP!$A16,SWISSW!$F:$F,"Lost"))/(COUNTIFS(SWISSW!$I:$I,MATCHUP!$A16,SWISSW!$J:$J,MATCHUP!BR$1)-COUNTIFS(SWISSW!$I:$I,MATCHUP!$A16,SWISSW!$J:$J,MATCHUP!BR$1,SWISSW!$F:$F,"Draw")+COUNTIFS(SWISSW!$I:$I,MATCHUP!BR$1,SWISSW!$J:$J,MATCHUP!$A16)-COUNTIFS(SWISSW!$I:$I,MATCHUP!BR$1,SWISSW!$J:$J,MATCHUP!$A16,SWISSW!$F:$F,"Draw")),"-")</f>
        <v>-</v>
      </c>
      <c r="BS16" s="5" t="str">
        <f ca="1">IFERROR((COUNTIFS(SWISSW!$I:$I,MATCHUP!$A16,SWISSW!$J:$J,MATCHUP!BS$1,SWISSW!$F:$F,"Won")+COUNTIFS(SWISSW!$I:$I,MATCHUP!BS$1,SWISSW!$J:$J,MATCHUP!$A16,SWISSW!$F:$F,"Lost"))/(COUNTIFS(SWISSW!$I:$I,MATCHUP!$A16,SWISSW!$J:$J,MATCHUP!BS$1)-COUNTIFS(SWISSW!$I:$I,MATCHUP!$A16,SWISSW!$J:$J,MATCHUP!BS$1,SWISSW!$F:$F,"Draw")+COUNTIFS(SWISSW!$I:$I,MATCHUP!BS$1,SWISSW!$J:$J,MATCHUP!$A16)-COUNTIFS(SWISSW!$I:$I,MATCHUP!BS$1,SWISSW!$J:$J,MATCHUP!$A16,SWISSW!$F:$F,"Draw")),"-")</f>
        <v>-</v>
      </c>
      <c r="BT16" s="5" t="str">
        <f ca="1">IFERROR((COUNTIFS(SWISSW!$I:$I,MATCHUP!$A16,SWISSW!$J:$J,MATCHUP!BT$1,SWISSW!$F:$F,"Won")+COUNTIFS(SWISSW!$I:$I,MATCHUP!BT$1,SWISSW!$J:$J,MATCHUP!$A16,SWISSW!$F:$F,"Lost"))/(COUNTIFS(SWISSW!$I:$I,MATCHUP!$A16,SWISSW!$J:$J,MATCHUP!BT$1)-COUNTIFS(SWISSW!$I:$I,MATCHUP!$A16,SWISSW!$J:$J,MATCHUP!BT$1,SWISSW!$F:$F,"Draw")+COUNTIFS(SWISSW!$I:$I,MATCHUP!BT$1,SWISSW!$J:$J,MATCHUP!$A16)-COUNTIFS(SWISSW!$I:$I,MATCHUP!BT$1,SWISSW!$J:$J,MATCHUP!$A16,SWISSW!$F:$F,"Draw")),"-")</f>
        <v>-</v>
      </c>
      <c r="BU16" s="5" t="str">
        <f ca="1">IFERROR((COUNTIFS(SWISSW!$I:$I,MATCHUP!$A16,SWISSW!$J:$J,MATCHUP!BU$1,SWISSW!$F:$F,"Won")+COUNTIFS(SWISSW!$I:$I,MATCHUP!BU$1,SWISSW!$J:$J,MATCHUP!$A16,SWISSW!$F:$F,"Lost"))/(COUNTIFS(SWISSW!$I:$I,MATCHUP!$A16,SWISSW!$J:$J,MATCHUP!BU$1)-COUNTIFS(SWISSW!$I:$I,MATCHUP!$A16,SWISSW!$J:$J,MATCHUP!BU$1,SWISSW!$F:$F,"Draw")+COUNTIFS(SWISSW!$I:$I,MATCHUP!BU$1,SWISSW!$J:$J,MATCHUP!$A16)-COUNTIFS(SWISSW!$I:$I,MATCHUP!BU$1,SWISSW!$J:$J,MATCHUP!$A16,SWISSW!$F:$F,"Draw")),"-")</f>
        <v>-</v>
      </c>
      <c r="BV16" s="5" t="str">
        <f ca="1">IFERROR((COUNTIFS(SWISSW!$I:$I,MATCHUP!$A16,SWISSW!$J:$J,MATCHUP!BV$1,SWISSW!$F:$F,"Won")+COUNTIFS(SWISSW!$I:$I,MATCHUP!BV$1,SWISSW!$J:$J,MATCHUP!$A16,SWISSW!$F:$F,"Lost"))/(COUNTIFS(SWISSW!$I:$I,MATCHUP!$A16,SWISSW!$J:$J,MATCHUP!BV$1)-COUNTIFS(SWISSW!$I:$I,MATCHUP!$A16,SWISSW!$J:$J,MATCHUP!BV$1,SWISSW!$F:$F,"Draw")+COUNTIFS(SWISSW!$I:$I,MATCHUP!BV$1,SWISSW!$J:$J,MATCHUP!$A16)-COUNTIFS(SWISSW!$I:$I,MATCHUP!BV$1,SWISSW!$J:$J,MATCHUP!$A16,SWISSW!$F:$F,"Draw")),"-")</f>
        <v>-</v>
      </c>
      <c r="BW16" s="5" t="str">
        <f ca="1">IFERROR((COUNTIFS(SWISSW!$I:$I,MATCHUP!$A16,SWISSW!$J:$J,MATCHUP!BW$1,SWISSW!$F:$F,"Won")+COUNTIFS(SWISSW!$I:$I,MATCHUP!BW$1,SWISSW!$J:$J,MATCHUP!$A16,SWISSW!$F:$F,"Lost"))/(COUNTIFS(SWISSW!$I:$I,MATCHUP!$A16,SWISSW!$J:$J,MATCHUP!BW$1)-COUNTIFS(SWISSW!$I:$I,MATCHUP!$A16,SWISSW!$J:$J,MATCHUP!BW$1,SWISSW!$F:$F,"Draw")+COUNTIFS(SWISSW!$I:$I,MATCHUP!BW$1,SWISSW!$J:$J,MATCHUP!$A16)-COUNTIFS(SWISSW!$I:$I,MATCHUP!BW$1,SWISSW!$J:$J,MATCHUP!$A16,SWISSW!$F:$F,"Draw")),"-")</f>
        <v>-</v>
      </c>
      <c r="BX16" s="5" t="str">
        <f ca="1">IFERROR((COUNTIFS(SWISSW!$I:$I,MATCHUP!$A16,SWISSW!$J:$J,MATCHUP!BX$1,SWISSW!$F:$F,"Won")+COUNTIFS(SWISSW!$I:$I,MATCHUP!BX$1,SWISSW!$J:$J,MATCHUP!$A16,SWISSW!$F:$F,"Lost"))/(COUNTIFS(SWISSW!$I:$I,MATCHUP!$A16,SWISSW!$J:$J,MATCHUP!BX$1)-COUNTIFS(SWISSW!$I:$I,MATCHUP!$A16,SWISSW!$J:$J,MATCHUP!BX$1,SWISSW!$F:$F,"Draw")+COUNTIFS(SWISSW!$I:$I,MATCHUP!BX$1,SWISSW!$J:$J,MATCHUP!$A16)-COUNTIFS(SWISSW!$I:$I,MATCHUP!BX$1,SWISSW!$J:$J,MATCHUP!$A16,SWISSW!$F:$F,"Draw")),"-")</f>
        <v>-</v>
      </c>
      <c r="BY16" s="5" t="str">
        <f ca="1">IFERROR((COUNTIFS(SWISSW!$I:$I,MATCHUP!$A16,SWISSW!$J:$J,MATCHUP!BY$1,SWISSW!$F:$F,"Won")+COUNTIFS(SWISSW!$I:$I,MATCHUP!BY$1,SWISSW!$J:$J,MATCHUP!$A16,SWISSW!$F:$F,"Lost"))/(COUNTIFS(SWISSW!$I:$I,MATCHUP!$A16,SWISSW!$J:$J,MATCHUP!BY$1)-COUNTIFS(SWISSW!$I:$I,MATCHUP!$A16,SWISSW!$J:$J,MATCHUP!BY$1,SWISSW!$F:$F,"Draw")+COUNTIFS(SWISSW!$I:$I,MATCHUP!BY$1,SWISSW!$J:$J,MATCHUP!$A16)-COUNTIFS(SWISSW!$I:$I,MATCHUP!BY$1,SWISSW!$J:$J,MATCHUP!$A16,SWISSW!$F:$F,"Draw")),"-")</f>
        <v>-</v>
      </c>
      <c r="BZ16" s="5" t="str">
        <f ca="1">IFERROR((COUNTIFS(SWISSW!$I:$I,MATCHUP!$A16,SWISSW!$J:$J,MATCHUP!BZ$1,SWISSW!$F:$F,"Won")+COUNTIFS(SWISSW!$I:$I,MATCHUP!BZ$1,SWISSW!$J:$J,MATCHUP!$A16,SWISSW!$F:$F,"Lost"))/(COUNTIFS(SWISSW!$I:$I,MATCHUP!$A16,SWISSW!$J:$J,MATCHUP!BZ$1)-COUNTIFS(SWISSW!$I:$I,MATCHUP!$A16,SWISSW!$J:$J,MATCHUP!BZ$1,SWISSW!$F:$F,"Draw")+COUNTIFS(SWISSW!$I:$I,MATCHUP!BZ$1,SWISSW!$J:$J,MATCHUP!$A16)-COUNTIFS(SWISSW!$I:$I,MATCHUP!BZ$1,SWISSW!$J:$J,MATCHUP!$A16,SWISSW!$F:$F,"Draw")),"-")</f>
        <v>-</v>
      </c>
      <c r="CA16" s="5" t="str">
        <f ca="1">IFERROR((COUNTIFS(SWISSW!$I:$I,MATCHUP!$A16,SWISSW!$J:$J,MATCHUP!CA$1,SWISSW!$F:$F,"Won")+COUNTIFS(SWISSW!$I:$I,MATCHUP!CA$1,SWISSW!$J:$J,MATCHUP!$A16,SWISSW!$F:$F,"Lost"))/(COUNTIFS(SWISSW!$I:$I,MATCHUP!$A16,SWISSW!$J:$J,MATCHUP!CA$1)-COUNTIFS(SWISSW!$I:$I,MATCHUP!$A16,SWISSW!$J:$J,MATCHUP!CA$1,SWISSW!$F:$F,"Draw")+COUNTIFS(SWISSW!$I:$I,MATCHUP!CA$1,SWISSW!$J:$J,MATCHUP!$A16)-COUNTIFS(SWISSW!$I:$I,MATCHUP!CA$1,SWISSW!$J:$J,MATCHUP!$A16,SWISSW!$F:$F,"Draw")),"-")</f>
        <v>-</v>
      </c>
      <c r="CB16" s="5" t="str">
        <f ca="1">IFERROR((COUNTIFS(SWISSW!$I:$I,MATCHUP!$A16,SWISSW!$J:$J,MATCHUP!CB$1,SWISSW!$F:$F,"Won")+COUNTIFS(SWISSW!$I:$I,MATCHUP!CB$1,SWISSW!$J:$J,MATCHUP!$A16,SWISSW!$F:$F,"Lost"))/(COUNTIFS(SWISSW!$I:$I,MATCHUP!$A16,SWISSW!$J:$J,MATCHUP!CB$1)-COUNTIFS(SWISSW!$I:$I,MATCHUP!$A16,SWISSW!$J:$J,MATCHUP!CB$1,SWISSW!$F:$F,"Draw")+COUNTIFS(SWISSW!$I:$I,MATCHUP!CB$1,SWISSW!$J:$J,MATCHUP!$A16)-COUNTIFS(SWISSW!$I:$I,MATCHUP!CB$1,SWISSW!$J:$J,MATCHUP!$A16,SWISSW!$F:$F,"Draw")),"-")</f>
        <v>-</v>
      </c>
      <c r="CC16" s="5" t="str">
        <f ca="1">IFERROR((COUNTIFS(SWISSW!$I:$I,MATCHUP!$A16,SWISSW!$J:$J,MATCHUP!CC$1,SWISSW!$F:$F,"Won")+COUNTIFS(SWISSW!$I:$I,MATCHUP!CC$1,SWISSW!$J:$J,MATCHUP!$A16,SWISSW!$F:$F,"Lost"))/(COUNTIFS(SWISSW!$I:$I,MATCHUP!$A16,SWISSW!$J:$J,MATCHUP!CC$1)-COUNTIFS(SWISSW!$I:$I,MATCHUP!$A16,SWISSW!$J:$J,MATCHUP!CC$1,SWISSW!$F:$F,"Draw")+COUNTIFS(SWISSW!$I:$I,MATCHUP!CC$1,SWISSW!$J:$J,MATCHUP!$A16)-COUNTIFS(SWISSW!$I:$I,MATCHUP!CC$1,SWISSW!$J:$J,MATCHUP!$A16,SWISSW!$F:$F,"Draw")),"-")</f>
        <v>-</v>
      </c>
      <c r="CD16" s="5" t="str">
        <f ca="1">IFERROR((COUNTIFS(SWISSW!$I:$I,MATCHUP!$A16,SWISSW!$J:$J,MATCHUP!CD$1,SWISSW!$F:$F,"Won")+COUNTIFS(SWISSW!$I:$I,MATCHUP!CD$1,SWISSW!$J:$J,MATCHUP!$A16,SWISSW!$F:$F,"Lost"))/(COUNTIFS(SWISSW!$I:$I,MATCHUP!$A16,SWISSW!$J:$J,MATCHUP!CD$1)-COUNTIFS(SWISSW!$I:$I,MATCHUP!$A16,SWISSW!$J:$J,MATCHUP!CD$1,SWISSW!$F:$F,"Draw")+COUNTIFS(SWISSW!$I:$I,MATCHUP!CD$1,SWISSW!$J:$J,MATCHUP!$A16)-COUNTIFS(SWISSW!$I:$I,MATCHUP!CD$1,SWISSW!$J:$J,MATCHUP!$A16,SWISSW!$F:$F,"Draw")),"-")</f>
        <v>-</v>
      </c>
      <c r="CE16" s="5" t="str">
        <f ca="1">IFERROR((COUNTIFS(SWISSW!$I:$I,MATCHUP!$A16,SWISSW!$J:$J,MATCHUP!CE$1,SWISSW!$F:$F,"Won")+COUNTIFS(SWISSW!$I:$I,MATCHUP!CE$1,SWISSW!$J:$J,MATCHUP!$A16,SWISSW!$F:$F,"Lost"))/(COUNTIFS(SWISSW!$I:$I,MATCHUP!$A16,SWISSW!$J:$J,MATCHUP!CE$1)-COUNTIFS(SWISSW!$I:$I,MATCHUP!$A16,SWISSW!$J:$J,MATCHUP!CE$1,SWISSW!$F:$F,"Draw")+COUNTIFS(SWISSW!$I:$I,MATCHUP!CE$1,SWISSW!$J:$J,MATCHUP!$A16)-COUNTIFS(SWISSW!$I:$I,MATCHUP!CE$1,SWISSW!$J:$J,MATCHUP!$A16,SWISSW!$F:$F,"Draw")),"-")</f>
        <v>-</v>
      </c>
      <c r="CF16" s="5" t="str">
        <f ca="1">IFERROR((COUNTIFS(SWISSW!$I:$I,MATCHUP!$A16,SWISSW!$J:$J,MATCHUP!CF$1,SWISSW!$F:$F,"Won")+COUNTIFS(SWISSW!$I:$I,MATCHUP!CF$1,SWISSW!$J:$J,MATCHUP!$A16,SWISSW!$F:$F,"Lost"))/(COUNTIFS(SWISSW!$I:$I,MATCHUP!$A16,SWISSW!$J:$J,MATCHUP!CF$1)-COUNTIFS(SWISSW!$I:$I,MATCHUP!$A16,SWISSW!$J:$J,MATCHUP!CF$1,SWISSW!$F:$F,"Draw")+COUNTIFS(SWISSW!$I:$I,MATCHUP!CF$1,SWISSW!$J:$J,MATCHUP!$A16)-COUNTIFS(SWISSW!$I:$I,MATCHUP!CF$1,SWISSW!$J:$J,MATCHUP!$A16,SWISSW!$F:$F,"Draw")),"-")</f>
        <v>-</v>
      </c>
      <c r="CG16" s="5" t="str">
        <f ca="1">IFERROR((COUNTIFS(SWISSW!$I:$I,MATCHUP!$A16,SWISSW!$J:$J,MATCHUP!CG$1,SWISSW!$F:$F,"Won")+COUNTIFS(SWISSW!$I:$I,MATCHUP!CG$1,SWISSW!$J:$J,MATCHUP!$A16,SWISSW!$F:$F,"Lost"))/(COUNTIFS(SWISSW!$I:$I,MATCHUP!$A16,SWISSW!$J:$J,MATCHUP!CG$1)-COUNTIFS(SWISSW!$I:$I,MATCHUP!$A16,SWISSW!$J:$J,MATCHUP!CG$1,SWISSW!$F:$F,"Draw")+COUNTIFS(SWISSW!$I:$I,MATCHUP!CG$1,SWISSW!$J:$J,MATCHUP!$A16)-COUNTIFS(SWISSW!$I:$I,MATCHUP!CG$1,SWISSW!$J:$J,MATCHUP!$A16,SWISSW!$F:$F,"Draw")),"-")</f>
        <v>-</v>
      </c>
      <c r="CH16" s="5" t="str">
        <f ca="1">IFERROR((COUNTIFS(SWISSW!$I:$I,MATCHUP!$A16,SWISSW!$J:$J,MATCHUP!CH$1,SWISSW!$F:$F,"Won")+COUNTIFS(SWISSW!$I:$I,MATCHUP!CH$1,SWISSW!$J:$J,MATCHUP!$A16,SWISSW!$F:$F,"Lost"))/(COUNTIFS(SWISSW!$I:$I,MATCHUP!$A16,SWISSW!$J:$J,MATCHUP!CH$1)-COUNTIFS(SWISSW!$I:$I,MATCHUP!$A16,SWISSW!$J:$J,MATCHUP!CH$1,SWISSW!$F:$F,"Draw")+COUNTIFS(SWISSW!$I:$I,MATCHUP!CH$1,SWISSW!$J:$J,MATCHUP!$A16)-COUNTIFS(SWISSW!$I:$I,MATCHUP!CH$1,SWISSW!$J:$J,MATCHUP!$A16,SWISSW!$F:$F,"Draw")),"-")</f>
        <v>-</v>
      </c>
      <c r="CI16" s="5" t="str">
        <f ca="1">IFERROR((COUNTIFS(SWISSW!$I:$I,MATCHUP!$A16,SWISSW!$J:$J,MATCHUP!CI$1,SWISSW!$F:$F,"Won")+COUNTIFS(SWISSW!$I:$I,MATCHUP!CI$1,SWISSW!$J:$J,MATCHUP!$A16,SWISSW!$F:$F,"Lost"))/(COUNTIFS(SWISSW!$I:$I,MATCHUP!$A16,SWISSW!$J:$J,MATCHUP!CI$1)-COUNTIFS(SWISSW!$I:$I,MATCHUP!$A16,SWISSW!$J:$J,MATCHUP!CI$1,SWISSW!$F:$F,"Draw")+COUNTIFS(SWISSW!$I:$I,MATCHUP!CI$1,SWISSW!$J:$J,MATCHUP!$A16)-COUNTIFS(SWISSW!$I:$I,MATCHUP!CI$1,SWISSW!$J:$J,MATCHUP!$A16,SWISSW!$F:$F,"Draw")),"-")</f>
        <v>-</v>
      </c>
      <c r="CJ16" s="5" t="str">
        <f ca="1">IFERROR((COUNTIFS(SWISSW!$I:$I,MATCHUP!$A16,SWISSW!$J:$J,MATCHUP!CJ$1,SWISSW!$F:$F,"Won")+COUNTIFS(SWISSW!$I:$I,MATCHUP!CJ$1,SWISSW!$J:$J,MATCHUP!$A16,SWISSW!$F:$F,"Lost"))/(COUNTIFS(SWISSW!$I:$I,MATCHUP!$A16,SWISSW!$J:$J,MATCHUP!CJ$1)-COUNTIFS(SWISSW!$I:$I,MATCHUP!$A16,SWISSW!$J:$J,MATCHUP!CJ$1,SWISSW!$F:$F,"Draw")+COUNTIFS(SWISSW!$I:$I,MATCHUP!CJ$1,SWISSW!$J:$J,MATCHUP!$A16)-COUNTIFS(SWISSW!$I:$I,MATCHUP!CJ$1,SWISSW!$J:$J,MATCHUP!$A16,SWISSW!$F:$F,"Draw")),"-")</f>
        <v>-</v>
      </c>
      <c r="CK16" s="5" t="str">
        <f ca="1">IFERROR((COUNTIFS(SWISSW!$I:$I,MATCHUP!$A16,SWISSW!$J:$J,MATCHUP!CK$1,SWISSW!$F:$F,"Won")+COUNTIFS(SWISSW!$I:$I,MATCHUP!CK$1,SWISSW!$J:$J,MATCHUP!$A16,SWISSW!$F:$F,"Lost"))/(COUNTIFS(SWISSW!$I:$I,MATCHUP!$A16,SWISSW!$J:$J,MATCHUP!CK$1)-COUNTIFS(SWISSW!$I:$I,MATCHUP!$A16,SWISSW!$J:$J,MATCHUP!CK$1,SWISSW!$F:$F,"Draw")+COUNTIFS(SWISSW!$I:$I,MATCHUP!CK$1,SWISSW!$J:$J,MATCHUP!$A16)-COUNTIFS(SWISSW!$I:$I,MATCHUP!CK$1,SWISSW!$J:$J,MATCHUP!$A16,SWISSW!$F:$F,"Draw")),"-")</f>
        <v>-</v>
      </c>
      <c r="CL16" s="5" t="str">
        <f ca="1">IFERROR((COUNTIFS(SWISSW!$I:$I,MATCHUP!$A16,SWISSW!$J:$J,MATCHUP!CL$1,SWISSW!$F:$F,"Won")+COUNTIFS(SWISSW!$I:$I,MATCHUP!CL$1,SWISSW!$J:$J,MATCHUP!$A16,SWISSW!$F:$F,"Lost"))/(COUNTIFS(SWISSW!$I:$I,MATCHUP!$A16,SWISSW!$J:$J,MATCHUP!CL$1)-COUNTIFS(SWISSW!$I:$I,MATCHUP!$A16,SWISSW!$J:$J,MATCHUP!CL$1,SWISSW!$F:$F,"Draw")+COUNTIFS(SWISSW!$I:$I,MATCHUP!CL$1,SWISSW!$J:$J,MATCHUP!$A16)-COUNTIFS(SWISSW!$I:$I,MATCHUP!CL$1,SWISSW!$J:$J,MATCHUP!$A16,SWISSW!$F:$F,"Draw")),"-")</f>
        <v>-</v>
      </c>
      <c r="CM16" s="5" t="str">
        <f ca="1">IFERROR((COUNTIFS(SWISSW!$I:$I,MATCHUP!$A16,SWISSW!$J:$J,MATCHUP!CM$1,SWISSW!$F:$F,"Won")+COUNTIFS(SWISSW!$I:$I,MATCHUP!CM$1,SWISSW!$J:$J,MATCHUP!$A16,SWISSW!$F:$F,"Lost"))/(COUNTIFS(SWISSW!$I:$I,MATCHUP!$A16,SWISSW!$J:$J,MATCHUP!CM$1)-COUNTIFS(SWISSW!$I:$I,MATCHUP!$A16,SWISSW!$J:$J,MATCHUP!CM$1,SWISSW!$F:$F,"Draw")+COUNTIFS(SWISSW!$I:$I,MATCHUP!CM$1,SWISSW!$J:$J,MATCHUP!$A16)-COUNTIFS(SWISSW!$I:$I,MATCHUP!CM$1,SWISSW!$J:$J,MATCHUP!$A16,SWISSW!$F:$F,"Draw")),"-")</f>
        <v>-</v>
      </c>
      <c r="CN16" s="5" t="str">
        <f ca="1">IFERROR((COUNTIFS(SWISSW!$I:$I,MATCHUP!$A16,SWISSW!$J:$J,MATCHUP!CN$1,SWISSW!$F:$F,"Won")+COUNTIFS(SWISSW!$I:$I,MATCHUP!CN$1,SWISSW!$J:$J,MATCHUP!$A16,SWISSW!$F:$F,"Lost"))/(COUNTIFS(SWISSW!$I:$I,MATCHUP!$A16,SWISSW!$J:$J,MATCHUP!CN$1)-COUNTIFS(SWISSW!$I:$I,MATCHUP!$A16,SWISSW!$J:$J,MATCHUP!CN$1,SWISSW!$F:$F,"Draw")+COUNTIFS(SWISSW!$I:$I,MATCHUP!CN$1,SWISSW!$J:$J,MATCHUP!$A16)-COUNTIFS(SWISSW!$I:$I,MATCHUP!CN$1,SWISSW!$J:$J,MATCHUP!$A16,SWISSW!$F:$F,"Draw")),"-")</f>
        <v>-</v>
      </c>
      <c r="CO16" s="5" t="str">
        <f ca="1">IFERROR((COUNTIFS(SWISSW!$I:$I,MATCHUP!$A16,SWISSW!$J:$J,MATCHUP!CO$1,SWISSW!$F:$F,"Won")+COUNTIFS(SWISSW!$I:$I,MATCHUP!CO$1,SWISSW!$J:$J,MATCHUP!$A16,SWISSW!$F:$F,"Lost"))/(COUNTIFS(SWISSW!$I:$I,MATCHUP!$A16,SWISSW!$J:$J,MATCHUP!CO$1)-COUNTIFS(SWISSW!$I:$I,MATCHUP!$A16,SWISSW!$J:$J,MATCHUP!CO$1,SWISSW!$F:$F,"Draw")+COUNTIFS(SWISSW!$I:$I,MATCHUP!CO$1,SWISSW!$J:$J,MATCHUP!$A16)-COUNTIFS(SWISSW!$I:$I,MATCHUP!CO$1,SWISSW!$J:$J,MATCHUP!$A16,SWISSW!$F:$F,"Draw")),"-")</f>
        <v>-</v>
      </c>
      <c r="CP16" s="5" t="str">
        <f ca="1">IFERROR((COUNTIFS(SWISSW!$I:$I,MATCHUP!$A16,SWISSW!$J:$J,MATCHUP!CP$1,SWISSW!$F:$F,"Won")+COUNTIFS(SWISSW!$I:$I,MATCHUP!CP$1,SWISSW!$J:$J,MATCHUP!$A16,SWISSW!$F:$F,"Lost"))/(COUNTIFS(SWISSW!$I:$I,MATCHUP!$A16,SWISSW!$J:$J,MATCHUP!CP$1)-COUNTIFS(SWISSW!$I:$I,MATCHUP!$A16,SWISSW!$J:$J,MATCHUP!CP$1,SWISSW!$F:$F,"Draw")+COUNTIFS(SWISSW!$I:$I,MATCHUP!CP$1,SWISSW!$J:$J,MATCHUP!$A16)-COUNTIFS(SWISSW!$I:$I,MATCHUP!CP$1,SWISSW!$J:$J,MATCHUP!$A16,SWISSW!$F:$F,"Draw")),"-")</f>
        <v>-</v>
      </c>
      <c r="CQ16" s="5" t="str">
        <f ca="1">IFERROR((COUNTIFS(SWISSW!$I:$I,MATCHUP!$A16,SWISSW!$J:$J,MATCHUP!CQ$1,SWISSW!$F:$F,"Won")+COUNTIFS(SWISSW!$I:$I,MATCHUP!CQ$1,SWISSW!$J:$J,MATCHUP!$A16,SWISSW!$F:$F,"Lost"))/(COUNTIFS(SWISSW!$I:$I,MATCHUP!$A16,SWISSW!$J:$J,MATCHUP!CQ$1)-COUNTIFS(SWISSW!$I:$I,MATCHUP!$A16,SWISSW!$J:$J,MATCHUP!CQ$1,SWISSW!$F:$F,"Draw")+COUNTIFS(SWISSW!$I:$I,MATCHUP!CQ$1,SWISSW!$J:$J,MATCHUP!$A16)-COUNTIFS(SWISSW!$I:$I,MATCHUP!CQ$1,SWISSW!$J:$J,MATCHUP!$A16,SWISSW!$F:$F,"Draw")),"-")</f>
        <v>-</v>
      </c>
      <c r="CR16" s="5" t="str">
        <f ca="1">IFERROR((COUNTIFS(SWISSW!$I:$I,MATCHUP!$A16,SWISSW!$J:$J,MATCHUP!CR$1,SWISSW!$F:$F,"Won")+COUNTIFS(SWISSW!$I:$I,MATCHUP!CR$1,SWISSW!$J:$J,MATCHUP!$A16,SWISSW!$F:$F,"Lost"))/(COUNTIFS(SWISSW!$I:$I,MATCHUP!$A16,SWISSW!$J:$J,MATCHUP!CR$1)-COUNTIFS(SWISSW!$I:$I,MATCHUP!$A16,SWISSW!$J:$J,MATCHUP!CR$1,SWISSW!$F:$F,"Draw")+COUNTIFS(SWISSW!$I:$I,MATCHUP!CR$1,SWISSW!$J:$J,MATCHUP!$A16)-COUNTIFS(SWISSW!$I:$I,MATCHUP!CR$1,SWISSW!$J:$J,MATCHUP!$A16,SWISSW!$F:$F,"Draw")),"-")</f>
        <v>-</v>
      </c>
      <c r="CS16" s="5" t="str">
        <f ca="1">IFERROR((COUNTIFS(SWISSW!$I:$I,MATCHUP!$A16,SWISSW!$J:$J,MATCHUP!CS$1,SWISSW!$F:$F,"Won")+COUNTIFS(SWISSW!$I:$I,MATCHUP!CS$1,SWISSW!$J:$J,MATCHUP!$A16,SWISSW!$F:$F,"Lost"))/(COUNTIFS(SWISSW!$I:$I,MATCHUP!$A16,SWISSW!$J:$J,MATCHUP!CS$1)-COUNTIFS(SWISSW!$I:$I,MATCHUP!$A16,SWISSW!$J:$J,MATCHUP!CS$1,SWISSW!$F:$F,"Draw")+COUNTIFS(SWISSW!$I:$I,MATCHUP!CS$1,SWISSW!$J:$J,MATCHUP!$A16)-COUNTIFS(SWISSW!$I:$I,MATCHUP!CS$1,SWISSW!$J:$J,MATCHUP!$A16,SWISSW!$F:$F,"Draw")),"-")</f>
        <v>-</v>
      </c>
      <c r="CT16" s="5" t="str">
        <f ca="1">IFERROR((COUNTIFS(SWISSW!$I:$I,MATCHUP!$A16,SWISSW!$J:$J,MATCHUP!CT$1,SWISSW!$F:$F,"Won")+COUNTIFS(SWISSW!$I:$I,MATCHUP!CT$1,SWISSW!$J:$J,MATCHUP!$A16,SWISSW!$F:$F,"Lost"))/(COUNTIFS(SWISSW!$I:$I,MATCHUP!$A16,SWISSW!$J:$J,MATCHUP!CT$1)-COUNTIFS(SWISSW!$I:$I,MATCHUP!$A16,SWISSW!$J:$J,MATCHUP!CT$1,SWISSW!$F:$F,"Draw")+COUNTIFS(SWISSW!$I:$I,MATCHUP!CT$1,SWISSW!$J:$J,MATCHUP!$A16)-COUNTIFS(SWISSW!$I:$I,MATCHUP!CT$1,SWISSW!$J:$J,MATCHUP!$A16,SWISSW!$F:$F,"Draw")),"-")</f>
        <v>-</v>
      </c>
      <c r="CU16" s="5" t="str">
        <f ca="1">IFERROR((COUNTIFS(SWISSW!$I:$I,MATCHUP!$A16,SWISSW!$J:$J,MATCHUP!CU$1,SWISSW!$F:$F,"Won")+COUNTIFS(SWISSW!$I:$I,MATCHUP!CU$1,SWISSW!$J:$J,MATCHUP!$A16,SWISSW!$F:$F,"Lost"))/(COUNTIFS(SWISSW!$I:$I,MATCHUP!$A16,SWISSW!$J:$J,MATCHUP!CU$1)-COUNTIFS(SWISSW!$I:$I,MATCHUP!$A16,SWISSW!$J:$J,MATCHUP!CU$1,SWISSW!$F:$F,"Draw")+COUNTIFS(SWISSW!$I:$I,MATCHUP!CU$1,SWISSW!$J:$J,MATCHUP!$A16)-COUNTIFS(SWISSW!$I:$I,MATCHUP!CU$1,SWISSW!$J:$J,MATCHUP!$A16,SWISSW!$F:$F,"Draw")),"-")</f>
        <v>-</v>
      </c>
      <c r="CV16" s="5" t="str">
        <f ca="1">IFERROR((COUNTIFS(SWISSW!$I:$I,MATCHUP!$A16,SWISSW!$J:$J,MATCHUP!CV$1,SWISSW!$F:$F,"Won")+COUNTIFS(SWISSW!$I:$I,MATCHUP!CV$1,SWISSW!$J:$J,MATCHUP!$A16,SWISSW!$F:$F,"Lost"))/(COUNTIFS(SWISSW!$I:$I,MATCHUP!$A16,SWISSW!$J:$J,MATCHUP!CV$1)-COUNTIFS(SWISSW!$I:$I,MATCHUP!$A16,SWISSW!$J:$J,MATCHUP!CV$1,SWISSW!$F:$F,"Draw")+COUNTIFS(SWISSW!$I:$I,MATCHUP!CV$1,SWISSW!$J:$J,MATCHUP!$A16)-COUNTIFS(SWISSW!$I:$I,MATCHUP!CV$1,SWISSW!$J:$J,MATCHUP!$A16,SWISSW!$F:$F,"Draw")),"-")</f>
        <v>-</v>
      </c>
    </row>
    <row r="17" spans="1:100" s="6" customFormat="1" ht="55" customHeight="1" x14ac:dyDescent="0.25">
      <c r="A17" s="3" t="str" cm="1">
        <f t="array" aca="1" ref="A17" ca="1">INDIRECT(ADDRESS(ROW(),1,,1,"METABREAK"))</f>
        <v>Dimir Terror</v>
      </c>
      <c r="B17" s="5">
        <f ca="1">IFERROR((COUNTIFS(SWISSW!$I:$I,MATCHUP!$A17,SWISSW!$J:$J,MATCHUP!B$1,SWISSW!$F:$F,"Won")+COUNTIFS(SWISSW!$I:$I,MATCHUP!B$1,SWISSW!$J:$J,MATCHUP!$A17,SWISSW!$F:$F,"Lost"))/(COUNTIFS(SWISSW!$I:$I,MATCHUP!$A17,SWISSW!$J:$J,MATCHUP!B$1)-COUNTIFS(SWISSW!$I:$I,MATCHUP!$A17,SWISSW!$J:$J,MATCHUP!B$1,SWISSW!$F:$F,"Draw")+COUNTIFS(SWISSW!$I:$I,MATCHUP!B$1,SWISSW!$J:$J,MATCHUP!$A17)-COUNTIFS(SWISSW!$I:$I,MATCHUP!B$1,SWISSW!$J:$J,MATCHUP!$A17,SWISSW!$F:$F,"Draw")),"-")</f>
        <v>0.16666666666666666</v>
      </c>
      <c r="C17" s="5">
        <f ca="1">IFERROR((COUNTIFS(SWISSW!$I:$I,MATCHUP!$A17,SWISSW!$J:$J,MATCHUP!C$1,SWISSW!$F:$F,"Won")+COUNTIFS(SWISSW!$I:$I,MATCHUP!C$1,SWISSW!$J:$J,MATCHUP!$A17,SWISSW!$F:$F,"Lost"))/(COUNTIFS(SWISSW!$I:$I,MATCHUP!$A17,SWISSW!$J:$J,MATCHUP!C$1)-COUNTIFS(SWISSW!$I:$I,MATCHUP!$A17,SWISSW!$J:$J,MATCHUP!C$1,SWISSW!$F:$F,"Draw")+COUNTIFS(SWISSW!$I:$I,MATCHUP!C$1,SWISSW!$J:$J,MATCHUP!$A17)-COUNTIFS(SWISSW!$I:$I,MATCHUP!C$1,SWISSW!$J:$J,MATCHUP!$A17,SWISSW!$F:$F,"Draw")),"-")</f>
        <v>0.5</v>
      </c>
      <c r="D17" s="5">
        <f ca="1">IFERROR((COUNTIFS(SWISSW!$I:$I,MATCHUP!$A17,SWISSW!$J:$J,MATCHUP!D$1,SWISSW!$F:$F,"Won")+COUNTIFS(SWISSW!$I:$I,MATCHUP!D$1,SWISSW!$J:$J,MATCHUP!$A17,SWISSW!$F:$F,"Lost"))/(COUNTIFS(SWISSW!$I:$I,MATCHUP!$A17,SWISSW!$J:$J,MATCHUP!D$1)-COUNTIFS(SWISSW!$I:$I,MATCHUP!$A17,SWISSW!$J:$J,MATCHUP!D$1,SWISSW!$F:$F,"Draw")+COUNTIFS(SWISSW!$I:$I,MATCHUP!D$1,SWISSW!$J:$J,MATCHUP!$A17)-COUNTIFS(SWISSW!$I:$I,MATCHUP!D$1,SWISSW!$J:$J,MATCHUP!$A17,SWISSW!$F:$F,"Draw")),"-")</f>
        <v>0.30769230769230771</v>
      </c>
      <c r="E17" s="5">
        <f ca="1">IFERROR((COUNTIFS(SWISSW!$I:$I,MATCHUP!$A17,SWISSW!$J:$J,MATCHUP!E$1,SWISSW!$F:$F,"Won")+COUNTIFS(SWISSW!$I:$I,MATCHUP!E$1,SWISSW!$J:$J,MATCHUP!$A17,SWISSW!$F:$F,"Lost"))/(COUNTIFS(SWISSW!$I:$I,MATCHUP!$A17,SWISSW!$J:$J,MATCHUP!E$1)-COUNTIFS(SWISSW!$I:$I,MATCHUP!$A17,SWISSW!$J:$J,MATCHUP!E$1,SWISSW!$F:$F,"Draw")+COUNTIFS(SWISSW!$I:$I,MATCHUP!E$1,SWISSW!$J:$J,MATCHUP!$A17)-COUNTIFS(SWISSW!$I:$I,MATCHUP!E$1,SWISSW!$J:$J,MATCHUP!$A17,SWISSW!$F:$F,"Draw")),"-")</f>
        <v>0.5</v>
      </c>
      <c r="F17" s="5">
        <f ca="1">IFERROR((COUNTIFS(SWISSW!$I:$I,MATCHUP!$A17,SWISSW!$J:$J,MATCHUP!F$1,SWISSW!$F:$F,"Won")+COUNTIFS(SWISSW!$I:$I,MATCHUP!F$1,SWISSW!$J:$J,MATCHUP!$A17,SWISSW!$F:$F,"Lost"))/(COUNTIFS(SWISSW!$I:$I,MATCHUP!$A17,SWISSW!$J:$J,MATCHUP!F$1)-COUNTIFS(SWISSW!$I:$I,MATCHUP!$A17,SWISSW!$J:$J,MATCHUP!F$1,SWISSW!$F:$F,"Draw")+COUNTIFS(SWISSW!$I:$I,MATCHUP!F$1,SWISSW!$J:$J,MATCHUP!$A17)-COUNTIFS(SWISSW!$I:$I,MATCHUP!F$1,SWISSW!$J:$J,MATCHUP!$A17,SWISSW!$F:$F,"Draw")),"-")</f>
        <v>0.5714285714285714</v>
      </c>
      <c r="G17" s="5">
        <f ca="1">IFERROR((COUNTIFS(SWISSW!$I:$I,MATCHUP!$A17,SWISSW!$J:$J,MATCHUP!G$1,SWISSW!$F:$F,"Won")+COUNTIFS(SWISSW!$I:$I,MATCHUP!G$1,SWISSW!$J:$J,MATCHUP!$A17,SWISSW!$F:$F,"Lost"))/(COUNTIFS(SWISSW!$I:$I,MATCHUP!$A17,SWISSW!$J:$J,MATCHUP!G$1)-COUNTIFS(SWISSW!$I:$I,MATCHUP!$A17,SWISSW!$J:$J,MATCHUP!G$1,SWISSW!$F:$F,"Draw")+COUNTIFS(SWISSW!$I:$I,MATCHUP!G$1,SWISSW!$J:$J,MATCHUP!$A17)-COUNTIFS(SWISSW!$I:$I,MATCHUP!G$1,SWISSW!$J:$J,MATCHUP!$A17,SWISSW!$F:$F,"Draw")),"-")</f>
        <v>0.58333333333333337</v>
      </c>
      <c r="H17" s="5">
        <f ca="1">IFERROR((COUNTIFS(SWISSW!$I:$I,MATCHUP!$A17,SWISSW!$J:$J,MATCHUP!H$1,SWISSW!$F:$F,"Won")+COUNTIFS(SWISSW!$I:$I,MATCHUP!H$1,SWISSW!$J:$J,MATCHUP!$A17,SWISSW!$F:$F,"Lost"))/(COUNTIFS(SWISSW!$I:$I,MATCHUP!$A17,SWISSW!$J:$J,MATCHUP!H$1)-COUNTIFS(SWISSW!$I:$I,MATCHUP!$A17,SWISSW!$J:$J,MATCHUP!H$1,SWISSW!$F:$F,"Draw")+COUNTIFS(SWISSW!$I:$I,MATCHUP!H$1,SWISSW!$J:$J,MATCHUP!$A17)-COUNTIFS(SWISSW!$I:$I,MATCHUP!H$1,SWISSW!$J:$J,MATCHUP!$A17,SWISSW!$F:$F,"Draw")),"-")</f>
        <v>0.2</v>
      </c>
      <c r="I17" s="5">
        <f ca="1">IFERROR((COUNTIFS(SWISSW!$I:$I,MATCHUP!$A17,SWISSW!$J:$J,MATCHUP!I$1,SWISSW!$F:$F,"Won")+COUNTIFS(SWISSW!$I:$I,MATCHUP!I$1,SWISSW!$J:$J,MATCHUP!$A17,SWISSW!$F:$F,"Lost"))/(COUNTIFS(SWISSW!$I:$I,MATCHUP!$A17,SWISSW!$J:$J,MATCHUP!I$1)-COUNTIFS(SWISSW!$I:$I,MATCHUP!$A17,SWISSW!$J:$J,MATCHUP!I$1,SWISSW!$F:$F,"Draw")+COUNTIFS(SWISSW!$I:$I,MATCHUP!I$1,SWISSW!$J:$J,MATCHUP!$A17)-COUNTIFS(SWISSW!$I:$I,MATCHUP!I$1,SWISSW!$J:$J,MATCHUP!$A17,SWISSW!$F:$F,"Draw")),"-")</f>
        <v>0.66666666666666663</v>
      </c>
      <c r="J17" s="5">
        <f ca="1">IFERROR((COUNTIFS(SWISSW!$I:$I,MATCHUP!$A17,SWISSW!$J:$J,MATCHUP!J$1,SWISSW!$F:$F,"Won")+COUNTIFS(SWISSW!$I:$I,MATCHUP!J$1,SWISSW!$J:$J,MATCHUP!$A17,SWISSW!$F:$F,"Lost"))/(COUNTIFS(SWISSW!$I:$I,MATCHUP!$A17,SWISSW!$J:$J,MATCHUP!J$1)-COUNTIFS(SWISSW!$I:$I,MATCHUP!$A17,SWISSW!$J:$J,MATCHUP!J$1,SWISSW!$F:$F,"Draw")+COUNTIFS(SWISSW!$I:$I,MATCHUP!J$1,SWISSW!$J:$J,MATCHUP!$A17)-COUNTIFS(SWISSW!$I:$I,MATCHUP!J$1,SWISSW!$J:$J,MATCHUP!$A17,SWISSW!$F:$F,"Draw")),"-")</f>
        <v>0.2</v>
      </c>
      <c r="K17" s="5">
        <f ca="1">IFERROR((COUNTIFS(SWISSW!$I:$I,MATCHUP!$A17,SWISSW!$J:$J,MATCHUP!K$1,SWISSW!$F:$F,"Won")+COUNTIFS(SWISSW!$I:$I,MATCHUP!K$1,SWISSW!$J:$J,MATCHUP!$A17,SWISSW!$F:$F,"Lost"))/(COUNTIFS(SWISSW!$I:$I,MATCHUP!$A17,SWISSW!$J:$J,MATCHUP!K$1)-COUNTIFS(SWISSW!$I:$I,MATCHUP!$A17,SWISSW!$J:$J,MATCHUP!K$1,SWISSW!$F:$F,"Draw")+COUNTIFS(SWISSW!$I:$I,MATCHUP!K$1,SWISSW!$J:$J,MATCHUP!$A17)-COUNTIFS(SWISSW!$I:$I,MATCHUP!K$1,SWISSW!$J:$J,MATCHUP!$A17,SWISSW!$F:$F,"Draw")),"-")</f>
        <v>0.25</v>
      </c>
      <c r="L17" s="5">
        <f ca="1">IFERROR((COUNTIFS(SWISSW!$I:$I,MATCHUP!$A17,SWISSW!$J:$J,MATCHUP!L$1,SWISSW!$F:$F,"Won")+COUNTIFS(SWISSW!$I:$I,MATCHUP!L$1,SWISSW!$J:$J,MATCHUP!$A17,SWISSW!$F:$F,"Lost"))/(COUNTIFS(SWISSW!$I:$I,MATCHUP!$A17,SWISSW!$J:$J,MATCHUP!L$1)-COUNTIFS(SWISSW!$I:$I,MATCHUP!$A17,SWISSW!$J:$J,MATCHUP!L$1,SWISSW!$F:$F,"Draw")+COUNTIFS(SWISSW!$I:$I,MATCHUP!L$1,SWISSW!$J:$J,MATCHUP!$A17)-COUNTIFS(SWISSW!$I:$I,MATCHUP!L$1,SWISSW!$J:$J,MATCHUP!$A17,SWISSW!$F:$F,"Draw")),"-")</f>
        <v>0.33333333333333331</v>
      </c>
      <c r="M17" s="5">
        <f ca="1">IFERROR((COUNTIFS(SWISSW!$I:$I,MATCHUP!$A17,SWISSW!$J:$J,MATCHUP!M$1,SWISSW!$F:$F,"Won")+COUNTIFS(SWISSW!$I:$I,MATCHUP!M$1,SWISSW!$J:$J,MATCHUP!$A17,SWISSW!$F:$F,"Lost"))/(COUNTIFS(SWISSW!$I:$I,MATCHUP!$A17,SWISSW!$J:$J,MATCHUP!M$1)-COUNTIFS(SWISSW!$I:$I,MATCHUP!$A17,SWISSW!$J:$J,MATCHUP!M$1,SWISSW!$F:$F,"Draw")+COUNTIFS(SWISSW!$I:$I,MATCHUP!M$1,SWISSW!$J:$J,MATCHUP!$A17)-COUNTIFS(SWISSW!$I:$I,MATCHUP!M$1,SWISSW!$J:$J,MATCHUP!$A17,SWISSW!$F:$F,"Draw")),"-")</f>
        <v>0.66666666666666663</v>
      </c>
      <c r="N17" s="5">
        <f ca="1">IFERROR((COUNTIFS(SWISSW!$I:$I,MATCHUP!$A17,SWISSW!$J:$J,MATCHUP!N$1,SWISSW!$F:$F,"Won")+COUNTIFS(SWISSW!$I:$I,MATCHUP!N$1,SWISSW!$J:$J,MATCHUP!$A17,SWISSW!$F:$F,"Lost"))/(COUNTIFS(SWISSW!$I:$I,MATCHUP!$A17,SWISSW!$J:$J,MATCHUP!N$1)-COUNTIFS(SWISSW!$I:$I,MATCHUP!$A17,SWISSW!$J:$J,MATCHUP!N$1,SWISSW!$F:$F,"Draw")+COUNTIFS(SWISSW!$I:$I,MATCHUP!N$1,SWISSW!$J:$J,MATCHUP!$A17)-COUNTIFS(SWISSW!$I:$I,MATCHUP!N$1,SWISSW!$J:$J,MATCHUP!$A17,SWISSW!$F:$F,"Draw")),"-")</f>
        <v>0.4</v>
      </c>
      <c r="O17" s="5">
        <f ca="1">IFERROR((COUNTIFS(SWISSW!$I:$I,MATCHUP!$A17,SWISSW!$J:$J,MATCHUP!O$1,SWISSW!$F:$F,"Won")+COUNTIFS(SWISSW!$I:$I,MATCHUP!O$1,SWISSW!$J:$J,MATCHUP!$A17,SWISSW!$F:$F,"Lost"))/(COUNTIFS(SWISSW!$I:$I,MATCHUP!$A17,SWISSW!$J:$J,MATCHUP!O$1)-COUNTIFS(SWISSW!$I:$I,MATCHUP!$A17,SWISSW!$J:$J,MATCHUP!O$1,SWISSW!$F:$F,"Draw")+COUNTIFS(SWISSW!$I:$I,MATCHUP!O$1,SWISSW!$J:$J,MATCHUP!$A17)-COUNTIFS(SWISSW!$I:$I,MATCHUP!O$1,SWISSW!$J:$J,MATCHUP!$A17,SWISSW!$F:$F,"Draw")),"-")</f>
        <v>0.33333333333333331</v>
      </c>
      <c r="P17" s="5">
        <f ca="1">IFERROR((COUNTIFS(SWISSW!$I:$I,MATCHUP!$A17,SWISSW!$J:$J,MATCHUP!P$1,SWISSW!$F:$F,"Won")+COUNTIFS(SWISSW!$I:$I,MATCHUP!P$1,SWISSW!$J:$J,MATCHUP!$A17,SWISSW!$F:$F,"Lost"))/(COUNTIFS(SWISSW!$I:$I,MATCHUP!$A17,SWISSW!$J:$J,MATCHUP!P$1)-COUNTIFS(SWISSW!$I:$I,MATCHUP!$A17,SWISSW!$J:$J,MATCHUP!P$1,SWISSW!$F:$F,"Draw")+COUNTIFS(SWISSW!$I:$I,MATCHUP!P$1,SWISSW!$J:$J,MATCHUP!$A17)-COUNTIFS(SWISSW!$I:$I,MATCHUP!P$1,SWISSW!$J:$J,MATCHUP!$A17,SWISSW!$F:$F,"Draw")),"-")</f>
        <v>1</v>
      </c>
      <c r="Q17" s="5">
        <f ca="1">IFERROR((COUNTIFS(SWISSW!$I:$I,MATCHUP!$A17,SWISSW!$J:$J,MATCHUP!Q$1,SWISSW!$F:$F,"Won")+COUNTIFS(SWISSW!$I:$I,MATCHUP!Q$1,SWISSW!$J:$J,MATCHUP!$A17,SWISSW!$F:$F,"Lost"))/(COUNTIFS(SWISSW!$I:$I,MATCHUP!$A17,SWISSW!$J:$J,MATCHUP!Q$1)-COUNTIFS(SWISSW!$I:$I,MATCHUP!$A17,SWISSW!$J:$J,MATCHUP!Q$1,SWISSW!$F:$F,"Draw")+COUNTIFS(SWISSW!$I:$I,MATCHUP!Q$1,SWISSW!$J:$J,MATCHUP!$A17)-COUNTIFS(SWISSW!$I:$I,MATCHUP!Q$1,SWISSW!$J:$J,MATCHUP!$A17,SWISSW!$F:$F,"Draw")),"-")</f>
        <v>0.5</v>
      </c>
      <c r="R17" s="5">
        <f ca="1">IFERROR((COUNTIFS(SWISSW!$I:$I,MATCHUP!$A17,SWISSW!$J:$J,MATCHUP!R$1,SWISSW!$F:$F,"Won")+COUNTIFS(SWISSW!$I:$I,MATCHUP!R$1,SWISSW!$J:$J,MATCHUP!$A17,SWISSW!$F:$F,"Lost"))/(COUNTIFS(SWISSW!$I:$I,MATCHUP!$A17,SWISSW!$J:$J,MATCHUP!R$1)-COUNTIFS(SWISSW!$I:$I,MATCHUP!$A17,SWISSW!$J:$J,MATCHUP!R$1,SWISSW!$F:$F,"Draw")+COUNTIFS(SWISSW!$I:$I,MATCHUP!R$1,SWISSW!$J:$J,MATCHUP!$A17)-COUNTIFS(SWISSW!$I:$I,MATCHUP!R$1,SWISSW!$J:$J,MATCHUP!$A17,SWISSW!$F:$F,"Draw")),"-")</f>
        <v>1</v>
      </c>
      <c r="S17" s="5">
        <f ca="1">IFERROR((COUNTIFS(SWISSW!$I:$I,MATCHUP!$A17,SWISSW!$J:$J,MATCHUP!S$1,SWISSW!$F:$F,"Won")+COUNTIFS(SWISSW!$I:$I,MATCHUP!S$1,SWISSW!$J:$J,MATCHUP!$A17,SWISSW!$F:$F,"Lost"))/(COUNTIFS(SWISSW!$I:$I,MATCHUP!$A17,SWISSW!$J:$J,MATCHUP!S$1)-COUNTIFS(SWISSW!$I:$I,MATCHUP!$A17,SWISSW!$J:$J,MATCHUP!S$1,SWISSW!$F:$F,"Draw")+COUNTIFS(SWISSW!$I:$I,MATCHUP!S$1,SWISSW!$J:$J,MATCHUP!$A17)-COUNTIFS(SWISSW!$I:$I,MATCHUP!S$1,SWISSW!$J:$J,MATCHUP!$A17,SWISSW!$F:$F,"Draw")),"-")</f>
        <v>0.33333333333333331</v>
      </c>
      <c r="T17" s="5" t="str">
        <f ca="1">IFERROR((COUNTIFS(SWISSW!$I:$I,MATCHUP!$A17,SWISSW!$J:$J,MATCHUP!T$1,SWISSW!$F:$F,"Won")+COUNTIFS(SWISSW!$I:$I,MATCHUP!T$1,SWISSW!$J:$J,MATCHUP!$A17,SWISSW!$F:$F,"Lost"))/(COUNTIFS(SWISSW!$I:$I,MATCHUP!$A17,SWISSW!$J:$J,MATCHUP!T$1)-COUNTIFS(SWISSW!$I:$I,MATCHUP!$A17,SWISSW!$J:$J,MATCHUP!T$1,SWISSW!$F:$F,"Draw")+COUNTIFS(SWISSW!$I:$I,MATCHUP!T$1,SWISSW!$J:$J,MATCHUP!$A17)-COUNTIFS(SWISSW!$I:$I,MATCHUP!T$1,SWISSW!$J:$J,MATCHUP!$A17,SWISSW!$F:$F,"Draw")),"-")</f>
        <v>-</v>
      </c>
      <c r="U17" s="5">
        <f ca="1">IFERROR((COUNTIFS(SWISSW!$I:$I,MATCHUP!$A17,SWISSW!$J:$J,MATCHUP!U$1,SWISSW!$F:$F,"Won")+COUNTIFS(SWISSW!$I:$I,MATCHUP!U$1,SWISSW!$J:$J,MATCHUP!$A17,SWISSW!$F:$F,"Lost"))/(COUNTIFS(SWISSW!$I:$I,MATCHUP!$A17,SWISSW!$J:$J,MATCHUP!U$1)-COUNTIFS(SWISSW!$I:$I,MATCHUP!$A17,SWISSW!$J:$J,MATCHUP!U$1,SWISSW!$F:$F,"Draw")+COUNTIFS(SWISSW!$I:$I,MATCHUP!U$1,SWISSW!$J:$J,MATCHUP!$A17)-COUNTIFS(SWISSW!$I:$I,MATCHUP!U$1,SWISSW!$J:$J,MATCHUP!$A17,SWISSW!$F:$F,"Draw")),"-")</f>
        <v>0.5</v>
      </c>
      <c r="V17" s="5">
        <f ca="1">IFERROR((COUNTIFS(SWISSW!$I:$I,MATCHUP!$A17,SWISSW!$J:$J,MATCHUP!V$1,SWISSW!$F:$F,"Won")+COUNTIFS(SWISSW!$I:$I,MATCHUP!V$1,SWISSW!$J:$J,MATCHUP!$A17,SWISSW!$F:$F,"Lost"))/(COUNTIFS(SWISSW!$I:$I,MATCHUP!$A17,SWISSW!$J:$J,MATCHUP!V$1)-COUNTIFS(SWISSW!$I:$I,MATCHUP!$A17,SWISSW!$J:$J,MATCHUP!V$1,SWISSW!$F:$F,"Draw")+COUNTIFS(SWISSW!$I:$I,MATCHUP!V$1,SWISSW!$J:$J,MATCHUP!$A17)-COUNTIFS(SWISSW!$I:$I,MATCHUP!V$1,SWISSW!$J:$J,MATCHUP!$A17,SWISSW!$F:$F,"Draw")),"-")</f>
        <v>0</v>
      </c>
      <c r="W17" s="5">
        <f ca="1">IFERROR((COUNTIFS(SWISSW!$I:$I,MATCHUP!$A17,SWISSW!$J:$J,MATCHUP!W$1,SWISSW!$F:$F,"Won")+COUNTIFS(SWISSW!$I:$I,MATCHUP!W$1,SWISSW!$J:$J,MATCHUP!$A17,SWISSW!$F:$F,"Lost"))/(COUNTIFS(SWISSW!$I:$I,MATCHUP!$A17,SWISSW!$J:$J,MATCHUP!W$1)-COUNTIFS(SWISSW!$I:$I,MATCHUP!$A17,SWISSW!$J:$J,MATCHUP!W$1,SWISSW!$F:$F,"Draw")+COUNTIFS(SWISSW!$I:$I,MATCHUP!W$1,SWISSW!$J:$J,MATCHUP!$A17)-COUNTIFS(SWISSW!$I:$I,MATCHUP!W$1,SWISSW!$J:$J,MATCHUP!$A17,SWISSW!$F:$F,"Draw")),"-")</f>
        <v>1</v>
      </c>
      <c r="X17" s="5">
        <f ca="1">IFERROR((COUNTIFS(SWISSW!$I:$I,MATCHUP!$A17,SWISSW!$J:$J,MATCHUP!X$1,SWISSW!$F:$F,"Won")+COUNTIFS(SWISSW!$I:$I,MATCHUP!X$1,SWISSW!$J:$J,MATCHUP!$A17,SWISSW!$F:$F,"Lost"))/(COUNTIFS(SWISSW!$I:$I,MATCHUP!$A17,SWISSW!$J:$J,MATCHUP!X$1)-COUNTIFS(SWISSW!$I:$I,MATCHUP!$A17,SWISSW!$J:$J,MATCHUP!X$1,SWISSW!$F:$F,"Draw")+COUNTIFS(SWISSW!$I:$I,MATCHUP!X$1,SWISSW!$J:$J,MATCHUP!$A17)-COUNTIFS(SWISSW!$I:$I,MATCHUP!X$1,SWISSW!$J:$J,MATCHUP!$A17,SWISSW!$F:$F,"Draw")),"-")</f>
        <v>1</v>
      </c>
      <c r="Y17" s="5" t="str">
        <f ca="1">IFERROR((COUNTIFS(SWISSW!$I:$I,MATCHUP!$A17,SWISSW!$J:$J,MATCHUP!Y$1,SWISSW!$F:$F,"Won")+COUNTIFS(SWISSW!$I:$I,MATCHUP!Y$1,SWISSW!$J:$J,MATCHUP!$A17,SWISSW!$F:$F,"Lost"))/(COUNTIFS(SWISSW!$I:$I,MATCHUP!$A17,SWISSW!$J:$J,MATCHUP!Y$1)-COUNTIFS(SWISSW!$I:$I,MATCHUP!$A17,SWISSW!$J:$J,MATCHUP!Y$1,SWISSW!$F:$F,"Draw")+COUNTIFS(SWISSW!$I:$I,MATCHUP!Y$1,SWISSW!$J:$J,MATCHUP!$A17)-COUNTIFS(SWISSW!$I:$I,MATCHUP!Y$1,SWISSW!$J:$J,MATCHUP!$A17,SWISSW!$F:$F,"Draw")),"-")</f>
        <v>-</v>
      </c>
      <c r="Z17" s="5">
        <f ca="1">IFERROR((COUNTIFS(SWISSW!$I:$I,MATCHUP!$A17,SWISSW!$J:$J,MATCHUP!Z$1,SWISSW!$F:$F,"Won")+COUNTIFS(SWISSW!$I:$I,MATCHUP!Z$1,SWISSW!$J:$J,MATCHUP!$A17,SWISSW!$F:$F,"Lost"))/(COUNTIFS(SWISSW!$I:$I,MATCHUP!$A17,SWISSW!$J:$J,MATCHUP!Z$1)-COUNTIFS(SWISSW!$I:$I,MATCHUP!$A17,SWISSW!$J:$J,MATCHUP!Z$1,SWISSW!$F:$F,"Draw")+COUNTIFS(SWISSW!$I:$I,MATCHUP!Z$1,SWISSW!$J:$J,MATCHUP!$A17)-COUNTIFS(SWISSW!$I:$I,MATCHUP!Z$1,SWISSW!$J:$J,MATCHUP!$A17,SWISSW!$F:$F,"Draw")),"-")</f>
        <v>1</v>
      </c>
      <c r="AA17" s="5" t="str">
        <f ca="1">IFERROR((COUNTIFS(SWISSW!$I:$I,MATCHUP!$A17,SWISSW!$J:$J,MATCHUP!AA$1,SWISSW!$F:$F,"Won")+COUNTIFS(SWISSW!$I:$I,MATCHUP!AA$1,SWISSW!$J:$J,MATCHUP!$A17,SWISSW!$F:$F,"Lost"))/(COUNTIFS(SWISSW!$I:$I,MATCHUP!$A17,SWISSW!$J:$J,MATCHUP!AA$1)-COUNTIFS(SWISSW!$I:$I,MATCHUP!$A17,SWISSW!$J:$J,MATCHUP!AA$1,SWISSW!$F:$F,"Draw")+COUNTIFS(SWISSW!$I:$I,MATCHUP!AA$1,SWISSW!$J:$J,MATCHUP!$A17)-COUNTIFS(SWISSW!$I:$I,MATCHUP!AA$1,SWISSW!$J:$J,MATCHUP!$A17,SWISSW!$F:$F,"Draw")),"-")</f>
        <v>-</v>
      </c>
      <c r="AB17" s="5">
        <f ca="1">IFERROR((COUNTIFS(SWISSW!$I:$I,MATCHUP!$A17,SWISSW!$J:$J,MATCHUP!AB$1,SWISSW!$F:$F,"Won")+COUNTIFS(SWISSW!$I:$I,MATCHUP!AB$1,SWISSW!$J:$J,MATCHUP!$A17,SWISSW!$F:$F,"Lost"))/(COUNTIFS(SWISSW!$I:$I,MATCHUP!$A17,SWISSW!$J:$J,MATCHUP!AB$1)-COUNTIFS(SWISSW!$I:$I,MATCHUP!$A17,SWISSW!$J:$J,MATCHUP!AB$1,SWISSW!$F:$F,"Draw")+COUNTIFS(SWISSW!$I:$I,MATCHUP!AB$1,SWISSW!$J:$J,MATCHUP!$A17)-COUNTIFS(SWISSW!$I:$I,MATCHUP!AB$1,SWISSW!$J:$J,MATCHUP!$A17,SWISSW!$F:$F,"Draw")),"-")</f>
        <v>1</v>
      </c>
      <c r="AC17" s="5" t="str">
        <f ca="1">IFERROR((COUNTIFS(SWISSW!$I:$I,MATCHUP!$A17,SWISSW!$J:$J,MATCHUP!AC$1,SWISSW!$F:$F,"Won")+COUNTIFS(SWISSW!$I:$I,MATCHUP!AC$1,SWISSW!$J:$J,MATCHUP!$A17,SWISSW!$F:$F,"Lost"))/(COUNTIFS(SWISSW!$I:$I,MATCHUP!$A17,SWISSW!$J:$J,MATCHUP!AC$1)-COUNTIFS(SWISSW!$I:$I,MATCHUP!$A17,SWISSW!$J:$J,MATCHUP!AC$1,SWISSW!$F:$F,"Draw")+COUNTIFS(SWISSW!$I:$I,MATCHUP!AC$1,SWISSW!$J:$J,MATCHUP!$A17)-COUNTIFS(SWISSW!$I:$I,MATCHUP!AC$1,SWISSW!$J:$J,MATCHUP!$A17,SWISSW!$F:$F,"Draw")),"-")</f>
        <v>-</v>
      </c>
      <c r="AD17" s="5" t="str">
        <f ca="1">IFERROR((COUNTIFS(SWISSW!$I:$I,MATCHUP!$A17,SWISSW!$J:$J,MATCHUP!AD$1,SWISSW!$F:$F,"Won")+COUNTIFS(SWISSW!$I:$I,MATCHUP!AD$1,SWISSW!$J:$J,MATCHUP!$A17,SWISSW!$F:$F,"Lost"))/(COUNTIFS(SWISSW!$I:$I,MATCHUP!$A17,SWISSW!$J:$J,MATCHUP!AD$1)-COUNTIFS(SWISSW!$I:$I,MATCHUP!$A17,SWISSW!$J:$J,MATCHUP!AD$1,SWISSW!$F:$F,"Draw")+COUNTIFS(SWISSW!$I:$I,MATCHUP!AD$1,SWISSW!$J:$J,MATCHUP!$A17)-COUNTIFS(SWISSW!$I:$I,MATCHUP!AD$1,SWISSW!$J:$J,MATCHUP!$A17,SWISSW!$F:$F,"Draw")),"-")</f>
        <v>-</v>
      </c>
      <c r="AE17" s="5" t="str">
        <f ca="1">IFERROR((COUNTIFS(SWISSW!$I:$I,MATCHUP!$A17,SWISSW!$J:$J,MATCHUP!AE$1,SWISSW!$F:$F,"Won")+COUNTIFS(SWISSW!$I:$I,MATCHUP!AE$1,SWISSW!$J:$J,MATCHUP!$A17,SWISSW!$F:$F,"Lost"))/(COUNTIFS(SWISSW!$I:$I,MATCHUP!$A17,SWISSW!$J:$J,MATCHUP!AE$1)-COUNTIFS(SWISSW!$I:$I,MATCHUP!$A17,SWISSW!$J:$J,MATCHUP!AE$1,SWISSW!$F:$F,"Draw")+COUNTIFS(SWISSW!$I:$I,MATCHUP!AE$1,SWISSW!$J:$J,MATCHUP!$A17)-COUNTIFS(SWISSW!$I:$I,MATCHUP!AE$1,SWISSW!$J:$J,MATCHUP!$A17,SWISSW!$F:$F,"Draw")),"-")</f>
        <v>-</v>
      </c>
      <c r="AF17" s="5" t="str">
        <f ca="1">IFERROR((COUNTIFS(SWISSW!$I:$I,MATCHUP!$A17,SWISSW!$J:$J,MATCHUP!AF$1,SWISSW!$F:$F,"Won")+COUNTIFS(SWISSW!$I:$I,MATCHUP!AF$1,SWISSW!$J:$J,MATCHUP!$A17,SWISSW!$F:$F,"Lost"))/(COUNTIFS(SWISSW!$I:$I,MATCHUP!$A17,SWISSW!$J:$J,MATCHUP!AF$1)-COUNTIFS(SWISSW!$I:$I,MATCHUP!$A17,SWISSW!$J:$J,MATCHUP!AF$1,SWISSW!$F:$F,"Draw")+COUNTIFS(SWISSW!$I:$I,MATCHUP!AF$1,SWISSW!$J:$J,MATCHUP!$A17)-COUNTIFS(SWISSW!$I:$I,MATCHUP!AF$1,SWISSW!$J:$J,MATCHUP!$A17,SWISSW!$F:$F,"Draw")),"-")</f>
        <v>-</v>
      </c>
      <c r="AG17" s="5">
        <f ca="1">IFERROR((COUNTIFS(SWISSW!$I:$I,MATCHUP!$A17,SWISSW!$J:$J,MATCHUP!AG$1,SWISSW!$F:$F,"Won")+COUNTIFS(SWISSW!$I:$I,MATCHUP!AG$1,SWISSW!$J:$J,MATCHUP!$A17,SWISSW!$F:$F,"Lost"))/(COUNTIFS(SWISSW!$I:$I,MATCHUP!$A17,SWISSW!$J:$J,MATCHUP!AG$1)-COUNTIFS(SWISSW!$I:$I,MATCHUP!$A17,SWISSW!$J:$J,MATCHUP!AG$1,SWISSW!$F:$F,"Draw")+COUNTIFS(SWISSW!$I:$I,MATCHUP!AG$1,SWISSW!$J:$J,MATCHUP!$A17)-COUNTIFS(SWISSW!$I:$I,MATCHUP!AG$1,SWISSW!$J:$J,MATCHUP!$A17,SWISSW!$F:$F,"Draw")),"-")</f>
        <v>1</v>
      </c>
      <c r="AH17" s="5">
        <f ca="1">IFERROR((COUNTIFS(SWISSW!$I:$I,MATCHUP!$A17,SWISSW!$J:$J,MATCHUP!AH$1,SWISSW!$F:$F,"Won")+COUNTIFS(SWISSW!$I:$I,MATCHUP!AH$1,SWISSW!$J:$J,MATCHUP!$A17,SWISSW!$F:$F,"Lost"))/(COUNTIFS(SWISSW!$I:$I,MATCHUP!$A17,SWISSW!$J:$J,MATCHUP!AH$1)-COUNTIFS(SWISSW!$I:$I,MATCHUP!$A17,SWISSW!$J:$J,MATCHUP!AH$1,SWISSW!$F:$F,"Draw")+COUNTIFS(SWISSW!$I:$I,MATCHUP!AH$1,SWISSW!$J:$J,MATCHUP!$A17)-COUNTIFS(SWISSW!$I:$I,MATCHUP!AH$1,SWISSW!$J:$J,MATCHUP!$A17,SWISSW!$F:$F,"Draw")),"-")</f>
        <v>0.5</v>
      </c>
      <c r="AI17" s="5" t="str">
        <f ca="1">IFERROR((COUNTIFS(SWISSW!$I:$I,MATCHUP!$A17,SWISSW!$J:$J,MATCHUP!AI$1,SWISSW!$F:$F,"Won")+COUNTIFS(SWISSW!$I:$I,MATCHUP!AI$1,SWISSW!$J:$J,MATCHUP!$A17,SWISSW!$F:$F,"Lost"))/(COUNTIFS(SWISSW!$I:$I,MATCHUP!$A17,SWISSW!$J:$J,MATCHUP!AI$1)-COUNTIFS(SWISSW!$I:$I,MATCHUP!$A17,SWISSW!$J:$J,MATCHUP!AI$1,SWISSW!$F:$F,"Draw")+COUNTIFS(SWISSW!$I:$I,MATCHUP!AI$1,SWISSW!$J:$J,MATCHUP!$A17)-COUNTIFS(SWISSW!$I:$I,MATCHUP!AI$1,SWISSW!$J:$J,MATCHUP!$A17,SWISSW!$F:$F,"Draw")),"-")</f>
        <v>-</v>
      </c>
      <c r="AJ17" s="5" t="str">
        <f ca="1">IFERROR((COUNTIFS(SWISSW!$I:$I,MATCHUP!$A17,SWISSW!$J:$J,MATCHUP!AJ$1,SWISSW!$F:$F,"Won")+COUNTIFS(SWISSW!$I:$I,MATCHUP!AJ$1,SWISSW!$J:$J,MATCHUP!$A17,SWISSW!$F:$F,"Lost"))/(COUNTIFS(SWISSW!$I:$I,MATCHUP!$A17,SWISSW!$J:$J,MATCHUP!AJ$1)-COUNTIFS(SWISSW!$I:$I,MATCHUP!$A17,SWISSW!$J:$J,MATCHUP!AJ$1,SWISSW!$F:$F,"Draw")+COUNTIFS(SWISSW!$I:$I,MATCHUP!AJ$1,SWISSW!$J:$J,MATCHUP!$A17)-COUNTIFS(SWISSW!$I:$I,MATCHUP!AJ$1,SWISSW!$J:$J,MATCHUP!$A17,SWISSW!$F:$F,"Draw")),"-")</f>
        <v>-</v>
      </c>
      <c r="AK17" s="5" t="str">
        <f ca="1">IFERROR((COUNTIFS(SWISSW!$I:$I,MATCHUP!$A17,SWISSW!$J:$J,MATCHUP!AK$1,SWISSW!$F:$F,"Won")+COUNTIFS(SWISSW!$I:$I,MATCHUP!AK$1,SWISSW!$J:$J,MATCHUP!$A17,SWISSW!$F:$F,"Lost"))/(COUNTIFS(SWISSW!$I:$I,MATCHUP!$A17,SWISSW!$J:$J,MATCHUP!AK$1)-COUNTIFS(SWISSW!$I:$I,MATCHUP!$A17,SWISSW!$J:$J,MATCHUP!AK$1,SWISSW!$F:$F,"Draw")+COUNTIFS(SWISSW!$I:$I,MATCHUP!AK$1,SWISSW!$J:$J,MATCHUP!$A17)-COUNTIFS(SWISSW!$I:$I,MATCHUP!AK$1,SWISSW!$J:$J,MATCHUP!$A17,SWISSW!$F:$F,"Draw")),"-")</f>
        <v>-</v>
      </c>
      <c r="AL17" s="5" t="str">
        <f ca="1">IFERROR((COUNTIFS(SWISSW!$I:$I,MATCHUP!$A17,SWISSW!$J:$J,MATCHUP!AL$1,SWISSW!$F:$F,"Won")+COUNTIFS(SWISSW!$I:$I,MATCHUP!AL$1,SWISSW!$J:$J,MATCHUP!$A17,SWISSW!$F:$F,"Lost"))/(COUNTIFS(SWISSW!$I:$I,MATCHUP!$A17,SWISSW!$J:$J,MATCHUP!AL$1)-COUNTIFS(SWISSW!$I:$I,MATCHUP!$A17,SWISSW!$J:$J,MATCHUP!AL$1,SWISSW!$F:$F,"Draw")+COUNTIFS(SWISSW!$I:$I,MATCHUP!AL$1,SWISSW!$J:$J,MATCHUP!$A17)-COUNTIFS(SWISSW!$I:$I,MATCHUP!AL$1,SWISSW!$J:$J,MATCHUP!$A17,SWISSW!$F:$F,"Draw")),"-")</f>
        <v>-</v>
      </c>
      <c r="AM17" s="5">
        <f ca="1">IFERROR((COUNTIFS(SWISSW!$I:$I,MATCHUP!$A17,SWISSW!$J:$J,MATCHUP!AM$1,SWISSW!$F:$F,"Won")+COUNTIFS(SWISSW!$I:$I,MATCHUP!AM$1,SWISSW!$J:$J,MATCHUP!$A17,SWISSW!$F:$F,"Lost"))/(COUNTIFS(SWISSW!$I:$I,MATCHUP!$A17,SWISSW!$J:$J,MATCHUP!AM$1)-COUNTIFS(SWISSW!$I:$I,MATCHUP!$A17,SWISSW!$J:$J,MATCHUP!AM$1,SWISSW!$F:$F,"Draw")+COUNTIFS(SWISSW!$I:$I,MATCHUP!AM$1,SWISSW!$J:$J,MATCHUP!$A17)-COUNTIFS(SWISSW!$I:$I,MATCHUP!AM$1,SWISSW!$J:$J,MATCHUP!$A17,SWISSW!$F:$F,"Draw")),"-")</f>
        <v>0</v>
      </c>
      <c r="AN17" s="5" t="str">
        <f ca="1">IFERROR((COUNTIFS(SWISSW!$I:$I,MATCHUP!$A17,SWISSW!$J:$J,MATCHUP!AN$1,SWISSW!$F:$F,"Won")+COUNTIFS(SWISSW!$I:$I,MATCHUP!AN$1,SWISSW!$J:$J,MATCHUP!$A17,SWISSW!$F:$F,"Lost"))/(COUNTIFS(SWISSW!$I:$I,MATCHUP!$A17,SWISSW!$J:$J,MATCHUP!AN$1)-COUNTIFS(SWISSW!$I:$I,MATCHUP!$A17,SWISSW!$J:$J,MATCHUP!AN$1,SWISSW!$F:$F,"Draw")+COUNTIFS(SWISSW!$I:$I,MATCHUP!AN$1,SWISSW!$J:$J,MATCHUP!$A17)-COUNTIFS(SWISSW!$I:$I,MATCHUP!AN$1,SWISSW!$J:$J,MATCHUP!$A17,SWISSW!$F:$F,"Draw")),"-")</f>
        <v>-</v>
      </c>
      <c r="AO17" s="5" t="str">
        <f ca="1">IFERROR((COUNTIFS(SWISSW!$I:$I,MATCHUP!$A17,SWISSW!$J:$J,MATCHUP!AO$1,SWISSW!$F:$F,"Won")+COUNTIFS(SWISSW!$I:$I,MATCHUP!AO$1,SWISSW!$J:$J,MATCHUP!$A17,SWISSW!$F:$F,"Lost"))/(COUNTIFS(SWISSW!$I:$I,MATCHUP!$A17,SWISSW!$J:$J,MATCHUP!AO$1)-COUNTIFS(SWISSW!$I:$I,MATCHUP!$A17,SWISSW!$J:$J,MATCHUP!AO$1,SWISSW!$F:$F,"Draw")+COUNTIFS(SWISSW!$I:$I,MATCHUP!AO$1,SWISSW!$J:$J,MATCHUP!$A17)-COUNTIFS(SWISSW!$I:$I,MATCHUP!AO$1,SWISSW!$J:$J,MATCHUP!$A17,SWISSW!$F:$F,"Draw")),"-")</f>
        <v>-</v>
      </c>
      <c r="AP17" s="5">
        <f ca="1">IFERROR((COUNTIFS(SWISSW!$I:$I,MATCHUP!$A17,SWISSW!$J:$J,MATCHUP!AP$1,SWISSW!$F:$F,"Won")+COUNTIFS(SWISSW!$I:$I,MATCHUP!AP$1,SWISSW!$J:$J,MATCHUP!$A17,SWISSW!$F:$F,"Lost"))/(COUNTIFS(SWISSW!$I:$I,MATCHUP!$A17,SWISSW!$J:$J,MATCHUP!AP$1)-COUNTIFS(SWISSW!$I:$I,MATCHUP!$A17,SWISSW!$J:$J,MATCHUP!AP$1,SWISSW!$F:$F,"Draw")+COUNTIFS(SWISSW!$I:$I,MATCHUP!AP$1,SWISSW!$J:$J,MATCHUP!$A17)-COUNTIFS(SWISSW!$I:$I,MATCHUP!AP$1,SWISSW!$J:$J,MATCHUP!$A17,SWISSW!$F:$F,"Draw")),"-")</f>
        <v>1</v>
      </c>
      <c r="AQ17" s="5">
        <f ca="1">IFERROR((COUNTIFS(SWISSW!$I:$I,MATCHUP!$A17,SWISSW!$J:$J,MATCHUP!AQ$1,SWISSW!$F:$F,"Won")+COUNTIFS(SWISSW!$I:$I,MATCHUP!AQ$1,SWISSW!$J:$J,MATCHUP!$A17,SWISSW!$F:$F,"Lost"))/(COUNTIFS(SWISSW!$I:$I,MATCHUP!$A17,SWISSW!$J:$J,MATCHUP!AQ$1)-COUNTIFS(SWISSW!$I:$I,MATCHUP!$A17,SWISSW!$J:$J,MATCHUP!AQ$1,SWISSW!$F:$F,"Draw")+COUNTIFS(SWISSW!$I:$I,MATCHUP!AQ$1,SWISSW!$J:$J,MATCHUP!$A17)-COUNTIFS(SWISSW!$I:$I,MATCHUP!AQ$1,SWISSW!$J:$J,MATCHUP!$A17,SWISSW!$F:$F,"Draw")),"-")</f>
        <v>1</v>
      </c>
      <c r="AR17" s="5" t="str">
        <f ca="1">IFERROR((COUNTIFS(SWISSW!$I:$I,MATCHUP!$A17,SWISSW!$J:$J,MATCHUP!AR$1,SWISSW!$F:$F,"Won")+COUNTIFS(SWISSW!$I:$I,MATCHUP!AR$1,SWISSW!$J:$J,MATCHUP!$A17,SWISSW!$F:$F,"Lost"))/(COUNTIFS(SWISSW!$I:$I,MATCHUP!$A17,SWISSW!$J:$J,MATCHUP!AR$1)-COUNTIFS(SWISSW!$I:$I,MATCHUP!$A17,SWISSW!$J:$J,MATCHUP!AR$1,SWISSW!$F:$F,"Draw")+COUNTIFS(SWISSW!$I:$I,MATCHUP!AR$1,SWISSW!$J:$J,MATCHUP!$A17)-COUNTIFS(SWISSW!$I:$I,MATCHUP!AR$1,SWISSW!$J:$J,MATCHUP!$A17,SWISSW!$F:$F,"Draw")),"-")</f>
        <v>-</v>
      </c>
      <c r="AS17" s="5" t="str">
        <f ca="1">IFERROR((COUNTIFS(SWISSW!$I:$I,MATCHUP!$A17,SWISSW!$J:$J,MATCHUP!AS$1,SWISSW!$F:$F,"Won")+COUNTIFS(SWISSW!$I:$I,MATCHUP!AS$1,SWISSW!$J:$J,MATCHUP!$A17,SWISSW!$F:$F,"Lost"))/(COUNTIFS(SWISSW!$I:$I,MATCHUP!$A17,SWISSW!$J:$J,MATCHUP!AS$1)-COUNTIFS(SWISSW!$I:$I,MATCHUP!$A17,SWISSW!$J:$J,MATCHUP!AS$1,SWISSW!$F:$F,"Draw")+COUNTIFS(SWISSW!$I:$I,MATCHUP!AS$1,SWISSW!$J:$J,MATCHUP!$A17)-COUNTIFS(SWISSW!$I:$I,MATCHUP!AS$1,SWISSW!$J:$J,MATCHUP!$A17,SWISSW!$F:$F,"Draw")),"-")</f>
        <v>-</v>
      </c>
      <c r="AT17" s="5" t="str">
        <f ca="1">IFERROR((COUNTIFS(SWISSW!$I:$I,MATCHUP!$A17,SWISSW!$J:$J,MATCHUP!AT$1,SWISSW!$F:$F,"Won")+COUNTIFS(SWISSW!$I:$I,MATCHUP!AT$1,SWISSW!$J:$J,MATCHUP!$A17,SWISSW!$F:$F,"Lost"))/(COUNTIFS(SWISSW!$I:$I,MATCHUP!$A17,SWISSW!$J:$J,MATCHUP!AT$1)-COUNTIFS(SWISSW!$I:$I,MATCHUP!$A17,SWISSW!$J:$J,MATCHUP!AT$1,SWISSW!$F:$F,"Draw")+COUNTIFS(SWISSW!$I:$I,MATCHUP!AT$1,SWISSW!$J:$J,MATCHUP!$A17)-COUNTIFS(SWISSW!$I:$I,MATCHUP!AT$1,SWISSW!$J:$J,MATCHUP!$A17,SWISSW!$F:$F,"Draw")),"-")</f>
        <v>-</v>
      </c>
      <c r="AU17" s="5" t="str">
        <f ca="1">IFERROR((COUNTIFS(SWISSW!$I:$I,MATCHUP!$A17,SWISSW!$J:$J,MATCHUP!AU$1,SWISSW!$F:$F,"Won")+COUNTIFS(SWISSW!$I:$I,MATCHUP!AU$1,SWISSW!$J:$J,MATCHUP!$A17,SWISSW!$F:$F,"Lost"))/(COUNTIFS(SWISSW!$I:$I,MATCHUP!$A17,SWISSW!$J:$J,MATCHUP!AU$1)-COUNTIFS(SWISSW!$I:$I,MATCHUP!$A17,SWISSW!$J:$J,MATCHUP!AU$1,SWISSW!$F:$F,"Draw")+COUNTIFS(SWISSW!$I:$I,MATCHUP!AU$1,SWISSW!$J:$J,MATCHUP!$A17)-COUNTIFS(SWISSW!$I:$I,MATCHUP!AU$1,SWISSW!$J:$J,MATCHUP!$A17,SWISSW!$F:$F,"Draw")),"-")</f>
        <v>-</v>
      </c>
      <c r="AV17" s="5" t="str">
        <f ca="1">IFERROR((COUNTIFS(SWISSW!$I:$I,MATCHUP!$A17,SWISSW!$J:$J,MATCHUP!AV$1,SWISSW!$F:$F,"Won")+COUNTIFS(SWISSW!$I:$I,MATCHUP!AV$1,SWISSW!$J:$J,MATCHUP!$A17,SWISSW!$F:$F,"Lost"))/(COUNTIFS(SWISSW!$I:$I,MATCHUP!$A17,SWISSW!$J:$J,MATCHUP!AV$1)-COUNTIFS(SWISSW!$I:$I,MATCHUP!$A17,SWISSW!$J:$J,MATCHUP!AV$1,SWISSW!$F:$F,"Draw")+COUNTIFS(SWISSW!$I:$I,MATCHUP!AV$1,SWISSW!$J:$J,MATCHUP!$A17)-COUNTIFS(SWISSW!$I:$I,MATCHUP!AV$1,SWISSW!$J:$J,MATCHUP!$A17,SWISSW!$F:$F,"Draw")),"-")</f>
        <v>-</v>
      </c>
      <c r="AW17" s="5" t="str">
        <f ca="1">IFERROR((COUNTIFS(SWISSW!$I:$I,MATCHUP!$A17,SWISSW!$J:$J,MATCHUP!AW$1,SWISSW!$F:$F,"Won")+COUNTIFS(SWISSW!$I:$I,MATCHUP!AW$1,SWISSW!$J:$J,MATCHUP!$A17,SWISSW!$F:$F,"Lost"))/(COUNTIFS(SWISSW!$I:$I,MATCHUP!$A17,SWISSW!$J:$J,MATCHUP!AW$1)-COUNTIFS(SWISSW!$I:$I,MATCHUP!$A17,SWISSW!$J:$J,MATCHUP!AW$1,SWISSW!$F:$F,"Draw")+COUNTIFS(SWISSW!$I:$I,MATCHUP!AW$1,SWISSW!$J:$J,MATCHUP!$A17)-COUNTIFS(SWISSW!$I:$I,MATCHUP!AW$1,SWISSW!$J:$J,MATCHUP!$A17,SWISSW!$F:$F,"Draw")),"-")</f>
        <v>-</v>
      </c>
      <c r="AX17" s="5" t="str">
        <f ca="1">IFERROR((COUNTIFS(SWISSW!$I:$I,MATCHUP!$A17,SWISSW!$J:$J,MATCHUP!AX$1,SWISSW!$F:$F,"Won")+COUNTIFS(SWISSW!$I:$I,MATCHUP!AX$1,SWISSW!$J:$J,MATCHUP!$A17,SWISSW!$F:$F,"Lost"))/(COUNTIFS(SWISSW!$I:$I,MATCHUP!$A17,SWISSW!$J:$J,MATCHUP!AX$1)-COUNTIFS(SWISSW!$I:$I,MATCHUP!$A17,SWISSW!$J:$J,MATCHUP!AX$1,SWISSW!$F:$F,"Draw")+COUNTIFS(SWISSW!$I:$I,MATCHUP!AX$1,SWISSW!$J:$J,MATCHUP!$A17)-COUNTIFS(SWISSW!$I:$I,MATCHUP!AX$1,SWISSW!$J:$J,MATCHUP!$A17,SWISSW!$F:$F,"Draw")),"-")</f>
        <v>-</v>
      </c>
      <c r="AY17" s="5">
        <f ca="1">IFERROR((COUNTIFS(SWISSW!$I:$I,MATCHUP!$A17,SWISSW!$J:$J,MATCHUP!AY$1,SWISSW!$F:$F,"Won")+COUNTIFS(SWISSW!$I:$I,MATCHUP!AY$1,SWISSW!$J:$J,MATCHUP!$A17,SWISSW!$F:$F,"Lost"))/(COUNTIFS(SWISSW!$I:$I,MATCHUP!$A17,SWISSW!$J:$J,MATCHUP!AY$1)-COUNTIFS(SWISSW!$I:$I,MATCHUP!$A17,SWISSW!$J:$J,MATCHUP!AY$1,SWISSW!$F:$F,"Draw")+COUNTIFS(SWISSW!$I:$I,MATCHUP!AY$1,SWISSW!$J:$J,MATCHUP!$A17)-COUNTIFS(SWISSW!$I:$I,MATCHUP!AY$1,SWISSW!$J:$J,MATCHUP!$A17,SWISSW!$F:$F,"Draw")),"-")</f>
        <v>0</v>
      </c>
      <c r="AZ17" s="5">
        <f ca="1">IFERROR((COUNTIFS(SWISSW!$I:$I,MATCHUP!$A17,SWISSW!$J:$J,MATCHUP!AZ$1,SWISSW!$F:$F,"Won")+COUNTIFS(SWISSW!$I:$I,MATCHUP!AZ$1,SWISSW!$J:$J,MATCHUP!$A17,SWISSW!$F:$F,"Lost"))/(COUNTIFS(SWISSW!$I:$I,MATCHUP!$A17,SWISSW!$J:$J,MATCHUP!AZ$1)-COUNTIFS(SWISSW!$I:$I,MATCHUP!$A17,SWISSW!$J:$J,MATCHUP!AZ$1,SWISSW!$F:$F,"Draw")+COUNTIFS(SWISSW!$I:$I,MATCHUP!AZ$1,SWISSW!$J:$J,MATCHUP!$A17)-COUNTIFS(SWISSW!$I:$I,MATCHUP!AZ$1,SWISSW!$J:$J,MATCHUP!$A17,SWISSW!$F:$F,"Draw")),"-")</f>
        <v>1</v>
      </c>
      <c r="BA17" s="5" t="str">
        <f ca="1">IFERROR((COUNTIFS(SWISSW!$I:$I,MATCHUP!$A17,SWISSW!$J:$J,MATCHUP!BA$1,SWISSW!$F:$F,"Won")+COUNTIFS(SWISSW!$I:$I,MATCHUP!BA$1,SWISSW!$J:$J,MATCHUP!$A17,SWISSW!$F:$F,"Lost"))/(COUNTIFS(SWISSW!$I:$I,MATCHUP!$A17,SWISSW!$J:$J,MATCHUP!BA$1)-COUNTIFS(SWISSW!$I:$I,MATCHUP!$A17,SWISSW!$J:$J,MATCHUP!BA$1,SWISSW!$F:$F,"Draw")+COUNTIFS(SWISSW!$I:$I,MATCHUP!BA$1,SWISSW!$J:$J,MATCHUP!$A17)-COUNTIFS(SWISSW!$I:$I,MATCHUP!BA$1,SWISSW!$J:$J,MATCHUP!$A17,SWISSW!$F:$F,"Draw")),"-")</f>
        <v>-</v>
      </c>
      <c r="BB17" s="5">
        <f ca="1">IFERROR((COUNTIFS(SWISSW!$I:$I,MATCHUP!$A17,SWISSW!$J:$J,MATCHUP!BB$1,SWISSW!$F:$F,"Won")+COUNTIFS(SWISSW!$I:$I,MATCHUP!BB$1,SWISSW!$J:$J,MATCHUP!$A17,SWISSW!$F:$F,"Lost"))/(COUNTIFS(SWISSW!$I:$I,MATCHUP!$A17,SWISSW!$J:$J,MATCHUP!BB$1)-COUNTIFS(SWISSW!$I:$I,MATCHUP!$A17,SWISSW!$J:$J,MATCHUP!BB$1,SWISSW!$F:$F,"Draw")+COUNTIFS(SWISSW!$I:$I,MATCHUP!BB$1,SWISSW!$J:$J,MATCHUP!$A17)-COUNTIFS(SWISSW!$I:$I,MATCHUP!BB$1,SWISSW!$J:$J,MATCHUP!$A17,SWISSW!$F:$F,"Draw")),"-")</f>
        <v>1</v>
      </c>
      <c r="BC17" s="5">
        <f ca="1">IFERROR((COUNTIFS(SWISSW!$I:$I,MATCHUP!$A17,SWISSW!$J:$J,MATCHUP!BC$1,SWISSW!$F:$F,"Won")+COUNTIFS(SWISSW!$I:$I,MATCHUP!BC$1,SWISSW!$J:$J,MATCHUP!$A17,SWISSW!$F:$F,"Lost"))/(COUNTIFS(SWISSW!$I:$I,MATCHUP!$A17,SWISSW!$J:$J,MATCHUP!BC$1)-COUNTIFS(SWISSW!$I:$I,MATCHUP!$A17,SWISSW!$J:$J,MATCHUP!BC$1,SWISSW!$F:$F,"Draw")+COUNTIFS(SWISSW!$I:$I,MATCHUP!BC$1,SWISSW!$J:$J,MATCHUP!$A17)-COUNTIFS(SWISSW!$I:$I,MATCHUP!BC$1,SWISSW!$J:$J,MATCHUP!$A17,SWISSW!$F:$F,"Draw")),"-")</f>
        <v>1</v>
      </c>
      <c r="BD17" s="5" t="str">
        <f ca="1">IFERROR((COUNTIFS(SWISSW!$I:$I,MATCHUP!$A17,SWISSW!$J:$J,MATCHUP!BD$1,SWISSW!$F:$F,"Won")+COUNTIFS(SWISSW!$I:$I,MATCHUP!BD$1,SWISSW!$J:$J,MATCHUP!$A17,SWISSW!$F:$F,"Lost"))/(COUNTIFS(SWISSW!$I:$I,MATCHUP!$A17,SWISSW!$J:$J,MATCHUP!BD$1)-COUNTIFS(SWISSW!$I:$I,MATCHUP!$A17,SWISSW!$J:$J,MATCHUP!BD$1,SWISSW!$F:$F,"Draw")+COUNTIFS(SWISSW!$I:$I,MATCHUP!BD$1,SWISSW!$J:$J,MATCHUP!$A17)-COUNTIFS(SWISSW!$I:$I,MATCHUP!BD$1,SWISSW!$J:$J,MATCHUP!$A17,SWISSW!$F:$F,"Draw")),"-")</f>
        <v>-</v>
      </c>
      <c r="BE17" s="5" t="str">
        <f ca="1">IFERROR((COUNTIFS(SWISSW!$I:$I,MATCHUP!$A17,SWISSW!$J:$J,MATCHUP!BE$1,SWISSW!$F:$F,"Won")+COUNTIFS(SWISSW!$I:$I,MATCHUP!BE$1,SWISSW!$J:$J,MATCHUP!$A17,SWISSW!$F:$F,"Lost"))/(COUNTIFS(SWISSW!$I:$I,MATCHUP!$A17,SWISSW!$J:$J,MATCHUP!BE$1)-COUNTIFS(SWISSW!$I:$I,MATCHUP!$A17,SWISSW!$J:$J,MATCHUP!BE$1,SWISSW!$F:$F,"Draw")+COUNTIFS(SWISSW!$I:$I,MATCHUP!BE$1,SWISSW!$J:$J,MATCHUP!$A17)-COUNTIFS(SWISSW!$I:$I,MATCHUP!BE$1,SWISSW!$J:$J,MATCHUP!$A17,SWISSW!$F:$F,"Draw")),"-")</f>
        <v>-</v>
      </c>
      <c r="BF17" s="5" t="str">
        <f ca="1">IFERROR((COUNTIFS(SWISSW!$I:$I,MATCHUP!$A17,SWISSW!$J:$J,MATCHUP!BF$1,SWISSW!$F:$F,"Won")+COUNTIFS(SWISSW!$I:$I,MATCHUP!BF$1,SWISSW!$J:$J,MATCHUP!$A17,SWISSW!$F:$F,"Lost"))/(COUNTIFS(SWISSW!$I:$I,MATCHUP!$A17,SWISSW!$J:$J,MATCHUP!BF$1)-COUNTIFS(SWISSW!$I:$I,MATCHUP!$A17,SWISSW!$J:$J,MATCHUP!BF$1,SWISSW!$F:$F,"Draw")+COUNTIFS(SWISSW!$I:$I,MATCHUP!BF$1,SWISSW!$J:$J,MATCHUP!$A17)-COUNTIFS(SWISSW!$I:$I,MATCHUP!BF$1,SWISSW!$J:$J,MATCHUP!$A17,SWISSW!$F:$F,"Draw")),"-")</f>
        <v>-</v>
      </c>
      <c r="BG17" s="5" t="str">
        <f ca="1">IFERROR((COUNTIFS(SWISSW!$I:$I,MATCHUP!$A17,SWISSW!$J:$J,MATCHUP!BG$1,SWISSW!$F:$F,"Won")+COUNTIFS(SWISSW!$I:$I,MATCHUP!BG$1,SWISSW!$J:$J,MATCHUP!$A17,SWISSW!$F:$F,"Lost"))/(COUNTIFS(SWISSW!$I:$I,MATCHUP!$A17,SWISSW!$J:$J,MATCHUP!BG$1)-COUNTIFS(SWISSW!$I:$I,MATCHUP!$A17,SWISSW!$J:$J,MATCHUP!BG$1,SWISSW!$F:$F,"Draw")+COUNTIFS(SWISSW!$I:$I,MATCHUP!BG$1,SWISSW!$J:$J,MATCHUP!$A17)-COUNTIFS(SWISSW!$I:$I,MATCHUP!BG$1,SWISSW!$J:$J,MATCHUP!$A17,SWISSW!$F:$F,"Draw")),"-")</f>
        <v>-</v>
      </c>
      <c r="BH17" s="5" t="str">
        <f ca="1">IFERROR((COUNTIFS(SWISSW!$I:$I,MATCHUP!$A17,SWISSW!$J:$J,MATCHUP!BH$1,SWISSW!$F:$F,"Won")+COUNTIFS(SWISSW!$I:$I,MATCHUP!BH$1,SWISSW!$J:$J,MATCHUP!$A17,SWISSW!$F:$F,"Lost"))/(COUNTIFS(SWISSW!$I:$I,MATCHUP!$A17,SWISSW!$J:$J,MATCHUP!BH$1)-COUNTIFS(SWISSW!$I:$I,MATCHUP!$A17,SWISSW!$J:$J,MATCHUP!BH$1,SWISSW!$F:$F,"Draw")+COUNTIFS(SWISSW!$I:$I,MATCHUP!BH$1,SWISSW!$J:$J,MATCHUP!$A17)-COUNTIFS(SWISSW!$I:$I,MATCHUP!BH$1,SWISSW!$J:$J,MATCHUP!$A17,SWISSW!$F:$F,"Draw")),"-")</f>
        <v>-</v>
      </c>
      <c r="BI17" s="5" t="str">
        <f ca="1">IFERROR((COUNTIFS(SWISSW!$I:$I,MATCHUP!$A17,SWISSW!$J:$J,MATCHUP!BI$1,SWISSW!$F:$F,"Won")+COUNTIFS(SWISSW!$I:$I,MATCHUP!BI$1,SWISSW!$J:$J,MATCHUP!$A17,SWISSW!$F:$F,"Lost"))/(COUNTIFS(SWISSW!$I:$I,MATCHUP!$A17,SWISSW!$J:$J,MATCHUP!BI$1)-COUNTIFS(SWISSW!$I:$I,MATCHUP!$A17,SWISSW!$J:$J,MATCHUP!BI$1,SWISSW!$F:$F,"Draw")+COUNTIFS(SWISSW!$I:$I,MATCHUP!BI$1,SWISSW!$J:$J,MATCHUP!$A17)-COUNTIFS(SWISSW!$I:$I,MATCHUP!BI$1,SWISSW!$J:$J,MATCHUP!$A17,SWISSW!$F:$F,"Draw")),"-")</f>
        <v>-</v>
      </c>
      <c r="BJ17" s="5" t="str">
        <f ca="1">IFERROR((COUNTIFS(SWISSW!$I:$I,MATCHUP!$A17,SWISSW!$J:$J,MATCHUP!BJ$1,SWISSW!$F:$F,"Won")+COUNTIFS(SWISSW!$I:$I,MATCHUP!BJ$1,SWISSW!$J:$J,MATCHUP!$A17,SWISSW!$F:$F,"Lost"))/(COUNTIFS(SWISSW!$I:$I,MATCHUP!$A17,SWISSW!$J:$J,MATCHUP!BJ$1)-COUNTIFS(SWISSW!$I:$I,MATCHUP!$A17,SWISSW!$J:$J,MATCHUP!BJ$1,SWISSW!$F:$F,"Draw")+COUNTIFS(SWISSW!$I:$I,MATCHUP!BJ$1,SWISSW!$J:$J,MATCHUP!$A17)-COUNTIFS(SWISSW!$I:$I,MATCHUP!BJ$1,SWISSW!$J:$J,MATCHUP!$A17,SWISSW!$F:$F,"Draw")),"-")</f>
        <v>-</v>
      </c>
      <c r="BK17" s="5" t="str">
        <f ca="1">IFERROR((COUNTIFS(SWISSW!$I:$I,MATCHUP!$A17,SWISSW!$J:$J,MATCHUP!BK$1,SWISSW!$F:$F,"Won")+COUNTIFS(SWISSW!$I:$I,MATCHUP!BK$1,SWISSW!$J:$J,MATCHUP!$A17,SWISSW!$F:$F,"Lost"))/(COUNTIFS(SWISSW!$I:$I,MATCHUP!$A17,SWISSW!$J:$J,MATCHUP!BK$1)-COUNTIFS(SWISSW!$I:$I,MATCHUP!$A17,SWISSW!$J:$J,MATCHUP!BK$1,SWISSW!$F:$F,"Draw")+COUNTIFS(SWISSW!$I:$I,MATCHUP!BK$1,SWISSW!$J:$J,MATCHUP!$A17)-COUNTIFS(SWISSW!$I:$I,MATCHUP!BK$1,SWISSW!$J:$J,MATCHUP!$A17,SWISSW!$F:$F,"Draw")),"-")</f>
        <v>-</v>
      </c>
      <c r="BL17" s="5" t="str">
        <f ca="1">IFERROR((COUNTIFS(SWISSW!$I:$I,MATCHUP!$A17,SWISSW!$J:$J,MATCHUP!BL$1,SWISSW!$F:$F,"Won")+COUNTIFS(SWISSW!$I:$I,MATCHUP!BL$1,SWISSW!$J:$J,MATCHUP!$A17,SWISSW!$F:$F,"Lost"))/(COUNTIFS(SWISSW!$I:$I,MATCHUP!$A17,SWISSW!$J:$J,MATCHUP!BL$1)-COUNTIFS(SWISSW!$I:$I,MATCHUP!$A17,SWISSW!$J:$J,MATCHUP!BL$1,SWISSW!$F:$F,"Draw")+COUNTIFS(SWISSW!$I:$I,MATCHUP!BL$1,SWISSW!$J:$J,MATCHUP!$A17)-COUNTIFS(SWISSW!$I:$I,MATCHUP!BL$1,SWISSW!$J:$J,MATCHUP!$A17,SWISSW!$F:$F,"Draw")),"-")</f>
        <v>-</v>
      </c>
      <c r="BM17" s="5" t="str">
        <f ca="1">IFERROR((COUNTIFS(SWISSW!$I:$I,MATCHUP!$A17,SWISSW!$J:$J,MATCHUP!BM$1,SWISSW!$F:$F,"Won")+COUNTIFS(SWISSW!$I:$I,MATCHUP!BM$1,SWISSW!$J:$J,MATCHUP!$A17,SWISSW!$F:$F,"Lost"))/(COUNTIFS(SWISSW!$I:$I,MATCHUP!$A17,SWISSW!$J:$J,MATCHUP!BM$1)-COUNTIFS(SWISSW!$I:$I,MATCHUP!$A17,SWISSW!$J:$J,MATCHUP!BM$1,SWISSW!$F:$F,"Draw")+COUNTIFS(SWISSW!$I:$I,MATCHUP!BM$1,SWISSW!$J:$J,MATCHUP!$A17)-COUNTIFS(SWISSW!$I:$I,MATCHUP!BM$1,SWISSW!$J:$J,MATCHUP!$A17,SWISSW!$F:$F,"Draw")),"-")</f>
        <v>-</v>
      </c>
      <c r="BN17" s="5" t="str">
        <f ca="1">IFERROR((COUNTIFS(SWISSW!$I:$I,MATCHUP!$A17,SWISSW!$J:$J,MATCHUP!BN$1,SWISSW!$F:$F,"Won")+COUNTIFS(SWISSW!$I:$I,MATCHUP!BN$1,SWISSW!$J:$J,MATCHUP!$A17,SWISSW!$F:$F,"Lost"))/(COUNTIFS(SWISSW!$I:$I,MATCHUP!$A17,SWISSW!$J:$J,MATCHUP!BN$1)-COUNTIFS(SWISSW!$I:$I,MATCHUP!$A17,SWISSW!$J:$J,MATCHUP!BN$1,SWISSW!$F:$F,"Draw")+COUNTIFS(SWISSW!$I:$I,MATCHUP!BN$1,SWISSW!$J:$J,MATCHUP!$A17)-COUNTIFS(SWISSW!$I:$I,MATCHUP!BN$1,SWISSW!$J:$J,MATCHUP!$A17,SWISSW!$F:$F,"Draw")),"-")</f>
        <v>-</v>
      </c>
      <c r="BO17" s="5" t="str">
        <f ca="1">IFERROR((COUNTIFS(SWISSW!$I:$I,MATCHUP!$A17,SWISSW!$J:$J,MATCHUP!BO$1,SWISSW!$F:$F,"Won")+COUNTIFS(SWISSW!$I:$I,MATCHUP!BO$1,SWISSW!$J:$J,MATCHUP!$A17,SWISSW!$F:$F,"Lost"))/(COUNTIFS(SWISSW!$I:$I,MATCHUP!$A17,SWISSW!$J:$J,MATCHUP!BO$1)-COUNTIFS(SWISSW!$I:$I,MATCHUP!$A17,SWISSW!$J:$J,MATCHUP!BO$1,SWISSW!$F:$F,"Draw")+COUNTIFS(SWISSW!$I:$I,MATCHUP!BO$1,SWISSW!$J:$J,MATCHUP!$A17)-COUNTIFS(SWISSW!$I:$I,MATCHUP!BO$1,SWISSW!$J:$J,MATCHUP!$A17,SWISSW!$F:$F,"Draw")),"-")</f>
        <v>-</v>
      </c>
      <c r="BP17" s="5" t="str">
        <f ca="1">IFERROR((COUNTIFS(SWISSW!$I:$I,MATCHUP!$A17,SWISSW!$J:$J,MATCHUP!BP$1,SWISSW!$F:$F,"Won")+COUNTIFS(SWISSW!$I:$I,MATCHUP!BP$1,SWISSW!$J:$J,MATCHUP!$A17,SWISSW!$F:$F,"Lost"))/(COUNTIFS(SWISSW!$I:$I,MATCHUP!$A17,SWISSW!$J:$J,MATCHUP!BP$1)-COUNTIFS(SWISSW!$I:$I,MATCHUP!$A17,SWISSW!$J:$J,MATCHUP!BP$1,SWISSW!$F:$F,"Draw")+COUNTIFS(SWISSW!$I:$I,MATCHUP!BP$1,SWISSW!$J:$J,MATCHUP!$A17)-COUNTIFS(SWISSW!$I:$I,MATCHUP!BP$1,SWISSW!$J:$J,MATCHUP!$A17,SWISSW!$F:$F,"Draw")),"-")</f>
        <v>-</v>
      </c>
      <c r="BQ17" s="5" t="str">
        <f ca="1">IFERROR((COUNTIFS(SWISSW!$I:$I,MATCHUP!$A17,SWISSW!$J:$J,MATCHUP!BQ$1,SWISSW!$F:$F,"Won")+COUNTIFS(SWISSW!$I:$I,MATCHUP!BQ$1,SWISSW!$J:$J,MATCHUP!$A17,SWISSW!$F:$F,"Lost"))/(COUNTIFS(SWISSW!$I:$I,MATCHUP!$A17,SWISSW!$J:$J,MATCHUP!BQ$1)-COUNTIFS(SWISSW!$I:$I,MATCHUP!$A17,SWISSW!$J:$J,MATCHUP!BQ$1,SWISSW!$F:$F,"Draw")+COUNTIFS(SWISSW!$I:$I,MATCHUP!BQ$1,SWISSW!$J:$J,MATCHUP!$A17)-COUNTIFS(SWISSW!$I:$I,MATCHUP!BQ$1,SWISSW!$J:$J,MATCHUP!$A17,SWISSW!$F:$F,"Draw")),"-")</f>
        <v>-</v>
      </c>
      <c r="BR17" s="5" t="str">
        <f ca="1">IFERROR((COUNTIFS(SWISSW!$I:$I,MATCHUP!$A17,SWISSW!$J:$J,MATCHUP!BR$1,SWISSW!$F:$F,"Won")+COUNTIFS(SWISSW!$I:$I,MATCHUP!BR$1,SWISSW!$J:$J,MATCHUP!$A17,SWISSW!$F:$F,"Lost"))/(COUNTIFS(SWISSW!$I:$I,MATCHUP!$A17,SWISSW!$J:$J,MATCHUP!BR$1)-COUNTIFS(SWISSW!$I:$I,MATCHUP!$A17,SWISSW!$J:$J,MATCHUP!BR$1,SWISSW!$F:$F,"Draw")+COUNTIFS(SWISSW!$I:$I,MATCHUP!BR$1,SWISSW!$J:$J,MATCHUP!$A17)-COUNTIFS(SWISSW!$I:$I,MATCHUP!BR$1,SWISSW!$J:$J,MATCHUP!$A17,SWISSW!$F:$F,"Draw")),"-")</f>
        <v>-</v>
      </c>
      <c r="BS17" s="5" t="str">
        <f ca="1">IFERROR((COUNTIFS(SWISSW!$I:$I,MATCHUP!$A17,SWISSW!$J:$J,MATCHUP!BS$1,SWISSW!$F:$F,"Won")+COUNTIFS(SWISSW!$I:$I,MATCHUP!BS$1,SWISSW!$J:$J,MATCHUP!$A17,SWISSW!$F:$F,"Lost"))/(COUNTIFS(SWISSW!$I:$I,MATCHUP!$A17,SWISSW!$J:$J,MATCHUP!BS$1)-COUNTIFS(SWISSW!$I:$I,MATCHUP!$A17,SWISSW!$J:$J,MATCHUP!BS$1,SWISSW!$F:$F,"Draw")+COUNTIFS(SWISSW!$I:$I,MATCHUP!BS$1,SWISSW!$J:$J,MATCHUP!$A17)-COUNTIFS(SWISSW!$I:$I,MATCHUP!BS$1,SWISSW!$J:$J,MATCHUP!$A17,SWISSW!$F:$F,"Draw")),"-")</f>
        <v>-</v>
      </c>
      <c r="BT17" s="5" t="str">
        <f ca="1">IFERROR((COUNTIFS(SWISSW!$I:$I,MATCHUP!$A17,SWISSW!$J:$J,MATCHUP!BT$1,SWISSW!$F:$F,"Won")+COUNTIFS(SWISSW!$I:$I,MATCHUP!BT$1,SWISSW!$J:$J,MATCHUP!$A17,SWISSW!$F:$F,"Lost"))/(COUNTIFS(SWISSW!$I:$I,MATCHUP!$A17,SWISSW!$J:$J,MATCHUP!BT$1)-COUNTIFS(SWISSW!$I:$I,MATCHUP!$A17,SWISSW!$J:$J,MATCHUP!BT$1,SWISSW!$F:$F,"Draw")+COUNTIFS(SWISSW!$I:$I,MATCHUP!BT$1,SWISSW!$J:$J,MATCHUP!$A17)-COUNTIFS(SWISSW!$I:$I,MATCHUP!BT$1,SWISSW!$J:$J,MATCHUP!$A17,SWISSW!$F:$F,"Draw")),"-")</f>
        <v>-</v>
      </c>
      <c r="BU17" s="5" t="str">
        <f ca="1">IFERROR((COUNTIFS(SWISSW!$I:$I,MATCHUP!$A17,SWISSW!$J:$J,MATCHUP!BU$1,SWISSW!$F:$F,"Won")+COUNTIFS(SWISSW!$I:$I,MATCHUP!BU$1,SWISSW!$J:$J,MATCHUP!$A17,SWISSW!$F:$F,"Lost"))/(COUNTIFS(SWISSW!$I:$I,MATCHUP!$A17,SWISSW!$J:$J,MATCHUP!BU$1)-COUNTIFS(SWISSW!$I:$I,MATCHUP!$A17,SWISSW!$J:$J,MATCHUP!BU$1,SWISSW!$F:$F,"Draw")+COUNTIFS(SWISSW!$I:$I,MATCHUP!BU$1,SWISSW!$J:$J,MATCHUP!$A17)-COUNTIFS(SWISSW!$I:$I,MATCHUP!BU$1,SWISSW!$J:$J,MATCHUP!$A17,SWISSW!$F:$F,"Draw")),"-")</f>
        <v>-</v>
      </c>
      <c r="BV17" s="5" t="str">
        <f ca="1">IFERROR((COUNTIFS(SWISSW!$I:$I,MATCHUP!$A17,SWISSW!$J:$J,MATCHUP!BV$1,SWISSW!$F:$F,"Won")+COUNTIFS(SWISSW!$I:$I,MATCHUP!BV$1,SWISSW!$J:$J,MATCHUP!$A17,SWISSW!$F:$F,"Lost"))/(COUNTIFS(SWISSW!$I:$I,MATCHUP!$A17,SWISSW!$J:$J,MATCHUP!BV$1)-COUNTIFS(SWISSW!$I:$I,MATCHUP!$A17,SWISSW!$J:$J,MATCHUP!BV$1,SWISSW!$F:$F,"Draw")+COUNTIFS(SWISSW!$I:$I,MATCHUP!BV$1,SWISSW!$J:$J,MATCHUP!$A17)-COUNTIFS(SWISSW!$I:$I,MATCHUP!BV$1,SWISSW!$J:$J,MATCHUP!$A17,SWISSW!$F:$F,"Draw")),"-")</f>
        <v>-</v>
      </c>
      <c r="BW17" s="5" t="str">
        <f ca="1">IFERROR((COUNTIFS(SWISSW!$I:$I,MATCHUP!$A17,SWISSW!$J:$J,MATCHUP!BW$1,SWISSW!$F:$F,"Won")+COUNTIFS(SWISSW!$I:$I,MATCHUP!BW$1,SWISSW!$J:$J,MATCHUP!$A17,SWISSW!$F:$F,"Lost"))/(COUNTIFS(SWISSW!$I:$I,MATCHUP!$A17,SWISSW!$J:$J,MATCHUP!BW$1)-COUNTIFS(SWISSW!$I:$I,MATCHUP!$A17,SWISSW!$J:$J,MATCHUP!BW$1,SWISSW!$F:$F,"Draw")+COUNTIFS(SWISSW!$I:$I,MATCHUP!BW$1,SWISSW!$J:$J,MATCHUP!$A17)-COUNTIFS(SWISSW!$I:$I,MATCHUP!BW$1,SWISSW!$J:$J,MATCHUP!$A17,SWISSW!$F:$F,"Draw")),"-")</f>
        <v>-</v>
      </c>
      <c r="BX17" s="5" t="str">
        <f ca="1">IFERROR((COUNTIFS(SWISSW!$I:$I,MATCHUP!$A17,SWISSW!$J:$J,MATCHUP!BX$1,SWISSW!$F:$F,"Won")+COUNTIFS(SWISSW!$I:$I,MATCHUP!BX$1,SWISSW!$J:$J,MATCHUP!$A17,SWISSW!$F:$F,"Lost"))/(COUNTIFS(SWISSW!$I:$I,MATCHUP!$A17,SWISSW!$J:$J,MATCHUP!BX$1)-COUNTIFS(SWISSW!$I:$I,MATCHUP!$A17,SWISSW!$J:$J,MATCHUP!BX$1,SWISSW!$F:$F,"Draw")+COUNTIFS(SWISSW!$I:$I,MATCHUP!BX$1,SWISSW!$J:$J,MATCHUP!$A17)-COUNTIFS(SWISSW!$I:$I,MATCHUP!BX$1,SWISSW!$J:$J,MATCHUP!$A17,SWISSW!$F:$F,"Draw")),"-")</f>
        <v>-</v>
      </c>
      <c r="BY17" s="5" t="str">
        <f ca="1">IFERROR((COUNTIFS(SWISSW!$I:$I,MATCHUP!$A17,SWISSW!$J:$J,MATCHUP!BY$1,SWISSW!$F:$F,"Won")+COUNTIFS(SWISSW!$I:$I,MATCHUP!BY$1,SWISSW!$J:$J,MATCHUP!$A17,SWISSW!$F:$F,"Lost"))/(COUNTIFS(SWISSW!$I:$I,MATCHUP!$A17,SWISSW!$J:$J,MATCHUP!BY$1)-COUNTIFS(SWISSW!$I:$I,MATCHUP!$A17,SWISSW!$J:$J,MATCHUP!BY$1,SWISSW!$F:$F,"Draw")+COUNTIFS(SWISSW!$I:$I,MATCHUP!BY$1,SWISSW!$J:$J,MATCHUP!$A17)-COUNTIFS(SWISSW!$I:$I,MATCHUP!BY$1,SWISSW!$J:$J,MATCHUP!$A17,SWISSW!$F:$F,"Draw")),"-")</f>
        <v>-</v>
      </c>
      <c r="BZ17" s="5" t="str">
        <f ca="1">IFERROR((COUNTIFS(SWISSW!$I:$I,MATCHUP!$A17,SWISSW!$J:$J,MATCHUP!BZ$1,SWISSW!$F:$F,"Won")+COUNTIFS(SWISSW!$I:$I,MATCHUP!BZ$1,SWISSW!$J:$J,MATCHUP!$A17,SWISSW!$F:$F,"Lost"))/(COUNTIFS(SWISSW!$I:$I,MATCHUP!$A17,SWISSW!$J:$J,MATCHUP!BZ$1)-COUNTIFS(SWISSW!$I:$I,MATCHUP!$A17,SWISSW!$J:$J,MATCHUP!BZ$1,SWISSW!$F:$F,"Draw")+COUNTIFS(SWISSW!$I:$I,MATCHUP!BZ$1,SWISSW!$J:$J,MATCHUP!$A17)-COUNTIFS(SWISSW!$I:$I,MATCHUP!BZ$1,SWISSW!$J:$J,MATCHUP!$A17,SWISSW!$F:$F,"Draw")),"-")</f>
        <v>-</v>
      </c>
      <c r="CA17" s="5" t="str">
        <f ca="1">IFERROR((COUNTIFS(SWISSW!$I:$I,MATCHUP!$A17,SWISSW!$J:$J,MATCHUP!CA$1,SWISSW!$F:$F,"Won")+COUNTIFS(SWISSW!$I:$I,MATCHUP!CA$1,SWISSW!$J:$J,MATCHUP!$A17,SWISSW!$F:$F,"Lost"))/(COUNTIFS(SWISSW!$I:$I,MATCHUP!$A17,SWISSW!$J:$J,MATCHUP!CA$1)-COUNTIFS(SWISSW!$I:$I,MATCHUP!$A17,SWISSW!$J:$J,MATCHUP!CA$1,SWISSW!$F:$F,"Draw")+COUNTIFS(SWISSW!$I:$I,MATCHUP!CA$1,SWISSW!$J:$J,MATCHUP!$A17)-COUNTIFS(SWISSW!$I:$I,MATCHUP!CA$1,SWISSW!$J:$J,MATCHUP!$A17,SWISSW!$F:$F,"Draw")),"-")</f>
        <v>-</v>
      </c>
      <c r="CB17" s="5" t="str">
        <f ca="1">IFERROR((COUNTIFS(SWISSW!$I:$I,MATCHUP!$A17,SWISSW!$J:$J,MATCHUP!CB$1,SWISSW!$F:$F,"Won")+COUNTIFS(SWISSW!$I:$I,MATCHUP!CB$1,SWISSW!$J:$J,MATCHUP!$A17,SWISSW!$F:$F,"Lost"))/(COUNTIFS(SWISSW!$I:$I,MATCHUP!$A17,SWISSW!$J:$J,MATCHUP!CB$1)-COUNTIFS(SWISSW!$I:$I,MATCHUP!$A17,SWISSW!$J:$J,MATCHUP!CB$1,SWISSW!$F:$F,"Draw")+COUNTIFS(SWISSW!$I:$I,MATCHUP!CB$1,SWISSW!$J:$J,MATCHUP!$A17)-COUNTIFS(SWISSW!$I:$I,MATCHUP!CB$1,SWISSW!$J:$J,MATCHUP!$A17,SWISSW!$F:$F,"Draw")),"-")</f>
        <v>-</v>
      </c>
      <c r="CC17" s="5" t="str">
        <f ca="1">IFERROR((COUNTIFS(SWISSW!$I:$I,MATCHUP!$A17,SWISSW!$J:$J,MATCHUP!CC$1,SWISSW!$F:$F,"Won")+COUNTIFS(SWISSW!$I:$I,MATCHUP!CC$1,SWISSW!$J:$J,MATCHUP!$A17,SWISSW!$F:$F,"Lost"))/(COUNTIFS(SWISSW!$I:$I,MATCHUP!$A17,SWISSW!$J:$J,MATCHUP!CC$1)-COUNTIFS(SWISSW!$I:$I,MATCHUP!$A17,SWISSW!$J:$J,MATCHUP!CC$1,SWISSW!$F:$F,"Draw")+COUNTIFS(SWISSW!$I:$I,MATCHUP!CC$1,SWISSW!$J:$J,MATCHUP!$A17)-COUNTIFS(SWISSW!$I:$I,MATCHUP!CC$1,SWISSW!$J:$J,MATCHUP!$A17,SWISSW!$F:$F,"Draw")),"-")</f>
        <v>-</v>
      </c>
      <c r="CD17" s="5" t="str">
        <f ca="1">IFERROR((COUNTIFS(SWISSW!$I:$I,MATCHUP!$A17,SWISSW!$J:$J,MATCHUP!CD$1,SWISSW!$F:$F,"Won")+COUNTIFS(SWISSW!$I:$I,MATCHUP!CD$1,SWISSW!$J:$J,MATCHUP!$A17,SWISSW!$F:$F,"Lost"))/(COUNTIFS(SWISSW!$I:$I,MATCHUP!$A17,SWISSW!$J:$J,MATCHUP!CD$1)-COUNTIFS(SWISSW!$I:$I,MATCHUP!$A17,SWISSW!$J:$J,MATCHUP!CD$1,SWISSW!$F:$F,"Draw")+COUNTIFS(SWISSW!$I:$I,MATCHUP!CD$1,SWISSW!$J:$J,MATCHUP!$A17)-COUNTIFS(SWISSW!$I:$I,MATCHUP!CD$1,SWISSW!$J:$J,MATCHUP!$A17,SWISSW!$F:$F,"Draw")),"-")</f>
        <v>-</v>
      </c>
      <c r="CE17" s="5" t="str">
        <f ca="1">IFERROR((COUNTIFS(SWISSW!$I:$I,MATCHUP!$A17,SWISSW!$J:$J,MATCHUP!CE$1,SWISSW!$F:$F,"Won")+COUNTIFS(SWISSW!$I:$I,MATCHUP!CE$1,SWISSW!$J:$J,MATCHUP!$A17,SWISSW!$F:$F,"Lost"))/(COUNTIFS(SWISSW!$I:$I,MATCHUP!$A17,SWISSW!$J:$J,MATCHUP!CE$1)-COUNTIFS(SWISSW!$I:$I,MATCHUP!$A17,SWISSW!$J:$J,MATCHUP!CE$1,SWISSW!$F:$F,"Draw")+COUNTIFS(SWISSW!$I:$I,MATCHUP!CE$1,SWISSW!$J:$J,MATCHUP!$A17)-COUNTIFS(SWISSW!$I:$I,MATCHUP!CE$1,SWISSW!$J:$J,MATCHUP!$A17,SWISSW!$F:$F,"Draw")),"-")</f>
        <v>-</v>
      </c>
      <c r="CF17" s="5" t="str">
        <f ca="1">IFERROR((COUNTIFS(SWISSW!$I:$I,MATCHUP!$A17,SWISSW!$J:$J,MATCHUP!CF$1,SWISSW!$F:$F,"Won")+COUNTIFS(SWISSW!$I:$I,MATCHUP!CF$1,SWISSW!$J:$J,MATCHUP!$A17,SWISSW!$F:$F,"Lost"))/(COUNTIFS(SWISSW!$I:$I,MATCHUP!$A17,SWISSW!$J:$J,MATCHUP!CF$1)-COUNTIFS(SWISSW!$I:$I,MATCHUP!$A17,SWISSW!$J:$J,MATCHUP!CF$1,SWISSW!$F:$F,"Draw")+COUNTIFS(SWISSW!$I:$I,MATCHUP!CF$1,SWISSW!$J:$J,MATCHUP!$A17)-COUNTIFS(SWISSW!$I:$I,MATCHUP!CF$1,SWISSW!$J:$J,MATCHUP!$A17,SWISSW!$F:$F,"Draw")),"-")</f>
        <v>-</v>
      </c>
      <c r="CG17" s="5" t="str">
        <f ca="1">IFERROR((COUNTIFS(SWISSW!$I:$I,MATCHUP!$A17,SWISSW!$J:$J,MATCHUP!CG$1,SWISSW!$F:$F,"Won")+COUNTIFS(SWISSW!$I:$I,MATCHUP!CG$1,SWISSW!$J:$J,MATCHUP!$A17,SWISSW!$F:$F,"Lost"))/(COUNTIFS(SWISSW!$I:$I,MATCHUP!$A17,SWISSW!$J:$J,MATCHUP!CG$1)-COUNTIFS(SWISSW!$I:$I,MATCHUP!$A17,SWISSW!$J:$J,MATCHUP!CG$1,SWISSW!$F:$F,"Draw")+COUNTIFS(SWISSW!$I:$I,MATCHUP!CG$1,SWISSW!$J:$J,MATCHUP!$A17)-COUNTIFS(SWISSW!$I:$I,MATCHUP!CG$1,SWISSW!$J:$J,MATCHUP!$A17,SWISSW!$F:$F,"Draw")),"-")</f>
        <v>-</v>
      </c>
      <c r="CH17" s="5" t="str">
        <f ca="1">IFERROR((COUNTIFS(SWISSW!$I:$I,MATCHUP!$A17,SWISSW!$J:$J,MATCHUP!CH$1,SWISSW!$F:$F,"Won")+COUNTIFS(SWISSW!$I:$I,MATCHUP!CH$1,SWISSW!$J:$J,MATCHUP!$A17,SWISSW!$F:$F,"Lost"))/(COUNTIFS(SWISSW!$I:$I,MATCHUP!$A17,SWISSW!$J:$J,MATCHUP!CH$1)-COUNTIFS(SWISSW!$I:$I,MATCHUP!$A17,SWISSW!$J:$J,MATCHUP!CH$1,SWISSW!$F:$F,"Draw")+COUNTIFS(SWISSW!$I:$I,MATCHUP!CH$1,SWISSW!$J:$J,MATCHUP!$A17)-COUNTIFS(SWISSW!$I:$I,MATCHUP!CH$1,SWISSW!$J:$J,MATCHUP!$A17,SWISSW!$F:$F,"Draw")),"-")</f>
        <v>-</v>
      </c>
      <c r="CI17" s="5" t="str">
        <f ca="1">IFERROR((COUNTIFS(SWISSW!$I:$I,MATCHUP!$A17,SWISSW!$J:$J,MATCHUP!CI$1,SWISSW!$F:$F,"Won")+COUNTIFS(SWISSW!$I:$I,MATCHUP!CI$1,SWISSW!$J:$J,MATCHUP!$A17,SWISSW!$F:$F,"Lost"))/(COUNTIFS(SWISSW!$I:$I,MATCHUP!$A17,SWISSW!$J:$J,MATCHUP!CI$1)-COUNTIFS(SWISSW!$I:$I,MATCHUP!$A17,SWISSW!$J:$J,MATCHUP!CI$1,SWISSW!$F:$F,"Draw")+COUNTIFS(SWISSW!$I:$I,MATCHUP!CI$1,SWISSW!$J:$J,MATCHUP!$A17)-COUNTIFS(SWISSW!$I:$I,MATCHUP!CI$1,SWISSW!$J:$J,MATCHUP!$A17,SWISSW!$F:$F,"Draw")),"-")</f>
        <v>-</v>
      </c>
      <c r="CJ17" s="5" t="str">
        <f ca="1">IFERROR((COUNTIFS(SWISSW!$I:$I,MATCHUP!$A17,SWISSW!$J:$J,MATCHUP!CJ$1,SWISSW!$F:$F,"Won")+COUNTIFS(SWISSW!$I:$I,MATCHUP!CJ$1,SWISSW!$J:$J,MATCHUP!$A17,SWISSW!$F:$F,"Lost"))/(COUNTIFS(SWISSW!$I:$I,MATCHUP!$A17,SWISSW!$J:$J,MATCHUP!CJ$1)-COUNTIFS(SWISSW!$I:$I,MATCHUP!$A17,SWISSW!$J:$J,MATCHUP!CJ$1,SWISSW!$F:$F,"Draw")+COUNTIFS(SWISSW!$I:$I,MATCHUP!CJ$1,SWISSW!$J:$J,MATCHUP!$A17)-COUNTIFS(SWISSW!$I:$I,MATCHUP!CJ$1,SWISSW!$J:$J,MATCHUP!$A17,SWISSW!$F:$F,"Draw")),"-")</f>
        <v>-</v>
      </c>
      <c r="CK17" s="5" t="str">
        <f ca="1">IFERROR((COUNTIFS(SWISSW!$I:$I,MATCHUP!$A17,SWISSW!$J:$J,MATCHUP!CK$1,SWISSW!$F:$F,"Won")+COUNTIFS(SWISSW!$I:$I,MATCHUP!CK$1,SWISSW!$J:$J,MATCHUP!$A17,SWISSW!$F:$F,"Lost"))/(COUNTIFS(SWISSW!$I:$I,MATCHUP!$A17,SWISSW!$J:$J,MATCHUP!CK$1)-COUNTIFS(SWISSW!$I:$I,MATCHUP!$A17,SWISSW!$J:$J,MATCHUP!CK$1,SWISSW!$F:$F,"Draw")+COUNTIFS(SWISSW!$I:$I,MATCHUP!CK$1,SWISSW!$J:$J,MATCHUP!$A17)-COUNTIFS(SWISSW!$I:$I,MATCHUP!CK$1,SWISSW!$J:$J,MATCHUP!$A17,SWISSW!$F:$F,"Draw")),"-")</f>
        <v>-</v>
      </c>
      <c r="CL17" s="5" t="str">
        <f ca="1">IFERROR((COUNTIFS(SWISSW!$I:$I,MATCHUP!$A17,SWISSW!$J:$J,MATCHUP!CL$1,SWISSW!$F:$F,"Won")+COUNTIFS(SWISSW!$I:$I,MATCHUP!CL$1,SWISSW!$J:$J,MATCHUP!$A17,SWISSW!$F:$F,"Lost"))/(COUNTIFS(SWISSW!$I:$I,MATCHUP!$A17,SWISSW!$J:$J,MATCHUP!CL$1)-COUNTIFS(SWISSW!$I:$I,MATCHUP!$A17,SWISSW!$J:$J,MATCHUP!CL$1,SWISSW!$F:$F,"Draw")+COUNTIFS(SWISSW!$I:$I,MATCHUP!CL$1,SWISSW!$J:$J,MATCHUP!$A17)-COUNTIFS(SWISSW!$I:$I,MATCHUP!CL$1,SWISSW!$J:$J,MATCHUP!$A17,SWISSW!$F:$F,"Draw")),"-")</f>
        <v>-</v>
      </c>
      <c r="CM17" s="5" t="str">
        <f ca="1">IFERROR((COUNTIFS(SWISSW!$I:$I,MATCHUP!$A17,SWISSW!$J:$J,MATCHUP!CM$1,SWISSW!$F:$F,"Won")+COUNTIFS(SWISSW!$I:$I,MATCHUP!CM$1,SWISSW!$J:$J,MATCHUP!$A17,SWISSW!$F:$F,"Lost"))/(COUNTIFS(SWISSW!$I:$I,MATCHUP!$A17,SWISSW!$J:$J,MATCHUP!CM$1)-COUNTIFS(SWISSW!$I:$I,MATCHUP!$A17,SWISSW!$J:$J,MATCHUP!CM$1,SWISSW!$F:$F,"Draw")+COUNTIFS(SWISSW!$I:$I,MATCHUP!CM$1,SWISSW!$J:$J,MATCHUP!$A17)-COUNTIFS(SWISSW!$I:$I,MATCHUP!CM$1,SWISSW!$J:$J,MATCHUP!$A17,SWISSW!$F:$F,"Draw")),"-")</f>
        <v>-</v>
      </c>
      <c r="CN17" s="5" t="str">
        <f ca="1">IFERROR((COUNTIFS(SWISSW!$I:$I,MATCHUP!$A17,SWISSW!$J:$J,MATCHUP!CN$1,SWISSW!$F:$F,"Won")+COUNTIFS(SWISSW!$I:$I,MATCHUP!CN$1,SWISSW!$J:$J,MATCHUP!$A17,SWISSW!$F:$F,"Lost"))/(COUNTIFS(SWISSW!$I:$I,MATCHUP!$A17,SWISSW!$J:$J,MATCHUP!CN$1)-COUNTIFS(SWISSW!$I:$I,MATCHUP!$A17,SWISSW!$J:$J,MATCHUP!CN$1,SWISSW!$F:$F,"Draw")+COUNTIFS(SWISSW!$I:$I,MATCHUP!CN$1,SWISSW!$J:$J,MATCHUP!$A17)-COUNTIFS(SWISSW!$I:$I,MATCHUP!CN$1,SWISSW!$J:$J,MATCHUP!$A17,SWISSW!$F:$F,"Draw")),"-")</f>
        <v>-</v>
      </c>
      <c r="CO17" s="5" t="str">
        <f ca="1">IFERROR((COUNTIFS(SWISSW!$I:$I,MATCHUP!$A17,SWISSW!$J:$J,MATCHUP!CO$1,SWISSW!$F:$F,"Won")+COUNTIFS(SWISSW!$I:$I,MATCHUP!CO$1,SWISSW!$J:$J,MATCHUP!$A17,SWISSW!$F:$F,"Lost"))/(COUNTIFS(SWISSW!$I:$I,MATCHUP!$A17,SWISSW!$J:$J,MATCHUP!CO$1)-COUNTIFS(SWISSW!$I:$I,MATCHUP!$A17,SWISSW!$J:$J,MATCHUP!CO$1,SWISSW!$F:$F,"Draw")+COUNTIFS(SWISSW!$I:$I,MATCHUP!CO$1,SWISSW!$J:$J,MATCHUP!$A17)-COUNTIFS(SWISSW!$I:$I,MATCHUP!CO$1,SWISSW!$J:$J,MATCHUP!$A17,SWISSW!$F:$F,"Draw")),"-")</f>
        <v>-</v>
      </c>
      <c r="CP17" s="5" t="str">
        <f ca="1">IFERROR((COUNTIFS(SWISSW!$I:$I,MATCHUP!$A17,SWISSW!$J:$J,MATCHUP!CP$1,SWISSW!$F:$F,"Won")+COUNTIFS(SWISSW!$I:$I,MATCHUP!CP$1,SWISSW!$J:$J,MATCHUP!$A17,SWISSW!$F:$F,"Lost"))/(COUNTIFS(SWISSW!$I:$I,MATCHUP!$A17,SWISSW!$J:$J,MATCHUP!CP$1)-COUNTIFS(SWISSW!$I:$I,MATCHUP!$A17,SWISSW!$J:$J,MATCHUP!CP$1,SWISSW!$F:$F,"Draw")+COUNTIFS(SWISSW!$I:$I,MATCHUP!CP$1,SWISSW!$J:$J,MATCHUP!$A17)-COUNTIFS(SWISSW!$I:$I,MATCHUP!CP$1,SWISSW!$J:$J,MATCHUP!$A17,SWISSW!$F:$F,"Draw")),"-")</f>
        <v>-</v>
      </c>
      <c r="CQ17" s="5" t="str">
        <f ca="1">IFERROR((COUNTIFS(SWISSW!$I:$I,MATCHUP!$A17,SWISSW!$J:$J,MATCHUP!CQ$1,SWISSW!$F:$F,"Won")+COUNTIFS(SWISSW!$I:$I,MATCHUP!CQ$1,SWISSW!$J:$J,MATCHUP!$A17,SWISSW!$F:$F,"Lost"))/(COUNTIFS(SWISSW!$I:$I,MATCHUP!$A17,SWISSW!$J:$J,MATCHUP!CQ$1)-COUNTIFS(SWISSW!$I:$I,MATCHUP!$A17,SWISSW!$J:$J,MATCHUP!CQ$1,SWISSW!$F:$F,"Draw")+COUNTIFS(SWISSW!$I:$I,MATCHUP!CQ$1,SWISSW!$J:$J,MATCHUP!$A17)-COUNTIFS(SWISSW!$I:$I,MATCHUP!CQ$1,SWISSW!$J:$J,MATCHUP!$A17,SWISSW!$F:$F,"Draw")),"-")</f>
        <v>-</v>
      </c>
      <c r="CR17" s="5" t="str">
        <f ca="1">IFERROR((COUNTIFS(SWISSW!$I:$I,MATCHUP!$A17,SWISSW!$J:$J,MATCHUP!CR$1,SWISSW!$F:$F,"Won")+COUNTIFS(SWISSW!$I:$I,MATCHUP!CR$1,SWISSW!$J:$J,MATCHUP!$A17,SWISSW!$F:$F,"Lost"))/(COUNTIFS(SWISSW!$I:$I,MATCHUP!$A17,SWISSW!$J:$J,MATCHUP!CR$1)-COUNTIFS(SWISSW!$I:$I,MATCHUP!$A17,SWISSW!$J:$J,MATCHUP!CR$1,SWISSW!$F:$F,"Draw")+COUNTIFS(SWISSW!$I:$I,MATCHUP!CR$1,SWISSW!$J:$J,MATCHUP!$A17)-COUNTIFS(SWISSW!$I:$I,MATCHUP!CR$1,SWISSW!$J:$J,MATCHUP!$A17,SWISSW!$F:$F,"Draw")),"-")</f>
        <v>-</v>
      </c>
      <c r="CS17" s="5" t="str">
        <f ca="1">IFERROR((COUNTIFS(SWISSW!$I:$I,MATCHUP!$A17,SWISSW!$J:$J,MATCHUP!CS$1,SWISSW!$F:$F,"Won")+COUNTIFS(SWISSW!$I:$I,MATCHUP!CS$1,SWISSW!$J:$J,MATCHUP!$A17,SWISSW!$F:$F,"Lost"))/(COUNTIFS(SWISSW!$I:$I,MATCHUP!$A17,SWISSW!$J:$J,MATCHUP!CS$1)-COUNTIFS(SWISSW!$I:$I,MATCHUP!$A17,SWISSW!$J:$J,MATCHUP!CS$1,SWISSW!$F:$F,"Draw")+COUNTIFS(SWISSW!$I:$I,MATCHUP!CS$1,SWISSW!$J:$J,MATCHUP!$A17)-COUNTIFS(SWISSW!$I:$I,MATCHUP!CS$1,SWISSW!$J:$J,MATCHUP!$A17,SWISSW!$F:$F,"Draw")),"-")</f>
        <v>-</v>
      </c>
      <c r="CT17" s="5" t="str">
        <f ca="1">IFERROR((COUNTIFS(SWISSW!$I:$I,MATCHUP!$A17,SWISSW!$J:$J,MATCHUP!CT$1,SWISSW!$F:$F,"Won")+COUNTIFS(SWISSW!$I:$I,MATCHUP!CT$1,SWISSW!$J:$J,MATCHUP!$A17,SWISSW!$F:$F,"Lost"))/(COUNTIFS(SWISSW!$I:$I,MATCHUP!$A17,SWISSW!$J:$J,MATCHUP!CT$1)-COUNTIFS(SWISSW!$I:$I,MATCHUP!$A17,SWISSW!$J:$J,MATCHUP!CT$1,SWISSW!$F:$F,"Draw")+COUNTIFS(SWISSW!$I:$I,MATCHUP!CT$1,SWISSW!$J:$J,MATCHUP!$A17)-COUNTIFS(SWISSW!$I:$I,MATCHUP!CT$1,SWISSW!$J:$J,MATCHUP!$A17,SWISSW!$F:$F,"Draw")),"-")</f>
        <v>-</v>
      </c>
      <c r="CU17" s="5" t="str">
        <f ca="1">IFERROR((COUNTIFS(SWISSW!$I:$I,MATCHUP!$A17,SWISSW!$J:$J,MATCHUP!CU$1,SWISSW!$F:$F,"Won")+COUNTIFS(SWISSW!$I:$I,MATCHUP!CU$1,SWISSW!$J:$J,MATCHUP!$A17,SWISSW!$F:$F,"Lost"))/(COUNTIFS(SWISSW!$I:$I,MATCHUP!$A17,SWISSW!$J:$J,MATCHUP!CU$1)-COUNTIFS(SWISSW!$I:$I,MATCHUP!$A17,SWISSW!$J:$J,MATCHUP!CU$1,SWISSW!$F:$F,"Draw")+COUNTIFS(SWISSW!$I:$I,MATCHUP!CU$1,SWISSW!$J:$J,MATCHUP!$A17)-COUNTIFS(SWISSW!$I:$I,MATCHUP!CU$1,SWISSW!$J:$J,MATCHUP!$A17,SWISSW!$F:$F,"Draw")),"-")</f>
        <v>-</v>
      </c>
      <c r="CV17" s="5" t="str">
        <f ca="1">IFERROR((COUNTIFS(SWISSW!$I:$I,MATCHUP!$A17,SWISSW!$J:$J,MATCHUP!CV$1,SWISSW!$F:$F,"Won")+COUNTIFS(SWISSW!$I:$I,MATCHUP!CV$1,SWISSW!$J:$J,MATCHUP!$A17,SWISSW!$F:$F,"Lost"))/(COUNTIFS(SWISSW!$I:$I,MATCHUP!$A17,SWISSW!$J:$J,MATCHUP!CV$1)-COUNTIFS(SWISSW!$I:$I,MATCHUP!$A17,SWISSW!$J:$J,MATCHUP!CV$1,SWISSW!$F:$F,"Draw")+COUNTIFS(SWISSW!$I:$I,MATCHUP!CV$1,SWISSW!$J:$J,MATCHUP!$A17)-COUNTIFS(SWISSW!$I:$I,MATCHUP!CV$1,SWISSW!$J:$J,MATCHUP!$A17,SWISSW!$F:$F,"Draw")),"-")</f>
        <v>-</v>
      </c>
    </row>
    <row r="18" spans="1:100" ht="55" customHeight="1" x14ac:dyDescent="0.3">
      <c r="A18" s="3" t="str" cm="1">
        <f t="array" aca="1" ref="A18" ca="1">INDIRECT(ADDRESS(ROW(),1,,1,"METABREAK"))</f>
        <v>Azorius Familiars</v>
      </c>
      <c r="B18" s="5">
        <f ca="1">IFERROR((COUNTIFS(SWISSW!$I:$I,MATCHUP!$A18,SWISSW!$J:$J,MATCHUP!B$1,SWISSW!$F:$F,"Won")+COUNTIFS(SWISSW!$I:$I,MATCHUP!B$1,SWISSW!$J:$J,MATCHUP!$A18,SWISSW!$F:$F,"Lost"))/(COUNTIFS(SWISSW!$I:$I,MATCHUP!$A18,SWISSW!$J:$J,MATCHUP!B$1)-COUNTIFS(SWISSW!$I:$I,MATCHUP!$A18,SWISSW!$J:$J,MATCHUP!B$1,SWISSW!$F:$F,"Draw")+COUNTIFS(SWISSW!$I:$I,MATCHUP!B$1,SWISSW!$J:$J,MATCHUP!$A18)-COUNTIFS(SWISSW!$I:$I,MATCHUP!B$1,SWISSW!$J:$J,MATCHUP!$A18,SWISSW!$F:$F,"Draw")),"-")</f>
        <v>0.5</v>
      </c>
      <c r="C18" s="5">
        <f ca="1">IFERROR((COUNTIFS(SWISSW!$I:$I,MATCHUP!$A18,SWISSW!$J:$J,MATCHUP!C$1,SWISSW!$F:$F,"Won")+COUNTIFS(SWISSW!$I:$I,MATCHUP!C$1,SWISSW!$J:$J,MATCHUP!$A18,SWISSW!$F:$F,"Lost"))/(COUNTIFS(SWISSW!$I:$I,MATCHUP!$A18,SWISSW!$J:$J,MATCHUP!C$1)-COUNTIFS(SWISSW!$I:$I,MATCHUP!$A18,SWISSW!$J:$J,MATCHUP!C$1,SWISSW!$F:$F,"Draw")+COUNTIFS(SWISSW!$I:$I,MATCHUP!C$1,SWISSW!$J:$J,MATCHUP!$A18)-COUNTIFS(SWISSW!$I:$I,MATCHUP!C$1,SWISSW!$J:$J,MATCHUP!$A18,SWISSW!$F:$F,"Draw")),"-")</f>
        <v>0.78947368421052633</v>
      </c>
      <c r="D18" s="5">
        <f ca="1">IFERROR((COUNTIFS(SWISSW!$I:$I,MATCHUP!$A18,SWISSW!$J:$J,MATCHUP!D$1,SWISSW!$F:$F,"Won")+COUNTIFS(SWISSW!$I:$I,MATCHUP!D$1,SWISSW!$J:$J,MATCHUP!$A18,SWISSW!$F:$F,"Lost"))/(COUNTIFS(SWISSW!$I:$I,MATCHUP!$A18,SWISSW!$J:$J,MATCHUP!D$1)-COUNTIFS(SWISSW!$I:$I,MATCHUP!$A18,SWISSW!$J:$J,MATCHUP!D$1,SWISSW!$F:$F,"Draw")+COUNTIFS(SWISSW!$I:$I,MATCHUP!D$1,SWISSW!$J:$J,MATCHUP!$A18)-COUNTIFS(SWISSW!$I:$I,MATCHUP!D$1,SWISSW!$J:$J,MATCHUP!$A18,SWISSW!$F:$F,"Draw")),"-")</f>
        <v>0.76923076923076927</v>
      </c>
      <c r="E18" s="5">
        <f ca="1">IFERROR((COUNTIFS(SWISSW!$I:$I,MATCHUP!$A18,SWISSW!$J:$J,MATCHUP!E$1,SWISSW!$F:$F,"Won")+COUNTIFS(SWISSW!$I:$I,MATCHUP!E$1,SWISSW!$J:$J,MATCHUP!$A18,SWISSW!$F:$F,"Lost"))/(COUNTIFS(SWISSW!$I:$I,MATCHUP!$A18,SWISSW!$J:$J,MATCHUP!E$1)-COUNTIFS(SWISSW!$I:$I,MATCHUP!$A18,SWISSW!$J:$J,MATCHUP!E$1,SWISSW!$F:$F,"Draw")+COUNTIFS(SWISSW!$I:$I,MATCHUP!E$1,SWISSW!$J:$J,MATCHUP!$A18)-COUNTIFS(SWISSW!$I:$I,MATCHUP!E$1,SWISSW!$J:$J,MATCHUP!$A18,SWISSW!$F:$F,"Draw")),"-")</f>
        <v>0.46153846153846156</v>
      </c>
      <c r="F18" s="5">
        <f ca="1">IFERROR((COUNTIFS(SWISSW!$I:$I,MATCHUP!$A18,SWISSW!$J:$J,MATCHUP!F$1,SWISSW!$F:$F,"Won")+COUNTIFS(SWISSW!$I:$I,MATCHUP!F$1,SWISSW!$J:$J,MATCHUP!$A18,SWISSW!$F:$F,"Lost"))/(COUNTIFS(SWISSW!$I:$I,MATCHUP!$A18,SWISSW!$J:$J,MATCHUP!F$1)-COUNTIFS(SWISSW!$I:$I,MATCHUP!$A18,SWISSW!$J:$J,MATCHUP!F$1,SWISSW!$F:$F,"Draw")+COUNTIFS(SWISSW!$I:$I,MATCHUP!F$1,SWISSW!$J:$J,MATCHUP!$A18)-COUNTIFS(SWISSW!$I:$I,MATCHUP!F$1,SWISSW!$J:$J,MATCHUP!$A18,SWISSW!$F:$F,"Draw")),"-")</f>
        <v>0.6</v>
      </c>
      <c r="G18" s="5">
        <f ca="1">IFERROR((COUNTIFS(SWISSW!$I:$I,MATCHUP!$A18,SWISSW!$J:$J,MATCHUP!G$1,SWISSW!$F:$F,"Won")+COUNTIFS(SWISSW!$I:$I,MATCHUP!G$1,SWISSW!$J:$J,MATCHUP!$A18,SWISSW!$F:$F,"Lost"))/(COUNTIFS(SWISSW!$I:$I,MATCHUP!$A18,SWISSW!$J:$J,MATCHUP!G$1)-COUNTIFS(SWISSW!$I:$I,MATCHUP!$A18,SWISSW!$J:$J,MATCHUP!G$1,SWISSW!$F:$F,"Draw")+COUNTIFS(SWISSW!$I:$I,MATCHUP!G$1,SWISSW!$J:$J,MATCHUP!$A18)-COUNTIFS(SWISSW!$I:$I,MATCHUP!G$1,SWISSW!$J:$J,MATCHUP!$A18,SWISSW!$F:$F,"Draw")),"-")</f>
        <v>0.45454545454545453</v>
      </c>
      <c r="H18" s="5">
        <f ca="1">IFERROR((COUNTIFS(SWISSW!$I:$I,MATCHUP!$A18,SWISSW!$J:$J,MATCHUP!H$1,SWISSW!$F:$F,"Won")+COUNTIFS(SWISSW!$I:$I,MATCHUP!H$1,SWISSW!$J:$J,MATCHUP!$A18,SWISSW!$F:$F,"Lost"))/(COUNTIFS(SWISSW!$I:$I,MATCHUP!$A18,SWISSW!$J:$J,MATCHUP!H$1)-COUNTIFS(SWISSW!$I:$I,MATCHUP!$A18,SWISSW!$J:$J,MATCHUP!H$1,SWISSW!$F:$F,"Draw")+COUNTIFS(SWISSW!$I:$I,MATCHUP!H$1,SWISSW!$J:$J,MATCHUP!$A18)-COUNTIFS(SWISSW!$I:$I,MATCHUP!H$1,SWISSW!$J:$J,MATCHUP!$A18,SWISSW!$F:$F,"Draw")),"-")</f>
        <v>0.77777777777777779</v>
      </c>
      <c r="I18" s="5">
        <f ca="1">IFERROR((COUNTIFS(SWISSW!$I:$I,MATCHUP!$A18,SWISSW!$J:$J,MATCHUP!I$1,SWISSW!$F:$F,"Won")+COUNTIFS(SWISSW!$I:$I,MATCHUP!I$1,SWISSW!$J:$J,MATCHUP!$A18,SWISSW!$F:$F,"Lost"))/(COUNTIFS(SWISSW!$I:$I,MATCHUP!$A18,SWISSW!$J:$J,MATCHUP!I$1)-COUNTIFS(SWISSW!$I:$I,MATCHUP!$A18,SWISSW!$J:$J,MATCHUP!I$1,SWISSW!$F:$F,"Draw")+COUNTIFS(SWISSW!$I:$I,MATCHUP!I$1,SWISSW!$J:$J,MATCHUP!$A18)-COUNTIFS(SWISSW!$I:$I,MATCHUP!I$1,SWISSW!$J:$J,MATCHUP!$A18,SWISSW!$F:$F,"Draw")),"-")</f>
        <v>0.75</v>
      </c>
      <c r="J18" s="5">
        <f ca="1">IFERROR((COUNTIFS(SWISSW!$I:$I,MATCHUP!$A18,SWISSW!$J:$J,MATCHUP!J$1,SWISSW!$F:$F,"Won")+COUNTIFS(SWISSW!$I:$I,MATCHUP!J$1,SWISSW!$J:$J,MATCHUP!$A18,SWISSW!$F:$F,"Lost"))/(COUNTIFS(SWISSW!$I:$I,MATCHUP!$A18,SWISSW!$J:$J,MATCHUP!J$1)-COUNTIFS(SWISSW!$I:$I,MATCHUP!$A18,SWISSW!$J:$J,MATCHUP!J$1,SWISSW!$F:$F,"Draw")+COUNTIFS(SWISSW!$I:$I,MATCHUP!J$1,SWISSW!$J:$J,MATCHUP!$A18)-COUNTIFS(SWISSW!$I:$I,MATCHUP!J$1,SWISSW!$J:$J,MATCHUP!$A18,SWISSW!$F:$F,"Draw")),"-")</f>
        <v>1</v>
      </c>
      <c r="K18" s="5">
        <f ca="1">IFERROR((COUNTIFS(SWISSW!$I:$I,MATCHUP!$A18,SWISSW!$J:$J,MATCHUP!K$1,SWISSW!$F:$F,"Won")+COUNTIFS(SWISSW!$I:$I,MATCHUP!K$1,SWISSW!$J:$J,MATCHUP!$A18,SWISSW!$F:$F,"Lost"))/(COUNTIFS(SWISSW!$I:$I,MATCHUP!$A18,SWISSW!$J:$J,MATCHUP!K$1)-COUNTIFS(SWISSW!$I:$I,MATCHUP!$A18,SWISSW!$J:$J,MATCHUP!K$1,SWISSW!$F:$F,"Draw")+COUNTIFS(SWISSW!$I:$I,MATCHUP!K$1,SWISSW!$J:$J,MATCHUP!$A18)-COUNTIFS(SWISSW!$I:$I,MATCHUP!K$1,SWISSW!$J:$J,MATCHUP!$A18,SWISSW!$F:$F,"Draw")),"-")</f>
        <v>0.6</v>
      </c>
      <c r="L18" s="5">
        <f ca="1">IFERROR((COUNTIFS(SWISSW!$I:$I,MATCHUP!$A18,SWISSW!$J:$J,MATCHUP!L$1,SWISSW!$F:$F,"Won")+COUNTIFS(SWISSW!$I:$I,MATCHUP!L$1,SWISSW!$J:$J,MATCHUP!$A18,SWISSW!$F:$F,"Lost"))/(COUNTIFS(SWISSW!$I:$I,MATCHUP!$A18,SWISSW!$J:$J,MATCHUP!L$1)-COUNTIFS(SWISSW!$I:$I,MATCHUP!$A18,SWISSW!$J:$J,MATCHUP!L$1,SWISSW!$F:$F,"Draw")+COUNTIFS(SWISSW!$I:$I,MATCHUP!L$1,SWISSW!$J:$J,MATCHUP!$A18)-COUNTIFS(SWISSW!$I:$I,MATCHUP!L$1,SWISSW!$J:$J,MATCHUP!$A18,SWISSW!$F:$F,"Draw")),"-")</f>
        <v>0.83333333333333337</v>
      </c>
      <c r="M18" s="5">
        <f ca="1">IFERROR((COUNTIFS(SWISSW!$I:$I,MATCHUP!$A18,SWISSW!$J:$J,MATCHUP!M$1,SWISSW!$F:$F,"Won")+COUNTIFS(SWISSW!$I:$I,MATCHUP!M$1,SWISSW!$J:$J,MATCHUP!$A18,SWISSW!$F:$F,"Lost"))/(COUNTIFS(SWISSW!$I:$I,MATCHUP!$A18,SWISSW!$J:$J,MATCHUP!M$1)-COUNTIFS(SWISSW!$I:$I,MATCHUP!$A18,SWISSW!$J:$J,MATCHUP!M$1,SWISSW!$F:$F,"Draw")+COUNTIFS(SWISSW!$I:$I,MATCHUP!M$1,SWISSW!$J:$J,MATCHUP!$A18)-COUNTIFS(SWISSW!$I:$I,MATCHUP!M$1,SWISSW!$J:$J,MATCHUP!$A18,SWISSW!$F:$F,"Draw")),"-")</f>
        <v>1</v>
      </c>
      <c r="N18" s="5">
        <f ca="1">IFERROR((COUNTIFS(SWISSW!$I:$I,MATCHUP!$A18,SWISSW!$J:$J,MATCHUP!N$1,SWISSW!$F:$F,"Won")+COUNTIFS(SWISSW!$I:$I,MATCHUP!N$1,SWISSW!$J:$J,MATCHUP!$A18,SWISSW!$F:$F,"Lost"))/(COUNTIFS(SWISSW!$I:$I,MATCHUP!$A18,SWISSW!$J:$J,MATCHUP!N$1)-COUNTIFS(SWISSW!$I:$I,MATCHUP!$A18,SWISSW!$J:$J,MATCHUP!N$1,SWISSW!$F:$F,"Draw")+COUNTIFS(SWISSW!$I:$I,MATCHUP!N$1,SWISSW!$J:$J,MATCHUP!$A18)-COUNTIFS(SWISSW!$I:$I,MATCHUP!N$1,SWISSW!$J:$J,MATCHUP!$A18,SWISSW!$F:$F,"Draw")),"-")</f>
        <v>0.5714285714285714</v>
      </c>
      <c r="O18" s="5">
        <f ca="1">IFERROR((COUNTIFS(SWISSW!$I:$I,MATCHUP!$A18,SWISSW!$J:$J,MATCHUP!O$1,SWISSW!$F:$F,"Won")+COUNTIFS(SWISSW!$I:$I,MATCHUP!O$1,SWISSW!$J:$J,MATCHUP!$A18,SWISSW!$F:$F,"Lost"))/(COUNTIFS(SWISSW!$I:$I,MATCHUP!$A18,SWISSW!$J:$J,MATCHUP!O$1)-COUNTIFS(SWISSW!$I:$I,MATCHUP!$A18,SWISSW!$J:$J,MATCHUP!O$1,SWISSW!$F:$F,"Draw")+COUNTIFS(SWISSW!$I:$I,MATCHUP!O$1,SWISSW!$J:$J,MATCHUP!$A18)-COUNTIFS(SWISSW!$I:$I,MATCHUP!O$1,SWISSW!$J:$J,MATCHUP!$A18,SWISSW!$F:$F,"Draw")),"-")</f>
        <v>0.25</v>
      </c>
      <c r="P18" s="5">
        <f ca="1">IFERROR((COUNTIFS(SWISSW!$I:$I,MATCHUP!$A18,SWISSW!$J:$J,MATCHUP!P$1,SWISSW!$F:$F,"Won")+COUNTIFS(SWISSW!$I:$I,MATCHUP!P$1,SWISSW!$J:$J,MATCHUP!$A18,SWISSW!$F:$F,"Lost"))/(COUNTIFS(SWISSW!$I:$I,MATCHUP!$A18,SWISSW!$J:$J,MATCHUP!P$1)-COUNTIFS(SWISSW!$I:$I,MATCHUP!$A18,SWISSW!$J:$J,MATCHUP!P$1,SWISSW!$F:$F,"Draw")+COUNTIFS(SWISSW!$I:$I,MATCHUP!P$1,SWISSW!$J:$J,MATCHUP!$A18)-COUNTIFS(SWISSW!$I:$I,MATCHUP!P$1,SWISSW!$J:$J,MATCHUP!$A18,SWISSW!$F:$F,"Draw")),"-")</f>
        <v>0.33333333333333331</v>
      </c>
      <c r="Q18" s="5">
        <f ca="1">IFERROR((COUNTIFS(SWISSW!$I:$I,MATCHUP!$A18,SWISSW!$J:$J,MATCHUP!Q$1,SWISSW!$F:$F,"Won")+COUNTIFS(SWISSW!$I:$I,MATCHUP!Q$1,SWISSW!$J:$J,MATCHUP!$A18,SWISSW!$F:$F,"Lost"))/(COUNTIFS(SWISSW!$I:$I,MATCHUP!$A18,SWISSW!$J:$J,MATCHUP!Q$1)-COUNTIFS(SWISSW!$I:$I,MATCHUP!$A18,SWISSW!$J:$J,MATCHUP!Q$1,SWISSW!$F:$F,"Draw")+COUNTIFS(SWISSW!$I:$I,MATCHUP!Q$1,SWISSW!$J:$J,MATCHUP!$A18)-COUNTIFS(SWISSW!$I:$I,MATCHUP!Q$1,SWISSW!$J:$J,MATCHUP!$A18,SWISSW!$F:$F,"Draw")),"-")</f>
        <v>0</v>
      </c>
      <c r="R18" s="5" t="str">
        <f ca="1">IFERROR((COUNTIFS(SWISSW!$I:$I,MATCHUP!$A18,SWISSW!$J:$J,MATCHUP!R$1,SWISSW!$F:$F,"Won")+COUNTIFS(SWISSW!$I:$I,MATCHUP!R$1,SWISSW!$J:$J,MATCHUP!$A18,SWISSW!$F:$F,"Lost"))/(COUNTIFS(SWISSW!$I:$I,MATCHUP!$A18,SWISSW!$J:$J,MATCHUP!R$1)-COUNTIFS(SWISSW!$I:$I,MATCHUP!$A18,SWISSW!$J:$J,MATCHUP!R$1,SWISSW!$F:$F,"Draw")+COUNTIFS(SWISSW!$I:$I,MATCHUP!R$1,SWISSW!$J:$J,MATCHUP!$A18)-COUNTIFS(SWISSW!$I:$I,MATCHUP!R$1,SWISSW!$J:$J,MATCHUP!$A18,SWISSW!$F:$F,"Draw")),"-")</f>
        <v>-</v>
      </c>
      <c r="S18" s="5">
        <f ca="1">IFERROR((COUNTIFS(SWISSW!$I:$I,MATCHUP!$A18,SWISSW!$J:$J,MATCHUP!S$1,SWISSW!$F:$F,"Won")+COUNTIFS(SWISSW!$I:$I,MATCHUP!S$1,SWISSW!$J:$J,MATCHUP!$A18,SWISSW!$F:$F,"Lost"))/(COUNTIFS(SWISSW!$I:$I,MATCHUP!$A18,SWISSW!$J:$J,MATCHUP!S$1)-COUNTIFS(SWISSW!$I:$I,MATCHUP!$A18,SWISSW!$J:$J,MATCHUP!S$1,SWISSW!$F:$F,"Draw")+COUNTIFS(SWISSW!$I:$I,MATCHUP!S$1,SWISSW!$J:$J,MATCHUP!$A18)-COUNTIFS(SWISSW!$I:$I,MATCHUP!S$1,SWISSW!$J:$J,MATCHUP!$A18,SWISSW!$F:$F,"Draw")),"-")</f>
        <v>0.66666666666666663</v>
      </c>
      <c r="T18" s="5">
        <f ca="1">IFERROR((COUNTIFS(SWISSW!$I:$I,MATCHUP!$A18,SWISSW!$J:$J,MATCHUP!T$1,SWISSW!$F:$F,"Won")+COUNTIFS(SWISSW!$I:$I,MATCHUP!T$1,SWISSW!$J:$J,MATCHUP!$A18,SWISSW!$F:$F,"Lost"))/(COUNTIFS(SWISSW!$I:$I,MATCHUP!$A18,SWISSW!$J:$J,MATCHUP!T$1)-COUNTIFS(SWISSW!$I:$I,MATCHUP!$A18,SWISSW!$J:$J,MATCHUP!T$1,SWISSW!$F:$F,"Draw")+COUNTIFS(SWISSW!$I:$I,MATCHUP!T$1,SWISSW!$J:$J,MATCHUP!$A18)-COUNTIFS(SWISSW!$I:$I,MATCHUP!T$1,SWISSW!$J:$J,MATCHUP!$A18,SWISSW!$F:$F,"Draw")),"-")</f>
        <v>1</v>
      </c>
      <c r="U18" s="5">
        <f ca="1">IFERROR((COUNTIFS(SWISSW!$I:$I,MATCHUP!$A18,SWISSW!$J:$J,MATCHUP!U$1,SWISSW!$F:$F,"Won")+COUNTIFS(SWISSW!$I:$I,MATCHUP!U$1,SWISSW!$J:$J,MATCHUP!$A18,SWISSW!$F:$F,"Lost"))/(COUNTIFS(SWISSW!$I:$I,MATCHUP!$A18,SWISSW!$J:$J,MATCHUP!U$1)-COUNTIFS(SWISSW!$I:$I,MATCHUP!$A18,SWISSW!$J:$J,MATCHUP!U$1,SWISSW!$F:$F,"Draw")+COUNTIFS(SWISSW!$I:$I,MATCHUP!U$1,SWISSW!$J:$J,MATCHUP!$A18)-COUNTIFS(SWISSW!$I:$I,MATCHUP!U$1,SWISSW!$J:$J,MATCHUP!$A18,SWISSW!$F:$F,"Draw")),"-")</f>
        <v>0.5</v>
      </c>
      <c r="V18" s="5">
        <f ca="1">IFERROR((COUNTIFS(SWISSW!$I:$I,MATCHUP!$A18,SWISSW!$J:$J,MATCHUP!V$1,SWISSW!$F:$F,"Won")+COUNTIFS(SWISSW!$I:$I,MATCHUP!V$1,SWISSW!$J:$J,MATCHUP!$A18,SWISSW!$F:$F,"Lost"))/(COUNTIFS(SWISSW!$I:$I,MATCHUP!$A18,SWISSW!$J:$J,MATCHUP!V$1)-COUNTIFS(SWISSW!$I:$I,MATCHUP!$A18,SWISSW!$J:$J,MATCHUP!V$1,SWISSW!$F:$F,"Draw")+COUNTIFS(SWISSW!$I:$I,MATCHUP!V$1,SWISSW!$J:$J,MATCHUP!$A18)-COUNTIFS(SWISSW!$I:$I,MATCHUP!V$1,SWISSW!$J:$J,MATCHUP!$A18,SWISSW!$F:$F,"Draw")),"-")</f>
        <v>1</v>
      </c>
      <c r="W18" s="5">
        <f ca="1">IFERROR((COUNTIFS(SWISSW!$I:$I,MATCHUP!$A18,SWISSW!$J:$J,MATCHUP!W$1,SWISSW!$F:$F,"Won")+COUNTIFS(SWISSW!$I:$I,MATCHUP!W$1,SWISSW!$J:$J,MATCHUP!$A18,SWISSW!$F:$F,"Lost"))/(COUNTIFS(SWISSW!$I:$I,MATCHUP!$A18,SWISSW!$J:$J,MATCHUP!W$1)-COUNTIFS(SWISSW!$I:$I,MATCHUP!$A18,SWISSW!$J:$J,MATCHUP!W$1,SWISSW!$F:$F,"Draw")+COUNTIFS(SWISSW!$I:$I,MATCHUP!W$1,SWISSW!$J:$J,MATCHUP!$A18)-COUNTIFS(SWISSW!$I:$I,MATCHUP!W$1,SWISSW!$J:$J,MATCHUP!$A18,SWISSW!$F:$F,"Draw")),"-")</f>
        <v>0.5</v>
      </c>
      <c r="X18" s="5">
        <f ca="1">IFERROR((COUNTIFS(SWISSW!$I:$I,MATCHUP!$A18,SWISSW!$J:$J,MATCHUP!X$1,SWISSW!$F:$F,"Won")+COUNTIFS(SWISSW!$I:$I,MATCHUP!X$1,SWISSW!$J:$J,MATCHUP!$A18,SWISSW!$F:$F,"Lost"))/(COUNTIFS(SWISSW!$I:$I,MATCHUP!$A18,SWISSW!$J:$J,MATCHUP!X$1)-COUNTIFS(SWISSW!$I:$I,MATCHUP!$A18,SWISSW!$J:$J,MATCHUP!X$1,SWISSW!$F:$F,"Draw")+COUNTIFS(SWISSW!$I:$I,MATCHUP!X$1,SWISSW!$J:$J,MATCHUP!$A18)-COUNTIFS(SWISSW!$I:$I,MATCHUP!X$1,SWISSW!$J:$J,MATCHUP!$A18,SWISSW!$F:$F,"Draw")),"-")</f>
        <v>0</v>
      </c>
      <c r="Y18" s="5">
        <f ca="1">IFERROR((COUNTIFS(SWISSW!$I:$I,MATCHUP!$A18,SWISSW!$J:$J,MATCHUP!Y$1,SWISSW!$F:$F,"Won")+COUNTIFS(SWISSW!$I:$I,MATCHUP!Y$1,SWISSW!$J:$J,MATCHUP!$A18,SWISSW!$F:$F,"Lost"))/(COUNTIFS(SWISSW!$I:$I,MATCHUP!$A18,SWISSW!$J:$J,MATCHUP!Y$1)-COUNTIFS(SWISSW!$I:$I,MATCHUP!$A18,SWISSW!$J:$J,MATCHUP!Y$1,SWISSW!$F:$F,"Draw")+COUNTIFS(SWISSW!$I:$I,MATCHUP!Y$1,SWISSW!$J:$J,MATCHUP!$A18)-COUNTIFS(SWISSW!$I:$I,MATCHUP!Y$1,SWISSW!$J:$J,MATCHUP!$A18,SWISSW!$F:$F,"Draw")),"-")</f>
        <v>0</v>
      </c>
      <c r="Z18" s="5">
        <f ca="1">IFERROR((COUNTIFS(SWISSW!$I:$I,MATCHUP!$A18,SWISSW!$J:$J,MATCHUP!Z$1,SWISSW!$F:$F,"Won")+COUNTIFS(SWISSW!$I:$I,MATCHUP!Z$1,SWISSW!$J:$J,MATCHUP!$A18,SWISSW!$F:$F,"Lost"))/(COUNTIFS(SWISSW!$I:$I,MATCHUP!$A18,SWISSW!$J:$J,MATCHUP!Z$1)-COUNTIFS(SWISSW!$I:$I,MATCHUP!$A18,SWISSW!$J:$J,MATCHUP!Z$1,SWISSW!$F:$F,"Draw")+COUNTIFS(SWISSW!$I:$I,MATCHUP!Z$1,SWISSW!$J:$J,MATCHUP!$A18)-COUNTIFS(SWISSW!$I:$I,MATCHUP!Z$1,SWISSW!$J:$J,MATCHUP!$A18,SWISSW!$F:$F,"Draw")),"-")</f>
        <v>1</v>
      </c>
      <c r="AA18" s="5" t="str">
        <f ca="1">IFERROR((COUNTIFS(SWISSW!$I:$I,MATCHUP!$A18,SWISSW!$J:$J,MATCHUP!AA$1,SWISSW!$F:$F,"Won")+COUNTIFS(SWISSW!$I:$I,MATCHUP!AA$1,SWISSW!$J:$J,MATCHUP!$A18,SWISSW!$F:$F,"Lost"))/(COUNTIFS(SWISSW!$I:$I,MATCHUP!$A18,SWISSW!$J:$J,MATCHUP!AA$1)-COUNTIFS(SWISSW!$I:$I,MATCHUP!$A18,SWISSW!$J:$J,MATCHUP!AA$1,SWISSW!$F:$F,"Draw")+COUNTIFS(SWISSW!$I:$I,MATCHUP!AA$1,SWISSW!$J:$J,MATCHUP!$A18)-COUNTIFS(SWISSW!$I:$I,MATCHUP!AA$1,SWISSW!$J:$J,MATCHUP!$A18,SWISSW!$F:$F,"Draw")),"-")</f>
        <v>-</v>
      </c>
      <c r="AB18" s="5" t="str">
        <f ca="1">IFERROR((COUNTIFS(SWISSW!$I:$I,MATCHUP!$A18,SWISSW!$J:$J,MATCHUP!AB$1,SWISSW!$F:$F,"Won")+COUNTIFS(SWISSW!$I:$I,MATCHUP!AB$1,SWISSW!$J:$J,MATCHUP!$A18,SWISSW!$F:$F,"Lost"))/(COUNTIFS(SWISSW!$I:$I,MATCHUP!$A18,SWISSW!$J:$J,MATCHUP!AB$1)-COUNTIFS(SWISSW!$I:$I,MATCHUP!$A18,SWISSW!$J:$J,MATCHUP!AB$1,SWISSW!$F:$F,"Draw")+COUNTIFS(SWISSW!$I:$I,MATCHUP!AB$1,SWISSW!$J:$J,MATCHUP!$A18)-COUNTIFS(SWISSW!$I:$I,MATCHUP!AB$1,SWISSW!$J:$J,MATCHUP!$A18,SWISSW!$F:$F,"Draw")),"-")</f>
        <v>-</v>
      </c>
      <c r="AC18" s="5">
        <f ca="1">IFERROR((COUNTIFS(SWISSW!$I:$I,MATCHUP!$A18,SWISSW!$J:$J,MATCHUP!AC$1,SWISSW!$F:$F,"Won")+COUNTIFS(SWISSW!$I:$I,MATCHUP!AC$1,SWISSW!$J:$J,MATCHUP!$A18,SWISSW!$F:$F,"Lost"))/(COUNTIFS(SWISSW!$I:$I,MATCHUP!$A18,SWISSW!$J:$J,MATCHUP!AC$1)-COUNTIFS(SWISSW!$I:$I,MATCHUP!$A18,SWISSW!$J:$J,MATCHUP!AC$1,SWISSW!$F:$F,"Draw")+COUNTIFS(SWISSW!$I:$I,MATCHUP!AC$1,SWISSW!$J:$J,MATCHUP!$A18)-COUNTIFS(SWISSW!$I:$I,MATCHUP!AC$1,SWISSW!$J:$J,MATCHUP!$A18,SWISSW!$F:$F,"Draw")),"-")</f>
        <v>0</v>
      </c>
      <c r="AD18" s="5">
        <f ca="1">IFERROR((COUNTIFS(SWISSW!$I:$I,MATCHUP!$A18,SWISSW!$J:$J,MATCHUP!AD$1,SWISSW!$F:$F,"Won")+COUNTIFS(SWISSW!$I:$I,MATCHUP!AD$1,SWISSW!$J:$J,MATCHUP!$A18,SWISSW!$F:$F,"Lost"))/(COUNTIFS(SWISSW!$I:$I,MATCHUP!$A18,SWISSW!$J:$J,MATCHUP!AD$1)-COUNTIFS(SWISSW!$I:$I,MATCHUP!$A18,SWISSW!$J:$J,MATCHUP!AD$1,SWISSW!$F:$F,"Draw")+COUNTIFS(SWISSW!$I:$I,MATCHUP!AD$1,SWISSW!$J:$J,MATCHUP!$A18)-COUNTIFS(SWISSW!$I:$I,MATCHUP!AD$1,SWISSW!$J:$J,MATCHUP!$A18,SWISSW!$F:$F,"Draw")),"-")</f>
        <v>0</v>
      </c>
      <c r="AE18" s="5">
        <f ca="1">IFERROR((COUNTIFS(SWISSW!$I:$I,MATCHUP!$A18,SWISSW!$J:$J,MATCHUP!AE$1,SWISSW!$F:$F,"Won")+COUNTIFS(SWISSW!$I:$I,MATCHUP!AE$1,SWISSW!$J:$J,MATCHUP!$A18,SWISSW!$F:$F,"Lost"))/(COUNTIFS(SWISSW!$I:$I,MATCHUP!$A18,SWISSW!$J:$J,MATCHUP!AE$1)-COUNTIFS(SWISSW!$I:$I,MATCHUP!$A18,SWISSW!$J:$J,MATCHUP!AE$1,SWISSW!$F:$F,"Draw")+COUNTIFS(SWISSW!$I:$I,MATCHUP!AE$1,SWISSW!$J:$J,MATCHUP!$A18)-COUNTIFS(SWISSW!$I:$I,MATCHUP!AE$1,SWISSW!$J:$J,MATCHUP!$A18,SWISSW!$F:$F,"Draw")),"-")</f>
        <v>0</v>
      </c>
      <c r="AF18" s="5" t="str">
        <f ca="1">IFERROR((COUNTIFS(SWISSW!$I:$I,MATCHUP!$A18,SWISSW!$J:$J,MATCHUP!AF$1,SWISSW!$F:$F,"Won")+COUNTIFS(SWISSW!$I:$I,MATCHUP!AF$1,SWISSW!$J:$J,MATCHUP!$A18,SWISSW!$F:$F,"Lost"))/(COUNTIFS(SWISSW!$I:$I,MATCHUP!$A18,SWISSW!$J:$J,MATCHUP!AF$1)-COUNTIFS(SWISSW!$I:$I,MATCHUP!$A18,SWISSW!$J:$J,MATCHUP!AF$1,SWISSW!$F:$F,"Draw")+COUNTIFS(SWISSW!$I:$I,MATCHUP!AF$1,SWISSW!$J:$J,MATCHUP!$A18)-COUNTIFS(SWISSW!$I:$I,MATCHUP!AF$1,SWISSW!$J:$J,MATCHUP!$A18,SWISSW!$F:$F,"Draw")),"-")</f>
        <v>-</v>
      </c>
      <c r="AG18" s="5" t="str">
        <f ca="1">IFERROR((COUNTIFS(SWISSW!$I:$I,MATCHUP!$A18,SWISSW!$J:$J,MATCHUP!AG$1,SWISSW!$F:$F,"Won")+COUNTIFS(SWISSW!$I:$I,MATCHUP!AG$1,SWISSW!$J:$J,MATCHUP!$A18,SWISSW!$F:$F,"Lost"))/(COUNTIFS(SWISSW!$I:$I,MATCHUP!$A18,SWISSW!$J:$J,MATCHUP!AG$1)-COUNTIFS(SWISSW!$I:$I,MATCHUP!$A18,SWISSW!$J:$J,MATCHUP!AG$1,SWISSW!$F:$F,"Draw")+COUNTIFS(SWISSW!$I:$I,MATCHUP!AG$1,SWISSW!$J:$J,MATCHUP!$A18)-COUNTIFS(SWISSW!$I:$I,MATCHUP!AG$1,SWISSW!$J:$J,MATCHUP!$A18,SWISSW!$F:$F,"Draw")),"-")</f>
        <v>-</v>
      </c>
      <c r="AH18" s="5" t="str">
        <f ca="1">IFERROR((COUNTIFS(SWISSW!$I:$I,MATCHUP!$A18,SWISSW!$J:$J,MATCHUP!AH$1,SWISSW!$F:$F,"Won")+COUNTIFS(SWISSW!$I:$I,MATCHUP!AH$1,SWISSW!$J:$J,MATCHUP!$A18,SWISSW!$F:$F,"Lost"))/(COUNTIFS(SWISSW!$I:$I,MATCHUP!$A18,SWISSW!$J:$J,MATCHUP!AH$1)-COUNTIFS(SWISSW!$I:$I,MATCHUP!$A18,SWISSW!$J:$J,MATCHUP!AH$1,SWISSW!$F:$F,"Draw")+COUNTIFS(SWISSW!$I:$I,MATCHUP!AH$1,SWISSW!$J:$J,MATCHUP!$A18)-COUNTIFS(SWISSW!$I:$I,MATCHUP!AH$1,SWISSW!$J:$J,MATCHUP!$A18,SWISSW!$F:$F,"Draw")),"-")</f>
        <v>-</v>
      </c>
      <c r="AI18" s="5">
        <f ca="1">IFERROR((COUNTIFS(SWISSW!$I:$I,MATCHUP!$A18,SWISSW!$J:$J,MATCHUP!AI$1,SWISSW!$F:$F,"Won")+COUNTIFS(SWISSW!$I:$I,MATCHUP!AI$1,SWISSW!$J:$J,MATCHUP!$A18,SWISSW!$F:$F,"Lost"))/(COUNTIFS(SWISSW!$I:$I,MATCHUP!$A18,SWISSW!$J:$J,MATCHUP!AI$1)-COUNTIFS(SWISSW!$I:$I,MATCHUP!$A18,SWISSW!$J:$J,MATCHUP!AI$1,SWISSW!$F:$F,"Draw")+COUNTIFS(SWISSW!$I:$I,MATCHUP!AI$1,SWISSW!$J:$J,MATCHUP!$A18)-COUNTIFS(SWISSW!$I:$I,MATCHUP!AI$1,SWISSW!$J:$J,MATCHUP!$A18,SWISSW!$F:$F,"Draw")),"-")</f>
        <v>1</v>
      </c>
      <c r="AJ18" s="5">
        <f ca="1">IFERROR((COUNTIFS(SWISSW!$I:$I,MATCHUP!$A18,SWISSW!$J:$J,MATCHUP!AJ$1,SWISSW!$F:$F,"Won")+COUNTIFS(SWISSW!$I:$I,MATCHUP!AJ$1,SWISSW!$J:$J,MATCHUP!$A18,SWISSW!$F:$F,"Lost"))/(COUNTIFS(SWISSW!$I:$I,MATCHUP!$A18,SWISSW!$J:$J,MATCHUP!AJ$1)-COUNTIFS(SWISSW!$I:$I,MATCHUP!$A18,SWISSW!$J:$J,MATCHUP!AJ$1,SWISSW!$F:$F,"Draw")+COUNTIFS(SWISSW!$I:$I,MATCHUP!AJ$1,SWISSW!$J:$J,MATCHUP!$A18)-COUNTIFS(SWISSW!$I:$I,MATCHUP!AJ$1,SWISSW!$J:$J,MATCHUP!$A18,SWISSW!$F:$F,"Draw")),"-")</f>
        <v>1</v>
      </c>
      <c r="AK18" s="5">
        <f ca="1">IFERROR((COUNTIFS(SWISSW!$I:$I,MATCHUP!$A18,SWISSW!$J:$J,MATCHUP!AK$1,SWISSW!$F:$F,"Won")+COUNTIFS(SWISSW!$I:$I,MATCHUP!AK$1,SWISSW!$J:$J,MATCHUP!$A18,SWISSW!$F:$F,"Lost"))/(COUNTIFS(SWISSW!$I:$I,MATCHUP!$A18,SWISSW!$J:$J,MATCHUP!AK$1)-COUNTIFS(SWISSW!$I:$I,MATCHUP!$A18,SWISSW!$J:$J,MATCHUP!AK$1,SWISSW!$F:$F,"Draw")+COUNTIFS(SWISSW!$I:$I,MATCHUP!AK$1,SWISSW!$J:$J,MATCHUP!$A18)-COUNTIFS(SWISSW!$I:$I,MATCHUP!AK$1,SWISSW!$J:$J,MATCHUP!$A18,SWISSW!$F:$F,"Draw")),"-")</f>
        <v>1</v>
      </c>
      <c r="AL18" s="5" t="str">
        <f ca="1">IFERROR((COUNTIFS(SWISSW!$I:$I,MATCHUP!$A18,SWISSW!$J:$J,MATCHUP!AL$1,SWISSW!$F:$F,"Won")+COUNTIFS(SWISSW!$I:$I,MATCHUP!AL$1,SWISSW!$J:$J,MATCHUP!$A18,SWISSW!$F:$F,"Lost"))/(COUNTIFS(SWISSW!$I:$I,MATCHUP!$A18,SWISSW!$J:$J,MATCHUP!AL$1)-COUNTIFS(SWISSW!$I:$I,MATCHUP!$A18,SWISSW!$J:$J,MATCHUP!AL$1,SWISSW!$F:$F,"Draw")+COUNTIFS(SWISSW!$I:$I,MATCHUP!AL$1,SWISSW!$J:$J,MATCHUP!$A18)-COUNTIFS(SWISSW!$I:$I,MATCHUP!AL$1,SWISSW!$J:$J,MATCHUP!$A18,SWISSW!$F:$F,"Draw")),"-")</f>
        <v>-</v>
      </c>
      <c r="AM18" s="5">
        <f ca="1">IFERROR((COUNTIFS(SWISSW!$I:$I,MATCHUP!$A18,SWISSW!$J:$J,MATCHUP!AM$1,SWISSW!$F:$F,"Won")+COUNTIFS(SWISSW!$I:$I,MATCHUP!AM$1,SWISSW!$J:$J,MATCHUP!$A18,SWISSW!$F:$F,"Lost"))/(COUNTIFS(SWISSW!$I:$I,MATCHUP!$A18,SWISSW!$J:$J,MATCHUP!AM$1)-COUNTIFS(SWISSW!$I:$I,MATCHUP!$A18,SWISSW!$J:$J,MATCHUP!AM$1,SWISSW!$F:$F,"Draw")+COUNTIFS(SWISSW!$I:$I,MATCHUP!AM$1,SWISSW!$J:$J,MATCHUP!$A18)-COUNTIFS(SWISSW!$I:$I,MATCHUP!AM$1,SWISSW!$J:$J,MATCHUP!$A18,SWISSW!$F:$F,"Draw")),"-")</f>
        <v>0</v>
      </c>
      <c r="AN18" s="5" t="str">
        <f ca="1">IFERROR((COUNTIFS(SWISSW!$I:$I,MATCHUP!$A18,SWISSW!$J:$J,MATCHUP!AN$1,SWISSW!$F:$F,"Won")+COUNTIFS(SWISSW!$I:$I,MATCHUP!AN$1,SWISSW!$J:$J,MATCHUP!$A18,SWISSW!$F:$F,"Lost"))/(COUNTIFS(SWISSW!$I:$I,MATCHUP!$A18,SWISSW!$J:$J,MATCHUP!AN$1)-COUNTIFS(SWISSW!$I:$I,MATCHUP!$A18,SWISSW!$J:$J,MATCHUP!AN$1,SWISSW!$F:$F,"Draw")+COUNTIFS(SWISSW!$I:$I,MATCHUP!AN$1,SWISSW!$J:$J,MATCHUP!$A18)-COUNTIFS(SWISSW!$I:$I,MATCHUP!AN$1,SWISSW!$J:$J,MATCHUP!$A18,SWISSW!$F:$F,"Draw")),"-")</f>
        <v>-</v>
      </c>
      <c r="AO18" s="5" t="str">
        <f ca="1">IFERROR((COUNTIFS(SWISSW!$I:$I,MATCHUP!$A18,SWISSW!$J:$J,MATCHUP!AO$1,SWISSW!$F:$F,"Won")+COUNTIFS(SWISSW!$I:$I,MATCHUP!AO$1,SWISSW!$J:$J,MATCHUP!$A18,SWISSW!$F:$F,"Lost"))/(COUNTIFS(SWISSW!$I:$I,MATCHUP!$A18,SWISSW!$J:$J,MATCHUP!AO$1)-COUNTIFS(SWISSW!$I:$I,MATCHUP!$A18,SWISSW!$J:$J,MATCHUP!AO$1,SWISSW!$F:$F,"Draw")+COUNTIFS(SWISSW!$I:$I,MATCHUP!AO$1,SWISSW!$J:$J,MATCHUP!$A18)-COUNTIFS(SWISSW!$I:$I,MATCHUP!AO$1,SWISSW!$J:$J,MATCHUP!$A18,SWISSW!$F:$F,"Draw")),"-")</f>
        <v>-</v>
      </c>
      <c r="AP18" s="5" t="str">
        <f ca="1">IFERROR((COUNTIFS(SWISSW!$I:$I,MATCHUP!$A18,SWISSW!$J:$J,MATCHUP!AP$1,SWISSW!$F:$F,"Won")+COUNTIFS(SWISSW!$I:$I,MATCHUP!AP$1,SWISSW!$J:$J,MATCHUP!$A18,SWISSW!$F:$F,"Lost"))/(COUNTIFS(SWISSW!$I:$I,MATCHUP!$A18,SWISSW!$J:$J,MATCHUP!AP$1)-COUNTIFS(SWISSW!$I:$I,MATCHUP!$A18,SWISSW!$J:$J,MATCHUP!AP$1,SWISSW!$F:$F,"Draw")+COUNTIFS(SWISSW!$I:$I,MATCHUP!AP$1,SWISSW!$J:$J,MATCHUP!$A18)-COUNTIFS(SWISSW!$I:$I,MATCHUP!AP$1,SWISSW!$J:$J,MATCHUP!$A18,SWISSW!$F:$F,"Draw")),"-")</f>
        <v>-</v>
      </c>
      <c r="AQ18" s="5" t="str">
        <f ca="1">IFERROR((COUNTIFS(SWISSW!$I:$I,MATCHUP!$A18,SWISSW!$J:$J,MATCHUP!AQ$1,SWISSW!$F:$F,"Won")+COUNTIFS(SWISSW!$I:$I,MATCHUP!AQ$1,SWISSW!$J:$J,MATCHUP!$A18,SWISSW!$F:$F,"Lost"))/(COUNTIFS(SWISSW!$I:$I,MATCHUP!$A18,SWISSW!$J:$J,MATCHUP!AQ$1)-COUNTIFS(SWISSW!$I:$I,MATCHUP!$A18,SWISSW!$J:$J,MATCHUP!AQ$1,SWISSW!$F:$F,"Draw")+COUNTIFS(SWISSW!$I:$I,MATCHUP!AQ$1,SWISSW!$J:$J,MATCHUP!$A18)-COUNTIFS(SWISSW!$I:$I,MATCHUP!AQ$1,SWISSW!$J:$J,MATCHUP!$A18,SWISSW!$F:$F,"Draw")),"-")</f>
        <v>-</v>
      </c>
      <c r="AR18" s="5" t="str">
        <f ca="1">IFERROR((COUNTIFS(SWISSW!$I:$I,MATCHUP!$A18,SWISSW!$J:$J,MATCHUP!AR$1,SWISSW!$F:$F,"Won")+COUNTIFS(SWISSW!$I:$I,MATCHUP!AR$1,SWISSW!$J:$J,MATCHUP!$A18,SWISSW!$F:$F,"Lost"))/(COUNTIFS(SWISSW!$I:$I,MATCHUP!$A18,SWISSW!$J:$J,MATCHUP!AR$1)-COUNTIFS(SWISSW!$I:$I,MATCHUP!$A18,SWISSW!$J:$J,MATCHUP!AR$1,SWISSW!$F:$F,"Draw")+COUNTIFS(SWISSW!$I:$I,MATCHUP!AR$1,SWISSW!$J:$J,MATCHUP!$A18)-COUNTIFS(SWISSW!$I:$I,MATCHUP!AR$1,SWISSW!$J:$J,MATCHUP!$A18,SWISSW!$F:$F,"Draw")),"-")</f>
        <v>-</v>
      </c>
      <c r="AS18" s="5">
        <f ca="1">IFERROR((COUNTIFS(SWISSW!$I:$I,MATCHUP!$A18,SWISSW!$J:$J,MATCHUP!AS$1,SWISSW!$F:$F,"Won")+COUNTIFS(SWISSW!$I:$I,MATCHUP!AS$1,SWISSW!$J:$J,MATCHUP!$A18,SWISSW!$F:$F,"Lost"))/(COUNTIFS(SWISSW!$I:$I,MATCHUP!$A18,SWISSW!$J:$J,MATCHUP!AS$1)-COUNTIFS(SWISSW!$I:$I,MATCHUP!$A18,SWISSW!$J:$J,MATCHUP!AS$1,SWISSW!$F:$F,"Draw")+COUNTIFS(SWISSW!$I:$I,MATCHUP!AS$1,SWISSW!$J:$J,MATCHUP!$A18)-COUNTIFS(SWISSW!$I:$I,MATCHUP!AS$1,SWISSW!$J:$J,MATCHUP!$A18,SWISSW!$F:$F,"Draw")),"-")</f>
        <v>0</v>
      </c>
      <c r="AT18" s="5">
        <f ca="1">IFERROR((COUNTIFS(SWISSW!$I:$I,MATCHUP!$A18,SWISSW!$J:$J,MATCHUP!AT$1,SWISSW!$F:$F,"Won")+COUNTIFS(SWISSW!$I:$I,MATCHUP!AT$1,SWISSW!$J:$J,MATCHUP!$A18,SWISSW!$F:$F,"Lost"))/(COUNTIFS(SWISSW!$I:$I,MATCHUP!$A18,SWISSW!$J:$J,MATCHUP!AT$1)-COUNTIFS(SWISSW!$I:$I,MATCHUP!$A18,SWISSW!$J:$J,MATCHUP!AT$1,SWISSW!$F:$F,"Draw")+COUNTIFS(SWISSW!$I:$I,MATCHUP!AT$1,SWISSW!$J:$J,MATCHUP!$A18)-COUNTIFS(SWISSW!$I:$I,MATCHUP!AT$1,SWISSW!$J:$J,MATCHUP!$A18,SWISSW!$F:$F,"Draw")),"-")</f>
        <v>0</v>
      </c>
      <c r="AU18" s="5" t="str">
        <f ca="1">IFERROR((COUNTIFS(SWISSW!$I:$I,MATCHUP!$A18,SWISSW!$J:$J,MATCHUP!AU$1,SWISSW!$F:$F,"Won")+COUNTIFS(SWISSW!$I:$I,MATCHUP!AU$1,SWISSW!$J:$J,MATCHUP!$A18,SWISSW!$F:$F,"Lost"))/(COUNTIFS(SWISSW!$I:$I,MATCHUP!$A18,SWISSW!$J:$J,MATCHUP!AU$1)-COUNTIFS(SWISSW!$I:$I,MATCHUP!$A18,SWISSW!$J:$J,MATCHUP!AU$1,SWISSW!$F:$F,"Draw")+COUNTIFS(SWISSW!$I:$I,MATCHUP!AU$1,SWISSW!$J:$J,MATCHUP!$A18)-COUNTIFS(SWISSW!$I:$I,MATCHUP!AU$1,SWISSW!$J:$J,MATCHUP!$A18,SWISSW!$F:$F,"Draw")),"-")</f>
        <v>-</v>
      </c>
      <c r="AV18" s="5" t="str">
        <f ca="1">IFERROR((COUNTIFS(SWISSW!$I:$I,MATCHUP!$A18,SWISSW!$J:$J,MATCHUP!AV$1,SWISSW!$F:$F,"Won")+COUNTIFS(SWISSW!$I:$I,MATCHUP!AV$1,SWISSW!$J:$J,MATCHUP!$A18,SWISSW!$F:$F,"Lost"))/(COUNTIFS(SWISSW!$I:$I,MATCHUP!$A18,SWISSW!$J:$J,MATCHUP!AV$1)-COUNTIFS(SWISSW!$I:$I,MATCHUP!$A18,SWISSW!$J:$J,MATCHUP!AV$1,SWISSW!$F:$F,"Draw")+COUNTIFS(SWISSW!$I:$I,MATCHUP!AV$1,SWISSW!$J:$J,MATCHUP!$A18)-COUNTIFS(SWISSW!$I:$I,MATCHUP!AV$1,SWISSW!$J:$J,MATCHUP!$A18,SWISSW!$F:$F,"Draw")),"-")</f>
        <v>-</v>
      </c>
      <c r="AW18" s="5" t="str">
        <f ca="1">IFERROR((COUNTIFS(SWISSW!$I:$I,MATCHUP!$A18,SWISSW!$J:$J,MATCHUP!AW$1,SWISSW!$F:$F,"Won")+COUNTIFS(SWISSW!$I:$I,MATCHUP!AW$1,SWISSW!$J:$J,MATCHUP!$A18,SWISSW!$F:$F,"Lost"))/(COUNTIFS(SWISSW!$I:$I,MATCHUP!$A18,SWISSW!$J:$J,MATCHUP!AW$1)-COUNTIFS(SWISSW!$I:$I,MATCHUP!$A18,SWISSW!$J:$J,MATCHUP!AW$1,SWISSW!$F:$F,"Draw")+COUNTIFS(SWISSW!$I:$I,MATCHUP!AW$1,SWISSW!$J:$J,MATCHUP!$A18)-COUNTIFS(SWISSW!$I:$I,MATCHUP!AW$1,SWISSW!$J:$J,MATCHUP!$A18,SWISSW!$F:$F,"Draw")),"-")</f>
        <v>-</v>
      </c>
      <c r="AX18" s="5" t="str">
        <f ca="1">IFERROR((COUNTIFS(SWISSW!$I:$I,MATCHUP!$A18,SWISSW!$J:$J,MATCHUP!AX$1,SWISSW!$F:$F,"Won")+COUNTIFS(SWISSW!$I:$I,MATCHUP!AX$1,SWISSW!$J:$J,MATCHUP!$A18,SWISSW!$F:$F,"Lost"))/(COUNTIFS(SWISSW!$I:$I,MATCHUP!$A18,SWISSW!$J:$J,MATCHUP!AX$1)-COUNTIFS(SWISSW!$I:$I,MATCHUP!$A18,SWISSW!$J:$J,MATCHUP!AX$1,SWISSW!$F:$F,"Draw")+COUNTIFS(SWISSW!$I:$I,MATCHUP!AX$1,SWISSW!$J:$J,MATCHUP!$A18)-COUNTIFS(SWISSW!$I:$I,MATCHUP!AX$1,SWISSW!$J:$J,MATCHUP!$A18,SWISSW!$F:$F,"Draw")),"-")</f>
        <v>-</v>
      </c>
      <c r="AY18" s="5" t="str">
        <f ca="1">IFERROR((COUNTIFS(SWISSW!$I:$I,MATCHUP!$A18,SWISSW!$J:$J,MATCHUP!AY$1,SWISSW!$F:$F,"Won")+COUNTIFS(SWISSW!$I:$I,MATCHUP!AY$1,SWISSW!$J:$J,MATCHUP!$A18,SWISSW!$F:$F,"Lost"))/(COUNTIFS(SWISSW!$I:$I,MATCHUP!$A18,SWISSW!$J:$J,MATCHUP!AY$1)-COUNTIFS(SWISSW!$I:$I,MATCHUP!$A18,SWISSW!$J:$J,MATCHUP!AY$1,SWISSW!$F:$F,"Draw")+COUNTIFS(SWISSW!$I:$I,MATCHUP!AY$1,SWISSW!$J:$J,MATCHUP!$A18)-COUNTIFS(SWISSW!$I:$I,MATCHUP!AY$1,SWISSW!$J:$J,MATCHUP!$A18,SWISSW!$F:$F,"Draw")),"-")</f>
        <v>-</v>
      </c>
      <c r="AZ18" s="5" t="str">
        <f ca="1">IFERROR((COUNTIFS(SWISSW!$I:$I,MATCHUP!$A18,SWISSW!$J:$J,MATCHUP!AZ$1,SWISSW!$F:$F,"Won")+COUNTIFS(SWISSW!$I:$I,MATCHUP!AZ$1,SWISSW!$J:$J,MATCHUP!$A18,SWISSW!$F:$F,"Lost"))/(COUNTIFS(SWISSW!$I:$I,MATCHUP!$A18,SWISSW!$J:$J,MATCHUP!AZ$1)-COUNTIFS(SWISSW!$I:$I,MATCHUP!$A18,SWISSW!$J:$J,MATCHUP!AZ$1,SWISSW!$F:$F,"Draw")+COUNTIFS(SWISSW!$I:$I,MATCHUP!AZ$1,SWISSW!$J:$J,MATCHUP!$A18)-COUNTIFS(SWISSW!$I:$I,MATCHUP!AZ$1,SWISSW!$J:$J,MATCHUP!$A18,SWISSW!$F:$F,"Draw")),"-")</f>
        <v>-</v>
      </c>
      <c r="BA18" s="5" t="str">
        <f ca="1">IFERROR((COUNTIFS(SWISSW!$I:$I,MATCHUP!$A18,SWISSW!$J:$J,MATCHUP!BA$1,SWISSW!$F:$F,"Won")+COUNTIFS(SWISSW!$I:$I,MATCHUP!BA$1,SWISSW!$J:$J,MATCHUP!$A18,SWISSW!$F:$F,"Lost"))/(COUNTIFS(SWISSW!$I:$I,MATCHUP!$A18,SWISSW!$J:$J,MATCHUP!BA$1)-COUNTIFS(SWISSW!$I:$I,MATCHUP!$A18,SWISSW!$J:$J,MATCHUP!BA$1,SWISSW!$F:$F,"Draw")+COUNTIFS(SWISSW!$I:$I,MATCHUP!BA$1,SWISSW!$J:$J,MATCHUP!$A18)-COUNTIFS(SWISSW!$I:$I,MATCHUP!BA$1,SWISSW!$J:$J,MATCHUP!$A18,SWISSW!$F:$F,"Draw")),"-")</f>
        <v>-</v>
      </c>
      <c r="BB18" s="5" t="str">
        <f ca="1">IFERROR((COUNTIFS(SWISSW!$I:$I,MATCHUP!$A18,SWISSW!$J:$J,MATCHUP!BB$1,SWISSW!$F:$F,"Won")+COUNTIFS(SWISSW!$I:$I,MATCHUP!BB$1,SWISSW!$J:$J,MATCHUP!$A18,SWISSW!$F:$F,"Lost"))/(COUNTIFS(SWISSW!$I:$I,MATCHUP!$A18,SWISSW!$J:$J,MATCHUP!BB$1)-COUNTIFS(SWISSW!$I:$I,MATCHUP!$A18,SWISSW!$J:$J,MATCHUP!BB$1,SWISSW!$F:$F,"Draw")+COUNTIFS(SWISSW!$I:$I,MATCHUP!BB$1,SWISSW!$J:$J,MATCHUP!$A18)-COUNTIFS(SWISSW!$I:$I,MATCHUP!BB$1,SWISSW!$J:$J,MATCHUP!$A18,SWISSW!$F:$F,"Draw")),"-")</f>
        <v>-</v>
      </c>
      <c r="BC18" s="5" t="str">
        <f ca="1">IFERROR((COUNTIFS(SWISSW!$I:$I,MATCHUP!$A18,SWISSW!$J:$J,MATCHUP!BC$1,SWISSW!$F:$F,"Won")+COUNTIFS(SWISSW!$I:$I,MATCHUP!BC$1,SWISSW!$J:$J,MATCHUP!$A18,SWISSW!$F:$F,"Lost"))/(COUNTIFS(SWISSW!$I:$I,MATCHUP!$A18,SWISSW!$J:$J,MATCHUP!BC$1)-COUNTIFS(SWISSW!$I:$I,MATCHUP!$A18,SWISSW!$J:$J,MATCHUP!BC$1,SWISSW!$F:$F,"Draw")+COUNTIFS(SWISSW!$I:$I,MATCHUP!BC$1,SWISSW!$J:$J,MATCHUP!$A18)-COUNTIFS(SWISSW!$I:$I,MATCHUP!BC$1,SWISSW!$J:$J,MATCHUP!$A18,SWISSW!$F:$F,"Draw")),"-")</f>
        <v>-</v>
      </c>
      <c r="BD18" s="5">
        <f ca="1">IFERROR((COUNTIFS(SWISSW!$I:$I,MATCHUP!$A18,SWISSW!$J:$J,MATCHUP!BD$1,SWISSW!$F:$F,"Won")+COUNTIFS(SWISSW!$I:$I,MATCHUP!BD$1,SWISSW!$J:$J,MATCHUP!$A18,SWISSW!$F:$F,"Lost"))/(COUNTIFS(SWISSW!$I:$I,MATCHUP!$A18,SWISSW!$J:$J,MATCHUP!BD$1)-COUNTIFS(SWISSW!$I:$I,MATCHUP!$A18,SWISSW!$J:$J,MATCHUP!BD$1,SWISSW!$F:$F,"Draw")+COUNTIFS(SWISSW!$I:$I,MATCHUP!BD$1,SWISSW!$J:$J,MATCHUP!$A18)-COUNTIFS(SWISSW!$I:$I,MATCHUP!BD$1,SWISSW!$J:$J,MATCHUP!$A18,SWISSW!$F:$F,"Draw")),"-")</f>
        <v>1</v>
      </c>
      <c r="BE18" s="5" t="str">
        <f ca="1">IFERROR((COUNTIFS(SWISSW!$I:$I,MATCHUP!$A18,SWISSW!$J:$J,MATCHUP!BE$1,SWISSW!$F:$F,"Won")+COUNTIFS(SWISSW!$I:$I,MATCHUP!BE$1,SWISSW!$J:$J,MATCHUP!$A18,SWISSW!$F:$F,"Lost"))/(COUNTIFS(SWISSW!$I:$I,MATCHUP!$A18,SWISSW!$J:$J,MATCHUP!BE$1)-COUNTIFS(SWISSW!$I:$I,MATCHUP!$A18,SWISSW!$J:$J,MATCHUP!BE$1,SWISSW!$F:$F,"Draw")+COUNTIFS(SWISSW!$I:$I,MATCHUP!BE$1,SWISSW!$J:$J,MATCHUP!$A18)-COUNTIFS(SWISSW!$I:$I,MATCHUP!BE$1,SWISSW!$J:$J,MATCHUP!$A18,SWISSW!$F:$F,"Draw")),"-")</f>
        <v>-</v>
      </c>
      <c r="BF18" s="5" t="str">
        <f ca="1">IFERROR((COUNTIFS(SWISSW!$I:$I,MATCHUP!$A18,SWISSW!$J:$J,MATCHUP!BF$1,SWISSW!$F:$F,"Won")+COUNTIFS(SWISSW!$I:$I,MATCHUP!BF$1,SWISSW!$J:$J,MATCHUP!$A18,SWISSW!$F:$F,"Lost"))/(COUNTIFS(SWISSW!$I:$I,MATCHUP!$A18,SWISSW!$J:$J,MATCHUP!BF$1)-COUNTIFS(SWISSW!$I:$I,MATCHUP!$A18,SWISSW!$J:$J,MATCHUP!BF$1,SWISSW!$F:$F,"Draw")+COUNTIFS(SWISSW!$I:$I,MATCHUP!BF$1,SWISSW!$J:$J,MATCHUP!$A18)-COUNTIFS(SWISSW!$I:$I,MATCHUP!BF$1,SWISSW!$J:$J,MATCHUP!$A18,SWISSW!$F:$F,"Draw")),"-")</f>
        <v>-</v>
      </c>
      <c r="BG18" s="5" t="str">
        <f ca="1">IFERROR((COUNTIFS(SWISSW!$I:$I,MATCHUP!$A18,SWISSW!$J:$J,MATCHUP!BG$1,SWISSW!$F:$F,"Won")+COUNTIFS(SWISSW!$I:$I,MATCHUP!BG$1,SWISSW!$J:$J,MATCHUP!$A18,SWISSW!$F:$F,"Lost"))/(COUNTIFS(SWISSW!$I:$I,MATCHUP!$A18,SWISSW!$J:$J,MATCHUP!BG$1)-COUNTIFS(SWISSW!$I:$I,MATCHUP!$A18,SWISSW!$J:$J,MATCHUP!BG$1,SWISSW!$F:$F,"Draw")+COUNTIFS(SWISSW!$I:$I,MATCHUP!BG$1,SWISSW!$J:$J,MATCHUP!$A18)-COUNTIFS(SWISSW!$I:$I,MATCHUP!BG$1,SWISSW!$J:$J,MATCHUP!$A18,SWISSW!$F:$F,"Draw")),"-")</f>
        <v>-</v>
      </c>
      <c r="BH18" s="5" t="str">
        <f ca="1">IFERROR((COUNTIFS(SWISSW!$I:$I,MATCHUP!$A18,SWISSW!$J:$J,MATCHUP!BH$1,SWISSW!$F:$F,"Won")+COUNTIFS(SWISSW!$I:$I,MATCHUP!BH$1,SWISSW!$J:$J,MATCHUP!$A18,SWISSW!$F:$F,"Lost"))/(COUNTIFS(SWISSW!$I:$I,MATCHUP!$A18,SWISSW!$J:$J,MATCHUP!BH$1)-COUNTIFS(SWISSW!$I:$I,MATCHUP!$A18,SWISSW!$J:$J,MATCHUP!BH$1,SWISSW!$F:$F,"Draw")+COUNTIFS(SWISSW!$I:$I,MATCHUP!BH$1,SWISSW!$J:$J,MATCHUP!$A18)-COUNTIFS(SWISSW!$I:$I,MATCHUP!BH$1,SWISSW!$J:$J,MATCHUP!$A18,SWISSW!$F:$F,"Draw")),"-")</f>
        <v>-</v>
      </c>
      <c r="BI18" s="5" t="str">
        <f ca="1">IFERROR((COUNTIFS(SWISSW!$I:$I,MATCHUP!$A18,SWISSW!$J:$J,MATCHUP!BI$1,SWISSW!$F:$F,"Won")+COUNTIFS(SWISSW!$I:$I,MATCHUP!BI$1,SWISSW!$J:$J,MATCHUP!$A18,SWISSW!$F:$F,"Lost"))/(COUNTIFS(SWISSW!$I:$I,MATCHUP!$A18,SWISSW!$J:$J,MATCHUP!BI$1)-COUNTIFS(SWISSW!$I:$I,MATCHUP!$A18,SWISSW!$J:$J,MATCHUP!BI$1,SWISSW!$F:$F,"Draw")+COUNTIFS(SWISSW!$I:$I,MATCHUP!BI$1,SWISSW!$J:$J,MATCHUP!$A18)-COUNTIFS(SWISSW!$I:$I,MATCHUP!BI$1,SWISSW!$J:$J,MATCHUP!$A18,SWISSW!$F:$F,"Draw")),"-")</f>
        <v>-</v>
      </c>
      <c r="BJ18" s="5" t="str">
        <f ca="1">IFERROR((COUNTIFS(SWISSW!$I:$I,MATCHUP!$A18,SWISSW!$J:$J,MATCHUP!BJ$1,SWISSW!$F:$F,"Won")+COUNTIFS(SWISSW!$I:$I,MATCHUP!BJ$1,SWISSW!$J:$J,MATCHUP!$A18,SWISSW!$F:$F,"Lost"))/(COUNTIFS(SWISSW!$I:$I,MATCHUP!$A18,SWISSW!$J:$J,MATCHUP!BJ$1)-COUNTIFS(SWISSW!$I:$I,MATCHUP!$A18,SWISSW!$J:$J,MATCHUP!BJ$1,SWISSW!$F:$F,"Draw")+COUNTIFS(SWISSW!$I:$I,MATCHUP!BJ$1,SWISSW!$J:$J,MATCHUP!$A18)-COUNTIFS(SWISSW!$I:$I,MATCHUP!BJ$1,SWISSW!$J:$J,MATCHUP!$A18,SWISSW!$F:$F,"Draw")),"-")</f>
        <v>-</v>
      </c>
      <c r="BK18" s="5" t="str">
        <f ca="1">IFERROR((COUNTIFS(SWISSW!$I:$I,MATCHUP!$A18,SWISSW!$J:$J,MATCHUP!BK$1,SWISSW!$F:$F,"Won")+COUNTIFS(SWISSW!$I:$I,MATCHUP!BK$1,SWISSW!$J:$J,MATCHUP!$A18,SWISSW!$F:$F,"Lost"))/(COUNTIFS(SWISSW!$I:$I,MATCHUP!$A18,SWISSW!$J:$J,MATCHUP!BK$1)-COUNTIFS(SWISSW!$I:$I,MATCHUP!$A18,SWISSW!$J:$J,MATCHUP!BK$1,SWISSW!$F:$F,"Draw")+COUNTIFS(SWISSW!$I:$I,MATCHUP!BK$1,SWISSW!$J:$J,MATCHUP!$A18)-COUNTIFS(SWISSW!$I:$I,MATCHUP!BK$1,SWISSW!$J:$J,MATCHUP!$A18,SWISSW!$F:$F,"Draw")),"-")</f>
        <v>-</v>
      </c>
      <c r="BL18" s="5" t="str">
        <f ca="1">IFERROR((COUNTIFS(SWISSW!$I:$I,MATCHUP!$A18,SWISSW!$J:$J,MATCHUP!BL$1,SWISSW!$F:$F,"Won")+COUNTIFS(SWISSW!$I:$I,MATCHUP!BL$1,SWISSW!$J:$J,MATCHUP!$A18,SWISSW!$F:$F,"Lost"))/(COUNTIFS(SWISSW!$I:$I,MATCHUP!$A18,SWISSW!$J:$J,MATCHUP!BL$1)-COUNTIFS(SWISSW!$I:$I,MATCHUP!$A18,SWISSW!$J:$J,MATCHUP!BL$1,SWISSW!$F:$F,"Draw")+COUNTIFS(SWISSW!$I:$I,MATCHUP!BL$1,SWISSW!$J:$J,MATCHUP!$A18)-COUNTIFS(SWISSW!$I:$I,MATCHUP!BL$1,SWISSW!$J:$J,MATCHUP!$A18,SWISSW!$F:$F,"Draw")),"-")</f>
        <v>-</v>
      </c>
      <c r="BM18" s="5" t="str">
        <f ca="1">IFERROR((COUNTIFS(SWISSW!$I:$I,MATCHUP!$A18,SWISSW!$J:$J,MATCHUP!BM$1,SWISSW!$F:$F,"Won")+COUNTIFS(SWISSW!$I:$I,MATCHUP!BM$1,SWISSW!$J:$J,MATCHUP!$A18,SWISSW!$F:$F,"Lost"))/(COUNTIFS(SWISSW!$I:$I,MATCHUP!$A18,SWISSW!$J:$J,MATCHUP!BM$1)-COUNTIFS(SWISSW!$I:$I,MATCHUP!$A18,SWISSW!$J:$J,MATCHUP!BM$1,SWISSW!$F:$F,"Draw")+COUNTIFS(SWISSW!$I:$I,MATCHUP!BM$1,SWISSW!$J:$J,MATCHUP!$A18)-COUNTIFS(SWISSW!$I:$I,MATCHUP!BM$1,SWISSW!$J:$J,MATCHUP!$A18,SWISSW!$F:$F,"Draw")),"-")</f>
        <v>-</v>
      </c>
      <c r="BN18" s="5" t="str">
        <f ca="1">IFERROR((COUNTIFS(SWISSW!$I:$I,MATCHUP!$A18,SWISSW!$J:$J,MATCHUP!BN$1,SWISSW!$F:$F,"Won")+COUNTIFS(SWISSW!$I:$I,MATCHUP!BN$1,SWISSW!$J:$J,MATCHUP!$A18,SWISSW!$F:$F,"Lost"))/(COUNTIFS(SWISSW!$I:$I,MATCHUP!$A18,SWISSW!$J:$J,MATCHUP!BN$1)-COUNTIFS(SWISSW!$I:$I,MATCHUP!$A18,SWISSW!$J:$J,MATCHUP!BN$1,SWISSW!$F:$F,"Draw")+COUNTIFS(SWISSW!$I:$I,MATCHUP!BN$1,SWISSW!$J:$J,MATCHUP!$A18)-COUNTIFS(SWISSW!$I:$I,MATCHUP!BN$1,SWISSW!$J:$J,MATCHUP!$A18,SWISSW!$F:$F,"Draw")),"-")</f>
        <v>-</v>
      </c>
      <c r="BO18" s="5" t="str">
        <f ca="1">IFERROR((COUNTIFS(SWISSW!$I:$I,MATCHUP!$A18,SWISSW!$J:$J,MATCHUP!BO$1,SWISSW!$F:$F,"Won")+COUNTIFS(SWISSW!$I:$I,MATCHUP!BO$1,SWISSW!$J:$J,MATCHUP!$A18,SWISSW!$F:$F,"Lost"))/(COUNTIFS(SWISSW!$I:$I,MATCHUP!$A18,SWISSW!$J:$J,MATCHUP!BO$1)-COUNTIFS(SWISSW!$I:$I,MATCHUP!$A18,SWISSW!$J:$J,MATCHUP!BO$1,SWISSW!$F:$F,"Draw")+COUNTIFS(SWISSW!$I:$I,MATCHUP!BO$1,SWISSW!$J:$J,MATCHUP!$A18)-COUNTIFS(SWISSW!$I:$I,MATCHUP!BO$1,SWISSW!$J:$J,MATCHUP!$A18,SWISSW!$F:$F,"Draw")),"-")</f>
        <v>-</v>
      </c>
      <c r="BP18" s="5" t="str">
        <f ca="1">IFERROR((COUNTIFS(SWISSW!$I:$I,MATCHUP!$A18,SWISSW!$J:$J,MATCHUP!BP$1,SWISSW!$F:$F,"Won")+COUNTIFS(SWISSW!$I:$I,MATCHUP!BP$1,SWISSW!$J:$J,MATCHUP!$A18,SWISSW!$F:$F,"Lost"))/(COUNTIFS(SWISSW!$I:$I,MATCHUP!$A18,SWISSW!$J:$J,MATCHUP!BP$1)-COUNTIFS(SWISSW!$I:$I,MATCHUP!$A18,SWISSW!$J:$J,MATCHUP!BP$1,SWISSW!$F:$F,"Draw")+COUNTIFS(SWISSW!$I:$I,MATCHUP!BP$1,SWISSW!$J:$J,MATCHUP!$A18)-COUNTIFS(SWISSW!$I:$I,MATCHUP!BP$1,SWISSW!$J:$J,MATCHUP!$A18,SWISSW!$F:$F,"Draw")),"-")</f>
        <v>-</v>
      </c>
      <c r="BQ18" s="5" t="str">
        <f ca="1">IFERROR((COUNTIFS(SWISSW!$I:$I,MATCHUP!$A18,SWISSW!$J:$J,MATCHUP!BQ$1,SWISSW!$F:$F,"Won")+COUNTIFS(SWISSW!$I:$I,MATCHUP!BQ$1,SWISSW!$J:$J,MATCHUP!$A18,SWISSW!$F:$F,"Lost"))/(COUNTIFS(SWISSW!$I:$I,MATCHUP!$A18,SWISSW!$J:$J,MATCHUP!BQ$1)-COUNTIFS(SWISSW!$I:$I,MATCHUP!$A18,SWISSW!$J:$J,MATCHUP!BQ$1,SWISSW!$F:$F,"Draw")+COUNTIFS(SWISSW!$I:$I,MATCHUP!BQ$1,SWISSW!$J:$J,MATCHUP!$A18)-COUNTIFS(SWISSW!$I:$I,MATCHUP!BQ$1,SWISSW!$J:$J,MATCHUP!$A18,SWISSW!$F:$F,"Draw")),"-")</f>
        <v>-</v>
      </c>
      <c r="BR18" s="5" t="str">
        <f ca="1">IFERROR((COUNTIFS(SWISSW!$I:$I,MATCHUP!$A18,SWISSW!$J:$J,MATCHUP!BR$1,SWISSW!$F:$F,"Won")+COUNTIFS(SWISSW!$I:$I,MATCHUP!BR$1,SWISSW!$J:$J,MATCHUP!$A18,SWISSW!$F:$F,"Lost"))/(COUNTIFS(SWISSW!$I:$I,MATCHUP!$A18,SWISSW!$J:$J,MATCHUP!BR$1)-COUNTIFS(SWISSW!$I:$I,MATCHUP!$A18,SWISSW!$J:$J,MATCHUP!BR$1,SWISSW!$F:$F,"Draw")+COUNTIFS(SWISSW!$I:$I,MATCHUP!BR$1,SWISSW!$J:$J,MATCHUP!$A18)-COUNTIFS(SWISSW!$I:$I,MATCHUP!BR$1,SWISSW!$J:$J,MATCHUP!$A18,SWISSW!$F:$F,"Draw")),"-")</f>
        <v>-</v>
      </c>
      <c r="BS18" s="5" t="str">
        <f ca="1">IFERROR((COUNTIFS(SWISSW!$I:$I,MATCHUP!$A18,SWISSW!$J:$J,MATCHUP!BS$1,SWISSW!$F:$F,"Won")+COUNTIFS(SWISSW!$I:$I,MATCHUP!BS$1,SWISSW!$J:$J,MATCHUP!$A18,SWISSW!$F:$F,"Lost"))/(COUNTIFS(SWISSW!$I:$I,MATCHUP!$A18,SWISSW!$J:$J,MATCHUP!BS$1)-COUNTIFS(SWISSW!$I:$I,MATCHUP!$A18,SWISSW!$J:$J,MATCHUP!BS$1,SWISSW!$F:$F,"Draw")+COUNTIFS(SWISSW!$I:$I,MATCHUP!BS$1,SWISSW!$J:$J,MATCHUP!$A18)-COUNTIFS(SWISSW!$I:$I,MATCHUP!BS$1,SWISSW!$J:$J,MATCHUP!$A18,SWISSW!$F:$F,"Draw")),"-")</f>
        <v>-</v>
      </c>
      <c r="BT18" s="5" t="str">
        <f ca="1">IFERROR((COUNTIFS(SWISSW!$I:$I,MATCHUP!$A18,SWISSW!$J:$J,MATCHUP!BT$1,SWISSW!$F:$F,"Won")+COUNTIFS(SWISSW!$I:$I,MATCHUP!BT$1,SWISSW!$J:$J,MATCHUP!$A18,SWISSW!$F:$F,"Lost"))/(COUNTIFS(SWISSW!$I:$I,MATCHUP!$A18,SWISSW!$J:$J,MATCHUP!BT$1)-COUNTIFS(SWISSW!$I:$I,MATCHUP!$A18,SWISSW!$J:$J,MATCHUP!BT$1,SWISSW!$F:$F,"Draw")+COUNTIFS(SWISSW!$I:$I,MATCHUP!BT$1,SWISSW!$J:$J,MATCHUP!$A18)-COUNTIFS(SWISSW!$I:$I,MATCHUP!BT$1,SWISSW!$J:$J,MATCHUP!$A18,SWISSW!$F:$F,"Draw")),"-")</f>
        <v>-</v>
      </c>
      <c r="BU18" s="5" t="str">
        <f ca="1">IFERROR((COUNTIFS(SWISSW!$I:$I,MATCHUP!$A18,SWISSW!$J:$J,MATCHUP!BU$1,SWISSW!$F:$F,"Won")+COUNTIFS(SWISSW!$I:$I,MATCHUP!BU$1,SWISSW!$J:$J,MATCHUP!$A18,SWISSW!$F:$F,"Lost"))/(COUNTIFS(SWISSW!$I:$I,MATCHUP!$A18,SWISSW!$J:$J,MATCHUP!BU$1)-COUNTIFS(SWISSW!$I:$I,MATCHUP!$A18,SWISSW!$J:$J,MATCHUP!BU$1,SWISSW!$F:$F,"Draw")+COUNTIFS(SWISSW!$I:$I,MATCHUP!BU$1,SWISSW!$J:$J,MATCHUP!$A18)-COUNTIFS(SWISSW!$I:$I,MATCHUP!BU$1,SWISSW!$J:$J,MATCHUP!$A18,SWISSW!$F:$F,"Draw")),"-")</f>
        <v>-</v>
      </c>
      <c r="BV18" s="5" t="str">
        <f ca="1">IFERROR((COUNTIFS(SWISSW!$I:$I,MATCHUP!$A18,SWISSW!$J:$J,MATCHUP!BV$1,SWISSW!$F:$F,"Won")+COUNTIFS(SWISSW!$I:$I,MATCHUP!BV$1,SWISSW!$J:$J,MATCHUP!$A18,SWISSW!$F:$F,"Lost"))/(COUNTIFS(SWISSW!$I:$I,MATCHUP!$A18,SWISSW!$J:$J,MATCHUP!BV$1)-COUNTIFS(SWISSW!$I:$I,MATCHUP!$A18,SWISSW!$J:$J,MATCHUP!BV$1,SWISSW!$F:$F,"Draw")+COUNTIFS(SWISSW!$I:$I,MATCHUP!BV$1,SWISSW!$J:$J,MATCHUP!$A18)-COUNTIFS(SWISSW!$I:$I,MATCHUP!BV$1,SWISSW!$J:$J,MATCHUP!$A18,SWISSW!$F:$F,"Draw")),"-")</f>
        <v>-</v>
      </c>
      <c r="BW18" s="5" t="str">
        <f ca="1">IFERROR((COUNTIFS(SWISSW!$I:$I,MATCHUP!$A18,SWISSW!$J:$J,MATCHUP!BW$1,SWISSW!$F:$F,"Won")+COUNTIFS(SWISSW!$I:$I,MATCHUP!BW$1,SWISSW!$J:$J,MATCHUP!$A18,SWISSW!$F:$F,"Lost"))/(COUNTIFS(SWISSW!$I:$I,MATCHUP!$A18,SWISSW!$J:$J,MATCHUP!BW$1)-COUNTIFS(SWISSW!$I:$I,MATCHUP!$A18,SWISSW!$J:$J,MATCHUP!BW$1,SWISSW!$F:$F,"Draw")+COUNTIFS(SWISSW!$I:$I,MATCHUP!BW$1,SWISSW!$J:$J,MATCHUP!$A18)-COUNTIFS(SWISSW!$I:$I,MATCHUP!BW$1,SWISSW!$J:$J,MATCHUP!$A18,SWISSW!$F:$F,"Draw")),"-")</f>
        <v>-</v>
      </c>
      <c r="BX18" s="5" t="str">
        <f ca="1">IFERROR((COUNTIFS(SWISSW!$I:$I,MATCHUP!$A18,SWISSW!$J:$J,MATCHUP!BX$1,SWISSW!$F:$F,"Won")+COUNTIFS(SWISSW!$I:$I,MATCHUP!BX$1,SWISSW!$J:$J,MATCHUP!$A18,SWISSW!$F:$F,"Lost"))/(COUNTIFS(SWISSW!$I:$I,MATCHUP!$A18,SWISSW!$J:$J,MATCHUP!BX$1)-COUNTIFS(SWISSW!$I:$I,MATCHUP!$A18,SWISSW!$J:$J,MATCHUP!BX$1,SWISSW!$F:$F,"Draw")+COUNTIFS(SWISSW!$I:$I,MATCHUP!BX$1,SWISSW!$J:$J,MATCHUP!$A18)-COUNTIFS(SWISSW!$I:$I,MATCHUP!BX$1,SWISSW!$J:$J,MATCHUP!$A18,SWISSW!$F:$F,"Draw")),"-")</f>
        <v>-</v>
      </c>
      <c r="BY18" s="5" t="str">
        <f ca="1">IFERROR((COUNTIFS(SWISSW!$I:$I,MATCHUP!$A18,SWISSW!$J:$J,MATCHUP!BY$1,SWISSW!$F:$F,"Won")+COUNTIFS(SWISSW!$I:$I,MATCHUP!BY$1,SWISSW!$J:$J,MATCHUP!$A18,SWISSW!$F:$F,"Lost"))/(COUNTIFS(SWISSW!$I:$I,MATCHUP!$A18,SWISSW!$J:$J,MATCHUP!BY$1)-COUNTIFS(SWISSW!$I:$I,MATCHUP!$A18,SWISSW!$J:$J,MATCHUP!BY$1,SWISSW!$F:$F,"Draw")+COUNTIFS(SWISSW!$I:$I,MATCHUP!BY$1,SWISSW!$J:$J,MATCHUP!$A18)-COUNTIFS(SWISSW!$I:$I,MATCHUP!BY$1,SWISSW!$J:$J,MATCHUP!$A18,SWISSW!$F:$F,"Draw")),"-")</f>
        <v>-</v>
      </c>
      <c r="BZ18" s="5" t="str">
        <f ca="1">IFERROR((COUNTIFS(SWISSW!$I:$I,MATCHUP!$A18,SWISSW!$J:$J,MATCHUP!BZ$1,SWISSW!$F:$F,"Won")+COUNTIFS(SWISSW!$I:$I,MATCHUP!BZ$1,SWISSW!$J:$J,MATCHUP!$A18,SWISSW!$F:$F,"Lost"))/(COUNTIFS(SWISSW!$I:$I,MATCHUP!$A18,SWISSW!$J:$J,MATCHUP!BZ$1)-COUNTIFS(SWISSW!$I:$I,MATCHUP!$A18,SWISSW!$J:$J,MATCHUP!BZ$1,SWISSW!$F:$F,"Draw")+COUNTIFS(SWISSW!$I:$I,MATCHUP!BZ$1,SWISSW!$J:$J,MATCHUP!$A18)-COUNTIFS(SWISSW!$I:$I,MATCHUP!BZ$1,SWISSW!$J:$J,MATCHUP!$A18,SWISSW!$F:$F,"Draw")),"-")</f>
        <v>-</v>
      </c>
      <c r="CA18" s="5" t="str">
        <f ca="1">IFERROR((COUNTIFS(SWISSW!$I:$I,MATCHUP!$A18,SWISSW!$J:$J,MATCHUP!CA$1,SWISSW!$F:$F,"Won")+COUNTIFS(SWISSW!$I:$I,MATCHUP!CA$1,SWISSW!$J:$J,MATCHUP!$A18,SWISSW!$F:$F,"Lost"))/(COUNTIFS(SWISSW!$I:$I,MATCHUP!$A18,SWISSW!$J:$J,MATCHUP!CA$1)-COUNTIFS(SWISSW!$I:$I,MATCHUP!$A18,SWISSW!$J:$J,MATCHUP!CA$1,SWISSW!$F:$F,"Draw")+COUNTIFS(SWISSW!$I:$I,MATCHUP!CA$1,SWISSW!$J:$J,MATCHUP!$A18)-COUNTIFS(SWISSW!$I:$I,MATCHUP!CA$1,SWISSW!$J:$J,MATCHUP!$A18,SWISSW!$F:$F,"Draw")),"-")</f>
        <v>-</v>
      </c>
      <c r="CB18" s="5" t="str">
        <f ca="1">IFERROR((COUNTIFS(SWISSW!$I:$I,MATCHUP!$A18,SWISSW!$J:$J,MATCHUP!CB$1,SWISSW!$F:$F,"Won")+COUNTIFS(SWISSW!$I:$I,MATCHUP!CB$1,SWISSW!$J:$J,MATCHUP!$A18,SWISSW!$F:$F,"Lost"))/(COUNTIFS(SWISSW!$I:$I,MATCHUP!$A18,SWISSW!$J:$J,MATCHUP!CB$1)-COUNTIFS(SWISSW!$I:$I,MATCHUP!$A18,SWISSW!$J:$J,MATCHUP!CB$1,SWISSW!$F:$F,"Draw")+COUNTIFS(SWISSW!$I:$I,MATCHUP!CB$1,SWISSW!$J:$J,MATCHUP!$A18)-COUNTIFS(SWISSW!$I:$I,MATCHUP!CB$1,SWISSW!$J:$J,MATCHUP!$A18,SWISSW!$F:$F,"Draw")),"-")</f>
        <v>-</v>
      </c>
      <c r="CC18" s="5" t="str">
        <f ca="1">IFERROR((COUNTIFS(SWISSW!$I:$I,MATCHUP!$A18,SWISSW!$J:$J,MATCHUP!CC$1,SWISSW!$F:$F,"Won")+COUNTIFS(SWISSW!$I:$I,MATCHUP!CC$1,SWISSW!$J:$J,MATCHUP!$A18,SWISSW!$F:$F,"Lost"))/(COUNTIFS(SWISSW!$I:$I,MATCHUP!$A18,SWISSW!$J:$J,MATCHUP!CC$1)-COUNTIFS(SWISSW!$I:$I,MATCHUP!$A18,SWISSW!$J:$J,MATCHUP!CC$1,SWISSW!$F:$F,"Draw")+COUNTIFS(SWISSW!$I:$I,MATCHUP!CC$1,SWISSW!$J:$J,MATCHUP!$A18)-COUNTIFS(SWISSW!$I:$I,MATCHUP!CC$1,SWISSW!$J:$J,MATCHUP!$A18,SWISSW!$F:$F,"Draw")),"-")</f>
        <v>-</v>
      </c>
      <c r="CD18" s="5" t="str">
        <f ca="1">IFERROR((COUNTIFS(SWISSW!$I:$I,MATCHUP!$A18,SWISSW!$J:$J,MATCHUP!CD$1,SWISSW!$F:$F,"Won")+COUNTIFS(SWISSW!$I:$I,MATCHUP!CD$1,SWISSW!$J:$J,MATCHUP!$A18,SWISSW!$F:$F,"Lost"))/(COUNTIFS(SWISSW!$I:$I,MATCHUP!$A18,SWISSW!$J:$J,MATCHUP!CD$1)-COUNTIFS(SWISSW!$I:$I,MATCHUP!$A18,SWISSW!$J:$J,MATCHUP!CD$1,SWISSW!$F:$F,"Draw")+COUNTIFS(SWISSW!$I:$I,MATCHUP!CD$1,SWISSW!$J:$J,MATCHUP!$A18)-COUNTIFS(SWISSW!$I:$I,MATCHUP!CD$1,SWISSW!$J:$J,MATCHUP!$A18,SWISSW!$F:$F,"Draw")),"-")</f>
        <v>-</v>
      </c>
      <c r="CE18" s="5" t="str">
        <f ca="1">IFERROR((COUNTIFS(SWISSW!$I:$I,MATCHUP!$A18,SWISSW!$J:$J,MATCHUP!CE$1,SWISSW!$F:$F,"Won")+COUNTIFS(SWISSW!$I:$I,MATCHUP!CE$1,SWISSW!$J:$J,MATCHUP!$A18,SWISSW!$F:$F,"Lost"))/(COUNTIFS(SWISSW!$I:$I,MATCHUP!$A18,SWISSW!$J:$J,MATCHUP!CE$1)-COUNTIFS(SWISSW!$I:$I,MATCHUP!$A18,SWISSW!$J:$J,MATCHUP!CE$1,SWISSW!$F:$F,"Draw")+COUNTIFS(SWISSW!$I:$I,MATCHUP!CE$1,SWISSW!$J:$J,MATCHUP!$A18)-COUNTIFS(SWISSW!$I:$I,MATCHUP!CE$1,SWISSW!$J:$J,MATCHUP!$A18,SWISSW!$F:$F,"Draw")),"-")</f>
        <v>-</v>
      </c>
      <c r="CF18" s="5" t="str">
        <f ca="1">IFERROR((COUNTIFS(SWISSW!$I:$I,MATCHUP!$A18,SWISSW!$J:$J,MATCHUP!CF$1,SWISSW!$F:$F,"Won")+COUNTIFS(SWISSW!$I:$I,MATCHUP!CF$1,SWISSW!$J:$J,MATCHUP!$A18,SWISSW!$F:$F,"Lost"))/(COUNTIFS(SWISSW!$I:$I,MATCHUP!$A18,SWISSW!$J:$J,MATCHUP!CF$1)-COUNTIFS(SWISSW!$I:$I,MATCHUP!$A18,SWISSW!$J:$J,MATCHUP!CF$1,SWISSW!$F:$F,"Draw")+COUNTIFS(SWISSW!$I:$I,MATCHUP!CF$1,SWISSW!$J:$J,MATCHUP!$A18)-COUNTIFS(SWISSW!$I:$I,MATCHUP!CF$1,SWISSW!$J:$J,MATCHUP!$A18,SWISSW!$F:$F,"Draw")),"-")</f>
        <v>-</v>
      </c>
      <c r="CG18" s="5" t="str">
        <f ca="1">IFERROR((COUNTIFS(SWISSW!$I:$I,MATCHUP!$A18,SWISSW!$J:$J,MATCHUP!CG$1,SWISSW!$F:$F,"Won")+COUNTIFS(SWISSW!$I:$I,MATCHUP!CG$1,SWISSW!$J:$J,MATCHUP!$A18,SWISSW!$F:$F,"Lost"))/(COUNTIFS(SWISSW!$I:$I,MATCHUP!$A18,SWISSW!$J:$J,MATCHUP!CG$1)-COUNTIFS(SWISSW!$I:$I,MATCHUP!$A18,SWISSW!$J:$J,MATCHUP!CG$1,SWISSW!$F:$F,"Draw")+COUNTIFS(SWISSW!$I:$I,MATCHUP!CG$1,SWISSW!$J:$J,MATCHUP!$A18)-COUNTIFS(SWISSW!$I:$I,MATCHUP!CG$1,SWISSW!$J:$J,MATCHUP!$A18,SWISSW!$F:$F,"Draw")),"-")</f>
        <v>-</v>
      </c>
      <c r="CH18" s="5" t="str">
        <f ca="1">IFERROR((COUNTIFS(SWISSW!$I:$I,MATCHUP!$A18,SWISSW!$J:$J,MATCHUP!CH$1,SWISSW!$F:$F,"Won")+COUNTIFS(SWISSW!$I:$I,MATCHUP!CH$1,SWISSW!$J:$J,MATCHUP!$A18,SWISSW!$F:$F,"Lost"))/(COUNTIFS(SWISSW!$I:$I,MATCHUP!$A18,SWISSW!$J:$J,MATCHUP!CH$1)-COUNTIFS(SWISSW!$I:$I,MATCHUP!$A18,SWISSW!$J:$J,MATCHUP!CH$1,SWISSW!$F:$F,"Draw")+COUNTIFS(SWISSW!$I:$I,MATCHUP!CH$1,SWISSW!$J:$J,MATCHUP!$A18)-COUNTIFS(SWISSW!$I:$I,MATCHUP!CH$1,SWISSW!$J:$J,MATCHUP!$A18,SWISSW!$F:$F,"Draw")),"-")</f>
        <v>-</v>
      </c>
      <c r="CI18" s="5" t="str">
        <f ca="1">IFERROR((COUNTIFS(SWISSW!$I:$I,MATCHUP!$A18,SWISSW!$J:$J,MATCHUP!CI$1,SWISSW!$F:$F,"Won")+COUNTIFS(SWISSW!$I:$I,MATCHUP!CI$1,SWISSW!$J:$J,MATCHUP!$A18,SWISSW!$F:$F,"Lost"))/(COUNTIFS(SWISSW!$I:$I,MATCHUP!$A18,SWISSW!$J:$J,MATCHUP!CI$1)-COUNTIFS(SWISSW!$I:$I,MATCHUP!$A18,SWISSW!$J:$J,MATCHUP!CI$1,SWISSW!$F:$F,"Draw")+COUNTIFS(SWISSW!$I:$I,MATCHUP!CI$1,SWISSW!$J:$J,MATCHUP!$A18)-COUNTIFS(SWISSW!$I:$I,MATCHUP!CI$1,SWISSW!$J:$J,MATCHUP!$A18,SWISSW!$F:$F,"Draw")),"-")</f>
        <v>-</v>
      </c>
      <c r="CJ18" s="5" t="str">
        <f ca="1">IFERROR((COUNTIFS(SWISSW!$I:$I,MATCHUP!$A18,SWISSW!$J:$J,MATCHUP!CJ$1,SWISSW!$F:$F,"Won")+COUNTIFS(SWISSW!$I:$I,MATCHUP!CJ$1,SWISSW!$J:$J,MATCHUP!$A18,SWISSW!$F:$F,"Lost"))/(COUNTIFS(SWISSW!$I:$I,MATCHUP!$A18,SWISSW!$J:$J,MATCHUP!CJ$1)-COUNTIFS(SWISSW!$I:$I,MATCHUP!$A18,SWISSW!$J:$J,MATCHUP!CJ$1,SWISSW!$F:$F,"Draw")+COUNTIFS(SWISSW!$I:$I,MATCHUP!CJ$1,SWISSW!$J:$J,MATCHUP!$A18)-COUNTIFS(SWISSW!$I:$I,MATCHUP!CJ$1,SWISSW!$J:$J,MATCHUP!$A18,SWISSW!$F:$F,"Draw")),"-")</f>
        <v>-</v>
      </c>
      <c r="CK18" s="5" t="str">
        <f ca="1">IFERROR((COUNTIFS(SWISSW!$I:$I,MATCHUP!$A18,SWISSW!$J:$J,MATCHUP!CK$1,SWISSW!$F:$F,"Won")+COUNTIFS(SWISSW!$I:$I,MATCHUP!CK$1,SWISSW!$J:$J,MATCHUP!$A18,SWISSW!$F:$F,"Lost"))/(COUNTIFS(SWISSW!$I:$I,MATCHUP!$A18,SWISSW!$J:$J,MATCHUP!CK$1)-COUNTIFS(SWISSW!$I:$I,MATCHUP!$A18,SWISSW!$J:$J,MATCHUP!CK$1,SWISSW!$F:$F,"Draw")+COUNTIFS(SWISSW!$I:$I,MATCHUP!CK$1,SWISSW!$J:$J,MATCHUP!$A18)-COUNTIFS(SWISSW!$I:$I,MATCHUP!CK$1,SWISSW!$J:$J,MATCHUP!$A18,SWISSW!$F:$F,"Draw")),"-")</f>
        <v>-</v>
      </c>
      <c r="CL18" s="5" t="str">
        <f ca="1">IFERROR((COUNTIFS(SWISSW!$I:$I,MATCHUP!$A18,SWISSW!$J:$J,MATCHUP!CL$1,SWISSW!$F:$F,"Won")+COUNTIFS(SWISSW!$I:$I,MATCHUP!CL$1,SWISSW!$J:$J,MATCHUP!$A18,SWISSW!$F:$F,"Lost"))/(COUNTIFS(SWISSW!$I:$I,MATCHUP!$A18,SWISSW!$J:$J,MATCHUP!CL$1)-COUNTIFS(SWISSW!$I:$I,MATCHUP!$A18,SWISSW!$J:$J,MATCHUP!CL$1,SWISSW!$F:$F,"Draw")+COUNTIFS(SWISSW!$I:$I,MATCHUP!CL$1,SWISSW!$J:$J,MATCHUP!$A18)-COUNTIFS(SWISSW!$I:$I,MATCHUP!CL$1,SWISSW!$J:$J,MATCHUP!$A18,SWISSW!$F:$F,"Draw")),"-")</f>
        <v>-</v>
      </c>
      <c r="CM18" s="5" t="str">
        <f ca="1">IFERROR((COUNTIFS(SWISSW!$I:$I,MATCHUP!$A18,SWISSW!$J:$J,MATCHUP!CM$1,SWISSW!$F:$F,"Won")+COUNTIFS(SWISSW!$I:$I,MATCHUP!CM$1,SWISSW!$J:$J,MATCHUP!$A18,SWISSW!$F:$F,"Lost"))/(COUNTIFS(SWISSW!$I:$I,MATCHUP!$A18,SWISSW!$J:$J,MATCHUP!CM$1)-COUNTIFS(SWISSW!$I:$I,MATCHUP!$A18,SWISSW!$J:$J,MATCHUP!CM$1,SWISSW!$F:$F,"Draw")+COUNTIFS(SWISSW!$I:$I,MATCHUP!CM$1,SWISSW!$J:$J,MATCHUP!$A18)-COUNTIFS(SWISSW!$I:$I,MATCHUP!CM$1,SWISSW!$J:$J,MATCHUP!$A18,SWISSW!$F:$F,"Draw")),"-")</f>
        <v>-</v>
      </c>
      <c r="CN18" s="5" t="str">
        <f ca="1">IFERROR((COUNTIFS(SWISSW!$I:$I,MATCHUP!$A18,SWISSW!$J:$J,MATCHUP!CN$1,SWISSW!$F:$F,"Won")+COUNTIFS(SWISSW!$I:$I,MATCHUP!CN$1,SWISSW!$J:$J,MATCHUP!$A18,SWISSW!$F:$F,"Lost"))/(COUNTIFS(SWISSW!$I:$I,MATCHUP!$A18,SWISSW!$J:$J,MATCHUP!CN$1)-COUNTIFS(SWISSW!$I:$I,MATCHUP!$A18,SWISSW!$J:$J,MATCHUP!CN$1,SWISSW!$F:$F,"Draw")+COUNTIFS(SWISSW!$I:$I,MATCHUP!CN$1,SWISSW!$J:$J,MATCHUP!$A18)-COUNTIFS(SWISSW!$I:$I,MATCHUP!CN$1,SWISSW!$J:$J,MATCHUP!$A18,SWISSW!$F:$F,"Draw")),"-")</f>
        <v>-</v>
      </c>
      <c r="CO18" s="5" t="str">
        <f ca="1">IFERROR((COUNTIFS(SWISSW!$I:$I,MATCHUP!$A18,SWISSW!$J:$J,MATCHUP!CO$1,SWISSW!$F:$F,"Won")+COUNTIFS(SWISSW!$I:$I,MATCHUP!CO$1,SWISSW!$J:$J,MATCHUP!$A18,SWISSW!$F:$F,"Lost"))/(COUNTIFS(SWISSW!$I:$I,MATCHUP!$A18,SWISSW!$J:$J,MATCHUP!CO$1)-COUNTIFS(SWISSW!$I:$I,MATCHUP!$A18,SWISSW!$J:$J,MATCHUP!CO$1,SWISSW!$F:$F,"Draw")+COUNTIFS(SWISSW!$I:$I,MATCHUP!CO$1,SWISSW!$J:$J,MATCHUP!$A18)-COUNTIFS(SWISSW!$I:$I,MATCHUP!CO$1,SWISSW!$J:$J,MATCHUP!$A18,SWISSW!$F:$F,"Draw")),"-")</f>
        <v>-</v>
      </c>
      <c r="CP18" s="5" t="str">
        <f ca="1">IFERROR((COUNTIFS(SWISSW!$I:$I,MATCHUP!$A18,SWISSW!$J:$J,MATCHUP!CP$1,SWISSW!$F:$F,"Won")+COUNTIFS(SWISSW!$I:$I,MATCHUP!CP$1,SWISSW!$J:$J,MATCHUP!$A18,SWISSW!$F:$F,"Lost"))/(COUNTIFS(SWISSW!$I:$I,MATCHUP!$A18,SWISSW!$J:$J,MATCHUP!CP$1)-COUNTIFS(SWISSW!$I:$I,MATCHUP!$A18,SWISSW!$J:$J,MATCHUP!CP$1,SWISSW!$F:$F,"Draw")+COUNTIFS(SWISSW!$I:$I,MATCHUP!CP$1,SWISSW!$J:$J,MATCHUP!$A18)-COUNTIFS(SWISSW!$I:$I,MATCHUP!CP$1,SWISSW!$J:$J,MATCHUP!$A18,SWISSW!$F:$F,"Draw")),"-")</f>
        <v>-</v>
      </c>
      <c r="CQ18" s="5" t="str">
        <f ca="1">IFERROR((COUNTIFS(SWISSW!$I:$I,MATCHUP!$A18,SWISSW!$J:$J,MATCHUP!CQ$1,SWISSW!$F:$F,"Won")+COUNTIFS(SWISSW!$I:$I,MATCHUP!CQ$1,SWISSW!$J:$J,MATCHUP!$A18,SWISSW!$F:$F,"Lost"))/(COUNTIFS(SWISSW!$I:$I,MATCHUP!$A18,SWISSW!$J:$J,MATCHUP!CQ$1)-COUNTIFS(SWISSW!$I:$I,MATCHUP!$A18,SWISSW!$J:$J,MATCHUP!CQ$1,SWISSW!$F:$F,"Draw")+COUNTIFS(SWISSW!$I:$I,MATCHUP!CQ$1,SWISSW!$J:$J,MATCHUP!$A18)-COUNTIFS(SWISSW!$I:$I,MATCHUP!CQ$1,SWISSW!$J:$J,MATCHUP!$A18,SWISSW!$F:$F,"Draw")),"-")</f>
        <v>-</v>
      </c>
      <c r="CR18" s="5" t="str">
        <f ca="1">IFERROR((COUNTIFS(SWISSW!$I:$I,MATCHUP!$A18,SWISSW!$J:$J,MATCHUP!CR$1,SWISSW!$F:$F,"Won")+COUNTIFS(SWISSW!$I:$I,MATCHUP!CR$1,SWISSW!$J:$J,MATCHUP!$A18,SWISSW!$F:$F,"Lost"))/(COUNTIFS(SWISSW!$I:$I,MATCHUP!$A18,SWISSW!$J:$J,MATCHUP!CR$1)-COUNTIFS(SWISSW!$I:$I,MATCHUP!$A18,SWISSW!$J:$J,MATCHUP!CR$1,SWISSW!$F:$F,"Draw")+COUNTIFS(SWISSW!$I:$I,MATCHUP!CR$1,SWISSW!$J:$J,MATCHUP!$A18)-COUNTIFS(SWISSW!$I:$I,MATCHUP!CR$1,SWISSW!$J:$J,MATCHUP!$A18,SWISSW!$F:$F,"Draw")),"-")</f>
        <v>-</v>
      </c>
      <c r="CS18" s="5" t="str">
        <f ca="1">IFERROR((COUNTIFS(SWISSW!$I:$I,MATCHUP!$A18,SWISSW!$J:$J,MATCHUP!CS$1,SWISSW!$F:$F,"Won")+COUNTIFS(SWISSW!$I:$I,MATCHUP!CS$1,SWISSW!$J:$J,MATCHUP!$A18,SWISSW!$F:$F,"Lost"))/(COUNTIFS(SWISSW!$I:$I,MATCHUP!$A18,SWISSW!$J:$J,MATCHUP!CS$1)-COUNTIFS(SWISSW!$I:$I,MATCHUP!$A18,SWISSW!$J:$J,MATCHUP!CS$1,SWISSW!$F:$F,"Draw")+COUNTIFS(SWISSW!$I:$I,MATCHUP!CS$1,SWISSW!$J:$J,MATCHUP!$A18)-COUNTIFS(SWISSW!$I:$I,MATCHUP!CS$1,SWISSW!$J:$J,MATCHUP!$A18,SWISSW!$F:$F,"Draw")),"-")</f>
        <v>-</v>
      </c>
      <c r="CT18" s="5" t="str">
        <f ca="1">IFERROR((COUNTIFS(SWISSW!$I:$I,MATCHUP!$A18,SWISSW!$J:$J,MATCHUP!CT$1,SWISSW!$F:$F,"Won")+COUNTIFS(SWISSW!$I:$I,MATCHUP!CT$1,SWISSW!$J:$J,MATCHUP!$A18,SWISSW!$F:$F,"Lost"))/(COUNTIFS(SWISSW!$I:$I,MATCHUP!$A18,SWISSW!$J:$J,MATCHUP!CT$1)-COUNTIFS(SWISSW!$I:$I,MATCHUP!$A18,SWISSW!$J:$J,MATCHUP!CT$1,SWISSW!$F:$F,"Draw")+COUNTIFS(SWISSW!$I:$I,MATCHUP!CT$1,SWISSW!$J:$J,MATCHUP!$A18)-COUNTIFS(SWISSW!$I:$I,MATCHUP!CT$1,SWISSW!$J:$J,MATCHUP!$A18,SWISSW!$F:$F,"Draw")),"-")</f>
        <v>-</v>
      </c>
      <c r="CU18" s="5" t="str">
        <f ca="1">IFERROR((COUNTIFS(SWISSW!$I:$I,MATCHUP!$A18,SWISSW!$J:$J,MATCHUP!CU$1,SWISSW!$F:$F,"Won")+COUNTIFS(SWISSW!$I:$I,MATCHUP!CU$1,SWISSW!$J:$J,MATCHUP!$A18,SWISSW!$F:$F,"Lost"))/(COUNTIFS(SWISSW!$I:$I,MATCHUP!$A18,SWISSW!$J:$J,MATCHUP!CU$1)-COUNTIFS(SWISSW!$I:$I,MATCHUP!$A18,SWISSW!$J:$J,MATCHUP!CU$1,SWISSW!$F:$F,"Draw")+COUNTIFS(SWISSW!$I:$I,MATCHUP!CU$1,SWISSW!$J:$J,MATCHUP!$A18)-COUNTIFS(SWISSW!$I:$I,MATCHUP!CU$1,SWISSW!$J:$J,MATCHUP!$A18,SWISSW!$F:$F,"Draw")),"-")</f>
        <v>-</v>
      </c>
      <c r="CV18" s="5" t="str">
        <f ca="1">IFERROR((COUNTIFS(SWISSW!$I:$I,MATCHUP!$A18,SWISSW!$J:$J,MATCHUP!CV$1,SWISSW!$F:$F,"Won")+COUNTIFS(SWISSW!$I:$I,MATCHUP!CV$1,SWISSW!$J:$J,MATCHUP!$A18,SWISSW!$F:$F,"Lost"))/(COUNTIFS(SWISSW!$I:$I,MATCHUP!$A18,SWISSW!$J:$J,MATCHUP!CV$1)-COUNTIFS(SWISSW!$I:$I,MATCHUP!$A18,SWISSW!$J:$J,MATCHUP!CV$1,SWISSW!$F:$F,"Draw")+COUNTIFS(SWISSW!$I:$I,MATCHUP!CV$1,SWISSW!$J:$J,MATCHUP!$A18)-COUNTIFS(SWISSW!$I:$I,MATCHUP!CV$1,SWISSW!$J:$J,MATCHUP!$A18,SWISSW!$F:$F,"Draw")),"-")</f>
        <v>-</v>
      </c>
    </row>
    <row r="19" spans="1:100" ht="55" customHeight="1" x14ac:dyDescent="0.3">
      <c r="A19" s="3" t="str" cm="1">
        <f t="array" aca="1" ref="A19" ca="1">INDIRECT(ADDRESS(ROW(),1,,1,"METABREAK"))</f>
        <v>Dredge</v>
      </c>
      <c r="B19" s="5">
        <f ca="1">IFERROR((COUNTIFS(SWISSW!$I:$I,MATCHUP!$A19,SWISSW!$J:$J,MATCHUP!B$1,SWISSW!$F:$F,"Won")+COUNTIFS(SWISSW!$I:$I,MATCHUP!B$1,SWISSW!$J:$J,MATCHUP!$A19,SWISSW!$F:$F,"Lost"))/(COUNTIFS(SWISSW!$I:$I,MATCHUP!$A19,SWISSW!$J:$J,MATCHUP!B$1)-COUNTIFS(SWISSW!$I:$I,MATCHUP!$A19,SWISSW!$J:$J,MATCHUP!B$1,SWISSW!$F:$F,"Draw")+COUNTIFS(SWISSW!$I:$I,MATCHUP!B$1,SWISSW!$J:$J,MATCHUP!$A19)-COUNTIFS(SWISSW!$I:$I,MATCHUP!B$1,SWISSW!$J:$J,MATCHUP!$A19,SWISSW!$F:$F,"Draw")),"-")</f>
        <v>0.46153846153846156</v>
      </c>
      <c r="C19" s="5">
        <f ca="1">IFERROR((COUNTIFS(SWISSW!$I:$I,MATCHUP!$A19,SWISSW!$J:$J,MATCHUP!C$1,SWISSW!$F:$F,"Won")+COUNTIFS(SWISSW!$I:$I,MATCHUP!C$1,SWISSW!$J:$J,MATCHUP!$A19,SWISSW!$F:$F,"Lost"))/(COUNTIFS(SWISSW!$I:$I,MATCHUP!$A19,SWISSW!$J:$J,MATCHUP!C$1)-COUNTIFS(SWISSW!$I:$I,MATCHUP!$A19,SWISSW!$J:$J,MATCHUP!C$1,SWISSW!$F:$F,"Draw")+COUNTIFS(SWISSW!$I:$I,MATCHUP!C$1,SWISSW!$J:$J,MATCHUP!$A19)-COUNTIFS(SWISSW!$I:$I,MATCHUP!C$1,SWISSW!$J:$J,MATCHUP!$A19,SWISSW!$F:$F,"Draw")),"-")</f>
        <v>0.25</v>
      </c>
      <c r="D19" s="5">
        <f ca="1">IFERROR((COUNTIFS(SWISSW!$I:$I,MATCHUP!$A19,SWISSW!$J:$J,MATCHUP!D$1,SWISSW!$F:$F,"Won")+COUNTIFS(SWISSW!$I:$I,MATCHUP!D$1,SWISSW!$J:$J,MATCHUP!$A19,SWISSW!$F:$F,"Lost"))/(COUNTIFS(SWISSW!$I:$I,MATCHUP!$A19,SWISSW!$J:$J,MATCHUP!D$1)-COUNTIFS(SWISSW!$I:$I,MATCHUP!$A19,SWISSW!$J:$J,MATCHUP!D$1,SWISSW!$F:$F,"Draw")+COUNTIFS(SWISSW!$I:$I,MATCHUP!D$1,SWISSW!$J:$J,MATCHUP!$A19)-COUNTIFS(SWISSW!$I:$I,MATCHUP!D$1,SWISSW!$J:$J,MATCHUP!$A19,SWISSW!$F:$F,"Draw")),"-")</f>
        <v>0.6428571428571429</v>
      </c>
      <c r="E19" s="5">
        <f ca="1">IFERROR((COUNTIFS(SWISSW!$I:$I,MATCHUP!$A19,SWISSW!$J:$J,MATCHUP!E$1,SWISSW!$F:$F,"Won")+COUNTIFS(SWISSW!$I:$I,MATCHUP!E$1,SWISSW!$J:$J,MATCHUP!$A19,SWISSW!$F:$F,"Lost"))/(COUNTIFS(SWISSW!$I:$I,MATCHUP!$A19,SWISSW!$J:$J,MATCHUP!E$1)-COUNTIFS(SWISSW!$I:$I,MATCHUP!$A19,SWISSW!$J:$J,MATCHUP!E$1,SWISSW!$F:$F,"Draw")+COUNTIFS(SWISSW!$I:$I,MATCHUP!E$1,SWISSW!$J:$J,MATCHUP!$A19)-COUNTIFS(SWISSW!$I:$I,MATCHUP!E$1,SWISSW!$J:$J,MATCHUP!$A19,SWISSW!$F:$F,"Draw")),"-")</f>
        <v>0.25</v>
      </c>
      <c r="F19" s="5">
        <f ca="1">IFERROR((COUNTIFS(SWISSW!$I:$I,MATCHUP!$A19,SWISSW!$J:$J,MATCHUP!F$1,SWISSW!$F:$F,"Won")+COUNTIFS(SWISSW!$I:$I,MATCHUP!F$1,SWISSW!$J:$J,MATCHUP!$A19,SWISSW!$F:$F,"Lost"))/(COUNTIFS(SWISSW!$I:$I,MATCHUP!$A19,SWISSW!$J:$J,MATCHUP!F$1)-COUNTIFS(SWISSW!$I:$I,MATCHUP!$A19,SWISSW!$J:$J,MATCHUP!F$1,SWISSW!$F:$F,"Draw")+COUNTIFS(SWISSW!$I:$I,MATCHUP!F$1,SWISSW!$J:$J,MATCHUP!$A19)-COUNTIFS(SWISSW!$I:$I,MATCHUP!F$1,SWISSW!$J:$J,MATCHUP!$A19,SWISSW!$F:$F,"Draw")),"-")</f>
        <v>0.5</v>
      </c>
      <c r="G19" s="5">
        <f ca="1">IFERROR((COUNTIFS(SWISSW!$I:$I,MATCHUP!$A19,SWISSW!$J:$J,MATCHUP!G$1,SWISSW!$F:$F,"Won")+COUNTIFS(SWISSW!$I:$I,MATCHUP!G$1,SWISSW!$J:$J,MATCHUP!$A19,SWISSW!$F:$F,"Lost"))/(COUNTIFS(SWISSW!$I:$I,MATCHUP!$A19,SWISSW!$J:$J,MATCHUP!G$1)-COUNTIFS(SWISSW!$I:$I,MATCHUP!$A19,SWISSW!$J:$J,MATCHUP!G$1,SWISSW!$F:$F,"Draw")+COUNTIFS(SWISSW!$I:$I,MATCHUP!G$1,SWISSW!$J:$J,MATCHUP!$A19)-COUNTIFS(SWISSW!$I:$I,MATCHUP!G$1,SWISSW!$J:$J,MATCHUP!$A19,SWISSW!$F:$F,"Draw")),"-")</f>
        <v>0.66666666666666663</v>
      </c>
      <c r="H19" s="5">
        <f ca="1">IFERROR((COUNTIFS(SWISSW!$I:$I,MATCHUP!$A19,SWISSW!$J:$J,MATCHUP!H$1,SWISSW!$F:$F,"Won")+COUNTIFS(SWISSW!$I:$I,MATCHUP!H$1,SWISSW!$J:$J,MATCHUP!$A19,SWISSW!$F:$F,"Lost"))/(COUNTIFS(SWISSW!$I:$I,MATCHUP!$A19,SWISSW!$J:$J,MATCHUP!H$1)-COUNTIFS(SWISSW!$I:$I,MATCHUP!$A19,SWISSW!$J:$J,MATCHUP!H$1,SWISSW!$F:$F,"Draw")+COUNTIFS(SWISSW!$I:$I,MATCHUP!H$1,SWISSW!$J:$J,MATCHUP!$A19)-COUNTIFS(SWISSW!$I:$I,MATCHUP!H$1,SWISSW!$J:$J,MATCHUP!$A19,SWISSW!$F:$F,"Draw")),"-")</f>
        <v>0</v>
      </c>
      <c r="I19" s="5">
        <f ca="1">IFERROR((COUNTIFS(SWISSW!$I:$I,MATCHUP!$A19,SWISSW!$J:$J,MATCHUP!I$1,SWISSW!$F:$F,"Won")+COUNTIFS(SWISSW!$I:$I,MATCHUP!I$1,SWISSW!$J:$J,MATCHUP!$A19,SWISSW!$F:$F,"Lost"))/(COUNTIFS(SWISSW!$I:$I,MATCHUP!$A19,SWISSW!$J:$J,MATCHUP!I$1)-COUNTIFS(SWISSW!$I:$I,MATCHUP!$A19,SWISSW!$J:$J,MATCHUP!I$1,SWISSW!$F:$F,"Draw")+COUNTIFS(SWISSW!$I:$I,MATCHUP!I$1,SWISSW!$J:$J,MATCHUP!$A19)-COUNTIFS(SWISSW!$I:$I,MATCHUP!I$1,SWISSW!$J:$J,MATCHUP!$A19,SWISSW!$F:$F,"Draw")),"-")</f>
        <v>0.5714285714285714</v>
      </c>
      <c r="J19" s="5">
        <f ca="1">IFERROR((COUNTIFS(SWISSW!$I:$I,MATCHUP!$A19,SWISSW!$J:$J,MATCHUP!J$1,SWISSW!$F:$F,"Won")+COUNTIFS(SWISSW!$I:$I,MATCHUP!J$1,SWISSW!$J:$J,MATCHUP!$A19,SWISSW!$F:$F,"Lost"))/(COUNTIFS(SWISSW!$I:$I,MATCHUP!$A19,SWISSW!$J:$J,MATCHUP!J$1)-COUNTIFS(SWISSW!$I:$I,MATCHUP!$A19,SWISSW!$J:$J,MATCHUP!J$1,SWISSW!$F:$F,"Draw")+COUNTIFS(SWISSW!$I:$I,MATCHUP!J$1,SWISSW!$J:$J,MATCHUP!$A19)-COUNTIFS(SWISSW!$I:$I,MATCHUP!J$1,SWISSW!$J:$J,MATCHUP!$A19,SWISSW!$F:$F,"Draw")),"-")</f>
        <v>0.4</v>
      </c>
      <c r="K19" s="5">
        <f ca="1">IFERROR((COUNTIFS(SWISSW!$I:$I,MATCHUP!$A19,SWISSW!$J:$J,MATCHUP!K$1,SWISSW!$F:$F,"Won")+COUNTIFS(SWISSW!$I:$I,MATCHUP!K$1,SWISSW!$J:$J,MATCHUP!$A19,SWISSW!$F:$F,"Lost"))/(COUNTIFS(SWISSW!$I:$I,MATCHUP!$A19,SWISSW!$J:$J,MATCHUP!K$1)-COUNTIFS(SWISSW!$I:$I,MATCHUP!$A19,SWISSW!$J:$J,MATCHUP!K$1,SWISSW!$F:$F,"Draw")+COUNTIFS(SWISSW!$I:$I,MATCHUP!K$1,SWISSW!$J:$J,MATCHUP!$A19)-COUNTIFS(SWISSW!$I:$I,MATCHUP!K$1,SWISSW!$J:$J,MATCHUP!$A19,SWISSW!$F:$F,"Draw")),"-")</f>
        <v>0.66666666666666663</v>
      </c>
      <c r="L19" s="5">
        <f ca="1">IFERROR((COUNTIFS(SWISSW!$I:$I,MATCHUP!$A19,SWISSW!$J:$J,MATCHUP!L$1,SWISSW!$F:$F,"Won")+COUNTIFS(SWISSW!$I:$I,MATCHUP!L$1,SWISSW!$J:$J,MATCHUP!$A19,SWISSW!$F:$F,"Lost"))/(COUNTIFS(SWISSW!$I:$I,MATCHUP!$A19,SWISSW!$J:$J,MATCHUP!L$1)-COUNTIFS(SWISSW!$I:$I,MATCHUP!$A19,SWISSW!$J:$J,MATCHUP!L$1,SWISSW!$F:$F,"Draw")+COUNTIFS(SWISSW!$I:$I,MATCHUP!L$1,SWISSW!$J:$J,MATCHUP!$A19)-COUNTIFS(SWISSW!$I:$I,MATCHUP!L$1,SWISSW!$J:$J,MATCHUP!$A19,SWISSW!$F:$F,"Draw")),"-")</f>
        <v>0.2</v>
      </c>
      <c r="M19" s="5">
        <f ca="1">IFERROR((COUNTIFS(SWISSW!$I:$I,MATCHUP!$A19,SWISSW!$J:$J,MATCHUP!M$1,SWISSW!$F:$F,"Won")+COUNTIFS(SWISSW!$I:$I,MATCHUP!M$1,SWISSW!$J:$J,MATCHUP!$A19,SWISSW!$F:$F,"Lost"))/(COUNTIFS(SWISSW!$I:$I,MATCHUP!$A19,SWISSW!$J:$J,MATCHUP!M$1)-COUNTIFS(SWISSW!$I:$I,MATCHUP!$A19,SWISSW!$J:$J,MATCHUP!M$1,SWISSW!$F:$F,"Draw")+COUNTIFS(SWISSW!$I:$I,MATCHUP!M$1,SWISSW!$J:$J,MATCHUP!$A19)-COUNTIFS(SWISSW!$I:$I,MATCHUP!M$1,SWISSW!$J:$J,MATCHUP!$A19,SWISSW!$F:$F,"Draw")),"-")</f>
        <v>0.5</v>
      </c>
      <c r="N19" s="5">
        <f ca="1">IFERROR((COUNTIFS(SWISSW!$I:$I,MATCHUP!$A19,SWISSW!$J:$J,MATCHUP!N$1,SWISSW!$F:$F,"Won")+COUNTIFS(SWISSW!$I:$I,MATCHUP!N$1,SWISSW!$J:$J,MATCHUP!$A19,SWISSW!$F:$F,"Lost"))/(COUNTIFS(SWISSW!$I:$I,MATCHUP!$A19,SWISSW!$J:$J,MATCHUP!N$1)-COUNTIFS(SWISSW!$I:$I,MATCHUP!$A19,SWISSW!$J:$J,MATCHUP!N$1,SWISSW!$F:$F,"Draw")+COUNTIFS(SWISSW!$I:$I,MATCHUP!N$1,SWISSW!$J:$J,MATCHUP!$A19)-COUNTIFS(SWISSW!$I:$I,MATCHUP!N$1,SWISSW!$J:$J,MATCHUP!$A19,SWISSW!$F:$F,"Draw")),"-")</f>
        <v>0</v>
      </c>
      <c r="O19" s="5">
        <f ca="1">IFERROR((COUNTIFS(SWISSW!$I:$I,MATCHUP!$A19,SWISSW!$J:$J,MATCHUP!O$1,SWISSW!$F:$F,"Won")+COUNTIFS(SWISSW!$I:$I,MATCHUP!O$1,SWISSW!$J:$J,MATCHUP!$A19,SWISSW!$F:$F,"Lost"))/(COUNTIFS(SWISSW!$I:$I,MATCHUP!$A19,SWISSW!$J:$J,MATCHUP!O$1)-COUNTIFS(SWISSW!$I:$I,MATCHUP!$A19,SWISSW!$J:$J,MATCHUP!O$1,SWISSW!$F:$F,"Draw")+COUNTIFS(SWISSW!$I:$I,MATCHUP!O$1,SWISSW!$J:$J,MATCHUP!$A19)-COUNTIFS(SWISSW!$I:$I,MATCHUP!O$1,SWISSW!$J:$J,MATCHUP!$A19,SWISSW!$F:$F,"Draw")),"-")</f>
        <v>0.33333333333333331</v>
      </c>
      <c r="P19" s="5">
        <f ca="1">IFERROR((COUNTIFS(SWISSW!$I:$I,MATCHUP!$A19,SWISSW!$J:$J,MATCHUP!P$1,SWISSW!$F:$F,"Won")+COUNTIFS(SWISSW!$I:$I,MATCHUP!P$1,SWISSW!$J:$J,MATCHUP!$A19,SWISSW!$F:$F,"Lost"))/(COUNTIFS(SWISSW!$I:$I,MATCHUP!$A19,SWISSW!$J:$J,MATCHUP!P$1)-COUNTIFS(SWISSW!$I:$I,MATCHUP!$A19,SWISSW!$J:$J,MATCHUP!P$1,SWISSW!$F:$F,"Draw")+COUNTIFS(SWISSW!$I:$I,MATCHUP!P$1,SWISSW!$J:$J,MATCHUP!$A19)-COUNTIFS(SWISSW!$I:$I,MATCHUP!P$1,SWISSW!$J:$J,MATCHUP!$A19,SWISSW!$F:$F,"Draw")),"-")</f>
        <v>1</v>
      </c>
      <c r="Q19" s="5">
        <f ca="1">IFERROR((COUNTIFS(SWISSW!$I:$I,MATCHUP!$A19,SWISSW!$J:$J,MATCHUP!Q$1,SWISSW!$F:$F,"Won")+COUNTIFS(SWISSW!$I:$I,MATCHUP!Q$1,SWISSW!$J:$J,MATCHUP!$A19,SWISSW!$F:$F,"Lost"))/(COUNTIFS(SWISSW!$I:$I,MATCHUP!$A19,SWISSW!$J:$J,MATCHUP!Q$1)-COUNTIFS(SWISSW!$I:$I,MATCHUP!$A19,SWISSW!$J:$J,MATCHUP!Q$1,SWISSW!$F:$F,"Draw")+COUNTIFS(SWISSW!$I:$I,MATCHUP!Q$1,SWISSW!$J:$J,MATCHUP!$A19)-COUNTIFS(SWISSW!$I:$I,MATCHUP!Q$1,SWISSW!$J:$J,MATCHUP!$A19,SWISSW!$F:$F,"Draw")),"-")</f>
        <v>0.66666666666666663</v>
      </c>
      <c r="R19" s="5">
        <f ca="1">IFERROR((COUNTIFS(SWISSW!$I:$I,MATCHUP!$A19,SWISSW!$J:$J,MATCHUP!R$1,SWISSW!$F:$F,"Won")+COUNTIFS(SWISSW!$I:$I,MATCHUP!R$1,SWISSW!$J:$J,MATCHUP!$A19,SWISSW!$F:$F,"Lost"))/(COUNTIFS(SWISSW!$I:$I,MATCHUP!$A19,SWISSW!$J:$J,MATCHUP!R$1)-COUNTIFS(SWISSW!$I:$I,MATCHUP!$A19,SWISSW!$J:$J,MATCHUP!R$1,SWISSW!$F:$F,"Draw")+COUNTIFS(SWISSW!$I:$I,MATCHUP!R$1,SWISSW!$J:$J,MATCHUP!$A19)-COUNTIFS(SWISSW!$I:$I,MATCHUP!R$1,SWISSW!$J:$J,MATCHUP!$A19,SWISSW!$F:$F,"Draw")),"-")</f>
        <v>0.33333333333333331</v>
      </c>
      <c r="S19" s="5">
        <f ca="1">IFERROR((COUNTIFS(SWISSW!$I:$I,MATCHUP!$A19,SWISSW!$J:$J,MATCHUP!S$1,SWISSW!$F:$F,"Won")+COUNTIFS(SWISSW!$I:$I,MATCHUP!S$1,SWISSW!$J:$J,MATCHUP!$A19,SWISSW!$F:$F,"Lost"))/(COUNTIFS(SWISSW!$I:$I,MATCHUP!$A19,SWISSW!$J:$J,MATCHUP!S$1)-COUNTIFS(SWISSW!$I:$I,MATCHUP!$A19,SWISSW!$J:$J,MATCHUP!S$1,SWISSW!$F:$F,"Draw")+COUNTIFS(SWISSW!$I:$I,MATCHUP!S$1,SWISSW!$J:$J,MATCHUP!$A19)-COUNTIFS(SWISSW!$I:$I,MATCHUP!S$1,SWISSW!$J:$J,MATCHUP!$A19,SWISSW!$F:$F,"Draw")),"-")</f>
        <v>0.5</v>
      </c>
      <c r="T19" s="5">
        <f ca="1">IFERROR((COUNTIFS(SWISSW!$I:$I,MATCHUP!$A19,SWISSW!$J:$J,MATCHUP!T$1,SWISSW!$F:$F,"Won")+COUNTIFS(SWISSW!$I:$I,MATCHUP!T$1,SWISSW!$J:$J,MATCHUP!$A19,SWISSW!$F:$F,"Lost"))/(COUNTIFS(SWISSW!$I:$I,MATCHUP!$A19,SWISSW!$J:$J,MATCHUP!T$1)-COUNTIFS(SWISSW!$I:$I,MATCHUP!$A19,SWISSW!$J:$J,MATCHUP!T$1,SWISSW!$F:$F,"Draw")+COUNTIFS(SWISSW!$I:$I,MATCHUP!T$1,SWISSW!$J:$J,MATCHUP!$A19)-COUNTIFS(SWISSW!$I:$I,MATCHUP!T$1,SWISSW!$J:$J,MATCHUP!$A19,SWISSW!$F:$F,"Draw")),"-")</f>
        <v>0</v>
      </c>
      <c r="U19" s="5" t="str">
        <f ca="1">IFERROR((COUNTIFS(SWISSW!$I:$I,MATCHUP!$A19,SWISSW!$J:$J,MATCHUP!U$1,SWISSW!$F:$F,"Won")+COUNTIFS(SWISSW!$I:$I,MATCHUP!U$1,SWISSW!$J:$J,MATCHUP!$A19,SWISSW!$F:$F,"Lost"))/(COUNTIFS(SWISSW!$I:$I,MATCHUP!$A19,SWISSW!$J:$J,MATCHUP!U$1)-COUNTIFS(SWISSW!$I:$I,MATCHUP!$A19,SWISSW!$J:$J,MATCHUP!U$1,SWISSW!$F:$F,"Draw")+COUNTIFS(SWISSW!$I:$I,MATCHUP!U$1,SWISSW!$J:$J,MATCHUP!$A19)-COUNTIFS(SWISSW!$I:$I,MATCHUP!U$1,SWISSW!$J:$J,MATCHUP!$A19,SWISSW!$F:$F,"Draw")),"-")</f>
        <v>-</v>
      </c>
      <c r="V19" s="5" t="str">
        <f ca="1">IFERROR((COUNTIFS(SWISSW!$I:$I,MATCHUP!$A19,SWISSW!$J:$J,MATCHUP!V$1,SWISSW!$F:$F,"Won")+COUNTIFS(SWISSW!$I:$I,MATCHUP!V$1,SWISSW!$J:$J,MATCHUP!$A19,SWISSW!$F:$F,"Lost"))/(COUNTIFS(SWISSW!$I:$I,MATCHUP!$A19,SWISSW!$J:$J,MATCHUP!V$1)-COUNTIFS(SWISSW!$I:$I,MATCHUP!$A19,SWISSW!$J:$J,MATCHUP!V$1,SWISSW!$F:$F,"Draw")+COUNTIFS(SWISSW!$I:$I,MATCHUP!V$1,SWISSW!$J:$J,MATCHUP!$A19)-COUNTIFS(SWISSW!$I:$I,MATCHUP!V$1,SWISSW!$J:$J,MATCHUP!$A19,SWISSW!$F:$F,"Draw")),"-")</f>
        <v>-</v>
      </c>
      <c r="W19" s="5">
        <f ca="1">IFERROR((COUNTIFS(SWISSW!$I:$I,MATCHUP!$A19,SWISSW!$J:$J,MATCHUP!W$1,SWISSW!$F:$F,"Won")+COUNTIFS(SWISSW!$I:$I,MATCHUP!W$1,SWISSW!$J:$J,MATCHUP!$A19,SWISSW!$F:$F,"Lost"))/(COUNTIFS(SWISSW!$I:$I,MATCHUP!$A19,SWISSW!$J:$J,MATCHUP!W$1)-COUNTIFS(SWISSW!$I:$I,MATCHUP!$A19,SWISSW!$J:$J,MATCHUP!W$1,SWISSW!$F:$F,"Draw")+COUNTIFS(SWISSW!$I:$I,MATCHUP!W$1,SWISSW!$J:$J,MATCHUP!$A19)-COUNTIFS(SWISSW!$I:$I,MATCHUP!W$1,SWISSW!$J:$J,MATCHUP!$A19,SWISSW!$F:$F,"Draw")),"-")</f>
        <v>0.5</v>
      </c>
      <c r="X19" s="5">
        <f ca="1">IFERROR((COUNTIFS(SWISSW!$I:$I,MATCHUP!$A19,SWISSW!$J:$J,MATCHUP!X$1,SWISSW!$F:$F,"Won")+COUNTIFS(SWISSW!$I:$I,MATCHUP!X$1,SWISSW!$J:$J,MATCHUP!$A19,SWISSW!$F:$F,"Lost"))/(COUNTIFS(SWISSW!$I:$I,MATCHUP!$A19,SWISSW!$J:$J,MATCHUP!X$1)-COUNTIFS(SWISSW!$I:$I,MATCHUP!$A19,SWISSW!$J:$J,MATCHUP!X$1,SWISSW!$F:$F,"Draw")+COUNTIFS(SWISSW!$I:$I,MATCHUP!X$1,SWISSW!$J:$J,MATCHUP!$A19)-COUNTIFS(SWISSW!$I:$I,MATCHUP!X$1,SWISSW!$J:$J,MATCHUP!$A19,SWISSW!$F:$F,"Draw")),"-")</f>
        <v>0</v>
      </c>
      <c r="Y19" s="5" t="str">
        <f ca="1">IFERROR((COUNTIFS(SWISSW!$I:$I,MATCHUP!$A19,SWISSW!$J:$J,MATCHUP!Y$1,SWISSW!$F:$F,"Won")+COUNTIFS(SWISSW!$I:$I,MATCHUP!Y$1,SWISSW!$J:$J,MATCHUP!$A19,SWISSW!$F:$F,"Lost"))/(COUNTIFS(SWISSW!$I:$I,MATCHUP!$A19,SWISSW!$J:$J,MATCHUP!Y$1)-COUNTIFS(SWISSW!$I:$I,MATCHUP!$A19,SWISSW!$J:$J,MATCHUP!Y$1,SWISSW!$F:$F,"Draw")+COUNTIFS(SWISSW!$I:$I,MATCHUP!Y$1,SWISSW!$J:$J,MATCHUP!$A19)-COUNTIFS(SWISSW!$I:$I,MATCHUP!Y$1,SWISSW!$J:$J,MATCHUP!$A19,SWISSW!$F:$F,"Draw")),"-")</f>
        <v>-</v>
      </c>
      <c r="Z19" s="5">
        <f ca="1">IFERROR((COUNTIFS(SWISSW!$I:$I,MATCHUP!$A19,SWISSW!$J:$J,MATCHUP!Z$1,SWISSW!$F:$F,"Won")+COUNTIFS(SWISSW!$I:$I,MATCHUP!Z$1,SWISSW!$J:$J,MATCHUP!$A19,SWISSW!$F:$F,"Lost"))/(COUNTIFS(SWISSW!$I:$I,MATCHUP!$A19,SWISSW!$J:$J,MATCHUP!Z$1)-COUNTIFS(SWISSW!$I:$I,MATCHUP!$A19,SWISSW!$J:$J,MATCHUP!Z$1,SWISSW!$F:$F,"Draw")+COUNTIFS(SWISSW!$I:$I,MATCHUP!Z$1,SWISSW!$J:$J,MATCHUP!$A19)-COUNTIFS(SWISSW!$I:$I,MATCHUP!Z$1,SWISSW!$J:$J,MATCHUP!$A19,SWISSW!$F:$F,"Draw")),"-")</f>
        <v>0.33333333333333331</v>
      </c>
      <c r="AA19" s="5">
        <f ca="1">IFERROR((COUNTIFS(SWISSW!$I:$I,MATCHUP!$A19,SWISSW!$J:$J,MATCHUP!AA$1,SWISSW!$F:$F,"Won")+COUNTIFS(SWISSW!$I:$I,MATCHUP!AA$1,SWISSW!$J:$J,MATCHUP!$A19,SWISSW!$F:$F,"Lost"))/(COUNTIFS(SWISSW!$I:$I,MATCHUP!$A19,SWISSW!$J:$J,MATCHUP!AA$1)-COUNTIFS(SWISSW!$I:$I,MATCHUP!$A19,SWISSW!$J:$J,MATCHUP!AA$1,SWISSW!$F:$F,"Draw")+COUNTIFS(SWISSW!$I:$I,MATCHUP!AA$1,SWISSW!$J:$J,MATCHUP!$A19)-COUNTIFS(SWISSW!$I:$I,MATCHUP!AA$1,SWISSW!$J:$J,MATCHUP!$A19,SWISSW!$F:$F,"Draw")),"-")</f>
        <v>1</v>
      </c>
      <c r="AB19" s="5">
        <f ca="1">IFERROR((COUNTIFS(SWISSW!$I:$I,MATCHUP!$A19,SWISSW!$J:$J,MATCHUP!AB$1,SWISSW!$F:$F,"Won")+COUNTIFS(SWISSW!$I:$I,MATCHUP!AB$1,SWISSW!$J:$J,MATCHUP!$A19,SWISSW!$F:$F,"Lost"))/(COUNTIFS(SWISSW!$I:$I,MATCHUP!$A19,SWISSW!$J:$J,MATCHUP!AB$1)-COUNTIFS(SWISSW!$I:$I,MATCHUP!$A19,SWISSW!$J:$J,MATCHUP!AB$1,SWISSW!$F:$F,"Draw")+COUNTIFS(SWISSW!$I:$I,MATCHUP!AB$1,SWISSW!$J:$J,MATCHUP!$A19)-COUNTIFS(SWISSW!$I:$I,MATCHUP!AB$1,SWISSW!$J:$J,MATCHUP!$A19,SWISSW!$F:$F,"Draw")),"-")</f>
        <v>0</v>
      </c>
      <c r="AC19" s="5">
        <f ca="1">IFERROR((COUNTIFS(SWISSW!$I:$I,MATCHUP!$A19,SWISSW!$J:$J,MATCHUP!AC$1,SWISSW!$F:$F,"Won")+COUNTIFS(SWISSW!$I:$I,MATCHUP!AC$1,SWISSW!$J:$J,MATCHUP!$A19,SWISSW!$F:$F,"Lost"))/(COUNTIFS(SWISSW!$I:$I,MATCHUP!$A19,SWISSW!$J:$J,MATCHUP!AC$1)-COUNTIFS(SWISSW!$I:$I,MATCHUP!$A19,SWISSW!$J:$J,MATCHUP!AC$1,SWISSW!$F:$F,"Draw")+COUNTIFS(SWISSW!$I:$I,MATCHUP!AC$1,SWISSW!$J:$J,MATCHUP!$A19)-COUNTIFS(SWISSW!$I:$I,MATCHUP!AC$1,SWISSW!$J:$J,MATCHUP!$A19,SWISSW!$F:$F,"Draw")),"-")</f>
        <v>0</v>
      </c>
      <c r="AD19" s="5" t="str">
        <f ca="1">IFERROR((COUNTIFS(SWISSW!$I:$I,MATCHUP!$A19,SWISSW!$J:$J,MATCHUP!AD$1,SWISSW!$F:$F,"Won")+COUNTIFS(SWISSW!$I:$I,MATCHUP!AD$1,SWISSW!$J:$J,MATCHUP!$A19,SWISSW!$F:$F,"Lost"))/(COUNTIFS(SWISSW!$I:$I,MATCHUP!$A19,SWISSW!$J:$J,MATCHUP!AD$1)-COUNTIFS(SWISSW!$I:$I,MATCHUP!$A19,SWISSW!$J:$J,MATCHUP!AD$1,SWISSW!$F:$F,"Draw")+COUNTIFS(SWISSW!$I:$I,MATCHUP!AD$1,SWISSW!$J:$J,MATCHUP!$A19)-COUNTIFS(SWISSW!$I:$I,MATCHUP!AD$1,SWISSW!$J:$J,MATCHUP!$A19,SWISSW!$F:$F,"Draw")),"-")</f>
        <v>-</v>
      </c>
      <c r="AE19" s="5">
        <f ca="1">IFERROR((COUNTIFS(SWISSW!$I:$I,MATCHUP!$A19,SWISSW!$J:$J,MATCHUP!AE$1,SWISSW!$F:$F,"Won")+COUNTIFS(SWISSW!$I:$I,MATCHUP!AE$1,SWISSW!$J:$J,MATCHUP!$A19,SWISSW!$F:$F,"Lost"))/(COUNTIFS(SWISSW!$I:$I,MATCHUP!$A19,SWISSW!$J:$J,MATCHUP!AE$1)-COUNTIFS(SWISSW!$I:$I,MATCHUP!$A19,SWISSW!$J:$J,MATCHUP!AE$1,SWISSW!$F:$F,"Draw")+COUNTIFS(SWISSW!$I:$I,MATCHUP!AE$1,SWISSW!$J:$J,MATCHUP!$A19)-COUNTIFS(SWISSW!$I:$I,MATCHUP!AE$1,SWISSW!$J:$J,MATCHUP!$A19,SWISSW!$F:$F,"Draw")),"-")</f>
        <v>0</v>
      </c>
      <c r="AF19" s="5" t="str">
        <f ca="1">IFERROR((COUNTIFS(SWISSW!$I:$I,MATCHUP!$A19,SWISSW!$J:$J,MATCHUP!AF$1,SWISSW!$F:$F,"Won")+COUNTIFS(SWISSW!$I:$I,MATCHUP!AF$1,SWISSW!$J:$J,MATCHUP!$A19,SWISSW!$F:$F,"Lost"))/(COUNTIFS(SWISSW!$I:$I,MATCHUP!$A19,SWISSW!$J:$J,MATCHUP!AF$1)-COUNTIFS(SWISSW!$I:$I,MATCHUP!$A19,SWISSW!$J:$J,MATCHUP!AF$1,SWISSW!$F:$F,"Draw")+COUNTIFS(SWISSW!$I:$I,MATCHUP!AF$1,SWISSW!$J:$J,MATCHUP!$A19)-COUNTIFS(SWISSW!$I:$I,MATCHUP!AF$1,SWISSW!$J:$J,MATCHUP!$A19,SWISSW!$F:$F,"Draw")),"-")</f>
        <v>-</v>
      </c>
      <c r="AG19" s="5">
        <f ca="1">IFERROR((COUNTIFS(SWISSW!$I:$I,MATCHUP!$A19,SWISSW!$J:$J,MATCHUP!AG$1,SWISSW!$F:$F,"Won")+COUNTIFS(SWISSW!$I:$I,MATCHUP!AG$1,SWISSW!$J:$J,MATCHUP!$A19,SWISSW!$F:$F,"Lost"))/(COUNTIFS(SWISSW!$I:$I,MATCHUP!$A19,SWISSW!$J:$J,MATCHUP!AG$1)-COUNTIFS(SWISSW!$I:$I,MATCHUP!$A19,SWISSW!$J:$J,MATCHUP!AG$1,SWISSW!$F:$F,"Draw")+COUNTIFS(SWISSW!$I:$I,MATCHUP!AG$1,SWISSW!$J:$J,MATCHUP!$A19)-COUNTIFS(SWISSW!$I:$I,MATCHUP!AG$1,SWISSW!$J:$J,MATCHUP!$A19,SWISSW!$F:$F,"Draw")),"-")</f>
        <v>0</v>
      </c>
      <c r="AH19" s="5" t="str">
        <f ca="1">IFERROR((COUNTIFS(SWISSW!$I:$I,MATCHUP!$A19,SWISSW!$J:$J,MATCHUP!AH$1,SWISSW!$F:$F,"Won")+COUNTIFS(SWISSW!$I:$I,MATCHUP!AH$1,SWISSW!$J:$J,MATCHUP!$A19,SWISSW!$F:$F,"Lost"))/(COUNTIFS(SWISSW!$I:$I,MATCHUP!$A19,SWISSW!$J:$J,MATCHUP!AH$1)-COUNTIFS(SWISSW!$I:$I,MATCHUP!$A19,SWISSW!$J:$J,MATCHUP!AH$1,SWISSW!$F:$F,"Draw")+COUNTIFS(SWISSW!$I:$I,MATCHUP!AH$1,SWISSW!$J:$J,MATCHUP!$A19)-COUNTIFS(SWISSW!$I:$I,MATCHUP!AH$1,SWISSW!$J:$J,MATCHUP!$A19,SWISSW!$F:$F,"Draw")),"-")</f>
        <v>-</v>
      </c>
      <c r="AI19" s="5" t="str">
        <f ca="1">IFERROR((COUNTIFS(SWISSW!$I:$I,MATCHUP!$A19,SWISSW!$J:$J,MATCHUP!AI$1,SWISSW!$F:$F,"Won")+COUNTIFS(SWISSW!$I:$I,MATCHUP!AI$1,SWISSW!$J:$J,MATCHUP!$A19,SWISSW!$F:$F,"Lost"))/(COUNTIFS(SWISSW!$I:$I,MATCHUP!$A19,SWISSW!$J:$J,MATCHUP!AI$1)-COUNTIFS(SWISSW!$I:$I,MATCHUP!$A19,SWISSW!$J:$J,MATCHUP!AI$1,SWISSW!$F:$F,"Draw")+COUNTIFS(SWISSW!$I:$I,MATCHUP!AI$1,SWISSW!$J:$J,MATCHUP!$A19)-COUNTIFS(SWISSW!$I:$I,MATCHUP!AI$1,SWISSW!$J:$J,MATCHUP!$A19,SWISSW!$F:$F,"Draw")),"-")</f>
        <v>-</v>
      </c>
      <c r="AJ19" s="5" t="str">
        <f ca="1">IFERROR((COUNTIFS(SWISSW!$I:$I,MATCHUP!$A19,SWISSW!$J:$J,MATCHUP!AJ$1,SWISSW!$F:$F,"Won")+COUNTIFS(SWISSW!$I:$I,MATCHUP!AJ$1,SWISSW!$J:$J,MATCHUP!$A19,SWISSW!$F:$F,"Lost"))/(COUNTIFS(SWISSW!$I:$I,MATCHUP!$A19,SWISSW!$J:$J,MATCHUP!AJ$1)-COUNTIFS(SWISSW!$I:$I,MATCHUP!$A19,SWISSW!$J:$J,MATCHUP!AJ$1,SWISSW!$F:$F,"Draw")+COUNTIFS(SWISSW!$I:$I,MATCHUP!AJ$1,SWISSW!$J:$J,MATCHUP!$A19)-COUNTIFS(SWISSW!$I:$I,MATCHUP!AJ$1,SWISSW!$J:$J,MATCHUP!$A19,SWISSW!$F:$F,"Draw")),"-")</f>
        <v>-</v>
      </c>
      <c r="AK19" s="5" t="str">
        <f ca="1">IFERROR((COUNTIFS(SWISSW!$I:$I,MATCHUP!$A19,SWISSW!$J:$J,MATCHUP!AK$1,SWISSW!$F:$F,"Won")+COUNTIFS(SWISSW!$I:$I,MATCHUP!AK$1,SWISSW!$J:$J,MATCHUP!$A19,SWISSW!$F:$F,"Lost"))/(COUNTIFS(SWISSW!$I:$I,MATCHUP!$A19,SWISSW!$J:$J,MATCHUP!AK$1)-COUNTIFS(SWISSW!$I:$I,MATCHUP!$A19,SWISSW!$J:$J,MATCHUP!AK$1,SWISSW!$F:$F,"Draw")+COUNTIFS(SWISSW!$I:$I,MATCHUP!AK$1,SWISSW!$J:$J,MATCHUP!$A19)-COUNTIFS(SWISSW!$I:$I,MATCHUP!AK$1,SWISSW!$J:$J,MATCHUP!$A19,SWISSW!$F:$F,"Draw")),"-")</f>
        <v>-</v>
      </c>
      <c r="AL19" s="5" t="str">
        <f ca="1">IFERROR((COUNTIFS(SWISSW!$I:$I,MATCHUP!$A19,SWISSW!$J:$J,MATCHUP!AL$1,SWISSW!$F:$F,"Won")+COUNTIFS(SWISSW!$I:$I,MATCHUP!AL$1,SWISSW!$J:$J,MATCHUP!$A19,SWISSW!$F:$F,"Lost"))/(COUNTIFS(SWISSW!$I:$I,MATCHUP!$A19,SWISSW!$J:$J,MATCHUP!AL$1)-COUNTIFS(SWISSW!$I:$I,MATCHUP!$A19,SWISSW!$J:$J,MATCHUP!AL$1,SWISSW!$F:$F,"Draw")+COUNTIFS(SWISSW!$I:$I,MATCHUP!AL$1,SWISSW!$J:$J,MATCHUP!$A19)-COUNTIFS(SWISSW!$I:$I,MATCHUP!AL$1,SWISSW!$J:$J,MATCHUP!$A19,SWISSW!$F:$F,"Draw")),"-")</f>
        <v>-</v>
      </c>
      <c r="AM19" s="5" t="str">
        <f ca="1">IFERROR((COUNTIFS(SWISSW!$I:$I,MATCHUP!$A19,SWISSW!$J:$J,MATCHUP!AM$1,SWISSW!$F:$F,"Won")+COUNTIFS(SWISSW!$I:$I,MATCHUP!AM$1,SWISSW!$J:$J,MATCHUP!$A19,SWISSW!$F:$F,"Lost"))/(COUNTIFS(SWISSW!$I:$I,MATCHUP!$A19,SWISSW!$J:$J,MATCHUP!AM$1)-COUNTIFS(SWISSW!$I:$I,MATCHUP!$A19,SWISSW!$J:$J,MATCHUP!AM$1,SWISSW!$F:$F,"Draw")+COUNTIFS(SWISSW!$I:$I,MATCHUP!AM$1,SWISSW!$J:$J,MATCHUP!$A19)-COUNTIFS(SWISSW!$I:$I,MATCHUP!AM$1,SWISSW!$J:$J,MATCHUP!$A19,SWISSW!$F:$F,"Draw")),"-")</f>
        <v>-</v>
      </c>
      <c r="AN19" s="5" t="str">
        <f ca="1">IFERROR((COUNTIFS(SWISSW!$I:$I,MATCHUP!$A19,SWISSW!$J:$J,MATCHUP!AN$1,SWISSW!$F:$F,"Won")+COUNTIFS(SWISSW!$I:$I,MATCHUP!AN$1,SWISSW!$J:$J,MATCHUP!$A19,SWISSW!$F:$F,"Lost"))/(COUNTIFS(SWISSW!$I:$I,MATCHUP!$A19,SWISSW!$J:$J,MATCHUP!AN$1)-COUNTIFS(SWISSW!$I:$I,MATCHUP!$A19,SWISSW!$J:$J,MATCHUP!AN$1,SWISSW!$F:$F,"Draw")+COUNTIFS(SWISSW!$I:$I,MATCHUP!AN$1,SWISSW!$J:$J,MATCHUP!$A19)-COUNTIFS(SWISSW!$I:$I,MATCHUP!AN$1,SWISSW!$J:$J,MATCHUP!$A19,SWISSW!$F:$F,"Draw")),"-")</f>
        <v>-</v>
      </c>
      <c r="AO19" s="5" t="str">
        <f ca="1">IFERROR((COUNTIFS(SWISSW!$I:$I,MATCHUP!$A19,SWISSW!$J:$J,MATCHUP!AO$1,SWISSW!$F:$F,"Won")+COUNTIFS(SWISSW!$I:$I,MATCHUP!AO$1,SWISSW!$J:$J,MATCHUP!$A19,SWISSW!$F:$F,"Lost"))/(COUNTIFS(SWISSW!$I:$I,MATCHUP!$A19,SWISSW!$J:$J,MATCHUP!AO$1)-COUNTIFS(SWISSW!$I:$I,MATCHUP!$A19,SWISSW!$J:$J,MATCHUP!AO$1,SWISSW!$F:$F,"Draw")+COUNTIFS(SWISSW!$I:$I,MATCHUP!AO$1,SWISSW!$J:$J,MATCHUP!$A19)-COUNTIFS(SWISSW!$I:$I,MATCHUP!AO$1,SWISSW!$J:$J,MATCHUP!$A19,SWISSW!$F:$F,"Draw")),"-")</f>
        <v>-</v>
      </c>
      <c r="AP19" s="5" t="str">
        <f ca="1">IFERROR((COUNTIFS(SWISSW!$I:$I,MATCHUP!$A19,SWISSW!$J:$J,MATCHUP!AP$1,SWISSW!$F:$F,"Won")+COUNTIFS(SWISSW!$I:$I,MATCHUP!AP$1,SWISSW!$J:$J,MATCHUP!$A19,SWISSW!$F:$F,"Lost"))/(COUNTIFS(SWISSW!$I:$I,MATCHUP!$A19,SWISSW!$J:$J,MATCHUP!AP$1)-COUNTIFS(SWISSW!$I:$I,MATCHUP!$A19,SWISSW!$J:$J,MATCHUP!AP$1,SWISSW!$F:$F,"Draw")+COUNTIFS(SWISSW!$I:$I,MATCHUP!AP$1,SWISSW!$J:$J,MATCHUP!$A19)-COUNTIFS(SWISSW!$I:$I,MATCHUP!AP$1,SWISSW!$J:$J,MATCHUP!$A19,SWISSW!$F:$F,"Draw")),"-")</f>
        <v>-</v>
      </c>
      <c r="AQ19" s="5" t="str">
        <f ca="1">IFERROR((COUNTIFS(SWISSW!$I:$I,MATCHUP!$A19,SWISSW!$J:$J,MATCHUP!AQ$1,SWISSW!$F:$F,"Won")+COUNTIFS(SWISSW!$I:$I,MATCHUP!AQ$1,SWISSW!$J:$J,MATCHUP!$A19,SWISSW!$F:$F,"Lost"))/(COUNTIFS(SWISSW!$I:$I,MATCHUP!$A19,SWISSW!$J:$J,MATCHUP!AQ$1)-COUNTIFS(SWISSW!$I:$I,MATCHUP!$A19,SWISSW!$J:$J,MATCHUP!AQ$1,SWISSW!$F:$F,"Draw")+COUNTIFS(SWISSW!$I:$I,MATCHUP!AQ$1,SWISSW!$J:$J,MATCHUP!$A19)-COUNTIFS(SWISSW!$I:$I,MATCHUP!AQ$1,SWISSW!$J:$J,MATCHUP!$A19,SWISSW!$F:$F,"Draw")),"-")</f>
        <v>-</v>
      </c>
      <c r="AR19" s="5" t="str">
        <f ca="1">IFERROR((COUNTIFS(SWISSW!$I:$I,MATCHUP!$A19,SWISSW!$J:$J,MATCHUP!AR$1,SWISSW!$F:$F,"Won")+COUNTIFS(SWISSW!$I:$I,MATCHUP!AR$1,SWISSW!$J:$J,MATCHUP!$A19,SWISSW!$F:$F,"Lost"))/(COUNTIFS(SWISSW!$I:$I,MATCHUP!$A19,SWISSW!$J:$J,MATCHUP!AR$1)-COUNTIFS(SWISSW!$I:$I,MATCHUP!$A19,SWISSW!$J:$J,MATCHUP!AR$1,SWISSW!$F:$F,"Draw")+COUNTIFS(SWISSW!$I:$I,MATCHUP!AR$1,SWISSW!$J:$J,MATCHUP!$A19)-COUNTIFS(SWISSW!$I:$I,MATCHUP!AR$1,SWISSW!$J:$J,MATCHUP!$A19,SWISSW!$F:$F,"Draw")),"-")</f>
        <v>-</v>
      </c>
      <c r="AS19" s="5" t="str">
        <f ca="1">IFERROR((COUNTIFS(SWISSW!$I:$I,MATCHUP!$A19,SWISSW!$J:$J,MATCHUP!AS$1,SWISSW!$F:$F,"Won")+COUNTIFS(SWISSW!$I:$I,MATCHUP!AS$1,SWISSW!$J:$J,MATCHUP!$A19,SWISSW!$F:$F,"Lost"))/(COUNTIFS(SWISSW!$I:$I,MATCHUP!$A19,SWISSW!$J:$J,MATCHUP!AS$1)-COUNTIFS(SWISSW!$I:$I,MATCHUP!$A19,SWISSW!$J:$J,MATCHUP!AS$1,SWISSW!$F:$F,"Draw")+COUNTIFS(SWISSW!$I:$I,MATCHUP!AS$1,SWISSW!$J:$J,MATCHUP!$A19)-COUNTIFS(SWISSW!$I:$I,MATCHUP!AS$1,SWISSW!$J:$J,MATCHUP!$A19,SWISSW!$F:$F,"Draw")),"-")</f>
        <v>-</v>
      </c>
      <c r="AT19" s="5" t="str">
        <f ca="1">IFERROR((COUNTIFS(SWISSW!$I:$I,MATCHUP!$A19,SWISSW!$J:$J,MATCHUP!AT$1,SWISSW!$F:$F,"Won")+COUNTIFS(SWISSW!$I:$I,MATCHUP!AT$1,SWISSW!$J:$J,MATCHUP!$A19,SWISSW!$F:$F,"Lost"))/(COUNTIFS(SWISSW!$I:$I,MATCHUP!$A19,SWISSW!$J:$J,MATCHUP!AT$1)-COUNTIFS(SWISSW!$I:$I,MATCHUP!$A19,SWISSW!$J:$J,MATCHUP!AT$1,SWISSW!$F:$F,"Draw")+COUNTIFS(SWISSW!$I:$I,MATCHUP!AT$1,SWISSW!$J:$J,MATCHUP!$A19)-COUNTIFS(SWISSW!$I:$I,MATCHUP!AT$1,SWISSW!$J:$J,MATCHUP!$A19,SWISSW!$F:$F,"Draw")),"-")</f>
        <v>-</v>
      </c>
      <c r="AU19" s="5" t="str">
        <f ca="1">IFERROR((COUNTIFS(SWISSW!$I:$I,MATCHUP!$A19,SWISSW!$J:$J,MATCHUP!AU$1,SWISSW!$F:$F,"Won")+COUNTIFS(SWISSW!$I:$I,MATCHUP!AU$1,SWISSW!$J:$J,MATCHUP!$A19,SWISSW!$F:$F,"Lost"))/(COUNTIFS(SWISSW!$I:$I,MATCHUP!$A19,SWISSW!$J:$J,MATCHUP!AU$1)-COUNTIFS(SWISSW!$I:$I,MATCHUP!$A19,SWISSW!$J:$J,MATCHUP!AU$1,SWISSW!$F:$F,"Draw")+COUNTIFS(SWISSW!$I:$I,MATCHUP!AU$1,SWISSW!$J:$J,MATCHUP!$A19)-COUNTIFS(SWISSW!$I:$I,MATCHUP!AU$1,SWISSW!$J:$J,MATCHUP!$A19,SWISSW!$F:$F,"Draw")),"-")</f>
        <v>-</v>
      </c>
      <c r="AV19" s="5" t="str">
        <f ca="1">IFERROR((COUNTIFS(SWISSW!$I:$I,MATCHUP!$A19,SWISSW!$J:$J,MATCHUP!AV$1,SWISSW!$F:$F,"Won")+COUNTIFS(SWISSW!$I:$I,MATCHUP!AV$1,SWISSW!$J:$J,MATCHUP!$A19,SWISSW!$F:$F,"Lost"))/(COUNTIFS(SWISSW!$I:$I,MATCHUP!$A19,SWISSW!$J:$J,MATCHUP!AV$1)-COUNTIFS(SWISSW!$I:$I,MATCHUP!$A19,SWISSW!$J:$J,MATCHUP!AV$1,SWISSW!$F:$F,"Draw")+COUNTIFS(SWISSW!$I:$I,MATCHUP!AV$1,SWISSW!$J:$J,MATCHUP!$A19)-COUNTIFS(SWISSW!$I:$I,MATCHUP!AV$1,SWISSW!$J:$J,MATCHUP!$A19,SWISSW!$F:$F,"Draw")),"-")</f>
        <v>-</v>
      </c>
      <c r="AW19" s="5" t="str">
        <f ca="1">IFERROR((COUNTIFS(SWISSW!$I:$I,MATCHUP!$A19,SWISSW!$J:$J,MATCHUP!AW$1,SWISSW!$F:$F,"Won")+COUNTIFS(SWISSW!$I:$I,MATCHUP!AW$1,SWISSW!$J:$J,MATCHUP!$A19,SWISSW!$F:$F,"Lost"))/(COUNTIFS(SWISSW!$I:$I,MATCHUP!$A19,SWISSW!$J:$J,MATCHUP!AW$1)-COUNTIFS(SWISSW!$I:$I,MATCHUP!$A19,SWISSW!$J:$J,MATCHUP!AW$1,SWISSW!$F:$F,"Draw")+COUNTIFS(SWISSW!$I:$I,MATCHUP!AW$1,SWISSW!$J:$J,MATCHUP!$A19)-COUNTIFS(SWISSW!$I:$I,MATCHUP!AW$1,SWISSW!$J:$J,MATCHUP!$A19,SWISSW!$F:$F,"Draw")),"-")</f>
        <v>-</v>
      </c>
      <c r="AX19" s="5" t="str">
        <f ca="1">IFERROR((COUNTIFS(SWISSW!$I:$I,MATCHUP!$A19,SWISSW!$J:$J,MATCHUP!AX$1,SWISSW!$F:$F,"Won")+COUNTIFS(SWISSW!$I:$I,MATCHUP!AX$1,SWISSW!$J:$J,MATCHUP!$A19,SWISSW!$F:$F,"Lost"))/(COUNTIFS(SWISSW!$I:$I,MATCHUP!$A19,SWISSW!$J:$J,MATCHUP!AX$1)-COUNTIFS(SWISSW!$I:$I,MATCHUP!$A19,SWISSW!$J:$J,MATCHUP!AX$1,SWISSW!$F:$F,"Draw")+COUNTIFS(SWISSW!$I:$I,MATCHUP!AX$1,SWISSW!$J:$J,MATCHUP!$A19)-COUNTIFS(SWISSW!$I:$I,MATCHUP!AX$1,SWISSW!$J:$J,MATCHUP!$A19,SWISSW!$F:$F,"Draw")),"-")</f>
        <v>-</v>
      </c>
      <c r="AY19" s="5" t="str">
        <f ca="1">IFERROR((COUNTIFS(SWISSW!$I:$I,MATCHUP!$A19,SWISSW!$J:$J,MATCHUP!AY$1,SWISSW!$F:$F,"Won")+COUNTIFS(SWISSW!$I:$I,MATCHUP!AY$1,SWISSW!$J:$J,MATCHUP!$A19,SWISSW!$F:$F,"Lost"))/(COUNTIFS(SWISSW!$I:$I,MATCHUP!$A19,SWISSW!$J:$J,MATCHUP!AY$1)-COUNTIFS(SWISSW!$I:$I,MATCHUP!$A19,SWISSW!$J:$J,MATCHUP!AY$1,SWISSW!$F:$F,"Draw")+COUNTIFS(SWISSW!$I:$I,MATCHUP!AY$1,SWISSW!$J:$J,MATCHUP!$A19)-COUNTIFS(SWISSW!$I:$I,MATCHUP!AY$1,SWISSW!$J:$J,MATCHUP!$A19,SWISSW!$F:$F,"Draw")),"-")</f>
        <v>-</v>
      </c>
      <c r="AZ19" s="5" t="str">
        <f ca="1">IFERROR((COUNTIFS(SWISSW!$I:$I,MATCHUP!$A19,SWISSW!$J:$J,MATCHUP!AZ$1,SWISSW!$F:$F,"Won")+COUNTIFS(SWISSW!$I:$I,MATCHUP!AZ$1,SWISSW!$J:$J,MATCHUP!$A19,SWISSW!$F:$F,"Lost"))/(COUNTIFS(SWISSW!$I:$I,MATCHUP!$A19,SWISSW!$J:$J,MATCHUP!AZ$1)-COUNTIFS(SWISSW!$I:$I,MATCHUP!$A19,SWISSW!$J:$J,MATCHUP!AZ$1,SWISSW!$F:$F,"Draw")+COUNTIFS(SWISSW!$I:$I,MATCHUP!AZ$1,SWISSW!$J:$J,MATCHUP!$A19)-COUNTIFS(SWISSW!$I:$I,MATCHUP!AZ$1,SWISSW!$J:$J,MATCHUP!$A19,SWISSW!$F:$F,"Draw")),"-")</f>
        <v>-</v>
      </c>
      <c r="BA19" s="5" t="str">
        <f ca="1">IFERROR((COUNTIFS(SWISSW!$I:$I,MATCHUP!$A19,SWISSW!$J:$J,MATCHUP!BA$1,SWISSW!$F:$F,"Won")+COUNTIFS(SWISSW!$I:$I,MATCHUP!BA$1,SWISSW!$J:$J,MATCHUP!$A19,SWISSW!$F:$F,"Lost"))/(COUNTIFS(SWISSW!$I:$I,MATCHUP!$A19,SWISSW!$J:$J,MATCHUP!BA$1)-COUNTIFS(SWISSW!$I:$I,MATCHUP!$A19,SWISSW!$J:$J,MATCHUP!BA$1,SWISSW!$F:$F,"Draw")+COUNTIFS(SWISSW!$I:$I,MATCHUP!BA$1,SWISSW!$J:$J,MATCHUP!$A19)-COUNTIFS(SWISSW!$I:$I,MATCHUP!BA$1,SWISSW!$J:$J,MATCHUP!$A19,SWISSW!$F:$F,"Draw")),"-")</f>
        <v>-</v>
      </c>
      <c r="BB19" s="5" t="str">
        <f ca="1">IFERROR((COUNTIFS(SWISSW!$I:$I,MATCHUP!$A19,SWISSW!$J:$J,MATCHUP!BB$1,SWISSW!$F:$F,"Won")+COUNTIFS(SWISSW!$I:$I,MATCHUP!BB$1,SWISSW!$J:$J,MATCHUP!$A19,SWISSW!$F:$F,"Lost"))/(COUNTIFS(SWISSW!$I:$I,MATCHUP!$A19,SWISSW!$J:$J,MATCHUP!BB$1)-COUNTIFS(SWISSW!$I:$I,MATCHUP!$A19,SWISSW!$J:$J,MATCHUP!BB$1,SWISSW!$F:$F,"Draw")+COUNTIFS(SWISSW!$I:$I,MATCHUP!BB$1,SWISSW!$J:$J,MATCHUP!$A19)-COUNTIFS(SWISSW!$I:$I,MATCHUP!BB$1,SWISSW!$J:$J,MATCHUP!$A19,SWISSW!$F:$F,"Draw")),"-")</f>
        <v>-</v>
      </c>
      <c r="BC19" s="5" t="str">
        <f ca="1">IFERROR((COUNTIFS(SWISSW!$I:$I,MATCHUP!$A19,SWISSW!$J:$J,MATCHUP!BC$1,SWISSW!$F:$F,"Won")+COUNTIFS(SWISSW!$I:$I,MATCHUP!BC$1,SWISSW!$J:$J,MATCHUP!$A19,SWISSW!$F:$F,"Lost"))/(COUNTIFS(SWISSW!$I:$I,MATCHUP!$A19,SWISSW!$J:$J,MATCHUP!BC$1)-COUNTIFS(SWISSW!$I:$I,MATCHUP!$A19,SWISSW!$J:$J,MATCHUP!BC$1,SWISSW!$F:$F,"Draw")+COUNTIFS(SWISSW!$I:$I,MATCHUP!BC$1,SWISSW!$J:$J,MATCHUP!$A19)-COUNTIFS(SWISSW!$I:$I,MATCHUP!BC$1,SWISSW!$J:$J,MATCHUP!$A19,SWISSW!$F:$F,"Draw")),"-")</f>
        <v>-</v>
      </c>
      <c r="BD19" s="5">
        <f ca="1">IFERROR((COUNTIFS(SWISSW!$I:$I,MATCHUP!$A19,SWISSW!$J:$J,MATCHUP!BD$1,SWISSW!$F:$F,"Won")+COUNTIFS(SWISSW!$I:$I,MATCHUP!BD$1,SWISSW!$J:$J,MATCHUP!$A19,SWISSW!$F:$F,"Lost"))/(COUNTIFS(SWISSW!$I:$I,MATCHUP!$A19,SWISSW!$J:$J,MATCHUP!BD$1)-COUNTIFS(SWISSW!$I:$I,MATCHUP!$A19,SWISSW!$J:$J,MATCHUP!BD$1,SWISSW!$F:$F,"Draw")+COUNTIFS(SWISSW!$I:$I,MATCHUP!BD$1,SWISSW!$J:$J,MATCHUP!$A19)-COUNTIFS(SWISSW!$I:$I,MATCHUP!BD$1,SWISSW!$J:$J,MATCHUP!$A19,SWISSW!$F:$F,"Draw")),"-")</f>
        <v>0</v>
      </c>
      <c r="BE19" s="5" t="str">
        <f ca="1">IFERROR((COUNTIFS(SWISSW!$I:$I,MATCHUP!$A19,SWISSW!$J:$J,MATCHUP!BE$1,SWISSW!$F:$F,"Won")+COUNTIFS(SWISSW!$I:$I,MATCHUP!BE$1,SWISSW!$J:$J,MATCHUP!$A19,SWISSW!$F:$F,"Lost"))/(COUNTIFS(SWISSW!$I:$I,MATCHUP!$A19,SWISSW!$J:$J,MATCHUP!BE$1)-COUNTIFS(SWISSW!$I:$I,MATCHUP!$A19,SWISSW!$J:$J,MATCHUP!BE$1,SWISSW!$F:$F,"Draw")+COUNTIFS(SWISSW!$I:$I,MATCHUP!BE$1,SWISSW!$J:$J,MATCHUP!$A19)-COUNTIFS(SWISSW!$I:$I,MATCHUP!BE$1,SWISSW!$J:$J,MATCHUP!$A19,SWISSW!$F:$F,"Draw")),"-")</f>
        <v>-</v>
      </c>
      <c r="BF19" s="5" t="str">
        <f ca="1">IFERROR((COUNTIFS(SWISSW!$I:$I,MATCHUP!$A19,SWISSW!$J:$J,MATCHUP!BF$1,SWISSW!$F:$F,"Won")+COUNTIFS(SWISSW!$I:$I,MATCHUP!BF$1,SWISSW!$J:$J,MATCHUP!$A19,SWISSW!$F:$F,"Lost"))/(COUNTIFS(SWISSW!$I:$I,MATCHUP!$A19,SWISSW!$J:$J,MATCHUP!BF$1)-COUNTIFS(SWISSW!$I:$I,MATCHUP!$A19,SWISSW!$J:$J,MATCHUP!BF$1,SWISSW!$F:$F,"Draw")+COUNTIFS(SWISSW!$I:$I,MATCHUP!BF$1,SWISSW!$J:$J,MATCHUP!$A19)-COUNTIFS(SWISSW!$I:$I,MATCHUP!BF$1,SWISSW!$J:$J,MATCHUP!$A19,SWISSW!$F:$F,"Draw")),"-")</f>
        <v>-</v>
      </c>
      <c r="BG19" s="5" t="str">
        <f ca="1">IFERROR((COUNTIFS(SWISSW!$I:$I,MATCHUP!$A19,SWISSW!$J:$J,MATCHUP!BG$1,SWISSW!$F:$F,"Won")+COUNTIFS(SWISSW!$I:$I,MATCHUP!BG$1,SWISSW!$J:$J,MATCHUP!$A19,SWISSW!$F:$F,"Lost"))/(COUNTIFS(SWISSW!$I:$I,MATCHUP!$A19,SWISSW!$J:$J,MATCHUP!BG$1)-COUNTIFS(SWISSW!$I:$I,MATCHUP!$A19,SWISSW!$J:$J,MATCHUP!BG$1,SWISSW!$F:$F,"Draw")+COUNTIFS(SWISSW!$I:$I,MATCHUP!BG$1,SWISSW!$J:$J,MATCHUP!$A19)-COUNTIFS(SWISSW!$I:$I,MATCHUP!BG$1,SWISSW!$J:$J,MATCHUP!$A19,SWISSW!$F:$F,"Draw")),"-")</f>
        <v>-</v>
      </c>
      <c r="BH19" s="5" t="str">
        <f ca="1">IFERROR((COUNTIFS(SWISSW!$I:$I,MATCHUP!$A19,SWISSW!$J:$J,MATCHUP!BH$1,SWISSW!$F:$F,"Won")+COUNTIFS(SWISSW!$I:$I,MATCHUP!BH$1,SWISSW!$J:$J,MATCHUP!$A19,SWISSW!$F:$F,"Lost"))/(COUNTIFS(SWISSW!$I:$I,MATCHUP!$A19,SWISSW!$J:$J,MATCHUP!BH$1)-COUNTIFS(SWISSW!$I:$I,MATCHUP!$A19,SWISSW!$J:$J,MATCHUP!BH$1,SWISSW!$F:$F,"Draw")+COUNTIFS(SWISSW!$I:$I,MATCHUP!BH$1,SWISSW!$J:$J,MATCHUP!$A19)-COUNTIFS(SWISSW!$I:$I,MATCHUP!BH$1,SWISSW!$J:$J,MATCHUP!$A19,SWISSW!$F:$F,"Draw")),"-")</f>
        <v>-</v>
      </c>
      <c r="BI19" s="5" t="str">
        <f ca="1">IFERROR((COUNTIFS(SWISSW!$I:$I,MATCHUP!$A19,SWISSW!$J:$J,MATCHUP!BI$1,SWISSW!$F:$F,"Won")+COUNTIFS(SWISSW!$I:$I,MATCHUP!BI$1,SWISSW!$J:$J,MATCHUP!$A19,SWISSW!$F:$F,"Lost"))/(COUNTIFS(SWISSW!$I:$I,MATCHUP!$A19,SWISSW!$J:$J,MATCHUP!BI$1)-COUNTIFS(SWISSW!$I:$I,MATCHUP!$A19,SWISSW!$J:$J,MATCHUP!BI$1,SWISSW!$F:$F,"Draw")+COUNTIFS(SWISSW!$I:$I,MATCHUP!BI$1,SWISSW!$J:$J,MATCHUP!$A19)-COUNTIFS(SWISSW!$I:$I,MATCHUP!BI$1,SWISSW!$J:$J,MATCHUP!$A19,SWISSW!$F:$F,"Draw")),"-")</f>
        <v>-</v>
      </c>
      <c r="BJ19" s="5" t="str">
        <f ca="1">IFERROR((COUNTIFS(SWISSW!$I:$I,MATCHUP!$A19,SWISSW!$J:$J,MATCHUP!BJ$1,SWISSW!$F:$F,"Won")+COUNTIFS(SWISSW!$I:$I,MATCHUP!BJ$1,SWISSW!$J:$J,MATCHUP!$A19,SWISSW!$F:$F,"Lost"))/(COUNTIFS(SWISSW!$I:$I,MATCHUP!$A19,SWISSW!$J:$J,MATCHUP!BJ$1)-COUNTIFS(SWISSW!$I:$I,MATCHUP!$A19,SWISSW!$J:$J,MATCHUP!BJ$1,SWISSW!$F:$F,"Draw")+COUNTIFS(SWISSW!$I:$I,MATCHUP!BJ$1,SWISSW!$J:$J,MATCHUP!$A19)-COUNTIFS(SWISSW!$I:$I,MATCHUP!BJ$1,SWISSW!$J:$J,MATCHUP!$A19,SWISSW!$F:$F,"Draw")),"-")</f>
        <v>-</v>
      </c>
      <c r="BK19" s="5" t="str">
        <f ca="1">IFERROR((COUNTIFS(SWISSW!$I:$I,MATCHUP!$A19,SWISSW!$J:$J,MATCHUP!BK$1,SWISSW!$F:$F,"Won")+COUNTIFS(SWISSW!$I:$I,MATCHUP!BK$1,SWISSW!$J:$J,MATCHUP!$A19,SWISSW!$F:$F,"Lost"))/(COUNTIFS(SWISSW!$I:$I,MATCHUP!$A19,SWISSW!$J:$J,MATCHUP!BK$1)-COUNTIFS(SWISSW!$I:$I,MATCHUP!$A19,SWISSW!$J:$J,MATCHUP!BK$1,SWISSW!$F:$F,"Draw")+COUNTIFS(SWISSW!$I:$I,MATCHUP!BK$1,SWISSW!$J:$J,MATCHUP!$A19)-COUNTIFS(SWISSW!$I:$I,MATCHUP!BK$1,SWISSW!$J:$J,MATCHUP!$A19,SWISSW!$F:$F,"Draw")),"-")</f>
        <v>-</v>
      </c>
      <c r="BL19" s="5" t="str">
        <f ca="1">IFERROR((COUNTIFS(SWISSW!$I:$I,MATCHUP!$A19,SWISSW!$J:$J,MATCHUP!BL$1,SWISSW!$F:$F,"Won")+COUNTIFS(SWISSW!$I:$I,MATCHUP!BL$1,SWISSW!$J:$J,MATCHUP!$A19,SWISSW!$F:$F,"Lost"))/(COUNTIFS(SWISSW!$I:$I,MATCHUP!$A19,SWISSW!$J:$J,MATCHUP!BL$1)-COUNTIFS(SWISSW!$I:$I,MATCHUP!$A19,SWISSW!$J:$J,MATCHUP!BL$1,SWISSW!$F:$F,"Draw")+COUNTIFS(SWISSW!$I:$I,MATCHUP!BL$1,SWISSW!$J:$J,MATCHUP!$A19)-COUNTIFS(SWISSW!$I:$I,MATCHUP!BL$1,SWISSW!$J:$J,MATCHUP!$A19,SWISSW!$F:$F,"Draw")),"-")</f>
        <v>-</v>
      </c>
      <c r="BM19" s="5">
        <f ca="1">IFERROR((COUNTIFS(SWISSW!$I:$I,MATCHUP!$A19,SWISSW!$J:$J,MATCHUP!BM$1,SWISSW!$F:$F,"Won")+COUNTIFS(SWISSW!$I:$I,MATCHUP!BM$1,SWISSW!$J:$J,MATCHUP!$A19,SWISSW!$F:$F,"Lost"))/(COUNTIFS(SWISSW!$I:$I,MATCHUP!$A19,SWISSW!$J:$J,MATCHUP!BM$1)-COUNTIFS(SWISSW!$I:$I,MATCHUP!$A19,SWISSW!$J:$J,MATCHUP!BM$1,SWISSW!$F:$F,"Draw")+COUNTIFS(SWISSW!$I:$I,MATCHUP!BM$1,SWISSW!$J:$J,MATCHUP!$A19)-COUNTIFS(SWISSW!$I:$I,MATCHUP!BM$1,SWISSW!$J:$J,MATCHUP!$A19,SWISSW!$F:$F,"Draw")),"-")</f>
        <v>1</v>
      </c>
      <c r="BN19" s="5" t="str">
        <f ca="1">IFERROR((COUNTIFS(SWISSW!$I:$I,MATCHUP!$A19,SWISSW!$J:$J,MATCHUP!BN$1,SWISSW!$F:$F,"Won")+COUNTIFS(SWISSW!$I:$I,MATCHUP!BN$1,SWISSW!$J:$J,MATCHUP!$A19,SWISSW!$F:$F,"Lost"))/(COUNTIFS(SWISSW!$I:$I,MATCHUP!$A19,SWISSW!$J:$J,MATCHUP!BN$1)-COUNTIFS(SWISSW!$I:$I,MATCHUP!$A19,SWISSW!$J:$J,MATCHUP!BN$1,SWISSW!$F:$F,"Draw")+COUNTIFS(SWISSW!$I:$I,MATCHUP!BN$1,SWISSW!$J:$J,MATCHUP!$A19)-COUNTIFS(SWISSW!$I:$I,MATCHUP!BN$1,SWISSW!$J:$J,MATCHUP!$A19,SWISSW!$F:$F,"Draw")),"-")</f>
        <v>-</v>
      </c>
      <c r="BO19" s="5" t="str">
        <f ca="1">IFERROR((COUNTIFS(SWISSW!$I:$I,MATCHUP!$A19,SWISSW!$J:$J,MATCHUP!BO$1,SWISSW!$F:$F,"Won")+COUNTIFS(SWISSW!$I:$I,MATCHUP!BO$1,SWISSW!$J:$J,MATCHUP!$A19,SWISSW!$F:$F,"Lost"))/(COUNTIFS(SWISSW!$I:$I,MATCHUP!$A19,SWISSW!$J:$J,MATCHUP!BO$1)-COUNTIFS(SWISSW!$I:$I,MATCHUP!$A19,SWISSW!$J:$J,MATCHUP!BO$1,SWISSW!$F:$F,"Draw")+COUNTIFS(SWISSW!$I:$I,MATCHUP!BO$1,SWISSW!$J:$J,MATCHUP!$A19)-COUNTIFS(SWISSW!$I:$I,MATCHUP!BO$1,SWISSW!$J:$J,MATCHUP!$A19,SWISSW!$F:$F,"Draw")),"-")</f>
        <v>-</v>
      </c>
      <c r="BP19" s="5" t="str">
        <f ca="1">IFERROR((COUNTIFS(SWISSW!$I:$I,MATCHUP!$A19,SWISSW!$J:$J,MATCHUP!BP$1,SWISSW!$F:$F,"Won")+COUNTIFS(SWISSW!$I:$I,MATCHUP!BP$1,SWISSW!$J:$J,MATCHUP!$A19,SWISSW!$F:$F,"Lost"))/(COUNTIFS(SWISSW!$I:$I,MATCHUP!$A19,SWISSW!$J:$J,MATCHUP!BP$1)-COUNTIFS(SWISSW!$I:$I,MATCHUP!$A19,SWISSW!$J:$J,MATCHUP!BP$1,SWISSW!$F:$F,"Draw")+COUNTIFS(SWISSW!$I:$I,MATCHUP!BP$1,SWISSW!$J:$J,MATCHUP!$A19)-COUNTIFS(SWISSW!$I:$I,MATCHUP!BP$1,SWISSW!$J:$J,MATCHUP!$A19,SWISSW!$F:$F,"Draw")),"-")</f>
        <v>-</v>
      </c>
      <c r="BQ19" s="5" t="str">
        <f ca="1">IFERROR((COUNTIFS(SWISSW!$I:$I,MATCHUP!$A19,SWISSW!$J:$J,MATCHUP!BQ$1,SWISSW!$F:$F,"Won")+COUNTIFS(SWISSW!$I:$I,MATCHUP!BQ$1,SWISSW!$J:$J,MATCHUP!$A19,SWISSW!$F:$F,"Lost"))/(COUNTIFS(SWISSW!$I:$I,MATCHUP!$A19,SWISSW!$J:$J,MATCHUP!BQ$1)-COUNTIFS(SWISSW!$I:$I,MATCHUP!$A19,SWISSW!$J:$J,MATCHUP!BQ$1,SWISSW!$F:$F,"Draw")+COUNTIFS(SWISSW!$I:$I,MATCHUP!BQ$1,SWISSW!$J:$J,MATCHUP!$A19)-COUNTIFS(SWISSW!$I:$I,MATCHUP!BQ$1,SWISSW!$J:$J,MATCHUP!$A19,SWISSW!$F:$F,"Draw")),"-")</f>
        <v>-</v>
      </c>
      <c r="BR19" s="5" t="str">
        <f ca="1">IFERROR((COUNTIFS(SWISSW!$I:$I,MATCHUP!$A19,SWISSW!$J:$J,MATCHUP!BR$1,SWISSW!$F:$F,"Won")+COUNTIFS(SWISSW!$I:$I,MATCHUP!BR$1,SWISSW!$J:$J,MATCHUP!$A19,SWISSW!$F:$F,"Lost"))/(COUNTIFS(SWISSW!$I:$I,MATCHUP!$A19,SWISSW!$J:$J,MATCHUP!BR$1)-COUNTIFS(SWISSW!$I:$I,MATCHUP!$A19,SWISSW!$J:$J,MATCHUP!BR$1,SWISSW!$F:$F,"Draw")+COUNTIFS(SWISSW!$I:$I,MATCHUP!BR$1,SWISSW!$J:$J,MATCHUP!$A19)-COUNTIFS(SWISSW!$I:$I,MATCHUP!BR$1,SWISSW!$J:$J,MATCHUP!$A19,SWISSW!$F:$F,"Draw")),"-")</f>
        <v>-</v>
      </c>
      <c r="BS19" s="5" t="str">
        <f ca="1">IFERROR((COUNTIFS(SWISSW!$I:$I,MATCHUP!$A19,SWISSW!$J:$J,MATCHUP!BS$1,SWISSW!$F:$F,"Won")+COUNTIFS(SWISSW!$I:$I,MATCHUP!BS$1,SWISSW!$J:$J,MATCHUP!$A19,SWISSW!$F:$F,"Lost"))/(COUNTIFS(SWISSW!$I:$I,MATCHUP!$A19,SWISSW!$J:$J,MATCHUP!BS$1)-COUNTIFS(SWISSW!$I:$I,MATCHUP!$A19,SWISSW!$J:$J,MATCHUP!BS$1,SWISSW!$F:$F,"Draw")+COUNTIFS(SWISSW!$I:$I,MATCHUP!BS$1,SWISSW!$J:$J,MATCHUP!$A19)-COUNTIFS(SWISSW!$I:$I,MATCHUP!BS$1,SWISSW!$J:$J,MATCHUP!$A19,SWISSW!$F:$F,"Draw")),"-")</f>
        <v>-</v>
      </c>
      <c r="BT19" s="5" t="str">
        <f ca="1">IFERROR((COUNTIFS(SWISSW!$I:$I,MATCHUP!$A19,SWISSW!$J:$J,MATCHUP!BT$1,SWISSW!$F:$F,"Won")+COUNTIFS(SWISSW!$I:$I,MATCHUP!BT$1,SWISSW!$J:$J,MATCHUP!$A19,SWISSW!$F:$F,"Lost"))/(COUNTIFS(SWISSW!$I:$I,MATCHUP!$A19,SWISSW!$J:$J,MATCHUP!BT$1)-COUNTIFS(SWISSW!$I:$I,MATCHUP!$A19,SWISSW!$J:$J,MATCHUP!BT$1,SWISSW!$F:$F,"Draw")+COUNTIFS(SWISSW!$I:$I,MATCHUP!BT$1,SWISSW!$J:$J,MATCHUP!$A19)-COUNTIFS(SWISSW!$I:$I,MATCHUP!BT$1,SWISSW!$J:$J,MATCHUP!$A19,SWISSW!$F:$F,"Draw")),"-")</f>
        <v>-</v>
      </c>
      <c r="BU19" s="5" t="str">
        <f ca="1">IFERROR((COUNTIFS(SWISSW!$I:$I,MATCHUP!$A19,SWISSW!$J:$J,MATCHUP!BU$1,SWISSW!$F:$F,"Won")+COUNTIFS(SWISSW!$I:$I,MATCHUP!BU$1,SWISSW!$J:$J,MATCHUP!$A19,SWISSW!$F:$F,"Lost"))/(COUNTIFS(SWISSW!$I:$I,MATCHUP!$A19,SWISSW!$J:$J,MATCHUP!BU$1)-COUNTIFS(SWISSW!$I:$I,MATCHUP!$A19,SWISSW!$J:$J,MATCHUP!BU$1,SWISSW!$F:$F,"Draw")+COUNTIFS(SWISSW!$I:$I,MATCHUP!BU$1,SWISSW!$J:$J,MATCHUP!$A19)-COUNTIFS(SWISSW!$I:$I,MATCHUP!BU$1,SWISSW!$J:$J,MATCHUP!$A19,SWISSW!$F:$F,"Draw")),"-")</f>
        <v>-</v>
      </c>
      <c r="BV19" s="5" t="str">
        <f ca="1">IFERROR((COUNTIFS(SWISSW!$I:$I,MATCHUP!$A19,SWISSW!$J:$J,MATCHUP!BV$1,SWISSW!$F:$F,"Won")+COUNTIFS(SWISSW!$I:$I,MATCHUP!BV$1,SWISSW!$J:$J,MATCHUP!$A19,SWISSW!$F:$F,"Lost"))/(COUNTIFS(SWISSW!$I:$I,MATCHUP!$A19,SWISSW!$J:$J,MATCHUP!BV$1)-COUNTIFS(SWISSW!$I:$I,MATCHUP!$A19,SWISSW!$J:$J,MATCHUP!BV$1,SWISSW!$F:$F,"Draw")+COUNTIFS(SWISSW!$I:$I,MATCHUP!BV$1,SWISSW!$J:$J,MATCHUP!$A19)-COUNTIFS(SWISSW!$I:$I,MATCHUP!BV$1,SWISSW!$J:$J,MATCHUP!$A19,SWISSW!$F:$F,"Draw")),"-")</f>
        <v>-</v>
      </c>
      <c r="BW19" s="5" t="str">
        <f ca="1">IFERROR((COUNTIFS(SWISSW!$I:$I,MATCHUP!$A19,SWISSW!$J:$J,MATCHUP!BW$1,SWISSW!$F:$F,"Won")+COUNTIFS(SWISSW!$I:$I,MATCHUP!BW$1,SWISSW!$J:$J,MATCHUP!$A19,SWISSW!$F:$F,"Lost"))/(COUNTIFS(SWISSW!$I:$I,MATCHUP!$A19,SWISSW!$J:$J,MATCHUP!BW$1)-COUNTIFS(SWISSW!$I:$I,MATCHUP!$A19,SWISSW!$J:$J,MATCHUP!BW$1,SWISSW!$F:$F,"Draw")+COUNTIFS(SWISSW!$I:$I,MATCHUP!BW$1,SWISSW!$J:$J,MATCHUP!$A19)-COUNTIFS(SWISSW!$I:$I,MATCHUP!BW$1,SWISSW!$J:$J,MATCHUP!$A19,SWISSW!$F:$F,"Draw")),"-")</f>
        <v>-</v>
      </c>
      <c r="BX19" s="5" t="str">
        <f ca="1">IFERROR((COUNTIFS(SWISSW!$I:$I,MATCHUP!$A19,SWISSW!$J:$J,MATCHUP!BX$1,SWISSW!$F:$F,"Won")+COUNTIFS(SWISSW!$I:$I,MATCHUP!BX$1,SWISSW!$J:$J,MATCHUP!$A19,SWISSW!$F:$F,"Lost"))/(COUNTIFS(SWISSW!$I:$I,MATCHUP!$A19,SWISSW!$J:$J,MATCHUP!BX$1)-COUNTIFS(SWISSW!$I:$I,MATCHUP!$A19,SWISSW!$J:$J,MATCHUP!BX$1,SWISSW!$F:$F,"Draw")+COUNTIFS(SWISSW!$I:$I,MATCHUP!BX$1,SWISSW!$J:$J,MATCHUP!$A19)-COUNTIFS(SWISSW!$I:$I,MATCHUP!BX$1,SWISSW!$J:$J,MATCHUP!$A19,SWISSW!$F:$F,"Draw")),"-")</f>
        <v>-</v>
      </c>
      <c r="BY19" s="5" t="str">
        <f ca="1">IFERROR((COUNTIFS(SWISSW!$I:$I,MATCHUP!$A19,SWISSW!$J:$J,MATCHUP!BY$1,SWISSW!$F:$F,"Won")+COUNTIFS(SWISSW!$I:$I,MATCHUP!BY$1,SWISSW!$J:$J,MATCHUP!$A19,SWISSW!$F:$F,"Lost"))/(COUNTIFS(SWISSW!$I:$I,MATCHUP!$A19,SWISSW!$J:$J,MATCHUP!BY$1)-COUNTIFS(SWISSW!$I:$I,MATCHUP!$A19,SWISSW!$J:$J,MATCHUP!BY$1,SWISSW!$F:$F,"Draw")+COUNTIFS(SWISSW!$I:$I,MATCHUP!BY$1,SWISSW!$J:$J,MATCHUP!$A19)-COUNTIFS(SWISSW!$I:$I,MATCHUP!BY$1,SWISSW!$J:$J,MATCHUP!$A19,SWISSW!$F:$F,"Draw")),"-")</f>
        <v>-</v>
      </c>
      <c r="BZ19" s="5" t="str">
        <f ca="1">IFERROR((COUNTIFS(SWISSW!$I:$I,MATCHUP!$A19,SWISSW!$J:$J,MATCHUP!BZ$1,SWISSW!$F:$F,"Won")+COUNTIFS(SWISSW!$I:$I,MATCHUP!BZ$1,SWISSW!$J:$J,MATCHUP!$A19,SWISSW!$F:$F,"Lost"))/(COUNTIFS(SWISSW!$I:$I,MATCHUP!$A19,SWISSW!$J:$J,MATCHUP!BZ$1)-COUNTIFS(SWISSW!$I:$I,MATCHUP!$A19,SWISSW!$J:$J,MATCHUP!BZ$1,SWISSW!$F:$F,"Draw")+COUNTIFS(SWISSW!$I:$I,MATCHUP!BZ$1,SWISSW!$J:$J,MATCHUP!$A19)-COUNTIFS(SWISSW!$I:$I,MATCHUP!BZ$1,SWISSW!$J:$J,MATCHUP!$A19,SWISSW!$F:$F,"Draw")),"-")</f>
        <v>-</v>
      </c>
      <c r="CA19" s="5" t="str">
        <f ca="1">IFERROR((COUNTIFS(SWISSW!$I:$I,MATCHUP!$A19,SWISSW!$J:$J,MATCHUP!CA$1,SWISSW!$F:$F,"Won")+COUNTIFS(SWISSW!$I:$I,MATCHUP!CA$1,SWISSW!$J:$J,MATCHUP!$A19,SWISSW!$F:$F,"Lost"))/(COUNTIFS(SWISSW!$I:$I,MATCHUP!$A19,SWISSW!$J:$J,MATCHUP!CA$1)-COUNTIFS(SWISSW!$I:$I,MATCHUP!$A19,SWISSW!$J:$J,MATCHUP!CA$1,SWISSW!$F:$F,"Draw")+COUNTIFS(SWISSW!$I:$I,MATCHUP!CA$1,SWISSW!$J:$J,MATCHUP!$A19)-COUNTIFS(SWISSW!$I:$I,MATCHUP!CA$1,SWISSW!$J:$J,MATCHUP!$A19,SWISSW!$F:$F,"Draw")),"-")</f>
        <v>-</v>
      </c>
      <c r="CB19" s="5" t="str">
        <f ca="1">IFERROR((COUNTIFS(SWISSW!$I:$I,MATCHUP!$A19,SWISSW!$J:$J,MATCHUP!CB$1,SWISSW!$F:$F,"Won")+COUNTIFS(SWISSW!$I:$I,MATCHUP!CB$1,SWISSW!$J:$J,MATCHUP!$A19,SWISSW!$F:$F,"Lost"))/(COUNTIFS(SWISSW!$I:$I,MATCHUP!$A19,SWISSW!$J:$J,MATCHUP!CB$1)-COUNTIFS(SWISSW!$I:$I,MATCHUP!$A19,SWISSW!$J:$J,MATCHUP!CB$1,SWISSW!$F:$F,"Draw")+COUNTIFS(SWISSW!$I:$I,MATCHUP!CB$1,SWISSW!$J:$J,MATCHUP!$A19)-COUNTIFS(SWISSW!$I:$I,MATCHUP!CB$1,SWISSW!$J:$J,MATCHUP!$A19,SWISSW!$F:$F,"Draw")),"-")</f>
        <v>-</v>
      </c>
      <c r="CC19" s="5" t="str">
        <f ca="1">IFERROR((COUNTIFS(SWISSW!$I:$I,MATCHUP!$A19,SWISSW!$J:$J,MATCHUP!CC$1,SWISSW!$F:$F,"Won")+COUNTIFS(SWISSW!$I:$I,MATCHUP!CC$1,SWISSW!$J:$J,MATCHUP!$A19,SWISSW!$F:$F,"Lost"))/(COUNTIFS(SWISSW!$I:$I,MATCHUP!$A19,SWISSW!$J:$J,MATCHUP!CC$1)-COUNTIFS(SWISSW!$I:$I,MATCHUP!$A19,SWISSW!$J:$J,MATCHUP!CC$1,SWISSW!$F:$F,"Draw")+COUNTIFS(SWISSW!$I:$I,MATCHUP!CC$1,SWISSW!$J:$J,MATCHUP!$A19)-COUNTIFS(SWISSW!$I:$I,MATCHUP!CC$1,SWISSW!$J:$J,MATCHUP!$A19,SWISSW!$F:$F,"Draw")),"-")</f>
        <v>-</v>
      </c>
      <c r="CD19" s="5" t="str">
        <f ca="1">IFERROR((COUNTIFS(SWISSW!$I:$I,MATCHUP!$A19,SWISSW!$J:$J,MATCHUP!CD$1,SWISSW!$F:$F,"Won")+COUNTIFS(SWISSW!$I:$I,MATCHUP!CD$1,SWISSW!$J:$J,MATCHUP!$A19,SWISSW!$F:$F,"Lost"))/(COUNTIFS(SWISSW!$I:$I,MATCHUP!$A19,SWISSW!$J:$J,MATCHUP!CD$1)-COUNTIFS(SWISSW!$I:$I,MATCHUP!$A19,SWISSW!$J:$J,MATCHUP!CD$1,SWISSW!$F:$F,"Draw")+COUNTIFS(SWISSW!$I:$I,MATCHUP!CD$1,SWISSW!$J:$J,MATCHUP!$A19)-COUNTIFS(SWISSW!$I:$I,MATCHUP!CD$1,SWISSW!$J:$J,MATCHUP!$A19,SWISSW!$F:$F,"Draw")),"-")</f>
        <v>-</v>
      </c>
      <c r="CE19" s="5" t="str">
        <f ca="1">IFERROR((COUNTIFS(SWISSW!$I:$I,MATCHUP!$A19,SWISSW!$J:$J,MATCHUP!CE$1,SWISSW!$F:$F,"Won")+COUNTIFS(SWISSW!$I:$I,MATCHUP!CE$1,SWISSW!$J:$J,MATCHUP!$A19,SWISSW!$F:$F,"Lost"))/(COUNTIFS(SWISSW!$I:$I,MATCHUP!$A19,SWISSW!$J:$J,MATCHUP!CE$1)-COUNTIFS(SWISSW!$I:$I,MATCHUP!$A19,SWISSW!$J:$J,MATCHUP!CE$1,SWISSW!$F:$F,"Draw")+COUNTIFS(SWISSW!$I:$I,MATCHUP!CE$1,SWISSW!$J:$J,MATCHUP!$A19)-COUNTIFS(SWISSW!$I:$I,MATCHUP!CE$1,SWISSW!$J:$J,MATCHUP!$A19,SWISSW!$F:$F,"Draw")),"-")</f>
        <v>-</v>
      </c>
      <c r="CF19" s="5" t="str">
        <f ca="1">IFERROR((COUNTIFS(SWISSW!$I:$I,MATCHUP!$A19,SWISSW!$J:$J,MATCHUP!CF$1,SWISSW!$F:$F,"Won")+COUNTIFS(SWISSW!$I:$I,MATCHUP!CF$1,SWISSW!$J:$J,MATCHUP!$A19,SWISSW!$F:$F,"Lost"))/(COUNTIFS(SWISSW!$I:$I,MATCHUP!$A19,SWISSW!$J:$J,MATCHUP!CF$1)-COUNTIFS(SWISSW!$I:$I,MATCHUP!$A19,SWISSW!$J:$J,MATCHUP!CF$1,SWISSW!$F:$F,"Draw")+COUNTIFS(SWISSW!$I:$I,MATCHUP!CF$1,SWISSW!$J:$J,MATCHUP!$A19)-COUNTIFS(SWISSW!$I:$I,MATCHUP!CF$1,SWISSW!$J:$J,MATCHUP!$A19,SWISSW!$F:$F,"Draw")),"-")</f>
        <v>-</v>
      </c>
      <c r="CG19" s="5" t="str">
        <f ca="1">IFERROR((COUNTIFS(SWISSW!$I:$I,MATCHUP!$A19,SWISSW!$J:$J,MATCHUP!CG$1,SWISSW!$F:$F,"Won")+COUNTIFS(SWISSW!$I:$I,MATCHUP!CG$1,SWISSW!$J:$J,MATCHUP!$A19,SWISSW!$F:$F,"Lost"))/(COUNTIFS(SWISSW!$I:$I,MATCHUP!$A19,SWISSW!$J:$J,MATCHUP!CG$1)-COUNTIFS(SWISSW!$I:$I,MATCHUP!$A19,SWISSW!$J:$J,MATCHUP!CG$1,SWISSW!$F:$F,"Draw")+COUNTIFS(SWISSW!$I:$I,MATCHUP!CG$1,SWISSW!$J:$J,MATCHUP!$A19)-COUNTIFS(SWISSW!$I:$I,MATCHUP!CG$1,SWISSW!$J:$J,MATCHUP!$A19,SWISSW!$F:$F,"Draw")),"-")</f>
        <v>-</v>
      </c>
      <c r="CH19" s="5" t="str">
        <f ca="1">IFERROR((COUNTIFS(SWISSW!$I:$I,MATCHUP!$A19,SWISSW!$J:$J,MATCHUP!CH$1,SWISSW!$F:$F,"Won")+COUNTIFS(SWISSW!$I:$I,MATCHUP!CH$1,SWISSW!$J:$J,MATCHUP!$A19,SWISSW!$F:$F,"Lost"))/(COUNTIFS(SWISSW!$I:$I,MATCHUP!$A19,SWISSW!$J:$J,MATCHUP!CH$1)-COUNTIFS(SWISSW!$I:$I,MATCHUP!$A19,SWISSW!$J:$J,MATCHUP!CH$1,SWISSW!$F:$F,"Draw")+COUNTIFS(SWISSW!$I:$I,MATCHUP!CH$1,SWISSW!$J:$J,MATCHUP!$A19)-COUNTIFS(SWISSW!$I:$I,MATCHUP!CH$1,SWISSW!$J:$J,MATCHUP!$A19,SWISSW!$F:$F,"Draw")),"-")</f>
        <v>-</v>
      </c>
      <c r="CI19" s="5" t="str">
        <f ca="1">IFERROR((COUNTIFS(SWISSW!$I:$I,MATCHUP!$A19,SWISSW!$J:$J,MATCHUP!CI$1,SWISSW!$F:$F,"Won")+COUNTIFS(SWISSW!$I:$I,MATCHUP!CI$1,SWISSW!$J:$J,MATCHUP!$A19,SWISSW!$F:$F,"Lost"))/(COUNTIFS(SWISSW!$I:$I,MATCHUP!$A19,SWISSW!$J:$J,MATCHUP!CI$1)-COUNTIFS(SWISSW!$I:$I,MATCHUP!$A19,SWISSW!$J:$J,MATCHUP!CI$1,SWISSW!$F:$F,"Draw")+COUNTIFS(SWISSW!$I:$I,MATCHUP!CI$1,SWISSW!$J:$J,MATCHUP!$A19)-COUNTIFS(SWISSW!$I:$I,MATCHUP!CI$1,SWISSW!$J:$J,MATCHUP!$A19,SWISSW!$F:$F,"Draw")),"-")</f>
        <v>-</v>
      </c>
      <c r="CJ19" s="5" t="str">
        <f ca="1">IFERROR((COUNTIFS(SWISSW!$I:$I,MATCHUP!$A19,SWISSW!$J:$J,MATCHUP!CJ$1,SWISSW!$F:$F,"Won")+COUNTIFS(SWISSW!$I:$I,MATCHUP!CJ$1,SWISSW!$J:$J,MATCHUP!$A19,SWISSW!$F:$F,"Lost"))/(COUNTIFS(SWISSW!$I:$I,MATCHUP!$A19,SWISSW!$J:$J,MATCHUP!CJ$1)-COUNTIFS(SWISSW!$I:$I,MATCHUP!$A19,SWISSW!$J:$J,MATCHUP!CJ$1,SWISSW!$F:$F,"Draw")+COUNTIFS(SWISSW!$I:$I,MATCHUP!CJ$1,SWISSW!$J:$J,MATCHUP!$A19)-COUNTIFS(SWISSW!$I:$I,MATCHUP!CJ$1,SWISSW!$J:$J,MATCHUP!$A19,SWISSW!$F:$F,"Draw")),"-")</f>
        <v>-</v>
      </c>
      <c r="CK19" s="5" t="str">
        <f ca="1">IFERROR((COUNTIFS(SWISSW!$I:$I,MATCHUP!$A19,SWISSW!$J:$J,MATCHUP!CK$1,SWISSW!$F:$F,"Won")+COUNTIFS(SWISSW!$I:$I,MATCHUP!CK$1,SWISSW!$J:$J,MATCHUP!$A19,SWISSW!$F:$F,"Lost"))/(COUNTIFS(SWISSW!$I:$I,MATCHUP!$A19,SWISSW!$J:$J,MATCHUP!CK$1)-COUNTIFS(SWISSW!$I:$I,MATCHUP!$A19,SWISSW!$J:$J,MATCHUP!CK$1,SWISSW!$F:$F,"Draw")+COUNTIFS(SWISSW!$I:$I,MATCHUP!CK$1,SWISSW!$J:$J,MATCHUP!$A19)-COUNTIFS(SWISSW!$I:$I,MATCHUP!CK$1,SWISSW!$J:$J,MATCHUP!$A19,SWISSW!$F:$F,"Draw")),"-")</f>
        <v>-</v>
      </c>
      <c r="CL19" s="5" t="str">
        <f ca="1">IFERROR((COUNTIFS(SWISSW!$I:$I,MATCHUP!$A19,SWISSW!$J:$J,MATCHUP!CL$1,SWISSW!$F:$F,"Won")+COUNTIFS(SWISSW!$I:$I,MATCHUP!CL$1,SWISSW!$J:$J,MATCHUP!$A19,SWISSW!$F:$F,"Lost"))/(COUNTIFS(SWISSW!$I:$I,MATCHUP!$A19,SWISSW!$J:$J,MATCHUP!CL$1)-COUNTIFS(SWISSW!$I:$I,MATCHUP!$A19,SWISSW!$J:$J,MATCHUP!CL$1,SWISSW!$F:$F,"Draw")+COUNTIFS(SWISSW!$I:$I,MATCHUP!CL$1,SWISSW!$J:$J,MATCHUP!$A19)-COUNTIFS(SWISSW!$I:$I,MATCHUP!CL$1,SWISSW!$J:$J,MATCHUP!$A19,SWISSW!$F:$F,"Draw")),"-")</f>
        <v>-</v>
      </c>
      <c r="CM19" s="5" t="str">
        <f ca="1">IFERROR((COUNTIFS(SWISSW!$I:$I,MATCHUP!$A19,SWISSW!$J:$J,MATCHUP!CM$1,SWISSW!$F:$F,"Won")+COUNTIFS(SWISSW!$I:$I,MATCHUP!CM$1,SWISSW!$J:$J,MATCHUP!$A19,SWISSW!$F:$F,"Lost"))/(COUNTIFS(SWISSW!$I:$I,MATCHUP!$A19,SWISSW!$J:$J,MATCHUP!CM$1)-COUNTIFS(SWISSW!$I:$I,MATCHUP!$A19,SWISSW!$J:$J,MATCHUP!CM$1,SWISSW!$F:$F,"Draw")+COUNTIFS(SWISSW!$I:$I,MATCHUP!CM$1,SWISSW!$J:$J,MATCHUP!$A19)-COUNTIFS(SWISSW!$I:$I,MATCHUP!CM$1,SWISSW!$J:$J,MATCHUP!$A19,SWISSW!$F:$F,"Draw")),"-")</f>
        <v>-</v>
      </c>
      <c r="CN19" s="5" t="str">
        <f ca="1">IFERROR((COUNTIFS(SWISSW!$I:$I,MATCHUP!$A19,SWISSW!$J:$J,MATCHUP!CN$1,SWISSW!$F:$F,"Won")+COUNTIFS(SWISSW!$I:$I,MATCHUP!CN$1,SWISSW!$J:$J,MATCHUP!$A19,SWISSW!$F:$F,"Lost"))/(COUNTIFS(SWISSW!$I:$I,MATCHUP!$A19,SWISSW!$J:$J,MATCHUP!CN$1)-COUNTIFS(SWISSW!$I:$I,MATCHUP!$A19,SWISSW!$J:$J,MATCHUP!CN$1,SWISSW!$F:$F,"Draw")+COUNTIFS(SWISSW!$I:$I,MATCHUP!CN$1,SWISSW!$J:$J,MATCHUP!$A19)-COUNTIFS(SWISSW!$I:$I,MATCHUP!CN$1,SWISSW!$J:$J,MATCHUP!$A19,SWISSW!$F:$F,"Draw")),"-")</f>
        <v>-</v>
      </c>
      <c r="CO19" s="5" t="str">
        <f ca="1">IFERROR((COUNTIFS(SWISSW!$I:$I,MATCHUP!$A19,SWISSW!$J:$J,MATCHUP!CO$1,SWISSW!$F:$F,"Won")+COUNTIFS(SWISSW!$I:$I,MATCHUP!CO$1,SWISSW!$J:$J,MATCHUP!$A19,SWISSW!$F:$F,"Lost"))/(COUNTIFS(SWISSW!$I:$I,MATCHUP!$A19,SWISSW!$J:$J,MATCHUP!CO$1)-COUNTIFS(SWISSW!$I:$I,MATCHUP!$A19,SWISSW!$J:$J,MATCHUP!CO$1,SWISSW!$F:$F,"Draw")+COUNTIFS(SWISSW!$I:$I,MATCHUP!CO$1,SWISSW!$J:$J,MATCHUP!$A19)-COUNTIFS(SWISSW!$I:$I,MATCHUP!CO$1,SWISSW!$J:$J,MATCHUP!$A19,SWISSW!$F:$F,"Draw")),"-")</f>
        <v>-</v>
      </c>
      <c r="CP19" s="5" t="str">
        <f ca="1">IFERROR((COUNTIFS(SWISSW!$I:$I,MATCHUP!$A19,SWISSW!$J:$J,MATCHUP!CP$1,SWISSW!$F:$F,"Won")+COUNTIFS(SWISSW!$I:$I,MATCHUP!CP$1,SWISSW!$J:$J,MATCHUP!$A19,SWISSW!$F:$F,"Lost"))/(COUNTIFS(SWISSW!$I:$I,MATCHUP!$A19,SWISSW!$J:$J,MATCHUP!CP$1)-COUNTIFS(SWISSW!$I:$I,MATCHUP!$A19,SWISSW!$J:$J,MATCHUP!CP$1,SWISSW!$F:$F,"Draw")+COUNTIFS(SWISSW!$I:$I,MATCHUP!CP$1,SWISSW!$J:$J,MATCHUP!$A19)-COUNTIFS(SWISSW!$I:$I,MATCHUP!CP$1,SWISSW!$J:$J,MATCHUP!$A19,SWISSW!$F:$F,"Draw")),"-")</f>
        <v>-</v>
      </c>
      <c r="CQ19" s="5" t="str">
        <f ca="1">IFERROR((COUNTIFS(SWISSW!$I:$I,MATCHUP!$A19,SWISSW!$J:$J,MATCHUP!CQ$1,SWISSW!$F:$F,"Won")+COUNTIFS(SWISSW!$I:$I,MATCHUP!CQ$1,SWISSW!$J:$J,MATCHUP!$A19,SWISSW!$F:$F,"Lost"))/(COUNTIFS(SWISSW!$I:$I,MATCHUP!$A19,SWISSW!$J:$J,MATCHUP!CQ$1)-COUNTIFS(SWISSW!$I:$I,MATCHUP!$A19,SWISSW!$J:$J,MATCHUP!CQ$1,SWISSW!$F:$F,"Draw")+COUNTIFS(SWISSW!$I:$I,MATCHUP!CQ$1,SWISSW!$J:$J,MATCHUP!$A19)-COUNTIFS(SWISSW!$I:$I,MATCHUP!CQ$1,SWISSW!$J:$J,MATCHUP!$A19,SWISSW!$F:$F,"Draw")),"-")</f>
        <v>-</v>
      </c>
      <c r="CR19" s="5" t="str">
        <f ca="1">IFERROR((COUNTIFS(SWISSW!$I:$I,MATCHUP!$A19,SWISSW!$J:$J,MATCHUP!CR$1,SWISSW!$F:$F,"Won")+COUNTIFS(SWISSW!$I:$I,MATCHUP!CR$1,SWISSW!$J:$J,MATCHUP!$A19,SWISSW!$F:$F,"Lost"))/(COUNTIFS(SWISSW!$I:$I,MATCHUP!$A19,SWISSW!$J:$J,MATCHUP!CR$1)-COUNTIFS(SWISSW!$I:$I,MATCHUP!$A19,SWISSW!$J:$J,MATCHUP!CR$1,SWISSW!$F:$F,"Draw")+COUNTIFS(SWISSW!$I:$I,MATCHUP!CR$1,SWISSW!$J:$J,MATCHUP!$A19)-COUNTIFS(SWISSW!$I:$I,MATCHUP!CR$1,SWISSW!$J:$J,MATCHUP!$A19,SWISSW!$F:$F,"Draw")),"-")</f>
        <v>-</v>
      </c>
      <c r="CS19" s="5" t="str">
        <f ca="1">IFERROR((COUNTIFS(SWISSW!$I:$I,MATCHUP!$A19,SWISSW!$J:$J,MATCHUP!CS$1,SWISSW!$F:$F,"Won")+COUNTIFS(SWISSW!$I:$I,MATCHUP!CS$1,SWISSW!$J:$J,MATCHUP!$A19,SWISSW!$F:$F,"Lost"))/(COUNTIFS(SWISSW!$I:$I,MATCHUP!$A19,SWISSW!$J:$J,MATCHUP!CS$1)-COUNTIFS(SWISSW!$I:$I,MATCHUP!$A19,SWISSW!$J:$J,MATCHUP!CS$1,SWISSW!$F:$F,"Draw")+COUNTIFS(SWISSW!$I:$I,MATCHUP!CS$1,SWISSW!$J:$J,MATCHUP!$A19)-COUNTIFS(SWISSW!$I:$I,MATCHUP!CS$1,SWISSW!$J:$J,MATCHUP!$A19,SWISSW!$F:$F,"Draw")),"-")</f>
        <v>-</v>
      </c>
      <c r="CT19" s="5" t="str">
        <f ca="1">IFERROR((COUNTIFS(SWISSW!$I:$I,MATCHUP!$A19,SWISSW!$J:$J,MATCHUP!CT$1,SWISSW!$F:$F,"Won")+COUNTIFS(SWISSW!$I:$I,MATCHUP!CT$1,SWISSW!$J:$J,MATCHUP!$A19,SWISSW!$F:$F,"Lost"))/(COUNTIFS(SWISSW!$I:$I,MATCHUP!$A19,SWISSW!$J:$J,MATCHUP!CT$1)-COUNTIFS(SWISSW!$I:$I,MATCHUP!$A19,SWISSW!$J:$J,MATCHUP!CT$1,SWISSW!$F:$F,"Draw")+COUNTIFS(SWISSW!$I:$I,MATCHUP!CT$1,SWISSW!$J:$J,MATCHUP!$A19)-COUNTIFS(SWISSW!$I:$I,MATCHUP!CT$1,SWISSW!$J:$J,MATCHUP!$A19,SWISSW!$F:$F,"Draw")),"-")</f>
        <v>-</v>
      </c>
      <c r="CU19" s="5" t="str">
        <f ca="1">IFERROR((COUNTIFS(SWISSW!$I:$I,MATCHUP!$A19,SWISSW!$J:$J,MATCHUP!CU$1,SWISSW!$F:$F,"Won")+COUNTIFS(SWISSW!$I:$I,MATCHUP!CU$1,SWISSW!$J:$J,MATCHUP!$A19,SWISSW!$F:$F,"Lost"))/(COUNTIFS(SWISSW!$I:$I,MATCHUP!$A19,SWISSW!$J:$J,MATCHUP!CU$1)-COUNTIFS(SWISSW!$I:$I,MATCHUP!$A19,SWISSW!$J:$J,MATCHUP!CU$1,SWISSW!$F:$F,"Draw")+COUNTIFS(SWISSW!$I:$I,MATCHUP!CU$1,SWISSW!$J:$J,MATCHUP!$A19)-COUNTIFS(SWISSW!$I:$I,MATCHUP!CU$1,SWISSW!$J:$J,MATCHUP!$A19,SWISSW!$F:$F,"Draw")),"-")</f>
        <v>-</v>
      </c>
      <c r="CV19" s="5" t="str">
        <f ca="1">IFERROR((COUNTIFS(SWISSW!$I:$I,MATCHUP!$A19,SWISSW!$J:$J,MATCHUP!CV$1,SWISSW!$F:$F,"Won")+COUNTIFS(SWISSW!$I:$I,MATCHUP!CV$1,SWISSW!$J:$J,MATCHUP!$A19,SWISSW!$F:$F,"Lost"))/(COUNTIFS(SWISSW!$I:$I,MATCHUP!$A19,SWISSW!$J:$J,MATCHUP!CV$1)-COUNTIFS(SWISSW!$I:$I,MATCHUP!$A19,SWISSW!$J:$J,MATCHUP!CV$1,SWISSW!$F:$F,"Draw")+COUNTIFS(SWISSW!$I:$I,MATCHUP!CV$1,SWISSW!$J:$J,MATCHUP!$A19)-COUNTIFS(SWISSW!$I:$I,MATCHUP!CV$1,SWISSW!$J:$J,MATCHUP!$A19,SWISSW!$F:$F,"Draw")),"-")</f>
        <v>-</v>
      </c>
    </row>
    <row r="20" spans="1:100" ht="55" customHeight="1" x14ac:dyDescent="0.3">
      <c r="A20" s="3" t="str" cm="1">
        <f t="array" aca="1" ref="A20" ca="1">INDIRECT(ADDRESS(ROW(),1,,1,"METABREAK"))</f>
        <v>Flicker Tron</v>
      </c>
      <c r="B20" s="5">
        <f ca="1">IFERROR((COUNTIFS(SWISSW!$I:$I,MATCHUP!$A20,SWISSW!$J:$J,MATCHUP!B$1,SWISSW!$F:$F,"Won")+COUNTIFS(SWISSW!$I:$I,MATCHUP!B$1,SWISSW!$J:$J,MATCHUP!$A20,SWISSW!$F:$F,"Lost"))/(COUNTIFS(SWISSW!$I:$I,MATCHUP!$A20,SWISSW!$J:$J,MATCHUP!B$1)-COUNTIFS(SWISSW!$I:$I,MATCHUP!$A20,SWISSW!$J:$J,MATCHUP!B$1,SWISSW!$F:$F,"Draw")+COUNTIFS(SWISSW!$I:$I,MATCHUP!B$1,SWISSW!$J:$J,MATCHUP!$A20)-COUNTIFS(SWISSW!$I:$I,MATCHUP!B$1,SWISSW!$J:$J,MATCHUP!$A20,SWISSW!$F:$F,"Draw")),"-")</f>
        <v>0.4375</v>
      </c>
      <c r="C20" s="5">
        <f ca="1">IFERROR((COUNTIFS(SWISSW!$I:$I,MATCHUP!$A20,SWISSW!$J:$J,MATCHUP!C$1,SWISSW!$F:$F,"Won")+COUNTIFS(SWISSW!$I:$I,MATCHUP!C$1,SWISSW!$J:$J,MATCHUP!$A20,SWISSW!$F:$F,"Lost"))/(COUNTIFS(SWISSW!$I:$I,MATCHUP!$A20,SWISSW!$J:$J,MATCHUP!C$1)-COUNTIFS(SWISSW!$I:$I,MATCHUP!$A20,SWISSW!$J:$J,MATCHUP!C$1,SWISSW!$F:$F,"Draw")+COUNTIFS(SWISSW!$I:$I,MATCHUP!C$1,SWISSW!$J:$J,MATCHUP!$A20)-COUNTIFS(SWISSW!$I:$I,MATCHUP!C$1,SWISSW!$J:$J,MATCHUP!$A20,SWISSW!$F:$F,"Draw")),"-")</f>
        <v>0.33333333333333331</v>
      </c>
      <c r="D20" s="5">
        <f ca="1">IFERROR((COUNTIFS(SWISSW!$I:$I,MATCHUP!$A20,SWISSW!$J:$J,MATCHUP!D$1,SWISSW!$F:$F,"Won")+COUNTIFS(SWISSW!$I:$I,MATCHUP!D$1,SWISSW!$J:$J,MATCHUP!$A20,SWISSW!$F:$F,"Lost"))/(COUNTIFS(SWISSW!$I:$I,MATCHUP!$A20,SWISSW!$J:$J,MATCHUP!D$1)-COUNTIFS(SWISSW!$I:$I,MATCHUP!$A20,SWISSW!$J:$J,MATCHUP!D$1,SWISSW!$F:$F,"Draw")+COUNTIFS(SWISSW!$I:$I,MATCHUP!D$1,SWISSW!$J:$J,MATCHUP!$A20)-COUNTIFS(SWISSW!$I:$I,MATCHUP!D$1,SWISSW!$J:$J,MATCHUP!$A20,SWISSW!$F:$F,"Draw")),"-")</f>
        <v>0.625</v>
      </c>
      <c r="E20" s="5">
        <f ca="1">IFERROR((COUNTIFS(SWISSW!$I:$I,MATCHUP!$A20,SWISSW!$J:$J,MATCHUP!E$1,SWISSW!$F:$F,"Won")+COUNTIFS(SWISSW!$I:$I,MATCHUP!E$1,SWISSW!$J:$J,MATCHUP!$A20,SWISSW!$F:$F,"Lost"))/(COUNTIFS(SWISSW!$I:$I,MATCHUP!$A20,SWISSW!$J:$J,MATCHUP!E$1)-COUNTIFS(SWISSW!$I:$I,MATCHUP!$A20,SWISSW!$J:$J,MATCHUP!E$1,SWISSW!$F:$F,"Draw")+COUNTIFS(SWISSW!$I:$I,MATCHUP!E$1,SWISSW!$J:$J,MATCHUP!$A20)-COUNTIFS(SWISSW!$I:$I,MATCHUP!E$1,SWISSW!$J:$J,MATCHUP!$A20,SWISSW!$F:$F,"Draw")),"-")</f>
        <v>0.6</v>
      </c>
      <c r="F20" s="5">
        <f ca="1">IFERROR((COUNTIFS(SWISSW!$I:$I,MATCHUP!$A20,SWISSW!$J:$J,MATCHUP!F$1,SWISSW!$F:$F,"Won")+COUNTIFS(SWISSW!$I:$I,MATCHUP!F$1,SWISSW!$J:$J,MATCHUP!$A20,SWISSW!$F:$F,"Lost"))/(COUNTIFS(SWISSW!$I:$I,MATCHUP!$A20,SWISSW!$J:$J,MATCHUP!F$1)-COUNTIFS(SWISSW!$I:$I,MATCHUP!$A20,SWISSW!$J:$J,MATCHUP!F$1,SWISSW!$F:$F,"Draw")+COUNTIFS(SWISSW!$I:$I,MATCHUP!F$1,SWISSW!$J:$J,MATCHUP!$A20)-COUNTIFS(SWISSW!$I:$I,MATCHUP!F$1,SWISSW!$J:$J,MATCHUP!$A20,SWISSW!$F:$F,"Draw")),"-")</f>
        <v>0</v>
      </c>
      <c r="G20" s="5">
        <f ca="1">IFERROR((COUNTIFS(SWISSW!$I:$I,MATCHUP!$A20,SWISSW!$J:$J,MATCHUP!G$1,SWISSW!$F:$F,"Won")+COUNTIFS(SWISSW!$I:$I,MATCHUP!G$1,SWISSW!$J:$J,MATCHUP!$A20,SWISSW!$F:$F,"Lost"))/(COUNTIFS(SWISSW!$I:$I,MATCHUP!$A20,SWISSW!$J:$J,MATCHUP!G$1)-COUNTIFS(SWISSW!$I:$I,MATCHUP!$A20,SWISSW!$J:$J,MATCHUP!G$1,SWISSW!$F:$F,"Draw")+COUNTIFS(SWISSW!$I:$I,MATCHUP!G$1,SWISSW!$J:$J,MATCHUP!$A20)-COUNTIFS(SWISSW!$I:$I,MATCHUP!G$1,SWISSW!$J:$J,MATCHUP!$A20,SWISSW!$F:$F,"Draw")),"-")</f>
        <v>0</v>
      </c>
      <c r="H20" s="5">
        <f ca="1">IFERROR((COUNTIFS(SWISSW!$I:$I,MATCHUP!$A20,SWISSW!$J:$J,MATCHUP!H$1,SWISSW!$F:$F,"Won")+COUNTIFS(SWISSW!$I:$I,MATCHUP!H$1,SWISSW!$J:$J,MATCHUP!$A20,SWISSW!$F:$F,"Lost"))/(COUNTIFS(SWISSW!$I:$I,MATCHUP!$A20,SWISSW!$J:$J,MATCHUP!H$1)-COUNTIFS(SWISSW!$I:$I,MATCHUP!$A20,SWISSW!$J:$J,MATCHUP!H$1,SWISSW!$F:$F,"Draw")+COUNTIFS(SWISSW!$I:$I,MATCHUP!H$1,SWISSW!$J:$J,MATCHUP!$A20)-COUNTIFS(SWISSW!$I:$I,MATCHUP!H$1,SWISSW!$J:$J,MATCHUP!$A20,SWISSW!$F:$F,"Draw")),"-")</f>
        <v>0.5</v>
      </c>
      <c r="I20" s="5">
        <f ca="1">IFERROR((COUNTIFS(SWISSW!$I:$I,MATCHUP!$A20,SWISSW!$J:$J,MATCHUP!I$1,SWISSW!$F:$F,"Won")+COUNTIFS(SWISSW!$I:$I,MATCHUP!I$1,SWISSW!$J:$J,MATCHUP!$A20,SWISSW!$F:$F,"Lost"))/(COUNTIFS(SWISSW!$I:$I,MATCHUP!$A20,SWISSW!$J:$J,MATCHUP!I$1)-COUNTIFS(SWISSW!$I:$I,MATCHUP!$A20,SWISSW!$J:$J,MATCHUP!I$1,SWISSW!$F:$F,"Draw")+COUNTIFS(SWISSW!$I:$I,MATCHUP!I$1,SWISSW!$J:$J,MATCHUP!$A20)-COUNTIFS(SWISSW!$I:$I,MATCHUP!I$1,SWISSW!$J:$J,MATCHUP!$A20,SWISSW!$F:$F,"Draw")),"-")</f>
        <v>0.5</v>
      </c>
      <c r="J20" s="5">
        <f ca="1">IFERROR((COUNTIFS(SWISSW!$I:$I,MATCHUP!$A20,SWISSW!$J:$J,MATCHUP!J$1,SWISSW!$F:$F,"Won")+COUNTIFS(SWISSW!$I:$I,MATCHUP!J$1,SWISSW!$J:$J,MATCHUP!$A20,SWISSW!$F:$F,"Lost"))/(COUNTIFS(SWISSW!$I:$I,MATCHUP!$A20,SWISSW!$J:$J,MATCHUP!J$1)-COUNTIFS(SWISSW!$I:$I,MATCHUP!$A20,SWISSW!$J:$J,MATCHUP!J$1,SWISSW!$F:$F,"Draw")+COUNTIFS(SWISSW!$I:$I,MATCHUP!J$1,SWISSW!$J:$J,MATCHUP!$A20)-COUNTIFS(SWISSW!$I:$I,MATCHUP!J$1,SWISSW!$J:$J,MATCHUP!$A20,SWISSW!$F:$F,"Draw")),"-")</f>
        <v>0.4</v>
      </c>
      <c r="K20" s="5">
        <f ca="1">IFERROR((COUNTIFS(SWISSW!$I:$I,MATCHUP!$A20,SWISSW!$J:$J,MATCHUP!K$1,SWISSW!$F:$F,"Won")+COUNTIFS(SWISSW!$I:$I,MATCHUP!K$1,SWISSW!$J:$J,MATCHUP!$A20,SWISSW!$F:$F,"Lost"))/(COUNTIFS(SWISSW!$I:$I,MATCHUP!$A20,SWISSW!$J:$J,MATCHUP!K$1)-COUNTIFS(SWISSW!$I:$I,MATCHUP!$A20,SWISSW!$J:$J,MATCHUP!K$1,SWISSW!$F:$F,"Draw")+COUNTIFS(SWISSW!$I:$I,MATCHUP!K$1,SWISSW!$J:$J,MATCHUP!$A20)-COUNTIFS(SWISSW!$I:$I,MATCHUP!K$1,SWISSW!$J:$J,MATCHUP!$A20,SWISSW!$F:$F,"Draw")),"-")</f>
        <v>0</v>
      </c>
      <c r="L20" s="5">
        <f ca="1">IFERROR((COUNTIFS(SWISSW!$I:$I,MATCHUP!$A20,SWISSW!$J:$J,MATCHUP!L$1,SWISSW!$F:$F,"Won")+COUNTIFS(SWISSW!$I:$I,MATCHUP!L$1,SWISSW!$J:$J,MATCHUP!$A20,SWISSW!$F:$F,"Lost"))/(COUNTIFS(SWISSW!$I:$I,MATCHUP!$A20,SWISSW!$J:$J,MATCHUP!L$1)-COUNTIFS(SWISSW!$I:$I,MATCHUP!$A20,SWISSW!$J:$J,MATCHUP!L$1,SWISSW!$F:$F,"Draw")+COUNTIFS(SWISSW!$I:$I,MATCHUP!L$1,SWISSW!$J:$J,MATCHUP!$A20)-COUNTIFS(SWISSW!$I:$I,MATCHUP!L$1,SWISSW!$J:$J,MATCHUP!$A20,SWISSW!$F:$F,"Draw")),"-")</f>
        <v>1</v>
      </c>
      <c r="M20" s="5">
        <f ca="1">IFERROR((COUNTIFS(SWISSW!$I:$I,MATCHUP!$A20,SWISSW!$J:$J,MATCHUP!M$1,SWISSW!$F:$F,"Won")+COUNTIFS(SWISSW!$I:$I,MATCHUP!M$1,SWISSW!$J:$J,MATCHUP!$A20,SWISSW!$F:$F,"Lost"))/(COUNTIFS(SWISSW!$I:$I,MATCHUP!$A20,SWISSW!$J:$J,MATCHUP!M$1)-COUNTIFS(SWISSW!$I:$I,MATCHUP!$A20,SWISSW!$J:$J,MATCHUP!M$1,SWISSW!$F:$F,"Draw")+COUNTIFS(SWISSW!$I:$I,MATCHUP!M$1,SWISSW!$J:$J,MATCHUP!$A20)-COUNTIFS(SWISSW!$I:$I,MATCHUP!M$1,SWISSW!$J:$J,MATCHUP!$A20,SWISSW!$F:$F,"Draw")),"-")</f>
        <v>0.75</v>
      </c>
      <c r="N20" s="5">
        <f ca="1">IFERROR((COUNTIFS(SWISSW!$I:$I,MATCHUP!$A20,SWISSW!$J:$J,MATCHUP!N$1,SWISSW!$F:$F,"Won")+COUNTIFS(SWISSW!$I:$I,MATCHUP!N$1,SWISSW!$J:$J,MATCHUP!$A20,SWISSW!$F:$F,"Lost"))/(COUNTIFS(SWISSW!$I:$I,MATCHUP!$A20,SWISSW!$J:$J,MATCHUP!N$1)-COUNTIFS(SWISSW!$I:$I,MATCHUP!$A20,SWISSW!$J:$J,MATCHUP!N$1,SWISSW!$F:$F,"Draw")+COUNTIFS(SWISSW!$I:$I,MATCHUP!N$1,SWISSW!$J:$J,MATCHUP!$A20)-COUNTIFS(SWISSW!$I:$I,MATCHUP!N$1,SWISSW!$J:$J,MATCHUP!$A20,SWISSW!$F:$F,"Draw")),"-")</f>
        <v>0</v>
      </c>
      <c r="O20" s="5">
        <f ca="1">IFERROR((COUNTIFS(SWISSW!$I:$I,MATCHUP!$A20,SWISSW!$J:$J,MATCHUP!O$1,SWISSW!$F:$F,"Won")+COUNTIFS(SWISSW!$I:$I,MATCHUP!O$1,SWISSW!$J:$J,MATCHUP!$A20,SWISSW!$F:$F,"Lost"))/(COUNTIFS(SWISSW!$I:$I,MATCHUP!$A20,SWISSW!$J:$J,MATCHUP!O$1)-COUNTIFS(SWISSW!$I:$I,MATCHUP!$A20,SWISSW!$J:$J,MATCHUP!O$1,SWISSW!$F:$F,"Draw")+COUNTIFS(SWISSW!$I:$I,MATCHUP!O$1,SWISSW!$J:$J,MATCHUP!$A20)-COUNTIFS(SWISSW!$I:$I,MATCHUP!O$1,SWISSW!$J:$J,MATCHUP!$A20,SWISSW!$F:$F,"Draw")),"-")</f>
        <v>0.33333333333333331</v>
      </c>
      <c r="P20" s="5">
        <f ca="1">IFERROR((COUNTIFS(SWISSW!$I:$I,MATCHUP!$A20,SWISSW!$J:$J,MATCHUP!P$1,SWISSW!$F:$F,"Won")+COUNTIFS(SWISSW!$I:$I,MATCHUP!P$1,SWISSW!$J:$J,MATCHUP!$A20,SWISSW!$F:$F,"Lost"))/(COUNTIFS(SWISSW!$I:$I,MATCHUP!$A20,SWISSW!$J:$J,MATCHUP!P$1)-COUNTIFS(SWISSW!$I:$I,MATCHUP!$A20,SWISSW!$J:$J,MATCHUP!P$1,SWISSW!$F:$F,"Draw")+COUNTIFS(SWISSW!$I:$I,MATCHUP!P$1,SWISSW!$J:$J,MATCHUP!$A20)-COUNTIFS(SWISSW!$I:$I,MATCHUP!P$1,SWISSW!$J:$J,MATCHUP!$A20,SWISSW!$F:$F,"Draw")),"-")</f>
        <v>1</v>
      </c>
      <c r="Q20" s="5" t="str">
        <f ca="1">IFERROR((COUNTIFS(SWISSW!$I:$I,MATCHUP!$A20,SWISSW!$J:$J,MATCHUP!Q$1,SWISSW!$F:$F,"Won")+COUNTIFS(SWISSW!$I:$I,MATCHUP!Q$1,SWISSW!$J:$J,MATCHUP!$A20,SWISSW!$F:$F,"Lost"))/(COUNTIFS(SWISSW!$I:$I,MATCHUP!$A20,SWISSW!$J:$J,MATCHUP!Q$1)-COUNTIFS(SWISSW!$I:$I,MATCHUP!$A20,SWISSW!$J:$J,MATCHUP!Q$1,SWISSW!$F:$F,"Draw")+COUNTIFS(SWISSW!$I:$I,MATCHUP!Q$1,SWISSW!$J:$J,MATCHUP!$A20)-COUNTIFS(SWISSW!$I:$I,MATCHUP!Q$1,SWISSW!$J:$J,MATCHUP!$A20,SWISSW!$F:$F,"Draw")),"-")</f>
        <v>-</v>
      </c>
      <c r="R20" s="5">
        <f ca="1">IFERROR((COUNTIFS(SWISSW!$I:$I,MATCHUP!$A20,SWISSW!$J:$J,MATCHUP!R$1,SWISSW!$F:$F,"Won")+COUNTIFS(SWISSW!$I:$I,MATCHUP!R$1,SWISSW!$J:$J,MATCHUP!$A20,SWISSW!$F:$F,"Lost"))/(COUNTIFS(SWISSW!$I:$I,MATCHUP!$A20,SWISSW!$J:$J,MATCHUP!R$1)-COUNTIFS(SWISSW!$I:$I,MATCHUP!$A20,SWISSW!$J:$J,MATCHUP!R$1,SWISSW!$F:$F,"Draw")+COUNTIFS(SWISSW!$I:$I,MATCHUP!R$1,SWISSW!$J:$J,MATCHUP!$A20)-COUNTIFS(SWISSW!$I:$I,MATCHUP!R$1,SWISSW!$J:$J,MATCHUP!$A20,SWISSW!$F:$F,"Draw")),"-")</f>
        <v>0</v>
      </c>
      <c r="S20" s="5">
        <f ca="1">IFERROR((COUNTIFS(SWISSW!$I:$I,MATCHUP!$A20,SWISSW!$J:$J,MATCHUP!S$1,SWISSW!$F:$F,"Won")+COUNTIFS(SWISSW!$I:$I,MATCHUP!S$1,SWISSW!$J:$J,MATCHUP!$A20,SWISSW!$F:$F,"Lost"))/(COUNTIFS(SWISSW!$I:$I,MATCHUP!$A20,SWISSW!$J:$J,MATCHUP!S$1)-COUNTIFS(SWISSW!$I:$I,MATCHUP!$A20,SWISSW!$J:$J,MATCHUP!S$1,SWISSW!$F:$F,"Draw")+COUNTIFS(SWISSW!$I:$I,MATCHUP!S$1,SWISSW!$J:$J,MATCHUP!$A20)-COUNTIFS(SWISSW!$I:$I,MATCHUP!S$1,SWISSW!$J:$J,MATCHUP!$A20,SWISSW!$F:$F,"Draw")),"-")</f>
        <v>1</v>
      </c>
      <c r="T20" s="5">
        <f ca="1">IFERROR((COUNTIFS(SWISSW!$I:$I,MATCHUP!$A20,SWISSW!$J:$J,MATCHUP!T$1,SWISSW!$F:$F,"Won")+COUNTIFS(SWISSW!$I:$I,MATCHUP!T$1,SWISSW!$J:$J,MATCHUP!$A20,SWISSW!$F:$F,"Lost"))/(COUNTIFS(SWISSW!$I:$I,MATCHUP!$A20,SWISSW!$J:$J,MATCHUP!T$1)-COUNTIFS(SWISSW!$I:$I,MATCHUP!$A20,SWISSW!$J:$J,MATCHUP!T$1,SWISSW!$F:$F,"Draw")+COUNTIFS(SWISSW!$I:$I,MATCHUP!T$1,SWISSW!$J:$J,MATCHUP!$A20)-COUNTIFS(SWISSW!$I:$I,MATCHUP!T$1,SWISSW!$J:$J,MATCHUP!$A20,SWISSW!$F:$F,"Draw")),"-")</f>
        <v>0.5</v>
      </c>
      <c r="U20" s="5">
        <f ca="1">IFERROR((COUNTIFS(SWISSW!$I:$I,MATCHUP!$A20,SWISSW!$J:$J,MATCHUP!U$1,SWISSW!$F:$F,"Won")+COUNTIFS(SWISSW!$I:$I,MATCHUP!U$1,SWISSW!$J:$J,MATCHUP!$A20,SWISSW!$F:$F,"Lost"))/(COUNTIFS(SWISSW!$I:$I,MATCHUP!$A20,SWISSW!$J:$J,MATCHUP!U$1)-COUNTIFS(SWISSW!$I:$I,MATCHUP!$A20,SWISSW!$J:$J,MATCHUP!U$1,SWISSW!$F:$F,"Draw")+COUNTIFS(SWISSW!$I:$I,MATCHUP!U$1,SWISSW!$J:$J,MATCHUP!$A20)-COUNTIFS(SWISSW!$I:$I,MATCHUP!U$1,SWISSW!$J:$J,MATCHUP!$A20,SWISSW!$F:$F,"Draw")),"-")</f>
        <v>0.66666666666666663</v>
      </c>
      <c r="V20" s="5" t="str">
        <f ca="1">IFERROR((COUNTIFS(SWISSW!$I:$I,MATCHUP!$A20,SWISSW!$J:$J,MATCHUP!V$1,SWISSW!$F:$F,"Won")+COUNTIFS(SWISSW!$I:$I,MATCHUP!V$1,SWISSW!$J:$J,MATCHUP!$A20,SWISSW!$F:$F,"Lost"))/(COUNTIFS(SWISSW!$I:$I,MATCHUP!$A20,SWISSW!$J:$J,MATCHUP!V$1)-COUNTIFS(SWISSW!$I:$I,MATCHUP!$A20,SWISSW!$J:$J,MATCHUP!V$1,SWISSW!$F:$F,"Draw")+COUNTIFS(SWISSW!$I:$I,MATCHUP!V$1,SWISSW!$J:$J,MATCHUP!$A20)-COUNTIFS(SWISSW!$I:$I,MATCHUP!V$1,SWISSW!$J:$J,MATCHUP!$A20,SWISSW!$F:$F,"Draw")),"-")</f>
        <v>-</v>
      </c>
      <c r="W20" s="5" t="str">
        <f ca="1">IFERROR((COUNTIFS(SWISSW!$I:$I,MATCHUP!$A20,SWISSW!$J:$J,MATCHUP!W$1,SWISSW!$F:$F,"Won")+COUNTIFS(SWISSW!$I:$I,MATCHUP!W$1,SWISSW!$J:$J,MATCHUP!$A20,SWISSW!$F:$F,"Lost"))/(COUNTIFS(SWISSW!$I:$I,MATCHUP!$A20,SWISSW!$J:$J,MATCHUP!W$1)-COUNTIFS(SWISSW!$I:$I,MATCHUP!$A20,SWISSW!$J:$J,MATCHUP!W$1,SWISSW!$F:$F,"Draw")+COUNTIFS(SWISSW!$I:$I,MATCHUP!W$1,SWISSW!$J:$J,MATCHUP!$A20)-COUNTIFS(SWISSW!$I:$I,MATCHUP!W$1,SWISSW!$J:$J,MATCHUP!$A20,SWISSW!$F:$F,"Draw")),"-")</f>
        <v>-</v>
      </c>
      <c r="X20" s="5" t="str">
        <f ca="1">IFERROR((COUNTIFS(SWISSW!$I:$I,MATCHUP!$A20,SWISSW!$J:$J,MATCHUP!X$1,SWISSW!$F:$F,"Won")+COUNTIFS(SWISSW!$I:$I,MATCHUP!X$1,SWISSW!$J:$J,MATCHUP!$A20,SWISSW!$F:$F,"Lost"))/(COUNTIFS(SWISSW!$I:$I,MATCHUP!$A20,SWISSW!$J:$J,MATCHUP!X$1)-COUNTIFS(SWISSW!$I:$I,MATCHUP!$A20,SWISSW!$J:$J,MATCHUP!X$1,SWISSW!$F:$F,"Draw")+COUNTIFS(SWISSW!$I:$I,MATCHUP!X$1,SWISSW!$J:$J,MATCHUP!$A20)-COUNTIFS(SWISSW!$I:$I,MATCHUP!X$1,SWISSW!$J:$J,MATCHUP!$A20,SWISSW!$F:$F,"Draw")),"-")</f>
        <v>-</v>
      </c>
      <c r="Y20" s="5">
        <f ca="1">IFERROR((COUNTIFS(SWISSW!$I:$I,MATCHUP!$A20,SWISSW!$J:$J,MATCHUP!Y$1,SWISSW!$F:$F,"Won")+COUNTIFS(SWISSW!$I:$I,MATCHUP!Y$1,SWISSW!$J:$J,MATCHUP!$A20,SWISSW!$F:$F,"Lost"))/(COUNTIFS(SWISSW!$I:$I,MATCHUP!$A20,SWISSW!$J:$J,MATCHUP!Y$1)-COUNTIFS(SWISSW!$I:$I,MATCHUP!$A20,SWISSW!$J:$J,MATCHUP!Y$1,SWISSW!$F:$F,"Draw")+COUNTIFS(SWISSW!$I:$I,MATCHUP!Y$1,SWISSW!$J:$J,MATCHUP!$A20)-COUNTIFS(SWISSW!$I:$I,MATCHUP!Y$1,SWISSW!$J:$J,MATCHUP!$A20,SWISSW!$F:$F,"Draw")),"-")</f>
        <v>0</v>
      </c>
      <c r="Z20" s="5">
        <f ca="1">IFERROR((COUNTIFS(SWISSW!$I:$I,MATCHUP!$A20,SWISSW!$J:$J,MATCHUP!Z$1,SWISSW!$F:$F,"Won")+COUNTIFS(SWISSW!$I:$I,MATCHUP!Z$1,SWISSW!$J:$J,MATCHUP!$A20,SWISSW!$F:$F,"Lost"))/(COUNTIFS(SWISSW!$I:$I,MATCHUP!$A20,SWISSW!$J:$J,MATCHUP!Z$1)-COUNTIFS(SWISSW!$I:$I,MATCHUP!$A20,SWISSW!$J:$J,MATCHUP!Z$1,SWISSW!$F:$F,"Draw")+COUNTIFS(SWISSW!$I:$I,MATCHUP!Z$1,SWISSW!$J:$J,MATCHUP!$A20)-COUNTIFS(SWISSW!$I:$I,MATCHUP!Z$1,SWISSW!$J:$J,MATCHUP!$A20,SWISSW!$F:$F,"Draw")),"-")</f>
        <v>0</v>
      </c>
      <c r="AA20" s="5" t="str">
        <f ca="1">IFERROR((COUNTIFS(SWISSW!$I:$I,MATCHUP!$A20,SWISSW!$J:$J,MATCHUP!AA$1,SWISSW!$F:$F,"Won")+COUNTIFS(SWISSW!$I:$I,MATCHUP!AA$1,SWISSW!$J:$J,MATCHUP!$A20,SWISSW!$F:$F,"Lost"))/(COUNTIFS(SWISSW!$I:$I,MATCHUP!$A20,SWISSW!$J:$J,MATCHUP!AA$1)-COUNTIFS(SWISSW!$I:$I,MATCHUP!$A20,SWISSW!$J:$J,MATCHUP!AA$1,SWISSW!$F:$F,"Draw")+COUNTIFS(SWISSW!$I:$I,MATCHUP!AA$1,SWISSW!$J:$J,MATCHUP!$A20)-COUNTIFS(SWISSW!$I:$I,MATCHUP!AA$1,SWISSW!$J:$J,MATCHUP!$A20,SWISSW!$F:$F,"Draw")),"-")</f>
        <v>-</v>
      </c>
      <c r="AB20" s="5" t="str">
        <f ca="1">IFERROR((COUNTIFS(SWISSW!$I:$I,MATCHUP!$A20,SWISSW!$J:$J,MATCHUP!AB$1,SWISSW!$F:$F,"Won")+COUNTIFS(SWISSW!$I:$I,MATCHUP!AB$1,SWISSW!$J:$J,MATCHUP!$A20,SWISSW!$F:$F,"Lost"))/(COUNTIFS(SWISSW!$I:$I,MATCHUP!$A20,SWISSW!$J:$J,MATCHUP!AB$1)-COUNTIFS(SWISSW!$I:$I,MATCHUP!$A20,SWISSW!$J:$J,MATCHUP!AB$1,SWISSW!$F:$F,"Draw")+COUNTIFS(SWISSW!$I:$I,MATCHUP!AB$1,SWISSW!$J:$J,MATCHUP!$A20)-COUNTIFS(SWISSW!$I:$I,MATCHUP!AB$1,SWISSW!$J:$J,MATCHUP!$A20,SWISSW!$F:$F,"Draw")),"-")</f>
        <v>-</v>
      </c>
      <c r="AC20" s="5">
        <f ca="1">IFERROR((COUNTIFS(SWISSW!$I:$I,MATCHUP!$A20,SWISSW!$J:$J,MATCHUP!AC$1,SWISSW!$F:$F,"Won")+COUNTIFS(SWISSW!$I:$I,MATCHUP!AC$1,SWISSW!$J:$J,MATCHUP!$A20,SWISSW!$F:$F,"Lost"))/(COUNTIFS(SWISSW!$I:$I,MATCHUP!$A20,SWISSW!$J:$J,MATCHUP!AC$1)-COUNTIFS(SWISSW!$I:$I,MATCHUP!$A20,SWISSW!$J:$J,MATCHUP!AC$1,SWISSW!$F:$F,"Draw")+COUNTIFS(SWISSW!$I:$I,MATCHUP!AC$1,SWISSW!$J:$J,MATCHUP!$A20)-COUNTIFS(SWISSW!$I:$I,MATCHUP!AC$1,SWISSW!$J:$J,MATCHUP!$A20,SWISSW!$F:$F,"Draw")),"-")</f>
        <v>1</v>
      </c>
      <c r="AD20" s="5" t="str">
        <f ca="1">IFERROR((COUNTIFS(SWISSW!$I:$I,MATCHUP!$A20,SWISSW!$J:$J,MATCHUP!AD$1,SWISSW!$F:$F,"Won")+COUNTIFS(SWISSW!$I:$I,MATCHUP!AD$1,SWISSW!$J:$J,MATCHUP!$A20,SWISSW!$F:$F,"Lost"))/(COUNTIFS(SWISSW!$I:$I,MATCHUP!$A20,SWISSW!$J:$J,MATCHUP!AD$1)-COUNTIFS(SWISSW!$I:$I,MATCHUP!$A20,SWISSW!$J:$J,MATCHUP!AD$1,SWISSW!$F:$F,"Draw")+COUNTIFS(SWISSW!$I:$I,MATCHUP!AD$1,SWISSW!$J:$J,MATCHUP!$A20)-COUNTIFS(SWISSW!$I:$I,MATCHUP!AD$1,SWISSW!$J:$J,MATCHUP!$A20,SWISSW!$F:$F,"Draw")),"-")</f>
        <v>-</v>
      </c>
      <c r="AE20" s="5">
        <f ca="1">IFERROR((COUNTIFS(SWISSW!$I:$I,MATCHUP!$A20,SWISSW!$J:$J,MATCHUP!AE$1,SWISSW!$F:$F,"Won")+COUNTIFS(SWISSW!$I:$I,MATCHUP!AE$1,SWISSW!$J:$J,MATCHUP!$A20,SWISSW!$F:$F,"Lost"))/(COUNTIFS(SWISSW!$I:$I,MATCHUP!$A20,SWISSW!$J:$J,MATCHUP!AE$1)-COUNTIFS(SWISSW!$I:$I,MATCHUP!$A20,SWISSW!$J:$J,MATCHUP!AE$1,SWISSW!$F:$F,"Draw")+COUNTIFS(SWISSW!$I:$I,MATCHUP!AE$1,SWISSW!$J:$J,MATCHUP!$A20)-COUNTIFS(SWISSW!$I:$I,MATCHUP!AE$1,SWISSW!$J:$J,MATCHUP!$A20,SWISSW!$F:$F,"Draw")),"-")</f>
        <v>0</v>
      </c>
      <c r="AF20" s="5" t="str">
        <f ca="1">IFERROR((COUNTIFS(SWISSW!$I:$I,MATCHUP!$A20,SWISSW!$J:$J,MATCHUP!AF$1,SWISSW!$F:$F,"Won")+COUNTIFS(SWISSW!$I:$I,MATCHUP!AF$1,SWISSW!$J:$J,MATCHUP!$A20,SWISSW!$F:$F,"Lost"))/(COUNTIFS(SWISSW!$I:$I,MATCHUP!$A20,SWISSW!$J:$J,MATCHUP!AF$1)-COUNTIFS(SWISSW!$I:$I,MATCHUP!$A20,SWISSW!$J:$J,MATCHUP!AF$1,SWISSW!$F:$F,"Draw")+COUNTIFS(SWISSW!$I:$I,MATCHUP!AF$1,SWISSW!$J:$J,MATCHUP!$A20)-COUNTIFS(SWISSW!$I:$I,MATCHUP!AF$1,SWISSW!$J:$J,MATCHUP!$A20,SWISSW!$F:$F,"Draw")),"-")</f>
        <v>-</v>
      </c>
      <c r="AG20" s="5" t="str">
        <f ca="1">IFERROR((COUNTIFS(SWISSW!$I:$I,MATCHUP!$A20,SWISSW!$J:$J,MATCHUP!AG$1,SWISSW!$F:$F,"Won")+COUNTIFS(SWISSW!$I:$I,MATCHUP!AG$1,SWISSW!$J:$J,MATCHUP!$A20,SWISSW!$F:$F,"Lost"))/(COUNTIFS(SWISSW!$I:$I,MATCHUP!$A20,SWISSW!$J:$J,MATCHUP!AG$1)-COUNTIFS(SWISSW!$I:$I,MATCHUP!$A20,SWISSW!$J:$J,MATCHUP!AG$1,SWISSW!$F:$F,"Draw")+COUNTIFS(SWISSW!$I:$I,MATCHUP!AG$1,SWISSW!$J:$J,MATCHUP!$A20)-COUNTIFS(SWISSW!$I:$I,MATCHUP!AG$1,SWISSW!$J:$J,MATCHUP!$A20,SWISSW!$F:$F,"Draw")),"-")</f>
        <v>-</v>
      </c>
      <c r="AH20" s="5" t="str">
        <f ca="1">IFERROR((COUNTIFS(SWISSW!$I:$I,MATCHUP!$A20,SWISSW!$J:$J,MATCHUP!AH$1,SWISSW!$F:$F,"Won")+COUNTIFS(SWISSW!$I:$I,MATCHUP!AH$1,SWISSW!$J:$J,MATCHUP!$A20,SWISSW!$F:$F,"Lost"))/(COUNTIFS(SWISSW!$I:$I,MATCHUP!$A20,SWISSW!$J:$J,MATCHUP!AH$1)-COUNTIFS(SWISSW!$I:$I,MATCHUP!$A20,SWISSW!$J:$J,MATCHUP!AH$1,SWISSW!$F:$F,"Draw")+COUNTIFS(SWISSW!$I:$I,MATCHUP!AH$1,SWISSW!$J:$J,MATCHUP!$A20)-COUNTIFS(SWISSW!$I:$I,MATCHUP!AH$1,SWISSW!$J:$J,MATCHUP!$A20,SWISSW!$F:$F,"Draw")),"-")</f>
        <v>-</v>
      </c>
      <c r="AI20" s="5" t="str">
        <f ca="1">IFERROR((COUNTIFS(SWISSW!$I:$I,MATCHUP!$A20,SWISSW!$J:$J,MATCHUP!AI$1,SWISSW!$F:$F,"Won")+COUNTIFS(SWISSW!$I:$I,MATCHUP!AI$1,SWISSW!$J:$J,MATCHUP!$A20,SWISSW!$F:$F,"Lost"))/(COUNTIFS(SWISSW!$I:$I,MATCHUP!$A20,SWISSW!$J:$J,MATCHUP!AI$1)-COUNTIFS(SWISSW!$I:$I,MATCHUP!$A20,SWISSW!$J:$J,MATCHUP!AI$1,SWISSW!$F:$F,"Draw")+COUNTIFS(SWISSW!$I:$I,MATCHUP!AI$1,SWISSW!$J:$J,MATCHUP!$A20)-COUNTIFS(SWISSW!$I:$I,MATCHUP!AI$1,SWISSW!$J:$J,MATCHUP!$A20,SWISSW!$F:$F,"Draw")),"-")</f>
        <v>-</v>
      </c>
      <c r="AJ20" s="5" t="str">
        <f ca="1">IFERROR((COUNTIFS(SWISSW!$I:$I,MATCHUP!$A20,SWISSW!$J:$J,MATCHUP!AJ$1,SWISSW!$F:$F,"Won")+COUNTIFS(SWISSW!$I:$I,MATCHUP!AJ$1,SWISSW!$J:$J,MATCHUP!$A20,SWISSW!$F:$F,"Lost"))/(COUNTIFS(SWISSW!$I:$I,MATCHUP!$A20,SWISSW!$J:$J,MATCHUP!AJ$1)-COUNTIFS(SWISSW!$I:$I,MATCHUP!$A20,SWISSW!$J:$J,MATCHUP!AJ$1,SWISSW!$F:$F,"Draw")+COUNTIFS(SWISSW!$I:$I,MATCHUP!AJ$1,SWISSW!$J:$J,MATCHUP!$A20)-COUNTIFS(SWISSW!$I:$I,MATCHUP!AJ$1,SWISSW!$J:$J,MATCHUP!$A20,SWISSW!$F:$F,"Draw")),"-")</f>
        <v>-</v>
      </c>
      <c r="AK20" s="5" t="str">
        <f ca="1">IFERROR((COUNTIFS(SWISSW!$I:$I,MATCHUP!$A20,SWISSW!$J:$J,MATCHUP!AK$1,SWISSW!$F:$F,"Won")+COUNTIFS(SWISSW!$I:$I,MATCHUP!AK$1,SWISSW!$J:$J,MATCHUP!$A20,SWISSW!$F:$F,"Lost"))/(COUNTIFS(SWISSW!$I:$I,MATCHUP!$A20,SWISSW!$J:$J,MATCHUP!AK$1)-COUNTIFS(SWISSW!$I:$I,MATCHUP!$A20,SWISSW!$J:$J,MATCHUP!AK$1,SWISSW!$F:$F,"Draw")+COUNTIFS(SWISSW!$I:$I,MATCHUP!AK$1,SWISSW!$J:$J,MATCHUP!$A20)-COUNTIFS(SWISSW!$I:$I,MATCHUP!AK$1,SWISSW!$J:$J,MATCHUP!$A20,SWISSW!$F:$F,"Draw")),"-")</f>
        <v>-</v>
      </c>
      <c r="AL20" s="5" t="str">
        <f ca="1">IFERROR((COUNTIFS(SWISSW!$I:$I,MATCHUP!$A20,SWISSW!$J:$J,MATCHUP!AL$1,SWISSW!$F:$F,"Won")+COUNTIFS(SWISSW!$I:$I,MATCHUP!AL$1,SWISSW!$J:$J,MATCHUP!$A20,SWISSW!$F:$F,"Lost"))/(COUNTIFS(SWISSW!$I:$I,MATCHUP!$A20,SWISSW!$J:$J,MATCHUP!AL$1)-COUNTIFS(SWISSW!$I:$I,MATCHUP!$A20,SWISSW!$J:$J,MATCHUP!AL$1,SWISSW!$F:$F,"Draw")+COUNTIFS(SWISSW!$I:$I,MATCHUP!AL$1,SWISSW!$J:$J,MATCHUP!$A20)-COUNTIFS(SWISSW!$I:$I,MATCHUP!AL$1,SWISSW!$J:$J,MATCHUP!$A20,SWISSW!$F:$F,"Draw")),"-")</f>
        <v>-</v>
      </c>
      <c r="AM20" s="5">
        <f ca="1">IFERROR((COUNTIFS(SWISSW!$I:$I,MATCHUP!$A20,SWISSW!$J:$J,MATCHUP!AM$1,SWISSW!$F:$F,"Won")+COUNTIFS(SWISSW!$I:$I,MATCHUP!AM$1,SWISSW!$J:$J,MATCHUP!$A20,SWISSW!$F:$F,"Lost"))/(COUNTIFS(SWISSW!$I:$I,MATCHUP!$A20,SWISSW!$J:$J,MATCHUP!AM$1)-COUNTIFS(SWISSW!$I:$I,MATCHUP!$A20,SWISSW!$J:$J,MATCHUP!AM$1,SWISSW!$F:$F,"Draw")+COUNTIFS(SWISSW!$I:$I,MATCHUP!AM$1,SWISSW!$J:$J,MATCHUP!$A20)-COUNTIFS(SWISSW!$I:$I,MATCHUP!AM$1,SWISSW!$J:$J,MATCHUP!$A20,SWISSW!$F:$F,"Draw")),"-")</f>
        <v>0</v>
      </c>
      <c r="AN20" s="5" t="str">
        <f ca="1">IFERROR((COUNTIFS(SWISSW!$I:$I,MATCHUP!$A20,SWISSW!$J:$J,MATCHUP!AN$1,SWISSW!$F:$F,"Won")+COUNTIFS(SWISSW!$I:$I,MATCHUP!AN$1,SWISSW!$J:$J,MATCHUP!$A20,SWISSW!$F:$F,"Lost"))/(COUNTIFS(SWISSW!$I:$I,MATCHUP!$A20,SWISSW!$J:$J,MATCHUP!AN$1)-COUNTIFS(SWISSW!$I:$I,MATCHUP!$A20,SWISSW!$J:$J,MATCHUP!AN$1,SWISSW!$F:$F,"Draw")+COUNTIFS(SWISSW!$I:$I,MATCHUP!AN$1,SWISSW!$J:$J,MATCHUP!$A20)-COUNTIFS(SWISSW!$I:$I,MATCHUP!AN$1,SWISSW!$J:$J,MATCHUP!$A20,SWISSW!$F:$F,"Draw")),"-")</f>
        <v>-</v>
      </c>
      <c r="AO20" s="5">
        <f ca="1">IFERROR((COUNTIFS(SWISSW!$I:$I,MATCHUP!$A20,SWISSW!$J:$J,MATCHUP!AO$1,SWISSW!$F:$F,"Won")+COUNTIFS(SWISSW!$I:$I,MATCHUP!AO$1,SWISSW!$J:$J,MATCHUP!$A20,SWISSW!$F:$F,"Lost"))/(COUNTIFS(SWISSW!$I:$I,MATCHUP!$A20,SWISSW!$J:$J,MATCHUP!AO$1)-COUNTIFS(SWISSW!$I:$I,MATCHUP!$A20,SWISSW!$J:$J,MATCHUP!AO$1,SWISSW!$F:$F,"Draw")+COUNTIFS(SWISSW!$I:$I,MATCHUP!AO$1,SWISSW!$J:$J,MATCHUP!$A20)-COUNTIFS(SWISSW!$I:$I,MATCHUP!AO$1,SWISSW!$J:$J,MATCHUP!$A20,SWISSW!$F:$F,"Draw")),"-")</f>
        <v>1</v>
      </c>
      <c r="AP20" s="5" t="str">
        <f ca="1">IFERROR((COUNTIFS(SWISSW!$I:$I,MATCHUP!$A20,SWISSW!$J:$J,MATCHUP!AP$1,SWISSW!$F:$F,"Won")+COUNTIFS(SWISSW!$I:$I,MATCHUP!AP$1,SWISSW!$J:$J,MATCHUP!$A20,SWISSW!$F:$F,"Lost"))/(COUNTIFS(SWISSW!$I:$I,MATCHUP!$A20,SWISSW!$J:$J,MATCHUP!AP$1)-COUNTIFS(SWISSW!$I:$I,MATCHUP!$A20,SWISSW!$J:$J,MATCHUP!AP$1,SWISSW!$F:$F,"Draw")+COUNTIFS(SWISSW!$I:$I,MATCHUP!AP$1,SWISSW!$J:$J,MATCHUP!$A20)-COUNTIFS(SWISSW!$I:$I,MATCHUP!AP$1,SWISSW!$J:$J,MATCHUP!$A20,SWISSW!$F:$F,"Draw")),"-")</f>
        <v>-</v>
      </c>
      <c r="AQ20" s="5" t="str">
        <f ca="1">IFERROR((COUNTIFS(SWISSW!$I:$I,MATCHUP!$A20,SWISSW!$J:$J,MATCHUP!AQ$1,SWISSW!$F:$F,"Won")+COUNTIFS(SWISSW!$I:$I,MATCHUP!AQ$1,SWISSW!$J:$J,MATCHUP!$A20,SWISSW!$F:$F,"Lost"))/(COUNTIFS(SWISSW!$I:$I,MATCHUP!$A20,SWISSW!$J:$J,MATCHUP!AQ$1)-COUNTIFS(SWISSW!$I:$I,MATCHUP!$A20,SWISSW!$J:$J,MATCHUP!AQ$1,SWISSW!$F:$F,"Draw")+COUNTIFS(SWISSW!$I:$I,MATCHUP!AQ$1,SWISSW!$J:$J,MATCHUP!$A20)-COUNTIFS(SWISSW!$I:$I,MATCHUP!AQ$1,SWISSW!$J:$J,MATCHUP!$A20,SWISSW!$F:$F,"Draw")),"-")</f>
        <v>-</v>
      </c>
      <c r="AR20" s="5">
        <f ca="1">IFERROR((COUNTIFS(SWISSW!$I:$I,MATCHUP!$A20,SWISSW!$J:$J,MATCHUP!AR$1,SWISSW!$F:$F,"Won")+COUNTIFS(SWISSW!$I:$I,MATCHUP!AR$1,SWISSW!$J:$J,MATCHUP!$A20,SWISSW!$F:$F,"Lost"))/(COUNTIFS(SWISSW!$I:$I,MATCHUP!$A20,SWISSW!$J:$J,MATCHUP!AR$1)-COUNTIFS(SWISSW!$I:$I,MATCHUP!$A20,SWISSW!$J:$J,MATCHUP!AR$1,SWISSW!$F:$F,"Draw")+COUNTIFS(SWISSW!$I:$I,MATCHUP!AR$1,SWISSW!$J:$J,MATCHUP!$A20)-COUNTIFS(SWISSW!$I:$I,MATCHUP!AR$1,SWISSW!$J:$J,MATCHUP!$A20,SWISSW!$F:$F,"Draw")),"-")</f>
        <v>1</v>
      </c>
      <c r="AS20" s="5" t="str">
        <f ca="1">IFERROR((COUNTIFS(SWISSW!$I:$I,MATCHUP!$A20,SWISSW!$J:$J,MATCHUP!AS$1,SWISSW!$F:$F,"Won")+COUNTIFS(SWISSW!$I:$I,MATCHUP!AS$1,SWISSW!$J:$J,MATCHUP!$A20,SWISSW!$F:$F,"Lost"))/(COUNTIFS(SWISSW!$I:$I,MATCHUP!$A20,SWISSW!$J:$J,MATCHUP!AS$1)-COUNTIFS(SWISSW!$I:$I,MATCHUP!$A20,SWISSW!$J:$J,MATCHUP!AS$1,SWISSW!$F:$F,"Draw")+COUNTIFS(SWISSW!$I:$I,MATCHUP!AS$1,SWISSW!$J:$J,MATCHUP!$A20)-COUNTIFS(SWISSW!$I:$I,MATCHUP!AS$1,SWISSW!$J:$J,MATCHUP!$A20,SWISSW!$F:$F,"Draw")),"-")</f>
        <v>-</v>
      </c>
      <c r="AT20" s="5" t="str">
        <f ca="1">IFERROR((COUNTIFS(SWISSW!$I:$I,MATCHUP!$A20,SWISSW!$J:$J,MATCHUP!AT$1,SWISSW!$F:$F,"Won")+COUNTIFS(SWISSW!$I:$I,MATCHUP!AT$1,SWISSW!$J:$J,MATCHUP!$A20,SWISSW!$F:$F,"Lost"))/(COUNTIFS(SWISSW!$I:$I,MATCHUP!$A20,SWISSW!$J:$J,MATCHUP!AT$1)-COUNTIFS(SWISSW!$I:$I,MATCHUP!$A20,SWISSW!$J:$J,MATCHUP!AT$1,SWISSW!$F:$F,"Draw")+COUNTIFS(SWISSW!$I:$I,MATCHUP!AT$1,SWISSW!$J:$J,MATCHUP!$A20)-COUNTIFS(SWISSW!$I:$I,MATCHUP!AT$1,SWISSW!$J:$J,MATCHUP!$A20,SWISSW!$F:$F,"Draw")),"-")</f>
        <v>-</v>
      </c>
      <c r="AU20" s="5" t="str">
        <f ca="1">IFERROR((COUNTIFS(SWISSW!$I:$I,MATCHUP!$A20,SWISSW!$J:$J,MATCHUP!AU$1,SWISSW!$F:$F,"Won")+COUNTIFS(SWISSW!$I:$I,MATCHUP!AU$1,SWISSW!$J:$J,MATCHUP!$A20,SWISSW!$F:$F,"Lost"))/(COUNTIFS(SWISSW!$I:$I,MATCHUP!$A20,SWISSW!$J:$J,MATCHUP!AU$1)-COUNTIFS(SWISSW!$I:$I,MATCHUP!$A20,SWISSW!$J:$J,MATCHUP!AU$1,SWISSW!$F:$F,"Draw")+COUNTIFS(SWISSW!$I:$I,MATCHUP!AU$1,SWISSW!$J:$J,MATCHUP!$A20)-COUNTIFS(SWISSW!$I:$I,MATCHUP!AU$1,SWISSW!$J:$J,MATCHUP!$A20,SWISSW!$F:$F,"Draw")),"-")</f>
        <v>-</v>
      </c>
      <c r="AV20" s="5" t="str">
        <f ca="1">IFERROR((COUNTIFS(SWISSW!$I:$I,MATCHUP!$A20,SWISSW!$J:$J,MATCHUP!AV$1,SWISSW!$F:$F,"Won")+COUNTIFS(SWISSW!$I:$I,MATCHUP!AV$1,SWISSW!$J:$J,MATCHUP!$A20,SWISSW!$F:$F,"Lost"))/(COUNTIFS(SWISSW!$I:$I,MATCHUP!$A20,SWISSW!$J:$J,MATCHUP!AV$1)-COUNTIFS(SWISSW!$I:$I,MATCHUP!$A20,SWISSW!$J:$J,MATCHUP!AV$1,SWISSW!$F:$F,"Draw")+COUNTIFS(SWISSW!$I:$I,MATCHUP!AV$1,SWISSW!$J:$J,MATCHUP!$A20)-COUNTIFS(SWISSW!$I:$I,MATCHUP!AV$1,SWISSW!$J:$J,MATCHUP!$A20,SWISSW!$F:$F,"Draw")),"-")</f>
        <v>-</v>
      </c>
      <c r="AW20" s="5">
        <f ca="1">IFERROR((COUNTIFS(SWISSW!$I:$I,MATCHUP!$A20,SWISSW!$J:$J,MATCHUP!AW$1,SWISSW!$F:$F,"Won")+COUNTIFS(SWISSW!$I:$I,MATCHUP!AW$1,SWISSW!$J:$J,MATCHUP!$A20,SWISSW!$F:$F,"Lost"))/(COUNTIFS(SWISSW!$I:$I,MATCHUP!$A20,SWISSW!$J:$J,MATCHUP!AW$1)-COUNTIFS(SWISSW!$I:$I,MATCHUP!$A20,SWISSW!$J:$J,MATCHUP!AW$1,SWISSW!$F:$F,"Draw")+COUNTIFS(SWISSW!$I:$I,MATCHUP!AW$1,SWISSW!$J:$J,MATCHUP!$A20)-COUNTIFS(SWISSW!$I:$I,MATCHUP!AW$1,SWISSW!$J:$J,MATCHUP!$A20,SWISSW!$F:$F,"Draw")),"-")</f>
        <v>1</v>
      </c>
      <c r="AX20" s="5" t="str">
        <f ca="1">IFERROR((COUNTIFS(SWISSW!$I:$I,MATCHUP!$A20,SWISSW!$J:$J,MATCHUP!AX$1,SWISSW!$F:$F,"Won")+COUNTIFS(SWISSW!$I:$I,MATCHUP!AX$1,SWISSW!$J:$J,MATCHUP!$A20,SWISSW!$F:$F,"Lost"))/(COUNTIFS(SWISSW!$I:$I,MATCHUP!$A20,SWISSW!$J:$J,MATCHUP!AX$1)-COUNTIFS(SWISSW!$I:$I,MATCHUP!$A20,SWISSW!$J:$J,MATCHUP!AX$1,SWISSW!$F:$F,"Draw")+COUNTIFS(SWISSW!$I:$I,MATCHUP!AX$1,SWISSW!$J:$J,MATCHUP!$A20)-COUNTIFS(SWISSW!$I:$I,MATCHUP!AX$1,SWISSW!$J:$J,MATCHUP!$A20,SWISSW!$F:$F,"Draw")),"-")</f>
        <v>-</v>
      </c>
      <c r="AY20" s="5" t="str">
        <f ca="1">IFERROR((COUNTIFS(SWISSW!$I:$I,MATCHUP!$A20,SWISSW!$J:$J,MATCHUP!AY$1,SWISSW!$F:$F,"Won")+COUNTIFS(SWISSW!$I:$I,MATCHUP!AY$1,SWISSW!$J:$J,MATCHUP!$A20,SWISSW!$F:$F,"Lost"))/(COUNTIFS(SWISSW!$I:$I,MATCHUP!$A20,SWISSW!$J:$J,MATCHUP!AY$1)-COUNTIFS(SWISSW!$I:$I,MATCHUP!$A20,SWISSW!$J:$J,MATCHUP!AY$1,SWISSW!$F:$F,"Draw")+COUNTIFS(SWISSW!$I:$I,MATCHUP!AY$1,SWISSW!$J:$J,MATCHUP!$A20)-COUNTIFS(SWISSW!$I:$I,MATCHUP!AY$1,SWISSW!$J:$J,MATCHUP!$A20,SWISSW!$F:$F,"Draw")),"-")</f>
        <v>-</v>
      </c>
      <c r="AZ20" s="5" t="str">
        <f ca="1">IFERROR((COUNTIFS(SWISSW!$I:$I,MATCHUP!$A20,SWISSW!$J:$J,MATCHUP!AZ$1,SWISSW!$F:$F,"Won")+COUNTIFS(SWISSW!$I:$I,MATCHUP!AZ$1,SWISSW!$J:$J,MATCHUP!$A20,SWISSW!$F:$F,"Lost"))/(COUNTIFS(SWISSW!$I:$I,MATCHUP!$A20,SWISSW!$J:$J,MATCHUP!AZ$1)-COUNTIFS(SWISSW!$I:$I,MATCHUP!$A20,SWISSW!$J:$J,MATCHUP!AZ$1,SWISSW!$F:$F,"Draw")+COUNTIFS(SWISSW!$I:$I,MATCHUP!AZ$1,SWISSW!$J:$J,MATCHUP!$A20)-COUNTIFS(SWISSW!$I:$I,MATCHUP!AZ$1,SWISSW!$J:$J,MATCHUP!$A20,SWISSW!$F:$F,"Draw")),"-")</f>
        <v>-</v>
      </c>
      <c r="BA20" s="5" t="str">
        <f ca="1">IFERROR((COUNTIFS(SWISSW!$I:$I,MATCHUP!$A20,SWISSW!$J:$J,MATCHUP!BA$1,SWISSW!$F:$F,"Won")+COUNTIFS(SWISSW!$I:$I,MATCHUP!BA$1,SWISSW!$J:$J,MATCHUP!$A20,SWISSW!$F:$F,"Lost"))/(COUNTIFS(SWISSW!$I:$I,MATCHUP!$A20,SWISSW!$J:$J,MATCHUP!BA$1)-COUNTIFS(SWISSW!$I:$I,MATCHUP!$A20,SWISSW!$J:$J,MATCHUP!BA$1,SWISSW!$F:$F,"Draw")+COUNTIFS(SWISSW!$I:$I,MATCHUP!BA$1,SWISSW!$J:$J,MATCHUP!$A20)-COUNTIFS(SWISSW!$I:$I,MATCHUP!BA$1,SWISSW!$J:$J,MATCHUP!$A20,SWISSW!$F:$F,"Draw")),"-")</f>
        <v>-</v>
      </c>
      <c r="BB20" s="5" t="str">
        <f ca="1">IFERROR((COUNTIFS(SWISSW!$I:$I,MATCHUP!$A20,SWISSW!$J:$J,MATCHUP!BB$1,SWISSW!$F:$F,"Won")+COUNTIFS(SWISSW!$I:$I,MATCHUP!BB$1,SWISSW!$J:$J,MATCHUP!$A20,SWISSW!$F:$F,"Lost"))/(COUNTIFS(SWISSW!$I:$I,MATCHUP!$A20,SWISSW!$J:$J,MATCHUP!BB$1)-COUNTIFS(SWISSW!$I:$I,MATCHUP!$A20,SWISSW!$J:$J,MATCHUP!BB$1,SWISSW!$F:$F,"Draw")+COUNTIFS(SWISSW!$I:$I,MATCHUP!BB$1,SWISSW!$J:$J,MATCHUP!$A20)-COUNTIFS(SWISSW!$I:$I,MATCHUP!BB$1,SWISSW!$J:$J,MATCHUP!$A20,SWISSW!$F:$F,"Draw")),"-")</f>
        <v>-</v>
      </c>
      <c r="BC20" s="5">
        <f ca="1">IFERROR((COUNTIFS(SWISSW!$I:$I,MATCHUP!$A20,SWISSW!$J:$J,MATCHUP!BC$1,SWISSW!$F:$F,"Won")+COUNTIFS(SWISSW!$I:$I,MATCHUP!BC$1,SWISSW!$J:$J,MATCHUP!$A20,SWISSW!$F:$F,"Lost"))/(COUNTIFS(SWISSW!$I:$I,MATCHUP!$A20,SWISSW!$J:$J,MATCHUP!BC$1)-COUNTIFS(SWISSW!$I:$I,MATCHUP!$A20,SWISSW!$J:$J,MATCHUP!BC$1,SWISSW!$F:$F,"Draw")+COUNTIFS(SWISSW!$I:$I,MATCHUP!BC$1,SWISSW!$J:$J,MATCHUP!$A20)-COUNTIFS(SWISSW!$I:$I,MATCHUP!BC$1,SWISSW!$J:$J,MATCHUP!$A20,SWISSW!$F:$F,"Draw")),"-")</f>
        <v>1</v>
      </c>
      <c r="BD20" s="5" t="str">
        <f ca="1">IFERROR((COUNTIFS(SWISSW!$I:$I,MATCHUP!$A20,SWISSW!$J:$J,MATCHUP!BD$1,SWISSW!$F:$F,"Won")+COUNTIFS(SWISSW!$I:$I,MATCHUP!BD$1,SWISSW!$J:$J,MATCHUP!$A20,SWISSW!$F:$F,"Lost"))/(COUNTIFS(SWISSW!$I:$I,MATCHUP!$A20,SWISSW!$J:$J,MATCHUP!BD$1)-COUNTIFS(SWISSW!$I:$I,MATCHUP!$A20,SWISSW!$J:$J,MATCHUP!BD$1,SWISSW!$F:$F,"Draw")+COUNTIFS(SWISSW!$I:$I,MATCHUP!BD$1,SWISSW!$J:$J,MATCHUP!$A20)-COUNTIFS(SWISSW!$I:$I,MATCHUP!BD$1,SWISSW!$J:$J,MATCHUP!$A20,SWISSW!$F:$F,"Draw")),"-")</f>
        <v>-</v>
      </c>
      <c r="BE20" s="5" t="str">
        <f ca="1">IFERROR((COUNTIFS(SWISSW!$I:$I,MATCHUP!$A20,SWISSW!$J:$J,MATCHUP!BE$1,SWISSW!$F:$F,"Won")+COUNTIFS(SWISSW!$I:$I,MATCHUP!BE$1,SWISSW!$J:$J,MATCHUP!$A20,SWISSW!$F:$F,"Lost"))/(COUNTIFS(SWISSW!$I:$I,MATCHUP!$A20,SWISSW!$J:$J,MATCHUP!BE$1)-COUNTIFS(SWISSW!$I:$I,MATCHUP!$A20,SWISSW!$J:$J,MATCHUP!BE$1,SWISSW!$F:$F,"Draw")+COUNTIFS(SWISSW!$I:$I,MATCHUP!BE$1,SWISSW!$J:$J,MATCHUP!$A20)-COUNTIFS(SWISSW!$I:$I,MATCHUP!BE$1,SWISSW!$J:$J,MATCHUP!$A20,SWISSW!$F:$F,"Draw")),"-")</f>
        <v>-</v>
      </c>
      <c r="BF20" s="5" t="str">
        <f ca="1">IFERROR((COUNTIFS(SWISSW!$I:$I,MATCHUP!$A20,SWISSW!$J:$J,MATCHUP!BF$1,SWISSW!$F:$F,"Won")+COUNTIFS(SWISSW!$I:$I,MATCHUP!BF$1,SWISSW!$J:$J,MATCHUP!$A20,SWISSW!$F:$F,"Lost"))/(COUNTIFS(SWISSW!$I:$I,MATCHUP!$A20,SWISSW!$J:$J,MATCHUP!BF$1)-COUNTIFS(SWISSW!$I:$I,MATCHUP!$A20,SWISSW!$J:$J,MATCHUP!BF$1,SWISSW!$F:$F,"Draw")+COUNTIFS(SWISSW!$I:$I,MATCHUP!BF$1,SWISSW!$J:$J,MATCHUP!$A20)-COUNTIFS(SWISSW!$I:$I,MATCHUP!BF$1,SWISSW!$J:$J,MATCHUP!$A20,SWISSW!$F:$F,"Draw")),"-")</f>
        <v>-</v>
      </c>
      <c r="BG20" s="5" t="str">
        <f ca="1">IFERROR((COUNTIFS(SWISSW!$I:$I,MATCHUP!$A20,SWISSW!$J:$J,MATCHUP!BG$1,SWISSW!$F:$F,"Won")+COUNTIFS(SWISSW!$I:$I,MATCHUP!BG$1,SWISSW!$J:$J,MATCHUP!$A20,SWISSW!$F:$F,"Lost"))/(COUNTIFS(SWISSW!$I:$I,MATCHUP!$A20,SWISSW!$J:$J,MATCHUP!BG$1)-COUNTIFS(SWISSW!$I:$I,MATCHUP!$A20,SWISSW!$J:$J,MATCHUP!BG$1,SWISSW!$F:$F,"Draw")+COUNTIFS(SWISSW!$I:$I,MATCHUP!BG$1,SWISSW!$J:$J,MATCHUP!$A20)-COUNTIFS(SWISSW!$I:$I,MATCHUP!BG$1,SWISSW!$J:$J,MATCHUP!$A20,SWISSW!$F:$F,"Draw")),"-")</f>
        <v>-</v>
      </c>
      <c r="BH20" s="5" t="str">
        <f ca="1">IFERROR((COUNTIFS(SWISSW!$I:$I,MATCHUP!$A20,SWISSW!$J:$J,MATCHUP!BH$1,SWISSW!$F:$F,"Won")+COUNTIFS(SWISSW!$I:$I,MATCHUP!BH$1,SWISSW!$J:$J,MATCHUP!$A20,SWISSW!$F:$F,"Lost"))/(COUNTIFS(SWISSW!$I:$I,MATCHUP!$A20,SWISSW!$J:$J,MATCHUP!BH$1)-COUNTIFS(SWISSW!$I:$I,MATCHUP!$A20,SWISSW!$J:$J,MATCHUP!BH$1,SWISSW!$F:$F,"Draw")+COUNTIFS(SWISSW!$I:$I,MATCHUP!BH$1,SWISSW!$J:$J,MATCHUP!$A20)-COUNTIFS(SWISSW!$I:$I,MATCHUP!BH$1,SWISSW!$J:$J,MATCHUP!$A20,SWISSW!$F:$F,"Draw")),"-")</f>
        <v>-</v>
      </c>
      <c r="BI20" s="5" t="str">
        <f ca="1">IFERROR((COUNTIFS(SWISSW!$I:$I,MATCHUP!$A20,SWISSW!$J:$J,MATCHUP!BI$1,SWISSW!$F:$F,"Won")+COUNTIFS(SWISSW!$I:$I,MATCHUP!BI$1,SWISSW!$J:$J,MATCHUP!$A20,SWISSW!$F:$F,"Lost"))/(COUNTIFS(SWISSW!$I:$I,MATCHUP!$A20,SWISSW!$J:$J,MATCHUP!BI$1)-COUNTIFS(SWISSW!$I:$I,MATCHUP!$A20,SWISSW!$J:$J,MATCHUP!BI$1,SWISSW!$F:$F,"Draw")+COUNTIFS(SWISSW!$I:$I,MATCHUP!BI$1,SWISSW!$J:$J,MATCHUP!$A20)-COUNTIFS(SWISSW!$I:$I,MATCHUP!BI$1,SWISSW!$J:$J,MATCHUP!$A20,SWISSW!$F:$F,"Draw")),"-")</f>
        <v>-</v>
      </c>
      <c r="BJ20" s="5" t="str">
        <f ca="1">IFERROR((COUNTIFS(SWISSW!$I:$I,MATCHUP!$A20,SWISSW!$J:$J,MATCHUP!BJ$1,SWISSW!$F:$F,"Won")+COUNTIFS(SWISSW!$I:$I,MATCHUP!BJ$1,SWISSW!$J:$J,MATCHUP!$A20,SWISSW!$F:$F,"Lost"))/(COUNTIFS(SWISSW!$I:$I,MATCHUP!$A20,SWISSW!$J:$J,MATCHUP!BJ$1)-COUNTIFS(SWISSW!$I:$I,MATCHUP!$A20,SWISSW!$J:$J,MATCHUP!BJ$1,SWISSW!$F:$F,"Draw")+COUNTIFS(SWISSW!$I:$I,MATCHUP!BJ$1,SWISSW!$J:$J,MATCHUP!$A20)-COUNTIFS(SWISSW!$I:$I,MATCHUP!BJ$1,SWISSW!$J:$J,MATCHUP!$A20,SWISSW!$F:$F,"Draw")),"-")</f>
        <v>-</v>
      </c>
      <c r="BK20" s="5" t="str">
        <f ca="1">IFERROR((COUNTIFS(SWISSW!$I:$I,MATCHUP!$A20,SWISSW!$J:$J,MATCHUP!BK$1,SWISSW!$F:$F,"Won")+COUNTIFS(SWISSW!$I:$I,MATCHUP!BK$1,SWISSW!$J:$J,MATCHUP!$A20,SWISSW!$F:$F,"Lost"))/(COUNTIFS(SWISSW!$I:$I,MATCHUP!$A20,SWISSW!$J:$J,MATCHUP!BK$1)-COUNTIFS(SWISSW!$I:$I,MATCHUP!$A20,SWISSW!$J:$J,MATCHUP!BK$1,SWISSW!$F:$F,"Draw")+COUNTIFS(SWISSW!$I:$I,MATCHUP!BK$1,SWISSW!$J:$J,MATCHUP!$A20)-COUNTIFS(SWISSW!$I:$I,MATCHUP!BK$1,SWISSW!$J:$J,MATCHUP!$A20,SWISSW!$F:$F,"Draw")),"-")</f>
        <v>-</v>
      </c>
      <c r="BL20" s="5" t="str">
        <f ca="1">IFERROR((COUNTIFS(SWISSW!$I:$I,MATCHUP!$A20,SWISSW!$J:$J,MATCHUP!BL$1,SWISSW!$F:$F,"Won")+COUNTIFS(SWISSW!$I:$I,MATCHUP!BL$1,SWISSW!$J:$J,MATCHUP!$A20,SWISSW!$F:$F,"Lost"))/(COUNTIFS(SWISSW!$I:$I,MATCHUP!$A20,SWISSW!$J:$J,MATCHUP!BL$1)-COUNTIFS(SWISSW!$I:$I,MATCHUP!$A20,SWISSW!$J:$J,MATCHUP!BL$1,SWISSW!$F:$F,"Draw")+COUNTIFS(SWISSW!$I:$I,MATCHUP!BL$1,SWISSW!$J:$J,MATCHUP!$A20)-COUNTIFS(SWISSW!$I:$I,MATCHUP!BL$1,SWISSW!$J:$J,MATCHUP!$A20,SWISSW!$F:$F,"Draw")),"-")</f>
        <v>-</v>
      </c>
      <c r="BM20" s="5" t="str">
        <f ca="1">IFERROR((COUNTIFS(SWISSW!$I:$I,MATCHUP!$A20,SWISSW!$J:$J,MATCHUP!BM$1,SWISSW!$F:$F,"Won")+COUNTIFS(SWISSW!$I:$I,MATCHUP!BM$1,SWISSW!$J:$J,MATCHUP!$A20,SWISSW!$F:$F,"Lost"))/(COUNTIFS(SWISSW!$I:$I,MATCHUP!$A20,SWISSW!$J:$J,MATCHUP!BM$1)-COUNTIFS(SWISSW!$I:$I,MATCHUP!$A20,SWISSW!$J:$J,MATCHUP!BM$1,SWISSW!$F:$F,"Draw")+COUNTIFS(SWISSW!$I:$I,MATCHUP!BM$1,SWISSW!$J:$J,MATCHUP!$A20)-COUNTIFS(SWISSW!$I:$I,MATCHUP!BM$1,SWISSW!$J:$J,MATCHUP!$A20,SWISSW!$F:$F,"Draw")),"-")</f>
        <v>-</v>
      </c>
      <c r="BN20" s="5" t="str">
        <f ca="1">IFERROR((COUNTIFS(SWISSW!$I:$I,MATCHUP!$A20,SWISSW!$J:$J,MATCHUP!BN$1,SWISSW!$F:$F,"Won")+COUNTIFS(SWISSW!$I:$I,MATCHUP!BN$1,SWISSW!$J:$J,MATCHUP!$A20,SWISSW!$F:$F,"Lost"))/(COUNTIFS(SWISSW!$I:$I,MATCHUP!$A20,SWISSW!$J:$J,MATCHUP!BN$1)-COUNTIFS(SWISSW!$I:$I,MATCHUP!$A20,SWISSW!$J:$J,MATCHUP!BN$1,SWISSW!$F:$F,"Draw")+COUNTIFS(SWISSW!$I:$I,MATCHUP!BN$1,SWISSW!$J:$J,MATCHUP!$A20)-COUNTIFS(SWISSW!$I:$I,MATCHUP!BN$1,SWISSW!$J:$J,MATCHUP!$A20,SWISSW!$F:$F,"Draw")),"-")</f>
        <v>-</v>
      </c>
      <c r="BO20" s="5" t="str">
        <f ca="1">IFERROR((COUNTIFS(SWISSW!$I:$I,MATCHUP!$A20,SWISSW!$J:$J,MATCHUP!BO$1,SWISSW!$F:$F,"Won")+COUNTIFS(SWISSW!$I:$I,MATCHUP!BO$1,SWISSW!$J:$J,MATCHUP!$A20,SWISSW!$F:$F,"Lost"))/(COUNTIFS(SWISSW!$I:$I,MATCHUP!$A20,SWISSW!$J:$J,MATCHUP!BO$1)-COUNTIFS(SWISSW!$I:$I,MATCHUP!$A20,SWISSW!$J:$J,MATCHUP!BO$1,SWISSW!$F:$F,"Draw")+COUNTIFS(SWISSW!$I:$I,MATCHUP!BO$1,SWISSW!$J:$J,MATCHUP!$A20)-COUNTIFS(SWISSW!$I:$I,MATCHUP!BO$1,SWISSW!$J:$J,MATCHUP!$A20,SWISSW!$F:$F,"Draw")),"-")</f>
        <v>-</v>
      </c>
      <c r="BP20" s="5" t="str">
        <f ca="1">IFERROR((COUNTIFS(SWISSW!$I:$I,MATCHUP!$A20,SWISSW!$J:$J,MATCHUP!BP$1,SWISSW!$F:$F,"Won")+COUNTIFS(SWISSW!$I:$I,MATCHUP!BP$1,SWISSW!$J:$J,MATCHUP!$A20,SWISSW!$F:$F,"Lost"))/(COUNTIFS(SWISSW!$I:$I,MATCHUP!$A20,SWISSW!$J:$J,MATCHUP!BP$1)-COUNTIFS(SWISSW!$I:$I,MATCHUP!$A20,SWISSW!$J:$J,MATCHUP!BP$1,SWISSW!$F:$F,"Draw")+COUNTIFS(SWISSW!$I:$I,MATCHUP!BP$1,SWISSW!$J:$J,MATCHUP!$A20)-COUNTIFS(SWISSW!$I:$I,MATCHUP!BP$1,SWISSW!$J:$J,MATCHUP!$A20,SWISSW!$F:$F,"Draw")),"-")</f>
        <v>-</v>
      </c>
      <c r="BQ20" s="5" t="str">
        <f ca="1">IFERROR((COUNTIFS(SWISSW!$I:$I,MATCHUP!$A20,SWISSW!$J:$J,MATCHUP!BQ$1,SWISSW!$F:$F,"Won")+COUNTIFS(SWISSW!$I:$I,MATCHUP!BQ$1,SWISSW!$J:$J,MATCHUP!$A20,SWISSW!$F:$F,"Lost"))/(COUNTIFS(SWISSW!$I:$I,MATCHUP!$A20,SWISSW!$J:$J,MATCHUP!BQ$1)-COUNTIFS(SWISSW!$I:$I,MATCHUP!$A20,SWISSW!$J:$J,MATCHUP!BQ$1,SWISSW!$F:$F,"Draw")+COUNTIFS(SWISSW!$I:$I,MATCHUP!BQ$1,SWISSW!$J:$J,MATCHUP!$A20)-COUNTIFS(SWISSW!$I:$I,MATCHUP!BQ$1,SWISSW!$J:$J,MATCHUP!$A20,SWISSW!$F:$F,"Draw")),"-")</f>
        <v>-</v>
      </c>
      <c r="BR20" s="5" t="str">
        <f ca="1">IFERROR((COUNTIFS(SWISSW!$I:$I,MATCHUP!$A20,SWISSW!$J:$J,MATCHUP!BR$1,SWISSW!$F:$F,"Won")+COUNTIFS(SWISSW!$I:$I,MATCHUP!BR$1,SWISSW!$J:$J,MATCHUP!$A20,SWISSW!$F:$F,"Lost"))/(COUNTIFS(SWISSW!$I:$I,MATCHUP!$A20,SWISSW!$J:$J,MATCHUP!BR$1)-COUNTIFS(SWISSW!$I:$I,MATCHUP!$A20,SWISSW!$J:$J,MATCHUP!BR$1,SWISSW!$F:$F,"Draw")+COUNTIFS(SWISSW!$I:$I,MATCHUP!BR$1,SWISSW!$J:$J,MATCHUP!$A20)-COUNTIFS(SWISSW!$I:$I,MATCHUP!BR$1,SWISSW!$J:$J,MATCHUP!$A20,SWISSW!$F:$F,"Draw")),"-")</f>
        <v>-</v>
      </c>
      <c r="BS20" s="5" t="str">
        <f ca="1">IFERROR((COUNTIFS(SWISSW!$I:$I,MATCHUP!$A20,SWISSW!$J:$J,MATCHUP!BS$1,SWISSW!$F:$F,"Won")+COUNTIFS(SWISSW!$I:$I,MATCHUP!BS$1,SWISSW!$J:$J,MATCHUP!$A20,SWISSW!$F:$F,"Lost"))/(COUNTIFS(SWISSW!$I:$I,MATCHUP!$A20,SWISSW!$J:$J,MATCHUP!BS$1)-COUNTIFS(SWISSW!$I:$I,MATCHUP!$A20,SWISSW!$J:$J,MATCHUP!BS$1,SWISSW!$F:$F,"Draw")+COUNTIFS(SWISSW!$I:$I,MATCHUP!BS$1,SWISSW!$J:$J,MATCHUP!$A20)-COUNTIFS(SWISSW!$I:$I,MATCHUP!BS$1,SWISSW!$J:$J,MATCHUP!$A20,SWISSW!$F:$F,"Draw")),"-")</f>
        <v>-</v>
      </c>
      <c r="BT20" s="5" t="str">
        <f ca="1">IFERROR((COUNTIFS(SWISSW!$I:$I,MATCHUP!$A20,SWISSW!$J:$J,MATCHUP!BT$1,SWISSW!$F:$F,"Won")+COUNTIFS(SWISSW!$I:$I,MATCHUP!BT$1,SWISSW!$J:$J,MATCHUP!$A20,SWISSW!$F:$F,"Lost"))/(COUNTIFS(SWISSW!$I:$I,MATCHUP!$A20,SWISSW!$J:$J,MATCHUP!BT$1)-COUNTIFS(SWISSW!$I:$I,MATCHUP!$A20,SWISSW!$J:$J,MATCHUP!BT$1,SWISSW!$F:$F,"Draw")+COUNTIFS(SWISSW!$I:$I,MATCHUP!BT$1,SWISSW!$J:$J,MATCHUP!$A20)-COUNTIFS(SWISSW!$I:$I,MATCHUP!BT$1,SWISSW!$J:$J,MATCHUP!$A20,SWISSW!$F:$F,"Draw")),"-")</f>
        <v>-</v>
      </c>
      <c r="BU20" s="5" t="str">
        <f ca="1">IFERROR((COUNTIFS(SWISSW!$I:$I,MATCHUP!$A20,SWISSW!$J:$J,MATCHUP!BU$1,SWISSW!$F:$F,"Won")+COUNTIFS(SWISSW!$I:$I,MATCHUP!BU$1,SWISSW!$J:$J,MATCHUP!$A20,SWISSW!$F:$F,"Lost"))/(COUNTIFS(SWISSW!$I:$I,MATCHUP!$A20,SWISSW!$J:$J,MATCHUP!BU$1)-COUNTIFS(SWISSW!$I:$I,MATCHUP!$A20,SWISSW!$J:$J,MATCHUP!BU$1,SWISSW!$F:$F,"Draw")+COUNTIFS(SWISSW!$I:$I,MATCHUP!BU$1,SWISSW!$J:$J,MATCHUP!$A20)-COUNTIFS(SWISSW!$I:$I,MATCHUP!BU$1,SWISSW!$J:$J,MATCHUP!$A20,SWISSW!$F:$F,"Draw")),"-")</f>
        <v>-</v>
      </c>
      <c r="BV20" s="5" t="str">
        <f ca="1">IFERROR((COUNTIFS(SWISSW!$I:$I,MATCHUP!$A20,SWISSW!$J:$J,MATCHUP!BV$1,SWISSW!$F:$F,"Won")+COUNTIFS(SWISSW!$I:$I,MATCHUP!BV$1,SWISSW!$J:$J,MATCHUP!$A20,SWISSW!$F:$F,"Lost"))/(COUNTIFS(SWISSW!$I:$I,MATCHUP!$A20,SWISSW!$J:$J,MATCHUP!BV$1)-COUNTIFS(SWISSW!$I:$I,MATCHUP!$A20,SWISSW!$J:$J,MATCHUP!BV$1,SWISSW!$F:$F,"Draw")+COUNTIFS(SWISSW!$I:$I,MATCHUP!BV$1,SWISSW!$J:$J,MATCHUP!$A20)-COUNTIFS(SWISSW!$I:$I,MATCHUP!BV$1,SWISSW!$J:$J,MATCHUP!$A20,SWISSW!$F:$F,"Draw")),"-")</f>
        <v>-</v>
      </c>
      <c r="BW20" s="5" t="str">
        <f ca="1">IFERROR((COUNTIFS(SWISSW!$I:$I,MATCHUP!$A20,SWISSW!$J:$J,MATCHUP!BW$1,SWISSW!$F:$F,"Won")+COUNTIFS(SWISSW!$I:$I,MATCHUP!BW$1,SWISSW!$J:$J,MATCHUP!$A20,SWISSW!$F:$F,"Lost"))/(COUNTIFS(SWISSW!$I:$I,MATCHUP!$A20,SWISSW!$J:$J,MATCHUP!BW$1)-COUNTIFS(SWISSW!$I:$I,MATCHUP!$A20,SWISSW!$J:$J,MATCHUP!BW$1,SWISSW!$F:$F,"Draw")+COUNTIFS(SWISSW!$I:$I,MATCHUP!BW$1,SWISSW!$J:$J,MATCHUP!$A20)-COUNTIFS(SWISSW!$I:$I,MATCHUP!BW$1,SWISSW!$J:$J,MATCHUP!$A20,SWISSW!$F:$F,"Draw")),"-")</f>
        <v>-</v>
      </c>
      <c r="BX20" s="5" t="str">
        <f ca="1">IFERROR((COUNTIFS(SWISSW!$I:$I,MATCHUP!$A20,SWISSW!$J:$J,MATCHUP!BX$1,SWISSW!$F:$F,"Won")+COUNTIFS(SWISSW!$I:$I,MATCHUP!BX$1,SWISSW!$J:$J,MATCHUP!$A20,SWISSW!$F:$F,"Lost"))/(COUNTIFS(SWISSW!$I:$I,MATCHUP!$A20,SWISSW!$J:$J,MATCHUP!BX$1)-COUNTIFS(SWISSW!$I:$I,MATCHUP!$A20,SWISSW!$J:$J,MATCHUP!BX$1,SWISSW!$F:$F,"Draw")+COUNTIFS(SWISSW!$I:$I,MATCHUP!BX$1,SWISSW!$J:$J,MATCHUP!$A20)-COUNTIFS(SWISSW!$I:$I,MATCHUP!BX$1,SWISSW!$J:$J,MATCHUP!$A20,SWISSW!$F:$F,"Draw")),"-")</f>
        <v>-</v>
      </c>
      <c r="BY20" s="5" t="str">
        <f ca="1">IFERROR((COUNTIFS(SWISSW!$I:$I,MATCHUP!$A20,SWISSW!$J:$J,MATCHUP!BY$1,SWISSW!$F:$F,"Won")+COUNTIFS(SWISSW!$I:$I,MATCHUP!BY$1,SWISSW!$J:$J,MATCHUP!$A20,SWISSW!$F:$F,"Lost"))/(COUNTIFS(SWISSW!$I:$I,MATCHUP!$A20,SWISSW!$J:$J,MATCHUP!BY$1)-COUNTIFS(SWISSW!$I:$I,MATCHUP!$A20,SWISSW!$J:$J,MATCHUP!BY$1,SWISSW!$F:$F,"Draw")+COUNTIFS(SWISSW!$I:$I,MATCHUP!BY$1,SWISSW!$J:$J,MATCHUP!$A20)-COUNTIFS(SWISSW!$I:$I,MATCHUP!BY$1,SWISSW!$J:$J,MATCHUP!$A20,SWISSW!$F:$F,"Draw")),"-")</f>
        <v>-</v>
      </c>
      <c r="BZ20" s="5" t="str">
        <f ca="1">IFERROR((COUNTIFS(SWISSW!$I:$I,MATCHUP!$A20,SWISSW!$J:$J,MATCHUP!BZ$1,SWISSW!$F:$F,"Won")+COUNTIFS(SWISSW!$I:$I,MATCHUP!BZ$1,SWISSW!$J:$J,MATCHUP!$A20,SWISSW!$F:$F,"Lost"))/(COUNTIFS(SWISSW!$I:$I,MATCHUP!$A20,SWISSW!$J:$J,MATCHUP!BZ$1)-COUNTIFS(SWISSW!$I:$I,MATCHUP!$A20,SWISSW!$J:$J,MATCHUP!BZ$1,SWISSW!$F:$F,"Draw")+COUNTIFS(SWISSW!$I:$I,MATCHUP!BZ$1,SWISSW!$J:$J,MATCHUP!$A20)-COUNTIFS(SWISSW!$I:$I,MATCHUP!BZ$1,SWISSW!$J:$J,MATCHUP!$A20,SWISSW!$F:$F,"Draw")),"-")</f>
        <v>-</v>
      </c>
      <c r="CA20" s="5" t="str">
        <f ca="1">IFERROR((COUNTIFS(SWISSW!$I:$I,MATCHUP!$A20,SWISSW!$J:$J,MATCHUP!CA$1,SWISSW!$F:$F,"Won")+COUNTIFS(SWISSW!$I:$I,MATCHUP!CA$1,SWISSW!$J:$J,MATCHUP!$A20,SWISSW!$F:$F,"Lost"))/(COUNTIFS(SWISSW!$I:$I,MATCHUP!$A20,SWISSW!$J:$J,MATCHUP!CA$1)-COUNTIFS(SWISSW!$I:$I,MATCHUP!$A20,SWISSW!$J:$J,MATCHUP!CA$1,SWISSW!$F:$F,"Draw")+COUNTIFS(SWISSW!$I:$I,MATCHUP!CA$1,SWISSW!$J:$J,MATCHUP!$A20)-COUNTIFS(SWISSW!$I:$I,MATCHUP!CA$1,SWISSW!$J:$J,MATCHUP!$A20,SWISSW!$F:$F,"Draw")),"-")</f>
        <v>-</v>
      </c>
      <c r="CB20" s="5" t="str">
        <f ca="1">IFERROR((COUNTIFS(SWISSW!$I:$I,MATCHUP!$A20,SWISSW!$J:$J,MATCHUP!CB$1,SWISSW!$F:$F,"Won")+COUNTIFS(SWISSW!$I:$I,MATCHUP!CB$1,SWISSW!$J:$J,MATCHUP!$A20,SWISSW!$F:$F,"Lost"))/(COUNTIFS(SWISSW!$I:$I,MATCHUP!$A20,SWISSW!$J:$J,MATCHUP!CB$1)-COUNTIFS(SWISSW!$I:$I,MATCHUP!$A20,SWISSW!$J:$J,MATCHUP!CB$1,SWISSW!$F:$F,"Draw")+COUNTIFS(SWISSW!$I:$I,MATCHUP!CB$1,SWISSW!$J:$J,MATCHUP!$A20)-COUNTIFS(SWISSW!$I:$I,MATCHUP!CB$1,SWISSW!$J:$J,MATCHUP!$A20,SWISSW!$F:$F,"Draw")),"-")</f>
        <v>-</v>
      </c>
      <c r="CC20" s="5" t="str">
        <f ca="1">IFERROR((COUNTIFS(SWISSW!$I:$I,MATCHUP!$A20,SWISSW!$J:$J,MATCHUP!CC$1,SWISSW!$F:$F,"Won")+COUNTIFS(SWISSW!$I:$I,MATCHUP!CC$1,SWISSW!$J:$J,MATCHUP!$A20,SWISSW!$F:$F,"Lost"))/(COUNTIFS(SWISSW!$I:$I,MATCHUP!$A20,SWISSW!$J:$J,MATCHUP!CC$1)-COUNTIFS(SWISSW!$I:$I,MATCHUP!$A20,SWISSW!$J:$J,MATCHUP!CC$1,SWISSW!$F:$F,"Draw")+COUNTIFS(SWISSW!$I:$I,MATCHUP!CC$1,SWISSW!$J:$J,MATCHUP!$A20)-COUNTIFS(SWISSW!$I:$I,MATCHUP!CC$1,SWISSW!$J:$J,MATCHUP!$A20,SWISSW!$F:$F,"Draw")),"-")</f>
        <v>-</v>
      </c>
      <c r="CD20" s="5" t="str">
        <f ca="1">IFERROR((COUNTIFS(SWISSW!$I:$I,MATCHUP!$A20,SWISSW!$J:$J,MATCHUP!CD$1,SWISSW!$F:$F,"Won")+COUNTIFS(SWISSW!$I:$I,MATCHUP!CD$1,SWISSW!$J:$J,MATCHUP!$A20,SWISSW!$F:$F,"Lost"))/(COUNTIFS(SWISSW!$I:$I,MATCHUP!$A20,SWISSW!$J:$J,MATCHUP!CD$1)-COUNTIFS(SWISSW!$I:$I,MATCHUP!$A20,SWISSW!$J:$J,MATCHUP!CD$1,SWISSW!$F:$F,"Draw")+COUNTIFS(SWISSW!$I:$I,MATCHUP!CD$1,SWISSW!$J:$J,MATCHUP!$A20)-COUNTIFS(SWISSW!$I:$I,MATCHUP!CD$1,SWISSW!$J:$J,MATCHUP!$A20,SWISSW!$F:$F,"Draw")),"-")</f>
        <v>-</v>
      </c>
      <c r="CE20" s="5" t="str">
        <f ca="1">IFERROR((COUNTIFS(SWISSW!$I:$I,MATCHUP!$A20,SWISSW!$J:$J,MATCHUP!CE$1,SWISSW!$F:$F,"Won")+COUNTIFS(SWISSW!$I:$I,MATCHUP!CE$1,SWISSW!$J:$J,MATCHUP!$A20,SWISSW!$F:$F,"Lost"))/(COUNTIFS(SWISSW!$I:$I,MATCHUP!$A20,SWISSW!$J:$J,MATCHUP!CE$1)-COUNTIFS(SWISSW!$I:$I,MATCHUP!$A20,SWISSW!$J:$J,MATCHUP!CE$1,SWISSW!$F:$F,"Draw")+COUNTIFS(SWISSW!$I:$I,MATCHUP!CE$1,SWISSW!$J:$J,MATCHUP!$A20)-COUNTIFS(SWISSW!$I:$I,MATCHUP!CE$1,SWISSW!$J:$J,MATCHUP!$A20,SWISSW!$F:$F,"Draw")),"-")</f>
        <v>-</v>
      </c>
      <c r="CF20" s="5" t="str">
        <f ca="1">IFERROR((COUNTIFS(SWISSW!$I:$I,MATCHUP!$A20,SWISSW!$J:$J,MATCHUP!CF$1,SWISSW!$F:$F,"Won")+COUNTIFS(SWISSW!$I:$I,MATCHUP!CF$1,SWISSW!$J:$J,MATCHUP!$A20,SWISSW!$F:$F,"Lost"))/(COUNTIFS(SWISSW!$I:$I,MATCHUP!$A20,SWISSW!$J:$J,MATCHUP!CF$1)-COUNTIFS(SWISSW!$I:$I,MATCHUP!$A20,SWISSW!$J:$J,MATCHUP!CF$1,SWISSW!$F:$F,"Draw")+COUNTIFS(SWISSW!$I:$I,MATCHUP!CF$1,SWISSW!$J:$J,MATCHUP!$A20)-COUNTIFS(SWISSW!$I:$I,MATCHUP!CF$1,SWISSW!$J:$J,MATCHUP!$A20,SWISSW!$F:$F,"Draw")),"-")</f>
        <v>-</v>
      </c>
      <c r="CG20" s="5" t="str">
        <f ca="1">IFERROR((COUNTIFS(SWISSW!$I:$I,MATCHUP!$A20,SWISSW!$J:$J,MATCHUP!CG$1,SWISSW!$F:$F,"Won")+COUNTIFS(SWISSW!$I:$I,MATCHUP!CG$1,SWISSW!$J:$J,MATCHUP!$A20,SWISSW!$F:$F,"Lost"))/(COUNTIFS(SWISSW!$I:$I,MATCHUP!$A20,SWISSW!$J:$J,MATCHUP!CG$1)-COUNTIFS(SWISSW!$I:$I,MATCHUP!$A20,SWISSW!$J:$J,MATCHUP!CG$1,SWISSW!$F:$F,"Draw")+COUNTIFS(SWISSW!$I:$I,MATCHUP!CG$1,SWISSW!$J:$J,MATCHUP!$A20)-COUNTIFS(SWISSW!$I:$I,MATCHUP!CG$1,SWISSW!$J:$J,MATCHUP!$A20,SWISSW!$F:$F,"Draw")),"-")</f>
        <v>-</v>
      </c>
      <c r="CH20" s="5" t="str">
        <f ca="1">IFERROR((COUNTIFS(SWISSW!$I:$I,MATCHUP!$A20,SWISSW!$J:$J,MATCHUP!CH$1,SWISSW!$F:$F,"Won")+COUNTIFS(SWISSW!$I:$I,MATCHUP!CH$1,SWISSW!$J:$J,MATCHUP!$A20,SWISSW!$F:$F,"Lost"))/(COUNTIFS(SWISSW!$I:$I,MATCHUP!$A20,SWISSW!$J:$J,MATCHUP!CH$1)-COUNTIFS(SWISSW!$I:$I,MATCHUP!$A20,SWISSW!$J:$J,MATCHUP!CH$1,SWISSW!$F:$F,"Draw")+COUNTIFS(SWISSW!$I:$I,MATCHUP!CH$1,SWISSW!$J:$J,MATCHUP!$A20)-COUNTIFS(SWISSW!$I:$I,MATCHUP!CH$1,SWISSW!$J:$J,MATCHUP!$A20,SWISSW!$F:$F,"Draw")),"-")</f>
        <v>-</v>
      </c>
      <c r="CI20" s="5" t="str">
        <f ca="1">IFERROR((COUNTIFS(SWISSW!$I:$I,MATCHUP!$A20,SWISSW!$J:$J,MATCHUP!CI$1,SWISSW!$F:$F,"Won")+COUNTIFS(SWISSW!$I:$I,MATCHUP!CI$1,SWISSW!$J:$J,MATCHUP!$A20,SWISSW!$F:$F,"Lost"))/(COUNTIFS(SWISSW!$I:$I,MATCHUP!$A20,SWISSW!$J:$J,MATCHUP!CI$1)-COUNTIFS(SWISSW!$I:$I,MATCHUP!$A20,SWISSW!$J:$J,MATCHUP!CI$1,SWISSW!$F:$F,"Draw")+COUNTIFS(SWISSW!$I:$I,MATCHUP!CI$1,SWISSW!$J:$J,MATCHUP!$A20)-COUNTIFS(SWISSW!$I:$I,MATCHUP!CI$1,SWISSW!$J:$J,MATCHUP!$A20,SWISSW!$F:$F,"Draw")),"-")</f>
        <v>-</v>
      </c>
      <c r="CJ20" s="5" t="str">
        <f ca="1">IFERROR((COUNTIFS(SWISSW!$I:$I,MATCHUP!$A20,SWISSW!$J:$J,MATCHUP!CJ$1,SWISSW!$F:$F,"Won")+COUNTIFS(SWISSW!$I:$I,MATCHUP!CJ$1,SWISSW!$J:$J,MATCHUP!$A20,SWISSW!$F:$F,"Lost"))/(COUNTIFS(SWISSW!$I:$I,MATCHUP!$A20,SWISSW!$J:$J,MATCHUP!CJ$1)-COUNTIFS(SWISSW!$I:$I,MATCHUP!$A20,SWISSW!$J:$J,MATCHUP!CJ$1,SWISSW!$F:$F,"Draw")+COUNTIFS(SWISSW!$I:$I,MATCHUP!CJ$1,SWISSW!$J:$J,MATCHUP!$A20)-COUNTIFS(SWISSW!$I:$I,MATCHUP!CJ$1,SWISSW!$J:$J,MATCHUP!$A20,SWISSW!$F:$F,"Draw")),"-")</f>
        <v>-</v>
      </c>
      <c r="CK20" s="5" t="str">
        <f ca="1">IFERROR((COUNTIFS(SWISSW!$I:$I,MATCHUP!$A20,SWISSW!$J:$J,MATCHUP!CK$1,SWISSW!$F:$F,"Won")+COUNTIFS(SWISSW!$I:$I,MATCHUP!CK$1,SWISSW!$J:$J,MATCHUP!$A20,SWISSW!$F:$F,"Lost"))/(COUNTIFS(SWISSW!$I:$I,MATCHUP!$A20,SWISSW!$J:$J,MATCHUP!CK$1)-COUNTIFS(SWISSW!$I:$I,MATCHUP!$A20,SWISSW!$J:$J,MATCHUP!CK$1,SWISSW!$F:$F,"Draw")+COUNTIFS(SWISSW!$I:$I,MATCHUP!CK$1,SWISSW!$J:$J,MATCHUP!$A20)-COUNTIFS(SWISSW!$I:$I,MATCHUP!CK$1,SWISSW!$J:$J,MATCHUP!$A20,SWISSW!$F:$F,"Draw")),"-")</f>
        <v>-</v>
      </c>
      <c r="CL20" s="5" t="str">
        <f ca="1">IFERROR((COUNTIFS(SWISSW!$I:$I,MATCHUP!$A20,SWISSW!$J:$J,MATCHUP!CL$1,SWISSW!$F:$F,"Won")+COUNTIFS(SWISSW!$I:$I,MATCHUP!CL$1,SWISSW!$J:$J,MATCHUP!$A20,SWISSW!$F:$F,"Lost"))/(COUNTIFS(SWISSW!$I:$I,MATCHUP!$A20,SWISSW!$J:$J,MATCHUP!CL$1)-COUNTIFS(SWISSW!$I:$I,MATCHUP!$A20,SWISSW!$J:$J,MATCHUP!CL$1,SWISSW!$F:$F,"Draw")+COUNTIFS(SWISSW!$I:$I,MATCHUP!CL$1,SWISSW!$J:$J,MATCHUP!$A20)-COUNTIFS(SWISSW!$I:$I,MATCHUP!CL$1,SWISSW!$J:$J,MATCHUP!$A20,SWISSW!$F:$F,"Draw")),"-")</f>
        <v>-</v>
      </c>
      <c r="CM20" s="5" t="str">
        <f ca="1">IFERROR((COUNTIFS(SWISSW!$I:$I,MATCHUP!$A20,SWISSW!$J:$J,MATCHUP!CM$1,SWISSW!$F:$F,"Won")+COUNTIFS(SWISSW!$I:$I,MATCHUP!CM$1,SWISSW!$J:$J,MATCHUP!$A20,SWISSW!$F:$F,"Lost"))/(COUNTIFS(SWISSW!$I:$I,MATCHUP!$A20,SWISSW!$J:$J,MATCHUP!CM$1)-COUNTIFS(SWISSW!$I:$I,MATCHUP!$A20,SWISSW!$J:$J,MATCHUP!CM$1,SWISSW!$F:$F,"Draw")+COUNTIFS(SWISSW!$I:$I,MATCHUP!CM$1,SWISSW!$J:$J,MATCHUP!$A20)-COUNTIFS(SWISSW!$I:$I,MATCHUP!CM$1,SWISSW!$J:$J,MATCHUP!$A20,SWISSW!$F:$F,"Draw")),"-")</f>
        <v>-</v>
      </c>
      <c r="CN20" s="5" t="str">
        <f ca="1">IFERROR((COUNTIFS(SWISSW!$I:$I,MATCHUP!$A20,SWISSW!$J:$J,MATCHUP!CN$1,SWISSW!$F:$F,"Won")+COUNTIFS(SWISSW!$I:$I,MATCHUP!CN$1,SWISSW!$J:$J,MATCHUP!$A20,SWISSW!$F:$F,"Lost"))/(COUNTIFS(SWISSW!$I:$I,MATCHUP!$A20,SWISSW!$J:$J,MATCHUP!CN$1)-COUNTIFS(SWISSW!$I:$I,MATCHUP!$A20,SWISSW!$J:$J,MATCHUP!CN$1,SWISSW!$F:$F,"Draw")+COUNTIFS(SWISSW!$I:$I,MATCHUP!CN$1,SWISSW!$J:$J,MATCHUP!$A20)-COUNTIFS(SWISSW!$I:$I,MATCHUP!CN$1,SWISSW!$J:$J,MATCHUP!$A20,SWISSW!$F:$F,"Draw")),"-")</f>
        <v>-</v>
      </c>
      <c r="CO20" s="5" t="str">
        <f ca="1">IFERROR((COUNTIFS(SWISSW!$I:$I,MATCHUP!$A20,SWISSW!$J:$J,MATCHUP!CO$1,SWISSW!$F:$F,"Won")+COUNTIFS(SWISSW!$I:$I,MATCHUP!CO$1,SWISSW!$J:$J,MATCHUP!$A20,SWISSW!$F:$F,"Lost"))/(COUNTIFS(SWISSW!$I:$I,MATCHUP!$A20,SWISSW!$J:$J,MATCHUP!CO$1)-COUNTIFS(SWISSW!$I:$I,MATCHUP!$A20,SWISSW!$J:$J,MATCHUP!CO$1,SWISSW!$F:$F,"Draw")+COUNTIFS(SWISSW!$I:$I,MATCHUP!CO$1,SWISSW!$J:$J,MATCHUP!$A20)-COUNTIFS(SWISSW!$I:$I,MATCHUP!CO$1,SWISSW!$J:$J,MATCHUP!$A20,SWISSW!$F:$F,"Draw")),"-")</f>
        <v>-</v>
      </c>
      <c r="CP20" s="5" t="str">
        <f ca="1">IFERROR((COUNTIFS(SWISSW!$I:$I,MATCHUP!$A20,SWISSW!$J:$J,MATCHUP!CP$1,SWISSW!$F:$F,"Won")+COUNTIFS(SWISSW!$I:$I,MATCHUP!CP$1,SWISSW!$J:$J,MATCHUP!$A20,SWISSW!$F:$F,"Lost"))/(COUNTIFS(SWISSW!$I:$I,MATCHUP!$A20,SWISSW!$J:$J,MATCHUP!CP$1)-COUNTIFS(SWISSW!$I:$I,MATCHUP!$A20,SWISSW!$J:$J,MATCHUP!CP$1,SWISSW!$F:$F,"Draw")+COUNTIFS(SWISSW!$I:$I,MATCHUP!CP$1,SWISSW!$J:$J,MATCHUP!$A20)-COUNTIFS(SWISSW!$I:$I,MATCHUP!CP$1,SWISSW!$J:$J,MATCHUP!$A20,SWISSW!$F:$F,"Draw")),"-")</f>
        <v>-</v>
      </c>
      <c r="CQ20" s="5" t="str">
        <f ca="1">IFERROR((COUNTIFS(SWISSW!$I:$I,MATCHUP!$A20,SWISSW!$J:$J,MATCHUP!CQ$1,SWISSW!$F:$F,"Won")+COUNTIFS(SWISSW!$I:$I,MATCHUP!CQ$1,SWISSW!$J:$J,MATCHUP!$A20,SWISSW!$F:$F,"Lost"))/(COUNTIFS(SWISSW!$I:$I,MATCHUP!$A20,SWISSW!$J:$J,MATCHUP!CQ$1)-COUNTIFS(SWISSW!$I:$I,MATCHUP!$A20,SWISSW!$J:$J,MATCHUP!CQ$1,SWISSW!$F:$F,"Draw")+COUNTIFS(SWISSW!$I:$I,MATCHUP!CQ$1,SWISSW!$J:$J,MATCHUP!$A20)-COUNTIFS(SWISSW!$I:$I,MATCHUP!CQ$1,SWISSW!$J:$J,MATCHUP!$A20,SWISSW!$F:$F,"Draw")),"-")</f>
        <v>-</v>
      </c>
      <c r="CR20" s="5" t="str">
        <f ca="1">IFERROR((COUNTIFS(SWISSW!$I:$I,MATCHUP!$A20,SWISSW!$J:$J,MATCHUP!CR$1,SWISSW!$F:$F,"Won")+COUNTIFS(SWISSW!$I:$I,MATCHUP!CR$1,SWISSW!$J:$J,MATCHUP!$A20,SWISSW!$F:$F,"Lost"))/(COUNTIFS(SWISSW!$I:$I,MATCHUP!$A20,SWISSW!$J:$J,MATCHUP!CR$1)-COUNTIFS(SWISSW!$I:$I,MATCHUP!$A20,SWISSW!$J:$J,MATCHUP!CR$1,SWISSW!$F:$F,"Draw")+COUNTIFS(SWISSW!$I:$I,MATCHUP!CR$1,SWISSW!$J:$J,MATCHUP!$A20)-COUNTIFS(SWISSW!$I:$I,MATCHUP!CR$1,SWISSW!$J:$J,MATCHUP!$A20,SWISSW!$F:$F,"Draw")),"-")</f>
        <v>-</v>
      </c>
      <c r="CS20" s="5" t="str">
        <f ca="1">IFERROR((COUNTIFS(SWISSW!$I:$I,MATCHUP!$A20,SWISSW!$J:$J,MATCHUP!CS$1,SWISSW!$F:$F,"Won")+COUNTIFS(SWISSW!$I:$I,MATCHUP!CS$1,SWISSW!$J:$J,MATCHUP!$A20,SWISSW!$F:$F,"Lost"))/(COUNTIFS(SWISSW!$I:$I,MATCHUP!$A20,SWISSW!$J:$J,MATCHUP!CS$1)-COUNTIFS(SWISSW!$I:$I,MATCHUP!$A20,SWISSW!$J:$J,MATCHUP!CS$1,SWISSW!$F:$F,"Draw")+COUNTIFS(SWISSW!$I:$I,MATCHUP!CS$1,SWISSW!$J:$J,MATCHUP!$A20)-COUNTIFS(SWISSW!$I:$I,MATCHUP!CS$1,SWISSW!$J:$J,MATCHUP!$A20,SWISSW!$F:$F,"Draw")),"-")</f>
        <v>-</v>
      </c>
      <c r="CT20" s="5" t="str">
        <f ca="1">IFERROR((COUNTIFS(SWISSW!$I:$I,MATCHUP!$A20,SWISSW!$J:$J,MATCHUP!CT$1,SWISSW!$F:$F,"Won")+COUNTIFS(SWISSW!$I:$I,MATCHUP!CT$1,SWISSW!$J:$J,MATCHUP!$A20,SWISSW!$F:$F,"Lost"))/(COUNTIFS(SWISSW!$I:$I,MATCHUP!$A20,SWISSW!$J:$J,MATCHUP!CT$1)-COUNTIFS(SWISSW!$I:$I,MATCHUP!$A20,SWISSW!$J:$J,MATCHUP!CT$1,SWISSW!$F:$F,"Draw")+COUNTIFS(SWISSW!$I:$I,MATCHUP!CT$1,SWISSW!$J:$J,MATCHUP!$A20)-COUNTIFS(SWISSW!$I:$I,MATCHUP!CT$1,SWISSW!$J:$J,MATCHUP!$A20,SWISSW!$F:$F,"Draw")),"-")</f>
        <v>-</v>
      </c>
      <c r="CU20" s="5" t="str">
        <f ca="1">IFERROR((COUNTIFS(SWISSW!$I:$I,MATCHUP!$A20,SWISSW!$J:$J,MATCHUP!CU$1,SWISSW!$F:$F,"Won")+COUNTIFS(SWISSW!$I:$I,MATCHUP!CU$1,SWISSW!$J:$J,MATCHUP!$A20,SWISSW!$F:$F,"Lost"))/(COUNTIFS(SWISSW!$I:$I,MATCHUP!$A20,SWISSW!$J:$J,MATCHUP!CU$1)-COUNTIFS(SWISSW!$I:$I,MATCHUP!$A20,SWISSW!$J:$J,MATCHUP!CU$1,SWISSW!$F:$F,"Draw")+COUNTIFS(SWISSW!$I:$I,MATCHUP!CU$1,SWISSW!$J:$J,MATCHUP!$A20)-COUNTIFS(SWISSW!$I:$I,MATCHUP!CU$1,SWISSW!$J:$J,MATCHUP!$A20,SWISSW!$F:$F,"Draw")),"-")</f>
        <v>-</v>
      </c>
      <c r="CV20" s="5" t="str">
        <f ca="1">IFERROR((COUNTIFS(SWISSW!$I:$I,MATCHUP!$A20,SWISSW!$J:$J,MATCHUP!CV$1,SWISSW!$F:$F,"Won")+COUNTIFS(SWISSW!$I:$I,MATCHUP!CV$1,SWISSW!$J:$J,MATCHUP!$A20,SWISSW!$F:$F,"Lost"))/(COUNTIFS(SWISSW!$I:$I,MATCHUP!$A20,SWISSW!$J:$J,MATCHUP!CV$1)-COUNTIFS(SWISSW!$I:$I,MATCHUP!$A20,SWISSW!$J:$J,MATCHUP!CV$1,SWISSW!$F:$F,"Draw")+COUNTIFS(SWISSW!$I:$I,MATCHUP!CV$1,SWISSW!$J:$J,MATCHUP!$A20)-COUNTIFS(SWISSW!$I:$I,MATCHUP!CV$1,SWISSW!$J:$J,MATCHUP!$A20,SWISSW!$F:$F,"Draw")),"-")</f>
        <v>-</v>
      </c>
    </row>
    <row r="21" spans="1:100" ht="55" customHeight="1" x14ac:dyDescent="0.3">
      <c r="A21" s="3" t="str" cm="1">
        <f t="array" aca="1" ref="A21" ca="1">INDIRECT(ADDRESS(ROW(),1,,1,"METABREAK"))</f>
        <v>Izzet Terror</v>
      </c>
      <c r="B21" s="5">
        <f ca="1">IFERROR((COUNTIFS(SWISSW!$I:$I,MATCHUP!$A21,SWISSW!$J:$J,MATCHUP!B$1,SWISSW!$F:$F,"Won")+COUNTIFS(SWISSW!$I:$I,MATCHUP!B$1,SWISSW!$J:$J,MATCHUP!$A21,SWISSW!$F:$F,"Lost"))/(COUNTIFS(SWISSW!$I:$I,MATCHUP!$A21,SWISSW!$J:$J,MATCHUP!B$1)-COUNTIFS(SWISSW!$I:$I,MATCHUP!$A21,SWISSW!$J:$J,MATCHUP!B$1,SWISSW!$F:$F,"Draw")+COUNTIFS(SWISSW!$I:$I,MATCHUP!B$1,SWISSW!$J:$J,MATCHUP!$A21)-COUNTIFS(SWISSW!$I:$I,MATCHUP!B$1,SWISSW!$J:$J,MATCHUP!$A21,SWISSW!$F:$F,"Draw")),"-")</f>
        <v>0.45833333333333331</v>
      </c>
      <c r="C21" s="5">
        <f ca="1">IFERROR((COUNTIFS(SWISSW!$I:$I,MATCHUP!$A21,SWISSW!$J:$J,MATCHUP!C$1,SWISSW!$F:$F,"Won")+COUNTIFS(SWISSW!$I:$I,MATCHUP!C$1,SWISSW!$J:$J,MATCHUP!$A21,SWISSW!$F:$F,"Lost"))/(COUNTIFS(SWISSW!$I:$I,MATCHUP!$A21,SWISSW!$J:$J,MATCHUP!C$1)-COUNTIFS(SWISSW!$I:$I,MATCHUP!$A21,SWISSW!$J:$J,MATCHUP!C$1,SWISSW!$F:$F,"Draw")+COUNTIFS(SWISSW!$I:$I,MATCHUP!C$1,SWISSW!$J:$J,MATCHUP!$A21)-COUNTIFS(SWISSW!$I:$I,MATCHUP!C$1,SWISSW!$J:$J,MATCHUP!$A21,SWISSW!$F:$F,"Draw")),"-")</f>
        <v>0.5</v>
      </c>
      <c r="D21" s="5">
        <f ca="1">IFERROR((COUNTIFS(SWISSW!$I:$I,MATCHUP!$A21,SWISSW!$J:$J,MATCHUP!D$1,SWISSW!$F:$F,"Won")+COUNTIFS(SWISSW!$I:$I,MATCHUP!D$1,SWISSW!$J:$J,MATCHUP!$A21,SWISSW!$F:$F,"Lost"))/(COUNTIFS(SWISSW!$I:$I,MATCHUP!$A21,SWISSW!$J:$J,MATCHUP!D$1)-COUNTIFS(SWISSW!$I:$I,MATCHUP!$A21,SWISSW!$J:$J,MATCHUP!D$1,SWISSW!$F:$F,"Draw")+COUNTIFS(SWISSW!$I:$I,MATCHUP!D$1,SWISSW!$J:$J,MATCHUP!$A21)-COUNTIFS(SWISSW!$I:$I,MATCHUP!D$1,SWISSW!$J:$J,MATCHUP!$A21,SWISSW!$F:$F,"Draw")),"-")</f>
        <v>0.75</v>
      </c>
      <c r="E21" s="5">
        <f ca="1">IFERROR((COUNTIFS(SWISSW!$I:$I,MATCHUP!$A21,SWISSW!$J:$J,MATCHUP!E$1,SWISSW!$F:$F,"Won")+COUNTIFS(SWISSW!$I:$I,MATCHUP!E$1,SWISSW!$J:$J,MATCHUP!$A21,SWISSW!$F:$F,"Lost"))/(COUNTIFS(SWISSW!$I:$I,MATCHUP!$A21,SWISSW!$J:$J,MATCHUP!E$1)-COUNTIFS(SWISSW!$I:$I,MATCHUP!$A21,SWISSW!$J:$J,MATCHUP!E$1,SWISSW!$F:$F,"Draw")+COUNTIFS(SWISSW!$I:$I,MATCHUP!E$1,SWISSW!$J:$J,MATCHUP!$A21)-COUNTIFS(SWISSW!$I:$I,MATCHUP!E$1,SWISSW!$J:$J,MATCHUP!$A21,SWISSW!$F:$F,"Draw")),"-")</f>
        <v>0.72727272727272729</v>
      </c>
      <c r="F21" s="5">
        <f ca="1">IFERROR((COUNTIFS(SWISSW!$I:$I,MATCHUP!$A21,SWISSW!$J:$J,MATCHUP!F$1,SWISSW!$F:$F,"Won")+COUNTIFS(SWISSW!$I:$I,MATCHUP!F$1,SWISSW!$J:$J,MATCHUP!$A21,SWISSW!$F:$F,"Lost"))/(COUNTIFS(SWISSW!$I:$I,MATCHUP!$A21,SWISSW!$J:$J,MATCHUP!F$1)-COUNTIFS(SWISSW!$I:$I,MATCHUP!$A21,SWISSW!$J:$J,MATCHUP!F$1,SWISSW!$F:$F,"Draw")+COUNTIFS(SWISSW!$I:$I,MATCHUP!F$1,SWISSW!$J:$J,MATCHUP!$A21)-COUNTIFS(SWISSW!$I:$I,MATCHUP!F$1,SWISSW!$J:$J,MATCHUP!$A21,SWISSW!$F:$F,"Draw")),"-")</f>
        <v>0.2</v>
      </c>
      <c r="G21" s="5">
        <f ca="1">IFERROR((COUNTIFS(SWISSW!$I:$I,MATCHUP!$A21,SWISSW!$J:$J,MATCHUP!G$1,SWISSW!$F:$F,"Won")+COUNTIFS(SWISSW!$I:$I,MATCHUP!G$1,SWISSW!$J:$J,MATCHUP!$A21,SWISSW!$F:$F,"Lost"))/(COUNTIFS(SWISSW!$I:$I,MATCHUP!$A21,SWISSW!$J:$J,MATCHUP!G$1)-COUNTIFS(SWISSW!$I:$I,MATCHUP!$A21,SWISSW!$J:$J,MATCHUP!G$1,SWISSW!$F:$F,"Draw")+COUNTIFS(SWISSW!$I:$I,MATCHUP!G$1,SWISSW!$J:$J,MATCHUP!$A21)-COUNTIFS(SWISSW!$I:$I,MATCHUP!G$1,SWISSW!$J:$J,MATCHUP!$A21,SWISSW!$F:$F,"Draw")),"-")</f>
        <v>0.75</v>
      </c>
      <c r="H21" s="5">
        <f ca="1">IFERROR((COUNTIFS(SWISSW!$I:$I,MATCHUP!$A21,SWISSW!$J:$J,MATCHUP!H$1,SWISSW!$F:$F,"Won")+COUNTIFS(SWISSW!$I:$I,MATCHUP!H$1,SWISSW!$J:$J,MATCHUP!$A21,SWISSW!$F:$F,"Lost"))/(COUNTIFS(SWISSW!$I:$I,MATCHUP!$A21,SWISSW!$J:$J,MATCHUP!H$1)-COUNTIFS(SWISSW!$I:$I,MATCHUP!$A21,SWISSW!$J:$J,MATCHUP!H$1,SWISSW!$F:$F,"Draw")+COUNTIFS(SWISSW!$I:$I,MATCHUP!H$1,SWISSW!$J:$J,MATCHUP!$A21)-COUNTIFS(SWISSW!$I:$I,MATCHUP!H$1,SWISSW!$J:$J,MATCHUP!$A21,SWISSW!$F:$F,"Draw")),"-")</f>
        <v>0.5</v>
      </c>
      <c r="I21" s="5">
        <f ca="1">IFERROR((COUNTIFS(SWISSW!$I:$I,MATCHUP!$A21,SWISSW!$J:$J,MATCHUP!I$1,SWISSW!$F:$F,"Won")+COUNTIFS(SWISSW!$I:$I,MATCHUP!I$1,SWISSW!$J:$J,MATCHUP!$A21,SWISSW!$F:$F,"Lost"))/(COUNTIFS(SWISSW!$I:$I,MATCHUP!$A21,SWISSW!$J:$J,MATCHUP!I$1)-COUNTIFS(SWISSW!$I:$I,MATCHUP!$A21,SWISSW!$J:$J,MATCHUP!I$1,SWISSW!$F:$F,"Draw")+COUNTIFS(SWISSW!$I:$I,MATCHUP!I$1,SWISSW!$J:$J,MATCHUP!$A21)-COUNTIFS(SWISSW!$I:$I,MATCHUP!I$1,SWISSW!$J:$J,MATCHUP!$A21,SWISSW!$F:$F,"Draw")),"-")</f>
        <v>1</v>
      </c>
      <c r="J21" s="5">
        <f ca="1">IFERROR((COUNTIFS(SWISSW!$I:$I,MATCHUP!$A21,SWISSW!$J:$J,MATCHUP!J$1,SWISSW!$F:$F,"Won")+COUNTIFS(SWISSW!$I:$I,MATCHUP!J$1,SWISSW!$J:$J,MATCHUP!$A21,SWISSW!$F:$F,"Lost"))/(COUNTIFS(SWISSW!$I:$I,MATCHUP!$A21,SWISSW!$J:$J,MATCHUP!J$1)-COUNTIFS(SWISSW!$I:$I,MATCHUP!$A21,SWISSW!$J:$J,MATCHUP!J$1,SWISSW!$F:$F,"Draw")+COUNTIFS(SWISSW!$I:$I,MATCHUP!J$1,SWISSW!$J:$J,MATCHUP!$A21)-COUNTIFS(SWISSW!$I:$I,MATCHUP!J$1,SWISSW!$J:$J,MATCHUP!$A21,SWISSW!$F:$F,"Draw")),"-")</f>
        <v>1</v>
      </c>
      <c r="K21" s="5">
        <f ca="1">IFERROR((COUNTIFS(SWISSW!$I:$I,MATCHUP!$A21,SWISSW!$J:$J,MATCHUP!K$1,SWISSW!$F:$F,"Won")+COUNTIFS(SWISSW!$I:$I,MATCHUP!K$1,SWISSW!$J:$J,MATCHUP!$A21,SWISSW!$F:$F,"Lost"))/(COUNTIFS(SWISSW!$I:$I,MATCHUP!$A21,SWISSW!$J:$J,MATCHUP!K$1)-COUNTIFS(SWISSW!$I:$I,MATCHUP!$A21,SWISSW!$J:$J,MATCHUP!K$1,SWISSW!$F:$F,"Draw")+COUNTIFS(SWISSW!$I:$I,MATCHUP!K$1,SWISSW!$J:$J,MATCHUP!$A21)-COUNTIFS(SWISSW!$I:$I,MATCHUP!K$1,SWISSW!$J:$J,MATCHUP!$A21,SWISSW!$F:$F,"Draw")),"-")</f>
        <v>0</v>
      </c>
      <c r="L21" s="5">
        <f ca="1">IFERROR((COUNTIFS(SWISSW!$I:$I,MATCHUP!$A21,SWISSW!$J:$J,MATCHUP!L$1,SWISSW!$F:$F,"Won")+COUNTIFS(SWISSW!$I:$I,MATCHUP!L$1,SWISSW!$J:$J,MATCHUP!$A21,SWISSW!$F:$F,"Lost"))/(COUNTIFS(SWISSW!$I:$I,MATCHUP!$A21,SWISSW!$J:$J,MATCHUP!L$1)-COUNTIFS(SWISSW!$I:$I,MATCHUP!$A21,SWISSW!$J:$J,MATCHUP!L$1,SWISSW!$F:$F,"Draw")+COUNTIFS(SWISSW!$I:$I,MATCHUP!L$1,SWISSW!$J:$J,MATCHUP!$A21)-COUNTIFS(SWISSW!$I:$I,MATCHUP!L$1,SWISSW!$J:$J,MATCHUP!$A21,SWISSW!$F:$F,"Draw")),"-")</f>
        <v>0.33333333333333331</v>
      </c>
      <c r="M21" s="5">
        <f ca="1">IFERROR((COUNTIFS(SWISSW!$I:$I,MATCHUP!$A21,SWISSW!$J:$J,MATCHUP!M$1,SWISSW!$F:$F,"Won")+COUNTIFS(SWISSW!$I:$I,MATCHUP!M$1,SWISSW!$J:$J,MATCHUP!$A21,SWISSW!$F:$F,"Lost"))/(COUNTIFS(SWISSW!$I:$I,MATCHUP!$A21,SWISSW!$J:$J,MATCHUP!M$1)-COUNTIFS(SWISSW!$I:$I,MATCHUP!$A21,SWISSW!$J:$J,MATCHUP!M$1,SWISSW!$F:$F,"Draw")+COUNTIFS(SWISSW!$I:$I,MATCHUP!M$1,SWISSW!$J:$J,MATCHUP!$A21)-COUNTIFS(SWISSW!$I:$I,MATCHUP!M$1,SWISSW!$J:$J,MATCHUP!$A21,SWISSW!$F:$F,"Draw")),"-")</f>
        <v>1</v>
      </c>
      <c r="N21" s="5">
        <f ca="1">IFERROR((COUNTIFS(SWISSW!$I:$I,MATCHUP!$A21,SWISSW!$J:$J,MATCHUP!N$1,SWISSW!$F:$F,"Won")+COUNTIFS(SWISSW!$I:$I,MATCHUP!N$1,SWISSW!$J:$J,MATCHUP!$A21,SWISSW!$F:$F,"Lost"))/(COUNTIFS(SWISSW!$I:$I,MATCHUP!$A21,SWISSW!$J:$J,MATCHUP!N$1)-COUNTIFS(SWISSW!$I:$I,MATCHUP!$A21,SWISSW!$J:$J,MATCHUP!N$1,SWISSW!$F:$F,"Draw")+COUNTIFS(SWISSW!$I:$I,MATCHUP!N$1,SWISSW!$J:$J,MATCHUP!$A21)-COUNTIFS(SWISSW!$I:$I,MATCHUP!N$1,SWISSW!$J:$J,MATCHUP!$A21,SWISSW!$F:$F,"Draw")),"-")</f>
        <v>1</v>
      </c>
      <c r="O21" s="5" t="str">
        <f ca="1">IFERROR((COUNTIFS(SWISSW!$I:$I,MATCHUP!$A21,SWISSW!$J:$J,MATCHUP!O$1,SWISSW!$F:$F,"Won")+COUNTIFS(SWISSW!$I:$I,MATCHUP!O$1,SWISSW!$J:$J,MATCHUP!$A21,SWISSW!$F:$F,"Lost"))/(COUNTIFS(SWISSW!$I:$I,MATCHUP!$A21,SWISSW!$J:$J,MATCHUP!O$1)-COUNTIFS(SWISSW!$I:$I,MATCHUP!$A21,SWISSW!$J:$J,MATCHUP!O$1,SWISSW!$F:$F,"Draw")+COUNTIFS(SWISSW!$I:$I,MATCHUP!O$1,SWISSW!$J:$J,MATCHUP!$A21)-COUNTIFS(SWISSW!$I:$I,MATCHUP!O$1,SWISSW!$J:$J,MATCHUP!$A21,SWISSW!$F:$F,"Draw")),"-")</f>
        <v>-</v>
      </c>
      <c r="P21" s="5">
        <f ca="1">IFERROR((COUNTIFS(SWISSW!$I:$I,MATCHUP!$A21,SWISSW!$J:$J,MATCHUP!P$1,SWISSW!$F:$F,"Won")+COUNTIFS(SWISSW!$I:$I,MATCHUP!P$1,SWISSW!$J:$J,MATCHUP!$A21,SWISSW!$F:$F,"Lost"))/(COUNTIFS(SWISSW!$I:$I,MATCHUP!$A21,SWISSW!$J:$J,MATCHUP!P$1)-COUNTIFS(SWISSW!$I:$I,MATCHUP!$A21,SWISSW!$J:$J,MATCHUP!P$1,SWISSW!$F:$F,"Draw")+COUNTIFS(SWISSW!$I:$I,MATCHUP!P$1,SWISSW!$J:$J,MATCHUP!$A21)-COUNTIFS(SWISSW!$I:$I,MATCHUP!P$1,SWISSW!$J:$J,MATCHUP!$A21,SWISSW!$F:$F,"Draw")),"-")</f>
        <v>0.66666666666666663</v>
      </c>
      <c r="Q21" s="5">
        <f ca="1">IFERROR((COUNTIFS(SWISSW!$I:$I,MATCHUP!$A21,SWISSW!$J:$J,MATCHUP!Q$1,SWISSW!$F:$F,"Won")+COUNTIFS(SWISSW!$I:$I,MATCHUP!Q$1,SWISSW!$J:$J,MATCHUP!$A21,SWISSW!$F:$F,"Lost"))/(COUNTIFS(SWISSW!$I:$I,MATCHUP!$A21,SWISSW!$J:$J,MATCHUP!Q$1)-COUNTIFS(SWISSW!$I:$I,MATCHUP!$A21,SWISSW!$J:$J,MATCHUP!Q$1,SWISSW!$F:$F,"Draw")+COUNTIFS(SWISSW!$I:$I,MATCHUP!Q$1,SWISSW!$J:$J,MATCHUP!$A21)-COUNTIFS(SWISSW!$I:$I,MATCHUP!Q$1,SWISSW!$J:$J,MATCHUP!$A21,SWISSW!$F:$F,"Draw")),"-")</f>
        <v>0.5</v>
      </c>
      <c r="R21" s="5">
        <f ca="1">IFERROR((COUNTIFS(SWISSW!$I:$I,MATCHUP!$A21,SWISSW!$J:$J,MATCHUP!R$1,SWISSW!$F:$F,"Won")+COUNTIFS(SWISSW!$I:$I,MATCHUP!R$1,SWISSW!$J:$J,MATCHUP!$A21,SWISSW!$F:$F,"Lost"))/(COUNTIFS(SWISSW!$I:$I,MATCHUP!$A21,SWISSW!$J:$J,MATCHUP!R$1)-COUNTIFS(SWISSW!$I:$I,MATCHUP!$A21,SWISSW!$J:$J,MATCHUP!R$1,SWISSW!$F:$F,"Draw")+COUNTIFS(SWISSW!$I:$I,MATCHUP!R$1,SWISSW!$J:$J,MATCHUP!$A21)-COUNTIFS(SWISSW!$I:$I,MATCHUP!R$1,SWISSW!$J:$J,MATCHUP!$A21,SWISSW!$F:$F,"Draw")),"-")</f>
        <v>0.5</v>
      </c>
      <c r="S21" s="5" t="str">
        <f ca="1">IFERROR((COUNTIFS(SWISSW!$I:$I,MATCHUP!$A21,SWISSW!$J:$J,MATCHUP!S$1,SWISSW!$F:$F,"Won")+COUNTIFS(SWISSW!$I:$I,MATCHUP!S$1,SWISSW!$J:$J,MATCHUP!$A21,SWISSW!$F:$F,"Lost"))/(COUNTIFS(SWISSW!$I:$I,MATCHUP!$A21,SWISSW!$J:$J,MATCHUP!S$1)-COUNTIFS(SWISSW!$I:$I,MATCHUP!$A21,SWISSW!$J:$J,MATCHUP!S$1,SWISSW!$F:$F,"Draw")+COUNTIFS(SWISSW!$I:$I,MATCHUP!S$1,SWISSW!$J:$J,MATCHUP!$A21)-COUNTIFS(SWISSW!$I:$I,MATCHUP!S$1,SWISSW!$J:$J,MATCHUP!$A21,SWISSW!$F:$F,"Draw")),"-")</f>
        <v>-</v>
      </c>
      <c r="T21" s="5">
        <f ca="1">IFERROR((COUNTIFS(SWISSW!$I:$I,MATCHUP!$A21,SWISSW!$J:$J,MATCHUP!T$1,SWISSW!$F:$F,"Won")+COUNTIFS(SWISSW!$I:$I,MATCHUP!T$1,SWISSW!$J:$J,MATCHUP!$A21,SWISSW!$F:$F,"Lost"))/(COUNTIFS(SWISSW!$I:$I,MATCHUP!$A21,SWISSW!$J:$J,MATCHUP!T$1)-COUNTIFS(SWISSW!$I:$I,MATCHUP!$A21,SWISSW!$J:$J,MATCHUP!T$1,SWISSW!$F:$F,"Draw")+COUNTIFS(SWISSW!$I:$I,MATCHUP!T$1,SWISSW!$J:$J,MATCHUP!$A21)-COUNTIFS(SWISSW!$I:$I,MATCHUP!T$1,SWISSW!$J:$J,MATCHUP!$A21,SWISSW!$F:$F,"Draw")),"-")</f>
        <v>0.33333333333333331</v>
      </c>
      <c r="U21" s="5" t="str">
        <f ca="1">IFERROR((COUNTIFS(SWISSW!$I:$I,MATCHUP!$A21,SWISSW!$J:$J,MATCHUP!U$1,SWISSW!$F:$F,"Won")+COUNTIFS(SWISSW!$I:$I,MATCHUP!U$1,SWISSW!$J:$J,MATCHUP!$A21,SWISSW!$F:$F,"Lost"))/(COUNTIFS(SWISSW!$I:$I,MATCHUP!$A21,SWISSW!$J:$J,MATCHUP!U$1)-COUNTIFS(SWISSW!$I:$I,MATCHUP!$A21,SWISSW!$J:$J,MATCHUP!U$1,SWISSW!$F:$F,"Draw")+COUNTIFS(SWISSW!$I:$I,MATCHUP!U$1,SWISSW!$J:$J,MATCHUP!$A21)-COUNTIFS(SWISSW!$I:$I,MATCHUP!U$1,SWISSW!$J:$J,MATCHUP!$A21,SWISSW!$F:$F,"Draw")),"-")</f>
        <v>-</v>
      </c>
      <c r="V21" s="5" t="str">
        <f ca="1">IFERROR((COUNTIFS(SWISSW!$I:$I,MATCHUP!$A21,SWISSW!$J:$J,MATCHUP!V$1,SWISSW!$F:$F,"Won")+COUNTIFS(SWISSW!$I:$I,MATCHUP!V$1,SWISSW!$J:$J,MATCHUP!$A21,SWISSW!$F:$F,"Lost"))/(COUNTIFS(SWISSW!$I:$I,MATCHUP!$A21,SWISSW!$J:$J,MATCHUP!V$1)-COUNTIFS(SWISSW!$I:$I,MATCHUP!$A21,SWISSW!$J:$J,MATCHUP!V$1,SWISSW!$F:$F,"Draw")+COUNTIFS(SWISSW!$I:$I,MATCHUP!V$1,SWISSW!$J:$J,MATCHUP!$A21)-COUNTIFS(SWISSW!$I:$I,MATCHUP!V$1,SWISSW!$J:$J,MATCHUP!$A21,SWISSW!$F:$F,"Draw")),"-")</f>
        <v>-</v>
      </c>
      <c r="W21" s="5">
        <f ca="1">IFERROR((COUNTIFS(SWISSW!$I:$I,MATCHUP!$A21,SWISSW!$J:$J,MATCHUP!W$1,SWISSW!$F:$F,"Won")+COUNTIFS(SWISSW!$I:$I,MATCHUP!W$1,SWISSW!$J:$J,MATCHUP!$A21,SWISSW!$F:$F,"Lost"))/(COUNTIFS(SWISSW!$I:$I,MATCHUP!$A21,SWISSW!$J:$J,MATCHUP!W$1)-COUNTIFS(SWISSW!$I:$I,MATCHUP!$A21,SWISSW!$J:$J,MATCHUP!W$1,SWISSW!$F:$F,"Draw")+COUNTIFS(SWISSW!$I:$I,MATCHUP!W$1,SWISSW!$J:$J,MATCHUP!$A21)-COUNTIFS(SWISSW!$I:$I,MATCHUP!W$1,SWISSW!$J:$J,MATCHUP!$A21,SWISSW!$F:$F,"Draw")),"-")</f>
        <v>0</v>
      </c>
      <c r="X21" s="5" t="str">
        <f ca="1">IFERROR((COUNTIFS(SWISSW!$I:$I,MATCHUP!$A21,SWISSW!$J:$J,MATCHUP!X$1,SWISSW!$F:$F,"Won")+COUNTIFS(SWISSW!$I:$I,MATCHUP!X$1,SWISSW!$J:$J,MATCHUP!$A21,SWISSW!$F:$F,"Lost"))/(COUNTIFS(SWISSW!$I:$I,MATCHUP!$A21,SWISSW!$J:$J,MATCHUP!X$1)-COUNTIFS(SWISSW!$I:$I,MATCHUP!$A21,SWISSW!$J:$J,MATCHUP!X$1,SWISSW!$F:$F,"Draw")+COUNTIFS(SWISSW!$I:$I,MATCHUP!X$1,SWISSW!$J:$J,MATCHUP!$A21)-COUNTIFS(SWISSW!$I:$I,MATCHUP!X$1,SWISSW!$J:$J,MATCHUP!$A21,SWISSW!$F:$F,"Draw")),"-")</f>
        <v>-</v>
      </c>
      <c r="Y21" s="5">
        <f ca="1">IFERROR((COUNTIFS(SWISSW!$I:$I,MATCHUP!$A21,SWISSW!$J:$J,MATCHUP!Y$1,SWISSW!$F:$F,"Won")+COUNTIFS(SWISSW!$I:$I,MATCHUP!Y$1,SWISSW!$J:$J,MATCHUP!$A21,SWISSW!$F:$F,"Lost"))/(COUNTIFS(SWISSW!$I:$I,MATCHUP!$A21,SWISSW!$J:$J,MATCHUP!Y$1)-COUNTIFS(SWISSW!$I:$I,MATCHUP!$A21,SWISSW!$J:$J,MATCHUP!Y$1,SWISSW!$F:$F,"Draw")+COUNTIFS(SWISSW!$I:$I,MATCHUP!Y$1,SWISSW!$J:$J,MATCHUP!$A21)-COUNTIFS(SWISSW!$I:$I,MATCHUP!Y$1,SWISSW!$J:$J,MATCHUP!$A21,SWISSW!$F:$F,"Draw")),"-")</f>
        <v>0</v>
      </c>
      <c r="Z21" s="5">
        <f ca="1">IFERROR((COUNTIFS(SWISSW!$I:$I,MATCHUP!$A21,SWISSW!$J:$J,MATCHUP!Z$1,SWISSW!$F:$F,"Won")+COUNTIFS(SWISSW!$I:$I,MATCHUP!Z$1,SWISSW!$J:$J,MATCHUP!$A21,SWISSW!$F:$F,"Lost"))/(COUNTIFS(SWISSW!$I:$I,MATCHUP!$A21,SWISSW!$J:$J,MATCHUP!Z$1)-COUNTIFS(SWISSW!$I:$I,MATCHUP!$A21,SWISSW!$J:$J,MATCHUP!Z$1,SWISSW!$F:$F,"Draw")+COUNTIFS(SWISSW!$I:$I,MATCHUP!Z$1,SWISSW!$J:$J,MATCHUP!$A21)-COUNTIFS(SWISSW!$I:$I,MATCHUP!Z$1,SWISSW!$J:$J,MATCHUP!$A21,SWISSW!$F:$F,"Draw")),"-")</f>
        <v>1</v>
      </c>
      <c r="AA21" s="5">
        <f ca="1">IFERROR((COUNTIFS(SWISSW!$I:$I,MATCHUP!$A21,SWISSW!$J:$J,MATCHUP!AA$1,SWISSW!$F:$F,"Won")+COUNTIFS(SWISSW!$I:$I,MATCHUP!AA$1,SWISSW!$J:$J,MATCHUP!$A21,SWISSW!$F:$F,"Lost"))/(COUNTIFS(SWISSW!$I:$I,MATCHUP!$A21,SWISSW!$J:$J,MATCHUP!AA$1)-COUNTIFS(SWISSW!$I:$I,MATCHUP!$A21,SWISSW!$J:$J,MATCHUP!AA$1,SWISSW!$F:$F,"Draw")+COUNTIFS(SWISSW!$I:$I,MATCHUP!AA$1,SWISSW!$J:$J,MATCHUP!$A21)-COUNTIFS(SWISSW!$I:$I,MATCHUP!AA$1,SWISSW!$J:$J,MATCHUP!$A21,SWISSW!$F:$F,"Draw")),"-")</f>
        <v>0</v>
      </c>
      <c r="AB21" s="5" t="str">
        <f ca="1">IFERROR((COUNTIFS(SWISSW!$I:$I,MATCHUP!$A21,SWISSW!$J:$J,MATCHUP!AB$1,SWISSW!$F:$F,"Won")+COUNTIFS(SWISSW!$I:$I,MATCHUP!AB$1,SWISSW!$J:$J,MATCHUP!$A21,SWISSW!$F:$F,"Lost"))/(COUNTIFS(SWISSW!$I:$I,MATCHUP!$A21,SWISSW!$J:$J,MATCHUP!AB$1)-COUNTIFS(SWISSW!$I:$I,MATCHUP!$A21,SWISSW!$J:$J,MATCHUP!AB$1,SWISSW!$F:$F,"Draw")+COUNTIFS(SWISSW!$I:$I,MATCHUP!AB$1,SWISSW!$J:$J,MATCHUP!$A21)-COUNTIFS(SWISSW!$I:$I,MATCHUP!AB$1,SWISSW!$J:$J,MATCHUP!$A21,SWISSW!$F:$F,"Draw")),"-")</f>
        <v>-</v>
      </c>
      <c r="AC21" s="5" t="str">
        <f ca="1">IFERROR((COUNTIFS(SWISSW!$I:$I,MATCHUP!$A21,SWISSW!$J:$J,MATCHUP!AC$1,SWISSW!$F:$F,"Won")+COUNTIFS(SWISSW!$I:$I,MATCHUP!AC$1,SWISSW!$J:$J,MATCHUP!$A21,SWISSW!$F:$F,"Lost"))/(COUNTIFS(SWISSW!$I:$I,MATCHUP!$A21,SWISSW!$J:$J,MATCHUP!AC$1)-COUNTIFS(SWISSW!$I:$I,MATCHUP!$A21,SWISSW!$J:$J,MATCHUP!AC$1,SWISSW!$F:$F,"Draw")+COUNTIFS(SWISSW!$I:$I,MATCHUP!AC$1,SWISSW!$J:$J,MATCHUP!$A21)-COUNTIFS(SWISSW!$I:$I,MATCHUP!AC$1,SWISSW!$J:$J,MATCHUP!$A21,SWISSW!$F:$F,"Draw")),"-")</f>
        <v>-</v>
      </c>
      <c r="AD21" s="5">
        <f ca="1">IFERROR((COUNTIFS(SWISSW!$I:$I,MATCHUP!$A21,SWISSW!$J:$J,MATCHUP!AD$1,SWISSW!$F:$F,"Won")+COUNTIFS(SWISSW!$I:$I,MATCHUP!AD$1,SWISSW!$J:$J,MATCHUP!$A21,SWISSW!$F:$F,"Lost"))/(COUNTIFS(SWISSW!$I:$I,MATCHUP!$A21,SWISSW!$J:$J,MATCHUP!AD$1)-COUNTIFS(SWISSW!$I:$I,MATCHUP!$A21,SWISSW!$J:$J,MATCHUP!AD$1,SWISSW!$F:$F,"Draw")+COUNTIFS(SWISSW!$I:$I,MATCHUP!AD$1,SWISSW!$J:$J,MATCHUP!$A21)-COUNTIFS(SWISSW!$I:$I,MATCHUP!AD$1,SWISSW!$J:$J,MATCHUP!$A21,SWISSW!$F:$F,"Draw")),"-")</f>
        <v>0</v>
      </c>
      <c r="AE21" s="5" t="str">
        <f ca="1">IFERROR((COUNTIFS(SWISSW!$I:$I,MATCHUP!$A21,SWISSW!$J:$J,MATCHUP!AE$1,SWISSW!$F:$F,"Won")+COUNTIFS(SWISSW!$I:$I,MATCHUP!AE$1,SWISSW!$J:$J,MATCHUP!$A21,SWISSW!$F:$F,"Lost"))/(COUNTIFS(SWISSW!$I:$I,MATCHUP!$A21,SWISSW!$J:$J,MATCHUP!AE$1)-COUNTIFS(SWISSW!$I:$I,MATCHUP!$A21,SWISSW!$J:$J,MATCHUP!AE$1,SWISSW!$F:$F,"Draw")+COUNTIFS(SWISSW!$I:$I,MATCHUP!AE$1,SWISSW!$J:$J,MATCHUP!$A21)-COUNTIFS(SWISSW!$I:$I,MATCHUP!AE$1,SWISSW!$J:$J,MATCHUP!$A21,SWISSW!$F:$F,"Draw")),"-")</f>
        <v>-</v>
      </c>
      <c r="AF21" s="5">
        <f ca="1">IFERROR((COUNTIFS(SWISSW!$I:$I,MATCHUP!$A21,SWISSW!$J:$J,MATCHUP!AF$1,SWISSW!$F:$F,"Won")+COUNTIFS(SWISSW!$I:$I,MATCHUP!AF$1,SWISSW!$J:$J,MATCHUP!$A21,SWISSW!$F:$F,"Lost"))/(COUNTIFS(SWISSW!$I:$I,MATCHUP!$A21,SWISSW!$J:$J,MATCHUP!AF$1)-COUNTIFS(SWISSW!$I:$I,MATCHUP!$A21,SWISSW!$J:$J,MATCHUP!AF$1,SWISSW!$F:$F,"Draw")+COUNTIFS(SWISSW!$I:$I,MATCHUP!AF$1,SWISSW!$J:$J,MATCHUP!$A21)-COUNTIFS(SWISSW!$I:$I,MATCHUP!AF$1,SWISSW!$J:$J,MATCHUP!$A21,SWISSW!$F:$F,"Draw")),"-")</f>
        <v>0</v>
      </c>
      <c r="AG21" s="5">
        <f ca="1">IFERROR((COUNTIFS(SWISSW!$I:$I,MATCHUP!$A21,SWISSW!$J:$J,MATCHUP!AG$1,SWISSW!$F:$F,"Won")+COUNTIFS(SWISSW!$I:$I,MATCHUP!AG$1,SWISSW!$J:$J,MATCHUP!$A21,SWISSW!$F:$F,"Lost"))/(COUNTIFS(SWISSW!$I:$I,MATCHUP!$A21,SWISSW!$J:$J,MATCHUP!AG$1)-COUNTIFS(SWISSW!$I:$I,MATCHUP!$A21,SWISSW!$J:$J,MATCHUP!AG$1,SWISSW!$F:$F,"Draw")+COUNTIFS(SWISSW!$I:$I,MATCHUP!AG$1,SWISSW!$J:$J,MATCHUP!$A21)-COUNTIFS(SWISSW!$I:$I,MATCHUP!AG$1,SWISSW!$J:$J,MATCHUP!$A21,SWISSW!$F:$F,"Draw")),"-")</f>
        <v>1</v>
      </c>
      <c r="AH21" s="5" t="str">
        <f ca="1">IFERROR((COUNTIFS(SWISSW!$I:$I,MATCHUP!$A21,SWISSW!$J:$J,MATCHUP!AH$1,SWISSW!$F:$F,"Won")+COUNTIFS(SWISSW!$I:$I,MATCHUP!AH$1,SWISSW!$J:$J,MATCHUP!$A21,SWISSW!$F:$F,"Lost"))/(COUNTIFS(SWISSW!$I:$I,MATCHUP!$A21,SWISSW!$J:$J,MATCHUP!AH$1)-COUNTIFS(SWISSW!$I:$I,MATCHUP!$A21,SWISSW!$J:$J,MATCHUP!AH$1,SWISSW!$F:$F,"Draw")+COUNTIFS(SWISSW!$I:$I,MATCHUP!AH$1,SWISSW!$J:$J,MATCHUP!$A21)-COUNTIFS(SWISSW!$I:$I,MATCHUP!AH$1,SWISSW!$J:$J,MATCHUP!$A21,SWISSW!$F:$F,"Draw")),"-")</f>
        <v>-</v>
      </c>
      <c r="AI21" s="5" t="str">
        <f ca="1">IFERROR((COUNTIFS(SWISSW!$I:$I,MATCHUP!$A21,SWISSW!$J:$J,MATCHUP!AI$1,SWISSW!$F:$F,"Won")+COUNTIFS(SWISSW!$I:$I,MATCHUP!AI$1,SWISSW!$J:$J,MATCHUP!$A21,SWISSW!$F:$F,"Lost"))/(COUNTIFS(SWISSW!$I:$I,MATCHUP!$A21,SWISSW!$J:$J,MATCHUP!AI$1)-COUNTIFS(SWISSW!$I:$I,MATCHUP!$A21,SWISSW!$J:$J,MATCHUP!AI$1,SWISSW!$F:$F,"Draw")+COUNTIFS(SWISSW!$I:$I,MATCHUP!AI$1,SWISSW!$J:$J,MATCHUP!$A21)-COUNTIFS(SWISSW!$I:$I,MATCHUP!AI$1,SWISSW!$J:$J,MATCHUP!$A21,SWISSW!$F:$F,"Draw")),"-")</f>
        <v>-</v>
      </c>
      <c r="AJ21" s="5" t="str">
        <f ca="1">IFERROR((COUNTIFS(SWISSW!$I:$I,MATCHUP!$A21,SWISSW!$J:$J,MATCHUP!AJ$1,SWISSW!$F:$F,"Won")+COUNTIFS(SWISSW!$I:$I,MATCHUP!AJ$1,SWISSW!$J:$J,MATCHUP!$A21,SWISSW!$F:$F,"Lost"))/(COUNTIFS(SWISSW!$I:$I,MATCHUP!$A21,SWISSW!$J:$J,MATCHUP!AJ$1)-COUNTIFS(SWISSW!$I:$I,MATCHUP!$A21,SWISSW!$J:$J,MATCHUP!AJ$1,SWISSW!$F:$F,"Draw")+COUNTIFS(SWISSW!$I:$I,MATCHUP!AJ$1,SWISSW!$J:$J,MATCHUP!$A21)-COUNTIFS(SWISSW!$I:$I,MATCHUP!AJ$1,SWISSW!$J:$J,MATCHUP!$A21,SWISSW!$F:$F,"Draw")),"-")</f>
        <v>-</v>
      </c>
      <c r="AK21" s="5" t="str">
        <f ca="1">IFERROR((COUNTIFS(SWISSW!$I:$I,MATCHUP!$A21,SWISSW!$J:$J,MATCHUP!AK$1,SWISSW!$F:$F,"Won")+COUNTIFS(SWISSW!$I:$I,MATCHUP!AK$1,SWISSW!$J:$J,MATCHUP!$A21,SWISSW!$F:$F,"Lost"))/(COUNTIFS(SWISSW!$I:$I,MATCHUP!$A21,SWISSW!$J:$J,MATCHUP!AK$1)-COUNTIFS(SWISSW!$I:$I,MATCHUP!$A21,SWISSW!$J:$J,MATCHUP!AK$1,SWISSW!$F:$F,"Draw")+COUNTIFS(SWISSW!$I:$I,MATCHUP!AK$1,SWISSW!$J:$J,MATCHUP!$A21)-COUNTIFS(SWISSW!$I:$I,MATCHUP!AK$1,SWISSW!$J:$J,MATCHUP!$A21,SWISSW!$F:$F,"Draw")),"-")</f>
        <v>-</v>
      </c>
      <c r="AL21" s="5">
        <f ca="1">IFERROR((COUNTIFS(SWISSW!$I:$I,MATCHUP!$A21,SWISSW!$J:$J,MATCHUP!AL$1,SWISSW!$F:$F,"Won")+COUNTIFS(SWISSW!$I:$I,MATCHUP!AL$1,SWISSW!$J:$J,MATCHUP!$A21,SWISSW!$F:$F,"Lost"))/(COUNTIFS(SWISSW!$I:$I,MATCHUP!$A21,SWISSW!$J:$J,MATCHUP!AL$1)-COUNTIFS(SWISSW!$I:$I,MATCHUP!$A21,SWISSW!$J:$J,MATCHUP!AL$1,SWISSW!$F:$F,"Draw")+COUNTIFS(SWISSW!$I:$I,MATCHUP!AL$1,SWISSW!$J:$J,MATCHUP!$A21)-COUNTIFS(SWISSW!$I:$I,MATCHUP!AL$1,SWISSW!$J:$J,MATCHUP!$A21,SWISSW!$F:$F,"Draw")),"-")</f>
        <v>0.5</v>
      </c>
      <c r="AM21" s="5" t="str">
        <f ca="1">IFERROR((COUNTIFS(SWISSW!$I:$I,MATCHUP!$A21,SWISSW!$J:$J,MATCHUP!AM$1,SWISSW!$F:$F,"Won")+COUNTIFS(SWISSW!$I:$I,MATCHUP!AM$1,SWISSW!$J:$J,MATCHUP!$A21,SWISSW!$F:$F,"Lost"))/(COUNTIFS(SWISSW!$I:$I,MATCHUP!$A21,SWISSW!$J:$J,MATCHUP!AM$1)-COUNTIFS(SWISSW!$I:$I,MATCHUP!$A21,SWISSW!$J:$J,MATCHUP!AM$1,SWISSW!$F:$F,"Draw")+COUNTIFS(SWISSW!$I:$I,MATCHUP!AM$1,SWISSW!$J:$J,MATCHUP!$A21)-COUNTIFS(SWISSW!$I:$I,MATCHUP!AM$1,SWISSW!$J:$J,MATCHUP!$A21,SWISSW!$F:$F,"Draw")),"-")</f>
        <v>-</v>
      </c>
      <c r="AN21" s="5" t="str">
        <f ca="1">IFERROR((COUNTIFS(SWISSW!$I:$I,MATCHUP!$A21,SWISSW!$J:$J,MATCHUP!AN$1,SWISSW!$F:$F,"Won")+COUNTIFS(SWISSW!$I:$I,MATCHUP!AN$1,SWISSW!$J:$J,MATCHUP!$A21,SWISSW!$F:$F,"Lost"))/(COUNTIFS(SWISSW!$I:$I,MATCHUP!$A21,SWISSW!$J:$J,MATCHUP!AN$1)-COUNTIFS(SWISSW!$I:$I,MATCHUP!$A21,SWISSW!$J:$J,MATCHUP!AN$1,SWISSW!$F:$F,"Draw")+COUNTIFS(SWISSW!$I:$I,MATCHUP!AN$1,SWISSW!$J:$J,MATCHUP!$A21)-COUNTIFS(SWISSW!$I:$I,MATCHUP!AN$1,SWISSW!$J:$J,MATCHUP!$A21,SWISSW!$F:$F,"Draw")),"-")</f>
        <v>-</v>
      </c>
      <c r="AO21" s="5">
        <f ca="1">IFERROR((COUNTIFS(SWISSW!$I:$I,MATCHUP!$A21,SWISSW!$J:$J,MATCHUP!AO$1,SWISSW!$F:$F,"Won")+COUNTIFS(SWISSW!$I:$I,MATCHUP!AO$1,SWISSW!$J:$J,MATCHUP!$A21,SWISSW!$F:$F,"Lost"))/(COUNTIFS(SWISSW!$I:$I,MATCHUP!$A21,SWISSW!$J:$J,MATCHUP!AO$1)-COUNTIFS(SWISSW!$I:$I,MATCHUP!$A21,SWISSW!$J:$J,MATCHUP!AO$1,SWISSW!$F:$F,"Draw")+COUNTIFS(SWISSW!$I:$I,MATCHUP!AO$1,SWISSW!$J:$J,MATCHUP!$A21)-COUNTIFS(SWISSW!$I:$I,MATCHUP!AO$1,SWISSW!$J:$J,MATCHUP!$A21,SWISSW!$F:$F,"Draw")),"-")</f>
        <v>1</v>
      </c>
      <c r="AP21" s="5" t="str">
        <f ca="1">IFERROR((COUNTIFS(SWISSW!$I:$I,MATCHUP!$A21,SWISSW!$J:$J,MATCHUP!AP$1,SWISSW!$F:$F,"Won")+COUNTIFS(SWISSW!$I:$I,MATCHUP!AP$1,SWISSW!$J:$J,MATCHUP!$A21,SWISSW!$F:$F,"Lost"))/(COUNTIFS(SWISSW!$I:$I,MATCHUP!$A21,SWISSW!$J:$J,MATCHUP!AP$1)-COUNTIFS(SWISSW!$I:$I,MATCHUP!$A21,SWISSW!$J:$J,MATCHUP!AP$1,SWISSW!$F:$F,"Draw")+COUNTIFS(SWISSW!$I:$I,MATCHUP!AP$1,SWISSW!$J:$J,MATCHUP!$A21)-COUNTIFS(SWISSW!$I:$I,MATCHUP!AP$1,SWISSW!$J:$J,MATCHUP!$A21,SWISSW!$F:$F,"Draw")),"-")</f>
        <v>-</v>
      </c>
      <c r="AQ21" s="5" t="str">
        <f ca="1">IFERROR((COUNTIFS(SWISSW!$I:$I,MATCHUP!$A21,SWISSW!$J:$J,MATCHUP!AQ$1,SWISSW!$F:$F,"Won")+COUNTIFS(SWISSW!$I:$I,MATCHUP!AQ$1,SWISSW!$J:$J,MATCHUP!$A21,SWISSW!$F:$F,"Lost"))/(COUNTIFS(SWISSW!$I:$I,MATCHUP!$A21,SWISSW!$J:$J,MATCHUP!AQ$1)-COUNTIFS(SWISSW!$I:$I,MATCHUP!$A21,SWISSW!$J:$J,MATCHUP!AQ$1,SWISSW!$F:$F,"Draw")+COUNTIFS(SWISSW!$I:$I,MATCHUP!AQ$1,SWISSW!$J:$J,MATCHUP!$A21)-COUNTIFS(SWISSW!$I:$I,MATCHUP!AQ$1,SWISSW!$J:$J,MATCHUP!$A21,SWISSW!$F:$F,"Draw")),"-")</f>
        <v>-</v>
      </c>
      <c r="AR21" s="5">
        <f ca="1">IFERROR((COUNTIFS(SWISSW!$I:$I,MATCHUP!$A21,SWISSW!$J:$J,MATCHUP!AR$1,SWISSW!$F:$F,"Won")+COUNTIFS(SWISSW!$I:$I,MATCHUP!AR$1,SWISSW!$J:$J,MATCHUP!$A21,SWISSW!$F:$F,"Lost"))/(COUNTIFS(SWISSW!$I:$I,MATCHUP!$A21,SWISSW!$J:$J,MATCHUP!AR$1)-COUNTIFS(SWISSW!$I:$I,MATCHUP!$A21,SWISSW!$J:$J,MATCHUP!AR$1,SWISSW!$F:$F,"Draw")+COUNTIFS(SWISSW!$I:$I,MATCHUP!AR$1,SWISSW!$J:$J,MATCHUP!$A21)-COUNTIFS(SWISSW!$I:$I,MATCHUP!AR$1,SWISSW!$J:$J,MATCHUP!$A21,SWISSW!$F:$F,"Draw")),"-")</f>
        <v>0</v>
      </c>
      <c r="AS21" s="5">
        <f ca="1">IFERROR((COUNTIFS(SWISSW!$I:$I,MATCHUP!$A21,SWISSW!$J:$J,MATCHUP!AS$1,SWISSW!$F:$F,"Won")+COUNTIFS(SWISSW!$I:$I,MATCHUP!AS$1,SWISSW!$J:$J,MATCHUP!$A21,SWISSW!$F:$F,"Lost"))/(COUNTIFS(SWISSW!$I:$I,MATCHUP!$A21,SWISSW!$J:$J,MATCHUP!AS$1)-COUNTIFS(SWISSW!$I:$I,MATCHUP!$A21,SWISSW!$J:$J,MATCHUP!AS$1,SWISSW!$F:$F,"Draw")+COUNTIFS(SWISSW!$I:$I,MATCHUP!AS$1,SWISSW!$J:$J,MATCHUP!$A21)-COUNTIFS(SWISSW!$I:$I,MATCHUP!AS$1,SWISSW!$J:$J,MATCHUP!$A21,SWISSW!$F:$F,"Draw")),"-")</f>
        <v>1</v>
      </c>
      <c r="AT21" s="5" t="str">
        <f ca="1">IFERROR((COUNTIFS(SWISSW!$I:$I,MATCHUP!$A21,SWISSW!$J:$J,MATCHUP!AT$1,SWISSW!$F:$F,"Won")+COUNTIFS(SWISSW!$I:$I,MATCHUP!AT$1,SWISSW!$J:$J,MATCHUP!$A21,SWISSW!$F:$F,"Lost"))/(COUNTIFS(SWISSW!$I:$I,MATCHUP!$A21,SWISSW!$J:$J,MATCHUP!AT$1)-COUNTIFS(SWISSW!$I:$I,MATCHUP!$A21,SWISSW!$J:$J,MATCHUP!AT$1,SWISSW!$F:$F,"Draw")+COUNTIFS(SWISSW!$I:$I,MATCHUP!AT$1,SWISSW!$J:$J,MATCHUP!$A21)-COUNTIFS(SWISSW!$I:$I,MATCHUP!AT$1,SWISSW!$J:$J,MATCHUP!$A21,SWISSW!$F:$F,"Draw")),"-")</f>
        <v>-</v>
      </c>
      <c r="AU21" s="5" t="str">
        <f ca="1">IFERROR((COUNTIFS(SWISSW!$I:$I,MATCHUP!$A21,SWISSW!$J:$J,MATCHUP!AU$1,SWISSW!$F:$F,"Won")+COUNTIFS(SWISSW!$I:$I,MATCHUP!AU$1,SWISSW!$J:$J,MATCHUP!$A21,SWISSW!$F:$F,"Lost"))/(COUNTIFS(SWISSW!$I:$I,MATCHUP!$A21,SWISSW!$J:$J,MATCHUP!AU$1)-COUNTIFS(SWISSW!$I:$I,MATCHUP!$A21,SWISSW!$J:$J,MATCHUP!AU$1,SWISSW!$F:$F,"Draw")+COUNTIFS(SWISSW!$I:$I,MATCHUP!AU$1,SWISSW!$J:$J,MATCHUP!$A21)-COUNTIFS(SWISSW!$I:$I,MATCHUP!AU$1,SWISSW!$J:$J,MATCHUP!$A21,SWISSW!$F:$F,"Draw")),"-")</f>
        <v>-</v>
      </c>
      <c r="AV21" s="5" t="str">
        <f ca="1">IFERROR((COUNTIFS(SWISSW!$I:$I,MATCHUP!$A21,SWISSW!$J:$J,MATCHUP!AV$1,SWISSW!$F:$F,"Won")+COUNTIFS(SWISSW!$I:$I,MATCHUP!AV$1,SWISSW!$J:$J,MATCHUP!$A21,SWISSW!$F:$F,"Lost"))/(COUNTIFS(SWISSW!$I:$I,MATCHUP!$A21,SWISSW!$J:$J,MATCHUP!AV$1)-COUNTIFS(SWISSW!$I:$I,MATCHUP!$A21,SWISSW!$J:$J,MATCHUP!AV$1,SWISSW!$F:$F,"Draw")+COUNTIFS(SWISSW!$I:$I,MATCHUP!AV$1,SWISSW!$J:$J,MATCHUP!$A21)-COUNTIFS(SWISSW!$I:$I,MATCHUP!AV$1,SWISSW!$J:$J,MATCHUP!$A21,SWISSW!$F:$F,"Draw")),"-")</f>
        <v>-</v>
      </c>
      <c r="AW21" s="5" t="str">
        <f ca="1">IFERROR((COUNTIFS(SWISSW!$I:$I,MATCHUP!$A21,SWISSW!$J:$J,MATCHUP!AW$1,SWISSW!$F:$F,"Won")+COUNTIFS(SWISSW!$I:$I,MATCHUP!AW$1,SWISSW!$J:$J,MATCHUP!$A21,SWISSW!$F:$F,"Lost"))/(COUNTIFS(SWISSW!$I:$I,MATCHUP!$A21,SWISSW!$J:$J,MATCHUP!AW$1)-COUNTIFS(SWISSW!$I:$I,MATCHUP!$A21,SWISSW!$J:$J,MATCHUP!AW$1,SWISSW!$F:$F,"Draw")+COUNTIFS(SWISSW!$I:$I,MATCHUP!AW$1,SWISSW!$J:$J,MATCHUP!$A21)-COUNTIFS(SWISSW!$I:$I,MATCHUP!AW$1,SWISSW!$J:$J,MATCHUP!$A21,SWISSW!$F:$F,"Draw")),"-")</f>
        <v>-</v>
      </c>
      <c r="AX21" s="5" t="str">
        <f ca="1">IFERROR((COUNTIFS(SWISSW!$I:$I,MATCHUP!$A21,SWISSW!$J:$J,MATCHUP!AX$1,SWISSW!$F:$F,"Won")+COUNTIFS(SWISSW!$I:$I,MATCHUP!AX$1,SWISSW!$J:$J,MATCHUP!$A21,SWISSW!$F:$F,"Lost"))/(COUNTIFS(SWISSW!$I:$I,MATCHUP!$A21,SWISSW!$J:$J,MATCHUP!AX$1)-COUNTIFS(SWISSW!$I:$I,MATCHUP!$A21,SWISSW!$J:$J,MATCHUP!AX$1,SWISSW!$F:$F,"Draw")+COUNTIFS(SWISSW!$I:$I,MATCHUP!AX$1,SWISSW!$J:$J,MATCHUP!$A21)-COUNTIFS(SWISSW!$I:$I,MATCHUP!AX$1,SWISSW!$J:$J,MATCHUP!$A21,SWISSW!$F:$F,"Draw")),"-")</f>
        <v>-</v>
      </c>
      <c r="AY21" s="5" t="str">
        <f ca="1">IFERROR((COUNTIFS(SWISSW!$I:$I,MATCHUP!$A21,SWISSW!$J:$J,MATCHUP!AY$1,SWISSW!$F:$F,"Won")+COUNTIFS(SWISSW!$I:$I,MATCHUP!AY$1,SWISSW!$J:$J,MATCHUP!$A21,SWISSW!$F:$F,"Lost"))/(COUNTIFS(SWISSW!$I:$I,MATCHUP!$A21,SWISSW!$J:$J,MATCHUP!AY$1)-COUNTIFS(SWISSW!$I:$I,MATCHUP!$A21,SWISSW!$J:$J,MATCHUP!AY$1,SWISSW!$F:$F,"Draw")+COUNTIFS(SWISSW!$I:$I,MATCHUP!AY$1,SWISSW!$J:$J,MATCHUP!$A21)-COUNTIFS(SWISSW!$I:$I,MATCHUP!AY$1,SWISSW!$J:$J,MATCHUP!$A21,SWISSW!$F:$F,"Draw")),"-")</f>
        <v>-</v>
      </c>
      <c r="AZ21" s="5" t="str">
        <f ca="1">IFERROR((COUNTIFS(SWISSW!$I:$I,MATCHUP!$A21,SWISSW!$J:$J,MATCHUP!AZ$1,SWISSW!$F:$F,"Won")+COUNTIFS(SWISSW!$I:$I,MATCHUP!AZ$1,SWISSW!$J:$J,MATCHUP!$A21,SWISSW!$F:$F,"Lost"))/(COUNTIFS(SWISSW!$I:$I,MATCHUP!$A21,SWISSW!$J:$J,MATCHUP!AZ$1)-COUNTIFS(SWISSW!$I:$I,MATCHUP!$A21,SWISSW!$J:$J,MATCHUP!AZ$1,SWISSW!$F:$F,"Draw")+COUNTIFS(SWISSW!$I:$I,MATCHUP!AZ$1,SWISSW!$J:$J,MATCHUP!$A21)-COUNTIFS(SWISSW!$I:$I,MATCHUP!AZ$1,SWISSW!$J:$J,MATCHUP!$A21,SWISSW!$F:$F,"Draw")),"-")</f>
        <v>-</v>
      </c>
      <c r="BA21" s="5" t="str">
        <f ca="1">IFERROR((COUNTIFS(SWISSW!$I:$I,MATCHUP!$A21,SWISSW!$J:$J,MATCHUP!BA$1,SWISSW!$F:$F,"Won")+COUNTIFS(SWISSW!$I:$I,MATCHUP!BA$1,SWISSW!$J:$J,MATCHUP!$A21,SWISSW!$F:$F,"Lost"))/(COUNTIFS(SWISSW!$I:$I,MATCHUP!$A21,SWISSW!$J:$J,MATCHUP!BA$1)-COUNTIFS(SWISSW!$I:$I,MATCHUP!$A21,SWISSW!$J:$J,MATCHUP!BA$1,SWISSW!$F:$F,"Draw")+COUNTIFS(SWISSW!$I:$I,MATCHUP!BA$1,SWISSW!$J:$J,MATCHUP!$A21)-COUNTIFS(SWISSW!$I:$I,MATCHUP!BA$1,SWISSW!$J:$J,MATCHUP!$A21,SWISSW!$F:$F,"Draw")),"-")</f>
        <v>-</v>
      </c>
      <c r="BB21" s="5" t="str">
        <f ca="1">IFERROR((COUNTIFS(SWISSW!$I:$I,MATCHUP!$A21,SWISSW!$J:$J,MATCHUP!BB$1,SWISSW!$F:$F,"Won")+COUNTIFS(SWISSW!$I:$I,MATCHUP!BB$1,SWISSW!$J:$J,MATCHUP!$A21,SWISSW!$F:$F,"Lost"))/(COUNTIFS(SWISSW!$I:$I,MATCHUP!$A21,SWISSW!$J:$J,MATCHUP!BB$1)-COUNTIFS(SWISSW!$I:$I,MATCHUP!$A21,SWISSW!$J:$J,MATCHUP!BB$1,SWISSW!$F:$F,"Draw")+COUNTIFS(SWISSW!$I:$I,MATCHUP!BB$1,SWISSW!$J:$J,MATCHUP!$A21)-COUNTIFS(SWISSW!$I:$I,MATCHUP!BB$1,SWISSW!$J:$J,MATCHUP!$A21,SWISSW!$F:$F,"Draw")),"-")</f>
        <v>-</v>
      </c>
      <c r="BC21" s="5" t="str">
        <f ca="1">IFERROR((COUNTIFS(SWISSW!$I:$I,MATCHUP!$A21,SWISSW!$J:$J,MATCHUP!BC$1,SWISSW!$F:$F,"Won")+COUNTIFS(SWISSW!$I:$I,MATCHUP!BC$1,SWISSW!$J:$J,MATCHUP!$A21,SWISSW!$F:$F,"Lost"))/(COUNTIFS(SWISSW!$I:$I,MATCHUP!$A21,SWISSW!$J:$J,MATCHUP!BC$1)-COUNTIFS(SWISSW!$I:$I,MATCHUP!$A21,SWISSW!$J:$J,MATCHUP!BC$1,SWISSW!$F:$F,"Draw")+COUNTIFS(SWISSW!$I:$I,MATCHUP!BC$1,SWISSW!$J:$J,MATCHUP!$A21)-COUNTIFS(SWISSW!$I:$I,MATCHUP!BC$1,SWISSW!$J:$J,MATCHUP!$A21,SWISSW!$F:$F,"Draw")),"-")</f>
        <v>-</v>
      </c>
      <c r="BD21" s="5" t="str">
        <f ca="1">IFERROR((COUNTIFS(SWISSW!$I:$I,MATCHUP!$A21,SWISSW!$J:$J,MATCHUP!BD$1,SWISSW!$F:$F,"Won")+COUNTIFS(SWISSW!$I:$I,MATCHUP!BD$1,SWISSW!$J:$J,MATCHUP!$A21,SWISSW!$F:$F,"Lost"))/(COUNTIFS(SWISSW!$I:$I,MATCHUP!$A21,SWISSW!$J:$J,MATCHUP!BD$1)-COUNTIFS(SWISSW!$I:$I,MATCHUP!$A21,SWISSW!$J:$J,MATCHUP!BD$1,SWISSW!$F:$F,"Draw")+COUNTIFS(SWISSW!$I:$I,MATCHUP!BD$1,SWISSW!$J:$J,MATCHUP!$A21)-COUNTIFS(SWISSW!$I:$I,MATCHUP!BD$1,SWISSW!$J:$J,MATCHUP!$A21,SWISSW!$F:$F,"Draw")),"-")</f>
        <v>-</v>
      </c>
      <c r="BE21" s="5" t="str">
        <f ca="1">IFERROR((COUNTIFS(SWISSW!$I:$I,MATCHUP!$A21,SWISSW!$J:$J,MATCHUP!BE$1,SWISSW!$F:$F,"Won")+COUNTIFS(SWISSW!$I:$I,MATCHUP!BE$1,SWISSW!$J:$J,MATCHUP!$A21,SWISSW!$F:$F,"Lost"))/(COUNTIFS(SWISSW!$I:$I,MATCHUP!$A21,SWISSW!$J:$J,MATCHUP!BE$1)-COUNTIFS(SWISSW!$I:$I,MATCHUP!$A21,SWISSW!$J:$J,MATCHUP!BE$1,SWISSW!$F:$F,"Draw")+COUNTIFS(SWISSW!$I:$I,MATCHUP!BE$1,SWISSW!$J:$J,MATCHUP!$A21)-COUNTIFS(SWISSW!$I:$I,MATCHUP!BE$1,SWISSW!$J:$J,MATCHUP!$A21,SWISSW!$F:$F,"Draw")),"-")</f>
        <v>-</v>
      </c>
      <c r="BF21" s="5" t="str">
        <f ca="1">IFERROR((COUNTIFS(SWISSW!$I:$I,MATCHUP!$A21,SWISSW!$J:$J,MATCHUP!BF$1,SWISSW!$F:$F,"Won")+COUNTIFS(SWISSW!$I:$I,MATCHUP!BF$1,SWISSW!$J:$J,MATCHUP!$A21,SWISSW!$F:$F,"Lost"))/(COUNTIFS(SWISSW!$I:$I,MATCHUP!$A21,SWISSW!$J:$J,MATCHUP!BF$1)-COUNTIFS(SWISSW!$I:$I,MATCHUP!$A21,SWISSW!$J:$J,MATCHUP!BF$1,SWISSW!$F:$F,"Draw")+COUNTIFS(SWISSW!$I:$I,MATCHUP!BF$1,SWISSW!$J:$J,MATCHUP!$A21)-COUNTIFS(SWISSW!$I:$I,MATCHUP!BF$1,SWISSW!$J:$J,MATCHUP!$A21,SWISSW!$F:$F,"Draw")),"-")</f>
        <v>-</v>
      </c>
      <c r="BG21" s="5" t="str">
        <f ca="1">IFERROR((COUNTIFS(SWISSW!$I:$I,MATCHUP!$A21,SWISSW!$J:$J,MATCHUP!BG$1,SWISSW!$F:$F,"Won")+COUNTIFS(SWISSW!$I:$I,MATCHUP!BG$1,SWISSW!$J:$J,MATCHUP!$A21,SWISSW!$F:$F,"Lost"))/(COUNTIFS(SWISSW!$I:$I,MATCHUP!$A21,SWISSW!$J:$J,MATCHUP!BG$1)-COUNTIFS(SWISSW!$I:$I,MATCHUP!$A21,SWISSW!$J:$J,MATCHUP!BG$1,SWISSW!$F:$F,"Draw")+COUNTIFS(SWISSW!$I:$I,MATCHUP!BG$1,SWISSW!$J:$J,MATCHUP!$A21)-COUNTIFS(SWISSW!$I:$I,MATCHUP!BG$1,SWISSW!$J:$J,MATCHUP!$A21,SWISSW!$F:$F,"Draw")),"-")</f>
        <v>-</v>
      </c>
      <c r="BH21" s="5" t="str">
        <f ca="1">IFERROR((COUNTIFS(SWISSW!$I:$I,MATCHUP!$A21,SWISSW!$J:$J,MATCHUP!BH$1,SWISSW!$F:$F,"Won")+COUNTIFS(SWISSW!$I:$I,MATCHUP!BH$1,SWISSW!$J:$J,MATCHUP!$A21,SWISSW!$F:$F,"Lost"))/(COUNTIFS(SWISSW!$I:$I,MATCHUP!$A21,SWISSW!$J:$J,MATCHUP!BH$1)-COUNTIFS(SWISSW!$I:$I,MATCHUP!$A21,SWISSW!$J:$J,MATCHUP!BH$1,SWISSW!$F:$F,"Draw")+COUNTIFS(SWISSW!$I:$I,MATCHUP!BH$1,SWISSW!$J:$J,MATCHUP!$A21)-COUNTIFS(SWISSW!$I:$I,MATCHUP!BH$1,SWISSW!$J:$J,MATCHUP!$A21,SWISSW!$F:$F,"Draw")),"-")</f>
        <v>-</v>
      </c>
      <c r="BI21" s="5" t="str">
        <f ca="1">IFERROR((COUNTIFS(SWISSW!$I:$I,MATCHUP!$A21,SWISSW!$J:$J,MATCHUP!BI$1,SWISSW!$F:$F,"Won")+COUNTIFS(SWISSW!$I:$I,MATCHUP!BI$1,SWISSW!$J:$J,MATCHUP!$A21,SWISSW!$F:$F,"Lost"))/(COUNTIFS(SWISSW!$I:$I,MATCHUP!$A21,SWISSW!$J:$J,MATCHUP!BI$1)-COUNTIFS(SWISSW!$I:$I,MATCHUP!$A21,SWISSW!$J:$J,MATCHUP!BI$1,SWISSW!$F:$F,"Draw")+COUNTIFS(SWISSW!$I:$I,MATCHUP!BI$1,SWISSW!$J:$J,MATCHUP!$A21)-COUNTIFS(SWISSW!$I:$I,MATCHUP!BI$1,SWISSW!$J:$J,MATCHUP!$A21,SWISSW!$F:$F,"Draw")),"-")</f>
        <v>-</v>
      </c>
      <c r="BJ21" s="5" t="str">
        <f ca="1">IFERROR((COUNTIFS(SWISSW!$I:$I,MATCHUP!$A21,SWISSW!$J:$J,MATCHUP!BJ$1,SWISSW!$F:$F,"Won")+COUNTIFS(SWISSW!$I:$I,MATCHUP!BJ$1,SWISSW!$J:$J,MATCHUP!$A21,SWISSW!$F:$F,"Lost"))/(COUNTIFS(SWISSW!$I:$I,MATCHUP!$A21,SWISSW!$J:$J,MATCHUP!BJ$1)-COUNTIFS(SWISSW!$I:$I,MATCHUP!$A21,SWISSW!$J:$J,MATCHUP!BJ$1,SWISSW!$F:$F,"Draw")+COUNTIFS(SWISSW!$I:$I,MATCHUP!BJ$1,SWISSW!$J:$J,MATCHUP!$A21)-COUNTIFS(SWISSW!$I:$I,MATCHUP!BJ$1,SWISSW!$J:$J,MATCHUP!$A21,SWISSW!$F:$F,"Draw")),"-")</f>
        <v>-</v>
      </c>
      <c r="BK21" s="5" t="str">
        <f ca="1">IFERROR((COUNTIFS(SWISSW!$I:$I,MATCHUP!$A21,SWISSW!$J:$J,MATCHUP!BK$1,SWISSW!$F:$F,"Won")+COUNTIFS(SWISSW!$I:$I,MATCHUP!BK$1,SWISSW!$J:$J,MATCHUP!$A21,SWISSW!$F:$F,"Lost"))/(COUNTIFS(SWISSW!$I:$I,MATCHUP!$A21,SWISSW!$J:$J,MATCHUP!BK$1)-COUNTIFS(SWISSW!$I:$I,MATCHUP!$A21,SWISSW!$J:$J,MATCHUP!BK$1,SWISSW!$F:$F,"Draw")+COUNTIFS(SWISSW!$I:$I,MATCHUP!BK$1,SWISSW!$J:$J,MATCHUP!$A21)-COUNTIFS(SWISSW!$I:$I,MATCHUP!BK$1,SWISSW!$J:$J,MATCHUP!$A21,SWISSW!$F:$F,"Draw")),"-")</f>
        <v>-</v>
      </c>
      <c r="BL21" s="5" t="str">
        <f ca="1">IFERROR((COUNTIFS(SWISSW!$I:$I,MATCHUP!$A21,SWISSW!$J:$J,MATCHUP!BL$1,SWISSW!$F:$F,"Won")+COUNTIFS(SWISSW!$I:$I,MATCHUP!BL$1,SWISSW!$J:$J,MATCHUP!$A21,SWISSW!$F:$F,"Lost"))/(COUNTIFS(SWISSW!$I:$I,MATCHUP!$A21,SWISSW!$J:$J,MATCHUP!BL$1)-COUNTIFS(SWISSW!$I:$I,MATCHUP!$A21,SWISSW!$J:$J,MATCHUP!BL$1,SWISSW!$F:$F,"Draw")+COUNTIFS(SWISSW!$I:$I,MATCHUP!BL$1,SWISSW!$J:$J,MATCHUP!$A21)-COUNTIFS(SWISSW!$I:$I,MATCHUP!BL$1,SWISSW!$J:$J,MATCHUP!$A21,SWISSW!$F:$F,"Draw")),"-")</f>
        <v>-</v>
      </c>
      <c r="BM21" s="5" t="str">
        <f ca="1">IFERROR((COUNTIFS(SWISSW!$I:$I,MATCHUP!$A21,SWISSW!$J:$J,MATCHUP!BM$1,SWISSW!$F:$F,"Won")+COUNTIFS(SWISSW!$I:$I,MATCHUP!BM$1,SWISSW!$J:$J,MATCHUP!$A21,SWISSW!$F:$F,"Lost"))/(COUNTIFS(SWISSW!$I:$I,MATCHUP!$A21,SWISSW!$J:$J,MATCHUP!BM$1)-COUNTIFS(SWISSW!$I:$I,MATCHUP!$A21,SWISSW!$J:$J,MATCHUP!BM$1,SWISSW!$F:$F,"Draw")+COUNTIFS(SWISSW!$I:$I,MATCHUP!BM$1,SWISSW!$J:$J,MATCHUP!$A21)-COUNTIFS(SWISSW!$I:$I,MATCHUP!BM$1,SWISSW!$J:$J,MATCHUP!$A21,SWISSW!$F:$F,"Draw")),"-")</f>
        <v>-</v>
      </c>
      <c r="BN21" s="5" t="str">
        <f ca="1">IFERROR((COUNTIFS(SWISSW!$I:$I,MATCHUP!$A21,SWISSW!$J:$J,MATCHUP!BN$1,SWISSW!$F:$F,"Won")+COUNTIFS(SWISSW!$I:$I,MATCHUP!BN$1,SWISSW!$J:$J,MATCHUP!$A21,SWISSW!$F:$F,"Lost"))/(COUNTIFS(SWISSW!$I:$I,MATCHUP!$A21,SWISSW!$J:$J,MATCHUP!BN$1)-COUNTIFS(SWISSW!$I:$I,MATCHUP!$A21,SWISSW!$J:$J,MATCHUP!BN$1,SWISSW!$F:$F,"Draw")+COUNTIFS(SWISSW!$I:$I,MATCHUP!BN$1,SWISSW!$J:$J,MATCHUP!$A21)-COUNTIFS(SWISSW!$I:$I,MATCHUP!BN$1,SWISSW!$J:$J,MATCHUP!$A21,SWISSW!$F:$F,"Draw")),"-")</f>
        <v>-</v>
      </c>
      <c r="BO21" s="5" t="str">
        <f ca="1">IFERROR((COUNTIFS(SWISSW!$I:$I,MATCHUP!$A21,SWISSW!$J:$J,MATCHUP!BO$1,SWISSW!$F:$F,"Won")+COUNTIFS(SWISSW!$I:$I,MATCHUP!BO$1,SWISSW!$J:$J,MATCHUP!$A21,SWISSW!$F:$F,"Lost"))/(COUNTIFS(SWISSW!$I:$I,MATCHUP!$A21,SWISSW!$J:$J,MATCHUP!BO$1)-COUNTIFS(SWISSW!$I:$I,MATCHUP!$A21,SWISSW!$J:$J,MATCHUP!BO$1,SWISSW!$F:$F,"Draw")+COUNTIFS(SWISSW!$I:$I,MATCHUP!BO$1,SWISSW!$J:$J,MATCHUP!$A21)-COUNTIFS(SWISSW!$I:$I,MATCHUP!BO$1,SWISSW!$J:$J,MATCHUP!$A21,SWISSW!$F:$F,"Draw")),"-")</f>
        <v>-</v>
      </c>
      <c r="BP21" s="5" t="str">
        <f ca="1">IFERROR((COUNTIFS(SWISSW!$I:$I,MATCHUP!$A21,SWISSW!$J:$J,MATCHUP!BP$1,SWISSW!$F:$F,"Won")+COUNTIFS(SWISSW!$I:$I,MATCHUP!BP$1,SWISSW!$J:$J,MATCHUP!$A21,SWISSW!$F:$F,"Lost"))/(COUNTIFS(SWISSW!$I:$I,MATCHUP!$A21,SWISSW!$J:$J,MATCHUP!BP$1)-COUNTIFS(SWISSW!$I:$I,MATCHUP!$A21,SWISSW!$J:$J,MATCHUP!BP$1,SWISSW!$F:$F,"Draw")+COUNTIFS(SWISSW!$I:$I,MATCHUP!BP$1,SWISSW!$J:$J,MATCHUP!$A21)-COUNTIFS(SWISSW!$I:$I,MATCHUP!BP$1,SWISSW!$J:$J,MATCHUP!$A21,SWISSW!$F:$F,"Draw")),"-")</f>
        <v>-</v>
      </c>
      <c r="BQ21" s="5" t="str">
        <f ca="1">IFERROR((COUNTIFS(SWISSW!$I:$I,MATCHUP!$A21,SWISSW!$J:$J,MATCHUP!BQ$1,SWISSW!$F:$F,"Won")+COUNTIFS(SWISSW!$I:$I,MATCHUP!BQ$1,SWISSW!$J:$J,MATCHUP!$A21,SWISSW!$F:$F,"Lost"))/(COUNTIFS(SWISSW!$I:$I,MATCHUP!$A21,SWISSW!$J:$J,MATCHUP!BQ$1)-COUNTIFS(SWISSW!$I:$I,MATCHUP!$A21,SWISSW!$J:$J,MATCHUP!BQ$1,SWISSW!$F:$F,"Draw")+COUNTIFS(SWISSW!$I:$I,MATCHUP!BQ$1,SWISSW!$J:$J,MATCHUP!$A21)-COUNTIFS(SWISSW!$I:$I,MATCHUP!BQ$1,SWISSW!$J:$J,MATCHUP!$A21,SWISSW!$F:$F,"Draw")),"-")</f>
        <v>-</v>
      </c>
      <c r="BR21" s="5" t="str">
        <f ca="1">IFERROR((COUNTIFS(SWISSW!$I:$I,MATCHUP!$A21,SWISSW!$J:$J,MATCHUP!BR$1,SWISSW!$F:$F,"Won")+COUNTIFS(SWISSW!$I:$I,MATCHUP!BR$1,SWISSW!$J:$J,MATCHUP!$A21,SWISSW!$F:$F,"Lost"))/(COUNTIFS(SWISSW!$I:$I,MATCHUP!$A21,SWISSW!$J:$J,MATCHUP!BR$1)-COUNTIFS(SWISSW!$I:$I,MATCHUP!$A21,SWISSW!$J:$J,MATCHUP!BR$1,SWISSW!$F:$F,"Draw")+COUNTIFS(SWISSW!$I:$I,MATCHUP!BR$1,SWISSW!$J:$J,MATCHUP!$A21)-COUNTIFS(SWISSW!$I:$I,MATCHUP!BR$1,SWISSW!$J:$J,MATCHUP!$A21,SWISSW!$F:$F,"Draw")),"-")</f>
        <v>-</v>
      </c>
      <c r="BS21" s="5" t="str">
        <f ca="1">IFERROR((COUNTIFS(SWISSW!$I:$I,MATCHUP!$A21,SWISSW!$J:$J,MATCHUP!BS$1,SWISSW!$F:$F,"Won")+COUNTIFS(SWISSW!$I:$I,MATCHUP!BS$1,SWISSW!$J:$J,MATCHUP!$A21,SWISSW!$F:$F,"Lost"))/(COUNTIFS(SWISSW!$I:$I,MATCHUP!$A21,SWISSW!$J:$J,MATCHUP!BS$1)-COUNTIFS(SWISSW!$I:$I,MATCHUP!$A21,SWISSW!$J:$J,MATCHUP!BS$1,SWISSW!$F:$F,"Draw")+COUNTIFS(SWISSW!$I:$I,MATCHUP!BS$1,SWISSW!$J:$J,MATCHUP!$A21)-COUNTIFS(SWISSW!$I:$I,MATCHUP!BS$1,SWISSW!$J:$J,MATCHUP!$A21,SWISSW!$F:$F,"Draw")),"-")</f>
        <v>-</v>
      </c>
      <c r="BT21" s="5" t="str">
        <f ca="1">IFERROR((COUNTIFS(SWISSW!$I:$I,MATCHUP!$A21,SWISSW!$J:$J,MATCHUP!BT$1,SWISSW!$F:$F,"Won")+COUNTIFS(SWISSW!$I:$I,MATCHUP!BT$1,SWISSW!$J:$J,MATCHUP!$A21,SWISSW!$F:$F,"Lost"))/(COUNTIFS(SWISSW!$I:$I,MATCHUP!$A21,SWISSW!$J:$J,MATCHUP!BT$1)-COUNTIFS(SWISSW!$I:$I,MATCHUP!$A21,SWISSW!$J:$J,MATCHUP!BT$1,SWISSW!$F:$F,"Draw")+COUNTIFS(SWISSW!$I:$I,MATCHUP!BT$1,SWISSW!$J:$J,MATCHUP!$A21)-COUNTIFS(SWISSW!$I:$I,MATCHUP!BT$1,SWISSW!$J:$J,MATCHUP!$A21,SWISSW!$F:$F,"Draw")),"-")</f>
        <v>-</v>
      </c>
      <c r="BU21" s="5" t="str">
        <f ca="1">IFERROR((COUNTIFS(SWISSW!$I:$I,MATCHUP!$A21,SWISSW!$J:$J,MATCHUP!BU$1,SWISSW!$F:$F,"Won")+COUNTIFS(SWISSW!$I:$I,MATCHUP!BU$1,SWISSW!$J:$J,MATCHUP!$A21,SWISSW!$F:$F,"Lost"))/(COUNTIFS(SWISSW!$I:$I,MATCHUP!$A21,SWISSW!$J:$J,MATCHUP!BU$1)-COUNTIFS(SWISSW!$I:$I,MATCHUP!$A21,SWISSW!$J:$J,MATCHUP!BU$1,SWISSW!$F:$F,"Draw")+COUNTIFS(SWISSW!$I:$I,MATCHUP!BU$1,SWISSW!$J:$J,MATCHUP!$A21)-COUNTIFS(SWISSW!$I:$I,MATCHUP!BU$1,SWISSW!$J:$J,MATCHUP!$A21,SWISSW!$F:$F,"Draw")),"-")</f>
        <v>-</v>
      </c>
      <c r="BV21" s="5" t="str">
        <f ca="1">IFERROR((COUNTIFS(SWISSW!$I:$I,MATCHUP!$A21,SWISSW!$J:$J,MATCHUP!BV$1,SWISSW!$F:$F,"Won")+COUNTIFS(SWISSW!$I:$I,MATCHUP!BV$1,SWISSW!$J:$J,MATCHUP!$A21,SWISSW!$F:$F,"Lost"))/(COUNTIFS(SWISSW!$I:$I,MATCHUP!$A21,SWISSW!$J:$J,MATCHUP!BV$1)-COUNTIFS(SWISSW!$I:$I,MATCHUP!$A21,SWISSW!$J:$J,MATCHUP!BV$1,SWISSW!$F:$F,"Draw")+COUNTIFS(SWISSW!$I:$I,MATCHUP!BV$1,SWISSW!$J:$J,MATCHUP!$A21)-COUNTIFS(SWISSW!$I:$I,MATCHUP!BV$1,SWISSW!$J:$J,MATCHUP!$A21,SWISSW!$F:$F,"Draw")),"-")</f>
        <v>-</v>
      </c>
      <c r="BW21" s="5" t="str">
        <f ca="1">IFERROR((COUNTIFS(SWISSW!$I:$I,MATCHUP!$A21,SWISSW!$J:$J,MATCHUP!BW$1,SWISSW!$F:$F,"Won")+COUNTIFS(SWISSW!$I:$I,MATCHUP!BW$1,SWISSW!$J:$J,MATCHUP!$A21,SWISSW!$F:$F,"Lost"))/(COUNTIFS(SWISSW!$I:$I,MATCHUP!$A21,SWISSW!$J:$J,MATCHUP!BW$1)-COUNTIFS(SWISSW!$I:$I,MATCHUP!$A21,SWISSW!$J:$J,MATCHUP!BW$1,SWISSW!$F:$F,"Draw")+COUNTIFS(SWISSW!$I:$I,MATCHUP!BW$1,SWISSW!$J:$J,MATCHUP!$A21)-COUNTIFS(SWISSW!$I:$I,MATCHUP!BW$1,SWISSW!$J:$J,MATCHUP!$A21,SWISSW!$F:$F,"Draw")),"-")</f>
        <v>-</v>
      </c>
      <c r="BX21" s="5" t="str">
        <f ca="1">IFERROR((COUNTIFS(SWISSW!$I:$I,MATCHUP!$A21,SWISSW!$J:$J,MATCHUP!BX$1,SWISSW!$F:$F,"Won")+COUNTIFS(SWISSW!$I:$I,MATCHUP!BX$1,SWISSW!$J:$J,MATCHUP!$A21,SWISSW!$F:$F,"Lost"))/(COUNTIFS(SWISSW!$I:$I,MATCHUP!$A21,SWISSW!$J:$J,MATCHUP!BX$1)-COUNTIFS(SWISSW!$I:$I,MATCHUP!$A21,SWISSW!$J:$J,MATCHUP!BX$1,SWISSW!$F:$F,"Draw")+COUNTIFS(SWISSW!$I:$I,MATCHUP!BX$1,SWISSW!$J:$J,MATCHUP!$A21)-COUNTIFS(SWISSW!$I:$I,MATCHUP!BX$1,SWISSW!$J:$J,MATCHUP!$A21,SWISSW!$F:$F,"Draw")),"-")</f>
        <v>-</v>
      </c>
      <c r="BY21" s="5" t="str">
        <f ca="1">IFERROR((COUNTIFS(SWISSW!$I:$I,MATCHUP!$A21,SWISSW!$J:$J,MATCHUP!BY$1,SWISSW!$F:$F,"Won")+COUNTIFS(SWISSW!$I:$I,MATCHUP!BY$1,SWISSW!$J:$J,MATCHUP!$A21,SWISSW!$F:$F,"Lost"))/(COUNTIFS(SWISSW!$I:$I,MATCHUP!$A21,SWISSW!$J:$J,MATCHUP!BY$1)-COUNTIFS(SWISSW!$I:$I,MATCHUP!$A21,SWISSW!$J:$J,MATCHUP!BY$1,SWISSW!$F:$F,"Draw")+COUNTIFS(SWISSW!$I:$I,MATCHUP!BY$1,SWISSW!$J:$J,MATCHUP!$A21)-COUNTIFS(SWISSW!$I:$I,MATCHUP!BY$1,SWISSW!$J:$J,MATCHUP!$A21,SWISSW!$F:$F,"Draw")),"-")</f>
        <v>-</v>
      </c>
      <c r="BZ21" s="5" t="str">
        <f ca="1">IFERROR((COUNTIFS(SWISSW!$I:$I,MATCHUP!$A21,SWISSW!$J:$J,MATCHUP!BZ$1,SWISSW!$F:$F,"Won")+COUNTIFS(SWISSW!$I:$I,MATCHUP!BZ$1,SWISSW!$J:$J,MATCHUP!$A21,SWISSW!$F:$F,"Lost"))/(COUNTIFS(SWISSW!$I:$I,MATCHUP!$A21,SWISSW!$J:$J,MATCHUP!BZ$1)-COUNTIFS(SWISSW!$I:$I,MATCHUP!$A21,SWISSW!$J:$J,MATCHUP!BZ$1,SWISSW!$F:$F,"Draw")+COUNTIFS(SWISSW!$I:$I,MATCHUP!BZ$1,SWISSW!$J:$J,MATCHUP!$A21)-COUNTIFS(SWISSW!$I:$I,MATCHUP!BZ$1,SWISSW!$J:$J,MATCHUP!$A21,SWISSW!$F:$F,"Draw")),"-")</f>
        <v>-</v>
      </c>
      <c r="CA21" s="5" t="str">
        <f ca="1">IFERROR((COUNTIFS(SWISSW!$I:$I,MATCHUP!$A21,SWISSW!$J:$J,MATCHUP!CA$1,SWISSW!$F:$F,"Won")+COUNTIFS(SWISSW!$I:$I,MATCHUP!CA$1,SWISSW!$J:$J,MATCHUP!$A21,SWISSW!$F:$F,"Lost"))/(COUNTIFS(SWISSW!$I:$I,MATCHUP!$A21,SWISSW!$J:$J,MATCHUP!CA$1)-COUNTIFS(SWISSW!$I:$I,MATCHUP!$A21,SWISSW!$J:$J,MATCHUP!CA$1,SWISSW!$F:$F,"Draw")+COUNTIFS(SWISSW!$I:$I,MATCHUP!CA$1,SWISSW!$J:$J,MATCHUP!$A21)-COUNTIFS(SWISSW!$I:$I,MATCHUP!CA$1,SWISSW!$J:$J,MATCHUP!$A21,SWISSW!$F:$F,"Draw")),"-")</f>
        <v>-</v>
      </c>
      <c r="CB21" s="5" t="str">
        <f ca="1">IFERROR((COUNTIFS(SWISSW!$I:$I,MATCHUP!$A21,SWISSW!$J:$J,MATCHUP!CB$1,SWISSW!$F:$F,"Won")+COUNTIFS(SWISSW!$I:$I,MATCHUP!CB$1,SWISSW!$J:$J,MATCHUP!$A21,SWISSW!$F:$F,"Lost"))/(COUNTIFS(SWISSW!$I:$I,MATCHUP!$A21,SWISSW!$J:$J,MATCHUP!CB$1)-COUNTIFS(SWISSW!$I:$I,MATCHUP!$A21,SWISSW!$J:$J,MATCHUP!CB$1,SWISSW!$F:$F,"Draw")+COUNTIFS(SWISSW!$I:$I,MATCHUP!CB$1,SWISSW!$J:$J,MATCHUP!$A21)-COUNTIFS(SWISSW!$I:$I,MATCHUP!CB$1,SWISSW!$J:$J,MATCHUP!$A21,SWISSW!$F:$F,"Draw")),"-")</f>
        <v>-</v>
      </c>
      <c r="CC21" s="5" t="str">
        <f ca="1">IFERROR((COUNTIFS(SWISSW!$I:$I,MATCHUP!$A21,SWISSW!$J:$J,MATCHUP!CC$1,SWISSW!$F:$F,"Won")+COUNTIFS(SWISSW!$I:$I,MATCHUP!CC$1,SWISSW!$J:$J,MATCHUP!$A21,SWISSW!$F:$F,"Lost"))/(COUNTIFS(SWISSW!$I:$I,MATCHUP!$A21,SWISSW!$J:$J,MATCHUP!CC$1)-COUNTIFS(SWISSW!$I:$I,MATCHUP!$A21,SWISSW!$J:$J,MATCHUP!CC$1,SWISSW!$F:$F,"Draw")+COUNTIFS(SWISSW!$I:$I,MATCHUP!CC$1,SWISSW!$J:$J,MATCHUP!$A21)-COUNTIFS(SWISSW!$I:$I,MATCHUP!CC$1,SWISSW!$J:$J,MATCHUP!$A21,SWISSW!$F:$F,"Draw")),"-")</f>
        <v>-</v>
      </c>
      <c r="CD21" s="5" t="str">
        <f ca="1">IFERROR((COUNTIFS(SWISSW!$I:$I,MATCHUP!$A21,SWISSW!$J:$J,MATCHUP!CD$1,SWISSW!$F:$F,"Won")+COUNTIFS(SWISSW!$I:$I,MATCHUP!CD$1,SWISSW!$J:$J,MATCHUP!$A21,SWISSW!$F:$F,"Lost"))/(COUNTIFS(SWISSW!$I:$I,MATCHUP!$A21,SWISSW!$J:$J,MATCHUP!CD$1)-COUNTIFS(SWISSW!$I:$I,MATCHUP!$A21,SWISSW!$J:$J,MATCHUP!CD$1,SWISSW!$F:$F,"Draw")+COUNTIFS(SWISSW!$I:$I,MATCHUP!CD$1,SWISSW!$J:$J,MATCHUP!$A21)-COUNTIFS(SWISSW!$I:$I,MATCHUP!CD$1,SWISSW!$J:$J,MATCHUP!$A21,SWISSW!$F:$F,"Draw")),"-")</f>
        <v>-</v>
      </c>
      <c r="CE21" s="5" t="str">
        <f ca="1">IFERROR((COUNTIFS(SWISSW!$I:$I,MATCHUP!$A21,SWISSW!$J:$J,MATCHUP!CE$1,SWISSW!$F:$F,"Won")+COUNTIFS(SWISSW!$I:$I,MATCHUP!CE$1,SWISSW!$J:$J,MATCHUP!$A21,SWISSW!$F:$F,"Lost"))/(COUNTIFS(SWISSW!$I:$I,MATCHUP!$A21,SWISSW!$J:$J,MATCHUP!CE$1)-COUNTIFS(SWISSW!$I:$I,MATCHUP!$A21,SWISSW!$J:$J,MATCHUP!CE$1,SWISSW!$F:$F,"Draw")+COUNTIFS(SWISSW!$I:$I,MATCHUP!CE$1,SWISSW!$J:$J,MATCHUP!$A21)-COUNTIFS(SWISSW!$I:$I,MATCHUP!CE$1,SWISSW!$J:$J,MATCHUP!$A21,SWISSW!$F:$F,"Draw")),"-")</f>
        <v>-</v>
      </c>
      <c r="CF21" s="5" t="str">
        <f ca="1">IFERROR((COUNTIFS(SWISSW!$I:$I,MATCHUP!$A21,SWISSW!$J:$J,MATCHUP!CF$1,SWISSW!$F:$F,"Won")+COUNTIFS(SWISSW!$I:$I,MATCHUP!CF$1,SWISSW!$J:$J,MATCHUP!$A21,SWISSW!$F:$F,"Lost"))/(COUNTIFS(SWISSW!$I:$I,MATCHUP!$A21,SWISSW!$J:$J,MATCHUP!CF$1)-COUNTIFS(SWISSW!$I:$I,MATCHUP!$A21,SWISSW!$J:$J,MATCHUP!CF$1,SWISSW!$F:$F,"Draw")+COUNTIFS(SWISSW!$I:$I,MATCHUP!CF$1,SWISSW!$J:$J,MATCHUP!$A21)-COUNTIFS(SWISSW!$I:$I,MATCHUP!CF$1,SWISSW!$J:$J,MATCHUP!$A21,SWISSW!$F:$F,"Draw")),"-")</f>
        <v>-</v>
      </c>
      <c r="CG21" s="5" t="str">
        <f ca="1">IFERROR((COUNTIFS(SWISSW!$I:$I,MATCHUP!$A21,SWISSW!$J:$J,MATCHUP!CG$1,SWISSW!$F:$F,"Won")+COUNTIFS(SWISSW!$I:$I,MATCHUP!CG$1,SWISSW!$J:$J,MATCHUP!$A21,SWISSW!$F:$F,"Lost"))/(COUNTIFS(SWISSW!$I:$I,MATCHUP!$A21,SWISSW!$J:$J,MATCHUP!CG$1)-COUNTIFS(SWISSW!$I:$I,MATCHUP!$A21,SWISSW!$J:$J,MATCHUP!CG$1,SWISSW!$F:$F,"Draw")+COUNTIFS(SWISSW!$I:$I,MATCHUP!CG$1,SWISSW!$J:$J,MATCHUP!$A21)-COUNTIFS(SWISSW!$I:$I,MATCHUP!CG$1,SWISSW!$J:$J,MATCHUP!$A21,SWISSW!$F:$F,"Draw")),"-")</f>
        <v>-</v>
      </c>
      <c r="CH21" s="5" t="str">
        <f ca="1">IFERROR((COUNTIFS(SWISSW!$I:$I,MATCHUP!$A21,SWISSW!$J:$J,MATCHUP!CH$1,SWISSW!$F:$F,"Won")+COUNTIFS(SWISSW!$I:$I,MATCHUP!CH$1,SWISSW!$J:$J,MATCHUP!$A21,SWISSW!$F:$F,"Lost"))/(COUNTIFS(SWISSW!$I:$I,MATCHUP!$A21,SWISSW!$J:$J,MATCHUP!CH$1)-COUNTIFS(SWISSW!$I:$I,MATCHUP!$A21,SWISSW!$J:$J,MATCHUP!CH$1,SWISSW!$F:$F,"Draw")+COUNTIFS(SWISSW!$I:$I,MATCHUP!CH$1,SWISSW!$J:$J,MATCHUP!$A21)-COUNTIFS(SWISSW!$I:$I,MATCHUP!CH$1,SWISSW!$J:$J,MATCHUP!$A21,SWISSW!$F:$F,"Draw")),"-")</f>
        <v>-</v>
      </c>
      <c r="CI21" s="5" t="str">
        <f ca="1">IFERROR((COUNTIFS(SWISSW!$I:$I,MATCHUP!$A21,SWISSW!$J:$J,MATCHUP!CI$1,SWISSW!$F:$F,"Won")+COUNTIFS(SWISSW!$I:$I,MATCHUP!CI$1,SWISSW!$J:$J,MATCHUP!$A21,SWISSW!$F:$F,"Lost"))/(COUNTIFS(SWISSW!$I:$I,MATCHUP!$A21,SWISSW!$J:$J,MATCHUP!CI$1)-COUNTIFS(SWISSW!$I:$I,MATCHUP!$A21,SWISSW!$J:$J,MATCHUP!CI$1,SWISSW!$F:$F,"Draw")+COUNTIFS(SWISSW!$I:$I,MATCHUP!CI$1,SWISSW!$J:$J,MATCHUP!$A21)-COUNTIFS(SWISSW!$I:$I,MATCHUP!CI$1,SWISSW!$J:$J,MATCHUP!$A21,SWISSW!$F:$F,"Draw")),"-")</f>
        <v>-</v>
      </c>
      <c r="CJ21" s="5" t="str">
        <f ca="1">IFERROR((COUNTIFS(SWISSW!$I:$I,MATCHUP!$A21,SWISSW!$J:$J,MATCHUP!CJ$1,SWISSW!$F:$F,"Won")+COUNTIFS(SWISSW!$I:$I,MATCHUP!CJ$1,SWISSW!$J:$J,MATCHUP!$A21,SWISSW!$F:$F,"Lost"))/(COUNTIFS(SWISSW!$I:$I,MATCHUP!$A21,SWISSW!$J:$J,MATCHUP!CJ$1)-COUNTIFS(SWISSW!$I:$I,MATCHUP!$A21,SWISSW!$J:$J,MATCHUP!CJ$1,SWISSW!$F:$F,"Draw")+COUNTIFS(SWISSW!$I:$I,MATCHUP!CJ$1,SWISSW!$J:$J,MATCHUP!$A21)-COUNTIFS(SWISSW!$I:$I,MATCHUP!CJ$1,SWISSW!$J:$J,MATCHUP!$A21,SWISSW!$F:$F,"Draw")),"-")</f>
        <v>-</v>
      </c>
      <c r="CK21" s="5" t="str">
        <f ca="1">IFERROR((COUNTIFS(SWISSW!$I:$I,MATCHUP!$A21,SWISSW!$J:$J,MATCHUP!CK$1,SWISSW!$F:$F,"Won")+COUNTIFS(SWISSW!$I:$I,MATCHUP!CK$1,SWISSW!$J:$J,MATCHUP!$A21,SWISSW!$F:$F,"Lost"))/(COUNTIFS(SWISSW!$I:$I,MATCHUP!$A21,SWISSW!$J:$J,MATCHUP!CK$1)-COUNTIFS(SWISSW!$I:$I,MATCHUP!$A21,SWISSW!$J:$J,MATCHUP!CK$1,SWISSW!$F:$F,"Draw")+COUNTIFS(SWISSW!$I:$I,MATCHUP!CK$1,SWISSW!$J:$J,MATCHUP!$A21)-COUNTIFS(SWISSW!$I:$I,MATCHUP!CK$1,SWISSW!$J:$J,MATCHUP!$A21,SWISSW!$F:$F,"Draw")),"-")</f>
        <v>-</v>
      </c>
      <c r="CL21" s="5" t="str">
        <f ca="1">IFERROR((COUNTIFS(SWISSW!$I:$I,MATCHUP!$A21,SWISSW!$J:$J,MATCHUP!CL$1,SWISSW!$F:$F,"Won")+COUNTIFS(SWISSW!$I:$I,MATCHUP!CL$1,SWISSW!$J:$J,MATCHUP!$A21,SWISSW!$F:$F,"Lost"))/(COUNTIFS(SWISSW!$I:$I,MATCHUP!$A21,SWISSW!$J:$J,MATCHUP!CL$1)-COUNTIFS(SWISSW!$I:$I,MATCHUP!$A21,SWISSW!$J:$J,MATCHUP!CL$1,SWISSW!$F:$F,"Draw")+COUNTIFS(SWISSW!$I:$I,MATCHUP!CL$1,SWISSW!$J:$J,MATCHUP!$A21)-COUNTIFS(SWISSW!$I:$I,MATCHUP!CL$1,SWISSW!$J:$J,MATCHUP!$A21,SWISSW!$F:$F,"Draw")),"-")</f>
        <v>-</v>
      </c>
      <c r="CM21" s="5" t="str">
        <f ca="1">IFERROR((COUNTIFS(SWISSW!$I:$I,MATCHUP!$A21,SWISSW!$J:$J,MATCHUP!CM$1,SWISSW!$F:$F,"Won")+COUNTIFS(SWISSW!$I:$I,MATCHUP!CM$1,SWISSW!$J:$J,MATCHUP!$A21,SWISSW!$F:$F,"Lost"))/(COUNTIFS(SWISSW!$I:$I,MATCHUP!$A21,SWISSW!$J:$J,MATCHUP!CM$1)-COUNTIFS(SWISSW!$I:$I,MATCHUP!$A21,SWISSW!$J:$J,MATCHUP!CM$1,SWISSW!$F:$F,"Draw")+COUNTIFS(SWISSW!$I:$I,MATCHUP!CM$1,SWISSW!$J:$J,MATCHUP!$A21)-COUNTIFS(SWISSW!$I:$I,MATCHUP!CM$1,SWISSW!$J:$J,MATCHUP!$A21,SWISSW!$F:$F,"Draw")),"-")</f>
        <v>-</v>
      </c>
      <c r="CN21" s="5" t="str">
        <f ca="1">IFERROR((COUNTIFS(SWISSW!$I:$I,MATCHUP!$A21,SWISSW!$J:$J,MATCHUP!CN$1,SWISSW!$F:$F,"Won")+COUNTIFS(SWISSW!$I:$I,MATCHUP!CN$1,SWISSW!$J:$J,MATCHUP!$A21,SWISSW!$F:$F,"Lost"))/(COUNTIFS(SWISSW!$I:$I,MATCHUP!$A21,SWISSW!$J:$J,MATCHUP!CN$1)-COUNTIFS(SWISSW!$I:$I,MATCHUP!$A21,SWISSW!$J:$J,MATCHUP!CN$1,SWISSW!$F:$F,"Draw")+COUNTIFS(SWISSW!$I:$I,MATCHUP!CN$1,SWISSW!$J:$J,MATCHUP!$A21)-COUNTIFS(SWISSW!$I:$I,MATCHUP!CN$1,SWISSW!$J:$J,MATCHUP!$A21,SWISSW!$F:$F,"Draw")),"-")</f>
        <v>-</v>
      </c>
      <c r="CO21" s="5" t="str">
        <f ca="1">IFERROR((COUNTIFS(SWISSW!$I:$I,MATCHUP!$A21,SWISSW!$J:$J,MATCHUP!CO$1,SWISSW!$F:$F,"Won")+COUNTIFS(SWISSW!$I:$I,MATCHUP!CO$1,SWISSW!$J:$J,MATCHUP!$A21,SWISSW!$F:$F,"Lost"))/(COUNTIFS(SWISSW!$I:$I,MATCHUP!$A21,SWISSW!$J:$J,MATCHUP!CO$1)-COUNTIFS(SWISSW!$I:$I,MATCHUP!$A21,SWISSW!$J:$J,MATCHUP!CO$1,SWISSW!$F:$F,"Draw")+COUNTIFS(SWISSW!$I:$I,MATCHUP!CO$1,SWISSW!$J:$J,MATCHUP!$A21)-COUNTIFS(SWISSW!$I:$I,MATCHUP!CO$1,SWISSW!$J:$J,MATCHUP!$A21,SWISSW!$F:$F,"Draw")),"-")</f>
        <v>-</v>
      </c>
      <c r="CP21" s="5" t="str">
        <f ca="1">IFERROR((COUNTIFS(SWISSW!$I:$I,MATCHUP!$A21,SWISSW!$J:$J,MATCHUP!CP$1,SWISSW!$F:$F,"Won")+COUNTIFS(SWISSW!$I:$I,MATCHUP!CP$1,SWISSW!$J:$J,MATCHUP!$A21,SWISSW!$F:$F,"Lost"))/(COUNTIFS(SWISSW!$I:$I,MATCHUP!$A21,SWISSW!$J:$J,MATCHUP!CP$1)-COUNTIFS(SWISSW!$I:$I,MATCHUP!$A21,SWISSW!$J:$J,MATCHUP!CP$1,SWISSW!$F:$F,"Draw")+COUNTIFS(SWISSW!$I:$I,MATCHUP!CP$1,SWISSW!$J:$J,MATCHUP!$A21)-COUNTIFS(SWISSW!$I:$I,MATCHUP!CP$1,SWISSW!$J:$J,MATCHUP!$A21,SWISSW!$F:$F,"Draw")),"-")</f>
        <v>-</v>
      </c>
      <c r="CQ21" s="5" t="str">
        <f ca="1">IFERROR((COUNTIFS(SWISSW!$I:$I,MATCHUP!$A21,SWISSW!$J:$J,MATCHUP!CQ$1,SWISSW!$F:$F,"Won")+COUNTIFS(SWISSW!$I:$I,MATCHUP!CQ$1,SWISSW!$J:$J,MATCHUP!$A21,SWISSW!$F:$F,"Lost"))/(COUNTIFS(SWISSW!$I:$I,MATCHUP!$A21,SWISSW!$J:$J,MATCHUP!CQ$1)-COUNTIFS(SWISSW!$I:$I,MATCHUP!$A21,SWISSW!$J:$J,MATCHUP!CQ$1,SWISSW!$F:$F,"Draw")+COUNTIFS(SWISSW!$I:$I,MATCHUP!CQ$1,SWISSW!$J:$J,MATCHUP!$A21)-COUNTIFS(SWISSW!$I:$I,MATCHUP!CQ$1,SWISSW!$J:$J,MATCHUP!$A21,SWISSW!$F:$F,"Draw")),"-")</f>
        <v>-</v>
      </c>
      <c r="CR21" s="5" t="str">
        <f ca="1">IFERROR((COUNTIFS(SWISSW!$I:$I,MATCHUP!$A21,SWISSW!$J:$J,MATCHUP!CR$1,SWISSW!$F:$F,"Won")+COUNTIFS(SWISSW!$I:$I,MATCHUP!CR$1,SWISSW!$J:$J,MATCHUP!$A21,SWISSW!$F:$F,"Lost"))/(COUNTIFS(SWISSW!$I:$I,MATCHUP!$A21,SWISSW!$J:$J,MATCHUP!CR$1)-COUNTIFS(SWISSW!$I:$I,MATCHUP!$A21,SWISSW!$J:$J,MATCHUP!CR$1,SWISSW!$F:$F,"Draw")+COUNTIFS(SWISSW!$I:$I,MATCHUP!CR$1,SWISSW!$J:$J,MATCHUP!$A21)-COUNTIFS(SWISSW!$I:$I,MATCHUP!CR$1,SWISSW!$J:$J,MATCHUP!$A21,SWISSW!$F:$F,"Draw")),"-")</f>
        <v>-</v>
      </c>
      <c r="CS21" s="5" t="str">
        <f ca="1">IFERROR((COUNTIFS(SWISSW!$I:$I,MATCHUP!$A21,SWISSW!$J:$J,MATCHUP!CS$1,SWISSW!$F:$F,"Won")+COUNTIFS(SWISSW!$I:$I,MATCHUP!CS$1,SWISSW!$J:$J,MATCHUP!$A21,SWISSW!$F:$F,"Lost"))/(COUNTIFS(SWISSW!$I:$I,MATCHUP!$A21,SWISSW!$J:$J,MATCHUP!CS$1)-COUNTIFS(SWISSW!$I:$I,MATCHUP!$A21,SWISSW!$J:$J,MATCHUP!CS$1,SWISSW!$F:$F,"Draw")+COUNTIFS(SWISSW!$I:$I,MATCHUP!CS$1,SWISSW!$J:$J,MATCHUP!$A21)-COUNTIFS(SWISSW!$I:$I,MATCHUP!CS$1,SWISSW!$J:$J,MATCHUP!$A21,SWISSW!$F:$F,"Draw")),"-")</f>
        <v>-</v>
      </c>
      <c r="CT21" s="5" t="str">
        <f ca="1">IFERROR((COUNTIFS(SWISSW!$I:$I,MATCHUP!$A21,SWISSW!$J:$J,MATCHUP!CT$1,SWISSW!$F:$F,"Won")+COUNTIFS(SWISSW!$I:$I,MATCHUP!CT$1,SWISSW!$J:$J,MATCHUP!$A21,SWISSW!$F:$F,"Lost"))/(COUNTIFS(SWISSW!$I:$I,MATCHUP!$A21,SWISSW!$J:$J,MATCHUP!CT$1)-COUNTIFS(SWISSW!$I:$I,MATCHUP!$A21,SWISSW!$J:$J,MATCHUP!CT$1,SWISSW!$F:$F,"Draw")+COUNTIFS(SWISSW!$I:$I,MATCHUP!CT$1,SWISSW!$J:$J,MATCHUP!$A21)-COUNTIFS(SWISSW!$I:$I,MATCHUP!CT$1,SWISSW!$J:$J,MATCHUP!$A21,SWISSW!$F:$F,"Draw")),"-")</f>
        <v>-</v>
      </c>
      <c r="CU21" s="5" t="str">
        <f ca="1">IFERROR((COUNTIFS(SWISSW!$I:$I,MATCHUP!$A21,SWISSW!$J:$J,MATCHUP!CU$1,SWISSW!$F:$F,"Won")+COUNTIFS(SWISSW!$I:$I,MATCHUP!CU$1,SWISSW!$J:$J,MATCHUP!$A21,SWISSW!$F:$F,"Lost"))/(COUNTIFS(SWISSW!$I:$I,MATCHUP!$A21,SWISSW!$J:$J,MATCHUP!CU$1)-COUNTIFS(SWISSW!$I:$I,MATCHUP!$A21,SWISSW!$J:$J,MATCHUP!CU$1,SWISSW!$F:$F,"Draw")+COUNTIFS(SWISSW!$I:$I,MATCHUP!CU$1,SWISSW!$J:$J,MATCHUP!$A21)-COUNTIFS(SWISSW!$I:$I,MATCHUP!CU$1,SWISSW!$J:$J,MATCHUP!$A21,SWISSW!$F:$F,"Draw")),"-")</f>
        <v>-</v>
      </c>
      <c r="CV21" s="5" t="str">
        <f ca="1">IFERROR((COUNTIFS(SWISSW!$I:$I,MATCHUP!$A21,SWISSW!$J:$J,MATCHUP!CV$1,SWISSW!$F:$F,"Won")+COUNTIFS(SWISSW!$I:$I,MATCHUP!CV$1,SWISSW!$J:$J,MATCHUP!$A21,SWISSW!$F:$F,"Lost"))/(COUNTIFS(SWISSW!$I:$I,MATCHUP!$A21,SWISSW!$J:$J,MATCHUP!CV$1)-COUNTIFS(SWISSW!$I:$I,MATCHUP!$A21,SWISSW!$J:$J,MATCHUP!CV$1,SWISSW!$F:$F,"Draw")+COUNTIFS(SWISSW!$I:$I,MATCHUP!CV$1,SWISSW!$J:$J,MATCHUP!$A21)-COUNTIFS(SWISSW!$I:$I,MATCHUP!CV$1,SWISSW!$J:$J,MATCHUP!$A21,SWISSW!$F:$F,"Draw")),"-")</f>
        <v>-</v>
      </c>
    </row>
    <row r="22" spans="1:100" ht="55" customHeight="1" x14ac:dyDescent="0.3">
      <c r="A22" s="3" t="str" cm="1">
        <f t="array" aca="1" ref="A22" ca="1">INDIRECT(ADDRESS(ROW(),1,,1,"METABREAK"))</f>
        <v>Boros Synth</v>
      </c>
      <c r="B22" s="5">
        <f ca="1">IFERROR((COUNTIFS(SWISSW!$I:$I,MATCHUP!$A22,SWISSW!$J:$J,MATCHUP!B$1,SWISSW!$F:$F,"Won")+COUNTIFS(SWISSW!$I:$I,MATCHUP!B$1,SWISSW!$J:$J,MATCHUP!$A22,SWISSW!$F:$F,"Lost"))/(COUNTIFS(SWISSW!$I:$I,MATCHUP!$A22,SWISSW!$J:$J,MATCHUP!B$1)-COUNTIFS(SWISSW!$I:$I,MATCHUP!$A22,SWISSW!$J:$J,MATCHUP!B$1,SWISSW!$F:$F,"Draw")+COUNTIFS(SWISSW!$I:$I,MATCHUP!B$1,SWISSW!$J:$J,MATCHUP!$A22)-COUNTIFS(SWISSW!$I:$I,MATCHUP!B$1,SWISSW!$J:$J,MATCHUP!$A22,SWISSW!$F:$F,"Draw")),"-")</f>
        <v>0.46153846153846156</v>
      </c>
      <c r="C22" s="5">
        <f ca="1">IFERROR((COUNTIFS(SWISSW!$I:$I,MATCHUP!$A22,SWISSW!$J:$J,MATCHUP!C$1,SWISSW!$F:$F,"Won")+COUNTIFS(SWISSW!$I:$I,MATCHUP!C$1,SWISSW!$J:$J,MATCHUP!$A22,SWISSW!$F:$F,"Lost"))/(COUNTIFS(SWISSW!$I:$I,MATCHUP!$A22,SWISSW!$J:$J,MATCHUP!C$1)-COUNTIFS(SWISSW!$I:$I,MATCHUP!$A22,SWISSW!$J:$J,MATCHUP!C$1,SWISSW!$F:$F,"Draw")+COUNTIFS(SWISSW!$I:$I,MATCHUP!C$1,SWISSW!$J:$J,MATCHUP!$A22)-COUNTIFS(SWISSW!$I:$I,MATCHUP!C$1,SWISSW!$J:$J,MATCHUP!$A22,SWISSW!$F:$F,"Draw")),"-")</f>
        <v>0.5714285714285714</v>
      </c>
      <c r="D22" s="5">
        <f ca="1">IFERROR((COUNTIFS(SWISSW!$I:$I,MATCHUP!$A22,SWISSW!$J:$J,MATCHUP!D$1,SWISSW!$F:$F,"Won")+COUNTIFS(SWISSW!$I:$I,MATCHUP!D$1,SWISSW!$J:$J,MATCHUP!$A22,SWISSW!$F:$F,"Lost"))/(COUNTIFS(SWISSW!$I:$I,MATCHUP!$A22,SWISSW!$J:$J,MATCHUP!D$1)-COUNTIFS(SWISSW!$I:$I,MATCHUP!$A22,SWISSW!$J:$J,MATCHUP!D$1,SWISSW!$F:$F,"Draw")+COUNTIFS(SWISSW!$I:$I,MATCHUP!D$1,SWISSW!$J:$J,MATCHUP!$A22)-COUNTIFS(SWISSW!$I:$I,MATCHUP!D$1,SWISSW!$J:$J,MATCHUP!$A22,SWISSW!$F:$F,"Draw")),"-")</f>
        <v>0</v>
      </c>
      <c r="E22" s="5">
        <f ca="1">IFERROR((COUNTIFS(SWISSW!$I:$I,MATCHUP!$A22,SWISSW!$J:$J,MATCHUP!E$1,SWISSW!$F:$F,"Won")+COUNTIFS(SWISSW!$I:$I,MATCHUP!E$1,SWISSW!$J:$J,MATCHUP!$A22,SWISSW!$F:$F,"Lost"))/(COUNTIFS(SWISSW!$I:$I,MATCHUP!$A22,SWISSW!$J:$J,MATCHUP!E$1)-COUNTIFS(SWISSW!$I:$I,MATCHUP!$A22,SWISSW!$J:$J,MATCHUP!E$1,SWISSW!$F:$F,"Draw")+COUNTIFS(SWISSW!$I:$I,MATCHUP!E$1,SWISSW!$J:$J,MATCHUP!$A22)-COUNTIFS(SWISSW!$I:$I,MATCHUP!E$1,SWISSW!$J:$J,MATCHUP!$A22,SWISSW!$F:$F,"Draw")),"-")</f>
        <v>0.83333333333333337</v>
      </c>
      <c r="F22" s="5">
        <f ca="1">IFERROR((COUNTIFS(SWISSW!$I:$I,MATCHUP!$A22,SWISSW!$J:$J,MATCHUP!F$1,SWISSW!$F:$F,"Won")+COUNTIFS(SWISSW!$I:$I,MATCHUP!F$1,SWISSW!$J:$J,MATCHUP!$A22,SWISSW!$F:$F,"Lost"))/(COUNTIFS(SWISSW!$I:$I,MATCHUP!$A22,SWISSW!$J:$J,MATCHUP!F$1)-COUNTIFS(SWISSW!$I:$I,MATCHUP!$A22,SWISSW!$J:$J,MATCHUP!F$1,SWISSW!$F:$F,"Draw")+COUNTIFS(SWISSW!$I:$I,MATCHUP!F$1,SWISSW!$J:$J,MATCHUP!$A22)-COUNTIFS(SWISSW!$I:$I,MATCHUP!F$1,SWISSW!$J:$J,MATCHUP!$A22,SWISSW!$F:$F,"Draw")),"-")</f>
        <v>0.33333333333333331</v>
      </c>
      <c r="G22" s="5">
        <f ca="1">IFERROR((COUNTIFS(SWISSW!$I:$I,MATCHUP!$A22,SWISSW!$J:$J,MATCHUP!G$1,SWISSW!$F:$F,"Won")+COUNTIFS(SWISSW!$I:$I,MATCHUP!G$1,SWISSW!$J:$J,MATCHUP!$A22,SWISSW!$F:$F,"Lost"))/(COUNTIFS(SWISSW!$I:$I,MATCHUP!$A22,SWISSW!$J:$J,MATCHUP!G$1)-COUNTIFS(SWISSW!$I:$I,MATCHUP!$A22,SWISSW!$J:$J,MATCHUP!G$1,SWISSW!$F:$F,"Draw")+COUNTIFS(SWISSW!$I:$I,MATCHUP!G$1,SWISSW!$J:$J,MATCHUP!$A22)-COUNTIFS(SWISSW!$I:$I,MATCHUP!G$1,SWISSW!$J:$J,MATCHUP!$A22,SWISSW!$F:$F,"Draw")),"-")</f>
        <v>0.66666666666666663</v>
      </c>
      <c r="H22" s="5">
        <f ca="1">IFERROR((COUNTIFS(SWISSW!$I:$I,MATCHUP!$A22,SWISSW!$J:$J,MATCHUP!H$1,SWISSW!$F:$F,"Won")+COUNTIFS(SWISSW!$I:$I,MATCHUP!H$1,SWISSW!$J:$J,MATCHUP!$A22,SWISSW!$F:$F,"Lost"))/(COUNTIFS(SWISSW!$I:$I,MATCHUP!$A22,SWISSW!$J:$J,MATCHUP!H$1)-COUNTIFS(SWISSW!$I:$I,MATCHUP!$A22,SWISSW!$J:$J,MATCHUP!H$1,SWISSW!$F:$F,"Draw")+COUNTIFS(SWISSW!$I:$I,MATCHUP!H$1,SWISSW!$J:$J,MATCHUP!$A22)-COUNTIFS(SWISSW!$I:$I,MATCHUP!H$1,SWISSW!$J:$J,MATCHUP!$A22,SWISSW!$F:$F,"Draw")),"-")</f>
        <v>0.4</v>
      </c>
      <c r="I22" s="5">
        <f ca="1">IFERROR((COUNTIFS(SWISSW!$I:$I,MATCHUP!$A22,SWISSW!$J:$J,MATCHUP!I$1,SWISSW!$F:$F,"Won")+COUNTIFS(SWISSW!$I:$I,MATCHUP!I$1,SWISSW!$J:$J,MATCHUP!$A22,SWISSW!$F:$F,"Lost"))/(COUNTIFS(SWISSW!$I:$I,MATCHUP!$A22,SWISSW!$J:$J,MATCHUP!I$1)-COUNTIFS(SWISSW!$I:$I,MATCHUP!$A22,SWISSW!$J:$J,MATCHUP!I$1,SWISSW!$F:$F,"Draw")+COUNTIFS(SWISSW!$I:$I,MATCHUP!I$1,SWISSW!$J:$J,MATCHUP!$A22)-COUNTIFS(SWISSW!$I:$I,MATCHUP!I$1,SWISSW!$J:$J,MATCHUP!$A22,SWISSW!$F:$F,"Draw")),"-")</f>
        <v>1</v>
      </c>
      <c r="J22" s="5">
        <f ca="1">IFERROR((COUNTIFS(SWISSW!$I:$I,MATCHUP!$A22,SWISSW!$J:$J,MATCHUP!J$1,SWISSW!$F:$F,"Won")+COUNTIFS(SWISSW!$I:$I,MATCHUP!J$1,SWISSW!$J:$J,MATCHUP!$A22,SWISSW!$F:$F,"Lost"))/(COUNTIFS(SWISSW!$I:$I,MATCHUP!$A22,SWISSW!$J:$J,MATCHUP!J$1)-COUNTIFS(SWISSW!$I:$I,MATCHUP!$A22,SWISSW!$J:$J,MATCHUP!J$1,SWISSW!$F:$F,"Draw")+COUNTIFS(SWISSW!$I:$I,MATCHUP!J$1,SWISSW!$J:$J,MATCHUP!$A22)-COUNTIFS(SWISSW!$I:$I,MATCHUP!J$1,SWISSW!$J:$J,MATCHUP!$A22,SWISSW!$F:$F,"Draw")),"-")</f>
        <v>0.66666666666666663</v>
      </c>
      <c r="K22" s="5">
        <f ca="1">IFERROR((COUNTIFS(SWISSW!$I:$I,MATCHUP!$A22,SWISSW!$J:$J,MATCHUP!K$1,SWISSW!$F:$F,"Won")+COUNTIFS(SWISSW!$I:$I,MATCHUP!K$1,SWISSW!$J:$J,MATCHUP!$A22,SWISSW!$F:$F,"Lost"))/(COUNTIFS(SWISSW!$I:$I,MATCHUP!$A22,SWISSW!$J:$J,MATCHUP!K$1)-COUNTIFS(SWISSW!$I:$I,MATCHUP!$A22,SWISSW!$J:$J,MATCHUP!K$1,SWISSW!$F:$F,"Draw")+COUNTIFS(SWISSW!$I:$I,MATCHUP!K$1,SWISSW!$J:$J,MATCHUP!$A22)-COUNTIFS(SWISSW!$I:$I,MATCHUP!K$1,SWISSW!$J:$J,MATCHUP!$A22,SWISSW!$F:$F,"Draw")),"-")</f>
        <v>0.75</v>
      </c>
      <c r="L22" s="5">
        <f ca="1">IFERROR((COUNTIFS(SWISSW!$I:$I,MATCHUP!$A22,SWISSW!$J:$J,MATCHUP!L$1,SWISSW!$F:$F,"Won")+COUNTIFS(SWISSW!$I:$I,MATCHUP!L$1,SWISSW!$J:$J,MATCHUP!$A22,SWISSW!$F:$F,"Lost"))/(COUNTIFS(SWISSW!$I:$I,MATCHUP!$A22,SWISSW!$J:$J,MATCHUP!L$1)-COUNTIFS(SWISSW!$I:$I,MATCHUP!$A22,SWISSW!$J:$J,MATCHUP!L$1,SWISSW!$F:$F,"Draw")+COUNTIFS(SWISSW!$I:$I,MATCHUP!L$1,SWISSW!$J:$J,MATCHUP!$A22)-COUNTIFS(SWISSW!$I:$I,MATCHUP!L$1,SWISSW!$J:$J,MATCHUP!$A22,SWISSW!$F:$F,"Draw")),"-")</f>
        <v>0.2</v>
      </c>
      <c r="M22" s="5">
        <f ca="1">IFERROR((COUNTIFS(SWISSW!$I:$I,MATCHUP!$A22,SWISSW!$J:$J,MATCHUP!M$1,SWISSW!$F:$F,"Won")+COUNTIFS(SWISSW!$I:$I,MATCHUP!M$1,SWISSW!$J:$J,MATCHUP!$A22,SWISSW!$F:$F,"Lost"))/(COUNTIFS(SWISSW!$I:$I,MATCHUP!$A22,SWISSW!$J:$J,MATCHUP!M$1)-COUNTIFS(SWISSW!$I:$I,MATCHUP!$A22,SWISSW!$J:$J,MATCHUP!M$1,SWISSW!$F:$F,"Draw")+COUNTIFS(SWISSW!$I:$I,MATCHUP!M$1,SWISSW!$J:$J,MATCHUP!$A22)-COUNTIFS(SWISSW!$I:$I,MATCHUP!M$1,SWISSW!$J:$J,MATCHUP!$A22,SWISSW!$F:$F,"Draw")),"-")</f>
        <v>0</v>
      </c>
      <c r="N22" s="5">
        <f ca="1">IFERROR((COUNTIFS(SWISSW!$I:$I,MATCHUP!$A22,SWISSW!$J:$J,MATCHUP!N$1,SWISSW!$F:$F,"Won")+COUNTIFS(SWISSW!$I:$I,MATCHUP!N$1,SWISSW!$J:$J,MATCHUP!$A22,SWISSW!$F:$F,"Lost"))/(COUNTIFS(SWISSW!$I:$I,MATCHUP!$A22,SWISSW!$J:$J,MATCHUP!N$1)-COUNTIFS(SWISSW!$I:$I,MATCHUP!$A22,SWISSW!$J:$J,MATCHUP!N$1,SWISSW!$F:$F,"Draw")+COUNTIFS(SWISSW!$I:$I,MATCHUP!N$1,SWISSW!$J:$J,MATCHUP!$A22)-COUNTIFS(SWISSW!$I:$I,MATCHUP!N$1,SWISSW!$J:$J,MATCHUP!$A22,SWISSW!$F:$F,"Draw")),"-")</f>
        <v>0.5</v>
      </c>
      <c r="O22" s="5">
        <f ca="1">IFERROR((COUNTIFS(SWISSW!$I:$I,MATCHUP!$A22,SWISSW!$J:$J,MATCHUP!O$1,SWISSW!$F:$F,"Won")+COUNTIFS(SWISSW!$I:$I,MATCHUP!O$1,SWISSW!$J:$J,MATCHUP!$A22,SWISSW!$F:$F,"Lost"))/(COUNTIFS(SWISSW!$I:$I,MATCHUP!$A22,SWISSW!$J:$J,MATCHUP!O$1)-COUNTIFS(SWISSW!$I:$I,MATCHUP!$A22,SWISSW!$J:$J,MATCHUP!O$1,SWISSW!$F:$F,"Draw")+COUNTIFS(SWISSW!$I:$I,MATCHUP!O$1,SWISSW!$J:$J,MATCHUP!$A22)-COUNTIFS(SWISSW!$I:$I,MATCHUP!O$1,SWISSW!$J:$J,MATCHUP!$A22,SWISSW!$F:$F,"Draw")),"-")</f>
        <v>0.66666666666666663</v>
      </c>
      <c r="P22" s="5">
        <f ca="1">IFERROR((COUNTIFS(SWISSW!$I:$I,MATCHUP!$A22,SWISSW!$J:$J,MATCHUP!P$1,SWISSW!$F:$F,"Won")+COUNTIFS(SWISSW!$I:$I,MATCHUP!P$1,SWISSW!$J:$J,MATCHUP!$A22,SWISSW!$F:$F,"Lost"))/(COUNTIFS(SWISSW!$I:$I,MATCHUP!$A22,SWISSW!$J:$J,MATCHUP!P$1)-COUNTIFS(SWISSW!$I:$I,MATCHUP!$A22,SWISSW!$J:$J,MATCHUP!P$1,SWISSW!$F:$F,"Draw")+COUNTIFS(SWISSW!$I:$I,MATCHUP!P$1,SWISSW!$J:$J,MATCHUP!$A22)-COUNTIFS(SWISSW!$I:$I,MATCHUP!P$1,SWISSW!$J:$J,MATCHUP!$A22,SWISSW!$F:$F,"Draw")),"-")</f>
        <v>0</v>
      </c>
      <c r="Q22" s="5">
        <f ca="1">IFERROR((COUNTIFS(SWISSW!$I:$I,MATCHUP!$A22,SWISSW!$J:$J,MATCHUP!Q$1,SWISSW!$F:$F,"Won")+COUNTIFS(SWISSW!$I:$I,MATCHUP!Q$1,SWISSW!$J:$J,MATCHUP!$A22,SWISSW!$F:$F,"Lost"))/(COUNTIFS(SWISSW!$I:$I,MATCHUP!$A22,SWISSW!$J:$J,MATCHUP!Q$1)-COUNTIFS(SWISSW!$I:$I,MATCHUP!$A22,SWISSW!$J:$J,MATCHUP!Q$1,SWISSW!$F:$F,"Draw")+COUNTIFS(SWISSW!$I:$I,MATCHUP!Q$1,SWISSW!$J:$J,MATCHUP!$A22)-COUNTIFS(SWISSW!$I:$I,MATCHUP!Q$1,SWISSW!$J:$J,MATCHUP!$A22,SWISSW!$F:$F,"Draw")),"-")</f>
        <v>1</v>
      </c>
      <c r="R22" s="5">
        <f ca="1">IFERROR((COUNTIFS(SWISSW!$I:$I,MATCHUP!$A22,SWISSW!$J:$J,MATCHUP!R$1,SWISSW!$F:$F,"Won")+COUNTIFS(SWISSW!$I:$I,MATCHUP!R$1,SWISSW!$J:$J,MATCHUP!$A22,SWISSW!$F:$F,"Lost"))/(COUNTIFS(SWISSW!$I:$I,MATCHUP!$A22,SWISSW!$J:$J,MATCHUP!R$1)-COUNTIFS(SWISSW!$I:$I,MATCHUP!$A22,SWISSW!$J:$J,MATCHUP!R$1,SWISSW!$F:$F,"Draw")+COUNTIFS(SWISSW!$I:$I,MATCHUP!R$1,SWISSW!$J:$J,MATCHUP!$A22)-COUNTIFS(SWISSW!$I:$I,MATCHUP!R$1,SWISSW!$J:$J,MATCHUP!$A22,SWISSW!$F:$F,"Draw")),"-")</f>
        <v>0</v>
      </c>
      <c r="S22" s="5" t="str">
        <f ca="1">IFERROR((COUNTIFS(SWISSW!$I:$I,MATCHUP!$A22,SWISSW!$J:$J,MATCHUP!S$1,SWISSW!$F:$F,"Won")+COUNTIFS(SWISSW!$I:$I,MATCHUP!S$1,SWISSW!$J:$J,MATCHUP!$A22,SWISSW!$F:$F,"Lost"))/(COUNTIFS(SWISSW!$I:$I,MATCHUP!$A22,SWISSW!$J:$J,MATCHUP!S$1)-COUNTIFS(SWISSW!$I:$I,MATCHUP!$A22,SWISSW!$J:$J,MATCHUP!S$1,SWISSW!$F:$F,"Draw")+COUNTIFS(SWISSW!$I:$I,MATCHUP!S$1,SWISSW!$J:$J,MATCHUP!$A22)-COUNTIFS(SWISSW!$I:$I,MATCHUP!S$1,SWISSW!$J:$J,MATCHUP!$A22,SWISSW!$F:$F,"Draw")),"-")</f>
        <v>-</v>
      </c>
      <c r="T22" s="5" t="str">
        <f ca="1">IFERROR((COUNTIFS(SWISSW!$I:$I,MATCHUP!$A22,SWISSW!$J:$J,MATCHUP!T$1,SWISSW!$F:$F,"Won")+COUNTIFS(SWISSW!$I:$I,MATCHUP!T$1,SWISSW!$J:$J,MATCHUP!$A22,SWISSW!$F:$F,"Lost"))/(COUNTIFS(SWISSW!$I:$I,MATCHUP!$A22,SWISSW!$J:$J,MATCHUP!T$1)-COUNTIFS(SWISSW!$I:$I,MATCHUP!$A22,SWISSW!$J:$J,MATCHUP!T$1,SWISSW!$F:$F,"Draw")+COUNTIFS(SWISSW!$I:$I,MATCHUP!T$1,SWISSW!$J:$J,MATCHUP!$A22)-COUNTIFS(SWISSW!$I:$I,MATCHUP!T$1,SWISSW!$J:$J,MATCHUP!$A22,SWISSW!$F:$F,"Draw")),"-")</f>
        <v>-</v>
      </c>
      <c r="U22" s="5" t="str">
        <f ca="1">IFERROR((COUNTIFS(SWISSW!$I:$I,MATCHUP!$A22,SWISSW!$J:$J,MATCHUP!U$1,SWISSW!$F:$F,"Won")+COUNTIFS(SWISSW!$I:$I,MATCHUP!U$1,SWISSW!$J:$J,MATCHUP!$A22,SWISSW!$F:$F,"Lost"))/(COUNTIFS(SWISSW!$I:$I,MATCHUP!$A22,SWISSW!$J:$J,MATCHUP!U$1)-COUNTIFS(SWISSW!$I:$I,MATCHUP!$A22,SWISSW!$J:$J,MATCHUP!U$1,SWISSW!$F:$F,"Draw")+COUNTIFS(SWISSW!$I:$I,MATCHUP!U$1,SWISSW!$J:$J,MATCHUP!$A22)-COUNTIFS(SWISSW!$I:$I,MATCHUP!U$1,SWISSW!$J:$J,MATCHUP!$A22,SWISSW!$F:$F,"Draw")),"-")</f>
        <v>-</v>
      </c>
      <c r="V22" s="5" t="str">
        <f ca="1">IFERROR((COUNTIFS(SWISSW!$I:$I,MATCHUP!$A22,SWISSW!$J:$J,MATCHUP!V$1,SWISSW!$F:$F,"Won")+COUNTIFS(SWISSW!$I:$I,MATCHUP!V$1,SWISSW!$J:$J,MATCHUP!$A22,SWISSW!$F:$F,"Lost"))/(COUNTIFS(SWISSW!$I:$I,MATCHUP!$A22,SWISSW!$J:$J,MATCHUP!V$1)-COUNTIFS(SWISSW!$I:$I,MATCHUP!$A22,SWISSW!$J:$J,MATCHUP!V$1,SWISSW!$F:$F,"Draw")+COUNTIFS(SWISSW!$I:$I,MATCHUP!V$1,SWISSW!$J:$J,MATCHUP!$A22)-COUNTIFS(SWISSW!$I:$I,MATCHUP!V$1,SWISSW!$J:$J,MATCHUP!$A22,SWISSW!$F:$F,"Draw")),"-")</f>
        <v>-</v>
      </c>
      <c r="W22" s="5">
        <f ca="1">IFERROR((COUNTIFS(SWISSW!$I:$I,MATCHUP!$A22,SWISSW!$J:$J,MATCHUP!W$1,SWISSW!$F:$F,"Won")+COUNTIFS(SWISSW!$I:$I,MATCHUP!W$1,SWISSW!$J:$J,MATCHUP!$A22,SWISSW!$F:$F,"Lost"))/(COUNTIFS(SWISSW!$I:$I,MATCHUP!$A22,SWISSW!$J:$J,MATCHUP!W$1)-COUNTIFS(SWISSW!$I:$I,MATCHUP!$A22,SWISSW!$J:$J,MATCHUP!W$1,SWISSW!$F:$F,"Draw")+COUNTIFS(SWISSW!$I:$I,MATCHUP!W$1,SWISSW!$J:$J,MATCHUP!$A22)-COUNTIFS(SWISSW!$I:$I,MATCHUP!W$1,SWISSW!$J:$J,MATCHUP!$A22,SWISSW!$F:$F,"Draw")),"-")</f>
        <v>0.5</v>
      </c>
      <c r="X22" s="5" t="str">
        <f ca="1">IFERROR((COUNTIFS(SWISSW!$I:$I,MATCHUP!$A22,SWISSW!$J:$J,MATCHUP!X$1,SWISSW!$F:$F,"Won")+COUNTIFS(SWISSW!$I:$I,MATCHUP!X$1,SWISSW!$J:$J,MATCHUP!$A22,SWISSW!$F:$F,"Lost"))/(COUNTIFS(SWISSW!$I:$I,MATCHUP!$A22,SWISSW!$J:$J,MATCHUP!X$1)-COUNTIFS(SWISSW!$I:$I,MATCHUP!$A22,SWISSW!$J:$J,MATCHUP!X$1,SWISSW!$F:$F,"Draw")+COUNTIFS(SWISSW!$I:$I,MATCHUP!X$1,SWISSW!$J:$J,MATCHUP!$A22)-COUNTIFS(SWISSW!$I:$I,MATCHUP!X$1,SWISSW!$J:$J,MATCHUP!$A22,SWISSW!$F:$F,"Draw")),"-")</f>
        <v>-</v>
      </c>
      <c r="Y22" s="5" t="str">
        <f ca="1">IFERROR((COUNTIFS(SWISSW!$I:$I,MATCHUP!$A22,SWISSW!$J:$J,MATCHUP!Y$1,SWISSW!$F:$F,"Won")+COUNTIFS(SWISSW!$I:$I,MATCHUP!Y$1,SWISSW!$J:$J,MATCHUP!$A22,SWISSW!$F:$F,"Lost"))/(COUNTIFS(SWISSW!$I:$I,MATCHUP!$A22,SWISSW!$J:$J,MATCHUP!Y$1)-COUNTIFS(SWISSW!$I:$I,MATCHUP!$A22,SWISSW!$J:$J,MATCHUP!Y$1,SWISSW!$F:$F,"Draw")+COUNTIFS(SWISSW!$I:$I,MATCHUP!Y$1,SWISSW!$J:$J,MATCHUP!$A22)-COUNTIFS(SWISSW!$I:$I,MATCHUP!Y$1,SWISSW!$J:$J,MATCHUP!$A22,SWISSW!$F:$F,"Draw")),"-")</f>
        <v>-</v>
      </c>
      <c r="Z22" s="5">
        <f ca="1">IFERROR((COUNTIFS(SWISSW!$I:$I,MATCHUP!$A22,SWISSW!$J:$J,MATCHUP!Z$1,SWISSW!$F:$F,"Won")+COUNTIFS(SWISSW!$I:$I,MATCHUP!Z$1,SWISSW!$J:$J,MATCHUP!$A22,SWISSW!$F:$F,"Lost"))/(COUNTIFS(SWISSW!$I:$I,MATCHUP!$A22,SWISSW!$J:$J,MATCHUP!Z$1)-COUNTIFS(SWISSW!$I:$I,MATCHUP!$A22,SWISSW!$J:$J,MATCHUP!Z$1,SWISSW!$F:$F,"Draw")+COUNTIFS(SWISSW!$I:$I,MATCHUP!Z$1,SWISSW!$J:$J,MATCHUP!$A22)-COUNTIFS(SWISSW!$I:$I,MATCHUP!Z$1,SWISSW!$J:$J,MATCHUP!$A22,SWISSW!$F:$F,"Draw")),"-")</f>
        <v>0</v>
      </c>
      <c r="AA22" s="5">
        <f ca="1">IFERROR((COUNTIFS(SWISSW!$I:$I,MATCHUP!$A22,SWISSW!$J:$J,MATCHUP!AA$1,SWISSW!$F:$F,"Won")+COUNTIFS(SWISSW!$I:$I,MATCHUP!AA$1,SWISSW!$J:$J,MATCHUP!$A22,SWISSW!$F:$F,"Lost"))/(COUNTIFS(SWISSW!$I:$I,MATCHUP!$A22,SWISSW!$J:$J,MATCHUP!AA$1)-COUNTIFS(SWISSW!$I:$I,MATCHUP!$A22,SWISSW!$J:$J,MATCHUP!AA$1,SWISSW!$F:$F,"Draw")+COUNTIFS(SWISSW!$I:$I,MATCHUP!AA$1,SWISSW!$J:$J,MATCHUP!$A22)-COUNTIFS(SWISSW!$I:$I,MATCHUP!AA$1,SWISSW!$J:$J,MATCHUP!$A22,SWISSW!$F:$F,"Draw")),"-")</f>
        <v>1</v>
      </c>
      <c r="AB22" s="5">
        <f ca="1">IFERROR((COUNTIFS(SWISSW!$I:$I,MATCHUP!$A22,SWISSW!$J:$J,MATCHUP!AB$1,SWISSW!$F:$F,"Won")+COUNTIFS(SWISSW!$I:$I,MATCHUP!AB$1,SWISSW!$J:$J,MATCHUP!$A22,SWISSW!$F:$F,"Lost"))/(COUNTIFS(SWISSW!$I:$I,MATCHUP!$A22,SWISSW!$J:$J,MATCHUP!AB$1)-COUNTIFS(SWISSW!$I:$I,MATCHUP!$A22,SWISSW!$J:$J,MATCHUP!AB$1,SWISSW!$F:$F,"Draw")+COUNTIFS(SWISSW!$I:$I,MATCHUP!AB$1,SWISSW!$J:$J,MATCHUP!$A22)-COUNTIFS(SWISSW!$I:$I,MATCHUP!AB$1,SWISSW!$J:$J,MATCHUP!$A22,SWISSW!$F:$F,"Draw")),"-")</f>
        <v>0</v>
      </c>
      <c r="AC22" s="5" t="str">
        <f ca="1">IFERROR((COUNTIFS(SWISSW!$I:$I,MATCHUP!$A22,SWISSW!$J:$J,MATCHUP!AC$1,SWISSW!$F:$F,"Won")+COUNTIFS(SWISSW!$I:$I,MATCHUP!AC$1,SWISSW!$J:$J,MATCHUP!$A22,SWISSW!$F:$F,"Lost"))/(COUNTIFS(SWISSW!$I:$I,MATCHUP!$A22,SWISSW!$J:$J,MATCHUP!AC$1)-COUNTIFS(SWISSW!$I:$I,MATCHUP!$A22,SWISSW!$J:$J,MATCHUP!AC$1,SWISSW!$F:$F,"Draw")+COUNTIFS(SWISSW!$I:$I,MATCHUP!AC$1,SWISSW!$J:$J,MATCHUP!$A22)-COUNTIFS(SWISSW!$I:$I,MATCHUP!AC$1,SWISSW!$J:$J,MATCHUP!$A22,SWISSW!$F:$F,"Draw")),"-")</f>
        <v>-</v>
      </c>
      <c r="AD22" s="5" t="str">
        <f ca="1">IFERROR((COUNTIFS(SWISSW!$I:$I,MATCHUP!$A22,SWISSW!$J:$J,MATCHUP!AD$1,SWISSW!$F:$F,"Won")+COUNTIFS(SWISSW!$I:$I,MATCHUP!AD$1,SWISSW!$J:$J,MATCHUP!$A22,SWISSW!$F:$F,"Lost"))/(COUNTIFS(SWISSW!$I:$I,MATCHUP!$A22,SWISSW!$J:$J,MATCHUP!AD$1)-COUNTIFS(SWISSW!$I:$I,MATCHUP!$A22,SWISSW!$J:$J,MATCHUP!AD$1,SWISSW!$F:$F,"Draw")+COUNTIFS(SWISSW!$I:$I,MATCHUP!AD$1,SWISSW!$J:$J,MATCHUP!$A22)-COUNTIFS(SWISSW!$I:$I,MATCHUP!AD$1,SWISSW!$J:$J,MATCHUP!$A22,SWISSW!$F:$F,"Draw")),"-")</f>
        <v>-</v>
      </c>
      <c r="AE22" s="5" t="str">
        <f ca="1">IFERROR((COUNTIFS(SWISSW!$I:$I,MATCHUP!$A22,SWISSW!$J:$J,MATCHUP!AE$1,SWISSW!$F:$F,"Won")+COUNTIFS(SWISSW!$I:$I,MATCHUP!AE$1,SWISSW!$J:$J,MATCHUP!$A22,SWISSW!$F:$F,"Lost"))/(COUNTIFS(SWISSW!$I:$I,MATCHUP!$A22,SWISSW!$J:$J,MATCHUP!AE$1)-COUNTIFS(SWISSW!$I:$I,MATCHUP!$A22,SWISSW!$J:$J,MATCHUP!AE$1,SWISSW!$F:$F,"Draw")+COUNTIFS(SWISSW!$I:$I,MATCHUP!AE$1,SWISSW!$J:$J,MATCHUP!$A22)-COUNTIFS(SWISSW!$I:$I,MATCHUP!AE$1,SWISSW!$J:$J,MATCHUP!$A22,SWISSW!$F:$F,"Draw")),"-")</f>
        <v>-</v>
      </c>
      <c r="AF22" s="5" t="str">
        <f ca="1">IFERROR((COUNTIFS(SWISSW!$I:$I,MATCHUP!$A22,SWISSW!$J:$J,MATCHUP!AF$1,SWISSW!$F:$F,"Won")+COUNTIFS(SWISSW!$I:$I,MATCHUP!AF$1,SWISSW!$J:$J,MATCHUP!$A22,SWISSW!$F:$F,"Lost"))/(COUNTIFS(SWISSW!$I:$I,MATCHUP!$A22,SWISSW!$J:$J,MATCHUP!AF$1)-COUNTIFS(SWISSW!$I:$I,MATCHUP!$A22,SWISSW!$J:$J,MATCHUP!AF$1,SWISSW!$F:$F,"Draw")+COUNTIFS(SWISSW!$I:$I,MATCHUP!AF$1,SWISSW!$J:$J,MATCHUP!$A22)-COUNTIFS(SWISSW!$I:$I,MATCHUP!AF$1,SWISSW!$J:$J,MATCHUP!$A22,SWISSW!$F:$F,"Draw")),"-")</f>
        <v>-</v>
      </c>
      <c r="AG22" s="5">
        <f ca="1">IFERROR((COUNTIFS(SWISSW!$I:$I,MATCHUP!$A22,SWISSW!$J:$J,MATCHUP!AG$1,SWISSW!$F:$F,"Won")+COUNTIFS(SWISSW!$I:$I,MATCHUP!AG$1,SWISSW!$J:$J,MATCHUP!$A22,SWISSW!$F:$F,"Lost"))/(COUNTIFS(SWISSW!$I:$I,MATCHUP!$A22,SWISSW!$J:$J,MATCHUP!AG$1)-COUNTIFS(SWISSW!$I:$I,MATCHUP!$A22,SWISSW!$J:$J,MATCHUP!AG$1,SWISSW!$F:$F,"Draw")+COUNTIFS(SWISSW!$I:$I,MATCHUP!AG$1,SWISSW!$J:$J,MATCHUP!$A22)-COUNTIFS(SWISSW!$I:$I,MATCHUP!AG$1,SWISSW!$J:$J,MATCHUP!$A22,SWISSW!$F:$F,"Draw")),"-")</f>
        <v>1</v>
      </c>
      <c r="AH22" s="5">
        <f ca="1">IFERROR((COUNTIFS(SWISSW!$I:$I,MATCHUP!$A22,SWISSW!$J:$J,MATCHUP!AH$1,SWISSW!$F:$F,"Won")+COUNTIFS(SWISSW!$I:$I,MATCHUP!AH$1,SWISSW!$J:$J,MATCHUP!$A22,SWISSW!$F:$F,"Lost"))/(COUNTIFS(SWISSW!$I:$I,MATCHUP!$A22,SWISSW!$J:$J,MATCHUP!AH$1)-COUNTIFS(SWISSW!$I:$I,MATCHUP!$A22,SWISSW!$J:$J,MATCHUP!AH$1,SWISSW!$F:$F,"Draw")+COUNTIFS(SWISSW!$I:$I,MATCHUP!AH$1,SWISSW!$J:$J,MATCHUP!$A22)-COUNTIFS(SWISSW!$I:$I,MATCHUP!AH$1,SWISSW!$J:$J,MATCHUP!$A22,SWISSW!$F:$F,"Draw")),"-")</f>
        <v>0</v>
      </c>
      <c r="AI22" s="5" t="str">
        <f ca="1">IFERROR((COUNTIFS(SWISSW!$I:$I,MATCHUP!$A22,SWISSW!$J:$J,MATCHUP!AI$1,SWISSW!$F:$F,"Won")+COUNTIFS(SWISSW!$I:$I,MATCHUP!AI$1,SWISSW!$J:$J,MATCHUP!$A22,SWISSW!$F:$F,"Lost"))/(COUNTIFS(SWISSW!$I:$I,MATCHUP!$A22,SWISSW!$J:$J,MATCHUP!AI$1)-COUNTIFS(SWISSW!$I:$I,MATCHUP!$A22,SWISSW!$J:$J,MATCHUP!AI$1,SWISSW!$F:$F,"Draw")+COUNTIFS(SWISSW!$I:$I,MATCHUP!AI$1,SWISSW!$J:$J,MATCHUP!$A22)-COUNTIFS(SWISSW!$I:$I,MATCHUP!AI$1,SWISSW!$J:$J,MATCHUP!$A22,SWISSW!$F:$F,"Draw")),"-")</f>
        <v>-</v>
      </c>
      <c r="AJ22" s="5" t="str">
        <f ca="1">IFERROR((COUNTIFS(SWISSW!$I:$I,MATCHUP!$A22,SWISSW!$J:$J,MATCHUP!AJ$1,SWISSW!$F:$F,"Won")+COUNTIFS(SWISSW!$I:$I,MATCHUP!AJ$1,SWISSW!$J:$J,MATCHUP!$A22,SWISSW!$F:$F,"Lost"))/(COUNTIFS(SWISSW!$I:$I,MATCHUP!$A22,SWISSW!$J:$J,MATCHUP!AJ$1)-COUNTIFS(SWISSW!$I:$I,MATCHUP!$A22,SWISSW!$J:$J,MATCHUP!AJ$1,SWISSW!$F:$F,"Draw")+COUNTIFS(SWISSW!$I:$I,MATCHUP!AJ$1,SWISSW!$J:$J,MATCHUP!$A22)-COUNTIFS(SWISSW!$I:$I,MATCHUP!AJ$1,SWISSW!$J:$J,MATCHUP!$A22,SWISSW!$F:$F,"Draw")),"-")</f>
        <v>-</v>
      </c>
      <c r="AK22" s="5" t="str">
        <f ca="1">IFERROR((COUNTIFS(SWISSW!$I:$I,MATCHUP!$A22,SWISSW!$J:$J,MATCHUP!AK$1,SWISSW!$F:$F,"Won")+COUNTIFS(SWISSW!$I:$I,MATCHUP!AK$1,SWISSW!$J:$J,MATCHUP!$A22,SWISSW!$F:$F,"Lost"))/(COUNTIFS(SWISSW!$I:$I,MATCHUP!$A22,SWISSW!$J:$J,MATCHUP!AK$1)-COUNTIFS(SWISSW!$I:$I,MATCHUP!$A22,SWISSW!$J:$J,MATCHUP!AK$1,SWISSW!$F:$F,"Draw")+COUNTIFS(SWISSW!$I:$I,MATCHUP!AK$1,SWISSW!$J:$J,MATCHUP!$A22)-COUNTIFS(SWISSW!$I:$I,MATCHUP!AK$1,SWISSW!$J:$J,MATCHUP!$A22,SWISSW!$F:$F,"Draw")),"-")</f>
        <v>-</v>
      </c>
      <c r="AL22" s="5">
        <f ca="1">IFERROR((COUNTIFS(SWISSW!$I:$I,MATCHUP!$A22,SWISSW!$J:$J,MATCHUP!AL$1,SWISSW!$F:$F,"Won")+COUNTIFS(SWISSW!$I:$I,MATCHUP!AL$1,SWISSW!$J:$J,MATCHUP!$A22,SWISSW!$F:$F,"Lost"))/(COUNTIFS(SWISSW!$I:$I,MATCHUP!$A22,SWISSW!$J:$J,MATCHUP!AL$1)-COUNTIFS(SWISSW!$I:$I,MATCHUP!$A22,SWISSW!$J:$J,MATCHUP!AL$1,SWISSW!$F:$F,"Draw")+COUNTIFS(SWISSW!$I:$I,MATCHUP!AL$1,SWISSW!$J:$J,MATCHUP!$A22)-COUNTIFS(SWISSW!$I:$I,MATCHUP!AL$1,SWISSW!$J:$J,MATCHUP!$A22,SWISSW!$F:$F,"Draw")),"-")</f>
        <v>0</v>
      </c>
      <c r="AM22" s="5" t="str">
        <f ca="1">IFERROR((COUNTIFS(SWISSW!$I:$I,MATCHUP!$A22,SWISSW!$J:$J,MATCHUP!AM$1,SWISSW!$F:$F,"Won")+COUNTIFS(SWISSW!$I:$I,MATCHUP!AM$1,SWISSW!$J:$J,MATCHUP!$A22,SWISSW!$F:$F,"Lost"))/(COUNTIFS(SWISSW!$I:$I,MATCHUP!$A22,SWISSW!$J:$J,MATCHUP!AM$1)-COUNTIFS(SWISSW!$I:$I,MATCHUP!$A22,SWISSW!$J:$J,MATCHUP!AM$1,SWISSW!$F:$F,"Draw")+COUNTIFS(SWISSW!$I:$I,MATCHUP!AM$1,SWISSW!$J:$J,MATCHUP!$A22)-COUNTIFS(SWISSW!$I:$I,MATCHUP!AM$1,SWISSW!$J:$J,MATCHUP!$A22,SWISSW!$F:$F,"Draw")),"-")</f>
        <v>-</v>
      </c>
      <c r="AN22" s="5" t="str">
        <f ca="1">IFERROR((COUNTIFS(SWISSW!$I:$I,MATCHUP!$A22,SWISSW!$J:$J,MATCHUP!AN$1,SWISSW!$F:$F,"Won")+COUNTIFS(SWISSW!$I:$I,MATCHUP!AN$1,SWISSW!$J:$J,MATCHUP!$A22,SWISSW!$F:$F,"Lost"))/(COUNTIFS(SWISSW!$I:$I,MATCHUP!$A22,SWISSW!$J:$J,MATCHUP!AN$1)-COUNTIFS(SWISSW!$I:$I,MATCHUP!$A22,SWISSW!$J:$J,MATCHUP!AN$1,SWISSW!$F:$F,"Draw")+COUNTIFS(SWISSW!$I:$I,MATCHUP!AN$1,SWISSW!$J:$J,MATCHUP!$A22)-COUNTIFS(SWISSW!$I:$I,MATCHUP!AN$1,SWISSW!$J:$J,MATCHUP!$A22,SWISSW!$F:$F,"Draw")),"-")</f>
        <v>-</v>
      </c>
      <c r="AO22" s="5" t="str">
        <f ca="1">IFERROR((COUNTIFS(SWISSW!$I:$I,MATCHUP!$A22,SWISSW!$J:$J,MATCHUP!AO$1,SWISSW!$F:$F,"Won")+COUNTIFS(SWISSW!$I:$I,MATCHUP!AO$1,SWISSW!$J:$J,MATCHUP!$A22,SWISSW!$F:$F,"Lost"))/(COUNTIFS(SWISSW!$I:$I,MATCHUP!$A22,SWISSW!$J:$J,MATCHUP!AO$1)-COUNTIFS(SWISSW!$I:$I,MATCHUP!$A22,SWISSW!$J:$J,MATCHUP!AO$1,SWISSW!$F:$F,"Draw")+COUNTIFS(SWISSW!$I:$I,MATCHUP!AO$1,SWISSW!$J:$J,MATCHUP!$A22)-COUNTIFS(SWISSW!$I:$I,MATCHUP!AO$1,SWISSW!$J:$J,MATCHUP!$A22,SWISSW!$F:$F,"Draw")),"-")</f>
        <v>-</v>
      </c>
      <c r="AP22" s="5" t="str">
        <f ca="1">IFERROR((COUNTIFS(SWISSW!$I:$I,MATCHUP!$A22,SWISSW!$J:$J,MATCHUP!AP$1,SWISSW!$F:$F,"Won")+COUNTIFS(SWISSW!$I:$I,MATCHUP!AP$1,SWISSW!$J:$J,MATCHUP!$A22,SWISSW!$F:$F,"Lost"))/(COUNTIFS(SWISSW!$I:$I,MATCHUP!$A22,SWISSW!$J:$J,MATCHUP!AP$1)-COUNTIFS(SWISSW!$I:$I,MATCHUP!$A22,SWISSW!$J:$J,MATCHUP!AP$1,SWISSW!$F:$F,"Draw")+COUNTIFS(SWISSW!$I:$I,MATCHUP!AP$1,SWISSW!$J:$J,MATCHUP!$A22)-COUNTIFS(SWISSW!$I:$I,MATCHUP!AP$1,SWISSW!$J:$J,MATCHUP!$A22,SWISSW!$F:$F,"Draw")),"-")</f>
        <v>-</v>
      </c>
      <c r="AQ22" s="5">
        <f ca="1">IFERROR((COUNTIFS(SWISSW!$I:$I,MATCHUP!$A22,SWISSW!$J:$J,MATCHUP!AQ$1,SWISSW!$F:$F,"Won")+COUNTIFS(SWISSW!$I:$I,MATCHUP!AQ$1,SWISSW!$J:$J,MATCHUP!$A22,SWISSW!$F:$F,"Lost"))/(COUNTIFS(SWISSW!$I:$I,MATCHUP!$A22,SWISSW!$J:$J,MATCHUP!AQ$1)-COUNTIFS(SWISSW!$I:$I,MATCHUP!$A22,SWISSW!$J:$J,MATCHUP!AQ$1,SWISSW!$F:$F,"Draw")+COUNTIFS(SWISSW!$I:$I,MATCHUP!AQ$1,SWISSW!$J:$J,MATCHUP!$A22)-COUNTIFS(SWISSW!$I:$I,MATCHUP!AQ$1,SWISSW!$J:$J,MATCHUP!$A22,SWISSW!$F:$F,"Draw")),"-")</f>
        <v>0</v>
      </c>
      <c r="AR22" s="5" t="str">
        <f ca="1">IFERROR((COUNTIFS(SWISSW!$I:$I,MATCHUP!$A22,SWISSW!$J:$J,MATCHUP!AR$1,SWISSW!$F:$F,"Won")+COUNTIFS(SWISSW!$I:$I,MATCHUP!AR$1,SWISSW!$J:$J,MATCHUP!$A22,SWISSW!$F:$F,"Lost"))/(COUNTIFS(SWISSW!$I:$I,MATCHUP!$A22,SWISSW!$J:$J,MATCHUP!AR$1)-COUNTIFS(SWISSW!$I:$I,MATCHUP!$A22,SWISSW!$J:$J,MATCHUP!AR$1,SWISSW!$F:$F,"Draw")+COUNTIFS(SWISSW!$I:$I,MATCHUP!AR$1,SWISSW!$J:$J,MATCHUP!$A22)-COUNTIFS(SWISSW!$I:$I,MATCHUP!AR$1,SWISSW!$J:$J,MATCHUP!$A22,SWISSW!$F:$F,"Draw")),"-")</f>
        <v>-</v>
      </c>
      <c r="AS22" s="5" t="str">
        <f ca="1">IFERROR((COUNTIFS(SWISSW!$I:$I,MATCHUP!$A22,SWISSW!$J:$J,MATCHUP!AS$1,SWISSW!$F:$F,"Won")+COUNTIFS(SWISSW!$I:$I,MATCHUP!AS$1,SWISSW!$J:$J,MATCHUP!$A22,SWISSW!$F:$F,"Lost"))/(COUNTIFS(SWISSW!$I:$I,MATCHUP!$A22,SWISSW!$J:$J,MATCHUP!AS$1)-COUNTIFS(SWISSW!$I:$I,MATCHUP!$A22,SWISSW!$J:$J,MATCHUP!AS$1,SWISSW!$F:$F,"Draw")+COUNTIFS(SWISSW!$I:$I,MATCHUP!AS$1,SWISSW!$J:$J,MATCHUP!$A22)-COUNTIFS(SWISSW!$I:$I,MATCHUP!AS$1,SWISSW!$J:$J,MATCHUP!$A22,SWISSW!$F:$F,"Draw")),"-")</f>
        <v>-</v>
      </c>
      <c r="AT22" s="5" t="str">
        <f ca="1">IFERROR((COUNTIFS(SWISSW!$I:$I,MATCHUP!$A22,SWISSW!$J:$J,MATCHUP!AT$1,SWISSW!$F:$F,"Won")+COUNTIFS(SWISSW!$I:$I,MATCHUP!AT$1,SWISSW!$J:$J,MATCHUP!$A22,SWISSW!$F:$F,"Lost"))/(COUNTIFS(SWISSW!$I:$I,MATCHUP!$A22,SWISSW!$J:$J,MATCHUP!AT$1)-COUNTIFS(SWISSW!$I:$I,MATCHUP!$A22,SWISSW!$J:$J,MATCHUP!AT$1,SWISSW!$F:$F,"Draw")+COUNTIFS(SWISSW!$I:$I,MATCHUP!AT$1,SWISSW!$J:$J,MATCHUP!$A22)-COUNTIFS(SWISSW!$I:$I,MATCHUP!AT$1,SWISSW!$J:$J,MATCHUP!$A22,SWISSW!$F:$F,"Draw")),"-")</f>
        <v>-</v>
      </c>
      <c r="AU22" s="5" t="str">
        <f ca="1">IFERROR((COUNTIFS(SWISSW!$I:$I,MATCHUP!$A22,SWISSW!$J:$J,MATCHUP!AU$1,SWISSW!$F:$F,"Won")+COUNTIFS(SWISSW!$I:$I,MATCHUP!AU$1,SWISSW!$J:$J,MATCHUP!$A22,SWISSW!$F:$F,"Lost"))/(COUNTIFS(SWISSW!$I:$I,MATCHUP!$A22,SWISSW!$J:$J,MATCHUP!AU$1)-COUNTIFS(SWISSW!$I:$I,MATCHUP!$A22,SWISSW!$J:$J,MATCHUP!AU$1,SWISSW!$F:$F,"Draw")+COUNTIFS(SWISSW!$I:$I,MATCHUP!AU$1,SWISSW!$J:$J,MATCHUP!$A22)-COUNTIFS(SWISSW!$I:$I,MATCHUP!AU$1,SWISSW!$J:$J,MATCHUP!$A22,SWISSW!$F:$F,"Draw")),"-")</f>
        <v>-</v>
      </c>
      <c r="AV22" s="5" t="str">
        <f ca="1">IFERROR((COUNTIFS(SWISSW!$I:$I,MATCHUP!$A22,SWISSW!$J:$J,MATCHUP!AV$1,SWISSW!$F:$F,"Won")+COUNTIFS(SWISSW!$I:$I,MATCHUP!AV$1,SWISSW!$J:$J,MATCHUP!$A22,SWISSW!$F:$F,"Lost"))/(COUNTIFS(SWISSW!$I:$I,MATCHUP!$A22,SWISSW!$J:$J,MATCHUP!AV$1)-COUNTIFS(SWISSW!$I:$I,MATCHUP!$A22,SWISSW!$J:$J,MATCHUP!AV$1,SWISSW!$F:$F,"Draw")+COUNTIFS(SWISSW!$I:$I,MATCHUP!AV$1,SWISSW!$J:$J,MATCHUP!$A22)-COUNTIFS(SWISSW!$I:$I,MATCHUP!AV$1,SWISSW!$J:$J,MATCHUP!$A22,SWISSW!$F:$F,"Draw")),"-")</f>
        <v>-</v>
      </c>
      <c r="AW22" s="5" t="str">
        <f ca="1">IFERROR((COUNTIFS(SWISSW!$I:$I,MATCHUP!$A22,SWISSW!$J:$J,MATCHUP!AW$1,SWISSW!$F:$F,"Won")+COUNTIFS(SWISSW!$I:$I,MATCHUP!AW$1,SWISSW!$J:$J,MATCHUP!$A22,SWISSW!$F:$F,"Lost"))/(COUNTIFS(SWISSW!$I:$I,MATCHUP!$A22,SWISSW!$J:$J,MATCHUP!AW$1)-COUNTIFS(SWISSW!$I:$I,MATCHUP!$A22,SWISSW!$J:$J,MATCHUP!AW$1,SWISSW!$F:$F,"Draw")+COUNTIFS(SWISSW!$I:$I,MATCHUP!AW$1,SWISSW!$J:$J,MATCHUP!$A22)-COUNTIFS(SWISSW!$I:$I,MATCHUP!AW$1,SWISSW!$J:$J,MATCHUP!$A22,SWISSW!$F:$F,"Draw")),"-")</f>
        <v>-</v>
      </c>
      <c r="AX22" s="5" t="str">
        <f ca="1">IFERROR((COUNTIFS(SWISSW!$I:$I,MATCHUP!$A22,SWISSW!$J:$J,MATCHUP!AX$1,SWISSW!$F:$F,"Won")+COUNTIFS(SWISSW!$I:$I,MATCHUP!AX$1,SWISSW!$J:$J,MATCHUP!$A22,SWISSW!$F:$F,"Lost"))/(COUNTIFS(SWISSW!$I:$I,MATCHUP!$A22,SWISSW!$J:$J,MATCHUP!AX$1)-COUNTIFS(SWISSW!$I:$I,MATCHUP!$A22,SWISSW!$J:$J,MATCHUP!AX$1,SWISSW!$F:$F,"Draw")+COUNTIFS(SWISSW!$I:$I,MATCHUP!AX$1,SWISSW!$J:$J,MATCHUP!$A22)-COUNTIFS(SWISSW!$I:$I,MATCHUP!AX$1,SWISSW!$J:$J,MATCHUP!$A22,SWISSW!$F:$F,"Draw")),"-")</f>
        <v>-</v>
      </c>
      <c r="AY22" s="5" t="str">
        <f ca="1">IFERROR((COUNTIFS(SWISSW!$I:$I,MATCHUP!$A22,SWISSW!$J:$J,MATCHUP!AY$1,SWISSW!$F:$F,"Won")+COUNTIFS(SWISSW!$I:$I,MATCHUP!AY$1,SWISSW!$J:$J,MATCHUP!$A22,SWISSW!$F:$F,"Lost"))/(COUNTIFS(SWISSW!$I:$I,MATCHUP!$A22,SWISSW!$J:$J,MATCHUP!AY$1)-COUNTIFS(SWISSW!$I:$I,MATCHUP!$A22,SWISSW!$J:$J,MATCHUP!AY$1,SWISSW!$F:$F,"Draw")+COUNTIFS(SWISSW!$I:$I,MATCHUP!AY$1,SWISSW!$J:$J,MATCHUP!$A22)-COUNTIFS(SWISSW!$I:$I,MATCHUP!AY$1,SWISSW!$J:$J,MATCHUP!$A22,SWISSW!$F:$F,"Draw")),"-")</f>
        <v>-</v>
      </c>
      <c r="AZ22" s="5" t="str">
        <f ca="1">IFERROR((COUNTIFS(SWISSW!$I:$I,MATCHUP!$A22,SWISSW!$J:$J,MATCHUP!AZ$1,SWISSW!$F:$F,"Won")+COUNTIFS(SWISSW!$I:$I,MATCHUP!AZ$1,SWISSW!$J:$J,MATCHUP!$A22,SWISSW!$F:$F,"Lost"))/(COUNTIFS(SWISSW!$I:$I,MATCHUP!$A22,SWISSW!$J:$J,MATCHUP!AZ$1)-COUNTIFS(SWISSW!$I:$I,MATCHUP!$A22,SWISSW!$J:$J,MATCHUP!AZ$1,SWISSW!$F:$F,"Draw")+COUNTIFS(SWISSW!$I:$I,MATCHUP!AZ$1,SWISSW!$J:$J,MATCHUP!$A22)-COUNTIFS(SWISSW!$I:$I,MATCHUP!AZ$1,SWISSW!$J:$J,MATCHUP!$A22,SWISSW!$F:$F,"Draw")),"-")</f>
        <v>-</v>
      </c>
      <c r="BA22" s="5" t="str">
        <f ca="1">IFERROR((COUNTIFS(SWISSW!$I:$I,MATCHUP!$A22,SWISSW!$J:$J,MATCHUP!BA$1,SWISSW!$F:$F,"Won")+COUNTIFS(SWISSW!$I:$I,MATCHUP!BA$1,SWISSW!$J:$J,MATCHUP!$A22,SWISSW!$F:$F,"Lost"))/(COUNTIFS(SWISSW!$I:$I,MATCHUP!$A22,SWISSW!$J:$J,MATCHUP!BA$1)-COUNTIFS(SWISSW!$I:$I,MATCHUP!$A22,SWISSW!$J:$J,MATCHUP!BA$1,SWISSW!$F:$F,"Draw")+COUNTIFS(SWISSW!$I:$I,MATCHUP!BA$1,SWISSW!$J:$J,MATCHUP!$A22)-COUNTIFS(SWISSW!$I:$I,MATCHUP!BA$1,SWISSW!$J:$J,MATCHUP!$A22,SWISSW!$F:$F,"Draw")),"-")</f>
        <v>-</v>
      </c>
      <c r="BB22" s="5" t="str">
        <f ca="1">IFERROR((COUNTIFS(SWISSW!$I:$I,MATCHUP!$A22,SWISSW!$J:$J,MATCHUP!BB$1,SWISSW!$F:$F,"Won")+COUNTIFS(SWISSW!$I:$I,MATCHUP!BB$1,SWISSW!$J:$J,MATCHUP!$A22,SWISSW!$F:$F,"Lost"))/(COUNTIFS(SWISSW!$I:$I,MATCHUP!$A22,SWISSW!$J:$J,MATCHUP!BB$1)-COUNTIFS(SWISSW!$I:$I,MATCHUP!$A22,SWISSW!$J:$J,MATCHUP!BB$1,SWISSW!$F:$F,"Draw")+COUNTIFS(SWISSW!$I:$I,MATCHUP!BB$1,SWISSW!$J:$J,MATCHUP!$A22)-COUNTIFS(SWISSW!$I:$I,MATCHUP!BB$1,SWISSW!$J:$J,MATCHUP!$A22,SWISSW!$F:$F,"Draw")),"-")</f>
        <v>-</v>
      </c>
      <c r="BC22" s="5" t="str">
        <f ca="1">IFERROR((COUNTIFS(SWISSW!$I:$I,MATCHUP!$A22,SWISSW!$J:$J,MATCHUP!BC$1,SWISSW!$F:$F,"Won")+COUNTIFS(SWISSW!$I:$I,MATCHUP!BC$1,SWISSW!$J:$J,MATCHUP!$A22,SWISSW!$F:$F,"Lost"))/(COUNTIFS(SWISSW!$I:$I,MATCHUP!$A22,SWISSW!$J:$J,MATCHUP!BC$1)-COUNTIFS(SWISSW!$I:$I,MATCHUP!$A22,SWISSW!$J:$J,MATCHUP!BC$1,SWISSW!$F:$F,"Draw")+COUNTIFS(SWISSW!$I:$I,MATCHUP!BC$1,SWISSW!$J:$J,MATCHUP!$A22)-COUNTIFS(SWISSW!$I:$I,MATCHUP!BC$1,SWISSW!$J:$J,MATCHUP!$A22,SWISSW!$F:$F,"Draw")),"-")</f>
        <v>-</v>
      </c>
      <c r="BD22" s="5" t="str">
        <f ca="1">IFERROR((COUNTIFS(SWISSW!$I:$I,MATCHUP!$A22,SWISSW!$J:$J,MATCHUP!BD$1,SWISSW!$F:$F,"Won")+COUNTIFS(SWISSW!$I:$I,MATCHUP!BD$1,SWISSW!$J:$J,MATCHUP!$A22,SWISSW!$F:$F,"Lost"))/(COUNTIFS(SWISSW!$I:$I,MATCHUP!$A22,SWISSW!$J:$J,MATCHUP!BD$1)-COUNTIFS(SWISSW!$I:$I,MATCHUP!$A22,SWISSW!$J:$J,MATCHUP!BD$1,SWISSW!$F:$F,"Draw")+COUNTIFS(SWISSW!$I:$I,MATCHUP!BD$1,SWISSW!$J:$J,MATCHUP!$A22)-COUNTIFS(SWISSW!$I:$I,MATCHUP!BD$1,SWISSW!$J:$J,MATCHUP!$A22,SWISSW!$F:$F,"Draw")),"-")</f>
        <v>-</v>
      </c>
      <c r="BE22" s="5" t="str">
        <f ca="1">IFERROR((COUNTIFS(SWISSW!$I:$I,MATCHUP!$A22,SWISSW!$J:$J,MATCHUP!BE$1,SWISSW!$F:$F,"Won")+COUNTIFS(SWISSW!$I:$I,MATCHUP!BE$1,SWISSW!$J:$J,MATCHUP!$A22,SWISSW!$F:$F,"Lost"))/(COUNTIFS(SWISSW!$I:$I,MATCHUP!$A22,SWISSW!$J:$J,MATCHUP!BE$1)-COUNTIFS(SWISSW!$I:$I,MATCHUP!$A22,SWISSW!$J:$J,MATCHUP!BE$1,SWISSW!$F:$F,"Draw")+COUNTIFS(SWISSW!$I:$I,MATCHUP!BE$1,SWISSW!$J:$J,MATCHUP!$A22)-COUNTIFS(SWISSW!$I:$I,MATCHUP!BE$1,SWISSW!$J:$J,MATCHUP!$A22,SWISSW!$F:$F,"Draw")),"-")</f>
        <v>-</v>
      </c>
      <c r="BF22" s="5" t="str">
        <f ca="1">IFERROR((COUNTIFS(SWISSW!$I:$I,MATCHUP!$A22,SWISSW!$J:$J,MATCHUP!BF$1,SWISSW!$F:$F,"Won")+COUNTIFS(SWISSW!$I:$I,MATCHUP!BF$1,SWISSW!$J:$J,MATCHUP!$A22,SWISSW!$F:$F,"Lost"))/(COUNTIFS(SWISSW!$I:$I,MATCHUP!$A22,SWISSW!$J:$J,MATCHUP!BF$1)-COUNTIFS(SWISSW!$I:$I,MATCHUP!$A22,SWISSW!$J:$J,MATCHUP!BF$1,SWISSW!$F:$F,"Draw")+COUNTIFS(SWISSW!$I:$I,MATCHUP!BF$1,SWISSW!$J:$J,MATCHUP!$A22)-COUNTIFS(SWISSW!$I:$I,MATCHUP!BF$1,SWISSW!$J:$J,MATCHUP!$A22,SWISSW!$F:$F,"Draw")),"-")</f>
        <v>-</v>
      </c>
      <c r="BG22" s="5" t="str">
        <f ca="1">IFERROR((COUNTIFS(SWISSW!$I:$I,MATCHUP!$A22,SWISSW!$J:$J,MATCHUP!BG$1,SWISSW!$F:$F,"Won")+COUNTIFS(SWISSW!$I:$I,MATCHUP!BG$1,SWISSW!$J:$J,MATCHUP!$A22,SWISSW!$F:$F,"Lost"))/(COUNTIFS(SWISSW!$I:$I,MATCHUP!$A22,SWISSW!$J:$J,MATCHUP!BG$1)-COUNTIFS(SWISSW!$I:$I,MATCHUP!$A22,SWISSW!$J:$J,MATCHUP!BG$1,SWISSW!$F:$F,"Draw")+COUNTIFS(SWISSW!$I:$I,MATCHUP!BG$1,SWISSW!$J:$J,MATCHUP!$A22)-COUNTIFS(SWISSW!$I:$I,MATCHUP!BG$1,SWISSW!$J:$J,MATCHUP!$A22,SWISSW!$F:$F,"Draw")),"-")</f>
        <v>-</v>
      </c>
      <c r="BH22" s="5" t="str">
        <f ca="1">IFERROR((COUNTIFS(SWISSW!$I:$I,MATCHUP!$A22,SWISSW!$J:$J,MATCHUP!BH$1,SWISSW!$F:$F,"Won")+COUNTIFS(SWISSW!$I:$I,MATCHUP!BH$1,SWISSW!$J:$J,MATCHUP!$A22,SWISSW!$F:$F,"Lost"))/(COUNTIFS(SWISSW!$I:$I,MATCHUP!$A22,SWISSW!$J:$J,MATCHUP!BH$1)-COUNTIFS(SWISSW!$I:$I,MATCHUP!$A22,SWISSW!$J:$J,MATCHUP!BH$1,SWISSW!$F:$F,"Draw")+COUNTIFS(SWISSW!$I:$I,MATCHUP!BH$1,SWISSW!$J:$J,MATCHUP!$A22)-COUNTIFS(SWISSW!$I:$I,MATCHUP!BH$1,SWISSW!$J:$J,MATCHUP!$A22,SWISSW!$F:$F,"Draw")),"-")</f>
        <v>-</v>
      </c>
      <c r="BI22" s="5" t="str">
        <f ca="1">IFERROR((COUNTIFS(SWISSW!$I:$I,MATCHUP!$A22,SWISSW!$J:$J,MATCHUP!BI$1,SWISSW!$F:$F,"Won")+COUNTIFS(SWISSW!$I:$I,MATCHUP!BI$1,SWISSW!$J:$J,MATCHUP!$A22,SWISSW!$F:$F,"Lost"))/(COUNTIFS(SWISSW!$I:$I,MATCHUP!$A22,SWISSW!$J:$J,MATCHUP!BI$1)-COUNTIFS(SWISSW!$I:$I,MATCHUP!$A22,SWISSW!$J:$J,MATCHUP!BI$1,SWISSW!$F:$F,"Draw")+COUNTIFS(SWISSW!$I:$I,MATCHUP!BI$1,SWISSW!$J:$J,MATCHUP!$A22)-COUNTIFS(SWISSW!$I:$I,MATCHUP!BI$1,SWISSW!$J:$J,MATCHUP!$A22,SWISSW!$F:$F,"Draw")),"-")</f>
        <v>-</v>
      </c>
      <c r="BJ22" s="5" t="str">
        <f ca="1">IFERROR((COUNTIFS(SWISSW!$I:$I,MATCHUP!$A22,SWISSW!$J:$J,MATCHUP!BJ$1,SWISSW!$F:$F,"Won")+COUNTIFS(SWISSW!$I:$I,MATCHUP!BJ$1,SWISSW!$J:$J,MATCHUP!$A22,SWISSW!$F:$F,"Lost"))/(COUNTIFS(SWISSW!$I:$I,MATCHUP!$A22,SWISSW!$J:$J,MATCHUP!BJ$1)-COUNTIFS(SWISSW!$I:$I,MATCHUP!$A22,SWISSW!$J:$J,MATCHUP!BJ$1,SWISSW!$F:$F,"Draw")+COUNTIFS(SWISSW!$I:$I,MATCHUP!BJ$1,SWISSW!$J:$J,MATCHUP!$A22)-COUNTIFS(SWISSW!$I:$I,MATCHUP!BJ$1,SWISSW!$J:$J,MATCHUP!$A22,SWISSW!$F:$F,"Draw")),"-")</f>
        <v>-</v>
      </c>
      <c r="BK22" s="5" t="str">
        <f ca="1">IFERROR((COUNTIFS(SWISSW!$I:$I,MATCHUP!$A22,SWISSW!$J:$J,MATCHUP!BK$1,SWISSW!$F:$F,"Won")+COUNTIFS(SWISSW!$I:$I,MATCHUP!BK$1,SWISSW!$J:$J,MATCHUP!$A22,SWISSW!$F:$F,"Lost"))/(COUNTIFS(SWISSW!$I:$I,MATCHUP!$A22,SWISSW!$J:$J,MATCHUP!BK$1)-COUNTIFS(SWISSW!$I:$I,MATCHUP!$A22,SWISSW!$J:$J,MATCHUP!BK$1,SWISSW!$F:$F,"Draw")+COUNTIFS(SWISSW!$I:$I,MATCHUP!BK$1,SWISSW!$J:$J,MATCHUP!$A22)-COUNTIFS(SWISSW!$I:$I,MATCHUP!BK$1,SWISSW!$J:$J,MATCHUP!$A22,SWISSW!$F:$F,"Draw")),"-")</f>
        <v>-</v>
      </c>
      <c r="BL22" s="5" t="str">
        <f ca="1">IFERROR((COUNTIFS(SWISSW!$I:$I,MATCHUP!$A22,SWISSW!$J:$J,MATCHUP!BL$1,SWISSW!$F:$F,"Won")+COUNTIFS(SWISSW!$I:$I,MATCHUP!BL$1,SWISSW!$J:$J,MATCHUP!$A22,SWISSW!$F:$F,"Lost"))/(COUNTIFS(SWISSW!$I:$I,MATCHUP!$A22,SWISSW!$J:$J,MATCHUP!BL$1)-COUNTIFS(SWISSW!$I:$I,MATCHUP!$A22,SWISSW!$J:$J,MATCHUP!BL$1,SWISSW!$F:$F,"Draw")+COUNTIFS(SWISSW!$I:$I,MATCHUP!BL$1,SWISSW!$J:$J,MATCHUP!$A22)-COUNTIFS(SWISSW!$I:$I,MATCHUP!BL$1,SWISSW!$J:$J,MATCHUP!$A22,SWISSW!$F:$F,"Draw")),"-")</f>
        <v>-</v>
      </c>
      <c r="BM22" s="5" t="str">
        <f ca="1">IFERROR((COUNTIFS(SWISSW!$I:$I,MATCHUP!$A22,SWISSW!$J:$J,MATCHUP!BM$1,SWISSW!$F:$F,"Won")+COUNTIFS(SWISSW!$I:$I,MATCHUP!BM$1,SWISSW!$J:$J,MATCHUP!$A22,SWISSW!$F:$F,"Lost"))/(COUNTIFS(SWISSW!$I:$I,MATCHUP!$A22,SWISSW!$J:$J,MATCHUP!BM$1)-COUNTIFS(SWISSW!$I:$I,MATCHUP!$A22,SWISSW!$J:$J,MATCHUP!BM$1,SWISSW!$F:$F,"Draw")+COUNTIFS(SWISSW!$I:$I,MATCHUP!BM$1,SWISSW!$J:$J,MATCHUP!$A22)-COUNTIFS(SWISSW!$I:$I,MATCHUP!BM$1,SWISSW!$J:$J,MATCHUP!$A22,SWISSW!$F:$F,"Draw")),"-")</f>
        <v>-</v>
      </c>
      <c r="BN22" s="5" t="str">
        <f ca="1">IFERROR((COUNTIFS(SWISSW!$I:$I,MATCHUP!$A22,SWISSW!$J:$J,MATCHUP!BN$1,SWISSW!$F:$F,"Won")+COUNTIFS(SWISSW!$I:$I,MATCHUP!BN$1,SWISSW!$J:$J,MATCHUP!$A22,SWISSW!$F:$F,"Lost"))/(COUNTIFS(SWISSW!$I:$I,MATCHUP!$A22,SWISSW!$J:$J,MATCHUP!BN$1)-COUNTIFS(SWISSW!$I:$I,MATCHUP!$A22,SWISSW!$J:$J,MATCHUP!BN$1,SWISSW!$F:$F,"Draw")+COUNTIFS(SWISSW!$I:$I,MATCHUP!BN$1,SWISSW!$J:$J,MATCHUP!$A22)-COUNTIFS(SWISSW!$I:$I,MATCHUP!BN$1,SWISSW!$J:$J,MATCHUP!$A22,SWISSW!$F:$F,"Draw")),"-")</f>
        <v>-</v>
      </c>
      <c r="BO22" s="5" t="str">
        <f ca="1">IFERROR((COUNTIFS(SWISSW!$I:$I,MATCHUP!$A22,SWISSW!$J:$J,MATCHUP!BO$1,SWISSW!$F:$F,"Won")+COUNTIFS(SWISSW!$I:$I,MATCHUP!BO$1,SWISSW!$J:$J,MATCHUP!$A22,SWISSW!$F:$F,"Lost"))/(COUNTIFS(SWISSW!$I:$I,MATCHUP!$A22,SWISSW!$J:$J,MATCHUP!BO$1)-COUNTIFS(SWISSW!$I:$I,MATCHUP!$A22,SWISSW!$J:$J,MATCHUP!BO$1,SWISSW!$F:$F,"Draw")+COUNTIFS(SWISSW!$I:$I,MATCHUP!BO$1,SWISSW!$J:$J,MATCHUP!$A22)-COUNTIFS(SWISSW!$I:$I,MATCHUP!BO$1,SWISSW!$J:$J,MATCHUP!$A22,SWISSW!$F:$F,"Draw")),"-")</f>
        <v>-</v>
      </c>
      <c r="BP22" s="5" t="str">
        <f ca="1">IFERROR((COUNTIFS(SWISSW!$I:$I,MATCHUP!$A22,SWISSW!$J:$J,MATCHUP!BP$1,SWISSW!$F:$F,"Won")+COUNTIFS(SWISSW!$I:$I,MATCHUP!BP$1,SWISSW!$J:$J,MATCHUP!$A22,SWISSW!$F:$F,"Lost"))/(COUNTIFS(SWISSW!$I:$I,MATCHUP!$A22,SWISSW!$J:$J,MATCHUP!BP$1)-COUNTIFS(SWISSW!$I:$I,MATCHUP!$A22,SWISSW!$J:$J,MATCHUP!BP$1,SWISSW!$F:$F,"Draw")+COUNTIFS(SWISSW!$I:$I,MATCHUP!BP$1,SWISSW!$J:$J,MATCHUP!$A22)-COUNTIFS(SWISSW!$I:$I,MATCHUP!BP$1,SWISSW!$J:$J,MATCHUP!$A22,SWISSW!$F:$F,"Draw")),"-")</f>
        <v>-</v>
      </c>
      <c r="BQ22" s="5" t="str">
        <f ca="1">IFERROR((COUNTIFS(SWISSW!$I:$I,MATCHUP!$A22,SWISSW!$J:$J,MATCHUP!BQ$1,SWISSW!$F:$F,"Won")+COUNTIFS(SWISSW!$I:$I,MATCHUP!BQ$1,SWISSW!$J:$J,MATCHUP!$A22,SWISSW!$F:$F,"Lost"))/(COUNTIFS(SWISSW!$I:$I,MATCHUP!$A22,SWISSW!$J:$J,MATCHUP!BQ$1)-COUNTIFS(SWISSW!$I:$I,MATCHUP!$A22,SWISSW!$J:$J,MATCHUP!BQ$1,SWISSW!$F:$F,"Draw")+COUNTIFS(SWISSW!$I:$I,MATCHUP!BQ$1,SWISSW!$J:$J,MATCHUP!$A22)-COUNTIFS(SWISSW!$I:$I,MATCHUP!BQ$1,SWISSW!$J:$J,MATCHUP!$A22,SWISSW!$F:$F,"Draw")),"-")</f>
        <v>-</v>
      </c>
      <c r="BR22" s="5" t="str">
        <f ca="1">IFERROR((COUNTIFS(SWISSW!$I:$I,MATCHUP!$A22,SWISSW!$J:$J,MATCHUP!BR$1,SWISSW!$F:$F,"Won")+COUNTIFS(SWISSW!$I:$I,MATCHUP!BR$1,SWISSW!$J:$J,MATCHUP!$A22,SWISSW!$F:$F,"Lost"))/(COUNTIFS(SWISSW!$I:$I,MATCHUP!$A22,SWISSW!$J:$J,MATCHUP!BR$1)-COUNTIFS(SWISSW!$I:$I,MATCHUP!$A22,SWISSW!$J:$J,MATCHUP!BR$1,SWISSW!$F:$F,"Draw")+COUNTIFS(SWISSW!$I:$I,MATCHUP!BR$1,SWISSW!$J:$J,MATCHUP!$A22)-COUNTIFS(SWISSW!$I:$I,MATCHUP!BR$1,SWISSW!$J:$J,MATCHUP!$A22,SWISSW!$F:$F,"Draw")),"-")</f>
        <v>-</v>
      </c>
      <c r="BS22" s="5" t="str">
        <f ca="1">IFERROR((COUNTIFS(SWISSW!$I:$I,MATCHUP!$A22,SWISSW!$J:$J,MATCHUP!BS$1,SWISSW!$F:$F,"Won")+COUNTIFS(SWISSW!$I:$I,MATCHUP!BS$1,SWISSW!$J:$J,MATCHUP!$A22,SWISSW!$F:$F,"Lost"))/(COUNTIFS(SWISSW!$I:$I,MATCHUP!$A22,SWISSW!$J:$J,MATCHUP!BS$1)-COUNTIFS(SWISSW!$I:$I,MATCHUP!$A22,SWISSW!$J:$J,MATCHUP!BS$1,SWISSW!$F:$F,"Draw")+COUNTIFS(SWISSW!$I:$I,MATCHUP!BS$1,SWISSW!$J:$J,MATCHUP!$A22)-COUNTIFS(SWISSW!$I:$I,MATCHUP!BS$1,SWISSW!$J:$J,MATCHUP!$A22,SWISSW!$F:$F,"Draw")),"-")</f>
        <v>-</v>
      </c>
      <c r="BT22" s="5" t="str">
        <f ca="1">IFERROR((COUNTIFS(SWISSW!$I:$I,MATCHUP!$A22,SWISSW!$J:$J,MATCHUP!BT$1,SWISSW!$F:$F,"Won")+COUNTIFS(SWISSW!$I:$I,MATCHUP!BT$1,SWISSW!$J:$J,MATCHUP!$A22,SWISSW!$F:$F,"Lost"))/(COUNTIFS(SWISSW!$I:$I,MATCHUP!$A22,SWISSW!$J:$J,MATCHUP!BT$1)-COUNTIFS(SWISSW!$I:$I,MATCHUP!$A22,SWISSW!$J:$J,MATCHUP!BT$1,SWISSW!$F:$F,"Draw")+COUNTIFS(SWISSW!$I:$I,MATCHUP!BT$1,SWISSW!$J:$J,MATCHUP!$A22)-COUNTIFS(SWISSW!$I:$I,MATCHUP!BT$1,SWISSW!$J:$J,MATCHUP!$A22,SWISSW!$F:$F,"Draw")),"-")</f>
        <v>-</v>
      </c>
      <c r="BU22" s="5" t="str">
        <f ca="1">IFERROR((COUNTIFS(SWISSW!$I:$I,MATCHUP!$A22,SWISSW!$J:$J,MATCHUP!BU$1,SWISSW!$F:$F,"Won")+COUNTIFS(SWISSW!$I:$I,MATCHUP!BU$1,SWISSW!$J:$J,MATCHUP!$A22,SWISSW!$F:$F,"Lost"))/(COUNTIFS(SWISSW!$I:$I,MATCHUP!$A22,SWISSW!$J:$J,MATCHUP!BU$1)-COUNTIFS(SWISSW!$I:$I,MATCHUP!$A22,SWISSW!$J:$J,MATCHUP!BU$1,SWISSW!$F:$F,"Draw")+COUNTIFS(SWISSW!$I:$I,MATCHUP!BU$1,SWISSW!$J:$J,MATCHUP!$A22)-COUNTIFS(SWISSW!$I:$I,MATCHUP!BU$1,SWISSW!$J:$J,MATCHUP!$A22,SWISSW!$F:$F,"Draw")),"-")</f>
        <v>-</v>
      </c>
      <c r="BV22" s="5" t="str">
        <f ca="1">IFERROR((COUNTIFS(SWISSW!$I:$I,MATCHUP!$A22,SWISSW!$J:$J,MATCHUP!BV$1,SWISSW!$F:$F,"Won")+COUNTIFS(SWISSW!$I:$I,MATCHUP!BV$1,SWISSW!$J:$J,MATCHUP!$A22,SWISSW!$F:$F,"Lost"))/(COUNTIFS(SWISSW!$I:$I,MATCHUP!$A22,SWISSW!$J:$J,MATCHUP!BV$1)-COUNTIFS(SWISSW!$I:$I,MATCHUP!$A22,SWISSW!$J:$J,MATCHUP!BV$1,SWISSW!$F:$F,"Draw")+COUNTIFS(SWISSW!$I:$I,MATCHUP!BV$1,SWISSW!$J:$J,MATCHUP!$A22)-COUNTIFS(SWISSW!$I:$I,MATCHUP!BV$1,SWISSW!$J:$J,MATCHUP!$A22,SWISSW!$F:$F,"Draw")),"-")</f>
        <v>-</v>
      </c>
      <c r="BW22" s="5" t="str">
        <f ca="1">IFERROR((COUNTIFS(SWISSW!$I:$I,MATCHUP!$A22,SWISSW!$J:$J,MATCHUP!BW$1,SWISSW!$F:$F,"Won")+COUNTIFS(SWISSW!$I:$I,MATCHUP!BW$1,SWISSW!$J:$J,MATCHUP!$A22,SWISSW!$F:$F,"Lost"))/(COUNTIFS(SWISSW!$I:$I,MATCHUP!$A22,SWISSW!$J:$J,MATCHUP!BW$1)-COUNTIFS(SWISSW!$I:$I,MATCHUP!$A22,SWISSW!$J:$J,MATCHUP!BW$1,SWISSW!$F:$F,"Draw")+COUNTIFS(SWISSW!$I:$I,MATCHUP!BW$1,SWISSW!$J:$J,MATCHUP!$A22)-COUNTIFS(SWISSW!$I:$I,MATCHUP!BW$1,SWISSW!$J:$J,MATCHUP!$A22,SWISSW!$F:$F,"Draw")),"-")</f>
        <v>-</v>
      </c>
      <c r="BX22" s="5" t="str">
        <f ca="1">IFERROR((COUNTIFS(SWISSW!$I:$I,MATCHUP!$A22,SWISSW!$J:$J,MATCHUP!BX$1,SWISSW!$F:$F,"Won")+COUNTIFS(SWISSW!$I:$I,MATCHUP!BX$1,SWISSW!$J:$J,MATCHUP!$A22,SWISSW!$F:$F,"Lost"))/(COUNTIFS(SWISSW!$I:$I,MATCHUP!$A22,SWISSW!$J:$J,MATCHUP!BX$1)-COUNTIFS(SWISSW!$I:$I,MATCHUP!$A22,SWISSW!$J:$J,MATCHUP!BX$1,SWISSW!$F:$F,"Draw")+COUNTIFS(SWISSW!$I:$I,MATCHUP!BX$1,SWISSW!$J:$J,MATCHUP!$A22)-COUNTIFS(SWISSW!$I:$I,MATCHUP!BX$1,SWISSW!$J:$J,MATCHUP!$A22,SWISSW!$F:$F,"Draw")),"-")</f>
        <v>-</v>
      </c>
      <c r="BY22" s="5" t="str">
        <f ca="1">IFERROR((COUNTIFS(SWISSW!$I:$I,MATCHUP!$A22,SWISSW!$J:$J,MATCHUP!BY$1,SWISSW!$F:$F,"Won")+COUNTIFS(SWISSW!$I:$I,MATCHUP!BY$1,SWISSW!$J:$J,MATCHUP!$A22,SWISSW!$F:$F,"Lost"))/(COUNTIFS(SWISSW!$I:$I,MATCHUP!$A22,SWISSW!$J:$J,MATCHUP!BY$1)-COUNTIFS(SWISSW!$I:$I,MATCHUP!$A22,SWISSW!$J:$J,MATCHUP!BY$1,SWISSW!$F:$F,"Draw")+COUNTIFS(SWISSW!$I:$I,MATCHUP!BY$1,SWISSW!$J:$J,MATCHUP!$A22)-COUNTIFS(SWISSW!$I:$I,MATCHUP!BY$1,SWISSW!$J:$J,MATCHUP!$A22,SWISSW!$F:$F,"Draw")),"-")</f>
        <v>-</v>
      </c>
      <c r="BZ22" s="5" t="str">
        <f ca="1">IFERROR((COUNTIFS(SWISSW!$I:$I,MATCHUP!$A22,SWISSW!$J:$J,MATCHUP!BZ$1,SWISSW!$F:$F,"Won")+COUNTIFS(SWISSW!$I:$I,MATCHUP!BZ$1,SWISSW!$J:$J,MATCHUP!$A22,SWISSW!$F:$F,"Lost"))/(COUNTIFS(SWISSW!$I:$I,MATCHUP!$A22,SWISSW!$J:$J,MATCHUP!BZ$1)-COUNTIFS(SWISSW!$I:$I,MATCHUP!$A22,SWISSW!$J:$J,MATCHUP!BZ$1,SWISSW!$F:$F,"Draw")+COUNTIFS(SWISSW!$I:$I,MATCHUP!BZ$1,SWISSW!$J:$J,MATCHUP!$A22)-COUNTIFS(SWISSW!$I:$I,MATCHUP!BZ$1,SWISSW!$J:$J,MATCHUP!$A22,SWISSW!$F:$F,"Draw")),"-")</f>
        <v>-</v>
      </c>
      <c r="CA22" s="5" t="str">
        <f ca="1">IFERROR((COUNTIFS(SWISSW!$I:$I,MATCHUP!$A22,SWISSW!$J:$J,MATCHUP!CA$1,SWISSW!$F:$F,"Won")+COUNTIFS(SWISSW!$I:$I,MATCHUP!CA$1,SWISSW!$J:$J,MATCHUP!$A22,SWISSW!$F:$F,"Lost"))/(COUNTIFS(SWISSW!$I:$I,MATCHUP!$A22,SWISSW!$J:$J,MATCHUP!CA$1)-COUNTIFS(SWISSW!$I:$I,MATCHUP!$A22,SWISSW!$J:$J,MATCHUP!CA$1,SWISSW!$F:$F,"Draw")+COUNTIFS(SWISSW!$I:$I,MATCHUP!CA$1,SWISSW!$J:$J,MATCHUP!$A22)-COUNTIFS(SWISSW!$I:$I,MATCHUP!CA$1,SWISSW!$J:$J,MATCHUP!$A22,SWISSW!$F:$F,"Draw")),"-")</f>
        <v>-</v>
      </c>
      <c r="CB22" s="5" t="str">
        <f ca="1">IFERROR((COUNTIFS(SWISSW!$I:$I,MATCHUP!$A22,SWISSW!$J:$J,MATCHUP!CB$1,SWISSW!$F:$F,"Won")+COUNTIFS(SWISSW!$I:$I,MATCHUP!CB$1,SWISSW!$J:$J,MATCHUP!$A22,SWISSW!$F:$F,"Lost"))/(COUNTIFS(SWISSW!$I:$I,MATCHUP!$A22,SWISSW!$J:$J,MATCHUP!CB$1)-COUNTIFS(SWISSW!$I:$I,MATCHUP!$A22,SWISSW!$J:$J,MATCHUP!CB$1,SWISSW!$F:$F,"Draw")+COUNTIFS(SWISSW!$I:$I,MATCHUP!CB$1,SWISSW!$J:$J,MATCHUP!$A22)-COUNTIFS(SWISSW!$I:$I,MATCHUP!CB$1,SWISSW!$J:$J,MATCHUP!$A22,SWISSW!$F:$F,"Draw")),"-")</f>
        <v>-</v>
      </c>
      <c r="CC22" s="5" t="str">
        <f ca="1">IFERROR((COUNTIFS(SWISSW!$I:$I,MATCHUP!$A22,SWISSW!$J:$J,MATCHUP!CC$1,SWISSW!$F:$F,"Won")+COUNTIFS(SWISSW!$I:$I,MATCHUP!CC$1,SWISSW!$J:$J,MATCHUP!$A22,SWISSW!$F:$F,"Lost"))/(COUNTIFS(SWISSW!$I:$I,MATCHUP!$A22,SWISSW!$J:$J,MATCHUP!CC$1)-COUNTIFS(SWISSW!$I:$I,MATCHUP!$A22,SWISSW!$J:$J,MATCHUP!CC$1,SWISSW!$F:$F,"Draw")+COUNTIFS(SWISSW!$I:$I,MATCHUP!CC$1,SWISSW!$J:$J,MATCHUP!$A22)-COUNTIFS(SWISSW!$I:$I,MATCHUP!CC$1,SWISSW!$J:$J,MATCHUP!$A22,SWISSW!$F:$F,"Draw")),"-")</f>
        <v>-</v>
      </c>
      <c r="CD22" s="5" t="str">
        <f ca="1">IFERROR((COUNTIFS(SWISSW!$I:$I,MATCHUP!$A22,SWISSW!$J:$J,MATCHUP!CD$1,SWISSW!$F:$F,"Won")+COUNTIFS(SWISSW!$I:$I,MATCHUP!CD$1,SWISSW!$J:$J,MATCHUP!$A22,SWISSW!$F:$F,"Lost"))/(COUNTIFS(SWISSW!$I:$I,MATCHUP!$A22,SWISSW!$J:$J,MATCHUP!CD$1)-COUNTIFS(SWISSW!$I:$I,MATCHUP!$A22,SWISSW!$J:$J,MATCHUP!CD$1,SWISSW!$F:$F,"Draw")+COUNTIFS(SWISSW!$I:$I,MATCHUP!CD$1,SWISSW!$J:$J,MATCHUP!$A22)-COUNTIFS(SWISSW!$I:$I,MATCHUP!CD$1,SWISSW!$J:$J,MATCHUP!$A22,SWISSW!$F:$F,"Draw")),"-")</f>
        <v>-</v>
      </c>
      <c r="CE22" s="5" t="str">
        <f ca="1">IFERROR((COUNTIFS(SWISSW!$I:$I,MATCHUP!$A22,SWISSW!$J:$J,MATCHUP!CE$1,SWISSW!$F:$F,"Won")+COUNTIFS(SWISSW!$I:$I,MATCHUP!CE$1,SWISSW!$J:$J,MATCHUP!$A22,SWISSW!$F:$F,"Lost"))/(COUNTIFS(SWISSW!$I:$I,MATCHUP!$A22,SWISSW!$J:$J,MATCHUP!CE$1)-COUNTIFS(SWISSW!$I:$I,MATCHUP!$A22,SWISSW!$J:$J,MATCHUP!CE$1,SWISSW!$F:$F,"Draw")+COUNTIFS(SWISSW!$I:$I,MATCHUP!CE$1,SWISSW!$J:$J,MATCHUP!$A22)-COUNTIFS(SWISSW!$I:$I,MATCHUP!CE$1,SWISSW!$J:$J,MATCHUP!$A22,SWISSW!$F:$F,"Draw")),"-")</f>
        <v>-</v>
      </c>
      <c r="CF22" s="5" t="str">
        <f ca="1">IFERROR((COUNTIFS(SWISSW!$I:$I,MATCHUP!$A22,SWISSW!$J:$J,MATCHUP!CF$1,SWISSW!$F:$F,"Won")+COUNTIFS(SWISSW!$I:$I,MATCHUP!CF$1,SWISSW!$J:$J,MATCHUP!$A22,SWISSW!$F:$F,"Lost"))/(COUNTIFS(SWISSW!$I:$I,MATCHUP!$A22,SWISSW!$J:$J,MATCHUP!CF$1)-COUNTIFS(SWISSW!$I:$I,MATCHUP!$A22,SWISSW!$J:$J,MATCHUP!CF$1,SWISSW!$F:$F,"Draw")+COUNTIFS(SWISSW!$I:$I,MATCHUP!CF$1,SWISSW!$J:$J,MATCHUP!$A22)-COUNTIFS(SWISSW!$I:$I,MATCHUP!CF$1,SWISSW!$J:$J,MATCHUP!$A22,SWISSW!$F:$F,"Draw")),"-")</f>
        <v>-</v>
      </c>
      <c r="CG22" s="5" t="str">
        <f ca="1">IFERROR((COUNTIFS(SWISSW!$I:$I,MATCHUP!$A22,SWISSW!$J:$J,MATCHUP!CG$1,SWISSW!$F:$F,"Won")+COUNTIFS(SWISSW!$I:$I,MATCHUP!CG$1,SWISSW!$J:$J,MATCHUP!$A22,SWISSW!$F:$F,"Lost"))/(COUNTIFS(SWISSW!$I:$I,MATCHUP!$A22,SWISSW!$J:$J,MATCHUP!CG$1)-COUNTIFS(SWISSW!$I:$I,MATCHUP!$A22,SWISSW!$J:$J,MATCHUP!CG$1,SWISSW!$F:$F,"Draw")+COUNTIFS(SWISSW!$I:$I,MATCHUP!CG$1,SWISSW!$J:$J,MATCHUP!$A22)-COUNTIFS(SWISSW!$I:$I,MATCHUP!CG$1,SWISSW!$J:$J,MATCHUP!$A22,SWISSW!$F:$F,"Draw")),"-")</f>
        <v>-</v>
      </c>
      <c r="CH22" s="5" t="str">
        <f ca="1">IFERROR((COUNTIFS(SWISSW!$I:$I,MATCHUP!$A22,SWISSW!$J:$J,MATCHUP!CH$1,SWISSW!$F:$F,"Won")+COUNTIFS(SWISSW!$I:$I,MATCHUP!CH$1,SWISSW!$J:$J,MATCHUP!$A22,SWISSW!$F:$F,"Lost"))/(COUNTIFS(SWISSW!$I:$I,MATCHUP!$A22,SWISSW!$J:$J,MATCHUP!CH$1)-COUNTIFS(SWISSW!$I:$I,MATCHUP!$A22,SWISSW!$J:$J,MATCHUP!CH$1,SWISSW!$F:$F,"Draw")+COUNTIFS(SWISSW!$I:$I,MATCHUP!CH$1,SWISSW!$J:$J,MATCHUP!$A22)-COUNTIFS(SWISSW!$I:$I,MATCHUP!CH$1,SWISSW!$J:$J,MATCHUP!$A22,SWISSW!$F:$F,"Draw")),"-")</f>
        <v>-</v>
      </c>
      <c r="CI22" s="5" t="str">
        <f ca="1">IFERROR((COUNTIFS(SWISSW!$I:$I,MATCHUP!$A22,SWISSW!$J:$J,MATCHUP!CI$1,SWISSW!$F:$F,"Won")+COUNTIFS(SWISSW!$I:$I,MATCHUP!CI$1,SWISSW!$J:$J,MATCHUP!$A22,SWISSW!$F:$F,"Lost"))/(COUNTIFS(SWISSW!$I:$I,MATCHUP!$A22,SWISSW!$J:$J,MATCHUP!CI$1)-COUNTIFS(SWISSW!$I:$I,MATCHUP!$A22,SWISSW!$J:$J,MATCHUP!CI$1,SWISSW!$F:$F,"Draw")+COUNTIFS(SWISSW!$I:$I,MATCHUP!CI$1,SWISSW!$J:$J,MATCHUP!$A22)-COUNTIFS(SWISSW!$I:$I,MATCHUP!CI$1,SWISSW!$J:$J,MATCHUP!$A22,SWISSW!$F:$F,"Draw")),"-")</f>
        <v>-</v>
      </c>
      <c r="CJ22" s="5" t="str">
        <f ca="1">IFERROR((COUNTIFS(SWISSW!$I:$I,MATCHUP!$A22,SWISSW!$J:$J,MATCHUP!CJ$1,SWISSW!$F:$F,"Won")+COUNTIFS(SWISSW!$I:$I,MATCHUP!CJ$1,SWISSW!$J:$J,MATCHUP!$A22,SWISSW!$F:$F,"Lost"))/(COUNTIFS(SWISSW!$I:$I,MATCHUP!$A22,SWISSW!$J:$J,MATCHUP!CJ$1)-COUNTIFS(SWISSW!$I:$I,MATCHUP!$A22,SWISSW!$J:$J,MATCHUP!CJ$1,SWISSW!$F:$F,"Draw")+COUNTIFS(SWISSW!$I:$I,MATCHUP!CJ$1,SWISSW!$J:$J,MATCHUP!$A22)-COUNTIFS(SWISSW!$I:$I,MATCHUP!CJ$1,SWISSW!$J:$J,MATCHUP!$A22,SWISSW!$F:$F,"Draw")),"-")</f>
        <v>-</v>
      </c>
      <c r="CK22" s="5" t="str">
        <f ca="1">IFERROR((COUNTIFS(SWISSW!$I:$I,MATCHUP!$A22,SWISSW!$J:$J,MATCHUP!CK$1,SWISSW!$F:$F,"Won")+COUNTIFS(SWISSW!$I:$I,MATCHUP!CK$1,SWISSW!$J:$J,MATCHUP!$A22,SWISSW!$F:$F,"Lost"))/(COUNTIFS(SWISSW!$I:$I,MATCHUP!$A22,SWISSW!$J:$J,MATCHUP!CK$1)-COUNTIFS(SWISSW!$I:$I,MATCHUP!$A22,SWISSW!$J:$J,MATCHUP!CK$1,SWISSW!$F:$F,"Draw")+COUNTIFS(SWISSW!$I:$I,MATCHUP!CK$1,SWISSW!$J:$J,MATCHUP!$A22)-COUNTIFS(SWISSW!$I:$I,MATCHUP!CK$1,SWISSW!$J:$J,MATCHUP!$A22,SWISSW!$F:$F,"Draw")),"-")</f>
        <v>-</v>
      </c>
      <c r="CL22" s="5" t="str">
        <f ca="1">IFERROR((COUNTIFS(SWISSW!$I:$I,MATCHUP!$A22,SWISSW!$J:$J,MATCHUP!CL$1,SWISSW!$F:$F,"Won")+COUNTIFS(SWISSW!$I:$I,MATCHUP!CL$1,SWISSW!$J:$J,MATCHUP!$A22,SWISSW!$F:$F,"Lost"))/(COUNTIFS(SWISSW!$I:$I,MATCHUP!$A22,SWISSW!$J:$J,MATCHUP!CL$1)-COUNTIFS(SWISSW!$I:$I,MATCHUP!$A22,SWISSW!$J:$J,MATCHUP!CL$1,SWISSW!$F:$F,"Draw")+COUNTIFS(SWISSW!$I:$I,MATCHUP!CL$1,SWISSW!$J:$J,MATCHUP!$A22)-COUNTIFS(SWISSW!$I:$I,MATCHUP!CL$1,SWISSW!$J:$J,MATCHUP!$A22,SWISSW!$F:$F,"Draw")),"-")</f>
        <v>-</v>
      </c>
      <c r="CM22" s="5" t="str">
        <f ca="1">IFERROR((COUNTIFS(SWISSW!$I:$I,MATCHUP!$A22,SWISSW!$J:$J,MATCHUP!CM$1,SWISSW!$F:$F,"Won")+COUNTIFS(SWISSW!$I:$I,MATCHUP!CM$1,SWISSW!$J:$J,MATCHUP!$A22,SWISSW!$F:$F,"Lost"))/(COUNTIFS(SWISSW!$I:$I,MATCHUP!$A22,SWISSW!$J:$J,MATCHUP!CM$1)-COUNTIFS(SWISSW!$I:$I,MATCHUP!$A22,SWISSW!$J:$J,MATCHUP!CM$1,SWISSW!$F:$F,"Draw")+COUNTIFS(SWISSW!$I:$I,MATCHUP!CM$1,SWISSW!$J:$J,MATCHUP!$A22)-COUNTIFS(SWISSW!$I:$I,MATCHUP!CM$1,SWISSW!$J:$J,MATCHUP!$A22,SWISSW!$F:$F,"Draw")),"-")</f>
        <v>-</v>
      </c>
      <c r="CN22" s="5" t="str">
        <f ca="1">IFERROR((COUNTIFS(SWISSW!$I:$I,MATCHUP!$A22,SWISSW!$J:$J,MATCHUP!CN$1,SWISSW!$F:$F,"Won")+COUNTIFS(SWISSW!$I:$I,MATCHUP!CN$1,SWISSW!$J:$J,MATCHUP!$A22,SWISSW!$F:$F,"Lost"))/(COUNTIFS(SWISSW!$I:$I,MATCHUP!$A22,SWISSW!$J:$J,MATCHUP!CN$1)-COUNTIFS(SWISSW!$I:$I,MATCHUP!$A22,SWISSW!$J:$J,MATCHUP!CN$1,SWISSW!$F:$F,"Draw")+COUNTIFS(SWISSW!$I:$I,MATCHUP!CN$1,SWISSW!$J:$J,MATCHUP!$A22)-COUNTIFS(SWISSW!$I:$I,MATCHUP!CN$1,SWISSW!$J:$J,MATCHUP!$A22,SWISSW!$F:$F,"Draw")),"-")</f>
        <v>-</v>
      </c>
      <c r="CO22" s="5" t="str">
        <f ca="1">IFERROR((COUNTIFS(SWISSW!$I:$I,MATCHUP!$A22,SWISSW!$J:$J,MATCHUP!CO$1,SWISSW!$F:$F,"Won")+COUNTIFS(SWISSW!$I:$I,MATCHUP!CO$1,SWISSW!$J:$J,MATCHUP!$A22,SWISSW!$F:$F,"Lost"))/(COUNTIFS(SWISSW!$I:$I,MATCHUP!$A22,SWISSW!$J:$J,MATCHUP!CO$1)-COUNTIFS(SWISSW!$I:$I,MATCHUP!$A22,SWISSW!$J:$J,MATCHUP!CO$1,SWISSW!$F:$F,"Draw")+COUNTIFS(SWISSW!$I:$I,MATCHUP!CO$1,SWISSW!$J:$J,MATCHUP!$A22)-COUNTIFS(SWISSW!$I:$I,MATCHUP!CO$1,SWISSW!$J:$J,MATCHUP!$A22,SWISSW!$F:$F,"Draw")),"-")</f>
        <v>-</v>
      </c>
      <c r="CP22" s="5" t="str">
        <f ca="1">IFERROR((COUNTIFS(SWISSW!$I:$I,MATCHUP!$A22,SWISSW!$J:$J,MATCHUP!CP$1,SWISSW!$F:$F,"Won")+COUNTIFS(SWISSW!$I:$I,MATCHUP!CP$1,SWISSW!$J:$J,MATCHUP!$A22,SWISSW!$F:$F,"Lost"))/(COUNTIFS(SWISSW!$I:$I,MATCHUP!$A22,SWISSW!$J:$J,MATCHUP!CP$1)-COUNTIFS(SWISSW!$I:$I,MATCHUP!$A22,SWISSW!$J:$J,MATCHUP!CP$1,SWISSW!$F:$F,"Draw")+COUNTIFS(SWISSW!$I:$I,MATCHUP!CP$1,SWISSW!$J:$J,MATCHUP!$A22)-COUNTIFS(SWISSW!$I:$I,MATCHUP!CP$1,SWISSW!$J:$J,MATCHUP!$A22,SWISSW!$F:$F,"Draw")),"-")</f>
        <v>-</v>
      </c>
      <c r="CQ22" s="5" t="str">
        <f ca="1">IFERROR((COUNTIFS(SWISSW!$I:$I,MATCHUP!$A22,SWISSW!$J:$J,MATCHUP!CQ$1,SWISSW!$F:$F,"Won")+COUNTIFS(SWISSW!$I:$I,MATCHUP!CQ$1,SWISSW!$J:$J,MATCHUP!$A22,SWISSW!$F:$F,"Lost"))/(COUNTIFS(SWISSW!$I:$I,MATCHUP!$A22,SWISSW!$J:$J,MATCHUP!CQ$1)-COUNTIFS(SWISSW!$I:$I,MATCHUP!$A22,SWISSW!$J:$J,MATCHUP!CQ$1,SWISSW!$F:$F,"Draw")+COUNTIFS(SWISSW!$I:$I,MATCHUP!CQ$1,SWISSW!$J:$J,MATCHUP!$A22)-COUNTIFS(SWISSW!$I:$I,MATCHUP!CQ$1,SWISSW!$J:$J,MATCHUP!$A22,SWISSW!$F:$F,"Draw")),"-")</f>
        <v>-</v>
      </c>
      <c r="CR22" s="5" t="str">
        <f ca="1">IFERROR((COUNTIFS(SWISSW!$I:$I,MATCHUP!$A22,SWISSW!$J:$J,MATCHUP!CR$1,SWISSW!$F:$F,"Won")+COUNTIFS(SWISSW!$I:$I,MATCHUP!CR$1,SWISSW!$J:$J,MATCHUP!$A22,SWISSW!$F:$F,"Lost"))/(COUNTIFS(SWISSW!$I:$I,MATCHUP!$A22,SWISSW!$J:$J,MATCHUP!CR$1)-COUNTIFS(SWISSW!$I:$I,MATCHUP!$A22,SWISSW!$J:$J,MATCHUP!CR$1,SWISSW!$F:$F,"Draw")+COUNTIFS(SWISSW!$I:$I,MATCHUP!CR$1,SWISSW!$J:$J,MATCHUP!$A22)-COUNTIFS(SWISSW!$I:$I,MATCHUP!CR$1,SWISSW!$J:$J,MATCHUP!$A22,SWISSW!$F:$F,"Draw")),"-")</f>
        <v>-</v>
      </c>
      <c r="CS22" s="5" t="str">
        <f ca="1">IFERROR((COUNTIFS(SWISSW!$I:$I,MATCHUP!$A22,SWISSW!$J:$J,MATCHUP!CS$1,SWISSW!$F:$F,"Won")+COUNTIFS(SWISSW!$I:$I,MATCHUP!CS$1,SWISSW!$J:$J,MATCHUP!$A22,SWISSW!$F:$F,"Lost"))/(COUNTIFS(SWISSW!$I:$I,MATCHUP!$A22,SWISSW!$J:$J,MATCHUP!CS$1)-COUNTIFS(SWISSW!$I:$I,MATCHUP!$A22,SWISSW!$J:$J,MATCHUP!CS$1,SWISSW!$F:$F,"Draw")+COUNTIFS(SWISSW!$I:$I,MATCHUP!CS$1,SWISSW!$J:$J,MATCHUP!$A22)-COUNTIFS(SWISSW!$I:$I,MATCHUP!CS$1,SWISSW!$J:$J,MATCHUP!$A22,SWISSW!$F:$F,"Draw")),"-")</f>
        <v>-</v>
      </c>
      <c r="CT22" s="5" t="str">
        <f ca="1">IFERROR((COUNTIFS(SWISSW!$I:$I,MATCHUP!$A22,SWISSW!$J:$J,MATCHUP!CT$1,SWISSW!$F:$F,"Won")+COUNTIFS(SWISSW!$I:$I,MATCHUP!CT$1,SWISSW!$J:$J,MATCHUP!$A22,SWISSW!$F:$F,"Lost"))/(COUNTIFS(SWISSW!$I:$I,MATCHUP!$A22,SWISSW!$J:$J,MATCHUP!CT$1)-COUNTIFS(SWISSW!$I:$I,MATCHUP!$A22,SWISSW!$J:$J,MATCHUP!CT$1,SWISSW!$F:$F,"Draw")+COUNTIFS(SWISSW!$I:$I,MATCHUP!CT$1,SWISSW!$J:$J,MATCHUP!$A22)-COUNTIFS(SWISSW!$I:$I,MATCHUP!CT$1,SWISSW!$J:$J,MATCHUP!$A22,SWISSW!$F:$F,"Draw")),"-")</f>
        <v>-</v>
      </c>
      <c r="CU22" s="5" t="str">
        <f ca="1">IFERROR((COUNTIFS(SWISSW!$I:$I,MATCHUP!$A22,SWISSW!$J:$J,MATCHUP!CU$1,SWISSW!$F:$F,"Won")+COUNTIFS(SWISSW!$I:$I,MATCHUP!CU$1,SWISSW!$J:$J,MATCHUP!$A22,SWISSW!$F:$F,"Lost"))/(COUNTIFS(SWISSW!$I:$I,MATCHUP!$A22,SWISSW!$J:$J,MATCHUP!CU$1)-COUNTIFS(SWISSW!$I:$I,MATCHUP!$A22,SWISSW!$J:$J,MATCHUP!CU$1,SWISSW!$F:$F,"Draw")+COUNTIFS(SWISSW!$I:$I,MATCHUP!CU$1,SWISSW!$J:$J,MATCHUP!$A22)-COUNTIFS(SWISSW!$I:$I,MATCHUP!CU$1,SWISSW!$J:$J,MATCHUP!$A22,SWISSW!$F:$F,"Draw")),"-")</f>
        <v>-</v>
      </c>
      <c r="CV22" s="5" t="str">
        <f ca="1">IFERROR((COUNTIFS(SWISSW!$I:$I,MATCHUP!$A22,SWISSW!$J:$J,MATCHUP!CV$1,SWISSW!$F:$F,"Won")+COUNTIFS(SWISSW!$I:$I,MATCHUP!CV$1,SWISSW!$J:$J,MATCHUP!$A22,SWISSW!$F:$F,"Lost"))/(COUNTIFS(SWISSW!$I:$I,MATCHUP!$A22,SWISSW!$J:$J,MATCHUP!CV$1)-COUNTIFS(SWISSW!$I:$I,MATCHUP!$A22,SWISSW!$J:$J,MATCHUP!CV$1,SWISSW!$F:$F,"Draw")+COUNTIFS(SWISSW!$I:$I,MATCHUP!CV$1,SWISSW!$J:$J,MATCHUP!$A22)-COUNTIFS(SWISSW!$I:$I,MATCHUP!CV$1,SWISSW!$J:$J,MATCHUP!$A22,SWISSW!$F:$F,"Draw")),"-")</f>
        <v>-</v>
      </c>
    </row>
    <row r="23" spans="1:100" ht="55" customHeight="1" x14ac:dyDescent="0.3">
      <c r="A23" s="3" t="str" cm="1">
        <f t="array" aca="1" ref="A23" ca="1">INDIRECT(ADDRESS(ROW(),1,,1,"METABREAK"))</f>
        <v>Bogles</v>
      </c>
      <c r="B23" s="5">
        <f ca="1">IFERROR((COUNTIFS(SWISSW!$I:$I,MATCHUP!$A23,SWISSW!$J:$J,MATCHUP!B$1,SWISSW!$F:$F,"Won")+COUNTIFS(SWISSW!$I:$I,MATCHUP!B$1,SWISSW!$J:$J,MATCHUP!$A23,SWISSW!$F:$F,"Lost"))/(COUNTIFS(SWISSW!$I:$I,MATCHUP!$A23,SWISSW!$J:$J,MATCHUP!B$1)-COUNTIFS(SWISSW!$I:$I,MATCHUP!$A23,SWISSW!$J:$J,MATCHUP!B$1,SWISSW!$F:$F,"Draw")+COUNTIFS(SWISSW!$I:$I,MATCHUP!B$1,SWISSW!$J:$J,MATCHUP!$A23)-COUNTIFS(SWISSW!$I:$I,MATCHUP!B$1,SWISSW!$J:$J,MATCHUP!$A23,SWISSW!$F:$F,"Draw")),"-")</f>
        <v>0.54545454545454541</v>
      </c>
      <c r="C23" s="5">
        <f ca="1">IFERROR((COUNTIFS(SWISSW!$I:$I,MATCHUP!$A23,SWISSW!$J:$J,MATCHUP!C$1,SWISSW!$F:$F,"Won")+COUNTIFS(SWISSW!$I:$I,MATCHUP!C$1,SWISSW!$J:$J,MATCHUP!$A23,SWISSW!$F:$F,"Lost"))/(COUNTIFS(SWISSW!$I:$I,MATCHUP!$A23,SWISSW!$J:$J,MATCHUP!C$1)-COUNTIFS(SWISSW!$I:$I,MATCHUP!$A23,SWISSW!$J:$J,MATCHUP!C$1,SWISSW!$F:$F,"Draw")+COUNTIFS(SWISSW!$I:$I,MATCHUP!C$1,SWISSW!$J:$J,MATCHUP!$A23)-COUNTIFS(SWISSW!$I:$I,MATCHUP!C$1,SWISSW!$J:$J,MATCHUP!$A23,SWISSW!$F:$F,"Draw")),"-")</f>
        <v>0.6</v>
      </c>
      <c r="D23" s="5">
        <f ca="1">IFERROR((COUNTIFS(SWISSW!$I:$I,MATCHUP!$A23,SWISSW!$J:$J,MATCHUP!D$1,SWISSW!$F:$F,"Won")+COUNTIFS(SWISSW!$I:$I,MATCHUP!D$1,SWISSW!$J:$J,MATCHUP!$A23,SWISSW!$F:$F,"Lost"))/(COUNTIFS(SWISSW!$I:$I,MATCHUP!$A23,SWISSW!$J:$J,MATCHUP!D$1)-COUNTIFS(SWISSW!$I:$I,MATCHUP!$A23,SWISSW!$J:$J,MATCHUP!D$1,SWISSW!$F:$F,"Draw")+COUNTIFS(SWISSW!$I:$I,MATCHUP!D$1,SWISSW!$J:$J,MATCHUP!$A23)-COUNTIFS(SWISSW!$I:$I,MATCHUP!D$1,SWISSW!$J:$J,MATCHUP!$A23,SWISSW!$F:$F,"Draw")),"-")</f>
        <v>0.4</v>
      </c>
      <c r="E23" s="5">
        <f ca="1">IFERROR((COUNTIFS(SWISSW!$I:$I,MATCHUP!$A23,SWISSW!$J:$J,MATCHUP!E$1,SWISSW!$F:$F,"Won")+COUNTIFS(SWISSW!$I:$I,MATCHUP!E$1,SWISSW!$J:$J,MATCHUP!$A23,SWISSW!$F:$F,"Lost"))/(COUNTIFS(SWISSW!$I:$I,MATCHUP!$A23,SWISSW!$J:$J,MATCHUP!E$1)-COUNTIFS(SWISSW!$I:$I,MATCHUP!$A23,SWISSW!$J:$J,MATCHUP!E$1,SWISSW!$F:$F,"Draw")+COUNTIFS(SWISSW!$I:$I,MATCHUP!E$1,SWISSW!$J:$J,MATCHUP!$A23)-COUNTIFS(SWISSW!$I:$I,MATCHUP!E$1,SWISSW!$J:$J,MATCHUP!$A23,SWISSW!$F:$F,"Draw")),"-")</f>
        <v>0</v>
      </c>
      <c r="F23" s="5">
        <f ca="1">IFERROR((COUNTIFS(SWISSW!$I:$I,MATCHUP!$A23,SWISSW!$J:$J,MATCHUP!F$1,SWISSW!$F:$F,"Won")+COUNTIFS(SWISSW!$I:$I,MATCHUP!F$1,SWISSW!$J:$J,MATCHUP!$A23,SWISSW!$F:$F,"Lost"))/(COUNTIFS(SWISSW!$I:$I,MATCHUP!$A23,SWISSW!$J:$J,MATCHUP!F$1)-COUNTIFS(SWISSW!$I:$I,MATCHUP!$A23,SWISSW!$J:$J,MATCHUP!F$1,SWISSW!$F:$F,"Draw")+COUNTIFS(SWISSW!$I:$I,MATCHUP!F$1,SWISSW!$J:$J,MATCHUP!$A23)-COUNTIFS(SWISSW!$I:$I,MATCHUP!F$1,SWISSW!$J:$J,MATCHUP!$A23,SWISSW!$F:$F,"Draw")),"-")</f>
        <v>0.83333333333333337</v>
      </c>
      <c r="G23" s="5">
        <f ca="1">IFERROR((COUNTIFS(SWISSW!$I:$I,MATCHUP!$A23,SWISSW!$J:$J,MATCHUP!G$1,SWISSW!$F:$F,"Won")+COUNTIFS(SWISSW!$I:$I,MATCHUP!G$1,SWISSW!$J:$J,MATCHUP!$A23,SWISSW!$F:$F,"Lost"))/(COUNTIFS(SWISSW!$I:$I,MATCHUP!$A23,SWISSW!$J:$J,MATCHUP!G$1)-COUNTIFS(SWISSW!$I:$I,MATCHUP!$A23,SWISSW!$J:$J,MATCHUP!G$1,SWISSW!$F:$F,"Draw")+COUNTIFS(SWISSW!$I:$I,MATCHUP!G$1,SWISSW!$J:$J,MATCHUP!$A23)-COUNTIFS(SWISSW!$I:$I,MATCHUP!G$1,SWISSW!$J:$J,MATCHUP!$A23,SWISSW!$F:$F,"Draw")),"-")</f>
        <v>0.5</v>
      </c>
      <c r="H23" s="5">
        <f ca="1">IFERROR((COUNTIFS(SWISSW!$I:$I,MATCHUP!$A23,SWISSW!$J:$J,MATCHUP!H$1,SWISSW!$F:$F,"Won")+COUNTIFS(SWISSW!$I:$I,MATCHUP!H$1,SWISSW!$J:$J,MATCHUP!$A23,SWISSW!$F:$F,"Lost"))/(COUNTIFS(SWISSW!$I:$I,MATCHUP!$A23,SWISSW!$J:$J,MATCHUP!H$1)-COUNTIFS(SWISSW!$I:$I,MATCHUP!$A23,SWISSW!$J:$J,MATCHUP!H$1,SWISSW!$F:$F,"Draw")+COUNTIFS(SWISSW!$I:$I,MATCHUP!H$1,SWISSW!$J:$J,MATCHUP!$A23)-COUNTIFS(SWISSW!$I:$I,MATCHUP!H$1,SWISSW!$J:$J,MATCHUP!$A23,SWISSW!$F:$F,"Draw")),"-")</f>
        <v>0</v>
      </c>
      <c r="I23" s="5">
        <f ca="1">IFERROR((COUNTIFS(SWISSW!$I:$I,MATCHUP!$A23,SWISSW!$J:$J,MATCHUP!I$1,SWISSW!$F:$F,"Won")+COUNTIFS(SWISSW!$I:$I,MATCHUP!I$1,SWISSW!$J:$J,MATCHUP!$A23,SWISSW!$F:$F,"Lost"))/(COUNTIFS(SWISSW!$I:$I,MATCHUP!$A23,SWISSW!$J:$J,MATCHUP!I$1)-COUNTIFS(SWISSW!$I:$I,MATCHUP!$A23,SWISSW!$J:$J,MATCHUP!I$1,SWISSW!$F:$F,"Draw")+COUNTIFS(SWISSW!$I:$I,MATCHUP!I$1,SWISSW!$J:$J,MATCHUP!$A23)-COUNTIFS(SWISSW!$I:$I,MATCHUP!I$1,SWISSW!$J:$J,MATCHUP!$A23,SWISSW!$F:$F,"Draw")),"-")</f>
        <v>0.25</v>
      </c>
      <c r="J23" s="5">
        <f ca="1">IFERROR((COUNTIFS(SWISSW!$I:$I,MATCHUP!$A23,SWISSW!$J:$J,MATCHUP!J$1,SWISSW!$F:$F,"Won")+COUNTIFS(SWISSW!$I:$I,MATCHUP!J$1,SWISSW!$J:$J,MATCHUP!$A23,SWISSW!$F:$F,"Lost"))/(COUNTIFS(SWISSW!$I:$I,MATCHUP!$A23,SWISSW!$J:$J,MATCHUP!J$1)-COUNTIFS(SWISSW!$I:$I,MATCHUP!$A23,SWISSW!$J:$J,MATCHUP!J$1,SWISSW!$F:$F,"Draw")+COUNTIFS(SWISSW!$I:$I,MATCHUP!J$1,SWISSW!$J:$J,MATCHUP!$A23)-COUNTIFS(SWISSW!$I:$I,MATCHUP!J$1,SWISSW!$J:$J,MATCHUP!$A23,SWISSW!$F:$F,"Draw")),"-")</f>
        <v>0</v>
      </c>
      <c r="K23" s="5">
        <f ca="1">IFERROR((COUNTIFS(SWISSW!$I:$I,MATCHUP!$A23,SWISSW!$J:$J,MATCHUP!K$1,SWISSW!$F:$F,"Won")+COUNTIFS(SWISSW!$I:$I,MATCHUP!K$1,SWISSW!$J:$J,MATCHUP!$A23,SWISSW!$F:$F,"Lost"))/(COUNTIFS(SWISSW!$I:$I,MATCHUP!$A23,SWISSW!$J:$J,MATCHUP!K$1)-COUNTIFS(SWISSW!$I:$I,MATCHUP!$A23,SWISSW!$J:$J,MATCHUP!K$1,SWISSW!$F:$F,"Draw")+COUNTIFS(SWISSW!$I:$I,MATCHUP!K$1,SWISSW!$J:$J,MATCHUP!$A23)-COUNTIFS(SWISSW!$I:$I,MATCHUP!K$1,SWISSW!$J:$J,MATCHUP!$A23,SWISSW!$F:$F,"Draw")),"-")</f>
        <v>1</v>
      </c>
      <c r="L23" s="5" t="str">
        <f ca="1">IFERROR((COUNTIFS(SWISSW!$I:$I,MATCHUP!$A23,SWISSW!$J:$J,MATCHUP!L$1,SWISSW!$F:$F,"Won")+COUNTIFS(SWISSW!$I:$I,MATCHUP!L$1,SWISSW!$J:$J,MATCHUP!$A23,SWISSW!$F:$F,"Lost"))/(COUNTIFS(SWISSW!$I:$I,MATCHUP!$A23,SWISSW!$J:$J,MATCHUP!L$1)-COUNTIFS(SWISSW!$I:$I,MATCHUP!$A23,SWISSW!$J:$J,MATCHUP!L$1,SWISSW!$F:$F,"Draw")+COUNTIFS(SWISSW!$I:$I,MATCHUP!L$1,SWISSW!$J:$J,MATCHUP!$A23)-COUNTIFS(SWISSW!$I:$I,MATCHUP!L$1,SWISSW!$J:$J,MATCHUP!$A23,SWISSW!$F:$F,"Draw")),"-")</f>
        <v>-</v>
      </c>
      <c r="M23" s="5" t="str">
        <f ca="1">IFERROR((COUNTIFS(SWISSW!$I:$I,MATCHUP!$A23,SWISSW!$J:$J,MATCHUP!M$1,SWISSW!$F:$F,"Won")+COUNTIFS(SWISSW!$I:$I,MATCHUP!M$1,SWISSW!$J:$J,MATCHUP!$A23,SWISSW!$F:$F,"Lost"))/(COUNTIFS(SWISSW!$I:$I,MATCHUP!$A23,SWISSW!$J:$J,MATCHUP!M$1)-COUNTIFS(SWISSW!$I:$I,MATCHUP!$A23,SWISSW!$J:$J,MATCHUP!M$1,SWISSW!$F:$F,"Draw")+COUNTIFS(SWISSW!$I:$I,MATCHUP!M$1,SWISSW!$J:$J,MATCHUP!$A23)-COUNTIFS(SWISSW!$I:$I,MATCHUP!M$1,SWISSW!$J:$J,MATCHUP!$A23,SWISSW!$F:$F,"Draw")),"-")</f>
        <v>-</v>
      </c>
      <c r="N23" s="5">
        <f ca="1">IFERROR((COUNTIFS(SWISSW!$I:$I,MATCHUP!$A23,SWISSW!$J:$J,MATCHUP!N$1,SWISSW!$F:$F,"Won")+COUNTIFS(SWISSW!$I:$I,MATCHUP!N$1,SWISSW!$J:$J,MATCHUP!$A23,SWISSW!$F:$F,"Lost"))/(COUNTIFS(SWISSW!$I:$I,MATCHUP!$A23,SWISSW!$J:$J,MATCHUP!N$1)-COUNTIFS(SWISSW!$I:$I,MATCHUP!$A23,SWISSW!$J:$J,MATCHUP!N$1,SWISSW!$F:$F,"Draw")+COUNTIFS(SWISSW!$I:$I,MATCHUP!N$1,SWISSW!$J:$J,MATCHUP!$A23)-COUNTIFS(SWISSW!$I:$I,MATCHUP!N$1,SWISSW!$J:$J,MATCHUP!$A23,SWISSW!$F:$F,"Draw")),"-")</f>
        <v>0</v>
      </c>
      <c r="O23" s="5" t="str">
        <f ca="1">IFERROR((COUNTIFS(SWISSW!$I:$I,MATCHUP!$A23,SWISSW!$J:$J,MATCHUP!O$1,SWISSW!$F:$F,"Won")+COUNTIFS(SWISSW!$I:$I,MATCHUP!O$1,SWISSW!$J:$J,MATCHUP!$A23,SWISSW!$F:$F,"Lost"))/(COUNTIFS(SWISSW!$I:$I,MATCHUP!$A23,SWISSW!$J:$J,MATCHUP!O$1)-COUNTIFS(SWISSW!$I:$I,MATCHUP!$A23,SWISSW!$J:$J,MATCHUP!O$1,SWISSW!$F:$F,"Draw")+COUNTIFS(SWISSW!$I:$I,MATCHUP!O$1,SWISSW!$J:$J,MATCHUP!$A23)-COUNTIFS(SWISSW!$I:$I,MATCHUP!O$1,SWISSW!$J:$J,MATCHUP!$A23,SWISSW!$F:$F,"Draw")),"-")</f>
        <v>-</v>
      </c>
      <c r="P23" s="5">
        <f ca="1">IFERROR((COUNTIFS(SWISSW!$I:$I,MATCHUP!$A23,SWISSW!$J:$J,MATCHUP!P$1,SWISSW!$F:$F,"Won")+COUNTIFS(SWISSW!$I:$I,MATCHUP!P$1,SWISSW!$J:$J,MATCHUP!$A23,SWISSW!$F:$F,"Lost"))/(COUNTIFS(SWISSW!$I:$I,MATCHUP!$A23,SWISSW!$J:$J,MATCHUP!P$1)-COUNTIFS(SWISSW!$I:$I,MATCHUP!$A23,SWISSW!$J:$J,MATCHUP!P$1,SWISSW!$F:$F,"Draw")+COUNTIFS(SWISSW!$I:$I,MATCHUP!P$1,SWISSW!$J:$J,MATCHUP!$A23)-COUNTIFS(SWISSW!$I:$I,MATCHUP!P$1,SWISSW!$J:$J,MATCHUP!$A23,SWISSW!$F:$F,"Draw")),"-")</f>
        <v>0</v>
      </c>
      <c r="Q23" s="5">
        <f ca="1">IFERROR((COUNTIFS(SWISSW!$I:$I,MATCHUP!$A23,SWISSW!$J:$J,MATCHUP!Q$1,SWISSW!$F:$F,"Won")+COUNTIFS(SWISSW!$I:$I,MATCHUP!Q$1,SWISSW!$J:$J,MATCHUP!$A23,SWISSW!$F:$F,"Lost"))/(COUNTIFS(SWISSW!$I:$I,MATCHUP!$A23,SWISSW!$J:$J,MATCHUP!Q$1)-COUNTIFS(SWISSW!$I:$I,MATCHUP!$A23,SWISSW!$J:$J,MATCHUP!Q$1,SWISSW!$F:$F,"Draw")+COUNTIFS(SWISSW!$I:$I,MATCHUP!Q$1,SWISSW!$J:$J,MATCHUP!$A23)-COUNTIFS(SWISSW!$I:$I,MATCHUP!Q$1,SWISSW!$J:$J,MATCHUP!$A23,SWISSW!$F:$F,"Draw")),"-")</f>
        <v>0</v>
      </c>
      <c r="R23" s="5">
        <f ca="1">IFERROR((COUNTIFS(SWISSW!$I:$I,MATCHUP!$A23,SWISSW!$J:$J,MATCHUP!R$1,SWISSW!$F:$F,"Won")+COUNTIFS(SWISSW!$I:$I,MATCHUP!R$1,SWISSW!$J:$J,MATCHUP!$A23,SWISSW!$F:$F,"Lost"))/(COUNTIFS(SWISSW!$I:$I,MATCHUP!$A23,SWISSW!$J:$J,MATCHUP!R$1)-COUNTIFS(SWISSW!$I:$I,MATCHUP!$A23,SWISSW!$J:$J,MATCHUP!R$1,SWISSW!$F:$F,"Draw")+COUNTIFS(SWISSW!$I:$I,MATCHUP!R$1,SWISSW!$J:$J,MATCHUP!$A23)-COUNTIFS(SWISSW!$I:$I,MATCHUP!R$1,SWISSW!$J:$J,MATCHUP!$A23,SWISSW!$F:$F,"Draw")),"-")</f>
        <v>0.5</v>
      </c>
      <c r="S23" s="5">
        <f ca="1">IFERROR((COUNTIFS(SWISSW!$I:$I,MATCHUP!$A23,SWISSW!$J:$J,MATCHUP!S$1,SWISSW!$F:$F,"Won")+COUNTIFS(SWISSW!$I:$I,MATCHUP!S$1,SWISSW!$J:$J,MATCHUP!$A23,SWISSW!$F:$F,"Lost"))/(COUNTIFS(SWISSW!$I:$I,MATCHUP!$A23,SWISSW!$J:$J,MATCHUP!S$1)-COUNTIFS(SWISSW!$I:$I,MATCHUP!$A23,SWISSW!$J:$J,MATCHUP!S$1,SWISSW!$F:$F,"Draw")+COUNTIFS(SWISSW!$I:$I,MATCHUP!S$1,SWISSW!$J:$J,MATCHUP!$A23)-COUNTIFS(SWISSW!$I:$I,MATCHUP!S$1,SWISSW!$J:$J,MATCHUP!$A23,SWISSW!$F:$F,"Draw")),"-")</f>
        <v>0.5</v>
      </c>
      <c r="T23" s="5" t="str">
        <f ca="1">IFERROR((COUNTIFS(SWISSW!$I:$I,MATCHUP!$A23,SWISSW!$J:$J,MATCHUP!T$1,SWISSW!$F:$F,"Won")+COUNTIFS(SWISSW!$I:$I,MATCHUP!T$1,SWISSW!$J:$J,MATCHUP!$A23,SWISSW!$F:$F,"Lost"))/(COUNTIFS(SWISSW!$I:$I,MATCHUP!$A23,SWISSW!$J:$J,MATCHUP!T$1)-COUNTIFS(SWISSW!$I:$I,MATCHUP!$A23,SWISSW!$J:$J,MATCHUP!T$1,SWISSW!$F:$F,"Draw")+COUNTIFS(SWISSW!$I:$I,MATCHUP!T$1,SWISSW!$J:$J,MATCHUP!$A23)-COUNTIFS(SWISSW!$I:$I,MATCHUP!T$1,SWISSW!$J:$J,MATCHUP!$A23,SWISSW!$F:$F,"Draw")),"-")</f>
        <v>-</v>
      </c>
      <c r="U23" s="5">
        <f ca="1">IFERROR((COUNTIFS(SWISSW!$I:$I,MATCHUP!$A23,SWISSW!$J:$J,MATCHUP!U$1,SWISSW!$F:$F,"Won")+COUNTIFS(SWISSW!$I:$I,MATCHUP!U$1,SWISSW!$J:$J,MATCHUP!$A23,SWISSW!$F:$F,"Lost"))/(COUNTIFS(SWISSW!$I:$I,MATCHUP!$A23,SWISSW!$J:$J,MATCHUP!U$1)-COUNTIFS(SWISSW!$I:$I,MATCHUP!$A23,SWISSW!$J:$J,MATCHUP!U$1,SWISSW!$F:$F,"Draw")+COUNTIFS(SWISSW!$I:$I,MATCHUP!U$1,SWISSW!$J:$J,MATCHUP!$A23)-COUNTIFS(SWISSW!$I:$I,MATCHUP!U$1,SWISSW!$J:$J,MATCHUP!$A23,SWISSW!$F:$F,"Draw")),"-")</f>
        <v>1</v>
      </c>
      <c r="V23" s="5">
        <f ca="1">IFERROR((COUNTIFS(SWISSW!$I:$I,MATCHUP!$A23,SWISSW!$J:$J,MATCHUP!V$1,SWISSW!$F:$F,"Won")+COUNTIFS(SWISSW!$I:$I,MATCHUP!V$1,SWISSW!$J:$J,MATCHUP!$A23,SWISSW!$F:$F,"Lost"))/(COUNTIFS(SWISSW!$I:$I,MATCHUP!$A23,SWISSW!$J:$J,MATCHUP!V$1)-COUNTIFS(SWISSW!$I:$I,MATCHUP!$A23,SWISSW!$J:$J,MATCHUP!V$1,SWISSW!$F:$F,"Draw")+COUNTIFS(SWISSW!$I:$I,MATCHUP!V$1,SWISSW!$J:$J,MATCHUP!$A23)-COUNTIFS(SWISSW!$I:$I,MATCHUP!V$1,SWISSW!$J:$J,MATCHUP!$A23,SWISSW!$F:$F,"Draw")),"-")</f>
        <v>0.5</v>
      </c>
      <c r="W23" s="5" t="str">
        <f ca="1">IFERROR((COUNTIFS(SWISSW!$I:$I,MATCHUP!$A23,SWISSW!$J:$J,MATCHUP!W$1,SWISSW!$F:$F,"Won")+COUNTIFS(SWISSW!$I:$I,MATCHUP!W$1,SWISSW!$J:$J,MATCHUP!$A23,SWISSW!$F:$F,"Lost"))/(COUNTIFS(SWISSW!$I:$I,MATCHUP!$A23,SWISSW!$J:$J,MATCHUP!W$1)-COUNTIFS(SWISSW!$I:$I,MATCHUP!$A23,SWISSW!$J:$J,MATCHUP!W$1,SWISSW!$F:$F,"Draw")+COUNTIFS(SWISSW!$I:$I,MATCHUP!W$1,SWISSW!$J:$J,MATCHUP!$A23)-COUNTIFS(SWISSW!$I:$I,MATCHUP!W$1,SWISSW!$J:$J,MATCHUP!$A23,SWISSW!$F:$F,"Draw")),"-")</f>
        <v>-</v>
      </c>
      <c r="X23" s="5">
        <f ca="1">IFERROR((COUNTIFS(SWISSW!$I:$I,MATCHUP!$A23,SWISSW!$J:$J,MATCHUP!X$1,SWISSW!$F:$F,"Won")+COUNTIFS(SWISSW!$I:$I,MATCHUP!X$1,SWISSW!$J:$J,MATCHUP!$A23,SWISSW!$F:$F,"Lost"))/(COUNTIFS(SWISSW!$I:$I,MATCHUP!$A23,SWISSW!$J:$J,MATCHUP!X$1)-COUNTIFS(SWISSW!$I:$I,MATCHUP!$A23,SWISSW!$J:$J,MATCHUP!X$1,SWISSW!$F:$F,"Draw")+COUNTIFS(SWISSW!$I:$I,MATCHUP!X$1,SWISSW!$J:$J,MATCHUP!$A23)-COUNTIFS(SWISSW!$I:$I,MATCHUP!X$1,SWISSW!$J:$J,MATCHUP!$A23,SWISSW!$F:$F,"Draw")),"-")</f>
        <v>0</v>
      </c>
      <c r="Y23" s="5">
        <f ca="1">IFERROR((COUNTIFS(SWISSW!$I:$I,MATCHUP!$A23,SWISSW!$J:$J,MATCHUP!Y$1,SWISSW!$F:$F,"Won")+COUNTIFS(SWISSW!$I:$I,MATCHUP!Y$1,SWISSW!$J:$J,MATCHUP!$A23,SWISSW!$F:$F,"Lost"))/(COUNTIFS(SWISSW!$I:$I,MATCHUP!$A23,SWISSW!$J:$J,MATCHUP!Y$1)-COUNTIFS(SWISSW!$I:$I,MATCHUP!$A23,SWISSW!$J:$J,MATCHUP!Y$1,SWISSW!$F:$F,"Draw")+COUNTIFS(SWISSW!$I:$I,MATCHUP!Y$1,SWISSW!$J:$J,MATCHUP!$A23)-COUNTIFS(SWISSW!$I:$I,MATCHUP!Y$1,SWISSW!$J:$J,MATCHUP!$A23,SWISSW!$F:$F,"Draw")),"-")</f>
        <v>0.5</v>
      </c>
      <c r="Z23" s="5" t="str">
        <f ca="1">IFERROR((COUNTIFS(SWISSW!$I:$I,MATCHUP!$A23,SWISSW!$J:$J,MATCHUP!Z$1,SWISSW!$F:$F,"Won")+COUNTIFS(SWISSW!$I:$I,MATCHUP!Z$1,SWISSW!$J:$J,MATCHUP!$A23,SWISSW!$F:$F,"Lost"))/(COUNTIFS(SWISSW!$I:$I,MATCHUP!$A23,SWISSW!$J:$J,MATCHUP!Z$1)-COUNTIFS(SWISSW!$I:$I,MATCHUP!$A23,SWISSW!$J:$J,MATCHUP!Z$1,SWISSW!$F:$F,"Draw")+COUNTIFS(SWISSW!$I:$I,MATCHUP!Z$1,SWISSW!$J:$J,MATCHUP!$A23)-COUNTIFS(SWISSW!$I:$I,MATCHUP!Z$1,SWISSW!$J:$J,MATCHUP!$A23,SWISSW!$F:$F,"Draw")),"-")</f>
        <v>-</v>
      </c>
      <c r="AA23" s="5" t="str">
        <f ca="1">IFERROR((COUNTIFS(SWISSW!$I:$I,MATCHUP!$A23,SWISSW!$J:$J,MATCHUP!AA$1,SWISSW!$F:$F,"Won")+COUNTIFS(SWISSW!$I:$I,MATCHUP!AA$1,SWISSW!$J:$J,MATCHUP!$A23,SWISSW!$F:$F,"Lost"))/(COUNTIFS(SWISSW!$I:$I,MATCHUP!$A23,SWISSW!$J:$J,MATCHUP!AA$1)-COUNTIFS(SWISSW!$I:$I,MATCHUP!$A23,SWISSW!$J:$J,MATCHUP!AA$1,SWISSW!$F:$F,"Draw")+COUNTIFS(SWISSW!$I:$I,MATCHUP!AA$1,SWISSW!$J:$J,MATCHUP!$A23)-COUNTIFS(SWISSW!$I:$I,MATCHUP!AA$1,SWISSW!$J:$J,MATCHUP!$A23,SWISSW!$F:$F,"Draw")),"-")</f>
        <v>-</v>
      </c>
      <c r="AB23" s="5">
        <f ca="1">IFERROR((COUNTIFS(SWISSW!$I:$I,MATCHUP!$A23,SWISSW!$J:$J,MATCHUP!AB$1,SWISSW!$F:$F,"Won")+COUNTIFS(SWISSW!$I:$I,MATCHUP!AB$1,SWISSW!$J:$J,MATCHUP!$A23,SWISSW!$F:$F,"Lost"))/(COUNTIFS(SWISSW!$I:$I,MATCHUP!$A23,SWISSW!$J:$J,MATCHUP!AB$1)-COUNTIFS(SWISSW!$I:$I,MATCHUP!$A23,SWISSW!$J:$J,MATCHUP!AB$1,SWISSW!$F:$F,"Draw")+COUNTIFS(SWISSW!$I:$I,MATCHUP!AB$1,SWISSW!$J:$J,MATCHUP!$A23)-COUNTIFS(SWISSW!$I:$I,MATCHUP!AB$1,SWISSW!$J:$J,MATCHUP!$A23,SWISSW!$F:$F,"Draw")),"-")</f>
        <v>0.5</v>
      </c>
      <c r="AC23" s="5">
        <f ca="1">IFERROR((COUNTIFS(SWISSW!$I:$I,MATCHUP!$A23,SWISSW!$J:$J,MATCHUP!AC$1,SWISSW!$F:$F,"Won")+COUNTIFS(SWISSW!$I:$I,MATCHUP!AC$1,SWISSW!$J:$J,MATCHUP!$A23,SWISSW!$F:$F,"Lost"))/(COUNTIFS(SWISSW!$I:$I,MATCHUP!$A23,SWISSW!$J:$J,MATCHUP!AC$1)-COUNTIFS(SWISSW!$I:$I,MATCHUP!$A23,SWISSW!$J:$J,MATCHUP!AC$1,SWISSW!$F:$F,"Draw")+COUNTIFS(SWISSW!$I:$I,MATCHUP!AC$1,SWISSW!$J:$J,MATCHUP!$A23)-COUNTIFS(SWISSW!$I:$I,MATCHUP!AC$1,SWISSW!$J:$J,MATCHUP!$A23,SWISSW!$F:$F,"Draw")),"-")</f>
        <v>1</v>
      </c>
      <c r="AD23" s="5" t="str">
        <f ca="1">IFERROR((COUNTIFS(SWISSW!$I:$I,MATCHUP!$A23,SWISSW!$J:$J,MATCHUP!AD$1,SWISSW!$F:$F,"Won")+COUNTIFS(SWISSW!$I:$I,MATCHUP!AD$1,SWISSW!$J:$J,MATCHUP!$A23,SWISSW!$F:$F,"Lost"))/(COUNTIFS(SWISSW!$I:$I,MATCHUP!$A23,SWISSW!$J:$J,MATCHUP!AD$1)-COUNTIFS(SWISSW!$I:$I,MATCHUP!$A23,SWISSW!$J:$J,MATCHUP!AD$1,SWISSW!$F:$F,"Draw")+COUNTIFS(SWISSW!$I:$I,MATCHUP!AD$1,SWISSW!$J:$J,MATCHUP!$A23)-COUNTIFS(SWISSW!$I:$I,MATCHUP!AD$1,SWISSW!$J:$J,MATCHUP!$A23,SWISSW!$F:$F,"Draw")),"-")</f>
        <v>-</v>
      </c>
      <c r="AE23" s="5" t="str">
        <f ca="1">IFERROR((COUNTIFS(SWISSW!$I:$I,MATCHUP!$A23,SWISSW!$J:$J,MATCHUP!AE$1,SWISSW!$F:$F,"Won")+COUNTIFS(SWISSW!$I:$I,MATCHUP!AE$1,SWISSW!$J:$J,MATCHUP!$A23,SWISSW!$F:$F,"Lost"))/(COUNTIFS(SWISSW!$I:$I,MATCHUP!$A23,SWISSW!$J:$J,MATCHUP!AE$1)-COUNTIFS(SWISSW!$I:$I,MATCHUP!$A23,SWISSW!$J:$J,MATCHUP!AE$1,SWISSW!$F:$F,"Draw")+COUNTIFS(SWISSW!$I:$I,MATCHUP!AE$1,SWISSW!$J:$J,MATCHUP!$A23)-COUNTIFS(SWISSW!$I:$I,MATCHUP!AE$1,SWISSW!$J:$J,MATCHUP!$A23,SWISSW!$F:$F,"Draw")),"-")</f>
        <v>-</v>
      </c>
      <c r="AF23" s="5" t="str">
        <f ca="1">IFERROR((COUNTIFS(SWISSW!$I:$I,MATCHUP!$A23,SWISSW!$J:$J,MATCHUP!AF$1,SWISSW!$F:$F,"Won")+COUNTIFS(SWISSW!$I:$I,MATCHUP!AF$1,SWISSW!$J:$J,MATCHUP!$A23,SWISSW!$F:$F,"Lost"))/(COUNTIFS(SWISSW!$I:$I,MATCHUP!$A23,SWISSW!$J:$J,MATCHUP!AF$1)-COUNTIFS(SWISSW!$I:$I,MATCHUP!$A23,SWISSW!$J:$J,MATCHUP!AF$1,SWISSW!$F:$F,"Draw")+COUNTIFS(SWISSW!$I:$I,MATCHUP!AF$1,SWISSW!$J:$J,MATCHUP!$A23)-COUNTIFS(SWISSW!$I:$I,MATCHUP!AF$1,SWISSW!$J:$J,MATCHUP!$A23,SWISSW!$F:$F,"Draw")),"-")</f>
        <v>-</v>
      </c>
      <c r="AG23" s="5">
        <f ca="1">IFERROR((COUNTIFS(SWISSW!$I:$I,MATCHUP!$A23,SWISSW!$J:$J,MATCHUP!AG$1,SWISSW!$F:$F,"Won")+COUNTIFS(SWISSW!$I:$I,MATCHUP!AG$1,SWISSW!$J:$J,MATCHUP!$A23,SWISSW!$F:$F,"Lost"))/(COUNTIFS(SWISSW!$I:$I,MATCHUP!$A23,SWISSW!$J:$J,MATCHUP!AG$1)-COUNTIFS(SWISSW!$I:$I,MATCHUP!$A23,SWISSW!$J:$J,MATCHUP!AG$1,SWISSW!$F:$F,"Draw")+COUNTIFS(SWISSW!$I:$I,MATCHUP!AG$1,SWISSW!$J:$J,MATCHUP!$A23)-COUNTIFS(SWISSW!$I:$I,MATCHUP!AG$1,SWISSW!$J:$J,MATCHUP!$A23,SWISSW!$F:$F,"Draw")),"-")</f>
        <v>0</v>
      </c>
      <c r="AH23" s="5">
        <f ca="1">IFERROR((COUNTIFS(SWISSW!$I:$I,MATCHUP!$A23,SWISSW!$J:$J,MATCHUP!AH$1,SWISSW!$F:$F,"Won")+COUNTIFS(SWISSW!$I:$I,MATCHUP!AH$1,SWISSW!$J:$J,MATCHUP!$A23,SWISSW!$F:$F,"Lost"))/(COUNTIFS(SWISSW!$I:$I,MATCHUP!$A23,SWISSW!$J:$J,MATCHUP!AH$1)-COUNTIFS(SWISSW!$I:$I,MATCHUP!$A23,SWISSW!$J:$J,MATCHUP!AH$1,SWISSW!$F:$F,"Draw")+COUNTIFS(SWISSW!$I:$I,MATCHUP!AH$1,SWISSW!$J:$J,MATCHUP!$A23)-COUNTIFS(SWISSW!$I:$I,MATCHUP!AH$1,SWISSW!$J:$J,MATCHUP!$A23,SWISSW!$F:$F,"Draw")),"-")</f>
        <v>0</v>
      </c>
      <c r="AI23" s="5" t="str">
        <f ca="1">IFERROR((COUNTIFS(SWISSW!$I:$I,MATCHUP!$A23,SWISSW!$J:$J,MATCHUP!AI$1,SWISSW!$F:$F,"Won")+COUNTIFS(SWISSW!$I:$I,MATCHUP!AI$1,SWISSW!$J:$J,MATCHUP!$A23,SWISSW!$F:$F,"Lost"))/(COUNTIFS(SWISSW!$I:$I,MATCHUP!$A23,SWISSW!$J:$J,MATCHUP!AI$1)-COUNTIFS(SWISSW!$I:$I,MATCHUP!$A23,SWISSW!$J:$J,MATCHUP!AI$1,SWISSW!$F:$F,"Draw")+COUNTIFS(SWISSW!$I:$I,MATCHUP!AI$1,SWISSW!$J:$J,MATCHUP!$A23)-COUNTIFS(SWISSW!$I:$I,MATCHUP!AI$1,SWISSW!$J:$J,MATCHUP!$A23,SWISSW!$F:$F,"Draw")),"-")</f>
        <v>-</v>
      </c>
      <c r="AJ23" s="5" t="str">
        <f ca="1">IFERROR((COUNTIFS(SWISSW!$I:$I,MATCHUP!$A23,SWISSW!$J:$J,MATCHUP!AJ$1,SWISSW!$F:$F,"Won")+COUNTIFS(SWISSW!$I:$I,MATCHUP!AJ$1,SWISSW!$J:$J,MATCHUP!$A23,SWISSW!$F:$F,"Lost"))/(COUNTIFS(SWISSW!$I:$I,MATCHUP!$A23,SWISSW!$J:$J,MATCHUP!AJ$1)-COUNTIFS(SWISSW!$I:$I,MATCHUP!$A23,SWISSW!$J:$J,MATCHUP!AJ$1,SWISSW!$F:$F,"Draw")+COUNTIFS(SWISSW!$I:$I,MATCHUP!AJ$1,SWISSW!$J:$J,MATCHUP!$A23)-COUNTIFS(SWISSW!$I:$I,MATCHUP!AJ$1,SWISSW!$J:$J,MATCHUP!$A23,SWISSW!$F:$F,"Draw")),"-")</f>
        <v>-</v>
      </c>
      <c r="AK23" s="5" t="str">
        <f ca="1">IFERROR((COUNTIFS(SWISSW!$I:$I,MATCHUP!$A23,SWISSW!$J:$J,MATCHUP!AK$1,SWISSW!$F:$F,"Won")+COUNTIFS(SWISSW!$I:$I,MATCHUP!AK$1,SWISSW!$J:$J,MATCHUP!$A23,SWISSW!$F:$F,"Lost"))/(COUNTIFS(SWISSW!$I:$I,MATCHUP!$A23,SWISSW!$J:$J,MATCHUP!AK$1)-COUNTIFS(SWISSW!$I:$I,MATCHUP!$A23,SWISSW!$J:$J,MATCHUP!AK$1,SWISSW!$F:$F,"Draw")+COUNTIFS(SWISSW!$I:$I,MATCHUP!AK$1,SWISSW!$J:$J,MATCHUP!$A23)-COUNTIFS(SWISSW!$I:$I,MATCHUP!AK$1,SWISSW!$J:$J,MATCHUP!$A23,SWISSW!$F:$F,"Draw")),"-")</f>
        <v>-</v>
      </c>
      <c r="AL23" s="5">
        <f ca="1">IFERROR((COUNTIFS(SWISSW!$I:$I,MATCHUP!$A23,SWISSW!$J:$J,MATCHUP!AL$1,SWISSW!$F:$F,"Won")+COUNTIFS(SWISSW!$I:$I,MATCHUP!AL$1,SWISSW!$J:$J,MATCHUP!$A23,SWISSW!$F:$F,"Lost"))/(COUNTIFS(SWISSW!$I:$I,MATCHUP!$A23,SWISSW!$J:$J,MATCHUP!AL$1)-COUNTIFS(SWISSW!$I:$I,MATCHUP!$A23,SWISSW!$J:$J,MATCHUP!AL$1,SWISSW!$F:$F,"Draw")+COUNTIFS(SWISSW!$I:$I,MATCHUP!AL$1,SWISSW!$J:$J,MATCHUP!$A23)-COUNTIFS(SWISSW!$I:$I,MATCHUP!AL$1,SWISSW!$J:$J,MATCHUP!$A23,SWISSW!$F:$F,"Draw")),"-")</f>
        <v>0</v>
      </c>
      <c r="AM23" s="5" t="str">
        <f ca="1">IFERROR((COUNTIFS(SWISSW!$I:$I,MATCHUP!$A23,SWISSW!$J:$J,MATCHUP!AM$1,SWISSW!$F:$F,"Won")+COUNTIFS(SWISSW!$I:$I,MATCHUP!AM$1,SWISSW!$J:$J,MATCHUP!$A23,SWISSW!$F:$F,"Lost"))/(COUNTIFS(SWISSW!$I:$I,MATCHUP!$A23,SWISSW!$J:$J,MATCHUP!AM$1)-COUNTIFS(SWISSW!$I:$I,MATCHUP!$A23,SWISSW!$J:$J,MATCHUP!AM$1,SWISSW!$F:$F,"Draw")+COUNTIFS(SWISSW!$I:$I,MATCHUP!AM$1,SWISSW!$J:$J,MATCHUP!$A23)-COUNTIFS(SWISSW!$I:$I,MATCHUP!AM$1,SWISSW!$J:$J,MATCHUP!$A23,SWISSW!$F:$F,"Draw")),"-")</f>
        <v>-</v>
      </c>
      <c r="AN23" s="5">
        <f ca="1">IFERROR((COUNTIFS(SWISSW!$I:$I,MATCHUP!$A23,SWISSW!$J:$J,MATCHUP!AN$1,SWISSW!$F:$F,"Won")+COUNTIFS(SWISSW!$I:$I,MATCHUP!AN$1,SWISSW!$J:$J,MATCHUP!$A23,SWISSW!$F:$F,"Lost"))/(COUNTIFS(SWISSW!$I:$I,MATCHUP!$A23,SWISSW!$J:$J,MATCHUP!AN$1)-COUNTIFS(SWISSW!$I:$I,MATCHUP!$A23,SWISSW!$J:$J,MATCHUP!AN$1,SWISSW!$F:$F,"Draw")+COUNTIFS(SWISSW!$I:$I,MATCHUP!AN$1,SWISSW!$J:$J,MATCHUP!$A23)-COUNTIFS(SWISSW!$I:$I,MATCHUP!AN$1,SWISSW!$J:$J,MATCHUP!$A23,SWISSW!$F:$F,"Draw")),"-")</f>
        <v>1</v>
      </c>
      <c r="AO23" s="5" t="str">
        <f ca="1">IFERROR((COUNTIFS(SWISSW!$I:$I,MATCHUP!$A23,SWISSW!$J:$J,MATCHUP!AO$1,SWISSW!$F:$F,"Won")+COUNTIFS(SWISSW!$I:$I,MATCHUP!AO$1,SWISSW!$J:$J,MATCHUP!$A23,SWISSW!$F:$F,"Lost"))/(COUNTIFS(SWISSW!$I:$I,MATCHUP!$A23,SWISSW!$J:$J,MATCHUP!AO$1)-COUNTIFS(SWISSW!$I:$I,MATCHUP!$A23,SWISSW!$J:$J,MATCHUP!AO$1,SWISSW!$F:$F,"Draw")+COUNTIFS(SWISSW!$I:$I,MATCHUP!AO$1,SWISSW!$J:$J,MATCHUP!$A23)-COUNTIFS(SWISSW!$I:$I,MATCHUP!AO$1,SWISSW!$J:$J,MATCHUP!$A23,SWISSW!$F:$F,"Draw")),"-")</f>
        <v>-</v>
      </c>
      <c r="AP23" s="5" t="str">
        <f ca="1">IFERROR((COUNTIFS(SWISSW!$I:$I,MATCHUP!$A23,SWISSW!$J:$J,MATCHUP!AP$1,SWISSW!$F:$F,"Won")+COUNTIFS(SWISSW!$I:$I,MATCHUP!AP$1,SWISSW!$J:$J,MATCHUP!$A23,SWISSW!$F:$F,"Lost"))/(COUNTIFS(SWISSW!$I:$I,MATCHUP!$A23,SWISSW!$J:$J,MATCHUP!AP$1)-COUNTIFS(SWISSW!$I:$I,MATCHUP!$A23,SWISSW!$J:$J,MATCHUP!AP$1,SWISSW!$F:$F,"Draw")+COUNTIFS(SWISSW!$I:$I,MATCHUP!AP$1,SWISSW!$J:$J,MATCHUP!$A23)-COUNTIFS(SWISSW!$I:$I,MATCHUP!AP$1,SWISSW!$J:$J,MATCHUP!$A23,SWISSW!$F:$F,"Draw")),"-")</f>
        <v>-</v>
      </c>
      <c r="AQ23" s="5" t="str">
        <f ca="1">IFERROR((COUNTIFS(SWISSW!$I:$I,MATCHUP!$A23,SWISSW!$J:$J,MATCHUP!AQ$1,SWISSW!$F:$F,"Won")+COUNTIFS(SWISSW!$I:$I,MATCHUP!AQ$1,SWISSW!$J:$J,MATCHUP!$A23,SWISSW!$F:$F,"Lost"))/(COUNTIFS(SWISSW!$I:$I,MATCHUP!$A23,SWISSW!$J:$J,MATCHUP!AQ$1)-COUNTIFS(SWISSW!$I:$I,MATCHUP!$A23,SWISSW!$J:$J,MATCHUP!AQ$1,SWISSW!$F:$F,"Draw")+COUNTIFS(SWISSW!$I:$I,MATCHUP!AQ$1,SWISSW!$J:$J,MATCHUP!$A23)-COUNTIFS(SWISSW!$I:$I,MATCHUP!AQ$1,SWISSW!$J:$J,MATCHUP!$A23,SWISSW!$F:$F,"Draw")),"-")</f>
        <v>-</v>
      </c>
      <c r="AR23" s="5" t="str">
        <f ca="1">IFERROR((COUNTIFS(SWISSW!$I:$I,MATCHUP!$A23,SWISSW!$J:$J,MATCHUP!AR$1,SWISSW!$F:$F,"Won")+COUNTIFS(SWISSW!$I:$I,MATCHUP!AR$1,SWISSW!$J:$J,MATCHUP!$A23,SWISSW!$F:$F,"Lost"))/(COUNTIFS(SWISSW!$I:$I,MATCHUP!$A23,SWISSW!$J:$J,MATCHUP!AR$1)-COUNTIFS(SWISSW!$I:$I,MATCHUP!$A23,SWISSW!$J:$J,MATCHUP!AR$1,SWISSW!$F:$F,"Draw")+COUNTIFS(SWISSW!$I:$I,MATCHUP!AR$1,SWISSW!$J:$J,MATCHUP!$A23)-COUNTIFS(SWISSW!$I:$I,MATCHUP!AR$1,SWISSW!$J:$J,MATCHUP!$A23,SWISSW!$F:$F,"Draw")),"-")</f>
        <v>-</v>
      </c>
      <c r="AS23" s="5" t="str">
        <f ca="1">IFERROR((COUNTIFS(SWISSW!$I:$I,MATCHUP!$A23,SWISSW!$J:$J,MATCHUP!AS$1,SWISSW!$F:$F,"Won")+COUNTIFS(SWISSW!$I:$I,MATCHUP!AS$1,SWISSW!$J:$J,MATCHUP!$A23,SWISSW!$F:$F,"Lost"))/(COUNTIFS(SWISSW!$I:$I,MATCHUP!$A23,SWISSW!$J:$J,MATCHUP!AS$1)-COUNTIFS(SWISSW!$I:$I,MATCHUP!$A23,SWISSW!$J:$J,MATCHUP!AS$1,SWISSW!$F:$F,"Draw")+COUNTIFS(SWISSW!$I:$I,MATCHUP!AS$1,SWISSW!$J:$J,MATCHUP!$A23)-COUNTIFS(SWISSW!$I:$I,MATCHUP!AS$1,SWISSW!$J:$J,MATCHUP!$A23,SWISSW!$F:$F,"Draw")),"-")</f>
        <v>-</v>
      </c>
      <c r="AT23" s="5" t="str">
        <f ca="1">IFERROR((COUNTIFS(SWISSW!$I:$I,MATCHUP!$A23,SWISSW!$J:$J,MATCHUP!AT$1,SWISSW!$F:$F,"Won")+COUNTIFS(SWISSW!$I:$I,MATCHUP!AT$1,SWISSW!$J:$J,MATCHUP!$A23,SWISSW!$F:$F,"Lost"))/(COUNTIFS(SWISSW!$I:$I,MATCHUP!$A23,SWISSW!$J:$J,MATCHUP!AT$1)-COUNTIFS(SWISSW!$I:$I,MATCHUP!$A23,SWISSW!$J:$J,MATCHUP!AT$1,SWISSW!$F:$F,"Draw")+COUNTIFS(SWISSW!$I:$I,MATCHUP!AT$1,SWISSW!$J:$J,MATCHUP!$A23)-COUNTIFS(SWISSW!$I:$I,MATCHUP!AT$1,SWISSW!$J:$J,MATCHUP!$A23,SWISSW!$F:$F,"Draw")),"-")</f>
        <v>-</v>
      </c>
      <c r="AU23" s="5" t="str">
        <f ca="1">IFERROR((COUNTIFS(SWISSW!$I:$I,MATCHUP!$A23,SWISSW!$J:$J,MATCHUP!AU$1,SWISSW!$F:$F,"Won")+COUNTIFS(SWISSW!$I:$I,MATCHUP!AU$1,SWISSW!$J:$J,MATCHUP!$A23,SWISSW!$F:$F,"Lost"))/(COUNTIFS(SWISSW!$I:$I,MATCHUP!$A23,SWISSW!$J:$J,MATCHUP!AU$1)-COUNTIFS(SWISSW!$I:$I,MATCHUP!$A23,SWISSW!$J:$J,MATCHUP!AU$1,SWISSW!$F:$F,"Draw")+COUNTIFS(SWISSW!$I:$I,MATCHUP!AU$1,SWISSW!$J:$J,MATCHUP!$A23)-COUNTIFS(SWISSW!$I:$I,MATCHUP!AU$1,SWISSW!$J:$J,MATCHUP!$A23,SWISSW!$F:$F,"Draw")),"-")</f>
        <v>-</v>
      </c>
      <c r="AV23" s="5" t="str">
        <f ca="1">IFERROR((COUNTIFS(SWISSW!$I:$I,MATCHUP!$A23,SWISSW!$J:$J,MATCHUP!AV$1,SWISSW!$F:$F,"Won")+COUNTIFS(SWISSW!$I:$I,MATCHUP!AV$1,SWISSW!$J:$J,MATCHUP!$A23,SWISSW!$F:$F,"Lost"))/(COUNTIFS(SWISSW!$I:$I,MATCHUP!$A23,SWISSW!$J:$J,MATCHUP!AV$1)-COUNTIFS(SWISSW!$I:$I,MATCHUP!$A23,SWISSW!$J:$J,MATCHUP!AV$1,SWISSW!$F:$F,"Draw")+COUNTIFS(SWISSW!$I:$I,MATCHUP!AV$1,SWISSW!$J:$J,MATCHUP!$A23)-COUNTIFS(SWISSW!$I:$I,MATCHUP!AV$1,SWISSW!$J:$J,MATCHUP!$A23,SWISSW!$F:$F,"Draw")),"-")</f>
        <v>-</v>
      </c>
      <c r="AW23" s="5" t="str">
        <f ca="1">IFERROR((COUNTIFS(SWISSW!$I:$I,MATCHUP!$A23,SWISSW!$J:$J,MATCHUP!AW$1,SWISSW!$F:$F,"Won")+COUNTIFS(SWISSW!$I:$I,MATCHUP!AW$1,SWISSW!$J:$J,MATCHUP!$A23,SWISSW!$F:$F,"Lost"))/(COUNTIFS(SWISSW!$I:$I,MATCHUP!$A23,SWISSW!$J:$J,MATCHUP!AW$1)-COUNTIFS(SWISSW!$I:$I,MATCHUP!$A23,SWISSW!$J:$J,MATCHUP!AW$1,SWISSW!$F:$F,"Draw")+COUNTIFS(SWISSW!$I:$I,MATCHUP!AW$1,SWISSW!$J:$J,MATCHUP!$A23)-COUNTIFS(SWISSW!$I:$I,MATCHUP!AW$1,SWISSW!$J:$J,MATCHUP!$A23,SWISSW!$F:$F,"Draw")),"-")</f>
        <v>-</v>
      </c>
      <c r="AX23" s="5" t="str">
        <f ca="1">IFERROR((COUNTIFS(SWISSW!$I:$I,MATCHUP!$A23,SWISSW!$J:$J,MATCHUP!AX$1,SWISSW!$F:$F,"Won")+COUNTIFS(SWISSW!$I:$I,MATCHUP!AX$1,SWISSW!$J:$J,MATCHUP!$A23,SWISSW!$F:$F,"Lost"))/(COUNTIFS(SWISSW!$I:$I,MATCHUP!$A23,SWISSW!$J:$J,MATCHUP!AX$1)-COUNTIFS(SWISSW!$I:$I,MATCHUP!$A23,SWISSW!$J:$J,MATCHUP!AX$1,SWISSW!$F:$F,"Draw")+COUNTIFS(SWISSW!$I:$I,MATCHUP!AX$1,SWISSW!$J:$J,MATCHUP!$A23)-COUNTIFS(SWISSW!$I:$I,MATCHUP!AX$1,SWISSW!$J:$J,MATCHUP!$A23,SWISSW!$F:$F,"Draw")),"-")</f>
        <v>-</v>
      </c>
      <c r="AY23" s="5" t="str">
        <f ca="1">IFERROR((COUNTIFS(SWISSW!$I:$I,MATCHUP!$A23,SWISSW!$J:$J,MATCHUP!AY$1,SWISSW!$F:$F,"Won")+COUNTIFS(SWISSW!$I:$I,MATCHUP!AY$1,SWISSW!$J:$J,MATCHUP!$A23,SWISSW!$F:$F,"Lost"))/(COUNTIFS(SWISSW!$I:$I,MATCHUP!$A23,SWISSW!$J:$J,MATCHUP!AY$1)-COUNTIFS(SWISSW!$I:$I,MATCHUP!$A23,SWISSW!$J:$J,MATCHUP!AY$1,SWISSW!$F:$F,"Draw")+COUNTIFS(SWISSW!$I:$I,MATCHUP!AY$1,SWISSW!$J:$J,MATCHUP!$A23)-COUNTIFS(SWISSW!$I:$I,MATCHUP!AY$1,SWISSW!$J:$J,MATCHUP!$A23,SWISSW!$F:$F,"Draw")),"-")</f>
        <v>-</v>
      </c>
      <c r="AZ23" s="5" t="str">
        <f ca="1">IFERROR((COUNTIFS(SWISSW!$I:$I,MATCHUP!$A23,SWISSW!$J:$J,MATCHUP!AZ$1,SWISSW!$F:$F,"Won")+COUNTIFS(SWISSW!$I:$I,MATCHUP!AZ$1,SWISSW!$J:$J,MATCHUP!$A23,SWISSW!$F:$F,"Lost"))/(COUNTIFS(SWISSW!$I:$I,MATCHUP!$A23,SWISSW!$J:$J,MATCHUP!AZ$1)-COUNTIFS(SWISSW!$I:$I,MATCHUP!$A23,SWISSW!$J:$J,MATCHUP!AZ$1,SWISSW!$F:$F,"Draw")+COUNTIFS(SWISSW!$I:$I,MATCHUP!AZ$1,SWISSW!$J:$J,MATCHUP!$A23)-COUNTIFS(SWISSW!$I:$I,MATCHUP!AZ$1,SWISSW!$J:$J,MATCHUP!$A23,SWISSW!$F:$F,"Draw")),"-")</f>
        <v>-</v>
      </c>
      <c r="BA23" s="5">
        <f ca="1">IFERROR((COUNTIFS(SWISSW!$I:$I,MATCHUP!$A23,SWISSW!$J:$J,MATCHUP!BA$1,SWISSW!$F:$F,"Won")+COUNTIFS(SWISSW!$I:$I,MATCHUP!BA$1,SWISSW!$J:$J,MATCHUP!$A23,SWISSW!$F:$F,"Lost"))/(COUNTIFS(SWISSW!$I:$I,MATCHUP!$A23,SWISSW!$J:$J,MATCHUP!BA$1)-COUNTIFS(SWISSW!$I:$I,MATCHUP!$A23,SWISSW!$J:$J,MATCHUP!BA$1,SWISSW!$F:$F,"Draw")+COUNTIFS(SWISSW!$I:$I,MATCHUP!BA$1,SWISSW!$J:$J,MATCHUP!$A23)-COUNTIFS(SWISSW!$I:$I,MATCHUP!BA$1,SWISSW!$J:$J,MATCHUP!$A23,SWISSW!$F:$F,"Draw")),"-")</f>
        <v>1</v>
      </c>
      <c r="BB23" s="5" t="str">
        <f ca="1">IFERROR((COUNTIFS(SWISSW!$I:$I,MATCHUP!$A23,SWISSW!$J:$J,MATCHUP!BB$1,SWISSW!$F:$F,"Won")+COUNTIFS(SWISSW!$I:$I,MATCHUP!BB$1,SWISSW!$J:$J,MATCHUP!$A23,SWISSW!$F:$F,"Lost"))/(COUNTIFS(SWISSW!$I:$I,MATCHUP!$A23,SWISSW!$J:$J,MATCHUP!BB$1)-COUNTIFS(SWISSW!$I:$I,MATCHUP!$A23,SWISSW!$J:$J,MATCHUP!BB$1,SWISSW!$F:$F,"Draw")+COUNTIFS(SWISSW!$I:$I,MATCHUP!BB$1,SWISSW!$J:$J,MATCHUP!$A23)-COUNTIFS(SWISSW!$I:$I,MATCHUP!BB$1,SWISSW!$J:$J,MATCHUP!$A23,SWISSW!$F:$F,"Draw")),"-")</f>
        <v>-</v>
      </c>
      <c r="BC23" s="5" t="str">
        <f ca="1">IFERROR((COUNTIFS(SWISSW!$I:$I,MATCHUP!$A23,SWISSW!$J:$J,MATCHUP!BC$1,SWISSW!$F:$F,"Won")+COUNTIFS(SWISSW!$I:$I,MATCHUP!BC$1,SWISSW!$J:$J,MATCHUP!$A23,SWISSW!$F:$F,"Lost"))/(COUNTIFS(SWISSW!$I:$I,MATCHUP!$A23,SWISSW!$J:$J,MATCHUP!BC$1)-COUNTIFS(SWISSW!$I:$I,MATCHUP!$A23,SWISSW!$J:$J,MATCHUP!BC$1,SWISSW!$F:$F,"Draw")+COUNTIFS(SWISSW!$I:$I,MATCHUP!BC$1,SWISSW!$J:$J,MATCHUP!$A23)-COUNTIFS(SWISSW!$I:$I,MATCHUP!BC$1,SWISSW!$J:$J,MATCHUP!$A23,SWISSW!$F:$F,"Draw")),"-")</f>
        <v>-</v>
      </c>
      <c r="BD23" s="5" t="str">
        <f ca="1">IFERROR((COUNTIFS(SWISSW!$I:$I,MATCHUP!$A23,SWISSW!$J:$J,MATCHUP!BD$1,SWISSW!$F:$F,"Won")+COUNTIFS(SWISSW!$I:$I,MATCHUP!BD$1,SWISSW!$J:$J,MATCHUP!$A23,SWISSW!$F:$F,"Lost"))/(COUNTIFS(SWISSW!$I:$I,MATCHUP!$A23,SWISSW!$J:$J,MATCHUP!BD$1)-COUNTIFS(SWISSW!$I:$I,MATCHUP!$A23,SWISSW!$J:$J,MATCHUP!BD$1,SWISSW!$F:$F,"Draw")+COUNTIFS(SWISSW!$I:$I,MATCHUP!BD$1,SWISSW!$J:$J,MATCHUP!$A23)-COUNTIFS(SWISSW!$I:$I,MATCHUP!BD$1,SWISSW!$J:$J,MATCHUP!$A23,SWISSW!$F:$F,"Draw")),"-")</f>
        <v>-</v>
      </c>
      <c r="BE23" s="5" t="str">
        <f ca="1">IFERROR((COUNTIFS(SWISSW!$I:$I,MATCHUP!$A23,SWISSW!$J:$J,MATCHUP!BE$1,SWISSW!$F:$F,"Won")+COUNTIFS(SWISSW!$I:$I,MATCHUP!BE$1,SWISSW!$J:$J,MATCHUP!$A23,SWISSW!$F:$F,"Lost"))/(COUNTIFS(SWISSW!$I:$I,MATCHUP!$A23,SWISSW!$J:$J,MATCHUP!BE$1)-COUNTIFS(SWISSW!$I:$I,MATCHUP!$A23,SWISSW!$J:$J,MATCHUP!BE$1,SWISSW!$F:$F,"Draw")+COUNTIFS(SWISSW!$I:$I,MATCHUP!BE$1,SWISSW!$J:$J,MATCHUP!$A23)-COUNTIFS(SWISSW!$I:$I,MATCHUP!BE$1,SWISSW!$J:$J,MATCHUP!$A23,SWISSW!$F:$F,"Draw")),"-")</f>
        <v>-</v>
      </c>
      <c r="BF23" s="5" t="str">
        <f ca="1">IFERROR((COUNTIFS(SWISSW!$I:$I,MATCHUP!$A23,SWISSW!$J:$J,MATCHUP!BF$1,SWISSW!$F:$F,"Won")+COUNTIFS(SWISSW!$I:$I,MATCHUP!BF$1,SWISSW!$J:$J,MATCHUP!$A23,SWISSW!$F:$F,"Lost"))/(COUNTIFS(SWISSW!$I:$I,MATCHUP!$A23,SWISSW!$J:$J,MATCHUP!BF$1)-COUNTIFS(SWISSW!$I:$I,MATCHUP!$A23,SWISSW!$J:$J,MATCHUP!BF$1,SWISSW!$F:$F,"Draw")+COUNTIFS(SWISSW!$I:$I,MATCHUP!BF$1,SWISSW!$J:$J,MATCHUP!$A23)-COUNTIFS(SWISSW!$I:$I,MATCHUP!BF$1,SWISSW!$J:$J,MATCHUP!$A23,SWISSW!$F:$F,"Draw")),"-")</f>
        <v>-</v>
      </c>
      <c r="BG23" s="5">
        <f ca="1">IFERROR((COUNTIFS(SWISSW!$I:$I,MATCHUP!$A23,SWISSW!$J:$J,MATCHUP!BG$1,SWISSW!$F:$F,"Won")+COUNTIFS(SWISSW!$I:$I,MATCHUP!BG$1,SWISSW!$J:$J,MATCHUP!$A23,SWISSW!$F:$F,"Lost"))/(COUNTIFS(SWISSW!$I:$I,MATCHUP!$A23,SWISSW!$J:$J,MATCHUP!BG$1)-COUNTIFS(SWISSW!$I:$I,MATCHUP!$A23,SWISSW!$J:$J,MATCHUP!BG$1,SWISSW!$F:$F,"Draw")+COUNTIFS(SWISSW!$I:$I,MATCHUP!BG$1,SWISSW!$J:$J,MATCHUP!$A23)-COUNTIFS(SWISSW!$I:$I,MATCHUP!BG$1,SWISSW!$J:$J,MATCHUP!$A23,SWISSW!$F:$F,"Draw")),"-")</f>
        <v>1</v>
      </c>
      <c r="BH23" s="5" t="str">
        <f ca="1">IFERROR((COUNTIFS(SWISSW!$I:$I,MATCHUP!$A23,SWISSW!$J:$J,MATCHUP!BH$1,SWISSW!$F:$F,"Won")+COUNTIFS(SWISSW!$I:$I,MATCHUP!BH$1,SWISSW!$J:$J,MATCHUP!$A23,SWISSW!$F:$F,"Lost"))/(COUNTIFS(SWISSW!$I:$I,MATCHUP!$A23,SWISSW!$J:$J,MATCHUP!BH$1)-COUNTIFS(SWISSW!$I:$I,MATCHUP!$A23,SWISSW!$J:$J,MATCHUP!BH$1,SWISSW!$F:$F,"Draw")+COUNTIFS(SWISSW!$I:$I,MATCHUP!BH$1,SWISSW!$J:$J,MATCHUP!$A23)-COUNTIFS(SWISSW!$I:$I,MATCHUP!BH$1,SWISSW!$J:$J,MATCHUP!$A23,SWISSW!$F:$F,"Draw")),"-")</f>
        <v>-</v>
      </c>
      <c r="BI23" s="5" t="str">
        <f ca="1">IFERROR((COUNTIFS(SWISSW!$I:$I,MATCHUP!$A23,SWISSW!$J:$J,MATCHUP!BI$1,SWISSW!$F:$F,"Won")+COUNTIFS(SWISSW!$I:$I,MATCHUP!BI$1,SWISSW!$J:$J,MATCHUP!$A23,SWISSW!$F:$F,"Lost"))/(COUNTIFS(SWISSW!$I:$I,MATCHUP!$A23,SWISSW!$J:$J,MATCHUP!BI$1)-COUNTIFS(SWISSW!$I:$I,MATCHUP!$A23,SWISSW!$J:$J,MATCHUP!BI$1,SWISSW!$F:$F,"Draw")+COUNTIFS(SWISSW!$I:$I,MATCHUP!BI$1,SWISSW!$J:$J,MATCHUP!$A23)-COUNTIFS(SWISSW!$I:$I,MATCHUP!BI$1,SWISSW!$J:$J,MATCHUP!$A23,SWISSW!$F:$F,"Draw")),"-")</f>
        <v>-</v>
      </c>
      <c r="BJ23" s="5" t="str">
        <f ca="1">IFERROR((COUNTIFS(SWISSW!$I:$I,MATCHUP!$A23,SWISSW!$J:$J,MATCHUP!BJ$1,SWISSW!$F:$F,"Won")+COUNTIFS(SWISSW!$I:$I,MATCHUP!BJ$1,SWISSW!$J:$J,MATCHUP!$A23,SWISSW!$F:$F,"Lost"))/(COUNTIFS(SWISSW!$I:$I,MATCHUP!$A23,SWISSW!$J:$J,MATCHUP!BJ$1)-COUNTIFS(SWISSW!$I:$I,MATCHUP!$A23,SWISSW!$J:$J,MATCHUP!BJ$1,SWISSW!$F:$F,"Draw")+COUNTIFS(SWISSW!$I:$I,MATCHUP!BJ$1,SWISSW!$J:$J,MATCHUP!$A23)-COUNTIFS(SWISSW!$I:$I,MATCHUP!BJ$1,SWISSW!$J:$J,MATCHUP!$A23,SWISSW!$F:$F,"Draw")),"-")</f>
        <v>-</v>
      </c>
      <c r="BK23" s="5" t="str">
        <f ca="1">IFERROR((COUNTIFS(SWISSW!$I:$I,MATCHUP!$A23,SWISSW!$J:$J,MATCHUP!BK$1,SWISSW!$F:$F,"Won")+COUNTIFS(SWISSW!$I:$I,MATCHUP!BK$1,SWISSW!$J:$J,MATCHUP!$A23,SWISSW!$F:$F,"Lost"))/(COUNTIFS(SWISSW!$I:$I,MATCHUP!$A23,SWISSW!$J:$J,MATCHUP!BK$1)-COUNTIFS(SWISSW!$I:$I,MATCHUP!$A23,SWISSW!$J:$J,MATCHUP!BK$1,SWISSW!$F:$F,"Draw")+COUNTIFS(SWISSW!$I:$I,MATCHUP!BK$1,SWISSW!$J:$J,MATCHUP!$A23)-COUNTIFS(SWISSW!$I:$I,MATCHUP!BK$1,SWISSW!$J:$J,MATCHUP!$A23,SWISSW!$F:$F,"Draw")),"-")</f>
        <v>-</v>
      </c>
      <c r="BL23" s="5" t="str">
        <f ca="1">IFERROR((COUNTIFS(SWISSW!$I:$I,MATCHUP!$A23,SWISSW!$J:$J,MATCHUP!BL$1,SWISSW!$F:$F,"Won")+COUNTIFS(SWISSW!$I:$I,MATCHUP!BL$1,SWISSW!$J:$J,MATCHUP!$A23,SWISSW!$F:$F,"Lost"))/(COUNTIFS(SWISSW!$I:$I,MATCHUP!$A23,SWISSW!$J:$J,MATCHUP!BL$1)-COUNTIFS(SWISSW!$I:$I,MATCHUP!$A23,SWISSW!$J:$J,MATCHUP!BL$1,SWISSW!$F:$F,"Draw")+COUNTIFS(SWISSW!$I:$I,MATCHUP!BL$1,SWISSW!$J:$J,MATCHUP!$A23)-COUNTIFS(SWISSW!$I:$I,MATCHUP!BL$1,SWISSW!$J:$J,MATCHUP!$A23,SWISSW!$F:$F,"Draw")),"-")</f>
        <v>-</v>
      </c>
      <c r="BM23" s="5" t="str">
        <f ca="1">IFERROR((COUNTIFS(SWISSW!$I:$I,MATCHUP!$A23,SWISSW!$J:$J,MATCHUP!BM$1,SWISSW!$F:$F,"Won")+COUNTIFS(SWISSW!$I:$I,MATCHUP!BM$1,SWISSW!$J:$J,MATCHUP!$A23,SWISSW!$F:$F,"Lost"))/(COUNTIFS(SWISSW!$I:$I,MATCHUP!$A23,SWISSW!$J:$J,MATCHUP!BM$1)-COUNTIFS(SWISSW!$I:$I,MATCHUP!$A23,SWISSW!$J:$J,MATCHUP!BM$1,SWISSW!$F:$F,"Draw")+COUNTIFS(SWISSW!$I:$I,MATCHUP!BM$1,SWISSW!$J:$J,MATCHUP!$A23)-COUNTIFS(SWISSW!$I:$I,MATCHUP!BM$1,SWISSW!$J:$J,MATCHUP!$A23,SWISSW!$F:$F,"Draw")),"-")</f>
        <v>-</v>
      </c>
      <c r="BN23" s="5" t="str">
        <f ca="1">IFERROR((COUNTIFS(SWISSW!$I:$I,MATCHUP!$A23,SWISSW!$J:$J,MATCHUP!BN$1,SWISSW!$F:$F,"Won")+COUNTIFS(SWISSW!$I:$I,MATCHUP!BN$1,SWISSW!$J:$J,MATCHUP!$A23,SWISSW!$F:$F,"Lost"))/(COUNTIFS(SWISSW!$I:$I,MATCHUP!$A23,SWISSW!$J:$J,MATCHUP!BN$1)-COUNTIFS(SWISSW!$I:$I,MATCHUP!$A23,SWISSW!$J:$J,MATCHUP!BN$1,SWISSW!$F:$F,"Draw")+COUNTIFS(SWISSW!$I:$I,MATCHUP!BN$1,SWISSW!$J:$J,MATCHUP!$A23)-COUNTIFS(SWISSW!$I:$I,MATCHUP!BN$1,SWISSW!$J:$J,MATCHUP!$A23,SWISSW!$F:$F,"Draw")),"-")</f>
        <v>-</v>
      </c>
      <c r="BO23" s="5" t="str">
        <f ca="1">IFERROR((COUNTIFS(SWISSW!$I:$I,MATCHUP!$A23,SWISSW!$J:$J,MATCHUP!BO$1,SWISSW!$F:$F,"Won")+COUNTIFS(SWISSW!$I:$I,MATCHUP!BO$1,SWISSW!$J:$J,MATCHUP!$A23,SWISSW!$F:$F,"Lost"))/(COUNTIFS(SWISSW!$I:$I,MATCHUP!$A23,SWISSW!$J:$J,MATCHUP!BO$1)-COUNTIFS(SWISSW!$I:$I,MATCHUP!$A23,SWISSW!$J:$J,MATCHUP!BO$1,SWISSW!$F:$F,"Draw")+COUNTIFS(SWISSW!$I:$I,MATCHUP!BO$1,SWISSW!$J:$J,MATCHUP!$A23)-COUNTIFS(SWISSW!$I:$I,MATCHUP!BO$1,SWISSW!$J:$J,MATCHUP!$A23,SWISSW!$F:$F,"Draw")),"-")</f>
        <v>-</v>
      </c>
      <c r="BP23" s="5" t="str">
        <f ca="1">IFERROR((COUNTIFS(SWISSW!$I:$I,MATCHUP!$A23,SWISSW!$J:$J,MATCHUP!BP$1,SWISSW!$F:$F,"Won")+COUNTIFS(SWISSW!$I:$I,MATCHUP!BP$1,SWISSW!$J:$J,MATCHUP!$A23,SWISSW!$F:$F,"Lost"))/(COUNTIFS(SWISSW!$I:$I,MATCHUP!$A23,SWISSW!$J:$J,MATCHUP!BP$1)-COUNTIFS(SWISSW!$I:$I,MATCHUP!$A23,SWISSW!$J:$J,MATCHUP!BP$1,SWISSW!$F:$F,"Draw")+COUNTIFS(SWISSW!$I:$I,MATCHUP!BP$1,SWISSW!$J:$J,MATCHUP!$A23)-COUNTIFS(SWISSW!$I:$I,MATCHUP!BP$1,SWISSW!$J:$J,MATCHUP!$A23,SWISSW!$F:$F,"Draw")),"-")</f>
        <v>-</v>
      </c>
      <c r="BQ23" s="5" t="str">
        <f ca="1">IFERROR((COUNTIFS(SWISSW!$I:$I,MATCHUP!$A23,SWISSW!$J:$J,MATCHUP!BQ$1,SWISSW!$F:$F,"Won")+COUNTIFS(SWISSW!$I:$I,MATCHUP!BQ$1,SWISSW!$J:$J,MATCHUP!$A23,SWISSW!$F:$F,"Lost"))/(COUNTIFS(SWISSW!$I:$I,MATCHUP!$A23,SWISSW!$J:$J,MATCHUP!BQ$1)-COUNTIFS(SWISSW!$I:$I,MATCHUP!$A23,SWISSW!$J:$J,MATCHUP!BQ$1,SWISSW!$F:$F,"Draw")+COUNTIFS(SWISSW!$I:$I,MATCHUP!BQ$1,SWISSW!$J:$J,MATCHUP!$A23)-COUNTIFS(SWISSW!$I:$I,MATCHUP!BQ$1,SWISSW!$J:$J,MATCHUP!$A23,SWISSW!$F:$F,"Draw")),"-")</f>
        <v>-</v>
      </c>
      <c r="BR23" s="5" t="str">
        <f ca="1">IFERROR((COUNTIFS(SWISSW!$I:$I,MATCHUP!$A23,SWISSW!$J:$J,MATCHUP!BR$1,SWISSW!$F:$F,"Won")+COUNTIFS(SWISSW!$I:$I,MATCHUP!BR$1,SWISSW!$J:$J,MATCHUP!$A23,SWISSW!$F:$F,"Lost"))/(COUNTIFS(SWISSW!$I:$I,MATCHUP!$A23,SWISSW!$J:$J,MATCHUP!BR$1)-COUNTIFS(SWISSW!$I:$I,MATCHUP!$A23,SWISSW!$J:$J,MATCHUP!BR$1,SWISSW!$F:$F,"Draw")+COUNTIFS(SWISSW!$I:$I,MATCHUP!BR$1,SWISSW!$J:$J,MATCHUP!$A23)-COUNTIFS(SWISSW!$I:$I,MATCHUP!BR$1,SWISSW!$J:$J,MATCHUP!$A23,SWISSW!$F:$F,"Draw")),"-")</f>
        <v>-</v>
      </c>
      <c r="BS23" s="5" t="str">
        <f ca="1">IFERROR((COUNTIFS(SWISSW!$I:$I,MATCHUP!$A23,SWISSW!$J:$J,MATCHUP!BS$1,SWISSW!$F:$F,"Won")+COUNTIFS(SWISSW!$I:$I,MATCHUP!BS$1,SWISSW!$J:$J,MATCHUP!$A23,SWISSW!$F:$F,"Lost"))/(COUNTIFS(SWISSW!$I:$I,MATCHUP!$A23,SWISSW!$J:$J,MATCHUP!BS$1)-COUNTIFS(SWISSW!$I:$I,MATCHUP!$A23,SWISSW!$J:$J,MATCHUP!BS$1,SWISSW!$F:$F,"Draw")+COUNTIFS(SWISSW!$I:$I,MATCHUP!BS$1,SWISSW!$J:$J,MATCHUP!$A23)-COUNTIFS(SWISSW!$I:$I,MATCHUP!BS$1,SWISSW!$J:$J,MATCHUP!$A23,SWISSW!$F:$F,"Draw")),"-")</f>
        <v>-</v>
      </c>
      <c r="BT23" s="5" t="str">
        <f ca="1">IFERROR((COUNTIFS(SWISSW!$I:$I,MATCHUP!$A23,SWISSW!$J:$J,MATCHUP!BT$1,SWISSW!$F:$F,"Won")+COUNTIFS(SWISSW!$I:$I,MATCHUP!BT$1,SWISSW!$J:$J,MATCHUP!$A23,SWISSW!$F:$F,"Lost"))/(COUNTIFS(SWISSW!$I:$I,MATCHUP!$A23,SWISSW!$J:$J,MATCHUP!BT$1)-COUNTIFS(SWISSW!$I:$I,MATCHUP!$A23,SWISSW!$J:$J,MATCHUP!BT$1,SWISSW!$F:$F,"Draw")+COUNTIFS(SWISSW!$I:$I,MATCHUP!BT$1,SWISSW!$J:$J,MATCHUP!$A23)-COUNTIFS(SWISSW!$I:$I,MATCHUP!BT$1,SWISSW!$J:$J,MATCHUP!$A23,SWISSW!$F:$F,"Draw")),"-")</f>
        <v>-</v>
      </c>
      <c r="BU23" s="5" t="str">
        <f ca="1">IFERROR((COUNTIFS(SWISSW!$I:$I,MATCHUP!$A23,SWISSW!$J:$J,MATCHUP!BU$1,SWISSW!$F:$F,"Won")+COUNTIFS(SWISSW!$I:$I,MATCHUP!BU$1,SWISSW!$J:$J,MATCHUP!$A23,SWISSW!$F:$F,"Lost"))/(COUNTIFS(SWISSW!$I:$I,MATCHUP!$A23,SWISSW!$J:$J,MATCHUP!BU$1)-COUNTIFS(SWISSW!$I:$I,MATCHUP!$A23,SWISSW!$J:$J,MATCHUP!BU$1,SWISSW!$F:$F,"Draw")+COUNTIFS(SWISSW!$I:$I,MATCHUP!BU$1,SWISSW!$J:$J,MATCHUP!$A23)-COUNTIFS(SWISSW!$I:$I,MATCHUP!BU$1,SWISSW!$J:$J,MATCHUP!$A23,SWISSW!$F:$F,"Draw")),"-")</f>
        <v>-</v>
      </c>
      <c r="BV23" s="5" t="str">
        <f ca="1">IFERROR((COUNTIFS(SWISSW!$I:$I,MATCHUP!$A23,SWISSW!$J:$J,MATCHUP!BV$1,SWISSW!$F:$F,"Won")+COUNTIFS(SWISSW!$I:$I,MATCHUP!BV$1,SWISSW!$J:$J,MATCHUP!$A23,SWISSW!$F:$F,"Lost"))/(COUNTIFS(SWISSW!$I:$I,MATCHUP!$A23,SWISSW!$J:$J,MATCHUP!BV$1)-COUNTIFS(SWISSW!$I:$I,MATCHUP!$A23,SWISSW!$J:$J,MATCHUP!BV$1,SWISSW!$F:$F,"Draw")+COUNTIFS(SWISSW!$I:$I,MATCHUP!BV$1,SWISSW!$J:$J,MATCHUP!$A23)-COUNTIFS(SWISSW!$I:$I,MATCHUP!BV$1,SWISSW!$J:$J,MATCHUP!$A23,SWISSW!$F:$F,"Draw")),"-")</f>
        <v>-</v>
      </c>
      <c r="BW23" s="5" t="str">
        <f ca="1">IFERROR((COUNTIFS(SWISSW!$I:$I,MATCHUP!$A23,SWISSW!$J:$J,MATCHUP!BW$1,SWISSW!$F:$F,"Won")+COUNTIFS(SWISSW!$I:$I,MATCHUP!BW$1,SWISSW!$J:$J,MATCHUP!$A23,SWISSW!$F:$F,"Lost"))/(COUNTIFS(SWISSW!$I:$I,MATCHUP!$A23,SWISSW!$J:$J,MATCHUP!BW$1)-COUNTIFS(SWISSW!$I:$I,MATCHUP!$A23,SWISSW!$J:$J,MATCHUP!BW$1,SWISSW!$F:$F,"Draw")+COUNTIFS(SWISSW!$I:$I,MATCHUP!BW$1,SWISSW!$J:$J,MATCHUP!$A23)-COUNTIFS(SWISSW!$I:$I,MATCHUP!BW$1,SWISSW!$J:$J,MATCHUP!$A23,SWISSW!$F:$F,"Draw")),"-")</f>
        <v>-</v>
      </c>
      <c r="BX23" s="5" t="str">
        <f ca="1">IFERROR((COUNTIFS(SWISSW!$I:$I,MATCHUP!$A23,SWISSW!$J:$J,MATCHUP!BX$1,SWISSW!$F:$F,"Won")+COUNTIFS(SWISSW!$I:$I,MATCHUP!BX$1,SWISSW!$J:$J,MATCHUP!$A23,SWISSW!$F:$F,"Lost"))/(COUNTIFS(SWISSW!$I:$I,MATCHUP!$A23,SWISSW!$J:$J,MATCHUP!BX$1)-COUNTIFS(SWISSW!$I:$I,MATCHUP!$A23,SWISSW!$J:$J,MATCHUP!BX$1,SWISSW!$F:$F,"Draw")+COUNTIFS(SWISSW!$I:$I,MATCHUP!BX$1,SWISSW!$J:$J,MATCHUP!$A23)-COUNTIFS(SWISSW!$I:$I,MATCHUP!BX$1,SWISSW!$J:$J,MATCHUP!$A23,SWISSW!$F:$F,"Draw")),"-")</f>
        <v>-</v>
      </c>
      <c r="BY23" s="5" t="str">
        <f ca="1">IFERROR((COUNTIFS(SWISSW!$I:$I,MATCHUP!$A23,SWISSW!$J:$J,MATCHUP!BY$1,SWISSW!$F:$F,"Won")+COUNTIFS(SWISSW!$I:$I,MATCHUP!BY$1,SWISSW!$J:$J,MATCHUP!$A23,SWISSW!$F:$F,"Lost"))/(COUNTIFS(SWISSW!$I:$I,MATCHUP!$A23,SWISSW!$J:$J,MATCHUP!BY$1)-COUNTIFS(SWISSW!$I:$I,MATCHUP!$A23,SWISSW!$J:$J,MATCHUP!BY$1,SWISSW!$F:$F,"Draw")+COUNTIFS(SWISSW!$I:$I,MATCHUP!BY$1,SWISSW!$J:$J,MATCHUP!$A23)-COUNTIFS(SWISSW!$I:$I,MATCHUP!BY$1,SWISSW!$J:$J,MATCHUP!$A23,SWISSW!$F:$F,"Draw")),"-")</f>
        <v>-</v>
      </c>
      <c r="BZ23" s="5" t="str">
        <f ca="1">IFERROR((COUNTIFS(SWISSW!$I:$I,MATCHUP!$A23,SWISSW!$J:$J,MATCHUP!BZ$1,SWISSW!$F:$F,"Won")+COUNTIFS(SWISSW!$I:$I,MATCHUP!BZ$1,SWISSW!$J:$J,MATCHUP!$A23,SWISSW!$F:$F,"Lost"))/(COUNTIFS(SWISSW!$I:$I,MATCHUP!$A23,SWISSW!$J:$J,MATCHUP!BZ$1)-COUNTIFS(SWISSW!$I:$I,MATCHUP!$A23,SWISSW!$J:$J,MATCHUP!BZ$1,SWISSW!$F:$F,"Draw")+COUNTIFS(SWISSW!$I:$I,MATCHUP!BZ$1,SWISSW!$J:$J,MATCHUP!$A23)-COUNTIFS(SWISSW!$I:$I,MATCHUP!BZ$1,SWISSW!$J:$J,MATCHUP!$A23,SWISSW!$F:$F,"Draw")),"-")</f>
        <v>-</v>
      </c>
      <c r="CA23" s="5" t="str">
        <f ca="1">IFERROR((COUNTIFS(SWISSW!$I:$I,MATCHUP!$A23,SWISSW!$J:$J,MATCHUP!CA$1,SWISSW!$F:$F,"Won")+COUNTIFS(SWISSW!$I:$I,MATCHUP!CA$1,SWISSW!$J:$J,MATCHUP!$A23,SWISSW!$F:$F,"Lost"))/(COUNTIFS(SWISSW!$I:$I,MATCHUP!$A23,SWISSW!$J:$J,MATCHUP!CA$1)-COUNTIFS(SWISSW!$I:$I,MATCHUP!$A23,SWISSW!$J:$J,MATCHUP!CA$1,SWISSW!$F:$F,"Draw")+COUNTIFS(SWISSW!$I:$I,MATCHUP!CA$1,SWISSW!$J:$J,MATCHUP!$A23)-COUNTIFS(SWISSW!$I:$I,MATCHUP!CA$1,SWISSW!$J:$J,MATCHUP!$A23,SWISSW!$F:$F,"Draw")),"-")</f>
        <v>-</v>
      </c>
      <c r="CB23" s="5" t="str">
        <f ca="1">IFERROR((COUNTIFS(SWISSW!$I:$I,MATCHUP!$A23,SWISSW!$J:$J,MATCHUP!CB$1,SWISSW!$F:$F,"Won")+COUNTIFS(SWISSW!$I:$I,MATCHUP!CB$1,SWISSW!$J:$J,MATCHUP!$A23,SWISSW!$F:$F,"Lost"))/(COUNTIFS(SWISSW!$I:$I,MATCHUP!$A23,SWISSW!$J:$J,MATCHUP!CB$1)-COUNTIFS(SWISSW!$I:$I,MATCHUP!$A23,SWISSW!$J:$J,MATCHUP!CB$1,SWISSW!$F:$F,"Draw")+COUNTIFS(SWISSW!$I:$I,MATCHUP!CB$1,SWISSW!$J:$J,MATCHUP!$A23)-COUNTIFS(SWISSW!$I:$I,MATCHUP!CB$1,SWISSW!$J:$J,MATCHUP!$A23,SWISSW!$F:$F,"Draw")),"-")</f>
        <v>-</v>
      </c>
      <c r="CC23" s="5" t="str">
        <f ca="1">IFERROR((COUNTIFS(SWISSW!$I:$I,MATCHUP!$A23,SWISSW!$J:$J,MATCHUP!CC$1,SWISSW!$F:$F,"Won")+COUNTIFS(SWISSW!$I:$I,MATCHUP!CC$1,SWISSW!$J:$J,MATCHUP!$A23,SWISSW!$F:$F,"Lost"))/(COUNTIFS(SWISSW!$I:$I,MATCHUP!$A23,SWISSW!$J:$J,MATCHUP!CC$1)-COUNTIFS(SWISSW!$I:$I,MATCHUP!$A23,SWISSW!$J:$J,MATCHUP!CC$1,SWISSW!$F:$F,"Draw")+COUNTIFS(SWISSW!$I:$I,MATCHUP!CC$1,SWISSW!$J:$J,MATCHUP!$A23)-COUNTIFS(SWISSW!$I:$I,MATCHUP!CC$1,SWISSW!$J:$J,MATCHUP!$A23,SWISSW!$F:$F,"Draw")),"-")</f>
        <v>-</v>
      </c>
      <c r="CD23" s="5" t="str">
        <f ca="1">IFERROR((COUNTIFS(SWISSW!$I:$I,MATCHUP!$A23,SWISSW!$J:$J,MATCHUP!CD$1,SWISSW!$F:$F,"Won")+COUNTIFS(SWISSW!$I:$I,MATCHUP!CD$1,SWISSW!$J:$J,MATCHUP!$A23,SWISSW!$F:$F,"Lost"))/(COUNTIFS(SWISSW!$I:$I,MATCHUP!$A23,SWISSW!$J:$J,MATCHUP!CD$1)-COUNTIFS(SWISSW!$I:$I,MATCHUP!$A23,SWISSW!$J:$J,MATCHUP!CD$1,SWISSW!$F:$F,"Draw")+COUNTIFS(SWISSW!$I:$I,MATCHUP!CD$1,SWISSW!$J:$J,MATCHUP!$A23)-COUNTIFS(SWISSW!$I:$I,MATCHUP!CD$1,SWISSW!$J:$J,MATCHUP!$A23,SWISSW!$F:$F,"Draw")),"-")</f>
        <v>-</v>
      </c>
      <c r="CE23" s="5" t="str">
        <f ca="1">IFERROR((COUNTIFS(SWISSW!$I:$I,MATCHUP!$A23,SWISSW!$J:$J,MATCHUP!CE$1,SWISSW!$F:$F,"Won")+COUNTIFS(SWISSW!$I:$I,MATCHUP!CE$1,SWISSW!$J:$J,MATCHUP!$A23,SWISSW!$F:$F,"Lost"))/(COUNTIFS(SWISSW!$I:$I,MATCHUP!$A23,SWISSW!$J:$J,MATCHUP!CE$1)-COUNTIFS(SWISSW!$I:$I,MATCHUP!$A23,SWISSW!$J:$J,MATCHUP!CE$1,SWISSW!$F:$F,"Draw")+COUNTIFS(SWISSW!$I:$I,MATCHUP!CE$1,SWISSW!$J:$J,MATCHUP!$A23)-COUNTIFS(SWISSW!$I:$I,MATCHUP!CE$1,SWISSW!$J:$J,MATCHUP!$A23,SWISSW!$F:$F,"Draw")),"-")</f>
        <v>-</v>
      </c>
      <c r="CF23" s="5" t="str">
        <f ca="1">IFERROR((COUNTIFS(SWISSW!$I:$I,MATCHUP!$A23,SWISSW!$J:$J,MATCHUP!CF$1,SWISSW!$F:$F,"Won")+COUNTIFS(SWISSW!$I:$I,MATCHUP!CF$1,SWISSW!$J:$J,MATCHUP!$A23,SWISSW!$F:$F,"Lost"))/(COUNTIFS(SWISSW!$I:$I,MATCHUP!$A23,SWISSW!$J:$J,MATCHUP!CF$1)-COUNTIFS(SWISSW!$I:$I,MATCHUP!$A23,SWISSW!$J:$J,MATCHUP!CF$1,SWISSW!$F:$F,"Draw")+COUNTIFS(SWISSW!$I:$I,MATCHUP!CF$1,SWISSW!$J:$J,MATCHUP!$A23)-COUNTIFS(SWISSW!$I:$I,MATCHUP!CF$1,SWISSW!$J:$J,MATCHUP!$A23,SWISSW!$F:$F,"Draw")),"-")</f>
        <v>-</v>
      </c>
      <c r="CG23" s="5" t="str">
        <f ca="1">IFERROR((COUNTIFS(SWISSW!$I:$I,MATCHUP!$A23,SWISSW!$J:$J,MATCHUP!CG$1,SWISSW!$F:$F,"Won")+COUNTIFS(SWISSW!$I:$I,MATCHUP!CG$1,SWISSW!$J:$J,MATCHUP!$A23,SWISSW!$F:$F,"Lost"))/(COUNTIFS(SWISSW!$I:$I,MATCHUP!$A23,SWISSW!$J:$J,MATCHUP!CG$1)-COUNTIFS(SWISSW!$I:$I,MATCHUP!$A23,SWISSW!$J:$J,MATCHUP!CG$1,SWISSW!$F:$F,"Draw")+COUNTIFS(SWISSW!$I:$I,MATCHUP!CG$1,SWISSW!$J:$J,MATCHUP!$A23)-COUNTIFS(SWISSW!$I:$I,MATCHUP!CG$1,SWISSW!$J:$J,MATCHUP!$A23,SWISSW!$F:$F,"Draw")),"-")</f>
        <v>-</v>
      </c>
      <c r="CH23" s="5" t="str">
        <f ca="1">IFERROR((COUNTIFS(SWISSW!$I:$I,MATCHUP!$A23,SWISSW!$J:$J,MATCHUP!CH$1,SWISSW!$F:$F,"Won")+COUNTIFS(SWISSW!$I:$I,MATCHUP!CH$1,SWISSW!$J:$J,MATCHUP!$A23,SWISSW!$F:$F,"Lost"))/(COUNTIFS(SWISSW!$I:$I,MATCHUP!$A23,SWISSW!$J:$J,MATCHUP!CH$1)-COUNTIFS(SWISSW!$I:$I,MATCHUP!$A23,SWISSW!$J:$J,MATCHUP!CH$1,SWISSW!$F:$F,"Draw")+COUNTIFS(SWISSW!$I:$I,MATCHUP!CH$1,SWISSW!$J:$J,MATCHUP!$A23)-COUNTIFS(SWISSW!$I:$I,MATCHUP!CH$1,SWISSW!$J:$J,MATCHUP!$A23,SWISSW!$F:$F,"Draw")),"-")</f>
        <v>-</v>
      </c>
      <c r="CI23" s="5" t="str">
        <f ca="1">IFERROR((COUNTIFS(SWISSW!$I:$I,MATCHUP!$A23,SWISSW!$J:$J,MATCHUP!CI$1,SWISSW!$F:$F,"Won")+COUNTIFS(SWISSW!$I:$I,MATCHUP!CI$1,SWISSW!$J:$J,MATCHUP!$A23,SWISSW!$F:$F,"Lost"))/(COUNTIFS(SWISSW!$I:$I,MATCHUP!$A23,SWISSW!$J:$J,MATCHUP!CI$1)-COUNTIFS(SWISSW!$I:$I,MATCHUP!$A23,SWISSW!$J:$J,MATCHUP!CI$1,SWISSW!$F:$F,"Draw")+COUNTIFS(SWISSW!$I:$I,MATCHUP!CI$1,SWISSW!$J:$J,MATCHUP!$A23)-COUNTIFS(SWISSW!$I:$I,MATCHUP!CI$1,SWISSW!$J:$J,MATCHUP!$A23,SWISSW!$F:$F,"Draw")),"-")</f>
        <v>-</v>
      </c>
      <c r="CJ23" s="5" t="str">
        <f ca="1">IFERROR((COUNTIFS(SWISSW!$I:$I,MATCHUP!$A23,SWISSW!$J:$J,MATCHUP!CJ$1,SWISSW!$F:$F,"Won")+COUNTIFS(SWISSW!$I:$I,MATCHUP!CJ$1,SWISSW!$J:$J,MATCHUP!$A23,SWISSW!$F:$F,"Lost"))/(COUNTIFS(SWISSW!$I:$I,MATCHUP!$A23,SWISSW!$J:$J,MATCHUP!CJ$1)-COUNTIFS(SWISSW!$I:$I,MATCHUP!$A23,SWISSW!$J:$J,MATCHUP!CJ$1,SWISSW!$F:$F,"Draw")+COUNTIFS(SWISSW!$I:$I,MATCHUP!CJ$1,SWISSW!$J:$J,MATCHUP!$A23)-COUNTIFS(SWISSW!$I:$I,MATCHUP!CJ$1,SWISSW!$J:$J,MATCHUP!$A23,SWISSW!$F:$F,"Draw")),"-")</f>
        <v>-</v>
      </c>
      <c r="CK23" s="5" t="str">
        <f ca="1">IFERROR((COUNTIFS(SWISSW!$I:$I,MATCHUP!$A23,SWISSW!$J:$J,MATCHUP!CK$1,SWISSW!$F:$F,"Won")+COUNTIFS(SWISSW!$I:$I,MATCHUP!CK$1,SWISSW!$J:$J,MATCHUP!$A23,SWISSW!$F:$F,"Lost"))/(COUNTIFS(SWISSW!$I:$I,MATCHUP!$A23,SWISSW!$J:$J,MATCHUP!CK$1)-COUNTIFS(SWISSW!$I:$I,MATCHUP!$A23,SWISSW!$J:$J,MATCHUP!CK$1,SWISSW!$F:$F,"Draw")+COUNTIFS(SWISSW!$I:$I,MATCHUP!CK$1,SWISSW!$J:$J,MATCHUP!$A23)-COUNTIFS(SWISSW!$I:$I,MATCHUP!CK$1,SWISSW!$J:$J,MATCHUP!$A23,SWISSW!$F:$F,"Draw")),"-")</f>
        <v>-</v>
      </c>
      <c r="CL23" s="5" t="str">
        <f ca="1">IFERROR((COUNTIFS(SWISSW!$I:$I,MATCHUP!$A23,SWISSW!$J:$J,MATCHUP!CL$1,SWISSW!$F:$F,"Won")+COUNTIFS(SWISSW!$I:$I,MATCHUP!CL$1,SWISSW!$J:$J,MATCHUP!$A23,SWISSW!$F:$F,"Lost"))/(COUNTIFS(SWISSW!$I:$I,MATCHUP!$A23,SWISSW!$J:$J,MATCHUP!CL$1)-COUNTIFS(SWISSW!$I:$I,MATCHUP!$A23,SWISSW!$J:$J,MATCHUP!CL$1,SWISSW!$F:$F,"Draw")+COUNTIFS(SWISSW!$I:$I,MATCHUP!CL$1,SWISSW!$J:$J,MATCHUP!$A23)-COUNTIFS(SWISSW!$I:$I,MATCHUP!CL$1,SWISSW!$J:$J,MATCHUP!$A23,SWISSW!$F:$F,"Draw")),"-")</f>
        <v>-</v>
      </c>
      <c r="CM23" s="5" t="str">
        <f ca="1">IFERROR((COUNTIFS(SWISSW!$I:$I,MATCHUP!$A23,SWISSW!$J:$J,MATCHUP!CM$1,SWISSW!$F:$F,"Won")+COUNTIFS(SWISSW!$I:$I,MATCHUP!CM$1,SWISSW!$J:$J,MATCHUP!$A23,SWISSW!$F:$F,"Lost"))/(COUNTIFS(SWISSW!$I:$I,MATCHUP!$A23,SWISSW!$J:$J,MATCHUP!CM$1)-COUNTIFS(SWISSW!$I:$I,MATCHUP!$A23,SWISSW!$J:$J,MATCHUP!CM$1,SWISSW!$F:$F,"Draw")+COUNTIFS(SWISSW!$I:$I,MATCHUP!CM$1,SWISSW!$J:$J,MATCHUP!$A23)-COUNTIFS(SWISSW!$I:$I,MATCHUP!CM$1,SWISSW!$J:$J,MATCHUP!$A23,SWISSW!$F:$F,"Draw")),"-")</f>
        <v>-</v>
      </c>
      <c r="CN23" s="5" t="str">
        <f ca="1">IFERROR((COUNTIFS(SWISSW!$I:$I,MATCHUP!$A23,SWISSW!$J:$J,MATCHUP!CN$1,SWISSW!$F:$F,"Won")+COUNTIFS(SWISSW!$I:$I,MATCHUP!CN$1,SWISSW!$J:$J,MATCHUP!$A23,SWISSW!$F:$F,"Lost"))/(COUNTIFS(SWISSW!$I:$I,MATCHUP!$A23,SWISSW!$J:$J,MATCHUP!CN$1)-COUNTIFS(SWISSW!$I:$I,MATCHUP!$A23,SWISSW!$J:$J,MATCHUP!CN$1,SWISSW!$F:$F,"Draw")+COUNTIFS(SWISSW!$I:$I,MATCHUP!CN$1,SWISSW!$J:$J,MATCHUP!$A23)-COUNTIFS(SWISSW!$I:$I,MATCHUP!CN$1,SWISSW!$J:$J,MATCHUP!$A23,SWISSW!$F:$F,"Draw")),"-")</f>
        <v>-</v>
      </c>
      <c r="CO23" s="5" t="str">
        <f ca="1">IFERROR((COUNTIFS(SWISSW!$I:$I,MATCHUP!$A23,SWISSW!$J:$J,MATCHUP!CO$1,SWISSW!$F:$F,"Won")+COUNTIFS(SWISSW!$I:$I,MATCHUP!CO$1,SWISSW!$J:$J,MATCHUP!$A23,SWISSW!$F:$F,"Lost"))/(COUNTIFS(SWISSW!$I:$I,MATCHUP!$A23,SWISSW!$J:$J,MATCHUP!CO$1)-COUNTIFS(SWISSW!$I:$I,MATCHUP!$A23,SWISSW!$J:$J,MATCHUP!CO$1,SWISSW!$F:$F,"Draw")+COUNTIFS(SWISSW!$I:$I,MATCHUP!CO$1,SWISSW!$J:$J,MATCHUP!$A23)-COUNTIFS(SWISSW!$I:$I,MATCHUP!CO$1,SWISSW!$J:$J,MATCHUP!$A23,SWISSW!$F:$F,"Draw")),"-")</f>
        <v>-</v>
      </c>
      <c r="CP23" s="5" t="str">
        <f ca="1">IFERROR((COUNTIFS(SWISSW!$I:$I,MATCHUP!$A23,SWISSW!$J:$J,MATCHUP!CP$1,SWISSW!$F:$F,"Won")+COUNTIFS(SWISSW!$I:$I,MATCHUP!CP$1,SWISSW!$J:$J,MATCHUP!$A23,SWISSW!$F:$F,"Lost"))/(COUNTIFS(SWISSW!$I:$I,MATCHUP!$A23,SWISSW!$J:$J,MATCHUP!CP$1)-COUNTIFS(SWISSW!$I:$I,MATCHUP!$A23,SWISSW!$J:$J,MATCHUP!CP$1,SWISSW!$F:$F,"Draw")+COUNTIFS(SWISSW!$I:$I,MATCHUP!CP$1,SWISSW!$J:$J,MATCHUP!$A23)-COUNTIFS(SWISSW!$I:$I,MATCHUP!CP$1,SWISSW!$J:$J,MATCHUP!$A23,SWISSW!$F:$F,"Draw")),"-")</f>
        <v>-</v>
      </c>
      <c r="CQ23" s="5" t="str">
        <f ca="1">IFERROR((COUNTIFS(SWISSW!$I:$I,MATCHUP!$A23,SWISSW!$J:$J,MATCHUP!CQ$1,SWISSW!$F:$F,"Won")+COUNTIFS(SWISSW!$I:$I,MATCHUP!CQ$1,SWISSW!$J:$J,MATCHUP!$A23,SWISSW!$F:$F,"Lost"))/(COUNTIFS(SWISSW!$I:$I,MATCHUP!$A23,SWISSW!$J:$J,MATCHUP!CQ$1)-COUNTIFS(SWISSW!$I:$I,MATCHUP!$A23,SWISSW!$J:$J,MATCHUP!CQ$1,SWISSW!$F:$F,"Draw")+COUNTIFS(SWISSW!$I:$I,MATCHUP!CQ$1,SWISSW!$J:$J,MATCHUP!$A23)-COUNTIFS(SWISSW!$I:$I,MATCHUP!CQ$1,SWISSW!$J:$J,MATCHUP!$A23,SWISSW!$F:$F,"Draw")),"-")</f>
        <v>-</v>
      </c>
      <c r="CR23" s="5" t="str">
        <f ca="1">IFERROR((COUNTIFS(SWISSW!$I:$I,MATCHUP!$A23,SWISSW!$J:$J,MATCHUP!CR$1,SWISSW!$F:$F,"Won")+COUNTIFS(SWISSW!$I:$I,MATCHUP!CR$1,SWISSW!$J:$J,MATCHUP!$A23,SWISSW!$F:$F,"Lost"))/(COUNTIFS(SWISSW!$I:$I,MATCHUP!$A23,SWISSW!$J:$J,MATCHUP!CR$1)-COUNTIFS(SWISSW!$I:$I,MATCHUP!$A23,SWISSW!$J:$J,MATCHUP!CR$1,SWISSW!$F:$F,"Draw")+COUNTIFS(SWISSW!$I:$I,MATCHUP!CR$1,SWISSW!$J:$J,MATCHUP!$A23)-COUNTIFS(SWISSW!$I:$I,MATCHUP!CR$1,SWISSW!$J:$J,MATCHUP!$A23,SWISSW!$F:$F,"Draw")),"-")</f>
        <v>-</v>
      </c>
      <c r="CS23" s="5" t="str">
        <f ca="1">IFERROR((COUNTIFS(SWISSW!$I:$I,MATCHUP!$A23,SWISSW!$J:$J,MATCHUP!CS$1,SWISSW!$F:$F,"Won")+COUNTIFS(SWISSW!$I:$I,MATCHUP!CS$1,SWISSW!$J:$J,MATCHUP!$A23,SWISSW!$F:$F,"Lost"))/(COUNTIFS(SWISSW!$I:$I,MATCHUP!$A23,SWISSW!$J:$J,MATCHUP!CS$1)-COUNTIFS(SWISSW!$I:$I,MATCHUP!$A23,SWISSW!$J:$J,MATCHUP!CS$1,SWISSW!$F:$F,"Draw")+COUNTIFS(SWISSW!$I:$I,MATCHUP!CS$1,SWISSW!$J:$J,MATCHUP!$A23)-COUNTIFS(SWISSW!$I:$I,MATCHUP!CS$1,SWISSW!$J:$J,MATCHUP!$A23,SWISSW!$F:$F,"Draw")),"-")</f>
        <v>-</v>
      </c>
      <c r="CT23" s="5" t="str">
        <f ca="1">IFERROR((COUNTIFS(SWISSW!$I:$I,MATCHUP!$A23,SWISSW!$J:$J,MATCHUP!CT$1,SWISSW!$F:$F,"Won")+COUNTIFS(SWISSW!$I:$I,MATCHUP!CT$1,SWISSW!$J:$J,MATCHUP!$A23,SWISSW!$F:$F,"Lost"))/(COUNTIFS(SWISSW!$I:$I,MATCHUP!$A23,SWISSW!$J:$J,MATCHUP!CT$1)-COUNTIFS(SWISSW!$I:$I,MATCHUP!$A23,SWISSW!$J:$J,MATCHUP!CT$1,SWISSW!$F:$F,"Draw")+COUNTIFS(SWISSW!$I:$I,MATCHUP!CT$1,SWISSW!$J:$J,MATCHUP!$A23)-COUNTIFS(SWISSW!$I:$I,MATCHUP!CT$1,SWISSW!$J:$J,MATCHUP!$A23,SWISSW!$F:$F,"Draw")),"-")</f>
        <v>-</v>
      </c>
      <c r="CU23" s="5" t="str">
        <f ca="1">IFERROR((COUNTIFS(SWISSW!$I:$I,MATCHUP!$A23,SWISSW!$J:$J,MATCHUP!CU$1,SWISSW!$F:$F,"Won")+COUNTIFS(SWISSW!$I:$I,MATCHUP!CU$1,SWISSW!$J:$J,MATCHUP!$A23,SWISSW!$F:$F,"Lost"))/(COUNTIFS(SWISSW!$I:$I,MATCHUP!$A23,SWISSW!$J:$J,MATCHUP!CU$1)-COUNTIFS(SWISSW!$I:$I,MATCHUP!$A23,SWISSW!$J:$J,MATCHUP!CU$1,SWISSW!$F:$F,"Draw")+COUNTIFS(SWISSW!$I:$I,MATCHUP!CU$1,SWISSW!$J:$J,MATCHUP!$A23)-COUNTIFS(SWISSW!$I:$I,MATCHUP!CU$1,SWISSW!$J:$J,MATCHUP!$A23,SWISSW!$F:$F,"Draw")),"-")</f>
        <v>-</v>
      </c>
      <c r="CV23" s="5" t="str">
        <f ca="1">IFERROR((COUNTIFS(SWISSW!$I:$I,MATCHUP!$A23,SWISSW!$J:$J,MATCHUP!CV$1,SWISSW!$F:$F,"Won")+COUNTIFS(SWISSW!$I:$I,MATCHUP!CV$1,SWISSW!$J:$J,MATCHUP!$A23,SWISSW!$F:$F,"Lost"))/(COUNTIFS(SWISSW!$I:$I,MATCHUP!$A23,SWISSW!$J:$J,MATCHUP!CV$1)-COUNTIFS(SWISSW!$I:$I,MATCHUP!$A23,SWISSW!$J:$J,MATCHUP!CV$1,SWISSW!$F:$F,"Draw")+COUNTIFS(SWISSW!$I:$I,MATCHUP!CV$1,SWISSW!$J:$J,MATCHUP!$A23)-COUNTIFS(SWISSW!$I:$I,MATCHUP!CV$1,SWISSW!$J:$J,MATCHUP!$A23,SWISSW!$F:$F,"Draw")),"-")</f>
        <v>-</v>
      </c>
    </row>
    <row r="24" spans="1:100" ht="55" customHeight="1" x14ac:dyDescent="0.3">
      <c r="A24" s="3" t="str" cm="1">
        <f t="array" aca="1" ref="A24" ca="1">INDIRECT(ADDRESS(ROW(),1,,1,"METABREAK"))</f>
        <v>Walls</v>
      </c>
      <c r="B24" s="5">
        <f ca="1">IFERROR((COUNTIFS(SWISSW!$I:$I,MATCHUP!$A24,SWISSW!$J:$J,MATCHUP!B$1,SWISSW!$F:$F,"Won")+COUNTIFS(SWISSW!$I:$I,MATCHUP!B$1,SWISSW!$J:$J,MATCHUP!$A24,SWISSW!$F:$F,"Lost"))/(COUNTIFS(SWISSW!$I:$I,MATCHUP!$A24,SWISSW!$J:$J,MATCHUP!B$1)-COUNTIFS(SWISSW!$I:$I,MATCHUP!$A24,SWISSW!$J:$J,MATCHUP!B$1,SWISSW!$F:$F,"Draw")+COUNTIFS(SWISSW!$I:$I,MATCHUP!B$1,SWISSW!$J:$J,MATCHUP!$A24)-COUNTIFS(SWISSW!$I:$I,MATCHUP!B$1,SWISSW!$J:$J,MATCHUP!$A24,SWISSW!$F:$F,"Draw")),"-")</f>
        <v>0.25</v>
      </c>
      <c r="C24" s="5">
        <f ca="1">IFERROR((COUNTIFS(SWISSW!$I:$I,MATCHUP!$A24,SWISSW!$J:$J,MATCHUP!C$1,SWISSW!$F:$F,"Won")+COUNTIFS(SWISSW!$I:$I,MATCHUP!C$1,SWISSW!$J:$J,MATCHUP!$A24,SWISSW!$F:$F,"Lost"))/(COUNTIFS(SWISSW!$I:$I,MATCHUP!$A24,SWISSW!$J:$J,MATCHUP!C$1)-COUNTIFS(SWISSW!$I:$I,MATCHUP!$A24,SWISSW!$J:$J,MATCHUP!C$1,SWISSW!$F:$F,"Draw")+COUNTIFS(SWISSW!$I:$I,MATCHUP!C$1,SWISSW!$J:$J,MATCHUP!$A24)-COUNTIFS(SWISSW!$I:$I,MATCHUP!C$1,SWISSW!$J:$J,MATCHUP!$A24,SWISSW!$F:$F,"Draw")),"-")</f>
        <v>0.33333333333333331</v>
      </c>
      <c r="D24" s="5">
        <f ca="1">IFERROR((COUNTIFS(SWISSW!$I:$I,MATCHUP!$A24,SWISSW!$J:$J,MATCHUP!D$1,SWISSW!$F:$F,"Won")+COUNTIFS(SWISSW!$I:$I,MATCHUP!D$1,SWISSW!$J:$J,MATCHUP!$A24,SWISSW!$F:$F,"Lost"))/(COUNTIFS(SWISSW!$I:$I,MATCHUP!$A24,SWISSW!$J:$J,MATCHUP!D$1)-COUNTIFS(SWISSW!$I:$I,MATCHUP!$A24,SWISSW!$J:$J,MATCHUP!D$1,SWISSW!$F:$F,"Draw")+COUNTIFS(SWISSW!$I:$I,MATCHUP!D$1,SWISSW!$J:$J,MATCHUP!$A24)-COUNTIFS(SWISSW!$I:$I,MATCHUP!D$1,SWISSW!$J:$J,MATCHUP!$A24,SWISSW!$F:$F,"Draw")),"-")</f>
        <v>0.66666666666666663</v>
      </c>
      <c r="E24" s="5">
        <f ca="1">IFERROR((COUNTIFS(SWISSW!$I:$I,MATCHUP!$A24,SWISSW!$J:$J,MATCHUP!E$1,SWISSW!$F:$F,"Won")+COUNTIFS(SWISSW!$I:$I,MATCHUP!E$1,SWISSW!$J:$J,MATCHUP!$A24,SWISSW!$F:$F,"Lost"))/(COUNTIFS(SWISSW!$I:$I,MATCHUP!$A24,SWISSW!$J:$J,MATCHUP!E$1)-COUNTIFS(SWISSW!$I:$I,MATCHUP!$A24,SWISSW!$J:$J,MATCHUP!E$1,SWISSW!$F:$F,"Draw")+COUNTIFS(SWISSW!$I:$I,MATCHUP!E$1,SWISSW!$J:$J,MATCHUP!$A24)-COUNTIFS(SWISSW!$I:$I,MATCHUP!E$1,SWISSW!$J:$J,MATCHUP!$A24,SWISSW!$F:$F,"Draw")),"-")</f>
        <v>0.55555555555555558</v>
      </c>
      <c r="F24" s="5">
        <f ca="1">IFERROR((COUNTIFS(SWISSW!$I:$I,MATCHUP!$A24,SWISSW!$J:$J,MATCHUP!F$1,SWISSW!$F:$F,"Won")+COUNTIFS(SWISSW!$I:$I,MATCHUP!F$1,SWISSW!$J:$J,MATCHUP!$A24,SWISSW!$F:$F,"Lost"))/(COUNTIFS(SWISSW!$I:$I,MATCHUP!$A24,SWISSW!$J:$J,MATCHUP!F$1)-COUNTIFS(SWISSW!$I:$I,MATCHUP!$A24,SWISSW!$J:$J,MATCHUP!F$1,SWISSW!$F:$F,"Draw")+COUNTIFS(SWISSW!$I:$I,MATCHUP!F$1,SWISSW!$J:$J,MATCHUP!$A24)-COUNTIFS(SWISSW!$I:$I,MATCHUP!F$1,SWISSW!$J:$J,MATCHUP!$A24,SWISSW!$F:$F,"Draw")),"-")</f>
        <v>0.16666666666666666</v>
      </c>
      <c r="G24" s="5">
        <f ca="1">IFERROR((COUNTIFS(SWISSW!$I:$I,MATCHUP!$A24,SWISSW!$J:$J,MATCHUP!G$1,SWISSW!$F:$F,"Won")+COUNTIFS(SWISSW!$I:$I,MATCHUP!G$1,SWISSW!$J:$J,MATCHUP!$A24,SWISSW!$F:$F,"Lost"))/(COUNTIFS(SWISSW!$I:$I,MATCHUP!$A24,SWISSW!$J:$J,MATCHUP!G$1)-COUNTIFS(SWISSW!$I:$I,MATCHUP!$A24,SWISSW!$J:$J,MATCHUP!G$1,SWISSW!$F:$F,"Draw")+COUNTIFS(SWISSW!$I:$I,MATCHUP!G$1,SWISSW!$J:$J,MATCHUP!$A24)-COUNTIFS(SWISSW!$I:$I,MATCHUP!G$1,SWISSW!$J:$J,MATCHUP!$A24,SWISSW!$F:$F,"Draw")),"-")</f>
        <v>0.66666666666666663</v>
      </c>
      <c r="H24" s="5">
        <f ca="1">IFERROR((COUNTIFS(SWISSW!$I:$I,MATCHUP!$A24,SWISSW!$J:$J,MATCHUP!H$1,SWISSW!$F:$F,"Won")+COUNTIFS(SWISSW!$I:$I,MATCHUP!H$1,SWISSW!$J:$J,MATCHUP!$A24,SWISSW!$F:$F,"Lost"))/(COUNTIFS(SWISSW!$I:$I,MATCHUP!$A24,SWISSW!$J:$J,MATCHUP!H$1)-COUNTIFS(SWISSW!$I:$I,MATCHUP!$A24,SWISSW!$J:$J,MATCHUP!H$1,SWISSW!$F:$F,"Draw")+COUNTIFS(SWISSW!$I:$I,MATCHUP!H$1,SWISSW!$J:$J,MATCHUP!$A24)-COUNTIFS(SWISSW!$I:$I,MATCHUP!H$1,SWISSW!$J:$J,MATCHUP!$A24,SWISSW!$F:$F,"Draw")),"-")</f>
        <v>0.5</v>
      </c>
      <c r="I24" s="5">
        <f ca="1">IFERROR((COUNTIFS(SWISSW!$I:$I,MATCHUP!$A24,SWISSW!$J:$J,MATCHUP!I$1,SWISSW!$F:$F,"Won")+COUNTIFS(SWISSW!$I:$I,MATCHUP!I$1,SWISSW!$J:$J,MATCHUP!$A24,SWISSW!$F:$F,"Lost"))/(COUNTIFS(SWISSW!$I:$I,MATCHUP!$A24,SWISSW!$J:$J,MATCHUP!I$1)-COUNTIFS(SWISSW!$I:$I,MATCHUP!$A24,SWISSW!$J:$J,MATCHUP!I$1,SWISSW!$F:$F,"Draw")+COUNTIFS(SWISSW!$I:$I,MATCHUP!I$1,SWISSW!$J:$J,MATCHUP!$A24)-COUNTIFS(SWISSW!$I:$I,MATCHUP!I$1,SWISSW!$J:$J,MATCHUP!$A24,SWISSW!$F:$F,"Draw")),"-")</f>
        <v>0.33333333333333331</v>
      </c>
      <c r="J24" s="5">
        <f ca="1">IFERROR((COUNTIFS(SWISSW!$I:$I,MATCHUP!$A24,SWISSW!$J:$J,MATCHUP!J$1,SWISSW!$F:$F,"Won")+COUNTIFS(SWISSW!$I:$I,MATCHUP!J$1,SWISSW!$J:$J,MATCHUP!$A24,SWISSW!$F:$F,"Lost"))/(COUNTIFS(SWISSW!$I:$I,MATCHUP!$A24,SWISSW!$J:$J,MATCHUP!J$1)-COUNTIFS(SWISSW!$I:$I,MATCHUP!$A24,SWISSW!$J:$J,MATCHUP!J$1,SWISSW!$F:$F,"Draw")+COUNTIFS(SWISSW!$I:$I,MATCHUP!J$1,SWISSW!$J:$J,MATCHUP!$A24)-COUNTIFS(SWISSW!$I:$I,MATCHUP!J$1,SWISSW!$J:$J,MATCHUP!$A24,SWISSW!$F:$F,"Draw")),"-")</f>
        <v>0.33333333333333331</v>
      </c>
      <c r="K24" s="5">
        <f ca="1">IFERROR((COUNTIFS(SWISSW!$I:$I,MATCHUP!$A24,SWISSW!$J:$J,MATCHUP!K$1,SWISSW!$F:$F,"Won")+COUNTIFS(SWISSW!$I:$I,MATCHUP!K$1,SWISSW!$J:$J,MATCHUP!$A24,SWISSW!$F:$F,"Lost"))/(COUNTIFS(SWISSW!$I:$I,MATCHUP!$A24,SWISSW!$J:$J,MATCHUP!K$1)-COUNTIFS(SWISSW!$I:$I,MATCHUP!$A24,SWISSW!$J:$J,MATCHUP!K$1,SWISSW!$F:$F,"Draw")+COUNTIFS(SWISSW!$I:$I,MATCHUP!K$1,SWISSW!$J:$J,MATCHUP!$A24)-COUNTIFS(SWISSW!$I:$I,MATCHUP!K$1,SWISSW!$J:$J,MATCHUP!$A24,SWISSW!$F:$F,"Draw")),"-")</f>
        <v>1</v>
      </c>
      <c r="L24" s="5" t="str">
        <f ca="1">IFERROR((COUNTIFS(SWISSW!$I:$I,MATCHUP!$A24,SWISSW!$J:$J,MATCHUP!L$1,SWISSW!$F:$F,"Won")+COUNTIFS(SWISSW!$I:$I,MATCHUP!L$1,SWISSW!$J:$J,MATCHUP!$A24,SWISSW!$F:$F,"Lost"))/(COUNTIFS(SWISSW!$I:$I,MATCHUP!$A24,SWISSW!$J:$J,MATCHUP!L$1)-COUNTIFS(SWISSW!$I:$I,MATCHUP!$A24,SWISSW!$J:$J,MATCHUP!L$1,SWISSW!$F:$F,"Draw")+COUNTIFS(SWISSW!$I:$I,MATCHUP!L$1,SWISSW!$J:$J,MATCHUP!$A24)-COUNTIFS(SWISSW!$I:$I,MATCHUP!L$1,SWISSW!$J:$J,MATCHUP!$A24,SWISSW!$F:$F,"Draw")),"-")</f>
        <v>-</v>
      </c>
      <c r="M24" s="5">
        <f ca="1">IFERROR((COUNTIFS(SWISSW!$I:$I,MATCHUP!$A24,SWISSW!$J:$J,MATCHUP!M$1,SWISSW!$F:$F,"Won")+COUNTIFS(SWISSW!$I:$I,MATCHUP!M$1,SWISSW!$J:$J,MATCHUP!$A24,SWISSW!$F:$F,"Lost"))/(COUNTIFS(SWISSW!$I:$I,MATCHUP!$A24,SWISSW!$J:$J,MATCHUP!M$1)-COUNTIFS(SWISSW!$I:$I,MATCHUP!$A24,SWISSW!$J:$J,MATCHUP!M$1,SWISSW!$F:$F,"Draw")+COUNTIFS(SWISSW!$I:$I,MATCHUP!M$1,SWISSW!$J:$J,MATCHUP!$A24)-COUNTIFS(SWISSW!$I:$I,MATCHUP!M$1,SWISSW!$J:$J,MATCHUP!$A24,SWISSW!$F:$F,"Draw")),"-")</f>
        <v>0.66666666666666663</v>
      </c>
      <c r="N24" s="5">
        <f ca="1">IFERROR((COUNTIFS(SWISSW!$I:$I,MATCHUP!$A24,SWISSW!$J:$J,MATCHUP!N$1,SWISSW!$F:$F,"Won")+COUNTIFS(SWISSW!$I:$I,MATCHUP!N$1,SWISSW!$J:$J,MATCHUP!$A24,SWISSW!$F:$F,"Lost"))/(COUNTIFS(SWISSW!$I:$I,MATCHUP!$A24,SWISSW!$J:$J,MATCHUP!N$1)-COUNTIFS(SWISSW!$I:$I,MATCHUP!$A24,SWISSW!$J:$J,MATCHUP!N$1,SWISSW!$F:$F,"Draw")+COUNTIFS(SWISSW!$I:$I,MATCHUP!N$1,SWISSW!$J:$J,MATCHUP!$A24)-COUNTIFS(SWISSW!$I:$I,MATCHUP!N$1,SWISSW!$J:$J,MATCHUP!$A24,SWISSW!$F:$F,"Draw")),"-")</f>
        <v>1</v>
      </c>
      <c r="O24" s="5">
        <f ca="1">IFERROR((COUNTIFS(SWISSW!$I:$I,MATCHUP!$A24,SWISSW!$J:$J,MATCHUP!O$1,SWISSW!$F:$F,"Won")+COUNTIFS(SWISSW!$I:$I,MATCHUP!O$1,SWISSW!$J:$J,MATCHUP!$A24,SWISSW!$F:$F,"Lost"))/(COUNTIFS(SWISSW!$I:$I,MATCHUP!$A24,SWISSW!$J:$J,MATCHUP!O$1)-COUNTIFS(SWISSW!$I:$I,MATCHUP!$A24,SWISSW!$J:$J,MATCHUP!O$1,SWISSW!$F:$F,"Draw")+COUNTIFS(SWISSW!$I:$I,MATCHUP!O$1,SWISSW!$J:$J,MATCHUP!$A24)-COUNTIFS(SWISSW!$I:$I,MATCHUP!O$1,SWISSW!$J:$J,MATCHUP!$A24,SWISSW!$F:$F,"Draw")),"-")</f>
        <v>0</v>
      </c>
      <c r="P24" s="5" t="str">
        <f ca="1">IFERROR((COUNTIFS(SWISSW!$I:$I,MATCHUP!$A24,SWISSW!$J:$J,MATCHUP!P$1,SWISSW!$F:$F,"Won")+COUNTIFS(SWISSW!$I:$I,MATCHUP!P$1,SWISSW!$J:$J,MATCHUP!$A24,SWISSW!$F:$F,"Lost"))/(COUNTIFS(SWISSW!$I:$I,MATCHUP!$A24,SWISSW!$J:$J,MATCHUP!P$1)-COUNTIFS(SWISSW!$I:$I,MATCHUP!$A24,SWISSW!$J:$J,MATCHUP!P$1,SWISSW!$F:$F,"Draw")+COUNTIFS(SWISSW!$I:$I,MATCHUP!P$1,SWISSW!$J:$J,MATCHUP!$A24)-COUNTIFS(SWISSW!$I:$I,MATCHUP!P$1,SWISSW!$J:$J,MATCHUP!$A24,SWISSW!$F:$F,"Draw")),"-")</f>
        <v>-</v>
      </c>
      <c r="Q24" s="5">
        <f ca="1">IFERROR((COUNTIFS(SWISSW!$I:$I,MATCHUP!$A24,SWISSW!$J:$J,MATCHUP!Q$1,SWISSW!$F:$F,"Won")+COUNTIFS(SWISSW!$I:$I,MATCHUP!Q$1,SWISSW!$J:$J,MATCHUP!$A24,SWISSW!$F:$F,"Lost"))/(COUNTIFS(SWISSW!$I:$I,MATCHUP!$A24,SWISSW!$J:$J,MATCHUP!Q$1)-COUNTIFS(SWISSW!$I:$I,MATCHUP!$A24,SWISSW!$J:$J,MATCHUP!Q$1,SWISSW!$F:$F,"Draw")+COUNTIFS(SWISSW!$I:$I,MATCHUP!Q$1,SWISSW!$J:$J,MATCHUP!$A24)-COUNTIFS(SWISSW!$I:$I,MATCHUP!Q$1,SWISSW!$J:$J,MATCHUP!$A24,SWISSW!$F:$F,"Draw")),"-")</f>
        <v>0</v>
      </c>
      <c r="R24" s="5">
        <f ca="1">IFERROR((COUNTIFS(SWISSW!$I:$I,MATCHUP!$A24,SWISSW!$J:$J,MATCHUP!R$1,SWISSW!$F:$F,"Won")+COUNTIFS(SWISSW!$I:$I,MATCHUP!R$1,SWISSW!$J:$J,MATCHUP!$A24,SWISSW!$F:$F,"Lost"))/(COUNTIFS(SWISSW!$I:$I,MATCHUP!$A24,SWISSW!$J:$J,MATCHUP!R$1)-COUNTIFS(SWISSW!$I:$I,MATCHUP!$A24,SWISSW!$J:$J,MATCHUP!R$1,SWISSW!$F:$F,"Draw")+COUNTIFS(SWISSW!$I:$I,MATCHUP!R$1,SWISSW!$J:$J,MATCHUP!$A24)-COUNTIFS(SWISSW!$I:$I,MATCHUP!R$1,SWISSW!$J:$J,MATCHUP!$A24,SWISSW!$F:$F,"Draw")),"-")</f>
        <v>1</v>
      </c>
      <c r="S24" s="5">
        <f ca="1">IFERROR((COUNTIFS(SWISSW!$I:$I,MATCHUP!$A24,SWISSW!$J:$J,MATCHUP!S$1,SWISSW!$F:$F,"Won")+COUNTIFS(SWISSW!$I:$I,MATCHUP!S$1,SWISSW!$J:$J,MATCHUP!$A24,SWISSW!$F:$F,"Lost"))/(COUNTIFS(SWISSW!$I:$I,MATCHUP!$A24,SWISSW!$J:$J,MATCHUP!S$1)-COUNTIFS(SWISSW!$I:$I,MATCHUP!$A24,SWISSW!$J:$J,MATCHUP!S$1,SWISSW!$F:$F,"Draw")+COUNTIFS(SWISSW!$I:$I,MATCHUP!S$1,SWISSW!$J:$J,MATCHUP!$A24)-COUNTIFS(SWISSW!$I:$I,MATCHUP!S$1,SWISSW!$J:$J,MATCHUP!$A24,SWISSW!$F:$F,"Draw")),"-")</f>
        <v>1</v>
      </c>
      <c r="T24" s="5" t="str">
        <f ca="1">IFERROR((COUNTIFS(SWISSW!$I:$I,MATCHUP!$A24,SWISSW!$J:$J,MATCHUP!T$1,SWISSW!$F:$F,"Won")+COUNTIFS(SWISSW!$I:$I,MATCHUP!T$1,SWISSW!$J:$J,MATCHUP!$A24,SWISSW!$F:$F,"Lost"))/(COUNTIFS(SWISSW!$I:$I,MATCHUP!$A24,SWISSW!$J:$J,MATCHUP!T$1)-COUNTIFS(SWISSW!$I:$I,MATCHUP!$A24,SWISSW!$J:$J,MATCHUP!T$1,SWISSW!$F:$F,"Draw")+COUNTIFS(SWISSW!$I:$I,MATCHUP!T$1,SWISSW!$J:$J,MATCHUP!$A24)-COUNTIFS(SWISSW!$I:$I,MATCHUP!T$1,SWISSW!$J:$J,MATCHUP!$A24,SWISSW!$F:$F,"Draw")),"-")</f>
        <v>-</v>
      </c>
      <c r="U24" s="5" t="str">
        <f ca="1">IFERROR((COUNTIFS(SWISSW!$I:$I,MATCHUP!$A24,SWISSW!$J:$J,MATCHUP!U$1,SWISSW!$F:$F,"Won")+COUNTIFS(SWISSW!$I:$I,MATCHUP!U$1,SWISSW!$J:$J,MATCHUP!$A24,SWISSW!$F:$F,"Lost"))/(COUNTIFS(SWISSW!$I:$I,MATCHUP!$A24,SWISSW!$J:$J,MATCHUP!U$1)-COUNTIFS(SWISSW!$I:$I,MATCHUP!$A24,SWISSW!$J:$J,MATCHUP!U$1,SWISSW!$F:$F,"Draw")+COUNTIFS(SWISSW!$I:$I,MATCHUP!U$1,SWISSW!$J:$J,MATCHUP!$A24)-COUNTIFS(SWISSW!$I:$I,MATCHUP!U$1,SWISSW!$J:$J,MATCHUP!$A24,SWISSW!$F:$F,"Draw")),"-")</f>
        <v>-</v>
      </c>
      <c r="V24" s="5" t="str">
        <f ca="1">IFERROR((COUNTIFS(SWISSW!$I:$I,MATCHUP!$A24,SWISSW!$J:$J,MATCHUP!V$1,SWISSW!$F:$F,"Won")+COUNTIFS(SWISSW!$I:$I,MATCHUP!V$1,SWISSW!$J:$J,MATCHUP!$A24,SWISSW!$F:$F,"Lost"))/(COUNTIFS(SWISSW!$I:$I,MATCHUP!$A24,SWISSW!$J:$J,MATCHUP!V$1)-COUNTIFS(SWISSW!$I:$I,MATCHUP!$A24,SWISSW!$J:$J,MATCHUP!V$1,SWISSW!$F:$F,"Draw")+COUNTIFS(SWISSW!$I:$I,MATCHUP!V$1,SWISSW!$J:$J,MATCHUP!$A24)-COUNTIFS(SWISSW!$I:$I,MATCHUP!V$1,SWISSW!$J:$J,MATCHUP!$A24,SWISSW!$F:$F,"Draw")),"-")</f>
        <v>-</v>
      </c>
      <c r="W24" s="5">
        <f ca="1">IFERROR((COUNTIFS(SWISSW!$I:$I,MATCHUP!$A24,SWISSW!$J:$J,MATCHUP!W$1,SWISSW!$F:$F,"Won")+COUNTIFS(SWISSW!$I:$I,MATCHUP!W$1,SWISSW!$J:$J,MATCHUP!$A24,SWISSW!$F:$F,"Lost"))/(COUNTIFS(SWISSW!$I:$I,MATCHUP!$A24,SWISSW!$J:$J,MATCHUP!W$1)-COUNTIFS(SWISSW!$I:$I,MATCHUP!$A24,SWISSW!$J:$J,MATCHUP!W$1,SWISSW!$F:$F,"Draw")+COUNTIFS(SWISSW!$I:$I,MATCHUP!W$1,SWISSW!$J:$J,MATCHUP!$A24)-COUNTIFS(SWISSW!$I:$I,MATCHUP!W$1,SWISSW!$J:$J,MATCHUP!$A24,SWISSW!$F:$F,"Draw")),"-")</f>
        <v>1</v>
      </c>
      <c r="X24" s="5" t="str">
        <f ca="1">IFERROR((COUNTIFS(SWISSW!$I:$I,MATCHUP!$A24,SWISSW!$J:$J,MATCHUP!X$1,SWISSW!$F:$F,"Won")+COUNTIFS(SWISSW!$I:$I,MATCHUP!X$1,SWISSW!$J:$J,MATCHUP!$A24,SWISSW!$F:$F,"Lost"))/(COUNTIFS(SWISSW!$I:$I,MATCHUP!$A24,SWISSW!$J:$J,MATCHUP!X$1)-COUNTIFS(SWISSW!$I:$I,MATCHUP!$A24,SWISSW!$J:$J,MATCHUP!X$1,SWISSW!$F:$F,"Draw")+COUNTIFS(SWISSW!$I:$I,MATCHUP!X$1,SWISSW!$J:$J,MATCHUP!$A24)-COUNTIFS(SWISSW!$I:$I,MATCHUP!X$1,SWISSW!$J:$J,MATCHUP!$A24,SWISSW!$F:$F,"Draw")),"-")</f>
        <v>-</v>
      </c>
      <c r="Y24" s="5" t="str">
        <f ca="1">IFERROR((COUNTIFS(SWISSW!$I:$I,MATCHUP!$A24,SWISSW!$J:$J,MATCHUP!Y$1,SWISSW!$F:$F,"Won")+COUNTIFS(SWISSW!$I:$I,MATCHUP!Y$1,SWISSW!$J:$J,MATCHUP!$A24,SWISSW!$F:$F,"Lost"))/(COUNTIFS(SWISSW!$I:$I,MATCHUP!$A24,SWISSW!$J:$J,MATCHUP!Y$1)-COUNTIFS(SWISSW!$I:$I,MATCHUP!$A24,SWISSW!$J:$J,MATCHUP!Y$1,SWISSW!$F:$F,"Draw")+COUNTIFS(SWISSW!$I:$I,MATCHUP!Y$1,SWISSW!$J:$J,MATCHUP!$A24)-COUNTIFS(SWISSW!$I:$I,MATCHUP!Y$1,SWISSW!$J:$J,MATCHUP!$A24,SWISSW!$F:$F,"Draw")),"-")</f>
        <v>-</v>
      </c>
      <c r="Z24" s="5" t="str">
        <f ca="1">IFERROR((COUNTIFS(SWISSW!$I:$I,MATCHUP!$A24,SWISSW!$J:$J,MATCHUP!Z$1,SWISSW!$F:$F,"Won")+COUNTIFS(SWISSW!$I:$I,MATCHUP!Z$1,SWISSW!$J:$J,MATCHUP!$A24,SWISSW!$F:$F,"Lost"))/(COUNTIFS(SWISSW!$I:$I,MATCHUP!$A24,SWISSW!$J:$J,MATCHUP!Z$1)-COUNTIFS(SWISSW!$I:$I,MATCHUP!$A24,SWISSW!$J:$J,MATCHUP!Z$1,SWISSW!$F:$F,"Draw")+COUNTIFS(SWISSW!$I:$I,MATCHUP!Z$1,SWISSW!$J:$J,MATCHUP!$A24)-COUNTIFS(SWISSW!$I:$I,MATCHUP!Z$1,SWISSW!$J:$J,MATCHUP!$A24,SWISSW!$F:$F,"Draw")),"-")</f>
        <v>-</v>
      </c>
      <c r="AA24" s="5" t="str">
        <f ca="1">IFERROR((COUNTIFS(SWISSW!$I:$I,MATCHUP!$A24,SWISSW!$J:$J,MATCHUP!AA$1,SWISSW!$F:$F,"Won")+COUNTIFS(SWISSW!$I:$I,MATCHUP!AA$1,SWISSW!$J:$J,MATCHUP!$A24,SWISSW!$F:$F,"Lost"))/(COUNTIFS(SWISSW!$I:$I,MATCHUP!$A24,SWISSW!$J:$J,MATCHUP!AA$1)-COUNTIFS(SWISSW!$I:$I,MATCHUP!$A24,SWISSW!$J:$J,MATCHUP!AA$1,SWISSW!$F:$F,"Draw")+COUNTIFS(SWISSW!$I:$I,MATCHUP!AA$1,SWISSW!$J:$J,MATCHUP!$A24)-COUNTIFS(SWISSW!$I:$I,MATCHUP!AA$1,SWISSW!$J:$J,MATCHUP!$A24,SWISSW!$F:$F,"Draw")),"-")</f>
        <v>-</v>
      </c>
      <c r="AB24" s="5" t="str">
        <f ca="1">IFERROR((COUNTIFS(SWISSW!$I:$I,MATCHUP!$A24,SWISSW!$J:$J,MATCHUP!AB$1,SWISSW!$F:$F,"Won")+COUNTIFS(SWISSW!$I:$I,MATCHUP!AB$1,SWISSW!$J:$J,MATCHUP!$A24,SWISSW!$F:$F,"Lost"))/(COUNTIFS(SWISSW!$I:$I,MATCHUP!$A24,SWISSW!$J:$J,MATCHUP!AB$1)-COUNTIFS(SWISSW!$I:$I,MATCHUP!$A24,SWISSW!$J:$J,MATCHUP!AB$1,SWISSW!$F:$F,"Draw")+COUNTIFS(SWISSW!$I:$I,MATCHUP!AB$1,SWISSW!$J:$J,MATCHUP!$A24)-COUNTIFS(SWISSW!$I:$I,MATCHUP!AB$1,SWISSW!$J:$J,MATCHUP!$A24,SWISSW!$F:$F,"Draw")),"-")</f>
        <v>-</v>
      </c>
      <c r="AC24" s="5" t="str">
        <f ca="1">IFERROR((COUNTIFS(SWISSW!$I:$I,MATCHUP!$A24,SWISSW!$J:$J,MATCHUP!AC$1,SWISSW!$F:$F,"Won")+COUNTIFS(SWISSW!$I:$I,MATCHUP!AC$1,SWISSW!$J:$J,MATCHUP!$A24,SWISSW!$F:$F,"Lost"))/(COUNTIFS(SWISSW!$I:$I,MATCHUP!$A24,SWISSW!$J:$J,MATCHUP!AC$1)-COUNTIFS(SWISSW!$I:$I,MATCHUP!$A24,SWISSW!$J:$J,MATCHUP!AC$1,SWISSW!$F:$F,"Draw")+COUNTIFS(SWISSW!$I:$I,MATCHUP!AC$1,SWISSW!$J:$J,MATCHUP!$A24)-COUNTIFS(SWISSW!$I:$I,MATCHUP!AC$1,SWISSW!$J:$J,MATCHUP!$A24,SWISSW!$F:$F,"Draw")),"-")</f>
        <v>-</v>
      </c>
      <c r="AD24" s="5" t="str">
        <f ca="1">IFERROR((COUNTIFS(SWISSW!$I:$I,MATCHUP!$A24,SWISSW!$J:$J,MATCHUP!AD$1,SWISSW!$F:$F,"Won")+COUNTIFS(SWISSW!$I:$I,MATCHUP!AD$1,SWISSW!$J:$J,MATCHUP!$A24,SWISSW!$F:$F,"Lost"))/(COUNTIFS(SWISSW!$I:$I,MATCHUP!$A24,SWISSW!$J:$J,MATCHUP!AD$1)-COUNTIFS(SWISSW!$I:$I,MATCHUP!$A24,SWISSW!$J:$J,MATCHUP!AD$1,SWISSW!$F:$F,"Draw")+COUNTIFS(SWISSW!$I:$I,MATCHUP!AD$1,SWISSW!$J:$J,MATCHUP!$A24)-COUNTIFS(SWISSW!$I:$I,MATCHUP!AD$1,SWISSW!$J:$J,MATCHUP!$A24,SWISSW!$F:$F,"Draw")),"-")</f>
        <v>-</v>
      </c>
      <c r="AE24" s="5" t="str">
        <f ca="1">IFERROR((COUNTIFS(SWISSW!$I:$I,MATCHUP!$A24,SWISSW!$J:$J,MATCHUP!AE$1,SWISSW!$F:$F,"Won")+COUNTIFS(SWISSW!$I:$I,MATCHUP!AE$1,SWISSW!$J:$J,MATCHUP!$A24,SWISSW!$F:$F,"Lost"))/(COUNTIFS(SWISSW!$I:$I,MATCHUP!$A24,SWISSW!$J:$J,MATCHUP!AE$1)-COUNTIFS(SWISSW!$I:$I,MATCHUP!$A24,SWISSW!$J:$J,MATCHUP!AE$1,SWISSW!$F:$F,"Draw")+COUNTIFS(SWISSW!$I:$I,MATCHUP!AE$1,SWISSW!$J:$J,MATCHUP!$A24)-COUNTIFS(SWISSW!$I:$I,MATCHUP!AE$1,SWISSW!$J:$J,MATCHUP!$A24,SWISSW!$F:$F,"Draw")),"-")</f>
        <v>-</v>
      </c>
      <c r="AF24" s="5" t="str">
        <f ca="1">IFERROR((COUNTIFS(SWISSW!$I:$I,MATCHUP!$A24,SWISSW!$J:$J,MATCHUP!AF$1,SWISSW!$F:$F,"Won")+COUNTIFS(SWISSW!$I:$I,MATCHUP!AF$1,SWISSW!$J:$J,MATCHUP!$A24,SWISSW!$F:$F,"Lost"))/(COUNTIFS(SWISSW!$I:$I,MATCHUP!$A24,SWISSW!$J:$J,MATCHUP!AF$1)-COUNTIFS(SWISSW!$I:$I,MATCHUP!$A24,SWISSW!$J:$J,MATCHUP!AF$1,SWISSW!$F:$F,"Draw")+COUNTIFS(SWISSW!$I:$I,MATCHUP!AF$1,SWISSW!$J:$J,MATCHUP!$A24)-COUNTIFS(SWISSW!$I:$I,MATCHUP!AF$1,SWISSW!$J:$J,MATCHUP!$A24,SWISSW!$F:$F,"Draw")),"-")</f>
        <v>-</v>
      </c>
      <c r="AG24" s="5" t="str">
        <f ca="1">IFERROR((COUNTIFS(SWISSW!$I:$I,MATCHUP!$A24,SWISSW!$J:$J,MATCHUP!AG$1,SWISSW!$F:$F,"Won")+COUNTIFS(SWISSW!$I:$I,MATCHUP!AG$1,SWISSW!$J:$J,MATCHUP!$A24,SWISSW!$F:$F,"Lost"))/(COUNTIFS(SWISSW!$I:$I,MATCHUP!$A24,SWISSW!$J:$J,MATCHUP!AG$1)-COUNTIFS(SWISSW!$I:$I,MATCHUP!$A24,SWISSW!$J:$J,MATCHUP!AG$1,SWISSW!$F:$F,"Draw")+COUNTIFS(SWISSW!$I:$I,MATCHUP!AG$1,SWISSW!$J:$J,MATCHUP!$A24)-COUNTIFS(SWISSW!$I:$I,MATCHUP!AG$1,SWISSW!$J:$J,MATCHUP!$A24,SWISSW!$F:$F,"Draw")),"-")</f>
        <v>-</v>
      </c>
      <c r="AH24" s="5" t="str">
        <f ca="1">IFERROR((COUNTIFS(SWISSW!$I:$I,MATCHUP!$A24,SWISSW!$J:$J,MATCHUP!AH$1,SWISSW!$F:$F,"Won")+COUNTIFS(SWISSW!$I:$I,MATCHUP!AH$1,SWISSW!$J:$J,MATCHUP!$A24,SWISSW!$F:$F,"Lost"))/(COUNTIFS(SWISSW!$I:$I,MATCHUP!$A24,SWISSW!$J:$J,MATCHUP!AH$1)-COUNTIFS(SWISSW!$I:$I,MATCHUP!$A24,SWISSW!$J:$J,MATCHUP!AH$1,SWISSW!$F:$F,"Draw")+COUNTIFS(SWISSW!$I:$I,MATCHUP!AH$1,SWISSW!$J:$J,MATCHUP!$A24)-COUNTIFS(SWISSW!$I:$I,MATCHUP!AH$1,SWISSW!$J:$J,MATCHUP!$A24,SWISSW!$F:$F,"Draw")),"-")</f>
        <v>-</v>
      </c>
      <c r="AI24" s="5" t="str">
        <f ca="1">IFERROR((COUNTIFS(SWISSW!$I:$I,MATCHUP!$A24,SWISSW!$J:$J,MATCHUP!AI$1,SWISSW!$F:$F,"Won")+COUNTIFS(SWISSW!$I:$I,MATCHUP!AI$1,SWISSW!$J:$J,MATCHUP!$A24,SWISSW!$F:$F,"Lost"))/(COUNTIFS(SWISSW!$I:$I,MATCHUP!$A24,SWISSW!$J:$J,MATCHUP!AI$1)-COUNTIFS(SWISSW!$I:$I,MATCHUP!$A24,SWISSW!$J:$J,MATCHUP!AI$1,SWISSW!$F:$F,"Draw")+COUNTIFS(SWISSW!$I:$I,MATCHUP!AI$1,SWISSW!$J:$J,MATCHUP!$A24)-COUNTIFS(SWISSW!$I:$I,MATCHUP!AI$1,SWISSW!$J:$J,MATCHUP!$A24,SWISSW!$F:$F,"Draw")),"-")</f>
        <v>-</v>
      </c>
      <c r="AJ24" s="5" t="str">
        <f ca="1">IFERROR((COUNTIFS(SWISSW!$I:$I,MATCHUP!$A24,SWISSW!$J:$J,MATCHUP!AJ$1,SWISSW!$F:$F,"Won")+COUNTIFS(SWISSW!$I:$I,MATCHUP!AJ$1,SWISSW!$J:$J,MATCHUP!$A24,SWISSW!$F:$F,"Lost"))/(COUNTIFS(SWISSW!$I:$I,MATCHUP!$A24,SWISSW!$J:$J,MATCHUP!AJ$1)-COUNTIFS(SWISSW!$I:$I,MATCHUP!$A24,SWISSW!$J:$J,MATCHUP!AJ$1,SWISSW!$F:$F,"Draw")+COUNTIFS(SWISSW!$I:$I,MATCHUP!AJ$1,SWISSW!$J:$J,MATCHUP!$A24)-COUNTIFS(SWISSW!$I:$I,MATCHUP!AJ$1,SWISSW!$J:$J,MATCHUP!$A24,SWISSW!$F:$F,"Draw")),"-")</f>
        <v>-</v>
      </c>
      <c r="AK24" s="5" t="str">
        <f ca="1">IFERROR((COUNTIFS(SWISSW!$I:$I,MATCHUP!$A24,SWISSW!$J:$J,MATCHUP!AK$1,SWISSW!$F:$F,"Won")+COUNTIFS(SWISSW!$I:$I,MATCHUP!AK$1,SWISSW!$J:$J,MATCHUP!$A24,SWISSW!$F:$F,"Lost"))/(COUNTIFS(SWISSW!$I:$I,MATCHUP!$A24,SWISSW!$J:$J,MATCHUP!AK$1)-COUNTIFS(SWISSW!$I:$I,MATCHUP!$A24,SWISSW!$J:$J,MATCHUP!AK$1,SWISSW!$F:$F,"Draw")+COUNTIFS(SWISSW!$I:$I,MATCHUP!AK$1,SWISSW!$J:$J,MATCHUP!$A24)-COUNTIFS(SWISSW!$I:$I,MATCHUP!AK$1,SWISSW!$J:$J,MATCHUP!$A24,SWISSW!$F:$F,"Draw")),"-")</f>
        <v>-</v>
      </c>
      <c r="AL24" s="5">
        <f ca="1">IFERROR((COUNTIFS(SWISSW!$I:$I,MATCHUP!$A24,SWISSW!$J:$J,MATCHUP!AL$1,SWISSW!$F:$F,"Won")+COUNTIFS(SWISSW!$I:$I,MATCHUP!AL$1,SWISSW!$J:$J,MATCHUP!$A24,SWISSW!$F:$F,"Lost"))/(COUNTIFS(SWISSW!$I:$I,MATCHUP!$A24,SWISSW!$J:$J,MATCHUP!AL$1)-COUNTIFS(SWISSW!$I:$I,MATCHUP!$A24,SWISSW!$J:$J,MATCHUP!AL$1,SWISSW!$F:$F,"Draw")+COUNTIFS(SWISSW!$I:$I,MATCHUP!AL$1,SWISSW!$J:$J,MATCHUP!$A24)-COUNTIFS(SWISSW!$I:$I,MATCHUP!AL$1,SWISSW!$J:$J,MATCHUP!$A24,SWISSW!$F:$F,"Draw")),"-")</f>
        <v>0</v>
      </c>
      <c r="AM24" s="5" t="str">
        <f ca="1">IFERROR((COUNTIFS(SWISSW!$I:$I,MATCHUP!$A24,SWISSW!$J:$J,MATCHUP!AM$1,SWISSW!$F:$F,"Won")+COUNTIFS(SWISSW!$I:$I,MATCHUP!AM$1,SWISSW!$J:$J,MATCHUP!$A24,SWISSW!$F:$F,"Lost"))/(COUNTIFS(SWISSW!$I:$I,MATCHUP!$A24,SWISSW!$J:$J,MATCHUP!AM$1)-COUNTIFS(SWISSW!$I:$I,MATCHUP!$A24,SWISSW!$J:$J,MATCHUP!AM$1,SWISSW!$F:$F,"Draw")+COUNTIFS(SWISSW!$I:$I,MATCHUP!AM$1,SWISSW!$J:$J,MATCHUP!$A24)-COUNTIFS(SWISSW!$I:$I,MATCHUP!AM$1,SWISSW!$J:$J,MATCHUP!$A24,SWISSW!$F:$F,"Draw")),"-")</f>
        <v>-</v>
      </c>
      <c r="AN24" s="5" t="str">
        <f ca="1">IFERROR((COUNTIFS(SWISSW!$I:$I,MATCHUP!$A24,SWISSW!$J:$J,MATCHUP!AN$1,SWISSW!$F:$F,"Won")+COUNTIFS(SWISSW!$I:$I,MATCHUP!AN$1,SWISSW!$J:$J,MATCHUP!$A24,SWISSW!$F:$F,"Lost"))/(COUNTIFS(SWISSW!$I:$I,MATCHUP!$A24,SWISSW!$J:$J,MATCHUP!AN$1)-COUNTIFS(SWISSW!$I:$I,MATCHUP!$A24,SWISSW!$J:$J,MATCHUP!AN$1,SWISSW!$F:$F,"Draw")+COUNTIFS(SWISSW!$I:$I,MATCHUP!AN$1,SWISSW!$J:$J,MATCHUP!$A24)-COUNTIFS(SWISSW!$I:$I,MATCHUP!AN$1,SWISSW!$J:$J,MATCHUP!$A24,SWISSW!$F:$F,"Draw")),"-")</f>
        <v>-</v>
      </c>
      <c r="AO24" s="5" t="str">
        <f ca="1">IFERROR((COUNTIFS(SWISSW!$I:$I,MATCHUP!$A24,SWISSW!$J:$J,MATCHUP!AO$1,SWISSW!$F:$F,"Won")+COUNTIFS(SWISSW!$I:$I,MATCHUP!AO$1,SWISSW!$J:$J,MATCHUP!$A24,SWISSW!$F:$F,"Lost"))/(COUNTIFS(SWISSW!$I:$I,MATCHUP!$A24,SWISSW!$J:$J,MATCHUP!AO$1)-COUNTIFS(SWISSW!$I:$I,MATCHUP!$A24,SWISSW!$J:$J,MATCHUP!AO$1,SWISSW!$F:$F,"Draw")+COUNTIFS(SWISSW!$I:$I,MATCHUP!AO$1,SWISSW!$J:$J,MATCHUP!$A24)-COUNTIFS(SWISSW!$I:$I,MATCHUP!AO$1,SWISSW!$J:$J,MATCHUP!$A24,SWISSW!$F:$F,"Draw")),"-")</f>
        <v>-</v>
      </c>
      <c r="AP24" s="5" t="str">
        <f ca="1">IFERROR((COUNTIFS(SWISSW!$I:$I,MATCHUP!$A24,SWISSW!$J:$J,MATCHUP!AP$1,SWISSW!$F:$F,"Won")+COUNTIFS(SWISSW!$I:$I,MATCHUP!AP$1,SWISSW!$J:$J,MATCHUP!$A24,SWISSW!$F:$F,"Lost"))/(COUNTIFS(SWISSW!$I:$I,MATCHUP!$A24,SWISSW!$J:$J,MATCHUP!AP$1)-COUNTIFS(SWISSW!$I:$I,MATCHUP!$A24,SWISSW!$J:$J,MATCHUP!AP$1,SWISSW!$F:$F,"Draw")+COUNTIFS(SWISSW!$I:$I,MATCHUP!AP$1,SWISSW!$J:$J,MATCHUP!$A24)-COUNTIFS(SWISSW!$I:$I,MATCHUP!AP$1,SWISSW!$J:$J,MATCHUP!$A24,SWISSW!$F:$F,"Draw")),"-")</f>
        <v>-</v>
      </c>
      <c r="AQ24" s="5" t="str">
        <f ca="1">IFERROR((COUNTIFS(SWISSW!$I:$I,MATCHUP!$A24,SWISSW!$J:$J,MATCHUP!AQ$1,SWISSW!$F:$F,"Won")+COUNTIFS(SWISSW!$I:$I,MATCHUP!AQ$1,SWISSW!$J:$J,MATCHUP!$A24,SWISSW!$F:$F,"Lost"))/(COUNTIFS(SWISSW!$I:$I,MATCHUP!$A24,SWISSW!$J:$J,MATCHUP!AQ$1)-COUNTIFS(SWISSW!$I:$I,MATCHUP!$A24,SWISSW!$J:$J,MATCHUP!AQ$1,SWISSW!$F:$F,"Draw")+COUNTIFS(SWISSW!$I:$I,MATCHUP!AQ$1,SWISSW!$J:$J,MATCHUP!$A24)-COUNTIFS(SWISSW!$I:$I,MATCHUP!AQ$1,SWISSW!$J:$J,MATCHUP!$A24,SWISSW!$F:$F,"Draw")),"-")</f>
        <v>-</v>
      </c>
      <c r="AR24" s="5" t="str">
        <f ca="1">IFERROR((COUNTIFS(SWISSW!$I:$I,MATCHUP!$A24,SWISSW!$J:$J,MATCHUP!AR$1,SWISSW!$F:$F,"Won")+COUNTIFS(SWISSW!$I:$I,MATCHUP!AR$1,SWISSW!$J:$J,MATCHUP!$A24,SWISSW!$F:$F,"Lost"))/(COUNTIFS(SWISSW!$I:$I,MATCHUP!$A24,SWISSW!$J:$J,MATCHUP!AR$1)-COUNTIFS(SWISSW!$I:$I,MATCHUP!$A24,SWISSW!$J:$J,MATCHUP!AR$1,SWISSW!$F:$F,"Draw")+COUNTIFS(SWISSW!$I:$I,MATCHUP!AR$1,SWISSW!$J:$J,MATCHUP!$A24)-COUNTIFS(SWISSW!$I:$I,MATCHUP!AR$1,SWISSW!$J:$J,MATCHUP!$A24,SWISSW!$F:$F,"Draw")),"-")</f>
        <v>-</v>
      </c>
      <c r="AS24" s="5" t="str">
        <f ca="1">IFERROR((COUNTIFS(SWISSW!$I:$I,MATCHUP!$A24,SWISSW!$J:$J,MATCHUP!AS$1,SWISSW!$F:$F,"Won")+COUNTIFS(SWISSW!$I:$I,MATCHUP!AS$1,SWISSW!$J:$J,MATCHUP!$A24,SWISSW!$F:$F,"Lost"))/(COUNTIFS(SWISSW!$I:$I,MATCHUP!$A24,SWISSW!$J:$J,MATCHUP!AS$1)-COUNTIFS(SWISSW!$I:$I,MATCHUP!$A24,SWISSW!$J:$J,MATCHUP!AS$1,SWISSW!$F:$F,"Draw")+COUNTIFS(SWISSW!$I:$I,MATCHUP!AS$1,SWISSW!$J:$J,MATCHUP!$A24)-COUNTIFS(SWISSW!$I:$I,MATCHUP!AS$1,SWISSW!$J:$J,MATCHUP!$A24,SWISSW!$F:$F,"Draw")),"-")</f>
        <v>-</v>
      </c>
      <c r="AT24" s="5" t="str">
        <f ca="1">IFERROR((COUNTIFS(SWISSW!$I:$I,MATCHUP!$A24,SWISSW!$J:$J,MATCHUP!AT$1,SWISSW!$F:$F,"Won")+COUNTIFS(SWISSW!$I:$I,MATCHUP!AT$1,SWISSW!$J:$J,MATCHUP!$A24,SWISSW!$F:$F,"Lost"))/(COUNTIFS(SWISSW!$I:$I,MATCHUP!$A24,SWISSW!$J:$J,MATCHUP!AT$1)-COUNTIFS(SWISSW!$I:$I,MATCHUP!$A24,SWISSW!$J:$J,MATCHUP!AT$1,SWISSW!$F:$F,"Draw")+COUNTIFS(SWISSW!$I:$I,MATCHUP!AT$1,SWISSW!$J:$J,MATCHUP!$A24)-COUNTIFS(SWISSW!$I:$I,MATCHUP!AT$1,SWISSW!$J:$J,MATCHUP!$A24,SWISSW!$F:$F,"Draw")),"-")</f>
        <v>-</v>
      </c>
      <c r="AU24" s="5" t="str">
        <f ca="1">IFERROR((COUNTIFS(SWISSW!$I:$I,MATCHUP!$A24,SWISSW!$J:$J,MATCHUP!AU$1,SWISSW!$F:$F,"Won")+COUNTIFS(SWISSW!$I:$I,MATCHUP!AU$1,SWISSW!$J:$J,MATCHUP!$A24,SWISSW!$F:$F,"Lost"))/(COUNTIFS(SWISSW!$I:$I,MATCHUP!$A24,SWISSW!$J:$J,MATCHUP!AU$1)-COUNTIFS(SWISSW!$I:$I,MATCHUP!$A24,SWISSW!$J:$J,MATCHUP!AU$1,SWISSW!$F:$F,"Draw")+COUNTIFS(SWISSW!$I:$I,MATCHUP!AU$1,SWISSW!$J:$J,MATCHUP!$A24)-COUNTIFS(SWISSW!$I:$I,MATCHUP!AU$1,SWISSW!$J:$J,MATCHUP!$A24,SWISSW!$F:$F,"Draw")),"-")</f>
        <v>-</v>
      </c>
      <c r="AV24" s="5" t="str">
        <f ca="1">IFERROR((COUNTIFS(SWISSW!$I:$I,MATCHUP!$A24,SWISSW!$J:$J,MATCHUP!AV$1,SWISSW!$F:$F,"Won")+COUNTIFS(SWISSW!$I:$I,MATCHUP!AV$1,SWISSW!$J:$J,MATCHUP!$A24,SWISSW!$F:$F,"Lost"))/(COUNTIFS(SWISSW!$I:$I,MATCHUP!$A24,SWISSW!$J:$J,MATCHUP!AV$1)-COUNTIFS(SWISSW!$I:$I,MATCHUP!$A24,SWISSW!$J:$J,MATCHUP!AV$1,SWISSW!$F:$F,"Draw")+COUNTIFS(SWISSW!$I:$I,MATCHUP!AV$1,SWISSW!$J:$J,MATCHUP!$A24)-COUNTIFS(SWISSW!$I:$I,MATCHUP!AV$1,SWISSW!$J:$J,MATCHUP!$A24,SWISSW!$F:$F,"Draw")),"-")</f>
        <v>-</v>
      </c>
      <c r="AW24" s="5" t="str">
        <f ca="1">IFERROR((COUNTIFS(SWISSW!$I:$I,MATCHUP!$A24,SWISSW!$J:$J,MATCHUP!AW$1,SWISSW!$F:$F,"Won")+COUNTIFS(SWISSW!$I:$I,MATCHUP!AW$1,SWISSW!$J:$J,MATCHUP!$A24,SWISSW!$F:$F,"Lost"))/(COUNTIFS(SWISSW!$I:$I,MATCHUP!$A24,SWISSW!$J:$J,MATCHUP!AW$1)-COUNTIFS(SWISSW!$I:$I,MATCHUP!$A24,SWISSW!$J:$J,MATCHUP!AW$1,SWISSW!$F:$F,"Draw")+COUNTIFS(SWISSW!$I:$I,MATCHUP!AW$1,SWISSW!$J:$J,MATCHUP!$A24)-COUNTIFS(SWISSW!$I:$I,MATCHUP!AW$1,SWISSW!$J:$J,MATCHUP!$A24,SWISSW!$F:$F,"Draw")),"-")</f>
        <v>-</v>
      </c>
      <c r="AX24" s="5" t="str">
        <f ca="1">IFERROR((COUNTIFS(SWISSW!$I:$I,MATCHUP!$A24,SWISSW!$J:$J,MATCHUP!AX$1,SWISSW!$F:$F,"Won")+COUNTIFS(SWISSW!$I:$I,MATCHUP!AX$1,SWISSW!$J:$J,MATCHUP!$A24,SWISSW!$F:$F,"Lost"))/(COUNTIFS(SWISSW!$I:$I,MATCHUP!$A24,SWISSW!$J:$J,MATCHUP!AX$1)-COUNTIFS(SWISSW!$I:$I,MATCHUP!$A24,SWISSW!$J:$J,MATCHUP!AX$1,SWISSW!$F:$F,"Draw")+COUNTIFS(SWISSW!$I:$I,MATCHUP!AX$1,SWISSW!$J:$J,MATCHUP!$A24)-COUNTIFS(SWISSW!$I:$I,MATCHUP!AX$1,SWISSW!$J:$J,MATCHUP!$A24,SWISSW!$F:$F,"Draw")),"-")</f>
        <v>-</v>
      </c>
      <c r="AY24" s="5" t="str">
        <f ca="1">IFERROR((COUNTIFS(SWISSW!$I:$I,MATCHUP!$A24,SWISSW!$J:$J,MATCHUP!AY$1,SWISSW!$F:$F,"Won")+COUNTIFS(SWISSW!$I:$I,MATCHUP!AY$1,SWISSW!$J:$J,MATCHUP!$A24,SWISSW!$F:$F,"Lost"))/(COUNTIFS(SWISSW!$I:$I,MATCHUP!$A24,SWISSW!$J:$J,MATCHUP!AY$1)-COUNTIFS(SWISSW!$I:$I,MATCHUP!$A24,SWISSW!$J:$J,MATCHUP!AY$1,SWISSW!$F:$F,"Draw")+COUNTIFS(SWISSW!$I:$I,MATCHUP!AY$1,SWISSW!$J:$J,MATCHUP!$A24)-COUNTIFS(SWISSW!$I:$I,MATCHUP!AY$1,SWISSW!$J:$J,MATCHUP!$A24,SWISSW!$F:$F,"Draw")),"-")</f>
        <v>-</v>
      </c>
      <c r="AZ24" s="5" t="str">
        <f ca="1">IFERROR((COUNTIFS(SWISSW!$I:$I,MATCHUP!$A24,SWISSW!$J:$J,MATCHUP!AZ$1,SWISSW!$F:$F,"Won")+COUNTIFS(SWISSW!$I:$I,MATCHUP!AZ$1,SWISSW!$J:$J,MATCHUP!$A24,SWISSW!$F:$F,"Lost"))/(COUNTIFS(SWISSW!$I:$I,MATCHUP!$A24,SWISSW!$J:$J,MATCHUP!AZ$1)-COUNTIFS(SWISSW!$I:$I,MATCHUP!$A24,SWISSW!$J:$J,MATCHUP!AZ$1,SWISSW!$F:$F,"Draw")+COUNTIFS(SWISSW!$I:$I,MATCHUP!AZ$1,SWISSW!$J:$J,MATCHUP!$A24)-COUNTIFS(SWISSW!$I:$I,MATCHUP!AZ$1,SWISSW!$J:$J,MATCHUP!$A24,SWISSW!$F:$F,"Draw")),"-")</f>
        <v>-</v>
      </c>
      <c r="BA24" s="5" t="str">
        <f ca="1">IFERROR((COUNTIFS(SWISSW!$I:$I,MATCHUP!$A24,SWISSW!$J:$J,MATCHUP!BA$1,SWISSW!$F:$F,"Won")+COUNTIFS(SWISSW!$I:$I,MATCHUP!BA$1,SWISSW!$J:$J,MATCHUP!$A24,SWISSW!$F:$F,"Lost"))/(COUNTIFS(SWISSW!$I:$I,MATCHUP!$A24,SWISSW!$J:$J,MATCHUP!BA$1)-COUNTIFS(SWISSW!$I:$I,MATCHUP!$A24,SWISSW!$J:$J,MATCHUP!BA$1,SWISSW!$F:$F,"Draw")+COUNTIFS(SWISSW!$I:$I,MATCHUP!BA$1,SWISSW!$J:$J,MATCHUP!$A24)-COUNTIFS(SWISSW!$I:$I,MATCHUP!BA$1,SWISSW!$J:$J,MATCHUP!$A24,SWISSW!$F:$F,"Draw")),"-")</f>
        <v>-</v>
      </c>
      <c r="BB24" s="5" t="str">
        <f ca="1">IFERROR((COUNTIFS(SWISSW!$I:$I,MATCHUP!$A24,SWISSW!$J:$J,MATCHUP!BB$1,SWISSW!$F:$F,"Won")+COUNTIFS(SWISSW!$I:$I,MATCHUP!BB$1,SWISSW!$J:$J,MATCHUP!$A24,SWISSW!$F:$F,"Lost"))/(COUNTIFS(SWISSW!$I:$I,MATCHUP!$A24,SWISSW!$J:$J,MATCHUP!BB$1)-COUNTIFS(SWISSW!$I:$I,MATCHUP!$A24,SWISSW!$J:$J,MATCHUP!BB$1,SWISSW!$F:$F,"Draw")+COUNTIFS(SWISSW!$I:$I,MATCHUP!BB$1,SWISSW!$J:$J,MATCHUP!$A24)-COUNTIFS(SWISSW!$I:$I,MATCHUP!BB$1,SWISSW!$J:$J,MATCHUP!$A24,SWISSW!$F:$F,"Draw")),"-")</f>
        <v>-</v>
      </c>
      <c r="BC24" s="5" t="str">
        <f ca="1">IFERROR((COUNTIFS(SWISSW!$I:$I,MATCHUP!$A24,SWISSW!$J:$J,MATCHUP!BC$1,SWISSW!$F:$F,"Won")+COUNTIFS(SWISSW!$I:$I,MATCHUP!BC$1,SWISSW!$J:$J,MATCHUP!$A24,SWISSW!$F:$F,"Lost"))/(COUNTIFS(SWISSW!$I:$I,MATCHUP!$A24,SWISSW!$J:$J,MATCHUP!BC$1)-COUNTIFS(SWISSW!$I:$I,MATCHUP!$A24,SWISSW!$J:$J,MATCHUP!BC$1,SWISSW!$F:$F,"Draw")+COUNTIFS(SWISSW!$I:$I,MATCHUP!BC$1,SWISSW!$J:$J,MATCHUP!$A24)-COUNTIFS(SWISSW!$I:$I,MATCHUP!BC$1,SWISSW!$J:$J,MATCHUP!$A24,SWISSW!$F:$F,"Draw")),"-")</f>
        <v>-</v>
      </c>
      <c r="BD24" s="5" t="str">
        <f ca="1">IFERROR((COUNTIFS(SWISSW!$I:$I,MATCHUP!$A24,SWISSW!$J:$J,MATCHUP!BD$1,SWISSW!$F:$F,"Won")+COUNTIFS(SWISSW!$I:$I,MATCHUP!BD$1,SWISSW!$J:$J,MATCHUP!$A24,SWISSW!$F:$F,"Lost"))/(COUNTIFS(SWISSW!$I:$I,MATCHUP!$A24,SWISSW!$J:$J,MATCHUP!BD$1)-COUNTIFS(SWISSW!$I:$I,MATCHUP!$A24,SWISSW!$J:$J,MATCHUP!BD$1,SWISSW!$F:$F,"Draw")+COUNTIFS(SWISSW!$I:$I,MATCHUP!BD$1,SWISSW!$J:$J,MATCHUP!$A24)-COUNTIFS(SWISSW!$I:$I,MATCHUP!BD$1,SWISSW!$J:$J,MATCHUP!$A24,SWISSW!$F:$F,"Draw")),"-")</f>
        <v>-</v>
      </c>
      <c r="BE24" s="5" t="str">
        <f ca="1">IFERROR((COUNTIFS(SWISSW!$I:$I,MATCHUP!$A24,SWISSW!$J:$J,MATCHUP!BE$1,SWISSW!$F:$F,"Won")+COUNTIFS(SWISSW!$I:$I,MATCHUP!BE$1,SWISSW!$J:$J,MATCHUP!$A24,SWISSW!$F:$F,"Lost"))/(COUNTIFS(SWISSW!$I:$I,MATCHUP!$A24,SWISSW!$J:$J,MATCHUP!BE$1)-COUNTIFS(SWISSW!$I:$I,MATCHUP!$A24,SWISSW!$J:$J,MATCHUP!BE$1,SWISSW!$F:$F,"Draw")+COUNTIFS(SWISSW!$I:$I,MATCHUP!BE$1,SWISSW!$J:$J,MATCHUP!$A24)-COUNTIFS(SWISSW!$I:$I,MATCHUP!BE$1,SWISSW!$J:$J,MATCHUP!$A24,SWISSW!$F:$F,"Draw")),"-")</f>
        <v>-</v>
      </c>
      <c r="BF24" s="5" t="str">
        <f ca="1">IFERROR((COUNTIFS(SWISSW!$I:$I,MATCHUP!$A24,SWISSW!$J:$J,MATCHUP!BF$1,SWISSW!$F:$F,"Won")+COUNTIFS(SWISSW!$I:$I,MATCHUP!BF$1,SWISSW!$J:$J,MATCHUP!$A24,SWISSW!$F:$F,"Lost"))/(COUNTIFS(SWISSW!$I:$I,MATCHUP!$A24,SWISSW!$J:$J,MATCHUP!BF$1)-COUNTIFS(SWISSW!$I:$I,MATCHUP!$A24,SWISSW!$J:$J,MATCHUP!BF$1,SWISSW!$F:$F,"Draw")+COUNTIFS(SWISSW!$I:$I,MATCHUP!BF$1,SWISSW!$J:$J,MATCHUP!$A24)-COUNTIFS(SWISSW!$I:$I,MATCHUP!BF$1,SWISSW!$J:$J,MATCHUP!$A24,SWISSW!$F:$F,"Draw")),"-")</f>
        <v>-</v>
      </c>
      <c r="BG24" s="5" t="str">
        <f ca="1">IFERROR((COUNTIFS(SWISSW!$I:$I,MATCHUP!$A24,SWISSW!$J:$J,MATCHUP!BG$1,SWISSW!$F:$F,"Won")+COUNTIFS(SWISSW!$I:$I,MATCHUP!BG$1,SWISSW!$J:$J,MATCHUP!$A24,SWISSW!$F:$F,"Lost"))/(COUNTIFS(SWISSW!$I:$I,MATCHUP!$A24,SWISSW!$J:$J,MATCHUP!BG$1)-COUNTIFS(SWISSW!$I:$I,MATCHUP!$A24,SWISSW!$J:$J,MATCHUP!BG$1,SWISSW!$F:$F,"Draw")+COUNTIFS(SWISSW!$I:$I,MATCHUP!BG$1,SWISSW!$J:$J,MATCHUP!$A24)-COUNTIFS(SWISSW!$I:$I,MATCHUP!BG$1,SWISSW!$J:$J,MATCHUP!$A24,SWISSW!$F:$F,"Draw")),"-")</f>
        <v>-</v>
      </c>
      <c r="BH24" s="5">
        <f ca="1">IFERROR((COUNTIFS(SWISSW!$I:$I,MATCHUP!$A24,SWISSW!$J:$J,MATCHUP!BH$1,SWISSW!$F:$F,"Won")+COUNTIFS(SWISSW!$I:$I,MATCHUP!BH$1,SWISSW!$J:$J,MATCHUP!$A24,SWISSW!$F:$F,"Lost"))/(COUNTIFS(SWISSW!$I:$I,MATCHUP!$A24,SWISSW!$J:$J,MATCHUP!BH$1)-COUNTIFS(SWISSW!$I:$I,MATCHUP!$A24,SWISSW!$J:$J,MATCHUP!BH$1,SWISSW!$F:$F,"Draw")+COUNTIFS(SWISSW!$I:$I,MATCHUP!BH$1,SWISSW!$J:$J,MATCHUP!$A24)-COUNTIFS(SWISSW!$I:$I,MATCHUP!BH$1,SWISSW!$J:$J,MATCHUP!$A24,SWISSW!$F:$F,"Draw")),"-")</f>
        <v>1</v>
      </c>
      <c r="BI24" s="5" t="str">
        <f ca="1">IFERROR((COUNTIFS(SWISSW!$I:$I,MATCHUP!$A24,SWISSW!$J:$J,MATCHUP!BI$1,SWISSW!$F:$F,"Won")+COUNTIFS(SWISSW!$I:$I,MATCHUP!BI$1,SWISSW!$J:$J,MATCHUP!$A24,SWISSW!$F:$F,"Lost"))/(COUNTIFS(SWISSW!$I:$I,MATCHUP!$A24,SWISSW!$J:$J,MATCHUP!BI$1)-COUNTIFS(SWISSW!$I:$I,MATCHUP!$A24,SWISSW!$J:$J,MATCHUP!BI$1,SWISSW!$F:$F,"Draw")+COUNTIFS(SWISSW!$I:$I,MATCHUP!BI$1,SWISSW!$J:$J,MATCHUP!$A24)-COUNTIFS(SWISSW!$I:$I,MATCHUP!BI$1,SWISSW!$J:$J,MATCHUP!$A24,SWISSW!$F:$F,"Draw")),"-")</f>
        <v>-</v>
      </c>
      <c r="BJ24" s="5">
        <f ca="1">IFERROR((COUNTIFS(SWISSW!$I:$I,MATCHUP!$A24,SWISSW!$J:$J,MATCHUP!BJ$1,SWISSW!$F:$F,"Won")+COUNTIFS(SWISSW!$I:$I,MATCHUP!BJ$1,SWISSW!$J:$J,MATCHUP!$A24,SWISSW!$F:$F,"Lost"))/(COUNTIFS(SWISSW!$I:$I,MATCHUP!$A24,SWISSW!$J:$J,MATCHUP!BJ$1)-COUNTIFS(SWISSW!$I:$I,MATCHUP!$A24,SWISSW!$J:$J,MATCHUP!BJ$1,SWISSW!$F:$F,"Draw")+COUNTIFS(SWISSW!$I:$I,MATCHUP!BJ$1,SWISSW!$J:$J,MATCHUP!$A24)-COUNTIFS(SWISSW!$I:$I,MATCHUP!BJ$1,SWISSW!$J:$J,MATCHUP!$A24,SWISSW!$F:$F,"Draw")),"-")</f>
        <v>0</v>
      </c>
      <c r="BK24" s="5" t="str">
        <f ca="1">IFERROR((COUNTIFS(SWISSW!$I:$I,MATCHUP!$A24,SWISSW!$J:$J,MATCHUP!BK$1,SWISSW!$F:$F,"Won")+COUNTIFS(SWISSW!$I:$I,MATCHUP!BK$1,SWISSW!$J:$J,MATCHUP!$A24,SWISSW!$F:$F,"Lost"))/(COUNTIFS(SWISSW!$I:$I,MATCHUP!$A24,SWISSW!$J:$J,MATCHUP!BK$1)-COUNTIFS(SWISSW!$I:$I,MATCHUP!$A24,SWISSW!$J:$J,MATCHUP!BK$1,SWISSW!$F:$F,"Draw")+COUNTIFS(SWISSW!$I:$I,MATCHUP!BK$1,SWISSW!$J:$J,MATCHUP!$A24)-COUNTIFS(SWISSW!$I:$I,MATCHUP!BK$1,SWISSW!$J:$J,MATCHUP!$A24,SWISSW!$F:$F,"Draw")),"-")</f>
        <v>-</v>
      </c>
      <c r="BL24" s="5" t="str">
        <f ca="1">IFERROR((COUNTIFS(SWISSW!$I:$I,MATCHUP!$A24,SWISSW!$J:$J,MATCHUP!BL$1,SWISSW!$F:$F,"Won")+COUNTIFS(SWISSW!$I:$I,MATCHUP!BL$1,SWISSW!$J:$J,MATCHUP!$A24,SWISSW!$F:$F,"Lost"))/(COUNTIFS(SWISSW!$I:$I,MATCHUP!$A24,SWISSW!$J:$J,MATCHUP!BL$1)-COUNTIFS(SWISSW!$I:$I,MATCHUP!$A24,SWISSW!$J:$J,MATCHUP!BL$1,SWISSW!$F:$F,"Draw")+COUNTIFS(SWISSW!$I:$I,MATCHUP!BL$1,SWISSW!$J:$J,MATCHUP!$A24)-COUNTIFS(SWISSW!$I:$I,MATCHUP!BL$1,SWISSW!$J:$J,MATCHUP!$A24,SWISSW!$F:$F,"Draw")),"-")</f>
        <v>-</v>
      </c>
      <c r="BM24" s="5" t="str">
        <f ca="1">IFERROR((COUNTIFS(SWISSW!$I:$I,MATCHUP!$A24,SWISSW!$J:$J,MATCHUP!BM$1,SWISSW!$F:$F,"Won")+COUNTIFS(SWISSW!$I:$I,MATCHUP!BM$1,SWISSW!$J:$J,MATCHUP!$A24,SWISSW!$F:$F,"Lost"))/(COUNTIFS(SWISSW!$I:$I,MATCHUP!$A24,SWISSW!$J:$J,MATCHUP!BM$1)-COUNTIFS(SWISSW!$I:$I,MATCHUP!$A24,SWISSW!$J:$J,MATCHUP!BM$1,SWISSW!$F:$F,"Draw")+COUNTIFS(SWISSW!$I:$I,MATCHUP!BM$1,SWISSW!$J:$J,MATCHUP!$A24)-COUNTIFS(SWISSW!$I:$I,MATCHUP!BM$1,SWISSW!$J:$J,MATCHUP!$A24,SWISSW!$F:$F,"Draw")),"-")</f>
        <v>-</v>
      </c>
      <c r="BN24" s="5" t="str">
        <f ca="1">IFERROR((COUNTIFS(SWISSW!$I:$I,MATCHUP!$A24,SWISSW!$J:$J,MATCHUP!BN$1,SWISSW!$F:$F,"Won")+COUNTIFS(SWISSW!$I:$I,MATCHUP!BN$1,SWISSW!$J:$J,MATCHUP!$A24,SWISSW!$F:$F,"Lost"))/(COUNTIFS(SWISSW!$I:$I,MATCHUP!$A24,SWISSW!$J:$J,MATCHUP!BN$1)-COUNTIFS(SWISSW!$I:$I,MATCHUP!$A24,SWISSW!$J:$J,MATCHUP!BN$1,SWISSW!$F:$F,"Draw")+COUNTIFS(SWISSW!$I:$I,MATCHUP!BN$1,SWISSW!$J:$J,MATCHUP!$A24)-COUNTIFS(SWISSW!$I:$I,MATCHUP!BN$1,SWISSW!$J:$J,MATCHUP!$A24,SWISSW!$F:$F,"Draw")),"-")</f>
        <v>-</v>
      </c>
      <c r="BO24" s="5" t="str">
        <f ca="1">IFERROR((COUNTIFS(SWISSW!$I:$I,MATCHUP!$A24,SWISSW!$J:$J,MATCHUP!BO$1,SWISSW!$F:$F,"Won")+COUNTIFS(SWISSW!$I:$I,MATCHUP!BO$1,SWISSW!$J:$J,MATCHUP!$A24,SWISSW!$F:$F,"Lost"))/(COUNTIFS(SWISSW!$I:$I,MATCHUP!$A24,SWISSW!$J:$J,MATCHUP!BO$1)-COUNTIFS(SWISSW!$I:$I,MATCHUP!$A24,SWISSW!$J:$J,MATCHUP!BO$1,SWISSW!$F:$F,"Draw")+COUNTIFS(SWISSW!$I:$I,MATCHUP!BO$1,SWISSW!$J:$J,MATCHUP!$A24)-COUNTIFS(SWISSW!$I:$I,MATCHUP!BO$1,SWISSW!$J:$J,MATCHUP!$A24,SWISSW!$F:$F,"Draw")),"-")</f>
        <v>-</v>
      </c>
      <c r="BP24" s="5" t="str">
        <f ca="1">IFERROR((COUNTIFS(SWISSW!$I:$I,MATCHUP!$A24,SWISSW!$J:$J,MATCHUP!BP$1,SWISSW!$F:$F,"Won")+COUNTIFS(SWISSW!$I:$I,MATCHUP!BP$1,SWISSW!$J:$J,MATCHUP!$A24,SWISSW!$F:$F,"Lost"))/(COUNTIFS(SWISSW!$I:$I,MATCHUP!$A24,SWISSW!$J:$J,MATCHUP!BP$1)-COUNTIFS(SWISSW!$I:$I,MATCHUP!$A24,SWISSW!$J:$J,MATCHUP!BP$1,SWISSW!$F:$F,"Draw")+COUNTIFS(SWISSW!$I:$I,MATCHUP!BP$1,SWISSW!$J:$J,MATCHUP!$A24)-COUNTIFS(SWISSW!$I:$I,MATCHUP!BP$1,SWISSW!$J:$J,MATCHUP!$A24,SWISSW!$F:$F,"Draw")),"-")</f>
        <v>-</v>
      </c>
      <c r="BQ24" s="5" t="str">
        <f ca="1">IFERROR((COUNTIFS(SWISSW!$I:$I,MATCHUP!$A24,SWISSW!$J:$J,MATCHUP!BQ$1,SWISSW!$F:$F,"Won")+COUNTIFS(SWISSW!$I:$I,MATCHUP!BQ$1,SWISSW!$J:$J,MATCHUP!$A24,SWISSW!$F:$F,"Lost"))/(COUNTIFS(SWISSW!$I:$I,MATCHUP!$A24,SWISSW!$J:$J,MATCHUP!BQ$1)-COUNTIFS(SWISSW!$I:$I,MATCHUP!$A24,SWISSW!$J:$J,MATCHUP!BQ$1,SWISSW!$F:$F,"Draw")+COUNTIFS(SWISSW!$I:$I,MATCHUP!BQ$1,SWISSW!$J:$J,MATCHUP!$A24)-COUNTIFS(SWISSW!$I:$I,MATCHUP!BQ$1,SWISSW!$J:$J,MATCHUP!$A24,SWISSW!$F:$F,"Draw")),"-")</f>
        <v>-</v>
      </c>
      <c r="BR24" s="5" t="str">
        <f ca="1">IFERROR((COUNTIFS(SWISSW!$I:$I,MATCHUP!$A24,SWISSW!$J:$J,MATCHUP!BR$1,SWISSW!$F:$F,"Won")+COUNTIFS(SWISSW!$I:$I,MATCHUP!BR$1,SWISSW!$J:$J,MATCHUP!$A24,SWISSW!$F:$F,"Lost"))/(COUNTIFS(SWISSW!$I:$I,MATCHUP!$A24,SWISSW!$J:$J,MATCHUP!BR$1)-COUNTIFS(SWISSW!$I:$I,MATCHUP!$A24,SWISSW!$J:$J,MATCHUP!BR$1,SWISSW!$F:$F,"Draw")+COUNTIFS(SWISSW!$I:$I,MATCHUP!BR$1,SWISSW!$J:$J,MATCHUP!$A24)-COUNTIFS(SWISSW!$I:$I,MATCHUP!BR$1,SWISSW!$J:$J,MATCHUP!$A24,SWISSW!$F:$F,"Draw")),"-")</f>
        <v>-</v>
      </c>
      <c r="BS24" s="5" t="str">
        <f ca="1">IFERROR((COUNTIFS(SWISSW!$I:$I,MATCHUP!$A24,SWISSW!$J:$J,MATCHUP!BS$1,SWISSW!$F:$F,"Won")+COUNTIFS(SWISSW!$I:$I,MATCHUP!BS$1,SWISSW!$J:$J,MATCHUP!$A24,SWISSW!$F:$F,"Lost"))/(COUNTIFS(SWISSW!$I:$I,MATCHUP!$A24,SWISSW!$J:$J,MATCHUP!BS$1)-COUNTIFS(SWISSW!$I:$I,MATCHUP!$A24,SWISSW!$J:$J,MATCHUP!BS$1,SWISSW!$F:$F,"Draw")+COUNTIFS(SWISSW!$I:$I,MATCHUP!BS$1,SWISSW!$J:$J,MATCHUP!$A24)-COUNTIFS(SWISSW!$I:$I,MATCHUP!BS$1,SWISSW!$J:$J,MATCHUP!$A24,SWISSW!$F:$F,"Draw")),"-")</f>
        <v>-</v>
      </c>
      <c r="BT24" s="5" t="str">
        <f ca="1">IFERROR((COUNTIFS(SWISSW!$I:$I,MATCHUP!$A24,SWISSW!$J:$J,MATCHUP!BT$1,SWISSW!$F:$F,"Won")+COUNTIFS(SWISSW!$I:$I,MATCHUP!BT$1,SWISSW!$J:$J,MATCHUP!$A24,SWISSW!$F:$F,"Lost"))/(COUNTIFS(SWISSW!$I:$I,MATCHUP!$A24,SWISSW!$J:$J,MATCHUP!BT$1)-COUNTIFS(SWISSW!$I:$I,MATCHUP!$A24,SWISSW!$J:$J,MATCHUP!BT$1,SWISSW!$F:$F,"Draw")+COUNTIFS(SWISSW!$I:$I,MATCHUP!BT$1,SWISSW!$J:$J,MATCHUP!$A24)-COUNTIFS(SWISSW!$I:$I,MATCHUP!BT$1,SWISSW!$J:$J,MATCHUP!$A24,SWISSW!$F:$F,"Draw")),"-")</f>
        <v>-</v>
      </c>
      <c r="BU24" s="5" t="str">
        <f ca="1">IFERROR((COUNTIFS(SWISSW!$I:$I,MATCHUP!$A24,SWISSW!$J:$J,MATCHUP!BU$1,SWISSW!$F:$F,"Won")+COUNTIFS(SWISSW!$I:$I,MATCHUP!BU$1,SWISSW!$J:$J,MATCHUP!$A24,SWISSW!$F:$F,"Lost"))/(COUNTIFS(SWISSW!$I:$I,MATCHUP!$A24,SWISSW!$J:$J,MATCHUP!BU$1)-COUNTIFS(SWISSW!$I:$I,MATCHUP!$A24,SWISSW!$J:$J,MATCHUP!BU$1,SWISSW!$F:$F,"Draw")+COUNTIFS(SWISSW!$I:$I,MATCHUP!BU$1,SWISSW!$J:$J,MATCHUP!$A24)-COUNTIFS(SWISSW!$I:$I,MATCHUP!BU$1,SWISSW!$J:$J,MATCHUP!$A24,SWISSW!$F:$F,"Draw")),"-")</f>
        <v>-</v>
      </c>
      <c r="BV24" s="5" t="str">
        <f ca="1">IFERROR((COUNTIFS(SWISSW!$I:$I,MATCHUP!$A24,SWISSW!$J:$J,MATCHUP!BV$1,SWISSW!$F:$F,"Won")+COUNTIFS(SWISSW!$I:$I,MATCHUP!BV$1,SWISSW!$J:$J,MATCHUP!$A24,SWISSW!$F:$F,"Lost"))/(COUNTIFS(SWISSW!$I:$I,MATCHUP!$A24,SWISSW!$J:$J,MATCHUP!BV$1)-COUNTIFS(SWISSW!$I:$I,MATCHUP!$A24,SWISSW!$J:$J,MATCHUP!BV$1,SWISSW!$F:$F,"Draw")+COUNTIFS(SWISSW!$I:$I,MATCHUP!BV$1,SWISSW!$J:$J,MATCHUP!$A24)-COUNTIFS(SWISSW!$I:$I,MATCHUP!BV$1,SWISSW!$J:$J,MATCHUP!$A24,SWISSW!$F:$F,"Draw")),"-")</f>
        <v>-</v>
      </c>
      <c r="BW24" s="5" t="str">
        <f ca="1">IFERROR((COUNTIFS(SWISSW!$I:$I,MATCHUP!$A24,SWISSW!$J:$J,MATCHUP!BW$1,SWISSW!$F:$F,"Won")+COUNTIFS(SWISSW!$I:$I,MATCHUP!BW$1,SWISSW!$J:$J,MATCHUP!$A24,SWISSW!$F:$F,"Lost"))/(COUNTIFS(SWISSW!$I:$I,MATCHUP!$A24,SWISSW!$J:$J,MATCHUP!BW$1)-COUNTIFS(SWISSW!$I:$I,MATCHUP!$A24,SWISSW!$J:$J,MATCHUP!BW$1,SWISSW!$F:$F,"Draw")+COUNTIFS(SWISSW!$I:$I,MATCHUP!BW$1,SWISSW!$J:$J,MATCHUP!$A24)-COUNTIFS(SWISSW!$I:$I,MATCHUP!BW$1,SWISSW!$J:$J,MATCHUP!$A24,SWISSW!$F:$F,"Draw")),"-")</f>
        <v>-</v>
      </c>
      <c r="BX24" s="5" t="str">
        <f ca="1">IFERROR((COUNTIFS(SWISSW!$I:$I,MATCHUP!$A24,SWISSW!$J:$J,MATCHUP!BX$1,SWISSW!$F:$F,"Won")+COUNTIFS(SWISSW!$I:$I,MATCHUP!BX$1,SWISSW!$J:$J,MATCHUP!$A24,SWISSW!$F:$F,"Lost"))/(COUNTIFS(SWISSW!$I:$I,MATCHUP!$A24,SWISSW!$J:$J,MATCHUP!BX$1)-COUNTIFS(SWISSW!$I:$I,MATCHUP!$A24,SWISSW!$J:$J,MATCHUP!BX$1,SWISSW!$F:$F,"Draw")+COUNTIFS(SWISSW!$I:$I,MATCHUP!BX$1,SWISSW!$J:$J,MATCHUP!$A24)-COUNTIFS(SWISSW!$I:$I,MATCHUP!BX$1,SWISSW!$J:$J,MATCHUP!$A24,SWISSW!$F:$F,"Draw")),"-")</f>
        <v>-</v>
      </c>
      <c r="BY24" s="5" t="str">
        <f ca="1">IFERROR((COUNTIFS(SWISSW!$I:$I,MATCHUP!$A24,SWISSW!$J:$J,MATCHUP!BY$1,SWISSW!$F:$F,"Won")+COUNTIFS(SWISSW!$I:$I,MATCHUP!BY$1,SWISSW!$J:$J,MATCHUP!$A24,SWISSW!$F:$F,"Lost"))/(COUNTIFS(SWISSW!$I:$I,MATCHUP!$A24,SWISSW!$J:$J,MATCHUP!BY$1)-COUNTIFS(SWISSW!$I:$I,MATCHUP!$A24,SWISSW!$J:$J,MATCHUP!BY$1,SWISSW!$F:$F,"Draw")+COUNTIFS(SWISSW!$I:$I,MATCHUP!BY$1,SWISSW!$J:$J,MATCHUP!$A24)-COUNTIFS(SWISSW!$I:$I,MATCHUP!BY$1,SWISSW!$J:$J,MATCHUP!$A24,SWISSW!$F:$F,"Draw")),"-")</f>
        <v>-</v>
      </c>
      <c r="BZ24" s="5" t="str">
        <f ca="1">IFERROR((COUNTIFS(SWISSW!$I:$I,MATCHUP!$A24,SWISSW!$J:$J,MATCHUP!BZ$1,SWISSW!$F:$F,"Won")+COUNTIFS(SWISSW!$I:$I,MATCHUP!BZ$1,SWISSW!$J:$J,MATCHUP!$A24,SWISSW!$F:$F,"Lost"))/(COUNTIFS(SWISSW!$I:$I,MATCHUP!$A24,SWISSW!$J:$J,MATCHUP!BZ$1)-COUNTIFS(SWISSW!$I:$I,MATCHUP!$A24,SWISSW!$J:$J,MATCHUP!BZ$1,SWISSW!$F:$F,"Draw")+COUNTIFS(SWISSW!$I:$I,MATCHUP!BZ$1,SWISSW!$J:$J,MATCHUP!$A24)-COUNTIFS(SWISSW!$I:$I,MATCHUP!BZ$1,SWISSW!$J:$J,MATCHUP!$A24,SWISSW!$F:$F,"Draw")),"-")</f>
        <v>-</v>
      </c>
      <c r="CA24" s="5" t="str">
        <f ca="1">IFERROR((COUNTIFS(SWISSW!$I:$I,MATCHUP!$A24,SWISSW!$J:$J,MATCHUP!CA$1,SWISSW!$F:$F,"Won")+COUNTIFS(SWISSW!$I:$I,MATCHUP!CA$1,SWISSW!$J:$J,MATCHUP!$A24,SWISSW!$F:$F,"Lost"))/(COUNTIFS(SWISSW!$I:$I,MATCHUP!$A24,SWISSW!$J:$J,MATCHUP!CA$1)-COUNTIFS(SWISSW!$I:$I,MATCHUP!$A24,SWISSW!$J:$J,MATCHUP!CA$1,SWISSW!$F:$F,"Draw")+COUNTIFS(SWISSW!$I:$I,MATCHUP!CA$1,SWISSW!$J:$J,MATCHUP!$A24)-COUNTIFS(SWISSW!$I:$I,MATCHUP!CA$1,SWISSW!$J:$J,MATCHUP!$A24,SWISSW!$F:$F,"Draw")),"-")</f>
        <v>-</v>
      </c>
      <c r="CB24" s="5" t="str">
        <f ca="1">IFERROR((COUNTIFS(SWISSW!$I:$I,MATCHUP!$A24,SWISSW!$J:$J,MATCHUP!CB$1,SWISSW!$F:$F,"Won")+COUNTIFS(SWISSW!$I:$I,MATCHUP!CB$1,SWISSW!$J:$J,MATCHUP!$A24,SWISSW!$F:$F,"Lost"))/(COUNTIFS(SWISSW!$I:$I,MATCHUP!$A24,SWISSW!$J:$J,MATCHUP!CB$1)-COUNTIFS(SWISSW!$I:$I,MATCHUP!$A24,SWISSW!$J:$J,MATCHUP!CB$1,SWISSW!$F:$F,"Draw")+COUNTIFS(SWISSW!$I:$I,MATCHUP!CB$1,SWISSW!$J:$J,MATCHUP!$A24)-COUNTIFS(SWISSW!$I:$I,MATCHUP!CB$1,SWISSW!$J:$J,MATCHUP!$A24,SWISSW!$F:$F,"Draw")),"-")</f>
        <v>-</v>
      </c>
      <c r="CC24" s="5" t="str">
        <f ca="1">IFERROR((COUNTIFS(SWISSW!$I:$I,MATCHUP!$A24,SWISSW!$J:$J,MATCHUP!CC$1,SWISSW!$F:$F,"Won")+COUNTIFS(SWISSW!$I:$I,MATCHUP!CC$1,SWISSW!$J:$J,MATCHUP!$A24,SWISSW!$F:$F,"Lost"))/(COUNTIFS(SWISSW!$I:$I,MATCHUP!$A24,SWISSW!$J:$J,MATCHUP!CC$1)-COUNTIFS(SWISSW!$I:$I,MATCHUP!$A24,SWISSW!$J:$J,MATCHUP!CC$1,SWISSW!$F:$F,"Draw")+COUNTIFS(SWISSW!$I:$I,MATCHUP!CC$1,SWISSW!$J:$J,MATCHUP!$A24)-COUNTIFS(SWISSW!$I:$I,MATCHUP!CC$1,SWISSW!$J:$J,MATCHUP!$A24,SWISSW!$F:$F,"Draw")),"-")</f>
        <v>-</v>
      </c>
      <c r="CD24" s="5" t="str">
        <f ca="1">IFERROR((COUNTIFS(SWISSW!$I:$I,MATCHUP!$A24,SWISSW!$J:$J,MATCHUP!CD$1,SWISSW!$F:$F,"Won")+COUNTIFS(SWISSW!$I:$I,MATCHUP!CD$1,SWISSW!$J:$J,MATCHUP!$A24,SWISSW!$F:$F,"Lost"))/(COUNTIFS(SWISSW!$I:$I,MATCHUP!$A24,SWISSW!$J:$J,MATCHUP!CD$1)-COUNTIFS(SWISSW!$I:$I,MATCHUP!$A24,SWISSW!$J:$J,MATCHUP!CD$1,SWISSW!$F:$F,"Draw")+COUNTIFS(SWISSW!$I:$I,MATCHUP!CD$1,SWISSW!$J:$J,MATCHUP!$A24)-COUNTIFS(SWISSW!$I:$I,MATCHUP!CD$1,SWISSW!$J:$J,MATCHUP!$A24,SWISSW!$F:$F,"Draw")),"-")</f>
        <v>-</v>
      </c>
      <c r="CE24" s="5" t="str">
        <f ca="1">IFERROR((COUNTIFS(SWISSW!$I:$I,MATCHUP!$A24,SWISSW!$J:$J,MATCHUP!CE$1,SWISSW!$F:$F,"Won")+COUNTIFS(SWISSW!$I:$I,MATCHUP!CE$1,SWISSW!$J:$J,MATCHUP!$A24,SWISSW!$F:$F,"Lost"))/(COUNTIFS(SWISSW!$I:$I,MATCHUP!$A24,SWISSW!$J:$J,MATCHUP!CE$1)-COUNTIFS(SWISSW!$I:$I,MATCHUP!$A24,SWISSW!$J:$J,MATCHUP!CE$1,SWISSW!$F:$F,"Draw")+COUNTIFS(SWISSW!$I:$I,MATCHUP!CE$1,SWISSW!$J:$J,MATCHUP!$A24)-COUNTIFS(SWISSW!$I:$I,MATCHUP!CE$1,SWISSW!$J:$J,MATCHUP!$A24,SWISSW!$F:$F,"Draw")),"-")</f>
        <v>-</v>
      </c>
      <c r="CF24" s="5" t="str">
        <f ca="1">IFERROR((COUNTIFS(SWISSW!$I:$I,MATCHUP!$A24,SWISSW!$J:$J,MATCHUP!CF$1,SWISSW!$F:$F,"Won")+COUNTIFS(SWISSW!$I:$I,MATCHUP!CF$1,SWISSW!$J:$J,MATCHUP!$A24,SWISSW!$F:$F,"Lost"))/(COUNTIFS(SWISSW!$I:$I,MATCHUP!$A24,SWISSW!$J:$J,MATCHUP!CF$1)-COUNTIFS(SWISSW!$I:$I,MATCHUP!$A24,SWISSW!$J:$J,MATCHUP!CF$1,SWISSW!$F:$F,"Draw")+COUNTIFS(SWISSW!$I:$I,MATCHUP!CF$1,SWISSW!$J:$J,MATCHUP!$A24)-COUNTIFS(SWISSW!$I:$I,MATCHUP!CF$1,SWISSW!$J:$J,MATCHUP!$A24,SWISSW!$F:$F,"Draw")),"-")</f>
        <v>-</v>
      </c>
      <c r="CG24" s="5" t="str">
        <f ca="1">IFERROR((COUNTIFS(SWISSW!$I:$I,MATCHUP!$A24,SWISSW!$J:$J,MATCHUP!CG$1,SWISSW!$F:$F,"Won")+COUNTIFS(SWISSW!$I:$I,MATCHUP!CG$1,SWISSW!$J:$J,MATCHUP!$A24,SWISSW!$F:$F,"Lost"))/(COUNTIFS(SWISSW!$I:$I,MATCHUP!$A24,SWISSW!$J:$J,MATCHUP!CG$1)-COUNTIFS(SWISSW!$I:$I,MATCHUP!$A24,SWISSW!$J:$J,MATCHUP!CG$1,SWISSW!$F:$F,"Draw")+COUNTIFS(SWISSW!$I:$I,MATCHUP!CG$1,SWISSW!$J:$J,MATCHUP!$A24)-COUNTIFS(SWISSW!$I:$I,MATCHUP!CG$1,SWISSW!$J:$J,MATCHUP!$A24,SWISSW!$F:$F,"Draw")),"-")</f>
        <v>-</v>
      </c>
      <c r="CH24" s="5" t="str">
        <f ca="1">IFERROR((COUNTIFS(SWISSW!$I:$I,MATCHUP!$A24,SWISSW!$J:$J,MATCHUP!CH$1,SWISSW!$F:$F,"Won")+COUNTIFS(SWISSW!$I:$I,MATCHUP!CH$1,SWISSW!$J:$J,MATCHUP!$A24,SWISSW!$F:$F,"Lost"))/(COUNTIFS(SWISSW!$I:$I,MATCHUP!$A24,SWISSW!$J:$J,MATCHUP!CH$1)-COUNTIFS(SWISSW!$I:$I,MATCHUP!$A24,SWISSW!$J:$J,MATCHUP!CH$1,SWISSW!$F:$F,"Draw")+COUNTIFS(SWISSW!$I:$I,MATCHUP!CH$1,SWISSW!$J:$J,MATCHUP!$A24)-COUNTIFS(SWISSW!$I:$I,MATCHUP!CH$1,SWISSW!$J:$J,MATCHUP!$A24,SWISSW!$F:$F,"Draw")),"-")</f>
        <v>-</v>
      </c>
      <c r="CI24" s="5" t="str">
        <f ca="1">IFERROR((COUNTIFS(SWISSW!$I:$I,MATCHUP!$A24,SWISSW!$J:$J,MATCHUP!CI$1,SWISSW!$F:$F,"Won")+COUNTIFS(SWISSW!$I:$I,MATCHUP!CI$1,SWISSW!$J:$J,MATCHUP!$A24,SWISSW!$F:$F,"Lost"))/(COUNTIFS(SWISSW!$I:$I,MATCHUP!$A24,SWISSW!$J:$J,MATCHUP!CI$1)-COUNTIFS(SWISSW!$I:$I,MATCHUP!$A24,SWISSW!$J:$J,MATCHUP!CI$1,SWISSW!$F:$F,"Draw")+COUNTIFS(SWISSW!$I:$I,MATCHUP!CI$1,SWISSW!$J:$J,MATCHUP!$A24)-COUNTIFS(SWISSW!$I:$I,MATCHUP!CI$1,SWISSW!$J:$J,MATCHUP!$A24,SWISSW!$F:$F,"Draw")),"-")</f>
        <v>-</v>
      </c>
      <c r="CJ24" s="5" t="str">
        <f ca="1">IFERROR((COUNTIFS(SWISSW!$I:$I,MATCHUP!$A24,SWISSW!$J:$J,MATCHUP!CJ$1,SWISSW!$F:$F,"Won")+COUNTIFS(SWISSW!$I:$I,MATCHUP!CJ$1,SWISSW!$J:$J,MATCHUP!$A24,SWISSW!$F:$F,"Lost"))/(COUNTIFS(SWISSW!$I:$I,MATCHUP!$A24,SWISSW!$J:$J,MATCHUP!CJ$1)-COUNTIFS(SWISSW!$I:$I,MATCHUP!$A24,SWISSW!$J:$J,MATCHUP!CJ$1,SWISSW!$F:$F,"Draw")+COUNTIFS(SWISSW!$I:$I,MATCHUP!CJ$1,SWISSW!$J:$J,MATCHUP!$A24)-COUNTIFS(SWISSW!$I:$I,MATCHUP!CJ$1,SWISSW!$J:$J,MATCHUP!$A24,SWISSW!$F:$F,"Draw")),"-")</f>
        <v>-</v>
      </c>
      <c r="CK24" s="5" t="str">
        <f ca="1">IFERROR((COUNTIFS(SWISSW!$I:$I,MATCHUP!$A24,SWISSW!$J:$J,MATCHUP!CK$1,SWISSW!$F:$F,"Won")+COUNTIFS(SWISSW!$I:$I,MATCHUP!CK$1,SWISSW!$J:$J,MATCHUP!$A24,SWISSW!$F:$F,"Lost"))/(COUNTIFS(SWISSW!$I:$I,MATCHUP!$A24,SWISSW!$J:$J,MATCHUP!CK$1)-COUNTIFS(SWISSW!$I:$I,MATCHUP!$A24,SWISSW!$J:$J,MATCHUP!CK$1,SWISSW!$F:$F,"Draw")+COUNTIFS(SWISSW!$I:$I,MATCHUP!CK$1,SWISSW!$J:$J,MATCHUP!$A24)-COUNTIFS(SWISSW!$I:$I,MATCHUP!CK$1,SWISSW!$J:$J,MATCHUP!$A24,SWISSW!$F:$F,"Draw")),"-")</f>
        <v>-</v>
      </c>
      <c r="CL24" s="5" t="str">
        <f ca="1">IFERROR((COUNTIFS(SWISSW!$I:$I,MATCHUP!$A24,SWISSW!$J:$J,MATCHUP!CL$1,SWISSW!$F:$F,"Won")+COUNTIFS(SWISSW!$I:$I,MATCHUP!CL$1,SWISSW!$J:$J,MATCHUP!$A24,SWISSW!$F:$F,"Lost"))/(COUNTIFS(SWISSW!$I:$I,MATCHUP!$A24,SWISSW!$J:$J,MATCHUP!CL$1)-COUNTIFS(SWISSW!$I:$I,MATCHUP!$A24,SWISSW!$J:$J,MATCHUP!CL$1,SWISSW!$F:$F,"Draw")+COUNTIFS(SWISSW!$I:$I,MATCHUP!CL$1,SWISSW!$J:$J,MATCHUP!$A24)-COUNTIFS(SWISSW!$I:$I,MATCHUP!CL$1,SWISSW!$J:$J,MATCHUP!$A24,SWISSW!$F:$F,"Draw")),"-")</f>
        <v>-</v>
      </c>
      <c r="CM24" s="5" t="str">
        <f ca="1">IFERROR((COUNTIFS(SWISSW!$I:$I,MATCHUP!$A24,SWISSW!$J:$J,MATCHUP!CM$1,SWISSW!$F:$F,"Won")+COUNTIFS(SWISSW!$I:$I,MATCHUP!CM$1,SWISSW!$J:$J,MATCHUP!$A24,SWISSW!$F:$F,"Lost"))/(COUNTIFS(SWISSW!$I:$I,MATCHUP!$A24,SWISSW!$J:$J,MATCHUP!CM$1)-COUNTIFS(SWISSW!$I:$I,MATCHUP!$A24,SWISSW!$J:$J,MATCHUP!CM$1,SWISSW!$F:$F,"Draw")+COUNTIFS(SWISSW!$I:$I,MATCHUP!CM$1,SWISSW!$J:$J,MATCHUP!$A24)-COUNTIFS(SWISSW!$I:$I,MATCHUP!CM$1,SWISSW!$J:$J,MATCHUP!$A24,SWISSW!$F:$F,"Draw")),"-")</f>
        <v>-</v>
      </c>
      <c r="CN24" s="5" t="str">
        <f ca="1">IFERROR((COUNTIFS(SWISSW!$I:$I,MATCHUP!$A24,SWISSW!$J:$J,MATCHUP!CN$1,SWISSW!$F:$F,"Won")+COUNTIFS(SWISSW!$I:$I,MATCHUP!CN$1,SWISSW!$J:$J,MATCHUP!$A24,SWISSW!$F:$F,"Lost"))/(COUNTIFS(SWISSW!$I:$I,MATCHUP!$A24,SWISSW!$J:$J,MATCHUP!CN$1)-COUNTIFS(SWISSW!$I:$I,MATCHUP!$A24,SWISSW!$J:$J,MATCHUP!CN$1,SWISSW!$F:$F,"Draw")+COUNTIFS(SWISSW!$I:$I,MATCHUP!CN$1,SWISSW!$J:$J,MATCHUP!$A24)-COUNTIFS(SWISSW!$I:$I,MATCHUP!CN$1,SWISSW!$J:$J,MATCHUP!$A24,SWISSW!$F:$F,"Draw")),"-")</f>
        <v>-</v>
      </c>
      <c r="CO24" s="5" t="str">
        <f ca="1">IFERROR((COUNTIFS(SWISSW!$I:$I,MATCHUP!$A24,SWISSW!$J:$J,MATCHUP!CO$1,SWISSW!$F:$F,"Won")+COUNTIFS(SWISSW!$I:$I,MATCHUP!CO$1,SWISSW!$J:$J,MATCHUP!$A24,SWISSW!$F:$F,"Lost"))/(COUNTIFS(SWISSW!$I:$I,MATCHUP!$A24,SWISSW!$J:$J,MATCHUP!CO$1)-COUNTIFS(SWISSW!$I:$I,MATCHUP!$A24,SWISSW!$J:$J,MATCHUP!CO$1,SWISSW!$F:$F,"Draw")+COUNTIFS(SWISSW!$I:$I,MATCHUP!CO$1,SWISSW!$J:$J,MATCHUP!$A24)-COUNTIFS(SWISSW!$I:$I,MATCHUP!CO$1,SWISSW!$J:$J,MATCHUP!$A24,SWISSW!$F:$F,"Draw")),"-")</f>
        <v>-</v>
      </c>
      <c r="CP24" s="5" t="str">
        <f ca="1">IFERROR((COUNTIFS(SWISSW!$I:$I,MATCHUP!$A24,SWISSW!$J:$J,MATCHUP!CP$1,SWISSW!$F:$F,"Won")+COUNTIFS(SWISSW!$I:$I,MATCHUP!CP$1,SWISSW!$J:$J,MATCHUP!$A24,SWISSW!$F:$F,"Lost"))/(COUNTIFS(SWISSW!$I:$I,MATCHUP!$A24,SWISSW!$J:$J,MATCHUP!CP$1)-COUNTIFS(SWISSW!$I:$I,MATCHUP!$A24,SWISSW!$J:$J,MATCHUP!CP$1,SWISSW!$F:$F,"Draw")+COUNTIFS(SWISSW!$I:$I,MATCHUP!CP$1,SWISSW!$J:$J,MATCHUP!$A24)-COUNTIFS(SWISSW!$I:$I,MATCHUP!CP$1,SWISSW!$J:$J,MATCHUP!$A24,SWISSW!$F:$F,"Draw")),"-")</f>
        <v>-</v>
      </c>
      <c r="CQ24" s="5" t="str">
        <f ca="1">IFERROR((COUNTIFS(SWISSW!$I:$I,MATCHUP!$A24,SWISSW!$J:$J,MATCHUP!CQ$1,SWISSW!$F:$F,"Won")+COUNTIFS(SWISSW!$I:$I,MATCHUP!CQ$1,SWISSW!$J:$J,MATCHUP!$A24,SWISSW!$F:$F,"Lost"))/(COUNTIFS(SWISSW!$I:$I,MATCHUP!$A24,SWISSW!$J:$J,MATCHUP!CQ$1)-COUNTIFS(SWISSW!$I:$I,MATCHUP!$A24,SWISSW!$J:$J,MATCHUP!CQ$1,SWISSW!$F:$F,"Draw")+COUNTIFS(SWISSW!$I:$I,MATCHUP!CQ$1,SWISSW!$J:$J,MATCHUP!$A24)-COUNTIFS(SWISSW!$I:$I,MATCHUP!CQ$1,SWISSW!$J:$J,MATCHUP!$A24,SWISSW!$F:$F,"Draw")),"-")</f>
        <v>-</v>
      </c>
      <c r="CR24" s="5" t="str">
        <f ca="1">IFERROR((COUNTIFS(SWISSW!$I:$I,MATCHUP!$A24,SWISSW!$J:$J,MATCHUP!CR$1,SWISSW!$F:$F,"Won")+COUNTIFS(SWISSW!$I:$I,MATCHUP!CR$1,SWISSW!$J:$J,MATCHUP!$A24,SWISSW!$F:$F,"Lost"))/(COUNTIFS(SWISSW!$I:$I,MATCHUP!$A24,SWISSW!$J:$J,MATCHUP!CR$1)-COUNTIFS(SWISSW!$I:$I,MATCHUP!$A24,SWISSW!$J:$J,MATCHUP!CR$1,SWISSW!$F:$F,"Draw")+COUNTIFS(SWISSW!$I:$I,MATCHUP!CR$1,SWISSW!$J:$J,MATCHUP!$A24)-COUNTIFS(SWISSW!$I:$I,MATCHUP!CR$1,SWISSW!$J:$J,MATCHUP!$A24,SWISSW!$F:$F,"Draw")),"-")</f>
        <v>-</v>
      </c>
      <c r="CS24" s="5" t="str">
        <f ca="1">IFERROR((COUNTIFS(SWISSW!$I:$I,MATCHUP!$A24,SWISSW!$J:$J,MATCHUP!CS$1,SWISSW!$F:$F,"Won")+COUNTIFS(SWISSW!$I:$I,MATCHUP!CS$1,SWISSW!$J:$J,MATCHUP!$A24,SWISSW!$F:$F,"Lost"))/(COUNTIFS(SWISSW!$I:$I,MATCHUP!$A24,SWISSW!$J:$J,MATCHUP!CS$1)-COUNTIFS(SWISSW!$I:$I,MATCHUP!$A24,SWISSW!$J:$J,MATCHUP!CS$1,SWISSW!$F:$F,"Draw")+COUNTIFS(SWISSW!$I:$I,MATCHUP!CS$1,SWISSW!$J:$J,MATCHUP!$A24)-COUNTIFS(SWISSW!$I:$I,MATCHUP!CS$1,SWISSW!$J:$J,MATCHUP!$A24,SWISSW!$F:$F,"Draw")),"-")</f>
        <v>-</v>
      </c>
      <c r="CT24" s="5" t="str">
        <f ca="1">IFERROR((COUNTIFS(SWISSW!$I:$I,MATCHUP!$A24,SWISSW!$J:$J,MATCHUP!CT$1,SWISSW!$F:$F,"Won")+COUNTIFS(SWISSW!$I:$I,MATCHUP!CT$1,SWISSW!$J:$J,MATCHUP!$A24,SWISSW!$F:$F,"Lost"))/(COUNTIFS(SWISSW!$I:$I,MATCHUP!$A24,SWISSW!$J:$J,MATCHUP!CT$1)-COUNTIFS(SWISSW!$I:$I,MATCHUP!$A24,SWISSW!$J:$J,MATCHUP!CT$1,SWISSW!$F:$F,"Draw")+COUNTIFS(SWISSW!$I:$I,MATCHUP!CT$1,SWISSW!$J:$J,MATCHUP!$A24)-COUNTIFS(SWISSW!$I:$I,MATCHUP!CT$1,SWISSW!$J:$J,MATCHUP!$A24,SWISSW!$F:$F,"Draw")),"-")</f>
        <v>-</v>
      </c>
      <c r="CU24" s="5" t="str">
        <f ca="1">IFERROR((COUNTIFS(SWISSW!$I:$I,MATCHUP!$A24,SWISSW!$J:$J,MATCHUP!CU$1,SWISSW!$F:$F,"Won")+COUNTIFS(SWISSW!$I:$I,MATCHUP!CU$1,SWISSW!$J:$J,MATCHUP!$A24,SWISSW!$F:$F,"Lost"))/(COUNTIFS(SWISSW!$I:$I,MATCHUP!$A24,SWISSW!$J:$J,MATCHUP!CU$1)-COUNTIFS(SWISSW!$I:$I,MATCHUP!$A24,SWISSW!$J:$J,MATCHUP!CU$1,SWISSW!$F:$F,"Draw")+COUNTIFS(SWISSW!$I:$I,MATCHUP!CU$1,SWISSW!$J:$J,MATCHUP!$A24)-COUNTIFS(SWISSW!$I:$I,MATCHUP!CU$1,SWISSW!$J:$J,MATCHUP!$A24,SWISSW!$F:$F,"Draw")),"-")</f>
        <v>-</v>
      </c>
      <c r="CV24" s="5" t="str">
        <f ca="1">IFERROR((COUNTIFS(SWISSW!$I:$I,MATCHUP!$A24,SWISSW!$J:$J,MATCHUP!CV$1,SWISSW!$F:$F,"Won")+COUNTIFS(SWISSW!$I:$I,MATCHUP!CV$1,SWISSW!$J:$J,MATCHUP!$A24,SWISSW!$F:$F,"Lost"))/(COUNTIFS(SWISSW!$I:$I,MATCHUP!$A24,SWISSW!$J:$J,MATCHUP!CV$1)-COUNTIFS(SWISSW!$I:$I,MATCHUP!$A24,SWISSW!$J:$J,MATCHUP!CV$1,SWISSW!$F:$F,"Draw")+COUNTIFS(SWISSW!$I:$I,MATCHUP!CV$1,SWISSW!$J:$J,MATCHUP!$A24)-COUNTIFS(SWISSW!$I:$I,MATCHUP!CV$1,SWISSW!$J:$J,MATCHUP!$A24,SWISSW!$F:$F,"Draw")),"-")</f>
        <v>-</v>
      </c>
    </row>
    <row r="25" spans="1:100" ht="55" customHeight="1" x14ac:dyDescent="0.3">
      <c r="A25" s="3" t="str" cm="1">
        <f t="array" aca="1" ref="A25" ca="1">INDIRECT(ADDRESS(ROW(),1,,1,"METABREAK"))</f>
        <v>Mardu Synth</v>
      </c>
      <c r="B25" s="5">
        <f ca="1">IFERROR((COUNTIFS(SWISSW!$I:$I,MATCHUP!$A25,SWISSW!$J:$J,MATCHUP!B$1,SWISSW!$F:$F,"Won")+COUNTIFS(SWISSW!$I:$I,MATCHUP!B$1,SWISSW!$J:$J,MATCHUP!$A25,SWISSW!$F:$F,"Lost"))/(COUNTIFS(SWISSW!$I:$I,MATCHUP!$A25,SWISSW!$J:$J,MATCHUP!B$1)-COUNTIFS(SWISSW!$I:$I,MATCHUP!$A25,SWISSW!$J:$J,MATCHUP!B$1,SWISSW!$F:$F,"Draw")+COUNTIFS(SWISSW!$I:$I,MATCHUP!B$1,SWISSW!$J:$J,MATCHUP!$A25)-COUNTIFS(SWISSW!$I:$I,MATCHUP!B$1,SWISSW!$J:$J,MATCHUP!$A25,SWISSW!$F:$F,"Draw")),"-")</f>
        <v>0.22222222222222221</v>
      </c>
      <c r="C25" s="5">
        <f ca="1">IFERROR((COUNTIFS(SWISSW!$I:$I,MATCHUP!$A25,SWISSW!$J:$J,MATCHUP!C$1,SWISSW!$F:$F,"Won")+COUNTIFS(SWISSW!$I:$I,MATCHUP!C$1,SWISSW!$J:$J,MATCHUP!$A25,SWISSW!$F:$F,"Lost"))/(COUNTIFS(SWISSW!$I:$I,MATCHUP!$A25,SWISSW!$J:$J,MATCHUP!C$1)-COUNTIFS(SWISSW!$I:$I,MATCHUP!$A25,SWISSW!$J:$J,MATCHUP!C$1,SWISSW!$F:$F,"Draw")+COUNTIFS(SWISSW!$I:$I,MATCHUP!C$1,SWISSW!$J:$J,MATCHUP!$A25)-COUNTIFS(SWISSW!$I:$I,MATCHUP!C$1,SWISSW!$J:$J,MATCHUP!$A25,SWISSW!$F:$F,"Draw")),"-")</f>
        <v>0.6</v>
      </c>
      <c r="D25" s="5">
        <f ca="1">IFERROR((COUNTIFS(SWISSW!$I:$I,MATCHUP!$A25,SWISSW!$J:$J,MATCHUP!D$1,SWISSW!$F:$F,"Won")+COUNTIFS(SWISSW!$I:$I,MATCHUP!D$1,SWISSW!$J:$J,MATCHUP!$A25,SWISSW!$F:$F,"Lost"))/(COUNTIFS(SWISSW!$I:$I,MATCHUP!$A25,SWISSW!$J:$J,MATCHUP!D$1)-COUNTIFS(SWISSW!$I:$I,MATCHUP!$A25,SWISSW!$J:$J,MATCHUP!D$1,SWISSW!$F:$F,"Draw")+COUNTIFS(SWISSW!$I:$I,MATCHUP!D$1,SWISSW!$J:$J,MATCHUP!$A25)-COUNTIFS(SWISSW!$I:$I,MATCHUP!D$1,SWISSW!$J:$J,MATCHUP!$A25,SWISSW!$F:$F,"Draw")),"-")</f>
        <v>0.6</v>
      </c>
      <c r="E25" s="5">
        <f ca="1">IFERROR((COUNTIFS(SWISSW!$I:$I,MATCHUP!$A25,SWISSW!$J:$J,MATCHUP!E$1,SWISSW!$F:$F,"Won")+COUNTIFS(SWISSW!$I:$I,MATCHUP!E$1,SWISSW!$J:$J,MATCHUP!$A25,SWISSW!$F:$F,"Lost"))/(COUNTIFS(SWISSW!$I:$I,MATCHUP!$A25,SWISSW!$J:$J,MATCHUP!E$1)-COUNTIFS(SWISSW!$I:$I,MATCHUP!$A25,SWISSW!$J:$J,MATCHUP!E$1,SWISSW!$F:$F,"Draw")+COUNTIFS(SWISSW!$I:$I,MATCHUP!E$1,SWISSW!$J:$J,MATCHUP!$A25)-COUNTIFS(SWISSW!$I:$I,MATCHUP!E$1,SWISSW!$J:$J,MATCHUP!$A25,SWISSW!$F:$F,"Draw")),"-")</f>
        <v>0.88888888888888884</v>
      </c>
      <c r="F25" s="5">
        <f ca="1">IFERROR((COUNTIFS(SWISSW!$I:$I,MATCHUP!$A25,SWISSW!$J:$J,MATCHUP!F$1,SWISSW!$F:$F,"Won")+COUNTIFS(SWISSW!$I:$I,MATCHUP!F$1,SWISSW!$J:$J,MATCHUP!$A25,SWISSW!$F:$F,"Lost"))/(COUNTIFS(SWISSW!$I:$I,MATCHUP!$A25,SWISSW!$J:$J,MATCHUP!F$1)-COUNTIFS(SWISSW!$I:$I,MATCHUP!$A25,SWISSW!$J:$J,MATCHUP!F$1,SWISSW!$F:$F,"Draw")+COUNTIFS(SWISSW!$I:$I,MATCHUP!F$1,SWISSW!$J:$J,MATCHUP!$A25)-COUNTIFS(SWISSW!$I:$I,MATCHUP!F$1,SWISSW!$J:$J,MATCHUP!$A25,SWISSW!$F:$F,"Draw")),"-")</f>
        <v>0.66666666666666663</v>
      </c>
      <c r="G25" s="5">
        <f ca="1">IFERROR((COUNTIFS(SWISSW!$I:$I,MATCHUP!$A25,SWISSW!$J:$J,MATCHUP!G$1,SWISSW!$F:$F,"Won")+COUNTIFS(SWISSW!$I:$I,MATCHUP!G$1,SWISSW!$J:$J,MATCHUP!$A25,SWISSW!$F:$F,"Lost"))/(COUNTIFS(SWISSW!$I:$I,MATCHUP!$A25,SWISSW!$J:$J,MATCHUP!G$1)-COUNTIFS(SWISSW!$I:$I,MATCHUP!$A25,SWISSW!$J:$J,MATCHUP!G$1,SWISSW!$F:$F,"Draw")+COUNTIFS(SWISSW!$I:$I,MATCHUP!G$1,SWISSW!$J:$J,MATCHUP!$A25)-COUNTIFS(SWISSW!$I:$I,MATCHUP!G$1,SWISSW!$J:$J,MATCHUP!$A25,SWISSW!$F:$F,"Draw")),"-")</f>
        <v>0.4</v>
      </c>
      <c r="H25" s="5">
        <f ca="1">IFERROR((COUNTIFS(SWISSW!$I:$I,MATCHUP!$A25,SWISSW!$J:$J,MATCHUP!H$1,SWISSW!$F:$F,"Won")+COUNTIFS(SWISSW!$I:$I,MATCHUP!H$1,SWISSW!$J:$J,MATCHUP!$A25,SWISSW!$F:$F,"Lost"))/(COUNTIFS(SWISSW!$I:$I,MATCHUP!$A25,SWISSW!$J:$J,MATCHUP!H$1)-COUNTIFS(SWISSW!$I:$I,MATCHUP!$A25,SWISSW!$J:$J,MATCHUP!H$1,SWISSW!$F:$F,"Draw")+COUNTIFS(SWISSW!$I:$I,MATCHUP!H$1,SWISSW!$J:$J,MATCHUP!$A25)-COUNTIFS(SWISSW!$I:$I,MATCHUP!H$1,SWISSW!$J:$J,MATCHUP!$A25,SWISSW!$F:$F,"Draw")),"-")</f>
        <v>1</v>
      </c>
      <c r="I25" s="5">
        <f ca="1">IFERROR((COUNTIFS(SWISSW!$I:$I,MATCHUP!$A25,SWISSW!$J:$J,MATCHUP!I$1,SWISSW!$F:$F,"Won")+COUNTIFS(SWISSW!$I:$I,MATCHUP!I$1,SWISSW!$J:$J,MATCHUP!$A25,SWISSW!$F:$F,"Lost"))/(COUNTIFS(SWISSW!$I:$I,MATCHUP!$A25,SWISSW!$J:$J,MATCHUP!I$1)-COUNTIFS(SWISSW!$I:$I,MATCHUP!$A25,SWISSW!$J:$J,MATCHUP!I$1,SWISSW!$F:$F,"Draw")+COUNTIFS(SWISSW!$I:$I,MATCHUP!I$1,SWISSW!$J:$J,MATCHUP!$A25)-COUNTIFS(SWISSW!$I:$I,MATCHUP!I$1,SWISSW!$J:$J,MATCHUP!$A25,SWISSW!$F:$F,"Draw")),"-")</f>
        <v>1</v>
      </c>
      <c r="J25" s="5">
        <f ca="1">IFERROR((COUNTIFS(SWISSW!$I:$I,MATCHUP!$A25,SWISSW!$J:$J,MATCHUP!J$1,SWISSW!$F:$F,"Won")+COUNTIFS(SWISSW!$I:$I,MATCHUP!J$1,SWISSW!$J:$J,MATCHUP!$A25,SWISSW!$F:$F,"Lost"))/(COUNTIFS(SWISSW!$I:$I,MATCHUP!$A25,SWISSW!$J:$J,MATCHUP!J$1)-COUNTIFS(SWISSW!$I:$I,MATCHUP!$A25,SWISSW!$J:$J,MATCHUP!J$1,SWISSW!$F:$F,"Draw")+COUNTIFS(SWISSW!$I:$I,MATCHUP!J$1,SWISSW!$J:$J,MATCHUP!$A25)-COUNTIFS(SWISSW!$I:$I,MATCHUP!J$1,SWISSW!$J:$J,MATCHUP!$A25,SWISSW!$F:$F,"Draw")),"-")</f>
        <v>1</v>
      </c>
      <c r="K25" s="5">
        <f ca="1">IFERROR((COUNTIFS(SWISSW!$I:$I,MATCHUP!$A25,SWISSW!$J:$J,MATCHUP!K$1,SWISSW!$F:$F,"Won")+COUNTIFS(SWISSW!$I:$I,MATCHUP!K$1,SWISSW!$J:$J,MATCHUP!$A25,SWISSW!$F:$F,"Lost"))/(COUNTIFS(SWISSW!$I:$I,MATCHUP!$A25,SWISSW!$J:$J,MATCHUP!K$1)-COUNTIFS(SWISSW!$I:$I,MATCHUP!$A25,SWISSW!$J:$J,MATCHUP!K$1,SWISSW!$F:$F,"Draw")+COUNTIFS(SWISSW!$I:$I,MATCHUP!K$1,SWISSW!$J:$J,MATCHUP!$A25)-COUNTIFS(SWISSW!$I:$I,MATCHUP!K$1,SWISSW!$J:$J,MATCHUP!$A25,SWISSW!$F:$F,"Draw")),"-")</f>
        <v>0.5</v>
      </c>
      <c r="L25" s="5">
        <f ca="1">IFERROR((COUNTIFS(SWISSW!$I:$I,MATCHUP!$A25,SWISSW!$J:$J,MATCHUP!L$1,SWISSW!$F:$F,"Won")+COUNTIFS(SWISSW!$I:$I,MATCHUP!L$1,SWISSW!$J:$J,MATCHUP!$A25,SWISSW!$F:$F,"Lost"))/(COUNTIFS(SWISSW!$I:$I,MATCHUP!$A25,SWISSW!$J:$J,MATCHUP!L$1)-COUNTIFS(SWISSW!$I:$I,MATCHUP!$A25,SWISSW!$J:$J,MATCHUP!L$1,SWISSW!$F:$F,"Draw")+COUNTIFS(SWISSW!$I:$I,MATCHUP!L$1,SWISSW!$J:$J,MATCHUP!$A25)-COUNTIFS(SWISSW!$I:$I,MATCHUP!L$1,SWISSW!$J:$J,MATCHUP!$A25,SWISSW!$F:$F,"Draw")),"-")</f>
        <v>0</v>
      </c>
      <c r="M25" s="5" t="str">
        <f ca="1">IFERROR((COUNTIFS(SWISSW!$I:$I,MATCHUP!$A25,SWISSW!$J:$J,MATCHUP!M$1,SWISSW!$F:$F,"Won")+COUNTIFS(SWISSW!$I:$I,MATCHUP!M$1,SWISSW!$J:$J,MATCHUP!$A25,SWISSW!$F:$F,"Lost"))/(COUNTIFS(SWISSW!$I:$I,MATCHUP!$A25,SWISSW!$J:$J,MATCHUP!M$1)-COUNTIFS(SWISSW!$I:$I,MATCHUP!$A25,SWISSW!$J:$J,MATCHUP!M$1,SWISSW!$F:$F,"Draw")+COUNTIFS(SWISSW!$I:$I,MATCHUP!M$1,SWISSW!$J:$J,MATCHUP!$A25)-COUNTIFS(SWISSW!$I:$I,MATCHUP!M$1,SWISSW!$J:$J,MATCHUP!$A25,SWISSW!$F:$F,"Draw")),"-")</f>
        <v>-</v>
      </c>
      <c r="N25" s="5" t="str">
        <f ca="1">IFERROR((COUNTIFS(SWISSW!$I:$I,MATCHUP!$A25,SWISSW!$J:$J,MATCHUP!N$1,SWISSW!$F:$F,"Won")+COUNTIFS(SWISSW!$I:$I,MATCHUP!N$1,SWISSW!$J:$J,MATCHUP!$A25,SWISSW!$F:$F,"Lost"))/(COUNTIFS(SWISSW!$I:$I,MATCHUP!$A25,SWISSW!$J:$J,MATCHUP!N$1)-COUNTIFS(SWISSW!$I:$I,MATCHUP!$A25,SWISSW!$J:$J,MATCHUP!N$1,SWISSW!$F:$F,"Draw")+COUNTIFS(SWISSW!$I:$I,MATCHUP!N$1,SWISSW!$J:$J,MATCHUP!$A25)-COUNTIFS(SWISSW!$I:$I,MATCHUP!N$1,SWISSW!$J:$J,MATCHUP!$A25,SWISSW!$F:$F,"Draw")),"-")</f>
        <v>-</v>
      </c>
      <c r="O25" s="5">
        <f ca="1">IFERROR((COUNTIFS(SWISSW!$I:$I,MATCHUP!$A25,SWISSW!$J:$J,MATCHUP!O$1,SWISSW!$F:$F,"Won")+COUNTIFS(SWISSW!$I:$I,MATCHUP!O$1,SWISSW!$J:$J,MATCHUP!$A25,SWISSW!$F:$F,"Lost"))/(COUNTIFS(SWISSW!$I:$I,MATCHUP!$A25,SWISSW!$J:$J,MATCHUP!O$1)-COUNTIFS(SWISSW!$I:$I,MATCHUP!$A25,SWISSW!$J:$J,MATCHUP!O$1,SWISSW!$F:$F,"Draw")+COUNTIFS(SWISSW!$I:$I,MATCHUP!O$1,SWISSW!$J:$J,MATCHUP!$A25)-COUNTIFS(SWISSW!$I:$I,MATCHUP!O$1,SWISSW!$J:$J,MATCHUP!$A25,SWISSW!$F:$F,"Draw")),"-")</f>
        <v>0.25</v>
      </c>
      <c r="P25" s="5">
        <f ca="1">IFERROR((COUNTIFS(SWISSW!$I:$I,MATCHUP!$A25,SWISSW!$J:$J,MATCHUP!P$1,SWISSW!$F:$F,"Won")+COUNTIFS(SWISSW!$I:$I,MATCHUP!P$1,SWISSW!$J:$J,MATCHUP!$A25,SWISSW!$F:$F,"Lost"))/(COUNTIFS(SWISSW!$I:$I,MATCHUP!$A25,SWISSW!$J:$J,MATCHUP!P$1)-COUNTIFS(SWISSW!$I:$I,MATCHUP!$A25,SWISSW!$J:$J,MATCHUP!P$1,SWISSW!$F:$F,"Draw")+COUNTIFS(SWISSW!$I:$I,MATCHUP!P$1,SWISSW!$J:$J,MATCHUP!$A25)-COUNTIFS(SWISSW!$I:$I,MATCHUP!P$1,SWISSW!$J:$J,MATCHUP!$A25,SWISSW!$F:$F,"Draw")),"-")</f>
        <v>1</v>
      </c>
      <c r="Q25" s="5" t="str">
        <f ca="1">IFERROR((COUNTIFS(SWISSW!$I:$I,MATCHUP!$A25,SWISSW!$J:$J,MATCHUP!Q$1,SWISSW!$F:$F,"Won")+COUNTIFS(SWISSW!$I:$I,MATCHUP!Q$1,SWISSW!$J:$J,MATCHUP!$A25,SWISSW!$F:$F,"Lost"))/(COUNTIFS(SWISSW!$I:$I,MATCHUP!$A25,SWISSW!$J:$J,MATCHUP!Q$1)-COUNTIFS(SWISSW!$I:$I,MATCHUP!$A25,SWISSW!$J:$J,MATCHUP!Q$1,SWISSW!$F:$F,"Draw")+COUNTIFS(SWISSW!$I:$I,MATCHUP!Q$1,SWISSW!$J:$J,MATCHUP!$A25)-COUNTIFS(SWISSW!$I:$I,MATCHUP!Q$1,SWISSW!$J:$J,MATCHUP!$A25,SWISSW!$F:$F,"Draw")),"-")</f>
        <v>-</v>
      </c>
      <c r="R25" s="5">
        <f ca="1">IFERROR((COUNTIFS(SWISSW!$I:$I,MATCHUP!$A25,SWISSW!$J:$J,MATCHUP!R$1,SWISSW!$F:$F,"Won")+COUNTIFS(SWISSW!$I:$I,MATCHUP!R$1,SWISSW!$J:$J,MATCHUP!$A25,SWISSW!$F:$F,"Lost"))/(COUNTIFS(SWISSW!$I:$I,MATCHUP!$A25,SWISSW!$J:$J,MATCHUP!R$1)-COUNTIFS(SWISSW!$I:$I,MATCHUP!$A25,SWISSW!$J:$J,MATCHUP!R$1,SWISSW!$F:$F,"Draw")+COUNTIFS(SWISSW!$I:$I,MATCHUP!R$1,SWISSW!$J:$J,MATCHUP!$A25)-COUNTIFS(SWISSW!$I:$I,MATCHUP!R$1,SWISSW!$J:$J,MATCHUP!$A25,SWISSW!$F:$F,"Draw")),"-")</f>
        <v>1</v>
      </c>
      <c r="S25" s="5" t="str">
        <f ca="1">IFERROR((COUNTIFS(SWISSW!$I:$I,MATCHUP!$A25,SWISSW!$J:$J,MATCHUP!S$1,SWISSW!$F:$F,"Won")+COUNTIFS(SWISSW!$I:$I,MATCHUP!S$1,SWISSW!$J:$J,MATCHUP!$A25,SWISSW!$F:$F,"Lost"))/(COUNTIFS(SWISSW!$I:$I,MATCHUP!$A25,SWISSW!$J:$J,MATCHUP!S$1)-COUNTIFS(SWISSW!$I:$I,MATCHUP!$A25,SWISSW!$J:$J,MATCHUP!S$1,SWISSW!$F:$F,"Draw")+COUNTIFS(SWISSW!$I:$I,MATCHUP!S$1,SWISSW!$J:$J,MATCHUP!$A25)-COUNTIFS(SWISSW!$I:$I,MATCHUP!S$1,SWISSW!$J:$J,MATCHUP!$A25,SWISSW!$F:$F,"Draw")),"-")</f>
        <v>-</v>
      </c>
      <c r="T25" s="5">
        <f ca="1">IFERROR((COUNTIFS(SWISSW!$I:$I,MATCHUP!$A25,SWISSW!$J:$J,MATCHUP!T$1,SWISSW!$F:$F,"Won")+COUNTIFS(SWISSW!$I:$I,MATCHUP!T$1,SWISSW!$J:$J,MATCHUP!$A25,SWISSW!$F:$F,"Lost"))/(COUNTIFS(SWISSW!$I:$I,MATCHUP!$A25,SWISSW!$J:$J,MATCHUP!T$1)-COUNTIFS(SWISSW!$I:$I,MATCHUP!$A25,SWISSW!$J:$J,MATCHUP!T$1,SWISSW!$F:$F,"Draw")+COUNTIFS(SWISSW!$I:$I,MATCHUP!T$1,SWISSW!$J:$J,MATCHUP!$A25)-COUNTIFS(SWISSW!$I:$I,MATCHUP!T$1,SWISSW!$J:$J,MATCHUP!$A25,SWISSW!$F:$F,"Draw")),"-")</f>
        <v>1</v>
      </c>
      <c r="U25" s="5">
        <f ca="1">IFERROR((COUNTIFS(SWISSW!$I:$I,MATCHUP!$A25,SWISSW!$J:$J,MATCHUP!U$1,SWISSW!$F:$F,"Won")+COUNTIFS(SWISSW!$I:$I,MATCHUP!U$1,SWISSW!$J:$J,MATCHUP!$A25,SWISSW!$F:$F,"Lost"))/(COUNTIFS(SWISSW!$I:$I,MATCHUP!$A25,SWISSW!$J:$J,MATCHUP!U$1)-COUNTIFS(SWISSW!$I:$I,MATCHUP!$A25,SWISSW!$J:$J,MATCHUP!U$1,SWISSW!$F:$F,"Draw")+COUNTIFS(SWISSW!$I:$I,MATCHUP!U$1,SWISSW!$J:$J,MATCHUP!$A25)-COUNTIFS(SWISSW!$I:$I,MATCHUP!U$1,SWISSW!$J:$J,MATCHUP!$A25,SWISSW!$F:$F,"Draw")),"-")</f>
        <v>1</v>
      </c>
      <c r="V25" s="5" t="str">
        <f ca="1">IFERROR((COUNTIFS(SWISSW!$I:$I,MATCHUP!$A25,SWISSW!$J:$J,MATCHUP!V$1,SWISSW!$F:$F,"Won")+COUNTIFS(SWISSW!$I:$I,MATCHUP!V$1,SWISSW!$J:$J,MATCHUP!$A25,SWISSW!$F:$F,"Lost"))/(COUNTIFS(SWISSW!$I:$I,MATCHUP!$A25,SWISSW!$J:$J,MATCHUP!V$1)-COUNTIFS(SWISSW!$I:$I,MATCHUP!$A25,SWISSW!$J:$J,MATCHUP!V$1,SWISSW!$F:$F,"Draw")+COUNTIFS(SWISSW!$I:$I,MATCHUP!V$1,SWISSW!$J:$J,MATCHUP!$A25)-COUNTIFS(SWISSW!$I:$I,MATCHUP!V$1,SWISSW!$J:$J,MATCHUP!$A25,SWISSW!$F:$F,"Draw")),"-")</f>
        <v>-</v>
      </c>
      <c r="W25" s="5">
        <f ca="1">IFERROR((COUNTIFS(SWISSW!$I:$I,MATCHUP!$A25,SWISSW!$J:$J,MATCHUP!W$1,SWISSW!$F:$F,"Won")+COUNTIFS(SWISSW!$I:$I,MATCHUP!W$1,SWISSW!$J:$J,MATCHUP!$A25,SWISSW!$F:$F,"Lost"))/(COUNTIFS(SWISSW!$I:$I,MATCHUP!$A25,SWISSW!$J:$J,MATCHUP!W$1)-COUNTIFS(SWISSW!$I:$I,MATCHUP!$A25,SWISSW!$J:$J,MATCHUP!W$1,SWISSW!$F:$F,"Draw")+COUNTIFS(SWISSW!$I:$I,MATCHUP!W$1,SWISSW!$J:$J,MATCHUP!$A25)-COUNTIFS(SWISSW!$I:$I,MATCHUP!W$1,SWISSW!$J:$J,MATCHUP!$A25,SWISSW!$F:$F,"Draw")),"-")</f>
        <v>0.5</v>
      </c>
      <c r="X25" s="5" t="str">
        <f ca="1">IFERROR((COUNTIFS(SWISSW!$I:$I,MATCHUP!$A25,SWISSW!$J:$J,MATCHUP!X$1,SWISSW!$F:$F,"Won")+COUNTIFS(SWISSW!$I:$I,MATCHUP!X$1,SWISSW!$J:$J,MATCHUP!$A25,SWISSW!$F:$F,"Lost"))/(COUNTIFS(SWISSW!$I:$I,MATCHUP!$A25,SWISSW!$J:$J,MATCHUP!X$1)-COUNTIFS(SWISSW!$I:$I,MATCHUP!$A25,SWISSW!$J:$J,MATCHUP!X$1,SWISSW!$F:$F,"Draw")+COUNTIFS(SWISSW!$I:$I,MATCHUP!X$1,SWISSW!$J:$J,MATCHUP!$A25)-COUNTIFS(SWISSW!$I:$I,MATCHUP!X$1,SWISSW!$J:$J,MATCHUP!$A25,SWISSW!$F:$F,"Draw")),"-")</f>
        <v>-</v>
      </c>
      <c r="Y25" s="5" t="str">
        <f ca="1">IFERROR((COUNTIFS(SWISSW!$I:$I,MATCHUP!$A25,SWISSW!$J:$J,MATCHUP!Y$1,SWISSW!$F:$F,"Won")+COUNTIFS(SWISSW!$I:$I,MATCHUP!Y$1,SWISSW!$J:$J,MATCHUP!$A25,SWISSW!$F:$F,"Lost"))/(COUNTIFS(SWISSW!$I:$I,MATCHUP!$A25,SWISSW!$J:$J,MATCHUP!Y$1)-COUNTIFS(SWISSW!$I:$I,MATCHUP!$A25,SWISSW!$J:$J,MATCHUP!Y$1,SWISSW!$F:$F,"Draw")+COUNTIFS(SWISSW!$I:$I,MATCHUP!Y$1,SWISSW!$J:$J,MATCHUP!$A25)-COUNTIFS(SWISSW!$I:$I,MATCHUP!Y$1,SWISSW!$J:$J,MATCHUP!$A25,SWISSW!$F:$F,"Draw")),"-")</f>
        <v>-</v>
      </c>
      <c r="Z25" s="5" t="str">
        <f ca="1">IFERROR((COUNTIFS(SWISSW!$I:$I,MATCHUP!$A25,SWISSW!$J:$J,MATCHUP!Z$1,SWISSW!$F:$F,"Won")+COUNTIFS(SWISSW!$I:$I,MATCHUP!Z$1,SWISSW!$J:$J,MATCHUP!$A25,SWISSW!$F:$F,"Lost"))/(COUNTIFS(SWISSW!$I:$I,MATCHUP!$A25,SWISSW!$J:$J,MATCHUP!Z$1)-COUNTIFS(SWISSW!$I:$I,MATCHUP!$A25,SWISSW!$J:$J,MATCHUP!Z$1,SWISSW!$F:$F,"Draw")+COUNTIFS(SWISSW!$I:$I,MATCHUP!Z$1,SWISSW!$J:$J,MATCHUP!$A25)-COUNTIFS(SWISSW!$I:$I,MATCHUP!Z$1,SWISSW!$J:$J,MATCHUP!$A25,SWISSW!$F:$F,"Draw")),"-")</f>
        <v>-</v>
      </c>
      <c r="AA25" s="5">
        <f ca="1">IFERROR((COUNTIFS(SWISSW!$I:$I,MATCHUP!$A25,SWISSW!$J:$J,MATCHUP!AA$1,SWISSW!$F:$F,"Won")+COUNTIFS(SWISSW!$I:$I,MATCHUP!AA$1,SWISSW!$J:$J,MATCHUP!$A25,SWISSW!$F:$F,"Lost"))/(COUNTIFS(SWISSW!$I:$I,MATCHUP!$A25,SWISSW!$J:$J,MATCHUP!AA$1)-COUNTIFS(SWISSW!$I:$I,MATCHUP!$A25,SWISSW!$J:$J,MATCHUP!AA$1,SWISSW!$F:$F,"Draw")+COUNTIFS(SWISSW!$I:$I,MATCHUP!AA$1,SWISSW!$J:$J,MATCHUP!$A25)-COUNTIFS(SWISSW!$I:$I,MATCHUP!AA$1,SWISSW!$J:$J,MATCHUP!$A25,SWISSW!$F:$F,"Draw")),"-")</f>
        <v>1</v>
      </c>
      <c r="AB25" s="5" t="str">
        <f ca="1">IFERROR((COUNTIFS(SWISSW!$I:$I,MATCHUP!$A25,SWISSW!$J:$J,MATCHUP!AB$1,SWISSW!$F:$F,"Won")+COUNTIFS(SWISSW!$I:$I,MATCHUP!AB$1,SWISSW!$J:$J,MATCHUP!$A25,SWISSW!$F:$F,"Lost"))/(COUNTIFS(SWISSW!$I:$I,MATCHUP!$A25,SWISSW!$J:$J,MATCHUP!AB$1)-COUNTIFS(SWISSW!$I:$I,MATCHUP!$A25,SWISSW!$J:$J,MATCHUP!AB$1,SWISSW!$F:$F,"Draw")+COUNTIFS(SWISSW!$I:$I,MATCHUP!AB$1,SWISSW!$J:$J,MATCHUP!$A25)-COUNTIFS(SWISSW!$I:$I,MATCHUP!AB$1,SWISSW!$J:$J,MATCHUP!$A25,SWISSW!$F:$F,"Draw")),"-")</f>
        <v>-</v>
      </c>
      <c r="AC25" s="5" t="str">
        <f ca="1">IFERROR((COUNTIFS(SWISSW!$I:$I,MATCHUP!$A25,SWISSW!$J:$J,MATCHUP!AC$1,SWISSW!$F:$F,"Won")+COUNTIFS(SWISSW!$I:$I,MATCHUP!AC$1,SWISSW!$J:$J,MATCHUP!$A25,SWISSW!$F:$F,"Lost"))/(COUNTIFS(SWISSW!$I:$I,MATCHUP!$A25,SWISSW!$J:$J,MATCHUP!AC$1)-COUNTIFS(SWISSW!$I:$I,MATCHUP!$A25,SWISSW!$J:$J,MATCHUP!AC$1,SWISSW!$F:$F,"Draw")+COUNTIFS(SWISSW!$I:$I,MATCHUP!AC$1,SWISSW!$J:$J,MATCHUP!$A25)-COUNTIFS(SWISSW!$I:$I,MATCHUP!AC$1,SWISSW!$J:$J,MATCHUP!$A25,SWISSW!$F:$F,"Draw")),"-")</f>
        <v>-</v>
      </c>
      <c r="AD25" s="5" t="str">
        <f ca="1">IFERROR((COUNTIFS(SWISSW!$I:$I,MATCHUP!$A25,SWISSW!$J:$J,MATCHUP!AD$1,SWISSW!$F:$F,"Won")+COUNTIFS(SWISSW!$I:$I,MATCHUP!AD$1,SWISSW!$J:$J,MATCHUP!$A25,SWISSW!$F:$F,"Lost"))/(COUNTIFS(SWISSW!$I:$I,MATCHUP!$A25,SWISSW!$J:$J,MATCHUP!AD$1)-COUNTIFS(SWISSW!$I:$I,MATCHUP!$A25,SWISSW!$J:$J,MATCHUP!AD$1,SWISSW!$F:$F,"Draw")+COUNTIFS(SWISSW!$I:$I,MATCHUP!AD$1,SWISSW!$J:$J,MATCHUP!$A25)-COUNTIFS(SWISSW!$I:$I,MATCHUP!AD$1,SWISSW!$J:$J,MATCHUP!$A25,SWISSW!$F:$F,"Draw")),"-")</f>
        <v>-</v>
      </c>
      <c r="AE25" s="5" t="str">
        <f ca="1">IFERROR((COUNTIFS(SWISSW!$I:$I,MATCHUP!$A25,SWISSW!$J:$J,MATCHUP!AE$1,SWISSW!$F:$F,"Won")+COUNTIFS(SWISSW!$I:$I,MATCHUP!AE$1,SWISSW!$J:$J,MATCHUP!$A25,SWISSW!$F:$F,"Lost"))/(COUNTIFS(SWISSW!$I:$I,MATCHUP!$A25,SWISSW!$J:$J,MATCHUP!AE$1)-COUNTIFS(SWISSW!$I:$I,MATCHUP!$A25,SWISSW!$J:$J,MATCHUP!AE$1,SWISSW!$F:$F,"Draw")+COUNTIFS(SWISSW!$I:$I,MATCHUP!AE$1,SWISSW!$J:$J,MATCHUP!$A25)-COUNTIFS(SWISSW!$I:$I,MATCHUP!AE$1,SWISSW!$J:$J,MATCHUP!$A25,SWISSW!$F:$F,"Draw")),"-")</f>
        <v>-</v>
      </c>
      <c r="AF25" s="5" t="str">
        <f ca="1">IFERROR((COUNTIFS(SWISSW!$I:$I,MATCHUP!$A25,SWISSW!$J:$J,MATCHUP!AF$1,SWISSW!$F:$F,"Won")+COUNTIFS(SWISSW!$I:$I,MATCHUP!AF$1,SWISSW!$J:$J,MATCHUP!$A25,SWISSW!$F:$F,"Lost"))/(COUNTIFS(SWISSW!$I:$I,MATCHUP!$A25,SWISSW!$J:$J,MATCHUP!AF$1)-COUNTIFS(SWISSW!$I:$I,MATCHUP!$A25,SWISSW!$J:$J,MATCHUP!AF$1,SWISSW!$F:$F,"Draw")+COUNTIFS(SWISSW!$I:$I,MATCHUP!AF$1,SWISSW!$J:$J,MATCHUP!$A25)-COUNTIFS(SWISSW!$I:$I,MATCHUP!AF$1,SWISSW!$J:$J,MATCHUP!$A25,SWISSW!$F:$F,"Draw")),"-")</f>
        <v>-</v>
      </c>
      <c r="AG25" s="5">
        <f ca="1">IFERROR((COUNTIFS(SWISSW!$I:$I,MATCHUP!$A25,SWISSW!$J:$J,MATCHUP!AG$1,SWISSW!$F:$F,"Won")+COUNTIFS(SWISSW!$I:$I,MATCHUP!AG$1,SWISSW!$J:$J,MATCHUP!$A25,SWISSW!$F:$F,"Lost"))/(COUNTIFS(SWISSW!$I:$I,MATCHUP!$A25,SWISSW!$J:$J,MATCHUP!AG$1)-COUNTIFS(SWISSW!$I:$I,MATCHUP!$A25,SWISSW!$J:$J,MATCHUP!AG$1,SWISSW!$F:$F,"Draw")+COUNTIFS(SWISSW!$I:$I,MATCHUP!AG$1,SWISSW!$J:$J,MATCHUP!$A25)-COUNTIFS(SWISSW!$I:$I,MATCHUP!AG$1,SWISSW!$J:$J,MATCHUP!$A25,SWISSW!$F:$F,"Draw")),"-")</f>
        <v>0</v>
      </c>
      <c r="AH25" s="5" t="str">
        <f ca="1">IFERROR((COUNTIFS(SWISSW!$I:$I,MATCHUP!$A25,SWISSW!$J:$J,MATCHUP!AH$1,SWISSW!$F:$F,"Won")+COUNTIFS(SWISSW!$I:$I,MATCHUP!AH$1,SWISSW!$J:$J,MATCHUP!$A25,SWISSW!$F:$F,"Lost"))/(COUNTIFS(SWISSW!$I:$I,MATCHUP!$A25,SWISSW!$J:$J,MATCHUP!AH$1)-COUNTIFS(SWISSW!$I:$I,MATCHUP!$A25,SWISSW!$J:$J,MATCHUP!AH$1,SWISSW!$F:$F,"Draw")+COUNTIFS(SWISSW!$I:$I,MATCHUP!AH$1,SWISSW!$J:$J,MATCHUP!$A25)-COUNTIFS(SWISSW!$I:$I,MATCHUP!AH$1,SWISSW!$J:$J,MATCHUP!$A25,SWISSW!$F:$F,"Draw")),"-")</f>
        <v>-</v>
      </c>
      <c r="AI25" s="5" t="str">
        <f ca="1">IFERROR((COUNTIFS(SWISSW!$I:$I,MATCHUP!$A25,SWISSW!$J:$J,MATCHUP!AI$1,SWISSW!$F:$F,"Won")+COUNTIFS(SWISSW!$I:$I,MATCHUP!AI$1,SWISSW!$J:$J,MATCHUP!$A25,SWISSW!$F:$F,"Lost"))/(COUNTIFS(SWISSW!$I:$I,MATCHUP!$A25,SWISSW!$J:$J,MATCHUP!AI$1)-COUNTIFS(SWISSW!$I:$I,MATCHUP!$A25,SWISSW!$J:$J,MATCHUP!AI$1,SWISSW!$F:$F,"Draw")+COUNTIFS(SWISSW!$I:$I,MATCHUP!AI$1,SWISSW!$J:$J,MATCHUP!$A25)-COUNTIFS(SWISSW!$I:$I,MATCHUP!AI$1,SWISSW!$J:$J,MATCHUP!$A25,SWISSW!$F:$F,"Draw")),"-")</f>
        <v>-</v>
      </c>
      <c r="AJ25" s="5" t="str">
        <f ca="1">IFERROR((COUNTIFS(SWISSW!$I:$I,MATCHUP!$A25,SWISSW!$J:$J,MATCHUP!AJ$1,SWISSW!$F:$F,"Won")+COUNTIFS(SWISSW!$I:$I,MATCHUP!AJ$1,SWISSW!$J:$J,MATCHUP!$A25,SWISSW!$F:$F,"Lost"))/(COUNTIFS(SWISSW!$I:$I,MATCHUP!$A25,SWISSW!$J:$J,MATCHUP!AJ$1)-COUNTIFS(SWISSW!$I:$I,MATCHUP!$A25,SWISSW!$J:$J,MATCHUP!AJ$1,SWISSW!$F:$F,"Draw")+COUNTIFS(SWISSW!$I:$I,MATCHUP!AJ$1,SWISSW!$J:$J,MATCHUP!$A25)-COUNTIFS(SWISSW!$I:$I,MATCHUP!AJ$1,SWISSW!$J:$J,MATCHUP!$A25,SWISSW!$F:$F,"Draw")),"-")</f>
        <v>-</v>
      </c>
      <c r="AK25" s="5" t="str">
        <f ca="1">IFERROR((COUNTIFS(SWISSW!$I:$I,MATCHUP!$A25,SWISSW!$J:$J,MATCHUP!AK$1,SWISSW!$F:$F,"Won")+COUNTIFS(SWISSW!$I:$I,MATCHUP!AK$1,SWISSW!$J:$J,MATCHUP!$A25,SWISSW!$F:$F,"Lost"))/(COUNTIFS(SWISSW!$I:$I,MATCHUP!$A25,SWISSW!$J:$J,MATCHUP!AK$1)-COUNTIFS(SWISSW!$I:$I,MATCHUP!$A25,SWISSW!$J:$J,MATCHUP!AK$1,SWISSW!$F:$F,"Draw")+COUNTIFS(SWISSW!$I:$I,MATCHUP!AK$1,SWISSW!$J:$J,MATCHUP!$A25)-COUNTIFS(SWISSW!$I:$I,MATCHUP!AK$1,SWISSW!$J:$J,MATCHUP!$A25,SWISSW!$F:$F,"Draw")),"-")</f>
        <v>-</v>
      </c>
      <c r="AL25" s="5" t="str">
        <f ca="1">IFERROR((COUNTIFS(SWISSW!$I:$I,MATCHUP!$A25,SWISSW!$J:$J,MATCHUP!AL$1,SWISSW!$F:$F,"Won")+COUNTIFS(SWISSW!$I:$I,MATCHUP!AL$1,SWISSW!$J:$J,MATCHUP!$A25,SWISSW!$F:$F,"Lost"))/(COUNTIFS(SWISSW!$I:$I,MATCHUP!$A25,SWISSW!$J:$J,MATCHUP!AL$1)-COUNTIFS(SWISSW!$I:$I,MATCHUP!$A25,SWISSW!$J:$J,MATCHUP!AL$1,SWISSW!$F:$F,"Draw")+COUNTIFS(SWISSW!$I:$I,MATCHUP!AL$1,SWISSW!$J:$J,MATCHUP!$A25)-COUNTIFS(SWISSW!$I:$I,MATCHUP!AL$1,SWISSW!$J:$J,MATCHUP!$A25,SWISSW!$F:$F,"Draw")),"-")</f>
        <v>-</v>
      </c>
      <c r="AM25" s="5">
        <f ca="1">IFERROR((COUNTIFS(SWISSW!$I:$I,MATCHUP!$A25,SWISSW!$J:$J,MATCHUP!AM$1,SWISSW!$F:$F,"Won")+COUNTIFS(SWISSW!$I:$I,MATCHUP!AM$1,SWISSW!$J:$J,MATCHUP!$A25,SWISSW!$F:$F,"Lost"))/(COUNTIFS(SWISSW!$I:$I,MATCHUP!$A25,SWISSW!$J:$J,MATCHUP!AM$1)-COUNTIFS(SWISSW!$I:$I,MATCHUP!$A25,SWISSW!$J:$J,MATCHUP!AM$1,SWISSW!$F:$F,"Draw")+COUNTIFS(SWISSW!$I:$I,MATCHUP!AM$1,SWISSW!$J:$J,MATCHUP!$A25)-COUNTIFS(SWISSW!$I:$I,MATCHUP!AM$1,SWISSW!$J:$J,MATCHUP!$A25,SWISSW!$F:$F,"Draw")),"-")</f>
        <v>1</v>
      </c>
      <c r="AN25" s="5" t="str">
        <f ca="1">IFERROR((COUNTIFS(SWISSW!$I:$I,MATCHUP!$A25,SWISSW!$J:$J,MATCHUP!AN$1,SWISSW!$F:$F,"Won")+COUNTIFS(SWISSW!$I:$I,MATCHUP!AN$1,SWISSW!$J:$J,MATCHUP!$A25,SWISSW!$F:$F,"Lost"))/(COUNTIFS(SWISSW!$I:$I,MATCHUP!$A25,SWISSW!$J:$J,MATCHUP!AN$1)-COUNTIFS(SWISSW!$I:$I,MATCHUP!$A25,SWISSW!$J:$J,MATCHUP!AN$1,SWISSW!$F:$F,"Draw")+COUNTIFS(SWISSW!$I:$I,MATCHUP!AN$1,SWISSW!$J:$J,MATCHUP!$A25)-COUNTIFS(SWISSW!$I:$I,MATCHUP!AN$1,SWISSW!$J:$J,MATCHUP!$A25,SWISSW!$F:$F,"Draw")),"-")</f>
        <v>-</v>
      </c>
      <c r="AO25" s="5" t="str">
        <f ca="1">IFERROR((COUNTIFS(SWISSW!$I:$I,MATCHUP!$A25,SWISSW!$J:$J,MATCHUP!AO$1,SWISSW!$F:$F,"Won")+COUNTIFS(SWISSW!$I:$I,MATCHUP!AO$1,SWISSW!$J:$J,MATCHUP!$A25,SWISSW!$F:$F,"Lost"))/(COUNTIFS(SWISSW!$I:$I,MATCHUP!$A25,SWISSW!$J:$J,MATCHUP!AO$1)-COUNTIFS(SWISSW!$I:$I,MATCHUP!$A25,SWISSW!$J:$J,MATCHUP!AO$1,SWISSW!$F:$F,"Draw")+COUNTIFS(SWISSW!$I:$I,MATCHUP!AO$1,SWISSW!$J:$J,MATCHUP!$A25)-COUNTIFS(SWISSW!$I:$I,MATCHUP!AO$1,SWISSW!$J:$J,MATCHUP!$A25,SWISSW!$F:$F,"Draw")),"-")</f>
        <v>-</v>
      </c>
      <c r="AP25" s="5" t="str">
        <f ca="1">IFERROR((COUNTIFS(SWISSW!$I:$I,MATCHUP!$A25,SWISSW!$J:$J,MATCHUP!AP$1,SWISSW!$F:$F,"Won")+COUNTIFS(SWISSW!$I:$I,MATCHUP!AP$1,SWISSW!$J:$J,MATCHUP!$A25,SWISSW!$F:$F,"Lost"))/(COUNTIFS(SWISSW!$I:$I,MATCHUP!$A25,SWISSW!$J:$J,MATCHUP!AP$1)-COUNTIFS(SWISSW!$I:$I,MATCHUP!$A25,SWISSW!$J:$J,MATCHUP!AP$1,SWISSW!$F:$F,"Draw")+COUNTIFS(SWISSW!$I:$I,MATCHUP!AP$1,SWISSW!$J:$J,MATCHUP!$A25)-COUNTIFS(SWISSW!$I:$I,MATCHUP!AP$1,SWISSW!$J:$J,MATCHUP!$A25,SWISSW!$F:$F,"Draw")),"-")</f>
        <v>-</v>
      </c>
      <c r="AQ25" s="5" t="str">
        <f ca="1">IFERROR((COUNTIFS(SWISSW!$I:$I,MATCHUP!$A25,SWISSW!$J:$J,MATCHUP!AQ$1,SWISSW!$F:$F,"Won")+COUNTIFS(SWISSW!$I:$I,MATCHUP!AQ$1,SWISSW!$J:$J,MATCHUP!$A25,SWISSW!$F:$F,"Lost"))/(COUNTIFS(SWISSW!$I:$I,MATCHUP!$A25,SWISSW!$J:$J,MATCHUP!AQ$1)-COUNTIFS(SWISSW!$I:$I,MATCHUP!$A25,SWISSW!$J:$J,MATCHUP!AQ$1,SWISSW!$F:$F,"Draw")+COUNTIFS(SWISSW!$I:$I,MATCHUP!AQ$1,SWISSW!$J:$J,MATCHUP!$A25)-COUNTIFS(SWISSW!$I:$I,MATCHUP!AQ$1,SWISSW!$J:$J,MATCHUP!$A25,SWISSW!$F:$F,"Draw")),"-")</f>
        <v>-</v>
      </c>
      <c r="AR25" s="5" t="str">
        <f ca="1">IFERROR((COUNTIFS(SWISSW!$I:$I,MATCHUP!$A25,SWISSW!$J:$J,MATCHUP!AR$1,SWISSW!$F:$F,"Won")+COUNTIFS(SWISSW!$I:$I,MATCHUP!AR$1,SWISSW!$J:$J,MATCHUP!$A25,SWISSW!$F:$F,"Lost"))/(COUNTIFS(SWISSW!$I:$I,MATCHUP!$A25,SWISSW!$J:$J,MATCHUP!AR$1)-COUNTIFS(SWISSW!$I:$I,MATCHUP!$A25,SWISSW!$J:$J,MATCHUP!AR$1,SWISSW!$F:$F,"Draw")+COUNTIFS(SWISSW!$I:$I,MATCHUP!AR$1,SWISSW!$J:$J,MATCHUP!$A25)-COUNTIFS(SWISSW!$I:$I,MATCHUP!AR$1,SWISSW!$J:$J,MATCHUP!$A25,SWISSW!$F:$F,"Draw")),"-")</f>
        <v>-</v>
      </c>
      <c r="AS25" s="5" t="str">
        <f ca="1">IFERROR((COUNTIFS(SWISSW!$I:$I,MATCHUP!$A25,SWISSW!$J:$J,MATCHUP!AS$1,SWISSW!$F:$F,"Won")+COUNTIFS(SWISSW!$I:$I,MATCHUP!AS$1,SWISSW!$J:$J,MATCHUP!$A25,SWISSW!$F:$F,"Lost"))/(COUNTIFS(SWISSW!$I:$I,MATCHUP!$A25,SWISSW!$J:$J,MATCHUP!AS$1)-COUNTIFS(SWISSW!$I:$I,MATCHUP!$A25,SWISSW!$J:$J,MATCHUP!AS$1,SWISSW!$F:$F,"Draw")+COUNTIFS(SWISSW!$I:$I,MATCHUP!AS$1,SWISSW!$J:$J,MATCHUP!$A25)-COUNTIFS(SWISSW!$I:$I,MATCHUP!AS$1,SWISSW!$J:$J,MATCHUP!$A25,SWISSW!$F:$F,"Draw")),"-")</f>
        <v>-</v>
      </c>
      <c r="AT25" s="5" t="str">
        <f ca="1">IFERROR((COUNTIFS(SWISSW!$I:$I,MATCHUP!$A25,SWISSW!$J:$J,MATCHUP!AT$1,SWISSW!$F:$F,"Won")+COUNTIFS(SWISSW!$I:$I,MATCHUP!AT$1,SWISSW!$J:$J,MATCHUP!$A25,SWISSW!$F:$F,"Lost"))/(COUNTIFS(SWISSW!$I:$I,MATCHUP!$A25,SWISSW!$J:$J,MATCHUP!AT$1)-COUNTIFS(SWISSW!$I:$I,MATCHUP!$A25,SWISSW!$J:$J,MATCHUP!AT$1,SWISSW!$F:$F,"Draw")+COUNTIFS(SWISSW!$I:$I,MATCHUP!AT$1,SWISSW!$J:$J,MATCHUP!$A25)-COUNTIFS(SWISSW!$I:$I,MATCHUP!AT$1,SWISSW!$J:$J,MATCHUP!$A25,SWISSW!$F:$F,"Draw")),"-")</f>
        <v>-</v>
      </c>
      <c r="AU25" s="5" t="str">
        <f ca="1">IFERROR((COUNTIFS(SWISSW!$I:$I,MATCHUP!$A25,SWISSW!$J:$J,MATCHUP!AU$1,SWISSW!$F:$F,"Won")+COUNTIFS(SWISSW!$I:$I,MATCHUP!AU$1,SWISSW!$J:$J,MATCHUP!$A25,SWISSW!$F:$F,"Lost"))/(COUNTIFS(SWISSW!$I:$I,MATCHUP!$A25,SWISSW!$J:$J,MATCHUP!AU$1)-COUNTIFS(SWISSW!$I:$I,MATCHUP!$A25,SWISSW!$J:$J,MATCHUP!AU$1,SWISSW!$F:$F,"Draw")+COUNTIFS(SWISSW!$I:$I,MATCHUP!AU$1,SWISSW!$J:$J,MATCHUP!$A25)-COUNTIFS(SWISSW!$I:$I,MATCHUP!AU$1,SWISSW!$J:$J,MATCHUP!$A25,SWISSW!$F:$F,"Draw")),"-")</f>
        <v>-</v>
      </c>
      <c r="AV25" s="5" t="str">
        <f ca="1">IFERROR((COUNTIFS(SWISSW!$I:$I,MATCHUP!$A25,SWISSW!$J:$J,MATCHUP!AV$1,SWISSW!$F:$F,"Won")+COUNTIFS(SWISSW!$I:$I,MATCHUP!AV$1,SWISSW!$J:$J,MATCHUP!$A25,SWISSW!$F:$F,"Lost"))/(COUNTIFS(SWISSW!$I:$I,MATCHUP!$A25,SWISSW!$J:$J,MATCHUP!AV$1)-COUNTIFS(SWISSW!$I:$I,MATCHUP!$A25,SWISSW!$J:$J,MATCHUP!AV$1,SWISSW!$F:$F,"Draw")+COUNTIFS(SWISSW!$I:$I,MATCHUP!AV$1,SWISSW!$J:$J,MATCHUP!$A25)-COUNTIFS(SWISSW!$I:$I,MATCHUP!AV$1,SWISSW!$J:$J,MATCHUP!$A25,SWISSW!$F:$F,"Draw")),"-")</f>
        <v>-</v>
      </c>
      <c r="AW25" s="5" t="str">
        <f ca="1">IFERROR((COUNTIFS(SWISSW!$I:$I,MATCHUP!$A25,SWISSW!$J:$J,MATCHUP!AW$1,SWISSW!$F:$F,"Won")+COUNTIFS(SWISSW!$I:$I,MATCHUP!AW$1,SWISSW!$J:$J,MATCHUP!$A25,SWISSW!$F:$F,"Lost"))/(COUNTIFS(SWISSW!$I:$I,MATCHUP!$A25,SWISSW!$J:$J,MATCHUP!AW$1)-COUNTIFS(SWISSW!$I:$I,MATCHUP!$A25,SWISSW!$J:$J,MATCHUP!AW$1,SWISSW!$F:$F,"Draw")+COUNTIFS(SWISSW!$I:$I,MATCHUP!AW$1,SWISSW!$J:$J,MATCHUP!$A25)-COUNTIFS(SWISSW!$I:$I,MATCHUP!AW$1,SWISSW!$J:$J,MATCHUP!$A25,SWISSW!$F:$F,"Draw")),"-")</f>
        <v>-</v>
      </c>
      <c r="AX25" s="5" t="str">
        <f ca="1">IFERROR((COUNTIFS(SWISSW!$I:$I,MATCHUP!$A25,SWISSW!$J:$J,MATCHUP!AX$1,SWISSW!$F:$F,"Won")+COUNTIFS(SWISSW!$I:$I,MATCHUP!AX$1,SWISSW!$J:$J,MATCHUP!$A25,SWISSW!$F:$F,"Lost"))/(COUNTIFS(SWISSW!$I:$I,MATCHUP!$A25,SWISSW!$J:$J,MATCHUP!AX$1)-COUNTIFS(SWISSW!$I:$I,MATCHUP!$A25,SWISSW!$J:$J,MATCHUP!AX$1,SWISSW!$F:$F,"Draw")+COUNTIFS(SWISSW!$I:$I,MATCHUP!AX$1,SWISSW!$J:$J,MATCHUP!$A25)-COUNTIFS(SWISSW!$I:$I,MATCHUP!AX$1,SWISSW!$J:$J,MATCHUP!$A25,SWISSW!$F:$F,"Draw")),"-")</f>
        <v>-</v>
      </c>
      <c r="AY25" s="5" t="str">
        <f ca="1">IFERROR((COUNTIFS(SWISSW!$I:$I,MATCHUP!$A25,SWISSW!$J:$J,MATCHUP!AY$1,SWISSW!$F:$F,"Won")+COUNTIFS(SWISSW!$I:$I,MATCHUP!AY$1,SWISSW!$J:$J,MATCHUP!$A25,SWISSW!$F:$F,"Lost"))/(COUNTIFS(SWISSW!$I:$I,MATCHUP!$A25,SWISSW!$J:$J,MATCHUP!AY$1)-COUNTIFS(SWISSW!$I:$I,MATCHUP!$A25,SWISSW!$J:$J,MATCHUP!AY$1,SWISSW!$F:$F,"Draw")+COUNTIFS(SWISSW!$I:$I,MATCHUP!AY$1,SWISSW!$J:$J,MATCHUP!$A25)-COUNTIFS(SWISSW!$I:$I,MATCHUP!AY$1,SWISSW!$J:$J,MATCHUP!$A25,SWISSW!$F:$F,"Draw")),"-")</f>
        <v>-</v>
      </c>
      <c r="AZ25" s="5" t="str">
        <f ca="1">IFERROR((COUNTIFS(SWISSW!$I:$I,MATCHUP!$A25,SWISSW!$J:$J,MATCHUP!AZ$1,SWISSW!$F:$F,"Won")+COUNTIFS(SWISSW!$I:$I,MATCHUP!AZ$1,SWISSW!$J:$J,MATCHUP!$A25,SWISSW!$F:$F,"Lost"))/(COUNTIFS(SWISSW!$I:$I,MATCHUP!$A25,SWISSW!$J:$J,MATCHUP!AZ$1)-COUNTIFS(SWISSW!$I:$I,MATCHUP!$A25,SWISSW!$J:$J,MATCHUP!AZ$1,SWISSW!$F:$F,"Draw")+COUNTIFS(SWISSW!$I:$I,MATCHUP!AZ$1,SWISSW!$J:$J,MATCHUP!$A25)-COUNTIFS(SWISSW!$I:$I,MATCHUP!AZ$1,SWISSW!$J:$J,MATCHUP!$A25,SWISSW!$F:$F,"Draw")),"-")</f>
        <v>-</v>
      </c>
      <c r="BA25" s="5" t="str">
        <f ca="1">IFERROR((COUNTIFS(SWISSW!$I:$I,MATCHUP!$A25,SWISSW!$J:$J,MATCHUP!BA$1,SWISSW!$F:$F,"Won")+COUNTIFS(SWISSW!$I:$I,MATCHUP!BA$1,SWISSW!$J:$J,MATCHUP!$A25,SWISSW!$F:$F,"Lost"))/(COUNTIFS(SWISSW!$I:$I,MATCHUP!$A25,SWISSW!$J:$J,MATCHUP!BA$1)-COUNTIFS(SWISSW!$I:$I,MATCHUP!$A25,SWISSW!$J:$J,MATCHUP!BA$1,SWISSW!$F:$F,"Draw")+COUNTIFS(SWISSW!$I:$I,MATCHUP!BA$1,SWISSW!$J:$J,MATCHUP!$A25)-COUNTIFS(SWISSW!$I:$I,MATCHUP!BA$1,SWISSW!$J:$J,MATCHUP!$A25,SWISSW!$F:$F,"Draw")),"-")</f>
        <v>-</v>
      </c>
      <c r="BB25" s="5" t="str">
        <f ca="1">IFERROR((COUNTIFS(SWISSW!$I:$I,MATCHUP!$A25,SWISSW!$J:$J,MATCHUP!BB$1,SWISSW!$F:$F,"Won")+COUNTIFS(SWISSW!$I:$I,MATCHUP!BB$1,SWISSW!$J:$J,MATCHUP!$A25,SWISSW!$F:$F,"Lost"))/(COUNTIFS(SWISSW!$I:$I,MATCHUP!$A25,SWISSW!$J:$J,MATCHUP!BB$1)-COUNTIFS(SWISSW!$I:$I,MATCHUP!$A25,SWISSW!$J:$J,MATCHUP!BB$1,SWISSW!$F:$F,"Draw")+COUNTIFS(SWISSW!$I:$I,MATCHUP!BB$1,SWISSW!$J:$J,MATCHUP!$A25)-COUNTIFS(SWISSW!$I:$I,MATCHUP!BB$1,SWISSW!$J:$J,MATCHUP!$A25,SWISSW!$F:$F,"Draw")),"-")</f>
        <v>-</v>
      </c>
      <c r="BC25" s="5" t="str">
        <f ca="1">IFERROR((COUNTIFS(SWISSW!$I:$I,MATCHUP!$A25,SWISSW!$J:$J,MATCHUP!BC$1,SWISSW!$F:$F,"Won")+COUNTIFS(SWISSW!$I:$I,MATCHUP!BC$1,SWISSW!$J:$J,MATCHUP!$A25,SWISSW!$F:$F,"Lost"))/(COUNTIFS(SWISSW!$I:$I,MATCHUP!$A25,SWISSW!$J:$J,MATCHUP!BC$1)-COUNTIFS(SWISSW!$I:$I,MATCHUP!$A25,SWISSW!$J:$J,MATCHUP!BC$1,SWISSW!$F:$F,"Draw")+COUNTIFS(SWISSW!$I:$I,MATCHUP!BC$1,SWISSW!$J:$J,MATCHUP!$A25)-COUNTIFS(SWISSW!$I:$I,MATCHUP!BC$1,SWISSW!$J:$J,MATCHUP!$A25,SWISSW!$F:$F,"Draw")),"-")</f>
        <v>-</v>
      </c>
      <c r="BD25" s="5" t="str">
        <f ca="1">IFERROR((COUNTIFS(SWISSW!$I:$I,MATCHUP!$A25,SWISSW!$J:$J,MATCHUP!BD$1,SWISSW!$F:$F,"Won")+COUNTIFS(SWISSW!$I:$I,MATCHUP!BD$1,SWISSW!$J:$J,MATCHUP!$A25,SWISSW!$F:$F,"Lost"))/(COUNTIFS(SWISSW!$I:$I,MATCHUP!$A25,SWISSW!$J:$J,MATCHUP!BD$1)-COUNTIFS(SWISSW!$I:$I,MATCHUP!$A25,SWISSW!$J:$J,MATCHUP!BD$1,SWISSW!$F:$F,"Draw")+COUNTIFS(SWISSW!$I:$I,MATCHUP!BD$1,SWISSW!$J:$J,MATCHUP!$A25)-COUNTIFS(SWISSW!$I:$I,MATCHUP!BD$1,SWISSW!$J:$J,MATCHUP!$A25,SWISSW!$F:$F,"Draw")),"-")</f>
        <v>-</v>
      </c>
      <c r="BE25" s="5" t="str">
        <f ca="1">IFERROR((COUNTIFS(SWISSW!$I:$I,MATCHUP!$A25,SWISSW!$J:$J,MATCHUP!BE$1,SWISSW!$F:$F,"Won")+COUNTIFS(SWISSW!$I:$I,MATCHUP!BE$1,SWISSW!$J:$J,MATCHUP!$A25,SWISSW!$F:$F,"Lost"))/(COUNTIFS(SWISSW!$I:$I,MATCHUP!$A25,SWISSW!$J:$J,MATCHUP!BE$1)-COUNTIFS(SWISSW!$I:$I,MATCHUP!$A25,SWISSW!$J:$J,MATCHUP!BE$1,SWISSW!$F:$F,"Draw")+COUNTIFS(SWISSW!$I:$I,MATCHUP!BE$1,SWISSW!$J:$J,MATCHUP!$A25)-COUNTIFS(SWISSW!$I:$I,MATCHUP!BE$1,SWISSW!$J:$J,MATCHUP!$A25,SWISSW!$F:$F,"Draw")),"-")</f>
        <v>-</v>
      </c>
      <c r="BF25" s="5" t="str">
        <f ca="1">IFERROR((COUNTIFS(SWISSW!$I:$I,MATCHUP!$A25,SWISSW!$J:$J,MATCHUP!BF$1,SWISSW!$F:$F,"Won")+COUNTIFS(SWISSW!$I:$I,MATCHUP!BF$1,SWISSW!$J:$J,MATCHUP!$A25,SWISSW!$F:$F,"Lost"))/(COUNTIFS(SWISSW!$I:$I,MATCHUP!$A25,SWISSW!$J:$J,MATCHUP!BF$1)-COUNTIFS(SWISSW!$I:$I,MATCHUP!$A25,SWISSW!$J:$J,MATCHUP!BF$1,SWISSW!$F:$F,"Draw")+COUNTIFS(SWISSW!$I:$I,MATCHUP!BF$1,SWISSW!$J:$J,MATCHUP!$A25)-COUNTIFS(SWISSW!$I:$I,MATCHUP!BF$1,SWISSW!$J:$J,MATCHUP!$A25,SWISSW!$F:$F,"Draw")),"-")</f>
        <v>-</v>
      </c>
      <c r="BG25" s="5">
        <f ca="1">IFERROR((COUNTIFS(SWISSW!$I:$I,MATCHUP!$A25,SWISSW!$J:$J,MATCHUP!BG$1,SWISSW!$F:$F,"Won")+COUNTIFS(SWISSW!$I:$I,MATCHUP!BG$1,SWISSW!$J:$J,MATCHUP!$A25,SWISSW!$F:$F,"Lost"))/(COUNTIFS(SWISSW!$I:$I,MATCHUP!$A25,SWISSW!$J:$J,MATCHUP!BG$1)-COUNTIFS(SWISSW!$I:$I,MATCHUP!$A25,SWISSW!$J:$J,MATCHUP!BG$1,SWISSW!$F:$F,"Draw")+COUNTIFS(SWISSW!$I:$I,MATCHUP!BG$1,SWISSW!$J:$J,MATCHUP!$A25)-COUNTIFS(SWISSW!$I:$I,MATCHUP!BG$1,SWISSW!$J:$J,MATCHUP!$A25,SWISSW!$F:$F,"Draw")),"-")</f>
        <v>1</v>
      </c>
      <c r="BH25" s="5" t="str">
        <f ca="1">IFERROR((COUNTIFS(SWISSW!$I:$I,MATCHUP!$A25,SWISSW!$J:$J,MATCHUP!BH$1,SWISSW!$F:$F,"Won")+COUNTIFS(SWISSW!$I:$I,MATCHUP!BH$1,SWISSW!$J:$J,MATCHUP!$A25,SWISSW!$F:$F,"Lost"))/(COUNTIFS(SWISSW!$I:$I,MATCHUP!$A25,SWISSW!$J:$J,MATCHUP!BH$1)-COUNTIFS(SWISSW!$I:$I,MATCHUP!$A25,SWISSW!$J:$J,MATCHUP!BH$1,SWISSW!$F:$F,"Draw")+COUNTIFS(SWISSW!$I:$I,MATCHUP!BH$1,SWISSW!$J:$J,MATCHUP!$A25)-COUNTIFS(SWISSW!$I:$I,MATCHUP!BH$1,SWISSW!$J:$J,MATCHUP!$A25,SWISSW!$F:$F,"Draw")),"-")</f>
        <v>-</v>
      </c>
      <c r="BI25" s="5" t="str">
        <f ca="1">IFERROR((COUNTIFS(SWISSW!$I:$I,MATCHUP!$A25,SWISSW!$J:$J,MATCHUP!BI$1,SWISSW!$F:$F,"Won")+COUNTIFS(SWISSW!$I:$I,MATCHUP!BI$1,SWISSW!$J:$J,MATCHUP!$A25,SWISSW!$F:$F,"Lost"))/(COUNTIFS(SWISSW!$I:$I,MATCHUP!$A25,SWISSW!$J:$J,MATCHUP!BI$1)-COUNTIFS(SWISSW!$I:$I,MATCHUP!$A25,SWISSW!$J:$J,MATCHUP!BI$1,SWISSW!$F:$F,"Draw")+COUNTIFS(SWISSW!$I:$I,MATCHUP!BI$1,SWISSW!$J:$J,MATCHUP!$A25)-COUNTIFS(SWISSW!$I:$I,MATCHUP!BI$1,SWISSW!$J:$J,MATCHUP!$A25,SWISSW!$F:$F,"Draw")),"-")</f>
        <v>-</v>
      </c>
      <c r="BJ25" s="5" t="str">
        <f ca="1">IFERROR((COUNTIFS(SWISSW!$I:$I,MATCHUP!$A25,SWISSW!$J:$J,MATCHUP!BJ$1,SWISSW!$F:$F,"Won")+COUNTIFS(SWISSW!$I:$I,MATCHUP!BJ$1,SWISSW!$J:$J,MATCHUP!$A25,SWISSW!$F:$F,"Lost"))/(COUNTIFS(SWISSW!$I:$I,MATCHUP!$A25,SWISSW!$J:$J,MATCHUP!BJ$1)-COUNTIFS(SWISSW!$I:$I,MATCHUP!$A25,SWISSW!$J:$J,MATCHUP!BJ$1,SWISSW!$F:$F,"Draw")+COUNTIFS(SWISSW!$I:$I,MATCHUP!BJ$1,SWISSW!$J:$J,MATCHUP!$A25)-COUNTIFS(SWISSW!$I:$I,MATCHUP!BJ$1,SWISSW!$J:$J,MATCHUP!$A25,SWISSW!$F:$F,"Draw")),"-")</f>
        <v>-</v>
      </c>
      <c r="BK25" s="5" t="str">
        <f ca="1">IFERROR((COUNTIFS(SWISSW!$I:$I,MATCHUP!$A25,SWISSW!$J:$J,MATCHUP!BK$1,SWISSW!$F:$F,"Won")+COUNTIFS(SWISSW!$I:$I,MATCHUP!BK$1,SWISSW!$J:$J,MATCHUP!$A25,SWISSW!$F:$F,"Lost"))/(COUNTIFS(SWISSW!$I:$I,MATCHUP!$A25,SWISSW!$J:$J,MATCHUP!BK$1)-COUNTIFS(SWISSW!$I:$I,MATCHUP!$A25,SWISSW!$J:$J,MATCHUP!BK$1,SWISSW!$F:$F,"Draw")+COUNTIFS(SWISSW!$I:$I,MATCHUP!BK$1,SWISSW!$J:$J,MATCHUP!$A25)-COUNTIFS(SWISSW!$I:$I,MATCHUP!BK$1,SWISSW!$J:$J,MATCHUP!$A25,SWISSW!$F:$F,"Draw")),"-")</f>
        <v>-</v>
      </c>
      <c r="BL25" s="5" t="str">
        <f ca="1">IFERROR((COUNTIFS(SWISSW!$I:$I,MATCHUP!$A25,SWISSW!$J:$J,MATCHUP!BL$1,SWISSW!$F:$F,"Won")+COUNTIFS(SWISSW!$I:$I,MATCHUP!BL$1,SWISSW!$J:$J,MATCHUP!$A25,SWISSW!$F:$F,"Lost"))/(COUNTIFS(SWISSW!$I:$I,MATCHUP!$A25,SWISSW!$J:$J,MATCHUP!BL$1)-COUNTIFS(SWISSW!$I:$I,MATCHUP!$A25,SWISSW!$J:$J,MATCHUP!BL$1,SWISSW!$F:$F,"Draw")+COUNTIFS(SWISSW!$I:$I,MATCHUP!BL$1,SWISSW!$J:$J,MATCHUP!$A25)-COUNTIFS(SWISSW!$I:$I,MATCHUP!BL$1,SWISSW!$J:$J,MATCHUP!$A25,SWISSW!$F:$F,"Draw")),"-")</f>
        <v>-</v>
      </c>
      <c r="BM25" s="5" t="str">
        <f ca="1">IFERROR((COUNTIFS(SWISSW!$I:$I,MATCHUP!$A25,SWISSW!$J:$J,MATCHUP!BM$1,SWISSW!$F:$F,"Won")+COUNTIFS(SWISSW!$I:$I,MATCHUP!BM$1,SWISSW!$J:$J,MATCHUP!$A25,SWISSW!$F:$F,"Lost"))/(COUNTIFS(SWISSW!$I:$I,MATCHUP!$A25,SWISSW!$J:$J,MATCHUP!BM$1)-COUNTIFS(SWISSW!$I:$I,MATCHUP!$A25,SWISSW!$J:$J,MATCHUP!BM$1,SWISSW!$F:$F,"Draw")+COUNTIFS(SWISSW!$I:$I,MATCHUP!BM$1,SWISSW!$J:$J,MATCHUP!$A25)-COUNTIFS(SWISSW!$I:$I,MATCHUP!BM$1,SWISSW!$J:$J,MATCHUP!$A25,SWISSW!$F:$F,"Draw")),"-")</f>
        <v>-</v>
      </c>
      <c r="BN25" s="5" t="str">
        <f ca="1">IFERROR((COUNTIFS(SWISSW!$I:$I,MATCHUP!$A25,SWISSW!$J:$J,MATCHUP!BN$1,SWISSW!$F:$F,"Won")+COUNTIFS(SWISSW!$I:$I,MATCHUP!BN$1,SWISSW!$J:$J,MATCHUP!$A25,SWISSW!$F:$F,"Lost"))/(COUNTIFS(SWISSW!$I:$I,MATCHUP!$A25,SWISSW!$J:$J,MATCHUP!BN$1)-COUNTIFS(SWISSW!$I:$I,MATCHUP!$A25,SWISSW!$J:$J,MATCHUP!BN$1,SWISSW!$F:$F,"Draw")+COUNTIFS(SWISSW!$I:$I,MATCHUP!BN$1,SWISSW!$J:$J,MATCHUP!$A25)-COUNTIFS(SWISSW!$I:$I,MATCHUP!BN$1,SWISSW!$J:$J,MATCHUP!$A25,SWISSW!$F:$F,"Draw")),"-")</f>
        <v>-</v>
      </c>
      <c r="BO25" s="5" t="str">
        <f ca="1">IFERROR((COUNTIFS(SWISSW!$I:$I,MATCHUP!$A25,SWISSW!$J:$J,MATCHUP!BO$1,SWISSW!$F:$F,"Won")+COUNTIFS(SWISSW!$I:$I,MATCHUP!BO$1,SWISSW!$J:$J,MATCHUP!$A25,SWISSW!$F:$F,"Lost"))/(COUNTIFS(SWISSW!$I:$I,MATCHUP!$A25,SWISSW!$J:$J,MATCHUP!BO$1)-COUNTIFS(SWISSW!$I:$I,MATCHUP!$A25,SWISSW!$J:$J,MATCHUP!BO$1,SWISSW!$F:$F,"Draw")+COUNTIFS(SWISSW!$I:$I,MATCHUP!BO$1,SWISSW!$J:$J,MATCHUP!$A25)-COUNTIFS(SWISSW!$I:$I,MATCHUP!BO$1,SWISSW!$J:$J,MATCHUP!$A25,SWISSW!$F:$F,"Draw")),"-")</f>
        <v>-</v>
      </c>
      <c r="BP25" s="5" t="str">
        <f ca="1">IFERROR((COUNTIFS(SWISSW!$I:$I,MATCHUP!$A25,SWISSW!$J:$J,MATCHUP!BP$1,SWISSW!$F:$F,"Won")+COUNTIFS(SWISSW!$I:$I,MATCHUP!BP$1,SWISSW!$J:$J,MATCHUP!$A25,SWISSW!$F:$F,"Lost"))/(COUNTIFS(SWISSW!$I:$I,MATCHUP!$A25,SWISSW!$J:$J,MATCHUP!BP$1)-COUNTIFS(SWISSW!$I:$I,MATCHUP!$A25,SWISSW!$J:$J,MATCHUP!BP$1,SWISSW!$F:$F,"Draw")+COUNTIFS(SWISSW!$I:$I,MATCHUP!BP$1,SWISSW!$J:$J,MATCHUP!$A25)-COUNTIFS(SWISSW!$I:$I,MATCHUP!BP$1,SWISSW!$J:$J,MATCHUP!$A25,SWISSW!$F:$F,"Draw")),"-")</f>
        <v>-</v>
      </c>
      <c r="BQ25" s="5" t="str">
        <f ca="1">IFERROR((COUNTIFS(SWISSW!$I:$I,MATCHUP!$A25,SWISSW!$J:$J,MATCHUP!BQ$1,SWISSW!$F:$F,"Won")+COUNTIFS(SWISSW!$I:$I,MATCHUP!BQ$1,SWISSW!$J:$J,MATCHUP!$A25,SWISSW!$F:$F,"Lost"))/(COUNTIFS(SWISSW!$I:$I,MATCHUP!$A25,SWISSW!$J:$J,MATCHUP!BQ$1)-COUNTIFS(SWISSW!$I:$I,MATCHUP!$A25,SWISSW!$J:$J,MATCHUP!BQ$1,SWISSW!$F:$F,"Draw")+COUNTIFS(SWISSW!$I:$I,MATCHUP!BQ$1,SWISSW!$J:$J,MATCHUP!$A25)-COUNTIFS(SWISSW!$I:$I,MATCHUP!BQ$1,SWISSW!$J:$J,MATCHUP!$A25,SWISSW!$F:$F,"Draw")),"-")</f>
        <v>-</v>
      </c>
      <c r="BR25" s="5" t="str">
        <f ca="1">IFERROR((COUNTIFS(SWISSW!$I:$I,MATCHUP!$A25,SWISSW!$J:$J,MATCHUP!BR$1,SWISSW!$F:$F,"Won")+COUNTIFS(SWISSW!$I:$I,MATCHUP!BR$1,SWISSW!$J:$J,MATCHUP!$A25,SWISSW!$F:$F,"Lost"))/(COUNTIFS(SWISSW!$I:$I,MATCHUP!$A25,SWISSW!$J:$J,MATCHUP!BR$1)-COUNTIFS(SWISSW!$I:$I,MATCHUP!$A25,SWISSW!$J:$J,MATCHUP!BR$1,SWISSW!$F:$F,"Draw")+COUNTIFS(SWISSW!$I:$I,MATCHUP!BR$1,SWISSW!$J:$J,MATCHUP!$A25)-COUNTIFS(SWISSW!$I:$I,MATCHUP!BR$1,SWISSW!$J:$J,MATCHUP!$A25,SWISSW!$F:$F,"Draw")),"-")</f>
        <v>-</v>
      </c>
      <c r="BS25" s="5" t="str">
        <f ca="1">IFERROR((COUNTIFS(SWISSW!$I:$I,MATCHUP!$A25,SWISSW!$J:$J,MATCHUP!BS$1,SWISSW!$F:$F,"Won")+COUNTIFS(SWISSW!$I:$I,MATCHUP!BS$1,SWISSW!$J:$J,MATCHUP!$A25,SWISSW!$F:$F,"Lost"))/(COUNTIFS(SWISSW!$I:$I,MATCHUP!$A25,SWISSW!$J:$J,MATCHUP!BS$1)-COUNTIFS(SWISSW!$I:$I,MATCHUP!$A25,SWISSW!$J:$J,MATCHUP!BS$1,SWISSW!$F:$F,"Draw")+COUNTIFS(SWISSW!$I:$I,MATCHUP!BS$1,SWISSW!$J:$J,MATCHUP!$A25)-COUNTIFS(SWISSW!$I:$I,MATCHUP!BS$1,SWISSW!$J:$J,MATCHUP!$A25,SWISSW!$F:$F,"Draw")),"-")</f>
        <v>-</v>
      </c>
      <c r="BT25" s="5" t="str">
        <f ca="1">IFERROR((COUNTIFS(SWISSW!$I:$I,MATCHUP!$A25,SWISSW!$J:$J,MATCHUP!BT$1,SWISSW!$F:$F,"Won")+COUNTIFS(SWISSW!$I:$I,MATCHUP!BT$1,SWISSW!$J:$J,MATCHUP!$A25,SWISSW!$F:$F,"Lost"))/(COUNTIFS(SWISSW!$I:$I,MATCHUP!$A25,SWISSW!$J:$J,MATCHUP!BT$1)-COUNTIFS(SWISSW!$I:$I,MATCHUP!$A25,SWISSW!$J:$J,MATCHUP!BT$1,SWISSW!$F:$F,"Draw")+COUNTIFS(SWISSW!$I:$I,MATCHUP!BT$1,SWISSW!$J:$J,MATCHUP!$A25)-COUNTIFS(SWISSW!$I:$I,MATCHUP!BT$1,SWISSW!$J:$J,MATCHUP!$A25,SWISSW!$F:$F,"Draw")),"-")</f>
        <v>-</v>
      </c>
      <c r="BU25" s="5" t="str">
        <f ca="1">IFERROR((COUNTIFS(SWISSW!$I:$I,MATCHUP!$A25,SWISSW!$J:$J,MATCHUP!BU$1,SWISSW!$F:$F,"Won")+COUNTIFS(SWISSW!$I:$I,MATCHUP!BU$1,SWISSW!$J:$J,MATCHUP!$A25,SWISSW!$F:$F,"Lost"))/(COUNTIFS(SWISSW!$I:$I,MATCHUP!$A25,SWISSW!$J:$J,MATCHUP!BU$1)-COUNTIFS(SWISSW!$I:$I,MATCHUP!$A25,SWISSW!$J:$J,MATCHUP!BU$1,SWISSW!$F:$F,"Draw")+COUNTIFS(SWISSW!$I:$I,MATCHUP!BU$1,SWISSW!$J:$J,MATCHUP!$A25)-COUNTIFS(SWISSW!$I:$I,MATCHUP!BU$1,SWISSW!$J:$J,MATCHUP!$A25,SWISSW!$F:$F,"Draw")),"-")</f>
        <v>-</v>
      </c>
      <c r="BV25" s="5" t="str">
        <f ca="1">IFERROR((COUNTIFS(SWISSW!$I:$I,MATCHUP!$A25,SWISSW!$J:$J,MATCHUP!BV$1,SWISSW!$F:$F,"Won")+COUNTIFS(SWISSW!$I:$I,MATCHUP!BV$1,SWISSW!$J:$J,MATCHUP!$A25,SWISSW!$F:$F,"Lost"))/(COUNTIFS(SWISSW!$I:$I,MATCHUP!$A25,SWISSW!$J:$J,MATCHUP!BV$1)-COUNTIFS(SWISSW!$I:$I,MATCHUP!$A25,SWISSW!$J:$J,MATCHUP!BV$1,SWISSW!$F:$F,"Draw")+COUNTIFS(SWISSW!$I:$I,MATCHUP!BV$1,SWISSW!$J:$J,MATCHUP!$A25)-COUNTIFS(SWISSW!$I:$I,MATCHUP!BV$1,SWISSW!$J:$J,MATCHUP!$A25,SWISSW!$F:$F,"Draw")),"-")</f>
        <v>-</v>
      </c>
      <c r="BW25" s="5" t="str">
        <f ca="1">IFERROR((COUNTIFS(SWISSW!$I:$I,MATCHUP!$A25,SWISSW!$J:$J,MATCHUP!BW$1,SWISSW!$F:$F,"Won")+COUNTIFS(SWISSW!$I:$I,MATCHUP!BW$1,SWISSW!$J:$J,MATCHUP!$A25,SWISSW!$F:$F,"Lost"))/(COUNTIFS(SWISSW!$I:$I,MATCHUP!$A25,SWISSW!$J:$J,MATCHUP!BW$1)-COUNTIFS(SWISSW!$I:$I,MATCHUP!$A25,SWISSW!$J:$J,MATCHUP!BW$1,SWISSW!$F:$F,"Draw")+COUNTIFS(SWISSW!$I:$I,MATCHUP!BW$1,SWISSW!$J:$J,MATCHUP!$A25)-COUNTIFS(SWISSW!$I:$I,MATCHUP!BW$1,SWISSW!$J:$J,MATCHUP!$A25,SWISSW!$F:$F,"Draw")),"-")</f>
        <v>-</v>
      </c>
      <c r="BX25" s="5" t="str">
        <f ca="1">IFERROR((COUNTIFS(SWISSW!$I:$I,MATCHUP!$A25,SWISSW!$J:$J,MATCHUP!BX$1,SWISSW!$F:$F,"Won")+COUNTIFS(SWISSW!$I:$I,MATCHUP!BX$1,SWISSW!$J:$J,MATCHUP!$A25,SWISSW!$F:$F,"Lost"))/(COUNTIFS(SWISSW!$I:$I,MATCHUP!$A25,SWISSW!$J:$J,MATCHUP!BX$1)-COUNTIFS(SWISSW!$I:$I,MATCHUP!$A25,SWISSW!$J:$J,MATCHUP!BX$1,SWISSW!$F:$F,"Draw")+COUNTIFS(SWISSW!$I:$I,MATCHUP!BX$1,SWISSW!$J:$J,MATCHUP!$A25)-COUNTIFS(SWISSW!$I:$I,MATCHUP!BX$1,SWISSW!$J:$J,MATCHUP!$A25,SWISSW!$F:$F,"Draw")),"-")</f>
        <v>-</v>
      </c>
      <c r="BY25" s="5" t="str">
        <f ca="1">IFERROR((COUNTIFS(SWISSW!$I:$I,MATCHUP!$A25,SWISSW!$J:$J,MATCHUP!BY$1,SWISSW!$F:$F,"Won")+COUNTIFS(SWISSW!$I:$I,MATCHUP!BY$1,SWISSW!$J:$J,MATCHUP!$A25,SWISSW!$F:$F,"Lost"))/(COUNTIFS(SWISSW!$I:$I,MATCHUP!$A25,SWISSW!$J:$J,MATCHUP!BY$1)-COUNTIFS(SWISSW!$I:$I,MATCHUP!$A25,SWISSW!$J:$J,MATCHUP!BY$1,SWISSW!$F:$F,"Draw")+COUNTIFS(SWISSW!$I:$I,MATCHUP!BY$1,SWISSW!$J:$J,MATCHUP!$A25)-COUNTIFS(SWISSW!$I:$I,MATCHUP!BY$1,SWISSW!$J:$J,MATCHUP!$A25,SWISSW!$F:$F,"Draw")),"-")</f>
        <v>-</v>
      </c>
      <c r="BZ25" s="5" t="str">
        <f ca="1">IFERROR((COUNTIFS(SWISSW!$I:$I,MATCHUP!$A25,SWISSW!$J:$J,MATCHUP!BZ$1,SWISSW!$F:$F,"Won")+COUNTIFS(SWISSW!$I:$I,MATCHUP!BZ$1,SWISSW!$J:$J,MATCHUP!$A25,SWISSW!$F:$F,"Lost"))/(COUNTIFS(SWISSW!$I:$I,MATCHUP!$A25,SWISSW!$J:$J,MATCHUP!BZ$1)-COUNTIFS(SWISSW!$I:$I,MATCHUP!$A25,SWISSW!$J:$J,MATCHUP!BZ$1,SWISSW!$F:$F,"Draw")+COUNTIFS(SWISSW!$I:$I,MATCHUP!BZ$1,SWISSW!$J:$J,MATCHUP!$A25)-COUNTIFS(SWISSW!$I:$I,MATCHUP!BZ$1,SWISSW!$J:$J,MATCHUP!$A25,SWISSW!$F:$F,"Draw")),"-")</f>
        <v>-</v>
      </c>
      <c r="CA25" s="5" t="str">
        <f ca="1">IFERROR((COUNTIFS(SWISSW!$I:$I,MATCHUP!$A25,SWISSW!$J:$J,MATCHUP!CA$1,SWISSW!$F:$F,"Won")+COUNTIFS(SWISSW!$I:$I,MATCHUP!CA$1,SWISSW!$J:$J,MATCHUP!$A25,SWISSW!$F:$F,"Lost"))/(COUNTIFS(SWISSW!$I:$I,MATCHUP!$A25,SWISSW!$J:$J,MATCHUP!CA$1)-COUNTIFS(SWISSW!$I:$I,MATCHUP!$A25,SWISSW!$J:$J,MATCHUP!CA$1,SWISSW!$F:$F,"Draw")+COUNTIFS(SWISSW!$I:$I,MATCHUP!CA$1,SWISSW!$J:$J,MATCHUP!$A25)-COUNTIFS(SWISSW!$I:$I,MATCHUP!CA$1,SWISSW!$J:$J,MATCHUP!$A25,SWISSW!$F:$F,"Draw")),"-")</f>
        <v>-</v>
      </c>
      <c r="CB25" s="5" t="str">
        <f ca="1">IFERROR((COUNTIFS(SWISSW!$I:$I,MATCHUP!$A25,SWISSW!$J:$J,MATCHUP!CB$1,SWISSW!$F:$F,"Won")+COUNTIFS(SWISSW!$I:$I,MATCHUP!CB$1,SWISSW!$J:$J,MATCHUP!$A25,SWISSW!$F:$F,"Lost"))/(COUNTIFS(SWISSW!$I:$I,MATCHUP!$A25,SWISSW!$J:$J,MATCHUP!CB$1)-COUNTIFS(SWISSW!$I:$I,MATCHUP!$A25,SWISSW!$J:$J,MATCHUP!CB$1,SWISSW!$F:$F,"Draw")+COUNTIFS(SWISSW!$I:$I,MATCHUP!CB$1,SWISSW!$J:$J,MATCHUP!$A25)-COUNTIFS(SWISSW!$I:$I,MATCHUP!CB$1,SWISSW!$J:$J,MATCHUP!$A25,SWISSW!$F:$F,"Draw")),"-")</f>
        <v>-</v>
      </c>
      <c r="CC25" s="5" t="str">
        <f ca="1">IFERROR((COUNTIFS(SWISSW!$I:$I,MATCHUP!$A25,SWISSW!$J:$J,MATCHUP!CC$1,SWISSW!$F:$F,"Won")+COUNTIFS(SWISSW!$I:$I,MATCHUP!CC$1,SWISSW!$J:$J,MATCHUP!$A25,SWISSW!$F:$F,"Lost"))/(COUNTIFS(SWISSW!$I:$I,MATCHUP!$A25,SWISSW!$J:$J,MATCHUP!CC$1)-COUNTIFS(SWISSW!$I:$I,MATCHUP!$A25,SWISSW!$J:$J,MATCHUP!CC$1,SWISSW!$F:$F,"Draw")+COUNTIFS(SWISSW!$I:$I,MATCHUP!CC$1,SWISSW!$J:$J,MATCHUP!$A25)-COUNTIFS(SWISSW!$I:$I,MATCHUP!CC$1,SWISSW!$J:$J,MATCHUP!$A25,SWISSW!$F:$F,"Draw")),"-")</f>
        <v>-</v>
      </c>
      <c r="CD25" s="5" t="str">
        <f ca="1">IFERROR((COUNTIFS(SWISSW!$I:$I,MATCHUP!$A25,SWISSW!$J:$J,MATCHUP!CD$1,SWISSW!$F:$F,"Won")+COUNTIFS(SWISSW!$I:$I,MATCHUP!CD$1,SWISSW!$J:$J,MATCHUP!$A25,SWISSW!$F:$F,"Lost"))/(COUNTIFS(SWISSW!$I:$I,MATCHUP!$A25,SWISSW!$J:$J,MATCHUP!CD$1)-COUNTIFS(SWISSW!$I:$I,MATCHUP!$A25,SWISSW!$J:$J,MATCHUP!CD$1,SWISSW!$F:$F,"Draw")+COUNTIFS(SWISSW!$I:$I,MATCHUP!CD$1,SWISSW!$J:$J,MATCHUP!$A25)-COUNTIFS(SWISSW!$I:$I,MATCHUP!CD$1,SWISSW!$J:$J,MATCHUP!$A25,SWISSW!$F:$F,"Draw")),"-")</f>
        <v>-</v>
      </c>
      <c r="CE25" s="5" t="str">
        <f ca="1">IFERROR((COUNTIFS(SWISSW!$I:$I,MATCHUP!$A25,SWISSW!$J:$J,MATCHUP!CE$1,SWISSW!$F:$F,"Won")+COUNTIFS(SWISSW!$I:$I,MATCHUP!CE$1,SWISSW!$J:$J,MATCHUP!$A25,SWISSW!$F:$F,"Lost"))/(COUNTIFS(SWISSW!$I:$I,MATCHUP!$A25,SWISSW!$J:$J,MATCHUP!CE$1)-COUNTIFS(SWISSW!$I:$I,MATCHUP!$A25,SWISSW!$J:$J,MATCHUP!CE$1,SWISSW!$F:$F,"Draw")+COUNTIFS(SWISSW!$I:$I,MATCHUP!CE$1,SWISSW!$J:$J,MATCHUP!$A25)-COUNTIFS(SWISSW!$I:$I,MATCHUP!CE$1,SWISSW!$J:$J,MATCHUP!$A25,SWISSW!$F:$F,"Draw")),"-")</f>
        <v>-</v>
      </c>
      <c r="CF25" s="5" t="str">
        <f ca="1">IFERROR((COUNTIFS(SWISSW!$I:$I,MATCHUP!$A25,SWISSW!$J:$J,MATCHUP!CF$1,SWISSW!$F:$F,"Won")+COUNTIFS(SWISSW!$I:$I,MATCHUP!CF$1,SWISSW!$J:$J,MATCHUP!$A25,SWISSW!$F:$F,"Lost"))/(COUNTIFS(SWISSW!$I:$I,MATCHUP!$A25,SWISSW!$J:$J,MATCHUP!CF$1)-COUNTIFS(SWISSW!$I:$I,MATCHUP!$A25,SWISSW!$J:$J,MATCHUP!CF$1,SWISSW!$F:$F,"Draw")+COUNTIFS(SWISSW!$I:$I,MATCHUP!CF$1,SWISSW!$J:$J,MATCHUP!$A25)-COUNTIFS(SWISSW!$I:$I,MATCHUP!CF$1,SWISSW!$J:$J,MATCHUP!$A25,SWISSW!$F:$F,"Draw")),"-")</f>
        <v>-</v>
      </c>
      <c r="CG25" s="5" t="str">
        <f ca="1">IFERROR((COUNTIFS(SWISSW!$I:$I,MATCHUP!$A25,SWISSW!$J:$J,MATCHUP!CG$1,SWISSW!$F:$F,"Won")+COUNTIFS(SWISSW!$I:$I,MATCHUP!CG$1,SWISSW!$J:$J,MATCHUP!$A25,SWISSW!$F:$F,"Lost"))/(COUNTIFS(SWISSW!$I:$I,MATCHUP!$A25,SWISSW!$J:$J,MATCHUP!CG$1)-COUNTIFS(SWISSW!$I:$I,MATCHUP!$A25,SWISSW!$J:$J,MATCHUP!CG$1,SWISSW!$F:$F,"Draw")+COUNTIFS(SWISSW!$I:$I,MATCHUP!CG$1,SWISSW!$J:$J,MATCHUP!$A25)-COUNTIFS(SWISSW!$I:$I,MATCHUP!CG$1,SWISSW!$J:$J,MATCHUP!$A25,SWISSW!$F:$F,"Draw")),"-")</f>
        <v>-</v>
      </c>
      <c r="CH25" s="5" t="str">
        <f ca="1">IFERROR((COUNTIFS(SWISSW!$I:$I,MATCHUP!$A25,SWISSW!$J:$J,MATCHUP!CH$1,SWISSW!$F:$F,"Won")+COUNTIFS(SWISSW!$I:$I,MATCHUP!CH$1,SWISSW!$J:$J,MATCHUP!$A25,SWISSW!$F:$F,"Lost"))/(COUNTIFS(SWISSW!$I:$I,MATCHUP!$A25,SWISSW!$J:$J,MATCHUP!CH$1)-COUNTIFS(SWISSW!$I:$I,MATCHUP!$A25,SWISSW!$J:$J,MATCHUP!CH$1,SWISSW!$F:$F,"Draw")+COUNTIFS(SWISSW!$I:$I,MATCHUP!CH$1,SWISSW!$J:$J,MATCHUP!$A25)-COUNTIFS(SWISSW!$I:$I,MATCHUP!CH$1,SWISSW!$J:$J,MATCHUP!$A25,SWISSW!$F:$F,"Draw")),"-")</f>
        <v>-</v>
      </c>
      <c r="CI25" s="5" t="str">
        <f ca="1">IFERROR((COUNTIFS(SWISSW!$I:$I,MATCHUP!$A25,SWISSW!$J:$J,MATCHUP!CI$1,SWISSW!$F:$F,"Won")+COUNTIFS(SWISSW!$I:$I,MATCHUP!CI$1,SWISSW!$J:$J,MATCHUP!$A25,SWISSW!$F:$F,"Lost"))/(COUNTIFS(SWISSW!$I:$I,MATCHUP!$A25,SWISSW!$J:$J,MATCHUP!CI$1)-COUNTIFS(SWISSW!$I:$I,MATCHUP!$A25,SWISSW!$J:$J,MATCHUP!CI$1,SWISSW!$F:$F,"Draw")+COUNTIFS(SWISSW!$I:$I,MATCHUP!CI$1,SWISSW!$J:$J,MATCHUP!$A25)-COUNTIFS(SWISSW!$I:$I,MATCHUP!CI$1,SWISSW!$J:$J,MATCHUP!$A25,SWISSW!$F:$F,"Draw")),"-")</f>
        <v>-</v>
      </c>
      <c r="CJ25" s="5" t="str">
        <f ca="1">IFERROR((COUNTIFS(SWISSW!$I:$I,MATCHUP!$A25,SWISSW!$J:$J,MATCHUP!CJ$1,SWISSW!$F:$F,"Won")+COUNTIFS(SWISSW!$I:$I,MATCHUP!CJ$1,SWISSW!$J:$J,MATCHUP!$A25,SWISSW!$F:$F,"Lost"))/(COUNTIFS(SWISSW!$I:$I,MATCHUP!$A25,SWISSW!$J:$J,MATCHUP!CJ$1)-COUNTIFS(SWISSW!$I:$I,MATCHUP!$A25,SWISSW!$J:$J,MATCHUP!CJ$1,SWISSW!$F:$F,"Draw")+COUNTIFS(SWISSW!$I:$I,MATCHUP!CJ$1,SWISSW!$J:$J,MATCHUP!$A25)-COUNTIFS(SWISSW!$I:$I,MATCHUP!CJ$1,SWISSW!$J:$J,MATCHUP!$A25,SWISSW!$F:$F,"Draw")),"-")</f>
        <v>-</v>
      </c>
      <c r="CK25" s="5" t="str">
        <f ca="1">IFERROR((COUNTIFS(SWISSW!$I:$I,MATCHUP!$A25,SWISSW!$J:$J,MATCHUP!CK$1,SWISSW!$F:$F,"Won")+COUNTIFS(SWISSW!$I:$I,MATCHUP!CK$1,SWISSW!$J:$J,MATCHUP!$A25,SWISSW!$F:$F,"Lost"))/(COUNTIFS(SWISSW!$I:$I,MATCHUP!$A25,SWISSW!$J:$J,MATCHUP!CK$1)-COUNTIFS(SWISSW!$I:$I,MATCHUP!$A25,SWISSW!$J:$J,MATCHUP!CK$1,SWISSW!$F:$F,"Draw")+COUNTIFS(SWISSW!$I:$I,MATCHUP!CK$1,SWISSW!$J:$J,MATCHUP!$A25)-COUNTIFS(SWISSW!$I:$I,MATCHUP!CK$1,SWISSW!$J:$J,MATCHUP!$A25,SWISSW!$F:$F,"Draw")),"-")</f>
        <v>-</v>
      </c>
      <c r="CL25" s="5" t="str">
        <f ca="1">IFERROR((COUNTIFS(SWISSW!$I:$I,MATCHUP!$A25,SWISSW!$J:$J,MATCHUP!CL$1,SWISSW!$F:$F,"Won")+COUNTIFS(SWISSW!$I:$I,MATCHUP!CL$1,SWISSW!$J:$J,MATCHUP!$A25,SWISSW!$F:$F,"Lost"))/(COUNTIFS(SWISSW!$I:$I,MATCHUP!$A25,SWISSW!$J:$J,MATCHUP!CL$1)-COUNTIFS(SWISSW!$I:$I,MATCHUP!$A25,SWISSW!$J:$J,MATCHUP!CL$1,SWISSW!$F:$F,"Draw")+COUNTIFS(SWISSW!$I:$I,MATCHUP!CL$1,SWISSW!$J:$J,MATCHUP!$A25)-COUNTIFS(SWISSW!$I:$I,MATCHUP!CL$1,SWISSW!$J:$J,MATCHUP!$A25,SWISSW!$F:$F,"Draw")),"-")</f>
        <v>-</v>
      </c>
      <c r="CM25" s="5" t="str">
        <f ca="1">IFERROR((COUNTIFS(SWISSW!$I:$I,MATCHUP!$A25,SWISSW!$J:$J,MATCHUP!CM$1,SWISSW!$F:$F,"Won")+COUNTIFS(SWISSW!$I:$I,MATCHUP!CM$1,SWISSW!$J:$J,MATCHUP!$A25,SWISSW!$F:$F,"Lost"))/(COUNTIFS(SWISSW!$I:$I,MATCHUP!$A25,SWISSW!$J:$J,MATCHUP!CM$1)-COUNTIFS(SWISSW!$I:$I,MATCHUP!$A25,SWISSW!$J:$J,MATCHUP!CM$1,SWISSW!$F:$F,"Draw")+COUNTIFS(SWISSW!$I:$I,MATCHUP!CM$1,SWISSW!$J:$J,MATCHUP!$A25)-COUNTIFS(SWISSW!$I:$I,MATCHUP!CM$1,SWISSW!$J:$J,MATCHUP!$A25,SWISSW!$F:$F,"Draw")),"-")</f>
        <v>-</v>
      </c>
      <c r="CN25" s="5" t="str">
        <f ca="1">IFERROR((COUNTIFS(SWISSW!$I:$I,MATCHUP!$A25,SWISSW!$J:$J,MATCHUP!CN$1,SWISSW!$F:$F,"Won")+COUNTIFS(SWISSW!$I:$I,MATCHUP!CN$1,SWISSW!$J:$J,MATCHUP!$A25,SWISSW!$F:$F,"Lost"))/(COUNTIFS(SWISSW!$I:$I,MATCHUP!$A25,SWISSW!$J:$J,MATCHUP!CN$1)-COUNTIFS(SWISSW!$I:$I,MATCHUP!$A25,SWISSW!$J:$J,MATCHUP!CN$1,SWISSW!$F:$F,"Draw")+COUNTIFS(SWISSW!$I:$I,MATCHUP!CN$1,SWISSW!$J:$J,MATCHUP!$A25)-COUNTIFS(SWISSW!$I:$I,MATCHUP!CN$1,SWISSW!$J:$J,MATCHUP!$A25,SWISSW!$F:$F,"Draw")),"-")</f>
        <v>-</v>
      </c>
      <c r="CO25" s="5" t="str">
        <f ca="1">IFERROR((COUNTIFS(SWISSW!$I:$I,MATCHUP!$A25,SWISSW!$J:$J,MATCHUP!CO$1,SWISSW!$F:$F,"Won")+COUNTIFS(SWISSW!$I:$I,MATCHUP!CO$1,SWISSW!$J:$J,MATCHUP!$A25,SWISSW!$F:$F,"Lost"))/(COUNTIFS(SWISSW!$I:$I,MATCHUP!$A25,SWISSW!$J:$J,MATCHUP!CO$1)-COUNTIFS(SWISSW!$I:$I,MATCHUP!$A25,SWISSW!$J:$J,MATCHUP!CO$1,SWISSW!$F:$F,"Draw")+COUNTIFS(SWISSW!$I:$I,MATCHUP!CO$1,SWISSW!$J:$J,MATCHUP!$A25)-COUNTIFS(SWISSW!$I:$I,MATCHUP!CO$1,SWISSW!$J:$J,MATCHUP!$A25,SWISSW!$F:$F,"Draw")),"-")</f>
        <v>-</v>
      </c>
      <c r="CP25" s="5" t="str">
        <f ca="1">IFERROR((COUNTIFS(SWISSW!$I:$I,MATCHUP!$A25,SWISSW!$J:$J,MATCHUP!CP$1,SWISSW!$F:$F,"Won")+COUNTIFS(SWISSW!$I:$I,MATCHUP!CP$1,SWISSW!$J:$J,MATCHUP!$A25,SWISSW!$F:$F,"Lost"))/(COUNTIFS(SWISSW!$I:$I,MATCHUP!$A25,SWISSW!$J:$J,MATCHUP!CP$1)-COUNTIFS(SWISSW!$I:$I,MATCHUP!$A25,SWISSW!$J:$J,MATCHUP!CP$1,SWISSW!$F:$F,"Draw")+COUNTIFS(SWISSW!$I:$I,MATCHUP!CP$1,SWISSW!$J:$J,MATCHUP!$A25)-COUNTIFS(SWISSW!$I:$I,MATCHUP!CP$1,SWISSW!$J:$J,MATCHUP!$A25,SWISSW!$F:$F,"Draw")),"-")</f>
        <v>-</v>
      </c>
      <c r="CQ25" s="5" t="str">
        <f ca="1">IFERROR((COUNTIFS(SWISSW!$I:$I,MATCHUP!$A25,SWISSW!$J:$J,MATCHUP!CQ$1,SWISSW!$F:$F,"Won")+COUNTIFS(SWISSW!$I:$I,MATCHUP!CQ$1,SWISSW!$J:$J,MATCHUP!$A25,SWISSW!$F:$F,"Lost"))/(COUNTIFS(SWISSW!$I:$I,MATCHUP!$A25,SWISSW!$J:$J,MATCHUP!CQ$1)-COUNTIFS(SWISSW!$I:$I,MATCHUP!$A25,SWISSW!$J:$J,MATCHUP!CQ$1,SWISSW!$F:$F,"Draw")+COUNTIFS(SWISSW!$I:$I,MATCHUP!CQ$1,SWISSW!$J:$J,MATCHUP!$A25)-COUNTIFS(SWISSW!$I:$I,MATCHUP!CQ$1,SWISSW!$J:$J,MATCHUP!$A25,SWISSW!$F:$F,"Draw")),"-")</f>
        <v>-</v>
      </c>
      <c r="CR25" s="5" t="str">
        <f ca="1">IFERROR((COUNTIFS(SWISSW!$I:$I,MATCHUP!$A25,SWISSW!$J:$J,MATCHUP!CR$1,SWISSW!$F:$F,"Won")+COUNTIFS(SWISSW!$I:$I,MATCHUP!CR$1,SWISSW!$J:$J,MATCHUP!$A25,SWISSW!$F:$F,"Lost"))/(COUNTIFS(SWISSW!$I:$I,MATCHUP!$A25,SWISSW!$J:$J,MATCHUP!CR$1)-COUNTIFS(SWISSW!$I:$I,MATCHUP!$A25,SWISSW!$J:$J,MATCHUP!CR$1,SWISSW!$F:$F,"Draw")+COUNTIFS(SWISSW!$I:$I,MATCHUP!CR$1,SWISSW!$J:$J,MATCHUP!$A25)-COUNTIFS(SWISSW!$I:$I,MATCHUP!CR$1,SWISSW!$J:$J,MATCHUP!$A25,SWISSW!$F:$F,"Draw")),"-")</f>
        <v>-</v>
      </c>
      <c r="CS25" s="5" t="str">
        <f ca="1">IFERROR((COUNTIFS(SWISSW!$I:$I,MATCHUP!$A25,SWISSW!$J:$J,MATCHUP!CS$1,SWISSW!$F:$F,"Won")+COUNTIFS(SWISSW!$I:$I,MATCHUP!CS$1,SWISSW!$J:$J,MATCHUP!$A25,SWISSW!$F:$F,"Lost"))/(COUNTIFS(SWISSW!$I:$I,MATCHUP!$A25,SWISSW!$J:$J,MATCHUP!CS$1)-COUNTIFS(SWISSW!$I:$I,MATCHUP!$A25,SWISSW!$J:$J,MATCHUP!CS$1,SWISSW!$F:$F,"Draw")+COUNTIFS(SWISSW!$I:$I,MATCHUP!CS$1,SWISSW!$J:$J,MATCHUP!$A25)-COUNTIFS(SWISSW!$I:$I,MATCHUP!CS$1,SWISSW!$J:$J,MATCHUP!$A25,SWISSW!$F:$F,"Draw")),"-")</f>
        <v>-</v>
      </c>
      <c r="CT25" s="5" t="str">
        <f ca="1">IFERROR((COUNTIFS(SWISSW!$I:$I,MATCHUP!$A25,SWISSW!$J:$J,MATCHUP!CT$1,SWISSW!$F:$F,"Won")+COUNTIFS(SWISSW!$I:$I,MATCHUP!CT$1,SWISSW!$J:$J,MATCHUP!$A25,SWISSW!$F:$F,"Lost"))/(COUNTIFS(SWISSW!$I:$I,MATCHUP!$A25,SWISSW!$J:$J,MATCHUP!CT$1)-COUNTIFS(SWISSW!$I:$I,MATCHUP!$A25,SWISSW!$J:$J,MATCHUP!CT$1,SWISSW!$F:$F,"Draw")+COUNTIFS(SWISSW!$I:$I,MATCHUP!CT$1,SWISSW!$J:$J,MATCHUP!$A25)-COUNTIFS(SWISSW!$I:$I,MATCHUP!CT$1,SWISSW!$J:$J,MATCHUP!$A25,SWISSW!$F:$F,"Draw")),"-")</f>
        <v>-</v>
      </c>
      <c r="CU25" s="5" t="str">
        <f ca="1">IFERROR((COUNTIFS(SWISSW!$I:$I,MATCHUP!$A25,SWISSW!$J:$J,MATCHUP!CU$1,SWISSW!$F:$F,"Won")+COUNTIFS(SWISSW!$I:$I,MATCHUP!CU$1,SWISSW!$J:$J,MATCHUP!$A25,SWISSW!$F:$F,"Lost"))/(COUNTIFS(SWISSW!$I:$I,MATCHUP!$A25,SWISSW!$J:$J,MATCHUP!CU$1)-COUNTIFS(SWISSW!$I:$I,MATCHUP!$A25,SWISSW!$J:$J,MATCHUP!CU$1,SWISSW!$F:$F,"Draw")+COUNTIFS(SWISSW!$I:$I,MATCHUP!CU$1,SWISSW!$J:$J,MATCHUP!$A25)-COUNTIFS(SWISSW!$I:$I,MATCHUP!CU$1,SWISSW!$J:$J,MATCHUP!$A25,SWISSW!$F:$F,"Draw")),"-")</f>
        <v>-</v>
      </c>
      <c r="CV25" s="5" t="str">
        <f ca="1">IFERROR((COUNTIFS(SWISSW!$I:$I,MATCHUP!$A25,SWISSW!$J:$J,MATCHUP!CV$1,SWISSW!$F:$F,"Won")+COUNTIFS(SWISSW!$I:$I,MATCHUP!CV$1,SWISSW!$J:$J,MATCHUP!$A25,SWISSW!$F:$F,"Lost"))/(COUNTIFS(SWISSW!$I:$I,MATCHUP!$A25,SWISSW!$J:$J,MATCHUP!CV$1)-COUNTIFS(SWISSW!$I:$I,MATCHUP!$A25,SWISSW!$J:$J,MATCHUP!CV$1,SWISSW!$F:$F,"Draw")+COUNTIFS(SWISSW!$I:$I,MATCHUP!CV$1,SWISSW!$J:$J,MATCHUP!$A25)-COUNTIFS(SWISSW!$I:$I,MATCHUP!CV$1,SWISSW!$J:$J,MATCHUP!$A25,SWISSW!$F:$F,"Draw")),"-")</f>
        <v>-</v>
      </c>
    </row>
    <row r="26" spans="1:100" ht="55" customHeight="1" x14ac:dyDescent="0.3">
      <c r="A26" s="3" t="str" cm="1">
        <f t="array" aca="1" ref="A26" ca="1">INDIRECT(ADDRESS(ROW(),1,,1,"METABREAK"))</f>
        <v>Fangren Tron</v>
      </c>
      <c r="B26" s="5">
        <f ca="1">IFERROR((COUNTIFS(SWISSW!$I:$I,MATCHUP!$A26,SWISSW!$J:$J,MATCHUP!B$1,SWISSW!$F:$F,"Won")+COUNTIFS(SWISSW!$I:$I,MATCHUP!B$1,SWISSW!$J:$J,MATCHUP!$A26,SWISSW!$F:$F,"Lost"))/(COUNTIFS(SWISSW!$I:$I,MATCHUP!$A26,SWISSW!$J:$J,MATCHUP!B$1)-COUNTIFS(SWISSW!$I:$I,MATCHUP!$A26,SWISSW!$J:$J,MATCHUP!B$1,SWISSW!$F:$F,"Draw")+COUNTIFS(SWISSW!$I:$I,MATCHUP!B$1,SWISSW!$J:$J,MATCHUP!$A26)-COUNTIFS(SWISSW!$I:$I,MATCHUP!B$1,SWISSW!$J:$J,MATCHUP!$A26,SWISSW!$F:$F,"Draw")),"-")</f>
        <v>0.16666666666666666</v>
      </c>
      <c r="C26" s="5">
        <f ca="1">IFERROR((COUNTIFS(SWISSW!$I:$I,MATCHUP!$A26,SWISSW!$J:$J,MATCHUP!C$1,SWISSW!$F:$F,"Won")+COUNTIFS(SWISSW!$I:$I,MATCHUP!C$1,SWISSW!$J:$J,MATCHUP!$A26,SWISSW!$F:$F,"Lost"))/(COUNTIFS(SWISSW!$I:$I,MATCHUP!$A26,SWISSW!$J:$J,MATCHUP!C$1)-COUNTIFS(SWISSW!$I:$I,MATCHUP!$A26,SWISSW!$J:$J,MATCHUP!C$1,SWISSW!$F:$F,"Draw")+COUNTIFS(SWISSW!$I:$I,MATCHUP!C$1,SWISSW!$J:$J,MATCHUP!$A26)-COUNTIFS(SWISSW!$I:$I,MATCHUP!C$1,SWISSW!$J:$J,MATCHUP!$A26,SWISSW!$F:$F,"Draw")),"-")</f>
        <v>0.5</v>
      </c>
      <c r="D26" s="5">
        <f ca="1">IFERROR((COUNTIFS(SWISSW!$I:$I,MATCHUP!$A26,SWISSW!$J:$J,MATCHUP!D$1,SWISSW!$F:$F,"Won")+COUNTIFS(SWISSW!$I:$I,MATCHUP!D$1,SWISSW!$J:$J,MATCHUP!$A26,SWISSW!$F:$F,"Lost"))/(COUNTIFS(SWISSW!$I:$I,MATCHUP!$A26,SWISSW!$J:$J,MATCHUP!D$1)-COUNTIFS(SWISSW!$I:$I,MATCHUP!$A26,SWISSW!$J:$J,MATCHUP!D$1,SWISSW!$F:$F,"Draw")+COUNTIFS(SWISSW!$I:$I,MATCHUP!D$1,SWISSW!$J:$J,MATCHUP!$A26)-COUNTIFS(SWISSW!$I:$I,MATCHUP!D$1,SWISSW!$J:$J,MATCHUP!$A26,SWISSW!$F:$F,"Draw")),"-")</f>
        <v>0.75</v>
      </c>
      <c r="E26" s="5">
        <f ca="1">IFERROR((COUNTIFS(SWISSW!$I:$I,MATCHUP!$A26,SWISSW!$J:$J,MATCHUP!E$1,SWISSW!$F:$F,"Won")+COUNTIFS(SWISSW!$I:$I,MATCHUP!E$1,SWISSW!$J:$J,MATCHUP!$A26,SWISSW!$F:$F,"Lost"))/(COUNTIFS(SWISSW!$I:$I,MATCHUP!$A26,SWISSW!$J:$J,MATCHUP!E$1)-COUNTIFS(SWISSW!$I:$I,MATCHUP!$A26,SWISSW!$J:$J,MATCHUP!E$1,SWISSW!$F:$F,"Draw")+COUNTIFS(SWISSW!$I:$I,MATCHUP!E$1,SWISSW!$J:$J,MATCHUP!$A26)-COUNTIFS(SWISSW!$I:$I,MATCHUP!E$1,SWISSW!$J:$J,MATCHUP!$A26,SWISSW!$F:$F,"Draw")),"-")</f>
        <v>0</v>
      </c>
      <c r="F26" s="5">
        <f ca="1">IFERROR((COUNTIFS(SWISSW!$I:$I,MATCHUP!$A26,SWISSW!$J:$J,MATCHUP!F$1,SWISSW!$F:$F,"Won")+COUNTIFS(SWISSW!$I:$I,MATCHUP!F$1,SWISSW!$J:$J,MATCHUP!$A26,SWISSW!$F:$F,"Lost"))/(COUNTIFS(SWISSW!$I:$I,MATCHUP!$A26,SWISSW!$J:$J,MATCHUP!F$1)-COUNTIFS(SWISSW!$I:$I,MATCHUP!$A26,SWISSW!$J:$J,MATCHUP!F$1,SWISSW!$F:$F,"Draw")+COUNTIFS(SWISSW!$I:$I,MATCHUP!F$1,SWISSW!$J:$J,MATCHUP!$A26)-COUNTIFS(SWISSW!$I:$I,MATCHUP!F$1,SWISSW!$J:$J,MATCHUP!$A26,SWISSW!$F:$F,"Draw")),"-")</f>
        <v>0.25</v>
      </c>
      <c r="G26" s="5">
        <f ca="1">IFERROR((COUNTIFS(SWISSW!$I:$I,MATCHUP!$A26,SWISSW!$J:$J,MATCHUP!G$1,SWISSW!$F:$F,"Won")+COUNTIFS(SWISSW!$I:$I,MATCHUP!G$1,SWISSW!$J:$J,MATCHUP!$A26,SWISSW!$F:$F,"Lost"))/(COUNTIFS(SWISSW!$I:$I,MATCHUP!$A26,SWISSW!$J:$J,MATCHUP!G$1)-COUNTIFS(SWISSW!$I:$I,MATCHUP!$A26,SWISSW!$J:$J,MATCHUP!G$1,SWISSW!$F:$F,"Draw")+COUNTIFS(SWISSW!$I:$I,MATCHUP!G$1,SWISSW!$J:$J,MATCHUP!$A26)-COUNTIFS(SWISSW!$I:$I,MATCHUP!G$1,SWISSW!$J:$J,MATCHUP!$A26,SWISSW!$F:$F,"Draw")),"-")</f>
        <v>0</v>
      </c>
      <c r="H26" s="5">
        <f ca="1">IFERROR((COUNTIFS(SWISSW!$I:$I,MATCHUP!$A26,SWISSW!$J:$J,MATCHUP!H$1,SWISSW!$F:$F,"Won")+COUNTIFS(SWISSW!$I:$I,MATCHUP!H$1,SWISSW!$J:$J,MATCHUP!$A26,SWISSW!$F:$F,"Lost"))/(COUNTIFS(SWISSW!$I:$I,MATCHUP!$A26,SWISSW!$J:$J,MATCHUP!H$1)-COUNTIFS(SWISSW!$I:$I,MATCHUP!$A26,SWISSW!$J:$J,MATCHUP!H$1,SWISSW!$F:$F,"Draw")+COUNTIFS(SWISSW!$I:$I,MATCHUP!H$1,SWISSW!$J:$J,MATCHUP!$A26)-COUNTIFS(SWISSW!$I:$I,MATCHUP!H$1,SWISSW!$J:$J,MATCHUP!$A26,SWISSW!$F:$F,"Draw")),"-")</f>
        <v>0</v>
      </c>
      <c r="I26" s="5">
        <f ca="1">IFERROR((COUNTIFS(SWISSW!$I:$I,MATCHUP!$A26,SWISSW!$J:$J,MATCHUP!I$1,SWISSW!$F:$F,"Won")+COUNTIFS(SWISSW!$I:$I,MATCHUP!I$1,SWISSW!$J:$J,MATCHUP!$A26,SWISSW!$F:$F,"Lost"))/(COUNTIFS(SWISSW!$I:$I,MATCHUP!$A26,SWISSW!$J:$J,MATCHUP!I$1)-COUNTIFS(SWISSW!$I:$I,MATCHUP!$A26,SWISSW!$J:$J,MATCHUP!I$1,SWISSW!$F:$F,"Draw")+COUNTIFS(SWISSW!$I:$I,MATCHUP!I$1,SWISSW!$J:$J,MATCHUP!$A26)-COUNTIFS(SWISSW!$I:$I,MATCHUP!I$1,SWISSW!$J:$J,MATCHUP!$A26,SWISSW!$F:$F,"Draw")),"-")</f>
        <v>0.5</v>
      </c>
      <c r="J26" s="5" t="str">
        <f ca="1">IFERROR((COUNTIFS(SWISSW!$I:$I,MATCHUP!$A26,SWISSW!$J:$J,MATCHUP!J$1,SWISSW!$F:$F,"Won")+COUNTIFS(SWISSW!$I:$I,MATCHUP!J$1,SWISSW!$J:$J,MATCHUP!$A26,SWISSW!$F:$F,"Lost"))/(COUNTIFS(SWISSW!$I:$I,MATCHUP!$A26,SWISSW!$J:$J,MATCHUP!J$1)-COUNTIFS(SWISSW!$I:$I,MATCHUP!$A26,SWISSW!$J:$J,MATCHUP!J$1,SWISSW!$F:$F,"Draw")+COUNTIFS(SWISSW!$I:$I,MATCHUP!J$1,SWISSW!$J:$J,MATCHUP!$A26)-COUNTIFS(SWISSW!$I:$I,MATCHUP!J$1,SWISSW!$J:$J,MATCHUP!$A26,SWISSW!$F:$F,"Draw")),"-")</f>
        <v>-</v>
      </c>
      <c r="K26" s="5">
        <f ca="1">IFERROR((COUNTIFS(SWISSW!$I:$I,MATCHUP!$A26,SWISSW!$J:$J,MATCHUP!K$1,SWISSW!$F:$F,"Won")+COUNTIFS(SWISSW!$I:$I,MATCHUP!K$1,SWISSW!$J:$J,MATCHUP!$A26,SWISSW!$F:$F,"Lost"))/(COUNTIFS(SWISSW!$I:$I,MATCHUP!$A26,SWISSW!$J:$J,MATCHUP!K$1)-COUNTIFS(SWISSW!$I:$I,MATCHUP!$A26,SWISSW!$J:$J,MATCHUP!K$1,SWISSW!$F:$F,"Draw")+COUNTIFS(SWISSW!$I:$I,MATCHUP!K$1,SWISSW!$J:$J,MATCHUP!$A26)-COUNTIFS(SWISSW!$I:$I,MATCHUP!K$1,SWISSW!$J:$J,MATCHUP!$A26,SWISSW!$F:$F,"Draw")),"-")</f>
        <v>1</v>
      </c>
      <c r="L26" s="5">
        <f ca="1">IFERROR((COUNTIFS(SWISSW!$I:$I,MATCHUP!$A26,SWISSW!$J:$J,MATCHUP!L$1,SWISSW!$F:$F,"Won")+COUNTIFS(SWISSW!$I:$I,MATCHUP!L$1,SWISSW!$J:$J,MATCHUP!$A26,SWISSW!$F:$F,"Lost"))/(COUNTIFS(SWISSW!$I:$I,MATCHUP!$A26,SWISSW!$J:$J,MATCHUP!L$1)-COUNTIFS(SWISSW!$I:$I,MATCHUP!$A26,SWISSW!$J:$J,MATCHUP!L$1,SWISSW!$F:$F,"Draw")+COUNTIFS(SWISSW!$I:$I,MATCHUP!L$1,SWISSW!$J:$J,MATCHUP!$A26)-COUNTIFS(SWISSW!$I:$I,MATCHUP!L$1,SWISSW!$J:$J,MATCHUP!$A26,SWISSW!$F:$F,"Draw")),"-")</f>
        <v>0.5</v>
      </c>
      <c r="M26" s="5">
        <f ca="1">IFERROR((COUNTIFS(SWISSW!$I:$I,MATCHUP!$A26,SWISSW!$J:$J,MATCHUP!M$1,SWISSW!$F:$F,"Won")+COUNTIFS(SWISSW!$I:$I,MATCHUP!M$1,SWISSW!$J:$J,MATCHUP!$A26,SWISSW!$F:$F,"Lost"))/(COUNTIFS(SWISSW!$I:$I,MATCHUP!$A26,SWISSW!$J:$J,MATCHUP!M$1)-COUNTIFS(SWISSW!$I:$I,MATCHUP!$A26,SWISSW!$J:$J,MATCHUP!M$1,SWISSW!$F:$F,"Draw")+COUNTIFS(SWISSW!$I:$I,MATCHUP!M$1,SWISSW!$J:$J,MATCHUP!$A26)-COUNTIFS(SWISSW!$I:$I,MATCHUP!M$1,SWISSW!$J:$J,MATCHUP!$A26,SWISSW!$F:$F,"Draw")),"-")</f>
        <v>1</v>
      </c>
      <c r="N26" s="5">
        <f ca="1">IFERROR((COUNTIFS(SWISSW!$I:$I,MATCHUP!$A26,SWISSW!$J:$J,MATCHUP!N$1,SWISSW!$F:$F,"Won")+COUNTIFS(SWISSW!$I:$I,MATCHUP!N$1,SWISSW!$J:$J,MATCHUP!$A26,SWISSW!$F:$F,"Lost"))/(COUNTIFS(SWISSW!$I:$I,MATCHUP!$A26,SWISSW!$J:$J,MATCHUP!N$1)-COUNTIFS(SWISSW!$I:$I,MATCHUP!$A26,SWISSW!$J:$J,MATCHUP!N$1,SWISSW!$F:$F,"Draw")+COUNTIFS(SWISSW!$I:$I,MATCHUP!N$1,SWISSW!$J:$J,MATCHUP!$A26)-COUNTIFS(SWISSW!$I:$I,MATCHUP!N$1,SWISSW!$J:$J,MATCHUP!$A26,SWISSW!$F:$F,"Draw")),"-")</f>
        <v>0.5</v>
      </c>
      <c r="O26" s="5">
        <f ca="1">IFERROR((COUNTIFS(SWISSW!$I:$I,MATCHUP!$A26,SWISSW!$J:$J,MATCHUP!O$1,SWISSW!$F:$F,"Won")+COUNTIFS(SWISSW!$I:$I,MATCHUP!O$1,SWISSW!$J:$J,MATCHUP!$A26,SWISSW!$F:$F,"Lost"))/(COUNTIFS(SWISSW!$I:$I,MATCHUP!$A26,SWISSW!$J:$J,MATCHUP!O$1)-COUNTIFS(SWISSW!$I:$I,MATCHUP!$A26,SWISSW!$J:$J,MATCHUP!O$1,SWISSW!$F:$F,"Draw")+COUNTIFS(SWISSW!$I:$I,MATCHUP!O$1,SWISSW!$J:$J,MATCHUP!$A26)-COUNTIFS(SWISSW!$I:$I,MATCHUP!O$1,SWISSW!$J:$J,MATCHUP!$A26,SWISSW!$F:$F,"Draw")),"-")</f>
        <v>1</v>
      </c>
      <c r="P26" s="5">
        <f ca="1">IFERROR((COUNTIFS(SWISSW!$I:$I,MATCHUP!$A26,SWISSW!$J:$J,MATCHUP!P$1,SWISSW!$F:$F,"Won")+COUNTIFS(SWISSW!$I:$I,MATCHUP!P$1,SWISSW!$J:$J,MATCHUP!$A26,SWISSW!$F:$F,"Lost"))/(COUNTIFS(SWISSW!$I:$I,MATCHUP!$A26,SWISSW!$J:$J,MATCHUP!P$1)-COUNTIFS(SWISSW!$I:$I,MATCHUP!$A26,SWISSW!$J:$J,MATCHUP!P$1,SWISSW!$F:$F,"Draw")+COUNTIFS(SWISSW!$I:$I,MATCHUP!P$1,SWISSW!$J:$J,MATCHUP!$A26)-COUNTIFS(SWISSW!$I:$I,MATCHUP!P$1,SWISSW!$J:$J,MATCHUP!$A26,SWISSW!$F:$F,"Draw")),"-")</f>
        <v>0</v>
      </c>
      <c r="Q26" s="5">
        <f ca="1">IFERROR((COUNTIFS(SWISSW!$I:$I,MATCHUP!$A26,SWISSW!$J:$J,MATCHUP!Q$1,SWISSW!$F:$F,"Won")+COUNTIFS(SWISSW!$I:$I,MATCHUP!Q$1,SWISSW!$J:$J,MATCHUP!$A26,SWISSW!$F:$F,"Lost"))/(COUNTIFS(SWISSW!$I:$I,MATCHUP!$A26,SWISSW!$J:$J,MATCHUP!Q$1)-COUNTIFS(SWISSW!$I:$I,MATCHUP!$A26,SWISSW!$J:$J,MATCHUP!Q$1,SWISSW!$F:$F,"Draw")+COUNTIFS(SWISSW!$I:$I,MATCHUP!Q$1,SWISSW!$J:$J,MATCHUP!$A26)-COUNTIFS(SWISSW!$I:$I,MATCHUP!Q$1,SWISSW!$J:$J,MATCHUP!$A26,SWISSW!$F:$F,"Draw")),"-")</f>
        <v>0</v>
      </c>
      <c r="R26" s="5">
        <f ca="1">IFERROR((COUNTIFS(SWISSW!$I:$I,MATCHUP!$A26,SWISSW!$J:$J,MATCHUP!R$1,SWISSW!$F:$F,"Won")+COUNTIFS(SWISSW!$I:$I,MATCHUP!R$1,SWISSW!$J:$J,MATCHUP!$A26,SWISSW!$F:$F,"Lost"))/(COUNTIFS(SWISSW!$I:$I,MATCHUP!$A26,SWISSW!$J:$J,MATCHUP!R$1)-COUNTIFS(SWISSW!$I:$I,MATCHUP!$A26,SWISSW!$J:$J,MATCHUP!R$1,SWISSW!$F:$F,"Draw")+COUNTIFS(SWISSW!$I:$I,MATCHUP!R$1,SWISSW!$J:$J,MATCHUP!$A26)-COUNTIFS(SWISSW!$I:$I,MATCHUP!R$1,SWISSW!$J:$J,MATCHUP!$A26,SWISSW!$F:$F,"Draw")),"-")</f>
        <v>0</v>
      </c>
      <c r="S26" s="5">
        <f ca="1">IFERROR((COUNTIFS(SWISSW!$I:$I,MATCHUP!$A26,SWISSW!$J:$J,MATCHUP!S$1,SWISSW!$F:$F,"Won")+COUNTIFS(SWISSW!$I:$I,MATCHUP!S$1,SWISSW!$J:$J,MATCHUP!$A26,SWISSW!$F:$F,"Lost"))/(COUNTIFS(SWISSW!$I:$I,MATCHUP!$A26,SWISSW!$J:$J,MATCHUP!S$1)-COUNTIFS(SWISSW!$I:$I,MATCHUP!$A26,SWISSW!$J:$J,MATCHUP!S$1,SWISSW!$F:$F,"Draw")+COUNTIFS(SWISSW!$I:$I,MATCHUP!S$1,SWISSW!$J:$J,MATCHUP!$A26)-COUNTIFS(SWISSW!$I:$I,MATCHUP!S$1,SWISSW!$J:$J,MATCHUP!$A26,SWISSW!$F:$F,"Draw")),"-")</f>
        <v>0.66666666666666663</v>
      </c>
      <c r="T26" s="5">
        <f ca="1">IFERROR((COUNTIFS(SWISSW!$I:$I,MATCHUP!$A26,SWISSW!$J:$J,MATCHUP!T$1,SWISSW!$F:$F,"Won")+COUNTIFS(SWISSW!$I:$I,MATCHUP!T$1,SWISSW!$J:$J,MATCHUP!$A26,SWISSW!$F:$F,"Lost"))/(COUNTIFS(SWISSW!$I:$I,MATCHUP!$A26,SWISSW!$J:$J,MATCHUP!T$1)-COUNTIFS(SWISSW!$I:$I,MATCHUP!$A26,SWISSW!$J:$J,MATCHUP!T$1,SWISSW!$F:$F,"Draw")+COUNTIFS(SWISSW!$I:$I,MATCHUP!T$1,SWISSW!$J:$J,MATCHUP!$A26)-COUNTIFS(SWISSW!$I:$I,MATCHUP!T$1,SWISSW!$J:$J,MATCHUP!$A26,SWISSW!$F:$F,"Draw")),"-")</f>
        <v>1</v>
      </c>
      <c r="U26" s="5">
        <f ca="1">IFERROR((COUNTIFS(SWISSW!$I:$I,MATCHUP!$A26,SWISSW!$J:$J,MATCHUP!U$1,SWISSW!$F:$F,"Won")+COUNTIFS(SWISSW!$I:$I,MATCHUP!U$1,SWISSW!$J:$J,MATCHUP!$A26,SWISSW!$F:$F,"Lost"))/(COUNTIFS(SWISSW!$I:$I,MATCHUP!$A26,SWISSW!$J:$J,MATCHUP!U$1)-COUNTIFS(SWISSW!$I:$I,MATCHUP!$A26,SWISSW!$J:$J,MATCHUP!U$1,SWISSW!$F:$F,"Draw")+COUNTIFS(SWISSW!$I:$I,MATCHUP!U$1,SWISSW!$J:$J,MATCHUP!$A26)-COUNTIFS(SWISSW!$I:$I,MATCHUP!U$1,SWISSW!$J:$J,MATCHUP!$A26,SWISSW!$F:$F,"Draw")),"-")</f>
        <v>0</v>
      </c>
      <c r="V26" s="5">
        <f ca="1">IFERROR((COUNTIFS(SWISSW!$I:$I,MATCHUP!$A26,SWISSW!$J:$J,MATCHUP!V$1,SWISSW!$F:$F,"Won")+COUNTIFS(SWISSW!$I:$I,MATCHUP!V$1,SWISSW!$J:$J,MATCHUP!$A26,SWISSW!$F:$F,"Lost"))/(COUNTIFS(SWISSW!$I:$I,MATCHUP!$A26,SWISSW!$J:$J,MATCHUP!V$1)-COUNTIFS(SWISSW!$I:$I,MATCHUP!$A26,SWISSW!$J:$J,MATCHUP!V$1,SWISSW!$F:$F,"Draw")+COUNTIFS(SWISSW!$I:$I,MATCHUP!V$1,SWISSW!$J:$J,MATCHUP!$A26)-COUNTIFS(SWISSW!$I:$I,MATCHUP!V$1,SWISSW!$J:$J,MATCHUP!$A26,SWISSW!$F:$F,"Draw")),"-")</f>
        <v>1</v>
      </c>
      <c r="W26" s="5" t="str">
        <f ca="1">IFERROR((COUNTIFS(SWISSW!$I:$I,MATCHUP!$A26,SWISSW!$J:$J,MATCHUP!W$1,SWISSW!$F:$F,"Won")+COUNTIFS(SWISSW!$I:$I,MATCHUP!W$1,SWISSW!$J:$J,MATCHUP!$A26,SWISSW!$F:$F,"Lost"))/(COUNTIFS(SWISSW!$I:$I,MATCHUP!$A26,SWISSW!$J:$J,MATCHUP!W$1)-COUNTIFS(SWISSW!$I:$I,MATCHUP!$A26,SWISSW!$J:$J,MATCHUP!W$1,SWISSW!$F:$F,"Draw")+COUNTIFS(SWISSW!$I:$I,MATCHUP!W$1,SWISSW!$J:$J,MATCHUP!$A26)-COUNTIFS(SWISSW!$I:$I,MATCHUP!W$1,SWISSW!$J:$J,MATCHUP!$A26,SWISSW!$F:$F,"Draw")),"-")</f>
        <v>-</v>
      </c>
      <c r="X26" s="5" t="str">
        <f ca="1">IFERROR((COUNTIFS(SWISSW!$I:$I,MATCHUP!$A26,SWISSW!$J:$J,MATCHUP!X$1,SWISSW!$F:$F,"Won")+COUNTIFS(SWISSW!$I:$I,MATCHUP!X$1,SWISSW!$J:$J,MATCHUP!$A26,SWISSW!$F:$F,"Lost"))/(COUNTIFS(SWISSW!$I:$I,MATCHUP!$A26,SWISSW!$J:$J,MATCHUP!X$1)-COUNTIFS(SWISSW!$I:$I,MATCHUP!$A26,SWISSW!$J:$J,MATCHUP!X$1,SWISSW!$F:$F,"Draw")+COUNTIFS(SWISSW!$I:$I,MATCHUP!X$1,SWISSW!$J:$J,MATCHUP!$A26)-COUNTIFS(SWISSW!$I:$I,MATCHUP!X$1,SWISSW!$J:$J,MATCHUP!$A26,SWISSW!$F:$F,"Draw")),"-")</f>
        <v>-</v>
      </c>
      <c r="Y26" s="5" t="str">
        <f ca="1">IFERROR((COUNTIFS(SWISSW!$I:$I,MATCHUP!$A26,SWISSW!$J:$J,MATCHUP!Y$1,SWISSW!$F:$F,"Won")+COUNTIFS(SWISSW!$I:$I,MATCHUP!Y$1,SWISSW!$J:$J,MATCHUP!$A26,SWISSW!$F:$F,"Lost"))/(COUNTIFS(SWISSW!$I:$I,MATCHUP!$A26,SWISSW!$J:$J,MATCHUP!Y$1)-COUNTIFS(SWISSW!$I:$I,MATCHUP!$A26,SWISSW!$J:$J,MATCHUP!Y$1,SWISSW!$F:$F,"Draw")+COUNTIFS(SWISSW!$I:$I,MATCHUP!Y$1,SWISSW!$J:$J,MATCHUP!$A26)-COUNTIFS(SWISSW!$I:$I,MATCHUP!Y$1,SWISSW!$J:$J,MATCHUP!$A26,SWISSW!$F:$F,"Draw")),"-")</f>
        <v>-</v>
      </c>
      <c r="Z26" s="5" t="str">
        <f ca="1">IFERROR((COUNTIFS(SWISSW!$I:$I,MATCHUP!$A26,SWISSW!$J:$J,MATCHUP!Z$1,SWISSW!$F:$F,"Won")+COUNTIFS(SWISSW!$I:$I,MATCHUP!Z$1,SWISSW!$J:$J,MATCHUP!$A26,SWISSW!$F:$F,"Lost"))/(COUNTIFS(SWISSW!$I:$I,MATCHUP!$A26,SWISSW!$J:$J,MATCHUP!Z$1)-COUNTIFS(SWISSW!$I:$I,MATCHUP!$A26,SWISSW!$J:$J,MATCHUP!Z$1,SWISSW!$F:$F,"Draw")+COUNTIFS(SWISSW!$I:$I,MATCHUP!Z$1,SWISSW!$J:$J,MATCHUP!$A26)-COUNTIFS(SWISSW!$I:$I,MATCHUP!Z$1,SWISSW!$J:$J,MATCHUP!$A26,SWISSW!$F:$F,"Draw")),"-")</f>
        <v>-</v>
      </c>
      <c r="AA26" s="5">
        <f ca="1">IFERROR((COUNTIFS(SWISSW!$I:$I,MATCHUP!$A26,SWISSW!$J:$J,MATCHUP!AA$1,SWISSW!$F:$F,"Won")+COUNTIFS(SWISSW!$I:$I,MATCHUP!AA$1,SWISSW!$J:$J,MATCHUP!$A26,SWISSW!$F:$F,"Lost"))/(COUNTIFS(SWISSW!$I:$I,MATCHUP!$A26,SWISSW!$J:$J,MATCHUP!AA$1)-COUNTIFS(SWISSW!$I:$I,MATCHUP!$A26,SWISSW!$J:$J,MATCHUP!AA$1,SWISSW!$F:$F,"Draw")+COUNTIFS(SWISSW!$I:$I,MATCHUP!AA$1,SWISSW!$J:$J,MATCHUP!$A26)-COUNTIFS(SWISSW!$I:$I,MATCHUP!AA$1,SWISSW!$J:$J,MATCHUP!$A26,SWISSW!$F:$F,"Draw")),"-")</f>
        <v>0</v>
      </c>
      <c r="AB26" s="5">
        <f ca="1">IFERROR((COUNTIFS(SWISSW!$I:$I,MATCHUP!$A26,SWISSW!$J:$J,MATCHUP!AB$1,SWISSW!$F:$F,"Won")+COUNTIFS(SWISSW!$I:$I,MATCHUP!AB$1,SWISSW!$J:$J,MATCHUP!$A26,SWISSW!$F:$F,"Lost"))/(COUNTIFS(SWISSW!$I:$I,MATCHUP!$A26,SWISSW!$J:$J,MATCHUP!AB$1)-COUNTIFS(SWISSW!$I:$I,MATCHUP!$A26,SWISSW!$J:$J,MATCHUP!AB$1,SWISSW!$F:$F,"Draw")+COUNTIFS(SWISSW!$I:$I,MATCHUP!AB$1,SWISSW!$J:$J,MATCHUP!$A26)-COUNTIFS(SWISSW!$I:$I,MATCHUP!AB$1,SWISSW!$J:$J,MATCHUP!$A26,SWISSW!$F:$F,"Draw")),"-")</f>
        <v>1</v>
      </c>
      <c r="AC26" s="5" t="str">
        <f ca="1">IFERROR((COUNTIFS(SWISSW!$I:$I,MATCHUP!$A26,SWISSW!$J:$J,MATCHUP!AC$1,SWISSW!$F:$F,"Won")+COUNTIFS(SWISSW!$I:$I,MATCHUP!AC$1,SWISSW!$J:$J,MATCHUP!$A26,SWISSW!$F:$F,"Lost"))/(COUNTIFS(SWISSW!$I:$I,MATCHUP!$A26,SWISSW!$J:$J,MATCHUP!AC$1)-COUNTIFS(SWISSW!$I:$I,MATCHUP!$A26,SWISSW!$J:$J,MATCHUP!AC$1,SWISSW!$F:$F,"Draw")+COUNTIFS(SWISSW!$I:$I,MATCHUP!AC$1,SWISSW!$J:$J,MATCHUP!$A26)-COUNTIFS(SWISSW!$I:$I,MATCHUP!AC$1,SWISSW!$J:$J,MATCHUP!$A26,SWISSW!$F:$F,"Draw")),"-")</f>
        <v>-</v>
      </c>
      <c r="AD26" s="5" t="str">
        <f ca="1">IFERROR((COUNTIFS(SWISSW!$I:$I,MATCHUP!$A26,SWISSW!$J:$J,MATCHUP!AD$1,SWISSW!$F:$F,"Won")+COUNTIFS(SWISSW!$I:$I,MATCHUP!AD$1,SWISSW!$J:$J,MATCHUP!$A26,SWISSW!$F:$F,"Lost"))/(COUNTIFS(SWISSW!$I:$I,MATCHUP!$A26,SWISSW!$J:$J,MATCHUP!AD$1)-COUNTIFS(SWISSW!$I:$I,MATCHUP!$A26,SWISSW!$J:$J,MATCHUP!AD$1,SWISSW!$F:$F,"Draw")+COUNTIFS(SWISSW!$I:$I,MATCHUP!AD$1,SWISSW!$J:$J,MATCHUP!$A26)-COUNTIFS(SWISSW!$I:$I,MATCHUP!AD$1,SWISSW!$J:$J,MATCHUP!$A26,SWISSW!$F:$F,"Draw")),"-")</f>
        <v>-</v>
      </c>
      <c r="AE26" s="5" t="str">
        <f ca="1">IFERROR((COUNTIFS(SWISSW!$I:$I,MATCHUP!$A26,SWISSW!$J:$J,MATCHUP!AE$1,SWISSW!$F:$F,"Won")+COUNTIFS(SWISSW!$I:$I,MATCHUP!AE$1,SWISSW!$J:$J,MATCHUP!$A26,SWISSW!$F:$F,"Lost"))/(COUNTIFS(SWISSW!$I:$I,MATCHUP!$A26,SWISSW!$J:$J,MATCHUP!AE$1)-COUNTIFS(SWISSW!$I:$I,MATCHUP!$A26,SWISSW!$J:$J,MATCHUP!AE$1,SWISSW!$F:$F,"Draw")+COUNTIFS(SWISSW!$I:$I,MATCHUP!AE$1,SWISSW!$J:$J,MATCHUP!$A26)-COUNTIFS(SWISSW!$I:$I,MATCHUP!AE$1,SWISSW!$J:$J,MATCHUP!$A26,SWISSW!$F:$F,"Draw")),"-")</f>
        <v>-</v>
      </c>
      <c r="AF26" s="5" t="str">
        <f ca="1">IFERROR((COUNTIFS(SWISSW!$I:$I,MATCHUP!$A26,SWISSW!$J:$J,MATCHUP!AF$1,SWISSW!$F:$F,"Won")+COUNTIFS(SWISSW!$I:$I,MATCHUP!AF$1,SWISSW!$J:$J,MATCHUP!$A26,SWISSW!$F:$F,"Lost"))/(COUNTIFS(SWISSW!$I:$I,MATCHUP!$A26,SWISSW!$J:$J,MATCHUP!AF$1)-COUNTIFS(SWISSW!$I:$I,MATCHUP!$A26,SWISSW!$J:$J,MATCHUP!AF$1,SWISSW!$F:$F,"Draw")+COUNTIFS(SWISSW!$I:$I,MATCHUP!AF$1,SWISSW!$J:$J,MATCHUP!$A26)-COUNTIFS(SWISSW!$I:$I,MATCHUP!AF$1,SWISSW!$J:$J,MATCHUP!$A26,SWISSW!$F:$F,"Draw")),"-")</f>
        <v>-</v>
      </c>
      <c r="AG26" s="5" t="str">
        <f ca="1">IFERROR((COUNTIFS(SWISSW!$I:$I,MATCHUP!$A26,SWISSW!$J:$J,MATCHUP!AG$1,SWISSW!$F:$F,"Won")+COUNTIFS(SWISSW!$I:$I,MATCHUP!AG$1,SWISSW!$J:$J,MATCHUP!$A26,SWISSW!$F:$F,"Lost"))/(COUNTIFS(SWISSW!$I:$I,MATCHUP!$A26,SWISSW!$J:$J,MATCHUP!AG$1)-COUNTIFS(SWISSW!$I:$I,MATCHUP!$A26,SWISSW!$J:$J,MATCHUP!AG$1,SWISSW!$F:$F,"Draw")+COUNTIFS(SWISSW!$I:$I,MATCHUP!AG$1,SWISSW!$J:$J,MATCHUP!$A26)-COUNTIFS(SWISSW!$I:$I,MATCHUP!AG$1,SWISSW!$J:$J,MATCHUP!$A26,SWISSW!$F:$F,"Draw")),"-")</f>
        <v>-</v>
      </c>
      <c r="AH26" s="5" t="str">
        <f ca="1">IFERROR((COUNTIFS(SWISSW!$I:$I,MATCHUP!$A26,SWISSW!$J:$J,MATCHUP!AH$1,SWISSW!$F:$F,"Won")+COUNTIFS(SWISSW!$I:$I,MATCHUP!AH$1,SWISSW!$J:$J,MATCHUP!$A26,SWISSW!$F:$F,"Lost"))/(COUNTIFS(SWISSW!$I:$I,MATCHUP!$A26,SWISSW!$J:$J,MATCHUP!AH$1)-COUNTIFS(SWISSW!$I:$I,MATCHUP!$A26,SWISSW!$J:$J,MATCHUP!AH$1,SWISSW!$F:$F,"Draw")+COUNTIFS(SWISSW!$I:$I,MATCHUP!AH$1,SWISSW!$J:$J,MATCHUP!$A26)-COUNTIFS(SWISSW!$I:$I,MATCHUP!AH$1,SWISSW!$J:$J,MATCHUP!$A26,SWISSW!$F:$F,"Draw")),"-")</f>
        <v>-</v>
      </c>
      <c r="AI26" s="5" t="str">
        <f ca="1">IFERROR((COUNTIFS(SWISSW!$I:$I,MATCHUP!$A26,SWISSW!$J:$J,MATCHUP!AI$1,SWISSW!$F:$F,"Won")+COUNTIFS(SWISSW!$I:$I,MATCHUP!AI$1,SWISSW!$J:$J,MATCHUP!$A26,SWISSW!$F:$F,"Lost"))/(COUNTIFS(SWISSW!$I:$I,MATCHUP!$A26,SWISSW!$J:$J,MATCHUP!AI$1)-COUNTIFS(SWISSW!$I:$I,MATCHUP!$A26,SWISSW!$J:$J,MATCHUP!AI$1,SWISSW!$F:$F,"Draw")+COUNTIFS(SWISSW!$I:$I,MATCHUP!AI$1,SWISSW!$J:$J,MATCHUP!$A26)-COUNTIFS(SWISSW!$I:$I,MATCHUP!AI$1,SWISSW!$J:$J,MATCHUP!$A26,SWISSW!$F:$F,"Draw")),"-")</f>
        <v>-</v>
      </c>
      <c r="AJ26" s="5">
        <f ca="1">IFERROR((COUNTIFS(SWISSW!$I:$I,MATCHUP!$A26,SWISSW!$J:$J,MATCHUP!AJ$1,SWISSW!$F:$F,"Won")+COUNTIFS(SWISSW!$I:$I,MATCHUP!AJ$1,SWISSW!$J:$J,MATCHUP!$A26,SWISSW!$F:$F,"Lost"))/(COUNTIFS(SWISSW!$I:$I,MATCHUP!$A26,SWISSW!$J:$J,MATCHUP!AJ$1)-COUNTIFS(SWISSW!$I:$I,MATCHUP!$A26,SWISSW!$J:$J,MATCHUP!AJ$1,SWISSW!$F:$F,"Draw")+COUNTIFS(SWISSW!$I:$I,MATCHUP!AJ$1,SWISSW!$J:$J,MATCHUP!$A26)-COUNTIFS(SWISSW!$I:$I,MATCHUP!AJ$1,SWISSW!$J:$J,MATCHUP!$A26,SWISSW!$F:$F,"Draw")),"-")</f>
        <v>1</v>
      </c>
      <c r="AK26" s="5">
        <f ca="1">IFERROR((COUNTIFS(SWISSW!$I:$I,MATCHUP!$A26,SWISSW!$J:$J,MATCHUP!AK$1,SWISSW!$F:$F,"Won")+COUNTIFS(SWISSW!$I:$I,MATCHUP!AK$1,SWISSW!$J:$J,MATCHUP!$A26,SWISSW!$F:$F,"Lost"))/(COUNTIFS(SWISSW!$I:$I,MATCHUP!$A26,SWISSW!$J:$J,MATCHUP!AK$1)-COUNTIFS(SWISSW!$I:$I,MATCHUP!$A26,SWISSW!$J:$J,MATCHUP!AK$1,SWISSW!$F:$F,"Draw")+COUNTIFS(SWISSW!$I:$I,MATCHUP!AK$1,SWISSW!$J:$J,MATCHUP!$A26)-COUNTIFS(SWISSW!$I:$I,MATCHUP!AK$1,SWISSW!$J:$J,MATCHUP!$A26,SWISSW!$F:$F,"Draw")),"-")</f>
        <v>1</v>
      </c>
      <c r="AL26" s="5">
        <f ca="1">IFERROR((COUNTIFS(SWISSW!$I:$I,MATCHUP!$A26,SWISSW!$J:$J,MATCHUP!AL$1,SWISSW!$F:$F,"Won")+COUNTIFS(SWISSW!$I:$I,MATCHUP!AL$1,SWISSW!$J:$J,MATCHUP!$A26,SWISSW!$F:$F,"Lost"))/(COUNTIFS(SWISSW!$I:$I,MATCHUP!$A26,SWISSW!$J:$J,MATCHUP!AL$1)-COUNTIFS(SWISSW!$I:$I,MATCHUP!$A26,SWISSW!$J:$J,MATCHUP!AL$1,SWISSW!$F:$F,"Draw")+COUNTIFS(SWISSW!$I:$I,MATCHUP!AL$1,SWISSW!$J:$J,MATCHUP!$A26)-COUNTIFS(SWISSW!$I:$I,MATCHUP!AL$1,SWISSW!$J:$J,MATCHUP!$A26,SWISSW!$F:$F,"Draw")),"-")</f>
        <v>0</v>
      </c>
      <c r="AM26" s="5">
        <f ca="1">IFERROR((COUNTIFS(SWISSW!$I:$I,MATCHUP!$A26,SWISSW!$J:$J,MATCHUP!AM$1,SWISSW!$F:$F,"Won")+COUNTIFS(SWISSW!$I:$I,MATCHUP!AM$1,SWISSW!$J:$J,MATCHUP!$A26,SWISSW!$F:$F,"Lost"))/(COUNTIFS(SWISSW!$I:$I,MATCHUP!$A26,SWISSW!$J:$J,MATCHUP!AM$1)-COUNTIFS(SWISSW!$I:$I,MATCHUP!$A26,SWISSW!$J:$J,MATCHUP!AM$1,SWISSW!$F:$F,"Draw")+COUNTIFS(SWISSW!$I:$I,MATCHUP!AM$1,SWISSW!$J:$J,MATCHUP!$A26)-COUNTIFS(SWISSW!$I:$I,MATCHUP!AM$1,SWISSW!$J:$J,MATCHUP!$A26,SWISSW!$F:$F,"Draw")),"-")</f>
        <v>1</v>
      </c>
      <c r="AN26" s="5" t="str">
        <f ca="1">IFERROR((COUNTIFS(SWISSW!$I:$I,MATCHUP!$A26,SWISSW!$J:$J,MATCHUP!AN$1,SWISSW!$F:$F,"Won")+COUNTIFS(SWISSW!$I:$I,MATCHUP!AN$1,SWISSW!$J:$J,MATCHUP!$A26,SWISSW!$F:$F,"Lost"))/(COUNTIFS(SWISSW!$I:$I,MATCHUP!$A26,SWISSW!$J:$J,MATCHUP!AN$1)-COUNTIFS(SWISSW!$I:$I,MATCHUP!$A26,SWISSW!$J:$J,MATCHUP!AN$1,SWISSW!$F:$F,"Draw")+COUNTIFS(SWISSW!$I:$I,MATCHUP!AN$1,SWISSW!$J:$J,MATCHUP!$A26)-COUNTIFS(SWISSW!$I:$I,MATCHUP!AN$1,SWISSW!$J:$J,MATCHUP!$A26,SWISSW!$F:$F,"Draw")),"-")</f>
        <v>-</v>
      </c>
      <c r="AO26" s="5" t="str">
        <f ca="1">IFERROR((COUNTIFS(SWISSW!$I:$I,MATCHUP!$A26,SWISSW!$J:$J,MATCHUP!AO$1,SWISSW!$F:$F,"Won")+COUNTIFS(SWISSW!$I:$I,MATCHUP!AO$1,SWISSW!$J:$J,MATCHUP!$A26,SWISSW!$F:$F,"Lost"))/(COUNTIFS(SWISSW!$I:$I,MATCHUP!$A26,SWISSW!$J:$J,MATCHUP!AO$1)-COUNTIFS(SWISSW!$I:$I,MATCHUP!$A26,SWISSW!$J:$J,MATCHUP!AO$1,SWISSW!$F:$F,"Draw")+COUNTIFS(SWISSW!$I:$I,MATCHUP!AO$1,SWISSW!$J:$J,MATCHUP!$A26)-COUNTIFS(SWISSW!$I:$I,MATCHUP!AO$1,SWISSW!$J:$J,MATCHUP!$A26,SWISSW!$F:$F,"Draw")),"-")</f>
        <v>-</v>
      </c>
      <c r="AP26" s="5" t="str">
        <f ca="1">IFERROR((COUNTIFS(SWISSW!$I:$I,MATCHUP!$A26,SWISSW!$J:$J,MATCHUP!AP$1,SWISSW!$F:$F,"Won")+COUNTIFS(SWISSW!$I:$I,MATCHUP!AP$1,SWISSW!$J:$J,MATCHUP!$A26,SWISSW!$F:$F,"Lost"))/(COUNTIFS(SWISSW!$I:$I,MATCHUP!$A26,SWISSW!$J:$J,MATCHUP!AP$1)-COUNTIFS(SWISSW!$I:$I,MATCHUP!$A26,SWISSW!$J:$J,MATCHUP!AP$1,SWISSW!$F:$F,"Draw")+COUNTIFS(SWISSW!$I:$I,MATCHUP!AP$1,SWISSW!$J:$J,MATCHUP!$A26)-COUNTIFS(SWISSW!$I:$I,MATCHUP!AP$1,SWISSW!$J:$J,MATCHUP!$A26,SWISSW!$F:$F,"Draw")),"-")</f>
        <v>-</v>
      </c>
      <c r="AQ26" s="5" t="str">
        <f ca="1">IFERROR((COUNTIFS(SWISSW!$I:$I,MATCHUP!$A26,SWISSW!$J:$J,MATCHUP!AQ$1,SWISSW!$F:$F,"Won")+COUNTIFS(SWISSW!$I:$I,MATCHUP!AQ$1,SWISSW!$J:$J,MATCHUP!$A26,SWISSW!$F:$F,"Lost"))/(COUNTIFS(SWISSW!$I:$I,MATCHUP!$A26,SWISSW!$J:$J,MATCHUP!AQ$1)-COUNTIFS(SWISSW!$I:$I,MATCHUP!$A26,SWISSW!$J:$J,MATCHUP!AQ$1,SWISSW!$F:$F,"Draw")+COUNTIFS(SWISSW!$I:$I,MATCHUP!AQ$1,SWISSW!$J:$J,MATCHUP!$A26)-COUNTIFS(SWISSW!$I:$I,MATCHUP!AQ$1,SWISSW!$J:$J,MATCHUP!$A26,SWISSW!$F:$F,"Draw")),"-")</f>
        <v>-</v>
      </c>
      <c r="AR26" s="5" t="str">
        <f ca="1">IFERROR((COUNTIFS(SWISSW!$I:$I,MATCHUP!$A26,SWISSW!$J:$J,MATCHUP!AR$1,SWISSW!$F:$F,"Won")+COUNTIFS(SWISSW!$I:$I,MATCHUP!AR$1,SWISSW!$J:$J,MATCHUP!$A26,SWISSW!$F:$F,"Lost"))/(COUNTIFS(SWISSW!$I:$I,MATCHUP!$A26,SWISSW!$J:$J,MATCHUP!AR$1)-COUNTIFS(SWISSW!$I:$I,MATCHUP!$A26,SWISSW!$J:$J,MATCHUP!AR$1,SWISSW!$F:$F,"Draw")+COUNTIFS(SWISSW!$I:$I,MATCHUP!AR$1,SWISSW!$J:$J,MATCHUP!$A26)-COUNTIFS(SWISSW!$I:$I,MATCHUP!AR$1,SWISSW!$J:$J,MATCHUP!$A26,SWISSW!$F:$F,"Draw")),"-")</f>
        <v>-</v>
      </c>
      <c r="AS26" s="5" t="str">
        <f ca="1">IFERROR((COUNTIFS(SWISSW!$I:$I,MATCHUP!$A26,SWISSW!$J:$J,MATCHUP!AS$1,SWISSW!$F:$F,"Won")+COUNTIFS(SWISSW!$I:$I,MATCHUP!AS$1,SWISSW!$J:$J,MATCHUP!$A26,SWISSW!$F:$F,"Lost"))/(COUNTIFS(SWISSW!$I:$I,MATCHUP!$A26,SWISSW!$J:$J,MATCHUP!AS$1)-COUNTIFS(SWISSW!$I:$I,MATCHUP!$A26,SWISSW!$J:$J,MATCHUP!AS$1,SWISSW!$F:$F,"Draw")+COUNTIFS(SWISSW!$I:$I,MATCHUP!AS$1,SWISSW!$J:$J,MATCHUP!$A26)-COUNTIFS(SWISSW!$I:$I,MATCHUP!AS$1,SWISSW!$J:$J,MATCHUP!$A26,SWISSW!$F:$F,"Draw")),"-")</f>
        <v>-</v>
      </c>
      <c r="AT26" s="5" t="str">
        <f ca="1">IFERROR((COUNTIFS(SWISSW!$I:$I,MATCHUP!$A26,SWISSW!$J:$J,MATCHUP!AT$1,SWISSW!$F:$F,"Won")+COUNTIFS(SWISSW!$I:$I,MATCHUP!AT$1,SWISSW!$J:$J,MATCHUP!$A26,SWISSW!$F:$F,"Lost"))/(COUNTIFS(SWISSW!$I:$I,MATCHUP!$A26,SWISSW!$J:$J,MATCHUP!AT$1)-COUNTIFS(SWISSW!$I:$I,MATCHUP!$A26,SWISSW!$J:$J,MATCHUP!AT$1,SWISSW!$F:$F,"Draw")+COUNTIFS(SWISSW!$I:$I,MATCHUP!AT$1,SWISSW!$J:$J,MATCHUP!$A26)-COUNTIFS(SWISSW!$I:$I,MATCHUP!AT$1,SWISSW!$J:$J,MATCHUP!$A26,SWISSW!$F:$F,"Draw")),"-")</f>
        <v>-</v>
      </c>
      <c r="AU26" s="5" t="str">
        <f ca="1">IFERROR((COUNTIFS(SWISSW!$I:$I,MATCHUP!$A26,SWISSW!$J:$J,MATCHUP!AU$1,SWISSW!$F:$F,"Won")+COUNTIFS(SWISSW!$I:$I,MATCHUP!AU$1,SWISSW!$J:$J,MATCHUP!$A26,SWISSW!$F:$F,"Lost"))/(COUNTIFS(SWISSW!$I:$I,MATCHUP!$A26,SWISSW!$J:$J,MATCHUP!AU$1)-COUNTIFS(SWISSW!$I:$I,MATCHUP!$A26,SWISSW!$J:$J,MATCHUP!AU$1,SWISSW!$F:$F,"Draw")+COUNTIFS(SWISSW!$I:$I,MATCHUP!AU$1,SWISSW!$J:$J,MATCHUP!$A26)-COUNTIFS(SWISSW!$I:$I,MATCHUP!AU$1,SWISSW!$J:$J,MATCHUP!$A26,SWISSW!$F:$F,"Draw")),"-")</f>
        <v>-</v>
      </c>
      <c r="AV26" s="5" t="str">
        <f ca="1">IFERROR((COUNTIFS(SWISSW!$I:$I,MATCHUP!$A26,SWISSW!$J:$J,MATCHUP!AV$1,SWISSW!$F:$F,"Won")+COUNTIFS(SWISSW!$I:$I,MATCHUP!AV$1,SWISSW!$J:$J,MATCHUP!$A26,SWISSW!$F:$F,"Lost"))/(COUNTIFS(SWISSW!$I:$I,MATCHUP!$A26,SWISSW!$J:$J,MATCHUP!AV$1)-COUNTIFS(SWISSW!$I:$I,MATCHUP!$A26,SWISSW!$J:$J,MATCHUP!AV$1,SWISSW!$F:$F,"Draw")+COUNTIFS(SWISSW!$I:$I,MATCHUP!AV$1,SWISSW!$J:$J,MATCHUP!$A26)-COUNTIFS(SWISSW!$I:$I,MATCHUP!AV$1,SWISSW!$J:$J,MATCHUP!$A26,SWISSW!$F:$F,"Draw")),"-")</f>
        <v>-</v>
      </c>
      <c r="AW26" s="5" t="str">
        <f ca="1">IFERROR((COUNTIFS(SWISSW!$I:$I,MATCHUP!$A26,SWISSW!$J:$J,MATCHUP!AW$1,SWISSW!$F:$F,"Won")+COUNTIFS(SWISSW!$I:$I,MATCHUP!AW$1,SWISSW!$J:$J,MATCHUP!$A26,SWISSW!$F:$F,"Lost"))/(COUNTIFS(SWISSW!$I:$I,MATCHUP!$A26,SWISSW!$J:$J,MATCHUP!AW$1)-COUNTIFS(SWISSW!$I:$I,MATCHUP!$A26,SWISSW!$J:$J,MATCHUP!AW$1,SWISSW!$F:$F,"Draw")+COUNTIFS(SWISSW!$I:$I,MATCHUP!AW$1,SWISSW!$J:$J,MATCHUP!$A26)-COUNTIFS(SWISSW!$I:$I,MATCHUP!AW$1,SWISSW!$J:$J,MATCHUP!$A26,SWISSW!$F:$F,"Draw")),"-")</f>
        <v>-</v>
      </c>
      <c r="AX26" s="5" t="str">
        <f ca="1">IFERROR((COUNTIFS(SWISSW!$I:$I,MATCHUP!$A26,SWISSW!$J:$J,MATCHUP!AX$1,SWISSW!$F:$F,"Won")+COUNTIFS(SWISSW!$I:$I,MATCHUP!AX$1,SWISSW!$J:$J,MATCHUP!$A26,SWISSW!$F:$F,"Lost"))/(COUNTIFS(SWISSW!$I:$I,MATCHUP!$A26,SWISSW!$J:$J,MATCHUP!AX$1)-COUNTIFS(SWISSW!$I:$I,MATCHUP!$A26,SWISSW!$J:$J,MATCHUP!AX$1,SWISSW!$F:$F,"Draw")+COUNTIFS(SWISSW!$I:$I,MATCHUP!AX$1,SWISSW!$J:$J,MATCHUP!$A26)-COUNTIFS(SWISSW!$I:$I,MATCHUP!AX$1,SWISSW!$J:$J,MATCHUP!$A26,SWISSW!$F:$F,"Draw")),"-")</f>
        <v>-</v>
      </c>
      <c r="AY26" s="5" t="str">
        <f ca="1">IFERROR((COUNTIFS(SWISSW!$I:$I,MATCHUP!$A26,SWISSW!$J:$J,MATCHUP!AY$1,SWISSW!$F:$F,"Won")+COUNTIFS(SWISSW!$I:$I,MATCHUP!AY$1,SWISSW!$J:$J,MATCHUP!$A26,SWISSW!$F:$F,"Lost"))/(COUNTIFS(SWISSW!$I:$I,MATCHUP!$A26,SWISSW!$J:$J,MATCHUP!AY$1)-COUNTIFS(SWISSW!$I:$I,MATCHUP!$A26,SWISSW!$J:$J,MATCHUP!AY$1,SWISSW!$F:$F,"Draw")+COUNTIFS(SWISSW!$I:$I,MATCHUP!AY$1,SWISSW!$J:$J,MATCHUP!$A26)-COUNTIFS(SWISSW!$I:$I,MATCHUP!AY$1,SWISSW!$J:$J,MATCHUP!$A26,SWISSW!$F:$F,"Draw")),"-")</f>
        <v>-</v>
      </c>
      <c r="AZ26" s="5" t="str">
        <f ca="1">IFERROR((COUNTIFS(SWISSW!$I:$I,MATCHUP!$A26,SWISSW!$J:$J,MATCHUP!AZ$1,SWISSW!$F:$F,"Won")+COUNTIFS(SWISSW!$I:$I,MATCHUP!AZ$1,SWISSW!$J:$J,MATCHUP!$A26,SWISSW!$F:$F,"Lost"))/(COUNTIFS(SWISSW!$I:$I,MATCHUP!$A26,SWISSW!$J:$J,MATCHUP!AZ$1)-COUNTIFS(SWISSW!$I:$I,MATCHUP!$A26,SWISSW!$J:$J,MATCHUP!AZ$1,SWISSW!$F:$F,"Draw")+COUNTIFS(SWISSW!$I:$I,MATCHUP!AZ$1,SWISSW!$J:$J,MATCHUP!$A26)-COUNTIFS(SWISSW!$I:$I,MATCHUP!AZ$1,SWISSW!$J:$J,MATCHUP!$A26,SWISSW!$F:$F,"Draw")),"-")</f>
        <v>-</v>
      </c>
      <c r="BA26" s="5" t="str">
        <f ca="1">IFERROR((COUNTIFS(SWISSW!$I:$I,MATCHUP!$A26,SWISSW!$J:$J,MATCHUP!BA$1,SWISSW!$F:$F,"Won")+COUNTIFS(SWISSW!$I:$I,MATCHUP!BA$1,SWISSW!$J:$J,MATCHUP!$A26,SWISSW!$F:$F,"Lost"))/(COUNTIFS(SWISSW!$I:$I,MATCHUP!$A26,SWISSW!$J:$J,MATCHUP!BA$1)-COUNTIFS(SWISSW!$I:$I,MATCHUP!$A26,SWISSW!$J:$J,MATCHUP!BA$1,SWISSW!$F:$F,"Draw")+COUNTIFS(SWISSW!$I:$I,MATCHUP!BA$1,SWISSW!$J:$J,MATCHUP!$A26)-COUNTIFS(SWISSW!$I:$I,MATCHUP!BA$1,SWISSW!$J:$J,MATCHUP!$A26,SWISSW!$F:$F,"Draw")),"-")</f>
        <v>-</v>
      </c>
      <c r="BB26" s="5" t="str">
        <f ca="1">IFERROR((COUNTIFS(SWISSW!$I:$I,MATCHUP!$A26,SWISSW!$J:$J,MATCHUP!BB$1,SWISSW!$F:$F,"Won")+COUNTIFS(SWISSW!$I:$I,MATCHUP!BB$1,SWISSW!$J:$J,MATCHUP!$A26,SWISSW!$F:$F,"Lost"))/(COUNTIFS(SWISSW!$I:$I,MATCHUP!$A26,SWISSW!$J:$J,MATCHUP!BB$1)-COUNTIFS(SWISSW!$I:$I,MATCHUP!$A26,SWISSW!$J:$J,MATCHUP!BB$1,SWISSW!$F:$F,"Draw")+COUNTIFS(SWISSW!$I:$I,MATCHUP!BB$1,SWISSW!$J:$J,MATCHUP!$A26)-COUNTIFS(SWISSW!$I:$I,MATCHUP!BB$1,SWISSW!$J:$J,MATCHUP!$A26,SWISSW!$F:$F,"Draw")),"-")</f>
        <v>-</v>
      </c>
      <c r="BC26" s="5" t="str">
        <f ca="1">IFERROR((COUNTIFS(SWISSW!$I:$I,MATCHUP!$A26,SWISSW!$J:$J,MATCHUP!BC$1,SWISSW!$F:$F,"Won")+COUNTIFS(SWISSW!$I:$I,MATCHUP!BC$1,SWISSW!$J:$J,MATCHUP!$A26,SWISSW!$F:$F,"Lost"))/(COUNTIFS(SWISSW!$I:$I,MATCHUP!$A26,SWISSW!$J:$J,MATCHUP!BC$1)-COUNTIFS(SWISSW!$I:$I,MATCHUP!$A26,SWISSW!$J:$J,MATCHUP!BC$1,SWISSW!$F:$F,"Draw")+COUNTIFS(SWISSW!$I:$I,MATCHUP!BC$1,SWISSW!$J:$J,MATCHUP!$A26)-COUNTIFS(SWISSW!$I:$I,MATCHUP!BC$1,SWISSW!$J:$J,MATCHUP!$A26,SWISSW!$F:$F,"Draw")),"-")</f>
        <v>-</v>
      </c>
      <c r="BD26" s="5" t="str">
        <f ca="1">IFERROR((COUNTIFS(SWISSW!$I:$I,MATCHUP!$A26,SWISSW!$J:$J,MATCHUP!BD$1,SWISSW!$F:$F,"Won")+COUNTIFS(SWISSW!$I:$I,MATCHUP!BD$1,SWISSW!$J:$J,MATCHUP!$A26,SWISSW!$F:$F,"Lost"))/(COUNTIFS(SWISSW!$I:$I,MATCHUP!$A26,SWISSW!$J:$J,MATCHUP!BD$1)-COUNTIFS(SWISSW!$I:$I,MATCHUP!$A26,SWISSW!$J:$J,MATCHUP!BD$1,SWISSW!$F:$F,"Draw")+COUNTIFS(SWISSW!$I:$I,MATCHUP!BD$1,SWISSW!$J:$J,MATCHUP!$A26)-COUNTIFS(SWISSW!$I:$I,MATCHUP!BD$1,SWISSW!$J:$J,MATCHUP!$A26,SWISSW!$F:$F,"Draw")),"-")</f>
        <v>-</v>
      </c>
      <c r="BE26" s="5" t="str">
        <f ca="1">IFERROR((COUNTIFS(SWISSW!$I:$I,MATCHUP!$A26,SWISSW!$J:$J,MATCHUP!BE$1,SWISSW!$F:$F,"Won")+COUNTIFS(SWISSW!$I:$I,MATCHUP!BE$1,SWISSW!$J:$J,MATCHUP!$A26,SWISSW!$F:$F,"Lost"))/(COUNTIFS(SWISSW!$I:$I,MATCHUP!$A26,SWISSW!$J:$J,MATCHUP!BE$1)-COUNTIFS(SWISSW!$I:$I,MATCHUP!$A26,SWISSW!$J:$J,MATCHUP!BE$1,SWISSW!$F:$F,"Draw")+COUNTIFS(SWISSW!$I:$I,MATCHUP!BE$1,SWISSW!$J:$J,MATCHUP!$A26)-COUNTIFS(SWISSW!$I:$I,MATCHUP!BE$1,SWISSW!$J:$J,MATCHUP!$A26,SWISSW!$F:$F,"Draw")),"-")</f>
        <v>-</v>
      </c>
      <c r="BF26" s="5" t="str">
        <f ca="1">IFERROR((COUNTIFS(SWISSW!$I:$I,MATCHUP!$A26,SWISSW!$J:$J,MATCHUP!BF$1,SWISSW!$F:$F,"Won")+COUNTIFS(SWISSW!$I:$I,MATCHUP!BF$1,SWISSW!$J:$J,MATCHUP!$A26,SWISSW!$F:$F,"Lost"))/(COUNTIFS(SWISSW!$I:$I,MATCHUP!$A26,SWISSW!$J:$J,MATCHUP!BF$1)-COUNTIFS(SWISSW!$I:$I,MATCHUP!$A26,SWISSW!$J:$J,MATCHUP!BF$1,SWISSW!$F:$F,"Draw")+COUNTIFS(SWISSW!$I:$I,MATCHUP!BF$1,SWISSW!$J:$J,MATCHUP!$A26)-COUNTIFS(SWISSW!$I:$I,MATCHUP!BF$1,SWISSW!$J:$J,MATCHUP!$A26,SWISSW!$F:$F,"Draw")),"-")</f>
        <v>-</v>
      </c>
      <c r="BG26" s="5" t="str">
        <f ca="1">IFERROR((COUNTIFS(SWISSW!$I:$I,MATCHUP!$A26,SWISSW!$J:$J,MATCHUP!BG$1,SWISSW!$F:$F,"Won")+COUNTIFS(SWISSW!$I:$I,MATCHUP!BG$1,SWISSW!$J:$J,MATCHUP!$A26,SWISSW!$F:$F,"Lost"))/(COUNTIFS(SWISSW!$I:$I,MATCHUP!$A26,SWISSW!$J:$J,MATCHUP!BG$1)-COUNTIFS(SWISSW!$I:$I,MATCHUP!$A26,SWISSW!$J:$J,MATCHUP!BG$1,SWISSW!$F:$F,"Draw")+COUNTIFS(SWISSW!$I:$I,MATCHUP!BG$1,SWISSW!$J:$J,MATCHUP!$A26)-COUNTIFS(SWISSW!$I:$I,MATCHUP!BG$1,SWISSW!$J:$J,MATCHUP!$A26,SWISSW!$F:$F,"Draw")),"-")</f>
        <v>-</v>
      </c>
      <c r="BH26" s="5" t="str">
        <f ca="1">IFERROR((COUNTIFS(SWISSW!$I:$I,MATCHUP!$A26,SWISSW!$J:$J,MATCHUP!BH$1,SWISSW!$F:$F,"Won")+COUNTIFS(SWISSW!$I:$I,MATCHUP!BH$1,SWISSW!$J:$J,MATCHUP!$A26,SWISSW!$F:$F,"Lost"))/(COUNTIFS(SWISSW!$I:$I,MATCHUP!$A26,SWISSW!$J:$J,MATCHUP!BH$1)-COUNTIFS(SWISSW!$I:$I,MATCHUP!$A26,SWISSW!$J:$J,MATCHUP!BH$1,SWISSW!$F:$F,"Draw")+COUNTIFS(SWISSW!$I:$I,MATCHUP!BH$1,SWISSW!$J:$J,MATCHUP!$A26)-COUNTIFS(SWISSW!$I:$I,MATCHUP!BH$1,SWISSW!$J:$J,MATCHUP!$A26,SWISSW!$F:$F,"Draw")),"-")</f>
        <v>-</v>
      </c>
      <c r="BI26" s="5" t="str">
        <f ca="1">IFERROR((COUNTIFS(SWISSW!$I:$I,MATCHUP!$A26,SWISSW!$J:$J,MATCHUP!BI$1,SWISSW!$F:$F,"Won")+COUNTIFS(SWISSW!$I:$I,MATCHUP!BI$1,SWISSW!$J:$J,MATCHUP!$A26,SWISSW!$F:$F,"Lost"))/(COUNTIFS(SWISSW!$I:$I,MATCHUP!$A26,SWISSW!$J:$J,MATCHUP!BI$1)-COUNTIFS(SWISSW!$I:$I,MATCHUP!$A26,SWISSW!$J:$J,MATCHUP!BI$1,SWISSW!$F:$F,"Draw")+COUNTIFS(SWISSW!$I:$I,MATCHUP!BI$1,SWISSW!$J:$J,MATCHUP!$A26)-COUNTIFS(SWISSW!$I:$I,MATCHUP!BI$1,SWISSW!$J:$J,MATCHUP!$A26,SWISSW!$F:$F,"Draw")),"-")</f>
        <v>-</v>
      </c>
      <c r="BJ26" s="5" t="str">
        <f ca="1">IFERROR((COUNTIFS(SWISSW!$I:$I,MATCHUP!$A26,SWISSW!$J:$J,MATCHUP!BJ$1,SWISSW!$F:$F,"Won")+COUNTIFS(SWISSW!$I:$I,MATCHUP!BJ$1,SWISSW!$J:$J,MATCHUP!$A26,SWISSW!$F:$F,"Lost"))/(COUNTIFS(SWISSW!$I:$I,MATCHUP!$A26,SWISSW!$J:$J,MATCHUP!BJ$1)-COUNTIFS(SWISSW!$I:$I,MATCHUP!$A26,SWISSW!$J:$J,MATCHUP!BJ$1,SWISSW!$F:$F,"Draw")+COUNTIFS(SWISSW!$I:$I,MATCHUP!BJ$1,SWISSW!$J:$J,MATCHUP!$A26)-COUNTIFS(SWISSW!$I:$I,MATCHUP!BJ$1,SWISSW!$J:$J,MATCHUP!$A26,SWISSW!$F:$F,"Draw")),"-")</f>
        <v>-</v>
      </c>
      <c r="BK26" s="5" t="str">
        <f ca="1">IFERROR((COUNTIFS(SWISSW!$I:$I,MATCHUP!$A26,SWISSW!$J:$J,MATCHUP!BK$1,SWISSW!$F:$F,"Won")+COUNTIFS(SWISSW!$I:$I,MATCHUP!BK$1,SWISSW!$J:$J,MATCHUP!$A26,SWISSW!$F:$F,"Lost"))/(COUNTIFS(SWISSW!$I:$I,MATCHUP!$A26,SWISSW!$J:$J,MATCHUP!BK$1)-COUNTIFS(SWISSW!$I:$I,MATCHUP!$A26,SWISSW!$J:$J,MATCHUP!BK$1,SWISSW!$F:$F,"Draw")+COUNTIFS(SWISSW!$I:$I,MATCHUP!BK$1,SWISSW!$J:$J,MATCHUP!$A26)-COUNTIFS(SWISSW!$I:$I,MATCHUP!BK$1,SWISSW!$J:$J,MATCHUP!$A26,SWISSW!$F:$F,"Draw")),"-")</f>
        <v>-</v>
      </c>
      <c r="BL26" s="5" t="str">
        <f ca="1">IFERROR((COUNTIFS(SWISSW!$I:$I,MATCHUP!$A26,SWISSW!$J:$J,MATCHUP!BL$1,SWISSW!$F:$F,"Won")+COUNTIFS(SWISSW!$I:$I,MATCHUP!BL$1,SWISSW!$J:$J,MATCHUP!$A26,SWISSW!$F:$F,"Lost"))/(COUNTIFS(SWISSW!$I:$I,MATCHUP!$A26,SWISSW!$J:$J,MATCHUP!BL$1)-COUNTIFS(SWISSW!$I:$I,MATCHUP!$A26,SWISSW!$J:$J,MATCHUP!BL$1,SWISSW!$F:$F,"Draw")+COUNTIFS(SWISSW!$I:$I,MATCHUP!BL$1,SWISSW!$J:$J,MATCHUP!$A26)-COUNTIFS(SWISSW!$I:$I,MATCHUP!BL$1,SWISSW!$J:$J,MATCHUP!$A26,SWISSW!$F:$F,"Draw")),"-")</f>
        <v>-</v>
      </c>
      <c r="BM26" s="5" t="str">
        <f ca="1">IFERROR((COUNTIFS(SWISSW!$I:$I,MATCHUP!$A26,SWISSW!$J:$J,MATCHUP!BM$1,SWISSW!$F:$F,"Won")+COUNTIFS(SWISSW!$I:$I,MATCHUP!BM$1,SWISSW!$J:$J,MATCHUP!$A26,SWISSW!$F:$F,"Lost"))/(COUNTIFS(SWISSW!$I:$I,MATCHUP!$A26,SWISSW!$J:$J,MATCHUP!BM$1)-COUNTIFS(SWISSW!$I:$I,MATCHUP!$A26,SWISSW!$J:$J,MATCHUP!BM$1,SWISSW!$F:$F,"Draw")+COUNTIFS(SWISSW!$I:$I,MATCHUP!BM$1,SWISSW!$J:$J,MATCHUP!$A26)-COUNTIFS(SWISSW!$I:$I,MATCHUP!BM$1,SWISSW!$J:$J,MATCHUP!$A26,SWISSW!$F:$F,"Draw")),"-")</f>
        <v>-</v>
      </c>
      <c r="BN26" s="5" t="str">
        <f ca="1">IFERROR((COUNTIFS(SWISSW!$I:$I,MATCHUP!$A26,SWISSW!$J:$J,MATCHUP!BN$1,SWISSW!$F:$F,"Won")+COUNTIFS(SWISSW!$I:$I,MATCHUP!BN$1,SWISSW!$J:$J,MATCHUP!$A26,SWISSW!$F:$F,"Lost"))/(COUNTIFS(SWISSW!$I:$I,MATCHUP!$A26,SWISSW!$J:$J,MATCHUP!BN$1)-COUNTIFS(SWISSW!$I:$I,MATCHUP!$A26,SWISSW!$J:$J,MATCHUP!BN$1,SWISSW!$F:$F,"Draw")+COUNTIFS(SWISSW!$I:$I,MATCHUP!BN$1,SWISSW!$J:$J,MATCHUP!$A26)-COUNTIFS(SWISSW!$I:$I,MATCHUP!BN$1,SWISSW!$J:$J,MATCHUP!$A26,SWISSW!$F:$F,"Draw")),"-")</f>
        <v>-</v>
      </c>
      <c r="BO26" s="5" t="str">
        <f ca="1">IFERROR((COUNTIFS(SWISSW!$I:$I,MATCHUP!$A26,SWISSW!$J:$J,MATCHUP!BO$1,SWISSW!$F:$F,"Won")+COUNTIFS(SWISSW!$I:$I,MATCHUP!BO$1,SWISSW!$J:$J,MATCHUP!$A26,SWISSW!$F:$F,"Lost"))/(COUNTIFS(SWISSW!$I:$I,MATCHUP!$A26,SWISSW!$J:$J,MATCHUP!BO$1)-COUNTIFS(SWISSW!$I:$I,MATCHUP!$A26,SWISSW!$J:$J,MATCHUP!BO$1,SWISSW!$F:$F,"Draw")+COUNTIFS(SWISSW!$I:$I,MATCHUP!BO$1,SWISSW!$J:$J,MATCHUP!$A26)-COUNTIFS(SWISSW!$I:$I,MATCHUP!BO$1,SWISSW!$J:$J,MATCHUP!$A26,SWISSW!$F:$F,"Draw")),"-")</f>
        <v>-</v>
      </c>
      <c r="BP26" s="5" t="str">
        <f ca="1">IFERROR((COUNTIFS(SWISSW!$I:$I,MATCHUP!$A26,SWISSW!$J:$J,MATCHUP!BP$1,SWISSW!$F:$F,"Won")+COUNTIFS(SWISSW!$I:$I,MATCHUP!BP$1,SWISSW!$J:$J,MATCHUP!$A26,SWISSW!$F:$F,"Lost"))/(COUNTIFS(SWISSW!$I:$I,MATCHUP!$A26,SWISSW!$J:$J,MATCHUP!BP$1)-COUNTIFS(SWISSW!$I:$I,MATCHUP!$A26,SWISSW!$J:$J,MATCHUP!BP$1,SWISSW!$F:$F,"Draw")+COUNTIFS(SWISSW!$I:$I,MATCHUP!BP$1,SWISSW!$J:$J,MATCHUP!$A26)-COUNTIFS(SWISSW!$I:$I,MATCHUP!BP$1,SWISSW!$J:$J,MATCHUP!$A26,SWISSW!$F:$F,"Draw")),"-")</f>
        <v>-</v>
      </c>
      <c r="BQ26" s="5" t="str">
        <f ca="1">IFERROR((COUNTIFS(SWISSW!$I:$I,MATCHUP!$A26,SWISSW!$J:$J,MATCHUP!BQ$1,SWISSW!$F:$F,"Won")+COUNTIFS(SWISSW!$I:$I,MATCHUP!BQ$1,SWISSW!$J:$J,MATCHUP!$A26,SWISSW!$F:$F,"Lost"))/(COUNTIFS(SWISSW!$I:$I,MATCHUP!$A26,SWISSW!$J:$J,MATCHUP!BQ$1)-COUNTIFS(SWISSW!$I:$I,MATCHUP!$A26,SWISSW!$J:$J,MATCHUP!BQ$1,SWISSW!$F:$F,"Draw")+COUNTIFS(SWISSW!$I:$I,MATCHUP!BQ$1,SWISSW!$J:$J,MATCHUP!$A26)-COUNTIFS(SWISSW!$I:$I,MATCHUP!BQ$1,SWISSW!$J:$J,MATCHUP!$A26,SWISSW!$F:$F,"Draw")),"-")</f>
        <v>-</v>
      </c>
      <c r="BR26" s="5" t="str">
        <f ca="1">IFERROR((COUNTIFS(SWISSW!$I:$I,MATCHUP!$A26,SWISSW!$J:$J,MATCHUP!BR$1,SWISSW!$F:$F,"Won")+COUNTIFS(SWISSW!$I:$I,MATCHUP!BR$1,SWISSW!$J:$J,MATCHUP!$A26,SWISSW!$F:$F,"Lost"))/(COUNTIFS(SWISSW!$I:$I,MATCHUP!$A26,SWISSW!$J:$J,MATCHUP!BR$1)-COUNTIFS(SWISSW!$I:$I,MATCHUP!$A26,SWISSW!$J:$J,MATCHUP!BR$1,SWISSW!$F:$F,"Draw")+COUNTIFS(SWISSW!$I:$I,MATCHUP!BR$1,SWISSW!$J:$J,MATCHUP!$A26)-COUNTIFS(SWISSW!$I:$I,MATCHUP!BR$1,SWISSW!$J:$J,MATCHUP!$A26,SWISSW!$F:$F,"Draw")),"-")</f>
        <v>-</v>
      </c>
      <c r="BS26" s="5" t="str">
        <f ca="1">IFERROR((COUNTIFS(SWISSW!$I:$I,MATCHUP!$A26,SWISSW!$J:$J,MATCHUP!BS$1,SWISSW!$F:$F,"Won")+COUNTIFS(SWISSW!$I:$I,MATCHUP!BS$1,SWISSW!$J:$J,MATCHUP!$A26,SWISSW!$F:$F,"Lost"))/(COUNTIFS(SWISSW!$I:$I,MATCHUP!$A26,SWISSW!$J:$J,MATCHUP!BS$1)-COUNTIFS(SWISSW!$I:$I,MATCHUP!$A26,SWISSW!$J:$J,MATCHUP!BS$1,SWISSW!$F:$F,"Draw")+COUNTIFS(SWISSW!$I:$I,MATCHUP!BS$1,SWISSW!$J:$J,MATCHUP!$A26)-COUNTIFS(SWISSW!$I:$I,MATCHUP!BS$1,SWISSW!$J:$J,MATCHUP!$A26,SWISSW!$F:$F,"Draw")),"-")</f>
        <v>-</v>
      </c>
      <c r="BT26" s="5" t="str">
        <f ca="1">IFERROR((COUNTIFS(SWISSW!$I:$I,MATCHUP!$A26,SWISSW!$J:$J,MATCHUP!BT$1,SWISSW!$F:$F,"Won")+COUNTIFS(SWISSW!$I:$I,MATCHUP!BT$1,SWISSW!$J:$J,MATCHUP!$A26,SWISSW!$F:$F,"Lost"))/(COUNTIFS(SWISSW!$I:$I,MATCHUP!$A26,SWISSW!$J:$J,MATCHUP!BT$1)-COUNTIFS(SWISSW!$I:$I,MATCHUP!$A26,SWISSW!$J:$J,MATCHUP!BT$1,SWISSW!$F:$F,"Draw")+COUNTIFS(SWISSW!$I:$I,MATCHUP!BT$1,SWISSW!$J:$J,MATCHUP!$A26)-COUNTIFS(SWISSW!$I:$I,MATCHUP!BT$1,SWISSW!$J:$J,MATCHUP!$A26,SWISSW!$F:$F,"Draw")),"-")</f>
        <v>-</v>
      </c>
      <c r="BU26" s="5" t="str">
        <f ca="1">IFERROR((COUNTIFS(SWISSW!$I:$I,MATCHUP!$A26,SWISSW!$J:$J,MATCHUP!BU$1,SWISSW!$F:$F,"Won")+COUNTIFS(SWISSW!$I:$I,MATCHUP!BU$1,SWISSW!$J:$J,MATCHUP!$A26,SWISSW!$F:$F,"Lost"))/(COUNTIFS(SWISSW!$I:$I,MATCHUP!$A26,SWISSW!$J:$J,MATCHUP!BU$1)-COUNTIFS(SWISSW!$I:$I,MATCHUP!$A26,SWISSW!$J:$J,MATCHUP!BU$1,SWISSW!$F:$F,"Draw")+COUNTIFS(SWISSW!$I:$I,MATCHUP!BU$1,SWISSW!$J:$J,MATCHUP!$A26)-COUNTIFS(SWISSW!$I:$I,MATCHUP!BU$1,SWISSW!$J:$J,MATCHUP!$A26,SWISSW!$F:$F,"Draw")),"-")</f>
        <v>-</v>
      </c>
      <c r="BV26" s="5" t="str">
        <f ca="1">IFERROR((COUNTIFS(SWISSW!$I:$I,MATCHUP!$A26,SWISSW!$J:$J,MATCHUP!BV$1,SWISSW!$F:$F,"Won")+COUNTIFS(SWISSW!$I:$I,MATCHUP!BV$1,SWISSW!$J:$J,MATCHUP!$A26,SWISSW!$F:$F,"Lost"))/(COUNTIFS(SWISSW!$I:$I,MATCHUP!$A26,SWISSW!$J:$J,MATCHUP!BV$1)-COUNTIFS(SWISSW!$I:$I,MATCHUP!$A26,SWISSW!$J:$J,MATCHUP!BV$1,SWISSW!$F:$F,"Draw")+COUNTIFS(SWISSW!$I:$I,MATCHUP!BV$1,SWISSW!$J:$J,MATCHUP!$A26)-COUNTIFS(SWISSW!$I:$I,MATCHUP!BV$1,SWISSW!$J:$J,MATCHUP!$A26,SWISSW!$F:$F,"Draw")),"-")</f>
        <v>-</v>
      </c>
      <c r="BW26" s="5" t="str">
        <f ca="1">IFERROR((COUNTIFS(SWISSW!$I:$I,MATCHUP!$A26,SWISSW!$J:$J,MATCHUP!BW$1,SWISSW!$F:$F,"Won")+COUNTIFS(SWISSW!$I:$I,MATCHUP!BW$1,SWISSW!$J:$J,MATCHUP!$A26,SWISSW!$F:$F,"Lost"))/(COUNTIFS(SWISSW!$I:$I,MATCHUP!$A26,SWISSW!$J:$J,MATCHUP!BW$1)-COUNTIFS(SWISSW!$I:$I,MATCHUP!$A26,SWISSW!$J:$J,MATCHUP!BW$1,SWISSW!$F:$F,"Draw")+COUNTIFS(SWISSW!$I:$I,MATCHUP!BW$1,SWISSW!$J:$J,MATCHUP!$A26)-COUNTIFS(SWISSW!$I:$I,MATCHUP!BW$1,SWISSW!$J:$J,MATCHUP!$A26,SWISSW!$F:$F,"Draw")),"-")</f>
        <v>-</v>
      </c>
      <c r="BX26" s="5" t="str">
        <f ca="1">IFERROR((COUNTIFS(SWISSW!$I:$I,MATCHUP!$A26,SWISSW!$J:$J,MATCHUP!BX$1,SWISSW!$F:$F,"Won")+COUNTIFS(SWISSW!$I:$I,MATCHUP!BX$1,SWISSW!$J:$J,MATCHUP!$A26,SWISSW!$F:$F,"Lost"))/(COUNTIFS(SWISSW!$I:$I,MATCHUP!$A26,SWISSW!$J:$J,MATCHUP!BX$1)-COUNTIFS(SWISSW!$I:$I,MATCHUP!$A26,SWISSW!$J:$J,MATCHUP!BX$1,SWISSW!$F:$F,"Draw")+COUNTIFS(SWISSW!$I:$I,MATCHUP!BX$1,SWISSW!$J:$J,MATCHUP!$A26)-COUNTIFS(SWISSW!$I:$I,MATCHUP!BX$1,SWISSW!$J:$J,MATCHUP!$A26,SWISSW!$F:$F,"Draw")),"-")</f>
        <v>-</v>
      </c>
      <c r="BY26" s="5" t="str">
        <f ca="1">IFERROR((COUNTIFS(SWISSW!$I:$I,MATCHUP!$A26,SWISSW!$J:$J,MATCHUP!BY$1,SWISSW!$F:$F,"Won")+COUNTIFS(SWISSW!$I:$I,MATCHUP!BY$1,SWISSW!$J:$J,MATCHUP!$A26,SWISSW!$F:$F,"Lost"))/(COUNTIFS(SWISSW!$I:$I,MATCHUP!$A26,SWISSW!$J:$J,MATCHUP!BY$1)-COUNTIFS(SWISSW!$I:$I,MATCHUP!$A26,SWISSW!$J:$J,MATCHUP!BY$1,SWISSW!$F:$F,"Draw")+COUNTIFS(SWISSW!$I:$I,MATCHUP!BY$1,SWISSW!$J:$J,MATCHUP!$A26)-COUNTIFS(SWISSW!$I:$I,MATCHUP!BY$1,SWISSW!$J:$J,MATCHUP!$A26,SWISSW!$F:$F,"Draw")),"-")</f>
        <v>-</v>
      </c>
      <c r="BZ26" s="5" t="str">
        <f ca="1">IFERROR((COUNTIFS(SWISSW!$I:$I,MATCHUP!$A26,SWISSW!$J:$J,MATCHUP!BZ$1,SWISSW!$F:$F,"Won")+COUNTIFS(SWISSW!$I:$I,MATCHUP!BZ$1,SWISSW!$J:$J,MATCHUP!$A26,SWISSW!$F:$F,"Lost"))/(COUNTIFS(SWISSW!$I:$I,MATCHUP!$A26,SWISSW!$J:$J,MATCHUP!BZ$1)-COUNTIFS(SWISSW!$I:$I,MATCHUP!$A26,SWISSW!$J:$J,MATCHUP!BZ$1,SWISSW!$F:$F,"Draw")+COUNTIFS(SWISSW!$I:$I,MATCHUP!BZ$1,SWISSW!$J:$J,MATCHUP!$A26)-COUNTIFS(SWISSW!$I:$I,MATCHUP!BZ$1,SWISSW!$J:$J,MATCHUP!$A26,SWISSW!$F:$F,"Draw")),"-")</f>
        <v>-</v>
      </c>
      <c r="CA26" s="5" t="str">
        <f ca="1">IFERROR((COUNTIFS(SWISSW!$I:$I,MATCHUP!$A26,SWISSW!$J:$J,MATCHUP!CA$1,SWISSW!$F:$F,"Won")+COUNTIFS(SWISSW!$I:$I,MATCHUP!CA$1,SWISSW!$J:$J,MATCHUP!$A26,SWISSW!$F:$F,"Lost"))/(COUNTIFS(SWISSW!$I:$I,MATCHUP!$A26,SWISSW!$J:$J,MATCHUP!CA$1)-COUNTIFS(SWISSW!$I:$I,MATCHUP!$A26,SWISSW!$J:$J,MATCHUP!CA$1,SWISSW!$F:$F,"Draw")+COUNTIFS(SWISSW!$I:$I,MATCHUP!CA$1,SWISSW!$J:$J,MATCHUP!$A26)-COUNTIFS(SWISSW!$I:$I,MATCHUP!CA$1,SWISSW!$J:$J,MATCHUP!$A26,SWISSW!$F:$F,"Draw")),"-")</f>
        <v>-</v>
      </c>
      <c r="CB26" s="5" t="str">
        <f ca="1">IFERROR((COUNTIFS(SWISSW!$I:$I,MATCHUP!$A26,SWISSW!$J:$J,MATCHUP!CB$1,SWISSW!$F:$F,"Won")+COUNTIFS(SWISSW!$I:$I,MATCHUP!CB$1,SWISSW!$J:$J,MATCHUP!$A26,SWISSW!$F:$F,"Lost"))/(COUNTIFS(SWISSW!$I:$I,MATCHUP!$A26,SWISSW!$J:$J,MATCHUP!CB$1)-COUNTIFS(SWISSW!$I:$I,MATCHUP!$A26,SWISSW!$J:$J,MATCHUP!CB$1,SWISSW!$F:$F,"Draw")+COUNTIFS(SWISSW!$I:$I,MATCHUP!CB$1,SWISSW!$J:$J,MATCHUP!$A26)-COUNTIFS(SWISSW!$I:$I,MATCHUP!CB$1,SWISSW!$J:$J,MATCHUP!$A26,SWISSW!$F:$F,"Draw")),"-")</f>
        <v>-</v>
      </c>
      <c r="CC26" s="5" t="str">
        <f ca="1">IFERROR((COUNTIFS(SWISSW!$I:$I,MATCHUP!$A26,SWISSW!$J:$J,MATCHUP!CC$1,SWISSW!$F:$F,"Won")+COUNTIFS(SWISSW!$I:$I,MATCHUP!CC$1,SWISSW!$J:$J,MATCHUP!$A26,SWISSW!$F:$F,"Lost"))/(COUNTIFS(SWISSW!$I:$I,MATCHUP!$A26,SWISSW!$J:$J,MATCHUP!CC$1)-COUNTIFS(SWISSW!$I:$I,MATCHUP!$A26,SWISSW!$J:$J,MATCHUP!CC$1,SWISSW!$F:$F,"Draw")+COUNTIFS(SWISSW!$I:$I,MATCHUP!CC$1,SWISSW!$J:$J,MATCHUP!$A26)-COUNTIFS(SWISSW!$I:$I,MATCHUP!CC$1,SWISSW!$J:$J,MATCHUP!$A26,SWISSW!$F:$F,"Draw")),"-")</f>
        <v>-</v>
      </c>
      <c r="CD26" s="5" t="str">
        <f ca="1">IFERROR((COUNTIFS(SWISSW!$I:$I,MATCHUP!$A26,SWISSW!$J:$J,MATCHUP!CD$1,SWISSW!$F:$F,"Won")+COUNTIFS(SWISSW!$I:$I,MATCHUP!CD$1,SWISSW!$J:$J,MATCHUP!$A26,SWISSW!$F:$F,"Lost"))/(COUNTIFS(SWISSW!$I:$I,MATCHUP!$A26,SWISSW!$J:$J,MATCHUP!CD$1)-COUNTIFS(SWISSW!$I:$I,MATCHUP!$A26,SWISSW!$J:$J,MATCHUP!CD$1,SWISSW!$F:$F,"Draw")+COUNTIFS(SWISSW!$I:$I,MATCHUP!CD$1,SWISSW!$J:$J,MATCHUP!$A26)-COUNTIFS(SWISSW!$I:$I,MATCHUP!CD$1,SWISSW!$J:$J,MATCHUP!$A26,SWISSW!$F:$F,"Draw")),"-")</f>
        <v>-</v>
      </c>
      <c r="CE26" s="5" t="str">
        <f ca="1">IFERROR((COUNTIFS(SWISSW!$I:$I,MATCHUP!$A26,SWISSW!$J:$J,MATCHUP!CE$1,SWISSW!$F:$F,"Won")+COUNTIFS(SWISSW!$I:$I,MATCHUP!CE$1,SWISSW!$J:$J,MATCHUP!$A26,SWISSW!$F:$F,"Lost"))/(COUNTIFS(SWISSW!$I:$I,MATCHUP!$A26,SWISSW!$J:$J,MATCHUP!CE$1)-COUNTIFS(SWISSW!$I:$I,MATCHUP!$A26,SWISSW!$J:$J,MATCHUP!CE$1,SWISSW!$F:$F,"Draw")+COUNTIFS(SWISSW!$I:$I,MATCHUP!CE$1,SWISSW!$J:$J,MATCHUP!$A26)-COUNTIFS(SWISSW!$I:$I,MATCHUP!CE$1,SWISSW!$J:$J,MATCHUP!$A26,SWISSW!$F:$F,"Draw")),"-")</f>
        <v>-</v>
      </c>
      <c r="CF26" s="5" t="str">
        <f ca="1">IFERROR((COUNTIFS(SWISSW!$I:$I,MATCHUP!$A26,SWISSW!$J:$J,MATCHUP!CF$1,SWISSW!$F:$F,"Won")+COUNTIFS(SWISSW!$I:$I,MATCHUP!CF$1,SWISSW!$J:$J,MATCHUP!$A26,SWISSW!$F:$F,"Lost"))/(COUNTIFS(SWISSW!$I:$I,MATCHUP!$A26,SWISSW!$J:$J,MATCHUP!CF$1)-COUNTIFS(SWISSW!$I:$I,MATCHUP!$A26,SWISSW!$J:$J,MATCHUP!CF$1,SWISSW!$F:$F,"Draw")+COUNTIFS(SWISSW!$I:$I,MATCHUP!CF$1,SWISSW!$J:$J,MATCHUP!$A26)-COUNTIFS(SWISSW!$I:$I,MATCHUP!CF$1,SWISSW!$J:$J,MATCHUP!$A26,SWISSW!$F:$F,"Draw")),"-")</f>
        <v>-</v>
      </c>
      <c r="CG26" s="5" t="str">
        <f ca="1">IFERROR((COUNTIFS(SWISSW!$I:$I,MATCHUP!$A26,SWISSW!$J:$J,MATCHUP!CG$1,SWISSW!$F:$F,"Won")+COUNTIFS(SWISSW!$I:$I,MATCHUP!CG$1,SWISSW!$J:$J,MATCHUP!$A26,SWISSW!$F:$F,"Lost"))/(COUNTIFS(SWISSW!$I:$I,MATCHUP!$A26,SWISSW!$J:$J,MATCHUP!CG$1)-COUNTIFS(SWISSW!$I:$I,MATCHUP!$A26,SWISSW!$J:$J,MATCHUP!CG$1,SWISSW!$F:$F,"Draw")+COUNTIFS(SWISSW!$I:$I,MATCHUP!CG$1,SWISSW!$J:$J,MATCHUP!$A26)-COUNTIFS(SWISSW!$I:$I,MATCHUP!CG$1,SWISSW!$J:$J,MATCHUP!$A26,SWISSW!$F:$F,"Draw")),"-")</f>
        <v>-</v>
      </c>
      <c r="CH26" s="5" t="str">
        <f ca="1">IFERROR((COUNTIFS(SWISSW!$I:$I,MATCHUP!$A26,SWISSW!$J:$J,MATCHUP!CH$1,SWISSW!$F:$F,"Won")+COUNTIFS(SWISSW!$I:$I,MATCHUP!CH$1,SWISSW!$J:$J,MATCHUP!$A26,SWISSW!$F:$F,"Lost"))/(COUNTIFS(SWISSW!$I:$I,MATCHUP!$A26,SWISSW!$J:$J,MATCHUP!CH$1)-COUNTIFS(SWISSW!$I:$I,MATCHUP!$A26,SWISSW!$J:$J,MATCHUP!CH$1,SWISSW!$F:$F,"Draw")+COUNTIFS(SWISSW!$I:$I,MATCHUP!CH$1,SWISSW!$J:$J,MATCHUP!$A26)-COUNTIFS(SWISSW!$I:$I,MATCHUP!CH$1,SWISSW!$J:$J,MATCHUP!$A26,SWISSW!$F:$F,"Draw")),"-")</f>
        <v>-</v>
      </c>
      <c r="CI26" s="5" t="str">
        <f ca="1">IFERROR((COUNTIFS(SWISSW!$I:$I,MATCHUP!$A26,SWISSW!$J:$J,MATCHUP!CI$1,SWISSW!$F:$F,"Won")+COUNTIFS(SWISSW!$I:$I,MATCHUP!CI$1,SWISSW!$J:$J,MATCHUP!$A26,SWISSW!$F:$F,"Lost"))/(COUNTIFS(SWISSW!$I:$I,MATCHUP!$A26,SWISSW!$J:$J,MATCHUP!CI$1)-COUNTIFS(SWISSW!$I:$I,MATCHUP!$A26,SWISSW!$J:$J,MATCHUP!CI$1,SWISSW!$F:$F,"Draw")+COUNTIFS(SWISSW!$I:$I,MATCHUP!CI$1,SWISSW!$J:$J,MATCHUP!$A26)-COUNTIFS(SWISSW!$I:$I,MATCHUP!CI$1,SWISSW!$J:$J,MATCHUP!$A26,SWISSW!$F:$F,"Draw")),"-")</f>
        <v>-</v>
      </c>
      <c r="CJ26" s="5" t="str">
        <f ca="1">IFERROR((COUNTIFS(SWISSW!$I:$I,MATCHUP!$A26,SWISSW!$J:$J,MATCHUP!CJ$1,SWISSW!$F:$F,"Won")+COUNTIFS(SWISSW!$I:$I,MATCHUP!CJ$1,SWISSW!$J:$J,MATCHUP!$A26,SWISSW!$F:$F,"Lost"))/(COUNTIFS(SWISSW!$I:$I,MATCHUP!$A26,SWISSW!$J:$J,MATCHUP!CJ$1)-COUNTIFS(SWISSW!$I:$I,MATCHUP!$A26,SWISSW!$J:$J,MATCHUP!CJ$1,SWISSW!$F:$F,"Draw")+COUNTIFS(SWISSW!$I:$I,MATCHUP!CJ$1,SWISSW!$J:$J,MATCHUP!$A26)-COUNTIFS(SWISSW!$I:$I,MATCHUP!CJ$1,SWISSW!$J:$J,MATCHUP!$A26,SWISSW!$F:$F,"Draw")),"-")</f>
        <v>-</v>
      </c>
      <c r="CK26" s="5" t="str">
        <f ca="1">IFERROR((COUNTIFS(SWISSW!$I:$I,MATCHUP!$A26,SWISSW!$J:$J,MATCHUP!CK$1,SWISSW!$F:$F,"Won")+COUNTIFS(SWISSW!$I:$I,MATCHUP!CK$1,SWISSW!$J:$J,MATCHUP!$A26,SWISSW!$F:$F,"Lost"))/(COUNTIFS(SWISSW!$I:$I,MATCHUP!$A26,SWISSW!$J:$J,MATCHUP!CK$1)-COUNTIFS(SWISSW!$I:$I,MATCHUP!$A26,SWISSW!$J:$J,MATCHUP!CK$1,SWISSW!$F:$F,"Draw")+COUNTIFS(SWISSW!$I:$I,MATCHUP!CK$1,SWISSW!$J:$J,MATCHUP!$A26)-COUNTIFS(SWISSW!$I:$I,MATCHUP!CK$1,SWISSW!$J:$J,MATCHUP!$A26,SWISSW!$F:$F,"Draw")),"-")</f>
        <v>-</v>
      </c>
      <c r="CL26" s="5" t="str">
        <f ca="1">IFERROR((COUNTIFS(SWISSW!$I:$I,MATCHUP!$A26,SWISSW!$J:$J,MATCHUP!CL$1,SWISSW!$F:$F,"Won")+COUNTIFS(SWISSW!$I:$I,MATCHUP!CL$1,SWISSW!$J:$J,MATCHUP!$A26,SWISSW!$F:$F,"Lost"))/(COUNTIFS(SWISSW!$I:$I,MATCHUP!$A26,SWISSW!$J:$J,MATCHUP!CL$1)-COUNTIFS(SWISSW!$I:$I,MATCHUP!$A26,SWISSW!$J:$J,MATCHUP!CL$1,SWISSW!$F:$F,"Draw")+COUNTIFS(SWISSW!$I:$I,MATCHUP!CL$1,SWISSW!$J:$J,MATCHUP!$A26)-COUNTIFS(SWISSW!$I:$I,MATCHUP!CL$1,SWISSW!$J:$J,MATCHUP!$A26,SWISSW!$F:$F,"Draw")),"-")</f>
        <v>-</v>
      </c>
      <c r="CM26" s="5" t="str">
        <f ca="1">IFERROR((COUNTIFS(SWISSW!$I:$I,MATCHUP!$A26,SWISSW!$J:$J,MATCHUP!CM$1,SWISSW!$F:$F,"Won")+COUNTIFS(SWISSW!$I:$I,MATCHUP!CM$1,SWISSW!$J:$J,MATCHUP!$A26,SWISSW!$F:$F,"Lost"))/(COUNTIFS(SWISSW!$I:$I,MATCHUP!$A26,SWISSW!$J:$J,MATCHUP!CM$1)-COUNTIFS(SWISSW!$I:$I,MATCHUP!$A26,SWISSW!$J:$J,MATCHUP!CM$1,SWISSW!$F:$F,"Draw")+COUNTIFS(SWISSW!$I:$I,MATCHUP!CM$1,SWISSW!$J:$J,MATCHUP!$A26)-COUNTIFS(SWISSW!$I:$I,MATCHUP!CM$1,SWISSW!$J:$J,MATCHUP!$A26,SWISSW!$F:$F,"Draw")),"-")</f>
        <v>-</v>
      </c>
      <c r="CN26" s="5" t="str">
        <f ca="1">IFERROR((COUNTIFS(SWISSW!$I:$I,MATCHUP!$A26,SWISSW!$J:$J,MATCHUP!CN$1,SWISSW!$F:$F,"Won")+COUNTIFS(SWISSW!$I:$I,MATCHUP!CN$1,SWISSW!$J:$J,MATCHUP!$A26,SWISSW!$F:$F,"Lost"))/(COUNTIFS(SWISSW!$I:$I,MATCHUP!$A26,SWISSW!$J:$J,MATCHUP!CN$1)-COUNTIFS(SWISSW!$I:$I,MATCHUP!$A26,SWISSW!$J:$J,MATCHUP!CN$1,SWISSW!$F:$F,"Draw")+COUNTIFS(SWISSW!$I:$I,MATCHUP!CN$1,SWISSW!$J:$J,MATCHUP!$A26)-COUNTIFS(SWISSW!$I:$I,MATCHUP!CN$1,SWISSW!$J:$J,MATCHUP!$A26,SWISSW!$F:$F,"Draw")),"-")</f>
        <v>-</v>
      </c>
      <c r="CO26" s="5" t="str">
        <f ca="1">IFERROR((COUNTIFS(SWISSW!$I:$I,MATCHUP!$A26,SWISSW!$J:$J,MATCHUP!CO$1,SWISSW!$F:$F,"Won")+COUNTIFS(SWISSW!$I:$I,MATCHUP!CO$1,SWISSW!$J:$J,MATCHUP!$A26,SWISSW!$F:$F,"Lost"))/(COUNTIFS(SWISSW!$I:$I,MATCHUP!$A26,SWISSW!$J:$J,MATCHUP!CO$1)-COUNTIFS(SWISSW!$I:$I,MATCHUP!$A26,SWISSW!$J:$J,MATCHUP!CO$1,SWISSW!$F:$F,"Draw")+COUNTIFS(SWISSW!$I:$I,MATCHUP!CO$1,SWISSW!$J:$J,MATCHUP!$A26)-COUNTIFS(SWISSW!$I:$I,MATCHUP!CO$1,SWISSW!$J:$J,MATCHUP!$A26,SWISSW!$F:$F,"Draw")),"-")</f>
        <v>-</v>
      </c>
      <c r="CP26" s="5" t="str">
        <f ca="1">IFERROR((COUNTIFS(SWISSW!$I:$I,MATCHUP!$A26,SWISSW!$J:$J,MATCHUP!CP$1,SWISSW!$F:$F,"Won")+COUNTIFS(SWISSW!$I:$I,MATCHUP!CP$1,SWISSW!$J:$J,MATCHUP!$A26,SWISSW!$F:$F,"Lost"))/(COUNTIFS(SWISSW!$I:$I,MATCHUP!$A26,SWISSW!$J:$J,MATCHUP!CP$1)-COUNTIFS(SWISSW!$I:$I,MATCHUP!$A26,SWISSW!$J:$J,MATCHUP!CP$1,SWISSW!$F:$F,"Draw")+COUNTIFS(SWISSW!$I:$I,MATCHUP!CP$1,SWISSW!$J:$J,MATCHUP!$A26)-COUNTIFS(SWISSW!$I:$I,MATCHUP!CP$1,SWISSW!$J:$J,MATCHUP!$A26,SWISSW!$F:$F,"Draw")),"-")</f>
        <v>-</v>
      </c>
      <c r="CQ26" s="5" t="str">
        <f ca="1">IFERROR((COUNTIFS(SWISSW!$I:$I,MATCHUP!$A26,SWISSW!$J:$J,MATCHUP!CQ$1,SWISSW!$F:$F,"Won")+COUNTIFS(SWISSW!$I:$I,MATCHUP!CQ$1,SWISSW!$J:$J,MATCHUP!$A26,SWISSW!$F:$F,"Lost"))/(COUNTIFS(SWISSW!$I:$I,MATCHUP!$A26,SWISSW!$J:$J,MATCHUP!CQ$1)-COUNTIFS(SWISSW!$I:$I,MATCHUP!$A26,SWISSW!$J:$J,MATCHUP!CQ$1,SWISSW!$F:$F,"Draw")+COUNTIFS(SWISSW!$I:$I,MATCHUP!CQ$1,SWISSW!$J:$J,MATCHUP!$A26)-COUNTIFS(SWISSW!$I:$I,MATCHUP!CQ$1,SWISSW!$J:$J,MATCHUP!$A26,SWISSW!$F:$F,"Draw")),"-")</f>
        <v>-</v>
      </c>
      <c r="CR26" s="5" t="str">
        <f ca="1">IFERROR((COUNTIFS(SWISSW!$I:$I,MATCHUP!$A26,SWISSW!$J:$J,MATCHUP!CR$1,SWISSW!$F:$F,"Won")+COUNTIFS(SWISSW!$I:$I,MATCHUP!CR$1,SWISSW!$J:$J,MATCHUP!$A26,SWISSW!$F:$F,"Lost"))/(COUNTIFS(SWISSW!$I:$I,MATCHUP!$A26,SWISSW!$J:$J,MATCHUP!CR$1)-COUNTIFS(SWISSW!$I:$I,MATCHUP!$A26,SWISSW!$J:$J,MATCHUP!CR$1,SWISSW!$F:$F,"Draw")+COUNTIFS(SWISSW!$I:$I,MATCHUP!CR$1,SWISSW!$J:$J,MATCHUP!$A26)-COUNTIFS(SWISSW!$I:$I,MATCHUP!CR$1,SWISSW!$J:$J,MATCHUP!$A26,SWISSW!$F:$F,"Draw")),"-")</f>
        <v>-</v>
      </c>
      <c r="CS26" s="5" t="str">
        <f ca="1">IFERROR((COUNTIFS(SWISSW!$I:$I,MATCHUP!$A26,SWISSW!$J:$J,MATCHUP!CS$1,SWISSW!$F:$F,"Won")+COUNTIFS(SWISSW!$I:$I,MATCHUP!CS$1,SWISSW!$J:$J,MATCHUP!$A26,SWISSW!$F:$F,"Lost"))/(COUNTIFS(SWISSW!$I:$I,MATCHUP!$A26,SWISSW!$J:$J,MATCHUP!CS$1)-COUNTIFS(SWISSW!$I:$I,MATCHUP!$A26,SWISSW!$J:$J,MATCHUP!CS$1,SWISSW!$F:$F,"Draw")+COUNTIFS(SWISSW!$I:$I,MATCHUP!CS$1,SWISSW!$J:$J,MATCHUP!$A26)-COUNTIFS(SWISSW!$I:$I,MATCHUP!CS$1,SWISSW!$J:$J,MATCHUP!$A26,SWISSW!$F:$F,"Draw")),"-")</f>
        <v>-</v>
      </c>
      <c r="CT26" s="5" t="str">
        <f ca="1">IFERROR((COUNTIFS(SWISSW!$I:$I,MATCHUP!$A26,SWISSW!$J:$J,MATCHUP!CT$1,SWISSW!$F:$F,"Won")+COUNTIFS(SWISSW!$I:$I,MATCHUP!CT$1,SWISSW!$J:$J,MATCHUP!$A26,SWISSW!$F:$F,"Lost"))/(COUNTIFS(SWISSW!$I:$I,MATCHUP!$A26,SWISSW!$J:$J,MATCHUP!CT$1)-COUNTIFS(SWISSW!$I:$I,MATCHUP!$A26,SWISSW!$J:$J,MATCHUP!CT$1,SWISSW!$F:$F,"Draw")+COUNTIFS(SWISSW!$I:$I,MATCHUP!CT$1,SWISSW!$J:$J,MATCHUP!$A26)-COUNTIFS(SWISSW!$I:$I,MATCHUP!CT$1,SWISSW!$J:$J,MATCHUP!$A26,SWISSW!$F:$F,"Draw")),"-")</f>
        <v>-</v>
      </c>
      <c r="CU26" s="5" t="str">
        <f ca="1">IFERROR((COUNTIFS(SWISSW!$I:$I,MATCHUP!$A26,SWISSW!$J:$J,MATCHUP!CU$1,SWISSW!$F:$F,"Won")+COUNTIFS(SWISSW!$I:$I,MATCHUP!CU$1,SWISSW!$J:$J,MATCHUP!$A26,SWISSW!$F:$F,"Lost"))/(COUNTIFS(SWISSW!$I:$I,MATCHUP!$A26,SWISSW!$J:$J,MATCHUP!CU$1)-COUNTIFS(SWISSW!$I:$I,MATCHUP!$A26,SWISSW!$J:$J,MATCHUP!CU$1,SWISSW!$F:$F,"Draw")+COUNTIFS(SWISSW!$I:$I,MATCHUP!CU$1,SWISSW!$J:$J,MATCHUP!$A26)-COUNTIFS(SWISSW!$I:$I,MATCHUP!CU$1,SWISSW!$J:$J,MATCHUP!$A26,SWISSW!$F:$F,"Draw")),"-")</f>
        <v>-</v>
      </c>
      <c r="CV26" s="5" t="str">
        <f ca="1">IFERROR((COUNTIFS(SWISSW!$I:$I,MATCHUP!$A26,SWISSW!$J:$J,MATCHUP!CV$1,SWISSW!$F:$F,"Won")+COUNTIFS(SWISSW!$I:$I,MATCHUP!CV$1,SWISSW!$J:$J,MATCHUP!$A26,SWISSW!$F:$F,"Lost"))/(COUNTIFS(SWISSW!$I:$I,MATCHUP!$A26,SWISSW!$J:$J,MATCHUP!CV$1)-COUNTIFS(SWISSW!$I:$I,MATCHUP!$A26,SWISSW!$J:$J,MATCHUP!CV$1,SWISSW!$F:$F,"Draw")+COUNTIFS(SWISSW!$I:$I,MATCHUP!CV$1,SWISSW!$J:$J,MATCHUP!$A26)-COUNTIFS(SWISSW!$I:$I,MATCHUP!CV$1,SWISSW!$J:$J,MATCHUP!$A26,SWISSW!$F:$F,"Draw")),"-")</f>
        <v>-</v>
      </c>
    </row>
    <row r="27" spans="1:100" ht="55" customHeight="1" x14ac:dyDescent="0.3">
      <c r="A27" s="3" t="str" cm="1">
        <f t="array" aca="1" ref="A27" ca="1">INDIRECT(ADDRESS(ROW(),1,,1,"METABREAK"))</f>
        <v>Gruul Ponza</v>
      </c>
      <c r="B27" s="5">
        <f ca="1">IFERROR((COUNTIFS(SWISSW!$I:$I,MATCHUP!$A27,SWISSW!$J:$J,MATCHUP!B$1,SWISSW!$F:$F,"Won")+COUNTIFS(SWISSW!$I:$I,MATCHUP!B$1,SWISSW!$J:$J,MATCHUP!$A27,SWISSW!$F:$F,"Lost"))/(COUNTIFS(SWISSW!$I:$I,MATCHUP!$A27,SWISSW!$J:$J,MATCHUP!B$1)-COUNTIFS(SWISSW!$I:$I,MATCHUP!$A27,SWISSW!$J:$J,MATCHUP!B$1,SWISSW!$F:$F,"Draw")+COUNTIFS(SWISSW!$I:$I,MATCHUP!B$1,SWISSW!$J:$J,MATCHUP!$A27)-COUNTIFS(SWISSW!$I:$I,MATCHUP!B$1,SWISSW!$J:$J,MATCHUP!$A27,SWISSW!$F:$F,"Draw")),"-")</f>
        <v>0.33333333333333331</v>
      </c>
      <c r="C27" s="5">
        <f ca="1">IFERROR((COUNTIFS(SWISSW!$I:$I,MATCHUP!$A27,SWISSW!$J:$J,MATCHUP!C$1,SWISSW!$F:$F,"Won")+COUNTIFS(SWISSW!$I:$I,MATCHUP!C$1,SWISSW!$J:$J,MATCHUP!$A27,SWISSW!$F:$F,"Lost"))/(COUNTIFS(SWISSW!$I:$I,MATCHUP!$A27,SWISSW!$J:$J,MATCHUP!C$1)-COUNTIFS(SWISSW!$I:$I,MATCHUP!$A27,SWISSW!$J:$J,MATCHUP!C$1,SWISSW!$F:$F,"Draw")+COUNTIFS(SWISSW!$I:$I,MATCHUP!C$1,SWISSW!$J:$J,MATCHUP!$A27)-COUNTIFS(SWISSW!$I:$I,MATCHUP!C$1,SWISSW!$J:$J,MATCHUP!$A27,SWISSW!$F:$F,"Draw")),"-")</f>
        <v>0.25</v>
      </c>
      <c r="D27" s="5">
        <f ca="1">IFERROR((COUNTIFS(SWISSW!$I:$I,MATCHUP!$A27,SWISSW!$J:$J,MATCHUP!D$1,SWISSW!$F:$F,"Won")+COUNTIFS(SWISSW!$I:$I,MATCHUP!D$1,SWISSW!$J:$J,MATCHUP!$A27,SWISSW!$F:$F,"Lost"))/(COUNTIFS(SWISSW!$I:$I,MATCHUP!$A27,SWISSW!$J:$J,MATCHUP!D$1)-COUNTIFS(SWISSW!$I:$I,MATCHUP!$A27,SWISSW!$J:$J,MATCHUP!D$1,SWISSW!$F:$F,"Draw")+COUNTIFS(SWISSW!$I:$I,MATCHUP!D$1,SWISSW!$J:$J,MATCHUP!$A27)-COUNTIFS(SWISSW!$I:$I,MATCHUP!D$1,SWISSW!$J:$J,MATCHUP!$A27,SWISSW!$F:$F,"Draw")),"-")</f>
        <v>0.75</v>
      </c>
      <c r="E27" s="5">
        <f ca="1">IFERROR((COUNTIFS(SWISSW!$I:$I,MATCHUP!$A27,SWISSW!$J:$J,MATCHUP!E$1,SWISSW!$F:$F,"Won")+COUNTIFS(SWISSW!$I:$I,MATCHUP!E$1,SWISSW!$J:$J,MATCHUP!$A27,SWISSW!$F:$F,"Lost"))/(COUNTIFS(SWISSW!$I:$I,MATCHUP!$A27,SWISSW!$J:$J,MATCHUP!E$1)-COUNTIFS(SWISSW!$I:$I,MATCHUP!$A27,SWISSW!$J:$J,MATCHUP!E$1,SWISSW!$F:$F,"Draw")+COUNTIFS(SWISSW!$I:$I,MATCHUP!E$1,SWISSW!$J:$J,MATCHUP!$A27)-COUNTIFS(SWISSW!$I:$I,MATCHUP!E$1,SWISSW!$J:$J,MATCHUP!$A27,SWISSW!$F:$F,"Draw")),"-")</f>
        <v>0.66666666666666663</v>
      </c>
      <c r="F27" s="5">
        <f ca="1">IFERROR((COUNTIFS(SWISSW!$I:$I,MATCHUP!$A27,SWISSW!$J:$J,MATCHUP!F$1,SWISSW!$F:$F,"Won")+COUNTIFS(SWISSW!$I:$I,MATCHUP!F$1,SWISSW!$J:$J,MATCHUP!$A27,SWISSW!$F:$F,"Lost"))/(COUNTIFS(SWISSW!$I:$I,MATCHUP!$A27,SWISSW!$J:$J,MATCHUP!F$1)-COUNTIFS(SWISSW!$I:$I,MATCHUP!$A27,SWISSW!$J:$J,MATCHUP!F$1,SWISSW!$F:$F,"Draw")+COUNTIFS(SWISSW!$I:$I,MATCHUP!F$1,SWISSW!$J:$J,MATCHUP!$A27)-COUNTIFS(SWISSW!$I:$I,MATCHUP!F$1,SWISSW!$J:$J,MATCHUP!$A27,SWISSW!$F:$F,"Draw")),"-")</f>
        <v>0</v>
      </c>
      <c r="G27" s="5" t="str">
        <f ca="1">IFERROR((COUNTIFS(SWISSW!$I:$I,MATCHUP!$A27,SWISSW!$J:$J,MATCHUP!G$1,SWISSW!$F:$F,"Won")+COUNTIFS(SWISSW!$I:$I,MATCHUP!G$1,SWISSW!$J:$J,MATCHUP!$A27,SWISSW!$F:$F,"Lost"))/(COUNTIFS(SWISSW!$I:$I,MATCHUP!$A27,SWISSW!$J:$J,MATCHUP!G$1)-COUNTIFS(SWISSW!$I:$I,MATCHUP!$A27,SWISSW!$J:$J,MATCHUP!G$1,SWISSW!$F:$F,"Draw")+COUNTIFS(SWISSW!$I:$I,MATCHUP!G$1,SWISSW!$J:$J,MATCHUP!$A27)-COUNTIFS(SWISSW!$I:$I,MATCHUP!G$1,SWISSW!$J:$J,MATCHUP!$A27,SWISSW!$F:$F,"Draw")),"-")</f>
        <v>-</v>
      </c>
      <c r="H27" s="5">
        <f ca="1">IFERROR((COUNTIFS(SWISSW!$I:$I,MATCHUP!$A27,SWISSW!$J:$J,MATCHUP!H$1,SWISSW!$F:$F,"Won")+COUNTIFS(SWISSW!$I:$I,MATCHUP!H$1,SWISSW!$J:$J,MATCHUP!$A27,SWISSW!$F:$F,"Lost"))/(COUNTIFS(SWISSW!$I:$I,MATCHUP!$A27,SWISSW!$J:$J,MATCHUP!H$1)-COUNTIFS(SWISSW!$I:$I,MATCHUP!$A27,SWISSW!$J:$J,MATCHUP!H$1,SWISSW!$F:$F,"Draw")+COUNTIFS(SWISSW!$I:$I,MATCHUP!H$1,SWISSW!$J:$J,MATCHUP!$A27)-COUNTIFS(SWISSW!$I:$I,MATCHUP!H$1,SWISSW!$J:$J,MATCHUP!$A27,SWISSW!$F:$F,"Draw")),"-")</f>
        <v>0.66666666666666663</v>
      </c>
      <c r="I27" s="5" t="str">
        <f ca="1">IFERROR((COUNTIFS(SWISSW!$I:$I,MATCHUP!$A27,SWISSW!$J:$J,MATCHUP!I$1,SWISSW!$F:$F,"Won")+COUNTIFS(SWISSW!$I:$I,MATCHUP!I$1,SWISSW!$J:$J,MATCHUP!$A27,SWISSW!$F:$F,"Lost"))/(COUNTIFS(SWISSW!$I:$I,MATCHUP!$A27,SWISSW!$J:$J,MATCHUP!I$1)-COUNTIFS(SWISSW!$I:$I,MATCHUP!$A27,SWISSW!$J:$J,MATCHUP!I$1,SWISSW!$F:$F,"Draw")+COUNTIFS(SWISSW!$I:$I,MATCHUP!I$1,SWISSW!$J:$J,MATCHUP!$A27)-COUNTIFS(SWISSW!$I:$I,MATCHUP!I$1,SWISSW!$J:$J,MATCHUP!$A27,SWISSW!$F:$F,"Draw")),"-")</f>
        <v>-</v>
      </c>
      <c r="J27" s="5">
        <f ca="1">IFERROR((COUNTIFS(SWISSW!$I:$I,MATCHUP!$A27,SWISSW!$J:$J,MATCHUP!J$1,SWISSW!$F:$F,"Won")+COUNTIFS(SWISSW!$I:$I,MATCHUP!J$1,SWISSW!$J:$J,MATCHUP!$A27,SWISSW!$F:$F,"Lost"))/(COUNTIFS(SWISSW!$I:$I,MATCHUP!$A27,SWISSW!$J:$J,MATCHUP!J$1)-COUNTIFS(SWISSW!$I:$I,MATCHUP!$A27,SWISSW!$J:$J,MATCHUP!J$1,SWISSW!$F:$F,"Draw")+COUNTIFS(SWISSW!$I:$I,MATCHUP!J$1,SWISSW!$J:$J,MATCHUP!$A27)-COUNTIFS(SWISSW!$I:$I,MATCHUP!J$1,SWISSW!$J:$J,MATCHUP!$A27,SWISSW!$F:$F,"Draw")),"-")</f>
        <v>0.33333333333333331</v>
      </c>
      <c r="K27" s="5">
        <f ca="1">IFERROR((COUNTIFS(SWISSW!$I:$I,MATCHUP!$A27,SWISSW!$J:$J,MATCHUP!K$1,SWISSW!$F:$F,"Won")+COUNTIFS(SWISSW!$I:$I,MATCHUP!K$1,SWISSW!$J:$J,MATCHUP!$A27,SWISSW!$F:$F,"Lost"))/(COUNTIFS(SWISSW!$I:$I,MATCHUP!$A27,SWISSW!$J:$J,MATCHUP!K$1)-COUNTIFS(SWISSW!$I:$I,MATCHUP!$A27,SWISSW!$J:$J,MATCHUP!K$1,SWISSW!$F:$F,"Draw")+COUNTIFS(SWISSW!$I:$I,MATCHUP!K$1,SWISSW!$J:$J,MATCHUP!$A27)-COUNTIFS(SWISSW!$I:$I,MATCHUP!K$1,SWISSW!$J:$J,MATCHUP!$A27,SWISSW!$F:$F,"Draw")),"-")</f>
        <v>1</v>
      </c>
      <c r="L27" s="5">
        <f ca="1">IFERROR((COUNTIFS(SWISSW!$I:$I,MATCHUP!$A27,SWISSW!$J:$J,MATCHUP!L$1,SWISSW!$F:$F,"Won")+COUNTIFS(SWISSW!$I:$I,MATCHUP!L$1,SWISSW!$J:$J,MATCHUP!$A27,SWISSW!$F:$F,"Lost"))/(COUNTIFS(SWISSW!$I:$I,MATCHUP!$A27,SWISSW!$J:$J,MATCHUP!L$1)-COUNTIFS(SWISSW!$I:$I,MATCHUP!$A27,SWISSW!$J:$J,MATCHUP!L$1,SWISSW!$F:$F,"Draw")+COUNTIFS(SWISSW!$I:$I,MATCHUP!L$1,SWISSW!$J:$J,MATCHUP!$A27)-COUNTIFS(SWISSW!$I:$I,MATCHUP!L$1,SWISSW!$J:$J,MATCHUP!$A27,SWISSW!$F:$F,"Draw")),"-")</f>
        <v>1</v>
      </c>
      <c r="M27" s="5">
        <f ca="1">IFERROR((COUNTIFS(SWISSW!$I:$I,MATCHUP!$A27,SWISSW!$J:$J,MATCHUP!M$1,SWISSW!$F:$F,"Won")+COUNTIFS(SWISSW!$I:$I,MATCHUP!M$1,SWISSW!$J:$J,MATCHUP!$A27,SWISSW!$F:$F,"Lost"))/(COUNTIFS(SWISSW!$I:$I,MATCHUP!$A27,SWISSW!$J:$J,MATCHUP!M$1)-COUNTIFS(SWISSW!$I:$I,MATCHUP!$A27,SWISSW!$J:$J,MATCHUP!M$1,SWISSW!$F:$F,"Draw")+COUNTIFS(SWISSW!$I:$I,MATCHUP!M$1,SWISSW!$J:$J,MATCHUP!$A27)-COUNTIFS(SWISSW!$I:$I,MATCHUP!M$1,SWISSW!$J:$J,MATCHUP!$A27,SWISSW!$F:$F,"Draw")),"-")</f>
        <v>0.5</v>
      </c>
      <c r="N27" s="5">
        <f ca="1">IFERROR((COUNTIFS(SWISSW!$I:$I,MATCHUP!$A27,SWISSW!$J:$J,MATCHUP!N$1,SWISSW!$F:$F,"Won")+COUNTIFS(SWISSW!$I:$I,MATCHUP!N$1,SWISSW!$J:$J,MATCHUP!$A27,SWISSW!$F:$F,"Lost"))/(COUNTIFS(SWISSW!$I:$I,MATCHUP!$A27,SWISSW!$J:$J,MATCHUP!N$1)-COUNTIFS(SWISSW!$I:$I,MATCHUP!$A27,SWISSW!$J:$J,MATCHUP!N$1,SWISSW!$F:$F,"Draw")+COUNTIFS(SWISSW!$I:$I,MATCHUP!N$1,SWISSW!$J:$J,MATCHUP!$A27)-COUNTIFS(SWISSW!$I:$I,MATCHUP!N$1,SWISSW!$J:$J,MATCHUP!$A27,SWISSW!$F:$F,"Draw")),"-")</f>
        <v>0</v>
      </c>
      <c r="O27" s="5">
        <f ca="1">IFERROR((COUNTIFS(SWISSW!$I:$I,MATCHUP!$A27,SWISSW!$J:$J,MATCHUP!O$1,SWISSW!$F:$F,"Won")+COUNTIFS(SWISSW!$I:$I,MATCHUP!O$1,SWISSW!$J:$J,MATCHUP!$A27,SWISSW!$F:$F,"Lost"))/(COUNTIFS(SWISSW!$I:$I,MATCHUP!$A27,SWISSW!$J:$J,MATCHUP!O$1)-COUNTIFS(SWISSW!$I:$I,MATCHUP!$A27,SWISSW!$J:$J,MATCHUP!O$1,SWISSW!$F:$F,"Draw")+COUNTIFS(SWISSW!$I:$I,MATCHUP!O$1,SWISSW!$J:$J,MATCHUP!$A27)-COUNTIFS(SWISSW!$I:$I,MATCHUP!O$1,SWISSW!$J:$J,MATCHUP!$A27,SWISSW!$F:$F,"Draw")),"-")</f>
        <v>1</v>
      </c>
      <c r="P27" s="5" t="str">
        <f ca="1">IFERROR((COUNTIFS(SWISSW!$I:$I,MATCHUP!$A27,SWISSW!$J:$J,MATCHUP!P$1,SWISSW!$F:$F,"Won")+COUNTIFS(SWISSW!$I:$I,MATCHUP!P$1,SWISSW!$J:$J,MATCHUP!$A27,SWISSW!$F:$F,"Lost"))/(COUNTIFS(SWISSW!$I:$I,MATCHUP!$A27,SWISSW!$J:$J,MATCHUP!P$1)-COUNTIFS(SWISSW!$I:$I,MATCHUP!$A27,SWISSW!$J:$J,MATCHUP!P$1,SWISSW!$F:$F,"Draw")+COUNTIFS(SWISSW!$I:$I,MATCHUP!P$1,SWISSW!$J:$J,MATCHUP!$A27)-COUNTIFS(SWISSW!$I:$I,MATCHUP!P$1,SWISSW!$J:$J,MATCHUP!$A27,SWISSW!$F:$F,"Draw")),"-")</f>
        <v>-</v>
      </c>
      <c r="Q27" s="5" t="str">
        <f ca="1">IFERROR((COUNTIFS(SWISSW!$I:$I,MATCHUP!$A27,SWISSW!$J:$J,MATCHUP!Q$1,SWISSW!$F:$F,"Won")+COUNTIFS(SWISSW!$I:$I,MATCHUP!Q$1,SWISSW!$J:$J,MATCHUP!$A27,SWISSW!$F:$F,"Lost"))/(COUNTIFS(SWISSW!$I:$I,MATCHUP!$A27,SWISSW!$J:$J,MATCHUP!Q$1)-COUNTIFS(SWISSW!$I:$I,MATCHUP!$A27,SWISSW!$J:$J,MATCHUP!Q$1,SWISSW!$F:$F,"Draw")+COUNTIFS(SWISSW!$I:$I,MATCHUP!Q$1,SWISSW!$J:$J,MATCHUP!$A27)-COUNTIFS(SWISSW!$I:$I,MATCHUP!Q$1,SWISSW!$J:$J,MATCHUP!$A27,SWISSW!$F:$F,"Draw")),"-")</f>
        <v>-</v>
      </c>
      <c r="R27" s="5" t="str">
        <f ca="1">IFERROR((COUNTIFS(SWISSW!$I:$I,MATCHUP!$A27,SWISSW!$J:$J,MATCHUP!R$1,SWISSW!$F:$F,"Won")+COUNTIFS(SWISSW!$I:$I,MATCHUP!R$1,SWISSW!$J:$J,MATCHUP!$A27,SWISSW!$F:$F,"Lost"))/(COUNTIFS(SWISSW!$I:$I,MATCHUP!$A27,SWISSW!$J:$J,MATCHUP!R$1)-COUNTIFS(SWISSW!$I:$I,MATCHUP!$A27,SWISSW!$J:$J,MATCHUP!R$1,SWISSW!$F:$F,"Draw")+COUNTIFS(SWISSW!$I:$I,MATCHUP!R$1,SWISSW!$J:$J,MATCHUP!$A27)-COUNTIFS(SWISSW!$I:$I,MATCHUP!R$1,SWISSW!$J:$J,MATCHUP!$A27,SWISSW!$F:$F,"Draw")),"-")</f>
        <v>-</v>
      </c>
      <c r="S27" s="5">
        <f ca="1">IFERROR((COUNTIFS(SWISSW!$I:$I,MATCHUP!$A27,SWISSW!$J:$J,MATCHUP!S$1,SWISSW!$F:$F,"Won")+COUNTIFS(SWISSW!$I:$I,MATCHUP!S$1,SWISSW!$J:$J,MATCHUP!$A27,SWISSW!$F:$F,"Lost"))/(COUNTIFS(SWISSW!$I:$I,MATCHUP!$A27,SWISSW!$J:$J,MATCHUP!S$1)-COUNTIFS(SWISSW!$I:$I,MATCHUP!$A27,SWISSW!$J:$J,MATCHUP!S$1,SWISSW!$F:$F,"Draw")+COUNTIFS(SWISSW!$I:$I,MATCHUP!S$1,SWISSW!$J:$J,MATCHUP!$A27)-COUNTIFS(SWISSW!$I:$I,MATCHUP!S$1,SWISSW!$J:$J,MATCHUP!$A27,SWISSW!$F:$F,"Draw")),"-")</f>
        <v>0</v>
      </c>
      <c r="T27" s="5" t="str">
        <f ca="1">IFERROR((COUNTIFS(SWISSW!$I:$I,MATCHUP!$A27,SWISSW!$J:$J,MATCHUP!T$1,SWISSW!$F:$F,"Won")+COUNTIFS(SWISSW!$I:$I,MATCHUP!T$1,SWISSW!$J:$J,MATCHUP!$A27,SWISSW!$F:$F,"Lost"))/(COUNTIFS(SWISSW!$I:$I,MATCHUP!$A27,SWISSW!$J:$J,MATCHUP!T$1)-COUNTIFS(SWISSW!$I:$I,MATCHUP!$A27,SWISSW!$J:$J,MATCHUP!T$1,SWISSW!$F:$F,"Draw")+COUNTIFS(SWISSW!$I:$I,MATCHUP!T$1,SWISSW!$J:$J,MATCHUP!$A27)-COUNTIFS(SWISSW!$I:$I,MATCHUP!T$1,SWISSW!$J:$J,MATCHUP!$A27,SWISSW!$F:$F,"Draw")),"-")</f>
        <v>-</v>
      </c>
      <c r="U27" s="5">
        <f ca="1">IFERROR((COUNTIFS(SWISSW!$I:$I,MATCHUP!$A27,SWISSW!$J:$J,MATCHUP!U$1,SWISSW!$F:$F,"Won")+COUNTIFS(SWISSW!$I:$I,MATCHUP!U$1,SWISSW!$J:$J,MATCHUP!$A27,SWISSW!$F:$F,"Lost"))/(COUNTIFS(SWISSW!$I:$I,MATCHUP!$A27,SWISSW!$J:$J,MATCHUP!U$1)-COUNTIFS(SWISSW!$I:$I,MATCHUP!$A27,SWISSW!$J:$J,MATCHUP!U$1,SWISSW!$F:$F,"Draw")+COUNTIFS(SWISSW!$I:$I,MATCHUP!U$1,SWISSW!$J:$J,MATCHUP!$A27)-COUNTIFS(SWISSW!$I:$I,MATCHUP!U$1,SWISSW!$J:$J,MATCHUP!$A27,SWISSW!$F:$F,"Draw")),"-")</f>
        <v>1</v>
      </c>
      <c r="V27" s="5">
        <f ca="1">IFERROR((COUNTIFS(SWISSW!$I:$I,MATCHUP!$A27,SWISSW!$J:$J,MATCHUP!V$1,SWISSW!$F:$F,"Won")+COUNTIFS(SWISSW!$I:$I,MATCHUP!V$1,SWISSW!$J:$J,MATCHUP!$A27,SWISSW!$F:$F,"Lost"))/(COUNTIFS(SWISSW!$I:$I,MATCHUP!$A27,SWISSW!$J:$J,MATCHUP!V$1)-COUNTIFS(SWISSW!$I:$I,MATCHUP!$A27,SWISSW!$J:$J,MATCHUP!V$1,SWISSW!$F:$F,"Draw")+COUNTIFS(SWISSW!$I:$I,MATCHUP!V$1,SWISSW!$J:$J,MATCHUP!$A27)-COUNTIFS(SWISSW!$I:$I,MATCHUP!V$1,SWISSW!$J:$J,MATCHUP!$A27,SWISSW!$F:$F,"Draw")),"-")</f>
        <v>0</v>
      </c>
      <c r="W27" s="5" t="str">
        <f ca="1">IFERROR((COUNTIFS(SWISSW!$I:$I,MATCHUP!$A27,SWISSW!$J:$J,MATCHUP!W$1,SWISSW!$F:$F,"Won")+COUNTIFS(SWISSW!$I:$I,MATCHUP!W$1,SWISSW!$J:$J,MATCHUP!$A27,SWISSW!$F:$F,"Lost"))/(COUNTIFS(SWISSW!$I:$I,MATCHUP!$A27,SWISSW!$J:$J,MATCHUP!W$1)-COUNTIFS(SWISSW!$I:$I,MATCHUP!$A27,SWISSW!$J:$J,MATCHUP!W$1,SWISSW!$F:$F,"Draw")+COUNTIFS(SWISSW!$I:$I,MATCHUP!W$1,SWISSW!$J:$J,MATCHUP!$A27)-COUNTIFS(SWISSW!$I:$I,MATCHUP!W$1,SWISSW!$J:$J,MATCHUP!$A27,SWISSW!$F:$F,"Draw")),"-")</f>
        <v>-</v>
      </c>
      <c r="X27" s="5" t="str">
        <f ca="1">IFERROR((COUNTIFS(SWISSW!$I:$I,MATCHUP!$A27,SWISSW!$J:$J,MATCHUP!X$1,SWISSW!$F:$F,"Won")+COUNTIFS(SWISSW!$I:$I,MATCHUP!X$1,SWISSW!$J:$J,MATCHUP!$A27,SWISSW!$F:$F,"Lost"))/(COUNTIFS(SWISSW!$I:$I,MATCHUP!$A27,SWISSW!$J:$J,MATCHUP!X$1)-COUNTIFS(SWISSW!$I:$I,MATCHUP!$A27,SWISSW!$J:$J,MATCHUP!X$1,SWISSW!$F:$F,"Draw")+COUNTIFS(SWISSW!$I:$I,MATCHUP!X$1,SWISSW!$J:$J,MATCHUP!$A27)-COUNTIFS(SWISSW!$I:$I,MATCHUP!X$1,SWISSW!$J:$J,MATCHUP!$A27,SWISSW!$F:$F,"Draw")),"-")</f>
        <v>-</v>
      </c>
      <c r="Y27" s="5">
        <f ca="1">IFERROR((COUNTIFS(SWISSW!$I:$I,MATCHUP!$A27,SWISSW!$J:$J,MATCHUP!Y$1,SWISSW!$F:$F,"Won")+COUNTIFS(SWISSW!$I:$I,MATCHUP!Y$1,SWISSW!$J:$J,MATCHUP!$A27,SWISSW!$F:$F,"Lost"))/(COUNTIFS(SWISSW!$I:$I,MATCHUP!$A27,SWISSW!$J:$J,MATCHUP!Y$1)-COUNTIFS(SWISSW!$I:$I,MATCHUP!$A27,SWISSW!$J:$J,MATCHUP!Y$1,SWISSW!$F:$F,"Draw")+COUNTIFS(SWISSW!$I:$I,MATCHUP!Y$1,SWISSW!$J:$J,MATCHUP!$A27)-COUNTIFS(SWISSW!$I:$I,MATCHUP!Y$1,SWISSW!$J:$J,MATCHUP!$A27,SWISSW!$F:$F,"Draw")),"-")</f>
        <v>0</v>
      </c>
      <c r="Z27" s="5">
        <f ca="1">IFERROR((COUNTIFS(SWISSW!$I:$I,MATCHUP!$A27,SWISSW!$J:$J,MATCHUP!Z$1,SWISSW!$F:$F,"Won")+COUNTIFS(SWISSW!$I:$I,MATCHUP!Z$1,SWISSW!$J:$J,MATCHUP!$A27,SWISSW!$F:$F,"Lost"))/(COUNTIFS(SWISSW!$I:$I,MATCHUP!$A27,SWISSW!$J:$J,MATCHUP!Z$1)-COUNTIFS(SWISSW!$I:$I,MATCHUP!$A27,SWISSW!$J:$J,MATCHUP!Z$1,SWISSW!$F:$F,"Draw")+COUNTIFS(SWISSW!$I:$I,MATCHUP!Z$1,SWISSW!$J:$J,MATCHUP!$A27)-COUNTIFS(SWISSW!$I:$I,MATCHUP!Z$1,SWISSW!$J:$J,MATCHUP!$A27,SWISSW!$F:$F,"Draw")),"-")</f>
        <v>1</v>
      </c>
      <c r="AA27" s="5" t="str">
        <f ca="1">IFERROR((COUNTIFS(SWISSW!$I:$I,MATCHUP!$A27,SWISSW!$J:$J,MATCHUP!AA$1,SWISSW!$F:$F,"Won")+COUNTIFS(SWISSW!$I:$I,MATCHUP!AA$1,SWISSW!$J:$J,MATCHUP!$A27,SWISSW!$F:$F,"Lost"))/(COUNTIFS(SWISSW!$I:$I,MATCHUP!$A27,SWISSW!$J:$J,MATCHUP!AA$1)-COUNTIFS(SWISSW!$I:$I,MATCHUP!$A27,SWISSW!$J:$J,MATCHUP!AA$1,SWISSW!$F:$F,"Draw")+COUNTIFS(SWISSW!$I:$I,MATCHUP!AA$1,SWISSW!$J:$J,MATCHUP!$A27)-COUNTIFS(SWISSW!$I:$I,MATCHUP!AA$1,SWISSW!$J:$J,MATCHUP!$A27,SWISSW!$F:$F,"Draw")),"-")</f>
        <v>-</v>
      </c>
      <c r="AB27" s="5" t="str">
        <f ca="1">IFERROR((COUNTIFS(SWISSW!$I:$I,MATCHUP!$A27,SWISSW!$J:$J,MATCHUP!AB$1,SWISSW!$F:$F,"Won")+COUNTIFS(SWISSW!$I:$I,MATCHUP!AB$1,SWISSW!$J:$J,MATCHUP!$A27,SWISSW!$F:$F,"Lost"))/(COUNTIFS(SWISSW!$I:$I,MATCHUP!$A27,SWISSW!$J:$J,MATCHUP!AB$1)-COUNTIFS(SWISSW!$I:$I,MATCHUP!$A27,SWISSW!$J:$J,MATCHUP!AB$1,SWISSW!$F:$F,"Draw")+COUNTIFS(SWISSW!$I:$I,MATCHUP!AB$1,SWISSW!$J:$J,MATCHUP!$A27)-COUNTIFS(SWISSW!$I:$I,MATCHUP!AB$1,SWISSW!$J:$J,MATCHUP!$A27,SWISSW!$F:$F,"Draw")),"-")</f>
        <v>-</v>
      </c>
      <c r="AC27" s="5">
        <f ca="1">IFERROR((COUNTIFS(SWISSW!$I:$I,MATCHUP!$A27,SWISSW!$J:$J,MATCHUP!AC$1,SWISSW!$F:$F,"Won")+COUNTIFS(SWISSW!$I:$I,MATCHUP!AC$1,SWISSW!$J:$J,MATCHUP!$A27,SWISSW!$F:$F,"Lost"))/(COUNTIFS(SWISSW!$I:$I,MATCHUP!$A27,SWISSW!$J:$J,MATCHUP!AC$1)-COUNTIFS(SWISSW!$I:$I,MATCHUP!$A27,SWISSW!$J:$J,MATCHUP!AC$1,SWISSW!$F:$F,"Draw")+COUNTIFS(SWISSW!$I:$I,MATCHUP!AC$1,SWISSW!$J:$J,MATCHUP!$A27)-COUNTIFS(SWISSW!$I:$I,MATCHUP!AC$1,SWISSW!$J:$J,MATCHUP!$A27,SWISSW!$F:$F,"Draw")),"-")</f>
        <v>1</v>
      </c>
      <c r="AD27" s="5" t="str">
        <f ca="1">IFERROR((COUNTIFS(SWISSW!$I:$I,MATCHUP!$A27,SWISSW!$J:$J,MATCHUP!AD$1,SWISSW!$F:$F,"Won")+COUNTIFS(SWISSW!$I:$I,MATCHUP!AD$1,SWISSW!$J:$J,MATCHUP!$A27,SWISSW!$F:$F,"Lost"))/(COUNTIFS(SWISSW!$I:$I,MATCHUP!$A27,SWISSW!$J:$J,MATCHUP!AD$1)-COUNTIFS(SWISSW!$I:$I,MATCHUP!$A27,SWISSW!$J:$J,MATCHUP!AD$1,SWISSW!$F:$F,"Draw")+COUNTIFS(SWISSW!$I:$I,MATCHUP!AD$1,SWISSW!$J:$J,MATCHUP!$A27)-COUNTIFS(SWISSW!$I:$I,MATCHUP!AD$1,SWISSW!$J:$J,MATCHUP!$A27,SWISSW!$F:$F,"Draw")),"-")</f>
        <v>-</v>
      </c>
      <c r="AE27" s="5">
        <f ca="1">IFERROR((COUNTIFS(SWISSW!$I:$I,MATCHUP!$A27,SWISSW!$J:$J,MATCHUP!AE$1,SWISSW!$F:$F,"Won")+COUNTIFS(SWISSW!$I:$I,MATCHUP!AE$1,SWISSW!$J:$J,MATCHUP!$A27,SWISSW!$F:$F,"Lost"))/(COUNTIFS(SWISSW!$I:$I,MATCHUP!$A27,SWISSW!$J:$J,MATCHUP!AE$1)-COUNTIFS(SWISSW!$I:$I,MATCHUP!$A27,SWISSW!$J:$J,MATCHUP!AE$1,SWISSW!$F:$F,"Draw")+COUNTIFS(SWISSW!$I:$I,MATCHUP!AE$1,SWISSW!$J:$J,MATCHUP!$A27)-COUNTIFS(SWISSW!$I:$I,MATCHUP!AE$1,SWISSW!$J:$J,MATCHUP!$A27,SWISSW!$F:$F,"Draw")),"-")</f>
        <v>1</v>
      </c>
      <c r="AF27" s="5" t="str">
        <f ca="1">IFERROR((COUNTIFS(SWISSW!$I:$I,MATCHUP!$A27,SWISSW!$J:$J,MATCHUP!AF$1,SWISSW!$F:$F,"Won")+COUNTIFS(SWISSW!$I:$I,MATCHUP!AF$1,SWISSW!$J:$J,MATCHUP!$A27,SWISSW!$F:$F,"Lost"))/(COUNTIFS(SWISSW!$I:$I,MATCHUP!$A27,SWISSW!$J:$J,MATCHUP!AF$1)-COUNTIFS(SWISSW!$I:$I,MATCHUP!$A27,SWISSW!$J:$J,MATCHUP!AF$1,SWISSW!$F:$F,"Draw")+COUNTIFS(SWISSW!$I:$I,MATCHUP!AF$1,SWISSW!$J:$J,MATCHUP!$A27)-COUNTIFS(SWISSW!$I:$I,MATCHUP!AF$1,SWISSW!$J:$J,MATCHUP!$A27,SWISSW!$F:$F,"Draw")),"-")</f>
        <v>-</v>
      </c>
      <c r="AG27" s="5" t="str">
        <f ca="1">IFERROR((COUNTIFS(SWISSW!$I:$I,MATCHUP!$A27,SWISSW!$J:$J,MATCHUP!AG$1,SWISSW!$F:$F,"Won")+COUNTIFS(SWISSW!$I:$I,MATCHUP!AG$1,SWISSW!$J:$J,MATCHUP!$A27,SWISSW!$F:$F,"Lost"))/(COUNTIFS(SWISSW!$I:$I,MATCHUP!$A27,SWISSW!$J:$J,MATCHUP!AG$1)-COUNTIFS(SWISSW!$I:$I,MATCHUP!$A27,SWISSW!$J:$J,MATCHUP!AG$1,SWISSW!$F:$F,"Draw")+COUNTIFS(SWISSW!$I:$I,MATCHUP!AG$1,SWISSW!$J:$J,MATCHUP!$A27)-COUNTIFS(SWISSW!$I:$I,MATCHUP!AG$1,SWISSW!$J:$J,MATCHUP!$A27,SWISSW!$F:$F,"Draw")),"-")</f>
        <v>-</v>
      </c>
      <c r="AH27" s="5" t="str">
        <f ca="1">IFERROR((COUNTIFS(SWISSW!$I:$I,MATCHUP!$A27,SWISSW!$J:$J,MATCHUP!AH$1,SWISSW!$F:$F,"Won")+COUNTIFS(SWISSW!$I:$I,MATCHUP!AH$1,SWISSW!$J:$J,MATCHUP!$A27,SWISSW!$F:$F,"Lost"))/(COUNTIFS(SWISSW!$I:$I,MATCHUP!$A27,SWISSW!$J:$J,MATCHUP!AH$1)-COUNTIFS(SWISSW!$I:$I,MATCHUP!$A27,SWISSW!$J:$J,MATCHUP!AH$1,SWISSW!$F:$F,"Draw")+COUNTIFS(SWISSW!$I:$I,MATCHUP!AH$1,SWISSW!$J:$J,MATCHUP!$A27)-COUNTIFS(SWISSW!$I:$I,MATCHUP!AH$1,SWISSW!$J:$J,MATCHUP!$A27,SWISSW!$F:$F,"Draw")),"-")</f>
        <v>-</v>
      </c>
      <c r="AI27" s="5" t="str">
        <f ca="1">IFERROR((COUNTIFS(SWISSW!$I:$I,MATCHUP!$A27,SWISSW!$J:$J,MATCHUP!AI$1,SWISSW!$F:$F,"Won")+COUNTIFS(SWISSW!$I:$I,MATCHUP!AI$1,SWISSW!$J:$J,MATCHUP!$A27,SWISSW!$F:$F,"Lost"))/(COUNTIFS(SWISSW!$I:$I,MATCHUP!$A27,SWISSW!$J:$J,MATCHUP!AI$1)-COUNTIFS(SWISSW!$I:$I,MATCHUP!$A27,SWISSW!$J:$J,MATCHUP!AI$1,SWISSW!$F:$F,"Draw")+COUNTIFS(SWISSW!$I:$I,MATCHUP!AI$1,SWISSW!$J:$J,MATCHUP!$A27)-COUNTIFS(SWISSW!$I:$I,MATCHUP!AI$1,SWISSW!$J:$J,MATCHUP!$A27,SWISSW!$F:$F,"Draw")),"-")</f>
        <v>-</v>
      </c>
      <c r="AJ27" s="5" t="str">
        <f ca="1">IFERROR((COUNTIFS(SWISSW!$I:$I,MATCHUP!$A27,SWISSW!$J:$J,MATCHUP!AJ$1,SWISSW!$F:$F,"Won")+COUNTIFS(SWISSW!$I:$I,MATCHUP!AJ$1,SWISSW!$J:$J,MATCHUP!$A27,SWISSW!$F:$F,"Lost"))/(COUNTIFS(SWISSW!$I:$I,MATCHUP!$A27,SWISSW!$J:$J,MATCHUP!AJ$1)-COUNTIFS(SWISSW!$I:$I,MATCHUP!$A27,SWISSW!$J:$J,MATCHUP!AJ$1,SWISSW!$F:$F,"Draw")+COUNTIFS(SWISSW!$I:$I,MATCHUP!AJ$1,SWISSW!$J:$J,MATCHUP!$A27)-COUNTIFS(SWISSW!$I:$I,MATCHUP!AJ$1,SWISSW!$J:$J,MATCHUP!$A27,SWISSW!$F:$F,"Draw")),"-")</f>
        <v>-</v>
      </c>
      <c r="AK27" s="5" t="str">
        <f ca="1">IFERROR((COUNTIFS(SWISSW!$I:$I,MATCHUP!$A27,SWISSW!$J:$J,MATCHUP!AK$1,SWISSW!$F:$F,"Won")+COUNTIFS(SWISSW!$I:$I,MATCHUP!AK$1,SWISSW!$J:$J,MATCHUP!$A27,SWISSW!$F:$F,"Lost"))/(COUNTIFS(SWISSW!$I:$I,MATCHUP!$A27,SWISSW!$J:$J,MATCHUP!AK$1)-COUNTIFS(SWISSW!$I:$I,MATCHUP!$A27,SWISSW!$J:$J,MATCHUP!AK$1,SWISSW!$F:$F,"Draw")+COUNTIFS(SWISSW!$I:$I,MATCHUP!AK$1,SWISSW!$J:$J,MATCHUP!$A27)-COUNTIFS(SWISSW!$I:$I,MATCHUP!AK$1,SWISSW!$J:$J,MATCHUP!$A27,SWISSW!$F:$F,"Draw")),"-")</f>
        <v>-</v>
      </c>
      <c r="AL27" s="5" t="str">
        <f ca="1">IFERROR((COUNTIFS(SWISSW!$I:$I,MATCHUP!$A27,SWISSW!$J:$J,MATCHUP!AL$1,SWISSW!$F:$F,"Won")+COUNTIFS(SWISSW!$I:$I,MATCHUP!AL$1,SWISSW!$J:$J,MATCHUP!$A27,SWISSW!$F:$F,"Lost"))/(COUNTIFS(SWISSW!$I:$I,MATCHUP!$A27,SWISSW!$J:$J,MATCHUP!AL$1)-COUNTIFS(SWISSW!$I:$I,MATCHUP!$A27,SWISSW!$J:$J,MATCHUP!AL$1,SWISSW!$F:$F,"Draw")+COUNTIFS(SWISSW!$I:$I,MATCHUP!AL$1,SWISSW!$J:$J,MATCHUP!$A27)-COUNTIFS(SWISSW!$I:$I,MATCHUP!AL$1,SWISSW!$J:$J,MATCHUP!$A27,SWISSW!$F:$F,"Draw")),"-")</f>
        <v>-</v>
      </c>
      <c r="AM27" s="5" t="str">
        <f ca="1">IFERROR((COUNTIFS(SWISSW!$I:$I,MATCHUP!$A27,SWISSW!$J:$J,MATCHUP!AM$1,SWISSW!$F:$F,"Won")+COUNTIFS(SWISSW!$I:$I,MATCHUP!AM$1,SWISSW!$J:$J,MATCHUP!$A27,SWISSW!$F:$F,"Lost"))/(COUNTIFS(SWISSW!$I:$I,MATCHUP!$A27,SWISSW!$J:$J,MATCHUP!AM$1)-COUNTIFS(SWISSW!$I:$I,MATCHUP!$A27,SWISSW!$J:$J,MATCHUP!AM$1,SWISSW!$F:$F,"Draw")+COUNTIFS(SWISSW!$I:$I,MATCHUP!AM$1,SWISSW!$J:$J,MATCHUP!$A27)-COUNTIFS(SWISSW!$I:$I,MATCHUP!AM$1,SWISSW!$J:$J,MATCHUP!$A27,SWISSW!$F:$F,"Draw")),"-")</f>
        <v>-</v>
      </c>
      <c r="AN27" s="5" t="str">
        <f ca="1">IFERROR((COUNTIFS(SWISSW!$I:$I,MATCHUP!$A27,SWISSW!$J:$J,MATCHUP!AN$1,SWISSW!$F:$F,"Won")+COUNTIFS(SWISSW!$I:$I,MATCHUP!AN$1,SWISSW!$J:$J,MATCHUP!$A27,SWISSW!$F:$F,"Lost"))/(COUNTIFS(SWISSW!$I:$I,MATCHUP!$A27,SWISSW!$J:$J,MATCHUP!AN$1)-COUNTIFS(SWISSW!$I:$I,MATCHUP!$A27,SWISSW!$J:$J,MATCHUP!AN$1,SWISSW!$F:$F,"Draw")+COUNTIFS(SWISSW!$I:$I,MATCHUP!AN$1,SWISSW!$J:$J,MATCHUP!$A27)-COUNTIFS(SWISSW!$I:$I,MATCHUP!AN$1,SWISSW!$J:$J,MATCHUP!$A27,SWISSW!$F:$F,"Draw")),"-")</f>
        <v>-</v>
      </c>
      <c r="AO27" s="5" t="str">
        <f ca="1">IFERROR((COUNTIFS(SWISSW!$I:$I,MATCHUP!$A27,SWISSW!$J:$J,MATCHUP!AO$1,SWISSW!$F:$F,"Won")+COUNTIFS(SWISSW!$I:$I,MATCHUP!AO$1,SWISSW!$J:$J,MATCHUP!$A27,SWISSW!$F:$F,"Lost"))/(COUNTIFS(SWISSW!$I:$I,MATCHUP!$A27,SWISSW!$J:$J,MATCHUP!AO$1)-COUNTIFS(SWISSW!$I:$I,MATCHUP!$A27,SWISSW!$J:$J,MATCHUP!AO$1,SWISSW!$F:$F,"Draw")+COUNTIFS(SWISSW!$I:$I,MATCHUP!AO$1,SWISSW!$J:$J,MATCHUP!$A27)-COUNTIFS(SWISSW!$I:$I,MATCHUP!AO$1,SWISSW!$J:$J,MATCHUP!$A27,SWISSW!$F:$F,"Draw")),"-")</f>
        <v>-</v>
      </c>
      <c r="AP27" s="5" t="str">
        <f ca="1">IFERROR((COUNTIFS(SWISSW!$I:$I,MATCHUP!$A27,SWISSW!$J:$J,MATCHUP!AP$1,SWISSW!$F:$F,"Won")+COUNTIFS(SWISSW!$I:$I,MATCHUP!AP$1,SWISSW!$J:$J,MATCHUP!$A27,SWISSW!$F:$F,"Lost"))/(COUNTIFS(SWISSW!$I:$I,MATCHUP!$A27,SWISSW!$J:$J,MATCHUP!AP$1)-COUNTIFS(SWISSW!$I:$I,MATCHUP!$A27,SWISSW!$J:$J,MATCHUP!AP$1,SWISSW!$F:$F,"Draw")+COUNTIFS(SWISSW!$I:$I,MATCHUP!AP$1,SWISSW!$J:$J,MATCHUP!$A27)-COUNTIFS(SWISSW!$I:$I,MATCHUP!AP$1,SWISSW!$J:$J,MATCHUP!$A27,SWISSW!$F:$F,"Draw")),"-")</f>
        <v>-</v>
      </c>
      <c r="AQ27" s="5" t="str">
        <f ca="1">IFERROR((COUNTIFS(SWISSW!$I:$I,MATCHUP!$A27,SWISSW!$J:$J,MATCHUP!AQ$1,SWISSW!$F:$F,"Won")+COUNTIFS(SWISSW!$I:$I,MATCHUP!AQ$1,SWISSW!$J:$J,MATCHUP!$A27,SWISSW!$F:$F,"Lost"))/(COUNTIFS(SWISSW!$I:$I,MATCHUP!$A27,SWISSW!$J:$J,MATCHUP!AQ$1)-COUNTIFS(SWISSW!$I:$I,MATCHUP!$A27,SWISSW!$J:$J,MATCHUP!AQ$1,SWISSW!$F:$F,"Draw")+COUNTIFS(SWISSW!$I:$I,MATCHUP!AQ$1,SWISSW!$J:$J,MATCHUP!$A27)-COUNTIFS(SWISSW!$I:$I,MATCHUP!AQ$1,SWISSW!$J:$J,MATCHUP!$A27,SWISSW!$F:$F,"Draw")),"-")</f>
        <v>-</v>
      </c>
      <c r="AR27" s="5" t="str">
        <f ca="1">IFERROR((COUNTIFS(SWISSW!$I:$I,MATCHUP!$A27,SWISSW!$J:$J,MATCHUP!AR$1,SWISSW!$F:$F,"Won")+COUNTIFS(SWISSW!$I:$I,MATCHUP!AR$1,SWISSW!$J:$J,MATCHUP!$A27,SWISSW!$F:$F,"Lost"))/(COUNTIFS(SWISSW!$I:$I,MATCHUP!$A27,SWISSW!$J:$J,MATCHUP!AR$1)-COUNTIFS(SWISSW!$I:$I,MATCHUP!$A27,SWISSW!$J:$J,MATCHUP!AR$1,SWISSW!$F:$F,"Draw")+COUNTIFS(SWISSW!$I:$I,MATCHUP!AR$1,SWISSW!$J:$J,MATCHUP!$A27)-COUNTIFS(SWISSW!$I:$I,MATCHUP!AR$1,SWISSW!$J:$J,MATCHUP!$A27,SWISSW!$F:$F,"Draw")),"-")</f>
        <v>-</v>
      </c>
      <c r="AS27" s="5" t="str">
        <f ca="1">IFERROR((COUNTIFS(SWISSW!$I:$I,MATCHUP!$A27,SWISSW!$J:$J,MATCHUP!AS$1,SWISSW!$F:$F,"Won")+COUNTIFS(SWISSW!$I:$I,MATCHUP!AS$1,SWISSW!$J:$J,MATCHUP!$A27,SWISSW!$F:$F,"Lost"))/(COUNTIFS(SWISSW!$I:$I,MATCHUP!$A27,SWISSW!$J:$J,MATCHUP!AS$1)-COUNTIFS(SWISSW!$I:$I,MATCHUP!$A27,SWISSW!$J:$J,MATCHUP!AS$1,SWISSW!$F:$F,"Draw")+COUNTIFS(SWISSW!$I:$I,MATCHUP!AS$1,SWISSW!$J:$J,MATCHUP!$A27)-COUNTIFS(SWISSW!$I:$I,MATCHUP!AS$1,SWISSW!$J:$J,MATCHUP!$A27,SWISSW!$F:$F,"Draw")),"-")</f>
        <v>-</v>
      </c>
      <c r="AT27" s="5" t="str">
        <f ca="1">IFERROR((COUNTIFS(SWISSW!$I:$I,MATCHUP!$A27,SWISSW!$J:$J,MATCHUP!AT$1,SWISSW!$F:$F,"Won")+COUNTIFS(SWISSW!$I:$I,MATCHUP!AT$1,SWISSW!$J:$J,MATCHUP!$A27,SWISSW!$F:$F,"Lost"))/(COUNTIFS(SWISSW!$I:$I,MATCHUP!$A27,SWISSW!$J:$J,MATCHUP!AT$1)-COUNTIFS(SWISSW!$I:$I,MATCHUP!$A27,SWISSW!$J:$J,MATCHUP!AT$1,SWISSW!$F:$F,"Draw")+COUNTIFS(SWISSW!$I:$I,MATCHUP!AT$1,SWISSW!$J:$J,MATCHUP!$A27)-COUNTIFS(SWISSW!$I:$I,MATCHUP!AT$1,SWISSW!$J:$J,MATCHUP!$A27,SWISSW!$F:$F,"Draw")),"-")</f>
        <v>-</v>
      </c>
      <c r="AU27" s="5" t="str">
        <f ca="1">IFERROR((COUNTIFS(SWISSW!$I:$I,MATCHUP!$A27,SWISSW!$J:$J,MATCHUP!AU$1,SWISSW!$F:$F,"Won")+COUNTIFS(SWISSW!$I:$I,MATCHUP!AU$1,SWISSW!$J:$J,MATCHUP!$A27,SWISSW!$F:$F,"Lost"))/(COUNTIFS(SWISSW!$I:$I,MATCHUP!$A27,SWISSW!$J:$J,MATCHUP!AU$1)-COUNTIFS(SWISSW!$I:$I,MATCHUP!$A27,SWISSW!$J:$J,MATCHUP!AU$1,SWISSW!$F:$F,"Draw")+COUNTIFS(SWISSW!$I:$I,MATCHUP!AU$1,SWISSW!$J:$J,MATCHUP!$A27)-COUNTIFS(SWISSW!$I:$I,MATCHUP!AU$1,SWISSW!$J:$J,MATCHUP!$A27,SWISSW!$F:$F,"Draw")),"-")</f>
        <v>-</v>
      </c>
      <c r="AV27" s="5" t="str">
        <f ca="1">IFERROR((COUNTIFS(SWISSW!$I:$I,MATCHUP!$A27,SWISSW!$J:$J,MATCHUP!AV$1,SWISSW!$F:$F,"Won")+COUNTIFS(SWISSW!$I:$I,MATCHUP!AV$1,SWISSW!$J:$J,MATCHUP!$A27,SWISSW!$F:$F,"Lost"))/(COUNTIFS(SWISSW!$I:$I,MATCHUP!$A27,SWISSW!$J:$J,MATCHUP!AV$1)-COUNTIFS(SWISSW!$I:$I,MATCHUP!$A27,SWISSW!$J:$J,MATCHUP!AV$1,SWISSW!$F:$F,"Draw")+COUNTIFS(SWISSW!$I:$I,MATCHUP!AV$1,SWISSW!$J:$J,MATCHUP!$A27)-COUNTIFS(SWISSW!$I:$I,MATCHUP!AV$1,SWISSW!$J:$J,MATCHUP!$A27,SWISSW!$F:$F,"Draw")),"-")</f>
        <v>-</v>
      </c>
      <c r="AW27" s="5">
        <f ca="1">IFERROR((COUNTIFS(SWISSW!$I:$I,MATCHUP!$A27,SWISSW!$J:$J,MATCHUP!AW$1,SWISSW!$F:$F,"Won")+COUNTIFS(SWISSW!$I:$I,MATCHUP!AW$1,SWISSW!$J:$J,MATCHUP!$A27,SWISSW!$F:$F,"Lost"))/(COUNTIFS(SWISSW!$I:$I,MATCHUP!$A27,SWISSW!$J:$J,MATCHUP!AW$1)-COUNTIFS(SWISSW!$I:$I,MATCHUP!$A27,SWISSW!$J:$J,MATCHUP!AW$1,SWISSW!$F:$F,"Draw")+COUNTIFS(SWISSW!$I:$I,MATCHUP!AW$1,SWISSW!$J:$J,MATCHUP!$A27)-COUNTIFS(SWISSW!$I:$I,MATCHUP!AW$1,SWISSW!$J:$J,MATCHUP!$A27,SWISSW!$F:$F,"Draw")),"-")</f>
        <v>1</v>
      </c>
      <c r="AX27" s="5" t="str">
        <f ca="1">IFERROR((COUNTIFS(SWISSW!$I:$I,MATCHUP!$A27,SWISSW!$J:$J,MATCHUP!AX$1,SWISSW!$F:$F,"Won")+COUNTIFS(SWISSW!$I:$I,MATCHUP!AX$1,SWISSW!$J:$J,MATCHUP!$A27,SWISSW!$F:$F,"Lost"))/(COUNTIFS(SWISSW!$I:$I,MATCHUP!$A27,SWISSW!$J:$J,MATCHUP!AX$1)-COUNTIFS(SWISSW!$I:$I,MATCHUP!$A27,SWISSW!$J:$J,MATCHUP!AX$1,SWISSW!$F:$F,"Draw")+COUNTIFS(SWISSW!$I:$I,MATCHUP!AX$1,SWISSW!$J:$J,MATCHUP!$A27)-COUNTIFS(SWISSW!$I:$I,MATCHUP!AX$1,SWISSW!$J:$J,MATCHUP!$A27,SWISSW!$F:$F,"Draw")),"-")</f>
        <v>-</v>
      </c>
      <c r="AY27" s="5" t="str">
        <f ca="1">IFERROR((COUNTIFS(SWISSW!$I:$I,MATCHUP!$A27,SWISSW!$J:$J,MATCHUP!AY$1,SWISSW!$F:$F,"Won")+COUNTIFS(SWISSW!$I:$I,MATCHUP!AY$1,SWISSW!$J:$J,MATCHUP!$A27,SWISSW!$F:$F,"Lost"))/(COUNTIFS(SWISSW!$I:$I,MATCHUP!$A27,SWISSW!$J:$J,MATCHUP!AY$1)-COUNTIFS(SWISSW!$I:$I,MATCHUP!$A27,SWISSW!$J:$J,MATCHUP!AY$1,SWISSW!$F:$F,"Draw")+COUNTIFS(SWISSW!$I:$I,MATCHUP!AY$1,SWISSW!$J:$J,MATCHUP!$A27)-COUNTIFS(SWISSW!$I:$I,MATCHUP!AY$1,SWISSW!$J:$J,MATCHUP!$A27,SWISSW!$F:$F,"Draw")),"-")</f>
        <v>-</v>
      </c>
      <c r="AZ27" s="5" t="str">
        <f ca="1">IFERROR((COUNTIFS(SWISSW!$I:$I,MATCHUP!$A27,SWISSW!$J:$J,MATCHUP!AZ$1,SWISSW!$F:$F,"Won")+COUNTIFS(SWISSW!$I:$I,MATCHUP!AZ$1,SWISSW!$J:$J,MATCHUP!$A27,SWISSW!$F:$F,"Lost"))/(COUNTIFS(SWISSW!$I:$I,MATCHUP!$A27,SWISSW!$J:$J,MATCHUP!AZ$1)-COUNTIFS(SWISSW!$I:$I,MATCHUP!$A27,SWISSW!$J:$J,MATCHUP!AZ$1,SWISSW!$F:$F,"Draw")+COUNTIFS(SWISSW!$I:$I,MATCHUP!AZ$1,SWISSW!$J:$J,MATCHUP!$A27)-COUNTIFS(SWISSW!$I:$I,MATCHUP!AZ$1,SWISSW!$J:$J,MATCHUP!$A27,SWISSW!$F:$F,"Draw")),"-")</f>
        <v>-</v>
      </c>
      <c r="BA27" s="5" t="str">
        <f ca="1">IFERROR((COUNTIFS(SWISSW!$I:$I,MATCHUP!$A27,SWISSW!$J:$J,MATCHUP!BA$1,SWISSW!$F:$F,"Won")+COUNTIFS(SWISSW!$I:$I,MATCHUP!BA$1,SWISSW!$J:$J,MATCHUP!$A27,SWISSW!$F:$F,"Lost"))/(COUNTIFS(SWISSW!$I:$I,MATCHUP!$A27,SWISSW!$J:$J,MATCHUP!BA$1)-COUNTIFS(SWISSW!$I:$I,MATCHUP!$A27,SWISSW!$J:$J,MATCHUP!BA$1,SWISSW!$F:$F,"Draw")+COUNTIFS(SWISSW!$I:$I,MATCHUP!BA$1,SWISSW!$J:$J,MATCHUP!$A27)-COUNTIFS(SWISSW!$I:$I,MATCHUP!BA$1,SWISSW!$J:$J,MATCHUP!$A27,SWISSW!$F:$F,"Draw")),"-")</f>
        <v>-</v>
      </c>
      <c r="BB27" s="5" t="str">
        <f ca="1">IFERROR((COUNTIFS(SWISSW!$I:$I,MATCHUP!$A27,SWISSW!$J:$J,MATCHUP!BB$1,SWISSW!$F:$F,"Won")+COUNTIFS(SWISSW!$I:$I,MATCHUP!BB$1,SWISSW!$J:$J,MATCHUP!$A27,SWISSW!$F:$F,"Lost"))/(COUNTIFS(SWISSW!$I:$I,MATCHUP!$A27,SWISSW!$J:$J,MATCHUP!BB$1)-COUNTIFS(SWISSW!$I:$I,MATCHUP!$A27,SWISSW!$J:$J,MATCHUP!BB$1,SWISSW!$F:$F,"Draw")+COUNTIFS(SWISSW!$I:$I,MATCHUP!BB$1,SWISSW!$J:$J,MATCHUP!$A27)-COUNTIFS(SWISSW!$I:$I,MATCHUP!BB$1,SWISSW!$J:$J,MATCHUP!$A27,SWISSW!$F:$F,"Draw")),"-")</f>
        <v>-</v>
      </c>
      <c r="BC27" s="5" t="str">
        <f ca="1">IFERROR((COUNTIFS(SWISSW!$I:$I,MATCHUP!$A27,SWISSW!$J:$J,MATCHUP!BC$1,SWISSW!$F:$F,"Won")+COUNTIFS(SWISSW!$I:$I,MATCHUP!BC$1,SWISSW!$J:$J,MATCHUP!$A27,SWISSW!$F:$F,"Lost"))/(COUNTIFS(SWISSW!$I:$I,MATCHUP!$A27,SWISSW!$J:$J,MATCHUP!BC$1)-COUNTIFS(SWISSW!$I:$I,MATCHUP!$A27,SWISSW!$J:$J,MATCHUP!BC$1,SWISSW!$F:$F,"Draw")+COUNTIFS(SWISSW!$I:$I,MATCHUP!BC$1,SWISSW!$J:$J,MATCHUP!$A27)-COUNTIFS(SWISSW!$I:$I,MATCHUP!BC$1,SWISSW!$J:$J,MATCHUP!$A27,SWISSW!$F:$F,"Draw")),"-")</f>
        <v>-</v>
      </c>
      <c r="BD27" s="5" t="str">
        <f ca="1">IFERROR((COUNTIFS(SWISSW!$I:$I,MATCHUP!$A27,SWISSW!$J:$J,MATCHUP!BD$1,SWISSW!$F:$F,"Won")+COUNTIFS(SWISSW!$I:$I,MATCHUP!BD$1,SWISSW!$J:$J,MATCHUP!$A27,SWISSW!$F:$F,"Lost"))/(COUNTIFS(SWISSW!$I:$I,MATCHUP!$A27,SWISSW!$J:$J,MATCHUP!BD$1)-COUNTIFS(SWISSW!$I:$I,MATCHUP!$A27,SWISSW!$J:$J,MATCHUP!BD$1,SWISSW!$F:$F,"Draw")+COUNTIFS(SWISSW!$I:$I,MATCHUP!BD$1,SWISSW!$J:$J,MATCHUP!$A27)-COUNTIFS(SWISSW!$I:$I,MATCHUP!BD$1,SWISSW!$J:$J,MATCHUP!$A27,SWISSW!$F:$F,"Draw")),"-")</f>
        <v>-</v>
      </c>
      <c r="BE27" s="5" t="str">
        <f ca="1">IFERROR((COUNTIFS(SWISSW!$I:$I,MATCHUP!$A27,SWISSW!$J:$J,MATCHUP!BE$1,SWISSW!$F:$F,"Won")+COUNTIFS(SWISSW!$I:$I,MATCHUP!BE$1,SWISSW!$J:$J,MATCHUP!$A27,SWISSW!$F:$F,"Lost"))/(COUNTIFS(SWISSW!$I:$I,MATCHUP!$A27,SWISSW!$J:$J,MATCHUP!BE$1)-COUNTIFS(SWISSW!$I:$I,MATCHUP!$A27,SWISSW!$J:$J,MATCHUP!BE$1,SWISSW!$F:$F,"Draw")+COUNTIFS(SWISSW!$I:$I,MATCHUP!BE$1,SWISSW!$J:$J,MATCHUP!$A27)-COUNTIFS(SWISSW!$I:$I,MATCHUP!BE$1,SWISSW!$J:$J,MATCHUP!$A27,SWISSW!$F:$F,"Draw")),"-")</f>
        <v>-</v>
      </c>
      <c r="BF27" s="5" t="str">
        <f ca="1">IFERROR((COUNTIFS(SWISSW!$I:$I,MATCHUP!$A27,SWISSW!$J:$J,MATCHUP!BF$1,SWISSW!$F:$F,"Won")+COUNTIFS(SWISSW!$I:$I,MATCHUP!BF$1,SWISSW!$J:$J,MATCHUP!$A27,SWISSW!$F:$F,"Lost"))/(COUNTIFS(SWISSW!$I:$I,MATCHUP!$A27,SWISSW!$J:$J,MATCHUP!BF$1)-COUNTIFS(SWISSW!$I:$I,MATCHUP!$A27,SWISSW!$J:$J,MATCHUP!BF$1,SWISSW!$F:$F,"Draw")+COUNTIFS(SWISSW!$I:$I,MATCHUP!BF$1,SWISSW!$J:$J,MATCHUP!$A27)-COUNTIFS(SWISSW!$I:$I,MATCHUP!BF$1,SWISSW!$J:$J,MATCHUP!$A27,SWISSW!$F:$F,"Draw")),"-")</f>
        <v>-</v>
      </c>
      <c r="BG27" s="5" t="str">
        <f ca="1">IFERROR((COUNTIFS(SWISSW!$I:$I,MATCHUP!$A27,SWISSW!$J:$J,MATCHUP!BG$1,SWISSW!$F:$F,"Won")+COUNTIFS(SWISSW!$I:$I,MATCHUP!BG$1,SWISSW!$J:$J,MATCHUP!$A27,SWISSW!$F:$F,"Lost"))/(COUNTIFS(SWISSW!$I:$I,MATCHUP!$A27,SWISSW!$J:$J,MATCHUP!BG$1)-COUNTIFS(SWISSW!$I:$I,MATCHUP!$A27,SWISSW!$J:$J,MATCHUP!BG$1,SWISSW!$F:$F,"Draw")+COUNTIFS(SWISSW!$I:$I,MATCHUP!BG$1,SWISSW!$J:$J,MATCHUP!$A27)-COUNTIFS(SWISSW!$I:$I,MATCHUP!BG$1,SWISSW!$J:$J,MATCHUP!$A27,SWISSW!$F:$F,"Draw")),"-")</f>
        <v>-</v>
      </c>
      <c r="BH27" s="5" t="str">
        <f ca="1">IFERROR((COUNTIFS(SWISSW!$I:$I,MATCHUP!$A27,SWISSW!$J:$J,MATCHUP!BH$1,SWISSW!$F:$F,"Won")+COUNTIFS(SWISSW!$I:$I,MATCHUP!BH$1,SWISSW!$J:$J,MATCHUP!$A27,SWISSW!$F:$F,"Lost"))/(COUNTIFS(SWISSW!$I:$I,MATCHUP!$A27,SWISSW!$J:$J,MATCHUP!BH$1)-COUNTIFS(SWISSW!$I:$I,MATCHUP!$A27,SWISSW!$J:$J,MATCHUP!BH$1,SWISSW!$F:$F,"Draw")+COUNTIFS(SWISSW!$I:$I,MATCHUP!BH$1,SWISSW!$J:$J,MATCHUP!$A27)-COUNTIFS(SWISSW!$I:$I,MATCHUP!BH$1,SWISSW!$J:$J,MATCHUP!$A27,SWISSW!$F:$F,"Draw")),"-")</f>
        <v>-</v>
      </c>
      <c r="BI27" s="5" t="str">
        <f ca="1">IFERROR((COUNTIFS(SWISSW!$I:$I,MATCHUP!$A27,SWISSW!$J:$J,MATCHUP!BI$1,SWISSW!$F:$F,"Won")+COUNTIFS(SWISSW!$I:$I,MATCHUP!BI$1,SWISSW!$J:$J,MATCHUP!$A27,SWISSW!$F:$F,"Lost"))/(COUNTIFS(SWISSW!$I:$I,MATCHUP!$A27,SWISSW!$J:$J,MATCHUP!BI$1)-COUNTIFS(SWISSW!$I:$I,MATCHUP!$A27,SWISSW!$J:$J,MATCHUP!BI$1,SWISSW!$F:$F,"Draw")+COUNTIFS(SWISSW!$I:$I,MATCHUP!BI$1,SWISSW!$J:$J,MATCHUP!$A27)-COUNTIFS(SWISSW!$I:$I,MATCHUP!BI$1,SWISSW!$J:$J,MATCHUP!$A27,SWISSW!$F:$F,"Draw")),"-")</f>
        <v>-</v>
      </c>
      <c r="BJ27" s="5" t="str">
        <f ca="1">IFERROR((COUNTIFS(SWISSW!$I:$I,MATCHUP!$A27,SWISSW!$J:$J,MATCHUP!BJ$1,SWISSW!$F:$F,"Won")+COUNTIFS(SWISSW!$I:$I,MATCHUP!BJ$1,SWISSW!$J:$J,MATCHUP!$A27,SWISSW!$F:$F,"Lost"))/(COUNTIFS(SWISSW!$I:$I,MATCHUP!$A27,SWISSW!$J:$J,MATCHUP!BJ$1)-COUNTIFS(SWISSW!$I:$I,MATCHUP!$A27,SWISSW!$J:$J,MATCHUP!BJ$1,SWISSW!$F:$F,"Draw")+COUNTIFS(SWISSW!$I:$I,MATCHUP!BJ$1,SWISSW!$J:$J,MATCHUP!$A27)-COUNTIFS(SWISSW!$I:$I,MATCHUP!BJ$1,SWISSW!$J:$J,MATCHUP!$A27,SWISSW!$F:$F,"Draw")),"-")</f>
        <v>-</v>
      </c>
      <c r="BK27" s="5" t="str">
        <f ca="1">IFERROR((COUNTIFS(SWISSW!$I:$I,MATCHUP!$A27,SWISSW!$J:$J,MATCHUP!BK$1,SWISSW!$F:$F,"Won")+COUNTIFS(SWISSW!$I:$I,MATCHUP!BK$1,SWISSW!$J:$J,MATCHUP!$A27,SWISSW!$F:$F,"Lost"))/(COUNTIFS(SWISSW!$I:$I,MATCHUP!$A27,SWISSW!$J:$J,MATCHUP!BK$1)-COUNTIFS(SWISSW!$I:$I,MATCHUP!$A27,SWISSW!$J:$J,MATCHUP!BK$1,SWISSW!$F:$F,"Draw")+COUNTIFS(SWISSW!$I:$I,MATCHUP!BK$1,SWISSW!$J:$J,MATCHUP!$A27)-COUNTIFS(SWISSW!$I:$I,MATCHUP!BK$1,SWISSW!$J:$J,MATCHUP!$A27,SWISSW!$F:$F,"Draw")),"-")</f>
        <v>-</v>
      </c>
      <c r="BL27" s="5" t="str">
        <f ca="1">IFERROR((COUNTIFS(SWISSW!$I:$I,MATCHUP!$A27,SWISSW!$J:$J,MATCHUP!BL$1,SWISSW!$F:$F,"Won")+COUNTIFS(SWISSW!$I:$I,MATCHUP!BL$1,SWISSW!$J:$J,MATCHUP!$A27,SWISSW!$F:$F,"Lost"))/(COUNTIFS(SWISSW!$I:$I,MATCHUP!$A27,SWISSW!$J:$J,MATCHUP!BL$1)-COUNTIFS(SWISSW!$I:$I,MATCHUP!$A27,SWISSW!$J:$J,MATCHUP!BL$1,SWISSW!$F:$F,"Draw")+COUNTIFS(SWISSW!$I:$I,MATCHUP!BL$1,SWISSW!$J:$J,MATCHUP!$A27)-COUNTIFS(SWISSW!$I:$I,MATCHUP!BL$1,SWISSW!$J:$J,MATCHUP!$A27,SWISSW!$F:$F,"Draw")),"-")</f>
        <v>-</v>
      </c>
      <c r="BM27" s="5" t="str">
        <f ca="1">IFERROR((COUNTIFS(SWISSW!$I:$I,MATCHUP!$A27,SWISSW!$J:$J,MATCHUP!BM$1,SWISSW!$F:$F,"Won")+COUNTIFS(SWISSW!$I:$I,MATCHUP!BM$1,SWISSW!$J:$J,MATCHUP!$A27,SWISSW!$F:$F,"Lost"))/(COUNTIFS(SWISSW!$I:$I,MATCHUP!$A27,SWISSW!$J:$J,MATCHUP!BM$1)-COUNTIFS(SWISSW!$I:$I,MATCHUP!$A27,SWISSW!$J:$J,MATCHUP!BM$1,SWISSW!$F:$F,"Draw")+COUNTIFS(SWISSW!$I:$I,MATCHUP!BM$1,SWISSW!$J:$J,MATCHUP!$A27)-COUNTIFS(SWISSW!$I:$I,MATCHUP!BM$1,SWISSW!$J:$J,MATCHUP!$A27,SWISSW!$F:$F,"Draw")),"-")</f>
        <v>-</v>
      </c>
      <c r="BN27" s="5" t="str">
        <f ca="1">IFERROR((COUNTIFS(SWISSW!$I:$I,MATCHUP!$A27,SWISSW!$J:$J,MATCHUP!BN$1,SWISSW!$F:$F,"Won")+COUNTIFS(SWISSW!$I:$I,MATCHUP!BN$1,SWISSW!$J:$J,MATCHUP!$A27,SWISSW!$F:$F,"Lost"))/(COUNTIFS(SWISSW!$I:$I,MATCHUP!$A27,SWISSW!$J:$J,MATCHUP!BN$1)-COUNTIFS(SWISSW!$I:$I,MATCHUP!$A27,SWISSW!$J:$J,MATCHUP!BN$1,SWISSW!$F:$F,"Draw")+COUNTIFS(SWISSW!$I:$I,MATCHUP!BN$1,SWISSW!$J:$J,MATCHUP!$A27)-COUNTIFS(SWISSW!$I:$I,MATCHUP!BN$1,SWISSW!$J:$J,MATCHUP!$A27,SWISSW!$F:$F,"Draw")),"-")</f>
        <v>-</v>
      </c>
      <c r="BO27" s="5" t="str">
        <f ca="1">IFERROR((COUNTIFS(SWISSW!$I:$I,MATCHUP!$A27,SWISSW!$J:$J,MATCHUP!BO$1,SWISSW!$F:$F,"Won")+COUNTIFS(SWISSW!$I:$I,MATCHUP!BO$1,SWISSW!$J:$J,MATCHUP!$A27,SWISSW!$F:$F,"Lost"))/(COUNTIFS(SWISSW!$I:$I,MATCHUP!$A27,SWISSW!$J:$J,MATCHUP!BO$1)-COUNTIFS(SWISSW!$I:$I,MATCHUP!$A27,SWISSW!$J:$J,MATCHUP!BO$1,SWISSW!$F:$F,"Draw")+COUNTIFS(SWISSW!$I:$I,MATCHUP!BO$1,SWISSW!$J:$J,MATCHUP!$A27)-COUNTIFS(SWISSW!$I:$I,MATCHUP!BO$1,SWISSW!$J:$J,MATCHUP!$A27,SWISSW!$F:$F,"Draw")),"-")</f>
        <v>-</v>
      </c>
      <c r="BP27" s="5" t="str">
        <f ca="1">IFERROR((COUNTIFS(SWISSW!$I:$I,MATCHUP!$A27,SWISSW!$J:$J,MATCHUP!BP$1,SWISSW!$F:$F,"Won")+COUNTIFS(SWISSW!$I:$I,MATCHUP!BP$1,SWISSW!$J:$J,MATCHUP!$A27,SWISSW!$F:$F,"Lost"))/(COUNTIFS(SWISSW!$I:$I,MATCHUP!$A27,SWISSW!$J:$J,MATCHUP!BP$1)-COUNTIFS(SWISSW!$I:$I,MATCHUP!$A27,SWISSW!$J:$J,MATCHUP!BP$1,SWISSW!$F:$F,"Draw")+COUNTIFS(SWISSW!$I:$I,MATCHUP!BP$1,SWISSW!$J:$J,MATCHUP!$A27)-COUNTIFS(SWISSW!$I:$I,MATCHUP!BP$1,SWISSW!$J:$J,MATCHUP!$A27,SWISSW!$F:$F,"Draw")),"-")</f>
        <v>-</v>
      </c>
      <c r="BQ27" s="5" t="str">
        <f ca="1">IFERROR((COUNTIFS(SWISSW!$I:$I,MATCHUP!$A27,SWISSW!$J:$J,MATCHUP!BQ$1,SWISSW!$F:$F,"Won")+COUNTIFS(SWISSW!$I:$I,MATCHUP!BQ$1,SWISSW!$J:$J,MATCHUP!$A27,SWISSW!$F:$F,"Lost"))/(COUNTIFS(SWISSW!$I:$I,MATCHUP!$A27,SWISSW!$J:$J,MATCHUP!BQ$1)-COUNTIFS(SWISSW!$I:$I,MATCHUP!$A27,SWISSW!$J:$J,MATCHUP!BQ$1,SWISSW!$F:$F,"Draw")+COUNTIFS(SWISSW!$I:$I,MATCHUP!BQ$1,SWISSW!$J:$J,MATCHUP!$A27)-COUNTIFS(SWISSW!$I:$I,MATCHUP!BQ$1,SWISSW!$J:$J,MATCHUP!$A27,SWISSW!$F:$F,"Draw")),"-")</f>
        <v>-</v>
      </c>
      <c r="BR27" s="5" t="str">
        <f ca="1">IFERROR((COUNTIFS(SWISSW!$I:$I,MATCHUP!$A27,SWISSW!$J:$J,MATCHUP!BR$1,SWISSW!$F:$F,"Won")+COUNTIFS(SWISSW!$I:$I,MATCHUP!BR$1,SWISSW!$J:$J,MATCHUP!$A27,SWISSW!$F:$F,"Lost"))/(COUNTIFS(SWISSW!$I:$I,MATCHUP!$A27,SWISSW!$J:$J,MATCHUP!BR$1)-COUNTIFS(SWISSW!$I:$I,MATCHUP!$A27,SWISSW!$J:$J,MATCHUP!BR$1,SWISSW!$F:$F,"Draw")+COUNTIFS(SWISSW!$I:$I,MATCHUP!BR$1,SWISSW!$J:$J,MATCHUP!$A27)-COUNTIFS(SWISSW!$I:$I,MATCHUP!BR$1,SWISSW!$J:$J,MATCHUP!$A27,SWISSW!$F:$F,"Draw")),"-")</f>
        <v>-</v>
      </c>
      <c r="BS27" s="5" t="str">
        <f ca="1">IFERROR((COUNTIFS(SWISSW!$I:$I,MATCHUP!$A27,SWISSW!$J:$J,MATCHUP!BS$1,SWISSW!$F:$F,"Won")+COUNTIFS(SWISSW!$I:$I,MATCHUP!BS$1,SWISSW!$J:$J,MATCHUP!$A27,SWISSW!$F:$F,"Lost"))/(COUNTIFS(SWISSW!$I:$I,MATCHUP!$A27,SWISSW!$J:$J,MATCHUP!BS$1)-COUNTIFS(SWISSW!$I:$I,MATCHUP!$A27,SWISSW!$J:$J,MATCHUP!BS$1,SWISSW!$F:$F,"Draw")+COUNTIFS(SWISSW!$I:$I,MATCHUP!BS$1,SWISSW!$J:$J,MATCHUP!$A27)-COUNTIFS(SWISSW!$I:$I,MATCHUP!BS$1,SWISSW!$J:$J,MATCHUP!$A27,SWISSW!$F:$F,"Draw")),"-")</f>
        <v>-</v>
      </c>
      <c r="BT27" s="5" t="str">
        <f ca="1">IFERROR((COUNTIFS(SWISSW!$I:$I,MATCHUP!$A27,SWISSW!$J:$J,MATCHUP!BT$1,SWISSW!$F:$F,"Won")+COUNTIFS(SWISSW!$I:$I,MATCHUP!BT$1,SWISSW!$J:$J,MATCHUP!$A27,SWISSW!$F:$F,"Lost"))/(COUNTIFS(SWISSW!$I:$I,MATCHUP!$A27,SWISSW!$J:$J,MATCHUP!BT$1)-COUNTIFS(SWISSW!$I:$I,MATCHUP!$A27,SWISSW!$J:$J,MATCHUP!BT$1,SWISSW!$F:$F,"Draw")+COUNTIFS(SWISSW!$I:$I,MATCHUP!BT$1,SWISSW!$J:$J,MATCHUP!$A27)-COUNTIFS(SWISSW!$I:$I,MATCHUP!BT$1,SWISSW!$J:$J,MATCHUP!$A27,SWISSW!$F:$F,"Draw")),"-")</f>
        <v>-</v>
      </c>
      <c r="BU27" s="5" t="str">
        <f ca="1">IFERROR((COUNTIFS(SWISSW!$I:$I,MATCHUP!$A27,SWISSW!$J:$J,MATCHUP!BU$1,SWISSW!$F:$F,"Won")+COUNTIFS(SWISSW!$I:$I,MATCHUP!BU$1,SWISSW!$J:$J,MATCHUP!$A27,SWISSW!$F:$F,"Lost"))/(COUNTIFS(SWISSW!$I:$I,MATCHUP!$A27,SWISSW!$J:$J,MATCHUP!BU$1)-COUNTIFS(SWISSW!$I:$I,MATCHUP!$A27,SWISSW!$J:$J,MATCHUP!BU$1,SWISSW!$F:$F,"Draw")+COUNTIFS(SWISSW!$I:$I,MATCHUP!BU$1,SWISSW!$J:$J,MATCHUP!$A27)-COUNTIFS(SWISSW!$I:$I,MATCHUP!BU$1,SWISSW!$J:$J,MATCHUP!$A27,SWISSW!$F:$F,"Draw")),"-")</f>
        <v>-</v>
      </c>
      <c r="BV27" s="5" t="str">
        <f ca="1">IFERROR((COUNTIFS(SWISSW!$I:$I,MATCHUP!$A27,SWISSW!$J:$J,MATCHUP!BV$1,SWISSW!$F:$F,"Won")+COUNTIFS(SWISSW!$I:$I,MATCHUP!BV$1,SWISSW!$J:$J,MATCHUP!$A27,SWISSW!$F:$F,"Lost"))/(COUNTIFS(SWISSW!$I:$I,MATCHUP!$A27,SWISSW!$J:$J,MATCHUP!BV$1)-COUNTIFS(SWISSW!$I:$I,MATCHUP!$A27,SWISSW!$J:$J,MATCHUP!BV$1,SWISSW!$F:$F,"Draw")+COUNTIFS(SWISSW!$I:$I,MATCHUP!BV$1,SWISSW!$J:$J,MATCHUP!$A27)-COUNTIFS(SWISSW!$I:$I,MATCHUP!BV$1,SWISSW!$J:$J,MATCHUP!$A27,SWISSW!$F:$F,"Draw")),"-")</f>
        <v>-</v>
      </c>
      <c r="BW27" s="5" t="str">
        <f ca="1">IFERROR((COUNTIFS(SWISSW!$I:$I,MATCHUP!$A27,SWISSW!$J:$J,MATCHUP!BW$1,SWISSW!$F:$F,"Won")+COUNTIFS(SWISSW!$I:$I,MATCHUP!BW$1,SWISSW!$J:$J,MATCHUP!$A27,SWISSW!$F:$F,"Lost"))/(COUNTIFS(SWISSW!$I:$I,MATCHUP!$A27,SWISSW!$J:$J,MATCHUP!BW$1)-COUNTIFS(SWISSW!$I:$I,MATCHUP!$A27,SWISSW!$J:$J,MATCHUP!BW$1,SWISSW!$F:$F,"Draw")+COUNTIFS(SWISSW!$I:$I,MATCHUP!BW$1,SWISSW!$J:$J,MATCHUP!$A27)-COUNTIFS(SWISSW!$I:$I,MATCHUP!BW$1,SWISSW!$J:$J,MATCHUP!$A27,SWISSW!$F:$F,"Draw")),"-")</f>
        <v>-</v>
      </c>
      <c r="BX27" s="5" t="str">
        <f ca="1">IFERROR((COUNTIFS(SWISSW!$I:$I,MATCHUP!$A27,SWISSW!$J:$J,MATCHUP!BX$1,SWISSW!$F:$F,"Won")+COUNTIFS(SWISSW!$I:$I,MATCHUP!BX$1,SWISSW!$J:$J,MATCHUP!$A27,SWISSW!$F:$F,"Lost"))/(COUNTIFS(SWISSW!$I:$I,MATCHUP!$A27,SWISSW!$J:$J,MATCHUP!BX$1)-COUNTIFS(SWISSW!$I:$I,MATCHUP!$A27,SWISSW!$J:$J,MATCHUP!BX$1,SWISSW!$F:$F,"Draw")+COUNTIFS(SWISSW!$I:$I,MATCHUP!BX$1,SWISSW!$J:$J,MATCHUP!$A27)-COUNTIFS(SWISSW!$I:$I,MATCHUP!BX$1,SWISSW!$J:$J,MATCHUP!$A27,SWISSW!$F:$F,"Draw")),"-")</f>
        <v>-</v>
      </c>
      <c r="BY27" s="5" t="str">
        <f ca="1">IFERROR((COUNTIFS(SWISSW!$I:$I,MATCHUP!$A27,SWISSW!$J:$J,MATCHUP!BY$1,SWISSW!$F:$F,"Won")+COUNTIFS(SWISSW!$I:$I,MATCHUP!BY$1,SWISSW!$J:$J,MATCHUP!$A27,SWISSW!$F:$F,"Lost"))/(COUNTIFS(SWISSW!$I:$I,MATCHUP!$A27,SWISSW!$J:$J,MATCHUP!BY$1)-COUNTIFS(SWISSW!$I:$I,MATCHUP!$A27,SWISSW!$J:$J,MATCHUP!BY$1,SWISSW!$F:$F,"Draw")+COUNTIFS(SWISSW!$I:$I,MATCHUP!BY$1,SWISSW!$J:$J,MATCHUP!$A27)-COUNTIFS(SWISSW!$I:$I,MATCHUP!BY$1,SWISSW!$J:$J,MATCHUP!$A27,SWISSW!$F:$F,"Draw")),"-")</f>
        <v>-</v>
      </c>
      <c r="BZ27" s="5" t="str">
        <f ca="1">IFERROR((COUNTIFS(SWISSW!$I:$I,MATCHUP!$A27,SWISSW!$J:$J,MATCHUP!BZ$1,SWISSW!$F:$F,"Won")+COUNTIFS(SWISSW!$I:$I,MATCHUP!BZ$1,SWISSW!$J:$J,MATCHUP!$A27,SWISSW!$F:$F,"Lost"))/(COUNTIFS(SWISSW!$I:$I,MATCHUP!$A27,SWISSW!$J:$J,MATCHUP!BZ$1)-COUNTIFS(SWISSW!$I:$I,MATCHUP!$A27,SWISSW!$J:$J,MATCHUP!BZ$1,SWISSW!$F:$F,"Draw")+COUNTIFS(SWISSW!$I:$I,MATCHUP!BZ$1,SWISSW!$J:$J,MATCHUP!$A27)-COUNTIFS(SWISSW!$I:$I,MATCHUP!BZ$1,SWISSW!$J:$J,MATCHUP!$A27,SWISSW!$F:$F,"Draw")),"-")</f>
        <v>-</v>
      </c>
      <c r="CA27" s="5" t="str">
        <f ca="1">IFERROR((COUNTIFS(SWISSW!$I:$I,MATCHUP!$A27,SWISSW!$J:$J,MATCHUP!CA$1,SWISSW!$F:$F,"Won")+COUNTIFS(SWISSW!$I:$I,MATCHUP!CA$1,SWISSW!$J:$J,MATCHUP!$A27,SWISSW!$F:$F,"Lost"))/(COUNTIFS(SWISSW!$I:$I,MATCHUP!$A27,SWISSW!$J:$J,MATCHUP!CA$1)-COUNTIFS(SWISSW!$I:$I,MATCHUP!$A27,SWISSW!$J:$J,MATCHUP!CA$1,SWISSW!$F:$F,"Draw")+COUNTIFS(SWISSW!$I:$I,MATCHUP!CA$1,SWISSW!$J:$J,MATCHUP!$A27)-COUNTIFS(SWISSW!$I:$I,MATCHUP!CA$1,SWISSW!$J:$J,MATCHUP!$A27,SWISSW!$F:$F,"Draw")),"-")</f>
        <v>-</v>
      </c>
      <c r="CB27" s="5" t="str">
        <f ca="1">IFERROR((COUNTIFS(SWISSW!$I:$I,MATCHUP!$A27,SWISSW!$J:$J,MATCHUP!CB$1,SWISSW!$F:$F,"Won")+COUNTIFS(SWISSW!$I:$I,MATCHUP!CB$1,SWISSW!$J:$J,MATCHUP!$A27,SWISSW!$F:$F,"Lost"))/(COUNTIFS(SWISSW!$I:$I,MATCHUP!$A27,SWISSW!$J:$J,MATCHUP!CB$1)-COUNTIFS(SWISSW!$I:$I,MATCHUP!$A27,SWISSW!$J:$J,MATCHUP!CB$1,SWISSW!$F:$F,"Draw")+COUNTIFS(SWISSW!$I:$I,MATCHUP!CB$1,SWISSW!$J:$J,MATCHUP!$A27)-COUNTIFS(SWISSW!$I:$I,MATCHUP!CB$1,SWISSW!$J:$J,MATCHUP!$A27,SWISSW!$F:$F,"Draw")),"-")</f>
        <v>-</v>
      </c>
      <c r="CC27" s="5" t="str">
        <f ca="1">IFERROR((COUNTIFS(SWISSW!$I:$I,MATCHUP!$A27,SWISSW!$J:$J,MATCHUP!CC$1,SWISSW!$F:$F,"Won")+COUNTIFS(SWISSW!$I:$I,MATCHUP!CC$1,SWISSW!$J:$J,MATCHUP!$A27,SWISSW!$F:$F,"Lost"))/(COUNTIFS(SWISSW!$I:$I,MATCHUP!$A27,SWISSW!$J:$J,MATCHUP!CC$1)-COUNTIFS(SWISSW!$I:$I,MATCHUP!$A27,SWISSW!$J:$J,MATCHUP!CC$1,SWISSW!$F:$F,"Draw")+COUNTIFS(SWISSW!$I:$I,MATCHUP!CC$1,SWISSW!$J:$J,MATCHUP!$A27)-COUNTIFS(SWISSW!$I:$I,MATCHUP!CC$1,SWISSW!$J:$J,MATCHUP!$A27,SWISSW!$F:$F,"Draw")),"-")</f>
        <v>-</v>
      </c>
      <c r="CD27" s="5" t="str">
        <f ca="1">IFERROR((COUNTIFS(SWISSW!$I:$I,MATCHUP!$A27,SWISSW!$J:$J,MATCHUP!CD$1,SWISSW!$F:$F,"Won")+COUNTIFS(SWISSW!$I:$I,MATCHUP!CD$1,SWISSW!$J:$J,MATCHUP!$A27,SWISSW!$F:$F,"Lost"))/(COUNTIFS(SWISSW!$I:$I,MATCHUP!$A27,SWISSW!$J:$J,MATCHUP!CD$1)-COUNTIFS(SWISSW!$I:$I,MATCHUP!$A27,SWISSW!$J:$J,MATCHUP!CD$1,SWISSW!$F:$F,"Draw")+COUNTIFS(SWISSW!$I:$I,MATCHUP!CD$1,SWISSW!$J:$J,MATCHUP!$A27)-COUNTIFS(SWISSW!$I:$I,MATCHUP!CD$1,SWISSW!$J:$J,MATCHUP!$A27,SWISSW!$F:$F,"Draw")),"-")</f>
        <v>-</v>
      </c>
      <c r="CE27" s="5" t="str">
        <f ca="1">IFERROR((COUNTIFS(SWISSW!$I:$I,MATCHUP!$A27,SWISSW!$J:$J,MATCHUP!CE$1,SWISSW!$F:$F,"Won")+COUNTIFS(SWISSW!$I:$I,MATCHUP!CE$1,SWISSW!$J:$J,MATCHUP!$A27,SWISSW!$F:$F,"Lost"))/(COUNTIFS(SWISSW!$I:$I,MATCHUP!$A27,SWISSW!$J:$J,MATCHUP!CE$1)-COUNTIFS(SWISSW!$I:$I,MATCHUP!$A27,SWISSW!$J:$J,MATCHUP!CE$1,SWISSW!$F:$F,"Draw")+COUNTIFS(SWISSW!$I:$I,MATCHUP!CE$1,SWISSW!$J:$J,MATCHUP!$A27)-COUNTIFS(SWISSW!$I:$I,MATCHUP!CE$1,SWISSW!$J:$J,MATCHUP!$A27,SWISSW!$F:$F,"Draw")),"-")</f>
        <v>-</v>
      </c>
      <c r="CF27" s="5" t="str">
        <f ca="1">IFERROR((COUNTIFS(SWISSW!$I:$I,MATCHUP!$A27,SWISSW!$J:$J,MATCHUP!CF$1,SWISSW!$F:$F,"Won")+COUNTIFS(SWISSW!$I:$I,MATCHUP!CF$1,SWISSW!$J:$J,MATCHUP!$A27,SWISSW!$F:$F,"Lost"))/(COUNTIFS(SWISSW!$I:$I,MATCHUP!$A27,SWISSW!$J:$J,MATCHUP!CF$1)-COUNTIFS(SWISSW!$I:$I,MATCHUP!$A27,SWISSW!$J:$J,MATCHUP!CF$1,SWISSW!$F:$F,"Draw")+COUNTIFS(SWISSW!$I:$I,MATCHUP!CF$1,SWISSW!$J:$J,MATCHUP!$A27)-COUNTIFS(SWISSW!$I:$I,MATCHUP!CF$1,SWISSW!$J:$J,MATCHUP!$A27,SWISSW!$F:$F,"Draw")),"-")</f>
        <v>-</v>
      </c>
      <c r="CG27" s="5" t="str">
        <f ca="1">IFERROR((COUNTIFS(SWISSW!$I:$I,MATCHUP!$A27,SWISSW!$J:$J,MATCHUP!CG$1,SWISSW!$F:$F,"Won")+COUNTIFS(SWISSW!$I:$I,MATCHUP!CG$1,SWISSW!$J:$J,MATCHUP!$A27,SWISSW!$F:$F,"Lost"))/(COUNTIFS(SWISSW!$I:$I,MATCHUP!$A27,SWISSW!$J:$J,MATCHUP!CG$1)-COUNTIFS(SWISSW!$I:$I,MATCHUP!$A27,SWISSW!$J:$J,MATCHUP!CG$1,SWISSW!$F:$F,"Draw")+COUNTIFS(SWISSW!$I:$I,MATCHUP!CG$1,SWISSW!$J:$J,MATCHUP!$A27)-COUNTIFS(SWISSW!$I:$I,MATCHUP!CG$1,SWISSW!$J:$J,MATCHUP!$A27,SWISSW!$F:$F,"Draw")),"-")</f>
        <v>-</v>
      </c>
      <c r="CH27" s="5" t="str">
        <f ca="1">IFERROR((COUNTIFS(SWISSW!$I:$I,MATCHUP!$A27,SWISSW!$J:$J,MATCHUP!CH$1,SWISSW!$F:$F,"Won")+COUNTIFS(SWISSW!$I:$I,MATCHUP!CH$1,SWISSW!$J:$J,MATCHUP!$A27,SWISSW!$F:$F,"Lost"))/(COUNTIFS(SWISSW!$I:$I,MATCHUP!$A27,SWISSW!$J:$J,MATCHUP!CH$1)-COUNTIFS(SWISSW!$I:$I,MATCHUP!$A27,SWISSW!$J:$J,MATCHUP!CH$1,SWISSW!$F:$F,"Draw")+COUNTIFS(SWISSW!$I:$I,MATCHUP!CH$1,SWISSW!$J:$J,MATCHUP!$A27)-COUNTIFS(SWISSW!$I:$I,MATCHUP!CH$1,SWISSW!$J:$J,MATCHUP!$A27,SWISSW!$F:$F,"Draw")),"-")</f>
        <v>-</v>
      </c>
      <c r="CI27" s="5" t="str">
        <f ca="1">IFERROR((COUNTIFS(SWISSW!$I:$I,MATCHUP!$A27,SWISSW!$J:$J,MATCHUP!CI$1,SWISSW!$F:$F,"Won")+COUNTIFS(SWISSW!$I:$I,MATCHUP!CI$1,SWISSW!$J:$J,MATCHUP!$A27,SWISSW!$F:$F,"Lost"))/(COUNTIFS(SWISSW!$I:$I,MATCHUP!$A27,SWISSW!$J:$J,MATCHUP!CI$1)-COUNTIFS(SWISSW!$I:$I,MATCHUP!$A27,SWISSW!$J:$J,MATCHUP!CI$1,SWISSW!$F:$F,"Draw")+COUNTIFS(SWISSW!$I:$I,MATCHUP!CI$1,SWISSW!$J:$J,MATCHUP!$A27)-COUNTIFS(SWISSW!$I:$I,MATCHUP!CI$1,SWISSW!$J:$J,MATCHUP!$A27,SWISSW!$F:$F,"Draw")),"-")</f>
        <v>-</v>
      </c>
      <c r="CJ27" s="5" t="str">
        <f ca="1">IFERROR((COUNTIFS(SWISSW!$I:$I,MATCHUP!$A27,SWISSW!$J:$J,MATCHUP!CJ$1,SWISSW!$F:$F,"Won")+COUNTIFS(SWISSW!$I:$I,MATCHUP!CJ$1,SWISSW!$J:$J,MATCHUP!$A27,SWISSW!$F:$F,"Lost"))/(COUNTIFS(SWISSW!$I:$I,MATCHUP!$A27,SWISSW!$J:$J,MATCHUP!CJ$1)-COUNTIFS(SWISSW!$I:$I,MATCHUP!$A27,SWISSW!$J:$J,MATCHUP!CJ$1,SWISSW!$F:$F,"Draw")+COUNTIFS(SWISSW!$I:$I,MATCHUP!CJ$1,SWISSW!$J:$J,MATCHUP!$A27)-COUNTIFS(SWISSW!$I:$I,MATCHUP!CJ$1,SWISSW!$J:$J,MATCHUP!$A27,SWISSW!$F:$F,"Draw")),"-")</f>
        <v>-</v>
      </c>
      <c r="CK27" s="5" t="str">
        <f ca="1">IFERROR((COUNTIFS(SWISSW!$I:$I,MATCHUP!$A27,SWISSW!$J:$J,MATCHUP!CK$1,SWISSW!$F:$F,"Won")+COUNTIFS(SWISSW!$I:$I,MATCHUP!CK$1,SWISSW!$J:$J,MATCHUP!$A27,SWISSW!$F:$F,"Lost"))/(COUNTIFS(SWISSW!$I:$I,MATCHUP!$A27,SWISSW!$J:$J,MATCHUP!CK$1)-COUNTIFS(SWISSW!$I:$I,MATCHUP!$A27,SWISSW!$J:$J,MATCHUP!CK$1,SWISSW!$F:$F,"Draw")+COUNTIFS(SWISSW!$I:$I,MATCHUP!CK$1,SWISSW!$J:$J,MATCHUP!$A27)-COUNTIFS(SWISSW!$I:$I,MATCHUP!CK$1,SWISSW!$J:$J,MATCHUP!$A27,SWISSW!$F:$F,"Draw")),"-")</f>
        <v>-</v>
      </c>
      <c r="CL27" s="5" t="str">
        <f ca="1">IFERROR((COUNTIFS(SWISSW!$I:$I,MATCHUP!$A27,SWISSW!$J:$J,MATCHUP!CL$1,SWISSW!$F:$F,"Won")+COUNTIFS(SWISSW!$I:$I,MATCHUP!CL$1,SWISSW!$J:$J,MATCHUP!$A27,SWISSW!$F:$F,"Lost"))/(COUNTIFS(SWISSW!$I:$I,MATCHUP!$A27,SWISSW!$J:$J,MATCHUP!CL$1)-COUNTIFS(SWISSW!$I:$I,MATCHUP!$A27,SWISSW!$J:$J,MATCHUP!CL$1,SWISSW!$F:$F,"Draw")+COUNTIFS(SWISSW!$I:$I,MATCHUP!CL$1,SWISSW!$J:$J,MATCHUP!$A27)-COUNTIFS(SWISSW!$I:$I,MATCHUP!CL$1,SWISSW!$J:$J,MATCHUP!$A27,SWISSW!$F:$F,"Draw")),"-")</f>
        <v>-</v>
      </c>
      <c r="CM27" s="5" t="str">
        <f ca="1">IFERROR((COUNTIFS(SWISSW!$I:$I,MATCHUP!$A27,SWISSW!$J:$J,MATCHUP!CM$1,SWISSW!$F:$F,"Won")+COUNTIFS(SWISSW!$I:$I,MATCHUP!CM$1,SWISSW!$J:$J,MATCHUP!$A27,SWISSW!$F:$F,"Lost"))/(COUNTIFS(SWISSW!$I:$I,MATCHUP!$A27,SWISSW!$J:$J,MATCHUP!CM$1)-COUNTIFS(SWISSW!$I:$I,MATCHUP!$A27,SWISSW!$J:$J,MATCHUP!CM$1,SWISSW!$F:$F,"Draw")+COUNTIFS(SWISSW!$I:$I,MATCHUP!CM$1,SWISSW!$J:$J,MATCHUP!$A27)-COUNTIFS(SWISSW!$I:$I,MATCHUP!CM$1,SWISSW!$J:$J,MATCHUP!$A27,SWISSW!$F:$F,"Draw")),"-")</f>
        <v>-</v>
      </c>
      <c r="CN27" s="5" t="str">
        <f ca="1">IFERROR((COUNTIFS(SWISSW!$I:$I,MATCHUP!$A27,SWISSW!$J:$J,MATCHUP!CN$1,SWISSW!$F:$F,"Won")+COUNTIFS(SWISSW!$I:$I,MATCHUP!CN$1,SWISSW!$J:$J,MATCHUP!$A27,SWISSW!$F:$F,"Lost"))/(COUNTIFS(SWISSW!$I:$I,MATCHUP!$A27,SWISSW!$J:$J,MATCHUP!CN$1)-COUNTIFS(SWISSW!$I:$I,MATCHUP!$A27,SWISSW!$J:$J,MATCHUP!CN$1,SWISSW!$F:$F,"Draw")+COUNTIFS(SWISSW!$I:$I,MATCHUP!CN$1,SWISSW!$J:$J,MATCHUP!$A27)-COUNTIFS(SWISSW!$I:$I,MATCHUP!CN$1,SWISSW!$J:$J,MATCHUP!$A27,SWISSW!$F:$F,"Draw")),"-")</f>
        <v>-</v>
      </c>
      <c r="CO27" s="5" t="str">
        <f ca="1">IFERROR((COUNTIFS(SWISSW!$I:$I,MATCHUP!$A27,SWISSW!$J:$J,MATCHUP!CO$1,SWISSW!$F:$F,"Won")+COUNTIFS(SWISSW!$I:$I,MATCHUP!CO$1,SWISSW!$J:$J,MATCHUP!$A27,SWISSW!$F:$F,"Lost"))/(COUNTIFS(SWISSW!$I:$I,MATCHUP!$A27,SWISSW!$J:$J,MATCHUP!CO$1)-COUNTIFS(SWISSW!$I:$I,MATCHUP!$A27,SWISSW!$J:$J,MATCHUP!CO$1,SWISSW!$F:$F,"Draw")+COUNTIFS(SWISSW!$I:$I,MATCHUP!CO$1,SWISSW!$J:$J,MATCHUP!$A27)-COUNTIFS(SWISSW!$I:$I,MATCHUP!CO$1,SWISSW!$J:$J,MATCHUP!$A27,SWISSW!$F:$F,"Draw")),"-")</f>
        <v>-</v>
      </c>
      <c r="CP27" s="5" t="str">
        <f ca="1">IFERROR((COUNTIFS(SWISSW!$I:$I,MATCHUP!$A27,SWISSW!$J:$J,MATCHUP!CP$1,SWISSW!$F:$F,"Won")+COUNTIFS(SWISSW!$I:$I,MATCHUP!CP$1,SWISSW!$J:$J,MATCHUP!$A27,SWISSW!$F:$F,"Lost"))/(COUNTIFS(SWISSW!$I:$I,MATCHUP!$A27,SWISSW!$J:$J,MATCHUP!CP$1)-COUNTIFS(SWISSW!$I:$I,MATCHUP!$A27,SWISSW!$J:$J,MATCHUP!CP$1,SWISSW!$F:$F,"Draw")+COUNTIFS(SWISSW!$I:$I,MATCHUP!CP$1,SWISSW!$J:$J,MATCHUP!$A27)-COUNTIFS(SWISSW!$I:$I,MATCHUP!CP$1,SWISSW!$J:$J,MATCHUP!$A27,SWISSW!$F:$F,"Draw")),"-")</f>
        <v>-</v>
      </c>
      <c r="CQ27" s="5" t="str">
        <f ca="1">IFERROR((COUNTIFS(SWISSW!$I:$I,MATCHUP!$A27,SWISSW!$J:$J,MATCHUP!CQ$1,SWISSW!$F:$F,"Won")+COUNTIFS(SWISSW!$I:$I,MATCHUP!CQ$1,SWISSW!$J:$J,MATCHUP!$A27,SWISSW!$F:$F,"Lost"))/(COUNTIFS(SWISSW!$I:$I,MATCHUP!$A27,SWISSW!$J:$J,MATCHUP!CQ$1)-COUNTIFS(SWISSW!$I:$I,MATCHUP!$A27,SWISSW!$J:$J,MATCHUP!CQ$1,SWISSW!$F:$F,"Draw")+COUNTIFS(SWISSW!$I:$I,MATCHUP!CQ$1,SWISSW!$J:$J,MATCHUP!$A27)-COUNTIFS(SWISSW!$I:$I,MATCHUP!CQ$1,SWISSW!$J:$J,MATCHUP!$A27,SWISSW!$F:$F,"Draw")),"-")</f>
        <v>-</v>
      </c>
      <c r="CR27" s="5" t="str">
        <f ca="1">IFERROR((COUNTIFS(SWISSW!$I:$I,MATCHUP!$A27,SWISSW!$J:$J,MATCHUP!CR$1,SWISSW!$F:$F,"Won")+COUNTIFS(SWISSW!$I:$I,MATCHUP!CR$1,SWISSW!$J:$J,MATCHUP!$A27,SWISSW!$F:$F,"Lost"))/(COUNTIFS(SWISSW!$I:$I,MATCHUP!$A27,SWISSW!$J:$J,MATCHUP!CR$1)-COUNTIFS(SWISSW!$I:$I,MATCHUP!$A27,SWISSW!$J:$J,MATCHUP!CR$1,SWISSW!$F:$F,"Draw")+COUNTIFS(SWISSW!$I:$I,MATCHUP!CR$1,SWISSW!$J:$J,MATCHUP!$A27)-COUNTIFS(SWISSW!$I:$I,MATCHUP!CR$1,SWISSW!$J:$J,MATCHUP!$A27,SWISSW!$F:$F,"Draw")),"-")</f>
        <v>-</v>
      </c>
      <c r="CS27" s="5" t="str">
        <f ca="1">IFERROR((COUNTIFS(SWISSW!$I:$I,MATCHUP!$A27,SWISSW!$J:$J,MATCHUP!CS$1,SWISSW!$F:$F,"Won")+COUNTIFS(SWISSW!$I:$I,MATCHUP!CS$1,SWISSW!$J:$J,MATCHUP!$A27,SWISSW!$F:$F,"Lost"))/(COUNTIFS(SWISSW!$I:$I,MATCHUP!$A27,SWISSW!$J:$J,MATCHUP!CS$1)-COUNTIFS(SWISSW!$I:$I,MATCHUP!$A27,SWISSW!$J:$J,MATCHUP!CS$1,SWISSW!$F:$F,"Draw")+COUNTIFS(SWISSW!$I:$I,MATCHUP!CS$1,SWISSW!$J:$J,MATCHUP!$A27)-COUNTIFS(SWISSW!$I:$I,MATCHUP!CS$1,SWISSW!$J:$J,MATCHUP!$A27,SWISSW!$F:$F,"Draw")),"-")</f>
        <v>-</v>
      </c>
      <c r="CT27" s="5" t="str">
        <f ca="1">IFERROR((COUNTIFS(SWISSW!$I:$I,MATCHUP!$A27,SWISSW!$J:$J,MATCHUP!CT$1,SWISSW!$F:$F,"Won")+COUNTIFS(SWISSW!$I:$I,MATCHUP!CT$1,SWISSW!$J:$J,MATCHUP!$A27,SWISSW!$F:$F,"Lost"))/(COUNTIFS(SWISSW!$I:$I,MATCHUP!$A27,SWISSW!$J:$J,MATCHUP!CT$1)-COUNTIFS(SWISSW!$I:$I,MATCHUP!$A27,SWISSW!$J:$J,MATCHUP!CT$1,SWISSW!$F:$F,"Draw")+COUNTIFS(SWISSW!$I:$I,MATCHUP!CT$1,SWISSW!$J:$J,MATCHUP!$A27)-COUNTIFS(SWISSW!$I:$I,MATCHUP!CT$1,SWISSW!$J:$J,MATCHUP!$A27,SWISSW!$F:$F,"Draw")),"-")</f>
        <v>-</v>
      </c>
      <c r="CU27" s="5" t="str">
        <f ca="1">IFERROR((COUNTIFS(SWISSW!$I:$I,MATCHUP!$A27,SWISSW!$J:$J,MATCHUP!CU$1,SWISSW!$F:$F,"Won")+COUNTIFS(SWISSW!$I:$I,MATCHUP!CU$1,SWISSW!$J:$J,MATCHUP!$A27,SWISSW!$F:$F,"Lost"))/(COUNTIFS(SWISSW!$I:$I,MATCHUP!$A27,SWISSW!$J:$J,MATCHUP!CU$1)-COUNTIFS(SWISSW!$I:$I,MATCHUP!$A27,SWISSW!$J:$J,MATCHUP!CU$1,SWISSW!$F:$F,"Draw")+COUNTIFS(SWISSW!$I:$I,MATCHUP!CU$1,SWISSW!$J:$J,MATCHUP!$A27)-COUNTIFS(SWISSW!$I:$I,MATCHUP!CU$1,SWISSW!$J:$J,MATCHUP!$A27,SWISSW!$F:$F,"Draw")),"-")</f>
        <v>-</v>
      </c>
      <c r="CV27" s="5" t="str">
        <f ca="1">IFERROR((COUNTIFS(SWISSW!$I:$I,MATCHUP!$A27,SWISSW!$J:$J,MATCHUP!CV$1,SWISSW!$F:$F,"Won")+COUNTIFS(SWISSW!$I:$I,MATCHUP!CV$1,SWISSW!$J:$J,MATCHUP!$A27,SWISSW!$F:$F,"Lost"))/(COUNTIFS(SWISSW!$I:$I,MATCHUP!$A27,SWISSW!$J:$J,MATCHUP!CV$1)-COUNTIFS(SWISSW!$I:$I,MATCHUP!$A27,SWISSW!$J:$J,MATCHUP!CV$1,SWISSW!$F:$F,"Draw")+COUNTIFS(SWISSW!$I:$I,MATCHUP!CV$1,SWISSW!$J:$J,MATCHUP!$A27)-COUNTIFS(SWISSW!$I:$I,MATCHUP!CV$1,SWISSW!$J:$J,MATCHUP!$A27,SWISSW!$F:$F,"Draw")),"-")</f>
        <v>-</v>
      </c>
    </row>
    <row r="28" spans="1:100" ht="55" customHeight="1" x14ac:dyDescent="0.3">
      <c r="A28" s="3" t="str" cm="1">
        <f t="array" aca="1" ref="A28" ca="1">INDIRECT(ADDRESS(ROW(),1,,1,"METABREAK"))</f>
        <v>Dimir Snacker</v>
      </c>
      <c r="B28" s="5">
        <f ca="1">IFERROR((COUNTIFS(SWISSW!$I:$I,MATCHUP!$A28,SWISSW!$J:$J,MATCHUP!B$1,SWISSW!$F:$F,"Won")+COUNTIFS(SWISSW!$I:$I,MATCHUP!B$1,SWISSW!$J:$J,MATCHUP!$A28,SWISSW!$F:$F,"Lost"))/(COUNTIFS(SWISSW!$I:$I,MATCHUP!$A28,SWISSW!$J:$J,MATCHUP!B$1)-COUNTIFS(SWISSW!$I:$I,MATCHUP!$A28,SWISSW!$J:$J,MATCHUP!B$1,SWISSW!$F:$F,"Draw")+COUNTIFS(SWISSW!$I:$I,MATCHUP!B$1,SWISSW!$J:$J,MATCHUP!$A28)-COUNTIFS(SWISSW!$I:$I,MATCHUP!B$1,SWISSW!$J:$J,MATCHUP!$A28,SWISSW!$F:$F,"Draw")),"-")</f>
        <v>0.5714285714285714</v>
      </c>
      <c r="C28" s="5">
        <f ca="1">IFERROR((COUNTIFS(SWISSW!$I:$I,MATCHUP!$A28,SWISSW!$J:$J,MATCHUP!C$1,SWISSW!$F:$F,"Won")+COUNTIFS(SWISSW!$I:$I,MATCHUP!C$1,SWISSW!$J:$J,MATCHUP!$A28,SWISSW!$F:$F,"Lost"))/(COUNTIFS(SWISSW!$I:$I,MATCHUP!$A28,SWISSW!$J:$J,MATCHUP!C$1)-COUNTIFS(SWISSW!$I:$I,MATCHUP!$A28,SWISSW!$J:$J,MATCHUP!C$1,SWISSW!$F:$F,"Draw")+COUNTIFS(SWISSW!$I:$I,MATCHUP!C$1,SWISSW!$J:$J,MATCHUP!$A28)-COUNTIFS(SWISSW!$I:$I,MATCHUP!C$1,SWISSW!$J:$J,MATCHUP!$A28,SWISSW!$F:$F,"Draw")),"-")</f>
        <v>0.42857142857142855</v>
      </c>
      <c r="D28" s="5">
        <f ca="1">IFERROR((COUNTIFS(SWISSW!$I:$I,MATCHUP!$A28,SWISSW!$J:$J,MATCHUP!D$1,SWISSW!$F:$F,"Won")+COUNTIFS(SWISSW!$I:$I,MATCHUP!D$1,SWISSW!$J:$J,MATCHUP!$A28,SWISSW!$F:$F,"Lost"))/(COUNTIFS(SWISSW!$I:$I,MATCHUP!$A28,SWISSW!$J:$J,MATCHUP!D$1)-COUNTIFS(SWISSW!$I:$I,MATCHUP!$A28,SWISSW!$J:$J,MATCHUP!D$1,SWISSW!$F:$F,"Draw")+COUNTIFS(SWISSW!$I:$I,MATCHUP!D$1,SWISSW!$J:$J,MATCHUP!$A28)-COUNTIFS(SWISSW!$I:$I,MATCHUP!D$1,SWISSW!$J:$J,MATCHUP!$A28,SWISSW!$F:$F,"Draw")),"-")</f>
        <v>0.5</v>
      </c>
      <c r="E28" s="5">
        <f ca="1">IFERROR((COUNTIFS(SWISSW!$I:$I,MATCHUP!$A28,SWISSW!$J:$J,MATCHUP!E$1,SWISSW!$F:$F,"Won")+COUNTIFS(SWISSW!$I:$I,MATCHUP!E$1,SWISSW!$J:$J,MATCHUP!$A28,SWISSW!$F:$F,"Lost"))/(COUNTIFS(SWISSW!$I:$I,MATCHUP!$A28,SWISSW!$J:$J,MATCHUP!E$1)-COUNTIFS(SWISSW!$I:$I,MATCHUP!$A28,SWISSW!$J:$J,MATCHUP!E$1,SWISSW!$F:$F,"Draw")+COUNTIFS(SWISSW!$I:$I,MATCHUP!E$1,SWISSW!$J:$J,MATCHUP!$A28)-COUNTIFS(SWISSW!$I:$I,MATCHUP!E$1,SWISSW!$J:$J,MATCHUP!$A28,SWISSW!$F:$F,"Draw")),"-")</f>
        <v>0.33333333333333331</v>
      </c>
      <c r="F28" s="5">
        <f ca="1">IFERROR((COUNTIFS(SWISSW!$I:$I,MATCHUP!$A28,SWISSW!$J:$J,MATCHUP!F$1,SWISSW!$F:$F,"Won")+COUNTIFS(SWISSW!$I:$I,MATCHUP!F$1,SWISSW!$J:$J,MATCHUP!$A28,SWISSW!$F:$F,"Lost"))/(COUNTIFS(SWISSW!$I:$I,MATCHUP!$A28,SWISSW!$J:$J,MATCHUP!F$1)-COUNTIFS(SWISSW!$I:$I,MATCHUP!$A28,SWISSW!$J:$J,MATCHUP!F$1,SWISSW!$F:$F,"Draw")+COUNTIFS(SWISSW!$I:$I,MATCHUP!F$1,SWISSW!$J:$J,MATCHUP!$A28)-COUNTIFS(SWISSW!$I:$I,MATCHUP!F$1,SWISSW!$J:$J,MATCHUP!$A28,SWISSW!$F:$F,"Draw")),"-")</f>
        <v>0</v>
      </c>
      <c r="G28" s="5">
        <f ca="1">IFERROR((COUNTIFS(SWISSW!$I:$I,MATCHUP!$A28,SWISSW!$J:$J,MATCHUP!G$1,SWISSW!$F:$F,"Won")+COUNTIFS(SWISSW!$I:$I,MATCHUP!G$1,SWISSW!$J:$J,MATCHUP!$A28,SWISSW!$F:$F,"Lost"))/(COUNTIFS(SWISSW!$I:$I,MATCHUP!$A28,SWISSW!$J:$J,MATCHUP!G$1)-COUNTIFS(SWISSW!$I:$I,MATCHUP!$A28,SWISSW!$J:$J,MATCHUP!G$1,SWISSW!$F:$F,"Draw")+COUNTIFS(SWISSW!$I:$I,MATCHUP!G$1,SWISSW!$J:$J,MATCHUP!$A28)-COUNTIFS(SWISSW!$I:$I,MATCHUP!G$1,SWISSW!$J:$J,MATCHUP!$A28,SWISSW!$F:$F,"Draw")),"-")</f>
        <v>1</v>
      </c>
      <c r="H28" s="5">
        <f ca="1">IFERROR((COUNTIFS(SWISSW!$I:$I,MATCHUP!$A28,SWISSW!$J:$J,MATCHUP!H$1,SWISSW!$F:$F,"Won")+COUNTIFS(SWISSW!$I:$I,MATCHUP!H$1,SWISSW!$J:$J,MATCHUP!$A28,SWISSW!$F:$F,"Lost"))/(COUNTIFS(SWISSW!$I:$I,MATCHUP!$A28,SWISSW!$J:$J,MATCHUP!H$1)-COUNTIFS(SWISSW!$I:$I,MATCHUP!$A28,SWISSW!$J:$J,MATCHUP!H$1,SWISSW!$F:$F,"Draw")+COUNTIFS(SWISSW!$I:$I,MATCHUP!H$1,SWISSW!$J:$J,MATCHUP!$A28)-COUNTIFS(SWISSW!$I:$I,MATCHUP!H$1,SWISSW!$J:$J,MATCHUP!$A28,SWISSW!$F:$F,"Draw")),"-")</f>
        <v>0</v>
      </c>
      <c r="I28" s="5">
        <f ca="1">IFERROR((COUNTIFS(SWISSW!$I:$I,MATCHUP!$A28,SWISSW!$J:$J,MATCHUP!I$1,SWISSW!$F:$F,"Won")+COUNTIFS(SWISSW!$I:$I,MATCHUP!I$1,SWISSW!$J:$J,MATCHUP!$A28,SWISSW!$F:$F,"Lost"))/(COUNTIFS(SWISSW!$I:$I,MATCHUP!$A28,SWISSW!$J:$J,MATCHUP!I$1)-COUNTIFS(SWISSW!$I:$I,MATCHUP!$A28,SWISSW!$J:$J,MATCHUP!I$1,SWISSW!$F:$F,"Draw")+COUNTIFS(SWISSW!$I:$I,MATCHUP!I$1,SWISSW!$J:$J,MATCHUP!$A28)-COUNTIFS(SWISSW!$I:$I,MATCHUP!I$1,SWISSW!$J:$J,MATCHUP!$A28,SWISSW!$F:$F,"Draw")),"-")</f>
        <v>0</v>
      </c>
      <c r="J28" s="5">
        <f ca="1">IFERROR((COUNTIFS(SWISSW!$I:$I,MATCHUP!$A28,SWISSW!$J:$J,MATCHUP!J$1,SWISSW!$F:$F,"Won")+COUNTIFS(SWISSW!$I:$I,MATCHUP!J$1,SWISSW!$J:$J,MATCHUP!$A28,SWISSW!$F:$F,"Lost"))/(COUNTIFS(SWISSW!$I:$I,MATCHUP!$A28,SWISSW!$J:$J,MATCHUP!J$1)-COUNTIFS(SWISSW!$I:$I,MATCHUP!$A28,SWISSW!$J:$J,MATCHUP!J$1,SWISSW!$F:$F,"Draw")+COUNTIFS(SWISSW!$I:$I,MATCHUP!J$1,SWISSW!$J:$J,MATCHUP!$A28)-COUNTIFS(SWISSW!$I:$I,MATCHUP!J$1,SWISSW!$J:$J,MATCHUP!$A28,SWISSW!$F:$F,"Draw")),"-")</f>
        <v>0</v>
      </c>
      <c r="K28" s="5" t="str">
        <f ca="1">IFERROR((COUNTIFS(SWISSW!$I:$I,MATCHUP!$A28,SWISSW!$J:$J,MATCHUP!K$1,SWISSW!$F:$F,"Won")+COUNTIFS(SWISSW!$I:$I,MATCHUP!K$1,SWISSW!$J:$J,MATCHUP!$A28,SWISSW!$F:$F,"Lost"))/(COUNTIFS(SWISSW!$I:$I,MATCHUP!$A28,SWISSW!$J:$J,MATCHUP!K$1)-COUNTIFS(SWISSW!$I:$I,MATCHUP!$A28,SWISSW!$J:$J,MATCHUP!K$1,SWISSW!$F:$F,"Draw")+COUNTIFS(SWISSW!$I:$I,MATCHUP!K$1,SWISSW!$J:$J,MATCHUP!$A28)-COUNTIFS(SWISSW!$I:$I,MATCHUP!K$1,SWISSW!$J:$J,MATCHUP!$A28,SWISSW!$F:$F,"Draw")),"-")</f>
        <v>-</v>
      </c>
      <c r="L28" s="5">
        <f ca="1">IFERROR((COUNTIFS(SWISSW!$I:$I,MATCHUP!$A28,SWISSW!$J:$J,MATCHUP!L$1,SWISSW!$F:$F,"Won")+COUNTIFS(SWISSW!$I:$I,MATCHUP!L$1,SWISSW!$J:$J,MATCHUP!$A28,SWISSW!$F:$F,"Lost"))/(COUNTIFS(SWISSW!$I:$I,MATCHUP!$A28,SWISSW!$J:$J,MATCHUP!L$1)-COUNTIFS(SWISSW!$I:$I,MATCHUP!$A28,SWISSW!$J:$J,MATCHUP!L$1,SWISSW!$F:$F,"Draw")+COUNTIFS(SWISSW!$I:$I,MATCHUP!L$1,SWISSW!$J:$J,MATCHUP!$A28)-COUNTIFS(SWISSW!$I:$I,MATCHUP!L$1,SWISSW!$J:$J,MATCHUP!$A28,SWISSW!$F:$F,"Draw")),"-")</f>
        <v>0.5</v>
      </c>
      <c r="M28" s="5" t="str">
        <f ca="1">IFERROR((COUNTIFS(SWISSW!$I:$I,MATCHUP!$A28,SWISSW!$J:$J,MATCHUP!M$1,SWISSW!$F:$F,"Won")+COUNTIFS(SWISSW!$I:$I,MATCHUP!M$1,SWISSW!$J:$J,MATCHUP!$A28,SWISSW!$F:$F,"Lost"))/(COUNTIFS(SWISSW!$I:$I,MATCHUP!$A28,SWISSW!$J:$J,MATCHUP!M$1)-COUNTIFS(SWISSW!$I:$I,MATCHUP!$A28,SWISSW!$J:$J,MATCHUP!M$1,SWISSW!$F:$F,"Draw")+COUNTIFS(SWISSW!$I:$I,MATCHUP!M$1,SWISSW!$J:$J,MATCHUP!$A28)-COUNTIFS(SWISSW!$I:$I,MATCHUP!M$1,SWISSW!$J:$J,MATCHUP!$A28,SWISSW!$F:$F,"Draw")),"-")</f>
        <v>-</v>
      </c>
      <c r="N28" s="5">
        <f ca="1">IFERROR((COUNTIFS(SWISSW!$I:$I,MATCHUP!$A28,SWISSW!$J:$J,MATCHUP!N$1,SWISSW!$F:$F,"Won")+COUNTIFS(SWISSW!$I:$I,MATCHUP!N$1,SWISSW!$J:$J,MATCHUP!$A28,SWISSW!$F:$F,"Lost"))/(COUNTIFS(SWISSW!$I:$I,MATCHUP!$A28,SWISSW!$J:$J,MATCHUP!N$1)-COUNTIFS(SWISSW!$I:$I,MATCHUP!$A28,SWISSW!$J:$J,MATCHUP!N$1,SWISSW!$F:$F,"Draw")+COUNTIFS(SWISSW!$I:$I,MATCHUP!N$1,SWISSW!$J:$J,MATCHUP!$A28)-COUNTIFS(SWISSW!$I:$I,MATCHUP!N$1,SWISSW!$J:$J,MATCHUP!$A28,SWISSW!$F:$F,"Draw")),"-")</f>
        <v>0</v>
      </c>
      <c r="O28" s="5">
        <f ca="1">IFERROR((COUNTIFS(SWISSW!$I:$I,MATCHUP!$A28,SWISSW!$J:$J,MATCHUP!O$1,SWISSW!$F:$F,"Won")+COUNTIFS(SWISSW!$I:$I,MATCHUP!O$1,SWISSW!$J:$J,MATCHUP!$A28,SWISSW!$F:$F,"Lost"))/(COUNTIFS(SWISSW!$I:$I,MATCHUP!$A28,SWISSW!$J:$J,MATCHUP!O$1)-COUNTIFS(SWISSW!$I:$I,MATCHUP!$A28,SWISSW!$J:$J,MATCHUP!O$1,SWISSW!$F:$F,"Draw")+COUNTIFS(SWISSW!$I:$I,MATCHUP!O$1,SWISSW!$J:$J,MATCHUP!$A28)-COUNTIFS(SWISSW!$I:$I,MATCHUP!O$1,SWISSW!$J:$J,MATCHUP!$A28,SWISSW!$F:$F,"Draw")),"-")</f>
        <v>0</v>
      </c>
      <c r="P28" s="5">
        <f ca="1">IFERROR((COUNTIFS(SWISSW!$I:$I,MATCHUP!$A28,SWISSW!$J:$J,MATCHUP!P$1,SWISSW!$F:$F,"Won")+COUNTIFS(SWISSW!$I:$I,MATCHUP!P$1,SWISSW!$J:$J,MATCHUP!$A28,SWISSW!$F:$F,"Lost"))/(COUNTIFS(SWISSW!$I:$I,MATCHUP!$A28,SWISSW!$J:$J,MATCHUP!P$1)-COUNTIFS(SWISSW!$I:$I,MATCHUP!$A28,SWISSW!$J:$J,MATCHUP!P$1,SWISSW!$F:$F,"Draw")+COUNTIFS(SWISSW!$I:$I,MATCHUP!P$1,SWISSW!$J:$J,MATCHUP!$A28)-COUNTIFS(SWISSW!$I:$I,MATCHUP!P$1,SWISSW!$J:$J,MATCHUP!$A28,SWISSW!$F:$F,"Draw")),"-")</f>
        <v>1</v>
      </c>
      <c r="Q28" s="5">
        <f ca="1">IFERROR((COUNTIFS(SWISSW!$I:$I,MATCHUP!$A28,SWISSW!$J:$J,MATCHUP!Q$1,SWISSW!$F:$F,"Won")+COUNTIFS(SWISSW!$I:$I,MATCHUP!Q$1,SWISSW!$J:$J,MATCHUP!$A28,SWISSW!$F:$F,"Lost"))/(COUNTIFS(SWISSW!$I:$I,MATCHUP!$A28,SWISSW!$J:$J,MATCHUP!Q$1)-COUNTIFS(SWISSW!$I:$I,MATCHUP!$A28,SWISSW!$J:$J,MATCHUP!Q$1,SWISSW!$F:$F,"Draw")+COUNTIFS(SWISSW!$I:$I,MATCHUP!Q$1,SWISSW!$J:$J,MATCHUP!$A28)-COUNTIFS(SWISSW!$I:$I,MATCHUP!Q$1,SWISSW!$J:$J,MATCHUP!$A28,SWISSW!$F:$F,"Draw")),"-")</f>
        <v>0</v>
      </c>
      <c r="R28" s="5" t="str">
        <f ca="1">IFERROR((COUNTIFS(SWISSW!$I:$I,MATCHUP!$A28,SWISSW!$J:$J,MATCHUP!R$1,SWISSW!$F:$F,"Won")+COUNTIFS(SWISSW!$I:$I,MATCHUP!R$1,SWISSW!$J:$J,MATCHUP!$A28,SWISSW!$F:$F,"Lost"))/(COUNTIFS(SWISSW!$I:$I,MATCHUP!$A28,SWISSW!$J:$J,MATCHUP!R$1)-COUNTIFS(SWISSW!$I:$I,MATCHUP!$A28,SWISSW!$J:$J,MATCHUP!R$1,SWISSW!$F:$F,"Draw")+COUNTIFS(SWISSW!$I:$I,MATCHUP!R$1,SWISSW!$J:$J,MATCHUP!$A28)-COUNTIFS(SWISSW!$I:$I,MATCHUP!R$1,SWISSW!$J:$J,MATCHUP!$A28,SWISSW!$F:$F,"Draw")),"-")</f>
        <v>-</v>
      </c>
      <c r="S28" s="5">
        <f ca="1">IFERROR((COUNTIFS(SWISSW!$I:$I,MATCHUP!$A28,SWISSW!$J:$J,MATCHUP!S$1,SWISSW!$F:$F,"Won")+COUNTIFS(SWISSW!$I:$I,MATCHUP!S$1,SWISSW!$J:$J,MATCHUP!$A28,SWISSW!$F:$F,"Lost"))/(COUNTIFS(SWISSW!$I:$I,MATCHUP!$A28,SWISSW!$J:$J,MATCHUP!S$1)-COUNTIFS(SWISSW!$I:$I,MATCHUP!$A28,SWISSW!$J:$J,MATCHUP!S$1,SWISSW!$F:$F,"Draw")+COUNTIFS(SWISSW!$I:$I,MATCHUP!S$1,SWISSW!$J:$J,MATCHUP!$A28)-COUNTIFS(SWISSW!$I:$I,MATCHUP!S$1,SWISSW!$J:$J,MATCHUP!$A28,SWISSW!$F:$F,"Draw")),"-")</f>
        <v>1</v>
      </c>
      <c r="T28" s="5" t="str">
        <f ca="1">IFERROR((COUNTIFS(SWISSW!$I:$I,MATCHUP!$A28,SWISSW!$J:$J,MATCHUP!T$1,SWISSW!$F:$F,"Won")+COUNTIFS(SWISSW!$I:$I,MATCHUP!T$1,SWISSW!$J:$J,MATCHUP!$A28,SWISSW!$F:$F,"Lost"))/(COUNTIFS(SWISSW!$I:$I,MATCHUP!$A28,SWISSW!$J:$J,MATCHUP!T$1)-COUNTIFS(SWISSW!$I:$I,MATCHUP!$A28,SWISSW!$J:$J,MATCHUP!T$1,SWISSW!$F:$F,"Draw")+COUNTIFS(SWISSW!$I:$I,MATCHUP!T$1,SWISSW!$J:$J,MATCHUP!$A28)-COUNTIFS(SWISSW!$I:$I,MATCHUP!T$1,SWISSW!$J:$J,MATCHUP!$A28,SWISSW!$F:$F,"Draw")),"-")</f>
        <v>-</v>
      </c>
      <c r="U28" s="5" t="str">
        <f ca="1">IFERROR((COUNTIFS(SWISSW!$I:$I,MATCHUP!$A28,SWISSW!$J:$J,MATCHUP!U$1,SWISSW!$F:$F,"Won")+COUNTIFS(SWISSW!$I:$I,MATCHUP!U$1,SWISSW!$J:$J,MATCHUP!$A28,SWISSW!$F:$F,"Lost"))/(COUNTIFS(SWISSW!$I:$I,MATCHUP!$A28,SWISSW!$J:$J,MATCHUP!U$1)-COUNTIFS(SWISSW!$I:$I,MATCHUP!$A28,SWISSW!$J:$J,MATCHUP!U$1,SWISSW!$F:$F,"Draw")+COUNTIFS(SWISSW!$I:$I,MATCHUP!U$1,SWISSW!$J:$J,MATCHUP!$A28)-COUNTIFS(SWISSW!$I:$I,MATCHUP!U$1,SWISSW!$J:$J,MATCHUP!$A28,SWISSW!$F:$F,"Draw")),"-")</f>
        <v>-</v>
      </c>
      <c r="V28" s="5">
        <f ca="1">IFERROR((COUNTIFS(SWISSW!$I:$I,MATCHUP!$A28,SWISSW!$J:$J,MATCHUP!V$1,SWISSW!$F:$F,"Won")+COUNTIFS(SWISSW!$I:$I,MATCHUP!V$1,SWISSW!$J:$J,MATCHUP!$A28,SWISSW!$F:$F,"Lost"))/(COUNTIFS(SWISSW!$I:$I,MATCHUP!$A28,SWISSW!$J:$J,MATCHUP!V$1)-COUNTIFS(SWISSW!$I:$I,MATCHUP!$A28,SWISSW!$J:$J,MATCHUP!V$1,SWISSW!$F:$F,"Draw")+COUNTIFS(SWISSW!$I:$I,MATCHUP!V$1,SWISSW!$J:$J,MATCHUP!$A28)-COUNTIFS(SWISSW!$I:$I,MATCHUP!V$1,SWISSW!$J:$J,MATCHUP!$A28,SWISSW!$F:$F,"Draw")),"-")</f>
        <v>1</v>
      </c>
      <c r="W28" s="5">
        <f ca="1">IFERROR((COUNTIFS(SWISSW!$I:$I,MATCHUP!$A28,SWISSW!$J:$J,MATCHUP!W$1,SWISSW!$F:$F,"Won")+COUNTIFS(SWISSW!$I:$I,MATCHUP!W$1,SWISSW!$J:$J,MATCHUP!$A28,SWISSW!$F:$F,"Lost"))/(COUNTIFS(SWISSW!$I:$I,MATCHUP!$A28,SWISSW!$J:$J,MATCHUP!W$1)-COUNTIFS(SWISSW!$I:$I,MATCHUP!$A28,SWISSW!$J:$J,MATCHUP!W$1,SWISSW!$F:$F,"Draw")+COUNTIFS(SWISSW!$I:$I,MATCHUP!W$1,SWISSW!$J:$J,MATCHUP!$A28)-COUNTIFS(SWISSW!$I:$I,MATCHUP!W$1,SWISSW!$J:$J,MATCHUP!$A28,SWISSW!$F:$F,"Draw")),"-")</f>
        <v>0.5</v>
      </c>
      <c r="X28" s="5" t="str">
        <f ca="1">IFERROR((COUNTIFS(SWISSW!$I:$I,MATCHUP!$A28,SWISSW!$J:$J,MATCHUP!X$1,SWISSW!$F:$F,"Won")+COUNTIFS(SWISSW!$I:$I,MATCHUP!X$1,SWISSW!$J:$J,MATCHUP!$A28,SWISSW!$F:$F,"Lost"))/(COUNTIFS(SWISSW!$I:$I,MATCHUP!$A28,SWISSW!$J:$J,MATCHUP!X$1)-COUNTIFS(SWISSW!$I:$I,MATCHUP!$A28,SWISSW!$J:$J,MATCHUP!X$1,SWISSW!$F:$F,"Draw")+COUNTIFS(SWISSW!$I:$I,MATCHUP!X$1,SWISSW!$J:$J,MATCHUP!$A28)-COUNTIFS(SWISSW!$I:$I,MATCHUP!X$1,SWISSW!$J:$J,MATCHUP!$A28,SWISSW!$F:$F,"Draw")),"-")</f>
        <v>-</v>
      </c>
      <c r="Y28" s="5" t="str">
        <f ca="1">IFERROR((COUNTIFS(SWISSW!$I:$I,MATCHUP!$A28,SWISSW!$J:$J,MATCHUP!Y$1,SWISSW!$F:$F,"Won")+COUNTIFS(SWISSW!$I:$I,MATCHUP!Y$1,SWISSW!$J:$J,MATCHUP!$A28,SWISSW!$F:$F,"Lost"))/(COUNTIFS(SWISSW!$I:$I,MATCHUP!$A28,SWISSW!$J:$J,MATCHUP!Y$1)-COUNTIFS(SWISSW!$I:$I,MATCHUP!$A28,SWISSW!$J:$J,MATCHUP!Y$1,SWISSW!$F:$F,"Draw")+COUNTIFS(SWISSW!$I:$I,MATCHUP!Y$1,SWISSW!$J:$J,MATCHUP!$A28)-COUNTIFS(SWISSW!$I:$I,MATCHUP!Y$1,SWISSW!$J:$J,MATCHUP!$A28,SWISSW!$F:$F,"Draw")),"-")</f>
        <v>-</v>
      </c>
      <c r="Z28" s="5">
        <f ca="1">IFERROR((COUNTIFS(SWISSW!$I:$I,MATCHUP!$A28,SWISSW!$J:$J,MATCHUP!Z$1,SWISSW!$F:$F,"Won")+COUNTIFS(SWISSW!$I:$I,MATCHUP!Z$1,SWISSW!$J:$J,MATCHUP!$A28,SWISSW!$F:$F,"Lost"))/(COUNTIFS(SWISSW!$I:$I,MATCHUP!$A28,SWISSW!$J:$J,MATCHUP!Z$1)-COUNTIFS(SWISSW!$I:$I,MATCHUP!$A28,SWISSW!$J:$J,MATCHUP!Z$1,SWISSW!$F:$F,"Draw")+COUNTIFS(SWISSW!$I:$I,MATCHUP!Z$1,SWISSW!$J:$J,MATCHUP!$A28)-COUNTIFS(SWISSW!$I:$I,MATCHUP!Z$1,SWISSW!$J:$J,MATCHUP!$A28,SWISSW!$F:$F,"Draw")),"-")</f>
        <v>0</v>
      </c>
      <c r="AA28" s="5" t="str">
        <f ca="1">IFERROR((COUNTIFS(SWISSW!$I:$I,MATCHUP!$A28,SWISSW!$J:$J,MATCHUP!AA$1,SWISSW!$F:$F,"Won")+COUNTIFS(SWISSW!$I:$I,MATCHUP!AA$1,SWISSW!$J:$J,MATCHUP!$A28,SWISSW!$F:$F,"Lost"))/(COUNTIFS(SWISSW!$I:$I,MATCHUP!$A28,SWISSW!$J:$J,MATCHUP!AA$1)-COUNTIFS(SWISSW!$I:$I,MATCHUP!$A28,SWISSW!$J:$J,MATCHUP!AA$1,SWISSW!$F:$F,"Draw")+COUNTIFS(SWISSW!$I:$I,MATCHUP!AA$1,SWISSW!$J:$J,MATCHUP!$A28)-COUNTIFS(SWISSW!$I:$I,MATCHUP!AA$1,SWISSW!$J:$J,MATCHUP!$A28,SWISSW!$F:$F,"Draw")),"-")</f>
        <v>-</v>
      </c>
      <c r="AB28" s="5" t="str">
        <f ca="1">IFERROR((COUNTIFS(SWISSW!$I:$I,MATCHUP!$A28,SWISSW!$J:$J,MATCHUP!AB$1,SWISSW!$F:$F,"Won")+COUNTIFS(SWISSW!$I:$I,MATCHUP!AB$1,SWISSW!$J:$J,MATCHUP!$A28,SWISSW!$F:$F,"Lost"))/(COUNTIFS(SWISSW!$I:$I,MATCHUP!$A28,SWISSW!$J:$J,MATCHUP!AB$1)-COUNTIFS(SWISSW!$I:$I,MATCHUP!$A28,SWISSW!$J:$J,MATCHUP!AB$1,SWISSW!$F:$F,"Draw")+COUNTIFS(SWISSW!$I:$I,MATCHUP!AB$1,SWISSW!$J:$J,MATCHUP!$A28)-COUNTIFS(SWISSW!$I:$I,MATCHUP!AB$1,SWISSW!$J:$J,MATCHUP!$A28,SWISSW!$F:$F,"Draw")),"-")</f>
        <v>-</v>
      </c>
      <c r="AC28" s="5" t="str">
        <f ca="1">IFERROR((COUNTIFS(SWISSW!$I:$I,MATCHUP!$A28,SWISSW!$J:$J,MATCHUP!AC$1,SWISSW!$F:$F,"Won")+COUNTIFS(SWISSW!$I:$I,MATCHUP!AC$1,SWISSW!$J:$J,MATCHUP!$A28,SWISSW!$F:$F,"Lost"))/(COUNTIFS(SWISSW!$I:$I,MATCHUP!$A28,SWISSW!$J:$J,MATCHUP!AC$1)-COUNTIFS(SWISSW!$I:$I,MATCHUP!$A28,SWISSW!$J:$J,MATCHUP!AC$1,SWISSW!$F:$F,"Draw")+COUNTIFS(SWISSW!$I:$I,MATCHUP!AC$1,SWISSW!$J:$J,MATCHUP!$A28)-COUNTIFS(SWISSW!$I:$I,MATCHUP!AC$1,SWISSW!$J:$J,MATCHUP!$A28,SWISSW!$F:$F,"Draw")),"-")</f>
        <v>-</v>
      </c>
      <c r="AD28" s="5" t="str">
        <f ca="1">IFERROR((COUNTIFS(SWISSW!$I:$I,MATCHUP!$A28,SWISSW!$J:$J,MATCHUP!AD$1,SWISSW!$F:$F,"Won")+COUNTIFS(SWISSW!$I:$I,MATCHUP!AD$1,SWISSW!$J:$J,MATCHUP!$A28,SWISSW!$F:$F,"Lost"))/(COUNTIFS(SWISSW!$I:$I,MATCHUP!$A28,SWISSW!$J:$J,MATCHUP!AD$1)-COUNTIFS(SWISSW!$I:$I,MATCHUP!$A28,SWISSW!$J:$J,MATCHUP!AD$1,SWISSW!$F:$F,"Draw")+COUNTIFS(SWISSW!$I:$I,MATCHUP!AD$1,SWISSW!$J:$J,MATCHUP!$A28)-COUNTIFS(SWISSW!$I:$I,MATCHUP!AD$1,SWISSW!$J:$J,MATCHUP!$A28,SWISSW!$F:$F,"Draw")),"-")</f>
        <v>-</v>
      </c>
      <c r="AE28" s="5" t="str">
        <f ca="1">IFERROR((COUNTIFS(SWISSW!$I:$I,MATCHUP!$A28,SWISSW!$J:$J,MATCHUP!AE$1,SWISSW!$F:$F,"Won")+COUNTIFS(SWISSW!$I:$I,MATCHUP!AE$1,SWISSW!$J:$J,MATCHUP!$A28,SWISSW!$F:$F,"Lost"))/(COUNTIFS(SWISSW!$I:$I,MATCHUP!$A28,SWISSW!$J:$J,MATCHUP!AE$1)-COUNTIFS(SWISSW!$I:$I,MATCHUP!$A28,SWISSW!$J:$J,MATCHUP!AE$1,SWISSW!$F:$F,"Draw")+COUNTIFS(SWISSW!$I:$I,MATCHUP!AE$1,SWISSW!$J:$J,MATCHUP!$A28)-COUNTIFS(SWISSW!$I:$I,MATCHUP!AE$1,SWISSW!$J:$J,MATCHUP!$A28,SWISSW!$F:$F,"Draw")),"-")</f>
        <v>-</v>
      </c>
      <c r="AF28" s="5" t="str">
        <f ca="1">IFERROR((COUNTIFS(SWISSW!$I:$I,MATCHUP!$A28,SWISSW!$J:$J,MATCHUP!AF$1,SWISSW!$F:$F,"Won")+COUNTIFS(SWISSW!$I:$I,MATCHUP!AF$1,SWISSW!$J:$J,MATCHUP!$A28,SWISSW!$F:$F,"Lost"))/(COUNTIFS(SWISSW!$I:$I,MATCHUP!$A28,SWISSW!$J:$J,MATCHUP!AF$1)-COUNTIFS(SWISSW!$I:$I,MATCHUP!$A28,SWISSW!$J:$J,MATCHUP!AF$1,SWISSW!$F:$F,"Draw")+COUNTIFS(SWISSW!$I:$I,MATCHUP!AF$1,SWISSW!$J:$J,MATCHUP!$A28)-COUNTIFS(SWISSW!$I:$I,MATCHUP!AF$1,SWISSW!$J:$J,MATCHUP!$A28,SWISSW!$F:$F,"Draw")),"-")</f>
        <v>-</v>
      </c>
      <c r="AG28" s="5" t="str">
        <f ca="1">IFERROR((COUNTIFS(SWISSW!$I:$I,MATCHUP!$A28,SWISSW!$J:$J,MATCHUP!AG$1,SWISSW!$F:$F,"Won")+COUNTIFS(SWISSW!$I:$I,MATCHUP!AG$1,SWISSW!$J:$J,MATCHUP!$A28,SWISSW!$F:$F,"Lost"))/(COUNTIFS(SWISSW!$I:$I,MATCHUP!$A28,SWISSW!$J:$J,MATCHUP!AG$1)-COUNTIFS(SWISSW!$I:$I,MATCHUP!$A28,SWISSW!$J:$J,MATCHUP!AG$1,SWISSW!$F:$F,"Draw")+COUNTIFS(SWISSW!$I:$I,MATCHUP!AG$1,SWISSW!$J:$J,MATCHUP!$A28)-COUNTIFS(SWISSW!$I:$I,MATCHUP!AG$1,SWISSW!$J:$J,MATCHUP!$A28,SWISSW!$F:$F,"Draw")),"-")</f>
        <v>-</v>
      </c>
      <c r="AH28" s="5">
        <f ca="1">IFERROR((COUNTIFS(SWISSW!$I:$I,MATCHUP!$A28,SWISSW!$J:$J,MATCHUP!AH$1,SWISSW!$F:$F,"Won")+COUNTIFS(SWISSW!$I:$I,MATCHUP!AH$1,SWISSW!$J:$J,MATCHUP!$A28,SWISSW!$F:$F,"Lost"))/(COUNTIFS(SWISSW!$I:$I,MATCHUP!$A28,SWISSW!$J:$J,MATCHUP!AH$1)-COUNTIFS(SWISSW!$I:$I,MATCHUP!$A28,SWISSW!$J:$J,MATCHUP!AH$1,SWISSW!$F:$F,"Draw")+COUNTIFS(SWISSW!$I:$I,MATCHUP!AH$1,SWISSW!$J:$J,MATCHUP!$A28)-COUNTIFS(SWISSW!$I:$I,MATCHUP!AH$1,SWISSW!$J:$J,MATCHUP!$A28,SWISSW!$F:$F,"Draw")),"-")</f>
        <v>1</v>
      </c>
      <c r="AI28" s="5" t="str">
        <f ca="1">IFERROR((COUNTIFS(SWISSW!$I:$I,MATCHUP!$A28,SWISSW!$J:$J,MATCHUP!AI$1,SWISSW!$F:$F,"Won")+COUNTIFS(SWISSW!$I:$I,MATCHUP!AI$1,SWISSW!$J:$J,MATCHUP!$A28,SWISSW!$F:$F,"Lost"))/(COUNTIFS(SWISSW!$I:$I,MATCHUP!$A28,SWISSW!$J:$J,MATCHUP!AI$1)-COUNTIFS(SWISSW!$I:$I,MATCHUP!$A28,SWISSW!$J:$J,MATCHUP!AI$1,SWISSW!$F:$F,"Draw")+COUNTIFS(SWISSW!$I:$I,MATCHUP!AI$1,SWISSW!$J:$J,MATCHUP!$A28)-COUNTIFS(SWISSW!$I:$I,MATCHUP!AI$1,SWISSW!$J:$J,MATCHUP!$A28,SWISSW!$F:$F,"Draw")),"-")</f>
        <v>-</v>
      </c>
      <c r="AJ28" s="5" t="str">
        <f ca="1">IFERROR((COUNTIFS(SWISSW!$I:$I,MATCHUP!$A28,SWISSW!$J:$J,MATCHUP!AJ$1,SWISSW!$F:$F,"Won")+COUNTIFS(SWISSW!$I:$I,MATCHUP!AJ$1,SWISSW!$J:$J,MATCHUP!$A28,SWISSW!$F:$F,"Lost"))/(COUNTIFS(SWISSW!$I:$I,MATCHUP!$A28,SWISSW!$J:$J,MATCHUP!AJ$1)-COUNTIFS(SWISSW!$I:$I,MATCHUP!$A28,SWISSW!$J:$J,MATCHUP!AJ$1,SWISSW!$F:$F,"Draw")+COUNTIFS(SWISSW!$I:$I,MATCHUP!AJ$1,SWISSW!$J:$J,MATCHUP!$A28)-COUNTIFS(SWISSW!$I:$I,MATCHUP!AJ$1,SWISSW!$J:$J,MATCHUP!$A28,SWISSW!$F:$F,"Draw")),"-")</f>
        <v>-</v>
      </c>
      <c r="AK28" s="5" t="str">
        <f ca="1">IFERROR((COUNTIFS(SWISSW!$I:$I,MATCHUP!$A28,SWISSW!$J:$J,MATCHUP!AK$1,SWISSW!$F:$F,"Won")+COUNTIFS(SWISSW!$I:$I,MATCHUP!AK$1,SWISSW!$J:$J,MATCHUP!$A28,SWISSW!$F:$F,"Lost"))/(COUNTIFS(SWISSW!$I:$I,MATCHUP!$A28,SWISSW!$J:$J,MATCHUP!AK$1)-COUNTIFS(SWISSW!$I:$I,MATCHUP!$A28,SWISSW!$J:$J,MATCHUP!AK$1,SWISSW!$F:$F,"Draw")+COUNTIFS(SWISSW!$I:$I,MATCHUP!AK$1,SWISSW!$J:$J,MATCHUP!$A28)-COUNTIFS(SWISSW!$I:$I,MATCHUP!AK$1,SWISSW!$J:$J,MATCHUP!$A28,SWISSW!$F:$F,"Draw")),"-")</f>
        <v>-</v>
      </c>
      <c r="AL28" s="5" t="str">
        <f ca="1">IFERROR((COUNTIFS(SWISSW!$I:$I,MATCHUP!$A28,SWISSW!$J:$J,MATCHUP!AL$1,SWISSW!$F:$F,"Won")+COUNTIFS(SWISSW!$I:$I,MATCHUP!AL$1,SWISSW!$J:$J,MATCHUP!$A28,SWISSW!$F:$F,"Lost"))/(COUNTIFS(SWISSW!$I:$I,MATCHUP!$A28,SWISSW!$J:$J,MATCHUP!AL$1)-COUNTIFS(SWISSW!$I:$I,MATCHUP!$A28,SWISSW!$J:$J,MATCHUP!AL$1,SWISSW!$F:$F,"Draw")+COUNTIFS(SWISSW!$I:$I,MATCHUP!AL$1,SWISSW!$J:$J,MATCHUP!$A28)-COUNTIFS(SWISSW!$I:$I,MATCHUP!AL$1,SWISSW!$J:$J,MATCHUP!$A28,SWISSW!$F:$F,"Draw")),"-")</f>
        <v>-</v>
      </c>
      <c r="AM28" s="5" t="str">
        <f ca="1">IFERROR((COUNTIFS(SWISSW!$I:$I,MATCHUP!$A28,SWISSW!$J:$J,MATCHUP!AM$1,SWISSW!$F:$F,"Won")+COUNTIFS(SWISSW!$I:$I,MATCHUP!AM$1,SWISSW!$J:$J,MATCHUP!$A28,SWISSW!$F:$F,"Lost"))/(COUNTIFS(SWISSW!$I:$I,MATCHUP!$A28,SWISSW!$J:$J,MATCHUP!AM$1)-COUNTIFS(SWISSW!$I:$I,MATCHUP!$A28,SWISSW!$J:$J,MATCHUP!AM$1,SWISSW!$F:$F,"Draw")+COUNTIFS(SWISSW!$I:$I,MATCHUP!AM$1,SWISSW!$J:$J,MATCHUP!$A28)-COUNTIFS(SWISSW!$I:$I,MATCHUP!AM$1,SWISSW!$J:$J,MATCHUP!$A28,SWISSW!$F:$F,"Draw")),"-")</f>
        <v>-</v>
      </c>
      <c r="AN28" s="5" t="str">
        <f ca="1">IFERROR((COUNTIFS(SWISSW!$I:$I,MATCHUP!$A28,SWISSW!$J:$J,MATCHUP!AN$1,SWISSW!$F:$F,"Won")+COUNTIFS(SWISSW!$I:$I,MATCHUP!AN$1,SWISSW!$J:$J,MATCHUP!$A28,SWISSW!$F:$F,"Lost"))/(COUNTIFS(SWISSW!$I:$I,MATCHUP!$A28,SWISSW!$J:$J,MATCHUP!AN$1)-COUNTIFS(SWISSW!$I:$I,MATCHUP!$A28,SWISSW!$J:$J,MATCHUP!AN$1,SWISSW!$F:$F,"Draw")+COUNTIFS(SWISSW!$I:$I,MATCHUP!AN$1,SWISSW!$J:$J,MATCHUP!$A28)-COUNTIFS(SWISSW!$I:$I,MATCHUP!AN$1,SWISSW!$J:$J,MATCHUP!$A28,SWISSW!$F:$F,"Draw")),"-")</f>
        <v>-</v>
      </c>
      <c r="AO28" s="5" t="str">
        <f ca="1">IFERROR((COUNTIFS(SWISSW!$I:$I,MATCHUP!$A28,SWISSW!$J:$J,MATCHUP!AO$1,SWISSW!$F:$F,"Won")+COUNTIFS(SWISSW!$I:$I,MATCHUP!AO$1,SWISSW!$J:$J,MATCHUP!$A28,SWISSW!$F:$F,"Lost"))/(COUNTIFS(SWISSW!$I:$I,MATCHUP!$A28,SWISSW!$J:$J,MATCHUP!AO$1)-COUNTIFS(SWISSW!$I:$I,MATCHUP!$A28,SWISSW!$J:$J,MATCHUP!AO$1,SWISSW!$F:$F,"Draw")+COUNTIFS(SWISSW!$I:$I,MATCHUP!AO$1,SWISSW!$J:$J,MATCHUP!$A28)-COUNTIFS(SWISSW!$I:$I,MATCHUP!AO$1,SWISSW!$J:$J,MATCHUP!$A28,SWISSW!$F:$F,"Draw")),"-")</f>
        <v>-</v>
      </c>
      <c r="AP28" s="5">
        <f ca="1">IFERROR((COUNTIFS(SWISSW!$I:$I,MATCHUP!$A28,SWISSW!$J:$J,MATCHUP!AP$1,SWISSW!$F:$F,"Won")+COUNTIFS(SWISSW!$I:$I,MATCHUP!AP$1,SWISSW!$J:$J,MATCHUP!$A28,SWISSW!$F:$F,"Lost"))/(COUNTIFS(SWISSW!$I:$I,MATCHUP!$A28,SWISSW!$J:$J,MATCHUP!AP$1)-COUNTIFS(SWISSW!$I:$I,MATCHUP!$A28,SWISSW!$J:$J,MATCHUP!AP$1,SWISSW!$F:$F,"Draw")+COUNTIFS(SWISSW!$I:$I,MATCHUP!AP$1,SWISSW!$J:$J,MATCHUP!$A28)-COUNTIFS(SWISSW!$I:$I,MATCHUP!AP$1,SWISSW!$J:$J,MATCHUP!$A28,SWISSW!$F:$F,"Draw")),"-")</f>
        <v>1</v>
      </c>
      <c r="AQ28" s="5" t="str">
        <f ca="1">IFERROR((COUNTIFS(SWISSW!$I:$I,MATCHUP!$A28,SWISSW!$J:$J,MATCHUP!AQ$1,SWISSW!$F:$F,"Won")+COUNTIFS(SWISSW!$I:$I,MATCHUP!AQ$1,SWISSW!$J:$J,MATCHUP!$A28,SWISSW!$F:$F,"Lost"))/(COUNTIFS(SWISSW!$I:$I,MATCHUP!$A28,SWISSW!$J:$J,MATCHUP!AQ$1)-COUNTIFS(SWISSW!$I:$I,MATCHUP!$A28,SWISSW!$J:$J,MATCHUP!AQ$1,SWISSW!$F:$F,"Draw")+COUNTIFS(SWISSW!$I:$I,MATCHUP!AQ$1,SWISSW!$J:$J,MATCHUP!$A28)-COUNTIFS(SWISSW!$I:$I,MATCHUP!AQ$1,SWISSW!$J:$J,MATCHUP!$A28,SWISSW!$F:$F,"Draw")),"-")</f>
        <v>-</v>
      </c>
      <c r="AR28" s="5" t="str">
        <f ca="1">IFERROR((COUNTIFS(SWISSW!$I:$I,MATCHUP!$A28,SWISSW!$J:$J,MATCHUP!AR$1,SWISSW!$F:$F,"Won")+COUNTIFS(SWISSW!$I:$I,MATCHUP!AR$1,SWISSW!$J:$J,MATCHUP!$A28,SWISSW!$F:$F,"Lost"))/(COUNTIFS(SWISSW!$I:$I,MATCHUP!$A28,SWISSW!$J:$J,MATCHUP!AR$1)-COUNTIFS(SWISSW!$I:$I,MATCHUP!$A28,SWISSW!$J:$J,MATCHUP!AR$1,SWISSW!$F:$F,"Draw")+COUNTIFS(SWISSW!$I:$I,MATCHUP!AR$1,SWISSW!$J:$J,MATCHUP!$A28)-COUNTIFS(SWISSW!$I:$I,MATCHUP!AR$1,SWISSW!$J:$J,MATCHUP!$A28,SWISSW!$F:$F,"Draw")),"-")</f>
        <v>-</v>
      </c>
      <c r="AS28" s="5" t="str">
        <f ca="1">IFERROR((COUNTIFS(SWISSW!$I:$I,MATCHUP!$A28,SWISSW!$J:$J,MATCHUP!AS$1,SWISSW!$F:$F,"Won")+COUNTIFS(SWISSW!$I:$I,MATCHUP!AS$1,SWISSW!$J:$J,MATCHUP!$A28,SWISSW!$F:$F,"Lost"))/(COUNTIFS(SWISSW!$I:$I,MATCHUP!$A28,SWISSW!$J:$J,MATCHUP!AS$1)-COUNTIFS(SWISSW!$I:$I,MATCHUP!$A28,SWISSW!$J:$J,MATCHUP!AS$1,SWISSW!$F:$F,"Draw")+COUNTIFS(SWISSW!$I:$I,MATCHUP!AS$1,SWISSW!$J:$J,MATCHUP!$A28)-COUNTIFS(SWISSW!$I:$I,MATCHUP!AS$1,SWISSW!$J:$J,MATCHUP!$A28,SWISSW!$F:$F,"Draw")),"-")</f>
        <v>-</v>
      </c>
      <c r="AT28" s="5" t="str">
        <f ca="1">IFERROR((COUNTIFS(SWISSW!$I:$I,MATCHUP!$A28,SWISSW!$J:$J,MATCHUP!AT$1,SWISSW!$F:$F,"Won")+COUNTIFS(SWISSW!$I:$I,MATCHUP!AT$1,SWISSW!$J:$J,MATCHUP!$A28,SWISSW!$F:$F,"Lost"))/(COUNTIFS(SWISSW!$I:$I,MATCHUP!$A28,SWISSW!$J:$J,MATCHUP!AT$1)-COUNTIFS(SWISSW!$I:$I,MATCHUP!$A28,SWISSW!$J:$J,MATCHUP!AT$1,SWISSW!$F:$F,"Draw")+COUNTIFS(SWISSW!$I:$I,MATCHUP!AT$1,SWISSW!$J:$J,MATCHUP!$A28)-COUNTIFS(SWISSW!$I:$I,MATCHUP!AT$1,SWISSW!$J:$J,MATCHUP!$A28,SWISSW!$F:$F,"Draw")),"-")</f>
        <v>-</v>
      </c>
      <c r="AU28" s="5" t="str">
        <f ca="1">IFERROR((COUNTIFS(SWISSW!$I:$I,MATCHUP!$A28,SWISSW!$J:$J,MATCHUP!AU$1,SWISSW!$F:$F,"Won")+COUNTIFS(SWISSW!$I:$I,MATCHUP!AU$1,SWISSW!$J:$J,MATCHUP!$A28,SWISSW!$F:$F,"Lost"))/(COUNTIFS(SWISSW!$I:$I,MATCHUP!$A28,SWISSW!$J:$J,MATCHUP!AU$1)-COUNTIFS(SWISSW!$I:$I,MATCHUP!$A28,SWISSW!$J:$J,MATCHUP!AU$1,SWISSW!$F:$F,"Draw")+COUNTIFS(SWISSW!$I:$I,MATCHUP!AU$1,SWISSW!$J:$J,MATCHUP!$A28)-COUNTIFS(SWISSW!$I:$I,MATCHUP!AU$1,SWISSW!$J:$J,MATCHUP!$A28,SWISSW!$F:$F,"Draw")),"-")</f>
        <v>-</v>
      </c>
      <c r="AV28" s="5" t="str">
        <f ca="1">IFERROR((COUNTIFS(SWISSW!$I:$I,MATCHUP!$A28,SWISSW!$J:$J,MATCHUP!AV$1,SWISSW!$F:$F,"Won")+COUNTIFS(SWISSW!$I:$I,MATCHUP!AV$1,SWISSW!$J:$J,MATCHUP!$A28,SWISSW!$F:$F,"Lost"))/(COUNTIFS(SWISSW!$I:$I,MATCHUP!$A28,SWISSW!$J:$J,MATCHUP!AV$1)-COUNTIFS(SWISSW!$I:$I,MATCHUP!$A28,SWISSW!$J:$J,MATCHUP!AV$1,SWISSW!$F:$F,"Draw")+COUNTIFS(SWISSW!$I:$I,MATCHUP!AV$1,SWISSW!$J:$J,MATCHUP!$A28)-COUNTIFS(SWISSW!$I:$I,MATCHUP!AV$1,SWISSW!$J:$J,MATCHUP!$A28,SWISSW!$F:$F,"Draw")),"-")</f>
        <v>-</v>
      </c>
      <c r="AW28" s="5" t="str">
        <f ca="1">IFERROR((COUNTIFS(SWISSW!$I:$I,MATCHUP!$A28,SWISSW!$J:$J,MATCHUP!AW$1,SWISSW!$F:$F,"Won")+COUNTIFS(SWISSW!$I:$I,MATCHUP!AW$1,SWISSW!$J:$J,MATCHUP!$A28,SWISSW!$F:$F,"Lost"))/(COUNTIFS(SWISSW!$I:$I,MATCHUP!$A28,SWISSW!$J:$J,MATCHUP!AW$1)-COUNTIFS(SWISSW!$I:$I,MATCHUP!$A28,SWISSW!$J:$J,MATCHUP!AW$1,SWISSW!$F:$F,"Draw")+COUNTIFS(SWISSW!$I:$I,MATCHUP!AW$1,SWISSW!$J:$J,MATCHUP!$A28)-COUNTIFS(SWISSW!$I:$I,MATCHUP!AW$1,SWISSW!$J:$J,MATCHUP!$A28,SWISSW!$F:$F,"Draw")),"-")</f>
        <v>-</v>
      </c>
      <c r="AX28" s="5" t="str">
        <f ca="1">IFERROR((COUNTIFS(SWISSW!$I:$I,MATCHUP!$A28,SWISSW!$J:$J,MATCHUP!AX$1,SWISSW!$F:$F,"Won")+COUNTIFS(SWISSW!$I:$I,MATCHUP!AX$1,SWISSW!$J:$J,MATCHUP!$A28,SWISSW!$F:$F,"Lost"))/(COUNTIFS(SWISSW!$I:$I,MATCHUP!$A28,SWISSW!$J:$J,MATCHUP!AX$1)-COUNTIFS(SWISSW!$I:$I,MATCHUP!$A28,SWISSW!$J:$J,MATCHUP!AX$1,SWISSW!$F:$F,"Draw")+COUNTIFS(SWISSW!$I:$I,MATCHUP!AX$1,SWISSW!$J:$J,MATCHUP!$A28)-COUNTIFS(SWISSW!$I:$I,MATCHUP!AX$1,SWISSW!$J:$J,MATCHUP!$A28,SWISSW!$F:$F,"Draw")),"-")</f>
        <v>-</v>
      </c>
      <c r="AY28" s="5" t="str">
        <f ca="1">IFERROR((COUNTIFS(SWISSW!$I:$I,MATCHUP!$A28,SWISSW!$J:$J,MATCHUP!AY$1,SWISSW!$F:$F,"Won")+COUNTIFS(SWISSW!$I:$I,MATCHUP!AY$1,SWISSW!$J:$J,MATCHUP!$A28,SWISSW!$F:$F,"Lost"))/(COUNTIFS(SWISSW!$I:$I,MATCHUP!$A28,SWISSW!$J:$J,MATCHUP!AY$1)-COUNTIFS(SWISSW!$I:$I,MATCHUP!$A28,SWISSW!$J:$J,MATCHUP!AY$1,SWISSW!$F:$F,"Draw")+COUNTIFS(SWISSW!$I:$I,MATCHUP!AY$1,SWISSW!$J:$J,MATCHUP!$A28)-COUNTIFS(SWISSW!$I:$I,MATCHUP!AY$1,SWISSW!$J:$J,MATCHUP!$A28,SWISSW!$F:$F,"Draw")),"-")</f>
        <v>-</v>
      </c>
      <c r="AZ28" s="5" t="str">
        <f ca="1">IFERROR((COUNTIFS(SWISSW!$I:$I,MATCHUP!$A28,SWISSW!$J:$J,MATCHUP!AZ$1,SWISSW!$F:$F,"Won")+COUNTIFS(SWISSW!$I:$I,MATCHUP!AZ$1,SWISSW!$J:$J,MATCHUP!$A28,SWISSW!$F:$F,"Lost"))/(COUNTIFS(SWISSW!$I:$I,MATCHUP!$A28,SWISSW!$J:$J,MATCHUP!AZ$1)-COUNTIFS(SWISSW!$I:$I,MATCHUP!$A28,SWISSW!$J:$J,MATCHUP!AZ$1,SWISSW!$F:$F,"Draw")+COUNTIFS(SWISSW!$I:$I,MATCHUP!AZ$1,SWISSW!$J:$J,MATCHUP!$A28)-COUNTIFS(SWISSW!$I:$I,MATCHUP!AZ$1,SWISSW!$J:$J,MATCHUP!$A28,SWISSW!$F:$F,"Draw")),"-")</f>
        <v>-</v>
      </c>
      <c r="BA28" s="5" t="str">
        <f ca="1">IFERROR((COUNTIFS(SWISSW!$I:$I,MATCHUP!$A28,SWISSW!$J:$J,MATCHUP!BA$1,SWISSW!$F:$F,"Won")+COUNTIFS(SWISSW!$I:$I,MATCHUP!BA$1,SWISSW!$J:$J,MATCHUP!$A28,SWISSW!$F:$F,"Lost"))/(COUNTIFS(SWISSW!$I:$I,MATCHUP!$A28,SWISSW!$J:$J,MATCHUP!BA$1)-COUNTIFS(SWISSW!$I:$I,MATCHUP!$A28,SWISSW!$J:$J,MATCHUP!BA$1,SWISSW!$F:$F,"Draw")+COUNTIFS(SWISSW!$I:$I,MATCHUP!BA$1,SWISSW!$J:$J,MATCHUP!$A28)-COUNTIFS(SWISSW!$I:$I,MATCHUP!BA$1,SWISSW!$J:$J,MATCHUP!$A28,SWISSW!$F:$F,"Draw")),"-")</f>
        <v>-</v>
      </c>
      <c r="BB28" s="5" t="str">
        <f ca="1">IFERROR((COUNTIFS(SWISSW!$I:$I,MATCHUP!$A28,SWISSW!$J:$J,MATCHUP!BB$1,SWISSW!$F:$F,"Won")+COUNTIFS(SWISSW!$I:$I,MATCHUP!BB$1,SWISSW!$J:$J,MATCHUP!$A28,SWISSW!$F:$F,"Lost"))/(COUNTIFS(SWISSW!$I:$I,MATCHUP!$A28,SWISSW!$J:$J,MATCHUP!BB$1)-COUNTIFS(SWISSW!$I:$I,MATCHUP!$A28,SWISSW!$J:$J,MATCHUP!BB$1,SWISSW!$F:$F,"Draw")+COUNTIFS(SWISSW!$I:$I,MATCHUP!BB$1,SWISSW!$J:$J,MATCHUP!$A28)-COUNTIFS(SWISSW!$I:$I,MATCHUP!BB$1,SWISSW!$J:$J,MATCHUP!$A28,SWISSW!$F:$F,"Draw")),"-")</f>
        <v>-</v>
      </c>
      <c r="BC28" s="5" t="str">
        <f ca="1">IFERROR((COUNTIFS(SWISSW!$I:$I,MATCHUP!$A28,SWISSW!$J:$J,MATCHUP!BC$1,SWISSW!$F:$F,"Won")+COUNTIFS(SWISSW!$I:$I,MATCHUP!BC$1,SWISSW!$J:$J,MATCHUP!$A28,SWISSW!$F:$F,"Lost"))/(COUNTIFS(SWISSW!$I:$I,MATCHUP!$A28,SWISSW!$J:$J,MATCHUP!BC$1)-COUNTIFS(SWISSW!$I:$I,MATCHUP!$A28,SWISSW!$J:$J,MATCHUP!BC$1,SWISSW!$F:$F,"Draw")+COUNTIFS(SWISSW!$I:$I,MATCHUP!BC$1,SWISSW!$J:$J,MATCHUP!$A28)-COUNTIFS(SWISSW!$I:$I,MATCHUP!BC$1,SWISSW!$J:$J,MATCHUP!$A28,SWISSW!$F:$F,"Draw")),"-")</f>
        <v>-</v>
      </c>
      <c r="BD28" s="5" t="str">
        <f ca="1">IFERROR((COUNTIFS(SWISSW!$I:$I,MATCHUP!$A28,SWISSW!$J:$J,MATCHUP!BD$1,SWISSW!$F:$F,"Won")+COUNTIFS(SWISSW!$I:$I,MATCHUP!BD$1,SWISSW!$J:$J,MATCHUP!$A28,SWISSW!$F:$F,"Lost"))/(COUNTIFS(SWISSW!$I:$I,MATCHUP!$A28,SWISSW!$J:$J,MATCHUP!BD$1)-COUNTIFS(SWISSW!$I:$I,MATCHUP!$A28,SWISSW!$J:$J,MATCHUP!BD$1,SWISSW!$F:$F,"Draw")+COUNTIFS(SWISSW!$I:$I,MATCHUP!BD$1,SWISSW!$J:$J,MATCHUP!$A28)-COUNTIFS(SWISSW!$I:$I,MATCHUP!BD$1,SWISSW!$J:$J,MATCHUP!$A28,SWISSW!$F:$F,"Draw")),"-")</f>
        <v>-</v>
      </c>
      <c r="BE28" s="5" t="str">
        <f ca="1">IFERROR((COUNTIFS(SWISSW!$I:$I,MATCHUP!$A28,SWISSW!$J:$J,MATCHUP!BE$1,SWISSW!$F:$F,"Won")+COUNTIFS(SWISSW!$I:$I,MATCHUP!BE$1,SWISSW!$J:$J,MATCHUP!$A28,SWISSW!$F:$F,"Lost"))/(COUNTIFS(SWISSW!$I:$I,MATCHUP!$A28,SWISSW!$J:$J,MATCHUP!BE$1)-COUNTIFS(SWISSW!$I:$I,MATCHUP!$A28,SWISSW!$J:$J,MATCHUP!BE$1,SWISSW!$F:$F,"Draw")+COUNTIFS(SWISSW!$I:$I,MATCHUP!BE$1,SWISSW!$J:$J,MATCHUP!$A28)-COUNTIFS(SWISSW!$I:$I,MATCHUP!BE$1,SWISSW!$J:$J,MATCHUP!$A28,SWISSW!$F:$F,"Draw")),"-")</f>
        <v>-</v>
      </c>
      <c r="BF28" s="5" t="str">
        <f ca="1">IFERROR((COUNTIFS(SWISSW!$I:$I,MATCHUP!$A28,SWISSW!$J:$J,MATCHUP!BF$1,SWISSW!$F:$F,"Won")+COUNTIFS(SWISSW!$I:$I,MATCHUP!BF$1,SWISSW!$J:$J,MATCHUP!$A28,SWISSW!$F:$F,"Lost"))/(COUNTIFS(SWISSW!$I:$I,MATCHUP!$A28,SWISSW!$J:$J,MATCHUP!BF$1)-COUNTIFS(SWISSW!$I:$I,MATCHUP!$A28,SWISSW!$J:$J,MATCHUP!BF$1,SWISSW!$F:$F,"Draw")+COUNTIFS(SWISSW!$I:$I,MATCHUP!BF$1,SWISSW!$J:$J,MATCHUP!$A28)-COUNTIFS(SWISSW!$I:$I,MATCHUP!BF$1,SWISSW!$J:$J,MATCHUP!$A28,SWISSW!$F:$F,"Draw")),"-")</f>
        <v>-</v>
      </c>
      <c r="BG28" s="5" t="str">
        <f ca="1">IFERROR((COUNTIFS(SWISSW!$I:$I,MATCHUP!$A28,SWISSW!$J:$J,MATCHUP!BG$1,SWISSW!$F:$F,"Won")+COUNTIFS(SWISSW!$I:$I,MATCHUP!BG$1,SWISSW!$J:$J,MATCHUP!$A28,SWISSW!$F:$F,"Lost"))/(COUNTIFS(SWISSW!$I:$I,MATCHUP!$A28,SWISSW!$J:$J,MATCHUP!BG$1)-COUNTIFS(SWISSW!$I:$I,MATCHUP!$A28,SWISSW!$J:$J,MATCHUP!BG$1,SWISSW!$F:$F,"Draw")+COUNTIFS(SWISSW!$I:$I,MATCHUP!BG$1,SWISSW!$J:$J,MATCHUP!$A28)-COUNTIFS(SWISSW!$I:$I,MATCHUP!BG$1,SWISSW!$J:$J,MATCHUP!$A28,SWISSW!$F:$F,"Draw")),"-")</f>
        <v>-</v>
      </c>
      <c r="BH28" s="5" t="str">
        <f ca="1">IFERROR((COUNTIFS(SWISSW!$I:$I,MATCHUP!$A28,SWISSW!$J:$J,MATCHUP!BH$1,SWISSW!$F:$F,"Won")+COUNTIFS(SWISSW!$I:$I,MATCHUP!BH$1,SWISSW!$J:$J,MATCHUP!$A28,SWISSW!$F:$F,"Lost"))/(COUNTIFS(SWISSW!$I:$I,MATCHUP!$A28,SWISSW!$J:$J,MATCHUP!BH$1)-COUNTIFS(SWISSW!$I:$I,MATCHUP!$A28,SWISSW!$J:$J,MATCHUP!BH$1,SWISSW!$F:$F,"Draw")+COUNTIFS(SWISSW!$I:$I,MATCHUP!BH$1,SWISSW!$J:$J,MATCHUP!$A28)-COUNTIFS(SWISSW!$I:$I,MATCHUP!BH$1,SWISSW!$J:$J,MATCHUP!$A28,SWISSW!$F:$F,"Draw")),"-")</f>
        <v>-</v>
      </c>
      <c r="BI28" s="5" t="str">
        <f ca="1">IFERROR((COUNTIFS(SWISSW!$I:$I,MATCHUP!$A28,SWISSW!$J:$J,MATCHUP!BI$1,SWISSW!$F:$F,"Won")+COUNTIFS(SWISSW!$I:$I,MATCHUP!BI$1,SWISSW!$J:$J,MATCHUP!$A28,SWISSW!$F:$F,"Lost"))/(COUNTIFS(SWISSW!$I:$I,MATCHUP!$A28,SWISSW!$J:$J,MATCHUP!BI$1)-COUNTIFS(SWISSW!$I:$I,MATCHUP!$A28,SWISSW!$J:$J,MATCHUP!BI$1,SWISSW!$F:$F,"Draw")+COUNTIFS(SWISSW!$I:$I,MATCHUP!BI$1,SWISSW!$J:$J,MATCHUP!$A28)-COUNTIFS(SWISSW!$I:$I,MATCHUP!BI$1,SWISSW!$J:$J,MATCHUP!$A28,SWISSW!$F:$F,"Draw")),"-")</f>
        <v>-</v>
      </c>
      <c r="BJ28" s="5" t="str">
        <f ca="1">IFERROR((COUNTIFS(SWISSW!$I:$I,MATCHUP!$A28,SWISSW!$J:$J,MATCHUP!BJ$1,SWISSW!$F:$F,"Won")+COUNTIFS(SWISSW!$I:$I,MATCHUP!BJ$1,SWISSW!$J:$J,MATCHUP!$A28,SWISSW!$F:$F,"Lost"))/(COUNTIFS(SWISSW!$I:$I,MATCHUP!$A28,SWISSW!$J:$J,MATCHUP!BJ$1)-COUNTIFS(SWISSW!$I:$I,MATCHUP!$A28,SWISSW!$J:$J,MATCHUP!BJ$1,SWISSW!$F:$F,"Draw")+COUNTIFS(SWISSW!$I:$I,MATCHUP!BJ$1,SWISSW!$J:$J,MATCHUP!$A28)-COUNTIFS(SWISSW!$I:$I,MATCHUP!BJ$1,SWISSW!$J:$J,MATCHUP!$A28,SWISSW!$F:$F,"Draw")),"-")</f>
        <v>-</v>
      </c>
      <c r="BK28" s="5" t="str">
        <f ca="1">IFERROR((COUNTIFS(SWISSW!$I:$I,MATCHUP!$A28,SWISSW!$J:$J,MATCHUP!BK$1,SWISSW!$F:$F,"Won")+COUNTIFS(SWISSW!$I:$I,MATCHUP!BK$1,SWISSW!$J:$J,MATCHUP!$A28,SWISSW!$F:$F,"Lost"))/(COUNTIFS(SWISSW!$I:$I,MATCHUP!$A28,SWISSW!$J:$J,MATCHUP!BK$1)-COUNTIFS(SWISSW!$I:$I,MATCHUP!$A28,SWISSW!$J:$J,MATCHUP!BK$1,SWISSW!$F:$F,"Draw")+COUNTIFS(SWISSW!$I:$I,MATCHUP!BK$1,SWISSW!$J:$J,MATCHUP!$A28)-COUNTIFS(SWISSW!$I:$I,MATCHUP!BK$1,SWISSW!$J:$J,MATCHUP!$A28,SWISSW!$F:$F,"Draw")),"-")</f>
        <v>-</v>
      </c>
      <c r="BL28" s="5" t="str">
        <f ca="1">IFERROR((COUNTIFS(SWISSW!$I:$I,MATCHUP!$A28,SWISSW!$J:$J,MATCHUP!BL$1,SWISSW!$F:$F,"Won")+COUNTIFS(SWISSW!$I:$I,MATCHUP!BL$1,SWISSW!$J:$J,MATCHUP!$A28,SWISSW!$F:$F,"Lost"))/(COUNTIFS(SWISSW!$I:$I,MATCHUP!$A28,SWISSW!$J:$J,MATCHUP!BL$1)-COUNTIFS(SWISSW!$I:$I,MATCHUP!$A28,SWISSW!$J:$J,MATCHUP!BL$1,SWISSW!$F:$F,"Draw")+COUNTIFS(SWISSW!$I:$I,MATCHUP!BL$1,SWISSW!$J:$J,MATCHUP!$A28)-COUNTIFS(SWISSW!$I:$I,MATCHUP!BL$1,SWISSW!$J:$J,MATCHUP!$A28,SWISSW!$F:$F,"Draw")),"-")</f>
        <v>-</v>
      </c>
      <c r="BM28" s="5" t="str">
        <f ca="1">IFERROR((COUNTIFS(SWISSW!$I:$I,MATCHUP!$A28,SWISSW!$J:$J,MATCHUP!BM$1,SWISSW!$F:$F,"Won")+COUNTIFS(SWISSW!$I:$I,MATCHUP!BM$1,SWISSW!$J:$J,MATCHUP!$A28,SWISSW!$F:$F,"Lost"))/(COUNTIFS(SWISSW!$I:$I,MATCHUP!$A28,SWISSW!$J:$J,MATCHUP!BM$1)-COUNTIFS(SWISSW!$I:$I,MATCHUP!$A28,SWISSW!$J:$J,MATCHUP!BM$1,SWISSW!$F:$F,"Draw")+COUNTIFS(SWISSW!$I:$I,MATCHUP!BM$1,SWISSW!$J:$J,MATCHUP!$A28)-COUNTIFS(SWISSW!$I:$I,MATCHUP!BM$1,SWISSW!$J:$J,MATCHUP!$A28,SWISSW!$F:$F,"Draw")),"-")</f>
        <v>-</v>
      </c>
      <c r="BN28" s="5" t="str">
        <f ca="1">IFERROR((COUNTIFS(SWISSW!$I:$I,MATCHUP!$A28,SWISSW!$J:$J,MATCHUP!BN$1,SWISSW!$F:$F,"Won")+COUNTIFS(SWISSW!$I:$I,MATCHUP!BN$1,SWISSW!$J:$J,MATCHUP!$A28,SWISSW!$F:$F,"Lost"))/(COUNTIFS(SWISSW!$I:$I,MATCHUP!$A28,SWISSW!$J:$J,MATCHUP!BN$1)-COUNTIFS(SWISSW!$I:$I,MATCHUP!$A28,SWISSW!$J:$J,MATCHUP!BN$1,SWISSW!$F:$F,"Draw")+COUNTIFS(SWISSW!$I:$I,MATCHUP!BN$1,SWISSW!$J:$J,MATCHUP!$A28)-COUNTIFS(SWISSW!$I:$I,MATCHUP!BN$1,SWISSW!$J:$J,MATCHUP!$A28,SWISSW!$F:$F,"Draw")),"-")</f>
        <v>-</v>
      </c>
      <c r="BO28" s="5" t="str">
        <f ca="1">IFERROR((COUNTIFS(SWISSW!$I:$I,MATCHUP!$A28,SWISSW!$J:$J,MATCHUP!BO$1,SWISSW!$F:$F,"Won")+COUNTIFS(SWISSW!$I:$I,MATCHUP!BO$1,SWISSW!$J:$J,MATCHUP!$A28,SWISSW!$F:$F,"Lost"))/(COUNTIFS(SWISSW!$I:$I,MATCHUP!$A28,SWISSW!$J:$J,MATCHUP!BO$1)-COUNTIFS(SWISSW!$I:$I,MATCHUP!$A28,SWISSW!$J:$J,MATCHUP!BO$1,SWISSW!$F:$F,"Draw")+COUNTIFS(SWISSW!$I:$I,MATCHUP!BO$1,SWISSW!$J:$J,MATCHUP!$A28)-COUNTIFS(SWISSW!$I:$I,MATCHUP!BO$1,SWISSW!$J:$J,MATCHUP!$A28,SWISSW!$F:$F,"Draw")),"-")</f>
        <v>-</v>
      </c>
      <c r="BP28" s="5" t="str">
        <f ca="1">IFERROR((COUNTIFS(SWISSW!$I:$I,MATCHUP!$A28,SWISSW!$J:$J,MATCHUP!BP$1,SWISSW!$F:$F,"Won")+COUNTIFS(SWISSW!$I:$I,MATCHUP!BP$1,SWISSW!$J:$J,MATCHUP!$A28,SWISSW!$F:$F,"Lost"))/(COUNTIFS(SWISSW!$I:$I,MATCHUP!$A28,SWISSW!$J:$J,MATCHUP!BP$1)-COUNTIFS(SWISSW!$I:$I,MATCHUP!$A28,SWISSW!$J:$J,MATCHUP!BP$1,SWISSW!$F:$F,"Draw")+COUNTIFS(SWISSW!$I:$I,MATCHUP!BP$1,SWISSW!$J:$J,MATCHUP!$A28)-COUNTIFS(SWISSW!$I:$I,MATCHUP!BP$1,SWISSW!$J:$J,MATCHUP!$A28,SWISSW!$F:$F,"Draw")),"-")</f>
        <v>-</v>
      </c>
      <c r="BQ28" s="5" t="str">
        <f ca="1">IFERROR((COUNTIFS(SWISSW!$I:$I,MATCHUP!$A28,SWISSW!$J:$J,MATCHUP!BQ$1,SWISSW!$F:$F,"Won")+COUNTIFS(SWISSW!$I:$I,MATCHUP!BQ$1,SWISSW!$J:$J,MATCHUP!$A28,SWISSW!$F:$F,"Lost"))/(COUNTIFS(SWISSW!$I:$I,MATCHUP!$A28,SWISSW!$J:$J,MATCHUP!BQ$1)-COUNTIFS(SWISSW!$I:$I,MATCHUP!$A28,SWISSW!$J:$J,MATCHUP!BQ$1,SWISSW!$F:$F,"Draw")+COUNTIFS(SWISSW!$I:$I,MATCHUP!BQ$1,SWISSW!$J:$J,MATCHUP!$A28)-COUNTIFS(SWISSW!$I:$I,MATCHUP!BQ$1,SWISSW!$J:$J,MATCHUP!$A28,SWISSW!$F:$F,"Draw")),"-")</f>
        <v>-</v>
      </c>
      <c r="BR28" s="5" t="str">
        <f ca="1">IFERROR((COUNTIFS(SWISSW!$I:$I,MATCHUP!$A28,SWISSW!$J:$J,MATCHUP!BR$1,SWISSW!$F:$F,"Won")+COUNTIFS(SWISSW!$I:$I,MATCHUP!BR$1,SWISSW!$J:$J,MATCHUP!$A28,SWISSW!$F:$F,"Lost"))/(COUNTIFS(SWISSW!$I:$I,MATCHUP!$A28,SWISSW!$J:$J,MATCHUP!BR$1)-COUNTIFS(SWISSW!$I:$I,MATCHUP!$A28,SWISSW!$J:$J,MATCHUP!BR$1,SWISSW!$F:$F,"Draw")+COUNTIFS(SWISSW!$I:$I,MATCHUP!BR$1,SWISSW!$J:$J,MATCHUP!$A28)-COUNTIFS(SWISSW!$I:$I,MATCHUP!BR$1,SWISSW!$J:$J,MATCHUP!$A28,SWISSW!$F:$F,"Draw")),"-")</f>
        <v>-</v>
      </c>
      <c r="BS28" s="5" t="str">
        <f ca="1">IFERROR((COUNTIFS(SWISSW!$I:$I,MATCHUP!$A28,SWISSW!$J:$J,MATCHUP!BS$1,SWISSW!$F:$F,"Won")+COUNTIFS(SWISSW!$I:$I,MATCHUP!BS$1,SWISSW!$J:$J,MATCHUP!$A28,SWISSW!$F:$F,"Lost"))/(COUNTIFS(SWISSW!$I:$I,MATCHUP!$A28,SWISSW!$J:$J,MATCHUP!BS$1)-COUNTIFS(SWISSW!$I:$I,MATCHUP!$A28,SWISSW!$J:$J,MATCHUP!BS$1,SWISSW!$F:$F,"Draw")+COUNTIFS(SWISSW!$I:$I,MATCHUP!BS$1,SWISSW!$J:$J,MATCHUP!$A28)-COUNTIFS(SWISSW!$I:$I,MATCHUP!BS$1,SWISSW!$J:$J,MATCHUP!$A28,SWISSW!$F:$F,"Draw")),"-")</f>
        <v>-</v>
      </c>
      <c r="BT28" s="5" t="str">
        <f ca="1">IFERROR((COUNTIFS(SWISSW!$I:$I,MATCHUP!$A28,SWISSW!$J:$J,MATCHUP!BT$1,SWISSW!$F:$F,"Won")+COUNTIFS(SWISSW!$I:$I,MATCHUP!BT$1,SWISSW!$J:$J,MATCHUP!$A28,SWISSW!$F:$F,"Lost"))/(COUNTIFS(SWISSW!$I:$I,MATCHUP!$A28,SWISSW!$J:$J,MATCHUP!BT$1)-COUNTIFS(SWISSW!$I:$I,MATCHUP!$A28,SWISSW!$J:$J,MATCHUP!BT$1,SWISSW!$F:$F,"Draw")+COUNTIFS(SWISSW!$I:$I,MATCHUP!BT$1,SWISSW!$J:$J,MATCHUP!$A28)-COUNTIFS(SWISSW!$I:$I,MATCHUP!BT$1,SWISSW!$J:$J,MATCHUP!$A28,SWISSW!$F:$F,"Draw")),"-")</f>
        <v>-</v>
      </c>
      <c r="BU28" s="5" t="str">
        <f ca="1">IFERROR((COUNTIFS(SWISSW!$I:$I,MATCHUP!$A28,SWISSW!$J:$J,MATCHUP!BU$1,SWISSW!$F:$F,"Won")+COUNTIFS(SWISSW!$I:$I,MATCHUP!BU$1,SWISSW!$J:$J,MATCHUP!$A28,SWISSW!$F:$F,"Lost"))/(COUNTIFS(SWISSW!$I:$I,MATCHUP!$A28,SWISSW!$J:$J,MATCHUP!BU$1)-COUNTIFS(SWISSW!$I:$I,MATCHUP!$A28,SWISSW!$J:$J,MATCHUP!BU$1,SWISSW!$F:$F,"Draw")+COUNTIFS(SWISSW!$I:$I,MATCHUP!BU$1,SWISSW!$J:$J,MATCHUP!$A28)-COUNTIFS(SWISSW!$I:$I,MATCHUP!BU$1,SWISSW!$J:$J,MATCHUP!$A28,SWISSW!$F:$F,"Draw")),"-")</f>
        <v>-</v>
      </c>
      <c r="BV28" s="5" t="str">
        <f ca="1">IFERROR((COUNTIFS(SWISSW!$I:$I,MATCHUP!$A28,SWISSW!$J:$J,MATCHUP!BV$1,SWISSW!$F:$F,"Won")+COUNTIFS(SWISSW!$I:$I,MATCHUP!BV$1,SWISSW!$J:$J,MATCHUP!$A28,SWISSW!$F:$F,"Lost"))/(COUNTIFS(SWISSW!$I:$I,MATCHUP!$A28,SWISSW!$J:$J,MATCHUP!BV$1)-COUNTIFS(SWISSW!$I:$I,MATCHUP!$A28,SWISSW!$J:$J,MATCHUP!BV$1,SWISSW!$F:$F,"Draw")+COUNTIFS(SWISSW!$I:$I,MATCHUP!BV$1,SWISSW!$J:$J,MATCHUP!$A28)-COUNTIFS(SWISSW!$I:$I,MATCHUP!BV$1,SWISSW!$J:$J,MATCHUP!$A28,SWISSW!$F:$F,"Draw")),"-")</f>
        <v>-</v>
      </c>
      <c r="BW28" s="5" t="str">
        <f ca="1">IFERROR((COUNTIFS(SWISSW!$I:$I,MATCHUP!$A28,SWISSW!$J:$J,MATCHUP!BW$1,SWISSW!$F:$F,"Won")+COUNTIFS(SWISSW!$I:$I,MATCHUP!BW$1,SWISSW!$J:$J,MATCHUP!$A28,SWISSW!$F:$F,"Lost"))/(COUNTIFS(SWISSW!$I:$I,MATCHUP!$A28,SWISSW!$J:$J,MATCHUP!BW$1)-COUNTIFS(SWISSW!$I:$I,MATCHUP!$A28,SWISSW!$J:$J,MATCHUP!BW$1,SWISSW!$F:$F,"Draw")+COUNTIFS(SWISSW!$I:$I,MATCHUP!BW$1,SWISSW!$J:$J,MATCHUP!$A28)-COUNTIFS(SWISSW!$I:$I,MATCHUP!BW$1,SWISSW!$J:$J,MATCHUP!$A28,SWISSW!$F:$F,"Draw")),"-")</f>
        <v>-</v>
      </c>
      <c r="BX28" s="5" t="str">
        <f ca="1">IFERROR((COUNTIFS(SWISSW!$I:$I,MATCHUP!$A28,SWISSW!$J:$J,MATCHUP!BX$1,SWISSW!$F:$F,"Won")+COUNTIFS(SWISSW!$I:$I,MATCHUP!BX$1,SWISSW!$J:$J,MATCHUP!$A28,SWISSW!$F:$F,"Lost"))/(COUNTIFS(SWISSW!$I:$I,MATCHUP!$A28,SWISSW!$J:$J,MATCHUP!BX$1)-COUNTIFS(SWISSW!$I:$I,MATCHUP!$A28,SWISSW!$J:$J,MATCHUP!BX$1,SWISSW!$F:$F,"Draw")+COUNTIFS(SWISSW!$I:$I,MATCHUP!BX$1,SWISSW!$J:$J,MATCHUP!$A28)-COUNTIFS(SWISSW!$I:$I,MATCHUP!BX$1,SWISSW!$J:$J,MATCHUP!$A28,SWISSW!$F:$F,"Draw")),"-")</f>
        <v>-</v>
      </c>
      <c r="BY28" s="5" t="str">
        <f ca="1">IFERROR((COUNTIFS(SWISSW!$I:$I,MATCHUP!$A28,SWISSW!$J:$J,MATCHUP!BY$1,SWISSW!$F:$F,"Won")+COUNTIFS(SWISSW!$I:$I,MATCHUP!BY$1,SWISSW!$J:$J,MATCHUP!$A28,SWISSW!$F:$F,"Lost"))/(COUNTIFS(SWISSW!$I:$I,MATCHUP!$A28,SWISSW!$J:$J,MATCHUP!BY$1)-COUNTIFS(SWISSW!$I:$I,MATCHUP!$A28,SWISSW!$J:$J,MATCHUP!BY$1,SWISSW!$F:$F,"Draw")+COUNTIFS(SWISSW!$I:$I,MATCHUP!BY$1,SWISSW!$J:$J,MATCHUP!$A28)-COUNTIFS(SWISSW!$I:$I,MATCHUP!BY$1,SWISSW!$J:$J,MATCHUP!$A28,SWISSW!$F:$F,"Draw")),"-")</f>
        <v>-</v>
      </c>
      <c r="BZ28" s="5" t="str">
        <f ca="1">IFERROR((COUNTIFS(SWISSW!$I:$I,MATCHUP!$A28,SWISSW!$J:$J,MATCHUP!BZ$1,SWISSW!$F:$F,"Won")+COUNTIFS(SWISSW!$I:$I,MATCHUP!BZ$1,SWISSW!$J:$J,MATCHUP!$A28,SWISSW!$F:$F,"Lost"))/(COUNTIFS(SWISSW!$I:$I,MATCHUP!$A28,SWISSW!$J:$J,MATCHUP!BZ$1)-COUNTIFS(SWISSW!$I:$I,MATCHUP!$A28,SWISSW!$J:$J,MATCHUP!BZ$1,SWISSW!$F:$F,"Draw")+COUNTIFS(SWISSW!$I:$I,MATCHUP!BZ$1,SWISSW!$J:$J,MATCHUP!$A28)-COUNTIFS(SWISSW!$I:$I,MATCHUP!BZ$1,SWISSW!$J:$J,MATCHUP!$A28,SWISSW!$F:$F,"Draw")),"-")</f>
        <v>-</v>
      </c>
      <c r="CA28" s="5" t="str">
        <f ca="1">IFERROR((COUNTIFS(SWISSW!$I:$I,MATCHUP!$A28,SWISSW!$J:$J,MATCHUP!CA$1,SWISSW!$F:$F,"Won")+COUNTIFS(SWISSW!$I:$I,MATCHUP!CA$1,SWISSW!$J:$J,MATCHUP!$A28,SWISSW!$F:$F,"Lost"))/(COUNTIFS(SWISSW!$I:$I,MATCHUP!$A28,SWISSW!$J:$J,MATCHUP!CA$1)-COUNTIFS(SWISSW!$I:$I,MATCHUP!$A28,SWISSW!$J:$J,MATCHUP!CA$1,SWISSW!$F:$F,"Draw")+COUNTIFS(SWISSW!$I:$I,MATCHUP!CA$1,SWISSW!$J:$J,MATCHUP!$A28)-COUNTIFS(SWISSW!$I:$I,MATCHUP!CA$1,SWISSW!$J:$J,MATCHUP!$A28,SWISSW!$F:$F,"Draw")),"-")</f>
        <v>-</v>
      </c>
      <c r="CB28" s="5" t="str">
        <f ca="1">IFERROR((COUNTIFS(SWISSW!$I:$I,MATCHUP!$A28,SWISSW!$J:$J,MATCHUP!CB$1,SWISSW!$F:$F,"Won")+COUNTIFS(SWISSW!$I:$I,MATCHUP!CB$1,SWISSW!$J:$J,MATCHUP!$A28,SWISSW!$F:$F,"Lost"))/(COUNTIFS(SWISSW!$I:$I,MATCHUP!$A28,SWISSW!$J:$J,MATCHUP!CB$1)-COUNTIFS(SWISSW!$I:$I,MATCHUP!$A28,SWISSW!$J:$J,MATCHUP!CB$1,SWISSW!$F:$F,"Draw")+COUNTIFS(SWISSW!$I:$I,MATCHUP!CB$1,SWISSW!$J:$J,MATCHUP!$A28)-COUNTIFS(SWISSW!$I:$I,MATCHUP!CB$1,SWISSW!$J:$J,MATCHUP!$A28,SWISSW!$F:$F,"Draw")),"-")</f>
        <v>-</v>
      </c>
      <c r="CC28" s="5" t="str">
        <f ca="1">IFERROR((COUNTIFS(SWISSW!$I:$I,MATCHUP!$A28,SWISSW!$J:$J,MATCHUP!CC$1,SWISSW!$F:$F,"Won")+COUNTIFS(SWISSW!$I:$I,MATCHUP!CC$1,SWISSW!$J:$J,MATCHUP!$A28,SWISSW!$F:$F,"Lost"))/(COUNTIFS(SWISSW!$I:$I,MATCHUP!$A28,SWISSW!$J:$J,MATCHUP!CC$1)-COUNTIFS(SWISSW!$I:$I,MATCHUP!$A28,SWISSW!$J:$J,MATCHUP!CC$1,SWISSW!$F:$F,"Draw")+COUNTIFS(SWISSW!$I:$I,MATCHUP!CC$1,SWISSW!$J:$J,MATCHUP!$A28)-COUNTIFS(SWISSW!$I:$I,MATCHUP!CC$1,SWISSW!$J:$J,MATCHUP!$A28,SWISSW!$F:$F,"Draw")),"-")</f>
        <v>-</v>
      </c>
      <c r="CD28" s="5" t="str">
        <f ca="1">IFERROR((COUNTIFS(SWISSW!$I:$I,MATCHUP!$A28,SWISSW!$J:$J,MATCHUP!CD$1,SWISSW!$F:$F,"Won")+COUNTIFS(SWISSW!$I:$I,MATCHUP!CD$1,SWISSW!$J:$J,MATCHUP!$A28,SWISSW!$F:$F,"Lost"))/(COUNTIFS(SWISSW!$I:$I,MATCHUP!$A28,SWISSW!$J:$J,MATCHUP!CD$1)-COUNTIFS(SWISSW!$I:$I,MATCHUP!$A28,SWISSW!$J:$J,MATCHUP!CD$1,SWISSW!$F:$F,"Draw")+COUNTIFS(SWISSW!$I:$I,MATCHUP!CD$1,SWISSW!$J:$J,MATCHUP!$A28)-COUNTIFS(SWISSW!$I:$I,MATCHUP!CD$1,SWISSW!$J:$J,MATCHUP!$A28,SWISSW!$F:$F,"Draw")),"-")</f>
        <v>-</v>
      </c>
      <c r="CE28" s="5" t="str">
        <f ca="1">IFERROR((COUNTIFS(SWISSW!$I:$I,MATCHUP!$A28,SWISSW!$J:$J,MATCHUP!CE$1,SWISSW!$F:$F,"Won")+COUNTIFS(SWISSW!$I:$I,MATCHUP!CE$1,SWISSW!$J:$J,MATCHUP!$A28,SWISSW!$F:$F,"Lost"))/(COUNTIFS(SWISSW!$I:$I,MATCHUP!$A28,SWISSW!$J:$J,MATCHUP!CE$1)-COUNTIFS(SWISSW!$I:$I,MATCHUP!$A28,SWISSW!$J:$J,MATCHUP!CE$1,SWISSW!$F:$F,"Draw")+COUNTIFS(SWISSW!$I:$I,MATCHUP!CE$1,SWISSW!$J:$J,MATCHUP!$A28)-COUNTIFS(SWISSW!$I:$I,MATCHUP!CE$1,SWISSW!$J:$J,MATCHUP!$A28,SWISSW!$F:$F,"Draw")),"-")</f>
        <v>-</v>
      </c>
      <c r="CF28" s="5" t="str">
        <f ca="1">IFERROR((COUNTIFS(SWISSW!$I:$I,MATCHUP!$A28,SWISSW!$J:$J,MATCHUP!CF$1,SWISSW!$F:$F,"Won")+COUNTIFS(SWISSW!$I:$I,MATCHUP!CF$1,SWISSW!$J:$J,MATCHUP!$A28,SWISSW!$F:$F,"Lost"))/(COUNTIFS(SWISSW!$I:$I,MATCHUP!$A28,SWISSW!$J:$J,MATCHUP!CF$1)-COUNTIFS(SWISSW!$I:$I,MATCHUP!$A28,SWISSW!$J:$J,MATCHUP!CF$1,SWISSW!$F:$F,"Draw")+COUNTIFS(SWISSW!$I:$I,MATCHUP!CF$1,SWISSW!$J:$J,MATCHUP!$A28)-COUNTIFS(SWISSW!$I:$I,MATCHUP!CF$1,SWISSW!$J:$J,MATCHUP!$A28,SWISSW!$F:$F,"Draw")),"-")</f>
        <v>-</v>
      </c>
      <c r="CG28" s="5" t="str">
        <f ca="1">IFERROR((COUNTIFS(SWISSW!$I:$I,MATCHUP!$A28,SWISSW!$J:$J,MATCHUP!CG$1,SWISSW!$F:$F,"Won")+COUNTIFS(SWISSW!$I:$I,MATCHUP!CG$1,SWISSW!$J:$J,MATCHUP!$A28,SWISSW!$F:$F,"Lost"))/(COUNTIFS(SWISSW!$I:$I,MATCHUP!$A28,SWISSW!$J:$J,MATCHUP!CG$1)-COUNTIFS(SWISSW!$I:$I,MATCHUP!$A28,SWISSW!$J:$J,MATCHUP!CG$1,SWISSW!$F:$F,"Draw")+COUNTIFS(SWISSW!$I:$I,MATCHUP!CG$1,SWISSW!$J:$J,MATCHUP!$A28)-COUNTIFS(SWISSW!$I:$I,MATCHUP!CG$1,SWISSW!$J:$J,MATCHUP!$A28,SWISSW!$F:$F,"Draw")),"-")</f>
        <v>-</v>
      </c>
      <c r="CH28" s="5" t="str">
        <f ca="1">IFERROR((COUNTIFS(SWISSW!$I:$I,MATCHUP!$A28,SWISSW!$J:$J,MATCHUP!CH$1,SWISSW!$F:$F,"Won")+COUNTIFS(SWISSW!$I:$I,MATCHUP!CH$1,SWISSW!$J:$J,MATCHUP!$A28,SWISSW!$F:$F,"Lost"))/(COUNTIFS(SWISSW!$I:$I,MATCHUP!$A28,SWISSW!$J:$J,MATCHUP!CH$1)-COUNTIFS(SWISSW!$I:$I,MATCHUP!$A28,SWISSW!$J:$J,MATCHUP!CH$1,SWISSW!$F:$F,"Draw")+COUNTIFS(SWISSW!$I:$I,MATCHUP!CH$1,SWISSW!$J:$J,MATCHUP!$A28)-COUNTIFS(SWISSW!$I:$I,MATCHUP!CH$1,SWISSW!$J:$J,MATCHUP!$A28,SWISSW!$F:$F,"Draw")),"-")</f>
        <v>-</v>
      </c>
      <c r="CI28" s="5" t="str">
        <f ca="1">IFERROR((COUNTIFS(SWISSW!$I:$I,MATCHUP!$A28,SWISSW!$J:$J,MATCHUP!CI$1,SWISSW!$F:$F,"Won")+COUNTIFS(SWISSW!$I:$I,MATCHUP!CI$1,SWISSW!$J:$J,MATCHUP!$A28,SWISSW!$F:$F,"Lost"))/(COUNTIFS(SWISSW!$I:$I,MATCHUP!$A28,SWISSW!$J:$J,MATCHUP!CI$1)-COUNTIFS(SWISSW!$I:$I,MATCHUP!$A28,SWISSW!$J:$J,MATCHUP!CI$1,SWISSW!$F:$F,"Draw")+COUNTIFS(SWISSW!$I:$I,MATCHUP!CI$1,SWISSW!$J:$J,MATCHUP!$A28)-COUNTIFS(SWISSW!$I:$I,MATCHUP!CI$1,SWISSW!$J:$J,MATCHUP!$A28,SWISSW!$F:$F,"Draw")),"-")</f>
        <v>-</v>
      </c>
      <c r="CJ28" s="5" t="str">
        <f ca="1">IFERROR((COUNTIFS(SWISSW!$I:$I,MATCHUP!$A28,SWISSW!$J:$J,MATCHUP!CJ$1,SWISSW!$F:$F,"Won")+COUNTIFS(SWISSW!$I:$I,MATCHUP!CJ$1,SWISSW!$J:$J,MATCHUP!$A28,SWISSW!$F:$F,"Lost"))/(COUNTIFS(SWISSW!$I:$I,MATCHUP!$A28,SWISSW!$J:$J,MATCHUP!CJ$1)-COUNTIFS(SWISSW!$I:$I,MATCHUP!$A28,SWISSW!$J:$J,MATCHUP!CJ$1,SWISSW!$F:$F,"Draw")+COUNTIFS(SWISSW!$I:$I,MATCHUP!CJ$1,SWISSW!$J:$J,MATCHUP!$A28)-COUNTIFS(SWISSW!$I:$I,MATCHUP!CJ$1,SWISSW!$J:$J,MATCHUP!$A28,SWISSW!$F:$F,"Draw")),"-")</f>
        <v>-</v>
      </c>
      <c r="CK28" s="5" t="str">
        <f ca="1">IFERROR((COUNTIFS(SWISSW!$I:$I,MATCHUP!$A28,SWISSW!$J:$J,MATCHUP!CK$1,SWISSW!$F:$F,"Won")+COUNTIFS(SWISSW!$I:$I,MATCHUP!CK$1,SWISSW!$J:$J,MATCHUP!$A28,SWISSW!$F:$F,"Lost"))/(COUNTIFS(SWISSW!$I:$I,MATCHUP!$A28,SWISSW!$J:$J,MATCHUP!CK$1)-COUNTIFS(SWISSW!$I:$I,MATCHUP!$A28,SWISSW!$J:$J,MATCHUP!CK$1,SWISSW!$F:$F,"Draw")+COUNTIFS(SWISSW!$I:$I,MATCHUP!CK$1,SWISSW!$J:$J,MATCHUP!$A28)-COUNTIFS(SWISSW!$I:$I,MATCHUP!CK$1,SWISSW!$J:$J,MATCHUP!$A28,SWISSW!$F:$F,"Draw")),"-")</f>
        <v>-</v>
      </c>
      <c r="CL28" s="5" t="str">
        <f ca="1">IFERROR((COUNTIFS(SWISSW!$I:$I,MATCHUP!$A28,SWISSW!$J:$J,MATCHUP!CL$1,SWISSW!$F:$F,"Won")+COUNTIFS(SWISSW!$I:$I,MATCHUP!CL$1,SWISSW!$J:$J,MATCHUP!$A28,SWISSW!$F:$F,"Lost"))/(COUNTIFS(SWISSW!$I:$I,MATCHUP!$A28,SWISSW!$J:$J,MATCHUP!CL$1)-COUNTIFS(SWISSW!$I:$I,MATCHUP!$A28,SWISSW!$J:$J,MATCHUP!CL$1,SWISSW!$F:$F,"Draw")+COUNTIFS(SWISSW!$I:$I,MATCHUP!CL$1,SWISSW!$J:$J,MATCHUP!$A28)-COUNTIFS(SWISSW!$I:$I,MATCHUP!CL$1,SWISSW!$J:$J,MATCHUP!$A28,SWISSW!$F:$F,"Draw")),"-")</f>
        <v>-</v>
      </c>
      <c r="CM28" s="5" t="str">
        <f ca="1">IFERROR((COUNTIFS(SWISSW!$I:$I,MATCHUP!$A28,SWISSW!$J:$J,MATCHUP!CM$1,SWISSW!$F:$F,"Won")+COUNTIFS(SWISSW!$I:$I,MATCHUP!CM$1,SWISSW!$J:$J,MATCHUP!$A28,SWISSW!$F:$F,"Lost"))/(COUNTIFS(SWISSW!$I:$I,MATCHUP!$A28,SWISSW!$J:$J,MATCHUP!CM$1)-COUNTIFS(SWISSW!$I:$I,MATCHUP!$A28,SWISSW!$J:$J,MATCHUP!CM$1,SWISSW!$F:$F,"Draw")+COUNTIFS(SWISSW!$I:$I,MATCHUP!CM$1,SWISSW!$J:$J,MATCHUP!$A28)-COUNTIFS(SWISSW!$I:$I,MATCHUP!CM$1,SWISSW!$J:$J,MATCHUP!$A28,SWISSW!$F:$F,"Draw")),"-")</f>
        <v>-</v>
      </c>
      <c r="CN28" s="5" t="str">
        <f ca="1">IFERROR((COUNTIFS(SWISSW!$I:$I,MATCHUP!$A28,SWISSW!$J:$J,MATCHUP!CN$1,SWISSW!$F:$F,"Won")+COUNTIFS(SWISSW!$I:$I,MATCHUP!CN$1,SWISSW!$J:$J,MATCHUP!$A28,SWISSW!$F:$F,"Lost"))/(COUNTIFS(SWISSW!$I:$I,MATCHUP!$A28,SWISSW!$J:$J,MATCHUP!CN$1)-COUNTIFS(SWISSW!$I:$I,MATCHUP!$A28,SWISSW!$J:$J,MATCHUP!CN$1,SWISSW!$F:$F,"Draw")+COUNTIFS(SWISSW!$I:$I,MATCHUP!CN$1,SWISSW!$J:$J,MATCHUP!$A28)-COUNTIFS(SWISSW!$I:$I,MATCHUP!CN$1,SWISSW!$J:$J,MATCHUP!$A28,SWISSW!$F:$F,"Draw")),"-")</f>
        <v>-</v>
      </c>
      <c r="CO28" s="5" t="str">
        <f ca="1">IFERROR((COUNTIFS(SWISSW!$I:$I,MATCHUP!$A28,SWISSW!$J:$J,MATCHUP!CO$1,SWISSW!$F:$F,"Won")+COUNTIFS(SWISSW!$I:$I,MATCHUP!CO$1,SWISSW!$J:$J,MATCHUP!$A28,SWISSW!$F:$F,"Lost"))/(COUNTIFS(SWISSW!$I:$I,MATCHUP!$A28,SWISSW!$J:$J,MATCHUP!CO$1)-COUNTIFS(SWISSW!$I:$I,MATCHUP!$A28,SWISSW!$J:$J,MATCHUP!CO$1,SWISSW!$F:$F,"Draw")+COUNTIFS(SWISSW!$I:$I,MATCHUP!CO$1,SWISSW!$J:$J,MATCHUP!$A28)-COUNTIFS(SWISSW!$I:$I,MATCHUP!CO$1,SWISSW!$J:$J,MATCHUP!$A28,SWISSW!$F:$F,"Draw")),"-")</f>
        <v>-</v>
      </c>
      <c r="CP28" s="5" t="str">
        <f ca="1">IFERROR((COUNTIFS(SWISSW!$I:$I,MATCHUP!$A28,SWISSW!$J:$J,MATCHUP!CP$1,SWISSW!$F:$F,"Won")+COUNTIFS(SWISSW!$I:$I,MATCHUP!CP$1,SWISSW!$J:$J,MATCHUP!$A28,SWISSW!$F:$F,"Lost"))/(COUNTIFS(SWISSW!$I:$I,MATCHUP!$A28,SWISSW!$J:$J,MATCHUP!CP$1)-COUNTIFS(SWISSW!$I:$I,MATCHUP!$A28,SWISSW!$J:$J,MATCHUP!CP$1,SWISSW!$F:$F,"Draw")+COUNTIFS(SWISSW!$I:$I,MATCHUP!CP$1,SWISSW!$J:$J,MATCHUP!$A28)-COUNTIFS(SWISSW!$I:$I,MATCHUP!CP$1,SWISSW!$J:$J,MATCHUP!$A28,SWISSW!$F:$F,"Draw")),"-")</f>
        <v>-</v>
      </c>
      <c r="CQ28" s="5" t="str">
        <f ca="1">IFERROR((COUNTIFS(SWISSW!$I:$I,MATCHUP!$A28,SWISSW!$J:$J,MATCHUP!CQ$1,SWISSW!$F:$F,"Won")+COUNTIFS(SWISSW!$I:$I,MATCHUP!CQ$1,SWISSW!$J:$J,MATCHUP!$A28,SWISSW!$F:$F,"Lost"))/(COUNTIFS(SWISSW!$I:$I,MATCHUP!$A28,SWISSW!$J:$J,MATCHUP!CQ$1)-COUNTIFS(SWISSW!$I:$I,MATCHUP!$A28,SWISSW!$J:$J,MATCHUP!CQ$1,SWISSW!$F:$F,"Draw")+COUNTIFS(SWISSW!$I:$I,MATCHUP!CQ$1,SWISSW!$J:$J,MATCHUP!$A28)-COUNTIFS(SWISSW!$I:$I,MATCHUP!CQ$1,SWISSW!$J:$J,MATCHUP!$A28,SWISSW!$F:$F,"Draw")),"-")</f>
        <v>-</v>
      </c>
      <c r="CR28" s="5" t="str">
        <f ca="1">IFERROR((COUNTIFS(SWISSW!$I:$I,MATCHUP!$A28,SWISSW!$J:$J,MATCHUP!CR$1,SWISSW!$F:$F,"Won")+COUNTIFS(SWISSW!$I:$I,MATCHUP!CR$1,SWISSW!$J:$J,MATCHUP!$A28,SWISSW!$F:$F,"Lost"))/(COUNTIFS(SWISSW!$I:$I,MATCHUP!$A28,SWISSW!$J:$J,MATCHUP!CR$1)-COUNTIFS(SWISSW!$I:$I,MATCHUP!$A28,SWISSW!$J:$J,MATCHUP!CR$1,SWISSW!$F:$F,"Draw")+COUNTIFS(SWISSW!$I:$I,MATCHUP!CR$1,SWISSW!$J:$J,MATCHUP!$A28)-COUNTIFS(SWISSW!$I:$I,MATCHUP!CR$1,SWISSW!$J:$J,MATCHUP!$A28,SWISSW!$F:$F,"Draw")),"-")</f>
        <v>-</v>
      </c>
      <c r="CS28" s="5" t="str">
        <f ca="1">IFERROR((COUNTIFS(SWISSW!$I:$I,MATCHUP!$A28,SWISSW!$J:$J,MATCHUP!CS$1,SWISSW!$F:$F,"Won")+COUNTIFS(SWISSW!$I:$I,MATCHUP!CS$1,SWISSW!$J:$J,MATCHUP!$A28,SWISSW!$F:$F,"Lost"))/(COUNTIFS(SWISSW!$I:$I,MATCHUP!$A28,SWISSW!$J:$J,MATCHUP!CS$1)-COUNTIFS(SWISSW!$I:$I,MATCHUP!$A28,SWISSW!$J:$J,MATCHUP!CS$1,SWISSW!$F:$F,"Draw")+COUNTIFS(SWISSW!$I:$I,MATCHUP!CS$1,SWISSW!$J:$J,MATCHUP!$A28)-COUNTIFS(SWISSW!$I:$I,MATCHUP!CS$1,SWISSW!$J:$J,MATCHUP!$A28,SWISSW!$F:$F,"Draw")),"-")</f>
        <v>-</v>
      </c>
      <c r="CT28" s="5" t="str">
        <f ca="1">IFERROR((COUNTIFS(SWISSW!$I:$I,MATCHUP!$A28,SWISSW!$J:$J,MATCHUP!CT$1,SWISSW!$F:$F,"Won")+COUNTIFS(SWISSW!$I:$I,MATCHUP!CT$1,SWISSW!$J:$J,MATCHUP!$A28,SWISSW!$F:$F,"Lost"))/(COUNTIFS(SWISSW!$I:$I,MATCHUP!$A28,SWISSW!$J:$J,MATCHUP!CT$1)-COUNTIFS(SWISSW!$I:$I,MATCHUP!$A28,SWISSW!$J:$J,MATCHUP!CT$1,SWISSW!$F:$F,"Draw")+COUNTIFS(SWISSW!$I:$I,MATCHUP!CT$1,SWISSW!$J:$J,MATCHUP!$A28)-COUNTIFS(SWISSW!$I:$I,MATCHUP!CT$1,SWISSW!$J:$J,MATCHUP!$A28,SWISSW!$F:$F,"Draw")),"-")</f>
        <v>-</v>
      </c>
      <c r="CU28" s="5" t="str">
        <f ca="1">IFERROR((COUNTIFS(SWISSW!$I:$I,MATCHUP!$A28,SWISSW!$J:$J,MATCHUP!CU$1,SWISSW!$F:$F,"Won")+COUNTIFS(SWISSW!$I:$I,MATCHUP!CU$1,SWISSW!$J:$J,MATCHUP!$A28,SWISSW!$F:$F,"Lost"))/(COUNTIFS(SWISSW!$I:$I,MATCHUP!$A28,SWISSW!$J:$J,MATCHUP!CU$1)-COUNTIFS(SWISSW!$I:$I,MATCHUP!$A28,SWISSW!$J:$J,MATCHUP!CU$1,SWISSW!$F:$F,"Draw")+COUNTIFS(SWISSW!$I:$I,MATCHUP!CU$1,SWISSW!$J:$J,MATCHUP!$A28)-COUNTIFS(SWISSW!$I:$I,MATCHUP!CU$1,SWISSW!$J:$J,MATCHUP!$A28,SWISSW!$F:$F,"Draw")),"-")</f>
        <v>-</v>
      </c>
      <c r="CV28" s="5" t="str">
        <f ca="1">IFERROR((COUNTIFS(SWISSW!$I:$I,MATCHUP!$A28,SWISSW!$J:$J,MATCHUP!CV$1,SWISSW!$F:$F,"Won")+COUNTIFS(SWISSW!$I:$I,MATCHUP!CV$1,SWISSW!$J:$J,MATCHUP!$A28,SWISSW!$F:$F,"Lost"))/(COUNTIFS(SWISSW!$I:$I,MATCHUP!$A28,SWISSW!$J:$J,MATCHUP!CV$1)-COUNTIFS(SWISSW!$I:$I,MATCHUP!$A28,SWISSW!$J:$J,MATCHUP!CV$1,SWISSW!$F:$F,"Draw")+COUNTIFS(SWISSW!$I:$I,MATCHUP!CV$1,SWISSW!$J:$J,MATCHUP!$A28)-COUNTIFS(SWISSW!$I:$I,MATCHUP!CV$1,SWISSW!$J:$J,MATCHUP!$A28,SWISSW!$F:$F,"Draw")),"-")</f>
        <v>-</v>
      </c>
    </row>
    <row r="29" spans="1:100" ht="55" customHeight="1" x14ac:dyDescent="0.3">
      <c r="A29" s="3" t="str" cm="1">
        <f t="array" aca="1" ref="A29" ca="1">INDIRECT(ADDRESS(ROW(),1,,1,"METABREAK"))</f>
        <v>Caw Gate</v>
      </c>
      <c r="B29" s="5">
        <f ca="1">IFERROR((COUNTIFS(SWISSW!$I:$I,MATCHUP!$A29,SWISSW!$J:$J,MATCHUP!B$1,SWISSW!$F:$F,"Won")+COUNTIFS(SWISSW!$I:$I,MATCHUP!B$1,SWISSW!$J:$J,MATCHUP!$A29,SWISSW!$F:$F,"Lost"))/(COUNTIFS(SWISSW!$I:$I,MATCHUP!$A29,SWISSW!$J:$J,MATCHUP!B$1)-COUNTIFS(SWISSW!$I:$I,MATCHUP!$A29,SWISSW!$J:$J,MATCHUP!B$1,SWISSW!$F:$F,"Draw")+COUNTIFS(SWISSW!$I:$I,MATCHUP!B$1,SWISSW!$J:$J,MATCHUP!$A29)-COUNTIFS(SWISSW!$I:$I,MATCHUP!B$1,SWISSW!$J:$J,MATCHUP!$A29,SWISSW!$F:$F,"Draw")),"-")</f>
        <v>0.7142857142857143</v>
      </c>
      <c r="C29" s="5">
        <f ca="1">IFERROR((COUNTIFS(SWISSW!$I:$I,MATCHUP!$A29,SWISSW!$J:$J,MATCHUP!C$1,SWISSW!$F:$F,"Won")+COUNTIFS(SWISSW!$I:$I,MATCHUP!C$1,SWISSW!$J:$J,MATCHUP!$A29,SWISSW!$F:$F,"Lost"))/(COUNTIFS(SWISSW!$I:$I,MATCHUP!$A29,SWISSW!$J:$J,MATCHUP!C$1)-COUNTIFS(SWISSW!$I:$I,MATCHUP!$A29,SWISSW!$J:$J,MATCHUP!C$1,SWISSW!$F:$F,"Draw")+COUNTIFS(SWISSW!$I:$I,MATCHUP!C$1,SWISSW!$J:$J,MATCHUP!$A29)-COUNTIFS(SWISSW!$I:$I,MATCHUP!C$1,SWISSW!$J:$J,MATCHUP!$A29,SWISSW!$F:$F,"Draw")),"-")</f>
        <v>0.75</v>
      </c>
      <c r="D29" s="5">
        <f ca="1">IFERROR((COUNTIFS(SWISSW!$I:$I,MATCHUP!$A29,SWISSW!$J:$J,MATCHUP!D$1,SWISSW!$F:$F,"Won")+COUNTIFS(SWISSW!$I:$I,MATCHUP!D$1,SWISSW!$J:$J,MATCHUP!$A29,SWISSW!$F:$F,"Lost"))/(COUNTIFS(SWISSW!$I:$I,MATCHUP!$A29,SWISSW!$J:$J,MATCHUP!D$1)-COUNTIFS(SWISSW!$I:$I,MATCHUP!$A29,SWISSW!$J:$J,MATCHUP!D$1,SWISSW!$F:$F,"Draw")+COUNTIFS(SWISSW!$I:$I,MATCHUP!D$1,SWISSW!$J:$J,MATCHUP!$A29)-COUNTIFS(SWISSW!$I:$I,MATCHUP!D$1,SWISSW!$J:$J,MATCHUP!$A29,SWISSW!$F:$F,"Draw")),"-")</f>
        <v>1</v>
      </c>
      <c r="E29" s="5">
        <f ca="1">IFERROR((COUNTIFS(SWISSW!$I:$I,MATCHUP!$A29,SWISSW!$J:$J,MATCHUP!E$1,SWISSW!$F:$F,"Won")+COUNTIFS(SWISSW!$I:$I,MATCHUP!E$1,SWISSW!$J:$J,MATCHUP!$A29,SWISSW!$F:$F,"Lost"))/(COUNTIFS(SWISSW!$I:$I,MATCHUP!$A29,SWISSW!$J:$J,MATCHUP!E$1)-COUNTIFS(SWISSW!$I:$I,MATCHUP!$A29,SWISSW!$J:$J,MATCHUP!E$1,SWISSW!$F:$F,"Draw")+COUNTIFS(SWISSW!$I:$I,MATCHUP!E$1,SWISSW!$J:$J,MATCHUP!$A29)-COUNTIFS(SWISSW!$I:$I,MATCHUP!E$1,SWISSW!$J:$J,MATCHUP!$A29,SWISSW!$F:$F,"Draw")),"-")</f>
        <v>0.33333333333333331</v>
      </c>
      <c r="F29" s="5" t="str">
        <f ca="1">IFERROR((COUNTIFS(SWISSW!$I:$I,MATCHUP!$A29,SWISSW!$J:$J,MATCHUP!F$1,SWISSW!$F:$F,"Won")+COUNTIFS(SWISSW!$I:$I,MATCHUP!F$1,SWISSW!$J:$J,MATCHUP!$A29,SWISSW!$F:$F,"Lost"))/(COUNTIFS(SWISSW!$I:$I,MATCHUP!$A29,SWISSW!$J:$J,MATCHUP!F$1)-COUNTIFS(SWISSW!$I:$I,MATCHUP!$A29,SWISSW!$J:$J,MATCHUP!F$1,SWISSW!$F:$F,"Draw")+COUNTIFS(SWISSW!$I:$I,MATCHUP!F$1,SWISSW!$J:$J,MATCHUP!$A29)-COUNTIFS(SWISSW!$I:$I,MATCHUP!F$1,SWISSW!$J:$J,MATCHUP!$A29,SWISSW!$F:$F,"Draw")),"-")</f>
        <v>-</v>
      </c>
      <c r="G29" s="5">
        <f ca="1">IFERROR((COUNTIFS(SWISSW!$I:$I,MATCHUP!$A29,SWISSW!$J:$J,MATCHUP!G$1,SWISSW!$F:$F,"Won")+COUNTIFS(SWISSW!$I:$I,MATCHUP!G$1,SWISSW!$J:$J,MATCHUP!$A29,SWISSW!$F:$F,"Lost"))/(COUNTIFS(SWISSW!$I:$I,MATCHUP!$A29,SWISSW!$J:$J,MATCHUP!G$1)-COUNTIFS(SWISSW!$I:$I,MATCHUP!$A29,SWISSW!$J:$J,MATCHUP!G$1,SWISSW!$F:$F,"Draw")+COUNTIFS(SWISSW!$I:$I,MATCHUP!G$1,SWISSW!$J:$J,MATCHUP!$A29)-COUNTIFS(SWISSW!$I:$I,MATCHUP!G$1,SWISSW!$J:$J,MATCHUP!$A29,SWISSW!$F:$F,"Draw")),"-")</f>
        <v>0.66666666666666663</v>
      </c>
      <c r="H29" s="5" t="str">
        <f ca="1">IFERROR((COUNTIFS(SWISSW!$I:$I,MATCHUP!$A29,SWISSW!$J:$J,MATCHUP!H$1,SWISSW!$F:$F,"Won")+COUNTIFS(SWISSW!$I:$I,MATCHUP!H$1,SWISSW!$J:$J,MATCHUP!$A29,SWISSW!$F:$F,"Lost"))/(COUNTIFS(SWISSW!$I:$I,MATCHUP!$A29,SWISSW!$J:$J,MATCHUP!H$1)-COUNTIFS(SWISSW!$I:$I,MATCHUP!$A29,SWISSW!$J:$J,MATCHUP!H$1,SWISSW!$F:$F,"Draw")+COUNTIFS(SWISSW!$I:$I,MATCHUP!H$1,SWISSW!$J:$J,MATCHUP!$A29)-COUNTIFS(SWISSW!$I:$I,MATCHUP!H$1,SWISSW!$J:$J,MATCHUP!$A29,SWISSW!$F:$F,"Draw")),"-")</f>
        <v>-</v>
      </c>
      <c r="I29" s="5">
        <f ca="1">IFERROR((COUNTIFS(SWISSW!$I:$I,MATCHUP!$A29,SWISSW!$J:$J,MATCHUP!I$1,SWISSW!$F:$F,"Won")+COUNTIFS(SWISSW!$I:$I,MATCHUP!I$1,SWISSW!$J:$J,MATCHUP!$A29,SWISSW!$F:$F,"Lost"))/(COUNTIFS(SWISSW!$I:$I,MATCHUP!$A29,SWISSW!$J:$J,MATCHUP!I$1)-COUNTIFS(SWISSW!$I:$I,MATCHUP!$A29,SWISSW!$J:$J,MATCHUP!I$1,SWISSW!$F:$F,"Draw")+COUNTIFS(SWISSW!$I:$I,MATCHUP!I$1,SWISSW!$J:$J,MATCHUP!$A29)-COUNTIFS(SWISSW!$I:$I,MATCHUP!I$1,SWISSW!$J:$J,MATCHUP!$A29,SWISSW!$F:$F,"Draw")),"-")</f>
        <v>1</v>
      </c>
      <c r="J29" s="5">
        <f ca="1">IFERROR((COUNTIFS(SWISSW!$I:$I,MATCHUP!$A29,SWISSW!$J:$J,MATCHUP!J$1,SWISSW!$F:$F,"Won")+COUNTIFS(SWISSW!$I:$I,MATCHUP!J$1,SWISSW!$J:$J,MATCHUP!$A29,SWISSW!$F:$F,"Lost"))/(COUNTIFS(SWISSW!$I:$I,MATCHUP!$A29,SWISSW!$J:$J,MATCHUP!J$1)-COUNTIFS(SWISSW!$I:$I,MATCHUP!$A29,SWISSW!$J:$J,MATCHUP!J$1,SWISSW!$F:$F,"Draw")+COUNTIFS(SWISSW!$I:$I,MATCHUP!J$1,SWISSW!$J:$J,MATCHUP!$A29)-COUNTIFS(SWISSW!$I:$I,MATCHUP!J$1,SWISSW!$J:$J,MATCHUP!$A29,SWISSW!$F:$F,"Draw")),"-")</f>
        <v>1</v>
      </c>
      <c r="K29" s="5" t="str">
        <f ca="1">IFERROR((COUNTIFS(SWISSW!$I:$I,MATCHUP!$A29,SWISSW!$J:$J,MATCHUP!K$1,SWISSW!$F:$F,"Won")+COUNTIFS(SWISSW!$I:$I,MATCHUP!K$1,SWISSW!$J:$J,MATCHUP!$A29,SWISSW!$F:$F,"Lost"))/(COUNTIFS(SWISSW!$I:$I,MATCHUP!$A29,SWISSW!$J:$J,MATCHUP!K$1)-COUNTIFS(SWISSW!$I:$I,MATCHUP!$A29,SWISSW!$J:$J,MATCHUP!K$1,SWISSW!$F:$F,"Draw")+COUNTIFS(SWISSW!$I:$I,MATCHUP!K$1,SWISSW!$J:$J,MATCHUP!$A29)-COUNTIFS(SWISSW!$I:$I,MATCHUP!K$1,SWISSW!$J:$J,MATCHUP!$A29,SWISSW!$F:$F,"Draw")),"-")</f>
        <v>-</v>
      </c>
      <c r="L29" s="5">
        <f ca="1">IFERROR((COUNTIFS(SWISSW!$I:$I,MATCHUP!$A29,SWISSW!$J:$J,MATCHUP!L$1,SWISSW!$F:$F,"Won")+COUNTIFS(SWISSW!$I:$I,MATCHUP!L$1,SWISSW!$J:$J,MATCHUP!$A29,SWISSW!$F:$F,"Lost"))/(COUNTIFS(SWISSW!$I:$I,MATCHUP!$A29,SWISSW!$J:$J,MATCHUP!L$1)-COUNTIFS(SWISSW!$I:$I,MATCHUP!$A29,SWISSW!$J:$J,MATCHUP!L$1,SWISSW!$F:$F,"Draw")+COUNTIFS(SWISSW!$I:$I,MATCHUP!L$1,SWISSW!$J:$J,MATCHUP!$A29)-COUNTIFS(SWISSW!$I:$I,MATCHUP!L$1,SWISSW!$J:$J,MATCHUP!$A29,SWISSW!$F:$F,"Draw")),"-")</f>
        <v>0.5</v>
      </c>
      <c r="M29" s="5">
        <f ca="1">IFERROR((COUNTIFS(SWISSW!$I:$I,MATCHUP!$A29,SWISSW!$J:$J,MATCHUP!M$1,SWISSW!$F:$F,"Won")+COUNTIFS(SWISSW!$I:$I,MATCHUP!M$1,SWISSW!$J:$J,MATCHUP!$A29,SWISSW!$F:$F,"Lost"))/(COUNTIFS(SWISSW!$I:$I,MATCHUP!$A29,SWISSW!$J:$J,MATCHUP!M$1)-COUNTIFS(SWISSW!$I:$I,MATCHUP!$A29,SWISSW!$J:$J,MATCHUP!M$1,SWISSW!$F:$F,"Draw")+COUNTIFS(SWISSW!$I:$I,MATCHUP!M$1,SWISSW!$J:$J,MATCHUP!$A29)-COUNTIFS(SWISSW!$I:$I,MATCHUP!M$1,SWISSW!$J:$J,MATCHUP!$A29,SWISSW!$F:$F,"Draw")),"-")</f>
        <v>0.5</v>
      </c>
      <c r="N29" s="5">
        <f ca="1">IFERROR((COUNTIFS(SWISSW!$I:$I,MATCHUP!$A29,SWISSW!$J:$J,MATCHUP!N$1,SWISSW!$F:$F,"Won")+COUNTIFS(SWISSW!$I:$I,MATCHUP!N$1,SWISSW!$J:$J,MATCHUP!$A29,SWISSW!$F:$F,"Lost"))/(COUNTIFS(SWISSW!$I:$I,MATCHUP!$A29,SWISSW!$J:$J,MATCHUP!N$1)-COUNTIFS(SWISSW!$I:$I,MATCHUP!$A29,SWISSW!$J:$J,MATCHUP!N$1,SWISSW!$F:$F,"Draw")+COUNTIFS(SWISSW!$I:$I,MATCHUP!N$1,SWISSW!$J:$J,MATCHUP!$A29)-COUNTIFS(SWISSW!$I:$I,MATCHUP!N$1,SWISSW!$J:$J,MATCHUP!$A29,SWISSW!$F:$F,"Draw")),"-")</f>
        <v>1</v>
      </c>
      <c r="O29" s="5">
        <f ca="1">IFERROR((COUNTIFS(SWISSW!$I:$I,MATCHUP!$A29,SWISSW!$J:$J,MATCHUP!O$1,SWISSW!$F:$F,"Won")+COUNTIFS(SWISSW!$I:$I,MATCHUP!O$1,SWISSW!$J:$J,MATCHUP!$A29,SWISSW!$F:$F,"Lost"))/(COUNTIFS(SWISSW!$I:$I,MATCHUP!$A29,SWISSW!$J:$J,MATCHUP!O$1)-COUNTIFS(SWISSW!$I:$I,MATCHUP!$A29,SWISSW!$J:$J,MATCHUP!O$1,SWISSW!$F:$F,"Draw")+COUNTIFS(SWISSW!$I:$I,MATCHUP!O$1,SWISSW!$J:$J,MATCHUP!$A29)-COUNTIFS(SWISSW!$I:$I,MATCHUP!O$1,SWISSW!$J:$J,MATCHUP!$A29,SWISSW!$F:$F,"Draw")),"-")</f>
        <v>1</v>
      </c>
      <c r="P29" s="5" t="str">
        <f ca="1">IFERROR((COUNTIFS(SWISSW!$I:$I,MATCHUP!$A29,SWISSW!$J:$J,MATCHUP!P$1,SWISSW!$F:$F,"Won")+COUNTIFS(SWISSW!$I:$I,MATCHUP!P$1,SWISSW!$J:$J,MATCHUP!$A29,SWISSW!$F:$F,"Lost"))/(COUNTIFS(SWISSW!$I:$I,MATCHUP!$A29,SWISSW!$J:$J,MATCHUP!P$1)-COUNTIFS(SWISSW!$I:$I,MATCHUP!$A29,SWISSW!$J:$J,MATCHUP!P$1,SWISSW!$F:$F,"Draw")+COUNTIFS(SWISSW!$I:$I,MATCHUP!P$1,SWISSW!$J:$J,MATCHUP!$A29)-COUNTIFS(SWISSW!$I:$I,MATCHUP!P$1,SWISSW!$J:$J,MATCHUP!$A29,SWISSW!$F:$F,"Draw")),"-")</f>
        <v>-</v>
      </c>
      <c r="Q29" s="5" t="str">
        <f ca="1">IFERROR((COUNTIFS(SWISSW!$I:$I,MATCHUP!$A29,SWISSW!$J:$J,MATCHUP!Q$1,SWISSW!$F:$F,"Won")+COUNTIFS(SWISSW!$I:$I,MATCHUP!Q$1,SWISSW!$J:$J,MATCHUP!$A29,SWISSW!$F:$F,"Lost"))/(COUNTIFS(SWISSW!$I:$I,MATCHUP!$A29,SWISSW!$J:$J,MATCHUP!Q$1)-COUNTIFS(SWISSW!$I:$I,MATCHUP!$A29,SWISSW!$J:$J,MATCHUP!Q$1,SWISSW!$F:$F,"Draw")+COUNTIFS(SWISSW!$I:$I,MATCHUP!Q$1,SWISSW!$J:$J,MATCHUP!$A29)-COUNTIFS(SWISSW!$I:$I,MATCHUP!Q$1,SWISSW!$J:$J,MATCHUP!$A29,SWISSW!$F:$F,"Draw")),"-")</f>
        <v>-</v>
      </c>
      <c r="R29" s="5">
        <f ca="1">IFERROR((COUNTIFS(SWISSW!$I:$I,MATCHUP!$A29,SWISSW!$J:$J,MATCHUP!R$1,SWISSW!$F:$F,"Won")+COUNTIFS(SWISSW!$I:$I,MATCHUP!R$1,SWISSW!$J:$J,MATCHUP!$A29,SWISSW!$F:$F,"Lost"))/(COUNTIFS(SWISSW!$I:$I,MATCHUP!$A29,SWISSW!$J:$J,MATCHUP!R$1)-COUNTIFS(SWISSW!$I:$I,MATCHUP!$A29,SWISSW!$J:$J,MATCHUP!R$1,SWISSW!$F:$F,"Draw")+COUNTIFS(SWISSW!$I:$I,MATCHUP!R$1,SWISSW!$J:$J,MATCHUP!$A29)-COUNTIFS(SWISSW!$I:$I,MATCHUP!R$1,SWISSW!$J:$J,MATCHUP!$A29,SWISSW!$F:$F,"Draw")),"-")</f>
        <v>1</v>
      </c>
      <c r="S29" s="5">
        <f ca="1">IFERROR((COUNTIFS(SWISSW!$I:$I,MATCHUP!$A29,SWISSW!$J:$J,MATCHUP!S$1,SWISSW!$F:$F,"Won")+COUNTIFS(SWISSW!$I:$I,MATCHUP!S$1,SWISSW!$J:$J,MATCHUP!$A29,SWISSW!$F:$F,"Lost"))/(COUNTIFS(SWISSW!$I:$I,MATCHUP!$A29,SWISSW!$J:$J,MATCHUP!S$1)-COUNTIFS(SWISSW!$I:$I,MATCHUP!$A29,SWISSW!$J:$J,MATCHUP!S$1,SWISSW!$F:$F,"Draw")+COUNTIFS(SWISSW!$I:$I,MATCHUP!S$1,SWISSW!$J:$J,MATCHUP!$A29)-COUNTIFS(SWISSW!$I:$I,MATCHUP!S$1,SWISSW!$J:$J,MATCHUP!$A29,SWISSW!$F:$F,"Draw")),"-")</f>
        <v>1</v>
      </c>
      <c r="T29" s="5">
        <f ca="1">IFERROR((COUNTIFS(SWISSW!$I:$I,MATCHUP!$A29,SWISSW!$J:$J,MATCHUP!T$1,SWISSW!$F:$F,"Won")+COUNTIFS(SWISSW!$I:$I,MATCHUP!T$1,SWISSW!$J:$J,MATCHUP!$A29,SWISSW!$F:$F,"Lost"))/(COUNTIFS(SWISSW!$I:$I,MATCHUP!$A29,SWISSW!$J:$J,MATCHUP!T$1)-COUNTIFS(SWISSW!$I:$I,MATCHUP!$A29,SWISSW!$J:$J,MATCHUP!T$1,SWISSW!$F:$F,"Draw")+COUNTIFS(SWISSW!$I:$I,MATCHUP!T$1,SWISSW!$J:$J,MATCHUP!$A29)-COUNTIFS(SWISSW!$I:$I,MATCHUP!T$1,SWISSW!$J:$J,MATCHUP!$A29,SWISSW!$F:$F,"Draw")),"-")</f>
        <v>0</v>
      </c>
      <c r="U29" s="5" t="str">
        <f ca="1">IFERROR((COUNTIFS(SWISSW!$I:$I,MATCHUP!$A29,SWISSW!$J:$J,MATCHUP!U$1,SWISSW!$F:$F,"Won")+COUNTIFS(SWISSW!$I:$I,MATCHUP!U$1,SWISSW!$J:$J,MATCHUP!$A29,SWISSW!$F:$F,"Lost"))/(COUNTIFS(SWISSW!$I:$I,MATCHUP!$A29,SWISSW!$J:$J,MATCHUP!U$1)-COUNTIFS(SWISSW!$I:$I,MATCHUP!$A29,SWISSW!$J:$J,MATCHUP!U$1,SWISSW!$F:$F,"Draw")+COUNTIFS(SWISSW!$I:$I,MATCHUP!U$1,SWISSW!$J:$J,MATCHUP!$A29)-COUNTIFS(SWISSW!$I:$I,MATCHUP!U$1,SWISSW!$J:$J,MATCHUP!$A29,SWISSW!$F:$F,"Draw")),"-")</f>
        <v>-</v>
      </c>
      <c r="V29" s="5" t="str">
        <f ca="1">IFERROR((COUNTIFS(SWISSW!$I:$I,MATCHUP!$A29,SWISSW!$J:$J,MATCHUP!V$1,SWISSW!$F:$F,"Won")+COUNTIFS(SWISSW!$I:$I,MATCHUP!V$1,SWISSW!$J:$J,MATCHUP!$A29,SWISSW!$F:$F,"Lost"))/(COUNTIFS(SWISSW!$I:$I,MATCHUP!$A29,SWISSW!$J:$J,MATCHUP!V$1)-COUNTIFS(SWISSW!$I:$I,MATCHUP!$A29,SWISSW!$J:$J,MATCHUP!V$1,SWISSW!$F:$F,"Draw")+COUNTIFS(SWISSW!$I:$I,MATCHUP!V$1,SWISSW!$J:$J,MATCHUP!$A29)-COUNTIFS(SWISSW!$I:$I,MATCHUP!V$1,SWISSW!$J:$J,MATCHUP!$A29,SWISSW!$F:$F,"Draw")),"-")</f>
        <v>-</v>
      </c>
      <c r="W29" s="5">
        <f ca="1">IFERROR((COUNTIFS(SWISSW!$I:$I,MATCHUP!$A29,SWISSW!$J:$J,MATCHUP!W$1,SWISSW!$F:$F,"Won")+COUNTIFS(SWISSW!$I:$I,MATCHUP!W$1,SWISSW!$J:$J,MATCHUP!$A29,SWISSW!$F:$F,"Lost"))/(COUNTIFS(SWISSW!$I:$I,MATCHUP!$A29,SWISSW!$J:$J,MATCHUP!W$1)-COUNTIFS(SWISSW!$I:$I,MATCHUP!$A29,SWISSW!$J:$J,MATCHUP!W$1,SWISSW!$F:$F,"Draw")+COUNTIFS(SWISSW!$I:$I,MATCHUP!W$1,SWISSW!$J:$J,MATCHUP!$A29)-COUNTIFS(SWISSW!$I:$I,MATCHUP!W$1,SWISSW!$J:$J,MATCHUP!$A29,SWISSW!$F:$F,"Draw")),"-")</f>
        <v>0</v>
      </c>
      <c r="X29" s="5" t="str">
        <f ca="1">IFERROR((COUNTIFS(SWISSW!$I:$I,MATCHUP!$A29,SWISSW!$J:$J,MATCHUP!X$1,SWISSW!$F:$F,"Won")+COUNTIFS(SWISSW!$I:$I,MATCHUP!X$1,SWISSW!$J:$J,MATCHUP!$A29,SWISSW!$F:$F,"Lost"))/(COUNTIFS(SWISSW!$I:$I,MATCHUP!$A29,SWISSW!$J:$J,MATCHUP!X$1)-COUNTIFS(SWISSW!$I:$I,MATCHUP!$A29,SWISSW!$J:$J,MATCHUP!X$1,SWISSW!$F:$F,"Draw")+COUNTIFS(SWISSW!$I:$I,MATCHUP!X$1,SWISSW!$J:$J,MATCHUP!$A29)-COUNTIFS(SWISSW!$I:$I,MATCHUP!X$1,SWISSW!$J:$J,MATCHUP!$A29,SWISSW!$F:$F,"Draw")),"-")</f>
        <v>-</v>
      </c>
      <c r="Y29" s="5" t="str">
        <f ca="1">IFERROR((COUNTIFS(SWISSW!$I:$I,MATCHUP!$A29,SWISSW!$J:$J,MATCHUP!Y$1,SWISSW!$F:$F,"Won")+COUNTIFS(SWISSW!$I:$I,MATCHUP!Y$1,SWISSW!$J:$J,MATCHUP!$A29,SWISSW!$F:$F,"Lost"))/(COUNTIFS(SWISSW!$I:$I,MATCHUP!$A29,SWISSW!$J:$J,MATCHUP!Y$1)-COUNTIFS(SWISSW!$I:$I,MATCHUP!$A29,SWISSW!$J:$J,MATCHUP!Y$1,SWISSW!$F:$F,"Draw")+COUNTIFS(SWISSW!$I:$I,MATCHUP!Y$1,SWISSW!$J:$J,MATCHUP!$A29)-COUNTIFS(SWISSW!$I:$I,MATCHUP!Y$1,SWISSW!$J:$J,MATCHUP!$A29,SWISSW!$F:$F,"Draw")),"-")</f>
        <v>-</v>
      </c>
      <c r="Z29" s="5" t="str">
        <f ca="1">IFERROR((COUNTIFS(SWISSW!$I:$I,MATCHUP!$A29,SWISSW!$J:$J,MATCHUP!Z$1,SWISSW!$F:$F,"Won")+COUNTIFS(SWISSW!$I:$I,MATCHUP!Z$1,SWISSW!$J:$J,MATCHUP!$A29,SWISSW!$F:$F,"Lost"))/(COUNTIFS(SWISSW!$I:$I,MATCHUP!$A29,SWISSW!$J:$J,MATCHUP!Z$1)-COUNTIFS(SWISSW!$I:$I,MATCHUP!$A29,SWISSW!$J:$J,MATCHUP!Z$1,SWISSW!$F:$F,"Draw")+COUNTIFS(SWISSW!$I:$I,MATCHUP!Z$1,SWISSW!$J:$J,MATCHUP!$A29)-COUNTIFS(SWISSW!$I:$I,MATCHUP!Z$1,SWISSW!$J:$J,MATCHUP!$A29,SWISSW!$F:$F,"Draw")),"-")</f>
        <v>-</v>
      </c>
      <c r="AA29" s="5">
        <f ca="1">IFERROR((COUNTIFS(SWISSW!$I:$I,MATCHUP!$A29,SWISSW!$J:$J,MATCHUP!AA$1,SWISSW!$F:$F,"Won")+COUNTIFS(SWISSW!$I:$I,MATCHUP!AA$1,SWISSW!$J:$J,MATCHUP!$A29,SWISSW!$F:$F,"Lost"))/(COUNTIFS(SWISSW!$I:$I,MATCHUP!$A29,SWISSW!$J:$J,MATCHUP!AA$1)-COUNTIFS(SWISSW!$I:$I,MATCHUP!$A29,SWISSW!$J:$J,MATCHUP!AA$1,SWISSW!$F:$F,"Draw")+COUNTIFS(SWISSW!$I:$I,MATCHUP!AA$1,SWISSW!$J:$J,MATCHUP!$A29)-COUNTIFS(SWISSW!$I:$I,MATCHUP!AA$1,SWISSW!$J:$J,MATCHUP!$A29,SWISSW!$F:$F,"Draw")),"-")</f>
        <v>0</v>
      </c>
      <c r="AB29" s="5" t="str">
        <f ca="1">IFERROR((COUNTIFS(SWISSW!$I:$I,MATCHUP!$A29,SWISSW!$J:$J,MATCHUP!AB$1,SWISSW!$F:$F,"Won")+COUNTIFS(SWISSW!$I:$I,MATCHUP!AB$1,SWISSW!$J:$J,MATCHUP!$A29,SWISSW!$F:$F,"Lost"))/(COUNTIFS(SWISSW!$I:$I,MATCHUP!$A29,SWISSW!$J:$J,MATCHUP!AB$1)-COUNTIFS(SWISSW!$I:$I,MATCHUP!$A29,SWISSW!$J:$J,MATCHUP!AB$1,SWISSW!$F:$F,"Draw")+COUNTIFS(SWISSW!$I:$I,MATCHUP!AB$1,SWISSW!$J:$J,MATCHUP!$A29)-COUNTIFS(SWISSW!$I:$I,MATCHUP!AB$1,SWISSW!$J:$J,MATCHUP!$A29,SWISSW!$F:$F,"Draw")),"-")</f>
        <v>-</v>
      </c>
      <c r="AC29" s="5" t="str">
        <f ca="1">IFERROR((COUNTIFS(SWISSW!$I:$I,MATCHUP!$A29,SWISSW!$J:$J,MATCHUP!AC$1,SWISSW!$F:$F,"Won")+COUNTIFS(SWISSW!$I:$I,MATCHUP!AC$1,SWISSW!$J:$J,MATCHUP!$A29,SWISSW!$F:$F,"Lost"))/(COUNTIFS(SWISSW!$I:$I,MATCHUP!$A29,SWISSW!$J:$J,MATCHUP!AC$1)-COUNTIFS(SWISSW!$I:$I,MATCHUP!$A29,SWISSW!$J:$J,MATCHUP!AC$1,SWISSW!$F:$F,"Draw")+COUNTIFS(SWISSW!$I:$I,MATCHUP!AC$1,SWISSW!$J:$J,MATCHUP!$A29)-COUNTIFS(SWISSW!$I:$I,MATCHUP!AC$1,SWISSW!$J:$J,MATCHUP!$A29,SWISSW!$F:$F,"Draw")),"-")</f>
        <v>-</v>
      </c>
      <c r="AD29" s="5" t="str">
        <f ca="1">IFERROR((COUNTIFS(SWISSW!$I:$I,MATCHUP!$A29,SWISSW!$J:$J,MATCHUP!AD$1,SWISSW!$F:$F,"Won")+COUNTIFS(SWISSW!$I:$I,MATCHUP!AD$1,SWISSW!$J:$J,MATCHUP!$A29,SWISSW!$F:$F,"Lost"))/(COUNTIFS(SWISSW!$I:$I,MATCHUP!$A29,SWISSW!$J:$J,MATCHUP!AD$1)-COUNTIFS(SWISSW!$I:$I,MATCHUP!$A29,SWISSW!$J:$J,MATCHUP!AD$1,SWISSW!$F:$F,"Draw")+COUNTIFS(SWISSW!$I:$I,MATCHUP!AD$1,SWISSW!$J:$J,MATCHUP!$A29)-COUNTIFS(SWISSW!$I:$I,MATCHUP!AD$1,SWISSW!$J:$J,MATCHUP!$A29,SWISSW!$F:$F,"Draw")),"-")</f>
        <v>-</v>
      </c>
      <c r="AE29" s="5" t="str">
        <f ca="1">IFERROR((COUNTIFS(SWISSW!$I:$I,MATCHUP!$A29,SWISSW!$J:$J,MATCHUP!AE$1,SWISSW!$F:$F,"Won")+COUNTIFS(SWISSW!$I:$I,MATCHUP!AE$1,SWISSW!$J:$J,MATCHUP!$A29,SWISSW!$F:$F,"Lost"))/(COUNTIFS(SWISSW!$I:$I,MATCHUP!$A29,SWISSW!$J:$J,MATCHUP!AE$1)-COUNTIFS(SWISSW!$I:$I,MATCHUP!$A29,SWISSW!$J:$J,MATCHUP!AE$1,SWISSW!$F:$F,"Draw")+COUNTIFS(SWISSW!$I:$I,MATCHUP!AE$1,SWISSW!$J:$J,MATCHUP!$A29)-COUNTIFS(SWISSW!$I:$I,MATCHUP!AE$1,SWISSW!$J:$J,MATCHUP!$A29,SWISSW!$F:$F,"Draw")),"-")</f>
        <v>-</v>
      </c>
      <c r="AF29" s="5" t="str">
        <f ca="1">IFERROR((COUNTIFS(SWISSW!$I:$I,MATCHUP!$A29,SWISSW!$J:$J,MATCHUP!AF$1,SWISSW!$F:$F,"Won")+COUNTIFS(SWISSW!$I:$I,MATCHUP!AF$1,SWISSW!$J:$J,MATCHUP!$A29,SWISSW!$F:$F,"Lost"))/(COUNTIFS(SWISSW!$I:$I,MATCHUP!$A29,SWISSW!$J:$J,MATCHUP!AF$1)-COUNTIFS(SWISSW!$I:$I,MATCHUP!$A29,SWISSW!$J:$J,MATCHUP!AF$1,SWISSW!$F:$F,"Draw")+COUNTIFS(SWISSW!$I:$I,MATCHUP!AF$1,SWISSW!$J:$J,MATCHUP!$A29)-COUNTIFS(SWISSW!$I:$I,MATCHUP!AF$1,SWISSW!$J:$J,MATCHUP!$A29,SWISSW!$F:$F,"Draw")),"-")</f>
        <v>-</v>
      </c>
      <c r="AG29" s="5">
        <f ca="1">IFERROR((COUNTIFS(SWISSW!$I:$I,MATCHUP!$A29,SWISSW!$J:$J,MATCHUP!AG$1,SWISSW!$F:$F,"Won")+COUNTIFS(SWISSW!$I:$I,MATCHUP!AG$1,SWISSW!$J:$J,MATCHUP!$A29,SWISSW!$F:$F,"Lost"))/(COUNTIFS(SWISSW!$I:$I,MATCHUP!$A29,SWISSW!$J:$J,MATCHUP!AG$1)-COUNTIFS(SWISSW!$I:$I,MATCHUP!$A29,SWISSW!$J:$J,MATCHUP!AG$1,SWISSW!$F:$F,"Draw")+COUNTIFS(SWISSW!$I:$I,MATCHUP!AG$1,SWISSW!$J:$J,MATCHUP!$A29)-COUNTIFS(SWISSW!$I:$I,MATCHUP!AG$1,SWISSW!$J:$J,MATCHUP!$A29,SWISSW!$F:$F,"Draw")),"-")</f>
        <v>0</v>
      </c>
      <c r="AH29" s="5" t="str">
        <f ca="1">IFERROR((COUNTIFS(SWISSW!$I:$I,MATCHUP!$A29,SWISSW!$J:$J,MATCHUP!AH$1,SWISSW!$F:$F,"Won")+COUNTIFS(SWISSW!$I:$I,MATCHUP!AH$1,SWISSW!$J:$J,MATCHUP!$A29,SWISSW!$F:$F,"Lost"))/(COUNTIFS(SWISSW!$I:$I,MATCHUP!$A29,SWISSW!$J:$J,MATCHUP!AH$1)-COUNTIFS(SWISSW!$I:$I,MATCHUP!$A29,SWISSW!$J:$J,MATCHUP!AH$1,SWISSW!$F:$F,"Draw")+COUNTIFS(SWISSW!$I:$I,MATCHUP!AH$1,SWISSW!$J:$J,MATCHUP!$A29)-COUNTIFS(SWISSW!$I:$I,MATCHUP!AH$1,SWISSW!$J:$J,MATCHUP!$A29,SWISSW!$F:$F,"Draw")),"-")</f>
        <v>-</v>
      </c>
      <c r="AI29" s="5" t="str">
        <f ca="1">IFERROR((COUNTIFS(SWISSW!$I:$I,MATCHUP!$A29,SWISSW!$J:$J,MATCHUP!AI$1,SWISSW!$F:$F,"Won")+COUNTIFS(SWISSW!$I:$I,MATCHUP!AI$1,SWISSW!$J:$J,MATCHUP!$A29,SWISSW!$F:$F,"Lost"))/(COUNTIFS(SWISSW!$I:$I,MATCHUP!$A29,SWISSW!$J:$J,MATCHUP!AI$1)-COUNTIFS(SWISSW!$I:$I,MATCHUP!$A29,SWISSW!$J:$J,MATCHUP!AI$1,SWISSW!$F:$F,"Draw")+COUNTIFS(SWISSW!$I:$I,MATCHUP!AI$1,SWISSW!$J:$J,MATCHUP!$A29)-COUNTIFS(SWISSW!$I:$I,MATCHUP!AI$1,SWISSW!$J:$J,MATCHUP!$A29,SWISSW!$F:$F,"Draw")),"-")</f>
        <v>-</v>
      </c>
      <c r="AJ29" s="5" t="str">
        <f ca="1">IFERROR((COUNTIFS(SWISSW!$I:$I,MATCHUP!$A29,SWISSW!$J:$J,MATCHUP!AJ$1,SWISSW!$F:$F,"Won")+COUNTIFS(SWISSW!$I:$I,MATCHUP!AJ$1,SWISSW!$J:$J,MATCHUP!$A29,SWISSW!$F:$F,"Lost"))/(COUNTIFS(SWISSW!$I:$I,MATCHUP!$A29,SWISSW!$J:$J,MATCHUP!AJ$1)-COUNTIFS(SWISSW!$I:$I,MATCHUP!$A29,SWISSW!$J:$J,MATCHUP!AJ$1,SWISSW!$F:$F,"Draw")+COUNTIFS(SWISSW!$I:$I,MATCHUP!AJ$1,SWISSW!$J:$J,MATCHUP!$A29)-COUNTIFS(SWISSW!$I:$I,MATCHUP!AJ$1,SWISSW!$J:$J,MATCHUP!$A29,SWISSW!$F:$F,"Draw")),"-")</f>
        <v>-</v>
      </c>
      <c r="AK29" s="5" t="str">
        <f ca="1">IFERROR((COUNTIFS(SWISSW!$I:$I,MATCHUP!$A29,SWISSW!$J:$J,MATCHUP!AK$1,SWISSW!$F:$F,"Won")+COUNTIFS(SWISSW!$I:$I,MATCHUP!AK$1,SWISSW!$J:$J,MATCHUP!$A29,SWISSW!$F:$F,"Lost"))/(COUNTIFS(SWISSW!$I:$I,MATCHUP!$A29,SWISSW!$J:$J,MATCHUP!AK$1)-COUNTIFS(SWISSW!$I:$I,MATCHUP!$A29,SWISSW!$J:$J,MATCHUP!AK$1,SWISSW!$F:$F,"Draw")+COUNTIFS(SWISSW!$I:$I,MATCHUP!AK$1,SWISSW!$J:$J,MATCHUP!$A29)-COUNTIFS(SWISSW!$I:$I,MATCHUP!AK$1,SWISSW!$J:$J,MATCHUP!$A29,SWISSW!$F:$F,"Draw")),"-")</f>
        <v>-</v>
      </c>
      <c r="AL29" s="5" t="str">
        <f ca="1">IFERROR((COUNTIFS(SWISSW!$I:$I,MATCHUP!$A29,SWISSW!$J:$J,MATCHUP!AL$1,SWISSW!$F:$F,"Won")+COUNTIFS(SWISSW!$I:$I,MATCHUP!AL$1,SWISSW!$J:$J,MATCHUP!$A29,SWISSW!$F:$F,"Lost"))/(COUNTIFS(SWISSW!$I:$I,MATCHUP!$A29,SWISSW!$J:$J,MATCHUP!AL$1)-COUNTIFS(SWISSW!$I:$I,MATCHUP!$A29,SWISSW!$J:$J,MATCHUP!AL$1,SWISSW!$F:$F,"Draw")+COUNTIFS(SWISSW!$I:$I,MATCHUP!AL$1,SWISSW!$J:$J,MATCHUP!$A29)-COUNTIFS(SWISSW!$I:$I,MATCHUP!AL$1,SWISSW!$J:$J,MATCHUP!$A29,SWISSW!$F:$F,"Draw")),"-")</f>
        <v>-</v>
      </c>
      <c r="AM29" s="5" t="str">
        <f ca="1">IFERROR((COUNTIFS(SWISSW!$I:$I,MATCHUP!$A29,SWISSW!$J:$J,MATCHUP!AM$1,SWISSW!$F:$F,"Won")+COUNTIFS(SWISSW!$I:$I,MATCHUP!AM$1,SWISSW!$J:$J,MATCHUP!$A29,SWISSW!$F:$F,"Lost"))/(COUNTIFS(SWISSW!$I:$I,MATCHUP!$A29,SWISSW!$J:$J,MATCHUP!AM$1)-COUNTIFS(SWISSW!$I:$I,MATCHUP!$A29,SWISSW!$J:$J,MATCHUP!AM$1,SWISSW!$F:$F,"Draw")+COUNTIFS(SWISSW!$I:$I,MATCHUP!AM$1,SWISSW!$J:$J,MATCHUP!$A29)-COUNTIFS(SWISSW!$I:$I,MATCHUP!AM$1,SWISSW!$J:$J,MATCHUP!$A29,SWISSW!$F:$F,"Draw")),"-")</f>
        <v>-</v>
      </c>
      <c r="AN29" s="5" t="str">
        <f ca="1">IFERROR((COUNTIFS(SWISSW!$I:$I,MATCHUP!$A29,SWISSW!$J:$J,MATCHUP!AN$1,SWISSW!$F:$F,"Won")+COUNTIFS(SWISSW!$I:$I,MATCHUP!AN$1,SWISSW!$J:$J,MATCHUP!$A29,SWISSW!$F:$F,"Lost"))/(COUNTIFS(SWISSW!$I:$I,MATCHUP!$A29,SWISSW!$J:$J,MATCHUP!AN$1)-COUNTIFS(SWISSW!$I:$I,MATCHUP!$A29,SWISSW!$J:$J,MATCHUP!AN$1,SWISSW!$F:$F,"Draw")+COUNTIFS(SWISSW!$I:$I,MATCHUP!AN$1,SWISSW!$J:$J,MATCHUP!$A29)-COUNTIFS(SWISSW!$I:$I,MATCHUP!AN$1,SWISSW!$J:$J,MATCHUP!$A29,SWISSW!$F:$F,"Draw")),"-")</f>
        <v>-</v>
      </c>
      <c r="AO29" s="5" t="str">
        <f ca="1">IFERROR((COUNTIFS(SWISSW!$I:$I,MATCHUP!$A29,SWISSW!$J:$J,MATCHUP!AO$1,SWISSW!$F:$F,"Won")+COUNTIFS(SWISSW!$I:$I,MATCHUP!AO$1,SWISSW!$J:$J,MATCHUP!$A29,SWISSW!$F:$F,"Lost"))/(COUNTIFS(SWISSW!$I:$I,MATCHUP!$A29,SWISSW!$J:$J,MATCHUP!AO$1)-COUNTIFS(SWISSW!$I:$I,MATCHUP!$A29,SWISSW!$J:$J,MATCHUP!AO$1,SWISSW!$F:$F,"Draw")+COUNTIFS(SWISSW!$I:$I,MATCHUP!AO$1,SWISSW!$J:$J,MATCHUP!$A29)-COUNTIFS(SWISSW!$I:$I,MATCHUP!AO$1,SWISSW!$J:$J,MATCHUP!$A29,SWISSW!$F:$F,"Draw")),"-")</f>
        <v>-</v>
      </c>
      <c r="AP29" s="5" t="str">
        <f ca="1">IFERROR((COUNTIFS(SWISSW!$I:$I,MATCHUP!$A29,SWISSW!$J:$J,MATCHUP!AP$1,SWISSW!$F:$F,"Won")+COUNTIFS(SWISSW!$I:$I,MATCHUP!AP$1,SWISSW!$J:$J,MATCHUP!$A29,SWISSW!$F:$F,"Lost"))/(COUNTIFS(SWISSW!$I:$I,MATCHUP!$A29,SWISSW!$J:$J,MATCHUP!AP$1)-COUNTIFS(SWISSW!$I:$I,MATCHUP!$A29,SWISSW!$J:$J,MATCHUP!AP$1,SWISSW!$F:$F,"Draw")+COUNTIFS(SWISSW!$I:$I,MATCHUP!AP$1,SWISSW!$J:$J,MATCHUP!$A29)-COUNTIFS(SWISSW!$I:$I,MATCHUP!AP$1,SWISSW!$J:$J,MATCHUP!$A29,SWISSW!$F:$F,"Draw")),"-")</f>
        <v>-</v>
      </c>
      <c r="AQ29" s="5" t="str">
        <f ca="1">IFERROR((COUNTIFS(SWISSW!$I:$I,MATCHUP!$A29,SWISSW!$J:$J,MATCHUP!AQ$1,SWISSW!$F:$F,"Won")+COUNTIFS(SWISSW!$I:$I,MATCHUP!AQ$1,SWISSW!$J:$J,MATCHUP!$A29,SWISSW!$F:$F,"Lost"))/(COUNTIFS(SWISSW!$I:$I,MATCHUP!$A29,SWISSW!$J:$J,MATCHUP!AQ$1)-COUNTIFS(SWISSW!$I:$I,MATCHUP!$A29,SWISSW!$J:$J,MATCHUP!AQ$1,SWISSW!$F:$F,"Draw")+COUNTIFS(SWISSW!$I:$I,MATCHUP!AQ$1,SWISSW!$J:$J,MATCHUP!$A29)-COUNTIFS(SWISSW!$I:$I,MATCHUP!AQ$1,SWISSW!$J:$J,MATCHUP!$A29,SWISSW!$F:$F,"Draw")),"-")</f>
        <v>-</v>
      </c>
      <c r="AR29" s="5" t="str">
        <f ca="1">IFERROR((COUNTIFS(SWISSW!$I:$I,MATCHUP!$A29,SWISSW!$J:$J,MATCHUP!AR$1,SWISSW!$F:$F,"Won")+COUNTIFS(SWISSW!$I:$I,MATCHUP!AR$1,SWISSW!$J:$J,MATCHUP!$A29,SWISSW!$F:$F,"Lost"))/(COUNTIFS(SWISSW!$I:$I,MATCHUP!$A29,SWISSW!$J:$J,MATCHUP!AR$1)-COUNTIFS(SWISSW!$I:$I,MATCHUP!$A29,SWISSW!$J:$J,MATCHUP!AR$1,SWISSW!$F:$F,"Draw")+COUNTIFS(SWISSW!$I:$I,MATCHUP!AR$1,SWISSW!$J:$J,MATCHUP!$A29)-COUNTIFS(SWISSW!$I:$I,MATCHUP!AR$1,SWISSW!$J:$J,MATCHUP!$A29,SWISSW!$F:$F,"Draw")),"-")</f>
        <v>-</v>
      </c>
      <c r="AS29" s="5" t="str">
        <f ca="1">IFERROR((COUNTIFS(SWISSW!$I:$I,MATCHUP!$A29,SWISSW!$J:$J,MATCHUP!AS$1,SWISSW!$F:$F,"Won")+COUNTIFS(SWISSW!$I:$I,MATCHUP!AS$1,SWISSW!$J:$J,MATCHUP!$A29,SWISSW!$F:$F,"Lost"))/(COUNTIFS(SWISSW!$I:$I,MATCHUP!$A29,SWISSW!$J:$J,MATCHUP!AS$1)-COUNTIFS(SWISSW!$I:$I,MATCHUP!$A29,SWISSW!$J:$J,MATCHUP!AS$1,SWISSW!$F:$F,"Draw")+COUNTIFS(SWISSW!$I:$I,MATCHUP!AS$1,SWISSW!$J:$J,MATCHUP!$A29)-COUNTIFS(SWISSW!$I:$I,MATCHUP!AS$1,SWISSW!$J:$J,MATCHUP!$A29,SWISSW!$F:$F,"Draw")),"-")</f>
        <v>-</v>
      </c>
      <c r="AT29" s="5">
        <f ca="1">IFERROR((COUNTIFS(SWISSW!$I:$I,MATCHUP!$A29,SWISSW!$J:$J,MATCHUP!AT$1,SWISSW!$F:$F,"Won")+COUNTIFS(SWISSW!$I:$I,MATCHUP!AT$1,SWISSW!$J:$J,MATCHUP!$A29,SWISSW!$F:$F,"Lost"))/(COUNTIFS(SWISSW!$I:$I,MATCHUP!$A29,SWISSW!$J:$J,MATCHUP!AT$1)-COUNTIFS(SWISSW!$I:$I,MATCHUP!$A29,SWISSW!$J:$J,MATCHUP!AT$1,SWISSW!$F:$F,"Draw")+COUNTIFS(SWISSW!$I:$I,MATCHUP!AT$1,SWISSW!$J:$J,MATCHUP!$A29)-COUNTIFS(SWISSW!$I:$I,MATCHUP!AT$1,SWISSW!$J:$J,MATCHUP!$A29,SWISSW!$F:$F,"Draw")),"-")</f>
        <v>1</v>
      </c>
      <c r="AU29" s="5" t="str">
        <f ca="1">IFERROR((COUNTIFS(SWISSW!$I:$I,MATCHUP!$A29,SWISSW!$J:$J,MATCHUP!AU$1,SWISSW!$F:$F,"Won")+COUNTIFS(SWISSW!$I:$I,MATCHUP!AU$1,SWISSW!$J:$J,MATCHUP!$A29,SWISSW!$F:$F,"Lost"))/(COUNTIFS(SWISSW!$I:$I,MATCHUP!$A29,SWISSW!$J:$J,MATCHUP!AU$1)-COUNTIFS(SWISSW!$I:$I,MATCHUP!$A29,SWISSW!$J:$J,MATCHUP!AU$1,SWISSW!$F:$F,"Draw")+COUNTIFS(SWISSW!$I:$I,MATCHUP!AU$1,SWISSW!$J:$J,MATCHUP!$A29)-COUNTIFS(SWISSW!$I:$I,MATCHUP!AU$1,SWISSW!$J:$J,MATCHUP!$A29,SWISSW!$F:$F,"Draw")),"-")</f>
        <v>-</v>
      </c>
      <c r="AV29" s="5" t="str">
        <f ca="1">IFERROR((COUNTIFS(SWISSW!$I:$I,MATCHUP!$A29,SWISSW!$J:$J,MATCHUP!AV$1,SWISSW!$F:$F,"Won")+COUNTIFS(SWISSW!$I:$I,MATCHUP!AV$1,SWISSW!$J:$J,MATCHUP!$A29,SWISSW!$F:$F,"Lost"))/(COUNTIFS(SWISSW!$I:$I,MATCHUP!$A29,SWISSW!$J:$J,MATCHUP!AV$1)-COUNTIFS(SWISSW!$I:$I,MATCHUP!$A29,SWISSW!$J:$J,MATCHUP!AV$1,SWISSW!$F:$F,"Draw")+COUNTIFS(SWISSW!$I:$I,MATCHUP!AV$1,SWISSW!$J:$J,MATCHUP!$A29)-COUNTIFS(SWISSW!$I:$I,MATCHUP!AV$1,SWISSW!$J:$J,MATCHUP!$A29,SWISSW!$F:$F,"Draw")),"-")</f>
        <v>-</v>
      </c>
      <c r="AW29" s="5" t="str">
        <f ca="1">IFERROR((COUNTIFS(SWISSW!$I:$I,MATCHUP!$A29,SWISSW!$J:$J,MATCHUP!AW$1,SWISSW!$F:$F,"Won")+COUNTIFS(SWISSW!$I:$I,MATCHUP!AW$1,SWISSW!$J:$J,MATCHUP!$A29,SWISSW!$F:$F,"Lost"))/(COUNTIFS(SWISSW!$I:$I,MATCHUP!$A29,SWISSW!$J:$J,MATCHUP!AW$1)-COUNTIFS(SWISSW!$I:$I,MATCHUP!$A29,SWISSW!$J:$J,MATCHUP!AW$1,SWISSW!$F:$F,"Draw")+COUNTIFS(SWISSW!$I:$I,MATCHUP!AW$1,SWISSW!$J:$J,MATCHUP!$A29)-COUNTIFS(SWISSW!$I:$I,MATCHUP!AW$1,SWISSW!$J:$J,MATCHUP!$A29,SWISSW!$F:$F,"Draw")),"-")</f>
        <v>-</v>
      </c>
      <c r="AX29" s="5" t="str">
        <f ca="1">IFERROR((COUNTIFS(SWISSW!$I:$I,MATCHUP!$A29,SWISSW!$J:$J,MATCHUP!AX$1,SWISSW!$F:$F,"Won")+COUNTIFS(SWISSW!$I:$I,MATCHUP!AX$1,SWISSW!$J:$J,MATCHUP!$A29,SWISSW!$F:$F,"Lost"))/(COUNTIFS(SWISSW!$I:$I,MATCHUP!$A29,SWISSW!$J:$J,MATCHUP!AX$1)-COUNTIFS(SWISSW!$I:$I,MATCHUP!$A29,SWISSW!$J:$J,MATCHUP!AX$1,SWISSW!$F:$F,"Draw")+COUNTIFS(SWISSW!$I:$I,MATCHUP!AX$1,SWISSW!$J:$J,MATCHUP!$A29)-COUNTIFS(SWISSW!$I:$I,MATCHUP!AX$1,SWISSW!$J:$J,MATCHUP!$A29,SWISSW!$F:$F,"Draw")),"-")</f>
        <v>-</v>
      </c>
      <c r="AY29" s="5" t="str">
        <f ca="1">IFERROR((COUNTIFS(SWISSW!$I:$I,MATCHUP!$A29,SWISSW!$J:$J,MATCHUP!AY$1,SWISSW!$F:$F,"Won")+COUNTIFS(SWISSW!$I:$I,MATCHUP!AY$1,SWISSW!$J:$J,MATCHUP!$A29,SWISSW!$F:$F,"Lost"))/(COUNTIFS(SWISSW!$I:$I,MATCHUP!$A29,SWISSW!$J:$J,MATCHUP!AY$1)-COUNTIFS(SWISSW!$I:$I,MATCHUP!$A29,SWISSW!$J:$J,MATCHUP!AY$1,SWISSW!$F:$F,"Draw")+COUNTIFS(SWISSW!$I:$I,MATCHUP!AY$1,SWISSW!$J:$J,MATCHUP!$A29)-COUNTIFS(SWISSW!$I:$I,MATCHUP!AY$1,SWISSW!$J:$J,MATCHUP!$A29,SWISSW!$F:$F,"Draw")),"-")</f>
        <v>-</v>
      </c>
      <c r="AZ29" s="5" t="str">
        <f ca="1">IFERROR((COUNTIFS(SWISSW!$I:$I,MATCHUP!$A29,SWISSW!$J:$J,MATCHUP!AZ$1,SWISSW!$F:$F,"Won")+COUNTIFS(SWISSW!$I:$I,MATCHUP!AZ$1,SWISSW!$J:$J,MATCHUP!$A29,SWISSW!$F:$F,"Lost"))/(COUNTIFS(SWISSW!$I:$I,MATCHUP!$A29,SWISSW!$J:$J,MATCHUP!AZ$1)-COUNTIFS(SWISSW!$I:$I,MATCHUP!$A29,SWISSW!$J:$J,MATCHUP!AZ$1,SWISSW!$F:$F,"Draw")+COUNTIFS(SWISSW!$I:$I,MATCHUP!AZ$1,SWISSW!$J:$J,MATCHUP!$A29)-COUNTIFS(SWISSW!$I:$I,MATCHUP!AZ$1,SWISSW!$J:$J,MATCHUP!$A29,SWISSW!$F:$F,"Draw")),"-")</f>
        <v>-</v>
      </c>
      <c r="BA29" s="5" t="str">
        <f ca="1">IFERROR((COUNTIFS(SWISSW!$I:$I,MATCHUP!$A29,SWISSW!$J:$J,MATCHUP!BA$1,SWISSW!$F:$F,"Won")+COUNTIFS(SWISSW!$I:$I,MATCHUP!BA$1,SWISSW!$J:$J,MATCHUP!$A29,SWISSW!$F:$F,"Lost"))/(COUNTIFS(SWISSW!$I:$I,MATCHUP!$A29,SWISSW!$J:$J,MATCHUP!BA$1)-COUNTIFS(SWISSW!$I:$I,MATCHUP!$A29,SWISSW!$J:$J,MATCHUP!BA$1,SWISSW!$F:$F,"Draw")+COUNTIFS(SWISSW!$I:$I,MATCHUP!BA$1,SWISSW!$J:$J,MATCHUP!$A29)-COUNTIFS(SWISSW!$I:$I,MATCHUP!BA$1,SWISSW!$J:$J,MATCHUP!$A29,SWISSW!$F:$F,"Draw")),"-")</f>
        <v>-</v>
      </c>
      <c r="BB29" s="5" t="str">
        <f ca="1">IFERROR((COUNTIFS(SWISSW!$I:$I,MATCHUP!$A29,SWISSW!$J:$J,MATCHUP!BB$1,SWISSW!$F:$F,"Won")+COUNTIFS(SWISSW!$I:$I,MATCHUP!BB$1,SWISSW!$J:$J,MATCHUP!$A29,SWISSW!$F:$F,"Lost"))/(COUNTIFS(SWISSW!$I:$I,MATCHUP!$A29,SWISSW!$J:$J,MATCHUP!BB$1)-COUNTIFS(SWISSW!$I:$I,MATCHUP!$A29,SWISSW!$J:$J,MATCHUP!BB$1,SWISSW!$F:$F,"Draw")+COUNTIFS(SWISSW!$I:$I,MATCHUP!BB$1,SWISSW!$J:$J,MATCHUP!$A29)-COUNTIFS(SWISSW!$I:$I,MATCHUP!BB$1,SWISSW!$J:$J,MATCHUP!$A29,SWISSW!$F:$F,"Draw")),"-")</f>
        <v>-</v>
      </c>
      <c r="BC29" s="5" t="str">
        <f ca="1">IFERROR((COUNTIFS(SWISSW!$I:$I,MATCHUP!$A29,SWISSW!$J:$J,MATCHUP!BC$1,SWISSW!$F:$F,"Won")+COUNTIFS(SWISSW!$I:$I,MATCHUP!BC$1,SWISSW!$J:$J,MATCHUP!$A29,SWISSW!$F:$F,"Lost"))/(COUNTIFS(SWISSW!$I:$I,MATCHUP!$A29,SWISSW!$J:$J,MATCHUP!BC$1)-COUNTIFS(SWISSW!$I:$I,MATCHUP!$A29,SWISSW!$J:$J,MATCHUP!BC$1,SWISSW!$F:$F,"Draw")+COUNTIFS(SWISSW!$I:$I,MATCHUP!BC$1,SWISSW!$J:$J,MATCHUP!$A29)-COUNTIFS(SWISSW!$I:$I,MATCHUP!BC$1,SWISSW!$J:$J,MATCHUP!$A29,SWISSW!$F:$F,"Draw")),"-")</f>
        <v>-</v>
      </c>
      <c r="BD29" s="5" t="str">
        <f ca="1">IFERROR((COUNTIFS(SWISSW!$I:$I,MATCHUP!$A29,SWISSW!$J:$J,MATCHUP!BD$1,SWISSW!$F:$F,"Won")+COUNTIFS(SWISSW!$I:$I,MATCHUP!BD$1,SWISSW!$J:$J,MATCHUP!$A29,SWISSW!$F:$F,"Lost"))/(COUNTIFS(SWISSW!$I:$I,MATCHUP!$A29,SWISSW!$J:$J,MATCHUP!BD$1)-COUNTIFS(SWISSW!$I:$I,MATCHUP!$A29,SWISSW!$J:$J,MATCHUP!BD$1,SWISSW!$F:$F,"Draw")+COUNTIFS(SWISSW!$I:$I,MATCHUP!BD$1,SWISSW!$J:$J,MATCHUP!$A29)-COUNTIFS(SWISSW!$I:$I,MATCHUP!BD$1,SWISSW!$J:$J,MATCHUP!$A29,SWISSW!$F:$F,"Draw")),"-")</f>
        <v>-</v>
      </c>
      <c r="BE29" s="5" t="str">
        <f ca="1">IFERROR((COUNTIFS(SWISSW!$I:$I,MATCHUP!$A29,SWISSW!$J:$J,MATCHUP!BE$1,SWISSW!$F:$F,"Won")+COUNTIFS(SWISSW!$I:$I,MATCHUP!BE$1,SWISSW!$J:$J,MATCHUP!$A29,SWISSW!$F:$F,"Lost"))/(COUNTIFS(SWISSW!$I:$I,MATCHUP!$A29,SWISSW!$J:$J,MATCHUP!BE$1)-COUNTIFS(SWISSW!$I:$I,MATCHUP!$A29,SWISSW!$J:$J,MATCHUP!BE$1,SWISSW!$F:$F,"Draw")+COUNTIFS(SWISSW!$I:$I,MATCHUP!BE$1,SWISSW!$J:$J,MATCHUP!$A29)-COUNTIFS(SWISSW!$I:$I,MATCHUP!BE$1,SWISSW!$J:$J,MATCHUP!$A29,SWISSW!$F:$F,"Draw")),"-")</f>
        <v>-</v>
      </c>
      <c r="BF29" s="5" t="str">
        <f ca="1">IFERROR((COUNTIFS(SWISSW!$I:$I,MATCHUP!$A29,SWISSW!$J:$J,MATCHUP!BF$1,SWISSW!$F:$F,"Won")+COUNTIFS(SWISSW!$I:$I,MATCHUP!BF$1,SWISSW!$J:$J,MATCHUP!$A29,SWISSW!$F:$F,"Lost"))/(COUNTIFS(SWISSW!$I:$I,MATCHUP!$A29,SWISSW!$J:$J,MATCHUP!BF$1)-COUNTIFS(SWISSW!$I:$I,MATCHUP!$A29,SWISSW!$J:$J,MATCHUP!BF$1,SWISSW!$F:$F,"Draw")+COUNTIFS(SWISSW!$I:$I,MATCHUP!BF$1,SWISSW!$J:$J,MATCHUP!$A29)-COUNTIFS(SWISSW!$I:$I,MATCHUP!BF$1,SWISSW!$J:$J,MATCHUP!$A29,SWISSW!$F:$F,"Draw")),"-")</f>
        <v>-</v>
      </c>
      <c r="BG29" s="5" t="str">
        <f ca="1">IFERROR((COUNTIFS(SWISSW!$I:$I,MATCHUP!$A29,SWISSW!$J:$J,MATCHUP!BG$1,SWISSW!$F:$F,"Won")+COUNTIFS(SWISSW!$I:$I,MATCHUP!BG$1,SWISSW!$J:$J,MATCHUP!$A29,SWISSW!$F:$F,"Lost"))/(COUNTIFS(SWISSW!$I:$I,MATCHUP!$A29,SWISSW!$J:$J,MATCHUP!BG$1)-COUNTIFS(SWISSW!$I:$I,MATCHUP!$A29,SWISSW!$J:$J,MATCHUP!BG$1,SWISSW!$F:$F,"Draw")+COUNTIFS(SWISSW!$I:$I,MATCHUP!BG$1,SWISSW!$J:$J,MATCHUP!$A29)-COUNTIFS(SWISSW!$I:$I,MATCHUP!BG$1,SWISSW!$J:$J,MATCHUP!$A29,SWISSW!$F:$F,"Draw")),"-")</f>
        <v>-</v>
      </c>
      <c r="BH29" s="5" t="str">
        <f ca="1">IFERROR((COUNTIFS(SWISSW!$I:$I,MATCHUP!$A29,SWISSW!$J:$J,MATCHUP!BH$1,SWISSW!$F:$F,"Won")+COUNTIFS(SWISSW!$I:$I,MATCHUP!BH$1,SWISSW!$J:$J,MATCHUP!$A29,SWISSW!$F:$F,"Lost"))/(COUNTIFS(SWISSW!$I:$I,MATCHUP!$A29,SWISSW!$J:$J,MATCHUP!BH$1)-COUNTIFS(SWISSW!$I:$I,MATCHUP!$A29,SWISSW!$J:$J,MATCHUP!BH$1,SWISSW!$F:$F,"Draw")+COUNTIFS(SWISSW!$I:$I,MATCHUP!BH$1,SWISSW!$J:$J,MATCHUP!$A29)-COUNTIFS(SWISSW!$I:$I,MATCHUP!BH$1,SWISSW!$J:$J,MATCHUP!$A29,SWISSW!$F:$F,"Draw")),"-")</f>
        <v>-</v>
      </c>
      <c r="BI29" s="5" t="str">
        <f ca="1">IFERROR((COUNTIFS(SWISSW!$I:$I,MATCHUP!$A29,SWISSW!$J:$J,MATCHUP!BI$1,SWISSW!$F:$F,"Won")+COUNTIFS(SWISSW!$I:$I,MATCHUP!BI$1,SWISSW!$J:$J,MATCHUP!$A29,SWISSW!$F:$F,"Lost"))/(COUNTIFS(SWISSW!$I:$I,MATCHUP!$A29,SWISSW!$J:$J,MATCHUP!BI$1)-COUNTIFS(SWISSW!$I:$I,MATCHUP!$A29,SWISSW!$J:$J,MATCHUP!BI$1,SWISSW!$F:$F,"Draw")+COUNTIFS(SWISSW!$I:$I,MATCHUP!BI$1,SWISSW!$J:$J,MATCHUP!$A29)-COUNTIFS(SWISSW!$I:$I,MATCHUP!BI$1,SWISSW!$J:$J,MATCHUP!$A29,SWISSW!$F:$F,"Draw")),"-")</f>
        <v>-</v>
      </c>
      <c r="BJ29" s="5" t="str">
        <f ca="1">IFERROR((COUNTIFS(SWISSW!$I:$I,MATCHUP!$A29,SWISSW!$J:$J,MATCHUP!BJ$1,SWISSW!$F:$F,"Won")+COUNTIFS(SWISSW!$I:$I,MATCHUP!BJ$1,SWISSW!$J:$J,MATCHUP!$A29,SWISSW!$F:$F,"Lost"))/(COUNTIFS(SWISSW!$I:$I,MATCHUP!$A29,SWISSW!$J:$J,MATCHUP!BJ$1)-COUNTIFS(SWISSW!$I:$I,MATCHUP!$A29,SWISSW!$J:$J,MATCHUP!BJ$1,SWISSW!$F:$F,"Draw")+COUNTIFS(SWISSW!$I:$I,MATCHUP!BJ$1,SWISSW!$J:$J,MATCHUP!$A29)-COUNTIFS(SWISSW!$I:$I,MATCHUP!BJ$1,SWISSW!$J:$J,MATCHUP!$A29,SWISSW!$F:$F,"Draw")),"-")</f>
        <v>-</v>
      </c>
      <c r="BK29" s="5" t="str">
        <f ca="1">IFERROR((COUNTIFS(SWISSW!$I:$I,MATCHUP!$A29,SWISSW!$J:$J,MATCHUP!BK$1,SWISSW!$F:$F,"Won")+COUNTIFS(SWISSW!$I:$I,MATCHUP!BK$1,SWISSW!$J:$J,MATCHUP!$A29,SWISSW!$F:$F,"Lost"))/(COUNTIFS(SWISSW!$I:$I,MATCHUP!$A29,SWISSW!$J:$J,MATCHUP!BK$1)-COUNTIFS(SWISSW!$I:$I,MATCHUP!$A29,SWISSW!$J:$J,MATCHUP!BK$1,SWISSW!$F:$F,"Draw")+COUNTIFS(SWISSW!$I:$I,MATCHUP!BK$1,SWISSW!$J:$J,MATCHUP!$A29)-COUNTIFS(SWISSW!$I:$I,MATCHUP!BK$1,SWISSW!$J:$J,MATCHUP!$A29,SWISSW!$F:$F,"Draw")),"-")</f>
        <v>-</v>
      </c>
      <c r="BL29" s="5" t="str">
        <f ca="1">IFERROR((COUNTIFS(SWISSW!$I:$I,MATCHUP!$A29,SWISSW!$J:$J,MATCHUP!BL$1,SWISSW!$F:$F,"Won")+COUNTIFS(SWISSW!$I:$I,MATCHUP!BL$1,SWISSW!$J:$J,MATCHUP!$A29,SWISSW!$F:$F,"Lost"))/(COUNTIFS(SWISSW!$I:$I,MATCHUP!$A29,SWISSW!$J:$J,MATCHUP!BL$1)-COUNTIFS(SWISSW!$I:$I,MATCHUP!$A29,SWISSW!$J:$J,MATCHUP!BL$1,SWISSW!$F:$F,"Draw")+COUNTIFS(SWISSW!$I:$I,MATCHUP!BL$1,SWISSW!$J:$J,MATCHUP!$A29)-COUNTIFS(SWISSW!$I:$I,MATCHUP!BL$1,SWISSW!$J:$J,MATCHUP!$A29,SWISSW!$F:$F,"Draw")),"-")</f>
        <v>-</v>
      </c>
      <c r="BM29" s="5" t="str">
        <f ca="1">IFERROR((COUNTIFS(SWISSW!$I:$I,MATCHUP!$A29,SWISSW!$J:$J,MATCHUP!BM$1,SWISSW!$F:$F,"Won")+COUNTIFS(SWISSW!$I:$I,MATCHUP!BM$1,SWISSW!$J:$J,MATCHUP!$A29,SWISSW!$F:$F,"Lost"))/(COUNTIFS(SWISSW!$I:$I,MATCHUP!$A29,SWISSW!$J:$J,MATCHUP!BM$1)-COUNTIFS(SWISSW!$I:$I,MATCHUP!$A29,SWISSW!$J:$J,MATCHUP!BM$1,SWISSW!$F:$F,"Draw")+COUNTIFS(SWISSW!$I:$I,MATCHUP!BM$1,SWISSW!$J:$J,MATCHUP!$A29)-COUNTIFS(SWISSW!$I:$I,MATCHUP!BM$1,SWISSW!$J:$J,MATCHUP!$A29,SWISSW!$F:$F,"Draw")),"-")</f>
        <v>-</v>
      </c>
      <c r="BN29" s="5" t="str">
        <f ca="1">IFERROR((COUNTIFS(SWISSW!$I:$I,MATCHUP!$A29,SWISSW!$J:$J,MATCHUP!BN$1,SWISSW!$F:$F,"Won")+COUNTIFS(SWISSW!$I:$I,MATCHUP!BN$1,SWISSW!$J:$J,MATCHUP!$A29,SWISSW!$F:$F,"Lost"))/(COUNTIFS(SWISSW!$I:$I,MATCHUP!$A29,SWISSW!$J:$J,MATCHUP!BN$1)-COUNTIFS(SWISSW!$I:$I,MATCHUP!$A29,SWISSW!$J:$J,MATCHUP!BN$1,SWISSW!$F:$F,"Draw")+COUNTIFS(SWISSW!$I:$I,MATCHUP!BN$1,SWISSW!$J:$J,MATCHUP!$A29)-COUNTIFS(SWISSW!$I:$I,MATCHUP!BN$1,SWISSW!$J:$J,MATCHUP!$A29,SWISSW!$F:$F,"Draw")),"-")</f>
        <v>-</v>
      </c>
      <c r="BO29" s="5" t="str">
        <f ca="1">IFERROR((COUNTIFS(SWISSW!$I:$I,MATCHUP!$A29,SWISSW!$J:$J,MATCHUP!BO$1,SWISSW!$F:$F,"Won")+COUNTIFS(SWISSW!$I:$I,MATCHUP!BO$1,SWISSW!$J:$J,MATCHUP!$A29,SWISSW!$F:$F,"Lost"))/(COUNTIFS(SWISSW!$I:$I,MATCHUP!$A29,SWISSW!$J:$J,MATCHUP!BO$1)-COUNTIFS(SWISSW!$I:$I,MATCHUP!$A29,SWISSW!$J:$J,MATCHUP!BO$1,SWISSW!$F:$F,"Draw")+COUNTIFS(SWISSW!$I:$I,MATCHUP!BO$1,SWISSW!$J:$J,MATCHUP!$A29)-COUNTIFS(SWISSW!$I:$I,MATCHUP!BO$1,SWISSW!$J:$J,MATCHUP!$A29,SWISSW!$F:$F,"Draw")),"-")</f>
        <v>-</v>
      </c>
      <c r="BP29" s="5" t="str">
        <f ca="1">IFERROR((COUNTIFS(SWISSW!$I:$I,MATCHUP!$A29,SWISSW!$J:$J,MATCHUP!BP$1,SWISSW!$F:$F,"Won")+COUNTIFS(SWISSW!$I:$I,MATCHUP!BP$1,SWISSW!$J:$J,MATCHUP!$A29,SWISSW!$F:$F,"Lost"))/(COUNTIFS(SWISSW!$I:$I,MATCHUP!$A29,SWISSW!$J:$J,MATCHUP!BP$1)-COUNTIFS(SWISSW!$I:$I,MATCHUP!$A29,SWISSW!$J:$J,MATCHUP!BP$1,SWISSW!$F:$F,"Draw")+COUNTIFS(SWISSW!$I:$I,MATCHUP!BP$1,SWISSW!$J:$J,MATCHUP!$A29)-COUNTIFS(SWISSW!$I:$I,MATCHUP!BP$1,SWISSW!$J:$J,MATCHUP!$A29,SWISSW!$F:$F,"Draw")),"-")</f>
        <v>-</v>
      </c>
      <c r="BQ29" s="5" t="str">
        <f ca="1">IFERROR((COUNTIFS(SWISSW!$I:$I,MATCHUP!$A29,SWISSW!$J:$J,MATCHUP!BQ$1,SWISSW!$F:$F,"Won")+COUNTIFS(SWISSW!$I:$I,MATCHUP!BQ$1,SWISSW!$J:$J,MATCHUP!$A29,SWISSW!$F:$F,"Lost"))/(COUNTIFS(SWISSW!$I:$I,MATCHUP!$A29,SWISSW!$J:$J,MATCHUP!BQ$1)-COUNTIFS(SWISSW!$I:$I,MATCHUP!$A29,SWISSW!$J:$J,MATCHUP!BQ$1,SWISSW!$F:$F,"Draw")+COUNTIFS(SWISSW!$I:$I,MATCHUP!BQ$1,SWISSW!$J:$J,MATCHUP!$A29)-COUNTIFS(SWISSW!$I:$I,MATCHUP!BQ$1,SWISSW!$J:$J,MATCHUP!$A29,SWISSW!$F:$F,"Draw")),"-")</f>
        <v>-</v>
      </c>
      <c r="BR29" s="5" t="str">
        <f ca="1">IFERROR((COUNTIFS(SWISSW!$I:$I,MATCHUP!$A29,SWISSW!$J:$J,MATCHUP!BR$1,SWISSW!$F:$F,"Won")+COUNTIFS(SWISSW!$I:$I,MATCHUP!BR$1,SWISSW!$J:$J,MATCHUP!$A29,SWISSW!$F:$F,"Lost"))/(COUNTIFS(SWISSW!$I:$I,MATCHUP!$A29,SWISSW!$J:$J,MATCHUP!BR$1)-COUNTIFS(SWISSW!$I:$I,MATCHUP!$A29,SWISSW!$J:$J,MATCHUP!BR$1,SWISSW!$F:$F,"Draw")+COUNTIFS(SWISSW!$I:$I,MATCHUP!BR$1,SWISSW!$J:$J,MATCHUP!$A29)-COUNTIFS(SWISSW!$I:$I,MATCHUP!BR$1,SWISSW!$J:$J,MATCHUP!$A29,SWISSW!$F:$F,"Draw")),"-")</f>
        <v>-</v>
      </c>
      <c r="BS29" s="5" t="str">
        <f ca="1">IFERROR((COUNTIFS(SWISSW!$I:$I,MATCHUP!$A29,SWISSW!$J:$J,MATCHUP!BS$1,SWISSW!$F:$F,"Won")+COUNTIFS(SWISSW!$I:$I,MATCHUP!BS$1,SWISSW!$J:$J,MATCHUP!$A29,SWISSW!$F:$F,"Lost"))/(COUNTIFS(SWISSW!$I:$I,MATCHUP!$A29,SWISSW!$J:$J,MATCHUP!BS$1)-COUNTIFS(SWISSW!$I:$I,MATCHUP!$A29,SWISSW!$J:$J,MATCHUP!BS$1,SWISSW!$F:$F,"Draw")+COUNTIFS(SWISSW!$I:$I,MATCHUP!BS$1,SWISSW!$J:$J,MATCHUP!$A29)-COUNTIFS(SWISSW!$I:$I,MATCHUP!BS$1,SWISSW!$J:$J,MATCHUP!$A29,SWISSW!$F:$F,"Draw")),"-")</f>
        <v>-</v>
      </c>
      <c r="BT29" s="5" t="str">
        <f ca="1">IFERROR((COUNTIFS(SWISSW!$I:$I,MATCHUP!$A29,SWISSW!$J:$J,MATCHUP!BT$1,SWISSW!$F:$F,"Won")+COUNTIFS(SWISSW!$I:$I,MATCHUP!BT$1,SWISSW!$J:$J,MATCHUP!$A29,SWISSW!$F:$F,"Lost"))/(COUNTIFS(SWISSW!$I:$I,MATCHUP!$A29,SWISSW!$J:$J,MATCHUP!BT$1)-COUNTIFS(SWISSW!$I:$I,MATCHUP!$A29,SWISSW!$J:$J,MATCHUP!BT$1,SWISSW!$F:$F,"Draw")+COUNTIFS(SWISSW!$I:$I,MATCHUP!BT$1,SWISSW!$J:$J,MATCHUP!$A29)-COUNTIFS(SWISSW!$I:$I,MATCHUP!BT$1,SWISSW!$J:$J,MATCHUP!$A29,SWISSW!$F:$F,"Draw")),"-")</f>
        <v>-</v>
      </c>
      <c r="BU29" s="5" t="str">
        <f ca="1">IFERROR((COUNTIFS(SWISSW!$I:$I,MATCHUP!$A29,SWISSW!$J:$J,MATCHUP!BU$1,SWISSW!$F:$F,"Won")+COUNTIFS(SWISSW!$I:$I,MATCHUP!BU$1,SWISSW!$J:$J,MATCHUP!$A29,SWISSW!$F:$F,"Lost"))/(COUNTIFS(SWISSW!$I:$I,MATCHUP!$A29,SWISSW!$J:$J,MATCHUP!BU$1)-COUNTIFS(SWISSW!$I:$I,MATCHUP!$A29,SWISSW!$J:$J,MATCHUP!BU$1,SWISSW!$F:$F,"Draw")+COUNTIFS(SWISSW!$I:$I,MATCHUP!BU$1,SWISSW!$J:$J,MATCHUP!$A29)-COUNTIFS(SWISSW!$I:$I,MATCHUP!BU$1,SWISSW!$J:$J,MATCHUP!$A29,SWISSW!$F:$F,"Draw")),"-")</f>
        <v>-</v>
      </c>
      <c r="BV29" s="5" t="str">
        <f ca="1">IFERROR((COUNTIFS(SWISSW!$I:$I,MATCHUP!$A29,SWISSW!$J:$J,MATCHUP!BV$1,SWISSW!$F:$F,"Won")+COUNTIFS(SWISSW!$I:$I,MATCHUP!BV$1,SWISSW!$J:$J,MATCHUP!$A29,SWISSW!$F:$F,"Lost"))/(COUNTIFS(SWISSW!$I:$I,MATCHUP!$A29,SWISSW!$J:$J,MATCHUP!BV$1)-COUNTIFS(SWISSW!$I:$I,MATCHUP!$A29,SWISSW!$J:$J,MATCHUP!BV$1,SWISSW!$F:$F,"Draw")+COUNTIFS(SWISSW!$I:$I,MATCHUP!BV$1,SWISSW!$J:$J,MATCHUP!$A29)-COUNTIFS(SWISSW!$I:$I,MATCHUP!BV$1,SWISSW!$J:$J,MATCHUP!$A29,SWISSW!$F:$F,"Draw")),"-")</f>
        <v>-</v>
      </c>
      <c r="BW29" s="5" t="str">
        <f ca="1">IFERROR((COUNTIFS(SWISSW!$I:$I,MATCHUP!$A29,SWISSW!$J:$J,MATCHUP!BW$1,SWISSW!$F:$F,"Won")+COUNTIFS(SWISSW!$I:$I,MATCHUP!BW$1,SWISSW!$J:$J,MATCHUP!$A29,SWISSW!$F:$F,"Lost"))/(COUNTIFS(SWISSW!$I:$I,MATCHUP!$A29,SWISSW!$J:$J,MATCHUP!BW$1)-COUNTIFS(SWISSW!$I:$I,MATCHUP!$A29,SWISSW!$J:$J,MATCHUP!BW$1,SWISSW!$F:$F,"Draw")+COUNTIFS(SWISSW!$I:$I,MATCHUP!BW$1,SWISSW!$J:$J,MATCHUP!$A29)-COUNTIFS(SWISSW!$I:$I,MATCHUP!BW$1,SWISSW!$J:$J,MATCHUP!$A29,SWISSW!$F:$F,"Draw")),"-")</f>
        <v>-</v>
      </c>
      <c r="BX29" s="5" t="str">
        <f ca="1">IFERROR((COUNTIFS(SWISSW!$I:$I,MATCHUP!$A29,SWISSW!$J:$J,MATCHUP!BX$1,SWISSW!$F:$F,"Won")+COUNTIFS(SWISSW!$I:$I,MATCHUP!BX$1,SWISSW!$J:$J,MATCHUP!$A29,SWISSW!$F:$F,"Lost"))/(COUNTIFS(SWISSW!$I:$I,MATCHUP!$A29,SWISSW!$J:$J,MATCHUP!BX$1)-COUNTIFS(SWISSW!$I:$I,MATCHUP!$A29,SWISSW!$J:$J,MATCHUP!BX$1,SWISSW!$F:$F,"Draw")+COUNTIFS(SWISSW!$I:$I,MATCHUP!BX$1,SWISSW!$J:$J,MATCHUP!$A29)-COUNTIFS(SWISSW!$I:$I,MATCHUP!BX$1,SWISSW!$J:$J,MATCHUP!$A29,SWISSW!$F:$F,"Draw")),"-")</f>
        <v>-</v>
      </c>
      <c r="BY29" s="5" t="str">
        <f ca="1">IFERROR((COUNTIFS(SWISSW!$I:$I,MATCHUP!$A29,SWISSW!$J:$J,MATCHUP!BY$1,SWISSW!$F:$F,"Won")+COUNTIFS(SWISSW!$I:$I,MATCHUP!BY$1,SWISSW!$J:$J,MATCHUP!$A29,SWISSW!$F:$F,"Lost"))/(COUNTIFS(SWISSW!$I:$I,MATCHUP!$A29,SWISSW!$J:$J,MATCHUP!BY$1)-COUNTIFS(SWISSW!$I:$I,MATCHUP!$A29,SWISSW!$J:$J,MATCHUP!BY$1,SWISSW!$F:$F,"Draw")+COUNTIFS(SWISSW!$I:$I,MATCHUP!BY$1,SWISSW!$J:$J,MATCHUP!$A29)-COUNTIFS(SWISSW!$I:$I,MATCHUP!BY$1,SWISSW!$J:$J,MATCHUP!$A29,SWISSW!$F:$F,"Draw")),"-")</f>
        <v>-</v>
      </c>
      <c r="BZ29" s="5" t="str">
        <f ca="1">IFERROR((COUNTIFS(SWISSW!$I:$I,MATCHUP!$A29,SWISSW!$J:$J,MATCHUP!BZ$1,SWISSW!$F:$F,"Won")+COUNTIFS(SWISSW!$I:$I,MATCHUP!BZ$1,SWISSW!$J:$J,MATCHUP!$A29,SWISSW!$F:$F,"Lost"))/(COUNTIFS(SWISSW!$I:$I,MATCHUP!$A29,SWISSW!$J:$J,MATCHUP!BZ$1)-COUNTIFS(SWISSW!$I:$I,MATCHUP!$A29,SWISSW!$J:$J,MATCHUP!BZ$1,SWISSW!$F:$F,"Draw")+COUNTIFS(SWISSW!$I:$I,MATCHUP!BZ$1,SWISSW!$J:$J,MATCHUP!$A29)-COUNTIFS(SWISSW!$I:$I,MATCHUP!BZ$1,SWISSW!$J:$J,MATCHUP!$A29,SWISSW!$F:$F,"Draw")),"-")</f>
        <v>-</v>
      </c>
      <c r="CA29" s="5" t="str">
        <f ca="1">IFERROR((COUNTIFS(SWISSW!$I:$I,MATCHUP!$A29,SWISSW!$J:$J,MATCHUP!CA$1,SWISSW!$F:$F,"Won")+COUNTIFS(SWISSW!$I:$I,MATCHUP!CA$1,SWISSW!$J:$J,MATCHUP!$A29,SWISSW!$F:$F,"Lost"))/(COUNTIFS(SWISSW!$I:$I,MATCHUP!$A29,SWISSW!$J:$J,MATCHUP!CA$1)-COUNTIFS(SWISSW!$I:$I,MATCHUP!$A29,SWISSW!$J:$J,MATCHUP!CA$1,SWISSW!$F:$F,"Draw")+COUNTIFS(SWISSW!$I:$I,MATCHUP!CA$1,SWISSW!$J:$J,MATCHUP!$A29)-COUNTIFS(SWISSW!$I:$I,MATCHUP!CA$1,SWISSW!$J:$J,MATCHUP!$A29,SWISSW!$F:$F,"Draw")),"-")</f>
        <v>-</v>
      </c>
      <c r="CB29" s="5" t="str">
        <f ca="1">IFERROR((COUNTIFS(SWISSW!$I:$I,MATCHUP!$A29,SWISSW!$J:$J,MATCHUP!CB$1,SWISSW!$F:$F,"Won")+COUNTIFS(SWISSW!$I:$I,MATCHUP!CB$1,SWISSW!$J:$J,MATCHUP!$A29,SWISSW!$F:$F,"Lost"))/(COUNTIFS(SWISSW!$I:$I,MATCHUP!$A29,SWISSW!$J:$J,MATCHUP!CB$1)-COUNTIFS(SWISSW!$I:$I,MATCHUP!$A29,SWISSW!$J:$J,MATCHUP!CB$1,SWISSW!$F:$F,"Draw")+COUNTIFS(SWISSW!$I:$I,MATCHUP!CB$1,SWISSW!$J:$J,MATCHUP!$A29)-COUNTIFS(SWISSW!$I:$I,MATCHUP!CB$1,SWISSW!$J:$J,MATCHUP!$A29,SWISSW!$F:$F,"Draw")),"-")</f>
        <v>-</v>
      </c>
      <c r="CC29" s="5" t="str">
        <f ca="1">IFERROR((COUNTIFS(SWISSW!$I:$I,MATCHUP!$A29,SWISSW!$J:$J,MATCHUP!CC$1,SWISSW!$F:$F,"Won")+COUNTIFS(SWISSW!$I:$I,MATCHUP!CC$1,SWISSW!$J:$J,MATCHUP!$A29,SWISSW!$F:$F,"Lost"))/(COUNTIFS(SWISSW!$I:$I,MATCHUP!$A29,SWISSW!$J:$J,MATCHUP!CC$1)-COUNTIFS(SWISSW!$I:$I,MATCHUP!$A29,SWISSW!$J:$J,MATCHUP!CC$1,SWISSW!$F:$F,"Draw")+COUNTIFS(SWISSW!$I:$I,MATCHUP!CC$1,SWISSW!$J:$J,MATCHUP!$A29)-COUNTIFS(SWISSW!$I:$I,MATCHUP!CC$1,SWISSW!$J:$J,MATCHUP!$A29,SWISSW!$F:$F,"Draw")),"-")</f>
        <v>-</v>
      </c>
      <c r="CD29" s="5" t="str">
        <f ca="1">IFERROR((COUNTIFS(SWISSW!$I:$I,MATCHUP!$A29,SWISSW!$J:$J,MATCHUP!CD$1,SWISSW!$F:$F,"Won")+COUNTIFS(SWISSW!$I:$I,MATCHUP!CD$1,SWISSW!$J:$J,MATCHUP!$A29,SWISSW!$F:$F,"Lost"))/(COUNTIFS(SWISSW!$I:$I,MATCHUP!$A29,SWISSW!$J:$J,MATCHUP!CD$1)-COUNTIFS(SWISSW!$I:$I,MATCHUP!$A29,SWISSW!$J:$J,MATCHUP!CD$1,SWISSW!$F:$F,"Draw")+COUNTIFS(SWISSW!$I:$I,MATCHUP!CD$1,SWISSW!$J:$J,MATCHUP!$A29)-COUNTIFS(SWISSW!$I:$I,MATCHUP!CD$1,SWISSW!$J:$J,MATCHUP!$A29,SWISSW!$F:$F,"Draw")),"-")</f>
        <v>-</v>
      </c>
      <c r="CE29" s="5" t="str">
        <f ca="1">IFERROR((COUNTIFS(SWISSW!$I:$I,MATCHUP!$A29,SWISSW!$J:$J,MATCHUP!CE$1,SWISSW!$F:$F,"Won")+COUNTIFS(SWISSW!$I:$I,MATCHUP!CE$1,SWISSW!$J:$J,MATCHUP!$A29,SWISSW!$F:$F,"Lost"))/(COUNTIFS(SWISSW!$I:$I,MATCHUP!$A29,SWISSW!$J:$J,MATCHUP!CE$1)-COUNTIFS(SWISSW!$I:$I,MATCHUP!$A29,SWISSW!$J:$J,MATCHUP!CE$1,SWISSW!$F:$F,"Draw")+COUNTIFS(SWISSW!$I:$I,MATCHUP!CE$1,SWISSW!$J:$J,MATCHUP!$A29)-COUNTIFS(SWISSW!$I:$I,MATCHUP!CE$1,SWISSW!$J:$J,MATCHUP!$A29,SWISSW!$F:$F,"Draw")),"-")</f>
        <v>-</v>
      </c>
      <c r="CF29" s="5" t="str">
        <f ca="1">IFERROR((COUNTIFS(SWISSW!$I:$I,MATCHUP!$A29,SWISSW!$J:$J,MATCHUP!CF$1,SWISSW!$F:$F,"Won")+COUNTIFS(SWISSW!$I:$I,MATCHUP!CF$1,SWISSW!$J:$J,MATCHUP!$A29,SWISSW!$F:$F,"Lost"))/(COUNTIFS(SWISSW!$I:$I,MATCHUP!$A29,SWISSW!$J:$J,MATCHUP!CF$1)-COUNTIFS(SWISSW!$I:$I,MATCHUP!$A29,SWISSW!$J:$J,MATCHUP!CF$1,SWISSW!$F:$F,"Draw")+COUNTIFS(SWISSW!$I:$I,MATCHUP!CF$1,SWISSW!$J:$J,MATCHUP!$A29)-COUNTIFS(SWISSW!$I:$I,MATCHUP!CF$1,SWISSW!$J:$J,MATCHUP!$A29,SWISSW!$F:$F,"Draw")),"-")</f>
        <v>-</v>
      </c>
      <c r="CG29" s="5" t="str">
        <f ca="1">IFERROR((COUNTIFS(SWISSW!$I:$I,MATCHUP!$A29,SWISSW!$J:$J,MATCHUP!CG$1,SWISSW!$F:$F,"Won")+COUNTIFS(SWISSW!$I:$I,MATCHUP!CG$1,SWISSW!$J:$J,MATCHUP!$A29,SWISSW!$F:$F,"Lost"))/(COUNTIFS(SWISSW!$I:$I,MATCHUP!$A29,SWISSW!$J:$J,MATCHUP!CG$1)-COUNTIFS(SWISSW!$I:$I,MATCHUP!$A29,SWISSW!$J:$J,MATCHUP!CG$1,SWISSW!$F:$F,"Draw")+COUNTIFS(SWISSW!$I:$I,MATCHUP!CG$1,SWISSW!$J:$J,MATCHUP!$A29)-COUNTIFS(SWISSW!$I:$I,MATCHUP!CG$1,SWISSW!$J:$J,MATCHUP!$A29,SWISSW!$F:$F,"Draw")),"-")</f>
        <v>-</v>
      </c>
      <c r="CH29" s="5" t="str">
        <f ca="1">IFERROR((COUNTIFS(SWISSW!$I:$I,MATCHUP!$A29,SWISSW!$J:$J,MATCHUP!CH$1,SWISSW!$F:$F,"Won")+COUNTIFS(SWISSW!$I:$I,MATCHUP!CH$1,SWISSW!$J:$J,MATCHUP!$A29,SWISSW!$F:$F,"Lost"))/(COUNTIFS(SWISSW!$I:$I,MATCHUP!$A29,SWISSW!$J:$J,MATCHUP!CH$1)-COUNTIFS(SWISSW!$I:$I,MATCHUP!$A29,SWISSW!$J:$J,MATCHUP!CH$1,SWISSW!$F:$F,"Draw")+COUNTIFS(SWISSW!$I:$I,MATCHUP!CH$1,SWISSW!$J:$J,MATCHUP!$A29)-COUNTIFS(SWISSW!$I:$I,MATCHUP!CH$1,SWISSW!$J:$J,MATCHUP!$A29,SWISSW!$F:$F,"Draw")),"-")</f>
        <v>-</v>
      </c>
      <c r="CI29" s="5" t="str">
        <f ca="1">IFERROR((COUNTIFS(SWISSW!$I:$I,MATCHUP!$A29,SWISSW!$J:$J,MATCHUP!CI$1,SWISSW!$F:$F,"Won")+COUNTIFS(SWISSW!$I:$I,MATCHUP!CI$1,SWISSW!$J:$J,MATCHUP!$A29,SWISSW!$F:$F,"Lost"))/(COUNTIFS(SWISSW!$I:$I,MATCHUP!$A29,SWISSW!$J:$J,MATCHUP!CI$1)-COUNTIFS(SWISSW!$I:$I,MATCHUP!$A29,SWISSW!$J:$J,MATCHUP!CI$1,SWISSW!$F:$F,"Draw")+COUNTIFS(SWISSW!$I:$I,MATCHUP!CI$1,SWISSW!$J:$J,MATCHUP!$A29)-COUNTIFS(SWISSW!$I:$I,MATCHUP!CI$1,SWISSW!$J:$J,MATCHUP!$A29,SWISSW!$F:$F,"Draw")),"-")</f>
        <v>-</v>
      </c>
      <c r="CJ29" s="5" t="str">
        <f ca="1">IFERROR((COUNTIFS(SWISSW!$I:$I,MATCHUP!$A29,SWISSW!$J:$J,MATCHUP!CJ$1,SWISSW!$F:$F,"Won")+COUNTIFS(SWISSW!$I:$I,MATCHUP!CJ$1,SWISSW!$J:$J,MATCHUP!$A29,SWISSW!$F:$F,"Lost"))/(COUNTIFS(SWISSW!$I:$I,MATCHUP!$A29,SWISSW!$J:$J,MATCHUP!CJ$1)-COUNTIFS(SWISSW!$I:$I,MATCHUP!$A29,SWISSW!$J:$J,MATCHUP!CJ$1,SWISSW!$F:$F,"Draw")+COUNTIFS(SWISSW!$I:$I,MATCHUP!CJ$1,SWISSW!$J:$J,MATCHUP!$A29)-COUNTIFS(SWISSW!$I:$I,MATCHUP!CJ$1,SWISSW!$J:$J,MATCHUP!$A29,SWISSW!$F:$F,"Draw")),"-")</f>
        <v>-</v>
      </c>
      <c r="CK29" s="5" t="str">
        <f ca="1">IFERROR((COUNTIFS(SWISSW!$I:$I,MATCHUP!$A29,SWISSW!$J:$J,MATCHUP!CK$1,SWISSW!$F:$F,"Won")+COUNTIFS(SWISSW!$I:$I,MATCHUP!CK$1,SWISSW!$J:$J,MATCHUP!$A29,SWISSW!$F:$F,"Lost"))/(COUNTIFS(SWISSW!$I:$I,MATCHUP!$A29,SWISSW!$J:$J,MATCHUP!CK$1)-COUNTIFS(SWISSW!$I:$I,MATCHUP!$A29,SWISSW!$J:$J,MATCHUP!CK$1,SWISSW!$F:$F,"Draw")+COUNTIFS(SWISSW!$I:$I,MATCHUP!CK$1,SWISSW!$J:$J,MATCHUP!$A29)-COUNTIFS(SWISSW!$I:$I,MATCHUP!CK$1,SWISSW!$J:$J,MATCHUP!$A29,SWISSW!$F:$F,"Draw")),"-")</f>
        <v>-</v>
      </c>
      <c r="CL29" s="5" t="str">
        <f ca="1">IFERROR((COUNTIFS(SWISSW!$I:$I,MATCHUP!$A29,SWISSW!$J:$J,MATCHUP!CL$1,SWISSW!$F:$F,"Won")+COUNTIFS(SWISSW!$I:$I,MATCHUP!CL$1,SWISSW!$J:$J,MATCHUP!$A29,SWISSW!$F:$F,"Lost"))/(COUNTIFS(SWISSW!$I:$I,MATCHUP!$A29,SWISSW!$J:$J,MATCHUP!CL$1)-COUNTIFS(SWISSW!$I:$I,MATCHUP!$A29,SWISSW!$J:$J,MATCHUP!CL$1,SWISSW!$F:$F,"Draw")+COUNTIFS(SWISSW!$I:$I,MATCHUP!CL$1,SWISSW!$J:$J,MATCHUP!$A29)-COUNTIFS(SWISSW!$I:$I,MATCHUP!CL$1,SWISSW!$J:$J,MATCHUP!$A29,SWISSW!$F:$F,"Draw")),"-")</f>
        <v>-</v>
      </c>
      <c r="CM29" s="5" t="str">
        <f ca="1">IFERROR((COUNTIFS(SWISSW!$I:$I,MATCHUP!$A29,SWISSW!$J:$J,MATCHUP!CM$1,SWISSW!$F:$F,"Won")+COUNTIFS(SWISSW!$I:$I,MATCHUP!CM$1,SWISSW!$J:$J,MATCHUP!$A29,SWISSW!$F:$F,"Lost"))/(COUNTIFS(SWISSW!$I:$I,MATCHUP!$A29,SWISSW!$J:$J,MATCHUP!CM$1)-COUNTIFS(SWISSW!$I:$I,MATCHUP!$A29,SWISSW!$J:$J,MATCHUP!CM$1,SWISSW!$F:$F,"Draw")+COUNTIFS(SWISSW!$I:$I,MATCHUP!CM$1,SWISSW!$J:$J,MATCHUP!$A29)-COUNTIFS(SWISSW!$I:$I,MATCHUP!CM$1,SWISSW!$J:$J,MATCHUP!$A29,SWISSW!$F:$F,"Draw")),"-")</f>
        <v>-</v>
      </c>
      <c r="CN29" s="5" t="str">
        <f ca="1">IFERROR((COUNTIFS(SWISSW!$I:$I,MATCHUP!$A29,SWISSW!$J:$J,MATCHUP!CN$1,SWISSW!$F:$F,"Won")+COUNTIFS(SWISSW!$I:$I,MATCHUP!CN$1,SWISSW!$J:$J,MATCHUP!$A29,SWISSW!$F:$F,"Lost"))/(COUNTIFS(SWISSW!$I:$I,MATCHUP!$A29,SWISSW!$J:$J,MATCHUP!CN$1)-COUNTIFS(SWISSW!$I:$I,MATCHUP!$A29,SWISSW!$J:$J,MATCHUP!CN$1,SWISSW!$F:$F,"Draw")+COUNTIFS(SWISSW!$I:$I,MATCHUP!CN$1,SWISSW!$J:$J,MATCHUP!$A29)-COUNTIFS(SWISSW!$I:$I,MATCHUP!CN$1,SWISSW!$J:$J,MATCHUP!$A29,SWISSW!$F:$F,"Draw")),"-")</f>
        <v>-</v>
      </c>
      <c r="CO29" s="5" t="str">
        <f ca="1">IFERROR((COUNTIFS(SWISSW!$I:$I,MATCHUP!$A29,SWISSW!$J:$J,MATCHUP!CO$1,SWISSW!$F:$F,"Won")+COUNTIFS(SWISSW!$I:$I,MATCHUP!CO$1,SWISSW!$J:$J,MATCHUP!$A29,SWISSW!$F:$F,"Lost"))/(COUNTIFS(SWISSW!$I:$I,MATCHUP!$A29,SWISSW!$J:$J,MATCHUP!CO$1)-COUNTIFS(SWISSW!$I:$I,MATCHUP!$A29,SWISSW!$J:$J,MATCHUP!CO$1,SWISSW!$F:$F,"Draw")+COUNTIFS(SWISSW!$I:$I,MATCHUP!CO$1,SWISSW!$J:$J,MATCHUP!$A29)-COUNTIFS(SWISSW!$I:$I,MATCHUP!CO$1,SWISSW!$J:$J,MATCHUP!$A29,SWISSW!$F:$F,"Draw")),"-")</f>
        <v>-</v>
      </c>
      <c r="CP29" s="5" t="str">
        <f ca="1">IFERROR((COUNTIFS(SWISSW!$I:$I,MATCHUP!$A29,SWISSW!$J:$J,MATCHUP!CP$1,SWISSW!$F:$F,"Won")+COUNTIFS(SWISSW!$I:$I,MATCHUP!CP$1,SWISSW!$J:$J,MATCHUP!$A29,SWISSW!$F:$F,"Lost"))/(COUNTIFS(SWISSW!$I:$I,MATCHUP!$A29,SWISSW!$J:$J,MATCHUP!CP$1)-COUNTIFS(SWISSW!$I:$I,MATCHUP!$A29,SWISSW!$J:$J,MATCHUP!CP$1,SWISSW!$F:$F,"Draw")+COUNTIFS(SWISSW!$I:$I,MATCHUP!CP$1,SWISSW!$J:$J,MATCHUP!$A29)-COUNTIFS(SWISSW!$I:$I,MATCHUP!CP$1,SWISSW!$J:$J,MATCHUP!$A29,SWISSW!$F:$F,"Draw")),"-")</f>
        <v>-</v>
      </c>
      <c r="CQ29" s="5" t="str">
        <f ca="1">IFERROR((COUNTIFS(SWISSW!$I:$I,MATCHUP!$A29,SWISSW!$J:$J,MATCHUP!CQ$1,SWISSW!$F:$F,"Won")+COUNTIFS(SWISSW!$I:$I,MATCHUP!CQ$1,SWISSW!$J:$J,MATCHUP!$A29,SWISSW!$F:$F,"Lost"))/(COUNTIFS(SWISSW!$I:$I,MATCHUP!$A29,SWISSW!$J:$J,MATCHUP!CQ$1)-COUNTIFS(SWISSW!$I:$I,MATCHUP!$A29,SWISSW!$J:$J,MATCHUP!CQ$1,SWISSW!$F:$F,"Draw")+COUNTIFS(SWISSW!$I:$I,MATCHUP!CQ$1,SWISSW!$J:$J,MATCHUP!$A29)-COUNTIFS(SWISSW!$I:$I,MATCHUP!CQ$1,SWISSW!$J:$J,MATCHUP!$A29,SWISSW!$F:$F,"Draw")),"-")</f>
        <v>-</v>
      </c>
      <c r="CR29" s="5" t="str">
        <f ca="1">IFERROR((COUNTIFS(SWISSW!$I:$I,MATCHUP!$A29,SWISSW!$J:$J,MATCHUP!CR$1,SWISSW!$F:$F,"Won")+COUNTIFS(SWISSW!$I:$I,MATCHUP!CR$1,SWISSW!$J:$J,MATCHUP!$A29,SWISSW!$F:$F,"Lost"))/(COUNTIFS(SWISSW!$I:$I,MATCHUP!$A29,SWISSW!$J:$J,MATCHUP!CR$1)-COUNTIFS(SWISSW!$I:$I,MATCHUP!$A29,SWISSW!$J:$J,MATCHUP!CR$1,SWISSW!$F:$F,"Draw")+COUNTIFS(SWISSW!$I:$I,MATCHUP!CR$1,SWISSW!$J:$J,MATCHUP!$A29)-COUNTIFS(SWISSW!$I:$I,MATCHUP!CR$1,SWISSW!$J:$J,MATCHUP!$A29,SWISSW!$F:$F,"Draw")),"-")</f>
        <v>-</v>
      </c>
      <c r="CS29" s="5" t="str">
        <f ca="1">IFERROR((COUNTIFS(SWISSW!$I:$I,MATCHUP!$A29,SWISSW!$J:$J,MATCHUP!CS$1,SWISSW!$F:$F,"Won")+COUNTIFS(SWISSW!$I:$I,MATCHUP!CS$1,SWISSW!$J:$J,MATCHUP!$A29,SWISSW!$F:$F,"Lost"))/(COUNTIFS(SWISSW!$I:$I,MATCHUP!$A29,SWISSW!$J:$J,MATCHUP!CS$1)-COUNTIFS(SWISSW!$I:$I,MATCHUP!$A29,SWISSW!$J:$J,MATCHUP!CS$1,SWISSW!$F:$F,"Draw")+COUNTIFS(SWISSW!$I:$I,MATCHUP!CS$1,SWISSW!$J:$J,MATCHUP!$A29)-COUNTIFS(SWISSW!$I:$I,MATCHUP!CS$1,SWISSW!$J:$J,MATCHUP!$A29,SWISSW!$F:$F,"Draw")),"-")</f>
        <v>-</v>
      </c>
      <c r="CT29" s="5" t="str">
        <f ca="1">IFERROR((COUNTIFS(SWISSW!$I:$I,MATCHUP!$A29,SWISSW!$J:$J,MATCHUP!CT$1,SWISSW!$F:$F,"Won")+COUNTIFS(SWISSW!$I:$I,MATCHUP!CT$1,SWISSW!$J:$J,MATCHUP!$A29,SWISSW!$F:$F,"Lost"))/(COUNTIFS(SWISSW!$I:$I,MATCHUP!$A29,SWISSW!$J:$J,MATCHUP!CT$1)-COUNTIFS(SWISSW!$I:$I,MATCHUP!$A29,SWISSW!$J:$J,MATCHUP!CT$1,SWISSW!$F:$F,"Draw")+COUNTIFS(SWISSW!$I:$I,MATCHUP!CT$1,SWISSW!$J:$J,MATCHUP!$A29)-COUNTIFS(SWISSW!$I:$I,MATCHUP!CT$1,SWISSW!$J:$J,MATCHUP!$A29,SWISSW!$F:$F,"Draw")),"-")</f>
        <v>-</v>
      </c>
      <c r="CU29" s="5" t="str">
        <f ca="1">IFERROR((COUNTIFS(SWISSW!$I:$I,MATCHUP!$A29,SWISSW!$J:$J,MATCHUP!CU$1,SWISSW!$F:$F,"Won")+COUNTIFS(SWISSW!$I:$I,MATCHUP!CU$1,SWISSW!$J:$J,MATCHUP!$A29,SWISSW!$F:$F,"Lost"))/(COUNTIFS(SWISSW!$I:$I,MATCHUP!$A29,SWISSW!$J:$J,MATCHUP!CU$1)-COUNTIFS(SWISSW!$I:$I,MATCHUP!$A29,SWISSW!$J:$J,MATCHUP!CU$1,SWISSW!$F:$F,"Draw")+COUNTIFS(SWISSW!$I:$I,MATCHUP!CU$1,SWISSW!$J:$J,MATCHUP!$A29)-COUNTIFS(SWISSW!$I:$I,MATCHUP!CU$1,SWISSW!$J:$J,MATCHUP!$A29,SWISSW!$F:$F,"Draw")),"-")</f>
        <v>-</v>
      </c>
      <c r="CV29" s="5" t="str">
        <f ca="1">IFERROR((COUNTIFS(SWISSW!$I:$I,MATCHUP!$A29,SWISSW!$J:$J,MATCHUP!CV$1,SWISSW!$F:$F,"Won")+COUNTIFS(SWISSW!$I:$I,MATCHUP!CV$1,SWISSW!$J:$J,MATCHUP!$A29,SWISSW!$F:$F,"Lost"))/(COUNTIFS(SWISSW!$I:$I,MATCHUP!$A29,SWISSW!$J:$J,MATCHUP!CV$1)-COUNTIFS(SWISSW!$I:$I,MATCHUP!$A29,SWISSW!$J:$J,MATCHUP!CV$1,SWISSW!$F:$F,"Draw")+COUNTIFS(SWISSW!$I:$I,MATCHUP!CV$1,SWISSW!$J:$J,MATCHUP!$A29)-COUNTIFS(SWISSW!$I:$I,MATCHUP!CV$1,SWISSW!$J:$J,MATCHUP!$A29,SWISSW!$F:$F,"Draw")),"-")</f>
        <v>-</v>
      </c>
    </row>
    <row r="30" spans="1:100" ht="55" customHeight="1" x14ac:dyDescent="0.3">
      <c r="A30" s="3" t="str" cm="1">
        <f t="array" aca="1" ref="A30" ca="1">INDIRECT(ADDRESS(ROW(),1,,1,"METABREAK"))</f>
        <v>Monsters Tron</v>
      </c>
      <c r="B30" s="5">
        <f ca="1">IFERROR((COUNTIFS(SWISSW!$I:$I,MATCHUP!$A30,SWISSW!$J:$J,MATCHUP!B$1,SWISSW!$F:$F,"Won")+COUNTIFS(SWISSW!$I:$I,MATCHUP!B$1,SWISSW!$J:$J,MATCHUP!$A30,SWISSW!$F:$F,"Lost"))/(COUNTIFS(SWISSW!$I:$I,MATCHUP!$A30,SWISSW!$J:$J,MATCHUP!B$1)-COUNTIFS(SWISSW!$I:$I,MATCHUP!$A30,SWISSW!$J:$J,MATCHUP!B$1,SWISSW!$F:$F,"Draw")+COUNTIFS(SWISSW!$I:$I,MATCHUP!B$1,SWISSW!$J:$J,MATCHUP!$A30)-COUNTIFS(SWISSW!$I:$I,MATCHUP!B$1,SWISSW!$J:$J,MATCHUP!$A30,SWISSW!$F:$F,"Draw")),"-")</f>
        <v>0.16666666666666666</v>
      </c>
      <c r="C30" s="5">
        <f ca="1">IFERROR((COUNTIFS(SWISSW!$I:$I,MATCHUP!$A30,SWISSW!$J:$J,MATCHUP!C$1,SWISSW!$F:$F,"Won")+COUNTIFS(SWISSW!$I:$I,MATCHUP!C$1,SWISSW!$J:$J,MATCHUP!$A30,SWISSW!$F:$F,"Lost"))/(COUNTIFS(SWISSW!$I:$I,MATCHUP!$A30,SWISSW!$J:$J,MATCHUP!C$1)-COUNTIFS(SWISSW!$I:$I,MATCHUP!$A30,SWISSW!$J:$J,MATCHUP!C$1,SWISSW!$F:$F,"Draw")+COUNTIFS(SWISSW!$I:$I,MATCHUP!C$1,SWISSW!$J:$J,MATCHUP!$A30)-COUNTIFS(SWISSW!$I:$I,MATCHUP!C$1,SWISSW!$J:$J,MATCHUP!$A30,SWISSW!$F:$F,"Draw")),"-")</f>
        <v>0</v>
      </c>
      <c r="D30" s="5">
        <f ca="1">IFERROR((COUNTIFS(SWISSW!$I:$I,MATCHUP!$A30,SWISSW!$J:$J,MATCHUP!D$1,SWISSW!$F:$F,"Won")+COUNTIFS(SWISSW!$I:$I,MATCHUP!D$1,SWISSW!$J:$J,MATCHUP!$A30,SWISSW!$F:$F,"Lost"))/(COUNTIFS(SWISSW!$I:$I,MATCHUP!$A30,SWISSW!$J:$J,MATCHUP!D$1)-COUNTIFS(SWISSW!$I:$I,MATCHUP!$A30,SWISSW!$J:$J,MATCHUP!D$1,SWISSW!$F:$F,"Draw")+COUNTIFS(SWISSW!$I:$I,MATCHUP!D$1,SWISSW!$J:$J,MATCHUP!$A30)-COUNTIFS(SWISSW!$I:$I,MATCHUP!D$1,SWISSW!$J:$J,MATCHUP!$A30,SWISSW!$F:$F,"Draw")),"-")</f>
        <v>0.75</v>
      </c>
      <c r="E30" s="5">
        <f ca="1">IFERROR((COUNTIFS(SWISSW!$I:$I,MATCHUP!$A30,SWISSW!$J:$J,MATCHUP!E$1,SWISSW!$F:$F,"Won")+COUNTIFS(SWISSW!$I:$I,MATCHUP!E$1,SWISSW!$J:$J,MATCHUP!$A30,SWISSW!$F:$F,"Lost"))/(COUNTIFS(SWISSW!$I:$I,MATCHUP!$A30,SWISSW!$J:$J,MATCHUP!E$1)-COUNTIFS(SWISSW!$I:$I,MATCHUP!$A30,SWISSW!$J:$J,MATCHUP!E$1,SWISSW!$F:$F,"Draw")+COUNTIFS(SWISSW!$I:$I,MATCHUP!E$1,SWISSW!$J:$J,MATCHUP!$A30)-COUNTIFS(SWISSW!$I:$I,MATCHUP!E$1,SWISSW!$J:$J,MATCHUP!$A30,SWISSW!$F:$F,"Draw")),"-")</f>
        <v>0</v>
      </c>
      <c r="F30" s="5">
        <f ca="1">IFERROR((COUNTIFS(SWISSW!$I:$I,MATCHUP!$A30,SWISSW!$J:$J,MATCHUP!F$1,SWISSW!$F:$F,"Won")+COUNTIFS(SWISSW!$I:$I,MATCHUP!F$1,SWISSW!$J:$J,MATCHUP!$A30,SWISSW!$F:$F,"Lost"))/(COUNTIFS(SWISSW!$I:$I,MATCHUP!$A30,SWISSW!$J:$J,MATCHUP!F$1)-COUNTIFS(SWISSW!$I:$I,MATCHUP!$A30,SWISSW!$J:$J,MATCHUP!F$1,SWISSW!$F:$F,"Draw")+COUNTIFS(SWISSW!$I:$I,MATCHUP!F$1,SWISSW!$J:$J,MATCHUP!$A30)-COUNTIFS(SWISSW!$I:$I,MATCHUP!F$1,SWISSW!$J:$J,MATCHUP!$A30,SWISSW!$F:$F,"Draw")),"-")</f>
        <v>0.25</v>
      </c>
      <c r="G30" s="5">
        <f ca="1">IFERROR((COUNTIFS(SWISSW!$I:$I,MATCHUP!$A30,SWISSW!$J:$J,MATCHUP!G$1,SWISSW!$F:$F,"Won")+COUNTIFS(SWISSW!$I:$I,MATCHUP!G$1,SWISSW!$J:$J,MATCHUP!$A30,SWISSW!$F:$F,"Lost"))/(COUNTIFS(SWISSW!$I:$I,MATCHUP!$A30,SWISSW!$J:$J,MATCHUP!G$1)-COUNTIFS(SWISSW!$I:$I,MATCHUP!$A30,SWISSW!$J:$J,MATCHUP!G$1,SWISSW!$F:$F,"Draw")+COUNTIFS(SWISSW!$I:$I,MATCHUP!G$1,SWISSW!$J:$J,MATCHUP!$A30)-COUNTIFS(SWISSW!$I:$I,MATCHUP!G$1,SWISSW!$J:$J,MATCHUP!$A30,SWISSW!$F:$F,"Draw")),"-")</f>
        <v>1</v>
      </c>
      <c r="H30" s="5">
        <f ca="1">IFERROR((COUNTIFS(SWISSW!$I:$I,MATCHUP!$A30,SWISSW!$J:$J,MATCHUP!H$1,SWISSW!$F:$F,"Won")+COUNTIFS(SWISSW!$I:$I,MATCHUP!H$1,SWISSW!$J:$J,MATCHUP!$A30,SWISSW!$F:$F,"Lost"))/(COUNTIFS(SWISSW!$I:$I,MATCHUP!$A30,SWISSW!$J:$J,MATCHUP!H$1)-COUNTIFS(SWISSW!$I:$I,MATCHUP!$A30,SWISSW!$J:$J,MATCHUP!H$1,SWISSW!$F:$F,"Draw")+COUNTIFS(SWISSW!$I:$I,MATCHUP!H$1,SWISSW!$J:$J,MATCHUP!$A30)-COUNTIFS(SWISSW!$I:$I,MATCHUP!H$1,SWISSW!$J:$J,MATCHUP!$A30,SWISSW!$F:$F,"Draw")),"-")</f>
        <v>0</v>
      </c>
      <c r="I30" s="5">
        <f ca="1">IFERROR((COUNTIFS(SWISSW!$I:$I,MATCHUP!$A30,SWISSW!$J:$J,MATCHUP!I$1,SWISSW!$F:$F,"Won")+COUNTIFS(SWISSW!$I:$I,MATCHUP!I$1,SWISSW!$J:$J,MATCHUP!$A30,SWISSW!$F:$F,"Lost"))/(COUNTIFS(SWISSW!$I:$I,MATCHUP!$A30,SWISSW!$J:$J,MATCHUP!I$1)-COUNTIFS(SWISSW!$I:$I,MATCHUP!$A30,SWISSW!$J:$J,MATCHUP!I$1,SWISSW!$F:$F,"Draw")+COUNTIFS(SWISSW!$I:$I,MATCHUP!I$1,SWISSW!$J:$J,MATCHUP!$A30)-COUNTIFS(SWISSW!$I:$I,MATCHUP!I$1,SWISSW!$J:$J,MATCHUP!$A30,SWISSW!$F:$F,"Draw")),"-")</f>
        <v>0</v>
      </c>
      <c r="J30" s="5">
        <f ca="1">IFERROR((COUNTIFS(SWISSW!$I:$I,MATCHUP!$A30,SWISSW!$J:$J,MATCHUP!J$1,SWISSW!$F:$F,"Won")+COUNTIFS(SWISSW!$I:$I,MATCHUP!J$1,SWISSW!$J:$J,MATCHUP!$A30,SWISSW!$F:$F,"Lost"))/(COUNTIFS(SWISSW!$I:$I,MATCHUP!$A30,SWISSW!$J:$J,MATCHUP!J$1)-COUNTIFS(SWISSW!$I:$I,MATCHUP!$A30,SWISSW!$J:$J,MATCHUP!J$1,SWISSW!$F:$F,"Draw")+COUNTIFS(SWISSW!$I:$I,MATCHUP!J$1,SWISSW!$J:$J,MATCHUP!$A30)-COUNTIFS(SWISSW!$I:$I,MATCHUP!J$1,SWISSW!$J:$J,MATCHUP!$A30,SWISSW!$F:$F,"Draw")),"-")</f>
        <v>1</v>
      </c>
      <c r="K30" s="5" t="str">
        <f ca="1">IFERROR((COUNTIFS(SWISSW!$I:$I,MATCHUP!$A30,SWISSW!$J:$J,MATCHUP!K$1,SWISSW!$F:$F,"Won")+COUNTIFS(SWISSW!$I:$I,MATCHUP!K$1,SWISSW!$J:$J,MATCHUP!$A30,SWISSW!$F:$F,"Lost"))/(COUNTIFS(SWISSW!$I:$I,MATCHUP!$A30,SWISSW!$J:$J,MATCHUP!K$1)-COUNTIFS(SWISSW!$I:$I,MATCHUP!$A30,SWISSW!$J:$J,MATCHUP!K$1,SWISSW!$F:$F,"Draw")+COUNTIFS(SWISSW!$I:$I,MATCHUP!K$1,SWISSW!$J:$J,MATCHUP!$A30)-COUNTIFS(SWISSW!$I:$I,MATCHUP!K$1,SWISSW!$J:$J,MATCHUP!$A30,SWISSW!$F:$F,"Draw")),"-")</f>
        <v>-</v>
      </c>
      <c r="L30" s="5">
        <f ca="1">IFERROR((COUNTIFS(SWISSW!$I:$I,MATCHUP!$A30,SWISSW!$J:$J,MATCHUP!L$1,SWISSW!$F:$F,"Won")+COUNTIFS(SWISSW!$I:$I,MATCHUP!L$1,SWISSW!$J:$J,MATCHUP!$A30,SWISSW!$F:$F,"Lost"))/(COUNTIFS(SWISSW!$I:$I,MATCHUP!$A30,SWISSW!$J:$J,MATCHUP!L$1)-COUNTIFS(SWISSW!$I:$I,MATCHUP!$A30,SWISSW!$J:$J,MATCHUP!L$1,SWISSW!$F:$F,"Draw")+COUNTIFS(SWISSW!$I:$I,MATCHUP!L$1,SWISSW!$J:$J,MATCHUP!$A30)-COUNTIFS(SWISSW!$I:$I,MATCHUP!L$1,SWISSW!$J:$J,MATCHUP!$A30,SWISSW!$F:$F,"Draw")),"-")</f>
        <v>0</v>
      </c>
      <c r="M30" s="5" t="str">
        <f ca="1">IFERROR((COUNTIFS(SWISSW!$I:$I,MATCHUP!$A30,SWISSW!$J:$J,MATCHUP!M$1,SWISSW!$F:$F,"Won")+COUNTIFS(SWISSW!$I:$I,MATCHUP!M$1,SWISSW!$J:$J,MATCHUP!$A30,SWISSW!$F:$F,"Lost"))/(COUNTIFS(SWISSW!$I:$I,MATCHUP!$A30,SWISSW!$J:$J,MATCHUP!M$1)-COUNTIFS(SWISSW!$I:$I,MATCHUP!$A30,SWISSW!$J:$J,MATCHUP!M$1,SWISSW!$F:$F,"Draw")+COUNTIFS(SWISSW!$I:$I,MATCHUP!M$1,SWISSW!$J:$J,MATCHUP!$A30)-COUNTIFS(SWISSW!$I:$I,MATCHUP!M$1,SWISSW!$J:$J,MATCHUP!$A30,SWISSW!$F:$F,"Draw")),"-")</f>
        <v>-</v>
      </c>
      <c r="N30" s="5" t="str">
        <f ca="1">IFERROR((COUNTIFS(SWISSW!$I:$I,MATCHUP!$A30,SWISSW!$J:$J,MATCHUP!N$1,SWISSW!$F:$F,"Won")+COUNTIFS(SWISSW!$I:$I,MATCHUP!N$1,SWISSW!$J:$J,MATCHUP!$A30,SWISSW!$F:$F,"Lost"))/(COUNTIFS(SWISSW!$I:$I,MATCHUP!$A30,SWISSW!$J:$J,MATCHUP!N$1)-COUNTIFS(SWISSW!$I:$I,MATCHUP!$A30,SWISSW!$J:$J,MATCHUP!N$1,SWISSW!$F:$F,"Draw")+COUNTIFS(SWISSW!$I:$I,MATCHUP!N$1,SWISSW!$J:$J,MATCHUP!$A30)-COUNTIFS(SWISSW!$I:$I,MATCHUP!N$1,SWISSW!$J:$J,MATCHUP!$A30,SWISSW!$F:$F,"Draw")),"-")</f>
        <v>-</v>
      </c>
      <c r="O30" s="5" t="str">
        <f ca="1">IFERROR((COUNTIFS(SWISSW!$I:$I,MATCHUP!$A30,SWISSW!$J:$J,MATCHUP!O$1,SWISSW!$F:$F,"Won")+COUNTIFS(SWISSW!$I:$I,MATCHUP!O$1,SWISSW!$J:$J,MATCHUP!$A30,SWISSW!$F:$F,"Lost"))/(COUNTIFS(SWISSW!$I:$I,MATCHUP!$A30,SWISSW!$J:$J,MATCHUP!O$1)-COUNTIFS(SWISSW!$I:$I,MATCHUP!$A30,SWISSW!$J:$J,MATCHUP!O$1,SWISSW!$F:$F,"Draw")+COUNTIFS(SWISSW!$I:$I,MATCHUP!O$1,SWISSW!$J:$J,MATCHUP!$A30)-COUNTIFS(SWISSW!$I:$I,MATCHUP!O$1,SWISSW!$J:$J,MATCHUP!$A30,SWISSW!$F:$F,"Draw")),"-")</f>
        <v>-</v>
      </c>
      <c r="P30" s="5" t="str">
        <f ca="1">IFERROR((COUNTIFS(SWISSW!$I:$I,MATCHUP!$A30,SWISSW!$J:$J,MATCHUP!P$1,SWISSW!$F:$F,"Won")+COUNTIFS(SWISSW!$I:$I,MATCHUP!P$1,SWISSW!$J:$J,MATCHUP!$A30,SWISSW!$F:$F,"Lost"))/(COUNTIFS(SWISSW!$I:$I,MATCHUP!$A30,SWISSW!$J:$J,MATCHUP!P$1)-COUNTIFS(SWISSW!$I:$I,MATCHUP!$A30,SWISSW!$J:$J,MATCHUP!P$1,SWISSW!$F:$F,"Draw")+COUNTIFS(SWISSW!$I:$I,MATCHUP!P$1,SWISSW!$J:$J,MATCHUP!$A30)-COUNTIFS(SWISSW!$I:$I,MATCHUP!P$1,SWISSW!$J:$J,MATCHUP!$A30,SWISSW!$F:$F,"Draw")),"-")</f>
        <v>-</v>
      </c>
      <c r="Q30" s="5" t="str">
        <f ca="1">IFERROR((COUNTIFS(SWISSW!$I:$I,MATCHUP!$A30,SWISSW!$J:$J,MATCHUP!Q$1,SWISSW!$F:$F,"Won")+COUNTIFS(SWISSW!$I:$I,MATCHUP!Q$1,SWISSW!$J:$J,MATCHUP!$A30,SWISSW!$F:$F,"Lost"))/(COUNTIFS(SWISSW!$I:$I,MATCHUP!$A30,SWISSW!$J:$J,MATCHUP!Q$1)-COUNTIFS(SWISSW!$I:$I,MATCHUP!$A30,SWISSW!$J:$J,MATCHUP!Q$1,SWISSW!$F:$F,"Draw")+COUNTIFS(SWISSW!$I:$I,MATCHUP!Q$1,SWISSW!$J:$J,MATCHUP!$A30)-COUNTIFS(SWISSW!$I:$I,MATCHUP!Q$1,SWISSW!$J:$J,MATCHUP!$A30,SWISSW!$F:$F,"Draw")),"-")</f>
        <v>-</v>
      </c>
      <c r="R30" s="5">
        <f ca="1">IFERROR((COUNTIFS(SWISSW!$I:$I,MATCHUP!$A30,SWISSW!$J:$J,MATCHUP!R$1,SWISSW!$F:$F,"Won")+COUNTIFS(SWISSW!$I:$I,MATCHUP!R$1,SWISSW!$J:$J,MATCHUP!$A30,SWISSW!$F:$F,"Lost"))/(COUNTIFS(SWISSW!$I:$I,MATCHUP!$A30,SWISSW!$J:$J,MATCHUP!R$1)-COUNTIFS(SWISSW!$I:$I,MATCHUP!$A30,SWISSW!$J:$J,MATCHUP!R$1,SWISSW!$F:$F,"Draw")+COUNTIFS(SWISSW!$I:$I,MATCHUP!R$1,SWISSW!$J:$J,MATCHUP!$A30)-COUNTIFS(SWISSW!$I:$I,MATCHUP!R$1,SWISSW!$J:$J,MATCHUP!$A30,SWISSW!$F:$F,"Draw")),"-")</f>
        <v>1</v>
      </c>
      <c r="S30" s="5" t="str">
        <f ca="1">IFERROR((COUNTIFS(SWISSW!$I:$I,MATCHUP!$A30,SWISSW!$J:$J,MATCHUP!S$1,SWISSW!$F:$F,"Won")+COUNTIFS(SWISSW!$I:$I,MATCHUP!S$1,SWISSW!$J:$J,MATCHUP!$A30,SWISSW!$F:$F,"Lost"))/(COUNTIFS(SWISSW!$I:$I,MATCHUP!$A30,SWISSW!$J:$J,MATCHUP!S$1)-COUNTIFS(SWISSW!$I:$I,MATCHUP!$A30,SWISSW!$J:$J,MATCHUP!S$1,SWISSW!$F:$F,"Draw")+COUNTIFS(SWISSW!$I:$I,MATCHUP!S$1,SWISSW!$J:$J,MATCHUP!$A30)-COUNTIFS(SWISSW!$I:$I,MATCHUP!S$1,SWISSW!$J:$J,MATCHUP!$A30,SWISSW!$F:$F,"Draw")),"-")</f>
        <v>-</v>
      </c>
      <c r="T30" s="5" t="str">
        <f ca="1">IFERROR((COUNTIFS(SWISSW!$I:$I,MATCHUP!$A30,SWISSW!$J:$J,MATCHUP!T$1,SWISSW!$F:$F,"Won")+COUNTIFS(SWISSW!$I:$I,MATCHUP!T$1,SWISSW!$J:$J,MATCHUP!$A30,SWISSW!$F:$F,"Lost"))/(COUNTIFS(SWISSW!$I:$I,MATCHUP!$A30,SWISSW!$J:$J,MATCHUP!T$1)-COUNTIFS(SWISSW!$I:$I,MATCHUP!$A30,SWISSW!$J:$J,MATCHUP!T$1,SWISSW!$F:$F,"Draw")+COUNTIFS(SWISSW!$I:$I,MATCHUP!T$1,SWISSW!$J:$J,MATCHUP!$A30)-COUNTIFS(SWISSW!$I:$I,MATCHUP!T$1,SWISSW!$J:$J,MATCHUP!$A30,SWISSW!$F:$F,"Draw")),"-")</f>
        <v>-</v>
      </c>
      <c r="U30" s="5">
        <f ca="1">IFERROR((COUNTIFS(SWISSW!$I:$I,MATCHUP!$A30,SWISSW!$J:$J,MATCHUP!U$1,SWISSW!$F:$F,"Won")+COUNTIFS(SWISSW!$I:$I,MATCHUP!U$1,SWISSW!$J:$J,MATCHUP!$A30,SWISSW!$F:$F,"Lost"))/(COUNTIFS(SWISSW!$I:$I,MATCHUP!$A30,SWISSW!$J:$J,MATCHUP!U$1)-COUNTIFS(SWISSW!$I:$I,MATCHUP!$A30,SWISSW!$J:$J,MATCHUP!U$1,SWISSW!$F:$F,"Draw")+COUNTIFS(SWISSW!$I:$I,MATCHUP!U$1,SWISSW!$J:$J,MATCHUP!$A30)-COUNTIFS(SWISSW!$I:$I,MATCHUP!U$1,SWISSW!$J:$J,MATCHUP!$A30,SWISSW!$F:$F,"Draw")),"-")</f>
        <v>1</v>
      </c>
      <c r="V30" s="5" t="str">
        <f ca="1">IFERROR((COUNTIFS(SWISSW!$I:$I,MATCHUP!$A30,SWISSW!$J:$J,MATCHUP!V$1,SWISSW!$F:$F,"Won")+COUNTIFS(SWISSW!$I:$I,MATCHUP!V$1,SWISSW!$J:$J,MATCHUP!$A30,SWISSW!$F:$F,"Lost"))/(COUNTIFS(SWISSW!$I:$I,MATCHUP!$A30,SWISSW!$J:$J,MATCHUP!V$1)-COUNTIFS(SWISSW!$I:$I,MATCHUP!$A30,SWISSW!$J:$J,MATCHUP!V$1,SWISSW!$F:$F,"Draw")+COUNTIFS(SWISSW!$I:$I,MATCHUP!V$1,SWISSW!$J:$J,MATCHUP!$A30)-COUNTIFS(SWISSW!$I:$I,MATCHUP!V$1,SWISSW!$J:$J,MATCHUP!$A30,SWISSW!$F:$F,"Draw")),"-")</f>
        <v>-</v>
      </c>
      <c r="W30" s="5" t="str">
        <f ca="1">IFERROR((COUNTIFS(SWISSW!$I:$I,MATCHUP!$A30,SWISSW!$J:$J,MATCHUP!W$1,SWISSW!$F:$F,"Won")+COUNTIFS(SWISSW!$I:$I,MATCHUP!W$1,SWISSW!$J:$J,MATCHUP!$A30,SWISSW!$F:$F,"Lost"))/(COUNTIFS(SWISSW!$I:$I,MATCHUP!$A30,SWISSW!$J:$J,MATCHUP!W$1)-COUNTIFS(SWISSW!$I:$I,MATCHUP!$A30,SWISSW!$J:$J,MATCHUP!W$1,SWISSW!$F:$F,"Draw")+COUNTIFS(SWISSW!$I:$I,MATCHUP!W$1,SWISSW!$J:$J,MATCHUP!$A30)-COUNTIFS(SWISSW!$I:$I,MATCHUP!W$1,SWISSW!$J:$J,MATCHUP!$A30,SWISSW!$F:$F,"Draw")),"-")</f>
        <v>-</v>
      </c>
      <c r="X30" s="5" t="str">
        <f ca="1">IFERROR((COUNTIFS(SWISSW!$I:$I,MATCHUP!$A30,SWISSW!$J:$J,MATCHUP!X$1,SWISSW!$F:$F,"Won")+COUNTIFS(SWISSW!$I:$I,MATCHUP!X$1,SWISSW!$J:$J,MATCHUP!$A30,SWISSW!$F:$F,"Lost"))/(COUNTIFS(SWISSW!$I:$I,MATCHUP!$A30,SWISSW!$J:$J,MATCHUP!X$1)-COUNTIFS(SWISSW!$I:$I,MATCHUP!$A30,SWISSW!$J:$J,MATCHUP!X$1,SWISSW!$F:$F,"Draw")+COUNTIFS(SWISSW!$I:$I,MATCHUP!X$1,SWISSW!$J:$J,MATCHUP!$A30)-COUNTIFS(SWISSW!$I:$I,MATCHUP!X$1,SWISSW!$J:$J,MATCHUP!$A30,SWISSW!$F:$F,"Draw")),"-")</f>
        <v>-</v>
      </c>
      <c r="Y30" s="5" t="str">
        <f ca="1">IFERROR((COUNTIFS(SWISSW!$I:$I,MATCHUP!$A30,SWISSW!$J:$J,MATCHUP!Y$1,SWISSW!$F:$F,"Won")+COUNTIFS(SWISSW!$I:$I,MATCHUP!Y$1,SWISSW!$J:$J,MATCHUP!$A30,SWISSW!$F:$F,"Lost"))/(COUNTIFS(SWISSW!$I:$I,MATCHUP!$A30,SWISSW!$J:$J,MATCHUP!Y$1)-COUNTIFS(SWISSW!$I:$I,MATCHUP!$A30,SWISSW!$J:$J,MATCHUP!Y$1,SWISSW!$F:$F,"Draw")+COUNTIFS(SWISSW!$I:$I,MATCHUP!Y$1,SWISSW!$J:$J,MATCHUP!$A30)-COUNTIFS(SWISSW!$I:$I,MATCHUP!Y$1,SWISSW!$J:$J,MATCHUP!$A30,SWISSW!$F:$F,"Draw")),"-")</f>
        <v>-</v>
      </c>
      <c r="Z30" s="5" t="str">
        <f ca="1">IFERROR((COUNTIFS(SWISSW!$I:$I,MATCHUP!$A30,SWISSW!$J:$J,MATCHUP!Z$1,SWISSW!$F:$F,"Won")+COUNTIFS(SWISSW!$I:$I,MATCHUP!Z$1,SWISSW!$J:$J,MATCHUP!$A30,SWISSW!$F:$F,"Lost"))/(COUNTIFS(SWISSW!$I:$I,MATCHUP!$A30,SWISSW!$J:$J,MATCHUP!Z$1)-COUNTIFS(SWISSW!$I:$I,MATCHUP!$A30,SWISSW!$J:$J,MATCHUP!Z$1,SWISSW!$F:$F,"Draw")+COUNTIFS(SWISSW!$I:$I,MATCHUP!Z$1,SWISSW!$J:$J,MATCHUP!$A30)-COUNTIFS(SWISSW!$I:$I,MATCHUP!Z$1,SWISSW!$J:$J,MATCHUP!$A30,SWISSW!$F:$F,"Draw")),"-")</f>
        <v>-</v>
      </c>
      <c r="AA30" s="5" t="str">
        <f ca="1">IFERROR((COUNTIFS(SWISSW!$I:$I,MATCHUP!$A30,SWISSW!$J:$J,MATCHUP!AA$1,SWISSW!$F:$F,"Won")+COUNTIFS(SWISSW!$I:$I,MATCHUP!AA$1,SWISSW!$J:$J,MATCHUP!$A30,SWISSW!$F:$F,"Lost"))/(COUNTIFS(SWISSW!$I:$I,MATCHUP!$A30,SWISSW!$J:$J,MATCHUP!AA$1)-COUNTIFS(SWISSW!$I:$I,MATCHUP!$A30,SWISSW!$J:$J,MATCHUP!AA$1,SWISSW!$F:$F,"Draw")+COUNTIFS(SWISSW!$I:$I,MATCHUP!AA$1,SWISSW!$J:$J,MATCHUP!$A30)-COUNTIFS(SWISSW!$I:$I,MATCHUP!AA$1,SWISSW!$J:$J,MATCHUP!$A30,SWISSW!$F:$F,"Draw")),"-")</f>
        <v>-</v>
      </c>
      <c r="AB30" s="5" t="str">
        <f ca="1">IFERROR((COUNTIFS(SWISSW!$I:$I,MATCHUP!$A30,SWISSW!$J:$J,MATCHUP!AB$1,SWISSW!$F:$F,"Won")+COUNTIFS(SWISSW!$I:$I,MATCHUP!AB$1,SWISSW!$J:$J,MATCHUP!$A30,SWISSW!$F:$F,"Lost"))/(COUNTIFS(SWISSW!$I:$I,MATCHUP!$A30,SWISSW!$J:$J,MATCHUP!AB$1)-COUNTIFS(SWISSW!$I:$I,MATCHUP!$A30,SWISSW!$J:$J,MATCHUP!AB$1,SWISSW!$F:$F,"Draw")+COUNTIFS(SWISSW!$I:$I,MATCHUP!AB$1,SWISSW!$J:$J,MATCHUP!$A30)-COUNTIFS(SWISSW!$I:$I,MATCHUP!AB$1,SWISSW!$J:$J,MATCHUP!$A30,SWISSW!$F:$F,"Draw")),"-")</f>
        <v>-</v>
      </c>
      <c r="AC30" s="5" t="str">
        <f ca="1">IFERROR((COUNTIFS(SWISSW!$I:$I,MATCHUP!$A30,SWISSW!$J:$J,MATCHUP!AC$1,SWISSW!$F:$F,"Won")+COUNTIFS(SWISSW!$I:$I,MATCHUP!AC$1,SWISSW!$J:$J,MATCHUP!$A30,SWISSW!$F:$F,"Lost"))/(COUNTIFS(SWISSW!$I:$I,MATCHUP!$A30,SWISSW!$J:$J,MATCHUP!AC$1)-COUNTIFS(SWISSW!$I:$I,MATCHUP!$A30,SWISSW!$J:$J,MATCHUP!AC$1,SWISSW!$F:$F,"Draw")+COUNTIFS(SWISSW!$I:$I,MATCHUP!AC$1,SWISSW!$J:$J,MATCHUP!$A30)-COUNTIFS(SWISSW!$I:$I,MATCHUP!AC$1,SWISSW!$J:$J,MATCHUP!$A30,SWISSW!$F:$F,"Draw")),"-")</f>
        <v>-</v>
      </c>
      <c r="AD30" s="5" t="str">
        <f ca="1">IFERROR((COUNTIFS(SWISSW!$I:$I,MATCHUP!$A30,SWISSW!$J:$J,MATCHUP!AD$1,SWISSW!$F:$F,"Won")+COUNTIFS(SWISSW!$I:$I,MATCHUP!AD$1,SWISSW!$J:$J,MATCHUP!$A30,SWISSW!$F:$F,"Lost"))/(COUNTIFS(SWISSW!$I:$I,MATCHUP!$A30,SWISSW!$J:$J,MATCHUP!AD$1)-COUNTIFS(SWISSW!$I:$I,MATCHUP!$A30,SWISSW!$J:$J,MATCHUP!AD$1,SWISSW!$F:$F,"Draw")+COUNTIFS(SWISSW!$I:$I,MATCHUP!AD$1,SWISSW!$J:$J,MATCHUP!$A30)-COUNTIFS(SWISSW!$I:$I,MATCHUP!AD$1,SWISSW!$J:$J,MATCHUP!$A30,SWISSW!$F:$F,"Draw")),"-")</f>
        <v>-</v>
      </c>
      <c r="AE30" s="5">
        <f ca="1">IFERROR((COUNTIFS(SWISSW!$I:$I,MATCHUP!$A30,SWISSW!$J:$J,MATCHUP!AE$1,SWISSW!$F:$F,"Won")+COUNTIFS(SWISSW!$I:$I,MATCHUP!AE$1,SWISSW!$J:$J,MATCHUP!$A30,SWISSW!$F:$F,"Lost"))/(COUNTIFS(SWISSW!$I:$I,MATCHUP!$A30,SWISSW!$J:$J,MATCHUP!AE$1)-COUNTIFS(SWISSW!$I:$I,MATCHUP!$A30,SWISSW!$J:$J,MATCHUP!AE$1,SWISSW!$F:$F,"Draw")+COUNTIFS(SWISSW!$I:$I,MATCHUP!AE$1,SWISSW!$J:$J,MATCHUP!$A30)-COUNTIFS(SWISSW!$I:$I,MATCHUP!AE$1,SWISSW!$J:$J,MATCHUP!$A30,SWISSW!$F:$F,"Draw")),"-")</f>
        <v>0</v>
      </c>
      <c r="AF30" s="5" t="str">
        <f ca="1">IFERROR((COUNTIFS(SWISSW!$I:$I,MATCHUP!$A30,SWISSW!$J:$J,MATCHUP!AF$1,SWISSW!$F:$F,"Won")+COUNTIFS(SWISSW!$I:$I,MATCHUP!AF$1,SWISSW!$J:$J,MATCHUP!$A30,SWISSW!$F:$F,"Lost"))/(COUNTIFS(SWISSW!$I:$I,MATCHUP!$A30,SWISSW!$J:$J,MATCHUP!AF$1)-COUNTIFS(SWISSW!$I:$I,MATCHUP!$A30,SWISSW!$J:$J,MATCHUP!AF$1,SWISSW!$F:$F,"Draw")+COUNTIFS(SWISSW!$I:$I,MATCHUP!AF$1,SWISSW!$J:$J,MATCHUP!$A30)-COUNTIFS(SWISSW!$I:$I,MATCHUP!AF$1,SWISSW!$J:$J,MATCHUP!$A30,SWISSW!$F:$F,"Draw")),"-")</f>
        <v>-</v>
      </c>
      <c r="AG30" s="5" t="str">
        <f ca="1">IFERROR((COUNTIFS(SWISSW!$I:$I,MATCHUP!$A30,SWISSW!$J:$J,MATCHUP!AG$1,SWISSW!$F:$F,"Won")+COUNTIFS(SWISSW!$I:$I,MATCHUP!AG$1,SWISSW!$J:$J,MATCHUP!$A30,SWISSW!$F:$F,"Lost"))/(COUNTIFS(SWISSW!$I:$I,MATCHUP!$A30,SWISSW!$J:$J,MATCHUP!AG$1)-COUNTIFS(SWISSW!$I:$I,MATCHUP!$A30,SWISSW!$J:$J,MATCHUP!AG$1,SWISSW!$F:$F,"Draw")+COUNTIFS(SWISSW!$I:$I,MATCHUP!AG$1,SWISSW!$J:$J,MATCHUP!$A30)-COUNTIFS(SWISSW!$I:$I,MATCHUP!AG$1,SWISSW!$J:$J,MATCHUP!$A30,SWISSW!$F:$F,"Draw")),"-")</f>
        <v>-</v>
      </c>
      <c r="AH30" s="5" t="str">
        <f ca="1">IFERROR((COUNTIFS(SWISSW!$I:$I,MATCHUP!$A30,SWISSW!$J:$J,MATCHUP!AH$1,SWISSW!$F:$F,"Won")+COUNTIFS(SWISSW!$I:$I,MATCHUP!AH$1,SWISSW!$J:$J,MATCHUP!$A30,SWISSW!$F:$F,"Lost"))/(COUNTIFS(SWISSW!$I:$I,MATCHUP!$A30,SWISSW!$J:$J,MATCHUP!AH$1)-COUNTIFS(SWISSW!$I:$I,MATCHUP!$A30,SWISSW!$J:$J,MATCHUP!AH$1,SWISSW!$F:$F,"Draw")+COUNTIFS(SWISSW!$I:$I,MATCHUP!AH$1,SWISSW!$J:$J,MATCHUP!$A30)-COUNTIFS(SWISSW!$I:$I,MATCHUP!AH$1,SWISSW!$J:$J,MATCHUP!$A30,SWISSW!$F:$F,"Draw")),"-")</f>
        <v>-</v>
      </c>
      <c r="AI30" s="5" t="str">
        <f ca="1">IFERROR((COUNTIFS(SWISSW!$I:$I,MATCHUP!$A30,SWISSW!$J:$J,MATCHUP!AI$1,SWISSW!$F:$F,"Won")+COUNTIFS(SWISSW!$I:$I,MATCHUP!AI$1,SWISSW!$J:$J,MATCHUP!$A30,SWISSW!$F:$F,"Lost"))/(COUNTIFS(SWISSW!$I:$I,MATCHUP!$A30,SWISSW!$J:$J,MATCHUP!AI$1)-COUNTIFS(SWISSW!$I:$I,MATCHUP!$A30,SWISSW!$J:$J,MATCHUP!AI$1,SWISSW!$F:$F,"Draw")+COUNTIFS(SWISSW!$I:$I,MATCHUP!AI$1,SWISSW!$J:$J,MATCHUP!$A30)-COUNTIFS(SWISSW!$I:$I,MATCHUP!AI$1,SWISSW!$J:$J,MATCHUP!$A30,SWISSW!$F:$F,"Draw")),"-")</f>
        <v>-</v>
      </c>
      <c r="AJ30" s="5" t="str">
        <f ca="1">IFERROR((COUNTIFS(SWISSW!$I:$I,MATCHUP!$A30,SWISSW!$J:$J,MATCHUP!AJ$1,SWISSW!$F:$F,"Won")+COUNTIFS(SWISSW!$I:$I,MATCHUP!AJ$1,SWISSW!$J:$J,MATCHUP!$A30,SWISSW!$F:$F,"Lost"))/(COUNTIFS(SWISSW!$I:$I,MATCHUP!$A30,SWISSW!$J:$J,MATCHUP!AJ$1)-COUNTIFS(SWISSW!$I:$I,MATCHUP!$A30,SWISSW!$J:$J,MATCHUP!AJ$1,SWISSW!$F:$F,"Draw")+COUNTIFS(SWISSW!$I:$I,MATCHUP!AJ$1,SWISSW!$J:$J,MATCHUP!$A30)-COUNTIFS(SWISSW!$I:$I,MATCHUP!AJ$1,SWISSW!$J:$J,MATCHUP!$A30,SWISSW!$F:$F,"Draw")),"-")</f>
        <v>-</v>
      </c>
      <c r="AK30" s="5" t="str">
        <f ca="1">IFERROR((COUNTIFS(SWISSW!$I:$I,MATCHUP!$A30,SWISSW!$J:$J,MATCHUP!AK$1,SWISSW!$F:$F,"Won")+COUNTIFS(SWISSW!$I:$I,MATCHUP!AK$1,SWISSW!$J:$J,MATCHUP!$A30,SWISSW!$F:$F,"Lost"))/(COUNTIFS(SWISSW!$I:$I,MATCHUP!$A30,SWISSW!$J:$J,MATCHUP!AK$1)-COUNTIFS(SWISSW!$I:$I,MATCHUP!$A30,SWISSW!$J:$J,MATCHUP!AK$1,SWISSW!$F:$F,"Draw")+COUNTIFS(SWISSW!$I:$I,MATCHUP!AK$1,SWISSW!$J:$J,MATCHUP!$A30)-COUNTIFS(SWISSW!$I:$I,MATCHUP!AK$1,SWISSW!$J:$J,MATCHUP!$A30,SWISSW!$F:$F,"Draw")),"-")</f>
        <v>-</v>
      </c>
      <c r="AL30" s="5" t="str">
        <f ca="1">IFERROR((COUNTIFS(SWISSW!$I:$I,MATCHUP!$A30,SWISSW!$J:$J,MATCHUP!AL$1,SWISSW!$F:$F,"Won")+COUNTIFS(SWISSW!$I:$I,MATCHUP!AL$1,SWISSW!$J:$J,MATCHUP!$A30,SWISSW!$F:$F,"Lost"))/(COUNTIFS(SWISSW!$I:$I,MATCHUP!$A30,SWISSW!$J:$J,MATCHUP!AL$1)-COUNTIFS(SWISSW!$I:$I,MATCHUP!$A30,SWISSW!$J:$J,MATCHUP!AL$1,SWISSW!$F:$F,"Draw")+COUNTIFS(SWISSW!$I:$I,MATCHUP!AL$1,SWISSW!$J:$J,MATCHUP!$A30)-COUNTIFS(SWISSW!$I:$I,MATCHUP!AL$1,SWISSW!$J:$J,MATCHUP!$A30,SWISSW!$F:$F,"Draw")),"-")</f>
        <v>-</v>
      </c>
      <c r="AM30" s="5" t="str">
        <f ca="1">IFERROR((COUNTIFS(SWISSW!$I:$I,MATCHUP!$A30,SWISSW!$J:$J,MATCHUP!AM$1,SWISSW!$F:$F,"Won")+COUNTIFS(SWISSW!$I:$I,MATCHUP!AM$1,SWISSW!$J:$J,MATCHUP!$A30,SWISSW!$F:$F,"Lost"))/(COUNTIFS(SWISSW!$I:$I,MATCHUP!$A30,SWISSW!$J:$J,MATCHUP!AM$1)-COUNTIFS(SWISSW!$I:$I,MATCHUP!$A30,SWISSW!$J:$J,MATCHUP!AM$1,SWISSW!$F:$F,"Draw")+COUNTIFS(SWISSW!$I:$I,MATCHUP!AM$1,SWISSW!$J:$J,MATCHUP!$A30)-COUNTIFS(SWISSW!$I:$I,MATCHUP!AM$1,SWISSW!$J:$J,MATCHUP!$A30,SWISSW!$F:$F,"Draw")),"-")</f>
        <v>-</v>
      </c>
      <c r="AN30" s="5" t="str">
        <f ca="1">IFERROR((COUNTIFS(SWISSW!$I:$I,MATCHUP!$A30,SWISSW!$J:$J,MATCHUP!AN$1,SWISSW!$F:$F,"Won")+COUNTIFS(SWISSW!$I:$I,MATCHUP!AN$1,SWISSW!$J:$J,MATCHUP!$A30,SWISSW!$F:$F,"Lost"))/(COUNTIFS(SWISSW!$I:$I,MATCHUP!$A30,SWISSW!$J:$J,MATCHUP!AN$1)-COUNTIFS(SWISSW!$I:$I,MATCHUP!$A30,SWISSW!$J:$J,MATCHUP!AN$1,SWISSW!$F:$F,"Draw")+COUNTIFS(SWISSW!$I:$I,MATCHUP!AN$1,SWISSW!$J:$J,MATCHUP!$A30)-COUNTIFS(SWISSW!$I:$I,MATCHUP!AN$1,SWISSW!$J:$J,MATCHUP!$A30,SWISSW!$F:$F,"Draw")),"-")</f>
        <v>-</v>
      </c>
      <c r="AO30" s="5" t="str">
        <f ca="1">IFERROR((COUNTIFS(SWISSW!$I:$I,MATCHUP!$A30,SWISSW!$J:$J,MATCHUP!AO$1,SWISSW!$F:$F,"Won")+COUNTIFS(SWISSW!$I:$I,MATCHUP!AO$1,SWISSW!$J:$J,MATCHUP!$A30,SWISSW!$F:$F,"Lost"))/(COUNTIFS(SWISSW!$I:$I,MATCHUP!$A30,SWISSW!$J:$J,MATCHUP!AO$1)-COUNTIFS(SWISSW!$I:$I,MATCHUP!$A30,SWISSW!$J:$J,MATCHUP!AO$1,SWISSW!$F:$F,"Draw")+COUNTIFS(SWISSW!$I:$I,MATCHUP!AO$1,SWISSW!$J:$J,MATCHUP!$A30)-COUNTIFS(SWISSW!$I:$I,MATCHUP!AO$1,SWISSW!$J:$J,MATCHUP!$A30,SWISSW!$F:$F,"Draw")),"-")</f>
        <v>-</v>
      </c>
      <c r="AP30" s="5" t="str">
        <f ca="1">IFERROR((COUNTIFS(SWISSW!$I:$I,MATCHUP!$A30,SWISSW!$J:$J,MATCHUP!AP$1,SWISSW!$F:$F,"Won")+COUNTIFS(SWISSW!$I:$I,MATCHUP!AP$1,SWISSW!$J:$J,MATCHUP!$A30,SWISSW!$F:$F,"Lost"))/(COUNTIFS(SWISSW!$I:$I,MATCHUP!$A30,SWISSW!$J:$J,MATCHUP!AP$1)-COUNTIFS(SWISSW!$I:$I,MATCHUP!$A30,SWISSW!$J:$J,MATCHUP!AP$1,SWISSW!$F:$F,"Draw")+COUNTIFS(SWISSW!$I:$I,MATCHUP!AP$1,SWISSW!$J:$J,MATCHUP!$A30)-COUNTIFS(SWISSW!$I:$I,MATCHUP!AP$1,SWISSW!$J:$J,MATCHUP!$A30,SWISSW!$F:$F,"Draw")),"-")</f>
        <v>-</v>
      </c>
      <c r="AQ30" s="5" t="str">
        <f ca="1">IFERROR((COUNTIFS(SWISSW!$I:$I,MATCHUP!$A30,SWISSW!$J:$J,MATCHUP!AQ$1,SWISSW!$F:$F,"Won")+COUNTIFS(SWISSW!$I:$I,MATCHUP!AQ$1,SWISSW!$J:$J,MATCHUP!$A30,SWISSW!$F:$F,"Lost"))/(COUNTIFS(SWISSW!$I:$I,MATCHUP!$A30,SWISSW!$J:$J,MATCHUP!AQ$1)-COUNTIFS(SWISSW!$I:$I,MATCHUP!$A30,SWISSW!$J:$J,MATCHUP!AQ$1,SWISSW!$F:$F,"Draw")+COUNTIFS(SWISSW!$I:$I,MATCHUP!AQ$1,SWISSW!$J:$J,MATCHUP!$A30)-COUNTIFS(SWISSW!$I:$I,MATCHUP!AQ$1,SWISSW!$J:$J,MATCHUP!$A30,SWISSW!$F:$F,"Draw")),"-")</f>
        <v>-</v>
      </c>
      <c r="AR30" s="5" t="str">
        <f ca="1">IFERROR((COUNTIFS(SWISSW!$I:$I,MATCHUP!$A30,SWISSW!$J:$J,MATCHUP!AR$1,SWISSW!$F:$F,"Won")+COUNTIFS(SWISSW!$I:$I,MATCHUP!AR$1,SWISSW!$J:$J,MATCHUP!$A30,SWISSW!$F:$F,"Lost"))/(COUNTIFS(SWISSW!$I:$I,MATCHUP!$A30,SWISSW!$J:$J,MATCHUP!AR$1)-COUNTIFS(SWISSW!$I:$I,MATCHUP!$A30,SWISSW!$J:$J,MATCHUP!AR$1,SWISSW!$F:$F,"Draw")+COUNTIFS(SWISSW!$I:$I,MATCHUP!AR$1,SWISSW!$J:$J,MATCHUP!$A30)-COUNTIFS(SWISSW!$I:$I,MATCHUP!AR$1,SWISSW!$J:$J,MATCHUP!$A30,SWISSW!$F:$F,"Draw")),"-")</f>
        <v>-</v>
      </c>
      <c r="AS30" s="5" t="str">
        <f ca="1">IFERROR((COUNTIFS(SWISSW!$I:$I,MATCHUP!$A30,SWISSW!$J:$J,MATCHUP!AS$1,SWISSW!$F:$F,"Won")+COUNTIFS(SWISSW!$I:$I,MATCHUP!AS$1,SWISSW!$J:$J,MATCHUP!$A30,SWISSW!$F:$F,"Lost"))/(COUNTIFS(SWISSW!$I:$I,MATCHUP!$A30,SWISSW!$J:$J,MATCHUP!AS$1)-COUNTIFS(SWISSW!$I:$I,MATCHUP!$A30,SWISSW!$J:$J,MATCHUP!AS$1,SWISSW!$F:$F,"Draw")+COUNTIFS(SWISSW!$I:$I,MATCHUP!AS$1,SWISSW!$J:$J,MATCHUP!$A30)-COUNTIFS(SWISSW!$I:$I,MATCHUP!AS$1,SWISSW!$J:$J,MATCHUP!$A30,SWISSW!$F:$F,"Draw")),"-")</f>
        <v>-</v>
      </c>
      <c r="AT30" s="5">
        <f ca="1">IFERROR((COUNTIFS(SWISSW!$I:$I,MATCHUP!$A30,SWISSW!$J:$J,MATCHUP!AT$1,SWISSW!$F:$F,"Won")+COUNTIFS(SWISSW!$I:$I,MATCHUP!AT$1,SWISSW!$J:$J,MATCHUP!$A30,SWISSW!$F:$F,"Lost"))/(COUNTIFS(SWISSW!$I:$I,MATCHUP!$A30,SWISSW!$J:$J,MATCHUP!AT$1)-COUNTIFS(SWISSW!$I:$I,MATCHUP!$A30,SWISSW!$J:$J,MATCHUP!AT$1,SWISSW!$F:$F,"Draw")+COUNTIFS(SWISSW!$I:$I,MATCHUP!AT$1,SWISSW!$J:$J,MATCHUP!$A30)-COUNTIFS(SWISSW!$I:$I,MATCHUP!AT$1,SWISSW!$J:$J,MATCHUP!$A30,SWISSW!$F:$F,"Draw")),"-")</f>
        <v>0</v>
      </c>
      <c r="AU30" s="5" t="str">
        <f ca="1">IFERROR((COUNTIFS(SWISSW!$I:$I,MATCHUP!$A30,SWISSW!$J:$J,MATCHUP!AU$1,SWISSW!$F:$F,"Won")+COUNTIFS(SWISSW!$I:$I,MATCHUP!AU$1,SWISSW!$J:$J,MATCHUP!$A30,SWISSW!$F:$F,"Lost"))/(COUNTIFS(SWISSW!$I:$I,MATCHUP!$A30,SWISSW!$J:$J,MATCHUP!AU$1)-COUNTIFS(SWISSW!$I:$I,MATCHUP!$A30,SWISSW!$J:$J,MATCHUP!AU$1,SWISSW!$F:$F,"Draw")+COUNTIFS(SWISSW!$I:$I,MATCHUP!AU$1,SWISSW!$J:$J,MATCHUP!$A30)-COUNTIFS(SWISSW!$I:$I,MATCHUP!AU$1,SWISSW!$J:$J,MATCHUP!$A30,SWISSW!$F:$F,"Draw")),"-")</f>
        <v>-</v>
      </c>
      <c r="AV30" s="5" t="str">
        <f ca="1">IFERROR((COUNTIFS(SWISSW!$I:$I,MATCHUP!$A30,SWISSW!$J:$J,MATCHUP!AV$1,SWISSW!$F:$F,"Won")+COUNTIFS(SWISSW!$I:$I,MATCHUP!AV$1,SWISSW!$J:$J,MATCHUP!$A30,SWISSW!$F:$F,"Lost"))/(COUNTIFS(SWISSW!$I:$I,MATCHUP!$A30,SWISSW!$J:$J,MATCHUP!AV$1)-COUNTIFS(SWISSW!$I:$I,MATCHUP!$A30,SWISSW!$J:$J,MATCHUP!AV$1,SWISSW!$F:$F,"Draw")+COUNTIFS(SWISSW!$I:$I,MATCHUP!AV$1,SWISSW!$J:$J,MATCHUP!$A30)-COUNTIFS(SWISSW!$I:$I,MATCHUP!AV$1,SWISSW!$J:$J,MATCHUP!$A30,SWISSW!$F:$F,"Draw")),"-")</f>
        <v>-</v>
      </c>
      <c r="AW30" s="5" t="str">
        <f ca="1">IFERROR((COUNTIFS(SWISSW!$I:$I,MATCHUP!$A30,SWISSW!$J:$J,MATCHUP!AW$1,SWISSW!$F:$F,"Won")+COUNTIFS(SWISSW!$I:$I,MATCHUP!AW$1,SWISSW!$J:$J,MATCHUP!$A30,SWISSW!$F:$F,"Lost"))/(COUNTIFS(SWISSW!$I:$I,MATCHUP!$A30,SWISSW!$J:$J,MATCHUP!AW$1)-COUNTIFS(SWISSW!$I:$I,MATCHUP!$A30,SWISSW!$J:$J,MATCHUP!AW$1,SWISSW!$F:$F,"Draw")+COUNTIFS(SWISSW!$I:$I,MATCHUP!AW$1,SWISSW!$J:$J,MATCHUP!$A30)-COUNTIFS(SWISSW!$I:$I,MATCHUP!AW$1,SWISSW!$J:$J,MATCHUP!$A30,SWISSW!$F:$F,"Draw")),"-")</f>
        <v>-</v>
      </c>
      <c r="AX30" s="5" t="str">
        <f ca="1">IFERROR((COUNTIFS(SWISSW!$I:$I,MATCHUP!$A30,SWISSW!$J:$J,MATCHUP!AX$1,SWISSW!$F:$F,"Won")+COUNTIFS(SWISSW!$I:$I,MATCHUP!AX$1,SWISSW!$J:$J,MATCHUP!$A30,SWISSW!$F:$F,"Lost"))/(COUNTIFS(SWISSW!$I:$I,MATCHUP!$A30,SWISSW!$J:$J,MATCHUP!AX$1)-COUNTIFS(SWISSW!$I:$I,MATCHUP!$A30,SWISSW!$J:$J,MATCHUP!AX$1,SWISSW!$F:$F,"Draw")+COUNTIFS(SWISSW!$I:$I,MATCHUP!AX$1,SWISSW!$J:$J,MATCHUP!$A30)-COUNTIFS(SWISSW!$I:$I,MATCHUP!AX$1,SWISSW!$J:$J,MATCHUP!$A30,SWISSW!$F:$F,"Draw")),"-")</f>
        <v>-</v>
      </c>
      <c r="AY30" s="5">
        <f ca="1">IFERROR((COUNTIFS(SWISSW!$I:$I,MATCHUP!$A30,SWISSW!$J:$J,MATCHUP!AY$1,SWISSW!$F:$F,"Won")+COUNTIFS(SWISSW!$I:$I,MATCHUP!AY$1,SWISSW!$J:$J,MATCHUP!$A30,SWISSW!$F:$F,"Lost"))/(COUNTIFS(SWISSW!$I:$I,MATCHUP!$A30,SWISSW!$J:$J,MATCHUP!AY$1)-COUNTIFS(SWISSW!$I:$I,MATCHUP!$A30,SWISSW!$J:$J,MATCHUP!AY$1,SWISSW!$F:$F,"Draw")+COUNTIFS(SWISSW!$I:$I,MATCHUP!AY$1,SWISSW!$J:$J,MATCHUP!$A30)-COUNTIFS(SWISSW!$I:$I,MATCHUP!AY$1,SWISSW!$J:$J,MATCHUP!$A30,SWISSW!$F:$F,"Draw")),"-")</f>
        <v>0</v>
      </c>
      <c r="AZ30" s="5" t="str">
        <f ca="1">IFERROR((COUNTIFS(SWISSW!$I:$I,MATCHUP!$A30,SWISSW!$J:$J,MATCHUP!AZ$1,SWISSW!$F:$F,"Won")+COUNTIFS(SWISSW!$I:$I,MATCHUP!AZ$1,SWISSW!$J:$J,MATCHUP!$A30,SWISSW!$F:$F,"Lost"))/(COUNTIFS(SWISSW!$I:$I,MATCHUP!$A30,SWISSW!$J:$J,MATCHUP!AZ$1)-COUNTIFS(SWISSW!$I:$I,MATCHUP!$A30,SWISSW!$J:$J,MATCHUP!AZ$1,SWISSW!$F:$F,"Draw")+COUNTIFS(SWISSW!$I:$I,MATCHUP!AZ$1,SWISSW!$J:$J,MATCHUP!$A30)-COUNTIFS(SWISSW!$I:$I,MATCHUP!AZ$1,SWISSW!$J:$J,MATCHUP!$A30,SWISSW!$F:$F,"Draw")),"-")</f>
        <v>-</v>
      </c>
      <c r="BA30" s="5" t="str">
        <f ca="1">IFERROR((COUNTIFS(SWISSW!$I:$I,MATCHUP!$A30,SWISSW!$J:$J,MATCHUP!BA$1,SWISSW!$F:$F,"Won")+COUNTIFS(SWISSW!$I:$I,MATCHUP!BA$1,SWISSW!$J:$J,MATCHUP!$A30,SWISSW!$F:$F,"Lost"))/(COUNTIFS(SWISSW!$I:$I,MATCHUP!$A30,SWISSW!$J:$J,MATCHUP!BA$1)-COUNTIFS(SWISSW!$I:$I,MATCHUP!$A30,SWISSW!$J:$J,MATCHUP!BA$1,SWISSW!$F:$F,"Draw")+COUNTIFS(SWISSW!$I:$I,MATCHUP!BA$1,SWISSW!$J:$J,MATCHUP!$A30)-COUNTIFS(SWISSW!$I:$I,MATCHUP!BA$1,SWISSW!$J:$J,MATCHUP!$A30,SWISSW!$F:$F,"Draw")),"-")</f>
        <v>-</v>
      </c>
      <c r="BB30" s="5" t="str">
        <f ca="1">IFERROR((COUNTIFS(SWISSW!$I:$I,MATCHUP!$A30,SWISSW!$J:$J,MATCHUP!BB$1,SWISSW!$F:$F,"Won")+COUNTIFS(SWISSW!$I:$I,MATCHUP!BB$1,SWISSW!$J:$J,MATCHUP!$A30,SWISSW!$F:$F,"Lost"))/(COUNTIFS(SWISSW!$I:$I,MATCHUP!$A30,SWISSW!$J:$J,MATCHUP!BB$1)-COUNTIFS(SWISSW!$I:$I,MATCHUP!$A30,SWISSW!$J:$J,MATCHUP!BB$1,SWISSW!$F:$F,"Draw")+COUNTIFS(SWISSW!$I:$I,MATCHUP!BB$1,SWISSW!$J:$J,MATCHUP!$A30)-COUNTIFS(SWISSW!$I:$I,MATCHUP!BB$1,SWISSW!$J:$J,MATCHUP!$A30,SWISSW!$F:$F,"Draw")),"-")</f>
        <v>-</v>
      </c>
      <c r="BC30" s="5" t="str">
        <f ca="1">IFERROR((COUNTIFS(SWISSW!$I:$I,MATCHUP!$A30,SWISSW!$J:$J,MATCHUP!BC$1,SWISSW!$F:$F,"Won")+COUNTIFS(SWISSW!$I:$I,MATCHUP!BC$1,SWISSW!$J:$J,MATCHUP!$A30,SWISSW!$F:$F,"Lost"))/(COUNTIFS(SWISSW!$I:$I,MATCHUP!$A30,SWISSW!$J:$J,MATCHUP!BC$1)-COUNTIFS(SWISSW!$I:$I,MATCHUP!$A30,SWISSW!$J:$J,MATCHUP!BC$1,SWISSW!$F:$F,"Draw")+COUNTIFS(SWISSW!$I:$I,MATCHUP!BC$1,SWISSW!$J:$J,MATCHUP!$A30)-COUNTIFS(SWISSW!$I:$I,MATCHUP!BC$1,SWISSW!$J:$J,MATCHUP!$A30,SWISSW!$F:$F,"Draw")),"-")</f>
        <v>-</v>
      </c>
      <c r="BD30" s="5" t="str">
        <f ca="1">IFERROR((COUNTIFS(SWISSW!$I:$I,MATCHUP!$A30,SWISSW!$J:$J,MATCHUP!BD$1,SWISSW!$F:$F,"Won")+COUNTIFS(SWISSW!$I:$I,MATCHUP!BD$1,SWISSW!$J:$J,MATCHUP!$A30,SWISSW!$F:$F,"Lost"))/(COUNTIFS(SWISSW!$I:$I,MATCHUP!$A30,SWISSW!$J:$J,MATCHUP!BD$1)-COUNTIFS(SWISSW!$I:$I,MATCHUP!$A30,SWISSW!$J:$J,MATCHUP!BD$1,SWISSW!$F:$F,"Draw")+COUNTIFS(SWISSW!$I:$I,MATCHUP!BD$1,SWISSW!$J:$J,MATCHUP!$A30)-COUNTIFS(SWISSW!$I:$I,MATCHUP!BD$1,SWISSW!$J:$J,MATCHUP!$A30,SWISSW!$F:$F,"Draw")),"-")</f>
        <v>-</v>
      </c>
      <c r="BE30" s="5" t="str">
        <f ca="1">IFERROR((COUNTIFS(SWISSW!$I:$I,MATCHUP!$A30,SWISSW!$J:$J,MATCHUP!BE$1,SWISSW!$F:$F,"Won")+COUNTIFS(SWISSW!$I:$I,MATCHUP!BE$1,SWISSW!$J:$J,MATCHUP!$A30,SWISSW!$F:$F,"Lost"))/(COUNTIFS(SWISSW!$I:$I,MATCHUP!$A30,SWISSW!$J:$J,MATCHUP!BE$1)-COUNTIFS(SWISSW!$I:$I,MATCHUP!$A30,SWISSW!$J:$J,MATCHUP!BE$1,SWISSW!$F:$F,"Draw")+COUNTIFS(SWISSW!$I:$I,MATCHUP!BE$1,SWISSW!$J:$J,MATCHUP!$A30)-COUNTIFS(SWISSW!$I:$I,MATCHUP!BE$1,SWISSW!$J:$J,MATCHUP!$A30,SWISSW!$F:$F,"Draw")),"-")</f>
        <v>-</v>
      </c>
      <c r="BF30" s="5" t="str">
        <f ca="1">IFERROR((COUNTIFS(SWISSW!$I:$I,MATCHUP!$A30,SWISSW!$J:$J,MATCHUP!BF$1,SWISSW!$F:$F,"Won")+COUNTIFS(SWISSW!$I:$I,MATCHUP!BF$1,SWISSW!$J:$J,MATCHUP!$A30,SWISSW!$F:$F,"Lost"))/(COUNTIFS(SWISSW!$I:$I,MATCHUP!$A30,SWISSW!$J:$J,MATCHUP!BF$1)-COUNTIFS(SWISSW!$I:$I,MATCHUP!$A30,SWISSW!$J:$J,MATCHUP!BF$1,SWISSW!$F:$F,"Draw")+COUNTIFS(SWISSW!$I:$I,MATCHUP!BF$1,SWISSW!$J:$J,MATCHUP!$A30)-COUNTIFS(SWISSW!$I:$I,MATCHUP!BF$1,SWISSW!$J:$J,MATCHUP!$A30,SWISSW!$F:$F,"Draw")),"-")</f>
        <v>-</v>
      </c>
      <c r="BG30" s="5" t="str">
        <f ca="1">IFERROR((COUNTIFS(SWISSW!$I:$I,MATCHUP!$A30,SWISSW!$J:$J,MATCHUP!BG$1,SWISSW!$F:$F,"Won")+COUNTIFS(SWISSW!$I:$I,MATCHUP!BG$1,SWISSW!$J:$J,MATCHUP!$A30,SWISSW!$F:$F,"Lost"))/(COUNTIFS(SWISSW!$I:$I,MATCHUP!$A30,SWISSW!$J:$J,MATCHUP!BG$1)-COUNTIFS(SWISSW!$I:$I,MATCHUP!$A30,SWISSW!$J:$J,MATCHUP!BG$1,SWISSW!$F:$F,"Draw")+COUNTIFS(SWISSW!$I:$I,MATCHUP!BG$1,SWISSW!$J:$J,MATCHUP!$A30)-COUNTIFS(SWISSW!$I:$I,MATCHUP!BG$1,SWISSW!$J:$J,MATCHUP!$A30,SWISSW!$F:$F,"Draw")),"-")</f>
        <v>-</v>
      </c>
      <c r="BH30" s="5" t="str">
        <f ca="1">IFERROR((COUNTIFS(SWISSW!$I:$I,MATCHUP!$A30,SWISSW!$J:$J,MATCHUP!BH$1,SWISSW!$F:$F,"Won")+COUNTIFS(SWISSW!$I:$I,MATCHUP!BH$1,SWISSW!$J:$J,MATCHUP!$A30,SWISSW!$F:$F,"Lost"))/(COUNTIFS(SWISSW!$I:$I,MATCHUP!$A30,SWISSW!$J:$J,MATCHUP!BH$1)-COUNTIFS(SWISSW!$I:$I,MATCHUP!$A30,SWISSW!$J:$J,MATCHUP!BH$1,SWISSW!$F:$F,"Draw")+COUNTIFS(SWISSW!$I:$I,MATCHUP!BH$1,SWISSW!$J:$J,MATCHUP!$A30)-COUNTIFS(SWISSW!$I:$I,MATCHUP!BH$1,SWISSW!$J:$J,MATCHUP!$A30,SWISSW!$F:$F,"Draw")),"-")</f>
        <v>-</v>
      </c>
      <c r="BI30" s="5" t="str">
        <f ca="1">IFERROR((COUNTIFS(SWISSW!$I:$I,MATCHUP!$A30,SWISSW!$J:$J,MATCHUP!BI$1,SWISSW!$F:$F,"Won")+COUNTIFS(SWISSW!$I:$I,MATCHUP!BI$1,SWISSW!$J:$J,MATCHUP!$A30,SWISSW!$F:$F,"Lost"))/(COUNTIFS(SWISSW!$I:$I,MATCHUP!$A30,SWISSW!$J:$J,MATCHUP!BI$1)-COUNTIFS(SWISSW!$I:$I,MATCHUP!$A30,SWISSW!$J:$J,MATCHUP!BI$1,SWISSW!$F:$F,"Draw")+COUNTIFS(SWISSW!$I:$I,MATCHUP!BI$1,SWISSW!$J:$J,MATCHUP!$A30)-COUNTIFS(SWISSW!$I:$I,MATCHUP!BI$1,SWISSW!$J:$J,MATCHUP!$A30,SWISSW!$F:$F,"Draw")),"-")</f>
        <v>-</v>
      </c>
      <c r="BJ30" s="5" t="str">
        <f ca="1">IFERROR((COUNTIFS(SWISSW!$I:$I,MATCHUP!$A30,SWISSW!$J:$J,MATCHUP!BJ$1,SWISSW!$F:$F,"Won")+COUNTIFS(SWISSW!$I:$I,MATCHUP!BJ$1,SWISSW!$J:$J,MATCHUP!$A30,SWISSW!$F:$F,"Lost"))/(COUNTIFS(SWISSW!$I:$I,MATCHUP!$A30,SWISSW!$J:$J,MATCHUP!BJ$1)-COUNTIFS(SWISSW!$I:$I,MATCHUP!$A30,SWISSW!$J:$J,MATCHUP!BJ$1,SWISSW!$F:$F,"Draw")+COUNTIFS(SWISSW!$I:$I,MATCHUP!BJ$1,SWISSW!$J:$J,MATCHUP!$A30)-COUNTIFS(SWISSW!$I:$I,MATCHUP!BJ$1,SWISSW!$J:$J,MATCHUP!$A30,SWISSW!$F:$F,"Draw")),"-")</f>
        <v>-</v>
      </c>
      <c r="BK30" s="5" t="str">
        <f ca="1">IFERROR((COUNTIFS(SWISSW!$I:$I,MATCHUP!$A30,SWISSW!$J:$J,MATCHUP!BK$1,SWISSW!$F:$F,"Won")+COUNTIFS(SWISSW!$I:$I,MATCHUP!BK$1,SWISSW!$J:$J,MATCHUP!$A30,SWISSW!$F:$F,"Lost"))/(COUNTIFS(SWISSW!$I:$I,MATCHUP!$A30,SWISSW!$J:$J,MATCHUP!BK$1)-COUNTIFS(SWISSW!$I:$I,MATCHUP!$A30,SWISSW!$J:$J,MATCHUP!BK$1,SWISSW!$F:$F,"Draw")+COUNTIFS(SWISSW!$I:$I,MATCHUP!BK$1,SWISSW!$J:$J,MATCHUP!$A30)-COUNTIFS(SWISSW!$I:$I,MATCHUP!BK$1,SWISSW!$J:$J,MATCHUP!$A30,SWISSW!$F:$F,"Draw")),"-")</f>
        <v>-</v>
      </c>
      <c r="BL30" s="5" t="str">
        <f ca="1">IFERROR((COUNTIFS(SWISSW!$I:$I,MATCHUP!$A30,SWISSW!$J:$J,MATCHUP!BL$1,SWISSW!$F:$F,"Won")+COUNTIFS(SWISSW!$I:$I,MATCHUP!BL$1,SWISSW!$J:$J,MATCHUP!$A30,SWISSW!$F:$F,"Lost"))/(COUNTIFS(SWISSW!$I:$I,MATCHUP!$A30,SWISSW!$J:$J,MATCHUP!BL$1)-COUNTIFS(SWISSW!$I:$I,MATCHUP!$A30,SWISSW!$J:$J,MATCHUP!BL$1,SWISSW!$F:$F,"Draw")+COUNTIFS(SWISSW!$I:$I,MATCHUP!BL$1,SWISSW!$J:$J,MATCHUP!$A30)-COUNTIFS(SWISSW!$I:$I,MATCHUP!BL$1,SWISSW!$J:$J,MATCHUP!$A30,SWISSW!$F:$F,"Draw")),"-")</f>
        <v>-</v>
      </c>
      <c r="BM30" s="5" t="str">
        <f ca="1">IFERROR((COUNTIFS(SWISSW!$I:$I,MATCHUP!$A30,SWISSW!$J:$J,MATCHUP!BM$1,SWISSW!$F:$F,"Won")+COUNTIFS(SWISSW!$I:$I,MATCHUP!BM$1,SWISSW!$J:$J,MATCHUP!$A30,SWISSW!$F:$F,"Lost"))/(COUNTIFS(SWISSW!$I:$I,MATCHUP!$A30,SWISSW!$J:$J,MATCHUP!BM$1)-COUNTIFS(SWISSW!$I:$I,MATCHUP!$A30,SWISSW!$J:$J,MATCHUP!BM$1,SWISSW!$F:$F,"Draw")+COUNTIFS(SWISSW!$I:$I,MATCHUP!BM$1,SWISSW!$J:$J,MATCHUP!$A30)-COUNTIFS(SWISSW!$I:$I,MATCHUP!BM$1,SWISSW!$J:$J,MATCHUP!$A30,SWISSW!$F:$F,"Draw")),"-")</f>
        <v>-</v>
      </c>
      <c r="BN30" s="5" t="str">
        <f ca="1">IFERROR((COUNTIFS(SWISSW!$I:$I,MATCHUP!$A30,SWISSW!$J:$J,MATCHUP!BN$1,SWISSW!$F:$F,"Won")+COUNTIFS(SWISSW!$I:$I,MATCHUP!BN$1,SWISSW!$J:$J,MATCHUP!$A30,SWISSW!$F:$F,"Lost"))/(COUNTIFS(SWISSW!$I:$I,MATCHUP!$A30,SWISSW!$J:$J,MATCHUP!BN$1)-COUNTIFS(SWISSW!$I:$I,MATCHUP!$A30,SWISSW!$J:$J,MATCHUP!BN$1,SWISSW!$F:$F,"Draw")+COUNTIFS(SWISSW!$I:$I,MATCHUP!BN$1,SWISSW!$J:$J,MATCHUP!$A30)-COUNTIFS(SWISSW!$I:$I,MATCHUP!BN$1,SWISSW!$J:$J,MATCHUP!$A30,SWISSW!$F:$F,"Draw")),"-")</f>
        <v>-</v>
      </c>
      <c r="BO30" s="5" t="str">
        <f ca="1">IFERROR((COUNTIFS(SWISSW!$I:$I,MATCHUP!$A30,SWISSW!$J:$J,MATCHUP!BO$1,SWISSW!$F:$F,"Won")+COUNTIFS(SWISSW!$I:$I,MATCHUP!BO$1,SWISSW!$J:$J,MATCHUP!$A30,SWISSW!$F:$F,"Lost"))/(COUNTIFS(SWISSW!$I:$I,MATCHUP!$A30,SWISSW!$J:$J,MATCHUP!BO$1)-COUNTIFS(SWISSW!$I:$I,MATCHUP!$A30,SWISSW!$J:$J,MATCHUP!BO$1,SWISSW!$F:$F,"Draw")+COUNTIFS(SWISSW!$I:$I,MATCHUP!BO$1,SWISSW!$J:$J,MATCHUP!$A30)-COUNTIFS(SWISSW!$I:$I,MATCHUP!BO$1,SWISSW!$J:$J,MATCHUP!$A30,SWISSW!$F:$F,"Draw")),"-")</f>
        <v>-</v>
      </c>
      <c r="BP30" s="5" t="str">
        <f ca="1">IFERROR((COUNTIFS(SWISSW!$I:$I,MATCHUP!$A30,SWISSW!$J:$J,MATCHUP!BP$1,SWISSW!$F:$F,"Won")+COUNTIFS(SWISSW!$I:$I,MATCHUP!BP$1,SWISSW!$J:$J,MATCHUP!$A30,SWISSW!$F:$F,"Lost"))/(COUNTIFS(SWISSW!$I:$I,MATCHUP!$A30,SWISSW!$J:$J,MATCHUP!BP$1)-COUNTIFS(SWISSW!$I:$I,MATCHUP!$A30,SWISSW!$J:$J,MATCHUP!BP$1,SWISSW!$F:$F,"Draw")+COUNTIFS(SWISSW!$I:$I,MATCHUP!BP$1,SWISSW!$J:$J,MATCHUP!$A30)-COUNTIFS(SWISSW!$I:$I,MATCHUP!BP$1,SWISSW!$J:$J,MATCHUP!$A30,SWISSW!$F:$F,"Draw")),"-")</f>
        <v>-</v>
      </c>
      <c r="BQ30" s="5" t="str">
        <f ca="1">IFERROR((COUNTIFS(SWISSW!$I:$I,MATCHUP!$A30,SWISSW!$J:$J,MATCHUP!BQ$1,SWISSW!$F:$F,"Won")+COUNTIFS(SWISSW!$I:$I,MATCHUP!BQ$1,SWISSW!$J:$J,MATCHUP!$A30,SWISSW!$F:$F,"Lost"))/(COUNTIFS(SWISSW!$I:$I,MATCHUP!$A30,SWISSW!$J:$J,MATCHUP!BQ$1)-COUNTIFS(SWISSW!$I:$I,MATCHUP!$A30,SWISSW!$J:$J,MATCHUP!BQ$1,SWISSW!$F:$F,"Draw")+COUNTIFS(SWISSW!$I:$I,MATCHUP!BQ$1,SWISSW!$J:$J,MATCHUP!$A30)-COUNTIFS(SWISSW!$I:$I,MATCHUP!BQ$1,SWISSW!$J:$J,MATCHUP!$A30,SWISSW!$F:$F,"Draw")),"-")</f>
        <v>-</v>
      </c>
      <c r="BR30" s="5" t="str">
        <f ca="1">IFERROR((COUNTIFS(SWISSW!$I:$I,MATCHUP!$A30,SWISSW!$J:$J,MATCHUP!BR$1,SWISSW!$F:$F,"Won")+COUNTIFS(SWISSW!$I:$I,MATCHUP!BR$1,SWISSW!$J:$J,MATCHUP!$A30,SWISSW!$F:$F,"Lost"))/(COUNTIFS(SWISSW!$I:$I,MATCHUP!$A30,SWISSW!$J:$J,MATCHUP!BR$1)-COUNTIFS(SWISSW!$I:$I,MATCHUP!$A30,SWISSW!$J:$J,MATCHUP!BR$1,SWISSW!$F:$F,"Draw")+COUNTIFS(SWISSW!$I:$I,MATCHUP!BR$1,SWISSW!$J:$J,MATCHUP!$A30)-COUNTIFS(SWISSW!$I:$I,MATCHUP!BR$1,SWISSW!$J:$J,MATCHUP!$A30,SWISSW!$F:$F,"Draw")),"-")</f>
        <v>-</v>
      </c>
      <c r="BS30" s="5" t="str">
        <f ca="1">IFERROR((COUNTIFS(SWISSW!$I:$I,MATCHUP!$A30,SWISSW!$J:$J,MATCHUP!BS$1,SWISSW!$F:$F,"Won")+COUNTIFS(SWISSW!$I:$I,MATCHUP!BS$1,SWISSW!$J:$J,MATCHUP!$A30,SWISSW!$F:$F,"Lost"))/(COUNTIFS(SWISSW!$I:$I,MATCHUP!$A30,SWISSW!$J:$J,MATCHUP!BS$1)-COUNTIFS(SWISSW!$I:$I,MATCHUP!$A30,SWISSW!$J:$J,MATCHUP!BS$1,SWISSW!$F:$F,"Draw")+COUNTIFS(SWISSW!$I:$I,MATCHUP!BS$1,SWISSW!$J:$J,MATCHUP!$A30)-COUNTIFS(SWISSW!$I:$I,MATCHUP!BS$1,SWISSW!$J:$J,MATCHUP!$A30,SWISSW!$F:$F,"Draw")),"-")</f>
        <v>-</v>
      </c>
      <c r="BT30" s="5" t="str">
        <f ca="1">IFERROR((COUNTIFS(SWISSW!$I:$I,MATCHUP!$A30,SWISSW!$J:$J,MATCHUP!BT$1,SWISSW!$F:$F,"Won")+COUNTIFS(SWISSW!$I:$I,MATCHUP!BT$1,SWISSW!$J:$J,MATCHUP!$A30,SWISSW!$F:$F,"Lost"))/(COUNTIFS(SWISSW!$I:$I,MATCHUP!$A30,SWISSW!$J:$J,MATCHUP!BT$1)-COUNTIFS(SWISSW!$I:$I,MATCHUP!$A30,SWISSW!$J:$J,MATCHUP!BT$1,SWISSW!$F:$F,"Draw")+COUNTIFS(SWISSW!$I:$I,MATCHUP!BT$1,SWISSW!$J:$J,MATCHUP!$A30)-COUNTIFS(SWISSW!$I:$I,MATCHUP!BT$1,SWISSW!$J:$J,MATCHUP!$A30,SWISSW!$F:$F,"Draw")),"-")</f>
        <v>-</v>
      </c>
      <c r="BU30" s="5" t="str">
        <f ca="1">IFERROR((COUNTIFS(SWISSW!$I:$I,MATCHUP!$A30,SWISSW!$J:$J,MATCHUP!BU$1,SWISSW!$F:$F,"Won")+COUNTIFS(SWISSW!$I:$I,MATCHUP!BU$1,SWISSW!$J:$J,MATCHUP!$A30,SWISSW!$F:$F,"Lost"))/(COUNTIFS(SWISSW!$I:$I,MATCHUP!$A30,SWISSW!$J:$J,MATCHUP!BU$1)-COUNTIFS(SWISSW!$I:$I,MATCHUP!$A30,SWISSW!$J:$J,MATCHUP!BU$1,SWISSW!$F:$F,"Draw")+COUNTIFS(SWISSW!$I:$I,MATCHUP!BU$1,SWISSW!$J:$J,MATCHUP!$A30)-COUNTIFS(SWISSW!$I:$I,MATCHUP!BU$1,SWISSW!$J:$J,MATCHUP!$A30,SWISSW!$F:$F,"Draw")),"-")</f>
        <v>-</v>
      </c>
      <c r="BV30" s="5" t="str">
        <f ca="1">IFERROR((COUNTIFS(SWISSW!$I:$I,MATCHUP!$A30,SWISSW!$J:$J,MATCHUP!BV$1,SWISSW!$F:$F,"Won")+COUNTIFS(SWISSW!$I:$I,MATCHUP!BV$1,SWISSW!$J:$J,MATCHUP!$A30,SWISSW!$F:$F,"Lost"))/(COUNTIFS(SWISSW!$I:$I,MATCHUP!$A30,SWISSW!$J:$J,MATCHUP!BV$1)-COUNTIFS(SWISSW!$I:$I,MATCHUP!$A30,SWISSW!$J:$J,MATCHUP!BV$1,SWISSW!$F:$F,"Draw")+COUNTIFS(SWISSW!$I:$I,MATCHUP!BV$1,SWISSW!$J:$J,MATCHUP!$A30)-COUNTIFS(SWISSW!$I:$I,MATCHUP!BV$1,SWISSW!$J:$J,MATCHUP!$A30,SWISSW!$F:$F,"Draw")),"-")</f>
        <v>-</v>
      </c>
      <c r="BW30" s="5" t="str">
        <f ca="1">IFERROR((COUNTIFS(SWISSW!$I:$I,MATCHUP!$A30,SWISSW!$J:$J,MATCHUP!BW$1,SWISSW!$F:$F,"Won")+COUNTIFS(SWISSW!$I:$I,MATCHUP!BW$1,SWISSW!$J:$J,MATCHUP!$A30,SWISSW!$F:$F,"Lost"))/(COUNTIFS(SWISSW!$I:$I,MATCHUP!$A30,SWISSW!$J:$J,MATCHUP!BW$1)-COUNTIFS(SWISSW!$I:$I,MATCHUP!$A30,SWISSW!$J:$J,MATCHUP!BW$1,SWISSW!$F:$F,"Draw")+COUNTIFS(SWISSW!$I:$I,MATCHUP!BW$1,SWISSW!$J:$J,MATCHUP!$A30)-COUNTIFS(SWISSW!$I:$I,MATCHUP!BW$1,SWISSW!$J:$J,MATCHUP!$A30,SWISSW!$F:$F,"Draw")),"-")</f>
        <v>-</v>
      </c>
      <c r="BX30" s="5" t="str">
        <f ca="1">IFERROR((COUNTIFS(SWISSW!$I:$I,MATCHUP!$A30,SWISSW!$J:$J,MATCHUP!BX$1,SWISSW!$F:$F,"Won")+COUNTIFS(SWISSW!$I:$I,MATCHUP!BX$1,SWISSW!$J:$J,MATCHUP!$A30,SWISSW!$F:$F,"Lost"))/(COUNTIFS(SWISSW!$I:$I,MATCHUP!$A30,SWISSW!$J:$J,MATCHUP!BX$1)-COUNTIFS(SWISSW!$I:$I,MATCHUP!$A30,SWISSW!$J:$J,MATCHUP!BX$1,SWISSW!$F:$F,"Draw")+COUNTIFS(SWISSW!$I:$I,MATCHUP!BX$1,SWISSW!$J:$J,MATCHUP!$A30)-COUNTIFS(SWISSW!$I:$I,MATCHUP!BX$1,SWISSW!$J:$J,MATCHUP!$A30,SWISSW!$F:$F,"Draw")),"-")</f>
        <v>-</v>
      </c>
      <c r="BY30" s="5" t="str">
        <f ca="1">IFERROR((COUNTIFS(SWISSW!$I:$I,MATCHUP!$A30,SWISSW!$J:$J,MATCHUP!BY$1,SWISSW!$F:$F,"Won")+COUNTIFS(SWISSW!$I:$I,MATCHUP!BY$1,SWISSW!$J:$J,MATCHUP!$A30,SWISSW!$F:$F,"Lost"))/(COUNTIFS(SWISSW!$I:$I,MATCHUP!$A30,SWISSW!$J:$J,MATCHUP!BY$1)-COUNTIFS(SWISSW!$I:$I,MATCHUP!$A30,SWISSW!$J:$J,MATCHUP!BY$1,SWISSW!$F:$F,"Draw")+COUNTIFS(SWISSW!$I:$I,MATCHUP!BY$1,SWISSW!$J:$J,MATCHUP!$A30)-COUNTIFS(SWISSW!$I:$I,MATCHUP!BY$1,SWISSW!$J:$J,MATCHUP!$A30,SWISSW!$F:$F,"Draw")),"-")</f>
        <v>-</v>
      </c>
      <c r="BZ30" s="5" t="str">
        <f ca="1">IFERROR((COUNTIFS(SWISSW!$I:$I,MATCHUP!$A30,SWISSW!$J:$J,MATCHUP!BZ$1,SWISSW!$F:$F,"Won")+COUNTIFS(SWISSW!$I:$I,MATCHUP!BZ$1,SWISSW!$J:$J,MATCHUP!$A30,SWISSW!$F:$F,"Lost"))/(COUNTIFS(SWISSW!$I:$I,MATCHUP!$A30,SWISSW!$J:$J,MATCHUP!BZ$1)-COUNTIFS(SWISSW!$I:$I,MATCHUP!$A30,SWISSW!$J:$J,MATCHUP!BZ$1,SWISSW!$F:$F,"Draw")+COUNTIFS(SWISSW!$I:$I,MATCHUP!BZ$1,SWISSW!$J:$J,MATCHUP!$A30)-COUNTIFS(SWISSW!$I:$I,MATCHUP!BZ$1,SWISSW!$J:$J,MATCHUP!$A30,SWISSW!$F:$F,"Draw")),"-")</f>
        <v>-</v>
      </c>
      <c r="CA30" s="5" t="str">
        <f ca="1">IFERROR((COUNTIFS(SWISSW!$I:$I,MATCHUP!$A30,SWISSW!$J:$J,MATCHUP!CA$1,SWISSW!$F:$F,"Won")+COUNTIFS(SWISSW!$I:$I,MATCHUP!CA$1,SWISSW!$J:$J,MATCHUP!$A30,SWISSW!$F:$F,"Lost"))/(COUNTIFS(SWISSW!$I:$I,MATCHUP!$A30,SWISSW!$J:$J,MATCHUP!CA$1)-COUNTIFS(SWISSW!$I:$I,MATCHUP!$A30,SWISSW!$J:$J,MATCHUP!CA$1,SWISSW!$F:$F,"Draw")+COUNTIFS(SWISSW!$I:$I,MATCHUP!CA$1,SWISSW!$J:$J,MATCHUP!$A30)-COUNTIFS(SWISSW!$I:$I,MATCHUP!CA$1,SWISSW!$J:$J,MATCHUP!$A30,SWISSW!$F:$F,"Draw")),"-")</f>
        <v>-</v>
      </c>
      <c r="CB30" s="5" t="str">
        <f ca="1">IFERROR((COUNTIFS(SWISSW!$I:$I,MATCHUP!$A30,SWISSW!$J:$J,MATCHUP!CB$1,SWISSW!$F:$F,"Won")+COUNTIFS(SWISSW!$I:$I,MATCHUP!CB$1,SWISSW!$J:$J,MATCHUP!$A30,SWISSW!$F:$F,"Lost"))/(COUNTIFS(SWISSW!$I:$I,MATCHUP!$A30,SWISSW!$J:$J,MATCHUP!CB$1)-COUNTIFS(SWISSW!$I:$I,MATCHUP!$A30,SWISSW!$J:$J,MATCHUP!CB$1,SWISSW!$F:$F,"Draw")+COUNTIFS(SWISSW!$I:$I,MATCHUP!CB$1,SWISSW!$J:$J,MATCHUP!$A30)-COUNTIFS(SWISSW!$I:$I,MATCHUP!CB$1,SWISSW!$J:$J,MATCHUP!$A30,SWISSW!$F:$F,"Draw")),"-")</f>
        <v>-</v>
      </c>
      <c r="CC30" s="5" t="str">
        <f ca="1">IFERROR((COUNTIFS(SWISSW!$I:$I,MATCHUP!$A30,SWISSW!$J:$J,MATCHUP!CC$1,SWISSW!$F:$F,"Won")+COUNTIFS(SWISSW!$I:$I,MATCHUP!CC$1,SWISSW!$J:$J,MATCHUP!$A30,SWISSW!$F:$F,"Lost"))/(COUNTIFS(SWISSW!$I:$I,MATCHUP!$A30,SWISSW!$J:$J,MATCHUP!CC$1)-COUNTIFS(SWISSW!$I:$I,MATCHUP!$A30,SWISSW!$J:$J,MATCHUP!CC$1,SWISSW!$F:$F,"Draw")+COUNTIFS(SWISSW!$I:$I,MATCHUP!CC$1,SWISSW!$J:$J,MATCHUP!$A30)-COUNTIFS(SWISSW!$I:$I,MATCHUP!CC$1,SWISSW!$J:$J,MATCHUP!$A30,SWISSW!$F:$F,"Draw")),"-")</f>
        <v>-</v>
      </c>
      <c r="CD30" s="5" t="str">
        <f ca="1">IFERROR((COUNTIFS(SWISSW!$I:$I,MATCHUP!$A30,SWISSW!$J:$J,MATCHUP!CD$1,SWISSW!$F:$F,"Won")+COUNTIFS(SWISSW!$I:$I,MATCHUP!CD$1,SWISSW!$J:$J,MATCHUP!$A30,SWISSW!$F:$F,"Lost"))/(COUNTIFS(SWISSW!$I:$I,MATCHUP!$A30,SWISSW!$J:$J,MATCHUP!CD$1)-COUNTIFS(SWISSW!$I:$I,MATCHUP!$A30,SWISSW!$J:$J,MATCHUP!CD$1,SWISSW!$F:$F,"Draw")+COUNTIFS(SWISSW!$I:$I,MATCHUP!CD$1,SWISSW!$J:$J,MATCHUP!$A30)-COUNTIFS(SWISSW!$I:$I,MATCHUP!CD$1,SWISSW!$J:$J,MATCHUP!$A30,SWISSW!$F:$F,"Draw")),"-")</f>
        <v>-</v>
      </c>
      <c r="CE30" s="5" t="str">
        <f ca="1">IFERROR((COUNTIFS(SWISSW!$I:$I,MATCHUP!$A30,SWISSW!$J:$J,MATCHUP!CE$1,SWISSW!$F:$F,"Won")+COUNTIFS(SWISSW!$I:$I,MATCHUP!CE$1,SWISSW!$J:$J,MATCHUP!$A30,SWISSW!$F:$F,"Lost"))/(COUNTIFS(SWISSW!$I:$I,MATCHUP!$A30,SWISSW!$J:$J,MATCHUP!CE$1)-COUNTIFS(SWISSW!$I:$I,MATCHUP!$A30,SWISSW!$J:$J,MATCHUP!CE$1,SWISSW!$F:$F,"Draw")+COUNTIFS(SWISSW!$I:$I,MATCHUP!CE$1,SWISSW!$J:$J,MATCHUP!$A30)-COUNTIFS(SWISSW!$I:$I,MATCHUP!CE$1,SWISSW!$J:$J,MATCHUP!$A30,SWISSW!$F:$F,"Draw")),"-")</f>
        <v>-</v>
      </c>
      <c r="CF30" s="5" t="str">
        <f ca="1">IFERROR((COUNTIFS(SWISSW!$I:$I,MATCHUP!$A30,SWISSW!$J:$J,MATCHUP!CF$1,SWISSW!$F:$F,"Won")+COUNTIFS(SWISSW!$I:$I,MATCHUP!CF$1,SWISSW!$J:$J,MATCHUP!$A30,SWISSW!$F:$F,"Lost"))/(COUNTIFS(SWISSW!$I:$I,MATCHUP!$A30,SWISSW!$J:$J,MATCHUP!CF$1)-COUNTIFS(SWISSW!$I:$I,MATCHUP!$A30,SWISSW!$J:$J,MATCHUP!CF$1,SWISSW!$F:$F,"Draw")+COUNTIFS(SWISSW!$I:$I,MATCHUP!CF$1,SWISSW!$J:$J,MATCHUP!$A30)-COUNTIFS(SWISSW!$I:$I,MATCHUP!CF$1,SWISSW!$J:$J,MATCHUP!$A30,SWISSW!$F:$F,"Draw")),"-")</f>
        <v>-</v>
      </c>
      <c r="CG30" s="5" t="str">
        <f ca="1">IFERROR((COUNTIFS(SWISSW!$I:$I,MATCHUP!$A30,SWISSW!$J:$J,MATCHUP!CG$1,SWISSW!$F:$F,"Won")+COUNTIFS(SWISSW!$I:$I,MATCHUP!CG$1,SWISSW!$J:$J,MATCHUP!$A30,SWISSW!$F:$F,"Lost"))/(COUNTIFS(SWISSW!$I:$I,MATCHUP!$A30,SWISSW!$J:$J,MATCHUP!CG$1)-COUNTIFS(SWISSW!$I:$I,MATCHUP!$A30,SWISSW!$J:$J,MATCHUP!CG$1,SWISSW!$F:$F,"Draw")+COUNTIFS(SWISSW!$I:$I,MATCHUP!CG$1,SWISSW!$J:$J,MATCHUP!$A30)-COUNTIFS(SWISSW!$I:$I,MATCHUP!CG$1,SWISSW!$J:$J,MATCHUP!$A30,SWISSW!$F:$F,"Draw")),"-")</f>
        <v>-</v>
      </c>
      <c r="CH30" s="5" t="str">
        <f ca="1">IFERROR((COUNTIFS(SWISSW!$I:$I,MATCHUP!$A30,SWISSW!$J:$J,MATCHUP!CH$1,SWISSW!$F:$F,"Won")+COUNTIFS(SWISSW!$I:$I,MATCHUP!CH$1,SWISSW!$J:$J,MATCHUP!$A30,SWISSW!$F:$F,"Lost"))/(COUNTIFS(SWISSW!$I:$I,MATCHUP!$A30,SWISSW!$J:$J,MATCHUP!CH$1)-COUNTIFS(SWISSW!$I:$I,MATCHUP!$A30,SWISSW!$J:$J,MATCHUP!CH$1,SWISSW!$F:$F,"Draw")+COUNTIFS(SWISSW!$I:$I,MATCHUP!CH$1,SWISSW!$J:$J,MATCHUP!$A30)-COUNTIFS(SWISSW!$I:$I,MATCHUP!CH$1,SWISSW!$J:$J,MATCHUP!$A30,SWISSW!$F:$F,"Draw")),"-")</f>
        <v>-</v>
      </c>
      <c r="CI30" s="5" t="str">
        <f ca="1">IFERROR((COUNTIFS(SWISSW!$I:$I,MATCHUP!$A30,SWISSW!$J:$J,MATCHUP!CI$1,SWISSW!$F:$F,"Won")+COUNTIFS(SWISSW!$I:$I,MATCHUP!CI$1,SWISSW!$J:$J,MATCHUP!$A30,SWISSW!$F:$F,"Lost"))/(COUNTIFS(SWISSW!$I:$I,MATCHUP!$A30,SWISSW!$J:$J,MATCHUP!CI$1)-COUNTIFS(SWISSW!$I:$I,MATCHUP!$A30,SWISSW!$J:$J,MATCHUP!CI$1,SWISSW!$F:$F,"Draw")+COUNTIFS(SWISSW!$I:$I,MATCHUP!CI$1,SWISSW!$J:$J,MATCHUP!$A30)-COUNTIFS(SWISSW!$I:$I,MATCHUP!CI$1,SWISSW!$J:$J,MATCHUP!$A30,SWISSW!$F:$F,"Draw")),"-")</f>
        <v>-</v>
      </c>
      <c r="CJ30" s="5" t="str">
        <f ca="1">IFERROR((COUNTIFS(SWISSW!$I:$I,MATCHUP!$A30,SWISSW!$J:$J,MATCHUP!CJ$1,SWISSW!$F:$F,"Won")+COUNTIFS(SWISSW!$I:$I,MATCHUP!CJ$1,SWISSW!$J:$J,MATCHUP!$A30,SWISSW!$F:$F,"Lost"))/(COUNTIFS(SWISSW!$I:$I,MATCHUP!$A30,SWISSW!$J:$J,MATCHUP!CJ$1)-COUNTIFS(SWISSW!$I:$I,MATCHUP!$A30,SWISSW!$J:$J,MATCHUP!CJ$1,SWISSW!$F:$F,"Draw")+COUNTIFS(SWISSW!$I:$I,MATCHUP!CJ$1,SWISSW!$J:$J,MATCHUP!$A30)-COUNTIFS(SWISSW!$I:$I,MATCHUP!CJ$1,SWISSW!$J:$J,MATCHUP!$A30,SWISSW!$F:$F,"Draw")),"-")</f>
        <v>-</v>
      </c>
      <c r="CK30" s="5" t="str">
        <f ca="1">IFERROR((COUNTIFS(SWISSW!$I:$I,MATCHUP!$A30,SWISSW!$J:$J,MATCHUP!CK$1,SWISSW!$F:$F,"Won")+COUNTIFS(SWISSW!$I:$I,MATCHUP!CK$1,SWISSW!$J:$J,MATCHUP!$A30,SWISSW!$F:$F,"Lost"))/(COUNTIFS(SWISSW!$I:$I,MATCHUP!$A30,SWISSW!$J:$J,MATCHUP!CK$1)-COUNTIFS(SWISSW!$I:$I,MATCHUP!$A30,SWISSW!$J:$J,MATCHUP!CK$1,SWISSW!$F:$F,"Draw")+COUNTIFS(SWISSW!$I:$I,MATCHUP!CK$1,SWISSW!$J:$J,MATCHUP!$A30)-COUNTIFS(SWISSW!$I:$I,MATCHUP!CK$1,SWISSW!$J:$J,MATCHUP!$A30,SWISSW!$F:$F,"Draw")),"-")</f>
        <v>-</v>
      </c>
      <c r="CL30" s="5" t="str">
        <f ca="1">IFERROR((COUNTIFS(SWISSW!$I:$I,MATCHUP!$A30,SWISSW!$J:$J,MATCHUP!CL$1,SWISSW!$F:$F,"Won")+COUNTIFS(SWISSW!$I:$I,MATCHUP!CL$1,SWISSW!$J:$J,MATCHUP!$A30,SWISSW!$F:$F,"Lost"))/(COUNTIFS(SWISSW!$I:$I,MATCHUP!$A30,SWISSW!$J:$J,MATCHUP!CL$1)-COUNTIFS(SWISSW!$I:$I,MATCHUP!$A30,SWISSW!$J:$J,MATCHUP!CL$1,SWISSW!$F:$F,"Draw")+COUNTIFS(SWISSW!$I:$I,MATCHUP!CL$1,SWISSW!$J:$J,MATCHUP!$A30)-COUNTIFS(SWISSW!$I:$I,MATCHUP!CL$1,SWISSW!$J:$J,MATCHUP!$A30,SWISSW!$F:$F,"Draw")),"-")</f>
        <v>-</v>
      </c>
      <c r="CM30" s="5" t="str">
        <f ca="1">IFERROR((COUNTIFS(SWISSW!$I:$I,MATCHUP!$A30,SWISSW!$J:$J,MATCHUP!CM$1,SWISSW!$F:$F,"Won")+COUNTIFS(SWISSW!$I:$I,MATCHUP!CM$1,SWISSW!$J:$J,MATCHUP!$A30,SWISSW!$F:$F,"Lost"))/(COUNTIFS(SWISSW!$I:$I,MATCHUP!$A30,SWISSW!$J:$J,MATCHUP!CM$1)-COUNTIFS(SWISSW!$I:$I,MATCHUP!$A30,SWISSW!$J:$J,MATCHUP!CM$1,SWISSW!$F:$F,"Draw")+COUNTIFS(SWISSW!$I:$I,MATCHUP!CM$1,SWISSW!$J:$J,MATCHUP!$A30)-COUNTIFS(SWISSW!$I:$I,MATCHUP!CM$1,SWISSW!$J:$J,MATCHUP!$A30,SWISSW!$F:$F,"Draw")),"-")</f>
        <v>-</v>
      </c>
      <c r="CN30" s="5" t="str">
        <f ca="1">IFERROR((COUNTIFS(SWISSW!$I:$I,MATCHUP!$A30,SWISSW!$J:$J,MATCHUP!CN$1,SWISSW!$F:$F,"Won")+COUNTIFS(SWISSW!$I:$I,MATCHUP!CN$1,SWISSW!$J:$J,MATCHUP!$A30,SWISSW!$F:$F,"Lost"))/(COUNTIFS(SWISSW!$I:$I,MATCHUP!$A30,SWISSW!$J:$J,MATCHUP!CN$1)-COUNTIFS(SWISSW!$I:$I,MATCHUP!$A30,SWISSW!$J:$J,MATCHUP!CN$1,SWISSW!$F:$F,"Draw")+COUNTIFS(SWISSW!$I:$I,MATCHUP!CN$1,SWISSW!$J:$J,MATCHUP!$A30)-COUNTIFS(SWISSW!$I:$I,MATCHUP!CN$1,SWISSW!$J:$J,MATCHUP!$A30,SWISSW!$F:$F,"Draw")),"-")</f>
        <v>-</v>
      </c>
      <c r="CO30" s="5" t="str">
        <f ca="1">IFERROR((COUNTIFS(SWISSW!$I:$I,MATCHUP!$A30,SWISSW!$J:$J,MATCHUP!CO$1,SWISSW!$F:$F,"Won")+COUNTIFS(SWISSW!$I:$I,MATCHUP!CO$1,SWISSW!$J:$J,MATCHUP!$A30,SWISSW!$F:$F,"Lost"))/(COUNTIFS(SWISSW!$I:$I,MATCHUP!$A30,SWISSW!$J:$J,MATCHUP!CO$1)-COUNTIFS(SWISSW!$I:$I,MATCHUP!$A30,SWISSW!$J:$J,MATCHUP!CO$1,SWISSW!$F:$F,"Draw")+COUNTIFS(SWISSW!$I:$I,MATCHUP!CO$1,SWISSW!$J:$J,MATCHUP!$A30)-COUNTIFS(SWISSW!$I:$I,MATCHUP!CO$1,SWISSW!$J:$J,MATCHUP!$A30,SWISSW!$F:$F,"Draw")),"-")</f>
        <v>-</v>
      </c>
      <c r="CP30" s="5" t="str">
        <f ca="1">IFERROR((COUNTIFS(SWISSW!$I:$I,MATCHUP!$A30,SWISSW!$J:$J,MATCHUP!CP$1,SWISSW!$F:$F,"Won")+COUNTIFS(SWISSW!$I:$I,MATCHUP!CP$1,SWISSW!$J:$J,MATCHUP!$A30,SWISSW!$F:$F,"Lost"))/(COUNTIFS(SWISSW!$I:$I,MATCHUP!$A30,SWISSW!$J:$J,MATCHUP!CP$1)-COUNTIFS(SWISSW!$I:$I,MATCHUP!$A30,SWISSW!$J:$J,MATCHUP!CP$1,SWISSW!$F:$F,"Draw")+COUNTIFS(SWISSW!$I:$I,MATCHUP!CP$1,SWISSW!$J:$J,MATCHUP!$A30)-COUNTIFS(SWISSW!$I:$I,MATCHUP!CP$1,SWISSW!$J:$J,MATCHUP!$A30,SWISSW!$F:$F,"Draw")),"-")</f>
        <v>-</v>
      </c>
      <c r="CQ30" s="5" t="str">
        <f ca="1">IFERROR((COUNTIFS(SWISSW!$I:$I,MATCHUP!$A30,SWISSW!$J:$J,MATCHUP!CQ$1,SWISSW!$F:$F,"Won")+COUNTIFS(SWISSW!$I:$I,MATCHUP!CQ$1,SWISSW!$J:$J,MATCHUP!$A30,SWISSW!$F:$F,"Lost"))/(COUNTIFS(SWISSW!$I:$I,MATCHUP!$A30,SWISSW!$J:$J,MATCHUP!CQ$1)-COUNTIFS(SWISSW!$I:$I,MATCHUP!$A30,SWISSW!$J:$J,MATCHUP!CQ$1,SWISSW!$F:$F,"Draw")+COUNTIFS(SWISSW!$I:$I,MATCHUP!CQ$1,SWISSW!$J:$J,MATCHUP!$A30)-COUNTIFS(SWISSW!$I:$I,MATCHUP!CQ$1,SWISSW!$J:$J,MATCHUP!$A30,SWISSW!$F:$F,"Draw")),"-")</f>
        <v>-</v>
      </c>
      <c r="CR30" s="5" t="str">
        <f ca="1">IFERROR((COUNTIFS(SWISSW!$I:$I,MATCHUP!$A30,SWISSW!$J:$J,MATCHUP!CR$1,SWISSW!$F:$F,"Won")+COUNTIFS(SWISSW!$I:$I,MATCHUP!CR$1,SWISSW!$J:$J,MATCHUP!$A30,SWISSW!$F:$F,"Lost"))/(COUNTIFS(SWISSW!$I:$I,MATCHUP!$A30,SWISSW!$J:$J,MATCHUP!CR$1)-COUNTIFS(SWISSW!$I:$I,MATCHUP!$A30,SWISSW!$J:$J,MATCHUP!CR$1,SWISSW!$F:$F,"Draw")+COUNTIFS(SWISSW!$I:$I,MATCHUP!CR$1,SWISSW!$J:$J,MATCHUP!$A30)-COUNTIFS(SWISSW!$I:$I,MATCHUP!CR$1,SWISSW!$J:$J,MATCHUP!$A30,SWISSW!$F:$F,"Draw")),"-")</f>
        <v>-</v>
      </c>
      <c r="CS30" s="5" t="str">
        <f ca="1">IFERROR((COUNTIFS(SWISSW!$I:$I,MATCHUP!$A30,SWISSW!$J:$J,MATCHUP!CS$1,SWISSW!$F:$F,"Won")+COUNTIFS(SWISSW!$I:$I,MATCHUP!CS$1,SWISSW!$J:$J,MATCHUP!$A30,SWISSW!$F:$F,"Lost"))/(COUNTIFS(SWISSW!$I:$I,MATCHUP!$A30,SWISSW!$J:$J,MATCHUP!CS$1)-COUNTIFS(SWISSW!$I:$I,MATCHUP!$A30,SWISSW!$J:$J,MATCHUP!CS$1,SWISSW!$F:$F,"Draw")+COUNTIFS(SWISSW!$I:$I,MATCHUP!CS$1,SWISSW!$J:$J,MATCHUP!$A30)-COUNTIFS(SWISSW!$I:$I,MATCHUP!CS$1,SWISSW!$J:$J,MATCHUP!$A30,SWISSW!$F:$F,"Draw")),"-")</f>
        <v>-</v>
      </c>
      <c r="CT30" s="5" t="str">
        <f ca="1">IFERROR((COUNTIFS(SWISSW!$I:$I,MATCHUP!$A30,SWISSW!$J:$J,MATCHUP!CT$1,SWISSW!$F:$F,"Won")+COUNTIFS(SWISSW!$I:$I,MATCHUP!CT$1,SWISSW!$J:$J,MATCHUP!$A30,SWISSW!$F:$F,"Lost"))/(COUNTIFS(SWISSW!$I:$I,MATCHUP!$A30,SWISSW!$J:$J,MATCHUP!CT$1)-COUNTIFS(SWISSW!$I:$I,MATCHUP!$A30,SWISSW!$J:$J,MATCHUP!CT$1,SWISSW!$F:$F,"Draw")+COUNTIFS(SWISSW!$I:$I,MATCHUP!CT$1,SWISSW!$J:$J,MATCHUP!$A30)-COUNTIFS(SWISSW!$I:$I,MATCHUP!CT$1,SWISSW!$J:$J,MATCHUP!$A30,SWISSW!$F:$F,"Draw")),"-")</f>
        <v>-</v>
      </c>
      <c r="CU30" s="5" t="str">
        <f ca="1">IFERROR((COUNTIFS(SWISSW!$I:$I,MATCHUP!$A30,SWISSW!$J:$J,MATCHUP!CU$1,SWISSW!$F:$F,"Won")+COUNTIFS(SWISSW!$I:$I,MATCHUP!CU$1,SWISSW!$J:$J,MATCHUP!$A30,SWISSW!$F:$F,"Lost"))/(COUNTIFS(SWISSW!$I:$I,MATCHUP!$A30,SWISSW!$J:$J,MATCHUP!CU$1)-COUNTIFS(SWISSW!$I:$I,MATCHUP!$A30,SWISSW!$J:$J,MATCHUP!CU$1,SWISSW!$F:$F,"Draw")+COUNTIFS(SWISSW!$I:$I,MATCHUP!CU$1,SWISSW!$J:$J,MATCHUP!$A30)-COUNTIFS(SWISSW!$I:$I,MATCHUP!CU$1,SWISSW!$J:$J,MATCHUP!$A30,SWISSW!$F:$F,"Draw")),"-")</f>
        <v>-</v>
      </c>
      <c r="CV30" s="5" t="str">
        <f ca="1">IFERROR((COUNTIFS(SWISSW!$I:$I,MATCHUP!$A30,SWISSW!$J:$J,MATCHUP!CV$1,SWISSW!$F:$F,"Won")+COUNTIFS(SWISSW!$I:$I,MATCHUP!CV$1,SWISSW!$J:$J,MATCHUP!$A30,SWISSW!$F:$F,"Lost"))/(COUNTIFS(SWISSW!$I:$I,MATCHUP!$A30,SWISSW!$J:$J,MATCHUP!CV$1)-COUNTIFS(SWISSW!$I:$I,MATCHUP!$A30,SWISSW!$J:$J,MATCHUP!CV$1,SWISSW!$F:$F,"Draw")+COUNTIFS(SWISSW!$I:$I,MATCHUP!CV$1,SWISSW!$J:$J,MATCHUP!$A30)-COUNTIFS(SWISSW!$I:$I,MATCHUP!CV$1,SWISSW!$J:$J,MATCHUP!$A30,SWISSW!$F:$F,"Draw")),"-")</f>
        <v>-</v>
      </c>
    </row>
    <row r="31" spans="1:100" ht="55" customHeight="1" x14ac:dyDescent="0.3">
      <c r="A31" s="3" t="str" cm="1">
        <f t="array" aca="1" ref="A31" ca="1">INDIRECT(ADDRESS(ROW(),1,,1,"METABREAK"))</f>
        <v>Rakdos Midrange</v>
      </c>
      <c r="B31" s="5">
        <f ca="1">IFERROR((COUNTIFS(SWISSW!$I:$I,MATCHUP!$A31,SWISSW!$J:$J,MATCHUP!B$1,SWISSW!$F:$F,"Won")+COUNTIFS(SWISSW!$I:$I,MATCHUP!B$1,SWISSW!$J:$J,MATCHUP!$A31,SWISSW!$F:$F,"Lost"))/(COUNTIFS(SWISSW!$I:$I,MATCHUP!$A31,SWISSW!$J:$J,MATCHUP!B$1)-COUNTIFS(SWISSW!$I:$I,MATCHUP!$A31,SWISSW!$J:$J,MATCHUP!B$1,SWISSW!$F:$F,"Draw")+COUNTIFS(SWISSW!$I:$I,MATCHUP!B$1,SWISSW!$J:$J,MATCHUP!$A31)-COUNTIFS(SWISSW!$I:$I,MATCHUP!B$1,SWISSW!$J:$J,MATCHUP!$A31,SWISSW!$F:$F,"Draw")),"-")</f>
        <v>0.33333333333333331</v>
      </c>
      <c r="C31" s="5">
        <f ca="1">IFERROR((COUNTIFS(SWISSW!$I:$I,MATCHUP!$A31,SWISSW!$J:$J,MATCHUP!C$1,SWISSW!$F:$F,"Won")+COUNTIFS(SWISSW!$I:$I,MATCHUP!C$1,SWISSW!$J:$J,MATCHUP!$A31,SWISSW!$F:$F,"Lost"))/(COUNTIFS(SWISSW!$I:$I,MATCHUP!$A31,SWISSW!$J:$J,MATCHUP!C$1)-COUNTIFS(SWISSW!$I:$I,MATCHUP!$A31,SWISSW!$J:$J,MATCHUP!C$1,SWISSW!$F:$F,"Draw")+COUNTIFS(SWISSW!$I:$I,MATCHUP!C$1,SWISSW!$J:$J,MATCHUP!$A31)-COUNTIFS(SWISSW!$I:$I,MATCHUP!C$1,SWISSW!$J:$J,MATCHUP!$A31,SWISSW!$F:$F,"Draw")),"-")</f>
        <v>0.4</v>
      </c>
      <c r="D31" s="5">
        <f ca="1">IFERROR((COUNTIFS(SWISSW!$I:$I,MATCHUP!$A31,SWISSW!$J:$J,MATCHUP!D$1,SWISSW!$F:$F,"Won")+COUNTIFS(SWISSW!$I:$I,MATCHUP!D$1,SWISSW!$J:$J,MATCHUP!$A31,SWISSW!$F:$F,"Lost"))/(COUNTIFS(SWISSW!$I:$I,MATCHUP!$A31,SWISSW!$J:$J,MATCHUP!D$1)-COUNTIFS(SWISSW!$I:$I,MATCHUP!$A31,SWISSW!$J:$J,MATCHUP!D$1,SWISSW!$F:$F,"Draw")+COUNTIFS(SWISSW!$I:$I,MATCHUP!D$1,SWISSW!$J:$J,MATCHUP!$A31)-COUNTIFS(SWISSW!$I:$I,MATCHUP!D$1,SWISSW!$J:$J,MATCHUP!$A31,SWISSW!$F:$F,"Draw")),"-")</f>
        <v>0</v>
      </c>
      <c r="E31" s="5">
        <f ca="1">IFERROR((COUNTIFS(SWISSW!$I:$I,MATCHUP!$A31,SWISSW!$J:$J,MATCHUP!E$1,SWISSW!$F:$F,"Won")+COUNTIFS(SWISSW!$I:$I,MATCHUP!E$1,SWISSW!$J:$J,MATCHUP!$A31,SWISSW!$F:$F,"Lost"))/(COUNTIFS(SWISSW!$I:$I,MATCHUP!$A31,SWISSW!$J:$J,MATCHUP!E$1)-COUNTIFS(SWISSW!$I:$I,MATCHUP!$A31,SWISSW!$J:$J,MATCHUP!E$1,SWISSW!$F:$F,"Draw")+COUNTIFS(SWISSW!$I:$I,MATCHUP!E$1,SWISSW!$J:$J,MATCHUP!$A31)-COUNTIFS(SWISSW!$I:$I,MATCHUP!E$1,SWISSW!$J:$J,MATCHUP!$A31,SWISSW!$F:$F,"Draw")),"-")</f>
        <v>0</v>
      </c>
      <c r="F31" s="5">
        <f ca="1">IFERROR((COUNTIFS(SWISSW!$I:$I,MATCHUP!$A31,SWISSW!$J:$J,MATCHUP!F$1,SWISSW!$F:$F,"Won")+COUNTIFS(SWISSW!$I:$I,MATCHUP!F$1,SWISSW!$J:$J,MATCHUP!$A31,SWISSW!$F:$F,"Lost"))/(COUNTIFS(SWISSW!$I:$I,MATCHUP!$A31,SWISSW!$J:$J,MATCHUP!F$1)-COUNTIFS(SWISSW!$I:$I,MATCHUP!$A31,SWISSW!$J:$J,MATCHUP!F$1,SWISSW!$F:$F,"Draw")+COUNTIFS(SWISSW!$I:$I,MATCHUP!F$1,SWISSW!$J:$J,MATCHUP!$A31)-COUNTIFS(SWISSW!$I:$I,MATCHUP!F$1,SWISSW!$J:$J,MATCHUP!$A31,SWISSW!$F:$F,"Draw")),"-")</f>
        <v>0.5</v>
      </c>
      <c r="G31" s="5">
        <f ca="1">IFERROR((COUNTIFS(SWISSW!$I:$I,MATCHUP!$A31,SWISSW!$J:$J,MATCHUP!G$1,SWISSW!$F:$F,"Won")+COUNTIFS(SWISSW!$I:$I,MATCHUP!G$1,SWISSW!$J:$J,MATCHUP!$A31,SWISSW!$F:$F,"Lost"))/(COUNTIFS(SWISSW!$I:$I,MATCHUP!$A31,SWISSW!$J:$J,MATCHUP!G$1)-COUNTIFS(SWISSW!$I:$I,MATCHUP!$A31,SWISSW!$J:$J,MATCHUP!G$1,SWISSW!$F:$F,"Draw")+COUNTIFS(SWISSW!$I:$I,MATCHUP!G$1,SWISSW!$J:$J,MATCHUP!$A31)-COUNTIFS(SWISSW!$I:$I,MATCHUP!G$1,SWISSW!$J:$J,MATCHUP!$A31,SWISSW!$F:$F,"Draw")),"-")</f>
        <v>0.33333333333333331</v>
      </c>
      <c r="H31" s="5">
        <f ca="1">IFERROR((COUNTIFS(SWISSW!$I:$I,MATCHUP!$A31,SWISSW!$J:$J,MATCHUP!H$1,SWISSW!$F:$F,"Won")+COUNTIFS(SWISSW!$I:$I,MATCHUP!H$1,SWISSW!$J:$J,MATCHUP!$A31,SWISSW!$F:$F,"Lost"))/(COUNTIFS(SWISSW!$I:$I,MATCHUP!$A31,SWISSW!$J:$J,MATCHUP!H$1)-COUNTIFS(SWISSW!$I:$I,MATCHUP!$A31,SWISSW!$J:$J,MATCHUP!H$1,SWISSW!$F:$F,"Draw")+COUNTIFS(SWISSW!$I:$I,MATCHUP!H$1,SWISSW!$J:$J,MATCHUP!$A31)-COUNTIFS(SWISSW!$I:$I,MATCHUP!H$1,SWISSW!$J:$J,MATCHUP!$A31,SWISSW!$F:$F,"Draw")),"-")</f>
        <v>0</v>
      </c>
      <c r="I31" s="5" t="str">
        <f ca="1">IFERROR((COUNTIFS(SWISSW!$I:$I,MATCHUP!$A31,SWISSW!$J:$J,MATCHUP!I$1,SWISSW!$F:$F,"Won")+COUNTIFS(SWISSW!$I:$I,MATCHUP!I$1,SWISSW!$J:$J,MATCHUP!$A31,SWISSW!$F:$F,"Lost"))/(COUNTIFS(SWISSW!$I:$I,MATCHUP!$A31,SWISSW!$J:$J,MATCHUP!I$1)-COUNTIFS(SWISSW!$I:$I,MATCHUP!$A31,SWISSW!$J:$J,MATCHUP!I$1,SWISSW!$F:$F,"Draw")+COUNTIFS(SWISSW!$I:$I,MATCHUP!I$1,SWISSW!$J:$J,MATCHUP!$A31)-COUNTIFS(SWISSW!$I:$I,MATCHUP!I$1,SWISSW!$J:$J,MATCHUP!$A31,SWISSW!$F:$F,"Draw")),"-")</f>
        <v>-</v>
      </c>
      <c r="J31" s="5">
        <f ca="1">IFERROR((COUNTIFS(SWISSW!$I:$I,MATCHUP!$A31,SWISSW!$J:$J,MATCHUP!J$1,SWISSW!$F:$F,"Won")+COUNTIFS(SWISSW!$I:$I,MATCHUP!J$1,SWISSW!$J:$J,MATCHUP!$A31,SWISSW!$F:$F,"Lost"))/(COUNTIFS(SWISSW!$I:$I,MATCHUP!$A31,SWISSW!$J:$J,MATCHUP!J$1)-COUNTIFS(SWISSW!$I:$I,MATCHUP!$A31,SWISSW!$J:$J,MATCHUP!J$1,SWISSW!$F:$F,"Draw")+COUNTIFS(SWISSW!$I:$I,MATCHUP!J$1,SWISSW!$J:$J,MATCHUP!$A31)-COUNTIFS(SWISSW!$I:$I,MATCHUP!J$1,SWISSW!$J:$J,MATCHUP!$A31,SWISSW!$F:$F,"Draw")),"-")</f>
        <v>0.25</v>
      </c>
      <c r="K31" s="5">
        <f ca="1">IFERROR((COUNTIFS(SWISSW!$I:$I,MATCHUP!$A31,SWISSW!$J:$J,MATCHUP!K$1,SWISSW!$F:$F,"Won")+COUNTIFS(SWISSW!$I:$I,MATCHUP!K$1,SWISSW!$J:$J,MATCHUP!$A31,SWISSW!$F:$F,"Lost"))/(COUNTIFS(SWISSW!$I:$I,MATCHUP!$A31,SWISSW!$J:$J,MATCHUP!K$1)-COUNTIFS(SWISSW!$I:$I,MATCHUP!$A31,SWISSW!$J:$J,MATCHUP!K$1,SWISSW!$F:$F,"Draw")+COUNTIFS(SWISSW!$I:$I,MATCHUP!K$1,SWISSW!$J:$J,MATCHUP!$A31)-COUNTIFS(SWISSW!$I:$I,MATCHUP!K$1,SWISSW!$J:$J,MATCHUP!$A31,SWISSW!$F:$F,"Draw")),"-")</f>
        <v>0.5</v>
      </c>
      <c r="L31" s="5" t="str">
        <f ca="1">IFERROR((COUNTIFS(SWISSW!$I:$I,MATCHUP!$A31,SWISSW!$J:$J,MATCHUP!L$1,SWISSW!$F:$F,"Won")+COUNTIFS(SWISSW!$I:$I,MATCHUP!L$1,SWISSW!$J:$J,MATCHUP!$A31,SWISSW!$F:$F,"Lost"))/(COUNTIFS(SWISSW!$I:$I,MATCHUP!$A31,SWISSW!$J:$J,MATCHUP!L$1)-COUNTIFS(SWISSW!$I:$I,MATCHUP!$A31,SWISSW!$J:$J,MATCHUP!L$1,SWISSW!$F:$F,"Draw")+COUNTIFS(SWISSW!$I:$I,MATCHUP!L$1,SWISSW!$J:$J,MATCHUP!$A31)-COUNTIFS(SWISSW!$I:$I,MATCHUP!L$1,SWISSW!$J:$J,MATCHUP!$A31,SWISSW!$F:$F,"Draw")),"-")</f>
        <v>-</v>
      </c>
      <c r="M31" s="5" t="str">
        <f ca="1">IFERROR((COUNTIFS(SWISSW!$I:$I,MATCHUP!$A31,SWISSW!$J:$J,MATCHUP!M$1,SWISSW!$F:$F,"Won")+COUNTIFS(SWISSW!$I:$I,MATCHUP!M$1,SWISSW!$J:$J,MATCHUP!$A31,SWISSW!$F:$F,"Lost"))/(COUNTIFS(SWISSW!$I:$I,MATCHUP!$A31,SWISSW!$J:$J,MATCHUP!M$1)-COUNTIFS(SWISSW!$I:$I,MATCHUP!$A31,SWISSW!$J:$J,MATCHUP!M$1,SWISSW!$F:$F,"Draw")+COUNTIFS(SWISSW!$I:$I,MATCHUP!M$1,SWISSW!$J:$J,MATCHUP!$A31)-COUNTIFS(SWISSW!$I:$I,MATCHUP!M$1,SWISSW!$J:$J,MATCHUP!$A31,SWISSW!$F:$F,"Draw")),"-")</f>
        <v>-</v>
      </c>
      <c r="N31" s="5" t="str">
        <f ca="1">IFERROR((COUNTIFS(SWISSW!$I:$I,MATCHUP!$A31,SWISSW!$J:$J,MATCHUP!N$1,SWISSW!$F:$F,"Won")+COUNTIFS(SWISSW!$I:$I,MATCHUP!N$1,SWISSW!$J:$J,MATCHUP!$A31,SWISSW!$F:$F,"Lost"))/(COUNTIFS(SWISSW!$I:$I,MATCHUP!$A31,SWISSW!$J:$J,MATCHUP!N$1)-COUNTIFS(SWISSW!$I:$I,MATCHUP!$A31,SWISSW!$J:$J,MATCHUP!N$1,SWISSW!$F:$F,"Draw")+COUNTIFS(SWISSW!$I:$I,MATCHUP!N$1,SWISSW!$J:$J,MATCHUP!$A31)-COUNTIFS(SWISSW!$I:$I,MATCHUP!N$1,SWISSW!$J:$J,MATCHUP!$A31,SWISSW!$F:$F,"Draw")),"-")</f>
        <v>-</v>
      </c>
      <c r="O31" s="5" t="str">
        <f ca="1">IFERROR((COUNTIFS(SWISSW!$I:$I,MATCHUP!$A31,SWISSW!$J:$J,MATCHUP!O$1,SWISSW!$F:$F,"Won")+COUNTIFS(SWISSW!$I:$I,MATCHUP!O$1,SWISSW!$J:$J,MATCHUP!$A31,SWISSW!$F:$F,"Lost"))/(COUNTIFS(SWISSW!$I:$I,MATCHUP!$A31,SWISSW!$J:$J,MATCHUP!O$1)-COUNTIFS(SWISSW!$I:$I,MATCHUP!$A31,SWISSW!$J:$J,MATCHUP!O$1,SWISSW!$F:$F,"Draw")+COUNTIFS(SWISSW!$I:$I,MATCHUP!O$1,SWISSW!$J:$J,MATCHUP!$A31)-COUNTIFS(SWISSW!$I:$I,MATCHUP!O$1,SWISSW!$J:$J,MATCHUP!$A31,SWISSW!$F:$F,"Draw")),"-")</f>
        <v>-</v>
      </c>
      <c r="P31" s="5" t="str">
        <f ca="1">IFERROR((COUNTIFS(SWISSW!$I:$I,MATCHUP!$A31,SWISSW!$J:$J,MATCHUP!P$1,SWISSW!$F:$F,"Won")+COUNTIFS(SWISSW!$I:$I,MATCHUP!P$1,SWISSW!$J:$J,MATCHUP!$A31,SWISSW!$F:$F,"Lost"))/(COUNTIFS(SWISSW!$I:$I,MATCHUP!$A31,SWISSW!$J:$J,MATCHUP!P$1)-COUNTIFS(SWISSW!$I:$I,MATCHUP!$A31,SWISSW!$J:$J,MATCHUP!P$1,SWISSW!$F:$F,"Draw")+COUNTIFS(SWISSW!$I:$I,MATCHUP!P$1,SWISSW!$J:$J,MATCHUP!$A31)-COUNTIFS(SWISSW!$I:$I,MATCHUP!P$1,SWISSW!$J:$J,MATCHUP!$A31,SWISSW!$F:$F,"Draw")),"-")</f>
        <v>-</v>
      </c>
      <c r="Q31" s="5" t="str">
        <f ca="1">IFERROR((COUNTIFS(SWISSW!$I:$I,MATCHUP!$A31,SWISSW!$J:$J,MATCHUP!Q$1,SWISSW!$F:$F,"Won")+COUNTIFS(SWISSW!$I:$I,MATCHUP!Q$1,SWISSW!$J:$J,MATCHUP!$A31,SWISSW!$F:$F,"Lost"))/(COUNTIFS(SWISSW!$I:$I,MATCHUP!$A31,SWISSW!$J:$J,MATCHUP!Q$1)-COUNTIFS(SWISSW!$I:$I,MATCHUP!$A31,SWISSW!$J:$J,MATCHUP!Q$1,SWISSW!$F:$F,"Draw")+COUNTIFS(SWISSW!$I:$I,MATCHUP!Q$1,SWISSW!$J:$J,MATCHUP!$A31)-COUNTIFS(SWISSW!$I:$I,MATCHUP!Q$1,SWISSW!$J:$J,MATCHUP!$A31,SWISSW!$F:$F,"Draw")),"-")</f>
        <v>-</v>
      </c>
      <c r="R31" s="5">
        <f ca="1">IFERROR((COUNTIFS(SWISSW!$I:$I,MATCHUP!$A31,SWISSW!$J:$J,MATCHUP!R$1,SWISSW!$F:$F,"Won")+COUNTIFS(SWISSW!$I:$I,MATCHUP!R$1,SWISSW!$J:$J,MATCHUP!$A31,SWISSW!$F:$F,"Lost"))/(COUNTIFS(SWISSW!$I:$I,MATCHUP!$A31,SWISSW!$J:$J,MATCHUP!R$1)-COUNTIFS(SWISSW!$I:$I,MATCHUP!$A31,SWISSW!$J:$J,MATCHUP!R$1,SWISSW!$F:$F,"Draw")+COUNTIFS(SWISSW!$I:$I,MATCHUP!R$1,SWISSW!$J:$J,MATCHUP!$A31)-COUNTIFS(SWISSW!$I:$I,MATCHUP!R$1,SWISSW!$J:$J,MATCHUP!$A31,SWISSW!$F:$F,"Draw")),"-")</f>
        <v>1</v>
      </c>
      <c r="S31" s="5">
        <f ca="1">IFERROR((COUNTIFS(SWISSW!$I:$I,MATCHUP!$A31,SWISSW!$J:$J,MATCHUP!S$1,SWISSW!$F:$F,"Won")+COUNTIFS(SWISSW!$I:$I,MATCHUP!S$1,SWISSW!$J:$J,MATCHUP!$A31,SWISSW!$F:$F,"Lost"))/(COUNTIFS(SWISSW!$I:$I,MATCHUP!$A31,SWISSW!$J:$J,MATCHUP!S$1)-COUNTIFS(SWISSW!$I:$I,MATCHUP!$A31,SWISSW!$J:$J,MATCHUP!S$1,SWISSW!$F:$F,"Draw")+COUNTIFS(SWISSW!$I:$I,MATCHUP!S$1,SWISSW!$J:$J,MATCHUP!$A31)-COUNTIFS(SWISSW!$I:$I,MATCHUP!S$1,SWISSW!$J:$J,MATCHUP!$A31,SWISSW!$F:$F,"Draw")),"-")</f>
        <v>1</v>
      </c>
      <c r="T31" s="5">
        <f ca="1">IFERROR((COUNTIFS(SWISSW!$I:$I,MATCHUP!$A31,SWISSW!$J:$J,MATCHUP!T$1,SWISSW!$F:$F,"Won")+COUNTIFS(SWISSW!$I:$I,MATCHUP!T$1,SWISSW!$J:$J,MATCHUP!$A31,SWISSW!$F:$F,"Lost"))/(COUNTIFS(SWISSW!$I:$I,MATCHUP!$A31,SWISSW!$J:$J,MATCHUP!T$1)-COUNTIFS(SWISSW!$I:$I,MATCHUP!$A31,SWISSW!$J:$J,MATCHUP!T$1,SWISSW!$F:$F,"Draw")+COUNTIFS(SWISSW!$I:$I,MATCHUP!T$1,SWISSW!$J:$J,MATCHUP!$A31)-COUNTIFS(SWISSW!$I:$I,MATCHUP!T$1,SWISSW!$J:$J,MATCHUP!$A31,SWISSW!$F:$F,"Draw")),"-")</f>
        <v>1</v>
      </c>
      <c r="U31" s="5" t="str">
        <f ca="1">IFERROR((COUNTIFS(SWISSW!$I:$I,MATCHUP!$A31,SWISSW!$J:$J,MATCHUP!U$1,SWISSW!$F:$F,"Won")+COUNTIFS(SWISSW!$I:$I,MATCHUP!U$1,SWISSW!$J:$J,MATCHUP!$A31,SWISSW!$F:$F,"Lost"))/(COUNTIFS(SWISSW!$I:$I,MATCHUP!$A31,SWISSW!$J:$J,MATCHUP!U$1)-COUNTIFS(SWISSW!$I:$I,MATCHUP!$A31,SWISSW!$J:$J,MATCHUP!U$1,SWISSW!$F:$F,"Draw")+COUNTIFS(SWISSW!$I:$I,MATCHUP!U$1,SWISSW!$J:$J,MATCHUP!$A31)-COUNTIFS(SWISSW!$I:$I,MATCHUP!U$1,SWISSW!$J:$J,MATCHUP!$A31,SWISSW!$F:$F,"Draw")),"-")</f>
        <v>-</v>
      </c>
      <c r="V31" s="5" t="str">
        <f ca="1">IFERROR((COUNTIFS(SWISSW!$I:$I,MATCHUP!$A31,SWISSW!$J:$J,MATCHUP!V$1,SWISSW!$F:$F,"Won")+COUNTIFS(SWISSW!$I:$I,MATCHUP!V$1,SWISSW!$J:$J,MATCHUP!$A31,SWISSW!$F:$F,"Lost"))/(COUNTIFS(SWISSW!$I:$I,MATCHUP!$A31,SWISSW!$J:$J,MATCHUP!V$1)-COUNTIFS(SWISSW!$I:$I,MATCHUP!$A31,SWISSW!$J:$J,MATCHUP!V$1,SWISSW!$F:$F,"Draw")+COUNTIFS(SWISSW!$I:$I,MATCHUP!V$1,SWISSW!$J:$J,MATCHUP!$A31)-COUNTIFS(SWISSW!$I:$I,MATCHUP!V$1,SWISSW!$J:$J,MATCHUP!$A31,SWISSW!$F:$F,"Draw")),"-")</f>
        <v>-</v>
      </c>
      <c r="W31" s="5" t="str">
        <f ca="1">IFERROR((COUNTIFS(SWISSW!$I:$I,MATCHUP!$A31,SWISSW!$J:$J,MATCHUP!W$1,SWISSW!$F:$F,"Won")+COUNTIFS(SWISSW!$I:$I,MATCHUP!W$1,SWISSW!$J:$J,MATCHUP!$A31,SWISSW!$F:$F,"Lost"))/(COUNTIFS(SWISSW!$I:$I,MATCHUP!$A31,SWISSW!$J:$J,MATCHUP!W$1)-COUNTIFS(SWISSW!$I:$I,MATCHUP!$A31,SWISSW!$J:$J,MATCHUP!W$1,SWISSW!$F:$F,"Draw")+COUNTIFS(SWISSW!$I:$I,MATCHUP!W$1,SWISSW!$J:$J,MATCHUP!$A31)-COUNTIFS(SWISSW!$I:$I,MATCHUP!W$1,SWISSW!$J:$J,MATCHUP!$A31,SWISSW!$F:$F,"Draw")),"-")</f>
        <v>-</v>
      </c>
      <c r="X31" s="5" t="str">
        <f ca="1">IFERROR((COUNTIFS(SWISSW!$I:$I,MATCHUP!$A31,SWISSW!$J:$J,MATCHUP!X$1,SWISSW!$F:$F,"Won")+COUNTIFS(SWISSW!$I:$I,MATCHUP!X$1,SWISSW!$J:$J,MATCHUP!$A31,SWISSW!$F:$F,"Lost"))/(COUNTIFS(SWISSW!$I:$I,MATCHUP!$A31,SWISSW!$J:$J,MATCHUP!X$1)-COUNTIFS(SWISSW!$I:$I,MATCHUP!$A31,SWISSW!$J:$J,MATCHUP!X$1,SWISSW!$F:$F,"Draw")+COUNTIFS(SWISSW!$I:$I,MATCHUP!X$1,SWISSW!$J:$J,MATCHUP!$A31)-COUNTIFS(SWISSW!$I:$I,MATCHUP!X$1,SWISSW!$J:$J,MATCHUP!$A31,SWISSW!$F:$F,"Draw")),"-")</f>
        <v>-</v>
      </c>
      <c r="Y31" s="5" t="str">
        <f ca="1">IFERROR((COUNTIFS(SWISSW!$I:$I,MATCHUP!$A31,SWISSW!$J:$J,MATCHUP!Y$1,SWISSW!$F:$F,"Won")+COUNTIFS(SWISSW!$I:$I,MATCHUP!Y$1,SWISSW!$J:$J,MATCHUP!$A31,SWISSW!$F:$F,"Lost"))/(COUNTIFS(SWISSW!$I:$I,MATCHUP!$A31,SWISSW!$J:$J,MATCHUP!Y$1)-COUNTIFS(SWISSW!$I:$I,MATCHUP!$A31,SWISSW!$J:$J,MATCHUP!Y$1,SWISSW!$F:$F,"Draw")+COUNTIFS(SWISSW!$I:$I,MATCHUP!Y$1,SWISSW!$J:$J,MATCHUP!$A31)-COUNTIFS(SWISSW!$I:$I,MATCHUP!Y$1,SWISSW!$J:$J,MATCHUP!$A31,SWISSW!$F:$F,"Draw")),"-")</f>
        <v>-</v>
      </c>
      <c r="Z31" s="5" t="str">
        <f ca="1">IFERROR((COUNTIFS(SWISSW!$I:$I,MATCHUP!$A31,SWISSW!$J:$J,MATCHUP!Z$1,SWISSW!$F:$F,"Won")+COUNTIFS(SWISSW!$I:$I,MATCHUP!Z$1,SWISSW!$J:$J,MATCHUP!$A31,SWISSW!$F:$F,"Lost"))/(COUNTIFS(SWISSW!$I:$I,MATCHUP!$A31,SWISSW!$J:$J,MATCHUP!Z$1)-COUNTIFS(SWISSW!$I:$I,MATCHUP!$A31,SWISSW!$J:$J,MATCHUP!Z$1,SWISSW!$F:$F,"Draw")+COUNTIFS(SWISSW!$I:$I,MATCHUP!Z$1,SWISSW!$J:$J,MATCHUP!$A31)-COUNTIFS(SWISSW!$I:$I,MATCHUP!Z$1,SWISSW!$J:$J,MATCHUP!$A31,SWISSW!$F:$F,"Draw")),"-")</f>
        <v>-</v>
      </c>
      <c r="AA31" s="5">
        <f ca="1">IFERROR((COUNTIFS(SWISSW!$I:$I,MATCHUP!$A31,SWISSW!$J:$J,MATCHUP!AA$1,SWISSW!$F:$F,"Won")+COUNTIFS(SWISSW!$I:$I,MATCHUP!AA$1,SWISSW!$J:$J,MATCHUP!$A31,SWISSW!$F:$F,"Lost"))/(COUNTIFS(SWISSW!$I:$I,MATCHUP!$A31,SWISSW!$J:$J,MATCHUP!AA$1)-COUNTIFS(SWISSW!$I:$I,MATCHUP!$A31,SWISSW!$J:$J,MATCHUP!AA$1,SWISSW!$F:$F,"Draw")+COUNTIFS(SWISSW!$I:$I,MATCHUP!AA$1,SWISSW!$J:$J,MATCHUP!$A31)-COUNTIFS(SWISSW!$I:$I,MATCHUP!AA$1,SWISSW!$J:$J,MATCHUP!$A31,SWISSW!$F:$F,"Draw")),"-")</f>
        <v>0</v>
      </c>
      <c r="AB31" s="5" t="str">
        <f ca="1">IFERROR((COUNTIFS(SWISSW!$I:$I,MATCHUP!$A31,SWISSW!$J:$J,MATCHUP!AB$1,SWISSW!$F:$F,"Won")+COUNTIFS(SWISSW!$I:$I,MATCHUP!AB$1,SWISSW!$J:$J,MATCHUP!$A31,SWISSW!$F:$F,"Lost"))/(COUNTIFS(SWISSW!$I:$I,MATCHUP!$A31,SWISSW!$J:$J,MATCHUP!AB$1)-COUNTIFS(SWISSW!$I:$I,MATCHUP!$A31,SWISSW!$J:$J,MATCHUP!AB$1,SWISSW!$F:$F,"Draw")+COUNTIFS(SWISSW!$I:$I,MATCHUP!AB$1,SWISSW!$J:$J,MATCHUP!$A31)-COUNTIFS(SWISSW!$I:$I,MATCHUP!AB$1,SWISSW!$J:$J,MATCHUP!$A31,SWISSW!$F:$F,"Draw")),"-")</f>
        <v>-</v>
      </c>
      <c r="AC31" s="5" t="str">
        <f ca="1">IFERROR((COUNTIFS(SWISSW!$I:$I,MATCHUP!$A31,SWISSW!$J:$J,MATCHUP!AC$1,SWISSW!$F:$F,"Won")+COUNTIFS(SWISSW!$I:$I,MATCHUP!AC$1,SWISSW!$J:$J,MATCHUP!$A31,SWISSW!$F:$F,"Lost"))/(COUNTIFS(SWISSW!$I:$I,MATCHUP!$A31,SWISSW!$J:$J,MATCHUP!AC$1)-COUNTIFS(SWISSW!$I:$I,MATCHUP!$A31,SWISSW!$J:$J,MATCHUP!AC$1,SWISSW!$F:$F,"Draw")+COUNTIFS(SWISSW!$I:$I,MATCHUP!AC$1,SWISSW!$J:$J,MATCHUP!$A31)-COUNTIFS(SWISSW!$I:$I,MATCHUP!AC$1,SWISSW!$J:$J,MATCHUP!$A31,SWISSW!$F:$F,"Draw")),"-")</f>
        <v>-</v>
      </c>
      <c r="AD31" s="5">
        <f ca="1">IFERROR((COUNTIFS(SWISSW!$I:$I,MATCHUP!$A31,SWISSW!$J:$J,MATCHUP!AD$1,SWISSW!$F:$F,"Won")+COUNTIFS(SWISSW!$I:$I,MATCHUP!AD$1,SWISSW!$J:$J,MATCHUP!$A31,SWISSW!$F:$F,"Lost"))/(COUNTIFS(SWISSW!$I:$I,MATCHUP!$A31,SWISSW!$J:$J,MATCHUP!AD$1)-COUNTIFS(SWISSW!$I:$I,MATCHUP!$A31,SWISSW!$J:$J,MATCHUP!AD$1,SWISSW!$F:$F,"Draw")+COUNTIFS(SWISSW!$I:$I,MATCHUP!AD$1,SWISSW!$J:$J,MATCHUP!$A31)-COUNTIFS(SWISSW!$I:$I,MATCHUP!AD$1,SWISSW!$J:$J,MATCHUP!$A31,SWISSW!$F:$F,"Draw")),"-")</f>
        <v>1</v>
      </c>
      <c r="AE31" s="5" t="str">
        <f ca="1">IFERROR((COUNTIFS(SWISSW!$I:$I,MATCHUP!$A31,SWISSW!$J:$J,MATCHUP!AE$1,SWISSW!$F:$F,"Won")+COUNTIFS(SWISSW!$I:$I,MATCHUP!AE$1,SWISSW!$J:$J,MATCHUP!$A31,SWISSW!$F:$F,"Lost"))/(COUNTIFS(SWISSW!$I:$I,MATCHUP!$A31,SWISSW!$J:$J,MATCHUP!AE$1)-COUNTIFS(SWISSW!$I:$I,MATCHUP!$A31,SWISSW!$J:$J,MATCHUP!AE$1,SWISSW!$F:$F,"Draw")+COUNTIFS(SWISSW!$I:$I,MATCHUP!AE$1,SWISSW!$J:$J,MATCHUP!$A31)-COUNTIFS(SWISSW!$I:$I,MATCHUP!AE$1,SWISSW!$J:$J,MATCHUP!$A31,SWISSW!$F:$F,"Draw")),"-")</f>
        <v>-</v>
      </c>
      <c r="AF31" s="5" t="str">
        <f ca="1">IFERROR((COUNTIFS(SWISSW!$I:$I,MATCHUP!$A31,SWISSW!$J:$J,MATCHUP!AF$1,SWISSW!$F:$F,"Won")+COUNTIFS(SWISSW!$I:$I,MATCHUP!AF$1,SWISSW!$J:$J,MATCHUP!$A31,SWISSW!$F:$F,"Lost"))/(COUNTIFS(SWISSW!$I:$I,MATCHUP!$A31,SWISSW!$J:$J,MATCHUP!AF$1)-COUNTIFS(SWISSW!$I:$I,MATCHUP!$A31,SWISSW!$J:$J,MATCHUP!AF$1,SWISSW!$F:$F,"Draw")+COUNTIFS(SWISSW!$I:$I,MATCHUP!AF$1,SWISSW!$J:$J,MATCHUP!$A31)-COUNTIFS(SWISSW!$I:$I,MATCHUP!AF$1,SWISSW!$J:$J,MATCHUP!$A31,SWISSW!$F:$F,"Draw")),"-")</f>
        <v>-</v>
      </c>
      <c r="AG31" s="5" t="str">
        <f ca="1">IFERROR((COUNTIFS(SWISSW!$I:$I,MATCHUP!$A31,SWISSW!$J:$J,MATCHUP!AG$1,SWISSW!$F:$F,"Won")+COUNTIFS(SWISSW!$I:$I,MATCHUP!AG$1,SWISSW!$J:$J,MATCHUP!$A31,SWISSW!$F:$F,"Lost"))/(COUNTIFS(SWISSW!$I:$I,MATCHUP!$A31,SWISSW!$J:$J,MATCHUP!AG$1)-COUNTIFS(SWISSW!$I:$I,MATCHUP!$A31,SWISSW!$J:$J,MATCHUP!AG$1,SWISSW!$F:$F,"Draw")+COUNTIFS(SWISSW!$I:$I,MATCHUP!AG$1,SWISSW!$J:$J,MATCHUP!$A31)-COUNTIFS(SWISSW!$I:$I,MATCHUP!AG$1,SWISSW!$J:$J,MATCHUP!$A31,SWISSW!$F:$F,"Draw")),"-")</f>
        <v>-</v>
      </c>
      <c r="AH31" s="5" t="str">
        <f ca="1">IFERROR((COUNTIFS(SWISSW!$I:$I,MATCHUP!$A31,SWISSW!$J:$J,MATCHUP!AH$1,SWISSW!$F:$F,"Won")+COUNTIFS(SWISSW!$I:$I,MATCHUP!AH$1,SWISSW!$J:$J,MATCHUP!$A31,SWISSW!$F:$F,"Lost"))/(COUNTIFS(SWISSW!$I:$I,MATCHUP!$A31,SWISSW!$J:$J,MATCHUP!AH$1)-COUNTIFS(SWISSW!$I:$I,MATCHUP!$A31,SWISSW!$J:$J,MATCHUP!AH$1,SWISSW!$F:$F,"Draw")+COUNTIFS(SWISSW!$I:$I,MATCHUP!AH$1,SWISSW!$J:$J,MATCHUP!$A31)-COUNTIFS(SWISSW!$I:$I,MATCHUP!AH$1,SWISSW!$J:$J,MATCHUP!$A31,SWISSW!$F:$F,"Draw")),"-")</f>
        <v>-</v>
      </c>
      <c r="AI31" s="5">
        <f ca="1">IFERROR((COUNTIFS(SWISSW!$I:$I,MATCHUP!$A31,SWISSW!$J:$J,MATCHUP!AI$1,SWISSW!$F:$F,"Won")+COUNTIFS(SWISSW!$I:$I,MATCHUP!AI$1,SWISSW!$J:$J,MATCHUP!$A31,SWISSW!$F:$F,"Lost"))/(COUNTIFS(SWISSW!$I:$I,MATCHUP!$A31,SWISSW!$J:$J,MATCHUP!AI$1)-COUNTIFS(SWISSW!$I:$I,MATCHUP!$A31,SWISSW!$J:$J,MATCHUP!AI$1,SWISSW!$F:$F,"Draw")+COUNTIFS(SWISSW!$I:$I,MATCHUP!AI$1,SWISSW!$J:$J,MATCHUP!$A31)-COUNTIFS(SWISSW!$I:$I,MATCHUP!AI$1,SWISSW!$J:$J,MATCHUP!$A31,SWISSW!$F:$F,"Draw")),"-")</f>
        <v>1</v>
      </c>
      <c r="AJ31" s="5" t="str">
        <f ca="1">IFERROR((COUNTIFS(SWISSW!$I:$I,MATCHUP!$A31,SWISSW!$J:$J,MATCHUP!AJ$1,SWISSW!$F:$F,"Won")+COUNTIFS(SWISSW!$I:$I,MATCHUP!AJ$1,SWISSW!$J:$J,MATCHUP!$A31,SWISSW!$F:$F,"Lost"))/(COUNTIFS(SWISSW!$I:$I,MATCHUP!$A31,SWISSW!$J:$J,MATCHUP!AJ$1)-COUNTIFS(SWISSW!$I:$I,MATCHUP!$A31,SWISSW!$J:$J,MATCHUP!AJ$1,SWISSW!$F:$F,"Draw")+COUNTIFS(SWISSW!$I:$I,MATCHUP!AJ$1,SWISSW!$J:$J,MATCHUP!$A31)-COUNTIFS(SWISSW!$I:$I,MATCHUP!AJ$1,SWISSW!$J:$J,MATCHUP!$A31,SWISSW!$F:$F,"Draw")),"-")</f>
        <v>-</v>
      </c>
      <c r="AK31" s="5" t="str">
        <f ca="1">IFERROR((COUNTIFS(SWISSW!$I:$I,MATCHUP!$A31,SWISSW!$J:$J,MATCHUP!AK$1,SWISSW!$F:$F,"Won")+COUNTIFS(SWISSW!$I:$I,MATCHUP!AK$1,SWISSW!$J:$J,MATCHUP!$A31,SWISSW!$F:$F,"Lost"))/(COUNTIFS(SWISSW!$I:$I,MATCHUP!$A31,SWISSW!$J:$J,MATCHUP!AK$1)-COUNTIFS(SWISSW!$I:$I,MATCHUP!$A31,SWISSW!$J:$J,MATCHUP!AK$1,SWISSW!$F:$F,"Draw")+COUNTIFS(SWISSW!$I:$I,MATCHUP!AK$1,SWISSW!$J:$J,MATCHUP!$A31)-COUNTIFS(SWISSW!$I:$I,MATCHUP!AK$1,SWISSW!$J:$J,MATCHUP!$A31,SWISSW!$F:$F,"Draw")),"-")</f>
        <v>-</v>
      </c>
      <c r="AL31" s="5" t="str">
        <f ca="1">IFERROR((COUNTIFS(SWISSW!$I:$I,MATCHUP!$A31,SWISSW!$J:$J,MATCHUP!AL$1,SWISSW!$F:$F,"Won")+COUNTIFS(SWISSW!$I:$I,MATCHUP!AL$1,SWISSW!$J:$J,MATCHUP!$A31,SWISSW!$F:$F,"Lost"))/(COUNTIFS(SWISSW!$I:$I,MATCHUP!$A31,SWISSW!$J:$J,MATCHUP!AL$1)-COUNTIFS(SWISSW!$I:$I,MATCHUP!$A31,SWISSW!$J:$J,MATCHUP!AL$1,SWISSW!$F:$F,"Draw")+COUNTIFS(SWISSW!$I:$I,MATCHUP!AL$1,SWISSW!$J:$J,MATCHUP!$A31)-COUNTIFS(SWISSW!$I:$I,MATCHUP!AL$1,SWISSW!$J:$J,MATCHUP!$A31,SWISSW!$F:$F,"Draw")),"-")</f>
        <v>-</v>
      </c>
      <c r="AM31" s="5" t="str">
        <f ca="1">IFERROR((COUNTIFS(SWISSW!$I:$I,MATCHUP!$A31,SWISSW!$J:$J,MATCHUP!AM$1,SWISSW!$F:$F,"Won")+COUNTIFS(SWISSW!$I:$I,MATCHUP!AM$1,SWISSW!$J:$J,MATCHUP!$A31,SWISSW!$F:$F,"Lost"))/(COUNTIFS(SWISSW!$I:$I,MATCHUP!$A31,SWISSW!$J:$J,MATCHUP!AM$1)-COUNTIFS(SWISSW!$I:$I,MATCHUP!$A31,SWISSW!$J:$J,MATCHUP!AM$1,SWISSW!$F:$F,"Draw")+COUNTIFS(SWISSW!$I:$I,MATCHUP!AM$1,SWISSW!$J:$J,MATCHUP!$A31)-COUNTIFS(SWISSW!$I:$I,MATCHUP!AM$1,SWISSW!$J:$J,MATCHUP!$A31,SWISSW!$F:$F,"Draw")),"-")</f>
        <v>-</v>
      </c>
      <c r="AN31" s="5" t="str">
        <f ca="1">IFERROR((COUNTIFS(SWISSW!$I:$I,MATCHUP!$A31,SWISSW!$J:$J,MATCHUP!AN$1,SWISSW!$F:$F,"Won")+COUNTIFS(SWISSW!$I:$I,MATCHUP!AN$1,SWISSW!$J:$J,MATCHUP!$A31,SWISSW!$F:$F,"Lost"))/(COUNTIFS(SWISSW!$I:$I,MATCHUP!$A31,SWISSW!$J:$J,MATCHUP!AN$1)-COUNTIFS(SWISSW!$I:$I,MATCHUP!$A31,SWISSW!$J:$J,MATCHUP!AN$1,SWISSW!$F:$F,"Draw")+COUNTIFS(SWISSW!$I:$I,MATCHUP!AN$1,SWISSW!$J:$J,MATCHUP!$A31)-COUNTIFS(SWISSW!$I:$I,MATCHUP!AN$1,SWISSW!$J:$J,MATCHUP!$A31,SWISSW!$F:$F,"Draw")),"-")</f>
        <v>-</v>
      </c>
      <c r="AO31" s="5" t="str">
        <f ca="1">IFERROR((COUNTIFS(SWISSW!$I:$I,MATCHUP!$A31,SWISSW!$J:$J,MATCHUP!AO$1,SWISSW!$F:$F,"Won")+COUNTIFS(SWISSW!$I:$I,MATCHUP!AO$1,SWISSW!$J:$J,MATCHUP!$A31,SWISSW!$F:$F,"Lost"))/(COUNTIFS(SWISSW!$I:$I,MATCHUP!$A31,SWISSW!$J:$J,MATCHUP!AO$1)-COUNTIFS(SWISSW!$I:$I,MATCHUP!$A31,SWISSW!$J:$J,MATCHUP!AO$1,SWISSW!$F:$F,"Draw")+COUNTIFS(SWISSW!$I:$I,MATCHUP!AO$1,SWISSW!$J:$J,MATCHUP!$A31)-COUNTIFS(SWISSW!$I:$I,MATCHUP!AO$1,SWISSW!$J:$J,MATCHUP!$A31,SWISSW!$F:$F,"Draw")),"-")</f>
        <v>-</v>
      </c>
      <c r="AP31" s="5" t="str">
        <f ca="1">IFERROR((COUNTIFS(SWISSW!$I:$I,MATCHUP!$A31,SWISSW!$J:$J,MATCHUP!AP$1,SWISSW!$F:$F,"Won")+COUNTIFS(SWISSW!$I:$I,MATCHUP!AP$1,SWISSW!$J:$J,MATCHUP!$A31,SWISSW!$F:$F,"Lost"))/(COUNTIFS(SWISSW!$I:$I,MATCHUP!$A31,SWISSW!$J:$J,MATCHUP!AP$1)-COUNTIFS(SWISSW!$I:$I,MATCHUP!$A31,SWISSW!$J:$J,MATCHUP!AP$1,SWISSW!$F:$F,"Draw")+COUNTIFS(SWISSW!$I:$I,MATCHUP!AP$1,SWISSW!$J:$J,MATCHUP!$A31)-COUNTIFS(SWISSW!$I:$I,MATCHUP!AP$1,SWISSW!$J:$J,MATCHUP!$A31,SWISSW!$F:$F,"Draw")),"-")</f>
        <v>-</v>
      </c>
      <c r="AQ31" s="5" t="str">
        <f ca="1">IFERROR((COUNTIFS(SWISSW!$I:$I,MATCHUP!$A31,SWISSW!$J:$J,MATCHUP!AQ$1,SWISSW!$F:$F,"Won")+COUNTIFS(SWISSW!$I:$I,MATCHUP!AQ$1,SWISSW!$J:$J,MATCHUP!$A31,SWISSW!$F:$F,"Lost"))/(COUNTIFS(SWISSW!$I:$I,MATCHUP!$A31,SWISSW!$J:$J,MATCHUP!AQ$1)-COUNTIFS(SWISSW!$I:$I,MATCHUP!$A31,SWISSW!$J:$J,MATCHUP!AQ$1,SWISSW!$F:$F,"Draw")+COUNTIFS(SWISSW!$I:$I,MATCHUP!AQ$1,SWISSW!$J:$J,MATCHUP!$A31)-COUNTIFS(SWISSW!$I:$I,MATCHUP!AQ$1,SWISSW!$J:$J,MATCHUP!$A31,SWISSW!$F:$F,"Draw")),"-")</f>
        <v>-</v>
      </c>
      <c r="AR31" s="5" t="str">
        <f ca="1">IFERROR((COUNTIFS(SWISSW!$I:$I,MATCHUP!$A31,SWISSW!$J:$J,MATCHUP!AR$1,SWISSW!$F:$F,"Won")+COUNTIFS(SWISSW!$I:$I,MATCHUP!AR$1,SWISSW!$J:$J,MATCHUP!$A31,SWISSW!$F:$F,"Lost"))/(COUNTIFS(SWISSW!$I:$I,MATCHUP!$A31,SWISSW!$J:$J,MATCHUP!AR$1)-COUNTIFS(SWISSW!$I:$I,MATCHUP!$A31,SWISSW!$J:$J,MATCHUP!AR$1,SWISSW!$F:$F,"Draw")+COUNTIFS(SWISSW!$I:$I,MATCHUP!AR$1,SWISSW!$J:$J,MATCHUP!$A31)-COUNTIFS(SWISSW!$I:$I,MATCHUP!AR$1,SWISSW!$J:$J,MATCHUP!$A31,SWISSW!$F:$F,"Draw")),"-")</f>
        <v>-</v>
      </c>
      <c r="AS31" s="5" t="str">
        <f ca="1">IFERROR((COUNTIFS(SWISSW!$I:$I,MATCHUP!$A31,SWISSW!$J:$J,MATCHUP!AS$1,SWISSW!$F:$F,"Won")+COUNTIFS(SWISSW!$I:$I,MATCHUP!AS$1,SWISSW!$J:$J,MATCHUP!$A31,SWISSW!$F:$F,"Lost"))/(COUNTIFS(SWISSW!$I:$I,MATCHUP!$A31,SWISSW!$J:$J,MATCHUP!AS$1)-COUNTIFS(SWISSW!$I:$I,MATCHUP!$A31,SWISSW!$J:$J,MATCHUP!AS$1,SWISSW!$F:$F,"Draw")+COUNTIFS(SWISSW!$I:$I,MATCHUP!AS$1,SWISSW!$J:$J,MATCHUP!$A31)-COUNTIFS(SWISSW!$I:$I,MATCHUP!AS$1,SWISSW!$J:$J,MATCHUP!$A31,SWISSW!$F:$F,"Draw")),"-")</f>
        <v>-</v>
      </c>
      <c r="AT31" s="5" t="str">
        <f ca="1">IFERROR((COUNTIFS(SWISSW!$I:$I,MATCHUP!$A31,SWISSW!$J:$J,MATCHUP!AT$1,SWISSW!$F:$F,"Won")+COUNTIFS(SWISSW!$I:$I,MATCHUP!AT$1,SWISSW!$J:$J,MATCHUP!$A31,SWISSW!$F:$F,"Lost"))/(COUNTIFS(SWISSW!$I:$I,MATCHUP!$A31,SWISSW!$J:$J,MATCHUP!AT$1)-COUNTIFS(SWISSW!$I:$I,MATCHUP!$A31,SWISSW!$J:$J,MATCHUP!AT$1,SWISSW!$F:$F,"Draw")+COUNTIFS(SWISSW!$I:$I,MATCHUP!AT$1,SWISSW!$J:$J,MATCHUP!$A31)-COUNTIFS(SWISSW!$I:$I,MATCHUP!AT$1,SWISSW!$J:$J,MATCHUP!$A31,SWISSW!$F:$F,"Draw")),"-")</f>
        <v>-</v>
      </c>
      <c r="AU31" s="5" t="str">
        <f ca="1">IFERROR((COUNTIFS(SWISSW!$I:$I,MATCHUP!$A31,SWISSW!$J:$J,MATCHUP!AU$1,SWISSW!$F:$F,"Won")+COUNTIFS(SWISSW!$I:$I,MATCHUP!AU$1,SWISSW!$J:$J,MATCHUP!$A31,SWISSW!$F:$F,"Lost"))/(COUNTIFS(SWISSW!$I:$I,MATCHUP!$A31,SWISSW!$J:$J,MATCHUP!AU$1)-COUNTIFS(SWISSW!$I:$I,MATCHUP!$A31,SWISSW!$J:$J,MATCHUP!AU$1,SWISSW!$F:$F,"Draw")+COUNTIFS(SWISSW!$I:$I,MATCHUP!AU$1,SWISSW!$J:$J,MATCHUP!$A31)-COUNTIFS(SWISSW!$I:$I,MATCHUP!AU$1,SWISSW!$J:$J,MATCHUP!$A31,SWISSW!$F:$F,"Draw")),"-")</f>
        <v>-</v>
      </c>
      <c r="AV31" s="5" t="str">
        <f ca="1">IFERROR((COUNTIFS(SWISSW!$I:$I,MATCHUP!$A31,SWISSW!$J:$J,MATCHUP!AV$1,SWISSW!$F:$F,"Won")+COUNTIFS(SWISSW!$I:$I,MATCHUP!AV$1,SWISSW!$J:$J,MATCHUP!$A31,SWISSW!$F:$F,"Lost"))/(COUNTIFS(SWISSW!$I:$I,MATCHUP!$A31,SWISSW!$J:$J,MATCHUP!AV$1)-COUNTIFS(SWISSW!$I:$I,MATCHUP!$A31,SWISSW!$J:$J,MATCHUP!AV$1,SWISSW!$F:$F,"Draw")+COUNTIFS(SWISSW!$I:$I,MATCHUP!AV$1,SWISSW!$J:$J,MATCHUP!$A31)-COUNTIFS(SWISSW!$I:$I,MATCHUP!AV$1,SWISSW!$J:$J,MATCHUP!$A31,SWISSW!$F:$F,"Draw")),"-")</f>
        <v>-</v>
      </c>
      <c r="AW31" s="5" t="str">
        <f ca="1">IFERROR((COUNTIFS(SWISSW!$I:$I,MATCHUP!$A31,SWISSW!$J:$J,MATCHUP!AW$1,SWISSW!$F:$F,"Won")+COUNTIFS(SWISSW!$I:$I,MATCHUP!AW$1,SWISSW!$J:$J,MATCHUP!$A31,SWISSW!$F:$F,"Lost"))/(COUNTIFS(SWISSW!$I:$I,MATCHUP!$A31,SWISSW!$J:$J,MATCHUP!AW$1)-COUNTIFS(SWISSW!$I:$I,MATCHUP!$A31,SWISSW!$J:$J,MATCHUP!AW$1,SWISSW!$F:$F,"Draw")+COUNTIFS(SWISSW!$I:$I,MATCHUP!AW$1,SWISSW!$J:$J,MATCHUP!$A31)-COUNTIFS(SWISSW!$I:$I,MATCHUP!AW$1,SWISSW!$J:$J,MATCHUP!$A31,SWISSW!$F:$F,"Draw")),"-")</f>
        <v>-</v>
      </c>
      <c r="AX31" s="5" t="str">
        <f ca="1">IFERROR((COUNTIFS(SWISSW!$I:$I,MATCHUP!$A31,SWISSW!$J:$J,MATCHUP!AX$1,SWISSW!$F:$F,"Won")+COUNTIFS(SWISSW!$I:$I,MATCHUP!AX$1,SWISSW!$J:$J,MATCHUP!$A31,SWISSW!$F:$F,"Lost"))/(COUNTIFS(SWISSW!$I:$I,MATCHUP!$A31,SWISSW!$J:$J,MATCHUP!AX$1)-COUNTIFS(SWISSW!$I:$I,MATCHUP!$A31,SWISSW!$J:$J,MATCHUP!AX$1,SWISSW!$F:$F,"Draw")+COUNTIFS(SWISSW!$I:$I,MATCHUP!AX$1,SWISSW!$J:$J,MATCHUP!$A31)-COUNTIFS(SWISSW!$I:$I,MATCHUP!AX$1,SWISSW!$J:$J,MATCHUP!$A31,SWISSW!$F:$F,"Draw")),"-")</f>
        <v>-</v>
      </c>
      <c r="AY31" s="5" t="str">
        <f ca="1">IFERROR((COUNTIFS(SWISSW!$I:$I,MATCHUP!$A31,SWISSW!$J:$J,MATCHUP!AY$1,SWISSW!$F:$F,"Won")+COUNTIFS(SWISSW!$I:$I,MATCHUP!AY$1,SWISSW!$J:$J,MATCHUP!$A31,SWISSW!$F:$F,"Lost"))/(COUNTIFS(SWISSW!$I:$I,MATCHUP!$A31,SWISSW!$J:$J,MATCHUP!AY$1)-COUNTIFS(SWISSW!$I:$I,MATCHUP!$A31,SWISSW!$J:$J,MATCHUP!AY$1,SWISSW!$F:$F,"Draw")+COUNTIFS(SWISSW!$I:$I,MATCHUP!AY$1,SWISSW!$J:$J,MATCHUP!$A31)-COUNTIFS(SWISSW!$I:$I,MATCHUP!AY$1,SWISSW!$J:$J,MATCHUP!$A31,SWISSW!$F:$F,"Draw")),"-")</f>
        <v>-</v>
      </c>
      <c r="AZ31" s="5" t="str">
        <f ca="1">IFERROR((COUNTIFS(SWISSW!$I:$I,MATCHUP!$A31,SWISSW!$J:$J,MATCHUP!AZ$1,SWISSW!$F:$F,"Won")+COUNTIFS(SWISSW!$I:$I,MATCHUP!AZ$1,SWISSW!$J:$J,MATCHUP!$A31,SWISSW!$F:$F,"Lost"))/(COUNTIFS(SWISSW!$I:$I,MATCHUP!$A31,SWISSW!$J:$J,MATCHUP!AZ$1)-COUNTIFS(SWISSW!$I:$I,MATCHUP!$A31,SWISSW!$J:$J,MATCHUP!AZ$1,SWISSW!$F:$F,"Draw")+COUNTIFS(SWISSW!$I:$I,MATCHUP!AZ$1,SWISSW!$J:$J,MATCHUP!$A31)-COUNTIFS(SWISSW!$I:$I,MATCHUP!AZ$1,SWISSW!$J:$J,MATCHUP!$A31,SWISSW!$F:$F,"Draw")),"-")</f>
        <v>-</v>
      </c>
      <c r="BA31" s="5" t="str">
        <f ca="1">IFERROR((COUNTIFS(SWISSW!$I:$I,MATCHUP!$A31,SWISSW!$J:$J,MATCHUP!BA$1,SWISSW!$F:$F,"Won")+COUNTIFS(SWISSW!$I:$I,MATCHUP!BA$1,SWISSW!$J:$J,MATCHUP!$A31,SWISSW!$F:$F,"Lost"))/(COUNTIFS(SWISSW!$I:$I,MATCHUP!$A31,SWISSW!$J:$J,MATCHUP!BA$1)-COUNTIFS(SWISSW!$I:$I,MATCHUP!$A31,SWISSW!$J:$J,MATCHUP!BA$1,SWISSW!$F:$F,"Draw")+COUNTIFS(SWISSW!$I:$I,MATCHUP!BA$1,SWISSW!$J:$J,MATCHUP!$A31)-COUNTIFS(SWISSW!$I:$I,MATCHUP!BA$1,SWISSW!$J:$J,MATCHUP!$A31,SWISSW!$F:$F,"Draw")),"-")</f>
        <v>-</v>
      </c>
      <c r="BB31" s="5" t="str">
        <f ca="1">IFERROR((COUNTIFS(SWISSW!$I:$I,MATCHUP!$A31,SWISSW!$J:$J,MATCHUP!BB$1,SWISSW!$F:$F,"Won")+COUNTIFS(SWISSW!$I:$I,MATCHUP!BB$1,SWISSW!$J:$J,MATCHUP!$A31,SWISSW!$F:$F,"Lost"))/(COUNTIFS(SWISSW!$I:$I,MATCHUP!$A31,SWISSW!$J:$J,MATCHUP!BB$1)-COUNTIFS(SWISSW!$I:$I,MATCHUP!$A31,SWISSW!$J:$J,MATCHUP!BB$1,SWISSW!$F:$F,"Draw")+COUNTIFS(SWISSW!$I:$I,MATCHUP!BB$1,SWISSW!$J:$J,MATCHUP!$A31)-COUNTIFS(SWISSW!$I:$I,MATCHUP!BB$1,SWISSW!$J:$J,MATCHUP!$A31,SWISSW!$F:$F,"Draw")),"-")</f>
        <v>-</v>
      </c>
      <c r="BC31" s="5" t="str">
        <f ca="1">IFERROR((COUNTIFS(SWISSW!$I:$I,MATCHUP!$A31,SWISSW!$J:$J,MATCHUP!BC$1,SWISSW!$F:$F,"Won")+COUNTIFS(SWISSW!$I:$I,MATCHUP!BC$1,SWISSW!$J:$J,MATCHUP!$A31,SWISSW!$F:$F,"Lost"))/(COUNTIFS(SWISSW!$I:$I,MATCHUP!$A31,SWISSW!$J:$J,MATCHUP!BC$1)-COUNTIFS(SWISSW!$I:$I,MATCHUP!$A31,SWISSW!$J:$J,MATCHUP!BC$1,SWISSW!$F:$F,"Draw")+COUNTIFS(SWISSW!$I:$I,MATCHUP!BC$1,SWISSW!$J:$J,MATCHUP!$A31)-COUNTIFS(SWISSW!$I:$I,MATCHUP!BC$1,SWISSW!$J:$J,MATCHUP!$A31,SWISSW!$F:$F,"Draw")),"-")</f>
        <v>-</v>
      </c>
      <c r="BD31" s="5" t="str">
        <f ca="1">IFERROR((COUNTIFS(SWISSW!$I:$I,MATCHUP!$A31,SWISSW!$J:$J,MATCHUP!BD$1,SWISSW!$F:$F,"Won")+COUNTIFS(SWISSW!$I:$I,MATCHUP!BD$1,SWISSW!$J:$J,MATCHUP!$A31,SWISSW!$F:$F,"Lost"))/(COUNTIFS(SWISSW!$I:$I,MATCHUP!$A31,SWISSW!$J:$J,MATCHUP!BD$1)-COUNTIFS(SWISSW!$I:$I,MATCHUP!$A31,SWISSW!$J:$J,MATCHUP!BD$1,SWISSW!$F:$F,"Draw")+COUNTIFS(SWISSW!$I:$I,MATCHUP!BD$1,SWISSW!$J:$J,MATCHUP!$A31)-COUNTIFS(SWISSW!$I:$I,MATCHUP!BD$1,SWISSW!$J:$J,MATCHUP!$A31,SWISSW!$F:$F,"Draw")),"-")</f>
        <v>-</v>
      </c>
      <c r="BE31" s="5" t="str">
        <f ca="1">IFERROR((COUNTIFS(SWISSW!$I:$I,MATCHUP!$A31,SWISSW!$J:$J,MATCHUP!BE$1,SWISSW!$F:$F,"Won")+COUNTIFS(SWISSW!$I:$I,MATCHUP!BE$1,SWISSW!$J:$J,MATCHUP!$A31,SWISSW!$F:$F,"Lost"))/(COUNTIFS(SWISSW!$I:$I,MATCHUP!$A31,SWISSW!$J:$J,MATCHUP!BE$1)-COUNTIFS(SWISSW!$I:$I,MATCHUP!$A31,SWISSW!$J:$J,MATCHUP!BE$1,SWISSW!$F:$F,"Draw")+COUNTIFS(SWISSW!$I:$I,MATCHUP!BE$1,SWISSW!$J:$J,MATCHUP!$A31)-COUNTIFS(SWISSW!$I:$I,MATCHUP!BE$1,SWISSW!$J:$J,MATCHUP!$A31,SWISSW!$F:$F,"Draw")),"-")</f>
        <v>-</v>
      </c>
      <c r="BF31" s="5" t="str">
        <f ca="1">IFERROR((COUNTIFS(SWISSW!$I:$I,MATCHUP!$A31,SWISSW!$J:$J,MATCHUP!BF$1,SWISSW!$F:$F,"Won")+COUNTIFS(SWISSW!$I:$I,MATCHUP!BF$1,SWISSW!$J:$J,MATCHUP!$A31,SWISSW!$F:$F,"Lost"))/(COUNTIFS(SWISSW!$I:$I,MATCHUP!$A31,SWISSW!$J:$J,MATCHUP!BF$1)-COUNTIFS(SWISSW!$I:$I,MATCHUP!$A31,SWISSW!$J:$J,MATCHUP!BF$1,SWISSW!$F:$F,"Draw")+COUNTIFS(SWISSW!$I:$I,MATCHUP!BF$1,SWISSW!$J:$J,MATCHUP!$A31)-COUNTIFS(SWISSW!$I:$I,MATCHUP!BF$1,SWISSW!$J:$J,MATCHUP!$A31,SWISSW!$F:$F,"Draw")),"-")</f>
        <v>-</v>
      </c>
      <c r="BG31" s="5" t="str">
        <f ca="1">IFERROR((COUNTIFS(SWISSW!$I:$I,MATCHUP!$A31,SWISSW!$J:$J,MATCHUP!BG$1,SWISSW!$F:$F,"Won")+COUNTIFS(SWISSW!$I:$I,MATCHUP!BG$1,SWISSW!$J:$J,MATCHUP!$A31,SWISSW!$F:$F,"Lost"))/(COUNTIFS(SWISSW!$I:$I,MATCHUP!$A31,SWISSW!$J:$J,MATCHUP!BG$1)-COUNTIFS(SWISSW!$I:$I,MATCHUP!$A31,SWISSW!$J:$J,MATCHUP!BG$1,SWISSW!$F:$F,"Draw")+COUNTIFS(SWISSW!$I:$I,MATCHUP!BG$1,SWISSW!$J:$J,MATCHUP!$A31)-COUNTIFS(SWISSW!$I:$I,MATCHUP!BG$1,SWISSW!$J:$J,MATCHUP!$A31,SWISSW!$F:$F,"Draw")),"-")</f>
        <v>-</v>
      </c>
      <c r="BH31" s="5" t="str">
        <f ca="1">IFERROR((COUNTIFS(SWISSW!$I:$I,MATCHUP!$A31,SWISSW!$J:$J,MATCHUP!BH$1,SWISSW!$F:$F,"Won")+COUNTIFS(SWISSW!$I:$I,MATCHUP!BH$1,SWISSW!$J:$J,MATCHUP!$A31,SWISSW!$F:$F,"Lost"))/(COUNTIFS(SWISSW!$I:$I,MATCHUP!$A31,SWISSW!$J:$J,MATCHUP!BH$1)-COUNTIFS(SWISSW!$I:$I,MATCHUP!$A31,SWISSW!$J:$J,MATCHUP!BH$1,SWISSW!$F:$F,"Draw")+COUNTIFS(SWISSW!$I:$I,MATCHUP!BH$1,SWISSW!$J:$J,MATCHUP!$A31)-COUNTIFS(SWISSW!$I:$I,MATCHUP!BH$1,SWISSW!$J:$J,MATCHUP!$A31,SWISSW!$F:$F,"Draw")),"-")</f>
        <v>-</v>
      </c>
      <c r="BI31" s="5" t="str">
        <f ca="1">IFERROR((COUNTIFS(SWISSW!$I:$I,MATCHUP!$A31,SWISSW!$J:$J,MATCHUP!BI$1,SWISSW!$F:$F,"Won")+COUNTIFS(SWISSW!$I:$I,MATCHUP!BI$1,SWISSW!$J:$J,MATCHUP!$A31,SWISSW!$F:$F,"Lost"))/(COUNTIFS(SWISSW!$I:$I,MATCHUP!$A31,SWISSW!$J:$J,MATCHUP!BI$1)-COUNTIFS(SWISSW!$I:$I,MATCHUP!$A31,SWISSW!$J:$J,MATCHUP!BI$1,SWISSW!$F:$F,"Draw")+COUNTIFS(SWISSW!$I:$I,MATCHUP!BI$1,SWISSW!$J:$J,MATCHUP!$A31)-COUNTIFS(SWISSW!$I:$I,MATCHUP!BI$1,SWISSW!$J:$J,MATCHUP!$A31,SWISSW!$F:$F,"Draw")),"-")</f>
        <v>-</v>
      </c>
      <c r="BJ31" s="5" t="str">
        <f ca="1">IFERROR((COUNTIFS(SWISSW!$I:$I,MATCHUP!$A31,SWISSW!$J:$J,MATCHUP!BJ$1,SWISSW!$F:$F,"Won")+COUNTIFS(SWISSW!$I:$I,MATCHUP!BJ$1,SWISSW!$J:$J,MATCHUP!$A31,SWISSW!$F:$F,"Lost"))/(COUNTIFS(SWISSW!$I:$I,MATCHUP!$A31,SWISSW!$J:$J,MATCHUP!BJ$1)-COUNTIFS(SWISSW!$I:$I,MATCHUP!$A31,SWISSW!$J:$J,MATCHUP!BJ$1,SWISSW!$F:$F,"Draw")+COUNTIFS(SWISSW!$I:$I,MATCHUP!BJ$1,SWISSW!$J:$J,MATCHUP!$A31)-COUNTIFS(SWISSW!$I:$I,MATCHUP!BJ$1,SWISSW!$J:$J,MATCHUP!$A31,SWISSW!$F:$F,"Draw")),"-")</f>
        <v>-</v>
      </c>
      <c r="BK31" s="5" t="str">
        <f ca="1">IFERROR((COUNTIFS(SWISSW!$I:$I,MATCHUP!$A31,SWISSW!$J:$J,MATCHUP!BK$1,SWISSW!$F:$F,"Won")+COUNTIFS(SWISSW!$I:$I,MATCHUP!BK$1,SWISSW!$J:$J,MATCHUP!$A31,SWISSW!$F:$F,"Lost"))/(COUNTIFS(SWISSW!$I:$I,MATCHUP!$A31,SWISSW!$J:$J,MATCHUP!BK$1)-COUNTIFS(SWISSW!$I:$I,MATCHUP!$A31,SWISSW!$J:$J,MATCHUP!BK$1,SWISSW!$F:$F,"Draw")+COUNTIFS(SWISSW!$I:$I,MATCHUP!BK$1,SWISSW!$J:$J,MATCHUP!$A31)-COUNTIFS(SWISSW!$I:$I,MATCHUP!BK$1,SWISSW!$J:$J,MATCHUP!$A31,SWISSW!$F:$F,"Draw")),"-")</f>
        <v>-</v>
      </c>
      <c r="BL31" s="5" t="str">
        <f ca="1">IFERROR((COUNTIFS(SWISSW!$I:$I,MATCHUP!$A31,SWISSW!$J:$J,MATCHUP!BL$1,SWISSW!$F:$F,"Won")+COUNTIFS(SWISSW!$I:$I,MATCHUP!BL$1,SWISSW!$J:$J,MATCHUP!$A31,SWISSW!$F:$F,"Lost"))/(COUNTIFS(SWISSW!$I:$I,MATCHUP!$A31,SWISSW!$J:$J,MATCHUP!BL$1)-COUNTIFS(SWISSW!$I:$I,MATCHUP!$A31,SWISSW!$J:$J,MATCHUP!BL$1,SWISSW!$F:$F,"Draw")+COUNTIFS(SWISSW!$I:$I,MATCHUP!BL$1,SWISSW!$J:$J,MATCHUP!$A31)-COUNTIFS(SWISSW!$I:$I,MATCHUP!BL$1,SWISSW!$J:$J,MATCHUP!$A31,SWISSW!$F:$F,"Draw")),"-")</f>
        <v>-</v>
      </c>
      <c r="BM31" s="5" t="str">
        <f ca="1">IFERROR((COUNTIFS(SWISSW!$I:$I,MATCHUP!$A31,SWISSW!$J:$J,MATCHUP!BM$1,SWISSW!$F:$F,"Won")+COUNTIFS(SWISSW!$I:$I,MATCHUP!BM$1,SWISSW!$J:$J,MATCHUP!$A31,SWISSW!$F:$F,"Lost"))/(COUNTIFS(SWISSW!$I:$I,MATCHUP!$A31,SWISSW!$J:$J,MATCHUP!BM$1)-COUNTIFS(SWISSW!$I:$I,MATCHUP!$A31,SWISSW!$J:$J,MATCHUP!BM$1,SWISSW!$F:$F,"Draw")+COUNTIFS(SWISSW!$I:$I,MATCHUP!BM$1,SWISSW!$J:$J,MATCHUP!$A31)-COUNTIFS(SWISSW!$I:$I,MATCHUP!BM$1,SWISSW!$J:$J,MATCHUP!$A31,SWISSW!$F:$F,"Draw")),"-")</f>
        <v>-</v>
      </c>
      <c r="BN31" s="5" t="str">
        <f ca="1">IFERROR((COUNTIFS(SWISSW!$I:$I,MATCHUP!$A31,SWISSW!$J:$J,MATCHUP!BN$1,SWISSW!$F:$F,"Won")+COUNTIFS(SWISSW!$I:$I,MATCHUP!BN$1,SWISSW!$J:$J,MATCHUP!$A31,SWISSW!$F:$F,"Lost"))/(COUNTIFS(SWISSW!$I:$I,MATCHUP!$A31,SWISSW!$J:$J,MATCHUP!BN$1)-COUNTIFS(SWISSW!$I:$I,MATCHUP!$A31,SWISSW!$J:$J,MATCHUP!BN$1,SWISSW!$F:$F,"Draw")+COUNTIFS(SWISSW!$I:$I,MATCHUP!BN$1,SWISSW!$J:$J,MATCHUP!$A31)-COUNTIFS(SWISSW!$I:$I,MATCHUP!BN$1,SWISSW!$J:$J,MATCHUP!$A31,SWISSW!$F:$F,"Draw")),"-")</f>
        <v>-</v>
      </c>
      <c r="BO31" s="5" t="str">
        <f ca="1">IFERROR((COUNTIFS(SWISSW!$I:$I,MATCHUP!$A31,SWISSW!$J:$J,MATCHUP!BO$1,SWISSW!$F:$F,"Won")+COUNTIFS(SWISSW!$I:$I,MATCHUP!BO$1,SWISSW!$J:$J,MATCHUP!$A31,SWISSW!$F:$F,"Lost"))/(COUNTIFS(SWISSW!$I:$I,MATCHUP!$A31,SWISSW!$J:$J,MATCHUP!BO$1)-COUNTIFS(SWISSW!$I:$I,MATCHUP!$A31,SWISSW!$J:$J,MATCHUP!BO$1,SWISSW!$F:$F,"Draw")+COUNTIFS(SWISSW!$I:$I,MATCHUP!BO$1,SWISSW!$J:$J,MATCHUP!$A31)-COUNTIFS(SWISSW!$I:$I,MATCHUP!BO$1,SWISSW!$J:$J,MATCHUP!$A31,SWISSW!$F:$F,"Draw")),"-")</f>
        <v>-</v>
      </c>
      <c r="BP31" s="5" t="str">
        <f ca="1">IFERROR((COUNTIFS(SWISSW!$I:$I,MATCHUP!$A31,SWISSW!$J:$J,MATCHUP!BP$1,SWISSW!$F:$F,"Won")+COUNTIFS(SWISSW!$I:$I,MATCHUP!BP$1,SWISSW!$J:$J,MATCHUP!$A31,SWISSW!$F:$F,"Lost"))/(COUNTIFS(SWISSW!$I:$I,MATCHUP!$A31,SWISSW!$J:$J,MATCHUP!BP$1)-COUNTIFS(SWISSW!$I:$I,MATCHUP!$A31,SWISSW!$J:$J,MATCHUP!BP$1,SWISSW!$F:$F,"Draw")+COUNTIFS(SWISSW!$I:$I,MATCHUP!BP$1,SWISSW!$J:$J,MATCHUP!$A31)-COUNTIFS(SWISSW!$I:$I,MATCHUP!BP$1,SWISSW!$J:$J,MATCHUP!$A31,SWISSW!$F:$F,"Draw")),"-")</f>
        <v>-</v>
      </c>
      <c r="BQ31" s="5" t="str">
        <f ca="1">IFERROR((COUNTIFS(SWISSW!$I:$I,MATCHUP!$A31,SWISSW!$J:$J,MATCHUP!BQ$1,SWISSW!$F:$F,"Won")+COUNTIFS(SWISSW!$I:$I,MATCHUP!BQ$1,SWISSW!$J:$J,MATCHUP!$A31,SWISSW!$F:$F,"Lost"))/(COUNTIFS(SWISSW!$I:$I,MATCHUP!$A31,SWISSW!$J:$J,MATCHUP!BQ$1)-COUNTIFS(SWISSW!$I:$I,MATCHUP!$A31,SWISSW!$J:$J,MATCHUP!BQ$1,SWISSW!$F:$F,"Draw")+COUNTIFS(SWISSW!$I:$I,MATCHUP!BQ$1,SWISSW!$J:$J,MATCHUP!$A31)-COUNTIFS(SWISSW!$I:$I,MATCHUP!BQ$1,SWISSW!$J:$J,MATCHUP!$A31,SWISSW!$F:$F,"Draw")),"-")</f>
        <v>-</v>
      </c>
      <c r="BR31" s="5" t="str">
        <f ca="1">IFERROR((COUNTIFS(SWISSW!$I:$I,MATCHUP!$A31,SWISSW!$J:$J,MATCHUP!BR$1,SWISSW!$F:$F,"Won")+COUNTIFS(SWISSW!$I:$I,MATCHUP!BR$1,SWISSW!$J:$J,MATCHUP!$A31,SWISSW!$F:$F,"Lost"))/(COUNTIFS(SWISSW!$I:$I,MATCHUP!$A31,SWISSW!$J:$J,MATCHUP!BR$1)-COUNTIFS(SWISSW!$I:$I,MATCHUP!$A31,SWISSW!$J:$J,MATCHUP!BR$1,SWISSW!$F:$F,"Draw")+COUNTIFS(SWISSW!$I:$I,MATCHUP!BR$1,SWISSW!$J:$J,MATCHUP!$A31)-COUNTIFS(SWISSW!$I:$I,MATCHUP!BR$1,SWISSW!$J:$J,MATCHUP!$A31,SWISSW!$F:$F,"Draw")),"-")</f>
        <v>-</v>
      </c>
      <c r="BS31" s="5" t="str">
        <f ca="1">IFERROR((COUNTIFS(SWISSW!$I:$I,MATCHUP!$A31,SWISSW!$J:$J,MATCHUP!BS$1,SWISSW!$F:$F,"Won")+COUNTIFS(SWISSW!$I:$I,MATCHUP!BS$1,SWISSW!$J:$J,MATCHUP!$A31,SWISSW!$F:$F,"Lost"))/(COUNTIFS(SWISSW!$I:$I,MATCHUP!$A31,SWISSW!$J:$J,MATCHUP!BS$1)-COUNTIFS(SWISSW!$I:$I,MATCHUP!$A31,SWISSW!$J:$J,MATCHUP!BS$1,SWISSW!$F:$F,"Draw")+COUNTIFS(SWISSW!$I:$I,MATCHUP!BS$1,SWISSW!$J:$J,MATCHUP!$A31)-COUNTIFS(SWISSW!$I:$I,MATCHUP!BS$1,SWISSW!$J:$J,MATCHUP!$A31,SWISSW!$F:$F,"Draw")),"-")</f>
        <v>-</v>
      </c>
      <c r="BT31" s="5" t="str">
        <f ca="1">IFERROR((COUNTIFS(SWISSW!$I:$I,MATCHUP!$A31,SWISSW!$J:$J,MATCHUP!BT$1,SWISSW!$F:$F,"Won")+COUNTIFS(SWISSW!$I:$I,MATCHUP!BT$1,SWISSW!$J:$J,MATCHUP!$A31,SWISSW!$F:$F,"Lost"))/(COUNTIFS(SWISSW!$I:$I,MATCHUP!$A31,SWISSW!$J:$J,MATCHUP!BT$1)-COUNTIFS(SWISSW!$I:$I,MATCHUP!$A31,SWISSW!$J:$J,MATCHUP!BT$1,SWISSW!$F:$F,"Draw")+COUNTIFS(SWISSW!$I:$I,MATCHUP!BT$1,SWISSW!$J:$J,MATCHUP!$A31)-COUNTIFS(SWISSW!$I:$I,MATCHUP!BT$1,SWISSW!$J:$J,MATCHUP!$A31,SWISSW!$F:$F,"Draw")),"-")</f>
        <v>-</v>
      </c>
      <c r="BU31" s="5" t="str">
        <f ca="1">IFERROR((COUNTIFS(SWISSW!$I:$I,MATCHUP!$A31,SWISSW!$J:$J,MATCHUP!BU$1,SWISSW!$F:$F,"Won")+COUNTIFS(SWISSW!$I:$I,MATCHUP!BU$1,SWISSW!$J:$J,MATCHUP!$A31,SWISSW!$F:$F,"Lost"))/(COUNTIFS(SWISSW!$I:$I,MATCHUP!$A31,SWISSW!$J:$J,MATCHUP!BU$1)-COUNTIFS(SWISSW!$I:$I,MATCHUP!$A31,SWISSW!$J:$J,MATCHUP!BU$1,SWISSW!$F:$F,"Draw")+COUNTIFS(SWISSW!$I:$I,MATCHUP!BU$1,SWISSW!$J:$J,MATCHUP!$A31)-COUNTIFS(SWISSW!$I:$I,MATCHUP!BU$1,SWISSW!$J:$J,MATCHUP!$A31,SWISSW!$F:$F,"Draw")),"-")</f>
        <v>-</v>
      </c>
      <c r="BV31" s="5" t="str">
        <f ca="1">IFERROR((COUNTIFS(SWISSW!$I:$I,MATCHUP!$A31,SWISSW!$J:$J,MATCHUP!BV$1,SWISSW!$F:$F,"Won")+COUNTIFS(SWISSW!$I:$I,MATCHUP!BV$1,SWISSW!$J:$J,MATCHUP!$A31,SWISSW!$F:$F,"Lost"))/(COUNTIFS(SWISSW!$I:$I,MATCHUP!$A31,SWISSW!$J:$J,MATCHUP!BV$1)-COUNTIFS(SWISSW!$I:$I,MATCHUP!$A31,SWISSW!$J:$J,MATCHUP!BV$1,SWISSW!$F:$F,"Draw")+COUNTIFS(SWISSW!$I:$I,MATCHUP!BV$1,SWISSW!$J:$J,MATCHUP!$A31)-COUNTIFS(SWISSW!$I:$I,MATCHUP!BV$1,SWISSW!$J:$J,MATCHUP!$A31,SWISSW!$F:$F,"Draw")),"-")</f>
        <v>-</v>
      </c>
      <c r="BW31" s="5" t="str">
        <f ca="1">IFERROR((COUNTIFS(SWISSW!$I:$I,MATCHUP!$A31,SWISSW!$J:$J,MATCHUP!BW$1,SWISSW!$F:$F,"Won")+COUNTIFS(SWISSW!$I:$I,MATCHUP!BW$1,SWISSW!$J:$J,MATCHUP!$A31,SWISSW!$F:$F,"Lost"))/(COUNTIFS(SWISSW!$I:$I,MATCHUP!$A31,SWISSW!$J:$J,MATCHUP!BW$1)-COUNTIFS(SWISSW!$I:$I,MATCHUP!$A31,SWISSW!$J:$J,MATCHUP!BW$1,SWISSW!$F:$F,"Draw")+COUNTIFS(SWISSW!$I:$I,MATCHUP!BW$1,SWISSW!$J:$J,MATCHUP!$A31)-COUNTIFS(SWISSW!$I:$I,MATCHUP!BW$1,SWISSW!$J:$J,MATCHUP!$A31,SWISSW!$F:$F,"Draw")),"-")</f>
        <v>-</v>
      </c>
      <c r="BX31" s="5" t="str">
        <f ca="1">IFERROR((COUNTIFS(SWISSW!$I:$I,MATCHUP!$A31,SWISSW!$J:$J,MATCHUP!BX$1,SWISSW!$F:$F,"Won")+COUNTIFS(SWISSW!$I:$I,MATCHUP!BX$1,SWISSW!$J:$J,MATCHUP!$A31,SWISSW!$F:$F,"Lost"))/(COUNTIFS(SWISSW!$I:$I,MATCHUP!$A31,SWISSW!$J:$J,MATCHUP!BX$1)-COUNTIFS(SWISSW!$I:$I,MATCHUP!$A31,SWISSW!$J:$J,MATCHUP!BX$1,SWISSW!$F:$F,"Draw")+COUNTIFS(SWISSW!$I:$I,MATCHUP!BX$1,SWISSW!$J:$J,MATCHUP!$A31)-COUNTIFS(SWISSW!$I:$I,MATCHUP!BX$1,SWISSW!$J:$J,MATCHUP!$A31,SWISSW!$F:$F,"Draw")),"-")</f>
        <v>-</v>
      </c>
      <c r="BY31" s="5" t="str">
        <f ca="1">IFERROR((COUNTIFS(SWISSW!$I:$I,MATCHUP!$A31,SWISSW!$J:$J,MATCHUP!BY$1,SWISSW!$F:$F,"Won")+COUNTIFS(SWISSW!$I:$I,MATCHUP!BY$1,SWISSW!$J:$J,MATCHUP!$A31,SWISSW!$F:$F,"Lost"))/(COUNTIFS(SWISSW!$I:$I,MATCHUP!$A31,SWISSW!$J:$J,MATCHUP!BY$1)-COUNTIFS(SWISSW!$I:$I,MATCHUP!$A31,SWISSW!$J:$J,MATCHUP!BY$1,SWISSW!$F:$F,"Draw")+COUNTIFS(SWISSW!$I:$I,MATCHUP!BY$1,SWISSW!$J:$J,MATCHUP!$A31)-COUNTIFS(SWISSW!$I:$I,MATCHUP!BY$1,SWISSW!$J:$J,MATCHUP!$A31,SWISSW!$F:$F,"Draw")),"-")</f>
        <v>-</v>
      </c>
      <c r="BZ31" s="5" t="str">
        <f ca="1">IFERROR((COUNTIFS(SWISSW!$I:$I,MATCHUP!$A31,SWISSW!$J:$J,MATCHUP!BZ$1,SWISSW!$F:$F,"Won")+COUNTIFS(SWISSW!$I:$I,MATCHUP!BZ$1,SWISSW!$J:$J,MATCHUP!$A31,SWISSW!$F:$F,"Lost"))/(COUNTIFS(SWISSW!$I:$I,MATCHUP!$A31,SWISSW!$J:$J,MATCHUP!BZ$1)-COUNTIFS(SWISSW!$I:$I,MATCHUP!$A31,SWISSW!$J:$J,MATCHUP!BZ$1,SWISSW!$F:$F,"Draw")+COUNTIFS(SWISSW!$I:$I,MATCHUP!BZ$1,SWISSW!$J:$J,MATCHUP!$A31)-COUNTIFS(SWISSW!$I:$I,MATCHUP!BZ$1,SWISSW!$J:$J,MATCHUP!$A31,SWISSW!$F:$F,"Draw")),"-")</f>
        <v>-</v>
      </c>
      <c r="CA31" s="5" t="str">
        <f ca="1">IFERROR((COUNTIFS(SWISSW!$I:$I,MATCHUP!$A31,SWISSW!$J:$J,MATCHUP!CA$1,SWISSW!$F:$F,"Won")+COUNTIFS(SWISSW!$I:$I,MATCHUP!CA$1,SWISSW!$J:$J,MATCHUP!$A31,SWISSW!$F:$F,"Lost"))/(COUNTIFS(SWISSW!$I:$I,MATCHUP!$A31,SWISSW!$J:$J,MATCHUP!CA$1)-COUNTIFS(SWISSW!$I:$I,MATCHUP!$A31,SWISSW!$J:$J,MATCHUP!CA$1,SWISSW!$F:$F,"Draw")+COUNTIFS(SWISSW!$I:$I,MATCHUP!CA$1,SWISSW!$J:$J,MATCHUP!$A31)-COUNTIFS(SWISSW!$I:$I,MATCHUP!CA$1,SWISSW!$J:$J,MATCHUP!$A31,SWISSW!$F:$F,"Draw")),"-")</f>
        <v>-</v>
      </c>
      <c r="CB31" s="5" t="str">
        <f ca="1">IFERROR((COUNTIFS(SWISSW!$I:$I,MATCHUP!$A31,SWISSW!$J:$J,MATCHUP!CB$1,SWISSW!$F:$F,"Won")+COUNTIFS(SWISSW!$I:$I,MATCHUP!CB$1,SWISSW!$J:$J,MATCHUP!$A31,SWISSW!$F:$F,"Lost"))/(COUNTIFS(SWISSW!$I:$I,MATCHUP!$A31,SWISSW!$J:$J,MATCHUP!CB$1)-COUNTIFS(SWISSW!$I:$I,MATCHUP!$A31,SWISSW!$J:$J,MATCHUP!CB$1,SWISSW!$F:$F,"Draw")+COUNTIFS(SWISSW!$I:$I,MATCHUP!CB$1,SWISSW!$J:$J,MATCHUP!$A31)-COUNTIFS(SWISSW!$I:$I,MATCHUP!CB$1,SWISSW!$J:$J,MATCHUP!$A31,SWISSW!$F:$F,"Draw")),"-")</f>
        <v>-</v>
      </c>
      <c r="CC31" s="5" t="str">
        <f ca="1">IFERROR((COUNTIFS(SWISSW!$I:$I,MATCHUP!$A31,SWISSW!$J:$J,MATCHUP!CC$1,SWISSW!$F:$F,"Won")+COUNTIFS(SWISSW!$I:$I,MATCHUP!CC$1,SWISSW!$J:$J,MATCHUP!$A31,SWISSW!$F:$F,"Lost"))/(COUNTIFS(SWISSW!$I:$I,MATCHUP!$A31,SWISSW!$J:$J,MATCHUP!CC$1)-COUNTIFS(SWISSW!$I:$I,MATCHUP!$A31,SWISSW!$J:$J,MATCHUP!CC$1,SWISSW!$F:$F,"Draw")+COUNTIFS(SWISSW!$I:$I,MATCHUP!CC$1,SWISSW!$J:$J,MATCHUP!$A31)-COUNTIFS(SWISSW!$I:$I,MATCHUP!CC$1,SWISSW!$J:$J,MATCHUP!$A31,SWISSW!$F:$F,"Draw")),"-")</f>
        <v>-</v>
      </c>
      <c r="CD31" s="5" t="str">
        <f ca="1">IFERROR((COUNTIFS(SWISSW!$I:$I,MATCHUP!$A31,SWISSW!$J:$J,MATCHUP!CD$1,SWISSW!$F:$F,"Won")+COUNTIFS(SWISSW!$I:$I,MATCHUP!CD$1,SWISSW!$J:$J,MATCHUP!$A31,SWISSW!$F:$F,"Lost"))/(COUNTIFS(SWISSW!$I:$I,MATCHUP!$A31,SWISSW!$J:$J,MATCHUP!CD$1)-COUNTIFS(SWISSW!$I:$I,MATCHUP!$A31,SWISSW!$J:$J,MATCHUP!CD$1,SWISSW!$F:$F,"Draw")+COUNTIFS(SWISSW!$I:$I,MATCHUP!CD$1,SWISSW!$J:$J,MATCHUP!$A31)-COUNTIFS(SWISSW!$I:$I,MATCHUP!CD$1,SWISSW!$J:$J,MATCHUP!$A31,SWISSW!$F:$F,"Draw")),"-")</f>
        <v>-</v>
      </c>
      <c r="CE31" s="5" t="str">
        <f ca="1">IFERROR((COUNTIFS(SWISSW!$I:$I,MATCHUP!$A31,SWISSW!$J:$J,MATCHUP!CE$1,SWISSW!$F:$F,"Won")+COUNTIFS(SWISSW!$I:$I,MATCHUP!CE$1,SWISSW!$J:$J,MATCHUP!$A31,SWISSW!$F:$F,"Lost"))/(COUNTIFS(SWISSW!$I:$I,MATCHUP!$A31,SWISSW!$J:$J,MATCHUP!CE$1)-COUNTIFS(SWISSW!$I:$I,MATCHUP!$A31,SWISSW!$J:$J,MATCHUP!CE$1,SWISSW!$F:$F,"Draw")+COUNTIFS(SWISSW!$I:$I,MATCHUP!CE$1,SWISSW!$J:$J,MATCHUP!$A31)-COUNTIFS(SWISSW!$I:$I,MATCHUP!CE$1,SWISSW!$J:$J,MATCHUP!$A31,SWISSW!$F:$F,"Draw")),"-")</f>
        <v>-</v>
      </c>
      <c r="CF31" s="5" t="str">
        <f ca="1">IFERROR((COUNTIFS(SWISSW!$I:$I,MATCHUP!$A31,SWISSW!$J:$J,MATCHUP!CF$1,SWISSW!$F:$F,"Won")+COUNTIFS(SWISSW!$I:$I,MATCHUP!CF$1,SWISSW!$J:$J,MATCHUP!$A31,SWISSW!$F:$F,"Lost"))/(COUNTIFS(SWISSW!$I:$I,MATCHUP!$A31,SWISSW!$J:$J,MATCHUP!CF$1)-COUNTIFS(SWISSW!$I:$I,MATCHUP!$A31,SWISSW!$J:$J,MATCHUP!CF$1,SWISSW!$F:$F,"Draw")+COUNTIFS(SWISSW!$I:$I,MATCHUP!CF$1,SWISSW!$J:$J,MATCHUP!$A31)-COUNTIFS(SWISSW!$I:$I,MATCHUP!CF$1,SWISSW!$J:$J,MATCHUP!$A31,SWISSW!$F:$F,"Draw")),"-")</f>
        <v>-</v>
      </c>
      <c r="CG31" s="5" t="str">
        <f ca="1">IFERROR((COUNTIFS(SWISSW!$I:$I,MATCHUP!$A31,SWISSW!$J:$J,MATCHUP!CG$1,SWISSW!$F:$F,"Won")+COUNTIFS(SWISSW!$I:$I,MATCHUP!CG$1,SWISSW!$J:$J,MATCHUP!$A31,SWISSW!$F:$F,"Lost"))/(COUNTIFS(SWISSW!$I:$I,MATCHUP!$A31,SWISSW!$J:$J,MATCHUP!CG$1)-COUNTIFS(SWISSW!$I:$I,MATCHUP!$A31,SWISSW!$J:$J,MATCHUP!CG$1,SWISSW!$F:$F,"Draw")+COUNTIFS(SWISSW!$I:$I,MATCHUP!CG$1,SWISSW!$J:$J,MATCHUP!$A31)-COUNTIFS(SWISSW!$I:$I,MATCHUP!CG$1,SWISSW!$J:$J,MATCHUP!$A31,SWISSW!$F:$F,"Draw")),"-")</f>
        <v>-</v>
      </c>
      <c r="CH31" s="5" t="str">
        <f ca="1">IFERROR((COUNTIFS(SWISSW!$I:$I,MATCHUP!$A31,SWISSW!$J:$J,MATCHUP!CH$1,SWISSW!$F:$F,"Won")+COUNTIFS(SWISSW!$I:$I,MATCHUP!CH$1,SWISSW!$J:$J,MATCHUP!$A31,SWISSW!$F:$F,"Lost"))/(COUNTIFS(SWISSW!$I:$I,MATCHUP!$A31,SWISSW!$J:$J,MATCHUP!CH$1)-COUNTIFS(SWISSW!$I:$I,MATCHUP!$A31,SWISSW!$J:$J,MATCHUP!CH$1,SWISSW!$F:$F,"Draw")+COUNTIFS(SWISSW!$I:$I,MATCHUP!CH$1,SWISSW!$J:$J,MATCHUP!$A31)-COUNTIFS(SWISSW!$I:$I,MATCHUP!CH$1,SWISSW!$J:$J,MATCHUP!$A31,SWISSW!$F:$F,"Draw")),"-")</f>
        <v>-</v>
      </c>
      <c r="CI31" s="5" t="str">
        <f ca="1">IFERROR((COUNTIFS(SWISSW!$I:$I,MATCHUP!$A31,SWISSW!$J:$J,MATCHUP!CI$1,SWISSW!$F:$F,"Won")+COUNTIFS(SWISSW!$I:$I,MATCHUP!CI$1,SWISSW!$J:$J,MATCHUP!$A31,SWISSW!$F:$F,"Lost"))/(COUNTIFS(SWISSW!$I:$I,MATCHUP!$A31,SWISSW!$J:$J,MATCHUP!CI$1)-COUNTIFS(SWISSW!$I:$I,MATCHUP!$A31,SWISSW!$J:$J,MATCHUP!CI$1,SWISSW!$F:$F,"Draw")+COUNTIFS(SWISSW!$I:$I,MATCHUP!CI$1,SWISSW!$J:$J,MATCHUP!$A31)-COUNTIFS(SWISSW!$I:$I,MATCHUP!CI$1,SWISSW!$J:$J,MATCHUP!$A31,SWISSW!$F:$F,"Draw")),"-")</f>
        <v>-</v>
      </c>
      <c r="CJ31" s="5" t="str">
        <f ca="1">IFERROR((COUNTIFS(SWISSW!$I:$I,MATCHUP!$A31,SWISSW!$J:$J,MATCHUP!CJ$1,SWISSW!$F:$F,"Won")+COUNTIFS(SWISSW!$I:$I,MATCHUP!CJ$1,SWISSW!$J:$J,MATCHUP!$A31,SWISSW!$F:$F,"Lost"))/(COUNTIFS(SWISSW!$I:$I,MATCHUP!$A31,SWISSW!$J:$J,MATCHUP!CJ$1)-COUNTIFS(SWISSW!$I:$I,MATCHUP!$A31,SWISSW!$J:$J,MATCHUP!CJ$1,SWISSW!$F:$F,"Draw")+COUNTIFS(SWISSW!$I:$I,MATCHUP!CJ$1,SWISSW!$J:$J,MATCHUP!$A31)-COUNTIFS(SWISSW!$I:$I,MATCHUP!CJ$1,SWISSW!$J:$J,MATCHUP!$A31,SWISSW!$F:$F,"Draw")),"-")</f>
        <v>-</v>
      </c>
      <c r="CK31" s="5" t="str">
        <f ca="1">IFERROR((COUNTIFS(SWISSW!$I:$I,MATCHUP!$A31,SWISSW!$J:$J,MATCHUP!CK$1,SWISSW!$F:$F,"Won")+COUNTIFS(SWISSW!$I:$I,MATCHUP!CK$1,SWISSW!$J:$J,MATCHUP!$A31,SWISSW!$F:$F,"Lost"))/(COUNTIFS(SWISSW!$I:$I,MATCHUP!$A31,SWISSW!$J:$J,MATCHUP!CK$1)-COUNTIFS(SWISSW!$I:$I,MATCHUP!$A31,SWISSW!$J:$J,MATCHUP!CK$1,SWISSW!$F:$F,"Draw")+COUNTIFS(SWISSW!$I:$I,MATCHUP!CK$1,SWISSW!$J:$J,MATCHUP!$A31)-COUNTIFS(SWISSW!$I:$I,MATCHUP!CK$1,SWISSW!$J:$J,MATCHUP!$A31,SWISSW!$F:$F,"Draw")),"-")</f>
        <v>-</v>
      </c>
      <c r="CL31" s="5" t="str">
        <f ca="1">IFERROR((COUNTIFS(SWISSW!$I:$I,MATCHUP!$A31,SWISSW!$J:$J,MATCHUP!CL$1,SWISSW!$F:$F,"Won")+COUNTIFS(SWISSW!$I:$I,MATCHUP!CL$1,SWISSW!$J:$J,MATCHUP!$A31,SWISSW!$F:$F,"Lost"))/(COUNTIFS(SWISSW!$I:$I,MATCHUP!$A31,SWISSW!$J:$J,MATCHUP!CL$1)-COUNTIFS(SWISSW!$I:$I,MATCHUP!$A31,SWISSW!$J:$J,MATCHUP!CL$1,SWISSW!$F:$F,"Draw")+COUNTIFS(SWISSW!$I:$I,MATCHUP!CL$1,SWISSW!$J:$J,MATCHUP!$A31)-COUNTIFS(SWISSW!$I:$I,MATCHUP!CL$1,SWISSW!$J:$J,MATCHUP!$A31,SWISSW!$F:$F,"Draw")),"-")</f>
        <v>-</v>
      </c>
      <c r="CM31" s="5" t="str">
        <f ca="1">IFERROR((COUNTIFS(SWISSW!$I:$I,MATCHUP!$A31,SWISSW!$J:$J,MATCHUP!CM$1,SWISSW!$F:$F,"Won")+COUNTIFS(SWISSW!$I:$I,MATCHUP!CM$1,SWISSW!$J:$J,MATCHUP!$A31,SWISSW!$F:$F,"Lost"))/(COUNTIFS(SWISSW!$I:$I,MATCHUP!$A31,SWISSW!$J:$J,MATCHUP!CM$1)-COUNTIFS(SWISSW!$I:$I,MATCHUP!$A31,SWISSW!$J:$J,MATCHUP!CM$1,SWISSW!$F:$F,"Draw")+COUNTIFS(SWISSW!$I:$I,MATCHUP!CM$1,SWISSW!$J:$J,MATCHUP!$A31)-COUNTIFS(SWISSW!$I:$I,MATCHUP!CM$1,SWISSW!$J:$J,MATCHUP!$A31,SWISSW!$F:$F,"Draw")),"-")</f>
        <v>-</v>
      </c>
      <c r="CN31" s="5" t="str">
        <f ca="1">IFERROR((COUNTIFS(SWISSW!$I:$I,MATCHUP!$A31,SWISSW!$J:$J,MATCHUP!CN$1,SWISSW!$F:$F,"Won")+COUNTIFS(SWISSW!$I:$I,MATCHUP!CN$1,SWISSW!$J:$J,MATCHUP!$A31,SWISSW!$F:$F,"Lost"))/(COUNTIFS(SWISSW!$I:$I,MATCHUP!$A31,SWISSW!$J:$J,MATCHUP!CN$1)-COUNTIFS(SWISSW!$I:$I,MATCHUP!$A31,SWISSW!$J:$J,MATCHUP!CN$1,SWISSW!$F:$F,"Draw")+COUNTIFS(SWISSW!$I:$I,MATCHUP!CN$1,SWISSW!$J:$J,MATCHUP!$A31)-COUNTIFS(SWISSW!$I:$I,MATCHUP!CN$1,SWISSW!$J:$J,MATCHUP!$A31,SWISSW!$F:$F,"Draw")),"-")</f>
        <v>-</v>
      </c>
      <c r="CO31" s="5" t="str">
        <f ca="1">IFERROR((COUNTIFS(SWISSW!$I:$I,MATCHUP!$A31,SWISSW!$J:$J,MATCHUP!CO$1,SWISSW!$F:$F,"Won")+COUNTIFS(SWISSW!$I:$I,MATCHUP!CO$1,SWISSW!$J:$J,MATCHUP!$A31,SWISSW!$F:$F,"Lost"))/(COUNTIFS(SWISSW!$I:$I,MATCHUP!$A31,SWISSW!$J:$J,MATCHUP!CO$1)-COUNTIFS(SWISSW!$I:$I,MATCHUP!$A31,SWISSW!$J:$J,MATCHUP!CO$1,SWISSW!$F:$F,"Draw")+COUNTIFS(SWISSW!$I:$I,MATCHUP!CO$1,SWISSW!$J:$J,MATCHUP!$A31)-COUNTIFS(SWISSW!$I:$I,MATCHUP!CO$1,SWISSW!$J:$J,MATCHUP!$A31,SWISSW!$F:$F,"Draw")),"-")</f>
        <v>-</v>
      </c>
      <c r="CP31" s="5" t="str">
        <f ca="1">IFERROR((COUNTIFS(SWISSW!$I:$I,MATCHUP!$A31,SWISSW!$J:$J,MATCHUP!CP$1,SWISSW!$F:$F,"Won")+COUNTIFS(SWISSW!$I:$I,MATCHUP!CP$1,SWISSW!$J:$J,MATCHUP!$A31,SWISSW!$F:$F,"Lost"))/(COUNTIFS(SWISSW!$I:$I,MATCHUP!$A31,SWISSW!$J:$J,MATCHUP!CP$1)-COUNTIFS(SWISSW!$I:$I,MATCHUP!$A31,SWISSW!$J:$J,MATCHUP!CP$1,SWISSW!$F:$F,"Draw")+COUNTIFS(SWISSW!$I:$I,MATCHUP!CP$1,SWISSW!$J:$J,MATCHUP!$A31)-COUNTIFS(SWISSW!$I:$I,MATCHUP!CP$1,SWISSW!$J:$J,MATCHUP!$A31,SWISSW!$F:$F,"Draw")),"-")</f>
        <v>-</v>
      </c>
      <c r="CQ31" s="5" t="str">
        <f ca="1">IFERROR((COUNTIFS(SWISSW!$I:$I,MATCHUP!$A31,SWISSW!$J:$J,MATCHUP!CQ$1,SWISSW!$F:$F,"Won")+COUNTIFS(SWISSW!$I:$I,MATCHUP!CQ$1,SWISSW!$J:$J,MATCHUP!$A31,SWISSW!$F:$F,"Lost"))/(COUNTIFS(SWISSW!$I:$I,MATCHUP!$A31,SWISSW!$J:$J,MATCHUP!CQ$1)-COUNTIFS(SWISSW!$I:$I,MATCHUP!$A31,SWISSW!$J:$J,MATCHUP!CQ$1,SWISSW!$F:$F,"Draw")+COUNTIFS(SWISSW!$I:$I,MATCHUP!CQ$1,SWISSW!$J:$J,MATCHUP!$A31)-COUNTIFS(SWISSW!$I:$I,MATCHUP!CQ$1,SWISSW!$J:$J,MATCHUP!$A31,SWISSW!$F:$F,"Draw")),"-")</f>
        <v>-</v>
      </c>
      <c r="CR31" s="5" t="str">
        <f ca="1">IFERROR((COUNTIFS(SWISSW!$I:$I,MATCHUP!$A31,SWISSW!$J:$J,MATCHUP!CR$1,SWISSW!$F:$F,"Won")+COUNTIFS(SWISSW!$I:$I,MATCHUP!CR$1,SWISSW!$J:$J,MATCHUP!$A31,SWISSW!$F:$F,"Lost"))/(COUNTIFS(SWISSW!$I:$I,MATCHUP!$A31,SWISSW!$J:$J,MATCHUP!CR$1)-COUNTIFS(SWISSW!$I:$I,MATCHUP!$A31,SWISSW!$J:$J,MATCHUP!CR$1,SWISSW!$F:$F,"Draw")+COUNTIFS(SWISSW!$I:$I,MATCHUP!CR$1,SWISSW!$J:$J,MATCHUP!$A31)-COUNTIFS(SWISSW!$I:$I,MATCHUP!CR$1,SWISSW!$J:$J,MATCHUP!$A31,SWISSW!$F:$F,"Draw")),"-")</f>
        <v>-</v>
      </c>
      <c r="CS31" s="5" t="str">
        <f ca="1">IFERROR((COUNTIFS(SWISSW!$I:$I,MATCHUP!$A31,SWISSW!$J:$J,MATCHUP!CS$1,SWISSW!$F:$F,"Won")+COUNTIFS(SWISSW!$I:$I,MATCHUP!CS$1,SWISSW!$J:$J,MATCHUP!$A31,SWISSW!$F:$F,"Lost"))/(COUNTIFS(SWISSW!$I:$I,MATCHUP!$A31,SWISSW!$J:$J,MATCHUP!CS$1)-COUNTIFS(SWISSW!$I:$I,MATCHUP!$A31,SWISSW!$J:$J,MATCHUP!CS$1,SWISSW!$F:$F,"Draw")+COUNTIFS(SWISSW!$I:$I,MATCHUP!CS$1,SWISSW!$J:$J,MATCHUP!$A31)-COUNTIFS(SWISSW!$I:$I,MATCHUP!CS$1,SWISSW!$J:$J,MATCHUP!$A31,SWISSW!$F:$F,"Draw")),"-")</f>
        <v>-</v>
      </c>
      <c r="CT31" s="5" t="str">
        <f ca="1">IFERROR((COUNTIFS(SWISSW!$I:$I,MATCHUP!$A31,SWISSW!$J:$J,MATCHUP!CT$1,SWISSW!$F:$F,"Won")+COUNTIFS(SWISSW!$I:$I,MATCHUP!CT$1,SWISSW!$J:$J,MATCHUP!$A31,SWISSW!$F:$F,"Lost"))/(COUNTIFS(SWISSW!$I:$I,MATCHUP!$A31,SWISSW!$J:$J,MATCHUP!CT$1)-COUNTIFS(SWISSW!$I:$I,MATCHUP!$A31,SWISSW!$J:$J,MATCHUP!CT$1,SWISSW!$F:$F,"Draw")+COUNTIFS(SWISSW!$I:$I,MATCHUP!CT$1,SWISSW!$J:$J,MATCHUP!$A31)-COUNTIFS(SWISSW!$I:$I,MATCHUP!CT$1,SWISSW!$J:$J,MATCHUP!$A31,SWISSW!$F:$F,"Draw")),"-")</f>
        <v>-</v>
      </c>
      <c r="CU31" s="5" t="str">
        <f ca="1">IFERROR((COUNTIFS(SWISSW!$I:$I,MATCHUP!$A31,SWISSW!$J:$J,MATCHUP!CU$1,SWISSW!$F:$F,"Won")+COUNTIFS(SWISSW!$I:$I,MATCHUP!CU$1,SWISSW!$J:$J,MATCHUP!$A31,SWISSW!$F:$F,"Lost"))/(COUNTIFS(SWISSW!$I:$I,MATCHUP!$A31,SWISSW!$J:$J,MATCHUP!CU$1)-COUNTIFS(SWISSW!$I:$I,MATCHUP!$A31,SWISSW!$J:$J,MATCHUP!CU$1,SWISSW!$F:$F,"Draw")+COUNTIFS(SWISSW!$I:$I,MATCHUP!CU$1,SWISSW!$J:$J,MATCHUP!$A31)-COUNTIFS(SWISSW!$I:$I,MATCHUP!CU$1,SWISSW!$J:$J,MATCHUP!$A31,SWISSW!$F:$F,"Draw")),"-")</f>
        <v>-</v>
      </c>
      <c r="CV31" s="5" t="str">
        <f ca="1">IFERROR((COUNTIFS(SWISSW!$I:$I,MATCHUP!$A31,SWISSW!$J:$J,MATCHUP!CV$1,SWISSW!$F:$F,"Won")+COUNTIFS(SWISSW!$I:$I,MATCHUP!CV$1,SWISSW!$J:$J,MATCHUP!$A31,SWISSW!$F:$F,"Lost"))/(COUNTIFS(SWISSW!$I:$I,MATCHUP!$A31,SWISSW!$J:$J,MATCHUP!CV$1)-COUNTIFS(SWISSW!$I:$I,MATCHUP!$A31,SWISSW!$J:$J,MATCHUP!CV$1,SWISSW!$F:$F,"Draw")+COUNTIFS(SWISSW!$I:$I,MATCHUP!CV$1,SWISSW!$J:$J,MATCHUP!$A31)-COUNTIFS(SWISSW!$I:$I,MATCHUP!CV$1,SWISSW!$J:$J,MATCHUP!$A31,SWISSW!$F:$F,"Draw")),"-")</f>
        <v>-</v>
      </c>
    </row>
    <row r="32" spans="1:100" ht="55" customHeight="1" x14ac:dyDescent="0.3">
      <c r="A32" s="3" t="str" cm="1">
        <f t="array" aca="1" ref="A32" ca="1">INDIRECT(ADDRESS(ROW(),1,,1,"METABREAK"))</f>
        <v>Boros Bully</v>
      </c>
      <c r="B32" s="5">
        <f ca="1">IFERROR((COUNTIFS(SWISSW!$I:$I,MATCHUP!$A32,SWISSW!$J:$J,MATCHUP!B$1,SWISSW!$F:$F,"Won")+COUNTIFS(SWISSW!$I:$I,MATCHUP!B$1,SWISSW!$J:$J,MATCHUP!$A32,SWISSW!$F:$F,"Lost"))/(COUNTIFS(SWISSW!$I:$I,MATCHUP!$A32,SWISSW!$J:$J,MATCHUP!B$1)-COUNTIFS(SWISSW!$I:$I,MATCHUP!$A32,SWISSW!$J:$J,MATCHUP!B$1,SWISSW!$F:$F,"Draw")+COUNTIFS(SWISSW!$I:$I,MATCHUP!B$1,SWISSW!$J:$J,MATCHUP!$A32)-COUNTIFS(SWISSW!$I:$I,MATCHUP!B$1,SWISSW!$J:$J,MATCHUP!$A32,SWISSW!$F:$F,"Draw")),"-")</f>
        <v>0.66666666666666663</v>
      </c>
      <c r="C32" s="5">
        <f ca="1">IFERROR((COUNTIFS(SWISSW!$I:$I,MATCHUP!$A32,SWISSW!$J:$J,MATCHUP!C$1,SWISSW!$F:$F,"Won")+COUNTIFS(SWISSW!$I:$I,MATCHUP!C$1,SWISSW!$J:$J,MATCHUP!$A32,SWISSW!$F:$F,"Lost"))/(COUNTIFS(SWISSW!$I:$I,MATCHUP!$A32,SWISSW!$J:$J,MATCHUP!C$1)-COUNTIFS(SWISSW!$I:$I,MATCHUP!$A32,SWISSW!$J:$J,MATCHUP!C$1,SWISSW!$F:$F,"Draw")+COUNTIFS(SWISSW!$I:$I,MATCHUP!C$1,SWISSW!$J:$J,MATCHUP!$A32)-COUNTIFS(SWISSW!$I:$I,MATCHUP!C$1,SWISSW!$J:$J,MATCHUP!$A32,SWISSW!$F:$F,"Draw")),"-")</f>
        <v>0.8</v>
      </c>
      <c r="D32" s="5">
        <f ca="1">IFERROR((COUNTIFS(SWISSW!$I:$I,MATCHUP!$A32,SWISSW!$J:$J,MATCHUP!D$1,SWISSW!$F:$F,"Won")+COUNTIFS(SWISSW!$I:$I,MATCHUP!D$1,SWISSW!$J:$J,MATCHUP!$A32,SWISSW!$F:$F,"Lost"))/(COUNTIFS(SWISSW!$I:$I,MATCHUP!$A32,SWISSW!$J:$J,MATCHUP!D$1)-COUNTIFS(SWISSW!$I:$I,MATCHUP!$A32,SWISSW!$J:$J,MATCHUP!D$1,SWISSW!$F:$F,"Draw")+COUNTIFS(SWISSW!$I:$I,MATCHUP!D$1,SWISSW!$J:$J,MATCHUP!$A32)-COUNTIFS(SWISSW!$I:$I,MATCHUP!D$1,SWISSW!$J:$J,MATCHUP!$A32,SWISSW!$F:$F,"Draw")),"-")</f>
        <v>0</v>
      </c>
      <c r="E32" s="5">
        <f ca="1">IFERROR((COUNTIFS(SWISSW!$I:$I,MATCHUP!$A32,SWISSW!$J:$J,MATCHUP!E$1,SWISSW!$F:$F,"Won")+COUNTIFS(SWISSW!$I:$I,MATCHUP!E$1,SWISSW!$J:$J,MATCHUP!$A32,SWISSW!$F:$F,"Lost"))/(COUNTIFS(SWISSW!$I:$I,MATCHUP!$A32,SWISSW!$J:$J,MATCHUP!E$1)-COUNTIFS(SWISSW!$I:$I,MATCHUP!$A32,SWISSW!$J:$J,MATCHUP!E$1,SWISSW!$F:$F,"Draw")+COUNTIFS(SWISSW!$I:$I,MATCHUP!E$1,SWISSW!$J:$J,MATCHUP!$A32)-COUNTIFS(SWISSW!$I:$I,MATCHUP!E$1,SWISSW!$J:$J,MATCHUP!$A32,SWISSW!$F:$F,"Draw")),"-")</f>
        <v>0</v>
      </c>
      <c r="F32" s="5">
        <f ca="1">IFERROR((COUNTIFS(SWISSW!$I:$I,MATCHUP!$A32,SWISSW!$J:$J,MATCHUP!F$1,SWISSW!$F:$F,"Won")+COUNTIFS(SWISSW!$I:$I,MATCHUP!F$1,SWISSW!$J:$J,MATCHUP!$A32,SWISSW!$F:$F,"Lost"))/(COUNTIFS(SWISSW!$I:$I,MATCHUP!$A32,SWISSW!$J:$J,MATCHUP!F$1)-COUNTIFS(SWISSW!$I:$I,MATCHUP!$A32,SWISSW!$J:$J,MATCHUP!F$1,SWISSW!$F:$F,"Draw")+COUNTIFS(SWISSW!$I:$I,MATCHUP!F$1,SWISSW!$J:$J,MATCHUP!$A32)-COUNTIFS(SWISSW!$I:$I,MATCHUP!F$1,SWISSW!$J:$J,MATCHUP!$A32,SWISSW!$F:$F,"Draw")),"-")</f>
        <v>0</v>
      </c>
      <c r="G32" s="5">
        <f ca="1">IFERROR((COUNTIFS(SWISSW!$I:$I,MATCHUP!$A32,SWISSW!$J:$J,MATCHUP!G$1,SWISSW!$F:$F,"Won")+COUNTIFS(SWISSW!$I:$I,MATCHUP!G$1,SWISSW!$J:$J,MATCHUP!$A32,SWISSW!$F:$F,"Lost"))/(COUNTIFS(SWISSW!$I:$I,MATCHUP!$A32,SWISSW!$J:$J,MATCHUP!G$1)-COUNTIFS(SWISSW!$I:$I,MATCHUP!$A32,SWISSW!$J:$J,MATCHUP!G$1,SWISSW!$F:$F,"Draw")+COUNTIFS(SWISSW!$I:$I,MATCHUP!G$1,SWISSW!$J:$J,MATCHUP!$A32)-COUNTIFS(SWISSW!$I:$I,MATCHUP!G$1,SWISSW!$J:$J,MATCHUP!$A32,SWISSW!$F:$F,"Draw")),"-")</f>
        <v>1</v>
      </c>
      <c r="H32" s="5">
        <f ca="1">IFERROR((COUNTIFS(SWISSW!$I:$I,MATCHUP!$A32,SWISSW!$J:$J,MATCHUP!H$1,SWISSW!$F:$F,"Won")+COUNTIFS(SWISSW!$I:$I,MATCHUP!H$1,SWISSW!$J:$J,MATCHUP!$A32,SWISSW!$F:$F,"Lost"))/(COUNTIFS(SWISSW!$I:$I,MATCHUP!$A32,SWISSW!$J:$J,MATCHUP!H$1)-COUNTIFS(SWISSW!$I:$I,MATCHUP!$A32,SWISSW!$J:$J,MATCHUP!H$1,SWISSW!$F:$F,"Draw")+COUNTIFS(SWISSW!$I:$I,MATCHUP!H$1,SWISSW!$J:$J,MATCHUP!$A32)-COUNTIFS(SWISSW!$I:$I,MATCHUP!H$1,SWISSW!$J:$J,MATCHUP!$A32,SWISSW!$F:$F,"Draw")),"-")</f>
        <v>0.75</v>
      </c>
      <c r="I32" s="5">
        <f ca="1">IFERROR((COUNTIFS(SWISSW!$I:$I,MATCHUP!$A32,SWISSW!$J:$J,MATCHUP!I$1,SWISSW!$F:$F,"Won")+COUNTIFS(SWISSW!$I:$I,MATCHUP!I$1,SWISSW!$J:$J,MATCHUP!$A32,SWISSW!$F:$F,"Lost"))/(COUNTIFS(SWISSW!$I:$I,MATCHUP!$A32,SWISSW!$J:$J,MATCHUP!I$1)-COUNTIFS(SWISSW!$I:$I,MATCHUP!$A32,SWISSW!$J:$J,MATCHUP!I$1,SWISSW!$F:$F,"Draw")+COUNTIFS(SWISSW!$I:$I,MATCHUP!I$1,SWISSW!$J:$J,MATCHUP!$A32)-COUNTIFS(SWISSW!$I:$I,MATCHUP!I$1,SWISSW!$J:$J,MATCHUP!$A32,SWISSW!$F:$F,"Draw")),"-")</f>
        <v>0.5</v>
      </c>
      <c r="J32" s="5">
        <f ca="1">IFERROR((COUNTIFS(SWISSW!$I:$I,MATCHUP!$A32,SWISSW!$J:$J,MATCHUP!J$1,SWISSW!$F:$F,"Won")+COUNTIFS(SWISSW!$I:$I,MATCHUP!J$1,SWISSW!$J:$J,MATCHUP!$A32,SWISSW!$F:$F,"Lost"))/(COUNTIFS(SWISSW!$I:$I,MATCHUP!$A32,SWISSW!$J:$J,MATCHUP!J$1)-COUNTIFS(SWISSW!$I:$I,MATCHUP!$A32,SWISSW!$J:$J,MATCHUP!J$1,SWISSW!$F:$F,"Draw")+COUNTIFS(SWISSW!$I:$I,MATCHUP!J$1,SWISSW!$J:$J,MATCHUP!$A32)-COUNTIFS(SWISSW!$I:$I,MATCHUP!J$1,SWISSW!$J:$J,MATCHUP!$A32,SWISSW!$F:$F,"Draw")),"-")</f>
        <v>1</v>
      </c>
      <c r="K32" s="5" t="str">
        <f ca="1">IFERROR((COUNTIFS(SWISSW!$I:$I,MATCHUP!$A32,SWISSW!$J:$J,MATCHUP!K$1,SWISSW!$F:$F,"Won")+COUNTIFS(SWISSW!$I:$I,MATCHUP!K$1,SWISSW!$J:$J,MATCHUP!$A32,SWISSW!$F:$F,"Lost"))/(COUNTIFS(SWISSW!$I:$I,MATCHUP!$A32,SWISSW!$J:$J,MATCHUP!K$1)-COUNTIFS(SWISSW!$I:$I,MATCHUP!$A32,SWISSW!$J:$J,MATCHUP!K$1,SWISSW!$F:$F,"Draw")+COUNTIFS(SWISSW!$I:$I,MATCHUP!K$1,SWISSW!$J:$J,MATCHUP!$A32)-COUNTIFS(SWISSW!$I:$I,MATCHUP!K$1,SWISSW!$J:$J,MATCHUP!$A32,SWISSW!$F:$F,"Draw")),"-")</f>
        <v>-</v>
      </c>
      <c r="L32" s="5">
        <f ca="1">IFERROR((COUNTIFS(SWISSW!$I:$I,MATCHUP!$A32,SWISSW!$J:$J,MATCHUP!L$1,SWISSW!$F:$F,"Won")+COUNTIFS(SWISSW!$I:$I,MATCHUP!L$1,SWISSW!$J:$J,MATCHUP!$A32,SWISSW!$F:$F,"Lost"))/(COUNTIFS(SWISSW!$I:$I,MATCHUP!$A32,SWISSW!$J:$J,MATCHUP!L$1)-COUNTIFS(SWISSW!$I:$I,MATCHUP!$A32,SWISSW!$J:$J,MATCHUP!L$1,SWISSW!$F:$F,"Draw")+COUNTIFS(SWISSW!$I:$I,MATCHUP!L$1,SWISSW!$J:$J,MATCHUP!$A32)-COUNTIFS(SWISSW!$I:$I,MATCHUP!L$1,SWISSW!$J:$J,MATCHUP!$A32,SWISSW!$F:$F,"Draw")),"-")</f>
        <v>0.5</v>
      </c>
      <c r="M32" s="5" t="str">
        <f ca="1">IFERROR((COUNTIFS(SWISSW!$I:$I,MATCHUP!$A32,SWISSW!$J:$J,MATCHUP!M$1,SWISSW!$F:$F,"Won")+COUNTIFS(SWISSW!$I:$I,MATCHUP!M$1,SWISSW!$J:$J,MATCHUP!$A32,SWISSW!$F:$F,"Lost"))/(COUNTIFS(SWISSW!$I:$I,MATCHUP!$A32,SWISSW!$J:$J,MATCHUP!M$1)-COUNTIFS(SWISSW!$I:$I,MATCHUP!$A32,SWISSW!$J:$J,MATCHUP!M$1,SWISSW!$F:$F,"Draw")+COUNTIFS(SWISSW!$I:$I,MATCHUP!M$1,SWISSW!$J:$J,MATCHUP!$A32)-COUNTIFS(SWISSW!$I:$I,MATCHUP!M$1,SWISSW!$J:$J,MATCHUP!$A32,SWISSW!$F:$F,"Draw")),"-")</f>
        <v>-</v>
      </c>
      <c r="N32" s="5">
        <f ca="1">IFERROR((COUNTIFS(SWISSW!$I:$I,MATCHUP!$A32,SWISSW!$J:$J,MATCHUP!N$1,SWISSW!$F:$F,"Won")+COUNTIFS(SWISSW!$I:$I,MATCHUP!N$1,SWISSW!$J:$J,MATCHUP!$A32,SWISSW!$F:$F,"Lost"))/(COUNTIFS(SWISSW!$I:$I,MATCHUP!$A32,SWISSW!$J:$J,MATCHUP!N$1)-COUNTIFS(SWISSW!$I:$I,MATCHUP!$A32,SWISSW!$J:$J,MATCHUP!N$1,SWISSW!$F:$F,"Draw")+COUNTIFS(SWISSW!$I:$I,MATCHUP!N$1,SWISSW!$J:$J,MATCHUP!$A32)-COUNTIFS(SWISSW!$I:$I,MATCHUP!N$1,SWISSW!$J:$J,MATCHUP!$A32,SWISSW!$F:$F,"Draw")),"-")</f>
        <v>0</v>
      </c>
      <c r="O32" s="5">
        <f ca="1">IFERROR((COUNTIFS(SWISSW!$I:$I,MATCHUP!$A32,SWISSW!$J:$J,MATCHUP!O$1,SWISSW!$F:$F,"Won")+COUNTIFS(SWISSW!$I:$I,MATCHUP!O$1,SWISSW!$J:$J,MATCHUP!$A32,SWISSW!$F:$F,"Lost"))/(COUNTIFS(SWISSW!$I:$I,MATCHUP!$A32,SWISSW!$J:$J,MATCHUP!O$1)-COUNTIFS(SWISSW!$I:$I,MATCHUP!$A32,SWISSW!$J:$J,MATCHUP!O$1,SWISSW!$F:$F,"Draw")+COUNTIFS(SWISSW!$I:$I,MATCHUP!O$1,SWISSW!$J:$J,MATCHUP!$A32)-COUNTIFS(SWISSW!$I:$I,MATCHUP!O$1,SWISSW!$J:$J,MATCHUP!$A32,SWISSW!$F:$F,"Draw")),"-")</f>
        <v>1</v>
      </c>
      <c r="P32" s="5">
        <f ca="1">IFERROR((COUNTIFS(SWISSW!$I:$I,MATCHUP!$A32,SWISSW!$J:$J,MATCHUP!P$1,SWISSW!$F:$F,"Won")+COUNTIFS(SWISSW!$I:$I,MATCHUP!P$1,SWISSW!$J:$J,MATCHUP!$A32,SWISSW!$F:$F,"Lost"))/(COUNTIFS(SWISSW!$I:$I,MATCHUP!$A32,SWISSW!$J:$J,MATCHUP!P$1)-COUNTIFS(SWISSW!$I:$I,MATCHUP!$A32,SWISSW!$J:$J,MATCHUP!P$1,SWISSW!$F:$F,"Draw")+COUNTIFS(SWISSW!$I:$I,MATCHUP!P$1,SWISSW!$J:$J,MATCHUP!$A32)-COUNTIFS(SWISSW!$I:$I,MATCHUP!P$1,SWISSW!$J:$J,MATCHUP!$A32,SWISSW!$F:$F,"Draw")),"-")</f>
        <v>0</v>
      </c>
      <c r="Q32" s="5" t="str">
        <f ca="1">IFERROR((COUNTIFS(SWISSW!$I:$I,MATCHUP!$A32,SWISSW!$J:$J,MATCHUP!Q$1,SWISSW!$F:$F,"Won")+COUNTIFS(SWISSW!$I:$I,MATCHUP!Q$1,SWISSW!$J:$J,MATCHUP!$A32,SWISSW!$F:$F,"Lost"))/(COUNTIFS(SWISSW!$I:$I,MATCHUP!$A32,SWISSW!$J:$J,MATCHUP!Q$1)-COUNTIFS(SWISSW!$I:$I,MATCHUP!$A32,SWISSW!$J:$J,MATCHUP!Q$1,SWISSW!$F:$F,"Draw")+COUNTIFS(SWISSW!$I:$I,MATCHUP!Q$1,SWISSW!$J:$J,MATCHUP!$A32)-COUNTIFS(SWISSW!$I:$I,MATCHUP!Q$1,SWISSW!$J:$J,MATCHUP!$A32,SWISSW!$F:$F,"Draw")),"-")</f>
        <v>-</v>
      </c>
      <c r="R32" s="5" t="str">
        <f ca="1">IFERROR((COUNTIFS(SWISSW!$I:$I,MATCHUP!$A32,SWISSW!$J:$J,MATCHUP!R$1,SWISSW!$F:$F,"Won")+COUNTIFS(SWISSW!$I:$I,MATCHUP!R$1,SWISSW!$J:$J,MATCHUP!$A32,SWISSW!$F:$F,"Lost"))/(COUNTIFS(SWISSW!$I:$I,MATCHUP!$A32,SWISSW!$J:$J,MATCHUP!R$1)-COUNTIFS(SWISSW!$I:$I,MATCHUP!$A32,SWISSW!$J:$J,MATCHUP!R$1,SWISSW!$F:$F,"Draw")+COUNTIFS(SWISSW!$I:$I,MATCHUP!R$1,SWISSW!$J:$J,MATCHUP!$A32)-COUNTIFS(SWISSW!$I:$I,MATCHUP!R$1,SWISSW!$J:$J,MATCHUP!$A32,SWISSW!$F:$F,"Draw")),"-")</f>
        <v>-</v>
      </c>
      <c r="S32" s="5" t="str">
        <f ca="1">IFERROR((COUNTIFS(SWISSW!$I:$I,MATCHUP!$A32,SWISSW!$J:$J,MATCHUP!S$1,SWISSW!$F:$F,"Won")+COUNTIFS(SWISSW!$I:$I,MATCHUP!S$1,SWISSW!$J:$J,MATCHUP!$A32,SWISSW!$F:$F,"Lost"))/(COUNTIFS(SWISSW!$I:$I,MATCHUP!$A32,SWISSW!$J:$J,MATCHUP!S$1)-COUNTIFS(SWISSW!$I:$I,MATCHUP!$A32,SWISSW!$J:$J,MATCHUP!S$1,SWISSW!$F:$F,"Draw")+COUNTIFS(SWISSW!$I:$I,MATCHUP!S$1,SWISSW!$J:$J,MATCHUP!$A32)-COUNTIFS(SWISSW!$I:$I,MATCHUP!S$1,SWISSW!$J:$J,MATCHUP!$A32,SWISSW!$F:$F,"Draw")),"-")</f>
        <v>-</v>
      </c>
      <c r="T32" s="5" t="str">
        <f ca="1">IFERROR((COUNTIFS(SWISSW!$I:$I,MATCHUP!$A32,SWISSW!$J:$J,MATCHUP!T$1,SWISSW!$F:$F,"Won")+COUNTIFS(SWISSW!$I:$I,MATCHUP!T$1,SWISSW!$J:$J,MATCHUP!$A32,SWISSW!$F:$F,"Lost"))/(COUNTIFS(SWISSW!$I:$I,MATCHUP!$A32,SWISSW!$J:$J,MATCHUP!T$1)-COUNTIFS(SWISSW!$I:$I,MATCHUP!$A32,SWISSW!$J:$J,MATCHUP!T$1,SWISSW!$F:$F,"Draw")+COUNTIFS(SWISSW!$I:$I,MATCHUP!T$1,SWISSW!$J:$J,MATCHUP!$A32)-COUNTIFS(SWISSW!$I:$I,MATCHUP!T$1,SWISSW!$J:$J,MATCHUP!$A32,SWISSW!$F:$F,"Draw")),"-")</f>
        <v>-</v>
      </c>
      <c r="U32" s="5">
        <f ca="1">IFERROR((COUNTIFS(SWISSW!$I:$I,MATCHUP!$A32,SWISSW!$J:$J,MATCHUP!U$1,SWISSW!$F:$F,"Won")+COUNTIFS(SWISSW!$I:$I,MATCHUP!U$1,SWISSW!$J:$J,MATCHUP!$A32,SWISSW!$F:$F,"Lost"))/(COUNTIFS(SWISSW!$I:$I,MATCHUP!$A32,SWISSW!$J:$J,MATCHUP!U$1)-COUNTIFS(SWISSW!$I:$I,MATCHUP!$A32,SWISSW!$J:$J,MATCHUP!U$1,SWISSW!$F:$F,"Draw")+COUNTIFS(SWISSW!$I:$I,MATCHUP!U$1,SWISSW!$J:$J,MATCHUP!$A32)-COUNTIFS(SWISSW!$I:$I,MATCHUP!U$1,SWISSW!$J:$J,MATCHUP!$A32,SWISSW!$F:$F,"Draw")),"-")</f>
        <v>1</v>
      </c>
      <c r="V32" s="5" t="str">
        <f ca="1">IFERROR((COUNTIFS(SWISSW!$I:$I,MATCHUP!$A32,SWISSW!$J:$J,MATCHUP!V$1,SWISSW!$F:$F,"Won")+COUNTIFS(SWISSW!$I:$I,MATCHUP!V$1,SWISSW!$J:$J,MATCHUP!$A32,SWISSW!$F:$F,"Lost"))/(COUNTIFS(SWISSW!$I:$I,MATCHUP!$A32,SWISSW!$J:$J,MATCHUP!V$1)-COUNTIFS(SWISSW!$I:$I,MATCHUP!$A32,SWISSW!$J:$J,MATCHUP!V$1,SWISSW!$F:$F,"Draw")+COUNTIFS(SWISSW!$I:$I,MATCHUP!V$1,SWISSW!$J:$J,MATCHUP!$A32)-COUNTIFS(SWISSW!$I:$I,MATCHUP!V$1,SWISSW!$J:$J,MATCHUP!$A32,SWISSW!$F:$F,"Draw")),"-")</f>
        <v>-</v>
      </c>
      <c r="W32" s="5" t="str">
        <f ca="1">IFERROR((COUNTIFS(SWISSW!$I:$I,MATCHUP!$A32,SWISSW!$J:$J,MATCHUP!W$1,SWISSW!$F:$F,"Won")+COUNTIFS(SWISSW!$I:$I,MATCHUP!W$1,SWISSW!$J:$J,MATCHUP!$A32,SWISSW!$F:$F,"Lost"))/(COUNTIFS(SWISSW!$I:$I,MATCHUP!$A32,SWISSW!$J:$J,MATCHUP!W$1)-COUNTIFS(SWISSW!$I:$I,MATCHUP!$A32,SWISSW!$J:$J,MATCHUP!W$1,SWISSW!$F:$F,"Draw")+COUNTIFS(SWISSW!$I:$I,MATCHUP!W$1,SWISSW!$J:$J,MATCHUP!$A32)-COUNTIFS(SWISSW!$I:$I,MATCHUP!W$1,SWISSW!$J:$J,MATCHUP!$A32,SWISSW!$F:$F,"Draw")),"-")</f>
        <v>-</v>
      </c>
      <c r="X32" s="5" t="str">
        <f ca="1">IFERROR((COUNTIFS(SWISSW!$I:$I,MATCHUP!$A32,SWISSW!$J:$J,MATCHUP!X$1,SWISSW!$F:$F,"Won")+COUNTIFS(SWISSW!$I:$I,MATCHUP!X$1,SWISSW!$J:$J,MATCHUP!$A32,SWISSW!$F:$F,"Lost"))/(COUNTIFS(SWISSW!$I:$I,MATCHUP!$A32,SWISSW!$J:$J,MATCHUP!X$1)-COUNTIFS(SWISSW!$I:$I,MATCHUP!$A32,SWISSW!$J:$J,MATCHUP!X$1,SWISSW!$F:$F,"Draw")+COUNTIFS(SWISSW!$I:$I,MATCHUP!X$1,SWISSW!$J:$J,MATCHUP!$A32)-COUNTIFS(SWISSW!$I:$I,MATCHUP!X$1,SWISSW!$J:$J,MATCHUP!$A32,SWISSW!$F:$F,"Draw")),"-")</f>
        <v>-</v>
      </c>
      <c r="Y32" s="5" t="str">
        <f ca="1">IFERROR((COUNTIFS(SWISSW!$I:$I,MATCHUP!$A32,SWISSW!$J:$J,MATCHUP!Y$1,SWISSW!$F:$F,"Won")+COUNTIFS(SWISSW!$I:$I,MATCHUP!Y$1,SWISSW!$J:$J,MATCHUP!$A32,SWISSW!$F:$F,"Lost"))/(COUNTIFS(SWISSW!$I:$I,MATCHUP!$A32,SWISSW!$J:$J,MATCHUP!Y$1)-COUNTIFS(SWISSW!$I:$I,MATCHUP!$A32,SWISSW!$J:$J,MATCHUP!Y$1,SWISSW!$F:$F,"Draw")+COUNTIFS(SWISSW!$I:$I,MATCHUP!Y$1,SWISSW!$J:$J,MATCHUP!$A32)-COUNTIFS(SWISSW!$I:$I,MATCHUP!Y$1,SWISSW!$J:$J,MATCHUP!$A32,SWISSW!$F:$F,"Draw")),"-")</f>
        <v>-</v>
      </c>
      <c r="Z32" s="5" t="str">
        <f ca="1">IFERROR((COUNTIFS(SWISSW!$I:$I,MATCHUP!$A32,SWISSW!$J:$J,MATCHUP!Z$1,SWISSW!$F:$F,"Won")+COUNTIFS(SWISSW!$I:$I,MATCHUP!Z$1,SWISSW!$J:$J,MATCHUP!$A32,SWISSW!$F:$F,"Lost"))/(COUNTIFS(SWISSW!$I:$I,MATCHUP!$A32,SWISSW!$J:$J,MATCHUP!Z$1)-COUNTIFS(SWISSW!$I:$I,MATCHUP!$A32,SWISSW!$J:$J,MATCHUP!Z$1,SWISSW!$F:$F,"Draw")+COUNTIFS(SWISSW!$I:$I,MATCHUP!Z$1,SWISSW!$J:$J,MATCHUP!$A32)-COUNTIFS(SWISSW!$I:$I,MATCHUP!Z$1,SWISSW!$J:$J,MATCHUP!$A32,SWISSW!$F:$F,"Draw")),"-")</f>
        <v>-</v>
      </c>
      <c r="AA32" s="5" t="str">
        <f ca="1">IFERROR((COUNTIFS(SWISSW!$I:$I,MATCHUP!$A32,SWISSW!$J:$J,MATCHUP!AA$1,SWISSW!$F:$F,"Won")+COUNTIFS(SWISSW!$I:$I,MATCHUP!AA$1,SWISSW!$J:$J,MATCHUP!$A32,SWISSW!$F:$F,"Lost"))/(COUNTIFS(SWISSW!$I:$I,MATCHUP!$A32,SWISSW!$J:$J,MATCHUP!AA$1)-COUNTIFS(SWISSW!$I:$I,MATCHUP!$A32,SWISSW!$J:$J,MATCHUP!AA$1,SWISSW!$F:$F,"Draw")+COUNTIFS(SWISSW!$I:$I,MATCHUP!AA$1,SWISSW!$J:$J,MATCHUP!$A32)-COUNTIFS(SWISSW!$I:$I,MATCHUP!AA$1,SWISSW!$J:$J,MATCHUP!$A32,SWISSW!$F:$F,"Draw")),"-")</f>
        <v>-</v>
      </c>
      <c r="AB32" s="5" t="str">
        <f ca="1">IFERROR((COUNTIFS(SWISSW!$I:$I,MATCHUP!$A32,SWISSW!$J:$J,MATCHUP!AB$1,SWISSW!$F:$F,"Won")+COUNTIFS(SWISSW!$I:$I,MATCHUP!AB$1,SWISSW!$J:$J,MATCHUP!$A32,SWISSW!$F:$F,"Lost"))/(COUNTIFS(SWISSW!$I:$I,MATCHUP!$A32,SWISSW!$J:$J,MATCHUP!AB$1)-COUNTIFS(SWISSW!$I:$I,MATCHUP!$A32,SWISSW!$J:$J,MATCHUP!AB$1,SWISSW!$F:$F,"Draw")+COUNTIFS(SWISSW!$I:$I,MATCHUP!AB$1,SWISSW!$J:$J,MATCHUP!$A32)-COUNTIFS(SWISSW!$I:$I,MATCHUP!AB$1,SWISSW!$J:$J,MATCHUP!$A32,SWISSW!$F:$F,"Draw")),"-")</f>
        <v>-</v>
      </c>
      <c r="AC32" s="5" t="str">
        <f ca="1">IFERROR((COUNTIFS(SWISSW!$I:$I,MATCHUP!$A32,SWISSW!$J:$J,MATCHUP!AC$1,SWISSW!$F:$F,"Won")+COUNTIFS(SWISSW!$I:$I,MATCHUP!AC$1,SWISSW!$J:$J,MATCHUP!$A32,SWISSW!$F:$F,"Lost"))/(COUNTIFS(SWISSW!$I:$I,MATCHUP!$A32,SWISSW!$J:$J,MATCHUP!AC$1)-COUNTIFS(SWISSW!$I:$I,MATCHUP!$A32,SWISSW!$J:$J,MATCHUP!AC$1,SWISSW!$F:$F,"Draw")+COUNTIFS(SWISSW!$I:$I,MATCHUP!AC$1,SWISSW!$J:$J,MATCHUP!$A32)-COUNTIFS(SWISSW!$I:$I,MATCHUP!AC$1,SWISSW!$J:$J,MATCHUP!$A32,SWISSW!$F:$F,"Draw")),"-")</f>
        <v>-</v>
      </c>
      <c r="AD32" s="5" t="str">
        <f ca="1">IFERROR((COUNTIFS(SWISSW!$I:$I,MATCHUP!$A32,SWISSW!$J:$J,MATCHUP!AD$1,SWISSW!$F:$F,"Won")+COUNTIFS(SWISSW!$I:$I,MATCHUP!AD$1,SWISSW!$J:$J,MATCHUP!$A32,SWISSW!$F:$F,"Lost"))/(COUNTIFS(SWISSW!$I:$I,MATCHUP!$A32,SWISSW!$J:$J,MATCHUP!AD$1)-COUNTIFS(SWISSW!$I:$I,MATCHUP!$A32,SWISSW!$J:$J,MATCHUP!AD$1,SWISSW!$F:$F,"Draw")+COUNTIFS(SWISSW!$I:$I,MATCHUP!AD$1,SWISSW!$J:$J,MATCHUP!$A32)-COUNTIFS(SWISSW!$I:$I,MATCHUP!AD$1,SWISSW!$J:$J,MATCHUP!$A32,SWISSW!$F:$F,"Draw")),"-")</f>
        <v>-</v>
      </c>
      <c r="AE32" s="5" t="str">
        <f ca="1">IFERROR((COUNTIFS(SWISSW!$I:$I,MATCHUP!$A32,SWISSW!$J:$J,MATCHUP!AE$1,SWISSW!$F:$F,"Won")+COUNTIFS(SWISSW!$I:$I,MATCHUP!AE$1,SWISSW!$J:$J,MATCHUP!$A32,SWISSW!$F:$F,"Lost"))/(COUNTIFS(SWISSW!$I:$I,MATCHUP!$A32,SWISSW!$J:$J,MATCHUP!AE$1)-COUNTIFS(SWISSW!$I:$I,MATCHUP!$A32,SWISSW!$J:$J,MATCHUP!AE$1,SWISSW!$F:$F,"Draw")+COUNTIFS(SWISSW!$I:$I,MATCHUP!AE$1,SWISSW!$J:$J,MATCHUP!$A32)-COUNTIFS(SWISSW!$I:$I,MATCHUP!AE$1,SWISSW!$J:$J,MATCHUP!$A32,SWISSW!$F:$F,"Draw")),"-")</f>
        <v>-</v>
      </c>
      <c r="AF32" s="5" t="str">
        <f ca="1">IFERROR((COUNTIFS(SWISSW!$I:$I,MATCHUP!$A32,SWISSW!$J:$J,MATCHUP!AF$1,SWISSW!$F:$F,"Won")+COUNTIFS(SWISSW!$I:$I,MATCHUP!AF$1,SWISSW!$J:$J,MATCHUP!$A32,SWISSW!$F:$F,"Lost"))/(COUNTIFS(SWISSW!$I:$I,MATCHUP!$A32,SWISSW!$J:$J,MATCHUP!AF$1)-COUNTIFS(SWISSW!$I:$I,MATCHUP!$A32,SWISSW!$J:$J,MATCHUP!AF$1,SWISSW!$F:$F,"Draw")+COUNTIFS(SWISSW!$I:$I,MATCHUP!AF$1,SWISSW!$J:$J,MATCHUP!$A32)-COUNTIFS(SWISSW!$I:$I,MATCHUP!AF$1,SWISSW!$J:$J,MATCHUP!$A32,SWISSW!$F:$F,"Draw")),"-")</f>
        <v>-</v>
      </c>
      <c r="AG32" s="5" t="str">
        <f ca="1">IFERROR((COUNTIFS(SWISSW!$I:$I,MATCHUP!$A32,SWISSW!$J:$J,MATCHUP!AG$1,SWISSW!$F:$F,"Won")+COUNTIFS(SWISSW!$I:$I,MATCHUP!AG$1,SWISSW!$J:$J,MATCHUP!$A32,SWISSW!$F:$F,"Lost"))/(COUNTIFS(SWISSW!$I:$I,MATCHUP!$A32,SWISSW!$J:$J,MATCHUP!AG$1)-COUNTIFS(SWISSW!$I:$I,MATCHUP!$A32,SWISSW!$J:$J,MATCHUP!AG$1,SWISSW!$F:$F,"Draw")+COUNTIFS(SWISSW!$I:$I,MATCHUP!AG$1,SWISSW!$J:$J,MATCHUP!$A32)-COUNTIFS(SWISSW!$I:$I,MATCHUP!AG$1,SWISSW!$J:$J,MATCHUP!$A32,SWISSW!$F:$F,"Draw")),"-")</f>
        <v>-</v>
      </c>
      <c r="AH32" s="5" t="str">
        <f ca="1">IFERROR((COUNTIFS(SWISSW!$I:$I,MATCHUP!$A32,SWISSW!$J:$J,MATCHUP!AH$1,SWISSW!$F:$F,"Won")+COUNTIFS(SWISSW!$I:$I,MATCHUP!AH$1,SWISSW!$J:$J,MATCHUP!$A32,SWISSW!$F:$F,"Lost"))/(COUNTIFS(SWISSW!$I:$I,MATCHUP!$A32,SWISSW!$J:$J,MATCHUP!AH$1)-COUNTIFS(SWISSW!$I:$I,MATCHUP!$A32,SWISSW!$J:$J,MATCHUP!AH$1,SWISSW!$F:$F,"Draw")+COUNTIFS(SWISSW!$I:$I,MATCHUP!AH$1,SWISSW!$J:$J,MATCHUP!$A32)-COUNTIFS(SWISSW!$I:$I,MATCHUP!AH$1,SWISSW!$J:$J,MATCHUP!$A32,SWISSW!$F:$F,"Draw")),"-")</f>
        <v>-</v>
      </c>
      <c r="AI32" s="5" t="str">
        <f ca="1">IFERROR((COUNTIFS(SWISSW!$I:$I,MATCHUP!$A32,SWISSW!$J:$J,MATCHUP!AI$1,SWISSW!$F:$F,"Won")+COUNTIFS(SWISSW!$I:$I,MATCHUP!AI$1,SWISSW!$J:$J,MATCHUP!$A32,SWISSW!$F:$F,"Lost"))/(COUNTIFS(SWISSW!$I:$I,MATCHUP!$A32,SWISSW!$J:$J,MATCHUP!AI$1)-COUNTIFS(SWISSW!$I:$I,MATCHUP!$A32,SWISSW!$J:$J,MATCHUP!AI$1,SWISSW!$F:$F,"Draw")+COUNTIFS(SWISSW!$I:$I,MATCHUP!AI$1,SWISSW!$J:$J,MATCHUP!$A32)-COUNTIFS(SWISSW!$I:$I,MATCHUP!AI$1,SWISSW!$J:$J,MATCHUP!$A32,SWISSW!$F:$F,"Draw")),"-")</f>
        <v>-</v>
      </c>
      <c r="AJ32" s="5" t="str">
        <f ca="1">IFERROR((COUNTIFS(SWISSW!$I:$I,MATCHUP!$A32,SWISSW!$J:$J,MATCHUP!AJ$1,SWISSW!$F:$F,"Won")+COUNTIFS(SWISSW!$I:$I,MATCHUP!AJ$1,SWISSW!$J:$J,MATCHUP!$A32,SWISSW!$F:$F,"Lost"))/(COUNTIFS(SWISSW!$I:$I,MATCHUP!$A32,SWISSW!$J:$J,MATCHUP!AJ$1)-COUNTIFS(SWISSW!$I:$I,MATCHUP!$A32,SWISSW!$J:$J,MATCHUP!AJ$1,SWISSW!$F:$F,"Draw")+COUNTIFS(SWISSW!$I:$I,MATCHUP!AJ$1,SWISSW!$J:$J,MATCHUP!$A32)-COUNTIFS(SWISSW!$I:$I,MATCHUP!AJ$1,SWISSW!$J:$J,MATCHUP!$A32,SWISSW!$F:$F,"Draw")),"-")</f>
        <v>-</v>
      </c>
      <c r="AK32" s="5" t="str">
        <f ca="1">IFERROR((COUNTIFS(SWISSW!$I:$I,MATCHUP!$A32,SWISSW!$J:$J,MATCHUP!AK$1,SWISSW!$F:$F,"Won")+COUNTIFS(SWISSW!$I:$I,MATCHUP!AK$1,SWISSW!$J:$J,MATCHUP!$A32,SWISSW!$F:$F,"Lost"))/(COUNTIFS(SWISSW!$I:$I,MATCHUP!$A32,SWISSW!$J:$J,MATCHUP!AK$1)-COUNTIFS(SWISSW!$I:$I,MATCHUP!$A32,SWISSW!$J:$J,MATCHUP!AK$1,SWISSW!$F:$F,"Draw")+COUNTIFS(SWISSW!$I:$I,MATCHUP!AK$1,SWISSW!$J:$J,MATCHUP!$A32)-COUNTIFS(SWISSW!$I:$I,MATCHUP!AK$1,SWISSW!$J:$J,MATCHUP!$A32,SWISSW!$F:$F,"Draw")),"-")</f>
        <v>-</v>
      </c>
      <c r="AL32" s="5" t="str">
        <f ca="1">IFERROR((COUNTIFS(SWISSW!$I:$I,MATCHUP!$A32,SWISSW!$J:$J,MATCHUP!AL$1,SWISSW!$F:$F,"Won")+COUNTIFS(SWISSW!$I:$I,MATCHUP!AL$1,SWISSW!$J:$J,MATCHUP!$A32,SWISSW!$F:$F,"Lost"))/(COUNTIFS(SWISSW!$I:$I,MATCHUP!$A32,SWISSW!$J:$J,MATCHUP!AL$1)-COUNTIFS(SWISSW!$I:$I,MATCHUP!$A32,SWISSW!$J:$J,MATCHUP!AL$1,SWISSW!$F:$F,"Draw")+COUNTIFS(SWISSW!$I:$I,MATCHUP!AL$1,SWISSW!$J:$J,MATCHUP!$A32)-COUNTIFS(SWISSW!$I:$I,MATCHUP!AL$1,SWISSW!$J:$J,MATCHUP!$A32,SWISSW!$F:$F,"Draw")),"-")</f>
        <v>-</v>
      </c>
      <c r="AM32" s="5" t="str">
        <f ca="1">IFERROR((COUNTIFS(SWISSW!$I:$I,MATCHUP!$A32,SWISSW!$J:$J,MATCHUP!AM$1,SWISSW!$F:$F,"Won")+COUNTIFS(SWISSW!$I:$I,MATCHUP!AM$1,SWISSW!$J:$J,MATCHUP!$A32,SWISSW!$F:$F,"Lost"))/(COUNTIFS(SWISSW!$I:$I,MATCHUP!$A32,SWISSW!$J:$J,MATCHUP!AM$1)-COUNTIFS(SWISSW!$I:$I,MATCHUP!$A32,SWISSW!$J:$J,MATCHUP!AM$1,SWISSW!$F:$F,"Draw")+COUNTIFS(SWISSW!$I:$I,MATCHUP!AM$1,SWISSW!$J:$J,MATCHUP!$A32)-COUNTIFS(SWISSW!$I:$I,MATCHUP!AM$1,SWISSW!$J:$J,MATCHUP!$A32,SWISSW!$F:$F,"Draw")),"-")</f>
        <v>-</v>
      </c>
      <c r="AN32" s="5" t="str">
        <f ca="1">IFERROR((COUNTIFS(SWISSW!$I:$I,MATCHUP!$A32,SWISSW!$J:$J,MATCHUP!AN$1,SWISSW!$F:$F,"Won")+COUNTIFS(SWISSW!$I:$I,MATCHUP!AN$1,SWISSW!$J:$J,MATCHUP!$A32,SWISSW!$F:$F,"Lost"))/(COUNTIFS(SWISSW!$I:$I,MATCHUP!$A32,SWISSW!$J:$J,MATCHUP!AN$1)-COUNTIFS(SWISSW!$I:$I,MATCHUP!$A32,SWISSW!$J:$J,MATCHUP!AN$1,SWISSW!$F:$F,"Draw")+COUNTIFS(SWISSW!$I:$I,MATCHUP!AN$1,SWISSW!$J:$J,MATCHUP!$A32)-COUNTIFS(SWISSW!$I:$I,MATCHUP!AN$1,SWISSW!$J:$J,MATCHUP!$A32,SWISSW!$F:$F,"Draw")),"-")</f>
        <v>-</v>
      </c>
      <c r="AO32" s="5">
        <f ca="1">IFERROR((COUNTIFS(SWISSW!$I:$I,MATCHUP!$A32,SWISSW!$J:$J,MATCHUP!AO$1,SWISSW!$F:$F,"Won")+COUNTIFS(SWISSW!$I:$I,MATCHUP!AO$1,SWISSW!$J:$J,MATCHUP!$A32,SWISSW!$F:$F,"Lost"))/(COUNTIFS(SWISSW!$I:$I,MATCHUP!$A32,SWISSW!$J:$J,MATCHUP!AO$1)-COUNTIFS(SWISSW!$I:$I,MATCHUP!$A32,SWISSW!$J:$J,MATCHUP!AO$1,SWISSW!$F:$F,"Draw")+COUNTIFS(SWISSW!$I:$I,MATCHUP!AO$1,SWISSW!$J:$J,MATCHUP!$A32)-COUNTIFS(SWISSW!$I:$I,MATCHUP!AO$1,SWISSW!$J:$J,MATCHUP!$A32,SWISSW!$F:$F,"Draw")),"-")</f>
        <v>1</v>
      </c>
      <c r="AP32" s="5" t="str">
        <f ca="1">IFERROR((COUNTIFS(SWISSW!$I:$I,MATCHUP!$A32,SWISSW!$J:$J,MATCHUP!AP$1,SWISSW!$F:$F,"Won")+COUNTIFS(SWISSW!$I:$I,MATCHUP!AP$1,SWISSW!$J:$J,MATCHUP!$A32,SWISSW!$F:$F,"Lost"))/(COUNTIFS(SWISSW!$I:$I,MATCHUP!$A32,SWISSW!$J:$J,MATCHUP!AP$1)-COUNTIFS(SWISSW!$I:$I,MATCHUP!$A32,SWISSW!$J:$J,MATCHUP!AP$1,SWISSW!$F:$F,"Draw")+COUNTIFS(SWISSW!$I:$I,MATCHUP!AP$1,SWISSW!$J:$J,MATCHUP!$A32)-COUNTIFS(SWISSW!$I:$I,MATCHUP!AP$1,SWISSW!$J:$J,MATCHUP!$A32,SWISSW!$F:$F,"Draw")),"-")</f>
        <v>-</v>
      </c>
      <c r="AQ32" s="5" t="str">
        <f ca="1">IFERROR((COUNTIFS(SWISSW!$I:$I,MATCHUP!$A32,SWISSW!$J:$J,MATCHUP!AQ$1,SWISSW!$F:$F,"Won")+COUNTIFS(SWISSW!$I:$I,MATCHUP!AQ$1,SWISSW!$J:$J,MATCHUP!$A32,SWISSW!$F:$F,"Lost"))/(COUNTIFS(SWISSW!$I:$I,MATCHUP!$A32,SWISSW!$J:$J,MATCHUP!AQ$1)-COUNTIFS(SWISSW!$I:$I,MATCHUP!$A32,SWISSW!$J:$J,MATCHUP!AQ$1,SWISSW!$F:$F,"Draw")+COUNTIFS(SWISSW!$I:$I,MATCHUP!AQ$1,SWISSW!$J:$J,MATCHUP!$A32)-COUNTIFS(SWISSW!$I:$I,MATCHUP!AQ$1,SWISSW!$J:$J,MATCHUP!$A32,SWISSW!$F:$F,"Draw")),"-")</f>
        <v>-</v>
      </c>
      <c r="AR32" s="5" t="str">
        <f ca="1">IFERROR((COUNTIFS(SWISSW!$I:$I,MATCHUP!$A32,SWISSW!$J:$J,MATCHUP!AR$1,SWISSW!$F:$F,"Won")+COUNTIFS(SWISSW!$I:$I,MATCHUP!AR$1,SWISSW!$J:$J,MATCHUP!$A32,SWISSW!$F:$F,"Lost"))/(COUNTIFS(SWISSW!$I:$I,MATCHUP!$A32,SWISSW!$J:$J,MATCHUP!AR$1)-COUNTIFS(SWISSW!$I:$I,MATCHUP!$A32,SWISSW!$J:$J,MATCHUP!AR$1,SWISSW!$F:$F,"Draw")+COUNTIFS(SWISSW!$I:$I,MATCHUP!AR$1,SWISSW!$J:$J,MATCHUP!$A32)-COUNTIFS(SWISSW!$I:$I,MATCHUP!AR$1,SWISSW!$J:$J,MATCHUP!$A32,SWISSW!$F:$F,"Draw")),"-")</f>
        <v>-</v>
      </c>
      <c r="AS32" s="5" t="str">
        <f ca="1">IFERROR((COUNTIFS(SWISSW!$I:$I,MATCHUP!$A32,SWISSW!$J:$J,MATCHUP!AS$1,SWISSW!$F:$F,"Won")+COUNTIFS(SWISSW!$I:$I,MATCHUP!AS$1,SWISSW!$J:$J,MATCHUP!$A32,SWISSW!$F:$F,"Lost"))/(COUNTIFS(SWISSW!$I:$I,MATCHUP!$A32,SWISSW!$J:$J,MATCHUP!AS$1)-COUNTIFS(SWISSW!$I:$I,MATCHUP!$A32,SWISSW!$J:$J,MATCHUP!AS$1,SWISSW!$F:$F,"Draw")+COUNTIFS(SWISSW!$I:$I,MATCHUP!AS$1,SWISSW!$J:$J,MATCHUP!$A32)-COUNTIFS(SWISSW!$I:$I,MATCHUP!AS$1,SWISSW!$J:$J,MATCHUP!$A32,SWISSW!$F:$F,"Draw")),"-")</f>
        <v>-</v>
      </c>
      <c r="AT32" s="5" t="str">
        <f ca="1">IFERROR((COUNTIFS(SWISSW!$I:$I,MATCHUP!$A32,SWISSW!$J:$J,MATCHUP!AT$1,SWISSW!$F:$F,"Won")+COUNTIFS(SWISSW!$I:$I,MATCHUP!AT$1,SWISSW!$J:$J,MATCHUP!$A32,SWISSW!$F:$F,"Lost"))/(COUNTIFS(SWISSW!$I:$I,MATCHUP!$A32,SWISSW!$J:$J,MATCHUP!AT$1)-COUNTIFS(SWISSW!$I:$I,MATCHUP!$A32,SWISSW!$J:$J,MATCHUP!AT$1,SWISSW!$F:$F,"Draw")+COUNTIFS(SWISSW!$I:$I,MATCHUP!AT$1,SWISSW!$J:$J,MATCHUP!$A32)-COUNTIFS(SWISSW!$I:$I,MATCHUP!AT$1,SWISSW!$J:$J,MATCHUP!$A32,SWISSW!$F:$F,"Draw")),"-")</f>
        <v>-</v>
      </c>
      <c r="AU32" s="5" t="str">
        <f ca="1">IFERROR((COUNTIFS(SWISSW!$I:$I,MATCHUP!$A32,SWISSW!$J:$J,MATCHUP!AU$1,SWISSW!$F:$F,"Won")+COUNTIFS(SWISSW!$I:$I,MATCHUP!AU$1,SWISSW!$J:$J,MATCHUP!$A32,SWISSW!$F:$F,"Lost"))/(COUNTIFS(SWISSW!$I:$I,MATCHUP!$A32,SWISSW!$J:$J,MATCHUP!AU$1)-COUNTIFS(SWISSW!$I:$I,MATCHUP!$A32,SWISSW!$J:$J,MATCHUP!AU$1,SWISSW!$F:$F,"Draw")+COUNTIFS(SWISSW!$I:$I,MATCHUP!AU$1,SWISSW!$J:$J,MATCHUP!$A32)-COUNTIFS(SWISSW!$I:$I,MATCHUP!AU$1,SWISSW!$J:$J,MATCHUP!$A32,SWISSW!$F:$F,"Draw")),"-")</f>
        <v>-</v>
      </c>
      <c r="AV32" s="5" t="str">
        <f ca="1">IFERROR((COUNTIFS(SWISSW!$I:$I,MATCHUP!$A32,SWISSW!$J:$J,MATCHUP!AV$1,SWISSW!$F:$F,"Won")+COUNTIFS(SWISSW!$I:$I,MATCHUP!AV$1,SWISSW!$J:$J,MATCHUP!$A32,SWISSW!$F:$F,"Lost"))/(COUNTIFS(SWISSW!$I:$I,MATCHUP!$A32,SWISSW!$J:$J,MATCHUP!AV$1)-COUNTIFS(SWISSW!$I:$I,MATCHUP!$A32,SWISSW!$J:$J,MATCHUP!AV$1,SWISSW!$F:$F,"Draw")+COUNTIFS(SWISSW!$I:$I,MATCHUP!AV$1,SWISSW!$J:$J,MATCHUP!$A32)-COUNTIFS(SWISSW!$I:$I,MATCHUP!AV$1,SWISSW!$J:$J,MATCHUP!$A32,SWISSW!$F:$F,"Draw")),"-")</f>
        <v>-</v>
      </c>
      <c r="AW32" s="5" t="str">
        <f ca="1">IFERROR((COUNTIFS(SWISSW!$I:$I,MATCHUP!$A32,SWISSW!$J:$J,MATCHUP!AW$1,SWISSW!$F:$F,"Won")+COUNTIFS(SWISSW!$I:$I,MATCHUP!AW$1,SWISSW!$J:$J,MATCHUP!$A32,SWISSW!$F:$F,"Lost"))/(COUNTIFS(SWISSW!$I:$I,MATCHUP!$A32,SWISSW!$J:$J,MATCHUP!AW$1)-COUNTIFS(SWISSW!$I:$I,MATCHUP!$A32,SWISSW!$J:$J,MATCHUP!AW$1,SWISSW!$F:$F,"Draw")+COUNTIFS(SWISSW!$I:$I,MATCHUP!AW$1,SWISSW!$J:$J,MATCHUP!$A32)-COUNTIFS(SWISSW!$I:$I,MATCHUP!AW$1,SWISSW!$J:$J,MATCHUP!$A32,SWISSW!$F:$F,"Draw")),"-")</f>
        <v>-</v>
      </c>
      <c r="AX32" s="5" t="str">
        <f ca="1">IFERROR((COUNTIFS(SWISSW!$I:$I,MATCHUP!$A32,SWISSW!$J:$J,MATCHUP!AX$1,SWISSW!$F:$F,"Won")+COUNTIFS(SWISSW!$I:$I,MATCHUP!AX$1,SWISSW!$J:$J,MATCHUP!$A32,SWISSW!$F:$F,"Lost"))/(COUNTIFS(SWISSW!$I:$I,MATCHUP!$A32,SWISSW!$J:$J,MATCHUP!AX$1)-COUNTIFS(SWISSW!$I:$I,MATCHUP!$A32,SWISSW!$J:$J,MATCHUP!AX$1,SWISSW!$F:$F,"Draw")+COUNTIFS(SWISSW!$I:$I,MATCHUP!AX$1,SWISSW!$J:$J,MATCHUP!$A32)-COUNTIFS(SWISSW!$I:$I,MATCHUP!AX$1,SWISSW!$J:$J,MATCHUP!$A32,SWISSW!$F:$F,"Draw")),"-")</f>
        <v>-</v>
      </c>
      <c r="AY32" s="5" t="str">
        <f ca="1">IFERROR((COUNTIFS(SWISSW!$I:$I,MATCHUP!$A32,SWISSW!$J:$J,MATCHUP!AY$1,SWISSW!$F:$F,"Won")+COUNTIFS(SWISSW!$I:$I,MATCHUP!AY$1,SWISSW!$J:$J,MATCHUP!$A32,SWISSW!$F:$F,"Lost"))/(COUNTIFS(SWISSW!$I:$I,MATCHUP!$A32,SWISSW!$J:$J,MATCHUP!AY$1)-COUNTIFS(SWISSW!$I:$I,MATCHUP!$A32,SWISSW!$J:$J,MATCHUP!AY$1,SWISSW!$F:$F,"Draw")+COUNTIFS(SWISSW!$I:$I,MATCHUP!AY$1,SWISSW!$J:$J,MATCHUP!$A32)-COUNTIFS(SWISSW!$I:$I,MATCHUP!AY$1,SWISSW!$J:$J,MATCHUP!$A32,SWISSW!$F:$F,"Draw")),"-")</f>
        <v>-</v>
      </c>
      <c r="AZ32" s="5" t="str">
        <f ca="1">IFERROR((COUNTIFS(SWISSW!$I:$I,MATCHUP!$A32,SWISSW!$J:$J,MATCHUP!AZ$1,SWISSW!$F:$F,"Won")+COUNTIFS(SWISSW!$I:$I,MATCHUP!AZ$1,SWISSW!$J:$J,MATCHUP!$A32,SWISSW!$F:$F,"Lost"))/(COUNTIFS(SWISSW!$I:$I,MATCHUP!$A32,SWISSW!$J:$J,MATCHUP!AZ$1)-COUNTIFS(SWISSW!$I:$I,MATCHUP!$A32,SWISSW!$J:$J,MATCHUP!AZ$1,SWISSW!$F:$F,"Draw")+COUNTIFS(SWISSW!$I:$I,MATCHUP!AZ$1,SWISSW!$J:$J,MATCHUP!$A32)-COUNTIFS(SWISSW!$I:$I,MATCHUP!AZ$1,SWISSW!$J:$J,MATCHUP!$A32,SWISSW!$F:$F,"Draw")),"-")</f>
        <v>-</v>
      </c>
      <c r="BA32" s="5" t="str">
        <f ca="1">IFERROR((COUNTIFS(SWISSW!$I:$I,MATCHUP!$A32,SWISSW!$J:$J,MATCHUP!BA$1,SWISSW!$F:$F,"Won")+COUNTIFS(SWISSW!$I:$I,MATCHUP!BA$1,SWISSW!$J:$J,MATCHUP!$A32,SWISSW!$F:$F,"Lost"))/(COUNTIFS(SWISSW!$I:$I,MATCHUP!$A32,SWISSW!$J:$J,MATCHUP!BA$1)-COUNTIFS(SWISSW!$I:$I,MATCHUP!$A32,SWISSW!$J:$J,MATCHUP!BA$1,SWISSW!$F:$F,"Draw")+COUNTIFS(SWISSW!$I:$I,MATCHUP!BA$1,SWISSW!$J:$J,MATCHUP!$A32)-COUNTIFS(SWISSW!$I:$I,MATCHUP!BA$1,SWISSW!$J:$J,MATCHUP!$A32,SWISSW!$F:$F,"Draw")),"-")</f>
        <v>-</v>
      </c>
      <c r="BB32" s="5" t="str">
        <f ca="1">IFERROR((COUNTIFS(SWISSW!$I:$I,MATCHUP!$A32,SWISSW!$J:$J,MATCHUP!BB$1,SWISSW!$F:$F,"Won")+COUNTIFS(SWISSW!$I:$I,MATCHUP!BB$1,SWISSW!$J:$J,MATCHUP!$A32,SWISSW!$F:$F,"Lost"))/(COUNTIFS(SWISSW!$I:$I,MATCHUP!$A32,SWISSW!$J:$J,MATCHUP!BB$1)-COUNTIFS(SWISSW!$I:$I,MATCHUP!$A32,SWISSW!$J:$J,MATCHUP!BB$1,SWISSW!$F:$F,"Draw")+COUNTIFS(SWISSW!$I:$I,MATCHUP!BB$1,SWISSW!$J:$J,MATCHUP!$A32)-COUNTIFS(SWISSW!$I:$I,MATCHUP!BB$1,SWISSW!$J:$J,MATCHUP!$A32,SWISSW!$F:$F,"Draw")),"-")</f>
        <v>-</v>
      </c>
      <c r="BC32" s="5" t="str">
        <f ca="1">IFERROR((COUNTIFS(SWISSW!$I:$I,MATCHUP!$A32,SWISSW!$J:$J,MATCHUP!BC$1,SWISSW!$F:$F,"Won")+COUNTIFS(SWISSW!$I:$I,MATCHUP!BC$1,SWISSW!$J:$J,MATCHUP!$A32,SWISSW!$F:$F,"Lost"))/(COUNTIFS(SWISSW!$I:$I,MATCHUP!$A32,SWISSW!$J:$J,MATCHUP!BC$1)-COUNTIFS(SWISSW!$I:$I,MATCHUP!$A32,SWISSW!$J:$J,MATCHUP!BC$1,SWISSW!$F:$F,"Draw")+COUNTIFS(SWISSW!$I:$I,MATCHUP!BC$1,SWISSW!$J:$J,MATCHUP!$A32)-COUNTIFS(SWISSW!$I:$I,MATCHUP!BC$1,SWISSW!$J:$J,MATCHUP!$A32,SWISSW!$F:$F,"Draw")),"-")</f>
        <v>-</v>
      </c>
      <c r="BD32" s="5" t="str">
        <f ca="1">IFERROR((COUNTIFS(SWISSW!$I:$I,MATCHUP!$A32,SWISSW!$J:$J,MATCHUP!BD$1,SWISSW!$F:$F,"Won")+COUNTIFS(SWISSW!$I:$I,MATCHUP!BD$1,SWISSW!$J:$J,MATCHUP!$A32,SWISSW!$F:$F,"Lost"))/(COUNTIFS(SWISSW!$I:$I,MATCHUP!$A32,SWISSW!$J:$J,MATCHUP!BD$1)-COUNTIFS(SWISSW!$I:$I,MATCHUP!$A32,SWISSW!$J:$J,MATCHUP!BD$1,SWISSW!$F:$F,"Draw")+COUNTIFS(SWISSW!$I:$I,MATCHUP!BD$1,SWISSW!$J:$J,MATCHUP!$A32)-COUNTIFS(SWISSW!$I:$I,MATCHUP!BD$1,SWISSW!$J:$J,MATCHUP!$A32,SWISSW!$F:$F,"Draw")),"-")</f>
        <v>-</v>
      </c>
      <c r="BE32" s="5" t="str">
        <f ca="1">IFERROR((COUNTIFS(SWISSW!$I:$I,MATCHUP!$A32,SWISSW!$J:$J,MATCHUP!BE$1,SWISSW!$F:$F,"Won")+COUNTIFS(SWISSW!$I:$I,MATCHUP!BE$1,SWISSW!$J:$J,MATCHUP!$A32,SWISSW!$F:$F,"Lost"))/(COUNTIFS(SWISSW!$I:$I,MATCHUP!$A32,SWISSW!$J:$J,MATCHUP!BE$1)-COUNTIFS(SWISSW!$I:$I,MATCHUP!$A32,SWISSW!$J:$J,MATCHUP!BE$1,SWISSW!$F:$F,"Draw")+COUNTIFS(SWISSW!$I:$I,MATCHUP!BE$1,SWISSW!$J:$J,MATCHUP!$A32)-COUNTIFS(SWISSW!$I:$I,MATCHUP!BE$1,SWISSW!$J:$J,MATCHUP!$A32,SWISSW!$F:$F,"Draw")),"-")</f>
        <v>-</v>
      </c>
      <c r="BF32" s="5" t="str">
        <f ca="1">IFERROR((COUNTIFS(SWISSW!$I:$I,MATCHUP!$A32,SWISSW!$J:$J,MATCHUP!BF$1,SWISSW!$F:$F,"Won")+COUNTIFS(SWISSW!$I:$I,MATCHUP!BF$1,SWISSW!$J:$J,MATCHUP!$A32,SWISSW!$F:$F,"Lost"))/(COUNTIFS(SWISSW!$I:$I,MATCHUP!$A32,SWISSW!$J:$J,MATCHUP!BF$1)-COUNTIFS(SWISSW!$I:$I,MATCHUP!$A32,SWISSW!$J:$J,MATCHUP!BF$1,SWISSW!$F:$F,"Draw")+COUNTIFS(SWISSW!$I:$I,MATCHUP!BF$1,SWISSW!$J:$J,MATCHUP!$A32)-COUNTIFS(SWISSW!$I:$I,MATCHUP!BF$1,SWISSW!$J:$J,MATCHUP!$A32,SWISSW!$F:$F,"Draw")),"-")</f>
        <v>-</v>
      </c>
      <c r="BG32" s="5" t="str">
        <f ca="1">IFERROR((COUNTIFS(SWISSW!$I:$I,MATCHUP!$A32,SWISSW!$J:$J,MATCHUP!BG$1,SWISSW!$F:$F,"Won")+COUNTIFS(SWISSW!$I:$I,MATCHUP!BG$1,SWISSW!$J:$J,MATCHUP!$A32,SWISSW!$F:$F,"Lost"))/(COUNTIFS(SWISSW!$I:$I,MATCHUP!$A32,SWISSW!$J:$J,MATCHUP!BG$1)-COUNTIFS(SWISSW!$I:$I,MATCHUP!$A32,SWISSW!$J:$J,MATCHUP!BG$1,SWISSW!$F:$F,"Draw")+COUNTIFS(SWISSW!$I:$I,MATCHUP!BG$1,SWISSW!$J:$J,MATCHUP!$A32)-COUNTIFS(SWISSW!$I:$I,MATCHUP!BG$1,SWISSW!$J:$J,MATCHUP!$A32,SWISSW!$F:$F,"Draw")),"-")</f>
        <v>-</v>
      </c>
      <c r="BH32" s="5" t="str">
        <f ca="1">IFERROR((COUNTIFS(SWISSW!$I:$I,MATCHUP!$A32,SWISSW!$J:$J,MATCHUP!BH$1,SWISSW!$F:$F,"Won")+COUNTIFS(SWISSW!$I:$I,MATCHUP!BH$1,SWISSW!$J:$J,MATCHUP!$A32,SWISSW!$F:$F,"Lost"))/(COUNTIFS(SWISSW!$I:$I,MATCHUP!$A32,SWISSW!$J:$J,MATCHUP!BH$1)-COUNTIFS(SWISSW!$I:$I,MATCHUP!$A32,SWISSW!$J:$J,MATCHUP!BH$1,SWISSW!$F:$F,"Draw")+COUNTIFS(SWISSW!$I:$I,MATCHUP!BH$1,SWISSW!$J:$J,MATCHUP!$A32)-COUNTIFS(SWISSW!$I:$I,MATCHUP!BH$1,SWISSW!$J:$J,MATCHUP!$A32,SWISSW!$F:$F,"Draw")),"-")</f>
        <v>-</v>
      </c>
      <c r="BI32" s="5" t="str">
        <f ca="1">IFERROR((COUNTIFS(SWISSW!$I:$I,MATCHUP!$A32,SWISSW!$J:$J,MATCHUP!BI$1,SWISSW!$F:$F,"Won")+COUNTIFS(SWISSW!$I:$I,MATCHUP!BI$1,SWISSW!$J:$J,MATCHUP!$A32,SWISSW!$F:$F,"Lost"))/(COUNTIFS(SWISSW!$I:$I,MATCHUP!$A32,SWISSW!$J:$J,MATCHUP!BI$1)-COUNTIFS(SWISSW!$I:$I,MATCHUP!$A32,SWISSW!$J:$J,MATCHUP!BI$1,SWISSW!$F:$F,"Draw")+COUNTIFS(SWISSW!$I:$I,MATCHUP!BI$1,SWISSW!$J:$J,MATCHUP!$A32)-COUNTIFS(SWISSW!$I:$I,MATCHUP!BI$1,SWISSW!$J:$J,MATCHUP!$A32,SWISSW!$F:$F,"Draw")),"-")</f>
        <v>-</v>
      </c>
      <c r="BJ32" s="5" t="str">
        <f ca="1">IFERROR((COUNTIFS(SWISSW!$I:$I,MATCHUP!$A32,SWISSW!$J:$J,MATCHUP!BJ$1,SWISSW!$F:$F,"Won")+COUNTIFS(SWISSW!$I:$I,MATCHUP!BJ$1,SWISSW!$J:$J,MATCHUP!$A32,SWISSW!$F:$F,"Lost"))/(COUNTIFS(SWISSW!$I:$I,MATCHUP!$A32,SWISSW!$J:$J,MATCHUP!BJ$1)-COUNTIFS(SWISSW!$I:$I,MATCHUP!$A32,SWISSW!$J:$J,MATCHUP!BJ$1,SWISSW!$F:$F,"Draw")+COUNTIFS(SWISSW!$I:$I,MATCHUP!BJ$1,SWISSW!$J:$J,MATCHUP!$A32)-COUNTIFS(SWISSW!$I:$I,MATCHUP!BJ$1,SWISSW!$J:$J,MATCHUP!$A32,SWISSW!$F:$F,"Draw")),"-")</f>
        <v>-</v>
      </c>
      <c r="BK32" s="5" t="str">
        <f ca="1">IFERROR((COUNTIFS(SWISSW!$I:$I,MATCHUP!$A32,SWISSW!$J:$J,MATCHUP!BK$1,SWISSW!$F:$F,"Won")+COUNTIFS(SWISSW!$I:$I,MATCHUP!BK$1,SWISSW!$J:$J,MATCHUP!$A32,SWISSW!$F:$F,"Lost"))/(COUNTIFS(SWISSW!$I:$I,MATCHUP!$A32,SWISSW!$J:$J,MATCHUP!BK$1)-COUNTIFS(SWISSW!$I:$I,MATCHUP!$A32,SWISSW!$J:$J,MATCHUP!BK$1,SWISSW!$F:$F,"Draw")+COUNTIFS(SWISSW!$I:$I,MATCHUP!BK$1,SWISSW!$J:$J,MATCHUP!$A32)-COUNTIFS(SWISSW!$I:$I,MATCHUP!BK$1,SWISSW!$J:$J,MATCHUP!$A32,SWISSW!$F:$F,"Draw")),"-")</f>
        <v>-</v>
      </c>
      <c r="BL32" s="5" t="str">
        <f ca="1">IFERROR((COUNTIFS(SWISSW!$I:$I,MATCHUP!$A32,SWISSW!$J:$J,MATCHUP!BL$1,SWISSW!$F:$F,"Won")+COUNTIFS(SWISSW!$I:$I,MATCHUP!BL$1,SWISSW!$J:$J,MATCHUP!$A32,SWISSW!$F:$F,"Lost"))/(COUNTIFS(SWISSW!$I:$I,MATCHUP!$A32,SWISSW!$J:$J,MATCHUP!BL$1)-COUNTIFS(SWISSW!$I:$I,MATCHUP!$A32,SWISSW!$J:$J,MATCHUP!BL$1,SWISSW!$F:$F,"Draw")+COUNTIFS(SWISSW!$I:$I,MATCHUP!BL$1,SWISSW!$J:$J,MATCHUP!$A32)-COUNTIFS(SWISSW!$I:$I,MATCHUP!BL$1,SWISSW!$J:$J,MATCHUP!$A32,SWISSW!$F:$F,"Draw")),"-")</f>
        <v>-</v>
      </c>
      <c r="BM32" s="5" t="str">
        <f ca="1">IFERROR((COUNTIFS(SWISSW!$I:$I,MATCHUP!$A32,SWISSW!$J:$J,MATCHUP!BM$1,SWISSW!$F:$F,"Won")+COUNTIFS(SWISSW!$I:$I,MATCHUP!BM$1,SWISSW!$J:$J,MATCHUP!$A32,SWISSW!$F:$F,"Lost"))/(COUNTIFS(SWISSW!$I:$I,MATCHUP!$A32,SWISSW!$J:$J,MATCHUP!BM$1)-COUNTIFS(SWISSW!$I:$I,MATCHUP!$A32,SWISSW!$J:$J,MATCHUP!BM$1,SWISSW!$F:$F,"Draw")+COUNTIFS(SWISSW!$I:$I,MATCHUP!BM$1,SWISSW!$J:$J,MATCHUP!$A32)-COUNTIFS(SWISSW!$I:$I,MATCHUP!BM$1,SWISSW!$J:$J,MATCHUP!$A32,SWISSW!$F:$F,"Draw")),"-")</f>
        <v>-</v>
      </c>
      <c r="BN32" s="5" t="str">
        <f ca="1">IFERROR((COUNTIFS(SWISSW!$I:$I,MATCHUP!$A32,SWISSW!$J:$J,MATCHUP!BN$1,SWISSW!$F:$F,"Won")+COUNTIFS(SWISSW!$I:$I,MATCHUP!BN$1,SWISSW!$J:$J,MATCHUP!$A32,SWISSW!$F:$F,"Lost"))/(COUNTIFS(SWISSW!$I:$I,MATCHUP!$A32,SWISSW!$J:$J,MATCHUP!BN$1)-COUNTIFS(SWISSW!$I:$I,MATCHUP!$A32,SWISSW!$J:$J,MATCHUP!BN$1,SWISSW!$F:$F,"Draw")+COUNTIFS(SWISSW!$I:$I,MATCHUP!BN$1,SWISSW!$J:$J,MATCHUP!$A32)-COUNTIFS(SWISSW!$I:$I,MATCHUP!BN$1,SWISSW!$J:$J,MATCHUP!$A32,SWISSW!$F:$F,"Draw")),"-")</f>
        <v>-</v>
      </c>
      <c r="BO32" s="5" t="str">
        <f ca="1">IFERROR((COUNTIFS(SWISSW!$I:$I,MATCHUP!$A32,SWISSW!$J:$J,MATCHUP!BO$1,SWISSW!$F:$F,"Won")+COUNTIFS(SWISSW!$I:$I,MATCHUP!BO$1,SWISSW!$J:$J,MATCHUP!$A32,SWISSW!$F:$F,"Lost"))/(COUNTIFS(SWISSW!$I:$I,MATCHUP!$A32,SWISSW!$J:$J,MATCHUP!BO$1)-COUNTIFS(SWISSW!$I:$I,MATCHUP!$A32,SWISSW!$J:$J,MATCHUP!BO$1,SWISSW!$F:$F,"Draw")+COUNTIFS(SWISSW!$I:$I,MATCHUP!BO$1,SWISSW!$J:$J,MATCHUP!$A32)-COUNTIFS(SWISSW!$I:$I,MATCHUP!BO$1,SWISSW!$J:$J,MATCHUP!$A32,SWISSW!$F:$F,"Draw")),"-")</f>
        <v>-</v>
      </c>
      <c r="BP32" s="5" t="str">
        <f ca="1">IFERROR((COUNTIFS(SWISSW!$I:$I,MATCHUP!$A32,SWISSW!$J:$J,MATCHUP!BP$1,SWISSW!$F:$F,"Won")+COUNTIFS(SWISSW!$I:$I,MATCHUP!BP$1,SWISSW!$J:$J,MATCHUP!$A32,SWISSW!$F:$F,"Lost"))/(COUNTIFS(SWISSW!$I:$I,MATCHUP!$A32,SWISSW!$J:$J,MATCHUP!BP$1)-COUNTIFS(SWISSW!$I:$I,MATCHUP!$A32,SWISSW!$J:$J,MATCHUP!BP$1,SWISSW!$F:$F,"Draw")+COUNTIFS(SWISSW!$I:$I,MATCHUP!BP$1,SWISSW!$J:$J,MATCHUP!$A32)-COUNTIFS(SWISSW!$I:$I,MATCHUP!BP$1,SWISSW!$J:$J,MATCHUP!$A32,SWISSW!$F:$F,"Draw")),"-")</f>
        <v>-</v>
      </c>
      <c r="BQ32" s="5" t="str">
        <f ca="1">IFERROR((COUNTIFS(SWISSW!$I:$I,MATCHUP!$A32,SWISSW!$J:$J,MATCHUP!BQ$1,SWISSW!$F:$F,"Won")+COUNTIFS(SWISSW!$I:$I,MATCHUP!BQ$1,SWISSW!$J:$J,MATCHUP!$A32,SWISSW!$F:$F,"Lost"))/(COUNTIFS(SWISSW!$I:$I,MATCHUP!$A32,SWISSW!$J:$J,MATCHUP!BQ$1)-COUNTIFS(SWISSW!$I:$I,MATCHUP!$A32,SWISSW!$J:$J,MATCHUP!BQ$1,SWISSW!$F:$F,"Draw")+COUNTIFS(SWISSW!$I:$I,MATCHUP!BQ$1,SWISSW!$J:$J,MATCHUP!$A32)-COUNTIFS(SWISSW!$I:$I,MATCHUP!BQ$1,SWISSW!$J:$J,MATCHUP!$A32,SWISSW!$F:$F,"Draw")),"-")</f>
        <v>-</v>
      </c>
      <c r="BR32" s="5" t="str">
        <f ca="1">IFERROR((COUNTIFS(SWISSW!$I:$I,MATCHUP!$A32,SWISSW!$J:$J,MATCHUP!BR$1,SWISSW!$F:$F,"Won")+COUNTIFS(SWISSW!$I:$I,MATCHUP!BR$1,SWISSW!$J:$J,MATCHUP!$A32,SWISSW!$F:$F,"Lost"))/(COUNTIFS(SWISSW!$I:$I,MATCHUP!$A32,SWISSW!$J:$J,MATCHUP!BR$1)-COUNTIFS(SWISSW!$I:$I,MATCHUP!$A32,SWISSW!$J:$J,MATCHUP!BR$1,SWISSW!$F:$F,"Draw")+COUNTIFS(SWISSW!$I:$I,MATCHUP!BR$1,SWISSW!$J:$J,MATCHUP!$A32)-COUNTIFS(SWISSW!$I:$I,MATCHUP!BR$1,SWISSW!$J:$J,MATCHUP!$A32,SWISSW!$F:$F,"Draw")),"-")</f>
        <v>-</v>
      </c>
      <c r="BS32" s="5" t="str">
        <f ca="1">IFERROR((COUNTIFS(SWISSW!$I:$I,MATCHUP!$A32,SWISSW!$J:$J,MATCHUP!BS$1,SWISSW!$F:$F,"Won")+COUNTIFS(SWISSW!$I:$I,MATCHUP!BS$1,SWISSW!$J:$J,MATCHUP!$A32,SWISSW!$F:$F,"Lost"))/(COUNTIFS(SWISSW!$I:$I,MATCHUP!$A32,SWISSW!$J:$J,MATCHUP!BS$1)-COUNTIFS(SWISSW!$I:$I,MATCHUP!$A32,SWISSW!$J:$J,MATCHUP!BS$1,SWISSW!$F:$F,"Draw")+COUNTIFS(SWISSW!$I:$I,MATCHUP!BS$1,SWISSW!$J:$J,MATCHUP!$A32)-COUNTIFS(SWISSW!$I:$I,MATCHUP!BS$1,SWISSW!$J:$J,MATCHUP!$A32,SWISSW!$F:$F,"Draw")),"-")</f>
        <v>-</v>
      </c>
      <c r="BT32" s="5" t="str">
        <f ca="1">IFERROR((COUNTIFS(SWISSW!$I:$I,MATCHUP!$A32,SWISSW!$J:$J,MATCHUP!BT$1,SWISSW!$F:$F,"Won")+COUNTIFS(SWISSW!$I:$I,MATCHUP!BT$1,SWISSW!$J:$J,MATCHUP!$A32,SWISSW!$F:$F,"Lost"))/(COUNTIFS(SWISSW!$I:$I,MATCHUP!$A32,SWISSW!$J:$J,MATCHUP!BT$1)-COUNTIFS(SWISSW!$I:$I,MATCHUP!$A32,SWISSW!$J:$J,MATCHUP!BT$1,SWISSW!$F:$F,"Draw")+COUNTIFS(SWISSW!$I:$I,MATCHUP!BT$1,SWISSW!$J:$J,MATCHUP!$A32)-COUNTIFS(SWISSW!$I:$I,MATCHUP!BT$1,SWISSW!$J:$J,MATCHUP!$A32,SWISSW!$F:$F,"Draw")),"-")</f>
        <v>-</v>
      </c>
      <c r="BU32" s="5" t="str">
        <f ca="1">IFERROR((COUNTIFS(SWISSW!$I:$I,MATCHUP!$A32,SWISSW!$J:$J,MATCHUP!BU$1,SWISSW!$F:$F,"Won")+COUNTIFS(SWISSW!$I:$I,MATCHUP!BU$1,SWISSW!$J:$J,MATCHUP!$A32,SWISSW!$F:$F,"Lost"))/(COUNTIFS(SWISSW!$I:$I,MATCHUP!$A32,SWISSW!$J:$J,MATCHUP!BU$1)-COUNTIFS(SWISSW!$I:$I,MATCHUP!$A32,SWISSW!$J:$J,MATCHUP!BU$1,SWISSW!$F:$F,"Draw")+COUNTIFS(SWISSW!$I:$I,MATCHUP!BU$1,SWISSW!$J:$J,MATCHUP!$A32)-COUNTIFS(SWISSW!$I:$I,MATCHUP!BU$1,SWISSW!$J:$J,MATCHUP!$A32,SWISSW!$F:$F,"Draw")),"-")</f>
        <v>-</v>
      </c>
      <c r="BV32" s="5" t="str">
        <f ca="1">IFERROR((COUNTIFS(SWISSW!$I:$I,MATCHUP!$A32,SWISSW!$J:$J,MATCHUP!BV$1,SWISSW!$F:$F,"Won")+COUNTIFS(SWISSW!$I:$I,MATCHUP!BV$1,SWISSW!$J:$J,MATCHUP!$A32,SWISSW!$F:$F,"Lost"))/(COUNTIFS(SWISSW!$I:$I,MATCHUP!$A32,SWISSW!$J:$J,MATCHUP!BV$1)-COUNTIFS(SWISSW!$I:$I,MATCHUP!$A32,SWISSW!$J:$J,MATCHUP!BV$1,SWISSW!$F:$F,"Draw")+COUNTIFS(SWISSW!$I:$I,MATCHUP!BV$1,SWISSW!$J:$J,MATCHUP!$A32)-COUNTIFS(SWISSW!$I:$I,MATCHUP!BV$1,SWISSW!$J:$J,MATCHUP!$A32,SWISSW!$F:$F,"Draw")),"-")</f>
        <v>-</v>
      </c>
      <c r="BW32" s="5" t="str">
        <f ca="1">IFERROR((COUNTIFS(SWISSW!$I:$I,MATCHUP!$A32,SWISSW!$J:$J,MATCHUP!BW$1,SWISSW!$F:$F,"Won")+COUNTIFS(SWISSW!$I:$I,MATCHUP!BW$1,SWISSW!$J:$J,MATCHUP!$A32,SWISSW!$F:$F,"Lost"))/(COUNTIFS(SWISSW!$I:$I,MATCHUP!$A32,SWISSW!$J:$J,MATCHUP!BW$1)-COUNTIFS(SWISSW!$I:$I,MATCHUP!$A32,SWISSW!$J:$J,MATCHUP!BW$1,SWISSW!$F:$F,"Draw")+COUNTIFS(SWISSW!$I:$I,MATCHUP!BW$1,SWISSW!$J:$J,MATCHUP!$A32)-COUNTIFS(SWISSW!$I:$I,MATCHUP!BW$1,SWISSW!$J:$J,MATCHUP!$A32,SWISSW!$F:$F,"Draw")),"-")</f>
        <v>-</v>
      </c>
      <c r="BX32" s="5" t="str">
        <f ca="1">IFERROR((COUNTIFS(SWISSW!$I:$I,MATCHUP!$A32,SWISSW!$J:$J,MATCHUP!BX$1,SWISSW!$F:$F,"Won")+COUNTIFS(SWISSW!$I:$I,MATCHUP!BX$1,SWISSW!$J:$J,MATCHUP!$A32,SWISSW!$F:$F,"Lost"))/(COUNTIFS(SWISSW!$I:$I,MATCHUP!$A32,SWISSW!$J:$J,MATCHUP!BX$1)-COUNTIFS(SWISSW!$I:$I,MATCHUP!$A32,SWISSW!$J:$J,MATCHUP!BX$1,SWISSW!$F:$F,"Draw")+COUNTIFS(SWISSW!$I:$I,MATCHUP!BX$1,SWISSW!$J:$J,MATCHUP!$A32)-COUNTIFS(SWISSW!$I:$I,MATCHUP!BX$1,SWISSW!$J:$J,MATCHUP!$A32,SWISSW!$F:$F,"Draw")),"-")</f>
        <v>-</v>
      </c>
      <c r="BY32" s="5" t="str">
        <f ca="1">IFERROR((COUNTIFS(SWISSW!$I:$I,MATCHUP!$A32,SWISSW!$J:$J,MATCHUP!BY$1,SWISSW!$F:$F,"Won")+COUNTIFS(SWISSW!$I:$I,MATCHUP!BY$1,SWISSW!$J:$J,MATCHUP!$A32,SWISSW!$F:$F,"Lost"))/(COUNTIFS(SWISSW!$I:$I,MATCHUP!$A32,SWISSW!$J:$J,MATCHUP!BY$1)-COUNTIFS(SWISSW!$I:$I,MATCHUP!$A32,SWISSW!$J:$J,MATCHUP!BY$1,SWISSW!$F:$F,"Draw")+COUNTIFS(SWISSW!$I:$I,MATCHUP!BY$1,SWISSW!$J:$J,MATCHUP!$A32)-COUNTIFS(SWISSW!$I:$I,MATCHUP!BY$1,SWISSW!$J:$J,MATCHUP!$A32,SWISSW!$F:$F,"Draw")),"-")</f>
        <v>-</v>
      </c>
      <c r="BZ32" s="5" t="str">
        <f ca="1">IFERROR((COUNTIFS(SWISSW!$I:$I,MATCHUP!$A32,SWISSW!$J:$J,MATCHUP!BZ$1,SWISSW!$F:$F,"Won")+COUNTIFS(SWISSW!$I:$I,MATCHUP!BZ$1,SWISSW!$J:$J,MATCHUP!$A32,SWISSW!$F:$F,"Lost"))/(COUNTIFS(SWISSW!$I:$I,MATCHUP!$A32,SWISSW!$J:$J,MATCHUP!BZ$1)-COUNTIFS(SWISSW!$I:$I,MATCHUP!$A32,SWISSW!$J:$J,MATCHUP!BZ$1,SWISSW!$F:$F,"Draw")+COUNTIFS(SWISSW!$I:$I,MATCHUP!BZ$1,SWISSW!$J:$J,MATCHUP!$A32)-COUNTIFS(SWISSW!$I:$I,MATCHUP!BZ$1,SWISSW!$J:$J,MATCHUP!$A32,SWISSW!$F:$F,"Draw")),"-")</f>
        <v>-</v>
      </c>
      <c r="CA32" s="5" t="str">
        <f ca="1">IFERROR((COUNTIFS(SWISSW!$I:$I,MATCHUP!$A32,SWISSW!$J:$J,MATCHUP!CA$1,SWISSW!$F:$F,"Won")+COUNTIFS(SWISSW!$I:$I,MATCHUP!CA$1,SWISSW!$J:$J,MATCHUP!$A32,SWISSW!$F:$F,"Lost"))/(COUNTIFS(SWISSW!$I:$I,MATCHUP!$A32,SWISSW!$J:$J,MATCHUP!CA$1)-COUNTIFS(SWISSW!$I:$I,MATCHUP!$A32,SWISSW!$J:$J,MATCHUP!CA$1,SWISSW!$F:$F,"Draw")+COUNTIFS(SWISSW!$I:$I,MATCHUP!CA$1,SWISSW!$J:$J,MATCHUP!$A32)-COUNTIFS(SWISSW!$I:$I,MATCHUP!CA$1,SWISSW!$J:$J,MATCHUP!$A32,SWISSW!$F:$F,"Draw")),"-")</f>
        <v>-</v>
      </c>
      <c r="CB32" s="5" t="str">
        <f ca="1">IFERROR((COUNTIFS(SWISSW!$I:$I,MATCHUP!$A32,SWISSW!$J:$J,MATCHUP!CB$1,SWISSW!$F:$F,"Won")+COUNTIFS(SWISSW!$I:$I,MATCHUP!CB$1,SWISSW!$J:$J,MATCHUP!$A32,SWISSW!$F:$F,"Lost"))/(COUNTIFS(SWISSW!$I:$I,MATCHUP!$A32,SWISSW!$J:$J,MATCHUP!CB$1)-COUNTIFS(SWISSW!$I:$I,MATCHUP!$A32,SWISSW!$J:$J,MATCHUP!CB$1,SWISSW!$F:$F,"Draw")+COUNTIFS(SWISSW!$I:$I,MATCHUP!CB$1,SWISSW!$J:$J,MATCHUP!$A32)-COUNTIFS(SWISSW!$I:$I,MATCHUP!CB$1,SWISSW!$J:$J,MATCHUP!$A32,SWISSW!$F:$F,"Draw")),"-")</f>
        <v>-</v>
      </c>
      <c r="CC32" s="5" t="str">
        <f ca="1">IFERROR((COUNTIFS(SWISSW!$I:$I,MATCHUP!$A32,SWISSW!$J:$J,MATCHUP!CC$1,SWISSW!$F:$F,"Won")+COUNTIFS(SWISSW!$I:$I,MATCHUP!CC$1,SWISSW!$J:$J,MATCHUP!$A32,SWISSW!$F:$F,"Lost"))/(COUNTIFS(SWISSW!$I:$I,MATCHUP!$A32,SWISSW!$J:$J,MATCHUP!CC$1)-COUNTIFS(SWISSW!$I:$I,MATCHUP!$A32,SWISSW!$J:$J,MATCHUP!CC$1,SWISSW!$F:$F,"Draw")+COUNTIFS(SWISSW!$I:$I,MATCHUP!CC$1,SWISSW!$J:$J,MATCHUP!$A32)-COUNTIFS(SWISSW!$I:$I,MATCHUP!CC$1,SWISSW!$J:$J,MATCHUP!$A32,SWISSW!$F:$F,"Draw")),"-")</f>
        <v>-</v>
      </c>
      <c r="CD32" s="5" t="str">
        <f ca="1">IFERROR((COUNTIFS(SWISSW!$I:$I,MATCHUP!$A32,SWISSW!$J:$J,MATCHUP!CD$1,SWISSW!$F:$F,"Won")+COUNTIFS(SWISSW!$I:$I,MATCHUP!CD$1,SWISSW!$J:$J,MATCHUP!$A32,SWISSW!$F:$F,"Lost"))/(COUNTIFS(SWISSW!$I:$I,MATCHUP!$A32,SWISSW!$J:$J,MATCHUP!CD$1)-COUNTIFS(SWISSW!$I:$I,MATCHUP!$A32,SWISSW!$J:$J,MATCHUP!CD$1,SWISSW!$F:$F,"Draw")+COUNTIFS(SWISSW!$I:$I,MATCHUP!CD$1,SWISSW!$J:$J,MATCHUP!$A32)-COUNTIFS(SWISSW!$I:$I,MATCHUP!CD$1,SWISSW!$J:$J,MATCHUP!$A32,SWISSW!$F:$F,"Draw")),"-")</f>
        <v>-</v>
      </c>
      <c r="CE32" s="5" t="str">
        <f ca="1">IFERROR((COUNTIFS(SWISSW!$I:$I,MATCHUP!$A32,SWISSW!$J:$J,MATCHUP!CE$1,SWISSW!$F:$F,"Won")+COUNTIFS(SWISSW!$I:$I,MATCHUP!CE$1,SWISSW!$J:$J,MATCHUP!$A32,SWISSW!$F:$F,"Lost"))/(COUNTIFS(SWISSW!$I:$I,MATCHUP!$A32,SWISSW!$J:$J,MATCHUP!CE$1)-COUNTIFS(SWISSW!$I:$I,MATCHUP!$A32,SWISSW!$J:$J,MATCHUP!CE$1,SWISSW!$F:$F,"Draw")+COUNTIFS(SWISSW!$I:$I,MATCHUP!CE$1,SWISSW!$J:$J,MATCHUP!$A32)-COUNTIFS(SWISSW!$I:$I,MATCHUP!CE$1,SWISSW!$J:$J,MATCHUP!$A32,SWISSW!$F:$F,"Draw")),"-")</f>
        <v>-</v>
      </c>
      <c r="CF32" s="5" t="str">
        <f ca="1">IFERROR((COUNTIFS(SWISSW!$I:$I,MATCHUP!$A32,SWISSW!$J:$J,MATCHUP!CF$1,SWISSW!$F:$F,"Won")+COUNTIFS(SWISSW!$I:$I,MATCHUP!CF$1,SWISSW!$J:$J,MATCHUP!$A32,SWISSW!$F:$F,"Lost"))/(COUNTIFS(SWISSW!$I:$I,MATCHUP!$A32,SWISSW!$J:$J,MATCHUP!CF$1)-COUNTIFS(SWISSW!$I:$I,MATCHUP!$A32,SWISSW!$J:$J,MATCHUP!CF$1,SWISSW!$F:$F,"Draw")+COUNTIFS(SWISSW!$I:$I,MATCHUP!CF$1,SWISSW!$J:$J,MATCHUP!$A32)-COUNTIFS(SWISSW!$I:$I,MATCHUP!CF$1,SWISSW!$J:$J,MATCHUP!$A32,SWISSW!$F:$F,"Draw")),"-")</f>
        <v>-</v>
      </c>
      <c r="CG32" s="5" t="str">
        <f ca="1">IFERROR((COUNTIFS(SWISSW!$I:$I,MATCHUP!$A32,SWISSW!$J:$J,MATCHUP!CG$1,SWISSW!$F:$F,"Won")+COUNTIFS(SWISSW!$I:$I,MATCHUP!CG$1,SWISSW!$J:$J,MATCHUP!$A32,SWISSW!$F:$F,"Lost"))/(COUNTIFS(SWISSW!$I:$I,MATCHUP!$A32,SWISSW!$J:$J,MATCHUP!CG$1)-COUNTIFS(SWISSW!$I:$I,MATCHUP!$A32,SWISSW!$J:$J,MATCHUP!CG$1,SWISSW!$F:$F,"Draw")+COUNTIFS(SWISSW!$I:$I,MATCHUP!CG$1,SWISSW!$J:$J,MATCHUP!$A32)-COUNTIFS(SWISSW!$I:$I,MATCHUP!CG$1,SWISSW!$J:$J,MATCHUP!$A32,SWISSW!$F:$F,"Draw")),"-")</f>
        <v>-</v>
      </c>
      <c r="CH32" s="5" t="str">
        <f ca="1">IFERROR((COUNTIFS(SWISSW!$I:$I,MATCHUP!$A32,SWISSW!$J:$J,MATCHUP!CH$1,SWISSW!$F:$F,"Won")+COUNTIFS(SWISSW!$I:$I,MATCHUP!CH$1,SWISSW!$J:$J,MATCHUP!$A32,SWISSW!$F:$F,"Lost"))/(COUNTIFS(SWISSW!$I:$I,MATCHUP!$A32,SWISSW!$J:$J,MATCHUP!CH$1)-COUNTIFS(SWISSW!$I:$I,MATCHUP!$A32,SWISSW!$J:$J,MATCHUP!CH$1,SWISSW!$F:$F,"Draw")+COUNTIFS(SWISSW!$I:$I,MATCHUP!CH$1,SWISSW!$J:$J,MATCHUP!$A32)-COUNTIFS(SWISSW!$I:$I,MATCHUP!CH$1,SWISSW!$J:$J,MATCHUP!$A32,SWISSW!$F:$F,"Draw")),"-")</f>
        <v>-</v>
      </c>
      <c r="CI32" s="5" t="str">
        <f ca="1">IFERROR((COUNTIFS(SWISSW!$I:$I,MATCHUP!$A32,SWISSW!$J:$J,MATCHUP!CI$1,SWISSW!$F:$F,"Won")+COUNTIFS(SWISSW!$I:$I,MATCHUP!CI$1,SWISSW!$J:$J,MATCHUP!$A32,SWISSW!$F:$F,"Lost"))/(COUNTIFS(SWISSW!$I:$I,MATCHUP!$A32,SWISSW!$J:$J,MATCHUP!CI$1)-COUNTIFS(SWISSW!$I:$I,MATCHUP!$A32,SWISSW!$J:$J,MATCHUP!CI$1,SWISSW!$F:$F,"Draw")+COUNTIFS(SWISSW!$I:$I,MATCHUP!CI$1,SWISSW!$J:$J,MATCHUP!$A32)-COUNTIFS(SWISSW!$I:$I,MATCHUP!CI$1,SWISSW!$J:$J,MATCHUP!$A32,SWISSW!$F:$F,"Draw")),"-")</f>
        <v>-</v>
      </c>
      <c r="CJ32" s="5" t="str">
        <f ca="1">IFERROR((COUNTIFS(SWISSW!$I:$I,MATCHUP!$A32,SWISSW!$J:$J,MATCHUP!CJ$1,SWISSW!$F:$F,"Won")+COUNTIFS(SWISSW!$I:$I,MATCHUP!CJ$1,SWISSW!$J:$J,MATCHUP!$A32,SWISSW!$F:$F,"Lost"))/(COUNTIFS(SWISSW!$I:$I,MATCHUP!$A32,SWISSW!$J:$J,MATCHUP!CJ$1)-COUNTIFS(SWISSW!$I:$I,MATCHUP!$A32,SWISSW!$J:$J,MATCHUP!CJ$1,SWISSW!$F:$F,"Draw")+COUNTIFS(SWISSW!$I:$I,MATCHUP!CJ$1,SWISSW!$J:$J,MATCHUP!$A32)-COUNTIFS(SWISSW!$I:$I,MATCHUP!CJ$1,SWISSW!$J:$J,MATCHUP!$A32,SWISSW!$F:$F,"Draw")),"-")</f>
        <v>-</v>
      </c>
      <c r="CK32" s="5" t="str">
        <f ca="1">IFERROR((COUNTIFS(SWISSW!$I:$I,MATCHUP!$A32,SWISSW!$J:$J,MATCHUP!CK$1,SWISSW!$F:$F,"Won")+COUNTIFS(SWISSW!$I:$I,MATCHUP!CK$1,SWISSW!$J:$J,MATCHUP!$A32,SWISSW!$F:$F,"Lost"))/(COUNTIFS(SWISSW!$I:$I,MATCHUP!$A32,SWISSW!$J:$J,MATCHUP!CK$1)-COUNTIFS(SWISSW!$I:$I,MATCHUP!$A32,SWISSW!$J:$J,MATCHUP!CK$1,SWISSW!$F:$F,"Draw")+COUNTIFS(SWISSW!$I:$I,MATCHUP!CK$1,SWISSW!$J:$J,MATCHUP!$A32)-COUNTIFS(SWISSW!$I:$I,MATCHUP!CK$1,SWISSW!$J:$J,MATCHUP!$A32,SWISSW!$F:$F,"Draw")),"-")</f>
        <v>-</v>
      </c>
      <c r="CL32" s="5" t="str">
        <f ca="1">IFERROR((COUNTIFS(SWISSW!$I:$I,MATCHUP!$A32,SWISSW!$J:$J,MATCHUP!CL$1,SWISSW!$F:$F,"Won")+COUNTIFS(SWISSW!$I:$I,MATCHUP!CL$1,SWISSW!$J:$J,MATCHUP!$A32,SWISSW!$F:$F,"Lost"))/(COUNTIFS(SWISSW!$I:$I,MATCHUP!$A32,SWISSW!$J:$J,MATCHUP!CL$1)-COUNTIFS(SWISSW!$I:$I,MATCHUP!$A32,SWISSW!$J:$J,MATCHUP!CL$1,SWISSW!$F:$F,"Draw")+COUNTIFS(SWISSW!$I:$I,MATCHUP!CL$1,SWISSW!$J:$J,MATCHUP!$A32)-COUNTIFS(SWISSW!$I:$I,MATCHUP!CL$1,SWISSW!$J:$J,MATCHUP!$A32,SWISSW!$F:$F,"Draw")),"-")</f>
        <v>-</v>
      </c>
      <c r="CM32" s="5" t="str">
        <f ca="1">IFERROR((COUNTIFS(SWISSW!$I:$I,MATCHUP!$A32,SWISSW!$J:$J,MATCHUP!CM$1,SWISSW!$F:$F,"Won")+COUNTIFS(SWISSW!$I:$I,MATCHUP!CM$1,SWISSW!$J:$J,MATCHUP!$A32,SWISSW!$F:$F,"Lost"))/(COUNTIFS(SWISSW!$I:$I,MATCHUP!$A32,SWISSW!$J:$J,MATCHUP!CM$1)-COUNTIFS(SWISSW!$I:$I,MATCHUP!$A32,SWISSW!$J:$J,MATCHUP!CM$1,SWISSW!$F:$F,"Draw")+COUNTIFS(SWISSW!$I:$I,MATCHUP!CM$1,SWISSW!$J:$J,MATCHUP!$A32)-COUNTIFS(SWISSW!$I:$I,MATCHUP!CM$1,SWISSW!$J:$J,MATCHUP!$A32,SWISSW!$F:$F,"Draw")),"-")</f>
        <v>-</v>
      </c>
      <c r="CN32" s="5" t="str">
        <f ca="1">IFERROR((COUNTIFS(SWISSW!$I:$I,MATCHUP!$A32,SWISSW!$J:$J,MATCHUP!CN$1,SWISSW!$F:$F,"Won")+COUNTIFS(SWISSW!$I:$I,MATCHUP!CN$1,SWISSW!$J:$J,MATCHUP!$A32,SWISSW!$F:$F,"Lost"))/(COUNTIFS(SWISSW!$I:$I,MATCHUP!$A32,SWISSW!$J:$J,MATCHUP!CN$1)-COUNTIFS(SWISSW!$I:$I,MATCHUP!$A32,SWISSW!$J:$J,MATCHUP!CN$1,SWISSW!$F:$F,"Draw")+COUNTIFS(SWISSW!$I:$I,MATCHUP!CN$1,SWISSW!$J:$J,MATCHUP!$A32)-COUNTIFS(SWISSW!$I:$I,MATCHUP!CN$1,SWISSW!$J:$J,MATCHUP!$A32,SWISSW!$F:$F,"Draw")),"-")</f>
        <v>-</v>
      </c>
      <c r="CO32" s="5" t="str">
        <f ca="1">IFERROR((COUNTIFS(SWISSW!$I:$I,MATCHUP!$A32,SWISSW!$J:$J,MATCHUP!CO$1,SWISSW!$F:$F,"Won")+COUNTIFS(SWISSW!$I:$I,MATCHUP!CO$1,SWISSW!$J:$J,MATCHUP!$A32,SWISSW!$F:$F,"Lost"))/(COUNTIFS(SWISSW!$I:$I,MATCHUP!$A32,SWISSW!$J:$J,MATCHUP!CO$1)-COUNTIFS(SWISSW!$I:$I,MATCHUP!$A32,SWISSW!$J:$J,MATCHUP!CO$1,SWISSW!$F:$F,"Draw")+COUNTIFS(SWISSW!$I:$I,MATCHUP!CO$1,SWISSW!$J:$J,MATCHUP!$A32)-COUNTIFS(SWISSW!$I:$I,MATCHUP!CO$1,SWISSW!$J:$J,MATCHUP!$A32,SWISSW!$F:$F,"Draw")),"-")</f>
        <v>-</v>
      </c>
      <c r="CP32" s="5" t="str">
        <f ca="1">IFERROR((COUNTIFS(SWISSW!$I:$I,MATCHUP!$A32,SWISSW!$J:$J,MATCHUP!CP$1,SWISSW!$F:$F,"Won")+COUNTIFS(SWISSW!$I:$I,MATCHUP!CP$1,SWISSW!$J:$J,MATCHUP!$A32,SWISSW!$F:$F,"Lost"))/(COUNTIFS(SWISSW!$I:$I,MATCHUP!$A32,SWISSW!$J:$J,MATCHUP!CP$1)-COUNTIFS(SWISSW!$I:$I,MATCHUP!$A32,SWISSW!$J:$J,MATCHUP!CP$1,SWISSW!$F:$F,"Draw")+COUNTIFS(SWISSW!$I:$I,MATCHUP!CP$1,SWISSW!$J:$J,MATCHUP!$A32)-COUNTIFS(SWISSW!$I:$I,MATCHUP!CP$1,SWISSW!$J:$J,MATCHUP!$A32,SWISSW!$F:$F,"Draw")),"-")</f>
        <v>-</v>
      </c>
      <c r="CQ32" s="5" t="str">
        <f ca="1">IFERROR((COUNTIFS(SWISSW!$I:$I,MATCHUP!$A32,SWISSW!$J:$J,MATCHUP!CQ$1,SWISSW!$F:$F,"Won")+COUNTIFS(SWISSW!$I:$I,MATCHUP!CQ$1,SWISSW!$J:$J,MATCHUP!$A32,SWISSW!$F:$F,"Lost"))/(COUNTIFS(SWISSW!$I:$I,MATCHUP!$A32,SWISSW!$J:$J,MATCHUP!CQ$1)-COUNTIFS(SWISSW!$I:$I,MATCHUP!$A32,SWISSW!$J:$J,MATCHUP!CQ$1,SWISSW!$F:$F,"Draw")+COUNTIFS(SWISSW!$I:$I,MATCHUP!CQ$1,SWISSW!$J:$J,MATCHUP!$A32)-COUNTIFS(SWISSW!$I:$I,MATCHUP!CQ$1,SWISSW!$J:$J,MATCHUP!$A32,SWISSW!$F:$F,"Draw")),"-")</f>
        <v>-</v>
      </c>
      <c r="CR32" s="5" t="str">
        <f ca="1">IFERROR((COUNTIFS(SWISSW!$I:$I,MATCHUP!$A32,SWISSW!$J:$J,MATCHUP!CR$1,SWISSW!$F:$F,"Won")+COUNTIFS(SWISSW!$I:$I,MATCHUP!CR$1,SWISSW!$J:$J,MATCHUP!$A32,SWISSW!$F:$F,"Lost"))/(COUNTIFS(SWISSW!$I:$I,MATCHUP!$A32,SWISSW!$J:$J,MATCHUP!CR$1)-COUNTIFS(SWISSW!$I:$I,MATCHUP!$A32,SWISSW!$J:$J,MATCHUP!CR$1,SWISSW!$F:$F,"Draw")+COUNTIFS(SWISSW!$I:$I,MATCHUP!CR$1,SWISSW!$J:$J,MATCHUP!$A32)-COUNTIFS(SWISSW!$I:$I,MATCHUP!CR$1,SWISSW!$J:$J,MATCHUP!$A32,SWISSW!$F:$F,"Draw")),"-")</f>
        <v>-</v>
      </c>
      <c r="CS32" s="5" t="str">
        <f ca="1">IFERROR((COUNTIFS(SWISSW!$I:$I,MATCHUP!$A32,SWISSW!$J:$J,MATCHUP!CS$1,SWISSW!$F:$F,"Won")+COUNTIFS(SWISSW!$I:$I,MATCHUP!CS$1,SWISSW!$J:$J,MATCHUP!$A32,SWISSW!$F:$F,"Lost"))/(COUNTIFS(SWISSW!$I:$I,MATCHUP!$A32,SWISSW!$J:$J,MATCHUP!CS$1)-COUNTIFS(SWISSW!$I:$I,MATCHUP!$A32,SWISSW!$J:$J,MATCHUP!CS$1,SWISSW!$F:$F,"Draw")+COUNTIFS(SWISSW!$I:$I,MATCHUP!CS$1,SWISSW!$J:$J,MATCHUP!$A32)-COUNTIFS(SWISSW!$I:$I,MATCHUP!CS$1,SWISSW!$J:$J,MATCHUP!$A32,SWISSW!$F:$F,"Draw")),"-")</f>
        <v>-</v>
      </c>
      <c r="CT32" s="5" t="str">
        <f ca="1">IFERROR((COUNTIFS(SWISSW!$I:$I,MATCHUP!$A32,SWISSW!$J:$J,MATCHUP!CT$1,SWISSW!$F:$F,"Won")+COUNTIFS(SWISSW!$I:$I,MATCHUP!CT$1,SWISSW!$J:$J,MATCHUP!$A32,SWISSW!$F:$F,"Lost"))/(COUNTIFS(SWISSW!$I:$I,MATCHUP!$A32,SWISSW!$J:$J,MATCHUP!CT$1)-COUNTIFS(SWISSW!$I:$I,MATCHUP!$A32,SWISSW!$J:$J,MATCHUP!CT$1,SWISSW!$F:$F,"Draw")+COUNTIFS(SWISSW!$I:$I,MATCHUP!CT$1,SWISSW!$J:$J,MATCHUP!$A32)-COUNTIFS(SWISSW!$I:$I,MATCHUP!CT$1,SWISSW!$J:$J,MATCHUP!$A32,SWISSW!$F:$F,"Draw")),"-")</f>
        <v>-</v>
      </c>
      <c r="CU32" s="5" t="str">
        <f ca="1">IFERROR((COUNTIFS(SWISSW!$I:$I,MATCHUP!$A32,SWISSW!$J:$J,MATCHUP!CU$1,SWISSW!$F:$F,"Won")+COUNTIFS(SWISSW!$I:$I,MATCHUP!CU$1,SWISSW!$J:$J,MATCHUP!$A32,SWISSW!$F:$F,"Lost"))/(COUNTIFS(SWISSW!$I:$I,MATCHUP!$A32,SWISSW!$J:$J,MATCHUP!CU$1)-COUNTIFS(SWISSW!$I:$I,MATCHUP!$A32,SWISSW!$J:$J,MATCHUP!CU$1,SWISSW!$F:$F,"Draw")+COUNTIFS(SWISSW!$I:$I,MATCHUP!CU$1,SWISSW!$J:$J,MATCHUP!$A32)-COUNTIFS(SWISSW!$I:$I,MATCHUP!CU$1,SWISSW!$J:$J,MATCHUP!$A32,SWISSW!$F:$F,"Draw")),"-")</f>
        <v>-</v>
      </c>
      <c r="CV32" s="5" t="str">
        <f ca="1">IFERROR((COUNTIFS(SWISSW!$I:$I,MATCHUP!$A32,SWISSW!$J:$J,MATCHUP!CV$1,SWISSW!$F:$F,"Won")+COUNTIFS(SWISSW!$I:$I,MATCHUP!CV$1,SWISSW!$J:$J,MATCHUP!$A32,SWISSW!$F:$F,"Lost"))/(COUNTIFS(SWISSW!$I:$I,MATCHUP!$A32,SWISSW!$J:$J,MATCHUP!CV$1)-COUNTIFS(SWISSW!$I:$I,MATCHUP!$A32,SWISSW!$J:$J,MATCHUP!CV$1,SWISSW!$F:$F,"Draw")+COUNTIFS(SWISSW!$I:$I,MATCHUP!CV$1,SWISSW!$J:$J,MATCHUP!$A32)-COUNTIFS(SWISSW!$I:$I,MATCHUP!CV$1,SWISSW!$J:$J,MATCHUP!$A32,SWISSW!$F:$F,"Draw")),"-")</f>
        <v>-</v>
      </c>
    </row>
    <row r="33" spans="1:100" ht="55" customHeight="1" x14ac:dyDescent="0.3">
      <c r="A33" s="3" t="str" cm="1">
        <f t="array" aca="1" ref="A33" ca="1">INDIRECT(ADDRESS(ROW(),1,,1,"METABREAK"))</f>
        <v>Mono Black Sacrifice</v>
      </c>
      <c r="B33" s="5">
        <f ca="1">IFERROR((COUNTIFS(SWISSW!$I:$I,MATCHUP!$A33,SWISSW!$J:$J,MATCHUP!B$1,SWISSW!$F:$F,"Won")+COUNTIFS(SWISSW!$I:$I,MATCHUP!B$1,SWISSW!$J:$J,MATCHUP!$A33,SWISSW!$F:$F,"Lost"))/(COUNTIFS(SWISSW!$I:$I,MATCHUP!$A33,SWISSW!$J:$J,MATCHUP!B$1)-COUNTIFS(SWISSW!$I:$I,MATCHUP!$A33,SWISSW!$J:$J,MATCHUP!B$1,SWISSW!$F:$F,"Draw")+COUNTIFS(SWISSW!$I:$I,MATCHUP!B$1,SWISSW!$J:$J,MATCHUP!$A33)-COUNTIFS(SWISSW!$I:$I,MATCHUP!B$1,SWISSW!$J:$J,MATCHUP!$A33,SWISSW!$F:$F,"Draw")),"-")</f>
        <v>0</v>
      </c>
      <c r="C33" s="5">
        <f ca="1">IFERROR((COUNTIFS(SWISSW!$I:$I,MATCHUP!$A33,SWISSW!$J:$J,MATCHUP!C$1,SWISSW!$F:$F,"Won")+COUNTIFS(SWISSW!$I:$I,MATCHUP!C$1,SWISSW!$J:$J,MATCHUP!$A33,SWISSW!$F:$F,"Lost"))/(COUNTIFS(SWISSW!$I:$I,MATCHUP!$A33,SWISSW!$J:$J,MATCHUP!C$1)-COUNTIFS(SWISSW!$I:$I,MATCHUP!$A33,SWISSW!$J:$J,MATCHUP!C$1,SWISSW!$F:$F,"Draw")+COUNTIFS(SWISSW!$I:$I,MATCHUP!C$1,SWISSW!$J:$J,MATCHUP!$A33)-COUNTIFS(SWISSW!$I:$I,MATCHUP!C$1,SWISSW!$J:$J,MATCHUP!$A33,SWISSW!$F:$F,"Draw")),"-")</f>
        <v>0.6</v>
      </c>
      <c r="D33" s="5">
        <f ca="1">IFERROR((COUNTIFS(SWISSW!$I:$I,MATCHUP!$A33,SWISSW!$J:$J,MATCHUP!D$1,SWISSW!$F:$F,"Won")+COUNTIFS(SWISSW!$I:$I,MATCHUP!D$1,SWISSW!$J:$J,MATCHUP!$A33,SWISSW!$F:$F,"Lost"))/(COUNTIFS(SWISSW!$I:$I,MATCHUP!$A33,SWISSW!$J:$J,MATCHUP!D$1)-COUNTIFS(SWISSW!$I:$I,MATCHUP!$A33,SWISSW!$J:$J,MATCHUP!D$1,SWISSW!$F:$F,"Draw")+COUNTIFS(SWISSW!$I:$I,MATCHUP!D$1,SWISSW!$J:$J,MATCHUP!$A33)-COUNTIFS(SWISSW!$I:$I,MATCHUP!D$1,SWISSW!$J:$J,MATCHUP!$A33,SWISSW!$F:$F,"Draw")),"-")</f>
        <v>1</v>
      </c>
      <c r="E33" s="5">
        <f ca="1">IFERROR((COUNTIFS(SWISSW!$I:$I,MATCHUP!$A33,SWISSW!$J:$J,MATCHUP!E$1,SWISSW!$F:$F,"Won")+COUNTIFS(SWISSW!$I:$I,MATCHUP!E$1,SWISSW!$J:$J,MATCHUP!$A33,SWISSW!$F:$F,"Lost"))/(COUNTIFS(SWISSW!$I:$I,MATCHUP!$A33,SWISSW!$J:$J,MATCHUP!E$1)-COUNTIFS(SWISSW!$I:$I,MATCHUP!$A33,SWISSW!$J:$J,MATCHUP!E$1,SWISSW!$F:$F,"Draw")+COUNTIFS(SWISSW!$I:$I,MATCHUP!E$1,SWISSW!$J:$J,MATCHUP!$A33)-COUNTIFS(SWISSW!$I:$I,MATCHUP!E$1,SWISSW!$J:$J,MATCHUP!$A33,SWISSW!$F:$F,"Draw")),"-")</f>
        <v>1</v>
      </c>
      <c r="F33" s="5">
        <f ca="1">IFERROR((COUNTIFS(SWISSW!$I:$I,MATCHUP!$A33,SWISSW!$J:$J,MATCHUP!F$1,SWISSW!$F:$F,"Won")+COUNTIFS(SWISSW!$I:$I,MATCHUP!F$1,SWISSW!$J:$J,MATCHUP!$A33,SWISSW!$F:$F,"Lost"))/(COUNTIFS(SWISSW!$I:$I,MATCHUP!$A33,SWISSW!$J:$J,MATCHUP!F$1)-COUNTIFS(SWISSW!$I:$I,MATCHUP!$A33,SWISSW!$J:$J,MATCHUP!F$1,SWISSW!$F:$F,"Draw")+COUNTIFS(SWISSW!$I:$I,MATCHUP!F$1,SWISSW!$J:$J,MATCHUP!$A33)-COUNTIFS(SWISSW!$I:$I,MATCHUP!F$1,SWISSW!$J:$J,MATCHUP!$A33,SWISSW!$F:$F,"Draw")),"-")</f>
        <v>1</v>
      </c>
      <c r="G33" s="5">
        <f ca="1">IFERROR((COUNTIFS(SWISSW!$I:$I,MATCHUP!$A33,SWISSW!$J:$J,MATCHUP!G$1,SWISSW!$F:$F,"Won")+COUNTIFS(SWISSW!$I:$I,MATCHUP!G$1,SWISSW!$J:$J,MATCHUP!$A33,SWISSW!$F:$F,"Lost"))/(COUNTIFS(SWISSW!$I:$I,MATCHUP!$A33,SWISSW!$J:$J,MATCHUP!G$1)-COUNTIFS(SWISSW!$I:$I,MATCHUP!$A33,SWISSW!$J:$J,MATCHUP!G$1,SWISSW!$F:$F,"Draw")+COUNTIFS(SWISSW!$I:$I,MATCHUP!G$1,SWISSW!$J:$J,MATCHUP!$A33)-COUNTIFS(SWISSW!$I:$I,MATCHUP!G$1,SWISSW!$J:$J,MATCHUP!$A33,SWISSW!$F:$F,"Draw")),"-")</f>
        <v>0.75</v>
      </c>
      <c r="H33" s="5">
        <f ca="1">IFERROR((COUNTIFS(SWISSW!$I:$I,MATCHUP!$A33,SWISSW!$J:$J,MATCHUP!H$1,SWISSW!$F:$F,"Won")+COUNTIFS(SWISSW!$I:$I,MATCHUP!H$1,SWISSW!$J:$J,MATCHUP!$A33,SWISSW!$F:$F,"Lost"))/(COUNTIFS(SWISSW!$I:$I,MATCHUP!$A33,SWISSW!$J:$J,MATCHUP!H$1)-COUNTIFS(SWISSW!$I:$I,MATCHUP!$A33,SWISSW!$J:$J,MATCHUP!H$1,SWISSW!$F:$F,"Draw")+COUNTIFS(SWISSW!$I:$I,MATCHUP!H$1,SWISSW!$J:$J,MATCHUP!$A33)-COUNTIFS(SWISSW!$I:$I,MATCHUP!H$1,SWISSW!$J:$J,MATCHUP!$A33,SWISSW!$F:$F,"Draw")),"-")</f>
        <v>1</v>
      </c>
      <c r="I33" s="5">
        <f ca="1">IFERROR((COUNTIFS(SWISSW!$I:$I,MATCHUP!$A33,SWISSW!$J:$J,MATCHUP!I$1,SWISSW!$F:$F,"Won")+COUNTIFS(SWISSW!$I:$I,MATCHUP!I$1,SWISSW!$J:$J,MATCHUP!$A33,SWISSW!$F:$F,"Lost"))/(COUNTIFS(SWISSW!$I:$I,MATCHUP!$A33,SWISSW!$J:$J,MATCHUP!I$1)-COUNTIFS(SWISSW!$I:$I,MATCHUP!$A33,SWISSW!$J:$J,MATCHUP!I$1,SWISSW!$F:$F,"Draw")+COUNTIFS(SWISSW!$I:$I,MATCHUP!I$1,SWISSW!$J:$J,MATCHUP!$A33)-COUNTIFS(SWISSW!$I:$I,MATCHUP!I$1,SWISSW!$J:$J,MATCHUP!$A33,SWISSW!$F:$F,"Draw")),"-")</f>
        <v>0.5</v>
      </c>
      <c r="J33" s="5" t="str">
        <f ca="1">IFERROR((COUNTIFS(SWISSW!$I:$I,MATCHUP!$A33,SWISSW!$J:$J,MATCHUP!J$1,SWISSW!$F:$F,"Won")+COUNTIFS(SWISSW!$I:$I,MATCHUP!J$1,SWISSW!$J:$J,MATCHUP!$A33,SWISSW!$F:$F,"Lost"))/(COUNTIFS(SWISSW!$I:$I,MATCHUP!$A33,SWISSW!$J:$J,MATCHUP!J$1)-COUNTIFS(SWISSW!$I:$I,MATCHUP!$A33,SWISSW!$J:$J,MATCHUP!J$1,SWISSW!$F:$F,"Draw")+COUNTIFS(SWISSW!$I:$I,MATCHUP!J$1,SWISSW!$J:$J,MATCHUP!$A33)-COUNTIFS(SWISSW!$I:$I,MATCHUP!J$1,SWISSW!$J:$J,MATCHUP!$A33,SWISSW!$F:$F,"Draw")),"-")</f>
        <v>-</v>
      </c>
      <c r="K33" s="5" t="str">
        <f ca="1">IFERROR((COUNTIFS(SWISSW!$I:$I,MATCHUP!$A33,SWISSW!$J:$J,MATCHUP!K$1,SWISSW!$F:$F,"Won")+COUNTIFS(SWISSW!$I:$I,MATCHUP!K$1,SWISSW!$J:$J,MATCHUP!$A33,SWISSW!$F:$F,"Lost"))/(COUNTIFS(SWISSW!$I:$I,MATCHUP!$A33,SWISSW!$J:$J,MATCHUP!K$1)-COUNTIFS(SWISSW!$I:$I,MATCHUP!$A33,SWISSW!$J:$J,MATCHUP!K$1,SWISSW!$F:$F,"Draw")+COUNTIFS(SWISSW!$I:$I,MATCHUP!K$1,SWISSW!$J:$J,MATCHUP!$A33)-COUNTIFS(SWISSW!$I:$I,MATCHUP!K$1,SWISSW!$J:$J,MATCHUP!$A33,SWISSW!$F:$F,"Draw")),"-")</f>
        <v>-</v>
      </c>
      <c r="L33" s="5">
        <f ca="1">IFERROR((COUNTIFS(SWISSW!$I:$I,MATCHUP!$A33,SWISSW!$J:$J,MATCHUP!L$1,SWISSW!$F:$F,"Won")+COUNTIFS(SWISSW!$I:$I,MATCHUP!L$1,SWISSW!$J:$J,MATCHUP!$A33,SWISSW!$F:$F,"Lost"))/(COUNTIFS(SWISSW!$I:$I,MATCHUP!$A33,SWISSW!$J:$J,MATCHUP!L$1)-COUNTIFS(SWISSW!$I:$I,MATCHUP!$A33,SWISSW!$J:$J,MATCHUP!L$1,SWISSW!$F:$F,"Draw")+COUNTIFS(SWISSW!$I:$I,MATCHUP!L$1,SWISSW!$J:$J,MATCHUP!$A33)-COUNTIFS(SWISSW!$I:$I,MATCHUP!L$1,SWISSW!$J:$J,MATCHUP!$A33,SWISSW!$F:$F,"Draw")),"-")</f>
        <v>0.66666666666666663</v>
      </c>
      <c r="M33" s="5">
        <f ca="1">IFERROR((COUNTIFS(SWISSW!$I:$I,MATCHUP!$A33,SWISSW!$J:$J,MATCHUP!M$1,SWISSW!$F:$F,"Won")+COUNTIFS(SWISSW!$I:$I,MATCHUP!M$1,SWISSW!$J:$J,MATCHUP!$A33,SWISSW!$F:$F,"Lost"))/(COUNTIFS(SWISSW!$I:$I,MATCHUP!$A33,SWISSW!$J:$J,MATCHUP!M$1)-COUNTIFS(SWISSW!$I:$I,MATCHUP!$A33,SWISSW!$J:$J,MATCHUP!M$1,SWISSW!$F:$F,"Draw")+COUNTIFS(SWISSW!$I:$I,MATCHUP!M$1,SWISSW!$J:$J,MATCHUP!$A33)-COUNTIFS(SWISSW!$I:$I,MATCHUP!M$1,SWISSW!$J:$J,MATCHUP!$A33,SWISSW!$F:$F,"Draw")),"-")</f>
        <v>0</v>
      </c>
      <c r="N33" s="5">
        <f ca="1">IFERROR((COUNTIFS(SWISSW!$I:$I,MATCHUP!$A33,SWISSW!$J:$J,MATCHUP!N$1,SWISSW!$F:$F,"Won")+COUNTIFS(SWISSW!$I:$I,MATCHUP!N$1,SWISSW!$J:$J,MATCHUP!$A33,SWISSW!$F:$F,"Lost"))/(COUNTIFS(SWISSW!$I:$I,MATCHUP!$A33,SWISSW!$J:$J,MATCHUP!N$1)-COUNTIFS(SWISSW!$I:$I,MATCHUP!$A33,SWISSW!$J:$J,MATCHUP!N$1,SWISSW!$F:$F,"Draw")+COUNTIFS(SWISSW!$I:$I,MATCHUP!N$1,SWISSW!$J:$J,MATCHUP!$A33)-COUNTIFS(SWISSW!$I:$I,MATCHUP!N$1,SWISSW!$J:$J,MATCHUP!$A33,SWISSW!$F:$F,"Draw")),"-")</f>
        <v>0</v>
      </c>
      <c r="O33" s="5" t="str">
        <f ca="1">IFERROR((COUNTIFS(SWISSW!$I:$I,MATCHUP!$A33,SWISSW!$J:$J,MATCHUP!O$1,SWISSW!$F:$F,"Won")+COUNTIFS(SWISSW!$I:$I,MATCHUP!O$1,SWISSW!$J:$J,MATCHUP!$A33,SWISSW!$F:$F,"Lost"))/(COUNTIFS(SWISSW!$I:$I,MATCHUP!$A33,SWISSW!$J:$J,MATCHUP!O$1)-COUNTIFS(SWISSW!$I:$I,MATCHUP!$A33,SWISSW!$J:$J,MATCHUP!O$1,SWISSW!$F:$F,"Draw")+COUNTIFS(SWISSW!$I:$I,MATCHUP!O$1,SWISSW!$J:$J,MATCHUP!$A33)-COUNTIFS(SWISSW!$I:$I,MATCHUP!O$1,SWISSW!$J:$J,MATCHUP!$A33,SWISSW!$F:$F,"Draw")),"-")</f>
        <v>-</v>
      </c>
      <c r="P33" s="5" t="str">
        <f ca="1">IFERROR((COUNTIFS(SWISSW!$I:$I,MATCHUP!$A33,SWISSW!$J:$J,MATCHUP!P$1,SWISSW!$F:$F,"Won")+COUNTIFS(SWISSW!$I:$I,MATCHUP!P$1,SWISSW!$J:$J,MATCHUP!$A33,SWISSW!$F:$F,"Lost"))/(COUNTIFS(SWISSW!$I:$I,MATCHUP!$A33,SWISSW!$J:$J,MATCHUP!P$1)-COUNTIFS(SWISSW!$I:$I,MATCHUP!$A33,SWISSW!$J:$J,MATCHUP!P$1,SWISSW!$F:$F,"Draw")+COUNTIFS(SWISSW!$I:$I,MATCHUP!P$1,SWISSW!$J:$J,MATCHUP!$A33)-COUNTIFS(SWISSW!$I:$I,MATCHUP!P$1,SWISSW!$J:$J,MATCHUP!$A33,SWISSW!$F:$F,"Draw")),"-")</f>
        <v>-</v>
      </c>
      <c r="Q33" s="5">
        <f ca="1">IFERROR((COUNTIFS(SWISSW!$I:$I,MATCHUP!$A33,SWISSW!$J:$J,MATCHUP!Q$1,SWISSW!$F:$F,"Won")+COUNTIFS(SWISSW!$I:$I,MATCHUP!Q$1,SWISSW!$J:$J,MATCHUP!$A33,SWISSW!$F:$F,"Lost"))/(COUNTIFS(SWISSW!$I:$I,MATCHUP!$A33,SWISSW!$J:$J,MATCHUP!Q$1)-COUNTIFS(SWISSW!$I:$I,MATCHUP!$A33,SWISSW!$J:$J,MATCHUP!Q$1,SWISSW!$F:$F,"Draw")+COUNTIFS(SWISSW!$I:$I,MATCHUP!Q$1,SWISSW!$J:$J,MATCHUP!$A33)-COUNTIFS(SWISSW!$I:$I,MATCHUP!Q$1,SWISSW!$J:$J,MATCHUP!$A33,SWISSW!$F:$F,"Draw")),"-")</f>
        <v>0</v>
      </c>
      <c r="R33" s="5" t="str">
        <f ca="1">IFERROR((COUNTIFS(SWISSW!$I:$I,MATCHUP!$A33,SWISSW!$J:$J,MATCHUP!R$1,SWISSW!$F:$F,"Won")+COUNTIFS(SWISSW!$I:$I,MATCHUP!R$1,SWISSW!$J:$J,MATCHUP!$A33,SWISSW!$F:$F,"Lost"))/(COUNTIFS(SWISSW!$I:$I,MATCHUP!$A33,SWISSW!$J:$J,MATCHUP!R$1)-COUNTIFS(SWISSW!$I:$I,MATCHUP!$A33,SWISSW!$J:$J,MATCHUP!R$1,SWISSW!$F:$F,"Draw")+COUNTIFS(SWISSW!$I:$I,MATCHUP!R$1,SWISSW!$J:$J,MATCHUP!$A33)-COUNTIFS(SWISSW!$I:$I,MATCHUP!R$1,SWISSW!$J:$J,MATCHUP!$A33,SWISSW!$F:$F,"Draw")),"-")</f>
        <v>-</v>
      </c>
      <c r="S33" s="5">
        <f ca="1">IFERROR((COUNTIFS(SWISSW!$I:$I,MATCHUP!$A33,SWISSW!$J:$J,MATCHUP!S$1,SWISSW!$F:$F,"Won")+COUNTIFS(SWISSW!$I:$I,MATCHUP!S$1,SWISSW!$J:$J,MATCHUP!$A33,SWISSW!$F:$F,"Lost"))/(COUNTIFS(SWISSW!$I:$I,MATCHUP!$A33,SWISSW!$J:$J,MATCHUP!S$1)-COUNTIFS(SWISSW!$I:$I,MATCHUP!$A33,SWISSW!$J:$J,MATCHUP!S$1,SWISSW!$F:$F,"Draw")+COUNTIFS(SWISSW!$I:$I,MATCHUP!S$1,SWISSW!$J:$J,MATCHUP!$A33)-COUNTIFS(SWISSW!$I:$I,MATCHUP!S$1,SWISSW!$J:$J,MATCHUP!$A33,SWISSW!$F:$F,"Draw")),"-")</f>
        <v>1</v>
      </c>
      <c r="T33" s="5" t="str">
        <f ca="1">IFERROR((COUNTIFS(SWISSW!$I:$I,MATCHUP!$A33,SWISSW!$J:$J,MATCHUP!T$1,SWISSW!$F:$F,"Won")+COUNTIFS(SWISSW!$I:$I,MATCHUP!T$1,SWISSW!$J:$J,MATCHUP!$A33,SWISSW!$F:$F,"Lost"))/(COUNTIFS(SWISSW!$I:$I,MATCHUP!$A33,SWISSW!$J:$J,MATCHUP!T$1)-COUNTIFS(SWISSW!$I:$I,MATCHUP!$A33,SWISSW!$J:$J,MATCHUP!T$1,SWISSW!$F:$F,"Draw")+COUNTIFS(SWISSW!$I:$I,MATCHUP!T$1,SWISSW!$J:$J,MATCHUP!$A33)-COUNTIFS(SWISSW!$I:$I,MATCHUP!T$1,SWISSW!$J:$J,MATCHUP!$A33,SWISSW!$F:$F,"Draw")),"-")</f>
        <v>-</v>
      </c>
      <c r="U33" s="5">
        <f ca="1">IFERROR((COUNTIFS(SWISSW!$I:$I,MATCHUP!$A33,SWISSW!$J:$J,MATCHUP!U$1,SWISSW!$F:$F,"Won")+COUNTIFS(SWISSW!$I:$I,MATCHUP!U$1,SWISSW!$J:$J,MATCHUP!$A33,SWISSW!$F:$F,"Lost"))/(COUNTIFS(SWISSW!$I:$I,MATCHUP!$A33,SWISSW!$J:$J,MATCHUP!U$1)-COUNTIFS(SWISSW!$I:$I,MATCHUP!$A33,SWISSW!$J:$J,MATCHUP!U$1,SWISSW!$F:$F,"Draw")+COUNTIFS(SWISSW!$I:$I,MATCHUP!U$1,SWISSW!$J:$J,MATCHUP!$A33)-COUNTIFS(SWISSW!$I:$I,MATCHUP!U$1,SWISSW!$J:$J,MATCHUP!$A33,SWISSW!$F:$F,"Draw")),"-")</f>
        <v>0</v>
      </c>
      <c r="V33" s="5">
        <f ca="1">IFERROR((COUNTIFS(SWISSW!$I:$I,MATCHUP!$A33,SWISSW!$J:$J,MATCHUP!V$1,SWISSW!$F:$F,"Won")+COUNTIFS(SWISSW!$I:$I,MATCHUP!V$1,SWISSW!$J:$J,MATCHUP!$A33,SWISSW!$F:$F,"Lost"))/(COUNTIFS(SWISSW!$I:$I,MATCHUP!$A33,SWISSW!$J:$J,MATCHUP!V$1)-COUNTIFS(SWISSW!$I:$I,MATCHUP!$A33,SWISSW!$J:$J,MATCHUP!V$1,SWISSW!$F:$F,"Draw")+COUNTIFS(SWISSW!$I:$I,MATCHUP!V$1,SWISSW!$J:$J,MATCHUP!$A33)-COUNTIFS(SWISSW!$I:$I,MATCHUP!V$1,SWISSW!$J:$J,MATCHUP!$A33,SWISSW!$F:$F,"Draw")),"-")</f>
        <v>0</v>
      </c>
      <c r="W33" s="5">
        <f ca="1">IFERROR((COUNTIFS(SWISSW!$I:$I,MATCHUP!$A33,SWISSW!$J:$J,MATCHUP!W$1,SWISSW!$F:$F,"Won")+COUNTIFS(SWISSW!$I:$I,MATCHUP!W$1,SWISSW!$J:$J,MATCHUP!$A33,SWISSW!$F:$F,"Lost"))/(COUNTIFS(SWISSW!$I:$I,MATCHUP!$A33,SWISSW!$J:$J,MATCHUP!W$1)-COUNTIFS(SWISSW!$I:$I,MATCHUP!$A33,SWISSW!$J:$J,MATCHUP!W$1,SWISSW!$F:$F,"Draw")+COUNTIFS(SWISSW!$I:$I,MATCHUP!W$1,SWISSW!$J:$J,MATCHUP!$A33)-COUNTIFS(SWISSW!$I:$I,MATCHUP!W$1,SWISSW!$J:$J,MATCHUP!$A33,SWISSW!$F:$F,"Draw")),"-")</f>
        <v>1</v>
      </c>
      <c r="X33" s="5" t="str">
        <f ca="1">IFERROR((COUNTIFS(SWISSW!$I:$I,MATCHUP!$A33,SWISSW!$J:$J,MATCHUP!X$1,SWISSW!$F:$F,"Won")+COUNTIFS(SWISSW!$I:$I,MATCHUP!X$1,SWISSW!$J:$J,MATCHUP!$A33,SWISSW!$F:$F,"Lost"))/(COUNTIFS(SWISSW!$I:$I,MATCHUP!$A33,SWISSW!$J:$J,MATCHUP!X$1)-COUNTIFS(SWISSW!$I:$I,MATCHUP!$A33,SWISSW!$J:$J,MATCHUP!X$1,SWISSW!$F:$F,"Draw")+COUNTIFS(SWISSW!$I:$I,MATCHUP!X$1,SWISSW!$J:$J,MATCHUP!$A33)-COUNTIFS(SWISSW!$I:$I,MATCHUP!X$1,SWISSW!$J:$J,MATCHUP!$A33,SWISSW!$F:$F,"Draw")),"-")</f>
        <v>-</v>
      </c>
      <c r="Y33" s="5">
        <f ca="1">IFERROR((COUNTIFS(SWISSW!$I:$I,MATCHUP!$A33,SWISSW!$J:$J,MATCHUP!Y$1,SWISSW!$F:$F,"Won")+COUNTIFS(SWISSW!$I:$I,MATCHUP!Y$1,SWISSW!$J:$J,MATCHUP!$A33,SWISSW!$F:$F,"Lost"))/(COUNTIFS(SWISSW!$I:$I,MATCHUP!$A33,SWISSW!$J:$J,MATCHUP!Y$1)-COUNTIFS(SWISSW!$I:$I,MATCHUP!$A33,SWISSW!$J:$J,MATCHUP!Y$1,SWISSW!$F:$F,"Draw")+COUNTIFS(SWISSW!$I:$I,MATCHUP!Y$1,SWISSW!$J:$J,MATCHUP!$A33)-COUNTIFS(SWISSW!$I:$I,MATCHUP!Y$1,SWISSW!$J:$J,MATCHUP!$A33,SWISSW!$F:$F,"Draw")),"-")</f>
        <v>1</v>
      </c>
      <c r="Z33" s="5" t="str">
        <f ca="1">IFERROR((COUNTIFS(SWISSW!$I:$I,MATCHUP!$A33,SWISSW!$J:$J,MATCHUP!Z$1,SWISSW!$F:$F,"Won")+COUNTIFS(SWISSW!$I:$I,MATCHUP!Z$1,SWISSW!$J:$J,MATCHUP!$A33,SWISSW!$F:$F,"Lost"))/(COUNTIFS(SWISSW!$I:$I,MATCHUP!$A33,SWISSW!$J:$J,MATCHUP!Z$1)-COUNTIFS(SWISSW!$I:$I,MATCHUP!$A33,SWISSW!$J:$J,MATCHUP!Z$1,SWISSW!$F:$F,"Draw")+COUNTIFS(SWISSW!$I:$I,MATCHUP!Z$1,SWISSW!$J:$J,MATCHUP!$A33)-COUNTIFS(SWISSW!$I:$I,MATCHUP!Z$1,SWISSW!$J:$J,MATCHUP!$A33,SWISSW!$F:$F,"Draw")),"-")</f>
        <v>-</v>
      </c>
      <c r="AA33" s="5" t="str">
        <f ca="1">IFERROR((COUNTIFS(SWISSW!$I:$I,MATCHUP!$A33,SWISSW!$J:$J,MATCHUP!AA$1,SWISSW!$F:$F,"Won")+COUNTIFS(SWISSW!$I:$I,MATCHUP!AA$1,SWISSW!$J:$J,MATCHUP!$A33,SWISSW!$F:$F,"Lost"))/(COUNTIFS(SWISSW!$I:$I,MATCHUP!$A33,SWISSW!$J:$J,MATCHUP!AA$1)-COUNTIFS(SWISSW!$I:$I,MATCHUP!$A33,SWISSW!$J:$J,MATCHUP!AA$1,SWISSW!$F:$F,"Draw")+COUNTIFS(SWISSW!$I:$I,MATCHUP!AA$1,SWISSW!$J:$J,MATCHUP!$A33)-COUNTIFS(SWISSW!$I:$I,MATCHUP!AA$1,SWISSW!$J:$J,MATCHUP!$A33,SWISSW!$F:$F,"Draw")),"-")</f>
        <v>-</v>
      </c>
      <c r="AB33" s="5" t="str">
        <f ca="1">IFERROR((COUNTIFS(SWISSW!$I:$I,MATCHUP!$A33,SWISSW!$J:$J,MATCHUP!AB$1,SWISSW!$F:$F,"Won")+COUNTIFS(SWISSW!$I:$I,MATCHUP!AB$1,SWISSW!$J:$J,MATCHUP!$A33,SWISSW!$F:$F,"Lost"))/(COUNTIFS(SWISSW!$I:$I,MATCHUP!$A33,SWISSW!$J:$J,MATCHUP!AB$1)-COUNTIFS(SWISSW!$I:$I,MATCHUP!$A33,SWISSW!$J:$J,MATCHUP!AB$1,SWISSW!$F:$F,"Draw")+COUNTIFS(SWISSW!$I:$I,MATCHUP!AB$1,SWISSW!$J:$J,MATCHUP!$A33)-COUNTIFS(SWISSW!$I:$I,MATCHUP!AB$1,SWISSW!$J:$J,MATCHUP!$A33,SWISSW!$F:$F,"Draw")),"-")</f>
        <v>-</v>
      </c>
      <c r="AC33" s="5">
        <f ca="1">IFERROR((COUNTIFS(SWISSW!$I:$I,MATCHUP!$A33,SWISSW!$J:$J,MATCHUP!AC$1,SWISSW!$F:$F,"Won")+COUNTIFS(SWISSW!$I:$I,MATCHUP!AC$1,SWISSW!$J:$J,MATCHUP!$A33,SWISSW!$F:$F,"Lost"))/(COUNTIFS(SWISSW!$I:$I,MATCHUP!$A33,SWISSW!$J:$J,MATCHUP!AC$1)-COUNTIFS(SWISSW!$I:$I,MATCHUP!$A33,SWISSW!$J:$J,MATCHUP!AC$1,SWISSW!$F:$F,"Draw")+COUNTIFS(SWISSW!$I:$I,MATCHUP!AC$1,SWISSW!$J:$J,MATCHUP!$A33)-COUNTIFS(SWISSW!$I:$I,MATCHUP!AC$1,SWISSW!$J:$J,MATCHUP!$A33,SWISSW!$F:$F,"Draw")),"-")</f>
        <v>1</v>
      </c>
      <c r="AD33" s="5" t="str">
        <f ca="1">IFERROR((COUNTIFS(SWISSW!$I:$I,MATCHUP!$A33,SWISSW!$J:$J,MATCHUP!AD$1,SWISSW!$F:$F,"Won")+COUNTIFS(SWISSW!$I:$I,MATCHUP!AD$1,SWISSW!$J:$J,MATCHUP!$A33,SWISSW!$F:$F,"Lost"))/(COUNTIFS(SWISSW!$I:$I,MATCHUP!$A33,SWISSW!$J:$J,MATCHUP!AD$1)-COUNTIFS(SWISSW!$I:$I,MATCHUP!$A33,SWISSW!$J:$J,MATCHUP!AD$1,SWISSW!$F:$F,"Draw")+COUNTIFS(SWISSW!$I:$I,MATCHUP!AD$1,SWISSW!$J:$J,MATCHUP!$A33)-COUNTIFS(SWISSW!$I:$I,MATCHUP!AD$1,SWISSW!$J:$J,MATCHUP!$A33,SWISSW!$F:$F,"Draw")),"-")</f>
        <v>-</v>
      </c>
      <c r="AE33" s="5" t="str">
        <f ca="1">IFERROR((COUNTIFS(SWISSW!$I:$I,MATCHUP!$A33,SWISSW!$J:$J,MATCHUP!AE$1,SWISSW!$F:$F,"Won")+COUNTIFS(SWISSW!$I:$I,MATCHUP!AE$1,SWISSW!$J:$J,MATCHUP!$A33,SWISSW!$F:$F,"Lost"))/(COUNTIFS(SWISSW!$I:$I,MATCHUP!$A33,SWISSW!$J:$J,MATCHUP!AE$1)-COUNTIFS(SWISSW!$I:$I,MATCHUP!$A33,SWISSW!$J:$J,MATCHUP!AE$1,SWISSW!$F:$F,"Draw")+COUNTIFS(SWISSW!$I:$I,MATCHUP!AE$1,SWISSW!$J:$J,MATCHUP!$A33)-COUNTIFS(SWISSW!$I:$I,MATCHUP!AE$1,SWISSW!$J:$J,MATCHUP!$A33,SWISSW!$F:$F,"Draw")),"-")</f>
        <v>-</v>
      </c>
      <c r="AF33" s="5" t="str">
        <f ca="1">IFERROR((COUNTIFS(SWISSW!$I:$I,MATCHUP!$A33,SWISSW!$J:$J,MATCHUP!AF$1,SWISSW!$F:$F,"Won")+COUNTIFS(SWISSW!$I:$I,MATCHUP!AF$1,SWISSW!$J:$J,MATCHUP!$A33,SWISSW!$F:$F,"Lost"))/(COUNTIFS(SWISSW!$I:$I,MATCHUP!$A33,SWISSW!$J:$J,MATCHUP!AF$1)-COUNTIFS(SWISSW!$I:$I,MATCHUP!$A33,SWISSW!$J:$J,MATCHUP!AF$1,SWISSW!$F:$F,"Draw")+COUNTIFS(SWISSW!$I:$I,MATCHUP!AF$1,SWISSW!$J:$J,MATCHUP!$A33)-COUNTIFS(SWISSW!$I:$I,MATCHUP!AF$1,SWISSW!$J:$J,MATCHUP!$A33,SWISSW!$F:$F,"Draw")),"-")</f>
        <v>-</v>
      </c>
      <c r="AG33" s="5" t="str">
        <f ca="1">IFERROR((COUNTIFS(SWISSW!$I:$I,MATCHUP!$A33,SWISSW!$J:$J,MATCHUP!AG$1,SWISSW!$F:$F,"Won")+COUNTIFS(SWISSW!$I:$I,MATCHUP!AG$1,SWISSW!$J:$J,MATCHUP!$A33,SWISSW!$F:$F,"Lost"))/(COUNTIFS(SWISSW!$I:$I,MATCHUP!$A33,SWISSW!$J:$J,MATCHUP!AG$1)-COUNTIFS(SWISSW!$I:$I,MATCHUP!$A33,SWISSW!$J:$J,MATCHUP!AG$1,SWISSW!$F:$F,"Draw")+COUNTIFS(SWISSW!$I:$I,MATCHUP!AG$1,SWISSW!$J:$J,MATCHUP!$A33)-COUNTIFS(SWISSW!$I:$I,MATCHUP!AG$1,SWISSW!$J:$J,MATCHUP!$A33,SWISSW!$F:$F,"Draw")),"-")</f>
        <v>-</v>
      </c>
      <c r="AH33" s="5" t="str">
        <f ca="1">IFERROR((COUNTIFS(SWISSW!$I:$I,MATCHUP!$A33,SWISSW!$J:$J,MATCHUP!AH$1,SWISSW!$F:$F,"Won")+COUNTIFS(SWISSW!$I:$I,MATCHUP!AH$1,SWISSW!$J:$J,MATCHUP!$A33,SWISSW!$F:$F,"Lost"))/(COUNTIFS(SWISSW!$I:$I,MATCHUP!$A33,SWISSW!$J:$J,MATCHUP!AH$1)-COUNTIFS(SWISSW!$I:$I,MATCHUP!$A33,SWISSW!$J:$J,MATCHUP!AH$1,SWISSW!$F:$F,"Draw")+COUNTIFS(SWISSW!$I:$I,MATCHUP!AH$1,SWISSW!$J:$J,MATCHUP!$A33)-COUNTIFS(SWISSW!$I:$I,MATCHUP!AH$1,SWISSW!$J:$J,MATCHUP!$A33,SWISSW!$F:$F,"Draw")),"-")</f>
        <v>-</v>
      </c>
      <c r="AI33" s="5" t="str">
        <f ca="1">IFERROR((COUNTIFS(SWISSW!$I:$I,MATCHUP!$A33,SWISSW!$J:$J,MATCHUP!AI$1,SWISSW!$F:$F,"Won")+COUNTIFS(SWISSW!$I:$I,MATCHUP!AI$1,SWISSW!$J:$J,MATCHUP!$A33,SWISSW!$F:$F,"Lost"))/(COUNTIFS(SWISSW!$I:$I,MATCHUP!$A33,SWISSW!$J:$J,MATCHUP!AI$1)-COUNTIFS(SWISSW!$I:$I,MATCHUP!$A33,SWISSW!$J:$J,MATCHUP!AI$1,SWISSW!$F:$F,"Draw")+COUNTIFS(SWISSW!$I:$I,MATCHUP!AI$1,SWISSW!$J:$J,MATCHUP!$A33)-COUNTIFS(SWISSW!$I:$I,MATCHUP!AI$1,SWISSW!$J:$J,MATCHUP!$A33,SWISSW!$F:$F,"Draw")),"-")</f>
        <v>-</v>
      </c>
      <c r="AJ33" s="5" t="str">
        <f ca="1">IFERROR((COUNTIFS(SWISSW!$I:$I,MATCHUP!$A33,SWISSW!$J:$J,MATCHUP!AJ$1,SWISSW!$F:$F,"Won")+COUNTIFS(SWISSW!$I:$I,MATCHUP!AJ$1,SWISSW!$J:$J,MATCHUP!$A33,SWISSW!$F:$F,"Lost"))/(COUNTIFS(SWISSW!$I:$I,MATCHUP!$A33,SWISSW!$J:$J,MATCHUP!AJ$1)-COUNTIFS(SWISSW!$I:$I,MATCHUP!$A33,SWISSW!$J:$J,MATCHUP!AJ$1,SWISSW!$F:$F,"Draw")+COUNTIFS(SWISSW!$I:$I,MATCHUP!AJ$1,SWISSW!$J:$J,MATCHUP!$A33)-COUNTIFS(SWISSW!$I:$I,MATCHUP!AJ$1,SWISSW!$J:$J,MATCHUP!$A33,SWISSW!$F:$F,"Draw")),"-")</f>
        <v>-</v>
      </c>
      <c r="AK33" s="5" t="str">
        <f ca="1">IFERROR((COUNTIFS(SWISSW!$I:$I,MATCHUP!$A33,SWISSW!$J:$J,MATCHUP!AK$1,SWISSW!$F:$F,"Won")+COUNTIFS(SWISSW!$I:$I,MATCHUP!AK$1,SWISSW!$J:$J,MATCHUP!$A33,SWISSW!$F:$F,"Lost"))/(COUNTIFS(SWISSW!$I:$I,MATCHUP!$A33,SWISSW!$J:$J,MATCHUP!AK$1)-COUNTIFS(SWISSW!$I:$I,MATCHUP!$A33,SWISSW!$J:$J,MATCHUP!AK$1,SWISSW!$F:$F,"Draw")+COUNTIFS(SWISSW!$I:$I,MATCHUP!AK$1,SWISSW!$J:$J,MATCHUP!$A33)-COUNTIFS(SWISSW!$I:$I,MATCHUP!AK$1,SWISSW!$J:$J,MATCHUP!$A33,SWISSW!$F:$F,"Draw")),"-")</f>
        <v>-</v>
      </c>
      <c r="AL33" s="5" t="str">
        <f ca="1">IFERROR((COUNTIFS(SWISSW!$I:$I,MATCHUP!$A33,SWISSW!$J:$J,MATCHUP!AL$1,SWISSW!$F:$F,"Won")+COUNTIFS(SWISSW!$I:$I,MATCHUP!AL$1,SWISSW!$J:$J,MATCHUP!$A33,SWISSW!$F:$F,"Lost"))/(COUNTIFS(SWISSW!$I:$I,MATCHUP!$A33,SWISSW!$J:$J,MATCHUP!AL$1)-COUNTIFS(SWISSW!$I:$I,MATCHUP!$A33,SWISSW!$J:$J,MATCHUP!AL$1,SWISSW!$F:$F,"Draw")+COUNTIFS(SWISSW!$I:$I,MATCHUP!AL$1,SWISSW!$J:$J,MATCHUP!$A33)-COUNTIFS(SWISSW!$I:$I,MATCHUP!AL$1,SWISSW!$J:$J,MATCHUP!$A33,SWISSW!$F:$F,"Draw")),"-")</f>
        <v>-</v>
      </c>
      <c r="AM33" s="5" t="str">
        <f ca="1">IFERROR((COUNTIFS(SWISSW!$I:$I,MATCHUP!$A33,SWISSW!$J:$J,MATCHUP!AM$1,SWISSW!$F:$F,"Won")+COUNTIFS(SWISSW!$I:$I,MATCHUP!AM$1,SWISSW!$J:$J,MATCHUP!$A33,SWISSW!$F:$F,"Lost"))/(COUNTIFS(SWISSW!$I:$I,MATCHUP!$A33,SWISSW!$J:$J,MATCHUP!AM$1)-COUNTIFS(SWISSW!$I:$I,MATCHUP!$A33,SWISSW!$J:$J,MATCHUP!AM$1,SWISSW!$F:$F,"Draw")+COUNTIFS(SWISSW!$I:$I,MATCHUP!AM$1,SWISSW!$J:$J,MATCHUP!$A33)-COUNTIFS(SWISSW!$I:$I,MATCHUP!AM$1,SWISSW!$J:$J,MATCHUP!$A33,SWISSW!$F:$F,"Draw")),"-")</f>
        <v>-</v>
      </c>
      <c r="AN33" s="5" t="str">
        <f ca="1">IFERROR((COUNTIFS(SWISSW!$I:$I,MATCHUP!$A33,SWISSW!$J:$J,MATCHUP!AN$1,SWISSW!$F:$F,"Won")+COUNTIFS(SWISSW!$I:$I,MATCHUP!AN$1,SWISSW!$J:$J,MATCHUP!$A33,SWISSW!$F:$F,"Lost"))/(COUNTIFS(SWISSW!$I:$I,MATCHUP!$A33,SWISSW!$J:$J,MATCHUP!AN$1)-COUNTIFS(SWISSW!$I:$I,MATCHUP!$A33,SWISSW!$J:$J,MATCHUP!AN$1,SWISSW!$F:$F,"Draw")+COUNTIFS(SWISSW!$I:$I,MATCHUP!AN$1,SWISSW!$J:$J,MATCHUP!$A33)-COUNTIFS(SWISSW!$I:$I,MATCHUP!AN$1,SWISSW!$J:$J,MATCHUP!$A33,SWISSW!$F:$F,"Draw")),"-")</f>
        <v>-</v>
      </c>
      <c r="AO33" s="5" t="str">
        <f ca="1">IFERROR((COUNTIFS(SWISSW!$I:$I,MATCHUP!$A33,SWISSW!$J:$J,MATCHUP!AO$1,SWISSW!$F:$F,"Won")+COUNTIFS(SWISSW!$I:$I,MATCHUP!AO$1,SWISSW!$J:$J,MATCHUP!$A33,SWISSW!$F:$F,"Lost"))/(COUNTIFS(SWISSW!$I:$I,MATCHUP!$A33,SWISSW!$J:$J,MATCHUP!AO$1)-COUNTIFS(SWISSW!$I:$I,MATCHUP!$A33,SWISSW!$J:$J,MATCHUP!AO$1,SWISSW!$F:$F,"Draw")+COUNTIFS(SWISSW!$I:$I,MATCHUP!AO$1,SWISSW!$J:$J,MATCHUP!$A33)-COUNTIFS(SWISSW!$I:$I,MATCHUP!AO$1,SWISSW!$J:$J,MATCHUP!$A33,SWISSW!$F:$F,"Draw")),"-")</f>
        <v>-</v>
      </c>
      <c r="AP33" s="5" t="str">
        <f ca="1">IFERROR((COUNTIFS(SWISSW!$I:$I,MATCHUP!$A33,SWISSW!$J:$J,MATCHUP!AP$1,SWISSW!$F:$F,"Won")+COUNTIFS(SWISSW!$I:$I,MATCHUP!AP$1,SWISSW!$J:$J,MATCHUP!$A33,SWISSW!$F:$F,"Lost"))/(COUNTIFS(SWISSW!$I:$I,MATCHUP!$A33,SWISSW!$J:$J,MATCHUP!AP$1)-COUNTIFS(SWISSW!$I:$I,MATCHUP!$A33,SWISSW!$J:$J,MATCHUP!AP$1,SWISSW!$F:$F,"Draw")+COUNTIFS(SWISSW!$I:$I,MATCHUP!AP$1,SWISSW!$J:$J,MATCHUP!$A33)-COUNTIFS(SWISSW!$I:$I,MATCHUP!AP$1,SWISSW!$J:$J,MATCHUP!$A33,SWISSW!$F:$F,"Draw")),"-")</f>
        <v>-</v>
      </c>
      <c r="AQ33" s="5" t="str">
        <f ca="1">IFERROR((COUNTIFS(SWISSW!$I:$I,MATCHUP!$A33,SWISSW!$J:$J,MATCHUP!AQ$1,SWISSW!$F:$F,"Won")+COUNTIFS(SWISSW!$I:$I,MATCHUP!AQ$1,SWISSW!$J:$J,MATCHUP!$A33,SWISSW!$F:$F,"Lost"))/(COUNTIFS(SWISSW!$I:$I,MATCHUP!$A33,SWISSW!$J:$J,MATCHUP!AQ$1)-COUNTIFS(SWISSW!$I:$I,MATCHUP!$A33,SWISSW!$J:$J,MATCHUP!AQ$1,SWISSW!$F:$F,"Draw")+COUNTIFS(SWISSW!$I:$I,MATCHUP!AQ$1,SWISSW!$J:$J,MATCHUP!$A33)-COUNTIFS(SWISSW!$I:$I,MATCHUP!AQ$1,SWISSW!$J:$J,MATCHUP!$A33,SWISSW!$F:$F,"Draw")),"-")</f>
        <v>-</v>
      </c>
      <c r="AR33" s="5" t="str">
        <f ca="1">IFERROR((COUNTIFS(SWISSW!$I:$I,MATCHUP!$A33,SWISSW!$J:$J,MATCHUP!AR$1,SWISSW!$F:$F,"Won")+COUNTIFS(SWISSW!$I:$I,MATCHUP!AR$1,SWISSW!$J:$J,MATCHUP!$A33,SWISSW!$F:$F,"Lost"))/(COUNTIFS(SWISSW!$I:$I,MATCHUP!$A33,SWISSW!$J:$J,MATCHUP!AR$1)-COUNTIFS(SWISSW!$I:$I,MATCHUP!$A33,SWISSW!$J:$J,MATCHUP!AR$1,SWISSW!$F:$F,"Draw")+COUNTIFS(SWISSW!$I:$I,MATCHUP!AR$1,SWISSW!$J:$J,MATCHUP!$A33)-COUNTIFS(SWISSW!$I:$I,MATCHUP!AR$1,SWISSW!$J:$J,MATCHUP!$A33,SWISSW!$F:$F,"Draw")),"-")</f>
        <v>-</v>
      </c>
      <c r="AS33" s="5" t="str">
        <f ca="1">IFERROR((COUNTIFS(SWISSW!$I:$I,MATCHUP!$A33,SWISSW!$J:$J,MATCHUP!AS$1,SWISSW!$F:$F,"Won")+COUNTIFS(SWISSW!$I:$I,MATCHUP!AS$1,SWISSW!$J:$J,MATCHUP!$A33,SWISSW!$F:$F,"Lost"))/(COUNTIFS(SWISSW!$I:$I,MATCHUP!$A33,SWISSW!$J:$J,MATCHUP!AS$1)-COUNTIFS(SWISSW!$I:$I,MATCHUP!$A33,SWISSW!$J:$J,MATCHUP!AS$1,SWISSW!$F:$F,"Draw")+COUNTIFS(SWISSW!$I:$I,MATCHUP!AS$1,SWISSW!$J:$J,MATCHUP!$A33)-COUNTIFS(SWISSW!$I:$I,MATCHUP!AS$1,SWISSW!$J:$J,MATCHUP!$A33,SWISSW!$F:$F,"Draw")),"-")</f>
        <v>-</v>
      </c>
      <c r="AT33" s="5" t="str">
        <f ca="1">IFERROR((COUNTIFS(SWISSW!$I:$I,MATCHUP!$A33,SWISSW!$J:$J,MATCHUP!AT$1,SWISSW!$F:$F,"Won")+COUNTIFS(SWISSW!$I:$I,MATCHUP!AT$1,SWISSW!$J:$J,MATCHUP!$A33,SWISSW!$F:$F,"Lost"))/(COUNTIFS(SWISSW!$I:$I,MATCHUP!$A33,SWISSW!$J:$J,MATCHUP!AT$1)-COUNTIFS(SWISSW!$I:$I,MATCHUP!$A33,SWISSW!$J:$J,MATCHUP!AT$1,SWISSW!$F:$F,"Draw")+COUNTIFS(SWISSW!$I:$I,MATCHUP!AT$1,SWISSW!$J:$J,MATCHUP!$A33)-COUNTIFS(SWISSW!$I:$I,MATCHUP!AT$1,SWISSW!$J:$J,MATCHUP!$A33,SWISSW!$F:$F,"Draw")),"-")</f>
        <v>-</v>
      </c>
      <c r="AU33" s="5" t="str">
        <f ca="1">IFERROR((COUNTIFS(SWISSW!$I:$I,MATCHUP!$A33,SWISSW!$J:$J,MATCHUP!AU$1,SWISSW!$F:$F,"Won")+COUNTIFS(SWISSW!$I:$I,MATCHUP!AU$1,SWISSW!$J:$J,MATCHUP!$A33,SWISSW!$F:$F,"Lost"))/(COUNTIFS(SWISSW!$I:$I,MATCHUP!$A33,SWISSW!$J:$J,MATCHUP!AU$1)-COUNTIFS(SWISSW!$I:$I,MATCHUP!$A33,SWISSW!$J:$J,MATCHUP!AU$1,SWISSW!$F:$F,"Draw")+COUNTIFS(SWISSW!$I:$I,MATCHUP!AU$1,SWISSW!$J:$J,MATCHUP!$A33)-COUNTIFS(SWISSW!$I:$I,MATCHUP!AU$1,SWISSW!$J:$J,MATCHUP!$A33,SWISSW!$F:$F,"Draw")),"-")</f>
        <v>-</v>
      </c>
      <c r="AV33" s="5" t="str">
        <f ca="1">IFERROR((COUNTIFS(SWISSW!$I:$I,MATCHUP!$A33,SWISSW!$J:$J,MATCHUP!AV$1,SWISSW!$F:$F,"Won")+COUNTIFS(SWISSW!$I:$I,MATCHUP!AV$1,SWISSW!$J:$J,MATCHUP!$A33,SWISSW!$F:$F,"Lost"))/(COUNTIFS(SWISSW!$I:$I,MATCHUP!$A33,SWISSW!$J:$J,MATCHUP!AV$1)-COUNTIFS(SWISSW!$I:$I,MATCHUP!$A33,SWISSW!$J:$J,MATCHUP!AV$1,SWISSW!$F:$F,"Draw")+COUNTIFS(SWISSW!$I:$I,MATCHUP!AV$1,SWISSW!$J:$J,MATCHUP!$A33)-COUNTIFS(SWISSW!$I:$I,MATCHUP!AV$1,SWISSW!$J:$J,MATCHUP!$A33,SWISSW!$F:$F,"Draw")),"-")</f>
        <v>-</v>
      </c>
      <c r="AW33" s="5" t="str">
        <f ca="1">IFERROR((COUNTIFS(SWISSW!$I:$I,MATCHUP!$A33,SWISSW!$J:$J,MATCHUP!AW$1,SWISSW!$F:$F,"Won")+COUNTIFS(SWISSW!$I:$I,MATCHUP!AW$1,SWISSW!$J:$J,MATCHUP!$A33,SWISSW!$F:$F,"Lost"))/(COUNTIFS(SWISSW!$I:$I,MATCHUP!$A33,SWISSW!$J:$J,MATCHUP!AW$1)-COUNTIFS(SWISSW!$I:$I,MATCHUP!$A33,SWISSW!$J:$J,MATCHUP!AW$1,SWISSW!$F:$F,"Draw")+COUNTIFS(SWISSW!$I:$I,MATCHUP!AW$1,SWISSW!$J:$J,MATCHUP!$A33)-COUNTIFS(SWISSW!$I:$I,MATCHUP!AW$1,SWISSW!$J:$J,MATCHUP!$A33,SWISSW!$F:$F,"Draw")),"-")</f>
        <v>-</v>
      </c>
      <c r="AX33" s="5" t="str">
        <f ca="1">IFERROR((COUNTIFS(SWISSW!$I:$I,MATCHUP!$A33,SWISSW!$J:$J,MATCHUP!AX$1,SWISSW!$F:$F,"Won")+COUNTIFS(SWISSW!$I:$I,MATCHUP!AX$1,SWISSW!$J:$J,MATCHUP!$A33,SWISSW!$F:$F,"Lost"))/(COUNTIFS(SWISSW!$I:$I,MATCHUP!$A33,SWISSW!$J:$J,MATCHUP!AX$1)-COUNTIFS(SWISSW!$I:$I,MATCHUP!$A33,SWISSW!$J:$J,MATCHUP!AX$1,SWISSW!$F:$F,"Draw")+COUNTIFS(SWISSW!$I:$I,MATCHUP!AX$1,SWISSW!$J:$J,MATCHUP!$A33)-COUNTIFS(SWISSW!$I:$I,MATCHUP!AX$1,SWISSW!$J:$J,MATCHUP!$A33,SWISSW!$F:$F,"Draw")),"-")</f>
        <v>-</v>
      </c>
      <c r="AY33" s="5" t="str">
        <f ca="1">IFERROR((COUNTIFS(SWISSW!$I:$I,MATCHUP!$A33,SWISSW!$J:$J,MATCHUP!AY$1,SWISSW!$F:$F,"Won")+COUNTIFS(SWISSW!$I:$I,MATCHUP!AY$1,SWISSW!$J:$J,MATCHUP!$A33,SWISSW!$F:$F,"Lost"))/(COUNTIFS(SWISSW!$I:$I,MATCHUP!$A33,SWISSW!$J:$J,MATCHUP!AY$1)-COUNTIFS(SWISSW!$I:$I,MATCHUP!$A33,SWISSW!$J:$J,MATCHUP!AY$1,SWISSW!$F:$F,"Draw")+COUNTIFS(SWISSW!$I:$I,MATCHUP!AY$1,SWISSW!$J:$J,MATCHUP!$A33)-COUNTIFS(SWISSW!$I:$I,MATCHUP!AY$1,SWISSW!$J:$J,MATCHUP!$A33,SWISSW!$F:$F,"Draw")),"-")</f>
        <v>-</v>
      </c>
      <c r="AZ33" s="5" t="str">
        <f ca="1">IFERROR((COUNTIFS(SWISSW!$I:$I,MATCHUP!$A33,SWISSW!$J:$J,MATCHUP!AZ$1,SWISSW!$F:$F,"Won")+COUNTIFS(SWISSW!$I:$I,MATCHUP!AZ$1,SWISSW!$J:$J,MATCHUP!$A33,SWISSW!$F:$F,"Lost"))/(COUNTIFS(SWISSW!$I:$I,MATCHUP!$A33,SWISSW!$J:$J,MATCHUP!AZ$1)-COUNTIFS(SWISSW!$I:$I,MATCHUP!$A33,SWISSW!$J:$J,MATCHUP!AZ$1,SWISSW!$F:$F,"Draw")+COUNTIFS(SWISSW!$I:$I,MATCHUP!AZ$1,SWISSW!$J:$J,MATCHUP!$A33)-COUNTIFS(SWISSW!$I:$I,MATCHUP!AZ$1,SWISSW!$J:$J,MATCHUP!$A33,SWISSW!$F:$F,"Draw")),"-")</f>
        <v>-</v>
      </c>
      <c r="BA33" s="5" t="str">
        <f ca="1">IFERROR((COUNTIFS(SWISSW!$I:$I,MATCHUP!$A33,SWISSW!$J:$J,MATCHUP!BA$1,SWISSW!$F:$F,"Won")+COUNTIFS(SWISSW!$I:$I,MATCHUP!BA$1,SWISSW!$J:$J,MATCHUP!$A33,SWISSW!$F:$F,"Lost"))/(COUNTIFS(SWISSW!$I:$I,MATCHUP!$A33,SWISSW!$J:$J,MATCHUP!BA$1)-COUNTIFS(SWISSW!$I:$I,MATCHUP!$A33,SWISSW!$J:$J,MATCHUP!BA$1,SWISSW!$F:$F,"Draw")+COUNTIFS(SWISSW!$I:$I,MATCHUP!BA$1,SWISSW!$J:$J,MATCHUP!$A33)-COUNTIFS(SWISSW!$I:$I,MATCHUP!BA$1,SWISSW!$J:$J,MATCHUP!$A33,SWISSW!$F:$F,"Draw")),"-")</f>
        <v>-</v>
      </c>
      <c r="BB33" s="5" t="str">
        <f ca="1">IFERROR((COUNTIFS(SWISSW!$I:$I,MATCHUP!$A33,SWISSW!$J:$J,MATCHUP!BB$1,SWISSW!$F:$F,"Won")+COUNTIFS(SWISSW!$I:$I,MATCHUP!BB$1,SWISSW!$J:$J,MATCHUP!$A33,SWISSW!$F:$F,"Lost"))/(COUNTIFS(SWISSW!$I:$I,MATCHUP!$A33,SWISSW!$J:$J,MATCHUP!BB$1)-COUNTIFS(SWISSW!$I:$I,MATCHUP!$A33,SWISSW!$J:$J,MATCHUP!BB$1,SWISSW!$F:$F,"Draw")+COUNTIFS(SWISSW!$I:$I,MATCHUP!BB$1,SWISSW!$J:$J,MATCHUP!$A33)-COUNTIFS(SWISSW!$I:$I,MATCHUP!BB$1,SWISSW!$J:$J,MATCHUP!$A33,SWISSW!$F:$F,"Draw")),"-")</f>
        <v>-</v>
      </c>
      <c r="BC33" s="5" t="str">
        <f ca="1">IFERROR((COUNTIFS(SWISSW!$I:$I,MATCHUP!$A33,SWISSW!$J:$J,MATCHUP!BC$1,SWISSW!$F:$F,"Won")+COUNTIFS(SWISSW!$I:$I,MATCHUP!BC$1,SWISSW!$J:$J,MATCHUP!$A33,SWISSW!$F:$F,"Lost"))/(COUNTIFS(SWISSW!$I:$I,MATCHUP!$A33,SWISSW!$J:$J,MATCHUP!BC$1)-COUNTIFS(SWISSW!$I:$I,MATCHUP!$A33,SWISSW!$J:$J,MATCHUP!BC$1,SWISSW!$F:$F,"Draw")+COUNTIFS(SWISSW!$I:$I,MATCHUP!BC$1,SWISSW!$J:$J,MATCHUP!$A33)-COUNTIFS(SWISSW!$I:$I,MATCHUP!BC$1,SWISSW!$J:$J,MATCHUP!$A33,SWISSW!$F:$F,"Draw")),"-")</f>
        <v>-</v>
      </c>
      <c r="BD33" s="5" t="str">
        <f ca="1">IFERROR((COUNTIFS(SWISSW!$I:$I,MATCHUP!$A33,SWISSW!$J:$J,MATCHUP!BD$1,SWISSW!$F:$F,"Won")+COUNTIFS(SWISSW!$I:$I,MATCHUP!BD$1,SWISSW!$J:$J,MATCHUP!$A33,SWISSW!$F:$F,"Lost"))/(COUNTIFS(SWISSW!$I:$I,MATCHUP!$A33,SWISSW!$J:$J,MATCHUP!BD$1)-COUNTIFS(SWISSW!$I:$I,MATCHUP!$A33,SWISSW!$J:$J,MATCHUP!BD$1,SWISSW!$F:$F,"Draw")+COUNTIFS(SWISSW!$I:$I,MATCHUP!BD$1,SWISSW!$J:$J,MATCHUP!$A33)-COUNTIFS(SWISSW!$I:$I,MATCHUP!BD$1,SWISSW!$J:$J,MATCHUP!$A33,SWISSW!$F:$F,"Draw")),"-")</f>
        <v>-</v>
      </c>
      <c r="BE33" s="5" t="str">
        <f ca="1">IFERROR((COUNTIFS(SWISSW!$I:$I,MATCHUP!$A33,SWISSW!$J:$J,MATCHUP!BE$1,SWISSW!$F:$F,"Won")+COUNTIFS(SWISSW!$I:$I,MATCHUP!BE$1,SWISSW!$J:$J,MATCHUP!$A33,SWISSW!$F:$F,"Lost"))/(COUNTIFS(SWISSW!$I:$I,MATCHUP!$A33,SWISSW!$J:$J,MATCHUP!BE$1)-COUNTIFS(SWISSW!$I:$I,MATCHUP!$A33,SWISSW!$J:$J,MATCHUP!BE$1,SWISSW!$F:$F,"Draw")+COUNTIFS(SWISSW!$I:$I,MATCHUP!BE$1,SWISSW!$J:$J,MATCHUP!$A33)-COUNTIFS(SWISSW!$I:$I,MATCHUP!BE$1,SWISSW!$J:$J,MATCHUP!$A33,SWISSW!$F:$F,"Draw")),"-")</f>
        <v>-</v>
      </c>
      <c r="BF33" s="5" t="str">
        <f ca="1">IFERROR((COUNTIFS(SWISSW!$I:$I,MATCHUP!$A33,SWISSW!$J:$J,MATCHUP!BF$1,SWISSW!$F:$F,"Won")+COUNTIFS(SWISSW!$I:$I,MATCHUP!BF$1,SWISSW!$J:$J,MATCHUP!$A33,SWISSW!$F:$F,"Lost"))/(COUNTIFS(SWISSW!$I:$I,MATCHUP!$A33,SWISSW!$J:$J,MATCHUP!BF$1)-COUNTIFS(SWISSW!$I:$I,MATCHUP!$A33,SWISSW!$J:$J,MATCHUP!BF$1,SWISSW!$F:$F,"Draw")+COUNTIFS(SWISSW!$I:$I,MATCHUP!BF$1,SWISSW!$J:$J,MATCHUP!$A33)-COUNTIFS(SWISSW!$I:$I,MATCHUP!BF$1,SWISSW!$J:$J,MATCHUP!$A33,SWISSW!$F:$F,"Draw")),"-")</f>
        <v>-</v>
      </c>
      <c r="BG33" s="5" t="str">
        <f ca="1">IFERROR((COUNTIFS(SWISSW!$I:$I,MATCHUP!$A33,SWISSW!$J:$J,MATCHUP!BG$1,SWISSW!$F:$F,"Won")+COUNTIFS(SWISSW!$I:$I,MATCHUP!BG$1,SWISSW!$J:$J,MATCHUP!$A33,SWISSW!$F:$F,"Lost"))/(COUNTIFS(SWISSW!$I:$I,MATCHUP!$A33,SWISSW!$J:$J,MATCHUP!BG$1)-COUNTIFS(SWISSW!$I:$I,MATCHUP!$A33,SWISSW!$J:$J,MATCHUP!BG$1,SWISSW!$F:$F,"Draw")+COUNTIFS(SWISSW!$I:$I,MATCHUP!BG$1,SWISSW!$J:$J,MATCHUP!$A33)-COUNTIFS(SWISSW!$I:$I,MATCHUP!BG$1,SWISSW!$J:$J,MATCHUP!$A33,SWISSW!$F:$F,"Draw")),"-")</f>
        <v>-</v>
      </c>
      <c r="BH33" s="5" t="str">
        <f ca="1">IFERROR((COUNTIFS(SWISSW!$I:$I,MATCHUP!$A33,SWISSW!$J:$J,MATCHUP!BH$1,SWISSW!$F:$F,"Won")+COUNTIFS(SWISSW!$I:$I,MATCHUP!BH$1,SWISSW!$J:$J,MATCHUP!$A33,SWISSW!$F:$F,"Lost"))/(COUNTIFS(SWISSW!$I:$I,MATCHUP!$A33,SWISSW!$J:$J,MATCHUP!BH$1)-COUNTIFS(SWISSW!$I:$I,MATCHUP!$A33,SWISSW!$J:$J,MATCHUP!BH$1,SWISSW!$F:$F,"Draw")+COUNTIFS(SWISSW!$I:$I,MATCHUP!BH$1,SWISSW!$J:$J,MATCHUP!$A33)-COUNTIFS(SWISSW!$I:$I,MATCHUP!BH$1,SWISSW!$J:$J,MATCHUP!$A33,SWISSW!$F:$F,"Draw")),"-")</f>
        <v>-</v>
      </c>
      <c r="BI33" s="5" t="str">
        <f ca="1">IFERROR((COUNTIFS(SWISSW!$I:$I,MATCHUP!$A33,SWISSW!$J:$J,MATCHUP!BI$1,SWISSW!$F:$F,"Won")+COUNTIFS(SWISSW!$I:$I,MATCHUP!BI$1,SWISSW!$J:$J,MATCHUP!$A33,SWISSW!$F:$F,"Lost"))/(COUNTIFS(SWISSW!$I:$I,MATCHUP!$A33,SWISSW!$J:$J,MATCHUP!BI$1)-COUNTIFS(SWISSW!$I:$I,MATCHUP!$A33,SWISSW!$J:$J,MATCHUP!BI$1,SWISSW!$F:$F,"Draw")+COUNTIFS(SWISSW!$I:$I,MATCHUP!BI$1,SWISSW!$J:$J,MATCHUP!$A33)-COUNTIFS(SWISSW!$I:$I,MATCHUP!BI$1,SWISSW!$J:$J,MATCHUP!$A33,SWISSW!$F:$F,"Draw")),"-")</f>
        <v>-</v>
      </c>
      <c r="BJ33" s="5" t="str">
        <f ca="1">IFERROR((COUNTIFS(SWISSW!$I:$I,MATCHUP!$A33,SWISSW!$J:$J,MATCHUP!BJ$1,SWISSW!$F:$F,"Won")+COUNTIFS(SWISSW!$I:$I,MATCHUP!BJ$1,SWISSW!$J:$J,MATCHUP!$A33,SWISSW!$F:$F,"Lost"))/(COUNTIFS(SWISSW!$I:$I,MATCHUP!$A33,SWISSW!$J:$J,MATCHUP!BJ$1)-COUNTIFS(SWISSW!$I:$I,MATCHUP!$A33,SWISSW!$J:$J,MATCHUP!BJ$1,SWISSW!$F:$F,"Draw")+COUNTIFS(SWISSW!$I:$I,MATCHUP!BJ$1,SWISSW!$J:$J,MATCHUP!$A33)-COUNTIFS(SWISSW!$I:$I,MATCHUP!BJ$1,SWISSW!$J:$J,MATCHUP!$A33,SWISSW!$F:$F,"Draw")),"-")</f>
        <v>-</v>
      </c>
      <c r="BK33" s="5" t="str">
        <f ca="1">IFERROR((COUNTIFS(SWISSW!$I:$I,MATCHUP!$A33,SWISSW!$J:$J,MATCHUP!BK$1,SWISSW!$F:$F,"Won")+COUNTIFS(SWISSW!$I:$I,MATCHUP!BK$1,SWISSW!$J:$J,MATCHUP!$A33,SWISSW!$F:$F,"Lost"))/(COUNTIFS(SWISSW!$I:$I,MATCHUP!$A33,SWISSW!$J:$J,MATCHUP!BK$1)-COUNTIFS(SWISSW!$I:$I,MATCHUP!$A33,SWISSW!$J:$J,MATCHUP!BK$1,SWISSW!$F:$F,"Draw")+COUNTIFS(SWISSW!$I:$I,MATCHUP!BK$1,SWISSW!$J:$J,MATCHUP!$A33)-COUNTIFS(SWISSW!$I:$I,MATCHUP!BK$1,SWISSW!$J:$J,MATCHUP!$A33,SWISSW!$F:$F,"Draw")),"-")</f>
        <v>-</v>
      </c>
      <c r="BL33" s="5" t="str">
        <f ca="1">IFERROR((COUNTIFS(SWISSW!$I:$I,MATCHUP!$A33,SWISSW!$J:$J,MATCHUP!BL$1,SWISSW!$F:$F,"Won")+COUNTIFS(SWISSW!$I:$I,MATCHUP!BL$1,SWISSW!$J:$J,MATCHUP!$A33,SWISSW!$F:$F,"Lost"))/(COUNTIFS(SWISSW!$I:$I,MATCHUP!$A33,SWISSW!$J:$J,MATCHUP!BL$1)-COUNTIFS(SWISSW!$I:$I,MATCHUP!$A33,SWISSW!$J:$J,MATCHUP!BL$1,SWISSW!$F:$F,"Draw")+COUNTIFS(SWISSW!$I:$I,MATCHUP!BL$1,SWISSW!$J:$J,MATCHUP!$A33)-COUNTIFS(SWISSW!$I:$I,MATCHUP!BL$1,SWISSW!$J:$J,MATCHUP!$A33,SWISSW!$F:$F,"Draw")),"-")</f>
        <v>-</v>
      </c>
      <c r="BM33" s="5" t="str">
        <f ca="1">IFERROR((COUNTIFS(SWISSW!$I:$I,MATCHUP!$A33,SWISSW!$J:$J,MATCHUP!BM$1,SWISSW!$F:$F,"Won")+COUNTIFS(SWISSW!$I:$I,MATCHUP!BM$1,SWISSW!$J:$J,MATCHUP!$A33,SWISSW!$F:$F,"Lost"))/(COUNTIFS(SWISSW!$I:$I,MATCHUP!$A33,SWISSW!$J:$J,MATCHUP!BM$1)-COUNTIFS(SWISSW!$I:$I,MATCHUP!$A33,SWISSW!$J:$J,MATCHUP!BM$1,SWISSW!$F:$F,"Draw")+COUNTIFS(SWISSW!$I:$I,MATCHUP!BM$1,SWISSW!$J:$J,MATCHUP!$A33)-COUNTIFS(SWISSW!$I:$I,MATCHUP!BM$1,SWISSW!$J:$J,MATCHUP!$A33,SWISSW!$F:$F,"Draw")),"-")</f>
        <v>-</v>
      </c>
      <c r="BN33" s="5" t="str">
        <f ca="1">IFERROR((COUNTIFS(SWISSW!$I:$I,MATCHUP!$A33,SWISSW!$J:$J,MATCHUP!BN$1,SWISSW!$F:$F,"Won")+COUNTIFS(SWISSW!$I:$I,MATCHUP!BN$1,SWISSW!$J:$J,MATCHUP!$A33,SWISSW!$F:$F,"Lost"))/(COUNTIFS(SWISSW!$I:$I,MATCHUP!$A33,SWISSW!$J:$J,MATCHUP!BN$1)-COUNTIFS(SWISSW!$I:$I,MATCHUP!$A33,SWISSW!$J:$J,MATCHUP!BN$1,SWISSW!$F:$F,"Draw")+COUNTIFS(SWISSW!$I:$I,MATCHUP!BN$1,SWISSW!$J:$J,MATCHUP!$A33)-COUNTIFS(SWISSW!$I:$I,MATCHUP!BN$1,SWISSW!$J:$J,MATCHUP!$A33,SWISSW!$F:$F,"Draw")),"-")</f>
        <v>-</v>
      </c>
      <c r="BO33" s="5" t="str">
        <f ca="1">IFERROR((COUNTIFS(SWISSW!$I:$I,MATCHUP!$A33,SWISSW!$J:$J,MATCHUP!BO$1,SWISSW!$F:$F,"Won")+COUNTIFS(SWISSW!$I:$I,MATCHUP!BO$1,SWISSW!$J:$J,MATCHUP!$A33,SWISSW!$F:$F,"Lost"))/(COUNTIFS(SWISSW!$I:$I,MATCHUP!$A33,SWISSW!$J:$J,MATCHUP!BO$1)-COUNTIFS(SWISSW!$I:$I,MATCHUP!$A33,SWISSW!$J:$J,MATCHUP!BO$1,SWISSW!$F:$F,"Draw")+COUNTIFS(SWISSW!$I:$I,MATCHUP!BO$1,SWISSW!$J:$J,MATCHUP!$A33)-COUNTIFS(SWISSW!$I:$I,MATCHUP!BO$1,SWISSW!$J:$J,MATCHUP!$A33,SWISSW!$F:$F,"Draw")),"-")</f>
        <v>-</v>
      </c>
      <c r="BP33" s="5" t="str">
        <f ca="1">IFERROR((COUNTIFS(SWISSW!$I:$I,MATCHUP!$A33,SWISSW!$J:$J,MATCHUP!BP$1,SWISSW!$F:$F,"Won")+COUNTIFS(SWISSW!$I:$I,MATCHUP!BP$1,SWISSW!$J:$J,MATCHUP!$A33,SWISSW!$F:$F,"Lost"))/(COUNTIFS(SWISSW!$I:$I,MATCHUP!$A33,SWISSW!$J:$J,MATCHUP!BP$1)-COUNTIFS(SWISSW!$I:$I,MATCHUP!$A33,SWISSW!$J:$J,MATCHUP!BP$1,SWISSW!$F:$F,"Draw")+COUNTIFS(SWISSW!$I:$I,MATCHUP!BP$1,SWISSW!$J:$J,MATCHUP!$A33)-COUNTIFS(SWISSW!$I:$I,MATCHUP!BP$1,SWISSW!$J:$J,MATCHUP!$A33,SWISSW!$F:$F,"Draw")),"-")</f>
        <v>-</v>
      </c>
      <c r="BQ33" s="5" t="str">
        <f ca="1">IFERROR((COUNTIFS(SWISSW!$I:$I,MATCHUP!$A33,SWISSW!$J:$J,MATCHUP!BQ$1,SWISSW!$F:$F,"Won")+COUNTIFS(SWISSW!$I:$I,MATCHUP!BQ$1,SWISSW!$J:$J,MATCHUP!$A33,SWISSW!$F:$F,"Lost"))/(COUNTIFS(SWISSW!$I:$I,MATCHUP!$A33,SWISSW!$J:$J,MATCHUP!BQ$1)-COUNTIFS(SWISSW!$I:$I,MATCHUP!$A33,SWISSW!$J:$J,MATCHUP!BQ$1,SWISSW!$F:$F,"Draw")+COUNTIFS(SWISSW!$I:$I,MATCHUP!BQ$1,SWISSW!$J:$J,MATCHUP!$A33)-COUNTIFS(SWISSW!$I:$I,MATCHUP!BQ$1,SWISSW!$J:$J,MATCHUP!$A33,SWISSW!$F:$F,"Draw")),"-")</f>
        <v>-</v>
      </c>
      <c r="BR33" s="5" t="str">
        <f ca="1">IFERROR((COUNTIFS(SWISSW!$I:$I,MATCHUP!$A33,SWISSW!$J:$J,MATCHUP!BR$1,SWISSW!$F:$F,"Won")+COUNTIFS(SWISSW!$I:$I,MATCHUP!BR$1,SWISSW!$J:$J,MATCHUP!$A33,SWISSW!$F:$F,"Lost"))/(COUNTIFS(SWISSW!$I:$I,MATCHUP!$A33,SWISSW!$J:$J,MATCHUP!BR$1)-COUNTIFS(SWISSW!$I:$I,MATCHUP!$A33,SWISSW!$J:$J,MATCHUP!BR$1,SWISSW!$F:$F,"Draw")+COUNTIFS(SWISSW!$I:$I,MATCHUP!BR$1,SWISSW!$J:$J,MATCHUP!$A33)-COUNTIFS(SWISSW!$I:$I,MATCHUP!BR$1,SWISSW!$J:$J,MATCHUP!$A33,SWISSW!$F:$F,"Draw")),"-")</f>
        <v>-</v>
      </c>
      <c r="BS33" s="5" t="str">
        <f ca="1">IFERROR((COUNTIFS(SWISSW!$I:$I,MATCHUP!$A33,SWISSW!$J:$J,MATCHUP!BS$1,SWISSW!$F:$F,"Won")+COUNTIFS(SWISSW!$I:$I,MATCHUP!BS$1,SWISSW!$J:$J,MATCHUP!$A33,SWISSW!$F:$F,"Lost"))/(COUNTIFS(SWISSW!$I:$I,MATCHUP!$A33,SWISSW!$J:$J,MATCHUP!BS$1)-COUNTIFS(SWISSW!$I:$I,MATCHUP!$A33,SWISSW!$J:$J,MATCHUP!BS$1,SWISSW!$F:$F,"Draw")+COUNTIFS(SWISSW!$I:$I,MATCHUP!BS$1,SWISSW!$J:$J,MATCHUP!$A33)-COUNTIFS(SWISSW!$I:$I,MATCHUP!BS$1,SWISSW!$J:$J,MATCHUP!$A33,SWISSW!$F:$F,"Draw")),"-")</f>
        <v>-</v>
      </c>
      <c r="BT33" s="5" t="str">
        <f ca="1">IFERROR((COUNTIFS(SWISSW!$I:$I,MATCHUP!$A33,SWISSW!$J:$J,MATCHUP!BT$1,SWISSW!$F:$F,"Won")+COUNTIFS(SWISSW!$I:$I,MATCHUP!BT$1,SWISSW!$J:$J,MATCHUP!$A33,SWISSW!$F:$F,"Lost"))/(COUNTIFS(SWISSW!$I:$I,MATCHUP!$A33,SWISSW!$J:$J,MATCHUP!BT$1)-COUNTIFS(SWISSW!$I:$I,MATCHUP!$A33,SWISSW!$J:$J,MATCHUP!BT$1,SWISSW!$F:$F,"Draw")+COUNTIFS(SWISSW!$I:$I,MATCHUP!BT$1,SWISSW!$J:$J,MATCHUP!$A33)-COUNTIFS(SWISSW!$I:$I,MATCHUP!BT$1,SWISSW!$J:$J,MATCHUP!$A33,SWISSW!$F:$F,"Draw")),"-")</f>
        <v>-</v>
      </c>
      <c r="BU33" s="5" t="str">
        <f ca="1">IFERROR((COUNTIFS(SWISSW!$I:$I,MATCHUP!$A33,SWISSW!$J:$J,MATCHUP!BU$1,SWISSW!$F:$F,"Won")+COUNTIFS(SWISSW!$I:$I,MATCHUP!BU$1,SWISSW!$J:$J,MATCHUP!$A33,SWISSW!$F:$F,"Lost"))/(COUNTIFS(SWISSW!$I:$I,MATCHUP!$A33,SWISSW!$J:$J,MATCHUP!BU$1)-COUNTIFS(SWISSW!$I:$I,MATCHUP!$A33,SWISSW!$J:$J,MATCHUP!BU$1,SWISSW!$F:$F,"Draw")+COUNTIFS(SWISSW!$I:$I,MATCHUP!BU$1,SWISSW!$J:$J,MATCHUP!$A33)-COUNTIFS(SWISSW!$I:$I,MATCHUP!BU$1,SWISSW!$J:$J,MATCHUP!$A33,SWISSW!$F:$F,"Draw")),"-")</f>
        <v>-</v>
      </c>
      <c r="BV33" s="5" t="str">
        <f ca="1">IFERROR((COUNTIFS(SWISSW!$I:$I,MATCHUP!$A33,SWISSW!$J:$J,MATCHUP!BV$1,SWISSW!$F:$F,"Won")+COUNTIFS(SWISSW!$I:$I,MATCHUP!BV$1,SWISSW!$J:$J,MATCHUP!$A33,SWISSW!$F:$F,"Lost"))/(COUNTIFS(SWISSW!$I:$I,MATCHUP!$A33,SWISSW!$J:$J,MATCHUP!BV$1)-COUNTIFS(SWISSW!$I:$I,MATCHUP!$A33,SWISSW!$J:$J,MATCHUP!BV$1,SWISSW!$F:$F,"Draw")+COUNTIFS(SWISSW!$I:$I,MATCHUP!BV$1,SWISSW!$J:$J,MATCHUP!$A33)-COUNTIFS(SWISSW!$I:$I,MATCHUP!BV$1,SWISSW!$J:$J,MATCHUP!$A33,SWISSW!$F:$F,"Draw")),"-")</f>
        <v>-</v>
      </c>
      <c r="BW33" s="5" t="str">
        <f ca="1">IFERROR((COUNTIFS(SWISSW!$I:$I,MATCHUP!$A33,SWISSW!$J:$J,MATCHUP!BW$1,SWISSW!$F:$F,"Won")+COUNTIFS(SWISSW!$I:$I,MATCHUP!BW$1,SWISSW!$J:$J,MATCHUP!$A33,SWISSW!$F:$F,"Lost"))/(COUNTIFS(SWISSW!$I:$I,MATCHUP!$A33,SWISSW!$J:$J,MATCHUP!BW$1)-COUNTIFS(SWISSW!$I:$I,MATCHUP!$A33,SWISSW!$J:$J,MATCHUP!BW$1,SWISSW!$F:$F,"Draw")+COUNTIFS(SWISSW!$I:$I,MATCHUP!BW$1,SWISSW!$J:$J,MATCHUP!$A33)-COUNTIFS(SWISSW!$I:$I,MATCHUP!BW$1,SWISSW!$J:$J,MATCHUP!$A33,SWISSW!$F:$F,"Draw")),"-")</f>
        <v>-</v>
      </c>
      <c r="BX33" s="5" t="str">
        <f ca="1">IFERROR((COUNTIFS(SWISSW!$I:$I,MATCHUP!$A33,SWISSW!$J:$J,MATCHUP!BX$1,SWISSW!$F:$F,"Won")+COUNTIFS(SWISSW!$I:$I,MATCHUP!BX$1,SWISSW!$J:$J,MATCHUP!$A33,SWISSW!$F:$F,"Lost"))/(COUNTIFS(SWISSW!$I:$I,MATCHUP!$A33,SWISSW!$J:$J,MATCHUP!BX$1)-COUNTIFS(SWISSW!$I:$I,MATCHUP!$A33,SWISSW!$J:$J,MATCHUP!BX$1,SWISSW!$F:$F,"Draw")+COUNTIFS(SWISSW!$I:$I,MATCHUP!BX$1,SWISSW!$J:$J,MATCHUP!$A33)-COUNTIFS(SWISSW!$I:$I,MATCHUP!BX$1,SWISSW!$J:$J,MATCHUP!$A33,SWISSW!$F:$F,"Draw")),"-")</f>
        <v>-</v>
      </c>
      <c r="BY33" s="5" t="str">
        <f ca="1">IFERROR((COUNTIFS(SWISSW!$I:$I,MATCHUP!$A33,SWISSW!$J:$J,MATCHUP!BY$1,SWISSW!$F:$F,"Won")+COUNTIFS(SWISSW!$I:$I,MATCHUP!BY$1,SWISSW!$J:$J,MATCHUP!$A33,SWISSW!$F:$F,"Lost"))/(COUNTIFS(SWISSW!$I:$I,MATCHUP!$A33,SWISSW!$J:$J,MATCHUP!BY$1)-COUNTIFS(SWISSW!$I:$I,MATCHUP!$A33,SWISSW!$J:$J,MATCHUP!BY$1,SWISSW!$F:$F,"Draw")+COUNTIFS(SWISSW!$I:$I,MATCHUP!BY$1,SWISSW!$J:$J,MATCHUP!$A33)-COUNTIFS(SWISSW!$I:$I,MATCHUP!BY$1,SWISSW!$J:$J,MATCHUP!$A33,SWISSW!$F:$F,"Draw")),"-")</f>
        <v>-</v>
      </c>
      <c r="BZ33" s="5" t="str">
        <f ca="1">IFERROR((COUNTIFS(SWISSW!$I:$I,MATCHUP!$A33,SWISSW!$J:$J,MATCHUP!BZ$1,SWISSW!$F:$F,"Won")+COUNTIFS(SWISSW!$I:$I,MATCHUP!BZ$1,SWISSW!$J:$J,MATCHUP!$A33,SWISSW!$F:$F,"Lost"))/(COUNTIFS(SWISSW!$I:$I,MATCHUP!$A33,SWISSW!$J:$J,MATCHUP!BZ$1)-COUNTIFS(SWISSW!$I:$I,MATCHUP!$A33,SWISSW!$J:$J,MATCHUP!BZ$1,SWISSW!$F:$F,"Draw")+COUNTIFS(SWISSW!$I:$I,MATCHUP!BZ$1,SWISSW!$J:$J,MATCHUP!$A33)-COUNTIFS(SWISSW!$I:$I,MATCHUP!BZ$1,SWISSW!$J:$J,MATCHUP!$A33,SWISSW!$F:$F,"Draw")),"-")</f>
        <v>-</v>
      </c>
      <c r="CA33" s="5" t="str">
        <f ca="1">IFERROR((COUNTIFS(SWISSW!$I:$I,MATCHUP!$A33,SWISSW!$J:$J,MATCHUP!CA$1,SWISSW!$F:$F,"Won")+COUNTIFS(SWISSW!$I:$I,MATCHUP!CA$1,SWISSW!$J:$J,MATCHUP!$A33,SWISSW!$F:$F,"Lost"))/(COUNTIFS(SWISSW!$I:$I,MATCHUP!$A33,SWISSW!$J:$J,MATCHUP!CA$1)-COUNTIFS(SWISSW!$I:$I,MATCHUP!$A33,SWISSW!$J:$J,MATCHUP!CA$1,SWISSW!$F:$F,"Draw")+COUNTIFS(SWISSW!$I:$I,MATCHUP!CA$1,SWISSW!$J:$J,MATCHUP!$A33)-COUNTIFS(SWISSW!$I:$I,MATCHUP!CA$1,SWISSW!$J:$J,MATCHUP!$A33,SWISSW!$F:$F,"Draw")),"-")</f>
        <v>-</v>
      </c>
      <c r="CB33" s="5" t="str">
        <f ca="1">IFERROR((COUNTIFS(SWISSW!$I:$I,MATCHUP!$A33,SWISSW!$J:$J,MATCHUP!CB$1,SWISSW!$F:$F,"Won")+COUNTIFS(SWISSW!$I:$I,MATCHUP!CB$1,SWISSW!$J:$J,MATCHUP!$A33,SWISSW!$F:$F,"Lost"))/(COUNTIFS(SWISSW!$I:$I,MATCHUP!$A33,SWISSW!$J:$J,MATCHUP!CB$1)-COUNTIFS(SWISSW!$I:$I,MATCHUP!$A33,SWISSW!$J:$J,MATCHUP!CB$1,SWISSW!$F:$F,"Draw")+COUNTIFS(SWISSW!$I:$I,MATCHUP!CB$1,SWISSW!$J:$J,MATCHUP!$A33)-COUNTIFS(SWISSW!$I:$I,MATCHUP!CB$1,SWISSW!$J:$J,MATCHUP!$A33,SWISSW!$F:$F,"Draw")),"-")</f>
        <v>-</v>
      </c>
      <c r="CC33" s="5" t="str">
        <f ca="1">IFERROR((COUNTIFS(SWISSW!$I:$I,MATCHUP!$A33,SWISSW!$J:$J,MATCHUP!CC$1,SWISSW!$F:$F,"Won")+COUNTIFS(SWISSW!$I:$I,MATCHUP!CC$1,SWISSW!$J:$J,MATCHUP!$A33,SWISSW!$F:$F,"Lost"))/(COUNTIFS(SWISSW!$I:$I,MATCHUP!$A33,SWISSW!$J:$J,MATCHUP!CC$1)-COUNTIFS(SWISSW!$I:$I,MATCHUP!$A33,SWISSW!$J:$J,MATCHUP!CC$1,SWISSW!$F:$F,"Draw")+COUNTIFS(SWISSW!$I:$I,MATCHUP!CC$1,SWISSW!$J:$J,MATCHUP!$A33)-COUNTIFS(SWISSW!$I:$I,MATCHUP!CC$1,SWISSW!$J:$J,MATCHUP!$A33,SWISSW!$F:$F,"Draw")),"-")</f>
        <v>-</v>
      </c>
      <c r="CD33" s="5" t="str">
        <f ca="1">IFERROR((COUNTIFS(SWISSW!$I:$I,MATCHUP!$A33,SWISSW!$J:$J,MATCHUP!CD$1,SWISSW!$F:$F,"Won")+COUNTIFS(SWISSW!$I:$I,MATCHUP!CD$1,SWISSW!$J:$J,MATCHUP!$A33,SWISSW!$F:$F,"Lost"))/(COUNTIFS(SWISSW!$I:$I,MATCHUP!$A33,SWISSW!$J:$J,MATCHUP!CD$1)-COUNTIFS(SWISSW!$I:$I,MATCHUP!$A33,SWISSW!$J:$J,MATCHUP!CD$1,SWISSW!$F:$F,"Draw")+COUNTIFS(SWISSW!$I:$I,MATCHUP!CD$1,SWISSW!$J:$J,MATCHUP!$A33)-COUNTIFS(SWISSW!$I:$I,MATCHUP!CD$1,SWISSW!$J:$J,MATCHUP!$A33,SWISSW!$F:$F,"Draw")),"-")</f>
        <v>-</v>
      </c>
      <c r="CE33" s="5" t="str">
        <f ca="1">IFERROR((COUNTIFS(SWISSW!$I:$I,MATCHUP!$A33,SWISSW!$J:$J,MATCHUP!CE$1,SWISSW!$F:$F,"Won")+COUNTIFS(SWISSW!$I:$I,MATCHUP!CE$1,SWISSW!$J:$J,MATCHUP!$A33,SWISSW!$F:$F,"Lost"))/(COUNTIFS(SWISSW!$I:$I,MATCHUP!$A33,SWISSW!$J:$J,MATCHUP!CE$1)-COUNTIFS(SWISSW!$I:$I,MATCHUP!$A33,SWISSW!$J:$J,MATCHUP!CE$1,SWISSW!$F:$F,"Draw")+COUNTIFS(SWISSW!$I:$I,MATCHUP!CE$1,SWISSW!$J:$J,MATCHUP!$A33)-COUNTIFS(SWISSW!$I:$I,MATCHUP!CE$1,SWISSW!$J:$J,MATCHUP!$A33,SWISSW!$F:$F,"Draw")),"-")</f>
        <v>-</v>
      </c>
      <c r="CF33" s="5" t="str">
        <f ca="1">IFERROR((COUNTIFS(SWISSW!$I:$I,MATCHUP!$A33,SWISSW!$J:$J,MATCHUP!CF$1,SWISSW!$F:$F,"Won")+COUNTIFS(SWISSW!$I:$I,MATCHUP!CF$1,SWISSW!$J:$J,MATCHUP!$A33,SWISSW!$F:$F,"Lost"))/(COUNTIFS(SWISSW!$I:$I,MATCHUP!$A33,SWISSW!$J:$J,MATCHUP!CF$1)-COUNTIFS(SWISSW!$I:$I,MATCHUP!$A33,SWISSW!$J:$J,MATCHUP!CF$1,SWISSW!$F:$F,"Draw")+COUNTIFS(SWISSW!$I:$I,MATCHUP!CF$1,SWISSW!$J:$J,MATCHUP!$A33)-COUNTIFS(SWISSW!$I:$I,MATCHUP!CF$1,SWISSW!$J:$J,MATCHUP!$A33,SWISSW!$F:$F,"Draw")),"-")</f>
        <v>-</v>
      </c>
      <c r="CG33" s="5" t="str">
        <f ca="1">IFERROR((COUNTIFS(SWISSW!$I:$I,MATCHUP!$A33,SWISSW!$J:$J,MATCHUP!CG$1,SWISSW!$F:$F,"Won")+COUNTIFS(SWISSW!$I:$I,MATCHUP!CG$1,SWISSW!$J:$J,MATCHUP!$A33,SWISSW!$F:$F,"Lost"))/(COUNTIFS(SWISSW!$I:$I,MATCHUP!$A33,SWISSW!$J:$J,MATCHUP!CG$1)-COUNTIFS(SWISSW!$I:$I,MATCHUP!$A33,SWISSW!$J:$J,MATCHUP!CG$1,SWISSW!$F:$F,"Draw")+COUNTIFS(SWISSW!$I:$I,MATCHUP!CG$1,SWISSW!$J:$J,MATCHUP!$A33)-COUNTIFS(SWISSW!$I:$I,MATCHUP!CG$1,SWISSW!$J:$J,MATCHUP!$A33,SWISSW!$F:$F,"Draw")),"-")</f>
        <v>-</v>
      </c>
      <c r="CH33" s="5" t="str">
        <f ca="1">IFERROR((COUNTIFS(SWISSW!$I:$I,MATCHUP!$A33,SWISSW!$J:$J,MATCHUP!CH$1,SWISSW!$F:$F,"Won")+COUNTIFS(SWISSW!$I:$I,MATCHUP!CH$1,SWISSW!$J:$J,MATCHUP!$A33,SWISSW!$F:$F,"Lost"))/(COUNTIFS(SWISSW!$I:$I,MATCHUP!$A33,SWISSW!$J:$J,MATCHUP!CH$1)-COUNTIFS(SWISSW!$I:$I,MATCHUP!$A33,SWISSW!$J:$J,MATCHUP!CH$1,SWISSW!$F:$F,"Draw")+COUNTIFS(SWISSW!$I:$I,MATCHUP!CH$1,SWISSW!$J:$J,MATCHUP!$A33)-COUNTIFS(SWISSW!$I:$I,MATCHUP!CH$1,SWISSW!$J:$J,MATCHUP!$A33,SWISSW!$F:$F,"Draw")),"-")</f>
        <v>-</v>
      </c>
      <c r="CI33" s="5" t="str">
        <f ca="1">IFERROR((COUNTIFS(SWISSW!$I:$I,MATCHUP!$A33,SWISSW!$J:$J,MATCHUP!CI$1,SWISSW!$F:$F,"Won")+COUNTIFS(SWISSW!$I:$I,MATCHUP!CI$1,SWISSW!$J:$J,MATCHUP!$A33,SWISSW!$F:$F,"Lost"))/(COUNTIFS(SWISSW!$I:$I,MATCHUP!$A33,SWISSW!$J:$J,MATCHUP!CI$1)-COUNTIFS(SWISSW!$I:$I,MATCHUP!$A33,SWISSW!$J:$J,MATCHUP!CI$1,SWISSW!$F:$F,"Draw")+COUNTIFS(SWISSW!$I:$I,MATCHUP!CI$1,SWISSW!$J:$J,MATCHUP!$A33)-COUNTIFS(SWISSW!$I:$I,MATCHUP!CI$1,SWISSW!$J:$J,MATCHUP!$A33,SWISSW!$F:$F,"Draw")),"-")</f>
        <v>-</v>
      </c>
      <c r="CJ33" s="5" t="str">
        <f ca="1">IFERROR((COUNTIFS(SWISSW!$I:$I,MATCHUP!$A33,SWISSW!$J:$J,MATCHUP!CJ$1,SWISSW!$F:$F,"Won")+COUNTIFS(SWISSW!$I:$I,MATCHUP!CJ$1,SWISSW!$J:$J,MATCHUP!$A33,SWISSW!$F:$F,"Lost"))/(COUNTIFS(SWISSW!$I:$I,MATCHUP!$A33,SWISSW!$J:$J,MATCHUP!CJ$1)-COUNTIFS(SWISSW!$I:$I,MATCHUP!$A33,SWISSW!$J:$J,MATCHUP!CJ$1,SWISSW!$F:$F,"Draw")+COUNTIFS(SWISSW!$I:$I,MATCHUP!CJ$1,SWISSW!$J:$J,MATCHUP!$A33)-COUNTIFS(SWISSW!$I:$I,MATCHUP!CJ$1,SWISSW!$J:$J,MATCHUP!$A33,SWISSW!$F:$F,"Draw")),"-")</f>
        <v>-</v>
      </c>
      <c r="CK33" s="5" t="str">
        <f ca="1">IFERROR((COUNTIFS(SWISSW!$I:$I,MATCHUP!$A33,SWISSW!$J:$J,MATCHUP!CK$1,SWISSW!$F:$F,"Won")+COUNTIFS(SWISSW!$I:$I,MATCHUP!CK$1,SWISSW!$J:$J,MATCHUP!$A33,SWISSW!$F:$F,"Lost"))/(COUNTIFS(SWISSW!$I:$I,MATCHUP!$A33,SWISSW!$J:$J,MATCHUP!CK$1)-COUNTIFS(SWISSW!$I:$I,MATCHUP!$A33,SWISSW!$J:$J,MATCHUP!CK$1,SWISSW!$F:$F,"Draw")+COUNTIFS(SWISSW!$I:$I,MATCHUP!CK$1,SWISSW!$J:$J,MATCHUP!$A33)-COUNTIFS(SWISSW!$I:$I,MATCHUP!CK$1,SWISSW!$J:$J,MATCHUP!$A33,SWISSW!$F:$F,"Draw")),"-")</f>
        <v>-</v>
      </c>
      <c r="CL33" s="5" t="str">
        <f ca="1">IFERROR((COUNTIFS(SWISSW!$I:$I,MATCHUP!$A33,SWISSW!$J:$J,MATCHUP!CL$1,SWISSW!$F:$F,"Won")+COUNTIFS(SWISSW!$I:$I,MATCHUP!CL$1,SWISSW!$J:$J,MATCHUP!$A33,SWISSW!$F:$F,"Lost"))/(COUNTIFS(SWISSW!$I:$I,MATCHUP!$A33,SWISSW!$J:$J,MATCHUP!CL$1)-COUNTIFS(SWISSW!$I:$I,MATCHUP!$A33,SWISSW!$J:$J,MATCHUP!CL$1,SWISSW!$F:$F,"Draw")+COUNTIFS(SWISSW!$I:$I,MATCHUP!CL$1,SWISSW!$J:$J,MATCHUP!$A33)-COUNTIFS(SWISSW!$I:$I,MATCHUP!CL$1,SWISSW!$J:$J,MATCHUP!$A33,SWISSW!$F:$F,"Draw")),"-")</f>
        <v>-</v>
      </c>
      <c r="CM33" s="5" t="str">
        <f ca="1">IFERROR((COUNTIFS(SWISSW!$I:$I,MATCHUP!$A33,SWISSW!$J:$J,MATCHUP!CM$1,SWISSW!$F:$F,"Won")+COUNTIFS(SWISSW!$I:$I,MATCHUP!CM$1,SWISSW!$J:$J,MATCHUP!$A33,SWISSW!$F:$F,"Lost"))/(COUNTIFS(SWISSW!$I:$I,MATCHUP!$A33,SWISSW!$J:$J,MATCHUP!CM$1)-COUNTIFS(SWISSW!$I:$I,MATCHUP!$A33,SWISSW!$J:$J,MATCHUP!CM$1,SWISSW!$F:$F,"Draw")+COUNTIFS(SWISSW!$I:$I,MATCHUP!CM$1,SWISSW!$J:$J,MATCHUP!$A33)-COUNTIFS(SWISSW!$I:$I,MATCHUP!CM$1,SWISSW!$J:$J,MATCHUP!$A33,SWISSW!$F:$F,"Draw")),"-")</f>
        <v>-</v>
      </c>
      <c r="CN33" s="5" t="str">
        <f ca="1">IFERROR((COUNTIFS(SWISSW!$I:$I,MATCHUP!$A33,SWISSW!$J:$J,MATCHUP!CN$1,SWISSW!$F:$F,"Won")+COUNTIFS(SWISSW!$I:$I,MATCHUP!CN$1,SWISSW!$J:$J,MATCHUP!$A33,SWISSW!$F:$F,"Lost"))/(COUNTIFS(SWISSW!$I:$I,MATCHUP!$A33,SWISSW!$J:$J,MATCHUP!CN$1)-COUNTIFS(SWISSW!$I:$I,MATCHUP!$A33,SWISSW!$J:$J,MATCHUP!CN$1,SWISSW!$F:$F,"Draw")+COUNTIFS(SWISSW!$I:$I,MATCHUP!CN$1,SWISSW!$J:$J,MATCHUP!$A33)-COUNTIFS(SWISSW!$I:$I,MATCHUP!CN$1,SWISSW!$J:$J,MATCHUP!$A33,SWISSW!$F:$F,"Draw")),"-")</f>
        <v>-</v>
      </c>
      <c r="CO33" s="5" t="str">
        <f ca="1">IFERROR((COUNTIFS(SWISSW!$I:$I,MATCHUP!$A33,SWISSW!$J:$J,MATCHUP!CO$1,SWISSW!$F:$F,"Won")+COUNTIFS(SWISSW!$I:$I,MATCHUP!CO$1,SWISSW!$J:$J,MATCHUP!$A33,SWISSW!$F:$F,"Lost"))/(COUNTIFS(SWISSW!$I:$I,MATCHUP!$A33,SWISSW!$J:$J,MATCHUP!CO$1)-COUNTIFS(SWISSW!$I:$I,MATCHUP!$A33,SWISSW!$J:$J,MATCHUP!CO$1,SWISSW!$F:$F,"Draw")+COUNTIFS(SWISSW!$I:$I,MATCHUP!CO$1,SWISSW!$J:$J,MATCHUP!$A33)-COUNTIFS(SWISSW!$I:$I,MATCHUP!CO$1,SWISSW!$J:$J,MATCHUP!$A33,SWISSW!$F:$F,"Draw")),"-")</f>
        <v>-</v>
      </c>
      <c r="CP33" s="5" t="str">
        <f ca="1">IFERROR((COUNTIFS(SWISSW!$I:$I,MATCHUP!$A33,SWISSW!$J:$J,MATCHUP!CP$1,SWISSW!$F:$F,"Won")+COUNTIFS(SWISSW!$I:$I,MATCHUP!CP$1,SWISSW!$J:$J,MATCHUP!$A33,SWISSW!$F:$F,"Lost"))/(COUNTIFS(SWISSW!$I:$I,MATCHUP!$A33,SWISSW!$J:$J,MATCHUP!CP$1)-COUNTIFS(SWISSW!$I:$I,MATCHUP!$A33,SWISSW!$J:$J,MATCHUP!CP$1,SWISSW!$F:$F,"Draw")+COUNTIFS(SWISSW!$I:$I,MATCHUP!CP$1,SWISSW!$J:$J,MATCHUP!$A33)-COUNTIFS(SWISSW!$I:$I,MATCHUP!CP$1,SWISSW!$J:$J,MATCHUP!$A33,SWISSW!$F:$F,"Draw")),"-")</f>
        <v>-</v>
      </c>
      <c r="CQ33" s="5" t="str">
        <f ca="1">IFERROR((COUNTIFS(SWISSW!$I:$I,MATCHUP!$A33,SWISSW!$J:$J,MATCHUP!CQ$1,SWISSW!$F:$F,"Won")+COUNTIFS(SWISSW!$I:$I,MATCHUP!CQ$1,SWISSW!$J:$J,MATCHUP!$A33,SWISSW!$F:$F,"Lost"))/(COUNTIFS(SWISSW!$I:$I,MATCHUP!$A33,SWISSW!$J:$J,MATCHUP!CQ$1)-COUNTIFS(SWISSW!$I:$I,MATCHUP!$A33,SWISSW!$J:$J,MATCHUP!CQ$1,SWISSW!$F:$F,"Draw")+COUNTIFS(SWISSW!$I:$I,MATCHUP!CQ$1,SWISSW!$J:$J,MATCHUP!$A33)-COUNTIFS(SWISSW!$I:$I,MATCHUP!CQ$1,SWISSW!$J:$J,MATCHUP!$A33,SWISSW!$F:$F,"Draw")),"-")</f>
        <v>-</v>
      </c>
      <c r="CR33" s="5" t="str">
        <f ca="1">IFERROR((COUNTIFS(SWISSW!$I:$I,MATCHUP!$A33,SWISSW!$J:$J,MATCHUP!CR$1,SWISSW!$F:$F,"Won")+COUNTIFS(SWISSW!$I:$I,MATCHUP!CR$1,SWISSW!$J:$J,MATCHUP!$A33,SWISSW!$F:$F,"Lost"))/(COUNTIFS(SWISSW!$I:$I,MATCHUP!$A33,SWISSW!$J:$J,MATCHUP!CR$1)-COUNTIFS(SWISSW!$I:$I,MATCHUP!$A33,SWISSW!$J:$J,MATCHUP!CR$1,SWISSW!$F:$F,"Draw")+COUNTIFS(SWISSW!$I:$I,MATCHUP!CR$1,SWISSW!$J:$J,MATCHUP!$A33)-COUNTIFS(SWISSW!$I:$I,MATCHUP!CR$1,SWISSW!$J:$J,MATCHUP!$A33,SWISSW!$F:$F,"Draw")),"-")</f>
        <v>-</v>
      </c>
      <c r="CS33" s="5" t="str">
        <f ca="1">IFERROR((COUNTIFS(SWISSW!$I:$I,MATCHUP!$A33,SWISSW!$J:$J,MATCHUP!CS$1,SWISSW!$F:$F,"Won")+COUNTIFS(SWISSW!$I:$I,MATCHUP!CS$1,SWISSW!$J:$J,MATCHUP!$A33,SWISSW!$F:$F,"Lost"))/(COUNTIFS(SWISSW!$I:$I,MATCHUP!$A33,SWISSW!$J:$J,MATCHUP!CS$1)-COUNTIFS(SWISSW!$I:$I,MATCHUP!$A33,SWISSW!$J:$J,MATCHUP!CS$1,SWISSW!$F:$F,"Draw")+COUNTIFS(SWISSW!$I:$I,MATCHUP!CS$1,SWISSW!$J:$J,MATCHUP!$A33)-COUNTIFS(SWISSW!$I:$I,MATCHUP!CS$1,SWISSW!$J:$J,MATCHUP!$A33,SWISSW!$F:$F,"Draw")),"-")</f>
        <v>-</v>
      </c>
      <c r="CT33" s="5" t="str">
        <f ca="1">IFERROR((COUNTIFS(SWISSW!$I:$I,MATCHUP!$A33,SWISSW!$J:$J,MATCHUP!CT$1,SWISSW!$F:$F,"Won")+COUNTIFS(SWISSW!$I:$I,MATCHUP!CT$1,SWISSW!$J:$J,MATCHUP!$A33,SWISSW!$F:$F,"Lost"))/(COUNTIFS(SWISSW!$I:$I,MATCHUP!$A33,SWISSW!$J:$J,MATCHUP!CT$1)-COUNTIFS(SWISSW!$I:$I,MATCHUP!$A33,SWISSW!$J:$J,MATCHUP!CT$1,SWISSW!$F:$F,"Draw")+COUNTIFS(SWISSW!$I:$I,MATCHUP!CT$1,SWISSW!$J:$J,MATCHUP!$A33)-COUNTIFS(SWISSW!$I:$I,MATCHUP!CT$1,SWISSW!$J:$J,MATCHUP!$A33,SWISSW!$F:$F,"Draw")),"-")</f>
        <v>-</v>
      </c>
      <c r="CU33" s="5" t="str">
        <f ca="1">IFERROR((COUNTIFS(SWISSW!$I:$I,MATCHUP!$A33,SWISSW!$J:$J,MATCHUP!CU$1,SWISSW!$F:$F,"Won")+COUNTIFS(SWISSW!$I:$I,MATCHUP!CU$1,SWISSW!$J:$J,MATCHUP!$A33,SWISSW!$F:$F,"Lost"))/(COUNTIFS(SWISSW!$I:$I,MATCHUP!$A33,SWISSW!$J:$J,MATCHUP!CU$1)-COUNTIFS(SWISSW!$I:$I,MATCHUP!$A33,SWISSW!$J:$J,MATCHUP!CU$1,SWISSW!$F:$F,"Draw")+COUNTIFS(SWISSW!$I:$I,MATCHUP!CU$1,SWISSW!$J:$J,MATCHUP!$A33)-COUNTIFS(SWISSW!$I:$I,MATCHUP!CU$1,SWISSW!$J:$J,MATCHUP!$A33,SWISSW!$F:$F,"Draw")),"-")</f>
        <v>-</v>
      </c>
      <c r="CV33" s="5" t="str">
        <f ca="1">IFERROR((COUNTIFS(SWISSW!$I:$I,MATCHUP!$A33,SWISSW!$J:$J,MATCHUP!CV$1,SWISSW!$F:$F,"Won")+COUNTIFS(SWISSW!$I:$I,MATCHUP!CV$1,SWISSW!$J:$J,MATCHUP!$A33,SWISSW!$F:$F,"Lost"))/(COUNTIFS(SWISSW!$I:$I,MATCHUP!$A33,SWISSW!$J:$J,MATCHUP!CV$1)-COUNTIFS(SWISSW!$I:$I,MATCHUP!$A33,SWISSW!$J:$J,MATCHUP!CV$1,SWISSW!$F:$F,"Draw")+COUNTIFS(SWISSW!$I:$I,MATCHUP!CV$1,SWISSW!$J:$J,MATCHUP!$A33)-COUNTIFS(SWISSW!$I:$I,MATCHUP!CV$1,SWISSW!$J:$J,MATCHUP!$A33,SWISSW!$F:$F,"Draw")),"-")</f>
        <v>-</v>
      </c>
    </row>
    <row r="34" spans="1:100" ht="55" customHeight="1" x14ac:dyDescent="0.3">
      <c r="A34" s="3" t="str" cm="1">
        <f t="array" aca="1" ref="A34" ca="1">INDIRECT(ADDRESS(ROW(),1,,1,"METABREAK"))</f>
        <v>Orzhov Blade</v>
      </c>
      <c r="B34" s="5">
        <f ca="1">IFERROR((COUNTIFS(SWISSW!$I:$I,MATCHUP!$A34,SWISSW!$J:$J,MATCHUP!B$1,SWISSW!$F:$F,"Won")+COUNTIFS(SWISSW!$I:$I,MATCHUP!B$1,SWISSW!$J:$J,MATCHUP!$A34,SWISSW!$F:$F,"Lost"))/(COUNTIFS(SWISSW!$I:$I,MATCHUP!$A34,SWISSW!$J:$J,MATCHUP!B$1)-COUNTIFS(SWISSW!$I:$I,MATCHUP!$A34,SWISSW!$J:$J,MATCHUP!B$1,SWISSW!$F:$F,"Draw")+COUNTIFS(SWISSW!$I:$I,MATCHUP!B$1,SWISSW!$J:$J,MATCHUP!$A34)-COUNTIFS(SWISSW!$I:$I,MATCHUP!B$1,SWISSW!$J:$J,MATCHUP!$A34,SWISSW!$F:$F,"Draw")),"-")</f>
        <v>0.5</v>
      </c>
      <c r="C34" s="5">
        <f ca="1">IFERROR((COUNTIFS(SWISSW!$I:$I,MATCHUP!$A34,SWISSW!$J:$J,MATCHUP!C$1,SWISSW!$F:$F,"Won")+COUNTIFS(SWISSW!$I:$I,MATCHUP!C$1,SWISSW!$J:$J,MATCHUP!$A34,SWISSW!$F:$F,"Lost"))/(COUNTIFS(SWISSW!$I:$I,MATCHUP!$A34,SWISSW!$J:$J,MATCHUP!C$1)-COUNTIFS(SWISSW!$I:$I,MATCHUP!$A34,SWISSW!$J:$J,MATCHUP!C$1,SWISSW!$F:$F,"Draw")+COUNTIFS(SWISSW!$I:$I,MATCHUP!C$1,SWISSW!$J:$J,MATCHUP!$A34)-COUNTIFS(SWISSW!$I:$I,MATCHUP!C$1,SWISSW!$J:$J,MATCHUP!$A34,SWISSW!$F:$F,"Draw")),"-")</f>
        <v>0</v>
      </c>
      <c r="D34" s="5">
        <f ca="1">IFERROR((COUNTIFS(SWISSW!$I:$I,MATCHUP!$A34,SWISSW!$J:$J,MATCHUP!D$1,SWISSW!$F:$F,"Won")+COUNTIFS(SWISSW!$I:$I,MATCHUP!D$1,SWISSW!$J:$J,MATCHUP!$A34,SWISSW!$F:$F,"Lost"))/(COUNTIFS(SWISSW!$I:$I,MATCHUP!$A34,SWISSW!$J:$J,MATCHUP!D$1)-COUNTIFS(SWISSW!$I:$I,MATCHUP!$A34,SWISSW!$J:$J,MATCHUP!D$1,SWISSW!$F:$F,"Draw")+COUNTIFS(SWISSW!$I:$I,MATCHUP!D$1,SWISSW!$J:$J,MATCHUP!$A34)-COUNTIFS(SWISSW!$I:$I,MATCHUP!D$1,SWISSW!$J:$J,MATCHUP!$A34,SWISSW!$F:$F,"Draw")),"-")</f>
        <v>0.5</v>
      </c>
      <c r="E34" s="5" t="str">
        <f ca="1">IFERROR((COUNTIFS(SWISSW!$I:$I,MATCHUP!$A34,SWISSW!$J:$J,MATCHUP!E$1,SWISSW!$F:$F,"Won")+COUNTIFS(SWISSW!$I:$I,MATCHUP!E$1,SWISSW!$J:$J,MATCHUP!$A34,SWISSW!$F:$F,"Lost"))/(COUNTIFS(SWISSW!$I:$I,MATCHUP!$A34,SWISSW!$J:$J,MATCHUP!E$1)-COUNTIFS(SWISSW!$I:$I,MATCHUP!$A34,SWISSW!$J:$J,MATCHUP!E$1,SWISSW!$F:$F,"Draw")+COUNTIFS(SWISSW!$I:$I,MATCHUP!E$1,SWISSW!$J:$J,MATCHUP!$A34)-COUNTIFS(SWISSW!$I:$I,MATCHUP!E$1,SWISSW!$J:$J,MATCHUP!$A34,SWISSW!$F:$F,"Draw")),"-")</f>
        <v>-</v>
      </c>
      <c r="F34" s="5" t="str">
        <f ca="1">IFERROR((COUNTIFS(SWISSW!$I:$I,MATCHUP!$A34,SWISSW!$J:$J,MATCHUP!F$1,SWISSW!$F:$F,"Won")+COUNTIFS(SWISSW!$I:$I,MATCHUP!F$1,SWISSW!$J:$J,MATCHUP!$A34,SWISSW!$F:$F,"Lost"))/(COUNTIFS(SWISSW!$I:$I,MATCHUP!$A34,SWISSW!$J:$J,MATCHUP!F$1)-COUNTIFS(SWISSW!$I:$I,MATCHUP!$A34,SWISSW!$J:$J,MATCHUP!F$1,SWISSW!$F:$F,"Draw")+COUNTIFS(SWISSW!$I:$I,MATCHUP!F$1,SWISSW!$J:$J,MATCHUP!$A34)-COUNTIFS(SWISSW!$I:$I,MATCHUP!F$1,SWISSW!$J:$J,MATCHUP!$A34,SWISSW!$F:$F,"Draw")),"-")</f>
        <v>-</v>
      </c>
      <c r="G34" s="5">
        <f ca="1">IFERROR((COUNTIFS(SWISSW!$I:$I,MATCHUP!$A34,SWISSW!$J:$J,MATCHUP!G$1,SWISSW!$F:$F,"Won")+COUNTIFS(SWISSW!$I:$I,MATCHUP!G$1,SWISSW!$J:$J,MATCHUP!$A34,SWISSW!$F:$F,"Lost"))/(COUNTIFS(SWISSW!$I:$I,MATCHUP!$A34,SWISSW!$J:$J,MATCHUP!G$1)-COUNTIFS(SWISSW!$I:$I,MATCHUP!$A34,SWISSW!$J:$J,MATCHUP!G$1,SWISSW!$F:$F,"Draw")+COUNTIFS(SWISSW!$I:$I,MATCHUP!G$1,SWISSW!$J:$J,MATCHUP!$A34)-COUNTIFS(SWISSW!$I:$I,MATCHUP!G$1,SWISSW!$J:$J,MATCHUP!$A34,SWISSW!$F:$F,"Draw")),"-")</f>
        <v>0</v>
      </c>
      <c r="H34" s="5" t="str">
        <f ca="1">IFERROR((COUNTIFS(SWISSW!$I:$I,MATCHUP!$A34,SWISSW!$J:$J,MATCHUP!H$1,SWISSW!$F:$F,"Won")+COUNTIFS(SWISSW!$I:$I,MATCHUP!H$1,SWISSW!$J:$J,MATCHUP!$A34,SWISSW!$F:$F,"Lost"))/(COUNTIFS(SWISSW!$I:$I,MATCHUP!$A34,SWISSW!$J:$J,MATCHUP!H$1)-COUNTIFS(SWISSW!$I:$I,MATCHUP!$A34,SWISSW!$J:$J,MATCHUP!H$1,SWISSW!$F:$F,"Draw")+COUNTIFS(SWISSW!$I:$I,MATCHUP!H$1,SWISSW!$J:$J,MATCHUP!$A34)-COUNTIFS(SWISSW!$I:$I,MATCHUP!H$1,SWISSW!$J:$J,MATCHUP!$A34,SWISSW!$F:$F,"Draw")),"-")</f>
        <v>-</v>
      </c>
      <c r="I34" s="5" t="str">
        <f ca="1">IFERROR((COUNTIFS(SWISSW!$I:$I,MATCHUP!$A34,SWISSW!$J:$J,MATCHUP!I$1,SWISSW!$F:$F,"Won")+COUNTIFS(SWISSW!$I:$I,MATCHUP!I$1,SWISSW!$J:$J,MATCHUP!$A34,SWISSW!$F:$F,"Lost"))/(COUNTIFS(SWISSW!$I:$I,MATCHUP!$A34,SWISSW!$J:$J,MATCHUP!I$1)-COUNTIFS(SWISSW!$I:$I,MATCHUP!$A34,SWISSW!$J:$J,MATCHUP!I$1,SWISSW!$F:$F,"Draw")+COUNTIFS(SWISSW!$I:$I,MATCHUP!I$1,SWISSW!$J:$J,MATCHUP!$A34)-COUNTIFS(SWISSW!$I:$I,MATCHUP!I$1,SWISSW!$J:$J,MATCHUP!$A34,SWISSW!$F:$F,"Draw")),"-")</f>
        <v>-</v>
      </c>
      <c r="J34" s="5">
        <f ca="1">IFERROR((COUNTIFS(SWISSW!$I:$I,MATCHUP!$A34,SWISSW!$J:$J,MATCHUP!J$1,SWISSW!$F:$F,"Won")+COUNTIFS(SWISSW!$I:$I,MATCHUP!J$1,SWISSW!$J:$J,MATCHUP!$A34,SWISSW!$F:$F,"Lost"))/(COUNTIFS(SWISSW!$I:$I,MATCHUP!$A34,SWISSW!$J:$J,MATCHUP!J$1)-COUNTIFS(SWISSW!$I:$I,MATCHUP!$A34,SWISSW!$J:$J,MATCHUP!J$1,SWISSW!$F:$F,"Draw")+COUNTIFS(SWISSW!$I:$I,MATCHUP!J$1,SWISSW!$J:$J,MATCHUP!$A34)-COUNTIFS(SWISSW!$I:$I,MATCHUP!J$1,SWISSW!$J:$J,MATCHUP!$A34,SWISSW!$F:$F,"Draw")),"-")</f>
        <v>0.66666666666666663</v>
      </c>
      <c r="K34" s="5" t="str">
        <f ca="1">IFERROR((COUNTIFS(SWISSW!$I:$I,MATCHUP!$A34,SWISSW!$J:$J,MATCHUP!K$1,SWISSW!$F:$F,"Won")+COUNTIFS(SWISSW!$I:$I,MATCHUP!K$1,SWISSW!$J:$J,MATCHUP!$A34,SWISSW!$F:$F,"Lost"))/(COUNTIFS(SWISSW!$I:$I,MATCHUP!$A34,SWISSW!$J:$J,MATCHUP!K$1)-COUNTIFS(SWISSW!$I:$I,MATCHUP!$A34,SWISSW!$J:$J,MATCHUP!K$1,SWISSW!$F:$F,"Draw")+COUNTIFS(SWISSW!$I:$I,MATCHUP!K$1,SWISSW!$J:$J,MATCHUP!$A34)-COUNTIFS(SWISSW!$I:$I,MATCHUP!K$1,SWISSW!$J:$J,MATCHUP!$A34,SWISSW!$F:$F,"Draw")),"-")</f>
        <v>-</v>
      </c>
      <c r="L34" s="5">
        <f ca="1">IFERROR((COUNTIFS(SWISSW!$I:$I,MATCHUP!$A34,SWISSW!$J:$J,MATCHUP!L$1,SWISSW!$F:$F,"Won")+COUNTIFS(SWISSW!$I:$I,MATCHUP!L$1,SWISSW!$J:$J,MATCHUP!$A34,SWISSW!$F:$F,"Lost"))/(COUNTIFS(SWISSW!$I:$I,MATCHUP!$A34,SWISSW!$J:$J,MATCHUP!L$1)-COUNTIFS(SWISSW!$I:$I,MATCHUP!$A34,SWISSW!$J:$J,MATCHUP!L$1,SWISSW!$F:$F,"Draw")+COUNTIFS(SWISSW!$I:$I,MATCHUP!L$1,SWISSW!$J:$J,MATCHUP!$A34)-COUNTIFS(SWISSW!$I:$I,MATCHUP!L$1,SWISSW!$J:$J,MATCHUP!$A34,SWISSW!$F:$F,"Draw")),"-")</f>
        <v>0</v>
      </c>
      <c r="M34" s="5">
        <f ca="1">IFERROR((COUNTIFS(SWISSW!$I:$I,MATCHUP!$A34,SWISSW!$J:$J,MATCHUP!M$1,SWISSW!$F:$F,"Won")+COUNTIFS(SWISSW!$I:$I,MATCHUP!M$1,SWISSW!$J:$J,MATCHUP!$A34,SWISSW!$F:$F,"Lost"))/(COUNTIFS(SWISSW!$I:$I,MATCHUP!$A34,SWISSW!$J:$J,MATCHUP!M$1)-COUNTIFS(SWISSW!$I:$I,MATCHUP!$A34,SWISSW!$J:$J,MATCHUP!M$1,SWISSW!$F:$F,"Draw")+COUNTIFS(SWISSW!$I:$I,MATCHUP!M$1,SWISSW!$J:$J,MATCHUP!$A34)-COUNTIFS(SWISSW!$I:$I,MATCHUP!M$1,SWISSW!$J:$J,MATCHUP!$A34,SWISSW!$F:$F,"Draw")),"-")</f>
        <v>0.5</v>
      </c>
      <c r="N34" s="5" t="str">
        <f ca="1">IFERROR((COUNTIFS(SWISSW!$I:$I,MATCHUP!$A34,SWISSW!$J:$J,MATCHUP!N$1,SWISSW!$F:$F,"Won")+COUNTIFS(SWISSW!$I:$I,MATCHUP!N$1,SWISSW!$J:$J,MATCHUP!$A34,SWISSW!$F:$F,"Lost"))/(COUNTIFS(SWISSW!$I:$I,MATCHUP!$A34,SWISSW!$J:$J,MATCHUP!N$1)-COUNTIFS(SWISSW!$I:$I,MATCHUP!$A34,SWISSW!$J:$J,MATCHUP!N$1,SWISSW!$F:$F,"Draw")+COUNTIFS(SWISSW!$I:$I,MATCHUP!N$1,SWISSW!$J:$J,MATCHUP!$A34)-COUNTIFS(SWISSW!$I:$I,MATCHUP!N$1,SWISSW!$J:$J,MATCHUP!$A34,SWISSW!$F:$F,"Draw")),"-")</f>
        <v>-</v>
      </c>
      <c r="O34" s="5" t="str">
        <f ca="1">IFERROR((COUNTIFS(SWISSW!$I:$I,MATCHUP!$A34,SWISSW!$J:$J,MATCHUP!O$1,SWISSW!$F:$F,"Won")+COUNTIFS(SWISSW!$I:$I,MATCHUP!O$1,SWISSW!$J:$J,MATCHUP!$A34,SWISSW!$F:$F,"Lost"))/(COUNTIFS(SWISSW!$I:$I,MATCHUP!$A34,SWISSW!$J:$J,MATCHUP!O$1)-COUNTIFS(SWISSW!$I:$I,MATCHUP!$A34,SWISSW!$J:$J,MATCHUP!O$1,SWISSW!$F:$F,"Draw")+COUNTIFS(SWISSW!$I:$I,MATCHUP!O$1,SWISSW!$J:$J,MATCHUP!$A34)-COUNTIFS(SWISSW!$I:$I,MATCHUP!O$1,SWISSW!$J:$J,MATCHUP!$A34,SWISSW!$F:$F,"Draw")),"-")</f>
        <v>-</v>
      </c>
      <c r="P34" s="5">
        <f ca="1">IFERROR((COUNTIFS(SWISSW!$I:$I,MATCHUP!$A34,SWISSW!$J:$J,MATCHUP!P$1,SWISSW!$F:$F,"Won")+COUNTIFS(SWISSW!$I:$I,MATCHUP!P$1,SWISSW!$J:$J,MATCHUP!$A34,SWISSW!$F:$F,"Lost"))/(COUNTIFS(SWISSW!$I:$I,MATCHUP!$A34,SWISSW!$J:$J,MATCHUP!P$1)-COUNTIFS(SWISSW!$I:$I,MATCHUP!$A34,SWISSW!$J:$J,MATCHUP!P$1,SWISSW!$F:$F,"Draw")+COUNTIFS(SWISSW!$I:$I,MATCHUP!P$1,SWISSW!$J:$J,MATCHUP!$A34)-COUNTIFS(SWISSW!$I:$I,MATCHUP!P$1,SWISSW!$J:$J,MATCHUP!$A34,SWISSW!$F:$F,"Draw")),"-")</f>
        <v>0</v>
      </c>
      <c r="Q34" s="5">
        <f ca="1">IFERROR((COUNTIFS(SWISSW!$I:$I,MATCHUP!$A34,SWISSW!$J:$J,MATCHUP!Q$1,SWISSW!$F:$F,"Won")+COUNTIFS(SWISSW!$I:$I,MATCHUP!Q$1,SWISSW!$J:$J,MATCHUP!$A34,SWISSW!$F:$F,"Lost"))/(COUNTIFS(SWISSW!$I:$I,MATCHUP!$A34,SWISSW!$J:$J,MATCHUP!Q$1)-COUNTIFS(SWISSW!$I:$I,MATCHUP!$A34,SWISSW!$J:$J,MATCHUP!Q$1,SWISSW!$F:$F,"Draw")+COUNTIFS(SWISSW!$I:$I,MATCHUP!Q$1,SWISSW!$J:$J,MATCHUP!$A34)-COUNTIFS(SWISSW!$I:$I,MATCHUP!Q$1,SWISSW!$J:$J,MATCHUP!$A34,SWISSW!$F:$F,"Draw")),"-")</f>
        <v>0.5</v>
      </c>
      <c r="R34" s="5" t="str">
        <f ca="1">IFERROR((COUNTIFS(SWISSW!$I:$I,MATCHUP!$A34,SWISSW!$J:$J,MATCHUP!R$1,SWISSW!$F:$F,"Won")+COUNTIFS(SWISSW!$I:$I,MATCHUP!R$1,SWISSW!$J:$J,MATCHUP!$A34,SWISSW!$F:$F,"Lost"))/(COUNTIFS(SWISSW!$I:$I,MATCHUP!$A34,SWISSW!$J:$J,MATCHUP!R$1)-COUNTIFS(SWISSW!$I:$I,MATCHUP!$A34,SWISSW!$J:$J,MATCHUP!R$1,SWISSW!$F:$F,"Draw")+COUNTIFS(SWISSW!$I:$I,MATCHUP!R$1,SWISSW!$J:$J,MATCHUP!$A34)-COUNTIFS(SWISSW!$I:$I,MATCHUP!R$1,SWISSW!$J:$J,MATCHUP!$A34,SWISSW!$F:$F,"Draw")),"-")</f>
        <v>-</v>
      </c>
      <c r="S34" s="5" t="str">
        <f ca="1">IFERROR((COUNTIFS(SWISSW!$I:$I,MATCHUP!$A34,SWISSW!$J:$J,MATCHUP!S$1,SWISSW!$F:$F,"Won")+COUNTIFS(SWISSW!$I:$I,MATCHUP!S$1,SWISSW!$J:$J,MATCHUP!$A34,SWISSW!$F:$F,"Lost"))/(COUNTIFS(SWISSW!$I:$I,MATCHUP!$A34,SWISSW!$J:$J,MATCHUP!S$1)-COUNTIFS(SWISSW!$I:$I,MATCHUP!$A34,SWISSW!$J:$J,MATCHUP!S$1,SWISSW!$F:$F,"Draw")+COUNTIFS(SWISSW!$I:$I,MATCHUP!S$1,SWISSW!$J:$J,MATCHUP!$A34)-COUNTIFS(SWISSW!$I:$I,MATCHUP!S$1,SWISSW!$J:$J,MATCHUP!$A34,SWISSW!$F:$F,"Draw")),"-")</f>
        <v>-</v>
      </c>
      <c r="T34" s="5" t="str">
        <f ca="1">IFERROR((COUNTIFS(SWISSW!$I:$I,MATCHUP!$A34,SWISSW!$J:$J,MATCHUP!T$1,SWISSW!$F:$F,"Won")+COUNTIFS(SWISSW!$I:$I,MATCHUP!T$1,SWISSW!$J:$J,MATCHUP!$A34,SWISSW!$F:$F,"Lost"))/(COUNTIFS(SWISSW!$I:$I,MATCHUP!$A34,SWISSW!$J:$J,MATCHUP!T$1)-COUNTIFS(SWISSW!$I:$I,MATCHUP!$A34,SWISSW!$J:$J,MATCHUP!T$1,SWISSW!$F:$F,"Draw")+COUNTIFS(SWISSW!$I:$I,MATCHUP!T$1,SWISSW!$J:$J,MATCHUP!$A34)-COUNTIFS(SWISSW!$I:$I,MATCHUP!T$1,SWISSW!$J:$J,MATCHUP!$A34,SWISSW!$F:$F,"Draw")),"-")</f>
        <v>-</v>
      </c>
      <c r="U34" s="5" t="str">
        <f ca="1">IFERROR((COUNTIFS(SWISSW!$I:$I,MATCHUP!$A34,SWISSW!$J:$J,MATCHUP!U$1,SWISSW!$F:$F,"Won")+COUNTIFS(SWISSW!$I:$I,MATCHUP!U$1,SWISSW!$J:$J,MATCHUP!$A34,SWISSW!$F:$F,"Lost"))/(COUNTIFS(SWISSW!$I:$I,MATCHUP!$A34,SWISSW!$J:$J,MATCHUP!U$1)-COUNTIFS(SWISSW!$I:$I,MATCHUP!$A34,SWISSW!$J:$J,MATCHUP!U$1,SWISSW!$F:$F,"Draw")+COUNTIFS(SWISSW!$I:$I,MATCHUP!U$1,SWISSW!$J:$J,MATCHUP!$A34)-COUNTIFS(SWISSW!$I:$I,MATCHUP!U$1,SWISSW!$J:$J,MATCHUP!$A34,SWISSW!$F:$F,"Draw")),"-")</f>
        <v>-</v>
      </c>
      <c r="V34" s="5">
        <f ca="1">IFERROR((COUNTIFS(SWISSW!$I:$I,MATCHUP!$A34,SWISSW!$J:$J,MATCHUP!V$1,SWISSW!$F:$F,"Won")+COUNTIFS(SWISSW!$I:$I,MATCHUP!V$1,SWISSW!$J:$J,MATCHUP!$A34,SWISSW!$F:$F,"Lost"))/(COUNTIFS(SWISSW!$I:$I,MATCHUP!$A34,SWISSW!$J:$J,MATCHUP!V$1)-COUNTIFS(SWISSW!$I:$I,MATCHUP!$A34,SWISSW!$J:$J,MATCHUP!V$1,SWISSW!$F:$F,"Draw")+COUNTIFS(SWISSW!$I:$I,MATCHUP!V$1,SWISSW!$J:$J,MATCHUP!$A34)-COUNTIFS(SWISSW!$I:$I,MATCHUP!V$1,SWISSW!$J:$J,MATCHUP!$A34,SWISSW!$F:$F,"Draw")),"-")</f>
        <v>1</v>
      </c>
      <c r="W34" s="5">
        <f ca="1">IFERROR((COUNTIFS(SWISSW!$I:$I,MATCHUP!$A34,SWISSW!$J:$J,MATCHUP!W$1,SWISSW!$F:$F,"Won")+COUNTIFS(SWISSW!$I:$I,MATCHUP!W$1,SWISSW!$J:$J,MATCHUP!$A34,SWISSW!$F:$F,"Lost"))/(COUNTIFS(SWISSW!$I:$I,MATCHUP!$A34,SWISSW!$J:$J,MATCHUP!W$1)-COUNTIFS(SWISSW!$I:$I,MATCHUP!$A34,SWISSW!$J:$J,MATCHUP!W$1,SWISSW!$F:$F,"Draw")+COUNTIFS(SWISSW!$I:$I,MATCHUP!W$1,SWISSW!$J:$J,MATCHUP!$A34)-COUNTIFS(SWISSW!$I:$I,MATCHUP!W$1,SWISSW!$J:$J,MATCHUP!$A34,SWISSW!$F:$F,"Draw")),"-")</f>
        <v>1</v>
      </c>
      <c r="X34" s="5" t="str">
        <f ca="1">IFERROR((COUNTIFS(SWISSW!$I:$I,MATCHUP!$A34,SWISSW!$J:$J,MATCHUP!X$1,SWISSW!$F:$F,"Won")+COUNTIFS(SWISSW!$I:$I,MATCHUP!X$1,SWISSW!$J:$J,MATCHUP!$A34,SWISSW!$F:$F,"Lost"))/(COUNTIFS(SWISSW!$I:$I,MATCHUP!$A34,SWISSW!$J:$J,MATCHUP!X$1)-COUNTIFS(SWISSW!$I:$I,MATCHUP!$A34,SWISSW!$J:$J,MATCHUP!X$1,SWISSW!$F:$F,"Draw")+COUNTIFS(SWISSW!$I:$I,MATCHUP!X$1,SWISSW!$J:$J,MATCHUP!$A34)-COUNTIFS(SWISSW!$I:$I,MATCHUP!X$1,SWISSW!$J:$J,MATCHUP!$A34,SWISSW!$F:$F,"Draw")),"-")</f>
        <v>-</v>
      </c>
      <c r="Y34" s="5" t="str">
        <f ca="1">IFERROR((COUNTIFS(SWISSW!$I:$I,MATCHUP!$A34,SWISSW!$J:$J,MATCHUP!Y$1,SWISSW!$F:$F,"Won")+COUNTIFS(SWISSW!$I:$I,MATCHUP!Y$1,SWISSW!$J:$J,MATCHUP!$A34,SWISSW!$F:$F,"Lost"))/(COUNTIFS(SWISSW!$I:$I,MATCHUP!$A34,SWISSW!$J:$J,MATCHUP!Y$1)-COUNTIFS(SWISSW!$I:$I,MATCHUP!$A34,SWISSW!$J:$J,MATCHUP!Y$1,SWISSW!$F:$F,"Draw")+COUNTIFS(SWISSW!$I:$I,MATCHUP!Y$1,SWISSW!$J:$J,MATCHUP!$A34)-COUNTIFS(SWISSW!$I:$I,MATCHUP!Y$1,SWISSW!$J:$J,MATCHUP!$A34,SWISSW!$F:$F,"Draw")),"-")</f>
        <v>-</v>
      </c>
      <c r="Z34" s="5" t="str">
        <f ca="1">IFERROR((COUNTIFS(SWISSW!$I:$I,MATCHUP!$A34,SWISSW!$J:$J,MATCHUP!Z$1,SWISSW!$F:$F,"Won")+COUNTIFS(SWISSW!$I:$I,MATCHUP!Z$1,SWISSW!$J:$J,MATCHUP!$A34,SWISSW!$F:$F,"Lost"))/(COUNTIFS(SWISSW!$I:$I,MATCHUP!$A34,SWISSW!$J:$J,MATCHUP!Z$1)-COUNTIFS(SWISSW!$I:$I,MATCHUP!$A34,SWISSW!$J:$J,MATCHUP!Z$1,SWISSW!$F:$F,"Draw")+COUNTIFS(SWISSW!$I:$I,MATCHUP!Z$1,SWISSW!$J:$J,MATCHUP!$A34)-COUNTIFS(SWISSW!$I:$I,MATCHUP!Z$1,SWISSW!$J:$J,MATCHUP!$A34,SWISSW!$F:$F,"Draw")),"-")</f>
        <v>-</v>
      </c>
      <c r="AA34" s="5" t="str">
        <f ca="1">IFERROR((COUNTIFS(SWISSW!$I:$I,MATCHUP!$A34,SWISSW!$J:$J,MATCHUP!AA$1,SWISSW!$F:$F,"Won")+COUNTIFS(SWISSW!$I:$I,MATCHUP!AA$1,SWISSW!$J:$J,MATCHUP!$A34,SWISSW!$F:$F,"Lost"))/(COUNTIFS(SWISSW!$I:$I,MATCHUP!$A34,SWISSW!$J:$J,MATCHUP!AA$1)-COUNTIFS(SWISSW!$I:$I,MATCHUP!$A34,SWISSW!$J:$J,MATCHUP!AA$1,SWISSW!$F:$F,"Draw")+COUNTIFS(SWISSW!$I:$I,MATCHUP!AA$1,SWISSW!$J:$J,MATCHUP!$A34)-COUNTIFS(SWISSW!$I:$I,MATCHUP!AA$1,SWISSW!$J:$J,MATCHUP!$A34,SWISSW!$F:$F,"Draw")),"-")</f>
        <v>-</v>
      </c>
      <c r="AB34" s="5">
        <f ca="1">IFERROR((COUNTIFS(SWISSW!$I:$I,MATCHUP!$A34,SWISSW!$J:$J,MATCHUP!AB$1,SWISSW!$F:$F,"Won")+COUNTIFS(SWISSW!$I:$I,MATCHUP!AB$1,SWISSW!$J:$J,MATCHUP!$A34,SWISSW!$F:$F,"Lost"))/(COUNTIFS(SWISSW!$I:$I,MATCHUP!$A34,SWISSW!$J:$J,MATCHUP!AB$1)-COUNTIFS(SWISSW!$I:$I,MATCHUP!$A34,SWISSW!$J:$J,MATCHUP!AB$1,SWISSW!$F:$F,"Draw")+COUNTIFS(SWISSW!$I:$I,MATCHUP!AB$1,SWISSW!$J:$J,MATCHUP!$A34)-COUNTIFS(SWISSW!$I:$I,MATCHUP!AB$1,SWISSW!$J:$J,MATCHUP!$A34,SWISSW!$F:$F,"Draw")),"-")</f>
        <v>0</v>
      </c>
      <c r="AC34" s="5" t="str">
        <f ca="1">IFERROR((COUNTIFS(SWISSW!$I:$I,MATCHUP!$A34,SWISSW!$J:$J,MATCHUP!AC$1,SWISSW!$F:$F,"Won")+COUNTIFS(SWISSW!$I:$I,MATCHUP!AC$1,SWISSW!$J:$J,MATCHUP!$A34,SWISSW!$F:$F,"Lost"))/(COUNTIFS(SWISSW!$I:$I,MATCHUP!$A34,SWISSW!$J:$J,MATCHUP!AC$1)-COUNTIFS(SWISSW!$I:$I,MATCHUP!$A34,SWISSW!$J:$J,MATCHUP!AC$1,SWISSW!$F:$F,"Draw")+COUNTIFS(SWISSW!$I:$I,MATCHUP!AC$1,SWISSW!$J:$J,MATCHUP!$A34)-COUNTIFS(SWISSW!$I:$I,MATCHUP!AC$1,SWISSW!$J:$J,MATCHUP!$A34,SWISSW!$F:$F,"Draw")),"-")</f>
        <v>-</v>
      </c>
      <c r="AD34" s="5" t="str">
        <f ca="1">IFERROR((COUNTIFS(SWISSW!$I:$I,MATCHUP!$A34,SWISSW!$J:$J,MATCHUP!AD$1,SWISSW!$F:$F,"Won")+COUNTIFS(SWISSW!$I:$I,MATCHUP!AD$1,SWISSW!$J:$J,MATCHUP!$A34,SWISSW!$F:$F,"Lost"))/(COUNTIFS(SWISSW!$I:$I,MATCHUP!$A34,SWISSW!$J:$J,MATCHUP!AD$1)-COUNTIFS(SWISSW!$I:$I,MATCHUP!$A34,SWISSW!$J:$J,MATCHUP!AD$1,SWISSW!$F:$F,"Draw")+COUNTIFS(SWISSW!$I:$I,MATCHUP!AD$1,SWISSW!$J:$J,MATCHUP!$A34)-COUNTIFS(SWISSW!$I:$I,MATCHUP!AD$1,SWISSW!$J:$J,MATCHUP!$A34,SWISSW!$F:$F,"Draw")),"-")</f>
        <v>-</v>
      </c>
      <c r="AE34" s="5" t="str">
        <f ca="1">IFERROR((COUNTIFS(SWISSW!$I:$I,MATCHUP!$A34,SWISSW!$J:$J,MATCHUP!AE$1,SWISSW!$F:$F,"Won")+COUNTIFS(SWISSW!$I:$I,MATCHUP!AE$1,SWISSW!$J:$J,MATCHUP!$A34,SWISSW!$F:$F,"Lost"))/(COUNTIFS(SWISSW!$I:$I,MATCHUP!$A34,SWISSW!$J:$J,MATCHUP!AE$1)-COUNTIFS(SWISSW!$I:$I,MATCHUP!$A34,SWISSW!$J:$J,MATCHUP!AE$1,SWISSW!$F:$F,"Draw")+COUNTIFS(SWISSW!$I:$I,MATCHUP!AE$1,SWISSW!$J:$J,MATCHUP!$A34)-COUNTIFS(SWISSW!$I:$I,MATCHUP!AE$1,SWISSW!$J:$J,MATCHUP!$A34,SWISSW!$F:$F,"Draw")),"-")</f>
        <v>-</v>
      </c>
      <c r="AF34" s="5" t="str">
        <f ca="1">IFERROR((COUNTIFS(SWISSW!$I:$I,MATCHUP!$A34,SWISSW!$J:$J,MATCHUP!AF$1,SWISSW!$F:$F,"Won")+COUNTIFS(SWISSW!$I:$I,MATCHUP!AF$1,SWISSW!$J:$J,MATCHUP!$A34,SWISSW!$F:$F,"Lost"))/(COUNTIFS(SWISSW!$I:$I,MATCHUP!$A34,SWISSW!$J:$J,MATCHUP!AF$1)-COUNTIFS(SWISSW!$I:$I,MATCHUP!$A34,SWISSW!$J:$J,MATCHUP!AF$1,SWISSW!$F:$F,"Draw")+COUNTIFS(SWISSW!$I:$I,MATCHUP!AF$1,SWISSW!$J:$J,MATCHUP!$A34)-COUNTIFS(SWISSW!$I:$I,MATCHUP!AF$1,SWISSW!$J:$J,MATCHUP!$A34,SWISSW!$F:$F,"Draw")),"-")</f>
        <v>-</v>
      </c>
      <c r="AG34" s="5" t="str">
        <f ca="1">IFERROR((COUNTIFS(SWISSW!$I:$I,MATCHUP!$A34,SWISSW!$J:$J,MATCHUP!AG$1,SWISSW!$F:$F,"Won")+COUNTIFS(SWISSW!$I:$I,MATCHUP!AG$1,SWISSW!$J:$J,MATCHUP!$A34,SWISSW!$F:$F,"Lost"))/(COUNTIFS(SWISSW!$I:$I,MATCHUP!$A34,SWISSW!$J:$J,MATCHUP!AG$1)-COUNTIFS(SWISSW!$I:$I,MATCHUP!$A34,SWISSW!$J:$J,MATCHUP!AG$1,SWISSW!$F:$F,"Draw")+COUNTIFS(SWISSW!$I:$I,MATCHUP!AG$1,SWISSW!$J:$J,MATCHUP!$A34)-COUNTIFS(SWISSW!$I:$I,MATCHUP!AG$1,SWISSW!$J:$J,MATCHUP!$A34,SWISSW!$F:$F,"Draw")),"-")</f>
        <v>-</v>
      </c>
      <c r="AH34" s="5" t="str">
        <f ca="1">IFERROR((COUNTIFS(SWISSW!$I:$I,MATCHUP!$A34,SWISSW!$J:$J,MATCHUP!AH$1,SWISSW!$F:$F,"Won")+COUNTIFS(SWISSW!$I:$I,MATCHUP!AH$1,SWISSW!$J:$J,MATCHUP!$A34,SWISSW!$F:$F,"Lost"))/(COUNTIFS(SWISSW!$I:$I,MATCHUP!$A34,SWISSW!$J:$J,MATCHUP!AH$1)-COUNTIFS(SWISSW!$I:$I,MATCHUP!$A34,SWISSW!$J:$J,MATCHUP!AH$1,SWISSW!$F:$F,"Draw")+COUNTIFS(SWISSW!$I:$I,MATCHUP!AH$1,SWISSW!$J:$J,MATCHUP!$A34)-COUNTIFS(SWISSW!$I:$I,MATCHUP!AH$1,SWISSW!$J:$J,MATCHUP!$A34,SWISSW!$F:$F,"Draw")),"-")</f>
        <v>-</v>
      </c>
      <c r="AI34" s="5" t="str">
        <f ca="1">IFERROR((COUNTIFS(SWISSW!$I:$I,MATCHUP!$A34,SWISSW!$J:$J,MATCHUP!AI$1,SWISSW!$F:$F,"Won")+COUNTIFS(SWISSW!$I:$I,MATCHUP!AI$1,SWISSW!$J:$J,MATCHUP!$A34,SWISSW!$F:$F,"Lost"))/(COUNTIFS(SWISSW!$I:$I,MATCHUP!$A34,SWISSW!$J:$J,MATCHUP!AI$1)-COUNTIFS(SWISSW!$I:$I,MATCHUP!$A34,SWISSW!$J:$J,MATCHUP!AI$1,SWISSW!$F:$F,"Draw")+COUNTIFS(SWISSW!$I:$I,MATCHUP!AI$1,SWISSW!$J:$J,MATCHUP!$A34)-COUNTIFS(SWISSW!$I:$I,MATCHUP!AI$1,SWISSW!$J:$J,MATCHUP!$A34,SWISSW!$F:$F,"Draw")),"-")</f>
        <v>-</v>
      </c>
      <c r="AJ34" s="5" t="str">
        <f ca="1">IFERROR((COUNTIFS(SWISSW!$I:$I,MATCHUP!$A34,SWISSW!$J:$J,MATCHUP!AJ$1,SWISSW!$F:$F,"Won")+COUNTIFS(SWISSW!$I:$I,MATCHUP!AJ$1,SWISSW!$J:$J,MATCHUP!$A34,SWISSW!$F:$F,"Lost"))/(COUNTIFS(SWISSW!$I:$I,MATCHUP!$A34,SWISSW!$J:$J,MATCHUP!AJ$1)-COUNTIFS(SWISSW!$I:$I,MATCHUP!$A34,SWISSW!$J:$J,MATCHUP!AJ$1,SWISSW!$F:$F,"Draw")+COUNTIFS(SWISSW!$I:$I,MATCHUP!AJ$1,SWISSW!$J:$J,MATCHUP!$A34)-COUNTIFS(SWISSW!$I:$I,MATCHUP!AJ$1,SWISSW!$J:$J,MATCHUP!$A34,SWISSW!$F:$F,"Draw")),"-")</f>
        <v>-</v>
      </c>
      <c r="AK34" s="5" t="str">
        <f ca="1">IFERROR((COUNTIFS(SWISSW!$I:$I,MATCHUP!$A34,SWISSW!$J:$J,MATCHUP!AK$1,SWISSW!$F:$F,"Won")+COUNTIFS(SWISSW!$I:$I,MATCHUP!AK$1,SWISSW!$J:$J,MATCHUP!$A34,SWISSW!$F:$F,"Lost"))/(COUNTIFS(SWISSW!$I:$I,MATCHUP!$A34,SWISSW!$J:$J,MATCHUP!AK$1)-COUNTIFS(SWISSW!$I:$I,MATCHUP!$A34,SWISSW!$J:$J,MATCHUP!AK$1,SWISSW!$F:$F,"Draw")+COUNTIFS(SWISSW!$I:$I,MATCHUP!AK$1,SWISSW!$J:$J,MATCHUP!$A34)-COUNTIFS(SWISSW!$I:$I,MATCHUP!AK$1,SWISSW!$J:$J,MATCHUP!$A34,SWISSW!$F:$F,"Draw")),"-")</f>
        <v>-</v>
      </c>
      <c r="AL34" s="5" t="str">
        <f ca="1">IFERROR((COUNTIFS(SWISSW!$I:$I,MATCHUP!$A34,SWISSW!$J:$J,MATCHUP!AL$1,SWISSW!$F:$F,"Won")+COUNTIFS(SWISSW!$I:$I,MATCHUP!AL$1,SWISSW!$J:$J,MATCHUP!$A34,SWISSW!$F:$F,"Lost"))/(COUNTIFS(SWISSW!$I:$I,MATCHUP!$A34,SWISSW!$J:$J,MATCHUP!AL$1)-COUNTIFS(SWISSW!$I:$I,MATCHUP!$A34,SWISSW!$J:$J,MATCHUP!AL$1,SWISSW!$F:$F,"Draw")+COUNTIFS(SWISSW!$I:$I,MATCHUP!AL$1,SWISSW!$J:$J,MATCHUP!$A34)-COUNTIFS(SWISSW!$I:$I,MATCHUP!AL$1,SWISSW!$J:$J,MATCHUP!$A34,SWISSW!$F:$F,"Draw")),"-")</f>
        <v>-</v>
      </c>
      <c r="AM34" s="5" t="str">
        <f ca="1">IFERROR((COUNTIFS(SWISSW!$I:$I,MATCHUP!$A34,SWISSW!$J:$J,MATCHUP!AM$1,SWISSW!$F:$F,"Won")+COUNTIFS(SWISSW!$I:$I,MATCHUP!AM$1,SWISSW!$J:$J,MATCHUP!$A34,SWISSW!$F:$F,"Lost"))/(COUNTIFS(SWISSW!$I:$I,MATCHUP!$A34,SWISSW!$J:$J,MATCHUP!AM$1)-COUNTIFS(SWISSW!$I:$I,MATCHUP!$A34,SWISSW!$J:$J,MATCHUP!AM$1,SWISSW!$F:$F,"Draw")+COUNTIFS(SWISSW!$I:$I,MATCHUP!AM$1,SWISSW!$J:$J,MATCHUP!$A34)-COUNTIFS(SWISSW!$I:$I,MATCHUP!AM$1,SWISSW!$J:$J,MATCHUP!$A34,SWISSW!$F:$F,"Draw")),"-")</f>
        <v>-</v>
      </c>
      <c r="AN34" s="5" t="str">
        <f ca="1">IFERROR((COUNTIFS(SWISSW!$I:$I,MATCHUP!$A34,SWISSW!$J:$J,MATCHUP!AN$1,SWISSW!$F:$F,"Won")+COUNTIFS(SWISSW!$I:$I,MATCHUP!AN$1,SWISSW!$J:$J,MATCHUP!$A34,SWISSW!$F:$F,"Lost"))/(COUNTIFS(SWISSW!$I:$I,MATCHUP!$A34,SWISSW!$J:$J,MATCHUP!AN$1)-COUNTIFS(SWISSW!$I:$I,MATCHUP!$A34,SWISSW!$J:$J,MATCHUP!AN$1,SWISSW!$F:$F,"Draw")+COUNTIFS(SWISSW!$I:$I,MATCHUP!AN$1,SWISSW!$J:$J,MATCHUP!$A34)-COUNTIFS(SWISSW!$I:$I,MATCHUP!AN$1,SWISSW!$J:$J,MATCHUP!$A34,SWISSW!$F:$F,"Draw")),"-")</f>
        <v>-</v>
      </c>
      <c r="AO34" s="5" t="str">
        <f ca="1">IFERROR((COUNTIFS(SWISSW!$I:$I,MATCHUP!$A34,SWISSW!$J:$J,MATCHUP!AO$1,SWISSW!$F:$F,"Won")+COUNTIFS(SWISSW!$I:$I,MATCHUP!AO$1,SWISSW!$J:$J,MATCHUP!$A34,SWISSW!$F:$F,"Lost"))/(COUNTIFS(SWISSW!$I:$I,MATCHUP!$A34,SWISSW!$J:$J,MATCHUP!AO$1)-COUNTIFS(SWISSW!$I:$I,MATCHUP!$A34,SWISSW!$J:$J,MATCHUP!AO$1,SWISSW!$F:$F,"Draw")+COUNTIFS(SWISSW!$I:$I,MATCHUP!AO$1,SWISSW!$J:$J,MATCHUP!$A34)-COUNTIFS(SWISSW!$I:$I,MATCHUP!AO$1,SWISSW!$J:$J,MATCHUP!$A34,SWISSW!$F:$F,"Draw")),"-")</f>
        <v>-</v>
      </c>
      <c r="AP34" s="5" t="str">
        <f ca="1">IFERROR((COUNTIFS(SWISSW!$I:$I,MATCHUP!$A34,SWISSW!$J:$J,MATCHUP!AP$1,SWISSW!$F:$F,"Won")+COUNTIFS(SWISSW!$I:$I,MATCHUP!AP$1,SWISSW!$J:$J,MATCHUP!$A34,SWISSW!$F:$F,"Lost"))/(COUNTIFS(SWISSW!$I:$I,MATCHUP!$A34,SWISSW!$J:$J,MATCHUP!AP$1)-COUNTIFS(SWISSW!$I:$I,MATCHUP!$A34,SWISSW!$J:$J,MATCHUP!AP$1,SWISSW!$F:$F,"Draw")+COUNTIFS(SWISSW!$I:$I,MATCHUP!AP$1,SWISSW!$J:$J,MATCHUP!$A34)-COUNTIFS(SWISSW!$I:$I,MATCHUP!AP$1,SWISSW!$J:$J,MATCHUP!$A34,SWISSW!$F:$F,"Draw")),"-")</f>
        <v>-</v>
      </c>
      <c r="AQ34" s="5" t="str">
        <f ca="1">IFERROR((COUNTIFS(SWISSW!$I:$I,MATCHUP!$A34,SWISSW!$J:$J,MATCHUP!AQ$1,SWISSW!$F:$F,"Won")+COUNTIFS(SWISSW!$I:$I,MATCHUP!AQ$1,SWISSW!$J:$J,MATCHUP!$A34,SWISSW!$F:$F,"Lost"))/(COUNTIFS(SWISSW!$I:$I,MATCHUP!$A34,SWISSW!$J:$J,MATCHUP!AQ$1)-COUNTIFS(SWISSW!$I:$I,MATCHUP!$A34,SWISSW!$J:$J,MATCHUP!AQ$1,SWISSW!$F:$F,"Draw")+COUNTIFS(SWISSW!$I:$I,MATCHUP!AQ$1,SWISSW!$J:$J,MATCHUP!$A34)-COUNTIFS(SWISSW!$I:$I,MATCHUP!AQ$1,SWISSW!$J:$J,MATCHUP!$A34,SWISSW!$F:$F,"Draw")),"-")</f>
        <v>-</v>
      </c>
      <c r="AR34" s="5">
        <f ca="1">IFERROR((COUNTIFS(SWISSW!$I:$I,MATCHUP!$A34,SWISSW!$J:$J,MATCHUP!AR$1,SWISSW!$F:$F,"Won")+COUNTIFS(SWISSW!$I:$I,MATCHUP!AR$1,SWISSW!$J:$J,MATCHUP!$A34,SWISSW!$F:$F,"Lost"))/(COUNTIFS(SWISSW!$I:$I,MATCHUP!$A34,SWISSW!$J:$J,MATCHUP!AR$1)-COUNTIFS(SWISSW!$I:$I,MATCHUP!$A34,SWISSW!$J:$J,MATCHUP!AR$1,SWISSW!$F:$F,"Draw")+COUNTIFS(SWISSW!$I:$I,MATCHUP!AR$1,SWISSW!$J:$J,MATCHUP!$A34)-COUNTIFS(SWISSW!$I:$I,MATCHUP!AR$1,SWISSW!$J:$J,MATCHUP!$A34,SWISSW!$F:$F,"Draw")),"-")</f>
        <v>0</v>
      </c>
      <c r="AS34" s="5" t="str">
        <f ca="1">IFERROR((COUNTIFS(SWISSW!$I:$I,MATCHUP!$A34,SWISSW!$J:$J,MATCHUP!AS$1,SWISSW!$F:$F,"Won")+COUNTIFS(SWISSW!$I:$I,MATCHUP!AS$1,SWISSW!$J:$J,MATCHUP!$A34,SWISSW!$F:$F,"Lost"))/(COUNTIFS(SWISSW!$I:$I,MATCHUP!$A34,SWISSW!$J:$J,MATCHUP!AS$1)-COUNTIFS(SWISSW!$I:$I,MATCHUP!$A34,SWISSW!$J:$J,MATCHUP!AS$1,SWISSW!$F:$F,"Draw")+COUNTIFS(SWISSW!$I:$I,MATCHUP!AS$1,SWISSW!$J:$J,MATCHUP!$A34)-COUNTIFS(SWISSW!$I:$I,MATCHUP!AS$1,SWISSW!$J:$J,MATCHUP!$A34,SWISSW!$F:$F,"Draw")),"-")</f>
        <v>-</v>
      </c>
      <c r="AT34" s="5" t="str">
        <f ca="1">IFERROR((COUNTIFS(SWISSW!$I:$I,MATCHUP!$A34,SWISSW!$J:$J,MATCHUP!AT$1,SWISSW!$F:$F,"Won")+COUNTIFS(SWISSW!$I:$I,MATCHUP!AT$1,SWISSW!$J:$J,MATCHUP!$A34,SWISSW!$F:$F,"Lost"))/(COUNTIFS(SWISSW!$I:$I,MATCHUP!$A34,SWISSW!$J:$J,MATCHUP!AT$1)-COUNTIFS(SWISSW!$I:$I,MATCHUP!$A34,SWISSW!$J:$J,MATCHUP!AT$1,SWISSW!$F:$F,"Draw")+COUNTIFS(SWISSW!$I:$I,MATCHUP!AT$1,SWISSW!$J:$J,MATCHUP!$A34)-COUNTIFS(SWISSW!$I:$I,MATCHUP!AT$1,SWISSW!$J:$J,MATCHUP!$A34,SWISSW!$F:$F,"Draw")),"-")</f>
        <v>-</v>
      </c>
      <c r="AU34" s="5" t="str">
        <f ca="1">IFERROR((COUNTIFS(SWISSW!$I:$I,MATCHUP!$A34,SWISSW!$J:$J,MATCHUP!AU$1,SWISSW!$F:$F,"Won")+COUNTIFS(SWISSW!$I:$I,MATCHUP!AU$1,SWISSW!$J:$J,MATCHUP!$A34,SWISSW!$F:$F,"Lost"))/(COUNTIFS(SWISSW!$I:$I,MATCHUP!$A34,SWISSW!$J:$J,MATCHUP!AU$1)-COUNTIFS(SWISSW!$I:$I,MATCHUP!$A34,SWISSW!$J:$J,MATCHUP!AU$1,SWISSW!$F:$F,"Draw")+COUNTIFS(SWISSW!$I:$I,MATCHUP!AU$1,SWISSW!$J:$J,MATCHUP!$A34)-COUNTIFS(SWISSW!$I:$I,MATCHUP!AU$1,SWISSW!$J:$J,MATCHUP!$A34,SWISSW!$F:$F,"Draw")),"-")</f>
        <v>-</v>
      </c>
      <c r="AV34" s="5">
        <f ca="1">IFERROR((COUNTIFS(SWISSW!$I:$I,MATCHUP!$A34,SWISSW!$J:$J,MATCHUP!AV$1,SWISSW!$F:$F,"Won")+COUNTIFS(SWISSW!$I:$I,MATCHUP!AV$1,SWISSW!$J:$J,MATCHUP!$A34,SWISSW!$F:$F,"Lost"))/(COUNTIFS(SWISSW!$I:$I,MATCHUP!$A34,SWISSW!$J:$J,MATCHUP!AV$1)-COUNTIFS(SWISSW!$I:$I,MATCHUP!$A34,SWISSW!$J:$J,MATCHUP!AV$1,SWISSW!$F:$F,"Draw")+COUNTIFS(SWISSW!$I:$I,MATCHUP!AV$1,SWISSW!$J:$J,MATCHUP!$A34)-COUNTIFS(SWISSW!$I:$I,MATCHUP!AV$1,SWISSW!$J:$J,MATCHUP!$A34,SWISSW!$F:$F,"Draw")),"-")</f>
        <v>1</v>
      </c>
      <c r="AW34" s="5" t="str">
        <f ca="1">IFERROR((COUNTIFS(SWISSW!$I:$I,MATCHUP!$A34,SWISSW!$J:$J,MATCHUP!AW$1,SWISSW!$F:$F,"Won")+COUNTIFS(SWISSW!$I:$I,MATCHUP!AW$1,SWISSW!$J:$J,MATCHUP!$A34,SWISSW!$F:$F,"Lost"))/(COUNTIFS(SWISSW!$I:$I,MATCHUP!$A34,SWISSW!$J:$J,MATCHUP!AW$1)-COUNTIFS(SWISSW!$I:$I,MATCHUP!$A34,SWISSW!$J:$J,MATCHUP!AW$1,SWISSW!$F:$F,"Draw")+COUNTIFS(SWISSW!$I:$I,MATCHUP!AW$1,SWISSW!$J:$J,MATCHUP!$A34)-COUNTIFS(SWISSW!$I:$I,MATCHUP!AW$1,SWISSW!$J:$J,MATCHUP!$A34,SWISSW!$F:$F,"Draw")),"-")</f>
        <v>-</v>
      </c>
      <c r="AX34" s="5" t="str">
        <f ca="1">IFERROR((COUNTIFS(SWISSW!$I:$I,MATCHUP!$A34,SWISSW!$J:$J,MATCHUP!AX$1,SWISSW!$F:$F,"Won")+COUNTIFS(SWISSW!$I:$I,MATCHUP!AX$1,SWISSW!$J:$J,MATCHUP!$A34,SWISSW!$F:$F,"Lost"))/(COUNTIFS(SWISSW!$I:$I,MATCHUP!$A34,SWISSW!$J:$J,MATCHUP!AX$1)-COUNTIFS(SWISSW!$I:$I,MATCHUP!$A34,SWISSW!$J:$J,MATCHUP!AX$1,SWISSW!$F:$F,"Draw")+COUNTIFS(SWISSW!$I:$I,MATCHUP!AX$1,SWISSW!$J:$J,MATCHUP!$A34)-COUNTIFS(SWISSW!$I:$I,MATCHUP!AX$1,SWISSW!$J:$J,MATCHUP!$A34,SWISSW!$F:$F,"Draw")),"-")</f>
        <v>-</v>
      </c>
      <c r="AY34" s="5" t="str">
        <f ca="1">IFERROR((COUNTIFS(SWISSW!$I:$I,MATCHUP!$A34,SWISSW!$J:$J,MATCHUP!AY$1,SWISSW!$F:$F,"Won")+COUNTIFS(SWISSW!$I:$I,MATCHUP!AY$1,SWISSW!$J:$J,MATCHUP!$A34,SWISSW!$F:$F,"Lost"))/(COUNTIFS(SWISSW!$I:$I,MATCHUP!$A34,SWISSW!$J:$J,MATCHUP!AY$1)-COUNTIFS(SWISSW!$I:$I,MATCHUP!$A34,SWISSW!$J:$J,MATCHUP!AY$1,SWISSW!$F:$F,"Draw")+COUNTIFS(SWISSW!$I:$I,MATCHUP!AY$1,SWISSW!$J:$J,MATCHUP!$A34)-COUNTIFS(SWISSW!$I:$I,MATCHUP!AY$1,SWISSW!$J:$J,MATCHUP!$A34,SWISSW!$F:$F,"Draw")),"-")</f>
        <v>-</v>
      </c>
      <c r="AZ34" s="5" t="str">
        <f ca="1">IFERROR((COUNTIFS(SWISSW!$I:$I,MATCHUP!$A34,SWISSW!$J:$J,MATCHUP!AZ$1,SWISSW!$F:$F,"Won")+COUNTIFS(SWISSW!$I:$I,MATCHUP!AZ$1,SWISSW!$J:$J,MATCHUP!$A34,SWISSW!$F:$F,"Lost"))/(COUNTIFS(SWISSW!$I:$I,MATCHUP!$A34,SWISSW!$J:$J,MATCHUP!AZ$1)-COUNTIFS(SWISSW!$I:$I,MATCHUP!$A34,SWISSW!$J:$J,MATCHUP!AZ$1,SWISSW!$F:$F,"Draw")+COUNTIFS(SWISSW!$I:$I,MATCHUP!AZ$1,SWISSW!$J:$J,MATCHUP!$A34)-COUNTIFS(SWISSW!$I:$I,MATCHUP!AZ$1,SWISSW!$J:$J,MATCHUP!$A34,SWISSW!$F:$F,"Draw")),"-")</f>
        <v>-</v>
      </c>
      <c r="BA34" s="5" t="str">
        <f ca="1">IFERROR((COUNTIFS(SWISSW!$I:$I,MATCHUP!$A34,SWISSW!$J:$J,MATCHUP!BA$1,SWISSW!$F:$F,"Won")+COUNTIFS(SWISSW!$I:$I,MATCHUP!BA$1,SWISSW!$J:$J,MATCHUP!$A34,SWISSW!$F:$F,"Lost"))/(COUNTIFS(SWISSW!$I:$I,MATCHUP!$A34,SWISSW!$J:$J,MATCHUP!BA$1)-COUNTIFS(SWISSW!$I:$I,MATCHUP!$A34,SWISSW!$J:$J,MATCHUP!BA$1,SWISSW!$F:$F,"Draw")+COUNTIFS(SWISSW!$I:$I,MATCHUP!BA$1,SWISSW!$J:$J,MATCHUP!$A34)-COUNTIFS(SWISSW!$I:$I,MATCHUP!BA$1,SWISSW!$J:$J,MATCHUP!$A34,SWISSW!$F:$F,"Draw")),"-")</f>
        <v>-</v>
      </c>
      <c r="BB34" s="5">
        <f ca="1">IFERROR((COUNTIFS(SWISSW!$I:$I,MATCHUP!$A34,SWISSW!$J:$J,MATCHUP!BB$1,SWISSW!$F:$F,"Won")+COUNTIFS(SWISSW!$I:$I,MATCHUP!BB$1,SWISSW!$J:$J,MATCHUP!$A34,SWISSW!$F:$F,"Lost"))/(COUNTIFS(SWISSW!$I:$I,MATCHUP!$A34,SWISSW!$J:$J,MATCHUP!BB$1)-COUNTIFS(SWISSW!$I:$I,MATCHUP!$A34,SWISSW!$J:$J,MATCHUP!BB$1,SWISSW!$F:$F,"Draw")+COUNTIFS(SWISSW!$I:$I,MATCHUP!BB$1,SWISSW!$J:$J,MATCHUP!$A34)-COUNTIFS(SWISSW!$I:$I,MATCHUP!BB$1,SWISSW!$J:$J,MATCHUP!$A34,SWISSW!$F:$F,"Draw")),"-")</f>
        <v>1</v>
      </c>
      <c r="BC34" s="5" t="str">
        <f ca="1">IFERROR((COUNTIFS(SWISSW!$I:$I,MATCHUP!$A34,SWISSW!$J:$J,MATCHUP!BC$1,SWISSW!$F:$F,"Won")+COUNTIFS(SWISSW!$I:$I,MATCHUP!BC$1,SWISSW!$J:$J,MATCHUP!$A34,SWISSW!$F:$F,"Lost"))/(COUNTIFS(SWISSW!$I:$I,MATCHUP!$A34,SWISSW!$J:$J,MATCHUP!BC$1)-COUNTIFS(SWISSW!$I:$I,MATCHUP!$A34,SWISSW!$J:$J,MATCHUP!BC$1,SWISSW!$F:$F,"Draw")+COUNTIFS(SWISSW!$I:$I,MATCHUP!BC$1,SWISSW!$J:$J,MATCHUP!$A34)-COUNTIFS(SWISSW!$I:$I,MATCHUP!BC$1,SWISSW!$J:$J,MATCHUP!$A34,SWISSW!$F:$F,"Draw")),"-")</f>
        <v>-</v>
      </c>
      <c r="BD34" s="5" t="str">
        <f ca="1">IFERROR((COUNTIFS(SWISSW!$I:$I,MATCHUP!$A34,SWISSW!$J:$J,MATCHUP!BD$1,SWISSW!$F:$F,"Won")+COUNTIFS(SWISSW!$I:$I,MATCHUP!BD$1,SWISSW!$J:$J,MATCHUP!$A34,SWISSW!$F:$F,"Lost"))/(COUNTIFS(SWISSW!$I:$I,MATCHUP!$A34,SWISSW!$J:$J,MATCHUP!BD$1)-COUNTIFS(SWISSW!$I:$I,MATCHUP!$A34,SWISSW!$J:$J,MATCHUP!BD$1,SWISSW!$F:$F,"Draw")+COUNTIFS(SWISSW!$I:$I,MATCHUP!BD$1,SWISSW!$J:$J,MATCHUP!$A34)-COUNTIFS(SWISSW!$I:$I,MATCHUP!BD$1,SWISSW!$J:$J,MATCHUP!$A34,SWISSW!$F:$F,"Draw")),"-")</f>
        <v>-</v>
      </c>
      <c r="BE34" s="5" t="str">
        <f ca="1">IFERROR((COUNTIFS(SWISSW!$I:$I,MATCHUP!$A34,SWISSW!$J:$J,MATCHUP!BE$1,SWISSW!$F:$F,"Won")+COUNTIFS(SWISSW!$I:$I,MATCHUP!BE$1,SWISSW!$J:$J,MATCHUP!$A34,SWISSW!$F:$F,"Lost"))/(COUNTIFS(SWISSW!$I:$I,MATCHUP!$A34,SWISSW!$J:$J,MATCHUP!BE$1)-COUNTIFS(SWISSW!$I:$I,MATCHUP!$A34,SWISSW!$J:$J,MATCHUP!BE$1,SWISSW!$F:$F,"Draw")+COUNTIFS(SWISSW!$I:$I,MATCHUP!BE$1,SWISSW!$J:$J,MATCHUP!$A34)-COUNTIFS(SWISSW!$I:$I,MATCHUP!BE$1,SWISSW!$J:$J,MATCHUP!$A34,SWISSW!$F:$F,"Draw")),"-")</f>
        <v>-</v>
      </c>
      <c r="BF34" s="5" t="str">
        <f ca="1">IFERROR((COUNTIFS(SWISSW!$I:$I,MATCHUP!$A34,SWISSW!$J:$J,MATCHUP!BF$1,SWISSW!$F:$F,"Won")+COUNTIFS(SWISSW!$I:$I,MATCHUP!BF$1,SWISSW!$J:$J,MATCHUP!$A34,SWISSW!$F:$F,"Lost"))/(COUNTIFS(SWISSW!$I:$I,MATCHUP!$A34,SWISSW!$J:$J,MATCHUP!BF$1)-COUNTIFS(SWISSW!$I:$I,MATCHUP!$A34,SWISSW!$J:$J,MATCHUP!BF$1,SWISSW!$F:$F,"Draw")+COUNTIFS(SWISSW!$I:$I,MATCHUP!BF$1,SWISSW!$J:$J,MATCHUP!$A34)-COUNTIFS(SWISSW!$I:$I,MATCHUP!BF$1,SWISSW!$J:$J,MATCHUP!$A34,SWISSW!$F:$F,"Draw")),"-")</f>
        <v>-</v>
      </c>
      <c r="BG34" s="5" t="str">
        <f ca="1">IFERROR((COUNTIFS(SWISSW!$I:$I,MATCHUP!$A34,SWISSW!$J:$J,MATCHUP!BG$1,SWISSW!$F:$F,"Won")+COUNTIFS(SWISSW!$I:$I,MATCHUP!BG$1,SWISSW!$J:$J,MATCHUP!$A34,SWISSW!$F:$F,"Lost"))/(COUNTIFS(SWISSW!$I:$I,MATCHUP!$A34,SWISSW!$J:$J,MATCHUP!BG$1)-COUNTIFS(SWISSW!$I:$I,MATCHUP!$A34,SWISSW!$J:$J,MATCHUP!BG$1,SWISSW!$F:$F,"Draw")+COUNTIFS(SWISSW!$I:$I,MATCHUP!BG$1,SWISSW!$J:$J,MATCHUP!$A34)-COUNTIFS(SWISSW!$I:$I,MATCHUP!BG$1,SWISSW!$J:$J,MATCHUP!$A34,SWISSW!$F:$F,"Draw")),"-")</f>
        <v>-</v>
      </c>
      <c r="BH34" s="5" t="str">
        <f ca="1">IFERROR((COUNTIFS(SWISSW!$I:$I,MATCHUP!$A34,SWISSW!$J:$J,MATCHUP!BH$1,SWISSW!$F:$F,"Won")+COUNTIFS(SWISSW!$I:$I,MATCHUP!BH$1,SWISSW!$J:$J,MATCHUP!$A34,SWISSW!$F:$F,"Lost"))/(COUNTIFS(SWISSW!$I:$I,MATCHUP!$A34,SWISSW!$J:$J,MATCHUP!BH$1)-COUNTIFS(SWISSW!$I:$I,MATCHUP!$A34,SWISSW!$J:$J,MATCHUP!BH$1,SWISSW!$F:$F,"Draw")+COUNTIFS(SWISSW!$I:$I,MATCHUP!BH$1,SWISSW!$J:$J,MATCHUP!$A34)-COUNTIFS(SWISSW!$I:$I,MATCHUP!BH$1,SWISSW!$J:$J,MATCHUP!$A34,SWISSW!$F:$F,"Draw")),"-")</f>
        <v>-</v>
      </c>
      <c r="BI34" s="5" t="str">
        <f ca="1">IFERROR((COUNTIFS(SWISSW!$I:$I,MATCHUP!$A34,SWISSW!$J:$J,MATCHUP!BI$1,SWISSW!$F:$F,"Won")+COUNTIFS(SWISSW!$I:$I,MATCHUP!BI$1,SWISSW!$J:$J,MATCHUP!$A34,SWISSW!$F:$F,"Lost"))/(COUNTIFS(SWISSW!$I:$I,MATCHUP!$A34,SWISSW!$J:$J,MATCHUP!BI$1)-COUNTIFS(SWISSW!$I:$I,MATCHUP!$A34,SWISSW!$J:$J,MATCHUP!BI$1,SWISSW!$F:$F,"Draw")+COUNTIFS(SWISSW!$I:$I,MATCHUP!BI$1,SWISSW!$J:$J,MATCHUP!$A34)-COUNTIFS(SWISSW!$I:$I,MATCHUP!BI$1,SWISSW!$J:$J,MATCHUP!$A34,SWISSW!$F:$F,"Draw")),"-")</f>
        <v>-</v>
      </c>
      <c r="BJ34" s="5" t="str">
        <f ca="1">IFERROR((COUNTIFS(SWISSW!$I:$I,MATCHUP!$A34,SWISSW!$J:$J,MATCHUP!BJ$1,SWISSW!$F:$F,"Won")+COUNTIFS(SWISSW!$I:$I,MATCHUP!BJ$1,SWISSW!$J:$J,MATCHUP!$A34,SWISSW!$F:$F,"Lost"))/(COUNTIFS(SWISSW!$I:$I,MATCHUP!$A34,SWISSW!$J:$J,MATCHUP!BJ$1)-COUNTIFS(SWISSW!$I:$I,MATCHUP!$A34,SWISSW!$J:$J,MATCHUP!BJ$1,SWISSW!$F:$F,"Draw")+COUNTIFS(SWISSW!$I:$I,MATCHUP!BJ$1,SWISSW!$J:$J,MATCHUP!$A34)-COUNTIFS(SWISSW!$I:$I,MATCHUP!BJ$1,SWISSW!$J:$J,MATCHUP!$A34,SWISSW!$F:$F,"Draw")),"-")</f>
        <v>-</v>
      </c>
      <c r="BK34" s="5">
        <f ca="1">IFERROR((COUNTIFS(SWISSW!$I:$I,MATCHUP!$A34,SWISSW!$J:$J,MATCHUP!BK$1,SWISSW!$F:$F,"Won")+COUNTIFS(SWISSW!$I:$I,MATCHUP!BK$1,SWISSW!$J:$J,MATCHUP!$A34,SWISSW!$F:$F,"Lost"))/(COUNTIFS(SWISSW!$I:$I,MATCHUP!$A34,SWISSW!$J:$J,MATCHUP!BK$1)-COUNTIFS(SWISSW!$I:$I,MATCHUP!$A34,SWISSW!$J:$J,MATCHUP!BK$1,SWISSW!$F:$F,"Draw")+COUNTIFS(SWISSW!$I:$I,MATCHUP!BK$1,SWISSW!$J:$J,MATCHUP!$A34)-COUNTIFS(SWISSW!$I:$I,MATCHUP!BK$1,SWISSW!$J:$J,MATCHUP!$A34,SWISSW!$F:$F,"Draw")),"-")</f>
        <v>0</v>
      </c>
      <c r="BL34" s="5" t="str">
        <f ca="1">IFERROR((COUNTIFS(SWISSW!$I:$I,MATCHUP!$A34,SWISSW!$J:$J,MATCHUP!BL$1,SWISSW!$F:$F,"Won")+COUNTIFS(SWISSW!$I:$I,MATCHUP!BL$1,SWISSW!$J:$J,MATCHUP!$A34,SWISSW!$F:$F,"Lost"))/(COUNTIFS(SWISSW!$I:$I,MATCHUP!$A34,SWISSW!$J:$J,MATCHUP!BL$1)-COUNTIFS(SWISSW!$I:$I,MATCHUP!$A34,SWISSW!$J:$J,MATCHUP!BL$1,SWISSW!$F:$F,"Draw")+COUNTIFS(SWISSW!$I:$I,MATCHUP!BL$1,SWISSW!$J:$J,MATCHUP!$A34)-COUNTIFS(SWISSW!$I:$I,MATCHUP!BL$1,SWISSW!$J:$J,MATCHUP!$A34,SWISSW!$F:$F,"Draw")),"-")</f>
        <v>-</v>
      </c>
      <c r="BM34" s="5" t="str">
        <f ca="1">IFERROR((COUNTIFS(SWISSW!$I:$I,MATCHUP!$A34,SWISSW!$J:$J,MATCHUP!BM$1,SWISSW!$F:$F,"Won")+COUNTIFS(SWISSW!$I:$I,MATCHUP!BM$1,SWISSW!$J:$J,MATCHUP!$A34,SWISSW!$F:$F,"Lost"))/(COUNTIFS(SWISSW!$I:$I,MATCHUP!$A34,SWISSW!$J:$J,MATCHUP!BM$1)-COUNTIFS(SWISSW!$I:$I,MATCHUP!$A34,SWISSW!$J:$J,MATCHUP!BM$1,SWISSW!$F:$F,"Draw")+COUNTIFS(SWISSW!$I:$I,MATCHUP!BM$1,SWISSW!$J:$J,MATCHUP!$A34)-COUNTIFS(SWISSW!$I:$I,MATCHUP!BM$1,SWISSW!$J:$J,MATCHUP!$A34,SWISSW!$F:$F,"Draw")),"-")</f>
        <v>-</v>
      </c>
      <c r="BN34" s="5" t="str">
        <f ca="1">IFERROR((COUNTIFS(SWISSW!$I:$I,MATCHUP!$A34,SWISSW!$J:$J,MATCHUP!BN$1,SWISSW!$F:$F,"Won")+COUNTIFS(SWISSW!$I:$I,MATCHUP!BN$1,SWISSW!$J:$J,MATCHUP!$A34,SWISSW!$F:$F,"Lost"))/(COUNTIFS(SWISSW!$I:$I,MATCHUP!$A34,SWISSW!$J:$J,MATCHUP!BN$1)-COUNTIFS(SWISSW!$I:$I,MATCHUP!$A34,SWISSW!$J:$J,MATCHUP!BN$1,SWISSW!$F:$F,"Draw")+COUNTIFS(SWISSW!$I:$I,MATCHUP!BN$1,SWISSW!$J:$J,MATCHUP!$A34)-COUNTIFS(SWISSW!$I:$I,MATCHUP!BN$1,SWISSW!$J:$J,MATCHUP!$A34,SWISSW!$F:$F,"Draw")),"-")</f>
        <v>-</v>
      </c>
      <c r="BO34" s="5" t="str">
        <f ca="1">IFERROR((COUNTIFS(SWISSW!$I:$I,MATCHUP!$A34,SWISSW!$J:$J,MATCHUP!BO$1,SWISSW!$F:$F,"Won")+COUNTIFS(SWISSW!$I:$I,MATCHUP!BO$1,SWISSW!$J:$J,MATCHUP!$A34,SWISSW!$F:$F,"Lost"))/(COUNTIFS(SWISSW!$I:$I,MATCHUP!$A34,SWISSW!$J:$J,MATCHUP!BO$1)-COUNTIFS(SWISSW!$I:$I,MATCHUP!$A34,SWISSW!$J:$J,MATCHUP!BO$1,SWISSW!$F:$F,"Draw")+COUNTIFS(SWISSW!$I:$I,MATCHUP!BO$1,SWISSW!$J:$J,MATCHUP!$A34)-COUNTIFS(SWISSW!$I:$I,MATCHUP!BO$1,SWISSW!$J:$J,MATCHUP!$A34,SWISSW!$F:$F,"Draw")),"-")</f>
        <v>-</v>
      </c>
      <c r="BP34" s="5" t="str">
        <f ca="1">IFERROR((COUNTIFS(SWISSW!$I:$I,MATCHUP!$A34,SWISSW!$J:$J,MATCHUP!BP$1,SWISSW!$F:$F,"Won")+COUNTIFS(SWISSW!$I:$I,MATCHUP!BP$1,SWISSW!$J:$J,MATCHUP!$A34,SWISSW!$F:$F,"Lost"))/(COUNTIFS(SWISSW!$I:$I,MATCHUP!$A34,SWISSW!$J:$J,MATCHUP!BP$1)-COUNTIFS(SWISSW!$I:$I,MATCHUP!$A34,SWISSW!$J:$J,MATCHUP!BP$1,SWISSW!$F:$F,"Draw")+COUNTIFS(SWISSW!$I:$I,MATCHUP!BP$1,SWISSW!$J:$J,MATCHUP!$A34)-COUNTIFS(SWISSW!$I:$I,MATCHUP!BP$1,SWISSW!$J:$J,MATCHUP!$A34,SWISSW!$F:$F,"Draw")),"-")</f>
        <v>-</v>
      </c>
      <c r="BQ34" s="5" t="str">
        <f ca="1">IFERROR((COUNTIFS(SWISSW!$I:$I,MATCHUP!$A34,SWISSW!$J:$J,MATCHUP!BQ$1,SWISSW!$F:$F,"Won")+COUNTIFS(SWISSW!$I:$I,MATCHUP!BQ$1,SWISSW!$J:$J,MATCHUP!$A34,SWISSW!$F:$F,"Lost"))/(COUNTIFS(SWISSW!$I:$I,MATCHUP!$A34,SWISSW!$J:$J,MATCHUP!BQ$1)-COUNTIFS(SWISSW!$I:$I,MATCHUP!$A34,SWISSW!$J:$J,MATCHUP!BQ$1,SWISSW!$F:$F,"Draw")+COUNTIFS(SWISSW!$I:$I,MATCHUP!BQ$1,SWISSW!$J:$J,MATCHUP!$A34)-COUNTIFS(SWISSW!$I:$I,MATCHUP!BQ$1,SWISSW!$J:$J,MATCHUP!$A34,SWISSW!$F:$F,"Draw")),"-")</f>
        <v>-</v>
      </c>
      <c r="BR34" s="5" t="str">
        <f ca="1">IFERROR((COUNTIFS(SWISSW!$I:$I,MATCHUP!$A34,SWISSW!$J:$J,MATCHUP!BR$1,SWISSW!$F:$F,"Won")+COUNTIFS(SWISSW!$I:$I,MATCHUP!BR$1,SWISSW!$J:$J,MATCHUP!$A34,SWISSW!$F:$F,"Lost"))/(COUNTIFS(SWISSW!$I:$I,MATCHUP!$A34,SWISSW!$J:$J,MATCHUP!BR$1)-COUNTIFS(SWISSW!$I:$I,MATCHUP!$A34,SWISSW!$J:$J,MATCHUP!BR$1,SWISSW!$F:$F,"Draw")+COUNTIFS(SWISSW!$I:$I,MATCHUP!BR$1,SWISSW!$J:$J,MATCHUP!$A34)-COUNTIFS(SWISSW!$I:$I,MATCHUP!BR$1,SWISSW!$J:$J,MATCHUP!$A34,SWISSW!$F:$F,"Draw")),"-")</f>
        <v>-</v>
      </c>
      <c r="BS34" s="5" t="str">
        <f ca="1">IFERROR((COUNTIFS(SWISSW!$I:$I,MATCHUP!$A34,SWISSW!$J:$J,MATCHUP!BS$1,SWISSW!$F:$F,"Won")+COUNTIFS(SWISSW!$I:$I,MATCHUP!BS$1,SWISSW!$J:$J,MATCHUP!$A34,SWISSW!$F:$F,"Lost"))/(COUNTIFS(SWISSW!$I:$I,MATCHUP!$A34,SWISSW!$J:$J,MATCHUP!BS$1)-COUNTIFS(SWISSW!$I:$I,MATCHUP!$A34,SWISSW!$J:$J,MATCHUP!BS$1,SWISSW!$F:$F,"Draw")+COUNTIFS(SWISSW!$I:$I,MATCHUP!BS$1,SWISSW!$J:$J,MATCHUP!$A34)-COUNTIFS(SWISSW!$I:$I,MATCHUP!BS$1,SWISSW!$J:$J,MATCHUP!$A34,SWISSW!$F:$F,"Draw")),"-")</f>
        <v>-</v>
      </c>
      <c r="BT34" s="5" t="str">
        <f ca="1">IFERROR((COUNTIFS(SWISSW!$I:$I,MATCHUP!$A34,SWISSW!$J:$J,MATCHUP!BT$1,SWISSW!$F:$F,"Won")+COUNTIFS(SWISSW!$I:$I,MATCHUP!BT$1,SWISSW!$J:$J,MATCHUP!$A34,SWISSW!$F:$F,"Lost"))/(COUNTIFS(SWISSW!$I:$I,MATCHUP!$A34,SWISSW!$J:$J,MATCHUP!BT$1)-COUNTIFS(SWISSW!$I:$I,MATCHUP!$A34,SWISSW!$J:$J,MATCHUP!BT$1,SWISSW!$F:$F,"Draw")+COUNTIFS(SWISSW!$I:$I,MATCHUP!BT$1,SWISSW!$J:$J,MATCHUP!$A34)-COUNTIFS(SWISSW!$I:$I,MATCHUP!BT$1,SWISSW!$J:$J,MATCHUP!$A34,SWISSW!$F:$F,"Draw")),"-")</f>
        <v>-</v>
      </c>
      <c r="BU34" s="5" t="str">
        <f ca="1">IFERROR((COUNTIFS(SWISSW!$I:$I,MATCHUP!$A34,SWISSW!$J:$J,MATCHUP!BU$1,SWISSW!$F:$F,"Won")+COUNTIFS(SWISSW!$I:$I,MATCHUP!BU$1,SWISSW!$J:$J,MATCHUP!$A34,SWISSW!$F:$F,"Lost"))/(COUNTIFS(SWISSW!$I:$I,MATCHUP!$A34,SWISSW!$J:$J,MATCHUP!BU$1)-COUNTIFS(SWISSW!$I:$I,MATCHUP!$A34,SWISSW!$J:$J,MATCHUP!BU$1,SWISSW!$F:$F,"Draw")+COUNTIFS(SWISSW!$I:$I,MATCHUP!BU$1,SWISSW!$J:$J,MATCHUP!$A34)-COUNTIFS(SWISSW!$I:$I,MATCHUP!BU$1,SWISSW!$J:$J,MATCHUP!$A34,SWISSW!$F:$F,"Draw")),"-")</f>
        <v>-</v>
      </c>
      <c r="BV34" s="5" t="str">
        <f ca="1">IFERROR((COUNTIFS(SWISSW!$I:$I,MATCHUP!$A34,SWISSW!$J:$J,MATCHUP!BV$1,SWISSW!$F:$F,"Won")+COUNTIFS(SWISSW!$I:$I,MATCHUP!BV$1,SWISSW!$J:$J,MATCHUP!$A34,SWISSW!$F:$F,"Lost"))/(COUNTIFS(SWISSW!$I:$I,MATCHUP!$A34,SWISSW!$J:$J,MATCHUP!BV$1)-COUNTIFS(SWISSW!$I:$I,MATCHUP!$A34,SWISSW!$J:$J,MATCHUP!BV$1,SWISSW!$F:$F,"Draw")+COUNTIFS(SWISSW!$I:$I,MATCHUP!BV$1,SWISSW!$J:$J,MATCHUP!$A34)-COUNTIFS(SWISSW!$I:$I,MATCHUP!BV$1,SWISSW!$J:$J,MATCHUP!$A34,SWISSW!$F:$F,"Draw")),"-")</f>
        <v>-</v>
      </c>
      <c r="BW34" s="5" t="str">
        <f ca="1">IFERROR((COUNTIFS(SWISSW!$I:$I,MATCHUP!$A34,SWISSW!$J:$J,MATCHUP!BW$1,SWISSW!$F:$F,"Won")+COUNTIFS(SWISSW!$I:$I,MATCHUP!BW$1,SWISSW!$J:$J,MATCHUP!$A34,SWISSW!$F:$F,"Lost"))/(COUNTIFS(SWISSW!$I:$I,MATCHUP!$A34,SWISSW!$J:$J,MATCHUP!BW$1)-COUNTIFS(SWISSW!$I:$I,MATCHUP!$A34,SWISSW!$J:$J,MATCHUP!BW$1,SWISSW!$F:$F,"Draw")+COUNTIFS(SWISSW!$I:$I,MATCHUP!BW$1,SWISSW!$J:$J,MATCHUP!$A34)-COUNTIFS(SWISSW!$I:$I,MATCHUP!BW$1,SWISSW!$J:$J,MATCHUP!$A34,SWISSW!$F:$F,"Draw")),"-")</f>
        <v>-</v>
      </c>
      <c r="BX34" s="5" t="str">
        <f ca="1">IFERROR((COUNTIFS(SWISSW!$I:$I,MATCHUP!$A34,SWISSW!$J:$J,MATCHUP!BX$1,SWISSW!$F:$F,"Won")+COUNTIFS(SWISSW!$I:$I,MATCHUP!BX$1,SWISSW!$J:$J,MATCHUP!$A34,SWISSW!$F:$F,"Lost"))/(COUNTIFS(SWISSW!$I:$I,MATCHUP!$A34,SWISSW!$J:$J,MATCHUP!BX$1)-COUNTIFS(SWISSW!$I:$I,MATCHUP!$A34,SWISSW!$J:$J,MATCHUP!BX$1,SWISSW!$F:$F,"Draw")+COUNTIFS(SWISSW!$I:$I,MATCHUP!BX$1,SWISSW!$J:$J,MATCHUP!$A34)-COUNTIFS(SWISSW!$I:$I,MATCHUP!BX$1,SWISSW!$J:$J,MATCHUP!$A34,SWISSW!$F:$F,"Draw")),"-")</f>
        <v>-</v>
      </c>
      <c r="BY34" s="5" t="str">
        <f ca="1">IFERROR((COUNTIFS(SWISSW!$I:$I,MATCHUP!$A34,SWISSW!$J:$J,MATCHUP!BY$1,SWISSW!$F:$F,"Won")+COUNTIFS(SWISSW!$I:$I,MATCHUP!BY$1,SWISSW!$J:$J,MATCHUP!$A34,SWISSW!$F:$F,"Lost"))/(COUNTIFS(SWISSW!$I:$I,MATCHUP!$A34,SWISSW!$J:$J,MATCHUP!BY$1)-COUNTIFS(SWISSW!$I:$I,MATCHUP!$A34,SWISSW!$J:$J,MATCHUP!BY$1,SWISSW!$F:$F,"Draw")+COUNTIFS(SWISSW!$I:$I,MATCHUP!BY$1,SWISSW!$J:$J,MATCHUP!$A34)-COUNTIFS(SWISSW!$I:$I,MATCHUP!BY$1,SWISSW!$J:$J,MATCHUP!$A34,SWISSW!$F:$F,"Draw")),"-")</f>
        <v>-</v>
      </c>
      <c r="BZ34" s="5" t="str">
        <f ca="1">IFERROR((COUNTIFS(SWISSW!$I:$I,MATCHUP!$A34,SWISSW!$J:$J,MATCHUP!BZ$1,SWISSW!$F:$F,"Won")+COUNTIFS(SWISSW!$I:$I,MATCHUP!BZ$1,SWISSW!$J:$J,MATCHUP!$A34,SWISSW!$F:$F,"Lost"))/(COUNTIFS(SWISSW!$I:$I,MATCHUP!$A34,SWISSW!$J:$J,MATCHUP!BZ$1)-COUNTIFS(SWISSW!$I:$I,MATCHUP!$A34,SWISSW!$J:$J,MATCHUP!BZ$1,SWISSW!$F:$F,"Draw")+COUNTIFS(SWISSW!$I:$I,MATCHUP!BZ$1,SWISSW!$J:$J,MATCHUP!$A34)-COUNTIFS(SWISSW!$I:$I,MATCHUP!BZ$1,SWISSW!$J:$J,MATCHUP!$A34,SWISSW!$F:$F,"Draw")),"-")</f>
        <v>-</v>
      </c>
      <c r="CA34" s="5" t="str">
        <f ca="1">IFERROR((COUNTIFS(SWISSW!$I:$I,MATCHUP!$A34,SWISSW!$J:$J,MATCHUP!CA$1,SWISSW!$F:$F,"Won")+COUNTIFS(SWISSW!$I:$I,MATCHUP!CA$1,SWISSW!$J:$J,MATCHUP!$A34,SWISSW!$F:$F,"Lost"))/(COUNTIFS(SWISSW!$I:$I,MATCHUP!$A34,SWISSW!$J:$J,MATCHUP!CA$1)-COUNTIFS(SWISSW!$I:$I,MATCHUP!$A34,SWISSW!$J:$J,MATCHUP!CA$1,SWISSW!$F:$F,"Draw")+COUNTIFS(SWISSW!$I:$I,MATCHUP!CA$1,SWISSW!$J:$J,MATCHUP!$A34)-COUNTIFS(SWISSW!$I:$I,MATCHUP!CA$1,SWISSW!$J:$J,MATCHUP!$A34,SWISSW!$F:$F,"Draw")),"-")</f>
        <v>-</v>
      </c>
      <c r="CB34" s="5" t="str">
        <f ca="1">IFERROR((COUNTIFS(SWISSW!$I:$I,MATCHUP!$A34,SWISSW!$J:$J,MATCHUP!CB$1,SWISSW!$F:$F,"Won")+COUNTIFS(SWISSW!$I:$I,MATCHUP!CB$1,SWISSW!$J:$J,MATCHUP!$A34,SWISSW!$F:$F,"Lost"))/(COUNTIFS(SWISSW!$I:$I,MATCHUP!$A34,SWISSW!$J:$J,MATCHUP!CB$1)-COUNTIFS(SWISSW!$I:$I,MATCHUP!$A34,SWISSW!$J:$J,MATCHUP!CB$1,SWISSW!$F:$F,"Draw")+COUNTIFS(SWISSW!$I:$I,MATCHUP!CB$1,SWISSW!$J:$J,MATCHUP!$A34)-COUNTIFS(SWISSW!$I:$I,MATCHUP!CB$1,SWISSW!$J:$J,MATCHUP!$A34,SWISSW!$F:$F,"Draw")),"-")</f>
        <v>-</v>
      </c>
      <c r="CC34" s="5" t="str">
        <f ca="1">IFERROR((COUNTIFS(SWISSW!$I:$I,MATCHUP!$A34,SWISSW!$J:$J,MATCHUP!CC$1,SWISSW!$F:$F,"Won")+COUNTIFS(SWISSW!$I:$I,MATCHUP!CC$1,SWISSW!$J:$J,MATCHUP!$A34,SWISSW!$F:$F,"Lost"))/(COUNTIFS(SWISSW!$I:$I,MATCHUP!$A34,SWISSW!$J:$J,MATCHUP!CC$1)-COUNTIFS(SWISSW!$I:$I,MATCHUP!$A34,SWISSW!$J:$J,MATCHUP!CC$1,SWISSW!$F:$F,"Draw")+COUNTIFS(SWISSW!$I:$I,MATCHUP!CC$1,SWISSW!$J:$J,MATCHUP!$A34)-COUNTIFS(SWISSW!$I:$I,MATCHUP!CC$1,SWISSW!$J:$J,MATCHUP!$A34,SWISSW!$F:$F,"Draw")),"-")</f>
        <v>-</v>
      </c>
      <c r="CD34" s="5" t="str">
        <f ca="1">IFERROR((COUNTIFS(SWISSW!$I:$I,MATCHUP!$A34,SWISSW!$J:$J,MATCHUP!CD$1,SWISSW!$F:$F,"Won")+COUNTIFS(SWISSW!$I:$I,MATCHUP!CD$1,SWISSW!$J:$J,MATCHUP!$A34,SWISSW!$F:$F,"Lost"))/(COUNTIFS(SWISSW!$I:$I,MATCHUP!$A34,SWISSW!$J:$J,MATCHUP!CD$1)-COUNTIFS(SWISSW!$I:$I,MATCHUP!$A34,SWISSW!$J:$J,MATCHUP!CD$1,SWISSW!$F:$F,"Draw")+COUNTIFS(SWISSW!$I:$I,MATCHUP!CD$1,SWISSW!$J:$J,MATCHUP!$A34)-COUNTIFS(SWISSW!$I:$I,MATCHUP!CD$1,SWISSW!$J:$J,MATCHUP!$A34,SWISSW!$F:$F,"Draw")),"-")</f>
        <v>-</v>
      </c>
      <c r="CE34" s="5" t="str">
        <f ca="1">IFERROR((COUNTIFS(SWISSW!$I:$I,MATCHUP!$A34,SWISSW!$J:$J,MATCHUP!CE$1,SWISSW!$F:$F,"Won")+COUNTIFS(SWISSW!$I:$I,MATCHUP!CE$1,SWISSW!$J:$J,MATCHUP!$A34,SWISSW!$F:$F,"Lost"))/(COUNTIFS(SWISSW!$I:$I,MATCHUP!$A34,SWISSW!$J:$J,MATCHUP!CE$1)-COUNTIFS(SWISSW!$I:$I,MATCHUP!$A34,SWISSW!$J:$J,MATCHUP!CE$1,SWISSW!$F:$F,"Draw")+COUNTIFS(SWISSW!$I:$I,MATCHUP!CE$1,SWISSW!$J:$J,MATCHUP!$A34)-COUNTIFS(SWISSW!$I:$I,MATCHUP!CE$1,SWISSW!$J:$J,MATCHUP!$A34,SWISSW!$F:$F,"Draw")),"-")</f>
        <v>-</v>
      </c>
      <c r="CF34" s="5" t="str">
        <f ca="1">IFERROR((COUNTIFS(SWISSW!$I:$I,MATCHUP!$A34,SWISSW!$J:$J,MATCHUP!CF$1,SWISSW!$F:$F,"Won")+COUNTIFS(SWISSW!$I:$I,MATCHUP!CF$1,SWISSW!$J:$J,MATCHUP!$A34,SWISSW!$F:$F,"Lost"))/(COUNTIFS(SWISSW!$I:$I,MATCHUP!$A34,SWISSW!$J:$J,MATCHUP!CF$1)-COUNTIFS(SWISSW!$I:$I,MATCHUP!$A34,SWISSW!$J:$J,MATCHUP!CF$1,SWISSW!$F:$F,"Draw")+COUNTIFS(SWISSW!$I:$I,MATCHUP!CF$1,SWISSW!$J:$J,MATCHUP!$A34)-COUNTIFS(SWISSW!$I:$I,MATCHUP!CF$1,SWISSW!$J:$J,MATCHUP!$A34,SWISSW!$F:$F,"Draw")),"-")</f>
        <v>-</v>
      </c>
      <c r="CG34" s="5" t="str">
        <f ca="1">IFERROR((COUNTIFS(SWISSW!$I:$I,MATCHUP!$A34,SWISSW!$J:$J,MATCHUP!CG$1,SWISSW!$F:$F,"Won")+COUNTIFS(SWISSW!$I:$I,MATCHUP!CG$1,SWISSW!$J:$J,MATCHUP!$A34,SWISSW!$F:$F,"Lost"))/(COUNTIFS(SWISSW!$I:$I,MATCHUP!$A34,SWISSW!$J:$J,MATCHUP!CG$1)-COUNTIFS(SWISSW!$I:$I,MATCHUP!$A34,SWISSW!$J:$J,MATCHUP!CG$1,SWISSW!$F:$F,"Draw")+COUNTIFS(SWISSW!$I:$I,MATCHUP!CG$1,SWISSW!$J:$J,MATCHUP!$A34)-COUNTIFS(SWISSW!$I:$I,MATCHUP!CG$1,SWISSW!$J:$J,MATCHUP!$A34,SWISSW!$F:$F,"Draw")),"-")</f>
        <v>-</v>
      </c>
      <c r="CH34" s="5" t="str">
        <f ca="1">IFERROR((COUNTIFS(SWISSW!$I:$I,MATCHUP!$A34,SWISSW!$J:$J,MATCHUP!CH$1,SWISSW!$F:$F,"Won")+COUNTIFS(SWISSW!$I:$I,MATCHUP!CH$1,SWISSW!$J:$J,MATCHUP!$A34,SWISSW!$F:$F,"Lost"))/(COUNTIFS(SWISSW!$I:$I,MATCHUP!$A34,SWISSW!$J:$J,MATCHUP!CH$1)-COUNTIFS(SWISSW!$I:$I,MATCHUP!$A34,SWISSW!$J:$J,MATCHUP!CH$1,SWISSW!$F:$F,"Draw")+COUNTIFS(SWISSW!$I:$I,MATCHUP!CH$1,SWISSW!$J:$J,MATCHUP!$A34)-COUNTIFS(SWISSW!$I:$I,MATCHUP!CH$1,SWISSW!$J:$J,MATCHUP!$A34,SWISSW!$F:$F,"Draw")),"-")</f>
        <v>-</v>
      </c>
      <c r="CI34" s="5" t="str">
        <f ca="1">IFERROR((COUNTIFS(SWISSW!$I:$I,MATCHUP!$A34,SWISSW!$J:$J,MATCHUP!CI$1,SWISSW!$F:$F,"Won")+COUNTIFS(SWISSW!$I:$I,MATCHUP!CI$1,SWISSW!$J:$J,MATCHUP!$A34,SWISSW!$F:$F,"Lost"))/(COUNTIFS(SWISSW!$I:$I,MATCHUP!$A34,SWISSW!$J:$J,MATCHUP!CI$1)-COUNTIFS(SWISSW!$I:$I,MATCHUP!$A34,SWISSW!$J:$J,MATCHUP!CI$1,SWISSW!$F:$F,"Draw")+COUNTIFS(SWISSW!$I:$I,MATCHUP!CI$1,SWISSW!$J:$J,MATCHUP!$A34)-COUNTIFS(SWISSW!$I:$I,MATCHUP!CI$1,SWISSW!$J:$J,MATCHUP!$A34,SWISSW!$F:$F,"Draw")),"-")</f>
        <v>-</v>
      </c>
      <c r="CJ34" s="5" t="str">
        <f ca="1">IFERROR((COUNTIFS(SWISSW!$I:$I,MATCHUP!$A34,SWISSW!$J:$J,MATCHUP!CJ$1,SWISSW!$F:$F,"Won")+COUNTIFS(SWISSW!$I:$I,MATCHUP!CJ$1,SWISSW!$J:$J,MATCHUP!$A34,SWISSW!$F:$F,"Lost"))/(COUNTIFS(SWISSW!$I:$I,MATCHUP!$A34,SWISSW!$J:$J,MATCHUP!CJ$1)-COUNTIFS(SWISSW!$I:$I,MATCHUP!$A34,SWISSW!$J:$J,MATCHUP!CJ$1,SWISSW!$F:$F,"Draw")+COUNTIFS(SWISSW!$I:$I,MATCHUP!CJ$1,SWISSW!$J:$J,MATCHUP!$A34)-COUNTIFS(SWISSW!$I:$I,MATCHUP!CJ$1,SWISSW!$J:$J,MATCHUP!$A34,SWISSW!$F:$F,"Draw")),"-")</f>
        <v>-</v>
      </c>
      <c r="CK34" s="5" t="str">
        <f ca="1">IFERROR((COUNTIFS(SWISSW!$I:$I,MATCHUP!$A34,SWISSW!$J:$J,MATCHUP!CK$1,SWISSW!$F:$F,"Won")+COUNTIFS(SWISSW!$I:$I,MATCHUP!CK$1,SWISSW!$J:$J,MATCHUP!$A34,SWISSW!$F:$F,"Lost"))/(COUNTIFS(SWISSW!$I:$I,MATCHUP!$A34,SWISSW!$J:$J,MATCHUP!CK$1)-COUNTIFS(SWISSW!$I:$I,MATCHUP!$A34,SWISSW!$J:$J,MATCHUP!CK$1,SWISSW!$F:$F,"Draw")+COUNTIFS(SWISSW!$I:$I,MATCHUP!CK$1,SWISSW!$J:$J,MATCHUP!$A34)-COUNTIFS(SWISSW!$I:$I,MATCHUP!CK$1,SWISSW!$J:$J,MATCHUP!$A34,SWISSW!$F:$F,"Draw")),"-")</f>
        <v>-</v>
      </c>
      <c r="CL34" s="5" t="str">
        <f ca="1">IFERROR((COUNTIFS(SWISSW!$I:$I,MATCHUP!$A34,SWISSW!$J:$J,MATCHUP!CL$1,SWISSW!$F:$F,"Won")+COUNTIFS(SWISSW!$I:$I,MATCHUP!CL$1,SWISSW!$J:$J,MATCHUP!$A34,SWISSW!$F:$F,"Lost"))/(COUNTIFS(SWISSW!$I:$I,MATCHUP!$A34,SWISSW!$J:$J,MATCHUP!CL$1)-COUNTIFS(SWISSW!$I:$I,MATCHUP!$A34,SWISSW!$J:$J,MATCHUP!CL$1,SWISSW!$F:$F,"Draw")+COUNTIFS(SWISSW!$I:$I,MATCHUP!CL$1,SWISSW!$J:$J,MATCHUP!$A34)-COUNTIFS(SWISSW!$I:$I,MATCHUP!CL$1,SWISSW!$J:$J,MATCHUP!$A34,SWISSW!$F:$F,"Draw")),"-")</f>
        <v>-</v>
      </c>
      <c r="CM34" s="5" t="str">
        <f ca="1">IFERROR((COUNTIFS(SWISSW!$I:$I,MATCHUP!$A34,SWISSW!$J:$J,MATCHUP!CM$1,SWISSW!$F:$F,"Won")+COUNTIFS(SWISSW!$I:$I,MATCHUP!CM$1,SWISSW!$J:$J,MATCHUP!$A34,SWISSW!$F:$F,"Lost"))/(COUNTIFS(SWISSW!$I:$I,MATCHUP!$A34,SWISSW!$J:$J,MATCHUP!CM$1)-COUNTIFS(SWISSW!$I:$I,MATCHUP!$A34,SWISSW!$J:$J,MATCHUP!CM$1,SWISSW!$F:$F,"Draw")+COUNTIFS(SWISSW!$I:$I,MATCHUP!CM$1,SWISSW!$J:$J,MATCHUP!$A34)-COUNTIFS(SWISSW!$I:$I,MATCHUP!CM$1,SWISSW!$J:$J,MATCHUP!$A34,SWISSW!$F:$F,"Draw")),"-")</f>
        <v>-</v>
      </c>
      <c r="CN34" s="5" t="str">
        <f ca="1">IFERROR((COUNTIFS(SWISSW!$I:$I,MATCHUP!$A34,SWISSW!$J:$J,MATCHUP!CN$1,SWISSW!$F:$F,"Won")+COUNTIFS(SWISSW!$I:$I,MATCHUP!CN$1,SWISSW!$J:$J,MATCHUP!$A34,SWISSW!$F:$F,"Lost"))/(COUNTIFS(SWISSW!$I:$I,MATCHUP!$A34,SWISSW!$J:$J,MATCHUP!CN$1)-COUNTIFS(SWISSW!$I:$I,MATCHUP!$A34,SWISSW!$J:$J,MATCHUP!CN$1,SWISSW!$F:$F,"Draw")+COUNTIFS(SWISSW!$I:$I,MATCHUP!CN$1,SWISSW!$J:$J,MATCHUP!$A34)-COUNTIFS(SWISSW!$I:$I,MATCHUP!CN$1,SWISSW!$J:$J,MATCHUP!$A34,SWISSW!$F:$F,"Draw")),"-")</f>
        <v>-</v>
      </c>
      <c r="CO34" s="5" t="str">
        <f ca="1">IFERROR((COUNTIFS(SWISSW!$I:$I,MATCHUP!$A34,SWISSW!$J:$J,MATCHUP!CO$1,SWISSW!$F:$F,"Won")+COUNTIFS(SWISSW!$I:$I,MATCHUP!CO$1,SWISSW!$J:$J,MATCHUP!$A34,SWISSW!$F:$F,"Lost"))/(COUNTIFS(SWISSW!$I:$I,MATCHUP!$A34,SWISSW!$J:$J,MATCHUP!CO$1)-COUNTIFS(SWISSW!$I:$I,MATCHUP!$A34,SWISSW!$J:$J,MATCHUP!CO$1,SWISSW!$F:$F,"Draw")+COUNTIFS(SWISSW!$I:$I,MATCHUP!CO$1,SWISSW!$J:$J,MATCHUP!$A34)-COUNTIFS(SWISSW!$I:$I,MATCHUP!CO$1,SWISSW!$J:$J,MATCHUP!$A34,SWISSW!$F:$F,"Draw")),"-")</f>
        <v>-</v>
      </c>
      <c r="CP34" s="5" t="str">
        <f ca="1">IFERROR((COUNTIFS(SWISSW!$I:$I,MATCHUP!$A34,SWISSW!$J:$J,MATCHUP!CP$1,SWISSW!$F:$F,"Won")+COUNTIFS(SWISSW!$I:$I,MATCHUP!CP$1,SWISSW!$J:$J,MATCHUP!$A34,SWISSW!$F:$F,"Lost"))/(COUNTIFS(SWISSW!$I:$I,MATCHUP!$A34,SWISSW!$J:$J,MATCHUP!CP$1)-COUNTIFS(SWISSW!$I:$I,MATCHUP!$A34,SWISSW!$J:$J,MATCHUP!CP$1,SWISSW!$F:$F,"Draw")+COUNTIFS(SWISSW!$I:$I,MATCHUP!CP$1,SWISSW!$J:$J,MATCHUP!$A34)-COUNTIFS(SWISSW!$I:$I,MATCHUP!CP$1,SWISSW!$J:$J,MATCHUP!$A34,SWISSW!$F:$F,"Draw")),"-")</f>
        <v>-</v>
      </c>
      <c r="CQ34" s="5" t="str">
        <f ca="1">IFERROR((COUNTIFS(SWISSW!$I:$I,MATCHUP!$A34,SWISSW!$J:$J,MATCHUP!CQ$1,SWISSW!$F:$F,"Won")+COUNTIFS(SWISSW!$I:$I,MATCHUP!CQ$1,SWISSW!$J:$J,MATCHUP!$A34,SWISSW!$F:$F,"Lost"))/(COUNTIFS(SWISSW!$I:$I,MATCHUP!$A34,SWISSW!$J:$J,MATCHUP!CQ$1)-COUNTIFS(SWISSW!$I:$I,MATCHUP!$A34,SWISSW!$J:$J,MATCHUP!CQ$1,SWISSW!$F:$F,"Draw")+COUNTIFS(SWISSW!$I:$I,MATCHUP!CQ$1,SWISSW!$J:$J,MATCHUP!$A34)-COUNTIFS(SWISSW!$I:$I,MATCHUP!CQ$1,SWISSW!$J:$J,MATCHUP!$A34,SWISSW!$F:$F,"Draw")),"-")</f>
        <v>-</v>
      </c>
      <c r="CR34" s="5" t="str">
        <f ca="1">IFERROR((COUNTIFS(SWISSW!$I:$I,MATCHUP!$A34,SWISSW!$J:$J,MATCHUP!CR$1,SWISSW!$F:$F,"Won")+COUNTIFS(SWISSW!$I:$I,MATCHUP!CR$1,SWISSW!$J:$J,MATCHUP!$A34,SWISSW!$F:$F,"Lost"))/(COUNTIFS(SWISSW!$I:$I,MATCHUP!$A34,SWISSW!$J:$J,MATCHUP!CR$1)-COUNTIFS(SWISSW!$I:$I,MATCHUP!$A34,SWISSW!$J:$J,MATCHUP!CR$1,SWISSW!$F:$F,"Draw")+COUNTIFS(SWISSW!$I:$I,MATCHUP!CR$1,SWISSW!$J:$J,MATCHUP!$A34)-COUNTIFS(SWISSW!$I:$I,MATCHUP!CR$1,SWISSW!$J:$J,MATCHUP!$A34,SWISSW!$F:$F,"Draw")),"-")</f>
        <v>-</v>
      </c>
      <c r="CS34" s="5" t="str">
        <f ca="1">IFERROR((COUNTIFS(SWISSW!$I:$I,MATCHUP!$A34,SWISSW!$J:$J,MATCHUP!CS$1,SWISSW!$F:$F,"Won")+COUNTIFS(SWISSW!$I:$I,MATCHUP!CS$1,SWISSW!$J:$J,MATCHUP!$A34,SWISSW!$F:$F,"Lost"))/(COUNTIFS(SWISSW!$I:$I,MATCHUP!$A34,SWISSW!$J:$J,MATCHUP!CS$1)-COUNTIFS(SWISSW!$I:$I,MATCHUP!$A34,SWISSW!$J:$J,MATCHUP!CS$1,SWISSW!$F:$F,"Draw")+COUNTIFS(SWISSW!$I:$I,MATCHUP!CS$1,SWISSW!$J:$J,MATCHUP!$A34)-COUNTIFS(SWISSW!$I:$I,MATCHUP!CS$1,SWISSW!$J:$J,MATCHUP!$A34,SWISSW!$F:$F,"Draw")),"-")</f>
        <v>-</v>
      </c>
      <c r="CT34" s="5" t="str">
        <f ca="1">IFERROR((COUNTIFS(SWISSW!$I:$I,MATCHUP!$A34,SWISSW!$J:$J,MATCHUP!CT$1,SWISSW!$F:$F,"Won")+COUNTIFS(SWISSW!$I:$I,MATCHUP!CT$1,SWISSW!$J:$J,MATCHUP!$A34,SWISSW!$F:$F,"Lost"))/(COUNTIFS(SWISSW!$I:$I,MATCHUP!$A34,SWISSW!$J:$J,MATCHUP!CT$1)-COUNTIFS(SWISSW!$I:$I,MATCHUP!$A34,SWISSW!$J:$J,MATCHUP!CT$1,SWISSW!$F:$F,"Draw")+COUNTIFS(SWISSW!$I:$I,MATCHUP!CT$1,SWISSW!$J:$J,MATCHUP!$A34)-COUNTIFS(SWISSW!$I:$I,MATCHUP!CT$1,SWISSW!$J:$J,MATCHUP!$A34,SWISSW!$F:$F,"Draw")),"-")</f>
        <v>-</v>
      </c>
      <c r="CU34" s="5" t="str">
        <f ca="1">IFERROR((COUNTIFS(SWISSW!$I:$I,MATCHUP!$A34,SWISSW!$J:$J,MATCHUP!CU$1,SWISSW!$F:$F,"Won")+COUNTIFS(SWISSW!$I:$I,MATCHUP!CU$1,SWISSW!$J:$J,MATCHUP!$A34,SWISSW!$F:$F,"Lost"))/(COUNTIFS(SWISSW!$I:$I,MATCHUP!$A34,SWISSW!$J:$J,MATCHUP!CU$1)-COUNTIFS(SWISSW!$I:$I,MATCHUP!$A34,SWISSW!$J:$J,MATCHUP!CU$1,SWISSW!$F:$F,"Draw")+COUNTIFS(SWISSW!$I:$I,MATCHUP!CU$1,SWISSW!$J:$J,MATCHUP!$A34)-COUNTIFS(SWISSW!$I:$I,MATCHUP!CU$1,SWISSW!$J:$J,MATCHUP!$A34,SWISSW!$F:$F,"Draw")),"-")</f>
        <v>-</v>
      </c>
      <c r="CV34" s="5" t="str">
        <f ca="1">IFERROR((COUNTIFS(SWISSW!$I:$I,MATCHUP!$A34,SWISSW!$J:$J,MATCHUP!CV$1,SWISSW!$F:$F,"Won")+COUNTIFS(SWISSW!$I:$I,MATCHUP!CV$1,SWISSW!$J:$J,MATCHUP!$A34,SWISSW!$F:$F,"Lost"))/(COUNTIFS(SWISSW!$I:$I,MATCHUP!$A34,SWISSW!$J:$J,MATCHUP!CV$1)-COUNTIFS(SWISSW!$I:$I,MATCHUP!$A34,SWISSW!$J:$J,MATCHUP!CV$1,SWISSW!$F:$F,"Draw")+COUNTIFS(SWISSW!$I:$I,MATCHUP!CV$1,SWISSW!$J:$J,MATCHUP!$A34)-COUNTIFS(SWISSW!$I:$I,MATCHUP!CV$1,SWISSW!$J:$J,MATCHUP!$A34,SWISSW!$F:$F,"Draw")),"-")</f>
        <v>-</v>
      </c>
    </row>
    <row r="35" spans="1:100" ht="55" customHeight="1" x14ac:dyDescent="0.3">
      <c r="A35" s="3" t="str" cm="1">
        <f t="array" aca="1" ref="A35" ca="1">INDIRECT(ADDRESS(ROW(),1,,1,"METABREAK"))</f>
        <v>Pili-Pala Combo</v>
      </c>
      <c r="B35" s="5">
        <f ca="1">IFERROR((COUNTIFS(SWISSW!$I:$I,MATCHUP!$A35,SWISSW!$J:$J,MATCHUP!B$1,SWISSW!$F:$F,"Won")+COUNTIFS(SWISSW!$I:$I,MATCHUP!B$1,SWISSW!$J:$J,MATCHUP!$A35,SWISSW!$F:$F,"Lost"))/(COUNTIFS(SWISSW!$I:$I,MATCHUP!$A35,SWISSW!$J:$J,MATCHUP!B$1)-COUNTIFS(SWISSW!$I:$I,MATCHUP!$A35,SWISSW!$J:$J,MATCHUP!B$1,SWISSW!$F:$F,"Draw")+COUNTIFS(SWISSW!$I:$I,MATCHUP!B$1,SWISSW!$J:$J,MATCHUP!$A35)-COUNTIFS(SWISSW!$I:$I,MATCHUP!B$1,SWISSW!$J:$J,MATCHUP!$A35,SWISSW!$F:$F,"Draw")),"-")</f>
        <v>0.5</v>
      </c>
      <c r="C35" s="5">
        <f ca="1">IFERROR((COUNTIFS(SWISSW!$I:$I,MATCHUP!$A35,SWISSW!$J:$J,MATCHUP!C$1,SWISSW!$F:$F,"Won")+COUNTIFS(SWISSW!$I:$I,MATCHUP!C$1,SWISSW!$J:$J,MATCHUP!$A35,SWISSW!$F:$F,"Lost"))/(COUNTIFS(SWISSW!$I:$I,MATCHUP!$A35,SWISSW!$J:$J,MATCHUP!C$1)-COUNTIFS(SWISSW!$I:$I,MATCHUP!$A35,SWISSW!$J:$J,MATCHUP!C$1,SWISSW!$F:$F,"Draw")+COUNTIFS(SWISSW!$I:$I,MATCHUP!C$1,SWISSW!$J:$J,MATCHUP!$A35)-COUNTIFS(SWISSW!$I:$I,MATCHUP!C$1,SWISSW!$J:$J,MATCHUP!$A35,SWISSW!$F:$F,"Draw")),"-")</f>
        <v>0</v>
      </c>
      <c r="D35" s="5">
        <f ca="1">IFERROR((COUNTIFS(SWISSW!$I:$I,MATCHUP!$A35,SWISSW!$J:$J,MATCHUP!D$1,SWISSW!$F:$F,"Won")+COUNTIFS(SWISSW!$I:$I,MATCHUP!D$1,SWISSW!$J:$J,MATCHUP!$A35,SWISSW!$F:$F,"Lost"))/(COUNTIFS(SWISSW!$I:$I,MATCHUP!$A35,SWISSW!$J:$J,MATCHUP!D$1)-COUNTIFS(SWISSW!$I:$I,MATCHUP!$A35,SWISSW!$J:$J,MATCHUP!D$1,SWISSW!$F:$F,"Draw")+COUNTIFS(SWISSW!$I:$I,MATCHUP!D$1,SWISSW!$J:$J,MATCHUP!$A35)-COUNTIFS(SWISSW!$I:$I,MATCHUP!D$1,SWISSW!$J:$J,MATCHUP!$A35,SWISSW!$F:$F,"Draw")),"-")</f>
        <v>0.8</v>
      </c>
      <c r="E35" s="5">
        <f ca="1">IFERROR((COUNTIFS(SWISSW!$I:$I,MATCHUP!$A35,SWISSW!$J:$J,MATCHUP!E$1,SWISSW!$F:$F,"Won")+COUNTIFS(SWISSW!$I:$I,MATCHUP!E$1,SWISSW!$J:$J,MATCHUP!$A35,SWISSW!$F:$F,"Lost"))/(COUNTIFS(SWISSW!$I:$I,MATCHUP!$A35,SWISSW!$J:$J,MATCHUP!E$1)-COUNTIFS(SWISSW!$I:$I,MATCHUP!$A35,SWISSW!$J:$J,MATCHUP!E$1,SWISSW!$F:$F,"Draw")+COUNTIFS(SWISSW!$I:$I,MATCHUP!E$1,SWISSW!$J:$J,MATCHUP!$A35)-COUNTIFS(SWISSW!$I:$I,MATCHUP!E$1,SWISSW!$J:$J,MATCHUP!$A35,SWISSW!$F:$F,"Draw")),"-")</f>
        <v>1</v>
      </c>
      <c r="F35" s="5">
        <f ca="1">IFERROR((COUNTIFS(SWISSW!$I:$I,MATCHUP!$A35,SWISSW!$J:$J,MATCHUP!F$1,SWISSW!$F:$F,"Won")+COUNTIFS(SWISSW!$I:$I,MATCHUP!F$1,SWISSW!$J:$J,MATCHUP!$A35,SWISSW!$F:$F,"Lost"))/(COUNTIFS(SWISSW!$I:$I,MATCHUP!$A35,SWISSW!$J:$J,MATCHUP!F$1)-COUNTIFS(SWISSW!$I:$I,MATCHUP!$A35,SWISSW!$J:$J,MATCHUP!F$1,SWISSW!$F:$F,"Draw")+COUNTIFS(SWISSW!$I:$I,MATCHUP!F$1,SWISSW!$J:$J,MATCHUP!$A35)-COUNTIFS(SWISSW!$I:$I,MATCHUP!F$1,SWISSW!$J:$J,MATCHUP!$A35,SWISSW!$F:$F,"Draw")),"-")</f>
        <v>0.33333333333333331</v>
      </c>
      <c r="G35" s="5" t="str">
        <f ca="1">IFERROR((COUNTIFS(SWISSW!$I:$I,MATCHUP!$A35,SWISSW!$J:$J,MATCHUP!G$1,SWISSW!$F:$F,"Won")+COUNTIFS(SWISSW!$I:$I,MATCHUP!G$1,SWISSW!$J:$J,MATCHUP!$A35,SWISSW!$F:$F,"Lost"))/(COUNTIFS(SWISSW!$I:$I,MATCHUP!$A35,SWISSW!$J:$J,MATCHUP!G$1)-COUNTIFS(SWISSW!$I:$I,MATCHUP!$A35,SWISSW!$J:$J,MATCHUP!G$1,SWISSW!$F:$F,"Draw")+COUNTIFS(SWISSW!$I:$I,MATCHUP!G$1,SWISSW!$J:$J,MATCHUP!$A35)-COUNTIFS(SWISSW!$I:$I,MATCHUP!G$1,SWISSW!$J:$J,MATCHUP!$A35,SWISSW!$F:$F,"Draw")),"-")</f>
        <v>-</v>
      </c>
      <c r="H35" s="5">
        <f ca="1">IFERROR((COUNTIFS(SWISSW!$I:$I,MATCHUP!$A35,SWISSW!$J:$J,MATCHUP!H$1,SWISSW!$F:$F,"Won")+COUNTIFS(SWISSW!$I:$I,MATCHUP!H$1,SWISSW!$J:$J,MATCHUP!$A35,SWISSW!$F:$F,"Lost"))/(COUNTIFS(SWISSW!$I:$I,MATCHUP!$A35,SWISSW!$J:$J,MATCHUP!H$1)-COUNTIFS(SWISSW!$I:$I,MATCHUP!$A35,SWISSW!$J:$J,MATCHUP!H$1,SWISSW!$F:$F,"Draw")+COUNTIFS(SWISSW!$I:$I,MATCHUP!H$1,SWISSW!$J:$J,MATCHUP!$A35)-COUNTIFS(SWISSW!$I:$I,MATCHUP!H$1,SWISSW!$J:$J,MATCHUP!$A35,SWISSW!$F:$F,"Draw")),"-")</f>
        <v>1</v>
      </c>
      <c r="I35" s="5">
        <f ca="1">IFERROR((COUNTIFS(SWISSW!$I:$I,MATCHUP!$A35,SWISSW!$J:$J,MATCHUP!I$1,SWISSW!$F:$F,"Won")+COUNTIFS(SWISSW!$I:$I,MATCHUP!I$1,SWISSW!$J:$J,MATCHUP!$A35,SWISSW!$F:$F,"Lost"))/(COUNTIFS(SWISSW!$I:$I,MATCHUP!$A35,SWISSW!$J:$J,MATCHUP!I$1)-COUNTIFS(SWISSW!$I:$I,MATCHUP!$A35,SWISSW!$J:$J,MATCHUP!I$1,SWISSW!$F:$F,"Draw")+COUNTIFS(SWISSW!$I:$I,MATCHUP!I$1,SWISSW!$J:$J,MATCHUP!$A35)-COUNTIFS(SWISSW!$I:$I,MATCHUP!I$1,SWISSW!$J:$J,MATCHUP!$A35,SWISSW!$F:$F,"Draw")),"-")</f>
        <v>1</v>
      </c>
      <c r="J35" s="5">
        <f ca="1">IFERROR((COUNTIFS(SWISSW!$I:$I,MATCHUP!$A35,SWISSW!$J:$J,MATCHUP!J$1,SWISSW!$F:$F,"Won")+COUNTIFS(SWISSW!$I:$I,MATCHUP!J$1,SWISSW!$J:$J,MATCHUP!$A35,SWISSW!$F:$F,"Lost"))/(COUNTIFS(SWISSW!$I:$I,MATCHUP!$A35,SWISSW!$J:$J,MATCHUP!J$1)-COUNTIFS(SWISSW!$I:$I,MATCHUP!$A35,SWISSW!$J:$J,MATCHUP!J$1,SWISSW!$F:$F,"Draw")+COUNTIFS(SWISSW!$I:$I,MATCHUP!J$1,SWISSW!$J:$J,MATCHUP!$A35)-COUNTIFS(SWISSW!$I:$I,MATCHUP!J$1,SWISSW!$J:$J,MATCHUP!$A35,SWISSW!$F:$F,"Draw")),"-")</f>
        <v>0</v>
      </c>
      <c r="K35" s="5" t="str">
        <f ca="1">IFERROR((COUNTIFS(SWISSW!$I:$I,MATCHUP!$A35,SWISSW!$J:$J,MATCHUP!K$1,SWISSW!$F:$F,"Won")+COUNTIFS(SWISSW!$I:$I,MATCHUP!K$1,SWISSW!$J:$J,MATCHUP!$A35,SWISSW!$F:$F,"Lost"))/(COUNTIFS(SWISSW!$I:$I,MATCHUP!$A35,SWISSW!$J:$J,MATCHUP!K$1)-COUNTIFS(SWISSW!$I:$I,MATCHUP!$A35,SWISSW!$J:$J,MATCHUP!K$1,SWISSW!$F:$F,"Draw")+COUNTIFS(SWISSW!$I:$I,MATCHUP!K$1,SWISSW!$J:$J,MATCHUP!$A35)-COUNTIFS(SWISSW!$I:$I,MATCHUP!K$1,SWISSW!$J:$J,MATCHUP!$A35,SWISSW!$F:$F,"Draw")),"-")</f>
        <v>-</v>
      </c>
      <c r="L35" s="5">
        <f ca="1">IFERROR((COUNTIFS(SWISSW!$I:$I,MATCHUP!$A35,SWISSW!$J:$J,MATCHUP!L$1,SWISSW!$F:$F,"Won")+COUNTIFS(SWISSW!$I:$I,MATCHUP!L$1,SWISSW!$J:$J,MATCHUP!$A35,SWISSW!$F:$F,"Lost"))/(COUNTIFS(SWISSW!$I:$I,MATCHUP!$A35,SWISSW!$J:$J,MATCHUP!L$1)-COUNTIFS(SWISSW!$I:$I,MATCHUP!$A35,SWISSW!$J:$J,MATCHUP!L$1,SWISSW!$F:$F,"Draw")+COUNTIFS(SWISSW!$I:$I,MATCHUP!L$1,SWISSW!$J:$J,MATCHUP!$A35)-COUNTIFS(SWISSW!$I:$I,MATCHUP!L$1,SWISSW!$J:$J,MATCHUP!$A35,SWISSW!$F:$F,"Draw")),"-")</f>
        <v>0.5</v>
      </c>
      <c r="M35" s="5">
        <f ca="1">IFERROR((COUNTIFS(SWISSW!$I:$I,MATCHUP!$A35,SWISSW!$J:$J,MATCHUP!M$1,SWISSW!$F:$F,"Won")+COUNTIFS(SWISSW!$I:$I,MATCHUP!M$1,SWISSW!$J:$J,MATCHUP!$A35,SWISSW!$F:$F,"Lost"))/(COUNTIFS(SWISSW!$I:$I,MATCHUP!$A35,SWISSW!$J:$J,MATCHUP!M$1)-COUNTIFS(SWISSW!$I:$I,MATCHUP!$A35,SWISSW!$J:$J,MATCHUP!M$1,SWISSW!$F:$F,"Draw")+COUNTIFS(SWISSW!$I:$I,MATCHUP!M$1,SWISSW!$J:$J,MATCHUP!$A35)-COUNTIFS(SWISSW!$I:$I,MATCHUP!M$1,SWISSW!$J:$J,MATCHUP!$A35,SWISSW!$F:$F,"Draw")),"-")</f>
        <v>0</v>
      </c>
      <c r="N35" s="5" t="str">
        <f ca="1">IFERROR((COUNTIFS(SWISSW!$I:$I,MATCHUP!$A35,SWISSW!$J:$J,MATCHUP!N$1,SWISSW!$F:$F,"Won")+COUNTIFS(SWISSW!$I:$I,MATCHUP!N$1,SWISSW!$J:$J,MATCHUP!$A35,SWISSW!$F:$F,"Lost"))/(COUNTIFS(SWISSW!$I:$I,MATCHUP!$A35,SWISSW!$J:$J,MATCHUP!N$1)-COUNTIFS(SWISSW!$I:$I,MATCHUP!$A35,SWISSW!$J:$J,MATCHUP!N$1,SWISSW!$F:$F,"Draw")+COUNTIFS(SWISSW!$I:$I,MATCHUP!N$1,SWISSW!$J:$J,MATCHUP!$A35)-COUNTIFS(SWISSW!$I:$I,MATCHUP!N$1,SWISSW!$J:$J,MATCHUP!$A35,SWISSW!$F:$F,"Draw")),"-")</f>
        <v>-</v>
      </c>
      <c r="O35" s="5" t="str">
        <f ca="1">IFERROR((COUNTIFS(SWISSW!$I:$I,MATCHUP!$A35,SWISSW!$J:$J,MATCHUP!O$1,SWISSW!$F:$F,"Won")+COUNTIFS(SWISSW!$I:$I,MATCHUP!O$1,SWISSW!$J:$J,MATCHUP!$A35,SWISSW!$F:$F,"Lost"))/(COUNTIFS(SWISSW!$I:$I,MATCHUP!$A35,SWISSW!$J:$J,MATCHUP!O$1)-COUNTIFS(SWISSW!$I:$I,MATCHUP!$A35,SWISSW!$J:$J,MATCHUP!O$1,SWISSW!$F:$F,"Draw")+COUNTIFS(SWISSW!$I:$I,MATCHUP!O$1,SWISSW!$J:$J,MATCHUP!$A35)-COUNTIFS(SWISSW!$I:$I,MATCHUP!O$1,SWISSW!$J:$J,MATCHUP!$A35,SWISSW!$F:$F,"Draw")),"-")</f>
        <v>-</v>
      </c>
      <c r="P35" s="5" t="str">
        <f ca="1">IFERROR((COUNTIFS(SWISSW!$I:$I,MATCHUP!$A35,SWISSW!$J:$J,MATCHUP!P$1,SWISSW!$F:$F,"Won")+COUNTIFS(SWISSW!$I:$I,MATCHUP!P$1,SWISSW!$J:$J,MATCHUP!$A35,SWISSW!$F:$F,"Lost"))/(COUNTIFS(SWISSW!$I:$I,MATCHUP!$A35,SWISSW!$J:$J,MATCHUP!P$1)-COUNTIFS(SWISSW!$I:$I,MATCHUP!$A35,SWISSW!$J:$J,MATCHUP!P$1,SWISSW!$F:$F,"Draw")+COUNTIFS(SWISSW!$I:$I,MATCHUP!P$1,SWISSW!$J:$J,MATCHUP!$A35)-COUNTIFS(SWISSW!$I:$I,MATCHUP!P$1,SWISSW!$J:$J,MATCHUP!$A35,SWISSW!$F:$F,"Draw")),"-")</f>
        <v>-</v>
      </c>
      <c r="Q35" s="5" t="str">
        <f ca="1">IFERROR((COUNTIFS(SWISSW!$I:$I,MATCHUP!$A35,SWISSW!$J:$J,MATCHUP!Q$1,SWISSW!$F:$F,"Won")+COUNTIFS(SWISSW!$I:$I,MATCHUP!Q$1,SWISSW!$J:$J,MATCHUP!$A35,SWISSW!$F:$F,"Lost"))/(COUNTIFS(SWISSW!$I:$I,MATCHUP!$A35,SWISSW!$J:$J,MATCHUP!Q$1)-COUNTIFS(SWISSW!$I:$I,MATCHUP!$A35,SWISSW!$J:$J,MATCHUP!Q$1,SWISSW!$F:$F,"Draw")+COUNTIFS(SWISSW!$I:$I,MATCHUP!Q$1,SWISSW!$J:$J,MATCHUP!$A35)-COUNTIFS(SWISSW!$I:$I,MATCHUP!Q$1,SWISSW!$J:$J,MATCHUP!$A35,SWISSW!$F:$F,"Draw")),"-")</f>
        <v>-</v>
      </c>
      <c r="R35" s="5">
        <f ca="1">IFERROR((COUNTIFS(SWISSW!$I:$I,MATCHUP!$A35,SWISSW!$J:$J,MATCHUP!R$1,SWISSW!$F:$F,"Won")+COUNTIFS(SWISSW!$I:$I,MATCHUP!R$1,SWISSW!$J:$J,MATCHUP!$A35,SWISSW!$F:$F,"Lost"))/(COUNTIFS(SWISSW!$I:$I,MATCHUP!$A35,SWISSW!$J:$J,MATCHUP!R$1)-COUNTIFS(SWISSW!$I:$I,MATCHUP!$A35,SWISSW!$J:$J,MATCHUP!R$1,SWISSW!$F:$F,"Draw")+COUNTIFS(SWISSW!$I:$I,MATCHUP!R$1,SWISSW!$J:$J,MATCHUP!$A35)-COUNTIFS(SWISSW!$I:$I,MATCHUP!R$1,SWISSW!$J:$J,MATCHUP!$A35,SWISSW!$F:$F,"Draw")),"-")</f>
        <v>0</v>
      </c>
      <c r="S35" s="5" t="str">
        <f ca="1">IFERROR((COUNTIFS(SWISSW!$I:$I,MATCHUP!$A35,SWISSW!$J:$J,MATCHUP!S$1,SWISSW!$F:$F,"Won")+COUNTIFS(SWISSW!$I:$I,MATCHUP!S$1,SWISSW!$J:$J,MATCHUP!$A35,SWISSW!$F:$F,"Lost"))/(COUNTIFS(SWISSW!$I:$I,MATCHUP!$A35,SWISSW!$J:$J,MATCHUP!S$1)-COUNTIFS(SWISSW!$I:$I,MATCHUP!$A35,SWISSW!$J:$J,MATCHUP!S$1,SWISSW!$F:$F,"Draw")+COUNTIFS(SWISSW!$I:$I,MATCHUP!S$1,SWISSW!$J:$J,MATCHUP!$A35)-COUNTIFS(SWISSW!$I:$I,MATCHUP!S$1,SWISSW!$J:$J,MATCHUP!$A35,SWISSW!$F:$F,"Draw")),"-")</f>
        <v>-</v>
      </c>
      <c r="T35" s="5" t="str">
        <f ca="1">IFERROR((COUNTIFS(SWISSW!$I:$I,MATCHUP!$A35,SWISSW!$J:$J,MATCHUP!T$1,SWISSW!$F:$F,"Won")+COUNTIFS(SWISSW!$I:$I,MATCHUP!T$1,SWISSW!$J:$J,MATCHUP!$A35,SWISSW!$F:$F,"Lost"))/(COUNTIFS(SWISSW!$I:$I,MATCHUP!$A35,SWISSW!$J:$J,MATCHUP!T$1)-COUNTIFS(SWISSW!$I:$I,MATCHUP!$A35,SWISSW!$J:$J,MATCHUP!T$1,SWISSW!$F:$F,"Draw")+COUNTIFS(SWISSW!$I:$I,MATCHUP!T$1,SWISSW!$J:$J,MATCHUP!$A35)-COUNTIFS(SWISSW!$I:$I,MATCHUP!T$1,SWISSW!$J:$J,MATCHUP!$A35,SWISSW!$F:$F,"Draw")),"-")</f>
        <v>-</v>
      </c>
      <c r="U35" s="5" t="str">
        <f ca="1">IFERROR((COUNTIFS(SWISSW!$I:$I,MATCHUP!$A35,SWISSW!$J:$J,MATCHUP!U$1,SWISSW!$F:$F,"Won")+COUNTIFS(SWISSW!$I:$I,MATCHUP!U$1,SWISSW!$J:$J,MATCHUP!$A35,SWISSW!$F:$F,"Lost"))/(COUNTIFS(SWISSW!$I:$I,MATCHUP!$A35,SWISSW!$J:$J,MATCHUP!U$1)-COUNTIFS(SWISSW!$I:$I,MATCHUP!$A35,SWISSW!$J:$J,MATCHUP!U$1,SWISSW!$F:$F,"Draw")+COUNTIFS(SWISSW!$I:$I,MATCHUP!U$1,SWISSW!$J:$J,MATCHUP!$A35)-COUNTIFS(SWISSW!$I:$I,MATCHUP!U$1,SWISSW!$J:$J,MATCHUP!$A35,SWISSW!$F:$F,"Draw")),"-")</f>
        <v>-</v>
      </c>
      <c r="V35" s="5" t="str">
        <f ca="1">IFERROR((COUNTIFS(SWISSW!$I:$I,MATCHUP!$A35,SWISSW!$J:$J,MATCHUP!V$1,SWISSW!$F:$F,"Won")+COUNTIFS(SWISSW!$I:$I,MATCHUP!V$1,SWISSW!$J:$J,MATCHUP!$A35,SWISSW!$F:$F,"Lost"))/(COUNTIFS(SWISSW!$I:$I,MATCHUP!$A35,SWISSW!$J:$J,MATCHUP!V$1)-COUNTIFS(SWISSW!$I:$I,MATCHUP!$A35,SWISSW!$J:$J,MATCHUP!V$1,SWISSW!$F:$F,"Draw")+COUNTIFS(SWISSW!$I:$I,MATCHUP!V$1,SWISSW!$J:$J,MATCHUP!$A35)-COUNTIFS(SWISSW!$I:$I,MATCHUP!V$1,SWISSW!$J:$J,MATCHUP!$A35,SWISSW!$F:$F,"Draw")),"-")</f>
        <v>-</v>
      </c>
      <c r="W35" s="5" t="str">
        <f ca="1">IFERROR((COUNTIFS(SWISSW!$I:$I,MATCHUP!$A35,SWISSW!$J:$J,MATCHUP!W$1,SWISSW!$F:$F,"Won")+COUNTIFS(SWISSW!$I:$I,MATCHUP!W$1,SWISSW!$J:$J,MATCHUP!$A35,SWISSW!$F:$F,"Lost"))/(COUNTIFS(SWISSW!$I:$I,MATCHUP!$A35,SWISSW!$J:$J,MATCHUP!W$1)-COUNTIFS(SWISSW!$I:$I,MATCHUP!$A35,SWISSW!$J:$J,MATCHUP!W$1,SWISSW!$F:$F,"Draw")+COUNTIFS(SWISSW!$I:$I,MATCHUP!W$1,SWISSW!$J:$J,MATCHUP!$A35)-COUNTIFS(SWISSW!$I:$I,MATCHUP!W$1,SWISSW!$J:$J,MATCHUP!$A35,SWISSW!$F:$F,"Draw")),"-")</f>
        <v>-</v>
      </c>
      <c r="X35" s="5" t="str">
        <f ca="1">IFERROR((COUNTIFS(SWISSW!$I:$I,MATCHUP!$A35,SWISSW!$J:$J,MATCHUP!X$1,SWISSW!$F:$F,"Won")+COUNTIFS(SWISSW!$I:$I,MATCHUP!X$1,SWISSW!$J:$J,MATCHUP!$A35,SWISSW!$F:$F,"Lost"))/(COUNTIFS(SWISSW!$I:$I,MATCHUP!$A35,SWISSW!$J:$J,MATCHUP!X$1)-COUNTIFS(SWISSW!$I:$I,MATCHUP!$A35,SWISSW!$J:$J,MATCHUP!X$1,SWISSW!$F:$F,"Draw")+COUNTIFS(SWISSW!$I:$I,MATCHUP!X$1,SWISSW!$J:$J,MATCHUP!$A35)-COUNTIFS(SWISSW!$I:$I,MATCHUP!X$1,SWISSW!$J:$J,MATCHUP!$A35,SWISSW!$F:$F,"Draw")),"-")</f>
        <v>-</v>
      </c>
      <c r="Y35" s="5" t="str">
        <f ca="1">IFERROR((COUNTIFS(SWISSW!$I:$I,MATCHUP!$A35,SWISSW!$J:$J,MATCHUP!Y$1,SWISSW!$F:$F,"Won")+COUNTIFS(SWISSW!$I:$I,MATCHUP!Y$1,SWISSW!$J:$J,MATCHUP!$A35,SWISSW!$F:$F,"Lost"))/(COUNTIFS(SWISSW!$I:$I,MATCHUP!$A35,SWISSW!$J:$J,MATCHUP!Y$1)-COUNTIFS(SWISSW!$I:$I,MATCHUP!$A35,SWISSW!$J:$J,MATCHUP!Y$1,SWISSW!$F:$F,"Draw")+COUNTIFS(SWISSW!$I:$I,MATCHUP!Y$1,SWISSW!$J:$J,MATCHUP!$A35)-COUNTIFS(SWISSW!$I:$I,MATCHUP!Y$1,SWISSW!$J:$J,MATCHUP!$A35,SWISSW!$F:$F,"Draw")),"-")</f>
        <v>-</v>
      </c>
      <c r="Z35" s="5" t="str">
        <f ca="1">IFERROR((COUNTIFS(SWISSW!$I:$I,MATCHUP!$A35,SWISSW!$J:$J,MATCHUP!Z$1,SWISSW!$F:$F,"Won")+COUNTIFS(SWISSW!$I:$I,MATCHUP!Z$1,SWISSW!$J:$J,MATCHUP!$A35,SWISSW!$F:$F,"Lost"))/(COUNTIFS(SWISSW!$I:$I,MATCHUP!$A35,SWISSW!$J:$J,MATCHUP!Z$1)-COUNTIFS(SWISSW!$I:$I,MATCHUP!$A35,SWISSW!$J:$J,MATCHUP!Z$1,SWISSW!$F:$F,"Draw")+COUNTIFS(SWISSW!$I:$I,MATCHUP!Z$1,SWISSW!$J:$J,MATCHUP!$A35)-COUNTIFS(SWISSW!$I:$I,MATCHUP!Z$1,SWISSW!$J:$J,MATCHUP!$A35,SWISSW!$F:$F,"Draw")),"-")</f>
        <v>-</v>
      </c>
      <c r="AA35" s="5" t="str">
        <f ca="1">IFERROR((COUNTIFS(SWISSW!$I:$I,MATCHUP!$A35,SWISSW!$J:$J,MATCHUP!AA$1,SWISSW!$F:$F,"Won")+COUNTIFS(SWISSW!$I:$I,MATCHUP!AA$1,SWISSW!$J:$J,MATCHUP!$A35,SWISSW!$F:$F,"Lost"))/(COUNTIFS(SWISSW!$I:$I,MATCHUP!$A35,SWISSW!$J:$J,MATCHUP!AA$1)-COUNTIFS(SWISSW!$I:$I,MATCHUP!$A35,SWISSW!$J:$J,MATCHUP!AA$1,SWISSW!$F:$F,"Draw")+COUNTIFS(SWISSW!$I:$I,MATCHUP!AA$1,SWISSW!$J:$J,MATCHUP!$A35)-COUNTIFS(SWISSW!$I:$I,MATCHUP!AA$1,SWISSW!$J:$J,MATCHUP!$A35,SWISSW!$F:$F,"Draw")),"-")</f>
        <v>-</v>
      </c>
      <c r="AB35" s="5" t="str">
        <f ca="1">IFERROR((COUNTIFS(SWISSW!$I:$I,MATCHUP!$A35,SWISSW!$J:$J,MATCHUP!AB$1,SWISSW!$F:$F,"Won")+COUNTIFS(SWISSW!$I:$I,MATCHUP!AB$1,SWISSW!$J:$J,MATCHUP!$A35,SWISSW!$F:$F,"Lost"))/(COUNTIFS(SWISSW!$I:$I,MATCHUP!$A35,SWISSW!$J:$J,MATCHUP!AB$1)-COUNTIFS(SWISSW!$I:$I,MATCHUP!$A35,SWISSW!$J:$J,MATCHUP!AB$1,SWISSW!$F:$F,"Draw")+COUNTIFS(SWISSW!$I:$I,MATCHUP!AB$1,SWISSW!$J:$J,MATCHUP!$A35)-COUNTIFS(SWISSW!$I:$I,MATCHUP!AB$1,SWISSW!$J:$J,MATCHUP!$A35,SWISSW!$F:$F,"Draw")),"-")</f>
        <v>-</v>
      </c>
      <c r="AC35" s="5" t="str">
        <f ca="1">IFERROR((COUNTIFS(SWISSW!$I:$I,MATCHUP!$A35,SWISSW!$J:$J,MATCHUP!AC$1,SWISSW!$F:$F,"Won")+COUNTIFS(SWISSW!$I:$I,MATCHUP!AC$1,SWISSW!$J:$J,MATCHUP!$A35,SWISSW!$F:$F,"Lost"))/(COUNTIFS(SWISSW!$I:$I,MATCHUP!$A35,SWISSW!$J:$J,MATCHUP!AC$1)-COUNTIFS(SWISSW!$I:$I,MATCHUP!$A35,SWISSW!$J:$J,MATCHUP!AC$1,SWISSW!$F:$F,"Draw")+COUNTIFS(SWISSW!$I:$I,MATCHUP!AC$1,SWISSW!$J:$J,MATCHUP!$A35)-COUNTIFS(SWISSW!$I:$I,MATCHUP!AC$1,SWISSW!$J:$J,MATCHUP!$A35,SWISSW!$F:$F,"Draw")),"-")</f>
        <v>-</v>
      </c>
      <c r="AD35" s="5" t="str">
        <f ca="1">IFERROR((COUNTIFS(SWISSW!$I:$I,MATCHUP!$A35,SWISSW!$J:$J,MATCHUP!AD$1,SWISSW!$F:$F,"Won")+COUNTIFS(SWISSW!$I:$I,MATCHUP!AD$1,SWISSW!$J:$J,MATCHUP!$A35,SWISSW!$F:$F,"Lost"))/(COUNTIFS(SWISSW!$I:$I,MATCHUP!$A35,SWISSW!$J:$J,MATCHUP!AD$1)-COUNTIFS(SWISSW!$I:$I,MATCHUP!$A35,SWISSW!$J:$J,MATCHUP!AD$1,SWISSW!$F:$F,"Draw")+COUNTIFS(SWISSW!$I:$I,MATCHUP!AD$1,SWISSW!$J:$J,MATCHUP!$A35)-COUNTIFS(SWISSW!$I:$I,MATCHUP!AD$1,SWISSW!$J:$J,MATCHUP!$A35,SWISSW!$F:$F,"Draw")),"-")</f>
        <v>-</v>
      </c>
      <c r="AE35" s="5">
        <f ca="1">IFERROR((COUNTIFS(SWISSW!$I:$I,MATCHUP!$A35,SWISSW!$J:$J,MATCHUP!AE$1,SWISSW!$F:$F,"Won")+COUNTIFS(SWISSW!$I:$I,MATCHUP!AE$1,SWISSW!$J:$J,MATCHUP!$A35,SWISSW!$F:$F,"Lost"))/(COUNTIFS(SWISSW!$I:$I,MATCHUP!$A35,SWISSW!$J:$J,MATCHUP!AE$1)-COUNTIFS(SWISSW!$I:$I,MATCHUP!$A35,SWISSW!$J:$J,MATCHUP!AE$1,SWISSW!$F:$F,"Draw")+COUNTIFS(SWISSW!$I:$I,MATCHUP!AE$1,SWISSW!$J:$J,MATCHUP!$A35)-COUNTIFS(SWISSW!$I:$I,MATCHUP!AE$1,SWISSW!$J:$J,MATCHUP!$A35,SWISSW!$F:$F,"Draw")),"-")</f>
        <v>0</v>
      </c>
      <c r="AF35" s="5" t="str">
        <f ca="1">IFERROR((COUNTIFS(SWISSW!$I:$I,MATCHUP!$A35,SWISSW!$J:$J,MATCHUP!AF$1,SWISSW!$F:$F,"Won")+COUNTIFS(SWISSW!$I:$I,MATCHUP!AF$1,SWISSW!$J:$J,MATCHUP!$A35,SWISSW!$F:$F,"Lost"))/(COUNTIFS(SWISSW!$I:$I,MATCHUP!$A35,SWISSW!$J:$J,MATCHUP!AF$1)-COUNTIFS(SWISSW!$I:$I,MATCHUP!$A35,SWISSW!$J:$J,MATCHUP!AF$1,SWISSW!$F:$F,"Draw")+COUNTIFS(SWISSW!$I:$I,MATCHUP!AF$1,SWISSW!$J:$J,MATCHUP!$A35)-COUNTIFS(SWISSW!$I:$I,MATCHUP!AF$1,SWISSW!$J:$J,MATCHUP!$A35,SWISSW!$F:$F,"Draw")),"-")</f>
        <v>-</v>
      </c>
      <c r="AG35" s="5" t="str">
        <f ca="1">IFERROR((COUNTIFS(SWISSW!$I:$I,MATCHUP!$A35,SWISSW!$J:$J,MATCHUP!AG$1,SWISSW!$F:$F,"Won")+COUNTIFS(SWISSW!$I:$I,MATCHUP!AG$1,SWISSW!$J:$J,MATCHUP!$A35,SWISSW!$F:$F,"Lost"))/(COUNTIFS(SWISSW!$I:$I,MATCHUP!$A35,SWISSW!$J:$J,MATCHUP!AG$1)-COUNTIFS(SWISSW!$I:$I,MATCHUP!$A35,SWISSW!$J:$J,MATCHUP!AG$1,SWISSW!$F:$F,"Draw")+COUNTIFS(SWISSW!$I:$I,MATCHUP!AG$1,SWISSW!$J:$J,MATCHUP!$A35)-COUNTIFS(SWISSW!$I:$I,MATCHUP!AG$1,SWISSW!$J:$J,MATCHUP!$A35,SWISSW!$F:$F,"Draw")),"-")</f>
        <v>-</v>
      </c>
      <c r="AH35" s="5" t="str">
        <f ca="1">IFERROR((COUNTIFS(SWISSW!$I:$I,MATCHUP!$A35,SWISSW!$J:$J,MATCHUP!AH$1,SWISSW!$F:$F,"Won")+COUNTIFS(SWISSW!$I:$I,MATCHUP!AH$1,SWISSW!$J:$J,MATCHUP!$A35,SWISSW!$F:$F,"Lost"))/(COUNTIFS(SWISSW!$I:$I,MATCHUP!$A35,SWISSW!$J:$J,MATCHUP!AH$1)-COUNTIFS(SWISSW!$I:$I,MATCHUP!$A35,SWISSW!$J:$J,MATCHUP!AH$1,SWISSW!$F:$F,"Draw")+COUNTIFS(SWISSW!$I:$I,MATCHUP!AH$1,SWISSW!$J:$J,MATCHUP!$A35)-COUNTIFS(SWISSW!$I:$I,MATCHUP!AH$1,SWISSW!$J:$J,MATCHUP!$A35,SWISSW!$F:$F,"Draw")),"-")</f>
        <v>-</v>
      </c>
      <c r="AI35" s="5">
        <f ca="1">IFERROR((COUNTIFS(SWISSW!$I:$I,MATCHUP!$A35,SWISSW!$J:$J,MATCHUP!AI$1,SWISSW!$F:$F,"Won")+COUNTIFS(SWISSW!$I:$I,MATCHUP!AI$1,SWISSW!$J:$J,MATCHUP!$A35,SWISSW!$F:$F,"Lost"))/(COUNTIFS(SWISSW!$I:$I,MATCHUP!$A35,SWISSW!$J:$J,MATCHUP!AI$1)-COUNTIFS(SWISSW!$I:$I,MATCHUP!$A35,SWISSW!$J:$J,MATCHUP!AI$1,SWISSW!$F:$F,"Draw")+COUNTIFS(SWISSW!$I:$I,MATCHUP!AI$1,SWISSW!$J:$J,MATCHUP!$A35)-COUNTIFS(SWISSW!$I:$I,MATCHUP!AI$1,SWISSW!$J:$J,MATCHUP!$A35,SWISSW!$F:$F,"Draw")),"-")</f>
        <v>0.5</v>
      </c>
      <c r="AJ35" s="5" t="str">
        <f ca="1">IFERROR((COUNTIFS(SWISSW!$I:$I,MATCHUP!$A35,SWISSW!$J:$J,MATCHUP!AJ$1,SWISSW!$F:$F,"Won")+COUNTIFS(SWISSW!$I:$I,MATCHUP!AJ$1,SWISSW!$J:$J,MATCHUP!$A35,SWISSW!$F:$F,"Lost"))/(COUNTIFS(SWISSW!$I:$I,MATCHUP!$A35,SWISSW!$J:$J,MATCHUP!AJ$1)-COUNTIFS(SWISSW!$I:$I,MATCHUP!$A35,SWISSW!$J:$J,MATCHUP!AJ$1,SWISSW!$F:$F,"Draw")+COUNTIFS(SWISSW!$I:$I,MATCHUP!AJ$1,SWISSW!$J:$J,MATCHUP!$A35)-COUNTIFS(SWISSW!$I:$I,MATCHUP!AJ$1,SWISSW!$J:$J,MATCHUP!$A35,SWISSW!$F:$F,"Draw")),"-")</f>
        <v>-</v>
      </c>
      <c r="AK35" s="5" t="str">
        <f ca="1">IFERROR((COUNTIFS(SWISSW!$I:$I,MATCHUP!$A35,SWISSW!$J:$J,MATCHUP!AK$1,SWISSW!$F:$F,"Won")+COUNTIFS(SWISSW!$I:$I,MATCHUP!AK$1,SWISSW!$J:$J,MATCHUP!$A35,SWISSW!$F:$F,"Lost"))/(COUNTIFS(SWISSW!$I:$I,MATCHUP!$A35,SWISSW!$J:$J,MATCHUP!AK$1)-COUNTIFS(SWISSW!$I:$I,MATCHUP!$A35,SWISSW!$J:$J,MATCHUP!AK$1,SWISSW!$F:$F,"Draw")+COUNTIFS(SWISSW!$I:$I,MATCHUP!AK$1,SWISSW!$J:$J,MATCHUP!$A35)-COUNTIFS(SWISSW!$I:$I,MATCHUP!AK$1,SWISSW!$J:$J,MATCHUP!$A35,SWISSW!$F:$F,"Draw")),"-")</f>
        <v>-</v>
      </c>
      <c r="AL35" s="5" t="str">
        <f ca="1">IFERROR((COUNTIFS(SWISSW!$I:$I,MATCHUP!$A35,SWISSW!$J:$J,MATCHUP!AL$1,SWISSW!$F:$F,"Won")+COUNTIFS(SWISSW!$I:$I,MATCHUP!AL$1,SWISSW!$J:$J,MATCHUP!$A35,SWISSW!$F:$F,"Lost"))/(COUNTIFS(SWISSW!$I:$I,MATCHUP!$A35,SWISSW!$J:$J,MATCHUP!AL$1)-COUNTIFS(SWISSW!$I:$I,MATCHUP!$A35,SWISSW!$J:$J,MATCHUP!AL$1,SWISSW!$F:$F,"Draw")+COUNTIFS(SWISSW!$I:$I,MATCHUP!AL$1,SWISSW!$J:$J,MATCHUP!$A35)-COUNTIFS(SWISSW!$I:$I,MATCHUP!AL$1,SWISSW!$J:$J,MATCHUP!$A35,SWISSW!$F:$F,"Draw")),"-")</f>
        <v>-</v>
      </c>
      <c r="AM35" s="5">
        <f ca="1">IFERROR((COUNTIFS(SWISSW!$I:$I,MATCHUP!$A35,SWISSW!$J:$J,MATCHUP!AM$1,SWISSW!$F:$F,"Won")+COUNTIFS(SWISSW!$I:$I,MATCHUP!AM$1,SWISSW!$J:$J,MATCHUP!$A35,SWISSW!$F:$F,"Lost"))/(COUNTIFS(SWISSW!$I:$I,MATCHUP!$A35,SWISSW!$J:$J,MATCHUP!AM$1)-COUNTIFS(SWISSW!$I:$I,MATCHUP!$A35,SWISSW!$J:$J,MATCHUP!AM$1,SWISSW!$F:$F,"Draw")+COUNTIFS(SWISSW!$I:$I,MATCHUP!AM$1,SWISSW!$J:$J,MATCHUP!$A35)-COUNTIFS(SWISSW!$I:$I,MATCHUP!AM$1,SWISSW!$J:$J,MATCHUP!$A35,SWISSW!$F:$F,"Draw")),"-")</f>
        <v>1</v>
      </c>
      <c r="AN35" s="5" t="str">
        <f ca="1">IFERROR((COUNTIFS(SWISSW!$I:$I,MATCHUP!$A35,SWISSW!$J:$J,MATCHUP!AN$1,SWISSW!$F:$F,"Won")+COUNTIFS(SWISSW!$I:$I,MATCHUP!AN$1,SWISSW!$J:$J,MATCHUP!$A35,SWISSW!$F:$F,"Lost"))/(COUNTIFS(SWISSW!$I:$I,MATCHUP!$A35,SWISSW!$J:$J,MATCHUP!AN$1)-COUNTIFS(SWISSW!$I:$I,MATCHUP!$A35,SWISSW!$J:$J,MATCHUP!AN$1,SWISSW!$F:$F,"Draw")+COUNTIFS(SWISSW!$I:$I,MATCHUP!AN$1,SWISSW!$J:$J,MATCHUP!$A35)-COUNTIFS(SWISSW!$I:$I,MATCHUP!AN$1,SWISSW!$J:$J,MATCHUP!$A35,SWISSW!$F:$F,"Draw")),"-")</f>
        <v>-</v>
      </c>
      <c r="AO35" s="5" t="str">
        <f ca="1">IFERROR((COUNTIFS(SWISSW!$I:$I,MATCHUP!$A35,SWISSW!$J:$J,MATCHUP!AO$1,SWISSW!$F:$F,"Won")+COUNTIFS(SWISSW!$I:$I,MATCHUP!AO$1,SWISSW!$J:$J,MATCHUP!$A35,SWISSW!$F:$F,"Lost"))/(COUNTIFS(SWISSW!$I:$I,MATCHUP!$A35,SWISSW!$J:$J,MATCHUP!AO$1)-COUNTIFS(SWISSW!$I:$I,MATCHUP!$A35,SWISSW!$J:$J,MATCHUP!AO$1,SWISSW!$F:$F,"Draw")+COUNTIFS(SWISSW!$I:$I,MATCHUP!AO$1,SWISSW!$J:$J,MATCHUP!$A35)-COUNTIFS(SWISSW!$I:$I,MATCHUP!AO$1,SWISSW!$J:$J,MATCHUP!$A35,SWISSW!$F:$F,"Draw")),"-")</f>
        <v>-</v>
      </c>
      <c r="AP35" s="5" t="str">
        <f ca="1">IFERROR((COUNTIFS(SWISSW!$I:$I,MATCHUP!$A35,SWISSW!$J:$J,MATCHUP!AP$1,SWISSW!$F:$F,"Won")+COUNTIFS(SWISSW!$I:$I,MATCHUP!AP$1,SWISSW!$J:$J,MATCHUP!$A35,SWISSW!$F:$F,"Lost"))/(COUNTIFS(SWISSW!$I:$I,MATCHUP!$A35,SWISSW!$J:$J,MATCHUP!AP$1)-COUNTIFS(SWISSW!$I:$I,MATCHUP!$A35,SWISSW!$J:$J,MATCHUP!AP$1,SWISSW!$F:$F,"Draw")+COUNTIFS(SWISSW!$I:$I,MATCHUP!AP$1,SWISSW!$J:$J,MATCHUP!$A35)-COUNTIFS(SWISSW!$I:$I,MATCHUP!AP$1,SWISSW!$J:$J,MATCHUP!$A35,SWISSW!$F:$F,"Draw")),"-")</f>
        <v>-</v>
      </c>
      <c r="AQ35" s="5" t="str">
        <f ca="1">IFERROR((COUNTIFS(SWISSW!$I:$I,MATCHUP!$A35,SWISSW!$J:$J,MATCHUP!AQ$1,SWISSW!$F:$F,"Won")+COUNTIFS(SWISSW!$I:$I,MATCHUP!AQ$1,SWISSW!$J:$J,MATCHUP!$A35,SWISSW!$F:$F,"Lost"))/(COUNTIFS(SWISSW!$I:$I,MATCHUP!$A35,SWISSW!$J:$J,MATCHUP!AQ$1)-COUNTIFS(SWISSW!$I:$I,MATCHUP!$A35,SWISSW!$J:$J,MATCHUP!AQ$1,SWISSW!$F:$F,"Draw")+COUNTIFS(SWISSW!$I:$I,MATCHUP!AQ$1,SWISSW!$J:$J,MATCHUP!$A35)-COUNTIFS(SWISSW!$I:$I,MATCHUP!AQ$1,SWISSW!$J:$J,MATCHUP!$A35,SWISSW!$F:$F,"Draw")),"-")</f>
        <v>-</v>
      </c>
      <c r="AR35" s="5" t="str">
        <f ca="1">IFERROR((COUNTIFS(SWISSW!$I:$I,MATCHUP!$A35,SWISSW!$J:$J,MATCHUP!AR$1,SWISSW!$F:$F,"Won")+COUNTIFS(SWISSW!$I:$I,MATCHUP!AR$1,SWISSW!$J:$J,MATCHUP!$A35,SWISSW!$F:$F,"Lost"))/(COUNTIFS(SWISSW!$I:$I,MATCHUP!$A35,SWISSW!$J:$J,MATCHUP!AR$1)-COUNTIFS(SWISSW!$I:$I,MATCHUP!$A35,SWISSW!$J:$J,MATCHUP!AR$1,SWISSW!$F:$F,"Draw")+COUNTIFS(SWISSW!$I:$I,MATCHUP!AR$1,SWISSW!$J:$J,MATCHUP!$A35)-COUNTIFS(SWISSW!$I:$I,MATCHUP!AR$1,SWISSW!$J:$J,MATCHUP!$A35,SWISSW!$F:$F,"Draw")),"-")</f>
        <v>-</v>
      </c>
      <c r="AS35" s="5" t="str">
        <f ca="1">IFERROR((COUNTIFS(SWISSW!$I:$I,MATCHUP!$A35,SWISSW!$J:$J,MATCHUP!AS$1,SWISSW!$F:$F,"Won")+COUNTIFS(SWISSW!$I:$I,MATCHUP!AS$1,SWISSW!$J:$J,MATCHUP!$A35,SWISSW!$F:$F,"Lost"))/(COUNTIFS(SWISSW!$I:$I,MATCHUP!$A35,SWISSW!$J:$J,MATCHUP!AS$1)-COUNTIFS(SWISSW!$I:$I,MATCHUP!$A35,SWISSW!$J:$J,MATCHUP!AS$1,SWISSW!$F:$F,"Draw")+COUNTIFS(SWISSW!$I:$I,MATCHUP!AS$1,SWISSW!$J:$J,MATCHUP!$A35)-COUNTIFS(SWISSW!$I:$I,MATCHUP!AS$1,SWISSW!$J:$J,MATCHUP!$A35,SWISSW!$F:$F,"Draw")),"-")</f>
        <v>-</v>
      </c>
      <c r="AT35" s="5" t="str">
        <f ca="1">IFERROR((COUNTIFS(SWISSW!$I:$I,MATCHUP!$A35,SWISSW!$J:$J,MATCHUP!AT$1,SWISSW!$F:$F,"Won")+COUNTIFS(SWISSW!$I:$I,MATCHUP!AT$1,SWISSW!$J:$J,MATCHUP!$A35,SWISSW!$F:$F,"Lost"))/(COUNTIFS(SWISSW!$I:$I,MATCHUP!$A35,SWISSW!$J:$J,MATCHUP!AT$1)-COUNTIFS(SWISSW!$I:$I,MATCHUP!$A35,SWISSW!$J:$J,MATCHUP!AT$1,SWISSW!$F:$F,"Draw")+COUNTIFS(SWISSW!$I:$I,MATCHUP!AT$1,SWISSW!$J:$J,MATCHUP!$A35)-COUNTIFS(SWISSW!$I:$I,MATCHUP!AT$1,SWISSW!$J:$J,MATCHUP!$A35,SWISSW!$F:$F,"Draw")),"-")</f>
        <v>-</v>
      </c>
      <c r="AU35" s="5" t="str">
        <f ca="1">IFERROR((COUNTIFS(SWISSW!$I:$I,MATCHUP!$A35,SWISSW!$J:$J,MATCHUP!AU$1,SWISSW!$F:$F,"Won")+COUNTIFS(SWISSW!$I:$I,MATCHUP!AU$1,SWISSW!$J:$J,MATCHUP!$A35,SWISSW!$F:$F,"Lost"))/(COUNTIFS(SWISSW!$I:$I,MATCHUP!$A35,SWISSW!$J:$J,MATCHUP!AU$1)-COUNTIFS(SWISSW!$I:$I,MATCHUP!$A35,SWISSW!$J:$J,MATCHUP!AU$1,SWISSW!$F:$F,"Draw")+COUNTIFS(SWISSW!$I:$I,MATCHUP!AU$1,SWISSW!$J:$J,MATCHUP!$A35)-COUNTIFS(SWISSW!$I:$I,MATCHUP!AU$1,SWISSW!$J:$J,MATCHUP!$A35,SWISSW!$F:$F,"Draw")),"-")</f>
        <v>-</v>
      </c>
      <c r="AV35" s="5" t="str">
        <f ca="1">IFERROR((COUNTIFS(SWISSW!$I:$I,MATCHUP!$A35,SWISSW!$J:$J,MATCHUP!AV$1,SWISSW!$F:$F,"Won")+COUNTIFS(SWISSW!$I:$I,MATCHUP!AV$1,SWISSW!$J:$J,MATCHUP!$A35,SWISSW!$F:$F,"Lost"))/(COUNTIFS(SWISSW!$I:$I,MATCHUP!$A35,SWISSW!$J:$J,MATCHUP!AV$1)-COUNTIFS(SWISSW!$I:$I,MATCHUP!$A35,SWISSW!$J:$J,MATCHUP!AV$1,SWISSW!$F:$F,"Draw")+COUNTIFS(SWISSW!$I:$I,MATCHUP!AV$1,SWISSW!$J:$J,MATCHUP!$A35)-COUNTIFS(SWISSW!$I:$I,MATCHUP!AV$1,SWISSW!$J:$J,MATCHUP!$A35,SWISSW!$F:$F,"Draw")),"-")</f>
        <v>-</v>
      </c>
      <c r="AW35" s="5" t="str">
        <f ca="1">IFERROR((COUNTIFS(SWISSW!$I:$I,MATCHUP!$A35,SWISSW!$J:$J,MATCHUP!AW$1,SWISSW!$F:$F,"Won")+COUNTIFS(SWISSW!$I:$I,MATCHUP!AW$1,SWISSW!$J:$J,MATCHUP!$A35,SWISSW!$F:$F,"Lost"))/(COUNTIFS(SWISSW!$I:$I,MATCHUP!$A35,SWISSW!$J:$J,MATCHUP!AW$1)-COUNTIFS(SWISSW!$I:$I,MATCHUP!$A35,SWISSW!$J:$J,MATCHUP!AW$1,SWISSW!$F:$F,"Draw")+COUNTIFS(SWISSW!$I:$I,MATCHUP!AW$1,SWISSW!$J:$J,MATCHUP!$A35)-COUNTIFS(SWISSW!$I:$I,MATCHUP!AW$1,SWISSW!$J:$J,MATCHUP!$A35,SWISSW!$F:$F,"Draw")),"-")</f>
        <v>-</v>
      </c>
      <c r="AX35" s="5">
        <f ca="1">IFERROR((COUNTIFS(SWISSW!$I:$I,MATCHUP!$A35,SWISSW!$J:$J,MATCHUP!AX$1,SWISSW!$F:$F,"Won")+COUNTIFS(SWISSW!$I:$I,MATCHUP!AX$1,SWISSW!$J:$J,MATCHUP!$A35,SWISSW!$F:$F,"Lost"))/(COUNTIFS(SWISSW!$I:$I,MATCHUP!$A35,SWISSW!$J:$J,MATCHUP!AX$1)-COUNTIFS(SWISSW!$I:$I,MATCHUP!$A35,SWISSW!$J:$J,MATCHUP!AX$1,SWISSW!$F:$F,"Draw")+COUNTIFS(SWISSW!$I:$I,MATCHUP!AX$1,SWISSW!$J:$J,MATCHUP!$A35)-COUNTIFS(SWISSW!$I:$I,MATCHUP!AX$1,SWISSW!$J:$J,MATCHUP!$A35,SWISSW!$F:$F,"Draw")),"-")</f>
        <v>1</v>
      </c>
      <c r="AY35" s="5" t="str">
        <f ca="1">IFERROR((COUNTIFS(SWISSW!$I:$I,MATCHUP!$A35,SWISSW!$J:$J,MATCHUP!AY$1,SWISSW!$F:$F,"Won")+COUNTIFS(SWISSW!$I:$I,MATCHUP!AY$1,SWISSW!$J:$J,MATCHUP!$A35,SWISSW!$F:$F,"Lost"))/(COUNTIFS(SWISSW!$I:$I,MATCHUP!$A35,SWISSW!$J:$J,MATCHUP!AY$1)-COUNTIFS(SWISSW!$I:$I,MATCHUP!$A35,SWISSW!$J:$J,MATCHUP!AY$1,SWISSW!$F:$F,"Draw")+COUNTIFS(SWISSW!$I:$I,MATCHUP!AY$1,SWISSW!$J:$J,MATCHUP!$A35)-COUNTIFS(SWISSW!$I:$I,MATCHUP!AY$1,SWISSW!$J:$J,MATCHUP!$A35,SWISSW!$F:$F,"Draw")),"-")</f>
        <v>-</v>
      </c>
      <c r="AZ35" s="5" t="str">
        <f ca="1">IFERROR((COUNTIFS(SWISSW!$I:$I,MATCHUP!$A35,SWISSW!$J:$J,MATCHUP!AZ$1,SWISSW!$F:$F,"Won")+COUNTIFS(SWISSW!$I:$I,MATCHUP!AZ$1,SWISSW!$J:$J,MATCHUP!$A35,SWISSW!$F:$F,"Lost"))/(COUNTIFS(SWISSW!$I:$I,MATCHUP!$A35,SWISSW!$J:$J,MATCHUP!AZ$1)-COUNTIFS(SWISSW!$I:$I,MATCHUP!$A35,SWISSW!$J:$J,MATCHUP!AZ$1,SWISSW!$F:$F,"Draw")+COUNTIFS(SWISSW!$I:$I,MATCHUP!AZ$1,SWISSW!$J:$J,MATCHUP!$A35)-COUNTIFS(SWISSW!$I:$I,MATCHUP!AZ$1,SWISSW!$J:$J,MATCHUP!$A35,SWISSW!$F:$F,"Draw")),"-")</f>
        <v>-</v>
      </c>
      <c r="BA35" s="5" t="str">
        <f ca="1">IFERROR((COUNTIFS(SWISSW!$I:$I,MATCHUP!$A35,SWISSW!$J:$J,MATCHUP!BA$1,SWISSW!$F:$F,"Won")+COUNTIFS(SWISSW!$I:$I,MATCHUP!BA$1,SWISSW!$J:$J,MATCHUP!$A35,SWISSW!$F:$F,"Lost"))/(COUNTIFS(SWISSW!$I:$I,MATCHUP!$A35,SWISSW!$J:$J,MATCHUP!BA$1)-COUNTIFS(SWISSW!$I:$I,MATCHUP!$A35,SWISSW!$J:$J,MATCHUP!BA$1,SWISSW!$F:$F,"Draw")+COUNTIFS(SWISSW!$I:$I,MATCHUP!BA$1,SWISSW!$J:$J,MATCHUP!$A35)-COUNTIFS(SWISSW!$I:$I,MATCHUP!BA$1,SWISSW!$J:$J,MATCHUP!$A35,SWISSW!$F:$F,"Draw")),"-")</f>
        <v>-</v>
      </c>
      <c r="BB35" s="5" t="str">
        <f ca="1">IFERROR((COUNTIFS(SWISSW!$I:$I,MATCHUP!$A35,SWISSW!$J:$J,MATCHUP!BB$1,SWISSW!$F:$F,"Won")+COUNTIFS(SWISSW!$I:$I,MATCHUP!BB$1,SWISSW!$J:$J,MATCHUP!$A35,SWISSW!$F:$F,"Lost"))/(COUNTIFS(SWISSW!$I:$I,MATCHUP!$A35,SWISSW!$J:$J,MATCHUP!BB$1)-COUNTIFS(SWISSW!$I:$I,MATCHUP!$A35,SWISSW!$J:$J,MATCHUP!BB$1,SWISSW!$F:$F,"Draw")+COUNTIFS(SWISSW!$I:$I,MATCHUP!BB$1,SWISSW!$J:$J,MATCHUP!$A35)-COUNTIFS(SWISSW!$I:$I,MATCHUP!BB$1,SWISSW!$J:$J,MATCHUP!$A35,SWISSW!$F:$F,"Draw")),"-")</f>
        <v>-</v>
      </c>
      <c r="BC35" s="5" t="str">
        <f ca="1">IFERROR((COUNTIFS(SWISSW!$I:$I,MATCHUP!$A35,SWISSW!$J:$J,MATCHUP!BC$1,SWISSW!$F:$F,"Won")+COUNTIFS(SWISSW!$I:$I,MATCHUP!BC$1,SWISSW!$J:$J,MATCHUP!$A35,SWISSW!$F:$F,"Lost"))/(COUNTIFS(SWISSW!$I:$I,MATCHUP!$A35,SWISSW!$J:$J,MATCHUP!BC$1)-COUNTIFS(SWISSW!$I:$I,MATCHUP!$A35,SWISSW!$J:$J,MATCHUP!BC$1,SWISSW!$F:$F,"Draw")+COUNTIFS(SWISSW!$I:$I,MATCHUP!BC$1,SWISSW!$J:$J,MATCHUP!$A35)-COUNTIFS(SWISSW!$I:$I,MATCHUP!BC$1,SWISSW!$J:$J,MATCHUP!$A35,SWISSW!$F:$F,"Draw")),"-")</f>
        <v>-</v>
      </c>
      <c r="BD35" s="5" t="str">
        <f ca="1">IFERROR((COUNTIFS(SWISSW!$I:$I,MATCHUP!$A35,SWISSW!$J:$J,MATCHUP!BD$1,SWISSW!$F:$F,"Won")+COUNTIFS(SWISSW!$I:$I,MATCHUP!BD$1,SWISSW!$J:$J,MATCHUP!$A35,SWISSW!$F:$F,"Lost"))/(COUNTIFS(SWISSW!$I:$I,MATCHUP!$A35,SWISSW!$J:$J,MATCHUP!BD$1)-COUNTIFS(SWISSW!$I:$I,MATCHUP!$A35,SWISSW!$J:$J,MATCHUP!BD$1,SWISSW!$F:$F,"Draw")+COUNTIFS(SWISSW!$I:$I,MATCHUP!BD$1,SWISSW!$J:$J,MATCHUP!$A35)-COUNTIFS(SWISSW!$I:$I,MATCHUP!BD$1,SWISSW!$J:$J,MATCHUP!$A35,SWISSW!$F:$F,"Draw")),"-")</f>
        <v>-</v>
      </c>
      <c r="BE35" s="5" t="str">
        <f ca="1">IFERROR((COUNTIFS(SWISSW!$I:$I,MATCHUP!$A35,SWISSW!$J:$J,MATCHUP!BE$1,SWISSW!$F:$F,"Won")+COUNTIFS(SWISSW!$I:$I,MATCHUP!BE$1,SWISSW!$J:$J,MATCHUP!$A35,SWISSW!$F:$F,"Lost"))/(COUNTIFS(SWISSW!$I:$I,MATCHUP!$A35,SWISSW!$J:$J,MATCHUP!BE$1)-COUNTIFS(SWISSW!$I:$I,MATCHUP!$A35,SWISSW!$J:$J,MATCHUP!BE$1,SWISSW!$F:$F,"Draw")+COUNTIFS(SWISSW!$I:$I,MATCHUP!BE$1,SWISSW!$J:$J,MATCHUP!$A35)-COUNTIFS(SWISSW!$I:$I,MATCHUP!BE$1,SWISSW!$J:$J,MATCHUP!$A35,SWISSW!$F:$F,"Draw")),"-")</f>
        <v>-</v>
      </c>
      <c r="BF35" s="5" t="str">
        <f ca="1">IFERROR((COUNTIFS(SWISSW!$I:$I,MATCHUP!$A35,SWISSW!$J:$J,MATCHUP!BF$1,SWISSW!$F:$F,"Won")+COUNTIFS(SWISSW!$I:$I,MATCHUP!BF$1,SWISSW!$J:$J,MATCHUP!$A35,SWISSW!$F:$F,"Lost"))/(COUNTIFS(SWISSW!$I:$I,MATCHUP!$A35,SWISSW!$J:$J,MATCHUP!BF$1)-COUNTIFS(SWISSW!$I:$I,MATCHUP!$A35,SWISSW!$J:$J,MATCHUP!BF$1,SWISSW!$F:$F,"Draw")+COUNTIFS(SWISSW!$I:$I,MATCHUP!BF$1,SWISSW!$J:$J,MATCHUP!$A35)-COUNTIFS(SWISSW!$I:$I,MATCHUP!BF$1,SWISSW!$J:$J,MATCHUP!$A35,SWISSW!$F:$F,"Draw")),"-")</f>
        <v>-</v>
      </c>
      <c r="BG35" s="5" t="str">
        <f ca="1">IFERROR((COUNTIFS(SWISSW!$I:$I,MATCHUP!$A35,SWISSW!$J:$J,MATCHUP!BG$1,SWISSW!$F:$F,"Won")+COUNTIFS(SWISSW!$I:$I,MATCHUP!BG$1,SWISSW!$J:$J,MATCHUP!$A35,SWISSW!$F:$F,"Lost"))/(COUNTIFS(SWISSW!$I:$I,MATCHUP!$A35,SWISSW!$J:$J,MATCHUP!BG$1)-COUNTIFS(SWISSW!$I:$I,MATCHUP!$A35,SWISSW!$J:$J,MATCHUP!BG$1,SWISSW!$F:$F,"Draw")+COUNTIFS(SWISSW!$I:$I,MATCHUP!BG$1,SWISSW!$J:$J,MATCHUP!$A35)-COUNTIFS(SWISSW!$I:$I,MATCHUP!BG$1,SWISSW!$J:$J,MATCHUP!$A35,SWISSW!$F:$F,"Draw")),"-")</f>
        <v>-</v>
      </c>
      <c r="BH35" s="5" t="str">
        <f ca="1">IFERROR((COUNTIFS(SWISSW!$I:$I,MATCHUP!$A35,SWISSW!$J:$J,MATCHUP!BH$1,SWISSW!$F:$F,"Won")+COUNTIFS(SWISSW!$I:$I,MATCHUP!BH$1,SWISSW!$J:$J,MATCHUP!$A35,SWISSW!$F:$F,"Lost"))/(COUNTIFS(SWISSW!$I:$I,MATCHUP!$A35,SWISSW!$J:$J,MATCHUP!BH$1)-COUNTIFS(SWISSW!$I:$I,MATCHUP!$A35,SWISSW!$J:$J,MATCHUP!BH$1,SWISSW!$F:$F,"Draw")+COUNTIFS(SWISSW!$I:$I,MATCHUP!BH$1,SWISSW!$J:$J,MATCHUP!$A35)-COUNTIFS(SWISSW!$I:$I,MATCHUP!BH$1,SWISSW!$J:$J,MATCHUP!$A35,SWISSW!$F:$F,"Draw")),"-")</f>
        <v>-</v>
      </c>
      <c r="BI35" s="5" t="str">
        <f ca="1">IFERROR((COUNTIFS(SWISSW!$I:$I,MATCHUP!$A35,SWISSW!$J:$J,MATCHUP!BI$1,SWISSW!$F:$F,"Won")+COUNTIFS(SWISSW!$I:$I,MATCHUP!BI$1,SWISSW!$J:$J,MATCHUP!$A35,SWISSW!$F:$F,"Lost"))/(COUNTIFS(SWISSW!$I:$I,MATCHUP!$A35,SWISSW!$J:$J,MATCHUP!BI$1)-COUNTIFS(SWISSW!$I:$I,MATCHUP!$A35,SWISSW!$J:$J,MATCHUP!BI$1,SWISSW!$F:$F,"Draw")+COUNTIFS(SWISSW!$I:$I,MATCHUP!BI$1,SWISSW!$J:$J,MATCHUP!$A35)-COUNTIFS(SWISSW!$I:$I,MATCHUP!BI$1,SWISSW!$J:$J,MATCHUP!$A35,SWISSW!$F:$F,"Draw")),"-")</f>
        <v>-</v>
      </c>
      <c r="BJ35" s="5" t="str">
        <f ca="1">IFERROR((COUNTIFS(SWISSW!$I:$I,MATCHUP!$A35,SWISSW!$J:$J,MATCHUP!BJ$1,SWISSW!$F:$F,"Won")+COUNTIFS(SWISSW!$I:$I,MATCHUP!BJ$1,SWISSW!$J:$J,MATCHUP!$A35,SWISSW!$F:$F,"Lost"))/(COUNTIFS(SWISSW!$I:$I,MATCHUP!$A35,SWISSW!$J:$J,MATCHUP!BJ$1)-COUNTIFS(SWISSW!$I:$I,MATCHUP!$A35,SWISSW!$J:$J,MATCHUP!BJ$1,SWISSW!$F:$F,"Draw")+COUNTIFS(SWISSW!$I:$I,MATCHUP!BJ$1,SWISSW!$J:$J,MATCHUP!$A35)-COUNTIFS(SWISSW!$I:$I,MATCHUP!BJ$1,SWISSW!$J:$J,MATCHUP!$A35,SWISSW!$F:$F,"Draw")),"-")</f>
        <v>-</v>
      </c>
      <c r="BK35" s="5" t="str">
        <f ca="1">IFERROR((COUNTIFS(SWISSW!$I:$I,MATCHUP!$A35,SWISSW!$J:$J,MATCHUP!BK$1,SWISSW!$F:$F,"Won")+COUNTIFS(SWISSW!$I:$I,MATCHUP!BK$1,SWISSW!$J:$J,MATCHUP!$A35,SWISSW!$F:$F,"Lost"))/(COUNTIFS(SWISSW!$I:$I,MATCHUP!$A35,SWISSW!$J:$J,MATCHUP!BK$1)-COUNTIFS(SWISSW!$I:$I,MATCHUP!$A35,SWISSW!$J:$J,MATCHUP!BK$1,SWISSW!$F:$F,"Draw")+COUNTIFS(SWISSW!$I:$I,MATCHUP!BK$1,SWISSW!$J:$J,MATCHUP!$A35)-COUNTIFS(SWISSW!$I:$I,MATCHUP!BK$1,SWISSW!$J:$J,MATCHUP!$A35,SWISSW!$F:$F,"Draw")),"-")</f>
        <v>-</v>
      </c>
      <c r="BL35" s="5" t="str">
        <f ca="1">IFERROR((COUNTIFS(SWISSW!$I:$I,MATCHUP!$A35,SWISSW!$J:$J,MATCHUP!BL$1,SWISSW!$F:$F,"Won")+COUNTIFS(SWISSW!$I:$I,MATCHUP!BL$1,SWISSW!$J:$J,MATCHUP!$A35,SWISSW!$F:$F,"Lost"))/(COUNTIFS(SWISSW!$I:$I,MATCHUP!$A35,SWISSW!$J:$J,MATCHUP!BL$1)-COUNTIFS(SWISSW!$I:$I,MATCHUP!$A35,SWISSW!$J:$J,MATCHUP!BL$1,SWISSW!$F:$F,"Draw")+COUNTIFS(SWISSW!$I:$I,MATCHUP!BL$1,SWISSW!$J:$J,MATCHUP!$A35)-COUNTIFS(SWISSW!$I:$I,MATCHUP!BL$1,SWISSW!$J:$J,MATCHUP!$A35,SWISSW!$F:$F,"Draw")),"-")</f>
        <v>-</v>
      </c>
      <c r="BM35" s="5" t="str">
        <f ca="1">IFERROR((COUNTIFS(SWISSW!$I:$I,MATCHUP!$A35,SWISSW!$J:$J,MATCHUP!BM$1,SWISSW!$F:$F,"Won")+COUNTIFS(SWISSW!$I:$I,MATCHUP!BM$1,SWISSW!$J:$J,MATCHUP!$A35,SWISSW!$F:$F,"Lost"))/(COUNTIFS(SWISSW!$I:$I,MATCHUP!$A35,SWISSW!$J:$J,MATCHUP!BM$1)-COUNTIFS(SWISSW!$I:$I,MATCHUP!$A35,SWISSW!$J:$J,MATCHUP!BM$1,SWISSW!$F:$F,"Draw")+COUNTIFS(SWISSW!$I:$I,MATCHUP!BM$1,SWISSW!$J:$J,MATCHUP!$A35)-COUNTIFS(SWISSW!$I:$I,MATCHUP!BM$1,SWISSW!$J:$J,MATCHUP!$A35,SWISSW!$F:$F,"Draw")),"-")</f>
        <v>-</v>
      </c>
      <c r="BN35" s="5" t="str">
        <f ca="1">IFERROR((COUNTIFS(SWISSW!$I:$I,MATCHUP!$A35,SWISSW!$J:$J,MATCHUP!BN$1,SWISSW!$F:$F,"Won")+COUNTIFS(SWISSW!$I:$I,MATCHUP!BN$1,SWISSW!$J:$J,MATCHUP!$A35,SWISSW!$F:$F,"Lost"))/(COUNTIFS(SWISSW!$I:$I,MATCHUP!$A35,SWISSW!$J:$J,MATCHUP!BN$1)-COUNTIFS(SWISSW!$I:$I,MATCHUP!$A35,SWISSW!$J:$J,MATCHUP!BN$1,SWISSW!$F:$F,"Draw")+COUNTIFS(SWISSW!$I:$I,MATCHUP!BN$1,SWISSW!$J:$J,MATCHUP!$A35)-COUNTIFS(SWISSW!$I:$I,MATCHUP!BN$1,SWISSW!$J:$J,MATCHUP!$A35,SWISSW!$F:$F,"Draw")),"-")</f>
        <v>-</v>
      </c>
      <c r="BO35" s="5" t="str">
        <f ca="1">IFERROR((COUNTIFS(SWISSW!$I:$I,MATCHUP!$A35,SWISSW!$J:$J,MATCHUP!BO$1,SWISSW!$F:$F,"Won")+COUNTIFS(SWISSW!$I:$I,MATCHUP!BO$1,SWISSW!$J:$J,MATCHUP!$A35,SWISSW!$F:$F,"Lost"))/(COUNTIFS(SWISSW!$I:$I,MATCHUP!$A35,SWISSW!$J:$J,MATCHUP!BO$1)-COUNTIFS(SWISSW!$I:$I,MATCHUP!$A35,SWISSW!$J:$J,MATCHUP!BO$1,SWISSW!$F:$F,"Draw")+COUNTIFS(SWISSW!$I:$I,MATCHUP!BO$1,SWISSW!$J:$J,MATCHUP!$A35)-COUNTIFS(SWISSW!$I:$I,MATCHUP!BO$1,SWISSW!$J:$J,MATCHUP!$A35,SWISSW!$F:$F,"Draw")),"-")</f>
        <v>-</v>
      </c>
      <c r="BP35" s="5" t="str">
        <f ca="1">IFERROR((COUNTIFS(SWISSW!$I:$I,MATCHUP!$A35,SWISSW!$J:$J,MATCHUP!BP$1,SWISSW!$F:$F,"Won")+COUNTIFS(SWISSW!$I:$I,MATCHUP!BP$1,SWISSW!$J:$J,MATCHUP!$A35,SWISSW!$F:$F,"Lost"))/(COUNTIFS(SWISSW!$I:$I,MATCHUP!$A35,SWISSW!$J:$J,MATCHUP!BP$1)-COUNTIFS(SWISSW!$I:$I,MATCHUP!$A35,SWISSW!$J:$J,MATCHUP!BP$1,SWISSW!$F:$F,"Draw")+COUNTIFS(SWISSW!$I:$I,MATCHUP!BP$1,SWISSW!$J:$J,MATCHUP!$A35)-COUNTIFS(SWISSW!$I:$I,MATCHUP!BP$1,SWISSW!$J:$J,MATCHUP!$A35,SWISSW!$F:$F,"Draw")),"-")</f>
        <v>-</v>
      </c>
      <c r="BQ35" s="5" t="str">
        <f ca="1">IFERROR((COUNTIFS(SWISSW!$I:$I,MATCHUP!$A35,SWISSW!$J:$J,MATCHUP!BQ$1,SWISSW!$F:$F,"Won")+COUNTIFS(SWISSW!$I:$I,MATCHUP!BQ$1,SWISSW!$J:$J,MATCHUP!$A35,SWISSW!$F:$F,"Lost"))/(COUNTIFS(SWISSW!$I:$I,MATCHUP!$A35,SWISSW!$J:$J,MATCHUP!BQ$1)-COUNTIFS(SWISSW!$I:$I,MATCHUP!$A35,SWISSW!$J:$J,MATCHUP!BQ$1,SWISSW!$F:$F,"Draw")+COUNTIFS(SWISSW!$I:$I,MATCHUP!BQ$1,SWISSW!$J:$J,MATCHUP!$A35)-COUNTIFS(SWISSW!$I:$I,MATCHUP!BQ$1,SWISSW!$J:$J,MATCHUP!$A35,SWISSW!$F:$F,"Draw")),"-")</f>
        <v>-</v>
      </c>
      <c r="BR35" s="5" t="str">
        <f ca="1">IFERROR((COUNTIFS(SWISSW!$I:$I,MATCHUP!$A35,SWISSW!$J:$J,MATCHUP!BR$1,SWISSW!$F:$F,"Won")+COUNTIFS(SWISSW!$I:$I,MATCHUP!BR$1,SWISSW!$J:$J,MATCHUP!$A35,SWISSW!$F:$F,"Lost"))/(COUNTIFS(SWISSW!$I:$I,MATCHUP!$A35,SWISSW!$J:$J,MATCHUP!BR$1)-COUNTIFS(SWISSW!$I:$I,MATCHUP!$A35,SWISSW!$J:$J,MATCHUP!BR$1,SWISSW!$F:$F,"Draw")+COUNTIFS(SWISSW!$I:$I,MATCHUP!BR$1,SWISSW!$J:$J,MATCHUP!$A35)-COUNTIFS(SWISSW!$I:$I,MATCHUP!BR$1,SWISSW!$J:$J,MATCHUP!$A35,SWISSW!$F:$F,"Draw")),"-")</f>
        <v>-</v>
      </c>
      <c r="BS35" s="5" t="str">
        <f ca="1">IFERROR((COUNTIFS(SWISSW!$I:$I,MATCHUP!$A35,SWISSW!$J:$J,MATCHUP!BS$1,SWISSW!$F:$F,"Won")+COUNTIFS(SWISSW!$I:$I,MATCHUP!BS$1,SWISSW!$J:$J,MATCHUP!$A35,SWISSW!$F:$F,"Lost"))/(COUNTIFS(SWISSW!$I:$I,MATCHUP!$A35,SWISSW!$J:$J,MATCHUP!BS$1)-COUNTIFS(SWISSW!$I:$I,MATCHUP!$A35,SWISSW!$J:$J,MATCHUP!BS$1,SWISSW!$F:$F,"Draw")+COUNTIFS(SWISSW!$I:$I,MATCHUP!BS$1,SWISSW!$J:$J,MATCHUP!$A35)-COUNTIFS(SWISSW!$I:$I,MATCHUP!BS$1,SWISSW!$J:$J,MATCHUP!$A35,SWISSW!$F:$F,"Draw")),"-")</f>
        <v>-</v>
      </c>
      <c r="BT35" s="5" t="str">
        <f ca="1">IFERROR((COUNTIFS(SWISSW!$I:$I,MATCHUP!$A35,SWISSW!$J:$J,MATCHUP!BT$1,SWISSW!$F:$F,"Won")+COUNTIFS(SWISSW!$I:$I,MATCHUP!BT$1,SWISSW!$J:$J,MATCHUP!$A35,SWISSW!$F:$F,"Lost"))/(COUNTIFS(SWISSW!$I:$I,MATCHUP!$A35,SWISSW!$J:$J,MATCHUP!BT$1)-COUNTIFS(SWISSW!$I:$I,MATCHUP!$A35,SWISSW!$J:$J,MATCHUP!BT$1,SWISSW!$F:$F,"Draw")+COUNTIFS(SWISSW!$I:$I,MATCHUP!BT$1,SWISSW!$J:$J,MATCHUP!$A35)-COUNTIFS(SWISSW!$I:$I,MATCHUP!BT$1,SWISSW!$J:$J,MATCHUP!$A35,SWISSW!$F:$F,"Draw")),"-")</f>
        <v>-</v>
      </c>
      <c r="BU35" s="5" t="str">
        <f ca="1">IFERROR((COUNTIFS(SWISSW!$I:$I,MATCHUP!$A35,SWISSW!$J:$J,MATCHUP!BU$1,SWISSW!$F:$F,"Won")+COUNTIFS(SWISSW!$I:$I,MATCHUP!BU$1,SWISSW!$J:$J,MATCHUP!$A35,SWISSW!$F:$F,"Lost"))/(COUNTIFS(SWISSW!$I:$I,MATCHUP!$A35,SWISSW!$J:$J,MATCHUP!BU$1)-COUNTIFS(SWISSW!$I:$I,MATCHUP!$A35,SWISSW!$J:$J,MATCHUP!BU$1,SWISSW!$F:$F,"Draw")+COUNTIFS(SWISSW!$I:$I,MATCHUP!BU$1,SWISSW!$J:$J,MATCHUP!$A35)-COUNTIFS(SWISSW!$I:$I,MATCHUP!BU$1,SWISSW!$J:$J,MATCHUP!$A35,SWISSW!$F:$F,"Draw")),"-")</f>
        <v>-</v>
      </c>
      <c r="BV35" s="5" t="str">
        <f ca="1">IFERROR((COUNTIFS(SWISSW!$I:$I,MATCHUP!$A35,SWISSW!$J:$J,MATCHUP!BV$1,SWISSW!$F:$F,"Won")+COUNTIFS(SWISSW!$I:$I,MATCHUP!BV$1,SWISSW!$J:$J,MATCHUP!$A35,SWISSW!$F:$F,"Lost"))/(COUNTIFS(SWISSW!$I:$I,MATCHUP!$A35,SWISSW!$J:$J,MATCHUP!BV$1)-COUNTIFS(SWISSW!$I:$I,MATCHUP!$A35,SWISSW!$J:$J,MATCHUP!BV$1,SWISSW!$F:$F,"Draw")+COUNTIFS(SWISSW!$I:$I,MATCHUP!BV$1,SWISSW!$J:$J,MATCHUP!$A35)-COUNTIFS(SWISSW!$I:$I,MATCHUP!BV$1,SWISSW!$J:$J,MATCHUP!$A35,SWISSW!$F:$F,"Draw")),"-")</f>
        <v>-</v>
      </c>
      <c r="BW35" s="5" t="str">
        <f ca="1">IFERROR((COUNTIFS(SWISSW!$I:$I,MATCHUP!$A35,SWISSW!$J:$J,MATCHUP!BW$1,SWISSW!$F:$F,"Won")+COUNTIFS(SWISSW!$I:$I,MATCHUP!BW$1,SWISSW!$J:$J,MATCHUP!$A35,SWISSW!$F:$F,"Lost"))/(COUNTIFS(SWISSW!$I:$I,MATCHUP!$A35,SWISSW!$J:$J,MATCHUP!BW$1)-COUNTIFS(SWISSW!$I:$I,MATCHUP!$A35,SWISSW!$J:$J,MATCHUP!BW$1,SWISSW!$F:$F,"Draw")+COUNTIFS(SWISSW!$I:$I,MATCHUP!BW$1,SWISSW!$J:$J,MATCHUP!$A35)-COUNTIFS(SWISSW!$I:$I,MATCHUP!BW$1,SWISSW!$J:$J,MATCHUP!$A35,SWISSW!$F:$F,"Draw")),"-")</f>
        <v>-</v>
      </c>
      <c r="BX35" s="5" t="str">
        <f ca="1">IFERROR((COUNTIFS(SWISSW!$I:$I,MATCHUP!$A35,SWISSW!$J:$J,MATCHUP!BX$1,SWISSW!$F:$F,"Won")+COUNTIFS(SWISSW!$I:$I,MATCHUP!BX$1,SWISSW!$J:$J,MATCHUP!$A35,SWISSW!$F:$F,"Lost"))/(COUNTIFS(SWISSW!$I:$I,MATCHUP!$A35,SWISSW!$J:$J,MATCHUP!BX$1)-COUNTIFS(SWISSW!$I:$I,MATCHUP!$A35,SWISSW!$J:$J,MATCHUP!BX$1,SWISSW!$F:$F,"Draw")+COUNTIFS(SWISSW!$I:$I,MATCHUP!BX$1,SWISSW!$J:$J,MATCHUP!$A35)-COUNTIFS(SWISSW!$I:$I,MATCHUP!BX$1,SWISSW!$J:$J,MATCHUP!$A35,SWISSW!$F:$F,"Draw")),"-")</f>
        <v>-</v>
      </c>
      <c r="BY35" s="5" t="str">
        <f ca="1">IFERROR((COUNTIFS(SWISSW!$I:$I,MATCHUP!$A35,SWISSW!$J:$J,MATCHUP!BY$1,SWISSW!$F:$F,"Won")+COUNTIFS(SWISSW!$I:$I,MATCHUP!BY$1,SWISSW!$J:$J,MATCHUP!$A35,SWISSW!$F:$F,"Lost"))/(COUNTIFS(SWISSW!$I:$I,MATCHUP!$A35,SWISSW!$J:$J,MATCHUP!BY$1)-COUNTIFS(SWISSW!$I:$I,MATCHUP!$A35,SWISSW!$J:$J,MATCHUP!BY$1,SWISSW!$F:$F,"Draw")+COUNTIFS(SWISSW!$I:$I,MATCHUP!BY$1,SWISSW!$J:$J,MATCHUP!$A35)-COUNTIFS(SWISSW!$I:$I,MATCHUP!BY$1,SWISSW!$J:$J,MATCHUP!$A35,SWISSW!$F:$F,"Draw")),"-")</f>
        <v>-</v>
      </c>
      <c r="BZ35" s="5" t="str">
        <f ca="1">IFERROR((COUNTIFS(SWISSW!$I:$I,MATCHUP!$A35,SWISSW!$J:$J,MATCHUP!BZ$1,SWISSW!$F:$F,"Won")+COUNTIFS(SWISSW!$I:$I,MATCHUP!BZ$1,SWISSW!$J:$J,MATCHUP!$A35,SWISSW!$F:$F,"Lost"))/(COUNTIFS(SWISSW!$I:$I,MATCHUP!$A35,SWISSW!$J:$J,MATCHUP!BZ$1)-COUNTIFS(SWISSW!$I:$I,MATCHUP!$A35,SWISSW!$J:$J,MATCHUP!BZ$1,SWISSW!$F:$F,"Draw")+COUNTIFS(SWISSW!$I:$I,MATCHUP!BZ$1,SWISSW!$J:$J,MATCHUP!$A35)-COUNTIFS(SWISSW!$I:$I,MATCHUP!BZ$1,SWISSW!$J:$J,MATCHUP!$A35,SWISSW!$F:$F,"Draw")),"-")</f>
        <v>-</v>
      </c>
      <c r="CA35" s="5" t="str">
        <f ca="1">IFERROR((COUNTIFS(SWISSW!$I:$I,MATCHUP!$A35,SWISSW!$J:$J,MATCHUP!CA$1,SWISSW!$F:$F,"Won")+COUNTIFS(SWISSW!$I:$I,MATCHUP!CA$1,SWISSW!$J:$J,MATCHUP!$A35,SWISSW!$F:$F,"Lost"))/(COUNTIFS(SWISSW!$I:$I,MATCHUP!$A35,SWISSW!$J:$J,MATCHUP!CA$1)-COUNTIFS(SWISSW!$I:$I,MATCHUP!$A35,SWISSW!$J:$J,MATCHUP!CA$1,SWISSW!$F:$F,"Draw")+COUNTIFS(SWISSW!$I:$I,MATCHUP!CA$1,SWISSW!$J:$J,MATCHUP!$A35)-COUNTIFS(SWISSW!$I:$I,MATCHUP!CA$1,SWISSW!$J:$J,MATCHUP!$A35,SWISSW!$F:$F,"Draw")),"-")</f>
        <v>-</v>
      </c>
      <c r="CB35" s="5" t="str">
        <f ca="1">IFERROR((COUNTIFS(SWISSW!$I:$I,MATCHUP!$A35,SWISSW!$J:$J,MATCHUP!CB$1,SWISSW!$F:$F,"Won")+COUNTIFS(SWISSW!$I:$I,MATCHUP!CB$1,SWISSW!$J:$J,MATCHUP!$A35,SWISSW!$F:$F,"Lost"))/(COUNTIFS(SWISSW!$I:$I,MATCHUP!$A35,SWISSW!$J:$J,MATCHUP!CB$1)-COUNTIFS(SWISSW!$I:$I,MATCHUP!$A35,SWISSW!$J:$J,MATCHUP!CB$1,SWISSW!$F:$F,"Draw")+COUNTIFS(SWISSW!$I:$I,MATCHUP!CB$1,SWISSW!$J:$J,MATCHUP!$A35)-COUNTIFS(SWISSW!$I:$I,MATCHUP!CB$1,SWISSW!$J:$J,MATCHUP!$A35,SWISSW!$F:$F,"Draw")),"-")</f>
        <v>-</v>
      </c>
      <c r="CC35" s="5" t="str">
        <f ca="1">IFERROR((COUNTIFS(SWISSW!$I:$I,MATCHUP!$A35,SWISSW!$J:$J,MATCHUP!CC$1,SWISSW!$F:$F,"Won")+COUNTIFS(SWISSW!$I:$I,MATCHUP!CC$1,SWISSW!$J:$J,MATCHUP!$A35,SWISSW!$F:$F,"Lost"))/(COUNTIFS(SWISSW!$I:$I,MATCHUP!$A35,SWISSW!$J:$J,MATCHUP!CC$1)-COUNTIFS(SWISSW!$I:$I,MATCHUP!$A35,SWISSW!$J:$J,MATCHUP!CC$1,SWISSW!$F:$F,"Draw")+COUNTIFS(SWISSW!$I:$I,MATCHUP!CC$1,SWISSW!$J:$J,MATCHUP!$A35)-COUNTIFS(SWISSW!$I:$I,MATCHUP!CC$1,SWISSW!$J:$J,MATCHUP!$A35,SWISSW!$F:$F,"Draw")),"-")</f>
        <v>-</v>
      </c>
      <c r="CD35" s="5" t="str">
        <f ca="1">IFERROR((COUNTIFS(SWISSW!$I:$I,MATCHUP!$A35,SWISSW!$J:$J,MATCHUP!CD$1,SWISSW!$F:$F,"Won")+COUNTIFS(SWISSW!$I:$I,MATCHUP!CD$1,SWISSW!$J:$J,MATCHUP!$A35,SWISSW!$F:$F,"Lost"))/(COUNTIFS(SWISSW!$I:$I,MATCHUP!$A35,SWISSW!$J:$J,MATCHUP!CD$1)-COUNTIFS(SWISSW!$I:$I,MATCHUP!$A35,SWISSW!$J:$J,MATCHUP!CD$1,SWISSW!$F:$F,"Draw")+COUNTIFS(SWISSW!$I:$I,MATCHUP!CD$1,SWISSW!$J:$J,MATCHUP!$A35)-COUNTIFS(SWISSW!$I:$I,MATCHUP!CD$1,SWISSW!$J:$J,MATCHUP!$A35,SWISSW!$F:$F,"Draw")),"-")</f>
        <v>-</v>
      </c>
      <c r="CE35" s="5" t="str">
        <f ca="1">IFERROR((COUNTIFS(SWISSW!$I:$I,MATCHUP!$A35,SWISSW!$J:$J,MATCHUP!CE$1,SWISSW!$F:$F,"Won")+COUNTIFS(SWISSW!$I:$I,MATCHUP!CE$1,SWISSW!$J:$J,MATCHUP!$A35,SWISSW!$F:$F,"Lost"))/(COUNTIFS(SWISSW!$I:$I,MATCHUP!$A35,SWISSW!$J:$J,MATCHUP!CE$1)-COUNTIFS(SWISSW!$I:$I,MATCHUP!$A35,SWISSW!$J:$J,MATCHUP!CE$1,SWISSW!$F:$F,"Draw")+COUNTIFS(SWISSW!$I:$I,MATCHUP!CE$1,SWISSW!$J:$J,MATCHUP!$A35)-COUNTIFS(SWISSW!$I:$I,MATCHUP!CE$1,SWISSW!$J:$J,MATCHUP!$A35,SWISSW!$F:$F,"Draw")),"-")</f>
        <v>-</v>
      </c>
      <c r="CF35" s="5" t="str">
        <f ca="1">IFERROR((COUNTIFS(SWISSW!$I:$I,MATCHUP!$A35,SWISSW!$J:$J,MATCHUP!CF$1,SWISSW!$F:$F,"Won")+COUNTIFS(SWISSW!$I:$I,MATCHUP!CF$1,SWISSW!$J:$J,MATCHUP!$A35,SWISSW!$F:$F,"Lost"))/(COUNTIFS(SWISSW!$I:$I,MATCHUP!$A35,SWISSW!$J:$J,MATCHUP!CF$1)-COUNTIFS(SWISSW!$I:$I,MATCHUP!$A35,SWISSW!$J:$J,MATCHUP!CF$1,SWISSW!$F:$F,"Draw")+COUNTIFS(SWISSW!$I:$I,MATCHUP!CF$1,SWISSW!$J:$J,MATCHUP!$A35)-COUNTIFS(SWISSW!$I:$I,MATCHUP!CF$1,SWISSW!$J:$J,MATCHUP!$A35,SWISSW!$F:$F,"Draw")),"-")</f>
        <v>-</v>
      </c>
      <c r="CG35" s="5" t="str">
        <f ca="1">IFERROR((COUNTIFS(SWISSW!$I:$I,MATCHUP!$A35,SWISSW!$J:$J,MATCHUP!CG$1,SWISSW!$F:$F,"Won")+COUNTIFS(SWISSW!$I:$I,MATCHUP!CG$1,SWISSW!$J:$J,MATCHUP!$A35,SWISSW!$F:$F,"Lost"))/(COUNTIFS(SWISSW!$I:$I,MATCHUP!$A35,SWISSW!$J:$J,MATCHUP!CG$1)-COUNTIFS(SWISSW!$I:$I,MATCHUP!$A35,SWISSW!$J:$J,MATCHUP!CG$1,SWISSW!$F:$F,"Draw")+COUNTIFS(SWISSW!$I:$I,MATCHUP!CG$1,SWISSW!$J:$J,MATCHUP!$A35)-COUNTIFS(SWISSW!$I:$I,MATCHUP!CG$1,SWISSW!$J:$J,MATCHUP!$A35,SWISSW!$F:$F,"Draw")),"-")</f>
        <v>-</v>
      </c>
      <c r="CH35" s="5" t="str">
        <f ca="1">IFERROR((COUNTIFS(SWISSW!$I:$I,MATCHUP!$A35,SWISSW!$J:$J,MATCHUP!CH$1,SWISSW!$F:$F,"Won")+COUNTIFS(SWISSW!$I:$I,MATCHUP!CH$1,SWISSW!$J:$J,MATCHUP!$A35,SWISSW!$F:$F,"Lost"))/(COUNTIFS(SWISSW!$I:$I,MATCHUP!$A35,SWISSW!$J:$J,MATCHUP!CH$1)-COUNTIFS(SWISSW!$I:$I,MATCHUP!$A35,SWISSW!$J:$J,MATCHUP!CH$1,SWISSW!$F:$F,"Draw")+COUNTIFS(SWISSW!$I:$I,MATCHUP!CH$1,SWISSW!$J:$J,MATCHUP!$A35)-COUNTIFS(SWISSW!$I:$I,MATCHUP!CH$1,SWISSW!$J:$J,MATCHUP!$A35,SWISSW!$F:$F,"Draw")),"-")</f>
        <v>-</v>
      </c>
      <c r="CI35" s="5" t="str">
        <f ca="1">IFERROR((COUNTIFS(SWISSW!$I:$I,MATCHUP!$A35,SWISSW!$J:$J,MATCHUP!CI$1,SWISSW!$F:$F,"Won")+COUNTIFS(SWISSW!$I:$I,MATCHUP!CI$1,SWISSW!$J:$J,MATCHUP!$A35,SWISSW!$F:$F,"Lost"))/(COUNTIFS(SWISSW!$I:$I,MATCHUP!$A35,SWISSW!$J:$J,MATCHUP!CI$1)-COUNTIFS(SWISSW!$I:$I,MATCHUP!$A35,SWISSW!$J:$J,MATCHUP!CI$1,SWISSW!$F:$F,"Draw")+COUNTIFS(SWISSW!$I:$I,MATCHUP!CI$1,SWISSW!$J:$J,MATCHUP!$A35)-COUNTIFS(SWISSW!$I:$I,MATCHUP!CI$1,SWISSW!$J:$J,MATCHUP!$A35,SWISSW!$F:$F,"Draw")),"-")</f>
        <v>-</v>
      </c>
      <c r="CJ35" s="5" t="str">
        <f ca="1">IFERROR((COUNTIFS(SWISSW!$I:$I,MATCHUP!$A35,SWISSW!$J:$J,MATCHUP!CJ$1,SWISSW!$F:$F,"Won")+COUNTIFS(SWISSW!$I:$I,MATCHUP!CJ$1,SWISSW!$J:$J,MATCHUP!$A35,SWISSW!$F:$F,"Lost"))/(COUNTIFS(SWISSW!$I:$I,MATCHUP!$A35,SWISSW!$J:$J,MATCHUP!CJ$1)-COUNTIFS(SWISSW!$I:$I,MATCHUP!$A35,SWISSW!$J:$J,MATCHUP!CJ$1,SWISSW!$F:$F,"Draw")+COUNTIFS(SWISSW!$I:$I,MATCHUP!CJ$1,SWISSW!$J:$J,MATCHUP!$A35)-COUNTIFS(SWISSW!$I:$I,MATCHUP!CJ$1,SWISSW!$J:$J,MATCHUP!$A35,SWISSW!$F:$F,"Draw")),"-")</f>
        <v>-</v>
      </c>
      <c r="CK35" s="5" t="str">
        <f ca="1">IFERROR((COUNTIFS(SWISSW!$I:$I,MATCHUP!$A35,SWISSW!$J:$J,MATCHUP!CK$1,SWISSW!$F:$F,"Won")+COUNTIFS(SWISSW!$I:$I,MATCHUP!CK$1,SWISSW!$J:$J,MATCHUP!$A35,SWISSW!$F:$F,"Lost"))/(COUNTIFS(SWISSW!$I:$I,MATCHUP!$A35,SWISSW!$J:$J,MATCHUP!CK$1)-COUNTIFS(SWISSW!$I:$I,MATCHUP!$A35,SWISSW!$J:$J,MATCHUP!CK$1,SWISSW!$F:$F,"Draw")+COUNTIFS(SWISSW!$I:$I,MATCHUP!CK$1,SWISSW!$J:$J,MATCHUP!$A35)-COUNTIFS(SWISSW!$I:$I,MATCHUP!CK$1,SWISSW!$J:$J,MATCHUP!$A35,SWISSW!$F:$F,"Draw")),"-")</f>
        <v>-</v>
      </c>
      <c r="CL35" s="5" t="str">
        <f ca="1">IFERROR((COUNTIFS(SWISSW!$I:$I,MATCHUP!$A35,SWISSW!$J:$J,MATCHUP!CL$1,SWISSW!$F:$F,"Won")+COUNTIFS(SWISSW!$I:$I,MATCHUP!CL$1,SWISSW!$J:$J,MATCHUP!$A35,SWISSW!$F:$F,"Lost"))/(COUNTIFS(SWISSW!$I:$I,MATCHUP!$A35,SWISSW!$J:$J,MATCHUP!CL$1)-COUNTIFS(SWISSW!$I:$I,MATCHUP!$A35,SWISSW!$J:$J,MATCHUP!CL$1,SWISSW!$F:$F,"Draw")+COUNTIFS(SWISSW!$I:$I,MATCHUP!CL$1,SWISSW!$J:$J,MATCHUP!$A35)-COUNTIFS(SWISSW!$I:$I,MATCHUP!CL$1,SWISSW!$J:$J,MATCHUP!$A35,SWISSW!$F:$F,"Draw")),"-")</f>
        <v>-</v>
      </c>
      <c r="CM35" s="5" t="str">
        <f ca="1">IFERROR((COUNTIFS(SWISSW!$I:$I,MATCHUP!$A35,SWISSW!$J:$J,MATCHUP!CM$1,SWISSW!$F:$F,"Won")+COUNTIFS(SWISSW!$I:$I,MATCHUP!CM$1,SWISSW!$J:$J,MATCHUP!$A35,SWISSW!$F:$F,"Lost"))/(COUNTIFS(SWISSW!$I:$I,MATCHUP!$A35,SWISSW!$J:$J,MATCHUP!CM$1)-COUNTIFS(SWISSW!$I:$I,MATCHUP!$A35,SWISSW!$J:$J,MATCHUP!CM$1,SWISSW!$F:$F,"Draw")+COUNTIFS(SWISSW!$I:$I,MATCHUP!CM$1,SWISSW!$J:$J,MATCHUP!$A35)-COUNTIFS(SWISSW!$I:$I,MATCHUP!CM$1,SWISSW!$J:$J,MATCHUP!$A35,SWISSW!$F:$F,"Draw")),"-")</f>
        <v>-</v>
      </c>
      <c r="CN35" s="5" t="str">
        <f ca="1">IFERROR((COUNTIFS(SWISSW!$I:$I,MATCHUP!$A35,SWISSW!$J:$J,MATCHUP!CN$1,SWISSW!$F:$F,"Won")+COUNTIFS(SWISSW!$I:$I,MATCHUP!CN$1,SWISSW!$J:$J,MATCHUP!$A35,SWISSW!$F:$F,"Lost"))/(COUNTIFS(SWISSW!$I:$I,MATCHUP!$A35,SWISSW!$J:$J,MATCHUP!CN$1)-COUNTIFS(SWISSW!$I:$I,MATCHUP!$A35,SWISSW!$J:$J,MATCHUP!CN$1,SWISSW!$F:$F,"Draw")+COUNTIFS(SWISSW!$I:$I,MATCHUP!CN$1,SWISSW!$J:$J,MATCHUP!$A35)-COUNTIFS(SWISSW!$I:$I,MATCHUP!CN$1,SWISSW!$J:$J,MATCHUP!$A35,SWISSW!$F:$F,"Draw")),"-")</f>
        <v>-</v>
      </c>
      <c r="CO35" s="5" t="str">
        <f ca="1">IFERROR((COUNTIFS(SWISSW!$I:$I,MATCHUP!$A35,SWISSW!$J:$J,MATCHUP!CO$1,SWISSW!$F:$F,"Won")+COUNTIFS(SWISSW!$I:$I,MATCHUP!CO$1,SWISSW!$J:$J,MATCHUP!$A35,SWISSW!$F:$F,"Lost"))/(COUNTIFS(SWISSW!$I:$I,MATCHUP!$A35,SWISSW!$J:$J,MATCHUP!CO$1)-COUNTIFS(SWISSW!$I:$I,MATCHUP!$A35,SWISSW!$J:$J,MATCHUP!CO$1,SWISSW!$F:$F,"Draw")+COUNTIFS(SWISSW!$I:$I,MATCHUP!CO$1,SWISSW!$J:$J,MATCHUP!$A35)-COUNTIFS(SWISSW!$I:$I,MATCHUP!CO$1,SWISSW!$J:$J,MATCHUP!$A35,SWISSW!$F:$F,"Draw")),"-")</f>
        <v>-</v>
      </c>
      <c r="CP35" s="5" t="str">
        <f ca="1">IFERROR((COUNTIFS(SWISSW!$I:$I,MATCHUP!$A35,SWISSW!$J:$J,MATCHUP!CP$1,SWISSW!$F:$F,"Won")+COUNTIFS(SWISSW!$I:$I,MATCHUP!CP$1,SWISSW!$J:$J,MATCHUP!$A35,SWISSW!$F:$F,"Lost"))/(COUNTIFS(SWISSW!$I:$I,MATCHUP!$A35,SWISSW!$J:$J,MATCHUP!CP$1)-COUNTIFS(SWISSW!$I:$I,MATCHUP!$A35,SWISSW!$J:$J,MATCHUP!CP$1,SWISSW!$F:$F,"Draw")+COUNTIFS(SWISSW!$I:$I,MATCHUP!CP$1,SWISSW!$J:$J,MATCHUP!$A35)-COUNTIFS(SWISSW!$I:$I,MATCHUP!CP$1,SWISSW!$J:$J,MATCHUP!$A35,SWISSW!$F:$F,"Draw")),"-")</f>
        <v>-</v>
      </c>
      <c r="CQ35" s="5" t="str">
        <f ca="1">IFERROR((COUNTIFS(SWISSW!$I:$I,MATCHUP!$A35,SWISSW!$J:$J,MATCHUP!CQ$1,SWISSW!$F:$F,"Won")+COUNTIFS(SWISSW!$I:$I,MATCHUP!CQ$1,SWISSW!$J:$J,MATCHUP!$A35,SWISSW!$F:$F,"Lost"))/(COUNTIFS(SWISSW!$I:$I,MATCHUP!$A35,SWISSW!$J:$J,MATCHUP!CQ$1)-COUNTIFS(SWISSW!$I:$I,MATCHUP!$A35,SWISSW!$J:$J,MATCHUP!CQ$1,SWISSW!$F:$F,"Draw")+COUNTIFS(SWISSW!$I:$I,MATCHUP!CQ$1,SWISSW!$J:$J,MATCHUP!$A35)-COUNTIFS(SWISSW!$I:$I,MATCHUP!CQ$1,SWISSW!$J:$J,MATCHUP!$A35,SWISSW!$F:$F,"Draw")),"-")</f>
        <v>-</v>
      </c>
      <c r="CR35" s="5" t="str">
        <f ca="1">IFERROR((COUNTIFS(SWISSW!$I:$I,MATCHUP!$A35,SWISSW!$J:$J,MATCHUP!CR$1,SWISSW!$F:$F,"Won")+COUNTIFS(SWISSW!$I:$I,MATCHUP!CR$1,SWISSW!$J:$J,MATCHUP!$A35,SWISSW!$F:$F,"Lost"))/(COUNTIFS(SWISSW!$I:$I,MATCHUP!$A35,SWISSW!$J:$J,MATCHUP!CR$1)-COUNTIFS(SWISSW!$I:$I,MATCHUP!$A35,SWISSW!$J:$J,MATCHUP!CR$1,SWISSW!$F:$F,"Draw")+COUNTIFS(SWISSW!$I:$I,MATCHUP!CR$1,SWISSW!$J:$J,MATCHUP!$A35)-COUNTIFS(SWISSW!$I:$I,MATCHUP!CR$1,SWISSW!$J:$J,MATCHUP!$A35,SWISSW!$F:$F,"Draw")),"-")</f>
        <v>-</v>
      </c>
      <c r="CS35" s="5" t="str">
        <f ca="1">IFERROR((COUNTIFS(SWISSW!$I:$I,MATCHUP!$A35,SWISSW!$J:$J,MATCHUP!CS$1,SWISSW!$F:$F,"Won")+COUNTIFS(SWISSW!$I:$I,MATCHUP!CS$1,SWISSW!$J:$J,MATCHUP!$A35,SWISSW!$F:$F,"Lost"))/(COUNTIFS(SWISSW!$I:$I,MATCHUP!$A35,SWISSW!$J:$J,MATCHUP!CS$1)-COUNTIFS(SWISSW!$I:$I,MATCHUP!$A35,SWISSW!$J:$J,MATCHUP!CS$1,SWISSW!$F:$F,"Draw")+COUNTIFS(SWISSW!$I:$I,MATCHUP!CS$1,SWISSW!$J:$J,MATCHUP!$A35)-COUNTIFS(SWISSW!$I:$I,MATCHUP!CS$1,SWISSW!$J:$J,MATCHUP!$A35,SWISSW!$F:$F,"Draw")),"-")</f>
        <v>-</v>
      </c>
      <c r="CT35" s="5" t="str">
        <f ca="1">IFERROR((COUNTIFS(SWISSW!$I:$I,MATCHUP!$A35,SWISSW!$J:$J,MATCHUP!CT$1,SWISSW!$F:$F,"Won")+COUNTIFS(SWISSW!$I:$I,MATCHUP!CT$1,SWISSW!$J:$J,MATCHUP!$A35,SWISSW!$F:$F,"Lost"))/(COUNTIFS(SWISSW!$I:$I,MATCHUP!$A35,SWISSW!$J:$J,MATCHUP!CT$1)-COUNTIFS(SWISSW!$I:$I,MATCHUP!$A35,SWISSW!$J:$J,MATCHUP!CT$1,SWISSW!$F:$F,"Draw")+COUNTIFS(SWISSW!$I:$I,MATCHUP!CT$1,SWISSW!$J:$J,MATCHUP!$A35)-COUNTIFS(SWISSW!$I:$I,MATCHUP!CT$1,SWISSW!$J:$J,MATCHUP!$A35,SWISSW!$F:$F,"Draw")),"-")</f>
        <v>-</v>
      </c>
      <c r="CU35" s="5" t="str">
        <f ca="1">IFERROR((COUNTIFS(SWISSW!$I:$I,MATCHUP!$A35,SWISSW!$J:$J,MATCHUP!CU$1,SWISSW!$F:$F,"Won")+COUNTIFS(SWISSW!$I:$I,MATCHUP!CU$1,SWISSW!$J:$J,MATCHUP!$A35,SWISSW!$F:$F,"Lost"))/(COUNTIFS(SWISSW!$I:$I,MATCHUP!$A35,SWISSW!$J:$J,MATCHUP!CU$1)-COUNTIFS(SWISSW!$I:$I,MATCHUP!$A35,SWISSW!$J:$J,MATCHUP!CU$1,SWISSW!$F:$F,"Draw")+COUNTIFS(SWISSW!$I:$I,MATCHUP!CU$1,SWISSW!$J:$J,MATCHUP!$A35)-COUNTIFS(SWISSW!$I:$I,MATCHUP!CU$1,SWISSW!$J:$J,MATCHUP!$A35,SWISSW!$F:$F,"Draw")),"-")</f>
        <v>-</v>
      </c>
      <c r="CV35" s="5" t="str">
        <f ca="1">IFERROR((COUNTIFS(SWISSW!$I:$I,MATCHUP!$A35,SWISSW!$J:$J,MATCHUP!CV$1,SWISSW!$F:$F,"Won")+COUNTIFS(SWISSW!$I:$I,MATCHUP!CV$1,SWISSW!$J:$J,MATCHUP!$A35,SWISSW!$F:$F,"Lost"))/(COUNTIFS(SWISSW!$I:$I,MATCHUP!$A35,SWISSW!$J:$J,MATCHUP!CV$1)-COUNTIFS(SWISSW!$I:$I,MATCHUP!$A35,SWISSW!$J:$J,MATCHUP!CV$1,SWISSW!$F:$F,"Draw")+COUNTIFS(SWISSW!$I:$I,MATCHUP!CV$1,SWISSW!$J:$J,MATCHUP!$A35)-COUNTIFS(SWISSW!$I:$I,MATCHUP!CV$1,SWISSW!$J:$J,MATCHUP!$A35,SWISSW!$F:$F,"Draw")),"-")</f>
        <v>-</v>
      </c>
    </row>
    <row r="36" spans="1:100" ht="55" customHeight="1" x14ac:dyDescent="0.3">
      <c r="A36" s="3" t="str" cm="1">
        <f t="array" aca="1" ref="A36" ca="1">INDIRECT(ADDRESS(ROW(),1,,1,"METABREAK"))</f>
        <v>Turbo Exhume</v>
      </c>
      <c r="B36" s="5">
        <f ca="1">IFERROR((COUNTIFS(SWISSW!$I:$I,MATCHUP!$A36,SWISSW!$J:$J,MATCHUP!B$1,SWISSW!$F:$F,"Won")+COUNTIFS(SWISSW!$I:$I,MATCHUP!B$1,SWISSW!$J:$J,MATCHUP!$A36,SWISSW!$F:$F,"Lost"))/(COUNTIFS(SWISSW!$I:$I,MATCHUP!$A36,SWISSW!$J:$J,MATCHUP!B$1)-COUNTIFS(SWISSW!$I:$I,MATCHUP!$A36,SWISSW!$J:$J,MATCHUP!B$1,SWISSW!$F:$F,"Draw")+COUNTIFS(SWISSW!$I:$I,MATCHUP!B$1,SWISSW!$J:$J,MATCHUP!$A36)-COUNTIFS(SWISSW!$I:$I,MATCHUP!B$1,SWISSW!$J:$J,MATCHUP!$A36,SWISSW!$F:$F,"Draw")),"-")</f>
        <v>0</v>
      </c>
      <c r="C36" s="5" t="str">
        <f ca="1">IFERROR((COUNTIFS(SWISSW!$I:$I,MATCHUP!$A36,SWISSW!$J:$J,MATCHUP!C$1,SWISSW!$F:$F,"Won")+COUNTIFS(SWISSW!$I:$I,MATCHUP!C$1,SWISSW!$J:$J,MATCHUP!$A36,SWISSW!$F:$F,"Lost"))/(COUNTIFS(SWISSW!$I:$I,MATCHUP!$A36,SWISSW!$J:$J,MATCHUP!C$1)-COUNTIFS(SWISSW!$I:$I,MATCHUP!$A36,SWISSW!$J:$J,MATCHUP!C$1,SWISSW!$F:$F,"Draw")+COUNTIFS(SWISSW!$I:$I,MATCHUP!C$1,SWISSW!$J:$J,MATCHUP!$A36)-COUNTIFS(SWISSW!$I:$I,MATCHUP!C$1,SWISSW!$J:$J,MATCHUP!$A36,SWISSW!$F:$F,"Draw")),"-")</f>
        <v>-</v>
      </c>
      <c r="D36" s="5">
        <f ca="1">IFERROR((COUNTIFS(SWISSW!$I:$I,MATCHUP!$A36,SWISSW!$J:$J,MATCHUP!D$1,SWISSW!$F:$F,"Won")+COUNTIFS(SWISSW!$I:$I,MATCHUP!D$1,SWISSW!$J:$J,MATCHUP!$A36,SWISSW!$F:$F,"Lost"))/(COUNTIFS(SWISSW!$I:$I,MATCHUP!$A36,SWISSW!$J:$J,MATCHUP!D$1)-COUNTIFS(SWISSW!$I:$I,MATCHUP!$A36,SWISSW!$J:$J,MATCHUP!D$1,SWISSW!$F:$F,"Draw")+COUNTIFS(SWISSW!$I:$I,MATCHUP!D$1,SWISSW!$J:$J,MATCHUP!$A36)-COUNTIFS(SWISSW!$I:$I,MATCHUP!D$1,SWISSW!$J:$J,MATCHUP!$A36,SWISSW!$F:$F,"Draw")),"-")</f>
        <v>0.33333333333333331</v>
      </c>
      <c r="E36" s="5">
        <f ca="1">IFERROR((COUNTIFS(SWISSW!$I:$I,MATCHUP!$A36,SWISSW!$J:$J,MATCHUP!E$1,SWISSW!$F:$F,"Won")+COUNTIFS(SWISSW!$I:$I,MATCHUP!E$1,SWISSW!$J:$J,MATCHUP!$A36,SWISSW!$F:$F,"Lost"))/(COUNTIFS(SWISSW!$I:$I,MATCHUP!$A36,SWISSW!$J:$J,MATCHUP!E$1)-COUNTIFS(SWISSW!$I:$I,MATCHUP!$A36,SWISSW!$J:$J,MATCHUP!E$1,SWISSW!$F:$F,"Draw")+COUNTIFS(SWISSW!$I:$I,MATCHUP!E$1,SWISSW!$J:$J,MATCHUP!$A36)-COUNTIFS(SWISSW!$I:$I,MATCHUP!E$1,SWISSW!$J:$J,MATCHUP!$A36,SWISSW!$F:$F,"Draw")),"-")</f>
        <v>0</v>
      </c>
      <c r="F36" s="5">
        <f ca="1">IFERROR((COUNTIFS(SWISSW!$I:$I,MATCHUP!$A36,SWISSW!$J:$J,MATCHUP!F$1,SWISSW!$F:$F,"Won")+COUNTIFS(SWISSW!$I:$I,MATCHUP!F$1,SWISSW!$J:$J,MATCHUP!$A36,SWISSW!$F:$F,"Lost"))/(COUNTIFS(SWISSW!$I:$I,MATCHUP!$A36,SWISSW!$J:$J,MATCHUP!F$1)-COUNTIFS(SWISSW!$I:$I,MATCHUP!$A36,SWISSW!$J:$J,MATCHUP!F$1,SWISSW!$F:$F,"Draw")+COUNTIFS(SWISSW!$I:$I,MATCHUP!F$1,SWISSW!$J:$J,MATCHUP!$A36)-COUNTIFS(SWISSW!$I:$I,MATCHUP!F$1,SWISSW!$J:$J,MATCHUP!$A36,SWISSW!$F:$F,"Draw")),"-")</f>
        <v>0</v>
      </c>
      <c r="G36" s="5">
        <f ca="1">IFERROR((COUNTIFS(SWISSW!$I:$I,MATCHUP!$A36,SWISSW!$J:$J,MATCHUP!G$1,SWISSW!$F:$F,"Won")+COUNTIFS(SWISSW!$I:$I,MATCHUP!G$1,SWISSW!$J:$J,MATCHUP!$A36,SWISSW!$F:$F,"Lost"))/(COUNTIFS(SWISSW!$I:$I,MATCHUP!$A36,SWISSW!$J:$J,MATCHUP!G$1)-COUNTIFS(SWISSW!$I:$I,MATCHUP!$A36,SWISSW!$J:$J,MATCHUP!G$1,SWISSW!$F:$F,"Draw")+COUNTIFS(SWISSW!$I:$I,MATCHUP!G$1,SWISSW!$J:$J,MATCHUP!$A36)-COUNTIFS(SWISSW!$I:$I,MATCHUP!G$1,SWISSW!$J:$J,MATCHUP!$A36,SWISSW!$F:$F,"Draw")),"-")</f>
        <v>0</v>
      </c>
      <c r="H36" s="5">
        <f ca="1">IFERROR((COUNTIFS(SWISSW!$I:$I,MATCHUP!$A36,SWISSW!$J:$J,MATCHUP!H$1,SWISSW!$F:$F,"Won")+COUNTIFS(SWISSW!$I:$I,MATCHUP!H$1,SWISSW!$J:$J,MATCHUP!$A36,SWISSW!$F:$F,"Lost"))/(COUNTIFS(SWISSW!$I:$I,MATCHUP!$A36,SWISSW!$J:$J,MATCHUP!H$1)-COUNTIFS(SWISSW!$I:$I,MATCHUP!$A36,SWISSW!$J:$J,MATCHUP!H$1,SWISSW!$F:$F,"Draw")+COUNTIFS(SWISSW!$I:$I,MATCHUP!H$1,SWISSW!$J:$J,MATCHUP!$A36)-COUNTIFS(SWISSW!$I:$I,MATCHUP!H$1,SWISSW!$J:$J,MATCHUP!$A36,SWISSW!$F:$F,"Draw")),"-")</f>
        <v>0</v>
      </c>
      <c r="I36" s="5">
        <f ca="1">IFERROR((COUNTIFS(SWISSW!$I:$I,MATCHUP!$A36,SWISSW!$J:$J,MATCHUP!I$1,SWISSW!$F:$F,"Won")+COUNTIFS(SWISSW!$I:$I,MATCHUP!I$1,SWISSW!$J:$J,MATCHUP!$A36,SWISSW!$F:$F,"Lost"))/(COUNTIFS(SWISSW!$I:$I,MATCHUP!$A36,SWISSW!$J:$J,MATCHUP!I$1)-COUNTIFS(SWISSW!$I:$I,MATCHUP!$A36,SWISSW!$J:$J,MATCHUP!I$1,SWISSW!$F:$F,"Draw")+COUNTIFS(SWISSW!$I:$I,MATCHUP!I$1,SWISSW!$J:$J,MATCHUP!$A36)-COUNTIFS(SWISSW!$I:$I,MATCHUP!I$1,SWISSW!$J:$J,MATCHUP!$A36,SWISSW!$F:$F,"Draw")),"-")</f>
        <v>1</v>
      </c>
      <c r="J36" s="5" t="str">
        <f ca="1">IFERROR((COUNTIFS(SWISSW!$I:$I,MATCHUP!$A36,SWISSW!$J:$J,MATCHUP!J$1,SWISSW!$F:$F,"Won")+COUNTIFS(SWISSW!$I:$I,MATCHUP!J$1,SWISSW!$J:$J,MATCHUP!$A36,SWISSW!$F:$F,"Lost"))/(COUNTIFS(SWISSW!$I:$I,MATCHUP!$A36,SWISSW!$J:$J,MATCHUP!J$1)-COUNTIFS(SWISSW!$I:$I,MATCHUP!$A36,SWISSW!$J:$J,MATCHUP!J$1,SWISSW!$F:$F,"Draw")+COUNTIFS(SWISSW!$I:$I,MATCHUP!J$1,SWISSW!$J:$J,MATCHUP!$A36)-COUNTIFS(SWISSW!$I:$I,MATCHUP!J$1,SWISSW!$J:$J,MATCHUP!$A36,SWISSW!$F:$F,"Draw")),"-")</f>
        <v>-</v>
      </c>
      <c r="K36" s="5">
        <f ca="1">IFERROR((COUNTIFS(SWISSW!$I:$I,MATCHUP!$A36,SWISSW!$J:$J,MATCHUP!K$1,SWISSW!$F:$F,"Won")+COUNTIFS(SWISSW!$I:$I,MATCHUP!K$1,SWISSW!$J:$J,MATCHUP!$A36,SWISSW!$F:$F,"Lost"))/(COUNTIFS(SWISSW!$I:$I,MATCHUP!$A36,SWISSW!$J:$J,MATCHUP!K$1)-COUNTIFS(SWISSW!$I:$I,MATCHUP!$A36,SWISSW!$J:$J,MATCHUP!K$1,SWISSW!$F:$F,"Draw")+COUNTIFS(SWISSW!$I:$I,MATCHUP!K$1,SWISSW!$J:$J,MATCHUP!$A36)-COUNTIFS(SWISSW!$I:$I,MATCHUP!K$1,SWISSW!$J:$J,MATCHUP!$A36,SWISSW!$F:$F,"Draw")),"-")</f>
        <v>1</v>
      </c>
      <c r="L36" s="5" t="str">
        <f ca="1">IFERROR((COUNTIFS(SWISSW!$I:$I,MATCHUP!$A36,SWISSW!$J:$J,MATCHUP!L$1,SWISSW!$F:$F,"Won")+COUNTIFS(SWISSW!$I:$I,MATCHUP!L$1,SWISSW!$J:$J,MATCHUP!$A36,SWISSW!$F:$F,"Lost"))/(COUNTIFS(SWISSW!$I:$I,MATCHUP!$A36,SWISSW!$J:$J,MATCHUP!L$1)-COUNTIFS(SWISSW!$I:$I,MATCHUP!$A36,SWISSW!$J:$J,MATCHUP!L$1,SWISSW!$F:$F,"Draw")+COUNTIFS(SWISSW!$I:$I,MATCHUP!L$1,SWISSW!$J:$J,MATCHUP!$A36)-COUNTIFS(SWISSW!$I:$I,MATCHUP!L$1,SWISSW!$J:$J,MATCHUP!$A36,SWISSW!$F:$F,"Draw")),"-")</f>
        <v>-</v>
      </c>
      <c r="M36" s="5" t="str">
        <f ca="1">IFERROR((COUNTIFS(SWISSW!$I:$I,MATCHUP!$A36,SWISSW!$J:$J,MATCHUP!M$1,SWISSW!$F:$F,"Won")+COUNTIFS(SWISSW!$I:$I,MATCHUP!M$1,SWISSW!$J:$J,MATCHUP!$A36,SWISSW!$F:$F,"Lost"))/(COUNTIFS(SWISSW!$I:$I,MATCHUP!$A36,SWISSW!$J:$J,MATCHUP!M$1)-COUNTIFS(SWISSW!$I:$I,MATCHUP!$A36,SWISSW!$J:$J,MATCHUP!M$1,SWISSW!$F:$F,"Draw")+COUNTIFS(SWISSW!$I:$I,MATCHUP!M$1,SWISSW!$J:$J,MATCHUP!$A36)-COUNTIFS(SWISSW!$I:$I,MATCHUP!M$1,SWISSW!$J:$J,MATCHUP!$A36,SWISSW!$F:$F,"Draw")),"-")</f>
        <v>-</v>
      </c>
      <c r="N36" s="5" t="str">
        <f ca="1">IFERROR((COUNTIFS(SWISSW!$I:$I,MATCHUP!$A36,SWISSW!$J:$J,MATCHUP!N$1,SWISSW!$F:$F,"Won")+COUNTIFS(SWISSW!$I:$I,MATCHUP!N$1,SWISSW!$J:$J,MATCHUP!$A36,SWISSW!$F:$F,"Lost"))/(COUNTIFS(SWISSW!$I:$I,MATCHUP!$A36,SWISSW!$J:$J,MATCHUP!N$1)-COUNTIFS(SWISSW!$I:$I,MATCHUP!$A36,SWISSW!$J:$J,MATCHUP!N$1,SWISSW!$F:$F,"Draw")+COUNTIFS(SWISSW!$I:$I,MATCHUP!N$1,SWISSW!$J:$J,MATCHUP!$A36)-COUNTIFS(SWISSW!$I:$I,MATCHUP!N$1,SWISSW!$J:$J,MATCHUP!$A36,SWISSW!$F:$F,"Draw")),"-")</f>
        <v>-</v>
      </c>
      <c r="O36" s="5">
        <f ca="1">IFERROR((COUNTIFS(SWISSW!$I:$I,MATCHUP!$A36,SWISSW!$J:$J,MATCHUP!O$1,SWISSW!$F:$F,"Won")+COUNTIFS(SWISSW!$I:$I,MATCHUP!O$1,SWISSW!$J:$J,MATCHUP!$A36,SWISSW!$F:$F,"Lost"))/(COUNTIFS(SWISSW!$I:$I,MATCHUP!$A36,SWISSW!$J:$J,MATCHUP!O$1)-COUNTIFS(SWISSW!$I:$I,MATCHUP!$A36,SWISSW!$J:$J,MATCHUP!O$1,SWISSW!$F:$F,"Draw")+COUNTIFS(SWISSW!$I:$I,MATCHUP!O$1,SWISSW!$J:$J,MATCHUP!$A36)-COUNTIFS(SWISSW!$I:$I,MATCHUP!O$1,SWISSW!$J:$J,MATCHUP!$A36,SWISSW!$F:$F,"Draw")),"-")</f>
        <v>0</v>
      </c>
      <c r="P36" s="5">
        <f ca="1">IFERROR((COUNTIFS(SWISSW!$I:$I,MATCHUP!$A36,SWISSW!$J:$J,MATCHUP!P$1,SWISSW!$F:$F,"Won")+COUNTIFS(SWISSW!$I:$I,MATCHUP!P$1,SWISSW!$J:$J,MATCHUP!$A36,SWISSW!$F:$F,"Lost"))/(COUNTIFS(SWISSW!$I:$I,MATCHUP!$A36,SWISSW!$J:$J,MATCHUP!P$1)-COUNTIFS(SWISSW!$I:$I,MATCHUP!$A36,SWISSW!$J:$J,MATCHUP!P$1,SWISSW!$F:$F,"Draw")+COUNTIFS(SWISSW!$I:$I,MATCHUP!P$1,SWISSW!$J:$J,MATCHUP!$A36)-COUNTIFS(SWISSW!$I:$I,MATCHUP!P$1,SWISSW!$J:$J,MATCHUP!$A36,SWISSW!$F:$F,"Draw")),"-")</f>
        <v>0</v>
      </c>
      <c r="Q36" s="5" t="str">
        <f ca="1">IFERROR((COUNTIFS(SWISSW!$I:$I,MATCHUP!$A36,SWISSW!$J:$J,MATCHUP!Q$1,SWISSW!$F:$F,"Won")+COUNTIFS(SWISSW!$I:$I,MATCHUP!Q$1,SWISSW!$J:$J,MATCHUP!$A36,SWISSW!$F:$F,"Lost"))/(COUNTIFS(SWISSW!$I:$I,MATCHUP!$A36,SWISSW!$J:$J,MATCHUP!Q$1)-COUNTIFS(SWISSW!$I:$I,MATCHUP!$A36,SWISSW!$J:$J,MATCHUP!Q$1,SWISSW!$F:$F,"Draw")+COUNTIFS(SWISSW!$I:$I,MATCHUP!Q$1,SWISSW!$J:$J,MATCHUP!$A36)-COUNTIFS(SWISSW!$I:$I,MATCHUP!Q$1,SWISSW!$J:$J,MATCHUP!$A36,SWISSW!$F:$F,"Draw")),"-")</f>
        <v>-</v>
      </c>
      <c r="R36" s="5">
        <f ca="1">IFERROR((COUNTIFS(SWISSW!$I:$I,MATCHUP!$A36,SWISSW!$J:$J,MATCHUP!R$1,SWISSW!$F:$F,"Won")+COUNTIFS(SWISSW!$I:$I,MATCHUP!R$1,SWISSW!$J:$J,MATCHUP!$A36,SWISSW!$F:$F,"Lost"))/(COUNTIFS(SWISSW!$I:$I,MATCHUP!$A36,SWISSW!$J:$J,MATCHUP!R$1)-COUNTIFS(SWISSW!$I:$I,MATCHUP!$A36,SWISSW!$J:$J,MATCHUP!R$1,SWISSW!$F:$F,"Draw")+COUNTIFS(SWISSW!$I:$I,MATCHUP!R$1,SWISSW!$J:$J,MATCHUP!$A36)-COUNTIFS(SWISSW!$I:$I,MATCHUP!R$1,SWISSW!$J:$J,MATCHUP!$A36,SWISSW!$F:$F,"Draw")),"-")</f>
        <v>0</v>
      </c>
      <c r="S36" s="5" t="str">
        <f ca="1">IFERROR((COUNTIFS(SWISSW!$I:$I,MATCHUP!$A36,SWISSW!$J:$J,MATCHUP!S$1,SWISSW!$F:$F,"Won")+COUNTIFS(SWISSW!$I:$I,MATCHUP!S$1,SWISSW!$J:$J,MATCHUP!$A36,SWISSW!$F:$F,"Lost"))/(COUNTIFS(SWISSW!$I:$I,MATCHUP!$A36,SWISSW!$J:$J,MATCHUP!S$1)-COUNTIFS(SWISSW!$I:$I,MATCHUP!$A36,SWISSW!$J:$J,MATCHUP!S$1,SWISSW!$F:$F,"Draw")+COUNTIFS(SWISSW!$I:$I,MATCHUP!S$1,SWISSW!$J:$J,MATCHUP!$A36)-COUNTIFS(SWISSW!$I:$I,MATCHUP!S$1,SWISSW!$J:$J,MATCHUP!$A36,SWISSW!$F:$F,"Draw")),"-")</f>
        <v>-</v>
      </c>
      <c r="T36" s="5" t="str">
        <f ca="1">IFERROR((COUNTIFS(SWISSW!$I:$I,MATCHUP!$A36,SWISSW!$J:$J,MATCHUP!T$1,SWISSW!$F:$F,"Won")+COUNTIFS(SWISSW!$I:$I,MATCHUP!T$1,SWISSW!$J:$J,MATCHUP!$A36,SWISSW!$F:$F,"Lost"))/(COUNTIFS(SWISSW!$I:$I,MATCHUP!$A36,SWISSW!$J:$J,MATCHUP!T$1)-COUNTIFS(SWISSW!$I:$I,MATCHUP!$A36,SWISSW!$J:$J,MATCHUP!T$1,SWISSW!$F:$F,"Draw")+COUNTIFS(SWISSW!$I:$I,MATCHUP!T$1,SWISSW!$J:$J,MATCHUP!$A36)-COUNTIFS(SWISSW!$I:$I,MATCHUP!T$1,SWISSW!$J:$J,MATCHUP!$A36,SWISSW!$F:$F,"Draw")),"-")</f>
        <v>-</v>
      </c>
      <c r="U36" s="5" t="str">
        <f ca="1">IFERROR((COUNTIFS(SWISSW!$I:$I,MATCHUP!$A36,SWISSW!$J:$J,MATCHUP!U$1,SWISSW!$F:$F,"Won")+COUNTIFS(SWISSW!$I:$I,MATCHUP!U$1,SWISSW!$J:$J,MATCHUP!$A36,SWISSW!$F:$F,"Lost"))/(COUNTIFS(SWISSW!$I:$I,MATCHUP!$A36,SWISSW!$J:$J,MATCHUP!U$1)-COUNTIFS(SWISSW!$I:$I,MATCHUP!$A36,SWISSW!$J:$J,MATCHUP!U$1,SWISSW!$F:$F,"Draw")+COUNTIFS(SWISSW!$I:$I,MATCHUP!U$1,SWISSW!$J:$J,MATCHUP!$A36)-COUNTIFS(SWISSW!$I:$I,MATCHUP!U$1,SWISSW!$J:$J,MATCHUP!$A36,SWISSW!$F:$F,"Draw")),"-")</f>
        <v>-</v>
      </c>
      <c r="V36" s="5" t="str">
        <f ca="1">IFERROR((COUNTIFS(SWISSW!$I:$I,MATCHUP!$A36,SWISSW!$J:$J,MATCHUP!V$1,SWISSW!$F:$F,"Won")+COUNTIFS(SWISSW!$I:$I,MATCHUP!V$1,SWISSW!$J:$J,MATCHUP!$A36,SWISSW!$F:$F,"Lost"))/(COUNTIFS(SWISSW!$I:$I,MATCHUP!$A36,SWISSW!$J:$J,MATCHUP!V$1)-COUNTIFS(SWISSW!$I:$I,MATCHUP!$A36,SWISSW!$J:$J,MATCHUP!V$1,SWISSW!$F:$F,"Draw")+COUNTIFS(SWISSW!$I:$I,MATCHUP!V$1,SWISSW!$J:$J,MATCHUP!$A36)-COUNTIFS(SWISSW!$I:$I,MATCHUP!V$1,SWISSW!$J:$J,MATCHUP!$A36,SWISSW!$F:$F,"Draw")),"-")</f>
        <v>-</v>
      </c>
      <c r="W36" s="5" t="str">
        <f ca="1">IFERROR((COUNTIFS(SWISSW!$I:$I,MATCHUP!$A36,SWISSW!$J:$J,MATCHUP!W$1,SWISSW!$F:$F,"Won")+COUNTIFS(SWISSW!$I:$I,MATCHUP!W$1,SWISSW!$J:$J,MATCHUP!$A36,SWISSW!$F:$F,"Lost"))/(COUNTIFS(SWISSW!$I:$I,MATCHUP!$A36,SWISSW!$J:$J,MATCHUP!W$1)-COUNTIFS(SWISSW!$I:$I,MATCHUP!$A36,SWISSW!$J:$J,MATCHUP!W$1,SWISSW!$F:$F,"Draw")+COUNTIFS(SWISSW!$I:$I,MATCHUP!W$1,SWISSW!$J:$J,MATCHUP!$A36)-COUNTIFS(SWISSW!$I:$I,MATCHUP!W$1,SWISSW!$J:$J,MATCHUP!$A36,SWISSW!$F:$F,"Draw")),"-")</f>
        <v>-</v>
      </c>
      <c r="X36" s="5" t="str">
        <f ca="1">IFERROR((COUNTIFS(SWISSW!$I:$I,MATCHUP!$A36,SWISSW!$J:$J,MATCHUP!X$1,SWISSW!$F:$F,"Won")+COUNTIFS(SWISSW!$I:$I,MATCHUP!X$1,SWISSW!$J:$J,MATCHUP!$A36,SWISSW!$F:$F,"Lost"))/(COUNTIFS(SWISSW!$I:$I,MATCHUP!$A36,SWISSW!$J:$J,MATCHUP!X$1)-COUNTIFS(SWISSW!$I:$I,MATCHUP!$A36,SWISSW!$J:$J,MATCHUP!X$1,SWISSW!$F:$F,"Draw")+COUNTIFS(SWISSW!$I:$I,MATCHUP!X$1,SWISSW!$J:$J,MATCHUP!$A36)-COUNTIFS(SWISSW!$I:$I,MATCHUP!X$1,SWISSW!$J:$J,MATCHUP!$A36,SWISSW!$F:$F,"Draw")),"-")</f>
        <v>-</v>
      </c>
      <c r="Y36" s="5" t="str">
        <f ca="1">IFERROR((COUNTIFS(SWISSW!$I:$I,MATCHUP!$A36,SWISSW!$J:$J,MATCHUP!Y$1,SWISSW!$F:$F,"Won")+COUNTIFS(SWISSW!$I:$I,MATCHUP!Y$1,SWISSW!$J:$J,MATCHUP!$A36,SWISSW!$F:$F,"Lost"))/(COUNTIFS(SWISSW!$I:$I,MATCHUP!$A36,SWISSW!$J:$J,MATCHUP!Y$1)-COUNTIFS(SWISSW!$I:$I,MATCHUP!$A36,SWISSW!$J:$J,MATCHUP!Y$1,SWISSW!$F:$F,"Draw")+COUNTIFS(SWISSW!$I:$I,MATCHUP!Y$1,SWISSW!$J:$J,MATCHUP!$A36)-COUNTIFS(SWISSW!$I:$I,MATCHUP!Y$1,SWISSW!$J:$J,MATCHUP!$A36,SWISSW!$F:$F,"Draw")),"-")</f>
        <v>-</v>
      </c>
      <c r="Z36" s="5">
        <f ca="1">IFERROR((COUNTIFS(SWISSW!$I:$I,MATCHUP!$A36,SWISSW!$J:$J,MATCHUP!Z$1,SWISSW!$F:$F,"Won")+COUNTIFS(SWISSW!$I:$I,MATCHUP!Z$1,SWISSW!$J:$J,MATCHUP!$A36,SWISSW!$F:$F,"Lost"))/(COUNTIFS(SWISSW!$I:$I,MATCHUP!$A36,SWISSW!$J:$J,MATCHUP!Z$1)-COUNTIFS(SWISSW!$I:$I,MATCHUP!$A36,SWISSW!$J:$J,MATCHUP!Z$1,SWISSW!$F:$F,"Draw")+COUNTIFS(SWISSW!$I:$I,MATCHUP!Z$1,SWISSW!$J:$J,MATCHUP!$A36)-COUNTIFS(SWISSW!$I:$I,MATCHUP!Z$1,SWISSW!$J:$J,MATCHUP!$A36,SWISSW!$F:$F,"Draw")),"-")</f>
        <v>0</v>
      </c>
      <c r="AA36" s="5" t="str">
        <f ca="1">IFERROR((COUNTIFS(SWISSW!$I:$I,MATCHUP!$A36,SWISSW!$J:$J,MATCHUP!AA$1,SWISSW!$F:$F,"Won")+COUNTIFS(SWISSW!$I:$I,MATCHUP!AA$1,SWISSW!$J:$J,MATCHUP!$A36,SWISSW!$F:$F,"Lost"))/(COUNTIFS(SWISSW!$I:$I,MATCHUP!$A36,SWISSW!$J:$J,MATCHUP!AA$1)-COUNTIFS(SWISSW!$I:$I,MATCHUP!$A36,SWISSW!$J:$J,MATCHUP!AA$1,SWISSW!$F:$F,"Draw")+COUNTIFS(SWISSW!$I:$I,MATCHUP!AA$1,SWISSW!$J:$J,MATCHUP!$A36)-COUNTIFS(SWISSW!$I:$I,MATCHUP!AA$1,SWISSW!$J:$J,MATCHUP!$A36,SWISSW!$F:$F,"Draw")),"-")</f>
        <v>-</v>
      </c>
      <c r="AB36" s="5" t="str">
        <f ca="1">IFERROR((COUNTIFS(SWISSW!$I:$I,MATCHUP!$A36,SWISSW!$J:$J,MATCHUP!AB$1,SWISSW!$F:$F,"Won")+COUNTIFS(SWISSW!$I:$I,MATCHUP!AB$1,SWISSW!$J:$J,MATCHUP!$A36,SWISSW!$F:$F,"Lost"))/(COUNTIFS(SWISSW!$I:$I,MATCHUP!$A36,SWISSW!$J:$J,MATCHUP!AB$1)-COUNTIFS(SWISSW!$I:$I,MATCHUP!$A36,SWISSW!$J:$J,MATCHUP!AB$1,SWISSW!$F:$F,"Draw")+COUNTIFS(SWISSW!$I:$I,MATCHUP!AB$1,SWISSW!$J:$J,MATCHUP!$A36)-COUNTIFS(SWISSW!$I:$I,MATCHUP!AB$1,SWISSW!$J:$J,MATCHUP!$A36,SWISSW!$F:$F,"Draw")),"-")</f>
        <v>-</v>
      </c>
      <c r="AC36" s="5" t="str">
        <f ca="1">IFERROR((COUNTIFS(SWISSW!$I:$I,MATCHUP!$A36,SWISSW!$J:$J,MATCHUP!AC$1,SWISSW!$F:$F,"Won")+COUNTIFS(SWISSW!$I:$I,MATCHUP!AC$1,SWISSW!$J:$J,MATCHUP!$A36,SWISSW!$F:$F,"Lost"))/(COUNTIFS(SWISSW!$I:$I,MATCHUP!$A36,SWISSW!$J:$J,MATCHUP!AC$1)-COUNTIFS(SWISSW!$I:$I,MATCHUP!$A36,SWISSW!$J:$J,MATCHUP!AC$1,SWISSW!$F:$F,"Draw")+COUNTIFS(SWISSW!$I:$I,MATCHUP!AC$1,SWISSW!$J:$J,MATCHUP!$A36)-COUNTIFS(SWISSW!$I:$I,MATCHUP!AC$1,SWISSW!$J:$J,MATCHUP!$A36,SWISSW!$F:$F,"Draw")),"-")</f>
        <v>-</v>
      </c>
      <c r="AD36" s="5" t="str">
        <f ca="1">IFERROR((COUNTIFS(SWISSW!$I:$I,MATCHUP!$A36,SWISSW!$J:$J,MATCHUP!AD$1,SWISSW!$F:$F,"Won")+COUNTIFS(SWISSW!$I:$I,MATCHUP!AD$1,SWISSW!$J:$J,MATCHUP!$A36,SWISSW!$F:$F,"Lost"))/(COUNTIFS(SWISSW!$I:$I,MATCHUP!$A36,SWISSW!$J:$J,MATCHUP!AD$1)-COUNTIFS(SWISSW!$I:$I,MATCHUP!$A36,SWISSW!$J:$J,MATCHUP!AD$1,SWISSW!$F:$F,"Draw")+COUNTIFS(SWISSW!$I:$I,MATCHUP!AD$1,SWISSW!$J:$J,MATCHUP!$A36)-COUNTIFS(SWISSW!$I:$I,MATCHUP!AD$1,SWISSW!$J:$J,MATCHUP!$A36,SWISSW!$F:$F,"Draw")),"-")</f>
        <v>-</v>
      </c>
      <c r="AE36" s="5" t="str">
        <f ca="1">IFERROR((COUNTIFS(SWISSW!$I:$I,MATCHUP!$A36,SWISSW!$J:$J,MATCHUP!AE$1,SWISSW!$F:$F,"Won")+COUNTIFS(SWISSW!$I:$I,MATCHUP!AE$1,SWISSW!$J:$J,MATCHUP!$A36,SWISSW!$F:$F,"Lost"))/(COUNTIFS(SWISSW!$I:$I,MATCHUP!$A36,SWISSW!$J:$J,MATCHUP!AE$1)-COUNTIFS(SWISSW!$I:$I,MATCHUP!$A36,SWISSW!$J:$J,MATCHUP!AE$1,SWISSW!$F:$F,"Draw")+COUNTIFS(SWISSW!$I:$I,MATCHUP!AE$1,SWISSW!$J:$J,MATCHUP!$A36)-COUNTIFS(SWISSW!$I:$I,MATCHUP!AE$1,SWISSW!$J:$J,MATCHUP!$A36,SWISSW!$F:$F,"Draw")),"-")</f>
        <v>-</v>
      </c>
      <c r="AF36" s="5" t="str">
        <f ca="1">IFERROR((COUNTIFS(SWISSW!$I:$I,MATCHUP!$A36,SWISSW!$J:$J,MATCHUP!AF$1,SWISSW!$F:$F,"Won")+COUNTIFS(SWISSW!$I:$I,MATCHUP!AF$1,SWISSW!$J:$J,MATCHUP!$A36,SWISSW!$F:$F,"Lost"))/(COUNTIFS(SWISSW!$I:$I,MATCHUP!$A36,SWISSW!$J:$J,MATCHUP!AF$1)-COUNTIFS(SWISSW!$I:$I,MATCHUP!$A36,SWISSW!$J:$J,MATCHUP!AF$1,SWISSW!$F:$F,"Draw")+COUNTIFS(SWISSW!$I:$I,MATCHUP!AF$1,SWISSW!$J:$J,MATCHUP!$A36)-COUNTIFS(SWISSW!$I:$I,MATCHUP!AF$1,SWISSW!$J:$J,MATCHUP!$A36,SWISSW!$F:$F,"Draw")),"-")</f>
        <v>-</v>
      </c>
      <c r="AG36" s="5" t="str">
        <f ca="1">IFERROR((COUNTIFS(SWISSW!$I:$I,MATCHUP!$A36,SWISSW!$J:$J,MATCHUP!AG$1,SWISSW!$F:$F,"Won")+COUNTIFS(SWISSW!$I:$I,MATCHUP!AG$1,SWISSW!$J:$J,MATCHUP!$A36,SWISSW!$F:$F,"Lost"))/(COUNTIFS(SWISSW!$I:$I,MATCHUP!$A36,SWISSW!$J:$J,MATCHUP!AG$1)-COUNTIFS(SWISSW!$I:$I,MATCHUP!$A36,SWISSW!$J:$J,MATCHUP!AG$1,SWISSW!$F:$F,"Draw")+COUNTIFS(SWISSW!$I:$I,MATCHUP!AG$1,SWISSW!$J:$J,MATCHUP!$A36)-COUNTIFS(SWISSW!$I:$I,MATCHUP!AG$1,SWISSW!$J:$J,MATCHUP!$A36,SWISSW!$F:$F,"Draw")),"-")</f>
        <v>-</v>
      </c>
      <c r="AH36" s="5" t="str">
        <f ca="1">IFERROR((COUNTIFS(SWISSW!$I:$I,MATCHUP!$A36,SWISSW!$J:$J,MATCHUP!AH$1,SWISSW!$F:$F,"Won")+COUNTIFS(SWISSW!$I:$I,MATCHUP!AH$1,SWISSW!$J:$J,MATCHUP!$A36,SWISSW!$F:$F,"Lost"))/(COUNTIFS(SWISSW!$I:$I,MATCHUP!$A36,SWISSW!$J:$J,MATCHUP!AH$1)-COUNTIFS(SWISSW!$I:$I,MATCHUP!$A36,SWISSW!$J:$J,MATCHUP!AH$1,SWISSW!$F:$F,"Draw")+COUNTIFS(SWISSW!$I:$I,MATCHUP!AH$1,SWISSW!$J:$J,MATCHUP!$A36)-COUNTIFS(SWISSW!$I:$I,MATCHUP!AH$1,SWISSW!$J:$J,MATCHUP!$A36,SWISSW!$F:$F,"Draw")),"-")</f>
        <v>-</v>
      </c>
      <c r="AI36" s="5" t="str">
        <f ca="1">IFERROR((COUNTIFS(SWISSW!$I:$I,MATCHUP!$A36,SWISSW!$J:$J,MATCHUP!AI$1,SWISSW!$F:$F,"Won")+COUNTIFS(SWISSW!$I:$I,MATCHUP!AI$1,SWISSW!$J:$J,MATCHUP!$A36,SWISSW!$F:$F,"Lost"))/(COUNTIFS(SWISSW!$I:$I,MATCHUP!$A36,SWISSW!$J:$J,MATCHUP!AI$1)-COUNTIFS(SWISSW!$I:$I,MATCHUP!$A36,SWISSW!$J:$J,MATCHUP!AI$1,SWISSW!$F:$F,"Draw")+COUNTIFS(SWISSW!$I:$I,MATCHUP!AI$1,SWISSW!$J:$J,MATCHUP!$A36)-COUNTIFS(SWISSW!$I:$I,MATCHUP!AI$1,SWISSW!$J:$J,MATCHUP!$A36,SWISSW!$F:$F,"Draw")),"-")</f>
        <v>-</v>
      </c>
      <c r="AJ36" s="5" t="str">
        <f ca="1">IFERROR((COUNTIFS(SWISSW!$I:$I,MATCHUP!$A36,SWISSW!$J:$J,MATCHUP!AJ$1,SWISSW!$F:$F,"Won")+COUNTIFS(SWISSW!$I:$I,MATCHUP!AJ$1,SWISSW!$J:$J,MATCHUP!$A36,SWISSW!$F:$F,"Lost"))/(COUNTIFS(SWISSW!$I:$I,MATCHUP!$A36,SWISSW!$J:$J,MATCHUP!AJ$1)-COUNTIFS(SWISSW!$I:$I,MATCHUP!$A36,SWISSW!$J:$J,MATCHUP!AJ$1,SWISSW!$F:$F,"Draw")+COUNTIFS(SWISSW!$I:$I,MATCHUP!AJ$1,SWISSW!$J:$J,MATCHUP!$A36)-COUNTIFS(SWISSW!$I:$I,MATCHUP!AJ$1,SWISSW!$J:$J,MATCHUP!$A36,SWISSW!$F:$F,"Draw")),"-")</f>
        <v>-</v>
      </c>
      <c r="AK36" s="5" t="str">
        <f ca="1">IFERROR((COUNTIFS(SWISSW!$I:$I,MATCHUP!$A36,SWISSW!$J:$J,MATCHUP!AK$1,SWISSW!$F:$F,"Won")+COUNTIFS(SWISSW!$I:$I,MATCHUP!AK$1,SWISSW!$J:$J,MATCHUP!$A36,SWISSW!$F:$F,"Lost"))/(COUNTIFS(SWISSW!$I:$I,MATCHUP!$A36,SWISSW!$J:$J,MATCHUP!AK$1)-COUNTIFS(SWISSW!$I:$I,MATCHUP!$A36,SWISSW!$J:$J,MATCHUP!AK$1,SWISSW!$F:$F,"Draw")+COUNTIFS(SWISSW!$I:$I,MATCHUP!AK$1,SWISSW!$J:$J,MATCHUP!$A36)-COUNTIFS(SWISSW!$I:$I,MATCHUP!AK$1,SWISSW!$J:$J,MATCHUP!$A36,SWISSW!$F:$F,"Draw")),"-")</f>
        <v>-</v>
      </c>
      <c r="AL36" s="5" t="str">
        <f ca="1">IFERROR((COUNTIFS(SWISSW!$I:$I,MATCHUP!$A36,SWISSW!$J:$J,MATCHUP!AL$1,SWISSW!$F:$F,"Won")+COUNTIFS(SWISSW!$I:$I,MATCHUP!AL$1,SWISSW!$J:$J,MATCHUP!$A36,SWISSW!$F:$F,"Lost"))/(COUNTIFS(SWISSW!$I:$I,MATCHUP!$A36,SWISSW!$J:$J,MATCHUP!AL$1)-COUNTIFS(SWISSW!$I:$I,MATCHUP!$A36,SWISSW!$J:$J,MATCHUP!AL$1,SWISSW!$F:$F,"Draw")+COUNTIFS(SWISSW!$I:$I,MATCHUP!AL$1,SWISSW!$J:$J,MATCHUP!$A36)-COUNTIFS(SWISSW!$I:$I,MATCHUP!AL$1,SWISSW!$J:$J,MATCHUP!$A36,SWISSW!$F:$F,"Draw")),"-")</f>
        <v>-</v>
      </c>
      <c r="AM36" s="5" t="str">
        <f ca="1">IFERROR((COUNTIFS(SWISSW!$I:$I,MATCHUP!$A36,SWISSW!$J:$J,MATCHUP!AM$1,SWISSW!$F:$F,"Won")+COUNTIFS(SWISSW!$I:$I,MATCHUP!AM$1,SWISSW!$J:$J,MATCHUP!$A36,SWISSW!$F:$F,"Lost"))/(COUNTIFS(SWISSW!$I:$I,MATCHUP!$A36,SWISSW!$J:$J,MATCHUP!AM$1)-COUNTIFS(SWISSW!$I:$I,MATCHUP!$A36,SWISSW!$J:$J,MATCHUP!AM$1,SWISSW!$F:$F,"Draw")+COUNTIFS(SWISSW!$I:$I,MATCHUP!AM$1,SWISSW!$J:$J,MATCHUP!$A36)-COUNTIFS(SWISSW!$I:$I,MATCHUP!AM$1,SWISSW!$J:$J,MATCHUP!$A36,SWISSW!$F:$F,"Draw")),"-")</f>
        <v>-</v>
      </c>
      <c r="AN36" s="5" t="str">
        <f ca="1">IFERROR((COUNTIFS(SWISSW!$I:$I,MATCHUP!$A36,SWISSW!$J:$J,MATCHUP!AN$1,SWISSW!$F:$F,"Won")+COUNTIFS(SWISSW!$I:$I,MATCHUP!AN$1,SWISSW!$J:$J,MATCHUP!$A36,SWISSW!$F:$F,"Lost"))/(COUNTIFS(SWISSW!$I:$I,MATCHUP!$A36,SWISSW!$J:$J,MATCHUP!AN$1)-COUNTIFS(SWISSW!$I:$I,MATCHUP!$A36,SWISSW!$J:$J,MATCHUP!AN$1,SWISSW!$F:$F,"Draw")+COUNTIFS(SWISSW!$I:$I,MATCHUP!AN$1,SWISSW!$J:$J,MATCHUP!$A36)-COUNTIFS(SWISSW!$I:$I,MATCHUP!AN$1,SWISSW!$J:$J,MATCHUP!$A36,SWISSW!$F:$F,"Draw")),"-")</f>
        <v>-</v>
      </c>
      <c r="AO36" s="5" t="str">
        <f ca="1">IFERROR((COUNTIFS(SWISSW!$I:$I,MATCHUP!$A36,SWISSW!$J:$J,MATCHUP!AO$1,SWISSW!$F:$F,"Won")+COUNTIFS(SWISSW!$I:$I,MATCHUP!AO$1,SWISSW!$J:$J,MATCHUP!$A36,SWISSW!$F:$F,"Lost"))/(COUNTIFS(SWISSW!$I:$I,MATCHUP!$A36,SWISSW!$J:$J,MATCHUP!AO$1)-COUNTIFS(SWISSW!$I:$I,MATCHUP!$A36,SWISSW!$J:$J,MATCHUP!AO$1,SWISSW!$F:$F,"Draw")+COUNTIFS(SWISSW!$I:$I,MATCHUP!AO$1,SWISSW!$J:$J,MATCHUP!$A36)-COUNTIFS(SWISSW!$I:$I,MATCHUP!AO$1,SWISSW!$J:$J,MATCHUP!$A36,SWISSW!$F:$F,"Draw")),"-")</f>
        <v>-</v>
      </c>
      <c r="AP36" s="5" t="str">
        <f ca="1">IFERROR((COUNTIFS(SWISSW!$I:$I,MATCHUP!$A36,SWISSW!$J:$J,MATCHUP!AP$1,SWISSW!$F:$F,"Won")+COUNTIFS(SWISSW!$I:$I,MATCHUP!AP$1,SWISSW!$J:$J,MATCHUP!$A36,SWISSW!$F:$F,"Lost"))/(COUNTIFS(SWISSW!$I:$I,MATCHUP!$A36,SWISSW!$J:$J,MATCHUP!AP$1)-COUNTIFS(SWISSW!$I:$I,MATCHUP!$A36,SWISSW!$J:$J,MATCHUP!AP$1,SWISSW!$F:$F,"Draw")+COUNTIFS(SWISSW!$I:$I,MATCHUP!AP$1,SWISSW!$J:$J,MATCHUP!$A36)-COUNTIFS(SWISSW!$I:$I,MATCHUP!AP$1,SWISSW!$J:$J,MATCHUP!$A36,SWISSW!$F:$F,"Draw")),"-")</f>
        <v>-</v>
      </c>
      <c r="AQ36" s="5" t="str">
        <f ca="1">IFERROR((COUNTIFS(SWISSW!$I:$I,MATCHUP!$A36,SWISSW!$J:$J,MATCHUP!AQ$1,SWISSW!$F:$F,"Won")+COUNTIFS(SWISSW!$I:$I,MATCHUP!AQ$1,SWISSW!$J:$J,MATCHUP!$A36,SWISSW!$F:$F,"Lost"))/(COUNTIFS(SWISSW!$I:$I,MATCHUP!$A36,SWISSW!$J:$J,MATCHUP!AQ$1)-COUNTIFS(SWISSW!$I:$I,MATCHUP!$A36,SWISSW!$J:$J,MATCHUP!AQ$1,SWISSW!$F:$F,"Draw")+COUNTIFS(SWISSW!$I:$I,MATCHUP!AQ$1,SWISSW!$J:$J,MATCHUP!$A36)-COUNTIFS(SWISSW!$I:$I,MATCHUP!AQ$1,SWISSW!$J:$J,MATCHUP!$A36,SWISSW!$F:$F,"Draw")),"-")</f>
        <v>-</v>
      </c>
      <c r="AR36" s="5" t="str">
        <f ca="1">IFERROR((COUNTIFS(SWISSW!$I:$I,MATCHUP!$A36,SWISSW!$J:$J,MATCHUP!AR$1,SWISSW!$F:$F,"Won")+COUNTIFS(SWISSW!$I:$I,MATCHUP!AR$1,SWISSW!$J:$J,MATCHUP!$A36,SWISSW!$F:$F,"Lost"))/(COUNTIFS(SWISSW!$I:$I,MATCHUP!$A36,SWISSW!$J:$J,MATCHUP!AR$1)-COUNTIFS(SWISSW!$I:$I,MATCHUP!$A36,SWISSW!$J:$J,MATCHUP!AR$1,SWISSW!$F:$F,"Draw")+COUNTIFS(SWISSW!$I:$I,MATCHUP!AR$1,SWISSW!$J:$J,MATCHUP!$A36)-COUNTIFS(SWISSW!$I:$I,MATCHUP!AR$1,SWISSW!$J:$J,MATCHUP!$A36,SWISSW!$F:$F,"Draw")),"-")</f>
        <v>-</v>
      </c>
      <c r="AS36" s="5" t="str">
        <f ca="1">IFERROR((COUNTIFS(SWISSW!$I:$I,MATCHUP!$A36,SWISSW!$J:$J,MATCHUP!AS$1,SWISSW!$F:$F,"Won")+COUNTIFS(SWISSW!$I:$I,MATCHUP!AS$1,SWISSW!$J:$J,MATCHUP!$A36,SWISSW!$F:$F,"Lost"))/(COUNTIFS(SWISSW!$I:$I,MATCHUP!$A36,SWISSW!$J:$J,MATCHUP!AS$1)-COUNTIFS(SWISSW!$I:$I,MATCHUP!$A36,SWISSW!$J:$J,MATCHUP!AS$1,SWISSW!$F:$F,"Draw")+COUNTIFS(SWISSW!$I:$I,MATCHUP!AS$1,SWISSW!$J:$J,MATCHUP!$A36)-COUNTIFS(SWISSW!$I:$I,MATCHUP!AS$1,SWISSW!$J:$J,MATCHUP!$A36,SWISSW!$F:$F,"Draw")),"-")</f>
        <v>-</v>
      </c>
      <c r="AT36" s="5" t="str">
        <f ca="1">IFERROR((COUNTIFS(SWISSW!$I:$I,MATCHUP!$A36,SWISSW!$J:$J,MATCHUP!AT$1,SWISSW!$F:$F,"Won")+COUNTIFS(SWISSW!$I:$I,MATCHUP!AT$1,SWISSW!$J:$J,MATCHUP!$A36,SWISSW!$F:$F,"Lost"))/(COUNTIFS(SWISSW!$I:$I,MATCHUP!$A36,SWISSW!$J:$J,MATCHUP!AT$1)-COUNTIFS(SWISSW!$I:$I,MATCHUP!$A36,SWISSW!$J:$J,MATCHUP!AT$1,SWISSW!$F:$F,"Draw")+COUNTIFS(SWISSW!$I:$I,MATCHUP!AT$1,SWISSW!$J:$J,MATCHUP!$A36)-COUNTIFS(SWISSW!$I:$I,MATCHUP!AT$1,SWISSW!$J:$J,MATCHUP!$A36,SWISSW!$F:$F,"Draw")),"-")</f>
        <v>-</v>
      </c>
      <c r="AU36" s="5" t="str">
        <f ca="1">IFERROR((COUNTIFS(SWISSW!$I:$I,MATCHUP!$A36,SWISSW!$J:$J,MATCHUP!AU$1,SWISSW!$F:$F,"Won")+COUNTIFS(SWISSW!$I:$I,MATCHUP!AU$1,SWISSW!$J:$J,MATCHUP!$A36,SWISSW!$F:$F,"Lost"))/(COUNTIFS(SWISSW!$I:$I,MATCHUP!$A36,SWISSW!$J:$J,MATCHUP!AU$1)-COUNTIFS(SWISSW!$I:$I,MATCHUP!$A36,SWISSW!$J:$J,MATCHUP!AU$1,SWISSW!$F:$F,"Draw")+COUNTIFS(SWISSW!$I:$I,MATCHUP!AU$1,SWISSW!$J:$J,MATCHUP!$A36)-COUNTIFS(SWISSW!$I:$I,MATCHUP!AU$1,SWISSW!$J:$J,MATCHUP!$A36,SWISSW!$F:$F,"Draw")),"-")</f>
        <v>-</v>
      </c>
      <c r="AV36" s="5" t="str">
        <f ca="1">IFERROR((COUNTIFS(SWISSW!$I:$I,MATCHUP!$A36,SWISSW!$J:$J,MATCHUP!AV$1,SWISSW!$F:$F,"Won")+COUNTIFS(SWISSW!$I:$I,MATCHUP!AV$1,SWISSW!$J:$J,MATCHUP!$A36,SWISSW!$F:$F,"Lost"))/(COUNTIFS(SWISSW!$I:$I,MATCHUP!$A36,SWISSW!$J:$J,MATCHUP!AV$1)-COUNTIFS(SWISSW!$I:$I,MATCHUP!$A36,SWISSW!$J:$J,MATCHUP!AV$1,SWISSW!$F:$F,"Draw")+COUNTIFS(SWISSW!$I:$I,MATCHUP!AV$1,SWISSW!$J:$J,MATCHUP!$A36)-COUNTIFS(SWISSW!$I:$I,MATCHUP!AV$1,SWISSW!$J:$J,MATCHUP!$A36,SWISSW!$F:$F,"Draw")),"-")</f>
        <v>-</v>
      </c>
      <c r="AW36" s="5" t="str">
        <f ca="1">IFERROR((COUNTIFS(SWISSW!$I:$I,MATCHUP!$A36,SWISSW!$J:$J,MATCHUP!AW$1,SWISSW!$F:$F,"Won")+COUNTIFS(SWISSW!$I:$I,MATCHUP!AW$1,SWISSW!$J:$J,MATCHUP!$A36,SWISSW!$F:$F,"Lost"))/(COUNTIFS(SWISSW!$I:$I,MATCHUP!$A36,SWISSW!$J:$J,MATCHUP!AW$1)-COUNTIFS(SWISSW!$I:$I,MATCHUP!$A36,SWISSW!$J:$J,MATCHUP!AW$1,SWISSW!$F:$F,"Draw")+COUNTIFS(SWISSW!$I:$I,MATCHUP!AW$1,SWISSW!$J:$J,MATCHUP!$A36)-COUNTIFS(SWISSW!$I:$I,MATCHUP!AW$1,SWISSW!$J:$J,MATCHUP!$A36,SWISSW!$F:$F,"Draw")),"-")</f>
        <v>-</v>
      </c>
      <c r="AX36" s="5" t="str">
        <f ca="1">IFERROR((COUNTIFS(SWISSW!$I:$I,MATCHUP!$A36,SWISSW!$J:$J,MATCHUP!AX$1,SWISSW!$F:$F,"Won")+COUNTIFS(SWISSW!$I:$I,MATCHUP!AX$1,SWISSW!$J:$J,MATCHUP!$A36,SWISSW!$F:$F,"Lost"))/(COUNTIFS(SWISSW!$I:$I,MATCHUP!$A36,SWISSW!$J:$J,MATCHUP!AX$1)-COUNTIFS(SWISSW!$I:$I,MATCHUP!$A36,SWISSW!$J:$J,MATCHUP!AX$1,SWISSW!$F:$F,"Draw")+COUNTIFS(SWISSW!$I:$I,MATCHUP!AX$1,SWISSW!$J:$J,MATCHUP!$A36)-COUNTIFS(SWISSW!$I:$I,MATCHUP!AX$1,SWISSW!$J:$J,MATCHUP!$A36,SWISSW!$F:$F,"Draw")),"-")</f>
        <v>-</v>
      </c>
      <c r="AY36" s="5" t="str">
        <f ca="1">IFERROR((COUNTIFS(SWISSW!$I:$I,MATCHUP!$A36,SWISSW!$J:$J,MATCHUP!AY$1,SWISSW!$F:$F,"Won")+COUNTIFS(SWISSW!$I:$I,MATCHUP!AY$1,SWISSW!$J:$J,MATCHUP!$A36,SWISSW!$F:$F,"Lost"))/(COUNTIFS(SWISSW!$I:$I,MATCHUP!$A36,SWISSW!$J:$J,MATCHUP!AY$1)-COUNTIFS(SWISSW!$I:$I,MATCHUP!$A36,SWISSW!$J:$J,MATCHUP!AY$1,SWISSW!$F:$F,"Draw")+COUNTIFS(SWISSW!$I:$I,MATCHUP!AY$1,SWISSW!$J:$J,MATCHUP!$A36)-COUNTIFS(SWISSW!$I:$I,MATCHUP!AY$1,SWISSW!$J:$J,MATCHUP!$A36,SWISSW!$F:$F,"Draw")),"-")</f>
        <v>-</v>
      </c>
      <c r="AZ36" s="5" t="str">
        <f ca="1">IFERROR((COUNTIFS(SWISSW!$I:$I,MATCHUP!$A36,SWISSW!$J:$J,MATCHUP!AZ$1,SWISSW!$F:$F,"Won")+COUNTIFS(SWISSW!$I:$I,MATCHUP!AZ$1,SWISSW!$J:$J,MATCHUP!$A36,SWISSW!$F:$F,"Lost"))/(COUNTIFS(SWISSW!$I:$I,MATCHUP!$A36,SWISSW!$J:$J,MATCHUP!AZ$1)-COUNTIFS(SWISSW!$I:$I,MATCHUP!$A36,SWISSW!$J:$J,MATCHUP!AZ$1,SWISSW!$F:$F,"Draw")+COUNTIFS(SWISSW!$I:$I,MATCHUP!AZ$1,SWISSW!$J:$J,MATCHUP!$A36)-COUNTIFS(SWISSW!$I:$I,MATCHUP!AZ$1,SWISSW!$J:$J,MATCHUP!$A36,SWISSW!$F:$F,"Draw")),"-")</f>
        <v>-</v>
      </c>
      <c r="BA36" s="5" t="str">
        <f ca="1">IFERROR((COUNTIFS(SWISSW!$I:$I,MATCHUP!$A36,SWISSW!$J:$J,MATCHUP!BA$1,SWISSW!$F:$F,"Won")+COUNTIFS(SWISSW!$I:$I,MATCHUP!BA$1,SWISSW!$J:$J,MATCHUP!$A36,SWISSW!$F:$F,"Lost"))/(COUNTIFS(SWISSW!$I:$I,MATCHUP!$A36,SWISSW!$J:$J,MATCHUP!BA$1)-COUNTIFS(SWISSW!$I:$I,MATCHUP!$A36,SWISSW!$J:$J,MATCHUP!BA$1,SWISSW!$F:$F,"Draw")+COUNTIFS(SWISSW!$I:$I,MATCHUP!BA$1,SWISSW!$J:$J,MATCHUP!$A36)-COUNTIFS(SWISSW!$I:$I,MATCHUP!BA$1,SWISSW!$J:$J,MATCHUP!$A36,SWISSW!$F:$F,"Draw")),"-")</f>
        <v>-</v>
      </c>
      <c r="BB36" s="5" t="str">
        <f ca="1">IFERROR((COUNTIFS(SWISSW!$I:$I,MATCHUP!$A36,SWISSW!$J:$J,MATCHUP!BB$1,SWISSW!$F:$F,"Won")+COUNTIFS(SWISSW!$I:$I,MATCHUP!BB$1,SWISSW!$J:$J,MATCHUP!$A36,SWISSW!$F:$F,"Lost"))/(COUNTIFS(SWISSW!$I:$I,MATCHUP!$A36,SWISSW!$J:$J,MATCHUP!BB$1)-COUNTIFS(SWISSW!$I:$I,MATCHUP!$A36,SWISSW!$J:$J,MATCHUP!BB$1,SWISSW!$F:$F,"Draw")+COUNTIFS(SWISSW!$I:$I,MATCHUP!BB$1,SWISSW!$J:$J,MATCHUP!$A36)-COUNTIFS(SWISSW!$I:$I,MATCHUP!BB$1,SWISSW!$J:$J,MATCHUP!$A36,SWISSW!$F:$F,"Draw")),"-")</f>
        <v>-</v>
      </c>
      <c r="BC36" s="5" t="str">
        <f ca="1">IFERROR((COUNTIFS(SWISSW!$I:$I,MATCHUP!$A36,SWISSW!$J:$J,MATCHUP!BC$1,SWISSW!$F:$F,"Won")+COUNTIFS(SWISSW!$I:$I,MATCHUP!BC$1,SWISSW!$J:$J,MATCHUP!$A36,SWISSW!$F:$F,"Lost"))/(COUNTIFS(SWISSW!$I:$I,MATCHUP!$A36,SWISSW!$J:$J,MATCHUP!BC$1)-COUNTIFS(SWISSW!$I:$I,MATCHUP!$A36,SWISSW!$J:$J,MATCHUP!BC$1,SWISSW!$F:$F,"Draw")+COUNTIFS(SWISSW!$I:$I,MATCHUP!BC$1,SWISSW!$J:$J,MATCHUP!$A36)-COUNTIFS(SWISSW!$I:$I,MATCHUP!BC$1,SWISSW!$J:$J,MATCHUP!$A36,SWISSW!$F:$F,"Draw")),"-")</f>
        <v>-</v>
      </c>
      <c r="BD36" s="5" t="str">
        <f ca="1">IFERROR((COUNTIFS(SWISSW!$I:$I,MATCHUP!$A36,SWISSW!$J:$J,MATCHUP!BD$1,SWISSW!$F:$F,"Won")+COUNTIFS(SWISSW!$I:$I,MATCHUP!BD$1,SWISSW!$J:$J,MATCHUP!$A36,SWISSW!$F:$F,"Lost"))/(COUNTIFS(SWISSW!$I:$I,MATCHUP!$A36,SWISSW!$J:$J,MATCHUP!BD$1)-COUNTIFS(SWISSW!$I:$I,MATCHUP!$A36,SWISSW!$J:$J,MATCHUP!BD$1,SWISSW!$F:$F,"Draw")+COUNTIFS(SWISSW!$I:$I,MATCHUP!BD$1,SWISSW!$J:$J,MATCHUP!$A36)-COUNTIFS(SWISSW!$I:$I,MATCHUP!BD$1,SWISSW!$J:$J,MATCHUP!$A36,SWISSW!$F:$F,"Draw")),"-")</f>
        <v>-</v>
      </c>
      <c r="BE36" s="5" t="str">
        <f ca="1">IFERROR((COUNTIFS(SWISSW!$I:$I,MATCHUP!$A36,SWISSW!$J:$J,MATCHUP!BE$1,SWISSW!$F:$F,"Won")+COUNTIFS(SWISSW!$I:$I,MATCHUP!BE$1,SWISSW!$J:$J,MATCHUP!$A36,SWISSW!$F:$F,"Lost"))/(COUNTIFS(SWISSW!$I:$I,MATCHUP!$A36,SWISSW!$J:$J,MATCHUP!BE$1)-COUNTIFS(SWISSW!$I:$I,MATCHUP!$A36,SWISSW!$J:$J,MATCHUP!BE$1,SWISSW!$F:$F,"Draw")+COUNTIFS(SWISSW!$I:$I,MATCHUP!BE$1,SWISSW!$J:$J,MATCHUP!$A36)-COUNTIFS(SWISSW!$I:$I,MATCHUP!BE$1,SWISSW!$J:$J,MATCHUP!$A36,SWISSW!$F:$F,"Draw")),"-")</f>
        <v>-</v>
      </c>
      <c r="BF36" s="5" t="str">
        <f ca="1">IFERROR((COUNTIFS(SWISSW!$I:$I,MATCHUP!$A36,SWISSW!$J:$J,MATCHUP!BF$1,SWISSW!$F:$F,"Won")+COUNTIFS(SWISSW!$I:$I,MATCHUP!BF$1,SWISSW!$J:$J,MATCHUP!$A36,SWISSW!$F:$F,"Lost"))/(COUNTIFS(SWISSW!$I:$I,MATCHUP!$A36,SWISSW!$J:$J,MATCHUP!BF$1)-COUNTIFS(SWISSW!$I:$I,MATCHUP!$A36,SWISSW!$J:$J,MATCHUP!BF$1,SWISSW!$F:$F,"Draw")+COUNTIFS(SWISSW!$I:$I,MATCHUP!BF$1,SWISSW!$J:$J,MATCHUP!$A36)-COUNTIFS(SWISSW!$I:$I,MATCHUP!BF$1,SWISSW!$J:$J,MATCHUP!$A36,SWISSW!$F:$F,"Draw")),"-")</f>
        <v>-</v>
      </c>
      <c r="BG36" s="5" t="str">
        <f ca="1">IFERROR((COUNTIFS(SWISSW!$I:$I,MATCHUP!$A36,SWISSW!$J:$J,MATCHUP!BG$1,SWISSW!$F:$F,"Won")+COUNTIFS(SWISSW!$I:$I,MATCHUP!BG$1,SWISSW!$J:$J,MATCHUP!$A36,SWISSW!$F:$F,"Lost"))/(COUNTIFS(SWISSW!$I:$I,MATCHUP!$A36,SWISSW!$J:$J,MATCHUP!BG$1)-COUNTIFS(SWISSW!$I:$I,MATCHUP!$A36,SWISSW!$J:$J,MATCHUP!BG$1,SWISSW!$F:$F,"Draw")+COUNTIFS(SWISSW!$I:$I,MATCHUP!BG$1,SWISSW!$J:$J,MATCHUP!$A36)-COUNTIFS(SWISSW!$I:$I,MATCHUP!BG$1,SWISSW!$J:$J,MATCHUP!$A36,SWISSW!$F:$F,"Draw")),"-")</f>
        <v>-</v>
      </c>
      <c r="BH36" s="5" t="str">
        <f ca="1">IFERROR((COUNTIFS(SWISSW!$I:$I,MATCHUP!$A36,SWISSW!$J:$J,MATCHUP!BH$1,SWISSW!$F:$F,"Won")+COUNTIFS(SWISSW!$I:$I,MATCHUP!BH$1,SWISSW!$J:$J,MATCHUP!$A36,SWISSW!$F:$F,"Lost"))/(COUNTIFS(SWISSW!$I:$I,MATCHUP!$A36,SWISSW!$J:$J,MATCHUP!BH$1)-COUNTIFS(SWISSW!$I:$I,MATCHUP!$A36,SWISSW!$J:$J,MATCHUP!BH$1,SWISSW!$F:$F,"Draw")+COUNTIFS(SWISSW!$I:$I,MATCHUP!BH$1,SWISSW!$J:$J,MATCHUP!$A36)-COUNTIFS(SWISSW!$I:$I,MATCHUP!BH$1,SWISSW!$J:$J,MATCHUP!$A36,SWISSW!$F:$F,"Draw")),"-")</f>
        <v>-</v>
      </c>
      <c r="BI36" s="5" t="str">
        <f ca="1">IFERROR((COUNTIFS(SWISSW!$I:$I,MATCHUP!$A36,SWISSW!$J:$J,MATCHUP!BI$1,SWISSW!$F:$F,"Won")+COUNTIFS(SWISSW!$I:$I,MATCHUP!BI$1,SWISSW!$J:$J,MATCHUP!$A36,SWISSW!$F:$F,"Lost"))/(COUNTIFS(SWISSW!$I:$I,MATCHUP!$A36,SWISSW!$J:$J,MATCHUP!BI$1)-COUNTIFS(SWISSW!$I:$I,MATCHUP!$A36,SWISSW!$J:$J,MATCHUP!BI$1,SWISSW!$F:$F,"Draw")+COUNTIFS(SWISSW!$I:$I,MATCHUP!BI$1,SWISSW!$J:$J,MATCHUP!$A36)-COUNTIFS(SWISSW!$I:$I,MATCHUP!BI$1,SWISSW!$J:$J,MATCHUP!$A36,SWISSW!$F:$F,"Draw")),"-")</f>
        <v>-</v>
      </c>
      <c r="BJ36" s="5" t="str">
        <f ca="1">IFERROR((COUNTIFS(SWISSW!$I:$I,MATCHUP!$A36,SWISSW!$J:$J,MATCHUP!BJ$1,SWISSW!$F:$F,"Won")+COUNTIFS(SWISSW!$I:$I,MATCHUP!BJ$1,SWISSW!$J:$J,MATCHUP!$A36,SWISSW!$F:$F,"Lost"))/(COUNTIFS(SWISSW!$I:$I,MATCHUP!$A36,SWISSW!$J:$J,MATCHUP!BJ$1)-COUNTIFS(SWISSW!$I:$I,MATCHUP!$A36,SWISSW!$J:$J,MATCHUP!BJ$1,SWISSW!$F:$F,"Draw")+COUNTIFS(SWISSW!$I:$I,MATCHUP!BJ$1,SWISSW!$J:$J,MATCHUP!$A36)-COUNTIFS(SWISSW!$I:$I,MATCHUP!BJ$1,SWISSW!$J:$J,MATCHUP!$A36,SWISSW!$F:$F,"Draw")),"-")</f>
        <v>-</v>
      </c>
      <c r="BK36" s="5" t="str">
        <f ca="1">IFERROR((COUNTIFS(SWISSW!$I:$I,MATCHUP!$A36,SWISSW!$J:$J,MATCHUP!BK$1,SWISSW!$F:$F,"Won")+COUNTIFS(SWISSW!$I:$I,MATCHUP!BK$1,SWISSW!$J:$J,MATCHUP!$A36,SWISSW!$F:$F,"Lost"))/(COUNTIFS(SWISSW!$I:$I,MATCHUP!$A36,SWISSW!$J:$J,MATCHUP!BK$1)-COUNTIFS(SWISSW!$I:$I,MATCHUP!$A36,SWISSW!$J:$J,MATCHUP!BK$1,SWISSW!$F:$F,"Draw")+COUNTIFS(SWISSW!$I:$I,MATCHUP!BK$1,SWISSW!$J:$J,MATCHUP!$A36)-COUNTIFS(SWISSW!$I:$I,MATCHUP!BK$1,SWISSW!$J:$J,MATCHUP!$A36,SWISSW!$F:$F,"Draw")),"-")</f>
        <v>-</v>
      </c>
      <c r="BL36" s="5">
        <f ca="1">IFERROR((COUNTIFS(SWISSW!$I:$I,MATCHUP!$A36,SWISSW!$J:$J,MATCHUP!BL$1,SWISSW!$F:$F,"Won")+COUNTIFS(SWISSW!$I:$I,MATCHUP!BL$1,SWISSW!$J:$J,MATCHUP!$A36,SWISSW!$F:$F,"Lost"))/(COUNTIFS(SWISSW!$I:$I,MATCHUP!$A36,SWISSW!$J:$J,MATCHUP!BL$1)-COUNTIFS(SWISSW!$I:$I,MATCHUP!$A36,SWISSW!$J:$J,MATCHUP!BL$1,SWISSW!$F:$F,"Draw")+COUNTIFS(SWISSW!$I:$I,MATCHUP!BL$1,SWISSW!$J:$J,MATCHUP!$A36)-COUNTIFS(SWISSW!$I:$I,MATCHUP!BL$1,SWISSW!$J:$J,MATCHUP!$A36,SWISSW!$F:$F,"Draw")),"-")</f>
        <v>1</v>
      </c>
      <c r="BM36" s="5" t="str">
        <f ca="1">IFERROR((COUNTIFS(SWISSW!$I:$I,MATCHUP!$A36,SWISSW!$J:$J,MATCHUP!BM$1,SWISSW!$F:$F,"Won")+COUNTIFS(SWISSW!$I:$I,MATCHUP!BM$1,SWISSW!$J:$J,MATCHUP!$A36,SWISSW!$F:$F,"Lost"))/(COUNTIFS(SWISSW!$I:$I,MATCHUP!$A36,SWISSW!$J:$J,MATCHUP!BM$1)-COUNTIFS(SWISSW!$I:$I,MATCHUP!$A36,SWISSW!$J:$J,MATCHUP!BM$1,SWISSW!$F:$F,"Draw")+COUNTIFS(SWISSW!$I:$I,MATCHUP!BM$1,SWISSW!$J:$J,MATCHUP!$A36)-COUNTIFS(SWISSW!$I:$I,MATCHUP!BM$1,SWISSW!$J:$J,MATCHUP!$A36,SWISSW!$F:$F,"Draw")),"-")</f>
        <v>-</v>
      </c>
      <c r="BN36" s="5" t="str">
        <f ca="1">IFERROR((COUNTIFS(SWISSW!$I:$I,MATCHUP!$A36,SWISSW!$J:$J,MATCHUP!BN$1,SWISSW!$F:$F,"Won")+COUNTIFS(SWISSW!$I:$I,MATCHUP!BN$1,SWISSW!$J:$J,MATCHUP!$A36,SWISSW!$F:$F,"Lost"))/(COUNTIFS(SWISSW!$I:$I,MATCHUP!$A36,SWISSW!$J:$J,MATCHUP!BN$1)-COUNTIFS(SWISSW!$I:$I,MATCHUP!$A36,SWISSW!$J:$J,MATCHUP!BN$1,SWISSW!$F:$F,"Draw")+COUNTIFS(SWISSW!$I:$I,MATCHUP!BN$1,SWISSW!$J:$J,MATCHUP!$A36)-COUNTIFS(SWISSW!$I:$I,MATCHUP!BN$1,SWISSW!$J:$J,MATCHUP!$A36,SWISSW!$F:$F,"Draw")),"-")</f>
        <v>-</v>
      </c>
      <c r="BO36" s="5" t="str">
        <f ca="1">IFERROR((COUNTIFS(SWISSW!$I:$I,MATCHUP!$A36,SWISSW!$J:$J,MATCHUP!BO$1,SWISSW!$F:$F,"Won")+COUNTIFS(SWISSW!$I:$I,MATCHUP!BO$1,SWISSW!$J:$J,MATCHUP!$A36,SWISSW!$F:$F,"Lost"))/(COUNTIFS(SWISSW!$I:$I,MATCHUP!$A36,SWISSW!$J:$J,MATCHUP!BO$1)-COUNTIFS(SWISSW!$I:$I,MATCHUP!$A36,SWISSW!$J:$J,MATCHUP!BO$1,SWISSW!$F:$F,"Draw")+COUNTIFS(SWISSW!$I:$I,MATCHUP!BO$1,SWISSW!$J:$J,MATCHUP!$A36)-COUNTIFS(SWISSW!$I:$I,MATCHUP!BO$1,SWISSW!$J:$J,MATCHUP!$A36,SWISSW!$F:$F,"Draw")),"-")</f>
        <v>-</v>
      </c>
      <c r="BP36" s="5" t="str">
        <f ca="1">IFERROR((COUNTIFS(SWISSW!$I:$I,MATCHUP!$A36,SWISSW!$J:$J,MATCHUP!BP$1,SWISSW!$F:$F,"Won")+COUNTIFS(SWISSW!$I:$I,MATCHUP!BP$1,SWISSW!$J:$J,MATCHUP!$A36,SWISSW!$F:$F,"Lost"))/(COUNTIFS(SWISSW!$I:$I,MATCHUP!$A36,SWISSW!$J:$J,MATCHUP!BP$1)-COUNTIFS(SWISSW!$I:$I,MATCHUP!$A36,SWISSW!$J:$J,MATCHUP!BP$1,SWISSW!$F:$F,"Draw")+COUNTIFS(SWISSW!$I:$I,MATCHUP!BP$1,SWISSW!$J:$J,MATCHUP!$A36)-COUNTIFS(SWISSW!$I:$I,MATCHUP!BP$1,SWISSW!$J:$J,MATCHUP!$A36,SWISSW!$F:$F,"Draw")),"-")</f>
        <v>-</v>
      </c>
      <c r="BQ36" s="5" t="str">
        <f ca="1">IFERROR((COUNTIFS(SWISSW!$I:$I,MATCHUP!$A36,SWISSW!$J:$J,MATCHUP!BQ$1,SWISSW!$F:$F,"Won")+COUNTIFS(SWISSW!$I:$I,MATCHUP!BQ$1,SWISSW!$J:$J,MATCHUP!$A36,SWISSW!$F:$F,"Lost"))/(COUNTIFS(SWISSW!$I:$I,MATCHUP!$A36,SWISSW!$J:$J,MATCHUP!BQ$1)-COUNTIFS(SWISSW!$I:$I,MATCHUP!$A36,SWISSW!$J:$J,MATCHUP!BQ$1,SWISSW!$F:$F,"Draw")+COUNTIFS(SWISSW!$I:$I,MATCHUP!BQ$1,SWISSW!$J:$J,MATCHUP!$A36)-COUNTIFS(SWISSW!$I:$I,MATCHUP!BQ$1,SWISSW!$J:$J,MATCHUP!$A36,SWISSW!$F:$F,"Draw")),"-")</f>
        <v>-</v>
      </c>
      <c r="BR36" s="5" t="str">
        <f ca="1">IFERROR((COUNTIFS(SWISSW!$I:$I,MATCHUP!$A36,SWISSW!$J:$J,MATCHUP!BR$1,SWISSW!$F:$F,"Won")+COUNTIFS(SWISSW!$I:$I,MATCHUP!BR$1,SWISSW!$J:$J,MATCHUP!$A36,SWISSW!$F:$F,"Lost"))/(COUNTIFS(SWISSW!$I:$I,MATCHUP!$A36,SWISSW!$J:$J,MATCHUP!BR$1)-COUNTIFS(SWISSW!$I:$I,MATCHUP!$A36,SWISSW!$J:$J,MATCHUP!BR$1,SWISSW!$F:$F,"Draw")+COUNTIFS(SWISSW!$I:$I,MATCHUP!BR$1,SWISSW!$J:$J,MATCHUP!$A36)-COUNTIFS(SWISSW!$I:$I,MATCHUP!BR$1,SWISSW!$J:$J,MATCHUP!$A36,SWISSW!$F:$F,"Draw")),"-")</f>
        <v>-</v>
      </c>
      <c r="BS36" s="5" t="str">
        <f ca="1">IFERROR((COUNTIFS(SWISSW!$I:$I,MATCHUP!$A36,SWISSW!$J:$J,MATCHUP!BS$1,SWISSW!$F:$F,"Won")+COUNTIFS(SWISSW!$I:$I,MATCHUP!BS$1,SWISSW!$J:$J,MATCHUP!$A36,SWISSW!$F:$F,"Lost"))/(COUNTIFS(SWISSW!$I:$I,MATCHUP!$A36,SWISSW!$J:$J,MATCHUP!BS$1)-COUNTIFS(SWISSW!$I:$I,MATCHUP!$A36,SWISSW!$J:$J,MATCHUP!BS$1,SWISSW!$F:$F,"Draw")+COUNTIFS(SWISSW!$I:$I,MATCHUP!BS$1,SWISSW!$J:$J,MATCHUP!$A36)-COUNTIFS(SWISSW!$I:$I,MATCHUP!BS$1,SWISSW!$J:$J,MATCHUP!$A36,SWISSW!$F:$F,"Draw")),"-")</f>
        <v>-</v>
      </c>
      <c r="BT36" s="5" t="str">
        <f ca="1">IFERROR((COUNTIFS(SWISSW!$I:$I,MATCHUP!$A36,SWISSW!$J:$J,MATCHUP!BT$1,SWISSW!$F:$F,"Won")+COUNTIFS(SWISSW!$I:$I,MATCHUP!BT$1,SWISSW!$J:$J,MATCHUP!$A36,SWISSW!$F:$F,"Lost"))/(COUNTIFS(SWISSW!$I:$I,MATCHUP!$A36,SWISSW!$J:$J,MATCHUP!BT$1)-COUNTIFS(SWISSW!$I:$I,MATCHUP!$A36,SWISSW!$J:$J,MATCHUP!BT$1,SWISSW!$F:$F,"Draw")+COUNTIFS(SWISSW!$I:$I,MATCHUP!BT$1,SWISSW!$J:$J,MATCHUP!$A36)-COUNTIFS(SWISSW!$I:$I,MATCHUP!BT$1,SWISSW!$J:$J,MATCHUP!$A36,SWISSW!$F:$F,"Draw")),"-")</f>
        <v>-</v>
      </c>
      <c r="BU36" s="5" t="str">
        <f ca="1">IFERROR((COUNTIFS(SWISSW!$I:$I,MATCHUP!$A36,SWISSW!$J:$J,MATCHUP!BU$1,SWISSW!$F:$F,"Won")+COUNTIFS(SWISSW!$I:$I,MATCHUP!BU$1,SWISSW!$J:$J,MATCHUP!$A36,SWISSW!$F:$F,"Lost"))/(COUNTIFS(SWISSW!$I:$I,MATCHUP!$A36,SWISSW!$J:$J,MATCHUP!BU$1)-COUNTIFS(SWISSW!$I:$I,MATCHUP!$A36,SWISSW!$J:$J,MATCHUP!BU$1,SWISSW!$F:$F,"Draw")+COUNTIFS(SWISSW!$I:$I,MATCHUP!BU$1,SWISSW!$J:$J,MATCHUP!$A36)-COUNTIFS(SWISSW!$I:$I,MATCHUP!BU$1,SWISSW!$J:$J,MATCHUP!$A36,SWISSW!$F:$F,"Draw")),"-")</f>
        <v>-</v>
      </c>
      <c r="BV36" s="5" t="str">
        <f ca="1">IFERROR((COUNTIFS(SWISSW!$I:$I,MATCHUP!$A36,SWISSW!$J:$J,MATCHUP!BV$1,SWISSW!$F:$F,"Won")+COUNTIFS(SWISSW!$I:$I,MATCHUP!BV$1,SWISSW!$J:$J,MATCHUP!$A36,SWISSW!$F:$F,"Lost"))/(COUNTIFS(SWISSW!$I:$I,MATCHUP!$A36,SWISSW!$J:$J,MATCHUP!BV$1)-COUNTIFS(SWISSW!$I:$I,MATCHUP!$A36,SWISSW!$J:$J,MATCHUP!BV$1,SWISSW!$F:$F,"Draw")+COUNTIFS(SWISSW!$I:$I,MATCHUP!BV$1,SWISSW!$J:$J,MATCHUP!$A36)-COUNTIFS(SWISSW!$I:$I,MATCHUP!BV$1,SWISSW!$J:$J,MATCHUP!$A36,SWISSW!$F:$F,"Draw")),"-")</f>
        <v>-</v>
      </c>
      <c r="BW36" s="5" t="str">
        <f ca="1">IFERROR((COUNTIFS(SWISSW!$I:$I,MATCHUP!$A36,SWISSW!$J:$J,MATCHUP!BW$1,SWISSW!$F:$F,"Won")+COUNTIFS(SWISSW!$I:$I,MATCHUP!BW$1,SWISSW!$J:$J,MATCHUP!$A36,SWISSW!$F:$F,"Lost"))/(COUNTIFS(SWISSW!$I:$I,MATCHUP!$A36,SWISSW!$J:$J,MATCHUP!BW$1)-COUNTIFS(SWISSW!$I:$I,MATCHUP!$A36,SWISSW!$J:$J,MATCHUP!BW$1,SWISSW!$F:$F,"Draw")+COUNTIFS(SWISSW!$I:$I,MATCHUP!BW$1,SWISSW!$J:$J,MATCHUP!$A36)-COUNTIFS(SWISSW!$I:$I,MATCHUP!BW$1,SWISSW!$J:$J,MATCHUP!$A36,SWISSW!$F:$F,"Draw")),"-")</f>
        <v>-</v>
      </c>
      <c r="BX36" s="5" t="str">
        <f ca="1">IFERROR((COUNTIFS(SWISSW!$I:$I,MATCHUP!$A36,SWISSW!$J:$J,MATCHUP!BX$1,SWISSW!$F:$F,"Won")+COUNTIFS(SWISSW!$I:$I,MATCHUP!BX$1,SWISSW!$J:$J,MATCHUP!$A36,SWISSW!$F:$F,"Lost"))/(COUNTIFS(SWISSW!$I:$I,MATCHUP!$A36,SWISSW!$J:$J,MATCHUP!BX$1)-COUNTIFS(SWISSW!$I:$I,MATCHUP!$A36,SWISSW!$J:$J,MATCHUP!BX$1,SWISSW!$F:$F,"Draw")+COUNTIFS(SWISSW!$I:$I,MATCHUP!BX$1,SWISSW!$J:$J,MATCHUP!$A36)-COUNTIFS(SWISSW!$I:$I,MATCHUP!BX$1,SWISSW!$J:$J,MATCHUP!$A36,SWISSW!$F:$F,"Draw")),"-")</f>
        <v>-</v>
      </c>
      <c r="BY36" s="5" t="str">
        <f ca="1">IFERROR((COUNTIFS(SWISSW!$I:$I,MATCHUP!$A36,SWISSW!$J:$J,MATCHUP!BY$1,SWISSW!$F:$F,"Won")+COUNTIFS(SWISSW!$I:$I,MATCHUP!BY$1,SWISSW!$J:$J,MATCHUP!$A36,SWISSW!$F:$F,"Lost"))/(COUNTIFS(SWISSW!$I:$I,MATCHUP!$A36,SWISSW!$J:$J,MATCHUP!BY$1)-COUNTIFS(SWISSW!$I:$I,MATCHUP!$A36,SWISSW!$J:$J,MATCHUP!BY$1,SWISSW!$F:$F,"Draw")+COUNTIFS(SWISSW!$I:$I,MATCHUP!BY$1,SWISSW!$J:$J,MATCHUP!$A36)-COUNTIFS(SWISSW!$I:$I,MATCHUP!BY$1,SWISSW!$J:$J,MATCHUP!$A36,SWISSW!$F:$F,"Draw")),"-")</f>
        <v>-</v>
      </c>
      <c r="BZ36" s="5" t="str">
        <f ca="1">IFERROR((COUNTIFS(SWISSW!$I:$I,MATCHUP!$A36,SWISSW!$J:$J,MATCHUP!BZ$1,SWISSW!$F:$F,"Won")+COUNTIFS(SWISSW!$I:$I,MATCHUP!BZ$1,SWISSW!$J:$J,MATCHUP!$A36,SWISSW!$F:$F,"Lost"))/(COUNTIFS(SWISSW!$I:$I,MATCHUP!$A36,SWISSW!$J:$J,MATCHUP!BZ$1)-COUNTIFS(SWISSW!$I:$I,MATCHUP!$A36,SWISSW!$J:$J,MATCHUP!BZ$1,SWISSW!$F:$F,"Draw")+COUNTIFS(SWISSW!$I:$I,MATCHUP!BZ$1,SWISSW!$J:$J,MATCHUP!$A36)-COUNTIFS(SWISSW!$I:$I,MATCHUP!BZ$1,SWISSW!$J:$J,MATCHUP!$A36,SWISSW!$F:$F,"Draw")),"-")</f>
        <v>-</v>
      </c>
      <c r="CA36" s="5" t="str">
        <f ca="1">IFERROR((COUNTIFS(SWISSW!$I:$I,MATCHUP!$A36,SWISSW!$J:$J,MATCHUP!CA$1,SWISSW!$F:$F,"Won")+COUNTIFS(SWISSW!$I:$I,MATCHUP!CA$1,SWISSW!$J:$J,MATCHUP!$A36,SWISSW!$F:$F,"Lost"))/(COUNTIFS(SWISSW!$I:$I,MATCHUP!$A36,SWISSW!$J:$J,MATCHUP!CA$1)-COUNTIFS(SWISSW!$I:$I,MATCHUP!$A36,SWISSW!$J:$J,MATCHUP!CA$1,SWISSW!$F:$F,"Draw")+COUNTIFS(SWISSW!$I:$I,MATCHUP!CA$1,SWISSW!$J:$J,MATCHUP!$A36)-COUNTIFS(SWISSW!$I:$I,MATCHUP!CA$1,SWISSW!$J:$J,MATCHUP!$A36,SWISSW!$F:$F,"Draw")),"-")</f>
        <v>-</v>
      </c>
      <c r="CB36" s="5" t="str">
        <f ca="1">IFERROR((COUNTIFS(SWISSW!$I:$I,MATCHUP!$A36,SWISSW!$J:$J,MATCHUP!CB$1,SWISSW!$F:$F,"Won")+COUNTIFS(SWISSW!$I:$I,MATCHUP!CB$1,SWISSW!$J:$J,MATCHUP!$A36,SWISSW!$F:$F,"Lost"))/(COUNTIFS(SWISSW!$I:$I,MATCHUP!$A36,SWISSW!$J:$J,MATCHUP!CB$1)-COUNTIFS(SWISSW!$I:$I,MATCHUP!$A36,SWISSW!$J:$J,MATCHUP!CB$1,SWISSW!$F:$F,"Draw")+COUNTIFS(SWISSW!$I:$I,MATCHUP!CB$1,SWISSW!$J:$J,MATCHUP!$A36)-COUNTIFS(SWISSW!$I:$I,MATCHUP!CB$1,SWISSW!$J:$J,MATCHUP!$A36,SWISSW!$F:$F,"Draw")),"-")</f>
        <v>-</v>
      </c>
      <c r="CC36" s="5" t="str">
        <f ca="1">IFERROR((COUNTIFS(SWISSW!$I:$I,MATCHUP!$A36,SWISSW!$J:$J,MATCHUP!CC$1,SWISSW!$F:$F,"Won")+COUNTIFS(SWISSW!$I:$I,MATCHUP!CC$1,SWISSW!$J:$J,MATCHUP!$A36,SWISSW!$F:$F,"Lost"))/(COUNTIFS(SWISSW!$I:$I,MATCHUP!$A36,SWISSW!$J:$J,MATCHUP!CC$1)-COUNTIFS(SWISSW!$I:$I,MATCHUP!$A36,SWISSW!$J:$J,MATCHUP!CC$1,SWISSW!$F:$F,"Draw")+COUNTIFS(SWISSW!$I:$I,MATCHUP!CC$1,SWISSW!$J:$J,MATCHUP!$A36)-COUNTIFS(SWISSW!$I:$I,MATCHUP!CC$1,SWISSW!$J:$J,MATCHUP!$A36,SWISSW!$F:$F,"Draw")),"-")</f>
        <v>-</v>
      </c>
      <c r="CD36" s="5" t="str">
        <f ca="1">IFERROR((COUNTIFS(SWISSW!$I:$I,MATCHUP!$A36,SWISSW!$J:$J,MATCHUP!CD$1,SWISSW!$F:$F,"Won")+COUNTIFS(SWISSW!$I:$I,MATCHUP!CD$1,SWISSW!$J:$J,MATCHUP!$A36,SWISSW!$F:$F,"Lost"))/(COUNTIFS(SWISSW!$I:$I,MATCHUP!$A36,SWISSW!$J:$J,MATCHUP!CD$1)-COUNTIFS(SWISSW!$I:$I,MATCHUP!$A36,SWISSW!$J:$J,MATCHUP!CD$1,SWISSW!$F:$F,"Draw")+COUNTIFS(SWISSW!$I:$I,MATCHUP!CD$1,SWISSW!$J:$J,MATCHUP!$A36)-COUNTIFS(SWISSW!$I:$I,MATCHUP!CD$1,SWISSW!$J:$J,MATCHUP!$A36,SWISSW!$F:$F,"Draw")),"-")</f>
        <v>-</v>
      </c>
      <c r="CE36" s="5" t="str">
        <f ca="1">IFERROR((COUNTIFS(SWISSW!$I:$I,MATCHUP!$A36,SWISSW!$J:$J,MATCHUP!CE$1,SWISSW!$F:$F,"Won")+COUNTIFS(SWISSW!$I:$I,MATCHUP!CE$1,SWISSW!$J:$J,MATCHUP!$A36,SWISSW!$F:$F,"Lost"))/(COUNTIFS(SWISSW!$I:$I,MATCHUP!$A36,SWISSW!$J:$J,MATCHUP!CE$1)-COUNTIFS(SWISSW!$I:$I,MATCHUP!$A36,SWISSW!$J:$J,MATCHUP!CE$1,SWISSW!$F:$F,"Draw")+COUNTIFS(SWISSW!$I:$I,MATCHUP!CE$1,SWISSW!$J:$J,MATCHUP!$A36)-COUNTIFS(SWISSW!$I:$I,MATCHUP!CE$1,SWISSW!$J:$J,MATCHUP!$A36,SWISSW!$F:$F,"Draw")),"-")</f>
        <v>-</v>
      </c>
      <c r="CF36" s="5" t="str">
        <f ca="1">IFERROR((COUNTIFS(SWISSW!$I:$I,MATCHUP!$A36,SWISSW!$J:$J,MATCHUP!CF$1,SWISSW!$F:$F,"Won")+COUNTIFS(SWISSW!$I:$I,MATCHUP!CF$1,SWISSW!$J:$J,MATCHUP!$A36,SWISSW!$F:$F,"Lost"))/(COUNTIFS(SWISSW!$I:$I,MATCHUP!$A36,SWISSW!$J:$J,MATCHUP!CF$1)-COUNTIFS(SWISSW!$I:$I,MATCHUP!$A36,SWISSW!$J:$J,MATCHUP!CF$1,SWISSW!$F:$F,"Draw")+COUNTIFS(SWISSW!$I:$I,MATCHUP!CF$1,SWISSW!$J:$J,MATCHUP!$A36)-COUNTIFS(SWISSW!$I:$I,MATCHUP!CF$1,SWISSW!$J:$J,MATCHUP!$A36,SWISSW!$F:$F,"Draw")),"-")</f>
        <v>-</v>
      </c>
      <c r="CG36" s="5" t="str">
        <f ca="1">IFERROR((COUNTIFS(SWISSW!$I:$I,MATCHUP!$A36,SWISSW!$J:$J,MATCHUP!CG$1,SWISSW!$F:$F,"Won")+COUNTIFS(SWISSW!$I:$I,MATCHUP!CG$1,SWISSW!$J:$J,MATCHUP!$A36,SWISSW!$F:$F,"Lost"))/(COUNTIFS(SWISSW!$I:$I,MATCHUP!$A36,SWISSW!$J:$J,MATCHUP!CG$1)-COUNTIFS(SWISSW!$I:$I,MATCHUP!$A36,SWISSW!$J:$J,MATCHUP!CG$1,SWISSW!$F:$F,"Draw")+COUNTIFS(SWISSW!$I:$I,MATCHUP!CG$1,SWISSW!$J:$J,MATCHUP!$A36)-COUNTIFS(SWISSW!$I:$I,MATCHUP!CG$1,SWISSW!$J:$J,MATCHUP!$A36,SWISSW!$F:$F,"Draw")),"-")</f>
        <v>-</v>
      </c>
      <c r="CH36" s="5" t="str">
        <f ca="1">IFERROR((COUNTIFS(SWISSW!$I:$I,MATCHUP!$A36,SWISSW!$J:$J,MATCHUP!CH$1,SWISSW!$F:$F,"Won")+COUNTIFS(SWISSW!$I:$I,MATCHUP!CH$1,SWISSW!$J:$J,MATCHUP!$A36,SWISSW!$F:$F,"Lost"))/(COUNTIFS(SWISSW!$I:$I,MATCHUP!$A36,SWISSW!$J:$J,MATCHUP!CH$1)-COUNTIFS(SWISSW!$I:$I,MATCHUP!$A36,SWISSW!$J:$J,MATCHUP!CH$1,SWISSW!$F:$F,"Draw")+COUNTIFS(SWISSW!$I:$I,MATCHUP!CH$1,SWISSW!$J:$J,MATCHUP!$A36)-COUNTIFS(SWISSW!$I:$I,MATCHUP!CH$1,SWISSW!$J:$J,MATCHUP!$A36,SWISSW!$F:$F,"Draw")),"-")</f>
        <v>-</v>
      </c>
      <c r="CI36" s="5" t="str">
        <f ca="1">IFERROR((COUNTIFS(SWISSW!$I:$I,MATCHUP!$A36,SWISSW!$J:$J,MATCHUP!CI$1,SWISSW!$F:$F,"Won")+COUNTIFS(SWISSW!$I:$I,MATCHUP!CI$1,SWISSW!$J:$J,MATCHUP!$A36,SWISSW!$F:$F,"Lost"))/(COUNTIFS(SWISSW!$I:$I,MATCHUP!$A36,SWISSW!$J:$J,MATCHUP!CI$1)-COUNTIFS(SWISSW!$I:$I,MATCHUP!$A36,SWISSW!$J:$J,MATCHUP!CI$1,SWISSW!$F:$F,"Draw")+COUNTIFS(SWISSW!$I:$I,MATCHUP!CI$1,SWISSW!$J:$J,MATCHUP!$A36)-COUNTIFS(SWISSW!$I:$I,MATCHUP!CI$1,SWISSW!$J:$J,MATCHUP!$A36,SWISSW!$F:$F,"Draw")),"-")</f>
        <v>-</v>
      </c>
      <c r="CJ36" s="5" t="str">
        <f ca="1">IFERROR((COUNTIFS(SWISSW!$I:$I,MATCHUP!$A36,SWISSW!$J:$J,MATCHUP!CJ$1,SWISSW!$F:$F,"Won")+COUNTIFS(SWISSW!$I:$I,MATCHUP!CJ$1,SWISSW!$J:$J,MATCHUP!$A36,SWISSW!$F:$F,"Lost"))/(COUNTIFS(SWISSW!$I:$I,MATCHUP!$A36,SWISSW!$J:$J,MATCHUP!CJ$1)-COUNTIFS(SWISSW!$I:$I,MATCHUP!$A36,SWISSW!$J:$J,MATCHUP!CJ$1,SWISSW!$F:$F,"Draw")+COUNTIFS(SWISSW!$I:$I,MATCHUP!CJ$1,SWISSW!$J:$J,MATCHUP!$A36)-COUNTIFS(SWISSW!$I:$I,MATCHUP!CJ$1,SWISSW!$J:$J,MATCHUP!$A36,SWISSW!$F:$F,"Draw")),"-")</f>
        <v>-</v>
      </c>
      <c r="CK36" s="5" t="str">
        <f ca="1">IFERROR((COUNTIFS(SWISSW!$I:$I,MATCHUP!$A36,SWISSW!$J:$J,MATCHUP!CK$1,SWISSW!$F:$F,"Won")+COUNTIFS(SWISSW!$I:$I,MATCHUP!CK$1,SWISSW!$J:$J,MATCHUP!$A36,SWISSW!$F:$F,"Lost"))/(COUNTIFS(SWISSW!$I:$I,MATCHUP!$A36,SWISSW!$J:$J,MATCHUP!CK$1)-COUNTIFS(SWISSW!$I:$I,MATCHUP!$A36,SWISSW!$J:$J,MATCHUP!CK$1,SWISSW!$F:$F,"Draw")+COUNTIFS(SWISSW!$I:$I,MATCHUP!CK$1,SWISSW!$J:$J,MATCHUP!$A36)-COUNTIFS(SWISSW!$I:$I,MATCHUP!CK$1,SWISSW!$J:$J,MATCHUP!$A36,SWISSW!$F:$F,"Draw")),"-")</f>
        <v>-</v>
      </c>
      <c r="CL36" s="5" t="str">
        <f ca="1">IFERROR((COUNTIFS(SWISSW!$I:$I,MATCHUP!$A36,SWISSW!$J:$J,MATCHUP!CL$1,SWISSW!$F:$F,"Won")+COUNTIFS(SWISSW!$I:$I,MATCHUP!CL$1,SWISSW!$J:$J,MATCHUP!$A36,SWISSW!$F:$F,"Lost"))/(COUNTIFS(SWISSW!$I:$I,MATCHUP!$A36,SWISSW!$J:$J,MATCHUP!CL$1)-COUNTIFS(SWISSW!$I:$I,MATCHUP!$A36,SWISSW!$J:$J,MATCHUP!CL$1,SWISSW!$F:$F,"Draw")+COUNTIFS(SWISSW!$I:$I,MATCHUP!CL$1,SWISSW!$J:$J,MATCHUP!$A36)-COUNTIFS(SWISSW!$I:$I,MATCHUP!CL$1,SWISSW!$J:$J,MATCHUP!$A36,SWISSW!$F:$F,"Draw")),"-")</f>
        <v>-</v>
      </c>
      <c r="CM36" s="5" t="str">
        <f ca="1">IFERROR((COUNTIFS(SWISSW!$I:$I,MATCHUP!$A36,SWISSW!$J:$J,MATCHUP!CM$1,SWISSW!$F:$F,"Won")+COUNTIFS(SWISSW!$I:$I,MATCHUP!CM$1,SWISSW!$J:$J,MATCHUP!$A36,SWISSW!$F:$F,"Lost"))/(COUNTIFS(SWISSW!$I:$I,MATCHUP!$A36,SWISSW!$J:$J,MATCHUP!CM$1)-COUNTIFS(SWISSW!$I:$I,MATCHUP!$A36,SWISSW!$J:$J,MATCHUP!CM$1,SWISSW!$F:$F,"Draw")+COUNTIFS(SWISSW!$I:$I,MATCHUP!CM$1,SWISSW!$J:$J,MATCHUP!$A36)-COUNTIFS(SWISSW!$I:$I,MATCHUP!CM$1,SWISSW!$J:$J,MATCHUP!$A36,SWISSW!$F:$F,"Draw")),"-")</f>
        <v>-</v>
      </c>
      <c r="CN36" s="5" t="str">
        <f ca="1">IFERROR((COUNTIFS(SWISSW!$I:$I,MATCHUP!$A36,SWISSW!$J:$J,MATCHUP!CN$1,SWISSW!$F:$F,"Won")+COUNTIFS(SWISSW!$I:$I,MATCHUP!CN$1,SWISSW!$J:$J,MATCHUP!$A36,SWISSW!$F:$F,"Lost"))/(COUNTIFS(SWISSW!$I:$I,MATCHUP!$A36,SWISSW!$J:$J,MATCHUP!CN$1)-COUNTIFS(SWISSW!$I:$I,MATCHUP!$A36,SWISSW!$J:$J,MATCHUP!CN$1,SWISSW!$F:$F,"Draw")+COUNTIFS(SWISSW!$I:$I,MATCHUP!CN$1,SWISSW!$J:$J,MATCHUP!$A36)-COUNTIFS(SWISSW!$I:$I,MATCHUP!CN$1,SWISSW!$J:$J,MATCHUP!$A36,SWISSW!$F:$F,"Draw")),"-")</f>
        <v>-</v>
      </c>
      <c r="CO36" s="5" t="str">
        <f ca="1">IFERROR((COUNTIFS(SWISSW!$I:$I,MATCHUP!$A36,SWISSW!$J:$J,MATCHUP!CO$1,SWISSW!$F:$F,"Won")+COUNTIFS(SWISSW!$I:$I,MATCHUP!CO$1,SWISSW!$J:$J,MATCHUP!$A36,SWISSW!$F:$F,"Lost"))/(COUNTIFS(SWISSW!$I:$I,MATCHUP!$A36,SWISSW!$J:$J,MATCHUP!CO$1)-COUNTIFS(SWISSW!$I:$I,MATCHUP!$A36,SWISSW!$J:$J,MATCHUP!CO$1,SWISSW!$F:$F,"Draw")+COUNTIFS(SWISSW!$I:$I,MATCHUP!CO$1,SWISSW!$J:$J,MATCHUP!$A36)-COUNTIFS(SWISSW!$I:$I,MATCHUP!CO$1,SWISSW!$J:$J,MATCHUP!$A36,SWISSW!$F:$F,"Draw")),"-")</f>
        <v>-</v>
      </c>
      <c r="CP36" s="5" t="str">
        <f ca="1">IFERROR((COUNTIFS(SWISSW!$I:$I,MATCHUP!$A36,SWISSW!$J:$J,MATCHUP!CP$1,SWISSW!$F:$F,"Won")+COUNTIFS(SWISSW!$I:$I,MATCHUP!CP$1,SWISSW!$J:$J,MATCHUP!$A36,SWISSW!$F:$F,"Lost"))/(COUNTIFS(SWISSW!$I:$I,MATCHUP!$A36,SWISSW!$J:$J,MATCHUP!CP$1)-COUNTIFS(SWISSW!$I:$I,MATCHUP!$A36,SWISSW!$J:$J,MATCHUP!CP$1,SWISSW!$F:$F,"Draw")+COUNTIFS(SWISSW!$I:$I,MATCHUP!CP$1,SWISSW!$J:$J,MATCHUP!$A36)-COUNTIFS(SWISSW!$I:$I,MATCHUP!CP$1,SWISSW!$J:$J,MATCHUP!$A36,SWISSW!$F:$F,"Draw")),"-")</f>
        <v>-</v>
      </c>
      <c r="CQ36" s="5" t="str">
        <f ca="1">IFERROR((COUNTIFS(SWISSW!$I:$I,MATCHUP!$A36,SWISSW!$J:$J,MATCHUP!CQ$1,SWISSW!$F:$F,"Won")+COUNTIFS(SWISSW!$I:$I,MATCHUP!CQ$1,SWISSW!$J:$J,MATCHUP!$A36,SWISSW!$F:$F,"Lost"))/(COUNTIFS(SWISSW!$I:$I,MATCHUP!$A36,SWISSW!$J:$J,MATCHUP!CQ$1)-COUNTIFS(SWISSW!$I:$I,MATCHUP!$A36,SWISSW!$J:$J,MATCHUP!CQ$1,SWISSW!$F:$F,"Draw")+COUNTIFS(SWISSW!$I:$I,MATCHUP!CQ$1,SWISSW!$J:$J,MATCHUP!$A36)-COUNTIFS(SWISSW!$I:$I,MATCHUP!CQ$1,SWISSW!$J:$J,MATCHUP!$A36,SWISSW!$F:$F,"Draw")),"-")</f>
        <v>-</v>
      </c>
      <c r="CR36" s="5" t="str">
        <f ca="1">IFERROR((COUNTIFS(SWISSW!$I:$I,MATCHUP!$A36,SWISSW!$J:$J,MATCHUP!CR$1,SWISSW!$F:$F,"Won")+COUNTIFS(SWISSW!$I:$I,MATCHUP!CR$1,SWISSW!$J:$J,MATCHUP!$A36,SWISSW!$F:$F,"Lost"))/(COUNTIFS(SWISSW!$I:$I,MATCHUP!$A36,SWISSW!$J:$J,MATCHUP!CR$1)-COUNTIFS(SWISSW!$I:$I,MATCHUP!$A36,SWISSW!$J:$J,MATCHUP!CR$1,SWISSW!$F:$F,"Draw")+COUNTIFS(SWISSW!$I:$I,MATCHUP!CR$1,SWISSW!$J:$J,MATCHUP!$A36)-COUNTIFS(SWISSW!$I:$I,MATCHUP!CR$1,SWISSW!$J:$J,MATCHUP!$A36,SWISSW!$F:$F,"Draw")),"-")</f>
        <v>-</v>
      </c>
      <c r="CS36" s="5" t="str">
        <f ca="1">IFERROR((COUNTIFS(SWISSW!$I:$I,MATCHUP!$A36,SWISSW!$J:$J,MATCHUP!CS$1,SWISSW!$F:$F,"Won")+COUNTIFS(SWISSW!$I:$I,MATCHUP!CS$1,SWISSW!$J:$J,MATCHUP!$A36,SWISSW!$F:$F,"Lost"))/(COUNTIFS(SWISSW!$I:$I,MATCHUP!$A36,SWISSW!$J:$J,MATCHUP!CS$1)-COUNTIFS(SWISSW!$I:$I,MATCHUP!$A36,SWISSW!$J:$J,MATCHUP!CS$1,SWISSW!$F:$F,"Draw")+COUNTIFS(SWISSW!$I:$I,MATCHUP!CS$1,SWISSW!$J:$J,MATCHUP!$A36)-COUNTIFS(SWISSW!$I:$I,MATCHUP!CS$1,SWISSW!$J:$J,MATCHUP!$A36,SWISSW!$F:$F,"Draw")),"-")</f>
        <v>-</v>
      </c>
      <c r="CT36" s="5" t="str">
        <f ca="1">IFERROR((COUNTIFS(SWISSW!$I:$I,MATCHUP!$A36,SWISSW!$J:$J,MATCHUP!CT$1,SWISSW!$F:$F,"Won")+COUNTIFS(SWISSW!$I:$I,MATCHUP!CT$1,SWISSW!$J:$J,MATCHUP!$A36,SWISSW!$F:$F,"Lost"))/(COUNTIFS(SWISSW!$I:$I,MATCHUP!$A36,SWISSW!$J:$J,MATCHUP!CT$1)-COUNTIFS(SWISSW!$I:$I,MATCHUP!$A36,SWISSW!$J:$J,MATCHUP!CT$1,SWISSW!$F:$F,"Draw")+COUNTIFS(SWISSW!$I:$I,MATCHUP!CT$1,SWISSW!$J:$J,MATCHUP!$A36)-COUNTIFS(SWISSW!$I:$I,MATCHUP!CT$1,SWISSW!$J:$J,MATCHUP!$A36,SWISSW!$F:$F,"Draw")),"-")</f>
        <v>-</v>
      </c>
      <c r="CU36" s="5" t="str">
        <f ca="1">IFERROR((COUNTIFS(SWISSW!$I:$I,MATCHUP!$A36,SWISSW!$J:$J,MATCHUP!CU$1,SWISSW!$F:$F,"Won")+COUNTIFS(SWISSW!$I:$I,MATCHUP!CU$1,SWISSW!$J:$J,MATCHUP!$A36,SWISSW!$F:$F,"Lost"))/(COUNTIFS(SWISSW!$I:$I,MATCHUP!$A36,SWISSW!$J:$J,MATCHUP!CU$1)-COUNTIFS(SWISSW!$I:$I,MATCHUP!$A36,SWISSW!$J:$J,MATCHUP!CU$1,SWISSW!$F:$F,"Draw")+COUNTIFS(SWISSW!$I:$I,MATCHUP!CU$1,SWISSW!$J:$J,MATCHUP!$A36)-COUNTIFS(SWISSW!$I:$I,MATCHUP!CU$1,SWISSW!$J:$J,MATCHUP!$A36,SWISSW!$F:$F,"Draw")),"-")</f>
        <v>-</v>
      </c>
      <c r="CV36" s="5" t="str">
        <f ca="1">IFERROR((COUNTIFS(SWISSW!$I:$I,MATCHUP!$A36,SWISSW!$J:$J,MATCHUP!CV$1,SWISSW!$F:$F,"Won")+COUNTIFS(SWISSW!$I:$I,MATCHUP!CV$1,SWISSW!$J:$J,MATCHUP!$A36,SWISSW!$F:$F,"Lost"))/(COUNTIFS(SWISSW!$I:$I,MATCHUP!$A36,SWISSW!$J:$J,MATCHUP!CV$1)-COUNTIFS(SWISSW!$I:$I,MATCHUP!$A36,SWISSW!$J:$J,MATCHUP!CV$1,SWISSW!$F:$F,"Draw")+COUNTIFS(SWISSW!$I:$I,MATCHUP!CV$1,SWISSW!$J:$J,MATCHUP!$A36)-COUNTIFS(SWISSW!$I:$I,MATCHUP!CV$1,SWISSW!$J:$J,MATCHUP!$A36,SWISSW!$F:$F,"Draw")),"-")</f>
        <v>-</v>
      </c>
    </row>
    <row r="37" spans="1:100" ht="55" customHeight="1" x14ac:dyDescent="0.3">
      <c r="A37" s="3" t="str" cm="1">
        <f t="array" aca="1" ref="A37" ca="1">INDIRECT(ADDRESS(ROW(),1,,1,"METABREAK"))</f>
        <v>Mono Black Midrange</v>
      </c>
      <c r="B37" s="5">
        <f ca="1">IFERROR((COUNTIFS(SWISSW!$I:$I,MATCHUP!$A37,SWISSW!$J:$J,MATCHUP!B$1,SWISSW!$F:$F,"Won")+COUNTIFS(SWISSW!$I:$I,MATCHUP!B$1,SWISSW!$J:$J,MATCHUP!$A37,SWISSW!$F:$F,"Lost"))/(COUNTIFS(SWISSW!$I:$I,MATCHUP!$A37,SWISSW!$J:$J,MATCHUP!B$1)-COUNTIFS(SWISSW!$I:$I,MATCHUP!$A37,SWISSW!$J:$J,MATCHUP!B$1,SWISSW!$F:$F,"Draw")+COUNTIFS(SWISSW!$I:$I,MATCHUP!B$1,SWISSW!$J:$J,MATCHUP!$A37)-COUNTIFS(SWISSW!$I:$I,MATCHUP!B$1,SWISSW!$J:$J,MATCHUP!$A37,SWISSW!$F:$F,"Draw")),"-")</f>
        <v>0.5</v>
      </c>
      <c r="C37" s="5" t="str">
        <f ca="1">IFERROR((COUNTIFS(SWISSW!$I:$I,MATCHUP!$A37,SWISSW!$J:$J,MATCHUP!C$1,SWISSW!$F:$F,"Won")+COUNTIFS(SWISSW!$I:$I,MATCHUP!C$1,SWISSW!$J:$J,MATCHUP!$A37,SWISSW!$F:$F,"Lost"))/(COUNTIFS(SWISSW!$I:$I,MATCHUP!$A37,SWISSW!$J:$J,MATCHUP!C$1)-COUNTIFS(SWISSW!$I:$I,MATCHUP!$A37,SWISSW!$J:$J,MATCHUP!C$1,SWISSW!$F:$F,"Draw")+COUNTIFS(SWISSW!$I:$I,MATCHUP!C$1,SWISSW!$J:$J,MATCHUP!$A37)-COUNTIFS(SWISSW!$I:$I,MATCHUP!C$1,SWISSW!$J:$J,MATCHUP!$A37,SWISSW!$F:$F,"Draw")),"-")</f>
        <v>-</v>
      </c>
      <c r="D37" s="5">
        <f ca="1">IFERROR((COUNTIFS(SWISSW!$I:$I,MATCHUP!$A37,SWISSW!$J:$J,MATCHUP!D$1,SWISSW!$F:$F,"Won")+COUNTIFS(SWISSW!$I:$I,MATCHUP!D$1,SWISSW!$J:$J,MATCHUP!$A37,SWISSW!$F:$F,"Lost"))/(COUNTIFS(SWISSW!$I:$I,MATCHUP!$A37,SWISSW!$J:$J,MATCHUP!D$1)-COUNTIFS(SWISSW!$I:$I,MATCHUP!$A37,SWISSW!$J:$J,MATCHUP!D$1,SWISSW!$F:$F,"Draw")+COUNTIFS(SWISSW!$I:$I,MATCHUP!D$1,SWISSW!$J:$J,MATCHUP!$A37)-COUNTIFS(SWISSW!$I:$I,MATCHUP!D$1,SWISSW!$J:$J,MATCHUP!$A37,SWISSW!$F:$F,"Draw")),"-")</f>
        <v>0</v>
      </c>
      <c r="E37" s="5">
        <f ca="1">IFERROR((COUNTIFS(SWISSW!$I:$I,MATCHUP!$A37,SWISSW!$J:$J,MATCHUP!E$1,SWISSW!$F:$F,"Won")+COUNTIFS(SWISSW!$I:$I,MATCHUP!E$1,SWISSW!$J:$J,MATCHUP!$A37,SWISSW!$F:$F,"Lost"))/(COUNTIFS(SWISSW!$I:$I,MATCHUP!$A37,SWISSW!$J:$J,MATCHUP!E$1)-COUNTIFS(SWISSW!$I:$I,MATCHUP!$A37,SWISSW!$J:$J,MATCHUP!E$1,SWISSW!$F:$F,"Draw")+COUNTIFS(SWISSW!$I:$I,MATCHUP!E$1,SWISSW!$J:$J,MATCHUP!$A37)-COUNTIFS(SWISSW!$I:$I,MATCHUP!E$1,SWISSW!$J:$J,MATCHUP!$A37,SWISSW!$F:$F,"Draw")),"-")</f>
        <v>0.25</v>
      </c>
      <c r="F37" s="5">
        <f ca="1">IFERROR((COUNTIFS(SWISSW!$I:$I,MATCHUP!$A37,SWISSW!$J:$J,MATCHUP!F$1,SWISSW!$F:$F,"Won")+COUNTIFS(SWISSW!$I:$I,MATCHUP!F$1,SWISSW!$J:$J,MATCHUP!$A37,SWISSW!$F:$F,"Lost"))/(COUNTIFS(SWISSW!$I:$I,MATCHUP!$A37,SWISSW!$J:$J,MATCHUP!F$1)-COUNTIFS(SWISSW!$I:$I,MATCHUP!$A37,SWISSW!$J:$J,MATCHUP!F$1,SWISSW!$F:$F,"Draw")+COUNTIFS(SWISSW!$I:$I,MATCHUP!F$1,SWISSW!$J:$J,MATCHUP!$A37)-COUNTIFS(SWISSW!$I:$I,MATCHUP!F$1,SWISSW!$J:$J,MATCHUP!$A37,SWISSW!$F:$F,"Draw")),"-")</f>
        <v>0</v>
      </c>
      <c r="G37" s="5">
        <f ca="1">IFERROR((COUNTIFS(SWISSW!$I:$I,MATCHUP!$A37,SWISSW!$J:$J,MATCHUP!G$1,SWISSW!$F:$F,"Won")+COUNTIFS(SWISSW!$I:$I,MATCHUP!G$1,SWISSW!$J:$J,MATCHUP!$A37,SWISSW!$F:$F,"Lost"))/(COUNTIFS(SWISSW!$I:$I,MATCHUP!$A37,SWISSW!$J:$J,MATCHUP!G$1)-COUNTIFS(SWISSW!$I:$I,MATCHUP!$A37,SWISSW!$J:$J,MATCHUP!G$1,SWISSW!$F:$F,"Draw")+COUNTIFS(SWISSW!$I:$I,MATCHUP!G$1,SWISSW!$J:$J,MATCHUP!$A37)-COUNTIFS(SWISSW!$I:$I,MATCHUP!G$1,SWISSW!$J:$J,MATCHUP!$A37,SWISSW!$F:$F,"Draw")),"-")</f>
        <v>0</v>
      </c>
      <c r="H37" s="5" t="str">
        <f ca="1">IFERROR((COUNTIFS(SWISSW!$I:$I,MATCHUP!$A37,SWISSW!$J:$J,MATCHUP!H$1,SWISSW!$F:$F,"Won")+COUNTIFS(SWISSW!$I:$I,MATCHUP!H$1,SWISSW!$J:$J,MATCHUP!$A37,SWISSW!$F:$F,"Lost"))/(COUNTIFS(SWISSW!$I:$I,MATCHUP!$A37,SWISSW!$J:$J,MATCHUP!H$1)-COUNTIFS(SWISSW!$I:$I,MATCHUP!$A37,SWISSW!$J:$J,MATCHUP!H$1,SWISSW!$F:$F,"Draw")+COUNTIFS(SWISSW!$I:$I,MATCHUP!H$1,SWISSW!$J:$J,MATCHUP!$A37)-COUNTIFS(SWISSW!$I:$I,MATCHUP!H$1,SWISSW!$J:$J,MATCHUP!$A37,SWISSW!$F:$F,"Draw")),"-")</f>
        <v>-</v>
      </c>
      <c r="I37" s="5" t="str">
        <f ca="1">IFERROR((COUNTIFS(SWISSW!$I:$I,MATCHUP!$A37,SWISSW!$J:$J,MATCHUP!I$1,SWISSW!$F:$F,"Won")+COUNTIFS(SWISSW!$I:$I,MATCHUP!I$1,SWISSW!$J:$J,MATCHUP!$A37,SWISSW!$F:$F,"Lost"))/(COUNTIFS(SWISSW!$I:$I,MATCHUP!$A37,SWISSW!$J:$J,MATCHUP!I$1)-COUNTIFS(SWISSW!$I:$I,MATCHUP!$A37,SWISSW!$J:$J,MATCHUP!I$1,SWISSW!$F:$F,"Draw")+COUNTIFS(SWISSW!$I:$I,MATCHUP!I$1,SWISSW!$J:$J,MATCHUP!$A37)-COUNTIFS(SWISSW!$I:$I,MATCHUP!I$1,SWISSW!$J:$J,MATCHUP!$A37,SWISSW!$F:$F,"Draw")),"-")</f>
        <v>-</v>
      </c>
      <c r="J37" s="5">
        <f ca="1">IFERROR((COUNTIFS(SWISSW!$I:$I,MATCHUP!$A37,SWISSW!$J:$J,MATCHUP!J$1,SWISSW!$F:$F,"Won")+COUNTIFS(SWISSW!$I:$I,MATCHUP!J$1,SWISSW!$J:$J,MATCHUP!$A37,SWISSW!$F:$F,"Lost"))/(COUNTIFS(SWISSW!$I:$I,MATCHUP!$A37,SWISSW!$J:$J,MATCHUP!J$1)-COUNTIFS(SWISSW!$I:$I,MATCHUP!$A37,SWISSW!$J:$J,MATCHUP!J$1,SWISSW!$F:$F,"Draw")+COUNTIFS(SWISSW!$I:$I,MATCHUP!J$1,SWISSW!$J:$J,MATCHUP!$A37)-COUNTIFS(SWISSW!$I:$I,MATCHUP!J$1,SWISSW!$J:$J,MATCHUP!$A37,SWISSW!$F:$F,"Draw")),"-")</f>
        <v>0</v>
      </c>
      <c r="K37" s="5">
        <f ca="1">IFERROR((COUNTIFS(SWISSW!$I:$I,MATCHUP!$A37,SWISSW!$J:$J,MATCHUP!K$1,SWISSW!$F:$F,"Won")+COUNTIFS(SWISSW!$I:$I,MATCHUP!K$1,SWISSW!$J:$J,MATCHUP!$A37,SWISSW!$F:$F,"Lost"))/(COUNTIFS(SWISSW!$I:$I,MATCHUP!$A37,SWISSW!$J:$J,MATCHUP!K$1)-COUNTIFS(SWISSW!$I:$I,MATCHUP!$A37,SWISSW!$J:$J,MATCHUP!K$1,SWISSW!$F:$F,"Draw")+COUNTIFS(SWISSW!$I:$I,MATCHUP!K$1,SWISSW!$J:$J,MATCHUP!$A37)-COUNTIFS(SWISSW!$I:$I,MATCHUP!K$1,SWISSW!$J:$J,MATCHUP!$A37,SWISSW!$F:$F,"Draw")),"-")</f>
        <v>0</v>
      </c>
      <c r="L37" s="5">
        <f ca="1">IFERROR((COUNTIFS(SWISSW!$I:$I,MATCHUP!$A37,SWISSW!$J:$J,MATCHUP!L$1,SWISSW!$F:$F,"Won")+COUNTIFS(SWISSW!$I:$I,MATCHUP!L$1,SWISSW!$J:$J,MATCHUP!$A37,SWISSW!$F:$F,"Lost"))/(COUNTIFS(SWISSW!$I:$I,MATCHUP!$A37,SWISSW!$J:$J,MATCHUP!L$1)-COUNTIFS(SWISSW!$I:$I,MATCHUP!$A37,SWISSW!$J:$J,MATCHUP!L$1,SWISSW!$F:$F,"Draw")+COUNTIFS(SWISSW!$I:$I,MATCHUP!L$1,SWISSW!$J:$J,MATCHUP!$A37)-COUNTIFS(SWISSW!$I:$I,MATCHUP!L$1,SWISSW!$J:$J,MATCHUP!$A37,SWISSW!$F:$F,"Draw")),"-")</f>
        <v>1</v>
      </c>
      <c r="M37" s="5">
        <f ca="1">IFERROR((COUNTIFS(SWISSW!$I:$I,MATCHUP!$A37,SWISSW!$J:$J,MATCHUP!M$1,SWISSW!$F:$F,"Won")+COUNTIFS(SWISSW!$I:$I,MATCHUP!M$1,SWISSW!$J:$J,MATCHUP!$A37,SWISSW!$F:$F,"Lost"))/(COUNTIFS(SWISSW!$I:$I,MATCHUP!$A37,SWISSW!$J:$J,MATCHUP!M$1)-COUNTIFS(SWISSW!$I:$I,MATCHUP!$A37,SWISSW!$J:$J,MATCHUP!M$1,SWISSW!$F:$F,"Draw")+COUNTIFS(SWISSW!$I:$I,MATCHUP!M$1,SWISSW!$J:$J,MATCHUP!$A37)-COUNTIFS(SWISSW!$I:$I,MATCHUP!M$1,SWISSW!$J:$J,MATCHUP!$A37,SWISSW!$F:$F,"Draw")),"-")</f>
        <v>0</v>
      </c>
      <c r="N37" s="5">
        <f ca="1">IFERROR((COUNTIFS(SWISSW!$I:$I,MATCHUP!$A37,SWISSW!$J:$J,MATCHUP!N$1,SWISSW!$F:$F,"Won")+COUNTIFS(SWISSW!$I:$I,MATCHUP!N$1,SWISSW!$J:$J,MATCHUP!$A37,SWISSW!$F:$F,"Lost"))/(COUNTIFS(SWISSW!$I:$I,MATCHUP!$A37,SWISSW!$J:$J,MATCHUP!N$1)-COUNTIFS(SWISSW!$I:$I,MATCHUP!$A37,SWISSW!$J:$J,MATCHUP!N$1,SWISSW!$F:$F,"Draw")+COUNTIFS(SWISSW!$I:$I,MATCHUP!N$1,SWISSW!$J:$J,MATCHUP!$A37)-COUNTIFS(SWISSW!$I:$I,MATCHUP!N$1,SWISSW!$J:$J,MATCHUP!$A37,SWISSW!$F:$F,"Draw")),"-")</f>
        <v>0</v>
      </c>
      <c r="O37" s="5" t="str">
        <f ca="1">IFERROR((COUNTIFS(SWISSW!$I:$I,MATCHUP!$A37,SWISSW!$J:$J,MATCHUP!O$1,SWISSW!$F:$F,"Won")+COUNTIFS(SWISSW!$I:$I,MATCHUP!O$1,SWISSW!$J:$J,MATCHUP!$A37,SWISSW!$F:$F,"Lost"))/(COUNTIFS(SWISSW!$I:$I,MATCHUP!$A37,SWISSW!$J:$J,MATCHUP!O$1)-COUNTIFS(SWISSW!$I:$I,MATCHUP!$A37,SWISSW!$J:$J,MATCHUP!O$1,SWISSW!$F:$F,"Draw")+COUNTIFS(SWISSW!$I:$I,MATCHUP!O$1,SWISSW!$J:$J,MATCHUP!$A37)-COUNTIFS(SWISSW!$I:$I,MATCHUP!O$1,SWISSW!$J:$J,MATCHUP!$A37,SWISSW!$F:$F,"Draw")),"-")</f>
        <v>-</v>
      </c>
      <c r="P37" s="5" t="str">
        <f ca="1">IFERROR((COUNTIFS(SWISSW!$I:$I,MATCHUP!$A37,SWISSW!$J:$J,MATCHUP!P$1,SWISSW!$F:$F,"Won")+COUNTIFS(SWISSW!$I:$I,MATCHUP!P$1,SWISSW!$J:$J,MATCHUP!$A37,SWISSW!$F:$F,"Lost"))/(COUNTIFS(SWISSW!$I:$I,MATCHUP!$A37,SWISSW!$J:$J,MATCHUP!P$1)-COUNTIFS(SWISSW!$I:$I,MATCHUP!$A37,SWISSW!$J:$J,MATCHUP!P$1,SWISSW!$F:$F,"Draw")+COUNTIFS(SWISSW!$I:$I,MATCHUP!P$1,SWISSW!$J:$J,MATCHUP!$A37)-COUNTIFS(SWISSW!$I:$I,MATCHUP!P$1,SWISSW!$J:$J,MATCHUP!$A37,SWISSW!$F:$F,"Draw")),"-")</f>
        <v>-</v>
      </c>
      <c r="Q37" s="5" t="str">
        <f ca="1">IFERROR((COUNTIFS(SWISSW!$I:$I,MATCHUP!$A37,SWISSW!$J:$J,MATCHUP!Q$1,SWISSW!$F:$F,"Won")+COUNTIFS(SWISSW!$I:$I,MATCHUP!Q$1,SWISSW!$J:$J,MATCHUP!$A37,SWISSW!$F:$F,"Lost"))/(COUNTIFS(SWISSW!$I:$I,MATCHUP!$A37,SWISSW!$J:$J,MATCHUP!Q$1)-COUNTIFS(SWISSW!$I:$I,MATCHUP!$A37,SWISSW!$J:$J,MATCHUP!Q$1,SWISSW!$F:$F,"Draw")+COUNTIFS(SWISSW!$I:$I,MATCHUP!Q$1,SWISSW!$J:$J,MATCHUP!$A37)-COUNTIFS(SWISSW!$I:$I,MATCHUP!Q$1,SWISSW!$J:$J,MATCHUP!$A37,SWISSW!$F:$F,"Draw")),"-")</f>
        <v>-</v>
      </c>
      <c r="R37" s="5">
        <f ca="1">IFERROR((COUNTIFS(SWISSW!$I:$I,MATCHUP!$A37,SWISSW!$J:$J,MATCHUP!R$1,SWISSW!$F:$F,"Won")+COUNTIFS(SWISSW!$I:$I,MATCHUP!R$1,SWISSW!$J:$J,MATCHUP!$A37,SWISSW!$F:$F,"Lost"))/(COUNTIFS(SWISSW!$I:$I,MATCHUP!$A37,SWISSW!$J:$J,MATCHUP!R$1)-COUNTIFS(SWISSW!$I:$I,MATCHUP!$A37,SWISSW!$J:$J,MATCHUP!R$1,SWISSW!$F:$F,"Draw")+COUNTIFS(SWISSW!$I:$I,MATCHUP!R$1,SWISSW!$J:$J,MATCHUP!$A37)-COUNTIFS(SWISSW!$I:$I,MATCHUP!R$1,SWISSW!$J:$J,MATCHUP!$A37,SWISSW!$F:$F,"Draw")),"-")</f>
        <v>0</v>
      </c>
      <c r="S37" s="5" t="str">
        <f ca="1">IFERROR((COUNTIFS(SWISSW!$I:$I,MATCHUP!$A37,SWISSW!$J:$J,MATCHUP!S$1,SWISSW!$F:$F,"Won")+COUNTIFS(SWISSW!$I:$I,MATCHUP!S$1,SWISSW!$J:$J,MATCHUP!$A37,SWISSW!$F:$F,"Lost"))/(COUNTIFS(SWISSW!$I:$I,MATCHUP!$A37,SWISSW!$J:$J,MATCHUP!S$1)-COUNTIFS(SWISSW!$I:$I,MATCHUP!$A37,SWISSW!$J:$J,MATCHUP!S$1,SWISSW!$F:$F,"Draw")+COUNTIFS(SWISSW!$I:$I,MATCHUP!S$1,SWISSW!$J:$J,MATCHUP!$A37)-COUNTIFS(SWISSW!$I:$I,MATCHUP!S$1,SWISSW!$J:$J,MATCHUP!$A37,SWISSW!$F:$F,"Draw")),"-")</f>
        <v>-</v>
      </c>
      <c r="T37" s="5" t="str">
        <f ca="1">IFERROR((COUNTIFS(SWISSW!$I:$I,MATCHUP!$A37,SWISSW!$J:$J,MATCHUP!T$1,SWISSW!$F:$F,"Won")+COUNTIFS(SWISSW!$I:$I,MATCHUP!T$1,SWISSW!$J:$J,MATCHUP!$A37,SWISSW!$F:$F,"Lost"))/(COUNTIFS(SWISSW!$I:$I,MATCHUP!$A37,SWISSW!$J:$J,MATCHUP!T$1)-COUNTIFS(SWISSW!$I:$I,MATCHUP!$A37,SWISSW!$J:$J,MATCHUP!T$1,SWISSW!$F:$F,"Draw")+COUNTIFS(SWISSW!$I:$I,MATCHUP!T$1,SWISSW!$J:$J,MATCHUP!$A37)-COUNTIFS(SWISSW!$I:$I,MATCHUP!T$1,SWISSW!$J:$J,MATCHUP!$A37,SWISSW!$F:$F,"Draw")),"-")</f>
        <v>-</v>
      </c>
      <c r="U37" s="5" t="str">
        <f ca="1">IFERROR((COUNTIFS(SWISSW!$I:$I,MATCHUP!$A37,SWISSW!$J:$J,MATCHUP!U$1,SWISSW!$F:$F,"Won")+COUNTIFS(SWISSW!$I:$I,MATCHUP!U$1,SWISSW!$J:$J,MATCHUP!$A37,SWISSW!$F:$F,"Lost"))/(COUNTIFS(SWISSW!$I:$I,MATCHUP!$A37,SWISSW!$J:$J,MATCHUP!U$1)-COUNTIFS(SWISSW!$I:$I,MATCHUP!$A37,SWISSW!$J:$J,MATCHUP!U$1,SWISSW!$F:$F,"Draw")+COUNTIFS(SWISSW!$I:$I,MATCHUP!U$1,SWISSW!$J:$J,MATCHUP!$A37)-COUNTIFS(SWISSW!$I:$I,MATCHUP!U$1,SWISSW!$J:$J,MATCHUP!$A37,SWISSW!$F:$F,"Draw")),"-")</f>
        <v>-</v>
      </c>
      <c r="V37" s="5" t="str">
        <f ca="1">IFERROR((COUNTIFS(SWISSW!$I:$I,MATCHUP!$A37,SWISSW!$J:$J,MATCHUP!V$1,SWISSW!$F:$F,"Won")+COUNTIFS(SWISSW!$I:$I,MATCHUP!V$1,SWISSW!$J:$J,MATCHUP!$A37,SWISSW!$F:$F,"Lost"))/(COUNTIFS(SWISSW!$I:$I,MATCHUP!$A37,SWISSW!$J:$J,MATCHUP!V$1)-COUNTIFS(SWISSW!$I:$I,MATCHUP!$A37,SWISSW!$J:$J,MATCHUP!V$1,SWISSW!$F:$F,"Draw")+COUNTIFS(SWISSW!$I:$I,MATCHUP!V$1,SWISSW!$J:$J,MATCHUP!$A37)-COUNTIFS(SWISSW!$I:$I,MATCHUP!V$1,SWISSW!$J:$J,MATCHUP!$A37,SWISSW!$F:$F,"Draw")),"-")</f>
        <v>-</v>
      </c>
      <c r="W37" s="5" t="str">
        <f ca="1">IFERROR((COUNTIFS(SWISSW!$I:$I,MATCHUP!$A37,SWISSW!$J:$J,MATCHUP!W$1,SWISSW!$F:$F,"Won")+COUNTIFS(SWISSW!$I:$I,MATCHUP!W$1,SWISSW!$J:$J,MATCHUP!$A37,SWISSW!$F:$F,"Lost"))/(COUNTIFS(SWISSW!$I:$I,MATCHUP!$A37,SWISSW!$J:$J,MATCHUP!W$1)-COUNTIFS(SWISSW!$I:$I,MATCHUP!$A37,SWISSW!$J:$J,MATCHUP!W$1,SWISSW!$F:$F,"Draw")+COUNTIFS(SWISSW!$I:$I,MATCHUP!W$1,SWISSW!$J:$J,MATCHUP!$A37)-COUNTIFS(SWISSW!$I:$I,MATCHUP!W$1,SWISSW!$J:$J,MATCHUP!$A37,SWISSW!$F:$F,"Draw")),"-")</f>
        <v>-</v>
      </c>
      <c r="X37" s="5" t="str">
        <f ca="1">IFERROR((COUNTIFS(SWISSW!$I:$I,MATCHUP!$A37,SWISSW!$J:$J,MATCHUP!X$1,SWISSW!$F:$F,"Won")+COUNTIFS(SWISSW!$I:$I,MATCHUP!X$1,SWISSW!$J:$J,MATCHUP!$A37,SWISSW!$F:$F,"Lost"))/(COUNTIFS(SWISSW!$I:$I,MATCHUP!$A37,SWISSW!$J:$J,MATCHUP!X$1)-COUNTIFS(SWISSW!$I:$I,MATCHUP!$A37,SWISSW!$J:$J,MATCHUP!X$1,SWISSW!$F:$F,"Draw")+COUNTIFS(SWISSW!$I:$I,MATCHUP!X$1,SWISSW!$J:$J,MATCHUP!$A37)-COUNTIFS(SWISSW!$I:$I,MATCHUP!X$1,SWISSW!$J:$J,MATCHUP!$A37,SWISSW!$F:$F,"Draw")),"-")</f>
        <v>-</v>
      </c>
      <c r="Y37" s="5" t="str">
        <f ca="1">IFERROR((COUNTIFS(SWISSW!$I:$I,MATCHUP!$A37,SWISSW!$J:$J,MATCHUP!Y$1,SWISSW!$F:$F,"Won")+COUNTIFS(SWISSW!$I:$I,MATCHUP!Y$1,SWISSW!$J:$J,MATCHUP!$A37,SWISSW!$F:$F,"Lost"))/(COUNTIFS(SWISSW!$I:$I,MATCHUP!$A37,SWISSW!$J:$J,MATCHUP!Y$1)-COUNTIFS(SWISSW!$I:$I,MATCHUP!$A37,SWISSW!$J:$J,MATCHUP!Y$1,SWISSW!$F:$F,"Draw")+COUNTIFS(SWISSW!$I:$I,MATCHUP!Y$1,SWISSW!$J:$J,MATCHUP!$A37)-COUNTIFS(SWISSW!$I:$I,MATCHUP!Y$1,SWISSW!$J:$J,MATCHUP!$A37,SWISSW!$F:$F,"Draw")),"-")</f>
        <v>-</v>
      </c>
      <c r="Z37" s="5">
        <f ca="1">IFERROR((COUNTIFS(SWISSW!$I:$I,MATCHUP!$A37,SWISSW!$J:$J,MATCHUP!Z$1,SWISSW!$F:$F,"Won")+COUNTIFS(SWISSW!$I:$I,MATCHUP!Z$1,SWISSW!$J:$J,MATCHUP!$A37,SWISSW!$F:$F,"Lost"))/(COUNTIFS(SWISSW!$I:$I,MATCHUP!$A37,SWISSW!$J:$J,MATCHUP!Z$1)-COUNTIFS(SWISSW!$I:$I,MATCHUP!$A37,SWISSW!$J:$J,MATCHUP!Z$1,SWISSW!$F:$F,"Draw")+COUNTIFS(SWISSW!$I:$I,MATCHUP!Z$1,SWISSW!$J:$J,MATCHUP!$A37)-COUNTIFS(SWISSW!$I:$I,MATCHUP!Z$1,SWISSW!$J:$J,MATCHUP!$A37,SWISSW!$F:$F,"Draw")),"-")</f>
        <v>0</v>
      </c>
      <c r="AA37" s="5" t="str">
        <f ca="1">IFERROR((COUNTIFS(SWISSW!$I:$I,MATCHUP!$A37,SWISSW!$J:$J,MATCHUP!AA$1,SWISSW!$F:$F,"Won")+COUNTIFS(SWISSW!$I:$I,MATCHUP!AA$1,SWISSW!$J:$J,MATCHUP!$A37,SWISSW!$F:$F,"Lost"))/(COUNTIFS(SWISSW!$I:$I,MATCHUP!$A37,SWISSW!$J:$J,MATCHUP!AA$1)-COUNTIFS(SWISSW!$I:$I,MATCHUP!$A37,SWISSW!$J:$J,MATCHUP!AA$1,SWISSW!$F:$F,"Draw")+COUNTIFS(SWISSW!$I:$I,MATCHUP!AA$1,SWISSW!$J:$J,MATCHUP!$A37)-COUNTIFS(SWISSW!$I:$I,MATCHUP!AA$1,SWISSW!$J:$J,MATCHUP!$A37,SWISSW!$F:$F,"Draw")),"-")</f>
        <v>-</v>
      </c>
      <c r="AB37" s="5" t="str">
        <f ca="1">IFERROR((COUNTIFS(SWISSW!$I:$I,MATCHUP!$A37,SWISSW!$J:$J,MATCHUP!AB$1,SWISSW!$F:$F,"Won")+COUNTIFS(SWISSW!$I:$I,MATCHUP!AB$1,SWISSW!$J:$J,MATCHUP!$A37,SWISSW!$F:$F,"Lost"))/(COUNTIFS(SWISSW!$I:$I,MATCHUP!$A37,SWISSW!$J:$J,MATCHUP!AB$1)-COUNTIFS(SWISSW!$I:$I,MATCHUP!$A37,SWISSW!$J:$J,MATCHUP!AB$1,SWISSW!$F:$F,"Draw")+COUNTIFS(SWISSW!$I:$I,MATCHUP!AB$1,SWISSW!$J:$J,MATCHUP!$A37)-COUNTIFS(SWISSW!$I:$I,MATCHUP!AB$1,SWISSW!$J:$J,MATCHUP!$A37,SWISSW!$F:$F,"Draw")),"-")</f>
        <v>-</v>
      </c>
      <c r="AC37" s="5" t="str">
        <f ca="1">IFERROR((COUNTIFS(SWISSW!$I:$I,MATCHUP!$A37,SWISSW!$J:$J,MATCHUP!AC$1,SWISSW!$F:$F,"Won")+COUNTIFS(SWISSW!$I:$I,MATCHUP!AC$1,SWISSW!$J:$J,MATCHUP!$A37,SWISSW!$F:$F,"Lost"))/(COUNTIFS(SWISSW!$I:$I,MATCHUP!$A37,SWISSW!$J:$J,MATCHUP!AC$1)-COUNTIFS(SWISSW!$I:$I,MATCHUP!$A37,SWISSW!$J:$J,MATCHUP!AC$1,SWISSW!$F:$F,"Draw")+COUNTIFS(SWISSW!$I:$I,MATCHUP!AC$1,SWISSW!$J:$J,MATCHUP!$A37)-COUNTIFS(SWISSW!$I:$I,MATCHUP!AC$1,SWISSW!$J:$J,MATCHUP!$A37,SWISSW!$F:$F,"Draw")),"-")</f>
        <v>-</v>
      </c>
      <c r="AD37" s="5" t="str">
        <f ca="1">IFERROR((COUNTIFS(SWISSW!$I:$I,MATCHUP!$A37,SWISSW!$J:$J,MATCHUP!AD$1,SWISSW!$F:$F,"Won")+COUNTIFS(SWISSW!$I:$I,MATCHUP!AD$1,SWISSW!$J:$J,MATCHUP!$A37,SWISSW!$F:$F,"Lost"))/(COUNTIFS(SWISSW!$I:$I,MATCHUP!$A37,SWISSW!$J:$J,MATCHUP!AD$1)-COUNTIFS(SWISSW!$I:$I,MATCHUP!$A37,SWISSW!$J:$J,MATCHUP!AD$1,SWISSW!$F:$F,"Draw")+COUNTIFS(SWISSW!$I:$I,MATCHUP!AD$1,SWISSW!$J:$J,MATCHUP!$A37)-COUNTIFS(SWISSW!$I:$I,MATCHUP!AD$1,SWISSW!$J:$J,MATCHUP!$A37,SWISSW!$F:$F,"Draw")),"-")</f>
        <v>-</v>
      </c>
      <c r="AE37" s="5" t="str">
        <f ca="1">IFERROR((COUNTIFS(SWISSW!$I:$I,MATCHUP!$A37,SWISSW!$J:$J,MATCHUP!AE$1,SWISSW!$F:$F,"Won")+COUNTIFS(SWISSW!$I:$I,MATCHUP!AE$1,SWISSW!$J:$J,MATCHUP!$A37,SWISSW!$F:$F,"Lost"))/(COUNTIFS(SWISSW!$I:$I,MATCHUP!$A37,SWISSW!$J:$J,MATCHUP!AE$1)-COUNTIFS(SWISSW!$I:$I,MATCHUP!$A37,SWISSW!$J:$J,MATCHUP!AE$1,SWISSW!$F:$F,"Draw")+COUNTIFS(SWISSW!$I:$I,MATCHUP!AE$1,SWISSW!$J:$J,MATCHUP!$A37)-COUNTIFS(SWISSW!$I:$I,MATCHUP!AE$1,SWISSW!$J:$J,MATCHUP!$A37,SWISSW!$F:$F,"Draw")),"-")</f>
        <v>-</v>
      </c>
      <c r="AF37" s="5" t="str">
        <f ca="1">IFERROR((COUNTIFS(SWISSW!$I:$I,MATCHUP!$A37,SWISSW!$J:$J,MATCHUP!AF$1,SWISSW!$F:$F,"Won")+COUNTIFS(SWISSW!$I:$I,MATCHUP!AF$1,SWISSW!$J:$J,MATCHUP!$A37,SWISSW!$F:$F,"Lost"))/(COUNTIFS(SWISSW!$I:$I,MATCHUP!$A37,SWISSW!$J:$J,MATCHUP!AF$1)-COUNTIFS(SWISSW!$I:$I,MATCHUP!$A37,SWISSW!$J:$J,MATCHUP!AF$1,SWISSW!$F:$F,"Draw")+COUNTIFS(SWISSW!$I:$I,MATCHUP!AF$1,SWISSW!$J:$J,MATCHUP!$A37)-COUNTIFS(SWISSW!$I:$I,MATCHUP!AF$1,SWISSW!$J:$J,MATCHUP!$A37,SWISSW!$F:$F,"Draw")),"-")</f>
        <v>-</v>
      </c>
      <c r="AG37" s="5" t="str">
        <f ca="1">IFERROR((COUNTIFS(SWISSW!$I:$I,MATCHUP!$A37,SWISSW!$J:$J,MATCHUP!AG$1,SWISSW!$F:$F,"Won")+COUNTIFS(SWISSW!$I:$I,MATCHUP!AG$1,SWISSW!$J:$J,MATCHUP!$A37,SWISSW!$F:$F,"Lost"))/(COUNTIFS(SWISSW!$I:$I,MATCHUP!$A37,SWISSW!$J:$J,MATCHUP!AG$1)-COUNTIFS(SWISSW!$I:$I,MATCHUP!$A37,SWISSW!$J:$J,MATCHUP!AG$1,SWISSW!$F:$F,"Draw")+COUNTIFS(SWISSW!$I:$I,MATCHUP!AG$1,SWISSW!$J:$J,MATCHUP!$A37)-COUNTIFS(SWISSW!$I:$I,MATCHUP!AG$1,SWISSW!$J:$J,MATCHUP!$A37,SWISSW!$F:$F,"Draw")),"-")</f>
        <v>-</v>
      </c>
      <c r="AH37" s="5" t="str">
        <f ca="1">IFERROR((COUNTIFS(SWISSW!$I:$I,MATCHUP!$A37,SWISSW!$J:$J,MATCHUP!AH$1,SWISSW!$F:$F,"Won")+COUNTIFS(SWISSW!$I:$I,MATCHUP!AH$1,SWISSW!$J:$J,MATCHUP!$A37,SWISSW!$F:$F,"Lost"))/(COUNTIFS(SWISSW!$I:$I,MATCHUP!$A37,SWISSW!$J:$J,MATCHUP!AH$1)-COUNTIFS(SWISSW!$I:$I,MATCHUP!$A37,SWISSW!$J:$J,MATCHUP!AH$1,SWISSW!$F:$F,"Draw")+COUNTIFS(SWISSW!$I:$I,MATCHUP!AH$1,SWISSW!$J:$J,MATCHUP!$A37)-COUNTIFS(SWISSW!$I:$I,MATCHUP!AH$1,SWISSW!$J:$J,MATCHUP!$A37,SWISSW!$F:$F,"Draw")),"-")</f>
        <v>-</v>
      </c>
      <c r="AI37" s="5" t="str">
        <f ca="1">IFERROR((COUNTIFS(SWISSW!$I:$I,MATCHUP!$A37,SWISSW!$J:$J,MATCHUP!AI$1,SWISSW!$F:$F,"Won")+COUNTIFS(SWISSW!$I:$I,MATCHUP!AI$1,SWISSW!$J:$J,MATCHUP!$A37,SWISSW!$F:$F,"Lost"))/(COUNTIFS(SWISSW!$I:$I,MATCHUP!$A37,SWISSW!$J:$J,MATCHUP!AI$1)-COUNTIFS(SWISSW!$I:$I,MATCHUP!$A37,SWISSW!$J:$J,MATCHUP!AI$1,SWISSW!$F:$F,"Draw")+COUNTIFS(SWISSW!$I:$I,MATCHUP!AI$1,SWISSW!$J:$J,MATCHUP!$A37)-COUNTIFS(SWISSW!$I:$I,MATCHUP!AI$1,SWISSW!$J:$J,MATCHUP!$A37,SWISSW!$F:$F,"Draw")),"-")</f>
        <v>-</v>
      </c>
      <c r="AJ37" s="5" t="str">
        <f ca="1">IFERROR((COUNTIFS(SWISSW!$I:$I,MATCHUP!$A37,SWISSW!$J:$J,MATCHUP!AJ$1,SWISSW!$F:$F,"Won")+COUNTIFS(SWISSW!$I:$I,MATCHUP!AJ$1,SWISSW!$J:$J,MATCHUP!$A37,SWISSW!$F:$F,"Lost"))/(COUNTIFS(SWISSW!$I:$I,MATCHUP!$A37,SWISSW!$J:$J,MATCHUP!AJ$1)-COUNTIFS(SWISSW!$I:$I,MATCHUP!$A37,SWISSW!$J:$J,MATCHUP!AJ$1,SWISSW!$F:$F,"Draw")+COUNTIFS(SWISSW!$I:$I,MATCHUP!AJ$1,SWISSW!$J:$J,MATCHUP!$A37)-COUNTIFS(SWISSW!$I:$I,MATCHUP!AJ$1,SWISSW!$J:$J,MATCHUP!$A37,SWISSW!$F:$F,"Draw")),"-")</f>
        <v>-</v>
      </c>
      <c r="AK37" s="5" t="str">
        <f ca="1">IFERROR((COUNTIFS(SWISSW!$I:$I,MATCHUP!$A37,SWISSW!$J:$J,MATCHUP!AK$1,SWISSW!$F:$F,"Won")+COUNTIFS(SWISSW!$I:$I,MATCHUP!AK$1,SWISSW!$J:$J,MATCHUP!$A37,SWISSW!$F:$F,"Lost"))/(COUNTIFS(SWISSW!$I:$I,MATCHUP!$A37,SWISSW!$J:$J,MATCHUP!AK$1)-COUNTIFS(SWISSW!$I:$I,MATCHUP!$A37,SWISSW!$J:$J,MATCHUP!AK$1,SWISSW!$F:$F,"Draw")+COUNTIFS(SWISSW!$I:$I,MATCHUP!AK$1,SWISSW!$J:$J,MATCHUP!$A37)-COUNTIFS(SWISSW!$I:$I,MATCHUP!AK$1,SWISSW!$J:$J,MATCHUP!$A37,SWISSW!$F:$F,"Draw")),"-")</f>
        <v>-</v>
      </c>
      <c r="AL37" s="5">
        <f ca="1">IFERROR((COUNTIFS(SWISSW!$I:$I,MATCHUP!$A37,SWISSW!$J:$J,MATCHUP!AL$1,SWISSW!$F:$F,"Won")+COUNTIFS(SWISSW!$I:$I,MATCHUP!AL$1,SWISSW!$J:$J,MATCHUP!$A37,SWISSW!$F:$F,"Lost"))/(COUNTIFS(SWISSW!$I:$I,MATCHUP!$A37,SWISSW!$J:$J,MATCHUP!AL$1)-COUNTIFS(SWISSW!$I:$I,MATCHUP!$A37,SWISSW!$J:$J,MATCHUP!AL$1,SWISSW!$F:$F,"Draw")+COUNTIFS(SWISSW!$I:$I,MATCHUP!AL$1,SWISSW!$J:$J,MATCHUP!$A37)-COUNTIFS(SWISSW!$I:$I,MATCHUP!AL$1,SWISSW!$J:$J,MATCHUP!$A37,SWISSW!$F:$F,"Draw")),"-")</f>
        <v>1</v>
      </c>
      <c r="AM37" s="5" t="str">
        <f ca="1">IFERROR((COUNTIFS(SWISSW!$I:$I,MATCHUP!$A37,SWISSW!$J:$J,MATCHUP!AM$1,SWISSW!$F:$F,"Won")+COUNTIFS(SWISSW!$I:$I,MATCHUP!AM$1,SWISSW!$J:$J,MATCHUP!$A37,SWISSW!$F:$F,"Lost"))/(COUNTIFS(SWISSW!$I:$I,MATCHUP!$A37,SWISSW!$J:$J,MATCHUP!AM$1)-COUNTIFS(SWISSW!$I:$I,MATCHUP!$A37,SWISSW!$J:$J,MATCHUP!AM$1,SWISSW!$F:$F,"Draw")+COUNTIFS(SWISSW!$I:$I,MATCHUP!AM$1,SWISSW!$J:$J,MATCHUP!$A37)-COUNTIFS(SWISSW!$I:$I,MATCHUP!AM$1,SWISSW!$J:$J,MATCHUP!$A37,SWISSW!$F:$F,"Draw")),"-")</f>
        <v>-</v>
      </c>
      <c r="AN37" s="5" t="str">
        <f ca="1">IFERROR((COUNTIFS(SWISSW!$I:$I,MATCHUP!$A37,SWISSW!$J:$J,MATCHUP!AN$1,SWISSW!$F:$F,"Won")+COUNTIFS(SWISSW!$I:$I,MATCHUP!AN$1,SWISSW!$J:$J,MATCHUP!$A37,SWISSW!$F:$F,"Lost"))/(COUNTIFS(SWISSW!$I:$I,MATCHUP!$A37,SWISSW!$J:$J,MATCHUP!AN$1)-COUNTIFS(SWISSW!$I:$I,MATCHUP!$A37,SWISSW!$J:$J,MATCHUP!AN$1,SWISSW!$F:$F,"Draw")+COUNTIFS(SWISSW!$I:$I,MATCHUP!AN$1,SWISSW!$J:$J,MATCHUP!$A37)-COUNTIFS(SWISSW!$I:$I,MATCHUP!AN$1,SWISSW!$J:$J,MATCHUP!$A37,SWISSW!$F:$F,"Draw")),"-")</f>
        <v>-</v>
      </c>
      <c r="AO37" s="5" t="str">
        <f ca="1">IFERROR((COUNTIFS(SWISSW!$I:$I,MATCHUP!$A37,SWISSW!$J:$J,MATCHUP!AO$1,SWISSW!$F:$F,"Won")+COUNTIFS(SWISSW!$I:$I,MATCHUP!AO$1,SWISSW!$J:$J,MATCHUP!$A37,SWISSW!$F:$F,"Lost"))/(COUNTIFS(SWISSW!$I:$I,MATCHUP!$A37,SWISSW!$J:$J,MATCHUP!AO$1)-COUNTIFS(SWISSW!$I:$I,MATCHUP!$A37,SWISSW!$J:$J,MATCHUP!AO$1,SWISSW!$F:$F,"Draw")+COUNTIFS(SWISSW!$I:$I,MATCHUP!AO$1,SWISSW!$J:$J,MATCHUP!$A37)-COUNTIFS(SWISSW!$I:$I,MATCHUP!AO$1,SWISSW!$J:$J,MATCHUP!$A37,SWISSW!$F:$F,"Draw")),"-")</f>
        <v>-</v>
      </c>
      <c r="AP37" s="5" t="str">
        <f ca="1">IFERROR((COUNTIFS(SWISSW!$I:$I,MATCHUP!$A37,SWISSW!$J:$J,MATCHUP!AP$1,SWISSW!$F:$F,"Won")+COUNTIFS(SWISSW!$I:$I,MATCHUP!AP$1,SWISSW!$J:$J,MATCHUP!$A37,SWISSW!$F:$F,"Lost"))/(COUNTIFS(SWISSW!$I:$I,MATCHUP!$A37,SWISSW!$J:$J,MATCHUP!AP$1)-COUNTIFS(SWISSW!$I:$I,MATCHUP!$A37,SWISSW!$J:$J,MATCHUP!AP$1,SWISSW!$F:$F,"Draw")+COUNTIFS(SWISSW!$I:$I,MATCHUP!AP$1,SWISSW!$J:$J,MATCHUP!$A37)-COUNTIFS(SWISSW!$I:$I,MATCHUP!AP$1,SWISSW!$J:$J,MATCHUP!$A37,SWISSW!$F:$F,"Draw")),"-")</f>
        <v>-</v>
      </c>
      <c r="AQ37" s="5" t="str">
        <f ca="1">IFERROR((COUNTIFS(SWISSW!$I:$I,MATCHUP!$A37,SWISSW!$J:$J,MATCHUP!AQ$1,SWISSW!$F:$F,"Won")+COUNTIFS(SWISSW!$I:$I,MATCHUP!AQ$1,SWISSW!$J:$J,MATCHUP!$A37,SWISSW!$F:$F,"Lost"))/(COUNTIFS(SWISSW!$I:$I,MATCHUP!$A37,SWISSW!$J:$J,MATCHUP!AQ$1)-COUNTIFS(SWISSW!$I:$I,MATCHUP!$A37,SWISSW!$J:$J,MATCHUP!AQ$1,SWISSW!$F:$F,"Draw")+COUNTIFS(SWISSW!$I:$I,MATCHUP!AQ$1,SWISSW!$J:$J,MATCHUP!$A37)-COUNTIFS(SWISSW!$I:$I,MATCHUP!AQ$1,SWISSW!$J:$J,MATCHUP!$A37,SWISSW!$F:$F,"Draw")),"-")</f>
        <v>-</v>
      </c>
      <c r="AR37" s="5" t="str">
        <f ca="1">IFERROR((COUNTIFS(SWISSW!$I:$I,MATCHUP!$A37,SWISSW!$J:$J,MATCHUP!AR$1,SWISSW!$F:$F,"Won")+COUNTIFS(SWISSW!$I:$I,MATCHUP!AR$1,SWISSW!$J:$J,MATCHUP!$A37,SWISSW!$F:$F,"Lost"))/(COUNTIFS(SWISSW!$I:$I,MATCHUP!$A37,SWISSW!$J:$J,MATCHUP!AR$1)-COUNTIFS(SWISSW!$I:$I,MATCHUP!$A37,SWISSW!$J:$J,MATCHUP!AR$1,SWISSW!$F:$F,"Draw")+COUNTIFS(SWISSW!$I:$I,MATCHUP!AR$1,SWISSW!$J:$J,MATCHUP!$A37)-COUNTIFS(SWISSW!$I:$I,MATCHUP!AR$1,SWISSW!$J:$J,MATCHUP!$A37,SWISSW!$F:$F,"Draw")),"-")</f>
        <v>-</v>
      </c>
      <c r="AS37" s="5" t="str">
        <f ca="1">IFERROR((COUNTIFS(SWISSW!$I:$I,MATCHUP!$A37,SWISSW!$J:$J,MATCHUP!AS$1,SWISSW!$F:$F,"Won")+COUNTIFS(SWISSW!$I:$I,MATCHUP!AS$1,SWISSW!$J:$J,MATCHUP!$A37,SWISSW!$F:$F,"Lost"))/(COUNTIFS(SWISSW!$I:$I,MATCHUP!$A37,SWISSW!$J:$J,MATCHUP!AS$1)-COUNTIFS(SWISSW!$I:$I,MATCHUP!$A37,SWISSW!$J:$J,MATCHUP!AS$1,SWISSW!$F:$F,"Draw")+COUNTIFS(SWISSW!$I:$I,MATCHUP!AS$1,SWISSW!$J:$J,MATCHUP!$A37)-COUNTIFS(SWISSW!$I:$I,MATCHUP!AS$1,SWISSW!$J:$J,MATCHUP!$A37,SWISSW!$F:$F,"Draw")),"-")</f>
        <v>-</v>
      </c>
      <c r="AT37" s="5" t="str">
        <f ca="1">IFERROR((COUNTIFS(SWISSW!$I:$I,MATCHUP!$A37,SWISSW!$J:$J,MATCHUP!AT$1,SWISSW!$F:$F,"Won")+COUNTIFS(SWISSW!$I:$I,MATCHUP!AT$1,SWISSW!$J:$J,MATCHUP!$A37,SWISSW!$F:$F,"Lost"))/(COUNTIFS(SWISSW!$I:$I,MATCHUP!$A37,SWISSW!$J:$J,MATCHUP!AT$1)-COUNTIFS(SWISSW!$I:$I,MATCHUP!$A37,SWISSW!$J:$J,MATCHUP!AT$1,SWISSW!$F:$F,"Draw")+COUNTIFS(SWISSW!$I:$I,MATCHUP!AT$1,SWISSW!$J:$J,MATCHUP!$A37)-COUNTIFS(SWISSW!$I:$I,MATCHUP!AT$1,SWISSW!$J:$J,MATCHUP!$A37,SWISSW!$F:$F,"Draw")),"-")</f>
        <v>-</v>
      </c>
      <c r="AU37" s="5" t="str">
        <f ca="1">IFERROR((COUNTIFS(SWISSW!$I:$I,MATCHUP!$A37,SWISSW!$J:$J,MATCHUP!AU$1,SWISSW!$F:$F,"Won")+COUNTIFS(SWISSW!$I:$I,MATCHUP!AU$1,SWISSW!$J:$J,MATCHUP!$A37,SWISSW!$F:$F,"Lost"))/(COUNTIFS(SWISSW!$I:$I,MATCHUP!$A37,SWISSW!$J:$J,MATCHUP!AU$1)-COUNTIFS(SWISSW!$I:$I,MATCHUP!$A37,SWISSW!$J:$J,MATCHUP!AU$1,SWISSW!$F:$F,"Draw")+COUNTIFS(SWISSW!$I:$I,MATCHUP!AU$1,SWISSW!$J:$J,MATCHUP!$A37)-COUNTIFS(SWISSW!$I:$I,MATCHUP!AU$1,SWISSW!$J:$J,MATCHUP!$A37,SWISSW!$F:$F,"Draw")),"-")</f>
        <v>-</v>
      </c>
      <c r="AV37" s="5" t="str">
        <f ca="1">IFERROR((COUNTIFS(SWISSW!$I:$I,MATCHUP!$A37,SWISSW!$J:$J,MATCHUP!AV$1,SWISSW!$F:$F,"Won")+COUNTIFS(SWISSW!$I:$I,MATCHUP!AV$1,SWISSW!$J:$J,MATCHUP!$A37,SWISSW!$F:$F,"Lost"))/(COUNTIFS(SWISSW!$I:$I,MATCHUP!$A37,SWISSW!$J:$J,MATCHUP!AV$1)-COUNTIFS(SWISSW!$I:$I,MATCHUP!$A37,SWISSW!$J:$J,MATCHUP!AV$1,SWISSW!$F:$F,"Draw")+COUNTIFS(SWISSW!$I:$I,MATCHUP!AV$1,SWISSW!$J:$J,MATCHUP!$A37)-COUNTIFS(SWISSW!$I:$I,MATCHUP!AV$1,SWISSW!$J:$J,MATCHUP!$A37,SWISSW!$F:$F,"Draw")),"-")</f>
        <v>-</v>
      </c>
      <c r="AW37" s="5" t="str">
        <f ca="1">IFERROR((COUNTIFS(SWISSW!$I:$I,MATCHUP!$A37,SWISSW!$J:$J,MATCHUP!AW$1,SWISSW!$F:$F,"Won")+COUNTIFS(SWISSW!$I:$I,MATCHUP!AW$1,SWISSW!$J:$J,MATCHUP!$A37,SWISSW!$F:$F,"Lost"))/(COUNTIFS(SWISSW!$I:$I,MATCHUP!$A37,SWISSW!$J:$J,MATCHUP!AW$1)-COUNTIFS(SWISSW!$I:$I,MATCHUP!$A37,SWISSW!$J:$J,MATCHUP!AW$1,SWISSW!$F:$F,"Draw")+COUNTIFS(SWISSW!$I:$I,MATCHUP!AW$1,SWISSW!$J:$J,MATCHUP!$A37)-COUNTIFS(SWISSW!$I:$I,MATCHUP!AW$1,SWISSW!$J:$J,MATCHUP!$A37,SWISSW!$F:$F,"Draw")),"-")</f>
        <v>-</v>
      </c>
      <c r="AX37" s="5" t="str">
        <f ca="1">IFERROR((COUNTIFS(SWISSW!$I:$I,MATCHUP!$A37,SWISSW!$J:$J,MATCHUP!AX$1,SWISSW!$F:$F,"Won")+COUNTIFS(SWISSW!$I:$I,MATCHUP!AX$1,SWISSW!$J:$J,MATCHUP!$A37,SWISSW!$F:$F,"Lost"))/(COUNTIFS(SWISSW!$I:$I,MATCHUP!$A37,SWISSW!$J:$J,MATCHUP!AX$1)-COUNTIFS(SWISSW!$I:$I,MATCHUP!$A37,SWISSW!$J:$J,MATCHUP!AX$1,SWISSW!$F:$F,"Draw")+COUNTIFS(SWISSW!$I:$I,MATCHUP!AX$1,SWISSW!$J:$J,MATCHUP!$A37)-COUNTIFS(SWISSW!$I:$I,MATCHUP!AX$1,SWISSW!$J:$J,MATCHUP!$A37,SWISSW!$F:$F,"Draw")),"-")</f>
        <v>-</v>
      </c>
      <c r="AY37" s="5" t="str">
        <f ca="1">IFERROR((COUNTIFS(SWISSW!$I:$I,MATCHUP!$A37,SWISSW!$J:$J,MATCHUP!AY$1,SWISSW!$F:$F,"Won")+COUNTIFS(SWISSW!$I:$I,MATCHUP!AY$1,SWISSW!$J:$J,MATCHUP!$A37,SWISSW!$F:$F,"Lost"))/(COUNTIFS(SWISSW!$I:$I,MATCHUP!$A37,SWISSW!$J:$J,MATCHUP!AY$1)-COUNTIFS(SWISSW!$I:$I,MATCHUP!$A37,SWISSW!$J:$J,MATCHUP!AY$1,SWISSW!$F:$F,"Draw")+COUNTIFS(SWISSW!$I:$I,MATCHUP!AY$1,SWISSW!$J:$J,MATCHUP!$A37)-COUNTIFS(SWISSW!$I:$I,MATCHUP!AY$1,SWISSW!$J:$J,MATCHUP!$A37,SWISSW!$F:$F,"Draw")),"-")</f>
        <v>-</v>
      </c>
      <c r="AZ37" s="5" t="str">
        <f ca="1">IFERROR((COUNTIFS(SWISSW!$I:$I,MATCHUP!$A37,SWISSW!$J:$J,MATCHUP!AZ$1,SWISSW!$F:$F,"Won")+COUNTIFS(SWISSW!$I:$I,MATCHUP!AZ$1,SWISSW!$J:$J,MATCHUP!$A37,SWISSW!$F:$F,"Lost"))/(COUNTIFS(SWISSW!$I:$I,MATCHUP!$A37,SWISSW!$J:$J,MATCHUP!AZ$1)-COUNTIFS(SWISSW!$I:$I,MATCHUP!$A37,SWISSW!$J:$J,MATCHUP!AZ$1,SWISSW!$F:$F,"Draw")+COUNTIFS(SWISSW!$I:$I,MATCHUP!AZ$1,SWISSW!$J:$J,MATCHUP!$A37)-COUNTIFS(SWISSW!$I:$I,MATCHUP!AZ$1,SWISSW!$J:$J,MATCHUP!$A37,SWISSW!$F:$F,"Draw")),"-")</f>
        <v>-</v>
      </c>
      <c r="BA37" s="5" t="str">
        <f ca="1">IFERROR((COUNTIFS(SWISSW!$I:$I,MATCHUP!$A37,SWISSW!$J:$J,MATCHUP!BA$1,SWISSW!$F:$F,"Won")+COUNTIFS(SWISSW!$I:$I,MATCHUP!BA$1,SWISSW!$J:$J,MATCHUP!$A37,SWISSW!$F:$F,"Lost"))/(COUNTIFS(SWISSW!$I:$I,MATCHUP!$A37,SWISSW!$J:$J,MATCHUP!BA$1)-COUNTIFS(SWISSW!$I:$I,MATCHUP!$A37,SWISSW!$J:$J,MATCHUP!BA$1,SWISSW!$F:$F,"Draw")+COUNTIFS(SWISSW!$I:$I,MATCHUP!BA$1,SWISSW!$J:$J,MATCHUP!$A37)-COUNTIFS(SWISSW!$I:$I,MATCHUP!BA$1,SWISSW!$J:$J,MATCHUP!$A37,SWISSW!$F:$F,"Draw")),"-")</f>
        <v>-</v>
      </c>
      <c r="BB37" s="5" t="str">
        <f ca="1">IFERROR((COUNTIFS(SWISSW!$I:$I,MATCHUP!$A37,SWISSW!$J:$J,MATCHUP!BB$1,SWISSW!$F:$F,"Won")+COUNTIFS(SWISSW!$I:$I,MATCHUP!BB$1,SWISSW!$J:$J,MATCHUP!$A37,SWISSW!$F:$F,"Lost"))/(COUNTIFS(SWISSW!$I:$I,MATCHUP!$A37,SWISSW!$J:$J,MATCHUP!BB$1)-COUNTIFS(SWISSW!$I:$I,MATCHUP!$A37,SWISSW!$J:$J,MATCHUP!BB$1,SWISSW!$F:$F,"Draw")+COUNTIFS(SWISSW!$I:$I,MATCHUP!BB$1,SWISSW!$J:$J,MATCHUP!$A37)-COUNTIFS(SWISSW!$I:$I,MATCHUP!BB$1,SWISSW!$J:$J,MATCHUP!$A37,SWISSW!$F:$F,"Draw")),"-")</f>
        <v>-</v>
      </c>
      <c r="BC37" s="5" t="str">
        <f ca="1">IFERROR((COUNTIFS(SWISSW!$I:$I,MATCHUP!$A37,SWISSW!$J:$J,MATCHUP!BC$1,SWISSW!$F:$F,"Won")+COUNTIFS(SWISSW!$I:$I,MATCHUP!BC$1,SWISSW!$J:$J,MATCHUP!$A37,SWISSW!$F:$F,"Lost"))/(COUNTIFS(SWISSW!$I:$I,MATCHUP!$A37,SWISSW!$J:$J,MATCHUP!BC$1)-COUNTIFS(SWISSW!$I:$I,MATCHUP!$A37,SWISSW!$J:$J,MATCHUP!BC$1,SWISSW!$F:$F,"Draw")+COUNTIFS(SWISSW!$I:$I,MATCHUP!BC$1,SWISSW!$J:$J,MATCHUP!$A37)-COUNTIFS(SWISSW!$I:$I,MATCHUP!BC$1,SWISSW!$J:$J,MATCHUP!$A37,SWISSW!$F:$F,"Draw")),"-")</f>
        <v>-</v>
      </c>
      <c r="BD37" s="5" t="str">
        <f ca="1">IFERROR((COUNTIFS(SWISSW!$I:$I,MATCHUP!$A37,SWISSW!$J:$J,MATCHUP!BD$1,SWISSW!$F:$F,"Won")+COUNTIFS(SWISSW!$I:$I,MATCHUP!BD$1,SWISSW!$J:$J,MATCHUP!$A37,SWISSW!$F:$F,"Lost"))/(COUNTIFS(SWISSW!$I:$I,MATCHUP!$A37,SWISSW!$J:$J,MATCHUP!BD$1)-COUNTIFS(SWISSW!$I:$I,MATCHUP!$A37,SWISSW!$J:$J,MATCHUP!BD$1,SWISSW!$F:$F,"Draw")+COUNTIFS(SWISSW!$I:$I,MATCHUP!BD$1,SWISSW!$J:$J,MATCHUP!$A37)-COUNTIFS(SWISSW!$I:$I,MATCHUP!BD$1,SWISSW!$J:$J,MATCHUP!$A37,SWISSW!$F:$F,"Draw")),"-")</f>
        <v>-</v>
      </c>
      <c r="BE37" s="5" t="str">
        <f ca="1">IFERROR((COUNTIFS(SWISSW!$I:$I,MATCHUP!$A37,SWISSW!$J:$J,MATCHUP!BE$1,SWISSW!$F:$F,"Won")+COUNTIFS(SWISSW!$I:$I,MATCHUP!BE$1,SWISSW!$J:$J,MATCHUP!$A37,SWISSW!$F:$F,"Lost"))/(COUNTIFS(SWISSW!$I:$I,MATCHUP!$A37,SWISSW!$J:$J,MATCHUP!BE$1)-COUNTIFS(SWISSW!$I:$I,MATCHUP!$A37,SWISSW!$J:$J,MATCHUP!BE$1,SWISSW!$F:$F,"Draw")+COUNTIFS(SWISSW!$I:$I,MATCHUP!BE$1,SWISSW!$J:$J,MATCHUP!$A37)-COUNTIFS(SWISSW!$I:$I,MATCHUP!BE$1,SWISSW!$J:$J,MATCHUP!$A37,SWISSW!$F:$F,"Draw")),"-")</f>
        <v>-</v>
      </c>
      <c r="BF37" s="5" t="str">
        <f ca="1">IFERROR((COUNTIFS(SWISSW!$I:$I,MATCHUP!$A37,SWISSW!$J:$J,MATCHUP!BF$1,SWISSW!$F:$F,"Won")+COUNTIFS(SWISSW!$I:$I,MATCHUP!BF$1,SWISSW!$J:$J,MATCHUP!$A37,SWISSW!$F:$F,"Lost"))/(COUNTIFS(SWISSW!$I:$I,MATCHUP!$A37,SWISSW!$J:$J,MATCHUP!BF$1)-COUNTIFS(SWISSW!$I:$I,MATCHUP!$A37,SWISSW!$J:$J,MATCHUP!BF$1,SWISSW!$F:$F,"Draw")+COUNTIFS(SWISSW!$I:$I,MATCHUP!BF$1,SWISSW!$J:$J,MATCHUP!$A37)-COUNTIFS(SWISSW!$I:$I,MATCHUP!BF$1,SWISSW!$J:$J,MATCHUP!$A37,SWISSW!$F:$F,"Draw")),"-")</f>
        <v>-</v>
      </c>
      <c r="BG37" s="5" t="str">
        <f ca="1">IFERROR((COUNTIFS(SWISSW!$I:$I,MATCHUP!$A37,SWISSW!$J:$J,MATCHUP!BG$1,SWISSW!$F:$F,"Won")+COUNTIFS(SWISSW!$I:$I,MATCHUP!BG$1,SWISSW!$J:$J,MATCHUP!$A37,SWISSW!$F:$F,"Lost"))/(COUNTIFS(SWISSW!$I:$I,MATCHUP!$A37,SWISSW!$J:$J,MATCHUP!BG$1)-COUNTIFS(SWISSW!$I:$I,MATCHUP!$A37,SWISSW!$J:$J,MATCHUP!BG$1,SWISSW!$F:$F,"Draw")+COUNTIFS(SWISSW!$I:$I,MATCHUP!BG$1,SWISSW!$J:$J,MATCHUP!$A37)-COUNTIFS(SWISSW!$I:$I,MATCHUP!BG$1,SWISSW!$J:$J,MATCHUP!$A37,SWISSW!$F:$F,"Draw")),"-")</f>
        <v>-</v>
      </c>
      <c r="BH37" s="5" t="str">
        <f ca="1">IFERROR((COUNTIFS(SWISSW!$I:$I,MATCHUP!$A37,SWISSW!$J:$J,MATCHUP!BH$1,SWISSW!$F:$F,"Won")+COUNTIFS(SWISSW!$I:$I,MATCHUP!BH$1,SWISSW!$J:$J,MATCHUP!$A37,SWISSW!$F:$F,"Lost"))/(COUNTIFS(SWISSW!$I:$I,MATCHUP!$A37,SWISSW!$J:$J,MATCHUP!BH$1)-COUNTIFS(SWISSW!$I:$I,MATCHUP!$A37,SWISSW!$J:$J,MATCHUP!BH$1,SWISSW!$F:$F,"Draw")+COUNTIFS(SWISSW!$I:$I,MATCHUP!BH$1,SWISSW!$J:$J,MATCHUP!$A37)-COUNTIFS(SWISSW!$I:$I,MATCHUP!BH$1,SWISSW!$J:$J,MATCHUP!$A37,SWISSW!$F:$F,"Draw")),"-")</f>
        <v>-</v>
      </c>
      <c r="BI37" s="5" t="str">
        <f ca="1">IFERROR((COUNTIFS(SWISSW!$I:$I,MATCHUP!$A37,SWISSW!$J:$J,MATCHUP!BI$1,SWISSW!$F:$F,"Won")+COUNTIFS(SWISSW!$I:$I,MATCHUP!BI$1,SWISSW!$J:$J,MATCHUP!$A37,SWISSW!$F:$F,"Lost"))/(COUNTIFS(SWISSW!$I:$I,MATCHUP!$A37,SWISSW!$J:$J,MATCHUP!BI$1)-COUNTIFS(SWISSW!$I:$I,MATCHUP!$A37,SWISSW!$J:$J,MATCHUP!BI$1,SWISSW!$F:$F,"Draw")+COUNTIFS(SWISSW!$I:$I,MATCHUP!BI$1,SWISSW!$J:$J,MATCHUP!$A37)-COUNTIFS(SWISSW!$I:$I,MATCHUP!BI$1,SWISSW!$J:$J,MATCHUP!$A37,SWISSW!$F:$F,"Draw")),"-")</f>
        <v>-</v>
      </c>
      <c r="BJ37" s="5" t="str">
        <f ca="1">IFERROR((COUNTIFS(SWISSW!$I:$I,MATCHUP!$A37,SWISSW!$J:$J,MATCHUP!BJ$1,SWISSW!$F:$F,"Won")+COUNTIFS(SWISSW!$I:$I,MATCHUP!BJ$1,SWISSW!$J:$J,MATCHUP!$A37,SWISSW!$F:$F,"Lost"))/(COUNTIFS(SWISSW!$I:$I,MATCHUP!$A37,SWISSW!$J:$J,MATCHUP!BJ$1)-COUNTIFS(SWISSW!$I:$I,MATCHUP!$A37,SWISSW!$J:$J,MATCHUP!BJ$1,SWISSW!$F:$F,"Draw")+COUNTIFS(SWISSW!$I:$I,MATCHUP!BJ$1,SWISSW!$J:$J,MATCHUP!$A37)-COUNTIFS(SWISSW!$I:$I,MATCHUP!BJ$1,SWISSW!$J:$J,MATCHUP!$A37,SWISSW!$F:$F,"Draw")),"-")</f>
        <v>-</v>
      </c>
      <c r="BK37" s="5" t="str">
        <f ca="1">IFERROR((COUNTIFS(SWISSW!$I:$I,MATCHUP!$A37,SWISSW!$J:$J,MATCHUP!BK$1,SWISSW!$F:$F,"Won")+COUNTIFS(SWISSW!$I:$I,MATCHUP!BK$1,SWISSW!$J:$J,MATCHUP!$A37,SWISSW!$F:$F,"Lost"))/(COUNTIFS(SWISSW!$I:$I,MATCHUP!$A37,SWISSW!$J:$J,MATCHUP!BK$1)-COUNTIFS(SWISSW!$I:$I,MATCHUP!$A37,SWISSW!$J:$J,MATCHUP!BK$1,SWISSW!$F:$F,"Draw")+COUNTIFS(SWISSW!$I:$I,MATCHUP!BK$1,SWISSW!$J:$J,MATCHUP!$A37)-COUNTIFS(SWISSW!$I:$I,MATCHUP!BK$1,SWISSW!$J:$J,MATCHUP!$A37,SWISSW!$F:$F,"Draw")),"-")</f>
        <v>-</v>
      </c>
      <c r="BL37" s="5" t="str">
        <f ca="1">IFERROR((COUNTIFS(SWISSW!$I:$I,MATCHUP!$A37,SWISSW!$J:$J,MATCHUP!BL$1,SWISSW!$F:$F,"Won")+COUNTIFS(SWISSW!$I:$I,MATCHUP!BL$1,SWISSW!$J:$J,MATCHUP!$A37,SWISSW!$F:$F,"Lost"))/(COUNTIFS(SWISSW!$I:$I,MATCHUP!$A37,SWISSW!$J:$J,MATCHUP!BL$1)-COUNTIFS(SWISSW!$I:$I,MATCHUP!$A37,SWISSW!$J:$J,MATCHUP!BL$1,SWISSW!$F:$F,"Draw")+COUNTIFS(SWISSW!$I:$I,MATCHUP!BL$1,SWISSW!$J:$J,MATCHUP!$A37)-COUNTIFS(SWISSW!$I:$I,MATCHUP!BL$1,SWISSW!$J:$J,MATCHUP!$A37,SWISSW!$F:$F,"Draw")),"-")</f>
        <v>-</v>
      </c>
      <c r="BM37" s="5" t="str">
        <f ca="1">IFERROR((COUNTIFS(SWISSW!$I:$I,MATCHUP!$A37,SWISSW!$J:$J,MATCHUP!BM$1,SWISSW!$F:$F,"Won")+COUNTIFS(SWISSW!$I:$I,MATCHUP!BM$1,SWISSW!$J:$J,MATCHUP!$A37,SWISSW!$F:$F,"Lost"))/(COUNTIFS(SWISSW!$I:$I,MATCHUP!$A37,SWISSW!$J:$J,MATCHUP!BM$1)-COUNTIFS(SWISSW!$I:$I,MATCHUP!$A37,SWISSW!$J:$J,MATCHUP!BM$1,SWISSW!$F:$F,"Draw")+COUNTIFS(SWISSW!$I:$I,MATCHUP!BM$1,SWISSW!$J:$J,MATCHUP!$A37)-COUNTIFS(SWISSW!$I:$I,MATCHUP!BM$1,SWISSW!$J:$J,MATCHUP!$A37,SWISSW!$F:$F,"Draw")),"-")</f>
        <v>-</v>
      </c>
      <c r="BN37" s="5" t="str">
        <f ca="1">IFERROR((COUNTIFS(SWISSW!$I:$I,MATCHUP!$A37,SWISSW!$J:$J,MATCHUP!BN$1,SWISSW!$F:$F,"Won")+COUNTIFS(SWISSW!$I:$I,MATCHUP!BN$1,SWISSW!$J:$J,MATCHUP!$A37,SWISSW!$F:$F,"Lost"))/(COUNTIFS(SWISSW!$I:$I,MATCHUP!$A37,SWISSW!$J:$J,MATCHUP!BN$1)-COUNTIFS(SWISSW!$I:$I,MATCHUP!$A37,SWISSW!$J:$J,MATCHUP!BN$1,SWISSW!$F:$F,"Draw")+COUNTIFS(SWISSW!$I:$I,MATCHUP!BN$1,SWISSW!$J:$J,MATCHUP!$A37)-COUNTIFS(SWISSW!$I:$I,MATCHUP!BN$1,SWISSW!$J:$J,MATCHUP!$A37,SWISSW!$F:$F,"Draw")),"-")</f>
        <v>-</v>
      </c>
      <c r="BO37" s="5" t="str">
        <f ca="1">IFERROR((COUNTIFS(SWISSW!$I:$I,MATCHUP!$A37,SWISSW!$J:$J,MATCHUP!BO$1,SWISSW!$F:$F,"Won")+COUNTIFS(SWISSW!$I:$I,MATCHUP!BO$1,SWISSW!$J:$J,MATCHUP!$A37,SWISSW!$F:$F,"Lost"))/(COUNTIFS(SWISSW!$I:$I,MATCHUP!$A37,SWISSW!$J:$J,MATCHUP!BO$1)-COUNTIFS(SWISSW!$I:$I,MATCHUP!$A37,SWISSW!$J:$J,MATCHUP!BO$1,SWISSW!$F:$F,"Draw")+COUNTIFS(SWISSW!$I:$I,MATCHUP!BO$1,SWISSW!$J:$J,MATCHUP!$A37)-COUNTIFS(SWISSW!$I:$I,MATCHUP!BO$1,SWISSW!$J:$J,MATCHUP!$A37,SWISSW!$F:$F,"Draw")),"-")</f>
        <v>-</v>
      </c>
      <c r="BP37" s="5" t="str">
        <f ca="1">IFERROR((COUNTIFS(SWISSW!$I:$I,MATCHUP!$A37,SWISSW!$J:$J,MATCHUP!BP$1,SWISSW!$F:$F,"Won")+COUNTIFS(SWISSW!$I:$I,MATCHUP!BP$1,SWISSW!$J:$J,MATCHUP!$A37,SWISSW!$F:$F,"Lost"))/(COUNTIFS(SWISSW!$I:$I,MATCHUP!$A37,SWISSW!$J:$J,MATCHUP!BP$1)-COUNTIFS(SWISSW!$I:$I,MATCHUP!$A37,SWISSW!$J:$J,MATCHUP!BP$1,SWISSW!$F:$F,"Draw")+COUNTIFS(SWISSW!$I:$I,MATCHUP!BP$1,SWISSW!$J:$J,MATCHUP!$A37)-COUNTIFS(SWISSW!$I:$I,MATCHUP!BP$1,SWISSW!$J:$J,MATCHUP!$A37,SWISSW!$F:$F,"Draw")),"-")</f>
        <v>-</v>
      </c>
      <c r="BQ37" s="5" t="str">
        <f ca="1">IFERROR((COUNTIFS(SWISSW!$I:$I,MATCHUP!$A37,SWISSW!$J:$J,MATCHUP!BQ$1,SWISSW!$F:$F,"Won")+COUNTIFS(SWISSW!$I:$I,MATCHUP!BQ$1,SWISSW!$J:$J,MATCHUP!$A37,SWISSW!$F:$F,"Lost"))/(COUNTIFS(SWISSW!$I:$I,MATCHUP!$A37,SWISSW!$J:$J,MATCHUP!BQ$1)-COUNTIFS(SWISSW!$I:$I,MATCHUP!$A37,SWISSW!$J:$J,MATCHUP!BQ$1,SWISSW!$F:$F,"Draw")+COUNTIFS(SWISSW!$I:$I,MATCHUP!BQ$1,SWISSW!$J:$J,MATCHUP!$A37)-COUNTIFS(SWISSW!$I:$I,MATCHUP!BQ$1,SWISSW!$J:$J,MATCHUP!$A37,SWISSW!$F:$F,"Draw")),"-")</f>
        <v>-</v>
      </c>
      <c r="BR37" s="5" t="str">
        <f ca="1">IFERROR((COUNTIFS(SWISSW!$I:$I,MATCHUP!$A37,SWISSW!$J:$J,MATCHUP!BR$1,SWISSW!$F:$F,"Won")+COUNTIFS(SWISSW!$I:$I,MATCHUP!BR$1,SWISSW!$J:$J,MATCHUP!$A37,SWISSW!$F:$F,"Lost"))/(COUNTIFS(SWISSW!$I:$I,MATCHUP!$A37,SWISSW!$J:$J,MATCHUP!BR$1)-COUNTIFS(SWISSW!$I:$I,MATCHUP!$A37,SWISSW!$J:$J,MATCHUP!BR$1,SWISSW!$F:$F,"Draw")+COUNTIFS(SWISSW!$I:$I,MATCHUP!BR$1,SWISSW!$J:$J,MATCHUP!$A37)-COUNTIFS(SWISSW!$I:$I,MATCHUP!BR$1,SWISSW!$J:$J,MATCHUP!$A37,SWISSW!$F:$F,"Draw")),"-")</f>
        <v>-</v>
      </c>
      <c r="BS37" s="5" t="str">
        <f ca="1">IFERROR((COUNTIFS(SWISSW!$I:$I,MATCHUP!$A37,SWISSW!$J:$J,MATCHUP!BS$1,SWISSW!$F:$F,"Won")+COUNTIFS(SWISSW!$I:$I,MATCHUP!BS$1,SWISSW!$J:$J,MATCHUP!$A37,SWISSW!$F:$F,"Lost"))/(COUNTIFS(SWISSW!$I:$I,MATCHUP!$A37,SWISSW!$J:$J,MATCHUP!BS$1)-COUNTIFS(SWISSW!$I:$I,MATCHUP!$A37,SWISSW!$J:$J,MATCHUP!BS$1,SWISSW!$F:$F,"Draw")+COUNTIFS(SWISSW!$I:$I,MATCHUP!BS$1,SWISSW!$J:$J,MATCHUP!$A37)-COUNTIFS(SWISSW!$I:$I,MATCHUP!BS$1,SWISSW!$J:$J,MATCHUP!$A37,SWISSW!$F:$F,"Draw")),"-")</f>
        <v>-</v>
      </c>
      <c r="BT37" s="5" t="str">
        <f ca="1">IFERROR((COUNTIFS(SWISSW!$I:$I,MATCHUP!$A37,SWISSW!$J:$J,MATCHUP!BT$1,SWISSW!$F:$F,"Won")+COUNTIFS(SWISSW!$I:$I,MATCHUP!BT$1,SWISSW!$J:$J,MATCHUP!$A37,SWISSW!$F:$F,"Lost"))/(COUNTIFS(SWISSW!$I:$I,MATCHUP!$A37,SWISSW!$J:$J,MATCHUP!BT$1)-COUNTIFS(SWISSW!$I:$I,MATCHUP!$A37,SWISSW!$J:$J,MATCHUP!BT$1,SWISSW!$F:$F,"Draw")+COUNTIFS(SWISSW!$I:$I,MATCHUP!BT$1,SWISSW!$J:$J,MATCHUP!$A37)-COUNTIFS(SWISSW!$I:$I,MATCHUP!BT$1,SWISSW!$J:$J,MATCHUP!$A37,SWISSW!$F:$F,"Draw")),"-")</f>
        <v>-</v>
      </c>
      <c r="BU37" s="5" t="str">
        <f ca="1">IFERROR((COUNTIFS(SWISSW!$I:$I,MATCHUP!$A37,SWISSW!$J:$J,MATCHUP!BU$1,SWISSW!$F:$F,"Won")+COUNTIFS(SWISSW!$I:$I,MATCHUP!BU$1,SWISSW!$J:$J,MATCHUP!$A37,SWISSW!$F:$F,"Lost"))/(COUNTIFS(SWISSW!$I:$I,MATCHUP!$A37,SWISSW!$J:$J,MATCHUP!BU$1)-COUNTIFS(SWISSW!$I:$I,MATCHUP!$A37,SWISSW!$J:$J,MATCHUP!BU$1,SWISSW!$F:$F,"Draw")+COUNTIFS(SWISSW!$I:$I,MATCHUP!BU$1,SWISSW!$J:$J,MATCHUP!$A37)-COUNTIFS(SWISSW!$I:$I,MATCHUP!BU$1,SWISSW!$J:$J,MATCHUP!$A37,SWISSW!$F:$F,"Draw")),"-")</f>
        <v>-</v>
      </c>
      <c r="BV37" s="5" t="str">
        <f ca="1">IFERROR((COUNTIFS(SWISSW!$I:$I,MATCHUP!$A37,SWISSW!$J:$J,MATCHUP!BV$1,SWISSW!$F:$F,"Won")+COUNTIFS(SWISSW!$I:$I,MATCHUP!BV$1,SWISSW!$J:$J,MATCHUP!$A37,SWISSW!$F:$F,"Lost"))/(COUNTIFS(SWISSW!$I:$I,MATCHUP!$A37,SWISSW!$J:$J,MATCHUP!BV$1)-COUNTIFS(SWISSW!$I:$I,MATCHUP!$A37,SWISSW!$J:$J,MATCHUP!BV$1,SWISSW!$F:$F,"Draw")+COUNTIFS(SWISSW!$I:$I,MATCHUP!BV$1,SWISSW!$J:$J,MATCHUP!$A37)-COUNTIFS(SWISSW!$I:$I,MATCHUP!BV$1,SWISSW!$J:$J,MATCHUP!$A37,SWISSW!$F:$F,"Draw")),"-")</f>
        <v>-</v>
      </c>
      <c r="BW37" s="5" t="str">
        <f ca="1">IFERROR((COUNTIFS(SWISSW!$I:$I,MATCHUP!$A37,SWISSW!$J:$J,MATCHUP!BW$1,SWISSW!$F:$F,"Won")+COUNTIFS(SWISSW!$I:$I,MATCHUP!BW$1,SWISSW!$J:$J,MATCHUP!$A37,SWISSW!$F:$F,"Lost"))/(COUNTIFS(SWISSW!$I:$I,MATCHUP!$A37,SWISSW!$J:$J,MATCHUP!BW$1)-COUNTIFS(SWISSW!$I:$I,MATCHUP!$A37,SWISSW!$J:$J,MATCHUP!BW$1,SWISSW!$F:$F,"Draw")+COUNTIFS(SWISSW!$I:$I,MATCHUP!BW$1,SWISSW!$J:$J,MATCHUP!$A37)-COUNTIFS(SWISSW!$I:$I,MATCHUP!BW$1,SWISSW!$J:$J,MATCHUP!$A37,SWISSW!$F:$F,"Draw")),"-")</f>
        <v>-</v>
      </c>
      <c r="BX37" s="5" t="str">
        <f ca="1">IFERROR((COUNTIFS(SWISSW!$I:$I,MATCHUP!$A37,SWISSW!$J:$J,MATCHUP!BX$1,SWISSW!$F:$F,"Won")+COUNTIFS(SWISSW!$I:$I,MATCHUP!BX$1,SWISSW!$J:$J,MATCHUP!$A37,SWISSW!$F:$F,"Lost"))/(COUNTIFS(SWISSW!$I:$I,MATCHUP!$A37,SWISSW!$J:$J,MATCHUP!BX$1)-COUNTIFS(SWISSW!$I:$I,MATCHUP!$A37,SWISSW!$J:$J,MATCHUP!BX$1,SWISSW!$F:$F,"Draw")+COUNTIFS(SWISSW!$I:$I,MATCHUP!BX$1,SWISSW!$J:$J,MATCHUP!$A37)-COUNTIFS(SWISSW!$I:$I,MATCHUP!BX$1,SWISSW!$J:$J,MATCHUP!$A37,SWISSW!$F:$F,"Draw")),"-")</f>
        <v>-</v>
      </c>
      <c r="BY37" s="5" t="str">
        <f ca="1">IFERROR((COUNTIFS(SWISSW!$I:$I,MATCHUP!$A37,SWISSW!$J:$J,MATCHUP!BY$1,SWISSW!$F:$F,"Won")+COUNTIFS(SWISSW!$I:$I,MATCHUP!BY$1,SWISSW!$J:$J,MATCHUP!$A37,SWISSW!$F:$F,"Lost"))/(COUNTIFS(SWISSW!$I:$I,MATCHUP!$A37,SWISSW!$J:$J,MATCHUP!BY$1)-COUNTIFS(SWISSW!$I:$I,MATCHUP!$A37,SWISSW!$J:$J,MATCHUP!BY$1,SWISSW!$F:$F,"Draw")+COUNTIFS(SWISSW!$I:$I,MATCHUP!BY$1,SWISSW!$J:$J,MATCHUP!$A37)-COUNTIFS(SWISSW!$I:$I,MATCHUP!BY$1,SWISSW!$J:$J,MATCHUP!$A37,SWISSW!$F:$F,"Draw")),"-")</f>
        <v>-</v>
      </c>
      <c r="BZ37" s="5" t="str">
        <f ca="1">IFERROR((COUNTIFS(SWISSW!$I:$I,MATCHUP!$A37,SWISSW!$J:$J,MATCHUP!BZ$1,SWISSW!$F:$F,"Won")+COUNTIFS(SWISSW!$I:$I,MATCHUP!BZ$1,SWISSW!$J:$J,MATCHUP!$A37,SWISSW!$F:$F,"Lost"))/(COUNTIFS(SWISSW!$I:$I,MATCHUP!$A37,SWISSW!$J:$J,MATCHUP!BZ$1)-COUNTIFS(SWISSW!$I:$I,MATCHUP!$A37,SWISSW!$J:$J,MATCHUP!BZ$1,SWISSW!$F:$F,"Draw")+COUNTIFS(SWISSW!$I:$I,MATCHUP!BZ$1,SWISSW!$J:$J,MATCHUP!$A37)-COUNTIFS(SWISSW!$I:$I,MATCHUP!BZ$1,SWISSW!$J:$J,MATCHUP!$A37,SWISSW!$F:$F,"Draw")),"-")</f>
        <v>-</v>
      </c>
      <c r="CA37" s="5" t="str">
        <f ca="1">IFERROR((COUNTIFS(SWISSW!$I:$I,MATCHUP!$A37,SWISSW!$J:$J,MATCHUP!CA$1,SWISSW!$F:$F,"Won")+COUNTIFS(SWISSW!$I:$I,MATCHUP!CA$1,SWISSW!$J:$J,MATCHUP!$A37,SWISSW!$F:$F,"Lost"))/(COUNTIFS(SWISSW!$I:$I,MATCHUP!$A37,SWISSW!$J:$J,MATCHUP!CA$1)-COUNTIFS(SWISSW!$I:$I,MATCHUP!$A37,SWISSW!$J:$J,MATCHUP!CA$1,SWISSW!$F:$F,"Draw")+COUNTIFS(SWISSW!$I:$I,MATCHUP!CA$1,SWISSW!$J:$J,MATCHUP!$A37)-COUNTIFS(SWISSW!$I:$I,MATCHUP!CA$1,SWISSW!$J:$J,MATCHUP!$A37,SWISSW!$F:$F,"Draw")),"-")</f>
        <v>-</v>
      </c>
      <c r="CB37" s="5" t="str">
        <f ca="1">IFERROR((COUNTIFS(SWISSW!$I:$I,MATCHUP!$A37,SWISSW!$J:$J,MATCHUP!CB$1,SWISSW!$F:$F,"Won")+COUNTIFS(SWISSW!$I:$I,MATCHUP!CB$1,SWISSW!$J:$J,MATCHUP!$A37,SWISSW!$F:$F,"Lost"))/(COUNTIFS(SWISSW!$I:$I,MATCHUP!$A37,SWISSW!$J:$J,MATCHUP!CB$1)-COUNTIFS(SWISSW!$I:$I,MATCHUP!$A37,SWISSW!$J:$J,MATCHUP!CB$1,SWISSW!$F:$F,"Draw")+COUNTIFS(SWISSW!$I:$I,MATCHUP!CB$1,SWISSW!$J:$J,MATCHUP!$A37)-COUNTIFS(SWISSW!$I:$I,MATCHUP!CB$1,SWISSW!$J:$J,MATCHUP!$A37,SWISSW!$F:$F,"Draw")),"-")</f>
        <v>-</v>
      </c>
      <c r="CC37" s="5" t="str">
        <f ca="1">IFERROR((COUNTIFS(SWISSW!$I:$I,MATCHUP!$A37,SWISSW!$J:$J,MATCHUP!CC$1,SWISSW!$F:$F,"Won")+COUNTIFS(SWISSW!$I:$I,MATCHUP!CC$1,SWISSW!$J:$J,MATCHUP!$A37,SWISSW!$F:$F,"Lost"))/(COUNTIFS(SWISSW!$I:$I,MATCHUP!$A37,SWISSW!$J:$J,MATCHUP!CC$1)-COUNTIFS(SWISSW!$I:$I,MATCHUP!$A37,SWISSW!$J:$J,MATCHUP!CC$1,SWISSW!$F:$F,"Draw")+COUNTIFS(SWISSW!$I:$I,MATCHUP!CC$1,SWISSW!$J:$J,MATCHUP!$A37)-COUNTIFS(SWISSW!$I:$I,MATCHUP!CC$1,SWISSW!$J:$J,MATCHUP!$A37,SWISSW!$F:$F,"Draw")),"-")</f>
        <v>-</v>
      </c>
      <c r="CD37" s="5" t="str">
        <f ca="1">IFERROR((COUNTIFS(SWISSW!$I:$I,MATCHUP!$A37,SWISSW!$J:$J,MATCHUP!CD$1,SWISSW!$F:$F,"Won")+COUNTIFS(SWISSW!$I:$I,MATCHUP!CD$1,SWISSW!$J:$J,MATCHUP!$A37,SWISSW!$F:$F,"Lost"))/(COUNTIFS(SWISSW!$I:$I,MATCHUP!$A37,SWISSW!$J:$J,MATCHUP!CD$1)-COUNTIFS(SWISSW!$I:$I,MATCHUP!$A37,SWISSW!$J:$J,MATCHUP!CD$1,SWISSW!$F:$F,"Draw")+COUNTIFS(SWISSW!$I:$I,MATCHUP!CD$1,SWISSW!$J:$J,MATCHUP!$A37)-COUNTIFS(SWISSW!$I:$I,MATCHUP!CD$1,SWISSW!$J:$J,MATCHUP!$A37,SWISSW!$F:$F,"Draw")),"-")</f>
        <v>-</v>
      </c>
      <c r="CE37" s="5" t="str">
        <f ca="1">IFERROR((COUNTIFS(SWISSW!$I:$I,MATCHUP!$A37,SWISSW!$J:$J,MATCHUP!CE$1,SWISSW!$F:$F,"Won")+COUNTIFS(SWISSW!$I:$I,MATCHUP!CE$1,SWISSW!$J:$J,MATCHUP!$A37,SWISSW!$F:$F,"Lost"))/(COUNTIFS(SWISSW!$I:$I,MATCHUP!$A37,SWISSW!$J:$J,MATCHUP!CE$1)-COUNTIFS(SWISSW!$I:$I,MATCHUP!$A37,SWISSW!$J:$J,MATCHUP!CE$1,SWISSW!$F:$F,"Draw")+COUNTIFS(SWISSW!$I:$I,MATCHUP!CE$1,SWISSW!$J:$J,MATCHUP!$A37)-COUNTIFS(SWISSW!$I:$I,MATCHUP!CE$1,SWISSW!$J:$J,MATCHUP!$A37,SWISSW!$F:$F,"Draw")),"-")</f>
        <v>-</v>
      </c>
      <c r="CF37" s="5" t="str">
        <f ca="1">IFERROR((COUNTIFS(SWISSW!$I:$I,MATCHUP!$A37,SWISSW!$J:$J,MATCHUP!CF$1,SWISSW!$F:$F,"Won")+COUNTIFS(SWISSW!$I:$I,MATCHUP!CF$1,SWISSW!$J:$J,MATCHUP!$A37,SWISSW!$F:$F,"Lost"))/(COUNTIFS(SWISSW!$I:$I,MATCHUP!$A37,SWISSW!$J:$J,MATCHUP!CF$1)-COUNTIFS(SWISSW!$I:$I,MATCHUP!$A37,SWISSW!$J:$J,MATCHUP!CF$1,SWISSW!$F:$F,"Draw")+COUNTIFS(SWISSW!$I:$I,MATCHUP!CF$1,SWISSW!$J:$J,MATCHUP!$A37)-COUNTIFS(SWISSW!$I:$I,MATCHUP!CF$1,SWISSW!$J:$J,MATCHUP!$A37,SWISSW!$F:$F,"Draw")),"-")</f>
        <v>-</v>
      </c>
      <c r="CG37" s="5" t="str">
        <f ca="1">IFERROR((COUNTIFS(SWISSW!$I:$I,MATCHUP!$A37,SWISSW!$J:$J,MATCHUP!CG$1,SWISSW!$F:$F,"Won")+COUNTIFS(SWISSW!$I:$I,MATCHUP!CG$1,SWISSW!$J:$J,MATCHUP!$A37,SWISSW!$F:$F,"Lost"))/(COUNTIFS(SWISSW!$I:$I,MATCHUP!$A37,SWISSW!$J:$J,MATCHUP!CG$1)-COUNTIFS(SWISSW!$I:$I,MATCHUP!$A37,SWISSW!$J:$J,MATCHUP!CG$1,SWISSW!$F:$F,"Draw")+COUNTIFS(SWISSW!$I:$I,MATCHUP!CG$1,SWISSW!$J:$J,MATCHUP!$A37)-COUNTIFS(SWISSW!$I:$I,MATCHUP!CG$1,SWISSW!$J:$J,MATCHUP!$A37,SWISSW!$F:$F,"Draw")),"-")</f>
        <v>-</v>
      </c>
      <c r="CH37" s="5" t="str">
        <f ca="1">IFERROR((COUNTIFS(SWISSW!$I:$I,MATCHUP!$A37,SWISSW!$J:$J,MATCHUP!CH$1,SWISSW!$F:$F,"Won")+COUNTIFS(SWISSW!$I:$I,MATCHUP!CH$1,SWISSW!$J:$J,MATCHUP!$A37,SWISSW!$F:$F,"Lost"))/(COUNTIFS(SWISSW!$I:$I,MATCHUP!$A37,SWISSW!$J:$J,MATCHUP!CH$1)-COUNTIFS(SWISSW!$I:$I,MATCHUP!$A37,SWISSW!$J:$J,MATCHUP!CH$1,SWISSW!$F:$F,"Draw")+COUNTIFS(SWISSW!$I:$I,MATCHUP!CH$1,SWISSW!$J:$J,MATCHUP!$A37)-COUNTIFS(SWISSW!$I:$I,MATCHUP!CH$1,SWISSW!$J:$J,MATCHUP!$A37,SWISSW!$F:$F,"Draw")),"-")</f>
        <v>-</v>
      </c>
      <c r="CI37" s="5" t="str">
        <f ca="1">IFERROR((COUNTIFS(SWISSW!$I:$I,MATCHUP!$A37,SWISSW!$J:$J,MATCHUP!CI$1,SWISSW!$F:$F,"Won")+COUNTIFS(SWISSW!$I:$I,MATCHUP!CI$1,SWISSW!$J:$J,MATCHUP!$A37,SWISSW!$F:$F,"Lost"))/(COUNTIFS(SWISSW!$I:$I,MATCHUP!$A37,SWISSW!$J:$J,MATCHUP!CI$1)-COUNTIFS(SWISSW!$I:$I,MATCHUP!$A37,SWISSW!$J:$J,MATCHUP!CI$1,SWISSW!$F:$F,"Draw")+COUNTIFS(SWISSW!$I:$I,MATCHUP!CI$1,SWISSW!$J:$J,MATCHUP!$A37)-COUNTIFS(SWISSW!$I:$I,MATCHUP!CI$1,SWISSW!$J:$J,MATCHUP!$A37,SWISSW!$F:$F,"Draw")),"-")</f>
        <v>-</v>
      </c>
      <c r="CJ37" s="5" t="str">
        <f ca="1">IFERROR((COUNTIFS(SWISSW!$I:$I,MATCHUP!$A37,SWISSW!$J:$J,MATCHUP!CJ$1,SWISSW!$F:$F,"Won")+COUNTIFS(SWISSW!$I:$I,MATCHUP!CJ$1,SWISSW!$J:$J,MATCHUP!$A37,SWISSW!$F:$F,"Lost"))/(COUNTIFS(SWISSW!$I:$I,MATCHUP!$A37,SWISSW!$J:$J,MATCHUP!CJ$1)-COUNTIFS(SWISSW!$I:$I,MATCHUP!$A37,SWISSW!$J:$J,MATCHUP!CJ$1,SWISSW!$F:$F,"Draw")+COUNTIFS(SWISSW!$I:$I,MATCHUP!CJ$1,SWISSW!$J:$J,MATCHUP!$A37)-COUNTIFS(SWISSW!$I:$I,MATCHUP!CJ$1,SWISSW!$J:$J,MATCHUP!$A37,SWISSW!$F:$F,"Draw")),"-")</f>
        <v>-</v>
      </c>
      <c r="CK37" s="5" t="str">
        <f ca="1">IFERROR((COUNTIFS(SWISSW!$I:$I,MATCHUP!$A37,SWISSW!$J:$J,MATCHUP!CK$1,SWISSW!$F:$F,"Won")+COUNTIFS(SWISSW!$I:$I,MATCHUP!CK$1,SWISSW!$J:$J,MATCHUP!$A37,SWISSW!$F:$F,"Lost"))/(COUNTIFS(SWISSW!$I:$I,MATCHUP!$A37,SWISSW!$J:$J,MATCHUP!CK$1)-COUNTIFS(SWISSW!$I:$I,MATCHUP!$A37,SWISSW!$J:$J,MATCHUP!CK$1,SWISSW!$F:$F,"Draw")+COUNTIFS(SWISSW!$I:$I,MATCHUP!CK$1,SWISSW!$J:$J,MATCHUP!$A37)-COUNTIFS(SWISSW!$I:$I,MATCHUP!CK$1,SWISSW!$J:$J,MATCHUP!$A37,SWISSW!$F:$F,"Draw")),"-")</f>
        <v>-</v>
      </c>
      <c r="CL37" s="5" t="str">
        <f ca="1">IFERROR((COUNTIFS(SWISSW!$I:$I,MATCHUP!$A37,SWISSW!$J:$J,MATCHUP!CL$1,SWISSW!$F:$F,"Won")+COUNTIFS(SWISSW!$I:$I,MATCHUP!CL$1,SWISSW!$J:$J,MATCHUP!$A37,SWISSW!$F:$F,"Lost"))/(COUNTIFS(SWISSW!$I:$I,MATCHUP!$A37,SWISSW!$J:$J,MATCHUP!CL$1)-COUNTIFS(SWISSW!$I:$I,MATCHUP!$A37,SWISSW!$J:$J,MATCHUP!CL$1,SWISSW!$F:$F,"Draw")+COUNTIFS(SWISSW!$I:$I,MATCHUP!CL$1,SWISSW!$J:$J,MATCHUP!$A37)-COUNTIFS(SWISSW!$I:$I,MATCHUP!CL$1,SWISSW!$J:$J,MATCHUP!$A37,SWISSW!$F:$F,"Draw")),"-")</f>
        <v>-</v>
      </c>
      <c r="CM37" s="5" t="str">
        <f ca="1">IFERROR((COUNTIFS(SWISSW!$I:$I,MATCHUP!$A37,SWISSW!$J:$J,MATCHUP!CM$1,SWISSW!$F:$F,"Won")+COUNTIFS(SWISSW!$I:$I,MATCHUP!CM$1,SWISSW!$J:$J,MATCHUP!$A37,SWISSW!$F:$F,"Lost"))/(COUNTIFS(SWISSW!$I:$I,MATCHUP!$A37,SWISSW!$J:$J,MATCHUP!CM$1)-COUNTIFS(SWISSW!$I:$I,MATCHUP!$A37,SWISSW!$J:$J,MATCHUP!CM$1,SWISSW!$F:$F,"Draw")+COUNTIFS(SWISSW!$I:$I,MATCHUP!CM$1,SWISSW!$J:$J,MATCHUP!$A37)-COUNTIFS(SWISSW!$I:$I,MATCHUP!CM$1,SWISSW!$J:$J,MATCHUP!$A37,SWISSW!$F:$F,"Draw")),"-")</f>
        <v>-</v>
      </c>
      <c r="CN37" s="5" t="str">
        <f ca="1">IFERROR((COUNTIFS(SWISSW!$I:$I,MATCHUP!$A37,SWISSW!$J:$J,MATCHUP!CN$1,SWISSW!$F:$F,"Won")+COUNTIFS(SWISSW!$I:$I,MATCHUP!CN$1,SWISSW!$J:$J,MATCHUP!$A37,SWISSW!$F:$F,"Lost"))/(COUNTIFS(SWISSW!$I:$I,MATCHUP!$A37,SWISSW!$J:$J,MATCHUP!CN$1)-COUNTIFS(SWISSW!$I:$I,MATCHUP!$A37,SWISSW!$J:$J,MATCHUP!CN$1,SWISSW!$F:$F,"Draw")+COUNTIFS(SWISSW!$I:$I,MATCHUP!CN$1,SWISSW!$J:$J,MATCHUP!$A37)-COUNTIFS(SWISSW!$I:$I,MATCHUP!CN$1,SWISSW!$J:$J,MATCHUP!$A37,SWISSW!$F:$F,"Draw")),"-")</f>
        <v>-</v>
      </c>
      <c r="CO37" s="5" t="str">
        <f ca="1">IFERROR((COUNTIFS(SWISSW!$I:$I,MATCHUP!$A37,SWISSW!$J:$J,MATCHUP!CO$1,SWISSW!$F:$F,"Won")+COUNTIFS(SWISSW!$I:$I,MATCHUP!CO$1,SWISSW!$J:$J,MATCHUP!$A37,SWISSW!$F:$F,"Lost"))/(COUNTIFS(SWISSW!$I:$I,MATCHUP!$A37,SWISSW!$J:$J,MATCHUP!CO$1)-COUNTIFS(SWISSW!$I:$I,MATCHUP!$A37,SWISSW!$J:$J,MATCHUP!CO$1,SWISSW!$F:$F,"Draw")+COUNTIFS(SWISSW!$I:$I,MATCHUP!CO$1,SWISSW!$J:$J,MATCHUP!$A37)-COUNTIFS(SWISSW!$I:$I,MATCHUP!CO$1,SWISSW!$J:$J,MATCHUP!$A37,SWISSW!$F:$F,"Draw")),"-")</f>
        <v>-</v>
      </c>
      <c r="CP37" s="5" t="str">
        <f ca="1">IFERROR((COUNTIFS(SWISSW!$I:$I,MATCHUP!$A37,SWISSW!$J:$J,MATCHUP!CP$1,SWISSW!$F:$F,"Won")+COUNTIFS(SWISSW!$I:$I,MATCHUP!CP$1,SWISSW!$J:$J,MATCHUP!$A37,SWISSW!$F:$F,"Lost"))/(COUNTIFS(SWISSW!$I:$I,MATCHUP!$A37,SWISSW!$J:$J,MATCHUP!CP$1)-COUNTIFS(SWISSW!$I:$I,MATCHUP!$A37,SWISSW!$J:$J,MATCHUP!CP$1,SWISSW!$F:$F,"Draw")+COUNTIFS(SWISSW!$I:$I,MATCHUP!CP$1,SWISSW!$J:$J,MATCHUP!$A37)-COUNTIFS(SWISSW!$I:$I,MATCHUP!CP$1,SWISSW!$J:$J,MATCHUP!$A37,SWISSW!$F:$F,"Draw")),"-")</f>
        <v>-</v>
      </c>
      <c r="CQ37" s="5" t="str">
        <f ca="1">IFERROR((COUNTIFS(SWISSW!$I:$I,MATCHUP!$A37,SWISSW!$J:$J,MATCHUP!CQ$1,SWISSW!$F:$F,"Won")+COUNTIFS(SWISSW!$I:$I,MATCHUP!CQ$1,SWISSW!$J:$J,MATCHUP!$A37,SWISSW!$F:$F,"Lost"))/(COUNTIFS(SWISSW!$I:$I,MATCHUP!$A37,SWISSW!$J:$J,MATCHUP!CQ$1)-COUNTIFS(SWISSW!$I:$I,MATCHUP!$A37,SWISSW!$J:$J,MATCHUP!CQ$1,SWISSW!$F:$F,"Draw")+COUNTIFS(SWISSW!$I:$I,MATCHUP!CQ$1,SWISSW!$J:$J,MATCHUP!$A37)-COUNTIFS(SWISSW!$I:$I,MATCHUP!CQ$1,SWISSW!$J:$J,MATCHUP!$A37,SWISSW!$F:$F,"Draw")),"-")</f>
        <v>-</v>
      </c>
      <c r="CR37" s="5" t="str">
        <f ca="1">IFERROR((COUNTIFS(SWISSW!$I:$I,MATCHUP!$A37,SWISSW!$J:$J,MATCHUP!CR$1,SWISSW!$F:$F,"Won")+COUNTIFS(SWISSW!$I:$I,MATCHUP!CR$1,SWISSW!$J:$J,MATCHUP!$A37,SWISSW!$F:$F,"Lost"))/(COUNTIFS(SWISSW!$I:$I,MATCHUP!$A37,SWISSW!$J:$J,MATCHUP!CR$1)-COUNTIFS(SWISSW!$I:$I,MATCHUP!$A37,SWISSW!$J:$J,MATCHUP!CR$1,SWISSW!$F:$F,"Draw")+COUNTIFS(SWISSW!$I:$I,MATCHUP!CR$1,SWISSW!$J:$J,MATCHUP!$A37)-COUNTIFS(SWISSW!$I:$I,MATCHUP!CR$1,SWISSW!$J:$J,MATCHUP!$A37,SWISSW!$F:$F,"Draw")),"-")</f>
        <v>-</v>
      </c>
      <c r="CS37" s="5" t="str">
        <f ca="1">IFERROR((COUNTIFS(SWISSW!$I:$I,MATCHUP!$A37,SWISSW!$J:$J,MATCHUP!CS$1,SWISSW!$F:$F,"Won")+COUNTIFS(SWISSW!$I:$I,MATCHUP!CS$1,SWISSW!$J:$J,MATCHUP!$A37,SWISSW!$F:$F,"Lost"))/(COUNTIFS(SWISSW!$I:$I,MATCHUP!$A37,SWISSW!$J:$J,MATCHUP!CS$1)-COUNTIFS(SWISSW!$I:$I,MATCHUP!$A37,SWISSW!$J:$J,MATCHUP!CS$1,SWISSW!$F:$F,"Draw")+COUNTIFS(SWISSW!$I:$I,MATCHUP!CS$1,SWISSW!$J:$J,MATCHUP!$A37)-COUNTIFS(SWISSW!$I:$I,MATCHUP!CS$1,SWISSW!$J:$J,MATCHUP!$A37,SWISSW!$F:$F,"Draw")),"-")</f>
        <v>-</v>
      </c>
      <c r="CT37" s="5" t="str">
        <f ca="1">IFERROR((COUNTIFS(SWISSW!$I:$I,MATCHUP!$A37,SWISSW!$J:$J,MATCHUP!CT$1,SWISSW!$F:$F,"Won")+COUNTIFS(SWISSW!$I:$I,MATCHUP!CT$1,SWISSW!$J:$J,MATCHUP!$A37,SWISSW!$F:$F,"Lost"))/(COUNTIFS(SWISSW!$I:$I,MATCHUP!$A37,SWISSW!$J:$J,MATCHUP!CT$1)-COUNTIFS(SWISSW!$I:$I,MATCHUP!$A37,SWISSW!$J:$J,MATCHUP!CT$1,SWISSW!$F:$F,"Draw")+COUNTIFS(SWISSW!$I:$I,MATCHUP!CT$1,SWISSW!$J:$J,MATCHUP!$A37)-COUNTIFS(SWISSW!$I:$I,MATCHUP!CT$1,SWISSW!$J:$J,MATCHUP!$A37,SWISSW!$F:$F,"Draw")),"-")</f>
        <v>-</v>
      </c>
      <c r="CU37" s="5" t="str">
        <f ca="1">IFERROR((COUNTIFS(SWISSW!$I:$I,MATCHUP!$A37,SWISSW!$J:$J,MATCHUP!CU$1,SWISSW!$F:$F,"Won")+COUNTIFS(SWISSW!$I:$I,MATCHUP!CU$1,SWISSW!$J:$J,MATCHUP!$A37,SWISSW!$F:$F,"Lost"))/(COUNTIFS(SWISSW!$I:$I,MATCHUP!$A37,SWISSW!$J:$J,MATCHUP!CU$1)-COUNTIFS(SWISSW!$I:$I,MATCHUP!$A37,SWISSW!$J:$J,MATCHUP!CU$1,SWISSW!$F:$F,"Draw")+COUNTIFS(SWISSW!$I:$I,MATCHUP!CU$1,SWISSW!$J:$J,MATCHUP!$A37)-COUNTIFS(SWISSW!$I:$I,MATCHUP!CU$1,SWISSW!$J:$J,MATCHUP!$A37,SWISSW!$F:$F,"Draw")),"-")</f>
        <v>-</v>
      </c>
      <c r="CV37" s="5" t="str">
        <f ca="1">IFERROR((COUNTIFS(SWISSW!$I:$I,MATCHUP!$A37,SWISSW!$J:$J,MATCHUP!CV$1,SWISSW!$F:$F,"Won")+COUNTIFS(SWISSW!$I:$I,MATCHUP!CV$1,SWISSW!$J:$J,MATCHUP!$A37,SWISSW!$F:$F,"Lost"))/(COUNTIFS(SWISSW!$I:$I,MATCHUP!$A37,SWISSW!$J:$J,MATCHUP!CV$1)-COUNTIFS(SWISSW!$I:$I,MATCHUP!$A37,SWISSW!$J:$J,MATCHUP!CV$1,SWISSW!$F:$F,"Draw")+COUNTIFS(SWISSW!$I:$I,MATCHUP!CV$1,SWISSW!$J:$J,MATCHUP!$A37)-COUNTIFS(SWISSW!$I:$I,MATCHUP!CV$1,SWISSW!$J:$J,MATCHUP!$A37,SWISSW!$F:$F,"Draw")),"-")</f>
        <v>-</v>
      </c>
    </row>
    <row r="38" spans="1:100" ht="55" customHeight="1" x14ac:dyDescent="0.3">
      <c r="A38" s="3" t="str" cm="1">
        <f t="array" aca="1" ref="A38" ca="1">INDIRECT(ADDRESS(ROW(),1,,1,"METABREAK"))</f>
        <v>Mono Black Rod</v>
      </c>
      <c r="B38" s="5">
        <f ca="1">IFERROR((COUNTIFS(SWISSW!$I:$I,MATCHUP!$A38,SWISSW!$J:$J,MATCHUP!B$1,SWISSW!$F:$F,"Won")+COUNTIFS(SWISSW!$I:$I,MATCHUP!B$1,SWISSW!$J:$J,MATCHUP!$A38,SWISSW!$F:$F,"Lost"))/(COUNTIFS(SWISSW!$I:$I,MATCHUP!$A38,SWISSW!$J:$J,MATCHUP!B$1)-COUNTIFS(SWISSW!$I:$I,MATCHUP!$A38,SWISSW!$J:$J,MATCHUP!B$1,SWISSW!$F:$F,"Draw")+COUNTIFS(SWISSW!$I:$I,MATCHUP!B$1,SWISSW!$J:$J,MATCHUP!$A38)-COUNTIFS(SWISSW!$I:$I,MATCHUP!B$1,SWISSW!$J:$J,MATCHUP!$A38,SWISSW!$F:$F,"Draw")),"-")</f>
        <v>0.5</v>
      </c>
      <c r="C38" s="5">
        <f ca="1">IFERROR((COUNTIFS(SWISSW!$I:$I,MATCHUP!$A38,SWISSW!$J:$J,MATCHUP!C$1,SWISSW!$F:$F,"Won")+COUNTIFS(SWISSW!$I:$I,MATCHUP!C$1,SWISSW!$J:$J,MATCHUP!$A38,SWISSW!$F:$F,"Lost"))/(COUNTIFS(SWISSW!$I:$I,MATCHUP!$A38,SWISSW!$J:$J,MATCHUP!C$1)-COUNTIFS(SWISSW!$I:$I,MATCHUP!$A38,SWISSW!$J:$J,MATCHUP!C$1,SWISSW!$F:$F,"Draw")+COUNTIFS(SWISSW!$I:$I,MATCHUP!C$1,SWISSW!$J:$J,MATCHUP!$A38)-COUNTIFS(SWISSW!$I:$I,MATCHUP!C$1,SWISSW!$J:$J,MATCHUP!$A38,SWISSW!$F:$F,"Draw")),"-")</f>
        <v>1</v>
      </c>
      <c r="D38" s="5" t="str">
        <f ca="1">IFERROR((COUNTIFS(SWISSW!$I:$I,MATCHUP!$A38,SWISSW!$J:$J,MATCHUP!D$1,SWISSW!$F:$F,"Won")+COUNTIFS(SWISSW!$I:$I,MATCHUP!D$1,SWISSW!$J:$J,MATCHUP!$A38,SWISSW!$F:$F,"Lost"))/(COUNTIFS(SWISSW!$I:$I,MATCHUP!$A38,SWISSW!$J:$J,MATCHUP!D$1)-COUNTIFS(SWISSW!$I:$I,MATCHUP!$A38,SWISSW!$J:$J,MATCHUP!D$1,SWISSW!$F:$F,"Draw")+COUNTIFS(SWISSW!$I:$I,MATCHUP!D$1,SWISSW!$J:$J,MATCHUP!$A38)-COUNTIFS(SWISSW!$I:$I,MATCHUP!D$1,SWISSW!$J:$J,MATCHUP!$A38,SWISSW!$F:$F,"Draw")),"-")</f>
        <v>-</v>
      </c>
      <c r="E38" s="5">
        <f ca="1">IFERROR((COUNTIFS(SWISSW!$I:$I,MATCHUP!$A38,SWISSW!$J:$J,MATCHUP!E$1,SWISSW!$F:$F,"Won")+COUNTIFS(SWISSW!$I:$I,MATCHUP!E$1,SWISSW!$J:$J,MATCHUP!$A38,SWISSW!$F:$F,"Lost"))/(COUNTIFS(SWISSW!$I:$I,MATCHUP!$A38,SWISSW!$J:$J,MATCHUP!E$1)-COUNTIFS(SWISSW!$I:$I,MATCHUP!$A38,SWISSW!$J:$J,MATCHUP!E$1,SWISSW!$F:$F,"Draw")+COUNTIFS(SWISSW!$I:$I,MATCHUP!E$1,SWISSW!$J:$J,MATCHUP!$A38)-COUNTIFS(SWISSW!$I:$I,MATCHUP!E$1,SWISSW!$J:$J,MATCHUP!$A38,SWISSW!$F:$F,"Draw")),"-")</f>
        <v>0</v>
      </c>
      <c r="F38" s="5" t="str">
        <f ca="1">IFERROR((COUNTIFS(SWISSW!$I:$I,MATCHUP!$A38,SWISSW!$J:$J,MATCHUP!F$1,SWISSW!$F:$F,"Won")+COUNTIFS(SWISSW!$I:$I,MATCHUP!F$1,SWISSW!$J:$J,MATCHUP!$A38,SWISSW!$F:$F,"Lost"))/(COUNTIFS(SWISSW!$I:$I,MATCHUP!$A38,SWISSW!$J:$J,MATCHUP!F$1)-COUNTIFS(SWISSW!$I:$I,MATCHUP!$A38,SWISSW!$J:$J,MATCHUP!F$1,SWISSW!$F:$F,"Draw")+COUNTIFS(SWISSW!$I:$I,MATCHUP!F$1,SWISSW!$J:$J,MATCHUP!$A38)-COUNTIFS(SWISSW!$I:$I,MATCHUP!F$1,SWISSW!$J:$J,MATCHUP!$A38,SWISSW!$F:$F,"Draw")),"-")</f>
        <v>-</v>
      </c>
      <c r="G38" s="5" t="str">
        <f ca="1">IFERROR((COUNTIFS(SWISSW!$I:$I,MATCHUP!$A38,SWISSW!$J:$J,MATCHUP!G$1,SWISSW!$F:$F,"Won")+COUNTIFS(SWISSW!$I:$I,MATCHUP!G$1,SWISSW!$J:$J,MATCHUP!$A38,SWISSW!$F:$F,"Lost"))/(COUNTIFS(SWISSW!$I:$I,MATCHUP!$A38,SWISSW!$J:$J,MATCHUP!G$1)-COUNTIFS(SWISSW!$I:$I,MATCHUP!$A38,SWISSW!$J:$J,MATCHUP!G$1,SWISSW!$F:$F,"Draw")+COUNTIFS(SWISSW!$I:$I,MATCHUP!G$1,SWISSW!$J:$J,MATCHUP!$A38)-COUNTIFS(SWISSW!$I:$I,MATCHUP!G$1,SWISSW!$J:$J,MATCHUP!$A38,SWISSW!$F:$F,"Draw")),"-")</f>
        <v>-</v>
      </c>
      <c r="H38" s="5">
        <f ca="1">IFERROR((COUNTIFS(SWISSW!$I:$I,MATCHUP!$A38,SWISSW!$J:$J,MATCHUP!H$1,SWISSW!$F:$F,"Won")+COUNTIFS(SWISSW!$I:$I,MATCHUP!H$1,SWISSW!$J:$J,MATCHUP!$A38,SWISSW!$F:$F,"Lost"))/(COUNTIFS(SWISSW!$I:$I,MATCHUP!$A38,SWISSW!$J:$J,MATCHUP!H$1)-COUNTIFS(SWISSW!$I:$I,MATCHUP!$A38,SWISSW!$J:$J,MATCHUP!H$1,SWISSW!$F:$F,"Draw")+COUNTIFS(SWISSW!$I:$I,MATCHUP!H$1,SWISSW!$J:$J,MATCHUP!$A38)-COUNTIFS(SWISSW!$I:$I,MATCHUP!H$1,SWISSW!$J:$J,MATCHUP!$A38,SWISSW!$F:$F,"Draw")),"-")</f>
        <v>0</v>
      </c>
      <c r="I38" s="5">
        <f ca="1">IFERROR((COUNTIFS(SWISSW!$I:$I,MATCHUP!$A38,SWISSW!$J:$J,MATCHUP!I$1,SWISSW!$F:$F,"Won")+COUNTIFS(SWISSW!$I:$I,MATCHUP!I$1,SWISSW!$J:$J,MATCHUP!$A38,SWISSW!$F:$F,"Lost"))/(COUNTIFS(SWISSW!$I:$I,MATCHUP!$A38,SWISSW!$J:$J,MATCHUP!I$1)-COUNTIFS(SWISSW!$I:$I,MATCHUP!$A38,SWISSW!$J:$J,MATCHUP!I$1,SWISSW!$F:$F,"Draw")+COUNTIFS(SWISSW!$I:$I,MATCHUP!I$1,SWISSW!$J:$J,MATCHUP!$A38)-COUNTIFS(SWISSW!$I:$I,MATCHUP!I$1,SWISSW!$J:$J,MATCHUP!$A38,SWISSW!$F:$F,"Draw")),"-")</f>
        <v>0</v>
      </c>
      <c r="J38" s="5" t="str">
        <f ca="1">IFERROR((COUNTIFS(SWISSW!$I:$I,MATCHUP!$A38,SWISSW!$J:$J,MATCHUP!J$1,SWISSW!$F:$F,"Won")+COUNTIFS(SWISSW!$I:$I,MATCHUP!J$1,SWISSW!$J:$J,MATCHUP!$A38,SWISSW!$F:$F,"Lost"))/(COUNTIFS(SWISSW!$I:$I,MATCHUP!$A38,SWISSW!$J:$J,MATCHUP!J$1)-COUNTIFS(SWISSW!$I:$I,MATCHUP!$A38,SWISSW!$J:$J,MATCHUP!J$1,SWISSW!$F:$F,"Draw")+COUNTIFS(SWISSW!$I:$I,MATCHUP!J$1,SWISSW!$J:$J,MATCHUP!$A38)-COUNTIFS(SWISSW!$I:$I,MATCHUP!J$1,SWISSW!$J:$J,MATCHUP!$A38,SWISSW!$F:$F,"Draw")),"-")</f>
        <v>-</v>
      </c>
      <c r="K38" s="5" t="str">
        <f ca="1">IFERROR((COUNTIFS(SWISSW!$I:$I,MATCHUP!$A38,SWISSW!$J:$J,MATCHUP!K$1,SWISSW!$F:$F,"Won")+COUNTIFS(SWISSW!$I:$I,MATCHUP!K$1,SWISSW!$J:$J,MATCHUP!$A38,SWISSW!$F:$F,"Lost"))/(COUNTIFS(SWISSW!$I:$I,MATCHUP!$A38,SWISSW!$J:$J,MATCHUP!K$1)-COUNTIFS(SWISSW!$I:$I,MATCHUP!$A38,SWISSW!$J:$J,MATCHUP!K$1,SWISSW!$F:$F,"Draw")+COUNTIFS(SWISSW!$I:$I,MATCHUP!K$1,SWISSW!$J:$J,MATCHUP!$A38)-COUNTIFS(SWISSW!$I:$I,MATCHUP!K$1,SWISSW!$J:$J,MATCHUP!$A38,SWISSW!$F:$F,"Draw")),"-")</f>
        <v>-</v>
      </c>
      <c r="L38" s="5" t="str">
        <f ca="1">IFERROR((COUNTIFS(SWISSW!$I:$I,MATCHUP!$A38,SWISSW!$J:$J,MATCHUP!L$1,SWISSW!$F:$F,"Won")+COUNTIFS(SWISSW!$I:$I,MATCHUP!L$1,SWISSW!$J:$J,MATCHUP!$A38,SWISSW!$F:$F,"Lost"))/(COUNTIFS(SWISSW!$I:$I,MATCHUP!$A38,SWISSW!$J:$J,MATCHUP!L$1)-COUNTIFS(SWISSW!$I:$I,MATCHUP!$A38,SWISSW!$J:$J,MATCHUP!L$1,SWISSW!$F:$F,"Draw")+COUNTIFS(SWISSW!$I:$I,MATCHUP!L$1,SWISSW!$J:$J,MATCHUP!$A38)-COUNTIFS(SWISSW!$I:$I,MATCHUP!L$1,SWISSW!$J:$J,MATCHUP!$A38,SWISSW!$F:$F,"Draw")),"-")</f>
        <v>-</v>
      </c>
      <c r="M38" s="5" t="str">
        <f ca="1">IFERROR((COUNTIFS(SWISSW!$I:$I,MATCHUP!$A38,SWISSW!$J:$J,MATCHUP!M$1,SWISSW!$F:$F,"Won")+COUNTIFS(SWISSW!$I:$I,MATCHUP!M$1,SWISSW!$J:$J,MATCHUP!$A38,SWISSW!$F:$F,"Lost"))/(COUNTIFS(SWISSW!$I:$I,MATCHUP!$A38,SWISSW!$J:$J,MATCHUP!M$1)-COUNTIFS(SWISSW!$I:$I,MATCHUP!$A38,SWISSW!$J:$J,MATCHUP!M$1,SWISSW!$F:$F,"Draw")+COUNTIFS(SWISSW!$I:$I,MATCHUP!M$1,SWISSW!$J:$J,MATCHUP!$A38)-COUNTIFS(SWISSW!$I:$I,MATCHUP!M$1,SWISSW!$J:$J,MATCHUP!$A38,SWISSW!$F:$F,"Draw")),"-")</f>
        <v>-</v>
      </c>
      <c r="N38" s="5">
        <f ca="1">IFERROR((COUNTIFS(SWISSW!$I:$I,MATCHUP!$A38,SWISSW!$J:$J,MATCHUP!N$1,SWISSW!$F:$F,"Won")+COUNTIFS(SWISSW!$I:$I,MATCHUP!N$1,SWISSW!$J:$J,MATCHUP!$A38,SWISSW!$F:$F,"Lost"))/(COUNTIFS(SWISSW!$I:$I,MATCHUP!$A38,SWISSW!$J:$J,MATCHUP!N$1)-COUNTIFS(SWISSW!$I:$I,MATCHUP!$A38,SWISSW!$J:$J,MATCHUP!N$1,SWISSW!$F:$F,"Draw")+COUNTIFS(SWISSW!$I:$I,MATCHUP!N$1,SWISSW!$J:$J,MATCHUP!$A38)-COUNTIFS(SWISSW!$I:$I,MATCHUP!N$1,SWISSW!$J:$J,MATCHUP!$A38,SWISSW!$F:$F,"Draw")),"-")</f>
        <v>0</v>
      </c>
      <c r="O38" s="5">
        <f ca="1">IFERROR((COUNTIFS(SWISSW!$I:$I,MATCHUP!$A38,SWISSW!$J:$J,MATCHUP!O$1,SWISSW!$F:$F,"Won")+COUNTIFS(SWISSW!$I:$I,MATCHUP!O$1,SWISSW!$J:$J,MATCHUP!$A38,SWISSW!$F:$F,"Lost"))/(COUNTIFS(SWISSW!$I:$I,MATCHUP!$A38,SWISSW!$J:$J,MATCHUP!O$1)-COUNTIFS(SWISSW!$I:$I,MATCHUP!$A38,SWISSW!$J:$J,MATCHUP!O$1,SWISSW!$F:$F,"Draw")+COUNTIFS(SWISSW!$I:$I,MATCHUP!O$1,SWISSW!$J:$J,MATCHUP!$A38)-COUNTIFS(SWISSW!$I:$I,MATCHUP!O$1,SWISSW!$J:$J,MATCHUP!$A38,SWISSW!$F:$F,"Draw")),"-")</f>
        <v>1</v>
      </c>
      <c r="P38" s="5" t="str">
        <f ca="1">IFERROR((COUNTIFS(SWISSW!$I:$I,MATCHUP!$A38,SWISSW!$J:$J,MATCHUP!P$1,SWISSW!$F:$F,"Won")+COUNTIFS(SWISSW!$I:$I,MATCHUP!P$1,SWISSW!$J:$J,MATCHUP!$A38,SWISSW!$F:$F,"Lost"))/(COUNTIFS(SWISSW!$I:$I,MATCHUP!$A38,SWISSW!$J:$J,MATCHUP!P$1)-COUNTIFS(SWISSW!$I:$I,MATCHUP!$A38,SWISSW!$J:$J,MATCHUP!P$1,SWISSW!$F:$F,"Draw")+COUNTIFS(SWISSW!$I:$I,MATCHUP!P$1,SWISSW!$J:$J,MATCHUP!$A38)-COUNTIFS(SWISSW!$I:$I,MATCHUP!P$1,SWISSW!$J:$J,MATCHUP!$A38,SWISSW!$F:$F,"Draw")),"-")</f>
        <v>-</v>
      </c>
      <c r="Q38" s="5" t="str">
        <f ca="1">IFERROR((COUNTIFS(SWISSW!$I:$I,MATCHUP!$A38,SWISSW!$J:$J,MATCHUP!Q$1,SWISSW!$F:$F,"Won")+COUNTIFS(SWISSW!$I:$I,MATCHUP!Q$1,SWISSW!$J:$J,MATCHUP!$A38,SWISSW!$F:$F,"Lost"))/(COUNTIFS(SWISSW!$I:$I,MATCHUP!$A38,SWISSW!$J:$J,MATCHUP!Q$1)-COUNTIFS(SWISSW!$I:$I,MATCHUP!$A38,SWISSW!$J:$J,MATCHUP!Q$1,SWISSW!$F:$F,"Draw")+COUNTIFS(SWISSW!$I:$I,MATCHUP!Q$1,SWISSW!$J:$J,MATCHUP!$A38)-COUNTIFS(SWISSW!$I:$I,MATCHUP!Q$1,SWISSW!$J:$J,MATCHUP!$A38,SWISSW!$F:$F,"Draw")),"-")</f>
        <v>-</v>
      </c>
      <c r="R38" s="5" t="str">
        <f ca="1">IFERROR((COUNTIFS(SWISSW!$I:$I,MATCHUP!$A38,SWISSW!$J:$J,MATCHUP!R$1,SWISSW!$F:$F,"Won")+COUNTIFS(SWISSW!$I:$I,MATCHUP!R$1,SWISSW!$J:$J,MATCHUP!$A38,SWISSW!$F:$F,"Lost"))/(COUNTIFS(SWISSW!$I:$I,MATCHUP!$A38,SWISSW!$J:$J,MATCHUP!R$1)-COUNTIFS(SWISSW!$I:$I,MATCHUP!$A38,SWISSW!$J:$J,MATCHUP!R$1,SWISSW!$F:$F,"Draw")+COUNTIFS(SWISSW!$I:$I,MATCHUP!R$1,SWISSW!$J:$J,MATCHUP!$A38)-COUNTIFS(SWISSW!$I:$I,MATCHUP!R$1,SWISSW!$J:$J,MATCHUP!$A38,SWISSW!$F:$F,"Draw")),"-")</f>
        <v>-</v>
      </c>
      <c r="S38" s="5" t="str">
        <f ca="1">IFERROR((COUNTIFS(SWISSW!$I:$I,MATCHUP!$A38,SWISSW!$J:$J,MATCHUP!S$1,SWISSW!$F:$F,"Won")+COUNTIFS(SWISSW!$I:$I,MATCHUP!S$1,SWISSW!$J:$J,MATCHUP!$A38,SWISSW!$F:$F,"Lost"))/(COUNTIFS(SWISSW!$I:$I,MATCHUP!$A38,SWISSW!$J:$J,MATCHUP!S$1)-COUNTIFS(SWISSW!$I:$I,MATCHUP!$A38,SWISSW!$J:$J,MATCHUP!S$1,SWISSW!$F:$F,"Draw")+COUNTIFS(SWISSW!$I:$I,MATCHUP!S$1,SWISSW!$J:$J,MATCHUP!$A38)-COUNTIFS(SWISSW!$I:$I,MATCHUP!S$1,SWISSW!$J:$J,MATCHUP!$A38,SWISSW!$F:$F,"Draw")),"-")</f>
        <v>-</v>
      </c>
      <c r="T38" s="5" t="str">
        <f ca="1">IFERROR((COUNTIFS(SWISSW!$I:$I,MATCHUP!$A38,SWISSW!$J:$J,MATCHUP!T$1,SWISSW!$F:$F,"Won")+COUNTIFS(SWISSW!$I:$I,MATCHUP!T$1,SWISSW!$J:$J,MATCHUP!$A38,SWISSW!$F:$F,"Lost"))/(COUNTIFS(SWISSW!$I:$I,MATCHUP!$A38,SWISSW!$J:$J,MATCHUP!T$1)-COUNTIFS(SWISSW!$I:$I,MATCHUP!$A38,SWISSW!$J:$J,MATCHUP!T$1,SWISSW!$F:$F,"Draw")+COUNTIFS(SWISSW!$I:$I,MATCHUP!T$1,SWISSW!$J:$J,MATCHUP!$A38)-COUNTIFS(SWISSW!$I:$I,MATCHUP!T$1,SWISSW!$J:$J,MATCHUP!$A38,SWISSW!$F:$F,"Draw")),"-")</f>
        <v>-</v>
      </c>
      <c r="U38" s="5">
        <f ca="1">IFERROR((COUNTIFS(SWISSW!$I:$I,MATCHUP!$A38,SWISSW!$J:$J,MATCHUP!U$1,SWISSW!$F:$F,"Won")+COUNTIFS(SWISSW!$I:$I,MATCHUP!U$1,SWISSW!$J:$J,MATCHUP!$A38,SWISSW!$F:$F,"Lost"))/(COUNTIFS(SWISSW!$I:$I,MATCHUP!$A38,SWISSW!$J:$J,MATCHUP!U$1)-COUNTIFS(SWISSW!$I:$I,MATCHUP!$A38,SWISSW!$J:$J,MATCHUP!U$1,SWISSW!$F:$F,"Draw")+COUNTIFS(SWISSW!$I:$I,MATCHUP!U$1,SWISSW!$J:$J,MATCHUP!$A38)-COUNTIFS(SWISSW!$I:$I,MATCHUP!U$1,SWISSW!$J:$J,MATCHUP!$A38,SWISSW!$F:$F,"Draw")),"-")</f>
        <v>0.5</v>
      </c>
      <c r="V38" s="5">
        <f ca="1">IFERROR((COUNTIFS(SWISSW!$I:$I,MATCHUP!$A38,SWISSW!$J:$J,MATCHUP!V$1,SWISSW!$F:$F,"Won")+COUNTIFS(SWISSW!$I:$I,MATCHUP!V$1,SWISSW!$J:$J,MATCHUP!$A38,SWISSW!$F:$F,"Lost"))/(COUNTIFS(SWISSW!$I:$I,MATCHUP!$A38,SWISSW!$J:$J,MATCHUP!V$1)-COUNTIFS(SWISSW!$I:$I,MATCHUP!$A38,SWISSW!$J:$J,MATCHUP!V$1,SWISSW!$F:$F,"Draw")+COUNTIFS(SWISSW!$I:$I,MATCHUP!V$1,SWISSW!$J:$J,MATCHUP!$A38)-COUNTIFS(SWISSW!$I:$I,MATCHUP!V$1,SWISSW!$J:$J,MATCHUP!$A38,SWISSW!$F:$F,"Draw")),"-")</f>
        <v>1</v>
      </c>
      <c r="W38" s="5">
        <f ca="1">IFERROR((COUNTIFS(SWISSW!$I:$I,MATCHUP!$A38,SWISSW!$J:$J,MATCHUP!W$1,SWISSW!$F:$F,"Won")+COUNTIFS(SWISSW!$I:$I,MATCHUP!W$1,SWISSW!$J:$J,MATCHUP!$A38,SWISSW!$F:$F,"Lost"))/(COUNTIFS(SWISSW!$I:$I,MATCHUP!$A38,SWISSW!$J:$J,MATCHUP!W$1)-COUNTIFS(SWISSW!$I:$I,MATCHUP!$A38,SWISSW!$J:$J,MATCHUP!W$1,SWISSW!$F:$F,"Draw")+COUNTIFS(SWISSW!$I:$I,MATCHUP!W$1,SWISSW!$J:$J,MATCHUP!$A38)-COUNTIFS(SWISSW!$I:$I,MATCHUP!W$1,SWISSW!$J:$J,MATCHUP!$A38,SWISSW!$F:$F,"Draw")),"-")</f>
        <v>1</v>
      </c>
      <c r="X38" s="5">
        <f ca="1">IFERROR((COUNTIFS(SWISSW!$I:$I,MATCHUP!$A38,SWISSW!$J:$J,MATCHUP!X$1,SWISSW!$F:$F,"Won")+COUNTIFS(SWISSW!$I:$I,MATCHUP!X$1,SWISSW!$J:$J,MATCHUP!$A38,SWISSW!$F:$F,"Lost"))/(COUNTIFS(SWISSW!$I:$I,MATCHUP!$A38,SWISSW!$J:$J,MATCHUP!X$1)-COUNTIFS(SWISSW!$I:$I,MATCHUP!$A38,SWISSW!$J:$J,MATCHUP!X$1,SWISSW!$F:$F,"Draw")+COUNTIFS(SWISSW!$I:$I,MATCHUP!X$1,SWISSW!$J:$J,MATCHUP!$A38)-COUNTIFS(SWISSW!$I:$I,MATCHUP!X$1,SWISSW!$J:$J,MATCHUP!$A38,SWISSW!$F:$F,"Draw")),"-")</f>
        <v>1</v>
      </c>
      <c r="Y38" s="5" t="str">
        <f ca="1">IFERROR((COUNTIFS(SWISSW!$I:$I,MATCHUP!$A38,SWISSW!$J:$J,MATCHUP!Y$1,SWISSW!$F:$F,"Won")+COUNTIFS(SWISSW!$I:$I,MATCHUP!Y$1,SWISSW!$J:$J,MATCHUP!$A38,SWISSW!$F:$F,"Lost"))/(COUNTIFS(SWISSW!$I:$I,MATCHUP!$A38,SWISSW!$J:$J,MATCHUP!Y$1)-COUNTIFS(SWISSW!$I:$I,MATCHUP!$A38,SWISSW!$J:$J,MATCHUP!Y$1,SWISSW!$F:$F,"Draw")+COUNTIFS(SWISSW!$I:$I,MATCHUP!Y$1,SWISSW!$J:$J,MATCHUP!$A38)-COUNTIFS(SWISSW!$I:$I,MATCHUP!Y$1,SWISSW!$J:$J,MATCHUP!$A38,SWISSW!$F:$F,"Draw")),"-")</f>
        <v>-</v>
      </c>
      <c r="Z38" s="5">
        <f ca="1">IFERROR((COUNTIFS(SWISSW!$I:$I,MATCHUP!$A38,SWISSW!$J:$J,MATCHUP!Z$1,SWISSW!$F:$F,"Won")+COUNTIFS(SWISSW!$I:$I,MATCHUP!Z$1,SWISSW!$J:$J,MATCHUP!$A38,SWISSW!$F:$F,"Lost"))/(COUNTIFS(SWISSW!$I:$I,MATCHUP!$A38,SWISSW!$J:$J,MATCHUP!Z$1)-COUNTIFS(SWISSW!$I:$I,MATCHUP!$A38,SWISSW!$J:$J,MATCHUP!Z$1,SWISSW!$F:$F,"Draw")+COUNTIFS(SWISSW!$I:$I,MATCHUP!Z$1,SWISSW!$J:$J,MATCHUP!$A38)-COUNTIFS(SWISSW!$I:$I,MATCHUP!Z$1,SWISSW!$J:$J,MATCHUP!$A38,SWISSW!$F:$F,"Draw")),"-")</f>
        <v>1</v>
      </c>
      <c r="AA38" s="5" t="str">
        <f ca="1">IFERROR((COUNTIFS(SWISSW!$I:$I,MATCHUP!$A38,SWISSW!$J:$J,MATCHUP!AA$1,SWISSW!$F:$F,"Won")+COUNTIFS(SWISSW!$I:$I,MATCHUP!AA$1,SWISSW!$J:$J,MATCHUP!$A38,SWISSW!$F:$F,"Lost"))/(COUNTIFS(SWISSW!$I:$I,MATCHUP!$A38,SWISSW!$J:$J,MATCHUP!AA$1)-COUNTIFS(SWISSW!$I:$I,MATCHUP!$A38,SWISSW!$J:$J,MATCHUP!AA$1,SWISSW!$F:$F,"Draw")+COUNTIFS(SWISSW!$I:$I,MATCHUP!AA$1,SWISSW!$J:$J,MATCHUP!$A38)-COUNTIFS(SWISSW!$I:$I,MATCHUP!AA$1,SWISSW!$J:$J,MATCHUP!$A38,SWISSW!$F:$F,"Draw")),"-")</f>
        <v>-</v>
      </c>
      <c r="AB38" s="5" t="str">
        <f ca="1">IFERROR((COUNTIFS(SWISSW!$I:$I,MATCHUP!$A38,SWISSW!$J:$J,MATCHUP!AB$1,SWISSW!$F:$F,"Won")+COUNTIFS(SWISSW!$I:$I,MATCHUP!AB$1,SWISSW!$J:$J,MATCHUP!$A38,SWISSW!$F:$F,"Lost"))/(COUNTIFS(SWISSW!$I:$I,MATCHUP!$A38,SWISSW!$J:$J,MATCHUP!AB$1)-COUNTIFS(SWISSW!$I:$I,MATCHUP!$A38,SWISSW!$J:$J,MATCHUP!AB$1,SWISSW!$F:$F,"Draw")+COUNTIFS(SWISSW!$I:$I,MATCHUP!AB$1,SWISSW!$J:$J,MATCHUP!$A38)-COUNTIFS(SWISSW!$I:$I,MATCHUP!AB$1,SWISSW!$J:$J,MATCHUP!$A38,SWISSW!$F:$F,"Draw")),"-")</f>
        <v>-</v>
      </c>
      <c r="AC38" s="5" t="str">
        <f ca="1">IFERROR((COUNTIFS(SWISSW!$I:$I,MATCHUP!$A38,SWISSW!$J:$J,MATCHUP!AC$1,SWISSW!$F:$F,"Won")+COUNTIFS(SWISSW!$I:$I,MATCHUP!AC$1,SWISSW!$J:$J,MATCHUP!$A38,SWISSW!$F:$F,"Lost"))/(COUNTIFS(SWISSW!$I:$I,MATCHUP!$A38,SWISSW!$J:$J,MATCHUP!AC$1)-COUNTIFS(SWISSW!$I:$I,MATCHUP!$A38,SWISSW!$J:$J,MATCHUP!AC$1,SWISSW!$F:$F,"Draw")+COUNTIFS(SWISSW!$I:$I,MATCHUP!AC$1,SWISSW!$J:$J,MATCHUP!$A38)-COUNTIFS(SWISSW!$I:$I,MATCHUP!AC$1,SWISSW!$J:$J,MATCHUP!$A38,SWISSW!$F:$F,"Draw")),"-")</f>
        <v>-</v>
      </c>
      <c r="AD38" s="5" t="str">
        <f ca="1">IFERROR((COUNTIFS(SWISSW!$I:$I,MATCHUP!$A38,SWISSW!$J:$J,MATCHUP!AD$1,SWISSW!$F:$F,"Won")+COUNTIFS(SWISSW!$I:$I,MATCHUP!AD$1,SWISSW!$J:$J,MATCHUP!$A38,SWISSW!$F:$F,"Lost"))/(COUNTIFS(SWISSW!$I:$I,MATCHUP!$A38,SWISSW!$J:$J,MATCHUP!AD$1)-COUNTIFS(SWISSW!$I:$I,MATCHUP!$A38,SWISSW!$J:$J,MATCHUP!AD$1,SWISSW!$F:$F,"Draw")+COUNTIFS(SWISSW!$I:$I,MATCHUP!AD$1,SWISSW!$J:$J,MATCHUP!$A38)-COUNTIFS(SWISSW!$I:$I,MATCHUP!AD$1,SWISSW!$J:$J,MATCHUP!$A38,SWISSW!$F:$F,"Draw")),"-")</f>
        <v>-</v>
      </c>
      <c r="AE38" s="5" t="str">
        <f ca="1">IFERROR((COUNTIFS(SWISSW!$I:$I,MATCHUP!$A38,SWISSW!$J:$J,MATCHUP!AE$1,SWISSW!$F:$F,"Won")+COUNTIFS(SWISSW!$I:$I,MATCHUP!AE$1,SWISSW!$J:$J,MATCHUP!$A38,SWISSW!$F:$F,"Lost"))/(COUNTIFS(SWISSW!$I:$I,MATCHUP!$A38,SWISSW!$J:$J,MATCHUP!AE$1)-COUNTIFS(SWISSW!$I:$I,MATCHUP!$A38,SWISSW!$J:$J,MATCHUP!AE$1,SWISSW!$F:$F,"Draw")+COUNTIFS(SWISSW!$I:$I,MATCHUP!AE$1,SWISSW!$J:$J,MATCHUP!$A38)-COUNTIFS(SWISSW!$I:$I,MATCHUP!AE$1,SWISSW!$J:$J,MATCHUP!$A38,SWISSW!$F:$F,"Draw")),"-")</f>
        <v>-</v>
      </c>
      <c r="AF38" s="5" t="str">
        <f ca="1">IFERROR((COUNTIFS(SWISSW!$I:$I,MATCHUP!$A38,SWISSW!$J:$J,MATCHUP!AF$1,SWISSW!$F:$F,"Won")+COUNTIFS(SWISSW!$I:$I,MATCHUP!AF$1,SWISSW!$J:$J,MATCHUP!$A38,SWISSW!$F:$F,"Lost"))/(COUNTIFS(SWISSW!$I:$I,MATCHUP!$A38,SWISSW!$J:$J,MATCHUP!AF$1)-COUNTIFS(SWISSW!$I:$I,MATCHUP!$A38,SWISSW!$J:$J,MATCHUP!AF$1,SWISSW!$F:$F,"Draw")+COUNTIFS(SWISSW!$I:$I,MATCHUP!AF$1,SWISSW!$J:$J,MATCHUP!$A38)-COUNTIFS(SWISSW!$I:$I,MATCHUP!AF$1,SWISSW!$J:$J,MATCHUP!$A38,SWISSW!$F:$F,"Draw")),"-")</f>
        <v>-</v>
      </c>
      <c r="AG38" s="5" t="str">
        <f ca="1">IFERROR((COUNTIFS(SWISSW!$I:$I,MATCHUP!$A38,SWISSW!$J:$J,MATCHUP!AG$1,SWISSW!$F:$F,"Won")+COUNTIFS(SWISSW!$I:$I,MATCHUP!AG$1,SWISSW!$J:$J,MATCHUP!$A38,SWISSW!$F:$F,"Lost"))/(COUNTIFS(SWISSW!$I:$I,MATCHUP!$A38,SWISSW!$J:$J,MATCHUP!AG$1)-COUNTIFS(SWISSW!$I:$I,MATCHUP!$A38,SWISSW!$J:$J,MATCHUP!AG$1,SWISSW!$F:$F,"Draw")+COUNTIFS(SWISSW!$I:$I,MATCHUP!AG$1,SWISSW!$J:$J,MATCHUP!$A38)-COUNTIFS(SWISSW!$I:$I,MATCHUP!AG$1,SWISSW!$J:$J,MATCHUP!$A38,SWISSW!$F:$F,"Draw")),"-")</f>
        <v>-</v>
      </c>
      <c r="AH38" s="5" t="str">
        <f ca="1">IFERROR((COUNTIFS(SWISSW!$I:$I,MATCHUP!$A38,SWISSW!$J:$J,MATCHUP!AH$1,SWISSW!$F:$F,"Won")+COUNTIFS(SWISSW!$I:$I,MATCHUP!AH$1,SWISSW!$J:$J,MATCHUP!$A38,SWISSW!$F:$F,"Lost"))/(COUNTIFS(SWISSW!$I:$I,MATCHUP!$A38,SWISSW!$J:$J,MATCHUP!AH$1)-COUNTIFS(SWISSW!$I:$I,MATCHUP!$A38,SWISSW!$J:$J,MATCHUP!AH$1,SWISSW!$F:$F,"Draw")+COUNTIFS(SWISSW!$I:$I,MATCHUP!AH$1,SWISSW!$J:$J,MATCHUP!$A38)-COUNTIFS(SWISSW!$I:$I,MATCHUP!AH$1,SWISSW!$J:$J,MATCHUP!$A38,SWISSW!$F:$F,"Draw")),"-")</f>
        <v>-</v>
      </c>
      <c r="AI38" s="5" t="str">
        <f ca="1">IFERROR((COUNTIFS(SWISSW!$I:$I,MATCHUP!$A38,SWISSW!$J:$J,MATCHUP!AI$1,SWISSW!$F:$F,"Won")+COUNTIFS(SWISSW!$I:$I,MATCHUP!AI$1,SWISSW!$J:$J,MATCHUP!$A38,SWISSW!$F:$F,"Lost"))/(COUNTIFS(SWISSW!$I:$I,MATCHUP!$A38,SWISSW!$J:$J,MATCHUP!AI$1)-COUNTIFS(SWISSW!$I:$I,MATCHUP!$A38,SWISSW!$J:$J,MATCHUP!AI$1,SWISSW!$F:$F,"Draw")+COUNTIFS(SWISSW!$I:$I,MATCHUP!AI$1,SWISSW!$J:$J,MATCHUP!$A38)-COUNTIFS(SWISSW!$I:$I,MATCHUP!AI$1,SWISSW!$J:$J,MATCHUP!$A38,SWISSW!$F:$F,"Draw")),"-")</f>
        <v>-</v>
      </c>
      <c r="AJ38" s="5" t="str">
        <f ca="1">IFERROR((COUNTIFS(SWISSW!$I:$I,MATCHUP!$A38,SWISSW!$J:$J,MATCHUP!AJ$1,SWISSW!$F:$F,"Won")+COUNTIFS(SWISSW!$I:$I,MATCHUP!AJ$1,SWISSW!$J:$J,MATCHUP!$A38,SWISSW!$F:$F,"Lost"))/(COUNTIFS(SWISSW!$I:$I,MATCHUP!$A38,SWISSW!$J:$J,MATCHUP!AJ$1)-COUNTIFS(SWISSW!$I:$I,MATCHUP!$A38,SWISSW!$J:$J,MATCHUP!AJ$1,SWISSW!$F:$F,"Draw")+COUNTIFS(SWISSW!$I:$I,MATCHUP!AJ$1,SWISSW!$J:$J,MATCHUP!$A38)-COUNTIFS(SWISSW!$I:$I,MATCHUP!AJ$1,SWISSW!$J:$J,MATCHUP!$A38,SWISSW!$F:$F,"Draw")),"-")</f>
        <v>-</v>
      </c>
      <c r="AK38" s="5">
        <f ca="1">IFERROR((COUNTIFS(SWISSW!$I:$I,MATCHUP!$A38,SWISSW!$J:$J,MATCHUP!AK$1,SWISSW!$F:$F,"Won")+COUNTIFS(SWISSW!$I:$I,MATCHUP!AK$1,SWISSW!$J:$J,MATCHUP!$A38,SWISSW!$F:$F,"Lost"))/(COUNTIFS(SWISSW!$I:$I,MATCHUP!$A38,SWISSW!$J:$J,MATCHUP!AK$1)-COUNTIFS(SWISSW!$I:$I,MATCHUP!$A38,SWISSW!$J:$J,MATCHUP!AK$1,SWISSW!$F:$F,"Draw")+COUNTIFS(SWISSW!$I:$I,MATCHUP!AK$1,SWISSW!$J:$J,MATCHUP!$A38)-COUNTIFS(SWISSW!$I:$I,MATCHUP!AK$1,SWISSW!$J:$J,MATCHUP!$A38,SWISSW!$F:$F,"Draw")),"-")</f>
        <v>0</v>
      </c>
      <c r="AL38" s="5" t="str">
        <f ca="1">IFERROR((COUNTIFS(SWISSW!$I:$I,MATCHUP!$A38,SWISSW!$J:$J,MATCHUP!AL$1,SWISSW!$F:$F,"Won")+COUNTIFS(SWISSW!$I:$I,MATCHUP!AL$1,SWISSW!$J:$J,MATCHUP!$A38,SWISSW!$F:$F,"Lost"))/(COUNTIFS(SWISSW!$I:$I,MATCHUP!$A38,SWISSW!$J:$J,MATCHUP!AL$1)-COUNTIFS(SWISSW!$I:$I,MATCHUP!$A38,SWISSW!$J:$J,MATCHUP!AL$1,SWISSW!$F:$F,"Draw")+COUNTIFS(SWISSW!$I:$I,MATCHUP!AL$1,SWISSW!$J:$J,MATCHUP!$A38)-COUNTIFS(SWISSW!$I:$I,MATCHUP!AL$1,SWISSW!$J:$J,MATCHUP!$A38,SWISSW!$F:$F,"Draw")),"-")</f>
        <v>-</v>
      </c>
      <c r="AM38" s="5" t="str">
        <f ca="1">IFERROR((COUNTIFS(SWISSW!$I:$I,MATCHUP!$A38,SWISSW!$J:$J,MATCHUP!AM$1,SWISSW!$F:$F,"Won")+COUNTIFS(SWISSW!$I:$I,MATCHUP!AM$1,SWISSW!$J:$J,MATCHUP!$A38,SWISSW!$F:$F,"Lost"))/(COUNTIFS(SWISSW!$I:$I,MATCHUP!$A38,SWISSW!$J:$J,MATCHUP!AM$1)-COUNTIFS(SWISSW!$I:$I,MATCHUP!$A38,SWISSW!$J:$J,MATCHUP!AM$1,SWISSW!$F:$F,"Draw")+COUNTIFS(SWISSW!$I:$I,MATCHUP!AM$1,SWISSW!$J:$J,MATCHUP!$A38)-COUNTIFS(SWISSW!$I:$I,MATCHUP!AM$1,SWISSW!$J:$J,MATCHUP!$A38,SWISSW!$F:$F,"Draw")),"-")</f>
        <v>-</v>
      </c>
      <c r="AN38" s="5" t="str">
        <f ca="1">IFERROR((COUNTIFS(SWISSW!$I:$I,MATCHUP!$A38,SWISSW!$J:$J,MATCHUP!AN$1,SWISSW!$F:$F,"Won")+COUNTIFS(SWISSW!$I:$I,MATCHUP!AN$1,SWISSW!$J:$J,MATCHUP!$A38,SWISSW!$F:$F,"Lost"))/(COUNTIFS(SWISSW!$I:$I,MATCHUP!$A38,SWISSW!$J:$J,MATCHUP!AN$1)-COUNTIFS(SWISSW!$I:$I,MATCHUP!$A38,SWISSW!$J:$J,MATCHUP!AN$1,SWISSW!$F:$F,"Draw")+COUNTIFS(SWISSW!$I:$I,MATCHUP!AN$1,SWISSW!$J:$J,MATCHUP!$A38)-COUNTIFS(SWISSW!$I:$I,MATCHUP!AN$1,SWISSW!$J:$J,MATCHUP!$A38,SWISSW!$F:$F,"Draw")),"-")</f>
        <v>-</v>
      </c>
      <c r="AO38" s="5" t="str">
        <f ca="1">IFERROR((COUNTIFS(SWISSW!$I:$I,MATCHUP!$A38,SWISSW!$J:$J,MATCHUP!AO$1,SWISSW!$F:$F,"Won")+COUNTIFS(SWISSW!$I:$I,MATCHUP!AO$1,SWISSW!$J:$J,MATCHUP!$A38,SWISSW!$F:$F,"Lost"))/(COUNTIFS(SWISSW!$I:$I,MATCHUP!$A38,SWISSW!$J:$J,MATCHUP!AO$1)-COUNTIFS(SWISSW!$I:$I,MATCHUP!$A38,SWISSW!$J:$J,MATCHUP!AO$1,SWISSW!$F:$F,"Draw")+COUNTIFS(SWISSW!$I:$I,MATCHUP!AO$1,SWISSW!$J:$J,MATCHUP!$A38)-COUNTIFS(SWISSW!$I:$I,MATCHUP!AO$1,SWISSW!$J:$J,MATCHUP!$A38,SWISSW!$F:$F,"Draw")),"-")</f>
        <v>-</v>
      </c>
      <c r="AP38" s="5" t="str">
        <f ca="1">IFERROR((COUNTIFS(SWISSW!$I:$I,MATCHUP!$A38,SWISSW!$J:$J,MATCHUP!AP$1,SWISSW!$F:$F,"Won")+COUNTIFS(SWISSW!$I:$I,MATCHUP!AP$1,SWISSW!$J:$J,MATCHUP!$A38,SWISSW!$F:$F,"Lost"))/(COUNTIFS(SWISSW!$I:$I,MATCHUP!$A38,SWISSW!$J:$J,MATCHUP!AP$1)-COUNTIFS(SWISSW!$I:$I,MATCHUP!$A38,SWISSW!$J:$J,MATCHUP!AP$1,SWISSW!$F:$F,"Draw")+COUNTIFS(SWISSW!$I:$I,MATCHUP!AP$1,SWISSW!$J:$J,MATCHUP!$A38)-COUNTIFS(SWISSW!$I:$I,MATCHUP!AP$1,SWISSW!$J:$J,MATCHUP!$A38,SWISSW!$F:$F,"Draw")),"-")</f>
        <v>-</v>
      </c>
      <c r="AQ38" s="5" t="str">
        <f ca="1">IFERROR((COUNTIFS(SWISSW!$I:$I,MATCHUP!$A38,SWISSW!$J:$J,MATCHUP!AQ$1,SWISSW!$F:$F,"Won")+COUNTIFS(SWISSW!$I:$I,MATCHUP!AQ$1,SWISSW!$J:$J,MATCHUP!$A38,SWISSW!$F:$F,"Lost"))/(COUNTIFS(SWISSW!$I:$I,MATCHUP!$A38,SWISSW!$J:$J,MATCHUP!AQ$1)-COUNTIFS(SWISSW!$I:$I,MATCHUP!$A38,SWISSW!$J:$J,MATCHUP!AQ$1,SWISSW!$F:$F,"Draw")+COUNTIFS(SWISSW!$I:$I,MATCHUP!AQ$1,SWISSW!$J:$J,MATCHUP!$A38)-COUNTIFS(SWISSW!$I:$I,MATCHUP!AQ$1,SWISSW!$J:$J,MATCHUP!$A38,SWISSW!$F:$F,"Draw")),"-")</f>
        <v>-</v>
      </c>
      <c r="AR38" s="5" t="str">
        <f ca="1">IFERROR((COUNTIFS(SWISSW!$I:$I,MATCHUP!$A38,SWISSW!$J:$J,MATCHUP!AR$1,SWISSW!$F:$F,"Won")+COUNTIFS(SWISSW!$I:$I,MATCHUP!AR$1,SWISSW!$J:$J,MATCHUP!$A38,SWISSW!$F:$F,"Lost"))/(COUNTIFS(SWISSW!$I:$I,MATCHUP!$A38,SWISSW!$J:$J,MATCHUP!AR$1)-COUNTIFS(SWISSW!$I:$I,MATCHUP!$A38,SWISSW!$J:$J,MATCHUP!AR$1,SWISSW!$F:$F,"Draw")+COUNTIFS(SWISSW!$I:$I,MATCHUP!AR$1,SWISSW!$J:$J,MATCHUP!$A38)-COUNTIFS(SWISSW!$I:$I,MATCHUP!AR$1,SWISSW!$J:$J,MATCHUP!$A38,SWISSW!$F:$F,"Draw")),"-")</f>
        <v>-</v>
      </c>
      <c r="AS38" s="5" t="str">
        <f ca="1">IFERROR((COUNTIFS(SWISSW!$I:$I,MATCHUP!$A38,SWISSW!$J:$J,MATCHUP!AS$1,SWISSW!$F:$F,"Won")+COUNTIFS(SWISSW!$I:$I,MATCHUP!AS$1,SWISSW!$J:$J,MATCHUP!$A38,SWISSW!$F:$F,"Lost"))/(COUNTIFS(SWISSW!$I:$I,MATCHUP!$A38,SWISSW!$J:$J,MATCHUP!AS$1)-COUNTIFS(SWISSW!$I:$I,MATCHUP!$A38,SWISSW!$J:$J,MATCHUP!AS$1,SWISSW!$F:$F,"Draw")+COUNTIFS(SWISSW!$I:$I,MATCHUP!AS$1,SWISSW!$J:$J,MATCHUP!$A38)-COUNTIFS(SWISSW!$I:$I,MATCHUP!AS$1,SWISSW!$J:$J,MATCHUP!$A38,SWISSW!$F:$F,"Draw")),"-")</f>
        <v>-</v>
      </c>
      <c r="AT38" s="5" t="str">
        <f ca="1">IFERROR((COUNTIFS(SWISSW!$I:$I,MATCHUP!$A38,SWISSW!$J:$J,MATCHUP!AT$1,SWISSW!$F:$F,"Won")+COUNTIFS(SWISSW!$I:$I,MATCHUP!AT$1,SWISSW!$J:$J,MATCHUP!$A38,SWISSW!$F:$F,"Lost"))/(COUNTIFS(SWISSW!$I:$I,MATCHUP!$A38,SWISSW!$J:$J,MATCHUP!AT$1)-COUNTIFS(SWISSW!$I:$I,MATCHUP!$A38,SWISSW!$J:$J,MATCHUP!AT$1,SWISSW!$F:$F,"Draw")+COUNTIFS(SWISSW!$I:$I,MATCHUP!AT$1,SWISSW!$J:$J,MATCHUP!$A38)-COUNTIFS(SWISSW!$I:$I,MATCHUP!AT$1,SWISSW!$J:$J,MATCHUP!$A38,SWISSW!$F:$F,"Draw")),"-")</f>
        <v>-</v>
      </c>
      <c r="AU38" s="5" t="str">
        <f ca="1">IFERROR((COUNTIFS(SWISSW!$I:$I,MATCHUP!$A38,SWISSW!$J:$J,MATCHUP!AU$1,SWISSW!$F:$F,"Won")+COUNTIFS(SWISSW!$I:$I,MATCHUP!AU$1,SWISSW!$J:$J,MATCHUP!$A38,SWISSW!$F:$F,"Lost"))/(COUNTIFS(SWISSW!$I:$I,MATCHUP!$A38,SWISSW!$J:$J,MATCHUP!AU$1)-COUNTIFS(SWISSW!$I:$I,MATCHUP!$A38,SWISSW!$J:$J,MATCHUP!AU$1,SWISSW!$F:$F,"Draw")+COUNTIFS(SWISSW!$I:$I,MATCHUP!AU$1,SWISSW!$J:$J,MATCHUP!$A38)-COUNTIFS(SWISSW!$I:$I,MATCHUP!AU$1,SWISSW!$J:$J,MATCHUP!$A38,SWISSW!$F:$F,"Draw")),"-")</f>
        <v>-</v>
      </c>
      <c r="AV38" s="5" t="str">
        <f ca="1">IFERROR((COUNTIFS(SWISSW!$I:$I,MATCHUP!$A38,SWISSW!$J:$J,MATCHUP!AV$1,SWISSW!$F:$F,"Won")+COUNTIFS(SWISSW!$I:$I,MATCHUP!AV$1,SWISSW!$J:$J,MATCHUP!$A38,SWISSW!$F:$F,"Lost"))/(COUNTIFS(SWISSW!$I:$I,MATCHUP!$A38,SWISSW!$J:$J,MATCHUP!AV$1)-COUNTIFS(SWISSW!$I:$I,MATCHUP!$A38,SWISSW!$J:$J,MATCHUP!AV$1,SWISSW!$F:$F,"Draw")+COUNTIFS(SWISSW!$I:$I,MATCHUP!AV$1,SWISSW!$J:$J,MATCHUP!$A38)-COUNTIFS(SWISSW!$I:$I,MATCHUP!AV$1,SWISSW!$J:$J,MATCHUP!$A38,SWISSW!$F:$F,"Draw")),"-")</f>
        <v>-</v>
      </c>
      <c r="AW38" s="5" t="str">
        <f ca="1">IFERROR((COUNTIFS(SWISSW!$I:$I,MATCHUP!$A38,SWISSW!$J:$J,MATCHUP!AW$1,SWISSW!$F:$F,"Won")+COUNTIFS(SWISSW!$I:$I,MATCHUP!AW$1,SWISSW!$J:$J,MATCHUP!$A38,SWISSW!$F:$F,"Lost"))/(COUNTIFS(SWISSW!$I:$I,MATCHUP!$A38,SWISSW!$J:$J,MATCHUP!AW$1)-COUNTIFS(SWISSW!$I:$I,MATCHUP!$A38,SWISSW!$J:$J,MATCHUP!AW$1,SWISSW!$F:$F,"Draw")+COUNTIFS(SWISSW!$I:$I,MATCHUP!AW$1,SWISSW!$J:$J,MATCHUP!$A38)-COUNTIFS(SWISSW!$I:$I,MATCHUP!AW$1,SWISSW!$J:$J,MATCHUP!$A38,SWISSW!$F:$F,"Draw")),"-")</f>
        <v>-</v>
      </c>
      <c r="AX38" s="5" t="str">
        <f ca="1">IFERROR((COUNTIFS(SWISSW!$I:$I,MATCHUP!$A38,SWISSW!$J:$J,MATCHUP!AX$1,SWISSW!$F:$F,"Won")+COUNTIFS(SWISSW!$I:$I,MATCHUP!AX$1,SWISSW!$J:$J,MATCHUP!$A38,SWISSW!$F:$F,"Lost"))/(COUNTIFS(SWISSW!$I:$I,MATCHUP!$A38,SWISSW!$J:$J,MATCHUP!AX$1)-COUNTIFS(SWISSW!$I:$I,MATCHUP!$A38,SWISSW!$J:$J,MATCHUP!AX$1,SWISSW!$F:$F,"Draw")+COUNTIFS(SWISSW!$I:$I,MATCHUP!AX$1,SWISSW!$J:$J,MATCHUP!$A38)-COUNTIFS(SWISSW!$I:$I,MATCHUP!AX$1,SWISSW!$J:$J,MATCHUP!$A38,SWISSW!$F:$F,"Draw")),"-")</f>
        <v>-</v>
      </c>
      <c r="AY38" s="5" t="str">
        <f ca="1">IFERROR((COUNTIFS(SWISSW!$I:$I,MATCHUP!$A38,SWISSW!$J:$J,MATCHUP!AY$1,SWISSW!$F:$F,"Won")+COUNTIFS(SWISSW!$I:$I,MATCHUP!AY$1,SWISSW!$J:$J,MATCHUP!$A38,SWISSW!$F:$F,"Lost"))/(COUNTIFS(SWISSW!$I:$I,MATCHUP!$A38,SWISSW!$J:$J,MATCHUP!AY$1)-COUNTIFS(SWISSW!$I:$I,MATCHUP!$A38,SWISSW!$J:$J,MATCHUP!AY$1,SWISSW!$F:$F,"Draw")+COUNTIFS(SWISSW!$I:$I,MATCHUP!AY$1,SWISSW!$J:$J,MATCHUP!$A38)-COUNTIFS(SWISSW!$I:$I,MATCHUP!AY$1,SWISSW!$J:$J,MATCHUP!$A38,SWISSW!$F:$F,"Draw")),"-")</f>
        <v>-</v>
      </c>
      <c r="AZ38" s="5" t="str">
        <f ca="1">IFERROR((COUNTIFS(SWISSW!$I:$I,MATCHUP!$A38,SWISSW!$J:$J,MATCHUP!AZ$1,SWISSW!$F:$F,"Won")+COUNTIFS(SWISSW!$I:$I,MATCHUP!AZ$1,SWISSW!$J:$J,MATCHUP!$A38,SWISSW!$F:$F,"Lost"))/(COUNTIFS(SWISSW!$I:$I,MATCHUP!$A38,SWISSW!$J:$J,MATCHUP!AZ$1)-COUNTIFS(SWISSW!$I:$I,MATCHUP!$A38,SWISSW!$J:$J,MATCHUP!AZ$1,SWISSW!$F:$F,"Draw")+COUNTIFS(SWISSW!$I:$I,MATCHUP!AZ$1,SWISSW!$J:$J,MATCHUP!$A38)-COUNTIFS(SWISSW!$I:$I,MATCHUP!AZ$1,SWISSW!$J:$J,MATCHUP!$A38,SWISSW!$F:$F,"Draw")),"-")</f>
        <v>-</v>
      </c>
      <c r="BA38" s="5">
        <f ca="1">IFERROR((COUNTIFS(SWISSW!$I:$I,MATCHUP!$A38,SWISSW!$J:$J,MATCHUP!BA$1,SWISSW!$F:$F,"Won")+COUNTIFS(SWISSW!$I:$I,MATCHUP!BA$1,SWISSW!$J:$J,MATCHUP!$A38,SWISSW!$F:$F,"Lost"))/(COUNTIFS(SWISSW!$I:$I,MATCHUP!$A38,SWISSW!$J:$J,MATCHUP!BA$1)-COUNTIFS(SWISSW!$I:$I,MATCHUP!$A38,SWISSW!$J:$J,MATCHUP!BA$1,SWISSW!$F:$F,"Draw")+COUNTIFS(SWISSW!$I:$I,MATCHUP!BA$1,SWISSW!$J:$J,MATCHUP!$A38)-COUNTIFS(SWISSW!$I:$I,MATCHUP!BA$1,SWISSW!$J:$J,MATCHUP!$A38,SWISSW!$F:$F,"Draw")),"-")</f>
        <v>1</v>
      </c>
      <c r="BB38" s="5" t="str">
        <f ca="1">IFERROR((COUNTIFS(SWISSW!$I:$I,MATCHUP!$A38,SWISSW!$J:$J,MATCHUP!BB$1,SWISSW!$F:$F,"Won")+COUNTIFS(SWISSW!$I:$I,MATCHUP!BB$1,SWISSW!$J:$J,MATCHUP!$A38,SWISSW!$F:$F,"Lost"))/(COUNTIFS(SWISSW!$I:$I,MATCHUP!$A38,SWISSW!$J:$J,MATCHUP!BB$1)-COUNTIFS(SWISSW!$I:$I,MATCHUP!$A38,SWISSW!$J:$J,MATCHUP!BB$1,SWISSW!$F:$F,"Draw")+COUNTIFS(SWISSW!$I:$I,MATCHUP!BB$1,SWISSW!$J:$J,MATCHUP!$A38)-COUNTIFS(SWISSW!$I:$I,MATCHUP!BB$1,SWISSW!$J:$J,MATCHUP!$A38,SWISSW!$F:$F,"Draw")),"-")</f>
        <v>-</v>
      </c>
      <c r="BC38" s="5" t="str">
        <f ca="1">IFERROR((COUNTIFS(SWISSW!$I:$I,MATCHUP!$A38,SWISSW!$J:$J,MATCHUP!BC$1,SWISSW!$F:$F,"Won")+COUNTIFS(SWISSW!$I:$I,MATCHUP!BC$1,SWISSW!$J:$J,MATCHUP!$A38,SWISSW!$F:$F,"Lost"))/(COUNTIFS(SWISSW!$I:$I,MATCHUP!$A38,SWISSW!$J:$J,MATCHUP!BC$1)-COUNTIFS(SWISSW!$I:$I,MATCHUP!$A38,SWISSW!$J:$J,MATCHUP!BC$1,SWISSW!$F:$F,"Draw")+COUNTIFS(SWISSW!$I:$I,MATCHUP!BC$1,SWISSW!$J:$J,MATCHUP!$A38)-COUNTIFS(SWISSW!$I:$I,MATCHUP!BC$1,SWISSW!$J:$J,MATCHUP!$A38,SWISSW!$F:$F,"Draw")),"-")</f>
        <v>-</v>
      </c>
      <c r="BD38" s="5" t="str">
        <f ca="1">IFERROR((COUNTIFS(SWISSW!$I:$I,MATCHUP!$A38,SWISSW!$J:$J,MATCHUP!BD$1,SWISSW!$F:$F,"Won")+COUNTIFS(SWISSW!$I:$I,MATCHUP!BD$1,SWISSW!$J:$J,MATCHUP!$A38,SWISSW!$F:$F,"Lost"))/(COUNTIFS(SWISSW!$I:$I,MATCHUP!$A38,SWISSW!$J:$J,MATCHUP!BD$1)-COUNTIFS(SWISSW!$I:$I,MATCHUP!$A38,SWISSW!$J:$J,MATCHUP!BD$1,SWISSW!$F:$F,"Draw")+COUNTIFS(SWISSW!$I:$I,MATCHUP!BD$1,SWISSW!$J:$J,MATCHUP!$A38)-COUNTIFS(SWISSW!$I:$I,MATCHUP!BD$1,SWISSW!$J:$J,MATCHUP!$A38,SWISSW!$F:$F,"Draw")),"-")</f>
        <v>-</v>
      </c>
      <c r="BE38" s="5" t="str">
        <f ca="1">IFERROR((COUNTIFS(SWISSW!$I:$I,MATCHUP!$A38,SWISSW!$J:$J,MATCHUP!BE$1,SWISSW!$F:$F,"Won")+COUNTIFS(SWISSW!$I:$I,MATCHUP!BE$1,SWISSW!$J:$J,MATCHUP!$A38,SWISSW!$F:$F,"Lost"))/(COUNTIFS(SWISSW!$I:$I,MATCHUP!$A38,SWISSW!$J:$J,MATCHUP!BE$1)-COUNTIFS(SWISSW!$I:$I,MATCHUP!$A38,SWISSW!$J:$J,MATCHUP!BE$1,SWISSW!$F:$F,"Draw")+COUNTIFS(SWISSW!$I:$I,MATCHUP!BE$1,SWISSW!$J:$J,MATCHUP!$A38)-COUNTIFS(SWISSW!$I:$I,MATCHUP!BE$1,SWISSW!$J:$J,MATCHUP!$A38,SWISSW!$F:$F,"Draw")),"-")</f>
        <v>-</v>
      </c>
      <c r="BF38" s="5" t="str">
        <f ca="1">IFERROR((COUNTIFS(SWISSW!$I:$I,MATCHUP!$A38,SWISSW!$J:$J,MATCHUP!BF$1,SWISSW!$F:$F,"Won")+COUNTIFS(SWISSW!$I:$I,MATCHUP!BF$1,SWISSW!$J:$J,MATCHUP!$A38,SWISSW!$F:$F,"Lost"))/(COUNTIFS(SWISSW!$I:$I,MATCHUP!$A38,SWISSW!$J:$J,MATCHUP!BF$1)-COUNTIFS(SWISSW!$I:$I,MATCHUP!$A38,SWISSW!$J:$J,MATCHUP!BF$1,SWISSW!$F:$F,"Draw")+COUNTIFS(SWISSW!$I:$I,MATCHUP!BF$1,SWISSW!$J:$J,MATCHUP!$A38)-COUNTIFS(SWISSW!$I:$I,MATCHUP!BF$1,SWISSW!$J:$J,MATCHUP!$A38,SWISSW!$F:$F,"Draw")),"-")</f>
        <v>-</v>
      </c>
      <c r="BG38" s="5" t="str">
        <f ca="1">IFERROR((COUNTIFS(SWISSW!$I:$I,MATCHUP!$A38,SWISSW!$J:$J,MATCHUP!BG$1,SWISSW!$F:$F,"Won")+COUNTIFS(SWISSW!$I:$I,MATCHUP!BG$1,SWISSW!$J:$J,MATCHUP!$A38,SWISSW!$F:$F,"Lost"))/(COUNTIFS(SWISSW!$I:$I,MATCHUP!$A38,SWISSW!$J:$J,MATCHUP!BG$1)-COUNTIFS(SWISSW!$I:$I,MATCHUP!$A38,SWISSW!$J:$J,MATCHUP!BG$1,SWISSW!$F:$F,"Draw")+COUNTIFS(SWISSW!$I:$I,MATCHUP!BG$1,SWISSW!$J:$J,MATCHUP!$A38)-COUNTIFS(SWISSW!$I:$I,MATCHUP!BG$1,SWISSW!$J:$J,MATCHUP!$A38,SWISSW!$F:$F,"Draw")),"-")</f>
        <v>-</v>
      </c>
      <c r="BH38" s="5" t="str">
        <f ca="1">IFERROR((COUNTIFS(SWISSW!$I:$I,MATCHUP!$A38,SWISSW!$J:$J,MATCHUP!BH$1,SWISSW!$F:$F,"Won")+COUNTIFS(SWISSW!$I:$I,MATCHUP!BH$1,SWISSW!$J:$J,MATCHUP!$A38,SWISSW!$F:$F,"Lost"))/(COUNTIFS(SWISSW!$I:$I,MATCHUP!$A38,SWISSW!$J:$J,MATCHUP!BH$1)-COUNTIFS(SWISSW!$I:$I,MATCHUP!$A38,SWISSW!$J:$J,MATCHUP!BH$1,SWISSW!$F:$F,"Draw")+COUNTIFS(SWISSW!$I:$I,MATCHUP!BH$1,SWISSW!$J:$J,MATCHUP!$A38)-COUNTIFS(SWISSW!$I:$I,MATCHUP!BH$1,SWISSW!$J:$J,MATCHUP!$A38,SWISSW!$F:$F,"Draw")),"-")</f>
        <v>-</v>
      </c>
      <c r="BI38" s="5" t="str">
        <f ca="1">IFERROR((COUNTIFS(SWISSW!$I:$I,MATCHUP!$A38,SWISSW!$J:$J,MATCHUP!BI$1,SWISSW!$F:$F,"Won")+COUNTIFS(SWISSW!$I:$I,MATCHUP!BI$1,SWISSW!$J:$J,MATCHUP!$A38,SWISSW!$F:$F,"Lost"))/(COUNTIFS(SWISSW!$I:$I,MATCHUP!$A38,SWISSW!$J:$J,MATCHUP!BI$1)-COUNTIFS(SWISSW!$I:$I,MATCHUP!$A38,SWISSW!$J:$J,MATCHUP!BI$1,SWISSW!$F:$F,"Draw")+COUNTIFS(SWISSW!$I:$I,MATCHUP!BI$1,SWISSW!$J:$J,MATCHUP!$A38)-COUNTIFS(SWISSW!$I:$I,MATCHUP!BI$1,SWISSW!$J:$J,MATCHUP!$A38,SWISSW!$F:$F,"Draw")),"-")</f>
        <v>-</v>
      </c>
      <c r="BJ38" s="5" t="str">
        <f ca="1">IFERROR((COUNTIFS(SWISSW!$I:$I,MATCHUP!$A38,SWISSW!$J:$J,MATCHUP!BJ$1,SWISSW!$F:$F,"Won")+COUNTIFS(SWISSW!$I:$I,MATCHUP!BJ$1,SWISSW!$J:$J,MATCHUP!$A38,SWISSW!$F:$F,"Lost"))/(COUNTIFS(SWISSW!$I:$I,MATCHUP!$A38,SWISSW!$J:$J,MATCHUP!BJ$1)-COUNTIFS(SWISSW!$I:$I,MATCHUP!$A38,SWISSW!$J:$J,MATCHUP!BJ$1,SWISSW!$F:$F,"Draw")+COUNTIFS(SWISSW!$I:$I,MATCHUP!BJ$1,SWISSW!$J:$J,MATCHUP!$A38)-COUNTIFS(SWISSW!$I:$I,MATCHUP!BJ$1,SWISSW!$J:$J,MATCHUP!$A38,SWISSW!$F:$F,"Draw")),"-")</f>
        <v>-</v>
      </c>
      <c r="BK38" s="5" t="str">
        <f ca="1">IFERROR((COUNTIFS(SWISSW!$I:$I,MATCHUP!$A38,SWISSW!$J:$J,MATCHUP!BK$1,SWISSW!$F:$F,"Won")+COUNTIFS(SWISSW!$I:$I,MATCHUP!BK$1,SWISSW!$J:$J,MATCHUP!$A38,SWISSW!$F:$F,"Lost"))/(COUNTIFS(SWISSW!$I:$I,MATCHUP!$A38,SWISSW!$J:$J,MATCHUP!BK$1)-COUNTIFS(SWISSW!$I:$I,MATCHUP!$A38,SWISSW!$J:$J,MATCHUP!BK$1,SWISSW!$F:$F,"Draw")+COUNTIFS(SWISSW!$I:$I,MATCHUP!BK$1,SWISSW!$J:$J,MATCHUP!$A38)-COUNTIFS(SWISSW!$I:$I,MATCHUP!BK$1,SWISSW!$J:$J,MATCHUP!$A38,SWISSW!$F:$F,"Draw")),"-")</f>
        <v>-</v>
      </c>
      <c r="BL38" s="5" t="str">
        <f ca="1">IFERROR((COUNTIFS(SWISSW!$I:$I,MATCHUP!$A38,SWISSW!$J:$J,MATCHUP!BL$1,SWISSW!$F:$F,"Won")+COUNTIFS(SWISSW!$I:$I,MATCHUP!BL$1,SWISSW!$J:$J,MATCHUP!$A38,SWISSW!$F:$F,"Lost"))/(COUNTIFS(SWISSW!$I:$I,MATCHUP!$A38,SWISSW!$J:$J,MATCHUP!BL$1)-COUNTIFS(SWISSW!$I:$I,MATCHUP!$A38,SWISSW!$J:$J,MATCHUP!BL$1,SWISSW!$F:$F,"Draw")+COUNTIFS(SWISSW!$I:$I,MATCHUP!BL$1,SWISSW!$J:$J,MATCHUP!$A38)-COUNTIFS(SWISSW!$I:$I,MATCHUP!BL$1,SWISSW!$J:$J,MATCHUP!$A38,SWISSW!$F:$F,"Draw")),"-")</f>
        <v>-</v>
      </c>
      <c r="BM38" s="5" t="str">
        <f ca="1">IFERROR((COUNTIFS(SWISSW!$I:$I,MATCHUP!$A38,SWISSW!$J:$J,MATCHUP!BM$1,SWISSW!$F:$F,"Won")+COUNTIFS(SWISSW!$I:$I,MATCHUP!BM$1,SWISSW!$J:$J,MATCHUP!$A38,SWISSW!$F:$F,"Lost"))/(COUNTIFS(SWISSW!$I:$I,MATCHUP!$A38,SWISSW!$J:$J,MATCHUP!BM$1)-COUNTIFS(SWISSW!$I:$I,MATCHUP!$A38,SWISSW!$J:$J,MATCHUP!BM$1,SWISSW!$F:$F,"Draw")+COUNTIFS(SWISSW!$I:$I,MATCHUP!BM$1,SWISSW!$J:$J,MATCHUP!$A38)-COUNTIFS(SWISSW!$I:$I,MATCHUP!BM$1,SWISSW!$J:$J,MATCHUP!$A38,SWISSW!$F:$F,"Draw")),"-")</f>
        <v>-</v>
      </c>
      <c r="BN38" s="5" t="str">
        <f ca="1">IFERROR((COUNTIFS(SWISSW!$I:$I,MATCHUP!$A38,SWISSW!$J:$J,MATCHUP!BN$1,SWISSW!$F:$F,"Won")+COUNTIFS(SWISSW!$I:$I,MATCHUP!BN$1,SWISSW!$J:$J,MATCHUP!$A38,SWISSW!$F:$F,"Lost"))/(COUNTIFS(SWISSW!$I:$I,MATCHUP!$A38,SWISSW!$J:$J,MATCHUP!BN$1)-COUNTIFS(SWISSW!$I:$I,MATCHUP!$A38,SWISSW!$J:$J,MATCHUP!BN$1,SWISSW!$F:$F,"Draw")+COUNTIFS(SWISSW!$I:$I,MATCHUP!BN$1,SWISSW!$J:$J,MATCHUP!$A38)-COUNTIFS(SWISSW!$I:$I,MATCHUP!BN$1,SWISSW!$J:$J,MATCHUP!$A38,SWISSW!$F:$F,"Draw")),"-")</f>
        <v>-</v>
      </c>
      <c r="BO38" s="5" t="str">
        <f ca="1">IFERROR((COUNTIFS(SWISSW!$I:$I,MATCHUP!$A38,SWISSW!$J:$J,MATCHUP!BO$1,SWISSW!$F:$F,"Won")+COUNTIFS(SWISSW!$I:$I,MATCHUP!BO$1,SWISSW!$J:$J,MATCHUP!$A38,SWISSW!$F:$F,"Lost"))/(COUNTIFS(SWISSW!$I:$I,MATCHUP!$A38,SWISSW!$J:$J,MATCHUP!BO$1)-COUNTIFS(SWISSW!$I:$I,MATCHUP!$A38,SWISSW!$J:$J,MATCHUP!BO$1,SWISSW!$F:$F,"Draw")+COUNTIFS(SWISSW!$I:$I,MATCHUP!BO$1,SWISSW!$J:$J,MATCHUP!$A38)-COUNTIFS(SWISSW!$I:$I,MATCHUP!BO$1,SWISSW!$J:$J,MATCHUP!$A38,SWISSW!$F:$F,"Draw")),"-")</f>
        <v>-</v>
      </c>
      <c r="BP38" s="5" t="str">
        <f ca="1">IFERROR((COUNTIFS(SWISSW!$I:$I,MATCHUP!$A38,SWISSW!$J:$J,MATCHUP!BP$1,SWISSW!$F:$F,"Won")+COUNTIFS(SWISSW!$I:$I,MATCHUP!BP$1,SWISSW!$J:$J,MATCHUP!$A38,SWISSW!$F:$F,"Lost"))/(COUNTIFS(SWISSW!$I:$I,MATCHUP!$A38,SWISSW!$J:$J,MATCHUP!BP$1)-COUNTIFS(SWISSW!$I:$I,MATCHUP!$A38,SWISSW!$J:$J,MATCHUP!BP$1,SWISSW!$F:$F,"Draw")+COUNTIFS(SWISSW!$I:$I,MATCHUP!BP$1,SWISSW!$J:$J,MATCHUP!$A38)-COUNTIFS(SWISSW!$I:$I,MATCHUP!BP$1,SWISSW!$J:$J,MATCHUP!$A38,SWISSW!$F:$F,"Draw")),"-")</f>
        <v>-</v>
      </c>
      <c r="BQ38" s="5" t="str">
        <f ca="1">IFERROR((COUNTIFS(SWISSW!$I:$I,MATCHUP!$A38,SWISSW!$J:$J,MATCHUP!BQ$1,SWISSW!$F:$F,"Won")+COUNTIFS(SWISSW!$I:$I,MATCHUP!BQ$1,SWISSW!$J:$J,MATCHUP!$A38,SWISSW!$F:$F,"Lost"))/(COUNTIFS(SWISSW!$I:$I,MATCHUP!$A38,SWISSW!$J:$J,MATCHUP!BQ$1)-COUNTIFS(SWISSW!$I:$I,MATCHUP!$A38,SWISSW!$J:$J,MATCHUP!BQ$1,SWISSW!$F:$F,"Draw")+COUNTIFS(SWISSW!$I:$I,MATCHUP!BQ$1,SWISSW!$J:$J,MATCHUP!$A38)-COUNTIFS(SWISSW!$I:$I,MATCHUP!BQ$1,SWISSW!$J:$J,MATCHUP!$A38,SWISSW!$F:$F,"Draw")),"-")</f>
        <v>-</v>
      </c>
      <c r="BR38" s="5" t="str">
        <f ca="1">IFERROR((COUNTIFS(SWISSW!$I:$I,MATCHUP!$A38,SWISSW!$J:$J,MATCHUP!BR$1,SWISSW!$F:$F,"Won")+COUNTIFS(SWISSW!$I:$I,MATCHUP!BR$1,SWISSW!$J:$J,MATCHUP!$A38,SWISSW!$F:$F,"Lost"))/(COUNTIFS(SWISSW!$I:$I,MATCHUP!$A38,SWISSW!$J:$J,MATCHUP!BR$1)-COUNTIFS(SWISSW!$I:$I,MATCHUP!$A38,SWISSW!$J:$J,MATCHUP!BR$1,SWISSW!$F:$F,"Draw")+COUNTIFS(SWISSW!$I:$I,MATCHUP!BR$1,SWISSW!$J:$J,MATCHUP!$A38)-COUNTIFS(SWISSW!$I:$I,MATCHUP!BR$1,SWISSW!$J:$J,MATCHUP!$A38,SWISSW!$F:$F,"Draw")),"-")</f>
        <v>-</v>
      </c>
      <c r="BS38" s="5" t="str">
        <f ca="1">IFERROR((COUNTIFS(SWISSW!$I:$I,MATCHUP!$A38,SWISSW!$J:$J,MATCHUP!BS$1,SWISSW!$F:$F,"Won")+COUNTIFS(SWISSW!$I:$I,MATCHUP!BS$1,SWISSW!$J:$J,MATCHUP!$A38,SWISSW!$F:$F,"Lost"))/(COUNTIFS(SWISSW!$I:$I,MATCHUP!$A38,SWISSW!$J:$J,MATCHUP!BS$1)-COUNTIFS(SWISSW!$I:$I,MATCHUP!$A38,SWISSW!$J:$J,MATCHUP!BS$1,SWISSW!$F:$F,"Draw")+COUNTIFS(SWISSW!$I:$I,MATCHUP!BS$1,SWISSW!$J:$J,MATCHUP!$A38)-COUNTIFS(SWISSW!$I:$I,MATCHUP!BS$1,SWISSW!$J:$J,MATCHUP!$A38,SWISSW!$F:$F,"Draw")),"-")</f>
        <v>-</v>
      </c>
      <c r="BT38" s="5" t="str">
        <f ca="1">IFERROR((COUNTIFS(SWISSW!$I:$I,MATCHUP!$A38,SWISSW!$J:$J,MATCHUP!BT$1,SWISSW!$F:$F,"Won")+COUNTIFS(SWISSW!$I:$I,MATCHUP!BT$1,SWISSW!$J:$J,MATCHUP!$A38,SWISSW!$F:$F,"Lost"))/(COUNTIFS(SWISSW!$I:$I,MATCHUP!$A38,SWISSW!$J:$J,MATCHUP!BT$1)-COUNTIFS(SWISSW!$I:$I,MATCHUP!$A38,SWISSW!$J:$J,MATCHUP!BT$1,SWISSW!$F:$F,"Draw")+COUNTIFS(SWISSW!$I:$I,MATCHUP!BT$1,SWISSW!$J:$J,MATCHUP!$A38)-COUNTIFS(SWISSW!$I:$I,MATCHUP!BT$1,SWISSW!$J:$J,MATCHUP!$A38,SWISSW!$F:$F,"Draw")),"-")</f>
        <v>-</v>
      </c>
      <c r="BU38" s="5" t="str">
        <f ca="1">IFERROR((COUNTIFS(SWISSW!$I:$I,MATCHUP!$A38,SWISSW!$J:$J,MATCHUP!BU$1,SWISSW!$F:$F,"Won")+COUNTIFS(SWISSW!$I:$I,MATCHUP!BU$1,SWISSW!$J:$J,MATCHUP!$A38,SWISSW!$F:$F,"Lost"))/(COUNTIFS(SWISSW!$I:$I,MATCHUP!$A38,SWISSW!$J:$J,MATCHUP!BU$1)-COUNTIFS(SWISSW!$I:$I,MATCHUP!$A38,SWISSW!$J:$J,MATCHUP!BU$1,SWISSW!$F:$F,"Draw")+COUNTIFS(SWISSW!$I:$I,MATCHUP!BU$1,SWISSW!$J:$J,MATCHUP!$A38)-COUNTIFS(SWISSW!$I:$I,MATCHUP!BU$1,SWISSW!$J:$J,MATCHUP!$A38,SWISSW!$F:$F,"Draw")),"-")</f>
        <v>-</v>
      </c>
      <c r="BV38" s="5" t="str">
        <f ca="1">IFERROR((COUNTIFS(SWISSW!$I:$I,MATCHUP!$A38,SWISSW!$J:$J,MATCHUP!BV$1,SWISSW!$F:$F,"Won")+COUNTIFS(SWISSW!$I:$I,MATCHUP!BV$1,SWISSW!$J:$J,MATCHUP!$A38,SWISSW!$F:$F,"Lost"))/(COUNTIFS(SWISSW!$I:$I,MATCHUP!$A38,SWISSW!$J:$J,MATCHUP!BV$1)-COUNTIFS(SWISSW!$I:$I,MATCHUP!$A38,SWISSW!$J:$J,MATCHUP!BV$1,SWISSW!$F:$F,"Draw")+COUNTIFS(SWISSW!$I:$I,MATCHUP!BV$1,SWISSW!$J:$J,MATCHUP!$A38)-COUNTIFS(SWISSW!$I:$I,MATCHUP!BV$1,SWISSW!$J:$J,MATCHUP!$A38,SWISSW!$F:$F,"Draw")),"-")</f>
        <v>-</v>
      </c>
      <c r="BW38" s="5" t="str">
        <f ca="1">IFERROR((COUNTIFS(SWISSW!$I:$I,MATCHUP!$A38,SWISSW!$J:$J,MATCHUP!BW$1,SWISSW!$F:$F,"Won")+COUNTIFS(SWISSW!$I:$I,MATCHUP!BW$1,SWISSW!$J:$J,MATCHUP!$A38,SWISSW!$F:$F,"Lost"))/(COUNTIFS(SWISSW!$I:$I,MATCHUP!$A38,SWISSW!$J:$J,MATCHUP!BW$1)-COUNTIFS(SWISSW!$I:$I,MATCHUP!$A38,SWISSW!$J:$J,MATCHUP!BW$1,SWISSW!$F:$F,"Draw")+COUNTIFS(SWISSW!$I:$I,MATCHUP!BW$1,SWISSW!$J:$J,MATCHUP!$A38)-COUNTIFS(SWISSW!$I:$I,MATCHUP!BW$1,SWISSW!$J:$J,MATCHUP!$A38,SWISSW!$F:$F,"Draw")),"-")</f>
        <v>-</v>
      </c>
      <c r="BX38" s="5" t="str">
        <f ca="1">IFERROR((COUNTIFS(SWISSW!$I:$I,MATCHUP!$A38,SWISSW!$J:$J,MATCHUP!BX$1,SWISSW!$F:$F,"Won")+COUNTIFS(SWISSW!$I:$I,MATCHUP!BX$1,SWISSW!$J:$J,MATCHUP!$A38,SWISSW!$F:$F,"Lost"))/(COUNTIFS(SWISSW!$I:$I,MATCHUP!$A38,SWISSW!$J:$J,MATCHUP!BX$1)-COUNTIFS(SWISSW!$I:$I,MATCHUP!$A38,SWISSW!$J:$J,MATCHUP!BX$1,SWISSW!$F:$F,"Draw")+COUNTIFS(SWISSW!$I:$I,MATCHUP!BX$1,SWISSW!$J:$J,MATCHUP!$A38)-COUNTIFS(SWISSW!$I:$I,MATCHUP!BX$1,SWISSW!$J:$J,MATCHUP!$A38,SWISSW!$F:$F,"Draw")),"-")</f>
        <v>-</v>
      </c>
      <c r="BY38" s="5" t="str">
        <f ca="1">IFERROR((COUNTIFS(SWISSW!$I:$I,MATCHUP!$A38,SWISSW!$J:$J,MATCHUP!BY$1,SWISSW!$F:$F,"Won")+COUNTIFS(SWISSW!$I:$I,MATCHUP!BY$1,SWISSW!$J:$J,MATCHUP!$A38,SWISSW!$F:$F,"Lost"))/(COUNTIFS(SWISSW!$I:$I,MATCHUP!$A38,SWISSW!$J:$J,MATCHUP!BY$1)-COUNTIFS(SWISSW!$I:$I,MATCHUP!$A38,SWISSW!$J:$J,MATCHUP!BY$1,SWISSW!$F:$F,"Draw")+COUNTIFS(SWISSW!$I:$I,MATCHUP!BY$1,SWISSW!$J:$J,MATCHUP!$A38)-COUNTIFS(SWISSW!$I:$I,MATCHUP!BY$1,SWISSW!$J:$J,MATCHUP!$A38,SWISSW!$F:$F,"Draw")),"-")</f>
        <v>-</v>
      </c>
      <c r="BZ38" s="5" t="str">
        <f ca="1">IFERROR((COUNTIFS(SWISSW!$I:$I,MATCHUP!$A38,SWISSW!$J:$J,MATCHUP!BZ$1,SWISSW!$F:$F,"Won")+COUNTIFS(SWISSW!$I:$I,MATCHUP!BZ$1,SWISSW!$J:$J,MATCHUP!$A38,SWISSW!$F:$F,"Lost"))/(COUNTIFS(SWISSW!$I:$I,MATCHUP!$A38,SWISSW!$J:$J,MATCHUP!BZ$1)-COUNTIFS(SWISSW!$I:$I,MATCHUP!$A38,SWISSW!$J:$J,MATCHUP!BZ$1,SWISSW!$F:$F,"Draw")+COUNTIFS(SWISSW!$I:$I,MATCHUP!BZ$1,SWISSW!$J:$J,MATCHUP!$A38)-COUNTIFS(SWISSW!$I:$I,MATCHUP!BZ$1,SWISSW!$J:$J,MATCHUP!$A38,SWISSW!$F:$F,"Draw")),"-")</f>
        <v>-</v>
      </c>
      <c r="CA38" s="5" t="str">
        <f ca="1">IFERROR((COUNTIFS(SWISSW!$I:$I,MATCHUP!$A38,SWISSW!$J:$J,MATCHUP!CA$1,SWISSW!$F:$F,"Won")+COUNTIFS(SWISSW!$I:$I,MATCHUP!CA$1,SWISSW!$J:$J,MATCHUP!$A38,SWISSW!$F:$F,"Lost"))/(COUNTIFS(SWISSW!$I:$I,MATCHUP!$A38,SWISSW!$J:$J,MATCHUP!CA$1)-COUNTIFS(SWISSW!$I:$I,MATCHUP!$A38,SWISSW!$J:$J,MATCHUP!CA$1,SWISSW!$F:$F,"Draw")+COUNTIFS(SWISSW!$I:$I,MATCHUP!CA$1,SWISSW!$J:$J,MATCHUP!$A38)-COUNTIFS(SWISSW!$I:$I,MATCHUP!CA$1,SWISSW!$J:$J,MATCHUP!$A38,SWISSW!$F:$F,"Draw")),"-")</f>
        <v>-</v>
      </c>
      <c r="CB38" s="5" t="str">
        <f ca="1">IFERROR((COUNTIFS(SWISSW!$I:$I,MATCHUP!$A38,SWISSW!$J:$J,MATCHUP!CB$1,SWISSW!$F:$F,"Won")+COUNTIFS(SWISSW!$I:$I,MATCHUP!CB$1,SWISSW!$J:$J,MATCHUP!$A38,SWISSW!$F:$F,"Lost"))/(COUNTIFS(SWISSW!$I:$I,MATCHUP!$A38,SWISSW!$J:$J,MATCHUP!CB$1)-COUNTIFS(SWISSW!$I:$I,MATCHUP!$A38,SWISSW!$J:$J,MATCHUP!CB$1,SWISSW!$F:$F,"Draw")+COUNTIFS(SWISSW!$I:$I,MATCHUP!CB$1,SWISSW!$J:$J,MATCHUP!$A38)-COUNTIFS(SWISSW!$I:$I,MATCHUP!CB$1,SWISSW!$J:$J,MATCHUP!$A38,SWISSW!$F:$F,"Draw")),"-")</f>
        <v>-</v>
      </c>
      <c r="CC38" s="5" t="str">
        <f ca="1">IFERROR((COUNTIFS(SWISSW!$I:$I,MATCHUP!$A38,SWISSW!$J:$J,MATCHUP!CC$1,SWISSW!$F:$F,"Won")+COUNTIFS(SWISSW!$I:$I,MATCHUP!CC$1,SWISSW!$J:$J,MATCHUP!$A38,SWISSW!$F:$F,"Lost"))/(COUNTIFS(SWISSW!$I:$I,MATCHUP!$A38,SWISSW!$J:$J,MATCHUP!CC$1)-COUNTIFS(SWISSW!$I:$I,MATCHUP!$A38,SWISSW!$J:$J,MATCHUP!CC$1,SWISSW!$F:$F,"Draw")+COUNTIFS(SWISSW!$I:$I,MATCHUP!CC$1,SWISSW!$J:$J,MATCHUP!$A38)-COUNTIFS(SWISSW!$I:$I,MATCHUP!CC$1,SWISSW!$J:$J,MATCHUP!$A38,SWISSW!$F:$F,"Draw")),"-")</f>
        <v>-</v>
      </c>
      <c r="CD38" s="5" t="str">
        <f ca="1">IFERROR((COUNTIFS(SWISSW!$I:$I,MATCHUP!$A38,SWISSW!$J:$J,MATCHUP!CD$1,SWISSW!$F:$F,"Won")+COUNTIFS(SWISSW!$I:$I,MATCHUP!CD$1,SWISSW!$J:$J,MATCHUP!$A38,SWISSW!$F:$F,"Lost"))/(COUNTIFS(SWISSW!$I:$I,MATCHUP!$A38,SWISSW!$J:$J,MATCHUP!CD$1)-COUNTIFS(SWISSW!$I:$I,MATCHUP!$A38,SWISSW!$J:$J,MATCHUP!CD$1,SWISSW!$F:$F,"Draw")+COUNTIFS(SWISSW!$I:$I,MATCHUP!CD$1,SWISSW!$J:$J,MATCHUP!$A38)-COUNTIFS(SWISSW!$I:$I,MATCHUP!CD$1,SWISSW!$J:$J,MATCHUP!$A38,SWISSW!$F:$F,"Draw")),"-")</f>
        <v>-</v>
      </c>
      <c r="CE38" s="5" t="str">
        <f ca="1">IFERROR((COUNTIFS(SWISSW!$I:$I,MATCHUP!$A38,SWISSW!$J:$J,MATCHUP!CE$1,SWISSW!$F:$F,"Won")+COUNTIFS(SWISSW!$I:$I,MATCHUP!CE$1,SWISSW!$J:$J,MATCHUP!$A38,SWISSW!$F:$F,"Lost"))/(COUNTIFS(SWISSW!$I:$I,MATCHUP!$A38,SWISSW!$J:$J,MATCHUP!CE$1)-COUNTIFS(SWISSW!$I:$I,MATCHUP!$A38,SWISSW!$J:$J,MATCHUP!CE$1,SWISSW!$F:$F,"Draw")+COUNTIFS(SWISSW!$I:$I,MATCHUP!CE$1,SWISSW!$J:$J,MATCHUP!$A38)-COUNTIFS(SWISSW!$I:$I,MATCHUP!CE$1,SWISSW!$J:$J,MATCHUP!$A38,SWISSW!$F:$F,"Draw")),"-")</f>
        <v>-</v>
      </c>
      <c r="CF38" s="5" t="str">
        <f ca="1">IFERROR((COUNTIFS(SWISSW!$I:$I,MATCHUP!$A38,SWISSW!$J:$J,MATCHUP!CF$1,SWISSW!$F:$F,"Won")+COUNTIFS(SWISSW!$I:$I,MATCHUP!CF$1,SWISSW!$J:$J,MATCHUP!$A38,SWISSW!$F:$F,"Lost"))/(COUNTIFS(SWISSW!$I:$I,MATCHUP!$A38,SWISSW!$J:$J,MATCHUP!CF$1)-COUNTIFS(SWISSW!$I:$I,MATCHUP!$A38,SWISSW!$J:$J,MATCHUP!CF$1,SWISSW!$F:$F,"Draw")+COUNTIFS(SWISSW!$I:$I,MATCHUP!CF$1,SWISSW!$J:$J,MATCHUP!$A38)-COUNTIFS(SWISSW!$I:$I,MATCHUP!CF$1,SWISSW!$J:$J,MATCHUP!$A38,SWISSW!$F:$F,"Draw")),"-")</f>
        <v>-</v>
      </c>
      <c r="CG38" s="5" t="str">
        <f ca="1">IFERROR((COUNTIFS(SWISSW!$I:$I,MATCHUP!$A38,SWISSW!$J:$J,MATCHUP!CG$1,SWISSW!$F:$F,"Won")+COUNTIFS(SWISSW!$I:$I,MATCHUP!CG$1,SWISSW!$J:$J,MATCHUP!$A38,SWISSW!$F:$F,"Lost"))/(COUNTIFS(SWISSW!$I:$I,MATCHUP!$A38,SWISSW!$J:$J,MATCHUP!CG$1)-COUNTIFS(SWISSW!$I:$I,MATCHUP!$A38,SWISSW!$J:$J,MATCHUP!CG$1,SWISSW!$F:$F,"Draw")+COUNTIFS(SWISSW!$I:$I,MATCHUP!CG$1,SWISSW!$J:$J,MATCHUP!$A38)-COUNTIFS(SWISSW!$I:$I,MATCHUP!CG$1,SWISSW!$J:$J,MATCHUP!$A38,SWISSW!$F:$F,"Draw")),"-")</f>
        <v>-</v>
      </c>
      <c r="CH38" s="5" t="str">
        <f ca="1">IFERROR((COUNTIFS(SWISSW!$I:$I,MATCHUP!$A38,SWISSW!$J:$J,MATCHUP!CH$1,SWISSW!$F:$F,"Won")+COUNTIFS(SWISSW!$I:$I,MATCHUP!CH$1,SWISSW!$J:$J,MATCHUP!$A38,SWISSW!$F:$F,"Lost"))/(COUNTIFS(SWISSW!$I:$I,MATCHUP!$A38,SWISSW!$J:$J,MATCHUP!CH$1)-COUNTIFS(SWISSW!$I:$I,MATCHUP!$A38,SWISSW!$J:$J,MATCHUP!CH$1,SWISSW!$F:$F,"Draw")+COUNTIFS(SWISSW!$I:$I,MATCHUP!CH$1,SWISSW!$J:$J,MATCHUP!$A38)-COUNTIFS(SWISSW!$I:$I,MATCHUP!CH$1,SWISSW!$J:$J,MATCHUP!$A38,SWISSW!$F:$F,"Draw")),"-")</f>
        <v>-</v>
      </c>
      <c r="CI38" s="5" t="str">
        <f ca="1">IFERROR((COUNTIFS(SWISSW!$I:$I,MATCHUP!$A38,SWISSW!$J:$J,MATCHUP!CI$1,SWISSW!$F:$F,"Won")+COUNTIFS(SWISSW!$I:$I,MATCHUP!CI$1,SWISSW!$J:$J,MATCHUP!$A38,SWISSW!$F:$F,"Lost"))/(COUNTIFS(SWISSW!$I:$I,MATCHUP!$A38,SWISSW!$J:$J,MATCHUP!CI$1)-COUNTIFS(SWISSW!$I:$I,MATCHUP!$A38,SWISSW!$J:$J,MATCHUP!CI$1,SWISSW!$F:$F,"Draw")+COUNTIFS(SWISSW!$I:$I,MATCHUP!CI$1,SWISSW!$J:$J,MATCHUP!$A38)-COUNTIFS(SWISSW!$I:$I,MATCHUP!CI$1,SWISSW!$J:$J,MATCHUP!$A38,SWISSW!$F:$F,"Draw")),"-")</f>
        <v>-</v>
      </c>
      <c r="CJ38" s="5" t="str">
        <f ca="1">IFERROR((COUNTIFS(SWISSW!$I:$I,MATCHUP!$A38,SWISSW!$J:$J,MATCHUP!CJ$1,SWISSW!$F:$F,"Won")+COUNTIFS(SWISSW!$I:$I,MATCHUP!CJ$1,SWISSW!$J:$J,MATCHUP!$A38,SWISSW!$F:$F,"Lost"))/(COUNTIFS(SWISSW!$I:$I,MATCHUP!$A38,SWISSW!$J:$J,MATCHUP!CJ$1)-COUNTIFS(SWISSW!$I:$I,MATCHUP!$A38,SWISSW!$J:$J,MATCHUP!CJ$1,SWISSW!$F:$F,"Draw")+COUNTIFS(SWISSW!$I:$I,MATCHUP!CJ$1,SWISSW!$J:$J,MATCHUP!$A38)-COUNTIFS(SWISSW!$I:$I,MATCHUP!CJ$1,SWISSW!$J:$J,MATCHUP!$A38,SWISSW!$F:$F,"Draw")),"-")</f>
        <v>-</v>
      </c>
      <c r="CK38" s="5" t="str">
        <f ca="1">IFERROR((COUNTIFS(SWISSW!$I:$I,MATCHUP!$A38,SWISSW!$J:$J,MATCHUP!CK$1,SWISSW!$F:$F,"Won")+COUNTIFS(SWISSW!$I:$I,MATCHUP!CK$1,SWISSW!$J:$J,MATCHUP!$A38,SWISSW!$F:$F,"Lost"))/(COUNTIFS(SWISSW!$I:$I,MATCHUP!$A38,SWISSW!$J:$J,MATCHUP!CK$1)-COUNTIFS(SWISSW!$I:$I,MATCHUP!$A38,SWISSW!$J:$J,MATCHUP!CK$1,SWISSW!$F:$F,"Draw")+COUNTIFS(SWISSW!$I:$I,MATCHUP!CK$1,SWISSW!$J:$J,MATCHUP!$A38)-COUNTIFS(SWISSW!$I:$I,MATCHUP!CK$1,SWISSW!$J:$J,MATCHUP!$A38,SWISSW!$F:$F,"Draw")),"-")</f>
        <v>-</v>
      </c>
      <c r="CL38" s="5" t="str">
        <f ca="1">IFERROR((COUNTIFS(SWISSW!$I:$I,MATCHUP!$A38,SWISSW!$J:$J,MATCHUP!CL$1,SWISSW!$F:$F,"Won")+COUNTIFS(SWISSW!$I:$I,MATCHUP!CL$1,SWISSW!$J:$J,MATCHUP!$A38,SWISSW!$F:$F,"Lost"))/(COUNTIFS(SWISSW!$I:$I,MATCHUP!$A38,SWISSW!$J:$J,MATCHUP!CL$1)-COUNTIFS(SWISSW!$I:$I,MATCHUP!$A38,SWISSW!$J:$J,MATCHUP!CL$1,SWISSW!$F:$F,"Draw")+COUNTIFS(SWISSW!$I:$I,MATCHUP!CL$1,SWISSW!$J:$J,MATCHUP!$A38)-COUNTIFS(SWISSW!$I:$I,MATCHUP!CL$1,SWISSW!$J:$J,MATCHUP!$A38,SWISSW!$F:$F,"Draw")),"-")</f>
        <v>-</v>
      </c>
      <c r="CM38" s="5" t="str">
        <f ca="1">IFERROR((COUNTIFS(SWISSW!$I:$I,MATCHUP!$A38,SWISSW!$J:$J,MATCHUP!CM$1,SWISSW!$F:$F,"Won")+COUNTIFS(SWISSW!$I:$I,MATCHUP!CM$1,SWISSW!$J:$J,MATCHUP!$A38,SWISSW!$F:$F,"Lost"))/(COUNTIFS(SWISSW!$I:$I,MATCHUP!$A38,SWISSW!$J:$J,MATCHUP!CM$1)-COUNTIFS(SWISSW!$I:$I,MATCHUP!$A38,SWISSW!$J:$J,MATCHUP!CM$1,SWISSW!$F:$F,"Draw")+COUNTIFS(SWISSW!$I:$I,MATCHUP!CM$1,SWISSW!$J:$J,MATCHUP!$A38)-COUNTIFS(SWISSW!$I:$I,MATCHUP!CM$1,SWISSW!$J:$J,MATCHUP!$A38,SWISSW!$F:$F,"Draw")),"-")</f>
        <v>-</v>
      </c>
      <c r="CN38" s="5" t="str">
        <f ca="1">IFERROR((COUNTIFS(SWISSW!$I:$I,MATCHUP!$A38,SWISSW!$J:$J,MATCHUP!CN$1,SWISSW!$F:$F,"Won")+COUNTIFS(SWISSW!$I:$I,MATCHUP!CN$1,SWISSW!$J:$J,MATCHUP!$A38,SWISSW!$F:$F,"Lost"))/(COUNTIFS(SWISSW!$I:$I,MATCHUP!$A38,SWISSW!$J:$J,MATCHUP!CN$1)-COUNTIFS(SWISSW!$I:$I,MATCHUP!$A38,SWISSW!$J:$J,MATCHUP!CN$1,SWISSW!$F:$F,"Draw")+COUNTIFS(SWISSW!$I:$I,MATCHUP!CN$1,SWISSW!$J:$J,MATCHUP!$A38)-COUNTIFS(SWISSW!$I:$I,MATCHUP!CN$1,SWISSW!$J:$J,MATCHUP!$A38,SWISSW!$F:$F,"Draw")),"-")</f>
        <v>-</v>
      </c>
      <c r="CO38" s="5" t="str">
        <f ca="1">IFERROR((COUNTIFS(SWISSW!$I:$I,MATCHUP!$A38,SWISSW!$J:$J,MATCHUP!CO$1,SWISSW!$F:$F,"Won")+COUNTIFS(SWISSW!$I:$I,MATCHUP!CO$1,SWISSW!$J:$J,MATCHUP!$A38,SWISSW!$F:$F,"Lost"))/(COUNTIFS(SWISSW!$I:$I,MATCHUP!$A38,SWISSW!$J:$J,MATCHUP!CO$1)-COUNTIFS(SWISSW!$I:$I,MATCHUP!$A38,SWISSW!$J:$J,MATCHUP!CO$1,SWISSW!$F:$F,"Draw")+COUNTIFS(SWISSW!$I:$I,MATCHUP!CO$1,SWISSW!$J:$J,MATCHUP!$A38)-COUNTIFS(SWISSW!$I:$I,MATCHUP!CO$1,SWISSW!$J:$J,MATCHUP!$A38,SWISSW!$F:$F,"Draw")),"-")</f>
        <v>-</v>
      </c>
      <c r="CP38" s="5" t="str">
        <f ca="1">IFERROR((COUNTIFS(SWISSW!$I:$I,MATCHUP!$A38,SWISSW!$J:$J,MATCHUP!CP$1,SWISSW!$F:$F,"Won")+COUNTIFS(SWISSW!$I:$I,MATCHUP!CP$1,SWISSW!$J:$J,MATCHUP!$A38,SWISSW!$F:$F,"Lost"))/(COUNTIFS(SWISSW!$I:$I,MATCHUP!$A38,SWISSW!$J:$J,MATCHUP!CP$1)-COUNTIFS(SWISSW!$I:$I,MATCHUP!$A38,SWISSW!$J:$J,MATCHUP!CP$1,SWISSW!$F:$F,"Draw")+COUNTIFS(SWISSW!$I:$I,MATCHUP!CP$1,SWISSW!$J:$J,MATCHUP!$A38)-COUNTIFS(SWISSW!$I:$I,MATCHUP!CP$1,SWISSW!$J:$J,MATCHUP!$A38,SWISSW!$F:$F,"Draw")),"-")</f>
        <v>-</v>
      </c>
      <c r="CQ38" s="5" t="str">
        <f ca="1">IFERROR((COUNTIFS(SWISSW!$I:$I,MATCHUP!$A38,SWISSW!$J:$J,MATCHUP!CQ$1,SWISSW!$F:$F,"Won")+COUNTIFS(SWISSW!$I:$I,MATCHUP!CQ$1,SWISSW!$J:$J,MATCHUP!$A38,SWISSW!$F:$F,"Lost"))/(COUNTIFS(SWISSW!$I:$I,MATCHUP!$A38,SWISSW!$J:$J,MATCHUP!CQ$1)-COUNTIFS(SWISSW!$I:$I,MATCHUP!$A38,SWISSW!$J:$J,MATCHUP!CQ$1,SWISSW!$F:$F,"Draw")+COUNTIFS(SWISSW!$I:$I,MATCHUP!CQ$1,SWISSW!$J:$J,MATCHUP!$A38)-COUNTIFS(SWISSW!$I:$I,MATCHUP!CQ$1,SWISSW!$J:$J,MATCHUP!$A38,SWISSW!$F:$F,"Draw")),"-")</f>
        <v>-</v>
      </c>
      <c r="CR38" s="5" t="str">
        <f ca="1">IFERROR((COUNTIFS(SWISSW!$I:$I,MATCHUP!$A38,SWISSW!$J:$J,MATCHUP!CR$1,SWISSW!$F:$F,"Won")+COUNTIFS(SWISSW!$I:$I,MATCHUP!CR$1,SWISSW!$J:$J,MATCHUP!$A38,SWISSW!$F:$F,"Lost"))/(COUNTIFS(SWISSW!$I:$I,MATCHUP!$A38,SWISSW!$J:$J,MATCHUP!CR$1)-COUNTIFS(SWISSW!$I:$I,MATCHUP!$A38,SWISSW!$J:$J,MATCHUP!CR$1,SWISSW!$F:$F,"Draw")+COUNTIFS(SWISSW!$I:$I,MATCHUP!CR$1,SWISSW!$J:$J,MATCHUP!$A38)-COUNTIFS(SWISSW!$I:$I,MATCHUP!CR$1,SWISSW!$J:$J,MATCHUP!$A38,SWISSW!$F:$F,"Draw")),"-")</f>
        <v>-</v>
      </c>
      <c r="CS38" s="5" t="str">
        <f ca="1">IFERROR((COUNTIFS(SWISSW!$I:$I,MATCHUP!$A38,SWISSW!$J:$J,MATCHUP!CS$1,SWISSW!$F:$F,"Won")+COUNTIFS(SWISSW!$I:$I,MATCHUP!CS$1,SWISSW!$J:$J,MATCHUP!$A38,SWISSW!$F:$F,"Lost"))/(COUNTIFS(SWISSW!$I:$I,MATCHUP!$A38,SWISSW!$J:$J,MATCHUP!CS$1)-COUNTIFS(SWISSW!$I:$I,MATCHUP!$A38,SWISSW!$J:$J,MATCHUP!CS$1,SWISSW!$F:$F,"Draw")+COUNTIFS(SWISSW!$I:$I,MATCHUP!CS$1,SWISSW!$J:$J,MATCHUP!$A38)-COUNTIFS(SWISSW!$I:$I,MATCHUP!CS$1,SWISSW!$J:$J,MATCHUP!$A38,SWISSW!$F:$F,"Draw")),"-")</f>
        <v>-</v>
      </c>
      <c r="CT38" s="5" t="str">
        <f ca="1">IFERROR((COUNTIFS(SWISSW!$I:$I,MATCHUP!$A38,SWISSW!$J:$J,MATCHUP!CT$1,SWISSW!$F:$F,"Won")+COUNTIFS(SWISSW!$I:$I,MATCHUP!CT$1,SWISSW!$J:$J,MATCHUP!$A38,SWISSW!$F:$F,"Lost"))/(COUNTIFS(SWISSW!$I:$I,MATCHUP!$A38,SWISSW!$J:$J,MATCHUP!CT$1)-COUNTIFS(SWISSW!$I:$I,MATCHUP!$A38,SWISSW!$J:$J,MATCHUP!CT$1,SWISSW!$F:$F,"Draw")+COUNTIFS(SWISSW!$I:$I,MATCHUP!CT$1,SWISSW!$J:$J,MATCHUP!$A38)-COUNTIFS(SWISSW!$I:$I,MATCHUP!CT$1,SWISSW!$J:$J,MATCHUP!$A38,SWISSW!$F:$F,"Draw")),"-")</f>
        <v>-</v>
      </c>
      <c r="CU38" s="5" t="str">
        <f ca="1">IFERROR((COUNTIFS(SWISSW!$I:$I,MATCHUP!$A38,SWISSW!$J:$J,MATCHUP!CU$1,SWISSW!$F:$F,"Won")+COUNTIFS(SWISSW!$I:$I,MATCHUP!CU$1,SWISSW!$J:$J,MATCHUP!$A38,SWISSW!$F:$F,"Lost"))/(COUNTIFS(SWISSW!$I:$I,MATCHUP!$A38,SWISSW!$J:$J,MATCHUP!CU$1)-COUNTIFS(SWISSW!$I:$I,MATCHUP!$A38,SWISSW!$J:$J,MATCHUP!CU$1,SWISSW!$F:$F,"Draw")+COUNTIFS(SWISSW!$I:$I,MATCHUP!CU$1,SWISSW!$J:$J,MATCHUP!$A38)-COUNTIFS(SWISSW!$I:$I,MATCHUP!CU$1,SWISSW!$J:$J,MATCHUP!$A38,SWISSW!$F:$F,"Draw")),"-")</f>
        <v>-</v>
      </c>
      <c r="CV38" s="5" t="str">
        <f ca="1">IFERROR((COUNTIFS(SWISSW!$I:$I,MATCHUP!$A38,SWISSW!$J:$J,MATCHUP!CV$1,SWISSW!$F:$F,"Won")+COUNTIFS(SWISSW!$I:$I,MATCHUP!CV$1,SWISSW!$J:$J,MATCHUP!$A38,SWISSW!$F:$F,"Lost"))/(COUNTIFS(SWISSW!$I:$I,MATCHUP!$A38,SWISSW!$J:$J,MATCHUP!CV$1)-COUNTIFS(SWISSW!$I:$I,MATCHUP!$A38,SWISSW!$J:$J,MATCHUP!CV$1,SWISSW!$F:$F,"Draw")+COUNTIFS(SWISSW!$I:$I,MATCHUP!CV$1,SWISSW!$J:$J,MATCHUP!$A38)-COUNTIFS(SWISSW!$I:$I,MATCHUP!CV$1,SWISSW!$J:$J,MATCHUP!$A38,SWISSW!$F:$F,"Draw")),"-")</f>
        <v>-</v>
      </c>
    </row>
    <row r="39" spans="1:100" ht="55" customHeight="1" x14ac:dyDescent="0.3">
      <c r="A39" s="3" t="str" cm="1">
        <f t="array" aca="1" ref="A39" ca="1">INDIRECT(ADDRESS(ROW(),1,,1,"METABREAK"))</f>
        <v>Mono Red Dredge</v>
      </c>
      <c r="B39" s="5">
        <f ca="1">IFERROR((COUNTIFS(SWISSW!$I:$I,MATCHUP!$A39,SWISSW!$J:$J,MATCHUP!B$1,SWISSW!$F:$F,"Won")+COUNTIFS(SWISSW!$I:$I,MATCHUP!B$1,SWISSW!$J:$J,MATCHUP!$A39,SWISSW!$F:$F,"Lost"))/(COUNTIFS(SWISSW!$I:$I,MATCHUP!$A39,SWISSW!$J:$J,MATCHUP!B$1)-COUNTIFS(SWISSW!$I:$I,MATCHUP!$A39,SWISSW!$J:$J,MATCHUP!B$1,SWISSW!$F:$F,"Draw")+COUNTIFS(SWISSW!$I:$I,MATCHUP!B$1,SWISSW!$J:$J,MATCHUP!$A39)-COUNTIFS(SWISSW!$I:$I,MATCHUP!B$1,SWISSW!$J:$J,MATCHUP!$A39,SWISSW!$F:$F,"Draw")),"-")</f>
        <v>0.5</v>
      </c>
      <c r="C39" s="5">
        <f ca="1">IFERROR((COUNTIFS(SWISSW!$I:$I,MATCHUP!$A39,SWISSW!$J:$J,MATCHUP!C$1,SWISSW!$F:$F,"Won")+COUNTIFS(SWISSW!$I:$I,MATCHUP!C$1,SWISSW!$J:$J,MATCHUP!$A39,SWISSW!$F:$F,"Lost"))/(COUNTIFS(SWISSW!$I:$I,MATCHUP!$A39,SWISSW!$J:$J,MATCHUP!C$1)-COUNTIFS(SWISSW!$I:$I,MATCHUP!$A39,SWISSW!$J:$J,MATCHUP!C$1,SWISSW!$F:$F,"Draw")+COUNTIFS(SWISSW!$I:$I,MATCHUP!C$1,SWISSW!$J:$J,MATCHUP!$A39)-COUNTIFS(SWISSW!$I:$I,MATCHUP!C$1,SWISSW!$J:$J,MATCHUP!$A39,SWISSW!$F:$F,"Draw")),"-")</f>
        <v>1</v>
      </c>
      <c r="D39" s="5" t="str">
        <f ca="1">IFERROR((COUNTIFS(SWISSW!$I:$I,MATCHUP!$A39,SWISSW!$J:$J,MATCHUP!D$1,SWISSW!$F:$F,"Won")+COUNTIFS(SWISSW!$I:$I,MATCHUP!D$1,SWISSW!$J:$J,MATCHUP!$A39,SWISSW!$F:$F,"Lost"))/(COUNTIFS(SWISSW!$I:$I,MATCHUP!$A39,SWISSW!$J:$J,MATCHUP!D$1)-COUNTIFS(SWISSW!$I:$I,MATCHUP!$A39,SWISSW!$J:$J,MATCHUP!D$1,SWISSW!$F:$F,"Draw")+COUNTIFS(SWISSW!$I:$I,MATCHUP!D$1,SWISSW!$J:$J,MATCHUP!$A39)-COUNTIFS(SWISSW!$I:$I,MATCHUP!D$1,SWISSW!$J:$J,MATCHUP!$A39,SWISSW!$F:$F,"Draw")),"-")</f>
        <v>-</v>
      </c>
      <c r="E39" s="5" t="str">
        <f ca="1">IFERROR((COUNTIFS(SWISSW!$I:$I,MATCHUP!$A39,SWISSW!$J:$J,MATCHUP!E$1,SWISSW!$F:$F,"Won")+COUNTIFS(SWISSW!$I:$I,MATCHUP!E$1,SWISSW!$J:$J,MATCHUP!$A39,SWISSW!$F:$F,"Lost"))/(COUNTIFS(SWISSW!$I:$I,MATCHUP!$A39,SWISSW!$J:$J,MATCHUP!E$1)-COUNTIFS(SWISSW!$I:$I,MATCHUP!$A39,SWISSW!$J:$J,MATCHUP!E$1,SWISSW!$F:$F,"Draw")+COUNTIFS(SWISSW!$I:$I,MATCHUP!E$1,SWISSW!$J:$J,MATCHUP!$A39)-COUNTIFS(SWISSW!$I:$I,MATCHUP!E$1,SWISSW!$J:$J,MATCHUP!$A39,SWISSW!$F:$F,"Draw")),"-")</f>
        <v>-</v>
      </c>
      <c r="F39" s="5">
        <f ca="1">IFERROR((COUNTIFS(SWISSW!$I:$I,MATCHUP!$A39,SWISSW!$J:$J,MATCHUP!F$1,SWISSW!$F:$F,"Won")+COUNTIFS(SWISSW!$I:$I,MATCHUP!F$1,SWISSW!$J:$J,MATCHUP!$A39,SWISSW!$F:$F,"Lost"))/(COUNTIFS(SWISSW!$I:$I,MATCHUP!$A39,SWISSW!$J:$J,MATCHUP!F$1)-COUNTIFS(SWISSW!$I:$I,MATCHUP!$A39,SWISSW!$J:$J,MATCHUP!F$1,SWISSW!$F:$F,"Draw")+COUNTIFS(SWISSW!$I:$I,MATCHUP!F$1,SWISSW!$J:$J,MATCHUP!$A39)-COUNTIFS(SWISSW!$I:$I,MATCHUP!F$1,SWISSW!$J:$J,MATCHUP!$A39,SWISSW!$F:$F,"Draw")),"-")</f>
        <v>0.5</v>
      </c>
      <c r="G39" s="5">
        <f ca="1">IFERROR((COUNTIFS(SWISSW!$I:$I,MATCHUP!$A39,SWISSW!$J:$J,MATCHUP!G$1,SWISSW!$F:$F,"Won")+COUNTIFS(SWISSW!$I:$I,MATCHUP!G$1,SWISSW!$J:$J,MATCHUP!$A39,SWISSW!$F:$F,"Lost"))/(COUNTIFS(SWISSW!$I:$I,MATCHUP!$A39,SWISSW!$J:$J,MATCHUP!G$1)-COUNTIFS(SWISSW!$I:$I,MATCHUP!$A39,SWISSW!$J:$J,MATCHUP!G$1,SWISSW!$F:$F,"Draw")+COUNTIFS(SWISSW!$I:$I,MATCHUP!G$1,SWISSW!$J:$J,MATCHUP!$A39)-COUNTIFS(SWISSW!$I:$I,MATCHUP!G$1,SWISSW!$J:$J,MATCHUP!$A39,SWISSW!$F:$F,"Draw")),"-")</f>
        <v>0.5</v>
      </c>
      <c r="H39" s="5" t="str">
        <f ca="1">IFERROR((COUNTIFS(SWISSW!$I:$I,MATCHUP!$A39,SWISSW!$J:$J,MATCHUP!H$1,SWISSW!$F:$F,"Won")+COUNTIFS(SWISSW!$I:$I,MATCHUP!H$1,SWISSW!$J:$J,MATCHUP!$A39,SWISSW!$F:$F,"Lost"))/(COUNTIFS(SWISSW!$I:$I,MATCHUP!$A39,SWISSW!$J:$J,MATCHUP!H$1)-COUNTIFS(SWISSW!$I:$I,MATCHUP!$A39,SWISSW!$J:$J,MATCHUP!H$1,SWISSW!$F:$F,"Draw")+COUNTIFS(SWISSW!$I:$I,MATCHUP!H$1,SWISSW!$J:$J,MATCHUP!$A39)-COUNTIFS(SWISSW!$I:$I,MATCHUP!H$1,SWISSW!$J:$J,MATCHUP!$A39,SWISSW!$F:$F,"Draw")),"-")</f>
        <v>-</v>
      </c>
      <c r="I39" s="5" t="str">
        <f ca="1">IFERROR((COUNTIFS(SWISSW!$I:$I,MATCHUP!$A39,SWISSW!$J:$J,MATCHUP!I$1,SWISSW!$F:$F,"Won")+COUNTIFS(SWISSW!$I:$I,MATCHUP!I$1,SWISSW!$J:$J,MATCHUP!$A39,SWISSW!$F:$F,"Lost"))/(COUNTIFS(SWISSW!$I:$I,MATCHUP!$A39,SWISSW!$J:$J,MATCHUP!I$1)-COUNTIFS(SWISSW!$I:$I,MATCHUP!$A39,SWISSW!$J:$J,MATCHUP!I$1,SWISSW!$F:$F,"Draw")+COUNTIFS(SWISSW!$I:$I,MATCHUP!I$1,SWISSW!$J:$J,MATCHUP!$A39)-COUNTIFS(SWISSW!$I:$I,MATCHUP!I$1,SWISSW!$J:$J,MATCHUP!$A39,SWISSW!$F:$F,"Draw")),"-")</f>
        <v>-</v>
      </c>
      <c r="J39" s="5" t="str">
        <f ca="1">IFERROR((COUNTIFS(SWISSW!$I:$I,MATCHUP!$A39,SWISSW!$J:$J,MATCHUP!J$1,SWISSW!$F:$F,"Won")+COUNTIFS(SWISSW!$I:$I,MATCHUP!J$1,SWISSW!$J:$J,MATCHUP!$A39,SWISSW!$F:$F,"Lost"))/(COUNTIFS(SWISSW!$I:$I,MATCHUP!$A39,SWISSW!$J:$J,MATCHUP!J$1)-COUNTIFS(SWISSW!$I:$I,MATCHUP!$A39,SWISSW!$J:$J,MATCHUP!J$1,SWISSW!$F:$F,"Draw")+COUNTIFS(SWISSW!$I:$I,MATCHUP!J$1,SWISSW!$J:$J,MATCHUP!$A39)-COUNTIFS(SWISSW!$I:$I,MATCHUP!J$1,SWISSW!$J:$J,MATCHUP!$A39,SWISSW!$F:$F,"Draw")),"-")</f>
        <v>-</v>
      </c>
      <c r="K39" s="5">
        <f ca="1">IFERROR((COUNTIFS(SWISSW!$I:$I,MATCHUP!$A39,SWISSW!$J:$J,MATCHUP!K$1,SWISSW!$F:$F,"Won")+COUNTIFS(SWISSW!$I:$I,MATCHUP!K$1,SWISSW!$J:$J,MATCHUP!$A39,SWISSW!$F:$F,"Lost"))/(COUNTIFS(SWISSW!$I:$I,MATCHUP!$A39,SWISSW!$J:$J,MATCHUP!K$1)-COUNTIFS(SWISSW!$I:$I,MATCHUP!$A39,SWISSW!$J:$J,MATCHUP!K$1,SWISSW!$F:$F,"Draw")+COUNTIFS(SWISSW!$I:$I,MATCHUP!K$1,SWISSW!$J:$J,MATCHUP!$A39)-COUNTIFS(SWISSW!$I:$I,MATCHUP!K$1,SWISSW!$J:$J,MATCHUP!$A39,SWISSW!$F:$F,"Draw")),"-")</f>
        <v>1</v>
      </c>
      <c r="L39" s="5">
        <f ca="1">IFERROR((COUNTIFS(SWISSW!$I:$I,MATCHUP!$A39,SWISSW!$J:$J,MATCHUP!L$1,SWISSW!$F:$F,"Won")+COUNTIFS(SWISSW!$I:$I,MATCHUP!L$1,SWISSW!$J:$J,MATCHUP!$A39,SWISSW!$F:$F,"Lost"))/(COUNTIFS(SWISSW!$I:$I,MATCHUP!$A39,SWISSW!$J:$J,MATCHUP!L$1)-COUNTIFS(SWISSW!$I:$I,MATCHUP!$A39,SWISSW!$J:$J,MATCHUP!L$1,SWISSW!$F:$F,"Draw")+COUNTIFS(SWISSW!$I:$I,MATCHUP!L$1,SWISSW!$J:$J,MATCHUP!$A39)-COUNTIFS(SWISSW!$I:$I,MATCHUP!L$1,SWISSW!$J:$J,MATCHUP!$A39,SWISSW!$F:$F,"Draw")),"-")</f>
        <v>1</v>
      </c>
      <c r="M39" s="5">
        <f ca="1">IFERROR((COUNTIFS(SWISSW!$I:$I,MATCHUP!$A39,SWISSW!$J:$J,MATCHUP!M$1,SWISSW!$F:$F,"Won")+COUNTIFS(SWISSW!$I:$I,MATCHUP!M$1,SWISSW!$J:$J,MATCHUP!$A39,SWISSW!$F:$F,"Lost"))/(COUNTIFS(SWISSW!$I:$I,MATCHUP!$A39,SWISSW!$J:$J,MATCHUP!M$1)-COUNTIFS(SWISSW!$I:$I,MATCHUP!$A39,SWISSW!$J:$J,MATCHUP!M$1,SWISSW!$F:$F,"Draw")+COUNTIFS(SWISSW!$I:$I,MATCHUP!M$1,SWISSW!$J:$J,MATCHUP!$A39)-COUNTIFS(SWISSW!$I:$I,MATCHUP!M$1,SWISSW!$J:$J,MATCHUP!$A39,SWISSW!$F:$F,"Draw")),"-")</f>
        <v>0</v>
      </c>
      <c r="N39" s="5">
        <f ca="1">IFERROR((COUNTIFS(SWISSW!$I:$I,MATCHUP!$A39,SWISSW!$J:$J,MATCHUP!N$1,SWISSW!$F:$F,"Won")+COUNTIFS(SWISSW!$I:$I,MATCHUP!N$1,SWISSW!$J:$J,MATCHUP!$A39,SWISSW!$F:$F,"Lost"))/(COUNTIFS(SWISSW!$I:$I,MATCHUP!$A39,SWISSW!$J:$J,MATCHUP!N$1)-COUNTIFS(SWISSW!$I:$I,MATCHUP!$A39,SWISSW!$J:$J,MATCHUP!N$1,SWISSW!$F:$F,"Draw")+COUNTIFS(SWISSW!$I:$I,MATCHUP!N$1,SWISSW!$J:$J,MATCHUP!$A39)-COUNTIFS(SWISSW!$I:$I,MATCHUP!N$1,SWISSW!$J:$J,MATCHUP!$A39,SWISSW!$F:$F,"Draw")),"-")</f>
        <v>0</v>
      </c>
      <c r="O39" s="5">
        <f ca="1">IFERROR((COUNTIFS(SWISSW!$I:$I,MATCHUP!$A39,SWISSW!$J:$J,MATCHUP!O$1,SWISSW!$F:$F,"Won")+COUNTIFS(SWISSW!$I:$I,MATCHUP!O$1,SWISSW!$J:$J,MATCHUP!$A39,SWISSW!$F:$F,"Lost"))/(COUNTIFS(SWISSW!$I:$I,MATCHUP!$A39,SWISSW!$J:$J,MATCHUP!O$1)-COUNTIFS(SWISSW!$I:$I,MATCHUP!$A39,SWISSW!$J:$J,MATCHUP!O$1,SWISSW!$F:$F,"Draw")+COUNTIFS(SWISSW!$I:$I,MATCHUP!O$1,SWISSW!$J:$J,MATCHUP!$A39)-COUNTIFS(SWISSW!$I:$I,MATCHUP!O$1,SWISSW!$J:$J,MATCHUP!$A39,SWISSW!$F:$F,"Draw")),"-")</f>
        <v>1</v>
      </c>
      <c r="P39" s="5">
        <f ca="1">IFERROR((COUNTIFS(SWISSW!$I:$I,MATCHUP!$A39,SWISSW!$J:$J,MATCHUP!P$1,SWISSW!$F:$F,"Won")+COUNTIFS(SWISSW!$I:$I,MATCHUP!P$1,SWISSW!$J:$J,MATCHUP!$A39,SWISSW!$F:$F,"Lost"))/(COUNTIFS(SWISSW!$I:$I,MATCHUP!$A39,SWISSW!$J:$J,MATCHUP!P$1)-COUNTIFS(SWISSW!$I:$I,MATCHUP!$A39,SWISSW!$J:$J,MATCHUP!P$1,SWISSW!$F:$F,"Draw")+COUNTIFS(SWISSW!$I:$I,MATCHUP!P$1,SWISSW!$J:$J,MATCHUP!$A39)-COUNTIFS(SWISSW!$I:$I,MATCHUP!P$1,SWISSW!$J:$J,MATCHUP!$A39,SWISSW!$F:$F,"Draw")),"-")</f>
        <v>1</v>
      </c>
      <c r="Q39" s="5">
        <f ca="1">IFERROR((COUNTIFS(SWISSW!$I:$I,MATCHUP!$A39,SWISSW!$J:$J,MATCHUP!Q$1,SWISSW!$F:$F,"Won")+COUNTIFS(SWISSW!$I:$I,MATCHUP!Q$1,SWISSW!$J:$J,MATCHUP!$A39,SWISSW!$F:$F,"Lost"))/(COUNTIFS(SWISSW!$I:$I,MATCHUP!$A39,SWISSW!$J:$J,MATCHUP!Q$1)-COUNTIFS(SWISSW!$I:$I,MATCHUP!$A39,SWISSW!$J:$J,MATCHUP!Q$1,SWISSW!$F:$F,"Draw")+COUNTIFS(SWISSW!$I:$I,MATCHUP!Q$1,SWISSW!$J:$J,MATCHUP!$A39)-COUNTIFS(SWISSW!$I:$I,MATCHUP!Q$1,SWISSW!$J:$J,MATCHUP!$A39,SWISSW!$F:$F,"Draw")),"-")</f>
        <v>1</v>
      </c>
      <c r="R39" s="5">
        <f ca="1">IFERROR((COUNTIFS(SWISSW!$I:$I,MATCHUP!$A39,SWISSW!$J:$J,MATCHUP!R$1,SWISSW!$F:$F,"Won")+COUNTIFS(SWISSW!$I:$I,MATCHUP!R$1,SWISSW!$J:$J,MATCHUP!$A39,SWISSW!$F:$F,"Lost"))/(COUNTIFS(SWISSW!$I:$I,MATCHUP!$A39,SWISSW!$J:$J,MATCHUP!R$1)-COUNTIFS(SWISSW!$I:$I,MATCHUP!$A39,SWISSW!$J:$J,MATCHUP!R$1,SWISSW!$F:$F,"Draw")+COUNTIFS(SWISSW!$I:$I,MATCHUP!R$1,SWISSW!$J:$J,MATCHUP!$A39)-COUNTIFS(SWISSW!$I:$I,MATCHUP!R$1,SWISSW!$J:$J,MATCHUP!$A39,SWISSW!$F:$F,"Draw")),"-")</f>
        <v>1</v>
      </c>
      <c r="S39" s="5" t="str">
        <f ca="1">IFERROR((COUNTIFS(SWISSW!$I:$I,MATCHUP!$A39,SWISSW!$J:$J,MATCHUP!S$1,SWISSW!$F:$F,"Won")+COUNTIFS(SWISSW!$I:$I,MATCHUP!S$1,SWISSW!$J:$J,MATCHUP!$A39,SWISSW!$F:$F,"Lost"))/(COUNTIFS(SWISSW!$I:$I,MATCHUP!$A39,SWISSW!$J:$J,MATCHUP!S$1)-COUNTIFS(SWISSW!$I:$I,MATCHUP!$A39,SWISSW!$J:$J,MATCHUP!S$1,SWISSW!$F:$F,"Draw")+COUNTIFS(SWISSW!$I:$I,MATCHUP!S$1,SWISSW!$J:$J,MATCHUP!$A39)-COUNTIFS(SWISSW!$I:$I,MATCHUP!S$1,SWISSW!$J:$J,MATCHUP!$A39,SWISSW!$F:$F,"Draw")),"-")</f>
        <v>-</v>
      </c>
      <c r="T39" s="5">
        <f ca="1">IFERROR((COUNTIFS(SWISSW!$I:$I,MATCHUP!$A39,SWISSW!$J:$J,MATCHUP!T$1,SWISSW!$F:$F,"Won")+COUNTIFS(SWISSW!$I:$I,MATCHUP!T$1,SWISSW!$J:$J,MATCHUP!$A39,SWISSW!$F:$F,"Lost"))/(COUNTIFS(SWISSW!$I:$I,MATCHUP!$A39,SWISSW!$J:$J,MATCHUP!T$1)-COUNTIFS(SWISSW!$I:$I,MATCHUP!$A39,SWISSW!$J:$J,MATCHUP!T$1,SWISSW!$F:$F,"Draw")+COUNTIFS(SWISSW!$I:$I,MATCHUP!T$1,SWISSW!$J:$J,MATCHUP!$A39)-COUNTIFS(SWISSW!$I:$I,MATCHUP!T$1,SWISSW!$J:$J,MATCHUP!$A39,SWISSW!$F:$F,"Draw")),"-")</f>
        <v>1</v>
      </c>
      <c r="U39" s="5" t="str">
        <f ca="1">IFERROR((COUNTIFS(SWISSW!$I:$I,MATCHUP!$A39,SWISSW!$J:$J,MATCHUP!U$1,SWISSW!$F:$F,"Won")+COUNTIFS(SWISSW!$I:$I,MATCHUP!U$1,SWISSW!$J:$J,MATCHUP!$A39,SWISSW!$F:$F,"Lost"))/(COUNTIFS(SWISSW!$I:$I,MATCHUP!$A39,SWISSW!$J:$J,MATCHUP!U$1)-COUNTIFS(SWISSW!$I:$I,MATCHUP!$A39,SWISSW!$J:$J,MATCHUP!U$1,SWISSW!$F:$F,"Draw")+COUNTIFS(SWISSW!$I:$I,MATCHUP!U$1,SWISSW!$J:$J,MATCHUP!$A39)-COUNTIFS(SWISSW!$I:$I,MATCHUP!U$1,SWISSW!$J:$J,MATCHUP!$A39,SWISSW!$F:$F,"Draw")),"-")</f>
        <v>-</v>
      </c>
      <c r="V39" s="5" t="str">
        <f ca="1">IFERROR((COUNTIFS(SWISSW!$I:$I,MATCHUP!$A39,SWISSW!$J:$J,MATCHUP!V$1,SWISSW!$F:$F,"Won")+COUNTIFS(SWISSW!$I:$I,MATCHUP!V$1,SWISSW!$J:$J,MATCHUP!$A39,SWISSW!$F:$F,"Lost"))/(COUNTIFS(SWISSW!$I:$I,MATCHUP!$A39,SWISSW!$J:$J,MATCHUP!V$1)-COUNTIFS(SWISSW!$I:$I,MATCHUP!$A39,SWISSW!$J:$J,MATCHUP!V$1,SWISSW!$F:$F,"Draw")+COUNTIFS(SWISSW!$I:$I,MATCHUP!V$1,SWISSW!$J:$J,MATCHUP!$A39)-COUNTIFS(SWISSW!$I:$I,MATCHUP!V$1,SWISSW!$J:$J,MATCHUP!$A39,SWISSW!$F:$F,"Draw")),"-")</f>
        <v>-</v>
      </c>
      <c r="W39" s="5" t="str">
        <f ca="1">IFERROR((COUNTIFS(SWISSW!$I:$I,MATCHUP!$A39,SWISSW!$J:$J,MATCHUP!W$1,SWISSW!$F:$F,"Won")+COUNTIFS(SWISSW!$I:$I,MATCHUP!W$1,SWISSW!$J:$J,MATCHUP!$A39,SWISSW!$F:$F,"Lost"))/(COUNTIFS(SWISSW!$I:$I,MATCHUP!$A39,SWISSW!$J:$J,MATCHUP!W$1)-COUNTIFS(SWISSW!$I:$I,MATCHUP!$A39,SWISSW!$J:$J,MATCHUP!W$1,SWISSW!$F:$F,"Draw")+COUNTIFS(SWISSW!$I:$I,MATCHUP!W$1,SWISSW!$J:$J,MATCHUP!$A39)-COUNTIFS(SWISSW!$I:$I,MATCHUP!W$1,SWISSW!$J:$J,MATCHUP!$A39,SWISSW!$F:$F,"Draw")),"-")</f>
        <v>-</v>
      </c>
      <c r="X39" s="5" t="str">
        <f ca="1">IFERROR((COUNTIFS(SWISSW!$I:$I,MATCHUP!$A39,SWISSW!$J:$J,MATCHUP!X$1,SWISSW!$F:$F,"Won")+COUNTIFS(SWISSW!$I:$I,MATCHUP!X$1,SWISSW!$J:$J,MATCHUP!$A39,SWISSW!$F:$F,"Lost"))/(COUNTIFS(SWISSW!$I:$I,MATCHUP!$A39,SWISSW!$J:$J,MATCHUP!X$1)-COUNTIFS(SWISSW!$I:$I,MATCHUP!$A39,SWISSW!$J:$J,MATCHUP!X$1,SWISSW!$F:$F,"Draw")+COUNTIFS(SWISSW!$I:$I,MATCHUP!X$1,SWISSW!$J:$J,MATCHUP!$A39)-COUNTIFS(SWISSW!$I:$I,MATCHUP!X$1,SWISSW!$J:$J,MATCHUP!$A39,SWISSW!$F:$F,"Draw")),"-")</f>
        <v>-</v>
      </c>
      <c r="Y39" s="5">
        <f ca="1">IFERROR((COUNTIFS(SWISSW!$I:$I,MATCHUP!$A39,SWISSW!$J:$J,MATCHUP!Y$1,SWISSW!$F:$F,"Won")+COUNTIFS(SWISSW!$I:$I,MATCHUP!Y$1,SWISSW!$J:$J,MATCHUP!$A39,SWISSW!$F:$F,"Lost"))/(COUNTIFS(SWISSW!$I:$I,MATCHUP!$A39,SWISSW!$J:$J,MATCHUP!Y$1)-COUNTIFS(SWISSW!$I:$I,MATCHUP!$A39,SWISSW!$J:$J,MATCHUP!Y$1,SWISSW!$F:$F,"Draw")+COUNTIFS(SWISSW!$I:$I,MATCHUP!Y$1,SWISSW!$J:$J,MATCHUP!$A39)-COUNTIFS(SWISSW!$I:$I,MATCHUP!Y$1,SWISSW!$J:$J,MATCHUP!$A39,SWISSW!$F:$F,"Draw")),"-")</f>
        <v>0</v>
      </c>
      <c r="Z39" s="5">
        <f ca="1">IFERROR((COUNTIFS(SWISSW!$I:$I,MATCHUP!$A39,SWISSW!$J:$J,MATCHUP!Z$1,SWISSW!$F:$F,"Won")+COUNTIFS(SWISSW!$I:$I,MATCHUP!Z$1,SWISSW!$J:$J,MATCHUP!$A39,SWISSW!$F:$F,"Lost"))/(COUNTIFS(SWISSW!$I:$I,MATCHUP!$A39,SWISSW!$J:$J,MATCHUP!Z$1)-COUNTIFS(SWISSW!$I:$I,MATCHUP!$A39,SWISSW!$J:$J,MATCHUP!Z$1,SWISSW!$F:$F,"Draw")+COUNTIFS(SWISSW!$I:$I,MATCHUP!Z$1,SWISSW!$J:$J,MATCHUP!$A39)-COUNTIFS(SWISSW!$I:$I,MATCHUP!Z$1,SWISSW!$J:$J,MATCHUP!$A39,SWISSW!$F:$F,"Draw")),"-")</f>
        <v>0</v>
      </c>
      <c r="AA39" s="5" t="str">
        <f ca="1">IFERROR((COUNTIFS(SWISSW!$I:$I,MATCHUP!$A39,SWISSW!$J:$J,MATCHUP!AA$1,SWISSW!$F:$F,"Won")+COUNTIFS(SWISSW!$I:$I,MATCHUP!AA$1,SWISSW!$J:$J,MATCHUP!$A39,SWISSW!$F:$F,"Lost"))/(COUNTIFS(SWISSW!$I:$I,MATCHUP!$A39,SWISSW!$J:$J,MATCHUP!AA$1)-COUNTIFS(SWISSW!$I:$I,MATCHUP!$A39,SWISSW!$J:$J,MATCHUP!AA$1,SWISSW!$F:$F,"Draw")+COUNTIFS(SWISSW!$I:$I,MATCHUP!AA$1,SWISSW!$J:$J,MATCHUP!$A39)-COUNTIFS(SWISSW!$I:$I,MATCHUP!AA$1,SWISSW!$J:$J,MATCHUP!$A39,SWISSW!$F:$F,"Draw")),"-")</f>
        <v>-</v>
      </c>
      <c r="AB39" s="5" t="str">
        <f ca="1">IFERROR((COUNTIFS(SWISSW!$I:$I,MATCHUP!$A39,SWISSW!$J:$J,MATCHUP!AB$1,SWISSW!$F:$F,"Won")+COUNTIFS(SWISSW!$I:$I,MATCHUP!AB$1,SWISSW!$J:$J,MATCHUP!$A39,SWISSW!$F:$F,"Lost"))/(COUNTIFS(SWISSW!$I:$I,MATCHUP!$A39,SWISSW!$J:$J,MATCHUP!AB$1)-COUNTIFS(SWISSW!$I:$I,MATCHUP!$A39,SWISSW!$J:$J,MATCHUP!AB$1,SWISSW!$F:$F,"Draw")+COUNTIFS(SWISSW!$I:$I,MATCHUP!AB$1,SWISSW!$J:$J,MATCHUP!$A39)-COUNTIFS(SWISSW!$I:$I,MATCHUP!AB$1,SWISSW!$J:$J,MATCHUP!$A39,SWISSW!$F:$F,"Draw")),"-")</f>
        <v>-</v>
      </c>
      <c r="AC39" s="5" t="str">
        <f ca="1">IFERROR((COUNTIFS(SWISSW!$I:$I,MATCHUP!$A39,SWISSW!$J:$J,MATCHUP!AC$1,SWISSW!$F:$F,"Won")+COUNTIFS(SWISSW!$I:$I,MATCHUP!AC$1,SWISSW!$J:$J,MATCHUP!$A39,SWISSW!$F:$F,"Lost"))/(COUNTIFS(SWISSW!$I:$I,MATCHUP!$A39,SWISSW!$J:$J,MATCHUP!AC$1)-COUNTIFS(SWISSW!$I:$I,MATCHUP!$A39,SWISSW!$J:$J,MATCHUP!AC$1,SWISSW!$F:$F,"Draw")+COUNTIFS(SWISSW!$I:$I,MATCHUP!AC$1,SWISSW!$J:$J,MATCHUP!$A39)-COUNTIFS(SWISSW!$I:$I,MATCHUP!AC$1,SWISSW!$J:$J,MATCHUP!$A39,SWISSW!$F:$F,"Draw")),"-")</f>
        <v>-</v>
      </c>
      <c r="AD39" s="5" t="str">
        <f ca="1">IFERROR((COUNTIFS(SWISSW!$I:$I,MATCHUP!$A39,SWISSW!$J:$J,MATCHUP!AD$1,SWISSW!$F:$F,"Won")+COUNTIFS(SWISSW!$I:$I,MATCHUP!AD$1,SWISSW!$J:$J,MATCHUP!$A39,SWISSW!$F:$F,"Lost"))/(COUNTIFS(SWISSW!$I:$I,MATCHUP!$A39,SWISSW!$J:$J,MATCHUP!AD$1)-COUNTIFS(SWISSW!$I:$I,MATCHUP!$A39,SWISSW!$J:$J,MATCHUP!AD$1,SWISSW!$F:$F,"Draw")+COUNTIFS(SWISSW!$I:$I,MATCHUP!AD$1,SWISSW!$J:$J,MATCHUP!$A39)-COUNTIFS(SWISSW!$I:$I,MATCHUP!AD$1,SWISSW!$J:$J,MATCHUP!$A39,SWISSW!$F:$F,"Draw")),"-")</f>
        <v>-</v>
      </c>
      <c r="AE39" s="5" t="str">
        <f ca="1">IFERROR((COUNTIFS(SWISSW!$I:$I,MATCHUP!$A39,SWISSW!$J:$J,MATCHUP!AE$1,SWISSW!$F:$F,"Won")+COUNTIFS(SWISSW!$I:$I,MATCHUP!AE$1,SWISSW!$J:$J,MATCHUP!$A39,SWISSW!$F:$F,"Lost"))/(COUNTIFS(SWISSW!$I:$I,MATCHUP!$A39,SWISSW!$J:$J,MATCHUP!AE$1)-COUNTIFS(SWISSW!$I:$I,MATCHUP!$A39,SWISSW!$J:$J,MATCHUP!AE$1,SWISSW!$F:$F,"Draw")+COUNTIFS(SWISSW!$I:$I,MATCHUP!AE$1,SWISSW!$J:$J,MATCHUP!$A39)-COUNTIFS(SWISSW!$I:$I,MATCHUP!AE$1,SWISSW!$J:$J,MATCHUP!$A39,SWISSW!$F:$F,"Draw")),"-")</f>
        <v>-</v>
      </c>
      <c r="AF39" s="5" t="str">
        <f ca="1">IFERROR((COUNTIFS(SWISSW!$I:$I,MATCHUP!$A39,SWISSW!$J:$J,MATCHUP!AF$1,SWISSW!$F:$F,"Won")+COUNTIFS(SWISSW!$I:$I,MATCHUP!AF$1,SWISSW!$J:$J,MATCHUP!$A39,SWISSW!$F:$F,"Lost"))/(COUNTIFS(SWISSW!$I:$I,MATCHUP!$A39,SWISSW!$J:$J,MATCHUP!AF$1)-COUNTIFS(SWISSW!$I:$I,MATCHUP!$A39,SWISSW!$J:$J,MATCHUP!AF$1,SWISSW!$F:$F,"Draw")+COUNTIFS(SWISSW!$I:$I,MATCHUP!AF$1,SWISSW!$J:$J,MATCHUP!$A39)-COUNTIFS(SWISSW!$I:$I,MATCHUP!AF$1,SWISSW!$J:$J,MATCHUP!$A39,SWISSW!$F:$F,"Draw")),"-")</f>
        <v>-</v>
      </c>
      <c r="AG39" s="5" t="str">
        <f ca="1">IFERROR((COUNTIFS(SWISSW!$I:$I,MATCHUP!$A39,SWISSW!$J:$J,MATCHUP!AG$1,SWISSW!$F:$F,"Won")+COUNTIFS(SWISSW!$I:$I,MATCHUP!AG$1,SWISSW!$J:$J,MATCHUP!$A39,SWISSW!$F:$F,"Lost"))/(COUNTIFS(SWISSW!$I:$I,MATCHUP!$A39,SWISSW!$J:$J,MATCHUP!AG$1)-COUNTIFS(SWISSW!$I:$I,MATCHUP!$A39,SWISSW!$J:$J,MATCHUP!AG$1,SWISSW!$F:$F,"Draw")+COUNTIFS(SWISSW!$I:$I,MATCHUP!AG$1,SWISSW!$J:$J,MATCHUP!$A39)-COUNTIFS(SWISSW!$I:$I,MATCHUP!AG$1,SWISSW!$J:$J,MATCHUP!$A39,SWISSW!$F:$F,"Draw")),"-")</f>
        <v>-</v>
      </c>
      <c r="AH39" s="5" t="str">
        <f ca="1">IFERROR((COUNTIFS(SWISSW!$I:$I,MATCHUP!$A39,SWISSW!$J:$J,MATCHUP!AH$1,SWISSW!$F:$F,"Won")+COUNTIFS(SWISSW!$I:$I,MATCHUP!AH$1,SWISSW!$J:$J,MATCHUP!$A39,SWISSW!$F:$F,"Lost"))/(COUNTIFS(SWISSW!$I:$I,MATCHUP!$A39,SWISSW!$J:$J,MATCHUP!AH$1)-COUNTIFS(SWISSW!$I:$I,MATCHUP!$A39,SWISSW!$J:$J,MATCHUP!AH$1,SWISSW!$F:$F,"Draw")+COUNTIFS(SWISSW!$I:$I,MATCHUP!AH$1,SWISSW!$J:$J,MATCHUP!$A39)-COUNTIFS(SWISSW!$I:$I,MATCHUP!AH$1,SWISSW!$J:$J,MATCHUP!$A39,SWISSW!$F:$F,"Draw")),"-")</f>
        <v>-</v>
      </c>
      <c r="AI39" s="5">
        <f ca="1">IFERROR((COUNTIFS(SWISSW!$I:$I,MATCHUP!$A39,SWISSW!$J:$J,MATCHUP!AI$1,SWISSW!$F:$F,"Won")+COUNTIFS(SWISSW!$I:$I,MATCHUP!AI$1,SWISSW!$J:$J,MATCHUP!$A39,SWISSW!$F:$F,"Lost"))/(COUNTIFS(SWISSW!$I:$I,MATCHUP!$A39,SWISSW!$J:$J,MATCHUP!AI$1)-COUNTIFS(SWISSW!$I:$I,MATCHUP!$A39,SWISSW!$J:$J,MATCHUP!AI$1,SWISSW!$F:$F,"Draw")+COUNTIFS(SWISSW!$I:$I,MATCHUP!AI$1,SWISSW!$J:$J,MATCHUP!$A39)-COUNTIFS(SWISSW!$I:$I,MATCHUP!AI$1,SWISSW!$J:$J,MATCHUP!$A39,SWISSW!$F:$F,"Draw")),"-")</f>
        <v>0</v>
      </c>
      <c r="AJ39" s="5" t="str">
        <f ca="1">IFERROR((COUNTIFS(SWISSW!$I:$I,MATCHUP!$A39,SWISSW!$J:$J,MATCHUP!AJ$1,SWISSW!$F:$F,"Won")+COUNTIFS(SWISSW!$I:$I,MATCHUP!AJ$1,SWISSW!$J:$J,MATCHUP!$A39,SWISSW!$F:$F,"Lost"))/(COUNTIFS(SWISSW!$I:$I,MATCHUP!$A39,SWISSW!$J:$J,MATCHUP!AJ$1)-COUNTIFS(SWISSW!$I:$I,MATCHUP!$A39,SWISSW!$J:$J,MATCHUP!AJ$1,SWISSW!$F:$F,"Draw")+COUNTIFS(SWISSW!$I:$I,MATCHUP!AJ$1,SWISSW!$J:$J,MATCHUP!$A39)-COUNTIFS(SWISSW!$I:$I,MATCHUP!AJ$1,SWISSW!$J:$J,MATCHUP!$A39,SWISSW!$F:$F,"Draw")),"-")</f>
        <v>-</v>
      </c>
      <c r="AK39" s="5" t="str">
        <f ca="1">IFERROR((COUNTIFS(SWISSW!$I:$I,MATCHUP!$A39,SWISSW!$J:$J,MATCHUP!AK$1,SWISSW!$F:$F,"Won")+COUNTIFS(SWISSW!$I:$I,MATCHUP!AK$1,SWISSW!$J:$J,MATCHUP!$A39,SWISSW!$F:$F,"Lost"))/(COUNTIFS(SWISSW!$I:$I,MATCHUP!$A39,SWISSW!$J:$J,MATCHUP!AK$1)-COUNTIFS(SWISSW!$I:$I,MATCHUP!$A39,SWISSW!$J:$J,MATCHUP!AK$1,SWISSW!$F:$F,"Draw")+COUNTIFS(SWISSW!$I:$I,MATCHUP!AK$1,SWISSW!$J:$J,MATCHUP!$A39)-COUNTIFS(SWISSW!$I:$I,MATCHUP!AK$1,SWISSW!$J:$J,MATCHUP!$A39,SWISSW!$F:$F,"Draw")),"-")</f>
        <v>-</v>
      </c>
      <c r="AL39" s="5" t="str">
        <f ca="1">IFERROR((COUNTIFS(SWISSW!$I:$I,MATCHUP!$A39,SWISSW!$J:$J,MATCHUP!AL$1,SWISSW!$F:$F,"Won")+COUNTIFS(SWISSW!$I:$I,MATCHUP!AL$1,SWISSW!$J:$J,MATCHUP!$A39,SWISSW!$F:$F,"Lost"))/(COUNTIFS(SWISSW!$I:$I,MATCHUP!$A39,SWISSW!$J:$J,MATCHUP!AL$1)-COUNTIFS(SWISSW!$I:$I,MATCHUP!$A39,SWISSW!$J:$J,MATCHUP!AL$1,SWISSW!$F:$F,"Draw")+COUNTIFS(SWISSW!$I:$I,MATCHUP!AL$1,SWISSW!$J:$J,MATCHUP!$A39)-COUNTIFS(SWISSW!$I:$I,MATCHUP!AL$1,SWISSW!$J:$J,MATCHUP!$A39,SWISSW!$F:$F,"Draw")),"-")</f>
        <v>-</v>
      </c>
      <c r="AM39" s="5" t="str">
        <f ca="1">IFERROR((COUNTIFS(SWISSW!$I:$I,MATCHUP!$A39,SWISSW!$J:$J,MATCHUP!AM$1,SWISSW!$F:$F,"Won")+COUNTIFS(SWISSW!$I:$I,MATCHUP!AM$1,SWISSW!$J:$J,MATCHUP!$A39,SWISSW!$F:$F,"Lost"))/(COUNTIFS(SWISSW!$I:$I,MATCHUP!$A39,SWISSW!$J:$J,MATCHUP!AM$1)-COUNTIFS(SWISSW!$I:$I,MATCHUP!$A39,SWISSW!$J:$J,MATCHUP!AM$1,SWISSW!$F:$F,"Draw")+COUNTIFS(SWISSW!$I:$I,MATCHUP!AM$1,SWISSW!$J:$J,MATCHUP!$A39)-COUNTIFS(SWISSW!$I:$I,MATCHUP!AM$1,SWISSW!$J:$J,MATCHUP!$A39,SWISSW!$F:$F,"Draw")),"-")</f>
        <v>-</v>
      </c>
      <c r="AN39" s="5" t="str">
        <f ca="1">IFERROR((COUNTIFS(SWISSW!$I:$I,MATCHUP!$A39,SWISSW!$J:$J,MATCHUP!AN$1,SWISSW!$F:$F,"Won")+COUNTIFS(SWISSW!$I:$I,MATCHUP!AN$1,SWISSW!$J:$J,MATCHUP!$A39,SWISSW!$F:$F,"Lost"))/(COUNTIFS(SWISSW!$I:$I,MATCHUP!$A39,SWISSW!$J:$J,MATCHUP!AN$1)-COUNTIFS(SWISSW!$I:$I,MATCHUP!$A39,SWISSW!$J:$J,MATCHUP!AN$1,SWISSW!$F:$F,"Draw")+COUNTIFS(SWISSW!$I:$I,MATCHUP!AN$1,SWISSW!$J:$J,MATCHUP!$A39)-COUNTIFS(SWISSW!$I:$I,MATCHUP!AN$1,SWISSW!$J:$J,MATCHUP!$A39,SWISSW!$F:$F,"Draw")),"-")</f>
        <v>-</v>
      </c>
      <c r="AO39" s="5" t="str">
        <f ca="1">IFERROR((COUNTIFS(SWISSW!$I:$I,MATCHUP!$A39,SWISSW!$J:$J,MATCHUP!AO$1,SWISSW!$F:$F,"Won")+COUNTIFS(SWISSW!$I:$I,MATCHUP!AO$1,SWISSW!$J:$J,MATCHUP!$A39,SWISSW!$F:$F,"Lost"))/(COUNTIFS(SWISSW!$I:$I,MATCHUP!$A39,SWISSW!$J:$J,MATCHUP!AO$1)-COUNTIFS(SWISSW!$I:$I,MATCHUP!$A39,SWISSW!$J:$J,MATCHUP!AO$1,SWISSW!$F:$F,"Draw")+COUNTIFS(SWISSW!$I:$I,MATCHUP!AO$1,SWISSW!$J:$J,MATCHUP!$A39)-COUNTIFS(SWISSW!$I:$I,MATCHUP!AO$1,SWISSW!$J:$J,MATCHUP!$A39,SWISSW!$F:$F,"Draw")),"-")</f>
        <v>-</v>
      </c>
      <c r="AP39" s="5" t="str">
        <f ca="1">IFERROR((COUNTIFS(SWISSW!$I:$I,MATCHUP!$A39,SWISSW!$J:$J,MATCHUP!AP$1,SWISSW!$F:$F,"Won")+COUNTIFS(SWISSW!$I:$I,MATCHUP!AP$1,SWISSW!$J:$J,MATCHUP!$A39,SWISSW!$F:$F,"Lost"))/(COUNTIFS(SWISSW!$I:$I,MATCHUP!$A39,SWISSW!$J:$J,MATCHUP!AP$1)-COUNTIFS(SWISSW!$I:$I,MATCHUP!$A39,SWISSW!$J:$J,MATCHUP!AP$1,SWISSW!$F:$F,"Draw")+COUNTIFS(SWISSW!$I:$I,MATCHUP!AP$1,SWISSW!$J:$J,MATCHUP!$A39)-COUNTIFS(SWISSW!$I:$I,MATCHUP!AP$1,SWISSW!$J:$J,MATCHUP!$A39,SWISSW!$F:$F,"Draw")),"-")</f>
        <v>-</v>
      </c>
      <c r="AQ39" s="5" t="str">
        <f ca="1">IFERROR((COUNTIFS(SWISSW!$I:$I,MATCHUP!$A39,SWISSW!$J:$J,MATCHUP!AQ$1,SWISSW!$F:$F,"Won")+COUNTIFS(SWISSW!$I:$I,MATCHUP!AQ$1,SWISSW!$J:$J,MATCHUP!$A39,SWISSW!$F:$F,"Lost"))/(COUNTIFS(SWISSW!$I:$I,MATCHUP!$A39,SWISSW!$J:$J,MATCHUP!AQ$1)-COUNTIFS(SWISSW!$I:$I,MATCHUP!$A39,SWISSW!$J:$J,MATCHUP!AQ$1,SWISSW!$F:$F,"Draw")+COUNTIFS(SWISSW!$I:$I,MATCHUP!AQ$1,SWISSW!$J:$J,MATCHUP!$A39)-COUNTIFS(SWISSW!$I:$I,MATCHUP!AQ$1,SWISSW!$J:$J,MATCHUP!$A39,SWISSW!$F:$F,"Draw")),"-")</f>
        <v>-</v>
      </c>
      <c r="AR39" s="5" t="str">
        <f ca="1">IFERROR((COUNTIFS(SWISSW!$I:$I,MATCHUP!$A39,SWISSW!$J:$J,MATCHUP!AR$1,SWISSW!$F:$F,"Won")+COUNTIFS(SWISSW!$I:$I,MATCHUP!AR$1,SWISSW!$J:$J,MATCHUP!$A39,SWISSW!$F:$F,"Lost"))/(COUNTIFS(SWISSW!$I:$I,MATCHUP!$A39,SWISSW!$J:$J,MATCHUP!AR$1)-COUNTIFS(SWISSW!$I:$I,MATCHUP!$A39,SWISSW!$J:$J,MATCHUP!AR$1,SWISSW!$F:$F,"Draw")+COUNTIFS(SWISSW!$I:$I,MATCHUP!AR$1,SWISSW!$J:$J,MATCHUP!$A39)-COUNTIFS(SWISSW!$I:$I,MATCHUP!AR$1,SWISSW!$J:$J,MATCHUP!$A39,SWISSW!$F:$F,"Draw")),"-")</f>
        <v>-</v>
      </c>
      <c r="AS39" s="5" t="str">
        <f ca="1">IFERROR((COUNTIFS(SWISSW!$I:$I,MATCHUP!$A39,SWISSW!$J:$J,MATCHUP!AS$1,SWISSW!$F:$F,"Won")+COUNTIFS(SWISSW!$I:$I,MATCHUP!AS$1,SWISSW!$J:$J,MATCHUP!$A39,SWISSW!$F:$F,"Lost"))/(COUNTIFS(SWISSW!$I:$I,MATCHUP!$A39,SWISSW!$J:$J,MATCHUP!AS$1)-COUNTIFS(SWISSW!$I:$I,MATCHUP!$A39,SWISSW!$J:$J,MATCHUP!AS$1,SWISSW!$F:$F,"Draw")+COUNTIFS(SWISSW!$I:$I,MATCHUP!AS$1,SWISSW!$J:$J,MATCHUP!$A39)-COUNTIFS(SWISSW!$I:$I,MATCHUP!AS$1,SWISSW!$J:$J,MATCHUP!$A39,SWISSW!$F:$F,"Draw")),"-")</f>
        <v>-</v>
      </c>
      <c r="AT39" s="5">
        <f ca="1">IFERROR((COUNTIFS(SWISSW!$I:$I,MATCHUP!$A39,SWISSW!$J:$J,MATCHUP!AT$1,SWISSW!$F:$F,"Won")+COUNTIFS(SWISSW!$I:$I,MATCHUP!AT$1,SWISSW!$J:$J,MATCHUP!$A39,SWISSW!$F:$F,"Lost"))/(COUNTIFS(SWISSW!$I:$I,MATCHUP!$A39,SWISSW!$J:$J,MATCHUP!AT$1)-COUNTIFS(SWISSW!$I:$I,MATCHUP!$A39,SWISSW!$J:$J,MATCHUP!AT$1,SWISSW!$F:$F,"Draw")+COUNTIFS(SWISSW!$I:$I,MATCHUP!AT$1,SWISSW!$J:$J,MATCHUP!$A39)-COUNTIFS(SWISSW!$I:$I,MATCHUP!AT$1,SWISSW!$J:$J,MATCHUP!$A39,SWISSW!$F:$F,"Draw")),"-")</f>
        <v>1</v>
      </c>
      <c r="AU39" s="5" t="str">
        <f ca="1">IFERROR((COUNTIFS(SWISSW!$I:$I,MATCHUP!$A39,SWISSW!$J:$J,MATCHUP!AU$1,SWISSW!$F:$F,"Won")+COUNTIFS(SWISSW!$I:$I,MATCHUP!AU$1,SWISSW!$J:$J,MATCHUP!$A39,SWISSW!$F:$F,"Lost"))/(COUNTIFS(SWISSW!$I:$I,MATCHUP!$A39,SWISSW!$J:$J,MATCHUP!AU$1)-COUNTIFS(SWISSW!$I:$I,MATCHUP!$A39,SWISSW!$J:$J,MATCHUP!AU$1,SWISSW!$F:$F,"Draw")+COUNTIFS(SWISSW!$I:$I,MATCHUP!AU$1,SWISSW!$J:$J,MATCHUP!$A39)-COUNTIFS(SWISSW!$I:$I,MATCHUP!AU$1,SWISSW!$J:$J,MATCHUP!$A39,SWISSW!$F:$F,"Draw")),"-")</f>
        <v>-</v>
      </c>
      <c r="AV39" s="5" t="str">
        <f ca="1">IFERROR((COUNTIFS(SWISSW!$I:$I,MATCHUP!$A39,SWISSW!$J:$J,MATCHUP!AV$1,SWISSW!$F:$F,"Won")+COUNTIFS(SWISSW!$I:$I,MATCHUP!AV$1,SWISSW!$J:$J,MATCHUP!$A39,SWISSW!$F:$F,"Lost"))/(COUNTIFS(SWISSW!$I:$I,MATCHUP!$A39,SWISSW!$J:$J,MATCHUP!AV$1)-COUNTIFS(SWISSW!$I:$I,MATCHUP!$A39,SWISSW!$J:$J,MATCHUP!AV$1,SWISSW!$F:$F,"Draw")+COUNTIFS(SWISSW!$I:$I,MATCHUP!AV$1,SWISSW!$J:$J,MATCHUP!$A39)-COUNTIFS(SWISSW!$I:$I,MATCHUP!AV$1,SWISSW!$J:$J,MATCHUP!$A39,SWISSW!$F:$F,"Draw")),"-")</f>
        <v>-</v>
      </c>
      <c r="AW39" s="5" t="str">
        <f ca="1">IFERROR((COUNTIFS(SWISSW!$I:$I,MATCHUP!$A39,SWISSW!$J:$J,MATCHUP!AW$1,SWISSW!$F:$F,"Won")+COUNTIFS(SWISSW!$I:$I,MATCHUP!AW$1,SWISSW!$J:$J,MATCHUP!$A39,SWISSW!$F:$F,"Lost"))/(COUNTIFS(SWISSW!$I:$I,MATCHUP!$A39,SWISSW!$J:$J,MATCHUP!AW$1)-COUNTIFS(SWISSW!$I:$I,MATCHUP!$A39,SWISSW!$J:$J,MATCHUP!AW$1,SWISSW!$F:$F,"Draw")+COUNTIFS(SWISSW!$I:$I,MATCHUP!AW$1,SWISSW!$J:$J,MATCHUP!$A39)-COUNTIFS(SWISSW!$I:$I,MATCHUP!AW$1,SWISSW!$J:$J,MATCHUP!$A39,SWISSW!$F:$F,"Draw")),"-")</f>
        <v>-</v>
      </c>
      <c r="AX39" s="5" t="str">
        <f ca="1">IFERROR((COUNTIFS(SWISSW!$I:$I,MATCHUP!$A39,SWISSW!$J:$J,MATCHUP!AX$1,SWISSW!$F:$F,"Won")+COUNTIFS(SWISSW!$I:$I,MATCHUP!AX$1,SWISSW!$J:$J,MATCHUP!$A39,SWISSW!$F:$F,"Lost"))/(COUNTIFS(SWISSW!$I:$I,MATCHUP!$A39,SWISSW!$J:$J,MATCHUP!AX$1)-COUNTIFS(SWISSW!$I:$I,MATCHUP!$A39,SWISSW!$J:$J,MATCHUP!AX$1,SWISSW!$F:$F,"Draw")+COUNTIFS(SWISSW!$I:$I,MATCHUP!AX$1,SWISSW!$J:$J,MATCHUP!$A39)-COUNTIFS(SWISSW!$I:$I,MATCHUP!AX$1,SWISSW!$J:$J,MATCHUP!$A39,SWISSW!$F:$F,"Draw")),"-")</f>
        <v>-</v>
      </c>
      <c r="AY39" s="5">
        <f ca="1">IFERROR((COUNTIFS(SWISSW!$I:$I,MATCHUP!$A39,SWISSW!$J:$J,MATCHUP!AY$1,SWISSW!$F:$F,"Won")+COUNTIFS(SWISSW!$I:$I,MATCHUP!AY$1,SWISSW!$J:$J,MATCHUP!$A39,SWISSW!$F:$F,"Lost"))/(COUNTIFS(SWISSW!$I:$I,MATCHUP!$A39,SWISSW!$J:$J,MATCHUP!AY$1)-COUNTIFS(SWISSW!$I:$I,MATCHUP!$A39,SWISSW!$J:$J,MATCHUP!AY$1,SWISSW!$F:$F,"Draw")+COUNTIFS(SWISSW!$I:$I,MATCHUP!AY$1,SWISSW!$J:$J,MATCHUP!$A39)-COUNTIFS(SWISSW!$I:$I,MATCHUP!AY$1,SWISSW!$J:$J,MATCHUP!$A39,SWISSW!$F:$F,"Draw")),"-")</f>
        <v>1</v>
      </c>
      <c r="AZ39" s="5" t="str">
        <f ca="1">IFERROR((COUNTIFS(SWISSW!$I:$I,MATCHUP!$A39,SWISSW!$J:$J,MATCHUP!AZ$1,SWISSW!$F:$F,"Won")+COUNTIFS(SWISSW!$I:$I,MATCHUP!AZ$1,SWISSW!$J:$J,MATCHUP!$A39,SWISSW!$F:$F,"Lost"))/(COUNTIFS(SWISSW!$I:$I,MATCHUP!$A39,SWISSW!$J:$J,MATCHUP!AZ$1)-COUNTIFS(SWISSW!$I:$I,MATCHUP!$A39,SWISSW!$J:$J,MATCHUP!AZ$1,SWISSW!$F:$F,"Draw")+COUNTIFS(SWISSW!$I:$I,MATCHUP!AZ$1,SWISSW!$J:$J,MATCHUP!$A39)-COUNTIFS(SWISSW!$I:$I,MATCHUP!AZ$1,SWISSW!$J:$J,MATCHUP!$A39,SWISSW!$F:$F,"Draw")),"-")</f>
        <v>-</v>
      </c>
      <c r="BA39" s="5" t="str">
        <f ca="1">IFERROR((COUNTIFS(SWISSW!$I:$I,MATCHUP!$A39,SWISSW!$J:$J,MATCHUP!BA$1,SWISSW!$F:$F,"Won")+COUNTIFS(SWISSW!$I:$I,MATCHUP!BA$1,SWISSW!$J:$J,MATCHUP!$A39,SWISSW!$F:$F,"Lost"))/(COUNTIFS(SWISSW!$I:$I,MATCHUP!$A39,SWISSW!$J:$J,MATCHUP!BA$1)-COUNTIFS(SWISSW!$I:$I,MATCHUP!$A39,SWISSW!$J:$J,MATCHUP!BA$1,SWISSW!$F:$F,"Draw")+COUNTIFS(SWISSW!$I:$I,MATCHUP!BA$1,SWISSW!$J:$J,MATCHUP!$A39)-COUNTIFS(SWISSW!$I:$I,MATCHUP!BA$1,SWISSW!$J:$J,MATCHUP!$A39,SWISSW!$F:$F,"Draw")),"-")</f>
        <v>-</v>
      </c>
      <c r="BB39" s="5" t="str">
        <f ca="1">IFERROR((COUNTIFS(SWISSW!$I:$I,MATCHUP!$A39,SWISSW!$J:$J,MATCHUP!BB$1,SWISSW!$F:$F,"Won")+COUNTIFS(SWISSW!$I:$I,MATCHUP!BB$1,SWISSW!$J:$J,MATCHUP!$A39,SWISSW!$F:$F,"Lost"))/(COUNTIFS(SWISSW!$I:$I,MATCHUP!$A39,SWISSW!$J:$J,MATCHUP!BB$1)-COUNTIFS(SWISSW!$I:$I,MATCHUP!$A39,SWISSW!$J:$J,MATCHUP!BB$1,SWISSW!$F:$F,"Draw")+COUNTIFS(SWISSW!$I:$I,MATCHUP!BB$1,SWISSW!$J:$J,MATCHUP!$A39)-COUNTIFS(SWISSW!$I:$I,MATCHUP!BB$1,SWISSW!$J:$J,MATCHUP!$A39,SWISSW!$F:$F,"Draw")),"-")</f>
        <v>-</v>
      </c>
      <c r="BC39" s="5" t="str">
        <f ca="1">IFERROR((COUNTIFS(SWISSW!$I:$I,MATCHUP!$A39,SWISSW!$J:$J,MATCHUP!BC$1,SWISSW!$F:$F,"Won")+COUNTIFS(SWISSW!$I:$I,MATCHUP!BC$1,SWISSW!$J:$J,MATCHUP!$A39,SWISSW!$F:$F,"Lost"))/(COUNTIFS(SWISSW!$I:$I,MATCHUP!$A39,SWISSW!$J:$J,MATCHUP!BC$1)-COUNTIFS(SWISSW!$I:$I,MATCHUP!$A39,SWISSW!$J:$J,MATCHUP!BC$1,SWISSW!$F:$F,"Draw")+COUNTIFS(SWISSW!$I:$I,MATCHUP!BC$1,SWISSW!$J:$J,MATCHUP!$A39)-COUNTIFS(SWISSW!$I:$I,MATCHUP!BC$1,SWISSW!$J:$J,MATCHUP!$A39,SWISSW!$F:$F,"Draw")),"-")</f>
        <v>-</v>
      </c>
      <c r="BD39" s="5" t="str">
        <f ca="1">IFERROR((COUNTIFS(SWISSW!$I:$I,MATCHUP!$A39,SWISSW!$J:$J,MATCHUP!BD$1,SWISSW!$F:$F,"Won")+COUNTIFS(SWISSW!$I:$I,MATCHUP!BD$1,SWISSW!$J:$J,MATCHUP!$A39,SWISSW!$F:$F,"Lost"))/(COUNTIFS(SWISSW!$I:$I,MATCHUP!$A39,SWISSW!$J:$J,MATCHUP!BD$1)-COUNTIFS(SWISSW!$I:$I,MATCHUP!$A39,SWISSW!$J:$J,MATCHUP!BD$1,SWISSW!$F:$F,"Draw")+COUNTIFS(SWISSW!$I:$I,MATCHUP!BD$1,SWISSW!$J:$J,MATCHUP!$A39)-COUNTIFS(SWISSW!$I:$I,MATCHUP!BD$1,SWISSW!$J:$J,MATCHUP!$A39,SWISSW!$F:$F,"Draw")),"-")</f>
        <v>-</v>
      </c>
      <c r="BE39" s="5" t="str">
        <f ca="1">IFERROR((COUNTIFS(SWISSW!$I:$I,MATCHUP!$A39,SWISSW!$J:$J,MATCHUP!BE$1,SWISSW!$F:$F,"Won")+COUNTIFS(SWISSW!$I:$I,MATCHUP!BE$1,SWISSW!$J:$J,MATCHUP!$A39,SWISSW!$F:$F,"Lost"))/(COUNTIFS(SWISSW!$I:$I,MATCHUP!$A39,SWISSW!$J:$J,MATCHUP!BE$1)-COUNTIFS(SWISSW!$I:$I,MATCHUP!$A39,SWISSW!$J:$J,MATCHUP!BE$1,SWISSW!$F:$F,"Draw")+COUNTIFS(SWISSW!$I:$I,MATCHUP!BE$1,SWISSW!$J:$J,MATCHUP!$A39)-COUNTIFS(SWISSW!$I:$I,MATCHUP!BE$1,SWISSW!$J:$J,MATCHUP!$A39,SWISSW!$F:$F,"Draw")),"-")</f>
        <v>-</v>
      </c>
      <c r="BF39" s="5" t="str">
        <f ca="1">IFERROR((COUNTIFS(SWISSW!$I:$I,MATCHUP!$A39,SWISSW!$J:$J,MATCHUP!BF$1,SWISSW!$F:$F,"Won")+COUNTIFS(SWISSW!$I:$I,MATCHUP!BF$1,SWISSW!$J:$J,MATCHUP!$A39,SWISSW!$F:$F,"Lost"))/(COUNTIFS(SWISSW!$I:$I,MATCHUP!$A39,SWISSW!$J:$J,MATCHUP!BF$1)-COUNTIFS(SWISSW!$I:$I,MATCHUP!$A39,SWISSW!$J:$J,MATCHUP!BF$1,SWISSW!$F:$F,"Draw")+COUNTIFS(SWISSW!$I:$I,MATCHUP!BF$1,SWISSW!$J:$J,MATCHUP!$A39)-COUNTIFS(SWISSW!$I:$I,MATCHUP!BF$1,SWISSW!$J:$J,MATCHUP!$A39,SWISSW!$F:$F,"Draw")),"-")</f>
        <v>-</v>
      </c>
      <c r="BG39" s="5" t="str">
        <f ca="1">IFERROR((COUNTIFS(SWISSW!$I:$I,MATCHUP!$A39,SWISSW!$J:$J,MATCHUP!BG$1,SWISSW!$F:$F,"Won")+COUNTIFS(SWISSW!$I:$I,MATCHUP!BG$1,SWISSW!$J:$J,MATCHUP!$A39,SWISSW!$F:$F,"Lost"))/(COUNTIFS(SWISSW!$I:$I,MATCHUP!$A39,SWISSW!$J:$J,MATCHUP!BG$1)-COUNTIFS(SWISSW!$I:$I,MATCHUP!$A39,SWISSW!$J:$J,MATCHUP!BG$1,SWISSW!$F:$F,"Draw")+COUNTIFS(SWISSW!$I:$I,MATCHUP!BG$1,SWISSW!$J:$J,MATCHUP!$A39)-COUNTIFS(SWISSW!$I:$I,MATCHUP!BG$1,SWISSW!$J:$J,MATCHUP!$A39,SWISSW!$F:$F,"Draw")),"-")</f>
        <v>-</v>
      </c>
      <c r="BH39" s="5" t="str">
        <f ca="1">IFERROR((COUNTIFS(SWISSW!$I:$I,MATCHUP!$A39,SWISSW!$J:$J,MATCHUP!BH$1,SWISSW!$F:$F,"Won")+COUNTIFS(SWISSW!$I:$I,MATCHUP!BH$1,SWISSW!$J:$J,MATCHUP!$A39,SWISSW!$F:$F,"Lost"))/(COUNTIFS(SWISSW!$I:$I,MATCHUP!$A39,SWISSW!$J:$J,MATCHUP!BH$1)-COUNTIFS(SWISSW!$I:$I,MATCHUP!$A39,SWISSW!$J:$J,MATCHUP!BH$1,SWISSW!$F:$F,"Draw")+COUNTIFS(SWISSW!$I:$I,MATCHUP!BH$1,SWISSW!$J:$J,MATCHUP!$A39)-COUNTIFS(SWISSW!$I:$I,MATCHUP!BH$1,SWISSW!$J:$J,MATCHUP!$A39,SWISSW!$F:$F,"Draw")),"-")</f>
        <v>-</v>
      </c>
      <c r="BI39" s="5" t="str">
        <f ca="1">IFERROR((COUNTIFS(SWISSW!$I:$I,MATCHUP!$A39,SWISSW!$J:$J,MATCHUP!BI$1,SWISSW!$F:$F,"Won")+COUNTIFS(SWISSW!$I:$I,MATCHUP!BI$1,SWISSW!$J:$J,MATCHUP!$A39,SWISSW!$F:$F,"Lost"))/(COUNTIFS(SWISSW!$I:$I,MATCHUP!$A39,SWISSW!$J:$J,MATCHUP!BI$1)-COUNTIFS(SWISSW!$I:$I,MATCHUP!$A39,SWISSW!$J:$J,MATCHUP!BI$1,SWISSW!$F:$F,"Draw")+COUNTIFS(SWISSW!$I:$I,MATCHUP!BI$1,SWISSW!$J:$J,MATCHUP!$A39)-COUNTIFS(SWISSW!$I:$I,MATCHUP!BI$1,SWISSW!$J:$J,MATCHUP!$A39,SWISSW!$F:$F,"Draw")),"-")</f>
        <v>-</v>
      </c>
      <c r="BJ39" s="5" t="str">
        <f ca="1">IFERROR((COUNTIFS(SWISSW!$I:$I,MATCHUP!$A39,SWISSW!$J:$J,MATCHUP!BJ$1,SWISSW!$F:$F,"Won")+COUNTIFS(SWISSW!$I:$I,MATCHUP!BJ$1,SWISSW!$J:$J,MATCHUP!$A39,SWISSW!$F:$F,"Lost"))/(COUNTIFS(SWISSW!$I:$I,MATCHUP!$A39,SWISSW!$J:$J,MATCHUP!BJ$1)-COUNTIFS(SWISSW!$I:$I,MATCHUP!$A39,SWISSW!$J:$J,MATCHUP!BJ$1,SWISSW!$F:$F,"Draw")+COUNTIFS(SWISSW!$I:$I,MATCHUP!BJ$1,SWISSW!$J:$J,MATCHUP!$A39)-COUNTIFS(SWISSW!$I:$I,MATCHUP!BJ$1,SWISSW!$J:$J,MATCHUP!$A39,SWISSW!$F:$F,"Draw")),"-")</f>
        <v>-</v>
      </c>
      <c r="BK39" s="5" t="str">
        <f ca="1">IFERROR((COUNTIFS(SWISSW!$I:$I,MATCHUP!$A39,SWISSW!$J:$J,MATCHUP!BK$1,SWISSW!$F:$F,"Won")+COUNTIFS(SWISSW!$I:$I,MATCHUP!BK$1,SWISSW!$J:$J,MATCHUP!$A39,SWISSW!$F:$F,"Lost"))/(COUNTIFS(SWISSW!$I:$I,MATCHUP!$A39,SWISSW!$J:$J,MATCHUP!BK$1)-COUNTIFS(SWISSW!$I:$I,MATCHUP!$A39,SWISSW!$J:$J,MATCHUP!BK$1,SWISSW!$F:$F,"Draw")+COUNTIFS(SWISSW!$I:$I,MATCHUP!BK$1,SWISSW!$J:$J,MATCHUP!$A39)-COUNTIFS(SWISSW!$I:$I,MATCHUP!BK$1,SWISSW!$J:$J,MATCHUP!$A39,SWISSW!$F:$F,"Draw")),"-")</f>
        <v>-</v>
      </c>
      <c r="BL39" s="5" t="str">
        <f ca="1">IFERROR((COUNTIFS(SWISSW!$I:$I,MATCHUP!$A39,SWISSW!$J:$J,MATCHUP!BL$1,SWISSW!$F:$F,"Won")+COUNTIFS(SWISSW!$I:$I,MATCHUP!BL$1,SWISSW!$J:$J,MATCHUP!$A39,SWISSW!$F:$F,"Lost"))/(COUNTIFS(SWISSW!$I:$I,MATCHUP!$A39,SWISSW!$J:$J,MATCHUP!BL$1)-COUNTIFS(SWISSW!$I:$I,MATCHUP!$A39,SWISSW!$J:$J,MATCHUP!BL$1,SWISSW!$F:$F,"Draw")+COUNTIFS(SWISSW!$I:$I,MATCHUP!BL$1,SWISSW!$J:$J,MATCHUP!$A39)-COUNTIFS(SWISSW!$I:$I,MATCHUP!BL$1,SWISSW!$J:$J,MATCHUP!$A39,SWISSW!$F:$F,"Draw")),"-")</f>
        <v>-</v>
      </c>
      <c r="BM39" s="5" t="str">
        <f ca="1">IFERROR((COUNTIFS(SWISSW!$I:$I,MATCHUP!$A39,SWISSW!$J:$J,MATCHUP!BM$1,SWISSW!$F:$F,"Won")+COUNTIFS(SWISSW!$I:$I,MATCHUP!BM$1,SWISSW!$J:$J,MATCHUP!$A39,SWISSW!$F:$F,"Lost"))/(COUNTIFS(SWISSW!$I:$I,MATCHUP!$A39,SWISSW!$J:$J,MATCHUP!BM$1)-COUNTIFS(SWISSW!$I:$I,MATCHUP!$A39,SWISSW!$J:$J,MATCHUP!BM$1,SWISSW!$F:$F,"Draw")+COUNTIFS(SWISSW!$I:$I,MATCHUP!BM$1,SWISSW!$J:$J,MATCHUP!$A39)-COUNTIFS(SWISSW!$I:$I,MATCHUP!BM$1,SWISSW!$J:$J,MATCHUP!$A39,SWISSW!$F:$F,"Draw")),"-")</f>
        <v>-</v>
      </c>
      <c r="BN39" s="5" t="str">
        <f ca="1">IFERROR((COUNTIFS(SWISSW!$I:$I,MATCHUP!$A39,SWISSW!$J:$J,MATCHUP!BN$1,SWISSW!$F:$F,"Won")+COUNTIFS(SWISSW!$I:$I,MATCHUP!BN$1,SWISSW!$J:$J,MATCHUP!$A39,SWISSW!$F:$F,"Lost"))/(COUNTIFS(SWISSW!$I:$I,MATCHUP!$A39,SWISSW!$J:$J,MATCHUP!BN$1)-COUNTIFS(SWISSW!$I:$I,MATCHUP!$A39,SWISSW!$J:$J,MATCHUP!BN$1,SWISSW!$F:$F,"Draw")+COUNTIFS(SWISSW!$I:$I,MATCHUP!BN$1,SWISSW!$J:$J,MATCHUP!$A39)-COUNTIFS(SWISSW!$I:$I,MATCHUP!BN$1,SWISSW!$J:$J,MATCHUP!$A39,SWISSW!$F:$F,"Draw")),"-")</f>
        <v>-</v>
      </c>
      <c r="BO39" s="5" t="str">
        <f ca="1">IFERROR((COUNTIFS(SWISSW!$I:$I,MATCHUP!$A39,SWISSW!$J:$J,MATCHUP!BO$1,SWISSW!$F:$F,"Won")+COUNTIFS(SWISSW!$I:$I,MATCHUP!BO$1,SWISSW!$J:$J,MATCHUP!$A39,SWISSW!$F:$F,"Lost"))/(COUNTIFS(SWISSW!$I:$I,MATCHUP!$A39,SWISSW!$J:$J,MATCHUP!BO$1)-COUNTIFS(SWISSW!$I:$I,MATCHUP!$A39,SWISSW!$J:$J,MATCHUP!BO$1,SWISSW!$F:$F,"Draw")+COUNTIFS(SWISSW!$I:$I,MATCHUP!BO$1,SWISSW!$J:$J,MATCHUP!$A39)-COUNTIFS(SWISSW!$I:$I,MATCHUP!BO$1,SWISSW!$J:$J,MATCHUP!$A39,SWISSW!$F:$F,"Draw")),"-")</f>
        <v>-</v>
      </c>
      <c r="BP39" s="5" t="str">
        <f ca="1">IFERROR((COUNTIFS(SWISSW!$I:$I,MATCHUP!$A39,SWISSW!$J:$J,MATCHUP!BP$1,SWISSW!$F:$F,"Won")+COUNTIFS(SWISSW!$I:$I,MATCHUP!BP$1,SWISSW!$J:$J,MATCHUP!$A39,SWISSW!$F:$F,"Lost"))/(COUNTIFS(SWISSW!$I:$I,MATCHUP!$A39,SWISSW!$J:$J,MATCHUP!BP$1)-COUNTIFS(SWISSW!$I:$I,MATCHUP!$A39,SWISSW!$J:$J,MATCHUP!BP$1,SWISSW!$F:$F,"Draw")+COUNTIFS(SWISSW!$I:$I,MATCHUP!BP$1,SWISSW!$J:$J,MATCHUP!$A39)-COUNTIFS(SWISSW!$I:$I,MATCHUP!BP$1,SWISSW!$J:$J,MATCHUP!$A39,SWISSW!$F:$F,"Draw")),"-")</f>
        <v>-</v>
      </c>
      <c r="BQ39" s="5" t="str">
        <f ca="1">IFERROR((COUNTIFS(SWISSW!$I:$I,MATCHUP!$A39,SWISSW!$J:$J,MATCHUP!BQ$1,SWISSW!$F:$F,"Won")+COUNTIFS(SWISSW!$I:$I,MATCHUP!BQ$1,SWISSW!$J:$J,MATCHUP!$A39,SWISSW!$F:$F,"Lost"))/(COUNTIFS(SWISSW!$I:$I,MATCHUP!$A39,SWISSW!$J:$J,MATCHUP!BQ$1)-COUNTIFS(SWISSW!$I:$I,MATCHUP!$A39,SWISSW!$J:$J,MATCHUP!BQ$1,SWISSW!$F:$F,"Draw")+COUNTIFS(SWISSW!$I:$I,MATCHUP!BQ$1,SWISSW!$J:$J,MATCHUP!$A39)-COUNTIFS(SWISSW!$I:$I,MATCHUP!BQ$1,SWISSW!$J:$J,MATCHUP!$A39,SWISSW!$F:$F,"Draw")),"-")</f>
        <v>-</v>
      </c>
      <c r="BR39" s="5" t="str">
        <f ca="1">IFERROR((COUNTIFS(SWISSW!$I:$I,MATCHUP!$A39,SWISSW!$J:$J,MATCHUP!BR$1,SWISSW!$F:$F,"Won")+COUNTIFS(SWISSW!$I:$I,MATCHUP!BR$1,SWISSW!$J:$J,MATCHUP!$A39,SWISSW!$F:$F,"Lost"))/(COUNTIFS(SWISSW!$I:$I,MATCHUP!$A39,SWISSW!$J:$J,MATCHUP!BR$1)-COUNTIFS(SWISSW!$I:$I,MATCHUP!$A39,SWISSW!$J:$J,MATCHUP!BR$1,SWISSW!$F:$F,"Draw")+COUNTIFS(SWISSW!$I:$I,MATCHUP!BR$1,SWISSW!$J:$J,MATCHUP!$A39)-COUNTIFS(SWISSW!$I:$I,MATCHUP!BR$1,SWISSW!$J:$J,MATCHUP!$A39,SWISSW!$F:$F,"Draw")),"-")</f>
        <v>-</v>
      </c>
      <c r="BS39" s="5" t="str">
        <f ca="1">IFERROR((COUNTIFS(SWISSW!$I:$I,MATCHUP!$A39,SWISSW!$J:$J,MATCHUP!BS$1,SWISSW!$F:$F,"Won")+COUNTIFS(SWISSW!$I:$I,MATCHUP!BS$1,SWISSW!$J:$J,MATCHUP!$A39,SWISSW!$F:$F,"Lost"))/(COUNTIFS(SWISSW!$I:$I,MATCHUP!$A39,SWISSW!$J:$J,MATCHUP!BS$1)-COUNTIFS(SWISSW!$I:$I,MATCHUP!$A39,SWISSW!$J:$J,MATCHUP!BS$1,SWISSW!$F:$F,"Draw")+COUNTIFS(SWISSW!$I:$I,MATCHUP!BS$1,SWISSW!$J:$J,MATCHUP!$A39)-COUNTIFS(SWISSW!$I:$I,MATCHUP!BS$1,SWISSW!$J:$J,MATCHUP!$A39,SWISSW!$F:$F,"Draw")),"-")</f>
        <v>-</v>
      </c>
      <c r="BT39" s="5" t="str">
        <f ca="1">IFERROR((COUNTIFS(SWISSW!$I:$I,MATCHUP!$A39,SWISSW!$J:$J,MATCHUP!BT$1,SWISSW!$F:$F,"Won")+COUNTIFS(SWISSW!$I:$I,MATCHUP!BT$1,SWISSW!$J:$J,MATCHUP!$A39,SWISSW!$F:$F,"Lost"))/(COUNTIFS(SWISSW!$I:$I,MATCHUP!$A39,SWISSW!$J:$J,MATCHUP!BT$1)-COUNTIFS(SWISSW!$I:$I,MATCHUP!$A39,SWISSW!$J:$J,MATCHUP!BT$1,SWISSW!$F:$F,"Draw")+COUNTIFS(SWISSW!$I:$I,MATCHUP!BT$1,SWISSW!$J:$J,MATCHUP!$A39)-COUNTIFS(SWISSW!$I:$I,MATCHUP!BT$1,SWISSW!$J:$J,MATCHUP!$A39,SWISSW!$F:$F,"Draw")),"-")</f>
        <v>-</v>
      </c>
      <c r="BU39" s="5" t="str">
        <f ca="1">IFERROR((COUNTIFS(SWISSW!$I:$I,MATCHUP!$A39,SWISSW!$J:$J,MATCHUP!BU$1,SWISSW!$F:$F,"Won")+COUNTIFS(SWISSW!$I:$I,MATCHUP!BU$1,SWISSW!$J:$J,MATCHUP!$A39,SWISSW!$F:$F,"Lost"))/(COUNTIFS(SWISSW!$I:$I,MATCHUP!$A39,SWISSW!$J:$J,MATCHUP!BU$1)-COUNTIFS(SWISSW!$I:$I,MATCHUP!$A39,SWISSW!$J:$J,MATCHUP!BU$1,SWISSW!$F:$F,"Draw")+COUNTIFS(SWISSW!$I:$I,MATCHUP!BU$1,SWISSW!$J:$J,MATCHUP!$A39)-COUNTIFS(SWISSW!$I:$I,MATCHUP!BU$1,SWISSW!$J:$J,MATCHUP!$A39,SWISSW!$F:$F,"Draw")),"-")</f>
        <v>-</v>
      </c>
      <c r="BV39" s="5" t="str">
        <f ca="1">IFERROR((COUNTIFS(SWISSW!$I:$I,MATCHUP!$A39,SWISSW!$J:$J,MATCHUP!BV$1,SWISSW!$F:$F,"Won")+COUNTIFS(SWISSW!$I:$I,MATCHUP!BV$1,SWISSW!$J:$J,MATCHUP!$A39,SWISSW!$F:$F,"Lost"))/(COUNTIFS(SWISSW!$I:$I,MATCHUP!$A39,SWISSW!$J:$J,MATCHUP!BV$1)-COUNTIFS(SWISSW!$I:$I,MATCHUP!$A39,SWISSW!$J:$J,MATCHUP!BV$1,SWISSW!$F:$F,"Draw")+COUNTIFS(SWISSW!$I:$I,MATCHUP!BV$1,SWISSW!$J:$J,MATCHUP!$A39)-COUNTIFS(SWISSW!$I:$I,MATCHUP!BV$1,SWISSW!$J:$J,MATCHUP!$A39,SWISSW!$F:$F,"Draw")),"-")</f>
        <v>-</v>
      </c>
      <c r="BW39" s="5" t="str">
        <f ca="1">IFERROR((COUNTIFS(SWISSW!$I:$I,MATCHUP!$A39,SWISSW!$J:$J,MATCHUP!BW$1,SWISSW!$F:$F,"Won")+COUNTIFS(SWISSW!$I:$I,MATCHUP!BW$1,SWISSW!$J:$J,MATCHUP!$A39,SWISSW!$F:$F,"Lost"))/(COUNTIFS(SWISSW!$I:$I,MATCHUP!$A39,SWISSW!$J:$J,MATCHUP!BW$1)-COUNTIFS(SWISSW!$I:$I,MATCHUP!$A39,SWISSW!$J:$J,MATCHUP!BW$1,SWISSW!$F:$F,"Draw")+COUNTIFS(SWISSW!$I:$I,MATCHUP!BW$1,SWISSW!$J:$J,MATCHUP!$A39)-COUNTIFS(SWISSW!$I:$I,MATCHUP!BW$1,SWISSW!$J:$J,MATCHUP!$A39,SWISSW!$F:$F,"Draw")),"-")</f>
        <v>-</v>
      </c>
      <c r="BX39" s="5" t="str">
        <f ca="1">IFERROR((COUNTIFS(SWISSW!$I:$I,MATCHUP!$A39,SWISSW!$J:$J,MATCHUP!BX$1,SWISSW!$F:$F,"Won")+COUNTIFS(SWISSW!$I:$I,MATCHUP!BX$1,SWISSW!$J:$J,MATCHUP!$A39,SWISSW!$F:$F,"Lost"))/(COUNTIFS(SWISSW!$I:$I,MATCHUP!$A39,SWISSW!$J:$J,MATCHUP!BX$1)-COUNTIFS(SWISSW!$I:$I,MATCHUP!$A39,SWISSW!$J:$J,MATCHUP!BX$1,SWISSW!$F:$F,"Draw")+COUNTIFS(SWISSW!$I:$I,MATCHUP!BX$1,SWISSW!$J:$J,MATCHUP!$A39)-COUNTIFS(SWISSW!$I:$I,MATCHUP!BX$1,SWISSW!$J:$J,MATCHUP!$A39,SWISSW!$F:$F,"Draw")),"-")</f>
        <v>-</v>
      </c>
      <c r="BY39" s="5" t="str">
        <f ca="1">IFERROR((COUNTIFS(SWISSW!$I:$I,MATCHUP!$A39,SWISSW!$J:$J,MATCHUP!BY$1,SWISSW!$F:$F,"Won")+COUNTIFS(SWISSW!$I:$I,MATCHUP!BY$1,SWISSW!$J:$J,MATCHUP!$A39,SWISSW!$F:$F,"Lost"))/(COUNTIFS(SWISSW!$I:$I,MATCHUP!$A39,SWISSW!$J:$J,MATCHUP!BY$1)-COUNTIFS(SWISSW!$I:$I,MATCHUP!$A39,SWISSW!$J:$J,MATCHUP!BY$1,SWISSW!$F:$F,"Draw")+COUNTIFS(SWISSW!$I:$I,MATCHUP!BY$1,SWISSW!$J:$J,MATCHUP!$A39)-COUNTIFS(SWISSW!$I:$I,MATCHUP!BY$1,SWISSW!$J:$J,MATCHUP!$A39,SWISSW!$F:$F,"Draw")),"-")</f>
        <v>-</v>
      </c>
      <c r="BZ39" s="5" t="str">
        <f ca="1">IFERROR((COUNTIFS(SWISSW!$I:$I,MATCHUP!$A39,SWISSW!$J:$J,MATCHUP!BZ$1,SWISSW!$F:$F,"Won")+COUNTIFS(SWISSW!$I:$I,MATCHUP!BZ$1,SWISSW!$J:$J,MATCHUP!$A39,SWISSW!$F:$F,"Lost"))/(COUNTIFS(SWISSW!$I:$I,MATCHUP!$A39,SWISSW!$J:$J,MATCHUP!BZ$1)-COUNTIFS(SWISSW!$I:$I,MATCHUP!$A39,SWISSW!$J:$J,MATCHUP!BZ$1,SWISSW!$F:$F,"Draw")+COUNTIFS(SWISSW!$I:$I,MATCHUP!BZ$1,SWISSW!$J:$J,MATCHUP!$A39)-COUNTIFS(SWISSW!$I:$I,MATCHUP!BZ$1,SWISSW!$J:$J,MATCHUP!$A39,SWISSW!$F:$F,"Draw")),"-")</f>
        <v>-</v>
      </c>
      <c r="CA39" s="5" t="str">
        <f ca="1">IFERROR((COUNTIFS(SWISSW!$I:$I,MATCHUP!$A39,SWISSW!$J:$J,MATCHUP!CA$1,SWISSW!$F:$F,"Won")+COUNTIFS(SWISSW!$I:$I,MATCHUP!CA$1,SWISSW!$J:$J,MATCHUP!$A39,SWISSW!$F:$F,"Lost"))/(COUNTIFS(SWISSW!$I:$I,MATCHUP!$A39,SWISSW!$J:$J,MATCHUP!CA$1)-COUNTIFS(SWISSW!$I:$I,MATCHUP!$A39,SWISSW!$J:$J,MATCHUP!CA$1,SWISSW!$F:$F,"Draw")+COUNTIFS(SWISSW!$I:$I,MATCHUP!CA$1,SWISSW!$J:$J,MATCHUP!$A39)-COUNTIFS(SWISSW!$I:$I,MATCHUP!CA$1,SWISSW!$J:$J,MATCHUP!$A39,SWISSW!$F:$F,"Draw")),"-")</f>
        <v>-</v>
      </c>
      <c r="CB39" s="5" t="str">
        <f ca="1">IFERROR((COUNTIFS(SWISSW!$I:$I,MATCHUP!$A39,SWISSW!$J:$J,MATCHUP!CB$1,SWISSW!$F:$F,"Won")+COUNTIFS(SWISSW!$I:$I,MATCHUP!CB$1,SWISSW!$J:$J,MATCHUP!$A39,SWISSW!$F:$F,"Lost"))/(COUNTIFS(SWISSW!$I:$I,MATCHUP!$A39,SWISSW!$J:$J,MATCHUP!CB$1)-COUNTIFS(SWISSW!$I:$I,MATCHUP!$A39,SWISSW!$J:$J,MATCHUP!CB$1,SWISSW!$F:$F,"Draw")+COUNTIFS(SWISSW!$I:$I,MATCHUP!CB$1,SWISSW!$J:$J,MATCHUP!$A39)-COUNTIFS(SWISSW!$I:$I,MATCHUP!CB$1,SWISSW!$J:$J,MATCHUP!$A39,SWISSW!$F:$F,"Draw")),"-")</f>
        <v>-</v>
      </c>
      <c r="CC39" s="5" t="str">
        <f ca="1">IFERROR((COUNTIFS(SWISSW!$I:$I,MATCHUP!$A39,SWISSW!$J:$J,MATCHUP!CC$1,SWISSW!$F:$F,"Won")+COUNTIFS(SWISSW!$I:$I,MATCHUP!CC$1,SWISSW!$J:$J,MATCHUP!$A39,SWISSW!$F:$F,"Lost"))/(COUNTIFS(SWISSW!$I:$I,MATCHUP!$A39,SWISSW!$J:$J,MATCHUP!CC$1)-COUNTIFS(SWISSW!$I:$I,MATCHUP!$A39,SWISSW!$J:$J,MATCHUP!CC$1,SWISSW!$F:$F,"Draw")+COUNTIFS(SWISSW!$I:$I,MATCHUP!CC$1,SWISSW!$J:$J,MATCHUP!$A39)-COUNTIFS(SWISSW!$I:$I,MATCHUP!CC$1,SWISSW!$J:$J,MATCHUP!$A39,SWISSW!$F:$F,"Draw")),"-")</f>
        <v>-</v>
      </c>
      <c r="CD39" s="5" t="str">
        <f ca="1">IFERROR((COUNTIFS(SWISSW!$I:$I,MATCHUP!$A39,SWISSW!$J:$J,MATCHUP!CD$1,SWISSW!$F:$F,"Won")+COUNTIFS(SWISSW!$I:$I,MATCHUP!CD$1,SWISSW!$J:$J,MATCHUP!$A39,SWISSW!$F:$F,"Lost"))/(COUNTIFS(SWISSW!$I:$I,MATCHUP!$A39,SWISSW!$J:$J,MATCHUP!CD$1)-COUNTIFS(SWISSW!$I:$I,MATCHUP!$A39,SWISSW!$J:$J,MATCHUP!CD$1,SWISSW!$F:$F,"Draw")+COUNTIFS(SWISSW!$I:$I,MATCHUP!CD$1,SWISSW!$J:$J,MATCHUP!$A39)-COUNTIFS(SWISSW!$I:$I,MATCHUP!CD$1,SWISSW!$J:$J,MATCHUP!$A39,SWISSW!$F:$F,"Draw")),"-")</f>
        <v>-</v>
      </c>
      <c r="CE39" s="5" t="str">
        <f ca="1">IFERROR((COUNTIFS(SWISSW!$I:$I,MATCHUP!$A39,SWISSW!$J:$J,MATCHUP!CE$1,SWISSW!$F:$F,"Won")+COUNTIFS(SWISSW!$I:$I,MATCHUP!CE$1,SWISSW!$J:$J,MATCHUP!$A39,SWISSW!$F:$F,"Lost"))/(COUNTIFS(SWISSW!$I:$I,MATCHUP!$A39,SWISSW!$J:$J,MATCHUP!CE$1)-COUNTIFS(SWISSW!$I:$I,MATCHUP!$A39,SWISSW!$J:$J,MATCHUP!CE$1,SWISSW!$F:$F,"Draw")+COUNTIFS(SWISSW!$I:$I,MATCHUP!CE$1,SWISSW!$J:$J,MATCHUP!$A39)-COUNTIFS(SWISSW!$I:$I,MATCHUP!CE$1,SWISSW!$J:$J,MATCHUP!$A39,SWISSW!$F:$F,"Draw")),"-")</f>
        <v>-</v>
      </c>
      <c r="CF39" s="5" t="str">
        <f ca="1">IFERROR((COUNTIFS(SWISSW!$I:$I,MATCHUP!$A39,SWISSW!$J:$J,MATCHUP!CF$1,SWISSW!$F:$F,"Won")+COUNTIFS(SWISSW!$I:$I,MATCHUP!CF$1,SWISSW!$J:$J,MATCHUP!$A39,SWISSW!$F:$F,"Lost"))/(COUNTIFS(SWISSW!$I:$I,MATCHUP!$A39,SWISSW!$J:$J,MATCHUP!CF$1)-COUNTIFS(SWISSW!$I:$I,MATCHUP!$A39,SWISSW!$J:$J,MATCHUP!CF$1,SWISSW!$F:$F,"Draw")+COUNTIFS(SWISSW!$I:$I,MATCHUP!CF$1,SWISSW!$J:$J,MATCHUP!$A39)-COUNTIFS(SWISSW!$I:$I,MATCHUP!CF$1,SWISSW!$J:$J,MATCHUP!$A39,SWISSW!$F:$F,"Draw")),"-")</f>
        <v>-</v>
      </c>
      <c r="CG39" s="5" t="str">
        <f ca="1">IFERROR((COUNTIFS(SWISSW!$I:$I,MATCHUP!$A39,SWISSW!$J:$J,MATCHUP!CG$1,SWISSW!$F:$F,"Won")+COUNTIFS(SWISSW!$I:$I,MATCHUP!CG$1,SWISSW!$J:$J,MATCHUP!$A39,SWISSW!$F:$F,"Lost"))/(COUNTIFS(SWISSW!$I:$I,MATCHUP!$A39,SWISSW!$J:$J,MATCHUP!CG$1)-COUNTIFS(SWISSW!$I:$I,MATCHUP!$A39,SWISSW!$J:$J,MATCHUP!CG$1,SWISSW!$F:$F,"Draw")+COUNTIFS(SWISSW!$I:$I,MATCHUP!CG$1,SWISSW!$J:$J,MATCHUP!$A39)-COUNTIFS(SWISSW!$I:$I,MATCHUP!CG$1,SWISSW!$J:$J,MATCHUP!$A39,SWISSW!$F:$F,"Draw")),"-")</f>
        <v>-</v>
      </c>
      <c r="CH39" s="5" t="str">
        <f ca="1">IFERROR((COUNTIFS(SWISSW!$I:$I,MATCHUP!$A39,SWISSW!$J:$J,MATCHUP!CH$1,SWISSW!$F:$F,"Won")+COUNTIFS(SWISSW!$I:$I,MATCHUP!CH$1,SWISSW!$J:$J,MATCHUP!$A39,SWISSW!$F:$F,"Lost"))/(COUNTIFS(SWISSW!$I:$I,MATCHUP!$A39,SWISSW!$J:$J,MATCHUP!CH$1)-COUNTIFS(SWISSW!$I:$I,MATCHUP!$A39,SWISSW!$J:$J,MATCHUP!CH$1,SWISSW!$F:$F,"Draw")+COUNTIFS(SWISSW!$I:$I,MATCHUP!CH$1,SWISSW!$J:$J,MATCHUP!$A39)-COUNTIFS(SWISSW!$I:$I,MATCHUP!CH$1,SWISSW!$J:$J,MATCHUP!$A39,SWISSW!$F:$F,"Draw")),"-")</f>
        <v>-</v>
      </c>
      <c r="CI39" s="5" t="str">
        <f ca="1">IFERROR((COUNTIFS(SWISSW!$I:$I,MATCHUP!$A39,SWISSW!$J:$J,MATCHUP!CI$1,SWISSW!$F:$F,"Won")+COUNTIFS(SWISSW!$I:$I,MATCHUP!CI$1,SWISSW!$J:$J,MATCHUP!$A39,SWISSW!$F:$F,"Lost"))/(COUNTIFS(SWISSW!$I:$I,MATCHUP!$A39,SWISSW!$J:$J,MATCHUP!CI$1)-COUNTIFS(SWISSW!$I:$I,MATCHUP!$A39,SWISSW!$J:$J,MATCHUP!CI$1,SWISSW!$F:$F,"Draw")+COUNTIFS(SWISSW!$I:$I,MATCHUP!CI$1,SWISSW!$J:$J,MATCHUP!$A39)-COUNTIFS(SWISSW!$I:$I,MATCHUP!CI$1,SWISSW!$J:$J,MATCHUP!$A39,SWISSW!$F:$F,"Draw")),"-")</f>
        <v>-</v>
      </c>
      <c r="CJ39" s="5" t="str">
        <f ca="1">IFERROR((COUNTIFS(SWISSW!$I:$I,MATCHUP!$A39,SWISSW!$J:$J,MATCHUP!CJ$1,SWISSW!$F:$F,"Won")+COUNTIFS(SWISSW!$I:$I,MATCHUP!CJ$1,SWISSW!$J:$J,MATCHUP!$A39,SWISSW!$F:$F,"Lost"))/(COUNTIFS(SWISSW!$I:$I,MATCHUP!$A39,SWISSW!$J:$J,MATCHUP!CJ$1)-COUNTIFS(SWISSW!$I:$I,MATCHUP!$A39,SWISSW!$J:$J,MATCHUP!CJ$1,SWISSW!$F:$F,"Draw")+COUNTIFS(SWISSW!$I:$I,MATCHUP!CJ$1,SWISSW!$J:$J,MATCHUP!$A39)-COUNTIFS(SWISSW!$I:$I,MATCHUP!CJ$1,SWISSW!$J:$J,MATCHUP!$A39,SWISSW!$F:$F,"Draw")),"-")</f>
        <v>-</v>
      </c>
      <c r="CK39" s="5" t="str">
        <f ca="1">IFERROR((COUNTIFS(SWISSW!$I:$I,MATCHUP!$A39,SWISSW!$J:$J,MATCHUP!CK$1,SWISSW!$F:$F,"Won")+COUNTIFS(SWISSW!$I:$I,MATCHUP!CK$1,SWISSW!$J:$J,MATCHUP!$A39,SWISSW!$F:$F,"Lost"))/(COUNTIFS(SWISSW!$I:$I,MATCHUP!$A39,SWISSW!$J:$J,MATCHUP!CK$1)-COUNTIFS(SWISSW!$I:$I,MATCHUP!$A39,SWISSW!$J:$J,MATCHUP!CK$1,SWISSW!$F:$F,"Draw")+COUNTIFS(SWISSW!$I:$I,MATCHUP!CK$1,SWISSW!$J:$J,MATCHUP!$A39)-COUNTIFS(SWISSW!$I:$I,MATCHUP!CK$1,SWISSW!$J:$J,MATCHUP!$A39,SWISSW!$F:$F,"Draw")),"-")</f>
        <v>-</v>
      </c>
      <c r="CL39" s="5" t="str">
        <f ca="1">IFERROR((COUNTIFS(SWISSW!$I:$I,MATCHUP!$A39,SWISSW!$J:$J,MATCHUP!CL$1,SWISSW!$F:$F,"Won")+COUNTIFS(SWISSW!$I:$I,MATCHUP!CL$1,SWISSW!$J:$J,MATCHUP!$A39,SWISSW!$F:$F,"Lost"))/(COUNTIFS(SWISSW!$I:$I,MATCHUP!$A39,SWISSW!$J:$J,MATCHUP!CL$1)-COUNTIFS(SWISSW!$I:$I,MATCHUP!$A39,SWISSW!$J:$J,MATCHUP!CL$1,SWISSW!$F:$F,"Draw")+COUNTIFS(SWISSW!$I:$I,MATCHUP!CL$1,SWISSW!$J:$J,MATCHUP!$A39)-COUNTIFS(SWISSW!$I:$I,MATCHUP!CL$1,SWISSW!$J:$J,MATCHUP!$A39,SWISSW!$F:$F,"Draw")),"-")</f>
        <v>-</v>
      </c>
      <c r="CM39" s="5" t="str">
        <f ca="1">IFERROR((COUNTIFS(SWISSW!$I:$I,MATCHUP!$A39,SWISSW!$J:$J,MATCHUP!CM$1,SWISSW!$F:$F,"Won")+COUNTIFS(SWISSW!$I:$I,MATCHUP!CM$1,SWISSW!$J:$J,MATCHUP!$A39,SWISSW!$F:$F,"Lost"))/(COUNTIFS(SWISSW!$I:$I,MATCHUP!$A39,SWISSW!$J:$J,MATCHUP!CM$1)-COUNTIFS(SWISSW!$I:$I,MATCHUP!$A39,SWISSW!$J:$J,MATCHUP!CM$1,SWISSW!$F:$F,"Draw")+COUNTIFS(SWISSW!$I:$I,MATCHUP!CM$1,SWISSW!$J:$J,MATCHUP!$A39)-COUNTIFS(SWISSW!$I:$I,MATCHUP!CM$1,SWISSW!$J:$J,MATCHUP!$A39,SWISSW!$F:$F,"Draw")),"-")</f>
        <v>-</v>
      </c>
      <c r="CN39" s="5" t="str">
        <f ca="1">IFERROR((COUNTIFS(SWISSW!$I:$I,MATCHUP!$A39,SWISSW!$J:$J,MATCHUP!CN$1,SWISSW!$F:$F,"Won")+COUNTIFS(SWISSW!$I:$I,MATCHUP!CN$1,SWISSW!$J:$J,MATCHUP!$A39,SWISSW!$F:$F,"Lost"))/(COUNTIFS(SWISSW!$I:$I,MATCHUP!$A39,SWISSW!$J:$J,MATCHUP!CN$1)-COUNTIFS(SWISSW!$I:$I,MATCHUP!$A39,SWISSW!$J:$J,MATCHUP!CN$1,SWISSW!$F:$F,"Draw")+COUNTIFS(SWISSW!$I:$I,MATCHUP!CN$1,SWISSW!$J:$J,MATCHUP!$A39)-COUNTIFS(SWISSW!$I:$I,MATCHUP!CN$1,SWISSW!$J:$J,MATCHUP!$A39,SWISSW!$F:$F,"Draw")),"-")</f>
        <v>-</v>
      </c>
      <c r="CO39" s="5" t="str">
        <f ca="1">IFERROR((COUNTIFS(SWISSW!$I:$I,MATCHUP!$A39,SWISSW!$J:$J,MATCHUP!CO$1,SWISSW!$F:$F,"Won")+COUNTIFS(SWISSW!$I:$I,MATCHUP!CO$1,SWISSW!$J:$J,MATCHUP!$A39,SWISSW!$F:$F,"Lost"))/(COUNTIFS(SWISSW!$I:$I,MATCHUP!$A39,SWISSW!$J:$J,MATCHUP!CO$1)-COUNTIFS(SWISSW!$I:$I,MATCHUP!$A39,SWISSW!$J:$J,MATCHUP!CO$1,SWISSW!$F:$F,"Draw")+COUNTIFS(SWISSW!$I:$I,MATCHUP!CO$1,SWISSW!$J:$J,MATCHUP!$A39)-COUNTIFS(SWISSW!$I:$I,MATCHUP!CO$1,SWISSW!$J:$J,MATCHUP!$A39,SWISSW!$F:$F,"Draw")),"-")</f>
        <v>-</v>
      </c>
      <c r="CP39" s="5" t="str">
        <f ca="1">IFERROR((COUNTIFS(SWISSW!$I:$I,MATCHUP!$A39,SWISSW!$J:$J,MATCHUP!CP$1,SWISSW!$F:$F,"Won")+COUNTIFS(SWISSW!$I:$I,MATCHUP!CP$1,SWISSW!$J:$J,MATCHUP!$A39,SWISSW!$F:$F,"Lost"))/(COUNTIFS(SWISSW!$I:$I,MATCHUP!$A39,SWISSW!$J:$J,MATCHUP!CP$1)-COUNTIFS(SWISSW!$I:$I,MATCHUP!$A39,SWISSW!$J:$J,MATCHUP!CP$1,SWISSW!$F:$F,"Draw")+COUNTIFS(SWISSW!$I:$I,MATCHUP!CP$1,SWISSW!$J:$J,MATCHUP!$A39)-COUNTIFS(SWISSW!$I:$I,MATCHUP!CP$1,SWISSW!$J:$J,MATCHUP!$A39,SWISSW!$F:$F,"Draw")),"-")</f>
        <v>-</v>
      </c>
      <c r="CQ39" s="5" t="str">
        <f ca="1">IFERROR((COUNTIFS(SWISSW!$I:$I,MATCHUP!$A39,SWISSW!$J:$J,MATCHUP!CQ$1,SWISSW!$F:$F,"Won")+COUNTIFS(SWISSW!$I:$I,MATCHUP!CQ$1,SWISSW!$J:$J,MATCHUP!$A39,SWISSW!$F:$F,"Lost"))/(COUNTIFS(SWISSW!$I:$I,MATCHUP!$A39,SWISSW!$J:$J,MATCHUP!CQ$1)-COUNTIFS(SWISSW!$I:$I,MATCHUP!$A39,SWISSW!$J:$J,MATCHUP!CQ$1,SWISSW!$F:$F,"Draw")+COUNTIFS(SWISSW!$I:$I,MATCHUP!CQ$1,SWISSW!$J:$J,MATCHUP!$A39)-COUNTIFS(SWISSW!$I:$I,MATCHUP!CQ$1,SWISSW!$J:$J,MATCHUP!$A39,SWISSW!$F:$F,"Draw")),"-")</f>
        <v>-</v>
      </c>
      <c r="CR39" s="5" t="str">
        <f ca="1">IFERROR((COUNTIFS(SWISSW!$I:$I,MATCHUP!$A39,SWISSW!$J:$J,MATCHUP!CR$1,SWISSW!$F:$F,"Won")+COUNTIFS(SWISSW!$I:$I,MATCHUP!CR$1,SWISSW!$J:$J,MATCHUP!$A39,SWISSW!$F:$F,"Lost"))/(COUNTIFS(SWISSW!$I:$I,MATCHUP!$A39,SWISSW!$J:$J,MATCHUP!CR$1)-COUNTIFS(SWISSW!$I:$I,MATCHUP!$A39,SWISSW!$J:$J,MATCHUP!CR$1,SWISSW!$F:$F,"Draw")+COUNTIFS(SWISSW!$I:$I,MATCHUP!CR$1,SWISSW!$J:$J,MATCHUP!$A39)-COUNTIFS(SWISSW!$I:$I,MATCHUP!CR$1,SWISSW!$J:$J,MATCHUP!$A39,SWISSW!$F:$F,"Draw")),"-")</f>
        <v>-</v>
      </c>
      <c r="CS39" s="5" t="str">
        <f ca="1">IFERROR((COUNTIFS(SWISSW!$I:$I,MATCHUP!$A39,SWISSW!$J:$J,MATCHUP!CS$1,SWISSW!$F:$F,"Won")+COUNTIFS(SWISSW!$I:$I,MATCHUP!CS$1,SWISSW!$J:$J,MATCHUP!$A39,SWISSW!$F:$F,"Lost"))/(COUNTIFS(SWISSW!$I:$I,MATCHUP!$A39,SWISSW!$J:$J,MATCHUP!CS$1)-COUNTIFS(SWISSW!$I:$I,MATCHUP!$A39,SWISSW!$J:$J,MATCHUP!CS$1,SWISSW!$F:$F,"Draw")+COUNTIFS(SWISSW!$I:$I,MATCHUP!CS$1,SWISSW!$J:$J,MATCHUP!$A39)-COUNTIFS(SWISSW!$I:$I,MATCHUP!CS$1,SWISSW!$J:$J,MATCHUP!$A39,SWISSW!$F:$F,"Draw")),"-")</f>
        <v>-</v>
      </c>
      <c r="CT39" s="5" t="str">
        <f ca="1">IFERROR((COUNTIFS(SWISSW!$I:$I,MATCHUP!$A39,SWISSW!$J:$J,MATCHUP!CT$1,SWISSW!$F:$F,"Won")+COUNTIFS(SWISSW!$I:$I,MATCHUP!CT$1,SWISSW!$J:$J,MATCHUP!$A39,SWISSW!$F:$F,"Lost"))/(COUNTIFS(SWISSW!$I:$I,MATCHUP!$A39,SWISSW!$J:$J,MATCHUP!CT$1)-COUNTIFS(SWISSW!$I:$I,MATCHUP!$A39,SWISSW!$J:$J,MATCHUP!CT$1,SWISSW!$F:$F,"Draw")+COUNTIFS(SWISSW!$I:$I,MATCHUP!CT$1,SWISSW!$J:$J,MATCHUP!$A39)-COUNTIFS(SWISSW!$I:$I,MATCHUP!CT$1,SWISSW!$J:$J,MATCHUP!$A39,SWISSW!$F:$F,"Draw")),"-")</f>
        <v>-</v>
      </c>
      <c r="CU39" s="5" t="str">
        <f ca="1">IFERROR((COUNTIFS(SWISSW!$I:$I,MATCHUP!$A39,SWISSW!$J:$J,MATCHUP!CU$1,SWISSW!$F:$F,"Won")+COUNTIFS(SWISSW!$I:$I,MATCHUP!CU$1,SWISSW!$J:$J,MATCHUP!$A39,SWISSW!$F:$F,"Lost"))/(COUNTIFS(SWISSW!$I:$I,MATCHUP!$A39,SWISSW!$J:$J,MATCHUP!CU$1)-COUNTIFS(SWISSW!$I:$I,MATCHUP!$A39,SWISSW!$J:$J,MATCHUP!CU$1,SWISSW!$F:$F,"Draw")+COUNTIFS(SWISSW!$I:$I,MATCHUP!CU$1,SWISSW!$J:$J,MATCHUP!$A39)-COUNTIFS(SWISSW!$I:$I,MATCHUP!CU$1,SWISSW!$J:$J,MATCHUP!$A39,SWISSW!$F:$F,"Draw")),"-")</f>
        <v>-</v>
      </c>
      <c r="CV39" s="5" t="str">
        <f ca="1">IFERROR((COUNTIFS(SWISSW!$I:$I,MATCHUP!$A39,SWISSW!$J:$J,MATCHUP!CV$1,SWISSW!$F:$F,"Won")+COUNTIFS(SWISSW!$I:$I,MATCHUP!CV$1,SWISSW!$J:$J,MATCHUP!$A39,SWISSW!$F:$F,"Lost"))/(COUNTIFS(SWISSW!$I:$I,MATCHUP!$A39,SWISSW!$J:$J,MATCHUP!CV$1)-COUNTIFS(SWISSW!$I:$I,MATCHUP!$A39,SWISSW!$J:$J,MATCHUP!CV$1,SWISSW!$F:$F,"Draw")+COUNTIFS(SWISSW!$I:$I,MATCHUP!CV$1,SWISSW!$J:$J,MATCHUP!$A39)-COUNTIFS(SWISSW!$I:$I,MATCHUP!CV$1,SWISSW!$J:$J,MATCHUP!$A39,SWISSW!$F:$F,"Draw")),"-")</f>
        <v>-</v>
      </c>
    </row>
    <row r="40" spans="1:100" ht="55" customHeight="1" x14ac:dyDescent="0.3">
      <c r="A40" s="3" t="str" cm="1">
        <f t="array" aca="1" ref="A40" ca="1">INDIRECT(ADDRESS(ROW(),1,,1,"METABREAK"))</f>
        <v>Mono White Heroic</v>
      </c>
      <c r="B40" s="5">
        <f ca="1">IFERROR((COUNTIFS(SWISSW!$I:$I,MATCHUP!$A40,SWISSW!$J:$J,MATCHUP!B$1,SWISSW!$F:$F,"Won")+COUNTIFS(SWISSW!$I:$I,MATCHUP!B$1,SWISSW!$J:$J,MATCHUP!$A40,SWISSW!$F:$F,"Lost"))/(COUNTIFS(SWISSW!$I:$I,MATCHUP!$A40,SWISSW!$J:$J,MATCHUP!B$1)-COUNTIFS(SWISSW!$I:$I,MATCHUP!$A40,SWISSW!$J:$J,MATCHUP!B$1,SWISSW!$F:$F,"Draw")+COUNTIFS(SWISSW!$I:$I,MATCHUP!B$1,SWISSW!$J:$J,MATCHUP!$A40)-COUNTIFS(SWISSW!$I:$I,MATCHUP!B$1,SWISSW!$J:$J,MATCHUP!$A40,SWISSW!$F:$F,"Draw")),"-")</f>
        <v>0.5</v>
      </c>
      <c r="C40" s="5">
        <f ca="1">IFERROR((COUNTIFS(SWISSW!$I:$I,MATCHUP!$A40,SWISSW!$J:$J,MATCHUP!C$1,SWISSW!$F:$F,"Won")+COUNTIFS(SWISSW!$I:$I,MATCHUP!C$1,SWISSW!$J:$J,MATCHUP!$A40,SWISSW!$F:$F,"Lost"))/(COUNTIFS(SWISSW!$I:$I,MATCHUP!$A40,SWISSW!$J:$J,MATCHUP!C$1)-COUNTIFS(SWISSW!$I:$I,MATCHUP!$A40,SWISSW!$J:$J,MATCHUP!C$1,SWISSW!$F:$F,"Draw")+COUNTIFS(SWISSW!$I:$I,MATCHUP!C$1,SWISSW!$J:$J,MATCHUP!$A40)-COUNTIFS(SWISSW!$I:$I,MATCHUP!C$1,SWISSW!$J:$J,MATCHUP!$A40,SWISSW!$F:$F,"Draw")),"-")</f>
        <v>0.66666666666666663</v>
      </c>
      <c r="D40" s="5">
        <f ca="1">IFERROR((COUNTIFS(SWISSW!$I:$I,MATCHUP!$A40,SWISSW!$J:$J,MATCHUP!D$1,SWISSW!$F:$F,"Won")+COUNTIFS(SWISSW!$I:$I,MATCHUP!D$1,SWISSW!$J:$J,MATCHUP!$A40,SWISSW!$F:$F,"Lost"))/(COUNTIFS(SWISSW!$I:$I,MATCHUP!$A40,SWISSW!$J:$J,MATCHUP!D$1)-COUNTIFS(SWISSW!$I:$I,MATCHUP!$A40,SWISSW!$J:$J,MATCHUP!D$1,SWISSW!$F:$F,"Draw")+COUNTIFS(SWISSW!$I:$I,MATCHUP!D$1,SWISSW!$J:$J,MATCHUP!$A40)-COUNTIFS(SWISSW!$I:$I,MATCHUP!D$1,SWISSW!$J:$J,MATCHUP!$A40,SWISSW!$F:$F,"Draw")),"-")</f>
        <v>0.25</v>
      </c>
      <c r="E40" s="5">
        <f ca="1">IFERROR((COUNTIFS(SWISSW!$I:$I,MATCHUP!$A40,SWISSW!$J:$J,MATCHUP!E$1,SWISSW!$F:$F,"Won")+COUNTIFS(SWISSW!$I:$I,MATCHUP!E$1,SWISSW!$J:$J,MATCHUP!$A40,SWISSW!$F:$F,"Lost"))/(COUNTIFS(SWISSW!$I:$I,MATCHUP!$A40,SWISSW!$J:$J,MATCHUP!E$1)-COUNTIFS(SWISSW!$I:$I,MATCHUP!$A40,SWISSW!$J:$J,MATCHUP!E$1,SWISSW!$F:$F,"Draw")+COUNTIFS(SWISSW!$I:$I,MATCHUP!E$1,SWISSW!$J:$J,MATCHUP!$A40)-COUNTIFS(SWISSW!$I:$I,MATCHUP!E$1,SWISSW!$J:$J,MATCHUP!$A40,SWISSW!$F:$F,"Draw")),"-")</f>
        <v>0.66666666666666663</v>
      </c>
      <c r="F40" s="5">
        <f ca="1">IFERROR((COUNTIFS(SWISSW!$I:$I,MATCHUP!$A40,SWISSW!$J:$J,MATCHUP!F$1,SWISSW!$F:$F,"Won")+COUNTIFS(SWISSW!$I:$I,MATCHUP!F$1,SWISSW!$J:$J,MATCHUP!$A40,SWISSW!$F:$F,"Lost"))/(COUNTIFS(SWISSW!$I:$I,MATCHUP!$A40,SWISSW!$J:$J,MATCHUP!F$1)-COUNTIFS(SWISSW!$I:$I,MATCHUP!$A40,SWISSW!$J:$J,MATCHUP!F$1,SWISSW!$F:$F,"Draw")+COUNTIFS(SWISSW!$I:$I,MATCHUP!F$1,SWISSW!$J:$J,MATCHUP!$A40)-COUNTIFS(SWISSW!$I:$I,MATCHUP!F$1,SWISSW!$J:$J,MATCHUP!$A40,SWISSW!$F:$F,"Draw")),"-")</f>
        <v>0.66666666666666663</v>
      </c>
      <c r="G40" s="5">
        <f ca="1">IFERROR((COUNTIFS(SWISSW!$I:$I,MATCHUP!$A40,SWISSW!$J:$J,MATCHUP!G$1,SWISSW!$F:$F,"Won")+COUNTIFS(SWISSW!$I:$I,MATCHUP!G$1,SWISSW!$J:$J,MATCHUP!$A40,SWISSW!$F:$F,"Lost"))/(COUNTIFS(SWISSW!$I:$I,MATCHUP!$A40,SWISSW!$J:$J,MATCHUP!G$1)-COUNTIFS(SWISSW!$I:$I,MATCHUP!$A40,SWISSW!$J:$J,MATCHUP!G$1,SWISSW!$F:$F,"Draw")+COUNTIFS(SWISSW!$I:$I,MATCHUP!G$1,SWISSW!$J:$J,MATCHUP!$A40)-COUNTIFS(SWISSW!$I:$I,MATCHUP!G$1,SWISSW!$J:$J,MATCHUP!$A40,SWISSW!$F:$F,"Draw")),"-")</f>
        <v>1</v>
      </c>
      <c r="H40" s="5" t="str">
        <f ca="1">IFERROR((COUNTIFS(SWISSW!$I:$I,MATCHUP!$A40,SWISSW!$J:$J,MATCHUP!H$1,SWISSW!$F:$F,"Won")+COUNTIFS(SWISSW!$I:$I,MATCHUP!H$1,SWISSW!$J:$J,MATCHUP!$A40,SWISSW!$F:$F,"Lost"))/(COUNTIFS(SWISSW!$I:$I,MATCHUP!$A40,SWISSW!$J:$J,MATCHUP!H$1)-COUNTIFS(SWISSW!$I:$I,MATCHUP!$A40,SWISSW!$J:$J,MATCHUP!H$1,SWISSW!$F:$F,"Draw")+COUNTIFS(SWISSW!$I:$I,MATCHUP!H$1,SWISSW!$J:$J,MATCHUP!$A40)-COUNTIFS(SWISSW!$I:$I,MATCHUP!H$1,SWISSW!$J:$J,MATCHUP!$A40,SWISSW!$F:$F,"Draw")),"-")</f>
        <v>-</v>
      </c>
      <c r="I40" s="5" t="str">
        <f ca="1">IFERROR((COUNTIFS(SWISSW!$I:$I,MATCHUP!$A40,SWISSW!$J:$J,MATCHUP!I$1,SWISSW!$F:$F,"Won")+COUNTIFS(SWISSW!$I:$I,MATCHUP!I$1,SWISSW!$J:$J,MATCHUP!$A40,SWISSW!$F:$F,"Lost"))/(COUNTIFS(SWISSW!$I:$I,MATCHUP!$A40,SWISSW!$J:$J,MATCHUP!I$1)-COUNTIFS(SWISSW!$I:$I,MATCHUP!$A40,SWISSW!$J:$J,MATCHUP!I$1,SWISSW!$F:$F,"Draw")+COUNTIFS(SWISSW!$I:$I,MATCHUP!I$1,SWISSW!$J:$J,MATCHUP!$A40)-COUNTIFS(SWISSW!$I:$I,MATCHUP!I$1,SWISSW!$J:$J,MATCHUP!$A40,SWISSW!$F:$F,"Draw")),"-")</f>
        <v>-</v>
      </c>
      <c r="J40" s="5" t="str">
        <f ca="1">IFERROR((COUNTIFS(SWISSW!$I:$I,MATCHUP!$A40,SWISSW!$J:$J,MATCHUP!J$1,SWISSW!$F:$F,"Won")+COUNTIFS(SWISSW!$I:$I,MATCHUP!J$1,SWISSW!$J:$J,MATCHUP!$A40,SWISSW!$F:$F,"Lost"))/(COUNTIFS(SWISSW!$I:$I,MATCHUP!$A40,SWISSW!$J:$J,MATCHUP!J$1)-COUNTIFS(SWISSW!$I:$I,MATCHUP!$A40,SWISSW!$J:$J,MATCHUP!J$1,SWISSW!$F:$F,"Draw")+COUNTIFS(SWISSW!$I:$I,MATCHUP!J$1,SWISSW!$J:$J,MATCHUP!$A40)-COUNTIFS(SWISSW!$I:$I,MATCHUP!J$1,SWISSW!$J:$J,MATCHUP!$A40,SWISSW!$F:$F,"Draw")),"-")</f>
        <v>-</v>
      </c>
      <c r="K40" s="5">
        <f ca="1">IFERROR((COUNTIFS(SWISSW!$I:$I,MATCHUP!$A40,SWISSW!$J:$J,MATCHUP!K$1,SWISSW!$F:$F,"Won")+COUNTIFS(SWISSW!$I:$I,MATCHUP!K$1,SWISSW!$J:$J,MATCHUP!$A40,SWISSW!$F:$F,"Lost"))/(COUNTIFS(SWISSW!$I:$I,MATCHUP!$A40,SWISSW!$J:$J,MATCHUP!K$1)-COUNTIFS(SWISSW!$I:$I,MATCHUP!$A40,SWISSW!$J:$J,MATCHUP!K$1,SWISSW!$F:$F,"Draw")+COUNTIFS(SWISSW!$I:$I,MATCHUP!K$1,SWISSW!$J:$J,MATCHUP!$A40)-COUNTIFS(SWISSW!$I:$I,MATCHUP!K$1,SWISSW!$J:$J,MATCHUP!$A40,SWISSW!$F:$F,"Draw")),"-")</f>
        <v>0</v>
      </c>
      <c r="L40" s="5" t="str">
        <f ca="1">IFERROR((COUNTIFS(SWISSW!$I:$I,MATCHUP!$A40,SWISSW!$J:$J,MATCHUP!L$1,SWISSW!$F:$F,"Won")+COUNTIFS(SWISSW!$I:$I,MATCHUP!L$1,SWISSW!$J:$J,MATCHUP!$A40,SWISSW!$F:$F,"Lost"))/(COUNTIFS(SWISSW!$I:$I,MATCHUP!$A40,SWISSW!$J:$J,MATCHUP!L$1)-COUNTIFS(SWISSW!$I:$I,MATCHUP!$A40,SWISSW!$J:$J,MATCHUP!L$1,SWISSW!$F:$F,"Draw")+COUNTIFS(SWISSW!$I:$I,MATCHUP!L$1,SWISSW!$J:$J,MATCHUP!$A40)-COUNTIFS(SWISSW!$I:$I,MATCHUP!L$1,SWISSW!$J:$J,MATCHUP!$A40,SWISSW!$F:$F,"Draw")),"-")</f>
        <v>-</v>
      </c>
      <c r="M40" s="5" t="str">
        <f ca="1">IFERROR((COUNTIFS(SWISSW!$I:$I,MATCHUP!$A40,SWISSW!$J:$J,MATCHUP!M$1,SWISSW!$F:$F,"Won")+COUNTIFS(SWISSW!$I:$I,MATCHUP!M$1,SWISSW!$J:$J,MATCHUP!$A40,SWISSW!$F:$F,"Lost"))/(COUNTIFS(SWISSW!$I:$I,MATCHUP!$A40,SWISSW!$J:$J,MATCHUP!M$1)-COUNTIFS(SWISSW!$I:$I,MATCHUP!$A40,SWISSW!$J:$J,MATCHUP!M$1,SWISSW!$F:$F,"Draw")+COUNTIFS(SWISSW!$I:$I,MATCHUP!M$1,SWISSW!$J:$J,MATCHUP!$A40)-COUNTIFS(SWISSW!$I:$I,MATCHUP!M$1,SWISSW!$J:$J,MATCHUP!$A40,SWISSW!$F:$F,"Draw")),"-")</f>
        <v>-</v>
      </c>
      <c r="N40" s="5" t="str">
        <f ca="1">IFERROR((COUNTIFS(SWISSW!$I:$I,MATCHUP!$A40,SWISSW!$J:$J,MATCHUP!N$1,SWISSW!$F:$F,"Won")+COUNTIFS(SWISSW!$I:$I,MATCHUP!N$1,SWISSW!$J:$J,MATCHUP!$A40,SWISSW!$F:$F,"Lost"))/(COUNTIFS(SWISSW!$I:$I,MATCHUP!$A40,SWISSW!$J:$J,MATCHUP!N$1)-COUNTIFS(SWISSW!$I:$I,MATCHUP!$A40,SWISSW!$J:$J,MATCHUP!N$1,SWISSW!$F:$F,"Draw")+COUNTIFS(SWISSW!$I:$I,MATCHUP!N$1,SWISSW!$J:$J,MATCHUP!$A40)-COUNTIFS(SWISSW!$I:$I,MATCHUP!N$1,SWISSW!$J:$J,MATCHUP!$A40,SWISSW!$F:$F,"Draw")),"-")</f>
        <v>-</v>
      </c>
      <c r="O40" s="5" t="str">
        <f ca="1">IFERROR((COUNTIFS(SWISSW!$I:$I,MATCHUP!$A40,SWISSW!$J:$J,MATCHUP!O$1,SWISSW!$F:$F,"Won")+COUNTIFS(SWISSW!$I:$I,MATCHUP!O$1,SWISSW!$J:$J,MATCHUP!$A40,SWISSW!$F:$F,"Lost"))/(COUNTIFS(SWISSW!$I:$I,MATCHUP!$A40,SWISSW!$J:$J,MATCHUP!O$1)-COUNTIFS(SWISSW!$I:$I,MATCHUP!$A40,SWISSW!$J:$J,MATCHUP!O$1,SWISSW!$F:$F,"Draw")+COUNTIFS(SWISSW!$I:$I,MATCHUP!O$1,SWISSW!$J:$J,MATCHUP!$A40)-COUNTIFS(SWISSW!$I:$I,MATCHUP!O$1,SWISSW!$J:$J,MATCHUP!$A40,SWISSW!$F:$F,"Draw")),"-")</f>
        <v>-</v>
      </c>
      <c r="P40" s="5" t="str">
        <f ca="1">IFERROR((COUNTIFS(SWISSW!$I:$I,MATCHUP!$A40,SWISSW!$J:$J,MATCHUP!P$1,SWISSW!$F:$F,"Won")+COUNTIFS(SWISSW!$I:$I,MATCHUP!P$1,SWISSW!$J:$J,MATCHUP!$A40,SWISSW!$F:$F,"Lost"))/(COUNTIFS(SWISSW!$I:$I,MATCHUP!$A40,SWISSW!$J:$J,MATCHUP!P$1)-COUNTIFS(SWISSW!$I:$I,MATCHUP!$A40,SWISSW!$J:$J,MATCHUP!P$1,SWISSW!$F:$F,"Draw")+COUNTIFS(SWISSW!$I:$I,MATCHUP!P$1,SWISSW!$J:$J,MATCHUP!$A40)-COUNTIFS(SWISSW!$I:$I,MATCHUP!P$1,SWISSW!$J:$J,MATCHUP!$A40,SWISSW!$F:$F,"Draw")),"-")</f>
        <v>-</v>
      </c>
      <c r="Q40" s="5" t="str">
        <f ca="1">IFERROR((COUNTIFS(SWISSW!$I:$I,MATCHUP!$A40,SWISSW!$J:$J,MATCHUP!Q$1,SWISSW!$F:$F,"Won")+COUNTIFS(SWISSW!$I:$I,MATCHUP!Q$1,SWISSW!$J:$J,MATCHUP!$A40,SWISSW!$F:$F,"Lost"))/(COUNTIFS(SWISSW!$I:$I,MATCHUP!$A40,SWISSW!$J:$J,MATCHUP!Q$1)-COUNTIFS(SWISSW!$I:$I,MATCHUP!$A40,SWISSW!$J:$J,MATCHUP!Q$1,SWISSW!$F:$F,"Draw")+COUNTIFS(SWISSW!$I:$I,MATCHUP!Q$1,SWISSW!$J:$J,MATCHUP!$A40)-COUNTIFS(SWISSW!$I:$I,MATCHUP!Q$1,SWISSW!$J:$J,MATCHUP!$A40,SWISSW!$F:$F,"Draw")),"-")</f>
        <v>-</v>
      </c>
      <c r="R40" s="5" t="str">
        <f ca="1">IFERROR((COUNTIFS(SWISSW!$I:$I,MATCHUP!$A40,SWISSW!$J:$J,MATCHUP!R$1,SWISSW!$F:$F,"Won")+COUNTIFS(SWISSW!$I:$I,MATCHUP!R$1,SWISSW!$J:$J,MATCHUP!$A40,SWISSW!$F:$F,"Lost"))/(COUNTIFS(SWISSW!$I:$I,MATCHUP!$A40,SWISSW!$J:$J,MATCHUP!R$1)-COUNTIFS(SWISSW!$I:$I,MATCHUP!$A40,SWISSW!$J:$J,MATCHUP!R$1,SWISSW!$F:$F,"Draw")+COUNTIFS(SWISSW!$I:$I,MATCHUP!R$1,SWISSW!$J:$J,MATCHUP!$A40)-COUNTIFS(SWISSW!$I:$I,MATCHUP!R$1,SWISSW!$J:$J,MATCHUP!$A40,SWISSW!$F:$F,"Draw")),"-")</f>
        <v>-</v>
      </c>
      <c r="S40" s="5" t="str">
        <f ca="1">IFERROR((COUNTIFS(SWISSW!$I:$I,MATCHUP!$A40,SWISSW!$J:$J,MATCHUP!S$1,SWISSW!$F:$F,"Won")+COUNTIFS(SWISSW!$I:$I,MATCHUP!S$1,SWISSW!$J:$J,MATCHUP!$A40,SWISSW!$F:$F,"Lost"))/(COUNTIFS(SWISSW!$I:$I,MATCHUP!$A40,SWISSW!$J:$J,MATCHUP!S$1)-COUNTIFS(SWISSW!$I:$I,MATCHUP!$A40,SWISSW!$J:$J,MATCHUP!S$1,SWISSW!$F:$F,"Draw")+COUNTIFS(SWISSW!$I:$I,MATCHUP!S$1,SWISSW!$J:$J,MATCHUP!$A40)-COUNTIFS(SWISSW!$I:$I,MATCHUP!S$1,SWISSW!$J:$J,MATCHUP!$A40,SWISSW!$F:$F,"Draw")),"-")</f>
        <v>-</v>
      </c>
      <c r="T40" s="5" t="str">
        <f ca="1">IFERROR((COUNTIFS(SWISSW!$I:$I,MATCHUP!$A40,SWISSW!$J:$J,MATCHUP!T$1,SWISSW!$F:$F,"Won")+COUNTIFS(SWISSW!$I:$I,MATCHUP!T$1,SWISSW!$J:$J,MATCHUP!$A40,SWISSW!$F:$F,"Lost"))/(COUNTIFS(SWISSW!$I:$I,MATCHUP!$A40,SWISSW!$J:$J,MATCHUP!T$1)-COUNTIFS(SWISSW!$I:$I,MATCHUP!$A40,SWISSW!$J:$J,MATCHUP!T$1,SWISSW!$F:$F,"Draw")+COUNTIFS(SWISSW!$I:$I,MATCHUP!T$1,SWISSW!$J:$J,MATCHUP!$A40)-COUNTIFS(SWISSW!$I:$I,MATCHUP!T$1,SWISSW!$J:$J,MATCHUP!$A40,SWISSW!$F:$F,"Draw")),"-")</f>
        <v>-</v>
      </c>
      <c r="U40" s="5" t="str">
        <f ca="1">IFERROR((COUNTIFS(SWISSW!$I:$I,MATCHUP!$A40,SWISSW!$J:$J,MATCHUP!U$1,SWISSW!$F:$F,"Won")+COUNTIFS(SWISSW!$I:$I,MATCHUP!U$1,SWISSW!$J:$J,MATCHUP!$A40,SWISSW!$F:$F,"Lost"))/(COUNTIFS(SWISSW!$I:$I,MATCHUP!$A40,SWISSW!$J:$J,MATCHUP!U$1)-COUNTIFS(SWISSW!$I:$I,MATCHUP!$A40,SWISSW!$J:$J,MATCHUP!U$1,SWISSW!$F:$F,"Draw")+COUNTIFS(SWISSW!$I:$I,MATCHUP!U$1,SWISSW!$J:$J,MATCHUP!$A40)-COUNTIFS(SWISSW!$I:$I,MATCHUP!U$1,SWISSW!$J:$J,MATCHUP!$A40,SWISSW!$F:$F,"Draw")),"-")</f>
        <v>-</v>
      </c>
      <c r="V40" s="5" t="str">
        <f ca="1">IFERROR((COUNTIFS(SWISSW!$I:$I,MATCHUP!$A40,SWISSW!$J:$J,MATCHUP!V$1,SWISSW!$F:$F,"Won")+COUNTIFS(SWISSW!$I:$I,MATCHUP!V$1,SWISSW!$J:$J,MATCHUP!$A40,SWISSW!$F:$F,"Lost"))/(COUNTIFS(SWISSW!$I:$I,MATCHUP!$A40,SWISSW!$J:$J,MATCHUP!V$1)-COUNTIFS(SWISSW!$I:$I,MATCHUP!$A40,SWISSW!$J:$J,MATCHUP!V$1,SWISSW!$F:$F,"Draw")+COUNTIFS(SWISSW!$I:$I,MATCHUP!V$1,SWISSW!$J:$J,MATCHUP!$A40)-COUNTIFS(SWISSW!$I:$I,MATCHUP!V$1,SWISSW!$J:$J,MATCHUP!$A40,SWISSW!$F:$F,"Draw")),"-")</f>
        <v>-</v>
      </c>
      <c r="W40" s="5">
        <f ca="1">IFERROR((COUNTIFS(SWISSW!$I:$I,MATCHUP!$A40,SWISSW!$J:$J,MATCHUP!W$1,SWISSW!$F:$F,"Won")+COUNTIFS(SWISSW!$I:$I,MATCHUP!W$1,SWISSW!$J:$J,MATCHUP!$A40,SWISSW!$F:$F,"Lost"))/(COUNTIFS(SWISSW!$I:$I,MATCHUP!$A40,SWISSW!$J:$J,MATCHUP!W$1)-COUNTIFS(SWISSW!$I:$I,MATCHUP!$A40,SWISSW!$J:$J,MATCHUP!W$1,SWISSW!$F:$F,"Draw")+COUNTIFS(SWISSW!$I:$I,MATCHUP!W$1,SWISSW!$J:$J,MATCHUP!$A40)-COUNTIFS(SWISSW!$I:$I,MATCHUP!W$1,SWISSW!$J:$J,MATCHUP!$A40,SWISSW!$F:$F,"Draw")),"-")</f>
        <v>0</v>
      </c>
      <c r="X40" s="5" t="str">
        <f ca="1">IFERROR((COUNTIFS(SWISSW!$I:$I,MATCHUP!$A40,SWISSW!$J:$J,MATCHUP!X$1,SWISSW!$F:$F,"Won")+COUNTIFS(SWISSW!$I:$I,MATCHUP!X$1,SWISSW!$J:$J,MATCHUP!$A40,SWISSW!$F:$F,"Lost"))/(COUNTIFS(SWISSW!$I:$I,MATCHUP!$A40,SWISSW!$J:$J,MATCHUP!X$1)-COUNTIFS(SWISSW!$I:$I,MATCHUP!$A40,SWISSW!$J:$J,MATCHUP!X$1,SWISSW!$F:$F,"Draw")+COUNTIFS(SWISSW!$I:$I,MATCHUP!X$1,SWISSW!$J:$J,MATCHUP!$A40)-COUNTIFS(SWISSW!$I:$I,MATCHUP!X$1,SWISSW!$J:$J,MATCHUP!$A40,SWISSW!$F:$F,"Draw")),"-")</f>
        <v>-</v>
      </c>
      <c r="Y40" s="5" t="str">
        <f ca="1">IFERROR((COUNTIFS(SWISSW!$I:$I,MATCHUP!$A40,SWISSW!$J:$J,MATCHUP!Y$1,SWISSW!$F:$F,"Won")+COUNTIFS(SWISSW!$I:$I,MATCHUP!Y$1,SWISSW!$J:$J,MATCHUP!$A40,SWISSW!$F:$F,"Lost"))/(COUNTIFS(SWISSW!$I:$I,MATCHUP!$A40,SWISSW!$J:$J,MATCHUP!Y$1)-COUNTIFS(SWISSW!$I:$I,MATCHUP!$A40,SWISSW!$J:$J,MATCHUP!Y$1,SWISSW!$F:$F,"Draw")+COUNTIFS(SWISSW!$I:$I,MATCHUP!Y$1,SWISSW!$J:$J,MATCHUP!$A40)-COUNTIFS(SWISSW!$I:$I,MATCHUP!Y$1,SWISSW!$J:$J,MATCHUP!$A40,SWISSW!$F:$F,"Draw")),"-")</f>
        <v>-</v>
      </c>
      <c r="Z40" s="5" t="str">
        <f ca="1">IFERROR((COUNTIFS(SWISSW!$I:$I,MATCHUP!$A40,SWISSW!$J:$J,MATCHUP!Z$1,SWISSW!$F:$F,"Won")+COUNTIFS(SWISSW!$I:$I,MATCHUP!Z$1,SWISSW!$J:$J,MATCHUP!$A40,SWISSW!$F:$F,"Lost"))/(COUNTIFS(SWISSW!$I:$I,MATCHUP!$A40,SWISSW!$J:$J,MATCHUP!Z$1)-COUNTIFS(SWISSW!$I:$I,MATCHUP!$A40,SWISSW!$J:$J,MATCHUP!Z$1,SWISSW!$F:$F,"Draw")+COUNTIFS(SWISSW!$I:$I,MATCHUP!Z$1,SWISSW!$J:$J,MATCHUP!$A40)-COUNTIFS(SWISSW!$I:$I,MATCHUP!Z$1,SWISSW!$J:$J,MATCHUP!$A40,SWISSW!$F:$F,"Draw")),"-")</f>
        <v>-</v>
      </c>
      <c r="AA40" s="5" t="str">
        <f ca="1">IFERROR((COUNTIFS(SWISSW!$I:$I,MATCHUP!$A40,SWISSW!$J:$J,MATCHUP!AA$1,SWISSW!$F:$F,"Won")+COUNTIFS(SWISSW!$I:$I,MATCHUP!AA$1,SWISSW!$J:$J,MATCHUP!$A40,SWISSW!$F:$F,"Lost"))/(COUNTIFS(SWISSW!$I:$I,MATCHUP!$A40,SWISSW!$J:$J,MATCHUP!AA$1)-COUNTIFS(SWISSW!$I:$I,MATCHUP!$A40,SWISSW!$J:$J,MATCHUP!AA$1,SWISSW!$F:$F,"Draw")+COUNTIFS(SWISSW!$I:$I,MATCHUP!AA$1,SWISSW!$J:$J,MATCHUP!$A40)-COUNTIFS(SWISSW!$I:$I,MATCHUP!AA$1,SWISSW!$J:$J,MATCHUP!$A40,SWISSW!$F:$F,"Draw")),"-")</f>
        <v>-</v>
      </c>
      <c r="AB40" s="5" t="str">
        <f ca="1">IFERROR((COUNTIFS(SWISSW!$I:$I,MATCHUP!$A40,SWISSW!$J:$J,MATCHUP!AB$1,SWISSW!$F:$F,"Won")+COUNTIFS(SWISSW!$I:$I,MATCHUP!AB$1,SWISSW!$J:$J,MATCHUP!$A40,SWISSW!$F:$F,"Lost"))/(COUNTIFS(SWISSW!$I:$I,MATCHUP!$A40,SWISSW!$J:$J,MATCHUP!AB$1)-COUNTIFS(SWISSW!$I:$I,MATCHUP!$A40,SWISSW!$J:$J,MATCHUP!AB$1,SWISSW!$F:$F,"Draw")+COUNTIFS(SWISSW!$I:$I,MATCHUP!AB$1,SWISSW!$J:$J,MATCHUP!$A40)-COUNTIFS(SWISSW!$I:$I,MATCHUP!AB$1,SWISSW!$J:$J,MATCHUP!$A40,SWISSW!$F:$F,"Draw")),"-")</f>
        <v>-</v>
      </c>
      <c r="AC40" s="5" t="str">
        <f ca="1">IFERROR((COUNTIFS(SWISSW!$I:$I,MATCHUP!$A40,SWISSW!$J:$J,MATCHUP!AC$1,SWISSW!$F:$F,"Won")+COUNTIFS(SWISSW!$I:$I,MATCHUP!AC$1,SWISSW!$J:$J,MATCHUP!$A40,SWISSW!$F:$F,"Lost"))/(COUNTIFS(SWISSW!$I:$I,MATCHUP!$A40,SWISSW!$J:$J,MATCHUP!AC$1)-COUNTIFS(SWISSW!$I:$I,MATCHUP!$A40,SWISSW!$J:$J,MATCHUP!AC$1,SWISSW!$F:$F,"Draw")+COUNTIFS(SWISSW!$I:$I,MATCHUP!AC$1,SWISSW!$J:$J,MATCHUP!$A40)-COUNTIFS(SWISSW!$I:$I,MATCHUP!AC$1,SWISSW!$J:$J,MATCHUP!$A40,SWISSW!$F:$F,"Draw")),"-")</f>
        <v>-</v>
      </c>
      <c r="AD40" s="5" t="str">
        <f ca="1">IFERROR((COUNTIFS(SWISSW!$I:$I,MATCHUP!$A40,SWISSW!$J:$J,MATCHUP!AD$1,SWISSW!$F:$F,"Won")+COUNTIFS(SWISSW!$I:$I,MATCHUP!AD$1,SWISSW!$J:$J,MATCHUP!$A40,SWISSW!$F:$F,"Lost"))/(COUNTIFS(SWISSW!$I:$I,MATCHUP!$A40,SWISSW!$J:$J,MATCHUP!AD$1)-COUNTIFS(SWISSW!$I:$I,MATCHUP!$A40,SWISSW!$J:$J,MATCHUP!AD$1,SWISSW!$F:$F,"Draw")+COUNTIFS(SWISSW!$I:$I,MATCHUP!AD$1,SWISSW!$J:$J,MATCHUP!$A40)-COUNTIFS(SWISSW!$I:$I,MATCHUP!AD$1,SWISSW!$J:$J,MATCHUP!$A40,SWISSW!$F:$F,"Draw")),"-")</f>
        <v>-</v>
      </c>
      <c r="AE40" s="5" t="str">
        <f ca="1">IFERROR((COUNTIFS(SWISSW!$I:$I,MATCHUP!$A40,SWISSW!$J:$J,MATCHUP!AE$1,SWISSW!$F:$F,"Won")+COUNTIFS(SWISSW!$I:$I,MATCHUP!AE$1,SWISSW!$J:$J,MATCHUP!$A40,SWISSW!$F:$F,"Lost"))/(COUNTIFS(SWISSW!$I:$I,MATCHUP!$A40,SWISSW!$J:$J,MATCHUP!AE$1)-COUNTIFS(SWISSW!$I:$I,MATCHUP!$A40,SWISSW!$J:$J,MATCHUP!AE$1,SWISSW!$F:$F,"Draw")+COUNTIFS(SWISSW!$I:$I,MATCHUP!AE$1,SWISSW!$J:$J,MATCHUP!$A40)-COUNTIFS(SWISSW!$I:$I,MATCHUP!AE$1,SWISSW!$J:$J,MATCHUP!$A40,SWISSW!$F:$F,"Draw")),"-")</f>
        <v>-</v>
      </c>
      <c r="AF40" s="5" t="str">
        <f ca="1">IFERROR((COUNTIFS(SWISSW!$I:$I,MATCHUP!$A40,SWISSW!$J:$J,MATCHUP!AF$1,SWISSW!$F:$F,"Won")+COUNTIFS(SWISSW!$I:$I,MATCHUP!AF$1,SWISSW!$J:$J,MATCHUP!$A40,SWISSW!$F:$F,"Lost"))/(COUNTIFS(SWISSW!$I:$I,MATCHUP!$A40,SWISSW!$J:$J,MATCHUP!AF$1)-COUNTIFS(SWISSW!$I:$I,MATCHUP!$A40,SWISSW!$J:$J,MATCHUP!AF$1,SWISSW!$F:$F,"Draw")+COUNTIFS(SWISSW!$I:$I,MATCHUP!AF$1,SWISSW!$J:$J,MATCHUP!$A40)-COUNTIFS(SWISSW!$I:$I,MATCHUP!AF$1,SWISSW!$J:$J,MATCHUP!$A40,SWISSW!$F:$F,"Draw")),"-")</f>
        <v>-</v>
      </c>
      <c r="AG40" s="5" t="str">
        <f ca="1">IFERROR((COUNTIFS(SWISSW!$I:$I,MATCHUP!$A40,SWISSW!$J:$J,MATCHUP!AG$1,SWISSW!$F:$F,"Won")+COUNTIFS(SWISSW!$I:$I,MATCHUP!AG$1,SWISSW!$J:$J,MATCHUP!$A40,SWISSW!$F:$F,"Lost"))/(COUNTIFS(SWISSW!$I:$I,MATCHUP!$A40,SWISSW!$J:$J,MATCHUP!AG$1)-COUNTIFS(SWISSW!$I:$I,MATCHUP!$A40,SWISSW!$J:$J,MATCHUP!AG$1,SWISSW!$F:$F,"Draw")+COUNTIFS(SWISSW!$I:$I,MATCHUP!AG$1,SWISSW!$J:$J,MATCHUP!$A40)-COUNTIFS(SWISSW!$I:$I,MATCHUP!AG$1,SWISSW!$J:$J,MATCHUP!$A40,SWISSW!$F:$F,"Draw")),"-")</f>
        <v>-</v>
      </c>
      <c r="AH40" s="5" t="str">
        <f ca="1">IFERROR((COUNTIFS(SWISSW!$I:$I,MATCHUP!$A40,SWISSW!$J:$J,MATCHUP!AH$1,SWISSW!$F:$F,"Won")+COUNTIFS(SWISSW!$I:$I,MATCHUP!AH$1,SWISSW!$J:$J,MATCHUP!$A40,SWISSW!$F:$F,"Lost"))/(COUNTIFS(SWISSW!$I:$I,MATCHUP!$A40,SWISSW!$J:$J,MATCHUP!AH$1)-COUNTIFS(SWISSW!$I:$I,MATCHUP!$A40,SWISSW!$J:$J,MATCHUP!AH$1,SWISSW!$F:$F,"Draw")+COUNTIFS(SWISSW!$I:$I,MATCHUP!AH$1,SWISSW!$J:$J,MATCHUP!$A40)-COUNTIFS(SWISSW!$I:$I,MATCHUP!AH$1,SWISSW!$J:$J,MATCHUP!$A40,SWISSW!$F:$F,"Draw")),"-")</f>
        <v>-</v>
      </c>
      <c r="AI40" s="5" t="str">
        <f ca="1">IFERROR((COUNTIFS(SWISSW!$I:$I,MATCHUP!$A40,SWISSW!$J:$J,MATCHUP!AI$1,SWISSW!$F:$F,"Won")+COUNTIFS(SWISSW!$I:$I,MATCHUP!AI$1,SWISSW!$J:$J,MATCHUP!$A40,SWISSW!$F:$F,"Lost"))/(COUNTIFS(SWISSW!$I:$I,MATCHUP!$A40,SWISSW!$J:$J,MATCHUP!AI$1)-COUNTIFS(SWISSW!$I:$I,MATCHUP!$A40,SWISSW!$J:$J,MATCHUP!AI$1,SWISSW!$F:$F,"Draw")+COUNTIFS(SWISSW!$I:$I,MATCHUP!AI$1,SWISSW!$J:$J,MATCHUP!$A40)-COUNTIFS(SWISSW!$I:$I,MATCHUP!AI$1,SWISSW!$J:$J,MATCHUP!$A40,SWISSW!$F:$F,"Draw")),"-")</f>
        <v>-</v>
      </c>
      <c r="AJ40" s="5" t="str">
        <f ca="1">IFERROR((COUNTIFS(SWISSW!$I:$I,MATCHUP!$A40,SWISSW!$J:$J,MATCHUP!AJ$1,SWISSW!$F:$F,"Won")+COUNTIFS(SWISSW!$I:$I,MATCHUP!AJ$1,SWISSW!$J:$J,MATCHUP!$A40,SWISSW!$F:$F,"Lost"))/(COUNTIFS(SWISSW!$I:$I,MATCHUP!$A40,SWISSW!$J:$J,MATCHUP!AJ$1)-COUNTIFS(SWISSW!$I:$I,MATCHUP!$A40,SWISSW!$J:$J,MATCHUP!AJ$1,SWISSW!$F:$F,"Draw")+COUNTIFS(SWISSW!$I:$I,MATCHUP!AJ$1,SWISSW!$J:$J,MATCHUP!$A40)-COUNTIFS(SWISSW!$I:$I,MATCHUP!AJ$1,SWISSW!$J:$J,MATCHUP!$A40,SWISSW!$F:$F,"Draw")),"-")</f>
        <v>-</v>
      </c>
      <c r="AK40" s="5" t="str">
        <f ca="1">IFERROR((COUNTIFS(SWISSW!$I:$I,MATCHUP!$A40,SWISSW!$J:$J,MATCHUP!AK$1,SWISSW!$F:$F,"Won")+COUNTIFS(SWISSW!$I:$I,MATCHUP!AK$1,SWISSW!$J:$J,MATCHUP!$A40,SWISSW!$F:$F,"Lost"))/(COUNTIFS(SWISSW!$I:$I,MATCHUP!$A40,SWISSW!$J:$J,MATCHUP!AK$1)-COUNTIFS(SWISSW!$I:$I,MATCHUP!$A40,SWISSW!$J:$J,MATCHUP!AK$1,SWISSW!$F:$F,"Draw")+COUNTIFS(SWISSW!$I:$I,MATCHUP!AK$1,SWISSW!$J:$J,MATCHUP!$A40)-COUNTIFS(SWISSW!$I:$I,MATCHUP!AK$1,SWISSW!$J:$J,MATCHUP!$A40,SWISSW!$F:$F,"Draw")),"-")</f>
        <v>-</v>
      </c>
      <c r="AL40" s="5" t="str">
        <f ca="1">IFERROR((COUNTIFS(SWISSW!$I:$I,MATCHUP!$A40,SWISSW!$J:$J,MATCHUP!AL$1,SWISSW!$F:$F,"Won")+COUNTIFS(SWISSW!$I:$I,MATCHUP!AL$1,SWISSW!$J:$J,MATCHUP!$A40,SWISSW!$F:$F,"Lost"))/(COUNTIFS(SWISSW!$I:$I,MATCHUP!$A40,SWISSW!$J:$J,MATCHUP!AL$1)-COUNTIFS(SWISSW!$I:$I,MATCHUP!$A40,SWISSW!$J:$J,MATCHUP!AL$1,SWISSW!$F:$F,"Draw")+COUNTIFS(SWISSW!$I:$I,MATCHUP!AL$1,SWISSW!$J:$J,MATCHUP!$A40)-COUNTIFS(SWISSW!$I:$I,MATCHUP!AL$1,SWISSW!$J:$J,MATCHUP!$A40,SWISSW!$F:$F,"Draw")),"-")</f>
        <v>-</v>
      </c>
      <c r="AM40" s="5" t="str">
        <f ca="1">IFERROR((COUNTIFS(SWISSW!$I:$I,MATCHUP!$A40,SWISSW!$J:$J,MATCHUP!AM$1,SWISSW!$F:$F,"Won")+COUNTIFS(SWISSW!$I:$I,MATCHUP!AM$1,SWISSW!$J:$J,MATCHUP!$A40,SWISSW!$F:$F,"Lost"))/(COUNTIFS(SWISSW!$I:$I,MATCHUP!$A40,SWISSW!$J:$J,MATCHUP!AM$1)-COUNTIFS(SWISSW!$I:$I,MATCHUP!$A40,SWISSW!$J:$J,MATCHUP!AM$1,SWISSW!$F:$F,"Draw")+COUNTIFS(SWISSW!$I:$I,MATCHUP!AM$1,SWISSW!$J:$J,MATCHUP!$A40)-COUNTIFS(SWISSW!$I:$I,MATCHUP!AM$1,SWISSW!$J:$J,MATCHUP!$A40,SWISSW!$F:$F,"Draw")),"-")</f>
        <v>-</v>
      </c>
      <c r="AN40" s="5" t="str">
        <f ca="1">IFERROR((COUNTIFS(SWISSW!$I:$I,MATCHUP!$A40,SWISSW!$J:$J,MATCHUP!AN$1,SWISSW!$F:$F,"Won")+COUNTIFS(SWISSW!$I:$I,MATCHUP!AN$1,SWISSW!$J:$J,MATCHUP!$A40,SWISSW!$F:$F,"Lost"))/(COUNTIFS(SWISSW!$I:$I,MATCHUP!$A40,SWISSW!$J:$J,MATCHUP!AN$1)-COUNTIFS(SWISSW!$I:$I,MATCHUP!$A40,SWISSW!$J:$J,MATCHUP!AN$1,SWISSW!$F:$F,"Draw")+COUNTIFS(SWISSW!$I:$I,MATCHUP!AN$1,SWISSW!$J:$J,MATCHUP!$A40)-COUNTIFS(SWISSW!$I:$I,MATCHUP!AN$1,SWISSW!$J:$J,MATCHUP!$A40,SWISSW!$F:$F,"Draw")),"-")</f>
        <v>-</v>
      </c>
      <c r="AO40" s="5" t="str">
        <f ca="1">IFERROR((COUNTIFS(SWISSW!$I:$I,MATCHUP!$A40,SWISSW!$J:$J,MATCHUP!AO$1,SWISSW!$F:$F,"Won")+COUNTIFS(SWISSW!$I:$I,MATCHUP!AO$1,SWISSW!$J:$J,MATCHUP!$A40,SWISSW!$F:$F,"Lost"))/(COUNTIFS(SWISSW!$I:$I,MATCHUP!$A40,SWISSW!$J:$J,MATCHUP!AO$1)-COUNTIFS(SWISSW!$I:$I,MATCHUP!$A40,SWISSW!$J:$J,MATCHUP!AO$1,SWISSW!$F:$F,"Draw")+COUNTIFS(SWISSW!$I:$I,MATCHUP!AO$1,SWISSW!$J:$J,MATCHUP!$A40)-COUNTIFS(SWISSW!$I:$I,MATCHUP!AO$1,SWISSW!$J:$J,MATCHUP!$A40,SWISSW!$F:$F,"Draw")),"-")</f>
        <v>-</v>
      </c>
      <c r="AP40" s="5" t="str">
        <f ca="1">IFERROR((COUNTIFS(SWISSW!$I:$I,MATCHUP!$A40,SWISSW!$J:$J,MATCHUP!AP$1,SWISSW!$F:$F,"Won")+COUNTIFS(SWISSW!$I:$I,MATCHUP!AP$1,SWISSW!$J:$J,MATCHUP!$A40,SWISSW!$F:$F,"Lost"))/(COUNTIFS(SWISSW!$I:$I,MATCHUP!$A40,SWISSW!$J:$J,MATCHUP!AP$1)-COUNTIFS(SWISSW!$I:$I,MATCHUP!$A40,SWISSW!$J:$J,MATCHUP!AP$1,SWISSW!$F:$F,"Draw")+COUNTIFS(SWISSW!$I:$I,MATCHUP!AP$1,SWISSW!$J:$J,MATCHUP!$A40)-COUNTIFS(SWISSW!$I:$I,MATCHUP!AP$1,SWISSW!$J:$J,MATCHUP!$A40,SWISSW!$F:$F,"Draw")),"-")</f>
        <v>-</v>
      </c>
      <c r="AQ40" s="5">
        <f ca="1">IFERROR((COUNTIFS(SWISSW!$I:$I,MATCHUP!$A40,SWISSW!$J:$J,MATCHUP!AQ$1,SWISSW!$F:$F,"Won")+COUNTIFS(SWISSW!$I:$I,MATCHUP!AQ$1,SWISSW!$J:$J,MATCHUP!$A40,SWISSW!$F:$F,"Lost"))/(COUNTIFS(SWISSW!$I:$I,MATCHUP!$A40,SWISSW!$J:$J,MATCHUP!AQ$1)-COUNTIFS(SWISSW!$I:$I,MATCHUP!$A40,SWISSW!$J:$J,MATCHUP!AQ$1,SWISSW!$F:$F,"Draw")+COUNTIFS(SWISSW!$I:$I,MATCHUP!AQ$1,SWISSW!$J:$J,MATCHUP!$A40)-COUNTIFS(SWISSW!$I:$I,MATCHUP!AQ$1,SWISSW!$J:$J,MATCHUP!$A40,SWISSW!$F:$F,"Draw")),"-")</f>
        <v>0</v>
      </c>
      <c r="AR40" s="5" t="str">
        <f ca="1">IFERROR((COUNTIFS(SWISSW!$I:$I,MATCHUP!$A40,SWISSW!$J:$J,MATCHUP!AR$1,SWISSW!$F:$F,"Won")+COUNTIFS(SWISSW!$I:$I,MATCHUP!AR$1,SWISSW!$J:$J,MATCHUP!$A40,SWISSW!$F:$F,"Lost"))/(COUNTIFS(SWISSW!$I:$I,MATCHUP!$A40,SWISSW!$J:$J,MATCHUP!AR$1)-COUNTIFS(SWISSW!$I:$I,MATCHUP!$A40,SWISSW!$J:$J,MATCHUP!AR$1,SWISSW!$F:$F,"Draw")+COUNTIFS(SWISSW!$I:$I,MATCHUP!AR$1,SWISSW!$J:$J,MATCHUP!$A40)-COUNTIFS(SWISSW!$I:$I,MATCHUP!AR$1,SWISSW!$J:$J,MATCHUP!$A40,SWISSW!$F:$F,"Draw")),"-")</f>
        <v>-</v>
      </c>
      <c r="AS40" s="5" t="str">
        <f ca="1">IFERROR((COUNTIFS(SWISSW!$I:$I,MATCHUP!$A40,SWISSW!$J:$J,MATCHUP!AS$1,SWISSW!$F:$F,"Won")+COUNTIFS(SWISSW!$I:$I,MATCHUP!AS$1,SWISSW!$J:$J,MATCHUP!$A40,SWISSW!$F:$F,"Lost"))/(COUNTIFS(SWISSW!$I:$I,MATCHUP!$A40,SWISSW!$J:$J,MATCHUP!AS$1)-COUNTIFS(SWISSW!$I:$I,MATCHUP!$A40,SWISSW!$J:$J,MATCHUP!AS$1,SWISSW!$F:$F,"Draw")+COUNTIFS(SWISSW!$I:$I,MATCHUP!AS$1,SWISSW!$J:$J,MATCHUP!$A40)-COUNTIFS(SWISSW!$I:$I,MATCHUP!AS$1,SWISSW!$J:$J,MATCHUP!$A40,SWISSW!$F:$F,"Draw")),"-")</f>
        <v>-</v>
      </c>
      <c r="AT40" s="5" t="str">
        <f ca="1">IFERROR((COUNTIFS(SWISSW!$I:$I,MATCHUP!$A40,SWISSW!$J:$J,MATCHUP!AT$1,SWISSW!$F:$F,"Won")+COUNTIFS(SWISSW!$I:$I,MATCHUP!AT$1,SWISSW!$J:$J,MATCHUP!$A40,SWISSW!$F:$F,"Lost"))/(COUNTIFS(SWISSW!$I:$I,MATCHUP!$A40,SWISSW!$J:$J,MATCHUP!AT$1)-COUNTIFS(SWISSW!$I:$I,MATCHUP!$A40,SWISSW!$J:$J,MATCHUP!AT$1,SWISSW!$F:$F,"Draw")+COUNTIFS(SWISSW!$I:$I,MATCHUP!AT$1,SWISSW!$J:$J,MATCHUP!$A40)-COUNTIFS(SWISSW!$I:$I,MATCHUP!AT$1,SWISSW!$J:$J,MATCHUP!$A40,SWISSW!$F:$F,"Draw")),"-")</f>
        <v>-</v>
      </c>
      <c r="AU40" s="5">
        <f ca="1">IFERROR((COUNTIFS(SWISSW!$I:$I,MATCHUP!$A40,SWISSW!$J:$J,MATCHUP!AU$1,SWISSW!$F:$F,"Won")+COUNTIFS(SWISSW!$I:$I,MATCHUP!AU$1,SWISSW!$J:$J,MATCHUP!$A40,SWISSW!$F:$F,"Lost"))/(COUNTIFS(SWISSW!$I:$I,MATCHUP!$A40,SWISSW!$J:$J,MATCHUP!AU$1)-COUNTIFS(SWISSW!$I:$I,MATCHUP!$A40,SWISSW!$J:$J,MATCHUP!AU$1,SWISSW!$F:$F,"Draw")+COUNTIFS(SWISSW!$I:$I,MATCHUP!AU$1,SWISSW!$J:$J,MATCHUP!$A40)-COUNTIFS(SWISSW!$I:$I,MATCHUP!AU$1,SWISSW!$J:$J,MATCHUP!$A40,SWISSW!$F:$F,"Draw")),"-")</f>
        <v>0</v>
      </c>
      <c r="AV40" s="5" t="str">
        <f ca="1">IFERROR((COUNTIFS(SWISSW!$I:$I,MATCHUP!$A40,SWISSW!$J:$J,MATCHUP!AV$1,SWISSW!$F:$F,"Won")+COUNTIFS(SWISSW!$I:$I,MATCHUP!AV$1,SWISSW!$J:$J,MATCHUP!$A40,SWISSW!$F:$F,"Lost"))/(COUNTIFS(SWISSW!$I:$I,MATCHUP!$A40,SWISSW!$J:$J,MATCHUP!AV$1)-COUNTIFS(SWISSW!$I:$I,MATCHUP!$A40,SWISSW!$J:$J,MATCHUP!AV$1,SWISSW!$F:$F,"Draw")+COUNTIFS(SWISSW!$I:$I,MATCHUP!AV$1,SWISSW!$J:$J,MATCHUP!$A40)-COUNTIFS(SWISSW!$I:$I,MATCHUP!AV$1,SWISSW!$J:$J,MATCHUP!$A40,SWISSW!$F:$F,"Draw")),"-")</f>
        <v>-</v>
      </c>
      <c r="AW40" s="5" t="str">
        <f ca="1">IFERROR((COUNTIFS(SWISSW!$I:$I,MATCHUP!$A40,SWISSW!$J:$J,MATCHUP!AW$1,SWISSW!$F:$F,"Won")+COUNTIFS(SWISSW!$I:$I,MATCHUP!AW$1,SWISSW!$J:$J,MATCHUP!$A40,SWISSW!$F:$F,"Lost"))/(COUNTIFS(SWISSW!$I:$I,MATCHUP!$A40,SWISSW!$J:$J,MATCHUP!AW$1)-COUNTIFS(SWISSW!$I:$I,MATCHUP!$A40,SWISSW!$J:$J,MATCHUP!AW$1,SWISSW!$F:$F,"Draw")+COUNTIFS(SWISSW!$I:$I,MATCHUP!AW$1,SWISSW!$J:$J,MATCHUP!$A40)-COUNTIFS(SWISSW!$I:$I,MATCHUP!AW$1,SWISSW!$J:$J,MATCHUP!$A40,SWISSW!$F:$F,"Draw")),"-")</f>
        <v>-</v>
      </c>
      <c r="AX40" s="5" t="str">
        <f ca="1">IFERROR((COUNTIFS(SWISSW!$I:$I,MATCHUP!$A40,SWISSW!$J:$J,MATCHUP!AX$1,SWISSW!$F:$F,"Won")+COUNTIFS(SWISSW!$I:$I,MATCHUP!AX$1,SWISSW!$J:$J,MATCHUP!$A40,SWISSW!$F:$F,"Lost"))/(COUNTIFS(SWISSW!$I:$I,MATCHUP!$A40,SWISSW!$J:$J,MATCHUP!AX$1)-COUNTIFS(SWISSW!$I:$I,MATCHUP!$A40,SWISSW!$J:$J,MATCHUP!AX$1,SWISSW!$F:$F,"Draw")+COUNTIFS(SWISSW!$I:$I,MATCHUP!AX$1,SWISSW!$J:$J,MATCHUP!$A40)-COUNTIFS(SWISSW!$I:$I,MATCHUP!AX$1,SWISSW!$J:$J,MATCHUP!$A40,SWISSW!$F:$F,"Draw")),"-")</f>
        <v>-</v>
      </c>
      <c r="AY40" s="5" t="str">
        <f ca="1">IFERROR((COUNTIFS(SWISSW!$I:$I,MATCHUP!$A40,SWISSW!$J:$J,MATCHUP!AY$1,SWISSW!$F:$F,"Won")+COUNTIFS(SWISSW!$I:$I,MATCHUP!AY$1,SWISSW!$J:$J,MATCHUP!$A40,SWISSW!$F:$F,"Lost"))/(COUNTIFS(SWISSW!$I:$I,MATCHUP!$A40,SWISSW!$J:$J,MATCHUP!AY$1)-COUNTIFS(SWISSW!$I:$I,MATCHUP!$A40,SWISSW!$J:$J,MATCHUP!AY$1,SWISSW!$F:$F,"Draw")+COUNTIFS(SWISSW!$I:$I,MATCHUP!AY$1,SWISSW!$J:$J,MATCHUP!$A40)-COUNTIFS(SWISSW!$I:$I,MATCHUP!AY$1,SWISSW!$J:$J,MATCHUP!$A40,SWISSW!$F:$F,"Draw")),"-")</f>
        <v>-</v>
      </c>
      <c r="AZ40" s="5" t="str">
        <f ca="1">IFERROR((COUNTIFS(SWISSW!$I:$I,MATCHUP!$A40,SWISSW!$J:$J,MATCHUP!AZ$1,SWISSW!$F:$F,"Won")+COUNTIFS(SWISSW!$I:$I,MATCHUP!AZ$1,SWISSW!$J:$J,MATCHUP!$A40,SWISSW!$F:$F,"Lost"))/(COUNTIFS(SWISSW!$I:$I,MATCHUP!$A40,SWISSW!$J:$J,MATCHUP!AZ$1)-COUNTIFS(SWISSW!$I:$I,MATCHUP!$A40,SWISSW!$J:$J,MATCHUP!AZ$1,SWISSW!$F:$F,"Draw")+COUNTIFS(SWISSW!$I:$I,MATCHUP!AZ$1,SWISSW!$J:$J,MATCHUP!$A40)-COUNTIFS(SWISSW!$I:$I,MATCHUP!AZ$1,SWISSW!$J:$J,MATCHUP!$A40,SWISSW!$F:$F,"Draw")),"-")</f>
        <v>-</v>
      </c>
      <c r="BA40" s="5" t="str">
        <f ca="1">IFERROR((COUNTIFS(SWISSW!$I:$I,MATCHUP!$A40,SWISSW!$J:$J,MATCHUP!BA$1,SWISSW!$F:$F,"Won")+COUNTIFS(SWISSW!$I:$I,MATCHUP!BA$1,SWISSW!$J:$J,MATCHUP!$A40,SWISSW!$F:$F,"Lost"))/(COUNTIFS(SWISSW!$I:$I,MATCHUP!$A40,SWISSW!$J:$J,MATCHUP!BA$1)-COUNTIFS(SWISSW!$I:$I,MATCHUP!$A40,SWISSW!$J:$J,MATCHUP!BA$1,SWISSW!$F:$F,"Draw")+COUNTIFS(SWISSW!$I:$I,MATCHUP!BA$1,SWISSW!$J:$J,MATCHUP!$A40)-COUNTIFS(SWISSW!$I:$I,MATCHUP!BA$1,SWISSW!$J:$J,MATCHUP!$A40,SWISSW!$F:$F,"Draw")),"-")</f>
        <v>-</v>
      </c>
      <c r="BB40" s="5" t="str">
        <f ca="1">IFERROR((COUNTIFS(SWISSW!$I:$I,MATCHUP!$A40,SWISSW!$J:$J,MATCHUP!BB$1,SWISSW!$F:$F,"Won")+COUNTIFS(SWISSW!$I:$I,MATCHUP!BB$1,SWISSW!$J:$J,MATCHUP!$A40,SWISSW!$F:$F,"Lost"))/(COUNTIFS(SWISSW!$I:$I,MATCHUP!$A40,SWISSW!$J:$J,MATCHUP!BB$1)-COUNTIFS(SWISSW!$I:$I,MATCHUP!$A40,SWISSW!$J:$J,MATCHUP!BB$1,SWISSW!$F:$F,"Draw")+COUNTIFS(SWISSW!$I:$I,MATCHUP!BB$1,SWISSW!$J:$J,MATCHUP!$A40)-COUNTIFS(SWISSW!$I:$I,MATCHUP!BB$1,SWISSW!$J:$J,MATCHUP!$A40,SWISSW!$F:$F,"Draw")),"-")</f>
        <v>-</v>
      </c>
      <c r="BC40" s="5" t="str">
        <f ca="1">IFERROR((COUNTIFS(SWISSW!$I:$I,MATCHUP!$A40,SWISSW!$J:$J,MATCHUP!BC$1,SWISSW!$F:$F,"Won")+COUNTIFS(SWISSW!$I:$I,MATCHUP!BC$1,SWISSW!$J:$J,MATCHUP!$A40,SWISSW!$F:$F,"Lost"))/(COUNTIFS(SWISSW!$I:$I,MATCHUP!$A40,SWISSW!$J:$J,MATCHUP!BC$1)-COUNTIFS(SWISSW!$I:$I,MATCHUP!$A40,SWISSW!$J:$J,MATCHUP!BC$1,SWISSW!$F:$F,"Draw")+COUNTIFS(SWISSW!$I:$I,MATCHUP!BC$1,SWISSW!$J:$J,MATCHUP!$A40)-COUNTIFS(SWISSW!$I:$I,MATCHUP!BC$1,SWISSW!$J:$J,MATCHUP!$A40,SWISSW!$F:$F,"Draw")),"-")</f>
        <v>-</v>
      </c>
      <c r="BD40" s="5" t="str">
        <f ca="1">IFERROR((COUNTIFS(SWISSW!$I:$I,MATCHUP!$A40,SWISSW!$J:$J,MATCHUP!BD$1,SWISSW!$F:$F,"Won")+COUNTIFS(SWISSW!$I:$I,MATCHUP!BD$1,SWISSW!$J:$J,MATCHUP!$A40,SWISSW!$F:$F,"Lost"))/(COUNTIFS(SWISSW!$I:$I,MATCHUP!$A40,SWISSW!$J:$J,MATCHUP!BD$1)-COUNTIFS(SWISSW!$I:$I,MATCHUP!$A40,SWISSW!$J:$J,MATCHUP!BD$1,SWISSW!$F:$F,"Draw")+COUNTIFS(SWISSW!$I:$I,MATCHUP!BD$1,SWISSW!$J:$J,MATCHUP!$A40)-COUNTIFS(SWISSW!$I:$I,MATCHUP!BD$1,SWISSW!$J:$J,MATCHUP!$A40,SWISSW!$F:$F,"Draw")),"-")</f>
        <v>-</v>
      </c>
      <c r="BE40" s="5" t="str">
        <f ca="1">IFERROR((COUNTIFS(SWISSW!$I:$I,MATCHUP!$A40,SWISSW!$J:$J,MATCHUP!BE$1,SWISSW!$F:$F,"Won")+COUNTIFS(SWISSW!$I:$I,MATCHUP!BE$1,SWISSW!$J:$J,MATCHUP!$A40,SWISSW!$F:$F,"Lost"))/(COUNTIFS(SWISSW!$I:$I,MATCHUP!$A40,SWISSW!$J:$J,MATCHUP!BE$1)-COUNTIFS(SWISSW!$I:$I,MATCHUP!$A40,SWISSW!$J:$J,MATCHUP!BE$1,SWISSW!$F:$F,"Draw")+COUNTIFS(SWISSW!$I:$I,MATCHUP!BE$1,SWISSW!$J:$J,MATCHUP!$A40)-COUNTIFS(SWISSW!$I:$I,MATCHUP!BE$1,SWISSW!$J:$J,MATCHUP!$A40,SWISSW!$F:$F,"Draw")),"-")</f>
        <v>-</v>
      </c>
      <c r="BF40" s="5" t="str">
        <f ca="1">IFERROR((COUNTIFS(SWISSW!$I:$I,MATCHUP!$A40,SWISSW!$J:$J,MATCHUP!BF$1,SWISSW!$F:$F,"Won")+COUNTIFS(SWISSW!$I:$I,MATCHUP!BF$1,SWISSW!$J:$J,MATCHUP!$A40,SWISSW!$F:$F,"Lost"))/(COUNTIFS(SWISSW!$I:$I,MATCHUP!$A40,SWISSW!$J:$J,MATCHUP!BF$1)-COUNTIFS(SWISSW!$I:$I,MATCHUP!$A40,SWISSW!$J:$J,MATCHUP!BF$1,SWISSW!$F:$F,"Draw")+COUNTIFS(SWISSW!$I:$I,MATCHUP!BF$1,SWISSW!$J:$J,MATCHUP!$A40)-COUNTIFS(SWISSW!$I:$I,MATCHUP!BF$1,SWISSW!$J:$J,MATCHUP!$A40,SWISSW!$F:$F,"Draw")),"-")</f>
        <v>-</v>
      </c>
      <c r="BG40" s="5" t="str">
        <f ca="1">IFERROR((COUNTIFS(SWISSW!$I:$I,MATCHUP!$A40,SWISSW!$J:$J,MATCHUP!BG$1,SWISSW!$F:$F,"Won")+COUNTIFS(SWISSW!$I:$I,MATCHUP!BG$1,SWISSW!$J:$J,MATCHUP!$A40,SWISSW!$F:$F,"Lost"))/(COUNTIFS(SWISSW!$I:$I,MATCHUP!$A40,SWISSW!$J:$J,MATCHUP!BG$1)-COUNTIFS(SWISSW!$I:$I,MATCHUP!$A40,SWISSW!$J:$J,MATCHUP!BG$1,SWISSW!$F:$F,"Draw")+COUNTIFS(SWISSW!$I:$I,MATCHUP!BG$1,SWISSW!$J:$J,MATCHUP!$A40)-COUNTIFS(SWISSW!$I:$I,MATCHUP!BG$1,SWISSW!$J:$J,MATCHUP!$A40,SWISSW!$F:$F,"Draw")),"-")</f>
        <v>-</v>
      </c>
      <c r="BH40" s="5" t="str">
        <f ca="1">IFERROR((COUNTIFS(SWISSW!$I:$I,MATCHUP!$A40,SWISSW!$J:$J,MATCHUP!BH$1,SWISSW!$F:$F,"Won")+COUNTIFS(SWISSW!$I:$I,MATCHUP!BH$1,SWISSW!$J:$J,MATCHUP!$A40,SWISSW!$F:$F,"Lost"))/(COUNTIFS(SWISSW!$I:$I,MATCHUP!$A40,SWISSW!$J:$J,MATCHUP!BH$1)-COUNTIFS(SWISSW!$I:$I,MATCHUP!$A40,SWISSW!$J:$J,MATCHUP!BH$1,SWISSW!$F:$F,"Draw")+COUNTIFS(SWISSW!$I:$I,MATCHUP!BH$1,SWISSW!$J:$J,MATCHUP!$A40)-COUNTIFS(SWISSW!$I:$I,MATCHUP!BH$1,SWISSW!$J:$J,MATCHUP!$A40,SWISSW!$F:$F,"Draw")),"-")</f>
        <v>-</v>
      </c>
      <c r="BI40" s="5" t="str">
        <f ca="1">IFERROR((COUNTIFS(SWISSW!$I:$I,MATCHUP!$A40,SWISSW!$J:$J,MATCHUP!BI$1,SWISSW!$F:$F,"Won")+COUNTIFS(SWISSW!$I:$I,MATCHUP!BI$1,SWISSW!$J:$J,MATCHUP!$A40,SWISSW!$F:$F,"Lost"))/(COUNTIFS(SWISSW!$I:$I,MATCHUP!$A40,SWISSW!$J:$J,MATCHUP!BI$1)-COUNTIFS(SWISSW!$I:$I,MATCHUP!$A40,SWISSW!$J:$J,MATCHUP!BI$1,SWISSW!$F:$F,"Draw")+COUNTIFS(SWISSW!$I:$I,MATCHUP!BI$1,SWISSW!$J:$J,MATCHUP!$A40)-COUNTIFS(SWISSW!$I:$I,MATCHUP!BI$1,SWISSW!$J:$J,MATCHUP!$A40,SWISSW!$F:$F,"Draw")),"-")</f>
        <v>-</v>
      </c>
      <c r="BJ40" s="5" t="str">
        <f ca="1">IFERROR((COUNTIFS(SWISSW!$I:$I,MATCHUP!$A40,SWISSW!$J:$J,MATCHUP!BJ$1,SWISSW!$F:$F,"Won")+COUNTIFS(SWISSW!$I:$I,MATCHUP!BJ$1,SWISSW!$J:$J,MATCHUP!$A40,SWISSW!$F:$F,"Lost"))/(COUNTIFS(SWISSW!$I:$I,MATCHUP!$A40,SWISSW!$J:$J,MATCHUP!BJ$1)-COUNTIFS(SWISSW!$I:$I,MATCHUP!$A40,SWISSW!$J:$J,MATCHUP!BJ$1,SWISSW!$F:$F,"Draw")+COUNTIFS(SWISSW!$I:$I,MATCHUP!BJ$1,SWISSW!$J:$J,MATCHUP!$A40)-COUNTIFS(SWISSW!$I:$I,MATCHUP!BJ$1,SWISSW!$J:$J,MATCHUP!$A40,SWISSW!$F:$F,"Draw")),"-")</f>
        <v>-</v>
      </c>
      <c r="BK40" s="5" t="str">
        <f ca="1">IFERROR((COUNTIFS(SWISSW!$I:$I,MATCHUP!$A40,SWISSW!$J:$J,MATCHUP!BK$1,SWISSW!$F:$F,"Won")+COUNTIFS(SWISSW!$I:$I,MATCHUP!BK$1,SWISSW!$J:$J,MATCHUP!$A40,SWISSW!$F:$F,"Lost"))/(COUNTIFS(SWISSW!$I:$I,MATCHUP!$A40,SWISSW!$J:$J,MATCHUP!BK$1)-COUNTIFS(SWISSW!$I:$I,MATCHUP!$A40,SWISSW!$J:$J,MATCHUP!BK$1,SWISSW!$F:$F,"Draw")+COUNTIFS(SWISSW!$I:$I,MATCHUP!BK$1,SWISSW!$J:$J,MATCHUP!$A40)-COUNTIFS(SWISSW!$I:$I,MATCHUP!BK$1,SWISSW!$J:$J,MATCHUP!$A40,SWISSW!$F:$F,"Draw")),"-")</f>
        <v>-</v>
      </c>
      <c r="BL40" s="5" t="str">
        <f ca="1">IFERROR((COUNTIFS(SWISSW!$I:$I,MATCHUP!$A40,SWISSW!$J:$J,MATCHUP!BL$1,SWISSW!$F:$F,"Won")+COUNTIFS(SWISSW!$I:$I,MATCHUP!BL$1,SWISSW!$J:$J,MATCHUP!$A40,SWISSW!$F:$F,"Lost"))/(COUNTIFS(SWISSW!$I:$I,MATCHUP!$A40,SWISSW!$J:$J,MATCHUP!BL$1)-COUNTIFS(SWISSW!$I:$I,MATCHUP!$A40,SWISSW!$J:$J,MATCHUP!BL$1,SWISSW!$F:$F,"Draw")+COUNTIFS(SWISSW!$I:$I,MATCHUP!BL$1,SWISSW!$J:$J,MATCHUP!$A40)-COUNTIFS(SWISSW!$I:$I,MATCHUP!BL$1,SWISSW!$J:$J,MATCHUP!$A40,SWISSW!$F:$F,"Draw")),"-")</f>
        <v>-</v>
      </c>
      <c r="BM40" s="5" t="str">
        <f ca="1">IFERROR((COUNTIFS(SWISSW!$I:$I,MATCHUP!$A40,SWISSW!$J:$J,MATCHUP!BM$1,SWISSW!$F:$F,"Won")+COUNTIFS(SWISSW!$I:$I,MATCHUP!BM$1,SWISSW!$J:$J,MATCHUP!$A40,SWISSW!$F:$F,"Lost"))/(COUNTIFS(SWISSW!$I:$I,MATCHUP!$A40,SWISSW!$J:$J,MATCHUP!BM$1)-COUNTIFS(SWISSW!$I:$I,MATCHUP!$A40,SWISSW!$J:$J,MATCHUP!BM$1,SWISSW!$F:$F,"Draw")+COUNTIFS(SWISSW!$I:$I,MATCHUP!BM$1,SWISSW!$J:$J,MATCHUP!$A40)-COUNTIFS(SWISSW!$I:$I,MATCHUP!BM$1,SWISSW!$J:$J,MATCHUP!$A40,SWISSW!$F:$F,"Draw")),"-")</f>
        <v>-</v>
      </c>
      <c r="BN40" s="5" t="str">
        <f ca="1">IFERROR((COUNTIFS(SWISSW!$I:$I,MATCHUP!$A40,SWISSW!$J:$J,MATCHUP!BN$1,SWISSW!$F:$F,"Won")+COUNTIFS(SWISSW!$I:$I,MATCHUP!BN$1,SWISSW!$J:$J,MATCHUP!$A40,SWISSW!$F:$F,"Lost"))/(COUNTIFS(SWISSW!$I:$I,MATCHUP!$A40,SWISSW!$J:$J,MATCHUP!BN$1)-COUNTIFS(SWISSW!$I:$I,MATCHUP!$A40,SWISSW!$J:$J,MATCHUP!BN$1,SWISSW!$F:$F,"Draw")+COUNTIFS(SWISSW!$I:$I,MATCHUP!BN$1,SWISSW!$J:$J,MATCHUP!$A40)-COUNTIFS(SWISSW!$I:$I,MATCHUP!BN$1,SWISSW!$J:$J,MATCHUP!$A40,SWISSW!$F:$F,"Draw")),"-")</f>
        <v>-</v>
      </c>
      <c r="BO40" s="5" t="str">
        <f ca="1">IFERROR((COUNTIFS(SWISSW!$I:$I,MATCHUP!$A40,SWISSW!$J:$J,MATCHUP!BO$1,SWISSW!$F:$F,"Won")+COUNTIFS(SWISSW!$I:$I,MATCHUP!BO$1,SWISSW!$J:$J,MATCHUP!$A40,SWISSW!$F:$F,"Lost"))/(COUNTIFS(SWISSW!$I:$I,MATCHUP!$A40,SWISSW!$J:$J,MATCHUP!BO$1)-COUNTIFS(SWISSW!$I:$I,MATCHUP!$A40,SWISSW!$J:$J,MATCHUP!BO$1,SWISSW!$F:$F,"Draw")+COUNTIFS(SWISSW!$I:$I,MATCHUP!BO$1,SWISSW!$J:$J,MATCHUP!$A40)-COUNTIFS(SWISSW!$I:$I,MATCHUP!BO$1,SWISSW!$J:$J,MATCHUP!$A40,SWISSW!$F:$F,"Draw")),"-")</f>
        <v>-</v>
      </c>
      <c r="BP40" s="5" t="str">
        <f ca="1">IFERROR((COUNTIFS(SWISSW!$I:$I,MATCHUP!$A40,SWISSW!$J:$J,MATCHUP!BP$1,SWISSW!$F:$F,"Won")+COUNTIFS(SWISSW!$I:$I,MATCHUP!BP$1,SWISSW!$J:$J,MATCHUP!$A40,SWISSW!$F:$F,"Lost"))/(COUNTIFS(SWISSW!$I:$I,MATCHUP!$A40,SWISSW!$J:$J,MATCHUP!BP$1)-COUNTIFS(SWISSW!$I:$I,MATCHUP!$A40,SWISSW!$J:$J,MATCHUP!BP$1,SWISSW!$F:$F,"Draw")+COUNTIFS(SWISSW!$I:$I,MATCHUP!BP$1,SWISSW!$J:$J,MATCHUP!$A40)-COUNTIFS(SWISSW!$I:$I,MATCHUP!BP$1,SWISSW!$J:$J,MATCHUP!$A40,SWISSW!$F:$F,"Draw")),"-")</f>
        <v>-</v>
      </c>
      <c r="BQ40" s="5" t="str">
        <f ca="1">IFERROR((COUNTIFS(SWISSW!$I:$I,MATCHUP!$A40,SWISSW!$J:$J,MATCHUP!BQ$1,SWISSW!$F:$F,"Won")+COUNTIFS(SWISSW!$I:$I,MATCHUP!BQ$1,SWISSW!$J:$J,MATCHUP!$A40,SWISSW!$F:$F,"Lost"))/(COUNTIFS(SWISSW!$I:$I,MATCHUP!$A40,SWISSW!$J:$J,MATCHUP!BQ$1)-COUNTIFS(SWISSW!$I:$I,MATCHUP!$A40,SWISSW!$J:$J,MATCHUP!BQ$1,SWISSW!$F:$F,"Draw")+COUNTIFS(SWISSW!$I:$I,MATCHUP!BQ$1,SWISSW!$J:$J,MATCHUP!$A40)-COUNTIFS(SWISSW!$I:$I,MATCHUP!BQ$1,SWISSW!$J:$J,MATCHUP!$A40,SWISSW!$F:$F,"Draw")),"-")</f>
        <v>-</v>
      </c>
      <c r="BR40" s="5" t="str">
        <f ca="1">IFERROR((COUNTIFS(SWISSW!$I:$I,MATCHUP!$A40,SWISSW!$J:$J,MATCHUP!BR$1,SWISSW!$F:$F,"Won")+COUNTIFS(SWISSW!$I:$I,MATCHUP!BR$1,SWISSW!$J:$J,MATCHUP!$A40,SWISSW!$F:$F,"Lost"))/(COUNTIFS(SWISSW!$I:$I,MATCHUP!$A40,SWISSW!$J:$J,MATCHUP!BR$1)-COUNTIFS(SWISSW!$I:$I,MATCHUP!$A40,SWISSW!$J:$J,MATCHUP!BR$1,SWISSW!$F:$F,"Draw")+COUNTIFS(SWISSW!$I:$I,MATCHUP!BR$1,SWISSW!$J:$J,MATCHUP!$A40)-COUNTIFS(SWISSW!$I:$I,MATCHUP!BR$1,SWISSW!$J:$J,MATCHUP!$A40,SWISSW!$F:$F,"Draw")),"-")</f>
        <v>-</v>
      </c>
      <c r="BS40" s="5" t="str">
        <f ca="1">IFERROR((COUNTIFS(SWISSW!$I:$I,MATCHUP!$A40,SWISSW!$J:$J,MATCHUP!BS$1,SWISSW!$F:$F,"Won")+COUNTIFS(SWISSW!$I:$I,MATCHUP!BS$1,SWISSW!$J:$J,MATCHUP!$A40,SWISSW!$F:$F,"Lost"))/(COUNTIFS(SWISSW!$I:$I,MATCHUP!$A40,SWISSW!$J:$J,MATCHUP!BS$1)-COUNTIFS(SWISSW!$I:$I,MATCHUP!$A40,SWISSW!$J:$J,MATCHUP!BS$1,SWISSW!$F:$F,"Draw")+COUNTIFS(SWISSW!$I:$I,MATCHUP!BS$1,SWISSW!$J:$J,MATCHUP!$A40)-COUNTIFS(SWISSW!$I:$I,MATCHUP!BS$1,SWISSW!$J:$J,MATCHUP!$A40,SWISSW!$F:$F,"Draw")),"-")</f>
        <v>-</v>
      </c>
      <c r="BT40" s="5" t="str">
        <f ca="1">IFERROR((COUNTIFS(SWISSW!$I:$I,MATCHUP!$A40,SWISSW!$J:$J,MATCHUP!BT$1,SWISSW!$F:$F,"Won")+COUNTIFS(SWISSW!$I:$I,MATCHUP!BT$1,SWISSW!$J:$J,MATCHUP!$A40,SWISSW!$F:$F,"Lost"))/(COUNTIFS(SWISSW!$I:$I,MATCHUP!$A40,SWISSW!$J:$J,MATCHUP!BT$1)-COUNTIFS(SWISSW!$I:$I,MATCHUP!$A40,SWISSW!$J:$J,MATCHUP!BT$1,SWISSW!$F:$F,"Draw")+COUNTIFS(SWISSW!$I:$I,MATCHUP!BT$1,SWISSW!$J:$J,MATCHUP!$A40)-COUNTIFS(SWISSW!$I:$I,MATCHUP!BT$1,SWISSW!$J:$J,MATCHUP!$A40,SWISSW!$F:$F,"Draw")),"-")</f>
        <v>-</v>
      </c>
      <c r="BU40" s="5" t="str">
        <f ca="1">IFERROR((COUNTIFS(SWISSW!$I:$I,MATCHUP!$A40,SWISSW!$J:$J,MATCHUP!BU$1,SWISSW!$F:$F,"Won")+COUNTIFS(SWISSW!$I:$I,MATCHUP!BU$1,SWISSW!$J:$J,MATCHUP!$A40,SWISSW!$F:$F,"Lost"))/(COUNTIFS(SWISSW!$I:$I,MATCHUP!$A40,SWISSW!$J:$J,MATCHUP!BU$1)-COUNTIFS(SWISSW!$I:$I,MATCHUP!$A40,SWISSW!$J:$J,MATCHUP!BU$1,SWISSW!$F:$F,"Draw")+COUNTIFS(SWISSW!$I:$I,MATCHUP!BU$1,SWISSW!$J:$J,MATCHUP!$A40)-COUNTIFS(SWISSW!$I:$I,MATCHUP!BU$1,SWISSW!$J:$J,MATCHUP!$A40,SWISSW!$F:$F,"Draw")),"-")</f>
        <v>-</v>
      </c>
      <c r="BV40" s="5" t="str">
        <f ca="1">IFERROR((COUNTIFS(SWISSW!$I:$I,MATCHUP!$A40,SWISSW!$J:$J,MATCHUP!BV$1,SWISSW!$F:$F,"Won")+COUNTIFS(SWISSW!$I:$I,MATCHUP!BV$1,SWISSW!$J:$J,MATCHUP!$A40,SWISSW!$F:$F,"Lost"))/(COUNTIFS(SWISSW!$I:$I,MATCHUP!$A40,SWISSW!$J:$J,MATCHUP!BV$1)-COUNTIFS(SWISSW!$I:$I,MATCHUP!$A40,SWISSW!$J:$J,MATCHUP!BV$1,SWISSW!$F:$F,"Draw")+COUNTIFS(SWISSW!$I:$I,MATCHUP!BV$1,SWISSW!$J:$J,MATCHUP!$A40)-COUNTIFS(SWISSW!$I:$I,MATCHUP!BV$1,SWISSW!$J:$J,MATCHUP!$A40,SWISSW!$F:$F,"Draw")),"-")</f>
        <v>-</v>
      </c>
      <c r="BW40" s="5" t="str">
        <f ca="1">IFERROR((COUNTIFS(SWISSW!$I:$I,MATCHUP!$A40,SWISSW!$J:$J,MATCHUP!BW$1,SWISSW!$F:$F,"Won")+COUNTIFS(SWISSW!$I:$I,MATCHUP!BW$1,SWISSW!$J:$J,MATCHUP!$A40,SWISSW!$F:$F,"Lost"))/(COUNTIFS(SWISSW!$I:$I,MATCHUP!$A40,SWISSW!$J:$J,MATCHUP!BW$1)-COUNTIFS(SWISSW!$I:$I,MATCHUP!$A40,SWISSW!$J:$J,MATCHUP!BW$1,SWISSW!$F:$F,"Draw")+COUNTIFS(SWISSW!$I:$I,MATCHUP!BW$1,SWISSW!$J:$J,MATCHUP!$A40)-COUNTIFS(SWISSW!$I:$I,MATCHUP!BW$1,SWISSW!$J:$J,MATCHUP!$A40,SWISSW!$F:$F,"Draw")),"-")</f>
        <v>-</v>
      </c>
      <c r="BX40" s="5" t="str">
        <f ca="1">IFERROR((COUNTIFS(SWISSW!$I:$I,MATCHUP!$A40,SWISSW!$J:$J,MATCHUP!BX$1,SWISSW!$F:$F,"Won")+COUNTIFS(SWISSW!$I:$I,MATCHUP!BX$1,SWISSW!$J:$J,MATCHUP!$A40,SWISSW!$F:$F,"Lost"))/(COUNTIFS(SWISSW!$I:$I,MATCHUP!$A40,SWISSW!$J:$J,MATCHUP!BX$1)-COUNTIFS(SWISSW!$I:$I,MATCHUP!$A40,SWISSW!$J:$J,MATCHUP!BX$1,SWISSW!$F:$F,"Draw")+COUNTIFS(SWISSW!$I:$I,MATCHUP!BX$1,SWISSW!$J:$J,MATCHUP!$A40)-COUNTIFS(SWISSW!$I:$I,MATCHUP!BX$1,SWISSW!$J:$J,MATCHUP!$A40,SWISSW!$F:$F,"Draw")),"-")</f>
        <v>-</v>
      </c>
      <c r="BY40" s="5" t="str">
        <f ca="1">IFERROR((COUNTIFS(SWISSW!$I:$I,MATCHUP!$A40,SWISSW!$J:$J,MATCHUP!BY$1,SWISSW!$F:$F,"Won")+COUNTIFS(SWISSW!$I:$I,MATCHUP!BY$1,SWISSW!$J:$J,MATCHUP!$A40,SWISSW!$F:$F,"Lost"))/(COUNTIFS(SWISSW!$I:$I,MATCHUP!$A40,SWISSW!$J:$J,MATCHUP!BY$1)-COUNTIFS(SWISSW!$I:$I,MATCHUP!$A40,SWISSW!$J:$J,MATCHUP!BY$1,SWISSW!$F:$F,"Draw")+COUNTIFS(SWISSW!$I:$I,MATCHUP!BY$1,SWISSW!$J:$J,MATCHUP!$A40)-COUNTIFS(SWISSW!$I:$I,MATCHUP!BY$1,SWISSW!$J:$J,MATCHUP!$A40,SWISSW!$F:$F,"Draw")),"-")</f>
        <v>-</v>
      </c>
      <c r="BZ40" s="5" t="str">
        <f ca="1">IFERROR((COUNTIFS(SWISSW!$I:$I,MATCHUP!$A40,SWISSW!$J:$J,MATCHUP!BZ$1,SWISSW!$F:$F,"Won")+COUNTIFS(SWISSW!$I:$I,MATCHUP!BZ$1,SWISSW!$J:$J,MATCHUP!$A40,SWISSW!$F:$F,"Lost"))/(COUNTIFS(SWISSW!$I:$I,MATCHUP!$A40,SWISSW!$J:$J,MATCHUP!BZ$1)-COUNTIFS(SWISSW!$I:$I,MATCHUP!$A40,SWISSW!$J:$J,MATCHUP!BZ$1,SWISSW!$F:$F,"Draw")+COUNTIFS(SWISSW!$I:$I,MATCHUP!BZ$1,SWISSW!$J:$J,MATCHUP!$A40)-COUNTIFS(SWISSW!$I:$I,MATCHUP!BZ$1,SWISSW!$J:$J,MATCHUP!$A40,SWISSW!$F:$F,"Draw")),"-")</f>
        <v>-</v>
      </c>
      <c r="CA40" s="5" t="str">
        <f ca="1">IFERROR((COUNTIFS(SWISSW!$I:$I,MATCHUP!$A40,SWISSW!$J:$J,MATCHUP!CA$1,SWISSW!$F:$F,"Won")+COUNTIFS(SWISSW!$I:$I,MATCHUP!CA$1,SWISSW!$J:$J,MATCHUP!$A40,SWISSW!$F:$F,"Lost"))/(COUNTIFS(SWISSW!$I:$I,MATCHUP!$A40,SWISSW!$J:$J,MATCHUP!CA$1)-COUNTIFS(SWISSW!$I:$I,MATCHUP!$A40,SWISSW!$J:$J,MATCHUP!CA$1,SWISSW!$F:$F,"Draw")+COUNTIFS(SWISSW!$I:$I,MATCHUP!CA$1,SWISSW!$J:$J,MATCHUP!$A40)-COUNTIFS(SWISSW!$I:$I,MATCHUP!CA$1,SWISSW!$J:$J,MATCHUP!$A40,SWISSW!$F:$F,"Draw")),"-")</f>
        <v>-</v>
      </c>
      <c r="CB40" s="5" t="str">
        <f ca="1">IFERROR((COUNTIFS(SWISSW!$I:$I,MATCHUP!$A40,SWISSW!$J:$J,MATCHUP!CB$1,SWISSW!$F:$F,"Won")+COUNTIFS(SWISSW!$I:$I,MATCHUP!CB$1,SWISSW!$J:$J,MATCHUP!$A40,SWISSW!$F:$F,"Lost"))/(COUNTIFS(SWISSW!$I:$I,MATCHUP!$A40,SWISSW!$J:$J,MATCHUP!CB$1)-COUNTIFS(SWISSW!$I:$I,MATCHUP!$A40,SWISSW!$J:$J,MATCHUP!CB$1,SWISSW!$F:$F,"Draw")+COUNTIFS(SWISSW!$I:$I,MATCHUP!CB$1,SWISSW!$J:$J,MATCHUP!$A40)-COUNTIFS(SWISSW!$I:$I,MATCHUP!CB$1,SWISSW!$J:$J,MATCHUP!$A40,SWISSW!$F:$F,"Draw")),"-")</f>
        <v>-</v>
      </c>
      <c r="CC40" s="5" t="str">
        <f ca="1">IFERROR((COUNTIFS(SWISSW!$I:$I,MATCHUP!$A40,SWISSW!$J:$J,MATCHUP!CC$1,SWISSW!$F:$F,"Won")+COUNTIFS(SWISSW!$I:$I,MATCHUP!CC$1,SWISSW!$J:$J,MATCHUP!$A40,SWISSW!$F:$F,"Lost"))/(COUNTIFS(SWISSW!$I:$I,MATCHUP!$A40,SWISSW!$J:$J,MATCHUP!CC$1)-COUNTIFS(SWISSW!$I:$I,MATCHUP!$A40,SWISSW!$J:$J,MATCHUP!CC$1,SWISSW!$F:$F,"Draw")+COUNTIFS(SWISSW!$I:$I,MATCHUP!CC$1,SWISSW!$J:$J,MATCHUP!$A40)-COUNTIFS(SWISSW!$I:$I,MATCHUP!CC$1,SWISSW!$J:$J,MATCHUP!$A40,SWISSW!$F:$F,"Draw")),"-")</f>
        <v>-</v>
      </c>
      <c r="CD40" s="5" t="str">
        <f ca="1">IFERROR((COUNTIFS(SWISSW!$I:$I,MATCHUP!$A40,SWISSW!$J:$J,MATCHUP!CD$1,SWISSW!$F:$F,"Won")+COUNTIFS(SWISSW!$I:$I,MATCHUP!CD$1,SWISSW!$J:$J,MATCHUP!$A40,SWISSW!$F:$F,"Lost"))/(COUNTIFS(SWISSW!$I:$I,MATCHUP!$A40,SWISSW!$J:$J,MATCHUP!CD$1)-COUNTIFS(SWISSW!$I:$I,MATCHUP!$A40,SWISSW!$J:$J,MATCHUP!CD$1,SWISSW!$F:$F,"Draw")+COUNTIFS(SWISSW!$I:$I,MATCHUP!CD$1,SWISSW!$J:$J,MATCHUP!$A40)-COUNTIFS(SWISSW!$I:$I,MATCHUP!CD$1,SWISSW!$J:$J,MATCHUP!$A40,SWISSW!$F:$F,"Draw")),"-")</f>
        <v>-</v>
      </c>
      <c r="CE40" s="5" t="str">
        <f ca="1">IFERROR((COUNTIFS(SWISSW!$I:$I,MATCHUP!$A40,SWISSW!$J:$J,MATCHUP!CE$1,SWISSW!$F:$F,"Won")+COUNTIFS(SWISSW!$I:$I,MATCHUP!CE$1,SWISSW!$J:$J,MATCHUP!$A40,SWISSW!$F:$F,"Lost"))/(COUNTIFS(SWISSW!$I:$I,MATCHUP!$A40,SWISSW!$J:$J,MATCHUP!CE$1)-COUNTIFS(SWISSW!$I:$I,MATCHUP!$A40,SWISSW!$J:$J,MATCHUP!CE$1,SWISSW!$F:$F,"Draw")+COUNTIFS(SWISSW!$I:$I,MATCHUP!CE$1,SWISSW!$J:$J,MATCHUP!$A40)-COUNTIFS(SWISSW!$I:$I,MATCHUP!CE$1,SWISSW!$J:$J,MATCHUP!$A40,SWISSW!$F:$F,"Draw")),"-")</f>
        <v>-</v>
      </c>
      <c r="CF40" s="5" t="str">
        <f ca="1">IFERROR((COUNTIFS(SWISSW!$I:$I,MATCHUP!$A40,SWISSW!$J:$J,MATCHUP!CF$1,SWISSW!$F:$F,"Won")+COUNTIFS(SWISSW!$I:$I,MATCHUP!CF$1,SWISSW!$J:$J,MATCHUP!$A40,SWISSW!$F:$F,"Lost"))/(COUNTIFS(SWISSW!$I:$I,MATCHUP!$A40,SWISSW!$J:$J,MATCHUP!CF$1)-COUNTIFS(SWISSW!$I:$I,MATCHUP!$A40,SWISSW!$J:$J,MATCHUP!CF$1,SWISSW!$F:$F,"Draw")+COUNTIFS(SWISSW!$I:$I,MATCHUP!CF$1,SWISSW!$J:$J,MATCHUP!$A40)-COUNTIFS(SWISSW!$I:$I,MATCHUP!CF$1,SWISSW!$J:$J,MATCHUP!$A40,SWISSW!$F:$F,"Draw")),"-")</f>
        <v>-</v>
      </c>
      <c r="CG40" s="5" t="str">
        <f ca="1">IFERROR((COUNTIFS(SWISSW!$I:$I,MATCHUP!$A40,SWISSW!$J:$J,MATCHUP!CG$1,SWISSW!$F:$F,"Won")+COUNTIFS(SWISSW!$I:$I,MATCHUP!CG$1,SWISSW!$J:$J,MATCHUP!$A40,SWISSW!$F:$F,"Lost"))/(COUNTIFS(SWISSW!$I:$I,MATCHUP!$A40,SWISSW!$J:$J,MATCHUP!CG$1)-COUNTIFS(SWISSW!$I:$I,MATCHUP!$A40,SWISSW!$J:$J,MATCHUP!CG$1,SWISSW!$F:$F,"Draw")+COUNTIFS(SWISSW!$I:$I,MATCHUP!CG$1,SWISSW!$J:$J,MATCHUP!$A40)-COUNTIFS(SWISSW!$I:$I,MATCHUP!CG$1,SWISSW!$J:$J,MATCHUP!$A40,SWISSW!$F:$F,"Draw")),"-")</f>
        <v>-</v>
      </c>
      <c r="CH40" s="5" t="str">
        <f ca="1">IFERROR((COUNTIFS(SWISSW!$I:$I,MATCHUP!$A40,SWISSW!$J:$J,MATCHUP!CH$1,SWISSW!$F:$F,"Won")+COUNTIFS(SWISSW!$I:$I,MATCHUP!CH$1,SWISSW!$J:$J,MATCHUP!$A40,SWISSW!$F:$F,"Lost"))/(COUNTIFS(SWISSW!$I:$I,MATCHUP!$A40,SWISSW!$J:$J,MATCHUP!CH$1)-COUNTIFS(SWISSW!$I:$I,MATCHUP!$A40,SWISSW!$J:$J,MATCHUP!CH$1,SWISSW!$F:$F,"Draw")+COUNTIFS(SWISSW!$I:$I,MATCHUP!CH$1,SWISSW!$J:$J,MATCHUP!$A40)-COUNTIFS(SWISSW!$I:$I,MATCHUP!CH$1,SWISSW!$J:$J,MATCHUP!$A40,SWISSW!$F:$F,"Draw")),"-")</f>
        <v>-</v>
      </c>
      <c r="CI40" s="5" t="str">
        <f ca="1">IFERROR((COUNTIFS(SWISSW!$I:$I,MATCHUP!$A40,SWISSW!$J:$J,MATCHUP!CI$1,SWISSW!$F:$F,"Won")+COUNTIFS(SWISSW!$I:$I,MATCHUP!CI$1,SWISSW!$J:$J,MATCHUP!$A40,SWISSW!$F:$F,"Lost"))/(COUNTIFS(SWISSW!$I:$I,MATCHUP!$A40,SWISSW!$J:$J,MATCHUP!CI$1)-COUNTIFS(SWISSW!$I:$I,MATCHUP!$A40,SWISSW!$J:$J,MATCHUP!CI$1,SWISSW!$F:$F,"Draw")+COUNTIFS(SWISSW!$I:$I,MATCHUP!CI$1,SWISSW!$J:$J,MATCHUP!$A40)-COUNTIFS(SWISSW!$I:$I,MATCHUP!CI$1,SWISSW!$J:$J,MATCHUP!$A40,SWISSW!$F:$F,"Draw")),"-")</f>
        <v>-</v>
      </c>
      <c r="CJ40" s="5" t="str">
        <f ca="1">IFERROR((COUNTIFS(SWISSW!$I:$I,MATCHUP!$A40,SWISSW!$J:$J,MATCHUP!CJ$1,SWISSW!$F:$F,"Won")+COUNTIFS(SWISSW!$I:$I,MATCHUP!CJ$1,SWISSW!$J:$J,MATCHUP!$A40,SWISSW!$F:$F,"Lost"))/(COUNTIFS(SWISSW!$I:$I,MATCHUP!$A40,SWISSW!$J:$J,MATCHUP!CJ$1)-COUNTIFS(SWISSW!$I:$I,MATCHUP!$A40,SWISSW!$J:$J,MATCHUP!CJ$1,SWISSW!$F:$F,"Draw")+COUNTIFS(SWISSW!$I:$I,MATCHUP!CJ$1,SWISSW!$J:$J,MATCHUP!$A40)-COUNTIFS(SWISSW!$I:$I,MATCHUP!CJ$1,SWISSW!$J:$J,MATCHUP!$A40,SWISSW!$F:$F,"Draw")),"-")</f>
        <v>-</v>
      </c>
      <c r="CK40" s="5" t="str">
        <f ca="1">IFERROR((COUNTIFS(SWISSW!$I:$I,MATCHUP!$A40,SWISSW!$J:$J,MATCHUP!CK$1,SWISSW!$F:$F,"Won")+COUNTIFS(SWISSW!$I:$I,MATCHUP!CK$1,SWISSW!$J:$J,MATCHUP!$A40,SWISSW!$F:$F,"Lost"))/(COUNTIFS(SWISSW!$I:$I,MATCHUP!$A40,SWISSW!$J:$J,MATCHUP!CK$1)-COUNTIFS(SWISSW!$I:$I,MATCHUP!$A40,SWISSW!$J:$J,MATCHUP!CK$1,SWISSW!$F:$F,"Draw")+COUNTIFS(SWISSW!$I:$I,MATCHUP!CK$1,SWISSW!$J:$J,MATCHUP!$A40)-COUNTIFS(SWISSW!$I:$I,MATCHUP!CK$1,SWISSW!$J:$J,MATCHUP!$A40,SWISSW!$F:$F,"Draw")),"-")</f>
        <v>-</v>
      </c>
      <c r="CL40" s="5" t="str">
        <f ca="1">IFERROR((COUNTIFS(SWISSW!$I:$I,MATCHUP!$A40,SWISSW!$J:$J,MATCHUP!CL$1,SWISSW!$F:$F,"Won")+COUNTIFS(SWISSW!$I:$I,MATCHUP!CL$1,SWISSW!$J:$J,MATCHUP!$A40,SWISSW!$F:$F,"Lost"))/(COUNTIFS(SWISSW!$I:$I,MATCHUP!$A40,SWISSW!$J:$J,MATCHUP!CL$1)-COUNTIFS(SWISSW!$I:$I,MATCHUP!$A40,SWISSW!$J:$J,MATCHUP!CL$1,SWISSW!$F:$F,"Draw")+COUNTIFS(SWISSW!$I:$I,MATCHUP!CL$1,SWISSW!$J:$J,MATCHUP!$A40)-COUNTIFS(SWISSW!$I:$I,MATCHUP!CL$1,SWISSW!$J:$J,MATCHUP!$A40,SWISSW!$F:$F,"Draw")),"-")</f>
        <v>-</v>
      </c>
      <c r="CM40" s="5" t="str">
        <f ca="1">IFERROR((COUNTIFS(SWISSW!$I:$I,MATCHUP!$A40,SWISSW!$J:$J,MATCHUP!CM$1,SWISSW!$F:$F,"Won")+COUNTIFS(SWISSW!$I:$I,MATCHUP!CM$1,SWISSW!$J:$J,MATCHUP!$A40,SWISSW!$F:$F,"Lost"))/(COUNTIFS(SWISSW!$I:$I,MATCHUP!$A40,SWISSW!$J:$J,MATCHUP!CM$1)-COUNTIFS(SWISSW!$I:$I,MATCHUP!$A40,SWISSW!$J:$J,MATCHUP!CM$1,SWISSW!$F:$F,"Draw")+COUNTIFS(SWISSW!$I:$I,MATCHUP!CM$1,SWISSW!$J:$J,MATCHUP!$A40)-COUNTIFS(SWISSW!$I:$I,MATCHUP!CM$1,SWISSW!$J:$J,MATCHUP!$A40,SWISSW!$F:$F,"Draw")),"-")</f>
        <v>-</v>
      </c>
      <c r="CN40" s="5" t="str">
        <f ca="1">IFERROR((COUNTIFS(SWISSW!$I:$I,MATCHUP!$A40,SWISSW!$J:$J,MATCHUP!CN$1,SWISSW!$F:$F,"Won")+COUNTIFS(SWISSW!$I:$I,MATCHUP!CN$1,SWISSW!$J:$J,MATCHUP!$A40,SWISSW!$F:$F,"Lost"))/(COUNTIFS(SWISSW!$I:$I,MATCHUP!$A40,SWISSW!$J:$J,MATCHUP!CN$1)-COUNTIFS(SWISSW!$I:$I,MATCHUP!$A40,SWISSW!$J:$J,MATCHUP!CN$1,SWISSW!$F:$F,"Draw")+COUNTIFS(SWISSW!$I:$I,MATCHUP!CN$1,SWISSW!$J:$J,MATCHUP!$A40)-COUNTIFS(SWISSW!$I:$I,MATCHUP!CN$1,SWISSW!$J:$J,MATCHUP!$A40,SWISSW!$F:$F,"Draw")),"-")</f>
        <v>-</v>
      </c>
      <c r="CO40" s="5" t="str">
        <f ca="1">IFERROR((COUNTIFS(SWISSW!$I:$I,MATCHUP!$A40,SWISSW!$J:$J,MATCHUP!CO$1,SWISSW!$F:$F,"Won")+COUNTIFS(SWISSW!$I:$I,MATCHUP!CO$1,SWISSW!$J:$J,MATCHUP!$A40,SWISSW!$F:$F,"Lost"))/(COUNTIFS(SWISSW!$I:$I,MATCHUP!$A40,SWISSW!$J:$J,MATCHUP!CO$1)-COUNTIFS(SWISSW!$I:$I,MATCHUP!$A40,SWISSW!$J:$J,MATCHUP!CO$1,SWISSW!$F:$F,"Draw")+COUNTIFS(SWISSW!$I:$I,MATCHUP!CO$1,SWISSW!$J:$J,MATCHUP!$A40)-COUNTIFS(SWISSW!$I:$I,MATCHUP!CO$1,SWISSW!$J:$J,MATCHUP!$A40,SWISSW!$F:$F,"Draw")),"-")</f>
        <v>-</v>
      </c>
      <c r="CP40" s="5" t="str">
        <f ca="1">IFERROR((COUNTIFS(SWISSW!$I:$I,MATCHUP!$A40,SWISSW!$J:$J,MATCHUP!CP$1,SWISSW!$F:$F,"Won")+COUNTIFS(SWISSW!$I:$I,MATCHUP!CP$1,SWISSW!$J:$J,MATCHUP!$A40,SWISSW!$F:$F,"Lost"))/(COUNTIFS(SWISSW!$I:$I,MATCHUP!$A40,SWISSW!$J:$J,MATCHUP!CP$1)-COUNTIFS(SWISSW!$I:$I,MATCHUP!$A40,SWISSW!$J:$J,MATCHUP!CP$1,SWISSW!$F:$F,"Draw")+COUNTIFS(SWISSW!$I:$I,MATCHUP!CP$1,SWISSW!$J:$J,MATCHUP!$A40)-COUNTIFS(SWISSW!$I:$I,MATCHUP!CP$1,SWISSW!$J:$J,MATCHUP!$A40,SWISSW!$F:$F,"Draw")),"-")</f>
        <v>-</v>
      </c>
      <c r="CQ40" s="5" t="str">
        <f ca="1">IFERROR((COUNTIFS(SWISSW!$I:$I,MATCHUP!$A40,SWISSW!$J:$J,MATCHUP!CQ$1,SWISSW!$F:$F,"Won")+COUNTIFS(SWISSW!$I:$I,MATCHUP!CQ$1,SWISSW!$J:$J,MATCHUP!$A40,SWISSW!$F:$F,"Lost"))/(COUNTIFS(SWISSW!$I:$I,MATCHUP!$A40,SWISSW!$J:$J,MATCHUP!CQ$1)-COUNTIFS(SWISSW!$I:$I,MATCHUP!$A40,SWISSW!$J:$J,MATCHUP!CQ$1,SWISSW!$F:$F,"Draw")+COUNTIFS(SWISSW!$I:$I,MATCHUP!CQ$1,SWISSW!$J:$J,MATCHUP!$A40)-COUNTIFS(SWISSW!$I:$I,MATCHUP!CQ$1,SWISSW!$J:$J,MATCHUP!$A40,SWISSW!$F:$F,"Draw")),"-")</f>
        <v>-</v>
      </c>
      <c r="CR40" s="5" t="str">
        <f ca="1">IFERROR((COUNTIFS(SWISSW!$I:$I,MATCHUP!$A40,SWISSW!$J:$J,MATCHUP!CR$1,SWISSW!$F:$F,"Won")+COUNTIFS(SWISSW!$I:$I,MATCHUP!CR$1,SWISSW!$J:$J,MATCHUP!$A40,SWISSW!$F:$F,"Lost"))/(COUNTIFS(SWISSW!$I:$I,MATCHUP!$A40,SWISSW!$J:$J,MATCHUP!CR$1)-COUNTIFS(SWISSW!$I:$I,MATCHUP!$A40,SWISSW!$J:$J,MATCHUP!CR$1,SWISSW!$F:$F,"Draw")+COUNTIFS(SWISSW!$I:$I,MATCHUP!CR$1,SWISSW!$J:$J,MATCHUP!$A40)-COUNTIFS(SWISSW!$I:$I,MATCHUP!CR$1,SWISSW!$J:$J,MATCHUP!$A40,SWISSW!$F:$F,"Draw")),"-")</f>
        <v>-</v>
      </c>
      <c r="CS40" s="5" t="str">
        <f ca="1">IFERROR((COUNTIFS(SWISSW!$I:$I,MATCHUP!$A40,SWISSW!$J:$J,MATCHUP!CS$1,SWISSW!$F:$F,"Won")+COUNTIFS(SWISSW!$I:$I,MATCHUP!CS$1,SWISSW!$J:$J,MATCHUP!$A40,SWISSW!$F:$F,"Lost"))/(COUNTIFS(SWISSW!$I:$I,MATCHUP!$A40,SWISSW!$J:$J,MATCHUP!CS$1)-COUNTIFS(SWISSW!$I:$I,MATCHUP!$A40,SWISSW!$J:$J,MATCHUP!CS$1,SWISSW!$F:$F,"Draw")+COUNTIFS(SWISSW!$I:$I,MATCHUP!CS$1,SWISSW!$J:$J,MATCHUP!$A40)-COUNTIFS(SWISSW!$I:$I,MATCHUP!CS$1,SWISSW!$J:$J,MATCHUP!$A40,SWISSW!$F:$F,"Draw")),"-")</f>
        <v>-</v>
      </c>
      <c r="CT40" s="5" t="str">
        <f ca="1">IFERROR((COUNTIFS(SWISSW!$I:$I,MATCHUP!$A40,SWISSW!$J:$J,MATCHUP!CT$1,SWISSW!$F:$F,"Won")+COUNTIFS(SWISSW!$I:$I,MATCHUP!CT$1,SWISSW!$J:$J,MATCHUP!$A40,SWISSW!$F:$F,"Lost"))/(COUNTIFS(SWISSW!$I:$I,MATCHUP!$A40,SWISSW!$J:$J,MATCHUP!CT$1)-COUNTIFS(SWISSW!$I:$I,MATCHUP!$A40,SWISSW!$J:$J,MATCHUP!CT$1,SWISSW!$F:$F,"Draw")+COUNTIFS(SWISSW!$I:$I,MATCHUP!CT$1,SWISSW!$J:$J,MATCHUP!$A40)-COUNTIFS(SWISSW!$I:$I,MATCHUP!CT$1,SWISSW!$J:$J,MATCHUP!$A40,SWISSW!$F:$F,"Draw")),"-")</f>
        <v>-</v>
      </c>
      <c r="CU40" s="5" t="str">
        <f ca="1">IFERROR((COUNTIFS(SWISSW!$I:$I,MATCHUP!$A40,SWISSW!$J:$J,MATCHUP!CU$1,SWISSW!$F:$F,"Won")+COUNTIFS(SWISSW!$I:$I,MATCHUP!CU$1,SWISSW!$J:$J,MATCHUP!$A40,SWISSW!$F:$F,"Lost"))/(COUNTIFS(SWISSW!$I:$I,MATCHUP!$A40,SWISSW!$J:$J,MATCHUP!CU$1)-COUNTIFS(SWISSW!$I:$I,MATCHUP!$A40,SWISSW!$J:$J,MATCHUP!CU$1,SWISSW!$F:$F,"Draw")+COUNTIFS(SWISSW!$I:$I,MATCHUP!CU$1,SWISSW!$J:$J,MATCHUP!$A40)-COUNTIFS(SWISSW!$I:$I,MATCHUP!CU$1,SWISSW!$J:$J,MATCHUP!$A40,SWISSW!$F:$F,"Draw")),"-")</f>
        <v>-</v>
      </c>
      <c r="CV40" s="5" t="str">
        <f ca="1">IFERROR((COUNTIFS(SWISSW!$I:$I,MATCHUP!$A40,SWISSW!$J:$J,MATCHUP!CV$1,SWISSW!$F:$F,"Won")+COUNTIFS(SWISSW!$I:$I,MATCHUP!CV$1,SWISSW!$J:$J,MATCHUP!$A40,SWISSW!$F:$F,"Lost"))/(COUNTIFS(SWISSW!$I:$I,MATCHUP!$A40,SWISSW!$J:$J,MATCHUP!CV$1)-COUNTIFS(SWISSW!$I:$I,MATCHUP!$A40,SWISSW!$J:$J,MATCHUP!CV$1,SWISSW!$F:$F,"Draw")+COUNTIFS(SWISSW!$I:$I,MATCHUP!CV$1,SWISSW!$J:$J,MATCHUP!$A40)-COUNTIFS(SWISSW!$I:$I,MATCHUP!CV$1,SWISSW!$J:$J,MATCHUP!$A40,SWISSW!$F:$F,"Draw")),"-")</f>
        <v>-</v>
      </c>
    </row>
    <row r="41" spans="1:100" ht="55" customHeight="1" x14ac:dyDescent="0.3">
      <c r="A41" s="3" t="str" cm="1">
        <f t="array" aca="1" ref="A41" ca="1">INDIRECT(ADDRESS(ROW(),1,,1,"METABREAK"))</f>
        <v>Slivers</v>
      </c>
      <c r="B41" s="5">
        <f ca="1">IFERROR((COUNTIFS(SWISSW!$I:$I,MATCHUP!$A41,SWISSW!$J:$J,MATCHUP!B$1,SWISSW!$F:$F,"Won")+COUNTIFS(SWISSW!$I:$I,MATCHUP!B$1,SWISSW!$J:$J,MATCHUP!$A41,SWISSW!$F:$F,"Lost"))/(COUNTIFS(SWISSW!$I:$I,MATCHUP!$A41,SWISSW!$J:$J,MATCHUP!B$1)-COUNTIFS(SWISSW!$I:$I,MATCHUP!$A41,SWISSW!$J:$J,MATCHUP!B$1,SWISSW!$F:$F,"Draw")+COUNTIFS(SWISSW!$I:$I,MATCHUP!B$1,SWISSW!$J:$J,MATCHUP!$A41)-COUNTIFS(SWISSW!$I:$I,MATCHUP!B$1,SWISSW!$J:$J,MATCHUP!$A41,SWISSW!$F:$F,"Draw")),"-")</f>
        <v>0.33333333333333331</v>
      </c>
      <c r="C41" s="5">
        <f ca="1">IFERROR((COUNTIFS(SWISSW!$I:$I,MATCHUP!$A41,SWISSW!$J:$J,MATCHUP!C$1,SWISSW!$F:$F,"Won")+COUNTIFS(SWISSW!$I:$I,MATCHUP!C$1,SWISSW!$J:$J,MATCHUP!$A41,SWISSW!$F:$F,"Lost"))/(COUNTIFS(SWISSW!$I:$I,MATCHUP!$A41,SWISSW!$J:$J,MATCHUP!C$1)-COUNTIFS(SWISSW!$I:$I,MATCHUP!$A41,SWISSW!$J:$J,MATCHUP!C$1,SWISSW!$F:$F,"Draw")+COUNTIFS(SWISSW!$I:$I,MATCHUP!C$1,SWISSW!$J:$J,MATCHUP!$A41)-COUNTIFS(SWISSW!$I:$I,MATCHUP!C$1,SWISSW!$J:$J,MATCHUP!$A41,SWISSW!$F:$F,"Draw")),"-")</f>
        <v>0.5</v>
      </c>
      <c r="D41" s="5">
        <f ca="1">IFERROR((COUNTIFS(SWISSW!$I:$I,MATCHUP!$A41,SWISSW!$J:$J,MATCHUP!D$1,SWISSW!$F:$F,"Won")+COUNTIFS(SWISSW!$I:$I,MATCHUP!D$1,SWISSW!$J:$J,MATCHUP!$A41,SWISSW!$F:$F,"Lost"))/(COUNTIFS(SWISSW!$I:$I,MATCHUP!$A41,SWISSW!$J:$J,MATCHUP!D$1)-COUNTIFS(SWISSW!$I:$I,MATCHUP!$A41,SWISSW!$J:$J,MATCHUP!D$1,SWISSW!$F:$F,"Draw")+COUNTIFS(SWISSW!$I:$I,MATCHUP!D$1,SWISSW!$J:$J,MATCHUP!$A41)-COUNTIFS(SWISSW!$I:$I,MATCHUP!D$1,SWISSW!$J:$J,MATCHUP!$A41,SWISSW!$F:$F,"Draw")),"-")</f>
        <v>1</v>
      </c>
      <c r="E41" s="5" t="str">
        <f ca="1">IFERROR((COUNTIFS(SWISSW!$I:$I,MATCHUP!$A41,SWISSW!$J:$J,MATCHUP!E$1,SWISSW!$F:$F,"Won")+COUNTIFS(SWISSW!$I:$I,MATCHUP!E$1,SWISSW!$J:$J,MATCHUP!$A41,SWISSW!$F:$F,"Lost"))/(COUNTIFS(SWISSW!$I:$I,MATCHUP!$A41,SWISSW!$J:$J,MATCHUP!E$1)-COUNTIFS(SWISSW!$I:$I,MATCHUP!$A41,SWISSW!$J:$J,MATCHUP!E$1,SWISSW!$F:$F,"Draw")+COUNTIFS(SWISSW!$I:$I,MATCHUP!E$1,SWISSW!$J:$J,MATCHUP!$A41)-COUNTIFS(SWISSW!$I:$I,MATCHUP!E$1,SWISSW!$J:$J,MATCHUP!$A41,SWISSW!$F:$F,"Draw")),"-")</f>
        <v>-</v>
      </c>
      <c r="F41" s="5">
        <f ca="1">IFERROR((COUNTIFS(SWISSW!$I:$I,MATCHUP!$A41,SWISSW!$J:$J,MATCHUP!F$1,SWISSW!$F:$F,"Won")+COUNTIFS(SWISSW!$I:$I,MATCHUP!F$1,SWISSW!$J:$J,MATCHUP!$A41,SWISSW!$F:$F,"Lost"))/(COUNTIFS(SWISSW!$I:$I,MATCHUP!$A41,SWISSW!$J:$J,MATCHUP!F$1)-COUNTIFS(SWISSW!$I:$I,MATCHUP!$A41,SWISSW!$J:$J,MATCHUP!F$1,SWISSW!$F:$F,"Draw")+COUNTIFS(SWISSW!$I:$I,MATCHUP!F$1,SWISSW!$J:$J,MATCHUP!$A41)-COUNTIFS(SWISSW!$I:$I,MATCHUP!F$1,SWISSW!$J:$J,MATCHUP!$A41,SWISSW!$F:$F,"Draw")),"-")</f>
        <v>0</v>
      </c>
      <c r="G41" s="5">
        <f ca="1">IFERROR((COUNTIFS(SWISSW!$I:$I,MATCHUP!$A41,SWISSW!$J:$J,MATCHUP!G$1,SWISSW!$F:$F,"Won")+COUNTIFS(SWISSW!$I:$I,MATCHUP!G$1,SWISSW!$J:$J,MATCHUP!$A41,SWISSW!$F:$F,"Lost"))/(COUNTIFS(SWISSW!$I:$I,MATCHUP!$A41,SWISSW!$J:$J,MATCHUP!G$1)-COUNTIFS(SWISSW!$I:$I,MATCHUP!$A41,SWISSW!$J:$J,MATCHUP!G$1,SWISSW!$F:$F,"Draw")+COUNTIFS(SWISSW!$I:$I,MATCHUP!G$1,SWISSW!$J:$J,MATCHUP!$A41)-COUNTIFS(SWISSW!$I:$I,MATCHUP!G$1,SWISSW!$J:$J,MATCHUP!$A41,SWISSW!$F:$F,"Draw")),"-")</f>
        <v>1</v>
      </c>
      <c r="H41" s="5" t="str">
        <f ca="1">IFERROR((COUNTIFS(SWISSW!$I:$I,MATCHUP!$A41,SWISSW!$J:$J,MATCHUP!H$1,SWISSW!$F:$F,"Won")+COUNTIFS(SWISSW!$I:$I,MATCHUP!H$1,SWISSW!$J:$J,MATCHUP!$A41,SWISSW!$F:$F,"Lost"))/(COUNTIFS(SWISSW!$I:$I,MATCHUP!$A41,SWISSW!$J:$J,MATCHUP!H$1)-COUNTIFS(SWISSW!$I:$I,MATCHUP!$A41,SWISSW!$J:$J,MATCHUP!H$1,SWISSW!$F:$F,"Draw")+COUNTIFS(SWISSW!$I:$I,MATCHUP!H$1,SWISSW!$J:$J,MATCHUP!$A41)-COUNTIFS(SWISSW!$I:$I,MATCHUP!H$1,SWISSW!$J:$J,MATCHUP!$A41,SWISSW!$F:$F,"Draw")),"-")</f>
        <v>-</v>
      </c>
      <c r="I41" s="5">
        <f ca="1">IFERROR((COUNTIFS(SWISSW!$I:$I,MATCHUP!$A41,SWISSW!$J:$J,MATCHUP!I$1,SWISSW!$F:$F,"Won")+COUNTIFS(SWISSW!$I:$I,MATCHUP!I$1,SWISSW!$J:$J,MATCHUP!$A41,SWISSW!$F:$F,"Lost"))/(COUNTIFS(SWISSW!$I:$I,MATCHUP!$A41,SWISSW!$J:$J,MATCHUP!I$1)-COUNTIFS(SWISSW!$I:$I,MATCHUP!$A41,SWISSW!$J:$J,MATCHUP!I$1,SWISSW!$F:$F,"Draw")+COUNTIFS(SWISSW!$I:$I,MATCHUP!I$1,SWISSW!$J:$J,MATCHUP!$A41)-COUNTIFS(SWISSW!$I:$I,MATCHUP!I$1,SWISSW!$J:$J,MATCHUP!$A41,SWISSW!$F:$F,"Draw")),"-")</f>
        <v>1</v>
      </c>
      <c r="J41" s="5" t="str">
        <f ca="1">IFERROR((COUNTIFS(SWISSW!$I:$I,MATCHUP!$A41,SWISSW!$J:$J,MATCHUP!J$1,SWISSW!$F:$F,"Won")+COUNTIFS(SWISSW!$I:$I,MATCHUP!J$1,SWISSW!$J:$J,MATCHUP!$A41,SWISSW!$F:$F,"Lost"))/(COUNTIFS(SWISSW!$I:$I,MATCHUP!$A41,SWISSW!$J:$J,MATCHUP!J$1)-COUNTIFS(SWISSW!$I:$I,MATCHUP!$A41,SWISSW!$J:$J,MATCHUP!J$1,SWISSW!$F:$F,"Draw")+COUNTIFS(SWISSW!$I:$I,MATCHUP!J$1,SWISSW!$J:$J,MATCHUP!$A41)-COUNTIFS(SWISSW!$I:$I,MATCHUP!J$1,SWISSW!$J:$J,MATCHUP!$A41,SWISSW!$F:$F,"Draw")),"-")</f>
        <v>-</v>
      </c>
      <c r="K41" s="5">
        <f ca="1">IFERROR((COUNTIFS(SWISSW!$I:$I,MATCHUP!$A41,SWISSW!$J:$J,MATCHUP!K$1,SWISSW!$F:$F,"Won")+COUNTIFS(SWISSW!$I:$I,MATCHUP!K$1,SWISSW!$J:$J,MATCHUP!$A41,SWISSW!$F:$F,"Lost"))/(COUNTIFS(SWISSW!$I:$I,MATCHUP!$A41,SWISSW!$J:$J,MATCHUP!K$1)-COUNTIFS(SWISSW!$I:$I,MATCHUP!$A41,SWISSW!$J:$J,MATCHUP!K$1,SWISSW!$F:$F,"Draw")+COUNTIFS(SWISSW!$I:$I,MATCHUP!K$1,SWISSW!$J:$J,MATCHUP!$A41)-COUNTIFS(SWISSW!$I:$I,MATCHUP!K$1,SWISSW!$J:$J,MATCHUP!$A41,SWISSW!$F:$F,"Draw")),"-")</f>
        <v>0</v>
      </c>
      <c r="L41" s="5" t="str">
        <f ca="1">IFERROR((COUNTIFS(SWISSW!$I:$I,MATCHUP!$A41,SWISSW!$J:$J,MATCHUP!L$1,SWISSW!$F:$F,"Won")+COUNTIFS(SWISSW!$I:$I,MATCHUP!L$1,SWISSW!$J:$J,MATCHUP!$A41,SWISSW!$F:$F,"Lost"))/(COUNTIFS(SWISSW!$I:$I,MATCHUP!$A41,SWISSW!$J:$J,MATCHUP!L$1)-COUNTIFS(SWISSW!$I:$I,MATCHUP!$A41,SWISSW!$J:$J,MATCHUP!L$1,SWISSW!$F:$F,"Draw")+COUNTIFS(SWISSW!$I:$I,MATCHUP!L$1,SWISSW!$J:$J,MATCHUP!$A41)-COUNTIFS(SWISSW!$I:$I,MATCHUP!L$1,SWISSW!$J:$J,MATCHUP!$A41,SWISSW!$F:$F,"Draw")),"-")</f>
        <v>-</v>
      </c>
      <c r="M41" s="5" t="str">
        <f ca="1">IFERROR((COUNTIFS(SWISSW!$I:$I,MATCHUP!$A41,SWISSW!$J:$J,MATCHUP!M$1,SWISSW!$F:$F,"Won")+COUNTIFS(SWISSW!$I:$I,MATCHUP!M$1,SWISSW!$J:$J,MATCHUP!$A41,SWISSW!$F:$F,"Lost"))/(COUNTIFS(SWISSW!$I:$I,MATCHUP!$A41,SWISSW!$J:$J,MATCHUP!M$1)-COUNTIFS(SWISSW!$I:$I,MATCHUP!$A41,SWISSW!$J:$J,MATCHUP!M$1,SWISSW!$F:$F,"Draw")+COUNTIFS(SWISSW!$I:$I,MATCHUP!M$1,SWISSW!$J:$J,MATCHUP!$A41)-COUNTIFS(SWISSW!$I:$I,MATCHUP!M$1,SWISSW!$J:$J,MATCHUP!$A41,SWISSW!$F:$F,"Draw")),"-")</f>
        <v>-</v>
      </c>
      <c r="N41" s="5" t="str">
        <f ca="1">IFERROR((COUNTIFS(SWISSW!$I:$I,MATCHUP!$A41,SWISSW!$J:$J,MATCHUP!N$1,SWISSW!$F:$F,"Won")+COUNTIFS(SWISSW!$I:$I,MATCHUP!N$1,SWISSW!$J:$J,MATCHUP!$A41,SWISSW!$F:$F,"Lost"))/(COUNTIFS(SWISSW!$I:$I,MATCHUP!$A41,SWISSW!$J:$J,MATCHUP!N$1)-COUNTIFS(SWISSW!$I:$I,MATCHUP!$A41,SWISSW!$J:$J,MATCHUP!N$1,SWISSW!$F:$F,"Draw")+COUNTIFS(SWISSW!$I:$I,MATCHUP!N$1,SWISSW!$J:$J,MATCHUP!$A41)-COUNTIFS(SWISSW!$I:$I,MATCHUP!N$1,SWISSW!$J:$J,MATCHUP!$A41,SWISSW!$F:$F,"Draw")),"-")</f>
        <v>-</v>
      </c>
      <c r="O41" s="5" t="str">
        <f ca="1">IFERROR((COUNTIFS(SWISSW!$I:$I,MATCHUP!$A41,SWISSW!$J:$J,MATCHUP!O$1,SWISSW!$F:$F,"Won")+COUNTIFS(SWISSW!$I:$I,MATCHUP!O$1,SWISSW!$J:$J,MATCHUP!$A41,SWISSW!$F:$F,"Lost"))/(COUNTIFS(SWISSW!$I:$I,MATCHUP!$A41,SWISSW!$J:$J,MATCHUP!O$1)-COUNTIFS(SWISSW!$I:$I,MATCHUP!$A41,SWISSW!$J:$J,MATCHUP!O$1,SWISSW!$F:$F,"Draw")+COUNTIFS(SWISSW!$I:$I,MATCHUP!O$1,SWISSW!$J:$J,MATCHUP!$A41)-COUNTIFS(SWISSW!$I:$I,MATCHUP!O$1,SWISSW!$J:$J,MATCHUP!$A41,SWISSW!$F:$F,"Draw")),"-")</f>
        <v>-</v>
      </c>
      <c r="P41" s="5">
        <f ca="1">IFERROR((COUNTIFS(SWISSW!$I:$I,MATCHUP!$A41,SWISSW!$J:$J,MATCHUP!P$1,SWISSW!$F:$F,"Won")+COUNTIFS(SWISSW!$I:$I,MATCHUP!P$1,SWISSW!$J:$J,MATCHUP!$A41,SWISSW!$F:$F,"Lost"))/(COUNTIFS(SWISSW!$I:$I,MATCHUP!$A41,SWISSW!$J:$J,MATCHUP!P$1)-COUNTIFS(SWISSW!$I:$I,MATCHUP!$A41,SWISSW!$J:$J,MATCHUP!P$1,SWISSW!$F:$F,"Draw")+COUNTIFS(SWISSW!$I:$I,MATCHUP!P$1,SWISSW!$J:$J,MATCHUP!$A41)-COUNTIFS(SWISSW!$I:$I,MATCHUP!P$1,SWISSW!$J:$J,MATCHUP!$A41,SWISSW!$F:$F,"Draw")),"-")</f>
        <v>0</v>
      </c>
      <c r="Q41" s="5" t="str">
        <f ca="1">IFERROR((COUNTIFS(SWISSW!$I:$I,MATCHUP!$A41,SWISSW!$J:$J,MATCHUP!Q$1,SWISSW!$F:$F,"Won")+COUNTIFS(SWISSW!$I:$I,MATCHUP!Q$1,SWISSW!$J:$J,MATCHUP!$A41,SWISSW!$F:$F,"Lost"))/(COUNTIFS(SWISSW!$I:$I,MATCHUP!$A41,SWISSW!$J:$J,MATCHUP!Q$1)-COUNTIFS(SWISSW!$I:$I,MATCHUP!$A41,SWISSW!$J:$J,MATCHUP!Q$1,SWISSW!$F:$F,"Draw")+COUNTIFS(SWISSW!$I:$I,MATCHUP!Q$1,SWISSW!$J:$J,MATCHUP!$A41)-COUNTIFS(SWISSW!$I:$I,MATCHUP!Q$1,SWISSW!$J:$J,MATCHUP!$A41,SWISSW!$F:$F,"Draw")),"-")</f>
        <v>-</v>
      </c>
      <c r="R41" s="5" t="str">
        <f ca="1">IFERROR((COUNTIFS(SWISSW!$I:$I,MATCHUP!$A41,SWISSW!$J:$J,MATCHUP!R$1,SWISSW!$F:$F,"Won")+COUNTIFS(SWISSW!$I:$I,MATCHUP!R$1,SWISSW!$J:$J,MATCHUP!$A41,SWISSW!$F:$F,"Lost"))/(COUNTIFS(SWISSW!$I:$I,MATCHUP!$A41,SWISSW!$J:$J,MATCHUP!R$1)-COUNTIFS(SWISSW!$I:$I,MATCHUP!$A41,SWISSW!$J:$J,MATCHUP!R$1,SWISSW!$F:$F,"Draw")+COUNTIFS(SWISSW!$I:$I,MATCHUP!R$1,SWISSW!$J:$J,MATCHUP!$A41)-COUNTIFS(SWISSW!$I:$I,MATCHUP!R$1,SWISSW!$J:$J,MATCHUP!$A41,SWISSW!$F:$F,"Draw")),"-")</f>
        <v>-</v>
      </c>
      <c r="S41" s="5" t="str">
        <f ca="1">IFERROR((COUNTIFS(SWISSW!$I:$I,MATCHUP!$A41,SWISSW!$J:$J,MATCHUP!S$1,SWISSW!$F:$F,"Won")+COUNTIFS(SWISSW!$I:$I,MATCHUP!S$1,SWISSW!$J:$J,MATCHUP!$A41,SWISSW!$F:$F,"Lost"))/(COUNTIFS(SWISSW!$I:$I,MATCHUP!$A41,SWISSW!$J:$J,MATCHUP!S$1)-COUNTIFS(SWISSW!$I:$I,MATCHUP!$A41,SWISSW!$J:$J,MATCHUP!S$1,SWISSW!$F:$F,"Draw")+COUNTIFS(SWISSW!$I:$I,MATCHUP!S$1,SWISSW!$J:$J,MATCHUP!$A41)-COUNTIFS(SWISSW!$I:$I,MATCHUP!S$1,SWISSW!$J:$J,MATCHUP!$A41,SWISSW!$F:$F,"Draw")),"-")</f>
        <v>-</v>
      </c>
      <c r="T41" s="5">
        <f ca="1">IFERROR((COUNTIFS(SWISSW!$I:$I,MATCHUP!$A41,SWISSW!$J:$J,MATCHUP!T$1,SWISSW!$F:$F,"Won")+COUNTIFS(SWISSW!$I:$I,MATCHUP!T$1,SWISSW!$J:$J,MATCHUP!$A41,SWISSW!$F:$F,"Lost"))/(COUNTIFS(SWISSW!$I:$I,MATCHUP!$A41,SWISSW!$J:$J,MATCHUP!T$1)-COUNTIFS(SWISSW!$I:$I,MATCHUP!$A41,SWISSW!$J:$J,MATCHUP!T$1,SWISSW!$F:$F,"Draw")+COUNTIFS(SWISSW!$I:$I,MATCHUP!T$1,SWISSW!$J:$J,MATCHUP!$A41)-COUNTIFS(SWISSW!$I:$I,MATCHUP!T$1,SWISSW!$J:$J,MATCHUP!$A41,SWISSW!$F:$F,"Draw")),"-")</f>
        <v>0</v>
      </c>
      <c r="U41" s="5">
        <f ca="1">IFERROR((COUNTIFS(SWISSW!$I:$I,MATCHUP!$A41,SWISSW!$J:$J,MATCHUP!U$1,SWISSW!$F:$F,"Won")+COUNTIFS(SWISSW!$I:$I,MATCHUP!U$1,SWISSW!$J:$J,MATCHUP!$A41,SWISSW!$F:$F,"Lost"))/(COUNTIFS(SWISSW!$I:$I,MATCHUP!$A41,SWISSW!$J:$J,MATCHUP!U$1)-COUNTIFS(SWISSW!$I:$I,MATCHUP!$A41,SWISSW!$J:$J,MATCHUP!U$1,SWISSW!$F:$F,"Draw")+COUNTIFS(SWISSW!$I:$I,MATCHUP!U$1,SWISSW!$J:$J,MATCHUP!$A41)-COUNTIFS(SWISSW!$I:$I,MATCHUP!U$1,SWISSW!$J:$J,MATCHUP!$A41,SWISSW!$F:$F,"Draw")),"-")</f>
        <v>0</v>
      </c>
      <c r="V41" s="5" t="str">
        <f ca="1">IFERROR((COUNTIFS(SWISSW!$I:$I,MATCHUP!$A41,SWISSW!$J:$J,MATCHUP!V$1,SWISSW!$F:$F,"Won")+COUNTIFS(SWISSW!$I:$I,MATCHUP!V$1,SWISSW!$J:$J,MATCHUP!$A41,SWISSW!$F:$F,"Lost"))/(COUNTIFS(SWISSW!$I:$I,MATCHUP!$A41,SWISSW!$J:$J,MATCHUP!V$1)-COUNTIFS(SWISSW!$I:$I,MATCHUP!$A41,SWISSW!$J:$J,MATCHUP!V$1,SWISSW!$F:$F,"Draw")+COUNTIFS(SWISSW!$I:$I,MATCHUP!V$1,SWISSW!$J:$J,MATCHUP!$A41)-COUNTIFS(SWISSW!$I:$I,MATCHUP!V$1,SWISSW!$J:$J,MATCHUP!$A41,SWISSW!$F:$F,"Draw")),"-")</f>
        <v>-</v>
      </c>
      <c r="W41" s="5" t="str">
        <f ca="1">IFERROR((COUNTIFS(SWISSW!$I:$I,MATCHUP!$A41,SWISSW!$J:$J,MATCHUP!W$1,SWISSW!$F:$F,"Won")+COUNTIFS(SWISSW!$I:$I,MATCHUP!W$1,SWISSW!$J:$J,MATCHUP!$A41,SWISSW!$F:$F,"Lost"))/(COUNTIFS(SWISSW!$I:$I,MATCHUP!$A41,SWISSW!$J:$J,MATCHUP!W$1)-COUNTIFS(SWISSW!$I:$I,MATCHUP!$A41,SWISSW!$J:$J,MATCHUP!W$1,SWISSW!$F:$F,"Draw")+COUNTIFS(SWISSW!$I:$I,MATCHUP!W$1,SWISSW!$J:$J,MATCHUP!$A41)-COUNTIFS(SWISSW!$I:$I,MATCHUP!W$1,SWISSW!$J:$J,MATCHUP!$A41,SWISSW!$F:$F,"Draw")),"-")</f>
        <v>-</v>
      </c>
      <c r="X41" s="5" t="str">
        <f ca="1">IFERROR((COUNTIFS(SWISSW!$I:$I,MATCHUP!$A41,SWISSW!$J:$J,MATCHUP!X$1,SWISSW!$F:$F,"Won")+COUNTIFS(SWISSW!$I:$I,MATCHUP!X$1,SWISSW!$J:$J,MATCHUP!$A41,SWISSW!$F:$F,"Lost"))/(COUNTIFS(SWISSW!$I:$I,MATCHUP!$A41,SWISSW!$J:$J,MATCHUP!X$1)-COUNTIFS(SWISSW!$I:$I,MATCHUP!$A41,SWISSW!$J:$J,MATCHUP!X$1,SWISSW!$F:$F,"Draw")+COUNTIFS(SWISSW!$I:$I,MATCHUP!X$1,SWISSW!$J:$J,MATCHUP!$A41)-COUNTIFS(SWISSW!$I:$I,MATCHUP!X$1,SWISSW!$J:$J,MATCHUP!$A41,SWISSW!$F:$F,"Draw")),"-")</f>
        <v>-</v>
      </c>
      <c r="Y41" s="5" t="str">
        <f ca="1">IFERROR((COUNTIFS(SWISSW!$I:$I,MATCHUP!$A41,SWISSW!$J:$J,MATCHUP!Y$1,SWISSW!$F:$F,"Won")+COUNTIFS(SWISSW!$I:$I,MATCHUP!Y$1,SWISSW!$J:$J,MATCHUP!$A41,SWISSW!$F:$F,"Lost"))/(COUNTIFS(SWISSW!$I:$I,MATCHUP!$A41,SWISSW!$J:$J,MATCHUP!Y$1)-COUNTIFS(SWISSW!$I:$I,MATCHUP!$A41,SWISSW!$J:$J,MATCHUP!Y$1,SWISSW!$F:$F,"Draw")+COUNTIFS(SWISSW!$I:$I,MATCHUP!Y$1,SWISSW!$J:$J,MATCHUP!$A41)-COUNTIFS(SWISSW!$I:$I,MATCHUP!Y$1,SWISSW!$J:$J,MATCHUP!$A41,SWISSW!$F:$F,"Draw")),"-")</f>
        <v>-</v>
      </c>
      <c r="Z41" s="5" t="str">
        <f ca="1">IFERROR((COUNTIFS(SWISSW!$I:$I,MATCHUP!$A41,SWISSW!$J:$J,MATCHUP!Z$1,SWISSW!$F:$F,"Won")+COUNTIFS(SWISSW!$I:$I,MATCHUP!Z$1,SWISSW!$J:$J,MATCHUP!$A41,SWISSW!$F:$F,"Lost"))/(COUNTIFS(SWISSW!$I:$I,MATCHUP!$A41,SWISSW!$J:$J,MATCHUP!Z$1)-COUNTIFS(SWISSW!$I:$I,MATCHUP!$A41,SWISSW!$J:$J,MATCHUP!Z$1,SWISSW!$F:$F,"Draw")+COUNTIFS(SWISSW!$I:$I,MATCHUP!Z$1,SWISSW!$J:$J,MATCHUP!$A41)-COUNTIFS(SWISSW!$I:$I,MATCHUP!Z$1,SWISSW!$J:$J,MATCHUP!$A41,SWISSW!$F:$F,"Draw")),"-")</f>
        <v>-</v>
      </c>
      <c r="AA41" s="5" t="str">
        <f ca="1">IFERROR((COUNTIFS(SWISSW!$I:$I,MATCHUP!$A41,SWISSW!$J:$J,MATCHUP!AA$1,SWISSW!$F:$F,"Won")+COUNTIFS(SWISSW!$I:$I,MATCHUP!AA$1,SWISSW!$J:$J,MATCHUP!$A41,SWISSW!$F:$F,"Lost"))/(COUNTIFS(SWISSW!$I:$I,MATCHUP!$A41,SWISSW!$J:$J,MATCHUP!AA$1)-COUNTIFS(SWISSW!$I:$I,MATCHUP!$A41,SWISSW!$J:$J,MATCHUP!AA$1,SWISSW!$F:$F,"Draw")+COUNTIFS(SWISSW!$I:$I,MATCHUP!AA$1,SWISSW!$J:$J,MATCHUP!$A41)-COUNTIFS(SWISSW!$I:$I,MATCHUP!AA$1,SWISSW!$J:$J,MATCHUP!$A41,SWISSW!$F:$F,"Draw")),"-")</f>
        <v>-</v>
      </c>
      <c r="AB41" s="5" t="str">
        <f ca="1">IFERROR((COUNTIFS(SWISSW!$I:$I,MATCHUP!$A41,SWISSW!$J:$J,MATCHUP!AB$1,SWISSW!$F:$F,"Won")+COUNTIFS(SWISSW!$I:$I,MATCHUP!AB$1,SWISSW!$J:$J,MATCHUP!$A41,SWISSW!$F:$F,"Lost"))/(COUNTIFS(SWISSW!$I:$I,MATCHUP!$A41,SWISSW!$J:$J,MATCHUP!AB$1)-COUNTIFS(SWISSW!$I:$I,MATCHUP!$A41,SWISSW!$J:$J,MATCHUP!AB$1,SWISSW!$F:$F,"Draw")+COUNTIFS(SWISSW!$I:$I,MATCHUP!AB$1,SWISSW!$J:$J,MATCHUP!$A41)-COUNTIFS(SWISSW!$I:$I,MATCHUP!AB$1,SWISSW!$J:$J,MATCHUP!$A41,SWISSW!$F:$F,"Draw")),"-")</f>
        <v>-</v>
      </c>
      <c r="AC41" s="5" t="str">
        <f ca="1">IFERROR((COUNTIFS(SWISSW!$I:$I,MATCHUP!$A41,SWISSW!$J:$J,MATCHUP!AC$1,SWISSW!$F:$F,"Won")+COUNTIFS(SWISSW!$I:$I,MATCHUP!AC$1,SWISSW!$J:$J,MATCHUP!$A41,SWISSW!$F:$F,"Lost"))/(COUNTIFS(SWISSW!$I:$I,MATCHUP!$A41,SWISSW!$J:$J,MATCHUP!AC$1)-COUNTIFS(SWISSW!$I:$I,MATCHUP!$A41,SWISSW!$J:$J,MATCHUP!AC$1,SWISSW!$F:$F,"Draw")+COUNTIFS(SWISSW!$I:$I,MATCHUP!AC$1,SWISSW!$J:$J,MATCHUP!$A41)-COUNTIFS(SWISSW!$I:$I,MATCHUP!AC$1,SWISSW!$J:$J,MATCHUP!$A41,SWISSW!$F:$F,"Draw")),"-")</f>
        <v>-</v>
      </c>
      <c r="AD41" s="5" t="str">
        <f ca="1">IFERROR((COUNTIFS(SWISSW!$I:$I,MATCHUP!$A41,SWISSW!$J:$J,MATCHUP!AD$1,SWISSW!$F:$F,"Won")+COUNTIFS(SWISSW!$I:$I,MATCHUP!AD$1,SWISSW!$J:$J,MATCHUP!$A41,SWISSW!$F:$F,"Lost"))/(COUNTIFS(SWISSW!$I:$I,MATCHUP!$A41,SWISSW!$J:$J,MATCHUP!AD$1)-COUNTIFS(SWISSW!$I:$I,MATCHUP!$A41,SWISSW!$J:$J,MATCHUP!AD$1,SWISSW!$F:$F,"Draw")+COUNTIFS(SWISSW!$I:$I,MATCHUP!AD$1,SWISSW!$J:$J,MATCHUP!$A41)-COUNTIFS(SWISSW!$I:$I,MATCHUP!AD$1,SWISSW!$J:$J,MATCHUP!$A41,SWISSW!$F:$F,"Draw")),"-")</f>
        <v>-</v>
      </c>
      <c r="AE41" s="5" t="str">
        <f ca="1">IFERROR((COUNTIFS(SWISSW!$I:$I,MATCHUP!$A41,SWISSW!$J:$J,MATCHUP!AE$1,SWISSW!$F:$F,"Won")+COUNTIFS(SWISSW!$I:$I,MATCHUP!AE$1,SWISSW!$J:$J,MATCHUP!$A41,SWISSW!$F:$F,"Lost"))/(COUNTIFS(SWISSW!$I:$I,MATCHUP!$A41,SWISSW!$J:$J,MATCHUP!AE$1)-COUNTIFS(SWISSW!$I:$I,MATCHUP!$A41,SWISSW!$J:$J,MATCHUP!AE$1,SWISSW!$F:$F,"Draw")+COUNTIFS(SWISSW!$I:$I,MATCHUP!AE$1,SWISSW!$J:$J,MATCHUP!$A41)-COUNTIFS(SWISSW!$I:$I,MATCHUP!AE$1,SWISSW!$J:$J,MATCHUP!$A41,SWISSW!$F:$F,"Draw")),"-")</f>
        <v>-</v>
      </c>
      <c r="AF41" s="5">
        <f ca="1">IFERROR((COUNTIFS(SWISSW!$I:$I,MATCHUP!$A41,SWISSW!$J:$J,MATCHUP!AF$1,SWISSW!$F:$F,"Won")+COUNTIFS(SWISSW!$I:$I,MATCHUP!AF$1,SWISSW!$J:$J,MATCHUP!$A41,SWISSW!$F:$F,"Lost"))/(COUNTIFS(SWISSW!$I:$I,MATCHUP!$A41,SWISSW!$J:$J,MATCHUP!AF$1)-COUNTIFS(SWISSW!$I:$I,MATCHUP!$A41,SWISSW!$J:$J,MATCHUP!AF$1,SWISSW!$F:$F,"Draw")+COUNTIFS(SWISSW!$I:$I,MATCHUP!AF$1,SWISSW!$J:$J,MATCHUP!$A41)-COUNTIFS(SWISSW!$I:$I,MATCHUP!AF$1,SWISSW!$J:$J,MATCHUP!$A41,SWISSW!$F:$F,"Draw")),"-")</f>
        <v>0</v>
      </c>
      <c r="AG41" s="5" t="str">
        <f ca="1">IFERROR((COUNTIFS(SWISSW!$I:$I,MATCHUP!$A41,SWISSW!$J:$J,MATCHUP!AG$1,SWISSW!$F:$F,"Won")+COUNTIFS(SWISSW!$I:$I,MATCHUP!AG$1,SWISSW!$J:$J,MATCHUP!$A41,SWISSW!$F:$F,"Lost"))/(COUNTIFS(SWISSW!$I:$I,MATCHUP!$A41,SWISSW!$J:$J,MATCHUP!AG$1)-COUNTIFS(SWISSW!$I:$I,MATCHUP!$A41,SWISSW!$J:$J,MATCHUP!AG$1,SWISSW!$F:$F,"Draw")+COUNTIFS(SWISSW!$I:$I,MATCHUP!AG$1,SWISSW!$J:$J,MATCHUP!$A41)-COUNTIFS(SWISSW!$I:$I,MATCHUP!AG$1,SWISSW!$J:$J,MATCHUP!$A41,SWISSW!$F:$F,"Draw")),"-")</f>
        <v>-</v>
      </c>
      <c r="AH41" s="5" t="str">
        <f ca="1">IFERROR((COUNTIFS(SWISSW!$I:$I,MATCHUP!$A41,SWISSW!$J:$J,MATCHUP!AH$1,SWISSW!$F:$F,"Won")+COUNTIFS(SWISSW!$I:$I,MATCHUP!AH$1,SWISSW!$J:$J,MATCHUP!$A41,SWISSW!$F:$F,"Lost"))/(COUNTIFS(SWISSW!$I:$I,MATCHUP!$A41,SWISSW!$J:$J,MATCHUP!AH$1)-COUNTIFS(SWISSW!$I:$I,MATCHUP!$A41,SWISSW!$J:$J,MATCHUP!AH$1,SWISSW!$F:$F,"Draw")+COUNTIFS(SWISSW!$I:$I,MATCHUP!AH$1,SWISSW!$J:$J,MATCHUP!$A41)-COUNTIFS(SWISSW!$I:$I,MATCHUP!AH$1,SWISSW!$J:$J,MATCHUP!$A41,SWISSW!$F:$F,"Draw")),"-")</f>
        <v>-</v>
      </c>
      <c r="AI41" s="5" t="str">
        <f ca="1">IFERROR((COUNTIFS(SWISSW!$I:$I,MATCHUP!$A41,SWISSW!$J:$J,MATCHUP!AI$1,SWISSW!$F:$F,"Won")+COUNTIFS(SWISSW!$I:$I,MATCHUP!AI$1,SWISSW!$J:$J,MATCHUP!$A41,SWISSW!$F:$F,"Lost"))/(COUNTIFS(SWISSW!$I:$I,MATCHUP!$A41,SWISSW!$J:$J,MATCHUP!AI$1)-COUNTIFS(SWISSW!$I:$I,MATCHUP!$A41,SWISSW!$J:$J,MATCHUP!AI$1,SWISSW!$F:$F,"Draw")+COUNTIFS(SWISSW!$I:$I,MATCHUP!AI$1,SWISSW!$J:$J,MATCHUP!$A41)-COUNTIFS(SWISSW!$I:$I,MATCHUP!AI$1,SWISSW!$J:$J,MATCHUP!$A41,SWISSW!$F:$F,"Draw")),"-")</f>
        <v>-</v>
      </c>
      <c r="AJ41" s="5" t="str">
        <f ca="1">IFERROR((COUNTIFS(SWISSW!$I:$I,MATCHUP!$A41,SWISSW!$J:$J,MATCHUP!AJ$1,SWISSW!$F:$F,"Won")+COUNTIFS(SWISSW!$I:$I,MATCHUP!AJ$1,SWISSW!$J:$J,MATCHUP!$A41,SWISSW!$F:$F,"Lost"))/(COUNTIFS(SWISSW!$I:$I,MATCHUP!$A41,SWISSW!$J:$J,MATCHUP!AJ$1)-COUNTIFS(SWISSW!$I:$I,MATCHUP!$A41,SWISSW!$J:$J,MATCHUP!AJ$1,SWISSW!$F:$F,"Draw")+COUNTIFS(SWISSW!$I:$I,MATCHUP!AJ$1,SWISSW!$J:$J,MATCHUP!$A41)-COUNTIFS(SWISSW!$I:$I,MATCHUP!AJ$1,SWISSW!$J:$J,MATCHUP!$A41,SWISSW!$F:$F,"Draw")),"-")</f>
        <v>-</v>
      </c>
      <c r="AK41" s="5" t="str">
        <f ca="1">IFERROR((COUNTIFS(SWISSW!$I:$I,MATCHUP!$A41,SWISSW!$J:$J,MATCHUP!AK$1,SWISSW!$F:$F,"Won")+COUNTIFS(SWISSW!$I:$I,MATCHUP!AK$1,SWISSW!$J:$J,MATCHUP!$A41,SWISSW!$F:$F,"Lost"))/(COUNTIFS(SWISSW!$I:$I,MATCHUP!$A41,SWISSW!$J:$J,MATCHUP!AK$1)-COUNTIFS(SWISSW!$I:$I,MATCHUP!$A41,SWISSW!$J:$J,MATCHUP!AK$1,SWISSW!$F:$F,"Draw")+COUNTIFS(SWISSW!$I:$I,MATCHUP!AK$1,SWISSW!$J:$J,MATCHUP!$A41)-COUNTIFS(SWISSW!$I:$I,MATCHUP!AK$1,SWISSW!$J:$J,MATCHUP!$A41,SWISSW!$F:$F,"Draw")),"-")</f>
        <v>-</v>
      </c>
      <c r="AL41" s="5" t="str">
        <f ca="1">IFERROR((COUNTIFS(SWISSW!$I:$I,MATCHUP!$A41,SWISSW!$J:$J,MATCHUP!AL$1,SWISSW!$F:$F,"Won")+COUNTIFS(SWISSW!$I:$I,MATCHUP!AL$1,SWISSW!$J:$J,MATCHUP!$A41,SWISSW!$F:$F,"Lost"))/(COUNTIFS(SWISSW!$I:$I,MATCHUP!$A41,SWISSW!$J:$J,MATCHUP!AL$1)-COUNTIFS(SWISSW!$I:$I,MATCHUP!$A41,SWISSW!$J:$J,MATCHUP!AL$1,SWISSW!$F:$F,"Draw")+COUNTIFS(SWISSW!$I:$I,MATCHUP!AL$1,SWISSW!$J:$J,MATCHUP!$A41)-COUNTIFS(SWISSW!$I:$I,MATCHUP!AL$1,SWISSW!$J:$J,MATCHUP!$A41,SWISSW!$F:$F,"Draw")),"-")</f>
        <v>-</v>
      </c>
      <c r="AM41" s="5" t="str">
        <f ca="1">IFERROR((COUNTIFS(SWISSW!$I:$I,MATCHUP!$A41,SWISSW!$J:$J,MATCHUP!AM$1,SWISSW!$F:$F,"Won")+COUNTIFS(SWISSW!$I:$I,MATCHUP!AM$1,SWISSW!$J:$J,MATCHUP!$A41,SWISSW!$F:$F,"Lost"))/(COUNTIFS(SWISSW!$I:$I,MATCHUP!$A41,SWISSW!$J:$J,MATCHUP!AM$1)-COUNTIFS(SWISSW!$I:$I,MATCHUP!$A41,SWISSW!$J:$J,MATCHUP!AM$1,SWISSW!$F:$F,"Draw")+COUNTIFS(SWISSW!$I:$I,MATCHUP!AM$1,SWISSW!$J:$J,MATCHUP!$A41)-COUNTIFS(SWISSW!$I:$I,MATCHUP!AM$1,SWISSW!$J:$J,MATCHUP!$A41,SWISSW!$F:$F,"Draw")),"-")</f>
        <v>-</v>
      </c>
      <c r="AN41" s="5" t="str">
        <f ca="1">IFERROR((COUNTIFS(SWISSW!$I:$I,MATCHUP!$A41,SWISSW!$J:$J,MATCHUP!AN$1,SWISSW!$F:$F,"Won")+COUNTIFS(SWISSW!$I:$I,MATCHUP!AN$1,SWISSW!$J:$J,MATCHUP!$A41,SWISSW!$F:$F,"Lost"))/(COUNTIFS(SWISSW!$I:$I,MATCHUP!$A41,SWISSW!$J:$J,MATCHUP!AN$1)-COUNTIFS(SWISSW!$I:$I,MATCHUP!$A41,SWISSW!$J:$J,MATCHUP!AN$1,SWISSW!$F:$F,"Draw")+COUNTIFS(SWISSW!$I:$I,MATCHUP!AN$1,SWISSW!$J:$J,MATCHUP!$A41)-COUNTIFS(SWISSW!$I:$I,MATCHUP!AN$1,SWISSW!$J:$J,MATCHUP!$A41,SWISSW!$F:$F,"Draw")),"-")</f>
        <v>-</v>
      </c>
      <c r="AO41" s="5" t="str">
        <f ca="1">IFERROR((COUNTIFS(SWISSW!$I:$I,MATCHUP!$A41,SWISSW!$J:$J,MATCHUP!AO$1,SWISSW!$F:$F,"Won")+COUNTIFS(SWISSW!$I:$I,MATCHUP!AO$1,SWISSW!$J:$J,MATCHUP!$A41,SWISSW!$F:$F,"Lost"))/(COUNTIFS(SWISSW!$I:$I,MATCHUP!$A41,SWISSW!$J:$J,MATCHUP!AO$1)-COUNTIFS(SWISSW!$I:$I,MATCHUP!$A41,SWISSW!$J:$J,MATCHUP!AO$1,SWISSW!$F:$F,"Draw")+COUNTIFS(SWISSW!$I:$I,MATCHUP!AO$1,SWISSW!$J:$J,MATCHUP!$A41)-COUNTIFS(SWISSW!$I:$I,MATCHUP!AO$1,SWISSW!$J:$J,MATCHUP!$A41,SWISSW!$F:$F,"Draw")),"-")</f>
        <v>-</v>
      </c>
      <c r="AP41" s="5" t="str">
        <f ca="1">IFERROR((COUNTIFS(SWISSW!$I:$I,MATCHUP!$A41,SWISSW!$J:$J,MATCHUP!AP$1,SWISSW!$F:$F,"Won")+COUNTIFS(SWISSW!$I:$I,MATCHUP!AP$1,SWISSW!$J:$J,MATCHUP!$A41,SWISSW!$F:$F,"Lost"))/(COUNTIFS(SWISSW!$I:$I,MATCHUP!$A41,SWISSW!$J:$J,MATCHUP!AP$1)-COUNTIFS(SWISSW!$I:$I,MATCHUP!$A41,SWISSW!$J:$J,MATCHUP!AP$1,SWISSW!$F:$F,"Draw")+COUNTIFS(SWISSW!$I:$I,MATCHUP!AP$1,SWISSW!$J:$J,MATCHUP!$A41)-COUNTIFS(SWISSW!$I:$I,MATCHUP!AP$1,SWISSW!$J:$J,MATCHUP!$A41,SWISSW!$F:$F,"Draw")),"-")</f>
        <v>-</v>
      </c>
      <c r="AQ41" s="5" t="str">
        <f ca="1">IFERROR((COUNTIFS(SWISSW!$I:$I,MATCHUP!$A41,SWISSW!$J:$J,MATCHUP!AQ$1,SWISSW!$F:$F,"Won")+COUNTIFS(SWISSW!$I:$I,MATCHUP!AQ$1,SWISSW!$J:$J,MATCHUP!$A41,SWISSW!$F:$F,"Lost"))/(COUNTIFS(SWISSW!$I:$I,MATCHUP!$A41,SWISSW!$J:$J,MATCHUP!AQ$1)-COUNTIFS(SWISSW!$I:$I,MATCHUP!$A41,SWISSW!$J:$J,MATCHUP!AQ$1,SWISSW!$F:$F,"Draw")+COUNTIFS(SWISSW!$I:$I,MATCHUP!AQ$1,SWISSW!$J:$J,MATCHUP!$A41)-COUNTIFS(SWISSW!$I:$I,MATCHUP!AQ$1,SWISSW!$J:$J,MATCHUP!$A41,SWISSW!$F:$F,"Draw")),"-")</f>
        <v>-</v>
      </c>
      <c r="AR41" s="5" t="str">
        <f ca="1">IFERROR((COUNTIFS(SWISSW!$I:$I,MATCHUP!$A41,SWISSW!$J:$J,MATCHUP!AR$1,SWISSW!$F:$F,"Won")+COUNTIFS(SWISSW!$I:$I,MATCHUP!AR$1,SWISSW!$J:$J,MATCHUP!$A41,SWISSW!$F:$F,"Lost"))/(COUNTIFS(SWISSW!$I:$I,MATCHUP!$A41,SWISSW!$J:$J,MATCHUP!AR$1)-COUNTIFS(SWISSW!$I:$I,MATCHUP!$A41,SWISSW!$J:$J,MATCHUP!AR$1,SWISSW!$F:$F,"Draw")+COUNTIFS(SWISSW!$I:$I,MATCHUP!AR$1,SWISSW!$J:$J,MATCHUP!$A41)-COUNTIFS(SWISSW!$I:$I,MATCHUP!AR$1,SWISSW!$J:$J,MATCHUP!$A41,SWISSW!$F:$F,"Draw")),"-")</f>
        <v>-</v>
      </c>
      <c r="AS41" s="5" t="str">
        <f ca="1">IFERROR((COUNTIFS(SWISSW!$I:$I,MATCHUP!$A41,SWISSW!$J:$J,MATCHUP!AS$1,SWISSW!$F:$F,"Won")+COUNTIFS(SWISSW!$I:$I,MATCHUP!AS$1,SWISSW!$J:$J,MATCHUP!$A41,SWISSW!$F:$F,"Lost"))/(COUNTIFS(SWISSW!$I:$I,MATCHUP!$A41,SWISSW!$J:$J,MATCHUP!AS$1)-COUNTIFS(SWISSW!$I:$I,MATCHUP!$A41,SWISSW!$J:$J,MATCHUP!AS$1,SWISSW!$F:$F,"Draw")+COUNTIFS(SWISSW!$I:$I,MATCHUP!AS$1,SWISSW!$J:$J,MATCHUP!$A41)-COUNTIFS(SWISSW!$I:$I,MATCHUP!AS$1,SWISSW!$J:$J,MATCHUP!$A41,SWISSW!$F:$F,"Draw")),"-")</f>
        <v>-</v>
      </c>
      <c r="AT41" s="5" t="str">
        <f ca="1">IFERROR((COUNTIFS(SWISSW!$I:$I,MATCHUP!$A41,SWISSW!$J:$J,MATCHUP!AT$1,SWISSW!$F:$F,"Won")+COUNTIFS(SWISSW!$I:$I,MATCHUP!AT$1,SWISSW!$J:$J,MATCHUP!$A41,SWISSW!$F:$F,"Lost"))/(COUNTIFS(SWISSW!$I:$I,MATCHUP!$A41,SWISSW!$J:$J,MATCHUP!AT$1)-COUNTIFS(SWISSW!$I:$I,MATCHUP!$A41,SWISSW!$J:$J,MATCHUP!AT$1,SWISSW!$F:$F,"Draw")+COUNTIFS(SWISSW!$I:$I,MATCHUP!AT$1,SWISSW!$J:$J,MATCHUP!$A41)-COUNTIFS(SWISSW!$I:$I,MATCHUP!AT$1,SWISSW!$J:$J,MATCHUP!$A41,SWISSW!$F:$F,"Draw")),"-")</f>
        <v>-</v>
      </c>
      <c r="AU41" s="5" t="str">
        <f ca="1">IFERROR((COUNTIFS(SWISSW!$I:$I,MATCHUP!$A41,SWISSW!$J:$J,MATCHUP!AU$1,SWISSW!$F:$F,"Won")+COUNTIFS(SWISSW!$I:$I,MATCHUP!AU$1,SWISSW!$J:$J,MATCHUP!$A41,SWISSW!$F:$F,"Lost"))/(COUNTIFS(SWISSW!$I:$I,MATCHUP!$A41,SWISSW!$J:$J,MATCHUP!AU$1)-COUNTIFS(SWISSW!$I:$I,MATCHUP!$A41,SWISSW!$J:$J,MATCHUP!AU$1,SWISSW!$F:$F,"Draw")+COUNTIFS(SWISSW!$I:$I,MATCHUP!AU$1,SWISSW!$J:$J,MATCHUP!$A41)-COUNTIFS(SWISSW!$I:$I,MATCHUP!AU$1,SWISSW!$J:$J,MATCHUP!$A41,SWISSW!$F:$F,"Draw")),"-")</f>
        <v>-</v>
      </c>
      <c r="AV41" s="5">
        <f ca="1">IFERROR((COUNTIFS(SWISSW!$I:$I,MATCHUP!$A41,SWISSW!$J:$J,MATCHUP!AV$1,SWISSW!$F:$F,"Won")+COUNTIFS(SWISSW!$I:$I,MATCHUP!AV$1,SWISSW!$J:$J,MATCHUP!$A41,SWISSW!$F:$F,"Lost"))/(COUNTIFS(SWISSW!$I:$I,MATCHUP!$A41,SWISSW!$J:$J,MATCHUP!AV$1)-COUNTIFS(SWISSW!$I:$I,MATCHUP!$A41,SWISSW!$J:$J,MATCHUP!AV$1,SWISSW!$F:$F,"Draw")+COUNTIFS(SWISSW!$I:$I,MATCHUP!AV$1,SWISSW!$J:$J,MATCHUP!$A41)-COUNTIFS(SWISSW!$I:$I,MATCHUP!AV$1,SWISSW!$J:$J,MATCHUP!$A41,SWISSW!$F:$F,"Draw")),"-")</f>
        <v>1</v>
      </c>
      <c r="AW41" s="5" t="str">
        <f ca="1">IFERROR((COUNTIFS(SWISSW!$I:$I,MATCHUP!$A41,SWISSW!$J:$J,MATCHUP!AW$1,SWISSW!$F:$F,"Won")+COUNTIFS(SWISSW!$I:$I,MATCHUP!AW$1,SWISSW!$J:$J,MATCHUP!$A41,SWISSW!$F:$F,"Lost"))/(COUNTIFS(SWISSW!$I:$I,MATCHUP!$A41,SWISSW!$J:$J,MATCHUP!AW$1)-COUNTIFS(SWISSW!$I:$I,MATCHUP!$A41,SWISSW!$J:$J,MATCHUP!AW$1,SWISSW!$F:$F,"Draw")+COUNTIFS(SWISSW!$I:$I,MATCHUP!AW$1,SWISSW!$J:$J,MATCHUP!$A41)-COUNTIFS(SWISSW!$I:$I,MATCHUP!AW$1,SWISSW!$J:$J,MATCHUP!$A41,SWISSW!$F:$F,"Draw")),"-")</f>
        <v>-</v>
      </c>
      <c r="AX41" s="5" t="str">
        <f ca="1">IFERROR((COUNTIFS(SWISSW!$I:$I,MATCHUP!$A41,SWISSW!$J:$J,MATCHUP!AX$1,SWISSW!$F:$F,"Won")+COUNTIFS(SWISSW!$I:$I,MATCHUP!AX$1,SWISSW!$J:$J,MATCHUP!$A41,SWISSW!$F:$F,"Lost"))/(COUNTIFS(SWISSW!$I:$I,MATCHUP!$A41,SWISSW!$J:$J,MATCHUP!AX$1)-COUNTIFS(SWISSW!$I:$I,MATCHUP!$A41,SWISSW!$J:$J,MATCHUP!AX$1,SWISSW!$F:$F,"Draw")+COUNTIFS(SWISSW!$I:$I,MATCHUP!AX$1,SWISSW!$J:$J,MATCHUP!$A41)-COUNTIFS(SWISSW!$I:$I,MATCHUP!AX$1,SWISSW!$J:$J,MATCHUP!$A41,SWISSW!$F:$F,"Draw")),"-")</f>
        <v>-</v>
      </c>
      <c r="AY41" s="5" t="str">
        <f ca="1">IFERROR((COUNTIFS(SWISSW!$I:$I,MATCHUP!$A41,SWISSW!$J:$J,MATCHUP!AY$1,SWISSW!$F:$F,"Won")+COUNTIFS(SWISSW!$I:$I,MATCHUP!AY$1,SWISSW!$J:$J,MATCHUP!$A41,SWISSW!$F:$F,"Lost"))/(COUNTIFS(SWISSW!$I:$I,MATCHUP!$A41,SWISSW!$J:$J,MATCHUP!AY$1)-COUNTIFS(SWISSW!$I:$I,MATCHUP!$A41,SWISSW!$J:$J,MATCHUP!AY$1,SWISSW!$F:$F,"Draw")+COUNTIFS(SWISSW!$I:$I,MATCHUP!AY$1,SWISSW!$J:$J,MATCHUP!$A41)-COUNTIFS(SWISSW!$I:$I,MATCHUP!AY$1,SWISSW!$J:$J,MATCHUP!$A41,SWISSW!$F:$F,"Draw")),"-")</f>
        <v>-</v>
      </c>
      <c r="AZ41" s="5" t="str">
        <f ca="1">IFERROR((COUNTIFS(SWISSW!$I:$I,MATCHUP!$A41,SWISSW!$J:$J,MATCHUP!AZ$1,SWISSW!$F:$F,"Won")+COUNTIFS(SWISSW!$I:$I,MATCHUP!AZ$1,SWISSW!$J:$J,MATCHUP!$A41,SWISSW!$F:$F,"Lost"))/(COUNTIFS(SWISSW!$I:$I,MATCHUP!$A41,SWISSW!$J:$J,MATCHUP!AZ$1)-COUNTIFS(SWISSW!$I:$I,MATCHUP!$A41,SWISSW!$J:$J,MATCHUP!AZ$1,SWISSW!$F:$F,"Draw")+COUNTIFS(SWISSW!$I:$I,MATCHUP!AZ$1,SWISSW!$J:$J,MATCHUP!$A41)-COUNTIFS(SWISSW!$I:$I,MATCHUP!AZ$1,SWISSW!$J:$J,MATCHUP!$A41,SWISSW!$F:$F,"Draw")),"-")</f>
        <v>-</v>
      </c>
      <c r="BA41" s="5" t="str">
        <f ca="1">IFERROR((COUNTIFS(SWISSW!$I:$I,MATCHUP!$A41,SWISSW!$J:$J,MATCHUP!BA$1,SWISSW!$F:$F,"Won")+COUNTIFS(SWISSW!$I:$I,MATCHUP!BA$1,SWISSW!$J:$J,MATCHUP!$A41,SWISSW!$F:$F,"Lost"))/(COUNTIFS(SWISSW!$I:$I,MATCHUP!$A41,SWISSW!$J:$J,MATCHUP!BA$1)-COUNTIFS(SWISSW!$I:$I,MATCHUP!$A41,SWISSW!$J:$J,MATCHUP!BA$1,SWISSW!$F:$F,"Draw")+COUNTIFS(SWISSW!$I:$I,MATCHUP!BA$1,SWISSW!$J:$J,MATCHUP!$A41)-COUNTIFS(SWISSW!$I:$I,MATCHUP!BA$1,SWISSW!$J:$J,MATCHUP!$A41,SWISSW!$F:$F,"Draw")),"-")</f>
        <v>-</v>
      </c>
      <c r="BB41" s="5" t="str">
        <f ca="1">IFERROR((COUNTIFS(SWISSW!$I:$I,MATCHUP!$A41,SWISSW!$J:$J,MATCHUP!BB$1,SWISSW!$F:$F,"Won")+COUNTIFS(SWISSW!$I:$I,MATCHUP!BB$1,SWISSW!$J:$J,MATCHUP!$A41,SWISSW!$F:$F,"Lost"))/(COUNTIFS(SWISSW!$I:$I,MATCHUP!$A41,SWISSW!$J:$J,MATCHUP!BB$1)-COUNTIFS(SWISSW!$I:$I,MATCHUP!$A41,SWISSW!$J:$J,MATCHUP!BB$1,SWISSW!$F:$F,"Draw")+COUNTIFS(SWISSW!$I:$I,MATCHUP!BB$1,SWISSW!$J:$J,MATCHUP!$A41)-COUNTIFS(SWISSW!$I:$I,MATCHUP!BB$1,SWISSW!$J:$J,MATCHUP!$A41,SWISSW!$F:$F,"Draw")),"-")</f>
        <v>-</v>
      </c>
      <c r="BC41" s="5" t="str">
        <f ca="1">IFERROR((COUNTIFS(SWISSW!$I:$I,MATCHUP!$A41,SWISSW!$J:$J,MATCHUP!BC$1,SWISSW!$F:$F,"Won")+COUNTIFS(SWISSW!$I:$I,MATCHUP!BC$1,SWISSW!$J:$J,MATCHUP!$A41,SWISSW!$F:$F,"Lost"))/(COUNTIFS(SWISSW!$I:$I,MATCHUP!$A41,SWISSW!$J:$J,MATCHUP!BC$1)-COUNTIFS(SWISSW!$I:$I,MATCHUP!$A41,SWISSW!$J:$J,MATCHUP!BC$1,SWISSW!$F:$F,"Draw")+COUNTIFS(SWISSW!$I:$I,MATCHUP!BC$1,SWISSW!$J:$J,MATCHUP!$A41)-COUNTIFS(SWISSW!$I:$I,MATCHUP!BC$1,SWISSW!$J:$J,MATCHUP!$A41,SWISSW!$F:$F,"Draw")),"-")</f>
        <v>-</v>
      </c>
      <c r="BD41" s="5" t="str">
        <f ca="1">IFERROR((COUNTIFS(SWISSW!$I:$I,MATCHUP!$A41,SWISSW!$J:$J,MATCHUP!BD$1,SWISSW!$F:$F,"Won")+COUNTIFS(SWISSW!$I:$I,MATCHUP!BD$1,SWISSW!$J:$J,MATCHUP!$A41,SWISSW!$F:$F,"Lost"))/(COUNTIFS(SWISSW!$I:$I,MATCHUP!$A41,SWISSW!$J:$J,MATCHUP!BD$1)-COUNTIFS(SWISSW!$I:$I,MATCHUP!$A41,SWISSW!$J:$J,MATCHUP!BD$1,SWISSW!$F:$F,"Draw")+COUNTIFS(SWISSW!$I:$I,MATCHUP!BD$1,SWISSW!$J:$J,MATCHUP!$A41)-COUNTIFS(SWISSW!$I:$I,MATCHUP!BD$1,SWISSW!$J:$J,MATCHUP!$A41,SWISSW!$F:$F,"Draw")),"-")</f>
        <v>-</v>
      </c>
      <c r="BE41" s="5" t="str">
        <f ca="1">IFERROR((COUNTIFS(SWISSW!$I:$I,MATCHUP!$A41,SWISSW!$J:$J,MATCHUP!BE$1,SWISSW!$F:$F,"Won")+COUNTIFS(SWISSW!$I:$I,MATCHUP!BE$1,SWISSW!$J:$J,MATCHUP!$A41,SWISSW!$F:$F,"Lost"))/(COUNTIFS(SWISSW!$I:$I,MATCHUP!$A41,SWISSW!$J:$J,MATCHUP!BE$1)-COUNTIFS(SWISSW!$I:$I,MATCHUP!$A41,SWISSW!$J:$J,MATCHUP!BE$1,SWISSW!$F:$F,"Draw")+COUNTIFS(SWISSW!$I:$I,MATCHUP!BE$1,SWISSW!$J:$J,MATCHUP!$A41)-COUNTIFS(SWISSW!$I:$I,MATCHUP!BE$1,SWISSW!$J:$J,MATCHUP!$A41,SWISSW!$F:$F,"Draw")),"-")</f>
        <v>-</v>
      </c>
      <c r="BF41" s="5" t="str">
        <f ca="1">IFERROR((COUNTIFS(SWISSW!$I:$I,MATCHUP!$A41,SWISSW!$J:$J,MATCHUP!BF$1,SWISSW!$F:$F,"Won")+COUNTIFS(SWISSW!$I:$I,MATCHUP!BF$1,SWISSW!$J:$J,MATCHUP!$A41,SWISSW!$F:$F,"Lost"))/(COUNTIFS(SWISSW!$I:$I,MATCHUP!$A41,SWISSW!$J:$J,MATCHUP!BF$1)-COUNTIFS(SWISSW!$I:$I,MATCHUP!$A41,SWISSW!$J:$J,MATCHUP!BF$1,SWISSW!$F:$F,"Draw")+COUNTIFS(SWISSW!$I:$I,MATCHUP!BF$1,SWISSW!$J:$J,MATCHUP!$A41)-COUNTIFS(SWISSW!$I:$I,MATCHUP!BF$1,SWISSW!$J:$J,MATCHUP!$A41,SWISSW!$F:$F,"Draw")),"-")</f>
        <v>-</v>
      </c>
      <c r="BG41" s="5" t="str">
        <f ca="1">IFERROR((COUNTIFS(SWISSW!$I:$I,MATCHUP!$A41,SWISSW!$J:$J,MATCHUP!BG$1,SWISSW!$F:$F,"Won")+COUNTIFS(SWISSW!$I:$I,MATCHUP!BG$1,SWISSW!$J:$J,MATCHUP!$A41,SWISSW!$F:$F,"Lost"))/(COUNTIFS(SWISSW!$I:$I,MATCHUP!$A41,SWISSW!$J:$J,MATCHUP!BG$1)-COUNTIFS(SWISSW!$I:$I,MATCHUP!$A41,SWISSW!$J:$J,MATCHUP!BG$1,SWISSW!$F:$F,"Draw")+COUNTIFS(SWISSW!$I:$I,MATCHUP!BG$1,SWISSW!$J:$J,MATCHUP!$A41)-COUNTIFS(SWISSW!$I:$I,MATCHUP!BG$1,SWISSW!$J:$J,MATCHUP!$A41,SWISSW!$F:$F,"Draw")),"-")</f>
        <v>-</v>
      </c>
      <c r="BH41" s="5" t="str">
        <f ca="1">IFERROR((COUNTIFS(SWISSW!$I:$I,MATCHUP!$A41,SWISSW!$J:$J,MATCHUP!BH$1,SWISSW!$F:$F,"Won")+COUNTIFS(SWISSW!$I:$I,MATCHUP!BH$1,SWISSW!$J:$J,MATCHUP!$A41,SWISSW!$F:$F,"Lost"))/(COUNTIFS(SWISSW!$I:$I,MATCHUP!$A41,SWISSW!$J:$J,MATCHUP!BH$1)-COUNTIFS(SWISSW!$I:$I,MATCHUP!$A41,SWISSW!$J:$J,MATCHUP!BH$1,SWISSW!$F:$F,"Draw")+COUNTIFS(SWISSW!$I:$I,MATCHUP!BH$1,SWISSW!$J:$J,MATCHUP!$A41)-COUNTIFS(SWISSW!$I:$I,MATCHUP!BH$1,SWISSW!$J:$J,MATCHUP!$A41,SWISSW!$F:$F,"Draw")),"-")</f>
        <v>-</v>
      </c>
      <c r="BI41" s="5" t="str">
        <f ca="1">IFERROR((COUNTIFS(SWISSW!$I:$I,MATCHUP!$A41,SWISSW!$J:$J,MATCHUP!BI$1,SWISSW!$F:$F,"Won")+COUNTIFS(SWISSW!$I:$I,MATCHUP!BI$1,SWISSW!$J:$J,MATCHUP!$A41,SWISSW!$F:$F,"Lost"))/(COUNTIFS(SWISSW!$I:$I,MATCHUP!$A41,SWISSW!$J:$J,MATCHUP!BI$1)-COUNTIFS(SWISSW!$I:$I,MATCHUP!$A41,SWISSW!$J:$J,MATCHUP!BI$1,SWISSW!$F:$F,"Draw")+COUNTIFS(SWISSW!$I:$I,MATCHUP!BI$1,SWISSW!$J:$J,MATCHUP!$A41)-COUNTIFS(SWISSW!$I:$I,MATCHUP!BI$1,SWISSW!$J:$J,MATCHUP!$A41,SWISSW!$F:$F,"Draw")),"-")</f>
        <v>-</v>
      </c>
      <c r="BJ41" s="5" t="str">
        <f ca="1">IFERROR((COUNTIFS(SWISSW!$I:$I,MATCHUP!$A41,SWISSW!$J:$J,MATCHUP!BJ$1,SWISSW!$F:$F,"Won")+COUNTIFS(SWISSW!$I:$I,MATCHUP!BJ$1,SWISSW!$J:$J,MATCHUP!$A41,SWISSW!$F:$F,"Lost"))/(COUNTIFS(SWISSW!$I:$I,MATCHUP!$A41,SWISSW!$J:$J,MATCHUP!BJ$1)-COUNTIFS(SWISSW!$I:$I,MATCHUP!$A41,SWISSW!$J:$J,MATCHUP!BJ$1,SWISSW!$F:$F,"Draw")+COUNTIFS(SWISSW!$I:$I,MATCHUP!BJ$1,SWISSW!$J:$J,MATCHUP!$A41)-COUNTIFS(SWISSW!$I:$I,MATCHUP!BJ$1,SWISSW!$J:$J,MATCHUP!$A41,SWISSW!$F:$F,"Draw")),"-")</f>
        <v>-</v>
      </c>
      <c r="BK41" s="5" t="str">
        <f ca="1">IFERROR((COUNTIFS(SWISSW!$I:$I,MATCHUP!$A41,SWISSW!$J:$J,MATCHUP!BK$1,SWISSW!$F:$F,"Won")+COUNTIFS(SWISSW!$I:$I,MATCHUP!BK$1,SWISSW!$J:$J,MATCHUP!$A41,SWISSW!$F:$F,"Lost"))/(COUNTIFS(SWISSW!$I:$I,MATCHUP!$A41,SWISSW!$J:$J,MATCHUP!BK$1)-COUNTIFS(SWISSW!$I:$I,MATCHUP!$A41,SWISSW!$J:$J,MATCHUP!BK$1,SWISSW!$F:$F,"Draw")+COUNTIFS(SWISSW!$I:$I,MATCHUP!BK$1,SWISSW!$J:$J,MATCHUP!$A41)-COUNTIFS(SWISSW!$I:$I,MATCHUP!BK$1,SWISSW!$J:$J,MATCHUP!$A41,SWISSW!$F:$F,"Draw")),"-")</f>
        <v>-</v>
      </c>
      <c r="BL41" s="5" t="str">
        <f ca="1">IFERROR((COUNTIFS(SWISSW!$I:$I,MATCHUP!$A41,SWISSW!$J:$J,MATCHUP!BL$1,SWISSW!$F:$F,"Won")+COUNTIFS(SWISSW!$I:$I,MATCHUP!BL$1,SWISSW!$J:$J,MATCHUP!$A41,SWISSW!$F:$F,"Lost"))/(COUNTIFS(SWISSW!$I:$I,MATCHUP!$A41,SWISSW!$J:$J,MATCHUP!BL$1)-COUNTIFS(SWISSW!$I:$I,MATCHUP!$A41,SWISSW!$J:$J,MATCHUP!BL$1,SWISSW!$F:$F,"Draw")+COUNTIFS(SWISSW!$I:$I,MATCHUP!BL$1,SWISSW!$J:$J,MATCHUP!$A41)-COUNTIFS(SWISSW!$I:$I,MATCHUP!BL$1,SWISSW!$J:$J,MATCHUP!$A41,SWISSW!$F:$F,"Draw")),"-")</f>
        <v>-</v>
      </c>
      <c r="BM41" s="5" t="str">
        <f ca="1">IFERROR((COUNTIFS(SWISSW!$I:$I,MATCHUP!$A41,SWISSW!$J:$J,MATCHUP!BM$1,SWISSW!$F:$F,"Won")+COUNTIFS(SWISSW!$I:$I,MATCHUP!BM$1,SWISSW!$J:$J,MATCHUP!$A41,SWISSW!$F:$F,"Lost"))/(COUNTIFS(SWISSW!$I:$I,MATCHUP!$A41,SWISSW!$J:$J,MATCHUP!BM$1)-COUNTIFS(SWISSW!$I:$I,MATCHUP!$A41,SWISSW!$J:$J,MATCHUP!BM$1,SWISSW!$F:$F,"Draw")+COUNTIFS(SWISSW!$I:$I,MATCHUP!BM$1,SWISSW!$J:$J,MATCHUP!$A41)-COUNTIFS(SWISSW!$I:$I,MATCHUP!BM$1,SWISSW!$J:$J,MATCHUP!$A41,SWISSW!$F:$F,"Draw")),"-")</f>
        <v>-</v>
      </c>
      <c r="BN41" s="5" t="str">
        <f ca="1">IFERROR((COUNTIFS(SWISSW!$I:$I,MATCHUP!$A41,SWISSW!$J:$J,MATCHUP!BN$1,SWISSW!$F:$F,"Won")+COUNTIFS(SWISSW!$I:$I,MATCHUP!BN$1,SWISSW!$J:$J,MATCHUP!$A41,SWISSW!$F:$F,"Lost"))/(COUNTIFS(SWISSW!$I:$I,MATCHUP!$A41,SWISSW!$J:$J,MATCHUP!BN$1)-COUNTIFS(SWISSW!$I:$I,MATCHUP!$A41,SWISSW!$J:$J,MATCHUP!BN$1,SWISSW!$F:$F,"Draw")+COUNTIFS(SWISSW!$I:$I,MATCHUP!BN$1,SWISSW!$J:$J,MATCHUP!$A41)-COUNTIFS(SWISSW!$I:$I,MATCHUP!BN$1,SWISSW!$J:$J,MATCHUP!$A41,SWISSW!$F:$F,"Draw")),"-")</f>
        <v>-</v>
      </c>
      <c r="BO41" s="5" t="str">
        <f ca="1">IFERROR((COUNTIFS(SWISSW!$I:$I,MATCHUP!$A41,SWISSW!$J:$J,MATCHUP!BO$1,SWISSW!$F:$F,"Won")+COUNTIFS(SWISSW!$I:$I,MATCHUP!BO$1,SWISSW!$J:$J,MATCHUP!$A41,SWISSW!$F:$F,"Lost"))/(COUNTIFS(SWISSW!$I:$I,MATCHUP!$A41,SWISSW!$J:$J,MATCHUP!BO$1)-COUNTIFS(SWISSW!$I:$I,MATCHUP!$A41,SWISSW!$J:$J,MATCHUP!BO$1,SWISSW!$F:$F,"Draw")+COUNTIFS(SWISSW!$I:$I,MATCHUP!BO$1,SWISSW!$J:$J,MATCHUP!$A41)-COUNTIFS(SWISSW!$I:$I,MATCHUP!BO$1,SWISSW!$J:$J,MATCHUP!$A41,SWISSW!$F:$F,"Draw")),"-")</f>
        <v>-</v>
      </c>
      <c r="BP41" s="5" t="str">
        <f ca="1">IFERROR((COUNTIFS(SWISSW!$I:$I,MATCHUP!$A41,SWISSW!$J:$J,MATCHUP!BP$1,SWISSW!$F:$F,"Won")+COUNTIFS(SWISSW!$I:$I,MATCHUP!BP$1,SWISSW!$J:$J,MATCHUP!$A41,SWISSW!$F:$F,"Lost"))/(COUNTIFS(SWISSW!$I:$I,MATCHUP!$A41,SWISSW!$J:$J,MATCHUP!BP$1)-COUNTIFS(SWISSW!$I:$I,MATCHUP!$A41,SWISSW!$J:$J,MATCHUP!BP$1,SWISSW!$F:$F,"Draw")+COUNTIFS(SWISSW!$I:$I,MATCHUP!BP$1,SWISSW!$J:$J,MATCHUP!$A41)-COUNTIFS(SWISSW!$I:$I,MATCHUP!BP$1,SWISSW!$J:$J,MATCHUP!$A41,SWISSW!$F:$F,"Draw")),"-")</f>
        <v>-</v>
      </c>
      <c r="BQ41" s="5" t="str">
        <f ca="1">IFERROR((COUNTIFS(SWISSW!$I:$I,MATCHUP!$A41,SWISSW!$J:$J,MATCHUP!BQ$1,SWISSW!$F:$F,"Won")+COUNTIFS(SWISSW!$I:$I,MATCHUP!BQ$1,SWISSW!$J:$J,MATCHUP!$A41,SWISSW!$F:$F,"Lost"))/(COUNTIFS(SWISSW!$I:$I,MATCHUP!$A41,SWISSW!$J:$J,MATCHUP!BQ$1)-COUNTIFS(SWISSW!$I:$I,MATCHUP!$A41,SWISSW!$J:$J,MATCHUP!BQ$1,SWISSW!$F:$F,"Draw")+COUNTIFS(SWISSW!$I:$I,MATCHUP!BQ$1,SWISSW!$J:$J,MATCHUP!$A41)-COUNTIFS(SWISSW!$I:$I,MATCHUP!BQ$1,SWISSW!$J:$J,MATCHUP!$A41,SWISSW!$F:$F,"Draw")),"-")</f>
        <v>-</v>
      </c>
      <c r="BR41" s="5" t="str">
        <f ca="1">IFERROR((COUNTIFS(SWISSW!$I:$I,MATCHUP!$A41,SWISSW!$J:$J,MATCHUP!BR$1,SWISSW!$F:$F,"Won")+COUNTIFS(SWISSW!$I:$I,MATCHUP!BR$1,SWISSW!$J:$J,MATCHUP!$A41,SWISSW!$F:$F,"Lost"))/(COUNTIFS(SWISSW!$I:$I,MATCHUP!$A41,SWISSW!$J:$J,MATCHUP!BR$1)-COUNTIFS(SWISSW!$I:$I,MATCHUP!$A41,SWISSW!$J:$J,MATCHUP!BR$1,SWISSW!$F:$F,"Draw")+COUNTIFS(SWISSW!$I:$I,MATCHUP!BR$1,SWISSW!$J:$J,MATCHUP!$A41)-COUNTIFS(SWISSW!$I:$I,MATCHUP!BR$1,SWISSW!$J:$J,MATCHUP!$A41,SWISSW!$F:$F,"Draw")),"-")</f>
        <v>-</v>
      </c>
      <c r="BS41" s="5" t="str">
        <f ca="1">IFERROR((COUNTIFS(SWISSW!$I:$I,MATCHUP!$A41,SWISSW!$J:$J,MATCHUP!BS$1,SWISSW!$F:$F,"Won")+COUNTIFS(SWISSW!$I:$I,MATCHUP!BS$1,SWISSW!$J:$J,MATCHUP!$A41,SWISSW!$F:$F,"Lost"))/(COUNTIFS(SWISSW!$I:$I,MATCHUP!$A41,SWISSW!$J:$J,MATCHUP!BS$1)-COUNTIFS(SWISSW!$I:$I,MATCHUP!$A41,SWISSW!$J:$J,MATCHUP!BS$1,SWISSW!$F:$F,"Draw")+COUNTIFS(SWISSW!$I:$I,MATCHUP!BS$1,SWISSW!$J:$J,MATCHUP!$A41)-COUNTIFS(SWISSW!$I:$I,MATCHUP!BS$1,SWISSW!$J:$J,MATCHUP!$A41,SWISSW!$F:$F,"Draw")),"-")</f>
        <v>-</v>
      </c>
      <c r="BT41" s="5" t="str">
        <f ca="1">IFERROR((COUNTIFS(SWISSW!$I:$I,MATCHUP!$A41,SWISSW!$J:$J,MATCHUP!BT$1,SWISSW!$F:$F,"Won")+COUNTIFS(SWISSW!$I:$I,MATCHUP!BT$1,SWISSW!$J:$J,MATCHUP!$A41,SWISSW!$F:$F,"Lost"))/(COUNTIFS(SWISSW!$I:$I,MATCHUP!$A41,SWISSW!$J:$J,MATCHUP!BT$1)-COUNTIFS(SWISSW!$I:$I,MATCHUP!$A41,SWISSW!$J:$J,MATCHUP!BT$1,SWISSW!$F:$F,"Draw")+COUNTIFS(SWISSW!$I:$I,MATCHUP!BT$1,SWISSW!$J:$J,MATCHUP!$A41)-COUNTIFS(SWISSW!$I:$I,MATCHUP!BT$1,SWISSW!$J:$J,MATCHUP!$A41,SWISSW!$F:$F,"Draw")),"-")</f>
        <v>-</v>
      </c>
      <c r="BU41" s="5" t="str">
        <f ca="1">IFERROR((COUNTIFS(SWISSW!$I:$I,MATCHUP!$A41,SWISSW!$J:$J,MATCHUP!BU$1,SWISSW!$F:$F,"Won")+COUNTIFS(SWISSW!$I:$I,MATCHUP!BU$1,SWISSW!$J:$J,MATCHUP!$A41,SWISSW!$F:$F,"Lost"))/(COUNTIFS(SWISSW!$I:$I,MATCHUP!$A41,SWISSW!$J:$J,MATCHUP!BU$1)-COUNTIFS(SWISSW!$I:$I,MATCHUP!$A41,SWISSW!$J:$J,MATCHUP!BU$1,SWISSW!$F:$F,"Draw")+COUNTIFS(SWISSW!$I:$I,MATCHUP!BU$1,SWISSW!$J:$J,MATCHUP!$A41)-COUNTIFS(SWISSW!$I:$I,MATCHUP!BU$1,SWISSW!$J:$J,MATCHUP!$A41,SWISSW!$F:$F,"Draw")),"-")</f>
        <v>-</v>
      </c>
      <c r="BV41" s="5" t="str">
        <f ca="1">IFERROR((COUNTIFS(SWISSW!$I:$I,MATCHUP!$A41,SWISSW!$J:$J,MATCHUP!BV$1,SWISSW!$F:$F,"Won")+COUNTIFS(SWISSW!$I:$I,MATCHUP!BV$1,SWISSW!$J:$J,MATCHUP!$A41,SWISSW!$F:$F,"Lost"))/(COUNTIFS(SWISSW!$I:$I,MATCHUP!$A41,SWISSW!$J:$J,MATCHUP!BV$1)-COUNTIFS(SWISSW!$I:$I,MATCHUP!$A41,SWISSW!$J:$J,MATCHUP!BV$1,SWISSW!$F:$F,"Draw")+COUNTIFS(SWISSW!$I:$I,MATCHUP!BV$1,SWISSW!$J:$J,MATCHUP!$A41)-COUNTIFS(SWISSW!$I:$I,MATCHUP!BV$1,SWISSW!$J:$J,MATCHUP!$A41,SWISSW!$F:$F,"Draw")),"-")</f>
        <v>-</v>
      </c>
      <c r="BW41" s="5" t="str">
        <f ca="1">IFERROR((COUNTIFS(SWISSW!$I:$I,MATCHUP!$A41,SWISSW!$J:$J,MATCHUP!BW$1,SWISSW!$F:$F,"Won")+COUNTIFS(SWISSW!$I:$I,MATCHUP!BW$1,SWISSW!$J:$J,MATCHUP!$A41,SWISSW!$F:$F,"Lost"))/(COUNTIFS(SWISSW!$I:$I,MATCHUP!$A41,SWISSW!$J:$J,MATCHUP!BW$1)-COUNTIFS(SWISSW!$I:$I,MATCHUP!$A41,SWISSW!$J:$J,MATCHUP!BW$1,SWISSW!$F:$F,"Draw")+COUNTIFS(SWISSW!$I:$I,MATCHUP!BW$1,SWISSW!$J:$J,MATCHUP!$A41)-COUNTIFS(SWISSW!$I:$I,MATCHUP!BW$1,SWISSW!$J:$J,MATCHUP!$A41,SWISSW!$F:$F,"Draw")),"-")</f>
        <v>-</v>
      </c>
      <c r="BX41" s="5" t="str">
        <f ca="1">IFERROR((COUNTIFS(SWISSW!$I:$I,MATCHUP!$A41,SWISSW!$J:$J,MATCHUP!BX$1,SWISSW!$F:$F,"Won")+COUNTIFS(SWISSW!$I:$I,MATCHUP!BX$1,SWISSW!$J:$J,MATCHUP!$A41,SWISSW!$F:$F,"Lost"))/(COUNTIFS(SWISSW!$I:$I,MATCHUP!$A41,SWISSW!$J:$J,MATCHUP!BX$1)-COUNTIFS(SWISSW!$I:$I,MATCHUP!$A41,SWISSW!$J:$J,MATCHUP!BX$1,SWISSW!$F:$F,"Draw")+COUNTIFS(SWISSW!$I:$I,MATCHUP!BX$1,SWISSW!$J:$J,MATCHUP!$A41)-COUNTIFS(SWISSW!$I:$I,MATCHUP!BX$1,SWISSW!$J:$J,MATCHUP!$A41,SWISSW!$F:$F,"Draw")),"-")</f>
        <v>-</v>
      </c>
      <c r="BY41" s="5" t="str">
        <f ca="1">IFERROR((COUNTIFS(SWISSW!$I:$I,MATCHUP!$A41,SWISSW!$J:$J,MATCHUP!BY$1,SWISSW!$F:$F,"Won")+COUNTIFS(SWISSW!$I:$I,MATCHUP!BY$1,SWISSW!$J:$J,MATCHUP!$A41,SWISSW!$F:$F,"Lost"))/(COUNTIFS(SWISSW!$I:$I,MATCHUP!$A41,SWISSW!$J:$J,MATCHUP!BY$1)-COUNTIFS(SWISSW!$I:$I,MATCHUP!$A41,SWISSW!$J:$J,MATCHUP!BY$1,SWISSW!$F:$F,"Draw")+COUNTIFS(SWISSW!$I:$I,MATCHUP!BY$1,SWISSW!$J:$J,MATCHUP!$A41)-COUNTIFS(SWISSW!$I:$I,MATCHUP!BY$1,SWISSW!$J:$J,MATCHUP!$A41,SWISSW!$F:$F,"Draw")),"-")</f>
        <v>-</v>
      </c>
      <c r="BZ41" s="5" t="str">
        <f ca="1">IFERROR((COUNTIFS(SWISSW!$I:$I,MATCHUP!$A41,SWISSW!$J:$J,MATCHUP!BZ$1,SWISSW!$F:$F,"Won")+COUNTIFS(SWISSW!$I:$I,MATCHUP!BZ$1,SWISSW!$J:$J,MATCHUP!$A41,SWISSW!$F:$F,"Lost"))/(COUNTIFS(SWISSW!$I:$I,MATCHUP!$A41,SWISSW!$J:$J,MATCHUP!BZ$1)-COUNTIFS(SWISSW!$I:$I,MATCHUP!$A41,SWISSW!$J:$J,MATCHUP!BZ$1,SWISSW!$F:$F,"Draw")+COUNTIFS(SWISSW!$I:$I,MATCHUP!BZ$1,SWISSW!$J:$J,MATCHUP!$A41)-COUNTIFS(SWISSW!$I:$I,MATCHUP!BZ$1,SWISSW!$J:$J,MATCHUP!$A41,SWISSW!$F:$F,"Draw")),"-")</f>
        <v>-</v>
      </c>
      <c r="CA41" s="5" t="str">
        <f ca="1">IFERROR((COUNTIFS(SWISSW!$I:$I,MATCHUP!$A41,SWISSW!$J:$J,MATCHUP!CA$1,SWISSW!$F:$F,"Won")+COUNTIFS(SWISSW!$I:$I,MATCHUP!CA$1,SWISSW!$J:$J,MATCHUP!$A41,SWISSW!$F:$F,"Lost"))/(COUNTIFS(SWISSW!$I:$I,MATCHUP!$A41,SWISSW!$J:$J,MATCHUP!CA$1)-COUNTIFS(SWISSW!$I:$I,MATCHUP!$A41,SWISSW!$J:$J,MATCHUP!CA$1,SWISSW!$F:$F,"Draw")+COUNTIFS(SWISSW!$I:$I,MATCHUP!CA$1,SWISSW!$J:$J,MATCHUP!$A41)-COUNTIFS(SWISSW!$I:$I,MATCHUP!CA$1,SWISSW!$J:$J,MATCHUP!$A41,SWISSW!$F:$F,"Draw")),"-")</f>
        <v>-</v>
      </c>
      <c r="CB41" s="5" t="str">
        <f ca="1">IFERROR((COUNTIFS(SWISSW!$I:$I,MATCHUP!$A41,SWISSW!$J:$J,MATCHUP!CB$1,SWISSW!$F:$F,"Won")+COUNTIFS(SWISSW!$I:$I,MATCHUP!CB$1,SWISSW!$J:$J,MATCHUP!$A41,SWISSW!$F:$F,"Lost"))/(COUNTIFS(SWISSW!$I:$I,MATCHUP!$A41,SWISSW!$J:$J,MATCHUP!CB$1)-COUNTIFS(SWISSW!$I:$I,MATCHUP!$A41,SWISSW!$J:$J,MATCHUP!CB$1,SWISSW!$F:$F,"Draw")+COUNTIFS(SWISSW!$I:$I,MATCHUP!CB$1,SWISSW!$J:$J,MATCHUP!$A41)-COUNTIFS(SWISSW!$I:$I,MATCHUP!CB$1,SWISSW!$J:$J,MATCHUP!$A41,SWISSW!$F:$F,"Draw")),"-")</f>
        <v>-</v>
      </c>
      <c r="CC41" s="5" t="str">
        <f ca="1">IFERROR((COUNTIFS(SWISSW!$I:$I,MATCHUP!$A41,SWISSW!$J:$J,MATCHUP!CC$1,SWISSW!$F:$F,"Won")+COUNTIFS(SWISSW!$I:$I,MATCHUP!CC$1,SWISSW!$J:$J,MATCHUP!$A41,SWISSW!$F:$F,"Lost"))/(COUNTIFS(SWISSW!$I:$I,MATCHUP!$A41,SWISSW!$J:$J,MATCHUP!CC$1)-COUNTIFS(SWISSW!$I:$I,MATCHUP!$A41,SWISSW!$J:$J,MATCHUP!CC$1,SWISSW!$F:$F,"Draw")+COUNTIFS(SWISSW!$I:$I,MATCHUP!CC$1,SWISSW!$J:$J,MATCHUP!$A41)-COUNTIFS(SWISSW!$I:$I,MATCHUP!CC$1,SWISSW!$J:$J,MATCHUP!$A41,SWISSW!$F:$F,"Draw")),"-")</f>
        <v>-</v>
      </c>
      <c r="CD41" s="5" t="str">
        <f ca="1">IFERROR((COUNTIFS(SWISSW!$I:$I,MATCHUP!$A41,SWISSW!$J:$J,MATCHUP!CD$1,SWISSW!$F:$F,"Won")+COUNTIFS(SWISSW!$I:$I,MATCHUP!CD$1,SWISSW!$J:$J,MATCHUP!$A41,SWISSW!$F:$F,"Lost"))/(COUNTIFS(SWISSW!$I:$I,MATCHUP!$A41,SWISSW!$J:$J,MATCHUP!CD$1)-COUNTIFS(SWISSW!$I:$I,MATCHUP!$A41,SWISSW!$J:$J,MATCHUP!CD$1,SWISSW!$F:$F,"Draw")+COUNTIFS(SWISSW!$I:$I,MATCHUP!CD$1,SWISSW!$J:$J,MATCHUP!$A41)-COUNTIFS(SWISSW!$I:$I,MATCHUP!CD$1,SWISSW!$J:$J,MATCHUP!$A41,SWISSW!$F:$F,"Draw")),"-")</f>
        <v>-</v>
      </c>
      <c r="CE41" s="5" t="str">
        <f ca="1">IFERROR((COUNTIFS(SWISSW!$I:$I,MATCHUP!$A41,SWISSW!$J:$J,MATCHUP!CE$1,SWISSW!$F:$F,"Won")+COUNTIFS(SWISSW!$I:$I,MATCHUP!CE$1,SWISSW!$J:$J,MATCHUP!$A41,SWISSW!$F:$F,"Lost"))/(COUNTIFS(SWISSW!$I:$I,MATCHUP!$A41,SWISSW!$J:$J,MATCHUP!CE$1)-COUNTIFS(SWISSW!$I:$I,MATCHUP!$A41,SWISSW!$J:$J,MATCHUP!CE$1,SWISSW!$F:$F,"Draw")+COUNTIFS(SWISSW!$I:$I,MATCHUP!CE$1,SWISSW!$J:$J,MATCHUP!$A41)-COUNTIFS(SWISSW!$I:$I,MATCHUP!CE$1,SWISSW!$J:$J,MATCHUP!$A41,SWISSW!$F:$F,"Draw")),"-")</f>
        <v>-</v>
      </c>
      <c r="CF41" s="5" t="str">
        <f ca="1">IFERROR((COUNTIFS(SWISSW!$I:$I,MATCHUP!$A41,SWISSW!$J:$J,MATCHUP!CF$1,SWISSW!$F:$F,"Won")+COUNTIFS(SWISSW!$I:$I,MATCHUP!CF$1,SWISSW!$J:$J,MATCHUP!$A41,SWISSW!$F:$F,"Lost"))/(COUNTIFS(SWISSW!$I:$I,MATCHUP!$A41,SWISSW!$J:$J,MATCHUP!CF$1)-COUNTIFS(SWISSW!$I:$I,MATCHUP!$A41,SWISSW!$J:$J,MATCHUP!CF$1,SWISSW!$F:$F,"Draw")+COUNTIFS(SWISSW!$I:$I,MATCHUP!CF$1,SWISSW!$J:$J,MATCHUP!$A41)-COUNTIFS(SWISSW!$I:$I,MATCHUP!CF$1,SWISSW!$J:$J,MATCHUP!$A41,SWISSW!$F:$F,"Draw")),"-")</f>
        <v>-</v>
      </c>
      <c r="CG41" s="5" t="str">
        <f ca="1">IFERROR((COUNTIFS(SWISSW!$I:$I,MATCHUP!$A41,SWISSW!$J:$J,MATCHUP!CG$1,SWISSW!$F:$F,"Won")+COUNTIFS(SWISSW!$I:$I,MATCHUP!CG$1,SWISSW!$J:$J,MATCHUP!$A41,SWISSW!$F:$F,"Lost"))/(COUNTIFS(SWISSW!$I:$I,MATCHUP!$A41,SWISSW!$J:$J,MATCHUP!CG$1)-COUNTIFS(SWISSW!$I:$I,MATCHUP!$A41,SWISSW!$J:$J,MATCHUP!CG$1,SWISSW!$F:$F,"Draw")+COUNTIFS(SWISSW!$I:$I,MATCHUP!CG$1,SWISSW!$J:$J,MATCHUP!$A41)-COUNTIFS(SWISSW!$I:$I,MATCHUP!CG$1,SWISSW!$J:$J,MATCHUP!$A41,SWISSW!$F:$F,"Draw")),"-")</f>
        <v>-</v>
      </c>
      <c r="CH41" s="5" t="str">
        <f ca="1">IFERROR((COUNTIFS(SWISSW!$I:$I,MATCHUP!$A41,SWISSW!$J:$J,MATCHUP!CH$1,SWISSW!$F:$F,"Won")+COUNTIFS(SWISSW!$I:$I,MATCHUP!CH$1,SWISSW!$J:$J,MATCHUP!$A41,SWISSW!$F:$F,"Lost"))/(COUNTIFS(SWISSW!$I:$I,MATCHUP!$A41,SWISSW!$J:$J,MATCHUP!CH$1)-COUNTIFS(SWISSW!$I:$I,MATCHUP!$A41,SWISSW!$J:$J,MATCHUP!CH$1,SWISSW!$F:$F,"Draw")+COUNTIFS(SWISSW!$I:$I,MATCHUP!CH$1,SWISSW!$J:$J,MATCHUP!$A41)-COUNTIFS(SWISSW!$I:$I,MATCHUP!CH$1,SWISSW!$J:$J,MATCHUP!$A41,SWISSW!$F:$F,"Draw")),"-")</f>
        <v>-</v>
      </c>
      <c r="CI41" s="5" t="str">
        <f ca="1">IFERROR((COUNTIFS(SWISSW!$I:$I,MATCHUP!$A41,SWISSW!$J:$J,MATCHUP!CI$1,SWISSW!$F:$F,"Won")+COUNTIFS(SWISSW!$I:$I,MATCHUP!CI$1,SWISSW!$J:$J,MATCHUP!$A41,SWISSW!$F:$F,"Lost"))/(COUNTIFS(SWISSW!$I:$I,MATCHUP!$A41,SWISSW!$J:$J,MATCHUP!CI$1)-COUNTIFS(SWISSW!$I:$I,MATCHUP!$A41,SWISSW!$J:$J,MATCHUP!CI$1,SWISSW!$F:$F,"Draw")+COUNTIFS(SWISSW!$I:$I,MATCHUP!CI$1,SWISSW!$J:$J,MATCHUP!$A41)-COUNTIFS(SWISSW!$I:$I,MATCHUP!CI$1,SWISSW!$J:$J,MATCHUP!$A41,SWISSW!$F:$F,"Draw")),"-")</f>
        <v>-</v>
      </c>
      <c r="CJ41" s="5" t="str">
        <f ca="1">IFERROR((COUNTIFS(SWISSW!$I:$I,MATCHUP!$A41,SWISSW!$J:$J,MATCHUP!CJ$1,SWISSW!$F:$F,"Won")+COUNTIFS(SWISSW!$I:$I,MATCHUP!CJ$1,SWISSW!$J:$J,MATCHUP!$A41,SWISSW!$F:$F,"Lost"))/(COUNTIFS(SWISSW!$I:$I,MATCHUP!$A41,SWISSW!$J:$J,MATCHUP!CJ$1)-COUNTIFS(SWISSW!$I:$I,MATCHUP!$A41,SWISSW!$J:$J,MATCHUP!CJ$1,SWISSW!$F:$F,"Draw")+COUNTIFS(SWISSW!$I:$I,MATCHUP!CJ$1,SWISSW!$J:$J,MATCHUP!$A41)-COUNTIFS(SWISSW!$I:$I,MATCHUP!CJ$1,SWISSW!$J:$J,MATCHUP!$A41,SWISSW!$F:$F,"Draw")),"-")</f>
        <v>-</v>
      </c>
      <c r="CK41" s="5" t="str">
        <f ca="1">IFERROR((COUNTIFS(SWISSW!$I:$I,MATCHUP!$A41,SWISSW!$J:$J,MATCHUP!CK$1,SWISSW!$F:$F,"Won")+COUNTIFS(SWISSW!$I:$I,MATCHUP!CK$1,SWISSW!$J:$J,MATCHUP!$A41,SWISSW!$F:$F,"Lost"))/(COUNTIFS(SWISSW!$I:$I,MATCHUP!$A41,SWISSW!$J:$J,MATCHUP!CK$1)-COUNTIFS(SWISSW!$I:$I,MATCHUP!$A41,SWISSW!$J:$J,MATCHUP!CK$1,SWISSW!$F:$F,"Draw")+COUNTIFS(SWISSW!$I:$I,MATCHUP!CK$1,SWISSW!$J:$J,MATCHUP!$A41)-COUNTIFS(SWISSW!$I:$I,MATCHUP!CK$1,SWISSW!$J:$J,MATCHUP!$A41,SWISSW!$F:$F,"Draw")),"-")</f>
        <v>-</v>
      </c>
      <c r="CL41" s="5" t="str">
        <f ca="1">IFERROR((COUNTIFS(SWISSW!$I:$I,MATCHUP!$A41,SWISSW!$J:$J,MATCHUP!CL$1,SWISSW!$F:$F,"Won")+COUNTIFS(SWISSW!$I:$I,MATCHUP!CL$1,SWISSW!$J:$J,MATCHUP!$A41,SWISSW!$F:$F,"Lost"))/(COUNTIFS(SWISSW!$I:$I,MATCHUP!$A41,SWISSW!$J:$J,MATCHUP!CL$1)-COUNTIFS(SWISSW!$I:$I,MATCHUP!$A41,SWISSW!$J:$J,MATCHUP!CL$1,SWISSW!$F:$F,"Draw")+COUNTIFS(SWISSW!$I:$I,MATCHUP!CL$1,SWISSW!$J:$J,MATCHUP!$A41)-COUNTIFS(SWISSW!$I:$I,MATCHUP!CL$1,SWISSW!$J:$J,MATCHUP!$A41,SWISSW!$F:$F,"Draw")),"-")</f>
        <v>-</v>
      </c>
      <c r="CM41" s="5" t="str">
        <f ca="1">IFERROR((COUNTIFS(SWISSW!$I:$I,MATCHUP!$A41,SWISSW!$J:$J,MATCHUP!CM$1,SWISSW!$F:$F,"Won")+COUNTIFS(SWISSW!$I:$I,MATCHUP!CM$1,SWISSW!$J:$J,MATCHUP!$A41,SWISSW!$F:$F,"Lost"))/(COUNTIFS(SWISSW!$I:$I,MATCHUP!$A41,SWISSW!$J:$J,MATCHUP!CM$1)-COUNTIFS(SWISSW!$I:$I,MATCHUP!$A41,SWISSW!$J:$J,MATCHUP!CM$1,SWISSW!$F:$F,"Draw")+COUNTIFS(SWISSW!$I:$I,MATCHUP!CM$1,SWISSW!$J:$J,MATCHUP!$A41)-COUNTIFS(SWISSW!$I:$I,MATCHUP!CM$1,SWISSW!$J:$J,MATCHUP!$A41,SWISSW!$F:$F,"Draw")),"-")</f>
        <v>-</v>
      </c>
      <c r="CN41" s="5" t="str">
        <f ca="1">IFERROR((COUNTIFS(SWISSW!$I:$I,MATCHUP!$A41,SWISSW!$J:$J,MATCHUP!CN$1,SWISSW!$F:$F,"Won")+COUNTIFS(SWISSW!$I:$I,MATCHUP!CN$1,SWISSW!$J:$J,MATCHUP!$A41,SWISSW!$F:$F,"Lost"))/(COUNTIFS(SWISSW!$I:$I,MATCHUP!$A41,SWISSW!$J:$J,MATCHUP!CN$1)-COUNTIFS(SWISSW!$I:$I,MATCHUP!$A41,SWISSW!$J:$J,MATCHUP!CN$1,SWISSW!$F:$F,"Draw")+COUNTIFS(SWISSW!$I:$I,MATCHUP!CN$1,SWISSW!$J:$J,MATCHUP!$A41)-COUNTIFS(SWISSW!$I:$I,MATCHUP!CN$1,SWISSW!$J:$J,MATCHUP!$A41,SWISSW!$F:$F,"Draw")),"-")</f>
        <v>-</v>
      </c>
      <c r="CO41" s="5" t="str">
        <f ca="1">IFERROR((COUNTIFS(SWISSW!$I:$I,MATCHUP!$A41,SWISSW!$J:$J,MATCHUP!CO$1,SWISSW!$F:$F,"Won")+COUNTIFS(SWISSW!$I:$I,MATCHUP!CO$1,SWISSW!$J:$J,MATCHUP!$A41,SWISSW!$F:$F,"Lost"))/(COUNTIFS(SWISSW!$I:$I,MATCHUP!$A41,SWISSW!$J:$J,MATCHUP!CO$1)-COUNTIFS(SWISSW!$I:$I,MATCHUP!$A41,SWISSW!$J:$J,MATCHUP!CO$1,SWISSW!$F:$F,"Draw")+COUNTIFS(SWISSW!$I:$I,MATCHUP!CO$1,SWISSW!$J:$J,MATCHUP!$A41)-COUNTIFS(SWISSW!$I:$I,MATCHUP!CO$1,SWISSW!$J:$J,MATCHUP!$A41,SWISSW!$F:$F,"Draw")),"-")</f>
        <v>-</v>
      </c>
      <c r="CP41" s="5" t="str">
        <f ca="1">IFERROR((COUNTIFS(SWISSW!$I:$I,MATCHUP!$A41,SWISSW!$J:$J,MATCHUP!CP$1,SWISSW!$F:$F,"Won")+COUNTIFS(SWISSW!$I:$I,MATCHUP!CP$1,SWISSW!$J:$J,MATCHUP!$A41,SWISSW!$F:$F,"Lost"))/(COUNTIFS(SWISSW!$I:$I,MATCHUP!$A41,SWISSW!$J:$J,MATCHUP!CP$1)-COUNTIFS(SWISSW!$I:$I,MATCHUP!$A41,SWISSW!$J:$J,MATCHUP!CP$1,SWISSW!$F:$F,"Draw")+COUNTIFS(SWISSW!$I:$I,MATCHUP!CP$1,SWISSW!$J:$J,MATCHUP!$A41)-COUNTIFS(SWISSW!$I:$I,MATCHUP!CP$1,SWISSW!$J:$J,MATCHUP!$A41,SWISSW!$F:$F,"Draw")),"-")</f>
        <v>-</v>
      </c>
      <c r="CQ41" s="5" t="str">
        <f ca="1">IFERROR((COUNTIFS(SWISSW!$I:$I,MATCHUP!$A41,SWISSW!$J:$J,MATCHUP!CQ$1,SWISSW!$F:$F,"Won")+COUNTIFS(SWISSW!$I:$I,MATCHUP!CQ$1,SWISSW!$J:$J,MATCHUP!$A41,SWISSW!$F:$F,"Lost"))/(COUNTIFS(SWISSW!$I:$I,MATCHUP!$A41,SWISSW!$J:$J,MATCHUP!CQ$1)-COUNTIFS(SWISSW!$I:$I,MATCHUP!$A41,SWISSW!$J:$J,MATCHUP!CQ$1,SWISSW!$F:$F,"Draw")+COUNTIFS(SWISSW!$I:$I,MATCHUP!CQ$1,SWISSW!$J:$J,MATCHUP!$A41)-COUNTIFS(SWISSW!$I:$I,MATCHUP!CQ$1,SWISSW!$J:$J,MATCHUP!$A41,SWISSW!$F:$F,"Draw")),"-")</f>
        <v>-</v>
      </c>
      <c r="CR41" s="5" t="str">
        <f ca="1">IFERROR((COUNTIFS(SWISSW!$I:$I,MATCHUP!$A41,SWISSW!$J:$J,MATCHUP!CR$1,SWISSW!$F:$F,"Won")+COUNTIFS(SWISSW!$I:$I,MATCHUP!CR$1,SWISSW!$J:$J,MATCHUP!$A41,SWISSW!$F:$F,"Lost"))/(COUNTIFS(SWISSW!$I:$I,MATCHUP!$A41,SWISSW!$J:$J,MATCHUP!CR$1)-COUNTIFS(SWISSW!$I:$I,MATCHUP!$A41,SWISSW!$J:$J,MATCHUP!CR$1,SWISSW!$F:$F,"Draw")+COUNTIFS(SWISSW!$I:$I,MATCHUP!CR$1,SWISSW!$J:$J,MATCHUP!$A41)-COUNTIFS(SWISSW!$I:$I,MATCHUP!CR$1,SWISSW!$J:$J,MATCHUP!$A41,SWISSW!$F:$F,"Draw")),"-")</f>
        <v>-</v>
      </c>
      <c r="CS41" s="5" t="str">
        <f ca="1">IFERROR((COUNTIFS(SWISSW!$I:$I,MATCHUP!$A41,SWISSW!$J:$J,MATCHUP!CS$1,SWISSW!$F:$F,"Won")+COUNTIFS(SWISSW!$I:$I,MATCHUP!CS$1,SWISSW!$J:$J,MATCHUP!$A41,SWISSW!$F:$F,"Lost"))/(COUNTIFS(SWISSW!$I:$I,MATCHUP!$A41,SWISSW!$J:$J,MATCHUP!CS$1)-COUNTIFS(SWISSW!$I:$I,MATCHUP!$A41,SWISSW!$J:$J,MATCHUP!CS$1,SWISSW!$F:$F,"Draw")+COUNTIFS(SWISSW!$I:$I,MATCHUP!CS$1,SWISSW!$J:$J,MATCHUP!$A41)-COUNTIFS(SWISSW!$I:$I,MATCHUP!CS$1,SWISSW!$J:$J,MATCHUP!$A41,SWISSW!$F:$F,"Draw")),"-")</f>
        <v>-</v>
      </c>
      <c r="CT41" s="5" t="str">
        <f ca="1">IFERROR((COUNTIFS(SWISSW!$I:$I,MATCHUP!$A41,SWISSW!$J:$J,MATCHUP!CT$1,SWISSW!$F:$F,"Won")+COUNTIFS(SWISSW!$I:$I,MATCHUP!CT$1,SWISSW!$J:$J,MATCHUP!$A41,SWISSW!$F:$F,"Lost"))/(COUNTIFS(SWISSW!$I:$I,MATCHUP!$A41,SWISSW!$J:$J,MATCHUP!CT$1)-COUNTIFS(SWISSW!$I:$I,MATCHUP!$A41,SWISSW!$J:$J,MATCHUP!CT$1,SWISSW!$F:$F,"Draw")+COUNTIFS(SWISSW!$I:$I,MATCHUP!CT$1,SWISSW!$J:$J,MATCHUP!$A41)-COUNTIFS(SWISSW!$I:$I,MATCHUP!CT$1,SWISSW!$J:$J,MATCHUP!$A41,SWISSW!$F:$F,"Draw")),"-")</f>
        <v>-</v>
      </c>
      <c r="CU41" s="5" t="str">
        <f ca="1">IFERROR((COUNTIFS(SWISSW!$I:$I,MATCHUP!$A41,SWISSW!$J:$J,MATCHUP!CU$1,SWISSW!$F:$F,"Won")+COUNTIFS(SWISSW!$I:$I,MATCHUP!CU$1,SWISSW!$J:$J,MATCHUP!$A41,SWISSW!$F:$F,"Lost"))/(COUNTIFS(SWISSW!$I:$I,MATCHUP!$A41,SWISSW!$J:$J,MATCHUP!CU$1)-COUNTIFS(SWISSW!$I:$I,MATCHUP!$A41,SWISSW!$J:$J,MATCHUP!CU$1,SWISSW!$F:$F,"Draw")+COUNTIFS(SWISSW!$I:$I,MATCHUP!CU$1,SWISSW!$J:$J,MATCHUP!$A41)-COUNTIFS(SWISSW!$I:$I,MATCHUP!CU$1,SWISSW!$J:$J,MATCHUP!$A41,SWISSW!$F:$F,"Draw")),"-")</f>
        <v>-</v>
      </c>
      <c r="CV41" s="5" t="str">
        <f ca="1">IFERROR((COUNTIFS(SWISSW!$I:$I,MATCHUP!$A41,SWISSW!$J:$J,MATCHUP!CV$1,SWISSW!$F:$F,"Won")+COUNTIFS(SWISSW!$I:$I,MATCHUP!CV$1,SWISSW!$J:$J,MATCHUP!$A41,SWISSW!$F:$F,"Lost"))/(COUNTIFS(SWISSW!$I:$I,MATCHUP!$A41,SWISSW!$J:$J,MATCHUP!CV$1)-COUNTIFS(SWISSW!$I:$I,MATCHUP!$A41,SWISSW!$J:$J,MATCHUP!CV$1,SWISSW!$F:$F,"Draw")+COUNTIFS(SWISSW!$I:$I,MATCHUP!CV$1,SWISSW!$J:$J,MATCHUP!$A41)-COUNTIFS(SWISSW!$I:$I,MATCHUP!CV$1,SWISSW!$J:$J,MATCHUP!$A41,SWISSW!$F:$F,"Draw")),"-")</f>
        <v>-</v>
      </c>
    </row>
    <row r="42" spans="1:100" ht="55" customHeight="1" x14ac:dyDescent="0.3">
      <c r="A42" s="3" t="str" cm="1">
        <f t="array" aca="1" ref="A42" ca="1">INDIRECT(ADDRESS(ROW(),1,,1,"METABREAK"))</f>
        <v>Dimir Faeries</v>
      </c>
      <c r="B42" s="5">
        <f ca="1">IFERROR((COUNTIFS(SWISSW!$I:$I,MATCHUP!$A42,SWISSW!$J:$J,MATCHUP!B$1,SWISSW!$F:$F,"Won")+COUNTIFS(SWISSW!$I:$I,MATCHUP!B$1,SWISSW!$J:$J,MATCHUP!$A42,SWISSW!$F:$F,"Lost"))/(COUNTIFS(SWISSW!$I:$I,MATCHUP!$A42,SWISSW!$J:$J,MATCHUP!B$1)-COUNTIFS(SWISSW!$I:$I,MATCHUP!$A42,SWISSW!$J:$J,MATCHUP!B$1,SWISSW!$F:$F,"Draw")+COUNTIFS(SWISSW!$I:$I,MATCHUP!B$1,SWISSW!$J:$J,MATCHUP!$A42)-COUNTIFS(SWISSW!$I:$I,MATCHUP!B$1,SWISSW!$J:$J,MATCHUP!$A42,SWISSW!$F:$F,"Draw")),"-")</f>
        <v>0.33333333333333331</v>
      </c>
      <c r="C42" s="5">
        <f ca="1">IFERROR((COUNTIFS(SWISSW!$I:$I,MATCHUP!$A42,SWISSW!$J:$J,MATCHUP!C$1,SWISSW!$F:$F,"Won")+COUNTIFS(SWISSW!$I:$I,MATCHUP!C$1,SWISSW!$J:$J,MATCHUP!$A42,SWISSW!$F:$F,"Lost"))/(COUNTIFS(SWISSW!$I:$I,MATCHUP!$A42,SWISSW!$J:$J,MATCHUP!C$1)-COUNTIFS(SWISSW!$I:$I,MATCHUP!$A42,SWISSW!$J:$J,MATCHUP!C$1,SWISSW!$F:$F,"Draw")+COUNTIFS(SWISSW!$I:$I,MATCHUP!C$1,SWISSW!$J:$J,MATCHUP!$A42)-COUNTIFS(SWISSW!$I:$I,MATCHUP!C$1,SWISSW!$J:$J,MATCHUP!$A42,SWISSW!$F:$F,"Draw")),"-")</f>
        <v>1</v>
      </c>
      <c r="D42" s="5">
        <f ca="1">IFERROR((COUNTIFS(SWISSW!$I:$I,MATCHUP!$A42,SWISSW!$J:$J,MATCHUP!D$1,SWISSW!$F:$F,"Won")+COUNTIFS(SWISSW!$I:$I,MATCHUP!D$1,SWISSW!$J:$J,MATCHUP!$A42,SWISSW!$F:$F,"Lost"))/(COUNTIFS(SWISSW!$I:$I,MATCHUP!$A42,SWISSW!$J:$J,MATCHUP!D$1)-COUNTIFS(SWISSW!$I:$I,MATCHUP!$A42,SWISSW!$J:$J,MATCHUP!D$1,SWISSW!$F:$F,"Draw")+COUNTIFS(SWISSW!$I:$I,MATCHUP!D$1,SWISSW!$J:$J,MATCHUP!$A42)-COUNTIFS(SWISSW!$I:$I,MATCHUP!D$1,SWISSW!$J:$J,MATCHUP!$A42,SWISSW!$F:$F,"Draw")),"-")</f>
        <v>1</v>
      </c>
      <c r="E42" s="5" t="str">
        <f ca="1">IFERROR((COUNTIFS(SWISSW!$I:$I,MATCHUP!$A42,SWISSW!$J:$J,MATCHUP!E$1,SWISSW!$F:$F,"Won")+COUNTIFS(SWISSW!$I:$I,MATCHUP!E$1,SWISSW!$J:$J,MATCHUP!$A42,SWISSW!$F:$F,"Lost"))/(COUNTIFS(SWISSW!$I:$I,MATCHUP!$A42,SWISSW!$J:$J,MATCHUP!E$1)-COUNTIFS(SWISSW!$I:$I,MATCHUP!$A42,SWISSW!$J:$J,MATCHUP!E$1,SWISSW!$F:$F,"Draw")+COUNTIFS(SWISSW!$I:$I,MATCHUP!E$1,SWISSW!$J:$J,MATCHUP!$A42)-COUNTIFS(SWISSW!$I:$I,MATCHUP!E$1,SWISSW!$J:$J,MATCHUP!$A42,SWISSW!$F:$F,"Draw")),"-")</f>
        <v>-</v>
      </c>
      <c r="F42" s="5">
        <f ca="1">IFERROR((COUNTIFS(SWISSW!$I:$I,MATCHUP!$A42,SWISSW!$J:$J,MATCHUP!F$1,SWISSW!$F:$F,"Won")+COUNTIFS(SWISSW!$I:$I,MATCHUP!F$1,SWISSW!$J:$J,MATCHUP!$A42,SWISSW!$F:$F,"Lost"))/(COUNTIFS(SWISSW!$I:$I,MATCHUP!$A42,SWISSW!$J:$J,MATCHUP!F$1)-COUNTIFS(SWISSW!$I:$I,MATCHUP!$A42,SWISSW!$J:$J,MATCHUP!F$1,SWISSW!$F:$F,"Draw")+COUNTIFS(SWISSW!$I:$I,MATCHUP!F$1,SWISSW!$J:$J,MATCHUP!$A42)-COUNTIFS(SWISSW!$I:$I,MATCHUP!F$1,SWISSW!$J:$J,MATCHUP!$A42,SWISSW!$F:$F,"Draw")),"-")</f>
        <v>0</v>
      </c>
      <c r="G42" s="5">
        <f ca="1">IFERROR((COUNTIFS(SWISSW!$I:$I,MATCHUP!$A42,SWISSW!$J:$J,MATCHUP!G$1,SWISSW!$F:$F,"Won")+COUNTIFS(SWISSW!$I:$I,MATCHUP!G$1,SWISSW!$J:$J,MATCHUP!$A42,SWISSW!$F:$F,"Lost"))/(COUNTIFS(SWISSW!$I:$I,MATCHUP!$A42,SWISSW!$J:$J,MATCHUP!G$1)-COUNTIFS(SWISSW!$I:$I,MATCHUP!$A42,SWISSW!$J:$J,MATCHUP!G$1,SWISSW!$F:$F,"Draw")+COUNTIFS(SWISSW!$I:$I,MATCHUP!G$1,SWISSW!$J:$J,MATCHUP!$A42)-COUNTIFS(SWISSW!$I:$I,MATCHUP!G$1,SWISSW!$J:$J,MATCHUP!$A42,SWISSW!$F:$F,"Draw")),"-")</f>
        <v>0</v>
      </c>
      <c r="H42" s="5" t="str">
        <f ca="1">IFERROR((COUNTIFS(SWISSW!$I:$I,MATCHUP!$A42,SWISSW!$J:$J,MATCHUP!H$1,SWISSW!$F:$F,"Won")+COUNTIFS(SWISSW!$I:$I,MATCHUP!H$1,SWISSW!$J:$J,MATCHUP!$A42,SWISSW!$F:$F,"Lost"))/(COUNTIFS(SWISSW!$I:$I,MATCHUP!$A42,SWISSW!$J:$J,MATCHUP!H$1)-COUNTIFS(SWISSW!$I:$I,MATCHUP!$A42,SWISSW!$J:$J,MATCHUP!H$1,SWISSW!$F:$F,"Draw")+COUNTIFS(SWISSW!$I:$I,MATCHUP!H$1,SWISSW!$J:$J,MATCHUP!$A42)-COUNTIFS(SWISSW!$I:$I,MATCHUP!H$1,SWISSW!$J:$J,MATCHUP!$A42,SWISSW!$F:$F,"Draw")),"-")</f>
        <v>-</v>
      </c>
      <c r="I42" s="5" t="str">
        <f ca="1">IFERROR((COUNTIFS(SWISSW!$I:$I,MATCHUP!$A42,SWISSW!$J:$J,MATCHUP!I$1,SWISSW!$F:$F,"Won")+COUNTIFS(SWISSW!$I:$I,MATCHUP!I$1,SWISSW!$J:$J,MATCHUP!$A42,SWISSW!$F:$F,"Lost"))/(COUNTIFS(SWISSW!$I:$I,MATCHUP!$A42,SWISSW!$J:$J,MATCHUP!I$1)-COUNTIFS(SWISSW!$I:$I,MATCHUP!$A42,SWISSW!$J:$J,MATCHUP!I$1,SWISSW!$F:$F,"Draw")+COUNTIFS(SWISSW!$I:$I,MATCHUP!I$1,SWISSW!$J:$J,MATCHUP!$A42)-COUNTIFS(SWISSW!$I:$I,MATCHUP!I$1,SWISSW!$J:$J,MATCHUP!$A42,SWISSW!$F:$F,"Draw")),"-")</f>
        <v>-</v>
      </c>
      <c r="J42" s="5" t="str">
        <f ca="1">IFERROR((COUNTIFS(SWISSW!$I:$I,MATCHUP!$A42,SWISSW!$J:$J,MATCHUP!J$1,SWISSW!$F:$F,"Won")+COUNTIFS(SWISSW!$I:$I,MATCHUP!J$1,SWISSW!$J:$J,MATCHUP!$A42,SWISSW!$F:$F,"Lost"))/(COUNTIFS(SWISSW!$I:$I,MATCHUP!$A42,SWISSW!$J:$J,MATCHUP!J$1)-COUNTIFS(SWISSW!$I:$I,MATCHUP!$A42,SWISSW!$J:$J,MATCHUP!J$1,SWISSW!$F:$F,"Draw")+COUNTIFS(SWISSW!$I:$I,MATCHUP!J$1,SWISSW!$J:$J,MATCHUP!$A42)-COUNTIFS(SWISSW!$I:$I,MATCHUP!J$1,SWISSW!$J:$J,MATCHUP!$A42,SWISSW!$F:$F,"Draw")),"-")</f>
        <v>-</v>
      </c>
      <c r="K42" s="5" t="str">
        <f ca="1">IFERROR((COUNTIFS(SWISSW!$I:$I,MATCHUP!$A42,SWISSW!$J:$J,MATCHUP!K$1,SWISSW!$F:$F,"Won")+COUNTIFS(SWISSW!$I:$I,MATCHUP!K$1,SWISSW!$J:$J,MATCHUP!$A42,SWISSW!$F:$F,"Lost"))/(COUNTIFS(SWISSW!$I:$I,MATCHUP!$A42,SWISSW!$J:$J,MATCHUP!K$1)-COUNTIFS(SWISSW!$I:$I,MATCHUP!$A42,SWISSW!$J:$J,MATCHUP!K$1,SWISSW!$F:$F,"Draw")+COUNTIFS(SWISSW!$I:$I,MATCHUP!K$1,SWISSW!$J:$J,MATCHUP!$A42)-COUNTIFS(SWISSW!$I:$I,MATCHUP!K$1,SWISSW!$J:$J,MATCHUP!$A42,SWISSW!$F:$F,"Draw")),"-")</f>
        <v>-</v>
      </c>
      <c r="L42" s="5" t="str">
        <f ca="1">IFERROR((COUNTIFS(SWISSW!$I:$I,MATCHUP!$A42,SWISSW!$J:$J,MATCHUP!L$1,SWISSW!$F:$F,"Won")+COUNTIFS(SWISSW!$I:$I,MATCHUP!L$1,SWISSW!$J:$J,MATCHUP!$A42,SWISSW!$F:$F,"Lost"))/(COUNTIFS(SWISSW!$I:$I,MATCHUP!$A42,SWISSW!$J:$J,MATCHUP!L$1)-COUNTIFS(SWISSW!$I:$I,MATCHUP!$A42,SWISSW!$J:$J,MATCHUP!L$1,SWISSW!$F:$F,"Draw")+COUNTIFS(SWISSW!$I:$I,MATCHUP!L$1,SWISSW!$J:$J,MATCHUP!$A42)-COUNTIFS(SWISSW!$I:$I,MATCHUP!L$1,SWISSW!$J:$J,MATCHUP!$A42,SWISSW!$F:$F,"Draw")),"-")</f>
        <v>-</v>
      </c>
      <c r="M42" s="5" t="str">
        <f ca="1">IFERROR((COUNTIFS(SWISSW!$I:$I,MATCHUP!$A42,SWISSW!$J:$J,MATCHUP!M$1,SWISSW!$F:$F,"Won")+COUNTIFS(SWISSW!$I:$I,MATCHUP!M$1,SWISSW!$J:$J,MATCHUP!$A42,SWISSW!$F:$F,"Lost"))/(COUNTIFS(SWISSW!$I:$I,MATCHUP!$A42,SWISSW!$J:$J,MATCHUP!M$1)-COUNTIFS(SWISSW!$I:$I,MATCHUP!$A42,SWISSW!$J:$J,MATCHUP!M$1,SWISSW!$F:$F,"Draw")+COUNTIFS(SWISSW!$I:$I,MATCHUP!M$1,SWISSW!$J:$J,MATCHUP!$A42)-COUNTIFS(SWISSW!$I:$I,MATCHUP!M$1,SWISSW!$J:$J,MATCHUP!$A42,SWISSW!$F:$F,"Draw")),"-")</f>
        <v>-</v>
      </c>
      <c r="N42" s="5">
        <f ca="1">IFERROR((COUNTIFS(SWISSW!$I:$I,MATCHUP!$A42,SWISSW!$J:$J,MATCHUP!N$1,SWISSW!$F:$F,"Won")+COUNTIFS(SWISSW!$I:$I,MATCHUP!N$1,SWISSW!$J:$J,MATCHUP!$A42,SWISSW!$F:$F,"Lost"))/(COUNTIFS(SWISSW!$I:$I,MATCHUP!$A42,SWISSW!$J:$J,MATCHUP!N$1)-COUNTIFS(SWISSW!$I:$I,MATCHUP!$A42,SWISSW!$J:$J,MATCHUP!N$1,SWISSW!$F:$F,"Draw")+COUNTIFS(SWISSW!$I:$I,MATCHUP!N$1,SWISSW!$J:$J,MATCHUP!$A42)-COUNTIFS(SWISSW!$I:$I,MATCHUP!N$1,SWISSW!$J:$J,MATCHUP!$A42,SWISSW!$F:$F,"Draw")),"-")</f>
        <v>0</v>
      </c>
      <c r="O42" s="5" t="str">
        <f ca="1">IFERROR((COUNTIFS(SWISSW!$I:$I,MATCHUP!$A42,SWISSW!$J:$J,MATCHUP!O$1,SWISSW!$F:$F,"Won")+COUNTIFS(SWISSW!$I:$I,MATCHUP!O$1,SWISSW!$J:$J,MATCHUP!$A42,SWISSW!$F:$F,"Lost"))/(COUNTIFS(SWISSW!$I:$I,MATCHUP!$A42,SWISSW!$J:$J,MATCHUP!O$1)-COUNTIFS(SWISSW!$I:$I,MATCHUP!$A42,SWISSW!$J:$J,MATCHUP!O$1,SWISSW!$F:$F,"Draw")+COUNTIFS(SWISSW!$I:$I,MATCHUP!O$1,SWISSW!$J:$J,MATCHUP!$A42)-COUNTIFS(SWISSW!$I:$I,MATCHUP!O$1,SWISSW!$J:$J,MATCHUP!$A42,SWISSW!$F:$F,"Draw")),"-")</f>
        <v>-</v>
      </c>
      <c r="P42" s="5" t="str">
        <f ca="1">IFERROR((COUNTIFS(SWISSW!$I:$I,MATCHUP!$A42,SWISSW!$J:$J,MATCHUP!P$1,SWISSW!$F:$F,"Won")+COUNTIFS(SWISSW!$I:$I,MATCHUP!P$1,SWISSW!$J:$J,MATCHUP!$A42,SWISSW!$F:$F,"Lost"))/(COUNTIFS(SWISSW!$I:$I,MATCHUP!$A42,SWISSW!$J:$J,MATCHUP!P$1)-COUNTIFS(SWISSW!$I:$I,MATCHUP!$A42,SWISSW!$J:$J,MATCHUP!P$1,SWISSW!$F:$F,"Draw")+COUNTIFS(SWISSW!$I:$I,MATCHUP!P$1,SWISSW!$J:$J,MATCHUP!$A42)-COUNTIFS(SWISSW!$I:$I,MATCHUP!P$1,SWISSW!$J:$J,MATCHUP!$A42,SWISSW!$F:$F,"Draw")),"-")</f>
        <v>-</v>
      </c>
      <c r="Q42" s="5">
        <f ca="1">IFERROR((COUNTIFS(SWISSW!$I:$I,MATCHUP!$A42,SWISSW!$J:$J,MATCHUP!Q$1,SWISSW!$F:$F,"Won")+COUNTIFS(SWISSW!$I:$I,MATCHUP!Q$1,SWISSW!$J:$J,MATCHUP!$A42,SWISSW!$F:$F,"Lost"))/(COUNTIFS(SWISSW!$I:$I,MATCHUP!$A42,SWISSW!$J:$J,MATCHUP!Q$1)-COUNTIFS(SWISSW!$I:$I,MATCHUP!$A42,SWISSW!$J:$J,MATCHUP!Q$1,SWISSW!$F:$F,"Draw")+COUNTIFS(SWISSW!$I:$I,MATCHUP!Q$1,SWISSW!$J:$J,MATCHUP!$A42)-COUNTIFS(SWISSW!$I:$I,MATCHUP!Q$1,SWISSW!$J:$J,MATCHUP!$A42,SWISSW!$F:$F,"Draw")),"-")</f>
        <v>0</v>
      </c>
      <c r="R42" s="5" t="str">
        <f ca="1">IFERROR((COUNTIFS(SWISSW!$I:$I,MATCHUP!$A42,SWISSW!$J:$J,MATCHUP!R$1,SWISSW!$F:$F,"Won")+COUNTIFS(SWISSW!$I:$I,MATCHUP!R$1,SWISSW!$J:$J,MATCHUP!$A42,SWISSW!$F:$F,"Lost"))/(COUNTIFS(SWISSW!$I:$I,MATCHUP!$A42,SWISSW!$J:$J,MATCHUP!R$1)-COUNTIFS(SWISSW!$I:$I,MATCHUP!$A42,SWISSW!$J:$J,MATCHUP!R$1,SWISSW!$F:$F,"Draw")+COUNTIFS(SWISSW!$I:$I,MATCHUP!R$1,SWISSW!$J:$J,MATCHUP!$A42)-COUNTIFS(SWISSW!$I:$I,MATCHUP!R$1,SWISSW!$J:$J,MATCHUP!$A42,SWISSW!$F:$F,"Draw")),"-")</f>
        <v>-</v>
      </c>
      <c r="S42" s="5" t="str">
        <f ca="1">IFERROR((COUNTIFS(SWISSW!$I:$I,MATCHUP!$A42,SWISSW!$J:$J,MATCHUP!S$1,SWISSW!$F:$F,"Won")+COUNTIFS(SWISSW!$I:$I,MATCHUP!S$1,SWISSW!$J:$J,MATCHUP!$A42,SWISSW!$F:$F,"Lost"))/(COUNTIFS(SWISSW!$I:$I,MATCHUP!$A42,SWISSW!$J:$J,MATCHUP!S$1)-COUNTIFS(SWISSW!$I:$I,MATCHUP!$A42,SWISSW!$J:$J,MATCHUP!S$1,SWISSW!$F:$F,"Draw")+COUNTIFS(SWISSW!$I:$I,MATCHUP!S$1,SWISSW!$J:$J,MATCHUP!$A42)-COUNTIFS(SWISSW!$I:$I,MATCHUP!S$1,SWISSW!$J:$J,MATCHUP!$A42,SWISSW!$F:$F,"Draw")),"-")</f>
        <v>-</v>
      </c>
      <c r="T42" s="5" t="str">
        <f ca="1">IFERROR((COUNTIFS(SWISSW!$I:$I,MATCHUP!$A42,SWISSW!$J:$J,MATCHUP!T$1,SWISSW!$F:$F,"Won")+COUNTIFS(SWISSW!$I:$I,MATCHUP!T$1,SWISSW!$J:$J,MATCHUP!$A42,SWISSW!$F:$F,"Lost"))/(COUNTIFS(SWISSW!$I:$I,MATCHUP!$A42,SWISSW!$J:$J,MATCHUP!T$1)-COUNTIFS(SWISSW!$I:$I,MATCHUP!$A42,SWISSW!$J:$J,MATCHUP!T$1,SWISSW!$F:$F,"Draw")+COUNTIFS(SWISSW!$I:$I,MATCHUP!T$1,SWISSW!$J:$J,MATCHUP!$A42)-COUNTIFS(SWISSW!$I:$I,MATCHUP!T$1,SWISSW!$J:$J,MATCHUP!$A42,SWISSW!$F:$F,"Draw")),"-")</f>
        <v>-</v>
      </c>
      <c r="U42" s="5" t="str">
        <f ca="1">IFERROR((COUNTIFS(SWISSW!$I:$I,MATCHUP!$A42,SWISSW!$J:$J,MATCHUP!U$1,SWISSW!$F:$F,"Won")+COUNTIFS(SWISSW!$I:$I,MATCHUP!U$1,SWISSW!$J:$J,MATCHUP!$A42,SWISSW!$F:$F,"Lost"))/(COUNTIFS(SWISSW!$I:$I,MATCHUP!$A42,SWISSW!$J:$J,MATCHUP!U$1)-COUNTIFS(SWISSW!$I:$I,MATCHUP!$A42,SWISSW!$J:$J,MATCHUP!U$1,SWISSW!$F:$F,"Draw")+COUNTIFS(SWISSW!$I:$I,MATCHUP!U$1,SWISSW!$J:$J,MATCHUP!$A42)-COUNTIFS(SWISSW!$I:$I,MATCHUP!U$1,SWISSW!$J:$J,MATCHUP!$A42,SWISSW!$F:$F,"Draw")),"-")</f>
        <v>-</v>
      </c>
      <c r="V42" s="5" t="str">
        <f ca="1">IFERROR((COUNTIFS(SWISSW!$I:$I,MATCHUP!$A42,SWISSW!$J:$J,MATCHUP!V$1,SWISSW!$F:$F,"Won")+COUNTIFS(SWISSW!$I:$I,MATCHUP!V$1,SWISSW!$J:$J,MATCHUP!$A42,SWISSW!$F:$F,"Lost"))/(COUNTIFS(SWISSW!$I:$I,MATCHUP!$A42,SWISSW!$J:$J,MATCHUP!V$1)-COUNTIFS(SWISSW!$I:$I,MATCHUP!$A42,SWISSW!$J:$J,MATCHUP!V$1,SWISSW!$F:$F,"Draw")+COUNTIFS(SWISSW!$I:$I,MATCHUP!V$1,SWISSW!$J:$J,MATCHUP!$A42)-COUNTIFS(SWISSW!$I:$I,MATCHUP!V$1,SWISSW!$J:$J,MATCHUP!$A42,SWISSW!$F:$F,"Draw")),"-")</f>
        <v>-</v>
      </c>
      <c r="W42" s="5" t="str">
        <f ca="1">IFERROR((COUNTIFS(SWISSW!$I:$I,MATCHUP!$A42,SWISSW!$J:$J,MATCHUP!W$1,SWISSW!$F:$F,"Won")+COUNTIFS(SWISSW!$I:$I,MATCHUP!W$1,SWISSW!$J:$J,MATCHUP!$A42,SWISSW!$F:$F,"Lost"))/(COUNTIFS(SWISSW!$I:$I,MATCHUP!$A42,SWISSW!$J:$J,MATCHUP!W$1)-COUNTIFS(SWISSW!$I:$I,MATCHUP!$A42,SWISSW!$J:$J,MATCHUP!W$1,SWISSW!$F:$F,"Draw")+COUNTIFS(SWISSW!$I:$I,MATCHUP!W$1,SWISSW!$J:$J,MATCHUP!$A42)-COUNTIFS(SWISSW!$I:$I,MATCHUP!W$1,SWISSW!$J:$J,MATCHUP!$A42,SWISSW!$F:$F,"Draw")),"-")</f>
        <v>-</v>
      </c>
      <c r="X42" s="5" t="str">
        <f ca="1">IFERROR((COUNTIFS(SWISSW!$I:$I,MATCHUP!$A42,SWISSW!$J:$J,MATCHUP!X$1,SWISSW!$F:$F,"Won")+COUNTIFS(SWISSW!$I:$I,MATCHUP!X$1,SWISSW!$J:$J,MATCHUP!$A42,SWISSW!$F:$F,"Lost"))/(COUNTIFS(SWISSW!$I:$I,MATCHUP!$A42,SWISSW!$J:$J,MATCHUP!X$1)-COUNTIFS(SWISSW!$I:$I,MATCHUP!$A42,SWISSW!$J:$J,MATCHUP!X$1,SWISSW!$F:$F,"Draw")+COUNTIFS(SWISSW!$I:$I,MATCHUP!X$1,SWISSW!$J:$J,MATCHUP!$A42)-COUNTIFS(SWISSW!$I:$I,MATCHUP!X$1,SWISSW!$J:$J,MATCHUP!$A42,SWISSW!$F:$F,"Draw")),"-")</f>
        <v>-</v>
      </c>
      <c r="Y42" s="5" t="str">
        <f ca="1">IFERROR((COUNTIFS(SWISSW!$I:$I,MATCHUP!$A42,SWISSW!$J:$J,MATCHUP!Y$1,SWISSW!$F:$F,"Won")+COUNTIFS(SWISSW!$I:$I,MATCHUP!Y$1,SWISSW!$J:$J,MATCHUP!$A42,SWISSW!$F:$F,"Lost"))/(COUNTIFS(SWISSW!$I:$I,MATCHUP!$A42,SWISSW!$J:$J,MATCHUP!Y$1)-COUNTIFS(SWISSW!$I:$I,MATCHUP!$A42,SWISSW!$J:$J,MATCHUP!Y$1,SWISSW!$F:$F,"Draw")+COUNTIFS(SWISSW!$I:$I,MATCHUP!Y$1,SWISSW!$J:$J,MATCHUP!$A42)-COUNTIFS(SWISSW!$I:$I,MATCHUP!Y$1,SWISSW!$J:$J,MATCHUP!$A42,SWISSW!$F:$F,"Draw")),"-")</f>
        <v>-</v>
      </c>
      <c r="Z42" s="5" t="str">
        <f ca="1">IFERROR((COUNTIFS(SWISSW!$I:$I,MATCHUP!$A42,SWISSW!$J:$J,MATCHUP!Z$1,SWISSW!$F:$F,"Won")+COUNTIFS(SWISSW!$I:$I,MATCHUP!Z$1,SWISSW!$J:$J,MATCHUP!$A42,SWISSW!$F:$F,"Lost"))/(COUNTIFS(SWISSW!$I:$I,MATCHUP!$A42,SWISSW!$J:$J,MATCHUP!Z$1)-COUNTIFS(SWISSW!$I:$I,MATCHUP!$A42,SWISSW!$J:$J,MATCHUP!Z$1,SWISSW!$F:$F,"Draw")+COUNTIFS(SWISSW!$I:$I,MATCHUP!Z$1,SWISSW!$J:$J,MATCHUP!$A42)-COUNTIFS(SWISSW!$I:$I,MATCHUP!Z$1,SWISSW!$J:$J,MATCHUP!$A42,SWISSW!$F:$F,"Draw")),"-")</f>
        <v>-</v>
      </c>
      <c r="AA42" s="5" t="str">
        <f ca="1">IFERROR((COUNTIFS(SWISSW!$I:$I,MATCHUP!$A42,SWISSW!$J:$J,MATCHUP!AA$1,SWISSW!$F:$F,"Won")+COUNTIFS(SWISSW!$I:$I,MATCHUP!AA$1,SWISSW!$J:$J,MATCHUP!$A42,SWISSW!$F:$F,"Lost"))/(COUNTIFS(SWISSW!$I:$I,MATCHUP!$A42,SWISSW!$J:$J,MATCHUP!AA$1)-COUNTIFS(SWISSW!$I:$I,MATCHUP!$A42,SWISSW!$J:$J,MATCHUP!AA$1,SWISSW!$F:$F,"Draw")+COUNTIFS(SWISSW!$I:$I,MATCHUP!AA$1,SWISSW!$J:$J,MATCHUP!$A42)-COUNTIFS(SWISSW!$I:$I,MATCHUP!AA$1,SWISSW!$J:$J,MATCHUP!$A42,SWISSW!$F:$F,"Draw")),"-")</f>
        <v>-</v>
      </c>
      <c r="AB42" s="5">
        <f ca="1">IFERROR((COUNTIFS(SWISSW!$I:$I,MATCHUP!$A42,SWISSW!$J:$J,MATCHUP!AB$1,SWISSW!$F:$F,"Won")+COUNTIFS(SWISSW!$I:$I,MATCHUP!AB$1,SWISSW!$J:$J,MATCHUP!$A42,SWISSW!$F:$F,"Lost"))/(COUNTIFS(SWISSW!$I:$I,MATCHUP!$A42,SWISSW!$J:$J,MATCHUP!AB$1)-COUNTIFS(SWISSW!$I:$I,MATCHUP!$A42,SWISSW!$J:$J,MATCHUP!AB$1,SWISSW!$F:$F,"Draw")+COUNTIFS(SWISSW!$I:$I,MATCHUP!AB$1,SWISSW!$J:$J,MATCHUP!$A42)-COUNTIFS(SWISSW!$I:$I,MATCHUP!AB$1,SWISSW!$J:$J,MATCHUP!$A42,SWISSW!$F:$F,"Draw")),"-")</f>
        <v>0</v>
      </c>
      <c r="AC42" s="5" t="str">
        <f ca="1">IFERROR((COUNTIFS(SWISSW!$I:$I,MATCHUP!$A42,SWISSW!$J:$J,MATCHUP!AC$1,SWISSW!$F:$F,"Won")+COUNTIFS(SWISSW!$I:$I,MATCHUP!AC$1,SWISSW!$J:$J,MATCHUP!$A42,SWISSW!$F:$F,"Lost"))/(COUNTIFS(SWISSW!$I:$I,MATCHUP!$A42,SWISSW!$J:$J,MATCHUP!AC$1)-COUNTIFS(SWISSW!$I:$I,MATCHUP!$A42,SWISSW!$J:$J,MATCHUP!AC$1,SWISSW!$F:$F,"Draw")+COUNTIFS(SWISSW!$I:$I,MATCHUP!AC$1,SWISSW!$J:$J,MATCHUP!$A42)-COUNTIFS(SWISSW!$I:$I,MATCHUP!AC$1,SWISSW!$J:$J,MATCHUP!$A42,SWISSW!$F:$F,"Draw")),"-")</f>
        <v>-</v>
      </c>
      <c r="AD42" s="5" t="str">
        <f ca="1">IFERROR((COUNTIFS(SWISSW!$I:$I,MATCHUP!$A42,SWISSW!$J:$J,MATCHUP!AD$1,SWISSW!$F:$F,"Won")+COUNTIFS(SWISSW!$I:$I,MATCHUP!AD$1,SWISSW!$J:$J,MATCHUP!$A42,SWISSW!$F:$F,"Lost"))/(COUNTIFS(SWISSW!$I:$I,MATCHUP!$A42,SWISSW!$J:$J,MATCHUP!AD$1)-COUNTIFS(SWISSW!$I:$I,MATCHUP!$A42,SWISSW!$J:$J,MATCHUP!AD$1,SWISSW!$F:$F,"Draw")+COUNTIFS(SWISSW!$I:$I,MATCHUP!AD$1,SWISSW!$J:$J,MATCHUP!$A42)-COUNTIFS(SWISSW!$I:$I,MATCHUP!AD$1,SWISSW!$J:$J,MATCHUP!$A42,SWISSW!$F:$F,"Draw")),"-")</f>
        <v>-</v>
      </c>
      <c r="AE42" s="5" t="str">
        <f ca="1">IFERROR((COUNTIFS(SWISSW!$I:$I,MATCHUP!$A42,SWISSW!$J:$J,MATCHUP!AE$1,SWISSW!$F:$F,"Won")+COUNTIFS(SWISSW!$I:$I,MATCHUP!AE$1,SWISSW!$J:$J,MATCHUP!$A42,SWISSW!$F:$F,"Lost"))/(COUNTIFS(SWISSW!$I:$I,MATCHUP!$A42,SWISSW!$J:$J,MATCHUP!AE$1)-COUNTIFS(SWISSW!$I:$I,MATCHUP!$A42,SWISSW!$J:$J,MATCHUP!AE$1,SWISSW!$F:$F,"Draw")+COUNTIFS(SWISSW!$I:$I,MATCHUP!AE$1,SWISSW!$J:$J,MATCHUP!$A42)-COUNTIFS(SWISSW!$I:$I,MATCHUP!AE$1,SWISSW!$J:$J,MATCHUP!$A42,SWISSW!$F:$F,"Draw")),"-")</f>
        <v>-</v>
      </c>
      <c r="AF42" s="5" t="str">
        <f ca="1">IFERROR((COUNTIFS(SWISSW!$I:$I,MATCHUP!$A42,SWISSW!$J:$J,MATCHUP!AF$1,SWISSW!$F:$F,"Won")+COUNTIFS(SWISSW!$I:$I,MATCHUP!AF$1,SWISSW!$J:$J,MATCHUP!$A42,SWISSW!$F:$F,"Lost"))/(COUNTIFS(SWISSW!$I:$I,MATCHUP!$A42,SWISSW!$J:$J,MATCHUP!AF$1)-COUNTIFS(SWISSW!$I:$I,MATCHUP!$A42,SWISSW!$J:$J,MATCHUP!AF$1,SWISSW!$F:$F,"Draw")+COUNTIFS(SWISSW!$I:$I,MATCHUP!AF$1,SWISSW!$J:$J,MATCHUP!$A42)-COUNTIFS(SWISSW!$I:$I,MATCHUP!AF$1,SWISSW!$J:$J,MATCHUP!$A42,SWISSW!$F:$F,"Draw")),"-")</f>
        <v>-</v>
      </c>
      <c r="AG42" s="5" t="str">
        <f ca="1">IFERROR((COUNTIFS(SWISSW!$I:$I,MATCHUP!$A42,SWISSW!$J:$J,MATCHUP!AG$1,SWISSW!$F:$F,"Won")+COUNTIFS(SWISSW!$I:$I,MATCHUP!AG$1,SWISSW!$J:$J,MATCHUP!$A42,SWISSW!$F:$F,"Lost"))/(COUNTIFS(SWISSW!$I:$I,MATCHUP!$A42,SWISSW!$J:$J,MATCHUP!AG$1)-COUNTIFS(SWISSW!$I:$I,MATCHUP!$A42,SWISSW!$J:$J,MATCHUP!AG$1,SWISSW!$F:$F,"Draw")+COUNTIFS(SWISSW!$I:$I,MATCHUP!AG$1,SWISSW!$J:$J,MATCHUP!$A42)-COUNTIFS(SWISSW!$I:$I,MATCHUP!AG$1,SWISSW!$J:$J,MATCHUP!$A42,SWISSW!$F:$F,"Draw")),"-")</f>
        <v>-</v>
      </c>
      <c r="AH42" s="5" t="str">
        <f ca="1">IFERROR((COUNTIFS(SWISSW!$I:$I,MATCHUP!$A42,SWISSW!$J:$J,MATCHUP!AH$1,SWISSW!$F:$F,"Won")+COUNTIFS(SWISSW!$I:$I,MATCHUP!AH$1,SWISSW!$J:$J,MATCHUP!$A42,SWISSW!$F:$F,"Lost"))/(COUNTIFS(SWISSW!$I:$I,MATCHUP!$A42,SWISSW!$J:$J,MATCHUP!AH$1)-COUNTIFS(SWISSW!$I:$I,MATCHUP!$A42,SWISSW!$J:$J,MATCHUP!AH$1,SWISSW!$F:$F,"Draw")+COUNTIFS(SWISSW!$I:$I,MATCHUP!AH$1,SWISSW!$J:$J,MATCHUP!$A42)-COUNTIFS(SWISSW!$I:$I,MATCHUP!AH$1,SWISSW!$J:$J,MATCHUP!$A42,SWISSW!$F:$F,"Draw")),"-")</f>
        <v>-</v>
      </c>
      <c r="AI42" s="5" t="str">
        <f ca="1">IFERROR((COUNTIFS(SWISSW!$I:$I,MATCHUP!$A42,SWISSW!$J:$J,MATCHUP!AI$1,SWISSW!$F:$F,"Won")+COUNTIFS(SWISSW!$I:$I,MATCHUP!AI$1,SWISSW!$J:$J,MATCHUP!$A42,SWISSW!$F:$F,"Lost"))/(COUNTIFS(SWISSW!$I:$I,MATCHUP!$A42,SWISSW!$J:$J,MATCHUP!AI$1)-COUNTIFS(SWISSW!$I:$I,MATCHUP!$A42,SWISSW!$J:$J,MATCHUP!AI$1,SWISSW!$F:$F,"Draw")+COUNTIFS(SWISSW!$I:$I,MATCHUP!AI$1,SWISSW!$J:$J,MATCHUP!$A42)-COUNTIFS(SWISSW!$I:$I,MATCHUP!AI$1,SWISSW!$J:$J,MATCHUP!$A42,SWISSW!$F:$F,"Draw")),"-")</f>
        <v>-</v>
      </c>
      <c r="AJ42" s="5" t="str">
        <f ca="1">IFERROR((COUNTIFS(SWISSW!$I:$I,MATCHUP!$A42,SWISSW!$J:$J,MATCHUP!AJ$1,SWISSW!$F:$F,"Won")+COUNTIFS(SWISSW!$I:$I,MATCHUP!AJ$1,SWISSW!$J:$J,MATCHUP!$A42,SWISSW!$F:$F,"Lost"))/(COUNTIFS(SWISSW!$I:$I,MATCHUP!$A42,SWISSW!$J:$J,MATCHUP!AJ$1)-COUNTIFS(SWISSW!$I:$I,MATCHUP!$A42,SWISSW!$J:$J,MATCHUP!AJ$1,SWISSW!$F:$F,"Draw")+COUNTIFS(SWISSW!$I:$I,MATCHUP!AJ$1,SWISSW!$J:$J,MATCHUP!$A42)-COUNTIFS(SWISSW!$I:$I,MATCHUP!AJ$1,SWISSW!$J:$J,MATCHUP!$A42,SWISSW!$F:$F,"Draw")),"-")</f>
        <v>-</v>
      </c>
      <c r="AK42" s="5" t="str">
        <f ca="1">IFERROR((COUNTIFS(SWISSW!$I:$I,MATCHUP!$A42,SWISSW!$J:$J,MATCHUP!AK$1,SWISSW!$F:$F,"Won")+COUNTIFS(SWISSW!$I:$I,MATCHUP!AK$1,SWISSW!$J:$J,MATCHUP!$A42,SWISSW!$F:$F,"Lost"))/(COUNTIFS(SWISSW!$I:$I,MATCHUP!$A42,SWISSW!$J:$J,MATCHUP!AK$1)-COUNTIFS(SWISSW!$I:$I,MATCHUP!$A42,SWISSW!$J:$J,MATCHUP!AK$1,SWISSW!$F:$F,"Draw")+COUNTIFS(SWISSW!$I:$I,MATCHUP!AK$1,SWISSW!$J:$J,MATCHUP!$A42)-COUNTIFS(SWISSW!$I:$I,MATCHUP!AK$1,SWISSW!$J:$J,MATCHUP!$A42,SWISSW!$F:$F,"Draw")),"-")</f>
        <v>-</v>
      </c>
      <c r="AL42" s="5" t="str">
        <f ca="1">IFERROR((COUNTIFS(SWISSW!$I:$I,MATCHUP!$A42,SWISSW!$J:$J,MATCHUP!AL$1,SWISSW!$F:$F,"Won")+COUNTIFS(SWISSW!$I:$I,MATCHUP!AL$1,SWISSW!$J:$J,MATCHUP!$A42,SWISSW!$F:$F,"Lost"))/(COUNTIFS(SWISSW!$I:$I,MATCHUP!$A42,SWISSW!$J:$J,MATCHUP!AL$1)-COUNTIFS(SWISSW!$I:$I,MATCHUP!$A42,SWISSW!$J:$J,MATCHUP!AL$1,SWISSW!$F:$F,"Draw")+COUNTIFS(SWISSW!$I:$I,MATCHUP!AL$1,SWISSW!$J:$J,MATCHUP!$A42)-COUNTIFS(SWISSW!$I:$I,MATCHUP!AL$1,SWISSW!$J:$J,MATCHUP!$A42,SWISSW!$F:$F,"Draw")),"-")</f>
        <v>-</v>
      </c>
      <c r="AM42" s="5" t="str">
        <f ca="1">IFERROR((COUNTIFS(SWISSW!$I:$I,MATCHUP!$A42,SWISSW!$J:$J,MATCHUP!AM$1,SWISSW!$F:$F,"Won")+COUNTIFS(SWISSW!$I:$I,MATCHUP!AM$1,SWISSW!$J:$J,MATCHUP!$A42,SWISSW!$F:$F,"Lost"))/(COUNTIFS(SWISSW!$I:$I,MATCHUP!$A42,SWISSW!$J:$J,MATCHUP!AM$1)-COUNTIFS(SWISSW!$I:$I,MATCHUP!$A42,SWISSW!$J:$J,MATCHUP!AM$1,SWISSW!$F:$F,"Draw")+COUNTIFS(SWISSW!$I:$I,MATCHUP!AM$1,SWISSW!$J:$J,MATCHUP!$A42)-COUNTIFS(SWISSW!$I:$I,MATCHUP!AM$1,SWISSW!$J:$J,MATCHUP!$A42,SWISSW!$F:$F,"Draw")),"-")</f>
        <v>-</v>
      </c>
      <c r="AN42" s="5" t="str">
        <f ca="1">IFERROR((COUNTIFS(SWISSW!$I:$I,MATCHUP!$A42,SWISSW!$J:$J,MATCHUP!AN$1,SWISSW!$F:$F,"Won")+COUNTIFS(SWISSW!$I:$I,MATCHUP!AN$1,SWISSW!$J:$J,MATCHUP!$A42,SWISSW!$F:$F,"Lost"))/(COUNTIFS(SWISSW!$I:$I,MATCHUP!$A42,SWISSW!$J:$J,MATCHUP!AN$1)-COUNTIFS(SWISSW!$I:$I,MATCHUP!$A42,SWISSW!$J:$J,MATCHUP!AN$1,SWISSW!$F:$F,"Draw")+COUNTIFS(SWISSW!$I:$I,MATCHUP!AN$1,SWISSW!$J:$J,MATCHUP!$A42)-COUNTIFS(SWISSW!$I:$I,MATCHUP!AN$1,SWISSW!$J:$J,MATCHUP!$A42,SWISSW!$F:$F,"Draw")),"-")</f>
        <v>-</v>
      </c>
      <c r="AO42" s="5" t="str">
        <f ca="1">IFERROR((COUNTIFS(SWISSW!$I:$I,MATCHUP!$A42,SWISSW!$J:$J,MATCHUP!AO$1,SWISSW!$F:$F,"Won")+COUNTIFS(SWISSW!$I:$I,MATCHUP!AO$1,SWISSW!$J:$J,MATCHUP!$A42,SWISSW!$F:$F,"Lost"))/(COUNTIFS(SWISSW!$I:$I,MATCHUP!$A42,SWISSW!$J:$J,MATCHUP!AO$1)-COUNTIFS(SWISSW!$I:$I,MATCHUP!$A42,SWISSW!$J:$J,MATCHUP!AO$1,SWISSW!$F:$F,"Draw")+COUNTIFS(SWISSW!$I:$I,MATCHUP!AO$1,SWISSW!$J:$J,MATCHUP!$A42)-COUNTIFS(SWISSW!$I:$I,MATCHUP!AO$1,SWISSW!$J:$J,MATCHUP!$A42,SWISSW!$F:$F,"Draw")),"-")</f>
        <v>-</v>
      </c>
      <c r="AP42" s="5" t="str">
        <f ca="1">IFERROR((COUNTIFS(SWISSW!$I:$I,MATCHUP!$A42,SWISSW!$J:$J,MATCHUP!AP$1,SWISSW!$F:$F,"Won")+COUNTIFS(SWISSW!$I:$I,MATCHUP!AP$1,SWISSW!$J:$J,MATCHUP!$A42,SWISSW!$F:$F,"Lost"))/(COUNTIFS(SWISSW!$I:$I,MATCHUP!$A42,SWISSW!$J:$J,MATCHUP!AP$1)-COUNTIFS(SWISSW!$I:$I,MATCHUP!$A42,SWISSW!$J:$J,MATCHUP!AP$1,SWISSW!$F:$F,"Draw")+COUNTIFS(SWISSW!$I:$I,MATCHUP!AP$1,SWISSW!$J:$J,MATCHUP!$A42)-COUNTIFS(SWISSW!$I:$I,MATCHUP!AP$1,SWISSW!$J:$J,MATCHUP!$A42,SWISSW!$F:$F,"Draw")),"-")</f>
        <v>-</v>
      </c>
      <c r="AQ42" s="5" t="str">
        <f ca="1">IFERROR((COUNTIFS(SWISSW!$I:$I,MATCHUP!$A42,SWISSW!$J:$J,MATCHUP!AQ$1,SWISSW!$F:$F,"Won")+COUNTIFS(SWISSW!$I:$I,MATCHUP!AQ$1,SWISSW!$J:$J,MATCHUP!$A42,SWISSW!$F:$F,"Lost"))/(COUNTIFS(SWISSW!$I:$I,MATCHUP!$A42,SWISSW!$J:$J,MATCHUP!AQ$1)-COUNTIFS(SWISSW!$I:$I,MATCHUP!$A42,SWISSW!$J:$J,MATCHUP!AQ$1,SWISSW!$F:$F,"Draw")+COUNTIFS(SWISSW!$I:$I,MATCHUP!AQ$1,SWISSW!$J:$J,MATCHUP!$A42)-COUNTIFS(SWISSW!$I:$I,MATCHUP!AQ$1,SWISSW!$J:$J,MATCHUP!$A42,SWISSW!$F:$F,"Draw")),"-")</f>
        <v>-</v>
      </c>
      <c r="AR42" s="5" t="str">
        <f ca="1">IFERROR((COUNTIFS(SWISSW!$I:$I,MATCHUP!$A42,SWISSW!$J:$J,MATCHUP!AR$1,SWISSW!$F:$F,"Won")+COUNTIFS(SWISSW!$I:$I,MATCHUP!AR$1,SWISSW!$J:$J,MATCHUP!$A42,SWISSW!$F:$F,"Lost"))/(COUNTIFS(SWISSW!$I:$I,MATCHUP!$A42,SWISSW!$J:$J,MATCHUP!AR$1)-COUNTIFS(SWISSW!$I:$I,MATCHUP!$A42,SWISSW!$J:$J,MATCHUP!AR$1,SWISSW!$F:$F,"Draw")+COUNTIFS(SWISSW!$I:$I,MATCHUP!AR$1,SWISSW!$J:$J,MATCHUP!$A42)-COUNTIFS(SWISSW!$I:$I,MATCHUP!AR$1,SWISSW!$J:$J,MATCHUP!$A42,SWISSW!$F:$F,"Draw")),"-")</f>
        <v>-</v>
      </c>
      <c r="AS42" s="5" t="str">
        <f ca="1">IFERROR((COUNTIFS(SWISSW!$I:$I,MATCHUP!$A42,SWISSW!$J:$J,MATCHUP!AS$1,SWISSW!$F:$F,"Won")+COUNTIFS(SWISSW!$I:$I,MATCHUP!AS$1,SWISSW!$J:$J,MATCHUP!$A42,SWISSW!$F:$F,"Lost"))/(COUNTIFS(SWISSW!$I:$I,MATCHUP!$A42,SWISSW!$J:$J,MATCHUP!AS$1)-COUNTIFS(SWISSW!$I:$I,MATCHUP!$A42,SWISSW!$J:$J,MATCHUP!AS$1,SWISSW!$F:$F,"Draw")+COUNTIFS(SWISSW!$I:$I,MATCHUP!AS$1,SWISSW!$J:$J,MATCHUP!$A42)-COUNTIFS(SWISSW!$I:$I,MATCHUP!AS$1,SWISSW!$J:$J,MATCHUP!$A42,SWISSW!$F:$F,"Draw")),"-")</f>
        <v>-</v>
      </c>
      <c r="AT42" s="5" t="str">
        <f ca="1">IFERROR((COUNTIFS(SWISSW!$I:$I,MATCHUP!$A42,SWISSW!$J:$J,MATCHUP!AT$1,SWISSW!$F:$F,"Won")+COUNTIFS(SWISSW!$I:$I,MATCHUP!AT$1,SWISSW!$J:$J,MATCHUP!$A42,SWISSW!$F:$F,"Lost"))/(COUNTIFS(SWISSW!$I:$I,MATCHUP!$A42,SWISSW!$J:$J,MATCHUP!AT$1)-COUNTIFS(SWISSW!$I:$I,MATCHUP!$A42,SWISSW!$J:$J,MATCHUP!AT$1,SWISSW!$F:$F,"Draw")+COUNTIFS(SWISSW!$I:$I,MATCHUP!AT$1,SWISSW!$J:$J,MATCHUP!$A42)-COUNTIFS(SWISSW!$I:$I,MATCHUP!AT$1,SWISSW!$J:$J,MATCHUP!$A42,SWISSW!$F:$F,"Draw")),"-")</f>
        <v>-</v>
      </c>
      <c r="AU42" s="5" t="str">
        <f ca="1">IFERROR((COUNTIFS(SWISSW!$I:$I,MATCHUP!$A42,SWISSW!$J:$J,MATCHUP!AU$1,SWISSW!$F:$F,"Won")+COUNTIFS(SWISSW!$I:$I,MATCHUP!AU$1,SWISSW!$J:$J,MATCHUP!$A42,SWISSW!$F:$F,"Lost"))/(COUNTIFS(SWISSW!$I:$I,MATCHUP!$A42,SWISSW!$J:$J,MATCHUP!AU$1)-COUNTIFS(SWISSW!$I:$I,MATCHUP!$A42,SWISSW!$J:$J,MATCHUP!AU$1,SWISSW!$F:$F,"Draw")+COUNTIFS(SWISSW!$I:$I,MATCHUP!AU$1,SWISSW!$J:$J,MATCHUP!$A42)-COUNTIFS(SWISSW!$I:$I,MATCHUP!AU$1,SWISSW!$J:$J,MATCHUP!$A42,SWISSW!$F:$F,"Draw")),"-")</f>
        <v>-</v>
      </c>
      <c r="AV42" s="5" t="str">
        <f ca="1">IFERROR((COUNTIFS(SWISSW!$I:$I,MATCHUP!$A42,SWISSW!$J:$J,MATCHUP!AV$1,SWISSW!$F:$F,"Won")+COUNTIFS(SWISSW!$I:$I,MATCHUP!AV$1,SWISSW!$J:$J,MATCHUP!$A42,SWISSW!$F:$F,"Lost"))/(COUNTIFS(SWISSW!$I:$I,MATCHUP!$A42,SWISSW!$J:$J,MATCHUP!AV$1)-COUNTIFS(SWISSW!$I:$I,MATCHUP!$A42,SWISSW!$J:$J,MATCHUP!AV$1,SWISSW!$F:$F,"Draw")+COUNTIFS(SWISSW!$I:$I,MATCHUP!AV$1,SWISSW!$J:$J,MATCHUP!$A42)-COUNTIFS(SWISSW!$I:$I,MATCHUP!AV$1,SWISSW!$J:$J,MATCHUP!$A42,SWISSW!$F:$F,"Draw")),"-")</f>
        <v>-</v>
      </c>
      <c r="AW42" s="5" t="str">
        <f ca="1">IFERROR((COUNTIFS(SWISSW!$I:$I,MATCHUP!$A42,SWISSW!$J:$J,MATCHUP!AW$1,SWISSW!$F:$F,"Won")+COUNTIFS(SWISSW!$I:$I,MATCHUP!AW$1,SWISSW!$J:$J,MATCHUP!$A42,SWISSW!$F:$F,"Lost"))/(COUNTIFS(SWISSW!$I:$I,MATCHUP!$A42,SWISSW!$J:$J,MATCHUP!AW$1)-COUNTIFS(SWISSW!$I:$I,MATCHUP!$A42,SWISSW!$J:$J,MATCHUP!AW$1,SWISSW!$F:$F,"Draw")+COUNTIFS(SWISSW!$I:$I,MATCHUP!AW$1,SWISSW!$J:$J,MATCHUP!$A42)-COUNTIFS(SWISSW!$I:$I,MATCHUP!AW$1,SWISSW!$J:$J,MATCHUP!$A42,SWISSW!$F:$F,"Draw")),"-")</f>
        <v>-</v>
      </c>
      <c r="AX42" s="5">
        <f ca="1">IFERROR((COUNTIFS(SWISSW!$I:$I,MATCHUP!$A42,SWISSW!$J:$J,MATCHUP!AX$1,SWISSW!$F:$F,"Won")+COUNTIFS(SWISSW!$I:$I,MATCHUP!AX$1,SWISSW!$J:$J,MATCHUP!$A42,SWISSW!$F:$F,"Lost"))/(COUNTIFS(SWISSW!$I:$I,MATCHUP!$A42,SWISSW!$J:$J,MATCHUP!AX$1)-COUNTIFS(SWISSW!$I:$I,MATCHUP!$A42,SWISSW!$J:$J,MATCHUP!AX$1,SWISSW!$F:$F,"Draw")+COUNTIFS(SWISSW!$I:$I,MATCHUP!AX$1,SWISSW!$J:$J,MATCHUP!$A42)-COUNTIFS(SWISSW!$I:$I,MATCHUP!AX$1,SWISSW!$J:$J,MATCHUP!$A42,SWISSW!$F:$F,"Draw")),"-")</f>
        <v>0</v>
      </c>
      <c r="AY42" s="5" t="str">
        <f ca="1">IFERROR((COUNTIFS(SWISSW!$I:$I,MATCHUP!$A42,SWISSW!$J:$J,MATCHUP!AY$1,SWISSW!$F:$F,"Won")+COUNTIFS(SWISSW!$I:$I,MATCHUP!AY$1,SWISSW!$J:$J,MATCHUP!$A42,SWISSW!$F:$F,"Lost"))/(COUNTIFS(SWISSW!$I:$I,MATCHUP!$A42,SWISSW!$J:$J,MATCHUP!AY$1)-COUNTIFS(SWISSW!$I:$I,MATCHUP!$A42,SWISSW!$J:$J,MATCHUP!AY$1,SWISSW!$F:$F,"Draw")+COUNTIFS(SWISSW!$I:$I,MATCHUP!AY$1,SWISSW!$J:$J,MATCHUP!$A42)-COUNTIFS(SWISSW!$I:$I,MATCHUP!AY$1,SWISSW!$J:$J,MATCHUP!$A42,SWISSW!$F:$F,"Draw")),"-")</f>
        <v>-</v>
      </c>
      <c r="AZ42" s="5" t="str">
        <f ca="1">IFERROR((COUNTIFS(SWISSW!$I:$I,MATCHUP!$A42,SWISSW!$J:$J,MATCHUP!AZ$1,SWISSW!$F:$F,"Won")+COUNTIFS(SWISSW!$I:$I,MATCHUP!AZ$1,SWISSW!$J:$J,MATCHUP!$A42,SWISSW!$F:$F,"Lost"))/(COUNTIFS(SWISSW!$I:$I,MATCHUP!$A42,SWISSW!$J:$J,MATCHUP!AZ$1)-COUNTIFS(SWISSW!$I:$I,MATCHUP!$A42,SWISSW!$J:$J,MATCHUP!AZ$1,SWISSW!$F:$F,"Draw")+COUNTIFS(SWISSW!$I:$I,MATCHUP!AZ$1,SWISSW!$J:$J,MATCHUP!$A42)-COUNTIFS(SWISSW!$I:$I,MATCHUP!AZ$1,SWISSW!$J:$J,MATCHUP!$A42,SWISSW!$F:$F,"Draw")),"-")</f>
        <v>-</v>
      </c>
      <c r="BA42" s="5" t="str">
        <f ca="1">IFERROR((COUNTIFS(SWISSW!$I:$I,MATCHUP!$A42,SWISSW!$J:$J,MATCHUP!BA$1,SWISSW!$F:$F,"Won")+COUNTIFS(SWISSW!$I:$I,MATCHUP!BA$1,SWISSW!$J:$J,MATCHUP!$A42,SWISSW!$F:$F,"Lost"))/(COUNTIFS(SWISSW!$I:$I,MATCHUP!$A42,SWISSW!$J:$J,MATCHUP!BA$1)-COUNTIFS(SWISSW!$I:$I,MATCHUP!$A42,SWISSW!$J:$J,MATCHUP!BA$1,SWISSW!$F:$F,"Draw")+COUNTIFS(SWISSW!$I:$I,MATCHUP!BA$1,SWISSW!$J:$J,MATCHUP!$A42)-COUNTIFS(SWISSW!$I:$I,MATCHUP!BA$1,SWISSW!$J:$J,MATCHUP!$A42,SWISSW!$F:$F,"Draw")),"-")</f>
        <v>-</v>
      </c>
      <c r="BB42" s="5" t="str">
        <f ca="1">IFERROR((COUNTIFS(SWISSW!$I:$I,MATCHUP!$A42,SWISSW!$J:$J,MATCHUP!BB$1,SWISSW!$F:$F,"Won")+COUNTIFS(SWISSW!$I:$I,MATCHUP!BB$1,SWISSW!$J:$J,MATCHUP!$A42,SWISSW!$F:$F,"Lost"))/(COUNTIFS(SWISSW!$I:$I,MATCHUP!$A42,SWISSW!$J:$J,MATCHUP!BB$1)-COUNTIFS(SWISSW!$I:$I,MATCHUP!$A42,SWISSW!$J:$J,MATCHUP!BB$1,SWISSW!$F:$F,"Draw")+COUNTIFS(SWISSW!$I:$I,MATCHUP!BB$1,SWISSW!$J:$J,MATCHUP!$A42)-COUNTIFS(SWISSW!$I:$I,MATCHUP!BB$1,SWISSW!$J:$J,MATCHUP!$A42,SWISSW!$F:$F,"Draw")),"-")</f>
        <v>-</v>
      </c>
      <c r="BC42" s="5" t="str">
        <f ca="1">IFERROR((COUNTIFS(SWISSW!$I:$I,MATCHUP!$A42,SWISSW!$J:$J,MATCHUP!BC$1,SWISSW!$F:$F,"Won")+COUNTIFS(SWISSW!$I:$I,MATCHUP!BC$1,SWISSW!$J:$J,MATCHUP!$A42,SWISSW!$F:$F,"Lost"))/(COUNTIFS(SWISSW!$I:$I,MATCHUP!$A42,SWISSW!$J:$J,MATCHUP!BC$1)-COUNTIFS(SWISSW!$I:$I,MATCHUP!$A42,SWISSW!$J:$J,MATCHUP!BC$1,SWISSW!$F:$F,"Draw")+COUNTIFS(SWISSW!$I:$I,MATCHUP!BC$1,SWISSW!$J:$J,MATCHUP!$A42)-COUNTIFS(SWISSW!$I:$I,MATCHUP!BC$1,SWISSW!$J:$J,MATCHUP!$A42,SWISSW!$F:$F,"Draw")),"-")</f>
        <v>-</v>
      </c>
      <c r="BD42" s="5" t="str">
        <f ca="1">IFERROR((COUNTIFS(SWISSW!$I:$I,MATCHUP!$A42,SWISSW!$J:$J,MATCHUP!BD$1,SWISSW!$F:$F,"Won")+COUNTIFS(SWISSW!$I:$I,MATCHUP!BD$1,SWISSW!$J:$J,MATCHUP!$A42,SWISSW!$F:$F,"Lost"))/(COUNTIFS(SWISSW!$I:$I,MATCHUP!$A42,SWISSW!$J:$J,MATCHUP!BD$1)-COUNTIFS(SWISSW!$I:$I,MATCHUP!$A42,SWISSW!$J:$J,MATCHUP!BD$1,SWISSW!$F:$F,"Draw")+COUNTIFS(SWISSW!$I:$I,MATCHUP!BD$1,SWISSW!$J:$J,MATCHUP!$A42)-COUNTIFS(SWISSW!$I:$I,MATCHUP!BD$1,SWISSW!$J:$J,MATCHUP!$A42,SWISSW!$F:$F,"Draw")),"-")</f>
        <v>-</v>
      </c>
      <c r="BE42" s="5" t="str">
        <f ca="1">IFERROR((COUNTIFS(SWISSW!$I:$I,MATCHUP!$A42,SWISSW!$J:$J,MATCHUP!BE$1,SWISSW!$F:$F,"Won")+COUNTIFS(SWISSW!$I:$I,MATCHUP!BE$1,SWISSW!$J:$J,MATCHUP!$A42,SWISSW!$F:$F,"Lost"))/(COUNTIFS(SWISSW!$I:$I,MATCHUP!$A42,SWISSW!$J:$J,MATCHUP!BE$1)-COUNTIFS(SWISSW!$I:$I,MATCHUP!$A42,SWISSW!$J:$J,MATCHUP!BE$1,SWISSW!$F:$F,"Draw")+COUNTIFS(SWISSW!$I:$I,MATCHUP!BE$1,SWISSW!$J:$J,MATCHUP!$A42)-COUNTIFS(SWISSW!$I:$I,MATCHUP!BE$1,SWISSW!$J:$J,MATCHUP!$A42,SWISSW!$F:$F,"Draw")),"-")</f>
        <v>-</v>
      </c>
      <c r="BF42" s="5" t="str">
        <f ca="1">IFERROR((COUNTIFS(SWISSW!$I:$I,MATCHUP!$A42,SWISSW!$J:$J,MATCHUP!BF$1,SWISSW!$F:$F,"Won")+COUNTIFS(SWISSW!$I:$I,MATCHUP!BF$1,SWISSW!$J:$J,MATCHUP!$A42,SWISSW!$F:$F,"Lost"))/(COUNTIFS(SWISSW!$I:$I,MATCHUP!$A42,SWISSW!$J:$J,MATCHUP!BF$1)-COUNTIFS(SWISSW!$I:$I,MATCHUP!$A42,SWISSW!$J:$J,MATCHUP!BF$1,SWISSW!$F:$F,"Draw")+COUNTIFS(SWISSW!$I:$I,MATCHUP!BF$1,SWISSW!$J:$J,MATCHUP!$A42)-COUNTIFS(SWISSW!$I:$I,MATCHUP!BF$1,SWISSW!$J:$J,MATCHUP!$A42,SWISSW!$F:$F,"Draw")),"-")</f>
        <v>-</v>
      </c>
      <c r="BG42" s="5" t="str">
        <f ca="1">IFERROR((COUNTIFS(SWISSW!$I:$I,MATCHUP!$A42,SWISSW!$J:$J,MATCHUP!BG$1,SWISSW!$F:$F,"Won")+COUNTIFS(SWISSW!$I:$I,MATCHUP!BG$1,SWISSW!$J:$J,MATCHUP!$A42,SWISSW!$F:$F,"Lost"))/(COUNTIFS(SWISSW!$I:$I,MATCHUP!$A42,SWISSW!$J:$J,MATCHUP!BG$1)-COUNTIFS(SWISSW!$I:$I,MATCHUP!$A42,SWISSW!$J:$J,MATCHUP!BG$1,SWISSW!$F:$F,"Draw")+COUNTIFS(SWISSW!$I:$I,MATCHUP!BG$1,SWISSW!$J:$J,MATCHUP!$A42)-COUNTIFS(SWISSW!$I:$I,MATCHUP!BG$1,SWISSW!$J:$J,MATCHUP!$A42,SWISSW!$F:$F,"Draw")),"-")</f>
        <v>-</v>
      </c>
      <c r="BH42" s="5" t="str">
        <f ca="1">IFERROR((COUNTIFS(SWISSW!$I:$I,MATCHUP!$A42,SWISSW!$J:$J,MATCHUP!BH$1,SWISSW!$F:$F,"Won")+COUNTIFS(SWISSW!$I:$I,MATCHUP!BH$1,SWISSW!$J:$J,MATCHUP!$A42,SWISSW!$F:$F,"Lost"))/(COUNTIFS(SWISSW!$I:$I,MATCHUP!$A42,SWISSW!$J:$J,MATCHUP!BH$1)-COUNTIFS(SWISSW!$I:$I,MATCHUP!$A42,SWISSW!$J:$J,MATCHUP!BH$1,SWISSW!$F:$F,"Draw")+COUNTIFS(SWISSW!$I:$I,MATCHUP!BH$1,SWISSW!$J:$J,MATCHUP!$A42)-COUNTIFS(SWISSW!$I:$I,MATCHUP!BH$1,SWISSW!$J:$J,MATCHUP!$A42,SWISSW!$F:$F,"Draw")),"-")</f>
        <v>-</v>
      </c>
      <c r="BI42" s="5" t="str">
        <f ca="1">IFERROR((COUNTIFS(SWISSW!$I:$I,MATCHUP!$A42,SWISSW!$J:$J,MATCHUP!BI$1,SWISSW!$F:$F,"Won")+COUNTIFS(SWISSW!$I:$I,MATCHUP!BI$1,SWISSW!$J:$J,MATCHUP!$A42,SWISSW!$F:$F,"Lost"))/(COUNTIFS(SWISSW!$I:$I,MATCHUP!$A42,SWISSW!$J:$J,MATCHUP!BI$1)-COUNTIFS(SWISSW!$I:$I,MATCHUP!$A42,SWISSW!$J:$J,MATCHUP!BI$1,SWISSW!$F:$F,"Draw")+COUNTIFS(SWISSW!$I:$I,MATCHUP!BI$1,SWISSW!$J:$J,MATCHUP!$A42)-COUNTIFS(SWISSW!$I:$I,MATCHUP!BI$1,SWISSW!$J:$J,MATCHUP!$A42,SWISSW!$F:$F,"Draw")),"-")</f>
        <v>-</v>
      </c>
      <c r="BJ42" s="5" t="str">
        <f ca="1">IFERROR((COUNTIFS(SWISSW!$I:$I,MATCHUP!$A42,SWISSW!$J:$J,MATCHUP!BJ$1,SWISSW!$F:$F,"Won")+COUNTIFS(SWISSW!$I:$I,MATCHUP!BJ$1,SWISSW!$J:$J,MATCHUP!$A42,SWISSW!$F:$F,"Lost"))/(COUNTIFS(SWISSW!$I:$I,MATCHUP!$A42,SWISSW!$J:$J,MATCHUP!BJ$1)-COUNTIFS(SWISSW!$I:$I,MATCHUP!$A42,SWISSW!$J:$J,MATCHUP!BJ$1,SWISSW!$F:$F,"Draw")+COUNTIFS(SWISSW!$I:$I,MATCHUP!BJ$1,SWISSW!$J:$J,MATCHUP!$A42)-COUNTIFS(SWISSW!$I:$I,MATCHUP!BJ$1,SWISSW!$J:$J,MATCHUP!$A42,SWISSW!$F:$F,"Draw")),"-")</f>
        <v>-</v>
      </c>
      <c r="BK42" s="5" t="str">
        <f ca="1">IFERROR((COUNTIFS(SWISSW!$I:$I,MATCHUP!$A42,SWISSW!$J:$J,MATCHUP!BK$1,SWISSW!$F:$F,"Won")+COUNTIFS(SWISSW!$I:$I,MATCHUP!BK$1,SWISSW!$J:$J,MATCHUP!$A42,SWISSW!$F:$F,"Lost"))/(COUNTIFS(SWISSW!$I:$I,MATCHUP!$A42,SWISSW!$J:$J,MATCHUP!BK$1)-COUNTIFS(SWISSW!$I:$I,MATCHUP!$A42,SWISSW!$J:$J,MATCHUP!BK$1,SWISSW!$F:$F,"Draw")+COUNTIFS(SWISSW!$I:$I,MATCHUP!BK$1,SWISSW!$J:$J,MATCHUP!$A42)-COUNTIFS(SWISSW!$I:$I,MATCHUP!BK$1,SWISSW!$J:$J,MATCHUP!$A42,SWISSW!$F:$F,"Draw")),"-")</f>
        <v>-</v>
      </c>
      <c r="BL42" s="5" t="str">
        <f ca="1">IFERROR((COUNTIFS(SWISSW!$I:$I,MATCHUP!$A42,SWISSW!$J:$J,MATCHUP!BL$1,SWISSW!$F:$F,"Won")+COUNTIFS(SWISSW!$I:$I,MATCHUP!BL$1,SWISSW!$J:$J,MATCHUP!$A42,SWISSW!$F:$F,"Lost"))/(COUNTIFS(SWISSW!$I:$I,MATCHUP!$A42,SWISSW!$J:$J,MATCHUP!BL$1)-COUNTIFS(SWISSW!$I:$I,MATCHUP!$A42,SWISSW!$J:$J,MATCHUP!BL$1,SWISSW!$F:$F,"Draw")+COUNTIFS(SWISSW!$I:$I,MATCHUP!BL$1,SWISSW!$J:$J,MATCHUP!$A42)-COUNTIFS(SWISSW!$I:$I,MATCHUP!BL$1,SWISSW!$J:$J,MATCHUP!$A42,SWISSW!$F:$F,"Draw")),"-")</f>
        <v>-</v>
      </c>
      <c r="BM42" s="5" t="str">
        <f ca="1">IFERROR((COUNTIFS(SWISSW!$I:$I,MATCHUP!$A42,SWISSW!$J:$J,MATCHUP!BM$1,SWISSW!$F:$F,"Won")+COUNTIFS(SWISSW!$I:$I,MATCHUP!BM$1,SWISSW!$J:$J,MATCHUP!$A42,SWISSW!$F:$F,"Lost"))/(COUNTIFS(SWISSW!$I:$I,MATCHUP!$A42,SWISSW!$J:$J,MATCHUP!BM$1)-COUNTIFS(SWISSW!$I:$I,MATCHUP!$A42,SWISSW!$J:$J,MATCHUP!BM$1,SWISSW!$F:$F,"Draw")+COUNTIFS(SWISSW!$I:$I,MATCHUP!BM$1,SWISSW!$J:$J,MATCHUP!$A42)-COUNTIFS(SWISSW!$I:$I,MATCHUP!BM$1,SWISSW!$J:$J,MATCHUP!$A42,SWISSW!$F:$F,"Draw")),"-")</f>
        <v>-</v>
      </c>
      <c r="BN42" s="5" t="str">
        <f ca="1">IFERROR((COUNTIFS(SWISSW!$I:$I,MATCHUP!$A42,SWISSW!$J:$J,MATCHUP!BN$1,SWISSW!$F:$F,"Won")+COUNTIFS(SWISSW!$I:$I,MATCHUP!BN$1,SWISSW!$J:$J,MATCHUP!$A42,SWISSW!$F:$F,"Lost"))/(COUNTIFS(SWISSW!$I:$I,MATCHUP!$A42,SWISSW!$J:$J,MATCHUP!BN$1)-COUNTIFS(SWISSW!$I:$I,MATCHUP!$A42,SWISSW!$J:$J,MATCHUP!BN$1,SWISSW!$F:$F,"Draw")+COUNTIFS(SWISSW!$I:$I,MATCHUP!BN$1,SWISSW!$J:$J,MATCHUP!$A42)-COUNTIFS(SWISSW!$I:$I,MATCHUP!BN$1,SWISSW!$J:$J,MATCHUP!$A42,SWISSW!$F:$F,"Draw")),"-")</f>
        <v>-</v>
      </c>
      <c r="BO42" s="5" t="str">
        <f ca="1">IFERROR((COUNTIFS(SWISSW!$I:$I,MATCHUP!$A42,SWISSW!$J:$J,MATCHUP!BO$1,SWISSW!$F:$F,"Won")+COUNTIFS(SWISSW!$I:$I,MATCHUP!BO$1,SWISSW!$J:$J,MATCHUP!$A42,SWISSW!$F:$F,"Lost"))/(COUNTIFS(SWISSW!$I:$I,MATCHUP!$A42,SWISSW!$J:$J,MATCHUP!BO$1)-COUNTIFS(SWISSW!$I:$I,MATCHUP!$A42,SWISSW!$J:$J,MATCHUP!BO$1,SWISSW!$F:$F,"Draw")+COUNTIFS(SWISSW!$I:$I,MATCHUP!BO$1,SWISSW!$J:$J,MATCHUP!$A42)-COUNTIFS(SWISSW!$I:$I,MATCHUP!BO$1,SWISSW!$J:$J,MATCHUP!$A42,SWISSW!$F:$F,"Draw")),"-")</f>
        <v>-</v>
      </c>
      <c r="BP42" s="5" t="str">
        <f ca="1">IFERROR((COUNTIFS(SWISSW!$I:$I,MATCHUP!$A42,SWISSW!$J:$J,MATCHUP!BP$1,SWISSW!$F:$F,"Won")+COUNTIFS(SWISSW!$I:$I,MATCHUP!BP$1,SWISSW!$J:$J,MATCHUP!$A42,SWISSW!$F:$F,"Lost"))/(COUNTIFS(SWISSW!$I:$I,MATCHUP!$A42,SWISSW!$J:$J,MATCHUP!BP$1)-COUNTIFS(SWISSW!$I:$I,MATCHUP!$A42,SWISSW!$J:$J,MATCHUP!BP$1,SWISSW!$F:$F,"Draw")+COUNTIFS(SWISSW!$I:$I,MATCHUP!BP$1,SWISSW!$J:$J,MATCHUP!$A42)-COUNTIFS(SWISSW!$I:$I,MATCHUP!BP$1,SWISSW!$J:$J,MATCHUP!$A42,SWISSW!$F:$F,"Draw")),"-")</f>
        <v>-</v>
      </c>
      <c r="BQ42" s="5" t="str">
        <f ca="1">IFERROR((COUNTIFS(SWISSW!$I:$I,MATCHUP!$A42,SWISSW!$J:$J,MATCHUP!BQ$1,SWISSW!$F:$F,"Won")+COUNTIFS(SWISSW!$I:$I,MATCHUP!BQ$1,SWISSW!$J:$J,MATCHUP!$A42,SWISSW!$F:$F,"Lost"))/(COUNTIFS(SWISSW!$I:$I,MATCHUP!$A42,SWISSW!$J:$J,MATCHUP!BQ$1)-COUNTIFS(SWISSW!$I:$I,MATCHUP!$A42,SWISSW!$J:$J,MATCHUP!BQ$1,SWISSW!$F:$F,"Draw")+COUNTIFS(SWISSW!$I:$I,MATCHUP!BQ$1,SWISSW!$J:$J,MATCHUP!$A42)-COUNTIFS(SWISSW!$I:$I,MATCHUP!BQ$1,SWISSW!$J:$J,MATCHUP!$A42,SWISSW!$F:$F,"Draw")),"-")</f>
        <v>-</v>
      </c>
      <c r="BR42" s="5" t="str">
        <f ca="1">IFERROR((COUNTIFS(SWISSW!$I:$I,MATCHUP!$A42,SWISSW!$J:$J,MATCHUP!BR$1,SWISSW!$F:$F,"Won")+COUNTIFS(SWISSW!$I:$I,MATCHUP!BR$1,SWISSW!$J:$J,MATCHUP!$A42,SWISSW!$F:$F,"Lost"))/(COUNTIFS(SWISSW!$I:$I,MATCHUP!$A42,SWISSW!$J:$J,MATCHUP!BR$1)-COUNTIFS(SWISSW!$I:$I,MATCHUP!$A42,SWISSW!$J:$J,MATCHUP!BR$1,SWISSW!$F:$F,"Draw")+COUNTIFS(SWISSW!$I:$I,MATCHUP!BR$1,SWISSW!$J:$J,MATCHUP!$A42)-COUNTIFS(SWISSW!$I:$I,MATCHUP!BR$1,SWISSW!$J:$J,MATCHUP!$A42,SWISSW!$F:$F,"Draw")),"-")</f>
        <v>-</v>
      </c>
      <c r="BS42" s="5" t="str">
        <f ca="1">IFERROR((COUNTIFS(SWISSW!$I:$I,MATCHUP!$A42,SWISSW!$J:$J,MATCHUP!BS$1,SWISSW!$F:$F,"Won")+COUNTIFS(SWISSW!$I:$I,MATCHUP!BS$1,SWISSW!$J:$J,MATCHUP!$A42,SWISSW!$F:$F,"Lost"))/(COUNTIFS(SWISSW!$I:$I,MATCHUP!$A42,SWISSW!$J:$J,MATCHUP!BS$1)-COUNTIFS(SWISSW!$I:$I,MATCHUP!$A42,SWISSW!$J:$J,MATCHUP!BS$1,SWISSW!$F:$F,"Draw")+COUNTIFS(SWISSW!$I:$I,MATCHUP!BS$1,SWISSW!$J:$J,MATCHUP!$A42)-COUNTIFS(SWISSW!$I:$I,MATCHUP!BS$1,SWISSW!$J:$J,MATCHUP!$A42,SWISSW!$F:$F,"Draw")),"-")</f>
        <v>-</v>
      </c>
      <c r="BT42" s="5" t="str">
        <f ca="1">IFERROR((COUNTIFS(SWISSW!$I:$I,MATCHUP!$A42,SWISSW!$J:$J,MATCHUP!BT$1,SWISSW!$F:$F,"Won")+COUNTIFS(SWISSW!$I:$I,MATCHUP!BT$1,SWISSW!$J:$J,MATCHUP!$A42,SWISSW!$F:$F,"Lost"))/(COUNTIFS(SWISSW!$I:$I,MATCHUP!$A42,SWISSW!$J:$J,MATCHUP!BT$1)-COUNTIFS(SWISSW!$I:$I,MATCHUP!$A42,SWISSW!$J:$J,MATCHUP!BT$1,SWISSW!$F:$F,"Draw")+COUNTIFS(SWISSW!$I:$I,MATCHUP!BT$1,SWISSW!$J:$J,MATCHUP!$A42)-COUNTIFS(SWISSW!$I:$I,MATCHUP!BT$1,SWISSW!$J:$J,MATCHUP!$A42,SWISSW!$F:$F,"Draw")),"-")</f>
        <v>-</v>
      </c>
      <c r="BU42" s="5" t="str">
        <f ca="1">IFERROR((COUNTIFS(SWISSW!$I:$I,MATCHUP!$A42,SWISSW!$J:$J,MATCHUP!BU$1,SWISSW!$F:$F,"Won")+COUNTIFS(SWISSW!$I:$I,MATCHUP!BU$1,SWISSW!$J:$J,MATCHUP!$A42,SWISSW!$F:$F,"Lost"))/(COUNTIFS(SWISSW!$I:$I,MATCHUP!$A42,SWISSW!$J:$J,MATCHUP!BU$1)-COUNTIFS(SWISSW!$I:$I,MATCHUP!$A42,SWISSW!$J:$J,MATCHUP!BU$1,SWISSW!$F:$F,"Draw")+COUNTIFS(SWISSW!$I:$I,MATCHUP!BU$1,SWISSW!$J:$J,MATCHUP!$A42)-COUNTIFS(SWISSW!$I:$I,MATCHUP!BU$1,SWISSW!$J:$J,MATCHUP!$A42,SWISSW!$F:$F,"Draw")),"-")</f>
        <v>-</v>
      </c>
      <c r="BV42" s="5" t="str">
        <f ca="1">IFERROR((COUNTIFS(SWISSW!$I:$I,MATCHUP!$A42,SWISSW!$J:$J,MATCHUP!BV$1,SWISSW!$F:$F,"Won")+COUNTIFS(SWISSW!$I:$I,MATCHUP!BV$1,SWISSW!$J:$J,MATCHUP!$A42,SWISSW!$F:$F,"Lost"))/(COUNTIFS(SWISSW!$I:$I,MATCHUP!$A42,SWISSW!$J:$J,MATCHUP!BV$1)-COUNTIFS(SWISSW!$I:$I,MATCHUP!$A42,SWISSW!$J:$J,MATCHUP!BV$1,SWISSW!$F:$F,"Draw")+COUNTIFS(SWISSW!$I:$I,MATCHUP!BV$1,SWISSW!$J:$J,MATCHUP!$A42)-COUNTIFS(SWISSW!$I:$I,MATCHUP!BV$1,SWISSW!$J:$J,MATCHUP!$A42,SWISSW!$F:$F,"Draw")),"-")</f>
        <v>-</v>
      </c>
      <c r="BW42" s="5" t="str">
        <f ca="1">IFERROR((COUNTIFS(SWISSW!$I:$I,MATCHUP!$A42,SWISSW!$J:$J,MATCHUP!BW$1,SWISSW!$F:$F,"Won")+COUNTIFS(SWISSW!$I:$I,MATCHUP!BW$1,SWISSW!$J:$J,MATCHUP!$A42,SWISSW!$F:$F,"Lost"))/(COUNTIFS(SWISSW!$I:$I,MATCHUP!$A42,SWISSW!$J:$J,MATCHUP!BW$1)-COUNTIFS(SWISSW!$I:$I,MATCHUP!$A42,SWISSW!$J:$J,MATCHUP!BW$1,SWISSW!$F:$F,"Draw")+COUNTIFS(SWISSW!$I:$I,MATCHUP!BW$1,SWISSW!$J:$J,MATCHUP!$A42)-COUNTIFS(SWISSW!$I:$I,MATCHUP!BW$1,SWISSW!$J:$J,MATCHUP!$A42,SWISSW!$F:$F,"Draw")),"-")</f>
        <v>-</v>
      </c>
      <c r="BX42" s="5" t="str">
        <f ca="1">IFERROR((COUNTIFS(SWISSW!$I:$I,MATCHUP!$A42,SWISSW!$J:$J,MATCHUP!BX$1,SWISSW!$F:$F,"Won")+COUNTIFS(SWISSW!$I:$I,MATCHUP!BX$1,SWISSW!$J:$J,MATCHUP!$A42,SWISSW!$F:$F,"Lost"))/(COUNTIFS(SWISSW!$I:$I,MATCHUP!$A42,SWISSW!$J:$J,MATCHUP!BX$1)-COUNTIFS(SWISSW!$I:$I,MATCHUP!$A42,SWISSW!$J:$J,MATCHUP!BX$1,SWISSW!$F:$F,"Draw")+COUNTIFS(SWISSW!$I:$I,MATCHUP!BX$1,SWISSW!$J:$J,MATCHUP!$A42)-COUNTIFS(SWISSW!$I:$I,MATCHUP!BX$1,SWISSW!$J:$J,MATCHUP!$A42,SWISSW!$F:$F,"Draw")),"-")</f>
        <v>-</v>
      </c>
      <c r="BY42" s="5" t="str">
        <f ca="1">IFERROR((COUNTIFS(SWISSW!$I:$I,MATCHUP!$A42,SWISSW!$J:$J,MATCHUP!BY$1,SWISSW!$F:$F,"Won")+COUNTIFS(SWISSW!$I:$I,MATCHUP!BY$1,SWISSW!$J:$J,MATCHUP!$A42,SWISSW!$F:$F,"Lost"))/(COUNTIFS(SWISSW!$I:$I,MATCHUP!$A42,SWISSW!$J:$J,MATCHUP!BY$1)-COUNTIFS(SWISSW!$I:$I,MATCHUP!$A42,SWISSW!$J:$J,MATCHUP!BY$1,SWISSW!$F:$F,"Draw")+COUNTIFS(SWISSW!$I:$I,MATCHUP!BY$1,SWISSW!$J:$J,MATCHUP!$A42)-COUNTIFS(SWISSW!$I:$I,MATCHUP!BY$1,SWISSW!$J:$J,MATCHUP!$A42,SWISSW!$F:$F,"Draw")),"-")</f>
        <v>-</v>
      </c>
      <c r="BZ42" s="5" t="str">
        <f ca="1">IFERROR((COUNTIFS(SWISSW!$I:$I,MATCHUP!$A42,SWISSW!$J:$J,MATCHUP!BZ$1,SWISSW!$F:$F,"Won")+COUNTIFS(SWISSW!$I:$I,MATCHUP!BZ$1,SWISSW!$J:$J,MATCHUP!$A42,SWISSW!$F:$F,"Lost"))/(COUNTIFS(SWISSW!$I:$I,MATCHUP!$A42,SWISSW!$J:$J,MATCHUP!BZ$1)-COUNTIFS(SWISSW!$I:$I,MATCHUP!$A42,SWISSW!$J:$J,MATCHUP!BZ$1,SWISSW!$F:$F,"Draw")+COUNTIFS(SWISSW!$I:$I,MATCHUP!BZ$1,SWISSW!$J:$J,MATCHUP!$A42)-COUNTIFS(SWISSW!$I:$I,MATCHUP!BZ$1,SWISSW!$J:$J,MATCHUP!$A42,SWISSW!$F:$F,"Draw")),"-")</f>
        <v>-</v>
      </c>
      <c r="CA42" s="5" t="str">
        <f ca="1">IFERROR((COUNTIFS(SWISSW!$I:$I,MATCHUP!$A42,SWISSW!$J:$J,MATCHUP!CA$1,SWISSW!$F:$F,"Won")+COUNTIFS(SWISSW!$I:$I,MATCHUP!CA$1,SWISSW!$J:$J,MATCHUP!$A42,SWISSW!$F:$F,"Lost"))/(COUNTIFS(SWISSW!$I:$I,MATCHUP!$A42,SWISSW!$J:$J,MATCHUP!CA$1)-COUNTIFS(SWISSW!$I:$I,MATCHUP!$A42,SWISSW!$J:$J,MATCHUP!CA$1,SWISSW!$F:$F,"Draw")+COUNTIFS(SWISSW!$I:$I,MATCHUP!CA$1,SWISSW!$J:$J,MATCHUP!$A42)-COUNTIFS(SWISSW!$I:$I,MATCHUP!CA$1,SWISSW!$J:$J,MATCHUP!$A42,SWISSW!$F:$F,"Draw")),"-")</f>
        <v>-</v>
      </c>
      <c r="CB42" s="5" t="str">
        <f ca="1">IFERROR((COUNTIFS(SWISSW!$I:$I,MATCHUP!$A42,SWISSW!$J:$J,MATCHUP!CB$1,SWISSW!$F:$F,"Won")+COUNTIFS(SWISSW!$I:$I,MATCHUP!CB$1,SWISSW!$J:$J,MATCHUP!$A42,SWISSW!$F:$F,"Lost"))/(COUNTIFS(SWISSW!$I:$I,MATCHUP!$A42,SWISSW!$J:$J,MATCHUP!CB$1)-COUNTIFS(SWISSW!$I:$I,MATCHUP!$A42,SWISSW!$J:$J,MATCHUP!CB$1,SWISSW!$F:$F,"Draw")+COUNTIFS(SWISSW!$I:$I,MATCHUP!CB$1,SWISSW!$J:$J,MATCHUP!$A42)-COUNTIFS(SWISSW!$I:$I,MATCHUP!CB$1,SWISSW!$J:$J,MATCHUP!$A42,SWISSW!$F:$F,"Draw")),"-")</f>
        <v>-</v>
      </c>
      <c r="CC42" s="5" t="str">
        <f ca="1">IFERROR((COUNTIFS(SWISSW!$I:$I,MATCHUP!$A42,SWISSW!$J:$J,MATCHUP!CC$1,SWISSW!$F:$F,"Won")+COUNTIFS(SWISSW!$I:$I,MATCHUP!CC$1,SWISSW!$J:$J,MATCHUP!$A42,SWISSW!$F:$F,"Lost"))/(COUNTIFS(SWISSW!$I:$I,MATCHUP!$A42,SWISSW!$J:$J,MATCHUP!CC$1)-COUNTIFS(SWISSW!$I:$I,MATCHUP!$A42,SWISSW!$J:$J,MATCHUP!CC$1,SWISSW!$F:$F,"Draw")+COUNTIFS(SWISSW!$I:$I,MATCHUP!CC$1,SWISSW!$J:$J,MATCHUP!$A42)-COUNTIFS(SWISSW!$I:$I,MATCHUP!CC$1,SWISSW!$J:$J,MATCHUP!$A42,SWISSW!$F:$F,"Draw")),"-")</f>
        <v>-</v>
      </c>
      <c r="CD42" s="5" t="str">
        <f ca="1">IFERROR((COUNTIFS(SWISSW!$I:$I,MATCHUP!$A42,SWISSW!$J:$J,MATCHUP!CD$1,SWISSW!$F:$F,"Won")+COUNTIFS(SWISSW!$I:$I,MATCHUP!CD$1,SWISSW!$J:$J,MATCHUP!$A42,SWISSW!$F:$F,"Lost"))/(COUNTIFS(SWISSW!$I:$I,MATCHUP!$A42,SWISSW!$J:$J,MATCHUP!CD$1)-COUNTIFS(SWISSW!$I:$I,MATCHUP!$A42,SWISSW!$J:$J,MATCHUP!CD$1,SWISSW!$F:$F,"Draw")+COUNTIFS(SWISSW!$I:$I,MATCHUP!CD$1,SWISSW!$J:$J,MATCHUP!$A42)-COUNTIFS(SWISSW!$I:$I,MATCHUP!CD$1,SWISSW!$J:$J,MATCHUP!$A42,SWISSW!$F:$F,"Draw")),"-")</f>
        <v>-</v>
      </c>
      <c r="CE42" s="5" t="str">
        <f ca="1">IFERROR((COUNTIFS(SWISSW!$I:$I,MATCHUP!$A42,SWISSW!$J:$J,MATCHUP!CE$1,SWISSW!$F:$F,"Won")+COUNTIFS(SWISSW!$I:$I,MATCHUP!CE$1,SWISSW!$J:$J,MATCHUP!$A42,SWISSW!$F:$F,"Lost"))/(COUNTIFS(SWISSW!$I:$I,MATCHUP!$A42,SWISSW!$J:$J,MATCHUP!CE$1)-COUNTIFS(SWISSW!$I:$I,MATCHUP!$A42,SWISSW!$J:$J,MATCHUP!CE$1,SWISSW!$F:$F,"Draw")+COUNTIFS(SWISSW!$I:$I,MATCHUP!CE$1,SWISSW!$J:$J,MATCHUP!$A42)-COUNTIFS(SWISSW!$I:$I,MATCHUP!CE$1,SWISSW!$J:$J,MATCHUP!$A42,SWISSW!$F:$F,"Draw")),"-")</f>
        <v>-</v>
      </c>
      <c r="CF42" s="5" t="str">
        <f ca="1">IFERROR((COUNTIFS(SWISSW!$I:$I,MATCHUP!$A42,SWISSW!$J:$J,MATCHUP!CF$1,SWISSW!$F:$F,"Won")+COUNTIFS(SWISSW!$I:$I,MATCHUP!CF$1,SWISSW!$J:$J,MATCHUP!$A42,SWISSW!$F:$F,"Lost"))/(COUNTIFS(SWISSW!$I:$I,MATCHUP!$A42,SWISSW!$J:$J,MATCHUP!CF$1)-COUNTIFS(SWISSW!$I:$I,MATCHUP!$A42,SWISSW!$J:$J,MATCHUP!CF$1,SWISSW!$F:$F,"Draw")+COUNTIFS(SWISSW!$I:$I,MATCHUP!CF$1,SWISSW!$J:$J,MATCHUP!$A42)-COUNTIFS(SWISSW!$I:$I,MATCHUP!CF$1,SWISSW!$J:$J,MATCHUP!$A42,SWISSW!$F:$F,"Draw")),"-")</f>
        <v>-</v>
      </c>
      <c r="CG42" s="5" t="str">
        <f ca="1">IFERROR((COUNTIFS(SWISSW!$I:$I,MATCHUP!$A42,SWISSW!$J:$J,MATCHUP!CG$1,SWISSW!$F:$F,"Won")+COUNTIFS(SWISSW!$I:$I,MATCHUP!CG$1,SWISSW!$J:$J,MATCHUP!$A42,SWISSW!$F:$F,"Lost"))/(COUNTIFS(SWISSW!$I:$I,MATCHUP!$A42,SWISSW!$J:$J,MATCHUP!CG$1)-COUNTIFS(SWISSW!$I:$I,MATCHUP!$A42,SWISSW!$J:$J,MATCHUP!CG$1,SWISSW!$F:$F,"Draw")+COUNTIFS(SWISSW!$I:$I,MATCHUP!CG$1,SWISSW!$J:$J,MATCHUP!$A42)-COUNTIFS(SWISSW!$I:$I,MATCHUP!CG$1,SWISSW!$J:$J,MATCHUP!$A42,SWISSW!$F:$F,"Draw")),"-")</f>
        <v>-</v>
      </c>
      <c r="CH42" s="5" t="str">
        <f ca="1">IFERROR((COUNTIFS(SWISSW!$I:$I,MATCHUP!$A42,SWISSW!$J:$J,MATCHUP!CH$1,SWISSW!$F:$F,"Won")+COUNTIFS(SWISSW!$I:$I,MATCHUP!CH$1,SWISSW!$J:$J,MATCHUP!$A42,SWISSW!$F:$F,"Lost"))/(COUNTIFS(SWISSW!$I:$I,MATCHUP!$A42,SWISSW!$J:$J,MATCHUP!CH$1)-COUNTIFS(SWISSW!$I:$I,MATCHUP!$A42,SWISSW!$J:$J,MATCHUP!CH$1,SWISSW!$F:$F,"Draw")+COUNTIFS(SWISSW!$I:$I,MATCHUP!CH$1,SWISSW!$J:$J,MATCHUP!$A42)-COUNTIFS(SWISSW!$I:$I,MATCHUP!CH$1,SWISSW!$J:$J,MATCHUP!$A42,SWISSW!$F:$F,"Draw")),"-")</f>
        <v>-</v>
      </c>
      <c r="CI42" s="5" t="str">
        <f ca="1">IFERROR((COUNTIFS(SWISSW!$I:$I,MATCHUP!$A42,SWISSW!$J:$J,MATCHUP!CI$1,SWISSW!$F:$F,"Won")+COUNTIFS(SWISSW!$I:$I,MATCHUP!CI$1,SWISSW!$J:$J,MATCHUP!$A42,SWISSW!$F:$F,"Lost"))/(COUNTIFS(SWISSW!$I:$I,MATCHUP!$A42,SWISSW!$J:$J,MATCHUP!CI$1)-COUNTIFS(SWISSW!$I:$I,MATCHUP!$A42,SWISSW!$J:$J,MATCHUP!CI$1,SWISSW!$F:$F,"Draw")+COUNTIFS(SWISSW!$I:$I,MATCHUP!CI$1,SWISSW!$J:$J,MATCHUP!$A42)-COUNTIFS(SWISSW!$I:$I,MATCHUP!CI$1,SWISSW!$J:$J,MATCHUP!$A42,SWISSW!$F:$F,"Draw")),"-")</f>
        <v>-</v>
      </c>
      <c r="CJ42" s="5" t="str">
        <f ca="1">IFERROR((COUNTIFS(SWISSW!$I:$I,MATCHUP!$A42,SWISSW!$J:$J,MATCHUP!CJ$1,SWISSW!$F:$F,"Won")+COUNTIFS(SWISSW!$I:$I,MATCHUP!CJ$1,SWISSW!$J:$J,MATCHUP!$A42,SWISSW!$F:$F,"Lost"))/(COUNTIFS(SWISSW!$I:$I,MATCHUP!$A42,SWISSW!$J:$J,MATCHUP!CJ$1)-COUNTIFS(SWISSW!$I:$I,MATCHUP!$A42,SWISSW!$J:$J,MATCHUP!CJ$1,SWISSW!$F:$F,"Draw")+COUNTIFS(SWISSW!$I:$I,MATCHUP!CJ$1,SWISSW!$J:$J,MATCHUP!$A42)-COUNTIFS(SWISSW!$I:$I,MATCHUP!CJ$1,SWISSW!$J:$J,MATCHUP!$A42,SWISSW!$F:$F,"Draw")),"-")</f>
        <v>-</v>
      </c>
      <c r="CK42" s="5" t="str">
        <f ca="1">IFERROR((COUNTIFS(SWISSW!$I:$I,MATCHUP!$A42,SWISSW!$J:$J,MATCHUP!CK$1,SWISSW!$F:$F,"Won")+COUNTIFS(SWISSW!$I:$I,MATCHUP!CK$1,SWISSW!$J:$J,MATCHUP!$A42,SWISSW!$F:$F,"Lost"))/(COUNTIFS(SWISSW!$I:$I,MATCHUP!$A42,SWISSW!$J:$J,MATCHUP!CK$1)-COUNTIFS(SWISSW!$I:$I,MATCHUP!$A42,SWISSW!$J:$J,MATCHUP!CK$1,SWISSW!$F:$F,"Draw")+COUNTIFS(SWISSW!$I:$I,MATCHUP!CK$1,SWISSW!$J:$J,MATCHUP!$A42)-COUNTIFS(SWISSW!$I:$I,MATCHUP!CK$1,SWISSW!$J:$J,MATCHUP!$A42,SWISSW!$F:$F,"Draw")),"-")</f>
        <v>-</v>
      </c>
      <c r="CL42" s="5" t="str">
        <f ca="1">IFERROR((COUNTIFS(SWISSW!$I:$I,MATCHUP!$A42,SWISSW!$J:$J,MATCHUP!CL$1,SWISSW!$F:$F,"Won")+COUNTIFS(SWISSW!$I:$I,MATCHUP!CL$1,SWISSW!$J:$J,MATCHUP!$A42,SWISSW!$F:$F,"Lost"))/(COUNTIFS(SWISSW!$I:$I,MATCHUP!$A42,SWISSW!$J:$J,MATCHUP!CL$1)-COUNTIFS(SWISSW!$I:$I,MATCHUP!$A42,SWISSW!$J:$J,MATCHUP!CL$1,SWISSW!$F:$F,"Draw")+COUNTIFS(SWISSW!$I:$I,MATCHUP!CL$1,SWISSW!$J:$J,MATCHUP!$A42)-COUNTIFS(SWISSW!$I:$I,MATCHUP!CL$1,SWISSW!$J:$J,MATCHUP!$A42,SWISSW!$F:$F,"Draw")),"-")</f>
        <v>-</v>
      </c>
      <c r="CM42" s="5" t="str">
        <f ca="1">IFERROR((COUNTIFS(SWISSW!$I:$I,MATCHUP!$A42,SWISSW!$J:$J,MATCHUP!CM$1,SWISSW!$F:$F,"Won")+COUNTIFS(SWISSW!$I:$I,MATCHUP!CM$1,SWISSW!$J:$J,MATCHUP!$A42,SWISSW!$F:$F,"Lost"))/(COUNTIFS(SWISSW!$I:$I,MATCHUP!$A42,SWISSW!$J:$J,MATCHUP!CM$1)-COUNTIFS(SWISSW!$I:$I,MATCHUP!$A42,SWISSW!$J:$J,MATCHUP!CM$1,SWISSW!$F:$F,"Draw")+COUNTIFS(SWISSW!$I:$I,MATCHUP!CM$1,SWISSW!$J:$J,MATCHUP!$A42)-COUNTIFS(SWISSW!$I:$I,MATCHUP!CM$1,SWISSW!$J:$J,MATCHUP!$A42,SWISSW!$F:$F,"Draw")),"-")</f>
        <v>-</v>
      </c>
      <c r="CN42" s="5" t="str">
        <f ca="1">IFERROR((COUNTIFS(SWISSW!$I:$I,MATCHUP!$A42,SWISSW!$J:$J,MATCHUP!CN$1,SWISSW!$F:$F,"Won")+COUNTIFS(SWISSW!$I:$I,MATCHUP!CN$1,SWISSW!$J:$J,MATCHUP!$A42,SWISSW!$F:$F,"Lost"))/(COUNTIFS(SWISSW!$I:$I,MATCHUP!$A42,SWISSW!$J:$J,MATCHUP!CN$1)-COUNTIFS(SWISSW!$I:$I,MATCHUP!$A42,SWISSW!$J:$J,MATCHUP!CN$1,SWISSW!$F:$F,"Draw")+COUNTIFS(SWISSW!$I:$I,MATCHUP!CN$1,SWISSW!$J:$J,MATCHUP!$A42)-COUNTIFS(SWISSW!$I:$I,MATCHUP!CN$1,SWISSW!$J:$J,MATCHUP!$A42,SWISSW!$F:$F,"Draw")),"-")</f>
        <v>-</v>
      </c>
      <c r="CO42" s="5" t="str">
        <f ca="1">IFERROR((COUNTIFS(SWISSW!$I:$I,MATCHUP!$A42,SWISSW!$J:$J,MATCHUP!CO$1,SWISSW!$F:$F,"Won")+COUNTIFS(SWISSW!$I:$I,MATCHUP!CO$1,SWISSW!$J:$J,MATCHUP!$A42,SWISSW!$F:$F,"Lost"))/(COUNTIFS(SWISSW!$I:$I,MATCHUP!$A42,SWISSW!$J:$J,MATCHUP!CO$1)-COUNTIFS(SWISSW!$I:$I,MATCHUP!$A42,SWISSW!$J:$J,MATCHUP!CO$1,SWISSW!$F:$F,"Draw")+COUNTIFS(SWISSW!$I:$I,MATCHUP!CO$1,SWISSW!$J:$J,MATCHUP!$A42)-COUNTIFS(SWISSW!$I:$I,MATCHUP!CO$1,SWISSW!$J:$J,MATCHUP!$A42,SWISSW!$F:$F,"Draw")),"-")</f>
        <v>-</v>
      </c>
      <c r="CP42" s="5" t="str">
        <f ca="1">IFERROR((COUNTIFS(SWISSW!$I:$I,MATCHUP!$A42,SWISSW!$J:$J,MATCHUP!CP$1,SWISSW!$F:$F,"Won")+COUNTIFS(SWISSW!$I:$I,MATCHUP!CP$1,SWISSW!$J:$J,MATCHUP!$A42,SWISSW!$F:$F,"Lost"))/(COUNTIFS(SWISSW!$I:$I,MATCHUP!$A42,SWISSW!$J:$J,MATCHUP!CP$1)-COUNTIFS(SWISSW!$I:$I,MATCHUP!$A42,SWISSW!$J:$J,MATCHUP!CP$1,SWISSW!$F:$F,"Draw")+COUNTIFS(SWISSW!$I:$I,MATCHUP!CP$1,SWISSW!$J:$J,MATCHUP!$A42)-COUNTIFS(SWISSW!$I:$I,MATCHUP!CP$1,SWISSW!$J:$J,MATCHUP!$A42,SWISSW!$F:$F,"Draw")),"-")</f>
        <v>-</v>
      </c>
      <c r="CQ42" s="5" t="str">
        <f ca="1">IFERROR((COUNTIFS(SWISSW!$I:$I,MATCHUP!$A42,SWISSW!$J:$J,MATCHUP!CQ$1,SWISSW!$F:$F,"Won")+COUNTIFS(SWISSW!$I:$I,MATCHUP!CQ$1,SWISSW!$J:$J,MATCHUP!$A42,SWISSW!$F:$F,"Lost"))/(COUNTIFS(SWISSW!$I:$I,MATCHUP!$A42,SWISSW!$J:$J,MATCHUP!CQ$1)-COUNTIFS(SWISSW!$I:$I,MATCHUP!$A42,SWISSW!$J:$J,MATCHUP!CQ$1,SWISSW!$F:$F,"Draw")+COUNTIFS(SWISSW!$I:$I,MATCHUP!CQ$1,SWISSW!$J:$J,MATCHUP!$A42)-COUNTIFS(SWISSW!$I:$I,MATCHUP!CQ$1,SWISSW!$J:$J,MATCHUP!$A42,SWISSW!$F:$F,"Draw")),"-")</f>
        <v>-</v>
      </c>
      <c r="CR42" s="5" t="str">
        <f ca="1">IFERROR((COUNTIFS(SWISSW!$I:$I,MATCHUP!$A42,SWISSW!$J:$J,MATCHUP!CR$1,SWISSW!$F:$F,"Won")+COUNTIFS(SWISSW!$I:$I,MATCHUP!CR$1,SWISSW!$J:$J,MATCHUP!$A42,SWISSW!$F:$F,"Lost"))/(COUNTIFS(SWISSW!$I:$I,MATCHUP!$A42,SWISSW!$J:$J,MATCHUP!CR$1)-COUNTIFS(SWISSW!$I:$I,MATCHUP!$A42,SWISSW!$J:$J,MATCHUP!CR$1,SWISSW!$F:$F,"Draw")+COUNTIFS(SWISSW!$I:$I,MATCHUP!CR$1,SWISSW!$J:$J,MATCHUP!$A42)-COUNTIFS(SWISSW!$I:$I,MATCHUP!CR$1,SWISSW!$J:$J,MATCHUP!$A42,SWISSW!$F:$F,"Draw")),"-")</f>
        <v>-</v>
      </c>
      <c r="CS42" s="5" t="str">
        <f ca="1">IFERROR((COUNTIFS(SWISSW!$I:$I,MATCHUP!$A42,SWISSW!$J:$J,MATCHUP!CS$1,SWISSW!$F:$F,"Won")+COUNTIFS(SWISSW!$I:$I,MATCHUP!CS$1,SWISSW!$J:$J,MATCHUP!$A42,SWISSW!$F:$F,"Lost"))/(COUNTIFS(SWISSW!$I:$I,MATCHUP!$A42,SWISSW!$J:$J,MATCHUP!CS$1)-COUNTIFS(SWISSW!$I:$I,MATCHUP!$A42,SWISSW!$J:$J,MATCHUP!CS$1,SWISSW!$F:$F,"Draw")+COUNTIFS(SWISSW!$I:$I,MATCHUP!CS$1,SWISSW!$J:$J,MATCHUP!$A42)-COUNTIFS(SWISSW!$I:$I,MATCHUP!CS$1,SWISSW!$J:$J,MATCHUP!$A42,SWISSW!$F:$F,"Draw")),"-")</f>
        <v>-</v>
      </c>
      <c r="CT42" s="5" t="str">
        <f ca="1">IFERROR((COUNTIFS(SWISSW!$I:$I,MATCHUP!$A42,SWISSW!$J:$J,MATCHUP!CT$1,SWISSW!$F:$F,"Won")+COUNTIFS(SWISSW!$I:$I,MATCHUP!CT$1,SWISSW!$J:$J,MATCHUP!$A42,SWISSW!$F:$F,"Lost"))/(COUNTIFS(SWISSW!$I:$I,MATCHUP!$A42,SWISSW!$J:$J,MATCHUP!CT$1)-COUNTIFS(SWISSW!$I:$I,MATCHUP!$A42,SWISSW!$J:$J,MATCHUP!CT$1,SWISSW!$F:$F,"Draw")+COUNTIFS(SWISSW!$I:$I,MATCHUP!CT$1,SWISSW!$J:$J,MATCHUP!$A42)-COUNTIFS(SWISSW!$I:$I,MATCHUP!CT$1,SWISSW!$J:$J,MATCHUP!$A42,SWISSW!$F:$F,"Draw")),"-")</f>
        <v>-</v>
      </c>
      <c r="CU42" s="5" t="str">
        <f ca="1">IFERROR((COUNTIFS(SWISSW!$I:$I,MATCHUP!$A42,SWISSW!$J:$J,MATCHUP!CU$1,SWISSW!$F:$F,"Won")+COUNTIFS(SWISSW!$I:$I,MATCHUP!CU$1,SWISSW!$J:$J,MATCHUP!$A42,SWISSW!$F:$F,"Lost"))/(COUNTIFS(SWISSW!$I:$I,MATCHUP!$A42,SWISSW!$J:$J,MATCHUP!CU$1)-COUNTIFS(SWISSW!$I:$I,MATCHUP!$A42,SWISSW!$J:$J,MATCHUP!CU$1,SWISSW!$F:$F,"Draw")+COUNTIFS(SWISSW!$I:$I,MATCHUP!CU$1,SWISSW!$J:$J,MATCHUP!$A42)-COUNTIFS(SWISSW!$I:$I,MATCHUP!CU$1,SWISSW!$J:$J,MATCHUP!$A42,SWISSW!$F:$F,"Draw")),"-")</f>
        <v>-</v>
      </c>
      <c r="CV42" s="5" t="str">
        <f ca="1">IFERROR((COUNTIFS(SWISSW!$I:$I,MATCHUP!$A42,SWISSW!$J:$J,MATCHUP!CV$1,SWISSW!$F:$F,"Won")+COUNTIFS(SWISSW!$I:$I,MATCHUP!CV$1,SWISSW!$J:$J,MATCHUP!$A42,SWISSW!$F:$F,"Lost"))/(COUNTIFS(SWISSW!$I:$I,MATCHUP!$A42,SWISSW!$J:$J,MATCHUP!CV$1)-COUNTIFS(SWISSW!$I:$I,MATCHUP!$A42,SWISSW!$J:$J,MATCHUP!CV$1,SWISSW!$F:$F,"Draw")+COUNTIFS(SWISSW!$I:$I,MATCHUP!CV$1,SWISSW!$J:$J,MATCHUP!$A42)-COUNTIFS(SWISSW!$I:$I,MATCHUP!CV$1,SWISSW!$J:$J,MATCHUP!$A42,SWISSW!$F:$F,"Draw")),"-")</f>
        <v>-</v>
      </c>
    </row>
    <row r="43" spans="1:100" ht="55" customHeight="1" x14ac:dyDescent="0.3">
      <c r="A43" s="3" t="str" cm="1">
        <f t="array" aca="1" ref="A43" ca="1">INDIRECT(ADDRESS(ROW(),1,,1,"METABREAK"))</f>
        <v>Dimir Control</v>
      </c>
      <c r="B43" s="5">
        <f ca="1">IFERROR((COUNTIFS(SWISSW!$I:$I,MATCHUP!$A43,SWISSW!$J:$J,MATCHUP!B$1,SWISSW!$F:$F,"Won")+COUNTIFS(SWISSW!$I:$I,MATCHUP!B$1,SWISSW!$J:$J,MATCHUP!$A43,SWISSW!$F:$F,"Lost"))/(COUNTIFS(SWISSW!$I:$I,MATCHUP!$A43,SWISSW!$J:$J,MATCHUP!B$1)-COUNTIFS(SWISSW!$I:$I,MATCHUP!$A43,SWISSW!$J:$J,MATCHUP!B$1,SWISSW!$F:$F,"Draw")+COUNTIFS(SWISSW!$I:$I,MATCHUP!B$1,SWISSW!$J:$J,MATCHUP!$A43)-COUNTIFS(SWISSW!$I:$I,MATCHUP!B$1,SWISSW!$J:$J,MATCHUP!$A43,SWISSW!$F:$F,"Draw")),"-")</f>
        <v>0</v>
      </c>
      <c r="C43" s="5">
        <f ca="1">IFERROR((COUNTIFS(SWISSW!$I:$I,MATCHUP!$A43,SWISSW!$J:$J,MATCHUP!C$1,SWISSW!$F:$F,"Won")+COUNTIFS(SWISSW!$I:$I,MATCHUP!C$1,SWISSW!$J:$J,MATCHUP!$A43,SWISSW!$F:$F,"Lost"))/(COUNTIFS(SWISSW!$I:$I,MATCHUP!$A43,SWISSW!$J:$J,MATCHUP!C$1)-COUNTIFS(SWISSW!$I:$I,MATCHUP!$A43,SWISSW!$J:$J,MATCHUP!C$1,SWISSW!$F:$F,"Draw")+COUNTIFS(SWISSW!$I:$I,MATCHUP!C$1,SWISSW!$J:$J,MATCHUP!$A43)-COUNTIFS(SWISSW!$I:$I,MATCHUP!C$1,SWISSW!$J:$J,MATCHUP!$A43,SWISSW!$F:$F,"Draw")),"-")</f>
        <v>0</v>
      </c>
      <c r="D43" s="5">
        <f ca="1">IFERROR((COUNTIFS(SWISSW!$I:$I,MATCHUP!$A43,SWISSW!$J:$J,MATCHUP!D$1,SWISSW!$F:$F,"Won")+COUNTIFS(SWISSW!$I:$I,MATCHUP!D$1,SWISSW!$J:$J,MATCHUP!$A43,SWISSW!$F:$F,"Lost"))/(COUNTIFS(SWISSW!$I:$I,MATCHUP!$A43,SWISSW!$J:$J,MATCHUP!D$1)-COUNTIFS(SWISSW!$I:$I,MATCHUP!$A43,SWISSW!$J:$J,MATCHUP!D$1,SWISSW!$F:$F,"Draw")+COUNTIFS(SWISSW!$I:$I,MATCHUP!D$1,SWISSW!$J:$J,MATCHUP!$A43)-COUNTIFS(SWISSW!$I:$I,MATCHUP!D$1,SWISSW!$J:$J,MATCHUP!$A43,SWISSW!$F:$F,"Draw")),"-")</f>
        <v>0.5</v>
      </c>
      <c r="E43" s="5">
        <f ca="1">IFERROR((COUNTIFS(SWISSW!$I:$I,MATCHUP!$A43,SWISSW!$J:$J,MATCHUP!E$1,SWISSW!$F:$F,"Won")+COUNTIFS(SWISSW!$I:$I,MATCHUP!E$1,SWISSW!$J:$J,MATCHUP!$A43,SWISSW!$F:$F,"Lost"))/(COUNTIFS(SWISSW!$I:$I,MATCHUP!$A43,SWISSW!$J:$J,MATCHUP!E$1)-COUNTIFS(SWISSW!$I:$I,MATCHUP!$A43,SWISSW!$J:$J,MATCHUP!E$1,SWISSW!$F:$F,"Draw")+COUNTIFS(SWISSW!$I:$I,MATCHUP!E$1,SWISSW!$J:$J,MATCHUP!$A43)-COUNTIFS(SWISSW!$I:$I,MATCHUP!E$1,SWISSW!$J:$J,MATCHUP!$A43,SWISSW!$F:$F,"Draw")),"-")</f>
        <v>1</v>
      </c>
      <c r="F43" s="5" t="str">
        <f ca="1">IFERROR((COUNTIFS(SWISSW!$I:$I,MATCHUP!$A43,SWISSW!$J:$J,MATCHUP!F$1,SWISSW!$F:$F,"Won")+COUNTIFS(SWISSW!$I:$I,MATCHUP!F$1,SWISSW!$J:$J,MATCHUP!$A43,SWISSW!$F:$F,"Lost"))/(COUNTIFS(SWISSW!$I:$I,MATCHUP!$A43,SWISSW!$J:$J,MATCHUP!F$1)-COUNTIFS(SWISSW!$I:$I,MATCHUP!$A43,SWISSW!$J:$J,MATCHUP!F$1,SWISSW!$F:$F,"Draw")+COUNTIFS(SWISSW!$I:$I,MATCHUP!F$1,SWISSW!$J:$J,MATCHUP!$A43)-COUNTIFS(SWISSW!$I:$I,MATCHUP!F$1,SWISSW!$J:$J,MATCHUP!$A43,SWISSW!$F:$F,"Draw")),"-")</f>
        <v>-</v>
      </c>
      <c r="G43" s="5">
        <f ca="1">IFERROR((COUNTIFS(SWISSW!$I:$I,MATCHUP!$A43,SWISSW!$J:$J,MATCHUP!G$1,SWISSW!$F:$F,"Won")+COUNTIFS(SWISSW!$I:$I,MATCHUP!G$1,SWISSW!$J:$J,MATCHUP!$A43,SWISSW!$F:$F,"Lost"))/(COUNTIFS(SWISSW!$I:$I,MATCHUP!$A43,SWISSW!$J:$J,MATCHUP!G$1)-COUNTIFS(SWISSW!$I:$I,MATCHUP!$A43,SWISSW!$J:$J,MATCHUP!G$1,SWISSW!$F:$F,"Draw")+COUNTIFS(SWISSW!$I:$I,MATCHUP!G$1,SWISSW!$J:$J,MATCHUP!$A43)-COUNTIFS(SWISSW!$I:$I,MATCHUP!G$1,SWISSW!$J:$J,MATCHUP!$A43,SWISSW!$F:$F,"Draw")),"-")</f>
        <v>1</v>
      </c>
      <c r="H43" s="5" t="str">
        <f ca="1">IFERROR((COUNTIFS(SWISSW!$I:$I,MATCHUP!$A43,SWISSW!$J:$J,MATCHUP!H$1,SWISSW!$F:$F,"Won")+COUNTIFS(SWISSW!$I:$I,MATCHUP!H$1,SWISSW!$J:$J,MATCHUP!$A43,SWISSW!$F:$F,"Lost"))/(COUNTIFS(SWISSW!$I:$I,MATCHUP!$A43,SWISSW!$J:$J,MATCHUP!H$1)-COUNTIFS(SWISSW!$I:$I,MATCHUP!$A43,SWISSW!$J:$J,MATCHUP!H$1,SWISSW!$F:$F,"Draw")+COUNTIFS(SWISSW!$I:$I,MATCHUP!H$1,SWISSW!$J:$J,MATCHUP!$A43)-COUNTIFS(SWISSW!$I:$I,MATCHUP!H$1,SWISSW!$J:$J,MATCHUP!$A43,SWISSW!$F:$F,"Draw")),"-")</f>
        <v>-</v>
      </c>
      <c r="I43" s="5" t="str">
        <f ca="1">IFERROR((COUNTIFS(SWISSW!$I:$I,MATCHUP!$A43,SWISSW!$J:$J,MATCHUP!I$1,SWISSW!$F:$F,"Won")+COUNTIFS(SWISSW!$I:$I,MATCHUP!I$1,SWISSW!$J:$J,MATCHUP!$A43,SWISSW!$F:$F,"Lost"))/(COUNTIFS(SWISSW!$I:$I,MATCHUP!$A43,SWISSW!$J:$J,MATCHUP!I$1)-COUNTIFS(SWISSW!$I:$I,MATCHUP!$A43,SWISSW!$J:$J,MATCHUP!I$1,SWISSW!$F:$F,"Draw")+COUNTIFS(SWISSW!$I:$I,MATCHUP!I$1,SWISSW!$J:$J,MATCHUP!$A43)-COUNTIFS(SWISSW!$I:$I,MATCHUP!I$1,SWISSW!$J:$J,MATCHUP!$A43,SWISSW!$F:$F,"Draw")),"-")</f>
        <v>-</v>
      </c>
      <c r="J43" s="5" t="str">
        <f ca="1">IFERROR((COUNTIFS(SWISSW!$I:$I,MATCHUP!$A43,SWISSW!$J:$J,MATCHUP!J$1,SWISSW!$F:$F,"Won")+COUNTIFS(SWISSW!$I:$I,MATCHUP!J$1,SWISSW!$J:$J,MATCHUP!$A43,SWISSW!$F:$F,"Lost"))/(COUNTIFS(SWISSW!$I:$I,MATCHUP!$A43,SWISSW!$J:$J,MATCHUP!J$1)-COUNTIFS(SWISSW!$I:$I,MATCHUP!$A43,SWISSW!$J:$J,MATCHUP!J$1,SWISSW!$F:$F,"Draw")+COUNTIFS(SWISSW!$I:$I,MATCHUP!J$1,SWISSW!$J:$J,MATCHUP!$A43)-COUNTIFS(SWISSW!$I:$I,MATCHUP!J$1,SWISSW!$J:$J,MATCHUP!$A43,SWISSW!$F:$F,"Draw")),"-")</f>
        <v>-</v>
      </c>
      <c r="K43" s="5">
        <f ca="1">IFERROR((COUNTIFS(SWISSW!$I:$I,MATCHUP!$A43,SWISSW!$J:$J,MATCHUP!K$1,SWISSW!$F:$F,"Won")+COUNTIFS(SWISSW!$I:$I,MATCHUP!K$1,SWISSW!$J:$J,MATCHUP!$A43,SWISSW!$F:$F,"Lost"))/(COUNTIFS(SWISSW!$I:$I,MATCHUP!$A43,SWISSW!$J:$J,MATCHUP!K$1)-COUNTIFS(SWISSW!$I:$I,MATCHUP!$A43,SWISSW!$J:$J,MATCHUP!K$1,SWISSW!$F:$F,"Draw")+COUNTIFS(SWISSW!$I:$I,MATCHUP!K$1,SWISSW!$J:$J,MATCHUP!$A43)-COUNTIFS(SWISSW!$I:$I,MATCHUP!K$1,SWISSW!$J:$J,MATCHUP!$A43,SWISSW!$F:$F,"Draw")),"-")</f>
        <v>1</v>
      </c>
      <c r="L43" s="5">
        <f ca="1">IFERROR((COUNTIFS(SWISSW!$I:$I,MATCHUP!$A43,SWISSW!$J:$J,MATCHUP!L$1,SWISSW!$F:$F,"Won")+COUNTIFS(SWISSW!$I:$I,MATCHUP!L$1,SWISSW!$J:$J,MATCHUP!$A43,SWISSW!$F:$F,"Lost"))/(COUNTIFS(SWISSW!$I:$I,MATCHUP!$A43,SWISSW!$J:$J,MATCHUP!L$1)-COUNTIFS(SWISSW!$I:$I,MATCHUP!$A43,SWISSW!$J:$J,MATCHUP!L$1,SWISSW!$F:$F,"Draw")+COUNTIFS(SWISSW!$I:$I,MATCHUP!L$1,SWISSW!$J:$J,MATCHUP!$A43)-COUNTIFS(SWISSW!$I:$I,MATCHUP!L$1,SWISSW!$J:$J,MATCHUP!$A43,SWISSW!$F:$F,"Draw")),"-")</f>
        <v>0</v>
      </c>
      <c r="M43" s="5">
        <f ca="1">IFERROR((COUNTIFS(SWISSW!$I:$I,MATCHUP!$A43,SWISSW!$J:$J,MATCHUP!M$1,SWISSW!$F:$F,"Won")+COUNTIFS(SWISSW!$I:$I,MATCHUP!M$1,SWISSW!$J:$J,MATCHUP!$A43,SWISSW!$F:$F,"Lost"))/(COUNTIFS(SWISSW!$I:$I,MATCHUP!$A43,SWISSW!$J:$J,MATCHUP!M$1)-COUNTIFS(SWISSW!$I:$I,MATCHUP!$A43,SWISSW!$J:$J,MATCHUP!M$1,SWISSW!$F:$F,"Draw")+COUNTIFS(SWISSW!$I:$I,MATCHUP!M$1,SWISSW!$J:$J,MATCHUP!$A43)-COUNTIFS(SWISSW!$I:$I,MATCHUP!M$1,SWISSW!$J:$J,MATCHUP!$A43,SWISSW!$F:$F,"Draw")),"-")</f>
        <v>1</v>
      </c>
      <c r="N43" s="5" t="str">
        <f ca="1">IFERROR((COUNTIFS(SWISSW!$I:$I,MATCHUP!$A43,SWISSW!$J:$J,MATCHUP!N$1,SWISSW!$F:$F,"Won")+COUNTIFS(SWISSW!$I:$I,MATCHUP!N$1,SWISSW!$J:$J,MATCHUP!$A43,SWISSW!$F:$F,"Lost"))/(COUNTIFS(SWISSW!$I:$I,MATCHUP!$A43,SWISSW!$J:$J,MATCHUP!N$1)-COUNTIFS(SWISSW!$I:$I,MATCHUP!$A43,SWISSW!$J:$J,MATCHUP!N$1,SWISSW!$F:$F,"Draw")+COUNTIFS(SWISSW!$I:$I,MATCHUP!N$1,SWISSW!$J:$J,MATCHUP!$A43)-COUNTIFS(SWISSW!$I:$I,MATCHUP!N$1,SWISSW!$J:$J,MATCHUP!$A43,SWISSW!$F:$F,"Draw")),"-")</f>
        <v>-</v>
      </c>
      <c r="O43" s="5" t="str">
        <f ca="1">IFERROR((COUNTIFS(SWISSW!$I:$I,MATCHUP!$A43,SWISSW!$J:$J,MATCHUP!O$1,SWISSW!$F:$F,"Won")+COUNTIFS(SWISSW!$I:$I,MATCHUP!O$1,SWISSW!$J:$J,MATCHUP!$A43,SWISSW!$F:$F,"Lost"))/(COUNTIFS(SWISSW!$I:$I,MATCHUP!$A43,SWISSW!$J:$J,MATCHUP!O$1)-COUNTIFS(SWISSW!$I:$I,MATCHUP!$A43,SWISSW!$J:$J,MATCHUP!O$1,SWISSW!$F:$F,"Draw")+COUNTIFS(SWISSW!$I:$I,MATCHUP!O$1,SWISSW!$J:$J,MATCHUP!$A43)-COUNTIFS(SWISSW!$I:$I,MATCHUP!O$1,SWISSW!$J:$J,MATCHUP!$A43,SWISSW!$F:$F,"Draw")),"-")</f>
        <v>-</v>
      </c>
      <c r="P43" s="5" t="str">
        <f ca="1">IFERROR((COUNTIFS(SWISSW!$I:$I,MATCHUP!$A43,SWISSW!$J:$J,MATCHUP!P$1,SWISSW!$F:$F,"Won")+COUNTIFS(SWISSW!$I:$I,MATCHUP!P$1,SWISSW!$J:$J,MATCHUP!$A43,SWISSW!$F:$F,"Lost"))/(COUNTIFS(SWISSW!$I:$I,MATCHUP!$A43,SWISSW!$J:$J,MATCHUP!P$1)-COUNTIFS(SWISSW!$I:$I,MATCHUP!$A43,SWISSW!$J:$J,MATCHUP!P$1,SWISSW!$F:$F,"Draw")+COUNTIFS(SWISSW!$I:$I,MATCHUP!P$1,SWISSW!$J:$J,MATCHUP!$A43)-COUNTIFS(SWISSW!$I:$I,MATCHUP!P$1,SWISSW!$J:$J,MATCHUP!$A43,SWISSW!$F:$F,"Draw")),"-")</f>
        <v>-</v>
      </c>
      <c r="Q43" s="5">
        <f ca="1">IFERROR((COUNTIFS(SWISSW!$I:$I,MATCHUP!$A43,SWISSW!$J:$J,MATCHUP!Q$1,SWISSW!$F:$F,"Won")+COUNTIFS(SWISSW!$I:$I,MATCHUP!Q$1,SWISSW!$J:$J,MATCHUP!$A43,SWISSW!$F:$F,"Lost"))/(COUNTIFS(SWISSW!$I:$I,MATCHUP!$A43,SWISSW!$J:$J,MATCHUP!Q$1)-COUNTIFS(SWISSW!$I:$I,MATCHUP!$A43,SWISSW!$J:$J,MATCHUP!Q$1,SWISSW!$F:$F,"Draw")+COUNTIFS(SWISSW!$I:$I,MATCHUP!Q$1,SWISSW!$J:$J,MATCHUP!$A43)-COUNTIFS(SWISSW!$I:$I,MATCHUP!Q$1,SWISSW!$J:$J,MATCHUP!$A43,SWISSW!$F:$F,"Draw")),"-")</f>
        <v>0</v>
      </c>
      <c r="R43" s="5" t="str">
        <f ca="1">IFERROR((COUNTIFS(SWISSW!$I:$I,MATCHUP!$A43,SWISSW!$J:$J,MATCHUP!R$1,SWISSW!$F:$F,"Won")+COUNTIFS(SWISSW!$I:$I,MATCHUP!R$1,SWISSW!$J:$J,MATCHUP!$A43,SWISSW!$F:$F,"Lost"))/(COUNTIFS(SWISSW!$I:$I,MATCHUP!$A43,SWISSW!$J:$J,MATCHUP!R$1)-COUNTIFS(SWISSW!$I:$I,MATCHUP!$A43,SWISSW!$J:$J,MATCHUP!R$1,SWISSW!$F:$F,"Draw")+COUNTIFS(SWISSW!$I:$I,MATCHUP!R$1,SWISSW!$J:$J,MATCHUP!$A43)-COUNTIFS(SWISSW!$I:$I,MATCHUP!R$1,SWISSW!$J:$J,MATCHUP!$A43,SWISSW!$F:$F,"Draw")),"-")</f>
        <v>-</v>
      </c>
      <c r="S43" s="5" t="str">
        <f ca="1">IFERROR((COUNTIFS(SWISSW!$I:$I,MATCHUP!$A43,SWISSW!$J:$J,MATCHUP!S$1,SWISSW!$F:$F,"Won")+COUNTIFS(SWISSW!$I:$I,MATCHUP!S$1,SWISSW!$J:$J,MATCHUP!$A43,SWISSW!$F:$F,"Lost"))/(COUNTIFS(SWISSW!$I:$I,MATCHUP!$A43,SWISSW!$J:$J,MATCHUP!S$1)-COUNTIFS(SWISSW!$I:$I,MATCHUP!$A43,SWISSW!$J:$J,MATCHUP!S$1,SWISSW!$F:$F,"Draw")+COUNTIFS(SWISSW!$I:$I,MATCHUP!S$1,SWISSW!$J:$J,MATCHUP!$A43)-COUNTIFS(SWISSW!$I:$I,MATCHUP!S$1,SWISSW!$J:$J,MATCHUP!$A43,SWISSW!$F:$F,"Draw")),"-")</f>
        <v>-</v>
      </c>
      <c r="T43" s="5" t="str">
        <f ca="1">IFERROR((COUNTIFS(SWISSW!$I:$I,MATCHUP!$A43,SWISSW!$J:$J,MATCHUP!T$1,SWISSW!$F:$F,"Won")+COUNTIFS(SWISSW!$I:$I,MATCHUP!T$1,SWISSW!$J:$J,MATCHUP!$A43,SWISSW!$F:$F,"Lost"))/(COUNTIFS(SWISSW!$I:$I,MATCHUP!$A43,SWISSW!$J:$J,MATCHUP!T$1)-COUNTIFS(SWISSW!$I:$I,MATCHUP!$A43,SWISSW!$J:$J,MATCHUP!T$1,SWISSW!$F:$F,"Draw")+COUNTIFS(SWISSW!$I:$I,MATCHUP!T$1,SWISSW!$J:$J,MATCHUP!$A43)-COUNTIFS(SWISSW!$I:$I,MATCHUP!T$1,SWISSW!$J:$J,MATCHUP!$A43,SWISSW!$F:$F,"Draw")),"-")</f>
        <v>-</v>
      </c>
      <c r="U43" s="5" t="str">
        <f ca="1">IFERROR((COUNTIFS(SWISSW!$I:$I,MATCHUP!$A43,SWISSW!$J:$J,MATCHUP!U$1,SWISSW!$F:$F,"Won")+COUNTIFS(SWISSW!$I:$I,MATCHUP!U$1,SWISSW!$J:$J,MATCHUP!$A43,SWISSW!$F:$F,"Lost"))/(COUNTIFS(SWISSW!$I:$I,MATCHUP!$A43,SWISSW!$J:$J,MATCHUP!U$1)-COUNTIFS(SWISSW!$I:$I,MATCHUP!$A43,SWISSW!$J:$J,MATCHUP!U$1,SWISSW!$F:$F,"Draw")+COUNTIFS(SWISSW!$I:$I,MATCHUP!U$1,SWISSW!$J:$J,MATCHUP!$A43)-COUNTIFS(SWISSW!$I:$I,MATCHUP!U$1,SWISSW!$J:$J,MATCHUP!$A43,SWISSW!$F:$F,"Draw")),"-")</f>
        <v>-</v>
      </c>
      <c r="V43" s="5">
        <f ca="1">IFERROR((COUNTIFS(SWISSW!$I:$I,MATCHUP!$A43,SWISSW!$J:$J,MATCHUP!V$1,SWISSW!$F:$F,"Won")+COUNTIFS(SWISSW!$I:$I,MATCHUP!V$1,SWISSW!$J:$J,MATCHUP!$A43,SWISSW!$F:$F,"Lost"))/(COUNTIFS(SWISSW!$I:$I,MATCHUP!$A43,SWISSW!$J:$J,MATCHUP!V$1)-COUNTIFS(SWISSW!$I:$I,MATCHUP!$A43,SWISSW!$J:$J,MATCHUP!V$1,SWISSW!$F:$F,"Draw")+COUNTIFS(SWISSW!$I:$I,MATCHUP!V$1,SWISSW!$J:$J,MATCHUP!$A43)-COUNTIFS(SWISSW!$I:$I,MATCHUP!V$1,SWISSW!$J:$J,MATCHUP!$A43,SWISSW!$F:$F,"Draw")),"-")</f>
        <v>1</v>
      </c>
      <c r="W43" s="5" t="str">
        <f ca="1">IFERROR((COUNTIFS(SWISSW!$I:$I,MATCHUP!$A43,SWISSW!$J:$J,MATCHUP!W$1,SWISSW!$F:$F,"Won")+COUNTIFS(SWISSW!$I:$I,MATCHUP!W$1,SWISSW!$J:$J,MATCHUP!$A43,SWISSW!$F:$F,"Lost"))/(COUNTIFS(SWISSW!$I:$I,MATCHUP!$A43,SWISSW!$J:$J,MATCHUP!W$1)-COUNTIFS(SWISSW!$I:$I,MATCHUP!$A43,SWISSW!$J:$J,MATCHUP!W$1,SWISSW!$F:$F,"Draw")+COUNTIFS(SWISSW!$I:$I,MATCHUP!W$1,SWISSW!$J:$J,MATCHUP!$A43)-COUNTIFS(SWISSW!$I:$I,MATCHUP!W$1,SWISSW!$J:$J,MATCHUP!$A43,SWISSW!$F:$F,"Draw")),"-")</f>
        <v>-</v>
      </c>
      <c r="X43" s="5" t="str">
        <f ca="1">IFERROR((COUNTIFS(SWISSW!$I:$I,MATCHUP!$A43,SWISSW!$J:$J,MATCHUP!X$1,SWISSW!$F:$F,"Won")+COUNTIFS(SWISSW!$I:$I,MATCHUP!X$1,SWISSW!$J:$J,MATCHUP!$A43,SWISSW!$F:$F,"Lost"))/(COUNTIFS(SWISSW!$I:$I,MATCHUP!$A43,SWISSW!$J:$J,MATCHUP!X$1)-COUNTIFS(SWISSW!$I:$I,MATCHUP!$A43,SWISSW!$J:$J,MATCHUP!X$1,SWISSW!$F:$F,"Draw")+COUNTIFS(SWISSW!$I:$I,MATCHUP!X$1,SWISSW!$J:$J,MATCHUP!$A43)-COUNTIFS(SWISSW!$I:$I,MATCHUP!X$1,SWISSW!$J:$J,MATCHUP!$A43,SWISSW!$F:$F,"Draw")),"-")</f>
        <v>-</v>
      </c>
      <c r="Y43" s="5" t="str">
        <f ca="1">IFERROR((COUNTIFS(SWISSW!$I:$I,MATCHUP!$A43,SWISSW!$J:$J,MATCHUP!Y$1,SWISSW!$F:$F,"Won")+COUNTIFS(SWISSW!$I:$I,MATCHUP!Y$1,SWISSW!$J:$J,MATCHUP!$A43,SWISSW!$F:$F,"Lost"))/(COUNTIFS(SWISSW!$I:$I,MATCHUP!$A43,SWISSW!$J:$J,MATCHUP!Y$1)-COUNTIFS(SWISSW!$I:$I,MATCHUP!$A43,SWISSW!$J:$J,MATCHUP!Y$1,SWISSW!$F:$F,"Draw")+COUNTIFS(SWISSW!$I:$I,MATCHUP!Y$1,SWISSW!$J:$J,MATCHUP!$A43)-COUNTIFS(SWISSW!$I:$I,MATCHUP!Y$1,SWISSW!$J:$J,MATCHUP!$A43,SWISSW!$F:$F,"Draw")),"-")</f>
        <v>-</v>
      </c>
      <c r="Z43" s="5" t="str">
        <f ca="1">IFERROR((COUNTIFS(SWISSW!$I:$I,MATCHUP!$A43,SWISSW!$J:$J,MATCHUP!Z$1,SWISSW!$F:$F,"Won")+COUNTIFS(SWISSW!$I:$I,MATCHUP!Z$1,SWISSW!$J:$J,MATCHUP!$A43,SWISSW!$F:$F,"Lost"))/(COUNTIFS(SWISSW!$I:$I,MATCHUP!$A43,SWISSW!$J:$J,MATCHUP!Z$1)-COUNTIFS(SWISSW!$I:$I,MATCHUP!$A43,SWISSW!$J:$J,MATCHUP!Z$1,SWISSW!$F:$F,"Draw")+COUNTIFS(SWISSW!$I:$I,MATCHUP!Z$1,SWISSW!$J:$J,MATCHUP!$A43)-COUNTIFS(SWISSW!$I:$I,MATCHUP!Z$1,SWISSW!$J:$J,MATCHUP!$A43,SWISSW!$F:$F,"Draw")),"-")</f>
        <v>-</v>
      </c>
      <c r="AA43" s="5" t="str">
        <f ca="1">IFERROR((COUNTIFS(SWISSW!$I:$I,MATCHUP!$A43,SWISSW!$J:$J,MATCHUP!AA$1,SWISSW!$F:$F,"Won")+COUNTIFS(SWISSW!$I:$I,MATCHUP!AA$1,SWISSW!$J:$J,MATCHUP!$A43,SWISSW!$F:$F,"Lost"))/(COUNTIFS(SWISSW!$I:$I,MATCHUP!$A43,SWISSW!$J:$J,MATCHUP!AA$1)-COUNTIFS(SWISSW!$I:$I,MATCHUP!$A43,SWISSW!$J:$J,MATCHUP!AA$1,SWISSW!$F:$F,"Draw")+COUNTIFS(SWISSW!$I:$I,MATCHUP!AA$1,SWISSW!$J:$J,MATCHUP!$A43)-COUNTIFS(SWISSW!$I:$I,MATCHUP!AA$1,SWISSW!$J:$J,MATCHUP!$A43,SWISSW!$F:$F,"Draw")),"-")</f>
        <v>-</v>
      </c>
      <c r="AB43" s="5" t="str">
        <f ca="1">IFERROR((COUNTIFS(SWISSW!$I:$I,MATCHUP!$A43,SWISSW!$J:$J,MATCHUP!AB$1,SWISSW!$F:$F,"Won")+COUNTIFS(SWISSW!$I:$I,MATCHUP!AB$1,SWISSW!$J:$J,MATCHUP!$A43,SWISSW!$F:$F,"Lost"))/(COUNTIFS(SWISSW!$I:$I,MATCHUP!$A43,SWISSW!$J:$J,MATCHUP!AB$1)-COUNTIFS(SWISSW!$I:$I,MATCHUP!$A43,SWISSW!$J:$J,MATCHUP!AB$1,SWISSW!$F:$F,"Draw")+COUNTIFS(SWISSW!$I:$I,MATCHUP!AB$1,SWISSW!$J:$J,MATCHUP!$A43)-COUNTIFS(SWISSW!$I:$I,MATCHUP!AB$1,SWISSW!$J:$J,MATCHUP!$A43,SWISSW!$F:$F,"Draw")),"-")</f>
        <v>-</v>
      </c>
      <c r="AC43" s="5" t="str">
        <f ca="1">IFERROR((COUNTIFS(SWISSW!$I:$I,MATCHUP!$A43,SWISSW!$J:$J,MATCHUP!AC$1,SWISSW!$F:$F,"Won")+COUNTIFS(SWISSW!$I:$I,MATCHUP!AC$1,SWISSW!$J:$J,MATCHUP!$A43,SWISSW!$F:$F,"Lost"))/(COUNTIFS(SWISSW!$I:$I,MATCHUP!$A43,SWISSW!$J:$J,MATCHUP!AC$1)-COUNTIFS(SWISSW!$I:$I,MATCHUP!$A43,SWISSW!$J:$J,MATCHUP!AC$1,SWISSW!$F:$F,"Draw")+COUNTIFS(SWISSW!$I:$I,MATCHUP!AC$1,SWISSW!$J:$J,MATCHUP!$A43)-COUNTIFS(SWISSW!$I:$I,MATCHUP!AC$1,SWISSW!$J:$J,MATCHUP!$A43,SWISSW!$F:$F,"Draw")),"-")</f>
        <v>-</v>
      </c>
      <c r="AD43" s="5" t="str">
        <f ca="1">IFERROR((COUNTIFS(SWISSW!$I:$I,MATCHUP!$A43,SWISSW!$J:$J,MATCHUP!AD$1,SWISSW!$F:$F,"Won")+COUNTIFS(SWISSW!$I:$I,MATCHUP!AD$1,SWISSW!$J:$J,MATCHUP!$A43,SWISSW!$F:$F,"Lost"))/(COUNTIFS(SWISSW!$I:$I,MATCHUP!$A43,SWISSW!$J:$J,MATCHUP!AD$1)-COUNTIFS(SWISSW!$I:$I,MATCHUP!$A43,SWISSW!$J:$J,MATCHUP!AD$1,SWISSW!$F:$F,"Draw")+COUNTIFS(SWISSW!$I:$I,MATCHUP!AD$1,SWISSW!$J:$J,MATCHUP!$A43)-COUNTIFS(SWISSW!$I:$I,MATCHUP!AD$1,SWISSW!$J:$J,MATCHUP!$A43,SWISSW!$F:$F,"Draw")),"-")</f>
        <v>-</v>
      </c>
      <c r="AE43" s="5" t="str">
        <f ca="1">IFERROR((COUNTIFS(SWISSW!$I:$I,MATCHUP!$A43,SWISSW!$J:$J,MATCHUP!AE$1,SWISSW!$F:$F,"Won")+COUNTIFS(SWISSW!$I:$I,MATCHUP!AE$1,SWISSW!$J:$J,MATCHUP!$A43,SWISSW!$F:$F,"Lost"))/(COUNTIFS(SWISSW!$I:$I,MATCHUP!$A43,SWISSW!$J:$J,MATCHUP!AE$1)-COUNTIFS(SWISSW!$I:$I,MATCHUP!$A43,SWISSW!$J:$J,MATCHUP!AE$1,SWISSW!$F:$F,"Draw")+COUNTIFS(SWISSW!$I:$I,MATCHUP!AE$1,SWISSW!$J:$J,MATCHUP!$A43)-COUNTIFS(SWISSW!$I:$I,MATCHUP!AE$1,SWISSW!$J:$J,MATCHUP!$A43,SWISSW!$F:$F,"Draw")),"-")</f>
        <v>-</v>
      </c>
      <c r="AF43" s="5" t="str">
        <f ca="1">IFERROR((COUNTIFS(SWISSW!$I:$I,MATCHUP!$A43,SWISSW!$J:$J,MATCHUP!AF$1,SWISSW!$F:$F,"Won")+COUNTIFS(SWISSW!$I:$I,MATCHUP!AF$1,SWISSW!$J:$J,MATCHUP!$A43,SWISSW!$F:$F,"Lost"))/(COUNTIFS(SWISSW!$I:$I,MATCHUP!$A43,SWISSW!$J:$J,MATCHUP!AF$1)-COUNTIFS(SWISSW!$I:$I,MATCHUP!$A43,SWISSW!$J:$J,MATCHUP!AF$1,SWISSW!$F:$F,"Draw")+COUNTIFS(SWISSW!$I:$I,MATCHUP!AF$1,SWISSW!$J:$J,MATCHUP!$A43)-COUNTIFS(SWISSW!$I:$I,MATCHUP!AF$1,SWISSW!$J:$J,MATCHUP!$A43,SWISSW!$F:$F,"Draw")),"-")</f>
        <v>-</v>
      </c>
      <c r="AG43" s="5" t="str">
        <f ca="1">IFERROR((COUNTIFS(SWISSW!$I:$I,MATCHUP!$A43,SWISSW!$J:$J,MATCHUP!AG$1,SWISSW!$F:$F,"Won")+COUNTIFS(SWISSW!$I:$I,MATCHUP!AG$1,SWISSW!$J:$J,MATCHUP!$A43,SWISSW!$F:$F,"Lost"))/(COUNTIFS(SWISSW!$I:$I,MATCHUP!$A43,SWISSW!$J:$J,MATCHUP!AG$1)-COUNTIFS(SWISSW!$I:$I,MATCHUP!$A43,SWISSW!$J:$J,MATCHUP!AG$1,SWISSW!$F:$F,"Draw")+COUNTIFS(SWISSW!$I:$I,MATCHUP!AG$1,SWISSW!$J:$J,MATCHUP!$A43)-COUNTIFS(SWISSW!$I:$I,MATCHUP!AG$1,SWISSW!$J:$J,MATCHUP!$A43,SWISSW!$F:$F,"Draw")),"-")</f>
        <v>-</v>
      </c>
      <c r="AH43" s="5" t="str">
        <f ca="1">IFERROR((COUNTIFS(SWISSW!$I:$I,MATCHUP!$A43,SWISSW!$J:$J,MATCHUP!AH$1,SWISSW!$F:$F,"Won")+COUNTIFS(SWISSW!$I:$I,MATCHUP!AH$1,SWISSW!$J:$J,MATCHUP!$A43,SWISSW!$F:$F,"Lost"))/(COUNTIFS(SWISSW!$I:$I,MATCHUP!$A43,SWISSW!$J:$J,MATCHUP!AH$1)-COUNTIFS(SWISSW!$I:$I,MATCHUP!$A43,SWISSW!$J:$J,MATCHUP!AH$1,SWISSW!$F:$F,"Draw")+COUNTIFS(SWISSW!$I:$I,MATCHUP!AH$1,SWISSW!$J:$J,MATCHUP!$A43)-COUNTIFS(SWISSW!$I:$I,MATCHUP!AH$1,SWISSW!$J:$J,MATCHUP!$A43,SWISSW!$F:$F,"Draw")),"-")</f>
        <v>-</v>
      </c>
      <c r="AI43" s="5" t="str">
        <f ca="1">IFERROR((COUNTIFS(SWISSW!$I:$I,MATCHUP!$A43,SWISSW!$J:$J,MATCHUP!AI$1,SWISSW!$F:$F,"Won")+COUNTIFS(SWISSW!$I:$I,MATCHUP!AI$1,SWISSW!$J:$J,MATCHUP!$A43,SWISSW!$F:$F,"Lost"))/(COUNTIFS(SWISSW!$I:$I,MATCHUP!$A43,SWISSW!$J:$J,MATCHUP!AI$1)-COUNTIFS(SWISSW!$I:$I,MATCHUP!$A43,SWISSW!$J:$J,MATCHUP!AI$1,SWISSW!$F:$F,"Draw")+COUNTIFS(SWISSW!$I:$I,MATCHUP!AI$1,SWISSW!$J:$J,MATCHUP!$A43)-COUNTIFS(SWISSW!$I:$I,MATCHUP!AI$1,SWISSW!$J:$J,MATCHUP!$A43,SWISSW!$F:$F,"Draw")),"-")</f>
        <v>-</v>
      </c>
      <c r="AJ43" s="5" t="str">
        <f ca="1">IFERROR((COUNTIFS(SWISSW!$I:$I,MATCHUP!$A43,SWISSW!$J:$J,MATCHUP!AJ$1,SWISSW!$F:$F,"Won")+COUNTIFS(SWISSW!$I:$I,MATCHUP!AJ$1,SWISSW!$J:$J,MATCHUP!$A43,SWISSW!$F:$F,"Lost"))/(COUNTIFS(SWISSW!$I:$I,MATCHUP!$A43,SWISSW!$J:$J,MATCHUP!AJ$1)-COUNTIFS(SWISSW!$I:$I,MATCHUP!$A43,SWISSW!$J:$J,MATCHUP!AJ$1,SWISSW!$F:$F,"Draw")+COUNTIFS(SWISSW!$I:$I,MATCHUP!AJ$1,SWISSW!$J:$J,MATCHUP!$A43)-COUNTIFS(SWISSW!$I:$I,MATCHUP!AJ$1,SWISSW!$J:$J,MATCHUP!$A43,SWISSW!$F:$F,"Draw")),"-")</f>
        <v>-</v>
      </c>
      <c r="AK43" s="5" t="str">
        <f ca="1">IFERROR((COUNTIFS(SWISSW!$I:$I,MATCHUP!$A43,SWISSW!$J:$J,MATCHUP!AK$1,SWISSW!$F:$F,"Won")+COUNTIFS(SWISSW!$I:$I,MATCHUP!AK$1,SWISSW!$J:$J,MATCHUP!$A43,SWISSW!$F:$F,"Lost"))/(COUNTIFS(SWISSW!$I:$I,MATCHUP!$A43,SWISSW!$J:$J,MATCHUP!AK$1)-COUNTIFS(SWISSW!$I:$I,MATCHUP!$A43,SWISSW!$J:$J,MATCHUP!AK$1,SWISSW!$F:$F,"Draw")+COUNTIFS(SWISSW!$I:$I,MATCHUP!AK$1,SWISSW!$J:$J,MATCHUP!$A43)-COUNTIFS(SWISSW!$I:$I,MATCHUP!AK$1,SWISSW!$J:$J,MATCHUP!$A43,SWISSW!$F:$F,"Draw")),"-")</f>
        <v>-</v>
      </c>
      <c r="AL43" s="5" t="str">
        <f ca="1">IFERROR((COUNTIFS(SWISSW!$I:$I,MATCHUP!$A43,SWISSW!$J:$J,MATCHUP!AL$1,SWISSW!$F:$F,"Won")+COUNTIFS(SWISSW!$I:$I,MATCHUP!AL$1,SWISSW!$J:$J,MATCHUP!$A43,SWISSW!$F:$F,"Lost"))/(COUNTIFS(SWISSW!$I:$I,MATCHUP!$A43,SWISSW!$J:$J,MATCHUP!AL$1)-COUNTIFS(SWISSW!$I:$I,MATCHUP!$A43,SWISSW!$J:$J,MATCHUP!AL$1,SWISSW!$F:$F,"Draw")+COUNTIFS(SWISSW!$I:$I,MATCHUP!AL$1,SWISSW!$J:$J,MATCHUP!$A43)-COUNTIFS(SWISSW!$I:$I,MATCHUP!AL$1,SWISSW!$J:$J,MATCHUP!$A43,SWISSW!$F:$F,"Draw")),"-")</f>
        <v>-</v>
      </c>
      <c r="AM43" s="5" t="str">
        <f ca="1">IFERROR((COUNTIFS(SWISSW!$I:$I,MATCHUP!$A43,SWISSW!$J:$J,MATCHUP!AM$1,SWISSW!$F:$F,"Won")+COUNTIFS(SWISSW!$I:$I,MATCHUP!AM$1,SWISSW!$J:$J,MATCHUP!$A43,SWISSW!$F:$F,"Lost"))/(COUNTIFS(SWISSW!$I:$I,MATCHUP!$A43,SWISSW!$J:$J,MATCHUP!AM$1)-COUNTIFS(SWISSW!$I:$I,MATCHUP!$A43,SWISSW!$J:$J,MATCHUP!AM$1,SWISSW!$F:$F,"Draw")+COUNTIFS(SWISSW!$I:$I,MATCHUP!AM$1,SWISSW!$J:$J,MATCHUP!$A43)-COUNTIFS(SWISSW!$I:$I,MATCHUP!AM$1,SWISSW!$J:$J,MATCHUP!$A43,SWISSW!$F:$F,"Draw")),"-")</f>
        <v>-</v>
      </c>
      <c r="AN43" s="5">
        <f ca="1">IFERROR((COUNTIFS(SWISSW!$I:$I,MATCHUP!$A43,SWISSW!$J:$J,MATCHUP!AN$1,SWISSW!$F:$F,"Won")+COUNTIFS(SWISSW!$I:$I,MATCHUP!AN$1,SWISSW!$J:$J,MATCHUP!$A43,SWISSW!$F:$F,"Lost"))/(COUNTIFS(SWISSW!$I:$I,MATCHUP!$A43,SWISSW!$J:$J,MATCHUP!AN$1)-COUNTIFS(SWISSW!$I:$I,MATCHUP!$A43,SWISSW!$J:$J,MATCHUP!AN$1,SWISSW!$F:$F,"Draw")+COUNTIFS(SWISSW!$I:$I,MATCHUP!AN$1,SWISSW!$J:$J,MATCHUP!$A43)-COUNTIFS(SWISSW!$I:$I,MATCHUP!AN$1,SWISSW!$J:$J,MATCHUP!$A43,SWISSW!$F:$F,"Draw")),"-")</f>
        <v>1</v>
      </c>
      <c r="AO43" s="5" t="str">
        <f ca="1">IFERROR((COUNTIFS(SWISSW!$I:$I,MATCHUP!$A43,SWISSW!$J:$J,MATCHUP!AO$1,SWISSW!$F:$F,"Won")+COUNTIFS(SWISSW!$I:$I,MATCHUP!AO$1,SWISSW!$J:$J,MATCHUP!$A43,SWISSW!$F:$F,"Lost"))/(COUNTIFS(SWISSW!$I:$I,MATCHUP!$A43,SWISSW!$J:$J,MATCHUP!AO$1)-COUNTIFS(SWISSW!$I:$I,MATCHUP!$A43,SWISSW!$J:$J,MATCHUP!AO$1,SWISSW!$F:$F,"Draw")+COUNTIFS(SWISSW!$I:$I,MATCHUP!AO$1,SWISSW!$J:$J,MATCHUP!$A43)-COUNTIFS(SWISSW!$I:$I,MATCHUP!AO$1,SWISSW!$J:$J,MATCHUP!$A43,SWISSW!$F:$F,"Draw")),"-")</f>
        <v>-</v>
      </c>
      <c r="AP43" s="5" t="str">
        <f ca="1">IFERROR((COUNTIFS(SWISSW!$I:$I,MATCHUP!$A43,SWISSW!$J:$J,MATCHUP!AP$1,SWISSW!$F:$F,"Won")+COUNTIFS(SWISSW!$I:$I,MATCHUP!AP$1,SWISSW!$J:$J,MATCHUP!$A43,SWISSW!$F:$F,"Lost"))/(COUNTIFS(SWISSW!$I:$I,MATCHUP!$A43,SWISSW!$J:$J,MATCHUP!AP$1)-COUNTIFS(SWISSW!$I:$I,MATCHUP!$A43,SWISSW!$J:$J,MATCHUP!AP$1,SWISSW!$F:$F,"Draw")+COUNTIFS(SWISSW!$I:$I,MATCHUP!AP$1,SWISSW!$J:$J,MATCHUP!$A43)-COUNTIFS(SWISSW!$I:$I,MATCHUP!AP$1,SWISSW!$J:$J,MATCHUP!$A43,SWISSW!$F:$F,"Draw")),"-")</f>
        <v>-</v>
      </c>
      <c r="AQ43" s="5" t="str">
        <f ca="1">IFERROR((COUNTIFS(SWISSW!$I:$I,MATCHUP!$A43,SWISSW!$J:$J,MATCHUP!AQ$1,SWISSW!$F:$F,"Won")+COUNTIFS(SWISSW!$I:$I,MATCHUP!AQ$1,SWISSW!$J:$J,MATCHUP!$A43,SWISSW!$F:$F,"Lost"))/(COUNTIFS(SWISSW!$I:$I,MATCHUP!$A43,SWISSW!$J:$J,MATCHUP!AQ$1)-COUNTIFS(SWISSW!$I:$I,MATCHUP!$A43,SWISSW!$J:$J,MATCHUP!AQ$1,SWISSW!$F:$F,"Draw")+COUNTIFS(SWISSW!$I:$I,MATCHUP!AQ$1,SWISSW!$J:$J,MATCHUP!$A43)-COUNTIFS(SWISSW!$I:$I,MATCHUP!AQ$1,SWISSW!$J:$J,MATCHUP!$A43,SWISSW!$F:$F,"Draw")),"-")</f>
        <v>-</v>
      </c>
      <c r="AR43" s="5" t="str">
        <f ca="1">IFERROR((COUNTIFS(SWISSW!$I:$I,MATCHUP!$A43,SWISSW!$J:$J,MATCHUP!AR$1,SWISSW!$F:$F,"Won")+COUNTIFS(SWISSW!$I:$I,MATCHUP!AR$1,SWISSW!$J:$J,MATCHUP!$A43,SWISSW!$F:$F,"Lost"))/(COUNTIFS(SWISSW!$I:$I,MATCHUP!$A43,SWISSW!$J:$J,MATCHUP!AR$1)-COUNTIFS(SWISSW!$I:$I,MATCHUP!$A43,SWISSW!$J:$J,MATCHUP!AR$1,SWISSW!$F:$F,"Draw")+COUNTIFS(SWISSW!$I:$I,MATCHUP!AR$1,SWISSW!$J:$J,MATCHUP!$A43)-COUNTIFS(SWISSW!$I:$I,MATCHUP!AR$1,SWISSW!$J:$J,MATCHUP!$A43,SWISSW!$F:$F,"Draw")),"-")</f>
        <v>-</v>
      </c>
      <c r="AS43" s="5" t="str">
        <f ca="1">IFERROR((COUNTIFS(SWISSW!$I:$I,MATCHUP!$A43,SWISSW!$J:$J,MATCHUP!AS$1,SWISSW!$F:$F,"Won")+COUNTIFS(SWISSW!$I:$I,MATCHUP!AS$1,SWISSW!$J:$J,MATCHUP!$A43,SWISSW!$F:$F,"Lost"))/(COUNTIFS(SWISSW!$I:$I,MATCHUP!$A43,SWISSW!$J:$J,MATCHUP!AS$1)-COUNTIFS(SWISSW!$I:$I,MATCHUP!$A43,SWISSW!$J:$J,MATCHUP!AS$1,SWISSW!$F:$F,"Draw")+COUNTIFS(SWISSW!$I:$I,MATCHUP!AS$1,SWISSW!$J:$J,MATCHUP!$A43)-COUNTIFS(SWISSW!$I:$I,MATCHUP!AS$1,SWISSW!$J:$J,MATCHUP!$A43,SWISSW!$F:$F,"Draw")),"-")</f>
        <v>-</v>
      </c>
      <c r="AT43" s="5" t="str">
        <f ca="1">IFERROR((COUNTIFS(SWISSW!$I:$I,MATCHUP!$A43,SWISSW!$J:$J,MATCHUP!AT$1,SWISSW!$F:$F,"Won")+COUNTIFS(SWISSW!$I:$I,MATCHUP!AT$1,SWISSW!$J:$J,MATCHUP!$A43,SWISSW!$F:$F,"Lost"))/(COUNTIFS(SWISSW!$I:$I,MATCHUP!$A43,SWISSW!$J:$J,MATCHUP!AT$1)-COUNTIFS(SWISSW!$I:$I,MATCHUP!$A43,SWISSW!$J:$J,MATCHUP!AT$1,SWISSW!$F:$F,"Draw")+COUNTIFS(SWISSW!$I:$I,MATCHUP!AT$1,SWISSW!$J:$J,MATCHUP!$A43)-COUNTIFS(SWISSW!$I:$I,MATCHUP!AT$1,SWISSW!$J:$J,MATCHUP!$A43,SWISSW!$F:$F,"Draw")),"-")</f>
        <v>-</v>
      </c>
      <c r="AU43" s="5" t="str">
        <f ca="1">IFERROR((COUNTIFS(SWISSW!$I:$I,MATCHUP!$A43,SWISSW!$J:$J,MATCHUP!AU$1,SWISSW!$F:$F,"Won")+COUNTIFS(SWISSW!$I:$I,MATCHUP!AU$1,SWISSW!$J:$J,MATCHUP!$A43,SWISSW!$F:$F,"Lost"))/(COUNTIFS(SWISSW!$I:$I,MATCHUP!$A43,SWISSW!$J:$J,MATCHUP!AU$1)-COUNTIFS(SWISSW!$I:$I,MATCHUP!$A43,SWISSW!$J:$J,MATCHUP!AU$1,SWISSW!$F:$F,"Draw")+COUNTIFS(SWISSW!$I:$I,MATCHUP!AU$1,SWISSW!$J:$J,MATCHUP!$A43)-COUNTIFS(SWISSW!$I:$I,MATCHUP!AU$1,SWISSW!$J:$J,MATCHUP!$A43,SWISSW!$F:$F,"Draw")),"-")</f>
        <v>-</v>
      </c>
      <c r="AV43" s="5" t="str">
        <f ca="1">IFERROR((COUNTIFS(SWISSW!$I:$I,MATCHUP!$A43,SWISSW!$J:$J,MATCHUP!AV$1,SWISSW!$F:$F,"Won")+COUNTIFS(SWISSW!$I:$I,MATCHUP!AV$1,SWISSW!$J:$J,MATCHUP!$A43,SWISSW!$F:$F,"Lost"))/(COUNTIFS(SWISSW!$I:$I,MATCHUP!$A43,SWISSW!$J:$J,MATCHUP!AV$1)-COUNTIFS(SWISSW!$I:$I,MATCHUP!$A43,SWISSW!$J:$J,MATCHUP!AV$1,SWISSW!$F:$F,"Draw")+COUNTIFS(SWISSW!$I:$I,MATCHUP!AV$1,SWISSW!$J:$J,MATCHUP!$A43)-COUNTIFS(SWISSW!$I:$I,MATCHUP!AV$1,SWISSW!$J:$J,MATCHUP!$A43,SWISSW!$F:$F,"Draw")),"-")</f>
        <v>-</v>
      </c>
      <c r="AW43" s="5" t="str">
        <f ca="1">IFERROR((COUNTIFS(SWISSW!$I:$I,MATCHUP!$A43,SWISSW!$J:$J,MATCHUP!AW$1,SWISSW!$F:$F,"Won")+COUNTIFS(SWISSW!$I:$I,MATCHUP!AW$1,SWISSW!$J:$J,MATCHUP!$A43,SWISSW!$F:$F,"Lost"))/(COUNTIFS(SWISSW!$I:$I,MATCHUP!$A43,SWISSW!$J:$J,MATCHUP!AW$1)-COUNTIFS(SWISSW!$I:$I,MATCHUP!$A43,SWISSW!$J:$J,MATCHUP!AW$1,SWISSW!$F:$F,"Draw")+COUNTIFS(SWISSW!$I:$I,MATCHUP!AW$1,SWISSW!$J:$J,MATCHUP!$A43)-COUNTIFS(SWISSW!$I:$I,MATCHUP!AW$1,SWISSW!$J:$J,MATCHUP!$A43,SWISSW!$F:$F,"Draw")),"-")</f>
        <v>-</v>
      </c>
      <c r="AX43" s="5" t="str">
        <f ca="1">IFERROR((COUNTIFS(SWISSW!$I:$I,MATCHUP!$A43,SWISSW!$J:$J,MATCHUP!AX$1,SWISSW!$F:$F,"Won")+COUNTIFS(SWISSW!$I:$I,MATCHUP!AX$1,SWISSW!$J:$J,MATCHUP!$A43,SWISSW!$F:$F,"Lost"))/(COUNTIFS(SWISSW!$I:$I,MATCHUP!$A43,SWISSW!$J:$J,MATCHUP!AX$1)-COUNTIFS(SWISSW!$I:$I,MATCHUP!$A43,SWISSW!$J:$J,MATCHUP!AX$1,SWISSW!$F:$F,"Draw")+COUNTIFS(SWISSW!$I:$I,MATCHUP!AX$1,SWISSW!$J:$J,MATCHUP!$A43)-COUNTIFS(SWISSW!$I:$I,MATCHUP!AX$1,SWISSW!$J:$J,MATCHUP!$A43,SWISSW!$F:$F,"Draw")),"-")</f>
        <v>-</v>
      </c>
      <c r="AY43" s="5" t="str">
        <f ca="1">IFERROR((COUNTIFS(SWISSW!$I:$I,MATCHUP!$A43,SWISSW!$J:$J,MATCHUP!AY$1,SWISSW!$F:$F,"Won")+COUNTIFS(SWISSW!$I:$I,MATCHUP!AY$1,SWISSW!$J:$J,MATCHUP!$A43,SWISSW!$F:$F,"Lost"))/(COUNTIFS(SWISSW!$I:$I,MATCHUP!$A43,SWISSW!$J:$J,MATCHUP!AY$1)-COUNTIFS(SWISSW!$I:$I,MATCHUP!$A43,SWISSW!$J:$J,MATCHUP!AY$1,SWISSW!$F:$F,"Draw")+COUNTIFS(SWISSW!$I:$I,MATCHUP!AY$1,SWISSW!$J:$J,MATCHUP!$A43)-COUNTIFS(SWISSW!$I:$I,MATCHUP!AY$1,SWISSW!$J:$J,MATCHUP!$A43,SWISSW!$F:$F,"Draw")),"-")</f>
        <v>-</v>
      </c>
      <c r="AZ43" s="5" t="str">
        <f ca="1">IFERROR((COUNTIFS(SWISSW!$I:$I,MATCHUP!$A43,SWISSW!$J:$J,MATCHUP!AZ$1,SWISSW!$F:$F,"Won")+COUNTIFS(SWISSW!$I:$I,MATCHUP!AZ$1,SWISSW!$J:$J,MATCHUP!$A43,SWISSW!$F:$F,"Lost"))/(COUNTIFS(SWISSW!$I:$I,MATCHUP!$A43,SWISSW!$J:$J,MATCHUP!AZ$1)-COUNTIFS(SWISSW!$I:$I,MATCHUP!$A43,SWISSW!$J:$J,MATCHUP!AZ$1,SWISSW!$F:$F,"Draw")+COUNTIFS(SWISSW!$I:$I,MATCHUP!AZ$1,SWISSW!$J:$J,MATCHUP!$A43)-COUNTIFS(SWISSW!$I:$I,MATCHUP!AZ$1,SWISSW!$J:$J,MATCHUP!$A43,SWISSW!$F:$F,"Draw")),"-")</f>
        <v>-</v>
      </c>
      <c r="BA43" s="5" t="str">
        <f ca="1">IFERROR((COUNTIFS(SWISSW!$I:$I,MATCHUP!$A43,SWISSW!$J:$J,MATCHUP!BA$1,SWISSW!$F:$F,"Won")+COUNTIFS(SWISSW!$I:$I,MATCHUP!BA$1,SWISSW!$J:$J,MATCHUP!$A43,SWISSW!$F:$F,"Lost"))/(COUNTIFS(SWISSW!$I:$I,MATCHUP!$A43,SWISSW!$J:$J,MATCHUP!BA$1)-COUNTIFS(SWISSW!$I:$I,MATCHUP!$A43,SWISSW!$J:$J,MATCHUP!BA$1,SWISSW!$F:$F,"Draw")+COUNTIFS(SWISSW!$I:$I,MATCHUP!BA$1,SWISSW!$J:$J,MATCHUP!$A43)-COUNTIFS(SWISSW!$I:$I,MATCHUP!BA$1,SWISSW!$J:$J,MATCHUP!$A43,SWISSW!$F:$F,"Draw")),"-")</f>
        <v>-</v>
      </c>
      <c r="BB43" s="5" t="str">
        <f ca="1">IFERROR((COUNTIFS(SWISSW!$I:$I,MATCHUP!$A43,SWISSW!$J:$J,MATCHUP!BB$1,SWISSW!$F:$F,"Won")+COUNTIFS(SWISSW!$I:$I,MATCHUP!BB$1,SWISSW!$J:$J,MATCHUP!$A43,SWISSW!$F:$F,"Lost"))/(COUNTIFS(SWISSW!$I:$I,MATCHUP!$A43,SWISSW!$J:$J,MATCHUP!BB$1)-COUNTIFS(SWISSW!$I:$I,MATCHUP!$A43,SWISSW!$J:$J,MATCHUP!BB$1,SWISSW!$F:$F,"Draw")+COUNTIFS(SWISSW!$I:$I,MATCHUP!BB$1,SWISSW!$J:$J,MATCHUP!$A43)-COUNTIFS(SWISSW!$I:$I,MATCHUP!BB$1,SWISSW!$J:$J,MATCHUP!$A43,SWISSW!$F:$F,"Draw")),"-")</f>
        <v>-</v>
      </c>
      <c r="BC43" s="5" t="str">
        <f ca="1">IFERROR((COUNTIFS(SWISSW!$I:$I,MATCHUP!$A43,SWISSW!$J:$J,MATCHUP!BC$1,SWISSW!$F:$F,"Won")+COUNTIFS(SWISSW!$I:$I,MATCHUP!BC$1,SWISSW!$J:$J,MATCHUP!$A43,SWISSW!$F:$F,"Lost"))/(COUNTIFS(SWISSW!$I:$I,MATCHUP!$A43,SWISSW!$J:$J,MATCHUP!BC$1)-COUNTIFS(SWISSW!$I:$I,MATCHUP!$A43,SWISSW!$J:$J,MATCHUP!BC$1,SWISSW!$F:$F,"Draw")+COUNTIFS(SWISSW!$I:$I,MATCHUP!BC$1,SWISSW!$J:$J,MATCHUP!$A43)-COUNTIFS(SWISSW!$I:$I,MATCHUP!BC$1,SWISSW!$J:$J,MATCHUP!$A43,SWISSW!$F:$F,"Draw")),"-")</f>
        <v>-</v>
      </c>
      <c r="BD43" s="5" t="str">
        <f ca="1">IFERROR((COUNTIFS(SWISSW!$I:$I,MATCHUP!$A43,SWISSW!$J:$J,MATCHUP!BD$1,SWISSW!$F:$F,"Won")+COUNTIFS(SWISSW!$I:$I,MATCHUP!BD$1,SWISSW!$J:$J,MATCHUP!$A43,SWISSW!$F:$F,"Lost"))/(COUNTIFS(SWISSW!$I:$I,MATCHUP!$A43,SWISSW!$J:$J,MATCHUP!BD$1)-COUNTIFS(SWISSW!$I:$I,MATCHUP!$A43,SWISSW!$J:$J,MATCHUP!BD$1,SWISSW!$F:$F,"Draw")+COUNTIFS(SWISSW!$I:$I,MATCHUP!BD$1,SWISSW!$J:$J,MATCHUP!$A43)-COUNTIFS(SWISSW!$I:$I,MATCHUP!BD$1,SWISSW!$J:$J,MATCHUP!$A43,SWISSW!$F:$F,"Draw")),"-")</f>
        <v>-</v>
      </c>
      <c r="BE43" s="5" t="str">
        <f ca="1">IFERROR((COUNTIFS(SWISSW!$I:$I,MATCHUP!$A43,SWISSW!$J:$J,MATCHUP!BE$1,SWISSW!$F:$F,"Won")+COUNTIFS(SWISSW!$I:$I,MATCHUP!BE$1,SWISSW!$J:$J,MATCHUP!$A43,SWISSW!$F:$F,"Lost"))/(COUNTIFS(SWISSW!$I:$I,MATCHUP!$A43,SWISSW!$J:$J,MATCHUP!BE$1)-COUNTIFS(SWISSW!$I:$I,MATCHUP!$A43,SWISSW!$J:$J,MATCHUP!BE$1,SWISSW!$F:$F,"Draw")+COUNTIFS(SWISSW!$I:$I,MATCHUP!BE$1,SWISSW!$J:$J,MATCHUP!$A43)-COUNTIFS(SWISSW!$I:$I,MATCHUP!BE$1,SWISSW!$J:$J,MATCHUP!$A43,SWISSW!$F:$F,"Draw")),"-")</f>
        <v>-</v>
      </c>
      <c r="BF43" s="5" t="str">
        <f ca="1">IFERROR((COUNTIFS(SWISSW!$I:$I,MATCHUP!$A43,SWISSW!$J:$J,MATCHUP!BF$1,SWISSW!$F:$F,"Won")+COUNTIFS(SWISSW!$I:$I,MATCHUP!BF$1,SWISSW!$J:$J,MATCHUP!$A43,SWISSW!$F:$F,"Lost"))/(COUNTIFS(SWISSW!$I:$I,MATCHUP!$A43,SWISSW!$J:$J,MATCHUP!BF$1)-COUNTIFS(SWISSW!$I:$I,MATCHUP!$A43,SWISSW!$J:$J,MATCHUP!BF$1,SWISSW!$F:$F,"Draw")+COUNTIFS(SWISSW!$I:$I,MATCHUP!BF$1,SWISSW!$J:$J,MATCHUP!$A43)-COUNTIFS(SWISSW!$I:$I,MATCHUP!BF$1,SWISSW!$J:$J,MATCHUP!$A43,SWISSW!$F:$F,"Draw")),"-")</f>
        <v>-</v>
      </c>
      <c r="BG43" s="5" t="str">
        <f ca="1">IFERROR((COUNTIFS(SWISSW!$I:$I,MATCHUP!$A43,SWISSW!$J:$J,MATCHUP!BG$1,SWISSW!$F:$F,"Won")+COUNTIFS(SWISSW!$I:$I,MATCHUP!BG$1,SWISSW!$J:$J,MATCHUP!$A43,SWISSW!$F:$F,"Lost"))/(COUNTIFS(SWISSW!$I:$I,MATCHUP!$A43,SWISSW!$J:$J,MATCHUP!BG$1)-COUNTIFS(SWISSW!$I:$I,MATCHUP!$A43,SWISSW!$J:$J,MATCHUP!BG$1,SWISSW!$F:$F,"Draw")+COUNTIFS(SWISSW!$I:$I,MATCHUP!BG$1,SWISSW!$J:$J,MATCHUP!$A43)-COUNTIFS(SWISSW!$I:$I,MATCHUP!BG$1,SWISSW!$J:$J,MATCHUP!$A43,SWISSW!$F:$F,"Draw")),"-")</f>
        <v>-</v>
      </c>
      <c r="BH43" s="5" t="str">
        <f ca="1">IFERROR((COUNTIFS(SWISSW!$I:$I,MATCHUP!$A43,SWISSW!$J:$J,MATCHUP!BH$1,SWISSW!$F:$F,"Won")+COUNTIFS(SWISSW!$I:$I,MATCHUP!BH$1,SWISSW!$J:$J,MATCHUP!$A43,SWISSW!$F:$F,"Lost"))/(COUNTIFS(SWISSW!$I:$I,MATCHUP!$A43,SWISSW!$J:$J,MATCHUP!BH$1)-COUNTIFS(SWISSW!$I:$I,MATCHUP!$A43,SWISSW!$J:$J,MATCHUP!BH$1,SWISSW!$F:$F,"Draw")+COUNTIFS(SWISSW!$I:$I,MATCHUP!BH$1,SWISSW!$J:$J,MATCHUP!$A43)-COUNTIFS(SWISSW!$I:$I,MATCHUP!BH$1,SWISSW!$J:$J,MATCHUP!$A43,SWISSW!$F:$F,"Draw")),"-")</f>
        <v>-</v>
      </c>
      <c r="BI43" s="5" t="str">
        <f ca="1">IFERROR((COUNTIFS(SWISSW!$I:$I,MATCHUP!$A43,SWISSW!$J:$J,MATCHUP!BI$1,SWISSW!$F:$F,"Won")+COUNTIFS(SWISSW!$I:$I,MATCHUP!BI$1,SWISSW!$J:$J,MATCHUP!$A43,SWISSW!$F:$F,"Lost"))/(COUNTIFS(SWISSW!$I:$I,MATCHUP!$A43,SWISSW!$J:$J,MATCHUP!BI$1)-COUNTIFS(SWISSW!$I:$I,MATCHUP!$A43,SWISSW!$J:$J,MATCHUP!BI$1,SWISSW!$F:$F,"Draw")+COUNTIFS(SWISSW!$I:$I,MATCHUP!BI$1,SWISSW!$J:$J,MATCHUP!$A43)-COUNTIFS(SWISSW!$I:$I,MATCHUP!BI$1,SWISSW!$J:$J,MATCHUP!$A43,SWISSW!$F:$F,"Draw")),"-")</f>
        <v>-</v>
      </c>
      <c r="BJ43" s="5" t="str">
        <f ca="1">IFERROR((COUNTIFS(SWISSW!$I:$I,MATCHUP!$A43,SWISSW!$J:$J,MATCHUP!BJ$1,SWISSW!$F:$F,"Won")+COUNTIFS(SWISSW!$I:$I,MATCHUP!BJ$1,SWISSW!$J:$J,MATCHUP!$A43,SWISSW!$F:$F,"Lost"))/(COUNTIFS(SWISSW!$I:$I,MATCHUP!$A43,SWISSW!$J:$J,MATCHUP!BJ$1)-COUNTIFS(SWISSW!$I:$I,MATCHUP!$A43,SWISSW!$J:$J,MATCHUP!BJ$1,SWISSW!$F:$F,"Draw")+COUNTIFS(SWISSW!$I:$I,MATCHUP!BJ$1,SWISSW!$J:$J,MATCHUP!$A43)-COUNTIFS(SWISSW!$I:$I,MATCHUP!BJ$1,SWISSW!$J:$J,MATCHUP!$A43,SWISSW!$F:$F,"Draw")),"-")</f>
        <v>-</v>
      </c>
      <c r="BK43" s="5" t="str">
        <f ca="1">IFERROR((COUNTIFS(SWISSW!$I:$I,MATCHUP!$A43,SWISSW!$J:$J,MATCHUP!BK$1,SWISSW!$F:$F,"Won")+COUNTIFS(SWISSW!$I:$I,MATCHUP!BK$1,SWISSW!$J:$J,MATCHUP!$A43,SWISSW!$F:$F,"Lost"))/(COUNTIFS(SWISSW!$I:$I,MATCHUP!$A43,SWISSW!$J:$J,MATCHUP!BK$1)-COUNTIFS(SWISSW!$I:$I,MATCHUP!$A43,SWISSW!$J:$J,MATCHUP!BK$1,SWISSW!$F:$F,"Draw")+COUNTIFS(SWISSW!$I:$I,MATCHUP!BK$1,SWISSW!$J:$J,MATCHUP!$A43)-COUNTIFS(SWISSW!$I:$I,MATCHUP!BK$1,SWISSW!$J:$J,MATCHUP!$A43,SWISSW!$F:$F,"Draw")),"-")</f>
        <v>-</v>
      </c>
      <c r="BL43" s="5" t="str">
        <f ca="1">IFERROR((COUNTIFS(SWISSW!$I:$I,MATCHUP!$A43,SWISSW!$J:$J,MATCHUP!BL$1,SWISSW!$F:$F,"Won")+COUNTIFS(SWISSW!$I:$I,MATCHUP!BL$1,SWISSW!$J:$J,MATCHUP!$A43,SWISSW!$F:$F,"Lost"))/(COUNTIFS(SWISSW!$I:$I,MATCHUP!$A43,SWISSW!$J:$J,MATCHUP!BL$1)-COUNTIFS(SWISSW!$I:$I,MATCHUP!$A43,SWISSW!$J:$J,MATCHUP!BL$1,SWISSW!$F:$F,"Draw")+COUNTIFS(SWISSW!$I:$I,MATCHUP!BL$1,SWISSW!$J:$J,MATCHUP!$A43)-COUNTIFS(SWISSW!$I:$I,MATCHUP!BL$1,SWISSW!$J:$J,MATCHUP!$A43,SWISSW!$F:$F,"Draw")),"-")</f>
        <v>-</v>
      </c>
      <c r="BM43" s="5" t="str">
        <f ca="1">IFERROR((COUNTIFS(SWISSW!$I:$I,MATCHUP!$A43,SWISSW!$J:$J,MATCHUP!BM$1,SWISSW!$F:$F,"Won")+COUNTIFS(SWISSW!$I:$I,MATCHUP!BM$1,SWISSW!$J:$J,MATCHUP!$A43,SWISSW!$F:$F,"Lost"))/(COUNTIFS(SWISSW!$I:$I,MATCHUP!$A43,SWISSW!$J:$J,MATCHUP!BM$1)-COUNTIFS(SWISSW!$I:$I,MATCHUP!$A43,SWISSW!$J:$J,MATCHUP!BM$1,SWISSW!$F:$F,"Draw")+COUNTIFS(SWISSW!$I:$I,MATCHUP!BM$1,SWISSW!$J:$J,MATCHUP!$A43)-COUNTIFS(SWISSW!$I:$I,MATCHUP!BM$1,SWISSW!$J:$J,MATCHUP!$A43,SWISSW!$F:$F,"Draw")),"-")</f>
        <v>-</v>
      </c>
      <c r="BN43" s="5" t="str">
        <f ca="1">IFERROR((COUNTIFS(SWISSW!$I:$I,MATCHUP!$A43,SWISSW!$J:$J,MATCHUP!BN$1,SWISSW!$F:$F,"Won")+COUNTIFS(SWISSW!$I:$I,MATCHUP!BN$1,SWISSW!$J:$J,MATCHUP!$A43,SWISSW!$F:$F,"Lost"))/(COUNTIFS(SWISSW!$I:$I,MATCHUP!$A43,SWISSW!$J:$J,MATCHUP!BN$1)-COUNTIFS(SWISSW!$I:$I,MATCHUP!$A43,SWISSW!$J:$J,MATCHUP!BN$1,SWISSW!$F:$F,"Draw")+COUNTIFS(SWISSW!$I:$I,MATCHUP!BN$1,SWISSW!$J:$J,MATCHUP!$A43)-COUNTIFS(SWISSW!$I:$I,MATCHUP!BN$1,SWISSW!$J:$J,MATCHUP!$A43,SWISSW!$F:$F,"Draw")),"-")</f>
        <v>-</v>
      </c>
      <c r="BO43" s="5" t="str">
        <f ca="1">IFERROR((COUNTIFS(SWISSW!$I:$I,MATCHUP!$A43,SWISSW!$J:$J,MATCHUP!BO$1,SWISSW!$F:$F,"Won")+COUNTIFS(SWISSW!$I:$I,MATCHUP!BO$1,SWISSW!$J:$J,MATCHUP!$A43,SWISSW!$F:$F,"Lost"))/(COUNTIFS(SWISSW!$I:$I,MATCHUP!$A43,SWISSW!$J:$J,MATCHUP!BO$1)-COUNTIFS(SWISSW!$I:$I,MATCHUP!$A43,SWISSW!$J:$J,MATCHUP!BO$1,SWISSW!$F:$F,"Draw")+COUNTIFS(SWISSW!$I:$I,MATCHUP!BO$1,SWISSW!$J:$J,MATCHUP!$A43)-COUNTIFS(SWISSW!$I:$I,MATCHUP!BO$1,SWISSW!$J:$J,MATCHUP!$A43,SWISSW!$F:$F,"Draw")),"-")</f>
        <v>-</v>
      </c>
      <c r="BP43" s="5" t="str">
        <f ca="1">IFERROR((COUNTIFS(SWISSW!$I:$I,MATCHUP!$A43,SWISSW!$J:$J,MATCHUP!BP$1,SWISSW!$F:$F,"Won")+COUNTIFS(SWISSW!$I:$I,MATCHUP!BP$1,SWISSW!$J:$J,MATCHUP!$A43,SWISSW!$F:$F,"Lost"))/(COUNTIFS(SWISSW!$I:$I,MATCHUP!$A43,SWISSW!$J:$J,MATCHUP!BP$1)-COUNTIFS(SWISSW!$I:$I,MATCHUP!$A43,SWISSW!$J:$J,MATCHUP!BP$1,SWISSW!$F:$F,"Draw")+COUNTIFS(SWISSW!$I:$I,MATCHUP!BP$1,SWISSW!$J:$J,MATCHUP!$A43)-COUNTIFS(SWISSW!$I:$I,MATCHUP!BP$1,SWISSW!$J:$J,MATCHUP!$A43,SWISSW!$F:$F,"Draw")),"-")</f>
        <v>-</v>
      </c>
      <c r="BQ43" s="5" t="str">
        <f ca="1">IFERROR((COUNTIFS(SWISSW!$I:$I,MATCHUP!$A43,SWISSW!$J:$J,MATCHUP!BQ$1,SWISSW!$F:$F,"Won")+COUNTIFS(SWISSW!$I:$I,MATCHUP!BQ$1,SWISSW!$J:$J,MATCHUP!$A43,SWISSW!$F:$F,"Lost"))/(COUNTIFS(SWISSW!$I:$I,MATCHUP!$A43,SWISSW!$J:$J,MATCHUP!BQ$1)-COUNTIFS(SWISSW!$I:$I,MATCHUP!$A43,SWISSW!$J:$J,MATCHUP!BQ$1,SWISSW!$F:$F,"Draw")+COUNTIFS(SWISSW!$I:$I,MATCHUP!BQ$1,SWISSW!$J:$J,MATCHUP!$A43)-COUNTIFS(SWISSW!$I:$I,MATCHUP!BQ$1,SWISSW!$J:$J,MATCHUP!$A43,SWISSW!$F:$F,"Draw")),"-")</f>
        <v>-</v>
      </c>
      <c r="BR43" s="5" t="str">
        <f ca="1">IFERROR((COUNTIFS(SWISSW!$I:$I,MATCHUP!$A43,SWISSW!$J:$J,MATCHUP!BR$1,SWISSW!$F:$F,"Won")+COUNTIFS(SWISSW!$I:$I,MATCHUP!BR$1,SWISSW!$J:$J,MATCHUP!$A43,SWISSW!$F:$F,"Lost"))/(COUNTIFS(SWISSW!$I:$I,MATCHUP!$A43,SWISSW!$J:$J,MATCHUP!BR$1)-COUNTIFS(SWISSW!$I:$I,MATCHUP!$A43,SWISSW!$J:$J,MATCHUP!BR$1,SWISSW!$F:$F,"Draw")+COUNTIFS(SWISSW!$I:$I,MATCHUP!BR$1,SWISSW!$J:$J,MATCHUP!$A43)-COUNTIFS(SWISSW!$I:$I,MATCHUP!BR$1,SWISSW!$J:$J,MATCHUP!$A43,SWISSW!$F:$F,"Draw")),"-")</f>
        <v>-</v>
      </c>
      <c r="BS43" s="5" t="str">
        <f ca="1">IFERROR((COUNTIFS(SWISSW!$I:$I,MATCHUP!$A43,SWISSW!$J:$J,MATCHUP!BS$1,SWISSW!$F:$F,"Won")+COUNTIFS(SWISSW!$I:$I,MATCHUP!BS$1,SWISSW!$J:$J,MATCHUP!$A43,SWISSW!$F:$F,"Lost"))/(COUNTIFS(SWISSW!$I:$I,MATCHUP!$A43,SWISSW!$J:$J,MATCHUP!BS$1)-COUNTIFS(SWISSW!$I:$I,MATCHUP!$A43,SWISSW!$J:$J,MATCHUP!BS$1,SWISSW!$F:$F,"Draw")+COUNTIFS(SWISSW!$I:$I,MATCHUP!BS$1,SWISSW!$J:$J,MATCHUP!$A43)-COUNTIFS(SWISSW!$I:$I,MATCHUP!BS$1,SWISSW!$J:$J,MATCHUP!$A43,SWISSW!$F:$F,"Draw")),"-")</f>
        <v>-</v>
      </c>
      <c r="BT43" s="5" t="str">
        <f ca="1">IFERROR((COUNTIFS(SWISSW!$I:$I,MATCHUP!$A43,SWISSW!$J:$J,MATCHUP!BT$1,SWISSW!$F:$F,"Won")+COUNTIFS(SWISSW!$I:$I,MATCHUP!BT$1,SWISSW!$J:$J,MATCHUP!$A43,SWISSW!$F:$F,"Lost"))/(COUNTIFS(SWISSW!$I:$I,MATCHUP!$A43,SWISSW!$J:$J,MATCHUP!BT$1)-COUNTIFS(SWISSW!$I:$I,MATCHUP!$A43,SWISSW!$J:$J,MATCHUP!BT$1,SWISSW!$F:$F,"Draw")+COUNTIFS(SWISSW!$I:$I,MATCHUP!BT$1,SWISSW!$J:$J,MATCHUP!$A43)-COUNTIFS(SWISSW!$I:$I,MATCHUP!BT$1,SWISSW!$J:$J,MATCHUP!$A43,SWISSW!$F:$F,"Draw")),"-")</f>
        <v>-</v>
      </c>
      <c r="BU43" s="5" t="str">
        <f ca="1">IFERROR((COUNTIFS(SWISSW!$I:$I,MATCHUP!$A43,SWISSW!$J:$J,MATCHUP!BU$1,SWISSW!$F:$F,"Won")+COUNTIFS(SWISSW!$I:$I,MATCHUP!BU$1,SWISSW!$J:$J,MATCHUP!$A43,SWISSW!$F:$F,"Lost"))/(COUNTIFS(SWISSW!$I:$I,MATCHUP!$A43,SWISSW!$J:$J,MATCHUP!BU$1)-COUNTIFS(SWISSW!$I:$I,MATCHUP!$A43,SWISSW!$J:$J,MATCHUP!BU$1,SWISSW!$F:$F,"Draw")+COUNTIFS(SWISSW!$I:$I,MATCHUP!BU$1,SWISSW!$J:$J,MATCHUP!$A43)-COUNTIFS(SWISSW!$I:$I,MATCHUP!BU$1,SWISSW!$J:$J,MATCHUP!$A43,SWISSW!$F:$F,"Draw")),"-")</f>
        <v>-</v>
      </c>
      <c r="BV43" s="5" t="str">
        <f ca="1">IFERROR((COUNTIFS(SWISSW!$I:$I,MATCHUP!$A43,SWISSW!$J:$J,MATCHUP!BV$1,SWISSW!$F:$F,"Won")+COUNTIFS(SWISSW!$I:$I,MATCHUP!BV$1,SWISSW!$J:$J,MATCHUP!$A43,SWISSW!$F:$F,"Lost"))/(COUNTIFS(SWISSW!$I:$I,MATCHUP!$A43,SWISSW!$J:$J,MATCHUP!BV$1)-COUNTIFS(SWISSW!$I:$I,MATCHUP!$A43,SWISSW!$J:$J,MATCHUP!BV$1,SWISSW!$F:$F,"Draw")+COUNTIFS(SWISSW!$I:$I,MATCHUP!BV$1,SWISSW!$J:$J,MATCHUP!$A43)-COUNTIFS(SWISSW!$I:$I,MATCHUP!BV$1,SWISSW!$J:$J,MATCHUP!$A43,SWISSW!$F:$F,"Draw")),"-")</f>
        <v>-</v>
      </c>
      <c r="BW43" s="5" t="str">
        <f ca="1">IFERROR((COUNTIFS(SWISSW!$I:$I,MATCHUP!$A43,SWISSW!$J:$J,MATCHUP!BW$1,SWISSW!$F:$F,"Won")+COUNTIFS(SWISSW!$I:$I,MATCHUP!BW$1,SWISSW!$J:$J,MATCHUP!$A43,SWISSW!$F:$F,"Lost"))/(COUNTIFS(SWISSW!$I:$I,MATCHUP!$A43,SWISSW!$J:$J,MATCHUP!BW$1)-COUNTIFS(SWISSW!$I:$I,MATCHUP!$A43,SWISSW!$J:$J,MATCHUP!BW$1,SWISSW!$F:$F,"Draw")+COUNTIFS(SWISSW!$I:$I,MATCHUP!BW$1,SWISSW!$J:$J,MATCHUP!$A43)-COUNTIFS(SWISSW!$I:$I,MATCHUP!BW$1,SWISSW!$J:$J,MATCHUP!$A43,SWISSW!$F:$F,"Draw")),"-")</f>
        <v>-</v>
      </c>
      <c r="BX43" s="5" t="str">
        <f ca="1">IFERROR((COUNTIFS(SWISSW!$I:$I,MATCHUP!$A43,SWISSW!$J:$J,MATCHUP!BX$1,SWISSW!$F:$F,"Won")+COUNTIFS(SWISSW!$I:$I,MATCHUP!BX$1,SWISSW!$J:$J,MATCHUP!$A43,SWISSW!$F:$F,"Lost"))/(COUNTIFS(SWISSW!$I:$I,MATCHUP!$A43,SWISSW!$J:$J,MATCHUP!BX$1)-COUNTIFS(SWISSW!$I:$I,MATCHUP!$A43,SWISSW!$J:$J,MATCHUP!BX$1,SWISSW!$F:$F,"Draw")+COUNTIFS(SWISSW!$I:$I,MATCHUP!BX$1,SWISSW!$J:$J,MATCHUP!$A43)-COUNTIFS(SWISSW!$I:$I,MATCHUP!BX$1,SWISSW!$J:$J,MATCHUP!$A43,SWISSW!$F:$F,"Draw")),"-")</f>
        <v>-</v>
      </c>
      <c r="BY43" s="5" t="str">
        <f ca="1">IFERROR((COUNTIFS(SWISSW!$I:$I,MATCHUP!$A43,SWISSW!$J:$J,MATCHUP!BY$1,SWISSW!$F:$F,"Won")+COUNTIFS(SWISSW!$I:$I,MATCHUP!BY$1,SWISSW!$J:$J,MATCHUP!$A43,SWISSW!$F:$F,"Lost"))/(COUNTIFS(SWISSW!$I:$I,MATCHUP!$A43,SWISSW!$J:$J,MATCHUP!BY$1)-COUNTIFS(SWISSW!$I:$I,MATCHUP!$A43,SWISSW!$J:$J,MATCHUP!BY$1,SWISSW!$F:$F,"Draw")+COUNTIFS(SWISSW!$I:$I,MATCHUP!BY$1,SWISSW!$J:$J,MATCHUP!$A43)-COUNTIFS(SWISSW!$I:$I,MATCHUP!BY$1,SWISSW!$J:$J,MATCHUP!$A43,SWISSW!$F:$F,"Draw")),"-")</f>
        <v>-</v>
      </c>
      <c r="BZ43" s="5" t="str">
        <f ca="1">IFERROR((COUNTIFS(SWISSW!$I:$I,MATCHUP!$A43,SWISSW!$J:$J,MATCHUP!BZ$1,SWISSW!$F:$F,"Won")+COUNTIFS(SWISSW!$I:$I,MATCHUP!BZ$1,SWISSW!$J:$J,MATCHUP!$A43,SWISSW!$F:$F,"Lost"))/(COUNTIFS(SWISSW!$I:$I,MATCHUP!$A43,SWISSW!$J:$J,MATCHUP!BZ$1)-COUNTIFS(SWISSW!$I:$I,MATCHUP!$A43,SWISSW!$J:$J,MATCHUP!BZ$1,SWISSW!$F:$F,"Draw")+COUNTIFS(SWISSW!$I:$I,MATCHUP!BZ$1,SWISSW!$J:$J,MATCHUP!$A43)-COUNTIFS(SWISSW!$I:$I,MATCHUP!BZ$1,SWISSW!$J:$J,MATCHUP!$A43,SWISSW!$F:$F,"Draw")),"-")</f>
        <v>-</v>
      </c>
      <c r="CA43" s="5" t="str">
        <f ca="1">IFERROR((COUNTIFS(SWISSW!$I:$I,MATCHUP!$A43,SWISSW!$J:$J,MATCHUP!CA$1,SWISSW!$F:$F,"Won")+COUNTIFS(SWISSW!$I:$I,MATCHUP!CA$1,SWISSW!$J:$J,MATCHUP!$A43,SWISSW!$F:$F,"Lost"))/(COUNTIFS(SWISSW!$I:$I,MATCHUP!$A43,SWISSW!$J:$J,MATCHUP!CA$1)-COUNTIFS(SWISSW!$I:$I,MATCHUP!$A43,SWISSW!$J:$J,MATCHUP!CA$1,SWISSW!$F:$F,"Draw")+COUNTIFS(SWISSW!$I:$I,MATCHUP!CA$1,SWISSW!$J:$J,MATCHUP!$A43)-COUNTIFS(SWISSW!$I:$I,MATCHUP!CA$1,SWISSW!$J:$J,MATCHUP!$A43,SWISSW!$F:$F,"Draw")),"-")</f>
        <v>-</v>
      </c>
      <c r="CB43" s="5" t="str">
        <f ca="1">IFERROR((COUNTIFS(SWISSW!$I:$I,MATCHUP!$A43,SWISSW!$J:$J,MATCHUP!CB$1,SWISSW!$F:$F,"Won")+COUNTIFS(SWISSW!$I:$I,MATCHUP!CB$1,SWISSW!$J:$J,MATCHUP!$A43,SWISSW!$F:$F,"Lost"))/(COUNTIFS(SWISSW!$I:$I,MATCHUP!$A43,SWISSW!$J:$J,MATCHUP!CB$1)-COUNTIFS(SWISSW!$I:$I,MATCHUP!$A43,SWISSW!$J:$J,MATCHUP!CB$1,SWISSW!$F:$F,"Draw")+COUNTIFS(SWISSW!$I:$I,MATCHUP!CB$1,SWISSW!$J:$J,MATCHUP!$A43)-COUNTIFS(SWISSW!$I:$I,MATCHUP!CB$1,SWISSW!$J:$J,MATCHUP!$A43,SWISSW!$F:$F,"Draw")),"-")</f>
        <v>-</v>
      </c>
      <c r="CC43" s="5" t="str">
        <f ca="1">IFERROR((COUNTIFS(SWISSW!$I:$I,MATCHUP!$A43,SWISSW!$J:$J,MATCHUP!CC$1,SWISSW!$F:$F,"Won")+COUNTIFS(SWISSW!$I:$I,MATCHUP!CC$1,SWISSW!$J:$J,MATCHUP!$A43,SWISSW!$F:$F,"Lost"))/(COUNTIFS(SWISSW!$I:$I,MATCHUP!$A43,SWISSW!$J:$J,MATCHUP!CC$1)-COUNTIFS(SWISSW!$I:$I,MATCHUP!$A43,SWISSW!$J:$J,MATCHUP!CC$1,SWISSW!$F:$F,"Draw")+COUNTIFS(SWISSW!$I:$I,MATCHUP!CC$1,SWISSW!$J:$J,MATCHUP!$A43)-COUNTIFS(SWISSW!$I:$I,MATCHUP!CC$1,SWISSW!$J:$J,MATCHUP!$A43,SWISSW!$F:$F,"Draw")),"-")</f>
        <v>-</v>
      </c>
      <c r="CD43" s="5" t="str">
        <f ca="1">IFERROR((COUNTIFS(SWISSW!$I:$I,MATCHUP!$A43,SWISSW!$J:$J,MATCHUP!CD$1,SWISSW!$F:$F,"Won")+COUNTIFS(SWISSW!$I:$I,MATCHUP!CD$1,SWISSW!$J:$J,MATCHUP!$A43,SWISSW!$F:$F,"Lost"))/(COUNTIFS(SWISSW!$I:$I,MATCHUP!$A43,SWISSW!$J:$J,MATCHUP!CD$1)-COUNTIFS(SWISSW!$I:$I,MATCHUP!$A43,SWISSW!$J:$J,MATCHUP!CD$1,SWISSW!$F:$F,"Draw")+COUNTIFS(SWISSW!$I:$I,MATCHUP!CD$1,SWISSW!$J:$J,MATCHUP!$A43)-COUNTIFS(SWISSW!$I:$I,MATCHUP!CD$1,SWISSW!$J:$J,MATCHUP!$A43,SWISSW!$F:$F,"Draw")),"-")</f>
        <v>-</v>
      </c>
      <c r="CE43" s="5" t="str">
        <f ca="1">IFERROR((COUNTIFS(SWISSW!$I:$I,MATCHUP!$A43,SWISSW!$J:$J,MATCHUP!CE$1,SWISSW!$F:$F,"Won")+COUNTIFS(SWISSW!$I:$I,MATCHUP!CE$1,SWISSW!$J:$J,MATCHUP!$A43,SWISSW!$F:$F,"Lost"))/(COUNTIFS(SWISSW!$I:$I,MATCHUP!$A43,SWISSW!$J:$J,MATCHUP!CE$1)-COUNTIFS(SWISSW!$I:$I,MATCHUP!$A43,SWISSW!$J:$J,MATCHUP!CE$1,SWISSW!$F:$F,"Draw")+COUNTIFS(SWISSW!$I:$I,MATCHUP!CE$1,SWISSW!$J:$J,MATCHUP!$A43)-COUNTIFS(SWISSW!$I:$I,MATCHUP!CE$1,SWISSW!$J:$J,MATCHUP!$A43,SWISSW!$F:$F,"Draw")),"-")</f>
        <v>-</v>
      </c>
      <c r="CF43" s="5" t="str">
        <f ca="1">IFERROR((COUNTIFS(SWISSW!$I:$I,MATCHUP!$A43,SWISSW!$J:$J,MATCHUP!CF$1,SWISSW!$F:$F,"Won")+COUNTIFS(SWISSW!$I:$I,MATCHUP!CF$1,SWISSW!$J:$J,MATCHUP!$A43,SWISSW!$F:$F,"Lost"))/(COUNTIFS(SWISSW!$I:$I,MATCHUP!$A43,SWISSW!$J:$J,MATCHUP!CF$1)-COUNTIFS(SWISSW!$I:$I,MATCHUP!$A43,SWISSW!$J:$J,MATCHUP!CF$1,SWISSW!$F:$F,"Draw")+COUNTIFS(SWISSW!$I:$I,MATCHUP!CF$1,SWISSW!$J:$J,MATCHUP!$A43)-COUNTIFS(SWISSW!$I:$I,MATCHUP!CF$1,SWISSW!$J:$J,MATCHUP!$A43,SWISSW!$F:$F,"Draw")),"-")</f>
        <v>-</v>
      </c>
      <c r="CG43" s="5" t="str">
        <f ca="1">IFERROR((COUNTIFS(SWISSW!$I:$I,MATCHUP!$A43,SWISSW!$J:$J,MATCHUP!CG$1,SWISSW!$F:$F,"Won")+COUNTIFS(SWISSW!$I:$I,MATCHUP!CG$1,SWISSW!$J:$J,MATCHUP!$A43,SWISSW!$F:$F,"Lost"))/(COUNTIFS(SWISSW!$I:$I,MATCHUP!$A43,SWISSW!$J:$J,MATCHUP!CG$1)-COUNTIFS(SWISSW!$I:$I,MATCHUP!$A43,SWISSW!$J:$J,MATCHUP!CG$1,SWISSW!$F:$F,"Draw")+COUNTIFS(SWISSW!$I:$I,MATCHUP!CG$1,SWISSW!$J:$J,MATCHUP!$A43)-COUNTIFS(SWISSW!$I:$I,MATCHUP!CG$1,SWISSW!$J:$J,MATCHUP!$A43,SWISSW!$F:$F,"Draw")),"-")</f>
        <v>-</v>
      </c>
      <c r="CH43" s="5" t="str">
        <f ca="1">IFERROR((COUNTIFS(SWISSW!$I:$I,MATCHUP!$A43,SWISSW!$J:$J,MATCHUP!CH$1,SWISSW!$F:$F,"Won")+COUNTIFS(SWISSW!$I:$I,MATCHUP!CH$1,SWISSW!$J:$J,MATCHUP!$A43,SWISSW!$F:$F,"Lost"))/(COUNTIFS(SWISSW!$I:$I,MATCHUP!$A43,SWISSW!$J:$J,MATCHUP!CH$1)-COUNTIFS(SWISSW!$I:$I,MATCHUP!$A43,SWISSW!$J:$J,MATCHUP!CH$1,SWISSW!$F:$F,"Draw")+COUNTIFS(SWISSW!$I:$I,MATCHUP!CH$1,SWISSW!$J:$J,MATCHUP!$A43)-COUNTIFS(SWISSW!$I:$I,MATCHUP!CH$1,SWISSW!$J:$J,MATCHUP!$A43,SWISSW!$F:$F,"Draw")),"-")</f>
        <v>-</v>
      </c>
      <c r="CI43" s="5" t="str">
        <f ca="1">IFERROR((COUNTIFS(SWISSW!$I:$I,MATCHUP!$A43,SWISSW!$J:$J,MATCHUP!CI$1,SWISSW!$F:$F,"Won")+COUNTIFS(SWISSW!$I:$I,MATCHUP!CI$1,SWISSW!$J:$J,MATCHUP!$A43,SWISSW!$F:$F,"Lost"))/(COUNTIFS(SWISSW!$I:$I,MATCHUP!$A43,SWISSW!$J:$J,MATCHUP!CI$1)-COUNTIFS(SWISSW!$I:$I,MATCHUP!$A43,SWISSW!$J:$J,MATCHUP!CI$1,SWISSW!$F:$F,"Draw")+COUNTIFS(SWISSW!$I:$I,MATCHUP!CI$1,SWISSW!$J:$J,MATCHUP!$A43)-COUNTIFS(SWISSW!$I:$I,MATCHUP!CI$1,SWISSW!$J:$J,MATCHUP!$A43,SWISSW!$F:$F,"Draw")),"-")</f>
        <v>-</v>
      </c>
      <c r="CJ43" s="5" t="str">
        <f ca="1">IFERROR((COUNTIFS(SWISSW!$I:$I,MATCHUP!$A43,SWISSW!$J:$J,MATCHUP!CJ$1,SWISSW!$F:$F,"Won")+COUNTIFS(SWISSW!$I:$I,MATCHUP!CJ$1,SWISSW!$J:$J,MATCHUP!$A43,SWISSW!$F:$F,"Lost"))/(COUNTIFS(SWISSW!$I:$I,MATCHUP!$A43,SWISSW!$J:$J,MATCHUP!CJ$1)-COUNTIFS(SWISSW!$I:$I,MATCHUP!$A43,SWISSW!$J:$J,MATCHUP!CJ$1,SWISSW!$F:$F,"Draw")+COUNTIFS(SWISSW!$I:$I,MATCHUP!CJ$1,SWISSW!$J:$J,MATCHUP!$A43)-COUNTIFS(SWISSW!$I:$I,MATCHUP!CJ$1,SWISSW!$J:$J,MATCHUP!$A43,SWISSW!$F:$F,"Draw")),"-")</f>
        <v>-</v>
      </c>
      <c r="CK43" s="5" t="str">
        <f ca="1">IFERROR((COUNTIFS(SWISSW!$I:$I,MATCHUP!$A43,SWISSW!$J:$J,MATCHUP!CK$1,SWISSW!$F:$F,"Won")+COUNTIFS(SWISSW!$I:$I,MATCHUP!CK$1,SWISSW!$J:$J,MATCHUP!$A43,SWISSW!$F:$F,"Lost"))/(COUNTIFS(SWISSW!$I:$I,MATCHUP!$A43,SWISSW!$J:$J,MATCHUP!CK$1)-COUNTIFS(SWISSW!$I:$I,MATCHUP!$A43,SWISSW!$J:$J,MATCHUP!CK$1,SWISSW!$F:$F,"Draw")+COUNTIFS(SWISSW!$I:$I,MATCHUP!CK$1,SWISSW!$J:$J,MATCHUP!$A43)-COUNTIFS(SWISSW!$I:$I,MATCHUP!CK$1,SWISSW!$J:$J,MATCHUP!$A43,SWISSW!$F:$F,"Draw")),"-")</f>
        <v>-</v>
      </c>
      <c r="CL43" s="5" t="str">
        <f ca="1">IFERROR((COUNTIFS(SWISSW!$I:$I,MATCHUP!$A43,SWISSW!$J:$J,MATCHUP!CL$1,SWISSW!$F:$F,"Won")+COUNTIFS(SWISSW!$I:$I,MATCHUP!CL$1,SWISSW!$J:$J,MATCHUP!$A43,SWISSW!$F:$F,"Lost"))/(COUNTIFS(SWISSW!$I:$I,MATCHUP!$A43,SWISSW!$J:$J,MATCHUP!CL$1)-COUNTIFS(SWISSW!$I:$I,MATCHUP!$A43,SWISSW!$J:$J,MATCHUP!CL$1,SWISSW!$F:$F,"Draw")+COUNTIFS(SWISSW!$I:$I,MATCHUP!CL$1,SWISSW!$J:$J,MATCHUP!$A43)-COUNTIFS(SWISSW!$I:$I,MATCHUP!CL$1,SWISSW!$J:$J,MATCHUP!$A43,SWISSW!$F:$F,"Draw")),"-")</f>
        <v>-</v>
      </c>
      <c r="CM43" s="5" t="str">
        <f ca="1">IFERROR((COUNTIFS(SWISSW!$I:$I,MATCHUP!$A43,SWISSW!$J:$J,MATCHUP!CM$1,SWISSW!$F:$F,"Won")+COUNTIFS(SWISSW!$I:$I,MATCHUP!CM$1,SWISSW!$J:$J,MATCHUP!$A43,SWISSW!$F:$F,"Lost"))/(COUNTIFS(SWISSW!$I:$I,MATCHUP!$A43,SWISSW!$J:$J,MATCHUP!CM$1)-COUNTIFS(SWISSW!$I:$I,MATCHUP!$A43,SWISSW!$J:$J,MATCHUP!CM$1,SWISSW!$F:$F,"Draw")+COUNTIFS(SWISSW!$I:$I,MATCHUP!CM$1,SWISSW!$J:$J,MATCHUP!$A43)-COUNTIFS(SWISSW!$I:$I,MATCHUP!CM$1,SWISSW!$J:$J,MATCHUP!$A43,SWISSW!$F:$F,"Draw")),"-")</f>
        <v>-</v>
      </c>
      <c r="CN43" s="5" t="str">
        <f ca="1">IFERROR((COUNTIFS(SWISSW!$I:$I,MATCHUP!$A43,SWISSW!$J:$J,MATCHUP!CN$1,SWISSW!$F:$F,"Won")+COUNTIFS(SWISSW!$I:$I,MATCHUP!CN$1,SWISSW!$J:$J,MATCHUP!$A43,SWISSW!$F:$F,"Lost"))/(COUNTIFS(SWISSW!$I:$I,MATCHUP!$A43,SWISSW!$J:$J,MATCHUP!CN$1)-COUNTIFS(SWISSW!$I:$I,MATCHUP!$A43,SWISSW!$J:$J,MATCHUP!CN$1,SWISSW!$F:$F,"Draw")+COUNTIFS(SWISSW!$I:$I,MATCHUP!CN$1,SWISSW!$J:$J,MATCHUP!$A43)-COUNTIFS(SWISSW!$I:$I,MATCHUP!CN$1,SWISSW!$J:$J,MATCHUP!$A43,SWISSW!$F:$F,"Draw")),"-")</f>
        <v>-</v>
      </c>
      <c r="CO43" s="5" t="str">
        <f ca="1">IFERROR((COUNTIFS(SWISSW!$I:$I,MATCHUP!$A43,SWISSW!$J:$J,MATCHUP!CO$1,SWISSW!$F:$F,"Won")+COUNTIFS(SWISSW!$I:$I,MATCHUP!CO$1,SWISSW!$J:$J,MATCHUP!$A43,SWISSW!$F:$F,"Lost"))/(COUNTIFS(SWISSW!$I:$I,MATCHUP!$A43,SWISSW!$J:$J,MATCHUP!CO$1)-COUNTIFS(SWISSW!$I:$I,MATCHUP!$A43,SWISSW!$J:$J,MATCHUP!CO$1,SWISSW!$F:$F,"Draw")+COUNTIFS(SWISSW!$I:$I,MATCHUP!CO$1,SWISSW!$J:$J,MATCHUP!$A43)-COUNTIFS(SWISSW!$I:$I,MATCHUP!CO$1,SWISSW!$J:$J,MATCHUP!$A43,SWISSW!$F:$F,"Draw")),"-")</f>
        <v>-</v>
      </c>
      <c r="CP43" s="5" t="str">
        <f ca="1">IFERROR((COUNTIFS(SWISSW!$I:$I,MATCHUP!$A43,SWISSW!$J:$J,MATCHUP!CP$1,SWISSW!$F:$F,"Won")+COUNTIFS(SWISSW!$I:$I,MATCHUP!CP$1,SWISSW!$J:$J,MATCHUP!$A43,SWISSW!$F:$F,"Lost"))/(COUNTIFS(SWISSW!$I:$I,MATCHUP!$A43,SWISSW!$J:$J,MATCHUP!CP$1)-COUNTIFS(SWISSW!$I:$I,MATCHUP!$A43,SWISSW!$J:$J,MATCHUP!CP$1,SWISSW!$F:$F,"Draw")+COUNTIFS(SWISSW!$I:$I,MATCHUP!CP$1,SWISSW!$J:$J,MATCHUP!$A43)-COUNTIFS(SWISSW!$I:$I,MATCHUP!CP$1,SWISSW!$J:$J,MATCHUP!$A43,SWISSW!$F:$F,"Draw")),"-")</f>
        <v>-</v>
      </c>
      <c r="CQ43" s="5" t="str">
        <f ca="1">IFERROR((COUNTIFS(SWISSW!$I:$I,MATCHUP!$A43,SWISSW!$J:$J,MATCHUP!CQ$1,SWISSW!$F:$F,"Won")+COUNTIFS(SWISSW!$I:$I,MATCHUP!CQ$1,SWISSW!$J:$J,MATCHUP!$A43,SWISSW!$F:$F,"Lost"))/(COUNTIFS(SWISSW!$I:$I,MATCHUP!$A43,SWISSW!$J:$J,MATCHUP!CQ$1)-COUNTIFS(SWISSW!$I:$I,MATCHUP!$A43,SWISSW!$J:$J,MATCHUP!CQ$1,SWISSW!$F:$F,"Draw")+COUNTIFS(SWISSW!$I:$I,MATCHUP!CQ$1,SWISSW!$J:$J,MATCHUP!$A43)-COUNTIFS(SWISSW!$I:$I,MATCHUP!CQ$1,SWISSW!$J:$J,MATCHUP!$A43,SWISSW!$F:$F,"Draw")),"-")</f>
        <v>-</v>
      </c>
      <c r="CR43" s="5" t="str">
        <f ca="1">IFERROR((COUNTIFS(SWISSW!$I:$I,MATCHUP!$A43,SWISSW!$J:$J,MATCHUP!CR$1,SWISSW!$F:$F,"Won")+COUNTIFS(SWISSW!$I:$I,MATCHUP!CR$1,SWISSW!$J:$J,MATCHUP!$A43,SWISSW!$F:$F,"Lost"))/(COUNTIFS(SWISSW!$I:$I,MATCHUP!$A43,SWISSW!$J:$J,MATCHUP!CR$1)-COUNTIFS(SWISSW!$I:$I,MATCHUP!$A43,SWISSW!$J:$J,MATCHUP!CR$1,SWISSW!$F:$F,"Draw")+COUNTIFS(SWISSW!$I:$I,MATCHUP!CR$1,SWISSW!$J:$J,MATCHUP!$A43)-COUNTIFS(SWISSW!$I:$I,MATCHUP!CR$1,SWISSW!$J:$J,MATCHUP!$A43,SWISSW!$F:$F,"Draw")),"-")</f>
        <v>-</v>
      </c>
      <c r="CS43" s="5" t="str">
        <f ca="1">IFERROR((COUNTIFS(SWISSW!$I:$I,MATCHUP!$A43,SWISSW!$J:$J,MATCHUP!CS$1,SWISSW!$F:$F,"Won")+COUNTIFS(SWISSW!$I:$I,MATCHUP!CS$1,SWISSW!$J:$J,MATCHUP!$A43,SWISSW!$F:$F,"Lost"))/(COUNTIFS(SWISSW!$I:$I,MATCHUP!$A43,SWISSW!$J:$J,MATCHUP!CS$1)-COUNTIFS(SWISSW!$I:$I,MATCHUP!$A43,SWISSW!$J:$J,MATCHUP!CS$1,SWISSW!$F:$F,"Draw")+COUNTIFS(SWISSW!$I:$I,MATCHUP!CS$1,SWISSW!$J:$J,MATCHUP!$A43)-COUNTIFS(SWISSW!$I:$I,MATCHUP!CS$1,SWISSW!$J:$J,MATCHUP!$A43,SWISSW!$F:$F,"Draw")),"-")</f>
        <v>-</v>
      </c>
      <c r="CT43" s="5" t="str">
        <f ca="1">IFERROR((COUNTIFS(SWISSW!$I:$I,MATCHUP!$A43,SWISSW!$J:$J,MATCHUP!CT$1,SWISSW!$F:$F,"Won")+COUNTIFS(SWISSW!$I:$I,MATCHUP!CT$1,SWISSW!$J:$J,MATCHUP!$A43,SWISSW!$F:$F,"Lost"))/(COUNTIFS(SWISSW!$I:$I,MATCHUP!$A43,SWISSW!$J:$J,MATCHUP!CT$1)-COUNTIFS(SWISSW!$I:$I,MATCHUP!$A43,SWISSW!$J:$J,MATCHUP!CT$1,SWISSW!$F:$F,"Draw")+COUNTIFS(SWISSW!$I:$I,MATCHUP!CT$1,SWISSW!$J:$J,MATCHUP!$A43)-COUNTIFS(SWISSW!$I:$I,MATCHUP!CT$1,SWISSW!$J:$J,MATCHUP!$A43,SWISSW!$F:$F,"Draw")),"-")</f>
        <v>-</v>
      </c>
      <c r="CU43" s="5" t="str">
        <f ca="1">IFERROR((COUNTIFS(SWISSW!$I:$I,MATCHUP!$A43,SWISSW!$J:$J,MATCHUP!CU$1,SWISSW!$F:$F,"Won")+COUNTIFS(SWISSW!$I:$I,MATCHUP!CU$1,SWISSW!$J:$J,MATCHUP!$A43,SWISSW!$F:$F,"Lost"))/(COUNTIFS(SWISSW!$I:$I,MATCHUP!$A43,SWISSW!$J:$J,MATCHUP!CU$1)-COUNTIFS(SWISSW!$I:$I,MATCHUP!$A43,SWISSW!$J:$J,MATCHUP!CU$1,SWISSW!$F:$F,"Draw")+COUNTIFS(SWISSW!$I:$I,MATCHUP!CU$1,SWISSW!$J:$J,MATCHUP!$A43)-COUNTIFS(SWISSW!$I:$I,MATCHUP!CU$1,SWISSW!$J:$J,MATCHUP!$A43,SWISSW!$F:$F,"Draw")),"-")</f>
        <v>-</v>
      </c>
      <c r="CV43" s="5" t="str">
        <f ca="1">IFERROR((COUNTIFS(SWISSW!$I:$I,MATCHUP!$A43,SWISSW!$J:$J,MATCHUP!CV$1,SWISSW!$F:$F,"Won")+COUNTIFS(SWISSW!$I:$I,MATCHUP!CV$1,SWISSW!$J:$J,MATCHUP!$A43,SWISSW!$F:$F,"Lost"))/(COUNTIFS(SWISSW!$I:$I,MATCHUP!$A43,SWISSW!$J:$J,MATCHUP!CV$1)-COUNTIFS(SWISSW!$I:$I,MATCHUP!$A43,SWISSW!$J:$J,MATCHUP!CV$1,SWISSW!$F:$F,"Draw")+COUNTIFS(SWISSW!$I:$I,MATCHUP!CV$1,SWISSW!$J:$J,MATCHUP!$A43)-COUNTIFS(SWISSW!$I:$I,MATCHUP!CV$1,SWISSW!$J:$J,MATCHUP!$A43,SWISSW!$F:$F,"Draw")),"-")</f>
        <v>-</v>
      </c>
    </row>
    <row r="44" spans="1:100" ht="55" customHeight="1" x14ac:dyDescent="0.3">
      <c r="A44" s="3" t="str" cm="1">
        <f t="array" aca="1" ref="A44" ca="1">INDIRECT(ADDRESS(ROW(),1,,1,"METABREAK"))</f>
        <v>Golgari Fog</v>
      </c>
      <c r="B44" s="5">
        <f ca="1">IFERROR((COUNTIFS(SWISSW!$I:$I,MATCHUP!$A44,SWISSW!$J:$J,MATCHUP!B$1,SWISSW!$F:$F,"Won")+COUNTIFS(SWISSW!$I:$I,MATCHUP!B$1,SWISSW!$J:$J,MATCHUP!$A44,SWISSW!$F:$F,"Lost"))/(COUNTIFS(SWISSW!$I:$I,MATCHUP!$A44,SWISSW!$J:$J,MATCHUP!B$1)-COUNTIFS(SWISSW!$I:$I,MATCHUP!$A44,SWISSW!$J:$J,MATCHUP!B$1,SWISSW!$F:$F,"Draw")+COUNTIFS(SWISSW!$I:$I,MATCHUP!B$1,SWISSW!$J:$J,MATCHUP!$A44)-COUNTIFS(SWISSW!$I:$I,MATCHUP!B$1,SWISSW!$J:$J,MATCHUP!$A44,SWISSW!$F:$F,"Draw")),"-")</f>
        <v>0.5</v>
      </c>
      <c r="C44" s="5" t="str">
        <f ca="1">IFERROR((COUNTIFS(SWISSW!$I:$I,MATCHUP!$A44,SWISSW!$J:$J,MATCHUP!C$1,SWISSW!$F:$F,"Won")+COUNTIFS(SWISSW!$I:$I,MATCHUP!C$1,SWISSW!$J:$J,MATCHUP!$A44,SWISSW!$F:$F,"Lost"))/(COUNTIFS(SWISSW!$I:$I,MATCHUP!$A44,SWISSW!$J:$J,MATCHUP!C$1)-COUNTIFS(SWISSW!$I:$I,MATCHUP!$A44,SWISSW!$J:$J,MATCHUP!C$1,SWISSW!$F:$F,"Draw")+COUNTIFS(SWISSW!$I:$I,MATCHUP!C$1,SWISSW!$J:$J,MATCHUP!$A44)-COUNTIFS(SWISSW!$I:$I,MATCHUP!C$1,SWISSW!$J:$J,MATCHUP!$A44,SWISSW!$F:$F,"Draw")),"-")</f>
        <v>-</v>
      </c>
      <c r="D44" s="5" t="str">
        <f ca="1">IFERROR((COUNTIFS(SWISSW!$I:$I,MATCHUP!$A44,SWISSW!$J:$J,MATCHUP!D$1,SWISSW!$F:$F,"Won")+COUNTIFS(SWISSW!$I:$I,MATCHUP!D$1,SWISSW!$J:$J,MATCHUP!$A44,SWISSW!$F:$F,"Lost"))/(COUNTIFS(SWISSW!$I:$I,MATCHUP!$A44,SWISSW!$J:$J,MATCHUP!D$1)-COUNTIFS(SWISSW!$I:$I,MATCHUP!$A44,SWISSW!$J:$J,MATCHUP!D$1,SWISSW!$F:$F,"Draw")+COUNTIFS(SWISSW!$I:$I,MATCHUP!D$1,SWISSW!$J:$J,MATCHUP!$A44)-COUNTIFS(SWISSW!$I:$I,MATCHUP!D$1,SWISSW!$J:$J,MATCHUP!$A44,SWISSW!$F:$F,"Draw")),"-")</f>
        <v>-</v>
      </c>
      <c r="E44" s="5" t="str">
        <f ca="1">IFERROR((COUNTIFS(SWISSW!$I:$I,MATCHUP!$A44,SWISSW!$J:$J,MATCHUP!E$1,SWISSW!$F:$F,"Won")+COUNTIFS(SWISSW!$I:$I,MATCHUP!E$1,SWISSW!$J:$J,MATCHUP!$A44,SWISSW!$F:$F,"Lost"))/(COUNTIFS(SWISSW!$I:$I,MATCHUP!$A44,SWISSW!$J:$J,MATCHUP!E$1)-COUNTIFS(SWISSW!$I:$I,MATCHUP!$A44,SWISSW!$J:$J,MATCHUP!E$1,SWISSW!$F:$F,"Draw")+COUNTIFS(SWISSW!$I:$I,MATCHUP!E$1,SWISSW!$J:$J,MATCHUP!$A44)-COUNTIFS(SWISSW!$I:$I,MATCHUP!E$1,SWISSW!$J:$J,MATCHUP!$A44,SWISSW!$F:$F,"Draw")),"-")</f>
        <v>-</v>
      </c>
      <c r="F44" s="5">
        <f ca="1">IFERROR((COUNTIFS(SWISSW!$I:$I,MATCHUP!$A44,SWISSW!$J:$J,MATCHUP!F$1,SWISSW!$F:$F,"Won")+COUNTIFS(SWISSW!$I:$I,MATCHUP!F$1,SWISSW!$J:$J,MATCHUP!$A44,SWISSW!$F:$F,"Lost"))/(COUNTIFS(SWISSW!$I:$I,MATCHUP!$A44,SWISSW!$J:$J,MATCHUP!F$1)-COUNTIFS(SWISSW!$I:$I,MATCHUP!$A44,SWISSW!$J:$J,MATCHUP!F$1,SWISSW!$F:$F,"Draw")+COUNTIFS(SWISSW!$I:$I,MATCHUP!F$1,SWISSW!$J:$J,MATCHUP!$A44)-COUNTIFS(SWISSW!$I:$I,MATCHUP!F$1,SWISSW!$J:$J,MATCHUP!$A44,SWISSW!$F:$F,"Draw")),"-")</f>
        <v>0</v>
      </c>
      <c r="G44" s="5" t="str">
        <f ca="1">IFERROR((COUNTIFS(SWISSW!$I:$I,MATCHUP!$A44,SWISSW!$J:$J,MATCHUP!G$1,SWISSW!$F:$F,"Won")+COUNTIFS(SWISSW!$I:$I,MATCHUP!G$1,SWISSW!$J:$J,MATCHUP!$A44,SWISSW!$F:$F,"Lost"))/(COUNTIFS(SWISSW!$I:$I,MATCHUP!$A44,SWISSW!$J:$J,MATCHUP!G$1)-COUNTIFS(SWISSW!$I:$I,MATCHUP!$A44,SWISSW!$J:$J,MATCHUP!G$1,SWISSW!$F:$F,"Draw")+COUNTIFS(SWISSW!$I:$I,MATCHUP!G$1,SWISSW!$J:$J,MATCHUP!$A44)-COUNTIFS(SWISSW!$I:$I,MATCHUP!G$1,SWISSW!$J:$J,MATCHUP!$A44,SWISSW!$F:$F,"Draw")),"-")</f>
        <v>-</v>
      </c>
      <c r="H44" s="5" t="str">
        <f ca="1">IFERROR((COUNTIFS(SWISSW!$I:$I,MATCHUP!$A44,SWISSW!$J:$J,MATCHUP!H$1,SWISSW!$F:$F,"Won")+COUNTIFS(SWISSW!$I:$I,MATCHUP!H$1,SWISSW!$J:$J,MATCHUP!$A44,SWISSW!$F:$F,"Lost"))/(COUNTIFS(SWISSW!$I:$I,MATCHUP!$A44,SWISSW!$J:$J,MATCHUP!H$1)-COUNTIFS(SWISSW!$I:$I,MATCHUP!$A44,SWISSW!$J:$J,MATCHUP!H$1,SWISSW!$F:$F,"Draw")+COUNTIFS(SWISSW!$I:$I,MATCHUP!H$1,SWISSW!$J:$J,MATCHUP!$A44)-COUNTIFS(SWISSW!$I:$I,MATCHUP!H$1,SWISSW!$J:$J,MATCHUP!$A44,SWISSW!$F:$F,"Draw")),"-")</f>
        <v>-</v>
      </c>
      <c r="I44" s="5" t="str">
        <f ca="1">IFERROR((COUNTIFS(SWISSW!$I:$I,MATCHUP!$A44,SWISSW!$J:$J,MATCHUP!I$1,SWISSW!$F:$F,"Won")+COUNTIFS(SWISSW!$I:$I,MATCHUP!I$1,SWISSW!$J:$J,MATCHUP!$A44,SWISSW!$F:$F,"Lost"))/(COUNTIFS(SWISSW!$I:$I,MATCHUP!$A44,SWISSW!$J:$J,MATCHUP!I$1)-COUNTIFS(SWISSW!$I:$I,MATCHUP!$A44,SWISSW!$J:$J,MATCHUP!I$1,SWISSW!$F:$F,"Draw")+COUNTIFS(SWISSW!$I:$I,MATCHUP!I$1,SWISSW!$J:$J,MATCHUP!$A44)-COUNTIFS(SWISSW!$I:$I,MATCHUP!I$1,SWISSW!$J:$J,MATCHUP!$A44,SWISSW!$F:$F,"Draw")),"-")</f>
        <v>-</v>
      </c>
      <c r="J44" s="5">
        <f ca="1">IFERROR((COUNTIFS(SWISSW!$I:$I,MATCHUP!$A44,SWISSW!$J:$J,MATCHUP!J$1,SWISSW!$F:$F,"Won")+COUNTIFS(SWISSW!$I:$I,MATCHUP!J$1,SWISSW!$J:$J,MATCHUP!$A44,SWISSW!$F:$F,"Lost"))/(COUNTIFS(SWISSW!$I:$I,MATCHUP!$A44,SWISSW!$J:$J,MATCHUP!J$1)-COUNTIFS(SWISSW!$I:$I,MATCHUP!$A44,SWISSW!$J:$J,MATCHUP!J$1,SWISSW!$F:$F,"Draw")+COUNTIFS(SWISSW!$I:$I,MATCHUP!J$1,SWISSW!$J:$J,MATCHUP!$A44)-COUNTIFS(SWISSW!$I:$I,MATCHUP!J$1,SWISSW!$J:$J,MATCHUP!$A44,SWISSW!$F:$F,"Draw")),"-")</f>
        <v>0</v>
      </c>
      <c r="K44" s="5" t="str">
        <f ca="1">IFERROR((COUNTIFS(SWISSW!$I:$I,MATCHUP!$A44,SWISSW!$J:$J,MATCHUP!K$1,SWISSW!$F:$F,"Won")+COUNTIFS(SWISSW!$I:$I,MATCHUP!K$1,SWISSW!$J:$J,MATCHUP!$A44,SWISSW!$F:$F,"Lost"))/(COUNTIFS(SWISSW!$I:$I,MATCHUP!$A44,SWISSW!$J:$J,MATCHUP!K$1)-COUNTIFS(SWISSW!$I:$I,MATCHUP!$A44,SWISSW!$J:$J,MATCHUP!K$1,SWISSW!$F:$F,"Draw")+COUNTIFS(SWISSW!$I:$I,MATCHUP!K$1,SWISSW!$J:$J,MATCHUP!$A44)-COUNTIFS(SWISSW!$I:$I,MATCHUP!K$1,SWISSW!$J:$J,MATCHUP!$A44,SWISSW!$F:$F,"Draw")),"-")</f>
        <v>-</v>
      </c>
      <c r="L44" s="5" t="str">
        <f ca="1">IFERROR((COUNTIFS(SWISSW!$I:$I,MATCHUP!$A44,SWISSW!$J:$J,MATCHUP!L$1,SWISSW!$F:$F,"Won")+COUNTIFS(SWISSW!$I:$I,MATCHUP!L$1,SWISSW!$J:$J,MATCHUP!$A44,SWISSW!$F:$F,"Lost"))/(COUNTIFS(SWISSW!$I:$I,MATCHUP!$A44,SWISSW!$J:$J,MATCHUP!L$1)-COUNTIFS(SWISSW!$I:$I,MATCHUP!$A44,SWISSW!$J:$J,MATCHUP!L$1,SWISSW!$F:$F,"Draw")+COUNTIFS(SWISSW!$I:$I,MATCHUP!L$1,SWISSW!$J:$J,MATCHUP!$A44)-COUNTIFS(SWISSW!$I:$I,MATCHUP!L$1,SWISSW!$J:$J,MATCHUP!$A44,SWISSW!$F:$F,"Draw")),"-")</f>
        <v>-</v>
      </c>
      <c r="M44" s="5" t="str">
        <f ca="1">IFERROR((COUNTIFS(SWISSW!$I:$I,MATCHUP!$A44,SWISSW!$J:$J,MATCHUP!M$1,SWISSW!$F:$F,"Won")+COUNTIFS(SWISSW!$I:$I,MATCHUP!M$1,SWISSW!$J:$J,MATCHUP!$A44,SWISSW!$F:$F,"Lost"))/(COUNTIFS(SWISSW!$I:$I,MATCHUP!$A44,SWISSW!$J:$J,MATCHUP!M$1)-COUNTIFS(SWISSW!$I:$I,MATCHUP!$A44,SWISSW!$J:$J,MATCHUP!M$1,SWISSW!$F:$F,"Draw")+COUNTIFS(SWISSW!$I:$I,MATCHUP!M$1,SWISSW!$J:$J,MATCHUP!$A44)-COUNTIFS(SWISSW!$I:$I,MATCHUP!M$1,SWISSW!$J:$J,MATCHUP!$A44,SWISSW!$F:$F,"Draw")),"-")</f>
        <v>-</v>
      </c>
      <c r="N44" s="5">
        <f ca="1">IFERROR((COUNTIFS(SWISSW!$I:$I,MATCHUP!$A44,SWISSW!$J:$J,MATCHUP!N$1,SWISSW!$F:$F,"Won")+COUNTIFS(SWISSW!$I:$I,MATCHUP!N$1,SWISSW!$J:$J,MATCHUP!$A44,SWISSW!$F:$F,"Lost"))/(COUNTIFS(SWISSW!$I:$I,MATCHUP!$A44,SWISSW!$J:$J,MATCHUP!N$1)-COUNTIFS(SWISSW!$I:$I,MATCHUP!$A44,SWISSW!$J:$J,MATCHUP!N$1,SWISSW!$F:$F,"Draw")+COUNTIFS(SWISSW!$I:$I,MATCHUP!N$1,SWISSW!$J:$J,MATCHUP!$A44)-COUNTIFS(SWISSW!$I:$I,MATCHUP!N$1,SWISSW!$J:$J,MATCHUP!$A44,SWISSW!$F:$F,"Draw")),"-")</f>
        <v>1</v>
      </c>
      <c r="O44" s="5" t="str">
        <f ca="1">IFERROR((COUNTIFS(SWISSW!$I:$I,MATCHUP!$A44,SWISSW!$J:$J,MATCHUP!O$1,SWISSW!$F:$F,"Won")+COUNTIFS(SWISSW!$I:$I,MATCHUP!O$1,SWISSW!$J:$J,MATCHUP!$A44,SWISSW!$F:$F,"Lost"))/(COUNTIFS(SWISSW!$I:$I,MATCHUP!$A44,SWISSW!$J:$J,MATCHUP!O$1)-COUNTIFS(SWISSW!$I:$I,MATCHUP!$A44,SWISSW!$J:$J,MATCHUP!O$1,SWISSW!$F:$F,"Draw")+COUNTIFS(SWISSW!$I:$I,MATCHUP!O$1,SWISSW!$J:$J,MATCHUP!$A44)-COUNTIFS(SWISSW!$I:$I,MATCHUP!O$1,SWISSW!$J:$J,MATCHUP!$A44,SWISSW!$F:$F,"Draw")),"-")</f>
        <v>-</v>
      </c>
      <c r="P44" s="5" t="str">
        <f ca="1">IFERROR((COUNTIFS(SWISSW!$I:$I,MATCHUP!$A44,SWISSW!$J:$J,MATCHUP!P$1,SWISSW!$F:$F,"Won")+COUNTIFS(SWISSW!$I:$I,MATCHUP!P$1,SWISSW!$J:$J,MATCHUP!$A44,SWISSW!$F:$F,"Lost"))/(COUNTIFS(SWISSW!$I:$I,MATCHUP!$A44,SWISSW!$J:$J,MATCHUP!P$1)-COUNTIFS(SWISSW!$I:$I,MATCHUP!$A44,SWISSW!$J:$J,MATCHUP!P$1,SWISSW!$F:$F,"Draw")+COUNTIFS(SWISSW!$I:$I,MATCHUP!P$1,SWISSW!$J:$J,MATCHUP!$A44)-COUNTIFS(SWISSW!$I:$I,MATCHUP!P$1,SWISSW!$J:$J,MATCHUP!$A44,SWISSW!$F:$F,"Draw")),"-")</f>
        <v>-</v>
      </c>
      <c r="Q44" s="5" t="str">
        <f ca="1">IFERROR((COUNTIFS(SWISSW!$I:$I,MATCHUP!$A44,SWISSW!$J:$J,MATCHUP!Q$1,SWISSW!$F:$F,"Won")+COUNTIFS(SWISSW!$I:$I,MATCHUP!Q$1,SWISSW!$J:$J,MATCHUP!$A44,SWISSW!$F:$F,"Lost"))/(COUNTIFS(SWISSW!$I:$I,MATCHUP!$A44,SWISSW!$J:$J,MATCHUP!Q$1)-COUNTIFS(SWISSW!$I:$I,MATCHUP!$A44,SWISSW!$J:$J,MATCHUP!Q$1,SWISSW!$F:$F,"Draw")+COUNTIFS(SWISSW!$I:$I,MATCHUP!Q$1,SWISSW!$J:$J,MATCHUP!$A44)-COUNTIFS(SWISSW!$I:$I,MATCHUP!Q$1,SWISSW!$J:$J,MATCHUP!$A44,SWISSW!$F:$F,"Draw")),"-")</f>
        <v>-</v>
      </c>
      <c r="R44" s="5" t="str">
        <f ca="1">IFERROR((COUNTIFS(SWISSW!$I:$I,MATCHUP!$A44,SWISSW!$J:$J,MATCHUP!R$1,SWISSW!$F:$F,"Won")+COUNTIFS(SWISSW!$I:$I,MATCHUP!R$1,SWISSW!$J:$J,MATCHUP!$A44,SWISSW!$F:$F,"Lost"))/(COUNTIFS(SWISSW!$I:$I,MATCHUP!$A44,SWISSW!$J:$J,MATCHUP!R$1)-COUNTIFS(SWISSW!$I:$I,MATCHUP!$A44,SWISSW!$J:$J,MATCHUP!R$1,SWISSW!$F:$F,"Draw")+COUNTIFS(SWISSW!$I:$I,MATCHUP!R$1,SWISSW!$J:$J,MATCHUP!$A44)-COUNTIFS(SWISSW!$I:$I,MATCHUP!R$1,SWISSW!$J:$J,MATCHUP!$A44,SWISSW!$F:$F,"Draw")),"-")</f>
        <v>-</v>
      </c>
      <c r="S44" s="5" t="str">
        <f ca="1">IFERROR((COUNTIFS(SWISSW!$I:$I,MATCHUP!$A44,SWISSW!$J:$J,MATCHUP!S$1,SWISSW!$F:$F,"Won")+COUNTIFS(SWISSW!$I:$I,MATCHUP!S$1,SWISSW!$J:$J,MATCHUP!$A44,SWISSW!$F:$F,"Lost"))/(COUNTIFS(SWISSW!$I:$I,MATCHUP!$A44,SWISSW!$J:$J,MATCHUP!S$1)-COUNTIFS(SWISSW!$I:$I,MATCHUP!$A44,SWISSW!$J:$J,MATCHUP!S$1,SWISSW!$F:$F,"Draw")+COUNTIFS(SWISSW!$I:$I,MATCHUP!S$1,SWISSW!$J:$J,MATCHUP!$A44)-COUNTIFS(SWISSW!$I:$I,MATCHUP!S$1,SWISSW!$J:$J,MATCHUP!$A44,SWISSW!$F:$F,"Draw")),"-")</f>
        <v>-</v>
      </c>
      <c r="T44" s="5">
        <f ca="1">IFERROR((COUNTIFS(SWISSW!$I:$I,MATCHUP!$A44,SWISSW!$J:$J,MATCHUP!T$1,SWISSW!$F:$F,"Won")+COUNTIFS(SWISSW!$I:$I,MATCHUP!T$1,SWISSW!$J:$J,MATCHUP!$A44,SWISSW!$F:$F,"Lost"))/(COUNTIFS(SWISSW!$I:$I,MATCHUP!$A44,SWISSW!$J:$J,MATCHUP!T$1)-COUNTIFS(SWISSW!$I:$I,MATCHUP!$A44,SWISSW!$J:$J,MATCHUP!T$1,SWISSW!$F:$F,"Draw")+COUNTIFS(SWISSW!$I:$I,MATCHUP!T$1,SWISSW!$J:$J,MATCHUP!$A44)-COUNTIFS(SWISSW!$I:$I,MATCHUP!T$1,SWISSW!$J:$J,MATCHUP!$A44,SWISSW!$F:$F,"Draw")),"-")</f>
        <v>0</v>
      </c>
      <c r="U44" s="5">
        <f ca="1">IFERROR((COUNTIFS(SWISSW!$I:$I,MATCHUP!$A44,SWISSW!$J:$J,MATCHUP!U$1,SWISSW!$F:$F,"Won")+COUNTIFS(SWISSW!$I:$I,MATCHUP!U$1,SWISSW!$J:$J,MATCHUP!$A44,SWISSW!$F:$F,"Lost"))/(COUNTIFS(SWISSW!$I:$I,MATCHUP!$A44,SWISSW!$J:$J,MATCHUP!U$1)-COUNTIFS(SWISSW!$I:$I,MATCHUP!$A44,SWISSW!$J:$J,MATCHUP!U$1,SWISSW!$F:$F,"Draw")+COUNTIFS(SWISSW!$I:$I,MATCHUP!U$1,SWISSW!$J:$J,MATCHUP!$A44)-COUNTIFS(SWISSW!$I:$I,MATCHUP!U$1,SWISSW!$J:$J,MATCHUP!$A44,SWISSW!$F:$F,"Draw")),"-")</f>
        <v>1</v>
      </c>
      <c r="V44" s="5" t="str">
        <f ca="1">IFERROR((COUNTIFS(SWISSW!$I:$I,MATCHUP!$A44,SWISSW!$J:$J,MATCHUP!V$1,SWISSW!$F:$F,"Won")+COUNTIFS(SWISSW!$I:$I,MATCHUP!V$1,SWISSW!$J:$J,MATCHUP!$A44,SWISSW!$F:$F,"Lost"))/(COUNTIFS(SWISSW!$I:$I,MATCHUP!$A44,SWISSW!$J:$J,MATCHUP!V$1)-COUNTIFS(SWISSW!$I:$I,MATCHUP!$A44,SWISSW!$J:$J,MATCHUP!V$1,SWISSW!$F:$F,"Draw")+COUNTIFS(SWISSW!$I:$I,MATCHUP!V$1,SWISSW!$J:$J,MATCHUP!$A44)-COUNTIFS(SWISSW!$I:$I,MATCHUP!V$1,SWISSW!$J:$J,MATCHUP!$A44,SWISSW!$F:$F,"Draw")),"-")</f>
        <v>-</v>
      </c>
      <c r="W44" s="5" t="str">
        <f ca="1">IFERROR((COUNTIFS(SWISSW!$I:$I,MATCHUP!$A44,SWISSW!$J:$J,MATCHUP!W$1,SWISSW!$F:$F,"Won")+COUNTIFS(SWISSW!$I:$I,MATCHUP!W$1,SWISSW!$J:$J,MATCHUP!$A44,SWISSW!$F:$F,"Lost"))/(COUNTIFS(SWISSW!$I:$I,MATCHUP!$A44,SWISSW!$J:$J,MATCHUP!W$1)-COUNTIFS(SWISSW!$I:$I,MATCHUP!$A44,SWISSW!$J:$J,MATCHUP!W$1,SWISSW!$F:$F,"Draw")+COUNTIFS(SWISSW!$I:$I,MATCHUP!W$1,SWISSW!$J:$J,MATCHUP!$A44)-COUNTIFS(SWISSW!$I:$I,MATCHUP!W$1,SWISSW!$J:$J,MATCHUP!$A44,SWISSW!$F:$F,"Draw")),"-")</f>
        <v>-</v>
      </c>
      <c r="X44" s="5" t="str">
        <f ca="1">IFERROR((COUNTIFS(SWISSW!$I:$I,MATCHUP!$A44,SWISSW!$J:$J,MATCHUP!X$1,SWISSW!$F:$F,"Won")+COUNTIFS(SWISSW!$I:$I,MATCHUP!X$1,SWISSW!$J:$J,MATCHUP!$A44,SWISSW!$F:$F,"Lost"))/(COUNTIFS(SWISSW!$I:$I,MATCHUP!$A44,SWISSW!$J:$J,MATCHUP!X$1)-COUNTIFS(SWISSW!$I:$I,MATCHUP!$A44,SWISSW!$J:$J,MATCHUP!X$1,SWISSW!$F:$F,"Draw")+COUNTIFS(SWISSW!$I:$I,MATCHUP!X$1,SWISSW!$J:$J,MATCHUP!$A44)-COUNTIFS(SWISSW!$I:$I,MATCHUP!X$1,SWISSW!$J:$J,MATCHUP!$A44,SWISSW!$F:$F,"Draw")),"-")</f>
        <v>-</v>
      </c>
      <c r="Y44" s="5" t="str">
        <f ca="1">IFERROR((COUNTIFS(SWISSW!$I:$I,MATCHUP!$A44,SWISSW!$J:$J,MATCHUP!Y$1,SWISSW!$F:$F,"Won")+COUNTIFS(SWISSW!$I:$I,MATCHUP!Y$1,SWISSW!$J:$J,MATCHUP!$A44,SWISSW!$F:$F,"Lost"))/(COUNTIFS(SWISSW!$I:$I,MATCHUP!$A44,SWISSW!$J:$J,MATCHUP!Y$1)-COUNTIFS(SWISSW!$I:$I,MATCHUP!$A44,SWISSW!$J:$J,MATCHUP!Y$1,SWISSW!$F:$F,"Draw")+COUNTIFS(SWISSW!$I:$I,MATCHUP!Y$1,SWISSW!$J:$J,MATCHUP!$A44)-COUNTIFS(SWISSW!$I:$I,MATCHUP!Y$1,SWISSW!$J:$J,MATCHUP!$A44,SWISSW!$F:$F,"Draw")),"-")</f>
        <v>-</v>
      </c>
      <c r="Z44" s="5" t="str">
        <f ca="1">IFERROR((COUNTIFS(SWISSW!$I:$I,MATCHUP!$A44,SWISSW!$J:$J,MATCHUP!Z$1,SWISSW!$F:$F,"Won")+COUNTIFS(SWISSW!$I:$I,MATCHUP!Z$1,SWISSW!$J:$J,MATCHUP!$A44,SWISSW!$F:$F,"Lost"))/(COUNTIFS(SWISSW!$I:$I,MATCHUP!$A44,SWISSW!$J:$J,MATCHUP!Z$1)-COUNTIFS(SWISSW!$I:$I,MATCHUP!$A44,SWISSW!$J:$J,MATCHUP!Z$1,SWISSW!$F:$F,"Draw")+COUNTIFS(SWISSW!$I:$I,MATCHUP!Z$1,SWISSW!$J:$J,MATCHUP!$A44)-COUNTIFS(SWISSW!$I:$I,MATCHUP!Z$1,SWISSW!$J:$J,MATCHUP!$A44,SWISSW!$F:$F,"Draw")),"-")</f>
        <v>-</v>
      </c>
      <c r="AA44" s="5" t="str">
        <f ca="1">IFERROR((COUNTIFS(SWISSW!$I:$I,MATCHUP!$A44,SWISSW!$J:$J,MATCHUP!AA$1,SWISSW!$F:$F,"Won")+COUNTIFS(SWISSW!$I:$I,MATCHUP!AA$1,SWISSW!$J:$J,MATCHUP!$A44,SWISSW!$F:$F,"Lost"))/(COUNTIFS(SWISSW!$I:$I,MATCHUP!$A44,SWISSW!$J:$J,MATCHUP!AA$1)-COUNTIFS(SWISSW!$I:$I,MATCHUP!$A44,SWISSW!$J:$J,MATCHUP!AA$1,SWISSW!$F:$F,"Draw")+COUNTIFS(SWISSW!$I:$I,MATCHUP!AA$1,SWISSW!$J:$J,MATCHUP!$A44)-COUNTIFS(SWISSW!$I:$I,MATCHUP!AA$1,SWISSW!$J:$J,MATCHUP!$A44,SWISSW!$F:$F,"Draw")),"-")</f>
        <v>-</v>
      </c>
      <c r="AB44" s="5" t="str">
        <f ca="1">IFERROR((COUNTIFS(SWISSW!$I:$I,MATCHUP!$A44,SWISSW!$J:$J,MATCHUP!AB$1,SWISSW!$F:$F,"Won")+COUNTIFS(SWISSW!$I:$I,MATCHUP!AB$1,SWISSW!$J:$J,MATCHUP!$A44,SWISSW!$F:$F,"Lost"))/(COUNTIFS(SWISSW!$I:$I,MATCHUP!$A44,SWISSW!$J:$J,MATCHUP!AB$1)-COUNTIFS(SWISSW!$I:$I,MATCHUP!$A44,SWISSW!$J:$J,MATCHUP!AB$1,SWISSW!$F:$F,"Draw")+COUNTIFS(SWISSW!$I:$I,MATCHUP!AB$1,SWISSW!$J:$J,MATCHUP!$A44)-COUNTIFS(SWISSW!$I:$I,MATCHUP!AB$1,SWISSW!$J:$J,MATCHUP!$A44,SWISSW!$F:$F,"Draw")),"-")</f>
        <v>-</v>
      </c>
      <c r="AC44" s="5" t="str">
        <f ca="1">IFERROR((COUNTIFS(SWISSW!$I:$I,MATCHUP!$A44,SWISSW!$J:$J,MATCHUP!AC$1,SWISSW!$F:$F,"Won")+COUNTIFS(SWISSW!$I:$I,MATCHUP!AC$1,SWISSW!$J:$J,MATCHUP!$A44,SWISSW!$F:$F,"Lost"))/(COUNTIFS(SWISSW!$I:$I,MATCHUP!$A44,SWISSW!$J:$J,MATCHUP!AC$1)-COUNTIFS(SWISSW!$I:$I,MATCHUP!$A44,SWISSW!$J:$J,MATCHUP!AC$1,SWISSW!$F:$F,"Draw")+COUNTIFS(SWISSW!$I:$I,MATCHUP!AC$1,SWISSW!$J:$J,MATCHUP!$A44)-COUNTIFS(SWISSW!$I:$I,MATCHUP!AC$1,SWISSW!$J:$J,MATCHUP!$A44,SWISSW!$F:$F,"Draw")),"-")</f>
        <v>-</v>
      </c>
      <c r="AD44" s="5" t="str">
        <f ca="1">IFERROR((COUNTIFS(SWISSW!$I:$I,MATCHUP!$A44,SWISSW!$J:$J,MATCHUP!AD$1,SWISSW!$F:$F,"Won")+COUNTIFS(SWISSW!$I:$I,MATCHUP!AD$1,SWISSW!$J:$J,MATCHUP!$A44,SWISSW!$F:$F,"Lost"))/(COUNTIFS(SWISSW!$I:$I,MATCHUP!$A44,SWISSW!$J:$J,MATCHUP!AD$1)-COUNTIFS(SWISSW!$I:$I,MATCHUP!$A44,SWISSW!$J:$J,MATCHUP!AD$1,SWISSW!$F:$F,"Draw")+COUNTIFS(SWISSW!$I:$I,MATCHUP!AD$1,SWISSW!$J:$J,MATCHUP!$A44)-COUNTIFS(SWISSW!$I:$I,MATCHUP!AD$1,SWISSW!$J:$J,MATCHUP!$A44,SWISSW!$F:$F,"Draw")),"-")</f>
        <v>-</v>
      </c>
      <c r="AE44" s="5" t="str">
        <f ca="1">IFERROR((COUNTIFS(SWISSW!$I:$I,MATCHUP!$A44,SWISSW!$J:$J,MATCHUP!AE$1,SWISSW!$F:$F,"Won")+COUNTIFS(SWISSW!$I:$I,MATCHUP!AE$1,SWISSW!$J:$J,MATCHUP!$A44,SWISSW!$F:$F,"Lost"))/(COUNTIFS(SWISSW!$I:$I,MATCHUP!$A44,SWISSW!$J:$J,MATCHUP!AE$1)-COUNTIFS(SWISSW!$I:$I,MATCHUP!$A44,SWISSW!$J:$J,MATCHUP!AE$1,SWISSW!$F:$F,"Draw")+COUNTIFS(SWISSW!$I:$I,MATCHUP!AE$1,SWISSW!$J:$J,MATCHUP!$A44)-COUNTIFS(SWISSW!$I:$I,MATCHUP!AE$1,SWISSW!$J:$J,MATCHUP!$A44,SWISSW!$F:$F,"Draw")),"-")</f>
        <v>-</v>
      </c>
      <c r="AF44" s="5" t="str">
        <f ca="1">IFERROR((COUNTIFS(SWISSW!$I:$I,MATCHUP!$A44,SWISSW!$J:$J,MATCHUP!AF$1,SWISSW!$F:$F,"Won")+COUNTIFS(SWISSW!$I:$I,MATCHUP!AF$1,SWISSW!$J:$J,MATCHUP!$A44,SWISSW!$F:$F,"Lost"))/(COUNTIFS(SWISSW!$I:$I,MATCHUP!$A44,SWISSW!$J:$J,MATCHUP!AF$1)-COUNTIFS(SWISSW!$I:$I,MATCHUP!$A44,SWISSW!$J:$J,MATCHUP!AF$1,SWISSW!$F:$F,"Draw")+COUNTIFS(SWISSW!$I:$I,MATCHUP!AF$1,SWISSW!$J:$J,MATCHUP!$A44)-COUNTIFS(SWISSW!$I:$I,MATCHUP!AF$1,SWISSW!$J:$J,MATCHUP!$A44,SWISSW!$F:$F,"Draw")),"-")</f>
        <v>-</v>
      </c>
      <c r="AG44" s="5" t="str">
        <f ca="1">IFERROR((COUNTIFS(SWISSW!$I:$I,MATCHUP!$A44,SWISSW!$J:$J,MATCHUP!AG$1,SWISSW!$F:$F,"Won")+COUNTIFS(SWISSW!$I:$I,MATCHUP!AG$1,SWISSW!$J:$J,MATCHUP!$A44,SWISSW!$F:$F,"Lost"))/(COUNTIFS(SWISSW!$I:$I,MATCHUP!$A44,SWISSW!$J:$J,MATCHUP!AG$1)-COUNTIFS(SWISSW!$I:$I,MATCHUP!$A44,SWISSW!$J:$J,MATCHUP!AG$1,SWISSW!$F:$F,"Draw")+COUNTIFS(SWISSW!$I:$I,MATCHUP!AG$1,SWISSW!$J:$J,MATCHUP!$A44)-COUNTIFS(SWISSW!$I:$I,MATCHUP!AG$1,SWISSW!$J:$J,MATCHUP!$A44,SWISSW!$F:$F,"Draw")),"-")</f>
        <v>-</v>
      </c>
      <c r="AH44" s="5">
        <f ca="1">IFERROR((COUNTIFS(SWISSW!$I:$I,MATCHUP!$A44,SWISSW!$J:$J,MATCHUP!AH$1,SWISSW!$F:$F,"Won")+COUNTIFS(SWISSW!$I:$I,MATCHUP!AH$1,SWISSW!$J:$J,MATCHUP!$A44,SWISSW!$F:$F,"Lost"))/(COUNTIFS(SWISSW!$I:$I,MATCHUP!$A44,SWISSW!$J:$J,MATCHUP!AH$1)-COUNTIFS(SWISSW!$I:$I,MATCHUP!$A44,SWISSW!$J:$J,MATCHUP!AH$1,SWISSW!$F:$F,"Draw")+COUNTIFS(SWISSW!$I:$I,MATCHUP!AH$1,SWISSW!$J:$J,MATCHUP!$A44)-COUNTIFS(SWISSW!$I:$I,MATCHUP!AH$1,SWISSW!$J:$J,MATCHUP!$A44,SWISSW!$F:$F,"Draw")),"-")</f>
        <v>1</v>
      </c>
      <c r="AI44" s="5" t="str">
        <f ca="1">IFERROR((COUNTIFS(SWISSW!$I:$I,MATCHUP!$A44,SWISSW!$J:$J,MATCHUP!AI$1,SWISSW!$F:$F,"Won")+COUNTIFS(SWISSW!$I:$I,MATCHUP!AI$1,SWISSW!$J:$J,MATCHUP!$A44,SWISSW!$F:$F,"Lost"))/(COUNTIFS(SWISSW!$I:$I,MATCHUP!$A44,SWISSW!$J:$J,MATCHUP!AI$1)-COUNTIFS(SWISSW!$I:$I,MATCHUP!$A44,SWISSW!$J:$J,MATCHUP!AI$1,SWISSW!$F:$F,"Draw")+COUNTIFS(SWISSW!$I:$I,MATCHUP!AI$1,SWISSW!$J:$J,MATCHUP!$A44)-COUNTIFS(SWISSW!$I:$I,MATCHUP!AI$1,SWISSW!$J:$J,MATCHUP!$A44,SWISSW!$F:$F,"Draw")),"-")</f>
        <v>-</v>
      </c>
      <c r="AJ44" s="5" t="str">
        <f ca="1">IFERROR((COUNTIFS(SWISSW!$I:$I,MATCHUP!$A44,SWISSW!$J:$J,MATCHUP!AJ$1,SWISSW!$F:$F,"Won")+COUNTIFS(SWISSW!$I:$I,MATCHUP!AJ$1,SWISSW!$J:$J,MATCHUP!$A44,SWISSW!$F:$F,"Lost"))/(COUNTIFS(SWISSW!$I:$I,MATCHUP!$A44,SWISSW!$J:$J,MATCHUP!AJ$1)-COUNTIFS(SWISSW!$I:$I,MATCHUP!$A44,SWISSW!$J:$J,MATCHUP!AJ$1,SWISSW!$F:$F,"Draw")+COUNTIFS(SWISSW!$I:$I,MATCHUP!AJ$1,SWISSW!$J:$J,MATCHUP!$A44)-COUNTIFS(SWISSW!$I:$I,MATCHUP!AJ$1,SWISSW!$J:$J,MATCHUP!$A44,SWISSW!$F:$F,"Draw")),"-")</f>
        <v>-</v>
      </c>
      <c r="AK44" s="5" t="str">
        <f ca="1">IFERROR((COUNTIFS(SWISSW!$I:$I,MATCHUP!$A44,SWISSW!$J:$J,MATCHUP!AK$1,SWISSW!$F:$F,"Won")+COUNTIFS(SWISSW!$I:$I,MATCHUP!AK$1,SWISSW!$J:$J,MATCHUP!$A44,SWISSW!$F:$F,"Lost"))/(COUNTIFS(SWISSW!$I:$I,MATCHUP!$A44,SWISSW!$J:$J,MATCHUP!AK$1)-COUNTIFS(SWISSW!$I:$I,MATCHUP!$A44,SWISSW!$J:$J,MATCHUP!AK$1,SWISSW!$F:$F,"Draw")+COUNTIFS(SWISSW!$I:$I,MATCHUP!AK$1,SWISSW!$J:$J,MATCHUP!$A44)-COUNTIFS(SWISSW!$I:$I,MATCHUP!AK$1,SWISSW!$J:$J,MATCHUP!$A44,SWISSW!$F:$F,"Draw")),"-")</f>
        <v>-</v>
      </c>
      <c r="AL44" s="5" t="str">
        <f ca="1">IFERROR((COUNTIFS(SWISSW!$I:$I,MATCHUP!$A44,SWISSW!$J:$J,MATCHUP!AL$1,SWISSW!$F:$F,"Won")+COUNTIFS(SWISSW!$I:$I,MATCHUP!AL$1,SWISSW!$J:$J,MATCHUP!$A44,SWISSW!$F:$F,"Lost"))/(COUNTIFS(SWISSW!$I:$I,MATCHUP!$A44,SWISSW!$J:$J,MATCHUP!AL$1)-COUNTIFS(SWISSW!$I:$I,MATCHUP!$A44,SWISSW!$J:$J,MATCHUP!AL$1,SWISSW!$F:$F,"Draw")+COUNTIFS(SWISSW!$I:$I,MATCHUP!AL$1,SWISSW!$J:$J,MATCHUP!$A44)-COUNTIFS(SWISSW!$I:$I,MATCHUP!AL$1,SWISSW!$J:$J,MATCHUP!$A44,SWISSW!$F:$F,"Draw")),"-")</f>
        <v>-</v>
      </c>
      <c r="AM44" s="5" t="str">
        <f ca="1">IFERROR((COUNTIFS(SWISSW!$I:$I,MATCHUP!$A44,SWISSW!$J:$J,MATCHUP!AM$1,SWISSW!$F:$F,"Won")+COUNTIFS(SWISSW!$I:$I,MATCHUP!AM$1,SWISSW!$J:$J,MATCHUP!$A44,SWISSW!$F:$F,"Lost"))/(COUNTIFS(SWISSW!$I:$I,MATCHUP!$A44,SWISSW!$J:$J,MATCHUP!AM$1)-COUNTIFS(SWISSW!$I:$I,MATCHUP!$A44,SWISSW!$J:$J,MATCHUP!AM$1,SWISSW!$F:$F,"Draw")+COUNTIFS(SWISSW!$I:$I,MATCHUP!AM$1,SWISSW!$J:$J,MATCHUP!$A44)-COUNTIFS(SWISSW!$I:$I,MATCHUP!AM$1,SWISSW!$J:$J,MATCHUP!$A44,SWISSW!$F:$F,"Draw")),"-")</f>
        <v>-</v>
      </c>
      <c r="AN44" s="5" t="str">
        <f ca="1">IFERROR((COUNTIFS(SWISSW!$I:$I,MATCHUP!$A44,SWISSW!$J:$J,MATCHUP!AN$1,SWISSW!$F:$F,"Won")+COUNTIFS(SWISSW!$I:$I,MATCHUP!AN$1,SWISSW!$J:$J,MATCHUP!$A44,SWISSW!$F:$F,"Lost"))/(COUNTIFS(SWISSW!$I:$I,MATCHUP!$A44,SWISSW!$J:$J,MATCHUP!AN$1)-COUNTIFS(SWISSW!$I:$I,MATCHUP!$A44,SWISSW!$J:$J,MATCHUP!AN$1,SWISSW!$F:$F,"Draw")+COUNTIFS(SWISSW!$I:$I,MATCHUP!AN$1,SWISSW!$J:$J,MATCHUP!$A44)-COUNTIFS(SWISSW!$I:$I,MATCHUP!AN$1,SWISSW!$J:$J,MATCHUP!$A44,SWISSW!$F:$F,"Draw")),"-")</f>
        <v>-</v>
      </c>
      <c r="AO44" s="5" t="str">
        <f ca="1">IFERROR((COUNTIFS(SWISSW!$I:$I,MATCHUP!$A44,SWISSW!$J:$J,MATCHUP!AO$1,SWISSW!$F:$F,"Won")+COUNTIFS(SWISSW!$I:$I,MATCHUP!AO$1,SWISSW!$J:$J,MATCHUP!$A44,SWISSW!$F:$F,"Lost"))/(COUNTIFS(SWISSW!$I:$I,MATCHUP!$A44,SWISSW!$J:$J,MATCHUP!AO$1)-COUNTIFS(SWISSW!$I:$I,MATCHUP!$A44,SWISSW!$J:$J,MATCHUP!AO$1,SWISSW!$F:$F,"Draw")+COUNTIFS(SWISSW!$I:$I,MATCHUP!AO$1,SWISSW!$J:$J,MATCHUP!$A44)-COUNTIFS(SWISSW!$I:$I,MATCHUP!AO$1,SWISSW!$J:$J,MATCHUP!$A44,SWISSW!$F:$F,"Draw")),"-")</f>
        <v>-</v>
      </c>
      <c r="AP44" s="5" t="str">
        <f ca="1">IFERROR((COUNTIFS(SWISSW!$I:$I,MATCHUP!$A44,SWISSW!$J:$J,MATCHUP!AP$1,SWISSW!$F:$F,"Won")+COUNTIFS(SWISSW!$I:$I,MATCHUP!AP$1,SWISSW!$J:$J,MATCHUP!$A44,SWISSW!$F:$F,"Lost"))/(COUNTIFS(SWISSW!$I:$I,MATCHUP!$A44,SWISSW!$J:$J,MATCHUP!AP$1)-COUNTIFS(SWISSW!$I:$I,MATCHUP!$A44,SWISSW!$J:$J,MATCHUP!AP$1,SWISSW!$F:$F,"Draw")+COUNTIFS(SWISSW!$I:$I,MATCHUP!AP$1,SWISSW!$J:$J,MATCHUP!$A44)-COUNTIFS(SWISSW!$I:$I,MATCHUP!AP$1,SWISSW!$J:$J,MATCHUP!$A44,SWISSW!$F:$F,"Draw")),"-")</f>
        <v>-</v>
      </c>
      <c r="AQ44" s="5" t="str">
        <f ca="1">IFERROR((COUNTIFS(SWISSW!$I:$I,MATCHUP!$A44,SWISSW!$J:$J,MATCHUP!AQ$1,SWISSW!$F:$F,"Won")+COUNTIFS(SWISSW!$I:$I,MATCHUP!AQ$1,SWISSW!$J:$J,MATCHUP!$A44,SWISSW!$F:$F,"Lost"))/(COUNTIFS(SWISSW!$I:$I,MATCHUP!$A44,SWISSW!$J:$J,MATCHUP!AQ$1)-COUNTIFS(SWISSW!$I:$I,MATCHUP!$A44,SWISSW!$J:$J,MATCHUP!AQ$1,SWISSW!$F:$F,"Draw")+COUNTIFS(SWISSW!$I:$I,MATCHUP!AQ$1,SWISSW!$J:$J,MATCHUP!$A44)-COUNTIFS(SWISSW!$I:$I,MATCHUP!AQ$1,SWISSW!$J:$J,MATCHUP!$A44,SWISSW!$F:$F,"Draw")),"-")</f>
        <v>-</v>
      </c>
      <c r="AR44" s="5" t="str">
        <f ca="1">IFERROR((COUNTIFS(SWISSW!$I:$I,MATCHUP!$A44,SWISSW!$J:$J,MATCHUP!AR$1,SWISSW!$F:$F,"Won")+COUNTIFS(SWISSW!$I:$I,MATCHUP!AR$1,SWISSW!$J:$J,MATCHUP!$A44,SWISSW!$F:$F,"Lost"))/(COUNTIFS(SWISSW!$I:$I,MATCHUP!$A44,SWISSW!$J:$J,MATCHUP!AR$1)-COUNTIFS(SWISSW!$I:$I,MATCHUP!$A44,SWISSW!$J:$J,MATCHUP!AR$1,SWISSW!$F:$F,"Draw")+COUNTIFS(SWISSW!$I:$I,MATCHUP!AR$1,SWISSW!$J:$J,MATCHUP!$A44)-COUNTIFS(SWISSW!$I:$I,MATCHUP!AR$1,SWISSW!$J:$J,MATCHUP!$A44,SWISSW!$F:$F,"Draw")),"-")</f>
        <v>-</v>
      </c>
      <c r="AS44" s="5" t="str">
        <f ca="1">IFERROR((COUNTIFS(SWISSW!$I:$I,MATCHUP!$A44,SWISSW!$J:$J,MATCHUP!AS$1,SWISSW!$F:$F,"Won")+COUNTIFS(SWISSW!$I:$I,MATCHUP!AS$1,SWISSW!$J:$J,MATCHUP!$A44,SWISSW!$F:$F,"Lost"))/(COUNTIFS(SWISSW!$I:$I,MATCHUP!$A44,SWISSW!$J:$J,MATCHUP!AS$1)-COUNTIFS(SWISSW!$I:$I,MATCHUP!$A44,SWISSW!$J:$J,MATCHUP!AS$1,SWISSW!$F:$F,"Draw")+COUNTIFS(SWISSW!$I:$I,MATCHUP!AS$1,SWISSW!$J:$J,MATCHUP!$A44)-COUNTIFS(SWISSW!$I:$I,MATCHUP!AS$1,SWISSW!$J:$J,MATCHUP!$A44,SWISSW!$F:$F,"Draw")),"-")</f>
        <v>-</v>
      </c>
      <c r="AT44" s="5" t="str">
        <f ca="1">IFERROR((COUNTIFS(SWISSW!$I:$I,MATCHUP!$A44,SWISSW!$J:$J,MATCHUP!AT$1,SWISSW!$F:$F,"Won")+COUNTIFS(SWISSW!$I:$I,MATCHUP!AT$1,SWISSW!$J:$J,MATCHUP!$A44,SWISSW!$F:$F,"Lost"))/(COUNTIFS(SWISSW!$I:$I,MATCHUP!$A44,SWISSW!$J:$J,MATCHUP!AT$1)-COUNTIFS(SWISSW!$I:$I,MATCHUP!$A44,SWISSW!$J:$J,MATCHUP!AT$1,SWISSW!$F:$F,"Draw")+COUNTIFS(SWISSW!$I:$I,MATCHUP!AT$1,SWISSW!$J:$J,MATCHUP!$A44)-COUNTIFS(SWISSW!$I:$I,MATCHUP!AT$1,SWISSW!$J:$J,MATCHUP!$A44,SWISSW!$F:$F,"Draw")),"-")</f>
        <v>-</v>
      </c>
      <c r="AU44" s="5" t="str">
        <f ca="1">IFERROR((COUNTIFS(SWISSW!$I:$I,MATCHUP!$A44,SWISSW!$J:$J,MATCHUP!AU$1,SWISSW!$F:$F,"Won")+COUNTIFS(SWISSW!$I:$I,MATCHUP!AU$1,SWISSW!$J:$J,MATCHUP!$A44,SWISSW!$F:$F,"Lost"))/(COUNTIFS(SWISSW!$I:$I,MATCHUP!$A44,SWISSW!$J:$J,MATCHUP!AU$1)-COUNTIFS(SWISSW!$I:$I,MATCHUP!$A44,SWISSW!$J:$J,MATCHUP!AU$1,SWISSW!$F:$F,"Draw")+COUNTIFS(SWISSW!$I:$I,MATCHUP!AU$1,SWISSW!$J:$J,MATCHUP!$A44)-COUNTIFS(SWISSW!$I:$I,MATCHUP!AU$1,SWISSW!$J:$J,MATCHUP!$A44,SWISSW!$F:$F,"Draw")),"-")</f>
        <v>-</v>
      </c>
      <c r="AV44" s="5" t="str">
        <f ca="1">IFERROR((COUNTIFS(SWISSW!$I:$I,MATCHUP!$A44,SWISSW!$J:$J,MATCHUP!AV$1,SWISSW!$F:$F,"Won")+COUNTIFS(SWISSW!$I:$I,MATCHUP!AV$1,SWISSW!$J:$J,MATCHUP!$A44,SWISSW!$F:$F,"Lost"))/(COUNTIFS(SWISSW!$I:$I,MATCHUP!$A44,SWISSW!$J:$J,MATCHUP!AV$1)-COUNTIFS(SWISSW!$I:$I,MATCHUP!$A44,SWISSW!$J:$J,MATCHUP!AV$1,SWISSW!$F:$F,"Draw")+COUNTIFS(SWISSW!$I:$I,MATCHUP!AV$1,SWISSW!$J:$J,MATCHUP!$A44)-COUNTIFS(SWISSW!$I:$I,MATCHUP!AV$1,SWISSW!$J:$J,MATCHUP!$A44,SWISSW!$F:$F,"Draw")),"-")</f>
        <v>-</v>
      </c>
      <c r="AW44" s="5" t="str">
        <f ca="1">IFERROR((COUNTIFS(SWISSW!$I:$I,MATCHUP!$A44,SWISSW!$J:$J,MATCHUP!AW$1,SWISSW!$F:$F,"Won")+COUNTIFS(SWISSW!$I:$I,MATCHUP!AW$1,SWISSW!$J:$J,MATCHUP!$A44,SWISSW!$F:$F,"Lost"))/(COUNTIFS(SWISSW!$I:$I,MATCHUP!$A44,SWISSW!$J:$J,MATCHUP!AW$1)-COUNTIFS(SWISSW!$I:$I,MATCHUP!$A44,SWISSW!$J:$J,MATCHUP!AW$1,SWISSW!$F:$F,"Draw")+COUNTIFS(SWISSW!$I:$I,MATCHUP!AW$1,SWISSW!$J:$J,MATCHUP!$A44)-COUNTIFS(SWISSW!$I:$I,MATCHUP!AW$1,SWISSW!$J:$J,MATCHUP!$A44,SWISSW!$F:$F,"Draw")),"-")</f>
        <v>-</v>
      </c>
      <c r="AX44" s="5" t="str">
        <f ca="1">IFERROR((COUNTIFS(SWISSW!$I:$I,MATCHUP!$A44,SWISSW!$J:$J,MATCHUP!AX$1,SWISSW!$F:$F,"Won")+COUNTIFS(SWISSW!$I:$I,MATCHUP!AX$1,SWISSW!$J:$J,MATCHUP!$A44,SWISSW!$F:$F,"Lost"))/(COUNTIFS(SWISSW!$I:$I,MATCHUP!$A44,SWISSW!$J:$J,MATCHUP!AX$1)-COUNTIFS(SWISSW!$I:$I,MATCHUP!$A44,SWISSW!$J:$J,MATCHUP!AX$1,SWISSW!$F:$F,"Draw")+COUNTIFS(SWISSW!$I:$I,MATCHUP!AX$1,SWISSW!$J:$J,MATCHUP!$A44)-COUNTIFS(SWISSW!$I:$I,MATCHUP!AX$1,SWISSW!$J:$J,MATCHUP!$A44,SWISSW!$F:$F,"Draw")),"-")</f>
        <v>-</v>
      </c>
      <c r="AY44" s="5" t="str">
        <f ca="1">IFERROR((COUNTIFS(SWISSW!$I:$I,MATCHUP!$A44,SWISSW!$J:$J,MATCHUP!AY$1,SWISSW!$F:$F,"Won")+COUNTIFS(SWISSW!$I:$I,MATCHUP!AY$1,SWISSW!$J:$J,MATCHUP!$A44,SWISSW!$F:$F,"Lost"))/(COUNTIFS(SWISSW!$I:$I,MATCHUP!$A44,SWISSW!$J:$J,MATCHUP!AY$1)-COUNTIFS(SWISSW!$I:$I,MATCHUP!$A44,SWISSW!$J:$J,MATCHUP!AY$1,SWISSW!$F:$F,"Draw")+COUNTIFS(SWISSW!$I:$I,MATCHUP!AY$1,SWISSW!$J:$J,MATCHUP!$A44)-COUNTIFS(SWISSW!$I:$I,MATCHUP!AY$1,SWISSW!$J:$J,MATCHUP!$A44,SWISSW!$F:$F,"Draw")),"-")</f>
        <v>-</v>
      </c>
      <c r="AZ44" s="5" t="str">
        <f ca="1">IFERROR((COUNTIFS(SWISSW!$I:$I,MATCHUP!$A44,SWISSW!$J:$J,MATCHUP!AZ$1,SWISSW!$F:$F,"Won")+COUNTIFS(SWISSW!$I:$I,MATCHUP!AZ$1,SWISSW!$J:$J,MATCHUP!$A44,SWISSW!$F:$F,"Lost"))/(COUNTIFS(SWISSW!$I:$I,MATCHUP!$A44,SWISSW!$J:$J,MATCHUP!AZ$1)-COUNTIFS(SWISSW!$I:$I,MATCHUP!$A44,SWISSW!$J:$J,MATCHUP!AZ$1,SWISSW!$F:$F,"Draw")+COUNTIFS(SWISSW!$I:$I,MATCHUP!AZ$1,SWISSW!$J:$J,MATCHUP!$A44)-COUNTIFS(SWISSW!$I:$I,MATCHUP!AZ$1,SWISSW!$J:$J,MATCHUP!$A44,SWISSW!$F:$F,"Draw")),"-")</f>
        <v>-</v>
      </c>
      <c r="BA44" s="5" t="str">
        <f ca="1">IFERROR((COUNTIFS(SWISSW!$I:$I,MATCHUP!$A44,SWISSW!$J:$J,MATCHUP!BA$1,SWISSW!$F:$F,"Won")+COUNTIFS(SWISSW!$I:$I,MATCHUP!BA$1,SWISSW!$J:$J,MATCHUP!$A44,SWISSW!$F:$F,"Lost"))/(COUNTIFS(SWISSW!$I:$I,MATCHUP!$A44,SWISSW!$J:$J,MATCHUP!BA$1)-COUNTIFS(SWISSW!$I:$I,MATCHUP!$A44,SWISSW!$J:$J,MATCHUP!BA$1,SWISSW!$F:$F,"Draw")+COUNTIFS(SWISSW!$I:$I,MATCHUP!BA$1,SWISSW!$J:$J,MATCHUP!$A44)-COUNTIFS(SWISSW!$I:$I,MATCHUP!BA$1,SWISSW!$J:$J,MATCHUP!$A44,SWISSW!$F:$F,"Draw")),"-")</f>
        <v>-</v>
      </c>
      <c r="BB44" s="5" t="str">
        <f ca="1">IFERROR((COUNTIFS(SWISSW!$I:$I,MATCHUP!$A44,SWISSW!$J:$J,MATCHUP!BB$1,SWISSW!$F:$F,"Won")+COUNTIFS(SWISSW!$I:$I,MATCHUP!BB$1,SWISSW!$J:$J,MATCHUP!$A44,SWISSW!$F:$F,"Lost"))/(COUNTIFS(SWISSW!$I:$I,MATCHUP!$A44,SWISSW!$J:$J,MATCHUP!BB$1)-COUNTIFS(SWISSW!$I:$I,MATCHUP!$A44,SWISSW!$J:$J,MATCHUP!BB$1,SWISSW!$F:$F,"Draw")+COUNTIFS(SWISSW!$I:$I,MATCHUP!BB$1,SWISSW!$J:$J,MATCHUP!$A44)-COUNTIFS(SWISSW!$I:$I,MATCHUP!BB$1,SWISSW!$J:$J,MATCHUP!$A44,SWISSW!$F:$F,"Draw")),"-")</f>
        <v>-</v>
      </c>
      <c r="BC44" s="5" t="str">
        <f ca="1">IFERROR((COUNTIFS(SWISSW!$I:$I,MATCHUP!$A44,SWISSW!$J:$J,MATCHUP!BC$1,SWISSW!$F:$F,"Won")+COUNTIFS(SWISSW!$I:$I,MATCHUP!BC$1,SWISSW!$J:$J,MATCHUP!$A44,SWISSW!$F:$F,"Lost"))/(COUNTIFS(SWISSW!$I:$I,MATCHUP!$A44,SWISSW!$J:$J,MATCHUP!BC$1)-COUNTIFS(SWISSW!$I:$I,MATCHUP!$A44,SWISSW!$J:$J,MATCHUP!BC$1,SWISSW!$F:$F,"Draw")+COUNTIFS(SWISSW!$I:$I,MATCHUP!BC$1,SWISSW!$J:$J,MATCHUP!$A44)-COUNTIFS(SWISSW!$I:$I,MATCHUP!BC$1,SWISSW!$J:$J,MATCHUP!$A44,SWISSW!$F:$F,"Draw")),"-")</f>
        <v>-</v>
      </c>
      <c r="BD44" s="5" t="str">
        <f ca="1">IFERROR((COUNTIFS(SWISSW!$I:$I,MATCHUP!$A44,SWISSW!$J:$J,MATCHUP!BD$1,SWISSW!$F:$F,"Won")+COUNTIFS(SWISSW!$I:$I,MATCHUP!BD$1,SWISSW!$J:$J,MATCHUP!$A44,SWISSW!$F:$F,"Lost"))/(COUNTIFS(SWISSW!$I:$I,MATCHUP!$A44,SWISSW!$J:$J,MATCHUP!BD$1)-COUNTIFS(SWISSW!$I:$I,MATCHUP!$A44,SWISSW!$J:$J,MATCHUP!BD$1,SWISSW!$F:$F,"Draw")+COUNTIFS(SWISSW!$I:$I,MATCHUP!BD$1,SWISSW!$J:$J,MATCHUP!$A44)-COUNTIFS(SWISSW!$I:$I,MATCHUP!BD$1,SWISSW!$J:$J,MATCHUP!$A44,SWISSW!$F:$F,"Draw")),"-")</f>
        <v>-</v>
      </c>
      <c r="BE44" s="5" t="str">
        <f ca="1">IFERROR((COUNTIFS(SWISSW!$I:$I,MATCHUP!$A44,SWISSW!$J:$J,MATCHUP!BE$1,SWISSW!$F:$F,"Won")+COUNTIFS(SWISSW!$I:$I,MATCHUP!BE$1,SWISSW!$J:$J,MATCHUP!$A44,SWISSW!$F:$F,"Lost"))/(COUNTIFS(SWISSW!$I:$I,MATCHUP!$A44,SWISSW!$J:$J,MATCHUP!BE$1)-COUNTIFS(SWISSW!$I:$I,MATCHUP!$A44,SWISSW!$J:$J,MATCHUP!BE$1,SWISSW!$F:$F,"Draw")+COUNTIFS(SWISSW!$I:$I,MATCHUP!BE$1,SWISSW!$J:$J,MATCHUP!$A44)-COUNTIFS(SWISSW!$I:$I,MATCHUP!BE$1,SWISSW!$J:$J,MATCHUP!$A44,SWISSW!$F:$F,"Draw")),"-")</f>
        <v>-</v>
      </c>
      <c r="BF44" s="5" t="str">
        <f ca="1">IFERROR((COUNTIFS(SWISSW!$I:$I,MATCHUP!$A44,SWISSW!$J:$J,MATCHUP!BF$1,SWISSW!$F:$F,"Won")+COUNTIFS(SWISSW!$I:$I,MATCHUP!BF$1,SWISSW!$J:$J,MATCHUP!$A44,SWISSW!$F:$F,"Lost"))/(COUNTIFS(SWISSW!$I:$I,MATCHUP!$A44,SWISSW!$J:$J,MATCHUP!BF$1)-COUNTIFS(SWISSW!$I:$I,MATCHUP!$A44,SWISSW!$J:$J,MATCHUP!BF$1,SWISSW!$F:$F,"Draw")+COUNTIFS(SWISSW!$I:$I,MATCHUP!BF$1,SWISSW!$J:$J,MATCHUP!$A44)-COUNTIFS(SWISSW!$I:$I,MATCHUP!BF$1,SWISSW!$J:$J,MATCHUP!$A44,SWISSW!$F:$F,"Draw")),"-")</f>
        <v>-</v>
      </c>
      <c r="BG44" s="5" t="str">
        <f ca="1">IFERROR((COUNTIFS(SWISSW!$I:$I,MATCHUP!$A44,SWISSW!$J:$J,MATCHUP!BG$1,SWISSW!$F:$F,"Won")+COUNTIFS(SWISSW!$I:$I,MATCHUP!BG$1,SWISSW!$J:$J,MATCHUP!$A44,SWISSW!$F:$F,"Lost"))/(COUNTIFS(SWISSW!$I:$I,MATCHUP!$A44,SWISSW!$J:$J,MATCHUP!BG$1)-COUNTIFS(SWISSW!$I:$I,MATCHUP!$A44,SWISSW!$J:$J,MATCHUP!BG$1,SWISSW!$F:$F,"Draw")+COUNTIFS(SWISSW!$I:$I,MATCHUP!BG$1,SWISSW!$J:$J,MATCHUP!$A44)-COUNTIFS(SWISSW!$I:$I,MATCHUP!BG$1,SWISSW!$J:$J,MATCHUP!$A44,SWISSW!$F:$F,"Draw")),"-")</f>
        <v>-</v>
      </c>
      <c r="BH44" s="5" t="str">
        <f ca="1">IFERROR((COUNTIFS(SWISSW!$I:$I,MATCHUP!$A44,SWISSW!$J:$J,MATCHUP!BH$1,SWISSW!$F:$F,"Won")+COUNTIFS(SWISSW!$I:$I,MATCHUP!BH$1,SWISSW!$J:$J,MATCHUP!$A44,SWISSW!$F:$F,"Lost"))/(COUNTIFS(SWISSW!$I:$I,MATCHUP!$A44,SWISSW!$J:$J,MATCHUP!BH$1)-COUNTIFS(SWISSW!$I:$I,MATCHUP!$A44,SWISSW!$J:$J,MATCHUP!BH$1,SWISSW!$F:$F,"Draw")+COUNTIFS(SWISSW!$I:$I,MATCHUP!BH$1,SWISSW!$J:$J,MATCHUP!$A44)-COUNTIFS(SWISSW!$I:$I,MATCHUP!BH$1,SWISSW!$J:$J,MATCHUP!$A44,SWISSW!$F:$F,"Draw")),"-")</f>
        <v>-</v>
      </c>
      <c r="BI44" s="5" t="str">
        <f ca="1">IFERROR((COUNTIFS(SWISSW!$I:$I,MATCHUP!$A44,SWISSW!$J:$J,MATCHUP!BI$1,SWISSW!$F:$F,"Won")+COUNTIFS(SWISSW!$I:$I,MATCHUP!BI$1,SWISSW!$J:$J,MATCHUP!$A44,SWISSW!$F:$F,"Lost"))/(COUNTIFS(SWISSW!$I:$I,MATCHUP!$A44,SWISSW!$J:$J,MATCHUP!BI$1)-COUNTIFS(SWISSW!$I:$I,MATCHUP!$A44,SWISSW!$J:$J,MATCHUP!BI$1,SWISSW!$F:$F,"Draw")+COUNTIFS(SWISSW!$I:$I,MATCHUP!BI$1,SWISSW!$J:$J,MATCHUP!$A44)-COUNTIFS(SWISSW!$I:$I,MATCHUP!BI$1,SWISSW!$J:$J,MATCHUP!$A44,SWISSW!$F:$F,"Draw")),"-")</f>
        <v>-</v>
      </c>
      <c r="BJ44" s="5" t="str">
        <f ca="1">IFERROR((COUNTIFS(SWISSW!$I:$I,MATCHUP!$A44,SWISSW!$J:$J,MATCHUP!BJ$1,SWISSW!$F:$F,"Won")+COUNTIFS(SWISSW!$I:$I,MATCHUP!BJ$1,SWISSW!$J:$J,MATCHUP!$A44,SWISSW!$F:$F,"Lost"))/(COUNTIFS(SWISSW!$I:$I,MATCHUP!$A44,SWISSW!$J:$J,MATCHUP!BJ$1)-COUNTIFS(SWISSW!$I:$I,MATCHUP!$A44,SWISSW!$J:$J,MATCHUP!BJ$1,SWISSW!$F:$F,"Draw")+COUNTIFS(SWISSW!$I:$I,MATCHUP!BJ$1,SWISSW!$J:$J,MATCHUP!$A44)-COUNTIFS(SWISSW!$I:$I,MATCHUP!BJ$1,SWISSW!$J:$J,MATCHUP!$A44,SWISSW!$F:$F,"Draw")),"-")</f>
        <v>-</v>
      </c>
      <c r="BK44" s="5" t="str">
        <f ca="1">IFERROR((COUNTIFS(SWISSW!$I:$I,MATCHUP!$A44,SWISSW!$J:$J,MATCHUP!BK$1,SWISSW!$F:$F,"Won")+COUNTIFS(SWISSW!$I:$I,MATCHUP!BK$1,SWISSW!$J:$J,MATCHUP!$A44,SWISSW!$F:$F,"Lost"))/(COUNTIFS(SWISSW!$I:$I,MATCHUP!$A44,SWISSW!$J:$J,MATCHUP!BK$1)-COUNTIFS(SWISSW!$I:$I,MATCHUP!$A44,SWISSW!$J:$J,MATCHUP!BK$1,SWISSW!$F:$F,"Draw")+COUNTIFS(SWISSW!$I:$I,MATCHUP!BK$1,SWISSW!$J:$J,MATCHUP!$A44)-COUNTIFS(SWISSW!$I:$I,MATCHUP!BK$1,SWISSW!$J:$J,MATCHUP!$A44,SWISSW!$F:$F,"Draw")),"-")</f>
        <v>-</v>
      </c>
      <c r="BL44" s="5" t="str">
        <f ca="1">IFERROR((COUNTIFS(SWISSW!$I:$I,MATCHUP!$A44,SWISSW!$J:$J,MATCHUP!BL$1,SWISSW!$F:$F,"Won")+COUNTIFS(SWISSW!$I:$I,MATCHUP!BL$1,SWISSW!$J:$J,MATCHUP!$A44,SWISSW!$F:$F,"Lost"))/(COUNTIFS(SWISSW!$I:$I,MATCHUP!$A44,SWISSW!$J:$J,MATCHUP!BL$1)-COUNTIFS(SWISSW!$I:$I,MATCHUP!$A44,SWISSW!$J:$J,MATCHUP!BL$1,SWISSW!$F:$F,"Draw")+COUNTIFS(SWISSW!$I:$I,MATCHUP!BL$1,SWISSW!$J:$J,MATCHUP!$A44)-COUNTIFS(SWISSW!$I:$I,MATCHUP!BL$1,SWISSW!$J:$J,MATCHUP!$A44,SWISSW!$F:$F,"Draw")),"-")</f>
        <v>-</v>
      </c>
      <c r="BM44" s="5" t="str">
        <f ca="1">IFERROR((COUNTIFS(SWISSW!$I:$I,MATCHUP!$A44,SWISSW!$J:$J,MATCHUP!BM$1,SWISSW!$F:$F,"Won")+COUNTIFS(SWISSW!$I:$I,MATCHUP!BM$1,SWISSW!$J:$J,MATCHUP!$A44,SWISSW!$F:$F,"Lost"))/(COUNTIFS(SWISSW!$I:$I,MATCHUP!$A44,SWISSW!$J:$J,MATCHUP!BM$1)-COUNTIFS(SWISSW!$I:$I,MATCHUP!$A44,SWISSW!$J:$J,MATCHUP!BM$1,SWISSW!$F:$F,"Draw")+COUNTIFS(SWISSW!$I:$I,MATCHUP!BM$1,SWISSW!$J:$J,MATCHUP!$A44)-COUNTIFS(SWISSW!$I:$I,MATCHUP!BM$1,SWISSW!$J:$J,MATCHUP!$A44,SWISSW!$F:$F,"Draw")),"-")</f>
        <v>-</v>
      </c>
      <c r="BN44" s="5" t="str">
        <f ca="1">IFERROR((COUNTIFS(SWISSW!$I:$I,MATCHUP!$A44,SWISSW!$J:$J,MATCHUP!BN$1,SWISSW!$F:$F,"Won")+COUNTIFS(SWISSW!$I:$I,MATCHUP!BN$1,SWISSW!$J:$J,MATCHUP!$A44,SWISSW!$F:$F,"Lost"))/(COUNTIFS(SWISSW!$I:$I,MATCHUP!$A44,SWISSW!$J:$J,MATCHUP!BN$1)-COUNTIFS(SWISSW!$I:$I,MATCHUP!$A44,SWISSW!$J:$J,MATCHUP!BN$1,SWISSW!$F:$F,"Draw")+COUNTIFS(SWISSW!$I:$I,MATCHUP!BN$1,SWISSW!$J:$J,MATCHUP!$A44)-COUNTIFS(SWISSW!$I:$I,MATCHUP!BN$1,SWISSW!$J:$J,MATCHUP!$A44,SWISSW!$F:$F,"Draw")),"-")</f>
        <v>-</v>
      </c>
      <c r="BO44" s="5" t="str">
        <f ca="1">IFERROR((COUNTIFS(SWISSW!$I:$I,MATCHUP!$A44,SWISSW!$J:$J,MATCHUP!BO$1,SWISSW!$F:$F,"Won")+COUNTIFS(SWISSW!$I:$I,MATCHUP!BO$1,SWISSW!$J:$J,MATCHUP!$A44,SWISSW!$F:$F,"Lost"))/(COUNTIFS(SWISSW!$I:$I,MATCHUP!$A44,SWISSW!$J:$J,MATCHUP!BO$1)-COUNTIFS(SWISSW!$I:$I,MATCHUP!$A44,SWISSW!$J:$J,MATCHUP!BO$1,SWISSW!$F:$F,"Draw")+COUNTIFS(SWISSW!$I:$I,MATCHUP!BO$1,SWISSW!$J:$J,MATCHUP!$A44)-COUNTIFS(SWISSW!$I:$I,MATCHUP!BO$1,SWISSW!$J:$J,MATCHUP!$A44,SWISSW!$F:$F,"Draw")),"-")</f>
        <v>-</v>
      </c>
      <c r="BP44" s="5" t="str">
        <f ca="1">IFERROR((COUNTIFS(SWISSW!$I:$I,MATCHUP!$A44,SWISSW!$J:$J,MATCHUP!BP$1,SWISSW!$F:$F,"Won")+COUNTIFS(SWISSW!$I:$I,MATCHUP!BP$1,SWISSW!$J:$J,MATCHUP!$A44,SWISSW!$F:$F,"Lost"))/(COUNTIFS(SWISSW!$I:$I,MATCHUP!$A44,SWISSW!$J:$J,MATCHUP!BP$1)-COUNTIFS(SWISSW!$I:$I,MATCHUP!$A44,SWISSW!$J:$J,MATCHUP!BP$1,SWISSW!$F:$F,"Draw")+COUNTIFS(SWISSW!$I:$I,MATCHUP!BP$1,SWISSW!$J:$J,MATCHUP!$A44)-COUNTIFS(SWISSW!$I:$I,MATCHUP!BP$1,SWISSW!$J:$J,MATCHUP!$A44,SWISSW!$F:$F,"Draw")),"-")</f>
        <v>-</v>
      </c>
      <c r="BQ44" s="5" t="str">
        <f ca="1">IFERROR((COUNTIFS(SWISSW!$I:$I,MATCHUP!$A44,SWISSW!$J:$J,MATCHUP!BQ$1,SWISSW!$F:$F,"Won")+COUNTIFS(SWISSW!$I:$I,MATCHUP!BQ$1,SWISSW!$J:$J,MATCHUP!$A44,SWISSW!$F:$F,"Lost"))/(COUNTIFS(SWISSW!$I:$I,MATCHUP!$A44,SWISSW!$J:$J,MATCHUP!BQ$1)-COUNTIFS(SWISSW!$I:$I,MATCHUP!$A44,SWISSW!$J:$J,MATCHUP!BQ$1,SWISSW!$F:$F,"Draw")+COUNTIFS(SWISSW!$I:$I,MATCHUP!BQ$1,SWISSW!$J:$J,MATCHUP!$A44)-COUNTIFS(SWISSW!$I:$I,MATCHUP!BQ$1,SWISSW!$J:$J,MATCHUP!$A44,SWISSW!$F:$F,"Draw")),"-")</f>
        <v>-</v>
      </c>
      <c r="BR44" s="5" t="str">
        <f ca="1">IFERROR((COUNTIFS(SWISSW!$I:$I,MATCHUP!$A44,SWISSW!$J:$J,MATCHUP!BR$1,SWISSW!$F:$F,"Won")+COUNTIFS(SWISSW!$I:$I,MATCHUP!BR$1,SWISSW!$J:$J,MATCHUP!$A44,SWISSW!$F:$F,"Lost"))/(COUNTIFS(SWISSW!$I:$I,MATCHUP!$A44,SWISSW!$J:$J,MATCHUP!BR$1)-COUNTIFS(SWISSW!$I:$I,MATCHUP!$A44,SWISSW!$J:$J,MATCHUP!BR$1,SWISSW!$F:$F,"Draw")+COUNTIFS(SWISSW!$I:$I,MATCHUP!BR$1,SWISSW!$J:$J,MATCHUP!$A44)-COUNTIFS(SWISSW!$I:$I,MATCHUP!BR$1,SWISSW!$J:$J,MATCHUP!$A44,SWISSW!$F:$F,"Draw")),"-")</f>
        <v>-</v>
      </c>
      <c r="BS44" s="5" t="str">
        <f ca="1">IFERROR((COUNTIFS(SWISSW!$I:$I,MATCHUP!$A44,SWISSW!$J:$J,MATCHUP!BS$1,SWISSW!$F:$F,"Won")+COUNTIFS(SWISSW!$I:$I,MATCHUP!BS$1,SWISSW!$J:$J,MATCHUP!$A44,SWISSW!$F:$F,"Lost"))/(COUNTIFS(SWISSW!$I:$I,MATCHUP!$A44,SWISSW!$J:$J,MATCHUP!BS$1)-COUNTIFS(SWISSW!$I:$I,MATCHUP!$A44,SWISSW!$J:$J,MATCHUP!BS$1,SWISSW!$F:$F,"Draw")+COUNTIFS(SWISSW!$I:$I,MATCHUP!BS$1,SWISSW!$J:$J,MATCHUP!$A44)-COUNTIFS(SWISSW!$I:$I,MATCHUP!BS$1,SWISSW!$J:$J,MATCHUP!$A44,SWISSW!$F:$F,"Draw")),"-")</f>
        <v>-</v>
      </c>
      <c r="BT44" s="5" t="str">
        <f ca="1">IFERROR((COUNTIFS(SWISSW!$I:$I,MATCHUP!$A44,SWISSW!$J:$J,MATCHUP!BT$1,SWISSW!$F:$F,"Won")+COUNTIFS(SWISSW!$I:$I,MATCHUP!BT$1,SWISSW!$J:$J,MATCHUP!$A44,SWISSW!$F:$F,"Lost"))/(COUNTIFS(SWISSW!$I:$I,MATCHUP!$A44,SWISSW!$J:$J,MATCHUP!BT$1)-COUNTIFS(SWISSW!$I:$I,MATCHUP!$A44,SWISSW!$J:$J,MATCHUP!BT$1,SWISSW!$F:$F,"Draw")+COUNTIFS(SWISSW!$I:$I,MATCHUP!BT$1,SWISSW!$J:$J,MATCHUP!$A44)-COUNTIFS(SWISSW!$I:$I,MATCHUP!BT$1,SWISSW!$J:$J,MATCHUP!$A44,SWISSW!$F:$F,"Draw")),"-")</f>
        <v>-</v>
      </c>
      <c r="BU44" s="5" t="str">
        <f ca="1">IFERROR((COUNTIFS(SWISSW!$I:$I,MATCHUP!$A44,SWISSW!$J:$J,MATCHUP!BU$1,SWISSW!$F:$F,"Won")+COUNTIFS(SWISSW!$I:$I,MATCHUP!BU$1,SWISSW!$J:$J,MATCHUP!$A44,SWISSW!$F:$F,"Lost"))/(COUNTIFS(SWISSW!$I:$I,MATCHUP!$A44,SWISSW!$J:$J,MATCHUP!BU$1)-COUNTIFS(SWISSW!$I:$I,MATCHUP!$A44,SWISSW!$J:$J,MATCHUP!BU$1,SWISSW!$F:$F,"Draw")+COUNTIFS(SWISSW!$I:$I,MATCHUP!BU$1,SWISSW!$J:$J,MATCHUP!$A44)-COUNTIFS(SWISSW!$I:$I,MATCHUP!BU$1,SWISSW!$J:$J,MATCHUP!$A44,SWISSW!$F:$F,"Draw")),"-")</f>
        <v>-</v>
      </c>
      <c r="BV44" s="5" t="str">
        <f ca="1">IFERROR((COUNTIFS(SWISSW!$I:$I,MATCHUP!$A44,SWISSW!$J:$J,MATCHUP!BV$1,SWISSW!$F:$F,"Won")+COUNTIFS(SWISSW!$I:$I,MATCHUP!BV$1,SWISSW!$J:$J,MATCHUP!$A44,SWISSW!$F:$F,"Lost"))/(COUNTIFS(SWISSW!$I:$I,MATCHUP!$A44,SWISSW!$J:$J,MATCHUP!BV$1)-COUNTIFS(SWISSW!$I:$I,MATCHUP!$A44,SWISSW!$J:$J,MATCHUP!BV$1,SWISSW!$F:$F,"Draw")+COUNTIFS(SWISSW!$I:$I,MATCHUP!BV$1,SWISSW!$J:$J,MATCHUP!$A44)-COUNTIFS(SWISSW!$I:$I,MATCHUP!BV$1,SWISSW!$J:$J,MATCHUP!$A44,SWISSW!$F:$F,"Draw")),"-")</f>
        <v>-</v>
      </c>
      <c r="BW44" s="5" t="str">
        <f ca="1">IFERROR((COUNTIFS(SWISSW!$I:$I,MATCHUP!$A44,SWISSW!$J:$J,MATCHUP!BW$1,SWISSW!$F:$F,"Won")+COUNTIFS(SWISSW!$I:$I,MATCHUP!BW$1,SWISSW!$J:$J,MATCHUP!$A44,SWISSW!$F:$F,"Lost"))/(COUNTIFS(SWISSW!$I:$I,MATCHUP!$A44,SWISSW!$J:$J,MATCHUP!BW$1)-COUNTIFS(SWISSW!$I:$I,MATCHUP!$A44,SWISSW!$J:$J,MATCHUP!BW$1,SWISSW!$F:$F,"Draw")+COUNTIFS(SWISSW!$I:$I,MATCHUP!BW$1,SWISSW!$J:$J,MATCHUP!$A44)-COUNTIFS(SWISSW!$I:$I,MATCHUP!BW$1,SWISSW!$J:$J,MATCHUP!$A44,SWISSW!$F:$F,"Draw")),"-")</f>
        <v>-</v>
      </c>
      <c r="BX44" s="5" t="str">
        <f ca="1">IFERROR((COUNTIFS(SWISSW!$I:$I,MATCHUP!$A44,SWISSW!$J:$J,MATCHUP!BX$1,SWISSW!$F:$F,"Won")+COUNTIFS(SWISSW!$I:$I,MATCHUP!BX$1,SWISSW!$J:$J,MATCHUP!$A44,SWISSW!$F:$F,"Lost"))/(COUNTIFS(SWISSW!$I:$I,MATCHUP!$A44,SWISSW!$J:$J,MATCHUP!BX$1)-COUNTIFS(SWISSW!$I:$I,MATCHUP!$A44,SWISSW!$J:$J,MATCHUP!BX$1,SWISSW!$F:$F,"Draw")+COUNTIFS(SWISSW!$I:$I,MATCHUP!BX$1,SWISSW!$J:$J,MATCHUP!$A44)-COUNTIFS(SWISSW!$I:$I,MATCHUP!BX$1,SWISSW!$J:$J,MATCHUP!$A44,SWISSW!$F:$F,"Draw")),"-")</f>
        <v>-</v>
      </c>
      <c r="BY44" s="5" t="str">
        <f ca="1">IFERROR((COUNTIFS(SWISSW!$I:$I,MATCHUP!$A44,SWISSW!$J:$J,MATCHUP!BY$1,SWISSW!$F:$F,"Won")+COUNTIFS(SWISSW!$I:$I,MATCHUP!BY$1,SWISSW!$J:$J,MATCHUP!$A44,SWISSW!$F:$F,"Lost"))/(COUNTIFS(SWISSW!$I:$I,MATCHUP!$A44,SWISSW!$J:$J,MATCHUP!BY$1)-COUNTIFS(SWISSW!$I:$I,MATCHUP!$A44,SWISSW!$J:$J,MATCHUP!BY$1,SWISSW!$F:$F,"Draw")+COUNTIFS(SWISSW!$I:$I,MATCHUP!BY$1,SWISSW!$J:$J,MATCHUP!$A44)-COUNTIFS(SWISSW!$I:$I,MATCHUP!BY$1,SWISSW!$J:$J,MATCHUP!$A44,SWISSW!$F:$F,"Draw")),"-")</f>
        <v>-</v>
      </c>
      <c r="BZ44" s="5" t="str">
        <f ca="1">IFERROR((COUNTIFS(SWISSW!$I:$I,MATCHUP!$A44,SWISSW!$J:$J,MATCHUP!BZ$1,SWISSW!$F:$F,"Won")+COUNTIFS(SWISSW!$I:$I,MATCHUP!BZ$1,SWISSW!$J:$J,MATCHUP!$A44,SWISSW!$F:$F,"Lost"))/(COUNTIFS(SWISSW!$I:$I,MATCHUP!$A44,SWISSW!$J:$J,MATCHUP!BZ$1)-COUNTIFS(SWISSW!$I:$I,MATCHUP!$A44,SWISSW!$J:$J,MATCHUP!BZ$1,SWISSW!$F:$F,"Draw")+COUNTIFS(SWISSW!$I:$I,MATCHUP!BZ$1,SWISSW!$J:$J,MATCHUP!$A44)-COUNTIFS(SWISSW!$I:$I,MATCHUP!BZ$1,SWISSW!$J:$J,MATCHUP!$A44,SWISSW!$F:$F,"Draw")),"-")</f>
        <v>-</v>
      </c>
      <c r="CA44" s="5" t="str">
        <f ca="1">IFERROR((COUNTIFS(SWISSW!$I:$I,MATCHUP!$A44,SWISSW!$J:$J,MATCHUP!CA$1,SWISSW!$F:$F,"Won")+COUNTIFS(SWISSW!$I:$I,MATCHUP!CA$1,SWISSW!$J:$J,MATCHUP!$A44,SWISSW!$F:$F,"Lost"))/(COUNTIFS(SWISSW!$I:$I,MATCHUP!$A44,SWISSW!$J:$J,MATCHUP!CA$1)-COUNTIFS(SWISSW!$I:$I,MATCHUP!$A44,SWISSW!$J:$J,MATCHUP!CA$1,SWISSW!$F:$F,"Draw")+COUNTIFS(SWISSW!$I:$I,MATCHUP!CA$1,SWISSW!$J:$J,MATCHUP!$A44)-COUNTIFS(SWISSW!$I:$I,MATCHUP!CA$1,SWISSW!$J:$J,MATCHUP!$A44,SWISSW!$F:$F,"Draw")),"-")</f>
        <v>-</v>
      </c>
      <c r="CB44" s="5" t="str">
        <f ca="1">IFERROR((COUNTIFS(SWISSW!$I:$I,MATCHUP!$A44,SWISSW!$J:$J,MATCHUP!CB$1,SWISSW!$F:$F,"Won")+COUNTIFS(SWISSW!$I:$I,MATCHUP!CB$1,SWISSW!$J:$J,MATCHUP!$A44,SWISSW!$F:$F,"Lost"))/(COUNTIFS(SWISSW!$I:$I,MATCHUP!$A44,SWISSW!$J:$J,MATCHUP!CB$1)-COUNTIFS(SWISSW!$I:$I,MATCHUP!$A44,SWISSW!$J:$J,MATCHUP!CB$1,SWISSW!$F:$F,"Draw")+COUNTIFS(SWISSW!$I:$I,MATCHUP!CB$1,SWISSW!$J:$J,MATCHUP!$A44)-COUNTIFS(SWISSW!$I:$I,MATCHUP!CB$1,SWISSW!$J:$J,MATCHUP!$A44,SWISSW!$F:$F,"Draw")),"-")</f>
        <v>-</v>
      </c>
      <c r="CC44" s="5" t="str">
        <f ca="1">IFERROR((COUNTIFS(SWISSW!$I:$I,MATCHUP!$A44,SWISSW!$J:$J,MATCHUP!CC$1,SWISSW!$F:$F,"Won")+COUNTIFS(SWISSW!$I:$I,MATCHUP!CC$1,SWISSW!$J:$J,MATCHUP!$A44,SWISSW!$F:$F,"Lost"))/(COUNTIFS(SWISSW!$I:$I,MATCHUP!$A44,SWISSW!$J:$J,MATCHUP!CC$1)-COUNTIFS(SWISSW!$I:$I,MATCHUP!$A44,SWISSW!$J:$J,MATCHUP!CC$1,SWISSW!$F:$F,"Draw")+COUNTIFS(SWISSW!$I:$I,MATCHUP!CC$1,SWISSW!$J:$J,MATCHUP!$A44)-COUNTIFS(SWISSW!$I:$I,MATCHUP!CC$1,SWISSW!$J:$J,MATCHUP!$A44,SWISSW!$F:$F,"Draw")),"-")</f>
        <v>-</v>
      </c>
      <c r="CD44" s="5" t="str">
        <f ca="1">IFERROR((COUNTIFS(SWISSW!$I:$I,MATCHUP!$A44,SWISSW!$J:$J,MATCHUP!CD$1,SWISSW!$F:$F,"Won")+COUNTIFS(SWISSW!$I:$I,MATCHUP!CD$1,SWISSW!$J:$J,MATCHUP!$A44,SWISSW!$F:$F,"Lost"))/(COUNTIFS(SWISSW!$I:$I,MATCHUP!$A44,SWISSW!$J:$J,MATCHUP!CD$1)-COUNTIFS(SWISSW!$I:$I,MATCHUP!$A44,SWISSW!$J:$J,MATCHUP!CD$1,SWISSW!$F:$F,"Draw")+COUNTIFS(SWISSW!$I:$I,MATCHUP!CD$1,SWISSW!$J:$J,MATCHUP!$A44)-COUNTIFS(SWISSW!$I:$I,MATCHUP!CD$1,SWISSW!$J:$J,MATCHUP!$A44,SWISSW!$F:$F,"Draw")),"-")</f>
        <v>-</v>
      </c>
      <c r="CE44" s="5" t="str">
        <f ca="1">IFERROR((COUNTIFS(SWISSW!$I:$I,MATCHUP!$A44,SWISSW!$J:$J,MATCHUP!CE$1,SWISSW!$F:$F,"Won")+COUNTIFS(SWISSW!$I:$I,MATCHUP!CE$1,SWISSW!$J:$J,MATCHUP!$A44,SWISSW!$F:$F,"Lost"))/(COUNTIFS(SWISSW!$I:$I,MATCHUP!$A44,SWISSW!$J:$J,MATCHUP!CE$1)-COUNTIFS(SWISSW!$I:$I,MATCHUP!$A44,SWISSW!$J:$J,MATCHUP!CE$1,SWISSW!$F:$F,"Draw")+COUNTIFS(SWISSW!$I:$I,MATCHUP!CE$1,SWISSW!$J:$J,MATCHUP!$A44)-COUNTIFS(SWISSW!$I:$I,MATCHUP!CE$1,SWISSW!$J:$J,MATCHUP!$A44,SWISSW!$F:$F,"Draw")),"-")</f>
        <v>-</v>
      </c>
      <c r="CF44" s="5" t="str">
        <f ca="1">IFERROR((COUNTIFS(SWISSW!$I:$I,MATCHUP!$A44,SWISSW!$J:$J,MATCHUP!CF$1,SWISSW!$F:$F,"Won")+COUNTIFS(SWISSW!$I:$I,MATCHUP!CF$1,SWISSW!$J:$J,MATCHUP!$A44,SWISSW!$F:$F,"Lost"))/(COUNTIFS(SWISSW!$I:$I,MATCHUP!$A44,SWISSW!$J:$J,MATCHUP!CF$1)-COUNTIFS(SWISSW!$I:$I,MATCHUP!$A44,SWISSW!$J:$J,MATCHUP!CF$1,SWISSW!$F:$F,"Draw")+COUNTIFS(SWISSW!$I:$I,MATCHUP!CF$1,SWISSW!$J:$J,MATCHUP!$A44)-COUNTIFS(SWISSW!$I:$I,MATCHUP!CF$1,SWISSW!$J:$J,MATCHUP!$A44,SWISSW!$F:$F,"Draw")),"-")</f>
        <v>-</v>
      </c>
      <c r="CG44" s="5" t="str">
        <f ca="1">IFERROR((COUNTIFS(SWISSW!$I:$I,MATCHUP!$A44,SWISSW!$J:$J,MATCHUP!CG$1,SWISSW!$F:$F,"Won")+COUNTIFS(SWISSW!$I:$I,MATCHUP!CG$1,SWISSW!$J:$J,MATCHUP!$A44,SWISSW!$F:$F,"Lost"))/(COUNTIFS(SWISSW!$I:$I,MATCHUP!$A44,SWISSW!$J:$J,MATCHUP!CG$1)-COUNTIFS(SWISSW!$I:$I,MATCHUP!$A44,SWISSW!$J:$J,MATCHUP!CG$1,SWISSW!$F:$F,"Draw")+COUNTIFS(SWISSW!$I:$I,MATCHUP!CG$1,SWISSW!$J:$J,MATCHUP!$A44)-COUNTIFS(SWISSW!$I:$I,MATCHUP!CG$1,SWISSW!$J:$J,MATCHUP!$A44,SWISSW!$F:$F,"Draw")),"-")</f>
        <v>-</v>
      </c>
      <c r="CH44" s="5" t="str">
        <f ca="1">IFERROR((COUNTIFS(SWISSW!$I:$I,MATCHUP!$A44,SWISSW!$J:$J,MATCHUP!CH$1,SWISSW!$F:$F,"Won")+COUNTIFS(SWISSW!$I:$I,MATCHUP!CH$1,SWISSW!$J:$J,MATCHUP!$A44,SWISSW!$F:$F,"Lost"))/(COUNTIFS(SWISSW!$I:$I,MATCHUP!$A44,SWISSW!$J:$J,MATCHUP!CH$1)-COUNTIFS(SWISSW!$I:$I,MATCHUP!$A44,SWISSW!$J:$J,MATCHUP!CH$1,SWISSW!$F:$F,"Draw")+COUNTIFS(SWISSW!$I:$I,MATCHUP!CH$1,SWISSW!$J:$J,MATCHUP!$A44)-COUNTIFS(SWISSW!$I:$I,MATCHUP!CH$1,SWISSW!$J:$J,MATCHUP!$A44,SWISSW!$F:$F,"Draw")),"-")</f>
        <v>-</v>
      </c>
      <c r="CI44" s="5" t="str">
        <f ca="1">IFERROR((COUNTIFS(SWISSW!$I:$I,MATCHUP!$A44,SWISSW!$J:$J,MATCHUP!CI$1,SWISSW!$F:$F,"Won")+COUNTIFS(SWISSW!$I:$I,MATCHUP!CI$1,SWISSW!$J:$J,MATCHUP!$A44,SWISSW!$F:$F,"Lost"))/(COUNTIFS(SWISSW!$I:$I,MATCHUP!$A44,SWISSW!$J:$J,MATCHUP!CI$1)-COUNTIFS(SWISSW!$I:$I,MATCHUP!$A44,SWISSW!$J:$J,MATCHUP!CI$1,SWISSW!$F:$F,"Draw")+COUNTIFS(SWISSW!$I:$I,MATCHUP!CI$1,SWISSW!$J:$J,MATCHUP!$A44)-COUNTIFS(SWISSW!$I:$I,MATCHUP!CI$1,SWISSW!$J:$J,MATCHUP!$A44,SWISSW!$F:$F,"Draw")),"-")</f>
        <v>-</v>
      </c>
      <c r="CJ44" s="5" t="str">
        <f ca="1">IFERROR((COUNTIFS(SWISSW!$I:$I,MATCHUP!$A44,SWISSW!$J:$J,MATCHUP!CJ$1,SWISSW!$F:$F,"Won")+COUNTIFS(SWISSW!$I:$I,MATCHUP!CJ$1,SWISSW!$J:$J,MATCHUP!$A44,SWISSW!$F:$F,"Lost"))/(COUNTIFS(SWISSW!$I:$I,MATCHUP!$A44,SWISSW!$J:$J,MATCHUP!CJ$1)-COUNTIFS(SWISSW!$I:$I,MATCHUP!$A44,SWISSW!$J:$J,MATCHUP!CJ$1,SWISSW!$F:$F,"Draw")+COUNTIFS(SWISSW!$I:$I,MATCHUP!CJ$1,SWISSW!$J:$J,MATCHUP!$A44)-COUNTIFS(SWISSW!$I:$I,MATCHUP!CJ$1,SWISSW!$J:$J,MATCHUP!$A44,SWISSW!$F:$F,"Draw")),"-")</f>
        <v>-</v>
      </c>
      <c r="CK44" s="5" t="str">
        <f ca="1">IFERROR((COUNTIFS(SWISSW!$I:$I,MATCHUP!$A44,SWISSW!$J:$J,MATCHUP!CK$1,SWISSW!$F:$F,"Won")+COUNTIFS(SWISSW!$I:$I,MATCHUP!CK$1,SWISSW!$J:$J,MATCHUP!$A44,SWISSW!$F:$F,"Lost"))/(COUNTIFS(SWISSW!$I:$I,MATCHUP!$A44,SWISSW!$J:$J,MATCHUP!CK$1)-COUNTIFS(SWISSW!$I:$I,MATCHUP!$A44,SWISSW!$J:$J,MATCHUP!CK$1,SWISSW!$F:$F,"Draw")+COUNTIFS(SWISSW!$I:$I,MATCHUP!CK$1,SWISSW!$J:$J,MATCHUP!$A44)-COUNTIFS(SWISSW!$I:$I,MATCHUP!CK$1,SWISSW!$J:$J,MATCHUP!$A44,SWISSW!$F:$F,"Draw")),"-")</f>
        <v>-</v>
      </c>
      <c r="CL44" s="5" t="str">
        <f ca="1">IFERROR((COUNTIFS(SWISSW!$I:$I,MATCHUP!$A44,SWISSW!$J:$J,MATCHUP!CL$1,SWISSW!$F:$F,"Won")+COUNTIFS(SWISSW!$I:$I,MATCHUP!CL$1,SWISSW!$J:$J,MATCHUP!$A44,SWISSW!$F:$F,"Lost"))/(COUNTIFS(SWISSW!$I:$I,MATCHUP!$A44,SWISSW!$J:$J,MATCHUP!CL$1)-COUNTIFS(SWISSW!$I:$I,MATCHUP!$A44,SWISSW!$J:$J,MATCHUP!CL$1,SWISSW!$F:$F,"Draw")+COUNTIFS(SWISSW!$I:$I,MATCHUP!CL$1,SWISSW!$J:$J,MATCHUP!$A44)-COUNTIFS(SWISSW!$I:$I,MATCHUP!CL$1,SWISSW!$J:$J,MATCHUP!$A44,SWISSW!$F:$F,"Draw")),"-")</f>
        <v>-</v>
      </c>
      <c r="CM44" s="5" t="str">
        <f ca="1">IFERROR((COUNTIFS(SWISSW!$I:$I,MATCHUP!$A44,SWISSW!$J:$J,MATCHUP!CM$1,SWISSW!$F:$F,"Won")+COUNTIFS(SWISSW!$I:$I,MATCHUP!CM$1,SWISSW!$J:$J,MATCHUP!$A44,SWISSW!$F:$F,"Lost"))/(COUNTIFS(SWISSW!$I:$I,MATCHUP!$A44,SWISSW!$J:$J,MATCHUP!CM$1)-COUNTIFS(SWISSW!$I:$I,MATCHUP!$A44,SWISSW!$J:$J,MATCHUP!CM$1,SWISSW!$F:$F,"Draw")+COUNTIFS(SWISSW!$I:$I,MATCHUP!CM$1,SWISSW!$J:$J,MATCHUP!$A44)-COUNTIFS(SWISSW!$I:$I,MATCHUP!CM$1,SWISSW!$J:$J,MATCHUP!$A44,SWISSW!$F:$F,"Draw")),"-")</f>
        <v>-</v>
      </c>
      <c r="CN44" s="5" t="str">
        <f ca="1">IFERROR((COUNTIFS(SWISSW!$I:$I,MATCHUP!$A44,SWISSW!$J:$J,MATCHUP!CN$1,SWISSW!$F:$F,"Won")+COUNTIFS(SWISSW!$I:$I,MATCHUP!CN$1,SWISSW!$J:$J,MATCHUP!$A44,SWISSW!$F:$F,"Lost"))/(COUNTIFS(SWISSW!$I:$I,MATCHUP!$A44,SWISSW!$J:$J,MATCHUP!CN$1)-COUNTIFS(SWISSW!$I:$I,MATCHUP!$A44,SWISSW!$J:$J,MATCHUP!CN$1,SWISSW!$F:$F,"Draw")+COUNTIFS(SWISSW!$I:$I,MATCHUP!CN$1,SWISSW!$J:$J,MATCHUP!$A44)-COUNTIFS(SWISSW!$I:$I,MATCHUP!CN$1,SWISSW!$J:$J,MATCHUP!$A44,SWISSW!$F:$F,"Draw")),"-")</f>
        <v>-</v>
      </c>
      <c r="CO44" s="5" t="str">
        <f ca="1">IFERROR((COUNTIFS(SWISSW!$I:$I,MATCHUP!$A44,SWISSW!$J:$J,MATCHUP!CO$1,SWISSW!$F:$F,"Won")+COUNTIFS(SWISSW!$I:$I,MATCHUP!CO$1,SWISSW!$J:$J,MATCHUP!$A44,SWISSW!$F:$F,"Lost"))/(COUNTIFS(SWISSW!$I:$I,MATCHUP!$A44,SWISSW!$J:$J,MATCHUP!CO$1)-COUNTIFS(SWISSW!$I:$I,MATCHUP!$A44,SWISSW!$J:$J,MATCHUP!CO$1,SWISSW!$F:$F,"Draw")+COUNTIFS(SWISSW!$I:$I,MATCHUP!CO$1,SWISSW!$J:$J,MATCHUP!$A44)-COUNTIFS(SWISSW!$I:$I,MATCHUP!CO$1,SWISSW!$J:$J,MATCHUP!$A44,SWISSW!$F:$F,"Draw")),"-")</f>
        <v>-</v>
      </c>
      <c r="CP44" s="5" t="str">
        <f ca="1">IFERROR((COUNTIFS(SWISSW!$I:$I,MATCHUP!$A44,SWISSW!$J:$J,MATCHUP!CP$1,SWISSW!$F:$F,"Won")+COUNTIFS(SWISSW!$I:$I,MATCHUP!CP$1,SWISSW!$J:$J,MATCHUP!$A44,SWISSW!$F:$F,"Lost"))/(COUNTIFS(SWISSW!$I:$I,MATCHUP!$A44,SWISSW!$J:$J,MATCHUP!CP$1)-COUNTIFS(SWISSW!$I:$I,MATCHUP!$A44,SWISSW!$J:$J,MATCHUP!CP$1,SWISSW!$F:$F,"Draw")+COUNTIFS(SWISSW!$I:$I,MATCHUP!CP$1,SWISSW!$J:$J,MATCHUP!$A44)-COUNTIFS(SWISSW!$I:$I,MATCHUP!CP$1,SWISSW!$J:$J,MATCHUP!$A44,SWISSW!$F:$F,"Draw")),"-")</f>
        <v>-</v>
      </c>
      <c r="CQ44" s="5" t="str">
        <f ca="1">IFERROR((COUNTIFS(SWISSW!$I:$I,MATCHUP!$A44,SWISSW!$J:$J,MATCHUP!CQ$1,SWISSW!$F:$F,"Won")+COUNTIFS(SWISSW!$I:$I,MATCHUP!CQ$1,SWISSW!$J:$J,MATCHUP!$A44,SWISSW!$F:$F,"Lost"))/(COUNTIFS(SWISSW!$I:$I,MATCHUP!$A44,SWISSW!$J:$J,MATCHUP!CQ$1)-COUNTIFS(SWISSW!$I:$I,MATCHUP!$A44,SWISSW!$J:$J,MATCHUP!CQ$1,SWISSW!$F:$F,"Draw")+COUNTIFS(SWISSW!$I:$I,MATCHUP!CQ$1,SWISSW!$J:$J,MATCHUP!$A44)-COUNTIFS(SWISSW!$I:$I,MATCHUP!CQ$1,SWISSW!$J:$J,MATCHUP!$A44,SWISSW!$F:$F,"Draw")),"-")</f>
        <v>-</v>
      </c>
      <c r="CR44" s="5" t="str">
        <f ca="1">IFERROR((COUNTIFS(SWISSW!$I:$I,MATCHUP!$A44,SWISSW!$J:$J,MATCHUP!CR$1,SWISSW!$F:$F,"Won")+COUNTIFS(SWISSW!$I:$I,MATCHUP!CR$1,SWISSW!$J:$J,MATCHUP!$A44,SWISSW!$F:$F,"Lost"))/(COUNTIFS(SWISSW!$I:$I,MATCHUP!$A44,SWISSW!$J:$J,MATCHUP!CR$1)-COUNTIFS(SWISSW!$I:$I,MATCHUP!$A44,SWISSW!$J:$J,MATCHUP!CR$1,SWISSW!$F:$F,"Draw")+COUNTIFS(SWISSW!$I:$I,MATCHUP!CR$1,SWISSW!$J:$J,MATCHUP!$A44)-COUNTIFS(SWISSW!$I:$I,MATCHUP!CR$1,SWISSW!$J:$J,MATCHUP!$A44,SWISSW!$F:$F,"Draw")),"-")</f>
        <v>-</v>
      </c>
      <c r="CS44" s="5" t="str">
        <f ca="1">IFERROR((COUNTIFS(SWISSW!$I:$I,MATCHUP!$A44,SWISSW!$J:$J,MATCHUP!CS$1,SWISSW!$F:$F,"Won")+COUNTIFS(SWISSW!$I:$I,MATCHUP!CS$1,SWISSW!$J:$J,MATCHUP!$A44,SWISSW!$F:$F,"Lost"))/(COUNTIFS(SWISSW!$I:$I,MATCHUP!$A44,SWISSW!$J:$J,MATCHUP!CS$1)-COUNTIFS(SWISSW!$I:$I,MATCHUP!$A44,SWISSW!$J:$J,MATCHUP!CS$1,SWISSW!$F:$F,"Draw")+COUNTIFS(SWISSW!$I:$I,MATCHUP!CS$1,SWISSW!$J:$J,MATCHUP!$A44)-COUNTIFS(SWISSW!$I:$I,MATCHUP!CS$1,SWISSW!$J:$J,MATCHUP!$A44,SWISSW!$F:$F,"Draw")),"-")</f>
        <v>-</v>
      </c>
      <c r="CT44" s="5" t="str">
        <f ca="1">IFERROR((COUNTIFS(SWISSW!$I:$I,MATCHUP!$A44,SWISSW!$J:$J,MATCHUP!CT$1,SWISSW!$F:$F,"Won")+COUNTIFS(SWISSW!$I:$I,MATCHUP!CT$1,SWISSW!$J:$J,MATCHUP!$A44,SWISSW!$F:$F,"Lost"))/(COUNTIFS(SWISSW!$I:$I,MATCHUP!$A44,SWISSW!$J:$J,MATCHUP!CT$1)-COUNTIFS(SWISSW!$I:$I,MATCHUP!$A44,SWISSW!$J:$J,MATCHUP!CT$1,SWISSW!$F:$F,"Draw")+COUNTIFS(SWISSW!$I:$I,MATCHUP!CT$1,SWISSW!$J:$J,MATCHUP!$A44)-COUNTIFS(SWISSW!$I:$I,MATCHUP!CT$1,SWISSW!$J:$J,MATCHUP!$A44,SWISSW!$F:$F,"Draw")),"-")</f>
        <v>-</v>
      </c>
      <c r="CU44" s="5" t="str">
        <f ca="1">IFERROR((COUNTIFS(SWISSW!$I:$I,MATCHUP!$A44,SWISSW!$J:$J,MATCHUP!CU$1,SWISSW!$F:$F,"Won")+COUNTIFS(SWISSW!$I:$I,MATCHUP!CU$1,SWISSW!$J:$J,MATCHUP!$A44,SWISSW!$F:$F,"Lost"))/(COUNTIFS(SWISSW!$I:$I,MATCHUP!$A44,SWISSW!$J:$J,MATCHUP!CU$1)-COUNTIFS(SWISSW!$I:$I,MATCHUP!$A44,SWISSW!$J:$J,MATCHUP!CU$1,SWISSW!$F:$F,"Draw")+COUNTIFS(SWISSW!$I:$I,MATCHUP!CU$1,SWISSW!$J:$J,MATCHUP!$A44)-COUNTIFS(SWISSW!$I:$I,MATCHUP!CU$1,SWISSW!$J:$J,MATCHUP!$A44,SWISSW!$F:$F,"Draw")),"-")</f>
        <v>-</v>
      </c>
      <c r="CV44" s="5" t="str">
        <f ca="1">IFERROR((COUNTIFS(SWISSW!$I:$I,MATCHUP!$A44,SWISSW!$J:$J,MATCHUP!CV$1,SWISSW!$F:$F,"Won")+COUNTIFS(SWISSW!$I:$I,MATCHUP!CV$1,SWISSW!$J:$J,MATCHUP!$A44,SWISSW!$F:$F,"Lost"))/(COUNTIFS(SWISSW!$I:$I,MATCHUP!$A44,SWISSW!$J:$J,MATCHUP!CV$1)-COUNTIFS(SWISSW!$I:$I,MATCHUP!$A44,SWISSW!$J:$J,MATCHUP!CV$1,SWISSW!$F:$F,"Draw")+COUNTIFS(SWISSW!$I:$I,MATCHUP!CV$1,SWISSW!$J:$J,MATCHUP!$A44)-COUNTIFS(SWISSW!$I:$I,MATCHUP!CV$1,SWISSW!$J:$J,MATCHUP!$A44,SWISSW!$F:$F,"Draw")),"-")</f>
        <v>-</v>
      </c>
    </row>
    <row r="45" spans="1:100" ht="55" customHeight="1" x14ac:dyDescent="0.3">
      <c r="A45" s="3" t="str" cm="1">
        <f t="array" aca="1" ref="A45" ca="1">INDIRECT(ADDRESS(ROW(),1,,1,"METABREAK"))</f>
        <v>Infect</v>
      </c>
      <c r="B45" s="5">
        <f ca="1">IFERROR((COUNTIFS(SWISSW!$I:$I,MATCHUP!$A45,SWISSW!$J:$J,MATCHUP!B$1,SWISSW!$F:$F,"Won")+COUNTIFS(SWISSW!$I:$I,MATCHUP!B$1,SWISSW!$J:$J,MATCHUP!$A45,SWISSW!$F:$F,"Lost"))/(COUNTIFS(SWISSW!$I:$I,MATCHUP!$A45,SWISSW!$J:$J,MATCHUP!B$1)-COUNTIFS(SWISSW!$I:$I,MATCHUP!$A45,SWISSW!$J:$J,MATCHUP!B$1,SWISSW!$F:$F,"Draw")+COUNTIFS(SWISSW!$I:$I,MATCHUP!B$1,SWISSW!$J:$J,MATCHUP!$A45)-COUNTIFS(SWISSW!$I:$I,MATCHUP!B$1,SWISSW!$J:$J,MATCHUP!$A45,SWISSW!$F:$F,"Draw")),"-")</f>
        <v>0</v>
      </c>
      <c r="C45" s="5" t="str">
        <f ca="1">IFERROR((COUNTIFS(SWISSW!$I:$I,MATCHUP!$A45,SWISSW!$J:$J,MATCHUP!C$1,SWISSW!$F:$F,"Won")+COUNTIFS(SWISSW!$I:$I,MATCHUP!C$1,SWISSW!$J:$J,MATCHUP!$A45,SWISSW!$F:$F,"Lost"))/(COUNTIFS(SWISSW!$I:$I,MATCHUP!$A45,SWISSW!$J:$J,MATCHUP!C$1)-COUNTIFS(SWISSW!$I:$I,MATCHUP!$A45,SWISSW!$J:$J,MATCHUP!C$1,SWISSW!$F:$F,"Draw")+COUNTIFS(SWISSW!$I:$I,MATCHUP!C$1,SWISSW!$J:$J,MATCHUP!$A45)-COUNTIFS(SWISSW!$I:$I,MATCHUP!C$1,SWISSW!$J:$J,MATCHUP!$A45,SWISSW!$F:$F,"Draw")),"-")</f>
        <v>-</v>
      </c>
      <c r="D45" s="5">
        <f ca="1">IFERROR((COUNTIFS(SWISSW!$I:$I,MATCHUP!$A45,SWISSW!$J:$J,MATCHUP!D$1,SWISSW!$F:$F,"Won")+COUNTIFS(SWISSW!$I:$I,MATCHUP!D$1,SWISSW!$J:$J,MATCHUP!$A45,SWISSW!$F:$F,"Lost"))/(COUNTIFS(SWISSW!$I:$I,MATCHUP!$A45,SWISSW!$J:$J,MATCHUP!D$1)-COUNTIFS(SWISSW!$I:$I,MATCHUP!$A45,SWISSW!$J:$J,MATCHUP!D$1,SWISSW!$F:$F,"Draw")+COUNTIFS(SWISSW!$I:$I,MATCHUP!D$1,SWISSW!$J:$J,MATCHUP!$A45)-COUNTIFS(SWISSW!$I:$I,MATCHUP!D$1,SWISSW!$J:$J,MATCHUP!$A45,SWISSW!$F:$F,"Draw")),"-")</f>
        <v>1</v>
      </c>
      <c r="E45" s="5" t="str">
        <f ca="1">IFERROR((COUNTIFS(SWISSW!$I:$I,MATCHUP!$A45,SWISSW!$J:$J,MATCHUP!E$1,SWISSW!$F:$F,"Won")+COUNTIFS(SWISSW!$I:$I,MATCHUP!E$1,SWISSW!$J:$J,MATCHUP!$A45,SWISSW!$F:$F,"Lost"))/(COUNTIFS(SWISSW!$I:$I,MATCHUP!$A45,SWISSW!$J:$J,MATCHUP!E$1)-COUNTIFS(SWISSW!$I:$I,MATCHUP!$A45,SWISSW!$J:$J,MATCHUP!E$1,SWISSW!$F:$F,"Draw")+COUNTIFS(SWISSW!$I:$I,MATCHUP!E$1,SWISSW!$J:$J,MATCHUP!$A45)-COUNTIFS(SWISSW!$I:$I,MATCHUP!E$1,SWISSW!$J:$J,MATCHUP!$A45,SWISSW!$F:$F,"Draw")),"-")</f>
        <v>-</v>
      </c>
      <c r="F45" s="5">
        <f ca="1">IFERROR((COUNTIFS(SWISSW!$I:$I,MATCHUP!$A45,SWISSW!$J:$J,MATCHUP!F$1,SWISSW!$F:$F,"Won")+COUNTIFS(SWISSW!$I:$I,MATCHUP!F$1,SWISSW!$J:$J,MATCHUP!$A45,SWISSW!$F:$F,"Lost"))/(COUNTIFS(SWISSW!$I:$I,MATCHUP!$A45,SWISSW!$J:$J,MATCHUP!F$1)-COUNTIFS(SWISSW!$I:$I,MATCHUP!$A45,SWISSW!$J:$J,MATCHUP!F$1,SWISSW!$F:$F,"Draw")+COUNTIFS(SWISSW!$I:$I,MATCHUP!F$1,SWISSW!$J:$J,MATCHUP!$A45)-COUNTIFS(SWISSW!$I:$I,MATCHUP!F$1,SWISSW!$J:$J,MATCHUP!$A45,SWISSW!$F:$F,"Draw")),"-")</f>
        <v>0</v>
      </c>
      <c r="G45" s="5">
        <f ca="1">IFERROR((COUNTIFS(SWISSW!$I:$I,MATCHUP!$A45,SWISSW!$J:$J,MATCHUP!G$1,SWISSW!$F:$F,"Won")+COUNTIFS(SWISSW!$I:$I,MATCHUP!G$1,SWISSW!$J:$J,MATCHUP!$A45,SWISSW!$F:$F,"Lost"))/(COUNTIFS(SWISSW!$I:$I,MATCHUP!$A45,SWISSW!$J:$J,MATCHUP!G$1)-COUNTIFS(SWISSW!$I:$I,MATCHUP!$A45,SWISSW!$J:$J,MATCHUP!G$1,SWISSW!$F:$F,"Draw")+COUNTIFS(SWISSW!$I:$I,MATCHUP!G$1,SWISSW!$J:$J,MATCHUP!$A45)-COUNTIFS(SWISSW!$I:$I,MATCHUP!G$1,SWISSW!$J:$J,MATCHUP!$A45,SWISSW!$F:$F,"Draw")),"-")</f>
        <v>1</v>
      </c>
      <c r="H45" s="5" t="str">
        <f ca="1">IFERROR((COUNTIFS(SWISSW!$I:$I,MATCHUP!$A45,SWISSW!$J:$J,MATCHUP!H$1,SWISSW!$F:$F,"Won")+COUNTIFS(SWISSW!$I:$I,MATCHUP!H$1,SWISSW!$J:$J,MATCHUP!$A45,SWISSW!$F:$F,"Lost"))/(COUNTIFS(SWISSW!$I:$I,MATCHUP!$A45,SWISSW!$J:$J,MATCHUP!H$1)-COUNTIFS(SWISSW!$I:$I,MATCHUP!$A45,SWISSW!$J:$J,MATCHUP!H$1,SWISSW!$F:$F,"Draw")+COUNTIFS(SWISSW!$I:$I,MATCHUP!H$1,SWISSW!$J:$J,MATCHUP!$A45)-COUNTIFS(SWISSW!$I:$I,MATCHUP!H$1,SWISSW!$J:$J,MATCHUP!$A45,SWISSW!$F:$F,"Draw")),"-")</f>
        <v>-</v>
      </c>
      <c r="I45" s="5" t="str">
        <f ca="1">IFERROR((COUNTIFS(SWISSW!$I:$I,MATCHUP!$A45,SWISSW!$J:$J,MATCHUP!I$1,SWISSW!$F:$F,"Won")+COUNTIFS(SWISSW!$I:$I,MATCHUP!I$1,SWISSW!$J:$J,MATCHUP!$A45,SWISSW!$F:$F,"Lost"))/(COUNTIFS(SWISSW!$I:$I,MATCHUP!$A45,SWISSW!$J:$J,MATCHUP!I$1)-COUNTIFS(SWISSW!$I:$I,MATCHUP!$A45,SWISSW!$J:$J,MATCHUP!I$1,SWISSW!$F:$F,"Draw")+COUNTIFS(SWISSW!$I:$I,MATCHUP!I$1,SWISSW!$J:$J,MATCHUP!$A45)-COUNTIFS(SWISSW!$I:$I,MATCHUP!I$1,SWISSW!$J:$J,MATCHUP!$A45,SWISSW!$F:$F,"Draw")),"-")</f>
        <v>-</v>
      </c>
      <c r="J45" s="5">
        <f ca="1">IFERROR((COUNTIFS(SWISSW!$I:$I,MATCHUP!$A45,SWISSW!$J:$J,MATCHUP!J$1,SWISSW!$F:$F,"Won")+COUNTIFS(SWISSW!$I:$I,MATCHUP!J$1,SWISSW!$J:$J,MATCHUP!$A45,SWISSW!$F:$F,"Lost"))/(COUNTIFS(SWISSW!$I:$I,MATCHUP!$A45,SWISSW!$J:$J,MATCHUP!J$1)-COUNTIFS(SWISSW!$I:$I,MATCHUP!$A45,SWISSW!$J:$J,MATCHUP!J$1,SWISSW!$F:$F,"Draw")+COUNTIFS(SWISSW!$I:$I,MATCHUP!J$1,SWISSW!$J:$J,MATCHUP!$A45)-COUNTIFS(SWISSW!$I:$I,MATCHUP!J$1,SWISSW!$J:$J,MATCHUP!$A45,SWISSW!$F:$F,"Draw")),"-")</f>
        <v>1</v>
      </c>
      <c r="K45" s="5" t="str">
        <f ca="1">IFERROR((COUNTIFS(SWISSW!$I:$I,MATCHUP!$A45,SWISSW!$J:$J,MATCHUP!K$1,SWISSW!$F:$F,"Won")+COUNTIFS(SWISSW!$I:$I,MATCHUP!K$1,SWISSW!$J:$J,MATCHUP!$A45,SWISSW!$F:$F,"Lost"))/(COUNTIFS(SWISSW!$I:$I,MATCHUP!$A45,SWISSW!$J:$J,MATCHUP!K$1)-COUNTIFS(SWISSW!$I:$I,MATCHUP!$A45,SWISSW!$J:$J,MATCHUP!K$1,SWISSW!$F:$F,"Draw")+COUNTIFS(SWISSW!$I:$I,MATCHUP!K$1,SWISSW!$J:$J,MATCHUP!$A45)-COUNTIFS(SWISSW!$I:$I,MATCHUP!K$1,SWISSW!$J:$J,MATCHUP!$A45,SWISSW!$F:$F,"Draw")),"-")</f>
        <v>-</v>
      </c>
      <c r="L45" s="5" t="str">
        <f ca="1">IFERROR((COUNTIFS(SWISSW!$I:$I,MATCHUP!$A45,SWISSW!$J:$J,MATCHUP!L$1,SWISSW!$F:$F,"Won")+COUNTIFS(SWISSW!$I:$I,MATCHUP!L$1,SWISSW!$J:$J,MATCHUP!$A45,SWISSW!$F:$F,"Lost"))/(COUNTIFS(SWISSW!$I:$I,MATCHUP!$A45,SWISSW!$J:$J,MATCHUP!L$1)-COUNTIFS(SWISSW!$I:$I,MATCHUP!$A45,SWISSW!$J:$J,MATCHUP!L$1,SWISSW!$F:$F,"Draw")+COUNTIFS(SWISSW!$I:$I,MATCHUP!L$1,SWISSW!$J:$J,MATCHUP!$A45)-COUNTIFS(SWISSW!$I:$I,MATCHUP!L$1,SWISSW!$J:$J,MATCHUP!$A45,SWISSW!$F:$F,"Draw")),"-")</f>
        <v>-</v>
      </c>
      <c r="M45" s="5" t="str">
        <f ca="1">IFERROR((COUNTIFS(SWISSW!$I:$I,MATCHUP!$A45,SWISSW!$J:$J,MATCHUP!M$1,SWISSW!$F:$F,"Won")+COUNTIFS(SWISSW!$I:$I,MATCHUP!M$1,SWISSW!$J:$J,MATCHUP!$A45,SWISSW!$F:$F,"Lost"))/(COUNTIFS(SWISSW!$I:$I,MATCHUP!$A45,SWISSW!$J:$J,MATCHUP!M$1)-COUNTIFS(SWISSW!$I:$I,MATCHUP!$A45,SWISSW!$J:$J,MATCHUP!M$1,SWISSW!$F:$F,"Draw")+COUNTIFS(SWISSW!$I:$I,MATCHUP!M$1,SWISSW!$J:$J,MATCHUP!$A45)-COUNTIFS(SWISSW!$I:$I,MATCHUP!M$1,SWISSW!$J:$J,MATCHUP!$A45,SWISSW!$F:$F,"Draw")),"-")</f>
        <v>-</v>
      </c>
      <c r="N45" s="5" t="str">
        <f ca="1">IFERROR((COUNTIFS(SWISSW!$I:$I,MATCHUP!$A45,SWISSW!$J:$J,MATCHUP!N$1,SWISSW!$F:$F,"Won")+COUNTIFS(SWISSW!$I:$I,MATCHUP!N$1,SWISSW!$J:$J,MATCHUP!$A45,SWISSW!$F:$F,"Lost"))/(COUNTIFS(SWISSW!$I:$I,MATCHUP!$A45,SWISSW!$J:$J,MATCHUP!N$1)-COUNTIFS(SWISSW!$I:$I,MATCHUP!$A45,SWISSW!$J:$J,MATCHUP!N$1,SWISSW!$F:$F,"Draw")+COUNTIFS(SWISSW!$I:$I,MATCHUP!N$1,SWISSW!$J:$J,MATCHUP!$A45)-COUNTIFS(SWISSW!$I:$I,MATCHUP!N$1,SWISSW!$J:$J,MATCHUP!$A45,SWISSW!$F:$F,"Draw")),"-")</f>
        <v>-</v>
      </c>
      <c r="O45" s="5" t="str">
        <f ca="1">IFERROR((COUNTIFS(SWISSW!$I:$I,MATCHUP!$A45,SWISSW!$J:$J,MATCHUP!O$1,SWISSW!$F:$F,"Won")+COUNTIFS(SWISSW!$I:$I,MATCHUP!O$1,SWISSW!$J:$J,MATCHUP!$A45,SWISSW!$F:$F,"Lost"))/(COUNTIFS(SWISSW!$I:$I,MATCHUP!$A45,SWISSW!$J:$J,MATCHUP!O$1)-COUNTIFS(SWISSW!$I:$I,MATCHUP!$A45,SWISSW!$J:$J,MATCHUP!O$1,SWISSW!$F:$F,"Draw")+COUNTIFS(SWISSW!$I:$I,MATCHUP!O$1,SWISSW!$J:$J,MATCHUP!$A45)-COUNTIFS(SWISSW!$I:$I,MATCHUP!O$1,SWISSW!$J:$J,MATCHUP!$A45,SWISSW!$F:$F,"Draw")),"-")</f>
        <v>-</v>
      </c>
      <c r="P45" s="5" t="str">
        <f ca="1">IFERROR((COUNTIFS(SWISSW!$I:$I,MATCHUP!$A45,SWISSW!$J:$J,MATCHUP!P$1,SWISSW!$F:$F,"Won")+COUNTIFS(SWISSW!$I:$I,MATCHUP!P$1,SWISSW!$J:$J,MATCHUP!$A45,SWISSW!$F:$F,"Lost"))/(COUNTIFS(SWISSW!$I:$I,MATCHUP!$A45,SWISSW!$J:$J,MATCHUP!P$1)-COUNTIFS(SWISSW!$I:$I,MATCHUP!$A45,SWISSW!$J:$J,MATCHUP!P$1,SWISSW!$F:$F,"Draw")+COUNTIFS(SWISSW!$I:$I,MATCHUP!P$1,SWISSW!$J:$J,MATCHUP!$A45)-COUNTIFS(SWISSW!$I:$I,MATCHUP!P$1,SWISSW!$J:$J,MATCHUP!$A45,SWISSW!$F:$F,"Draw")),"-")</f>
        <v>-</v>
      </c>
      <c r="Q45" s="5" t="str">
        <f ca="1">IFERROR((COUNTIFS(SWISSW!$I:$I,MATCHUP!$A45,SWISSW!$J:$J,MATCHUP!Q$1,SWISSW!$F:$F,"Won")+COUNTIFS(SWISSW!$I:$I,MATCHUP!Q$1,SWISSW!$J:$J,MATCHUP!$A45,SWISSW!$F:$F,"Lost"))/(COUNTIFS(SWISSW!$I:$I,MATCHUP!$A45,SWISSW!$J:$J,MATCHUP!Q$1)-COUNTIFS(SWISSW!$I:$I,MATCHUP!$A45,SWISSW!$J:$J,MATCHUP!Q$1,SWISSW!$F:$F,"Draw")+COUNTIFS(SWISSW!$I:$I,MATCHUP!Q$1,SWISSW!$J:$J,MATCHUP!$A45)-COUNTIFS(SWISSW!$I:$I,MATCHUP!Q$1,SWISSW!$J:$J,MATCHUP!$A45,SWISSW!$F:$F,"Draw")),"-")</f>
        <v>-</v>
      </c>
      <c r="R45" s="5">
        <f ca="1">IFERROR((COUNTIFS(SWISSW!$I:$I,MATCHUP!$A45,SWISSW!$J:$J,MATCHUP!R$1,SWISSW!$F:$F,"Won")+COUNTIFS(SWISSW!$I:$I,MATCHUP!R$1,SWISSW!$J:$J,MATCHUP!$A45,SWISSW!$F:$F,"Lost"))/(COUNTIFS(SWISSW!$I:$I,MATCHUP!$A45,SWISSW!$J:$J,MATCHUP!R$1)-COUNTIFS(SWISSW!$I:$I,MATCHUP!$A45,SWISSW!$J:$J,MATCHUP!R$1,SWISSW!$F:$F,"Draw")+COUNTIFS(SWISSW!$I:$I,MATCHUP!R$1,SWISSW!$J:$J,MATCHUP!$A45)-COUNTIFS(SWISSW!$I:$I,MATCHUP!R$1,SWISSW!$J:$J,MATCHUP!$A45,SWISSW!$F:$F,"Draw")),"-")</f>
        <v>1</v>
      </c>
      <c r="S45" s="5" t="str">
        <f ca="1">IFERROR((COUNTIFS(SWISSW!$I:$I,MATCHUP!$A45,SWISSW!$J:$J,MATCHUP!S$1,SWISSW!$F:$F,"Won")+COUNTIFS(SWISSW!$I:$I,MATCHUP!S$1,SWISSW!$J:$J,MATCHUP!$A45,SWISSW!$F:$F,"Lost"))/(COUNTIFS(SWISSW!$I:$I,MATCHUP!$A45,SWISSW!$J:$J,MATCHUP!S$1)-COUNTIFS(SWISSW!$I:$I,MATCHUP!$A45,SWISSW!$J:$J,MATCHUP!S$1,SWISSW!$F:$F,"Draw")+COUNTIFS(SWISSW!$I:$I,MATCHUP!S$1,SWISSW!$J:$J,MATCHUP!$A45)-COUNTIFS(SWISSW!$I:$I,MATCHUP!S$1,SWISSW!$J:$J,MATCHUP!$A45,SWISSW!$F:$F,"Draw")),"-")</f>
        <v>-</v>
      </c>
      <c r="T45" s="5" t="str">
        <f ca="1">IFERROR((COUNTIFS(SWISSW!$I:$I,MATCHUP!$A45,SWISSW!$J:$J,MATCHUP!T$1,SWISSW!$F:$F,"Won")+COUNTIFS(SWISSW!$I:$I,MATCHUP!T$1,SWISSW!$J:$J,MATCHUP!$A45,SWISSW!$F:$F,"Lost"))/(COUNTIFS(SWISSW!$I:$I,MATCHUP!$A45,SWISSW!$J:$J,MATCHUP!T$1)-COUNTIFS(SWISSW!$I:$I,MATCHUP!$A45,SWISSW!$J:$J,MATCHUP!T$1,SWISSW!$F:$F,"Draw")+COUNTIFS(SWISSW!$I:$I,MATCHUP!T$1,SWISSW!$J:$J,MATCHUP!$A45)-COUNTIFS(SWISSW!$I:$I,MATCHUP!T$1,SWISSW!$J:$J,MATCHUP!$A45,SWISSW!$F:$F,"Draw")),"-")</f>
        <v>-</v>
      </c>
      <c r="U45" s="5">
        <f ca="1">IFERROR((COUNTIFS(SWISSW!$I:$I,MATCHUP!$A45,SWISSW!$J:$J,MATCHUP!U$1,SWISSW!$F:$F,"Won")+COUNTIFS(SWISSW!$I:$I,MATCHUP!U$1,SWISSW!$J:$J,MATCHUP!$A45,SWISSW!$F:$F,"Lost"))/(COUNTIFS(SWISSW!$I:$I,MATCHUP!$A45,SWISSW!$J:$J,MATCHUP!U$1)-COUNTIFS(SWISSW!$I:$I,MATCHUP!$A45,SWISSW!$J:$J,MATCHUP!U$1,SWISSW!$F:$F,"Draw")+COUNTIFS(SWISSW!$I:$I,MATCHUP!U$1,SWISSW!$J:$J,MATCHUP!$A45)-COUNTIFS(SWISSW!$I:$I,MATCHUP!U$1,SWISSW!$J:$J,MATCHUP!$A45,SWISSW!$F:$F,"Draw")),"-")</f>
        <v>0</v>
      </c>
      <c r="V45" s="5" t="str">
        <f ca="1">IFERROR((COUNTIFS(SWISSW!$I:$I,MATCHUP!$A45,SWISSW!$J:$J,MATCHUP!V$1,SWISSW!$F:$F,"Won")+COUNTIFS(SWISSW!$I:$I,MATCHUP!V$1,SWISSW!$J:$J,MATCHUP!$A45,SWISSW!$F:$F,"Lost"))/(COUNTIFS(SWISSW!$I:$I,MATCHUP!$A45,SWISSW!$J:$J,MATCHUP!V$1)-COUNTIFS(SWISSW!$I:$I,MATCHUP!$A45,SWISSW!$J:$J,MATCHUP!V$1,SWISSW!$F:$F,"Draw")+COUNTIFS(SWISSW!$I:$I,MATCHUP!V$1,SWISSW!$J:$J,MATCHUP!$A45)-COUNTIFS(SWISSW!$I:$I,MATCHUP!V$1,SWISSW!$J:$J,MATCHUP!$A45,SWISSW!$F:$F,"Draw")),"-")</f>
        <v>-</v>
      </c>
      <c r="W45" s="5" t="str">
        <f ca="1">IFERROR((COUNTIFS(SWISSW!$I:$I,MATCHUP!$A45,SWISSW!$J:$J,MATCHUP!W$1,SWISSW!$F:$F,"Won")+COUNTIFS(SWISSW!$I:$I,MATCHUP!W$1,SWISSW!$J:$J,MATCHUP!$A45,SWISSW!$F:$F,"Lost"))/(COUNTIFS(SWISSW!$I:$I,MATCHUP!$A45,SWISSW!$J:$J,MATCHUP!W$1)-COUNTIFS(SWISSW!$I:$I,MATCHUP!$A45,SWISSW!$J:$J,MATCHUP!W$1,SWISSW!$F:$F,"Draw")+COUNTIFS(SWISSW!$I:$I,MATCHUP!W$1,SWISSW!$J:$J,MATCHUP!$A45)-COUNTIFS(SWISSW!$I:$I,MATCHUP!W$1,SWISSW!$J:$J,MATCHUP!$A45,SWISSW!$F:$F,"Draw")),"-")</f>
        <v>-</v>
      </c>
      <c r="X45" s="5" t="str">
        <f ca="1">IFERROR((COUNTIFS(SWISSW!$I:$I,MATCHUP!$A45,SWISSW!$J:$J,MATCHUP!X$1,SWISSW!$F:$F,"Won")+COUNTIFS(SWISSW!$I:$I,MATCHUP!X$1,SWISSW!$J:$J,MATCHUP!$A45,SWISSW!$F:$F,"Lost"))/(COUNTIFS(SWISSW!$I:$I,MATCHUP!$A45,SWISSW!$J:$J,MATCHUP!X$1)-COUNTIFS(SWISSW!$I:$I,MATCHUP!$A45,SWISSW!$J:$J,MATCHUP!X$1,SWISSW!$F:$F,"Draw")+COUNTIFS(SWISSW!$I:$I,MATCHUP!X$1,SWISSW!$J:$J,MATCHUP!$A45)-COUNTIFS(SWISSW!$I:$I,MATCHUP!X$1,SWISSW!$J:$J,MATCHUP!$A45,SWISSW!$F:$F,"Draw")),"-")</f>
        <v>-</v>
      </c>
      <c r="Y45" s="5" t="str">
        <f ca="1">IFERROR((COUNTIFS(SWISSW!$I:$I,MATCHUP!$A45,SWISSW!$J:$J,MATCHUP!Y$1,SWISSW!$F:$F,"Won")+COUNTIFS(SWISSW!$I:$I,MATCHUP!Y$1,SWISSW!$J:$J,MATCHUP!$A45,SWISSW!$F:$F,"Lost"))/(COUNTIFS(SWISSW!$I:$I,MATCHUP!$A45,SWISSW!$J:$J,MATCHUP!Y$1)-COUNTIFS(SWISSW!$I:$I,MATCHUP!$A45,SWISSW!$J:$J,MATCHUP!Y$1,SWISSW!$F:$F,"Draw")+COUNTIFS(SWISSW!$I:$I,MATCHUP!Y$1,SWISSW!$J:$J,MATCHUP!$A45)-COUNTIFS(SWISSW!$I:$I,MATCHUP!Y$1,SWISSW!$J:$J,MATCHUP!$A45,SWISSW!$F:$F,"Draw")),"-")</f>
        <v>-</v>
      </c>
      <c r="Z45" s="5" t="str">
        <f ca="1">IFERROR((COUNTIFS(SWISSW!$I:$I,MATCHUP!$A45,SWISSW!$J:$J,MATCHUP!Z$1,SWISSW!$F:$F,"Won")+COUNTIFS(SWISSW!$I:$I,MATCHUP!Z$1,SWISSW!$J:$J,MATCHUP!$A45,SWISSW!$F:$F,"Lost"))/(COUNTIFS(SWISSW!$I:$I,MATCHUP!$A45,SWISSW!$J:$J,MATCHUP!Z$1)-COUNTIFS(SWISSW!$I:$I,MATCHUP!$A45,SWISSW!$J:$J,MATCHUP!Z$1,SWISSW!$F:$F,"Draw")+COUNTIFS(SWISSW!$I:$I,MATCHUP!Z$1,SWISSW!$J:$J,MATCHUP!$A45)-COUNTIFS(SWISSW!$I:$I,MATCHUP!Z$1,SWISSW!$J:$J,MATCHUP!$A45,SWISSW!$F:$F,"Draw")),"-")</f>
        <v>-</v>
      </c>
      <c r="AA45" s="5" t="str">
        <f ca="1">IFERROR((COUNTIFS(SWISSW!$I:$I,MATCHUP!$A45,SWISSW!$J:$J,MATCHUP!AA$1,SWISSW!$F:$F,"Won")+COUNTIFS(SWISSW!$I:$I,MATCHUP!AA$1,SWISSW!$J:$J,MATCHUP!$A45,SWISSW!$F:$F,"Lost"))/(COUNTIFS(SWISSW!$I:$I,MATCHUP!$A45,SWISSW!$J:$J,MATCHUP!AA$1)-COUNTIFS(SWISSW!$I:$I,MATCHUP!$A45,SWISSW!$J:$J,MATCHUP!AA$1,SWISSW!$F:$F,"Draw")+COUNTIFS(SWISSW!$I:$I,MATCHUP!AA$1,SWISSW!$J:$J,MATCHUP!$A45)-COUNTIFS(SWISSW!$I:$I,MATCHUP!AA$1,SWISSW!$J:$J,MATCHUP!$A45,SWISSW!$F:$F,"Draw")),"-")</f>
        <v>-</v>
      </c>
      <c r="AB45" s="5" t="str">
        <f ca="1">IFERROR((COUNTIFS(SWISSW!$I:$I,MATCHUP!$A45,SWISSW!$J:$J,MATCHUP!AB$1,SWISSW!$F:$F,"Won")+COUNTIFS(SWISSW!$I:$I,MATCHUP!AB$1,SWISSW!$J:$J,MATCHUP!$A45,SWISSW!$F:$F,"Lost"))/(COUNTIFS(SWISSW!$I:$I,MATCHUP!$A45,SWISSW!$J:$J,MATCHUP!AB$1)-COUNTIFS(SWISSW!$I:$I,MATCHUP!$A45,SWISSW!$J:$J,MATCHUP!AB$1,SWISSW!$F:$F,"Draw")+COUNTIFS(SWISSW!$I:$I,MATCHUP!AB$1,SWISSW!$J:$J,MATCHUP!$A45)-COUNTIFS(SWISSW!$I:$I,MATCHUP!AB$1,SWISSW!$J:$J,MATCHUP!$A45,SWISSW!$F:$F,"Draw")),"-")</f>
        <v>-</v>
      </c>
      <c r="AC45" s="5" t="str">
        <f ca="1">IFERROR((COUNTIFS(SWISSW!$I:$I,MATCHUP!$A45,SWISSW!$J:$J,MATCHUP!AC$1,SWISSW!$F:$F,"Won")+COUNTIFS(SWISSW!$I:$I,MATCHUP!AC$1,SWISSW!$J:$J,MATCHUP!$A45,SWISSW!$F:$F,"Lost"))/(COUNTIFS(SWISSW!$I:$I,MATCHUP!$A45,SWISSW!$J:$J,MATCHUP!AC$1)-COUNTIFS(SWISSW!$I:$I,MATCHUP!$A45,SWISSW!$J:$J,MATCHUP!AC$1,SWISSW!$F:$F,"Draw")+COUNTIFS(SWISSW!$I:$I,MATCHUP!AC$1,SWISSW!$J:$J,MATCHUP!$A45)-COUNTIFS(SWISSW!$I:$I,MATCHUP!AC$1,SWISSW!$J:$J,MATCHUP!$A45,SWISSW!$F:$F,"Draw")),"-")</f>
        <v>-</v>
      </c>
      <c r="AD45" s="5" t="str">
        <f ca="1">IFERROR((COUNTIFS(SWISSW!$I:$I,MATCHUP!$A45,SWISSW!$J:$J,MATCHUP!AD$1,SWISSW!$F:$F,"Won")+COUNTIFS(SWISSW!$I:$I,MATCHUP!AD$1,SWISSW!$J:$J,MATCHUP!$A45,SWISSW!$F:$F,"Lost"))/(COUNTIFS(SWISSW!$I:$I,MATCHUP!$A45,SWISSW!$J:$J,MATCHUP!AD$1)-COUNTIFS(SWISSW!$I:$I,MATCHUP!$A45,SWISSW!$J:$J,MATCHUP!AD$1,SWISSW!$F:$F,"Draw")+COUNTIFS(SWISSW!$I:$I,MATCHUP!AD$1,SWISSW!$J:$J,MATCHUP!$A45)-COUNTIFS(SWISSW!$I:$I,MATCHUP!AD$1,SWISSW!$J:$J,MATCHUP!$A45,SWISSW!$F:$F,"Draw")),"-")</f>
        <v>-</v>
      </c>
      <c r="AE45" s="5" t="str">
        <f ca="1">IFERROR((COUNTIFS(SWISSW!$I:$I,MATCHUP!$A45,SWISSW!$J:$J,MATCHUP!AE$1,SWISSW!$F:$F,"Won")+COUNTIFS(SWISSW!$I:$I,MATCHUP!AE$1,SWISSW!$J:$J,MATCHUP!$A45,SWISSW!$F:$F,"Lost"))/(COUNTIFS(SWISSW!$I:$I,MATCHUP!$A45,SWISSW!$J:$J,MATCHUP!AE$1)-COUNTIFS(SWISSW!$I:$I,MATCHUP!$A45,SWISSW!$J:$J,MATCHUP!AE$1,SWISSW!$F:$F,"Draw")+COUNTIFS(SWISSW!$I:$I,MATCHUP!AE$1,SWISSW!$J:$J,MATCHUP!$A45)-COUNTIFS(SWISSW!$I:$I,MATCHUP!AE$1,SWISSW!$J:$J,MATCHUP!$A45,SWISSW!$F:$F,"Draw")),"-")</f>
        <v>-</v>
      </c>
      <c r="AF45" s="5" t="str">
        <f ca="1">IFERROR((COUNTIFS(SWISSW!$I:$I,MATCHUP!$A45,SWISSW!$J:$J,MATCHUP!AF$1,SWISSW!$F:$F,"Won")+COUNTIFS(SWISSW!$I:$I,MATCHUP!AF$1,SWISSW!$J:$J,MATCHUP!$A45,SWISSW!$F:$F,"Lost"))/(COUNTIFS(SWISSW!$I:$I,MATCHUP!$A45,SWISSW!$J:$J,MATCHUP!AF$1)-COUNTIFS(SWISSW!$I:$I,MATCHUP!$A45,SWISSW!$J:$J,MATCHUP!AF$1,SWISSW!$F:$F,"Draw")+COUNTIFS(SWISSW!$I:$I,MATCHUP!AF$1,SWISSW!$J:$J,MATCHUP!$A45)-COUNTIFS(SWISSW!$I:$I,MATCHUP!AF$1,SWISSW!$J:$J,MATCHUP!$A45,SWISSW!$F:$F,"Draw")),"-")</f>
        <v>-</v>
      </c>
      <c r="AG45" s="5" t="str">
        <f ca="1">IFERROR((COUNTIFS(SWISSW!$I:$I,MATCHUP!$A45,SWISSW!$J:$J,MATCHUP!AG$1,SWISSW!$F:$F,"Won")+COUNTIFS(SWISSW!$I:$I,MATCHUP!AG$1,SWISSW!$J:$J,MATCHUP!$A45,SWISSW!$F:$F,"Lost"))/(COUNTIFS(SWISSW!$I:$I,MATCHUP!$A45,SWISSW!$J:$J,MATCHUP!AG$1)-COUNTIFS(SWISSW!$I:$I,MATCHUP!$A45,SWISSW!$J:$J,MATCHUP!AG$1,SWISSW!$F:$F,"Draw")+COUNTIFS(SWISSW!$I:$I,MATCHUP!AG$1,SWISSW!$J:$J,MATCHUP!$A45)-COUNTIFS(SWISSW!$I:$I,MATCHUP!AG$1,SWISSW!$J:$J,MATCHUP!$A45,SWISSW!$F:$F,"Draw")),"-")</f>
        <v>-</v>
      </c>
      <c r="AH45" s="5" t="str">
        <f ca="1">IFERROR((COUNTIFS(SWISSW!$I:$I,MATCHUP!$A45,SWISSW!$J:$J,MATCHUP!AH$1,SWISSW!$F:$F,"Won")+COUNTIFS(SWISSW!$I:$I,MATCHUP!AH$1,SWISSW!$J:$J,MATCHUP!$A45,SWISSW!$F:$F,"Lost"))/(COUNTIFS(SWISSW!$I:$I,MATCHUP!$A45,SWISSW!$J:$J,MATCHUP!AH$1)-COUNTIFS(SWISSW!$I:$I,MATCHUP!$A45,SWISSW!$J:$J,MATCHUP!AH$1,SWISSW!$F:$F,"Draw")+COUNTIFS(SWISSW!$I:$I,MATCHUP!AH$1,SWISSW!$J:$J,MATCHUP!$A45)-COUNTIFS(SWISSW!$I:$I,MATCHUP!AH$1,SWISSW!$J:$J,MATCHUP!$A45,SWISSW!$F:$F,"Draw")),"-")</f>
        <v>-</v>
      </c>
      <c r="AI45" s="5" t="str">
        <f ca="1">IFERROR((COUNTIFS(SWISSW!$I:$I,MATCHUP!$A45,SWISSW!$J:$J,MATCHUP!AI$1,SWISSW!$F:$F,"Won")+COUNTIFS(SWISSW!$I:$I,MATCHUP!AI$1,SWISSW!$J:$J,MATCHUP!$A45,SWISSW!$F:$F,"Lost"))/(COUNTIFS(SWISSW!$I:$I,MATCHUP!$A45,SWISSW!$J:$J,MATCHUP!AI$1)-COUNTIFS(SWISSW!$I:$I,MATCHUP!$A45,SWISSW!$J:$J,MATCHUP!AI$1,SWISSW!$F:$F,"Draw")+COUNTIFS(SWISSW!$I:$I,MATCHUP!AI$1,SWISSW!$J:$J,MATCHUP!$A45)-COUNTIFS(SWISSW!$I:$I,MATCHUP!AI$1,SWISSW!$J:$J,MATCHUP!$A45,SWISSW!$F:$F,"Draw")),"-")</f>
        <v>-</v>
      </c>
      <c r="AJ45" s="5" t="str">
        <f ca="1">IFERROR((COUNTIFS(SWISSW!$I:$I,MATCHUP!$A45,SWISSW!$J:$J,MATCHUP!AJ$1,SWISSW!$F:$F,"Won")+COUNTIFS(SWISSW!$I:$I,MATCHUP!AJ$1,SWISSW!$J:$J,MATCHUP!$A45,SWISSW!$F:$F,"Lost"))/(COUNTIFS(SWISSW!$I:$I,MATCHUP!$A45,SWISSW!$J:$J,MATCHUP!AJ$1)-COUNTIFS(SWISSW!$I:$I,MATCHUP!$A45,SWISSW!$J:$J,MATCHUP!AJ$1,SWISSW!$F:$F,"Draw")+COUNTIFS(SWISSW!$I:$I,MATCHUP!AJ$1,SWISSW!$J:$J,MATCHUP!$A45)-COUNTIFS(SWISSW!$I:$I,MATCHUP!AJ$1,SWISSW!$J:$J,MATCHUP!$A45,SWISSW!$F:$F,"Draw")),"-")</f>
        <v>-</v>
      </c>
      <c r="AK45" s="5" t="str">
        <f ca="1">IFERROR((COUNTIFS(SWISSW!$I:$I,MATCHUP!$A45,SWISSW!$J:$J,MATCHUP!AK$1,SWISSW!$F:$F,"Won")+COUNTIFS(SWISSW!$I:$I,MATCHUP!AK$1,SWISSW!$J:$J,MATCHUP!$A45,SWISSW!$F:$F,"Lost"))/(COUNTIFS(SWISSW!$I:$I,MATCHUP!$A45,SWISSW!$J:$J,MATCHUP!AK$1)-COUNTIFS(SWISSW!$I:$I,MATCHUP!$A45,SWISSW!$J:$J,MATCHUP!AK$1,SWISSW!$F:$F,"Draw")+COUNTIFS(SWISSW!$I:$I,MATCHUP!AK$1,SWISSW!$J:$J,MATCHUP!$A45)-COUNTIFS(SWISSW!$I:$I,MATCHUP!AK$1,SWISSW!$J:$J,MATCHUP!$A45,SWISSW!$F:$F,"Draw")),"-")</f>
        <v>-</v>
      </c>
      <c r="AL45" s="5" t="str">
        <f ca="1">IFERROR((COUNTIFS(SWISSW!$I:$I,MATCHUP!$A45,SWISSW!$J:$J,MATCHUP!AL$1,SWISSW!$F:$F,"Won")+COUNTIFS(SWISSW!$I:$I,MATCHUP!AL$1,SWISSW!$J:$J,MATCHUP!$A45,SWISSW!$F:$F,"Lost"))/(COUNTIFS(SWISSW!$I:$I,MATCHUP!$A45,SWISSW!$J:$J,MATCHUP!AL$1)-COUNTIFS(SWISSW!$I:$I,MATCHUP!$A45,SWISSW!$J:$J,MATCHUP!AL$1,SWISSW!$F:$F,"Draw")+COUNTIFS(SWISSW!$I:$I,MATCHUP!AL$1,SWISSW!$J:$J,MATCHUP!$A45)-COUNTIFS(SWISSW!$I:$I,MATCHUP!AL$1,SWISSW!$J:$J,MATCHUP!$A45,SWISSW!$F:$F,"Draw")),"-")</f>
        <v>-</v>
      </c>
      <c r="AM45" s="5" t="str">
        <f ca="1">IFERROR((COUNTIFS(SWISSW!$I:$I,MATCHUP!$A45,SWISSW!$J:$J,MATCHUP!AM$1,SWISSW!$F:$F,"Won")+COUNTIFS(SWISSW!$I:$I,MATCHUP!AM$1,SWISSW!$J:$J,MATCHUP!$A45,SWISSW!$F:$F,"Lost"))/(COUNTIFS(SWISSW!$I:$I,MATCHUP!$A45,SWISSW!$J:$J,MATCHUP!AM$1)-COUNTIFS(SWISSW!$I:$I,MATCHUP!$A45,SWISSW!$J:$J,MATCHUP!AM$1,SWISSW!$F:$F,"Draw")+COUNTIFS(SWISSW!$I:$I,MATCHUP!AM$1,SWISSW!$J:$J,MATCHUP!$A45)-COUNTIFS(SWISSW!$I:$I,MATCHUP!AM$1,SWISSW!$J:$J,MATCHUP!$A45,SWISSW!$F:$F,"Draw")),"-")</f>
        <v>-</v>
      </c>
      <c r="AN45" s="5" t="str">
        <f ca="1">IFERROR((COUNTIFS(SWISSW!$I:$I,MATCHUP!$A45,SWISSW!$J:$J,MATCHUP!AN$1,SWISSW!$F:$F,"Won")+COUNTIFS(SWISSW!$I:$I,MATCHUP!AN$1,SWISSW!$J:$J,MATCHUP!$A45,SWISSW!$F:$F,"Lost"))/(COUNTIFS(SWISSW!$I:$I,MATCHUP!$A45,SWISSW!$J:$J,MATCHUP!AN$1)-COUNTIFS(SWISSW!$I:$I,MATCHUP!$A45,SWISSW!$J:$J,MATCHUP!AN$1,SWISSW!$F:$F,"Draw")+COUNTIFS(SWISSW!$I:$I,MATCHUP!AN$1,SWISSW!$J:$J,MATCHUP!$A45)-COUNTIFS(SWISSW!$I:$I,MATCHUP!AN$1,SWISSW!$J:$J,MATCHUP!$A45,SWISSW!$F:$F,"Draw")),"-")</f>
        <v>-</v>
      </c>
      <c r="AO45" s="5" t="str">
        <f ca="1">IFERROR((COUNTIFS(SWISSW!$I:$I,MATCHUP!$A45,SWISSW!$J:$J,MATCHUP!AO$1,SWISSW!$F:$F,"Won")+COUNTIFS(SWISSW!$I:$I,MATCHUP!AO$1,SWISSW!$J:$J,MATCHUP!$A45,SWISSW!$F:$F,"Lost"))/(COUNTIFS(SWISSW!$I:$I,MATCHUP!$A45,SWISSW!$J:$J,MATCHUP!AO$1)-COUNTIFS(SWISSW!$I:$I,MATCHUP!$A45,SWISSW!$J:$J,MATCHUP!AO$1,SWISSW!$F:$F,"Draw")+COUNTIFS(SWISSW!$I:$I,MATCHUP!AO$1,SWISSW!$J:$J,MATCHUP!$A45)-COUNTIFS(SWISSW!$I:$I,MATCHUP!AO$1,SWISSW!$J:$J,MATCHUP!$A45,SWISSW!$F:$F,"Draw")),"-")</f>
        <v>-</v>
      </c>
      <c r="AP45" s="5" t="str">
        <f ca="1">IFERROR((COUNTIFS(SWISSW!$I:$I,MATCHUP!$A45,SWISSW!$J:$J,MATCHUP!AP$1,SWISSW!$F:$F,"Won")+COUNTIFS(SWISSW!$I:$I,MATCHUP!AP$1,SWISSW!$J:$J,MATCHUP!$A45,SWISSW!$F:$F,"Lost"))/(COUNTIFS(SWISSW!$I:$I,MATCHUP!$A45,SWISSW!$J:$J,MATCHUP!AP$1)-COUNTIFS(SWISSW!$I:$I,MATCHUP!$A45,SWISSW!$J:$J,MATCHUP!AP$1,SWISSW!$F:$F,"Draw")+COUNTIFS(SWISSW!$I:$I,MATCHUP!AP$1,SWISSW!$J:$J,MATCHUP!$A45)-COUNTIFS(SWISSW!$I:$I,MATCHUP!AP$1,SWISSW!$J:$J,MATCHUP!$A45,SWISSW!$F:$F,"Draw")),"-")</f>
        <v>-</v>
      </c>
      <c r="AQ45" s="5" t="str">
        <f ca="1">IFERROR((COUNTIFS(SWISSW!$I:$I,MATCHUP!$A45,SWISSW!$J:$J,MATCHUP!AQ$1,SWISSW!$F:$F,"Won")+COUNTIFS(SWISSW!$I:$I,MATCHUP!AQ$1,SWISSW!$J:$J,MATCHUP!$A45,SWISSW!$F:$F,"Lost"))/(COUNTIFS(SWISSW!$I:$I,MATCHUP!$A45,SWISSW!$J:$J,MATCHUP!AQ$1)-COUNTIFS(SWISSW!$I:$I,MATCHUP!$A45,SWISSW!$J:$J,MATCHUP!AQ$1,SWISSW!$F:$F,"Draw")+COUNTIFS(SWISSW!$I:$I,MATCHUP!AQ$1,SWISSW!$J:$J,MATCHUP!$A45)-COUNTIFS(SWISSW!$I:$I,MATCHUP!AQ$1,SWISSW!$J:$J,MATCHUP!$A45,SWISSW!$F:$F,"Draw")),"-")</f>
        <v>-</v>
      </c>
      <c r="AR45" s="5" t="str">
        <f ca="1">IFERROR((COUNTIFS(SWISSW!$I:$I,MATCHUP!$A45,SWISSW!$J:$J,MATCHUP!AR$1,SWISSW!$F:$F,"Won")+COUNTIFS(SWISSW!$I:$I,MATCHUP!AR$1,SWISSW!$J:$J,MATCHUP!$A45,SWISSW!$F:$F,"Lost"))/(COUNTIFS(SWISSW!$I:$I,MATCHUP!$A45,SWISSW!$J:$J,MATCHUP!AR$1)-COUNTIFS(SWISSW!$I:$I,MATCHUP!$A45,SWISSW!$J:$J,MATCHUP!AR$1,SWISSW!$F:$F,"Draw")+COUNTIFS(SWISSW!$I:$I,MATCHUP!AR$1,SWISSW!$J:$J,MATCHUP!$A45)-COUNTIFS(SWISSW!$I:$I,MATCHUP!AR$1,SWISSW!$J:$J,MATCHUP!$A45,SWISSW!$F:$F,"Draw")),"-")</f>
        <v>-</v>
      </c>
      <c r="AS45" s="5" t="str">
        <f ca="1">IFERROR((COUNTIFS(SWISSW!$I:$I,MATCHUP!$A45,SWISSW!$J:$J,MATCHUP!AS$1,SWISSW!$F:$F,"Won")+COUNTIFS(SWISSW!$I:$I,MATCHUP!AS$1,SWISSW!$J:$J,MATCHUP!$A45,SWISSW!$F:$F,"Lost"))/(COUNTIFS(SWISSW!$I:$I,MATCHUP!$A45,SWISSW!$J:$J,MATCHUP!AS$1)-COUNTIFS(SWISSW!$I:$I,MATCHUP!$A45,SWISSW!$J:$J,MATCHUP!AS$1,SWISSW!$F:$F,"Draw")+COUNTIFS(SWISSW!$I:$I,MATCHUP!AS$1,SWISSW!$J:$J,MATCHUP!$A45)-COUNTIFS(SWISSW!$I:$I,MATCHUP!AS$1,SWISSW!$J:$J,MATCHUP!$A45,SWISSW!$F:$F,"Draw")),"-")</f>
        <v>-</v>
      </c>
      <c r="AT45" s="5" t="str">
        <f ca="1">IFERROR((COUNTIFS(SWISSW!$I:$I,MATCHUP!$A45,SWISSW!$J:$J,MATCHUP!AT$1,SWISSW!$F:$F,"Won")+COUNTIFS(SWISSW!$I:$I,MATCHUP!AT$1,SWISSW!$J:$J,MATCHUP!$A45,SWISSW!$F:$F,"Lost"))/(COUNTIFS(SWISSW!$I:$I,MATCHUP!$A45,SWISSW!$J:$J,MATCHUP!AT$1)-COUNTIFS(SWISSW!$I:$I,MATCHUP!$A45,SWISSW!$J:$J,MATCHUP!AT$1,SWISSW!$F:$F,"Draw")+COUNTIFS(SWISSW!$I:$I,MATCHUP!AT$1,SWISSW!$J:$J,MATCHUP!$A45)-COUNTIFS(SWISSW!$I:$I,MATCHUP!AT$1,SWISSW!$J:$J,MATCHUP!$A45,SWISSW!$F:$F,"Draw")),"-")</f>
        <v>-</v>
      </c>
      <c r="AU45" s="5" t="str">
        <f ca="1">IFERROR((COUNTIFS(SWISSW!$I:$I,MATCHUP!$A45,SWISSW!$J:$J,MATCHUP!AU$1,SWISSW!$F:$F,"Won")+COUNTIFS(SWISSW!$I:$I,MATCHUP!AU$1,SWISSW!$J:$J,MATCHUP!$A45,SWISSW!$F:$F,"Lost"))/(COUNTIFS(SWISSW!$I:$I,MATCHUP!$A45,SWISSW!$J:$J,MATCHUP!AU$1)-COUNTIFS(SWISSW!$I:$I,MATCHUP!$A45,SWISSW!$J:$J,MATCHUP!AU$1,SWISSW!$F:$F,"Draw")+COUNTIFS(SWISSW!$I:$I,MATCHUP!AU$1,SWISSW!$J:$J,MATCHUP!$A45)-COUNTIFS(SWISSW!$I:$I,MATCHUP!AU$1,SWISSW!$J:$J,MATCHUP!$A45,SWISSW!$F:$F,"Draw")),"-")</f>
        <v>-</v>
      </c>
      <c r="AV45" s="5" t="str">
        <f ca="1">IFERROR((COUNTIFS(SWISSW!$I:$I,MATCHUP!$A45,SWISSW!$J:$J,MATCHUP!AV$1,SWISSW!$F:$F,"Won")+COUNTIFS(SWISSW!$I:$I,MATCHUP!AV$1,SWISSW!$J:$J,MATCHUP!$A45,SWISSW!$F:$F,"Lost"))/(COUNTIFS(SWISSW!$I:$I,MATCHUP!$A45,SWISSW!$J:$J,MATCHUP!AV$1)-COUNTIFS(SWISSW!$I:$I,MATCHUP!$A45,SWISSW!$J:$J,MATCHUP!AV$1,SWISSW!$F:$F,"Draw")+COUNTIFS(SWISSW!$I:$I,MATCHUP!AV$1,SWISSW!$J:$J,MATCHUP!$A45)-COUNTIFS(SWISSW!$I:$I,MATCHUP!AV$1,SWISSW!$J:$J,MATCHUP!$A45,SWISSW!$F:$F,"Draw")),"-")</f>
        <v>-</v>
      </c>
      <c r="AW45" s="5" t="str">
        <f ca="1">IFERROR((COUNTIFS(SWISSW!$I:$I,MATCHUP!$A45,SWISSW!$J:$J,MATCHUP!AW$1,SWISSW!$F:$F,"Won")+COUNTIFS(SWISSW!$I:$I,MATCHUP!AW$1,SWISSW!$J:$J,MATCHUP!$A45,SWISSW!$F:$F,"Lost"))/(COUNTIFS(SWISSW!$I:$I,MATCHUP!$A45,SWISSW!$J:$J,MATCHUP!AW$1)-COUNTIFS(SWISSW!$I:$I,MATCHUP!$A45,SWISSW!$J:$J,MATCHUP!AW$1,SWISSW!$F:$F,"Draw")+COUNTIFS(SWISSW!$I:$I,MATCHUP!AW$1,SWISSW!$J:$J,MATCHUP!$A45)-COUNTIFS(SWISSW!$I:$I,MATCHUP!AW$1,SWISSW!$J:$J,MATCHUP!$A45,SWISSW!$F:$F,"Draw")),"-")</f>
        <v>-</v>
      </c>
      <c r="AX45" s="5" t="str">
        <f ca="1">IFERROR((COUNTIFS(SWISSW!$I:$I,MATCHUP!$A45,SWISSW!$J:$J,MATCHUP!AX$1,SWISSW!$F:$F,"Won")+COUNTIFS(SWISSW!$I:$I,MATCHUP!AX$1,SWISSW!$J:$J,MATCHUP!$A45,SWISSW!$F:$F,"Lost"))/(COUNTIFS(SWISSW!$I:$I,MATCHUP!$A45,SWISSW!$J:$J,MATCHUP!AX$1)-COUNTIFS(SWISSW!$I:$I,MATCHUP!$A45,SWISSW!$J:$J,MATCHUP!AX$1,SWISSW!$F:$F,"Draw")+COUNTIFS(SWISSW!$I:$I,MATCHUP!AX$1,SWISSW!$J:$J,MATCHUP!$A45)-COUNTIFS(SWISSW!$I:$I,MATCHUP!AX$1,SWISSW!$J:$J,MATCHUP!$A45,SWISSW!$F:$F,"Draw")),"-")</f>
        <v>-</v>
      </c>
      <c r="AY45" s="5" t="str">
        <f ca="1">IFERROR((COUNTIFS(SWISSW!$I:$I,MATCHUP!$A45,SWISSW!$J:$J,MATCHUP!AY$1,SWISSW!$F:$F,"Won")+COUNTIFS(SWISSW!$I:$I,MATCHUP!AY$1,SWISSW!$J:$J,MATCHUP!$A45,SWISSW!$F:$F,"Lost"))/(COUNTIFS(SWISSW!$I:$I,MATCHUP!$A45,SWISSW!$J:$J,MATCHUP!AY$1)-COUNTIFS(SWISSW!$I:$I,MATCHUP!$A45,SWISSW!$J:$J,MATCHUP!AY$1,SWISSW!$F:$F,"Draw")+COUNTIFS(SWISSW!$I:$I,MATCHUP!AY$1,SWISSW!$J:$J,MATCHUP!$A45)-COUNTIFS(SWISSW!$I:$I,MATCHUP!AY$1,SWISSW!$J:$J,MATCHUP!$A45,SWISSW!$F:$F,"Draw")),"-")</f>
        <v>-</v>
      </c>
      <c r="AZ45" s="5" t="str">
        <f ca="1">IFERROR((COUNTIFS(SWISSW!$I:$I,MATCHUP!$A45,SWISSW!$J:$J,MATCHUP!AZ$1,SWISSW!$F:$F,"Won")+COUNTIFS(SWISSW!$I:$I,MATCHUP!AZ$1,SWISSW!$J:$J,MATCHUP!$A45,SWISSW!$F:$F,"Lost"))/(COUNTIFS(SWISSW!$I:$I,MATCHUP!$A45,SWISSW!$J:$J,MATCHUP!AZ$1)-COUNTIFS(SWISSW!$I:$I,MATCHUP!$A45,SWISSW!$J:$J,MATCHUP!AZ$1,SWISSW!$F:$F,"Draw")+COUNTIFS(SWISSW!$I:$I,MATCHUP!AZ$1,SWISSW!$J:$J,MATCHUP!$A45)-COUNTIFS(SWISSW!$I:$I,MATCHUP!AZ$1,SWISSW!$J:$J,MATCHUP!$A45,SWISSW!$F:$F,"Draw")),"-")</f>
        <v>-</v>
      </c>
      <c r="BA45" s="5" t="str">
        <f ca="1">IFERROR((COUNTIFS(SWISSW!$I:$I,MATCHUP!$A45,SWISSW!$J:$J,MATCHUP!BA$1,SWISSW!$F:$F,"Won")+COUNTIFS(SWISSW!$I:$I,MATCHUP!BA$1,SWISSW!$J:$J,MATCHUP!$A45,SWISSW!$F:$F,"Lost"))/(COUNTIFS(SWISSW!$I:$I,MATCHUP!$A45,SWISSW!$J:$J,MATCHUP!BA$1)-COUNTIFS(SWISSW!$I:$I,MATCHUP!$A45,SWISSW!$J:$J,MATCHUP!BA$1,SWISSW!$F:$F,"Draw")+COUNTIFS(SWISSW!$I:$I,MATCHUP!BA$1,SWISSW!$J:$J,MATCHUP!$A45)-COUNTIFS(SWISSW!$I:$I,MATCHUP!BA$1,SWISSW!$J:$J,MATCHUP!$A45,SWISSW!$F:$F,"Draw")),"-")</f>
        <v>-</v>
      </c>
      <c r="BB45" s="5" t="str">
        <f ca="1">IFERROR((COUNTIFS(SWISSW!$I:$I,MATCHUP!$A45,SWISSW!$J:$J,MATCHUP!BB$1,SWISSW!$F:$F,"Won")+COUNTIFS(SWISSW!$I:$I,MATCHUP!BB$1,SWISSW!$J:$J,MATCHUP!$A45,SWISSW!$F:$F,"Lost"))/(COUNTIFS(SWISSW!$I:$I,MATCHUP!$A45,SWISSW!$J:$J,MATCHUP!BB$1)-COUNTIFS(SWISSW!$I:$I,MATCHUP!$A45,SWISSW!$J:$J,MATCHUP!BB$1,SWISSW!$F:$F,"Draw")+COUNTIFS(SWISSW!$I:$I,MATCHUP!BB$1,SWISSW!$J:$J,MATCHUP!$A45)-COUNTIFS(SWISSW!$I:$I,MATCHUP!BB$1,SWISSW!$J:$J,MATCHUP!$A45,SWISSW!$F:$F,"Draw")),"-")</f>
        <v>-</v>
      </c>
      <c r="BC45" s="5" t="str">
        <f ca="1">IFERROR((COUNTIFS(SWISSW!$I:$I,MATCHUP!$A45,SWISSW!$J:$J,MATCHUP!BC$1,SWISSW!$F:$F,"Won")+COUNTIFS(SWISSW!$I:$I,MATCHUP!BC$1,SWISSW!$J:$J,MATCHUP!$A45,SWISSW!$F:$F,"Lost"))/(COUNTIFS(SWISSW!$I:$I,MATCHUP!$A45,SWISSW!$J:$J,MATCHUP!BC$1)-COUNTIFS(SWISSW!$I:$I,MATCHUP!$A45,SWISSW!$J:$J,MATCHUP!BC$1,SWISSW!$F:$F,"Draw")+COUNTIFS(SWISSW!$I:$I,MATCHUP!BC$1,SWISSW!$J:$J,MATCHUP!$A45)-COUNTIFS(SWISSW!$I:$I,MATCHUP!BC$1,SWISSW!$J:$J,MATCHUP!$A45,SWISSW!$F:$F,"Draw")),"-")</f>
        <v>-</v>
      </c>
      <c r="BD45" s="5" t="str">
        <f ca="1">IFERROR((COUNTIFS(SWISSW!$I:$I,MATCHUP!$A45,SWISSW!$J:$J,MATCHUP!BD$1,SWISSW!$F:$F,"Won")+COUNTIFS(SWISSW!$I:$I,MATCHUP!BD$1,SWISSW!$J:$J,MATCHUP!$A45,SWISSW!$F:$F,"Lost"))/(COUNTIFS(SWISSW!$I:$I,MATCHUP!$A45,SWISSW!$J:$J,MATCHUP!BD$1)-COUNTIFS(SWISSW!$I:$I,MATCHUP!$A45,SWISSW!$J:$J,MATCHUP!BD$1,SWISSW!$F:$F,"Draw")+COUNTIFS(SWISSW!$I:$I,MATCHUP!BD$1,SWISSW!$J:$J,MATCHUP!$A45)-COUNTIFS(SWISSW!$I:$I,MATCHUP!BD$1,SWISSW!$J:$J,MATCHUP!$A45,SWISSW!$F:$F,"Draw")),"-")</f>
        <v>-</v>
      </c>
      <c r="BE45" s="5" t="str">
        <f ca="1">IFERROR((COUNTIFS(SWISSW!$I:$I,MATCHUP!$A45,SWISSW!$J:$J,MATCHUP!BE$1,SWISSW!$F:$F,"Won")+COUNTIFS(SWISSW!$I:$I,MATCHUP!BE$1,SWISSW!$J:$J,MATCHUP!$A45,SWISSW!$F:$F,"Lost"))/(COUNTIFS(SWISSW!$I:$I,MATCHUP!$A45,SWISSW!$J:$J,MATCHUP!BE$1)-COUNTIFS(SWISSW!$I:$I,MATCHUP!$A45,SWISSW!$J:$J,MATCHUP!BE$1,SWISSW!$F:$F,"Draw")+COUNTIFS(SWISSW!$I:$I,MATCHUP!BE$1,SWISSW!$J:$J,MATCHUP!$A45)-COUNTIFS(SWISSW!$I:$I,MATCHUP!BE$1,SWISSW!$J:$J,MATCHUP!$A45,SWISSW!$F:$F,"Draw")),"-")</f>
        <v>-</v>
      </c>
      <c r="BF45" s="5" t="str">
        <f ca="1">IFERROR((COUNTIFS(SWISSW!$I:$I,MATCHUP!$A45,SWISSW!$J:$J,MATCHUP!BF$1,SWISSW!$F:$F,"Won")+COUNTIFS(SWISSW!$I:$I,MATCHUP!BF$1,SWISSW!$J:$J,MATCHUP!$A45,SWISSW!$F:$F,"Lost"))/(COUNTIFS(SWISSW!$I:$I,MATCHUP!$A45,SWISSW!$J:$J,MATCHUP!BF$1)-COUNTIFS(SWISSW!$I:$I,MATCHUP!$A45,SWISSW!$J:$J,MATCHUP!BF$1,SWISSW!$F:$F,"Draw")+COUNTIFS(SWISSW!$I:$I,MATCHUP!BF$1,SWISSW!$J:$J,MATCHUP!$A45)-COUNTIFS(SWISSW!$I:$I,MATCHUP!BF$1,SWISSW!$J:$J,MATCHUP!$A45,SWISSW!$F:$F,"Draw")),"-")</f>
        <v>-</v>
      </c>
      <c r="BG45" s="5" t="str">
        <f ca="1">IFERROR((COUNTIFS(SWISSW!$I:$I,MATCHUP!$A45,SWISSW!$J:$J,MATCHUP!BG$1,SWISSW!$F:$F,"Won")+COUNTIFS(SWISSW!$I:$I,MATCHUP!BG$1,SWISSW!$J:$J,MATCHUP!$A45,SWISSW!$F:$F,"Lost"))/(COUNTIFS(SWISSW!$I:$I,MATCHUP!$A45,SWISSW!$J:$J,MATCHUP!BG$1)-COUNTIFS(SWISSW!$I:$I,MATCHUP!$A45,SWISSW!$J:$J,MATCHUP!BG$1,SWISSW!$F:$F,"Draw")+COUNTIFS(SWISSW!$I:$I,MATCHUP!BG$1,SWISSW!$J:$J,MATCHUP!$A45)-COUNTIFS(SWISSW!$I:$I,MATCHUP!BG$1,SWISSW!$J:$J,MATCHUP!$A45,SWISSW!$F:$F,"Draw")),"-")</f>
        <v>-</v>
      </c>
      <c r="BH45" s="5" t="str">
        <f ca="1">IFERROR((COUNTIFS(SWISSW!$I:$I,MATCHUP!$A45,SWISSW!$J:$J,MATCHUP!BH$1,SWISSW!$F:$F,"Won")+COUNTIFS(SWISSW!$I:$I,MATCHUP!BH$1,SWISSW!$J:$J,MATCHUP!$A45,SWISSW!$F:$F,"Lost"))/(COUNTIFS(SWISSW!$I:$I,MATCHUP!$A45,SWISSW!$J:$J,MATCHUP!BH$1)-COUNTIFS(SWISSW!$I:$I,MATCHUP!$A45,SWISSW!$J:$J,MATCHUP!BH$1,SWISSW!$F:$F,"Draw")+COUNTIFS(SWISSW!$I:$I,MATCHUP!BH$1,SWISSW!$J:$J,MATCHUP!$A45)-COUNTIFS(SWISSW!$I:$I,MATCHUP!BH$1,SWISSW!$J:$J,MATCHUP!$A45,SWISSW!$F:$F,"Draw")),"-")</f>
        <v>-</v>
      </c>
      <c r="BI45" s="5" t="str">
        <f ca="1">IFERROR((COUNTIFS(SWISSW!$I:$I,MATCHUP!$A45,SWISSW!$J:$J,MATCHUP!BI$1,SWISSW!$F:$F,"Won")+COUNTIFS(SWISSW!$I:$I,MATCHUP!BI$1,SWISSW!$J:$J,MATCHUP!$A45,SWISSW!$F:$F,"Lost"))/(COUNTIFS(SWISSW!$I:$I,MATCHUP!$A45,SWISSW!$J:$J,MATCHUP!BI$1)-COUNTIFS(SWISSW!$I:$I,MATCHUP!$A45,SWISSW!$J:$J,MATCHUP!BI$1,SWISSW!$F:$F,"Draw")+COUNTIFS(SWISSW!$I:$I,MATCHUP!BI$1,SWISSW!$J:$J,MATCHUP!$A45)-COUNTIFS(SWISSW!$I:$I,MATCHUP!BI$1,SWISSW!$J:$J,MATCHUP!$A45,SWISSW!$F:$F,"Draw")),"-")</f>
        <v>-</v>
      </c>
      <c r="BJ45" s="5" t="str">
        <f ca="1">IFERROR((COUNTIFS(SWISSW!$I:$I,MATCHUP!$A45,SWISSW!$J:$J,MATCHUP!BJ$1,SWISSW!$F:$F,"Won")+COUNTIFS(SWISSW!$I:$I,MATCHUP!BJ$1,SWISSW!$J:$J,MATCHUP!$A45,SWISSW!$F:$F,"Lost"))/(COUNTIFS(SWISSW!$I:$I,MATCHUP!$A45,SWISSW!$J:$J,MATCHUP!BJ$1)-COUNTIFS(SWISSW!$I:$I,MATCHUP!$A45,SWISSW!$J:$J,MATCHUP!BJ$1,SWISSW!$F:$F,"Draw")+COUNTIFS(SWISSW!$I:$I,MATCHUP!BJ$1,SWISSW!$J:$J,MATCHUP!$A45)-COUNTIFS(SWISSW!$I:$I,MATCHUP!BJ$1,SWISSW!$J:$J,MATCHUP!$A45,SWISSW!$F:$F,"Draw")),"-")</f>
        <v>-</v>
      </c>
      <c r="BK45" s="5" t="str">
        <f ca="1">IFERROR((COUNTIFS(SWISSW!$I:$I,MATCHUP!$A45,SWISSW!$J:$J,MATCHUP!BK$1,SWISSW!$F:$F,"Won")+COUNTIFS(SWISSW!$I:$I,MATCHUP!BK$1,SWISSW!$J:$J,MATCHUP!$A45,SWISSW!$F:$F,"Lost"))/(COUNTIFS(SWISSW!$I:$I,MATCHUP!$A45,SWISSW!$J:$J,MATCHUP!BK$1)-COUNTIFS(SWISSW!$I:$I,MATCHUP!$A45,SWISSW!$J:$J,MATCHUP!BK$1,SWISSW!$F:$F,"Draw")+COUNTIFS(SWISSW!$I:$I,MATCHUP!BK$1,SWISSW!$J:$J,MATCHUP!$A45)-COUNTIFS(SWISSW!$I:$I,MATCHUP!BK$1,SWISSW!$J:$J,MATCHUP!$A45,SWISSW!$F:$F,"Draw")),"-")</f>
        <v>-</v>
      </c>
      <c r="BL45" s="5" t="str">
        <f ca="1">IFERROR((COUNTIFS(SWISSW!$I:$I,MATCHUP!$A45,SWISSW!$J:$J,MATCHUP!BL$1,SWISSW!$F:$F,"Won")+COUNTIFS(SWISSW!$I:$I,MATCHUP!BL$1,SWISSW!$J:$J,MATCHUP!$A45,SWISSW!$F:$F,"Lost"))/(COUNTIFS(SWISSW!$I:$I,MATCHUP!$A45,SWISSW!$J:$J,MATCHUP!BL$1)-COUNTIFS(SWISSW!$I:$I,MATCHUP!$A45,SWISSW!$J:$J,MATCHUP!BL$1,SWISSW!$F:$F,"Draw")+COUNTIFS(SWISSW!$I:$I,MATCHUP!BL$1,SWISSW!$J:$J,MATCHUP!$A45)-COUNTIFS(SWISSW!$I:$I,MATCHUP!BL$1,SWISSW!$J:$J,MATCHUP!$A45,SWISSW!$F:$F,"Draw")),"-")</f>
        <v>-</v>
      </c>
      <c r="BM45" s="5" t="str">
        <f ca="1">IFERROR((COUNTIFS(SWISSW!$I:$I,MATCHUP!$A45,SWISSW!$J:$J,MATCHUP!BM$1,SWISSW!$F:$F,"Won")+COUNTIFS(SWISSW!$I:$I,MATCHUP!BM$1,SWISSW!$J:$J,MATCHUP!$A45,SWISSW!$F:$F,"Lost"))/(COUNTIFS(SWISSW!$I:$I,MATCHUP!$A45,SWISSW!$J:$J,MATCHUP!BM$1)-COUNTIFS(SWISSW!$I:$I,MATCHUP!$A45,SWISSW!$J:$J,MATCHUP!BM$1,SWISSW!$F:$F,"Draw")+COUNTIFS(SWISSW!$I:$I,MATCHUP!BM$1,SWISSW!$J:$J,MATCHUP!$A45)-COUNTIFS(SWISSW!$I:$I,MATCHUP!BM$1,SWISSW!$J:$J,MATCHUP!$A45,SWISSW!$F:$F,"Draw")),"-")</f>
        <v>-</v>
      </c>
      <c r="BN45" s="5" t="str">
        <f ca="1">IFERROR((COUNTIFS(SWISSW!$I:$I,MATCHUP!$A45,SWISSW!$J:$J,MATCHUP!BN$1,SWISSW!$F:$F,"Won")+COUNTIFS(SWISSW!$I:$I,MATCHUP!BN$1,SWISSW!$J:$J,MATCHUP!$A45,SWISSW!$F:$F,"Lost"))/(COUNTIFS(SWISSW!$I:$I,MATCHUP!$A45,SWISSW!$J:$J,MATCHUP!BN$1)-COUNTIFS(SWISSW!$I:$I,MATCHUP!$A45,SWISSW!$J:$J,MATCHUP!BN$1,SWISSW!$F:$F,"Draw")+COUNTIFS(SWISSW!$I:$I,MATCHUP!BN$1,SWISSW!$J:$J,MATCHUP!$A45)-COUNTIFS(SWISSW!$I:$I,MATCHUP!BN$1,SWISSW!$J:$J,MATCHUP!$A45,SWISSW!$F:$F,"Draw")),"-")</f>
        <v>-</v>
      </c>
      <c r="BO45" s="5" t="str">
        <f ca="1">IFERROR((COUNTIFS(SWISSW!$I:$I,MATCHUP!$A45,SWISSW!$J:$J,MATCHUP!BO$1,SWISSW!$F:$F,"Won")+COUNTIFS(SWISSW!$I:$I,MATCHUP!BO$1,SWISSW!$J:$J,MATCHUP!$A45,SWISSW!$F:$F,"Lost"))/(COUNTIFS(SWISSW!$I:$I,MATCHUP!$A45,SWISSW!$J:$J,MATCHUP!BO$1)-COUNTIFS(SWISSW!$I:$I,MATCHUP!$A45,SWISSW!$J:$J,MATCHUP!BO$1,SWISSW!$F:$F,"Draw")+COUNTIFS(SWISSW!$I:$I,MATCHUP!BO$1,SWISSW!$J:$J,MATCHUP!$A45)-COUNTIFS(SWISSW!$I:$I,MATCHUP!BO$1,SWISSW!$J:$J,MATCHUP!$A45,SWISSW!$F:$F,"Draw")),"-")</f>
        <v>-</v>
      </c>
      <c r="BP45" s="5" t="str">
        <f ca="1">IFERROR((COUNTIFS(SWISSW!$I:$I,MATCHUP!$A45,SWISSW!$J:$J,MATCHUP!BP$1,SWISSW!$F:$F,"Won")+COUNTIFS(SWISSW!$I:$I,MATCHUP!BP$1,SWISSW!$J:$J,MATCHUP!$A45,SWISSW!$F:$F,"Lost"))/(COUNTIFS(SWISSW!$I:$I,MATCHUP!$A45,SWISSW!$J:$J,MATCHUP!BP$1)-COUNTIFS(SWISSW!$I:$I,MATCHUP!$A45,SWISSW!$J:$J,MATCHUP!BP$1,SWISSW!$F:$F,"Draw")+COUNTIFS(SWISSW!$I:$I,MATCHUP!BP$1,SWISSW!$J:$J,MATCHUP!$A45)-COUNTIFS(SWISSW!$I:$I,MATCHUP!BP$1,SWISSW!$J:$J,MATCHUP!$A45,SWISSW!$F:$F,"Draw")),"-")</f>
        <v>-</v>
      </c>
      <c r="BQ45" s="5" t="str">
        <f ca="1">IFERROR((COUNTIFS(SWISSW!$I:$I,MATCHUP!$A45,SWISSW!$J:$J,MATCHUP!BQ$1,SWISSW!$F:$F,"Won")+COUNTIFS(SWISSW!$I:$I,MATCHUP!BQ$1,SWISSW!$J:$J,MATCHUP!$A45,SWISSW!$F:$F,"Lost"))/(COUNTIFS(SWISSW!$I:$I,MATCHUP!$A45,SWISSW!$J:$J,MATCHUP!BQ$1)-COUNTIFS(SWISSW!$I:$I,MATCHUP!$A45,SWISSW!$J:$J,MATCHUP!BQ$1,SWISSW!$F:$F,"Draw")+COUNTIFS(SWISSW!$I:$I,MATCHUP!BQ$1,SWISSW!$J:$J,MATCHUP!$A45)-COUNTIFS(SWISSW!$I:$I,MATCHUP!BQ$1,SWISSW!$J:$J,MATCHUP!$A45,SWISSW!$F:$F,"Draw")),"-")</f>
        <v>-</v>
      </c>
      <c r="BR45" s="5" t="str">
        <f ca="1">IFERROR((COUNTIFS(SWISSW!$I:$I,MATCHUP!$A45,SWISSW!$J:$J,MATCHUP!BR$1,SWISSW!$F:$F,"Won")+COUNTIFS(SWISSW!$I:$I,MATCHUP!BR$1,SWISSW!$J:$J,MATCHUP!$A45,SWISSW!$F:$F,"Lost"))/(COUNTIFS(SWISSW!$I:$I,MATCHUP!$A45,SWISSW!$J:$J,MATCHUP!BR$1)-COUNTIFS(SWISSW!$I:$I,MATCHUP!$A45,SWISSW!$J:$J,MATCHUP!BR$1,SWISSW!$F:$F,"Draw")+COUNTIFS(SWISSW!$I:$I,MATCHUP!BR$1,SWISSW!$J:$J,MATCHUP!$A45)-COUNTIFS(SWISSW!$I:$I,MATCHUP!BR$1,SWISSW!$J:$J,MATCHUP!$A45,SWISSW!$F:$F,"Draw")),"-")</f>
        <v>-</v>
      </c>
      <c r="BS45" s="5" t="str">
        <f ca="1">IFERROR((COUNTIFS(SWISSW!$I:$I,MATCHUP!$A45,SWISSW!$J:$J,MATCHUP!BS$1,SWISSW!$F:$F,"Won")+COUNTIFS(SWISSW!$I:$I,MATCHUP!BS$1,SWISSW!$J:$J,MATCHUP!$A45,SWISSW!$F:$F,"Lost"))/(COUNTIFS(SWISSW!$I:$I,MATCHUP!$A45,SWISSW!$J:$J,MATCHUP!BS$1)-COUNTIFS(SWISSW!$I:$I,MATCHUP!$A45,SWISSW!$J:$J,MATCHUP!BS$1,SWISSW!$F:$F,"Draw")+COUNTIFS(SWISSW!$I:$I,MATCHUP!BS$1,SWISSW!$J:$J,MATCHUP!$A45)-COUNTIFS(SWISSW!$I:$I,MATCHUP!BS$1,SWISSW!$J:$J,MATCHUP!$A45,SWISSW!$F:$F,"Draw")),"-")</f>
        <v>-</v>
      </c>
      <c r="BT45" s="5" t="str">
        <f ca="1">IFERROR((COUNTIFS(SWISSW!$I:$I,MATCHUP!$A45,SWISSW!$J:$J,MATCHUP!BT$1,SWISSW!$F:$F,"Won")+COUNTIFS(SWISSW!$I:$I,MATCHUP!BT$1,SWISSW!$J:$J,MATCHUP!$A45,SWISSW!$F:$F,"Lost"))/(COUNTIFS(SWISSW!$I:$I,MATCHUP!$A45,SWISSW!$J:$J,MATCHUP!BT$1)-COUNTIFS(SWISSW!$I:$I,MATCHUP!$A45,SWISSW!$J:$J,MATCHUP!BT$1,SWISSW!$F:$F,"Draw")+COUNTIFS(SWISSW!$I:$I,MATCHUP!BT$1,SWISSW!$J:$J,MATCHUP!$A45)-COUNTIFS(SWISSW!$I:$I,MATCHUP!BT$1,SWISSW!$J:$J,MATCHUP!$A45,SWISSW!$F:$F,"Draw")),"-")</f>
        <v>-</v>
      </c>
      <c r="BU45" s="5" t="str">
        <f ca="1">IFERROR((COUNTIFS(SWISSW!$I:$I,MATCHUP!$A45,SWISSW!$J:$J,MATCHUP!BU$1,SWISSW!$F:$F,"Won")+COUNTIFS(SWISSW!$I:$I,MATCHUP!BU$1,SWISSW!$J:$J,MATCHUP!$A45,SWISSW!$F:$F,"Lost"))/(COUNTIFS(SWISSW!$I:$I,MATCHUP!$A45,SWISSW!$J:$J,MATCHUP!BU$1)-COUNTIFS(SWISSW!$I:$I,MATCHUP!$A45,SWISSW!$J:$J,MATCHUP!BU$1,SWISSW!$F:$F,"Draw")+COUNTIFS(SWISSW!$I:$I,MATCHUP!BU$1,SWISSW!$J:$J,MATCHUP!$A45)-COUNTIFS(SWISSW!$I:$I,MATCHUP!BU$1,SWISSW!$J:$J,MATCHUP!$A45,SWISSW!$F:$F,"Draw")),"-")</f>
        <v>-</v>
      </c>
      <c r="BV45" s="5" t="str">
        <f ca="1">IFERROR((COUNTIFS(SWISSW!$I:$I,MATCHUP!$A45,SWISSW!$J:$J,MATCHUP!BV$1,SWISSW!$F:$F,"Won")+COUNTIFS(SWISSW!$I:$I,MATCHUP!BV$1,SWISSW!$J:$J,MATCHUP!$A45,SWISSW!$F:$F,"Lost"))/(COUNTIFS(SWISSW!$I:$I,MATCHUP!$A45,SWISSW!$J:$J,MATCHUP!BV$1)-COUNTIFS(SWISSW!$I:$I,MATCHUP!$A45,SWISSW!$J:$J,MATCHUP!BV$1,SWISSW!$F:$F,"Draw")+COUNTIFS(SWISSW!$I:$I,MATCHUP!BV$1,SWISSW!$J:$J,MATCHUP!$A45)-COUNTIFS(SWISSW!$I:$I,MATCHUP!BV$1,SWISSW!$J:$J,MATCHUP!$A45,SWISSW!$F:$F,"Draw")),"-")</f>
        <v>-</v>
      </c>
      <c r="BW45" s="5" t="str">
        <f ca="1">IFERROR((COUNTIFS(SWISSW!$I:$I,MATCHUP!$A45,SWISSW!$J:$J,MATCHUP!BW$1,SWISSW!$F:$F,"Won")+COUNTIFS(SWISSW!$I:$I,MATCHUP!BW$1,SWISSW!$J:$J,MATCHUP!$A45,SWISSW!$F:$F,"Lost"))/(COUNTIFS(SWISSW!$I:$I,MATCHUP!$A45,SWISSW!$J:$J,MATCHUP!BW$1)-COUNTIFS(SWISSW!$I:$I,MATCHUP!$A45,SWISSW!$J:$J,MATCHUP!BW$1,SWISSW!$F:$F,"Draw")+COUNTIFS(SWISSW!$I:$I,MATCHUP!BW$1,SWISSW!$J:$J,MATCHUP!$A45)-COUNTIFS(SWISSW!$I:$I,MATCHUP!BW$1,SWISSW!$J:$J,MATCHUP!$A45,SWISSW!$F:$F,"Draw")),"-")</f>
        <v>-</v>
      </c>
      <c r="BX45" s="5" t="str">
        <f ca="1">IFERROR((COUNTIFS(SWISSW!$I:$I,MATCHUP!$A45,SWISSW!$J:$J,MATCHUP!BX$1,SWISSW!$F:$F,"Won")+COUNTIFS(SWISSW!$I:$I,MATCHUP!BX$1,SWISSW!$J:$J,MATCHUP!$A45,SWISSW!$F:$F,"Lost"))/(COUNTIFS(SWISSW!$I:$I,MATCHUP!$A45,SWISSW!$J:$J,MATCHUP!BX$1)-COUNTIFS(SWISSW!$I:$I,MATCHUP!$A45,SWISSW!$J:$J,MATCHUP!BX$1,SWISSW!$F:$F,"Draw")+COUNTIFS(SWISSW!$I:$I,MATCHUP!BX$1,SWISSW!$J:$J,MATCHUP!$A45)-COUNTIFS(SWISSW!$I:$I,MATCHUP!BX$1,SWISSW!$J:$J,MATCHUP!$A45,SWISSW!$F:$F,"Draw")),"-")</f>
        <v>-</v>
      </c>
      <c r="BY45" s="5" t="str">
        <f ca="1">IFERROR((COUNTIFS(SWISSW!$I:$I,MATCHUP!$A45,SWISSW!$J:$J,MATCHUP!BY$1,SWISSW!$F:$F,"Won")+COUNTIFS(SWISSW!$I:$I,MATCHUP!BY$1,SWISSW!$J:$J,MATCHUP!$A45,SWISSW!$F:$F,"Lost"))/(COUNTIFS(SWISSW!$I:$I,MATCHUP!$A45,SWISSW!$J:$J,MATCHUP!BY$1)-COUNTIFS(SWISSW!$I:$I,MATCHUP!$A45,SWISSW!$J:$J,MATCHUP!BY$1,SWISSW!$F:$F,"Draw")+COUNTIFS(SWISSW!$I:$I,MATCHUP!BY$1,SWISSW!$J:$J,MATCHUP!$A45)-COUNTIFS(SWISSW!$I:$I,MATCHUP!BY$1,SWISSW!$J:$J,MATCHUP!$A45,SWISSW!$F:$F,"Draw")),"-")</f>
        <v>-</v>
      </c>
      <c r="BZ45" s="5" t="str">
        <f ca="1">IFERROR((COUNTIFS(SWISSW!$I:$I,MATCHUP!$A45,SWISSW!$J:$J,MATCHUP!BZ$1,SWISSW!$F:$F,"Won")+COUNTIFS(SWISSW!$I:$I,MATCHUP!BZ$1,SWISSW!$J:$J,MATCHUP!$A45,SWISSW!$F:$F,"Lost"))/(COUNTIFS(SWISSW!$I:$I,MATCHUP!$A45,SWISSW!$J:$J,MATCHUP!BZ$1)-COUNTIFS(SWISSW!$I:$I,MATCHUP!$A45,SWISSW!$J:$J,MATCHUP!BZ$1,SWISSW!$F:$F,"Draw")+COUNTIFS(SWISSW!$I:$I,MATCHUP!BZ$1,SWISSW!$J:$J,MATCHUP!$A45)-COUNTIFS(SWISSW!$I:$I,MATCHUP!BZ$1,SWISSW!$J:$J,MATCHUP!$A45,SWISSW!$F:$F,"Draw")),"-")</f>
        <v>-</v>
      </c>
      <c r="CA45" s="5" t="str">
        <f ca="1">IFERROR((COUNTIFS(SWISSW!$I:$I,MATCHUP!$A45,SWISSW!$J:$J,MATCHUP!CA$1,SWISSW!$F:$F,"Won")+COUNTIFS(SWISSW!$I:$I,MATCHUP!CA$1,SWISSW!$J:$J,MATCHUP!$A45,SWISSW!$F:$F,"Lost"))/(COUNTIFS(SWISSW!$I:$I,MATCHUP!$A45,SWISSW!$J:$J,MATCHUP!CA$1)-COUNTIFS(SWISSW!$I:$I,MATCHUP!$A45,SWISSW!$J:$J,MATCHUP!CA$1,SWISSW!$F:$F,"Draw")+COUNTIFS(SWISSW!$I:$I,MATCHUP!CA$1,SWISSW!$J:$J,MATCHUP!$A45)-COUNTIFS(SWISSW!$I:$I,MATCHUP!CA$1,SWISSW!$J:$J,MATCHUP!$A45,SWISSW!$F:$F,"Draw")),"-")</f>
        <v>-</v>
      </c>
      <c r="CB45" s="5" t="str">
        <f ca="1">IFERROR((COUNTIFS(SWISSW!$I:$I,MATCHUP!$A45,SWISSW!$J:$J,MATCHUP!CB$1,SWISSW!$F:$F,"Won")+COUNTIFS(SWISSW!$I:$I,MATCHUP!CB$1,SWISSW!$J:$J,MATCHUP!$A45,SWISSW!$F:$F,"Lost"))/(COUNTIFS(SWISSW!$I:$I,MATCHUP!$A45,SWISSW!$J:$J,MATCHUP!CB$1)-COUNTIFS(SWISSW!$I:$I,MATCHUP!$A45,SWISSW!$J:$J,MATCHUP!CB$1,SWISSW!$F:$F,"Draw")+COUNTIFS(SWISSW!$I:$I,MATCHUP!CB$1,SWISSW!$J:$J,MATCHUP!$A45)-COUNTIFS(SWISSW!$I:$I,MATCHUP!CB$1,SWISSW!$J:$J,MATCHUP!$A45,SWISSW!$F:$F,"Draw")),"-")</f>
        <v>-</v>
      </c>
      <c r="CC45" s="5" t="str">
        <f ca="1">IFERROR((COUNTIFS(SWISSW!$I:$I,MATCHUP!$A45,SWISSW!$J:$J,MATCHUP!CC$1,SWISSW!$F:$F,"Won")+COUNTIFS(SWISSW!$I:$I,MATCHUP!CC$1,SWISSW!$J:$J,MATCHUP!$A45,SWISSW!$F:$F,"Lost"))/(COUNTIFS(SWISSW!$I:$I,MATCHUP!$A45,SWISSW!$J:$J,MATCHUP!CC$1)-COUNTIFS(SWISSW!$I:$I,MATCHUP!$A45,SWISSW!$J:$J,MATCHUP!CC$1,SWISSW!$F:$F,"Draw")+COUNTIFS(SWISSW!$I:$I,MATCHUP!CC$1,SWISSW!$J:$J,MATCHUP!$A45)-COUNTIFS(SWISSW!$I:$I,MATCHUP!CC$1,SWISSW!$J:$J,MATCHUP!$A45,SWISSW!$F:$F,"Draw")),"-")</f>
        <v>-</v>
      </c>
      <c r="CD45" s="5" t="str">
        <f ca="1">IFERROR((COUNTIFS(SWISSW!$I:$I,MATCHUP!$A45,SWISSW!$J:$J,MATCHUP!CD$1,SWISSW!$F:$F,"Won")+COUNTIFS(SWISSW!$I:$I,MATCHUP!CD$1,SWISSW!$J:$J,MATCHUP!$A45,SWISSW!$F:$F,"Lost"))/(COUNTIFS(SWISSW!$I:$I,MATCHUP!$A45,SWISSW!$J:$J,MATCHUP!CD$1)-COUNTIFS(SWISSW!$I:$I,MATCHUP!$A45,SWISSW!$J:$J,MATCHUP!CD$1,SWISSW!$F:$F,"Draw")+COUNTIFS(SWISSW!$I:$I,MATCHUP!CD$1,SWISSW!$J:$J,MATCHUP!$A45)-COUNTIFS(SWISSW!$I:$I,MATCHUP!CD$1,SWISSW!$J:$J,MATCHUP!$A45,SWISSW!$F:$F,"Draw")),"-")</f>
        <v>-</v>
      </c>
      <c r="CE45" s="5" t="str">
        <f ca="1">IFERROR((COUNTIFS(SWISSW!$I:$I,MATCHUP!$A45,SWISSW!$J:$J,MATCHUP!CE$1,SWISSW!$F:$F,"Won")+COUNTIFS(SWISSW!$I:$I,MATCHUP!CE$1,SWISSW!$J:$J,MATCHUP!$A45,SWISSW!$F:$F,"Lost"))/(COUNTIFS(SWISSW!$I:$I,MATCHUP!$A45,SWISSW!$J:$J,MATCHUP!CE$1)-COUNTIFS(SWISSW!$I:$I,MATCHUP!$A45,SWISSW!$J:$J,MATCHUP!CE$1,SWISSW!$F:$F,"Draw")+COUNTIFS(SWISSW!$I:$I,MATCHUP!CE$1,SWISSW!$J:$J,MATCHUP!$A45)-COUNTIFS(SWISSW!$I:$I,MATCHUP!CE$1,SWISSW!$J:$J,MATCHUP!$A45,SWISSW!$F:$F,"Draw")),"-")</f>
        <v>-</v>
      </c>
      <c r="CF45" s="5" t="str">
        <f ca="1">IFERROR((COUNTIFS(SWISSW!$I:$I,MATCHUP!$A45,SWISSW!$J:$J,MATCHUP!CF$1,SWISSW!$F:$F,"Won")+COUNTIFS(SWISSW!$I:$I,MATCHUP!CF$1,SWISSW!$J:$J,MATCHUP!$A45,SWISSW!$F:$F,"Lost"))/(COUNTIFS(SWISSW!$I:$I,MATCHUP!$A45,SWISSW!$J:$J,MATCHUP!CF$1)-COUNTIFS(SWISSW!$I:$I,MATCHUP!$A45,SWISSW!$J:$J,MATCHUP!CF$1,SWISSW!$F:$F,"Draw")+COUNTIFS(SWISSW!$I:$I,MATCHUP!CF$1,SWISSW!$J:$J,MATCHUP!$A45)-COUNTIFS(SWISSW!$I:$I,MATCHUP!CF$1,SWISSW!$J:$J,MATCHUP!$A45,SWISSW!$F:$F,"Draw")),"-")</f>
        <v>-</v>
      </c>
      <c r="CG45" s="5" t="str">
        <f ca="1">IFERROR((COUNTIFS(SWISSW!$I:$I,MATCHUP!$A45,SWISSW!$J:$J,MATCHUP!CG$1,SWISSW!$F:$F,"Won")+COUNTIFS(SWISSW!$I:$I,MATCHUP!CG$1,SWISSW!$J:$J,MATCHUP!$A45,SWISSW!$F:$F,"Lost"))/(COUNTIFS(SWISSW!$I:$I,MATCHUP!$A45,SWISSW!$J:$J,MATCHUP!CG$1)-COUNTIFS(SWISSW!$I:$I,MATCHUP!$A45,SWISSW!$J:$J,MATCHUP!CG$1,SWISSW!$F:$F,"Draw")+COUNTIFS(SWISSW!$I:$I,MATCHUP!CG$1,SWISSW!$J:$J,MATCHUP!$A45)-COUNTIFS(SWISSW!$I:$I,MATCHUP!CG$1,SWISSW!$J:$J,MATCHUP!$A45,SWISSW!$F:$F,"Draw")),"-")</f>
        <v>-</v>
      </c>
      <c r="CH45" s="5" t="str">
        <f ca="1">IFERROR((COUNTIFS(SWISSW!$I:$I,MATCHUP!$A45,SWISSW!$J:$J,MATCHUP!CH$1,SWISSW!$F:$F,"Won")+COUNTIFS(SWISSW!$I:$I,MATCHUP!CH$1,SWISSW!$J:$J,MATCHUP!$A45,SWISSW!$F:$F,"Lost"))/(COUNTIFS(SWISSW!$I:$I,MATCHUP!$A45,SWISSW!$J:$J,MATCHUP!CH$1)-COUNTIFS(SWISSW!$I:$I,MATCHUP!$A45,SWISSW!$J:$J,MATCHUP!CH$1,SWISSW!$F:$F,"Draw")+COUNTIFS(SWISSW!$I:$I,MATCHUP!CH$1,SWISSW!$J:$J,MATCHUP!$A45)-COUNTIFS(SWISSW!$I:$I,MATCHUP!CH$1,SWISSW!$J:$J,MATCHUP!$A45,SWISSW!$F:$F,"Draw")),"-")</f>
        <v>-</v>
      </c>
      <c r="CI45" s="5" t="str">
        <f ca="1">IFERROR((COUNTIFS(SWISSW!$I:$I,MATCHUP!$A45,SWISSW!$J:$J,MATCHUP!CI$1,SWISSW!$F:$F,"Won")+COUNTIFS(SWISSW!$I:$I,MATCHUP!CI$1,SWISSW!$J:$J,MATCHUP!$A45,SWISSW!$F:$F,"Lost"))/(COUNTIFS(SWISSW!$I:$I,MATCHUP!$A45,SWISSW!$J:$J,MATCHUP!CI$1)-COUNTIFS(SWISSW!$I:$I,MATCHUP!$A45,SWISSW!$J:$J,MATCHUP!CI$1,SWISSW!$F:$F,"Draw")+COUNTIFS(SWISSW!$I:$I,MATCHUP!CI$1,SWISSW!$J:$J,MATCHUP!$A45)-COUNTIFS(SWISSW!$I:$I,MATCHUP!CI$1,SWISSW!$J:$J,MATCHUP!$A45,SWISSW!$F:$F,"Draw")),"-")</f>
        <v>-</v>
      </c>
      <c r="CJ45" s="5" t="str">
        <f ca="1">IFERROR((COUNTIFS(SWISSW!$I:$I,MATCHUP!$A45,SWISSW!$J:$J,MATCHUP!CJ$1,SWISSW!$F:$F,"Won")+COUNTIFS(SWISSW!$I:$I,MATCHUP!CJ$1,SWISSW!$J:$J,MATCHUP!$A45,SWISSW!$F:$F,"Lost"))/(COUNTIFS(SWISSW!$I:$I,MATCHUP!$A45,SWISSW!$J:$J,MATCHUP!CJ$1)-COUNTIFS(SWISSW!$I:$I,MATCHUP!$A45,SWISSW!$J:$J,MATCHUP!CJ$1,SWISSW!$F:$F,"Draw")+COUNTIFS(SWISSW!$I:$I,MATCHUP!CJ$1,SWISSW!$J:$J,MATCHUP!$A45)-COUNTIFS(SWISSW!$I:$I,MATCHUP!CJ$1,SWISSW!$J:$J,MATCHUP!$A45,SWISSW!$F:$F,"Draw")),"-")</f>
        <v>-</v>
      </c>
      <c r="CK45" s="5" t="str">
        <f ca="1">IFERROR((COUNTIFS(SWISSW!$I:$I,MATCHUP!$A45,SWISSW!$J:$J,MATCHUP!CK$1,SWISSW!$F:$F,"Won")+COUNTIFS(SWISSW!$I:$I,MATCHUP!CK$1,SWISSW!$J:$J,MATCHUP!$A45,SWISSW!$F:$F,"Lost"))/(COUNTIFS(SWISSW!$I:$I,MATCHUP!$A45,SWISSW!$J:$J,MATCHUP!CK$1)-COUNTIFS(SWISSW!$I:$I,MATCHUP!$A45,SWISSW!$J:$J,MATCHUP!CK$1,SWISSW!$F:$F,"Draw")+COUNTIFS(SWISSW!$I:$I,MATCHUP!CK$1,SWISSW!$J:$J,MATCHUP!$A45)-COUNTIFS(SWISSW!$I:$I,MATCHUP!CK$1,SWISSW!$J:$J,MATCHUP!$A45,SWISSW!$F:$F,"Draw")),"-")</f>
        <v>-</v>
      </c>
      <c r="CL45" s="5" t="str">
        <f ca="1">IFERROR((COUNTIFS(SWISSW!$I:$I,MATCHUP!$A45,SWISSW!$J:$J,MATCHUP!CL$1,SWISSW!$F:$F,"Won")+COUNTIFS(SWISSW!$I:$I,MATCHUP!CL$1,SWISSW!$J:$J,MATCHUP!$A45,SWISSW!$F:$F,"Lost"))/(COUNTIFS(SWISSW!$I:$I,MATCHUP!$A45,SWISSW!$J:$J,MATCHUP!CL$1)-COUNTIFS(SWISSW!$I:$I,MATCHUP!$A45,SWISSW!$J:$J,MATCHUP!CL$1,SWISSW!$F:$F,"Draw")+COUNTIFS(SWISSW!$I:$I,MATCHUP!CL$1,SWISSW!$J:$J,MATCHUP!$A45)-COUNTIFS(SWISSW!$I:$I,MATCHUP!CL$1,SWISSW!$J:$J,MATCHUP!$A45,SWISSW!$F:$F,"Draw")),"-")</f>
        <v>-</v>
      </c>
      <c r="CM45" s="5" t="str">
        <f ca="1">IFERROR((COUNTIFS(SWISSW!$I:$I,MATCHUP!$A45,SWISSW!$J:$J,MATCHUP!CM$1,SWISSW!$F:$F,"Won")+COUNTIFS(SWISSW!$I:$I,MATCHUP!CM$1,SWISSW!$J:$J,MATCHUP!$A45,SWISSW!$F:$F,"Lost"))/(COUNTIFS(SWISSW!$I:$I,MATCHUP!$A45,SWISSW!$J:$J,MATCHUP!CM$1)-COUNTIFS(SWISSW!$I:$I,MATCHUP!$A45,SWISSW!$J:$J,MATCHUP!CM$1,SWISSW!$F:$F,"Draw")+COUNTIFS(SWISSW!$I:$I,MATCHUP!CM$1,SWISSW!$J:$J,MATCHUP!$A45)-COUNTIFS(SWISSW!$I:$I,MATCHUP!CM$1,SWISSW!$J:$J,MATCHUP!$A45,SWISSW!$F:$F,"Draw")),"-")</f>
        <v>-</v>
      </c>
      <c r="CN45" s="5" t="str">
        <f ca="1">IFERROR((COUNTIFS(SWISSW!$I:$I,MATCHUP!$A45,SWISSW!$J:$J,MATCHUP!CN$1,SWISSW!$F:$F,"Won")+COUNTIFS(SWISSW!$I:$I,MATCHUP!CN$1,SWISSW!$J:$J,MATCHUP!$A45,SWISSW!$F:$F,"Lost"))/(COUNTIFS(SWISSW!$I:$I,MATCHUP!$A45,SWISSW!$J:$J,MATCHUP!CN$1)-COUNTIFS(SWISSW!$I:$I,MATCHUP!$A45,SWISSW!$J:$J,MATCHUP!CN$1,SWISSW!$F:$F,"Draw")+COUNTIFS(SWISSW!$I:$I,MATCHUP!CN$1,SWISSW!$J:$J,MATCHUP!$A45)-COUNTIFS(SWISSW!$I:$I,MATCHUP!CN$1,SWISSW!$J:$J,MATCHUP!$A45,SWISSW!$F:$F,"Draw")),"-")</f>
        <v>-</v>
      </c>
      <c r="CO45" s="5" t="str">
        <f ca="1">IFERROR((COUNTIFS(SWISSW!$I:$I,MATCHUP!$A45,SWISSW!$J:$J,MATCHUP!CO$1,SWISSW!$F:$F,"Won")+COUNTIFS(SWISSW!$I:$I,MATCHUP!CO$1,SWISSW!$J:$J,MATCHUP!$A45,SWISSW!$F:$F,"Lost"))/(COUNTIFS(SWISSW!$I:$I,MATCHUP!$A45,SWISSW!$J:$J,MATCHUP!CO$1)-COUNTIFS(SWISSW!$I:$I,MATCHUP!$A45,SWISSW!$J:$J,MATCHUP!CO$1,SWISSW!$F:$F,"Draw")+COUNTIFS(SWISSW!$I:$I,MATCHUP!CO$1,SWISSW!$J:$J,MATCHUP!$A45)-COUNTIFS(SWISSW!$I:$I,MATCHUP!CO$1,SWISSW!$J:$J,MATCHUP!$A45,SWISSW!$F:$F,"Draw")),"-")</f>
        <v>-</v>
      </c>
      <c r="CP45" s="5" t="str">
        <f ca="1">IFERROR((COUNTIFS(SWISSW!$I:$I,MATCHUP!$A45,SWISSW!$J:$J,MATCHUP!CP$1,SWISSW!$F:$F,"Won")+COUNTIFS(SWISSW!$I:$I,MATCHUP!CP$1,SWISSW!$J:$J,MATCHUP!$A45,SWISSW!$F:$F,"Lost"))/(COUNTIFS(SWISSW!$I:$I,MATCHUP!$A45,SWISSW!$J:$J,MATCHUP!CP$1)-COUNTIFS(SWISSW!$I:$I,MATCHUP!$A45,SWISSW!$J:$J,MATCHUP!CP$1,SWISSW!$F:$F,"Draw")+COUNTIFS(SWISSW!$I:$I,MATCHUP!CP$1,SWISSW!$J:$J,MATCHUP!$A45)-COUNTIFS(SWISSW!$I:$I,MATCHUP!CP$1,SWISSW!$J:$J,MATCHUP!$A45,SWISSW!$F:$F,"Draw")),"-")</f>
        <v>-</v>
      </c>
      <c r="CQ45" s="5" t="str">
        <f ca="1">IFERROR((COUNTIFS(SWISSW!$I:$I,MATCHUP!$A45,SWISSW!$J:$J,MATCHUP!CQ$1,SWISSW!$F:$F,"Won")+COUNTIFS(SWISSW!$I:$I,MATCHUP!CQ$1,SWISSW!$J:$J,MATCHUP!$A45,SWISSW!$F:$F,"Lost"))/(COUNTIFS(SWISSW!$I:$I,MATCHUP!$A45,SWISSW!$J:$J,MATCHUP!CQ$1)-COUNTIFS(SWISSW!$I:$I,MATCHUP!$A45,SWISSW!$J:$J,MATCHUP!CQ$1,SWISSW!$F:$F,"Draw")+COUNTIFS(SWISSW!$I:$I,MATCHUP!CQ$1,SWISSW!$J:$J,MATCHUP!$A45)-COUNTIFS(SWISSW!$I:$I,MATCHUP!CQ$1,SWISSW!$J:$J,MATCHUP!$A45,SWISSW!$F:$F,"Draw")),"-")</f>
        <v>-</v>
      </c>
      <c r="CR45" s="5" t="str">
        <f ca="1">IFERROR((COUNTIFS(SWISSW!$I:$I,MATCHUP!$A45,SWISSW!$J:$J,MATCHUP!CR$1,SWISSW!$F:$F,"Won")+COUNTIFS(SWISSW!$I:$I,MATCHUP!CR$1,SWISSW!$J:$J,MATCHUP!$A45,SWISSW!$F:$F,"Lost"))/(COUNTIFS(SWISSW!$I:$I,MATCHUP!$A45,SWISSW!$J:$J,MATCHUP!CR$1)-COUNTIFS(SWISSW!$I:$I,MATCHUP!$A45,SWISSW!$J:$J,MATCHUP!CR$1,SWISSW!$F:$F,"Draw")+COUNTIFS(SWISSW!$I:$I,MATCHUP!CR$1,SWISSW!$J:$J,MATCHUP!$A45)-COUNTIFS(SWISSW!$I:$I,MATCHUP!CR$1,SWISSW!$J:$J,MATCHUP!$A45,SWISSW!$F:$F,"Draw")),"-")</f>
        <v>-</v>
      </c>
      <c r="CS45" s="5" t="str">
        <f ca="1">IFERROR((COUNTIFS(SWISSW!$I:$I,MATCHUP!$A45,SWISSW!$J:$J,MATCHUP!CS$1,SWISSW!$F:$F,"Won")+COUNTIFS(SWISSW!$I:$I,MATCHUP!CS$1,SWISSW!$J:$J,MATCHUP!$A45,SWISSW!$F:$F,"Lost"))/(COUNTIFS(SWISSW!$I:$I,MATCHUP!$A45,SWISSW!$J:$J,MATCHUP!CS$1)-COUNTIFS(SWISSW!$I:$I,MATCHUP!$A45,SWISSW!$J:$J,MATCHUP!CS$1,SWISSW!$F:$F,"Draw")+COUNTIFS(SWISSW!$I:$I,MATCHUP!CS$1,SWISSW!$J:$J,MATCHUP!$A45)-COUNTIFS(SWISSW!$I:$I,MATCHUP!CS$1,SWISSW!$J:$J,MATCHUP!$A45,SWISSW!$F:$F,"Draw")),"-")</f>
        <v>-</v>
      </c>
      <c r="CT45" s="5" t="str">
        <f ca="1">IFERROR((COUNTIFS(SWISSW!$I:$I,MATCHUP!$A45,SWISSW!$J:$J,MATCHUP!CT$1,SWISSW!$F:$F,"Won")+COUNTIFS(SWISSW!$I:$I,MATCHUP!CT$1,SWISSW!$J:$J,MATCHUP!$A45,SWISSW!$F:$F,"Lost"))/(COUNTIFS(SWISSW!$I:$I,MATCHUP!$A45,SWISSW!$J:$J,MATCHUP!CT$1)-COUNTIFS(SWISSW!$I:$I,MATCHUP!$A45,SWISSW!$J:$J,MATCHUP!CT$1,SWISSW!$F:$F,"Draw")+COUNTIFS(SWISSW!$I:$I,MATCHUP!CT$1,SWISSW!$J:$J,MATCHUP!$A45)-COUNTIFS(SWISSW!$I:$I,MATCHUP!CT$1,SWISSW!$J:$J,MATCHUP!$A45,SWISSW!$F:$F,"Draw")),"-")</f>
        <v>-</v>
      </c>
      <c r="CU45" s="5" t="str">
        <f ca="1">IFERROR((COUNTIFS(SWISSW!$I:$I,MATCHUP!$A45,SWISSW!$J:$J,MATCHUP!CU$1,SWISSW!$F:$F,"Won")+COUNTIFS(SWISSW!$I:$I,MATCHUP!CU$1,SWISSW!$J:$J,MATCHUP!$A45,SWISSW!$F:$F,"Lost"))/(COUNTIFS(SWISSW!$I:$I,MATCHUP!$A45,SWISSW!$J:$J,MATCHUP!CU$1)-COUNTIFS(SWISSW!$I:$I,MATCHUP!$A45,SWISSW!$J:$J,MATCHUP!CU$1,SWISSW!$F:$F,"Draw")+COUNTIFS(SWISSW!$I:$I,MATCHUP!CU$1,SWISSW!$J:$J,MATCHUP!$A45)-COUNTIFS(SWISSW!$I:$I,MATCHUP!CU$1,SWISSW!$J:$J,MATCHUP!$A45,SWISSW!$F:$F,"Draw")),"-")</f>
        <v>-</v>
      </c>
      <c r="CV45" s="5" t="str">
        <f ca="1">IFERROR((COUNTIFS(SWISSW!$I:$I,MATCHUP!$A45,SWISSW!$J:$J,MATCHUP!CV$1,SWISSW!$F:$F,"Won")+COUNTIFS(SWISSW!$I:$I,MATCHUP!CV$1,SWISSW!$J:$J,MATCHUP!$A45,SWISSW!$F:$F,"Lost"))/(COUNTIFS(SWISSW!$I:$I,MATCHUP!$A45,SWISSW!$J:$J,MATCHUP!CV$1)-COUNTIFS(SWISSW!$I:$I,MATCHUP!$A45,SWISSW!$J:$J,MATCHUP!CV$1,SWISSW!$F:$F,"Draw")+COUNTIFS(SWISSW!$I:$I,MATCHUP!CV$1,SWISSW!$J:$J,MATCHUP!$A45)-COUNTIFS(SWISSW!$I:$I,MATCHUP!CV$1,SWISSW!$J:$J,MATCHUP!$A45,SWISSW!$F:$F,"Draw")),"-")</f>
        <v>-</v>
      </c>
    </row>
    <row r="46" spans="1:100" ht="55" customHeight="1" x14ac:dyDescent="0.3">
      <c r="A46" s="3" t="str" cm="1">
        <f t="array" aca="1" ref="A46" ca="1">INDIRECT(ADDRESS(ROW(),1,,1,"METABREAK"))</f>
        <v>Izzet Blitz</v>
      </c>
      <c r="B46" s="5">
        <f ca="1">IFERROR((COUNTIFS(SWISSW!$I:$I,MATCHUP!$A46,SWISSW!$J:$J,MATCHUP!B$1,SWISSW!$F:$F,"Won")+COUNTIFS(SWISSW!$I:$I,MATCHUP!B$1,SWISSW!$J:$J,MATCHUP!$A46,SWISSW!$F:$F,"Lost"))/(COUNTIFS(SWISSW!$I:$I,MATCHUP!$A46,SWISSW!$J:$J,MATCHUP!B$1)-COUNTIFS(SWISSW!$I:$I,MATCHUP!$A46,SWISSW!$J:$J,MATCHUP!B$1,SWISSW!$F:$F,"Draw")+COUNTIFS(SWISSW!$I:$I,MATCHUP!B$1,SWISSW!$J:$J,MATCHUP!$A46)-COUNTIFS(SWISSW!$I:$I,MATCHUP!B$1,SWISSW!$J:$J,MATCHUP!$A46,SWISSW!$F:$F,"Draw")),"-")</f>
        <v>0.5</v>
      </c>
      <c r="C46" s="5">
        <f ca="1">IFERROR((COUNTIFS(SWISSW!$I:$I,MATCHUP!$A46,SWISSW!$J:$J,MATCHUP!C$1,SWISSW!$F:$F,"Won")+COUNTIFS(SWISSW!$I:$I,MATCHUP!C$1,SWISSW!$J:$J,MATCHUP!$A46,SWISSW!$F:$F,"Lost"))/(COUNTIFS(SWISSW!$I:$I,MATCHUP!$A46,SWISSW!$J:$J,MATCHUP!C$1)-COUNTIFS(SWISSW!$I:$I,MATCHUP!$A46,SWISSW!$J:$J,MATCHUP!C$1,SWISSW!$F:$F,"Draw")+COUNTIFS(SWISSW!$I:$I,MATCHUP!C$1,SWISSW!$J:$J,MATCHUP!$A46)-COUNTIFS(SWISSW!$I:$I,MATCHUP!C$1,SWISSW!$J:$J,MATCHUP!$A46,SWISSW!$F:$F,"Draw")),"-")</f>
        <v>0.5</v>
      </c>
      <c r="D46" s="5">
        <f ca="1">IFERROR((COUNTIFS(SWISSW!$I:$I,MATCHUP!$A46,SWISSW!$J:$J,MATCHUP!D$1,SWISSW!$F:$F,"Won")+COUNTIFS(SWISSW!$I:$I,MATCHUP!D$1,SWISSW!$J:$J,MATCHUP!$A46,SWISSW!$F:$F,"Lost"))/(COUNTIFS(SWISSW!$I:$I,MATCHUP!$A46,SWISSW!$J:$J,MATCHUP!D$1)-COUNTIFS(SWISSW!$I:$I,MATCHUP!$A46,SWISSW!$J:$J,MATCHUP!D$1,SWISSW!$F:$F,"Draw")+COUNTIFS(SWISSW!$I:$I,MATCHUP!D$1,SWISSW!$J:$J,MATCHUP!$A46)-COUNTIFS(SWISSW!$I:$I,MATCHUP!D$1,SWISSW!$J:$J,MATCHUP!$A46,SWISSW!$F:$F,"Draw")),"-")</f>
        <v>0</v>
      </c>
      <c r="E46" s="5">
        <f ca="1">IFERROR((COUNTIFS(SWISSW!$I:$I,MATCHUP!$A46,SWISSW!$J:$J,MATCHUP!E$1,SWISSW!$F:$F,"Won")+COUNTIFS(SWISSW!$I:$I,MATCHUP!E$1,SWISSW!$J:$J,MATCHUP!$A46,SWISSW!$F:$F,"Lost"))/(COUNTIFS(SWISSW!$I:$I,MATCHUP!$A46,SWISSW!$J:$J,MATCHUP!E$1)-COUNTIFS(SWISSW!$I:$I,MATCHUP!$A46,SWISSW!$J:$J,MATCHUP!E$1,SWISSW!$F:$F,"Draw")+COUNTIFS(SWISSW!$I:$I,MATCHUP!E$1,SWISSW!$J:$J,MATCHUP!$A46)-COUNTIFS(SWISSW!$I:$I,MATCHUP!E$1,SWISSW!$J:$J,MATCHUP!$A46,SWISSW!$F:$F,"Draw")),"-")</f>
        <v>0.66666666666666663</v>
      </c>
      <c r="F46" s="5">
        <f ca="1">IFERROR((COUNTIFS(SWISSW!$I:$I,MATCHUP!$A46,SWISSW!$J:$J,MATCHUP!F$1,SWISSW!$F:$F,"Won")+COUNTIFS(SWISSW!$I:$I,MATCHUP!F$1,SWISSW!$J:$J,MATCHUP!$A46,SWISSW!$F:$F,"Lost"))/(COUNTIFS(SWISSW!$I:$I,MATCHUP!$A46,SWISSW!$J:$J,MATCHUP!F$1)-COUNTIFS(SWISSW!$I:$I,MATCHUP!$A46,SWISSW!$J:$J,MATCHUP!F$1,SWISSW!$F:$F,"Draw")+COUNTIFS(SWISSW!$I:$I,MATCHUP!F$1,SWISSW!$J:$J,MATCHUP!$A46)-COUNTIFS(SWISSW!$I:$I,MATCHUP!F$1,SWISSW!$J:$J,MATCHUP!$A46,SWISSW!$F:$F,"Draw")),"-")</f>
        <v>1</v>
      </c>
      <c r="G46" s="5" t="str">
        <f ca="1">IFERROR((COUNTIFS(SWISSW!$I:$I,MATCHUP!$A46,SWISSW!$J:$J,MATCHUP!G$1,SWISSW!$F:$F,"Won")+COUNTIFS(SWISSW!$I:$I,MATCHUP!G$1,SWISSW!$J:$J,MATCHUP!$A46,SWISSW!$F:$F,"Lost"))/(COUNTIFS(SWISSW!$I:$I,MATCHUP!$A46,SWISSW!$J:$J,MATCHUP!G$1)-COUNTIFS(SWISSW!$I:$I,MATCHUP!$A46,SWISSW!$J:$J,MATCHUP!G$1,SWISSW!$F:$F,"Draw")+COUNTIFS(SWISSW!$I:$I,MATCHUP!G$1,SWISSW!$J:$J,MATCHUP!$A46)-COUNTIFS(SWISSW!$I:$I,MATCHUP!G$1,SWISSW!$J:$J,MATCHUP!$A46,SWISSW!$F:$F,"Draw")),"-")</f>
        <v>-</v>
      </c>
      <c r="H46" s="5" t="str">
        <f ca="1">IFERROR((COUNTIFS(SWISSW!$I:$I,MATCHUP!$A46,SWISSW!$J:$J,MATCHUP!H$1,SWISSW!$F:$F,"Won")+COUNTIFS(SWISSW!$I:$I,MATCHUP!H$1,SWISSW!$J:$J,MATCHUP!$A46,SWISSW!$F:$F,"Lost"))/(COUNTIFS(SWISSW!$I:$I,MATCHUP!$A46,SWISSW!$J:$J,MATCHUP!H$1)-COUNTIFS(SWISSW!$I:$I,MATCHUP!$A46,SWISSW!$J:$J,MATCHUP!H$1,SWISSW!$F:$F,"Draw")+COUNTIFS(SWISSW!$I:$I,MATCHUP!H$1,SWISSW!$J:$J,MATCHUP!$A46)-COUNTIFS(SWISSW!$I:$I,MATCHUP!H$1,SWISSW!$J:$J,MATCHUP!$A46,SWISSW!$F:$F,"Draw")),"-")</f>
        <v>-</v>
      </c>
      <c r="I46" s="5" t="str">
        <f ca="1">IFERROR((COUNTIFS(SWISSW!$I:$I,MATCHUP!$A46,SWISSW!$J:$J,MATCHUP!I$1,SWISSW!$F:$F,"Won")+COUNTIFS(SWISSW!$I:$I,MATCHUP!I$1,SWISSW!$J:$J,MATCHUP!$A46,SWISSW!$F:$F,"Lost"))/(COUNTIFS(SWISSW!$I:$I,MATCHUP!$A46,SWISSW!$J:$J,MATCHUP!I$1)-COUNTIFS(SWISSW!$I:$I,MATCHUP!$A46,SWISSW!$J:$J,MATCHUP!I$1,SWISSW!$F:$F,"Draw")+COUNTIFS(SWISSW!$I:$I,MATCHUP!I$1,SWISSW!$J:$J,MATCHUP!$A46)-COUNTIFS(SWISSW!$I:$I,MATCHUP!I$1,SWISSW!$J:$J,MATCHUP!$A46,SWISSW!$F:$F,"Draw")),"-")</f>
        <v>-</v>
      </c>
      <c r="J46" s="5" t="str">
        <f ca="1">IFERROR((COUNTIFS(SWISSW!$I:$I,MATCHUP!$A46,SWISSW!$J:$J,MATCHUP!J$1,SWISSW!$F:$F,"Won")+COUNTIFS(SWISSW!$I:$I,MATCHUP!J$1,SWISSW!$J:$J,MATCHUP!$A46,SWISSW!$F:$F,"Lost"))/(COUNTIFS(SWISSW!$I:$I,MATCHUP!$A46,SWISSW!$J:$J,MATCHUP!J$1)-COUNTIFS(SWISSW!$I:$I,MATCHUP!$A46,SWISSW!$J:$J,MATCHUP!J$1,SWISSW!$F:$F,"Draw")+COUNTIFS(SWISSW!$I:$I,MATCHUP!J$1,SWISSW!$J:$J,MATCHUP!$A46)-COUNTIFS(SWISSW!$I:$I,MATCHUP!J$1,SWISSW!$J:$J,MATCHUP!$A46,SWISSW!$F:$F,"Draw")),"-")</f>
        <v>-</v>
      </c>
      <c r="K46" s="5" t="str">
        <f ca="1">IFERROR((COUNTIFS(SWISSW!$I:$I,MATCHUP!$A46,SWISSW!$J:$J,MATCHUP!K$1,SWISSW!$F:$F,"Won")+COUNTIFS(SWISSW!$I:$I,MATCHUP!K$1,SWISSW!$J:$J,MATCHUP!$A46,SWISSW!$F:$F,"Lost"))/(COUNTIFS(SWISSW!$I:$I,MATCHUP!$A46,SWISSW!$J:$J,MATCHUP!K$1)-COUNTIFS(SWISSW!$I:$I,MATCHUP!$A46,SWISSW!$J:$J,MATCHUP!K$1,SWISSW!$F:$F,"Draw")+COUNTIFS(SWISSW!$I:$I,MATCHUP!K$1,SWISSW!$J:$J,MATCHUP!$A46)-COUNTIFS(SWISSW!$I:$I,MATCHUP!K$1,SWISSW!$J:$J,MATCHUP!$A46,SWISSW!$F:$F,"Draw")),"-")</f>
        <v>-</v>
      </c>
      <c r="L46" s="5">
        <f ca="1">IFERROR((COUNTIFS(SWISSW!$I:$I,MATCHUP!$A46,SWISSW!$J:$J,MATCHUP!L$1,SWISSW!$F:$F,"Won")+COUNTIFS(SWISSW!$I:$I,MATCHUP!L$1,SWISSW!$J:$J,MATCHUP!$A46,SWISSW!$F:$F,"Lost"))/(COUNTIFS(SWISSW!$I:$I,MATCHUP!$A46,SWISSW!$J:$J,MATCHUP!L$1)-COUNTIFS(SWISSW!$I:$I,MATCHUP!$A46,SWISSW!$J:$J,MATCHUP!L$1,SWISSW!$F:$F,"Draw")+COUNTIFS(SWISSW!$I:$I,MATCHUP!L$1,SWISSW!$J:$J,MATCHUP!$A46)-COUNTIFS(SWISSW!$I:$I,MATCHUP!L$1,SWISSW!$J:$J,MATCHUP!$A46,SWISSW!$F:$F,"Draw")),"-")</f>
        <v>1</v>
      </c>
      <c r="M46" s="5" t="str">
        <f ca="1">IFERROR((COUNTIFS(SWISSW!$I:$I,MATCHUP!$A46,SWISSW!$J:$J,MATCHUP!M$1,SWISSW!$F:$F,"Won")+COUNTIFS(SWISSW!$I:$I,MATCHUP!M$1,SWISSW!$J:$J,MATCHUP!$A46,SWISSW!$F:$F,"Lost"))/(COUNTIFS(SWISSW!$I:$I,MATCHUP!$A46,SWISSW!$J:$J,MATCHUP!M$1)-COUNTIFS(SWISSW!$I:$I,MATCHUP!$A46,SWISSW!$J:$J,MATCHUP!M$1,SWISSW!$F:$F,"Draw")+COUNTIFS(SWISSW!$I:$I,MATCHUP!M$1,SWISSW!$J:$J,MATCHUP!$A46)-COUNTIFS(SWISSW!$I:$I,MATCHUP!M$1,SWISSW!$J:$J,MATCHUP!$A46,SWISSW!$F:$F,"Draw")),"-")</f>
        <v>-</v>
      </c>
      <c r="N46" s="5">
        <f ca="1">IFERROR((COUNTIFS(SWISSW!$I:$I,MATCHUP!$A46,SWISSW!$J:$J,MATCHUP!N$1,SWISSW!$F:$F,"Won")+COUNTIFS(SWISSW!$I:$I,MATCHUP!N$1,SWISSW!$J:$J,MATCHUP!$A46,SWISSW!$F:$F,"Lost"))/(COUNTIFS(SWISSW!$I:$I,MATCHUP!$A46,SWISSW!$J:$J,MATCHUP!N$1)-COUNTIFS(SWISSW!$I:$I,MATCHUP!$A46,SWISSW!$J:$J,MATCHUP!N$1,SWISSW!$F:$F,"Draw")+COUNTIFS(SWISSW!$I:$I,MATCHUP!N$1,SWISSW!$J:$J,MATCHUP!$A46)-COUNTIFS(SWISSW!$I:$I,MATCHUP!N$1,SWISSW!$J:$J,MATCHUP!$A46,SWISSW!$F:$F,"Draw")),"-")</f>
        <v>1</v>
      </c>
      <c r="O46" s="5">
        <f ca="1">IFERROR((COUNTIFS(SWISSW!$I:$I,MATCHUP!$A46,SWISSW!$J:$J,MATCHUP!O$1,SWISSW!$F:$F,"Won")+COUNTIFS(SWISSW!$I:$I,MATCHUP!O$1,SWISSW!$J:$J,MATCHUP!$A46,SWISSW!$F:$F,"Lost"))/(COUNTIFS(SWISSW!$I:$I,MATCHUP!$A46,SWISSW!$J:$J,MATCHUP!O$1)-COUNTIFS(SWISSW!$I:$I,MATCHUP!$A46,SWISSW!$J:$J,MATCHUP!O$1,SWISSW!$F:$F,"Draw")+COUNTIFS(SWISSW!$I:$I,MATCHUP!O$1,SWISSW!$J:$J,MATCHUP!$A46)-COUNTIFS(SWISSW!$I:$I,MATCHUP!O$1,SWISSW!$J:$J,MATCHUP!$A46,SWISSW!$F:$F,"Draw")),"-")</f>
        <v>0</v>
      </c>
      <c r="P46" s="5" t="str">
        <f ca="1">IFERROR((COUNTIFS(SWISSW!$I:$I,MATCHUP!$A46,SWISSW!$J:$J,MATCHUP!P$1,SWISSW!$F:$F,"Won")+COUNTIFS(SWISSW!$I:$I,MATCHUP!P$1,SWISSW!$J:$J,MATCHUP!$A46,SWISSW!$F:$F,"Lost"))/(COUNTIFS(SWISSW!$I:$I,MATCHUP!$A46,SWISSW!$J:$J,MATCHUP!P$1)-COUNTIFS(SWISSW!$I:$I,MATCHUP!$A46,SWISSW!$J:$J,MATCHUP!P$1,SWISSW!$F:$F,"Draw")+COUNTIFS(SWISSW!$I:$I,MATCHUP!P$1,SWISSW!$J:$J,MATCHUP!$A46)-COUNTIFS(SWISSW!$I:$I,MATCHUP!P$1,SWISSW!$J:$J,MATCHUP!$A46,SWISSW!$F:$F,"Draw")),"-")</f>
        <v>-</v>
      </c>
      <c r="Q46" s="5" t="str">
        <f ca="1">IFERROR((COUNTIFS(SWISSW!$I:$I,MATCHUP!$A46,SWISSW!$J:$J,MATCHUP!Q$1,SWISSW!$F:$F,"Won")+COUNTIFS(SWISSW!$I:$I,MATCHUP!Q$1,SWISSW!$J:$J,MATCHUP!$A46,SWISSW!$F:$F,"Lost"))/(COUNTIFS(SWISSW!$I:$I,MATCHUP!$A46,SWISSW!$J:$J,MATCHUP!Q$1)-COUNTIFS(SWISSW!$I:$I,MATCHUP!$A46,SWISSW!$J:$J,MATCHUP!Q$1,SWISSW!$F:$F,"Draw")+COUNTIFS(SWISSW!$I:$I,MATCHUP!Q$1,SWISSW!$J:$J,MATCHUP!$A46)-COUNTIFS(SWISSW!$I:$I,MATCHUP!Q$1,SWISSW!$J:$J,MATCHUP!$A46,SWISSW!$F:$F,"Draw")),"-")</f>
        <v>-</v>
      </c>
      <c r="R46" s="5">
        <f ca="1">IFERROR((COUNTIFS(SWISSW!$I:$I,MATCHUP!$A46,SWISSW!$J:$J,MATCHUP!R$1,SWISSW!$F:$F,"Won")+COUNTIFS(SWISSW!$I:$I,MATCHUP!R$1,SWISSW!$J:$J,MATCHUP!$A46,SWISSW!$F:$F,"Lost"))/(COUNTIFS(SWISSW!$I:$I,MATCHUP!$A46,SWISSW!$J:$J,MATCHUP!R$1)-COUNTIFS(SWISSW!$I:$I,MATCHUP!$A46,SWISSW!$J:$J,MATCHUP!R$1,SWISSW!$F:$F,"Draw")+COUNTIFS(SWISSW!$I:$I,MATCHUP!R$1,SWISSW!$J:$J,MATCHUP!$A46)-COUNTIFS(SWISSW!$I:$I,MATCHUP!R$1,SWISSW!$J:$J,MATCHUP!$A46,SWISSW!$F:$F,"Draw")),"-")</f>
        <v>1</v>
      </c>
      <c r="S46" s="5" t="str">
        <f ca="1">IFERROR((COUNTIFS(SWISSW!$I:$I,MATCHUP!$A46,SWISSW!$J:$J,MATCHUP!S$1,SWISSW!$F:$F,"Won")+COUNTIFS(SWISSW!$I:$I,MATCHUP!S$1,SWISSW!$J:$J,MATCHUP!$A46,SWISSW!$F:$F,"Lost"))/(COUNTIFS(SWISSW!$I:$I,MATCHUP!$A46,SWISSW!$J:$J,MATCHUP!S$1)-COUNTIFS(SWISSW!$I:$I,MATCHUP!$A46,SWISSW!$J:$J,MATCHUP!S$1,SWISSW!$F:$F,"Draw")+COUNTIFS(SWISSW!$I:$I,MATCHUP!S$1,SWISSW!$J:$J,MATCHUP!$A46)-COUNTIFS(SWISSW!$I:$I,MATCHUP!S$1,SWISSW!$J:$J,MATCHUP!$A46,SWISSW!$F:$F,"Draw")),"-")</f>
        <v>-</v>
      </c>
      <c r="T46" s="5" t="str">
        <f ca="1">IFERROR((COUNTIFS(SWISSW!$I:$I,MATCHUP!$A46,SWISSW!$J:$J,MATCHUP!T$1,SWISSW!$F:$F,"Won")+COUNTIFS(SWISSW!$I:$I,MATCHUP!T$1,SWISSW!$J:$J,MATCHUP!$A46,SWISSW!$F:$F,"Lost"))/(COUNTIFS(SWISSW!$I:$I,MATCHUP!$A46,SWISSW!$J:$J,MATCHUP!T$1)-COUNTIFS(SWISSW!$I:$I,MATCHUP!$A46,SWISSW!$J:$J,MATCHUP!T$1,SWISSW!$F:$F,"Draw")+COUNTIFS(SWISSW!$I:$I,MATCHUP!T$1,SWISSW!$J:$J,MATCHUP!$A46)-COUNTIFS(SWISSW!$I:$I,MATCHUP!T$1,SWISSW!$J:$J,MATCHUP!$A46,SWISSW!$F:$F,"Draw")),"-")</f>
        <v>-</v>
      </c>
      <c r="U46" s="5" t="str">
        <f ca="1">IFERROR((COUNTIFS(SWISSW!$I:$I,MATCHUP!$A46,SWISSW!$J:$J,MATCHUP!U$1,SWISSW!$F:$F,"Won")+COUNTIFS(SWISSW!$I:$I,MATCHUP!U$1,SWISSW!$J:$J,MATCHUP!$A46,SWISSW!$F:$F,"Lost"))/(COUNTIFS(SWISSW!$I:$I,MATCHUP!$A46,SWISSW!$J:$J,MATCHUP!U$1)-COUNTIFS(SWISSW!$I:$I,MATCHUP!$A46,SWISSW!$J:$J,MATCHUP!U$1,SWISSW!$F:$F,"Draw")+COUNTIFS(SWISSW!$I:$I,MATCHUP!U$1,SWISSW!$J:$J,MATCHUP!$A46)-COUNTIFS(SWISSW!$I:$I,MATCHUP!U$1,SWISSW!$J:$J,MATCHUP!$A46,SWISSW!$F:$F,"Draw")),"-")</f>
        <v>-</v>
      </c>
      <c r="V46" s="5" t="str">
        <f ca="1">IFERROR((COUNTIFS(SWISSW!$I:$I,MATCHUP!$A46,SWISSW!$J:$J,MATCHUP!V$1,SWISSW!$F:$F,"Won")+COUNTIFS(SWISSW!$I:$I,MATCHUP!V$1,SWISSW!$J:$J,MATCHUP!$A46,SWISSW!$F:$F,"Lost"))/(COUNTIFS(SWISSW!$I:$I,MATCHUP!$A46,SWISSW!$J:$J,MATCHUP!V$1)-COUNTIFS(SWISSW!$I:$I,MATCHUP!$A46,SWISSW!$J:$J,MATCHUP!V$1,SWISSW!$F:$F,"Draw")+COUNTIFS(SWISSW!$I:$I,MATCHUP!V$1,SWISSW!$J:$J,MATCHUP!$A46)-COUNTIFS(SWISSW!$I:$I,MATCHUP!V$1,SWISSW!$J:$J,MATCHUP!$A46,SWISSW!$F:$F,"Draw")),"-")</f>
        <v>-</v>
      </c>
      <c r="W46" s="5" t="str">
        <f ca="1">IFERROR((COUNTIFS(SWISSW!$I:$I,MATCHUP!$A46,SWISSW!$J:$J,MATCHUP!W$1,SWISSW!$F:$F,"Won")+COUNTIFS(SWISSW!$I:$I,MATCHUP!W$1,SWISSW!$J:$J,MATCHUP!$A46,SWISSW!$F:$F,"Lost"))/(COUNTIFS(SWISSW!$I:$I,MATCHUP!$A46,SWISSW!$J:$J,MATCHUP!W$1)-COUNTIFS(SWISSW!$I:$I,MATCHUP!$A46,SWISSW!$J:$J,MATCHUP!W$1,SWISSW!$F:$F,"Draw")+COUNTIFS(SWISSW!$I:$I,MATCHUP!W$1,SWISSW!$J:$J,MATCHUP!$A46)-COUNTIFS(SWISSW!$I:$I,MATCHUP!W$1,SWISSW!$J:$J,MATCHUP!$A46,SWISSW!$F:$F,"Draw")),"-")</f>
        <v>-</v>
      </c>
      <c r="X46" s="5" t="str">
        <f ca="1">IFERROR((COUNTIFS(SWISSW!$I:$I,MATCHUP!$A46,SWISSW!$J:$J,MATCHUP!X$1,SWISSW!$F:$F,"Won")+COUNTIFS(SWISSW!$I:$I,MATCHUP!X$1,SWISSW!$J:$J,MATCHUP!$A46,SWISSW!$F:$F,"Lost"))/(COUNTIFS(SWISSW!$I:$I,MATCHUP!$A46,SWISSW!$J:$J,MATCHUP!X$1)-COUNTIFS(SWISSW!$I:$I,MATCHUP!$A46,SWISSW!$J:$J,MATCHUP!X$1,SWISSW!$F:$F,"Draw")+COUNTIFS(SWISSW!$I:$I,MATCHUP!X$1,SWISSW!$J:$J,MATCHUP!$A46)-COUNTIFS(SWISSW!$I:$I,MATCHUP!X$1,SWISSW!$J:$J,MATCHUP!$A46,SWISSW!$F:$F,"Draw")),"-")</f>
        <v>-</v>
      </c>
      <c r="Y46" s="5" t="str">
        <f ca="1">IFERROR((COUNTIFS(SWISSW!$I:$I,MATCHUP!$A46,SWISSW!$J:$J,MATCHUP!Y$1,SWISSW!$F:$F,"Won")+COUNTIFS(SWISSW!$I:$I,MATCHUP!Y$1,SWISSW!$J:$J,MATCHUP!$A46,SWISSW!$F:$F,"Lost"))/(COUNTIFS(SWISSW!$I:$I,MATCHUP!$A46,SWISSW!$J:$J,MATCHUP!Y$1)-COUNTIFS(SWISSW!$I:$I,MATCHUP!$A46,SWISSW!$J:$J,MATCHUP!Y$1,SWISSW!$F:$F,"Draw")+COUNTIFS(SWISSW!$I:$I,MATCHUP!Y$1,SWISSW!$J:$J,MATCHUP!$A46)-COUNTIFS(SWISSW!$I:$I,MATCHUP!Y$1,SWISSW!$J:$J,MATCHUP!$A46,SWISSW!$F:$F,"Draw")),"-")</f>
        <v>-</v>
      </c>
      <c r="Z46" s="5" t="str">
        <f ca="1">IFERROR((COUNTIFS(SWISSW!$I:$I,MATCHUP!$A46,SWISSW!$J:$J,MATCHUP!Z$1,SWISSW!$F:$F,"Won")+COUNTIFS(SWISSW!$I:$I,MATCHUP!Z$1,SWISSW!$J:$J,MATCHUP!$A46,SWISSW!$F:$F,"Lost"))/(COUNTIFS(SWISSW!$I:$I,MATCHUP!$A46,SWISSW!$J:$J,MATCHUP!Z$1)-COUNTIFS(SWISSW!$I:$I,MATCHUP!$A46,SWISSW!$J:$J,MATCHUP!Z$1,SWISSW!$F:$F,"Draw")+COUNTIFS(SWISSW!$I:$I,MATCHUP!Z$1,SWISSW!$J:$J,MATCHUP!$A46)-COUNTIFS(SWISSW!$I:$I,MATCHUP!Z$1,SWISSW!$J:$J,MATCHUP!$A46,SWISSW!$F:$F,"Draw")),"-")</f>
        <v>-</v>
      </c>
      <c r="AA46" s="5" t="str">
        <f ca="1">IFERROR((COUNTIFS(SWISSW!$I:$I,MATCHUP!$A46,SWISSW!$J:$J,MATCHUP!AA$1,SWISSW!$F:$F,"Won")+COUNTIFS(SWISSW!$I:$I,MATCHUP!AA$1,SWISSW!$J:$J,MATCHUP!$A46,SWISSW!$F:$F,"Lost"))/(COUNTIFS(SWISSW!$I:$I,MATCHUP!$A46,SWISSW!$J:$J,MATCHUP!AA$1)-COUNTIFS(SWISSW!$I:$I,MATCHUP!$A46,SWISSW!$J:$J,MATCHUP!AA$1,SWISSW!$F:$F,"Draw")+COUNTIFS(SWISSW!$I:$I,MATCHUP!AA$1,SWISSW!$J:$J,MATCHUP!$A46)-COUNTIFS(SWISSW!$I:$I,MATCHUP!AA$1,SWISSW!$J:$J,MATCHUP!$A46,SWISSW!$F:$F,"Draw")),"-")</f>
        <v>-</v>
      </c>
      <c r="AB46" s="5" t="str">
        <f ca="1">IFERROR((COUNTIFS(SWISSW!$I:$I,MATCHUP!$A46,SWISSW!$J:$J,MATCHUP!AB$1,SWISSW!$F:$F,"Won")+COUNTIFS(SWISSW!$I:$I,MATCHUP!AB$1,SWISSW!$J:$J,MATCHUP!$A46,SWISSW!$F:$F,"Lost"))/(COUNTIFS(SWISSW!$I:$I,MATCHUP!$A46,SWISSW!$J:$J,MATCHUP!AB$1)-COUNTIFS(SWISSW!$I:$I,MATCHUP!$A46,SWISSW!$J:$J,MATCHUP!AB$1,SWISSW!$F:$F,"Draw")+COUNTIFS(SWISSW!$I:$I,MATCHUP!AB$1,SWISSW!$J:$J,MATCHUP!$A46)-COUNTIFS(SWISSW!$I:$I,MATCHUP!AB$1,SWISSW!$J:$J,MATCHUP!$A46,SWISSW!$F:$F,"Draw")),"-")</f>
        <v>-</v>
      </c>
      <c r="AC46" s="5">
        <f ca="1">IFERROR((COUNTIFS(SWISSW!$I:$I,MATCHUP!$A46,SWISSW!$J:$J,MATCHUP!AC$1,SWISSW!$F:$F,"Won")+COUNTIFS(SWISSW!$I:$I,MATCHUP!AC$1,SWISSW!$J:$J,MATCHUP!$A46,SWISSW!$F:$F,"Lost"))/(COUNTIFS(SWISSW!$I:$I,MATCHUP!$A46,SWISSW!$J:$J,MATCHUP!AC$1)-COUNTIFS(SWISSW!$I:$I,MATCHUP!$A46,SWISSW!$J:$J,MATCHUP!AC$1,SWISSW!$F:$F,"Draw")+COUNTIFS(SWISSW!$I:$I,MATCHUP!AC$1,SWISSW!$J:$J,MATCHUP!$A46)-COUNTIFS(SWISSW!$I:$I,MATCHUP!AC$1,SWISSW!$J:$J,MATCHUP!$A46,SWISSW!$F:$F,"Draw")),"-")</f>
        <v>0</v>
      </c>
      <c r="AD46" s="5">
        <f ca="1">IFERROR((COUNTIFS(SWISSW!$I:$I,MATCHUP!$A46,SWISSW!$J:$J,MATCHUP!AD$1,SWISSW!$F:$F,"Won")+COUNTIFS(SWISSW!$I:$I,MATCHUP!AD$1,SWISSW!$J:$J,MATCHUP!$A46,SWISSW!$F:$F,"Lost"))/(COUNTIFS(SWISSW!$I:$I,MATCHUP!$A46,SWISSW!$J:$J,MATCHUP!AD$1)-COUNTIFS(SWISSW!$I:$I,MATCHUP!$A46,SWISSW!$J:$J,MATCHUP!AD$1,SWISSW!$F:$F,"Draw")+COUNTIFS(SWISSW!$I:$I,MATCHUP!AD$1,SWISSW!$J:$J,MATCHUP!$A46)-COUNTIFS(SWISSW!$I:$I,MATCHUP!AD$1,SWISSW!$J:$J,MATCHUP!$A46,SWISSW!$F:$F,"Draw")),"-")</f>
        <v>1</v>
      </c>
      <c r="AE46" s="5" t="str">
        <f ca="1">IFERROR((COUNTIFS(SWISSW!$I:$I,MATCHUP!$A46,SWISSW!$J:$J,MATCHUP!AE$1,SWISSW!$F:$F,"Won")+COUNTIFS(SWISSW!$I:$I,MATCHUP!AE$1,SWISSW!$J:$J,MATCHUP!$A46,SWISSW!$F:$F,"Lost"))/(COUNTIFS(SWISSW!$I:$I,MATCHUP!$A46,SWISSW!$J:$J,MATCHUP!AE$1)-COUNTIFS(SWISSW!$I:$I,MATCHUP!$A46,SWISSW!$J:$J,MATCHUP!AE$1,SWISSW!$F:$F,"Draw")+COUNTIFS(SWISSW!$I:$I,MATCHUP!AE$1,SWISSW!$J:$J,MATCHUP!$A46)-COUNTIFS(SWISSW!$I:$I,MATCHUP!AE$1,SWISSW!$J:$J,MATCHUP!$A46,SWISSW!$F:$F,"Draw")),"-")</f>
        <v>-</v>
      </c>
      <c r="AF46" s="5" t="str">
        <f ca="1">IFERROR((COUNTIFS(SWISSW!$I:$I,MATCHUP!$A46,SWISSW!$J:$J,MATCHUP!AF$1,SWISSW!$F:$F,"Won")+COUNTIFS(SWISSW!$I:$I,MATCHUP!AF$1,SWISSW!$J:$J,MATCHUP!$A46,SWISSW!$F:$F,"Lost"))/(COUNTIFS(SWISSW!$I:$I,MATCHUP!$A46,SWISSW!$J:$J,MATCHUP!AF$1)-COUNTIFS(SWISSW!$I:$I,MATCHUP!$A46,SWISSW!$J:$J,MATCHUP!AF$1,SWISSW!$F:$F,"Draw")+COUNTIFS(SWISSW!$I:$I,MATCHUP!AF$1,SWISSW!$J:$J,MATCHUP!$A46)-COUNTIFS(SWISSW!$I:$I,MATCHUP!AF$1,SWISSW!$J:$J,MATCHUP!$A46,SWISSW!$F:$F,"Draw")),"-")</f>
        <v>-</v>
      </c>
      <c r="AG46" s="5" t="str">
        <f ca="1">IFERROR((COUNTIFS(SWISSW!$I:$I,MATCHUP!$A46,SWISSW!$J:$J,MATCHUP!AG$1,SWISSW!$F:$F,"Won")+COUNTIFS(SWISSW!$I:$I,MATCHUP!AG$1,SWISSW!$J:$J,MATCHUP!$A46,SWISSW!$F:$F,"Lost"))/(COUNTIFS(SWISSW!$I:$I,MATCHUP!$A46,SWISSW!$J:$J,MATCHUP!AG$1)-COUNTIFS(SWISSW!$I:$I,MATCHUP!$A46,SWISSW!$J:$J,MATCHUP!AG$1,SWISSW!$F:$F,"Draw")+COUNTIFS(SWISSW!$I:$I,MATCHUP!AG$1,SWISSW!$J:$J,MATCHUP!$A46)-COUNTIFS(SWISSW!$I:$I,MATCHUP!AG$1,SWISSW!$J:$J,MATCHUP!$A46,SWISSW!$F:$F,"Draw")),"-")</f>
        <v>-</v>
      </c>
      <c r="AH46" s="5" t="str">
        <f ca="1">IFERROR((COUNTIFS(SWISSW!$I:$I,MATCHUP!$A46,SWISSW!$J:$J,MATCHUP!AH$1,SWISSW!$F:$F,"Won")+COUNTIFS(SWISSW!$I:$I,MATCHUP!AH$1,SWISSW!$J:$J,MATCHUP!$A46,SWISSW!$F:$F,"Lost"))/(COUNTIFS(SWISSW!$I:$I,MATCHUP!$A46,SWISSW!$J:$J,MATCHUP!AH$1)-COUNTIFS(SWISSW!$I:$I,MATCHUP!$A46,SWISSW!$J:$J,MATCHUP!AH$1,SWISSW!$F:$F,"Draw")+COUNTIFS(SWISSW!$I:$I,MATCHUP!AH$1,SWISSW!$J:$J,MATCHUP!$A46)-COUNTIFS(SWISSW!$I:$I,MATCHUP!AH$1,SWISSW!$J:$J,MATCHUP!$A46,SWISSW!$F:$F,"Draw")),"-")</f>
        <v>-</v>
      </c>
      <c r="AI46" s="5" t="str">
        <f ca="1">IFERROR((COUNTIFS(SWISSW!$I:$I,MATCHUP!$A46,SWISSW!$J:$J,MATCHUP!AI$1,SWISSW!$F:$F,"Won")+COUNTIFS(SWISSW!$I:$I,MATCHUP!AI$1,SWISSW!$J:$J,MATCHUP!$A46,SWISSW!$F:$F,"Lost"))/(COUNTIFS(SWISSW!$I:$I,MATCHUP!$A46,SWISSW!$J:$J,MATCHUP!AI$1)-COUNTIFS(SWISSW!$I:$I,MATCHUP!$A46,SWISSW!$J:$J,MATCHUP!AI$1,SWISSW!$F:$F,"Draw")+COUNTIFS(SWISSW!$I:$I,MATCHUP!AI$1,SWISSW!$J:$J,MATCHUP!$A46)-COUNTIFS(SWISSW!$I:$I,MATCHUP!AI$1,SWISSW!$J:$J,MATCHUP!$A46,SWISSW!$F:$F,"Draw")),"-")</f>
        <v>-</v>
      </c>
      <c r="AJ46" s="5" t="str">
        <f ca="1">IFERROR((COUNTIFS(SWISSW!$I:$I,MATCHUP!$A46,SWISSW!$J:$J,MATCHUP!AJ$1,SWISSW!$F:$F,"Won")+COUNTIFS(SWISSW!$I:$I,MATCHUP!AJ$1,SWISSW!$J:$J,MATCHUP!$A46,SWISSW!$F:$F,"Lost"))/(COUNTIFS(SWISSW!$I:$I,MATCHUP!$A46,SWISSW!$J:$J,MATCHUP!AJ$1)-COUNTIFS(SWISSW!$I:$I,MATCHUP!$A46,SWISSW!$J:$J,MATCHUP!AJ$1,SWISSW!$F:$F,"Draw")+COUNTIFS(SWISSW!$I:$I,MATCHUP!AJ$1,SWISSW!$J:$J,MATCHUP!$A46)-COUNTIFS(SWISSW!$I:$I,MATCHUP!AJ$1,SWISSW!$J:$J,MATCHUP!$A46,SWISSW!$F:$F,"Draw")),"-")</f>
        <v>-</v>
      </c>
      <c r="AK46" s="5" t="str">
        <f ca="1">IFERROR((COUNTIFS(SWISSW!$I:$I,MATCHUP!$A46,SWISSW!$J:$J,MATCHUP!AK$1,SWISSW!$F:$F,"Won")+COUNTIFS(SWISSW!$I:$I,MATCHUP!AK$1,SWISSW!$J:$J,MATCHUP!$A46,SWISSW!$F:$F,"Lost"))/(COUNTIFS(SWISSW!$I:$I,MATCHUP!$A46,SWISSW!$J:$J,MATCHUP!AK$1)-COUNTIFS(SWISSW!$I:$I,MATCHUP!$A46,SWISSW!$J:$J,MATCHUP!AK$1,SWISSW!$F:$F,"Draw")+COUNTIFS(SWISSW!$I:$I,MATCHUP!AK$1,SWISSW!$J:$J,MATCHUP!$A46)-COUNTIFS(SWISSW!$I:$I,MATCHUP!AK$1,SWISSW!$J:$J,MATCHUP!$A46,SWISSW!$F:$F,"Draw")),"-")</f>
        <v>-</v>
      </c>
      <c r="AL46" s="5" t="str">
        <f ca="1">IFERROR((COUNTIFS(SWISSW!$I:$I,MATCHUP!$A46,SWISSW!$J:$J,MATCHUP!AL$1,SWISSW!$F:$F,"Won")+COUNTIFS(SWISSW!$I:$I,MATCHUP!AL$1,SWISSW!$J:$J,MATCHUP!$A46,SWISSW!$F:$F,"Lost"))/(COUNTIFS(SWISSW!$I:$I,MATCHUP!$A46,SWISSW!$J:$J,MATCHUP!AL$1)-COUNTIFS(SWISSW!$I:$I,MATCHUP!$A46,SWISSW!$J:$J,MATCHUP!AL$1,SWISSW!$F:$F,"Draw")+COUNTIFS(SWISSW!$I:$I,MATCHUP!AL$1,SWISSW!$J:$J,MATCHUP!$A46)-COUNTIFS(SWISSW!$I:$I,MATCHUP!AL$1,SWISSW!$J:$J,MATCHUP!$A46,SWISSW!$F:$F,"Draw")),"-")</f>
        <v>-</v>
      </c>
      <c r="AM46" s="5">
        <f ca="1">IFERROR((COUNTIFS(SWISSW!$I:$I,MATCHUP!$A46,SWISSW!$J:$J,MATCHUP!AM$1,SWISSW!$F:$F,"Won")+COUNTIFS(SWISSW!$I:$I,MATCHUP!AM$1,SWISSW!$J:$J,MATCHUP!$A46,SWISSW!$F:$F,"Lost"))/(COUNTIFS(SWISSW!$I:$I,MATCHUP!$A46,SWISSW!$J:$J,MATCHUP!AM$1)-COUNTIFS(SWISSW!$I:$I,MATCHUP!$A46,SWISSW!$J:$J,MATCHUP!AM$1,SWISSW!$F:$F,"Draw")+COUNTIFS(SWISSW!$I:$I,MATCHUP!AM$1,SWISSW!$J:$J,MATCHUP!$A46)-COUNTIFS(SWISSW!$I:$I,MATCHUP!AM$1,SWISSW!$J:$J,MATCHUP!$A46,SWISSW!$F:$F,"Draw")),"-")</f>
        <v>0</v>
      </c>
      <c r="AN46" s="5" t="str">
        <f ca="1">IFERROR((COUNTIFS(SWISSW!$I:$I,MATCHUP!$A46,SWISSW!$J:$J,MATCHUP!AN$1,SWISSW!$F:$F,"Won")+COUNTIFS(SWISSW!$I:$I,MATCHUP!AN$1,SWISSW!$J:$J,MATCHUP!$A46,SWISSW!$F:$F,"Lost"))/(COUNTIFS(SWISSW!$I:$I,MATCHUP!$A46,SWISSW!$J:$J,MATCHUP!AN$1)-COUNTIFS(SWISSW!$I:$I,MATCHUP!$A46,SWISSW!$J:$J,MATCHUP!AN$1,SWISSW!$F:$F,"Draw")+COUNTIFS(SWISSW!$I:$I,MATCHUP!AN$1,SWISSW!$J:$J,MATCHUP!$A46)-COUNTIFS(SWISSW!$I:$I,MATCHUP!AN$1,SWISSW!$J:$J,MATCHUP!$A46,SWISSW!$F:$F,"Draw")),"-")</f>
        <v>-</v>
      </c>
      <c r="AO46" s="5" t="str">
        <f ca="1">IFERROR((COUNTIFS(SWISSW!$I:$I,MATCHUP!$A46,SWISSW!$J:$J,MATCHUP!AO$1,SWISSW!$F:$F,"Won")+COUNTIFS(SWISSW!$I:$I,MATCHUP!AO$1,SWISSW!$J:$J,MATCHUP!$A46,SWISSW!$F:$F,"Lost"))/(COUNTIFS(SWISSW!$I:$I,MATCHUP!$A46,SWISSW!$J:$J,MATCHUP!AO$1)-COUNTIFS(SWISSW!$I:$I,MATCHUP!$A46,SWISSW!$J:$J,MATCHUP!AO$1,SWISSW!$F:$F,"Draw")+COUNTIFS(SWISSW!$I:$I,MATCHUP!AO$1,SWISSW!$J:$J,MATCHUP!$A46)-COUNTIFS(SWISSW!$I:$I,MATCHUP!AO$1,SWISSW!$J:$J,MATCHUP!$A46,SWISSW!$F:$F,"Draw")),"-")</f>
        <v>-</v>
      </c>
      <c r="AP46" s="5" t="str">
        <f ca="1">IFERROR((COUNTIFS(SWISSW!$I:$I,MATCHUP!$A46,SWISSW!$J:$J,MATCHUP!AP$1,SWISSW!$F:$F,"Won")+COUNTIFS(SWISSW!$I:$I,MATCHUP!AP$1,SWISSW!$J:$J,MATCHUP!$A46,SWISSW!$F:$F,"Lost"))/(COUNTIFS(SWISSW!$I:$I,MATCHUP!$A46,SWISSW!$J:$J,MATCHUP!AP$1)-COUNTIFS(SWISSW!$I:$I,MATCHUP!$A46,SWISSW!$J:$J,MATCHUP!AP$1,SWISSW!$F:$F,"Draw")+COUNTIFS(SWISSW!$I:$I,MATCHUP!AP$1,SWISSW!$J:$J,MATCHUP!$A46)-COUNTIFS(SWISSW!$I:$I,MATCHUP!AP$1,SWISSW!$J:$J,MATCHUP!$A46,SWISSW!$F:$F,"Draw")),"-")</f>
        <v>-</v>
      </c>
      <c r="AQ46" s="5" t="str">
        <f ca="1">IFERROR((COUNTIFS(SWISSW!$I:$I,MATCHUP!$A46,SWISSW!$J:$J,MATCHUP!AQ$1,SWISSW!$F:$F,"Won")+COUNTIFS(SWISSW!$I:$I,MATCHUP!AQ$1,SWISSW!$J:$J,MATCHUP!$A46,SWISSW!$F:$F,"Lost"))/(COUNTIFS(SWISSW!$I:$I,MATCHUP!$A46,SWISSW!$J:$J,MATCHUP!AQ$1)-COUNTIFS(SWISSW!$I:$I,MATCHUP!$A46,SWISSW!$J:$J,MATCHUP!AQ$1,SWISSW!$F:$F,"Draw")+COUNTIFS(SWISSW!$I:$I,MATCHUP!AQ$1,SWISSW!$J:$J,MATCHUP!$A46)-COUNTIFS(SWISSW!$I:$I,MATCHUP!AQ$1,SWISSW!$J:$J,MATCHUP!$A46,SWISSW!$F:$F,"Draw")),"-")</f>
        <v>-</v>
      </c>
      <c r="AR46" s="5" t="str">
        <f ca="1">IFERROR((COUNTIFS(SWISSW!$I:$I,MATCHUP!$A46,SWISSW!$J:$J,MATCHUP!AR$1,SWISSW!$F:$F,"Won")+COUNTIFS(SWISSW!$I:$I,MATCHUP!AR$1,SWISSW!$J:$J,MATCHUP!$A46,SWISSW!$F:$F,"Lost"))/(COUNTIFS(SWISSW!$I:$I,MATCHUP!$A46,SWISSW!$J:$J,MATCHUP!AR$1)-COUNTIFS(SWISSW!$I:$I,MATCHUP!$A46,SWISSW!$J:$J,MATCHUP!AR$1,SWISSW!$F:$F,"Draw")+COUNTIFS(SWISSW!$I:$I,MATCHUP!AR$1,SWISSW!$J:$J,MATCHUP!$A46)-COUNTIFS(SWISSW!$I:$I,MATCHUP!AR$1,SWISSW!$J:$J,MATCHUP!$A46,SWISSW!$F:$F,"Draw")),"-")</f>
        <v>-</v>
      </c>
      <c r="AS46" s="5" t="str">
        <f ca="1">IFERROR((COUNTIFS(SWISSW!$I:$I,MATCHUP!$A46,SWISSW!$J:$J,MATCHUP!AS$1,SWISSW!$F:$F,"Won")+COUNTIFS(SWISSW!$I:$I,MATCHUP!AS$1,SWISSW!$J:$J,MATCHUP!$A46,SWISSW!$F:$F,"Lost"))/(COUNTIFS(SWISSW!$I:$I,MATCHUP!$A46,SWISSW!$J:$J,MATCHUP!AS$1)-COUNTIFS(SWISSW!$I:$I,MATCHUP!$A46,SWISSW!$J:$J,MATCHUP!AS$1,SWISSW!$F:$F,"Draw")+COUNTIFS(SWISSW!$I:$I,MATCHUP!AS$1,SWISSW!$J:$J,MATCHUP!$A46)-COUNTIFS(SWISSW!$I:$I,MATCHUP!AS$1,SWISSW!$J:$J,MATCHUP!$A46,SWISSW!$F:$F,"Draw")),"-")</f>
        <v>-</v>
      </c>
      <c r="AT46" s="5" t="str">
        <f ca="1">IFERROR((COUNTIFS(SWISSW!$I:$I,MATCHUP!$A46,SWISSW!$J:$J,MATCHUP!AT$1,SWISSW!$F:$F,"Won")+COUNTIFS(SWISSW!$I:$I,MATCHUP!AT$1,SWISSW!$J:$J,MATCHUP!$A46,SWISSW!$F:$F,"Lost"))/(COUNTIFS(SWISSW!$I:$I,MATCHUP!$A46,SWISSW!$J:$J,MATCHUP!AT$1)-COUNTIFS(SWISSW!$I:$I,MATCHUP!$A46,SWISSW!$J:$J,MATCHUP!AT$1,SWISSW!$F:$F,"Draw")+COUNTIFS(SWISSW!$I:$I,MATCHUP!AT$1,SWISSW!$J:$J,MATCHUP!$A46)-COUNTIFS(SWISSW!$I:$I,MATCHUP!AT$1,SWISSW!$J:$J,MATCHUP!$A46,SWISSW!$F:$F,"Draw")),"-")</f>
        <v>-</v>
      </c>
      <c r="AU46" s="5" t="str">
        <f ca="1">IFERROR((COUNTIFS(SWISSW!$I:$I,MATCHUP!$A46,SWISSW!$J:$J,MATCHUP!AU$1,SWISSW!$F:$F,"Won")+COUNTIFS(SWISSW!$I:$I,MATCHUP!AU$1,SWISSW!$J:$J,MATCHUP!$A46,SWISSW!$F:$F,"Lost"))/(COUNTIFS(SWISSW!$I:$I,MATCHUP!$A46,SWISSW!$J:$J,MATCHUP!AU$1)-COUNTIFS(SWISSW!$I:$I,MATCHUP!$A46,SWISSW!$J:$J,MATCHUP!AU$1,SWISSW!$F:$F,"Draw")+COUNTIFS(SWISSW!$I:$I,MATCHUP!AU$1,SWISSW!$J:$J,MATCHUP!$A46)-COUNTIFS(SWISSW!$I:$I,MATCHUP!AU$1,SWISSW!$J:$J,MATCHUP!$A46,SWISSW!$F:$F,"Draw")),"-")</f>
        <v>-</v>
      </c>
      <c r="AV46" s="5" t="str">
        <f ca="1">IFERROR((COUNTIFS(SWISSW!$I:$I,MATCHUP!$A46,SWISSW!$J:$J,MATCHUP!AV$1,SWISSW!$F:$F,"Won")+COUNTIFS(SWISSW!$I:$I,MATCHUP!AV$1,SWISSW!$J:$J,MATCHUP!$A46,SWISSW!$F:$F,"Lost"))/(COUNTIFS(SWISSW!$I:$I,MATCHUP!$A46,SWISSW!$J:$J,MATCHUP!AV$1)-COUNTIFS(SWISSW!$I:$I,MATCHUP!$A46,SWISSW!$J:$J,MATCHUP!AV$1,SWISSW!$F:$F,"Draw")+COUNTIFS(SWISSW!$I:$I,MATCHUP!AV$1,SWISSW!$J:$J,MATCHUP!$A46)-COUNTIFS(SWISSW!$I:$I,MATCHUP!AV$1,SWISSW!$J:$J,MATCHUP!$A46,SWISSW!$F:$F,"Draw")),"-")</f>
        <v>-</v>
      </c>
      <c r="AW46" s="5" t="str">
        <f ca="1">IFERROR((COUNTIFS(SWISSW!$I:$I,MATCHUP!$A46,SWISSW!$J:$J,MATCHUP!AW$1,SWISSW!$F:$F,"Won")+COUNTIFS(SWISSW!$I:$I,MATCHUP!AW$1,SWISSW!$J:$J,MATCHUP!$A46,SWISSW!$F:$F,"Lost"))/(COUNTIFS(SWISSW!$I:$I,MATCHUP!$A46,SWISSW!$J:$J,MATCHUP!AW$1)-COUNTIFS(SWISSW!$I:$I,MATCHUP!$A46,SWISSW!$J:$J,MATCHUP!AW$1,SWISSW!$F:$F,"Draw")+COUNTIFS(SWISSW!$I:$I,MATCHUP!AW$1,SWISSW!$J:$J,MATCHUP!$A46)-COUNTIFS(SWISSW!$I:$I,MATCHUP!AW$1,SWISSW!$J:$J,MATCHUP!$A46,SWISSW!$F:$F,"Draw")),"-")</f>
        <v>-</v>
      </c>
      <c r="AX46" s="5" t="str">
        <f ca="1">IFERROR((COUNTIFS(SWISSW!$I:$I,MATCHUP!$A46,SWISSW!$J:$J,MATCHUP!AX$1,SWISSW!$F:$F,"Won")+COUNTIFS(SWISSW!$I:$I,MATCHUP!AX$1,SWISSW!$J:$J,MATCHUP!$A46,SWISSW!$F:$F,"Lost"))/(COUNTIFS(SWISSW!$I:$I,MATCHUP!$A46,SWISSW!$J:$J,MATCHUP!AX$1)-COUNTIFS(SWISSW!$I:$I,MATCHUP!$A46,SWISSW!$J:$J,MATCHUP!AX$1,SWISSW!$F:$F,"Draw")+COUNTIFS(SWISSW!$I:$I,MATCHUP!AX$1,SWISSW!$J:$J,MATCHUP!$A46)-COUNTIFS(SWISSW!$I:$I,MATCHUP!AX$1,SWISSW!$J:$J,MATCHUP!$A46,SWISSW!$F:$F,"Draw")),"-")</f>
        <v>-</v>
      </c>
      <c r="AY46" s="5" t="str">
        <f ca="1">IFERROR((COUNTIFS(SWISSW!$I:$I,MATCHUP!$A46,SWISSW!$J:$J,MATCHUP!AY$1,SWISSW!$F:$F,"Won")+COUNTIFS(SWISSW!$I:$I,MATCHUP!AY$1,SWISSW!$J:$J,MATCHUP!$A46,SWISSW!$F:$F,"Lost"))/(COUNTIFS(SWISSW!$I:$I,MATCHUP!$A46,SWISSW!$J:$J,MATCHUP!AY$1)-COUNTIFS(SWISSW!$I:$I,MATCHUP!$A46,SWISSW!$J:$J,MATCHUP!AY$1,SWISSW!$F:$F,"Draw")+COUNTIFS(SWISSW!$I:$I,MATCHUP!AY$1,SWISSW!$J:$J,MATCHUP!$A46)-COUNTIFS(SWISSW!$I:$I,MATCHUP!AY$1,SWISSW!$J:$J,MATCHUP!$A46,SWISSW!$F:$F,"Draw")),"-")</f>
        <v>-</v>
      </c>
      <c r="AZ46" s="5" t="str">
        <f ca="1">IFERROR((COUNTIFS(SWISSW!$I:$I,MATCHUP!$A46,SWISSW!$J:$J,MATCHUP!AZ$1,SWISSW!$F:$F,"Won")+COUNTIFS(SWISSW!$I:$I,MATCHUP!AZ$1,SWISSW!$J:$J,MATCHUP!$A46,SWISSW!$F:$F,"Lost"))/(COUNTIFS(SWISSW!$I:$I,MATCHUP!$A46,SWISSW!$J:$J,MATCHUP!AZ$1)-COUNTIFS(SWISSW!$I:$I,MATCHUP!$A46,SWISSW!$J:$J,MATCHUP!AZ$1,SWISSW!$F:$F,"Draw")+COUNTIFS(SWISSW!$I:$I,MATCHUP!AZ$1,SWISSW!$J:$J,MATCHUP!$A46)-COUNTIFS(SWISSW!$I:$I,MATCHUP!AZ$1,SWISSW!$J:$J,MATCHUP!$A46,SWISSW!$F:$F,"Draw")),"-")</f>
        <v>-</v>
      </c>
      <c r="BA46" s="5" t="str">
        <f ca="1">IFERROR((COUNTIFS(SWISSW!$I:$I,MATCHUP!$A46,SWISSW!$J:$J,MATCHUP!BA$1,SWISSW!$F:$F,"Won")+COUNTIFS(SWISSW!$I:$I,MATCHUP!BA$1,SWISSW!$J:$J,MATCHUP!$A46,SWISSW!$F:$F,"Lost"))/(COUNTIFS(SWISSW!$I:$I,MATCHUP!$A46,SWISSW!$J:$J,MATCHUP!BA$1)-COUNTIFS(SWISSW!$I:$I,MATCHUP!$A46,SWISSW!$J:$J,MATCHUP!BA$1,SWISSW!$F:$F,"Draw")+COUNTIFS(SWISSW!$I:$I,MATCHUP!BA$1,SWISSW!$J:$J,MATCHUP!$A46)-COUNTIFS(SWISSW!$I:$I,MATCHUP!BA$1,SWISSW!$J:$J,MATCHUP!$A46,SWISSW!$F:$F,"Draw")),"-")</f>
        <v>-</v>
      </c>
      <c r="BB46" s="5" t="str">
        <f ca="1">IFERROR((COUNTIFS(SWISSW!$I:$I,MATCHUP!$A46,SWISSW!$J:$J,MATCHUP!BB$1,SWISSW!$F:$F,"Won")+COUNTIFS(SWISSW!$I:$I,MATCHUP!BB$1,SWISSW!$J:$J,MATCHUP!$A46,SWISSW!$F:$F,"Lost"))/(COUNTIFS(SWISSW!$I:$I,MATCHUP!$A46,SWISSW!$J:$J,MATCHUP!BB$1)-COUNTIFS(SWISSW!$I:$I,MATCHUP!$A46,SWISSW!$J:$J,MATCHUP!BB$1,SWISSW!$F:$F,"Draw")+COUNTIFS(SWISSW!$I:$I,MATCHUP!BB$1,SWISSW!$J:$J,MATCHUP!$A46)-COUNTIFS(SWISSW!$I:$I,MATCHUP!BB$1,SWISSW!$J:$J,MATCHUP!$A46,SWISSW!$F:$F,"Draw")),"-")</f>
        <v>-</v>
      </c>
      <c r="BC46" s="5" t="str">
        <f ca="1">IFERROR((COUNTIFS(SWISSW!$I:$I,MATCHUP!$A46,SWISSW!$J:$J,MATCHUP!BC$1,SWISSW!$F:$F,"Won")+COUNTIFS(SWISSW!$I:$I,MATCHUP!BC$1,SWISSW!$J:$J,MATCHUP!$A46,SWISSW!$F:$F,"Lost"))/(COUNTIFS(SWISSW!$I:$I,MATCHUP!$A46,SWISSW!$J:$J,MATCHUP!BC$1)-COUNTIFS(SWISSW!$I:$I,MATCHUP!$A46,SWISSW!$J:$J,MATCHUP!BC$1,SWISSW!$F:$F,"Draw")+COUNTIFS(SWISSW!$I:$I,MATCHUP!BC$1,SWISSW!$J:$J,MATCHUP!$A46)-COUNTIFS(SWISSW!$I:$I,MATCHUP!BC$1,SWISSW!$J:$J,MATCHUP!$A46,SWISSW!$F:$F,"Draw")),"-")</f>
        <v>-</v>
      </c>
      <c r="BD46" s="5" t="str">
        <f ca="1">IFERROR((COUNTIFS(SWISSW!$I:$I,MATCHUP!$A46,SWISSW!$J:$J,MATCHUP!BD$1,SWISSW!$F:$F,"Won")+COUNTIFS(SWISSW!$I:$I,MATCHUP!BD$1,SWISSW!$J:$J,MATCHUP!$A46,SWISSW!$F:$F,"Lost"))/(COUNTIFS(SWISSW!$I:$I,MATCHUP!$A46,SWISSW!$J:$J,MATCHUP!BD$1)-COUNTIFS(SWISSW!$I:$I,MATCHUP!$A46,SWISSW!$J:$J,MATCHUP!BD$1,SWISSW!$F:$F,"Draw")+COUNTIFS(SWISSW!$I:$I,MATCHUP!BD$1,SWISSW!$J:$J,MATCHUP!$A46)-COUNTIFS(SWISSW!$I:$I,MATCHUP!BD$1,SWISSW!$J:$J,MATCHUP!$A46,SWISSW!$F:$F,"Draw")),"-")</f>
        <v>-</v>
      </c>
      <c r="BE46" s="5" t="str">
        <f ca="1">IFERROR((COUNTIFS(SWISSW!$I:$I,MATCHUP!$A46,SWISSW!$J:$J,MATCHUP!BE$1,SWISSW!$F:$F,"Won")+COUNTIFS(SWISSW!$I:$I,MATCHUP!BE$1,SWISSW!$J:$J,MATCHUP!$A46,SWISSW!$F:$F,"Lost"))/(COUNTIFS(SWISSW!$I:$I,MATCHUP!$A46,SWISSW!$J:$J,MATCHUP!BE$1)-COUNTIFS(SWISSW!$I:$I,MATCHUP!$A46,SWISSW!$J:$J,MATCHUP!BE$1,SWISSW!$F:$F,"Draw")+COUNTIFS(SWISSW!$I:$I,MATCHUP!BE$1,SWISSW!$J:$J,MATCHUP!$A46)-COUNTIFS(SWISSW!$I:$I,MATCHUP!BE$1,SWISSW!$J:$J,MATCHUP!$A46,SWISSW!$F:$F,"Draw")),"-")</f>
        <v>-</v>
      </c>
      <c r="BF46" s="5" t="str">
        <f ca="1">IFERROR((COUNTIFS(SWISSW!$I:$I,MATCHUP!$A46,SWISSW!$J:$J,MATCHUP!BF$1,SWISSW!$F:$F,"Won")+COUNTIFS(SWISSW!$I:$I,MATCHUP!BF$1,SWISSW!$J:$J,MATCHUP!$A46,SWISSW!$F:$F,"Lost"))/(COUNTIFS(SWISSW!$I:$I,MATCHUP!$A46,SWISSW!$J:$J,MATCHUP!BF$1)-COUNTIFS(SWISSW!$I:$I,MATCHUP!$A46,SWISSW!$J:$J,MATCHUP!BF$1,SWISSW!$F:$F,"Draw")+COUNTIFS(SWISSW!$I:$I,MATCHUP!BF$1,SWISSW!$J:$J,MATCHUP!$A46)-COUNTIFS(SWISSW!$I:$I,MATCHUP!BF$1,SWISSW!$J:$J,MATCHUP!$A46,SWISSW!$F:$F,"Draw")),"-")</f>
        <v>-</v>
      </c>
      <c r="BG46" s="5" t="str">
        <f ca="1">IFERROR((COUNTIFS(SWISSW!$I:$I,MATCHUP!$A46,SWISSW!$J:$J,MATCHUP!BG$1,SWISSW!$F:$F,"Won")+COUNTIFS(SWISSW!$I:$I,MATCHUP!BG$1,SWISSW!$J:$J,MATCHUP!$A46,SWISSW!$F:$F,"Lost"))/(COUNTIFS(SWISSW!$I:$I,MATCHUP!$A46,SWISSW!$J:$J,MATCHUP!BG$1)-COUNTIFS(SWISSW!$I:$I,MATCHUP!$A46,SWISSW!$J:$J,MATCHUP!BG$1,SWISSW!$F:$F,"Draw")+COUNTIFS(SWISSW!$I:$I,MATCHUP!BG$1,SWISSW!$J:$J,MATCHUP!$A46)-COUNTIFS(SWISSW!$I:$I,MATCHUP!BG$1,SWISSW!$J:$J,MATCHUP!$A46,SWISSW!$F:$F,"Draw")),"-")</f>
        <v>-</v>
      </c>
      <c r="BH46" s="5" t="str">
        <f ca="1">IFERROR((COUNTIFS(SWISSW!$I:$I,MATCHUP!$A46,SWISSW!$J:$J,MATCHUP!BH$1,SWISSW!$F:$F,"Won")+COUNTIFS(SWISSW!$I:$I,MATCHUP!BH$1,SWISSW!$J:$J,MATCHUP!$A46,SWISSW!$F:$F,"Lost"))/(COUNTIFS(SWISSW!$I:$I,MATCHUP!$A46,SWISSW!$J:$J,MATCHUP!BH$1)-COUNTIFS(SWISSW!$I:$I,MATCHUP!$A46,SWISSW!$J:$J,MATCHUP!BH$1,SWISSW!$F:$F,"Draw")+COUNTIFS(SWISSW!$I:$I,MATCHUP!BH$1,SWISSW!$J:$J,MATCHUP!$A46)-COUNTIFS(SWISSW!$I:$I,MATCHUP!BH$1,SWISSW!$J:$J,MATCHUP!$A46,SWISSW!$F:$F,"Draw")),"-")</f>
        <v>-</v>
      </c>
      <c r="BI46" s="5" t="str">
        <f ca="1">IFERROR((COUNTIFS(SWISSW!$I:$I,MATCHUP!$A46,SWISSW!$J:$J,MATCHUP!BI$1,SWISSW!$F:$F,"Won")+COUNTIFS(SWISSW!$I:$I,MATCHUP!BI$1,SWISSW!$J:$J,MATCHUP!$A46,SWISSW!$F:$F,"Lost"))/(COUNTIFS(SWISSW!$I:$I,MATCHUP!$A46,SWISSW!$J:$J,MATCHUP!BI$1)-COUNTIFS(SWISSW!$I:$I,MATCHUP!$A46,SWISSW!$J:$J,MATCHUP!BI$1,SWISSW!$F:$F,"Draw")+COUNTIFS(SWISSW!$I:$I,MATCHUP!BI$1,SWISSW!$J:$J,MATCHUP!$A46)-COUNTIFS(SWISSW!$I:$I,MATCHUP!BI$1,SWISSW!$J:$J,MATCHUP!$A46,SWISSW!$F:$F,"Draw")),"-")</f>
        <v>-</v>
      </c>
      <c r="BJ46" s="5" t="str">
        <f ca="1">IFERROR((COUNTIFS(SWISSW!$I:$I,MATCHUP!$A46,SWISSW!$J:$J,MATCHUP!BJ$1,SWISSW!$F:$F,"Won")+COUNTIFS(SWISSW!$I:$I,MATCHUP!BJ$1,SWISSW!$J:$J,MATCHUP!$A46,SWISSW!$F:$F,"Lost"))/(COUNTIFS(SWISSW!$I:$I,MATCHUP!$A46,SWISSW!$J:$J,MATCHUP!BJ$1)-COUNTIFS(SWISSW!$I:$I,MATCHUP!$A46,SWISSW!$J:$J,MATCHUP!BJ$1,SWISSW!$F:$F,"Draw")+COUNTIFS(SWISSW!$I:$I,MATCHUP!BJ$1,SWISSW!$J:$J,MATCHUP!$A46)-COUNTIFS(SWISSW!$I:$I,MATCHUP!BJ$1,SWISSW!$J:$J,MATCHUP!$A46,SWISSW!$F:$F,"Draw")),"-")</f>
        <v>-</v>
      </c>
      <c r="BK46" s="5" t="str">
        <f ca="1">IFERROR((COUNTIFS(SWISSW!$I:$I,MATCHUP!$A46,SWISSW!$J:$J,MATCHUP!BK$1,SWISSW!$F:$F,"Won")+COUNTIFS(SWISSW!$I:$I,MATCHUP!BK$1,SWISSW!$J:$J,MATCHUP!$A46,SWISSW!$F:$F,"Lost"))/(COUNTIFS(SWISSW!$I:$I,MATCHUP!$A46,SWISSW!$J:$J,MATCHUP!BK$1)-COUNTIFS(SWISSW!$I:$I,MATCHUP!$A46,SWISSW!$J:$J,MATCHUP!BK$1,SWISSW!$F:$F,"Draw")+COUNTIFS(SWISSW!$I:$I,MATCHUP!BK$1,SWISSW!$J:$J,MATCHUP!$A46)-COUNTIFS(SWISSW!$I:$I,MATCHUP!BK$1,SWISSW!$J:$J,MATCHUP!$A46,SWISSW!$F:$F,"Draw")),"-")</f>
        <v>-</v>
      </c>
      <c r="BL46" s="5" t="str">
        <f ca="1">IFERROR((COUNTIFS(SWISSW!$I:$I,MATCHUP!$A46,SWISSW!$J:$J,MATCHUP!BL$1,SWISSW!$F:$F,"Won")+COUNTIFS(SWISSW!$I:$I,MATCHUP!BL$1,SWISSW!$J:$J,MATCHUP!$A46,SWISSW!$F:$F,"Lost"))/(COUNTIFS(SWISSW!$I:$I,MATCHUP!$A46,SWISSW!$J:$J,MATCHUP!BL$1)-COUNTIFS(SWISSW!$I:$I,MATCHUP!$A46,SWISSW!$J:$J,MATCHUP!BL$1,SWISSW!$F:$F,"Draw")+COUNTIFS(SWISSW!$I:$I,MATCHUP!BL$1,SWISSW!$J:$J,MATCHUP!$A46)-COUNTIFS(SWISSW!$I:$I,MATCHUP!BL$1,SWISSW!$J:$J,MATCHUP!$A46,SWISSW!$F:$F,"Draw")),"-")</f>
        <v>-</v>
      </c>
      <c r="BM46" s="5" t="str">
        <f ca="1">IFERROR((COUNTIFS(SWISSW!$I:$I,MATCHUP!$A46,SWISSW!$J:$J,MATCHUP!BM$1,SWISSW!$F:$F,"Won")+COUNTIFS(SWISSW!$I:$I,MATCHUP!BM$1,SWISSW!$J:$J,MATCHUP!$A46,SWISSW!$F:$F,"Lost"))/(COUNTIFS(SWISSW!$I:$I,MATCHUP!$A46,SWISSW!$J:$J,MATCHUP!BM$1)-COUNTIFS(SWISSW!$I:$I,MATCHUP!$A46,SWISSW!$J:$J,MATCHUP!BM$1,SWISSW!$F:$F,"Draw")+COUNTIFS(SWISSW!$I:$I,MATCHUP!BM$1,SWISSW!$J:$J,MATCHUP!$A46)-COUNTIFS(SWISSW!$I:$I,MATCHUP!BM$1,SWISSW!$J:$J,MATCHUP!$A46,SWISSW!$F:$F,"Draw")),"-")</f>
        <v>-</v>
      </c>
      <c r="BN46" s="5" t="str">
        <f ca="1">IFERROR((COUNTIFS(SWISSW!$I:$I,MATCHUP!$A46,SWISSW!$J:$J,MATCHUP!BN$1,SWISSW!$F:$F,"Won")+COUNTIFS(SWISSW!$I:$I,MATCHUP!BN$1,SWISSW!$J:$J,MATCHUP!$A46,SWISSW!$F:$F,"Lost"))/(COUNTIFS(SWISSW!$I:$I,MATCHUP!$A46,SWISSW!$J:$J,MATCHUP!BN$1)-COUNTIFS(SWISSW!$I:$I,MATCHUP!$A46,SWISSW!$J:$J,MATCHUP!BN$1,SWISSW!$F:$F,"Draw")+COUNTIFS(SWISSW!$I:$I,MATCHUP!BN$1,SWISSW!$J:$J,MATCHUP!$A46)-COUNTIFS(SWISSW!$I:$I,MATCHUP!BN$1,SWISSW!$J:$J,MATCHUP!$A46,SWISSW!$F:$F,"Draw")),"-")</f>
        <v>-</v>
      </c>
      <c r="BO46" s="5" t="str">
        <f ca="1">IFERROR((COUNTIFS(SWISSW!$I:$I,MATCHUP!$A46,SWISSW!$J:$J,MATCHUP!BO$1,SWISSW!$F:$F,"Won")+COUNTIFS(SWISSW!$I:$I,MATCHUP!BO$1,SWISSW!$J:$J,MATCHUP!$A46,SWISSW!$F:$F,"Lost"))/(COUNTIFS(SWISSW!$I:$I,MATCHUP!$A46,SWISSW!$J:$J,MATCHUP!BO$1)-COUNTIFS(SWISSW!$I:$I,MATCHUP!$A46,SWISSW!$J:$J,MATCHUP!BO$1,SWISSW!$F:$F,"Draw")+COUNTIFS(SWISSW!$I:$I,MATCHUP!BO$1,SWISSW!$J:$J,MATCHUP!$A46)-COUNTIFS(SWISSW!$I:$I,MATCHUP!BO$1,SWISSW!$J:$J,MATCHUP!$A46,SWISSW!$F:$F,"Draw")),"-")</f>
        <v>-</v>
      </c>
      <c r="BP46" s="5" t="str">
        <f ca="1">IFERROR((COUNTIFS(SWISSW!$I:$I,MATCHUP!$A46,SWISSW!$J:$J,MATCHUP!BP$1,SWISSW!$F:$F,"Won")+COUNTIFS(SWISSW!$I:$I,MATCHUP!BP$1,SWISSW!$J:$J,MATCHUP!$A46,SWISSW!$F:$F,"Lost"))/(COUNTIFS(SWISSW!$I:$I,MATCHUP!$A46,SWISSW!$J:$J,MATCHUP!BP$1)-COUNTIFS(SWISSW!$I:$I,MATCHUP!$A46,SWISSW!$J:$J,MATCHUP!BP$1,SWISSW!$F:$F,"Draw")+COUNTIFS(SWISSW!$I:$I,MATCHUP!BP$1,SWISSW!$J:$J,MATCHUP!$A46)-COUNTIFS(SWISSW!$I:$I,MATCHUP!BP$1,SWISSW!$J:$J,MATCHUP!$A46,SWISSW!$F:$F,"Draw")),"-")</f>
        <v>-</v>
      </c>
      <c r="BQ46" s="5" t="str">
        <f ca="1">IFERROR((COUNTIFS(SWISSW!$I:$I,MATCHUP!$A46,SWISSW!$J:$J,MATCHUP!BQ$1,SWISSW!$F:$F,"Won")+COUNTIFS(SWISSW!$I:$I,MATCHUP!BQ$1,SWISSW!$J:$J,MATCHUP!$A46,SWISSW!$F:$F,"Lost"))/(COUNTIFS(SWISSW!$I:$I,MATCHUP!$A46,SWISSW!$J:$J,MATCHUP!BQ$1)-COUNTIFS(SWISSW!$I:$I,MATCHUP!$A46,SWISSW!$J:$J,MATCHUP!BQ$1,SWISSW!$F:$F,"Draw")+COUNTIFS(SWISSW!$I:$I,MATCHUP!BQ$1,SWISSW!$J:$J,MATCHUP!$A46)-COUNTIFS(SWISSW!$I:$I,MATCHUP!BQ$1,SWISSW!$J:$J,MATCHUP!$A46,SWISSW!$F:$F,"Draw")),"-")</f>
        <v>-</v>
      </c>
      <c r="BR46" s="5" t="str">
        <f ca="1">IFERROR((COUNTIFS(SWISSW!$I:$I,MATCHUP!$A46,SWISSW!$J:$J,MATCHUP!BR$1,SWISSW!$F:$F,"Won")+COUNTIFS(SWISSW!$I:$I,MATCHUP!BR$1,SWISSW!$J:$J,MATCHUP!$A46,SWISSW!$F:$F,"Lost"))/(COUNTIFS(SWISSW!$I:$I,MATCHUP!$A46,SWISSW!$J:$J,MATCHUP!BR$1)-COUNTIFS(SWISSW!$I:$I,MATCHUP!$A46,SWISSW!$J:$J,MATCHUP!BR$1,SWISSW!$F:$F,"Draw")+COUNTIFS(SWISSW!$I:$I,MATCHUP!BR$1,SWISSW!$J:$J,MATCHUP!$A46)-COUNTIFS(SWISSW!$I:$I,MATCHUP!BR$1,SWISSW!$J:$J,MATCHUP!$A46,SWISSW!$F:$F,"Draw")),"-")</f>
        <v>-</v>
      </c>
      <c r="BS46" s="5" t="str">
        <f ca="1">IFERROR((COUNTIFS(SWISSW!$I:$I,MATCHUP!$A46,SWISSW!$J:$J,MATCHUP!BS$1,SWISSW!$F:$F,"Won")+COUNTIFS(SWISSW!$I:$I,MATCHUP!BS$1,SWISSW!$J:$J,MATCHUP!$A46,SWISSW!$F:$F,"Lost"))/(COUNTIFS(SWISSW!$I:$I,MATCHUP!$A46,SWISSW!$J:$J,MATCHUP!BS$1)-COUNTIFS(SWISSW!$I:$I,MATCHUP!$A46,SWISSW!$J:$J,MATCHUP!BS$1,SWISSW!$F:$F,"Draw")+COUNTIFS(SWISSW!$I:$I,MATCHUP!BS$1,SWISSW!$J:$J,MATCHUP!$A46)-COUNTIFS(SWISSW!$I:$I,MATCHUP!BS$1,SWISSW!$J:$J,MATCHUP!$A46,SWISSW!$F:$F,"Draw")),"-")</f>
        <v>-</v>
      </c>
      <c r="BT46" s="5" t="str">
        <f ca="1">IFERROR((COUNTIFS(SWISSW!$I:$I,MATCHUP!$A46,SWISSW!$J:$J,MATCHUP!BT$1,SWISSW!$F:$F,"Won")+COUNTIFS(SWISSW!$I:$I,MATCHUP!BT$1,SWISSW!$J:$J,MATCHUP!$A46,SWISSW!$F:$F,"Lost"))/(COUNTIFS(SWISSW!$I:$I,MATCHUP!$A46,SWISSW!$J:$J,MATCHUP!BT$1)-COUNTIFS(SWISSW!$I:$I,MATCHUP!$A46,SWISSW!$J:$J,MATCHUP!BT$1,SWISSW!$F:$F,"Draw")+COUNTIFS(SWISSW!$I:$I,MATCHUP!BT$1,SWISSW!$J:$J,MATCHUP!$A46)-COUNTIFS(SWISSW!$I:$I,MATCHUP!BT$1,SWISSW!$J:$J,MATCHUP!$A46,SWISSW!$F:$F,"Draw")),"-")</f>
        <v>-</v>
      </c>
      <c r="BU46" s="5" t="str">
        <f ca="1">IFERROR((COUNTIFS(SWISSW!$I:$I,MATCHUP!$A46,SWISSW!$J:$J,MATCHUP!BU$1,SWISSW!$F:$F,"Won")+COUNTIFS(SWISSW!$I:$I,MATCHUP!BU$1,SWISSW!$J:$J,MATCHUP!$A46,SWISSW!$F:$F,"Lost"))/(COUNTIFS(SWISSW!$I:$I,MATCHUP!$A46,SWISSW!$J:$J,MATCHUP!BU$1)-COUNTIFS(SWISSW!$I:$I,MATCHUP!$A46,SWISSW!$J:$J,MATCHUP!BU$1,SWISSW!$F:$F,"Draw")+COUNTIFS(SWISSW!$I:$I,MATCHUP!BU$1,SWISSW!$J:$J,MATCHUP!$A46)-COUNTIFS(SWISSW!$I:$I,MATCHUP!BU$1,SWISSW!$J:$J,MATCHUP!$A46,SWISSW!$F:$F,"Draw")),"-")</f>
        <v>-</v>
      </c>
      <c r="BV46" s="5" t="str">
        <f ca="1">IFERROR((COUNTIFS(SWISSW!$I:$I,MATCHUP!$A46,SWISSW!$J:$J,MATCHUP!BV$1,SWISSW!$F:$F,"Won")+COUNTIFS(SWISSW!$I:$I,MATCHUP!BV$1,SWISSW!$J:$J,MATCHUP!$A46,SWISSW!$F:$F,"Lost"))/(COUNTIFS(SWISSW!$I:$I,MATCHUP!$A46,SWISSW!$J:$J,MATCHUP!BV$1)-COUNTIFS(SWISSW!$I:$I,MATCHUP!$A46,SWISSW!$J:$J,MATCHUP!BV$1,SWISSW!$F:$F,"Draw")+COUNTIFS(SWISSW!$I:$I,MATCHUP!BV$1,SWISSW!$J:$J,MATCHUP!$A46)-COUNTIFS(SWISSW!$I:$I,MATCHUP!BV$1,SWISSW!$J:$J,MATCHUP!$A46,SWISSW!$F:$F,"Draw")),"-")</f>
        <v>-</v>
      </c>
      <c r="BW46" s="5" t="str">
        <f ca="1">IFERROR((COUNTIFS(SWISSW!$I:$I,MATCHUP!$A46,SWISSW!$J:$J,MATCHUP!BW$1,SWISSW!$F:$F,"Won")+COUNTIFS(SWISSW!$I:$I,MATCHUP!BW$1,SWISSW!$J:$J,MATCHUP!$A46,SWISSW!$F:$F,"Lost"))/(COUNTIFS(SWISSW!$I:$I,MATCHUP!$A46,SWISSW!$J:$J,MATCHUP!BW$1)-COUNTIFS(SWISSW!$I:$I,MATCHUP!$A46,SWISSW!$J:$J,MATCHUP!BW$1,SWISSW!$F:$F,"Draw")+COUNTIFS(SWISSW!$I:$I,MATCHUP!BW$1,SWISSW!$J:$J,MATCHUP!$A46)-COUNTIFS(SWISSW!$I:$I,MATCHUP!BW$1,SWISSW!$J:$J,MATCHUP!$A46,SWISSW!$F:$F,"Draw")),"-")</f>
        <v>-</v>
      </c>
      <c r="BX46" s="5" t="str">
        <f ca="1">IFERROR((COUNTIFS(SWISSW!$I:$I,MATCHUP!$A46,SWISSW!$J:$J,MATCHUP!BX$1,SWISSW!$F:$F,"Won")+COUNTIFS(SWISSW!$I:$I,MATCHUP!BX$1,SWISSW!$J:$J,MATCHUP!$A46,SWISSW!$F:$F,"Lost"))/(COUNTIFS(SWISSW!$I:$I,MATCHUP!$A46,SWISSW!$J:$J,MATCHUP!BX$1)-COUNTIFS(SWISSW!$I:$I,MATCHUP!$A46,SWISSW!$J:$J,MATCHUP!BX$1,SWISSW!$F:$F,"Draw")+COUNTIFS(SWISSW!$I:$I,MATCHUP!BX$1,SWISSW!$J:$J,MATCHUP!$A46)-COUNTIFS(SWISSW!$I:$I,MATCHUP!BX$1,SWISSW!$J:$J,MATCHUP!$A46,SWISSW!$F:$F,"Draw")),"-")</f>
        <v>-</v>
      </c>
      <c r="BY46" s="5" t="str">
        <f ca="1">IFERROR((COUNTIFS(SWISSW!$I:$I,MATCHUP!$A46,SWISSW!$J:$J,MATCHUP!BY$1,SWISSW!$F:$F,"Won")+COUNTIFS(SWISSW!$I:$I,MATCHUP!BY$1,SWISSW!$J:$J,MATCHUP!$A46,SWISSW!$F:$F,"Lost"))/(COUNTIFS(SWISSW!$I:$I,MATCHUP!$A46,SWISSW!$J:$J,MATCHUP!BY$1)-COUNTIFS(SWISSW!$I:$I,MATCHUP!$A46,SWISSW!$J:$J,MATCHUP!BY$1,SWISSW!$F:$F,"Draw")+COUNTIFS(SWISSW!$I:$I,MATCHUP!BY$1,SWISSW!$J:$J,MATCHUP!$A46)-COUNTIFS(SWISSW!$I:$I,MATCHUP!BY$1,SWISSW!$J:$J,MATCHUP!$A46,SWISSW!$F:$F,"Draw")),"-")</f>
        <v>-</v>
      </c>
      <c r="BZ46" s="5" t="str">
        <f ca="1">IFERROR((COUNTIFS(SWISSW!$I:$I,MATCHUP!$A46,SWISSW!$J:$J,MATCHUP!BZ$1,SWISSW!$F:$F,"Won")+COUNTIFS(SWISSW!$I:$I,MATCHUP!BZ$1,SWISSW!$J:$J,MATCHUP!$A46,SWISSW!$F:$F,"Lost"))/(COUNTIFS(SWISSW!$I:$I,MATCHUP!$A46,SWISSW!$J:$J,MATCHUP!BZ$1)-COUNTIFS(SWISSW!$I:$I,MATCHUP!$A46,SWISSW!$J:$J,MATCHUP!BZ$1,SWISSW!$F:$F,"Draw")+COUNTIFS(SWISSW!$I:$I,MATCHUP!BZ$1,SWISSW!$J:$J,MATCHUP!$A46)-COUNTIFS(SWISSW!$I:$I,MATCHUP!BZ$1,SWISSW!$J:$J,MATCHUP!$A46,SWISSW!$F:$F,"Draw")),"-")</f>
        <v>-</v>
      </c>
      <c r="CA46" s="5" t="str">
        <f ca="1">IFERROR((COUNTIFS(SWISSW!$I:$I,MATCHUP!$A46,SWISSW!$J:$J,MATCHUP!CA$1,SWISSW!$F:$F,"Won")+COUNTIFS(SWISSW!$I:$I,MATCHUP!CA$1,SWISSW!$J:$J,MATCHUP!$A46,SWISSW!$F:$F,"Lost"))/(COUNTIFS(SWISSW!$I:$I,MATCHUP!$A46,SWISSW!$J:$J,MATCHUP!CA$1)-COUNTIFS(SWISSW!$I:$I,MATCHUP!$A46,SWISSW!$J:$J,MATCHUP!CA$1,SWISSW!$F:$F,"Draw")+COUNTIFS(SWISSW!$I:$I,MATCHUP!CA$1,SWISSW!$J:$J,MATCHUP!$A46)-COUNTIFS(SWISSW!$I:$I,MATCHUP!CA$1,SWISSW!$J:$J,MATCHUP!$A46,SWISSW!$F:$F,"Draw")),"-")</f>
        <v>-</v>
      </c>
      <c r="CB46" s="5" t="str">
        <f ca="1">IFERROR((COUNTIFS(SWISSW!$I:$I,MATCHUP!$A46,SWISSW!$J:$J,MATCHUP!CB$1,SWISSW!$F:$F,"Won")+COUNTIFS(SWISSW!$I:$I,MATCHUP!CB$1,SWISSW!$J:$J,MATCHUP!$A46,SWISSW!$F:$F,"Lost"))/(COUNTIFS(SWISSW!$I:$I,MATCHUP!$A46,SWISSW!$J:$J,MATCHUP!CB$1)-COUNTIFS(SWISSW!$I:$I,MATCHUP!$A46,SWISSW!$J:$J,MATCHUP!CB$1,SWISSW!$F:$F,"Draw")+COUNTIFS(SWISSW!$I:$I,MATCHUP!CB$1,SWISSW!$J:$J,MATCHUP!$A46)-COUNTIFS(SWISSW!$I:$I,MATCHUP!CB$1,SWISSW!$J:$J,MATCHUP!$A46,SWISSW!$F:$F,"Draw")),"-")</f>
        <v>-</v>
      </c>
      <c r="CC46" s="5" t="str">
        <f ca="1">IFERROR((COUNTIFS(SWISSW!$I:$I,MATCHUP!$A46,SWISSW!$J:$J,MATCHUP!CC$1,SWISSW!$F:$F,"Won")+COUNTIFS(SWISSW!$I:$I,MATCHUP!CC$1,SWISSW!$J:$J,MATCHUP!$A46,SWISSW!$F:$F,"Lost"))/(COUNTIFS(SWISSW!$I:$I,MATCHUP!$A46,SWISSW!$J:$J,MATCHUP!CC$1)-COUNTIFS(SWISSW!$I:$I,MATCHUP!$A46,SWISSW!$J:$J,MATCHUP!CC$1,SWISSW!$F:$F,"Draw")+COUNTIFS(SWISSW!$I:$I,MATCHUP!CC$1,SWISSW!$J:$J,MATCHUP!$A46)-COUNTIFS(SWISSW!$I:$I,MATCHUP!CC$1,SWISSW!$J:$J,MATCHUP!$A46,SWISSW!$F:$F,"Draw")),"-")</f>
        <v>-</v>
      </c>
      <c r="CD46" s="5" t="str">
        <f ca="1">IFERROR((COUNTIFS(SWISSW!$I:$I,MATCHUP!$A46,SWISSW!$J:$J,MATCHUP!CD$1,SWISSW!$F:$F,"Won")+COUNTIFS(SWISSW!$I:$I,MATCHUP!CD$1,SWISSW!$J:$J,MATCHUP!$A46,SWISSW!$F:$F,"Lost"))/(COUNTIFS(SWISSW!$I:$I,MATCHUP!$A46,SWISSW!$J:$J,MATCHUP!CD$1)-COUNTIFS(SWISSW!$I:$I,MATCHUP!$A46,SWISSW!$J:$J,MATCHUP!CD$1,SWISSW!$F:$F,"Draw")+COUNTIFS(SWISSW!$I:$I,MATCHUP!CD$1,SWISSW!$J:$J,MATCHUP!$A46)-COUNTIFS(SWISSW!$I:$I,MATCHUP!CD$1,SWISSW!$J:$J,MATCHUP!$A46,SWISSW!$F:$F,"Draw")),"-")</f>
        <v>-</v>
      </c>
      <c r="CE46" s="5" t="str">
        <f ca="1">IFERROR((COUNTIFS(SWISSW!$I:$I,MATCHUP!$A46,SWISSW!$J:$J,MATCHUP!CE$1,SWISSW!$F:$F,"Won")+COUNTIFS(SWISSW!$I:$I,MATCHUP!CE$1,SWISSW!$J:$J,MATCHUP!$A46,SWISSW!$F:$F,"Lost"))/(COUNTIFS(SWISSW!$I:$I,MATCHUP!$A46,SWISSW!$J:$J,MATCHUP!CE$1)-COUNTIFS(SWISSW!$I:$I,MATCHUP!$A46,SWISSW!$J:$J,MATCHUP!CE$1,SWISSW!$F:$F,"Draw")+COUNTIFS(SWISSW!$I:$I,MATCHUP!CE$1,SWISSW!$J:$J,MATCHUP!$A46)-COUNTIFS(SWISSW!$I:$I,MATCHUP!CE$1,SWISSW!$J:$J,MATCHUP!$A46,SWISSW!$F:$F,"Draw")),"-")</f>
        <v>-</v>
      </c>
      <c r="CF46" s="5" t="str">
        <f ca="1">IFERROR((COUNTIFS(SWISSW!$I:$I,MATCHUP!$A46,SWISSW!$J:$J,MATCHUP!CF$1,SWISSW!$F:$F,"Won")+COUNTIFS(SWISSW!$I:$I,MATCHUP!CF$1,SWISSW!$J:$J,MATCHUP!$A46,SWISSW!$F:$F,"Lost"))/(COUNTIFS(SWISSW!$I:$I,MATCHUP!$A46,SWISSW!$J:$J,MATCHUP!CF$1)-COUNTIFS(SWISSW!$I:$I,MATCHUP!$A46,SWISSW!$J:$J,MATCHUP!CF$1,SWISSW!$F:$F,"Draw")+COUNTIFS(SWISSW!$I:$I,MATCHUP!CF$1,SWISSW!$J:$J,MATCHUP!$A46)-COUNTIFS(SWISSW!$I:$I,MATCHUP!CF$1,SWISSW!$J:$J,MATCHUP!$A46,SWISSW!$F:$F,"Draw")),"-")</f>
        <v>-</v>
      </c>
      <c r="CG46" s="5" t="str">
        <f ca="1">IFERROR((COUNTIFS(SWISSW!$I:$I,MATCHUP!$A46,SWISSW!$J:$J,MATCHUP!CG$1,SWISSW!$F:$F,"Won")+COUNTIFS(SWISSW!$I:$I,MATCHUP!CG$1,SWISSW!$J:$J,MATCHUP!$A46,SWISSW!$F:$F,"Lost"))/(COUNTIFS(SWISSW!$I:$I,MATCHUP!$A46,SWISSW!$J:$J,MATCHUP!CG$1)-COUNTIFS(SWISSW!$I:$I,MATCHUP!$A46,SWISSW!$J:$J,MATCHUP!CG$1,SWISSW!$F:$F,"Draw")+COUNTIFS(SWISSW!$I:$I,MATCHUP!CG$1,SWISSW!$J:$J,MATCHUP!$A46)-COUNTIFS(SWISSW!$I:$I,MATCHUP!CG$1,SWISSW!$J:$J,MATCHUP!$A46,SWISSW!$F:$F,"Draw")),"-")</f>
        <v>-</v>
      </c>
      <c r="CH46" s="5" t="str">
        <f ca="1">IFERROR((COUNTIFS(SWISSW!$I:$I,MATCHUP!$A46,SWISSW!$J:$J,MATCHUP!CH$1,SWISSW!$F:$F,"Won")+COUNTIFS(SWISSW!$I:$I,MATCHUP!CH$1,SWISSW!$J:$J,MATCHUP!$A46,SWISSW!$F:$F,"Lost"))/(COUNTIFS(SWISSW!$I:$I,MATCHUP!$A46,SWISSW!$J:$J,MATCHUP!CH$1)-COUNTIFS(SWISSW!$I:$I,MATCHUP!$A46,SWISSW!$J:$J,MATCHUP!CH$1,SWISSW!$F:$F,"Draw")+COUNTIFS(SWISSW!$I:$I,MATCHUP!CH$1,SWISSW!$J:$J,MATCHUP!$A46)-COUNTIFS(SWISSW!$I:$I,MATCHUP!CH$1,SWISSW!$J:$J,MATCHUP!$A46,SWISSW!$F:$F,"Draw")),"-")</f>
        <v>-</v>
      </c>
      <c r="CI46" s="5" t="str">
        <f ca="1">IFERROR((COUNTIFS(SWISSW!$I:$I,MATCHUP!$A46,SWISSW!$J:$J,MATCHUP!CI$1,SWISSW!$F:$F,"Won")+COUNTIFS(SWISSW!$I:$I,MATCHUP!CI$1,SWISSW!$J:$J,MATCHUP!$A46,SWISSW!$F:$F,"Lost"))/(COUNTIFS(SWISSW!$I:$I,MATCHUP!$A46,SWISSW!$J:$J,MATCHUP!CI$1)-COUNTIFS(SWISSW!$I:$I,MATCHUP!$A46,SWISSW!$J:$J,MATCHUP!CI$1,SWISSW!$F:$F,"Draw")+COUNTIFS(SWISSW!$I:$I,MATCHUP!CI$1,SWISSW!$J:$J,MATCHUP!$A46)-COUNTIFS(SWISSW!$I:$I,MATCHUP!CI$1,SWISSW!$J:$J,MATCHUP!$A46,SWISSW!$F:$F,"Draw")),"-")</f>
        <v>-</v>
      </c>
      <c r="CJ46" s="5" t="str">
        <f ca="1">IFERROR((COUNTIFS(SWISSW!$I:$I,MATCHUP!$A46,SWISSW!$J:$J,MATCHUP!CJ$1,SWISSW!$F:$F,"Won")+COUNTIFS(SWISSW!$I:$I,MATCHUP!CJ$1,SWISSW!$J:$J,MATCHUP!$A46,SWISSW!$F:$F,"Lost"))/(COUNTIFS(SWISSW!$I:$I,MATCHUP!$A46,SWISSW!$J:$J,MATCHUP!CJ$1)-COUNTIFS(SWISSW!$I:$I,MATCHUP!$A46,SWISSW!$J:$J,MATCHUP!CJ$1,SWISSW!$F:$F,"Draw")+COUNTIFS(SWISSW!$I:$I,MATCHUP!CJ$1,SWISSW!$J:$J,MATCHUP!$A46)-COUNTIFS(SWISSW!$I:$I,MATCHUP!CJ$1,SWISSW!$J:$J,MATCHUP!$A46,SWISSW!$F:$F,"Draw")),"-")</f>
        <v>-</v>
      </c>
      <c r="CK46" s="5" t="str">
        <f ca="1">IFERROR((COUNTIFS(SWISSW!$I:$I,MATCHUP!$A46,SWISSW!$J:$J,MATCHUP!CK$1,SWISSW!$F:$F,"Won")+COUNTIFS(SWISSW!$I:$I,MATCHUP!CK$1,SWISSW!$J:$J,MATCHUP!$A46,SWISSW!$F:$F,"Lost"))/(COUNTIFS(SWISSW!$I:$I,MATCHUP!$A46,SWISSW!$J:$J,MATCHUP!CK$1)-COUNTIFS(SWISSW!$I:$I,MATCHUP!$A46,SWISSW!$J:$J,MATCHUP!CK$1,SWISSW!$F:$F,"Draw")+COUNTIFS(SWISSW!$I:$I,MATCHUP!CK$1,SWISSW!$J:$J,MATCHUP!$A46)-COUNTIFS(SWISSW!$I:$I,MATCHUP!CK$1,SWISSW!$J:$J,MATCHUP!$A46,SWISSW!$F:$F,"Draw")),"-")</f>
        <v>-</v>
      </c>
      <c r="CL46" s="5" t="str">
        <f ca="1">IFERROR((COUNTIFS(SWISSW!$I:$I,MATCHUP!$A46,SWISSW!$J:$J,MATCHUP!CL$1,SWISSW!$F:$F,"Won")+COUNTIFS(SWISSW!$I:$I,MATCHUP!CL$1,SWISSW!$J:$J,MATCHUP!$A46,SWISSW!$F:$F,"Lost"))/(COUNTIFS(SWISSW!$I:$I,MATCHUP!$A46,SWISSW!$J:$J,MATCHUP!CL$1)-COUNTIFS(SWISSW!$I:$I,MATCHUP!$A46,SWISSW!$J:$J,MATCHUP!CL$1,SWISSW!$F:$F,"Draw")+COUNTIFS(SWISSW!$I:$I,MATCHUP!CL$1,SWISSW!$J:$J,MATCHUP!$A46)-COUNTIFS(SWISSW!$I:$I,MATCHUP!CL$1,SWISSW!$J:$J,MATCHUP!$A46,SWISSW!$F:$F,"Draw")),"-")</f>
        <v>-</v>
      </c>
      <c r="CM46" s="5" t="str">
        <f ca="1">IFERROR((COUNTIFS(SWISSW!$I:$I,MATCHUP!$A46,SWISSW!$J:$J,MATCHUP!CM$1,SWISSW!$F:$F,"Won")+COUNTIFS(SWISSW!$I:$I,MATCHUP!CM$1,SWISSW!$J:$J,MATCHUP!$A46,SWISSW!$F:$F,"Lost"))/(COUNTIFS(SWISSW!$I:$I,MATCHUP!$A46,SWISSW!$J:$J,MATCHUP!CM$1)-COUNTIFS(SWISSW!$I:$I,MATCHUP!$A46,SWISSW!$J:$J,MATCHUP!CM$1,SWISSW!$F:$F,"Draw")+COUNTIFS(SWISSW!$I:$I,MATCHUP!CM$1,SWISSW!$J:$J,MATCHUP!$A46)-COUNTIFS(SWISSW!$I:$I,MATCHUP!CM$1,SWISSW!$J:$J,MATCHUP!$A46,SWISSW!$F:$F,"Draw")),"-")</f>
        <v>-</v>
      </c>
      <c r="CN46" s="5" t="str">
        <f ca="1">IFERROR((COUNTIFS(SWISSW!$I:$I,MATCHUP!$A46,SWISSW!$J:$J,MATCHUP!CN$1,SWISSW!$F:$F,"Won")+COUNTIFS(SWISSW!$I:$I,MATCHUP!CN$1,SWISSW!$J:$J,MATCHUP!$A46,SWISSW!$F:$F,"Lost"))/(COUNTIFS(SWISSW!$I:$I,MATCHUP!$A46,SWISSW!$J:$J,MATCHUP!CN$1)-COUNTIFS(SWISSW!$I:$I,MATCHUP!$A46,SWISSW!$J:$J,MATCHUP!CN$1,SWISSW!$F:$F,"Draw")+COUNTIFS(SWISSW!$I:$I,MATCHUP!CN$1,SWISSW!$J:$J,MATCHUP!$A46)-COUNTIFS(SWISSW!$I:$I,MATCHUP!CN$1,SWISSW!$J:$J,MATCHUP!$A46,SWISSW!$F:$F,"Draw")),"-")</f>
        <v>-</v>
      </c>
      <c r="CO46" s="5" t="str">
        <f ca="1">IFERROR((COUNTIFS(SWISSW!$I:$I,MATCHUP!$A46,SWISSW!$J:$J,MATCHUP!CO$1,SWISSW!$F:$F,"Won")+COUNTIFS(SWISSW!$I:$I,MATCHUP!CO$1,SWISSW!$J:$J,MATCHUP!$A46,SWISSW!$F:$F,"Lost"))/(COUNTIFS(SWISSW!$I:$I,MATCHUP!$A46,SWISSW!$J:$J,MATCHUP!CO$1)-COUNTIFS(SWISSW!$I:$I,MATCHUP!$A46,SWISSW!$J:$J,MATCHUP!CO$1,SWISSW!$F:$F,"Draw")+COUNTIFS(SWISSW!$I:$I,MATCHUP!CO$1,SWISSW!$J:$J,MATCHUP!$A46)-COUNTIFS(SWISSW!$I:$I,MATCHUP!CO$1,SWISSW!$J:$J,MATCHUP!$A46,SWISSW!$F:$F,"Draw")),"-")</f>
        <v>-</v>
      </c>
      <c r="CP46" s="5" t="str">
        <f ca="1">IFERROR((COUNTIFS(SWISSW!$I:$I,MATCHUP!$A46,SWISSW!$J:$J,MATCHUP!CP$1,SWISSW!$F:$F,"Won")+COUNTIFS(SWISSW!$I:$I,MATCHUP!CP$1,SWISSW!$J:$J,MATCHUP!$A46,SWISSW!$F:$F,"Lost"))/(COUNTIFS(SWISSW!$I:$I,MATCHUP!$A46,SWISSW!$J:$J,MATCHUP!CP$1)-COUNTIFS(SWISSW!$I:$I,MATCHUP!$A46,SWISSW!$J:$J,MATCHUP!CP$1,SWISSW!$F:$F,"Draw")+COUNTIFS(SWISSW!$I:$I,MATCHUP!CP$1,SWISSW!$J:$J,MATCHUP!$A46)-COUNTIFS(SWISSW!$I:$I,MATCHUP!CP$1,SWISSW!$J:$J,MATCHUP!$A46,SWISSW!$F:$F,"Draw")),"-")</f>
        <v>-</v>
      </c>
      <c r="CQ46" s="5" t="str">
        <f ca="1">IFERROR((COUNTIFS(SWISSW!$I:$I,MATCHUP!$A46,SWISSW!$J:$J,MATCHUP!CQ$1,SWISSW!$F:$F,"Won")+COUNTIFS(SWISSW!$I:$I,MATCHUP!CQ$1,SWISSW!$J:$J,MATCHUP!$A46,SWISSW!$F:$F,"Lost"))/(COUNTIFS(SWISSW!$I:$I,MATCHUP!$A46,SWISSW!$J:$J,MATCHUP!CQ$1)-COUNTIFS(SWISSW!$I:$I,MATCHUP!$A46,SWISSW!$J:$J,MATCHUP!CQ$1,SWISSW!$F:$F,"Draw")+COUNTIFS(SWISSW!$I:$I,MATCHUP!CQ$1,SWISSW!$J:$J,MATCHUP!$A46)-COUNTIFS(SWISSW!$I:$I,MATCHUP!CQ$1,SWISSW!$J:$J,MATCHUP!$A46,SWISSW!$F:$F,"Draw")),"-")</f>
        <v>-</v>
      </c>
      <c r="CR46" s="5" t="str">
        <f ca="1">IFERROR((COUNTIFS(SWISSW!$I:$I,MATCHUP!$A46,SWISSW!$J:$J,MATCHUP!CR$1,SWISSW!$F:$F,"Won")+COUNTIFS(SWISSW!$I:$I,MATCHUP!CR$1,SWISSW!$J:$J,MATCHUP!$A46,SWISSW!$F:$F,"Lost"))/(COUNTIFS(SWISSW!$I:$I,MATCHUP!$A46,SWISSW!$J:$J,MATCHUP!CR$1)-COUNTIFS(SWISSW!$I:$I,MATCHUP!$A46,SWISSW!$J:$J,MATCHUP!CR$1,SWISSW!$F:$F,"Draw")+COUNTIFS(SWISSW!$I:$I,MATCHUP!CR$1,SWISSW!$J:$J,MATCHUP!$A46)-COUNTIFS(SWISSW!$I:$I,MATCHUP!CR$1,SWISSW!$J:$J,MATCHUP!$A46,SWISSW!$F:$F,"Draw")),"-")</f>
        <v>-</v>
      </c>
      <c r="CS46" s="5" t="str">
        <f ca="1">IFERROR((COUNTIFS(SWISSW!$I:$I,MATCHUP!$A46,SWISSW!$J:$J,MATCHUP!CS$1,SWISSW!$F:$F,"Won")+COUNTIFS(SWISSW!$I:$I,MATCHUP!CS$1,SWISSW!$J:$J,MATCHUP!$A46,SWISSW!$F:$F,"Lost"))/(COUNTIFS(SWISSW!$I:$I,MATCHUP!$A46,SWISSW!$J:$J,MATCHUP!CS$1)-COUNTIFS(SWISSW!$I:$I,MATCHUP!$A46,SWISSW!$J:$J,MATCHUP!CS$1,SWISSW!$F:$F,"Draw")+COUNTIFS(SWISSW!$I:$I,MATCHUP!CS$1,SWISSW!$J:$J,MATCHUP!$A46)-COUNTIFS(SWISSW!$I:$I,MATCHUP!CS$1,SWISSW!$J:$J,MATCHUP!$A46,SWISSW!$F:$F,"Draw")),"-")</f>
        <v>-</v>
      </c>
      <c r="CT46" s="5" t="str">
        <f ca="1">IFERROR((COUNTIFS(SWISSW!$I:$I,MATCHUP!$A46,SWISSW!$J:$J,MATCHUP!CT$1,SWISSW!$F:$F,"Won")+COUNTIFS(SWISSW!$I:$I,MATCHUP!CT$1,SWISSW!$J:$J,MATCHUP!$A46,SWISSW!$F:$F,"Lost"))/(COUNTIFS(SWISSW!$I:$I,MATCHUP!$A46,SWISSW!$J:$J,MATCHUP!CT$1)-COUNTIFS(SWISSW!$I:$I,MATCHUP!$A46,SWISSW!$J:$J,MATCHUP!CT$1,SWISSW!$F:$F,"Draw")+COUNTIFS(SWISSW!$I:$I,MATCHUP!CT$1,SWISSW!$J:$J,MATCHUP!$A46)-COUNTIFS(SWISSW!$I:$I,MATCHUP!CT$1,SWISSW!$J:$J,MATCHUP!$A46,SWISSW!$F:$F,"Draw")),"-")</f>
        <v>-</v>
      </c>
      <c r="CU46" s="5" t="str">
        <f ca="1">IFERROR((COUNTIFS(SWISSW!$I:$I,MATCHUP!$A46,SWISSW!$J:$J,MATCHUP!CU$1,SWISSW!$F:$F,"Won")+COUNTIFS(SWISSW!$I:$I,MATCHUP!CU$1,SWISSW!$J:$J,MATCHUP!$A46,SWISSW!$F:$F,"Lost"))/(COUNTIFS(SWISSW!$I:$I,MATCHUP!$A46,SWISSW!$J:$J,MATCHUP!CU$1)-COUNTIFS(SWISSW!$I:$I,MATCHUP!$A46,SWISSW!$J:$J,MATCHUP!CU$1,SWISSW!$F:$F,"Draw")+COUNTIFS(SWISSW!$I:$I,MATCHUP!CU$1,SWISSW!$J:$J,MATCHUP!$A46)-COUNTIFS(SWISSW!$I:$I,MATCHUP!CU$1,SWISSW!$J:$J,MATCHUP!$A46,SWISSW!$F:$F,"Draw")),"-")</f>
        <v>-</v>
      </c>
      <c r="CV46" s="5" t="str">
        <f ca="1">IFERROR((COUNTIFS(SWISSW!$I:$I,MATCHUP!$A46,SWISSW!$J:$J,MATCHUP!CV$1,SWISSW!$F:$F,"Won")+COUNTIFS(SWISSW!$I:$I,MATCHUP!CV$1,SWISSW!$J:$J,MATCHUP!$A46,SWISSW!$F:$F,"Lost"))/(COUNTIFS(SWISSW!$I:$I,MATCHUP!$A46,SWISSW!$J:$J,MATCHUP!CV$1)-COUNTIFS(SWISSW!$I:$I,MATCHUP!$A46,SWISSW!$J:$J,MATCHUP!CV$1,SWISSW!$F:$F,"Draw")+COUNTIFS(SWISSW!$I:$I,MATCHUP!CV$1,SWISSW!$J:$J,MATCHUP!$A46)-COUNTIFS(SWISSW!$I:$I,MATCHUP!CV$1,SWISSW!$J:$J,MATCHUP!$A46,SWISSW!$F:$F,"Draw")),"-")</f>
        <v>-</v>
      </c>
    </row>
    <row r="47" spans="1:100" ht="55" customHeight="1" x14ac:dyDescent="0.3">
      <c r="A47" s="3" t="str" cm="1">
        <f t="array" aca="1" ref="A47" ca="1">INDIRECT(ADDRESS(ROW(),1,,1,"METABREAK"))</f>
        <v>Mono Red Blitz</v>
      </c>
      <c r="B47" s="5">
        <f ca="1">IFERROR((COUNTIFS(SWISSW!$I:$I,MATCHUP!$A47,SWISSW!$J:$J,MATCHUP!B$1,SWISSW!$F:$F,"Won")+COUNTIFS(SWISSW!$I:$I,MATCHUP!B$1,SWISSW!$J:$J,MATCHUP!$A47,SWISSW!$F:$F,"Lost"))/(COUNTIFS(SWISSW!$I:$I,MATCHUP!$A47,SWISSW!$J:$J,MATCHUP!B$1)-COUNTIFS(SWISSW!$I:$I,MATCHUP!$A47,SWISSW!$J:$J,MATCHUP!B$1,SWISSW!$F:$F,"Draw")+COUNTIFS(SWISSW!$I:$I,MATCHUP!B$1,SWISSW!$J:$J,MATCHUP!$A47)-COUNTIFS(SWISSW!$I:$I,MATCHUP!B$1,SWISSW!$J:$J,MATCHUP!$A47,SWISSW!$F:$F,"Draw")),"-")</f>
        <v>0.5</v>
      </c>
      <c r="C47" s="5">
        <f ca="1">IFERROR((COUNTIFS(SWISSW!$I:$I,MATCHUP!$A47,SWISSW!$J:$J,MATCHUP!C$1,SWISSW!$F:$F,"Won")+COUNTIFS(SWISSW!$I:$I,MATCHUP!C$1,SWISSW!$J:$J,MATCHUP!$A47,SWISSW!$F:$F,"Lost"))/(COUNTIFS(SWISSW!$I:$I,MATCHUP!$A47,SWISSW!$J:$J,MATCHUP!C$1)-COUNTIFS(SWISSW!$I:$I,MATCHUP!$A47,SWISSW!$J:$J,MATCHUP!C$1,SWISSW!$F:$F,"Draw")+COUNTIFS(SWISSW!$I:$I,MATCHUP!C$1,SWISSW!$J:$J,MATCHUP!$A47)-COUNTIFS(SWISSW!$I:$I,MATCHUP!C$1,SWISSW!$J:$J,MATCHUP!$A47,SWISSW!$F:$F,"Draw")),"-")</f>
        <v>0</v>
      </c>
      <c r="D47" s="5">
        <f ca="1">IFERROR((COUNTIFS(SWISSW!$I:$I,MATCHUP!$A47,SWISSW!$J:$J,MATCHUP!D$1,SWISSW!$F:$F,"Won")+COUNTIFS(SWISSW!$I:$I,MATCHUP!D$1,SWISSW!$J:$J,MATCHUP!$A47,SWISSW!$F:$F,"Lost"))/(COUNTIFS(SWISSW!$I:$I,MATCHUP!$A47,SWISSW!$J:$J,MATCHUP!D$1)-COUNTIFS(SWISSW!$I:$I,MATCHUP!$A47,SWISSW!$J:$J,MATCHUP!D$1,SWISSW!$F:$F,"Draw")+COUNTIFS(SWISSW!$I:$I,MATCHUP!D$1,SWISSW!$J:$J,MATCHUP!$A47)-COUNTIFS(SWISSW!$I:$I,MATCHUP!D$1,SWISSW!$J:$J,MATCHUP!$A47,SWISSW!$F:$F,"Draw")),"-")</f>
        <v>1</v>
      </c>
      <c r="E47" s="5">
        <f ca="1">IFERROR((COUNTIFS(SWISSW!$I:$I,MATCHUP!$A47,SWISSW!$J:$J,MATCHUP!E$1,SWISSW!$F:$F,"Won")+COUNTIFS(SWISSW!$I:$I,MATCHUP!E$1,SWISSW!$J:$J,MATCHUP!$A47,SWISSW!$F:$F,"Lost"))/(COUNTIFS(SWISSW!$I:$I,MATCHUP!$A47,SWISSW!$J:$J,MATCHUP!E$1)-COUNTIFS(SWISSW!$I:$I,MATCHUP!$A47,SWISSW!$J:$J,MATCHUP!E$1,SWISSW!$F:$F,"Draw")+COUNTIFS(SWISSW!$I:$I,MATCHUP!E$1,SWISSW!$J:$J,MATCHUP!$A47)-COUNTIFS(SWISSW!$I:$I,MATCHUP!E$1,SWISSW!$J:$J,MATCHUP!$A47,SWISSW!$F:$F,"Draw")),"-")</f>
        <v>0.5</v>
      </c>
      <c r="F47" s="5">
        <f ca="1">IFERROR((COUNTIFS(SWISSW!$I:$I,MATCHUP!$A47,SWISSW!$J:$J,MATCHUP!F$1,SWISSW!$F:$F,"Won")+COUNTIFS(SWISSW!$I:$I,MATCHUP!F$1,SWISSW!$J:$J,MATCHUP!$A47,SWISSW!$F:$F,"Lost"))/(COUNTIFS(SWISSW!$I:$I,MATCHUP!$A47,SWISSW!$J:$J,MATCHUP!F$1)-COUNTIFS(SWISSW!$I:$I,MATCHUP!$A47,SWISSW!$J:$J,MATCHUP!F$1,SWISSW!$F:$F,"Draw")+COUNTIFS(SWISSW!$I:$I,MATCHUP!F$1,SWISSW!$J:$J,MATCHUP!$A47)-COUNTIFS(SWISSW!$I:$I,MATCHUP!F$1,SWISSW!$J:$J,MATCHUP!$A47,SWISSW!$F:$F,"Draw")),"-")</f>
        <v>0</v>
      </c>
      <c r="G47" s="5">
        <f ca="1">IFERROR((COUNTIFS(SWISSW!$I:$I,MATCHUP!$A47,SWISSW!$J:$J,MATCHUP!G$1,SWISSW!$F:$F,"Won")+COUNTIFS(SWISSW!$I:$I,MATCHUP!G$1,SWISSW!$J:$J,MATCHUP!$A47,SWISSW!$F:$F,"Lost"))/(COUNTIFS(SWISSW!$I:$I,MATCHUP!$A47,SWISSW!$J:$J,MATCHUP!G$1)-COUNTIFS(SWISSW!$I:$I,MATCHUP!$A47,SWISSW!$J:$J,MATCHUP!G$1,SWISSW!$F:$F,"Draw")+COUNTIFS(SWISSW!$I:$I,MATCHUP!G$1,SWISSW!$J:$J,MATCHUP!$A47)-COUNTIFS(SWISSW!$I:$I,MATCHUP!G$1,SWISSW!$J:$J,MATCHUP!$A47,SWISSW!$F:$F,"Draw")),"-")</f>
        <v>0.66666666666666663</v>
      </c>
      <c r="H47" s="5">
        <f ca="1">IFERROR((COUNTIFS(SWISSW!$I:$I,MATCHUP!$A47,SWISSW!$J:$J,MATCHUP!H$1,SWISSW!$F:$F,"Won")+COUNTIFS(SWISSW!$I:$I,MATCHUP!H$1,SWISSW!$J:$J,MATCHUP!$A47,SWISSW!$F:$F,"Lost"))/(COUNTIFS(SWISSW!$I:$I,MATCHUP!$A47,SWISSW!$J:$J,MATCHUP!H$1)-COUNTIFS(SWISSW!$I:$I,MATCHUP!$A47,SWISSW!$J:$J,MATCHUP!H$1,SWISSW!$F:$F,"Draw")+COUNTIFS(SWISSW!$I:$I,MATCHUP!H$1,SWISSW!$J:$J,MATCHUP!$A47)-COUNTIFS(SWISSW!$I:$I,MATCHUP!H$1,SWISSW!$J:$J,MATCHUP!$A47,SWISSW!$F:$F,"Draw")),"-")</f>
        <v>0.5</v>
      </c>
      <c r="I47" s="5" t="str">
        <f ca="1">IFERROR((COUNTIFS(SWISSW!$I:$I,MATCHUP!$A47,SWISSW!$J:$J,MATCHUP!I$1,SWISSW!$F:$F,"Won")+COUNTIFS(SWISSW!$I:$I,MATCHUP!I$1,SWISSW!$J:$J,MATCHUP!$A47,SWISSW!$F:$F,"Lost"))/(COUNTIFS(SWISSW!$I:$I,MATCHUP!$A47,SWISSW!$J:$J,MATCHUP!I$1)-COUNTIFS(SWISSW!$I:$I,MATCHUP!$A47,SWISSW!$J:$J,MATCHUP!I$1,SWISSW!$F:$F,"Draw")+COUNTIFS(SWISSW!$I:$I,MATCHUP!I$1,SWISSW!$J:$J,MATCHUP!$A47)-COUNTIFS(SWISSW!$I:$I,MATCHUP!I$1,SWISSW!$J:$J,MATCHUP!$A47,SWISSW!$F:$F,"Draw")),"-")</f>
        <v>-</v>
      </c>
      <c r="J47" s="5" t="str">
        <f ca="1">IFERROR((COUNTIFS(SWISSW!$I:$I,MATCHUP!$A47,SWISSW!$J:$J,MATCHUP!J$1,SWISSW!$F:$F,"Won")+COUNTIFS(SWISSW!$I:$I,MATCHUP!J$1,SWISSW!$J:$J,MATCHUP!$A47,SWISSW!$F:$F,"Lost"))/(COUNTIFS(SWISSW!$I:$I,MATCHUP!$A47,SWISSW!$J:$J,MATCHUP!J$1)-COUNTIFS(SWISSW!$I:$I,MATCHUP!$A47,SWISSW!$J:$J,MATCHUP!J$1,SWISSW!$F:$F,"Draw")+COUNTIFS(SWISSW!$I:$I,MATCHUP!J$1,SWISSW!$J:$J,MATCHUP!$A47)-COUNTIFS(SWISSW!$I:$I,MATCHUP!J$1,SWISSW!$J:$J,MATCHUP!$A47,SWISSW!$F:$F,"Draw")),"-")</f>
        <v>-</v>
      </c>
      <c r="K47" s="5" t="str">
        <f ca="1">IFERROR((COUNTIFS(SWISSW!$I:$I,MATCHUP!$A47,SWISSW!$J:$J,MATCHUP!K$1,SWISSW!$F:$F,"Won")+COUNTIFS(SWISSW!$I:$I,MATCHUP!K$1,SWISSW!$J:$J,MATCHUP!$A47,SWISSW!$F:$F,"Lost"))/(COUNTIFS(SWISSW!$I:$I,MATCHUP!$A47,SWISSW!$J:$J,MATCHUP!K$1)-COUNTIFS(SWISSW!$I:$I,MATCHUP!$A47,SWISSW!$J:$J,MATCHUP!K$1,SWISSW!$F:$F,"Draw")+COUNTIFS(SWISSW!$I:$I,MATCHUP!K$1,SWISSW!$J:$J,MATCHUP!$A47)-COUNTIFS(SWISSW!$I:$I,MATCHUP!K$1,SWISSW!$J:$J,MATCHUP!$A47,SWISSW!$F:$F,"Draw")),"-")</f>
        <v>-</v>
      </c>
      <c r="L47" s="5">
        <f ca="1">IFERROR((COUNTIFS(SWISSW!$I:$I,MATCHUP!$A47,SWISSW!$J:$J,MATCHUP!L$1,SWISSW!$F:$F,"Won")+COUNTIFS(SWISSW!$I:$I,MATCHUP!L$1,SWISSW!$J:$J,MATCHUP!$A47,SWISSW!$F:$F,"Lost"))/(COUNTIFS(SWISSW!$I:$I,MATCHUP!$A47,SWISSW!$J:$J,MATCHUP!L$1)-COUNTIFS(SWISSW!$I:$I,MATCHUP!$A47,SWISSW!$J:$J,MATCHUP!L$1,SWISSW!$F:$F,"Draw")+COUNTIFS(SWISSW!$I:$I,MATCHUP!L$1,SWISSW!$J:$J,MATCHUP!$A47)-COUNTIFS(SWISSW!$I:$I,MATCHUP!L$1,SWISSW!$J:$J,MATCHUP!$A47,SWISSW!$F:$F,"Draw")),"-")</f>
        <v>1</v>
      </c>
      <c r="M47" s="5" t="str">
        <f ca="1">IFERROR((COUNTIFS(SWISSW!$I:$I,MATCHUP!$A47,SWISSW!$J:$J,MATCHUP!M$1,SWISSW!$F:$F,"Won")+COUNTIFS(SWISSW!$I:$I,MATCHUP!M$1,SWISSW!$J:$J,MATCHUP!$A47,SWISSW!$F:$F,"Lost"))/(COUNTIFS(SWISSW!$I:$I,MATCHUP!$A47,SWISSW!$J:$J,MATCHUP!M$1)-COUNTIFS(SWISSW!$I:$I,MATCHUP!$A47,SWISSW!$J:$J,MATCHUP!M$1,SWISSW!$F:$F,"Draw")+COUNTIFS(SWISSW!$I:$I,MATCHUP!M$1,SWISSW!$J:$J,MATCHUP!$A47)-COUNTIFS(SWISSW!$I:$I,MATCHUP!M$1,SWISSW!$J:$J,MATCHUP!$A47,SWISSW!$F:$F,"Draw")),"-")</f>
        <v>-</v>
      </c>
      <c r="N47" s="5">
        <f ca="1">IFERROR((COUNTIFS(SWISSW!$I:$I,MATCHUP!$A47,SWISSW!$J:$J,MATCHUP!N$1,SWISSW!$F:$F,"Won")+COUNTIFS(SWISSW!$I:$I,MATCHUP!N$1,SWISSW!$J:$J,MATCHUP!$A47,SWISSW!$F:$F,"Lost"))/(COUNTIFS(SWISSW!$I:$I,MATCHUP!$A47,SWISSW!$J:$J,MATCHUP!N$1)-COUNTIFS(SWISSW!$I:$I,MATCHUP!$A47,SWISSW!$J:$J,MATCHUP!N$1,SWISSW!$F:$F,"Draw")+COUNTIFS(SWISSW!$I:$I,MATCHUP!N$1,SWISSW!$J:$J,MATCHUP!$A47)-COUNTIFS(SWISSW!$I:$I,MATCHUP!N$1,SWISSW!$J:$J,MATCHUP!$A47,SWISSW!$F:$F,"Draw")),"-")</f>
        <v>1</v>
      </c>
      <c r="O47" s="5" t="str">
        <f ca="1">IFERROR((COUNTIFS(SWISSW!$I:$I,MATCHUP!$A47,SWISSW!$J:$J,MATCHUP!O$1,SWISSW!$F:$F,"Won")+COUNTIFS(SWISSW!$I:$I,MATCHUP!O$1,SWISSW!$J:$J,MATCHUP!$A47,SWISSW!$F:$F,"Lost"))/(COUNTIFS(SWISSW!$I:$I,MATCHUP!$A47,SWISSW!$J:$J,MATCHUP!O$1)-COUNTIFS(SWISSW!$I:$I,MATCHUP!$A47,SWISSW!$J:$J,MATCHUP!O$1,SWISSW!$F:$F,"Draw")+COUNTIFS(SWISSW!$I:$I,MATCHUP!O$1,SWISSW!$J:$J,MATCHUP!$A47)-COUNTIFS(SWISSW!$I:$I,MATCHUP!O$1,SWISSW!$J:$J,MATCHUP!$A47,SWISSW!$F:$F,"Draw")),"-")</f>
        <v>-</v>
      </c>
      <c r="P47" s="5" t="str">
        <f ca="1">IFERROR((COUNTIFS(SWISSW!$I:$I,MATCHUP!$A47,SWISSW!$J:$J,MATCHUP!P$1,SWISSW!$F:$F,"Won")+COUNTIFS(SWISSW!$I:$I,MATCHUP!P$1,SWISSW!$J:$J,MATCHUP!$A47,SWISSW!$F:$F,"Lost"))/(COUNTIFS(SWISSW!$I:$I,MATCHUP!$A47,SWISSW!$J:$J,MATCHUP!P$1)-COUNTIFS(SWISSW!$I:$I,MATCHUP!$A47,SWISSW!$J:$J,MATCHUP!P$1,SWISSW!$F:$F,"Draw")+COUNTIFS(SWISSW!$I:$I,MATCHUP!P$1,SWISSW!$J:$J,MATCHUP!$A47)-COUNTIFS(SWISSW!$I:$I,MATCHUP!P$1,SWISSW!$J:$J,MATCHUP!$A47,SWISSW!$F:$F,"Draw")),"-")</f>
        <v>-</v>
      </c>
      <c r="Q47" s="5" t="str">
        <f ca="1">IFERROR((COUNTIFS(SWISSW!$I:$I,MATCHUP!$A47,SWISSW!$J:$J,MATCHUP!Q$1,SWISSW!$F:$F,"Won")+COUNTIFS(SWISSW!$I:$I,MATCHUP!Q$1,SWISSW!$J:$J,MATCHUP!$A47,SWISSW!$F:$F,"Lost"))/(COUNTIFS(SWISSW!$I:$I,MATCHUP!$A47,SWISSW!$J:$J,MATCHUP!Q$1)-COUNTIFS(SWISSW!$I:$I,MATCHUP!$A47,SWISSW!$J:$J,MATCHUP!Q$1,SWISSW!$F:$F,"Draw")+COUNTIFS(SWISSW!$I:$I,MATCHUP!Q$1,SWISSW!$J:$J,MATCHUP!$A47)-COUNTIFS(SWISSW!$I:$I,MATCHUP!Q$1,SWISSW!$J:$J,MATCHUP!$A47,SWISSW!$F:$F,"Draw")),"-")</f>
        <v>-</v>
      </c>
      <c r="R47" s="5" t="str">
        <f ca="1">IFERROR((COUNTIFS(SWISSW!$I:$I,MATCHUP!$A47,SWISSW!$J:$J,MATCHUP!R$1,SWISSW!$F:$F,"Won")+COUNTIFS(SWISSW!$I:$I,MATCHUP!R$1,SWISSW!$J:$J,MATCHUP!$A47,SWISSW!$F:$F,"Lost"))/(COUNTIFS(SWISSW!$I:$I,MATCHUP!$A47,SWISSW!$J:$J,MATCHUP!R$1)-COUNTIFS(SWISSW!$I:$I,MATCHUP!$A47,SWISSW!$J:$J,MATCHUP!R$1,SWISSW!$F:$F,"Draw")+COUNTIFS(SWISSW!$I:$I,MATCHUP!R$1,SWISSW!$J:$J,MATCHUP!$A47)-COUNTIFS(SWISSW!$I:$I,MATCHUP!R$1,SWISSW!$J:$J,MATCHUP!$A47,SWISSW!$F:$F,"Draw")),"-")</f>
        <v>-</v>
      </c>
      <c r="S47" s="5" t="str">
        <f ca="1">IFERROR((COUNTIFS(SWISSW!$I:$I,MATCHUP!$A47,SWISSW!$J:$J,MATCHUP!S$1,SWISSW!$F:$F,"Won")+COUNTIFS(SWISSW!$I:$I,MATCHUP!S$1,SWISSW!$J:$J,MATCHUP!$A47,SWISSW!$F:$F,"Lost"))/(COUNTIFS(SWISSW!$I:$I,MATCHUP!$A47,SWISSW!$J:$J,MATCHUP!S$1)-COUNTIFS(SWISSW!$I:$I,MATCHUP!$A47,SWISSW!$J:$J,MATCHUP!S$1,SWISSW!$F:$F,"Draw")+COUNTIFS(SWISSW!$I:$I,MATCHUP!S$1,SWISSW!$J:$J,MATCHUP!$A47)-COUNTIFS(SWISSW!$I:$I,MATCHUP!S$1,SWISSW!$J:$J,MATCHUP!$A47,SWISSW!$F:$F,"Draw")),"-")</f>
        <v>-</v>
      </c>
      <c r="T47" s="5" t="str">
        <f ca="1">IFERROR((COUNTIFS(SWISSW!$I:$I,MATCHUP!$A47,SWISSW!$J:$J,MATCHUP!T$1,SWISSW!$F:$F,"Won")+COUNTIFS(SWISSW!$I:$I,MATCHUP!T$1,SWISSW!$J:$J,MATCHUP!$A47,SWISSW!$F:$F,"Lost"))/(COUNTIFS(SWISSW!$I:$I,MATCHUP!$A47,SWISSW!$J:$J,MATCHUP!T$1)-COUNTIFS(SWISSW!$I:$I,MATCHUP!$A47,SWISSW!$J:$J,MATCHUP!T$1,SWISSW!$F:$F,"Draw")+COUNTIFS(SWISSW!$I:$I,MATCHUP!T$1,SWISSW!$J:$J,MATCHUP!$A47)-COUNTIFS(SWISSW!$I:$I,MATCHUP!T$1,SWISSW!$J:$J,MATCHUP!$A47,SWISSW!$F:$F,"Draw")),"-")</f>
        <v>-</v>
      </c>
      <c r="U47" s="5" t="str">
        <f ca="1">IFERROR((COUNTIFS(SWISSW!$I:$I,MATCHUP!$A47,SWISSW!$J:$J,MATCHUP!U$1,SWISSW!$F:$F,"Won")+COUNTIFS(SWISSW!$I:$I,MATCHUP!U$1,SWISSW!$J:$J,MATCHUP!$A47,SWISSW!$F:$F,"Lost"))/(COUNTIFS(SWISSW!$I:$I,MATCHUP!$A47,SWISSW!$J:$J,MATCHUP!U$1)-COUNTIFS(SWISSW!$I:$I,MATCHUP!$A47,SWISSW!$J:$J,MATCHUP!U$1,SWISSW!$F:$F,"Draw")+COUNTIFS(SWISSW!$I:$I,MATCHUP!U$1,SWISSW!$J:$J,MATCHUP!$A47)-COUNTIFS(SWISSW!$I:$I,MATCHUP!U$1,SWISSW!$J:$J,MATCHUP!$A47,SWISSW!$F:$F,"Draw")),"-")</f>
        <v>-</v>
      </c>
      <c r="V47" s="5" t="str">
        <f ca="1">IFERROR((COUNTIFS(SWISSW!$I:$I,MATCHUP!$A47,SWISSW!$J:$J,MATCHUP!V$1,SWISSW!$F:$F,"Won")+COUNTIFS(SWISSW!$I:$I,MATCHUP!V$1,SWISSW!$J:$J,MATCHUP!$A47,SWISSW!$F:$F,"Lost"))/(COUNTIFS(SWISSW!$I:$I,MATCHUP!$A47,SWISSW!$J:$J,MATCHUP!V$1)-COUNTIFS(SWISSW!$I:$I,MATCHUP!$A47,SWISSW!$J:$J,MATCHUP!V$1,SWISSW!$F:$F,"Draw")+COUNTIFS(SWISSW!$I:$I,MATCHUP!V$1,SWISSW!$J:$J,MATCHUP!$A47)-COUNTIFS(SWISSW!$I:$I,MATCHUP!V$1,SWISSW!$J:$J,MATCHUP!$A47,SWISSW!$F:$F,"Draw")),"-")</f>
        <v>-</v>
      </c>
      <c r="W47" s="5" t="str">
        <f ca="1">IFERROR((COUNTIFS(SWISSW!$I:$I,MATCHUP!$A47,SWISSW!$J:$J,MATCHUP!W$1,SWISSW!$F:$F,"Won")+COUNTIFS(SWISSW!$I:$I,MATCHUP!W$1,SWISSW!$J:$J,MATCHUP!$A47,SWISSW!$F:$F,"Lost"))/(COUNTIFS(SWISSW!$I:$I,MATCHUP!$A47,SWISSW!$J:$J,MATCHUP!W$1)-COUNTIFS(SWISSW!$I:$I,MATCHUP!$A47,SWISSW!$J:$J,MATCHUP!W$1,SWISSW!$F:$F,"Draw")+COUNTIFS(SWISSW!$I:$I,MATCHUP!W$1,SWISSW!$J:$J,MATCHUP!$A47)-COUNTIFS(SWISSW!$I:$I,MATCHUP!W$1,SWISSW!$J:$J,MATCHUP!$A47,SWISSW!$F:$F,"Draw")),"-")</f>
        <v>-</v>
      </c>
      <c r="X47" s="5" t="str">
        <f ca="1">IFERROR((COUNTIFS(SWISSW!$I:$I,MATCHUP!$A47,SWISSW!$J:$J,MATCHUP!X$1,SWISSW!$F:$F,"Won")+COUNTIFS(SWISSW!$I:$I,MATCHUP!X$1,SWISSW!$J:$J,MATCHUP!$A47,SWISSW!$F:$F,"Lost"))/(COUNTIFS(SWISSW!$I:$I,MATCHUP!$A47,SWISSW!$J:$J,MATCHUP!X$1)-COUNTIFS(SWISSW!$I:$I,MATCHUP!$A47,SWISSW!$J:$J,MATCHUP!X$1,SWISSW!$F:$F,"Draw")+COUNTIFS(SWISSW!$I:$I,MATCHUP!X$1,SWISSW!$J:$J,MATCHUP!$A47)-COUNTIFS(SWISSW!$I:$I,MATCHUP!X$1,SWISSW!$J:$J,MATCHUP!$A47,SWISSW!$F:$F,"Draw")),"-")</f>
        <v>-</v>
      </c>
      <c r="Y47" s="5" t="str">
        <f ca="1">IFERROR((COUNTIFS(SWISSW!$I:$I,MATCHUP!$A47,SWISSW!$J:$J,MATCHUP!Y$1,SWISSW!$F:$F,"Won")+COUNTIFS(SWISSW!$I:$I,MATCHUP!Y$1,SWISSW!$J:$J,MATCHUP!$A47,SWISSW!$F:$F,"Lost"))/(COUNTIFS(SWISSW!$I:$I,MATCHUP!$A47,SWISSW!$J:$J,MATCHUP!Y$1)-COUNTIFS(SWISSW!$I:$I,MATCHUP!$A47,SWISSW!$J:$J,MATCHUP!Y$1,SWISSW!$F:$F,"Draw")+COUNTIFS(SWISSW!$I:$I,MATCHUP!Y$1,SWISSW!$J:$J,MATCHUP!$A47)-COUNTIFS(SWISSW!$I:$I,MATCHUP!Y$1,SWISSW!$J:$J,MATCHUP!$A47,SWISSW!$F:$F,"Draw")),"-")</f>
        <v>-</v>
      </c>
      <c r="Z47" s="5" t="str">
        <f ca="1">IFERROR((COUNTIFS(SWISSW!$I:$I,MATCHUP!$A47,SWISSW!$J:$J,MATCHUP!Z$1,SWISSW!$F:$F,"Won")+COUNTIFS(SWISSW!$I:$I,MATCHUP!Z$1,SWISSW!$J:$J,MATCHUP!$A47,SWISSW!$F:$F,"Lost"))/(COUNTIFS(SWISSW!$I:$I,MATCHUP!$A47,SWISSW!$J:$J,MATCHUP!Z$1)-COUNTIFS(SWISSW!$I:$I,MATCHUP!$A47,SWISSW!$J:$J,MATCHUP!Z$1,SWISSW!$F:$F,"Draw")+COUNTIFS(SWISSW!$I:$I,MATCHUP!Z$1,SWISSW!$J:$J,MATCHUP!$A47)-COUNTIFS(SWISSW!$I:$I,MATCHUP!Z$1,SWISSW!$J:$J,MATCHUP!$A47,SWISSW!$F:$F,"Draw")),"-")</f>
        <v>-</v>
      </c>
      <c r="AA47" s="5" t="str">
        <f ca="1">IFERROR((COUNTIFS(SWISSW!$I:$I,MATCHUP!$A47,SWISSW!$J:$J,MATCHUP!AA$1,SWISSW!$F:$F,"Won")+COUNTIFS(SWISSW!$I:$I,MATCHUP!AA$1,SWISSW!$J:$J,MATCHUP!$A47,SWISSW!$F:$F,"Lost"))/(COUNTIFS(SWISSW!$I:$I,MATCHUP!$A47,SWISSW!$J:$J,MATCHUP!AA$1)-COUNTIFS(SWISSW!$I:$I,MATCHUP!$A47,SWISSW!$J:$J,MATCHUP!AA$1,SWISSW!$F:$F,"Draw")+COUNTIFS(SWISSW!$I:$I,MATCHUP!AA$1,SWISSW!$J:$J,MATCHUP!$A47)-COUNTIFS(SWISSW!$I:$I,MATCHUP!AA$1,SWISSW!$J:$J,MATCHUP!$A47,SWISSW!$F:$F,"Draw")),"-")</f>
        <v>-</v>
      </c>
      <c r="AB47" s="5" t="str">
        <f ca="1">IFERROR((COUNTIFS(SWISSW!$I:$I,MATCHUP!$A47,SWISSW!$J:$J,MATCHUP!AB$1,SWISSW!$F:$F,"Won")+COUNTIFS(SWISSW!$I:$I,MATCHUP!AB$1,SWISSW!$J:$J,MATCHUP!$A47,SWISSW!$F:$F,"Lost"))/(COUNTIFS(SWISSW!$I:$I,MATCHUP!$A47,SWISSW!$J:$J,MATCHUP!AB$1)-COUNTIFS(SWISSW!$I:$I,MATCHUP!$A47,SWISSW!$J:$J,MATCHUP!AB$1,SWISSW!$F:$F,"Draw")+COUNTIFS(SWISSW!$I:$I,MATCHUP!AB$1,SWISSW!$J:$J,MATCHUP!$A47)-COUNTIFS(SWISSW!$I:$I,MATCHUP!AB$1,SWISSW!$J:$J,MATCHUP!$A47,SWISSW!$F:$F,"Draw")),"-")</f>
        <v>-</v>
      </c>
      <c r="AC47" s="5" t="str">
        <f ca="1">IFERROR((COUNTIFS(SWISSW!$I:$I,MATCHUP!$A47,SWISSW!$J:$J,MATCHUP!AC$1,SWISSW!$F:$F,"Won")+COUNTIFS(SWISSW!$I:$I,MATCHUP!AC$1,SWISSW!$J:$J,MATCHUP!$A47,SWISSW!$F:$F,"Lost"))/(COUNTIFS(SWISSW!$I:$I,MATCHUP!$A47,SWISSW!$J:$J,MATCHUP!AC$1)-COUNTIFS(SWISSW!$I:$I,MATCHUP!$A47,SWISSW!$J:$J,MATCHUP!AC$1,SWISSW!$F:$F,"Draw")+COUNTIFS(SWISSW!$I:$I,MATCHUP!AC$1,SWISSW!$J:$J,MATCHUP!$A47)-COUNTIFS(SWISSW!$I:$I,MATCHUP!AC$1,SWISSW!$J:$J,MATCHUP!$A47,SWISSW!$F:$F,"Draw")),"-")</f>
        <v>-</v>
      </c>
      <c r="AD47" s="5" t="str">
        <f ca="1">IFERROR((COUNTIFS(SWISSW!$I:$I,MATCHUP!$A47,SWISSW!$J:$J,MATCHUP!AD$1,SWISSW!$F:$F,"Won")+COUNTIFS(SWISSW!$I:$I,MATCHUP!AD$1,SWISSW!$J:$J,MATCHUP!$A47,SWISSW!$F:$F,"Lost"))/(COUNTIFS(SWISSW!$I:$I,MATCHUP!$A47,SWISSW!$J:$J,MATCHUP!AD$1)-COUNTIFS(SWISSW!$I:$I,MATCHUP!$A47,SWISSW!$J:$J,MATCHUP!AD$1,SWISSW!$F:$F,"Draw")+COUNTIFS(SWISSW!$I:$I,MATCHUP!AD$1,SWISSW!$J:$J,MATCHUP!$A47)-COUNTIFS(SWISSW!$I:$I,MATCHUP!AD$1,SWISSW!$J:$J,MATCHUP!$A47,SWISSW!$F:$F,"Draw")),"-")</f>
        <v>-</v>
      </c>
      <c r="AE47" s="5" t="str">
        <f ca="1">IFERROR((COUNTIFS(SWISSW!$I:$I,MATCHUP!$A47,SWISSW!$J:$J,MATCHUP!AE$1,SWISSW!$F:$F,"Won")+COUNTIFS(SWISSW!$I:$I,MATCHUP!AE$1,SWISSW!$J:$J,MATCHUP!$A47,SWISSW!$F:$F,"Lost"))/(COUNTIFS(SWISSW!$I:$I,MATCHUP!$A47,SWISSW!$J:$J,MATCHUP!AE$1)-COUNTIFS(SWISSW!$I:$I,MATCHUP!$A47,SWISSW!$J:$J,MATCHUP!AE$1,SWISSW!$F:$F,"Draw")+COUNTIFS(SWISSW!$I:$I,MATCHUP!AE$1,SWISSW!$J:$J,MATCHUP!$A47)-COUNTIFS(SWISSW!$I:$I,MATCHUP!AE$1,SWISSW!$J:$J,MATCHUP!$A47,SWISSW!$F:$F,"Draw")),"-")</f>
        <v>-</v>
      </c>
      <c r="AF47" s="5" t="str">
        <f ca="1">IFERROR((COUNTIFS(SWISSW!$I:$I,MATCHUP!$A47,SWISSW!$J:$J,MATCHUP!AF$1,SWISSW!$F:$F,"Won")+COUNTIFS(SWISSW!$I:$I,MATCHUP!AF$1,SWISSW!$J:$J,MATCHUP!$A47,SWISSW!$F:$F,"Lost"))/(COUNTIFS(SWISSW!$I:$I,MATCHUP!$A47,SWISSW!$J:$J,MATCHUP!AF$1)-COUNTIFS(SWISSW!$I:$I,MATCHUP!$A47,SWISSW!$J:$J,MATCHUP!AF$1,SWISSW!$F:$F,"Draw")+COUNTIFS(SWISSW!$I:$I,MATCHUP!AF$1,SWISSW!$J:$J,MATCHUP!$A47)-COUNTIFS(SWISSW!$I:$I,MATCHUP!AF$1,SWISSW!$J:$J,MATCHUP!$A47,SWISSW!$F:$F,"Draw")),"-")</f>
        <v>-</v>
      </c>
      <c r="AG47" s="5" t="str">
        <f ca="1">IFERROR((COUNTIFS(SWISSW!$I:$I,MATCHUP!$A47,SWISSW!$J:$J,MATCHUP!AG$1,SWISSW!$F:$F,"Won")+COUNTIFS(SWISSW!$I:$I,MATCHUP!AG$1,SWISSW!$J:$J,MATCHUP!$A47,SWISSW!$F:$F,"Lost"))/(COUNTIFS(SWISSW!$I:$I,MATCHUP!$A47,SWISSW!$J:$J,MATCHUP!AG$1)-COUNTIFS(SWISSW!$I:$I,MATCHUP!$A47,SWISSW!$J:$J,MATCHUP!AG$1,SWISSW!$F:$F,"Draw")+COUNTIFS(SWISSW!$I:$I,MATCHUP!AG$1,SWISSW!$J:$J,MATCHUP!$A47)-COUNTIFS(SWISSW!$I:$I,MATCHUP!AG$1,SWISSW!$J:$J,MATCHUP!$A47,SWISSW!$F:$F,"Draw")),"-")</f>
        <v>-</v>
      </c>
      <c r="AH47" s="5" t="str">
        <f ca="1">IFERROR((COUNTIFS(SWISSW!$I:$I,MATCHUP!$A47,SWISSW!$J:$J,MATCHUP!AH$1,SWISSW!$F:$F,"Won")+COUNTIFS(SWISSW!$I:$I,MATCHUP!AH$1,SWISSW!$J:$J,MATCHUP!$A47,SWISSW!$F:$F,"Lost"))/(COUNTIFS(SWISSW!$I:$I,MATCHUP!$A47,SWISSW!$J:$J,MATCHUP!AH$1)-COUNTIFS(SWISSW!$I:$I,MATCHUP!$A47,SWISSW!$J:$J,MATCHUP!AH$1,SWISSW!$F:$F,"Draw")+COUNTIFS(SWISSW!$I:$I,MATCHUP!AH$1,SWISSW!$J:$J,MATCHUP!$A47)-COUNTIFS(SWISSW!$I:$I,MATCHUP!AH$1,SWISSW!$J:$J,MATCHUP!$A47,SWISSW!$F:$F,"Draw")),"-")</f>
        <v>-</v>
      </c>
      <c r="AI47" s="5" t="str">
        <f ca="1">IFERROR((COUNTIFS(SWISSW!$I:$I,MATCHUP!$A47,SWISSW!$J:$J,MATCHUP!AI$1,SWISSW!$F:$F,"Won")+COUNTIFS(SWISSW!$I:$I,MATCHUP!AI$1,SWISSW!$J:$J,MATCHUP!$A47,SWISSW!$F:$F,"Lost"))/(COUNTIFS(SWISSW!$I:$I,MATCHUP!$A47,SWISSW!$J:$J,MATCHUP!AI$1)-COUNTIFS(SWISSW!$I:$I,MATCHUP!$A47,SWISSW!$J:$J,MATCHUP!AI$1,SWISSW!$F:$F,"Draw")+COUNTIFS(SWISSW!$I:$I,MATCHUP!AI$1,SWISSW!$J:$J,MATCHUP!$A47)-COUNTIFS(SWISSW!$I:$I,MATCHUP!AI$1,SWISSW!$J:$J,MATCHUP!$A47,SWISSW!$F:$F,"Draw")),"-")</f>
        <v>-</v>
      </c>
      <c r="AJ47" s="5" t="str">
        <f ca="1">IFERROR((COUNTIFS(SWISSW!$I:$I,MATCHUP!$A47,SWISSW!$J:$J,MATCHUP!AJ$1,SWISSW!$F:$F,"Won")+COUNTIFS(SWISSW!$I:$I,MATCHUP!AJ$1,SWISSW!$J:$J,MATCHUP!$A47,SWISSW!$F:$F,"Lost"))/(COUNTIFS(SWISSW!$I:$I,MATCHUP!$A47,SWISSW!$J:$J,MATCHUP!AJ$1)-COUNTIFS(SWISSW!$I:$I,MATCHUP!$A47,SWISSW!$J:$J,MATCHUP!AJ$1,SWISSW!$F:$F,"Draw")+COUNTIFS(SWISSW!$I:$I,MATCHUP!AJ$1,SWISSW!$J:$J,MATCHUP!$A47)-COUNTIFS(SWISSW!$I:$I,MATCHUP!AJ$1,SWISSW!$J:$J,MATCHUP!$A47,SWISSW!$F:$F,"Draw")),"-")</f>
        <v>-</v>
      </c>
      <c r="AK47" s="5" t="str">
        <f ca="1">IFERROR((COUNTIFS(SWISSW!$I:$I,MATCHUP!$A47,SWISSW!$J:$J,MATCHUP!AK$1,SWISSW!$F:$F,"Won")+COUNTIFS(SWISSW!$I:$I,MATCHUP!AK$1,SWISSW!$J:$J,MATCHUP!$A47,SWISSW!$F:$F,"Lost"))/(COUNTIFS(SWISSW!$I:$I,MATCHUP!$A47,SWISSW!$J:$J,MATCHUP!AK$1)-COUNTIFS(SWISSW!$I:$I,MATCHUP!$A47,SWISSW!$J:$J,MATCHUP!AK$1,SWISSW!$F:$F,"Draw")+COUNTIFS(SWISSW!$I:$I,MATCHUP!AK$1,SWISSW!$J:$J,MATCHUP!$A47)-COUNTIFS(SWISSW!$I:$I,MATCHUP!AK$1,SWISSW!$J:$J,MATCHUP!$A47,SWISSW!$F:$F,"Draw")),"-")</f>
        <v>-</v>
      </c>
      <c r="AL47" s="5" t="str">
        <f ca="1">IFERROR((COUNTIFS(SWISSW!$I:$I,MATCHUP!$A47,SWISSW!$J:$J,MATCHUP!AL$1,SWISSW!$F:$F,"Won")+COUNTIFS(SWISSW!$I:$I,MATCHUP!AL$1,SWISSW!$J:$J,MATCHUP!$A47,SWISSW!$F:$F,"Lost"))/(COUNTIFS(SWISSW!$I:$I,MATCHUP!$A47,SWISSW!$J:$J,MATCHUP!AL$1)-COUNTIFS(SWISSW!$I:$I,MATCHUP!$A47,SWISSW!$J:$J,MATCHUP!AL$1,SWISSW!$F:$F,"Draw")+COUNTIFS(SWISSW!$I:$I,MATCHUP!AL$1,SWISSW!$J:$J,MATCHUP!$A47)-COUNTIFS(SWISSW!$I:$I,MATCHUP!AL$1,SWISSW!$J:$J,MATCHUP!$A47,SWISSW!$F:$F,"Draw")),"-")</f>
        <v>-</v>
      </c>
      <c r="AM47" s="5" t="str">
        <f ca="1">IFERROR((COUNTIFS(SWISSW!$I:$I,MATCHUP!$A47,SWISSW!$J:$J,MATCHUP!AM$1,SWISSW!$F:$F,"Won")+COUNTIFS(SWISSW!$I:$I,MATCHUP!AM$1,SWISSW!$J:$J,MATCHUP!$A47,SWISSW!$F:$F,"Lost"))/(COUNTIFS(SWISSW!$I:$I,MATCHUP!$A47,SWISSW!$J:$J,MATCHUP!AM$1)-COUNTIFS(SWISSW!$I:$I,MATCHUP!$A47,SWISSW!$J:$J,MATCHUP!AM$1,SWISSW!$F:$F,"Draw")+COUNTIFS(SWISSW!$I:$I,MATCHUP!AM$1,SWISSW!$J:$J,MATCHUP!$A47)-COUNTIFS(SWISSW!$I:$I,MATCHUP!AM$1,SWISSW!$J:$J,MATCHUP!$A47,SWISSW!$F:$F,"Draw")),"-")</f>
        <v>-</v>
      </c>
      <c r="AN47" s="5">
        <f ca="1">IFERROR((COUNTIFS(SWISSW!$I:$I,MATCHUP!$A47,SWISSW!$J:$J,MATCHUP!AN$1,SWISSW!$F:$F,"Won")+COUNTIFS(SWISSW!$I:$I,MATCHUP!AN$1,SWISSW!$J:$J,MATCHUP!$A47,SWISSW!$F:$F,"Lost"))/(COUNTIFS(SWISSW!$I:$I,MATCHUP!$A47,SWISSW!$J:$J,MATCHUP!AN$1)-COUNTIFS(SWISSW!$I:$I,MATCHUP!$A47,SWISSW!$J:$J,MATCHUP!AN$1,SWISSW!$F:$F,"Draw")+COUNTIFS(SWISSW!$I:$I,MATCHUP!AN$1,SWISSW!$J:$J,MATCHUP!$A47)-COUNTIFS(SWISSW!$I:$I,MATCHUP!AN$1,SWISSW!$J:$J,MATCHUP!$A47,SWISSW!$F:$F,"Draw")),"-")</f>
        <v>1</v>
      </c>
      <c r="AO47" s="5" t="str">
        <f ca="1">IFERROR((COUNTIFS(SWISSW!$I:$I,MATCHUP!$A47,SWISSW!$J:$J,MATCHUP!AO$1,SWISSW!$F:$F,"Won")+COUNTIFS(SWISSW!$I:$I,MATCHUP!AO$1,SWISSW!$J:$J,MATCHUP!$A47,SWISSW!$F:$F,"Lost"))/(COUNTIFS(SWISSW!$I:$I,MATCHUP!$A47,SWISSW!$J:$J,MATCHUP!AO$1)-COUNTIFS(SWISSW!$I:$I,MATCHUP!$A47,SWISSW!$J:$J,MATCHUP!AO$1,SWISSW!$F:$F,"Draw")+COUNTIFS(SWISSW!$I:$I,MATCHUP!AO$1,SWISSW!$J:$J,MATCHUP!$A47)-COUNTIFS(SWISSW!$I:$I,MATCHUP!AO$1,SWISSW!$J:$J,MATCHUP!$A47,SWISSW!$F:$F,"Draw")),"-")</f>
        <v>-</v>
      </c>
      <c r="AP47" s="5" t="str">
        <f ca="1">IFERROR((COUNTIFS(SWISSW!$I:$I,MATCHUP!$A47,SWISSW!$J:$J,MATCHUP!AP$1,SWISSW!$F:$F,"Won")+COUNTIFS(SWISSW!$I:$I,MATCHUP!AP$1,SWISSW!$J:$J,MATCHUP!$A47,SWISSW!$F:$F,"Lost"))/(COUNTIFS(SWISSW!$I:$I,MATCHUP!$A47,SWISSW!$J:$J,MATCHUP!AP$1)-COUNTIFS(SWISSW!$I:$I,MATCHUP!$A47,SWISSW!$J:$J,MATCHUP!AP$1,SWISSW!$F:$F,"Draw")+COUNTIFS(SWISSW!$I:$I,MATCHUP!AP$1,SWISSW!$J:$J,MATCHUP!$A47)-COUNTIFS(SWISSW!$I:$I,MATCHUP!AP$1,SWISSW!$J:$J,MATCHUP!$A47,SWISSW!$F:$F,"Draw")),"-")</f>
        <v>-</v>
      </c>
      <c r="AQ47" s="5" t="str">
        <f ca="1">IFERROR((COUNTIFS(SWISSW!$I:$I,MATCHUP!$A47,SWISSW!$J:$J,MATCHUP!AQ$1,SWISSW!$F:$F,"Won")+COUNTIFS(SWISSW!$I:$I,MATCHUP!AQ$1,SWISSW!$J:$J,MATCHUP!$A47,SWISSW!$F:$F,"Lost"))/(COUNTIFS(SWISSW!$I:$I,MATCHUP!$A47,SWISSW!$J:$J,MATCHUP!AQ$1)-COUNTIFS(SWISSW!$I:$I,MATCHUP!$A47,SWISSW!$J:$J,MATCHUP!AQ$1,SWISSW!$F:$F,"Draw")+COUNTIFS(SWISSW!$I:$I,MATCHUP!AQ$1,SWISSW!$J:$J,MATCHUP!$A47)-COUNTIFS(SWISSW!$I:$I,MATCHUP!AQ$1,SWISSW!$J:$J,MATCHUP!$A47,SWISSW!$F:$F,"Draw")),"-")</f>
        <v>-</v>
      </c>
      <c r="AR47" s="5" t="str">
        <f ca="1">IFERROR((COUNTIFS(SWISSW!$I:$I,MATCHUP!$A47,SWISSW!$J:$J,MATCHUP!AR$1,SWISSW!$F:$F,"Won")+COUNTIFS(SWISSW!$I:$I,MATCHUP!AR$1,SWISSW!$J:$J,MATCHUP!$A47,SWISSW!$F:$F,"Lost"))/(COUNTIFS(SWISSW!$I:$I,MATCHUP!$A47,SWISSW!$J:$J,MATCHUP!AR$1)-COUNTIFS(SWISSW!$I:$I,MATCHUP!$A47,SWISSW!$J:$J,MATCHUP!AR$1,SWISSW!$F:$F,"Draw")+COUNTIFS(SWISSW!$I:$I,MATCHUP!AR$1,SWISSW!$J:$J,MATCHUP!$A47)-COUNTIFS(SWISSW!$I:$I,MATCHUP!AR$1,SWISSW!$J:$J,MATCHUP!$A47,SWISSW!$F:$F,"Draw")),"-")</f>
        <v>-</v>
      </c>
      <c r="AS47" s="5" t="str">
        <f ca="1">IFERROR((COUNTIFS(SWISSW!$I:$I,MATCHUP!$A47,SWISSW!$J:$J,MATCHUP!AS$1,SWISSW!$F:$F,"Won")+COUNTIFS(SWISSW!$I:$I,MATCHUP!AS$1,SWISSW!$J:$J,MATCHUP!$A47,SWISSW!$F:$F,"Lost"))/(COUNTIFS(SWISSW!$I:$I,MATCHUP!$A47,SWISSW!$J:$J,MATCHUP!AS$1)-COUNTIFS(SWISSW!$I:$I,MATCHUP!$A47,SWISSW!$J:$J,MATCHUP!AS$1,SWISSW!$F:$F,"Draw")+COUNTIFS(SWISSW!$I:$I,MATCHUP!AS$1,SWISSW!$J:$J,MATCHUP!$A47)-COUNTIFS(SWISSW!$I:$I,MATCHUP!AS$1,SWISSW!$J:$J,MATCHUP!$A47,SWISSW!$F:$F,"Draw")),"-")</f>
        <v>-</v>
      </c>
      <c r="AT47" s="5" t="str">
        <f ca="1">IFERROR((COUNTIFS(SWISSW!$I:$I,MATCHUP!$A47,SWISSW!$J:$J,MATCHUP!AT$1,SWISSW!$F:$F,"Won")+COUNTIFS(SWISSW!$I:$I,MATCHUP!AT$1,SWISSW!$J:$J,MATCHUP!$A47,SWISSW!$F:$F,"Lost"))/(COUNTIFS(SWISSW!$I:$I,MATCHUP!$A47,SWISSW!$J:$J,MATCHUP!AT$1)-COUNTIFS(SWISSW!$I:$I,MATCHUP!$A47,SWISSW!$J:$J,MATCHUP!AT$1,SWISSW!$F:$F,"Draw")+COUNTIFS(SWISSW!$I:$I,MATCHUP!AT$1,SWISSW!$J:$J,MATCHUP!$A47)-COUNTIFS(SWISSW!$I:$I,MATCHUP!AT$1,SWISSW!$J:$J,MATCHUP!$A47,SWISSW!$F:$F,"Draw")),"-")</f>
        <v>-</v>
      </c>
      <c r="AU47" s="5" t="str">
        <f ca="1">IFERROR((COUNTIFS(SWISSW!$I:$I,MATCHUP!$A47,SWISSW!$J:$J,MATCHUP!AU$1,SWISSW!$F:$F,"Won")+COUNTIFS(SWISSW!$I:$I,MATCHUP!AU$1,SWISSW!$J:$J,MATCHUP!$A47,SWISSW!$F:$F,"Lost"))/(COUNTIFS(SWISSW!$I:$I,MATCHUP!$A47,SWISSW!$J:$J,MATCHUP!AU$1)-COUNTIFS(SWISSW!$I:$I,MATCHUP!$A47,SWISSW!$J:$J,MATCHUP!AU$1,SWISSW!$F:$F,"Draw")+COUNTIFS(SWISSW!$I:$I,MATCHUP!AU$1,SWISSW!$J:$J,MATCHUP!$A47)-COUNTIFS(SWISSW!$I:$I,MATCHUP!AU$1,SWISSW!$J:$J,MATCHUP!$A47,SWISSW!$F:$F,"Draw")),"-")</f>
        <v>-</v>
      </c>
      <c r="AV47" s="5" t="str">
        <f ca="1">IFERROR((COUNTIFS(SWISSW!$I:$I,MATCHUP!$A47,SWISSW!$J:$J,MATCHUP!AV$1,SWISSW!$F:$F,"Won")+COUNTIFS(SWISSW!$I:$I,MATCHUP!AV$1,SWISSW!$J:$J,MATCHUP!$A47,SWISSW!$F:$F,"Lost"))/(COUNTIFS(SWISSW!$I:$I,MATCHUP!$A47,SWISSW!$J:$J,MATCHUP!AV$1)-COUNTIFS(SWISSW!$I:$I,MATCHUP!$A47,SWISSW!$J:$J,MATCHUP!AV$1,SWISSW!$F:$F,"Draw")+COUNTIFS(SWISSW!$I:$I,MATCHUP!AV$1,SWISSW!$J:$J,MATCHUP!$A47)-COUNTIFS(SWISSW!$I:$I,MATCHUP!AV$1,SWISSW!$J:$J,MATCHUP!$A47,SWISSW!$F:$F,"Draw")),"-")</f>
        <v>-</v>
      </c>
      <c r="AW47" s="5" t="str">
        <f ca="1">IFERROR((COUNTIFS(SWISSW!$I:$I,MATCHUP!$A47,SWISSW!$J:$J,MATCHUP!AW$1,SWISSW!$F:$F,"Won")+COUNTIFS(SWISSW!$I:$I,MATCHUP!AW$1,SWISSW!$J:$J,MATCHUP!$A47,SWISSW!$F:$F,"Lost"))/(COUNTIFS(SWISSW!$I:$I,MATCHUP!$A47,SWISSW!$J:$J,MATCHUP!AW$1)-COUNTIFS(SWISSW!$I:$I,MATCHUP!$A47,SWISSW!$J:$J,MATCHUP!AW$1,SWISSW!$F:$F,"Draw")+COUNTIFS(SWISSW!$I:$I,MATCHUP!AW$1,SWISSW!$J:$J,MATCHUP!$A47)-COUNTIFS(SWISSW!$I:$I,MATCHUP!AW$1,SWISSW!$J:$J,MATCHUP!$A47,SWISSW!$F:$F,"Draw")),"-")</f>
        <v>-</v>
      </c>
      <c r="AX47" s="5">
        <f ca="1">IFERROR((COUNTIFS(SWISSW!$I:$I,MATCHUP!$A47,SWISSW!$J:$J,MATCHUP!AX$1,SWISSW!$F:$F,"Won")+COUNTIFS(SWISSW!$I:$I,MATCHUP!AX$1,SWISSW!$J:$J,MATCHUP!$A47,SWISSW!$F:$F,"Lost"))/(COUNTIFS(SWISSW!$I:$I,MATCHUP!$A47,SWISSW!$J:$J,MATCHUP!AX$1)-COUNTIFS(SWISSW!$I:$I,MATCHUP!$A47,SWISSW!$J:$J,MATCHUP!AX$1,SWISSW!$F:$F,"Draw")+COUNTIFS(SWISSW!$I:$I,MATCHUP!AX$1,SWISSW!$J:$J,MATCHUP!$A47)-COUNTIFS(SWISSW!$I:$I,MATCHUP!AX$1,SWISSW!$J:$J,MATCHUP!$A47,SWISSW!$F:$F,"Draw")),"-")</f>
        <v>1</v>
      </c>
      <c r="AY47" s="5" t="str">
        <f ca="1">IFERROR((COUNTIFS(SWISSW!$I:$I,MATCHUP!$A47,SWISSW!$J:$J,MATCHUP!AY$1,SWISSW!$F:$F,"Won")+COUNTIFS(SWISSW!$I:$I,MATCHUP!AY$1,SWISSW!$J:$J,MATCHUP!$A47,SWISSW!$F:$F,"Lost"))/(COUNTIFS(SWISSW!$I:$I,MATCHUP!$A47,SWISSW!$J:$J,MATCHUP!AY$1)-COUNTIFS(SWISSW!$I:$I,MATCHUP!$A47,SWISSW!$J:$J,MATCHUP!AY$1,SWISSW!$F:$F,"Draw")+COUNTIFS(SWISSW!$I:$I,MATCHUP!AY$1,SWISSW!$J:$J,MATCHUP!$A47)-COUNTIFS(SWISSW!$I:$I,MATCHUP!AY$1,SWISSW!$J:$J,MATCHUP!$A47,SWISSW!$F:$F,"Draw")),"-")</f>
        <v>-</v>
      </c>
      <c r="AZ47" s="5" t="str">
        <f ca="1">IFERROR((COUNTIFS(SWISSW!$I:$I,MATCHUP!$A47,SWISSW!$J:$J,MATCHUP!AZ$1,SWISSW!$F:$F,"Won")+COUNTIFS(SWISSW!$I:$I,MATCHUP!AZ$1,SWISSW!$J:$J,MATCHUP!$A47,SWISSW!$F:$F,"Lost"))/(COUNTIFS(SWISSW!$I:$I,MATCHUP!$A47,SWISSW!$J:$J,MATCHUP!AZ$1)-COUNTIFS(SWISSW!$I:$I,MATCHUP!$A47,SWISSW!$J:$J,MATCHUP!AZ$1,SWISSW!$F:$F,"Draw")+COUNTIFS(SWISSW!$I:$I,MATCHUP!AZ$1,SWISSW!$J:$J,MATCHUP!$A47)-COUNTIFS(SWISSW!$I:$I,MATCHUP!AZ$1,SWISSW!$J:$J,MATCHUP!$A47,SWISSW!$F:$F,"Draw")),"-")</f>
        <v>-</v>
      </c>
      <c r="BA47" s="5" t="str">
        <f ca="1">IFERROR((COUNTIFS(SWISSW!$I:$I,MATCHUP!$A47,SWISSW!$J:$J,MATCHUP!BA$1,SWISSW!$F:$F,"Won")+COUNTIFS(SWISSW!$I:$I,MATCHUP!BA$1,SWISSW!$J:$J,MATCHUP!$A47,SWISSW!$F:$F,"Lost"))/(COUNTIFS(SWISSW!$I:$I,MATCHUP!$A47,SWISSW!$J:$J,MATCHUP!BA$1)-COUNTIFS(SWISSW!$I:$I,MATCHUP!$A47,SWISSW!$J:$J,MATCHUP!BA$1,SWISSW!$F:$F,"Draw")+COUNTIFS(SWISSW!$I:$I,MATCHUP!BA$1,SWISSW!$J:$J,MATCHUP!$A47)-COUNTIFS(SWISSW!$I:$I,MATCHUP!BA$1,SWISSW!$J:$J,MATCHUP!$A47,SWISSW!$F:$F,"Draw")),"-")</f>
        <v>-</v>
      </c>
      <c r="BB47" s="5" t="str">
        <f ca="1">IFERROR((COUNTIFS(SWISSW!$I:$I,MATCHUP!$A47,SWISSW!$J:$J,MATCHUP!BB$1,SWISSW!$F:$F,"Won")+COUNTIFS(SWISSW!$I:$I,MATCHUP!BB$1,SWISSW!$J:$J,MATCHUP!$A47,SWISSW!$F:$F,"Lost"))/(COUNTIFS(SWISSW!$I:$I,MATCHUP!$A47,SWISSW!$J:$J,MATCHUP!BB$1)-COUNTIFS(SWISSW!$I:$I,MATCHUP!$A47,SWISSW!$J:$J,MATCHUP!BB$1,SWISSW!$F:$F,"Draw")+COUNTIFS(SWISSW!$I:$I,MATCHUP!BB$1,SWISSW!$J:$J,MATCHUP!$A47)-COUNTIFS(SWISSW!$I:$I,MATCHUP!BB$1,SWISSW!$J:$J,MATCHUP!$A47,SWISSW!$F:$F,"Draw")),"-")</f>
        <v>-</v>
      </c>
      <c r="BC47" s="5" t="str">
        <f ca="1">IFERROR((COUNTIFS(SWISSW!$I:$I,MATCHUP!$A47,SWISSW!$J:$J,MATCHUP!BC$1,SWISSW!$F:$F,"Won")+COUNTIFS(SWISSW!$I:$I,MATCHUP!BC$1,SWISSW!$J:$J,MATCHUP!$A47,SWISSW!$F:$F,"Lost"))/(COUNTIFS(SWISSW!$I:$I,MATCHUP!$A47,SWISSW!$J:$J,MATCHUP!BC$1)-COUNTIFS(SWISSW!$I:$I,MATCHUP!$A47,SWISSW!$J:$J,MATCHUP!BC$1,SWISSW!$F:$F,"Draw")+COUNTIFS(SWISSW!$I:$I,MATCHUP!BC$1,SWISSW!$J:$J,MATCHUP!$A47)-COUNTIFS(SWISSW!$I:$I,MATCHUP!BC$1,SWISSW!$J:$J,MATCHUP!$A47,SWISSW!$F:$F,"Draw")),"-")</f>
        <v>-</v>
      </c>
      <c r="BD47" s="5" t="str">
        <f ca="1">IFERROR((COUNTIFS(SWISSW!$I:$I,MATCHUP!$A47,SWISSW!$J:$J,MATCHUP!BD$1,SWISSW!$F:$F,"Won")+COUNTIFS(SWISSW!$I:$I,MATCHUP!BD$1,SWISSW!$J:$J,MATCHUP!$A47,SWISSW!$F:$F,"Lost"))/(COUNTIFS(SWISSW!$I:$I,MATCHUP!$A47,SWISSW!$J:$J,MATCHUP!BD$1)-COUNTIFS(SWISSW!$I:$I,MATCHUP!$A47,SWISSW!$J:$J,MATCHUP!BD$1,SWISSW!$F:$F,"Draw")+COUNTIFS(SWISSW!$I:$I,MATCHUP!BD$1,SWISSW!$J:$J,MATCHUP!$A47)-COUNTIFS(SWISSW!$I:$I,MATCHUP!BD$1,SWISSW!$J:$J,MATCHUP!$A47,SWISSW!$F:$F,"Draw")),"-")</f>
        <v>-</v>
      </c>
      <c r="BE47" s="5" t="str">
        <f ca="1">IFERROR((COUNTIFS(SWISSW!$I:$I,MATCHUP!$A47,SWISSW!$J:$J,MATCHUP!BE$1,SWISSW!$F:$F,"Won")+COUNTIFS(SWISSW!$I:$I,MATCHUP!BE$1,SWISSW!$J:$J,MATCHUP!$A47,SWISSW!$F:$F,"Lost"))/(COUNTIFS(SWISSW!$I:$I,MATCHUP!$A47,SWISSW!$J:$J,MATCHUP!BE$1)-COUNTIFS(SWISSW!$I:$I,MATCHUP!$A47,SWISSW!$J:$J,MATCHUP!BE$1,SWISSW!$F:$F,"Draw")+COUNTIFS(SWISSW!$I:$I,MATCHUP!BE$1,SWISSW!$J:$J,MATCHUP!$A47)-COUNTIFS(SWISSW!$I:$I,MATCHUP!BE$1,SWISSW!$J:$J,MATCHUP!$A47,SWISSW!$F:$F,"Draw")),"-")</f>
        <v>-</v>
      </c>
      <c r="BF47" s="5" t="str">
        <f ca="1">IFERROR((COUNTIFS(SWISSW!$I:$I,MATCHUP!$A47,SWISSW!$J:$J,MATCHUP!BF$1,SWISSW!$F:$F,"Won")+COUNTIFS(SWISSW!$I:$I,MATCHUP!BF$1,SWISSW!$J:$J,MATCHUP!$A47,SWISSW!$F:$F,"Lost"))/(COUNTIFS(SWISSW!$I:$I,MATCHUP!$A47,SWISSW!$J:$J,MATCHUP!BF$1)-COUNTIFS(SWISSW!$I:$I,MATCHUP!$A47,SWISSW!$J:$J,MATCHUP!BF$1,SWISSW!$F:$F,"Draw")+COUNTIFS(SWISSW!$I:$I,MATCHUP!BF$1,SWISSW!$J:$J,MATCHUP!$A47)-COUNTIFS(SWISSW!$I:$I,MATCHUP!BF$1,SWISSW!$J:$J,MATCHUP!$A47,SWISSW!$F:$F,"Draw")),"-")</f>
        <v>-</v>
      </c>
      <c r="BG47" s="5" t="str">
        <f ca="1">IFERROR((COUNTIFS(SWISSW!$I:$I,MATCHUP!$A47,SWISSW!$J:$J,MATCHUP!BG$1,SWISSW!$F:$F,"Won")+COUNTIFS(SWISSW!$I:$I,MATCHUP!BG$1,SWISSW!$J:$J,MATCHUP!$A47,SWISSW!$F:$F,"Lost"))/(COUNTIFS(SWISSW!$I:$I,MATCHUP!$A47,SWISSW!$J:$J,MATCHUP!BG$1)-COUNTIFS(SWISSW!$I:$I,MATCHUP!$A47,SWISSW!$J:$J,MATCHUP!BG$1,SWISSW!$F:$F,"Draw")+COUNTIFS(SWISSW!$I:$I,MATCHUP!BG$1,SWISSW!$J:$J,MATCHUP!$A47)-COUNTIFS(SWISSW!$I:$I,MATCHUP!BG$1,SWISSW!$J:$J,MATCHUP!$A47,SWISSW!$F:$F,"Draw")),"-")</f>
        <v>-</v>
      </c>
      <c r="BH47" s="5" t="str">
        <f ca="1">IFERROR((COUNTIFS(SWISSW!$I:$I,MATCHUP!$A47,SWISSW!$J:$J,MATCHUP!BH$1,SWISSW!$F:$F,"Won")+COUNTIFS(SWISSW!$I:$I,MATCHUP!BH$1,SWISSW!$J:$J,MATCHUP!$A47,SWISSW!$F:$F,"Lost"))/(COUNTIFS(SWISSW!$I:$I,MATCHUP!$A47,SWISSW!$J:$J,MATCHUP!BH$1)-COUNTIFS(SWISSW!$I:$I,MATCHUP!$A47,SWISSW!$J:$J,MATCHUP!BH$1,SWISSW!$F:$F,"Draw")+COUNTIFS(SWISSW!$I:$I,MATCHUP!BH$1,SWISSW!$J:$J,MATCHUP!$A47)-COUNTIFS(SWISSW!$I:$I,MATCHUP!BH$1,SWISSW!$J:$J,MATCHUP!$A47,SWISSW!$F:$F,"Draw")),"-")</f>
        <v>-</v>
      </c>
      <c r="BI47" s="5" t="str">
        <f ca="1">IFERROR((COUNTIFS(SWISSW!$I:$I,MATCHUP!$A47,SWISSW!$J:$J,MATCHUP!BI$1,SWISSW!$F:$F,"Won")+COUNTIFS(SWISSW!$I:$I,MATCHUP!BI$1,SWISSW!$J:$J,MATCHUP!$A47,SWISSW!$F:$F,"Lost"))/(COUNTIFS(SWISSW!$I:$I,MATCHUP!$A47,SWISSW!$J:$J,MATCHUP!BI$1)-COUNTIFS(SWISSW!$I:$I,MATCHUP!$A47,SWISSW!$J:$J,MATCHUP!BI$1,SWISSW!$F:$F,"Draw")+COUNTIFS(SWISSW!$I:$I,MATCHUP!BI$1,SWISSW!$J:$J,MATCHUP!$A47)-COUNTIFS(SWISSW!$I:$I,MATCHUP!BI$1,SWISSW!$J:$J,MATCHUP!$A47,SWISSW!$F:$F,"Draw")),"-")</f>
        <v>-</v>
      </c>
      <c r="BJ47" s="5" t="str">
        <f ca="1">IFERROR((COUNTIFS(SWISSW!$I:$I,MATCHUP!$A47,SWISSW!$J:$J,MATCHUP!BJ$1,SWISSW!$F:$F,"Won")+COUNTIFS(SWISSW!$I:$I,MATCHUP!BJ$1,SWISSW!$J:$J,MATCHUP!$A47,SWISSW!$F:$F,"Lost"))/(COUNTIFS(SWISSW!$I:$I,MATCHUP!$A47,SWISSW!$J:$J,MATCHUP!BJ$1)-COUNTIFS(SWISSW!$I:$I,MATCHUP!$A47,SWISSW!$J:$J,MATCHUP!BJ$1,SWISSW!$F:$F,"Draw")+COUNTIFS(SWISSW!$I:$I,MATCHUP!BJ$1,SWISSW!$J:$J,MATCHUP!$A47)-COUNTIFS(SWISSW!$I:$I,MATCHUP!BJ$1,SWISSW!$J:$J,MATCHUP!$A47,SWISSW!$F:$F,"Draw")),"-")</f>
        <v>-</v>
      </c>
      <c r="BK47" s="5" t="str">
        <f ca="1">IFERROR((COUNTIFS(SWISSW!$I:$I,MATCHUP!$A47,SWISSW!$J:$J,MATCHUP!BK$1,SWISSW!$F:$F,"Won")+COUNTIFS(SWISSW!$I:$I,MATCHUP!BK$1,SWISSW!$J:$J,MATCHUP!$A47,SWISSW!$F:$F,"Lost"))/(COUNTIFS(SWISSW!$I:$I,MATCHUP!$A47,SWISSW!$J:$J,MATCHUP!BK$1)-COUNTIFS(SWISSW!$I:$I,MATCHUP!$A47,SWISSW!$J:$J,MATCHUP!BK$1,SWISSW!$F:$F,"Draw")+COUNTIFS(SWISSW!$I:$I,MATCHUP!BK$1,SWISSW!$J:$J,MATCHUP!$A47)-COUNTIFS(SWISSW!$I:$I,MATCHUP!BK$1,SWISSW!$J:$J,MATCHUP!$A47,SWISSW!$F:$F,"Draw")),"-")</f>
        <v>-</v>
      </c>
      <c r="BL47" s="5" t="str">
        <f ca="1">IFERROR((COUNTIFS(SWISSW!$I:$I,MATCHUP!$A47,SWISSW!$J:$J,MATCHUP!BL$1,SWISSW!$F:$F,"Won")+COUNTIFS(SWISSW!$I:$I,MATCHUP!BL$1,SWISSW!$J:$J,MATCHUP!$A47,SWISSW!$F:$F,"Lost"))/(COUNTIFS(SWISSW!$I:$I,MATCHUP!$A47,SWISSW!$J:$J,MATCHUP!BL$1)-COUNTIFS(SWISSW!$I:$I,MATCHUP!$A47,SWISSW!$J:$J,MATCHUP!BL$1,SWISSW!$F:$F,"Draw")+COUNTIFS(SWISSW!$I:$I,MATCHUP!BL$1,SWISSW!$J:$J,MATCHUP!$A47)-COUNTIFS(SWISSW!$I:$I,MATCHUP!BL$1,SWISSW!$J:$J,MATCHUP!$A47,SWISSW!$F:$F,"Draw")),"-")</f>
        <v>-</v>
      </c>
      <c r="BM47" s="5" t="str">
        <f ca="1">IFERROR((COUNTIFS(SWISSW!$I:$I,MATCHUP!$A47,SWISSW!$J:$J,MATCHUP!BM$1,SWISSW!$F:$F,"Won")+COUNTIFS(SWISSW!$I:$I,MATCHUP!BM$1,SWISSW!$J:$J,MATCHUP!$A47,SWISSW!$F:$F,"Lost"))/(COUNTIFS(SWISSW!$I:$I,MATCHUP!$A47,SWISSW!$J:$J,MATCHUP!BM$1)-COUNTIFS(SWISSW!$I:$I,MATCHUP!$A47,SWISSW!$J:$J,MATCHUP!BM$1,SWISSW!$F:$F,"Draw")+COUNTIFS(SWISSW!$I:$I,MATCHUP!BM$1,SWISSW!$J:$J,MATCHUP!$A47)-COUNTIFS(SWISSW!$I:$I,MATCHUP!BM$1,SWISSW!$J:$J,MATCHUP!$A47,SWISSW!$F:$F,"Draw")),"-")</f>
        <v>-</v>
      </c>
      <c r="BN47" s="5" t="str">
        <f ca="1">IFERROR((COUNTIFS(SWISSW!$I:$I,MATCHUP!$A47,SWISSW!$J:$J,MATCHUP!BN$1,SWISSW!$F:$F,"Won")+COUNTIFS(SWISSW!$I:$I,MATCHUP!BN$1,SWISSW!$J:$J,MATCHUP!$A47,SWISSW!$F:$F,"Lost"))/(COUNTIFS(SWISSW!$I:$I,MATCHUP!$A47,SWISSW!$J:$J,MATCHUP!BN$1)-COUNTIFS(SWISSW!$I:$I,MATCHUP!$A47,SWISSW!$J:$J,MATCHUP!BN$1,SWISSW!$F:$F,"Draw")+COUNTIFS(SWISSW!$I:$I,MATCHUP!BN$1,SWISSW!$J:$J,MATCHUP!$A47)-COUNTIFS(SWISSW!$I:$I,MATCHUP!BN$1,SWISSW!$J:$J,MATCHUP!$A47,SWISSW!$F:$F,"Draw")),"-")</f>
        <v>-</v>
      </c>
      <c r="BO47" s="5" t="str">
        <f ca="1">IFERROR((COUNTIFS(SWISSW!$I:$I,MATCHUP!$A47,SWISSW!$J:$J,MATCHUP!BO$1,SWISSW!$F:$F,"Won")+COUNTIFS(SWISSW!$I:$I,MATCHUP!BO$1,SWISSW!$J:$J,MATCHUP!$A47,SWISSW!$F:$F,"Lost"))/(COUNTIFS(SWISSW!$I:$I,MATCHUP!$A47,SWISSW!$J:$J,MATCHUP!BO$1)-COUNTIFS(SWISSW!$I:$I,MATCHUP!$A47,SWISSW!$J:$J,MATCHUP!BO$1,SWISSW!$F:$F,"Draw")+COUNTIFS(SWISSW!$I:$I,MATCHUP!BO$1,SWISSW!$J:$J,MATCHUP!$A47)-COUNTIFS(SWISSW!$I:$I,MATCHUP!BO$1,SWISSW!$J:$J,MATCHUP!$A47,SWISSW!$F:$F,"Draw")),"-")</f>
        <v>-</v>
      </c>
      <c r="BP47" s="5" t="str">
        <f ca="1">IFERROR((COUNTIFS(SWISSW!$I:$I,MATCHUP!$A47,SWISSW!$J:$J,MATCHUP!BP$1,SWISSW!$F:$F,"Won")+COUNTIFS(SWISSW!$I:$I,MATCHUP!BP$1,SWISSW!$J:$J,MATCHUP!$A47,SWISSW!$F:$F,"Lost"))/(COUNTIFS(SWISSW!$I:$I,MATCHUP!$A47,SWISSW!$J:$J,MATCHUP!BP$1)-COUNTIFS(SWISSW!$I:$I,MATCHUP!$A47,SWISSW!$J:$J,MATCHUP!BP$1,SWISSW!$F:$F,"Draw")+COUNTIFS(SWISSW!$I:$I,MATCHUP!BP$1,SWISSW!$J:$J,MATCHUP!$A47)-COUNTIFS(SWISSW!$I:$I,MATCHUP!BP$1,SWISSW!$J:$J,MATCHUP!$A47,SWISSW!$F:$F,"Draw")),"-")</f>
        <v>-</v>
      </c>
      <c r="BQ47" s="5" t="str">
        <f ca="1">IFERROR((COUNTIFS(SWISSW!$I:$I,MATCHUP!$A47,SWISSW!$J:$J,MATCHUP!BQ$1,SWISSW!$F:$F,"Won")+COUNTIFS(SWISSW!$I:$I,MATCHUP!BQ$1,SWISSW!$J:$J,MATCHUP!$A47,SWISSW!$F:$F,"Lost"))/(COUNTIFS(SWISSW!$I:$I,MATCHUP!$A47,SWISSW!$J:$J,MATCHUP!BQ$1)-COUNTIFS(SWISSW!$I:$I,MATCHUP!$A47,SWISSW!$J:$J,MATCHUP!BQ$1,SWISSW!$F:$F,"Draw")+COUNTIFS(SWISSW!$I:$I,MATCHUP!BQ$1,SWISSW!$J:$J,MATCHUP!$A47)-COUNTIFS(SWISSW!$I:$I,MATCHUP!BQ$1,SWISSW!$J:$J,MATCHUP!$A47,SWISSW!$F:$F,"Draw")),"-")</f>
        <v>-</v>
      </c>
      <c r="BR47" s="5" t="str">
        <f ca="1">IFERROR((COUNTIFS(SWISSW!$I:$I,MATCHUP!$A47,SWISSW!$J:$J,MATCHUP!BR$1,SWISSW!$F:$F,"Won")+COUNTIFS(SWISSW!$I:$I,MATCHUP!BR$1,SWISSW!$J:$J,MATCHUP!$A47,SWISSW!$F:$F,"Lost"))/(COUNTIFS(SWISSW!$I:$I,MATCHUP!$A47,SWISSW!$J:$J,MATCHUP!BR$1)-COUNTIFS(SWISSW!$I:$I,MATCHUP!$A47,SWISSW!$J:$J,MATCHUP!BR$1,SWISSW!$F:$F,"Draw")+COUNTIFS(SWISSW!$I:$I,MATCHUP!BR$1,SWISSW!$J:$J,MATCHUP!$A47)-COUNTIFS(SWISSW!$I:$I,MATCHUP!BR$1,SWISSW!$J:$J,MATCHUP!$A47,SWISSW!$F:$F,"Draw")),"-")</f>
        <v>-</v>
      </c>
      <c r="BS47" s="5" t="str">
        <f ca="1">IFERROR((COUNTIFS(SWISSW!$I:$I,MATCHUP!$A47,SWISSW!$J:$J,MATCHUP!BS$1,SWISSW!$F:$F,"Won")+COUNTIFS(SWISSW!$I:$I,MATCHUP!BS$1,SWISSW!$J:$J,MATCHUP!$A47,SWISSW!$F:$F,"Lost"))/(COUNTIFS(SWISSW!$I:$I,MATCHUP!$A47,SWISSW!$J:$J,MATCHUP!BS$1)-COUNTIFS(SWISSW!$I:$I,MATCHUP!$A47,SWISSW!$J:$J,MATCHUP!BS$1,SWISSW!$F:$F,"Draw")+COUNTIFS(SWISSW!$I:$I,MATCHUP!BS$1,SWISSW!$J:$J,MATCHUP!$A47)-COUNTIFS(SWISSW!$I:$I,MATCHUP!BS$1,SWISSW!$J:$J,MATCHUP!$A47,SWISSW!$F:$F,"Draw")),"-")</f>
        <v>-</v>
      </c>
      <c r="BT47" s="5" t="str">
        <f ca="1">IFERROR((COUNTIFS(SWISSW!$I:$I,MATCHUP!$A47,SWISSW!$J:$J,MATCHUP!BT$1,SWISSW!$F:$F,"Won")+COUNTIFS(SWISSW!$I:$I,MATCHUP!BT$1,SWISSW!$J:$J,MATCHUP!$A47,SWISSW!$F:$F,"Lost"))/(COUNTIFS(SWISSW!$I:$I,MATCHUP!$A47,SWISSW!$J:$J,MATCHUP!BT$1)-COUNTIFS(SWISSW!$I:$I,MATCHUP!$A47,SWISSW!$J:$J,MATCHUP!BT$1,SWISSW!$F:$F,"Draw")+COUNTIFS(SWISSW!$I:$I,MATCHUP!BT$1,SWISSW!$J:$J,MATCHUP!$A47)-COUNTIFS(SWISSW!$I:$I,MATCHUP!BT$1,SWISSW!$J:$J,MATCHUP!$A47,SWISSW!$F:$F,"Draw")),"-")</f>
        <v>-</v>
      </c>
      <c r="BU47" s="5" t="str">
        <f ca="1">IFERROR((COUNTIFS(SWISSW!$I:$I,MATCHUP!$A47,SWISSW!$J:$J,MATCHUP!BU$1,SWISSW!$F:$F,"Won")+COUNTIFS(SWISSW!$I:$I,MATCHUP!BU$1,SWISSW!$J:$J,MATCHUP!$A47,SWISSW!$F:$F,"Lost"))/(COUNTIFS(SWISSW!$I:$I,MATCHUP!$A47,SWISSW!$J:$J,MATCHUP!BU$1)-COUNTIFS(SWISSW!$I:$I,MATCHUP!$A47,SWISSW!$J:$J,MATCHUP!BU$1,SWISSW!$F:$F,"Draw")+COUNTIFS(SWISSW!$I:$I,MATCHUP!BU$1,SWISSW!$J:$J,MATCHUP!$A47)-COUNTIFS(SWISSW!$I:$I,MATCHUP!BU$1,SWISSW!$J:$J,MATCHUP!$A47,SWISSW!$F:$F,"Draw")),"-")</f>
        <v>-</v>
      </c>
      <c r="BV47" s="5" t="str">
        <f ca="1">IFERROR((COUNTIFS(SWISSW!$I:$I,MATCHUP!$A47,SWISSW!$J:$J,MATCHUP!BV$1,SWISSW!$F:$F,"Won")+COUNTIFS(SWISSW!$I:$I,MATCHUP!BV$1,SWISSW!$J:$J,MATCHUP!$A47,SWISSW!$F:$F,"Lost"))/(COUNTIFS(SWISSW!$I:$I,MATCHUP!$A47,SWISSW!$J:$J,MATCHUP!BV$1)-COUNTIFS(SWISSW!$I:$I,MATCHUP!$A47,SWISSW!$J:$J,MATCHUP!BV$1,SWISSW!$F:$F,"Draw")+COUNTIFS(SWISSW!$I:$I,MATCHUP!BV$1,SWISSW!$J:$J,MATCHUP!$A47)-COUNTIFS(SWISSW!$I:$I,MATCHUP!BV$1,SWISSW!$J:$J,MATCHUP!$A47,SWISSW!$F:$F,"Draw")),"-")</f>
        <v>-</v>
      </c>
      <c r="BW47" s="5" t="str">
        <f ca="1">IFERROR((COUNTIFS(SWISSW!$I:$I,MATCHUP!$A47,SWISSW!$J:$J,MATCHUP!BW$1,SWISSW!$F:$F,"Won")+COUNTIFS(SWISSW!$I:$I,MATCHUP!BW$1,SWISSW!$J:$J,MATCHUP!$A47,SWISSW!$F:$F,"Lost"))/(COUNTIFS(SWISSW!$I:$I,MATCHUP!$A47,SWISSW!$J:$J,MATCHUP!BW$1)-COUNTIFS(SWISSW!$I:$I,MATCHUP!$A47,SWISSW!$J:$J,MATCHUP!BW$1,SWISSW!$F:$F,"Draw")+COUNTIFS(SWISSW!$I:$I,MATCHUP!BW$1,SWISSW!$J:$J,MATCHUP!$A47)-COUNTIFS(SWISSW!$I:$I,MATCHUP!BW$1,SWISSW!$J:$J,MATCHUP!$A47,SWISSW!$F:$F,"Draw")),"-")</f>
        <v>-</v>
      </c>
      <c r="BX47" s="5" t="str">
        <f ca="1">IFERROR((COUNTIFS(SWISSW!$I:$I,MATCHUP!$A47,SWISSW!$J:$J,MATCHUP!BX$1,SWISSW!$F:$F,"Won")+COUNTIFS(SWISSW!$I:$I,MATCHUP!BX$1,SWISSW!$J:$J,MATCHUP!$A47,SWISSW!$F:$F,"Lost"))/(COUNTIFS(SWISSW!$I:$I,MATCHUP!$A47,SWISSW!$J:$J,MATCHUP!BX$1)-COUNTIFS(SWISSW!$I:$I,MATCHUP!$A47,SWISSW!$J:$J,MATCHUP!BX$1,SWISSW!$F:$F,"Draw")+COUNTIFS(SWISSW!$I:$I,MATCHUP!BX$1,SWISSW!$J:$J,MATCHUP!$A47)-COUNTIFS(SWISSW!$I:$I,MATCHUP!BX$1,SWISSW!$J:$J,MATCHUP!$A47,SWISSW!$F:$F,"Draw")),"-")</f>
        <v>-</v>
      </c>
      <c r="BY47" s="5" t="str">
        <f ca="1">IFERROR((COUNTIFS(SWISSW!$I:$I,MATCHUP!$A47,SWISSW!$J:$J,MATCHUP!BY$1,SWISSW!$F:$F,"Won")+COUNTIFS(SWISSW!$I:$I,MATCHUP!BY$1,SWISSW!$J:$J,MATCHUP!$A47,SWISSW!$F:$F,"Lost"))/(COUNTIFS(SWISSW!$I:$I,MATCHUP!$A47,SWISSW!$J:$J,MATCHUP!BY$1)-COUNTIFS(SWISSW!$I:$I,MATCHUP!$A47,SWISSW!$J:$J,MATCHUP!BY$1,SWISSW!$F:$F,"Draw")+COUNTIFS(SWISSW!$I:$I,MATCHUP!BY$1,SWISSW!$J:$J,MATCHUP!$A47)-COUNTIFS(SWISSW!$I:$I,MATCHUP!BY$1,SWISSW!$J:$J,MATCHUP!$A47,SWISSW!$F:$F,"Draw")),"-")</f>
        <v>-</v>
      </c>
      <c r="BZ47" s="5" t="str">
        <f ca="1">IFERROR((COUNTIFS(SWISSW!$I:$I,MATCHUP!$A47,SWISSW!$J:$J,MATCHUP!BZ$1,SWISSW!$F:$F,"Won")+COUNTIFS(SWISSW!$I:$I,MATCHUP!BZ$1,SWISSW!$J:$J,MATCHUP!$A47,SWISSW!$F:$F,"Lost"))/(COUNTIFS(SWISSW!$I:$I,MATCHUP!$A47,SWISSW!$J:$J,MATCHUP!BZ$1)-COUNTIFS(SWISSW!$I:$I,MATCHUP!$A47,SWISSW!$J:$J,MATCHUP!BZ$1,SWISSW!$F:$F,"Draw")+COUNTIFS(SWISSW!$I:$I,MATCHUP!BZ$1,SWISSW!$J:$J,MATCHUP!$A47)-COUNTIFS(SWISSW!$I:$I,MATCHUP!BZ$1,SWISSW!$J:$J,MATCHUP!$A47,SWISSW!$F:$F,"Draw")),"-")</f>
        <v>-</v>
      </c>
      <c r="CA47" s="5" t="str">
        <f ca="1">IFERROR((COUNTIFS(SWISSW!$I:$I,MATCHUP!$A47,SWISSW!$J:$J,MATCHUP!CA$1,SWISSW!$F:$F,"Won")+COUNTIFS(SWISSW!$I:$I,MATCHUP!CA$1,SWISSW!$J:$J,MATCHUP!$A47,SWISSW!$F:$F,"Lost"))/(COUNTIFS(SWISSW!$I:$I,MATCHUP!$A47,SWISSW!$J:$J,MATCHUP!CA$1)-COUNTIFS(SWISSW!$I:$I,MATCHUP!$A47,SWISSW!$J:$J,MATCHUP!CA$1,SWISSW!$F:$F,"Draw")+COUNTIFS(SWISSW!$I:$I,MATCHUP!CA$1,SWISSW!$J:$J,MATCHUP!$A47)-COUNTIFS(SWISSW!$I:$I,MATCHUP!CA$1,SWISSW!$J:$J,MATCHUP!$A47,SWISSW!$F:$F,"Draw")),"-")</f>
        <v>-</v>
      </c>
      <c r="CB47" s="5" t="str">
        <f ca="1">IFERROR((COUNTIFS(SWISSW!$I:$I,MATCHUP!$A47,SWISSW!$J:$J,MATCHUP!CB$1,SWISSW!$F:$F,"Won")+COUNTIFS(SWISSW!$I:$I,MATCHUP!CB$1,SWISSW!$J:$J,MATCHUP!$A47,SWISSW!$F:$F,"Lost"))/(COUNTIFS(SWISSW!$I:$I,MATCHUP!$A47,SWISSW!$J:$J,MATCHUP!CB$1)-COUNTIFS(SWISSW!$I:$I,MATCHUP!$A47,SWISSW!$J:$J,MATCHUP!CB$1,SWISSW!$F:$F,"Draw")+COUNTIFS(SWISSW!$I:$I,MATCHUP!CB$1,SWISSW!$J:$J,MATCHUP!$A47)-COUNTIFS(SWISSW!$I:$I,MATCHUP!CB$1,SWISSW!$J:$J,MATCHUP!$A47,SWISSW!$F:$F,"Draw")),"-")</f>
        <v>-</v>
      </c>
      <c r="CC47" s="5" t="str">
        <f ca="1">IFERROR((COUNTIFS(SWISSW!$I:$I,MATCHUP!$A47,SWISSW!$J:$J,MATCHUP!CC$1,SWISSW!$F:$F,"Won")+COUNTIFS(SWISSW!$I:$I,MATCHUP!CC$1,SWISSW!$J:$J,MATCHUP!$A47,SWISSW!$F:$F,"Lost"))/(COUNTIFS(SWISSW!$I:$I,MATCHUP!$A47,SWISSW!$J:$J,MATCHUP!CC$1)-COUNTIFS(SWISSW!$I:$I,MATCHUP!$A47,SWISSW!$J:$J,MATCHUP!CC$1,SWISSW!$F:$F,"Draw")+COUNTIFS(SWISSW!$I:$I,MATCHUP!CC$1,SWISSW!$J:$J,MATCHUP!$A47)-COUNTIFS(SWISSW!$I:$I,MATCHUP!CC$1,SWISSW!$J:$J,MATCHUP!$A47,SWISSW!$F:$F,"Draw")),"-")</f>
        <v>-</v>
      </c>
      <c r="CD47" s="5" t="str">
        <f ca="1">IFERROR((COUNTIFS(SWISSW!$I:$I,MATCHUP!$A47,SWISSW!$J:$J,MATCHUP!CD$1,SWISSW!$F:$F,"Won")+COUNTIFS(SWISSW!$I:$I,MATCHUP!CD$1,SWISSW!$J:$J,MATCHUP!$A47,SWISSW!$F:$F,"Lost"))/(COUNTIFS(SWISSW!$I:$I,MATCHUP!$A47,SWISSW!$J:$J,MATCHUP!CD$1)-COUNTIFS(SWISSW!$I:$I,MATCHUP!$A47,SWISSW!$J:$J,MATCHUP!CD$1,SWISSW!$F:$F,"Draw")+COUNTIFS(SWISSW!$I:$I,MATCHUP!CD$1,SWISSW!$J:$J,MATCHUP!$A47)-COUNTIFS(SWISSW!$I:$I,MATCHUP!CD$1,SWISSW!$J:$J,MATCHUP!$A47,SWISSW!$F:$F,"Draw")),"-")</f>
        <v>-</v>
      </c>
      <c r="CE47" s="5" t="str">
        <f ca="1">IFERROR((COUNTIFS(SWISSW!$I:$I,MATCHUP!$A47,SWISSW!$J:$J,MATCHUP!CE$1,SWISSW!$F:$F,"Won")+COUNTIFS(SWISSW!$I:$I,MATCHUP!CE$1,SWISSW!$J:$J,MATCHUP!$A47,SWISSW!$F:$F,"Lost"))/(COUNTIFS(SWISSW!$I:$I,MATCHUP!$A47,SWISSW!$J:$J,MATCHUP!CE$1)-COUNTIFS(SWISSW!$I:$I,MATCHUP!$A47,SWISSW!$J:$J,MATCHUP!CE$1,SWISSW!$F:$F,"Draw")+COUNTIFS(SWISSW!$I:$I,MATCHUP!CE$1,SWISSW!$J:$J,MATCHUP!$A47)-COUNTIFS(SWISSW!$I:$I,MATCHUP!CE$1,SWISSW!$J:$J,MATCHUP!$A47,SWISSW!$F:$F,"Draw")),"-")</f>
        <v>-</v>
      </c>
      <c r="CF47" s="5" t="str">
        <f ca="1">IFERROR((COUNTIFS(SWISSW!$I:$I,MATCHUP!$A47,SWISSW!$J:$J,MATCHUP!CF$1,SWISSW!$F:$F,"Won")+COUNTIFS(SWISSW!$I:$I,MATCHUP!CF$1,SWISSW!$J:$J,MATCHUP!$A47,SWISSW!$F:$F,"Lost"))/(COUNTIFS(SWISSW!$I:$I,MATCHUP!$A47,SWISSW!$J:$J,MATCHUP!CF$1)-COUNTIFS(SWISSW!$I:$I,MATCHUP!$A47,SWISSW!$J:$J,MATCHUP!CF$1,SWISSW!$F:$F,"Draw")+COUNTIFS(SWISSW!$I:$I,MATCHUP!CF$1,SWISSW!$J:$J,MATCHUP!$A47)-COUNTIFS(SWISSW!$I:$I,MATCHUP!CF$1,SWISSW!$J:$J,MATCHUP!$A47,SWISSW!$F:$F,"Draw")),"-")</f>
        <v>-</v>
      </c>
      <c r="CG47" s="5" t="str">
        <f ca="1">IFERROR((COUNTIFS(SWISSW!$I:$I,MATCHUP!$A47,SWISSW!$J:$J,MATCHUP!CG$1,SWISSW!$F:$F,"Won")+COUNTIFS(SWISSW!$I:$I,MATCHUP!CG$1,SWISSW!$J:$J,MATCHUP!$A47,SWISSW!$F:$F,"Lost"))/(COUNTIFS(SWISSW!$I:$I,MATCHUP!$A47,SWISSW!$J:$J,MATCHUP!CG$1)-COUNTIFS(SWISSW!$I:$I,MATCHUP!$A47,SWISSW!$J:$J,MATCHUP!CG$1,SWISSW!$F:$F,"Draw")+COUNTIFS(SWISSW!$I:$I,MATCHUP!CG$1,SWISSW!$J:$J,MATCHUP!$A47)-COUNTIFS(SWISSW!$I:$I,MATCHUP!CG$1,SWISSW!$J:$J,MATCHUP!$A47,SWISSW!$F:$F,"Draw")),"-")</f>
        <v>-</v>
      </c>
      <c r="CH47" s="5" t="str">
        <f ca="1">IFERROR((COUNTIFS(SWISSW!$I:$I,MATCHUP!$A47,SWISSW!$J:$J,MATCHUP!CH$1,SWISSW!$F:$F,"Won")+COUNTIFS(SWISSW!$I:$I,MATCHUP!CH$1,SWISSW!$J:$J,MATCHUP!$A47,SWISSW!$F:$F,"Lost"))/(COUNTIFS(SWISSW!$I:$I,MATCHUP!$A47,SWISSW!$J:$J,MATCHUP!CH$1)-COUNTIFS(SWISSW!$I:$I,MATCHUP!$A47,SWISSW!$J:$J,MATCHUP!CH$1,SWISSW!$F:$F,"Draw")+COUNTIFS(SWISSW!$I:$I,MATCHUP!CH$1,SWISSW!$J:$J,MATCHUP!$A47)-COUNTIFS(SWISSW!$I:$I,MATCHUP!CH$1,SWISSW!$J:$J,MATCHUP!$A47,SWISSW!$F:$F,"Draw")),"-")</f>
        <v>-</v>
      </c>
      <c r="CI47" s="5" t="str">
        <f ca="1">IFERROR((COUNTIFS(SWISSW!$I:$I,MATCHUP!$A47,SWISSW!$J:$J,MATCHUP!CI$1,SWISSW!$F:$F,"Won")+COUNTIFS(SWISSW!$I:$I,MATCHUP!CI$1,SWISSW!$J:$J,MATCHUP!$A47,SWISSW!$F:$F,"Lost"))/(COUNTIFS(SWISSW!$I:$I,MATCHUP!$A47,SWISSW!$J:$J,MATCHUP!CI$1)-COUNTIFS(SWISSW!$I:$I,MATCHUP!$A47,SWISSW!$J:$J,MATCHUP!CI$1,SWISSW!$F:$F,"Draw")+COUNTIFS(SWISSW!$I:$I,MATCHUP!CI$1,SWISSW!$J:$J,MATCHUP!$A47)-COUNTIFS(SWISSW!$I:$I,MATCHUP!CI$1,SWISSW!$J:$J,MATCHUP!$A47,SWISSW!$F:$F,"Draw")),"-")</f>
        <v>-</v>
      </c>
      <c r="CJ47" s="5" t="str">
        <f ca="1">IFERROR((COUNTIFS(SWISSW!$I:$I,MATCHUP!$A47,SWISSW!$J:$J,MATCHUP!CJ$1,SWISSW!$F:$F,"Won")+COUNTIFS(SWISSW!$I:$I,MATCHUP!CJ$1,SWISSW!$J:$J,MATCHUP!$A47,SWISSW!$F:$F,"Lost"))/(COUNTIFS(SWISSW!$I:$I,MATCHUP!$A47,SWISSW!$J:$J,MATCHUP!CJ$1)-COUNTIFS(SWISSW!$I:$I,MATCHUP!$A47,SWISSW!$J:$J,MATCHUP!CJ$1,SWISSW!$F:$F,"Draw")+COUNTIFS(SWISSW!$I:$I,MATCHUP!CJ$1,SWISSW!$J:$J,MATCHUP!$A47)-COUNTIFS(SWISSW!$I:$I,MATCHUP!CJ$1,SWISSW!$J:$J,MATCHUP!$A47,SWISSW!$F:$F,"Draw")),"-")</f>
        <v>-</v>
      </c>
      <c r="CK47" s="5" t="str">
        <f ca="1">IFERROR((COUNTIFS(SWISSW!$I:$I,MATCHUP!$A47,SWISSW!$J:$J,MATCHUP!CK$1,SWISSW!$F:$F,"Won")+COUNTIFS(SWISSW!$I:$I,MATCHUP!CK$1,SWISSW!$J:$J,MATCHUP!$A47,SWISSW!$F:$F,"Lost"))/(COUNTIFS(SWISSW!$I:$I,MATCHUP!$A47,SWISSW!$J:$J,MATCHUP!CK$1)-COUNTIFS(SWISSW!$I:$I,MATCHUP!$A47,SWISSW!$J:$J,MATCHUP!CK$1,SWISSW!$F:$F,"Draw")+COUNTIFS(SWISSW!$I:$I,MATCHUP!CK$1,SWISSW!$J:$J,MATCHUP!$A47)-COUNTIFS(SWISSW!$I:$I,MATCHUP!CK$1,SWISSW!$J:$J,MATCHUP!$A47,SWISSW!$F:$F,"Draw")),"-")</f>
        <v>-</v>
      </c>
      <c r="CL47" s="5" t="str">
        <f ca="1">IFERROR((COUNTIFS(SWISSW!$I:$I,MATCHUP!$A47,SWISSW!$J:$J,MATCHUP!CL$1,SWISSW!$F:$F,"Won")+COUNTIFS(SWISSW!$I:$I,MATCHUP!CL$1,SWISSW!$J:$J,MATCHUP!$A47,SWISSW!$F:$F,"Lost"))/(COUNTIFS(SWISSW!$I:$I,MATCHUP!$A47,SWISSW!$J:$J,MATCHUP!CL$1)-COUNTIFS(SWISSW!$I:$I,MATCHUP!$A47,SWISSW!$J:$J,MATCHUP!CL$1,SWISSW!$F:$F,"Draw")+COUNTIFS(SWISSW!$I:$I,MATCHUP!CL$1,SWISSW!$J:$J,MATCHUP!$A47)-COUNTIFS(SWISSW!$I:$I,MATCHUP!CL$1,SWISSW!$J:$J,MATCHUP!$A47,SWISSW!$F:$F,"Draw")),"-")</f>
        <v>-</v>
      </c>
      <c r="CM47" s="5" t="str">
        <f ca="1">IFERROR((COUNTIFS(SWISSW!$I:$I,MATCHUP!$A47,SWISSW!$J:$J,MATCHUP!CM$1,SWISSW!$F:$F,"Won")+COUNTIFS(SWISSW!$I:$I,MATCHUP!CM$1,SWISSW!$J:$J,MATCHUP!$A47,SWISSW!$F:$F,"Lost"))/(COUNTIFS(SWISSW!$I:$I,MATCHUP!$A47,SWISSW!$J:$J,MATCHUP!CM$1)-COUNTIFS(SWISSW!$I:$I,MATCHUP!$A47,SWISSW!$J:$J,MATCHUP!CM$1,SWISSW!$F:$F,"Draw")+COUNTIFS(SWISSW!$I:$I,MATCHUP!CM$1,SWISSW!$J:$J,MATCHUP!$A47)-COUNTIFS(SWISSW!$I:$I,MATCHUP!CM$1,SWISSW!$J:$J,MATCHUP!$A47,SWISSW!$F:$F,"Draw")),"-")</f>
        <v>-</v>
      </c>
      <c r="CN47" s="5" t="str">
        <f ca="1">IFERROR((COUNTIFS(SWISSW!$I:$I,MATCHUP!$A47,SWISSW!$J:$J,MATCHUP!CN$1,SWISSW!$F:$F,"Won")+COUNTIFS(SWISSW!$I:$I,MATCHUP!CN$1,SWISSW!$J:$J,MATCHUP!$A47,SWISSW!$F:$F,"Lost"))/(COUNTIFS(SWISSW!$I:$I,MATCHUP!$A47,SWISSW!$J:$J,MATCHUP!CN$1)-COUNTIFS(SWISSW!$I:$I,MATCHUP!$A47,SWISSW!$J:$J,MATCHUP!CN$1,SWISSW!$F:$F,"Draw")+COUNTIFS(SWISSW!$I:$I,MATCHUP!CN$1,SWISSW!$J:$J,MATCHUP!$A47)-COUNTIFS(SWISSW!$I:$I,MATCHUP!CN$1,SWISSW!$J:$J,MATCHUP!$A47,SWISSW!$F:$F,"Draw")),"-")</f>
        <v>-</v>
      </c>
      <c r="CO47" s="5" t="str">
        <f ca="1">IFERROR((COUNTIFS(SWISSW!$I:$I,MATCHUP!$A47,SWISSW!$J:$J,MATCHUP!CO$1,SWISSW!$F:$F,"Won")+COUNTIFS(SWISSW!$I:$I,MATCHUP!CO$1,SWISSW!$J:$J,MATCHUP!$A47,SWISSW!$F:$F,"Lost"))/(COUNTIFS(SWISSW!$I:$I,MATCHUP!$A47,SWISSW!$J:$J,MATCHUP!CO$1)-COUNTIFS(SWISSW!$I:$I,MATCHUP!$A47,SWISSW!$J:$J,MATCHUP!CO$1,SWISSW!$F:$F,"Draw")+COUNTIFS(SWISSW!$I:$I,MATCHUP!CO$1,SWISSW!$J:$J,MATCHUP!$A47)-COUNTIFS(SWISSW!$I:$I,MATCHUP!CO$1,SWISSW!$J:$J,MATCHUP!$A47,SWISSW!$F:$F,"Draw")),"-")</f>
        <v>-</v>
      </c>
      <c r="CP47" s="5" t="str">
        <f ca="1">IFERROR((COUNTIFS(SWISSW!$I:$I,MATCHUP!$A47,SWISSW!$J:$J,MATCHUP!CP$1,SWISSW!$F:$F,"Won")+COUNTIFS(SWISSW!$I:$I,MATCHUP!CP$1,SWISSW!$J:$J,MATCHUP!$A47,SWISSW!$F:$F,"Lost"))/(COUNTIFS(SWISSW!$I:$I,MATCHUP!$A47,SWISSW!$J:$J,MATCHUP!CP$1)-COUNTIFS(SWISSW!$I:$I,MATCHUP!$A47,SWISSW!$J:$J,MATCHUP!CP$1,SWISSW!$F:$F,"Draw")+COUNTIFS(SWISSW!$I:$I,MATCHUP!CP$1,SWISSW!$J:$J,MATCHUP!$A47)-COUNTIFS(SWISSW!$I:$I,MATCHUP!CP$1,SWISSW!$J:$J,MATCHUP!$A47,SWISSW!$F:$F,"Draw")),"-")</f>
        <v>-</v>
      </c>
      <c r="CQ47" s="5" t="str">
        <f ca="1">IFERROR((COUNTIFS(SWISSW!$I:$I,MATCHUP!$A47,SWISSW!$J:$J,MATCHUP!CQ$1,SWISSW!$F:$F,"Won")+COUNTIFS(SWISSW!$I:$I,MATCHUP!CQ$1,SWISSW!$J:$J,MATCHUP!$A47,SWISSW!$F:$F,"Lost"))/(COUNTIFS(SWISSW!$I:$I,MATCHUP!$A47,SWISSW!$J:$J,MATCHUP!CQ$1)-COUNTIFS(SWISSW!$I:$I,MATCHUP!$A47,SWISSW!$J:$J,MATCHUP!CQ$1,SWISSW!$F:$F,"Draw")+COUNTIFS(SWISSW!$I:$I,MATCHUP!CQ$1,SWISSW!$J:$J,MATCHUP!$A47)-COUNTIFS(SWISSW!$I:$I,MATCHUP!CQ$1,SWISSW!$J:$J,MATCHUP!$A47,SWISSW!$F:$F,"Draw")),"-")</f>
        <v>-</v>
      </c>
      <c r="CR47" s="5" t="str">
        <f ca="1">IFERROR((COUNTIFS(SWISSW!$I:$I,MATCHUP!$A47,SWISSW!$J:$J,MATCHUP!CR$1,SWISSW!$F:$F,"Won")+COUNTIFS(SWISSW!$I:$I,MATCHUP!CR$1,SWISSW!$J:$J,MATCHUP!$A47,SWISSW!$F:$F,"Lost"))/(COUNTIFS(SWISSW!$I:$I,MATCHUP!$A47,SWISSW!$J:$J,MATCHUP!CR$1)-COUNTIFS(SWISSW!$I:$I,MATCHUP!$A47,SWISSW!$J:$J,MATCHUP!CR$1,SWISSW!$F:$F,"Draw")+COUNTIFS(SWISSW!$I:$I,MATCHUP!CR$1,SWISSW!$J:$J,MATCHUP!$A47)-COUNTIFS(SWISSW!$I:$I,MATCHUP!CR$1,SWISSW!$J:$J,MATCHUP!$A47,SWISSW!$F:$F,"Draw")),"-")</f>
        <v>-</v>
      </c>
      <c r="CS47" s="5" t="str">
        <f ca="1">IFERROR((COUNTIFS(SWISSW!$I:$I,MATCHUP!$A47,SWISSW!$J:$J,MATCHUP!CS$1,SWISSW!$F:$F,"Won")+COUNTIFS(SWISSW!$I:$I,MATCHUP!CS$1,SWISSW!$J:$J,MATCHUP!$A47,SWISSW!$F:$F,"Lost"))/(COUNTIFS(SWISSW!$I:$I,MATCHUP!$A47,SWISSW!$J:$J,MATCHUP!CS$1)-COUNTIFS(SWISSW!$I:$I,MATCHUP!$A47,SWISSW!$J:$J,MATCHUP!CS$1,SWISSW!$F:$F,"Draw")+COUNTIFS(SWISSW!$I:$I,MATCHUP!CS$1,SWISSW!$J:$J,MATCHUP!$A47)-COUNTIFS(SWISSW!$I:$I,MATCHUP!CS$1,SWISSW!$J:$J,MATCHUP!$A47,SWISSW!$F:$F,"Draw")),"-")</f>
        <v>-</v>
      </c>
      <c r="CT47" s="5" t="str">
        <f ca="1">IFERROR((COUNTIFS(SWISSW!$I:$I,MATCHUP!$A47,SWISSW!$J:$J,MATCHUP!CT$1,SWISSW!$F:$F,"Won")+COUNTIFS(SWISSW!$I:$I,MATCHUP!CT$1,SWISSW!$J:$J,MATCHUP!$A47,SWISSW!$F:$F,"Lost"))/(COUNTIFS(SWISSW!$I:$I,MATCHUP!$A47,SWISSW!$J:$J,MATCHUP!CT$1)-COUNTIFS(SWISSW!$I:$I,MATCHUP!$A47,SWISSW!$J:$J,MATCHUP!CT$1,SWISSW!$F:$F,"Draw")+COUNTIFS(SWISSW!$I:$I,MATCHUP!CT$1,SWISSW!$J:$J,MATCHUP!$A47)-COUNTIFS(SWISSW!$I:$I,MATCHUP!CT$1,SWISSW!$J:$J,MATCHUP!$A47,SWISSW!$F:$F,"Draw")),"-")</f>
        <v>-</v>
      </c>
      <c r="CU47" s="5" t="str">
        <f ca="1">IFERROR((COUNTIFS(SWISSW!$I:$I,MATCHUP!$A47,SWISSW!$J:$J,MATCHUP!CU$1,SWISSW!$F:$F,"Won")+COUNTIFS(SWISSW!$I:$I,MATCHUP!CU$1,SWISSW!$J:$J,MATCHUP!$A47,SWISSW!$F:$F,"Lost"))/(COUNTIFS(SWISSW!$I:$I,MATCHUP!$A47,SWISSW!$J:$J,MATCHUP!CU$1)-COUNTIFS(SWISSW!$I:$I,MATCHUP!$A47,SWISSW!$J:$J,MATCHUP!CU$1,SWISSW!$F:$F,"Draw")+COUNTIFS(SWISSW!$I:$I,MATCHUP!CU$1,SWISSW!$J:$J,MATCHUP!$A47)-COUNTIFS(SWISSW!$I:$I,MATCHUP!CU$1,SWISSW!$J:$J,MATCHUP!$A47,SWISSW!$F:$F,"Draw")),"-")</f>
        <v>-</v>
      </c>
      <c r="CV47" s="5" t="str">
        <f ca="1">IFERROR((COUNTIFS(SWISSW!$I:$I,MATCHUP!$A47,SWISSW!$J:$J,MATCHUP!CV$1,SWISSW!$F:$F,"Won")+COUNTIFS(SWISSW!$I:$I,MATCHUP!CV$1,SWISSW!$J:$J,MATCHUP!$A47,SWISSW!$F:$F,"Lost"))/(COUNTIFS(SWISSW!$I:$I,MATCHUP!$A47,SWISSW!$J:$J,MATCHUP!CV$1)-COUNTIFS(SWISSW!$I:$I,MATCHUP!$A47,SWISSW!$J:$J,MATCHUP!CV$1,SWISSW!$F:$F,"Draw")+COUNTIFS(SWISSW!$I:$I,MATCHUP!CV$1,SWISSW!$J:$J,MATCHUP!$A47)-COUNTIFS(SWISSW!$I:$I,MATCHUP!CV$1,SWISSW!$J:$J,MATCHUP!$A47,SWISSW!$F:$F,"Draw")),"-")</f>
        <v>-</v>
      </c>
    </row>
    <row r="48" spans="1:100" ht="55" customHeight="1" x14ac:dyDescent="0.3">
      <c r="A48" s="3" t="str" cm="1">
        <f t="array" aca="1" ref="A48" ca="1">INDIRECT(ADDRESS(ROW(),1,,1,"METABREAK"))</f>
        <v>Poison Storm</v>
      </c>
      <c r="B48" s="5">
        <f ca="1">IFERROR((COUNTIFS(SWISSW!$I:$I,MATCHUP!$A48,SWISSW!$J:$J,MATCHUP!B$1,SWISSW!$F:$F,"Won")+COUNTIFS(SWISSW!$I:$I,MATCHUP!B$1,SWISSW!$J:$J,MATCHUP!$A48,SWISSW!$F:$F,"Lost"))/(COUNTIFS(SWISSW!$I:$I,MATCHUP!$A48,SWISSW!$J:$J,MATCHUP!B$1)-COUNTIFS(SWISSW!$I:$I,MATCHUP!$A48,SWISSW!$J:$J,MATCHUP!B$1,SWISSW!$F:$F,"Draw")+COUNTIFS(SWISSW!$I:$I,MATCHUP!B$1,SWISSW!$J:$J,MATCHUP!$A48)-COUNTIFS(SWISSW!$I:$I,MATCHUP!B$1,SWISSW!$J:$J,MATCHUP!$A48,SWISSW!$F:$F,"Draw")),"-")</f>
        <v>0.66666666666666663</v>
      </c>
      <c r="C48" s="5">
        <f ca="1">IFERROR((COUNTIFS(SWISSW!$I:$I,MATCHUP!$A48,SWISSW!$J:$J,MATCHUP!C$1,SWISSW!$F:$F,"Won")+COUNTIFS(SWISSW!$I:$I,MATCHUP!C$1,SWISSW!$J:$J,MATCHUP!$A48,SWISSW!$F:$F,"Lost"))/(COUNTIFS(SWISSW!$I:$I,MATCHUP!$A48,SWISSW!$J:$J,MATCHUP!C$1)-COUNTIFS(SWISSW!$I:$I,MATCHUP!$A48,SWISSW!$J:$J,MATCHUP!C$1,SWISSW!$F:$F,"Draw")+COUNTIFS(SWISSW!$I:$I,MATCHUP!C$1,SWISSW!$J:$J,MATCHUP!$A48)-COUNTIFS(SWISSW!$I:$I,MATCHUP!C$1,SWISSW!$J:$J,MATCHUP!$A48,SWISSW!$F:$F,"Draw")),"-")</f>
        <v>0.5</v>
      </c>
      <c r="D48" s="5">
        <f ca="1">IFERROR((COUNTIFS(SWISSW!$I:$I,MATCHUP!$A48,SWISSW!$J:$J,MATCHUP!D$1,SWISSW!$F:$F,"Won")+COUNTIFS(SWISSW!$I:$I,MATCHUP!D$1,SWISSW!$J:$J,MATCHUP!$A48,SWISSW!$F:$F,"Lost"))/(COUNTIFS(SWISSW!$I:$I,MATCHUP!$A48,SWISSW!$J:$J,MATCHUP!D$1)-COUNTIFS(SWISSW!$I:$I,MATCHUP!$A48,SWISSW!$J:$J,MATCHUP!D$1,SWISSW!$F:$F,"Draw")+COUNTIFS(SWISSW!$I:$I,MATCHUP!D$1,SWISSW!$J:$J,MATCHUP!$A48)-COUNTIFS(SWISSW!$I:$I,MATCHUP!D$1,SWISSW!$J:$J,MATCHUP!$A48,SWISSW!$F:$F,"Draw")),"-")</f>
        <v>0</v>
      </c>
      <c r="E48" s="5">
        <f ca="1">IFERROR((COUNTIFS(SWISSW!$I:$I,MATCHUP!$A48,SWISSW!$J:$J,MATCHUP!E$1,SWISSW!$F:$F,"Won")+COUNTIFS(SWISSW!$I:$I,MATCHUP!E$1,SWISSW!$J:$J,MATCHUP!$A48,SWISSW!$F:$F,"Lost"))/(COUNTIFS(SWISSW!$I:$I,MATCHUP!$A48,SWISSW!$J:$J,MATCHUP!E$1)-COUNTIFS(SWISSW!$I:$I,MATCHUP!$A48,SWISSW!$J:$J,MATCHUP!E$1,SWISSW!$F:$F,"Draw")+COUNTIFS(SWISSW!$I:$I,MATCHUP!E$1,SWISSW!$J:$J,MATCHUP!$A48)-COUNTIFS(SWISSW!$I:$I,MATCHUP!E$1,SWISSW!$J:$J,MATCHUP!$A48,SWISSW!$F:$F,"Draw")),"-")</f>
        <v>0</v>
      </c>
      <c r="F48" s="5">
        <f ca="1">IFERROR((COUNTIFS(SWISSW!$I:$I,MATCHUP!$A48,SWISSW!$J:$J,MATCHUP!F$1,SWISSW!$F:$F,"Won")+COUNTIFS(SWISSW!$I:$I,MATCHUP!F$1,SWISSW!$J:$J,MATCHUP!$A48,SWISSW!$F:$F,"Lost"))/(COUNTIFS(SWISSW!$I:$I,MATCHUP!$A48,SWISSW!$J:$J,MATCHUP!F$1)-COUNTIFS(SWISSW!$I:$I,MATCHUP!$A48,SWISSW!$J:$J,MATCHUP!F$1,SWISSW!$F:$F,"Draw")+COUNTIFS(SWISSW!$I:$I,MATCHUP!F$1,SWISSW!$J:$J,MATCHUP!$A48)-COUNTIFS(SWISSW!$I:$I,MATCHUP!F$1,SWISSW!$J:$J,MATCHUP!$A48,SWISSW!$F:$F,"Draw")),"-")</f>
        <v>0</v>
      </c>
      <c r="G48" s="5" t="str">
        <f ca="1">IFERROR((COUNTIFS(SWISSW!$I:$I,MATCHUP!$A48,SWISSW!$J:$J,MATCHUP!G$1,SWISSW!$F:$F,"Won")+COUNTIFS(SWISSW!$I:$I,MATCHUP!G$1,SWISSW!$J:$J,MATCHUP!$A48,SWISSW!$F:$F,"Lost"))/(COUNTIFS(SWISSW!$I:$I,MATCHUP!$A48,SWISSW!$J:$J,MATCHUP!G$1)-COUNTIFS(SWISSW!$I:$I,MATCHUP!$A48,SWISSW!$J:$J,MATCHUP!G$1,SWISSW!$F:$F,"Draw")+COUNTIFS(SWISSW!$I:$I,MATCHUP!G$1,SWISSW!$J:$J,MATCHUP!$A48)-COUNTIFS(SWISSW!$I:$I,MATCHUP!G$1,SWISSW!$J:$J,MATCHUP!$A48,SWISSW!$F:$F,"Draw")),"-")</f>
        <v>-</v>
      </c>
      <c r="H48" s="5">
        <f ca="1">IFERROR((COUNTIFS(SWISSW!$I:$I,MATCHUP!$A48,SWISSW!$J:$J,MATCHUP!H$1,SWISSW!$F:$F,"Won")+COUNTIFS(SWISSW!$I:$I,MATCHUP!H$1,SWISSW!$J:$J,MATCHUP!$A48,SWISSW!$F:$F,"Lost"))/(COUNTIFS(SWISSW!$I:$I,MATCHUP!$A48,SWISSW!$J:$J,MATCHUP!H$1)-COUNTIFS(SWISSW!$I:$I,MATCHUP!$A48,SWISSW!$J:$J,MATCHUP!H$1,SWISSW!$F:$F,"Draw")+COUNTIFS(SWISSW!$I:$I,MATCHUP!H$1,SWISSW!$J:$J,MATCHUP!$A48)-COUNTIFS(SWISSW!$I:$I,MATCHUP!H$1,SWISSW!$J:$J,MATCHUP!$A48,SWISSW!$F:$F,"Draw")),"-")</f>
        <v>0</v>
      </c>
      <c r="I48" s="5" t="str">
        <f ca="1">IFERROR((COUNTIFS(SWISSW!$I:$I,MATCHUP!$A48,SWISSW!$J:$J,MATCHUP!I$1,SWISSW!$F:$F,"Won")+COUNTIFS(SWISSW!$I:$I,MATCHUP!I$1,SWISSW!$J:$J,MATCHUP!$A48,SWISSW!$F:$F,"Lost"))/(COUNTIFS(SWISSW!$I:$I,MATCHUP!$A48,SWISSW!$J:$J,MATCHUP!I$1)-COUNTIFS(SWISSW!$I:$I,MATCHUP!$A48,SWISSW!$J:$J,MATCHUP!I$1,SWISSW!$F:$F,"Draw")+COUNTIFS(SWISSW!$I:$I,MATCHUP!I$1,SWISSW!$J:$J,MATCHUP!$A48)-COUNTIFS(SWISSW!$I:$I,MATCHUP!I$1,SWISSW!$J:$J,MATCHUP!$A48,SWISSW!$F:$F,"Draw")),"-")</f>
        <v>-</v>
      </c>
      <c r="J48" s="5">
        <f ca="1">IFERROR((COUNTIFS(SWISSW!$I:$I,MATCHUP!$A48,SWISSW!$J:$J,MATCHUP!J$1,SWISSW!$F:$F,"Won")+COUNTIFS(SWISSW!$I:$I,MATCHUP!J$1,SWISSW!$J:$J,MATCHUP!$A48,SWISSW!$F:$F,"Lost"))/(COUNTIFS(SWISSW!$I:$I,MATCHUP!$A48,SWISSW!$J:$J,MATCHUP!J$1)-COUNTIFS(SWISSW!$I:$I,MATCHUP!$A48,SWISSW!$J:$J,MATCHUP!J$1,SWISSW!$F:$F,"Draw")+COUNTIFS(SWISSW!$I:$I,MATCHUP!J$1,SWISSW!$J:$J,MATCHUP!$A48)-COUNTIFS(SWISSW!$I:$I,MATCHUP!J$1,SWISSW!$J:$J,MATCHUP!$A48,SWISSW!$F:$F,"Draw")),"-")</f>
        <v>0</v>
      </c>
      <c r="K48" s="5">
        <f ca="1">IFERROR((COUNTIFS(SWISSW!$I:$I,MATCHUP!$A48,SWISSW!$J:$J,MATCHUP!K$1,SWISSW!$F:$F,"Won")+COUNTIFS(SWISSW!$I:$I,MATCHUP!K$1,SWISSW!$J:$J,MATCHUP!$A48,SWISSW!$F:$F,"Lost"))/(COUNTIFS(SWISSW!$I:$I,MATCHUP!$A48,SWISSW!$J:$J,MATCHUP!K$1)-COUNTIFS(SWISSW!$I:$I,MATCHUP!$A48,SWISSW!$J:$J,MATCHUP!K$1,SWISSW!$F:$F,"Draw")+COUNTIFS(SWISSW!$I:$I,MATCHUP!K$1,SWISSW!$J:$J,MATCHUP!$A48)-COUNTIFS(SWISSW!$I:$I,MATCHUP!K$1,SWISSW!$J:$J,MATCHUP!$A48,SWISSW!$F:$F,"Draw")),"-")</f>
        <v>1</v>
      </c>
      <c r="L48" s="5" t="str">
        <f ca="1">IFERROR((COUNTIFS(SWISSW!$I:$I,MATCHUP!$A48,SWISSW!$J:$J,MATCHUP!L$1,SWISSW!$F:$F,"Won")+COUNTIFS(SWISSW!$I:$I,MATCHUP!L$1,SWISSW!$J:$J,MATCHUP!$A48,SWISSW!$F:$F,"Lost"))/(COUNTIFS(SWISSW!$I:$I,MATCHUP!$A48,SWISSW!$J:$J,MATCHUP!L$1)-COUNTIFS(SWISSW!$I:$I,MATCHUP!$A48,SWISSW!$J:$J,MATCHUP!L$1,SWISSW!$F:$F,"Draw")+COUNTIFS(SWISSW!$I:$I,MATCHUP!L$1,SWISSW!$J:$J,MATCHUP!$A48)-COUNTIFS(SWISSW!$I:$I,MATCHUP!L$1,SWISSW!$J:$J,MATCHUP!$A48,SWISSW!$F:$F,"Draw")),"-")</f>
        <v>-</v>
      </c>
      <c r="M48" s="5">
        <f ca="1">IFERROR((COUNTIFS(SWISSW!$I:$I,MATCHUP!$A48,SWISSW!$J:$J,MATCHUP!M$1,SWISSW!$F:$F,"Won")+COUNTIFS(SWISSW!$I:$I,MATCHUP!M$1,SWISSW!$J:$J,MATCHUP!$A48,SWISSW!$F:$F,"Lost"))/(COUNTIFS(SWISSW!$I:$I,MATCHUP!$A48,SWISSW!$J:$J,MATCHUP!M$1)-COUNTIFS(SWISSW!$I:$I,MATCHUP!$A48,SWISSW!$J:$J,MATCHUP!M$1,SWISSW!$F:$F,"Draw")+COUNTIFS(SWISSW!$I:$I,MATCHUP!M$1,SWISSW!$J:$J,MATCHUP!$A48)-COUNTIFS(SWISSW!$I:$I,MATCHUP!M$1,SWISSW!$J:$J,MATCHUP!$A48,SWISSW!$F:$F,"Draw")),"-")</f>
        <v>1</v>
      </c>
      <c r="N48" s="5" t="str">
        <f ca="1">IFERROR((COUNTIFS(SWISSW!$I:$I,MATCHUP!$A48,SWISSW!$J:$J,MATCHUP!N$1,SWISSW!$F:$F,"Won")+COUNTIFS(SWISSW!$I:$I,MATCHUP!N$1,SWISSW!$J:$J,MATCHUP!$A48,SWISSW!$F:$F,"Lost"))/(COUNTIFS(SWISSW!$I:$I,MATCHUP!$A48,SWISSW!$J:$J,MATCHUP!N$1)-COUNTIFS(SWISSW!$I:$I,MATCHUP!$A48,SWISSW!$J:$J,MATCHUP!N$1,SWISSW!$F:$F,"Draw")+COUNTIFS(SWISSW!$I:$I,MATCHUP!N$1,SWISSW!$J:$J,MATCHUP!$A48)-COUNTIFS(SWISSW!$I:$I,MATCHUP!N$1,SWISSW!$J:$J,MATCHUP!$A48,SWISSW!$F:$F,"Draw")),"-")</f>
        <v>-</v>
      </c>
      <c r="O48" s="5" t="str">
        <f ca="1">IFERROR((COUNTIFS(SWISSW!$I:$I,MATCHUP!$A48,SWISSW!$J:$J,MATCHUP!O$1,SWISSW!$F:$F,"Won")+COUNTIFS(SWISSW!$I:$I,MATCHUP!O$1,SWISSW!$J:$J,MATCHUP!$A48,SWISSW!$F:$F,"Lost"))/(COUNTIFS(SWISSW!$I:$I,MATCHUP!$A48,SWISSW!$J:$J,MATCHUP!O$1)-COUNTIFS(SWISSW!$I:$I,MATCHUP!$A48,SWISSW!$J:$J,MATCHUP!O$1,SWISSW!$F:$F,"Draw")+COUNTIFS(SWISSW!$I:$I,MATCHUP!O$1,SWISSW!$J:$J,MATCHUP!$A48)-COUNTIFS(SWISSW!$I:$I,MATCHUP!O$1,SWISSW!$J:$J,MATCHUP!$A48,SWISSW!$F:$F,"Draw")),"-")</f>
        <v>-</v>
      </c>
      <c r="P48" s="5">
        <f ca="1">IFERROR((COUNTIFS(SWISSW!$I:$I,MATCHUP!$A48,SWISSW!$J:$J,MATCHUP!P$1,SWISSW!$F:$F,"Won")+COUNTIFS(SWISSW!$I:$I,MATCHUP!P$1,SWISSW!$J:$J,MATCHUP!$A48,SWISSW!$F:$F,"Lost"))/(COUNTIFS(SWISSW!$I:$I,MATCHUP!$A48,SWISSW!$J:$J,MATCHUP!P$1)-COUNTIFS(SWISSW!$I:$I,MATCHUP!$A48,SWISSW!$J:$J,MATCHUP!P$1,SWISSW!$F:$F,"Draw")+COUNTIFS(SWISSW!$I:$I,MATCHUP!P$1,SWISSW!$J:$J,MATCHUP!$A48)-COUNTIFS(SWISSW!$I:$I,MATCHUP!P$1,SWISSW!$J:$J,MATCHUP!$A48,SWISSW!$F:$F,"Draw")),"-")</f>
        <v>0</v>
      </c>
      <c r="Q48" s="5" t="str">
        <f ca="1">IFERROR((COUNTIFS(SWISSW!$I:$I,MATCHUP!$A48,SWISSW!$J:$J,MATCHUP!Q$1,SWISSW!$F:$F,"Won")+COUNTIFS(SWISSW!$I:$I,MATCHUP!Q$1,SWISSW!$J:$J,MATCHUP!$A48,SWISSW!$F:$F,"Lost"))/(COUNTIFS(SWISSW!$I:$I,MATCHUP!$A48,SWISSW!$J:$J,MATCHUP!Q$1)-COUNTIFS(SWISSW!$I:$I,MATCHUP!$A48,SWISSW!$J:$J,MATCHUP!Q$1,SWISSW!$F:$F,"Draw")+COUNTIFS(SWISSW!$I:$I,MATCHUP!Q$1,SWISSW!$J:$J,MATCHUP!$A48)-COUNTIFS(SWISSW!$I:$I,MATCHUP!Q$1,SWISSW!$J:$J,MATCHUP!$A48,SWISSW!$F:$F,"Draw")),"-")</f>
        <v>-</v>
      </c>
      <c r="R48" s="5" t="str">
        <f ca="1">IFERROR((COUNTIFS(SWISSW!$I:$I,MATCHUP!$A48,SWISSW!$J:$J,MATCHUP!R$1,SWISSW!$F:$F,"Won")+COUNTIFS(SWISSW!$I:$I,MATCHUP!R$1,SWISSW!$J:$J,MATCHUP!$A48,SWISSW!$F:$F,"Lost"))/(COUNTIFS(SWISSW!$I:$I,MATCHUP!$A48,SWISSW!$J:$J,MATCHUP!R$1)-COUNTIFS(SWISSW!$I:$I,MATCHUP!$A48,SWISSW!$J:$J,MATCHUP!R$1,SWISSW!$F:$F,"Draw")+COUNTIFS(SWISSW!$I:$I,MATCHUP!R$1,SWISSW!$J:$J,MATCHUP!$A48)-COUNTIFS(SWISSW!$I:$I,MATCHUP!R$1,SWISSW!$J:$J,MATCHUP!$A48,SWISSW!$F:$F,"Draw")),"-")</f>
        <v>-</v>
      </c>
      <c r="S48" s="5" t="str">
        <f ca="1">IFERROR((COUNTIFS(SWISSW!$I:$I,MATCHUP!$A48,SWISSW!$J:$J,MATCHUP!S$1,SWISSW!$F:$F,"Won")+COUNTIFS(SWISSW!$I:$I,MATCHUP!S$1,SWISSW!$J:$J,MATCHUP!$A48,SWISSW!$F:$F,"Lost"))/(COUNTIFS(SWISSW!$I:$I,MATCHUP!$A48,SWISSW!$J:$J,MATCHUP!S$1)-COUNTIFS(SWISSW!$I:$I,MATCHUP!$A48,SWISSW!$J:$J,MATCHUP!S$1,SWISSW!$F:$F,"Draw")+COUNTIFS(SWISSW!$I:$I,MATCHUP!S$1,SWISSW!$J:$J,MATCHUP!$A48)-COUNTIFS(SWISSW!$I:$I,MATCHUP!S$1,SWISSW!$J:$J,MATCHUP!$A48,SWISSW!$F:$F,"Draw")),"-")</f>
        <v>-</v>
      </c>
      <c r="T48" s="5" t="str">
        <f ca="1">IFERROR((COUNTIFS(SWISSW!$I:$I,MATCHUP!$A48,SWISSW!$J:$J,MATCHUP!T$1,SWISSW!$F:$F,"Won")+COUNTIFS(SWISSW!$I:$I,MATCHUP!T$1,SWISSW!$J:$J,MATCHUP!$A48,SWISSW!$F:$F,"Lost"))/(COUNTIFS(SWISSW!$I:$I,MATCHUP!$A48,SWISSW!$J:$J,MATCHUP!T$1)-COUNTIFS(SWISSW!$I:$I,MATCHUP!$A48,SWISSW!$J:$J,MATCHUP!T$1,SWISSW!$F:$F,"Draw")+COUNTIFS(SWISSW!$I:$I,MATCHUP!T$1,SWISSW!$J:$J,MATCHUP!$A48)-COUNTIFS(SWISSW!$I:$I,MATCHUP!T$1,SWISSW!$J:$J,MATCHUP!$A48,SWISSW!$F:$F,"Draw")),"-")</f>
        <v>-</v>
      </c>
      <c r="U48" s="5" t="str">
        <f ca="1">IFERROR((COUNTIFS(SWISSW!$I:$I,MATCHUP!$A48,SWISSW!$J:$J,MATCHUP!U$1,SWISSW!$F:$F,"Won")+COUNTIFS(SWISSW!$I:$I,MATCHUP!U$1,SWISSW!$J:$J,MATCHUP!$A48,SWISSW!$F:$F,"Lost"))/(COUNTIFS(SWISSW!$I:$I,MATCHUP!$A48,SWISSW!$J:$J,MATCHUP!U$1)-COUNTIFS(SWISSW!$I:$I,MATCHUP!$A48,SWISSW!$J:$J,MATCHUP!U$1,SWISSW!$F:$F,"Draw")+COUNTIFS(SWISSW!$I:$I,MATCHUP!U$1,SWISSW!$J:$J,MATCHUP!$A48)-COUNTIFS(SWISSW!$I:$I,MATCHUP!U$1,SWISSW!$J:$J,MATCHUP!$A48,SWISSW!$F:$F,"Draw")),"-")</f>
        <v>-</v>
      </c>
      <c r="V48" s="5" t="str">
        <f ca="1">IFERROR((COUNTIFS(SWISSW!$I:$I,MATCHUP!$A48,SWISSW!$J:$J,MATCHUP!V$1,SWISSW!$F:$F,"Won")+COUNTIFS(SWISSW!$I:$I,MATCHUP!V$1,SWISSW!$J:$J,MATCHUP!$A48,SWISSW!$F:$F,"Lost"))/(COUNTIFS(SWISSW!$I:$I,MATCHUP!$A48,SWISSW!$J:$J,MATCHUP!V$1)-COUNTIFS(SWISSW!$I:$I,MATCHUP!$A48,SWISSW!$J:$J,MATCHUP!V$1,SWISSW!$F:$F,"Draw")+COUNTIFS(SWISSW!$I:$I,MATCHUP!V$1,SWISSW!$J:$J,MATCHUP!$A48)-COUNTIFS(SWISSW!$I:$I,MATCHUP!V$1,SWISSW!$J:$J,MATCHUP!$A48,SWISSW!$F:$F,"Draw")),"-")</f>
        <v>-</v>
      </c>
      <c r="W48" s="5" t="str">
        <f ca="1">IFERROR((COUNTIFS(SWISSW!$I:$I,MATCHUP!$A48,SWISSW!$J:$J,MATCHUP!W$1,SWISSW!$F:$F,"Won")+COUNTIFS(SWISSW!$I:$I,MATCHUP!W$1,SWISSW!$J:$J,MATCHUP!$A48,SWISSW!$F:$F,"Lost"))/(COUNTIFS(SWISSW!$I:$I,MATCHUP!$A48,SWISSW!$J:$J,MATCHUP!W$1)-COUNTIFS(SWISSW!$I:$I,MATCHUP!$A48,SWISSW!$J:$J,MATCHUP!W$1,SWISSW!$F:$F,"Draw")+COUNTIFS(SWISSW!$I:$I,MATCHUP!W$1,SWISSW!$J:$J,MATCHUP!$A48)-COUNTIFS(SWISSW!$I:$I,MATCHUP!W$1,SWISSW!$J:$J,MATCHUP!$A48,SWISSW!$F:$F,"Draw")),"-")</f>
        <v>-</v>
      </c>
      <c r="X48" s="5" t="str">
        <f ca="1">IFERROR((COUNTIFS(SWISSW!$I:$I,MATCHUP!$A48,SWISSW!$J:$J,MATCHUP!X$1,SWISSW!$F:$F,"Won")+COUNTIFS(SWISSW!$I:$I,MATCHUP!X$1,SWISSW!$J:$J,MATCHUP!$A48,SWISSW!$F:$F,"Lost"))/(COUNTIFS(SWISSW!$I:$I,MATCHUP!$A48,SWISSW!$J:$J,MATCHUP!X$1)-COUNTIFS(SWISSW!$I:$I,MATCHUP!$A48,SWISSW!$J:$J,MATCHUP!X$1,SWISSW!$F:$F,"Draw")+COUNTIFS(SWISSW!$I:$I,MATCHUP!X$1,SWISSW!$J:$J,MATCHUP!$A48)-COUNTIFS(SWISSW!$I:$I,MATCHUP!X$1,SWISSW!$J:$J,MATCHUP!$A48,SWISSW!$F:$F,"Draw")),"-")</f>
        <v>-</v>
      </c>
      <c r="Y48" s="5" t="str">
        <f ca="1">IFERROR((COUNTIFS(SWISSW!$I:$I,MATCHUP!$A48,SWISSW!$J:$J,MATCHUP!Y$1,SWISSW!$F:$F,"Won")+COUNTIFS(SWISSW!$I:$I,MATCHUP!Y$1,SWISSW!$J:$J,MATCHUP!$A48,SWISSW!$F:$F,"Lost"))/(COUNTIFS(SWISSW!$I:$I,MATCHUP!$A48,SWISSW!$J:$J,MATCHUP!Y$1)-COUNTIFS(SWISSW!$I:$I,MATCHUP!$A48,SWISSW!$J:$J,MATCHUP!Y$1,SWISSW!$F:$F,"Draw")+COUNTIFS(SWISSW!$I:$I,MATCHUP!Y$1,SWISSW!$J:$J,MATCHUP!$A48)-COUNTIFS(SWISSW!$I:$I,MATCHUP!Y$1,SWISSW!$J:$J,MATCHUP!$A48,SWISSW!$F:$F,"Draw")),"-")</f>
        <v>-</v>
      </c>
      <c r="Z48" s="5" t="str">
        <f ca="1">IFERROR((COUNTIFS(SWISSW!$I:$I,MATCHUP!$A48,SWISSW!$J:$J,MATCHUP!Z$1,SWISSW!$F:$F,"Won")+COUNTIFS(SWISSW!$I:$I,MATCHUP!Z$1,SWISSW!$J:$J,MATCHUP!$A48,SWISSW!$F:$F,"Lost"))/(COUNTIFS(SWISSW!$I:$I,MATCHUP!$A48,SWISSW!$J:$J,MATCHUP!Z$1)-COUNTIFS(SWISSW!$I:$I,MATCHUP!$A48,SWISSW!$J:$J,MATCHUP!Z$1,SWISSW!$F:$F,"Draw")+COUNTIFS(SWISSW!$I:$I,MATCHUP!Z$1,SWISSW!$J:$J,MATCHUP!$A48)-COUNTIFS(SWISSW!$I:$I,MATCHUP!Z$1,SWISSW!$J:$J,MATCHUP!$A48,SWISSW!$F:$F,"Draw")),"-")</f>
        <v>-</v>
      </c>
      <c r="AA48" s="5" t="str">
        <f ca="1">IFERROR((COUNTIFS(SWISSW!$I:$I,MATCHUP!$A48,SWISSW!$J:$J,MATCHUP!AA$1,SWISSW!$F:$F,"Won")+COUNTIFS(SWISSW!$I:$I,MATCHUP!AA$1,SWISSW!$J:$J,MATCHUP!$A48,SWISSW!$F:$F,"Lost"))/(COUNTIFS(SWISSW!$I:$I,MATCHUP!$A48,SWISSW!$J:$J,MATCHUP!AA$1)-COUNTIFS(SWISSW!$I:$I,MATCHUP!$A48,SWISSW!$J:$J,MATCHUP!AA$1,SWISSW!$F:$F,"Draw")+COUNTIFS(SWISSW!$I:$I,MATCHUP!AA$1,SWISSW!$J:$J,MATCHUP!$A48)-COUNTIFS(SWISSW!$I:$I,MATCHUP!AA$1,SWISSW!$J:$J,MATCHUP!$A48,SWISSW!$F:$F,"Draw")),"-")</f>
        <v>-</v>
      </c>
      <c r="AB48" s="5" t="str">
        <f ca="1">IFERROR((COUNTIFS(SWISSW!$I:$I,MATCHUP!$A48,SWISSW!$J:$J,MATCHUP!AB$1,SWISSW!$F:$F,"Won")+COUNTIFS(SWISSW!$I:$I,MATCHUP!AB$1,SWISSW!$J:$J,MATCHUP!$A48,SWISSW!$F:$F,"Lost"))/(COUNTIFS(SWISSW!$I:$I,MATCHUP!$A48,SWISSW!$J:$J,MATCHUP!AB$1)-COUNTIFS(SWISSW!$I:$I,MATCHUP!$A48,SWISSW!$J:$J,MATCHUP!AB$1,SWISSW!$F:$F,"Draw")+COUNTIFS(SWISSW!$I:$I,MATCHUP!AB$1,SWISSW!$J:$J,MATCHUP!$A48)-COUNTIFS(SWISSW!$I:$I,MATCHUP!AB$1,SWISSW!$J:$J,MATCHUP!$A48,SWISSW!$F:$F,"Draw")),"-")</f>
        <v>-</v>
      </c>
      <c r="AC48" s="5" t="str">
        <f ca="1">IFERROR((COUNTIFS(SWISSW!$I:$I,MATCHUP!$A48,SWISSW!$J:$J,MATCHUP!AC$1,SWISSW!$F:$F,"Won")+COUNTIFS(SWISSW!$I:$I,MATCHUP!AC$1,SWISSW!$J:$J,MATCHUP!$A48,SWISSW!$F:$F,"Lost"))/(COUNTIFS(SWISSW!$I:$I,MATCHUP!$A48,SWISSW!$J:$J,MATCHUP!AC$1)-COUNTIFS(SWISSW!$I:$I,MATCHUP!$A48,SWISSW!$J:$J,MATCHUP!AC$1,SWISSW!$F:$F,"Draw")+COUNTIFS(SWISSW!$I:$I,MATCHUP!AC$1,SWISSW!$J:$J,MATCHUP!$A48)-COUNTIFS(SWISSW!$I:$I,MATCHUP!AC$1,SWISSW!$J:$J,MATCHUP!$A48,SWISSW!$F:$F,"Draw")),"-")</f>
        <v>-</v>
      </c>
      <c r="AD48" s="5" t="str">
        <f ca="1">IFERROR((COUNTIFS(SWISSW!$I:$I,MATCHUP!$A48,SWISSW!$J:$J,MATCHUP!AD$1,SWISSW!$F:$F,"Won")+COUNTIFS(SWISSW!$I:$I,MATCHUP!AD$1,SWISSW!$J:$J,MATCHUP!$A48,SWISSW!$F:$F,"Lost"))/(COUNTIFS(SWISSW!$I:$I,MATCHUP!$A48,SWISSW!$J:$J,MATCHUP!AD$1)-COUNTIFS(SWISSW!$I:$I,MATCHUP!$A48,SWISSW!$J:$J,MATCHUP!AD$1,SWISSW!$F:$F,"Draw")+COUNTIFS(SWISSW!$I:$I,MATCHUP!AD$1,SWISSW!$J:$J,MATCHUP!$A48)-COUNTIFS(SWISSW!$I:$I,MATCHUP!AD$1,SWISSW!$J:$J,MATCHUP!$A48,SWISSW!$F:$F,"Draw")),"-")</f>
        <v>-</v>
      </c>
      <c r="AE48" s="5" t="str">
        <f ca="1">IFERROR((COUNTIFS(SWISSW!$I:$I,MATCHUP!$A48,SWISSW!$J:$J,MATCHUP!AE$1,SWISSW!$F:$F,"Won")+COUNTIFS(SWISSW!$I:$I,MATCHUP!AE$1,SWISSW!$J:$J,MATCHUP!$A48,SWISSW!$F:$F,"Lost"))/(COUNTIFS(SWISSW!$I:$I,MATCHUP!$A48,SWISSW!$J:$J,MATCHUP!AE$1)-COUNTIFS(SWISSW!$I:$I,MATCHUP!$A48,SWISSW!$J:$J,MATCHUP!AE$1,SWISSW!$F:$F,"Draw")+COUNTIFS(SWISSW!$I:$I,MATCHUP!AE$1,SWISSW!$J:$J,MATCHUP!$A48)-COUNTIFS(SWISSW!$I:$I,MATCHUP!AE$1,SWISSW!$J:$J,MATCHUP!$A48,SWISSW!$F:$F,"Draw")),"-")</f>
        <v>-</v>
      </c>
      <c r="AF48" s="5" t="str">
        <f ca="1">IFERROR((COUNTIFS(SWISSW!$I:$I,MATCHUP!$A48,SWISSW!$J:$J,MATCHUP!AF$1,SWISSW!$F:$F,"Won")+COUNTIFS(SWISSW!$I:$I,MATCHUP!AF$1,SWISSW!$J:$J,MATCHUP!$A48,SWISSW!$F:$F,"Lost"))/(COUNTIFS(SWISSW!$I:$I,MATCHUP!$A48,SWISSW!$J:$J,MATCHUP!AF$1)-COUNTIFS(SWISSW!$I:$I,MATCHUP!$A48,SWISSW!$J:$J,MATCHUP!AF$1,SWISSW!$F:$F,"Draw")+COUNTIFS(SWISSW!$I:$I,MATCHUP!AF$1,SWISSW!$J:$J,MATCHUP!$A48)-COUNTIFS(SWISSW!$I:$I,MATCHUP!AF$1,SWISSW!$J:$J,MATCHUP!$A48,SWISSW!$F:$F,"Draw")),"-")</f>
        <v>-</v>
      </c>
      <c r="AG48" s="5" t="str">
        <f ca="1">IFERROR((COUNTIFS(SWISSW!$I:$I,MATCHUP!$A48,SWISSW!$J:$J,MATCHUP!AG$1,SWISSW!$F:$F,"Won")+COUNTIFS(SWISSW!$I:$I,MATCHUP!AG$1,SWISSW!$J:$J,MATCHUP!$A48,SWISSW!$F:$F,"Lost"))/(COUNTIFS(SWISSW!$I:$I,MATCHUP!$A48,SWISSW!$J:$J,MATCHUP!AG$1)-COUNTIFS(SWISSW!$I:$I,MATCHUP!$A48,SWISSW!$J:$J,MATCHUP!AG$1,SWISSW!$F:$F,"Draw")+COUNTIFS(SWISSW!$I:$I,MATCHUP!AG$1,SWISSW!$J:$J,MATCHUP!$A48)-COUNTIFS(SWISSW!$I:$I,MATCHUP!AG$1,SWISSW!$J:$J,MATCHUP!$A48,SWISSW!$F:$F,"Draw")),"-")</f>
        <v>-</v>
      </c>
      <c r="AH48" s="5">
        <f ca="1">IFERROR((COUNTIFS(SWISSW!$I:$I,MATCHUP!$A48,SWISSW!$J:$J,MATCHUP!AH$1,SWISSW!$F:$F,"Won")+COUNTIFS(SWISSW!$I:$I,MATCHUP!AH$1,SWISSW!$J:$J,MATCHUP!$A48,SWISSW!$F:$F,"Lost"))/(COUNTIFS(SWISSW!$I:$I,MATCHUP!$A48,SWISSW!$J:$J,MATCHUP!AH$1)-COUNTIFS(SWISSW!$I:$I,MATCHUP!$A48,SWISSW!$J:$J,MATCHUP!AH$1,SWISSW!$F:$F,"Draw")+COUNTIFS(SWISSW!$I:$I,MATCHUP!AH$1,SWISSW!$J:$J,MATCHUP!$A48)-COUNTIFS(SWISSW!$I:$I,MATCHUP!AH$1,SWISSW!$J:$J,MATCHUP!$A48,SWISSW!$F:$F,"Draw")),"-")</f>
        <v>0</v>
      </c>
      <c r="AI48" s="5" t="str">
        <f ca="1">IFERROR((COUNTIFS(SWISSW!$I:$I,MATCHUP!$A48,SWISSW!$J:$J,MATCHUP!AI$1,SWISSW!$F:$F,"Won")+COUNTIFS(SWISSW!$I:$I,MATCHUP!AI$1,SWISSW!$J:$J,MATCHUP!$A48,SWISSW!$F:$F,"Lost"))/(COUNTIFS(SWISSW!$I:$I,MATCHUP!$A48,SWISSW!$J:$J,MATCHUP!AI$1)-COUNTIFS(SWISSW!$I:$I,MATCHUP!$A48,SWISSW!$J:$J,MATCHUP!AI$1,SWISSW!$F:$F,"Draw")+COUNTIFS(SWISSW!$I:$I,MATCHUP!AI$1,SWISSW!$J:$J,MATCHUP!$A48)-COUNTIFS(SWISSW!$I:$I,MATCHUP!AI$1,SWISSW!$J:$J,MATCHUP!$A48,SWISSW!$F:$F,"Draw")),"-")</f>
        <v>-</v>
      </c>
      <c r="AJ48" s="5" t="str">
        <f ca="1">IFERROR((COUNTIFS(SWISSW!$I:$I,MATCHUP!$A48,SWISSW!$J:$J,MATCHUP!AJ$1,SWISSW!$F:$F,"Won")+COUNTIFS(SWISSW!$I:$I,MATCHUP!AJ$1,SWISSW!$J:$J,MATCHUP!$A48,SWISSW!$F:$F,"Lost"))/(COUNTIFS(SWISSW!$I:$I,MATCHUP!$A48,SWISSW!$J:$J,MATCHUP!AJ$1)-COUNTIFS(SWISSW!$I:$I,MATCHUP!$A48,SWISSW!$J:$J,MATCHUP!AJ$1,SWISSW!$F:$F,"Draw")+COUNTIFS(SWISSW!$I:$I,MATCHUP!AJ$1,SWISSW!$J:$J,MATCHUP!$A48)-COUNTIFS(SWISSW!$I:$I,MATCHUP!AJ$1,SWISSW!$J:$J,MATCHUP!$A48,SWISSW!$F:$F,"Draw")),"-")</f>
        <v>-</v>
      </c>
      <c r="AK48" s="5" t="str">
        <f ca="1">IFERROR((COUNTIFS(SWISSW!$I:$I,MATCHUP!$A48,SWISSW!$J:$J,MATCHUP!AK$1,SWISSW!$F:$F,"Won")+COUNTIFS(SWISSW!$I:$I,MATCHUP!AK$1,SWISSW!$J:$J,MATCHUP!$A48,SWISSW!$F:$F,"Lost"))/(COUNTIFS(SWISSW!$I:$I,MATCHUP!$A48,SWISSW!$J:$J,MATCHUP!AK$1)-COUNTIFS(SWISSW!$I:$I,MATCHUP!$A48,SWISSW!$J:$J,MATCHUP!AK$1,SWISSW!$F:$F,"Draw")+COUNTIFS(SWISSW!$I:$I,MATCHUP!AK$1,SWISSW!$J:$J,MATCHUP!$A48)-COUNTIFS(SWISSW!$I:$I,MATCHUP!AK$1,SWISSW!$J:$J,MATCHUP!$A48,SWISSW!$F:$F,"Draw")),"-")</f>
        <v>-</v>
      </c>
      <c r="AL48" s="5" t="str">
        <f ca="1">IFERROR((COUNTIFS(SWISSW!$I:$I,MATCHUP!$A48,SWISSW!$J:$J,MATCHUP!AL$1,SWISSW!$F:$F,"Won")+COUNTIFS(SWISSW!$I:$I,MATCHUP!AL$1,SWISSW!$J:$J,MATCHUP!$A48,SWISSW!$F:$F,"Lost"))/(COUNTIFS(SWISSW!$I:$I,MATCHUP!$A48,SWISSW!$J:$J,MATCHUP!AL$1)-COUNTIFS(SWISSW!$I:$I,MATCHUP!$A48,SWISSW!$J:$J,MATCHUP!AL$1,SWISSW!$F:$F,"Draw")+COUNTIFS(SWISSW!$I:$I,MATCHUP!AL$1,SWISSW!$J:$J,MATCHUP!$A48)-COUNTIFS(SWISSW!$I:$I,MATCHUP!AL$1,SWISSW!$J:$J,MATCHUP!$A48,SWISSW!$F:$F,"Draw")),"-")</f>
        <v>-</v>
      </c>
      <c r="AM48" s="5" t="str">
        <f ca="1">IFERROR((COUNTIFS(SWISSW!$I:$I,MATCHUP!$A48,SWISSW!$J:$J,MATCHUP!AM$1,SWISSW!$F:$F,"Won")+COUNTIFS(SWISSW!$I:$I,MATCHUP!AM$1,SWISSW!$J:$J,MATCHUP!$A48,SWISSW!$F:$F,"Lost"))/(COUNTIFS(SWISSW!$I:$I,MATCHUP!$A48,SWISSW!$J:$J,MATCHUP!AM$1)-COUNTIFS(SWISSW!$I:$I,MATCHUP!$A48,SWISSW!$J:$J,MATCHUP!AM$1,SWISSW!$F:$F,"Draw")+COUNTIFS(SWISSW!$I:$I,MATCHUP!AM$1,SWISSW!$J:$J,MATCHUP!$A48)-COUNTIFS(SWISSW!$I:$I,MATCHUP!AM$1,SWISSW!$J:$J,MATCHUP!$A48,SWISSW!$F:$F,"Draw")),"-")</f>
        <v>-</v>
      </c>
      <c r="AN48" s="5" t="str">
        <f ca="1">IFERROR((COUNTIFS(SWISSW!$I:$I,MATCHUP!$A48,SWISSW!$J:$J,MATCHUP!AN$1,SWISSW!$F:$F,"Won")+COUNTIFS(SWISSW!$I:$I,MATCHUP!AN$1,SWISSW!$J:$J,MATCHUP!$A48,SWISSW!$F:$F,"Lost"))/(COUNTIFS(SWISSW!$I:$I,MATCHUP!$A48,SWISSW!$J:$J,MATCHUP!AN$1)-COUNTIFS(SWISSW!$I:$I,MATCHUP!$A48,SWISSW!$J:$J,MATCHUP!AN$1,SWISSW!$F:$F,"Draw")+COUNTIFS(SWISSW!$I:$I,MATCHUP!AN$1,SWISSW!$J:$J,MATCHUP!$A48)-COUNTIFS(SWISSW!$I:$I,MATCHUP!AN$1,SWISSW!$J:$J,MATCHUP!$A48,SWISSW!$F:$F,"Draw")),"-")</f>
        <v>-</v>
      </c>
      <c r="AO48" s="5">
        <f ca="1">IFERROR((COUNTIFS(SWISSW!$I:$I,MATCHUP!$A48,SWISSW!$J:$J,MATCHUP!AO$1,SWISSW!$F:$F,"Won")+COUNTIFS(SWISSW!$I:$I,MATCHUP!AO$1,SWISSW!$J:$J,MATCHUP!$A48,SWISSW!$F:$F,"Lost"))/(COUNTIFS(SWISSW!$I:$I,MATCHUP!$A48,SWISSW!$J:$J,MATCHUP!AO$1)-COUNTIFS(SWISSW!$I:$I,MATCHUP!$A48,SWISSW!$J:$J,MATCHUP!AO$1,SWISSW!$F:$F,"Draw")+COUNTIFS(SWISSW!$I:$I,MATCHUP!AO$1,SWISSW!$J:$J,MATCHUP!$A48)-COUNTIFS(SWISSW!$I:$I,MATCHUP!AO$1,SWISSW!$J:$J,MATCHUP!$A48,SWISSW!$F:$F,"Draw")),"-")</f>
        <v>0</v>
      </c>
      <c r="AP48" s="5" t="str">
        <f ca="1">IFERROR((COUNTIFS(SWISSW!$I:$I,MATCHUP!$A48,SWISSW!$J:$J,MATCHUP!AP$1,SWISSW!$F:$F,"Won")+COUNTIFS(SWISSW!$I:$I,MATCHUP!AP$1,SWISSW!$J:$J,MATCHUP!$A48,SWISSW!$F:$F,"Lost"))/(COUNTIFS(SWISSW!$I:$I,MATCHUP!$A48,SWISSW!$J:$J,MATCHUP!AP$1)-COUNTIFS(SWISSW!$I:$I,MATCHUP!$A48,SWISSW!$J:$J,MATCHUP!AP$1,SWISSW!$F:$F,"Draw")+COUNTIFS(SWISSW!$I:$I,MATCHUP!AP$1,SWISSW!$J:$J,MATCHUP!$A48)-COUNTIFS(SWISSW!$I:$I,MATCHUP!AP$1,SWISSW!$J:$J,MATCHUP!$A48,SWISSW!$F:$F,"Draw")),"-")</f>
        <v>-</v>
      </c>
      <c r="AQ48" s="5" t="str">
        <f ca="1">IFERROR((COUNTIFS(SWISSW!$I:$I,MATCHUP!$A48,SWISSW!$J:$J,MATCHUP!AQ$1,SWISSW!$F:$F,"Won")+COUNTIFS(SWISSW!$I:$I,MATCHUP!AQ$1,SWISSW!$J:$J,MATCHUP!$A48,SWISSW!$F:$F,"Lost"))/(COUNTIFS(SWISSW!$I:$I,MATCHUP!$A48,SWISSW!$J:$J,MATCHUP!AQ$1)-COUNTIFS(SWISSW!$I:$I,MATCHUP!$A48,SWISSW!$J:$J,MATCHUP!AQ$1,SWISSW!$F:$F,"Draw")+COUNTIFS(SWISSW!$I:$I,MATCHUP!AQ$1,SWISSW!$J:$J,MATCHUP!$A48)-COUNTIFS(SWISSW!$I:$I,MATCHUP!AQ$1,SWISSW!$J:$J,MATCHUP!$A48,SWISSW!$F:$F,"Draw")),"-")</f>
        <v>-</v>
      </c>
      <c r="AR48" s="5" t="str">
        <f ca="1">IFERROR((COUNTIFS(SWISSW!$I:$I,MATCHUP!$A48,SWISSW!$J:$J,MATCHUP!AR$1,SWISSW!$F:$F,"Won")+COUNTIFS(SWISSW!$I:$I,MATCHUP!AR$1,SWISSW!$J:$J,MATCHUP!$A48,SWISSW!$F:$F,"Lost"))/(COUNTIFS(SWISSW!$I:$I,MATCHUP!$A48,SWISSW!$J:$J,MATCHUP!AR$1)-COUNTIFS(SWISSW!$I:$I,MATCHUP!$A48,SWISSW!$J:$J,MATCHUP!AR$1,SWISSW!$F:$F,"Draw")+COUNTIFS(SWISSW!$I:$I,MATCHUP!AR$1,SWISSW!$J:$J,MATCHUP!$A48)-COUNTIFS(SWISSW!$I:$I,MATCHUP!AR$1,SWISSW!$J:$J,MATCHUP!$A48,SWISSW!$F:$F,"Draw")),"-")</f>
        <v>-</v>
      </c>
      <c r="AS48" s="5" t="str">
        <f ca="1">IFERROR((COUNTIFS(SWISSW!$I:$I,MATCHUP!$A48,SWISSW!$J:$J,MATCHUP!AS$1,SWISSW!$F:$F,"Won")+COUNTIFS(SWISSW!$I:$I,MATCHUP!AS$1,SWISSW!$J:$J,MATCHUP!$A48,SWISSW!$F:$F,"Lost"))/(COUNTIFS(SWISSW!$I:$I,MATCHUP!$A48,SWISSW!$J:$J,MATCHUP!AS$1)-COUNTIFS(SWISSW!$I:$I,MATCHUP!$A48,SWISSW!$J:$J,MATCHUP!AS$1,SWISSW!$F:$F,"Draw")+COUNTIFS(SWISSW!$I:$I,MATCHUP!AS$1,SWISSW!$J:$J,MATCHUP!$A48)-COUNTIFS(SWISSW!$I:$I,MATCHUP!AS$1,SWISSW!$J:$J,MATCHUP!$A48,SWISSW!$F:$F,"Draw")),"-")</f>
        <v>-</v>
      </c>
      <c r="AT48" s="5" t="str">
        <f ca="1">IFERROR((COUNTIFS(SWISSW!$I:$I,MATCHUP!$A48,SWISSW!$J:$J,MATCHUP!AT$1,SWISSW!$F:$F,"Won")+COUNTIFS(SWISSW!$I:$I,MATCHUP!AT$1,SWISSW!$J:$J,MATCHUP!$A48,SWISSW!$F:$F,"Lost"))/(COUNTIFS(SWISSW!$I:$I,MATCHUP!$A48,SWISSW!$J:$J,MATCHUP!AT$1)-COUNTIFS(SWISSW!$I:$I,MATCHUP!$A48,SWISSW!$J:$J,MATCHUP!AT$1,SWISSW!$F:$F,"Draw")+COUNTIFS(SWISSW!$I:$I,MATCHUP!AT$1,SWISSW!$J:$J,MATCHUP!$A48)-COUNTIFS(SWISSW!$I:$I,MATCHUP!AT$1,SWISSW!$J:$J,MATCHUP!$A48,SWISSW!$F:$F,"Draw")),"-")</f>
        <v>-</v>
      </c>
      <c r="AU48" s="5" t="str">
        <f ca="1">IFERROR((COUNTIFS(SWISSW!$I:$I,MATCHUP!$A48,SWISSW!$J:$J,MATCHUP!AU$1,SWISSW!$F:$F,"Won")+COUNTIFS(SWISSW!$I:$I,MATCHUP!AU$1,SWISSW!$J:$J,MATCHUP!$A48,SWISSW!$F:$F,"Lost"))/(COUNTIFS(SWISSW!$I:$I,MATCHUP!$A48,SWISSW!$J:$J,MATCHUP!AU$1)-COUNTIFS(SWISSW!$I:$I,MATCHUP!$A48,SWISSW!$J:$J,MATCHUP!AU$1,SWISSW!$F:$F,"Draw")+COUNTIFS(SWISSW!$I:$I,MATCHUP!AU$1,SWISSW!$J:$J,MATCHUP!$A48)-COUNTIFS(SWISSW!$I:$I,MATCHUP!AU$1,SWISSW!$J:$J,MATCHUP!$A48,SWISSW!$F:$F,"Draw")),"-")</f>
        <v>-</v>
      </c>
      <c r="AV48" s="5" t="str">
        <f ca="1">IFERROR((COUNTIFS(SWISSW!$I:$I,MATCHUP!$A48,SWISSW!$J:$J,MATCHUP!AV$1,SWISSW!$F:$F,"Won")+COUNTIFS(SWISSW!$I:$I,MATCHUP!AV$1,SWISSW!$J:$J,MATCHUP!$A48,SWISSW!$F:$F,"Lost"))/(COUNTIFS(SWISSW!$I:$I,MATCHUP!$A48,SWISSW!$J:$J,MATCHUP!AV$1)-COUNTIFS(SWISSW!$I:$I,MATCHUP!$A48,SWISSW!$J:$J,MATCHUP!AV$1,SWISSW!$F:$F,"Draw")+COUNTIFS(SWISSW!$I:$I,MATCHUP!AV$1,SWISSW!$J:$J,MATCHUP!$A48)-COUNTIFS(SWISSW!$I:$I,MATCHUP!AV$1,SWISSW!$J:$J,MATCHUP!$A48,SWISSW!$F:$F,"Draw")),"-")</f>
        <v>-</v>
      </c>
      <c r="AW48" s="5" t="str">
        <f ca="1">IFERROR((COUNTIFS(SWISSW!$I:$I,MATCHUP!$A48,SWISSW!$J:$J,MATCHUP!AW$1,SWISSW!$F:$F,"Won")+COUNTIFS(SWISSW!$I:$I,MATCHUP!AW$1,SWISSW!$J:$J,MATCHUP!$A48,SWISSW!$F:$F,"Lost"))/(COUNTIFS(SWISSW!$I:$I,MATCHUP!$A48,SWISSW!$J:$J,MATCHUP!AW$1)-COUNTIFS(SWISSW!$I:$I,MATCHUP!$A48,SWISSW!$J:$J,MATCHUP!AW$1,SWISSW!$F:$F,"Draw")+COUNTIFS(SWISSW!$I:$I,MATCHUP!AW$1,SWISSW!$J:$J,MATCHUP!$A48)-COUNTIFS(SWISSW!$I:$I,MATCHUP!AW$1,SWISSW!$J:$J,MATCHUP!$A48,SWISSW!$F:$F,"Draw")),"-")</f>
        <v>-</v>
      </c>
      <c r="AX48" s="5" t="str">
        <f ca="1">IFERROR((COUNTIFS(SWISSW!$I:$I,MATCHUP!$A48,SWISSW!$J:$J,MATCHUP!AX$1,SWISSW!$F:$F,"Won")+COUNTIFS(SWISSW!$I:$I,MATCHUP!AX$1,SWISSW!$J:$J,MATCHUP!$A48,SWISSW!$F:$F,"Lost"))/(COUNTIFS(SWISSW!$I:$I,MATCHUP!$A48,SWISSW!$J:$J,MATCHUP!AX$1)-COUNTIFS(SWISSW!$I:$I,MATCHUP!$A48,SWISSW!$J:$J,MATCHUP!AX$1,SWISSW!$F:$F,"Draw")+COUNTIFS(SWISSW!$I:$I,MATCHUP!AX$1,SWISSW!$J:$J,MATCHUP!$A48)-COUNTIFS(SWISSW!$I:$I,MATCHUP!AX$1,SWISSW!$J:$J,MATCHUP!$A48,SWISSW!$F:$F,"Draw")),"-")</f>
        <v>-</v>
      </c>
      <c r="AY48" s="5" t="str">
        <f ca="1">IFERROR((COUNTIFS(SWISSW!$I:$I,MATCHUP!$A48,SWISSW!$J:$J,MATCHUP!AY$1,SWISSW!$F:$F,"Won")+COUNTIFS(SWISSW!$I:$I,MATCHUP!AY$1,SWISSW!$J:$J,MATCHUP!$A48,SWISSW!$F:$F,"Lost"))/(COUNTIFS(SWISSW!$I:$I,MATCHUP!$A48,SWISSW!$J:$J,MATCHUP!AY$1)-COUNTIFS(SWISSW!$I:$I,MATCHUP!$A48,SWISSW!$J:$J,MATCHUP!AY$1,SWISSW!$F:$F,"Draw")+COUNTIFS(SWISSW!$I:$I,MATCHUP!AY$1,SWISSW!$J:$J,MATCHUP!$A48)-COUNTIFS(SWISSW!$I:$I,MATCHUP!AY$1,SWISSW!$J:$J,MATCHUP!$A48,SWISSW!$F:$F,"Draw")),"-")</f>
        <v>-</v>
      </c>
      <c r="AZ48" s="5" t="str">
        <f ca="1">IFERROR((COUNTIFS(SWISSW!$I:$I,MATCHUP!$A48,SWISSW!$J:$J,MATCHUP!AZ$1,SWISSW!$F:$F,"Won")+COUNTIFS(SWISSW!$I:$I,MATCHUP!AZ$1,SWISSW!$J:$J,MATCHUP!$A48,SWISSW!$F:$F,"Lost"))/(COUNTIFS(SWISSW!$I:$I,MATCHUP!$A48,SWISSW!$J:$J,MATCHUP!AZ$1)-COUNTIFS(SWISSW!$I:$I,MATCHUP!$A48,SWISSW!$J:$J,MATCHUP!AZ$1,SWISSW!$F:$F,"Draw")+COUNTIFS(SWISSW!$I:$I,MATCHUP!AZ$1,SWISSW!$J:$J,MATCHUP!$A48)-COUNTIFS(SWISSW!$I:$I,MATCHUP!AZ$1,SWISSW!$J:$J,MATCHUP!$A48,SWISSW!$F:$F,"Draw")),"-")</f>
        <v>-</v>
      </c>
      <c r="BA48" s="5" t="str">
        <f ca="1">IFERROR((COUNTIFS(SWISSW!$I:$I,MATCHUP!$A48,SWISSW!$J:$J,MATCHUP!BA$1,SWISSW!$F:$F,"Won")+COUNTIFS(SWISSW!$I:$I,MATCHUP!BA$1,SWISSW!$J:$J,MATCHUP!$A48,SWISSW!$F:$F,"Lost"))/(COUNTIFS(SWISSW!$I:$I,MATCHUP!$A48,SWISSW!$J:$J,MATCHUP!BA$1)-COUNTIFS(SWISSW!$I:$I,MATCHUP!$A48,SWISSW!$J:$J,MATCHUP!BA$1,SWISSW!$F:$F,"Draw")+COUNTIFS(SWISSW!$I:$I,MATCHUP!BA$1,SWISSW!$J:$J,MATCHUP!$A48)-COUNTIFS(SWISSW!$I:$I,MATCHUP!BA$1,SWISSW!$J:$J,MATCHUP!$A48,SWISSW!$F:$F,"Draw")),"-")</f>
        <v>-</v>
      </c>
      <c r="BB48" s="5" t="str">
        <f ca="1">IFERROR((COUNTIFS(SWISSW!$I:$I,MATCHUP!$A48,SWISSW!$J:$J,MATCHUP!BB$1,SWISSW!$F:$F,"Won")+COUNTIFS(SWISSW!$I:$I,MATCHUP!BB$1,SWISSW!$J:$J,MATCHUP!$A48,SWISSW!$F:$F,"Lost"))/(COUNTIFS(SWISSW!$I:$I,MATCHUP!$A48,SWISSW!$J:$J,MATCHUP!BB$1)-COUNTIFS(SWISSW!$I:$I,MATCHUP!$A48,SWISSW!$J:$J,MATCHUP!BB$1,SWISSW!$F:$F,"Draw")+COUNTIFS(SWISSW!$I:$I,MATCHUP!BB$1,SWISSW!$J:$J,MATCHUP!$A48)-COUNTIFS(SWISSW!$I:$I,MATCHUP!BB$1,SWISSW!$J:$J,MATCHUP!$A48,SWISSW!$F:$F,"Draw")),"-")</f>
        <v>-</v>
      </c>
      <c r="BC48" s="5" t="str">
        <f ca="1">IFERROR((COUNTIFS(SWISSW!$I:$I,MATCHUP!$A48,SWISSW!$J:$J,MATCHUP!BC$1,SWISSW!$F:$F,"Won")+COUNTIFS(SWISSW!$I:$I,MATCHUP!BC$1,SWISSW!$J:$J,MATCHUP!$A48,SWISSW!$F:$F,"Lost"))/(COUNTIFS(SWISSW!$I:$I,MATCHUP!$A48,SWISSW!$J:$J,MATCHUP!BC$1)-COUNTIFS(SWISSW!$I:$I,MATCHUP!$A48,SWISSW!$J:$J,MATCHUP!BC$1,SWISSW!$F:$F,"Draw")+COUNTIFS(SWISSW!$I:$I,MATCHUP!BC$1,SWISSW!$J:$J,MATCHUP!$A48)-COUNTIFS(SWISSW!$I:$I,MATCHUP!BC$1,SWISSW!$J:$J,MATCHUP!$A48,SWISSW!$F:$F,"Draw")),"-")</f>
        <v>-</v>
      </c>
      <c r="BD48" s="5" t="str">
        <f ca="1">IFERROR((COUNTIFS(SWISSW!$I:$I,MATCHUP!$A48,SWISSW!$J:$J,MATCHUP!BD$1,SWISSW!$F:$F,"Won")+COUNTIFS(SWISSW!$I:$I,MATCHUP!BD$1,SWISSW!$J:$J,MATCHUP!$A48,SWISSW!$F:$F,"Lost"))/(COUNTIFS(SWISSW!$I:$I,MATCHUP!$A48,SWISSW!$J:$J,MATCHUP!BD$1)-COUNTIFS(SWISSW!$I:$I,MATCHUP!$A48,SWISSW!$J:$J,MATCHUP!BD$1,SWISSW!$F:$F,"Draw")+COUNTIFS(SWISSW!$I:$I,MATCHUP!BD$1,SWISSW!$J:$J,MATCHUP!$A48)-COUNTIFS(SWISSW!$I:$I,MATCHUP!BD$1,SWISSW!$J:$J,MATCHUP!$A48,SWISSW!$F:$F,"Draw")),"-")</f>
        <v>-</v>
      </c>
      <c r="BE48" s="5" t="str">
        <f ca="1">IFERROR((COUNTIFS(SWISSW!$I:$I,MATCHUP!$A48,SWISSW!$J:$J,MATCHUP!BE$1,SWISSW!$F:$F,"Won")+COUNTIFS(SWISSW!$I:$I,MATCHUP!BE$1,SWISSW!$J:$J,MATCHUP!$A48,SWISSW!$F:$F,"Lost"))/(COUNTIFS(SWISSW!$I:$I,MATCHUP!$A48,SWISSW!$J:$J,MATCHUP!BE$1)-COUNTIFS(SWISSW!$I:$I,MATCHUP!$A48,SWISSW!$J:$J,MATCHUP!BE$1,SWISSW!$F:$F,"Draw")+COUNTIFS(SWISSW!$I:$I,MATCHUP!BE$1,SWISSW!$J:$J,MATCHUP!$A48)-COUNTIFS(SWISSW!$I:$I,MATCHUP!BE$1,SWISSW!$J:$J,MATCHUP!$A48,SWISSW!$F:$F,"Draw")),"-")</f>
        <v>-</v>
      </c>
      <c r="BF48" s="5" t="str">
        <f ca="1">IFERROR((COUNTIFS(SWISSW!$I:$I,MATCHUP!$A48,SWISSW!$J:$J,MATCHUP!BF$1,SWISSW!$F:$F,"Won")+COUNTIFS(SWISSW!$I:$I,MATCHUP!BF$1,SWISSW!$J:$J,MATCHUP!$A48,SWISSW!$F:$F,"Lost"))/(COUNTIFS(SWISSW!$I:$I,MATCHUP!$A48,SWISSW!$J:$J,MATCHUP!BF$1)-COUNTIFS(SWISSW!$I:$I,MATCHUP!$A48,SWISSW!$J:$J,MATCHUP!BF$1,SWISSW!$F:$F,"Draw")+COUNTIFS(SWISSW!$I:$I,MATCHUP!BF$1,SWISSW!$J:$J,MATCHUP!$A48)-COUNTIFS(SWISSW!$I:$I,MATCHUP!BF$1,SWISSW!$J:$J,MATCHUP!$A48,SWISSW!$F:$F,"Draw")),"-")</f>
        <v>-</v>
      </c>
      <c r="BG48" s="5" t="str">
        <f ca="1">IFERROR((COUNTIFS(SWISSW!$I:$I,MATCHUP!$A48,SWISSW!$J:$J,MATCHUP!BG$1,SWISSW!$F:$F,"Won")+COUNTIFS(SWISSW!$I:$I,MATCHUP!BG$1,SWISSW!$J:$J,MATCHUP!$A48,SWISSW!$F:$F,"Lost"))/(COUNTIFS(SWISSW!$I:$I,MATCHUP!$A48,SWISSW!$J:$J,MATCHUP!BG$1)-COUNTIFS(SWISSW!$I:$I,MATCHUP!$A48,SWISSW!$J:$J,MATCHUP!BG$1,SWISSW!$F:$F,"Draw")+COUNTIFS(SWISSW!$I:$I,MATCHUP!BG$1,SWISSW!$J:$J,MATCHUP!$A48)-COUNTIFS(SWISSW!$I:$I,MATCHUP!BG$1,SWISSW!$J:$J,MATCHUP!$A48,SWISSW!$F:$F,"Draw")),"-")</f>
        <v>-</v>
      </c>
      <c r="BH48" s="5" t="str">
        <f ca="1">IFERROR((COUNTIFS(SWISSW!$I:$I,MATCHUP!$A48,SWISSW!$J:$J,MATCHUP!BH$1,SWISSW!$F:$F,"Won")+COUNTIFS(SWISSW!$I:$I,MATCHUP!BH$1,SWISSW!$J:$J,MATCHUP!$A48,SWISSW!$F:$F,"Lost"))/(COUNTIFS(SWISSW!$I:$I,MATCHUP!$A48,SWISSW!$J:$J,MATCHUP!BH$1)-COUNTIFS(SWISSW!$I:$I,MATCHUP!$A48,SWISSW!$J:$J,MATCHUP!BH$1,SWISSW!$F:$F,"Draw")+COUNTIFS(SWISSW!$I:$I,MATCHUP!BH$1,SWISSW!$J:$J,MATCHUP!$A48)-COUNTIFS(SWISSW!$I:$I,MATCHUP!BH$1,SWISSW!$J:$J,MATCHUP!$A48,SWISSW!$F:$F,"Draw")),"-")</f>
        <v>-</v>
      </c>
      <c r="BI48" s="5" t="str">
        <f ca="1">IFERROR((COUNTIFS(SWISSW!$I:$I,MATCHUP!$A48,SWISSW!$J:$J,MATCHUP!BI$1,SWISSW!$F:$F,"Won")+COUNTIFS(SWISSW!$I:$I,MATCHUP!BI$1,SWISSW!$J:$J,MATCHUP!$A48,SWISSW!$F:$F,"Lost"))/(COUNTIFS(SWISSW!$I:$I,MATCHUP!$A48,SWISSW!$J:$J,MATCHUP!BI$1)-COUNTIFS(SWISSW!$I:$I,MATCHUP!$A48,SWISSW!$J:$J,MATCHUP!BI$1,SWISSW!$F:$F,"Draw")+COUNTIFS(SWISSW!$I:$I,MATCHUP!BI$1,SWISSW!$J:$J,MATCHUP!$A48)-COUNTIFS(SWISSW!$I:$I,MATCHUP!BI$1,SWISSW!$J:$J,MATCHUP!$A48,SWISSW!$F:$F,"Draw")),"-")</f>
        <v>-</v>
      </c>
      <c r="BJ48" s="5" t="str">
        <f ca="1">IFERROR((COUNTIFS(SWISSW!$I:$I,MATCHUP!$A48,SWISSW!$J:$J,MATCHUP!BJ$1,SWISSW!$F:$F,"Won")+COUNTIFS(SWISSW!$I:$I,MATCHUP!BJ$1,SWISSW!$J:$J,MATCHUP!$A48,SWISSW!$F:$F,"Lost"))/(COUNTIFS(SWISSW!$I:$I,MATCHUP!$A48,SWISSW!$J:$J,MATCHUP!BJ$1)-COUNTIFS(SWISSW!$I:$I,MATCHUP!$A48,SWISSW!$J:$J,MATCHUP!BJ$1,SWISSW!$F:$F,"Draw")+COUNTIFS(SWISSW!$I:$I,MATCHUP!BJ$1,SWISSW!$J:$J,MATCHUP!$A48)-COUNTIFS(SWISSW!$I:$I,MATCHUP!BJ$1,SWISSW!$J:$J,MATCHUP!$A48,SWISSW!$F:$F,"Draw")),"-")</f>
        <v>-</v>
      </c>
      <c r="BK48" s="5" t="str">
        <f ca="1">IFERROR((COUNTIFS(SWISSW!$I:$I,MATCHUP!$A48,SWISSW!$J:$J,MATCHUP!BK$1,SWISSW!$F:$F,"Won")+COUNTIFS(SWISSW!$I:$I,MATCHUP!BK$1,SWISSW!$J:$J,MATCHUP!$A48,SWISSW!$F:$F,"Lost"))/(COUNTIFS(SWISSW!$I:$I,MATCHUP!$A48,SWISSW!$J:$J,MATCHUP!BK$1)-COUNTIFS(SWISSW!$I:$I,MATCHUP!$A48,SWISSW!$J:$J,MATCHUP!BK$1,SWISSW!$F:$F,"Draw")+COUNTIFS(SWISSW!$I:$I,MATCHUP!BK$1,SWISSW!$J:$J,MATCHUP!$A48)-COUNTIFS(SWISSW!$I:$I,MATCHUP!BK$1,SWISSW!$J:$J,MATCHUP!$A48,SWISSW!$F:$F,"Draw")),"-")</f>
        <v>-</v>
      </c>
      <c r="BL48" s="5" t="str">
        <f ca="1">IFERROR((COUNTIFS(SWISSW!$I:$I,MATCHUP!$A48,SWISSW!$J:$J,MATCHUP!BL$1,SWISSW!$F:$F,"Won")+COUNTIFS(SWISSW!$I:$I,MATCHUP!BL$1,SWISSW!$J:$J,MATCHUP!$A48,SWISSW!$F:$F,"Lost"))/(COUNTIFS(SWISSW!$I:$I,MATCHUP!$A48,SWISSW!$J:$J,MATCHUP!BL$1)-COUNTIFS(SWISSW!$I:$I,MATCHUP!$A48,SWISSW!$J:$J,MATCHUP!BL$1,SWISSW!$F:$F,"Draw")+COUNTIFS(SWISSW!$I:$I,MATCHUP!BL$1,SWISSW!$J:$J,MATCHUP!$A48)-COUNTIFS(SWISSW!$I:$I,MATCHUP!BL$1,SWISSW!$J:$J,MATCHUP!$A48,SWISSW!$F:$F,"Draw")),"-")</f>
        <v>-</v>
      </c>
      <c r="BM48" s="5" t="str">
        <f ca="1">IFERROR((COUNTIFS(SWISSW!$I:$I,MATCHUP!$A48,SWISSW!$J:$J,MATCHUP!BM$1,SWISSW!$F:$F,"Won")+COUNTIFS(SWISSW!$I:$I,MATCHUP!BM$1,SWISSW!$J:$J,MATCHUP!$A48,SWISSW!$F:$F,"Lost"))/(COUNTIFS(SWISSW!$I:$I,MATCHUP!$A48,SWISSW!$J:$J,MATCHUP!BM$1)-COUNTIFS(SWISSW!$I:$I,MATCHUP!$A48,SWISSW!$J:$J,MATCHUP!BM$1,SWISSW!$F:$F,"Draw")+COUNTIFS(SWISSW!$I:$I,MATCHUP!BM$1,SWISSW!$J:$J,MATCHUP!$A48)-COUNTIFS(SWISSW!$I:$I,MATCHUP!BM$1,SWISSW!$J:$J,MATCHUP!$A48,SWISSW!$F:$F,"Draw")),"-")</f>
        <v>-</v>
      </c>
      <c r="BN48" s="5" t="str">
        <f ca="1">IFERROR((COUNTIFS(SWISSW!$I:$I,MATCHUP!$A48,SWISSW!$J:$J,MATCHUP!BN$1,SWISSW!$F:$F,"Won")+COUNTIFS(SWISSW!$I:$I,MATCHUP!BN$1,SWISSW!$J:$J,MATCHUP!$A48,SWISSW!$F:$F,"Lost"))/(COUNTIFS(SWISSW!$I:$I,MATCHUP!$A48,SWISSW!$J:$J,MATCHUP!BN$1)-COUNTIFS(SWISSW!$I:$I,MATCHUP!$A48,SWISSW!$J:$J,MATCHUP!BN$1,SWISSW!$F:$F,"Draw")+COUNTIFS(SWISSW!$I:$I,MATCHUP!BN$1,SWISSW!$J:$J,MATCHUP!$A48)-COUNTIFS(SWISSW!$I:$I,MATCHUP!BN$1,SWISSW!$J:$J,MATCHUP!$A48,SWISSW!$F:$F,"Draw")),"-")</f>
        <v>-</v>
      </c>
      <c r="BO48" s="5" t="str">
        <f ca="1">IFERROR((COUNTIFS(SWISSW!$I:$I,MATCHUP!$A48,SWISSW!$J:$J,MATCHUP!BO$1,SWISSW!$F:$F,"Won")+COUNTIFS(SWISSW!$I:$I,MATCHUP!BO$1,SWISSW!$J:$J,MATCHUP!$A48,SWISSW!$F:$F,"Lost"))/(COUNTIFS(SWISSW!$I:$I,MATCHUP!$A48,SWISSW!$J:$J,MATCHUP!BO$1)-COUNTIFS(SWISSW!$I:$I,MATCHUP!$A48,SWISSW!$J:$J,MATCHUP!BO$1,SWISSW!$F:$F,"Draw")+COUNTIFS(SWISSW!$I:$I,MATCHUP!BO$1,SWISSW!$J:$J,MATCHUP!$A48)-COUNTIFS(SWISSW!$I:$I,MATCHUP!BO$1,SWISSW!$J:$J,MATCHUP!$A48,SWISSW!$F:$F,"Draw")),"-")</f>
        <v>-</v>
      </c>
      <c r="BP48" s="5" t="str">
        <f ca="1">IFERROR((COUNTIFS(SWISSW!$I:$I,MATCHUP!$A48,SWISSW!$J:$J,MATCHUP!BP$1,SWISSW!$F:$F,"Won")+COUNTIFS(SWISSW!$I:$I,MATCHUP!BP$1,SWISSW!$J:$J,MATCHUP!$A48,SWISSW!$F:$F,"Lost"))/(COUNTIFS(SWISSW!$I:$I,MATCHUP!$A48,SWISSW!$J:$J,MATCHUP!BP$1)-COUNTIFS(SWISSW!$I:$I,MATCHUP!$A48,SWISSW!$J:$J,MATCHUP!BP$1,SWISSW!$F:$F,"Draw")+COUNTIFS(SWISSW!$I:$I,MATCHUP!BP$1,SWISSW!$J:$J,MATCHUP!$A48)-COUNTIFS(SWISSW!$I:$I,MATCHUP!BP$1,SWISSW!$J:$J,MATCHUP!$A48,SWISSW!$F:$F,"Draw")),"-")</f>
        <v>-</v>
      </c>
      <c r="BQ48" s="5" t="str">
        <f ca="1">IFERROR((COUNTIFS(SWISSW!$I:$I,MATCHUP!$A48,SWISSW!$J:$J,MATCHUP!BQ$1,SWISSW!$F:$F,"Won")+COUNTIFS(SWISSW!$I:$I,MATCHUP!BQ$1,SWISSW!$J:$J,MATCHUP!$A48,SWISSW!$F:$F,"Lost"))/(COUNTIFS(SWISSW!$I:$I,MATCHUP!$A48,SWISSW!$J:$J,MATCHUP!BQ$1)-COUNTIFS(SWISSW!$I:$I,MATCHUP!$A48,SWISSW!$J:$J,MATCHUP!BQ$1,SWISSW!$F:$F,"Draw")+COUNTIFS(SWISSW!$I:$I,MATCHUP!BQ$1,SWISSW!$J:$J,MATCHUP!$A48)-COUNTIFS(SWISSW!$I:$I,MATCHUP!BQ$1,SWISSW!$J:$J,MATCHUP!$A48,SWISSW!$F:$F,"Draw")),"-")</f>
        <v>-</v>
      </c>
      <c r="BR48" s="5" t="str">
        <f ca="1">IFERROR((COUNTIFS(SWISSW!$I:$I,MATCHUP!$A48,SWISSW!$J:$J,MATCHUP!BR$1,SWISSW!$F:$F,"Won")+COUNTIFS(SWISSW!$I:$I,MATCHUP!BR$1,SWISSW!$J:$J,MATCHUP!$A48,SWISSW!$F:$F,"Lost"))/(COUNTIFS(SWISSW!$I:$I,MATCHUP!$A48,SWISSW!$J:$J,MATCHUP!BR$1)-COUNTIFS(SWISSW!$I:$I,MATCHUP!$A48,SWISSW!$J:$J,MATCHUP!BR$1,SWISSW!$F:$F,"Draw")+COUNTIFS(SWISSW!$I:$I,MATCHUP!BR$1,SWISSW!$J:$J,MATCHUP!$A48)-COUNTIFS(SWISSW!$I:$I,MATCHUP!BR$1,SWISSW!$J:$J,MATCHUP!$A48,SWISSW!$F:$F,"Draw")),"-")</f>
        <v>-</v>
      </c>
      <c r="BS48" s="5" t="str">
        <f ca="1">IFERROR((COUNTIFS(SWISSW!$I:$I,MATCHUP!$A48,SWISSW!$J:$J,MATCHUP!BS$1,SWISSW!$F:$F,"Won")+COUNTIFS(SWISSW!$I:$I,MATCHUP!BS$1,SWISSW!$J:$J,MATCHUP!$A48,SWISSW!$F:$F,"Lost"))/(COUNTIFS(SWISSW!$I:$I,MATCHUP!$A48,SWISSW!$J:$J,MATCHUP!BS$1)-COUNTIFS(SWISSW!$I:$I,MATCHUP!$A48,SWISSW!$J:$J,MATCHUP!BS$1,SWISSW!$F:$F,"Draw")+COUNTIFS(SWISSW!$I:$I,MATCHUP!BS$1,SWISSW!$J:$J,MATCHUP!$A48)-COUNTIFS(SWISSW!$I:$I,MATCHUP!BS$1,SWISSW!$J:$J,MATCHUP!$A48,SWISSW!$F:$F,"Draw")),"-")</f>
        <v>-</v>
      </c>
      <c r="BT48" s="5" t="str">
        <f ca="1">IFERROR((COUNTIFS(SWISSW!$I:$I,MATCHUP!$A48,SWISSW!$J:$J,MATCHUP!BT$1,SWISSW!$F:$F,"Won")+COUNTIFS(SWISSW!$I:$I,MATCHUP!BT$1,SWISSW!$J:$J,MATCHUP!$A48,SWISSW!$F:$F,"Lost"))/(COUNTIFS(SWISSW!$I:$I,MATCHUP!$A48,SWISSW!$J:$J,MATCHUP!BT$1)-COUNTIFS(SWISSW!$I:$I,MATCHUP!$A48,SWISSW!$J:$J,MATCHUP!BT$1,SWISSW!$F:$F,"Draw")+COUNTIFS(SWISSW!$I:$I,MATCHUP!BT$1,SWISSW!$J:$J,MATCHUP!$A48)-COUNTIFS(SWISSW!$I:$I,MATCHUP!BT$1,SWISSW!$J:$J,MATCHUP!$A48,SWISSW!$F:$F,"Draw")),"-")</f>
        <v>-</v>
      </c>
      <c r="BU48" s="5" t="str">
        <f ca="1">IFERROR((COUNTIFS(SWISSW!$I:$I,MATCHUP!$A48,SWISSW!$J:$J,MATCHUP!BU$1,SWISSW!$F:$F,"Won")+COUNTIFS(SWISSW!$I:$I,MATCHUP!BU$1,SWISSW!$J:$J,MATCHUP!$A48,SWISSW!$F:$F,"Lost"))/(COUNTIFS(SWISSW!$I:$I,MATCHUP!$A48,SWISSW!$J:$J,MATCHUP!BU$1)-COUNTIFS(SWISSW!$I:$I,MATCHUP!$A48,SWISSW!$J:$J,MATCHUP!BU$1,SWISSW!$F:$F,"Draw")+COUNTIFS(SWISSW!$I:$I,MATCHUP!BU$1,SWISSW!$J:$J,MATCHUP!$A48)-COUNTIFS(SWISSW!$I:$I,MATCHUP!BU$1,SWISSW!$J:$J,MATCHUP!$A48,SWISSW!$F:$F,"Draw")),"-")</f>
        <v>-</v>
      </c>
      <c r="BV48" s="5" t="str">
        <f ca="1">IFERROR((COUNTIFS(SWISSW!$I:$I,MATCHUP!$A48,SWISSW!$J:$J,MATCHUP!BV$1,SWISSW!$F:$F,"Won")+COUNTIFS(SWISSW!$I:$I,MATCHUP!BV$1,SWISSW!$J:$J,MATCHUP!$A48,SWISSW!$F:$F,"Lost"))/(COUNTIFS(SWISSW!$I:$I,MATCHUP!$A48,SWISSW!$J:$J,MATCHUP!BV$1)-COUNTIFS(SWISSW!$I:$I,MATCHUP!$A48,SWISSW!$J:$J,MATCHUP!BV$1,SWISSW!$F:$F,"Draw")+COUNTIFS(SWISSW!$I:$I,MATCHUP!BV$1,SWISSW!$J:$J,MATCHUP!$A48)-COUNTIFS(SWISSW!$I:$I,MATCHUP!BV$1,SWISSW!$J:$J,MATCHUP!$A48,SWISSW!$F:$F,"Draw")),"-")</f>
        <v>-</v>
      </c>
      <c r="BW48" s="5" t="str">
        <f ca="1">IFERROR((COUNTIFS(SWISSW!$I:$I,MATCHUP!$A48,SWISSW!$J:$J,MATCHUP!BW$1,SWISSW!$F:$F,"Won")+COUNTIFS(SWISSW!$I:$I,MATCHUP!BW$1,SWISSW!$J:$J,MATCHUP!$A48,SWISSW!$F:$F,"Lost"))/(COUNTIFS(SWISSW!$I:$I,MATCHUP!$A48,SWISSW!$J:$J,MATCHUP!BW$1)-COUNTIFS(SWISSW!$I:$I,MATCHUP!$A48,SWISSW!$J:$J,MATCHUP!BW$1,SWISSW!$F:$F,"Draw")+COUNTIFS(SWISSW!$I:$I,MATCHUP!BW$1,SWISSW!$J:$J,MATCHUP!$A48)-COUNTIFS(SWISSW!$I:$I,MATCHUP!BW$1,SWISSW!$J:$J,MATCHUP!$A48,SWISSW!$F:$F,"Draw")),"-")</f>
        <v>-</v>
      </c>
      <c r="BX48" s="5" t="str">
        <f ca="1">IFERROR((COUNTIFS(SWISSW!$I:$I,MATCHUP!$A48,SWISSW!$J:$J,MATCHUP!BX$1,SWISSW!$F:$F,"Won")+COUNTIFS(SWISSW!$I:$I,MATCHUP!BX$1,SWISSW!$J:$J,MATCHUP!$A48,SWISSW!$F:$F,"Lost"))/(COUNTIFS(SWISSW!$I:$I,MATCHUP!$A48,SWISSW!$J:$J,MATCHUP!BX$1)-COUNTIFS(SWISSW!$I:$I,MATCHUP!$A48,SWISSW!$J:$J,MATCHUP!BX$1,SWISSW!$F:$F,"Draw")+COUNTIFS(SWISSW!$I:$I,MATCHUP!BX$1,SWISSW!$J:$J,MATCHUP!$A48)-COUNTIFS(SWISSW!$I:$I,MATCHUP!BX$1,SWISSW!$J:$J,MATCHUP!$A48,SWISSW!$F:$F,"Draw")),"-")</f>
        <v>-</v>
      </c>
      <c r="BY48" s="5" t="str">
        <f ca="1">IFERROR((COUNTIFS(SWISSW!$I:$I,MATCHUP!$A48,SWISSW!$J:$J,MATCHUP!BY$1,SWISSW!$F:$F,"Won")+COUNTIFS(SWISSW!$I:$I,MATCHUP!BY$1,SWISSW!$J:$J,MATCHUP!$A48,SWISSW!$F:$F,"Lost"))/(COUNTIFS(SWISSW!$I:$I,MATCHUP!$A48,SWISSW!$J:$J,MATCHUP!BY$1)-COUNTIFS(SWISSW!$I:$I,MATCHUP!$A48,SWISSW!$J:$J,MATCHUP!BY$1,SWISSW!$F:$F,"Draw")+COUNTIFS(SWISSW!$I:$I,MATCHUP!BY$1,SWISSW!$J:$J,MATCHUP!$A48)-COUNTIFS(SWISSW!$I:$I,MATCHUP!BY$1,SWISSW!$J:$J,MATCHUP!$A48,SWISSW!$F:$F,"Draw")),"-")</f>
        <v>-</v>
      </c>
      <c r="BZ48" s="5" t="str">
        <f ca="1">IFERROR((COUNTIFS(SWISSW!$I:$I,MATCHUP!$A48,SWISSW!$J:$J,MATCHUP!BZ$1,SWISSW!$F:$F,"Won")+COUNTIFS(SWISSW!$I:$I,MATCHUP!BZ$1,SWISSW!$J:$J,MATCHUP!$A48,SWISSW!$F:$F,"Lost"))/(COUNTIFS(SWISSW!$I:$I,MATCHUP!$A48,SWISSW!$J:$J,MATCHUP!BZ$1)-COUNTIFS(SWISSW!$I:$I,MATCHUP!$A48,SWISSW!$J:$J,MATCHUP!BZ$1,SWISSW!$F:$F,"Draw")+COUNTIFS(SWISSW!$I:$I,MATCHUP!BZ$1,SWISSW!$J:$J,MATCHUP!$A48)-COUNTIFS(SWISSW!$I:$I,MATCHUP!BZ$1,SWISSW!$J:$J,MATCHUP!$A48,SWISSW!$F:$F,"Draw")),"-")</f>
        <v>-</v>
      </c>
      <c r="CA48" s="5" t="str">
        <f ca="1">IFERROR((COUNTIFS(SWISSW!$I:$I,MATCHUP!$A48,SWISSW!$J:$J,MATCHUP!CA$1,SWISSW!$F:$F,"Won")+COUNTIFS(SWISSW!$I:$I,MATCHUP!CA$1,SWISSW!$J:$J,MATCHUP!$A48,SWISSW!$F:$F,"Lost"))/(COUNTIFS(SWISSW!$I:$I,MATCHUP!$A48,SWISSW!$J:$J,MATCHUP!CA$1)-COUNTIFS(SWISSW!$I:$I,MATCHUP!$A48,SWISSW!$J:$J,MATCHUP!CA$1,SWISSW!$F:$F,"Draw")+COUNTIFS(SWISSW!$I:$I,MATCHUP!CA$1,SWISSW!$J:$J,MATCHUP!$A48)-COUNTIFS(SWISSW!$I:$I,MATCHUP!CA$1,SWISSW!$J:$J,MATCHUP!$A48,SWISSW!$F:$F,"Draw")),"-")</f>
        <v>-</v>
      </c>
      <c r="CB48" s="5" t="str">
        <f ca="1">IFERROR((COUNTIFS(SWISSW!$I:$I,MATCHUP!$A48,SWISSW!$J:$J,MATCHUP!CB$1,SWISSW!$F:$F,"Won")+COUNTIFS(SWISSW!$I:$I,MATCHUP!CB$1,SWISSW!$J:$J,MATCHUP!$A48,SWISSW!$F:$F,"Lost"))/(COUNTIFS(SWISSW!$I:$I,MATCHUP!$A48,SWISSW!$J:$J,MATCHUP!CB$1)-COUNTIFS(SWISSW!$I:$I,MATCHUP!$A48,SWISSW!$J:$J,MATCHUP!CB$1,SWISSW!$F:$F,"Draw")+COUNTIFS(SWISSW!$I:$I,MATCHUP!CB$1,SWISSW!$J:$J,MATCHUP!$A48)-COUNTIFS(SWISSW!$I:$I,MATCHUP!CB$1,SWISSW!$J:$J,MATCHUP!$A48,SWISSW!$F:$F,"Draw")),"-")</f>
        <v>-</v>
      </c>
      <c r="CC48" s="5" t="str">
        <f ca="1">IFERROR((COUNTIFS(SWISSW!$I:$I,MATCHUP!$A48,SWISSW!$J:$J,MATCHUP!CC$1,SWISSW!$F:$F,"Won")+COUNTIFS(SWISSW!$I:$I,MATCHUP!CC$1,SWISSW!$J:$J,MATCHUP!$A48,SWISSW!$F:$F,"Lost"))/(COUNTIFS(SWISSW!$I:$I,MATCHUP!$A48,SWISSW!$J:$J,MATCHUP!CC$1)-COUNTIFS(SWISSW!$I:$I,MATCHUP!$A48,SWISSW!$J:$J,MATCHUP!CC$1,SWISSW!$F:$F,"Draw")+COUNTIFS(SWISSW!$I:$I,MATCHUP!CC$1,SWISSW!$J:$J,MATCHUP!$A48)-COUNTIFS(SWISSW!$I:$I,MATCHUP!CC$1,SWISSW!$J:$J,MATCHUP!$A48,SWISSW!$F:$F,"Draw")),"-")</f>
        <v>-</v>
      </c>
      <c r="CD48" s="5" t="str">
        <f ca="1">IFERROR((COUNTIFS(SWISSW!$I:$I,MATCHUP!$A48,SWISSW!$J:$J,MATCHUP!CD$1,SWISSW!$F:$F,"Won")+COUNTIFS(SWISSW!$I:$I,MATCHUP!CD$1,SWISSW!$J:$J,MATCHUP!$A48,SWISSW!$F:$F,"Lost"))/(COUNTIFS(SWISSW!$I:$I,MATCHUP!$A48,SWISSW!$J:$J,MATCHUP!CD$1)-COUNTIFS(SWISSW!$I:$I,MATCHUP!$A48,SWISSW!$J:$J,MATCHUP!CD$1,SWISSW!$F:$F,"Draw")+COUNTIFS(SWISSW!$I:$I,MATCHUP!CD$1,SWISSW!$J:$J,MATCHUP!$A48)-COUNTIFS(SWISSW!$I:$I,MATCHUP!CD$1,SWISSW!$J:$J,MATCHUP!$A48,SWISSW!$F:$F,"Draw")),"-")</f>
        <v>-</v>
      </c>
      <c r="CE48" s="5" t="str">
        <f ca="1">IFERROR((COUNTIFS(SWISSW!$I:$I,MATCHUP!$A48,SWISSW!$J:$J,MATCHUP!CE$1,SWISSW!$F:$F,"Won")+COUNTIFS(SWISSW!$I:$I,MATCHUP!CE$1,SWISSW!$J:$J,MATCHUP!$A48,SWISSW!$F:$F,"Lost"))/(COUNTIFS(SWISSW!$I:$I,MATCHUP!$A48,SWISSW!$J:$J,MATCHUP!CE$1)-COUNTIFS(SWISSW!$I:$I,MATCHUP!$A48,SWISSW!$J:$J,MATCHUP!CE$1,SWISSW!$F:$F,"Draw")+COUNTIFS(SWISSW!$I:$I,MATCHUP!CE$1,SWISSW!$J:$J,MATCHUP!$A48)-COUNTIFS(SWISSW!$I:$I,MATCHUP!CE$1,SWISSW!$J:$J,MATCHUP!$A48,SWISSW!$F:$F,"Draw")),"-")</f>
        <v>-</v>
      </c>
      <c r="CF48" s="5" t="str">
        <f ca="1">IFERROR((COUNTIFS(SWISSW!$I:$I,MATCHUP!$A48,SWISSW!$J:$J,MATCHUP!CF$1,SWISSW!$F:$F,"Won")+COUNTIFS(SWISSW!$I:$I,MATCHUP!CF$1,SWISSW!$J:$J,MATCHUP!$A48,SWISSW!$F:$F,"Lost"))/(COUNTIFS(SWISSW!$I:$I,MATCHUP!$A48,SWISSW!$J:$J,MATCHUP!CF$1)-COUNTIFS(SWISSW!$I:$I,MATCHUP!$A48,SWISSW!$J:$J,MATCHUP!CF$1,SWISSW!$F:$F,"Draw")+COUNTIFS(SWISSW!$I:$I,MATCHUP!CF$1,SWISSW!$J:$J,MATCHUP!$A48)-COUNTIFS(SWISSW!$I:$I,MATCHUP!CF$1,SWISSW!$J:$J,MATCHUP!$A48,SWISSW!$F:$F,"Draw")),"-")</f>
        <v>-</v>
      </c>
      <c r="CG48" s="5" t="str">
        <f ca="1">IFERROR((COUNTIFS(SWISSW!$I:$I,MATCHUP!$A48,SWISSW!$J:$J,MATCHUP!CG$1,SWISSW!$F:$F,"Won")+COUNTIFS(SWISSW!$I:$I,MATCHUP!CG$1,SWISSW!$J:$J,MATCHUP!$A48,SWISSW!$F:$F,"Lost"))/(COUNTIFS(SWISSW!$I:$I,MATCHUP!$A48,SWISSW!$J:$J,MATCHUP!CG$1)-COUNTIFS(SWISSW!$I:$I,MATCHUP!$A48,SWISSW!$J:$J,MATCHUP!CG$1,SWISSW!$F:$F,"Draw")+COUNTIFS(SWISSW!$I:$I,MATCHUP!CG$1,SWISSW!$J:$J,MATCHUP!$A48)-COUNTIFS(SWISSW!$I:$I,MATCHUP!CG$1,SWISSW!$J:$J,MATCHUP!$A48,SWISSW!$F:$F,"Draw")),"-")</f>
        <v>-</v>
      </c>
      <c r="CH48" s="5" t="str">
        <f ca="1">IFERROR((COUNTIFS(SWISSW!$I:$I,MATCHUP!$A48,SWISSW!$J:$J,MATCHUP!CH$1,SWISSW!$F:$F,"Won")+COUNTIFS(SWISSW!$I:$I,MATCHUP!CH$1,SWISSW!$J:$J,MATCHUP!$A48,SWISSW!$F:$F,"Lost"))/(COUNTIFS(SWISSW!$I:$I,MATCHUP!$A48,SWISSW!$J:$J,MATCHUP!CH$1)-COUNTIFS(SWISSW!$I:$I,MATCHUP!$A48,SWISSW!$J:$J,MATCHUP!CH$1,SWISSW!$F:$F,"Draw")+COUNTIFS(SWISSW!$I:$I,MATCHUP!CH$1,SWISSW!$J:$J,MATCHUP!$A48)-COUNTIFS(SWISSW!$I:$I,MATCHUP!CH$1,SWISSW!$J:$J,MATCHUP!$A48,SWISSW!$F:$F,"Draw")),"-")</f>
        <v>-</v>
      </c>
      <c r="CI48" s="5" t="str">
        <f ca="1">IFERROR((COUNTIFS(SWISSW!$I:$I,MATCHUP!$A48,SWISSW!$J:$J,MATCHUP!CI$1,SWISSW!$F:$F,"Won")+COUNTIFS(SWISSW!$I:$I,MATCHUP!CI$1,SWISSW!$J:$J,MATCHUP!$A48,SWISSW!$F:$F,"Lost"))/(COUNTIFS(SWISSW!$I:$I,MATCHUP!$A48,SWISSW!$J:$J,MATCHUP!CI$1)-COUNTIFS(SWISSW!$I:$I,MATCHUP!$A48,SWISSW!$J:$J,MATCHUP!CI$1,SWISSW!$F:$F,"Draw")+COUNTIFS(SWISSW!$I:$I,MATCHUP!CI$1,SWISSW!$J:$J,MATCHUP!$A48)-COUNTIFS(SWISSW!$I:$I,MATCHUP!CI$1,SWISSW!$J:$J,MATCHUP!$A48,SWISSW!$F:$F,"Draw")),"-")</f>
        <v>-</v>
      </c>
      <c r="CJ48" s="5" t="str">
        <f ca="1">IFERROR((COUNTIFS(SWISSW!$I:$I,MATCHUP!$A48,SWISSW!$J:$J,MATCHUP!CJ$1,SWISSW!$F:$F,"Won")+COUNTIFS(SWISSW!$I:$I,MATCHUP!CJ$1,SWISSW!$J:$J,MATCHUP!$A48,SWISSW!$F:$F,"Lost"))/(COUNTIFS(SWISSW!$I:$I,MATCHUP!$A48,SWISSW!$J:$J,MATCHUP!CJ$1)-COUNTIFS(SWISSW!$I:$I,MATCHUP!$A48,SWISSW!$J:$J,MATCHUP!CJ$1,SWISSW!$F:$F,"Draw")+COUNTIFS(SWISSW!$I:$I,MATCHUP!CJ$1,SWISSW!$J:$J,MATCHUP!$A48)-COUNTIFS(SWISSW!$I:$I,MATCHUP!CJ$1,SWISSW!$J:$J,MATCHUP!$A48,SWISSW!$F:$F,"Draw")),"-")</f>
        <v>-</v>
      </c>
      <c r="CK48" s="5" t="str">
        <f ca="1">IFERROR((COUNTIFS(SWISSW!$I:$I,MATCHUP!$A48,SWISSW!$J:$J,MATCHUP!CK$1,SWISSW!$F:$F,"Won")+COUNTIFS(SWISSW!$I:$I,MATCHUP!CK$1,SWISSW!$J:$J,MATCHUP!$A48,SWISSW!$F:$F,"Lost"))/(COUNTIFS(SWISSW!$I:$I,MATCHUP!$A48,SWISSW!$J:$J,MATCHUP!CK$1)-COUNTIFS(SWISSW!$I:$I,MATCHUP!$A48,SWISSW!$J:$J,MATCHUP!CK$1,SWISSW!$F:$F,"Draw")+COUNTIFS(SWISSW!$I:$I,MATCHUP!CK$1,SWISSW!$J:$J,MATCHUP!$A48)-COUNTIFS(SWISSW!$I:$I,MATCHUP!CK$1,SWISSW!$J:$J,MATCHUP!$A48,SWISSW!$F:$F,"Draw")),"-")</f>
        <v>-</v>
      </c>
      <c r="CL48" s="5" t="str">
        <f ca="1">IFERROR((COUNTIFS(SWISSW!$I:$I,MATCHUP!$A48,SWISSW!$J:$J,MATCHUP!CL$1,SWISSW!$F:$F,"Won")+COUNTIFS(SWISSW!$I:$I,MATCHUP!CL$1,SWISSW!$J:$J,MATCHUP!$A48,SWISSW!$F:$F,"Lost"))/(COUNTIFS(SWISSW!$I:$I,MATCHUP!$A48,SWISSW!$J:$J,MATCHUP!CL$1)-COUNTIFS(SWISSW!$I:$I,MATCHUP!$A48,SWISSW!$J:$J,MATCHUP!CL$1,SWISSW!$F:$F,"Draw")+COUNTIFS(SWISSW!$I:$I,MATCHUP!CL$1,SWISSW!$J:$J,MATCHUP!$A48)-COUNTIFS(SWISSW!$I:$I,MATCHUP!CL$1,SWISSW!$J:$J,MATCHUP!$A48,SWISSW!$F:$F,"Draw")),"-")</f>
        <v>-</v>
      </c>
      <c r="CM48" s="5" t="str">
        <f ca="1">IFERROR((COUNTIFS(SWISSW!$I:$I,MATCHUP!$A48,SWISSW!$J:$J,MATCHUP!CM$1,SWISSW!$F:$F,"Won")+COUNTIFS(SWISSW!$I:$I,MATCHUP!CM$1,SWISSW!$J:$J,MATCHUP!$A48,SWISSW!$F:$F,"Lost"))/(COUNTIFS(SWISSW!$I:$I,MATCHUP!$A48,SWISSW!$J:$J,MATCHUP!CM$1)-COUNTIFS(SWISSW!$I:$I,MATCHUP!$A48,SWISSW!$J:$J,MATCHUP!CM$1,SWISSW!$F:$F,"Draw")+COUNTIFS(SWISSW!$I:$I,MATCHUP!CM$1,SWISSW!$J:$J,MATCHUP!$A48)-COUNTIFS(SWISSW!$I:$I,MATCHUP!CM$1,SWISSW!$J:$J,MATCHUP!$A48,SWISSW!$F:$F,"Draw")),"-")</f>
        <v>-</v>
      </c>
      <c r="CN48" s="5" t="str">
        <f ca="1">IFERROR((COUNTIFS(SWISSW!$I:$I,MATCHUP!$A48,SWISSW!$J:$J,MATCHUP!CN$1,SWISSW!$F:$F,"Won")+COUNTIFS(SWISSW!$I:$I,MATCHUP!CN$1,SWISSW!$J:$J,MATCHUP!$A48,SWISSW!$F:$F,"Lost"))/(COUNTIFS(SWISSW!$I:$I,MATCHUP!$A48,SWISSW!$J:$J,MATCHUP!CN$1)-COUNTIFS(SWISSW!$I:$I,MATCHUP!$A48,SWISSW!$J:$J,MATCHUP!CN$1,SWISSW!$F:$F,"Draw")+COUNTIFS(SWISSW!$I:$I,MATCHUP!CN$1,SWISSW!$J:$J,MATCHUP!$A48)-COUNTIFS(SWISSW!$I:$I,MATCHUP!CN$1,SWISSW!$J:$J,MATCHUP!$A48,SWISSW!$F:$F,"Draw")),"-")</f>
        <v>-</v>
      </c>
      <c r="CO48" s="5" t="str">
        <f ca="1">IFERROR((COUNTIFS(SWISSW!$I:$I,MATCHUP!$A48,SWISSW!$J:$J,MATCHUP!CO$1,SWISSW!$F:$F,"Won")+COUNTIFS(SWISSW!$I:$I,MATCHUP!CO$1,SWISSW!$J:$J,MATCHUP!$A48,SWISSW!$F:$F,"Lost"))/(COUNTIFS(SWISSW!$I:$I,MATCHUP!$A48,SWISSW!$J:$J,MATCHUP!CO$1)-COUNTIFS(SWISSW!$I:$I,MATCHUP!$A48,SWISSW!$J:$J,MATCHUP!CO$1,SWISSW!$F:$F,"Draw")+COUNTIFS(SWISSW!$I:$I,MATCHUP!CO$1,SWISSW!$J:$J,MATCHUP!$A48)-COUNTIFS(SWISSW!$I:$I,MATCHUP!CO$1,SWISSW!$J:$J,MATCHUP!$A48,SWISSW!$F:$F,"Draw")),"-")</f>
        <v>-</v>
      </c>
      <c r="CP48" s="5" t="str">
        <f ca="1">IFERROR((COUNTIFS(SWISSW!$I:$I,MATCHUP!$A48,SWISSW!$J:$J,MATCHUP!CP$1,SWISSW!$F:$F,"Won")+COUNTIFS(SWISSW!$I:$I,MATCHUP!CP$1,SWISSW!$J:$J,MATCHUP!$A48,SWISSW!$F:$F,"Lost"))/(COUNTIFS(SWISSW!$I:$I,MATCHUP!$A48,SWISSW!$J:$J,MATCHUP!CP$1)-COUNTIFS(SWISSW!$I:$I,MATCHUP!$A48,SWISSW!$J:$J,MATCHUP!CP$1,SWISSW!$F:$F,"Draw")+COUNTIFS(SWISSW!$I:$I,MATCHUP!CP$1,SWISSW!$J:$J,MATCHUP!$A48)-COUNTIFS(SWISSW!$I:$I,MATCHUP!CP$1,SWISSW!$J:$J,MATCHUP!$A48,SWISSW!$F:$F,"Draw")),"-")</f>
        <v>-</v>
      </c>
      <c r="CQ48" s="5" t="str">
        <f ca="1">IFERROR((COUNTIFS(SWISSW!$I:$I,MATCHUP!$A48,SWISSW!$J:$J,MATCHUP!CQ$1,SWISSW!$F:$F,"Won")+COUNTIFS(SWISSW!$I:$I,MATCHUP!CQ$1,SWISSW!$J:$J,MATCHUP!$A48,SWISSW!$F:$F,"Lost"))/(COUNTIFS(SWISSW!$I:$I,MATCHUP!$A48,SWISSW!$J:$J,MATCHUP!CQ$1)-COUNTIFS(SWISSW!$I:$I,MATCHUP!$A48,SWISSW!$J:$J,MATCHUP!CQ$1,SWISSW!$F:$F,"Draw")+COUNTIFS(SWISSW!$I:$I,MATCHUP!CQ$1,SWISSW!$J:$J,MATCHUP!$A48)-COUNTIFS(SWISSW!$I:$I,MATCHUP!CQ$1,SWISSW!$J:$J,MATCHUP!$A48,SWISSW!$F:$F,"Draw")),"-")</f>
        <v>-</v>
      </c>
      <c r="CR48" s="5" t="str">
        <f ca="1">IFERROR((COUNTIFS(SWISSW!$I:$I,MATCHUP!$A48,SWISSW!$J:$J,MATCHUP!CR$1,SWISSW!$F:$F,"Won")+COUNTIFS(SWISSW!$I:$I,MATCHUP!CR$1,SWISSW!$J:$J,MATCHUP!$A48,SWISSW!$F:$F,"Lost"))/(COUNTIFS(SWISSW!$I:$I,MATCHUP!$A48,SWISSW!$J:$J,MATCHUP!CR$1)-COUNTIFS(SWISSW!$I:$I,MATCHUP!$A48,SWISSW!$J:$J,MATCHUP!CR$1,SWISSW!$F:$F,"Draw")+COUNTIFS(SWISSW!$I:$I,MATCHUP!CR$1,SWISSW!$J:$J,MATCHUP!$A48)-COUNTIFS(SWISSW!$I:$I,MATCHUP!CR$1,SWISSW!$J:$J,MATCHUP!$A48,SWISSW!$F:$F,"Draw")),"-")</f>
        <v>-</v>
      </c>
      <c r="CS48" s="5" t="str">
        <f ca="1">IFERROR((COUNTIFS(SWISSW!$I:$I,MATCHUP!$A48,SWISSW!$J:$J,MATCHUP!CS$1,SWISSW!$F:$F,"Won")+COUNTIFS(SWISSW!$I:$I,MATCHUP!CS$1,SWISSW!$J:$J,MATCHUP!$A48,SWISSW!$F:$F,"Lost"))/(COUNTIFS(SWISSW!$I:$I,MATCHUP!$A48,SWISSW!$J:$J,MATCHUP!CS$1)-COUNTIFS(SWISSW!$I:$I,MATCHUP!$A48,SWISSW!$J:$J,MATCHUP!CS$1,SWISSW!$F:$F,"Draw")+COUNTIFS(SWISSW!$I:$I,MATCHUP!CS$1,SWISSW!$J:$J,MATCHUP!$A48)-COUNTIFS(SWISSW!$I:$I,MATCHUP!CS$1,SWISSW!$J:$J,MATCHUP!$A48,SWISSW!$F:$F,"Draw")),"-")</f>
        <v>-</v>
      </c>
      <c r="CT48" s="5" t="str">
        <f ca="1">IFERROR((COUNTIFS(SWISSW!$I:$I,MATCHUP!$A48,SWISSW!$J:$J,MATCHUP!CT$1,SWISSW!$F:$F,"Won")+COUNTIFS(SWISSW!$I:$I,MATCHUP!CT$1,SWISSW!$J:$J,MATCHUP!$A48,SWISSW!$F:$F,"Lost"))/(COUNTIFS(SWISSW!$I:$I,MATCHUP!$A48,SWISSW!$J:$J,MATCHUP!CT$1)-COUNTIFS(SWISSW!$I:$I,MATCHUP!$A48,SWISSW!$J:$J,MATCHUP!CT$1,SWISSW!$F:$F,"Draw")+COUNTIFS(SWISSW!$I:$I,MATCHUP!CT$1,SWISSW!$J:$J,MATCHUP!$A48)-COUNTIFS(SWISSW!$I:$I,MATCHUP!CT$1,SWISSW!$J:$J,MATCHUP!$A48,SWISSW!$F:$F,"Draw")),"-")</f>
        <v>-</v>
      </c>
      <c r="CU48" s="5" t="str">
        <f ca="1">IFERROR((COUNTIFS(SWISSW!$I:$I,MATCHUP!$A48,SWISSW!$J:$J,MATCHUP!CU$1,SWISSW!$F:$F,"Won")+COUNTIFS(SWISSW!$I:$I,MATCHUP!CU$1,SWISSW!$J:$J,MATCHUP!$A48,SWISSW!$F:$F,"Lost"))/(COUNTIFS(SWISSW!$I:$I,MATCHUP!$A48,SWISSW!$J:$J,MATCHUP!CU$1)-COUNTIFS(SWISSW!$I:$I,MATCHUP!$A48,SWISSW!$J:$J,MATCHUP!CU$1,SWISSW!$F:$F,"Draw")+COUNTIFS(SWISSW!$I:$I,MATCHUP!CU$1,SWISSW!$J:$J,MATCHUP!$A48)-COUNTIFS(SWISSW!$I:$I,MATCHUP!CU$1,SWISSW!$J:$J,MATCHUP!$A48,SWISSW!$F:$F,"Draw")),"-")</f>
        <v>-</v>
      </c>
      <c r="CV48" s="5" t="str">
        <f ca="1">IFERROR((COUNTIFS(SWISSW!$I:$I,MATCHUP!$A48,SWISSW!$J:$J,MATCHUP!CV$1,SWISSW!$F:$F,"Won")+COUNTIFS(SWISSW!$I:$I,MATCHUP!CV$1,SWISSW!$J:$J,MATCHUP!$A48,SWISSW!$F:$F,"Lost"))/(COUNTIFS(SWISSW!$I:$I,MATCHUP!$A48,SWISSW!$J:$J,MATCHUP!CV$1)-COUNTIFS(SWISSW!$I:$I,MATCHUP!$A48,SWISSW!$J:$J,MATCHUP!CV$1,SWISSW!$F:$F,"Draw")+COUNTIFS(SWISSW!$I:$I,MATCHUP!CV$1,SWISSW!$J:$J,MATCHUP!$A48)-COUNTIFS(SWISSW!$I:$I,MATCHUP!CV$1,SWISSW!$J:$J,MATCHUP!$A48,SWISSW!$F:$F,"Draw")),"-")</f>
        <v>-</v>
      </c>
    </row>
    <row r="49" spans="1:100" ht="55" customHeight="1" x14ac:dyDescent="0.3">
      <c r="A49" s="3" t="str" cm="1">
        <f t="array" aca="1" ref="A49" ca="1">INDIRECT(ADDRESS(ROW(),1,,1,"METABREAK"))</f>
        <v>Simic Fog</v>
      </c>
      <c r="B49" s="5">
        <f ca="1">IFERROR((COUNTIFS(SWISSW!$I:$I,MATCHUP!$A49,SWISSW!$J:$J,MATCHUP!B$1,SWISSW!$F:$F,"Won")+COUNTIFS(SWISSW!$I:$I,MATCHUP!B$1,SWISSW!$J:$J,MATCHUP!$A49,SWISSW!$F:$F,"Lost"))/(COUNTIFS(SWISSW!$I:$I,MATCHUP!$A49,SWISSW!$J:$J,MATCHUP!B$1)-COUNTIFS(SWISSW!$I:$I,MATCHUP!$A49,SWISSW!$J:$J,MATCHUP!B$1,SWISSW!$F:$F,"Draw")+COUNTIFS(SWISSW!$I:$I,MATCHUP!B$1,SWISSW!$J:$J,MATCHUP!$A49)-COUNTIFS(SWISSW!$I:$I,MATCHUP!B$1,SWISSW!$J:$J,MATCHUP!$A49,SWISSW!$F:$F,"Draw")),"-")</f>
        <v>0.5</v>
      </c>
      <c r="C49" s="5" t="str">
        <f ca="1">IFERROR((COUNTIFS(SWISSW!$I:$I,MATCHUP!$A49,SWISSW!$J:$J,MATCHUP!C$1,SWISSW!$F:$F,"Won")+COUNTIFS(SWISSW!$I:$I,MATCHUP!C$1,SWISSW!$J:$J,MATCHUP!$A49,SWISSW!$F:$F,"Lost"))/(COUNTIFS(SWISSW!$I:$I,MATCHUP!$A49,SWISSW!$J:$J,MATCHUP!C$1)-COUNTIFS(SWISSW!$I:$I,MATCHUP!$A49,SWISSW!$J:$J,MATCHUP!C$1,SWISSW!$F:$F,"Draw")+COUNTIFS(SWISSW!$I:$I,MATCHUP!C$1,SWISSW!$J:$J,MATCHUP!$A49)-COUNTIFS(SWISSW!$I:$I,MATCHUP!C$1,SWISSW!$J:$J,MATCHUP!$A49,SWISSW!$F:$F,"Draw")),"-")</f>
        <v>-</v>
      </c>
      <c r="D49" s="5" t="str">
        <f ca="1">IFERROR((COUNTIFS(SWISSW!$I:$I,MATCHUP!$A49,SWISSW!$J:$J,MATCHUP!D$1,SWISSW!$F:$F,"Won")+COUNTIFS(SWISSW!$I:$I,MATCHUP!D$1,SWISSW!$J:$J,MATCHUP!$A49,SWISSW!$F:$F,"Lost"))/(COUNTIFS(SWISSW!$I:$I,MATCHUP!$A49,SWISSW!$J:$J,MATCHUP!D$1)-COUNTIFS(SWISSW!$I:$I,MATCHUP!$A49,SWISSW!$J:$J,MATCHUP!D$1,SWISSW!$F:$F,"Draw")+COUNTIFS(SWISSW!$I:$I,MATCHUP!D$1,SWISSW!$J:$J,MATCHUP!$A49)-COUNTIFS(SWISSW!$I:$I,MATCHUP!D$1,SWISSW!$J:$J,MATCHUP!$A49,SWISSW!$F:$F,"Draw")),"-")</f>
        <v>-</v>
      </c>
      <c r="E49" s="5" t="str">
        <f ca="1">IFERROR((COUNTIFS(SWISSW!$I:$I,MATCHUP!$A49,SWISSW!$J:$J,MATCHUP!E$1,SWISSW!$F:$F,"Won")+COUNTIFS(SWISSW!$I:$I,MATCHUP!E$1,SWISSW!$J:$J,MATCHUP!$A49,SWISSW!$F:$F,"Lost"))/(COUNTIFS(SWISSW!$I:$I,MATCHUP!$A49,SWISSW!$J:$J,MATCHUP!E$1)-COUNTIFS(SWISSW!$I:$I,MATCHUP!$A49,SWISSW!$J:$J,MATCHUP!E$1,SWISSW!$F:$F,"Draw")+COUNTIFS(SWISSW!$I:$I,MATCHUP!E$1,SWISSW!$J:$J,MATCHUP!$A49)-COUNTIFS(SWISSW!$I:$I,MATCHUP!E$1,SWISSW!$J:$J,MATCHUP!$A49,SWISSW!$F:$F,"Draw")),"-")</f>
        <v>-</v>
      </c>
      <c r="F49" s="5">
        <f ca="1">IFERROR((COUNTIFS(SWISSW!$I:$I,MATCHUP!$A49,SWISSW!$J:$J,MATCHUP!F$1,SWISSW!$F:$F,"Won")+COUNTIFS(SWISSW!$I:$I,MATCHUP!F$1,SWISSW!$J:$J,MATCHUP!$A49,SWISSW!$F:$F,"Lost"))/(COUNTIFS(SWISSW!$I:$I,MATCHUP!$A49,SWISSW!$J:$J,MATCHUP!F$1)-COUNTIFS(SWISSW!$I:$I,MATCHUP!$A49,SWISSW!$J:$J,MATCHUP!F$1,SWISSW!$F:$F,"Draw")+COUNTIFS(SWISSW!$I:$I,MATCHUP!F$1,SWISSW!$J:$J,MATCHUP!$A49)-COUNTIFS(SWISSW!$I:$I,MATCHUP!F$1,SWISSW!$J:$J,MATCHUP!$A49,SWISSW!$F:$F,"Draw")),"-")</f>
        <v>0</v>
      </c>
      <c r="G49" s="5" t="str">
        <f ca="1">IFERROR((COUNTIFS(SWISSW!$I:$I,MATCHUP!$A49,SWISSW!$J:$J,MATCHUP!G$1,SWISSW!$F:$F,"Won")+COUNTIFS(SWISSW!$I:$I,MATCHUP!G$1,SWISSW!$J:$J,MATCHUP!$A49,SWISSW!$F:$F,"Lost"))/(COUNTIFS(SWISSW!$I:$I,MATCHUP!$A49,SWISSW!$J:$J,MATCHUP!G$1)-COUNTIFS(SWISSW!$I:$I,MATCHUP!$A49,SWISSW!$J:$J,MATCHUP!G$1,SWISSW!$F:$F,"Draw")+COUNTIFS(SWISSW!$I:$I,MATCHUP!G$1,SWISSW!$J:$J,MATCHUP!$A49)-COUNTIFS(SWISSW!$I:$I,MATCHUP!G$1,SWISSW!$J:$J,MATCHUP!$A49,SWISSW!$F:$F,"Draw")),"-")</f>
        <v>-</v>
      </c>
      <c r="H49" s="5">
        <f ca="1">IFERROR((COUNTIFS(SWISSW!$I:$I,MATCHUP!$A49,SWISSW!$J:$J,MATCHUP!H$1,SWISSW!$F:$F,"Won")+COUNTIFS(SWISSW!$I:$I,MATCHUP!H$1,SWISSW!$J:$J,MATCHUP!$A49,SWISSW!$F:$F,"Lost"))/(COUNTIFS(SWISSW!$I:$I,MATCHUP!$A49,SWISSW!$J:$J,MATCHUP!H$1)-COUNTIFS(SWISSW!$I:$I,MATCHUP!$A49,SWISSW!$J:$J,MATCHUP!H$1,SWISSW!$F:$F,"Draw")+COUNTIFS(SWISSW!$I:$I,MATCHUP!H$1,SWISSW!$J:$J,MATCHUP!$A49)-COUNTIFS(SWISSW!$I:$I,MATCHUP!H$1,SWISSW!$J:$J,MATCHUP!$A49,SWISSW!$F:$F,"Draw")),"-")</f>
        <v>1</v>
      </c>
      <c r="I49" s="5">
        <f ca="1">IFERROR((COUNTIFS(SWISSW!$I:$I,MATCHUP!$A49,SWISSW!$J:$J,MATCHUP!I$1,SWISSW!$F:$F,"Won")+COUNTIFS(SWISSW!$I:$I,MATCHUP!I$1,SWISSW!$J:$J,MATCHUP!$A49,SWISSW!$F:$F,"Lost"))/(COUNTIFS(SWISSW!$I:$I,MATCHUP!$A49,SWISSW!$J:$J,MATCHUP!I$1)-COUNTIFS(SWISSW!$I:$I,MATCHUP!$A49,SWISSW!$J:$J,MATCHUP!I$1,SWISSW!$F:$F,"Draw")+COUNTIFS(SWISSW!$I:$I,MATCHUP!I$1,SWISSW!$J:$J,MATCHUP!$A49)-COUNTIFS(SWISSW!$I:$I,MATCHUP!I$1,SWISSW!$J:$J,MATCHUP!$A49,SWISSW!$F:$F,"Draw")),"-")</f>
        <v>0</v>
      </c>
      <c r="J49" s="5" t="str">
        <f ca="1">IFERROR((COUNTIFS(SWISSW!$I:$I,MATCHUP!$A49,SWISSW!$J:$J,MATCHUP!J$1,SWISSW!$F:$F,"Won")+COUNTIFS(SWISSW!$I:$I,MATCHUP!J$1,SWISSW!$J:$J,MATCHUP!$A49,SWISSW!$F:$F,"Lost"))/(COUNTIFS(SWISSW!$I:$I,MATCHUP!$A49,SWISSW!$J:$J,MATCHUP!J$1)-COUNTIFS(SWISSW!$I:$I,MATCHUP!$A49,SWISSW!$J:$J,MATCHUP!J$1,SWISSW!$F:$F,"Draw")+COUNTIFS(SWISSW!$I:$I,MATCHUP!J$1,SWISSW!$J:$J,MATCHUP!$A49)-COUNTIFS(SWISSW!$I:$I,MATCHUP!J$1,SWISSW!$J:$J,MATCHUP!$A49,SWISSW!$F:$F,"Draw")),"-")</f>
        <v>-</v>
      </c>
      <c r="K49" s="5" t="str">
        <f ca="1">IFERROR((COUNTIFS(SWISSW!$I:$I,MATCHUP!$A49,SWISSW!$J:$J,MATCHUP!K$1,SWISSW!$F:$F,"Won")+COUNTIFS(SWISSW!$I:$I,MATCHUP!K$1,SWISSW!$J:$J,MATCHUP!$A49,SWISSW!$F:$F,"Lost"))/(COUNTIFS(SWISSW!$I:$I,MATCHUP!$A49,SWISSW!$J:$J,MATCHUP!K$1)-COUNTIFS(SWISSW!$I:$I,MATCHUP!$A49,SWISSW!$J:$J,MATCHUP!K$1,SWISSW!$F:$F,"Draw")+COUNTIFS(SWISSW!$I:$I,MATCHUP!K$1,SWISSW!$J:$J,MATCHUP!$A49)-COUNTIFS(SWISSW!$I:$I,MATCHUP!K$1,SWISSW!$J:$J,MATCHUP!$A49,SWISSW!$F:$F,"Draw")),"-")</f>
        <v>-</v>
      </c>
      <c r="L49" s="5" t="str">
        <f ca="1">IFERROR((COUNTIFS(SWISSW!$I:$I,MATCHUP!$A49,SWISSW!$J:$J,MATCHUP!L$1,SWISSW!$F:$F,"Won")+COUNTIFS(SWISSW!$I:$I,MATCHUP!L$1,SWISSW!$J:$J,MATCHUP!$A49,SWISSW!$F:$F,"Lost"))/(COUNTIFS(SWISSW!$I:$I,MATCHUP!$A49,SWISSW!$J:$J,MATCHUP!L$1)-COUNTIFS(SWISSW!$I:$I,MATCHUP!$A49,SWISSW!$J:$J,MATCHUP!L$1,SWISSW!$F:$F,"Draw")+COUNTIFS(SWISSW!$I:$I,MATCHUP!L$1,SWISSW!$J:$J,MATCHUP!$A49)-COUNTIFS(SWISSW!$I:$I,MATCHUP!L$1,SWISSW!$J:$J,MATCHUP!$A49,SWISSW!$F:$F,"Draw")),"-")</f>
        <v>-</v>
      </c>
      <c r="M49" s="5">
        <f ca="1">IFERROR((COUNTIFS(SWISSW!$I:$I,MATCHUP!$A49,SWISSW!$J:$J,MATCHUP!M$1,SWISSW!$F:$F,"Won")+COUNTIFS(SWISSW!$I:$I,MATCHUP!M$1,SWISSW!$J:$J,MATCHUP!$A49,SWISSW!$F:$F,"Lost"))/(COUNTIFS(SWISSW!$I:$I,MATCHUP!$A49,SWISSW!$J:$J,MATCHUP!M$1)-COUNTIFS(SWISSW!$I:$I,MATCHUP!$A49,SWISSW!$J:$J,MATCHUP!M$1,SWISSW!$F:$F,"Draw")+COUNTIFS(SWISSW!$I:$I,MATCHUP!M$1,SWISSW!$J:$J,MATCHUP!$A49)-COUNTIFS(SWISSW!$I:$I,MATCHUP!M$1,SWISSW!$J:$J,MATCHUP!$A49,SWISSW!$F:$F,"Draw")),"-")</f>
        <v>1</v>
      </c>
      <c r="N49" s="5" t="str">
        <f ca="1">IFERROR((COUNTIFS(SWISSW!$I:$I,MATCHUP!$A49,SWISSW!$J:$J,MATCHUP!N$1,SWISSW!$F:$F,"Won")+COUNTIFS(SWISSW!$I:$I,MATCHUP!N$1,SWISSW!$J:$J,MATCHUP!$A49,SWISSW!$F:$F,"Lost"))/(COUNTIFS(SWISSW!$I:$I,MATCHUP!$A49,SWISSW!$J:$J,MATCHUP!N$1)-COUNTIFS(SWISSW!$I:$I,MATCHUP!$A49,SWISSW!$J:$J,MATCHUP!N$1,SWISSW!$F:$F,"Draw")+COUNTIFS(SWISSW!$I:$I,MATCHUP!N$1,SWISSW!$J:$J,MATCHUP!$A49)-COUNTIFS(SWISSW!$I:$I,MATCHUP!N$1,SWISSW!$J:$J,MATCHUP!$A49,SWISSW!$F:$F,"Draw")),"-")</f>
        <v>-</v>
      </c>
      <c r="O49" s="5" t="str">
        <f ca="1">IFERROR((COUNTIFS(SWISSW!$I:$I,MATCHUP!$A49,SWISSW!$J:$J,MATCHUP!O$1,SWISSW!$F:$F,"Won")+COUNTIFS(SWISSW!$I:$I,MATCHUP!O$1,SWISSW!$J:$J,MATCHUP!$A49,SWISSW!$F:$F,"Lost"))/(COUNTIFS(SWISSW!$I:$I,MATCHUP!$A49,SWISSW!$J:$J,MATCHUP!O$1)-COUNTIFS(SWISSW!$I:$I,MATCHUP!$A49,SWISSW!$J:$J,MATCHUP!O$1,SWISSW!$F:$F,"Draw")+COUNTIFS(SWISSW!$I:$I,MATCHUP!O$1,SWISSW!$J:$J,MATCHUP!$A49)-COUNTIFS(SWISSW!$I:$I,MATCHUP!O$1,SWISSW!$J:$J,MATCHUP!$A49,SWISSW!$F:$F,"Draw")),"-")</f>
        <v>-</v>
      </c>
      <c r="P49" s="5" t="str">
        <f ca="1">IFERROR((COUNTIFS(SWISSW!$I:$I,MATCHUP!$A49,SWISSW!$J:$J,MATCHUP!P$1,SWISSW!$F:$F,"Won")+COUNTIFS(SWISSW!$I:$I,MATCHUP!P$1,SWISSW!$J:$J,MATCHUP!$A49,SWISSW!$F:$F,"Lost"))/(COUNTIFS(SWISSW!$I:$I,MATCHUP!$A49,SWISSW!$J:$J,MATCHUP!P$1)-COUNTIFS(SWISSW!$I:$I,MATCHUP!$A49,SWISSW!$J:$J,MATCHUP!P$1,SWISSW!$F:$F,"Draw")+COUNTIFS(SWISSW!$I:$I,MATCHUP!P$1,SWISSW!$J:$J,MATCHUP!$A49)-COUNTIFS(SWISSW!$I:$I,MATCHUP!P$1,SWISSW!$J:$J,MATCHUP!$A49,SWISSW!$F:$F,"Draw")),"-")</f>
        <v>-</v>
      </c>
      <c r="Q49" s="5" t="str">
        <f ca="1">IFERROR((COUNTIFS(SWISSW!$I:$I,MATCHUP!$A49,SWISSW!$J:$J,MATCHUP!Q$1,SWISSW!$F:$F,"Won")+COUNTIFS(SWISSW!$I:$I,MATCHUP!Q$1,SWISSW!$J:$J,MATCHUP!$A49,SWISSW!$F:$F,"Lost"))/(COUNTIFS(SWISSW!$I:$I,MATCHUP!$A49,SWISSW!$J:$J,MATCHUP!Q$1)-COUNTIFS(SWISSW!$I:$I,MATCHUP!$A49,SWISSW!$J:$J,MATCHUP!Q$1,SWISSW!$F:$F,"Draw")+COUNTIFS(SWISSW!$I:$I,MATCHUP!Q$1,SWISSW!$J:$J,MATCHUP!$A49)-COUNTIFS(SWISSW!$I:$I,MATCHUP!Q$1,SWISSW!$J:$J,MATCHUP!$A49,SWISSW!$F:$F,"Draw")),"-")</f>
        <v>-</v>
      </c>
      <c r="R49" s="5" t="str">
        <f ca="1">IFERROR((COUNTIFS(SWISSW!$I:$I,MATCHUP!$A49,SWISSW!$J:$J,MATCHUP!R$1,SWISSW!$F:$F,"Won")+COUNTIFS(SWISSW!$I:$I,MATCHUP!R$1,SWISSW!$J:$J,MATCHUP!$A49,SWISSW!$F:$F,"Lost"))/(COUNTIFS(SWISSW!$I:$I,MATCHUP!$A49,SWISSW!$J:$J,MATCHUP!R$1)-COUNTIFS(SWISSW!$I:$I,MATCHUP!$A49,SWISSW!$J:$J,MATCHUP!R$1,SWISSW!$F:$F,"Draw")+COUNTIFS(SWISSW!$I:$I,MATCHUP!R$1,SWISSW!$J:$J,MATCHUP!$A49)-COUNTIFS(SWISSW!$I:$I,MATCHUP!R$1,SWISSW!$J:$J,MATCHUP!$A49,SWISSW!$F:$F,"Draw")),"-")</f>
        <v>-</v>
      </c>
      <c r="S49" s="5" t="str">
        <f ca="1">IFERROR((COUNTIFS(SWISSW!$I:$I,MATCHUP!$A49,SWISSW!$J:$J,MATCHUP!S$1,SWISSW!$F:$F,"Won")+COUNTIFS(SWISSW!$I:$I,MATCHUP!S$1,SWISSW!$J:$J,MATCHUP!$A49,SWISSW!$F:$F,"Lost"))/(COUNTIFS(SWISSW!$I:$I,MATCHUP!$A49,SWISSW!$J:$J,MATCHUP!S$1)-COUNTIFS(SWISSW!$I:$I,MATCHUP!$A49,SWISSW!$J:$J,MATCHUP!S$1,SWISSW!$F:$F,"Draw")+COUNTIFS(SWISSW!$I:$I,MATCHUP!S$1,SWISSW!$J:$J,MATCHUP!$A49)-COUNTIFS(SWISSW!$I:$I,MATCHUP!S$1,SWISSW!$J:$J,MATCHUP!$A49,SWISSW!$F:$F,"Draw")),"-")</f>
        <v>-</v>
      </c>
      <c r="T49" s="5">
        <f ca="1">IFERROR((COUNTIFS(SWISSW!$I:$I,MATCHUP!$A49,SWISSW!$J:$J,MATCHUP!T$1,SWISSW!$F:$F,"Won")+COUNTIFS(SWISSW!$I:$I,MATCHUP!T$1,SWISSW!$J:$J,MATCHUP!$A49,SWISSW!$F:$F,"Lost"))/(COUNTIFS(SWISSW!$I:$I,MATCHUP!$A49,SWISSW!$J:$J,MATCHUP!T$1)-COUNTIFS(SWISSW!$I:$I,MATCHUP!$A49,SWISSW!$J:$J,MATCHUP!T$1,SWISSW!$F:$F,"Draw")+COUNTIFS(SWISSW!$I:$I,MATCHUP!T$1,SWISSW!$J:$J,MATCHUP!$A49)-COUNTIFS(SWISSW!$I:$I,MATCHUP!T$1,SWISSW!$J:$J,MATCHUP!$A49,SWISSW!$F:$F,"Draw")),"-")</f>
        <v>0</v>
      </c>
      <c r="U49" s="5" t="str">
        <f ca="1">IFERROR((COUNTIFS(SWISSW!$I:$I,MATCHUP!$A49,SWISSW!$J:$J,MATCHUP!U$1,SWISSW!$F:$F,"Won")+COUNTIFS(SWISSW!$I:$I,MATCHUP!U$1,SWISSW!$J:$J,MATCHUP!$A49,SWISSW!$F:$F,"Lost"))/(COUNTIFS(SWISSW!$I:$I,MATCHUP!$A49,SWISSW!$J:$J,MATCHUP!U$1)-COUNTIFS(SWISSW!$I:$I,MATCHUP!$A49,SWISSW!$J:$J,MATCHUP!U$1,SWISSW!$F:$F,"Draw")+COUNTIFS(SWISSW!$I:$I,MATCHUP!U$1,SWISSW!$J:$J,MATCHUP!$A49)-COUNTIFS(SWISSW!$I:$I,MATCHUP!U$1,SWISSW!$J:$J,MATCHUP!$A49,SWISSW!$F:$F,"Draw")),"-")</f>
        <v>-</v>
      </c>
      <c r="V49" s="5" t="str">
        <f ca="1">IFERROR((COUNTIFS(SWISSW!$I:$I,MATCHUP!$A49,SWISSW!$J:$J,MATCHUP!V$1,SWISSW!$F:$F,"Won")+COUNTIFS(SWISSW!$I:$I,MATCHUP!V$1,SWISSW!$J:$J,MATCHUP!$A49,SWISSW!$F:$F,"Lost"))/(COUNTIFS(SWISSW!$I:$I,MATCHUP!$A49,SWISSW!$J:$J,MATCHUP!V$1)-COUNTIFS(SWISSW!$I:$I,MATCHUP!$A49,SWISSW!$J:$J,MATCHUP!V$1,SWISSW!$F:$F,"Draw")+COUNTIFS(SWISSW!$I:$I,MATCHUP!V$1,SWISSW!$J:$J,MATCHUP!$A49)-COUNTIFS(SWISSW!$I:$I,MATCHUP!V$1,SWISSW!$J:$J,MATCHUP!$A49,SWISSW!$F:$F,"Draw")),"-")</f>
        <v>-</v>
      </c>
      <c r="W49" s="5" t="str">
        <f ca="1">IFERROR((COUNTIFS(SWISSW!$I:$I,MATCHUP!$A49,SWISSW!$J:$J,MATCHUP!W$1,SWISSW!$F:$F,"Won")+COUNTIFS(SWISSW!$I:$I,MATCHUP!W$1,SWISSW!$J:$J,MATCHUP!$A49,SWISSW!$F:$F,"Lost"))/(COUNTIFS(SWISSW!$I:$I,MATCHUP!$A49,SWISSW!$J:$J,MATCHUP!W$1)-COUNTIFS(SWISSW!$I:$I,MATCHUP!$A49,SWISSW!$J:$J,MATCHUP!W$1,SWISSW!$F:$F,"Draw")+COUNTIFS(SWISSW!$I:$I,MATCHUP!W$1,SWISSW!$J:$J,MATCHUP!$A49)-COUNTIFS(SWISSW!$I:$I,MATCHUP!W$1,SWISSW!$J:$J,MATCHUP!$A49,SWISSW!$F:$F,"Draw")),"-")</f>
        <v>-</v>
      </c>
      <c r="X49" s="5" t="str">
        <f ca="1">IFERROR((COUNTIFS(SWISSW!$I:$I,MATCHUP!$A49,SWISSW!$J:$J,MATCHUP!X$1,SWISSW!$F:$F,"Won")+COUNTIFS(SWISSW!$I:$I,MATCHUP!X$1,SWISSW!$J:$J,MATCHUP!$A49,SWISSW!$F:$F,"Lost"))/(COUNTIFS(SWISSW!$I:$I,MATCHUP!$A49,SWISSW!$J:$J,MATCHUP!X$1)-COUNTIFS(SWISSW!$I:$I,MATCHUP!$A49,SWISSW!$J:$J,MATCHUP!X$1,SWISSW!$F:$F,"Draw")+COUNTIFS(SWISSW!$I:$I,MATCHUP!X$1,SWISSW!$J:$J,MATCHUP!$A49)-COUNTIFS(SWISSW!$I:$I,MATCHUP!X$1,SWISSW!$J:$J,MATCHUP!$A49,SWISSW!$F:$F,"Draw")),"-")</f>
        <v>-</v>
      </c>
      <c r="Y49" s="5" t="str">
        <f ca="1">IFERROR((COUNTIFS(SWISSW!$I:$I,MATCHUP!$A49,SWISSW!$J:$J,MATCHUP!Y$1,SWISSW!$F:$F,"Won")+COUNTIFS(SWISSW!$I:$I,MATCHUP!Y$1,SWISSW!$J:$J,MATCHUP!$A49,SWISSW!$F:$F,"Lost"))/(COUNTIFS(SWISSW!$I:$I,MATCHUP!$A49,SWISSW!$J:$J,MATCHUP!Y$1)-COUNTIFS(SWISSW!$I:$I,MATCHUP!$A49,SWISSW!$J:$J,MATCHUP!Y$1,SWISSW!$F:$F,"Draw")+COUNTIFS(SWISSW!$I:$I,MATCHUP!Y$1,SWISSW!$J:$J,MATCHUP!$A49)-COUNTIFS(SWISSW!$I:$I,MATCHUP!Y$1,SWISSW!$J:$J,MATCHUP!$A49,SWISSW!$F:$F,"Draw")),"-")</f>
        <v>-</v>
      </c>
      <c r="Z49" s="5" t="str">
        <f ca="1">IFERROR((COUNTIFS(SWISSW!$I:$I,MATCHUP!$A49,SWISSW!$J:$J,MATCHUP!Z$1,SWISSW!$F:$F,"Won")+COUNTIFS(SWISSW!$I:$I,MATCHUP!Z$1,SWISSW!$J:$J,MATCHUP!$A49,SWISSW!$F:$F,"Lost"))/(COUNTIFS(SWISSW!$I:$I,MATCHUP!$A49,SWISSW!$J:$J,MATCHUP!Z$1)-COUNTIFS(SWISSW!$I:$I,MATCHUP!$A49,SWISSW!$J:$J,MATCHUP!Z$1,SWISSW!$F:$F,"Draw")+COUNTIFS(SWISSW!$I:$I,MATCHUP!Z$1,SWISSW!$J:$J,MATCHUP!$A49)-COUNTIFS(SWISSW!$I:$I,MATCHUP!Z$1,SWISSW!$J:$J,MATCHUP!$A49,SWISSW!$F:$F,"Draw")),"-")</f>
        <v>-</v>
      </c>
      <c r="AA49" s="5">
        <f ca="1">IFERROR((COUNTIFS(SWISSW!$I:$I,MATCHUP!$A49,SWISSW!$J:$J,MATCHUP!AA$1,SWISSW!$F:$F,"Won")+COUNTIFS(SWISSW!$I:$I,MATCHUP!AA$1,SWISSW!$J:$J,MATCHUP!$A49,SWISSW!$F:$F,"Lost"))/(COUNTIFS(SWISSW!$I:$I,MATCHUP!$A49,SWISSW!$J:$J,MATCHUP!AA$1)-COUNTIFS(SWISSW!$I:$I,MATCHUP!$A49,SWISSW!$J:$J,MATCHUP!AA$1,SWISSW!$F:$F,"Draw")+COUNTIFS(SWISSW!$I:$I,MATCHUP!AA$1,SWISSW!$J:$J,MATCHUP!$A49)-COUNTIFS(SWISSW!$I:$I,MATCHUP!AA$1,SWISSW!$J:$J,MATCHUP!$A49,SWISSW!$F:$F,"Draw")),"-")</f>
        <v>0</v>
      </c>
      <c r="AB49" s="5" t="str">
        <f ca="1">IFERROR((COUNTIFS(SWISSW!$I:$I,MATCHUP!$A49,SWISSW!$J:$J,MATCHUP!AB$1,SWISSW!$F:$F,"Won")+COUNTIFS(SWISSW!$I:$I,MATCHUP!AB$1,SWISSW!$J:$J,MATCHUP!$A49,SWISSW!$F:$F,"Lost"))/(COUNTIFS(SWISSW!$I:$I,MATCHUP!$A49,SWISSW!$J:$J,MATCHUP!AB$1)-COUNTIFS(SWISSW!$I:$I,MATCHUP!$A49,SWISSW!$J:$J,MATCHUP!AB$1,SWISSW!$F:$F,"Draw")+COUNTIFS(SWISSW!$I:$I,MATCHUP!AB$1,SWISSW!$J:$J,MATCHUP!$A49)-COUNTIFS(SWISSW!$I:$I,MATCHUP!AB$1,SWISSW!$J:$J,MATCHUP!$A49,SWISSW!$F:$F,"Draw")),"-")</f>
        <v>-</v>
      </c>
      <c r="AC49" s="5" t="str">
        <f ca="1">IFERROR((COUNTIFS(SWISSW!$I:$I,MATCHUP!$A49,SWISSW!$J:$J,MATCHUP!AC$1,SWISSW!$F:$F,"Won")+COUNTIFS(SWISSW!$I:$I,MATCHUP!AC$1,SWISSW!$J:$J,MATCHUP!$A49,SWISSW!$F:$F,"Lost"))/(COUNTIFS(SWISSW!$I:$I,MATCHUP!$A49,SWISSW!$J:$J,MATCHUP!AC$1)-COUNTIFS(SWISSW!$I:$I,MATCHUP!$A49,SWISSW!$J:$J,MATCHUP!AC$1,SWISSW!$F:$F,"Draw")+COUNTIFS(SWISSW!$I:$I,MATCHUP!AC$1,SWISSW!$J:$J,MATCHUP!$A49)-COUNTIFS(SWISSW!$I:$I,MATCHUP!AC$1,SWISSW!$J:$J,MATCHUP!$A49,SWISSW!$F:$F,"Draw")),"-")</f>
        <v>-</v>
      </c>
      <c r="AD49" s="5" t="str">
        <f ca="1">IFERROR((COUNTIFS(SWISSW!$I:$I,MATCHUP!$A49,SWISSW!$J:$J,MATCHUP!AD$1,SWISSW!$F:$F,"Won")+COUNTIFS(SWISSW!$I:$I,MATCHUP!AD$1,SWISSW!$J:$J,MATCHUP!$A49,SWISSW!$F:$F,"Lost"))/(COUNTIFS(SWISSW!$I:$I,MATCHUP!$A49,SWISSW!$J:$J,MATCHUP!AD$1)-COUNTIFS(SWISSW!$I:$I,MATCHUP!$A49,SWISSW!$J:$J,MATCHUP!AD$1,SWISSW!$F:$F,"Draw")+COUNTIFS(SWISSW!$I:$I,MATCHUP!AD$1,SWISSW!$J:$J,MATCHUP!$A49)-COUNTIFS(SWISSW!$I:$I,MATCHUP!AD$1,SWISSW!$J:$J,MATCHUP!$A49,SWISSW!$F:$F,"Draw")),"-")</f>
        <v>-</v>
      </c>
      <c r="AE49" s="5" t="str">
        <f ca="1">IFERROR((COUNTIFS(SWISSW!$I:$I,MATCHUP!$A49,SWISSW!$J:$J,MATCHUP!AE$1,SWISSW!$F:$F,"Won")+COUNTIFS(SWISSW!$I:$I,MATCHUP!AE$1,SWISSW!$J:$J,MATCHUP!$A49,SWISSW!$F:$F,"Lost"))/(COUNTIFS(SWISSW!$I:$I,MATCHUP!$A49,SWISSW!$J:$J,MATCHUP!AE$1)-COUNTIFS(SWISSW!$I:$I,MATCHUP!$A49,SWISSW!$J:$J,MATCHUP!AE$1,SWISSW!$F:$F,"Draw")+COUNTIFS(SWISSW!$I:$I,MATCHUP!AE$1,SWISSW!$J:$J,MATCHUP!$A49)-COUNTIFS(SWISSW!$I:$I,MATCHUP!AE$1,SWISSW!$J:$J,MATCHUP!$A49,SWISSW!$F:$F,"Draw")),"-")</f>
        <v>-</v>
      </c>
      <c r="AF49" s="5" t="str">
        <f ca="1">IFERROR((COUNTIFS(SWISSW!$I:$I,MATCHUP!$A49,SWISSW!$J:$J,MATCHUP!AF$1,SWISSW!$F:$F,"Won")+COUNTIFS(SWISSW!$I:$I,MATCHUP!AF$1,SWISSW!$J:$J,MATCHUP!$A49,SWISSW!$F:$F,"Lost"))/(COUNTIFS(SWISSW!$I:$I,MATCHUP!$A49,SWISSW!$J:$J,MATCHUP!AF$1)-COUNTIFS(SWISSW!$I:$I,MATCHUP!$A49,SWISSW!$J:$J,MATCHUP!AF$1,SWISSW!$F:$F,"Draw")+COUNTIFS(SWISSW!$I:$I,MATCHUP!AF$1,SWISSW!$J:$J,MATCHUP!$A49)-COUNTIFS(SWISSW!$I:$I,MATCHUP!AF$1,SWISSW!$J:$J,MATCHUP!$A49,SWISSW!$F:$F,"Draw")),"-")</f>
        <v>-</v>
      </c>
      <c r="AG49" s="5" t="str">
        <f ca="1">IFERROR((COUNTIFS(SWISSW!$I:$I,MATCHUP!$A49,SWISSW!$J:$J,MATCHUP!AG$1,SWISSW!$F:$F,"Won")+COUNTIFS(SWISSW!$I:$I,MATCHUP!AG$1,SWISSW!$J:$J,MATCHUP!$A49,SWISSW!$F:$F,"Lost"))/(COUNTIFS(SWISSW!$I:$I,MATCHUP!$A49,SWISSW!$J:$J,MATCHUP!AG$1)-COUNTIFS(SWISSW!$I:$I,MATCHUP!$A49,SWISSW!$J:$J,MATCHUP!AG$1,SWISSW!$F:$F,"Draw")+COUNTIFS(SWISSW!$I:$I,MATCHUP!AG$1,SWISSW!$J:$J,MATCHUP!$A49)-COUNTIFS(SWISSW!$I:$I,MATCHUP!AG$1,SWISSW!$J:$J,MATCHUP!$A49,SWISSW!$F:$F,"Draw")),"-")</f>
        <v>-</v>
      </c>
      <c r="AH49" s="5" t="str">
        <f ca="1">IFERROR((COUNTIFS(SWISSW!$I:$I,MATCHUP!$A49,SWISSW!$J:$J,MATCHUP!AH$1,SWISSW!$F:$F,"Won")+COUNTIFS(SWISSW!$I:$I,MATCHUP!AH$1,SWISSW!$J:$J,MATCHUP!$A49,SWISSW!$F:$F,"Lost"))/(COUNTIFS(SWISSW!$I:$I,MATCHUP!$A49,SWISSW!$J:$J,MATCHUP!AH$1)-COUNTIFS(SWISSW!$I:$I,MATCHUP!$A49,SWISSW!$J:$J,MATCHUP!AH$1,SWISSW!$F:$F,"Draw")+COUNTIFS(SWISSW!$I:$I,MATCHUP!AH$1,SWISSW!$J:$J,MATCHUP!$A49)-COUNTIFS(SWISSW!$I:$I,MATCHUP!AH$1,SWISSW!$J:$J,MATCHUP!$A49,SWISSW!$F:$F,"Draw")),"-")</f>
        <v>-</v>
      </c>
      <c r="AI49" s="5" t="str">
        <f ca="1">IFERROR((COUNTIFS(SWISSW!$I:$I,MATCHUP!$A49,SWISSW!$J:$J,MATCHUP!AI$1,SWISSW!$F:$F,"Won")+COUNTIFS(SWISSW!$I:$I,MATCHUP!AI$1,SWISSW!$J:$J,MATCHUP!$A49,SWISSW!$F:$F,"Lost"))/(COUNTIFS(SWISSW!$I:$I,MATCHUP!$A49,SWISSW!$J:$J,MATCHUP!AI$1)-COUNTIFS(SWISSW!$I:$I,MATCHUP!$A49,SWISSW!$J:$J,MATCHUP!AI$1,SWISSW!$F:$F,"Draw")+COUNTIFS(SWISSW!$I:$I,MATCHUP!AI$1,SWISSW!$J:$J,MATCHUP!$A49)-COUNTIFS(SWISSW!$I:$I,MATCHUP!AI$1,SWISSW!$J:$J,MATCHUP!$A49,SWISSW!$F:$F,"Draw")),"-")</f>
        <v>-</v>
      </c>
      <c r="AJ49" s="5" t="str">
        <f ca="1">IFERROR((COUNTIFS(SWISSW!$I:$I,MATCHUP!$A49,SWISSW!$J:$J,MATCHUP!AJ$1,SWISSW!$F:$F,"Won")+COUNTIFS(SWISSW!$I:$I,MATCHUP!AJ$1,SWISSW!$J:$J,MATCHUP!$A49,SWISSW!$F:$F,"Lost"))/(COUNTIFS(SWISSW!$I:$I,MATCHUP!$A49,SWISSW!$J:$J,MATCHUP!AJ$1)-COUNTIFS(SWISSW!$I:$I,MATCHUP!$A49,SWISSW!$J:$J,MATCHUP!AJ$1,SWISSW!$F:$F,"Draw")+COUNTIFS(SWISSW!$I:$I,MATCHUP!AJ$1,SWISSW!$J:$J,MATCHUP!$A49)-COUNTIFS(SWISSW!$I:$I,MATCHUP!AJ$1,SWISSW!$J:$J,MATCHUP!$A49,SWISSW!$F:$F,"Draw")),"-")</f>
        <v>-</v>
      </c>
      <c r="AK49" s="5" t="str">
        <f ca="1">IFERROR((COUNTIFS(SWISSW!$I:$I,MATCHUP!$A49,SWISSW!$J:$J,MATCHUP!AK$1,SWISSW!$F:$F,"Won")+COUNTIFS(SWISSW!$I:$I,MATCHUP!AK$1,SWISSW!$J:$J,MATCHUP!$A49,SWISSW!$F:$F,"Lost"))/(COUNTIFS(SWISSW!$I:$I,MATCHUP!$A49,SWISSW!$J:$J,MATCHUP!AK$1)-COUNTIFS(SWISSW!$I:$I,MATCHUP!$A49,SWISSW!$J:$J,MATCHUP!AK$1,SWISSW!$F:$F,"Draw")+COUNTIFS(SWISSW!$I:$I,MATCHUP!AK$1,SWISSW!$J:$J,MATCHUP!$A49)-COUNTIFS(SWISSW!$I:$I,MATCHUP!AK$1,SWISSW!$J:$J,MATCHUP!$A49,SWISSW!$F:$F,"Draw")),"-")</f>
        <v>-</v>
      </c>
      <c r="AL49" s="5" t="str">
        <f ca="1">IFERROR((COUNTIFS(SWISSW!$I:$I,MATCHUP!$A49,SWISSW!$J:$J,MATCHUP!AL$1,SWISSW!$F:$F,"Won")+COUNTIFS(SWISSW!$I:$I,MATCHUP!AL$1,SWISSW!$J:$J,MATCHUP!$A49,SWISSW!$F:$F,"Lost"))/(COUNTIFS(SWISSW!$I:$I,MATCHUP!$A49,SWISSW!$J:$J,MATCHUP!AL$1)-COUNTIFS(SWISSW!$I:$I,MATCHUP!$A49,SWISSW!$J:$J,MATCHUP!AL$1,SWISSW!$F:$F,"Draw")+COUNTIFS(SWISSW!$I:$I,MATCHUP!AL$1,SWISSW!$J:$J,MATCHUP!$A49)-COUNTIFS(SWISSW!$I:$I,MATCHUP!AL$1,SWISSW!$J:$J,MATCHUP!$A49,SWISSW!$F:$F,"Draw")),"-")</f>
        <v>-</v>
      </c>
      <c r="AM49" s="5" t="str">
        <f ca="1">IFERROR((COUNTIFS(SWISSW!$I:$I,MATCHUP!$A49,SWISSW!$J:$J,MATCHUP!AM$1,SWISSW!$F:$F,"Won")+COUNTIFS(SWISSW!$I:$I,MATCHUP!AM$1,SWISSW!$J:$J,MATCHUP!$A49,SWISSW!$F:$F,"Lost"))/(COUNTIFS(SWISSW!$I:$I,MATCHUP!$A49,SWISSW!$J:$J,MATCHUP!AM$1)-COUNTIFS(SWISSW!$I:$I,MATCHUP!$A49,SWISSW!$J:$J,MATCHUP!AM$1,SWISSW!$F:$F,"Draw")+COUNTIFS(SWISSW!$I:$I,MATCHUP!AM$1,SWISSW!$J:$J,MATCHUP!$A49)-COUNTIFS(SWISSW!$I:$I,MATCHUP!AM$1,SWISSW!$J:$J,MATCHUP!$A49,SWISSW!$F:$F,"Draw")),"-")</f>
        <v>-</v>
      </c>
      <c r="AN49" s="5" t="str">
        <f ca="1">IFERROR((COUNTIFS(SWISSW!$I:$I,MATCHUP!$A49,SWISSW!$J:$J,MATCHUP!AN$1,SWISSW!$F:$F,"Won")+COUNTIFS(SWISSW!$I:$I,MATCHUP!AN$1,SWISSW!$J:$J,MATCHUP!$A49,SWISSW!$F:$F,"Lost"))/(COUNTIFS(SWISSW!$I:$I,MATCHUP!$A49,SWISSW!$J:$J,MATCHUP!AN$1)-COUNTIFS(SWISSW!$I:$I,MATCHUP!$A49,SWISSW!$J:$J,MATCHUP!AN$1,SWISSW!$F:$F,"Draw")+COUNTIFS(SWISSW!$I:$I,MATCHUP!AN$1,SWISSW!$J:$J,MATCHUP!$A49)-COUNTIFS(SWISSW!$I:$I,MATCHUP!AN$1,SWISSW!$J:$J,MATCHUP!$A49,SWISSW!$F:$F,"Draw")),"-")</f>
        <v>-</v>
      </c>
      <c r="AO49" s="5" t="str">
        <f ca="1">IFERROR((COUNTIFS(SWISSW!$I:$I,MATCHUP!$A49,SWISSW!$J:$J,MATCHUP!AO$1,SWISSW!$F:$F,"Won")+COUNTIFS(SWISSW!$I:$I,MATCHUP!AO$1,SWISSW!$J:$J,MATCHUP!$A49,SWISSW!$F:$F,"Lost"))/(COUNTIFS(SWISSW!$I:$I,MATCHUP!$A49,SWISSW!$J:$J,MATCHUP!AO$1)-COUNTIFS(SWISSW!$I:$I,MATCHUP!$A49,SWISSW!$J:$J,MATCHUP!AO$1,SWISSW!$F:$F,"Draw")+COUNTIFS(SWISSW!$I:$I,MATCHUP!AO$1,SWISSW!$J:$J,MATCHUP!$A49)-COUNTIFS(SWISSW!$I:$I,MATCHUP!AO$1,SWISSW!$J:$J,MATCHUP!$A49,SWISSW!$F:$F,"Draw")),"-")</f>
        <v>-</v>
      </c>
      <c r="AP49" s="5" t="str">
        <f ca="1">IFERROR((COUNTIFS(SWISSW!$I:$I,MATCHUP!$A49,SWISSW!$J:$J,MATCHUP!AP$1,SWISSW!$F:$F,"Won")+COUNTIFS(SWISSW!$I:$I,MATCHUP!AP$1,SWISSW!$J:$J,MATCHUP!$A49,SWISSW!$F:$F,"Lost"))/(COUNTIFS(SWISSW!$I:$I,MATCHUP!$A49,SWISSW!$J:$J,MATCHUP!AP$1)-COUNTIFS(SWISSW!$I:$I,MATCHUP!$A49,SWISSW!$J:$J,MATCHUP!AP$1,SWISSW!$F:$F,"Draw")+COUNTIFS(SWISSW!$I:$I,MATCHUP!AP$1,SWISSW!$J:$J,MATCHUP!$A49)-COUNTIFS(SWISSW!$I:$I,MATCHUP!AP$1,SWISSW!$J:$J,MATCHUP!$A49,SWISSW!$F:$F,"Draw")),"-")</f>
        <v>-</v>
      </c>
      <c r="AQ49" s="5" t="str">
        <f ca="1">IFERROR((COUNTIFS(SWISSW!$I:$I,MATCHUP!$A49,SWISSW!$J:$J,MATCHUP!AQ$1,SWISSW!$F:$F,"Won")+COUNTIFS(SWISSW!$I:$I,MATCHUP!AQ$1,SWISSW!$J:$J,MATCHUP!$A49,SWISSW!$F:$F,"Lost"))/(COUNTIFS(SWISSW!$I:$I,MATCHUP!$A49,SWISSW!$J:$J,MATCHUP!AQ$1)-COUNTIFS(SWISSW!$I:$I,MATCHUP!$A49,SWISSW!$J:$J,MATCHUP!AQ$1,SWISSW!$F:$F,"Draw")+COUNTIFS(SWISSW!$I:$I,MATCHUP!AQ$1,SWISSW!$J:$J,MATCHUP!$A49)-COUNTIFS(SWISSW!$I:$I,MATCHUP!AQ$1,SWISSW!$J:$J,MATCHUP!$A49,SWISSW!$F:$F,"Draw")),"-")</f>
        <v>-</v>
      </c>
      <c r="AR49" s="5" t="str">
        <f ca="1">IFERROR((COUNTIFS(SWISSW!$I:$I,MATCHUP!$A49,SWISSW!$J:$J,MATCHUP!AR$1,SWISSW!$F:$F,"Won")+COUNTIFS(SWISSW!$I:$I,MATCHUP!AR$1,SWISSW!$J:$J,MATCHUP!$A49,SWISSW!$F:$F,"Lost"))/(COUNTIFS(SWISSW!$I:$I,MATCHUP!$A49,SWISSW!$J:$J,MATCHUP!AR$1)-COUNTIFS(SWISSW!$I:$I,MATCHUP!$A49,SWISSW!$J:$J,MATCHUP!AR$1,SWISSW!$F:$F,"Draw")+COUNTIFS(SWISSW!$I:$I,MATCHUP!AR$1,SWISSW!$J:$J,MATCHUP!$A49)-COUNTIFS(SWISSW!$I:$I,MATCHUP!AR$1,SWISSW!$J:$J,MATCHUP!$A49,SWISSW!$F:$F,"Draw")),"-")</f>
        <v>-</v>
      </c>
      <c r="AS49" s="5" t="str">
        <f ca="1">IFERROR((COUNTIFS(SWISSW!$I:$I,MATCHUP!$A49,SWISSW!$J:$J,MATCHUP!AS$1,SWISSW!$F:$F,"Won")+COUNTIFS(SWISSW!$I:$I,MATCHUP!AS$1,SWISSW!$J:$J,MATCHUP!$A49,SWISSW!$F:$F,"Lost"))/(COUNTIFS(SWISSW!$I:$I,MATCHUP!$A49,SWISSW!$J:$J,MATCHUP!AS$1)-COUNTIFS(SWISSW!$I:$I,MATCHUP!$A49,SWISSW!$J:$J,MATCHUP!AS$1,SWISSW!$F:$F,"Draw")+COUNTIFS(SWISSW!$I:$I,MATCHUP!AS$1,SWISSW!$J:$J,MATCHUP!$A49)-COUNTIFS(SWISSW!$I:$I,MATCHUP!AS$1,SWISSW!$J:$J,MATCHUP!$A49,SWISSW!$F:$F,"Draw")),"-")</f>
        <v>-</v>
      </c>
      <c r="AT49" s="5" t="str">
        <f ca="1">IFERROR((COUNTIFS(SWISSW!$I:$I,MATCHUP!$A49,SWISSW!$J:$J,MATCHUP!AT$1,SWISSW!$F:$F,"Won")+COUNTIFS(SWISSW!$I:$I,MATCHUP!AT$1,SWISSW!$J:$J,MATCHUP!$A49,SWISSW!$F:$F,"Lost"))/(COUNTIFS(SWISSW!$I:$I,MATCHUP!$A49,SWISSW!$J:$J,MATCHUP!AT$1)-COUNTIFS(SWISSW!$I:$I,MATCHUP!$A49,SWISSW!$J:$J,MATCHUP!AT$1,SWISSW!$F:$F,"Draw")+COUNTIFS(SWISSW!$I:$I,MATCHUP!AT$1,SWISSW!$J:$J,MATCHUP!$A49)-COUNTIFS(SWISSW!$I:$I,MATCHUP!AT$1,SWISSW!$J:$J,MATCHUP!$A49,SWISSW!$F:$F,"Draw")),"-")</f>
        <v>-</v>
      </c>
      <c r="AU49" s="5" t="str">
        <f ca="1">IFERROR((COUNTIFS(SWISSW!$I:$I,MATCHUP!$A49,SWISSW!$J:$J,MATCHUP!AU$1,SWISSW!$F:$F,"Won")+COUNTIFS(SWISSW!$I:$I,MATCHUP!AU$1,SWISSW!$J:$J,MATCHUP!$A49,SWISSW!$F:$F,"Lost"))/(COUNTIFS(SWISSW!$I:$I,MATCHUP!$A49,SWISSW!$J:$J,MATCHUP!AU$1)-COUNTIFS(SWISSW!$I:$I,MATCHUP!$A49,SWISSW!$J:$J,MATCHUP!AU$1,SWISSW!$F:$F,"Draw")+COUNTIFS(SWISSW!$I:$I,MATCHUP!AU$1,SWISSW!$J:$J,MATCHUP!$A49)-COUNTIFS(SWISSW!$I:$I,MATCHUP!AU$1,SWISSW!$J:$J,MATCHUP!$A49,SWISSW!$F:$F,"Draw")),"-")</f>
        <v>-</v>
      </c>
      <c r="AV49" s="5" t="str">
        <f ca="1">IFERROR((COUNTIFS(SWISSW!$I:$I,MATCHUP!$A49,SWISSW!$J:$J,MATCHUP!AV$1,SWISSW!$F:$F,"Won")+COUNTIFS(SWISSW!$I:$I,MATCHUP!AV$1,SWISSW!$J:$J,MATCHUP!$A49,SWISSW!$F:$F,"Lost"))/(COUNTIFS(SWISSW!$I:$I,MATCHUP!$A49,SWISSW!$J:$J,MATCHUP!AV$1)-COUNTIFS(SWISSW!$I:$I,MATCHUP!$A49,SWISSW!$J:$J,MATCHUP!AV$1,SWISSW!$F:$F,"Draw")+COUNTIFS(SWISSW!$I:$I,MATCHUP!AV$1,SWISSW!$J:$J,MATCHUP!$A49)-COUNTIFS(SWISSW!$I:$I,MATCHUP!AV$1,SWISSW!$J:$J,MATCHUP!$A49,SWISSW!$F:$F,"Draw")),"-")</f>
        <v>-</v>
      </c>
      <c r="AW49" s="5" t="str">
        <f ca="1">IFERROR((COUNTIFS(SWISSW!$I:$I,MATCHUP!$A49,SWISSW!$J:$J,MATCHUP!AW$1,SWISSW!$F:$F,"Won")+COUNTIFS(SWISSW!$I:$I,MATCHUP!AW$1,SWISSW!$J:$J,MATCHUP!$A49,SWISSW!$F:$F,"Lost"))/(COUNTIFS(SWISSW!$I:$I,MATCHUP!$A49,SWISSW!$J:$J,MATCHUP!AW$1)-COUNTIFS(SWISSW!$I:$I,MATCHUP!$A49,SWISSW!$J:$J,MATCHUP!AW$1,SWISSW!$F:$F,"Draw")+COUNTIFS(SWISSW!$I:$I,MATCHUP!AW$1,SWISSW!$J:$J,MATCHUP!$A49)-COUNTIFS(SWISSW!$I:$I,MATCHUP!AW$1,SWISSW!$J:$J,MATCHUP!$A49,SWISSW!$F:$F,"Draw")),"-")</f>
        <v>-</v>
      </c>
      <c r="AX49" s="5" t="str">
        <f ca="1">IFERROR((COUNTIFS(SWISSW!$I:$I,MATCHUP!$A49,SWISSW!$J:$J,MATCHUP!AX$1,SWISSW!$F:$F,"Won")+COUNTIFS(SWISSW!$I:$I,MATCHUP!AX$1,SWISSW!$J:$J,MATCHUP!$A49,SWISSW!$F:$F,"Lost"))/(COUNTIFS(SWISSW!$I:$I,MATCHUP!$A49,SWISSW!$J:$J,MATCHUP!AX$1)-COUNTIFS(SWISSW!$I:$I,MATCHUP!$A49,SWISSW!$J:$J,MATCHUP!AX$1,SWISSW!$F:$F,"Draw")+COUNTIFS(SWISSW!$I:$I,MATCHUP!AX$1,SWISSW!$J:$J,MATCHUP!$A49)-COUNTIFS(SWISSW!$I:$I,MATCHUP!AX$1,SWISSW!$J:$J,MATCHUP!$A49,SWISSW!$F:$F,"Draw")),"-")</f>
        <v>-</v>
      </c>
      <c r="AY49" s="5" t="str">
        <f ca="1">IFERROR((COUNTIFS(SWISSW!$I:$I,MATCHUP!$A49,SWISSW!$J:$J,MATCHUP!AY$1,SWISSW!$F:$F,"Won")+COUNTIFS(SWISSW!$I:$I,MATCHUP!AY$1,SWISSW!$J:$J,MATCHUP!$A49,SWISSW!$F:$F,"Lost"))/(COUNTIFS(SWISSW!$I:$I,MATCHUP!$A49,SWISSW!$J:$J,MATCHUP!AY$1)-COUNTIFS(SWISSW!$I:$I,MATCHUP!$A49,SWISSW!$J:$J,MATCHUP!AY$1,SWISSW!$F:$F,"Draw")+COUNTIFS(SWISSW!$I:$I,MATCHUP!AY$1,SWISSW!$J:$J,MATCHUP!$A49)-COUNTIFS(SWISSW!$I:$I,MATCHUP!AY$1,SWISSW!$J:$J,MATCHUP!$A49,SWISSW!$F:$F,"Draw")),"-")</f>
        <v>-</v>
      </c>
      <c r="AZ49" s="5" t="str">
        <f ca="1">IFERROR((COUNTIFS(SWISSW!$I:$I,MATCHUP!$A49,SWISSW!$J:$J,MATCHUP!AZ$1,SWISSW!$F:$F,"Won")+COUNTIFS(SWISSW!$I:$I,MATCHUP!AZ$1,SWISSW!$J:$J,MATCHUP!$A49,SWISSW!$F:$F,"Lost"))/(COUNTIFS(SWISSW!$I:$I,MATCHUP!$A49,SWISSW!$J:$J,MATCHUP!AZ$1)-COUNTIFS(SWISSW!$I:$I,MATCHUP!$A49,SWISSW!$J:$J,MATCHUP!AZ$1,SWISSW!$F:$F,"Draw")+COUNTIFS(SWISSW!$I:$I,MATCHUP!AZ$1,SWISSW!$J:$J,MATCHUP!$A49)-COUNTIFS(SWISSW!$I:$I,MATCHUP!AZ$1,SWISSW!$J:$J,MATCHUP!$A49,SWISSW!$F:$F,"Draw")),"-")</f>
        <v>-</v>
      </c>
      <c r="BA49" s="5" t="str">
        <f ca="1">IFERROR((COUNTIFS(SWISSW!$I:$I,MATCHUP!$A49,SWISSW!$J:$J,MATCHUP!BA$1,SWISSW!$F:$F,"Won")+COUNTIFS(SWISSW!$I:$I,MATCHUP!BA$1,SWISSW!$J:$J,MATCHUP!$A49,SWISSW!$F:$F,"Lost"))/(COUNTIFS(SWISSW!$I:$I,MATCHUP!$A49,SWISSW!$J:$J,MATCHUP!BA$1)-COUNTIFS(SWISSW!$I:$I,MATCHUP!$A49,SWISSW!$J:$J,MATCHUP!BA$1,SWISSW!$F:$F,"Draw")+COUNTIFS(SWISSW!$I:$I,MATCHUP!BA$1,SWISSW!$J:$J,MATCHUP!$A49)-COUNTIFS(SWISSW!$I:$I,MATCHUP!BA$1,SWISSW!$J:$J,MATCHUP!$A49,SWISSW!$F:$F,"Draw")),"-")</f>
        <v>-</v>
      </c>
      <c r="BB49" s="5" t="str">
        <f ca="1">IFERROR((COUNTIFS(SWISSW!$I:$I,MATCHUP!$A49,SWISSW!$J:$J,MATCHUP!BB$1,SWISSW!$F:$F,"Won")+COUNTIFS(SWISSW!$I:$I,MATCHUP!BB$1,SWISSW!$J:$J,MATCHUP!$A49,SWISSW!$F:$F,"Lost"))/(COUNTIFS(SWISSW!$I:$I,MATCHUP!$A49,SWISSW!$J:$J,MATCHUP!BB$1)-COUNTIFS(SWISSW!$I:$I,MATCHUP!$A49,SWISSW!$J:$J,MATCHUP!BB$1,SWISSW!$F:$F,"Draw")+COUNTIFS(SWISSW!$I:$I,MATCHUP!BB$1,SWISSW!$J:$J,MATCHUP!$A49)-COUNTIFS(SWISSW!$I:$I,MATCHUP!BB$1,SWISSW!$J:$J,MATCHUP!$A49,SWISSW!$F:$F,"Draw")),"-")</f>
        <v>-</v>
      </c>
      <c r="BC49" s="5" t="str">
        <f ca="1">IFERROR((COUNTIFS(SWISSW!$I:$I,MATCHUP!$A49,SWISSW!$J:$J,MATCHUP!BC$1,SWISSW!$F:$F,"Won")+COUNTIFS(SWISSW!$I:$I,MATCHUP!BC$1,SWISSW!$J:$J,MATCHUP!$A49,SWISSW!$F:$F,"Lost"))/(COUNTIFS(SWISSW!$I:$I,MATCHUP!$A49,SWISSW!$J:$J,MATCHUP!BC$1)-COUNTIFS(SWISSW!$I:$I,MATCHUP!$A49,SWISSW!$J:$J,MATCHUP!BC$1,SWISSW!$F:$F,"Draw")+COUNTIFS(SWISSW!$I:$I,MATCHUP!BC$1,SWISSW!$J:$J,MATCHUP!$A49)-COUNTIFS(SWISSW!$I:$I,MATCHUP!BC$1,SWISSW!$J:$J,MATCHUP!$A49,SWISSW!$F:$F,"Draw")),"-")</f>
        <v>-</v>
      </c>
      <c r="BD49" s="5" t="str">
        <f ca="1">IFERROR((COUNTIFS(SWISSW!$I:$I,MATCHUP!$A49,SWISSW!$J:$J,MATCHUP!BD$1,SWISSW!$F:$F,"Won")+COUNTIFS(SWISSW!$I:$I,MATCHUP!BD$1,SWISSW!$J:$J,MATCHUP!$A49,SWISSW!$F:$F,"Lost"))/(COUNTIFS(SWISSW!$I:$I,MATCHUP!$A49,SWISSW!$J:$J,MATCHUP!BD$1)-COUNTIFS(SWISSW!$I:$I,MATCHUP!$A49,SWISSW!$J:$J,MATCHUP!BD$1,SWISSW!$F:$F,"Draw")+COUNTIFS(SWISSW!$I:$I,MATCHUP!BD$1,SWISSW!$J:$J,MATCHUP!$A49)-COUNTIFS(SWISSW!$I:$I,MATCHUP!BD$1,SWISSW!$J:$J,MATCHUP!$A49,SWISSW!$F:$F,"Draw")),"-")</f>
        <v>-</v>
      </c>
      <c r="BE49" s="5" t="str">
        <f ca="1">IFERROR((COUNTIFS(SWISSW!$I:$I,MATCHUP!$A49,SWISSW!$J:$J,MATCHUP!BE$1,SWISSW!$F:$F,"Won")+COUNTIFS(SWISSW!$I:$I,MATCHUP!BE$1,SWISSW!$J:$J,MATCHUP!$A49,SWISSW!$F:$F,"Lost"))/(COUNTIFS(SWISSW!$I:$I,MATCHUP!$A49,SWISSW!$J:$J,MATCHUP!BE$1)-COUNTIFS(SWISSW!$I:$I,MATCHUP!$A49,SWISSW!$J:$J,MATCHUP!BE$1,SWISSW!$F:$F,"Draw")+COUNTIFS(SWISSW!$I:$I,MATCHUP!BE$1,SWISSW!$J:$J,MATCHUP!$A49)-COUNTIFS(SWISSW!$I:$I,MATCHUP!BE$1,SWISSW!$J:$J,MATCHUP!$A49,SWISSW!$F:$F,"Draw")),"-")</f>
        <v>-</v>
      </c>
      <c r="BF49" s="5" t="str">
        <f ca="1">IFERROR((COUNTIFS(SWISSW!$I:$I,MATCHUP!$A49,SWISSW!$J:$J,MATCHUP!BF$1,SWISSW!$F:$F,"Won")+COUNTIFS(SWISSW!$I:$I,MATCHUP!BF$1,SWISSW!$J:$J,MATCHUP!$A49,SWISSW!$F:$F,"Lost"))/(COUNTIFS(SWISSW!$I:$I,MATCHUP!$A49,SWISSW!$J:$J,MATCHUP!BF$1)-COUNTIFS(SWISSW!$I:$I,MATCHUP!$A49,SWISSW!$J:$J,MATCHUP!BF$1,SWISSW!$F:$F,"Draw")+COUNTIFS(SWISSW!$I:$I,MATCHUP!BF$1,SWISSW!$J:$J,MATCHUP!$A49)-COUNTIFS(SWISSW!$I:$I,MATCHUP!BF$1,SWISSW!$J:$J,MATCHUP!$A49,SWISSW!$F:$F,"Draw")),"-")</f>
        <v>-</v>
      </c>
      <c r="BG49" s="5" t="str">
        <f ca="1">IFERROR((COUNTIFS(SWISSW!$I:$I,MATCHUP!$A49,SWISSW!$J:$J,MATCHUP!BG$1,SWISSW!$F:$F,"Won")+COUNTIFS(SWISSW!$I:$I,MATCHUP!BG$1,SWISSW!$J:$J,MATCHUP!$A49,SWISSW!$F:$F,"Lost"))/(COUNTIFS(SWISSW!$I:$I,MATCHUP!$A49,SWISSW!$J:$J,MATCHUP!BG$1)-COUNTIFS(SWISSW!$I:$I,MATCHUP!$A49,SWISSW!$J:$J,MATCHUP!BG$1,SWISSW!$F:$F,"Draw")+COUNTIFS(SWISSW!$I:$I,MATCHUP!BG$1,SWISSW!$J:$J,MATCHUP!$A49)-COUNTIFS(SWISSW!$I:$I,MATCHUP!BG$1,SWISSW!$J:$J,MATCHUP!$A49,SWISSW!$F:$F,"Draw")),"-")</f>
        <v>-</v>
      </c>
      <c r="BH49" s="5" t="str">
        <f ca="1">IFERROR((COUNTIFS(SWISSW!$I:$I,MATCHUP!$A49,SWISSW!$J:$J,MATCHUP!BH$1,SWISSW!$F:$F,"Won")+COUNTIFS(SWISSW!$I:$I,MATCHUP!BH$1,SWISSW!$J:$J,MATCHUP!$A49,SWISSW!$F:$F,"Lost"))/(COUNTIFS(SWISSW!$I:$I,MATCHUP!$A49,SWISSW!$J:$J,MATCHUP!BH$1)-COUNTIFS(SWISSW!$I:$I,MATCHUP!$A49,SWISSW!$J:$J,MATCHUP!BH$1,SWISSW!$F:$F,"Draw")+COUNTIFS(SWISSW!$I:$I,MATCHUP!BH$1,SWISSW!$J:$J,MATCHUP!$A49)-COUNTIFS(SWISSW!$I:$I,MATCHUP!BH$1,SWISSW!$J:$J,MATCHUP!$A49,SWISSW!$F:$F,"Draw")),"-")</f>
        <v>-</v>
      </c>
      <c r="BI49" s="5" t="str">
        <f ca="1">IFERROR((COUNTIFS(SWISSW!$I:$I,MATCHUP!$A49,SWISSW!$J:$J,MATCHUP!BI$1,SWISSW!$F:$F,"Won")+COUNTIFS(SWISSW!$I:$I,MATCHUP!BI$1,SWISSW!$J:$J,MATCHUP!$A49,SWISSW!$F:$F,"Lost"))/(COUNTIFS(SWISSW!$I:$I,MATCHUP!$A49,SWISSW!$J:$J,MATCHUP!BI$1)-COUNTIFS(SWISSW!$I:$I,MATCHUP!$A49,SWISSW!$J:$J,MATCHUP!BI$1,SWISSW!$F:$F,"Draw")+COUNTIFS(SWISSW!$I:$I,MATCHUP!BI$1,SWISSW!$J:$J,MATCHUP!$A49)-COUNTIFS(SWISSW!$I:$I,MATCHUP!BI$1,SWISSW!$J:$J,MATCHUP!$A49,SWISSW!$F:$F,"Draw")),"-")</f>
        <v>-</v>
      </c>
      <c r="BJ49" s="5" t="str">
        <f ca="1">IFERROR((COUNTIFS(SWISSW!$I:$I,MATCHUP!$A49,SWISSW!$J:$J,MATCHUP!BJ$1,SWISSW!$F:$F,"Won")+COUNTIFS(SWISSW!$I:$I,MATCHUP!BJ$1,SWISSW!$J:$J,MATCHUP!$A49,SWISSW!$F:$F,"Lost"))/(COUNTIFS(SWISSW!$I:$I,MATCHUP!$A49,SWISSW!$J:$J,MATCHUP!BJ$1)-COUNTIFS(SWISSW!$I:$I,MATCHUP!$A49,SWISSW!$J:$J,MATCHUP!BJ$1,SWISSW!$F:$F,"Draw")+COUNTIFS(SWISSW!$I:$I,MATCHUP!BJ$1,SWISSW!$J:$J,MATCHUP!$A49)-COUNTIFS(SWISSW!$I:$I,MATCHUP!BJ$1,SWISSW!$J:$J,MATCHUP!$A49,SWISSW!$F:$F,"Draw")),"-")</f>
        <v>-</v>
      </c>
      <c r="BK49" s="5" t="str">
        <f ca="1">IFERROR((COUNTIFS(SWISSW!$I:$I,MATCHUP!$A49,SWISSW!$J:$J,MATCHUP!BK$1,SWISSW!$F:$F,"Won")+COUNTIFS(SWISSW!$I:$I,MATCHUP!BK$1,SWISSW!$J:$J,MATCHUP!$A49,SWISSW!$F:$F,"Lost"))/(COUNTIFS(SWISSW!$I:$I,MATCHUP!$A49,SWISSW!$J:$J,MATCHUP!BK$1)-COUNTIFS(SWISSW!$I:$I,MATCHUP!$A49,SWISSW!$J:$J,MATCHUP!BK$1,SWISSW!$F:$F,"Draw")+COUNTIFS(SWISSW!$I:$I,MATCHUP!BK$1,SWISSW!$J:$J,MATCHUP!$A49)-COUNTIFS(SWISSW!$I:$I,MATCHUP!BK$1,SWISSW!$J:$J,MATCHUP!$A49,SWISSW!$F:$F,"Draw")),"-")</f>
        <v>-</v>
      </c>
      <c r="BL49" s="5" t="str">
        <f ca="1">IFERROR((COUNTIFS(SWISSW!$I:$I,MATCHUP!$A49,SWISSW!$J:$J,MATCHUP!BL$1,SWISSW!$F:$F,"Won")+COUNTIFS(SWISSW!$I:$I,MATCHUP!BL$1,SWISSW!$J:$J,MATCHUP!$A49,SWISSW!$F:$F,"Lost"))/(COUNTIFS(SWISSW!$I:$I,MATCHUP!$A49,SWISSW!$J:$J,MATCHUP!BL$1)-COUNTIFS(SWISSW!$I:$I,MATCHUP!$A49,SWISSW!$J:$J,MATCHUP!BL$1,SWISSW!$F:$F,"Draw")+COUNTIFS(SWISSW!$I:$I,MATCHUP!BL$1,SWISSW!$J:$J,MATCHUP!$A49)-COUNTIFS(SWISSW!$I:$I,MATCHUP!BL$1,SWISSW!$J:$J,MATCHUP!$A49,SWISSW!$F:$F,"Draw")),"-")</f>
        <v>-</v>
      </c>
      <c r="BM49" s="5" t="str">
        <f ca="1">IFERROR((COUNTIFS(SWISSW!$I:$I,MATCHUP!$A49,SWISSW!$J:$J,MATCHUP!BM$1,SWISSW!$F:$F,"Won")+COUNTIFS(SWISSW!$I:$I,MATCHUP!BM$1,SWISSW!$J:$J,MATCHUP!$A49,SWISSW!$F:$F,"Lost"))/(COUNTIFS(SWISSW!$I:$I,MATCHUP!$A49,SWISSW!$J:$J,MATCHUP!BM$1)-COUNTIFS(SWISSW!$I:$I,MATCHUP!$A49,SWISSW!$J:$J,MATCHUP!BM$1,SWISSW!$F:$F,"Draw")+COUNTIFS(SWISSW!$I:$I,MATCHUP!BM$1,SWISSW!$J:$J,MATCHUP!$A49)-COUNTIFS(SWISSW!$I:$I,MATCHUP!BM$1,SWISSW!$J:$J,MATCHUP!$A49,SWISSW!$F:$F,"Draw")),"-")</f>
        <v>-</v>
      </c>
      <c r="BN49" s="5" t="str">
        <f ca="1">IFERROR((COUNTIFS(SWISSW!$I:$I,MATCHUP!$A49,SWISSW!$J:$J,MATCHUP!BN$1,SWISSW!$F:$F,"Won")+COUNTIFS(SWISSW!$I:$I,MATCHUP!BN$1,SWISSW!$J:$J,MATCHUP!$A49,SWISSW!$F:$F,"Lost"))/(COUNTIFS(SWISSW!$I:$I,MATCHUP!$A49,SWISSW!$J:$J,MATCHUP!BN$1)-COUNTIFS(SWISSW!$I:$I,MATCHUP!$A49,SWISSW!$J:$J,MATCHUP!BN$1,SWISSW!$F:$F,"Draw")+COUNTIFS(SWISSW!$I:$I,MATCHUP!BN$1,SWISSW!$J:$J,MATCHUP!$A49)-COUNTIFS(SWISSW!$I:$I,MATCHUP!BN$1,SWISSW!$J:$J,MATCHUP!$A49,SWISSW!$F:$F,"Draw")),"-")</f>
        <v>-</v>
      </c>
      <c r="BO49" s="5" t="str">
        <f ca="1">IFERROR((COUNTIFS(SWISSW!$I:$I,MATCHUP!$A49,SWISSW!$J:$J,MATCHUP!BO$1,SWISSW!$F:$F,"Won")+COUNTIFS(SWISSW!$I:$I,MATCHUP!BO$1,SWISSW!$J:$J,MATCHUP!$A49,SWISSW!$F:$F,"Lost"))/(COUNTIFS(SWISSW!$I:$I,MATCHUP!$A49,SWISSW!$J:$J,MATCHUP!BO$1)-COUNTIFS(SWISSW!$I:$I,MATCHUP!$A49,SWISSW!$J:$J,MATCHUP!BO$1,SWISSW!$F:$F,"Draw")+COUNTIFS(SWISSW!$I:$I,MATCHUP!BO$1,SWISSW!$J:$J,MATCHUP!$A49)-COUNTIFS(SWISSW!$I:$I,MATCHUP!BO$1,SWISSW!$J:$J,MATCHUP!$A49,SWISSW!$F:$F,"Draw")),"-")</f>
        <v>-</v>
      </c>
      <c r="BP49" s="5" t="str">
        <f ca="1">IFERROR((COUNTIFS(SWISSW!$I:$I,MATCHUP!$A49,SWISSW!$J:$J,MATCHUP!BP$1,SWISSW!$F:$F,"Won")+COUNTIFS(SWISSW!$I:$I,MATCHUP!BP$1,SWISSW!$J:$J,MATCHUP!$A49,SWISSW!$F:$F,"Lost"))/(COUNTIFS(SWISSW!$I:$I,MATCHUP!$A49,SWISSW!$J:$J,MATCHUP!BP$1)-COUNTIFS(SWISSW!$I:$I,MATCHUP!$A49,SWISSW!$J:$J,MATCHUP!BP$1,SWISSW!$F:$F,"Draw")+COUNTIFS(SWISSW!$I:$I,MATCHUP!BP$1,SWISSW!$J:$J,MATCHUP!$A49)-COUNTIFS(SWISSW!$I:$I,MATCHUP!BP$1,SWISSW!$J:$J,MATCHUP!$A49,SWISSW!$F:$F,"Draw")),"-")</f>
        <v>-</v>
      </c>
      <c r="BQ49" s="5" t="str">
        <f ca="1">IFERROR((COUNTIFS(SWISSW!$I:$I,MATCHUP!$A49,SWISSW!$J:$J,MATCHUP!BQ$1,SWISSW!$F:$F,"Won")+COUNTIFS(SWISSW!$I:$I,MATCHUP!BQ$1,SWISSW!$J:$J,MATCHUP!$A49,SWISSW!$F:$F,"Lost"))/(COUNTIFS(SWISSW!$I:$I,MATCHUP!$A49,SWISSW!$J:$J,MATCHUP!BQ$1)-COUNTIFS(SWISSW!$I:$I,MATCHUP!$A49,SWISSW!$J:$J,MATCHUP!BQ$1,SWISSW!$F:$F,"Draw")+COUNTIFS(SWISSW!$I:$I,MATCHUP!BQ$1,SWISSW!$J:$J,MATCHUP!$A49)-COUNTIFS(SWISSW!$I:$I,MATCHUP!BQ$1,SWISSW!$J:$J,MATCHUP!$A49,SWISSW!$F:$F,"Draw")),"-")</f>
        <v>-</v>
      </c>
      <c r="BR49" s="5" t="str">
        <f ca="1">IFERROR((COUNTIFS(SWISSW!$I:$I,MATCHUP!$A49,SWISSW!$J:$J,MATCHUP!BR$1,SWISSW!$F:$F,"Won")+COUNTIFS(SWISSW!$I:$I,MATCHUP!BR$1,SWISSW!$J:$J,MATCHUP!$A49,SWISSW!$F:$F,"Lost"))/(COUNTIFS(SWISSW!$I:$I,MATCHUP!$A49,SWISSW!$J:$J,MATCHUP!BR$1)-COUNTIFS(SWISSW!$I:$I,MATCHUP!$A49,SWISSW!$J:$J,MATCHUP!BR$1,SWISSW!$F:$F,"Draw")+COUNTIFS(SWISSW!$I:$I,MATCHUP!BR$1,SWISSW!$J:$J,MATCHUP!$A49)-COUNTIFS(SWISSW!$I:$I,MATCHUP!BR$1,SWISSW!$J:$J,MATCHUP!$A49,SWISSW!$F:$F,"Draw")),"-")</f>
        <v>-</v>
      </c>
      <c r="BS49" s="5" t="str">
        <f ca="1">IFERROR((COUNTIFS(SWISSW!$I:$I,MATCHUP!$A49,SWISSW!$J:$J,MATCHUP!BS$1,SWISSW!$F:$F,"Won")+COUNTIFS(SWISSW!$I:$I,MATCHUP!BS$1,SWISSW!$J:$J,MATCHUP!$A49,SWISSW!$F:$F,"Lost"))/(COUNTIFS(SWISSW!$I:$I,MATCHUP!$A49,SWISSW!$J:$J,MATCHUP!BS$1)-COUNTIFS(SWISSW!$I:$I,MATCHUP!$A49,SWISSW!$J:$J,MATCHUP!BS$1,SWISSW!$F:$F,"Draw")+COUNTIFS(SWISSW!$I:$I,MATCHUP!BS$1,SWISSW!$J:$J,MATCHUP!$A49)-COUNTIFS(SWISSW!$I:$I,MATCHUP!BS$1,SWISSW!$J:$J,MATCHUP!$A49,SWISSW!$F:$F,"Draw")),"-")</f>
        <v>-</v>
      </c>
      <c r="BT49" s="5" t="str">
        <f ca="1">IFERROR((COUNTIFS(SWISSW!$I:$I,MATCHUP!$A49,SWISSW!$J:$J,MATCHUP!BT$1,SWISSW!$F:$F,"Won")+COUNTIFS(SWISSW!$I:$I,MATCHUP!BT$1,SWISSW!$J:$J,MATCHUP!$A49,SWISSW!$F:$F,"Lost"))/(COUNTIFS(SWISSW!$I:$I,MATCHUP!$A49,SWISSW!$J:$J,MATCHUP!BT$1)-COUNTIFS(SWISSW!$I:$I,MATCHUP!$A49,SWISSW!$J:$J,MATCHUP!BT$1,SWISSW!$F:$F,"Draw")+COUNTIFS(SWISSW!$I:$I,MATCHUP!BT$1,SWISSW!$J:$J,MATCHUP!$A49)-COUNTIFS(SWISSW!$I:$I,MATCHUP!BT$1,SWISSW!$J:$J,MATCHUP!$A49,SWISSW!$F:$F,"Draw")),"-")</f>
        <v>-</v>
      </c>
      <c r="BU49" s="5" t="str">
        <f ca="1">IFERROR((COUNTIFS(SWISSW!$I:$I,MATCHUP!$A49,SWISSW!$J:$J,MATCHUP!BU$1,SWISSW!$F:$F,"Won")+COUNTIFS(SWISSW!$I:$I,MATCHUP!BU$1,SWISSW!$J:$J,MATCHUP!$A49,SWISSW!$F:$F,"Lost"))/(COUNTIFS(SWISSW!$I:$I,MATCHUP!$A49,SWISSW!$J:$J,MATCHUP!BU$1)-COUNTIFS(SWISSW!$I:$I,MATCHUP!$A49,SWISSW!$J:$J,MATCHUP!BU$1,SWISSW!$F:$F,"Draw")+COUNTIFS(SWISSW!$I:$I,MATCHUP!BU$1,SWISSW!$J:$J,MATCHUP!$A49)-COUNTIFS(SWISSW!$I:$I,MATCHUP!BU$1,SWISSW!$J:$J,MATCHUP!$A49,SWISSW!$F:$F,"Draw")),"-")</f>
        <v>-</v>
      </c>
      <c r="BV49" s="5" t="str">
        <f ca="1">IFERROR((COUNTIFS(SWISSW!$I:$I,MATCHUP!$A49,SWISSW!$J:$J,MATCHUP!BV$1,SWISSW!$F:$F,"Won")+COUNTIFS(SWISSW!$I:$I,MATCHUP!BV$1,SWISSW!$J:$J,MATCHUP!$A49,SWISSW!$F:$F,"Lost"))/(COUNTIFS(SWISSW!$I:$I,MATCHUP!$A49,SWISSW!$J:$J,MATCHUP!BV$1)-COUNTIFS(SWISSW!$I:$I,MATCHUP!$A49,SWISSW!$J:$J,MATCHUP!BV$1,SWISSW!$F:$F,"Draw")+COUNTIFS(SWISSW!$I:$I,MATCHUP!BV$1,SWISSW!$J:$J,MATCHUP!$A49)-COUNTIFS(SWISSW!$I:$I,MATCHUP!BV$1,SWISSW!$J:$J,MATCHUP!$A49,SWISSW!$F:$F,"Draw")),"-")</f>
        <v>-</v>
      </c>
      <c r="BW49" s="5" t="str">
        <f ca="1">IFERROR((COUNTIFS(SWISSW!$I:$I,MATCHUP!$A49,SWISSW!$J:$J,MATCHUP!BW$1,SWISSW!$F:$F,"Won")+COUNTIFS(SWISSW!$I:$I,MATCHUP!BW$1,SWISSW!$J:$J,MATCHUP!$A49,SWISSW!$F:$F,"Lost"))/(COUNTIFS(SWISSW!$I:$I,MATCHUP!$A49,SWISSW!$J:$J,MATCHUP!BW$1)-COUNTIFS(SWISSW!$I:$I,MATCHUP!$A49,SWISSW!$J:$J,MATCHUP!BW$1,SWISSW!$F:$F,"Draw")+COUNTIFS(SWISSW!$I:$I,MATCHUP!BW$1,SWISSW!$J:$J,MATCHUP!$A49)-COUNTIFS(SWISSW!$I:$I,MATCHUP!BW$1,SWISSW!$J:$J,MATCHUP!$A49,SWISSW!$F:$F,"Draw")),"-")</f>
        <v>-</v>
      </c>
      <c r="BX49" s="5" t="str">
        <f ca="1">IFERROR((COUNTIFS(SWISSW!$I:$I,MATCHUP!$A49,SWISSW!$J:$J,MATCHUP!BX$1,SWISSW!$F:$F,"Won")+COUNTIFS(SWISSW!$I:$I,MATCHUP!BX$1,SWISSW!$J:$J,MATCHUP!$A49,SWISSW!$F:$F,"Lost"))/(COUNTIFS(SWISSW!$I:$I,MATCHUP!$A49,SWISSW!$J:$J,MATCHUP!BX$1)-COUNTIFS(SWISSW!$I:$I,MATCHUP!$A49,SWISSW!$J:$J,MATCHUP!BX$1,SWISSW!$F:$F,"Draw")+COUNTIFS(SWISSW!$I:$I,MATCHUP!BX$1,SWISSW!$J:$J,MATCHUP!$A49)-COUNTIFS(SWISSW!$I:$I,MATCHUP!BX$1,SWISSW!$J:$J,MATCHUP!$A49,SWISSW!$F:$F,"Draw")),"-")</f>
        <v>-</v>
      </c>
      <c r="BY49" s="5" t="str">
        <f ca="1">IFERROR((COUNTIFS(SWISSW!$I:$I,MATCHUP!$A49,SWISSW!$J:$J,MATCHUP!BY$1,SWISSW!$F:$F,"Won")+COUNTIFS(SWISSW!$I:$I,MATCHUP!BY$1,SWISSW!$J:$J,MATCHUP!$A49,SWISSW!$F:$F,"Lost"))/(COUNTIFS(SWISSW!$I:$I,MATCHUP!$A49,SWISSW!$J:$J,MATCHUP!BY$1)-COUNTIFS(SWISSW!$I:$I,MATCHUP!$A49,SWISSW!$J:$J,MATCHUP!BY$1,SWISSW!$F:$F,"Draw")+COUNTIFS(SWISSW!$I:$I,MATCHUP!BY$1,SWISSW!$J:$J,MATCHUP!$A49)-COUNTIFS(SWISSW!$I:$I,MATCHUP!BY$1,SWISSW!$J:$J,MATCHUP!$A49,SWISSW!$F:$F,"Draw")),"-")</f>
        <v>-</v>
      </c>
      <c r="BZ49" s="5" t="str">
        <f ca="1">IFERROR((COUNTIFS(SWISSW!$I:$I,MATCHUP!$A49,SWISSW!$J:$J,MATCHUP!BZ$1,SWISSW!$F:$F,"Won")+COUNTIFS(SWISSW!$I:$I,MATCHUP!BZ$1,SWISSW!$J:$J,MATCHUP!$A49,SWISSW!$F:$F,"Lost"))/(COUNTIFS(SWISSW!$I:$I,MATCHUP!$A49,SWISSW!$J:$J,MATCHUP!BZ$1)-COUNTIFS(SWISSW!$I:$I,MATCHUP!$A49,SWISSW!$J:$J,MATCHUP!BZ$1,SWISSW!$F:$F,"Draw")+COUNTIFS(SWISSW!$I:$I,MATCHUP!BZ$1,SWISSW!$J:$J,MATCHUP!$A49)-COUNTIFS(SWISSW!$I:$I,MATCHUP!BZ$1,SWISSW!$J:$J,MATCHUP!$A49,SWISSW!$F:$F,"Draw")),"-")</f>
        <v>-</v>
      </c>
      <c r="CA49" s="5" t="str">
        <f ca="1">IFERROR((COUNTIFS(SWISSW!$I:$I,MATCHUP!$A49,SWISSW!$J:$J,MATCHUP!CA$1,SWISSW!$F:$F,"Won")+COUNTIFS(SWISSW!$I:$I,MATCHUP!CA$1,SWISSW!$J:$J,MATCHUP!$A49,SWISSW!$F:$F,"Lost"))/(COUNTIFS(SWISSW!$I:$I,MATCHUP!$A49,SWISSW!$J:$J,MATCHUP!CA$1)-COUNTIFS(SWISSW!$I:$I,MATCHUP!$A49,SWISSW!$J:$J,MATCHUP!CA$1,SWISSW!$F:$F,"Draw")+COUNTIFS(SWISSW!$I:$I,MATCHUP!CA$1,SWISSW!$J:$J,MATCHUP!$A49)-COUNTIFS(SWISSW!$I:$I,MATCHUP!CA$1,SWISSW!$J:$J,MATCHUP!$A49,SWISSW!$F:$F,"Draw")),"-")</f>
        <v>-</v>
      </c>
      <c r="CB49" s="5" t="str">
        <f ca="1">IFERROR((COUNTIFS(SWISSW!$I:$I,MATCHUP!$A49,SWISSW!$J:$J,MATCHUP!CB$1,SWISSW!$F:$F,"Won")+COUNTIFS(SWISSW!$I:$I,MATCHUP!CB$1,SWISSW!$J:$J,MATCHUP!$A49,SWISSW!$F:$F,"Lost"))/(COUNTIFS(SWISSW!$I:$I,MATCHUP!$A49,SWISSW!$J:$J,MATCHUP!CB$1)-COUNTIFS(SWISSW!$I:$I,MATCHUP!$A49,SWISSW!$J:$J,MATCHUP!CB$1,SWISSW!$F:$F,"Draw")+COUNTIFS(SWISSW!$I:$I,MATCHUP!CB$1,SWISSW!$J:$J,MATCHUP!$A49)-COUNTIFS(SWISSW!$I:$I,MATCHUP!CB$1,SWISSW!$J:$J,MATCHUP!$A49,SWISSW!$F:$F,"Draw")),"-")</f>
        <v>-</v>
      </c>
      <c r="CC49" s="5" t="str">
        <f ca="1">IFERROR((COUNTIFS(SWISSW!$I:$I,MATCHUP!$A49,SWISSW!$J:$J,MATCHUP!CC$1,SWISSW!$F:$F,"Won")+COUNTIFS(SWISSW!$I:$I,MATCHUP!CC$1,SWISSW!$J:$J,MATCHUP!$A49,SWISSW!$F:$F,"Lost"))/(COUNTIFS(SWISSW!$I:$I,MATCHUP!$A49,SWISSW!$J:$J,MATCHUP!CC$1)-COUNTIFS(SWISSW!$I:$I,MATCHUP!$A49,SWISSW!$J:$J,MATCHUP!CC$1,SWISSW!$F:$F,"Draw")+COUNTIFS(SWISSW!$I:$I,MATCHUP!CC$1,SWISSW!$J:$J,MATCHUP!$A49)-COUNTIFS(SWISSW!$I:$I,MATCHUP!CC$1,SWISSW!$J:$J,MATCHUP!$A49,SWISSW!$F:$F,"Draw")),"-")</f>
        <v>-</v>
      </c>
      <c r="CD49" s="5" t="str">
        <f ca="1">IFERROR((COUNTIFS(SWISSW!$I:$I,MATCHUP!$A49,SWISSW!$J:$J,MATCHUP!CD$1,SWISSW!$F:$F,"Won")+COUNTIFS(SWISSW!$I:$I,MATCHUP!CD$1,SWISSW!$J:$J,MATCHUP!$A49,SWISSW!$F:$F,"Lost"))/(COUNTIFS(SWISSW!$I:$I,MATCHUP!$A49,SWISSW!$J:$J,MATCHUP!CD$1)-COUNTIFS(SWISSW!$I:$I,MATCHUP!$A49,SWISSW!$J:$J,MATCHUP!CD$1,SWISSW!$F:$F,"Draw")+COUNTIFS(SWISSW!$I:$I,MATCHUP!CD$1,SWISSW!$J:$J,MATCHUP!$A49)-COUNTIFS(SWISSW!$I:$I,MATCHUP!CD$1,SWISSW!$J:$J,MATCHUP!$A49,SWISSW!$F:$F,"Draw")),"-")</f>
        <v>-</v>
      </c>
      <c r="CE49" s="5" t="str">
        <f ca="1">IFERROR((COUNTIFS(SWISSW!$I:$I,MATCHUP!$A49,SWISSW!$J:$J,MATCHUP!CE$1,SWISSW!$F:$F,"Won")+COUNTIFS(SWISSW!$I:$I,MATCHUP!CE$1,SWISSW!$J:$J,MATCHUP!$A49,SWISSW!$F:$F,"Lost"))/(COUNTIFS(SWISSW!$I:$I,MATCHUP!$A49,SWISSW!$J:$J,MATCHUP!CE$1)-COUNTIFS(SWISSW!$I:$I,MATCHUP!$A49,SWISSW!$J:$J,MATCHUP!CE$1,SWISSW!$F:$F,"Draw")+COUNTIFS(SWISSW!$I:$I,MATCHUP!CE$1,SWISSW!$J:$J,MATCHUP!$A49)-COUNTIFS(SWISSW!$I:$I,MATCHUP!CE$1,SWISSW!$J:$J,MATCHUP!$A49,SWISSW!$F:$F,"Draw")),"-")</f>
        <v>-</v>
      </c>
      <c r="CF49" s="5" t="str">
        <f ca="1">IFERROR((COUNTIFS(SWISSW!$I:$I,MATCHUP!$A49,SWISSW!$J:$J,MATCHUP!CF$1,SWISSW!$F:$F,"Won")+COUNTIFS(SWISSW!$I:$I,MATCHUP!CF$1,SWISSW!$J:$J,MATCHUP!$A49,SWISSW!$F:$F,"Lost"))/(COUNTIFS(SWISSW!$I:$I,MATCHUP!$A49,SWISSW!$J:$J,MATCHUP!CF$1)-COUNTIFS(SWISSW!$I:$I,MATCHUP!$A49,SWISSW!$J:$J,MATCHUP!CF$1,SWISSW!$F:$F,"Draw")+COUNTIFS(SWISSW!$I:$I,MATCHUP!CF$1,SWISSW!$J:$J,MATCHUP!$A49)-COUNTIFS(SWISSW!$I:$I,MATCHUP!CF$1,SWISSW!$J:$J,MATCHUP!$A49,SWISSW!$F:$F,"Draw")),"-")</f>
        <v>-</v>
      </c>
      <c r="CG49" s="5" t="str">
        <f ca="1">IFERROR((COUNTIFS(SWISSW!$I:$I,MATCHUP!$A49,SWISSW!$J:$J,MATCHUP!CG$1,SWISSW!$F:$F,"Won")+COUNTIFS(SWISSW!$I:$I,MATCHUP!CG$1,SWISSW!$J:$J,MATCHUP!$A49,SWISSW!$F:$F,"Lost"))/(COUNTIFS(SWISSW!$I:$I,MATCHUP!$A49,SWISSW!$J:$J,MATCHUP!CG$1)-COUNTIFS(SWISSW!$I:$I,MATCHUP!$A49,SWISSW!$J:$J,MATCHUP!CG$1,SWISSW!$F:$F,"Draw")+COUNTIFS(SWISSW!$I:$I,MATCHUP!CG$1,SWISSW!$J:$J,MATCHUP!$A49)-COUNTIFS(SWISSW!$I:$I,MATCHUP!CG$1,SWISSW!$J:$J,MATCHUP!$A49,SWISSW!$F:$F,"Draw")),"-")</f>
        <v>-</v>
      </c>
      <c r="CH49" s="5" t="str">
        <f ca="1">IFERROR((COUNTIFS(SWISSW!$I:$I,MATCHUP!$A49,SWISSW!$J:$J,MATCHUP!CH$1,SWISSW!$F:$F,"Won")+COUNTIFS(SWISSW!$I:$I,MATCHUP!CH$1,SWISSW!$J:$J,MATCHUP!$A49,SWISSW!$F:$F,"Lost"))/(COUNTIFS(SWISSW!$I:$I,MATCHUP!$A49,SWISSW!$J:$J,MATCHUP!CH$1)-COUNTIFS(SWISSW!$I:$I,MATCHUP!$A49,SWISSW!$J:$J,MATCHUP!CH$1,SWISSW!$F:$F,"Draw")+COUNTIFS(SWISSW!$I:$I,MATCHUP!CH$1,SWISSW!$J:$J,MATCHUP!$A49)-COUNTIFS(SWISSW!$I:$I,MATCHUP!CH$1,SWISSW!$J:$J,MATCHUP!$A49,SWISSW!$F:$F,"Draw")),"-")</f>
        <v>-</v>
      </c>
      <c r="CI49" s="5" t="str">
        <f ca="1">IFERROR((COUNTIFS(SWISSW!$I:$I,MATCHUP!$A49,SWISSW!$J:$J,MATCHUP!CI$1,SWISSW!$F:$F,"Won")+COUNTIFS(SWISSW!$I:$I,MATCHUP!CI$1,SWISSW!$J:$J,MATCHUP!$A49,SWISSW!$F:$F,"Lost"))/(COUNTIFS(SWISSW!$I:$I,MATCHUP!$A49,SWISSW!$J:$J,MATCHUP!CI$1)-COUNTIFS(SWISSW!$I:$I,MATCHUP!$A49,SWISSW!$J:$J,MATCHUP!CI$1,SWISSW!$F:$F,"Draw")+COUNTIFS(SWISSW!$I:$I,MATCHUP!CI$1,SWISSW!$J:$J,MATCHUP!$A49)-COUNTIFS(SWISSW!$I:$I,MATCHUP!CI$1,SWISSW!$J:$J,MATCHUP!$A49,SWISSW!$F:$F,"Draw")),"-")</f>
        <v>-</v>
      </c>
      <c r="CJ49" s="5" t="str">
        <f ca="1">IFERROR((COUNTIFS(SWISSW!$I:$I,MATCHUP!$A49,SWISSW!$J:$J,MATCHUP!CJ$1,SWISSW!$F:$F,"Won")+COUNTIFS(SWISSW!$I:$I,MATCHUP!CJ$1,SWISSW!$J:$J,MATCHUP!$A49,SWISSW!$F:$F,"Lost"))/(COUNTIFS(SWISSW!$I:$I,MATCHUP!$A49,SWISSW!$J:$J,MATCHUP!CJ$1)-COUNTIFS(SWISSW!$I:$I,MATCHUP!$A49,SWISSW!$J:$J,MATCHUP!CJ$1,SWISSW!$F:$F,"Draw")+COUNTIFS(SWISSW!$I:$I,MATCHUP!CJ$1,SWISSW!$J:$J,MATCHUP!$A49)-COUNTIFS(SWISSW!$I:$I,MATCHUP!CJ$1,SWISSW!$J:$J,MATCHUP!$A49,SWISSW!$F:$F,"Draw")),"-")</f>
        <v>-</v>
      </c>
      <c r="CK49" s="5" t="str">
        <f ca="1">IFERROR((COUNTIFS(SWISSW!$I:$I,MATCHUP!$A49,SWISSW!$J:$J,MATCHUP!CK$1,SWISSW!$F:$F,"Won")+COUNTIFS(SWISSW!$I:$I,MATCHUP!CK$1,SWISSW!$J:$J,MATCHUP!$A49,SWISSW!$F:$F,"Lost"))/(COUNTIFS(SWISSW!$I:$I,MATCHUP!$A49,SWISSW!$J:$J,MATCHUP!CK$1)-COUNTIFS(SWISSW!$I:$I,MATCHUP!$A49,SWISSW!$J:$J,MATCHUP!CK$1,SWISSW!$F:$F,"Draw")+COUNTIFS(SWISSW!$I:$I,MATCHUP!CK$1,SWISSW!$J:$J,MATCHUP!$A49)-COUNTIFS(SWISSW!$I:$I,MATCHUP!CK$1,SWISSW!$J:$J,MATCHUP!$A49,SWISSW!$F:$F,"Draw")),"-")</f>
        <v>-</v>
      </c>
      <c r="CL49" s="5" t="str">
        <f ca="1">IFERROR((COUNTIFS(SWISSW!$I:$I,MATCHUP!$A49,SWISSW!$J:$J,MATCHUP!CL$1,SWISSW!$F:$F,"Won")+COUNTIFS(SWISSW!$I:$I,MATCHUP!CL$1,SWISSW!$J:$J,MATCHUP!$A49,SWISSW!$F:$F,"Lost"))/(COUNTIFS(SWISSW!$I:$I,MATCHUP!$A49,SWISSW!$J:$J,MATCHUP!CL$1)-COUNTIFS(SWISSW!$I:$I,MATCHUP!$A49,SWISSW!$J:$J,MATCHUP!CL$1,SWISSW!$F:$F,"Draw")+COUNTIFS(SWISSW!$I:$I,MATCHUP!CL$1,SWISSW!$J:$J,MATCHUP!$A49)-COUNTIFS(SWISSW!$I:$I,MATCHUP!CL$1,SWISSW!$J:$J,MATCHUP!$A49,SWISSW!$F:$F,"Draw")),"-")</f>
        <v>-</v>
      </c>
      <c r="CM49" s="5" t="str">
        <f ca="1">IFERROR((COUNTIFS(SWISSW!$I:$I,MATCHUP!$A49,SWISSW!$J:$J,MATCHUP!CM$1,SWISSW!$F:$F,"Won")+COUNTIFS(SWISSW!$I:$I,MATCHUP!CM$1,SWISSW!$J:$J,MATCHUP!$A49,SWISSW!$F:$F,"Lost"))/(COUNTIFS(SWISSW!$I:$I,MATCHUP!$A49,SWISSW!$J:$J,MATCHUP!CM$1)-COUNTIFS(SWISSW!$I:$I,MATCHUP!$A49,SWISSW!$J:$J,MATCHUP!CM$1,SWISSW!$F:$F,"Draw")+COUNTIFS(SWISSW!$I:$I,MATCHUP!CM$1,SWISSW!$J:$J,MATCHUP!$A49)-COUNTIFS(SWISSW!$I:$I,MATCHUP!CM$1,SWISSW!$J:$J,MATCHUP!$A49,SWISSW!$F:$F,"Draw")),"-")</f>
        <v>-</v>
      </c>
      <c r="CN49" s="5" t="str">
        <f ca="1">IFERROR((COUNTIFS(SWISSW!$I:$I,MATCHUP!$A49,SWISSW!$J:$J,MATCHUP!CN$1,SWISSW!$F:$F,"Won")+COUNTIFS(SWISSW!$I:$I,MATCHUP!CN$1,SWISSW!$J:$J,MATCHUP!$A49,SWISSW!$F:$F,"Lost"))/(COUNTIFS(SWISSW!$I:$I,MATCHUP!$A49,SWISSW!$J:$J,MATCHUP!CN$1)-COUNTIFS(SWISSW!$I:$I,MATCHUP!$A49,SWISSW!$J:$J,MATCHUP!CN$1,SWISSW!$F:$F,"Draw")+COUNTIFS(SWISSW!$I:$I,MATCHUP!CN$1,SWISSW!$J:$J,MATCHUP!$A49)-COUNTIFS(SWISSW!$I:$I,MATCHUP!CN$1,SWISSW!$J:$J,MATCHUP!$A49,SWISSW!$F:$F,"Draw")),"-")</f>
        <v>-</v>
      </c>
      <c r="CO49" s="5" t="str">
        <f ca="1">IFERROR((COUNTIFS(SWISSW!$I:$I,MATCHUP!$A49,SWISSW!$J:$J,MATCHUP!CO$1,SWISSW!$F:$F,"Won")+COUNTIFS(SWISSW!$I:$I,MATCHUP!CO$1,SWISSW!$J:$J,MATCHUP!$A49,SWISSW!$F:$F,"Lost"))/(COUNTIFS(SWISSW!$I:$I,MATCHUP!$A49,SWISSW!$J:$J,MATCHUP!CO$1)-COUNTIFS(SWISSW!$I:$I,MATCHUP!$A49,SWISSW!$J:$J,MATCHUP!CO$1,SWISSW!$F:$F,"Draw")+COUNTIFS(SWISSW!$I:$I,MATCHUP!CO$1,SWISSW!$J:$J,MATCHUP!$A49)-COUNTIFS(SWISSW!$I:$I,MATCHUP!CO$1,SWISSW!$J:$J,MATCHUP!$A49,SWISSW!$F:$F,"Draw")),"-")</f>
        <v>-</v>
      </c>
      <c r="CP49" s="5" t="str">
        <f ca="1">IFERROR((COUNTIFS(SWISSW!$I:$I,MATCHUP!$A49,SWISSW!$J:$J,MATCHUP!CP$1,SWISSW!$F:$F,"Won")+COUNTIFS(SWISSW!$I:$I,MATCHUP!CP$1,SWISSW!$J:$J,MATCHUP!$A49,SWISSW!$F:$F,"Lost"))/(COUNTIFS(SWISSW!$I:$I,MATCHUP!$A49,SWISSW!$J:$J,MATCHUP!CP$1)-COUNTIFS(SWISSW!$I:$I,MATCHUP!$A49,SWISSW!$J:$J,MATCHUP!CP$1,SWISSW!$F:$F,"Draw")+COUNTIFS(SWISSW!$I:$I,MATCHUP!CP$1,SWISSW!$J:$J,MATCHUP!$A49)-COUNTIFS(SWISSW!$I:$I,MATCHUP!CP$1,SWISSW!$J:$J,MATCHUP!$A49,SWISSW!$F:$F,"Draw")),"-")</f>
        <v>-</v>
      </c>
      <c r="CQ49" s="5" t="str">
        <f ca="1">IFERROR((COUNTIFS(SWISSW!$I:$I,MATCHUP!$A49,SWISSW!$J:$J,MATCHUP!CQ$1,SWISSW!$F:$F,"Won")+COUNTIFS(SWISSW!$I:$I,MATCHUP!CQ$1,SWISSW!$J:$J,MATCHUP!$A49,SWISSW!$F:$F,"Lost"))/(COUNTIFS(SWISSW!$I:$I,MATCHUP!$A49,SWISSW!$J:$J,MATCHUP!CQ$1)-COUNTIFS(SWISSW!$I:$I,MATCHUP!$A49,SWISSW!$J:$J,MATCHUP!CQ$1,SWISSW!$F:$F,"Draw")+COUNTIFS(SWISSW!$I:$I,MATCHUP!CQ$1,SWISSW!$J:$J,MATCHUP!$A49)-COUNTIFS(SWISSW!$I:$I,MATCHUP!CQ$1,SWISSW!$J:$J,MATCHUP!$A49,SWISSW!$F:$F,"Draw")),"-")</f>
        <v>-</v>
      </c>
      <c r="CR49" s="5" t="str">
        <f ca="1">IFERROR((COUNTIFS(SWISSW!$I:$I,MATCHUP!$A49,SWISSW!$J:$J,MATCHUP!CR$1,SWISSW!$F:$F,"Won")+COUNTIFS(SWISSW!$I:$I,MATCHUP!CR$1,SWISSW!$J:$J,MATCHUP!$A49,SWISSW!$F:$F,"Lost"))/(COUNTIFS(SWISSW!$I:$I,MATCHUP!$A49,SWISSW!$J:$J,MATCHUP!CR$1)-COUNTIFS(SWISSW!$I:$I,MATCHUP!$A49,SWISSW!$J:$J,MATCHUP!CR$1,SWISSW!$F:$F,"Draw")+COUNTIFS(SWISSW!$I:$I,MATCHUP!CR$1,SWISSW!$J:$J,MATCHUP!$A49)-COUNTIFS(SWISSW!$I:$I,MATCHUP!CR$1,SWISSW!$J:$J,MATCHUP!$A49,SWISSW!$F:$F,"Draw")),"-")</f>
        <v>-</v>
      </c>
      <c r="CS49" s="5" t="str">
        <f ca="1">IFERROR((COUNTIFS(SWISSW!$I:$I,MATCHUP!$A49,SWISSW!$J:$J,MATCHUP!CS$1,SWISSW!$F:$F,"Won")+COUNTIFS(SWISSW!$I:$I,MATCHUP!CS$1,SWISSW!$J:$J,MATCHUP!$A49,SWISSW!$F:$F,"Lost"))/(COUNTIFS(SWISSW!$I:$I,MATCHUP!$A49,SWISSW!$J:$J,MATCHUP!CS$1)-COUNTIFS(SWISSW!$I:$I,MATCHUP!$A49,SWISSW!$J:$J,MATCHUP!CS$1,SWISSW!$F:$F,"Draw")+COUNTIFS(SWISSW!$I:$I,MATCHUP!CS$1,SWISSW!$J:$J,MATCHUP!$A49)-COUNTIFS(SWISSW!$I:$I,MATCHUP!CS$1,SWISSW!$J:$J,MATCHUP!$A49,SWISSW!$F:$F,"Draw")),"-")</f>
        <v>-</v>
      </c>
      <c r="CT49" s="5" t="str">
        <f ca="1">IFERROR((COUNTIFS(SWISSW!$I:$I,MATCHUP!$A49,SWISSW!$J:$J,MATCHUP!CT$1,SWISSW!$F:$F,"Won")+COUNTIFS(SWISSW!$I:$I,MATCHUP!CT$1,SWISSW!$J:$J,MATCHUP!$A49,SWISSW!$F:$F,"Lost"))/(COUNTIFS(SWISSW!$I:$I,MATCHUP!$A49,SWISSW!$J:$J,MATCHUP!CT$1)-COUNTIFS(SWISSW!$I:$I,MATCHUP!$A49,SWISSW!$J:$J,MATCHUP!CT$1,SWISSW!$F:$F,"Draw")+COUNTIFS(SWISSW!$I:$I,MATCHUP!CT$1,SWISSW!$J:$J,MATCHUP!$A49)-COUNTIFS(SWISSW!$I:$I,MATCHUP!CT$1,SWISSW!$J:$J,MATCHUP!$A49,SWISSW!$F:$F,"Draw")),"-")</f>
        <v>-</v>
      </c>
      <c r="CU49" s="5" t="str">
        <f ca="1">IFERROR((COUNTIFS(SWISSW!$I:$I,MATCHUP!$A49,SWISSW!$J:$J,MATCHUP!CU$1,SWISSW!$F:$F,"Won")+COUNTIFS(SWISSW!$I:$I,MATCHUP!CU$1,SWISSW!$J:$J,MATCHUP!$A49,SWISSW!$F:$F,"Lost"))/(COUNTIFS(SWISSW!$I:$I,MATCHUP!$A49,SWISSW!$J:$J,MATCHUP!CU$1)-COUNTIFS(SWISSW!$I:$I,MATCHUP!$A49,SWISSW!$J:$J,MATCHUP!CU$1,SWISSW!$F:$F,"Draw")+COUNTIFS(SWISSW!$I:$I,MATCHUP!CU$1,SWISSW!$J:$J,MATCHUP!$A49)-COUNTIFS(SWISSW!$I:$I,MATCHUP!CU$1,SWISSW!$J:$J,MATCHUP!$A49,SWISSW!$F:$F,"Draw")),"-")</f>
        <v>-</v>
      </c>
      <c r="CV49" s="5" t="str">
        <f ca="1">IFERROR((COUNTIFS(SWISSW!$I:$I,MATCHUP!$A49,SWISSW!$J:$J,MATCHUP!CV$1,SWISSW!$F:$F,"Won")+COUNTIFS(SWISSW!$I:$I,MATCHUP!CV$1,SWISSW!$J:$J,MATCHUP!$A49,SWISSW!$F:$F,"Lost"))/(COUNTIFS(SWISSW!$I:$I,MATCHUP!$A49,SWISSW!$J:$J,MATCHUP!CV$1)-COUNTIFS(SWISSW!$I:$I,MATCHUP!$A49,SWISSW!$J:$J,MATCHUP!CV$1,SWISSW!$F:$F,"Draw")+COUNTIFS(SWISSW!$I:$I,MATCHUP!CV$1,SWISSW!$J:$J,MATCHUP!$A49)-COUNTIFS(SWISSW!$I:$I,MATCHUP!CV$1,SWISSW!$J:$J,MATCHUP!$A49,SWISSW!$F:$F,"Draw")),"-")</f>
        <v>-</v>
      </c>
    </row>
    <row r="50" spans="1:100" ht="55" customHeight="1" x14ac:dyDescent="0.3">
      <c r="A50" s="3" t="str" cm="1">
        <f t="array" aca="1" ref="A50" ca="1">INDIRECT(ADDRESS(ROW(),1,,1,"METABREAK"))</f>
        <v>Cyclestorm</v>
      </c>
      <c r="B50" s="5">
        <f ca="1">IFERROR((COUNTIFS(SWISSW!$I:$I,MATCHUP!$A50,SWISSW!$J:$J,MATCHUP!B$1,SWISSW!$F:$F,"Won")+COUNTIFS(SWISSW!$I:$I,MATCHUP!B$1,SWISSW!$J:$J,MATCHUP!$A50,SWISSW!$F:$F,"Lost"))/(COUNTIFS(SWISSW!$I:$I,MATCHUP!$A50,SWISSW!$J:$J,MATCHUP!B$1)-COUNTIFS(SWISSW!$I:$I,MATCHUP!$A50,SWISSW!$J:$J,MATCHUP!B$1,SWISSW!$F:$F,"Draw")+COUNTIFS(SWISSW!$I:$I,MATCHUP!B$1,SWISSW!$J:$J,MATCHUP!$A50)-COUNTIFS(SWISSW!$I:$I,MATCHUP!B$1,SWISSW!$J:$J,MATCHUP!$A50,SWISSW!$F:$F,"Draw")),"-")</f>
        <v>0</v>
      </c>
      <c r="C50" s="5">
        <f ca="1">IFERROR((COUNTIFS(SWISSW!$I:$I,MATCHUP!$A50,SWISSW!$J:$J,MATCHUP!C$1,SWISSW!$F:$F,"Won")+COUNTIFS(SWISSW!$I:$I,MATCHUP!C$1,SWISSW!$J:$J,MATCHUP!$A50,SWISSW!$F:$F,"Lost"))/(COUNTIFS(SWISSW!$I:$I,MATCHUP!$A50,SWISSW!$J:$J,MATCHUP!C$1)-COUNTIFS(SWISSW!$I:$I,MATCHUP!$A50,SWISSW!$J:$J,MATCHUP!C$1,SWISSW!$F:$F,"Draw")+COUNTIFS(SWISSW!$I:$I,MATCHUP!C$1,SWISSW!$J:$J,MATCHUP!$A50)-COUNTIFS(SWISSW!$I:$I,MATCHUP!C$1,SWISSW!$J:$J,MATCHUP!$A50,SWISSW!$F:$F,"Draw")),"-")</f>
        <v>0</v>
      </c>
      <c r="D50" s="5" t="str">
        <f ca="1">IFERROR((COUNTIFS(SWISSW!$I:$I,MATCHUP!$A50,SWISSW!$J:$J,MATCHUP!D$1,SWISSW!$F:$F,"Won")+COUNTIFS(SWISSW!$I:$I,MATCHUP!D$1,SWISSW!$J:$J,MATCHUP!$A50,SWISSW!$F:$F,"Lost"))/(COUNTIFS(SWISSW!$I:$I,MATCHUP!$A50,SWISSW!$J:$J,MATCHUP!D$1)-COUNTIFS(SWISSW!$I:$I,MATCHUP!$A50,SWISSW!$J:$J,MATCHUP!D$1,SWISSW!$F:$F,"Draw")+COUNTIFS(SWISSW!$I:$I,MATCHUP!D$1,SWISSW!$J:$J,MATCHUP!$A50)-COUNTIFS(SWISSW!$I:$I,MATCHUP!D$1,SWISSW!$J:$J,MATCHUP!$A50,SWISSW!$F:$F,"Draw")),"-")</f>
        <v>-</v>
      </c>
      <c r="E50" s="5" t="str">
        <f ca="1">IFERROR((COUNTIFS(SWISSW!$I:$I,MATCHUP!$A50,SWISSW!$J:$J,MATCHUP!E$1,SWISSW!$F:$F,"Won")+COUNTIFS(SWISSW!$I:$I,MATCHUP!E$1,SWISSW!$J:$J,MATCHUP!$A50,SWISSW!$F:$F,"Lost"))/(COUNTIFS(SWISSW!$I:$I,MATCHUP!$A50,SWISSW!$J:$J,MATCHUP!E$1)-COUNTIFS(SWISSW!$I:$I,MATCHUP!$A50,SWISSW!$J:$J,MATCHUP!E$1,SWISSW!$F:$F,"Draw")+COUNTIFS(SWISSW!$I:$I,MATCHUP!E$1,SWISSW!$J:$J,MATCHUP!$A50)-COUNTIFS(SWISSW!$I:$I,MATCHUP!E$1,SWISSW!$J:$J,MATCHUP!$A50,SWISSW!$F:$F,"Draw")),"-")</f>
        <v>-</v>
      </c>
      <c r="F50" s="5">
        <f ca="1">IFERROR((COUNTIFS(SWISSW!$I:$I,MATCHUP!$A50,SWISSW!$J:$J,MATCHUP!F$1,SWISSW!$F:$F,"Won")+COUNTIFS(SWISSW!$I:$I,MATCHUP!F$1,SWISSW!$J:$J,MATCHUP!$A50,SWISSW!$F:$F,"Lost"))/(COUNTIFS(SWISSW!$I:$I,MATCHUP!$A50,SWISSW!$J:$J,MATCHUP!F$1)-COUNTIFS(SWISSW!$I:$I,MATCHUP!$A50,SWISSW!$J:$J,MATCHUP!F$1,SWISSW!$F:$F,"Draw")+COUNTIFS(SWISSW!$I:$I,MATCHUP!F$1,SWISSW!$J:$J,MATCHUP!$A50)-COUNTIFS(SWISSW!$I:$I,MATCHUP!F$1,SWISSW!$J:$J,MATCHUP!$A50,SWISSW!$F:$F,"Draw")),"-")</f>
        <v>0</v>
      </c>
      <c r="G50" s="5" t="str">
        <f ca="1">IFERROR((COUNTIFS(SWISSW!$I:$I,MATCHUP!$A50,SWISSW!$J:$J,MATCHUP!G$1,SWISSW!$F:$F,"Won")+COUNTIFS(SWISSW!$I:$I,MATCHUP!G$1,SWISSW!$J:$J,MATCHUP!$A50,SWISSW!$F:$F,"Lost"))/(COUNTIFS(SWISSW!$I:$I,MATCHUP!$A50,SWISSW!$J:$J,MATCHUP!G$1)-COUNTIFS(SWISSW!$I:$I,MATCHUP!$A50,SWISSW!$J:$J,MATCHUP!G$1,SWISSW!$F:$F,"Draw")+COUNTIFS(SWISSW!$I:$I,MATCHUP!G$1,SWISSW!$J:$J,MATCHUP!$A50)-COUNTIFS(SWISSW!$I:$I,MATCHUP!G$1,SWISSW!$J:$J,MATCHUP!$A50,SWISSW!$F:$F,"Draw")),"-")</f>
        <v>-</v>
      </c>
      <c r="H50" s="5" t="str">
        <f ca="1">IFERROR((COUNTIFS(SWISSW!$I:$I,MATCHUP!$A50,SWISSW!$J:$J,MATCHUP!H$1,SWISSW!$F:$F,"Won")+COUNTIFS(SWISSW!$I:$I,MATCHUP!H$1,SWISSW!$J:$J,MATCHUP!$A50,SWISSW!$F:$F,"Lost"))/(COUNTIFS(SWISSW!$I:$I,MATCHUP!$A50,SWISSW!$J:$J,MATCHUP!H$1)-COUNTIFS(SWISSW!$I:$I,MATCHUP!$A50,SWISSW!$J:$J,MATCHUP!H$1,SWISSW!$F:$F,"Draw")+COUNTIFS(SWISSW!$I:$I,MATCHUP!H$1,SWISSW!$J:$J,MATCHUP!$A50)-COUNTIFS(SWISSW!$I:$I,MATCHUP!H$1,SWISSW!$J:$J,MATCHUP!$A50,SWISSW!$F:$F,"Draw")),"-")</f>
        <v>-</v>
      </c>
      <c r="I50" s="5" t="str">
        <f ca="1">IFERROR((COUNTIFS(SWISSW!$I:$I,MATCHUP!$A50,SWISSW!$J:$J,MATCHUP!I$1,SWISSW!$F:$F,"Won")+COUNTIFS(SWISSW!$I:$I,MATCHUP!I$1,SWISSW!$J:$J,MATCHUP!$A50,SWISSW!$F:$F,"Lost"))/(COUNTIFS(SWISSW!$I:$I,MATCHUP!$A50,SWISSW!$J:$J,MATCHUP!I$1)-COUNTIFS(SWISSW!$I:$I,MATCHUP!$A50,SWISSW!$J:$J,MATCHUP!I$1,SWISSW!$F:$F,"Draw")+COUNTIFS(SWISSW!$I:$I,MATCHUP!I$1,SWISSW!$J:$J,MATCHUP!$A50)-COUNTIFS(SWISSW!$I:$I,MATCHUP!I$1,SWISSW!$J:$J,MATCHUP!$A50,SWISSW!$F:$F,"Draw")),"-")</f>
        <v>-</v>
      </c>
      <c r="J50" s="5" t="str">
        <f ca="1">IFERROR((COUNTIFS(SWISSW!$I:$I,MATCHUP!$A50,SWISSW!$J:$J,MATCHUP!J$1,SWISSW!$F:$F,"Won")+COUNTIFS(SWISSW!$I:$I,MATCHUP!J$1,SWISSW!$J:$J,MATCHUP!$A50,SWISSW!$F:$F,"Lost"))/(COUNTIFS(SWISSW!$I:$I,MATCHUP!$A50,SWISSW!$J:$J,MATCHUP!J$1)-COUNTIFS(SWISSW!$I:$I,MATCHUP!$A50,SWISSW!$J:$J,MATCHUP!J$1,SWISSW!$F:$F,"Draw")+COUNTIFS(SWISSW!$I:$I,MATCHUP!J$1,SWISSW!$J:$J,MATCHUP!$A50)-COUNTIFS(SWISSW!$I:$I,MATCHUP!J$1,SWISSW!$J:$J,MATCHUP!$A50,SWISSW!$F:$F,"Draw")),"-")</f>
        <v>-</v>
      </c>
      <c r="K50" s="5">
        <f ca="1">IFERROR((COUNTIFS(SWISSW!$I:$I,MATCHUP!$A50,SWISSW!$J:$J,MATCHUP!K$1,SWISSW!$F:$F,"Won")+COUNTIFS(SWISSW!$I:$I,MATCHUP!K$1,SWISSW!$J:$J,MATCHUP!$A50,SWISSW!$F:$F,"Lost"))/(COUNTIFS(SWISSW!$I:$I,MATCHUP!$A50,SWISSW!$J:$J,MATCHUP!K$1)-COUNTIFS(SWISSW!$I:$I,MATCHUP!$A50,SWISSW!$J:$J,MATCHUP!K$1,SWISSW!$F:$F,"Draw")+COUNTIFS(SWISSW!$I:$I,MATCHUP!K$1,SWISSW!$J:$J,MATCHUP!$A50)-COUNTIFS(SWISSW!$I:$I,MATCHUP!K$1,SWISSW!$J:$J,MATCHUP!$A50,SWISSW!$F:$F,"Draw")),"-")</f>
        <v>1</v>
      </c>
      <c r="L50" s="5" t="str">
        <f ca="1">IFERROR((COUNTIFS(SWISSW!$I:$I,MATCHUP!$A50,SWISSW!$J:$J,MATCHUP!L$1,SWISSW!$F:$F,"Won")+COUNTIFS(SWISSW!$I:$I,MATCHUP!L$1,SWISSW!$J:$J,MATCHUP!$A50,SWISSW!$F:$F,"Lost"))/(COUNTIFS(SWISSW!$I:$I,MATCHUP!$A50,SWISSW!$J:$J,MATCHUP!L$1)-COUNTIFS(SWISSW!$I:$I,MATCHUP!$A50,SWISSW!$J:$J,MATCHUP!L$1,SWISSW!$F:$F,"Draw")+COUNTIFS(SWISSW!$I:$I,MATCHUP!L$1,SWISSW!$J:$J,MATCHUP!$A50)-COUNTIFS(SWISSW!$I:$I,MATCHUP!L$1,SWISSW!$J:$J,MATCHUP!$A50,SWISSW!$F:$F,"Draw")),"-")</f>
        <v>-</v>
      </c>
      <c r="M50" s="5" t="str">
        <f ca="1">IFERROR((COUNTIFS(SWISSW!$I:$I,MATCHUP!$A50,SWISSW!$J:$J,MATCHUP!M$1,SWISSW!$F:$F,"Won")+COUNTIFS(SWISSW!$I:$I,MATCHUP!M$1,SWISSW!$J:$J,MATCHUP!$A50,SWISSW!$F:$F,"Lost"))/(COUNTIFS(SWISSW!$I:$I,MATCHUP!$A50,SWISSW!$J:$J,MATCHUP!M$1)-COUNTIFS(SWISSW!$I:$I,MATCHUP!$A50,SWISSW!$J:$J,MATCHUP!M$1,SWISSW!$F:$F,"Draw")+COUNTIFS(SWISSW!$I:$I,MATCHUP!M$1,SWISSW!$J:$J,MATCHUP!$A50)-COUNTIFS(SWISSW!$I:$I,MATCHUP!M$1,SWISSW!$J:$J,MATCHUP!$A50,SWISSW!$F:$F,"Draw")),"-")</f>
        <v>-</v>
      </c>
      <c r="N50" s="5">
        <f ca="1">IFERROR((COUNTIFS(SWISSW!$I:$I,MATCHUP!$A50,SWISSW!$J:$J,MATCHUP!N$1,SWISSW!$F:$F,"Won")+COUNTIFS(SWISSW!$I:$I,MATCHUP!N$1,SWISSW!$J:$J,MATCHUP!$A50,SWISSW!$F:$F,"Lost"))/(COUNTIFS(SWISSW!$I:$I,MATCHUP!$A50,SWISSW!$J:$J,MATCHUP!N$1)-COUNTIFS(SWISSW!$I:$I,MATCHUP!$A50,SWISSW!$J:$J,MATCHUP!N$1,SWISSW!$F:$F,"Draw")+COUNTIFS(SWISSW!$I:$I,MATCHUP!N$1,SWISSW!$J:$J,MATCHUP!$A50)-COUNTIFS(SWISSW!$I:$I,MATCHUP!N$1,SWISSW!$J:$J,MATCHUP!$A50,SWISSW!$F:$F,"Draw")),"-")</f>
        <v>1</v>
      </c>
      <c r="O50" s="5" t="str">
        <f ca="1">IFERROR((COUNTIFS(SWISSW!$I:$I,MATCHUP!$A50,SWISSW!$J:$J,MATCHUP!O$1,SWISSW!$F:$F,"Won")+COUNTIFS(SWISSW!$I:$I,MATCHUP!O$1,SWISSW!$J:$J,MATCHUP!$A50,SWISSW!$F:$F,"Lost"))/(COUNTIFS(SWISSW!$I:$I,MATCHUP!$A50,SWISSW!$J:$J,MATCHUP!O$1)-COUNTIFS(SWISSW!$I:$I,MATCHUP!$A50,SWISSW!$J:$J,MATCHUP!O$1,SWISSW!$F:$F,"Draw")+COUNTIFS(SWISSW!$I:$I,MATCHUP!O$1,SWISSW!$J:$J,MATCHUP!$A50)-COUNTIFS(SWISSW!$I:$I,MATCHUP!O$1,SWISSW!$J:$J,MATCHUP!$A50,SWISSW!$F:$F,"Draw")),"-")</f>
        <v>-</v>
      </c>
      <c r="P50" s="5" t="str">
        <f ca="1">IFERROR((COUNTIFS(SWISSW!$I:$I,MATCHUP!$A50,SWISSW!$J:$J,MATCHUP!P$1,SWISSW!$F:$F,"Won")+COUNTIFS(SWISSW!$I:$I,MATCHUP!P$1,SWISSW!$J:$J,MATCHUP!$A50,SWISSW!$F:$F,"Lost"))/(COUNTIFS(SWISSW!$I:$I,MATCHUP!$A50,SWISSW!$J:$J,MATCHUP!P$1)-COUNTIFS(SWISSW!$I:$I,MATCHUP!$A50,SWISSW!$J:$J,MATCHUP!P$1,SWISSW!$F:$F,"Draw")+COUNTIFS(SWISSW!$I:$I,MATCHUP!P$1,SWISSW!$J:$J,MATCHUP!$A50)-COUNTIFS(SWISSW!$I:$I,MATCHUP!P$1,SWISSW!$J:$J,MATCHUP!$A50,SWISSW!$F:$F,"Draw")),"-")</f>
        <v>-</v>
      </c>
      <c r="Q50" s="5" t="str">
        <f ca="1">IFERROR((COUNTIFS(SWISSW!$I:$I,MATCHUP!$A50,SWISSW!$J:$J,MATCHUP!Q$1,SWISSW!$F:$F,"Won")+COUNTIFS(SWISSW!$I:$I,MATCHUP!Q$1,SWISSW!$J:$J,MATCHUP!$A50,SWISSW!$F:$F,"Lost"))/(COUNTIFS(SWISSW!$I:$I,MATCHUP!$A50,SWISSW!$J:$J,MATCHUP!Q$1)-COUNTIFS(SWISSW!$I:$I,MATCHUP!$A50,SWISSW!$J:$J,MATCHUP!Q$1,SWISSW!$F:$F,"Draw")+COUNTIFS(SWISSW!$I:$I,MATCHUP!Q$1,SWISSW!$J:$J,MATCHUP!$A50)-COUNTIFS(SWISSW!$I:$I,MATCHUP!Q$1,SWISSW!$J:$J,MATCHUP!$A50,SWISSW!$F:$F,"Draw")),"-")</f>
        <v>-</v>
      </c>
      <c r="R50" s="5" t="str">
        <f ca="1">IFERROR((COUNTIFS(SWISSW!$I:$I,MATCHUP!$A50,SWISSW!$J:$J,MATCHUP!R$1,SWISSW!$F:$F,"Won")+COUNTIFS(SWISSW!$I:$I,MATCHUP!R$1,SWISSW!$J:$J,MATCHUP!$A50,SWISSW!$F:$F,"Lost"))/(COUNTIFS(SWISSW!$I:$I,MATCHUP!$A50,SWISSW!$J:$J,MATCHUP!R$1)-COUNTIFS(SWISSW!$I:$I,MATCHUP!$A50,SWISSW!$J:$J,MATCHUP!R$1,SWISSW!$F:$F,"Draw")+COUNTIFS(SWISSW!$I:$I,MATCHUP!R$1,SWISSW!$J:$J,MATCHUP!$A50)-COUNTIFS(SWISSW!$I:$I,MATCHUP!R$1,SWISSW!$J:$J,MATCHUP!$A50,SWISSW!$F:$F,"Draw")),"-")</f>
        <v>-</v>
      </c>
      <c r="S50" s="5" t="str">
        <f ca="1">IFERROR((COUNTIFS(SWISSW!$I:$I,MATCHUP!$A50,SWISSW!$J:$J,MATCHUP!S$1,SWISSW!$F:$F,"Won")+COUNTIFS(SWISSW!$I:$I,MATCHUP!S$1,SWISSW!$J:$J,MATCHUP!$A50,SWISSW!$F:$F,"Lost"))/(COUNTIFS(SWISSW!$I:$I,MATCHUP!$A50,SWISSW!$J:$J,MATCHUP!S$1)-COUNTIFS(SWISSW!$I:$I,MATCHUP!$A50,SWISSW!$J:$J,MATCHUP!S$1,SWISSW!$F:$F,"Draw")+COUNTIFS(SWISSW!$I:$I,MATCHUP!S$1,SWISSW!$J:$J,MATCHUP!$A50)-COUNTIFS(SWISSW!$I:$I,MATCHUP!S$1,SWISSW!$J:$J,MATCHUP!$A50,SWISSW!$F:$F,"Draw")),"-")</f>
        <v>-</v>
      </c>
      <c r="T50" s="5" t="str">
        <f ca="1">IFERROR((COUNTIFS(SWISSW!$I:$I,MATCHUP!$A50,SWISSW!$J:$J,MATCHUP!T$1,SWISSW!$F:$F,"Won")+COUNTIFS(SWISSW!$I:$I,MATCHUP!T$1,SWISSW!$J:$J,MATCHUP!$A50,SWISSW!$F:$F,"Lost"))/(COUNTIFS(SWISSW!$I:$I,MATCHUP!$A50,SWISSW!$J:$J,MATCHUP!T$1)-COUNTIFS(SWISSW!$I:$I,MATCHUP!$A50,SWISSW!$J:$J,MATCHUP!T$1,SWISSW!$F:$F,"Draw")+COUNTIFS(SWISSW!$I:$I,MATCHUP!T$1,SWISSW!$J:$J,MATCHUP!$A50)-COUNTIFS(SWISSW!$I:$I,MATCHUP!T$1,SWISSW!$J:$J,MATCHUP!$A50,SWISSW!$F:$F,"Draw")),"-")</f>
        <v>-</v>
      </c>
      <c r="U50" s="5" t="str">
        <f ca="1">IFERROR((COUNTIFS(SWISSW!$I:$I,MATCHUP!$A50,SWISSW!$J:$J,MATCHUP!U$1,SWISSW!$F:$F,"Won")+COUNTIFS(SWISSW!$I:$I,MATCHUP!U$1,SWISSW!$J:$J,MATCHUP!$A50,SWISSW!$F:$F,"Lost"))/(COUNTIFS(SWISSW!$I:$I,MATCHUP!$A50,SWISSW!$J:$J,MATCHUP!U$1)-COUNTIFS(SWISSW!$I:$I,MATCHUP!$A50,SWISSW!$J:$J,MATCHUP!U$1,SWISSW!$F:$F,"Draw")+COUNTIFS(SWISSW!$I:$I,MATCHUP!U$1,SWISSW!$J:$J,MATCHUP!$A50)-COUNTIFS(SWISSW!$I:$I,MATCHUP!U$1,SWISSW!$J:$J,MATCHUP!$A50,SWISSW!$F:$F,"Draw")),"-")</f>
        <v>-</v>
      </c>
      <c r="V50" s="5" t="str">
        <f ca="1">IFERROR((COUNTIFS(SWISSW!$I:$I,MATCHUP!$A50,SWISSW!$J:$J,MATCHUP!V$1,SWISSW!$F:$F,"Won")+COUNTIFS(SWISSW!$I:$I,MATCHUP!V$1,SWISSW!$J:$J,MATCHUP!$A50,SWISSW!$F:$F,"Lost"))/(COUNTIFS(SWISSW!$I:$I,MATCHUP!$A50,SWISSW!$J:$J,MATCHUP!V$1)-COUNTIFS(SWISSW!$I:$I,MATCHUP!$A50,SWISSW!$J:$J,MATCHUP!V$1,SWISSW!$F:$F,"Draw")+COUNTIFS(SWISSW!$I:$I,MATCHUP!V$1,SWISSW!$J:$J,MATCHUP!$A50)-COUNTIFS(SWISSW!$I:$I,MATCHUP!V$1,SWISSW!$J:$J,MATCHUP!$A50,SWISSW!$F:$F,"Draw")),"-")</f>
        <v>-</v>
      </c>
      <c r="W50" s="5" t="str">
        <f ca="1">IFERROR((COUNTIFS(SWISSW!$I:$I,MATCHUP!$A50,SWISSW!$J:$J,MATCHUP!W$1,SWISSW!$F:$F,"Won")+COUNTIFS(SWISSW!$I:$I,MATCHUP!W$1,SWISSW!$J:$J,MATCHUP!$A50,SWISSW!$F:$F,"Lost"))/(COUNTIFS(SWISSW!$I:$I,MATCHUP!$A50,SWISSW!$J:$J,MATCHUP!W$1)-COUNTIFS(SWISSW!$I:$I,MATCHUP!$A50,SWISSW!$J:$J,MATCHUP!W$1,SWISSW!$F:$F,"Draw")+COUNTIFS(SWISSW!$I:$I,MATCHUP!W$1,SWISSW!$J:$J,MATCHUP!$A50)-COUNTIFS(SWISSW!$I:$I,MATCHUP!W$1,SWISSW!$J:$J,MATCHUP!$A50,SWISSW!$F:$F,"Draw")),"-")</f>
        <v>-</v>
      </c>
      <c r="X50" s="5" t="str">
        <f ca="1">IFERROR((COUNTIFS(SWISSW!$I:$I,MATCHUP!$A50,SWISSW!$J:$J,MATCHUP!X$1,SWISSW!$F:$F,"Won")+COUNTIFS(SWISSW!$I:$I,MATCHUP!X$1,SWISSW!$J:$J,MATCHUP!$A50,SWISSW!$F:$F,"Lost"))/(COUNTIFS(SWISSW!$I:$I,MATCHUP!$A50,SWISSW!$J:$J,MATCHUP!X$1)-COUNTIFS(SWISSW!$I:$I,MATCHUP!$A50,SWISSW!$J:$J,MATCHUP!X$1,SWISSW!$F:$F,"Draw")+COUNTIFS(SWISSW!$I:$I,MATCHUP!X$1,SWISSW!$J:$J,MATCHUP!$A50)-COUNTIFS(SWISSW!$I:$I,MATCHUP!X$1,SWISSW!$J:$J,MATCHUP!$A50,SWISSW!$F:$F,"Draw")),"-")</f>
        <v>-</v>
      </c>
      <c r="Y50" s="5" t="str">
        <f ca="1">IFERROR((COUNTIFS(SWISSW!$I:$I,MATCHUP!$A50,SWISSW!$J:$J,MATCHUP!Y$1,SWISSW!$F:$F,"Won")+COUNTIFS(SWISSW!$I:$I,MATCHUP!Y$1,SWISSW!$J:$J,MATCHUP!$A50,SWISSW!$F:$F,"Lost"))/(COUNTIFS(SWISSW!$I:$I,MATCHUP!$A50,SWISSW!$J:$J,MATCHUP!Y$1)-COUNTIFS(SWISSW!$I:$I,MATCHUP!$A50,SWISSW!$J:$J,MATCHUP!Y$1,SWISSW!$F:$F,"Draw")+COUNTIFS(SWISSW!$I:$I,MATCHUP!Y$1,SWISSW!$J:$J,MATCHUP!$A50)-COUNTIFS(SWISSW!$I:$I,MATCHUP!Y$1,SWISSW!$J:$J,MATCHUP!$A50,SWISSW!$F:$F,"Draw")),"-")</f>
        <v>-</v>
      </c>
      <c r="Z50" s="5" t="str">
        <f ca="1">IFERROR((COUNTIFS(SWISSW!$I:$I,MATCHUP!$A50,SWISSW!$J:$J,MATCHUP!Z$1,SWISSW!$F:$F,"Won")+COUNTIFS(SWISSW!$I:$I,MATCHUP!Z$1,SWISSW!$J:$J,MATCHUP!$A50,SWISSW!$F:$F,"Lost"))/(COUNTIFS(SWISSW!$I:$I,MATCHUP!$A50,SWISSW!$J:$J,MATCHUP!Z$1)-COUNTIFS(SWISSW!$I:$I,MATCHUP!$A50,SWISSW!$J:$J,MATCHUP!Z$1,SWISSW!$F:$F,"Draw")+COUNTIFS(SWISSW!$I:$I,MATCHUP!Z$1,SWISSW!$J:$J,MATCHUP!$A50)-COUNTIFS(SWISSW!$I:$I,MATCHUP!Z$1,SWISSW!$J:$J,MATCHUP!$A50,SWISSW!$F:$F,"Draw")),"-")</f>
        <v>-</v>
      </c>
      <c r="AA50" s="5" t="str">
        <f ca="1">IFERROR((COUNTIFS(SWISSW!$I:$I,MATCHUP!$A50,SWISSW!$J:$J,MATCHUP!AA$1,SWISSW!$F:$F,"Won")+COUNTIFS(SWISSW!$I:$I,MATCHUP!AA$1,SWISSW!$J:$J,MATCHUP!$A50,SWISSW!$F:$F,"Lost"))/(COUNTIFS(SWISSW!$I:$I,MATCHUP!$A50,SWISSW!$J:$J,MATCHUP!AA$1)-COUNTIFS(SWISSW!$I:$I,MATCHUP!$A50,SWISSW!$J:$J,MATCHUP!AA$1,SWISSW!$F:$F,"Draw")+COUNTIFS(SWISSW!$I:$I,MATCHUP!AA$1,SWISSW!$J:$J,MATCHUP!$A50)-COUNTIFS(SWISSW!$I:$I,MATCHUP!AA$1,SWISSW!$J:$J,MATCHUP!$A50,SWISSW!$F:$F,"Draw")),"-")</f>
        <v>-</v>
      </c>
      <c r="AB50" s="5" t="str">
        <f ca="1">IFERROR((COUNTIFS(SWISSW!$I:$I,MATCHUP!$A50,SWISSW!$J:$J,MATCHUP!AB$1,SWISSW!$F:$F,"Won")+COUNTIFS(SWISSW!$I:$I,MATCHUP!AB$1,SWISSW!$J:$J,MATCHUP!$A50,SWISSW!$F:$F,"Lost"))/(COUNTIFS(SWISSW!$I:$I,MATCHUP!$A50,SWISSW!$J:$J,MATCHUP!AB$1)-COUNTIFS(SWISSW!$I:$I,MATCHUP!$A50,SWISSW!$J:$J,MATCHUP!AB$1,SWISSW!$F:$F,"Draw")+COUNTIFS(SWISSW!$I:$I,MATCHUP!AB$1,SWISSW!$J:$J,MATCHUP!$A50)-COUNTIFS(SWISSW!$I:$I,MATCHUP!AB$1,SWISSW!$J:$J,MATCHUP!$A50,SWISSW!$F:$F,"Draw")),"-")</f>
        <v>-</v>
      </c>
      <c r="AC50" s="5" t="str">
        <f ca="1">IFERROR((COUNTIFS(SWISSW!$I:$I,MATCHUP!$A50,SWISSW!$J:$J,MATCHUP!AC$1,SWISSW!$F:$F,"Won")+COUNTIFS(SWISSW!$I:$I,MATCHUP!AC$1,SWISSW!$J:$J,MATCHUP!$A50,SWISSW!$F:$F,"Lost"))/(COUNTIFS(SWISSW!$I:$I,MATCHUP!$A50,SWISSW!$J:$J,MATCHUP!AC$1)-COUNTIFS(SWISSW!$I:$I,MATCHUP!$A50,SWISSW!$J:$J,MATCHUP!AC$1,SWISSW!$F:$F,"Draw")+COUNTIFS(SWISSW!$I:$I,MATCHUP!AC$1,SWISSW!$J:$J,MATCHUP!$A50)-COUNTIFS(SWISSW!$I:$I,MATCHUP!AC$1,SWISSW!$J:$J,MATCHUP!$A50,SWISSW!$F:$F,"Draw")),"-")</f>
        <v>-</v>
      </c>
      <c r="AD50" s="5" t="str">
        <f ca="1">IFERROR((COUNTIFS(SWISSW!$I:$I,MATCHUP!$A50,SWISSW!$J:$J,MATCHUP!AD$1,SWISSW!$F:$F,"Won")+COUNTIFS(SWISSW!$I:$I,MATCHUP!AD$1,SWISSW!$J:$J,MATCHUP!$A50,SWISSW!$F:$F,"Lost"))/(COUNTIFS(SWISSW!$I:$I,MATCHUP!$A50,SWISSW!$J:$J,MATCHUP!AD$1)-COUNTIFS(SWISSW!$I:$I,MATCHUP!$A50,SWISSW!$J:$J,MATCHUP!AD$1,SWISSW!$F:$F,"Draw")+COUNTIFS(SWISSW!$I:$I,MATCHUP!AD$1,SWISSW!$J:$J,MATCHUP!$A50)-COUNTIFS(SWISSW!$I:$I,MATCHUP!AD$1,SWISSW!$J:$J,MATCHUP!$A50,SWISSW!$F:$F,"Draw")),"-")</f>
        <v>-</v>
      </c>
      <c r="AE50" s="5" t="str">
        <f ca="1">IFERROR((COUNTIFS(SWISSW!$I:$I,MATCHUP!$A50,SWISSW!$J:$J,MATCHUP!AE$1,SWISSW!$F:$F,"Won")+COUNTIFS(SWISSW!$I:$I,MATCHUP!AE$1,SWISSW!$J:$J,MATCHUP!$A50,SWISSW!$F:$F,"Lost"))/(COUNTIFS(SWISSW!$I:$I,MATCHUP!$A50,SWISSW!$J:$J,MATCHUP!AE$1)-COUNTIFS(SWISSW!$I:$I,MATCHUP!$A50,SWISSW!$J:$J,MATCHUP!AE$1,SWISSW!$F:$F,"Draw")+COUNTIFS(SWISSW!$I:$I,MATCHUP!AE$1,SWISSW!$J:$J,MATCHUP!$A50)-COUNTIFS(SWISSW!$I:$I,MATCHUP!AE$1,SWISSW!$J:$J,MATCHUP!$A50,SWISSW!$F:$F,"Draw")),"-")</f>
        <v>-</v>
      </c>
      <c r="AF50" s="5" t="str">
        <f ca="1">IFERROR((COUNTIFS(SWISSW!$I:$I,MATCHUP!$A50,SWISSW!$J:$J,MATCHUP!AF$1,SWISSW!$F:$F,"Won")+COUNTIFS(SWISSW!$I:$I,MATCHUP!AF$1,SWISSW!$J:$J,MATCHUP!$A50,SWISSW!$F:$F,"Lost"))/(COUNTIFS(SWISSW!$I:$I,MATCHUP!$A50,SWISSW!$J:$J,MATCHUP!AF$1)-COUNTIFS(SWISSW!$I:$I,MATCHUP!$A50,SWISSW!$J:$J,MATCHUP!AF$1,SWISSW!$F:$F,"Draw")+COUNTIFS(SWISSW!$I:$I,MATCHUP!AF$1,SWISSW!$J:$J,MATCHUP!$A50)-COUNTIFS(SWISSW!$I:$I,MATCHUP!AF$1,SWISSW!$J:$J,MATCHUP!$A50,SWISSW!$F:$F,"Draw")),"-")</f>
        <v>-</v>
      </c>
      <c r="AG50" s="5" t="str">
        <f ca="1">IFERROR((COUNTIFS(SWISSW!$I:$I,MATCHUP!$A50,SWISSW!$J:$J,MATCHUP!AG$1,SWISSW!$F:$F,"Won")+COUNTIFS(SWISSW!$I:$I,MATCHUP!AG$1,SWISSW!$J:$J,MATCHUP!$A50,SWISSW!$F:$F,"Lost"))/(COUNTIFS(SWISSW!$I:$I,MATCHUP!$A50,SWISSW!$J:$J,MATCHUP!AG$1)-COUNTIFS(SWISSW!$I:$I,MATCHUP!$A50,SWISSW!$J:$J,MATCHUP!AG$1,SWISSW!$F:$F,"Draw")+COUNTIFS(SWISSW!$I:$I,MATCHUP!AG$1,SWISSW!$J:$J,MATCHUP!$A50)-COUNTIFS(SWISSW!$I:$I,MATCHUP!AG$1,SWISSW!$J:$J,MATCHUP!$A50,SWISSW!$F:$F,"Draw")),"-")</f>
        <v>-</v>
      </c>
      <c r="AH50" s="5" t="str">
        <f ca="1">IFERROR((COUNTIFS(SWISSW!$I:$I,MATCHUP!$A50,SWISSW!$J:$J,MATCHUP!AH$1,SWISSW!$F:$F,"Won")+COUNTIFS(SWISSW!$I:$I,MATCHUP!AH$1,SWISSW!$J:$J,MATCHUP!$A50,SWISSW!$F:$F,"Lost"))/(COUNTIFS(SWISSW!$I:$I,MATCHUP!$A50,SWISSW!$J:$J,MATCHUP!AH$1)-COUNTIFS(SWISSW!$I:$I,MATCHUP!$A50,SWISSW!$J:$J,MATCHUP!AH$1,SWISSW!$F:$F,"Draw")+COUNTIFS(SWISSW!$I:$I,MATCHUP!AH$1,SWISSW!$J:$J,MATCHUP!$A50)-COUNTIFS(SWISSW!$I:$I,MATCHUP!AH$1,SWISSW!$J:$J,MATCHUP!$A50,SWISSW!$F:$F,"Draw")),"-")</f>
        <v>-</v>
      </c>
      <c r="AI50" s="5">
        <f ca="1">IFERROR((COUNTIFS(SWISSW!$I:$I,MATCHUP!$A50,SWISSW!$J:$J,MATCHUP!AI$1,SWISSW!$F:$F,"Won")+COUNTIFS(SWISSW!$I:$I,MATCHUP!AI$1,SWISSW!$J:$J,MATCHUP!$A50,SWISSW!$F:$F,"Lost"))/(COUNTIFS(SWISSW!$I:$I,MATCHUP!$A50,SWISSW!$J:$J,MATCHUP!AI$1)-COUNTIFS(SWISSW!$I:$I,MATCHUP!$A50,SWISSW!$J:$J,MATCHUP!AI$1,SWISSW!$F:$F,"Draw")+COUNTIFS(SWISSW!$I:$I,MATCHUP!AI$1,SWISSW!$J:$J,MATCHUP!$A50)-COUNTIFS(SWISSW!$I:$I,MATCHUP!AI$1,SWISSW!$J:$J,MATCHUP!$A50,SWISSW!$F:$F,"Draw")),"-")</f>
        <v>0</v>
      </c>
      <c r="AJ50" s="5" t="str">
        <f ca="1">IFERROR((COUNTIFS(SWISSW!$I:$I,MATCHUP!$A50,SWISSW!$J:$J,MATCHUP!AJ$1,SWISSW!$F:$F,"Won")+COUNTIFS(SWISSW!$I:$I,MATCHUP!AJ$1,SWISSW!$J:$J,MATCHUP!$A50,SWISSW!$F:$F,"Lost"))/(COUNTIFS(SWISSW!$I:$I,MATCHUP!$A50,SWISSW!$J:$J,MATCHUP!AJ$1)-COUNTIFS(SWISSW!$I:$I,MATCHUP!$A50,SWISSW!$J:$J,MATCHUP!AJ$1,SWISSW!$F:$F,"Draw")+COUNTIFS(SWISSW!$I:$I,MATCHUP!AJ$1,SWISSW!$J:$J,MATCHUP!$A50)-COUNTIFS(SWISSW!$I:$I,MATCHUP!AJ$1,SWISSW!$J:$J,MATCHUP!$A50,SWISSW!$F:$F,"Draw")),"-")</f>
        <v>-</v>
      </c>
      <c r="AK50" s="5" t="str">
        <f ca="1">IFERROR((COUNTIFS(SWISSW!$I:$I,MATCHUP!$A50,SWISSW!$J:$J,MATCHUP!AK$1,SWISSW!$F:$F,"Won")+COUNTIFS(SWISSW!$I:$I,MATCHUP!AK$1,SWISSW!$J:$J,MATCHUP!$A50,SWISSW!$F:$F,"Lost"))/(COUNTIFS(SWISSW!$I:$I,MATCHUP!$A50,SWISSW!$J:$J,MATCHUP!AK$1)-COUNTIFS(SWISSW!$I:$I,MATCHUP!$A50,SWISSW!$J:$J,MATCHUP!AK$1,SWISSW!$F:$F,"Draw")+COUNTIFS(SWISSW!$I:$I,MATCHUP!AK$1,SWISSW!$J:$J,MATCHUP!$A50)-COUNTIFS(SWISSW!$I:$I,MATCHUP!AK$1,SWISSW!$J:$J,MATCHUP!$A50,SWISSW!$F:$F,"Draw")),"-")</f>
        <v>-</v>
      </c>
      <c r="AL50" s="5" t="str">
        <f ca="1">IFERROR((COUNTIFS(SWISSW!$I:$I,MATCHUP!$A50,SWISSW!$J:$J,MATCHUP!AL$1,SWISSW!$F:$F,"Won")+COUNTIFS(SWISSW!$I:$I,MATCHUP!AL$1,SWISSW!$J:$J,MATCHUP!$A50,SWISSW!$F:$F,"Lost"))/(COUNTIFS(SWISSW!$I:$I,MATCHUP!$A50,SWISSW!$J:$J,MATCHUP!AL$1)-COUNTIFS(SWISSW!$I:$I,MATCHUP!$A50,SWISSW!$J:$J,MATCHUP!AL$1,SWISSW!$F:$F,"Draw")+COUNTIFS(SWISSW!$I:$I,MATCHUP!AL$1,SWISSW!$J:$J,MATCHUP!$A50)-COUNTIFS(SWISSW!$I:$I,MATCHUP!AL$1,SWISSW!$J:$J,MATCHUP!$A50,SWISSW!$F:$F,"Draw")),"-")</f>
        <v>-</v>
      </c>
      <c r="AM50" s="5" t="str">
        <f ca="1">IFERROR((COUNTIFS(SWISSW!$I:$I,MATCHUP!$A50,SWISSW!$J:$J,MATCHUP!AM$1,SWISSW!$F:$F,"Won")+COUNTIFS(SWISSW!$I:$I,MATCHUP!AM$1,SWISSW!$J:$J,MATCHUP!$A50,SWISSW!$F:$F,"Lost"))/(COUNTIFS(SWISSW!$I:$I,MATCHUP!$A50,SWISSW!$J:$J,MATCHUP!AM$1)-COUNTIFS(SWISSW!$I:$I,MATCHUP!$A50,SWISSW!$J:$J,MATCHUP!AM$1,SWISSW!$F:$F,"Draw")+COUNTIFS(SWISSW!$I:$I,MATCHUP!AM$1,SWISSW!$J:$J,MATCHUP!$A50)-COUNTIFS(SWISSW!$I:$I,MATCHUP!AM$1,SWISSW!$J:$J,MATCHUP!$A50,SWISSW!$F:$F,"Draw")),"-")</f>
        <v>-</v>
      </c>
      <c r="AN50" s="5" t="str">
        <f ca="1">IFERROR((COUNTIFS(SWISSW!$I:$I,MATCHUP!$A50,SWISSW!$J:$J,MATCHUP!AN$1,SWISSW!$F:$F,"Won")+COUNTIFS(SWISSW!$I:$I,MATCHUP!AN$1,SWISSW!$J:$J,MATCHUP!$A50,SWISSW!$F:$F,"Lost"))/(COUNTIFS(SWISSW!$I:$I,MATCHUP!$A50,SWISSW!$J:$J,MATCHUP!AN$1)-COUNTIFS(SWISSW!$I:$I,MATCHUP!$A50,SWISSW!$J:$J,MATCHUP!AN$1,SWISSW!$F:$F,"Draw")+COUNTIFS(SWISSW!$I:$I,MATCHUP!AN$1,SWISSW!$J:$J,MATCHUP!$A50)-COUNTIFS(SWISSW!$I:$I,MATCHUP!AN$1,SWISSW!$J:$J,MATCHUP!$A50,SWISSW!$F:$F,"Draw")),"-")</f>
        <v>-</v>
      </c>
      <c r="AO50" s="5" t="str">
        <f ca="1">IFERROR((COUNTIFS(SWISSW!$I:$I,MATCHUP!$A50,SWISSW!$J:$J,MATCHUP!AO$1,SWISSW!$F:$F,"Won")+COUNTIFS(SWISSW!$I:$I,MATCHUP!AO$1,SWISSW!$J:$J,MATCHUP!$A50,SWISSW!$F:$F,"Lost"))/(COUNTIFS(SWISSW!$I:$I,MATCHUP!$A50,SWISSW!$J:$J,MATCHUP!AO$1)-COUNTIFS(SWISSW!$I:$I,MATCHUP!$A50,SWISSW!$J:$J,MATCHUP!AO$1,SWISSW!$F:$F,"Draw")+COUNTIFS(SWISSW!$I:$I,MATCHUP!AO$1,SWISSW!$J:$J,MATCHUP!$A50)-COUNTIFS(SWISSW!$I:$I,MATCHUP!AO$1,SWISSW!$J:$J,MATCHUP!$A50,SWISSW!$F:$F,"Draw")),"-")</f>
        <v>-</v>
      </c>
      <c r="AP50" s="5">
        <f ca="1">IFERROR((COUNTIFS(SWISSW!$I:$I,MATCHUP!$A50,SWISSW!$J:$J,MATCHUP!AP$1,SWISSW!$F:$F,"Won")+COUNTIFS(SWISSW!$I:$I,MATCHUP!AP$1,SWISSW!$J:$J,MATCHUP!$A50,SWISSW!$F:$F,"Lost"))/(COUNTIFS(SWISSW!$I:$I,MATCHUP!$A50,SWISSW!$J:$J,MATCHUP!AP$1)-COUNTIFS(SWISSW!$I:$I,MATCHUP!$A50,SWISSW!$J:$J,MATCHUP!AP$1,SWISSW!$F:$F,"Draw")+COUNTIFS(SWISSW!$I:$I,MATCHUP!AP$1,SWISSW!$J:$J,MATCHUP!$A50)-COUNTIFS(SWISSW!$I:$I,MATCHUP!AP$1,SWISSW!$J:$J,MATCHUP!$A50,SWISSW!$F:$F,"Draw")),"-")</f>
        <v>1</v>
      </c>
      <c r="AQ50" s="5" t="str">
        <f ca="1">IFERROR((COUNTIFS(SWISSW!$I:$I,MATCHUP!$A50,SWISSW!$J:$J,MATCHUP!AQ$1,SWISSW!$F:$F,"Won")+COUNTIFS(SWISSW!$I:$I,MATCHUP!AQ$1,SWISSW!$J:$J,MATCHUP!$A50,SWISSW!$F:$F,"Lost"))/(COUNTIFS(SWISSW!$I:$I,MATCHUP!$A50,SWISSW!$J:$J,MATCHUP!AQ$1)-COUNTIFS(SWISSW!$I:$I,MATCHUP!$A50,SWISSW!$J:$J,MATCHUP!AQ$1,SWISSW!$F:$F,"Draw")+COUNTIFS(SWISSW!$I:$I,MATCHUP!AQ$1,SWISSW!$J:$J,MATCHUP!$A50)-COUNTIFS(SWISSW!$I:$I,MATCHUP!AQ$1,SWISSW!$J:$J,MATCHUP!$A50,SWISSW!$F:$F,"Draw")),"-")</f>
        <v>-</v>
      </c>
      <c r="AR50" s="5" t="str">
        <f ca="1">IFERROR((COUNTIFS(SWISSW!$I:$I,MATCHUP!$A50,SWISSW!$J:$J,MATCHUP!AR$1,SWISSW!$F:$F,"Won")+COUNTIFS(SWISSW!$I:$I,MATCHUP!AR$1,SWISSW!$J:$J,MATCHUP!$A50,SWISSW!$F:$F,"Lost"))/(COUNTIFS(SWISSW!$I:$I,MATCHUP!$A50,SWISSW!$J:$J,MATCHUP!AR$1)-COUNTIFS(SWISSW!$I:$I,MATCHUP!$A50,SWISSW!$J:$J,MATCHUP!AR$1,SWISSW!$F:$F,"Draw")+COUNTIFS(SWISSW!$I:$I,MATCHUP!AR$1,SWISSW!$J:$J,MATCHUP!$A50)-COUNTIFS(SWISSW!$I:$I,MATCHUP!AR$1,SWISSW!$J:$J,MATCHUP!$A50,SWISSW!$F:$F,"Draw")),"-")</f>
        <v>-</v>
      </c>
      <c r="AS50" s="5" t="str">
        <f ca="1">IFERROR((COUNTIFS(SWISSW!$I:$I,MATCHUP!$A50,SWISSW!$J:$J,MATCHUP!AS$1,SWISSW!$F:$F,"Won")+COUNTIFS(SWISSW!$I:$I,MATCHUP!AS$1,SWISSW!$J:$J,MATCHUP!$A50,SWISSW!$F:$F,"Lost"))/(COUNTIFS(SWISSW!$I:$I,MATCHUP!$A50,SWISSW!$J:$J,MATCHUP!AS$1)-COUNTIFS(SWISSW!$I:$I,MATCHUP!$A50,SWISSW!$J:$J,MATCHUP!AS$1,SWISSW!$F:$F,"Draw")+COUNTIFS(SWISSW!$I:$I,MATCHUP!AS$1,SWISSW!$J:$J,MATCHUP!$A50)-COUNTIFS(SWISSW!$I:$I,MATCHUP!AS$1,SWISSW!$J:$J,MATCHUP!$A50,SWISSW!$F:$F,"Draw")),"-")</f>
        <v>-</v>
      </c>
      <c r="AT50" s="5" t="str">
        <f ca="1">IFERROR((COUNTIFS(SWISSW!$I:$I,MATCHUP!$A50,SWISSW!$J:$J,MATCHUP!AT$1,SWISSW!$F:$F,"Won")+COUNTIFS(SWISSW!$I:$I,MATCHUP!AT$1,SWISSW!$J:$J,MATCHUP!$A50,SWISSW!$F:$F,"Lost"))/(COUNTIFS(SWISSW!$I:$I,MATCHUP!$A50,SWISSW!$J:$J,MATCHUP!AT$1)-COUNTIFS(SWISSW!$I:$I,MATCHUP!$A50,SWISSW!$J:$J,MATCHUP!AT$1,SWISSW!$F:$F,"Draw")+COUNTIFS(SWISSW!$I:$I,MATCHUP!AT$1,SWISSW!$J:$J,MATCHUP!$A50)-COUNTIFS(SWISSW!$I:$I,MATCHUP!AT$1,SWISSW!$J:$J,MATCHUP!$A50,SWISSW!$F:$F,"Draw")),"-")</f>
        <v>-</v>
      </c>
      <c r="AU50" s="5">
        <f ca="1">IFERROR((COUNTIFS(SWISSW!$I:$I,MATCHUP!$A50,SWISSW!$J:$J,MATCHUP!AU$1,SWISSW!$F:$F,"Won")+COUNTIFS(SWISSW!$I:$I,MATCHUP!AU$1,SWISSW!$J:$J,MATCHUP!$A50,SWISSW!$F:$F,"Lost"))/(COUNTIFS(SWISSW!$I:$I,MATCHUP!$A50,SWISSW!$J:$J,MATCHUP!AU$1)-COUNTIFS(SWISSW!$I:$I,MATCHUP!$A50,SWISSW!$J:$J,MATCHUP!AU$1,SWISSW!$F:$F,"Draw")+COUNTIFS(SWISSW!$I:$I,MATCHUP!AU$1,SWISSW!$J:$J,MATCHUP!$A50)-COUNTIFS(SWISSW!$I:$I,MATCHUP!AU$1,SWISSW!$J:$J,MATCHUP!$A50,SWISSW!$F:$F,"Draw")),"-")</f>
        <v>0</v>
      </c>
      <c r="AV50" s="5" t="str">
        <f ca="1">IFERROR((COUNTIFS(SWISSW!$I:$I,MATCHUP!$A50,SWISSW!$J:$J,MATCHUP!AV$1,SWISSW!$F:$F,"Won")+COUNTIFS(SWISSW!$I:$I,MATCHUP!AV$1,SWISSW!$J:$J,MATCHUP!$A50,SWISSW!$F:$F,"Lost"))/(COUNTIFS(SWISSW!$I:$I,MATCHUP!$A50,SWISSW!$J:$J,MATCHUP!AV$1)-COUNTIFS(SWISSW!$I:$I,MATCHUP!$A50,SWISSW!$J:$J,MATCHUP!AV$1,SWISSW!$F:$F,"Draw")+COUNTIFS(SWISSW!$I:$I,MATCHUP!AV$1,SWISSW!$J:$J,MATCHUP!$A50)-COUNTIFS(SWISSW!$I:$I,MATCHUP!AV$1,SWISSW!$J:$J,MATCHUP!$A50,SWISSW!$F:$F,"Draw")),"-")</f>
        <v>-</v>
      </c>
      <c r="AW50" s="5" t="str">
        <f ca="1">IFERROR((COUNTIFS(SWISSW!$I:$I,MATCHUP!$A50,SWISSW!$J:$J,MATCHUP!AW$1,SWISSW!$F:$F,"Won")+COUNTIFS(SWISSW!$I:$I,MATCHUP!AW$1,SWISSW!$J:$J,MATCHUP!$A50,SWISSW!$F:$F,"Lost"))/(COUNTIFS(SWISSW!$I:$I,MATCHUP!$A50,SWISSW!$J:$J,MATCHUP!AW$1)-COUNTIFS(SWISSW!$I:$I,MATCHUP!$A50,SWISSW!$J:$J,MATCHUP!AW$1,SWISSW!$F:$F,"Draw")+COUNTIFS(SWISSW!$I:$I,MATCHUP!AW$1,SWISSW!$J:$J,MATCHUP!$A50)-COUNTIFS(SWISSW!$I:$I,MATCHUP!AW$1,SWISSW!$J:$J,MATCHUP!$A50,SWISSW!$F:$F,"Draw")),"-")</f>
        <v>-</v>
      </c>
      <c r="AX50" s="5" t="str">
        <f ca="1">IFERROR((COUNTIFS(SWISSW!$I:$I,MATCHUP!$A50,SWISSW!$J:$J,MATCHUP!AX$1,SWISSW!$F:$F,"Won")+COUNTIFS(SWISSW!$I:$I,MATCHUP!AX$1,SWISSW!$J:$J,MATCHUP!$A50,SWISSW!$F:$F,"Lost"))/(COUNTIFS(SWISSW!$I:$I,MATCHUP!$A50,SWISSW!$J:$J,MATCHUP!AX$1)-COUNTIFS(SWISSW!$I:$I,MATCHUP!$A50,SWISSW!$J:$J,MATCHUP!AX$1,SWISSW!$F:$F,"Draw")+COUNTIFS(SWISSW!$I:$I,MATCHUP!AX$1,SWISSW!$J:$J,MATCHUP!$A50)-COUNTIFS(SWISSW!$I:$I,MATCHUP!AX$1,SWISSW!$J:$J,MATCHUP!$A50,SWISSW!$F:$F,"Draw")),"-")</f>
        <v>-</v>
      </c>
      <c r="AY50" s="5" t="str">
        <f ca="1">IFERROR((COUNTIFS(SWISSW!$I:$I,MATCHUP!$A50,SWISSW!$J:$J,MATCHUP!AY$1,SWISSW!$F:$F,"Won")+COUNTIFS(SWISSW!$I:$I,MATCHUP!AY$1,SWISSW!$J:$J,MATCHUP!$A50,SWISSW!$F:$F,"Lost"))/(COUNTIFS(SWISSW!$I:$I,MATCHUP!$A50,SWISSW!$J:$J,MATCHUP!AY$1)-COUNTIFS(SWISSW!$I:$I,MATCHUP!$A50,SWISSW!$J:$J,MATCHUP!AY$1,SWISSW!$F:$F,"Draw")+COUNTIFS(SWISSW!$I:$I,MATCHUP!AY$1,SWISSW!$J:$J,MATCHUP!$A50)-COUNTIFS(SWISSW!$I:$I,MATCHUP!AY$1,SWISSW!$J:$J,MATCHUP!$A50,SWISSW!$F:$F,"Draw")),"-")</f>
        <v>-</v>
      </c>
      <c r="AZ50" s="5" t="str">
        <f ca="1">IFERROR((COUNTIFS(SWISSW!$I:$I,MATCHUP!$A50,SWISSW!$J:$J,MATCHUP!AZ$1,SWISSW!$F:$F,"Won")+COUNTIFS(SWISSW!$I:$I,MATCHUP!AZ$1,SWISSW!$J:$J,MATCHUP!$A50,SWISSW!$F:$F,"Lost"))/(COUNTIFS(SWISSW!$I:$I,MATCHUP!$A50,SWISSW!$J:$J,MATCHUP!AZ$1)-COUNTIFS(SWISSW!$I:$I,MATCHUP!$A50,SWISSW!$J:$J,MATCHUP!AZ$1,SWISSW!$F:$F,"Draw")+COUNTIFS(SWISSW!$I:$I,MATCHUP!AZ$1,SWISSW!$J:$J,MATCHUP!$A50)-COUNTIFS(SWISSW!$I:$I,MATCHUP!AZ$1,SWISSW!$J:$J,MATCHUP!$A50,SWISSW!$F:$F,"Draw")),"-")</f>
        <v>-</v>
      </c>
      <c r="BA50" s="5" t="str">
        <f ca="1">IFERROR((COUNTIFS(SWISSW!$I:$I,MATCHUP!$A50,SWISSW!$J:$J,MATCHUP!BA$1,SWISSW!$F:$F,"Won")+COUNTIFS(SWISSW!$I:$I,MATCHUP!BA$1,SWISSW!$J:$J,MATCHUP!$A50,SWISSW!$F:$F,"Lost"))/(COUNTIFS(SWISSW!$I:$I,MATCHUP!$A50,SWISSW!$J:$J,MATCHUP!BA$1)-COUNTIFS(SWISSW!$I:$I,MATCHUP!$A50,SWISSW!$J:$J,MATCHUP!BA$1,SWISSW!$F:$F,"Draw")+COUNTIFS(SWISSW!$I:$I,MATCHUP!BA$1,SWISSW!$J:$J,MATCHUP!$A50)-COUNTIFS(SWISSW!$I:$I,MATCHUP!BA$1,SWISSW!$J:$J,MATCHUP!$A50,SWISSW!$F:$F,"Draw")),"-")</f>
        <v>-</v>
      </c>
      <c r="BB50" s="5" t="str">
        <f ca="1">IFERROR((COUNTIFS(SWISSW!$I:$I,MATCHUP!$A50,SWISSW!$J:$J,MATCHUP!BB$1,SWISSW!$F:$F,"Won")+COUNTIFS(SWISSW!$I:$I,MATCHUP!BB$1,SWISSW!$J:$J,MATCHUP!$A50,SWISSW!$F:$F,"Lost"))/(COUNTIFS(SWISSW!$I:$I,MATCHUP!$A50,SWISSW!$J:$J,MATCHUP!BB$1)-COUNTIFS(SWISSW!$I:$I,MATCHUP!$A50,SWISSW!$J:$J,MATCHUP!BB$1,SWISSW!$F:$F,"Draw")+COUNTIFS(SWISSW!$I:$I,MATCHUP!BB$1,SWISSW!$J:$J,MATCHUP!$A50)-COUNTIFS(SWISSW!$I:$I,MATCHUP!BB$1,SWISSW!$J:$J,MATCHUP!$A50,SWISSW!$F:$F,"Draw")),"-")</f>
        <v>-</v>
      </c>
      <c r="BC50" s="5" t="str">
        <f ca="1">IFERROR((COUNTIFS(SWISSW!$I:$I,MATCHUP!$A50,SWISSW!$J:$J,MATCHUP!BC$1,SWISSW!$F:$F,"Won")+COUNTIFS(SWISSW!$I:$I,MATCHUP!BC$1,SWISSW!$J:$J,MATCHUP!$A50,SWISSW!$F:$F,"Lost"))/(COUNTIFS(SWISSW!$I:$I,MATCHUP!$A50,SWISSW!$J:$J,MATCHUP!BC$1)-COUNTIFS(SWISSW!$I:$I,MATCHUP!$A50,SWISSW!$J:$J,MATCHUP!BC$1,SWISSW!$F:$F,"Draw")+COUNTIFS(SWISSW!$I:$I,MATCHUP!BC$1,SWISSW!$J:$J,MATCHUP!$A50)-COUNTIFS(SWISSW!$I:$I,MATCHUP!BC$1,SWISSW!$J:$J,MATCHUP!$A50,SWISSW!$F:$F,"Draw")),"-")</f>
        <v>-</v>
      </c>
      <c r="BD50" s="5" t="str">
        <f ca="1">IFERROR((COUNTIFS(SWISSW!$I:$I,MATCHUP!$A50,SWISSW!$J:$J,MATCHUP!BD$1,SWISSW!$F:$F,"Won")+COUNTIFS(SWISSW!$I:$I,MATCHUP!BD$1,SWISSW!$J:$J,MATCHUP!$A50,SWISSW!$F:$F,"Lost"))/(COUNTIFS(SWISSW!$I:$I,MATCHUP!$A50,SWISSW!$J:$J,MATCHUP!BD$1)-COUNTIFS(SWISSW!$I:$I,MATCHUP!$A50,SWISSW!$J:$J,MATCHUP!BD$1,SWISSW!$F:$F,"Draw")+COUNTIFS(SWISSW!$I:$I,MATCHUP!BD$1,SWISSW!$J:$J,MATCHUP!$A50)-COUNTIFS(SWISSW!$I:$I,MATCHUP!BD$1,SWISSW!$J:$J,MATCHUP!$A50,SWISSW!$F:$F,"Draw")),"-")</f>
        <v>-</v>
      </c>
      <c r="BE50" s="5" t="str">
        <f ca="1">IFERROR((COUNTIFS(SWISSW!$I:$I,MATCHUP!$A50,SWISSW!$J:$J,MATCHUP!BE$1,SWISSW!$F:$F,"Won")+COUNTIFS(SWISSW!$I:$I,MATCHUP!BE$1,SWISSW!$J:$J,MATCHUP!$A50,SWISSW!$F:$F,"Lost"))/(COUNTIFS(SWISSW!$I:$I,MATCHUP!$A50,SWISSW!$J:$J,MATCHUP!BE$1)-COUNTIFS(SWISSW!$I:$I,MATCHUP!$A50,SWISSW!$J:$J,MATCHUP!BE$1,SWISSW!$F:$F,"Draw")+COUNTIFS(SWISSW!$I:$I,MATCHUP!BE$1,SWISSW!$J:$J,MATCHUP!$A50)-COUNTIFS(SWISSW!$I:$I,MATCHUP!BE$1,SWISSW!$J:$J,MATCHUP!$A50,SWISSW!$F:$F,"Draw")),"-")</f>
        <v>-</v>
      </c>
      <c r="BF50" s="5" t="str">
        <f ca="1">IFERROR((COUNTIFS(SWISSW!$I:$I,MATCHUP!$A50,SWISSW!$J:$J,MATCHUP!BF$1,SWISSW!$F:$F,"Won")+COUNTIFS(SWISSW!$I:$I,MATCHUP!BF$1,SWISSW!$J:$J,MATCHUP!$A50,SWISSW!$F:$F,"Lost"))/(COUNTIFS(SWISSW!$I:$I,MATCHUP!$A50,SWISSW!$J:$J,MATCHUP!BF$1)-COUNTIFS(SWISSW!$I:$I,MATCHUP!$A50,SWISSW!$J:$J,MATCHUP!BF$1,SWISSW!$F:$F,"Draw")+COUNTIFS(SWISSW!$I:$I,MATCHUP!BF$1,SWISSW!$J:$J,MATCHUP!$A50)-COUNTIFS(SWISSW!$I:$I,MATCHUP!BF$1,SWISSW!$J:$J,MATCHUP!$A50,SWISSW!$F:$F,"Draw")),"-")</f>
        <v>-</v>
      </c>
      <c r="BG50" s="5" t="str">
        <f ca="1">IFERROR((COUNTIFS(SWISSW!$I:$I,MATCHUP!$A50,SWISSW!$J:$J,MATCHUP!BG$1,SWISSW!$F:$F,"Won")+COUNTIFS(SWISSW!$I:$I,MATCHUP!BG$1,SWISSW!$J:$J,MATCHUP!$A50,SWISSW!$F:$F,"Lost"))/(COUNTIFS(SWISSW!$I:$I,MATCHUP!$A50,SWISSW!$J:$J,MATCHUP!BG$1)-COUNTIFS(SWISSW!$I:$I,MATCHUP!$A50,SWISSW!$J:$J,MATCHUP!BG$1,SWISSW!$F:$F,"Draw")+COUNTIFS(SWISSW!$I:$I,MATCHUP!BG$1,SWISSW!$J:$J,MATCHUP!$A50)-COUNTIFS(SWISSW!$I:$I,MATCHUP!BG$1,SWISSW!$J:$J,MATCHUP!$A50,SWISSW!$F:$F,"Draw")),"-")</f>
        <v>-</v>
      </c>
      <c r="BH50" s="5" t="str">
        <f ca="1">IFERROR((COUNTIFS(SWISSW!$I:$I,MATCHUP!$A50,SWISSW!$J:$J,MATCHUP!BH$1,SWISSW!$F:$F,"Won")+COUNTIFS(SWISSW!$I:$I,MATCHUP!BH$1,SWISSW!$J:$J,MATCHUP!$A50,SWISSW!$F:$F,"Lost"))/(COUNTIFS(SWISSW!$I:$I,MATCHUP!$A50,SWISSW!$J:$J,MATCHUP!BH$1)-COUNTIFS(SWISSW!$I:$I,MATCHUP!$A50,SWISSW!$J:$J,MATCHUP!BH$1,SWISSW!$F:$F,"Draw")+COUNTIFS(SWISSW!$I:$I,MATCHUP!BH$1,SWISSW!$J:$J,MATCHUP!$A50)-COUNTIFS(SWISSW!$I:$I,MATCHUP!BH$1,SWISSW!$J:$J,MATCHUP!$A50,SWISSW!$F:$F,"Draw")),"-")</f>
        <v>-</v>
      </c>
      <c r="BI50" s="5" t="str">
        <f ca="1">IFERROR((COUNTIFS(SWISSW!$I:$I,MATCHUP!$A50,SWISSW!$J:$J,MATCHUP!BI$1,SWISSW!$F:$F,"Won")+COUNTIFS(SWISSW!$I:$I,MATCHUP!BI$1,SWISSW!$J:$J,MATCHUP!$A50,SWISSW!$F:$F,"Lost"))/(COUNTIFS(SWISSW!$I:$I,MATCHUP!$A50,SWISSW!$J:$J,MATCHUP!BI$1)-COUNTIFS(SWISSW!$I:$I,MATCHUP!$A50,SWISSW!$J:$J,MATCHUP!BI$1,SWISSW!$F:$F,"Draw")+COUNTIFS(SWISSW!$I:$I,MATCHUP!BI$1,SWISSW!$J:$J,MATCHUP!$A50)-COUNTIFS(SWISSW!$I:$I,MATCHUP!BI$1,SWISSW!$J:$J,MATCHUP!$A50,SWISSW!$F:$F,"Draw")),"-")</f>
        <v>-</v>
      </c>
      <c r="BJ50" s="5" t="str">
        <f ca="1">IFERROR((COUNTIFS(SWISSW!$I:$I,MATCHUP!$A50,SWISSW!$J:$J,MATCHUP!BJ$1,SWISSW!$F:$F,"Won")+COUNTIFS(SWISSW!$I:$I,MATCHUP!BJ$1,SWISSW!$J:$J,MATCHUP!$A50,SWISSW!$F:$F,"Lost"))/(COUNTIFS(SWISSW!$I:$I,MATCHUP!$A50,SWISSW!$J:$J,MATCHUP!BJ$1)-COUNTIFS(SWISSW!$I:$I,MATCHUP!$A50,SWISSW!$J:$J,MATCHUP!BJ$1,SWISSW!$F:$F,"Draw")+COUNTIFS(SWISSW!$I:$I,MATCHUP!BJ$1,SWISSW!$J:$J,MATCHUP!$A50)-COUNTIFS(SWISSW!$I:$I,MATCHUP!BJ$1,SWISSW!$J:$J,MATCHUP!$A50,SWISSW!$F:$F,"Draw")),"-")</f>
        <v>-</v>
      </c>
      <c r="BK50" s="5" t="str">
        <f ca="1">IFERROR((COUNTIFS(SWISSW!$I:$I,MATCHUP!$A50,SWISSW!$J:$J,MATCHUP!BK$1,SWISSW!$F:$F,"Won")+COUNTIFS(SWISSW!$I:$I,MATCHUP!BK$1,SWISSW!$J:$J,MATCHUP!$A50,SWISSW!$F:$F,"Lost"))/(COUNTIFS(SWISSW!$I:$I,MATCHUP!$A50,SWISSW!$J:$J,MATCHUP!BK$1)-COUNTIFS(SWISSW!$I:$I,MATCHUP!$A50,SWISSW!$J:$J,MATCHUP!BK$1,SWISSW!$F:$F,"Draw")+COUNTIFS(SWISSW!$I:$I,MATCHUP!BK$1,SWISSW!$J:$J,MATCHUP!$A50)-COUNTIFS(SWISSW!$I:$I,MATCHUP!BK$1,SWISSW!$J:$J,MATCHUP!$A50,SWISSW!$F:$F,"Draw")),"-")</f>
        <v>-</v>
      </c>
      <c r="BL50" s="5" t="str">
        <f ca="1">IFERROR((COUNTIFS(SWISSW!$I:$I,MATCHUP!$A50,SWISSW!$J:$J,MATCHUP!BL$1,SWISSW!$F:$F,"Won")+COUNTIFS(SWISSW!$I:$I,MATCHUP!BL$1,SWISSW!$J:$J,MATCHUP!$A50,SWISSW!$F:$F,"Lost"))/(COUNTIFS(SWISSW!$I:$I,MATCHUP!$A50,SWISSW!$J:$J,MATCHUP!BL$1)-COUNTIFS(SWISSW!$I:$I,MATCHUP!$A50,SWISSW!$J:$J,MATCHUP!BL$1,SWISSW!$F:$F,"Draw")+COUNTIFS(SWISSW!$I:$I,MATCHUP!BL$1,SWISSW!$J:$J,MATCHUP!$A50)-COUNTIFS(SWISSW!$I:$I,MATCHUP!BL$1,SWISSW!$J:$J,MATCHUP!$A50,SWISSW!$F:$F,"Draw")),"-")</f>
        <v>-</v>
      </c>
      <c r="BM50" s="5" t="str">
        <f ca="1">IFERROR((COUNTIFS(SWISSW!$I:$I,MATCHUP!$A50,SWISSW!$J:$J,MATCHUP!BM$1,SWISSW!$F:$F,"Won")+COUNTIFS(SWISSW!$I:$I,MATCHUP!BM$1,SWISSW!$J:$J,MATCHUP!$A50,SWISSW!$F:$F,"Lost"))/(COUNTIFS(SWISSW!$I:$I,MATCHUP!$A50,SWISSW!$J:$J,MATCHUP!BM$1)-COUNTIFS(SWISSW!$I:$I,MATCHUP!$A50,SWISSW!$J:$J,MATCHUP!BM$1,SWISSW!$F:$F,"Draw")+COUNTIFS(SWISSW!$I:$I,MATCHUP!BM$1,SWISSW!$J:$J,MATCHUP!$A50)-COUNTIFS(SWISSW!$I:$I,MATCHUP!BM$1,SWISSW!$J:$J,MATCHUP!$A50,SWISSW!$F:$F,"Draw")),"-")</f>
        <v>-</v>
      </c>
      <c r="BN50" s="5" t="str">
        <f ca="1">IFERROR((COUNTIFS(SWISSW!$I:$I,MATCHUP!$A50,SWISSW!$J:$J,MATCHUP!BN$1,SWISSW!$F:$F,"Won")+COUNTIFS(SWISSW!$I:$I,MATCHUP!BN$1,SWISSW!$J:$J,MATCHUP!$A50,SWISSW!$F:$F,"Lost"))/(COUNTIFS(SWISSW!$I:$I,MATCHUP!$A50,SWISSW!$J:$J,MATCHUP!BN$1)-COUNTIFS(SWISSW!$I:$I,MATCHUP!$A50,SWISSW!$J:$J,MATCHUP!BN$1,SWISSW!$F:$F,"Draw")+COUNTIFS(SWISSW!$I:$I,MATCHUP!BN$1,SWISSW!$J:$J,MATCHUP!$A50)-COUNTIFS(SWISSW!$I:$I,MATCHUP!BN$1,SWISSW!$J:$J,MATCHUP!$A50,SWISSW!$F:$F,"Draw")),"-")</f>
        <v>-</v>
      </c>
      <c r="BO50" s="5" t="str">
        <f ca="1">IFERROR((COUNTIFS(SWISSW!$I:$I,MATCHUP!$A50,SWISSW!$J:$J,MATCHUP!BO$1,SWISSW!$F:$F,"Won")+COUNTIFS(SWISSW!$I:$I,MATCHUP!BO$1,SWISSW!$J:$J,MATCHUP!$A50,SWISSW!$F:$F,"Lost"))/(COUNTIFS(SWISSW!$I:$I,MATCHUP!$A50,SWISSW!$J:$J,MATCHUP!BO$1)-COUNTIFS(SWISSW!$I:$I,MATCHUP!$A50,SWISSW!$J:$J,MATCHUP!BO$1,SWISSW!$F:$F,"Draw")+COUNTIFS(SWISSW!$I:$I,MATCHUP!BO$1,SWISSW!$J:$J,MATCHUP!$A50)-COUNTIFS(SWISSW!$I:$I,MATCHUP!BO$1,SWISSW!$J:$J,MATCHUP!$A50,SWISSW!$F:$F,"Draw")),"-")</f>
        <v>-</v>
      </c>
      <c r="BP50" s="5" t="str">
        <f ca="1">IFERROR((COUNTIFS(SWISSW!$I:$I,MATCHUP!$A50,SWISSW!$J:$J,MATCHUP!BP$1,SWISSW!$F:$F,"Won")+COUNTIFS(SWISSW!$I:$I,MATCHUP!BP$1,SWISSW!$J:$J,MATCHUP!$A50,SWISSW!$F:$F,"Lost"))/(COUNTIFS(SWISSW!$I:$I,MATCHUP!$A50,SWISSW!$J:$J,MATCHUP!BP$1)-COUNTIFS(SWISSW!$I:$I,MATCHUP!$A50,SWISSW!$J:$J,MATCHUP!BP$1,SWISSW!$F:$F,"Draw")+COUNTIFS(SWISSW!$I:$I,MATCHUP!BP$1,SWISSW!$J:$J,MATCHUP!$A50)-COUNTIFS(SWISSW!$I:$I,MATCHUP!BP$1,SWISSW!$J:$J,MATCHUP!$A50,SWISSW!$F:$F,"Draw")),"-")</f>
        <v>-</v>
      </c>
      <c r="BQ50" s="5" t="str">
        <f ca="1">IFERROR((COUNTIFS(SWISSW!$I:$I,MATCHUP!$A50,SWISSW!$J:$J,MATCHUP!BQ$1,SWISSW!$F:$F,"Won")+COUNTIFS(SWISSW!$I:$I,MATCHUP!BQ$1,SWISSW!$J:$J,MATCHUP!$A50,SWISSW!$F:$F,"Lost"))/(COUNTIFS(SWISSW!$I:$I,MATCHUP!$A50,SWISSW!$J:$J,MATCHUP!BQ$1)-COUNTIFS(SWISSW!$I:$I,MATCHUP!$A50,SWISSW!$J:$J,MATCHUP!BQ$1,SWISSW!$F:$F,"Draw")+COUNTIFS(SWISSW!$I:$I,MATCHUP!BQ$1,SWISSW!$J:$J,MATCHUP!$A50)-COUNTIFS(SWISSW!$I:$I,MATCHUP!BQ$1,SWISSW!$J:$J,MATCHUP!$A50,SWISSW!$F:$F,"Draw")),"-")</f>
        <v>-</v>
      </c>
      <c r="BR50" s="5" t="str">
        <f ca="1">IFERROR((COUNTIFS(SWISSW!$I:$I,MATCHUP!$A50,SWISSW!$J:$J,MATCHUP!BR$1,SWISSW!$F:$F,"Won")+COUNTIFS(SWISSW!$I:$I,MATCHUP!BR$1,SWISSW!$J:$J,MATCHUP!$A50,SWISSW!$F:$F,"Lost"))/(COUNTIFS(SWISSW!$I:$I,MATCHUP!$A50,SWISSW!$J:$J,MATCHUP!BR$1)-COUNTIFS(SWISSW!$I:$I,MATCHUP!$A50,SWISSW!$J:$J,MATCHUP!BR$1,SWISSW!$F:$F,"Draw")+COUNTIFS(SWISSW!$I:$I,MATCHUP!BR$1,SWISSW!$J:$J,MATCHUP!$A50)-COUNTIFS(SWISSW!$I:$I,MATCHUP!BR$1,SWISSW!$J:$J,MATCHUP!$A50,SWISSW!$F:$F,"Draw")),"-")</f>
        <v>-</v>
      </c>
      <c r="BS50" s="5" t="str">
        <f ca="1">IFERROR((COUNTIFS(SWISSW!$I:$I,MATCHUP!$A50,SWISSW!$J:$J,MATCHUP!BS$1,SWISSW!$F:$F,"Won")+COUNTIFS(SWISSW!$I:$I,MATCHUP!BS$1,SWISSW!$J:$J,MATCHUP!$A50,SWISSW!$F:$F,"Lost"))/(COUNTIFS(SWISSW!$I:$I,MATCHUP!$A50,SWISSW!$J:$J,MATCHUP!BS$1)-COUNTIFS(SWISSW!$I:$I,MATCHUP!$A50,SWISSW!$J:$J,MATCHUP!BS$1,SWISSW!$F:$F,"Draw")+COUNTIFS(SWISSW!$I:$I,MATCHUP!BS$1,SWISSW!$J:$J,MATCHUP!$A50)-COUNTIFS(SWISSW!$I:$I,MATCHUP!BS$1,SWISSW!$J:$J,MATCHUP!$A50,SWISSW!$F:$F,"Draw")),"-")</f>
        <v>-</v>
      </c>
      <c r="BT50" s="5" t="str">
        <f ca="1">IFERROR((COUNTIFS(SWISSW!$I:$I,MATCHUP!$A50,SWISSW!$J:$J,MATCHUP!BT$1,SWISSW!$F:$F,"Won")+COUNTIFS(SWISSW!$I:$I,MATCHUP!BT$1,SWISSW!$J:$J,MATCHUP!$A50,SWISSW!$F:$F,"Lost"))/(COUNTIFS(SWISSW!$I:$I,MATCHUP!$A50,SWISSW!$J:$J,MATCHUP!BT$1)-COUNTIFS(SWISSW!$I:$I,MATCHUP!$A50,SWISSW!$J:$J,MATCHUP!BT$1,SWISSW!$F:$F,"Draw")+COUNTIFS(SWISSW!$I:$I,MATCHUP!BT$1,SWISSW!$J:$J,MATCHUP!$A50)-COUNTIFS(SWISSW!$I:$I,MATCHUP!BT$1,SWISSW!$J:$J,MATCHUP!$A50,SWISSW!$F:$F,"Draw")),"-")</f>
        <v>-</v>
      </c>
      <c r="BU50" s="5" t="str">
        <f ca="1">IFERROR((COUNTIFS(SWISSW!$I:$I,MATCHUP!$A50,SWISSW!$J:$J,MATCHUP!BU$1,SWISSW!$F:$F,"Won")+COUNTIFS(SWISSW!$I:$I,MATCHUP!BU$1,SWISSW!$J:$J,MATCHUP!$A50,SWISSW!$F:$F,"Lost"))/(COUNTIFS(SWISSW!$I:$I,MATCHUP!$A50,SWISSW!$J:$J,MATCHUP!BU$1)-COUNTIFS(SWISSW!$I:$I,MATCHUP!$A50,SWISSW!$J:$J,MATCHUP!BU$1,SWISSW!$F:$F,"Draw")+COUNTIFS(SWISSW!$I:$I,MATCHUP!BU$1,SWISSW!$J:$J,MATCHUP!$A50)-COUNTIFS(SWISSW!$I:$I,MATCHUP!BU$1,SWISSW!$J:$J,MATCHUP!$A50,SWISSW!$F:$F,"Draw")),"-")</f>
        <v>-</v>
      </c>
      <c r="BV50" s="5" t="str">
        <f ca="1">IFERROR((COUNTIFS(SWISSW!$I:$I,MATCHUP!$A50,SWISSW!$J:$J,MATCHUP!BV$1,SWISSW!$F:$F,"Won")+COUNTIFS(SWISSW!$I:$I,MATCHUP!BV$1,SWISSW!$J:$J,MATCHUP!$A50,SWISSW!$F:$F,"Lost"))/(COUNTIFS(SWISSW!$I:$I,MATCHUP!$A50,SWISSW!$J:$J,MATCHUP!BV$1)-COUNTIFS(SWISSW!$I:$I,MATCHUP!$A50,SWISSW!$J:$J,MATCHUP!BV$1,SWISSW!$F:$F,"Draw")+COUNTIFS(SWISSW!$I:$I,MATCHUP!BV$1,SWISSW!$J:$J,MATCHUP!$A50)-COUNTIFS(SWISSW!$I:$I,MATCHUP!BV$1,SWISSW!$J:$J,MATCHUP!$A50,SWISSW!$F:$F,"Draw")),"-")</f>
        <v>-</v>
      </c>
      <c r="BW50" s="5" t="str">
        <f ca="1">IFERROR((COUNTIFS(SWISSW!$I:$I,MATCHUP!$A50,SWISSW!$J:$J,MATCHUP!BW$1,SWISSW!$F:$F,"Won")+COUNTIFS(SWISSW!$I:$I,MATCHUP!BW$1,SWISSW!$J:$J,MATCHUP!$A50,SWISSW!$F:$F,"Lost"))/(COUNTIFS(SWISSW!$I:$I,MATCHUP!$A50,SWISSW!$J:$J,MATCHUP!BW$1)-COUNTIFS(SWISSW!$I:$I,MATCHUP!$A50,SWISSW!$J:$J,MATCHUP!BW$1,SWISSW!$F:$F,"Draw")+COUNTIFS(SWISSW!$I:$I,MATCHUP!BW$1,SWISSW!$J:$J,MATCHUP!$A50)-COUNTIFS(SWISSW!$I:$I,MATCHUP!BW$1,SWISSW!$J:$J,MATCHUP!$A50,SWISSW!$F:$F,"Draw")),"-")</f>
        <v>-</v>
      </c>
      <c r="BX50" s="5" t="str">
        <f ca="1">IFERROR((COUNTIFS(SWISSW!$I:$I,MATCHUP!$A50,SWISSW!$J:$J,MATCHUP!BX$1,SWISSW!$F:$F,"Won")+COUNTIFS(SWISSW!$I:$I,MATCHUP!BX$1,SWISSW!$J:$J,MATCHUP!$A50,SWISSW!$F:$F,"Lost"))/(COUNTIFS(SWISSW!$I:$I,MATCHUP!$A50,SWISSW!$J:$J,MATCHUP!BX$1)-COUNTIFS(SWISSW!$I:$I,MATCHUP!$A50,SWISSW!$J:$J,MATCHUP!BX$1,SWISSW!$F:$F,"Draw")+COUNTIFS(SWISSW!$I:$I,MATCHUP!BX$1,SWISSW!$J:$J,MATCHUP!$A50)-COUNTIFS(SWISSW!$I:$I,MATCHUP!BX$1,SWISSW!$J:$J,MATCHUP!$A50,SWISSW!$F:$F,"Draw")),"-")</f>
        <v>-</v>
      </c>
      <c r="BY50" s="5" t="str">
        <f ca="1">IFERROR((COUNTIFS(SWISSW!$I:$I,MATCHUP!$A50,SWISSW!$J:$J,MATCHUP!BY$1,SWISSW!$F:$F,"Won")+COUNTIFS(SWISSW!$I:$I,MATCHUP!BY$1,SWISSW!$J:$J,MATCHUP!$A50,SWISSW!$F:$F,"Lost"))/(COUNTIFS(SWISSW!$I:$I,MATCHUP!$A50,SWISSW!$J:$J,MATCHUP!BY$1)-COUNTIFS(SWISSW!$I:$I,MATCHUP!$A50,SWISSW!$J:$J,MATCHUP!BY$1,SWISSW!$F:$F,"Draw")+COUNTIFS(SWISSW!$I:$I,MATCHUP!BY$1,SWISSW!$J:$J,MATCHUP!$A50)-COUNTIFS(SWISSW!$I:$I,MATCHUP!BY$1,SWISSW!$J:$J,MATCHUP!$A50,SWISSW!$F:$F,"Draw")),"-")</f>
        <v>-</v>
      </c>
      <c r="BZ50" s="5" t="str">
        <f ca="1">IFERROR((COUNTIFS(SWISSW!$I:$I,MATCHUP!$A50,SWISSW!$J:$J,MATCHUP!BZ$1,SWISSW!$F:$F,"Won")+COUNTIFS(SWISSW!$I:$I,MATCHUP!BZ$1,SWISSW!$J:$J,MATCHUP!$A50,SWISSW!$F:$F,"Lost"))/(COUNTIFS(SWISSW!$I:$I,MATCHUP!$A50,SWISSW!$J:$J,MATCHUP!BZ$1)-COUNTIFS(SWISSW!$I:$I,MATCHUP!$A50,SWISSW!$J:$J,MATCHUP!BZ$1,SWISSW!$F:$F,"Draw")+COUNTIFS(SWISSW!$I:$I,MATCHUP!BZ$1,SWISSW!$J:$J,MATCHUP!$A50)-COUNTIFS(SWISSW!$I:$I,MATCHUP!BZ$1,SWISSW!$J:$J,MATCHUP!$A50,SWISSW!$F:$F,"Draw")),"-")</f>
        <v>-</v>
      </c>
      <c r="CA50" s="5" t="str">
        <f ca="1">IFERROR((COUNTIFS(SWISSW!$I:$I,MATCHUP!$A50,SWISSW!$J:$J,MATCHUP!CA$1,SWISSW!$F:$F,"Won")+COUNTIFS(SWISSW!$I:$I,MATCHUP!CA$1,SWISSW!$J:$J,MATCHUP!$A50,SWISSW!$F:$F,"Lost"))/(COUNTIFS(SWISSW!$I:$I,MATCHUP!$A50,SWISSW!$J:$J,MATCHUP!CA$1)-COUNTIFS(SWISSW!$I:$I,MATCHUP!$A50,SWISSW!$J:$J,MATCHUP!CA$1,SWISSW!$F:$F,"Draw")+COUNTIFS(SWISSW!$I:$I,MATCHUP!CA$1,SWISSW!$J:$J,MATCHUP!$A50)-COUNTIFS(SWISSW!$I:$I,MATCHUP!CA$1,SWISSW!$J:$J,MATCHUP!$A50,SWISSW!$F:$F,"Draw")),"-")</f>
        <v>-</v>
      </c>
      <c r="CB50" s="5" t="str">
        <f ca="1">IFERROR((COUNTIFS(SWISSW!$I:$I,MATCHUP!$A50,SWISSW!$J:$J,MATCHUP!CB$1,SWISSW!$F:$F,"Won")+COUNTIFS(SWISSW!$I:$I,MATCHUP!CB$1,SWISSW!$J:$J,MATCHUP!$A50,SWISSW!$F:$F,"Lost"))/(COUNTIFS(SWISSW!$I:$I,MATCHUP!$A50,SWISSW!$J:$J,MATCHUP!CB$1)-COUNTIFS(SWISSW!$I:$I,MATCHUP!$A50,SWISSW!$J:$J,MATCHUP!CB$1,SWISSW!$F:$F,"Draw")+COUNTIFS(SWISSW!$I:$I,MATCHUP!CB$1,SWISSW!$J:$J,MATCHUP!$A50)-COUNTIFS(SWISSW!$I:$I,MATCHUP!CB$1,SWISSW!$J:$J,MATCHUP!$A50,SWISSW!$F:$F,"Draw")),"-")</f>
        <v>-</v>
      </c>
      <c r="CC50" s="5" t="str">
        <f ca="1">IFERROR((COUNTIFS(SWISSW!$I:$I,MATCHUP!$A50,SWISSW!$J:$J,MATCHUP!CC$1,SWISSW!$F:$F,"Won")+COUNTIFS(SWISSW!$I:$I,MATCHUP!CC$1,SWISSW!$J:$J,MATCHUP!$A50,SWISSW!$F:$F,"Lost"))/(COUNTIFS(SWISSW!$I:$I,MATCHUP!$A50,SWISSW!$J:$J,MATCHUP!CC$1)-COUNTIFS(SWISSW!$I:$I,MATCHUP!$A50,SWISSW!$J:$J,MATCHUP!CC$1,SWISSW!$F:$F,"Draw")+COUNTIFS(SWISSW!$I:$I,MATCHUP!CC$1,SWISSW!$J:$J,MATCHUP!$A50)-COUNTIFS(SWISSW!$I:$I,MATCHUP!CC$1,SWISSW!$J:$J,MATCHUP!$A50,SWISSW!$F:$F,"Draw")),"-")</f>
        <v>-</v>
      </c>
      <c r="CD50" s="5" t="str">
        <f ca="1">IFERROR((COUNTIFS(SWISSW!$I:$I,MATCHUP!$A50,SWISSW!$J:$J,MATCHUP!CD$1,SWISSW!$F:$F,"Won")+COUNTIFS(SWISSW!$I:$I,MATCHUP!CD$1,SWISSW!$J:$J,MATCHUP!$A50,SWISSW!$F:$F,"Lost"))/(COUNTIFS(SWISSW!$I:$I,MATCHUP!$A50,SWISSW!$J:$J,MATCHUP!CD$1)-COUNTIFS(SWISSW!$I:$I,MATCHUP!$A50,SWISSW!$J:$J,MATCHUP!CD$1,SWISSW!$F:$F,"Draw")+COUNTIFS(SWISSW!$I:$I,MATCHUP!CD$1,SWISSW!$J:$J,MATCHUP!$A50)-COUNTIFS(SWISSW!$I:$I,MATCHUP!CD$1,SWISSW!$J:$J,MATCHUP!$A50,SWISSW!$F:$F,"Draw")),"-")</f>
        <v>-</v>
      </c>
      <c r="CE50" s="5" t="str">
        <f ca="1">IFERROR((COUNTIFS(SWISSW!$I:$I,MATCHUP!$A50,SWISSW!$J:$J,MATCHUP!CE$1,SWISSW!$F:$F,"Won")+COUNTIFS(SWISSW!$I:$I,MATCHUP!CE$1,SWISSW!$J:$J,MATCHUP!$A50,SWISSW!$F:$F,"Lost"))/(COUNTIFS(SWISSW!$I:$I,MATCHUP!$A50,SWISSW!$J:$J,MATCHUP!CE$1)-COUNTIFS(SWISSW!$I:$I,MATCHUP!$A50,SWISSW!$J:$J,MATCHUP!CE$1,SWISSW!$F:$F,"Draw")+COUNTIFS(SWISSW!$I:$I,MATCHUP!CE$1,SWISSW!$J:$J,MATCHUP!$A50)-COUNTIFS(SWISSW!$I:$I,MATCHUP!CE$1,SWISSW!$J:$J,MATCHUP!$A50,SWISSW!$F:$F,"Draw")),"-")</f>
        <v>-</v>
      </c>
      <c r="CF50" s="5" t="str">
        <f ca="1">IFERROR((COUNTIFS(SWISSW!$I:$I,MATCHUP!$A50,SWISSW!$J:$J,MATCHUP!CF$1,SWISSW!$F:$F,"Won")+COUNTIFS(SWISSW!$I:$I,MATCHUP!CF$1,SWISSW!$J:$J,MATCHUP!$A50,SWISSW!$F:$F,"Lost"))/(COUNTIFS(SWISSW!$I:$I,MATCHUP!$A50,SWISSW!$J:$J,MATCHUP!CF$1)-COUNTIFS(SWISSW!$I:$I,MATCHUP!$A50,SWISSW!$J:$J,MATCHUP!CF$1,SWISSW!$F:$F,"Draw")+COUNTIFS(SWISSW!$I:$I,MATCHUP!CF$1,SWISSW!$J:$J,MATCHUP!$A50)-COUNTIFS(SWISSW!$I:$I,MATCHUP!CF$1,SWISSW!$J:$J,MATCHUP!$A50,SWISSW!$F:$F,"Draw")),"-")</f>
        <v>-</v>
      </c>
      <c r="CG50" s="5" t="str">
        <f ca="1">IFERROR((COUNTIFS(SWISSW!$I:$I,MATCHUP!$A50,SWISSW!$J:$J,MATCHUP!CG$1,SWISSW!$F:$F,"Won")+COUNTIFS(SWISSW!$I:$I,MATCHUP!CG$1,SWISSW!$J:$J,MATCHUP!$A50,SWISSW!$F:$F,"Lost"))/(COUNTIFS(SWISSW!$I:$I,MATCHUP!$A50,SWISSW!$J:$J,MATCHUP!CG$1)-COUNTIFS(SWISSW!$I:$I,MATCHUP!$A50,SWISSW!$J:$J,MATCHUP!CG$1,SWISSW!$F:$F,"Draw")+COUNTIFS(SWISSW!$I:$I,MATCHUP!CG$1,SWISSW!$J:$J,MATCHUP!$A50)-COUNTIFS(SWISSW!$I:$I,MATCHUP!CG$1,SWISSW!$J:$J,MATCHUP!$A50,SWISSW!$F:$F,"Draw")),"-")</f>
        <v>-</v>
      </c>
      <c r="CH50" s="5" t="str">
        <f ca="1">IFERROR((COUNTIFS(SWISSW!$I:$I,MATCHUP!$A50,SWISSW!$J:$J,MATCHUP!CH$1,SWISSW!$F:$F,"Won")+COUNTIFS(SWISSW!$I:$I,MATCHUP!CH$1,SWISSW!$J:$J,MATCHUP!$A50,SWISSW!$F:$F,"Lost"))/(COUNTIFS(SWISSW!$I:$I,MATCHUP!$A50,SWISSW!$J:$J,MATCHUP!CH$1)-COUNTIFS(SWISSW!$I:$I,MATCHUP!$A50,SWISSW!$J:$J,MATCHUP!CH$1,SWISSW!$F:$F,"Draw")+COUNTIFS(SWISSW!$I:$I,MATCHUP!CH$1,SWISSW!$J:$J,MATCHUP!$A50)-COUNTIFS(SWISSW!$I:$I,MATCHUP!CH$1,SWISSW!$J:$J,MATCHUP!$A50,SWISSW!$F:$F,"Draw")),"-")</f>
        <v>-</v>
      </c>
      <c r="CI50" s="5" t="str">
        <f ca="1">IFERROR((COUNTIFS(SWISSW!$I:$I,MATCHUP!$A50,SWISSW!$J:$J,MATCHUP!CI$1,SWISSW!$F:$F,"Won")+COUNTIFS(SWISSW!$I:$I,MATCHUP!CI$1,SWISSW!$J:$J,MATCHUP!$A50,SWISSW!$F:$F,"Lost"))/(COUNTIFS(SWISSW!$I:$I,MATCHUP!$A50,SWISSW!$J:$J,MATCHUP!CI$1)-COUNTIFS(SWISSW!$I:$I,MATCHUP!$A50,SWISSW!$J:$J,MATCHUP!CI$1,SWISSW!$F:$F,"Draw")+COUNTIFS(SWISSW!$I:$I,MATCHUP!CI$1,SWISSW!$J:$J,MATCHUP!$A50)-COUNTIFS(SWISSW!$I:$I,MATCHUP!CI$1,SWISSW!$J:$J,MATCHUP!$A50,SWISSW!$F:$F,"Draw")),"-")</f>
        <v>-</v>
      </c>
      <c r="CJ50" s="5" t="str">
        <f ca="1">IFERROR((COUNTIFS(SWISSW!$I:$I,MATCHUP!$A50,SWISSW!$J:$J,MATCHUP!CJ$1,SWISSW!$F:$F,"Won")+COUNTIFS(SWISSW!$I:$I,MATCHUP!CJ$1,SWISSW!$J:$J,MATCHUP!$A50,SWISSW!$F:$F,"Lost"))/(COUNTIFS(SWISSW!$I:$I,MATCHUP!$A50,SWISSW!$J:$J,MATCHUP!CJ$1)-COUNTIFS(SWISSW!$I:$I,MATCHUP!$A50,SWISSW!$J:$J,MATCHUP!CJ$1,SWISSW!$F:$F,"Draw")+COUNTIFS(SWISSW!$I:$I,MATCHUP!CJ$1,SWISSW!$J:$J,MATCHUP!$A50)-COUNTIFS(SWISSW!$I:$I,MATCHUP!CJ$1,SWISSW!$J:$J,MATCHUP!$A50,SWISSW!$F:$F,"Draw")),"-")</f>
        <v>-</v>
      </c>
      <c r="CK50" s="5" t="str">
        <f ca="1">IFERROR((COUNTIFS(SWISSW!$I:$I,MATCHUP!$A50,SWISSW!$J:$J,MATCHUP!CK$1,SWISSW!$F:$F,"Won")+COUNTIFS(SWISSW!$I:$I,MATCHUP!CK$1,SWISSW!$J:$J,MATCHUP!$A50,SWISSW!$F:$F,"Lost"))/(COUNTIFS(SWISSW!$I:$I,MATCHUP!$A50,SWISSW!$J:$J,MATCHUP!CK$1)-COUNTIFS(SWISSW!$I:$I,MATCHUP!$A50,SWISSW!$J:$J,MATCHUP!CK$1,SWISSW!$F:$F,"Draw")+COUNTIFS(SWISSW!$I:$I,MATCHUP!CK$1,SWISSW!$J:$J,MATCHUP!$A50)-COUNTIFS(SWISSW!$I:$I,MATCHUP!CK$1,SWISSW!$J:$J,MATCHUP!$A50,SWISSW!$F:$F,"Draw")),"-")</f>
        <v>-</v>
      </c>
      <c r="CL50" s="5" t="str">
        <f ca="1">IFERROR((COUNTIFS(SWISSW!$I:$I,MATCHUP!$A50,SWISSW!$J:$J,MATCHUP!CL$1,SWISSW!$F:$F,"Won")+COUNTIFS(SWISSW!$I:$I,MATCHUP!CL$1,SWISSW!$J:$J,MATCHUP!$A50,SWISSW!$F:$F,"Lost"))/(COUNTIFS(SWISSW!$I:$I,MATCHUP!$A50,SWISSW!$J:$J,MATCHUP!CL$1)-COUNTIFS(SWISSW!$I:$I,MATCHUP!$A50,SWISSW!$J:$J,MATCHUP!CL$1,SWISSW!$F:$F,"Draw")+COUNTIFS(SWISSW!$I:$I,MATCHUP!CL$1,SWISSW!$J:$J,MATCHUP!$A50)-COUNTIFS(SWISSW!$I:$I,MATCHUP!CL$1,SWISSW!$J:$J,MATCHUP!$A50,SWISSW!$F:$F,"Draw")),"-")</f>
        <v>-</v>
      </c>
      <c r="CM50" s="5" t="str">
        <f ca="1">IFERROR((COUNTIFS(SWISSW!$I:$I,MATCHUP!$A50,SWISSW!$J:$J,MATCHUP!CM$1,SWISSW!$F:$F,"Won")+COUNTIFS(SWISSW!$I:$I,MATCHUP!CM$1,SWISSW!$J:$J,MATCHUP!$A50,SWISSW!$F:$F,"Lost"))/(COUNTIFS(SWISSW!$I:$I,MATCHUP!$A50,SWISSW!$J:$J,MATCHUP!CM$1)-COUNTIFS(SWISSW!$I:$I,MATCHUP!$A50,SWISSW!$J:$J,MATCHUP!CM$1,SWISSW!$F:$F,"Draw")+COUNTIFS(SWISSW!$I:$I,MATCHUP!CM$1,SWISSW!$J:$J,MATCHUP!$A50)-COUNTIFS(SWISSW!$I:$I,MATCHUP!CM$1,SWISSW!$J:$J,MATCHUP!$A50,SWISSW!$F:$F,"Draw")),"-")</f>
        <v>-</v>
      </c>
      <c r="CN50" s="5" t="str">
        <f ca="1">IFERROR((COUNTIFS(SWISSW!$I:$I,MATCHUP!$A50,SWISSW!$J:$J,MATCHUP!CN$1,SWISSW!$F:$F,"Won")+COUNTIFS(SWISSW!$I:$I,MATCHUP!CN$1,SWISSW!$J:$J,MATCHUP!$A50,SWISSW!$F:$F,"Lost"))/(COUNTIFS(SWISSW!$I:$I,MATCHUP!$A50,SWISSW!$J:$J,MATCHUP!CN$1)-COUNTIFS(SWISSW!$I:$I,MATCHUP!$A50,SWISSW!$J:$J,MATCHUP!CN$1,SWISSW!$F:$F,"Draw")+COUNTIFS(SWISSW!$I:$I,MATCHUP!CN$1,SWISSW!$J:$J,MATCHUP!$A50)-COUNTIFS(SWISSW!$I:$I,MATCHUP!CN$1,SWISSW!$J:$J,MATCHUP!$A50,SWISSW!$F:$F,"Draw")),"-")</f>
        <v>-</v>
      </c>
      <c r="CO50" s="5" t="str">
        <f ca="1">IFERROR((COUNTIFS(SWISSW!$I:$I,MATCHUP!$A50,SWISSW!$J:$J,MATCHUP!CO$1,SWISSW!$F:$F,"Won")+COUNTIFS(SWISSW!$I:$I,MATCHUP!CO$1,SWISSW!$J:$J,MATCHUP!$A50,SWISSW!$F:$F,"Lost"))/(COUNTIFS(SWISSW!$I:$I,MATCHUP!$A50,SWISSW!$J:$J,MATCHUP!CO$1)-COUNTIFS(SWISSW!$I:$I,MATCHUP!$A50,SWISSW!$J:$J,MATCHUP!CO$1,SWISSW!$F:$F,"Draw")+COUNTIFS(SWISSW!$I:$I,MATCHUP!CO$1,SWISSW!$J:$J,MATCHUP!$A50)-COUNTIFS(SWISSW!$I:$I,MATCHUP!CO$1,SWISSW!$J:$J,MATCHUP!$A50,SWISSW!$F:$F,"Draw")),"-")</f>
        <v>-</v>
      </c>
      <c r="CP50" s="5" t="str">
        <f ca="1">IFERROR((COUNTIFS(SWISSW!$I:$I,MATCHUP!$A50,SWISSW!$J:$J,MATCHUP!CP$1,SWISSW!$F:$F,"Won")+COUNTIFS(SWISSW!$I:$I,MATCHUP!CP$1,SWISSW!$J:$J,MATCHUP!$A50,SWISSW!$F:$F,"Lost"))/(COUNTIFS(SWISSW!$I:$I,MATCHUP!$A50,SWISSW!$J:$J,MATCHUP!CP$1)-COUNTIFS(SWISSW!$I:$I,MATCHUP!$A50,SWISSW!$J:$J,MATCHUP!CP$1,SWISSW!$F:$F,"Draw")+COUNTIFS(SWISSW!$I:$I,MATCHUP!CP$1,SWISSW!$J:$J,MATCHUP!$A50)-COUNTIFS(SWISSW!$I:$I,MATCHUP!CP$1,SWISSW!$J:$J,MATCHUP!$A50,SWISSW!$F:$F,"Draw")),"-")</f>
        <v>-</v>
      </c>
      <c r="CQ50" s="5" t="str">
        <f ca="1">IFERROR((COUNTIFS(SWISSW!$I:$I,MATCHUP!$A50,SWISSW!$J:$J,MATCHUP!CQ$1,SWISSW!$F:$F,"Won")+COUNTIFS(SWISSW!$I:$I,MATCHUP!CQ$1,SWISSW!$J:$J,MATCHUP!$A50,SWISSW!$F:$F,"Lost"))/(COUNTIFS(SWISSW!$I:$I,MATCHUP!$A50,SWISSW!$J:$J,MATCHUP!CQ$1)-COUNTIFS(SWISSW!$I:$I,MATCHUP!$A50,SWISSW!$J:$J,MATCHUP!CQ$1,SWISSW!$F:$F,"Draw")+COUNTIFS(SWISSW!$I:$I,MATCHUP!CQ$1,SWISSW!$J:$J,MATCHUP!$A50)-COUNTIFS(SWISSW!$I:$I,MATCHUP!CQ$1,SWISSW!$J:$J,MATCHUP!$A50,SWISSW!$F:$F,"Draw")),"-")</f>
        <v>-</v>
      </c>
      <c r="CR50" s="5" t="str">
        <f ca="1">IFERROR((COUNTIFS(SWISSW!$I:$I,MATCHUP!$A50,SWISSW!$J:$J,MATCHUP!CR$1,SWISSW!$F:$F,"Won")+COUNTIFS(SWISSW!$I:$I,MATCHUP!CR$1,SWISSW!$J:$J,MATCHUP!$A50,SWISSW!$F:$F,"Lost"))/(COUNTIFS(SWISSW!$I:$I,MATCHUP!$A50,SWISSW!$J:$J,MATCHUP!CR$1)-COUNTIFS(SWISSW!$I:$I,MATCHUP!$A50,SWISSW!$J:$J,MATCHUP!CR$1,SWISSW!$F:$F,"Draw")+COUNTIFS(SWISSW!$I:$I,MATCHUP!CR$1,SWISSW!$J:$J,MATCHUP!$A50)-COUNTIFS(SWISSW!$I:$I,MATCHUP!CR$1,SWISSW!$J:$J,MATCHUP!$A50,SWISSW!$F:$F,"Draw")),"-")</f>
        <v>-</v>
      </c>
      <c r="CS50" s="5" t="str">
        <f ca="1">IFERROR((COUNTIFS(SWISSW!$I:$I,MATCHUP!$A50,SWISSW!$J:$J,MATCHUP!CS$1,SWISSW!$F:$F,"Won")+COUNTIFS(SWISSW!$I:$I,MATCHUP!CS$1,SWISSW!$J:$J,MATCHUP!$A50,SWISSW!$F:$F,"Lost"))/(COUNTIFS(SWISSW!$I:$I,MATCHUP!$A50,SWISSW!$J:$J,MATCHUP!CS$1)-COUNTIFS(SWISSW!$I:$I,MATCHUP!$A50,SWISSW!$J:$J,MATCHUP!CS$1,SWISSW!$F:$F,"Draw")+COUNTIFS(SWISSW!$I:$I,MATCHUP!CS$1,SWISSW!$J:$J,MATCHUP!$A50)-COUNTIFS(SWISSW!$I:$I,MATCHUP!CS$1,SWISSW!$J:$J,MATCHUP!$A50,SWISSW!$F:$F,"Draw")),"-")</f>
        <v>-</v>
      </c>
      <c r="CT50" s="5" t="str">
        <f ca="1">IFERROR((COUNTIFS(SWISSW!$I:$I,MATCHUP!$A50,SWISSW!$J:$J,MATCHUP!CT$1,SWISSW!$F:$F,"Won")+COUNTIFS(SWISSW!$I:$I,MATCHUP!CT$1,SWISSW!$J:$J,MATCHUP!$A50,SWISSW!$F:$F,"Lost"))/(COUNTIFS(SWISSW!$I:$I,MATCHUP!$A50,SWISSW!$J:$J,MATCHUP!CT$1)-COUNTIFS(SWISSW!$I:$I,MATCHUP!$A50,SWISSW!$J:$J,MATCHUP!CT$1,SWISSW!$F:$F,"Draw")+COUNTIFS(SWISSW!$I:$I,MATCHUP!CT$1,SWISSW!$J:$J,MATCHUP!$A50)-COUNTIFS(SWISSW!$I:$I,MATCHUP!CT$1,SWISSW!$J:$J,MATCHUP!$A50,SWISSW!$F:$F,"Draw")),"-")</f>
        <v>-</v>
      </c>
      <c r="CU50" s="5" t="str">
        <f ca="1">IFERROR((COUNTIFS(SWISSW!$I:$I,MATCHUP!$A50,SWISSW!$J:$J,MATCHUP!CU$1,SWISSW!$F:$F,"Won")+COUNTIFS(SWISSW!$I:$I,MATCHUP!CU$1,SWISSW!$J:$J,MATCHUP!$A50,SWISSW!$F:$F,"Lost"))/(COUNTIFS(SWISSW!$I:$I,MATCHUP!$A50,SWISSW!$J:$J,MATCHUP!CU$1)-COUNTIFS(SWISSW!$I:$I,MATCHUP!$A50,SWISSW!$J:$J,MATCHUP!CU$1,SWISSW!$F:$F,"Draw")+COUNTIFS(SWISSW!$I:$I,MATCHUP!CU$1,SWISSW!$J:$J,MATCHUP!$A50)-COUNTIFS(SWISSW!$I:$I,MATCHUP!CU$1,SWISSW!$J:$J,MATCHUP!$A50,SWISSW!$F:$F,"Draw")),"-")</f>
        <v>-</v>
      </c>
      <c r="CV50" s="5" t="str">
        <f ca="1">IFERROR((COUNTIFS(SWISSW!$I:$I,MATCHUP!$A50,SWISSW!$J:$J,MATCHUP!CV$1,SWISSW!$F:$F,"Won")+COUNTIFS(SWISSW!$I:$I,MATCHUP!CV$1,SWISSW!$J:$J,MATCHUP!$A50,SWISSW!$F:$F,"Lost"))/(COUNTIFS(SWISSW!$I:$I,MATCHUP!$A50,SWISSW!$J:$J,MATCHUP!CV$1)-COUNTIFS(SWISSW!$I:$I,MATCHUP!$A50,SWISSW!$J:$J,MATCHUP!CV$1,SWISSW!$F:$F,"Draw")+COUNTIFS(SWISSW!$I:$I,MATCHUP!CV$1,SWISSW!$J:$J,MATCHUP!$A50)-COUNTIFS(SWISSW!$I:$I,MATCHUP!CV$1,SWISSW!$J:$J,MATCHUP!$A50,SWISSW!$F:$F,"Draw")),"-")</f>
        <v>-</v>
      </c>
    </row>
    <row r="51" spans="1:100" ht="55" customHeight="1" x14ac:dyDescent="0.3">
      <c r="A51" s="3" t="str" cm="1">
        <f t="array" aca="1" ref="A51" ca="1">INDIRECT(ADDRESS(ROW(),1,,1,"METABREAK"))</f>
        <v>Whale Combo</v>
      </c>
      <c r="B51" s="5">
        <f ca="1">IFERROR((COUNTIFS(SWISSW!$I:$I,MATCHUP!$A51,SWISSW!$J:$J,MATCHUP!B$1,SWISSW!$F:$F,"Won")+COUNTIFS(SWISSW!$I:$I,MATCHUP!B$1,SWISSW!$J:$J,MATCHUP!$A51,SWISSW!$F:$F,"Lost"))/(COUNTIFS(SWISSW!$I:$I,MATCHUP!$A51,SWISSW!$J:$J,MATCHUP!B$1)-COUNTIFS(SWISSW!$I:$I,MATCHUP!$A51,SWISSW!$J:$J,MATCHUP!B$1,SWISSW!$F:$F,"Draw")+COUNTIFS(SWISSW!$I:$I,MATCHUP!B$1,SWISSW!$J:$J,MATCHUP!$A51)-COUNTIFS(SWISSW!$I:$I,MATCHUP!B$1,SWISSW!$J:$J,MATCHUP!$A51,SWISSW!$F:$F,"Draw")),"-")</f>
        <v>0</v>
      </c>
      <c r="C51" s="5">
        <f ca="1">IFERROR((COUNTIFS(SWISSW!$I:$I,MATCHUP!$A51,SWISSW!$J:$J,MATCHUP!C$1,SWISSW!$F:$F,"Won")+COUNTIFS(SWISSW!$I:$I,MATCHUP!C$1,SWISSW!$J:$J,MATCHUP!$A51,SWISSW!$F:$F,"Lost"))/(COUNTIFS(SWISSW!$I:$I,MATCHUP!$A51,SWISSW!$J:$J,MATCHUP!C$1)-COUNTIFS(SWISSW!$I:$I,MATCHUP!$A51,SWISSW!$J:$J,MATCHUP!C$1,SWISSW!$F:$F,"Draw")+COUNTIFS(SWISSW!$I:$I,MATCHUP!C$1,SWISSW!$J:$J,MATCHUP!$A51)-COUNTIFS(SWISSW!$I:$I,MATCHUP!C$1,SWISSW!$J:$J,MATCHUP!$A51,SWISSW!$F:$F,"Draw")),"-")</f>
        <v>1</v>
      </c>
      <c r="D51" s="5">
        <f ca="1">IFERROR((COUNTIFS(SWISSW!$I:$I,MATCHUP!$A51,SWISSW!$J:$J,MATCHUP!D$1,SWISSW!$F:$F,"Won")+COUNTIFS(SWISSW!$I:$I,MATCHUP!D$1,SWISSW!$J:$J,MATCHUP!$A51,SWISSW!$F:$F,"Lost"))/(COUNTIFS(SWISSW!$I:$I,MATCHUP!$A51,SWISSW!$J:$J,MATCHUP!D$1)-COUNTIFS(SWISSW!$I:$I,MATCHUP!$A51,SWISSW!$J:$J,MATCHUP!D$1,SWISSW!$F:$F,"Draw")+COUNTIFS(SWISSW!$I:$I,MATCHUP!D$1,SWISSW!$J:$J,MATCHUP!$A51)-COUNTIFS(SWISSW!$I:$I,MATCHUP!D$1,SWISSW!$J:$J,MATCHUP!$A51,SWISSW!$F:$F,"Draw")),"-")</f>
        <v>1</v>
      </c>
      <c r="E51" s="5">
        <f ca="1">IFERROR((COUNTIFS(SWISSW!$I:$I,MATCHUP!$A51,SWISSW!$J:$J,MATCHUP!E$1,SWISSW!$F:$F,"Won")+COUNTIFS(SWISSW!$I:$I,MATCHUP!E$1,SWISSW!$J:$J,MATCHUP!$A51,SWISSW!$F:$F,"Lost"))/(COUNTIFS(SWISSW!$I:$I,MATCHUP!$A51,SWISSW!$J:$J,MATCHUP!E$1)-COUNTIFS(SWISSW!$I:$I,MATCHUP!$A51,SWISSW!$J:$J,MATCHUP!E$1,SWISSW!$F:$F,"Draw")+COUNTIFS(SWISSW!$I:$I,MATCHUP!E$1,SWISSW!$J:$J,MATCHUP!$A51)-COUNTIFS(SWISSW!$I:$I,MATCHUP!E$1,SWISSW!$J:$J,MATCHUP!$A51,SWISSW!$F:$F,"Draw")),"-")</f>
        <v>1</v>
      </c>
      <c r="F51" s="5">
        <f ca="1">IFERROR((COUNTIFS(SWISSW!$I:$I,MATCHUP!$A51,SWISSW!$J:$J,MATCHUP!F$1,SWISSW!$F:$F,"Won")+COUNTIFS(SWISSW!$I:$I,MATCHUP!F$1,SWISSW!$J:$J,MATCHUP!$A51,SWISSW!$F:$F,"Lost"))/(COUNTIFS(SWISSW!$I:$I,MATCHUP!$A51,SWISSW!$J:$J,MATCHUP!F$1)-COUNTIFS(SWISSW!$I:$I,MATCHUP!$A51,SWISSW!$J:$J,MATCHUP!F$1,SWISSW!$F:$F,"Draw")+COUNTIFS(SWISSW!$I:$I,MATCHUP!F$1,SWISSW!$J:$J,MATCHUP!$A51)-COUNTIFS(SWISSW!$I:$I,MATCHUP!F$1,SWISSW!$J:$J,MATCHUP!$A51,SWISSW!$F:$F,"Draw")),"-")</f>
        <v>0</v>
      </c>
      <c r="G51" s="5" t="str">
        <f ca="1">IFERROR((COUNTIFS(SWISSW!$I:$I,MATCHUP!$A51,SWISSW!$J:$J,MATCHUP!G$1,SWISSW!$F:$F,"Won")+COUNTIFS(SWISSW!$I:$I,MATCHUP!G$1,SWISSW!$J:$J,MATCHUP!$A51,SWISSW!$F:$F,"Lost"))/(COUNTIFS(SWISSW!$I:$I,MATCHUP!$A51,SWISSW!$J:$J,MATCHUP!G$1)-COUNTIFS(SWISSW!$I:$I,MATCHUP!$A51,SWISSW!$J:$J,MATCHUP!G$1,SWISSW!$F:$F,"Draw")+COUNTIFS(SWISSW!$I:$I,MATCHUP!G$1,SWISSW!$J:$J,MATCHUP!$A51)-COUNTIFS(SWISSW!$I:$I,MATCHUP!G$1,SWISSW!$J:$J,MATCHUP!$A51,SWISSW!$F:$F,"Draw")),"-")</f>
        <v>-</v>
      </c>
      <c r="H51" s="5">
        <f ca="1">IFERROR((COUNTIFS(SWISSW!$I:$I,MATCHUP!$A51,SWISSW!$J:$J,MATCHUP!H$1,SWISSW!$F:$F,"Won")+COUNTIFS(SWISSW!$I:$I,MATCHUP!H$1,SWISSW!$J:$J,MATCHUP!$A51,SWISSW!$F:$F,"Lost"))/(COUNTIFS(SWISSW!$I:$I,MATCHUP!$A51,SWISSW!$J:$J,MATCHUP!H$1)-COUNTIFS(SWISSW!$I:$I,MATCHUP!$A51,SWISSW!$J:$J,MATCHUP!H$1,SWISSW!$F:$F,"Draw")+COUNTIFS(SWISSW!$I:$I,MATCHUP!H$1,SWISSW!$J:$J,MATCHUP!$A51)-COUNTIFS(SWISSW!$I:$I,MATCHUP!H$1,SWISSW!$J:$J,MATCHUP!$A51,SWISSW!$F:$F,"Draw")),"-")</f>
        <v>0</v>
      </c>
      <c r="I51" s="5">
        <f ca="1">IFERROR((COUNTIFS(SWISSW!$I:$I,MATCHUP!$A51,SWISSW!$J:$J,MATCHUP!I$1,SWISSW!$F:$F,"Won")+COUNTIFS(SWISSW!$I:$I,MATCHUP!I$1,SWISSW!$J:$J,MATCHUP!$A51,SWISSW!$F:$F,"Lost"))/(COUNTIFS(SWISSW!$I:$I,MATCHUP!$A51,SWISSW!$J:$J,MATCHUP!I$1)-COUNTIFS(SWISSW!$I:$I,MATCHUP!$A51,SWISSW!$J:$J,MATCHUP!I$1,SWISSW!$F:$F,"Draw")+COUNTIFS(SWISSW!$I:$I,MATCHUP!I$1,SWISSW!$J:$J,MATCHUP!$A51)-COUNTIFS(SWISSW!$I:$I,MATCHUP!I$1,SWISSW!$J:$J,MATCHUP!$A51,SWISSW!$F:$F,"Draw")),"-")</f>
        <v>0</v>
      </c>
      <c r="J51" s="5" t="str">
        <f ca="1">IFERROR((COUNTIFS(SWISSW!$I:$I,MATCHUP!$A51,SWISSW!$J:$J,MATCHUP!J$1,SWISSW!$F:$F,"Won")+COUNTIFS(SWISSW!$I:$I,MATCHUP!J$1,SWISSW!$J:$J,MATCHUP!$A51,SWISSW!$F:$F,"Lost"))/(COUNTIFS(SWISSW!$I:$I,MATCHUP!$A51,SWISSW!$J:$J,MATCHUP!J$1)-COUNTIFS(SWISSW!$I:$I,MATCHUP!$A51,SWISSW!$J:$J,MATCHUP!J$1,SWISSW!$F:$F,"Draw")+COUNTIFS(SWISSW!$I:$I,MATCHUP!J$1,SWISSW!$J:$J,MATCHUP!$A51)-COUNTIFS(SWISSW!$I:$I,MATCHUP!J$1,SWISSW!$J:$J,MATCHUP!$A51,SWISSW!$F:$F,"Draw")),"-")</f>
        <v>-</v>
      </c>
      <c r="K51" s="5" t="str">
        <f ca="1">IFERROR((COUNTIFS(SWISSW!$I:$I,MATCHUP!$A51,SWISSW!$J:$J,MATCHUP!K$1,SWISSW!$F:$F,"Won")+COUNTIFS(SWISSW!$I:$I,MATCHUP!K$1,SWISSW!$J:$J,MATCHUP!$A51,SWISSW!$F:$F,"Lost"))/(COUNTIFS(SWISSW!$I:$I,MATCHUP!$A51,SWISSW!$J:$J,MATCHUP!K$1)-COUNTIFS(SWISSW!$I:$I,MATCHUP!$A51,SWISSW!$J:$J,MATCHUP!K$1,SWISSW!$F:$F,"Draw")+COUNTIFS(SWISSW!$I:$I,MATCHUP!K$1,SWISSW!$J:$J,MATCHUP!$A51)-COUNTIFS(SWISSW!$I:$I,MATCHUP!K$1,SWISSW!$J:$J,MATCHUP!$A51,SWISSW!$F:$F,"Draw")),"-")</f>
        <v>-</v>
      </c>
      <c r="L51" s="5" t="str">
        <f ca="1">IFERROR((COUNTIFS(SWISSW!$I:$I,MATCHUP!$A51,SWISSW!$J:$J,MATCHUP!L$1,SWISSW!$F:$F,"Won")+COUNTIFS(SWISSW!$I:$I,MATCHUP!L$1,SWISSW!$J:$J,MATCHUP!$A51,SWISSW!$F:$F,"Lost"))/(COUNTIFS(SWISSW!$I:$I,MATCHUP!$A51,SWISSW!$J:$J,MATCHUP!L$1)-COUNTIFS(SWISSW!$I:$I,MATCHUP!$A51,SWISSW!$J:$J,MATCHUP!L$1,SWISSW!$F:$F,"Draw")+COUNTIFS(SWISSW!$I:$I,MATCHUP!L$1,SWISSW!$J:$J,MATCHUP!$A51)-COUNTIFS(SWISSW!$I:$I,MATCHUP!L$1,SWISSW!$J:$J,MATCHUP!$A51,SWISSW!$F:$F,"Draw")),"-")</f>
        <v>-</v>
      </c>
      <c r="M51" s="5">
        <f ca="1">IFERROR((COUNTIFS(SWISSW!$I:$I,MATCHUP!$A51,SWISSW!$J:$J,MATCHUP!M$1,SWISSW!$F:$F,"Won")+COUNTIFS(SWISSW!$I:$I,MATCHUP!M$1,SWISSW!$J:$J,MATCHUP!$A51,SWISSW!$F:$F,"Lost"))/(COUNTIFS(SWISSW!$I:$I,MATCHUP!$A51,SWISSW!$J:$J,MATCHUP!M$1)-COUNTIFS(SWISSW!$I:$I,MATCHUP!$A51,SWISSW!$J:$J,MATCHUP!M$1,SWISSW!$F:$F,"Draw")+COUNTIFS(SWISSW!$I:$I,MATCHUP!M$1,SWISSW!$J:$J,MATCHUP!$A51)-COUNTIFS(SWISSW!$I:$I,MATCHUP!M$1,SWISSW!$J:$J,MATCHUP!$A51,SWISSW!$F:$F,"Draw")),"-")</f>
        <v>1</v>
      </c>
      <c r="N51" s="5" t="str">
        <f ca="1">IFERROR((COUNTIFS(SWISSW!$I:$I,MATCHUP!$A51,SWISSW!$J:$J,MATCHUP!N$1,SWISSW!$F:$F,"Won")+COUNTIFS(SWISSW!$I:$I,MATCHUP!N$1,SWISSW!$J:$J,MATCHUP!$A51,SWISSW!$F:$F,"Lost"))/(COUNTIFS(SWISSW!$I:$I,MATCHUP!$A51,SWISSW!$J:$J,MATCHUP!N$1)-COUNTIFS(SWISSW!$I:$I,MATCHUP!$A51,SWISSW!$J:$J,MATCHUP!N$1,SWISSW!$F:$F,"Draw")+COUNTIFS(SWISSW!$I:$I,MATCHUP!N$1,SWISSW!$J:$J,MATCHUP!$A51)-COUNTIFS(SWISSW!$I:$I,MATCHUP!N$1,SWISSW!$J:$J,MATCHUP!$A51,SWISSW!$F:$F,"Draw")),"-")</f>
        <v>-</v>
      </c>
      <c r="O51" s="5" t="str">
        <f ca="1">IFERROR((COUNTIFS(SWISSW!$I:$I,MATCHUP!$A51,SWISSW!$J:$J,MATCHUP!O$1,SWISSW!$F:$F,"Won")+COUNTIFS(SWISSW!$I:$I,MATCHUP!O$1,SWISSW!$J:$J,MATCHUP!$A51,SWISSW!$F:$F,"Lost"))/(COUNTIFS(SWISSW!$I:$I,MATCHUP!$A51,SWISSW!$J:$J,MATCHUP!O$1)-COUNTIFS(SWISSW!$I:$I,MATCHUP!$A51,SWISSW!$J:$J,MATCHUP!O$1,SWISSW!$F:$F,"Draw")+COUNTIFS(SWISSW!$I:$I,MATCHUP!O$1,SWISSW!$J:$J,MATCHUP!$A51)-COUNTIFS(SWISSW!$I:$I,MATCHUP!O$1,SWISSW!$J:$J,MATCHUP!$A51,SWISSW!$F:$F,"Draw")),"-")</f>
        <v>-</v>
      </c>
      <c r="P51" s="5" t="str">
        <f ca="1">IFERROR((COUNTIFS(SWISSW!$I:$I,MATCHUP!$A51,SWISSW!$J:$J,MATCHUP!P$1,SWISSW!$F:$F,"Won")+COUNTIFS(SWISSW!$I:$I,MATCHUP!P$1,SWISSW!$J:$J,MATCHUP!$A51,SWISSW!$F:$F,"Lost"))/(COUNTIFS(SWISSW!$I:$I,MATCHUP!$A51,SWISSW!$J:$J,MATCHUP!P$1)-COUNTIFS(SWISSW!$I:$I,MATCHUP!$A51,SWISSW!$J:$J,MATCHUP!P$1,SWISSW!$F:$F,"Draw")+COUNTIFS(SWISSW!$I:$I,MATCHUP!P$1,SWISSW!$J:$J,MATCHUP!$A51)-COUNTIFS(SWISSW!$I:$I,MATCHUP!P$1,SWISSW!$J:$J,MATCHUP!$A51,SWISSW!$F:$F,"Draw")),"-")</f>
        <v>-</v>
      </c>
      <c r="Q51" s="5">
        <f ca="1">IFERROR((COUNTIFS(SWISSW!$I:$I,MATCHUP!$A51,SWISSW!$J:$J,MATCHUP!Q$1,SWISSW!$F:$F,"Won")+COUNTIFS(SWISSW!$I:$I,MATCHUP!Q$1,SWISSW!$J:$J,MATCHUP!$A51,SWISSW!$F:$F,"Lost"))/(COUNTIFS(SWISSW!$I:$I,MATCHUP!$A51,SWISSW!$J:$J,MATCHUP!Q$1)-COUNTIFS(SWISSW!$I:$I,MATCHUP!$A51,SWISSW!$J:$J,MATCHUP!Q$1,SWISSW!$F:$F,"Draw")+COUNTIFS(SWISSW!$I:$I,MATCHUP!Q$1,SWISSW!$J:$J,MATCHUP!$A51)-COUNTIFS(SWISSW!$I:$I,MATCHUP!Q$1,SWISSW!$J:$J,MATCHUP!$A51,SWISSW!$F:$F,"Draw")),"-")</f>
        <v>1</v>
      </c>
      <c r="R51" s="5" t="str">
        <f ca="1">IFERROR((COUNTIFS(SWISSW!$I:$I,MATCHUP!$A51,SWISSW!$J:$J,MATCHUP!R$1,SWISSW!$F:$F,"Won")+COUNTIFS(SWISSW!$I:$I,MATCHUP!R$1,SWISSW!$J:$J,MATCHUP!$A51,SWISSW!$F:$F,"Lost"))/(COUNTIFS(SWISSW!$I:$I,MATCHUP!$A51,SWISSW!$J:$J,MATCHUP!R$1)-COUNTIFS(SWISSW!$I:$I,MATCHUP!$A51,SWISSW!$J:$J,MATCHUP!R$1,SWISSW!$F:$F,"Draw")+COUNTIFS(SWISSW!$I:$I,MATCHUP!R$1,SWISSW!$J:$J,MATCHUP!$A51)-COUNTIFS(SWISSW!$I:$I,MATCHUP!R$1,SWISSW!$J:$J,MATCHUP!$A51,SWISSW!$F:$F,"Draw")),"-")</f>
        <v>-</v>
      </c>
      <c r="S51" s="5" t="str">
        <f ca="1">IFERROR((COUNTIFS(SWISSW!$I:$I,MATCHUP!$A51,SWISSW!$J:$J,MATCHUP!S$1,SWISSW!$F:$F,"Won")+COUNTIFS(SWISSW!$I:$I,MATCHUP!S$1,SWISSW!$J:$J,MATCHUP!$A51,SWISSW!$F:$F,"Lost"))/(COUNTIFS(SWISSW!$I:$I,MATCHUP!$A51,SWISSW!$J:$J,MATCHUP!S$1)-COUNTIFS(SWISSW!$I:$I,MATCHUP!$A51,SWISSW!$J:$J,MATCHUP!S$1,SWISSW!$F:$F,"Draw")+COUNTIFS(SWISSW!$I:$I,MATCHUP!S$1,SWISSW!$J:$J,MATCHUP!$A51)-COUNTIFS(SWISSW!$I:$I,MATCHUP!S$1,SWISSW!$J:$J,MATCHUP!$A51,SWISSW!$F:$F,"Draw")),"-")</f>
        <v>-</v>
      </c>
      <c r="T51" s="5" t="str">
        <f ca="1">IFERROR((COUNTIFS(SWISSW!$I:$I,MATCHUP!$A51,SWISSW!$J:$J,MATCHUP!T$1,SWISSW!$F:$F,"Won")+COUNTIFS(SWISSW!$I:$I,MATCHUP!T$1,SWISSW!$J:$J,MATCHUP!$A51,SWISSW!$F:$F,"Lost"))/(COUNTIFS(SWISSW!$I:$I,MATCHUP!$A51,SWISSW!$J:$J,MATCHUP!T$1)-COUNTIFS(SWISSW!$I:$I,MATCHUP!$A51,SWISSW!$J:$J,MATCHUP!T$1,SWISSW!$F:$F,"Draw")+COUNTIFS(SWISSW!$I:$I,MATCHUP!T$1,SWISSW!$J:$J,MATCHUP!$A51)-COUNTIFS(SWISSW!$I:$I,MATCHUP!T$1,SWISSW!$J:$J,MATCHUP!$A51,SWISSW!$F:$F,"Draw")),"-")</f>
        <v>-</v>
      </c>
      <c r="U51" s="5" t="str">
        <f ca="1">IFERROR((COUNTIFS(SWISSW!$I:$I,MATCHUP!$A51,SWISSW!$J:$J,MATCHUP!U$1,SWISSW!$F:$F,"Won")+COUNTIFS(SWISSW!$I:$I,MATCHUP!U$1,SWISSW!$J:$J,MATCHUP!$A51,SWISSW!$F:$F,"Lost"))/(COUNTIFS(SWISSW!$I:$I,MATCHUP!$A51,SWISSW!$J:$J,MATCHUP!U$1)-COUNTIFS(SWISSW!$I:$I,MATCHUP!$A51,SWISSW!$J:$J,MATCHUP!U$1,SWISSW!$F:$F,"Draw")+COUNTIFS(SWISSW!$I:$I,MATCHUP!U$1,SWISSW!$J:$J,MATCHUP!$A51)-COUNTIFS(SWISSW!$I:$I,MATCHUP!U$1,SWISSW!$J:$J,MATCHUP!$A51,SWISSW!$F:$F,"Draw")),"-")</f>
        <v>-</v>
      </c>
      <c r="V51" s="5" t="str">
        <f ca="1">IFERROR((COUNTIFS(SWISSW!$I:$I,MATCHUP!$A51,SWISSW!$J:$J,MATCHUP!V$1,SWISSW!$F:$F,"Won")+COUNTIFS(SWISSW!$I:$I,MATCHUP!V$1,SWISSW!$J:$J,MATCHUP!$A51,SWISSW!$F:$F,"Lost"))/(COUNTIFS(SWISSW!$I:$I,MATCHUP!$A51,SWISSW!$J:$J,MATCHUP!V$1)-COUNTIFS(SWISSW!$I:$I,MATCHUP!$A51,SWISSW!$J:$J,MATCHUP!V$1,SWISSW!$F:$F,"Draw")+COUNTIFS(SWISSW!$I:$I,MATCHUP!V$1,SWISSW!$J:$J,MATCHUP!$A51)-COUNTIFS(SWISSW!$I:$I,MATCHUP!V$1,SWISSW!$J:$J,MATCHUP!$A51,SWISSW!$F:$F,"Draw")),"-")</f>
        <v>-</v>
      </c>
      <c r="W51" s="5" t="str">
        <f ca="1">IFERROR((COUNTIFS(SWISSW!$I:$I,MATCHUP!$A51,SWISSW!$J:$J,MATCHUP!W$1,SWISSW!$F:$F,"Won")+COUNTIFS(SWISSW!$I:$I,MATCHUP!W$1,SWISSW!$J:$J,MATCHUP!$A51,SWISSW!$F:$F,"Lost"))/(COUNTIFS(SWISSW!$I:$I,MATCHUP!$A51,SWISSW!$J:$J,MATCHUP!W$1)-COUNTIFS(SWISSW!$I:$I,MATCHUP!$A51,SWISSW!$J:$J,MATCHUP!W$1,SWISSW!$F:$F,"Draw")+COUNTIFS(SWISSW!$I:$I,MATCHUP!W$1,SWISSW!$J:$J,MATCHUP!$A51)-COUNTIFS(SWISSW!$I:$I,MATCHUP!W$1,SWISSW!$J:$J,MATCHUP!$A51,SWISSW!$F:$F,"Draw")),"-")</f>
        <v>-</v>
      </c>
      <c r="X51" s="5" t="str">
        <f ca="1">IFERROR((COUNTIFS(SWISSW!$I:$I,MATCHUP!$A51,SWISSW!$J:$J,MATCHUP!X$1,SWISSW!$F:$F,"Won")+COUNTIFS(SWISSW!$I:$I,MATCHUP!X$1,SWISSW!$J:$J,MATCHUP!$A51,SWISSW!$F:$F,"Lost"))/(COUNTIFS(SWISSW!$I:$I,MATCHUP!$A51,SWISSW!$J:$J,MATCHUP!X$1)-COUNTIFS(SWISSW!$I:$I,MATCHUP!$A51,SWISSW!$J:$J,MATCHUP!X$1,SWISSW!$F:$F,"Draw")+COUNTIFS(SWISSW!$I:$I,MATCHUP!X$1,SWISSW!$J:$J,MATCHUP!$A51)-COUNTIFS(SWISSW!$I:$I,MATCHUP!X$1,SWISSW!$J:$J,MATCHUP!$A51,SWISSW!$F:$F,"Draw")),"-")</f>
        <v>-</v>
      </c>
      <c r="Y51" s="5" t="str">
        <f ca="1">IFERROR((COUNTIFS(SWISSW!$I:$I,MATCHUP!$A51,SWISSW!$J:$J,MATCHUP!Y$1,SWISSW!$F:$F,"Won")+COUNTIFS(SWISSW!$I:$I,MATCHUP!Y$1,SWISSW!$J:$J,MATCHUP!$A51,SWISSW!$F:$F,"Lost"))/(COUNTIFS(SWISSW!$I:$I,MATCHUP!$A51,SWISSW!$J:$J,MATCHUP!Y$1)-COUNTIFS(SWISSW!$I:$I,MATCHUP!$A51,SWISSW!$J:$J,MATCHUP!Y$1,SWISSW!$F:$F,"Draw")+COUNTIFS(SWISSW!$I:$I,MATCHUP!Y$1,SWISSW!$J:$J,MATCHUP!$A51)-COUNTIFS(SWISSW!$I:$I,MATCHUP!Y$1,SWISSW!$J:$J,MATCHUP!$A51,SWISSW!$F:$F,"Draw")),"-")</f>
        <v>-</v>
      </c>
      <c r="Z51" s="5" t="str">
        <f ca="1">IFERROR((COUNTIFS(SWISSW!$I:$I,MATCHUP!$A51,SWISSW!$J:$J,MATCHUP!Z$1,SWISSW!$F:$F,"Won")+COUNTIFS(SWISSW!$I:$I,MATCHUP!Z$1,SWISSW!$J:$J,MATCHUP!$A51,SWISSW!$F:$F,"Lost"))/(COUNTIFS(SWISSW!$I:$I,MATCHUP!$A51,SWISSW!$J:$J,MATCHUP!Z$1)-COUNTIFS(SWISSW!$I:$I,MATCHUP!$A51,SWISSW!$J:$J,MATCHUP!Z$1,SWISSW!$F:$F,"Draw")+COUNTIFS(SWISSW!$I:$I,MATCHUP!Z$1,SWISSW!$J:$J,MATCHUP!$A51)-COUNTIFS(SWISSW!$I:$I,MATCHUP!Z$1,SWISSW!$J:$J,MATCHUP!$A51,SWISSW!$F:$F,"Draw")),"-")</f>
        <v>-</v>
      </c>
      <c r="AA51" s="5" t="str">
        <f ca="1">IFERROR((COUNTIFS(SWISSW!$I:$I,MATCHUP!$A51,SWISSW!$J:$J,MATCHUP!AA$1,SWISSW!$F:$F,"Won")+COUNTIFS(SWISSW!$I:$I,MATCHUP!AA$1,SWISSW!$J:$J,MATCHUP!$A51,SWISSW!$F:$F,"Lost"))/(COUNTIFS(SWISSW!$I:$I,MATCHUP!$A51,SWISSW!$J:$J,MATCHUP!AA$1)-COUNTIFS(SWISSW!$I:$I,MATCHUP!$A51,SWISSW!$J:$J,MATCHUP!AA$1,SWISSW!$F:$F,"Draw")+COUNTIFS(SWISSW!$I:$I,MATCHUP!AA$1,SWISSW!$J:$J,MATCHUP!$A51)-COUNTIFS(SWISSW!$I:$I,MATCHUP!AA$1,SWISSW!$J:$J,MATCHUP!$A51,SWISSW!$F:$F,"Draw")),"-")</f>
        <v>-</v>
      </c>
      <c r="AB51" s="5" t="str">
        <f ca="1">IFERROR((COUNTIFS(SWISSW!$I:$I,MATCHUP!$A51,SWISSW!$J:$J,MATCHUP!AB$1,SWISSW!$F:$F,"Won")+COUNTIFS(SWISSW!$I:$I,MATCHUP!AB$1,SWISSW!$J:$J,MATCHUP!$A51,SWISSW!$F:$F,"Lost"))/(COUNTIFS(SWISSW!$I:$I,MATCHUP!$A51,SWISSW!$J:$J,MATCHUP!AB$1)-COUNTIFS(SWISSW!$I:$I,MATCHUP!$A51,SWISSW!$J:$J,MATCHUP!AB$1,SWISSW!$F:$F,"Draw")+COUNTIFS(SWISSW!$I:$I,MATCHUP!AB$1,SWISSW!$J:$J,MATCHUP!$A51)-COUNTIFS(SWISSW!$I:$I,MATCHUP!AB$1,SWISSW!$J:$J,MATCHUP!$A51,SWISSW!$F:$F,"Draw")),"-")</f>
        <v>-</v>
      </c>
      <c r="AC51" s="5" t="str">
        <f ca="1">IFERROR((COUNTIFS(SWISSW!$I:$I,MATCHUP!$A51,SWISSW!$J:$J,MATCHUP!AC$1,SWISSW!$F:$F,"Won")+COUNTIFS(SWISSW!$I:$I,MATCHUP!AC$1,SWISSW!$J:$J,MATCHUP!$A51,SWISSW!$F:$F,"Lost"))/(COUNTIFS(SWISSW!$I:$I,MATCHUP!$A51,SWISSW!$J:$J,MATCHUP!AC$1)-COUNTIFS(SWISSW!$I:$I,MATCHUP!$A51,SWISSW!$J:$J,MATCHUP!AC$1,SWISSW!$F:$F,"Draw")+COUNTIFS(SWISSW!$I:$I,MATCHUP!AC$1,SWISSW!$J:$J,MATCHUP!$A51)-COUNTIFS(SWISSW!$I:$I,MATCHUP!AC$1,SWISSW!$J:$J,MATCHUP!$A51,SWISSW!$F:$F,"Draw")),"-")</f>
        <v>-</v>
      </c>
      <c r="AD51" s="5">
        <f ca="1">IFERROR((COUNTIFS(SWISSW!$I:$I,MATCHUP!$A51,SWISSW!$J:$J,MATCHUP!AD$1,SWISSW!$F:$F,"Won")+COUNTIFS(SWISSW!$I:$I,MATCHUP!AD$1,SWISSW!$J:$J,MATCHUP!$A51,SWISSW!$F:$F,"Lost"))/(COUNTIFS(SWISSW!$I:$I,MATCHUP!$A51,SWISSW!$J:$J,MATCHUP!AD$1)-COUNTIFS(SWISSW!$I:$I,MATCHUP!$A51,SWISSW!$J:$J,MATCHUP!AD$1,SWISSW!$F:$F,"Draw")+COUNTIFS(SWISSW!$I:$I,MATCHUP!AD$1,SWISSW!$J:$J,MATCHUP!$A51)-COUNTIFS(SWISSW!$I:$I,MATCHUP!AD$1,SWISSW!$J:$J,MATCHUP!$A51,SWISSW!$F:$F,"Draw")),"-")</f>
        <v>1</v>
      </c>
      <c r="AE51" s="5" t="str">
        <f ca="1">IFERROR((COUNTIFS(SWISSW!$I:$I,MATCHUP!$A51,SWISSW!$J:$J,MATCHUP!AE$1,SWISSW!$F:$F,"Won")+COUNTIFS(SWISSW!$I:$I,MATCHUP!AE$1,SWISSW!$J:$J,MATCHUP!$A51,SWISSW!$F:$F,"Lost"))/(COUNTIFS(SWISSW!$I:$I,MATCHUP!$A51,SWISSW!$J:$J,MATCHUP!AE$1)-COUNTIFS(SWISSW!$I:$I,MATCHUP!$A51,SWISSW!$J:$J,MATCHUP!AE$1,SWISSW!$F:$F,"Draw")+COUNTIFS(SWISSW!$I:$I,MATCHUP!AE$1,SWISSW!$J:$J,MATCHUP!$A51)-COUNTIFS(SWISSW!$I:$I,MATCHUP!AE$1,SWISSW!$J:$J,MATCHUP!$A51,SWISSW!$F:$F,"Draw")),"-")</f>
        <v>-</v>
      </c>
      <c r="AF51" s="5" t="str">
        <f ca="1">IFERROR((COUNTIFS(SWISSW!$I:$I,MATCHUP!$A51,SWISSW!$J:$J,MATCHUP!AF$1,SWISSW!$F:$F,"Won")+COUNTIFS(SWISSW!$I:$I,MATCHUP!AF$1,SWISSW!$J:$J,MATCHUP!$A51,SWISSW!$F:$F,"Lost"))/(COUNTIFS(SWISSW!$I:$I,MATCHUP!$A51,SWISSW!$J:$J,MATCHUP!AF$1)-COUNTIFS(SWISSW!$I:$I,MATCHUP!$A51,SWISSW!$J:$J,MATCHUP!AF$1,SWISSW!$F:$F,"Draw")+COUNTIFS(SWISSW!$I:$I,MATCHUP!AF$1,SWISSW!$J:$J,MATCHUP!$A51)-COUNTIFS(SWISSW!$I:$I,MATCHUP!AF$1,SWISSW!$J:$J,MATCHUP!$A51,SWISSW!$F:$F,"Draw")),"-")</f>
        <v>-</v>
      </c>
      <c r="AG51" s="5" t="str">
        <f ca="1">IFERROR((COUNTIFS(SWISSW!$I:$I,MATCHUP!$A51,SWISSW!$J:$J,MATCHUP!AG$1,SWISSW!$F:$F,"Won")+COUNTIFS(SWISSW!$I:$I,MATCHUP!AG$1,SWISSW!$J:$J,MATCHUP!$A51,SWISSW!$F:$F,"Lost"))/(COUNTIFS(SWISSW!$I:$I,MATCHUP!$A51,SWISSW!$J:$J,MATCHUP!AG$1)-COUNTIFS(SWISSW!$I:$I,MATCHUP!$A51,SWISSW!$J:$J,MATCHUP!AG$1,SWISSW!$F:$F,"Draw")+COUNTIFS(SWISSW!$I:$I,MATCHUP!AG$1,SWISSW!$J:$J,MATCHUP!$A51)-COUNTIFS(SWISSW!$I:$I,MATCHUP!AG$1,SWISSW!$J:$J,MATCHUP!$A51,SWISSW!$F:$F,"Draw")),"-")</f>
        <v>-</v>
      </c>
      <c r="AH51" s="5" t="str">
        <f ca="1">IFERROR((COUNTIFS(SWISSW!$I:$I,MATCHUP!$A51,SWISSW!$J:$J,MATCHUP!AH$1,SWISSW!$F:$F,"Won")+COUNTIFS(SWISSW!$I:$I,MATCHUP!AH$1,SWISSW!$J:$J,MATCHUP!$A51,SWISSW!$F:$F,"Lost"))/(COUNTIFS(SWISSW!$I:$I,MATCHUP!$A51,SWISSW!$J:$J,MATCHUP!AH$1)-COUNTIFS(SWISSW!$I:$I,MATCHUP!$A51,SWISSW!$J:$J,MATCHUP!AH$1,SWISSW!$F:$F,"Draw")+COUNTIFS(SWISSW!$I:$I,MATCHUP!AH$1,SWISSW!$J:$J,MATCHUP!$A51)-COUNTIFS(SWISSW!$I:$I,MATCHUP!AH$1,SWISSW!$J:$J,MATCHUP!$A51,SWISSW!$F:$F,"Draw")),"-")</f>
        <v>-</v>
      </c>
      <c r="AI51" s="5" t="str">
        <f ca="1">IFERROR((COUNTIFS(SWISSW!$I:$I,MATCHUP!$A51,SWISSW!$J:$J,MATCHUP!AI$1,SWISSW!$F:$F,"Won")+COUNTIFS(SWISSW!$I:$I,MATCHUP!AI$1,SWISSW!$J:$J,MATCHUP!$A51,SWISSW!$F:$F,"Lost"))/(COUNTIFS(SWISSW!$I:$I,MATCHUP!$A51,SWISSW!$J:$J,MATCHUP!AI$1)-COUNTIFS(SWISSW!$I:$I,MATCHUP!$A51,SWISSW!$J:$J,MATCHUP!AI$1,SWISSW!$F:$F,"Draw")+COUNTIFS(SWISSW!$I:$I,MATCHUP!AI$1,SWISSW!$J:$J,MATCHUP!$A51)-COUNTIFS(SWISSW!$I:$I,MATCHUP!AI$1,SWISSW!$J:$J,MATCHUP!$A51,SWISSW!$F:$F,"Draw")),"-")</f>
        <v>-</v>
      </c>
      <c r="AJ51" s="5" t="str">
        <f ca="1">IFERROR((COUNTIFS(SWISSW!$I:$I,MATCHUP!$A51,SWISSW!$J:$J,MATCHUP!AJ$1,SWISSW!$F:$F,"Won")+COUNTIFS(SWISSW!$I:$I,MATCHUP!AJ$1,SWISSW!$J:$J,MATCHUP!$A51,SWISSW!$F:$F,"Lost"))/(COUNTIFS(SWISSW!$I:$I,MATCHUP!$A51,SWISSW!$J:$J,MATCHUP!AJ$1)-COUNTIFS(SWISSW!$I:$I,MATCHUP!$A51,SWISSW!$J:$J,MATCHUP!AJ$1,SWISSW!$F:$F,"Draw")+COUNTIFS(SWISSW!$I:$I,MATCHUP!AJ$1,SWISSW!$J:$J,MATCHUP!$A51)-COUNTIFS(SWISSW!$I:$I,MATCHUP!AJ$1,SWISSW!$J:$J,MATCHUP!$A51,SWISSW!$F:$F,"Draw")),"-")</f>
        <v>-</v>
      </c>
      <c r="AK51" s="5" t="str">
        <f ca="1">IFERROR((COUNTIFS(SWISSW!$I:$I,MATCHUP!$A51,SWISSW!$J:$J,MATCHUP!AK$1,SWISSW!$F:$F,"Won")+COUNTIFS(SWISSW!$I:$I,MATCHUP!AK$1,SWISSW!$J:$J,MATCHUP!$A51,SWISSW!$F:$F,"Lost"))/(COUNTIFS(SWISSW!$I:$I,MATCHUP!$A51,SWISSW!$J:$J,MATCHUP!AK$1)-COUNTIFS(SWISSW!$I:$I,MATCHUP!$A51,SWISSW!$J:$J,MATCHUP!AK$1,SWISSW!$F:$F,"Draw")+COUNTIFS(SWISSW!$I:$I,MATCHUP!AK$1,SWISSW!$J:$J,MATCHUP!$A51)-COUNTIFS(SWISSW!$I:$I,MATCHUP!AK$1,SWISSW!$J:$J,MATCHUP!$A51,SWISSW!$F:$F,"Draw")),"-")</f>
        <v>-</v>
      </c>
      <c r="AL51" s="5" t="str">
        <f ca="1">IFERROR((COUNTIFS(SWISSW!$I:$I,MATCHUP!$A51,SWISSW!$J:$J,MATCHUP!AL$1,SWISSW!$F:$F,"Won")+COUNTIFS(SWISSW!$I:$I,MATCHUP!AL$1,SWISSW!$J:$J,MATCHUP!$A51,SWISSW!$F:$F,"Lost"))/(COUNTIFS(SWISSW!$I:$I,MATCHUP!$A51,SWISSW!$J:$J,MATCHUP!AL$1)-COUNTIFS(SWISSW!$I:$I,MATCHUP!$A51,SWISSW!$J:$J,MATCHUP!AL$1,SWISSW!$F:$F,"Draw")+COUNTIFS(SWISSW!$I:$I,MATCHUP!AL$1,SWISSW!$J:$J,MATCHUP!$A51)-COUNTIFS(SWISSW!$I:$I,MATCHUP!AL$1,SWISSW!$J:$J,MATCHUP!$A51,SWISSW!$F:$F,"Draw")),"-")</f>
        <v>-</v>
      </c>
      <c r="AM51" s="5">
        <f ca="1">IFERROR((COUNTIFS(SWISSW!$I:$I,MATCHUP!$A51,SWISSW!$J:$J,MATCHUP!AM$1,SWISSW!$F:$F,"Won")+COUNTIFS(SWISSW!$I:$I,MATCHUP!AM$1,SWISSW!$J:$J,MATCHUP!$A51,SWISSW!$F:$F,"Lost"))/(COUNTIFS(SWISSW!$I:$I,MATCHUP!$A51,SWISSW!$J:$J,MATCHUP!AM$1)-COUNTIFS(SWISSW!$I:$I,MATCHUP!$A51,SWISSW!$J:$J,MATCHUP!AM$1,SWISSW!$F:$F,"Draw")+COUNTIFS(SWISSW!$I:$I,MATCHUP!AM$1,SWISSW!$J:$J,MATCHUP!$A51)-COUNTIFS(SWISSW!$I:$I,MATCHUP!AM$1,SWISSW!$J:$J,MATCHUP!$A51,SWISSW!$F:$F,"Draw")),"-")</f>
        <v>0</v>
      </c>
      <c r="AN51" s="5" t="str">
        <f ca="1">IFERROR((COUNTIFS(SWISSW!$I:$I,MATCHUP!$A51,SWISSW!$J:$J,MATCHUP!AN$1,SWISSW!$F:$F,"Won")+COUNTIFS(SWISSW!$I:$I,MATCHUP!AN$1,SWISSW!$J:$J,MATCHUP!$A51,SWISSW!$F:$F,"Lost"))/(COUNTIFS(SWISSW!$I:$I,MATCHUP!$A51,SWISSW!$J:$J,MATCHUP!AN$1)-COUNTIFS(SWISSW!$I:$I,MATCHUP!$A51,SWISSW!$J:$J,MATCHUP!AN$1,SWISSW!$F:$F,"Draw")+COUNTIFS(SWISSW!$I:$I,MATCHUP!AN$1,SWISSW!$J:$J,MATCHUP!$A51)-COUNTIFS(SWISSW!$I:$I,MATCHUP!AN$1,SWISSW!$J:$J,MATCHUP!$A51,SWISSW!$F:$F,"Draw")),"-")</f>
        <v>-</v>
      </c>
      <c r="AO51" s="5" t="str">
        <f ca="1">IFERROR((COUNTIFS(SWISSW!$I:$I,MATCHUP!$A51,SWISSW!$J:$J,MATCHUP!AO$1,SWISSW!$F:$F,"Won")+COUNTIFS(SWISSW!$I:$I,MATCHUP!AO$1,SWISSW!$J:$J,MATCHUP!$A51,SWISSW!$F:$F,"Lost"))/(COUNTIFS(SWISSW!$I:$I,MATCHUP!$A51,SWISSW!$J:$J,MATCHUP!AO$1)-COUNTIFS(SWISSW!$I:$I,MATCHUP!$A51,SWISSW!$J:$J,MATCHUP!AO$1,SWISSW!$F:$F,"Draw")+COUNTIFS(SWISSW!$I:$I,MATCHUP!AO$1,SWISSW!$J:$J,MATCHUP!$A51)-COUNTIFS(SWISSW!$I:$I,MATCHUP!AO$1,SWISSW!$J:$J,MATCHUP!$A51,SWISSW!$F:$F,"Draw")),"-")</f>
        <v>-</v>
      </c>
      <c r="AP51" s="5" t="str">
        <f ca="1">IFERROR((COUNTIFS(SWISSW!$I:$I,MATCHUP!$A51,SWISSW!$J:$J,MATCHUP!AP$1,SWISSW!$F:$F,"Won")+COUNTIFS(SWISSW!$I:$I,MATCHUP!AP$1,SWISSW!$J:$J,MATCHUP!$A51,SWISSW!$F:$F,"Lost"))/(COUNTIFS(SWISSW!$I:$I,MATCHUP!$A51,SWISSW!$J:$J,MATCHUP!AP$1)-COUNTIFS(SWISSW!$I:$I,MATCHUP!$A51,SWISSW!$J:$J,MATCHUP!AP$1,SWISSW!$F:$F,"Draw")+COUNTIFS(SWISSW!$I:$I,MATCHUP!AP$1,SWISSW!$J:$J,MATCHUP!$A51)-COUNTIFS(SWISSW!$I:$I,MATCHUP!AP$1,SWISSW!$J:$J,MATCHUP!$A51,SWISSW!$F:$F,"Draw")),"-")</f>
        <v>-</v>
      </c>
      <c r="AQ51" s="5" t="str">
        <f ca="1">IFERROR((COUNTIFS(SWISSW!$I:$I,MATCHUP!$A51,SWISSW!$J:$J,MATCHUP!AQ$1,SWISSW!$F:$F,"Won")+COUNTIFS(SWISSW!$I:$I,MATCHUP!AQ$1,SWISSW!$J:$J,MATCHUP!$A51,SWISSW!$F:$F,"Lost"))/(COUNTIFS(SWISSW!$I:$I,MATCHUP!$A51,SWISSW!$J:$J,MATCHUP!AQ$1)-COUNTIFS(SWISSW!$I:$I,MATCHUP!$A51,SWISSW!$J:$J,MATCHUP!AQ$1,SWISSW!$F:$F,"Draw")+COUNTIFS(SWISSW!$I:$I,MATCHUP!AQ$1,SWISSW!$J:$J,MATCHUP!$A51)-COUNTIFS(SWISSW!$I:$I,MATCHUP!AQ$1,SWISSW!$J:$J,MATCHUP!$A51,SWISSW!$F:$F,"Draw")),"-")</f>
        <v>-</v>
      </c>
      <c r="AR51" s="5" t="str">
        <f ca="1">IFERROR((COUNTIFS(SWISSW!$I:$I,MATCHUP!$A51,SWISSW!$J:$J,MATCHUP!AR$1,SWISSW!$F:$F,"Won")+COUNTIFS(SWISSW!$I:$I,MATCHUP!AR$1,SWISSW!$J:$J,MATCHUP!$A51,SWISSW!$F:$F,"Lost"))/(COUNTIFS(SWISSW!$I:$I,MATCHUP!$A51,SWISSW!$J:$J,MATCHUP!AR$1)-COUNTIFS(SWISSW!$I:$I,MATCHUP!$A51,SWISSW!$J:$J,MATCHUP!AR$1,SWISSW!$F:$F,"Draw")+COUNTIFS(SWISSW!$I:$I,MATCHUP!AR$1,SWISSW!$J:$J,MATCHUP!$A51)-COUNTIFS(SWISSW!$I:$I,MATCHUP!AR$1,SWISSW!$J:$J,MATCHUP!$A51,SWISSW!$F:$F,"Draw")),"-")</f>
        <v>-</v>
      </c>
      <c r="AS51" s="5" t="str">
        <f ca="1">IFERROR((COUNTIFS(SWISSW!$I:$I,MATCHUP!$A51,SWISSW!$J:$J,MATCHUP!AS$1,SWISSW!$F:$F,"Won")+COUNTIFS(SWISSW!$I:$I,MATCHUP!AS$1,SWISSW!$J:$J,MATCHUP!$A51,SWISSW!$F:$F,"Lost"))/(COUNTIFS(SWISSW!$I:$I,MATCHUP!$A51,SWISSW!$J:$J,MATCHUP!AS$1)-COUNTIFS(SWISSW!$I:$I,MATCHUP!$A51,SWISSW!$J:$J,MATCHUP!AS$1,SWISSW!$F:$F,"Draw")+COUNTIFS(SWISSW!$I:$I,MATCHUP!AS$1,SWISSW!$J:$J,MATCHUP!$A51)-COUNTIFS(SWISSW!$I:$I,MATCHUP!AS$1,SWISSW!$J:$J,MATCHUP!$A51,SWISSW!$F:$F,"Draw")),"-")</f>
        <v>-</v>
      </c>
      <c r="AT51" s="5" t="str">
        <f ca="1">IFERROR((COUNTIFS(SWISSW!$I:$I,MATCHUP!$A51,SWISSW!$J:$J,MATCHUP!AT$1,SWISSW!$F:$F,"Won")+COUNTIFS(SWISSW!$I:$I,MATCHUP!AT$1,SWISSW!$J:$J,MATCHUP!$A51,SWISSW!$F:$F,"Lost"))/(COUNTIFS(SWISSW!$I:$I,MATCHUP!$A51,SWISSW!$J:$J,MATCHUP!AT$1)-COUNTIFS(SWISSW!$I:$I,MATCHUP!$A51,SWISSW!$J:$J,MATCHUP!AT$1,SWISSW!$F:$F,"Draw")+COUNTIFS(SWISSW!$I:$I,MATCHUP!AT$1,SWISSW!$J:$J,MATCHUP!$A51)-COUNTIFS(SWISSW!$I:$I,MATCHUP!AT$1,SWISSW!$J:$J,MATCHUP!$A51,SWISSW!$F:$F,"Draw")),"-")</f>
        <v>-</v>
      </c>
      <c r="AU51" s="5" t="str">
        <f ca="1">IFERROR((COUNTIFS(SWISSW!$I:$I,MATCHUP!$A51,SWISSW!$J:$J,MATCHUP!AU$1,SWISSW!$F:$F,"Won")+COUNTIFS(SWISSW!$I:$I,MATCHUP!AU$1,SWISSW!$J:$J,MATCHUP!$A51,SWISSW!$F:$F,"Lost"))/(COUNTIFS(SWISSW!$I:$I,MATCHUP!$A51,SWISSW!$J:$J,MATCHUP!AU$1)-COUNTIFS(SWISSW!$I:$I,MATCHUP!$A51,SWISSW!$J:$J,MATCHUP!AU$1,SWISSW!$F:$F,"Draw")+COUNTIFS(SWISSW!$I:$I,MATCHUP!AU$1,SWISSW!$J:$J,MATCHUP!$A51)-COUNTIFS(SWISSW!$I:$I,MATCHUP!AU$1,SWISSW!$J:$J,MATCHUP!$A51,SWISSW!$F:$F,"Draw")),"-")</f>
        <v>-</v>
      </c>
      <c r="AV51" s="5" t="str">
        <f ca="1">IFERROR((COUNTIFS(SWISSW!$I:$I,MATCHUP!$A51,SWISSW!$J:$J,MATCHUP!AV$1,SWISSW!$F:$F,"Won")+COUNTIFS(SWISSW!$I:$I,MATCHUP!AV$1,SWISSW!$J:$J,MATCHUP!$A51,SWISSW!$F:$F,"Lost"))/(COUNTIFS(SWISSW!$I:$I,MATCHUP!$A51,SWISSW!$J:$J,MATCHUP!AV$1)-COUNTIFS(SWISSW!$I:$I,MATCHUP!$A51,SWISSW!$J:$J,MATCHUP!AV$1,SWISSW!$F:$F,"Draw")+COUNTIFS(SWISSW!$I:$I,MATCHUP!AV$1,SWISSW!$J:$J,MATCHUP!$A51)-COUNTIFS(SWISSW!$I:$I,MATCHUP!AV$1,SWISSW!$J:$J,MATCHUP!$A51,SWISSW!$F:$F,"Draw")),"-")</f>
        <v>-</v>
      </c>
      <c r="AW51" s="5" t="str">
        <f ca="1">IFERROR((COUNTIFS(SWISSW!$I:$I,MATCHUP!$A51,SWISSW!$J:$J,MATCHUP!AW$1,SWISSW!$F:$F,"Won")+COUNTIFS(SWISSW!$I:$I,MATCHUP!AW$1,SWISSW!$J:$J,MATCHUP!$A51,SWISSW!$F:$F,"Lost"))/(COUNTIFS(SWISSW!$I:$I,MATCHUP!$A51,SWISSW!$J:$J,MATCHUP!AW$1)-COUNTIFS(SWISSW!$I:$I,MATCHUP!$A51,SWISSW!$J:$J,MATCHUP!AW$1,SWISSW!$F:$F,"Draw")+COUNTIFS(SWISSW!$I:$I,MATCHUP!AW$1,SWISSW!$J:$J,MATCHUP!$A51)-COUNTIFS(SWISSW!$I:$I,MATCHUP!AW$1,SWISSW!$J:$J,MATCHUP!$A51,SWISSW!$F:$F,"Draw")),"-")</f>
        <v>-</v>
      </c>
      <c r="AX51" s="5" t="str">
        <f ca="1">IFERROR((COUNTIFS(SWISSW!$I:$I,MATCHUP!$A51,SWISSW!$J:$J,MATCHUP!AX$1,SWISSW!$F:$F,"Won")+COUNTIFS(SWISSW!$I:$I,MATCHUP!AX$1,SWISSW!$J:$J,MATCHUP!$A51,SWISSW!$F:$F,"Lost"))/(COUNTIFS(SWISSW!$I:$I,MATCHUP!$A51,SWISSW!$J:$J,MATCHUP!AX$1)-COUNTIFS(SWISSW!$I:$I,MATCHUP!$A51,SWISSW!$J:$J,MATCHUP!AX$1,SWISSW!$F:$F,"Draw")+COUNTIFS(SWISSW!$I:$I,MATCHUP!AX$1,SWISSW!$J:$J,MATCHUP!$A51)-COUNTIFS(SWISSW!$I:$I,MATCHUP!AX$1,SWISSW!$J:$J,MATCHUP!$A51,SWISSW!$F:$F,"Draw")),"-")</f>
        <v>-</v>
      </c>
      <c r="AY51" s="5" t="str">
        <f ca="1">IFERROR((COUNTIFS(SWISSW!$I:$I,MATCHUP!$A51,SWISSW!$J:$J,MATCHUP!AY$1,SWISSW!$F:$F,"Won")+COUNTIFS(SWISSW!$I:$I,MATCHUP!AY$1,SWISSW!$J:$J,MATCHUP!$A51,SWISSW!$F:$F,"Lost"))/(COUNTIFS(SWISSW!$I:$I,MATCHUP!$A51,SWISSW!$J:$J,MATCHUP!AY$1)-COUNTIFS(SWISSW!$I:$I,MATCHUP!$A51,SWISSW!$J:$J,MATCHUP!AY$1,SWISSW!$F:$F,"Draw")+COUNTIFS(SWISSW!$I:$I,MATCHUP!AY$1,SWISSW!$J:$J,MATCHUP!$A51)-COUNTIFS(SWISSW!$I:$I,MATCHUP!AY$1,SWISSW!$J:$J,MATCHUP!$A51,SWISSW!$F:$F,"Draw")),"-")</f>
        <v>-</v>
      </c>
      <c r="AZ51" s="5" t="str">
        <f ca="1">IFERROR((COUNTIFS(SWISSW!$I:$I,MATCHUP!$A51,SWISSW!$J:$J,MATCHUP!AZ$1,SWISSW!$F:$F,"Won")+COUNTIFS(SWISSW!$I:$I,MATCHUP!AZ$1,SWISSW!$J:$J,MATCHUP!$A51,SWISSW!$F:$F,"Lost"))/(COUNTIFS(SWISSW!$I:$I,MATCHUP!$A51,SWISSW!$J:$J,MATCHUP!AZ$1)-COUNTIFS(SWISSW!$I:$I,MATCHUP!$A51,SWISSW!$J:$J,MATCHUP!AZ$1,SWISSW!$F:$F,"Draw")+COUNTIFS(SWISSW!$I:$I,MATCHUP!AZ$1,SWISSW!$J:$J,MATCHUP!$A51)-COUNTIFS(SWISSW!$I:$I,MATCHUP!AZ$1,SWISSW!$J:$J,MATCHUP!$A51,SWISSW!$F:$F,"Draw")),"-")</f>
        <v>-</v>
      </c>
      <c r="BA51" s="5" t="str">
        <f ca="1">IFERROR((COUNTIFS(SWISSW!$I:$I,MATCHUP!$A51,SWISSW!$J:$J,MATCHUP!BA$1,SWISSW!$F:$F,"Won")+COUNTIFS(SWISSW!$I:$I,MATCHUP!BA$1,SWISSW!$J:$J,MATCHUP!$A51,SWISSW!$F:$F,"Lost"))/(COUNTIFS(SWISSW!$I:$I,MATCHUP!$A51,SWISSW!$J:$J,MATCHUP!BA$1)-COUNTIFS(SWISSW!$I:$I,MATCHUP!$A51,SWISSW!$J:$J,MATCHUP!BA$1,SWISSW!$F:$F,"Draw")+COUNTIFS(SWISSW!$I:$I,MATCHUP!BA$1,SWISSW!$J:$J,MATCHUP!$A51)-COUNTIFS(SWISSW!$I:$I,MATCHUP!BA$1,SWISSW!$J:$J,MATCHUP!$A51,SWISSW!$F:$F,"Draw")),"-")</f>
        <v>-</v>
      </c>
      <c r="BB51" s="5" t="str">
        <f ca="1">IFERROR((COUNTIFS(SWISSW!$I:$I,MATCHUP!$A51,SWISSW!$J:$J,MATCHUP!BB$1,SWISSW!$F:$F,"Won")+COUNTIFS(SWISSW!$I:$I,MATCHUP!BB$1,SWISSW!$J:$J,MATCHUP!$A51,SWISSW!$F:$F,"Lost"))/(COUNTIFS(SWISSW!$I:$I,MATCHUP!$A51,SWISSW!$J:$J,MATCHUP!BB$1)-COUNTIFS(SWISSW!$I:$I,MATCHUP!$A51,SWISSW!$J:$J,MATCHUP!BB$1,SWISSW!$F:$F,"Draw")+COUNTIFS(SWISSW!$I:$I,MATCHUP!BB$1,SWISSW!$J:$J,MATCHUP!$A51)-COUNTIFS(SWISSW!$I:$I,MATCHUP!BB$1,SWISSW!$J:$J,MATCHUP!$A51,SWISSW!$F:$F,"Draw")),"-")</f>
        <v>-</v>
      </c>
      <c r="BC51" s="5" t="str">
        <f ca="1">IFERROR((COUNTIFS(SWISSW!$I:$I,MATCHUP!$A51,SWISSW!$J:$J,MATCHUP!BC$1,SWISSW!$F:$F,"Won")+COUNTIFS(SWISSW!$I:$I,MATCHUP!BC$1,SWISSW!$J:$J,MATCHUP!$A51,SWISSW!$F:$F,"Lost"))/(COUNTIFS(SWISSW!$I:$I,MATCHUP!$A51,SWISSW!$J:$J,MATCHUP!BC$1)-COUNTIFS(SWISSW!$I:$I,MATCHUP!$A51,SWISSW!$J:$J,MATCHUP!BC$1,SWISSW!$F:$F,"Draw")+COUNTIFS(SWISSW!$I:$I,MATCHUP!BC$1,SWISSW!$J:$J,MATCHUP!$A51)-COUNTIFS(SWISSW!$I:$I,MATCHUP!BC$1,SWISSW!$J:$J,MATCHUP!$A51,SWISSW!$F:$F,"Draw")),"-")</f>
        <v>-</v>
      </c>
      <c r="BD51" s="5" t="str">
        <f ca="1">IFERROR((COUNTIFS(SWISSW!$I:$I,MATCHUP!$A51,SWISSW!$J:$J,MATCHUP!BD$1,SWISSW!$F:$F,"Won")+COUNTIFS(SWISSW!$I:$I,MATCHUP!BD$1,SWISSW!$J:$J,MATCHUP!$A51,SWISSW!$F:$F,"Lost"))/(COUNTIFS(SWISSW!$I:$I,MATCHUP!$A51,SWISSW!$J:$J,MATCHUP!BD$1)-COUNTIFS(SWISSW!$I:$I,MATCHUP!$A51,SWISSW!$J:$J,MATCHUP!BD$1,SWISSW!$F:$F,"Draw")+COUNTIFS(SWISSW!$I:$I,MATCHUP!BD$1,SWISSW!$J:$J,MATCHUP!$A51)-COUNTIFS(SWISSW!$I:$I,MATCHUP!BD$1,SWISSW!$J:$J,MATCHUP!$A51,SWISSW!$F:$F,"Draw")),"-")</f>
        <v>-</v>
      </c>
      <c r="BE51" s="5" t="str">
        <f ca="1">IFERROR((COUNTIFS(SWISSW!$I:$I,MATCHUP!$A51,SWISSW!$J:$J,MATCHUP!BE$1,SWISSW!$F:$F,"Won")+COUNTIFS(SWISSW!$I:$I,MATCHUP!BE$1,SWISSW!$J:$J,MATCHUP!$A51,SWISSW!$F:$F,"Lost"))/(COUNTIFS(SWISSW!$I:$I,MATCHUP!$A51,SWISSW!$J:$J,MATCHUP!BE$1)-COUNTIFS(SWISSW!$I:$I,MATCHUP!$A51,SWISSW!$J:$J,MATCHUP!BE$1,SWISSW!$F:$F,"Draw")+COUNTIFS(SWISSW!$I:$I,MATCHUP!BE$1,SWISSW!$J:$J,MATCHUP!$A51)-COUNTIFS(SWISSW!$I:$I,MATCHUP!BE$1,SWISSW!$J:$J,MATCHUP!$A51,SWISSW!$F:$F,"Draw")),"-")</f>
        <v>-</v>
      </c>
      <c r="BF51" s="5" t="str">
        <f ca="1">IFERROR((COUNTIFS(SWISSW!$I:$I,MATCHUP!$A51,SWISSW!$J:$J,MATCHUP!BF$1,SWISSW!$F:$F,"Won")+COUNTIFS(SWISSW!$I:$I,MATCHUP!BF$1,SWISSW!$J:$J,MATCHUP!$A51,SWISSW!$F:$F,"Lost"))/(COUNTIFS(SWISSW!$I:$I,MATCHUP!$A51,SWISSW!$J:$J,MATCHUP!BF$1)-COUNTIFS(SWISSW!$I:$I,MATCHUP!$A51,SWISSW!$J:$J,MATCHUP!BF$1,SWISSW!$F:$F,"Draw")+COUNTIFS(SWISSW!$I:$I,MATCHUP!BF$1,SWISSW!$J:$J,MATCHUP!$A51)-COUNTIFS(SWISSW!$I:$I,MATCHUP!BF$1,SWISSW!$J:$J,MATCHUP!$A51,SWISSW!$F:$F,"Draw")),"-")</f>
        <v>-</v>
      </c>
      <c r="BG51" s="5" t="str">
        <f ca="1">IFERROR((COUNTIFS(SWISSW!$I:$I,MATCHUP!$A51,SWISSW!$J:$J,MATCHUP!BG$1,SWISSW!$F:$F,"Won")+COUNTIFS(SWISSW!$I:$I,MATCHUP!BG$1,SWISSW!$J:$J,MATCHUP!$A51,SWISSW!$F:$F,"Lost"))/(COUNTIFS(SWISSW!$I:$I,MATCHUP!$A51,SWISSW!$J:$J,MATCHUP!BG$1)-COUNTIFS(SWISSW!$I:$I,MATCHUP!$A51,SWISSW!$J:$J,MATCHUP!BG$1,SWISSW!$F:$F,"Draw")+COUNTIFS(SWISSW!$I:$I,MATCHUP!BG$1,SWISSW!$J:$J,MATCHUP!$A51)-COUNTIFS(SWISSW!$I:$I,MATCHUP!BG$1,SWISSW!$J:$J,MATCHUP!$A51,SWISSW!$F:$F,"Draw")),"-")</f>
        <v>-</v>
      </c>
      <c r="BH51" s="5" t="str">
        <f ca="1">IFERROR((COUNTIFS(SWISSW!$I:$I,MATCHUP!$A51,SWISSW!$J:$J,MATCHUP!BH$1,SWISSW!$F:$F,"Won")+COUNTIFS(SWISSW!$I:$I,MATCHUP!BH$1,SWISSW!$J:$J,MATCHUP!$A51,SWISSW!$F:$F,"Lost"))/(COUNTIFS(SWISSW!$I:$I,MATCHUP!$A51,SWISSW!$J:$J,MATCHUP!BH$1)-COUNTIFS(SWISSW!$I:$I,MATCHUP!$A51,SWISSW!$J:$J,MATCHUP!BH$1,SWISSW!$F:$F,"Draw")+COUNTIFS(SWISSW!$I:$I,MATCHUP!BH$1,SWISSW!$J:$J,MATCHUP!$A51)-COUNTIFS(SWISSW!$I:$I,MATCHUP!BH$1,SWISSW!$J:$J,MATCHUP!$A51,SWISSW!$F:$F,"Draw")),"-")</f>
        <v>-</v>
      </c>
      <c r="BI51" s="5" t="str">
        <f ca="1">IFERROR((COUNTIFS(SWISSW!$I:$I,MATCHUP!$A51,SWISSW!$J:$J,MATCHUP!BI$1,SWISSW!$F:$F,"Won")+COUNTIFS(SWISSW!$I:$I,MATCHUP!BI$1,SWISSW!$J:$J,MATCHUP!$A51,SWISSW!$F:$F,"Lost"))/(COUNTIFS(SWISSW!$I:$I,MATCHUP!$A51,SWISSW!$J:$J,MATCHUP!BI$1)-COUNTIFS(SWISSW!$I:$I,MATCHUP!$A51,SWISSW!$J:$J,MATCHUP!BI$1,SWISSW!$F:$F,"Draw")+COUNTIFS(SWISSW!$I:$I,MATCHUP!BI$1,SWISSW!$J:$J,MATCHUP!$A51)-COUNTIFS(SWISSW!$I:$I,MATCHUP!BI$1,SWISSW!$J:$J,MATCHUP!$A51,SWISSW!$F:$F,"Draw")),"-")</f>
        <v>-</v>
      </c>
      <c r="BJ51" s="5" t="str">
        <f ca="1">IFERROR((COUNTIFS(SWISSW!$I:$I,MATCHUP!$A51,SWISSW!$J:$J,MATCHUP!BJ$1,SWISSW!$F:$F,"Won")+COUNTIFS(SWISSW!$I:$I,MATCHUP!BJ$1,SWISSW!$J:$J,MATCHUP!$A51,SWISSW!$F:$F,"Lost"))/(COUNTIFS(SWISSW!$I:$I,MATCHUP!$A51,SWISSW!$J:$J,MATCHUP!BJ$1)-COUNTIFS(SWISSW!$I:$I,MATCHUP!$A51,SWISSW!$J:$J,MATCHUP!BJ$1,SWISSW!$F:$F,"Draw")+COUNTIFS(SWISSW!$I:$I,MATCHUP!BJ$1,SWISSW!$J:$J,MATCHUP!$A51)-COUNTIFS(SWISSW!$I:$I,MATCHUP!BJ$1,SWISSW!$J:$J,MATCHUP!$A51,SWISSW!$F:$F,"Draw")),"-")</f>
        <v>-</v>
      </c>
      <c r="BK51" s="5" t="str">
        <f ca="1">IFERROR((COUNTIFS(SWISSW!$I:$I,MATCHUP!$A51,SWISSW!$J:$J,MATCHUP!BK$1,SWISSW!$F:$F,"Won")+COUNTIFS(SWISSW!$I:$I,MATCHUP!BK$1,SWISSW!$J:$J,MATCHUP!$A51,SWISSW!$F:$F,"Lost"))/(COUNTIFS(SWISSW!$I:$I,MATCHUP!$A51,SWISSW!$J:$J,MATCHUP!BK$1)-COUNTIFS(SWISSW!$I:$I,MATCHUP!$A51,SWISSW!$J:$J,MATCHUP!BK$1,SWISSW!$F:$F,"Draw")+COUNTIFS(SWISSW!$I:$I,MATCHUP!BK$1,SWISSW!$J:$J,MATCHUP!$A51)-COUNTIFS(SWISSW!$I:$I,MATCHUP!BK$1,SWISSW!$J:$J,MATCHUP!$A51,SWISSW!$F:$F,"Draw")),"-")</f>
        <v>-</v>
      </c>
      <c r="BL51" s="5" t="str">
        <f ca="1">IFERROR((COUNTIFS(SWISSW!$I:$I,MATCHUP!$A51,SWISSW!$J:$J,MATCHUP!BL$1,SWISSW!$F:$F,"Won")+COUNTIFS(SWISSW!$I:$I,MATCHUP!BL$1,SWISSW!$J:$J,MATCHUP!$A51,SWISSW!$F:$F,"Lost"))/(COUNTIFS(SWISSW!$I:$I,MATCHUP!$A51,SWISSW!$J:$J,MATCHUP!BL$1)-COUNTIFS(SWISSW!$I:$I,MATCHUP!$A51,SWISSW!$J:$J,MATCHUP!BL$1,SWISSW!$F:$F,"Draw")+COUNTIFS(SWISSW!$I:$I,MATCHUP!BL$1,SWISSW!$J:$J,MATCHUP!$A51)-COUNTIFS(SWISSW!$I:$I,MATCHUP!BL$1,SWISSW!$J:$J,MATCHUP!$A51,SWISSW!$F:$F,"Draw")),"-")</f>
        <v>-</v>
      </c>
      <c r="BM51" s="5" t="str">
        <f ca="1">IFERROR((COUNTIFS(SWISSW!$I:$I,MATCHUP!$A51,SWISSW!$J:$J,MATCHUP!BM$1,SWISSW!$F:$F,"Won")+COUNTIFS(SWISSW!$I:$I,MATCHUP!BM$1,SWISSW!$J:$J,MATCHUP!$A51,SWISSW!$F:$F,"Lost"))/(COUNTIFS(SWISSW!$I:$I,MATCHUP!$A51,SWISSW!$J:$J,MATCHUP!BM$1)-COUNTIFS(SWISSW!$I:$I,MATCHUP!$A51,SWISSW!$J:$J,MATCHUP!BM$1,SWISSW!$F:$F,"Draw")+COUNTIFS(SWISSW!$I:$I,MATCHUP!BM$1,SWISSW!$J:$J,MATCHUP!$A51)-COUNTIFS(SWISSW!$I:$I,MATCHUP!BM$1,SWISSW!$J:$J,MATCHUP!$A51,SWISSW!$F:$F,"Draw")),"-")</f>
        <v>-</v>
      </c>
      <c r="BN51" s="5" t="str">
        <f ca="1">IFERROR((COUNTIFS(SWISSW!$I:$I,MATCHUP!$A51,SWISSW!$J:$J,MATCHUP!BN$1,SWISSW!$F:$F,"Won")+COUNTIFS(SWISSW!$I:$I,MATCHUP!BN$1,SWISSW!$J:$J,MATCHUP!$A51,SWISSW!$F:$F,"Lost"))/(COUNTIFS(SWISSW!$I:$I,MATCHUP!$A51,SWISSW!$J:$J,MATCHUP!BN$1)-COUNTIFS(SWISSW!$I:$I,MATCHUP!$A51,SWISSW!$J:$J,MATCHUP!BN$1,SWISSW!$F:$F,"Draw")+COUNTIFS(SWISSW!$I:$I,MATCHUP!BN$1,SWISSW!$J:$J,MATCHUP!$A51)-COUNTIFS(SWISSW!$I:$I,MATCHUP!BN$1,SWISSW!$J:$J,MATCHUP!$A51,SWISSW!$F:$F,"Draw")),"-")</f>
        <v>-</v>
      </c>
      <c r="BO51" s="5" t="str">
        <f ca="1">IFERROR((COUNTIFS(SWISSW!$I:$I,MATCHUP!$A51,SWISSW!$J:$J,MATCHUP!BO$1,SWISSW!$F:$F,"Won")+COUNTIFS(SWISSW!$I:$I,MATCHUP!BO$1,SWISSW!$J:$J,MATCHUP!$A51,SWISSW!$F:$F,"Lost"))/(COUNTIFS(SWISSW!$I:$I,MATCHUP!$A51,SWISSW!$J:$J,MATCHUP!BO$1)-COUNTIFS(SWISSW!$I:$I,MATCHUP!$A51,SWISSW!$J:$J,MATCHUP!BO$1,SWISSW!$F:$F,"Draw")+COUNTIFS(SWISSW!$I:$I,MATCHUP!BO$1,SWISSW!$J:$J,MATCHUP!$A51)-COUNTIFS(SWISSW!$I:$I,MATCHUP!BO$1,SWISSW!$J:$J,MATCHUP!$A51,SWISSW!$F:$F,"Draw")),"-")</f>
        <v>-</v>
      </c>
      <c r="BP51" s="5" t="str">
        <f ca="1">IFERROR((COUNTIFS(SWISSW!$I:$I,MATCHUP!$A51,SWISSW!$J:$J,MATCHUP!BP$1,SWISSW!$F:$F,"Won")+COUNTIFS(SWISSW!$I:$I,MATCHUP!BP$1,SWISSW!$J:$J,MATCHUP!$A51,SWISSW!$F:$F,"Lost"))/(COUNTIFS(SWISSW!$I:$I,MATCHUP!$A51,SWISSW!$J:$J,MATCHUP!BP$1)-COUNTIFS(SWISSW!$I:$I,MATCHUP!$A51,SWISSW!$J:$J,MATCHUP!BP$1,SWISSW!$F:$F,"Draw")+COUNTIFS(SWISSW!$I:$I,MATCHUP!BP$1,SWISSW!$J:$J,MATCHUP!$A51)-COUNTIFS(SWISSW!$I:$I,MATCHUP!BP$1,SWISSW!$J:$J,MATCHUP!$A51,SWISSW!$F:$F,"Draw")),"-")</f>
        <v>-</v>
      </c>
      <c r="BQ51" s="5" t="str">
        <f ca="1">IFERROR((COUNTIFS(SWISSW!$I:$I,MATCHUP!$A51,SWISSW!$J:$J,MATCHUP!BQ$1,SWISSW!$F:$F,"Won")+COUNTIFS(SWISSW!$I:$I,MATCHUP!BQ$1,SWISSW!$J:$J,MATCHUP!$A51,SWISSW!$F:$F,"Lost"))/(COUNTIFS(SWISSW!$I:$I,MATCHUP!$A51,SWISSW!$J:$J,MATCHUP!BQ$1)-COUNTIFS(SWISSW!$I:$I,MATCHUP!$A51,SWISSW!$J:$J,MATCHUP!BQ$1,SWISSW!$F:$F,"Draw")+COUNTIFS(SWISSW!$I:$I,MATCHUP!BQ$1,SWISSW!$J:$J,MATCHUP!$A51)-COUNTIFS(SWISSW!$I:$I,MATCHUP!BQ$1,SWISSW!$J:$J,MATCHUP!$A51,SWISSW!$F:$F,"Draw")),"-")</f>
        <v>-</v>
      </c>
      <c r="BR51" s="5" t="str">
        <f ca="1">IFERROR((COUNTIFS(SWISSW!$I:$I,MATCHUP!$A51,SWISSW!$J:$J,MATCHUP!BR$1,SWISSW!$F:$F,"Won")+COUNTIFS(SWISSW!$I:$I,MATCHUP!BR$1,SWISSW!$J:$J,MATCHUP!$A51,SWISSW!$F:$F,"Lost"))/(COUNTIFS(SWISSW!$I:$I,MATCHUP!$A51,SWISSW!$J:$J,MATCHUP!BR$1)-COUNTIFS(SWISSW!$I:$I,MATCHUP!$A51,SWISSW!$J:$J,MATCHUP!BR$1,SWISSW!$F:$F,"Draw")+COUNTIFS(SWISSW!$I:$I,MATCHUP!BR$1,SWISSW!$J:$J,MATCHUP!$A51)-COUNTIFS(SWISSW!$I:$I,MATCHUP!BR$1,SWISSW!$J:$J,MATCHUP!$A51,SWISSW!$F:$F,"Draw")),"-")</f>
        <v>-</v>
      </c>
      <c r="BS51" s="5" t="str">
        <f ca="1">IFERROR((COUNTIFS(SWISSW!$I:$I,MATCHUP!$A51,SWISSW!$J:$J,MATCHUP!BS$1,SWISSW!$F:$F,"Won")+COUNTIFS(SWISSW!$I:$I,MATCHUP!BS$1,SWISSW!$J:$J,MATCHUP!$A51,SWISSW!$F:$F,"Lost"))/(COUNTIFS(SWISSW!$I:$I,MATCHUP!$A51,SWISSW!$J:$J,MATCHUP!BS$1)-COUNTIFS(SWISSW!$I:$I,MATCHUP!$A51,SWISSW!$J:$J,MATCHUP!BS$1,SWISSW!$F:$F,"Draw")+COUNTIFS(SWISSW!$I:$I,MATCHUP!BS$1,SWISSW!$J:$J,MATCHUP!$A51)-COUNTIFS(SWISSW!$I:$I,MATCHUP!BS$1,SWISSW!$J:$J,MATCHUP!$A51,SWISSW!$F:$F,"Draw")),"-")</f>
        <v>-</v>
      </c>
      <c r="BT51" s="5" t="str">
        <f ca="1">IFERROR((COUNTIFS(SWISSW!$I:$I,MATCHUP!$A51,SWISSW!$J:$J,MATCHUP!BT$1,SWISSW!$F:$F,"Won")+COUNTIFS(SWISSW!$I:$I,MATCHUP!BT$1,SWISSW!$J:$J,MATCHUP!$A51,SWISSW!$F:$F,"Lost"))/(COUNTIFS(SWISSW!$I:$I,MATCHUP!$A51,SWISSW!$J:$J,MATCHUP!BT$1)-COUNTIFS(SWISSW!$I:$I,MATCHUP!$A51,SWISSW!$J:$J,MATCHUP!BT$1,SWISSW!$F:$F,"Draw")+COUNTIFS(SWISSW!$I:$I,MATCHUP!BT$1,SWISSW!$J:$J,MATCHUP!$A51)-COUNTIFS(SWISSW!$I:$I,MATCHUP!BT$1,SWISSW!$J:$J,MATCHUP!$A51,SWISSW!$F:$F,"Draw")),"-")</f>
        <v>-</v>
      </c>
      <c r="BU51" s="5" t="str">
        <f ca="1">IFERROR((COUNTIFS(SWISSW!$I:$I,MATCHUP!$A51,SWISSW!$J:$J,MATCHUP!BU$1,SWISSW!$F:$F,"Won")+COUNTIFS(SWISSW!$I:$I,MATCHUP!BU$1,SWISSW!$J:$J,MATCHUP!$A51,SWISSW!$F:$F,"Lost"))/(COUNTIFS(SWISSW!$I:$I,MATCHUP!$A51,SWISSW!$J:$J,MATCHUP!BU$1)-COUNTIFS(SWISSW!$I:$I,MATCHUP!$A51,SWISSW!$J:$J,MATCHUP!BU$1,SWISSW!$F:$F,"Draw")+COUNTIFS(SWISSW!$I:$I,MATCHUP!BU$1,SWISSW!$J:$J,MATCHUP!$A51)-COUNTIFS(SWISSW!$I:$I,MATCHUP!BU$1,SWISSW!$J:$J,MATCHUP!$A51,SWISSW!$F:$F,"Draw")),"-")</f>
        <v>-</v>
      </c>
      <c r="BV51" s="5" t="str">
        <f ca="1">IFERROR((COUNTIFS(SWISSW!$I:$I,MATCHUP!$A51,SWISSW!$J:$J,MATCHUP!BV$1,SWISSW!$F:$F,"Won")+COUNTIFS(SWISSW!$I:$I,MATCHUP!BV$1,SWISSW!$J:$J,MATCHUP!$A51,SWISSW!$F:$F,"Lost"))/(COUNTIFS(SWISSW!$I:$I,MATCHUP!$A51,SWISSW!$J:$J,MATCHUP!BV$1)-COUNTIFS(SWISSW!$I:$I,MATCHUP!$A51,SWISSW!$J:$J,MATCHUP!BV$1,SWISSW!$F:$F,"Draw")+COUNTIFS(SWISSW!$I:$I,MATCHUP!BV$1,SWISSW!$J:$J,MATCHUP!$A51)-COUNTIFS(SWISSW!$I:$I,MATCHUP!BV$1,SWISSW!$J:$J,MATCHUP!$A51,SWISSW!$F:$F,"Draw")),"-")</f>
        <v>-</v>
      </c>
      <c r="BW51" s="5" t="str">
        <f ca="1">IFERROR((COUNTIFS(SWISSW!$I:$I,MATCHUP!$A51,SWISSW!$J:$J,MATCHUP!BW$1,SWISSW!$F:$F,"Won")+COUNTIFS(SWISSW!$I:$I,MATCHUP!BW$1,SWISSW!$J:$J,MATCHUP!$A51,SWISSW!$F:$F,"Lost"))/(COUNTIFS(SWISSW!$I:$I,MATCHUP!$A51,SWISSW!$J:$J,MATCHUP!BW$1)-COUNTIFS(SWISSW!$I:$I,MATCHUP!$A51,SWISSW!$J:$J,MATCHUP!BW$1,SWISSW!$F:$F,"Draw")+COUNTIFS(SWISSW!$I:$I,MATCHUP!BW$1,SWISSW!$J:$J,MATCHUP!$A51)-COUNTIFS(SWISSW!$I:$I,MATCHUP!BW$1,SWISSW!$J:$J,MATCHUP!$A51,SWISSW!$F:$F,"Draw")),"-")</f>
        <v>-</v>
      </c>
      <c r="BX51" s="5" t="str">
        <f ca="1">IFERROR((COUNTIFS(SWISSW!$I:$I,MATCHUP!$A51,SWISSW!$J:$J,MATCHUP!BX$1,SWISSW!$F:$F,"Won")+COUNTIFS(SWISSW!$I:$I,MATCHUP!BX$1,SWISSW!$J:$J,MATCHUP!$A51,SWISSW!$F:$F,"Lost"))/(COUNTIFS(SWISSW!$I:$I,MATCHUP!$A51,SWISSW!$J:$J,MATCHUP!BX$1)-COUNTIFS(SWISSW!$I:$I,MATCHUP!$A51,SWISSW!$J:$J,MATCHUP!BX$1,SWISSW!$F:$F,"Draw")+COUNTIFS(SWISSW!$I:$I,MATCHUP!BX$1,SWISSW!$J:$J,MATCHUP!$A51)-COUNTIFS(SWISSW!$I:$I,MATCHUP!BX$1,SWISSW!$J:$J,MATCHUP!$A51,SWISSW!$F:$F,"Draw")),"-")</f>
        <v>-</v>
      </c>
      <c r="BY51" s="5" t="str">
        <f ca="1">IFERROR((COUNTIFS(SWISSW!$I:$I,MATCHUP!$A51,SWISSW!$J:$J,MATCHUP!BY$1,SWISSW!$F:$F,"Won")+COUNTIFS(SWISSW!$I:$I,MATCHUP!BY$1,SWISSW!$J:$J,MATCHUP!$A51,SWISSW!$F:$F,"Lost"))/(COUNTIFS(SWISSW!$I:$I,MATCHUP!$A51,SWISSW!$J:$J,MATCHUP!BY$1)-COUNTIFS(SWISSW!$I:$I,MATCHUP!$A51,SWISSW!$J:$J,MATCHUP!BY$1,SWISSW!$F:$F,"Draw")+COUNTIFS(SWISSW!$I:$I,MATCHUP!BY$1,SWISSW!$J:$J,MATCHUP!$A51)-COUNTIFS(SWISSW!$I:$I,MATCHUP!BY$1,SWISSW!$J:$J,MATCHUP!$A51,SWISSW!$F:$F,"Draw")),"-")</f>
        <v>-</v>
      </c>
      <c r="BZ51" s="5" t="str">
        <f ca="1">IFERROR((COUNTIFS(SWISSW!$I:$I,MATCHUP!$A51,SWISSW!$J:$J,MATCHUP!BZ$1,SWISSW!$F:$F,"Won")+COUNTIFS(SWISSW!$I:$I,MATCHUP!BZ$1,SWISSW!$J:$J,MATCHUP!$A51,SWISSW!$F:$F,"Lost"))/(COUNTIFS(SWISSW!$I:$I,MATCHUP!$A51,SWISSW!$J:$J,MATCHUP!BZ$1)-COUNTIFS(SWISSW!$I:$I,MATCHUP!$A51,SWISSW!$J:$J,MATCHUP!BZ$1,SWISSW!$F:$F,"Draw")+COUNTIFS(SWISSW!$I:$I,MATCHUP!BZ$1,SWISSW!$J:$J,MATCHUP!$A51)-COUNTIFS(SWISSW!$I:$I,MATCHUP!BZ$1,SWISSW!$J:$J,MATCHUP!$A51,SWISSW!$F:$F,"Draw")),"-")</f>
        <v>-</v>
      </c>
      <c r="CA51" s="5" t="str">
        <f ca="1">IFERROR((COUNTIFS(SWISSW!$I:$I,MATCHUP!$A51,SWISSW!$J:$J,MATCHUP!CA$1,SWISSW!$F:$F,"Won")+COUNTIFS(SWISSW!$I:$I,MATCHUP!CA$1,SWISSW!$J:$J,MATCHUP!$A51,SWISSW!$F:$F,"Lost"))/(COUNTIFS(SWISSW!$I:$I,MATCHUP!$A51,SWISSW!$J:$J,MATCHUP!CA$1)-COUNTIFS(SWISSW!$I:$I,MATCHUP!$A51,SWISSW!$J:$J,MATCHUP!CA$1,SWISSW!$F:$F,"Draw")+COUNTIFS(SWISSW!$I:$I,MATCHUP!CA$1,SWISSW!$J:$J,MATCHUP!$A51)-COUNTIFS(SWISSW!$I:$I,MATCHUP!CA$1,SWISSW!$J:$J,MATCHUP!$A51,SWISSW!$F:$F,"Draw")),"-")</f>
        <v>-</v>
      </c>
      <c r="CB51" s="5" t="str">
        <f ca="1">IFERROR((COUNTIFS(SWISSW!$I:$I,MATCHUP!$A51,SWISSW!$J:$J,MATCHUP!CB$1,SWISSW!$F:$F,"Won")+COUNTIFS(SWISSW!$I:$I,MATCHUP!CB$1,SWISSW!$J:$J,MATCHUP!$A51,SWISSW!$F:$F,"Lost"))/(COUNTIFS(SWISSW!$I:$I,MATCHUP!$A51,SWISSW!$J:$J,MATCHUP!CB$1)-COUNTIFS(SWISSW!$I:$I,MATCHUP!$A51,SWISSW!$J:$J,MATCHUP!CB$1,SWISSW!$F:$F,"Draw")+COUNTIFS(SWISSW!$I:$I,MATCHUP!CB$1,SWISSW!$J:$J,MATCHUP!$A51)-COUNTIFS(SWISSW!$I:$I,MATCHUP!CB$1,SWISSW!$J:$J,MATCHUP!$A51,SWISSW!$F:$F,"Draw")),"-")</f>
        <v>-</v>
      </c>
      <c r="CC51" s="5" t="str">
        <f ca="1">IFERROR((COUNTIFS(SWISSW!$I:$I,MATCHUP!$A51,SWISSW!$J:$J,MATCHUP!CC$1,SWISSW!$F:$F,"Won")+COUNTIFS(SWISSW!$I:$I,MATCHUP!CC$1,SWISSW!$J:$J,MATCHUP!$A51,SWISSW!$F:$F,"Lost"))/(COUNTIFS(SWISSW!$I:$I,MATCHUP!$A51,SWISSW!$J:$J,MATCHUP!CC$1)-COUNTIFS(SWISSW!$I:$I,MATCHUP!$A51,SWISSW!$J:$J,MATCHUP!CC$1,SWISSW!$F:$F,"Draw")+COUNTIFS(SWISSW!$I:$I,MATCHUP!CC$1,SWISSW!$J:$J,MATCHUP!$A51)-COUNTIFS(SWISSW!$I:$I,MATCHUP!CC$1,SWISSW!$J:$J,MATCHUP!$A51,SWISSW!$F:$F,"Draw")),"-")</f>
        <v>-</v>
      </c>
      <c r="CD51" s="5" t="str">
        <f ca="1">IFERROR((COUNTIFS(SWISSW!$I:$I,MATCHUP!$A51,SWISSW!$J:$J,MATCHUP!CD$1,SWISSW!$F:$F,"Won")+COUNTIFS(SWISSW!$I:$I,MATCHUP!CD$1,SWISSW!$J:$J,MATCHUP!$A51,SWISSW!$F:$F,"Lost"))/(COUNTIFS(SWISSW!$I:$I,MATCHUP!$A51,SWISSW!$J:$J,MATCHUP!CD$1)-COUNTIFS(SWISSW!$I:$I,MATCHUP!$A51,SWISSW!$J:$J,MATCHUP!CD$1,SWISSW!$F:$F,"Draw")+COUNTIFS(SWISSW!$I:$I,MATCHUP!CD$1,SWISSW!$J:$J,MATCHUP!$A51)-COUNTIFS(SWISSW!$I:$I,MATCHUP!CD$1,SWISSW!$J:$J,MATCHUP!$A51,SWISSW!$F:$F,"Draw")),"-")</f>
        <v>-</v>
      </c>
      <c r="CE51" s="5" t="str">
        <f ca="1">IFERROR((COUNTIFS(SWISSW!$I:$I,MATCHUP!$A51,SWISSW!$J:$J,MATCHUP!CE$1,SWISSW!$F:$F,"Won")+COUNTIFS(SWISSW!$I:$I,MATCHUP!CE$1,SWISSW!$J:$J,MATCHUP!$A51,SWISSW!$F:$F,"Lost"))/(COUNTIFS(SWISSW!$I:$I,MATCHUP!$A51,SWISSW!$J:$J,MATCHUP!CE$1)-COUNTIFS(SWISSW!$I:$I,MATCHUP!$A51,SWISSW!$J:$J,MATCHUP!CE$1,SWISSW!$F:$F,"Draw")+COUNTIFS(SWISSW!$I:$I,MATCHUP!CE$1,SWISSW!$J:$J,MATCHUP!$A51)-COUNTIFS(SWISSW!$I:$I,MATCHUP!CE$1,SWISSW!$J:$J,MATCHUP!$A51,SWISSW!$F:$F,"Draw")),"-")</f>
        <v>-</v>
      </c>
      <c r="CF51" s="5" t="str">
        <f ca="1">IFERROR((COUNTIFS(SWISSW!$I:$I,MATCHUP!$A51,SWISSW!$J:$J,MATCHUP!CF$1,SWISSW!$F:$F,"Won")+COUNTIFS(SWISSW!$I:$I,MATCHUP!CF$1,SWISSW!$J:$J,MATCHUP!$A51,SWISSW!$F:$F,"Lost"))/(COUNTIFS(SWISSW!$I:$I,MATCHUP!$A51,SWISSW!$J:$J,MATCHUP!CF$1)-COUNTIFS(SWISSW!$I:$I,MATCHUP!$A51,SWISSW!$J:$J,MATCHUP!CF$1,SWISSW!$F:$F,"Draw")+COUNTIFS(SWISSW!$I:$I,MATCHUP!CF$1,SWISSW!$J:$J,MATCHUP!$A51)-COUNTIFS(SWISSW!$I:$I,MATCHUP!CF$1,SWISSW!$J:$J,MATCHUP!$A51,SWISSW!$F:$F,"Draw")),"-")</f>
        <v>-</v>
      </c>
      <c r="CG51" s="5" t="str">
        <f ca="1">IFERROR((COUNTIFS(SWISSW!$I:$I,MATCHUP!$A51,SWISSW!$J:$J,MATCHUP!CG$1,SWISSW!$F:$F,"Won")+COUNTIFS(SWISSW!$I:$I,MATCHUP!CG$1,SWISSW!$J:$J,MATCHUP!$A51,SWISSW!$F:$F,"Lost"))/(COUNTIFS(SWISSW!$I:$I,MATCHUP!$A51,SWISSW!$J:$J,MATCHUP!CG$1)-COUNTIFS(SWISSW!$I:$I,MATCHUP!$A51,SWISSW!$J:$J,MATCHUP!CG$1,SWISSW!$F:$F,"Draw")+COUNTIFS(SWISSW!$I:$I,MATCHUP!CG$1,SWISSW!$J:$J,MATCHUP!$A51)-COUNTIFS(SWISSW!$I:$I,MATCHUP!CG$1,SWISSW!$J:$J,MATCHUP!$A51,SWISSW!$F:$F,"Draw")),"-")</f>
        <v>-</v>
      </c>
      <c r="CH51" s="5" t="str">
        <f ca="1">IFERROR((COUNTIFS(SWISSW!$I:$I,MATCHUP!$A51,SWISSW!$J:$J,MATCHUP!CH$1,SWISSW!$F:$F,"Won")+COUNTIFS(SWISSW!$I:$I,MATCHUP!CH$1,SWISSW!$J:$J,MATCHUP!$A51,SWISSW!$F:$F,"Lost"))/(COUNTIFS(SWISSW!$I:$I,MATCHUP!$A51,SWISSW!$J:$J,MATCHUP!CH$1)-COUNTIFS(SWISSW!$I:$I,MATCHUP!$A51,SWISSW!$J:$J,MATCHUP!CH$1,SWISSW!$F:$F,"Draw")+COUNTIFS(SWISSW!$I:$I,MATCHUP!CH$1,SWISSW!$J:$J,MATCHUP!$A51)-COUNTIFS(SWISSW!$I:$I,MATCHUP!CH$1,SWISSW!$J:$J,MATCHUP!$A51,SWISSW!$F:$F,"Draw")),"-")</f>
        <v>-</v>
      </c>
      <c r="CI51" s="5" t="str">
        <f ca="1">IFERROR((COUNTIFS(SWISSW!$I:$I,MATCHUP!$A51,SWISSW!$J:$J,MATCHUP!CI$1,SWISSW!$F:$F,"Won")+COUNTIFS(SWISSW!$I:$I,MATCHUP!CI$1,SWISSW!$J:$J,MATCHUP!$A51,SWISSW!$F:$F,"Lost"))/(COUNTIFS(SWISSW!$I:$I,MATCHUP!$A51,SWISSW!$J:$J,MATCHUP!CI$1)-COUNTIFS(SWISSW!$I:$I,MATCHUP!$A51,SWISSW!$J:$J,MATCHUP!CI$1,SWISSW!$F:$F,"Draw")+COUNTIFS(SWISSW!$I:$I,MATCHUP!CI$1,SWISSW!$J:$J,MATCHUP!$A51)-COUNTIFS(SWISSW!$I:$I,MATCHUP!CI$1,SWISSW!$J:$J,MATCHUP!$A51,SWISSW!$F:$F,"Draw")),"-")</f>
        <v>-</v>
      </c>
      <c r="CJ51" s="5" t="str">
        <f ca="1">IFERROR((COUNTIFS(SWISSW!$I:$I,MATCHUP!$A51,SWISSW!$J:$J,MATCHUP!CJ$1,SWISSW!$F:$F,"Won")+COUNTIFS(SWISSW!$I:$I,MATCHUP!CJ$1,SWISSW!$J:$J,MATCHUP!$A51,SWISSW!$F:$F,"Lost"))/(COUNTIFS(SWISSW!$I:$I,MATCHUP!$A51,SWISSW!$J:$J,MATCHUP!CJ$1)-COUNTIFS(SWISSW!$I:$I,MATCHUP!$A51,SWISSW!$J:$J,MATCHUP!CJ$1,SWISSW!$F:$F,"Draw")+COUNTIFS(SWISSW!$I:$I,MATCHUP!CJ$1,SWISSW!$J:$J,MATCHUP!$A51)-COUNTIFS(SWISSW!$I:$I,MATCHUP!CJ$1,SWISSW!$J:$J,MATCHUP!$A51,SWISSW!$F:$F,"Draw")),"-")</f>
        <v>-</v>
      </c>
      <c r="CK51" s="5" t="str">
        <f ca="1">IFERROR((COUNTIFS(SWISSW!$I:$I,MATCHUP!$A51,SWISSW!$J:$J,MATCHUP!CK$1,SWISSW!$F:$F,"Won")+COUNTIFS(SWISSW!$I:$I,MATCHUP!CK$1,SWISSW!$J:$J,MATCHUP!$A51,SWISSW!$F:$F,"Lost"))/(COUNTIFS(SWISSW!$I:$I,MATCHUP!$A51,SWISSW!$J:$J,MATCHUP!CK$1)-COUNTIFS(SWISSW!$I:$I,MATCHUP!$A51,SWISSW!$J:$J,MATCHUP!CK$1,SWISSW!$F:$F,"Draw")+COUNTIFS(SWISSW!$I:$I,MATCHUP!CK$1,SWISSW!$J:$J,MATCHUP!$A51)-COUNTIFS(SWISSW!$I:$I,MATCHUP!CK$1,SWISSW!$J:$J,MATCHUP!$A51,SWISSW!$F:$F,"Draw")),"-")</f>
        <v>-</v>
      </c>
      <c r="CL51" s="5" t="str">
        <f ca="1">IFERROR((COUNTIFS(SWISSW!$I:$I,MATCHUP!$A51,SWISSW!$J:$J,MATCHUP!CL$1,SWISSW!$F:$F,"Won")+COUNTIFS(SWISSW!$I:$I,MATCHUP!CL$1,SWISSW!$J:$J,MATCHUP!$A51,SWISSW!$F:$F,"Lost"))/(COUNTIFS(SWISSW!$I:$I,MATCHUP!$A51,SWISSW!$J:$J,MATCHUP!CL$1)-COUNTIFS(SWISSW!$I:$I,MATCHUP!$A51,SWISSW!$J:$J,MATCHUP!CL$1,SWISSW!$F:$F,"Draw")+COUNTIFS(SWISSW!$I:$I,MATCHUP!CL$1,SWISSW!$J:$J,MATCHUP!$A51)-COUNTIFS(SWISSW!$I:$I,MATCHUP!CL$1,SWISSW!$J:$J,MATCHUP!$A51,SWISSW!$F:$F,"Draw")),"-")</f>
        <v>-</v>
      </c>
      <c r="CM51" s="5" t="str">
        <f ca="1">IFERROR((COUNTIFS(SWISSW!$I:$I,MATCHUP!$A51,SWISSW!$J:$J,MATCHUP!CM$1,SWISSW!$F:$F,"Won")+COUNTIFS(SWISSW!$I:$I,MATCHUP!CM$1,SWISSW!$J:$J,MATCHUP!$A51,SWISSW!$F:$F,"Lost"))/(COUNTIFS(SWISSW!$I:$I,MATCHUP!$A51,SWISSW!$J:$J,MATCHUP!CM$1)-COUNTIFS(SWISSW!$I:$I,MATCHUP!$A51,SWISSW!$J:$J,MATCHUP!CM$1,SWISSW!$F:$F,"Draw")+COUNTIFS(SWISSW!$I:$I,MATCHUP!CM$1,SWISSW!$J:$J,MATCHUP!$A51)-COUNTIFS(SWISSW!$I:$I,MATCHUP!CM$1,SWISSW!$J:$J,MATCHUP!$A51,SWISSW!$F:$F,"Draw")),"-")</f>
        <v>-</v>
      </c>
      <c r="CN51" s="5" t="str">
        <f ca="1">IFERROR((COUNTIFS(SWISSW!$I:$I,MATCHUP!$A51,SWISSW!$J:$J,MATCHUP!CN$1,SWISSW!$F:$F,"Won")+COUNTIFS(SWISSW!$I:$I,MATCHUP!CN$1,SWISSW!$J:$J,MATCHUP!$A51,SWISSW!$F:$F,"Lost"))/(COUNTIFS(SWISSW!$I:$I,MATCHUP!$A51,SWISSW!$J:$J,MATCHUP!CN$1)-COUNTIFS(SWISSW!$I:$I,MATCHUP!$A51,SWISSW!$J:$J,MATCHUP!CN$1,SWISSW!$F:$F,"Draw")+COUNTIFS(SWISSW!$I:$I,MATCHUP!CN$1,SWISSW!$J:$J,MATCHUP!$A51)-COUNTIFS(SWISSW!$I:$I,MATCHUP!CN$1,SWISSW!$J:$J,MATCHUP!$A51,SWISSW!$F:$F,"Draw")),"-")</f>
        <v>-</v>
      </c>
      <c r="CO51" s="5" t="str">
        <f ca="1">IFERROR((COUNTIFS(SWISSW!$I:$I,MATCHUP!$A51,SWISSW!$J:$J,MATCHUP!CO$1,SWISSW!$F:$F,"Won")+COUNTIFS(SWISSW!$I:$I,MATCHUP!CO$1,SWISSW!$J:$J,MATCHUP!$A51,SWISSW!$F:$F,"Lost"))/(COUNTIFS(SWISSW!$I:$I,MATCHUP!$A51,SWISSW!$J:$J,MATCHUP!CO$1)-COUNTIFS(SWISSW!$I:$I,MATCHUP!$A51,SWISSW!$J:$J,MATCHUP!CO$1,SWISSW!$F:$F,"Draw")+COUNTIFS(SWISSW!$I:$I,MATCHUP!CO$1,SWISSW!$J:$J,MATCHUP!$A51)-COUNTIFS(SWISSW!$I:$I,MATCHUP!CO$1,SWISSW!$J:$J,MATCHUP!$A51,SWISSW!$F:$F,"Draw")),"-")</f>
        <v>-</v>
      </c>
      <c r="CP51" s="5" t="str">
        <f ca="1">IFERROR((COUNTIFS(SWISSW!$I:$I,MATCHUP!$A51,SWISSW!$J:$J,MATCHUP!CP$1,SWISSW!$F:$F,"Won")+COUNTIFS(SWISSW!$I:$I,MATCHUP!CP$1,SWISSW!$J:$J,MATCHUP!$A51,SWISSW!$F:$F,"Lost"))/(COUNTIFS(SWISSW!$I:$I,MATCHUP!$A51,SWISSW!$J:$J,MATCHUP!CP$1)-COUNTIFS(SWISSW!$I:$I,MATCHUP!$A51,SWISSW!$J:$J,MATCHUP!CP$1,SWISSW!$F:$F,"Draw")+COUNTIFS(SWISSW!$I:$I,MATCHUP!CP$1,SWISSW!$J:$J,MATCHUP!$A51)-COUNTIFS(SWISSW!$I:$I,MATCHUP!CP$1,SWISSW!$J:$J,MATCHUP!$A51,SWISSW!$F:$F,"Draw")),"-")</f>
        <v>-</v>
      </c>
      <c r="CQ51" s="5" t="str">
        <f ca="1">IFERROR((COUNTIFS(SWISSW!$I:$I,MATCHUP!$A51,SWISSW!$J:$J,MATCHUP!CQ$1,SWISSW!$F:$F,"Won")+COUNTIFS(SWISSW!$I:$I,MATCHUP!CQ$1,SWISSW!$J:$J,MATCHUP!$A51,SWISSW!$F:$F,"Lost"))/(COUNTIFS(SWISSW!$I:$I,MATCHUP!$A51,SWISSW!$J:$J,MATCHUP!CQ$1)-COUNTIFS(SWISSW!$I:$I,MATCHUP!$A51,SWISSW!$J:$J,MATCHUP!CQ$1,SWISSW!$F:$F,"Draw")+COUNTIFS(SWISSW!$I:$I,MATCHUP!CQ$1,SWISSW!$J:$J,MATCHUP!$A51)-COUNTIFS(SWISSW!$I:$I,MATCHUP!CQ$1,SWISSW!$J:$J,MATCHUP!$A51,SWISSW!$F:$F,"Draw")),"-")</f>
        <v>-</v>
      </c>
      <c r="CR51" s="5" t="str">
        <f ca="1">IFERROR((COUNTIFS(SWISSW!$I:$I,MATCHUP!$A51,SWISSW!$J:$J,MATCHUP!CR$1,SWISSW!$F:$F,"Won")+COUNTIFS(SWISSW!$I:$I,MATCHUP!CR$1,SWISSW!$J:$J,MATCHUP!$A51,SWISSW!$F:$F,"Lost"))/(COUNTIFS(SWISSW!$I:$I,MATCHUP!$A51,SWISSW!$J:$J,MATCHUP!CR$1)-COUNTIFS(SWISSW!$I:$I,MATCHUP!$A51,SWISSW!$J:$J,MATCHUP!CR$1,SWISSW!$F:$F,"Draw")+COUNTIFS(SWISSW!$I:$I,MATCHUP!CR$1,SWISSW!$J:$J,MATCHUP!$A51)-COUNTIFS(SWISSW!$I:$I,MATCHUP!CR$1,SWISSW!$J:$J,MATCHUP!$A51,SWISSW!$F:$F,"Draw")),"-")</f>
        <v>-</v>
      </c>
      <c r="CS51" s="5" t="str">
        <f ca="1">IFERROR((COUNTIFS(SWISSW!$I:$I,MATCHUP!$A51,SWISSW!$J:$J,MATCHUP!CS$1,SWISSW!$F:$F,"Won")+COUNTIFS(SWISSW!$I:$I,MATCHUP!CS$1,SWISSW!$J:$J,MATCHUP!$A51,SWISSW!$F:$F,"Lost"))/(COUNTIFS(SWISSW!$I:$I,MATCHUP!$A51,SWISSW!$J:$J,MATCHUP!CS$1)-COUNTIFS(SWISSW!$I:$I,MATCHUP!$A51,SWISSW!$J:$J,MATCHUP!CS$1,SWISSW!$F:$F,"Draw")+COUNTIFS(SWISSW!$I:$I,MATCHUP!CS$1,SWISSW!$J:$J,MATCHUP!$A51)-COUNTIFS(SWISSW!$I:$I,MATCHUP!CS$1,SWISSW!$J:$J,MATCHUP!$A51,SWISSW!$F:$F,"Draw")),"-")</f>
        <v>-</v>
      </c>
      <c r="CT51" s="5" t="str">
        <f ca="1">IFERROR((COUNTIFS(SWISSW!$I:$I,MATCHUP!$A51,SWISSW!$J:$J,MATCHUP!CT$1,SWISSW!$F:$F,"Won")+COUNTIFS(SWISSW!$I:$I,MATCHUP!CT$1,SWISSW!$J:$J,MATCHUP!$A51,SWISSW!$F:$F,"Lost"))/(COUNTIFS(SWISSW!$I:$I,MATCHUP!$A51,SWISSW!$J:$J,MATCHUP!CT$1)-COUNTIFS(SWISSW!$I:$I,MATCHUP!$A51,SWISSW!$J:$J,MATCHUP!CT$1,SWISSW!$F:$F,"Draw")+COUNTIFS(SWISSW!$I:$I,MATCHUP!CT$1,SWISSW!$J:$J,MATCHUP!$A51)-COUNTIFS(SWISSW!$I:$I,MATCHUP!CT$1,SWISSW!$J:$J,MATCHUP!$A51,SWISSW!$F:$F,"Draw")),"-")</f>
        <v>-</v>
      </c>
      <c r="CU51" s="5" t="str">
        <f ca="1">IFERROR((COUNTIFS(SWISSW!$I:$I,MATCHUP!$A51,SWISSW!$J:$J,MATCHUP!CU$1,SWISSW!$F:$F,"Won")+COUNTIFS(SWISSW!$I:$I,MATCHUP!CU$1,SWISSW!$J:$J,MATCHUP!$A51,SWISSW!$F:$F,"Lost"))/(COUNTIFS(SWISSW!$I:$I,MATCHUP!$A51,SWISSW!$J:$J,MATCHUP!CU$1)-COUNTIFS(SWISSW!$I:$I,MATCHUP!$A51,SWISSW!$J:$J,MATCHUP!CU$1,SWISSW!$F:$F,"Draw")+COUNTIFS(SWISSW!$I:$I,MATCHUP!CU$1,SWISSW!$J:$J,MATCHUP!$A51)-COUNTIFS(SWISSW!$I:$I,MATCHUP!CU$1,SWISSW!$J:$J,MATCHUP!$A51,SWISSW!$F:$F,"Draw")),"-")</f>
        <v>-</v>
      </c>
      <c r="CV51" s="5" t="str">
        <f ca="1">IFERROR((COUNTIFS(SWISSW!$I:$I,MATCHUP!$A51,SWISSW!$J:$J,MATCHUP!CV$1,SWISSW!$F:$F,"Won")+COUNTIFS(SWISSW!$I:$I,MATCHUP!CV$1,SWISSW!$J:$J,MATCHUP!$A51,SWISSW!$F:$F,"Lost"))/(COUNTIFS(SWISSW!$I:$I,MATCHUP!$A51,SWISSW!$J:$J,MATCHUP!CV$1)-COUNTIFS(SWISSW!$I:$I,MATCHUP!$A51,SWISSW!$J:$J,MATCHUP!CV$1,SWISSW!$F:$F,"Draw")+COUNTIFS(SWISSW!$I:$I,MATCHUP!CV$1,SWISSW!$J:$J,MATCHUP!$A51)-COUNTIFS(SWISSW!$I:$I,MATCHUP!CV$1,SWISSW!$J:$J,MATCHUP!$A51,SWISSW!$F:$F,"Draw")),"-")</f>
        <v>-</v>
      </c>
    </row>
    <row r="52" spans="1:100" ht="55" customHeight="1" x14ac:dyDescent="0.3">
      <c r="A52" s="3" t="str" cm="1">
        <f t="array" aca="1" ref="A52" ca="1">INDIRECT(ADDRESS(ROW(),1,,1,"METABREAK"))</f>
        <v>Tron (Other)</v>
      </c>
      <c r="B52" s="5">
        <f ca="1">IFERROR((COUNTIFS(SWISSW!$I:$I,MATCHUP!$A52,SWISSW!$J:$J,MATCHUP!B$1,SWISSW!$F:$F,"Won")+COUNTIFS(SWISSW!$I:$I,MATCHUP!B$1,SWISSW!$J:$J,MATCHUP!$A52,SWISSW!$F:$F,"Lost"))/(COUNTIFS(SWISSW!$I:$I,MATCHUP!$A52,SWISSW!$J:$J,MATCHUP!B$1)-COUNTIFS(SWISSW!$I:$I,MATCHUP!$A52,SWISSW!$J:$J,MATCHUP!B$1,SWISSW!$F:$F,"Draw")+COUNTIFS(SWISSW!$I:$I,MATCHUP!B$1,SWISSW!$J:$J,MATCHUP!$A52)-COUNTIFS(SWISSW!$I:$I,MATCHUP!B$1,SWISSW!$J:$J,MATCHUP!$A52,SWISSW!$F:$F,"Draw")),"-")</f>
        <v>0</v>
      </c>
      <c r="C52" s="5" t="str">
        <f ca="1">IFERROR((COUNTIFS(SWISSW!$I:$I,MATCHUP!$A52,SWISSW!$J:$J,MATCHUP!C$1,SWISSW!$F:$F,"Won")+COUNTIFS(SWISSW!$I:$I,MATCHUP!C$1,SWISSW!$J:$J,MATCHUP!$A52,SWISSW!$F:$F,"Lost"))/(COUNTIFS(SWISSW!$I:$I,MATCHUP!$A52,SWISSW!$J:$J,MATCHUP!C$1)-COUNTIFS(SWISSW!$I:$I,MATCHUP!$A52,SWISSW!$J:$J,MATCHUP!C$1,SWISSW!$F:$F,"Draw")+COUNTIFS(SWISSW!$I:$I,MATCHUP!C$1,SWISSW!$J:$J,MATCHUP!$A52)-COUNTIFS(SWISSW!$I:$I,MATCHUP!C$1,SWISSW!$J:$J,MATCHUP!$A52,SWISSW!$F:$F,"Draw")),"-")</f>
        <v>-</v>
      </c>
      <c r="D52" s="5" t="str">
        <f ca="1">IFERROR((COUNTIFS(SWISSW!$I:$I,MATCHUP!$A52,SWISSW!$J:$J,MATCHUP!D$1,SWISSW!$F:$F,"Won")+COUNTIFS(SWISSW!$I:$I,MATCHUP!D$1,SWISSW!$J:$J,MATCHUP!$A52,SWISSW!$F:$F,"Lost"))/(COUNTIFS(SWISSW!$I:$I,MATCHUP!$A52,SWISSW!$J:$J,MATCHUP!D$1)-COUNTIFS(SWISSW!$I:$I,MATCHUP!$A52,SWISSW!$J:$J,MATCHUP!D$1,SWISSW!$F:$F,"Draw")+COUNTIFS(SWISSW!$I:$I,MATCHUP!D$1,SWISSW!$J:$J,MATCHUP!$A52)-COUNTIFS(SWISSW!$I:$I,MATCHUP!D$1,SWISSW!$J:$J,MATCHUP!$A52,SWISSW!$F:$F,"Draw")),"-")</f>
        <v>-</v>
      </c>
      <c r="E52" s="5" t="str">
        <f ca="1">IFERROR((COUNTIFS(SWISSW!$I:$I,MATCHUP!$A52,SWISSW!$J:$J,MATCHUP!E$1,SWISSW!$F:$F,"Won")+COUNTIFS(SWISSW!$I:$I,MATCHUP!E$1,SWISSW!$J:$J,MATCHUP!$A52,SWISSW!$F:$F,"Lost"))/(COUNTIFS(SWISSW!$I:$I,MATCHUP!$A52,SWISSW!$J:$J,MATCHUP!E$1)-COUNTIFS(SWISSW!$I:$I,MATCHUP!$A52,SWISSW!$J:$J,MATCHUP!E$1,SWISSW!$F:$F,"Draw")+COUNTIFS(SWISSW!$I:$I,MATCHUP!E$1,SWISSW!$J:$J,MATCHUP!$A52)-COUNTIFS(SWISSW!$I:$I,MATCHUP!E$1,SWISSW!$J:$J,MATCHUP!$A52,SWISSW!$F:$F,"Draw")),"-")</f>
        <v>-</v>
      </c>
      <c r="F52" s="5">
        <f ca="1">IFERROR((COUNTIFS(SWISSW!$I:$I,MATCHUP!$A52,SWISSW!$J:$J,MATCHUP!F$1,SWISSW!$F:$F,"Won")+COUNTIFS(SWISSW!$I:$I,MATCHUP!F$1,SWISSW!$J:$J,MATCHUP!$A52,SWISSW!$F:$F,"Lost"))/(COUNTIFS(SWISSW!$I:$I,MATCHUP!$A52,SWISSW!$J:$J,MATCHUP!F$1)-COUNTIFS(SWISSW!$I:$I,MATCHUP!$A52,SWISSW!$J:$J,MATCHUP!F$1,SWISSW!$F:$F,"Draw")+COUNTIFS(SWISSW!$I:$I,MATCHUP!F$1,SWISSW!$J:$J,MATCHUP!$A52)-COUNTIFS(SWISSW!$I:$I,MATCHUP!F$1,SWISSW!$J:$J,MATCHUP!$A52,SWISSW!$F:$F,"Draw")),"-")</f>
        <v>0</v>
      </c>
      <c r="G52" s="5">
        <f ca="1">IFERROR((COUNTIFS(SWISSW!$I:$I,MATCHUP!$A52,SWISSW!$J:$J,MATCHUP!G$1,SWISSW!$F:$F,"Won")+COUNTIFS(SWISSW!$I:$I,MATCHUP!G$1,SWISSW!$J:$J,MATCHUP!$A52,SWISSW!$F:$F,"Lost"))/(COUNTIFS(SWISSW!$I:$I,MATCHUP!$A52,SWISSW!$J:$J,MATCHUP!G$1)-COUNTIFS(SWISSW!$I:$I,MATCHUP!$A52,SWISSW!$J:$J,MATCHUP!G$1,SWISSW!$F:$F,"Draw")+COUNTIFS(SWISSW!$I:$I,MATCHUP!G$1,SWISSW!$J:$J,MATCHUP!$A52)-COUNTIFS(SWISSW!$I:$I,MATCHUP!G$1,SWISSW!$J:$J,MATCHUP!$A52,SWISSW!$F:$F,"Draw")),"-")</f>
        <v>0</v>
      </c>
      <c r="H52" s="5" t="str">
        <f ca="1">IFERROR((COUNTIFS(SWISSW!$I:$I,MATCHUP!$A52,SWISSW!$J:$J,MATCHUP!H$1,SWISSW!$F:$F,"Won")+COUNTIFS(SWISSW!$I:$I,MATCHUP!H$1,SWISSW!$J:$J,MATCHUP!$A52,SWISSW!$F:$F,"Lost"))/(COUNTIFS(SWISSW!$I:$I,MATCHUP!$A52,SWISSW!$J:$J,MATCHUP!H$1)-COUNTIFS(SWISSW!$I:$I,MATCHUP!$A52,SWISSW!$J:$J,MATCHUP!H$1,SWISSW!$F:$F,"Draw")+COUNTIFS(SWISSW!$I:$I,MATCHUP!H$1,SWISSW!$J:$J,MATCHUP!$A52)-COUNTIFS(SWISSW!$I:$I,MATCHUP!H$1,SWISSW!$J:$J,MATCHUP!$A52,SWISSW!$F:$F,"Draw")),"-")</f>
        <v>-</v>
      </c>
      <c r="I52" s="5" t="str">
        <f ca="1">IFERROR((COUNTIFS(SWISSW!$I:$I,MATCHUP!$A52,SWISSW!$J:$J,MATCHUP!I$1,SWISSW!$F:$F,"Won")+COUNTIFS(SWISSW!$I:$I,MATCHUP!I$1,SWISSW!$J:$J,MATCHUP!$A52,SWISSW!$F:$F,"Lost"))/(COUNTIFS(SWISSW!$I:$I,MATCHUP!$A52,SWISSW!$J:$J,MATCHUP!I$1)-COUNTIFS(SWISSW!$I:$I,MATCHUP!$A52,SWISSW!$J:$J,MATCHUP!I$1,SWISSW!$F:$F,"Draw")+COUNTIFS(SWISSW!$I:$I,MATCHUP!I$1,SWISSW!$J:$J,MATCHUP!$A52)-COUNTIFS(SWISSW!$I:$I,MATCHUP!I$1,SWISSW!$J:$J,MATCHUP!$A52,SWISSW!$F:$F,"Draw")),"-")</f>
        <v>-</v>
      </c>
      <c r="J52" s="5">
        <f ca="1">IFERROR((COUNTIFS(SWISSW!$I:$I,MATCHUP!$A52,SWISSW!$J:$J,MATCHUP!J$1,SWISSW!$F:$F,"Won")+COUNTIFS(SWISSW!$I:$I,MATCHUP!J$1,SWISSW!$J:$J,MATCHUP!$A52,SWISSW!$F:$F,"Lost"))/(COUNTIFS(SWISSW!$I:$I,MATCHUP!$A52,SWISSW!$J:$J,MATCHUP!J$1)-COUNTIFS(SWISSW!$I:$I,MATCHUP!$A52,SWISSW!$J:$J,MATCHUP!J$1,SWISSW!$F:$F,"Draw")+COUNTIFS(SWISSW!$I:$I,MATCHUP!J$1,SWISSW!$J:$J,MATCHUP!$A52)-COUNTIFS(SWISSW!$I:$I,MATCHUP!J$1,SWISSW!$J:$J,MATCHUP!$A52,SWISSW!$F:$F,"Draw")),"-")</f>
        <v>0</v>
      </c>
      <c r="K52" s="5" t="str">
        <f ca="1">IFERROR((COUNTIFS(SWISSW!$I:$I,MATCHUP!$A52,SWISSW!$J:$J,MATCHUP!K$1,SWISSW!$F:$F,"Won")+COUNTIFS(SWISSW!$I:$I,MATCHUP!K$1,SWISSW!$J:$J,MATCHUP!$A52,SWISSW!$F:$F,"Lost"))/(COUNTIFS(SWISSW!$I:$I,MATCHUP!$A52,SWISSW!$J:$J,MATCHUP!K$1)-COUNTIFS(SWISSW!$I:$I,MATCHUP!$A52,SWISSW!$J:$J,MATCHUP!K$1,SWISSW!$F:$F,"Draw")+COUNTIFS(SWISSW!$I:$I,MATCHUP!K$1,SWISSW!$J:$J,MATCHUP!$A52)-COUNTIFS(SWISSW!$I:$I,MATCHUP!K$1,SWISSW!$J:$J,MATCHUP!$A52,SWISSW!$F:$F,"Draw")),"-")</f>
        <v>-</v>
      </c>
      <c r="L52" s="5" t="str">
        <f ca="1">IFERROR((COUNTIFS(SWISSW!$I:$I,MATCHUP!$A52,SWISSW!$J:$J,MATCHUP!L$1,SWISSW!$F:$F,"Won")+COUNTIFS(SWISSW!$I:$I,MATCHUP!L$1,SWISSW!$J:$J,MATCHUP!$A52,SWISSW!$F:$F,"Lost"))/(COUNTIFS(SWISSW!$I:$I,MATCHUP!$A52,SWISSW!$J:$J,MATCHUP!L$1)-COUNTIFS(SWISSW!$I:$I,MATCHUP!$A52,SWISSW!$J:$J,MATCHUP!L$1,SWISSW!$F:$F,"Draw")+COUNTIFS(SWISSW!$I:$I,MATCHUP!L$1,SWISSW!$J:$J,MATCHUP!$A52)-COUNTIFS(SWISSW!$I:$I,MATCHUP!L$1,SWISSW!$J:$J,MATCHUP!$A52,SWISSW!$F:$F,"Draw")),"-")</f>
        <v>-</v>
      </c>
      <c r="M52" s="5" t="str">
        <f ca="1">IFERROR((COUNTIFS(SWISSW!$I:$I,MATCHUP!$A52,SWISSW!$J:$J,MATCHUP!M$1,SWISSW!$F:$F,"Won")+COUNTIFS(SWISSW!$I:$I,MATCHUP!M$1,SWISSW!$J:$J,MATCHUP!$A52,SWISSW!$F:$F,"Lost"))/(COUNTIFS(SWISSW!$I:$I,MATCHUP!$A52,SWISSW!$J:$J,MATCHUP!M$1)-COUNTIFS(SWISSW!$I:$I,MATCHUP!$A52,SWISSW!$J:$J,MATCHUP!M$1,SWISSW!$F:$F,"Draw")+COUNTIFS(SWISSW!$I:$I,MATCHUP!M$1,SWISSW!$J:$J,MATCHUP!$A52)-COUNTIFS(SWISSW!$I:$I,MATCHUP!M$1,SWISSW!$J:$J,MATCHUP!$A52,SWISSW!$F:$F,"Draw")),"-")</f>
        <v>-</v>
      </c>
      <c r="N52" s="5" t="str">
        <f ca="1">IFERROR((COUNTIFS(SWISSW!$I:$I,MATCHUP!$A52,SWISSW!$J:$J,MATCHUP!N$1,SWISSW!$F:$F,"Won")+COUNTIFS(SWISSW!$I:$I,MATCHUP!N$1,SWISSW!$J:$J,MATCHUP!$A52,SWISSW!$F:$F,"Lost"))/(COUNTIFS(SWISSW!$I:$I,MATCHUP!$A52,SWISSW!$J:$J,MATCHUP!N$1)-COUNTIFS(SWISSW!$I:$I,MATCHUP!$A52,SWISSW!$J:$J,MATCHUP!N$1,SWISSW!$F:$F,"Draw")+COUNTIFS(SWISSW!$I:$I,MATCHUP!N$1,SWISSW!$J:$J,MATCHUP!$A52)-COUNTIFS(SWISSW!$I:$I,MATCHUP!N$1,SWISSW!$J:$J,MATCHUP!$A52,SWISSW!$F:$F,"Draw")),"-")</f>
        <v>-</v>
      </c>
      <c r="O52" s="5" t="str">
        <f ca="1">IFERROR((COUNTIFS(SWISSW!$I:$I,MATCHUP!$A52,SWISSW!$J:$J,MATCHUP!O$1,SWISSW!$F:$F,"Won")+COUNTIFS(SWISSW!$I:$I,MATCHUP!O$1,SWISSW!$J:$J,MATCHUP!$A52,SWISSW!$F:$F,"Lost"))/(COUNTIFS(SWISSW!$I:$I,MATCHUP!$A52,SWISSW!$J:$J,MATCHUP!O$1)-COUNTIFS(SWISSW!$I:$I,MATCHUP!$A52,SWISSW!$J:$J,MATCHUP!O$1,SWISSW!$F:$F,"Draw")+COUNTIFS(SWISSW!$I:$I,MATCHUP!O$1,SWISSW!$J:$J,MATCHUP!$A52)-COUNTIFS(SWISSW!$I:$I,MATCHUP!O$1,SWISSW!$J:$J,MATCHUP!$A52,SWISSW!$F:$F,"Draw")),"-")</f>
        <v>-</v>
      </c>
      <c r="P52" s="5" t="str">
        <f ca="1">IFERROR((COUNTIFS(SWISSW!$I:$I,MATCHUP!$A52,SWISSW!$J:$J,MATCHUP!P$1,SWISSW!$F:$F,"Won")+COUNTIFS(SWISSW!$I:$I,MATCHUP!P$1,SWISSW!$J:$J,MATCHUP!$A52,SWISSW!$F:$F,"Lost"))/(COUNTIFS(SWISSW!$I:$I,MATCHUP!$A52,SWISSW!$J:$J,MATCHUP!P$1)-COUNTIFS(SWISSW!$I:$I,MATCHUP!$A52,SWISSW!$J:$J,MATCHUP!P$1,SWISSW!$F:$F,"Draw")+COUNTIFS(SWISSW!$I:$I,MATCHUP!P$1,SWISSW!$J:$J,MATCHUP!$A52)-COUNTIFS(SWISSW!$I:$I,MATCHUP!P$1,SWISSW!$J:$J,MATCHUP!$A52,SWISSW!$F:$F,"Draw")),"-")</f>
        <v>-</v>
      </c>
      <c r="Q52" s="5">
        <f ca="1">IFERROR((COUNTIFS(SWISSW!$I:$I,MATCHUP!$A52,SWISSW!$J:$J,MATCHUP!Q$1,SWISSW!$F:$F,"Won")+COUNTIFS(SWISSW!$I:$I,MATCHUP!Q$1,SWISSW!$J:$J,MATCHUP!$A52,SWISSW!$F:$F,"Lost"))/(COUNTIFS(SWISSW!$I:$I,MATCHUP!$A52,SWISSW!$J:$J,MATCHUP!Q$1)-COUNTIFS(SWISSW!$I:$I,MATCHUP!$A52,SWISSW!$J:$J,MATCHUP!Q$1,SWISSW!$F:$F,"Draw")+COUNTIFS(SWISSW!$I:$I,MATCHUP!Q$1,SWISSW!$J:$J,MATCHUP!$A52)-COUNTIFS(SWISSW!$I:$I,MATCHUP!Q$1,SWISSW!$J:$J,MATCHUP!$A52,SWISSW!$F:$F,"Draw")),"-")</f>
        <v>0</v>
      </c>
      <c r="R52" s="5" t="str">
        <f ca="1">IFERROR((COUNTIFS(SWISSW!$I:$I,MATCHUP!$A52,SWISSW!$J:$J,MATCHUP!R$1,SWISSW!$F:$F,"Won")+COUNTIFS(SWISSW!$I:$I,MATCHUP!R$1,SWISSW!$J:$J,MATCHUP!$A52,SWISSW!$F:$F,"Lost"))/(COUNTIFS(SWISSW!$I:$I,MATCHUP!$A52,SWISSW!$J:$J,MATCHUP!R$1)-COUNTIFS(SWISSW!$I:$I,MATCHUP!$A52,SWISSW!$J:$J,MATCHUP!R$1,SWISSW!$F:$F,"Draw")+COUNTIFS(SWISSW!$I:$I,MATCHUP!R$1,SWISSW!$J:$J,MATCHUP!$A52)-COUNTIFS(SWISSW!$I:$I,MATCHUP!R$1,SWISSW!$J:$J,MATCHUP!$A52,SWISSW!$F:$F,"Draw")),"-")</f>
        <v>-</v>
      </c>
      <c r="S52" s="5" t="str">
        <f ca="1">IFERROR((COUNTIFS(SWISSW!$I:$I,MATCHUP!$A52,SWISSW!$J:$J,MATCHUP!S$1,SWISSW!$F:$F,"Won")+COUNTIFS(SWISSW!$I:$I,MATCHUP!S$1,SWISSW!$J:$J,MATCHUP!$A52,SWISSW!$F:$F,"Lost"))/(COUNTIFS(SWISSW!$I:$I,MATCHUP!$A52,SWISSW!$J:$J,MATCHUP!S$1)-COUNTIFS(SWISSW!$I:$I,MATCHUP!$A52,SWISSW!$J:$J,MATCHUP!S$1,SWISSW!$F:$F,"Draw")+COUNTIFS(SWISSW!$I:$I,MATCHUP!S$1,SWISSW!$J:$J,MATCHUP!$A52)-COUNTIFS(SWISSW!$I:$I,MATCHUP!S$1,SWISSW!$J:$J,MATCHUP!$A52,SWISSW!$F:$F,"Draw")),"-")</f>
        <v>-</v>
      </c>
      <c r="T52" s="5" t="str">
        <f ca="1">IFERROR((COUNTIFS(SWISSW!$I:$I,MATCHUP!$A52,SWISSW!$J:$J,MATCHUP!T$1,SWISSW!$F:$F,"Won")+COUNTIFS(SWISSW!$I:$I,MATCHUP!T$1,SWISSW!$J:$J,MATCHUP!$A52,SWISSW!$F:$F,"Lost"))/(COUNTIFS(SWISSW!$I:$I,MATCHUP!$A52,SWISSW!$J:$J,MATCHUP!T$1)-COUNTIFS(SWISSW!$I:$I,MATCHUP!$A52,SWISSW!$J:$J,MATCHUP!T$1,SWISSW!$F:$F,"Draw")+COUNTIFS(SWISSW!$I:$I,MATCHUP!T$1,SWISSW!$J:$J,MATCHUP!$A52)-COUNTIFS(SWISSW!$I:$I,MATCHUP!T$1,SWISSW!$J:$J,MATCHUP!$A52,SWISSW!$F:$F,"Draw")),"-")</f>
        <v>-</v>
      </c>
      <c r="U52" s="5" t="str">
        <f ca="1">IFERROR((COUNTIFS(SWISSW!$I:$I,MATCHUP!$A52,SWISSW!$J:$J,MATCHUP!U$1,SWISSW!$F:$F,"Won")+COUNTIFS(SWISSW!$I:$I,MATCHUP!U$1,SWISSW!$J:$J,MATCHUP!$A52,SWISSW!$F:$F,"Lost"))/(COUNTIFS(SWISSW!$I:$I,MATCHUP!$A52,SWISSW!$J:$J,MATCHUP!U$1)-COUNTIFS(SWISSW!$I:$I,MATCHUP!$A52,SWISSW!$J:$J,MATCHUP!U$1,SWISSW!$F:$F,"Draw")+COUNTIFS(SWISSW!$I:$I,MATCHUP!U$1,SWISSW!$J:$J,MATCHUP!$A52)-COUNTIFS(SWISSW!$I:$I,MATCHUP!U$1,SWISSW!$J:$J,MATCHUP!$A52,SWISSW!$F:$F,"Draw")),"-")</f>
        <v>-</v>
      </c>
      <c r="V52" s="5" t="str">
        <f ca="1">IFERROR((COUNTIFS(SWISSW!$I:$I,MATCHUP!$A52,SWISSW!$J:$J,MATCHUP!V$1,SWISSW!$F:$F,"Won")+COUNTIFS(SWISSW!$I:$I,MATCHUP!V$1,SWISSW!$J:$J,MATCHUP!$A52,SWISSW!$F:$F,"Lost"))/(COUNTIFS(SWISSW!$I:$I,MATCHUP!$A52,SWISSW!$J:$J,MATCHUP!V$1)-COUNTIFS(SWISSW!$I:$I,MATCHUP!$A52,SWISSW!$J:$J,MATCHUP!V$1,SWISSW!$F:$F,"Draw")+COUNTIFS(SWISSW!$I:$I,MATCHUP!V$1,SWISSW!$J:$J,MATCHUP!$A52)-COUNTIFS(SWISSW!$I:$I,MATCHUP!V$1,SWISSW!$J:$J,MATCHUP!$A52,SWISSW!$F:$F,"Draw")),"-")</f>
        <v>-</v>
      </c>
      <c r="W52" s="5" t="str">
        <f ca="1">IFERROR((COUNTIFS(SWISSW!$I:$I,MATCHUP!$A52,SWISSW!$J:$J,MATCHUP!W$1,SWISSW!$F:$F,"Won")+COUNTIFS(SWISSW!$I:$I,MATCHUP!W$1,SWISSW!$J:$J,MATCHUP!$A52,SWISSW!$F:$F,"Lost"))/(COUNTIFS(SWISSW!$I:$I,MATCHUP!$A52,SWISSW!$J:$J,MATCHUP!W$1)-COUNTIFS(SWISSW!$I:$I,MATCHUP!$A52,SWISSW!$J:$J,MATCHUP!W$1,SWISSW!$F:$F,"Draw")+COUNTIFS(SWISSW!$I:$I,MATCHUP!W$1,SWISSW!$J:$J,MATCHUP!$A52)-COUNTIFS(SWISSW!$I:$I,MATCHUP!W$1,SWISSW!$J:$J,MATCHUP!$A52,SWISSW!$F:$F,"Draw")),"-")</f>
        <v>-</v>
      </c>
      <c r="X52" s="5" t="str">
        <f ca="1">IFERROR((COUNTIFS(SWISSW!$I:$I,MATCHUP!$A52,SWISSW!$J:$J,MATCHUP!X$1,SWISSW!$F:$F,"Won")+COUNTIFS(SWISSW!$I:$I,MATCHUP!X$1,SWISSW!$J:$J,MATCHUP!$A52,SWISSW!$F:$F,"Lost"))/(COUNTIFS(SWISSW!$I:$I,MATCHUP!$A52,SWISSW!$J:$J,MATCHUP!X$1)-COUNTIFS(SWISSW!$I:$I,MATCHUP!$A52,SWISSW!$J:$J,MATCHUP!X$1,SWISSW!$F:$F,"Draw")+COUNTIFS(SWISSW!$I:$I,MATCHUP!X$1,SWISSW!$J:$J,MATCHUP!$A52)-COUNTIFS(SWISSW!$I:$I,MATCHUP!X$1,SWISSW!$J:$J,MATCHUP!$A52,SWISSW!$F:$F,"Draw")),"-")</f>
        <v>-</v>
      </c>
      <c r="Y52" s="5" t="str">
        <f ca="1">IFERROR((COUNTIFS(SWISSW!$I:$I,MATCHUP!$A52,SWISSW!$J:$J,MATCHUP!Y$1,SWISSW!$F:$F,"Won")+COUNTIFS(SWISSW!$I:$I,MATCHUP!Y$1,SWISSW!$J:$J,MATCHUP!$A52,SWISSW!$F:$F,"Lost"))/(COUNTIFS(SWISSW!$I:$I,MATCHUP!$A52,SWISSW!$J:$J,MATCHUP!Y$1)-COUNTIFS(SWISSW!$I:$I,MATCHUP!$A52,SWISSW!$J:$J,MATCHUP!Y$1,SWISSW!$F:$F,"Draw")+COUNTIFS(SWISSW!$I:$I,MATCHUP!Y$1,SWISSW!$J:$J,MATCHUP!$A52)-COUNTIFS(SWISSW!$I:$I,MATCHUP!Y$1,SWISSW!$J:$J,MATCHUP!$A52,SWISSW!$F:$F,"Draw")),"-")</f>
        <v>-</v>
      </c>
      <c r="Z52" s="5" t="str">
        <f ca="1">IFERROR((COUNTIFS(SWISSW!$I:$I,MATCHUP!$A52,SWISSW!$J:$J,MATCHUP!Z$1,SWISSW!$F:$F,"Won")+COUNTIFS(SWISSW!$I:$I,MATCHUP!Z$1,SWISSW!$J:$J,MATCHUP!$A52,SWISSW!$F:$F,"Lost"))/(COUNTIFS(SWISSW!$I:$I,MATCHUP!$A52,SWISSW!$J:$J,MATCHUP!Z$1)-COUNTIFS(SWISSW!$I:$I,MATCHUP!$A52,SWISSW!$J:$J,MATCHUP!Z$1,SWISSW!$F:$F,"Draw")+COUNTIFS(SWISSW!$I:$I,MATCHUP!Z$1,SWISSW!$J:$J,MATCHUP!$A52)-COUNTIFS(SWISSW!$I:$I,MATCHUP!Z$1,SWISSW!$J:$J,MATCHUP!$A52,SWISSW!$F:$F,"Draw")),"-")</f>
        <v>-</v>
      </c>
      <c r="AA52" s="5" t="str">
        <f ca="1">IFERROR((COUNTIFS(SWISSW!$I:$I,MATCHUP!$A52,SWISSW!$J:$J,MATCHUP!AA$1,SWISSW!$F:$F,"Won")+COUNTIFS(SWISSW!$I:$I,MATCHUP!AA$1,SWISSW!$J:$J,MATCHUP!$A52,SWISSW!$F:$F,"Lost"))/(COUNTIFS(SWISSW!$I:$I,MATCHUP!$A52,SWISSW!$J:$J,MATCHUP!AA$1)-COUNTIFS(SWISSW!$I:$I,MATCHUP!$A52,SWISSW!$J:$J,MATCHUP!AA$1,SWISSW!$F:$F,"Draw")+COUNTIFS(SWISSW!$I:$I,MATCHUP!AA$1,SWISSW!$J:$J,MATCHUP!$A52)-COUNTIFS(SWISSW!$I:$I,MATCHUP!AA$1,SWISSW!$J:$J,MATCHUP!$A52,SWISSW!$F:$F,"Draw")),"-")</f>
        <v>-</v>
      </c>
      <c r="AB52" s="5" t="str">
        <f ca="1">IFERROR((COUNTIFS(SWISSW!$I:$I,MATCHUP!$A52,SWISSW!$J:$J,MATCHUP!AB$1,SWISSW!$F:$F,"Won")+COUNTIFS(SWISSW!$I:$I,MATCHUP!AB$1,SWISSW!$J:$J,MATCHUP!$A52,SWISSW!$F:$F,"Lost"))/(COUNTIFS(SWISSW!$I:$I,MATCHUP!$A52,SWISSW!$J:$J,MATCHUP!AB$1)-COUNTIFS(SWISSW!$I:$I,MATCHUP!$A52,SWISSW!$J:$J,MATCHUP!AB$1,SWISSW!$F:$F,"Draw")+COUNTIFS(SWISSW!$I:$I,MATCHUP!AB$1,SWISSW!$J:$J,MATCHUP!$A52)-COUNTIFS(SWISSW!$I:$I,MATCHUP!AB$1,SWISSW!$J:$J,MATCHUP!$A52,SWISSW!$F:$F,"Draw")),"-")</f>
        <v>-</v>
      </c>
      <c r="AC52" s="5" t="str">
        <f ca="1">IFERROR((COUNTIFS(SWISSW!$I:$I,MATCHUP!$A52,SWISSW!$J:$J,MATCHUP!AC$1,SWISSW!$F:$F,"Won")+COUNTIFS(SWISSW!$I:$I,MATCHUP!AC$1,SWISSW!$J:$J,MATCHUP!$A52,SWISSW!$F:$F,"Lost"))/(COUNTIFS(SWISSW!$I:$I,MATCHUP!$A52,SWISSW!$J:$J,MATCHUP!AC$1)-COUNTIFS(SWISSW!$I:$I,MATCHUP!$A52,SWISSW!$J:$J,MATCHUP!AC$1,SWISSW!$F:$F,"Draw")+COUNTIFS(SWISSW!$I:$I,MATCHUP!AC$1,SWISSW!$J:$J,MATCHUP!$A52)-COUNTIFS(SWISSW!$I:$I,MATCHUP!AC$1,SWISSW!$J:$J,MATCHUP!$A52,SWISSW!$F:$F,"Draw")),"-")</f>
        <v>-</v>
      </c>
      <c r="AD52" s="5" t="str">
        <f ca="1">IFERROR((COUNTIFS(SWISSW!$I:$I,MATCHUP!$A52,SWISSW!$J:$J,MATCHUP!AD$1,SWISSW!$F:$F,"Won")+COUNTIFS(SWISSW!$I:$I,MATCHUP!AD$1,SWISSW!$J:$J,MATCHUP!$A52,SWISSW!$F:$F,"Lost"))/(COUNTIFS(SWISSW!$I:$I,MATCHUP!$A52,SWISSW!$J:$J,MATCHUP!AD$1)-COUNTIFS(SWISSW!$I:$I,MATCHUP!$A52,SWISSW!$J:$J,MATCHUP!AD$1,SWISSW!$F:$F,"Draw")+COUNTIFS(SWISSW!$I:$I,MATCHUP!AD$1,SWISSW!$J:$J,MATCHUP!$A52)-COUNTIFS(SWISSW!$I:$I,MATCHUP!AD$1,SWISSW!$J:$J,MATCHUP!$A52,SWISSW!$F:$F,"Draw")),"-")</f>
        <v>-</v>
      </c>
      <c r="AE52" s="5" t="str">
        <f ca="1">IFERROR((COUNTIFS(SWISSW!$I:$I,MATCHUP!$A52,SWISSW!$J:$J,MATCHUP!AE$1,SWISSW!$F:$F,"Won")+COUNTIFS(SWISSW!$I:$I,MATCHUP!AE$1,SWISSW!$J:$J,MATCHUP!$A52,SWISSW!$F:$F,"Lost"))/(COUNTIFS(SWISSW!$I:$I,MATCHUP!$A52,SWISSW!$J:$J,MATCHUP!AE$1)-COUNTIFS(SWISSW!$I:$I,MATCHUP!$A52,SWISSW!$J:$J,MATCHUP!AE$1,SWISSW!$F:$F,"Draw")+COUNTIFS(SWISSW!$I:$I,MATCHUP!AE$1,SWISSW!$J:$J,MATCHUP!$A52)-COUNTIFS(SWISSW!$I:$I,MATCHUP!AE$1,SWISSW!$J:$J,MATCHUP!$A52,SWISSW!$F:$F,"Draw")),"-")</f>
        <v>-</v>
      </c>
      <c r="AF52" s="5" t="str">
        <f ca="1">IFERROR((COUNTIFS(SWISSW!$I:$I,MATCHUP!$A52,SWISSW!$J:$J,MATCHUP!AF$1,SWISSW!$F:$F,"Won")+COUNTIFS(SWISSW!$I:$I,MATCHUP!AF$1,SWISSW!$J:$J,MATCHUP!$A52,SWISSW!$F:$F,"Lost"))/(COUNTIFS(SWISSW!$I:$I,MATCHUP!$A52,SWISSW!$J:$J,MATCHUP!AF$1)-COUNTIFS(SWISSW!$I:$I,MATCHUP!$A52,SWISSW!$J:$J,MATCHUP!AF$1,SWISSW!$F:$F,"Draw")+COUNTIFS(SWISSW!$I:$I,MATCHUP!AF$1,SWISSW!$J:$J,MATCHUP!$A52)-COUNTIFS(SWISSW!$I:$I,MATCHUP!AF$1,SWISSW!$J:$J,MATCHUP!$A52,SWISSW!$F:$F,"Draw")),"-")</f>
        <v>-</v>
      </c>
      <c r="AG52" s="5" t="str">
        <f ca="1">IFERROR((COUNTIFS(SWISSW!$I:$I,MATCHUP!$A52,SWISSW!$J:$J,MATCHUP!AG$1,SWISSW!$F:$F,"Won")+COUNTIFS(SWISSW!$I:$I,MATCHUP!AG$1,SWISSW!$J:$J,MATCHUP!$A52,SWISSW!$F:$F,"Lost"))/(COUNTIFS(SWISSW!$I:$I,MATCHUP!$A52,SWISSW!$J:$J,MATCHUP!AG$1)-COUNTIFS(SWISSW!$I:$I,MATCHUP!$A52,SWISSW!$J:$J,MATCHUP!AG$1,SWISSW!$F:$F,"Draw")+COUNTIFS(SWISSW!$I:$I,MATCHUP!AG$1,SWISSW!$J:$J,MATCHUP!$A52)-COUNTIFS(SWISSW!$I:$I,MATCHUP!AG$1,SWISSW!$J:$J,MATCHUP!$A52,SWISSW!$F:$F,"Draw")),"-")</f>
        <v>-</v>
      </c>
      <c r="AH52" s="5" t="str">
        <f ca="1">IFERROR((COUNTIFS(SWISSW!$I:$I,MATCHUP!$A52,SWISSW!$J:$J,MATCHUP!AH$1,SWISSW!$F:$F,"Won")+COUNTIFS(SWISSW!$I:$I,MATCHUP!AH$1,SWISSW!$J:$J,MATCHUP!$A52,SWISSW!$F:$F,"Lost"))/(COUNTIFS(SWISSW!$I:$I,MATCHUP!$A52,SWISSW!$J:$J,MATCHUP!AH$1)-COUNTIFS(SWISSW!$I:$I,MATCHUP!$A52,SWISSW!$J:$J,MATCHUP!AH$1,SWISSW!$F:$F,"Draw")+COUNTIFS(SWISSW!$I:$I,MATCHUP!AH$1,SWISSW!$J:$J,MATCHUP!$A52)-COUNTIFS(SWISSW!$I:$I,MATCHUP!AH$1,SWISSW!$J:$J,MATCHUP!$A52,SWISSW!$F:$F,"Draw")),"-")</f>
        <v>-</v>
      </c>
      <c r="AI52" s="5" t="str">
        <f ca="1">IFERROR((COUNTIFS(SWISSW!$I:$I,MATCHUP!$A52,SWISSW!$J:$J,MATCHUP!AI$1,SWISSW!$F:$F,"Won")+COUNTIFS(SWISSW!$I:$I,MATCHUP!AI$1,SWISSW!$J:$J,MATCHUP!$A52,SWISSW!$F:$F,"Lost"))/(COUNTIFS(SWISSW!$I:$I,MATCHUP!$A52,SWISSW!$J:$J,MATCHUP!AI$1)-COUNTIFS(SWISSW!$I:$I,MATCHUP!$A52,SWISSW!$J:$J,MATCHUP!AI$1,SWISSW!$F:$F,"Draw")+COUNTIFS(SWISSW!$I:$I,MATCHUP!AI$1,SWISSW!$J:$J,MATCHUP!$A52)-COUNTIFS(SWISSW!$I:$I,MATCHUP!AI$1,SWISSW!$J:$J,MATCHUP!$A52,SWISSW!$F:$F,"Draw")),"-")</f>
        <v>-</v>
      </c>
      <c r="AJ52" s="5" t="str">
        <f ca="1">IFERROR((COUNTIFS(SWISSW!$I:$I,MATCHUP!$A52,SWISSW!$J:$J,MATCHUP!AJ$1,SWISSW!$F:$F,"Won")+COUNTIFS(SWISSW!$I:$I,MATCHUP!AJ$1,SWISSW!$J:$J,MATCHUP!$A52,SWISSW!$F:$F,"Lost"))/(COUNTIFS(SWISSW!$I:$I,MATCHUP!$A52,SWISSW!$J:$J,MATCHUP!AJ$1)-COUNTIFS(SWISSW!$I:$I,MATCHUP!$A52,SWISSW!$J:$J,MATCHUP!AJ$1,SWISSW!$F:$F,"Draw")+COUNTIFS(SWISSW!$I:$I,MATCHUP!AJ$1,SWISSW!$J:$J,MATCHUP!$A52)-COUNTIFS(SWISSW!$I:$I,MATCHUP!AJ$1,SWISSW!$J:$J,MATCHUP!$A52,SWISSW!$F:$F,"Draw")),"-")</f>
        <v>-</v>
      </c>
      <c r="AK52" s="5" t="str">
        <f ca="1">IFERROR((COUNTIFS(SWISSW!$I:$I,MATCHUP!$A52,SWISSW!$J:$J,MATCHUP!AK$1,SWISSW!$F:$F,"Won")+COUNTIFS(SWISSW!$I:$I,MATCHUP!AK$1,SWISSW!$J:$J,MATCHUP!$A52,SWISSW!$F:$F,"Lost"))/(COUNTIFS(SWISSW!$I:$I,MATCHUP!$A52,SWISSW!$J:$J,MATCHUP!AK$1)-COUNTIFS(SWISSW!$I:$I,MATCHUP!$A52,SWISSW!$J:$J,MATCHUP!AK$1,SWISSW!$F:$F,"Draw")+COUNTIFS(SWISSW!$I:$I,MATCHUP!AK$1,SWISSW!$J:$J,MATCHUP!$A52)-COUNTIFS(SWISSW!$I:$I,MATCHUP!AK$1,SWISSW!$J:$J,MATCHUP!$A52,SWISSW!$F:$F,"Draw")),"-")</f>
        <v>-</v>
      </c>
      <c r="AL52" s="5" t="str">
        <f ca="1">IFERROR((COUNTIFS(SWISSW!$I:$I,MATCHUP!$A52,SWISSW!$J:$J,MATCHUP!AL$1,SWISSW!$F:$F,"Won")+COUNTIFS(SWISSW!$I:$I,MATCHUP!AL$1,SWISSW!$J:$J,MATCHUP!$A52,SWISSW!$F:$F,"Lost"))/(COUNTIFS(SWISSW!$I:$I,MATCHUP!$A52,SWISSW!$J:$J,MATCHUP!AL$1)-COUNTIFS(SWISSW!$I:$I,MATCHUP!$A52,SWISSW!$J:$J,MATCHUP!AL$1,SWISSW!$F:$F,"Draw")+COUNTIFS(SWISSW!$I:$I,MATCHUP!AL$1,SWISSW!$J:$J,MATCHUP!$A52)-COUNTIFS(SWISSW!$I:$I,MATCHUP!AL$1,SWISSW!$J:$J,MATCHUP!$A52,SWISSW!$F:$F,"Draw")),"-")</f>
        <v>-</v>
      </c>
      <c r="AM52" s="5" t="str">
        <f ca="1">IFERROR((COUNTIFS(SWISSW!$I:$I,MATCHUP!$A52,SWISSW!$J:$J,MATCHUP!AM$1,SWISSW!$F:$F,"Won")+COUNTIFS(SWISSW!$I:$I,MATCHUP!AM$1,SWISSW!$J:$J,MATCHUP!$A52,SWISSW!$F:$F,"Lost"))/(COUNTIFS(SWISSW!$I:$I,MATCHUP!$A52,SWISSW!$J:$J,MATCHUP!AM$1)-COUNTIFS(SWISSW!$I:$I,MATCHUP!$A52,SWISSW!$J:$J,MATCHUP!AM$1,SWISSW!$F:$F,"Draw")+COUNTIFS(SWISSW!$I:$I,MATCHUP!AM$1,SWISSW!$J:$J,MATCHUP!$A52)-COUNTIFS(SWISSW!$I:$I,MATCHUP!AM$1,SWISSW!$J:$J,MATCHUP!$A52,SWISSW!$F:$F,"Draw")),"-")</f>
        <v>-</v>
      </c>
      <c r="AN52" s="5" t="str">
        <f ca="1">IFERROR((COUNTIFS(SWISSW!$I:$I,MATCHUP!$A52,SWISSW!$J:$J,MATCHUP!AN$1,SWISSW!$F:$F,"Won")+COUNTIFS(SWISSW!$I:$I,MATCHUP!AN$1,SWISSW!$J:$J,MATCHUP!$A52,SWISSW!$F:$F,"Lost"))/(COUNTIFS(SWISSW!$I:$I,MATCHUP!$A52,SWISSW!$J:$J,MATCHUP!AN$1)-COUNTIFS(SWISSW!$I:$I,MATCHUP!$A52,SWISSW!$J:$J,MATCHUP!AN$1,SWISSW!$F:$F,"Draw")+COUNTIFS(SWISSW!$I:$I,MATCHUP!AN$1,SWISSW!$J:$J,MATCHUP!$A52)-COUNTIFS(SWISSW!$I:$I,MATCHUP!AN$1,SWISSW!$J:$J,MATCHUP!$A52,SWISSW!$F:$F,"Draw")),"-")</f>
        <v>-</v>
      </c>
      <c r="AO52" s="5" t="str">
        <f ca="1">IFERROR((COUNTIFS(SWISSW!$I:$I,MATCHUP!$A52,SWISSW!$J:$J,MATCHUP!AO$1,SWISSW!$F:$F,"Won")+COUNTIFS(SWISSW!$I:$I,MATCHUP!AO$1,SWISSW!$J:$J,MATCHUP!$A52,SWISSW!$F:$F,"Lost"))/(COUNTIFS(SWISSW!$I:$I,MATCHUP!$A52,SWISSW!$J:$J,MATCHUP!AO$1)-COUNTIFS(SWISSW!$I:$I,MATCHUP!$A52,SWISSW!$J:$J,MATCHUP!AO$1,SWISSW!$F:$F,"Draw")+COUNTIFS(SWISSW!$I:$I,MATCHUP!AO$1,SWISSW!$J:$J,MATCHUP!$A52)-COUNTIFS(SWISSW!$I:$I,MATCHUP!AO$1,SWISSW!$J:$J,MATCHUP!$A52,SWISSW!$F:$F,"Draw")),"-")</f>
        <v>-</v>
      </c>
      <c r="AP52" s="5" t="str">
        <f ca="1">IFERROR((COUNTIFS(SWISSW!$I:$I,MATCHUP!$A52,SWISSW!$J:$J,MATCHUP!AP$1,SWISSW!$F:$F,"Won")+COUNTIFS(SWISSW!$I:$I,MATCHUP!AP$1,SWISSW!$J:$J,MATCHUP!$A52,SWISSW!$F:$F,"Lost"))/(COUNTIFS(SWISSW!$I:$I,MATCHUP!$A52,SWISSW!$J:$J,MATCHUP!AP$1)-COUNTIFS(SWISSW!$I:$I,MATCHUP!$A52,SWISSW!$J:$J,MATCHUP!AP$1,SWISSW!$F:$F,"Draw")+COUNTIFS(SWISSW!$I:$I,MATCHUP!AP$1,SWISSW!$J:$J,MATCHUP!$A52)-COUNTIFS(SWISSW!$I:$I,MATCHUP!AP$1,SWISSW!$J:$J,MATCHUP!$A52,SWISSW!$F:$F,"Draw")),"-")</f>
        <v>-</v>
      </c>
      <c r="AQ52" s="5" t="str">
        <f ca="1">IFERROR((COUNTIFS(SWISSW!$I:$I,MATCHUP!$A52,SWISSW!$J:$J,MATCHUP!AQ$1,SWISSW!$F:$F,"Won")+COUNTIFS(SWISSW!$I:$I,MATCHUP!AQ$1,SWISSW!$J:$J,MATCHUP!$A52,SWISSW!$F:$F,"Lost"))/(COUNTIFS(SWISSW!$I:$I,MATCHUP!$A52,SWISSW!$J:$J,MATCHUP!AQ$1)-COUNTIFS(SWISSW!$I:$I,MATCHUP!$A52,SWISSW!$J:$J,MATCHUP!AQ$1,SWISSW!$F:$F,"Draw")+COUNTIFS(SWISSW!$I:$I,MATCHUP!AQ$1,SWISSW!$J:$J,MATCHUP!$A52)-COUNTIFS(SWISSW!$I:$I,MATCHUP!AQ$1,SWISSW!$J:$J,MATCHUP!$A52,SWISSW!$F:$F,"Draw")),"-")</f>
        <v>-</v>
      </c>
      <c r="AR52" s="5" t="str">
        <f ca="1">IFERROR((COUNTIFS(SWISSW!$I:$I,MATCHUP!$A52,SWISSW!$J:$J,MATCHUP!AR$1,SWISSW!$F:$F,"Won")+COUNTIFS(SWISSW!$I:$I,MATCHUP!AR$1,SWISSW!$J:$J,MATCHUP!$A52,SWISSW!$F:$F,"Lost"))/(COUNTIFS(SWISSW!$I:$I,MATCHUP!$A52,SWISSW!$J:$J,MATCHUP!AR$1)-COUNTIFS(SWISSW!$I:$I,MATCHUP!$A52,SWISSW!$J:$J,MATCHUP!AR$1,SWISSW!$F:$F,"Draw")+COUNTIFS(SWISSW!$I:$I,MATCHUP!AR$1,SWISSW!$J:$J,MATCHUP!$A52)-COUNTIFS(SWISSW!$I:$I,MATCHUP!AR$1,SWISSW!$J:$J,MATCHUP!$A52,SWISSW!$F:$F,"Draw")),"-")</f>
        <v>-</v>
      </c>
      <c r="AS52" s="5" t="str">
        <f ca="1">IFERROR((COUNTIFS(SWISSW!$I:$I,MATCHUP!$A52,SWISSW!$J:$J,MATCHUP!AS$1,SWISSW!$F:$F,"Won")+COUNTIFS(SWISSW!$I:$I,MATCHUP!AS$1,SWISSW!$J:$J,MATCHUP!$A52,SWISSW!$F:$F,"Lost"))/(COUNTIFS(SWISSW!$I:$I,MATCHUP!$A52,SWISSW!$J:$J,MATCHUP!AS$1)-COUNTIFS(SWISSW!$I:$I,MATCHUP!$A52,SWISSW!$J:$J,MATCHUP!AS$1,SWISSW!$F:$F,"Draw")+COUNTIFS(SWISSW!$I:$I,MATCHUP!AS$1,SWISSW!$J:$J,MATCHUP!$A52)-COUNTIFS(SWISSW!$I:$I,MATCHUP!AS$1,SWISSW!$J:$J,MATCHUP!$A52,SWISSW!$F:$F,"Draw")),"-")</f>
        <v>-</v>
      </c>
      <c r="AT52" s="5" t="str">
        <f ca="1">IFERROR((COUNTIFS(SWISSW!$I:$I,MATCHUP!$A52,SWISSW!$J:$J,MATCHUP!AT$1,SWISSW!$F:$F,"Won")+COUNTIFS(SWISSW!$I:$I,MATCHUP!AT$1,SWISSW!$J:$J,MATCHUP!$A52,SWISSW!$F:$F,"Lost"))/(COUNTIFS(SWISSW!$I:$I,MATCHUP!$A52,SWISSW!$J:$J,MATCHUP!AT$1)-COUNTIFS(SWISSW!$I:$I,MATCHUP!$A52,SWISSW!$J:$J,MATCHUP!AT$1,SWISSW!$F:$F,"Draw")+COUNTIFS(SWISSW!$I:$I,MATCHUP!AT$1,SWISSW!$J:$J,MATCHUP!$A52)-COUNTIFS(SWISSW!$I:$I,MATCHUP!AT$1,SWISSW!$J:$J,MATCHUP!$A52,SWISSW!$F:$F,"Draw")),"-")</f>
        <v>-</v>
      </c>
      <c r="AU52" s="5" t="str">
        <f ca="1">IFERROR((COUNTIFS(SWISSW!$I:$I,MATCHUP!$A52,SWISSW!$J:$J,MATCHUP!AU$1,SWISSW!$F:$F,"Won")+COUNTIFS(SWISSW!$I:$I,MATCHUP!AU$1,SWISSW!$J:$J,MATCHUP!$A52,SWISSW!$F:$F,"Lost"))/(COUNTIFS(SWISSW!$I:$I,MATCHUP!$A52,SWISSW!$J:$J,MATCHUP!AU$1)-COUNTIFS(SWISSW!$I:$I,MATCHUP!$A52,SWISSW!$J:$J,MATCHUP!AU$1,SWISSW!$F:$F,"Draw")+COUNTIFS(SWISSW!$I:$I,MATCHUP!AU$1,SWISSW!$J:$J,MATCHUP!$A52)-COUNTIFS(SWISSW!$I:$I,MATCHUP!AU$1,SWISSW!$J:$J,MATCHUP!$A52,SWISSW!$F:$F,"Draw")),"-")</f>
        <v>-</v>
      </c>
      <c r="AV52" s="5" t="str">
        <f ca="1">IFERROR((COUNTIFS(SWISSW!$I:$I,MATCHUP!$A52,SWISSW!$J:$J,MATCHUP!AV$1,SWISSW!$F:$F,"Won")+COUNTIFS(SWISSW!$I:$I,MATCHUP!AV$1,SWISSW!$J:$J,MATCHUP!$A52,SWISSW!$F:$F,"Lost"))/(COUNTIFS(SWISSW!$I:$I,MATCHUP!$A52,SWISSW!$J:$J,MATCHUP!AV$1)-COUNTIFS(SWISSW!$I:$I,MATCHUP!$A52,SWISSW!$J:$J,MATCHUP!AV$1,SWISSW!$F:$F,"Draw")+COUNTIFS(SWISSW!$I:$I,MATCHUP!AV$1,SWISSW!$J:$J,MATCHUP!$A52)-COUNTIFS(SWISSW!$I:$I,MATCHUP!AV$1,SWISSW!$J:$J,MATCHUP!$A52,SWISSW!$F:$F,"Draw")),"-")</f>
        <v>-</v>
      </c>
      <c r="AW52" s="5" t="str">
        <f ca="1">IFERROR((COUNTIFS(SWISSW!$I:$I,MATCHUP!$A52,SWISSW!$J:$J,MATCHUP!AW$1,SWISSW!$F:$F,"Won")+COUNTIFS(SWISSW!$I:$I,MATCHUP!AW$1,SWISSW!$J:$J,MATCHUP!$A52,SWISSW!$F:$F,"Lost"))/(COUNTIFS(SWISSW!$I:$I,MATCHUP!$A52,SWISSW!$J:$J,MATCHUP!AW$1)-COUNTIFS(SWISSW!$I:$I,MATCHUP!$A52,SWISSW!$J:$J,MATCHUP!AW$1,SWISSW!$F:$F,"Draw")+COUNTIFS(SWISSW!$I:$I,MATCHUP!AW$1,SWISSW!$J:$J,MATCHUP!$A52)-COUNTIFS(SWISSW!$I:$I,MATCHUP!AW$1,SWISSW!$J:$J,MATCHUP!$A52,SWISSW!$F:$F,"Draw")),"-")</f>
        <v>-</v>
      </c>
      <c r="AX52" s="5" t="str">
        <f ca="1">IFERROR((COUNTIFS(SWISSW!$I:$I,MATCHUP!$A52,SWISSW!$J:$J,MATCHUP!AX$1,SWISSW!$F:$F,"Won")+COUNTIFS(SWISSW!$I:$I,MATCHUP!AX$1,SWISSW!$J:$J,MATCHUP!$A52,SWISSW!$F:$F,"Lost"))/(COUNTIFS(SWISSW!$I:$I,MATCHUP!$A52,SWISSW!$J:$J,MATCHUP!AX$1)-COUNTIFS(SWISSW!$I:$I,MATCHUP!$A52,SWISSW!$J:$J,MATCHUP!AX$1,SWISSW!$F:$F,"Draw")+COUNTIFS(SWISSW!$I:$I,MATCHUP!AX$1,SWISSW!$J:$J,MATCHUP!$A52)-COUNTIFS(SWISSW!$I:$I,MATCHUP!AX$1,SWISSW!$J:$J,MATCHUP!$A52,SWISSW!$F:$F,"Draw")),"-")</f>
        <v>-</v>
      </c>
      <c r="AY52" s="5" t="str">
        <f ca="1">IFERROR((COUNTIFS(SWISSW!$I:$I,MATCHUP!$A52,SWISSW!$J:$J,MATCHUP!AY$1,SWISSW!$F:$F,"Won")+COUNTIFS(SWISSW!$I:$I,MATCHUP!AY$1,SWISSW!$J:$J,MATCHUP!$A52,SWISSW!$F:$F,"Lost"))/(COUNTIFS(SWISSW!$I:$I,MATCHUP!$A52,SWISSW!$J:$J,MATCHUP!AY$1)-COUNTIFS(SWISSW!$I:$I,MATCHUP!$A52,SWISSW!$J:$J,MATCHUP!AY$1,SWISSW!$F:$F,"Draw")+COUNTIFS(SWISSW!$I:$I,MATCHUP!AY$1,SWISSW!$J:$J,MATCHUP!$A52)-COUNTIFS(SWISSW!$I:$I,MATCHUP!AY$1,SWISSW!$J:$J,MATCHUP!$A52,SWISSW!$F:$F,"Draw")),"-")</f>
        <v>-</v>
      </c>
      <c r="AZ52" s="5" t="str">
        <f ca="1">IFERROR((COUNTIFS(SWISSW!$I:$I,MATCHUP!$A52,SWISSW!$J:$J,MATCHUP!AZ$1,SWISSW!$F:$F,"Won")+COUNTIFS(SWISSW!$I:$I,MATCHUP!AZ$1,SWISSW!$J:$J,MATCHUP!$A52,SWISSW!$F:$F,"Lost"))/(COUNTIFS(SWISSW!$I:$I,MATCHUP!$A52,SWISSW!$J:$J,MATCHUP!AZ$1)-COUNTIFS(SWISSW!$I:$I,MATCHUP!$A52,SWISSW!$J:$J,MATCHUP!AZ$1,SWISSW!$F:$F,"Draw")+COUNTIFS(SWISSW!$I:$I,MATCHUP!AZ$1,SWISSW!$J:$J,MATCHUP!$A52)-COUNTIFS(SWISSW!$I:$I,MATCHUP!AZ$1,SWISSW!$J:$J,MATCHUP!$A52,SWISSW!$F:$F,"Draw")),"-")</f>
        <v>-</v>
      </c>
      <c r="BA52" s="5" t="str">
        <f ca="1">IFERROR((COUNTIFS(SWISSW!$I:$I,MATCHUP!$A52,SWISSW!$J:$J,MATCHUP!BA$1,SWISSW!$F:$F,"Won")+COUNTIFS(SWISSW!$I:$I,MATCHUP!BA$1,SWISSW!$J:$J,MATCHUP!$A52,SWISSW!$F:$F,"Lost"))/(COUNTIFS(SWISSW!$I:$I,MATCHUP!$A52,SWISSW!$J:$J,MATCHUP!BA$1)-COUNTIFS(SWISSW!$I:$I,MATCHUP!$A52,SWISSW!$J:$J,MATCHUP!BA$1,SWISSW!$F:$F,"Draw")+COUNTIFS(SWISSW!$I:$I,MATCHUP!BA$1,SWISSW!$J:$J,MATCHUP!$A52)-COUNTIFS(SWISSW!$I:$I,MATCHUP!BA$1,SWISSW!$J:$J,MATCHUP!$A52,SWISSW!$F:$F,"Draw")),"-")</f>
        <v>-</v>
      </c>
      <c r="BB52" s="5" t="str">
        <f ca="1">IFERROR((COUNTIFS(SWISSW!$I:$I,MATCHUP!$A52,SWISSW!$J:$J,MATCHUP!BB$1,SWISSW!$F:$F,"Won")+COUNTIFS(SWISSW!$I:$I,MATCHUP!BB$1,SWISSW!$J:$J,MATCHUP!$A52,SWISSW!$F:$F,"Lost"))/(COUNTIFS(SWISSW!$I:$I,MATCHUP!$A52,SWISSW!$J:$J,MATCHUP!BB$1)-COUNTIFS(SWISSW!$I:$I,MATCHUP!$A52,SWISSW!$J:$J,MATCHUP!BB$1,SWISSW!$F:$F,"Draw")+COUNTIFS(SWISSW!$I:$I,MATCHUP!BB$1,SWISSW!$J:$J,MATCHUP!$A52)-COUNTIFS(SWISSW!$I:$I,MATCHUP!BB$1,SWISSW!$J:$J,MATCHUP!$A52,SWISSW!$F:$F,"Draw")),"-")</f>
        <v>-</v>
      </c>
      <c r="BC52" s="5" t="str">
        <f ca="1">IFERROR((COUNTIFS(SWISSW!$I:$I,MATCHUP!$A52,SWISSW!$J:$J,MATCHUP!BC$1,SWISSW!$F:$F,"Won")+COUNTIFS(SWISSW!$I:$I,MATCHUP!BC$1,SWISSW!$J:$J,MATCHUP!$A52,SWISSW!$F:$F,"Lost"))/(COUNTIFS(SWISSW!$I:$I,MATCHUP!$A52,SWISSW!$J:$J,MATCHUP!BC$1)-COUNTIFS(SWISSW!$I:$I,MATCHUP!$A52,SWISSW!$J:$J,MATCHUP!BC$1,SWISSW!$F:$F,"Draw")+COUNTIFS(SWISSW!$I:$I,MATCHUP!BC$1,SWISSW!$J:$J,MATCHUP!$A52)-COUNTIFS(SWISSW!$I:$I,MATCHUP!BC$1,SWISSW!$J:$J,MATCHUP!$A52,SWISSW!$F:$F,"Draw")),"-")</f>
        <v>-</v>
      </c>
      <c r="BD52" s="5" t="str">
        <f ca="1">IFERROR((COUNTIFS(SWISSW!$I:$I,MATCHUP!$A52,SWISSW!$J:$J,MATCHUP!BD$1,SWISSW!$F:$F,"Won")+COUNTIFS(SWISSW!$I:$I,MATCHUP!BD$1,SWISSW!$J:$J,MATCHUP!$A52,SWISSW!$F:$F,"Lost"))/(COUNTIFS(SWISSW!$I:$I,MATCHUP!$A52,SWISSW!$J:$J,MATCHUP!BD$1)-COUNTIFS(SWISSW!$I:$I,MATCHUP!$A52,SWISSW!$J:$J,MATCHUP!BD$1,SWISSW!$F:$F,"Draw")+COUNTIFS(SWISSW!$I:$I,MATCHUP!BD$1,SWISSW!$J:$J,MATCHUP!$A52)-COUNTIFS(SWISSW!$I:$I,MATCHUP!BD$1,SWISSW!$J:$J,MATCHUP!$A52,SWISSW!$F:$F,"Draw")),"-")</f>
        <v>-</v>
      </c>
      <c r="BE52" s="5" t="str">
        <f ca="1">IFERROR((COUNTIFS(SWISSW!$I:$I,MATCHUP!$A52,SWISSW!$J:$J,MATCHUP!BE$1,SWISSW!$F:$F,"Won")+COUNTIFS(SWISSW!$I:$I,MATCHUP!BE$1,SWISSW!$J:$J,MATCHUP!$A52,SWISSW!$F:$F,"Lost"))/(COUNTIFS(SWISSW!$I:$I,MATCHUP!$A52,SWISSW!$J:$J,MATCHUP!BE$1)-COUNTIFS(SWISSW!$I:$I,MATCHUP!$A52,SWISSW!$J:$J,MATCHUP!BE$1,SWISSW!$F:$F,"Draw")+COUNTIFS(SWISSW!$I:$I,MATCHUP!BE$1,SWISSW!$J:$J,MATCHUP!$A52)-COUNTIFS(SWISSW!$I:$I,MATCHUP!BE$1,SWISSW!$J:$J,MATCHUP!$A52,SWISSW!$F:$F,"Draw")),"-")</f>
        <v>-</v>
      </c>
      <c r="BF52" s="5" t="str">
        <f ca="1">IFERROR((COUNTIFS(SWISSW!$I:$I,MATCHUP!$A52,SWISSW!$J:$J,MATCHUP!BF$1,SWISSW!$F:$F,"Won")+COUNTIFS(SWISSW!$I:$I,MATCHUP!BF$1,SWISSW!$J:$J,MATCHUP!$A52,SWISSW!$F:$F,"Lost"))/(COUNTIFS(SWISSW!$I:$I,MATCHUP!$A52,SWISSW!$J:$J,MATCHUP!BF$1)-COUNTIFS(SWISSW!$I:$I,MATCHUP!$A52,SWISSW!$J:$J,MATCHUP!BF$1,SWISSW!$F:$F,"Draw")+COUNTIFS(SWISSW!$I:$I,MATCHUP!BF$1,SWISSW!$J:$J,MATCHUP!$A52)-COUNTIFS(SWISSW!$I:$I,MATCHUP!BF$1,SWISSW!$J:$J,MATCHUP!$A52,SWISSW!$F:$F,"Draw")),"-")</f>
        <v>-</v>
      </c>
      <c r="BG52" s="5" t="str">
        <f ca="1">IFERROR((COUNTIFS(SWISSW!$I:$I,MATCHUP!$A52,SWISSW!$J:$J,MATCHUP!BG$1,SWISSW!$F:$F,"Won")+COUNTIFS(SWISSW!$I:$I,MATCHUP!BG$1,SWISSW!$J:$J,MATCHUP!$A52,SWISSW!$F:$F,"Lost"))/(COUNTIFS(SWISSW!$I:$I,MATCHUP!$A52,SWISSW!$J:$J,MATCHUP!BG$1)-COUNTIFS(SWISSW!$I:$I,MATCHUP!$A52,SWISSW!$J:$J,MATCHUP!BG$1,SWISSW!$F:$F,"Draw")+COUNTIFS(SWISSW!$I:$I,MATCHUP!BG$1,SWISSW!$J:$J,MATCHUP!$A52)-COUNTIFS(SWISSW!$I:$I,MATCHUP!BG$1,SWISSW!$J:$J,MATCHUP!$A52,SWISSW!$F:$F,"Draw")),"-")</f>
        <v>-</v>
      </c>
      <c r="BH52" s="5" t="str">
        <f ca="1">IFERROR((COUNTIFS(SWISSW!$I:$I,MATCHUP!$A52,SWISSW!$J:$J,MATCHUP!BH$1,SWISSW!$F:$F,"Won")+COUNTIFS(SWISSW!$I:$I,MATCHUP!BH$1,SWISSW!$J:$J,MATCHUP!$A52,SWISSW!$F:$F,"Lost"))/(COUNTIFS(SWISSW!$I:$I,MATCHUP!$A52,SWISSW!$J:$J,MATCHUP!BH$1)-COUNTIFS(SWISSW!$I:$I,MATCHUP!$A52,SWISSW!$J:$J,MATCHUP!BH$1,SWISSW!$F:$F,"Draw")+COUNTIFS(SWISSW!$I:$I,MATCHUP!BH$1,SWISSW!$J:$J,MATCHUP!$A52)-COUNTIFS(SWISSW!$I:$I,MATCHUP!BH$1,SWISSW!$J:$J,MATCHUP!$A52,SWISSW!$F:$F,"Draw")),"-")</f>
        <v>-</v>
      </c>
      <c r="BI52" s="5" t="str">
        <f ca="1">IFERROR((COUNTIFS(SWISSW!$I:$I,MATCHUP!$A52,SWISSW!$J:$J,MATCHUP!BI$1,SWISSW!$F:$F,"Won")+COUNTIFS(SWISSW!$I:$I,MATCHUP!BI$1,SWISSW!$J:$J,MATCHUP!$A52,SWISSW!$F:$F,"Lost"))/(COUNTIFS(SWISSW!$I:$I,MATCHUP!$A52,SWISSW!$J:$J,MATCHUP!BI$1)-COUNTIFS(SWISSW!$I:$I,MATCHUP!$A52,SWISSW!$J:$J,MATCHUP!BI$1,SWISSW!$F:$F,"Draw")+COUNTIFS(SWISSW!$I:$I,MATCHUP!BI$1,SWISSW!$J:$J,MATCHUP!$A52)-COUNTIFS(SWISSW!$I:$I,MATCHUP!BI$1,SWISSW!$J:$J,MATCHUP!$A52,SWISSW!$F:$F,"Draw")),"-")</f>
        <v>-</v>
      </c>
      <c r="BJ52" s="5" t="str">
        <f ca="1">IFERROR((COUNTIFS(SWISSW!$I:$I,MATCHUP!$A52,SWISSW!$J:$J,MATCHUP!BJ$1,SWISSW!$F:$F,"Won")+COUNTIFS(SWISSW!$I:$I,MATCHUP!BJ$1,SWISSW!$J:$J,MATCHUP!$A52,SWISSW!$F:$F,"Lost"))/(COUNTIFS(SWISSW!$I:$I,MATCHUP!$A52,SWISSW!$J:$J,MATCHUP!BJ$1)-COUNTIFS(SWISSW!$I:$I,MATCHUP!$A52,SWISSW!$J:$J,MATCHUP!BJ$1,SWISSW!$F:$F,"Draw")+COUNTIFS(SWISSW!$I:$I,MATCHUP!BJ$1,SWISSW!$J:$J,MATCHUP!$A52)-COUNTIFS(SWISSW!$I:$I,MATCHUP!BJ$1,SWISSW!$J:$J,MATCHUP!$A52,SWISSW!$F:$F,"Draw")),"-")</f>
        <v>-</v>
      </c>
      <c r="BK52" s="5" t="str">
        <f ca="1">IFERROR((COUNTIFS(SWISSW!$I:$I,MATCHUP!$A52,SWISSW!$J:$J,MATCHUP!BK$1,SWISSW!$F:$F,"Won")+COUNTIFS(SWISSW!$I:$I,MATCHUP!BK$1,SWISSW!$J:$J,MATCHUP!$A52,SWISSW!$F:$F,"Lost"))/(COUNTIFS(SWISSW!$I:$I,MATCHUP!$A52,SWISSW!$J:$J,MATCHUP!BK$1)-COUNTIFS(SWISSW!$I:$I,MATCHUP!$A52,SWISSW!$J:$J,MATCHUP!BK$1,SWISSW!$F:$F,"Draw")+COUNTIFS(SWISSW!$I:$I,MATCHUP!BK$1,SWISSW!$J:$J,MATCHUP!$A52)-COUNTIFS(SWISSW!$I:$I,MATCHUP!BK$1,SWISSW!$J:$J,MATCHUP!$A52,SWISSW!$F:$F,"Draw")),"-")</f>
        <v>-</v>
      </c>
      <c r="BL52" s="5" t="str">
        <f ca="1">IFERROR((COUNTIFS(SWISSW!$I:$I,MATCHUP!$A52,SWISSW!$J:$J,MATCHUP!BL$1,SWISSW!$F:$F,"Won")+COUNTIFS(SWISSW!$I:$I,MATCHUP!BL$1,SWISSW!$J:$J,MATCHUP!$A52,SWISSW!$F:$F,"Lost"))/(COUNTIFS(SWISSW!$I:$I,MATCHUP!$A52,SWISSW!$J:$J,MATCHUP!BL$1)-COUNTIFS(SWISSW!$I:$I,MATCHUP!$A52,SWISSW!$J:$J,MATCHUP!BL$1,SWISSW!$F:$F,"Draw")+COUNTIFS(SWISSW!$I:$I,MATCHUP!BL$1,SWISSW!$J:$J,MATCHUP!$A52)-COUNTIFS(SWISSW!$I:$I,MATCHUP!BL$1,SWISSW!$J:$J,MATCHUP!$A52,SWISSW!$F:$F,"Draw")),"-")</f>
        <v>-</v>
      </c>
      <c r="BM52" s="5" t="str">
        <f ca="1">IFERROR((COUNTIFS(SWISSW!$I:$I,MATCHUP!$A52,SWISSW!$J:$J,MATCHUP!BM$1,SWISSW!$F:$F,"Won")+COUNTIFS(SWISSW!$I:$I,MATCHUP!BM$1,SWISSW!$J:$J,MATCHUP!$A52,SWISSW!$F:$F,"Lost"))/(COUNTIFS(SWISSW!$I:$I,MATCHUP!$A52,SWISSW!$J:$J,MATCHUP!BM$1)-COUNTIFS(SWISSW!$I:$I,MATCHUP!$A52,SWISSW!$J:$J,MATCHUP!BM$1,SWISSW!$F:$F,"Draw")+COUNTIFS(SWISSW!$I:$I,MATCHUP!BM$1,SWISSW!$J:$J,MATCHUP!$A52)-COUNTIFS(SWISSW!$I:$I,MATCHUP!BM$1,SWISSW!$J:$J,MATCHUP!$A52,SWISSW!$F:$F,"Draw")),"-")</f>
        <v>-</v>
      </c>
      <c r="BN52" s="5" t="str">
        <f ca="1">IFERROR((COUNTIFS(SWISSW!$I:$I,MATCHUP!$A52,SWISSW!$J:$J,MATCHUP!BN$1,SWISSW!$F:$F,"Won")+COUNTIFS(SWISSW!$I:$I,MATCHUP!BN$1,SWISSW!$J:$J,MATCHUP!$A52,SWISSW!$F:$F,"Lost"))/(COUNTIFS(SWISSW!$I:$I,MATCHUP!$A52,SWISSW!$J:$J,MATCHUP!BN$1)-COUNTIFS(SWISSW!$I:$I,MATCHUP!$A52,SWISSW!$J:$J,MATCHUP!BN$1,SWISSW!$F:$F,"Draw")+COUNTIFS(SWISSW!$I:$I,MATCHUP!BN$1,SWISSW!$J:$J,MATCHUP!$A52)-COUNTIFS(SWISSW!$I:$I,MATCHUP!BN$1,SWISSW!$J:$J,MATCHUP!$A52,SWISSW!$F:$F,"Draw")),"-")</f>
        <v>-</v>
      </c>
      <c r="BO52" s="5" t="str">
        <f ca="1">IFERROR((COUNTIFS(SWISSW!$I:$I,MATCHUP!$A52,SWISSW!$J:$J,MATCHUP!BO$1,SWISSW!$F:$F,"Won")+COUNTIFS(SWISSW!$I:$I,MATCHUP!BO$1,SWISSW!$J:$J,MATCHUP!$A52,SWISSW!$F:$F,"Lost"))/(COUNTIFS(SWISSW!$I:$I,MATCHUP!$A52,SWISSW!$J:$J,MATCHUP!BO$1)-COUNTIFS(SWISSW!$I:$I,MATCHUP!$A52,SWISSW!$J:$J,MATCHUP!BO$1,SWISSW!$F:$F,"Draw")+COUNTIFS(SWISSW!$I:$I,MATCHUP!BO$1,SWISSW!$J:$J,MATCHUP!$A52)-COUNTIFS(SWISSW!$I:$I,MATCHUP!BO$1,SWISSW!$J:$J,MATCHUP!$A52,SWISSW!$F:$F,"Draw")),"-")</f>
        <v>-</v>
      </c>
      <c r="BP52" s="5" t="str">
        <f ca="1">IFERROR((COUNTIFS(SWISSW!$I:$I,MATCHUP!$A52,SWISSW!$J:$J,MATCHUP!BP$1,SWISSW!$F:$F,"Won")+COUNTIFS(SWISSW!$I:$I,MATCHUP!BP$1,SWISSW!$J:$J,MATCHUP!$A52,SWISSW!$F:$F,"Lost"))/(COUNTIFS(SWISSW!$I:$I,MATCHUP!$A52,SWISSW!$J:$J,MATCHUP!BP$1)-COUNTIFS(SWISSW!$I:$I,MATCHUP!$A52,SWISSW!$J:$J,MATCHUP!BP$1,SWISSW!$F:$F,"Draw")+COUNTIFS(SWISSW!$I:$I,MATCHUP!BP$1,SWISSW!$J:$J,MATCHUP!$A52)-COUNTIFS(SWISSW!$I:$I,MATCHUP!BP$1,SWISSW!$J:$J,MATCHUP!$A52,SWISSW!$F:$F,"Draw")),"-")</f>
        <v>-</v>
      </c>
      <c r="BQ52" s="5" t="str">
        <f ca="1">IFERROR((COUNTIFS(SWISSW!$I:$I,MATCHUP!$A52,SWISSW!$J:$J,MATCHUP!BQ$1,SWISSW!$F:$F,"Won")+COUNTIFS(SWISSW!$I:$I,MATCHUP!BQ$1,SWISSW!$J:$J,MATCHUP!$A52,SWISSW!$F:$F,"Lost"))/(COUNTIFS(SWISSW!$I:$I,MATCHUP!$A52,SWISSW!$J:$J,MATCHUP!BQ$1)-COUNTIFS(SWISSW!$I:$I,MATCHUP!$A52,SWISSW!$J:$J,MATCHUP!BQ$1,SWISSW!$F:$F,"Draw")+COUNTIFS(SWISSW!$I:$I,MATCHUP!BQ$1,SWISSW!$J:$J,MATCHUP!$A52)-COUNTIFS(SWISSW!$I:$I,MATCHUP!BQ$1,SWISSW!$J:$J,MATCHUP!$A52,SWISSW!$F:$F,"Draw")),"-")</f>
        <v>-</v>
      </c>
      <c r="BR52" s="5" t="str">
        <f ca="1">IFERROR((COUNTIFS(SWISSW!$I:$I,MATCHUP!$A52,SWISSW!$J:$J,MATCHUP!BR$1,SWISSW!$F:$F,"Won")+COUNTIFS(SWISSW!$I:$I,MATCHUP!BR$1,SWISSW!$J:$J,MATCHUP!$A52,SWISSW!$F:$F,"Lost"))/(COUNTIFS(SWISSW!$I:$I,MATCHUP!$A52,SWISSW!$J:$J,MATCHUP!BR$1)-COUNTIFS(SWISSW!$I:$I,MATCHUP!$A52,SWISSW!$J:$J,MATCHUP!BR$1,SWISSW!$F:$F,"Draw")+COUNTIFS(SWISSW!$I:$I,MATCHUP!BR$1,SWISSW!$J:$J,MATCHUP!$A52)-COUNTIFS(SWISSW!$I:$I,MATCHUP!BR$1,SWISSW!$J:$J,MATCHUP!$A52,SWISSW!$F:$F,"Draw")),"-")</f>
        <v>-</v>
      </c>
      <c r="BS52" s="5" t="str">
        <f ca="1">IFERROR((COUNTIFS(SWISSW!$I:$I,MATCHUP!$A52,SWISSW!$J:$J,MATCHUP!BS$1,SWISSW!$F:$F,"Won")+COUNTIFS(SWISSW!$I:$I,MATCHUP!BS$1,SWISSW!$J:$J,MATCHUP!$A52,SWISSW!$F:$F,"Lost"))/(COUNTIFS(SWISSW!$I:$I,MATCHUP!$A52,SWISSW!$J:$J,MATCHUP!BS$1)-COUNTIFS(SWISSW!$I:$I,MATCHUP!$A52,SWISSW!$J:$J,MATCHUP!BS$1,SWISSW!$F:$F,"Draw")+COUNTIFS(SWISSW!$I:$I,MATCHUP!BS$1,SWISSW!$J:$J,MATCHUP!$A52)-COUNTIFS(SWISSW!$I:$I,MATCHUP!BS$1,SWISSW!$J:$J,MATCHUP!$A52,SWISSW!$F:$F,"Draw")),"-")</f>
        <v>-</v>
      </c>
      <c r="BT52" s="5" t="str">
        <f ca="1">IFERROR((COUNTIFS(SWISSW!$I:$I,MATCHUP!$A52,SWISSW!$J:$J,MATCHUP!BT$1,SWISSW!$F:$F,"Won")+COUNTIFS(SWISSW!$I:$I,MATCHUP!BT$1,SWISSW!$J:$J,MATCHUP!$A52,SWISSW!$F:$F,"Lost"))/(COUNTIFS(SWISSW!$I:$I,MATCHUP!$A52,SWISSW!$J:$J,MATCHUP!BT$1)-COUNTIFS(SWISSW!$I:$I,MATCHUP!$A52,SWISSW!$J:$J,MATCHUP!BT$1,SWISSW!$F:$F,"Draw")+COUNTIFS(SWISSW!$I:$I,MATCHUP!BT$1,SWISSW!$J:$J,MATCHUP!$A52)-COUNTIFS(SWISSW!$I:$I,MATCHUP!BT$1,SWISSW!$J:$J,MATCHUP!$A52,SWISSW!$F:$F,"Draw")),"-")</f>
        <v>-</v>
      </c>
      <c r="BU52" s="5" t="str">
        <f ca="1">IFERROR((COUNTIFS(SWISSW!$I:$I,MATCHUP!$A52,SWISSW!$J:$J,MATCHUP!BU$1,SWISSW!$F:$F,"Won")+COUNTIFS(SWISSW!$I:$I,MATCHUP!BU$1,SWISSW!$J:$J,MATCHUP!$A52,SWISSW!$F:$F,"Lost"))/(COUNTIFS(SWISSW!$I:$I,MATCHUP!$A52,SWISSW!$J:$J,MATCHUP!BU$1)-COUNTIFS(SWISSW!$I:$I,MATCHUP!$A52,SWISSW!$J:$J,MATCHUP!BU$1,SWISSW!$F:$F,"Draw")+COUNTIFS(SWISSW!$I:$I,MATCHUP!BU$1,SWISSW!$J:$J,MATCHUP!$A52)-COUNTIFS(SWISSW!$I:$I,MATCHUP!BU$1,SWISSW!$J:$J,MATCHUP!$A52,SWISSW!$F:$F,"Draw")),"-")</f>
        <v>-</v>
      </c>
      <c r="BV52" s="5" t="str">
        <f ca="1">IFERROR((COUNTIFS(SWISSW!$I:$I,MATCHUP!$A52,SWISSW!$J:$J,MATCHUP!BV$1,SWISSW!$F:$F,"Won")+COUNTIFS(SWISSW!$I:$I,MATCHUP!BV$1,SWISSW!$J:$J,MATCHUP!$A52,SWISSW!$F:$F,"Lost"))/(COUNTIFS(SWISSW!$I:$I,MATCHUP!$A52,SWISSW!$J:$J,MATCHUP!BV$1)-COUNTIFS(SWISSW!$I:$I,MATCHUP!$A52,SWISSW!$J:$J,MATCHUP!BV$1,SWISSW!$F:$F,"Draw")+COUNTIFS(SWISSW!$I:$I,MATCHUP!BV$1,SWISSW!$J:$J,MATCHUP!$A52)-COUNTIFS(SWISSW!$I:$I,MATCHUP!BV$1,SWISSW!$J:$J,MATCHUP!$A52,SWISSW!$F:$F,"Draw")),"-")</f>
        <v>-</v>
      </c>
      <c r="BW52" s="5" t="str">
        <f ca="1">IFERROR((COUNTIFS(SWISSW!$I:$I,MATCHUP!$A52,SWISSW!$J:$J,MATCHUP!BW$1,SWISSW!$F:$F,"Won")+COUNTIFS(SWISSW!$I:$I,MATCHUP!BW$1,SWISSW!$J:$J,MATCHUP!$A52,SWISSW!$F:$F,"Lost"))/(COUNTIFS(SWISSW!$I:$I,MATCHUP!$A52,SWISSW!$J:$J,MATCHUP!BW$1)-COUNTIFS(SWISSW!$I:$I,MATCHUP!$A52,SWISSW!$J:$J,MATCHUP!BW$1,SWISSW!$F:$F,"Draw")+COUNTIFS(SWISSW!$I:$I,MATCHUP!BW$1,SWISSW!$J:$J,MATCHUP!$A52)-COUNTIFS(SWISSW!$I:$I,MATCHUP!BW$1,SWISSW!$J:$J,MATCHUP!$A52,SWISSW!$F:$F,"Draw")),"-")</f>
        <v>-</v>
      </c>
      <c r="BX52" s="5" t="str">
        <f ca="1">IFERROR((COUNTIFS(SWISSW!$I:$I,MATCHUP!$A52,SWISSW!$J:$J,MATCHUP!BX$1,SWISSW!$F:$F,"Won")+COUNTIFS(SWISSW!$I:$I,MATCHUP!BX$1,SWISSW!$J:$J,MATCHUP!$A52,SWISSW!$F:$F,"Lost"))/(COUNTIFS(SWISSW!$I:$I,MATCHUP!$A52,SWISSW!$J:$J,MATCHUP!BX$1)-COUNTIFS(SWISSW!$I:$I,MATCHUP!$A52,SWISSW!$J:$J,MATCHUP!BX$1,SWISSW!$F:$F,"Draw")+COUNTIFS(SWISSW!$I:$I,MATCHUP!BX$1,SWISSW!$J:$J,MATCHUP!$A52)-COUNTIFS(SWISSW!$I:$I,MATCHUP!BX$1,SWISSW!$J:$J,MATCHUP!$A52,SWISSW!$F:$F,"Draw")),"-")</f>
        <v>-</v>
      </c>
      <c r="BY52" s="5" t="str">
        <f ca="1">IFERROR((COUNTIFS(SWISSW!$I:$I,MATCHUP!$A52,SWISSW!$J:$J,MATCHUP!BY$1,SWISSW!$F:$F,"Won")+COUNTIFS(SWISSW!$I:$I,MATCHUP!BY$1,SWISSW!$J:$J,MATCHUP!$A52,SWISSW!$F:$F,"Lost"))/(COUNTIFS(SWISSW!$I:$I,MATCHUP!$A52,SWISSW!$J:$J,MATCHUP!BY$1)-COUNTIFS(SWISSW!$I:$I,MATCHUP!$A52,SWISSW!$J:$J,MATCHUP!BY$1,SWISSW!$F:$F,"Draw")+COUNTIFS(SWISSW!$I:$I,MATCHUP!BY$1,SWISSW!$J:$J,MATCHUP!$A52)-COUNTIFS(SWISSW!$I:$I,MATCHUP!BY$1,SWISSW!$J:$J,MATCHUP!$A52,SWISSW!$F:$F,"Draw")),"-")</f>
        <v>-</v>
      </c>
      <c r="BZ52" s="5" t="str">
        <f ca="1">IFERROR((COUNTIFS(SWISSW!$I:$I,MATCHUP!$A52,SWISSW!$J:$J,MATCHUP!BZ$1,SWISSW!$F:$F,"Won")+COUNTIFS(SWISSW!$I:$I,MATCHUP!BZ$1,SWISSW!$J:$J,MATCHUP!$A52,SWISSW!$F:$F,"Lost"))/(COUNTIFS(SWISSW!$I:$I,MATCHUP!$A52,SWISSW!$J:$J,MATCHUP!BZ$1)-COUNTIFS(SWISSW!$I:$I,MATCHUP!$A52,SWISSW!$J:$J,MATCHUP!BZ$1,SWISSW!$F:$F,"Draw")+COUNTIFS(SWISSW!$I:$I,MATCHUP!BZ$1,SWISSW!$J:$J,MATCHUP!$A52)-COUNTIFS(SWISSW!$I:$I,MATCHUP!BZ$1,SWISSW!$J:$J,MATCHUP!$A52,SWISSW!$F:$F,"Draw")),"-")</f>
        <v>-</v>
      </c>
      <c r="CA52" s="5" t="str">
        <f ca="1">IFERROR((COUNTIFS(SWISSW!$I:$I,MATCHUP!$A52,SWISSW!$J:$J,MATCHUP!CA$1,SWISSW!$F:$F,"Won")+COUNTIFS(SWISSW!$I:$I,MATCHUP!CA$1,SWISSW!$J:$J,MATCHUP!$A52,SWISSW!$F:$F,"Lost"))/(COUNTIFS(SWISSW!$I:$I,MATCHUP!$A52,SWISSW!$J:$J,MATCHUP!CA$1)-COUNTIFS(SWISSW!$I:$I,MATCHUP!$A52,SWISSW!$J:$J,MATCHUP!CA$1,SWISSW!$F:$F,"Draw")+COUNTIFS(SWISSW!$I:$I,MATCHUP!CA$1,SWISSW!$J:$J,MATCHUP!$A52)-COUNTIFS(SWISSW!$I:$I,MATCHUP!CA$1,SWISSW!$J:$J,MATCHUP!$A52,SWISSW!$F:$F,"Draw")),"-")</f>
        <v>-</v>
      </c>
      <c r="CB52" s="5" t="str">
        <f ca="1">IFERROR((COUNTIFS(SWISSW!$I:$I,MATCHUP!$A52,SWISSW!$J:$J,MATCHUP!CB$1,SWISSW!$F:$F,"Won")+COUNTIFS(SWISSW!$I:$I,MATCHUP!CB$1,SWISSW!$J:$J,MATCHUP!$A52,SWISSW!$F:$F,"Lost"))/(COUNTIFS(SWISSW!$I:$I,MATCHUP!$A52,SWISSW!$J:$J,MATCHUP!CB$1)-COUNTIFS(SWISSW!$I:$I,MATCHUP!$A52,SWISSW!$J:$J,MATCHUP!CB$1,SWISSW!$F:$F,"Draw")+COUNTIFS(SWISSW!$I:$I,MATCHUP!CB$1,SWISSW!$J:$J,MATCHUP!$A52)-COUNTIFS(SWISSW!$I:$I,MATCHUP!CB$1,SWISSW!$J:$J,MATCHUP!$A52,SWISSW!$F:$F,"Draw")),"-")</f>
        <v>-</v>
      </c>
      <c r="CC52" s="5" t="str">
        <f ca="1">IFERROR((COUNTIFS(SWISSW!$I:$I,MATCHUP!$A52,SWISSW!$J:$J,MATCHUP!CC$1,SWISSW!$F:$F,"Won")+COUNTIFS(SWISSW!$I:$I,MATCHUP!CC$1,SWISSW!$J:$J,MATCHUP!$A52,SWISSW!$F:$F,"Lost"))/(COUNTIFS(SWISSW!$I:$I,MATCHUP!$A52,SWISSW!$J:$J,MATCHUP!CC$1)-COUNTIFS(SWISSW!$I:$I,MATCHUP!$A52,SWISSW!$J:$J,MATCHUP!CC$1,SWISSW!$F:$F,"Draw")+COUNTIFS(SWISSW!$I:$I,MATCHUP!CC$1,SWISSW!$J:$J,MATCHUP!$A52)-COUNTIFS(SWISSW!$I:$I,MATCHUP!CC$1,SWISSW!$J:$J,MATCHUP!$A52,SWISSW!$F:$F,"Draw")),"-")</f>
        <v>-</v>
      </c>
      <c r="CD52" s="5" t="str">
        <f ca="1">IFERROR((COUNTIFS(SWISSW!$I:$I,MATCHUP!$A52,SWISSW!$J:$J,MATCHUP!CD$1,SWISSW!$F:$F,"Won")+COUNTIFS(SWISSW!$I:$I,MATCHUP!CD$1,SWISSW!$J:$J,MATCHUP!$A52,SWISSW!$F:$F,"Lost"))/(COUNTIFS(SWISSW!$I:$I,MATCHUP!$A52,SWISSW!$J:$J,MATCHUP!CD$1)-COUNTIFS(SWISSW!$I:$I,MATCHUP!$A52,SWISSW!$J:$J,MATCHUP!CD$1,SWISSW!$F:$F,"Draw")+COUNTIFS(SWISSW!$I:$I,MATCHUP!CD$1,SWISSW!$J:$J,MATCHUP!$A52)-COUNTIFS(SWISSW!$I:$I,MATCHUP!CD$1,SWISSW!$J:$J,MATCHUP!$A52,SWISSW!$F:$F,"Draw")),"-")</f>
        <v>-</v>
      </c>
      <c r="CE52" s="5" t="str">
        <f ca="1">IFERROR((COUNTIFS(SWISSW!$I:$I,MATCHUP!$A52,SWISSW!$J:$J,MATCHUP!CE$1,SWISSW!$F:$F,"Won")+COUNTIFS(SWISSW!$I:$I,MATCHUP!CE$1,SWISSW!$J:$J,MATCHUP!$A52,SWISSW!$F:$F,"Lost"))/(COUNTIFS(SWISSW!$I:$I,MATCHUP!$A52,SWISSW!$J:$J,MATCHUP!CE$1)-COUNTIFS(SWISSW!$I:$I,MATCHUP!$A52,SWISSW!$J:$J,MATCHUP!CE$1,SWISSW!$F:$F,"Draw")+COUNTIFS(SWISSW!$I:$I,MATCHUP!CE$1,SWISSW!$J:$J,MATCHUP!$A52)-COUNTIFS(SWISSW!$I:$I,MATCHUP!CE$1,SWISSW!$J:$J,MATCHUP!$A52,SWISSW!$F:$F,"Draw")),"-")</f>
        <v>-</v>
      </c>
      <c r="CF52" s="5" t="str">
        <f ca="1">IFERROR((COUNTIFS(SWISSW!$I:$I,MATCHUP!$A52,SWISSW!$J:$J,MATCHUP!CF$1,SWISSW!$F:$F,"Won")+COUNTIFS(SWISSW!$I:$I,MATCHUP!CF$1,SWISSW!$J:$J,MATCHUP!$A52,SWISSW!$F:$F,"Lost"))/(COUNTIFS(SWISSW!$I:$I,MATCHUP!$A52,SWISSW!$J:$J,MATCHUP!CF$1)-COUNTIFS(SWISSW!$I:$I,MATCHUP!$A52,SWISSW!$J:$J,MATCHUP!CF$1,SWISSW!$F:$F,"Draw")+COUNTIFS(SWISSW!$I:$I,MATCHUP!CF$1,SWISSW!$J:$J,MATCHUP!$A52)-COUNTIFS(SWISSW!$I:$I,MATCHUP!CF$1,SWISSW!$J:$J,MATCHUP!$A52,SWISSW!$F:$F,"Draw")),"-")</f>
        <v>-</v>
      </c>
      <c r="CG52" s="5" t="str">
        <f ca="1">IFERROR((COUNTIFS(SWISSW!$I:$I,MATCHUP!$A52,SWISSW!$J:$J,MATCHUP!CG$1,SWISSW!$F:$F,"Won")+COUNTIFS(SWISSW!$I:$I,MATCHUP!CG$1,SWISSW!$J:$J,MATCHUP!$A52,SWISSW!$F:$F,"Lost"))/(COUNTIFS(SWISSW!$I:$I,MATCHUP!$A52,SWISSW!$J:$J,MATCHUP!CG$1)-COUNTIFS(SWISSW!$I:$I,MATCHUP!$A52,SWISSW!$J:$J,MATCHUP!CG$1,SWISSW!$F:$F,"Draw")+COUNTIFS(SWISSW!$I:$I,MATCHUP!CG$1,SWISSW!$J:$J,MATCHUP!$A52)-COUNTIFS(SWISSW!$I:$I,MATCHUP!CG$1,SWISSW!$J:$J,MATCHUP!$A52,SWISSW!$F:$F,"Draw")),"-")</f>
        <v>-</v>
      </c>
      <c r="CH52" s="5" t="str">
        <f ca="1">IFERROR((COUNTIFS(SWISSW!$I:$I,MATCHUP!$A52,SWISSW!$J:$J,MATCHUP!CH$1,SWISSW!$F:$F,"Won")+COUNTIFS(SWISSW!$I:$I,MATCHUP!CH$1,SWISSW!$J:$J,MATCHUP!$A52,SWISSW!$F:$F,"Lost"))/(COUNTIFS(SWISSW!$I:$I,MATCHUP!$A52,SWISSW!$J:$J,MATCHUP!CH$1)-COUNTIFS(SWISSW!$I:$I,MATCHUP!$A52,SWISSW!$J:$J,MATCHUP!CH$1,SWISSW!$F:$F,"Draw")+COUNTIFS(SWISSW!$I:$I,MATCHUP!CH$1,SWISSW!$J:$J,MATCHUP!$A52)-COUNTIFS(SWISSW!$I:$I,MATCHUP!CH$1,SWISSW!$J:$J,MATCHUP!$A52,SWISSW!$F:$F,"Draw")),"-")</f>
        <v>-</v>
      </c>
      <c r="CI52" s="5" t="str">
        <f ca="1">IFERROR((COUNTIFS(SWISSW!$I:$I,MATCHUP!$A52,SWISSW!$J:$J,MATCHUP!CI$1,SWISSW!$F:$F,"Won")+COUNTIFS(SWISSW!$I:$I,MATCHUP!CI$1,SWISSW!$J:$J,MATCHUP!$A52,SWISSW!$F:$F,"Lost"))/(COUNTIFS(SWISSW!$I:$I,MATCHUP!$A52,SWISSW!$J:$J,MATCHUP!CI$1)-COUNTIFS(SWISSW!$I:$I,MATCHUP!$A52,SWISSW!$J:$J,MATCHUP!CI$1,SWISSW!$F:$F,"Draw")+COUNTIFS(SWISSW!$I:$I,MATCHUP!CI$1,SWISSW!$J:$J,MATCHUP!$A52)-COUNTIFS(SWISSW!$I:$I,MATCHUP!CI$1,SWISSW!$J:$J,MATCHUP!$A52,SWISSW!$F:$F,"Draw")),"-")</f>
        <v>-</v>
      </c>
      <c r="CJ52" s="5" t="str">
        <f ca="1">IFERROR((COUNTIFS(SWISSW!$I:$I,MATCHUP!$A52,SWISSW!$J:$J,MATCHUP!CJ$1,SWISSW!$F:$F,"Won")+COUNTIFS(SWISSW!$I:$I,MATCHUP!CJ$1,SWISSW!$J:$J,MATCHUP!$A52,SWISSW!$F:$F,"Lost"))/(COUNTIFS(SWISSW!$I:$I,MATCHUP!$A52,SWISSW!$J:$J,MATCHUP!CJ$1)-COUNTIFS(SWISSW!$I:$I,MATCHUP!$A52,SWISSW!$J:$J,MATCHUP!CJ$1,SWISSW!$F:$F,"Draw")+COUNTIFS(SWISSW!$I:$I,MATCHUP!CJ$1,SWISSW!$J:$J,MATCHUP!$A52)-COUNTIFS(SWISSW!$I:$I,MATCHUP!CJ$1,SWISSW!$J:$J,MATCHUP!$A52,SWISSW!$F:$F,"Draw")),"-")</f>
        <v>-</v>
      </c>
      <c r="CK52" s="5" t="str">
        <f ca="1">IFERROR((COUNTIFS(SWISSW!$I:$I,MATCHUP!$A52,SWISSW!$J:$J,MATCHUP!CK$1,SWISSW!$F:$F,"Won")+COUNTIFS(SWISSW!$I:$I,MATCHUP!CK$1,SWISSW!$J:$J,MATCHUP!$A52,SWISSW!$F:$F,"Lost"))/(COUNTIFS(SWISSW!$I:$I,MATCHUP!$A52,SWISSW!$J:$J,MATCHUP!CK$1)-COUNTIFS(SWISSW!$I:$I,MATCHUP!$A52,SWISSW!$J:$J,MATCHUP!CK$1,SWISSW!$F:$F,"Draw")+COUNTIFS(SWISSW!$I:$I,MATCHUP!CK$1,SWISSW!$J:$J,MATCHUP!$A52)-COUNTIFS(SWISSW!$I:$I,MATCHUP!CK$1,SWISSW!$J:$J,MATCHUP!$A52,SWISSW!$F:$F,"Draw")),"-")</f>
        <v>-</v>
      </c>
      <c r="CL52" s="5" t="str">
        <f ca="1">IFERROR((COUNTIFS(SWISSW!$I:$I,MATCHUP!$A52,SWISSW!$J:$J,MATCHUP!CL$1,SWISSW!$F:$F,"Won")+COUNTIFS(SWISSW!$I:$I,MATCHUP!CL$1,SWISSW!$J:$J,MATCHUP!$A52,SWISSW!$F:$F,"Lost"))/(COUNTIFS(SWISSW!$I:$I,MATCHUP!$A52,SWISSW!$J:$J,MATCHUP!CL$1)-COUNTIFS(SWISSW!$I:$I,MATCHUP!$A52,SWISSW!$J:$J,MATCHUP!CL$1,SWISSW!$F:$F,"Draw")+COUNTIFS(SWISSW!$I:$I,MATCHUP!CL$1,SWISSW!$J:$J,MATCHUP!$A52)-COUNTIFS(SWISSW!$I:$I,MATCHUP!CL$1,SWISSW!$J:$J,MATCHUP!$A52,SWISSW!$F:$F,"Draw")),"-")</f>
        <v>-</v>
      </c>
      <c r="CM52" s="5" t="str">
        <f ca="1">IFERROR((COUNTIFS(SWISSW!$I:$I,MATCHUP!$A52,SWISSW!$J:$J,MATCHUP!CM$1,SWISSW!$F:$F,"Won")+COUNTIFS(SWISSW!$I:$I,MATCHUP!CM$1,SWISSW!$J:$J,MATCHUP!$A52,SWISSW!$F:$F,"Lost"))/(COUNTIFS(SWISSW!$I:$I,MATCHUP!$A52,SWISSW!$J:$J,MATCHUP!CM$1)-COUNTIFS(SWISSW!$I:$I,MATCHUP!$A52,SWISSW!$J:$J,MATCHUP!CM$1,SWISSW!$F:$F,"Draw")+COUNTIFS(SWISSW!$I:$I,MATCHUP!CM$1,SWISSW!$J:$J,MATCHUP!$A52)-COUNTIFS(SWISSW!$I:$I,MATCHUP!CM$1,SWISSW!$J:$J,MATCHUP!$A52,SWISSW!$F:$F,"Draw")),"-")</f>
        <v>-</v>
      </c>
      <c r="CN52" s="5" t="str">
        <f ca="1">IFERROR((COUNTIFS(SWISSW!$I:$I,MATCHUP!$A52,SWISSW!$J:$J,MATCHUP!CN$1,SWISSW!$F:$F,"Won")+COUNTIFS(SWISSW!$I:$I,MATCHUP!CN$1,SWISSW!$J:$J,MATCHUP!$A52,SWISSW!$F:$F,"Lost"))/(COUNTIFS(SWISSW!$I:$I,MATCHUP!$A52,SWISSW!$J:$J,MATCHUP!CN$1)-COUNTIFS(SWISSW!$I:$I,MATCHUP!$A52,SWISSW!$J:$J,MATCHUP!CN$1,SWISSW!$F:$F,"Draw")+COUNTIFS(SWISSW!$I:$I,MATCHUP!CN$1,SWISSW!$J:$J,MATCHUP!$A52)-COUNTIFS(SWISSW!$I:$I,MATCHUP!CN$1,SWISSW!$J:$J,MATCHUP!$A52,SWISSW!$F:$F,"Draw")),"-")</f>
        <v>-</v>
      </c>
      <c r="CO52" s="5" t="str">
        <f ca="1">IFERROR((COUNTIFS(SWISSW!$I:$I,MATCHUP!$A52,SWISSW!$J:$J,MATCHUP!CO$1,SWISSW!$F:$F,"Won")+COUNTIFS(SWISSW!$I:$I,MATCHUP!CO$1,SWISSW!$J:$J,MATCHUP!$A52,SWISSW!$F:$F,"Lost"))/(COUNTIFS(SWISSW!$I:$I,MATCHUP!$A52,SWISSW!$J:$J,MATCHUP!CO$1)-COUNTIFS(SWISSW!$I:$I,MATCHUP!$A52,SWISSW!$J:$J,MATCHUP!CO$1,SWISSW!$F:$F,"Draw")+COUNTIFS(SWISSW!$I:$I,MATCHUP!CO$1,SWISSW!$J:$J,MATCHUP!$A52)-COUNTIFS(SWISSW!$I:$I,MATCHUP!CO$1,SWISSW!$J:$J,MATCHUP!$A52,SWISSW!$F:$F,"Draw")),"-")</f>
        <v>-</v>
      </c>
      <c r="CP52" s="5" t="str">
        <f ca="1">IFERROR((COUNTIFS(SWISSW!$I:$I,MATCHUP!$A52,SWISSW!$J:$J,MATCHUP!CP$1,SWISSW!$F:$F,"Won")+COUNTIFS(SWISSW!$I:$I,MATCHUP!CP$1,SWISSW!$J:$J,MATCHUP!$A52,SWISSW!$F:$F,"Lost"))/(COUNTIFS(SWISSW!$I:$I,MATCHUP!$A52,SWISSW!$J:$J,MATCHUP!CP$1)-COUNTIFS(SWISSW!$I:$I,MATCHUP!$A52,SWISSW!$J:$J,MATCHUP!CP$1,SWISSW!$F:$F,"Draw")+COUNTIFS(SWISSW!$I:$I,MATCHUP!CP$1,SWISSW!$J:$J,MATCHUP!$A52)-COUNTIFS(SWISSW!$I:$I,MATCHUP!CP$1,SWISSW!$J:$J,MATCHUP!$A52,SWISSW!$F:$F,"Draw")),"-")</f>
        <v>-</v>
      </c>
      <c r="CQ52" s="5" t="str">
        <f ca="1">IFERROR((COUNTIFS(SWISSW!$I:$I,MATCHUP!$A52,SWISSW!$J:$J,MATCHUP!CQ$1,SWISSW!$F:$F,"Won")+COUNTIFS(SWISSW!$I:$I,MATCHUP!CQ$1,SWISSW!$J:$J,MATCHUP!$A52,SWISSW!$F:$F,"Lost"))/(COUNTIFS(SWISSW!$I:$I,MATCHUP!$A52,SWISSW!$J:$J,MATCHUP!CQ$1)-COUNTIFS(SWISSW!$I:$I,MATCHUP!$A52,SWISSW!$J:$J,MATCHUP!CQ$1,SWISSW!$F:$F,"Draw")+COUNTIFS(SWISSW!$I:$I,MATCHUP!CQ$1,SWISSW!$J:$J,MATCHUP!$A52)-COUNTIFS(SWISSW!$I:$I,MATCHUP!CQ$1,SWISSW!$J:$J,MATCHUP!$A52,SWISSW!$F:$F,"Draw")),"-")</f>
        <v>-</v>
      </c>
      <c r="CR52" s="5" t="str">
        <f ca="1">IFERROR((COUNTIFS(SWISSW!$I:$I,MATCHUP!$A52,SWISSW!$J:$J,MATCHUP!CR$1,SWISSW!$F:$F,"Won")+COUNTIFS(SWISSW!$I:$I,MATCHUP!CR$1,SWISSW!$J:$J,MATCHUP!$A52,SWISSW!$F:$F,"Lost"))/(COUNTIFS(SWISSW!$I:$I,MATCHUP!$A52,SWISSW!$J:$J,MATCHUP!CR$1)-COUNTIFS(SWISSW!$I:$I,MATCHUP!$A52,SWISSW!$J:$J,MATCHUP!CR$1,SWISSW!$F:$F,"Draw")+COUNTIFS(SWISSW!$I:$I,MATCHUP!CR$1,SWISSW!$J:$J,MATCHUP!$A52)-COUNTIFS(SWISSW!$I:$I,MATCHUP!CR$1,SWISSW!$J:$J,MATCHUP!$A52,SWISSW!$F:$F,"Draw")),"-")</f>
        <v>-</v>
      </c>
      <c r="CS52" s="5" t="str">
        <f ca="1">IFERROR((COUNTIFS(SWISSW!$I:$I,MATCHUP!$A52,SWISSW!$J:$J,MATCHUP!CS$1,SWISSW!$F:$F,"Won")+COUNTIFS(SWISSW!$I:$I,MATCHUP!CS$1,SWISSW!$J:$J,MATCHUP!$A52,SWISSW!$F:$F,"Lost"))/(COUNTIFS(SWISSW!$I:$I,MATCHUP!$A52,SWISSW!$J:$J,MATCHUP!CS$1)-COUNTIFS(SWISSW!$I:$I,MATCHUP!$A52,SWISSW!$J:$J,MATCHUP!CS$1,SWISSW!$F:$F,"Draw")+COUNTIFS(SWISSW!$I:$I,MATCHUP!CS$1,SWISSW!$J:$J,MATCHUP!$A52)-COUNTIFS(SWISSW!$I:$I,MATCHUP!CS$1,SWISSW!$J:$J,MATCHUP!$A52,SWISSW!$F:$F,"Draw")),"-")</f>
        <v>-</v>
      </c>
      <c r="CT52" s="5" t="str">
        <f ca="1">IFERROR((COUNTIFS(SWISSW!$I:$I,MATCHUP!$A52,SWISSW!$J:$J,MATCHUP!CT$1,SWISSW!$F:$F,"Won")+COUNTIFS(SWISSW!$I:$I,MATCHUP!CT$1,SWISSW!$J:$J,MATCHUP!$A52,SWISSW!$F:$F,"Lost"))/(COUNTIFS(SWISSW!$I:$I,MATCHUP!$A52,SWISSW!$J:$J,MATCHUP!CT$1)-COUNTIFS(SWISSW!$I:$I,MATCHUP!$A52,SWISSW!$J:$J,MATCHUP!CT$1,SWISSW!$F:$F,"Draw")+COUNTIFS(SWISSW!$I:$I,MATCHUP!CT$1,SWISSW!$J:$J,MATCHUP!$A52)-COUNTIFS(SWISSW!$I:$I,MATCHUP!CT$1,SWISSW!$J:$J,MATCHUP!$A52,SWISSW!$F:$F,"Draw")),"-")</f>
        <v>-</v>
      </c>
      <c r="CU52" s="5" t="str">
        <f ca="1">IFERROR((COUNTIFS(SWISSW!$I:$I,MATCHUP!$A52,SWISSW!$J:$J,MATCHUP!CU$1,SWISSW!$F:$F,"Won")+COUNTIFS(SWISSW!$I:$I,MATCHUP!CU$1,SWISSW!$J:$J,MATCHUP!$A52,SWISSW!$F:$F,"Lost"))/(COUNTIFS(SWISSW!$I:$I,MATCHUP!$A52,SWISSW!$J:$J,MATCHUP!CU$1)-COUNTIFS(SWISSW!$I:$I,MATCHUP!$A52,SWISSW!$J:$J,MATCHUP!CU$1,SWISSW!$F:$F,"Draw")+COUNTIFS(SWISSW!$I:$I,MATCHUP!CU$1,SWISSW!$J:$J,MATCHUP!$A52)-COUNTIFS(SWISSW!$I:$I,MATCHUP!CU$1,SWISSW!$J:$J,MATCHUP!$A52,SWISSW!$F:$F,"Draw")),"-")</f>
        <v>-</v>
      </c>
      <c r="CV52" s="5" t="str">
        <f ca="1">IFERROR((COUNTIFS(SWISSW!$I:$I,MATCHUP!$A52,SWISSW!$J:$J,MATCHUP!CV$1,SWISSW!$F:$F,"Won")+COUNTIFS(SWISSW!$I:$I,MATCHUP!CV$1,SWISSW!$J:$J,MATCHUP!$A52,SWISSW!$F:$F,"Lost"))/(COUNTIFS(SWISSW!$I:$I,MATCHUP!$A52,SWISSW!$J:$J,MATCHUP!CV$1)-COUNTIFS(SWISSW!$I:$I,MATCHUP!$A52,SWISSW!$J:$J,MATCHUP!CV$1,SWISSW!$F:$F,"Draw")+COUNTIFS(SWISSW!$I:$I,MATCHUP!CV$1,SWISSW!$J:$J,MATCHUP!$A52)-COUNTIFS(SWISSW!$I:$I,MATCHUP!CV$1,SWISSW!$J:$J,MATCHUP!$A52,SWISSW!$F:$F,"Draw")),"-")</f>
        <v>-</v>
      </c>
    </row>
    <row r="53" spans="1:100" ht="55" customHeight="1" x14ac:dyDescent="0.3">
      <c r="A53" s="3" t="str" cm="1">
        <f t="array" aca="1" ref="A53" ca="1">INDIRECT(ADDRESS(ROW(),1,,1,"METABREAK"))</f>
        <v>Dimir Affinity</v>
      </c>
      <c r="B53" s="5">
        <f ca="1">IFERROR((COUNTIFS(SWISSW!$I:$I,MATCHUP!$A53,SWISSW!$J:$J,MATCHUP!B$1,SWISSW!$F:$F,"Won")+COUNTIFS(SWISSW!$I:$I,MATCHUP!B$1,SWISSW!$J:$J,MATCHUP!$A53,SWISSW!$F:$F,"Lost"))/(COUNTIFS(SWISSW!$I:$I,MATCHUP!$A53,SWISSW!$J:$J,MATCHUP!B$1)-COUNTIFS(SWISSW!$I:$I,MATCHUP!$A53,SWISSW!$J:$J,MATCHUP!B$1,SWISSW!$F:$F,"Draw")+COUNTIFS(SWISSW!$I:$I,MATCHUP!B$1,SWISSW!$J:$J,MATCHUP!$A53)-COUNTIFS(SWISSW!$I:$I,MATCHUP!B$1,SWISSW!$J:$J,MATCHUP!$A53,SWISSW!$F:$F,"Draw")),"-")</f>
        <v>0</v>
      </c>
      <c r="C53" s="5" t="str">
        <f ca="1">IFERROR((COUNTIFS(SWISSW!$I:$I,MATCHUP!$A53,SWISSW!$J:$J,MATCHUP!C$1,SWISSW!$F:$F,"Won")+COUNTIFS(SWISSW!$I:$I,MATCHUP!C$1,SWISSW!$J:$J,MATCHUP!$A53,SWISSW!$F:$F,"Lost"))/(COUNTIFS(SWISSW!$I:$I,MATCHUP!$A53,SWISSW!$J:$J,MATCHUP!C$1)-COUNTIFS(SWISSW!$I:$I,MATCHUP!$A53,SWISSW!$J:$J,MATCHUP!C$1,SWISSW!$F:$F,"Draw")+COUNTIFS(SWISSW!$I:$I,MATCHUP!C$1,SWISSW!$J:$J,MATCHUP!$A53)-COUNTIFS(SWISSW!$I:$I,MATCHUP!C$1,SWISSW!$J:$J,MATCHUP!$A53,SWISSW!$F:$F,"Draw")),"-")</f>
        <v>-</v>
      </c>
      <c r="D53" s="5">
        <f ca="1">IFERROR((COUNTIFS(SWISSW!$I:$I,MATCHUP!$A53,SWISSW!$J:$J,MATCHUP!D$1,SWISSW!$F:$F,"Won")+COUNTIFS(SWISSW!$I:$I,MATCHUP!D$1,SWISSW!$J:$J,MATCHUP!$A53,SWISSW!$F:$F,"Lost"))/(COUNTIFS(SWISSW!$I:$I,MATCHUP!$A53,SWISSW!$J:$J,MATCHUP!D$1)-COUNTIFS(SWISSW!$I:$I,MATCHUP!$A53,SWISSW!$J:$J,MATCHUP!D$1,SWISSW!$F:$F,"Draw")+COUNTIFS(SWISSW!$I:$I,MATCHUP!D$1,SWISSW!$J:$J,MATCHUP!$A53)-COUNTIFS(SWISSW!$I:$I,MATCHUP!D$1,SWISSW!$J:$J,MATCHUP!$A53,SWISSW!$F:$F,"Draw")),"-")</f>
        <v>0</v>
      </c>
      <c r="E53" s="5" t="str">
        <f ca="1">IFERROR((COUNTIFS(SWISSW!$I:$I,MATCHUP!$A53,SWISSW!$J:$J,MATCHUP!E$1,SWISSW!$F:$F,"Won")+COUNTIFS(SWISSW!$I:$I,MATCHUP!E$1,SWISSW!$J:$J,MATCHUP!$A53,SWISSW!$F:$F,"Lost"))/(COUNTIFS(SWISSW!$I:$I,MATCHUP!$A53,SWISSW!$J:$J,MATCHUP!E$1)-COUNTIFS(SWISSW!$I:$I,MATCHUP!$A53,SWISSW!$J:$J,MATCHUP!E$1,SWISSW!$F:$F,"Draw")+COUNTIFS(SWISSW!$I:$I,MATCHUP!E$1,SWISSW!$J:$J,MATCHUP!$A53)-COUNTIFS(SWISSW!$I:$I,MATCHUP!E$1,SWISSW!$J:$J,MATCHUP!$A53,SWISSW!$F:$F,"Draw")),"-")</f>
        <v>-</v>
      </c>
      <c r="F53" s="5">
        <f ca="1">IFERROR((COUNTIFS(SWISSW!$I:$I,MATCHUP!$A53,SWISSW!$J:$J,MATCHUP!F$1,SWISSW!$F:$F,"Won")+COUNTIFS(SWISSW!$I:$I,MATCHUP!F$1,SWISSW!$J:$J,MATCHUP!$A53,SWISSW!$F:$F,"Lost"))/(COUNTIFS(SWISSW!$I:$I,MATCHUP!$A53,SWISSW!$J:$J,MATCHUP!F$1)-COUNTIFS(SWISSW!$I:$I,MATCHUP!$A53,SWISSW!$J:$J,MATCHUP!F$1,SWISSW!$F:$F,"Draw")+COUNTIFS(SWISSW!$I:$I,MATCHUP!F$1,SWISSW!$J:$J,MATCHUP!$A53)-COUNTIFS(SWISSW!$I:$I,MATCHUP!F$1,SWISSW!$J:$J,MATCHUP!$A53,SWISSW!$F:$F,"Draw")),"-")</f>
        <v>0</v>
      </c>
      <c r="G53" s="5" t="str">
        <f ca="1">IFERROR((COUNTIFS(SWISSW!$I:$I,MATCHUP!$A53,SWISSW!$J:$J,MATCHUP!G$1,SWISSW!$F:$F,"Won")+COUNTIFS(SWISSW!$I:$I,MATCHUP!G$1,SWISSW!$J:$J,MATCHUP!$A53,SWISSW!$F:$F,"Lost"))/(COUNTIFS(SWISSW!$I:$I,MATCHUP!$A53,SWISSW!$J:$J,MATCHUP!G$1)-COUNTIFS(SWISSW!$I:$I,MATCHUP!$A53,SWISSW!$J:$J,MATCHUP!G$1,SWISSW!$F:$F,"Draw")+COUNTIFS(SWISSW!$I:$I,MATCHUP!G$1,SWISSW!$J:$J,MATCHUP!$A53)-COUNTIFS(SWISSW!$I:$I,MATCHUP!G$1,SWISSW!$J:$J,MATCHUP!$A53,SWISSW!$F:$F,"Draw")),"-")</f>
        <v>-</v>
      </c>
      <c r="H53" s="5" t="str">
        <f ca="1">IFERROR((COUNTIFS(SWISSW!$I:$I,MATCHUP!$A53,SWISSW!$J:$J,MATCHUP!H$1,SWISSW!$F:$F,"Won")+COUNTIFS(SWISSW!$I:$I,MATCHUP!H$1,SWISSW!$J:$J,MATCHUP!$A53,SWISSW!$F:$F,"Lost"))/(COUNTIFS(SWISSW!$I:$I,MATCHUP!$A53,SWISSW!$J:$J,MATCHUP!H$1)-COUNTIFS(SWISSW!$I:$I,MATCHUP!$A53,SWISSW!$J:$J,MATCHUP!H$1,SWISSW!$F:$F,"Draw")+COUNTIFS(SWISSW!$I:$I,MATCHUP!H$1,SWISSW!$J:$J,MATCHUP!$A53)-COUNTIFS(SWISSW!$I:$I,MATCHUP!H$1,SWISSW!$J:$J,MATCHUP!$A53,SWISSW!$F:$F,"Draw")),"-")</f>
        <v>-</v>
      </c>
      <c r="I53" s="5" t="str">
        <f ca="1">IFERROR((COUNTIFS(SWISSW!$I:$I,MATCHUP!$A53,SWISSW!$J:$J,MATCHUP!I$1,SWISSW!$F:$F,"Won")+COUNTIFS(SWISSW!$I:$I,MATCHUP!I$1,SWISSW!$J:$J,MATCHUP!$A53,SWISSW!$F:$F,"Lost"))/(COUNTIFS(SWISSW!$I:$I,MATCHUP!$A53,SWISSW!$J:$J,MATCHUP!I$1)-COUNTIFS(SWISSW!$I:$I,MATCHUP!$A53,SWISSW!$J:$J,MATCHUP!I$1,SWISSW!$F:$F,"Draw")+COUNTIFS(SWISSW!$I:$I,MATCHUP!I$1,SWISSW!$J:$J,MATCHUP!$A53)-COUNTIFS(SWISSW!$I:$I,MATCHUP!I$1,SWISSW!$J:$J,MATCHUP!$A53,SWISSW!$F:$F,"Draw")),"-")</f>
        <v>-</v>
      </c>
      <c r="J53" s="5">
        <f ca="1">IFERROR((COUNTIFS(SWISSW!$I:$I,MATCHUP!$A53,SWISSW!$J:$J,MATCHUP!J$1,SWISSW!$F:$F,"Won")+COUNTIFS(SWISSW!$I:$I,MATCHUP!J$1,SWISSW!$J:$J,MATCHUP!$A53,SWISSW!$F:$F,"Lost"))/(COUNTIFS(SWISSW!$I:$I,MATCHUP!$A53,SWISSW!$J:$J,MATCHUP!J$1)-COUNTIFS(SWISSW!$I:$I,MATCHUP!$A53,SWISSW!$J:$J,MATCHUP!J$1,SWISSW!$F:$F,"Draw")+COUNTIFS(SWISSW!$I:$I,MATCHUP!J$1,SWISSW!$J:$J,MATCHUP!$A53)-COUNTIFS(SWISSW!$I:$I,MATCHUP!J$1,SWISSW!$J:$J,MATCHUP!$A53,SWISSW!$F:$F,"Draw")),"-")</f>
        <v>1</v>
      </c>
      <c r="K53" s="5">
        <f ca="1">IFERROR((COUNTIFS(SWISSW!$I:$I,MATCHUP!$A53,SWISSW!$J:$J,MATCHUP!K$1,SWISSW!$F:$F,"Won")+COUNTIFS(SWISSW!$I:$I,MATCHUP!K$1,SWISSW!$J:$J,MATCHUP!$A53,SWISSW!$F:$F,"Lost"))/(COUNTIFS(SWISSW!$I:$I,MATCHUP!$A53,SWISSW!$J:$J,MATCHUP!K$1)-COUNTIFS(SWISSW!$I:$I,MATCHUP!$A53,SWISSW!$J:$J,MATCHUP!K$1,SWISSW!$F:$F,"Draw")+COUNTIFS(SWISSW!$I:$I,MATCHUP!K$1,SWISSW!$J:$J,MATCHUP!$A53)-COUNTIFS(SWISSW!$I:$I,MATCHUP!K$1,SWISSW!$J:$J,MATCHUP!$A53,SWISSW!$F:$F,"Draw")),"-")</f>
        <v>0</v>
      </c>
      <c r="L53" s="5">
        <f ca="1">IFERROR((COUNTIFS(SWISSW!$I:$I,MATCHUP!$A53,SWISSW!$J:$J,MATCHUP!L$1,SWISSW!$F:$F,"Won")+COUNTIFS(SWISSW!$I:$I,MATCHUP!L$1,SWISSW!$J:$J,MATCHUP!$A53,SWISSW!$F:$F,"Lost"))/(COUNTIFS(SWISSW!$I:$I,MATCHUP!$A53,SWISSW!$J:$J,MATCHUP!L$1)-COUNTIFS(SWISSW!$I:$I,MATCHUP!$A53,SWISSW!$J:$J,MATCHUP!L$1,SWISSW!$F:$F,"Draw")+COUNTIFS(SWISSW!$I:$I,MATCHUP!L$1,SWISSW!$J:$J,MATCHUP!$A53)-COUNTIFS(SWISSW!$I:$I,MATCHUP!L$1,SWISSW!$J:$J,MATCHUP!$A53,SWISSW!$F:$F,"Draw")),"-")</f>
        <v>0</v>
      </c>
      <c r="M53" s="5" t="str">
        <f ca="1">IFERROR((COUNTIFS(SWISSW!$I:$I,MATCHUP!$A53,SWISSW!$J:$J,MATCHUP!M$1,SWISSW!$F:$F,"Won")+COUNTIFS(SWISSW!$I:$I,MATCHUP!M$1,SWISSW!$J:$J,MATCHUP!$A53,SWISSW!$F:$F,"Lost"))/(COUNTIFS(SWISSW!$I:$I,MATCHUP!$A53,SWISSW!$J:$J,MATCHUP!M$1)-COUNTIFS(SWISSW!$I:$I,MATCHUP!$A53,SWISSW!$J:$J,MATCHUP!M$1,SWISSW!$F:$F,"Draw")+COUNTIFS(SWISSW!$I:$I,MATCHUP!M$1,SWISSW!$J:$J,MATCHUP!$A53)-COUNTIFS(SWISSW!$I:$I,MATCHUP!M$1,SWISSW!$J:$J,MATCHUP!$A53,SWISSW!$F:$F,"Draw")),"-")</f>
        <v>-</v>
      </c>
      <c r="N53" s="5">
        <f ca="1">IFERROR((COUNTIFS(SWISSW!$I:$I,MATCHUP!$A53,SWISSW!$J:$J,MATCHUP!N$1,SWISSW!$F:$F,"Won")+COUNTIFS(SWISSW!$I:$I,MATCHUP!N$1,SWISSW!$J:$J,MATCHUP!$A53,SWISSW!$F:$F,"Lost"))/(COUNTIFS(SWISSW!$I:$I,MATCHUP!$A53,SWISSW!$J:$J,MATCHUP!N$1)-COUNTIFS(SWISSW!$I:$I,MATCHUP!$A53,SWISSW!$J:$J,MATCHUP!N$1,SWISSW!$F:$F,"Draw")+COUNTIFS(SWISSW!$I:$I,MATCHUP!N$1,SWISSW!$J:$J,MATCHUP!$A53)-COUNTIFS(SWISSW!$I:$I,MATCHUP!N$1,SWISSW!$J:$J,MATCHUP!$A53,SWISSW!$F:$F,"Draw")),"-")</f>
        <v>0</v>
      </c>
      <c r="O53" s="5" t="str">
        <f ca="1">IFERROR((COUNTIFS(SWISSW!$I:$I,MATCHUP!$A53,SWISSW!$J:$J,MATCHUP!O$1,SWISSW!$F:$F,"Won")+COUNTIFS(SWISSW!$I:$I,MATCHUP!O$1,SWISSW!$J:$J,MATCHUP!$A53,SWISSW!$F:$F,"Lost"))/(COUNTIFS(SWISSW!$I:$I,MATCHUP!$A53,SWISSW!$J:$J,MATCHUP!O$1)-COUNTIFS(SWISSW!$I:$I,MATCHUP!$A53,SWISSW!$J:$J,MATCHUP!O$1,SWISSW!$F:$F,"Draw")+COUNTIFS(SWISSW!$I:$I,MATCHUP!O$1,SWISSW!$J:$J,MATCHUP!$A53)-COUNTIFS(SWISSW!$I:$I,MATCHUP!O$1,SWISSW!$J:$J,MATCHUP!$A53,SWISSW!$F:$F,"Draw")),"-")</f>
        <v>-</v>
      </c>
      <c r="P53" s="5">
        <f ca="1">IFERROR((COUNTIFS(SWISSW!$I:$I,MATCHUP!$A53,SWISSW!$J:$J,MATCHUP!P$1,SWISSW!$F:$F,"Won")+COUNTIFS(SWISSW!$I:$I,MATCHUP!P$1,SWISSW!$J:$J,MATCHUP!$A53,SWISSW!$F:$F,"Lost"))/(COUNTIFS(SWISSW!$I:$I,MATCHUP!$A53,SWISSW!$J:$J,MATCHUP!P$1)-COUNTIFS(SWISSW!$I:$I,MATCHUP!$A53,SWISSW!$J:$J,MATCHUP!P$1,SWISSW!$F:$F,"Draw")+COUNTIFS(SWISSW!$I:$I,MATCHUP!P$1,SWISSW!$J:$J,MATCHUP!$A53)-COUNTIFS(SWISSW!$I:$I,MATCHUP!P$1,SWISSW!$J:$J,MATCHUP!$A53,SWISSW!$F:$F,"Draw")),"-")</f>
        <v>1</v>
      </c>
      <c r="Q53" s="5" t="str">
        <f ca="1">IFERROR((COUNTIFS(SWISSW!$I:$I,MATCHUP!$A53,SWISSW!$J:$J,MATCHUP!Q$1,SWISSW!$F:$F,"Won")+COUNTIFS(SWISSW!$I:$I,MATCHUP!Q$1,SWISSW!$J:$J,MATCHUP!$A53,SWISSW!$F:$F,"Lost"))/(COUNTIFS(SWISSW!$I:$I,MATCHUP!$A53,SWISSW!$J:$J,MATCHUP!Q$1)-COUNTIFS(SWISSW!$I:$I,MATCHUP!$A53,SWISSW!$J:$J,MATCHUP!Q$1,SWISSW!$F:$F,"Draw")+COUNTIFS(SWISSW!$I:$I,MATCHUP!Q$1,SWISSW!$J:$J,MATCHUP!$A53)-COUNTIFS(SWISSW!$I:$I,MATCHUP!Q$1,SWISSW!$J:$J,MATCHUP!$A53,SWISSW!$F:$F,"Draw")),"-")</f>
        <v>-</v>
      </c>
      <c r="R53" s="5" t="str">
        <f ca="1">IFERROR((COUNTIFS(SWISSW!$I:$I,MATCHUP!$A53,SWISSW!$J:$J,MATCHUP!R$1,SWISSW!$F:$F,"Won")+COUNTIFS(SWISSW!$I:$I,MATCHUP!R$1,SWISSW!$J:$J,MATCHUP!$A53,SWISSW!$F:$F,"Lost"))/(COUNTIFS(SWISSW!$I:$I,MATCHUP!$A53,SWISSW!$J:$J,MATCHUP!R$1)-COUNTIFS(SWISSW!$I:$I,MATCHUP!$A53,SWISSW!$J:$J,MATCHUP!R$1,SWISSW!$F:$F,"Draw")+COUNTIFS(SWISSW!$I:$I,MATCHUP!R$1,SWISSW!$J:$J,MATCHUP!$A53)-COUNTIFS(SWISSW!$I:$I,MATCHUP!R$1,SWISSW!$J:$J,MATCHUP!$A53,SWISSW!$F:$F,"Draw")),"-")</f>
        <v>-</v>
      </c>
      <c r="S53" s="5" t="str">
        <f ca="1">IFERROR((COUNTIFS(SWISSW!$I:$I,MATCHUP!$A53,SWISSW!$J:$J,MATCHUP!S$1,SWISSW!$F:$F,"Won")+COUNTIFS(SWISSW!$I:$I,MATCHUP!S$1,SWISSW!$J:$J,MATCHUP!$A53,SWISSW!$F:$F,"Lost"))/(COUNTIFS(SWISSW!$I:$I,MATCHUP!$A53,SWISSW!$J:$J,MATCHUP!S$1)-COUNTIFS(SWISSW!$I:$I,MATCHUP!$A53,SWISSW!$J:$J,MATCHUP!S$1,SWISSW!$F:$F,"Draw")+COUNTIFS(SWISSW!$I:$I,MATCHUP!S$1,SWISSW!$J:$J,MATCHUP!$A53)-COUNTIFS(SWISSW!$I:$I,MATCHUP!S$1,SWISSW!$J:$J,MATCHUP!$A53,SWISSW!$F:$F,"Draw")),"-")</f>
        <v>-</v>
      </c>
      <c r="T53" s="5" t="str">
        <f ca="1">IFERROR((COUNTIFS(SWISSW!$I:$I,MATCHUP!$A53,SWISSW!$J:$J,MATCHUP!T$1,SWISSW!$F:$F,"Won")+COUNTIFS(SWISSW!$I:$I,MATCHUP!T$1,SWISSW!$J:$J,MATCHUP!$A53,SWISSW!$F:$F,"Lost"))/(COUNTIFS(SWISSW!$I:$I,MATCHUP!$A53,SWISSW!$J:$J,MATCHUP!T$1)-COUNTIFS(SWISSW!$I:$I,MATCHUP!$A53,SWISSW!$J:$J,MATCHUP!T$1,SWISSW!$F:$F,"Draw")+COUNTIFS(SWISSW!$I:$I,MATCHUP!T$1,SWISSW!$J:$J,MATCHUP!$A53)-COUNTIFS(SWISSW!$I:$I,MATCHUP!T$1,SWISSW!$J:$J,MATCHUP!$A53,SWISSW!$F:$F,"Draw")),"-")</f>
        <v>-</v>
      </c>
      <c r="U53" s="5" t="str">
        <f ca="1">IFERROR((COUNTIFS(SWISSW!$I:$I,MATCHUP!$A53,SWISSW!$J:$J,MATCHUP!U$1,SWISSW!$F:$F,"Won")+COUNTIFS(SWISSW!$I:$I,MATCHUP!U$1,SWISSW!$J:$J,MATCHUP!$A53,SWISSW!$F:$F,"Lost"))/(COUNTIFS(SWISSW!$I:$I,MATCHUP!$A53,SWISSW!$J:$J,MATCHUP!U$1)-COUNTIFS(SWISSW!$I:$I,MATCHUP!$A53,SWISSW!$J:$J,MATCHUP!U$1,SWISSW!$F:$F,"Draw")+COUNTIFS(SWISSW!$I:$I,MATCHUP!U$1,SWISSW!$J:$J,MATCHUP!$A53)-COUNTIFS(SWISSW!$I:$I,MATCHUP!U$1,SWISSW!$J:$J,MATCHUP!$A53,SWISSW!$F:$F,"Draw")),"-")</f>
        <v>-</v>
      </c>
      <c r="V53" s="5" t="str">
        <f ca="1">IFERROR((COUNTIFS(SWISSW!$I:$I,MATCHUP!$A53,SWISSW!$J:$J,MATCHUP!V$1,SWISSW!$F:$F,"Won")+COUNTIFS(SWISSW!$I:$I,MATCHUP!V$1,SWISSW!$J:$J,MATCHUP!$A53,SWISSW!$F:$F,"Lost"))/(COUNTIFS(SWISSW!$I:$I,MATCHUP!$A53,SWISSW!$J:$J,MATCHUP!V$1)-COUNTIFS(SWISSW!$I:$I,MATCHUP!$A53,SWISSW!$J:$J,MATCHUP!V$1,SWISSW!$F:$F,"Draw")+COUNTIFS(SWISSW!$I:$I,MATCHUP!V$1,SWISSW!$J:$J,MATCHUP!$A53)-COUNTIFS(SWISSW!$I:$I,MATCHUP!V$1,SWISSW!$J:$J,MATCHUP!$A53,SWISSW!$F:$F,"Draw")),"-")</f>
        <v>-</v>
      </c>
      <c r="W53" s="5">
        <f ca="1">IFERROR((COUNTIFS(SWISSW!$I:$I,MATCHUP!$A53,SWISSW!$J:$J,MATCHUP!W$1,SWISSW!$F:$F,"Won")+COUNTIFS(SWISSW!$I:$I,MATCHUP!W$1,SWISSW!$J:$J,MATCHUP!$A53,SWISSW!$F:$F,"Lost"))/(COUNTIFS(SWISSW!$I:$I,MATCHUP!$A53,SWISSW!$J:$J,MATCHUP!W$1)-COUNTIFS(SWISSW!$I:$I,MATCHUP!$A53,SWISSW!$J:$J,MATCHUP!W$1,SWISSW!$F:$F,"Draw")+COUNTIFS(SWISSW!$I:$I,MATCHUP!W$1,SWISSW!$J:$J,MATCHUP!$A53)-COUNTIFS(SWISSW!$I:$I,MATCHUP!W$1,SWISSW!$J:$J,MATCHUP!$A53,SWISSW!$F:$F,"Draw")),"-")</f>
        <v>0</v>
      </c>
      <c r="X53" s="5" t="str">
        <f ca="1">IFERROR((COUNTIFS(SWISSW!$I:$I,MATCHUP!$A53,SWISSW!$J:$J,MATCHUP!X$1,SWISSW!$F:$F,"Won")+COUNTIFS(SWISSW!$I:$I,MATCHUP!X$1,SWISSW!$J:$J,MATCHUP!$A53,SWISSW!$F:$F,"Lost"))/(COUNTIFS(SWISSW!$I:$I,MATCHUP!$A53,SWISSW!$J:$J,MATCHUP!X$1)-COUNTIFS(SWISSW!$I:$I,MATCHUP!$A53,SWISSW!$J:$J,MATCHUP!X$1,SWISSW!$F:$F,"Draw")+COUNTIFS(SWISSW!$I:$I,MATCHUP!X$1,SWISSW!$J:$J,MATCHUP!$A53)-COUNTIFS(SWISSW!$I:$I,MATCHUP!X$1,SWISSW!$J:$J,MATCHUP!$A53,SWISSW!$F:$F,"Draw")),"-")</f>
        <v>-</v>
      </c>
      <c r="Y53" s="5" t="str">
        <f ca="1">IFERROR((COUNTIFS(SWISSW!$I:$I,MATCHUP!$A53,SWISSW!$J:$J,MATCHUP!Y$1,SWISSW!$F:$F,"Won")+COUNTIFS(SWISSW!$I:$I,MATCHUP!Y$1,SWISSW!$J:$J,MATCHUP!$A53,SWISSW!$F:$F,"Lost"))/(COUNTIFS(SWISSW!$I:$I,MATCHUP!$A53,SWISSW!$J:$J,MATCHUP!Y$1)-COUNTIFS(SWISSW!$I:$I,MATCHUP!$A53,SWISSW!$J:$J,MATCHUP!Y$1,SWISSW!$F:$F,"Draw")+COUNTIFS(SWISSW!$I:$I,MATCHUP!Y$1,SWISSW!$J:$J,MATCHUP!$A53)-COUNTIFS(SWISSW!$I:$I,MATCHUP!Y$1,SWISSW!$J:$J,MATCHUP!$A53,SWISSW!$F:$F,"Draw")),"-")</f>
        <v>-</v>
      </c>
      <c r="Z53" s="5" t="str">
        <f ca="1">IFERROR((COUNTIFS(SWISSW!$I:$I,MATCHUP!$A53,SWISSW!$J:$J,MATCHUP!Z$1,SWISSW!$F:$F,"Won")+COUNTIFS(SWISSW!$I:$I,MATCHUP!Z$1,SWISSW!$J:$J,MATCHUP!$A53,SWISSW!$F:$F,"Lost"))/(COUNTIFS(SWISSW!$I:$I,MATCHUP!$A53,SWISSW!$J:$J,MATCHUP!Z$1)-COUNTIFS(SWISSW!$I:$I,MATCHUP!$A53,SWISSW!$J:$J,MATCHUP!Z$1,SWISSW!$F:$F,"Draw")+COUNTIFS(SWISSW!$I:$I,MATCHUP!Z$1,SWISSW!$J:$J,MATCHUP!$A53)-COUNTIFS(SWISSW!$I:$I,MATCHUP!Z$1,SWISSW!$J:$J,MATCHUP!$A53,SWISSW!$F:$F,"Draw")),"-")</f>
        <v>-</v>
      </c>
      <c r="AA53" s="5" t="str">
        <f ca="1">IFERROR((COUNTIFS(SWISSW!$I:$I,MATCHUP!$A53,SWISSW!$J:$J,MATCHUP!AA$1,SWISSW!$F:$F,"Won")+COUNTIFS(SWISSW!$I:$I,MATCHUP!AA$1,SWISSW!$J:$J,MATCHUP!$A53,SWISSW!$F:$F,"Lost"))/(COUNTIFS(SWISSW!$I:$I,MATCHUP!$A53,SWISSW!$J:$J,MATCHUP!AA$1)-COUNTIFS(SWISSW!$I:$I,MATCHUP!$A53,SWISSW!$J:$J,MATCHUP!AA$1,SWISSW!$F:$F,"Draw")+COUNTIFS(SWISSW!$I:$I,MATCHUP!AA$1,SWISSW!$J:$J,MATCHUP!$A53)-COUNTIFS(SWISSW!$I:$I,MATCHUP!AA$1,SWISSW!$J:$J,MATCHUP!$A53,SWISSW!$F:$F,"Draw")),"-")</f>
        <v>-</v>
      </c>
      <c r="AB53" s="5" t="str">
        <f ca="1">IFERROR((COUNTIFS(SWISSW!$I:$I,MATCHUP!$A53,SWISSW!$J:$J,MATCHUP!AB$1,SWISSW!$F:$F,"Won")+COUNTIFS(SWISSW!$I:$I,MATCHUP!AB$1,SWISSW!$J:$J,MATCHUP!$A53,SWISSW!$F:$F,"Lost"))/(COUNTIFS(SWISSW!$I:$I,MATCHUP!$A53,SWISSW!$J:$J,MATCHUP!AB$1)-COUNTIFS(SWISSW!$I:$I,MATCHUP!$A53,SWISSW!$J:$J,MATCHUP!AB$1,SWISSW!$F:$F,"Draw")+COUNTIFS(SWISSW!$I:$I,MATCHUP!AB$1,SWISSW!$J:$J,MATCHUP!$A53)-COUNTIFS(SWISSW!$I:$I,MATCHUP!AB$1,SWISSW!$J:$J,MATCHUP!$A53,SWISSW!$F:$F,"Draw")),"-")</f>
        <v>-</v>
      </c>
      <c r="AC53" s="5" t="str">
        <f ca="1">IFERROR((COUNTIFS(SWISSW!$I:$I,MATCHUP!$A53,SWISSW!$J:$J,MATCHUP!AC$1,SWISSW!$F:$F,"Won")+COUNTIFS(SWISSW!$I:$I,MATCHUP!AC$1,SWISSW!$J:$J,MATCHUP!$A53,SWISSW!$F:$F,"Lost"))/(COUNTIFS(SWISSW!$I:$I,MATCHUP!$A53,SWISSW!$J:$J,MATCHUP!AC$1)-COUNTIFS(SWISSW!$I:$I,MATCHUP!$A53,SWISSW!$J:$J,MATCHUP!AC$1,SWISSW!$F:$F,"Draw")+COUNTIFS(SWISSW!$I:$I,MATCHUP!AC$1,SWISSW!$J:$J,MATCHUP!$A53)-COUNTIFS(SWISSW!$I:$I,MATCHUP!AC$1,SWISSW!$J:$J,MATCHUP!$A53,SWISSW!$F:$F,"Draw")),"-")</f>
        <v>-</v>
      </c>
      <c r="AD53" s="5" t="str">
        <f ca="1">IFERROR((COUNTIFS(SWISSW!$I:$I,MATCHUP!$A53,SWISSW!$J:$J,MATCHUP!AD$1,SWISSW!$F:$F,"Won")+COUNTIFS(SWISSW!$I:$I,MATCHUP!AD$1,SWISSW!$J:$J,MATCHUP!$A53,SWISSW!$F:$F,"Lost"))/(COUNTIFS(SWISSW!$I:$I,MATCHUP!$A53,SWISSW!$J:$J,MATCHUP!AD$1)-COUNTIFS(SWISSW!$I:$I,MATCHUP!$A53,SWISSW!$J:$J,MATCHUP!AD$1,SWISSW!$F:$F,"Draw")+COUNTIFS(SWISSW!$I:$I,MATCHUP!AD$1,SWISSW!$J:$J,MATCHUP!$A53)-COUNTIFS(SWISSW!$I:$I,MATCHUP!AD$1,SWISSW!$J:$J,MATCHUP!$A53,SWISSW!$F:$F,"Draw")),"-")</f>
        <v>-</v>
      </c>
      <c r="AE53" s="5" t="str">
        <f ca="1">IFERROR((COUNTIFS(SWISSW!$I:$I,MATCHUP!$A53,SWISSW!$J:$J,MATCHUP!AE$1,SWISSW!$F:$F,"Won")+COUNTIFS(SWISSW!$I:$I,MATCHUP!AE$1,SWISSW!$J:$J,MATCHUP!$A53,SWISSW!$F:$F,"Lost"))/(COUNTIFS(SWISSW!$I:$I,MATCHUP!$A53,SWISSW!$J:$J,MATCHUP!AE$1)-COUNTIFS(SWISSW!$I:$I,MATCHUP!$A53,SWISSW!$J:$J,MATCHUP!AE$1,SWISSW!$F:$F,"Draw")+COUNTIFS(SWISSW!$I:$I,MATCHUP!AE$1,SWISSW!$J:$J,MATCHUP!$A53)-COUNTIFS(SWISSW!$I:$I,MATCHUP!AE$1,SWISSW!$J:$J,MATCHUP!$A53,SWISSW!$F:$F,"Draw")),"-")</f>
        <v>-</v>
      </c>
      <c r="AF53" s="5" t="str">
        <f ca="1">IFERROR((COUNTIFS(SWISSW!$I:$I,MATCHUP!$A53,SWISSW!$J:$J,MATCHUP!AF$1,SWISSW!$F:$F,"Won")+COUNTIFS(SWISSW!$I:$I,MATCHUP!AF$1,SWISSW!$J:$J,MATCHUP!$A53,SWISSW!$F:$F,"Lost"))/(COUNTIFS(SWISSW!$I:$I,MATCHUP!$A53,SWISSW!$J:$J,MATCHUP!AF$1)-COUNTIFS(SWISSW!$I:$I,MATCHUP!$A53,SWISSW!$J:$J,MATCHUP!AF$1,SWISSW!$F:$F,"Draw")+COUNTIFS(SWISSW!$I:$I,MATCHUP!AF$1,SWISSW!$J:$J,MATCHUP!$A53)-COUNTIFS(SWISSW!$I:$I,MATCHUP!AF$1,SWISSW!$J:$J,MATCHUP!$A53,SWISSW!$F:$F,"Draw")),"-")</f>
        <v>-</v>
      </c>
      <c r="AG53" s="5" t="str">
        <f ca="1">IFERROR((COUNTIFS(SWISSW!$I:$I,MATCHUP!$A53,SWISSW!$J:$J,MATCHUP!AG$1,SWISSW!$F:$F,"Won")+COUNTIFS(SWISSW!$I:$I,MATCHUP!AG$1,SWISSW!$J:$J,MATCHUP!$A53,SWISSW!$F:$F,"Lost"))/(COUNTIFS(SWISSW!$I:$I,MATCHUP!$A53,SWISSW!$J:$J,MATCHUP!AG$1)-COUNTIFS(SWISSW!$I:$I,MATCHUP!$A53,SWISSW!$J:$J,MATCHUP!AG$1,SWISSW!$F:$F,"Draw")+COUNTIFS(SWISSW!$I:$I,MATCHUP!AG$1,SWISSW!$J:$J,MATCHUP!$A53)-COUNTIFS(SWISSW!$I:$I,MATCHUP!AG$1,SWISSW!$J:$J,MATCHUP!$A53,SWISSW!$F:$F,"Draw")),"-")</f>
        <v>-</v>
      </c>
      <c r="AH53" s="5" t="str">
        <f ca="1">IFERROR((COUNTIFS(SWISSW!$I:$I,MATCHUP!$A53,SWISSW!$J:$J,MATCHUP!AH$1,SWISSW!$F:$F,"Won")+COUNTIFS(SWISSW!$I:$I,MATCHUP!AH$1,SWISSW!$J:$J,MATCHUP!$A53,SWISSW!$F:$F,"Lost"))/(COUNTIFS(SWISSW!$I:$I,MATCHUP!$A53,SWISSW!$J:$J,MATCHUP!AH$1)-COUNTIFS(SWISSW!$I:$I,MATCHUP!$A53,SWISSW!$J:$J,MATCHUP!AH$1,SWISSW!$F:$F,"Draw")+COUNTIFS(SWISSW!$I:$I,MATCHUP!AH$1,SWISSW!$J:$J,MATCHUP!$A53)-COUNTIFS(SWISSW!$I:$I,MATCHUP!AH$1,SWISSW!$J:$J,MATCHUP!$A53,SWISSW!$F:$F,"Draw")),"-")</f>
        <v>-</v>
      </c>
      <c r="AI53" s="5" t="str">
        <f ca="1">IFERROR((COUNTIFS(SWISSW!$I:$I,MATCHUP!$A53,SWISSW!$J:$J,MATCHUP!AI$1,SWISSW!$F:$F,"Won")+COUNTIFS(SWISSW!$I:$I,MATCHUP!AI$1,SWISSW!$J:$J,MATCHUP!$A53,SWISSW!$F:$F,"Lost"))/(COUNTIFS(SWISSW!$I:$I,MATCHUP!$A53,SWISSW!$J:$J,MATCHUP!AI$1)-COUNTIFS(SWISSW!$I:$I,MATCHUP!$A53,SWISSW!$J:$J,MATCHUP!AI$1,SWISSW!$F:$F,"Draw")+COUNTIFS(SWISSW!$I:$I,MATCHUP!AI$1,SWISSW!$J:$J,MATCHUP!$A53)-COUNTIFS(SWISSW!$I:$I,MATCHUP!AI$1,SWISSW!$J:$J,MATCHUP!$A53,SWISSW!$F:$F,"Draw")),"-")</f>
        <v>-</v>
      </c>
      <c r="AJ53" s="5" t="str">
        <f ca="1">IFERROR((COUNTIFS(SWISSW!$I:$I,MATCHUP!$A53,SWISSW!$J:$J,MATCHUP!AJ$1,SWISSW!$F:$F,"Won")+COUNTIFS(SWISSW!$I:$I,MATCHUP!AJ$1,SWISSW!$J:$J,MATCHUP!$A53,SWISSW!$F:$F,"Lost"))/(COUNTIFS(SWISSW!$I:$I,MATCHUP!$A53,SWISSW!$J:$J,MATCHUP!AJ$1)-COUNTIFS(SWISSW!$I:$I,MATCHUP!$A53,SWISSW!$J:$J,MATCHUP!AJ$1,SWISSW!$F:$F,"Draw")+COUNTIFS(SWISSW!$I:$I,MATCHUP!AJ$1,SWISSW!$J:$J,MATCHUP!$A53)-COUNTIFS(SWISSW!$I:$I,MATCHUP!AJ$1,SWISSW!$J:$J,MATCHUP!$A53,SWISSW!$F:$F,"Draw")),"-")</f>
        <v>-</v>
      </c>
      <c r="AK53" s="5" t="str">
        <f ca="1">IFERROR((COUNTIFS(SWISSW!$I:$I,MATCHUP!$A53,SWISSW!$J:$J,MATCHUP!AK$1,SWISSW!$F:$F,"Won")+COUNTIFS(SWISSW!$I:$I,MATCHUP!AK$1,SWISSW!$J:$J,MATCHUP!$A53,SWISSW!$F:$F,"Lost"))/(COUNTIFS(SWISSW!$I:$I,MATCHUP!$A53,SWISSW!$J:$J,MATCHUP!AK$1)-COUNTIFS(SWISSW!$I:$I,MATCHUP!$A53,SWISSW!$J:$J,MATCHUP!AK$1,SWISSW!$F:$F,"Draw")+COUNTIFS(SWISSW!$I:$I,MATCHUP!AK$1,SWISSW!$J:$J,MATCHUP!$A53)-COUNTIFS(SWISSW!$I:$I,MATCHUP!AK$1,SWISSW!$J:$J,MATCHUP!$A53,SWISSW!$F:$F,"Draw")),"-")</f>
        <v>-</v>
      </c>
      <c r="AL53" s="5">
        <f ca="1">IFERROR((COUNTIFS(SWISSW!$I:$I,MATCHUP!$A53,SWISSW!$J:$J,MATCHUP!AL$1,SWISSW!$F:$F,"Won")+COUNTIFS(SWISSW!$I:$I,MATCHUP!AL$1,SWISSW!$J:$J,MATCHUP!$A53,SWISSW!$F:$F,"Lost"))/(COUNTIFS(SWISSW!$I:$I,MATCHUP!$A53,SWISSW!$J:$J,MATCHUP!AL$1)-COUNTIFS(SWISSW!$I:$I,MATCHUP!$A53,SWISSW!$J:$J,MATCHUP!AL$1,SWISSW!$F:$F,"Draw")+COUNTIFS(SWISSW!$I:$I,MATCHUP!AL$1,SWISSW!$J:$J,MATCHUP!$A53)-COUNTIFS(SWISSW!$I:$I,MATCHUP!AL$1,SWISSW!$J:$J,MATCHUP!$A53,SWISSW!$F:$F,"Draw")),"-")</f>
        <v>0</v>
      </c>
      <c r="AM53" s="5" t="str">
        <f ca="1">IFERROR((COUNTIFS(SWISSW!$I:$I,MATCHUP!$A53,SWISSW!$J:$J,MATCHUP!AM$1,SWISSW!$F:$F,"Won")+COUNTIFS(SWISSW!$I:$I,MATCHUP!AM$1,SWISSW!$J:$J,MATCHUP!$A53,SWISSW!$F:$F,"Lost"))/(COUNTIFS(SWISSW!$I:$I,MATCHUP!$A53,SWISSW!$J:$J,MATCHUP!AM$1)-COUNTIFS(SWISSW!$I:$I,MATCHUP!$A53,SWISSW!$J:$J,MATCHUP!AM$1,SWISSW!$F:$F,"Draw")+COUNTIFS(SWISSW!$I:$I,MATCHUP!AM$1,SWISSW!$J:$J,MATCHUP!$A53)-COUNTIFS(SWISSW!$I:$I,MATCHUP!AM$1,SWISSW!$J:$J,MATCHUP!$A53,SWISSW!$F:$F,"Draw")),"-")</f>
        <v>-</v>
      </c>
      <c r="AN53" s="5" t="str">
        <f ca="1">IFERROR((COUNTIFS(SWISSW!$I:$I,MATCHUP!$A53,SWISSW!$J:$J,MATCHUP!AN$1,SWISSW!$F:$F,"Won")+COUNTIFS(SWISSW!$I:$I,MATCHUP!AN$1,SWISSW!$J:$J,MATCHUP!$A53,SWISSW!$F:$F,"Lost"))/(COUNTIFS(SWISSW!$I:$I,MATCHUP!$A53,SWISSW!$J:$J,MATCHUP!AN$1)-COUNTIFS(SWISSW!$I:$I,MATCHUP!$A53,SWISSW!$J:$J,MATCHUP!AN$1,SWISSW!$F:$F,"Draw")+COUNTIFS(SWISSW!$I:$I,MATCHUP!AN$1,SWISSW!$J:$J,MATCHUP!$A53)-COUNTIFS(SWISSW!$I:$I,MATCHUP!AN$1,SWISSW!$J:$J,MATCHUP!$A53,SWISSW!$F:$F,"Draw")),"-")</f>
        <v>-</v>
      </c>
      <c r="AO53" s="5" t="str">
        <f ca="1">IFERROR((COUNTIFS(SWISSW!$I:$I,MATCHUP!$A53,SWISSW!$J:$J,MATCHUP!AO$1,SWISSW!$F:$F,"Won")+COUNTIFS(SWISSW!$I:$I,MATCHUP!AO$1,SWISSW!$J:$J,MATCHUP!$A53,SWISSW!$F:$F,"Lost"))/(COUNTIFS(SWISSW!$I:$I,MATCHUP!$A53,SWISSW!$J:$J,MATCHUP!AO$1)-COUNTIFS(SWISSW!$I:$I,MATCHUP!$A53,SWISSW!$J:$J,MATCHUP!AO$1,SWISSW!$F:$F,"Draw")+COUNTIFS(SWISSW!$I:$I,MATCHUP!AO$1,SWISSW!$J:$J,MATCHUP!$A53)-COUNTIFS(SWISSW!$I:$I,MATCHUP!AO$1,SWISSW!$J:$J,MATCHUP!$A53,SWISSW!$F:$F,"Draw")),"-")</f>
        <v>-</v>
      </c>
      <c r="AP53" s="5" t="str">
        <f ca="1">IFERROR((COUNTIFS(SWISSW!$I:$I,MATCHUP!$A53,SWISSW!$J:$J,MATCHUP!AP$1,SWISSW!$F:$F,"Won")+COUNTIFS(SWISSW!$I:$I,MATCHUP!AP$1,SWISSW!$J:$J,MATCHUP!$A53,SWISSW!$F:$F,"Lost"))/(COUNTIFS(SWISSW!$I:$I,MATCHUP!$A53,SWISSW!$J:$J,MATCHUP!AP$1)-COUNTIFS(SWISSW!$I:$I,MATCHUP!$A53,SWISSW!$J:$J,MATCHUP!AP$1,SWISSW!$F:$F,"Draw")+COUNTIFS(SWISSW!$I:$I,MATCHUP!AP$1,SWISSW!$J:$J,MATCHUP!$A53)-COUNTIFS(SWISSW!$I:$I,MATCHUP!AP$1,SWISSW!$J:$J,MATCHUP!$A53,SWISSW!$F:$F,"Draw")),"-")</f>
        <v>-</v>
      </c>
      <c r="AQ53" s="5" t="str">
        <f ca="1">IFERROR((COUNTIFS(SWISSW!$I:$I,MATCHUP!$A53,SWISSW!$J:$J,MATCHUP!AQ$1,SWISSW!$F:$F,"Won")+COUNTIFS(SWISSW!$I:$I,MATCHUP!AQ$1,SWISSW!$J:$J,MATCHUP!$A53,SWISSW!$F:$F,"Lost"))/(COUNTIFS(SWISSW!$I:$I,MATCHUP!$A53,SWISSW!$J:$J,MATCHUP!AQ$1)-COUNTIFS(SWISSW!$I:$I,MATCHUP!$A53,SWISSW!$J:$J,MATCHUP!AQ$1,SWISSW!$F:$F,"Draw")+COUNTIFS(SWISSW!$I:$I,MATCHUP!AQ$1,SWISSW!$J:$J,MATCHUP!$A53)-COUNTIFS(SWISSW!$I:$I,MATCHUP!AQ$1,SWISSW!$J:$J,MATCHUP!$A53,SWISSW!$F:$F,"Draw")),"-")</f>
        <v>-</v>
      </c>
      <c r="AR53" s="5" t="str">
        <f ca="1">IFERROR((COUNTIFS(SWISSW!$I:$I,MATCHUP!$A53,SWISSW!$J:$J,MATCHUP!AR$1,SWISSW!$F:$F,"Won")+COUNTIFS(SWISSW!$I:$I,MATCHUP!AR$1,SWISSW!$J:$J,MATCHUP!$A53,SWISSW!$F:$F,"Lost"))/(COUNTIFS(SWISSW!$I:$I,MATCHUP!$A53,SWISSW!$J:$J,MATCHUP!AR$1)-COUNTIFS(SWISSW!$I:$I,MATCHUP!$A53,SWISSW!$J:$J,MATCHUP!AR$1,SWISSW!$F:$F,"Draw")+COUNTIFS(SWISSW!$I:$I,MATCHUP!AR$1,SWISSW!$J:$J,MATCHUP!$A53)-COUNTIFS(SWISSW!$I:$I,MATCHUP!AR$1,SWISSW!$J:$J,MATCHUP!$A53,SWISSW!$F:$F,"Draw")),"-")</f>
        <v>-</v>
      </c>
      <c r="AS53" s="5" t="str">
        <f ca="1">IFERROR((COUNTIFS(SWISSW!$I:$I,MATCHUP!$A53,SWISSW!$J:$J,MATCHUP!AS$1,SWISSW!$F:$F,"Won")+COUNTIFS(SWISSW!$I:$I,MATCHUP!AS$1,SWISSW!$J:$J,MATCHUP!$A53,SWISSW!$F:$F,"Lost"))/(COUNTIFS(SWISSW!$I:$I,MATCHUP!$A53,SWISSW!$J:$J,MATCHUP!AS$1)-COUNTIFS(SWISSW!$I:$I,MATCHUP!$A53,SWISSW!$J:$J,MATCHUP!AS$1,SWISSW!$F:$F,"Draw")+COUNTIFS(SWISSW!$I:$I,MATCHUP!AS$1,SWISSW!$J:$J,MATCHUP!$A53)-COUNTIFS(SWISSW!$I:$I,MATCHUP!AS$1,SWISSW!$J:$J,MATCHUP!$A53,SWISSW!$F:$F,"Draw")),"-")</f>
        <v>-</v>
      </c>
      <c r="AT53" s="5" t="str">
        <f ca="1">IFERROR((COUNTIFS(SWISSW!$I:$I,MATCHUP!$A53,SWISSW!$J:$J,MATCHUP!AT$1,SWISSW!$F:$F,"Won")+COUNTIFS(SWISSW!$I:$I,MATCHUP!AT$1,SWISSW!$J:$J,MATCHUP!$A53,SWISSW!$F:$F,"Lost"))/(COUNTIFS(SWISSW!$I:$I,MATCHUP!$A53,SWISSW!$J:$J,MATCHUP!AT$1)-COUNTIFS(SWISSW!$I:$I,MATCHUP!$A53,SWISSW!$J:$J,MATCHUP!AT$1,SWISSW!$F:$F,"Draw")+COUNTIFS(SWISSW!$I:$I,MATCHUP!AT$1,SWISSW!$J:$J,MATCHUP!$A53)-COUNTIFS(SWISSW!$I:$I,MATCHUP!AT$1,SWISSW!$J:$J,MATCHUP!$A53,SWISSW!$F:$F,"Draw")),"-")</f>
        <v>-</v>
      </c>
      <c r="AU53" s="5" t="str">
        <f ca="1">IFERROR((COUNTIFS(SWISSW!$I:$I,MATCHUP!$A53,SWISSW!$J:$J,MATCHUP!AU$1,SWISSW!$F:$F,"Won")+COUNTIFS(SWISSW!$I:$I,MATCHUP!AU$1,SWISSW!$J:$J,MATCHUP!$A53,SWISSW!$F:$F,"Lost"))/(COUNTIFS(SWISSW!$I:$I,MATCHUP!$A53,SWISSW!$J:$J,MATCHUP!AU$1)-COUNTIFS(SWISSW!$I:$I,MATCHUP!$A53,SWISSW!$J:$J,MATCHUP!AU$1,SWISSW!$F:$F,"Draw")+COUNTIFS(SWISSW!$I:$I,MATCHUP!AU$1,SWISSW!$J:$J,MATCHUP!$A53)-COUNTIFS(SWISSW!$I:$I,MATCHUP!AU$1,SWISSW!$J:$J,MATCHUP!$A53,SWISSW!$F:$F,"Draw")),"-")</f>
        <v>-</v>
      </c>
      <c r="AV53" s="5" t="str">
        <f ca="1">IFERROR((COUNTIFS(SWISSW!$I:$I,MATCHUP!$A53,SWISSW!$J:$J,MATCHUP!AV$1,SWISSW!$F:$F,"Won")+COUNTIFS(SWISSW!$I:$I,MATCHUP!AV$1,SWISSW!$J:$J,MATCHUP!$A53,SWISSW!$F:$F,"Lost"))/(COUNTIFS(SWISSW!$I:$I,MATCHUP!$A53,SWISSW!$J:$J,MATCHUP!AV$1)-COUNTIFS(SWISSW!$I:$I,MATCHUP!$A53,SWISSW!$J:$J,MATCHUP!AV$1,SWISSW!$F:$F,"Draw")+COUNTIFS(SWISSW!$I:$I,MATCHUP!AV$1,SWISSW!$J:$J,MATCHUP!$A53)-COUNTIFS(SWISSW!$I:$I,MATCHUP!AV$1,SWISSW!$J:$J,MATCHUP!$A53,SWISSW!$F:$F,"Draw")),"-")</f>
        <v>-</v>
      </c>
      <c r="AW53" s="5" t="str">
        <f ca="1">IFERROR((COUNTIFS(SWISSW!$I:$I,MATCHUP!$A53,SWISSW!$J:$J,MATCHUP!AW$1,SWISSW!$F:$F,"Won")+COUNTIFS(SWISSW!$I:$I,MATCHUP!AW$1,SWISSW!$J:$J,MATCHUP!$A53,SWISSW!$F:$F,"Lost"))/(COUNTIFS(SWISSW!$I:$I,MATCHUP!$A53,SWISSW!$J:$J,MATCHUP!AW$1)-COUNTIFS(SWISSW!$I:$I,MATCHUP!$A53,SWISSW!$J:$J,MATCHUP!AW$1,SWISSW!$F:$F,"Draw")+COUNTIFS(SWISSW!$I:$I,MATCHUP!AW$1,SWISSW!$J:$J,MATCHUP!$A53)-COUNTIFS(SWISSW!$I:$I,MATCHUP!AW$1,SWISSW!$J:$J,MATCHUP!$A53,SWISSW!$F:$F,"Draw")),"-")</f>
        <v>-</v>
      </c>
      <c r="AX53" s="5" t="str">
        <f ca="1">IFERROR((COUNTIFS(SWISSW!$I:$I,MATCHUP!$A53,SWISSW!$J:$J,MATCHUP!AX$1,SWISSW!$F:$F,"Won")+COUNTIFS(SWISSW!$I:$I,MATCHUP!AX$1,SWISSW!$J:$J,MATCHUP!$A53,SWISSW!$F:$F,"Lost"))/(COUNTIFS(SWISSW!$I:$I,MATCHUP!$A53,SWISSW!$J:$J,MATCHUP!AX$1)-COUNTIFS(SWISSW!$I:$I,MATCHUP!$A53,SWISSW!$J:$J,MATCHUP!AX$1,SWISSW!$F:$F,"Draw")+COUNTIFS(SWISSW!$I:$I,MATCHUP!AX$1,SWISSW!$J:$J,MATCHUP!$A53)-COUNTIFS(SWISSW!$I:$I,MATCHUP!AX$1,SWISSW!$J:$J,MATCHUP!$A53,SWISSW!$F:$F,"Draw")),"-")</f>
        <v>-</v>
      </c>
      <c r="AY53" s="5" t="str">
        <f ca="1">IFERROR((COUNTIFS(SWISSW!$I:$I,MATCHUP!$A53,SWISSW!$J:$J,MATCHUP!AY$1,SWISSW!$F:$F,"Won")+COUNTIFS(SWISSW!$I:$I,MATCHUP!AY$1,SWISSW!$J:$J,MATCHUP!$A53,SWISSW!$F:$F,"Lost"))/(COUNTIFS(SWISSW!$I:$I,MATCHUP!$A53,SWISSW!$J:$J,MATCHUP!AY$1)-COUNTIFS(SWISSW!$I:$I,MATCHUP!$A53,SWISSW!$J:$J,MATCHUP!AY$1,SWISSW!$F:$F,"Draw")+COUNTIFS(SWISSW!$I:$I,MATCHUP!AY$1,SWISSW!$J:$J,MATCHUP!$A53)-COUNTIFS(SWISSW!$I:$I,MATCHUP!AY$1,SWISSW!$J:$J,MATCHUP!$A53,SWISSW!$F:$F,"Draw")),"-")</f>
        <v>-</v>
      </c>
      <c r="AZ53" s="5" t="str">
        <f ca="1">IFERROR((COUNTIFS(SWISSW!$I:$I,MATCHUP!$A53,SWISSW!$J:$J,MATCHUP!AZ$1,SWISSW!$F:$F,"Won")+COUNTIFS(SWISSW!$I:$I,MATCHUP!AZ$1,SWISSW!$J:$J,MATCHUP!$A53,SWISSW!$F:$F,"Lost"))/(COUNTIFS(SWISSW!$I:$I,MATCHUP!$A53,SWISSW!$J:$J,MATCHUP!AZ$1)-COUNTIFS(SWISSW!$I:$I,MATCHUP!$A53,SWISSW!$J:$J,MATCHUP!AZ$1,SWISSW!$F:$F,"Draw")+COUNTIFS(SWISSW!$I:$I,MATCHUP!AZ$1,SWISSW!$J:$J,MATCHUP!$A53)-COUNTIFS(SWISSW!$I:$I,MATCHUP!AZ$1,SWISSW!$J:$J,MATCHUP!$A53,SWISSW!$F:$F,"Draw")),"-")</f>
        <v>-</v>
      </c>
      <c r="BA53" s="5" t="str">
        <f ca="1">IFERROR((COUNTIFS(SWISSW!$I:$I,MATCHUP!$A53,SWISSW!$J:$J,MATCHUP!BA$1,SWISSW!$F:$F,"Won")+COUNTIFS(SWISSW!$I:$I,MATCHUP!BA$1,SWISSW!$J:$J,MATCHUP!$A53,SWISSW!$F:$F,"Lost"))/(COUNTIFS(SWISSW!$I:$I,MATCHUP!$A53,SWISSW!$J:$J,MATCHUP!BA$1)-COUNTIFS(SWISSW!$I:$I,MATCHUP!$A53,SWISSW!$J:$J,MATCHUP!BA$1,SWISSW!$F:$F,"Draw")+COUNTIFS(SWISSW!$I:$I,MATCHUP!BA$1,SWISSW!$J:$J,MATCHUP!$A53)-COUNTIFS(SWISSW!$I:$I,MATCHUP!BA$1,SWISSW!$J:$J,MATCHUP!$A53,SWISSW!$F:$F,"Draw")),"-")</f>
        <v>-</v>
      </c>
      <c r="BB53" s="5" t="str">
        <f ca="1">IFERROR((COUNTIFS(SWISSW!$I:$I,MATCHUP!$A53,SWISSW!$J:$J,MATCHUP!BB$1,SWISSW!$F:$F,"Won")+COUNTIFS(SWISSW!$I:$I,MATCHUP!BB$1,SWISSW!$J:$J,MATCHUP!$A53,SWISSW!$F:$F,"Lost"))/(COUNTIFS(SWISSW!$I:$I,MATCHUP!$A53,SWISSW!$J:$J,MATCHUP!BB$1)-COUNTIFS(SWISSW!$I:$I,MATCHUP!$A53,SWISSW!$J:$J,MATCHUP!BB$1,SWISSW!$F:$F,"Draw")+COUNTIFS(SWISSW!$I:$I,MATCHUP!BB$1,SWISSW!$J:$J,MATCHUP!$A53)-COUNTIFS(SWISSW!$I:$I,MATCHUP!BB$1,SWISSW!$J:$J,MATCHUP!$A53,SWISSW!$F:$F,"Draw")),"-")</f>
        <v>-</v>
      </c>
      <c r="BC53" s="5" t="str">
        <f ca="1">IFERROR((COUNTIFS(SWISSW!$I:$I,MATCHUP!$A53,SWISSW!$J:$J,MATCHUP!BC$1,SWISSW!$F:$F,"Won")+COUNTIFS(SWISSW!$I:$I,MATCHUP!BC$1,SWISSW!$J:$J,MATCHUP!$A53,SWISSW!$F:$F,"Lost"))/(COUNTIFS(SWISSW!$I:$I,MATCHUP!$A53,SWISSW!$J:$J,MATCHUP!BC$1)-COUNTIFS(SWISSW!$I:$I,MATCHUP!$A53,SWISSW!$J:$J,MATCHUP!BC$1,SWISSW!$F:$F,"Draw")+COUNTIFS(SWISSW!$I:$I,MATCHUP!BC$1,SWISSW!$J:$J,MATCHUP!$A53)-COUNTIFS(SWISSW!$I:$I,MATCHUP!BC$1,SWISSW!$J:$J,MATCHUP!$A53,SWISSW!$F:$F,"Draw")),"-")</f>
        <v>-</v>
      </c>
      <c r="BD53" s="5" t="str">
        <f ca="1">IFERROR((COUNTIFS(SWISSW!$I:$I,MATCHUP!$A53,SWISSW!$J:$J,MATCHUP!BD$1,SWISSW!$F:$F,"Won")+COUNTIFS(SWISSW!$I:$I,MATCHUP!BD$1,SWISSW!$J:$J,MATCHUP!$A53,SWISSW!$F:$F,"Lost"))/(COUNTIFS(SWISSW!$I:$I,MATCHUP!$A53,SWISSW!$J:$J,MATCHUP!BD$1)-COUNTIFS(SWISSW!$I:$I,MATCHUP!$A53,SWISSW!$J:$J,MATCHUP!BD$1,SWISSW!$F:$F,"Draw")+COUNTIFS(SWISSW!$I:$I,MATCHUP!BD$1,SWISSW!$J:$J,MATCHUP!$A53)-COUNTIFS(SWISSW!$I:$I,MATCHUP!BD$1,SWISSW!$J:$J,MATCHUP!$A53,SWISSW!$F:$F,"Draw")),"-")</f>
        <v>-</v>
      </c>
      <c r="BE53" s="5" t="str">
        <f ca="1">IFERROR((COUNTIFS(SWISSW!$I:$I,MATCHUP!$A53,SWISSW!$J:$J,MATCHUP!BE$1,SWISSW!$F:$F,"Won")+COUNTIFS(SWISSW!$I:$I,MATCHUP!BE$1,SWISSW!$J:$J,MATCHUP!$A53,SWISSW!$F:$F,"Lost"))/(COUNTIFS(SWISSW!$I:$I,MATCHUP!$A53,SWISSW!$J:$J,MATCHUP!BE$1)-COUNTIFS(SWISSW!$I:$I,MATCHUP!$A53,SWISSW!$J:$J,MATCHUP!BE$1,SWISSW!$F:$F,"Draw")+COUNTIFS(SWISSW!$I:$I,MATCHUP!BE$1,SWISSW!$J:$J,MATCHUP!$A53)-COUNTIFS(SWISSW!$I:$I,MATCHUP!BE$1,SWISSW!$J:$J,MATCHUP!$A53,SWISSW!$F:$F,"Draw")),"-")</f>
        <v>-</v>
      </c>
      <c r="BF53" s="5" t="str">
        <f ca="1">IFERROR((COUNTIFS(SWISSW!$I:$I,MATCHUP!$A53,SWISSW!$J:$J,MATCHUP!BF$1,SWISSW!$F:$F,"Won")+COUNTIFS(SWISSW!$I:$I,MATCHUP!BF$1,SWISSW!$J:$J,MATCHUP!$A53,SWISSW!$F:$F,"Lost"))/(COUNTIFS(SWISSW!$I:$I,MATCHUP!$A53,SWISSW!$J:$J,MATCHUP!BF$1)-COUNTIFS(SWISSW!$I:$I,MATCHUP!$A53,SWISSW!$J:$J,MATCHUP!BF$1,SWISSW!$F:$F,"Draw")+COUNTIFS(SWISSW!$I:$I,MATCHUP!BF$1,SWISSW!$J:$J,MATCHUP!$A53)-COUNTIFS(SWISSW!$I:$I,MATCHUP!BF$1,SWISSW!$J:$J,MATCHUP!$A53,SWISSW!$F:$F,"Draw")),"-")</f>
        <v>-</v>
      </c>
      <c r="BG53" s="5" t="str">
        <f ca="1">IFERROR((COUNTIFS(SWISSW!$I:$I,MATCHUP!$A53,SWISSW!$J:$J,MATCHUP!BG$1,SWISSW!$F:$F,"Won")+COUNTIFS(SWISSW!$I:$I,MATCHUP!BG$1,SWISSW!$J:$J,MATCHUP!$A53,SWISSW!$F:$F,"Lost"))/(COUNTIFS(SWISSW!$I:$I,MATCHUP!$A53,SWISSW!$J:$J,MATCHUP!BG$1)-COUNTIFS(SWISSW!$I:$I,MATCHUP!$A53,SWISSW!$J:$J,MATCHUP!BG$1,SWISSW!$F:$F,"Draw")+COUNTIFS(SWISSW!$I:$I,MATCHUP!BG$1,SWISSW!$J:$J,MATCHUP!$A53)-COUNTIFS(SWISSW!$I:$I,MATCHUP!BG$1,SWISSW!$J:$J,MATCHUP!$A53,SWISSW!$F:$F,"Draw")),"-")</f>
        <v>-</v>
      </c>
      <c r="BH53" s="5" t="str">
        <f ca="1">IFERROR((COUNTIFS(SWISSW!$I:$I,MATCHUP!$A53,SWISSW!$J:$J,MATCHUP!BH$1,SWISSW!$F:$F,"Won")+COUNTIFS(SWISSW!$I:$I,MATCHUP!BH$1,SWISSW!$J:$J,MATCHUP!$A53,SWISSW!$F:$F,"Lost"))/(COUNTIFS(SWISSW!$I:$I,MATCHUP!$A53,SWISSW!$J:$J,MATCHUP!BH$1)-COUNTIFS(SWISSW!$I:$I,MATCHUP!$A53,SWISSW!$J:$J,MATCHUP!BH$1,SWISSW!$F:$F,"Draw")+COUNTIFS(SWISSW!$I:$I,MATCHUP!BH$1,SWISSW!$J:$J,MATCHUP!$A53)-COUNTIFS(SWISSW!$I:$I,MATCHUP!BH$1,SWISSW!$J:$J,MATCHUP!$A53,SWISSW!$F:$F,"Draw")),"-")</f>
        <v>-</v>
      </c>
      <c r="BI53" s="5" t="str">
        <f ca="1">IFERROR((COUNTIFS(SWISSW!$I:$I,MATCHUP!$A53,SWISSW!$J:$J,MATCHUP!BI$1,SWISSW!$F:$F,"Won")+COUNTIFS(SWISSW!$I:$I,MATCHUP!BI$1,SWISSW!$J:$J,MATCHUP!$A53,SWISSW!$F:$F,"Lost"))/(COUNTIFS(SWISSW!$I:$I,MATCHUP!$A53,SWISSW!$J:$J,MATCHUP!BI$1)-COUNTIFS(SWISSW!$I:$I,MATCHUP!$A53,SWISSW!$J:$J,MATCHUP!BI$1,SWISSW!$F:$F,"Draw")+COUNTIFS(SWISSW!$I:$I,MATCHUP!BI$1,SWISSW!$J:$J,MATCHUP!$A53)-COUNTIFS(SWISSW!$I:$I,MATCHUP!BI$1,SWISSW!$J:$J,MATCHUP!$A53,SWISSW!$F:$F,"Draw")),"-")</f>
        <v>-</v>
      </c>
      <c r="BJ53" s="5" t="str">
        <f ca="1">IFERROR((COUNTIFS(SWISSW!$I:$I,MATCHUP!$A53,SWISSW!$J:$J,MATCHUP!BJ$1,SWISSW!$F:$F,"Won")+COUNTIFS(SWISSW!$I:$I,MATCHUP!BJ$1,SWISSW!$J:$J,MATCHUP!$A53,SWISSW!$F:$F,"Lost"))/(COUNTIFS(SWISSW!$I:$I,MATCHUP!$A53,SWISSW!$J:$J,MATCHUP!BJ$1)-COUNTIFS(SWISSW!$I:$I,MATCHUP!$A53,SWISSW!$J:$J,MATCHUP!BJ$1,SWISSW!$F:$F,"Draw")+COUNTIFS(SWISSW!$I:$I,MATCHUP!BJ$1,SWISSW!$J:$J,MATCHUP!$A53)-COUNTIFS(SWISSW!$I:$I,MATCHUP!BJ$1,SWISSW!$J:$J,MATCHUP!$A53,SWISSW!$F:$F,"Draw")),"-")</f>
        <v>-</v>
      </c>
      <c r="BK53" s="5" t="str">
        <f ca="1">IFERROR((COUNTIFS(SWISSW!$I:$I,MATCHUP!$A53,SWISSW!$J:$J,MATCHUP!BK$1,SWISSW!$F:$F,"Won")+COUNTIFS(SWISSW!$I:$I,MATCHUP!BK$1,SWISSW!$J:$J,MATCHUP!$A53,SWISSW!$F:$F,"Lost"))/(COUNTIFS(SWISSW!$I:$I,MATCHUP!$A53,SWISSW!$J:$J,MATCHUP!BK$1)-COUNTIFS(SWISSW!$I:$I,MATCHUP!$A53,SWISSW!$J:$J,MATCHUP!BK$1,SWISSW!$F:$F,"Draw")+COUNTIFS(SWISSW!$I:$I,MATCHUP!BK$1,SWISSW!$J:$J,MATCHUP!$A53)-COUNTIFS(SWISSW!$I:$I,MATCHUP!BK$1,SWISSW!$J:$J,MATCHUP!$A53,SWISSW!$F:$F,"Draw")),"-")</f>
        <v>-</v>
      </c>
      <c r="BL53" s="5" t="str">
        <f ca="1">IFERROR((COUNTIFS(SWISSW!$I:$I,MATCHUP!$A53,SWISSW!$J:$J,MATCHUP!BL$1,SWISSW!$F:$F,"Won")+COUNTIFS(SWISSW!$I:$I,MATCHUP!BL$1,SWISSW!$J:$J,MATCHUP!$A53,SWISSW!$F:$F,"Lost"))/(COUNTIFS(SWISSW!$I:$I,MATCHUP!$A53,SWISSW!$J:$J,MATCHUP!BL$1)-COUNTIFS(SWISSW!$I:$I,MATCHUP!$A53,SWISSW!$J:$J,MATCHUP!BL$1,SWISSW!$F:$F,"Draw")+COUNTIFS(SWISSW!$I:$I,MATCHUP!BL$1,SWISSW!$J:$J,MATCHUP!$A53)-COUNTIFS(SWISSW!$I:$I,MATCHUP!BL$1,SWISSW!$J:$J,MATCHUP!$A53,SWISSW!$F:$F,"Draw")),"-")</f>
        <v>-</v>
      </c>
      <c r="BM53" s="5" t="str">
        <f ca="1">IFERROR((COUNTIFS(SWISSW!$I:$I,MATCHUP!$A53,SWISSW!$J:$J,MATCHUP!BM$1,SWISSW!$F:$F,"Won")+COUNTIFS(SWISSW!$I:$I,MATCHUP!BM$1,SWISSW!$J:$J,MATCHUP!$A53,SWISSW!$F:$F,"Lost"))/(COUNTIFS(SWISSW!$I:$I,MATCHUP!$A53,SWISSW!$J:$J,MATCHUP!BM$1)-COUNTIFS(SWISSW!$I:$I,MATCHUP!$A53,SWISSW!$J:$J,MATCHUP!BM$1,SWISSW!$F:$F,"Draw")+COUNTIFS(SWISSW!$I:$I,MATCHUP!BM$1,SWISSW!$J:$J,MATCHUP!$A53)-COUNTIFS(SWISSW!$I:$I,MATCHUP!BM$1,SWISSW!$J:$J,MATCHUP!$A53,SWISSW!$F:$F,"Draw")),"-")</f>
        <v>-</v>
      </c>
      <c r="BN53" s="5" t="str">
        <f ca="1">IFERROR((COUNTIFS(SWISSW!$I:$I,MATCHUP!$A53,SWISSW!$J:$J,MATCHUP!BN$1,SWISSW!$F:$F,"Won")+COUNTIFS(SWISSW!$I:$I,MATCHUP!BN$1,SWISSW!$J:$J,MATCHUP!$A53,SWISSW!$F:$F,"Lost"))/(COUNTIFS(SWISSW!$I:$I,MATCHUP!$A53,SWISSW!$J:$J,MATCHUP!BN$1)-COUNTIFS(SWISSW!$I:$I,MATCHUP!$A53,SWISSW!$J:$J,MATCHUP!BN$1,SWISSW!$F:$F,"Draw")+COUNTIFS(SWISSW!$I:$I,MATCHUP!BN$1,SWISSW!$J:$J,MATCHUP!$A53)-COUNTIFS(SWISSW!$I:$I,MATCHUP!BN$1,SWISSW!$J:$J,MATCHUP!$A53,SWISSW!$F:$F,"Draw")),"-")</f>
        <v>-</v>
      </c>
      <c r="BO53" s="5" t="str">
        <f ca="1">IFERROR((COUNTIFS(SWISSW!$I:$I,MATCHUP!$A53,SWISSW!$J:$J,MATCHUP!BO$1,SWISSW!$F:$F,"Won")+COUNTIFS(SWISSW!$I:$I,MATCHUP!BO$1,SWISSW!$J:$J,MATCHUP!$A53,SWISSW!$F:$F,"Lost"))/(COUNTIFS(SWISSW!$I:$I,MATCHUP!$A53,SWISSW!$J:$J,MATCHUP!BO$1)-COUNTIFS(SWISSW!$I:$I,MATCHUP!$A53,SWISSW!$J:$J,MATCHUP!BO$1,SWISSW!$F:$F,"Draw")+COUNTIFS(SWISSW!$I:$I,MATCHUP!BO$1,SWISSW!$J:$J,MATCHUP!$A53)-COUNTIFS(SWISSW!$I:$I,MATCHUP!BO$1,SWISSW!$J:$J,MATCHUP!$A53,SWISSW!$F:$F,"Draw")),"-")</f>
        <v>-</v>
      </c>
      <c r="BP53" s="5" t="str">
        <f ca="1">IFERROR((COUNTIFS(SWISSW!$I:$I,MATCHUP!$A53,SWISSW!$J:$J,MATCHUP!BP$1,SWISSW!$F:$F,"Won")+COUNTIFS(SWISSW!$I:$I,MATCHUP!BP$1,SWISSW!$J:$J,MATCHUP!$A53,SWISSW!$F:$F,"Lost"))/(COUNTIFS(SWISSW!$I:$I,MATCHUP!$A53,SWISSW!$J:$J,MATCHUP!BP$1)-COUNTIFS(SWISSW!$I:$I,MATCHUP!$A53,SWISSW!$J:$J,MATCHUP!BP$1,SWISSW!$F:$F,"Draw")+COUNTIFS(SWISSW!$I:$I,MATCHUP!BP$1,SWISSW!$J:$J,MATCHUP!$A53)-COUNTIFS(SWISSW!$I:$I,MATCHUP!BP$1,SWISSW!$J:$J,MATCHUP!$A53,SWISSW!$F:$F,"Draw")),"-")</f>
        <v>-</v>
      </c>
      <c r="BQ53" s="5" t="str">
        <f ca="1">IFERROR((COUNTIFS(SWISSW!$I:$I,MATCHUP!$A53,SWISSW!$J:$J,MATCHUP!BQ$1,SWISSW!$F:$F,"Won")+COUNTIFS(SWISSW!$I:$I,MATCHUP!BQ$1,SWISSW!$J:$J,MATCHUP!$A53,SWISSW!$F:$F,"Lost"))/(COUNTIFS(SWISSW!$I:$I,MATCHUP!$A53,SWISSW!$J:$J,MATCHUP!BQ$1)-COUNTIFS(SWISSW!$I:$I,MATCHUP!$A53,SWISSW!$J:$J,MATCHUP!BQ$1,SWISSW!$F:$F,"Draw")+COUNTIFS(SWISSW!$I:$I,MATCHUP!BQ$1,SWISSW!$J:$J,MATCHUP!$A53)-COUNTIFS(SWISSW!$I:$I,MATCHUP!BQ$1,SWISSW!$J:$J,MATCHUP!$A53,SWISSW!$F:$F,"Draw")),"-")</f>
        <v>-</v>
      </c>
      <c r="BR53" s="5" t="str">
        <f ca="1">IFERROR((COUNTIFS(SWISSW!$I:$I,MATCHUP!$A53,SWISSW!$J:$J,MATCHUP!BR$1,SWISSW!$F:$F,"Won")+COUNTIFS(SWISSW!$I:$I,MATCHUP!BR$1,SWISSW!$J:$J,MATCHUP!$A53,SWISSW!$F:$F,"Lost"))/(COUNTIFS(SWISSW!$I:$I,MATCHUP!$A53,SWISSW!$J:$J,MATCHUP!BR$1)-COUNTIFS(SWISSW!$I:$I,MATCHUP!$A53,SWISSW!$J:$J,MATCHUP!BR$1,SWISSW!$F:$F,"Draw")+COUNTIFS(SWISSW!$I:$I,MATCHUP!BR$1,SWISSW!$J:$J,MATCHUP!$A53)-COUNTIFS(SWISSW!$I:$I,MATCHUP!BR$1,SWISSW!$J:$J,MATCHUP!$A53,SWISSW!$F:$F,"Draw")),"-")</f>
        <v>-</v>
      </c>
      <c r="BS53" s="5" t="str">
        <f ca="1">IFERROR((COUNTIFS(SWISSW!$I:$I,MATCHUP!$A53,SWISSW!$J:$J,MATCHUP!BS$1,SWISSW!$F:$F,"Won")+COUNTIFS(SWISSW!$I:$I,MATCHUP!BS$1,SWISSW!$J:$J,MATCHUP!$A53,SWISSW!$F:$F,"Lost"))/(COUNTIFS(SWISSW!$I:$I,MATCHUP!$A53,SWISSW!$J:$J,MATCHUP!BS$1)-COUNTIFS(SWISSW!$I:$I,MATCHUP!$A53,SWISSW!$J:$J,MATCHUP!BS$1,SWISSW!$F:$F,"Draw")+COUNTIFS(SWISSW!$I:$I,MATCHUP!BS$1,SWISSW!$J:$J,MATCHUP!$A53)-COUNTIFS(SWISSW!$I:$I,MATCHUP!BS$1,SWISSW!$J:$J,MATCHUP!$A53,SWISSW!$F:$F,"Draw")),"-")</f>
        <v>-</v>
      </c>
      <c r="BT53" s="5" t="str">
        <f ca="1">IFERROR((COUNTIFS(SWISSW!$I:$I,MATCHUP!$A53,SWISSW!$J:$J,MATCHUP!BT$1,SWISSW!$F:$F,"Won")+COUNTIFS(SWISSW!$I:$I,MATCHUP!BT$1,SWISSW!$J:$J,MATCHUP!$A53,SWISSW!$F:$F,"Lost"))/(COUNTIFS(SWISSW!$I:$I,MATCHUP!$A53,SWISSW!$J:$J,MATCHUP!BT$1)-COUNTIFS(SWISSW!$I:$I,MATCHUP!$A53,SWISSW!$J:$J,MATCHUP!BT$1,SWISSW!$F:$F,"Draw")+COUNTIFS(SWISSW!$I:$I,MATCHUP!BT$1,SWISSW!$J:$J,MATCHUP!$A53)-COUNTIFS(SWISSW!$I:$I,MATCHUP!BT$1,SWISSW!$J:$J,MATCHUP!$A53,SWISSW!$F:$F,"Draw")),"-")</f>
        <v>-</v>
      </c>
      <c r="BU53" s="5" t="str">
        <f ca="1">IFERROR((COUNTIFS(SWISSW!$I:$I,MATCHUP!$A53,SWISSW!$J:$J,MATCHUP!BU$1,SWISSW!$F:$F,"Won")+COUNTIFS(SWISSW!$I:$I,MATCHUP!BU$1,SWISSW!$J:$J,MATCHUP!$A53,SWISSW!$F:$F,"Lost"))/(COUNTIFS(SWISSW!$I:$I,MATCHUP!$A53,SWISSW!$J:$J,MATCHUP!BU$1)-COUNTIFS(SWISSW!$I:$I,MATCHUP!$A53,SWISSW!$J:$J,MATCHUP!BU$1,SWISSW!$F:$F,"Draw")+COUNTIFS(SWISSW!$I:$I,MATCHUP!BU$1,SWISSW!$J:$J,MATCHUP!$A53)-COUNTIFS(SWISSW!$I:$I,MATCHUP!BU$1,SWISSW!$J:$J,MATCHUP!$A53,SWISSW!$F:$F,"Draw")),"-")</f>
        <v>-</v>
      </c>
      <c r="BV53" s="5" t="str">
        <f ca="1">IFERROR((COUNTIFS(SWISSW!$I:$I,MATCHUP!$A53,SWISSW!$J:$J,MATCHUP!BV$1,SWISSW!$F:$F,"Won")+COUNTIFS(SWISSW!$I:$I,MATCHUP!BV$1,SWISSW!$J:$J,MATCHUP!$A53,SWISSW!$F:$F,"Lost"))/(COUNTIFS(SWISSW!$I:$I,MATCHUP!$A53,SWISSW!$J:$J,MATCHUP!BV$1)-COUNTIFS(SWISSW!$I:$I,MATCHUP!$A53,SWISSW!$J:$J,MATCHUP!BV$1,SWISSW!$F:$F,"Draw")+COUNTIFS(SWISSW!$I:$I,MATCHUP!BV$1,SWISSW!$J:$J,MATCHUP!$A53)-COUNTIFS(SWISSW!$I:$I,MATCHUP!BV$1,SWISSW!$J:$J,MATCHUP!$A53,SWISSW!$F:$F,"Draw")),"-")</f>
        <v>-</v>
      </c>
      <c r="BW53" s="5" t="str">
        <f ca="1">IFERROR((COUNTIFS(SWISSW!$I:$I,MATCHUP!$A53,SWISSW!$J:$J,MATCHUP!BW$1,SWISSW!$F:$F,"Won")+COUNTIFS(SWISSW!$I:$I,MATCHUP!BW$1,SWISSW!$J:$J,MATCHUP!$A53,SWISSW!$F:$F,"Lost"))/(COUNTIFS(SWISSW!$I:$I,MATCHUP!$A53,SWISSW!$J:$J,MATCHUP!BW$1)-COUNTIFS(SWISSW!$I:$I,MATCHUP!$A53,SWISSW!$J:$J,MATCHUP!BW$1,SWISSW!$F:$F,"Draw")+COUNTIFS(SWISSW!$I:$I,MATCHUP!BW$1,SWISSW!$J:$J,MATCHUP!$A53)-COUNTIFS(SWISSW!$I:$I,MATCHUP!BW$1,SWISSW!$J:$J,MATCHUP!$A53,SWISSW!$F:$F,"Draw")),"-")</f>
        <v>-</v>
      </c>
      <c r="BX53" s="5" t="str">
        <f ca="1">IFERROR((COUNTIFS(SWISSW!$I:$I,MATCHUP!$A53,SWISSW!$J:$J,MATCHUP!BX$1,SWISSW!$F:$F,"Won")+COUNTIFS(SWISSW!$I:$I,MATCHUP!BX$1,SWISSW!$J:$J,MATCHUP!$A53,SWISSW!$F:$F,"Lost"))/(COUNTIFS(SWISSW!$I:$I,MATCHUP!$A53,SWISSW!$J:$J,MATCHUP!BX$1)-COUNTIFS(SWISSW!$I:$I,MATCHUP!$A53,SWISSW!$J:$J,MATCHUP!BX$1,SWISSW!$F:$F,"Draw")+COUNTIFS(SWISSW!$I:$I,MATCHUP!BX$1,SWISSW!$J:$J,MATCHUP!$A53)-COUNTIFS(SWISSW!$I:$I,MATCHUP!BX$1,SWISSW!$J:$J,MATCHUP!$A53,SWISSW!$F:$F,"Draw")),"-")</f>
        <v>-</v>
      </c>
      <c r="BY53" s="5" t="str">
        <f ca="1">IFERROR((COUNTIFS(SWISSW!$I:$I,MATCHUP!$A53,SWISSW!$J:$J,MATCHUP!BY$1,SWISSW!$F:$F,"Won")+COUNTIFS(SWISSW!$I:$I,MATCHUP!BY$1,SWISSW!$J:$J,MATCHUP!$A53,SWISSW!$F:$F,"Lost"))/(COUNTIFS(SWISSW!$I:$I,MATCHUP!$A53,SWISSW!$J:$J,MATCHUP!BY$1)-COUNTIFS(SWISSW!$I:$I,MATCHUP!$A53,SWISSW!$J:$J,MATCHUP!BY$1,SWISSW!$F:$F,"Draw")+COUNTIFS(SWISSW!$I:$I,MATCHUP!BY$1,SWISSW!$J:$J,MATCHUP!$A53)-COUNTIFS(SWISSW!$I:$I,MATCHUP!BY$1,SWISSW!$J:$J,MATCHUP!$A53,SWISSW!$F:$F,"Draw")),"-")</f>
        <v>-</v>
      </c>
      <c r="BZ53" s="5" t="str">
        <f ca="1">IFERROR((COUNTIFS(SWISSW!$I:$I,MATCHUP!$A53,SWISSW!$J:$J,MATCHUP!BZ$1,SWISSW!$F:$F,"Won")+COUNTIFS(SWISSW!$I:$I,MATCHUP!BZ$1,SWISSW!$J:$J,MATCHUP!$A53,SWISSW!$F:$F,"Lost"))/(COUNTIFS(SWISSW!$I:$I,MATCHUP!$A53,SWISSW!$J:$J,MATCHUP!BZ$1)-COUNTIFS(SWISSW!$I:$I,MATCHUP!$A53,SWISSW!$J:$J,MATCHUP!BZ$1,SWISSW!$F:$F,"Draw")+COUNTIFS(SWISSW!$I:$I,MATCHUP!BZ$1,SWISSW!$J:$J,MATCHUP!$A53)-COUNTIFS(SWISSW!$I:$I,MATCHUP!BZ$1,SWISSW!$J:$J,MATCHUP!$A53,SWISSW!$F:$F,"Draw")),"-")</f>
        <v>-</v>
      </c>
      <c r="CA53" s="5" t="str">
        <f ca="1">IFERROR((COUNTIFS(SWISSW!$I:$I,MATCHUP!$A53,SWISSW!$J:$J,MATCHUP!CA$1,SWISSW!$F:$F,"Won")+COUNTIFS(SWISSW!$I:$I,MATCHUP!CA$1,SWISSW!$J:$J,MATCHUP!$A53,SWISSW!$F:$F,"Lost"))/(COUNTIFS(SWISSW!$I:$I,MATCHUP!$A53,SWISSW!$J:$J,MATCHUP!CA$1)-COUNTIFS(SWISSW!$I:$I,MATCHUP!$A53,SWISSW!$J:$J,MATCHUP!CA$1,SWISSW!$F:$F,"Draw")+COUNTIFS(SWISSW!$I:$I,MATCHUP!CA$1,SWISSW!$J:$J,MATCHUP!$A53)-COUNTIFS(SWISSW!$I:$I,MATCHUP!CA$1,SWISSW!$J:$J,MATCHUP!$A53,SWISSW!$F:$F,"Draw")),"-")</f>
        <v>-</v>
      </c>
      <c r="CB53" s="5" t="str">
        <f ca="1">IFERROR((COUNTIFS(SWISSW!$I:$I,MATCHUP!$A53,SWISSW!$J:$J,MATCHUP!CB$1,SWISSW!$F:$F,"Won")+COUNTIFS(SWISSW!$I:$I,MATCHUP!CB$1,SWISSW!$J:$J,MATCHUP!$A53,SWISSW!$F:$F,"Lost"))/(COUNTIFS(SWISSW!$I:$I,MATCHUP!$A53,SWISSW!$J:$J,MATCHUP!CB$1)-COUNTIFS(SWISSW!$I:$I,MATCHUP!$A53,SWISSW!$J:$J,MATCHUP!CB$1,SWISSW!$F:$F,"Draw")+COUNTIFS(SWISSW!$I:$I,MATCHUP!CB$1,SWISSW!$J:$J,MATCHUP!$A53)-COUNTIFS(SWISSW!$I:$I,MATCHUP!CB$1,SWISSW!$J:$J,MATCHUP!$A53,SWISSW!$F:$F,"Draw")),"-")</f>
        <v>-</v>
      </c>
      <c r="CC53" s="5" t="str">
        <f ca="1">IFERROR((COUNTIFS(SWISSW!$I:$I,MATCHUP!$A53,SWISSW!$J:$J,MATCHUP!CC$1,SWISSW!$F:$F,"Won")+COUNTIFS(SWISSW!$I:$I,MATCHUP!CC$1,SWISSW!$J:$J,MATCHUP!$A53,SWISSW!$F:$F,"Lost"))/(COUNTIFS(SWISSW!$I:$I,MATCHUP!$A53,SWISSW!$J:$J,MATCHUP!CC$1)-COUNTIFS(SWISSW!$I:$I,MATCHUP!$A53,SWISSW!$J:$J,MATCHUP!CC$1,SWISSW!$F:$F,"Draw")+COUNTIFS(SWISSW!$I:$I,MATCHUP!CC$1,SWISSW!$J:$J,MATCHUP!$A53)-COUNTIFS(SWISSW!$I:$I,MATCHUP!CC$1,SWISSW!$J:$J,MATCHUP!$A53,SWISSW!$F:$F,"Draw")),"-")</f>
        <v>-</v>
      </c>
      <c r="CD53" s="5" t="str">
        <f ca="1">IFERROR((COUNTIFS(SWISSW!$I:$I,MATCHUP!$A53,SWISSW!$J:$J,MATCHUP!CD$1,SWISSW!$F:$F,"Won")+COUNTIFS(SWISSW!$I:$I,MATCHUP!CD$1,SWISSW!$J:$J,MATCHUP!$A53,SWISSW!$F:$F,"Lost"))/(COUNTIFS(SWISSW!$I:$I,MATCHUP!$A53,SWISSW!$J:$J,MATCHUP!CD$1)-COUNTIFS(SWISSW!$I:$I,MATCHUP!$A53,SWISSW!$J:$J,MATCHUP!CD$1,SWISSW!$F:$F,"Draw")+COUNTIFS(SWISSW!$I:$I,MATCHUP!CD$1,SWISSW!$J:$J,MATCHUP!$A53)-COUNTIFS(SWISSW!$I:$I,MATCHUP!CD$1,SWISSW!$J:$J,MATCHUP!$A53,SWISSW!$F:$F,"Draw")),"-")</f>
        <v>-</v>
      </c>
      <c r="CE53" s="5" t="str">
        <f ca="1">IFERROR((COUNTIFS(SWISSW!$I:$I,MATCHUP!$A53,SWISSW!$J:$J,MATCHUP!CE$1,SWISSW!$F:$F,"Won")+COUNTIFS(SWISSW!$I:$I,MATCHUP!CE$1,SWISSW!$J:$J,MATCHUP!$A53,SWISSW!$F:$F,"Lost"))/(COUNTIFS(SWISSW!$I:$I,MATCHUP!$A53,SWISSW!$J:$J,MATCHUP!CE$1)-COUNTIFS(SWISSW!$I:$I,MATCHUP!$A53,SWISSW!$J:$J,MATCHUP!CE$1,SWISSW!$F:$F,"Draw")+COUNTIFS(SWISSW!$I:$I,MATCHUP!CE$1,SWISSW!$J:$J,MATCHUP!$A53)-COUNTIFS(SWISSW!$I:$I,MATCHUP!CE$1,SWISSW!$J:$J,MATCHUP!$A53,SWISSW!$F:$F,"Draw")),"-")</f>
        <v>-</v>
      </c>
      <c r="CF53" s="5" t="str">
        <f ca="1">IFERROR((COUNTIFS(SWISSW!$I:$I,MATCHUP!$A53,SWISSW!$J:$J,MATCHUP!CF$1,SWISSW!$F:$F,"Won")+COUNTIFS(SWISSW!$I:$I,MATCHUP!CF$1,SWISSW!$J:$J,MATCHUP!$A53,SWISSW!$F:$F,"Lost"))/(COUNTIFS(SWISSW!$I:$I,MATCHUP!$A53,SWISSW!$J:$J,MATCHUP!CF$1)-COUNTIFS(SWISSW!$I:$I,MATCHUP!$A53,SWISSW!$J:$J,MATCHUP!CF$1,SWISSW!$F:$F,"Draw")+COUNTIFS(SWISSW!$I:$I,MATCHUP!CF$1,SWISSW!$J:$J,MATCHUP!$A53)-COUNTIFS(SWISSW!$I:$I,MATCHUP!CF$1,SWISSW!$J:$J,MATCHUP!$A53,SWISSW!$F:$F,"Draw")),"-")</f>
        <v>-</v>
      </c>
      <c r="CG53" s="5" t="str">
        <f ca="1">IFERROR((COUNTIFS(SWISSW!$I:$I,MATCHUP!$A53,SWISSW!$J:$J,MATCHUP!CG$1,SWISSW!$F:$F,"Won")+COUNTIFS(SWISSW!$I:$I,MATCHUP!CG$1,SWISSW!$J:$J,MATCHUP!$A53,SWISSW!$F:$F,"Lost"))/(COUNTIFS(SWISSW!$I:$I,MATCHUP!$A53,SWISSW!$J:$J,MATCHUP!CG$1)-COUNTIFS(SWISSW!$I:$I,MATCHUP!$A53,SWISSW!$J:$J,MATCHUP!CG$1,SWISSW!$F:$F,"Draw")+COUNTIFS(SWISSW!$I:$I,MATCHUP!CG$1,SWISSW!$J:$J,MATCHUP!$A53)-COUNTIFS(SWISSW!$I:$I,MATCHUP!CG$1,SWISSW!$J:$J,MATCHUP!$A53,SWISSW!$F:$F,"Draw")),"-")</f>
        <v>-</v>
      </c>
      <c r="CH53" s="5" t="str">
        <f ca="1">IFERROR((COUNTIFS(SWISSW!$I:$I,MATCHUP!$A53,SWISSW!$J:$J,MATCHUP!CH$1,SWISSW!$F:$F,"Won")+COUNTIFS(SWISSW!$I:$I,MATCHUP!CH$1,SWISSW!$J:$J,MATCHUP!$A53,SWISSW!$F:$F,"Lost"))/(COUNTIFS(SWISSW!$I:$I,MATCHUP!$A53,SWISSW!$J:$J,MATCHUP!CH$1)-COUNTIFS(SWISSW!$I:$I,MATCHUP!$A53,SWISSW!$J:$J,MATCHUP!CH$1,SWISSW!$F:$F,"Draw")+COUNTIFS(SWISSW!$I:$I,MATCHUP!CH$1,SWISSW!$J:$J,MATCHUP!$A53)-COUNTIFS(SWISSW!$I:$I,MATCHUP!CH$1,SWISSW!$J:$J,MATCHUP!$A53,SWISSW!$F:$F,"Draw")),"-")</f>
        <v>-</v>
      </c>
      <c r="CI53" s="5" t="str">
        <f ca="1">IFERROR((COUNTIFS(SWISSW!$I:$I,MATCHUP!$A53,SWISSW!$J:$J,MATCHUP!CI$1,SWISSW!$F:$F,"Won")+COUNTIFS(SWISSW!$I:$I,MATCHUP!CI$1,SWISSW!$J:$J,MATCHUP!$A53,SWISSW!$F:$F,"Lost"))/(COUNTIFS(SWISSW!$I:$I,MATCHUP!$A53,SWISSW!$J:$J,MATCHUP!CI$1)-COUNTIFS(SWISSW!$I:$I,MATCHUP!$A53,SWISSW!$J:$J,MATCHUP!CI$1,SWISSW!$F:$F,"Draw")+COUNTIFS(SWISSW!$I:$I,MATCHUP!CI$1,SWISSW!$J:$J,MATCHUP!$A53)-COUNTIFS(SWISSW!$I:$I,MATCHUP!CI$1,SWISSW!$J:$J,MATCHUP!$A53,SWISSW!$F:$F,"Draw")),"-")</f>
        <v>-</v>
      </c>
      <c r="CJ53" s="5" t="str">
        <f ca="1">IFERROR((COUNTIFS(SWISSW!$I:$I,MATCHUP!$A53,SWISSW!$J:$J,MATCHUP!CJ$1,SWISSW!$F:$F,"Won")+COUNTIFS(SWISSW!$I:$I,MATCHUP!CJ$1,SWISSW!$J:$J,MATCHUP!$A53,SWISSW!$F:$F,"Lost"))/(COUNTIFS(SWISSW!$I:$I,MATCHUP!$A53,SWISSW!$J:$J,MATCHUP!CJ$1)-COUNTIFS(SWISSW!$I:$I,MATCHUP!$A53,SWISSW!$J:$J,MATCHUP!CJ$1,SWISSW!$F:$F,"Draw")+COUNTIFS(SWISSW!$I:$I,MATCHUP!CJ$1,SWISSW!$J:$J,MATCHUP!$A53)-COUNTIFS(SWISSW!$I:$I,MATCHUP!CJ$1,SWISSW!$J:$J,MATCHUP!$A53,SWISSW!$F:$F,"Draw")),"-")</f>
        <v>-</v>
      </c>
      <c r="CK53" s="5" t="str">
        <f ca="1">IFERROR((COUNTIFS(SWISSW!$I:$I,MATCHUP!$A53,SWISSW!$J:$J,MATCHUP!CK$1,SWISSW!$F:$F,"Won")+COUNTIFS(SWISSW!$I:$I,MATCHUP!CK$1,SWISSW!$J:$J,MATCHUP!$A53,SWISSW!$F:$F,"Lost"))/(COUNTIFS(SWISSW!$I:$I,MATCHUP!$A53,SWISSW!$J:$J,MATCHUP!CK$1)-COUNTIFS(SWISSW!$I:$I,MATCHUP!$A53,SWISSW!$J:$J,MATCHUP!CK$1,SWISSW!$F:$F,"Draw")+COUNTIFS(SWISSW!$I:$I,MATCHUP!CK$1,SWISSW!$J:$J,MATCHUP!$A53)-COUNTIFS(SWISSW!$I:$I,MATCHUP!CK$1,SWISSW!$J:$J,MATCHUP!$A53,SWISSW!$F:$F,"Draw")),"-")</f>
        <v>-</v>
      </c>
      <c r="CL53" s="5" t="str">
        <f ca="1">IFERROR((COUNTIFS(SWISSW!$I:$I,MATCHUP!$A53,SWISSW!$J:$J,MATCHUP!CL$1,SWISSW!$F:$F,"Won")+COUNTIFS(SWISSW!$I:$I,MATCHUP!CL$1,SWISSW!$J:$J,MATCHUP!$A53,SWISSW!$F:$F,"Lost"))/(COUNTIFS(SWISSW!$I:$I,MATCHUP!$A53,SWISSW!$J:$J,MATCHUP!CL$1)-COUNTIFS(SWISSW!$I:$I,MATCHUP!$A53,SWISSW!$J:$J,MATCHUP!CL$1,SWISSW!$F:$F,"Draw")+COUNTIFS(SWISSW!$I:$I,MATCHUP!CL$1,SWISSW!$J:$J,MATCHUP!$A53)-COUNTIFS(SWISSW!$I:$I,MATCHUP!CL$1,SWISSW!$J:$J,MATCHUP!$A53,SWISSW!$F:$F,"Draw")),"-")</f>
        <v>-</v>
      </c>
      <c r="CM53" s="5" t="str">
        <f ca="1">IFERROR((COUNTIFS(SWISSW!$I:$I,MATCHUP!$A53,SWISSW!$J:$J,MATCHUP!CM$1,SWISSW!$F:$F,"Won")+COUNTIFS(SWISSW!$I:$I,MATCHUP!CM$1,SWISSW!$J:$J,MATCHUP!$A53,SWISSW!$F:$F,"Lost"))/(COUNTIFS(SWISSW!$I:$I,MATCHUP!$A53,SWISSW!$J:$J,MATCHUP!CM$1)-COUNTIFS(SWISSW!$I:$I,MATCHUP!$A53,SWISSW!$J:$J,MATCHUP!CM$1,SWISSW!$F:$F,"Draw")+COUNTIFS(SWISSW!$I:$I,MATCHUP!CM$1,SWISSW!$J:$J,MATCHUP!$A53)-COUNTIFS(SWISSW!$I:$I,MATCHUP!CM$1,SWISSW!$J:$J,MATCHUP!$A53,SWISSW!$F:$F,"Draw")),"-")</f>
        <v>-</v>
      </c>
      <c r="CN53" s="5" t="str">
        <f ca="1">IFERROR((COUNTIFS(SWISSW!$I:$I,MATCHUP!$A53,SWISSW!$J:$J,MATCHUP!CN$1,SWISSW!$F:$F,"Won")+COUNTIFS(SWISSW!$I:$I,MATCHUP!CN$1,SWISSW!$J:$J,MATCHUP!$A53,SWISSW!$F:$F,"Lost"))/(COUNTIFS(SWISSW!$I:$I,MATCHUP!$A53,SWISSW!$J:$J,MATCHUP!CN$1)-COUNTIFS(SWISSW!$I:$I,MATCHUP!$A53,SWISSW!$J:$J,MATCHUP!CN$1,SWISSW!$F:$F,"Draw")+COUNTIFS(SWISSW!$I:$I,MATCHUP!CN$1,SWISSW!$J:$J,MATCHUP!$A53)-COUNTIFS(SWISSW!$I:$I,MATCHUP!CN$1,SWISSW!$J:$J,MATCHUP!$A53,SWISSW!$F:$F,"Draw")),"-")</f>
        <v>-</v>
      </c>
      <c r="CO53" s="5" t="str">
        <f ca="1">IFERROR((COUNTIFS(SWISSW!$I:$I,MATCHUP!$A53,SWISSW!$J:$J,MATCHUP!CO$1,SWISSW!$F:$F,"Won")+COUNTIFS(SWISSW!$I:$I,MATCHUP!CO$1,SWISSW!$J:$J,MATCHUP!$A53,SWISSW!$F:$F,"Lost"))/(COUNTIFS(SWISSW!$I:$I,MATCHUP!$A53,SWISSW!$J:$J,MATCHUP!CO$1)-COUNTIFS(SWISSW!$I:$I,MATCHUP!$A53,SWISSW!$J:$J,MATCHUP!CO$1,SWISSW!$F:$F,"Draw")+COUNTIFS(SWISSW!$I:$I,MATCHUP!CO$1,SWISSW!$J:$J,MATCHUP!$A53)-COUNTIFS(SWISSW!$I:$I,MATCHUP!CO$1,SWISSW!$J:$J,MATCHUP!$A53,SWISSW!$F:$F,"Draw")),"-")</f>
        <v>-</v>
      </c>
      <c r="CP53" s="5" t="str">
        <f ca="1">IFERROR((COUNTIFS(SWISSW!$I:$I,MATCHUP!$A53,SWISSW!$J:$J,MATCHUP!CP$1,SWISSW!$F:$F,"Won")+COUNTIFS(SWISSW!$I:$I,MATCHUP!CP$1,SWISSW!$J:$J,MATCHUP!$A53,SWISSW!$F:$F,"Lost"))/(COUNTIFS(SWISSW!$I:$I,MATCHUP!$A53,SWISSW!$J:$J,MATCHUP!CP$1)-COUNTIFS(SWISSW!$I:$I,MATCHUP!$A53,SWISSW!$J:$J,MATCHUP!CP$1,SWISSW!$F:$F,"Draw")+COUNTIFS(SWISSW!$I:$I,MATCHUP!CP$1,SWISSW!$J:$J,MATCHUP!$A53)-COUNTIFS(SWISSW!$I:$I,MATCHUP!CP$1,SWISSW!$J:$J,MATCHUP!$A53,SWISSW!$F:$F,"Draw")),"-")</f>
        <v>-</v>
      </c>
      <c r="CQ53" s="5" t="str">
        <f ca="1">IFERROR((COUNTIFS(SWISSW!$I:$I,MATCHUP!$A53,SWISSW!$J:$J,MATCHUP!CQ$1,SWISSW!$F:$F,"Won")+COUNTIFS(SWISSW!$I:$I,MATCHUP!CQ$1,SWISSW!$J:$J,MATCHUP!$A53,SWISSW!$F:$F,"Lost"))/(COUNTIFS(SWISSW!$I:$I,MATCHUP!$A53,SWISSW!$J:$J,MATCHUP!CQ$1)-COUNTIFS(SWISSW!$I:$I,MATCHUP!$A53,SWISSW!$J:$J,MATCHUP!CQ$1,SWISSW!$F:$F,"Draw")+COUNTIFS(SWISSW!$I:$I,MATCHUP!CQ$1,SWISSW!$J:$J,MATCHUP!$A53)-COUNTIFS(SWISSW!$I:$I,MATCHUP!CQ$1,SWISSW!$J:$J,MATCHUP!$A53,SWISSW!$F:$F,"Draw")),"-")</f>
        <v>-</v>
      </c>
      <c r="CR53" s="5" t="str">
        <f ca="1">IFERROR((COUNTIFS(SWISSW!$I:$I,MATCHUP!$A53,SWISSW!$J:$J,MATCHUP!CR$1,SWISSW!$F:$F,"Won")+COUNTIFS(SWISSW!$I:$I,MATCHUP!CR$1,SWISSW!$J:$J,MATCHUP!$A53,SWISSW!$F:$F,"Lost"))/(COUNTIFS(SWISSW!$I:$I,MATCHUP!$A53,SWISSW!$J:$J,MATCHUP!CR$1)-COUNTIFS(SWISSW!$I:$I,MATCHUP!$A53,SWISSW!$J:$J,MATCHUP!CR$1,SWISSW!$F:$F,"Draw")+COUNTIFS(SWISSW!$I:$I,MATCHUP!CR$1,SWISSW!$J:$J,MATCHUP!$A53)-COUNTIFS(SWISSW!$I:$I,MATCHUP!CR$1,SWISSW!$J:$J,MATCHUP!$A53,SWISSW!$F:$F,"Draw")),"-")</f>
        <v>-</v>
      </c>
      <c r="CS53" s="5" t="str">
        <f ca="1">IFERROR((COUNTIFS(SWISSW!$I:$I,MATCHUP!$A53,SWISSW!$J:$J,MATCHUP!CS$1,SWISSW!$F:$F,"Won")+COUNTIFS(SWISSW!$I:$I,MATCHUP!CS$1,SWISSW!$J:$J,MATCHUP!$A53,SWISSW!$F:$F,"Lost"))/(COUNTIFS(SWISSW!$I:$I,MATCHUP!$A53,SWISSW!$J:$J,MATCHUP!CS$1)-COUNTIFS(SWISSW!$I:$I,MATCHUP!$A53,SWISSW!$J:$J,MATCHUP!CS$1,SWISSW!$F:$F,"Draw")+COUNTIFS(SWISSW!$I:$I,MATCHUP!CS$1,SWISSW!$J:$J,MATCHUP!$A53)-COUNTIFS(SWISSW!$I:$I,MATCHUP!CS$1,SWISSW!$J:$J,MATCHUP!$A53,SWISSW!$F:$F,"Draw")),"-")</f>
        <v>-</v>
      </c>
      <c r="CT53" s="5" t="str">
        <f ca="1">IFERROR((COUNTIFS(SWISSW!$I:$I,MATCHUP!$A53,SWISSW!$J:$J,MATCHUP!CT$1,SWISSW!$F:$F,"Won")+COUNTIFS(SWISSW!$I:$I,MATCHUP!CT$1,SWISSW!$J:$J,MATCHUP!$A53,SWISSW!$F:$F,"Lost"))/(COUNTIFS(SWISSW!$I:$I,MATCHUP!$A53,SWISSW!$J:$J,MATCHUP!CT$1)-COUNTIFS(SWISSW!$I:$I,MATCHUP!$A53,SWISSW!$J:$J,MATCHUP!CT$1,SWISSW!$F:$F,"Draw")+COUNTIFS(SWISSW!$I:$I,MATCHUP!CT$1,SWISSW!$J:$J,MATCHUP!$A53)-COUNTIFS(SWISSW!$I:$I,MATCHUP!CT$1,SWISSW!$J:$J,MATCHUP!$A53,SWISSW!$F:$F,"Draw")),"-")</f>
        <v>-</v>
      </c>
      <c r="CU53" s="5" t="str">
        <f ca="1">IFERROR((COUNTIFS(SWISSW!$I:$I,MATCHUP!$A53,SWISSW!$J:$J,MATCHUP!CU$1,SWISSW!$F:$F,"Won")+COUNTIFS(SWISSW!$I:$I,MATCHUP!CU$1,SWISSW!$J:$J,MATCHUP!$A53,SWISSW!$F:$F,"Lost"))/(COUNTIFS(SWISSW!$I:$I,MATCHUP!$A53,SWISSW!$J:$J,MATCHUP!CU$1)-COUNTIFS(SWISSW!$I:$I,MATCHUP!$A53,SWISSW!$J:$J,MATCHUP!CU$1,SWISSW!$F:$F,"Draw")+COUNTIFS(SWISSW!$I:$I,MATCHUP!CU$1,SWISSW!$J:$J,MATCHUP!$A53)-COUNTIFS(SWISSW!$I:$I,MATCHUP!CU$1,SWISSW!$J:$J,MATCHUP!$A53,SWISSW!$F:$F,"Draw")),"-")</f>
        <v>-</v>
      </c>
      <c r="CV53" s="5" t="str">
        <f ca="1">IFERROR((COUNTIFS(SWISSW!$I:$I,MATCHUP!$A53,SWISSW!$J:$J,MATCHUP!CV$1,SWISSW!$F:$F,"Won")+COUNTIFS(SWISSW!$I:$I,MATCHUP!CV$1,SWISSW!$J:$J,MATCHUP!$A53,SWISSW!$F:$F,"Lost"))/(COUNTIFS(SWISSW!$I:$I,MATCHUP!$A53,SWISSW!$J:$J,MATCHUP!CV$1)-COUNTIFS(SWISSW!$I:$I,MATCHUP!$A53,SWISSW!$J:$J,MATCHUP!CV$1,SWISSW!$F:$F,"Draw")+COUNTIFS(SWISSW!$I:$I,MATCHUP!CV$1,SWISSW!$J:$J,MATCHUP!$A53)-COUNTIFS(SWISSW!$I:$I,MATCHUP!CV$1,SWISSW!$J:$J,MATCHUP!$A53,SWISSW!$F:$F,"Draw")),"-")</f>
        <v>-</v>
      </c>
    </row>
    <row r="54" spans="1:100" ht="55" customHeight="1" x14ac:dyDescent="0.3">
      <c r="A54" s="3" t="str" cm="1">
        <f t="array" aca="1" ref="A54" ca="1">INDIRECT(ADDRESS(ROW(),1,,1,"METABREAK"))</f>
        <v>Mono Red Old Style</v>
      </c>
      <c r="B54" s="5" t="str">
        <f ca="1">IFERROR((COUNTIFS(SWISSW!$I:$I,MATCHUP!$A54,SWISSW!$J:$J,MATCHUP!B$1,SWISSW!$F:$F,"Won")+COUNTIFS(SWISSW!$I:$I,MATCHUP!B$1,SWISSW!$J:$J,MATCHUP!$A54,SWISSW!$F:$F,"Lost"))/(COUNTIFS(SWISSW!$I:$I,MATCHUP!$A54,SWISSW!$J:$J,MATCHUP!B$1)-COUNTIFS(SWISSW!$I:$I,MATCHUP!$A54,SWISSW!$J:$J,MATCHUP!B$1,SWISSW!$F:$F,"Draw")+COUNTIFS(SWISSW!$I:$I,MATCHUP!B$1,SWISSW!$J:$J,MATCHUP!$A54)-COUNTIFS(SWISSW!$I:$I,MATCHUP!B$1,SWISSW!$J:$J,MATCHUP!$A54,SWISSW!$F:$F,"Draw")),"-")</f>
        <v>-</v>
      </c>
      <c r="C54" s="5">
        <f ca="1">IFERROR((COUNTIFS(SWISSW!$I:$I,MATCHUP!$A54,SWISSW!$J:$J,MATCHUP!C$1,SWISSW!$F:$F,"Won")+COUNTIFS(SWISSW!$I:$I,MATCHUP!C$1,SWISSW!$J:$J,MATCHUP!$A54,SWISSW!$F:$F,"Lost"))/(COUNTIFS(SWISSW!$I:$I,MATCHUP!$A54,SWISSW!$J:$J,MATCHUP!C$1)-COUNTIFS(SWISSW!$I:$I,MATCHUP!$A54,SWISSW!$J:$J,MATCHUP!C$1,SWISSW!$F:$F,"Draw")+COUNTIFS(SWISSW!$I:$I,MATCHUP!C$1,SWISSW!$J:$J,MATCHUP!$A54)-COUNTIFS(SWISSW!$I:$I,MATCHUP!C$1,SWISSW!$J:$J,MATCHUP!$A54,SWISSW!$F:$F,"Draw")),"-")</f>
        <v>0</v>
      </c>
      <c r="D54" s="5">
        <f ca="1">IFERROR((COUNTIFS(SWISSW!$I:$I,MATCHUP!$A54,SWISSW!$J:$J,MATCHUP!D$1,SWISSW!$F:$F,"Won")+COUNTIFS(SWISSW!$I:$I,MATCHUP!D$1,SWISSW!$J:$J,MATCHUP!$A54,SWISSW!$F:$F,"Lost"))/(COUNTIFS(SWISSW!$I:$I,MATCHUP!$A54,SWISSW!$J:$J,MATCHUP!D$1)-COUNTIFS(SWISSW!$I:$I,MATCHUP!$A54,SWISSW!$J:$J,MATCHUP!D$1,SWISSW!$F:$F,"Draw")+COUNTIFS(SWISSW!$I:$I,MATCHUP!D$1,SWISSW!$J:$J,MATCHUP!$A54)-COUNTIFS(SWISSW!$I:$I,MATCHUP!D$1,SWISSW!$J:$J,MATCHUP!$A54,SWISSW!$F:$F,"Draw")),"-")</f>
        <v>1</v>
      </c>
      <c r="E54" s="5">
        <f ca="1">IFERROR((COUNTIFS(SWISSW!$I:$I,MATCHUP!$A54,SWISSW!$J:$J,MATCHUP!E$1,SWISSW!$F:$F,"Won")+COUNTIFS(SWISSW!$I:$I,MATCHUP!E$1,SWISSW!$J:$J,MATCHUP!$A54,SWISSW!$F:$F,"Lost"))/(COUNTIFS(SWISSW!$I:$I,MATCHUP!$A54,SWISSW!$J:$J,MATCHUP!E$1)-COUNTIFS(SWISSW!$I:$I,MATCHUP!$A54,SWISSW!$J:$J,MATCHUP!E$1,SWISSW!$F:$F,"Draw")+COUNTIFS(SWISSW!$I:$I,MATCHUP!E$1,SWISSW!$J:$J,MATCHUP!$A54)-COUNTIFS(SWISSW!$I:$I,MATCHUP!E$1,SWISSW!$J:$J,MATCHUP!$A54,SWISSW!$F:$F,"Draw")),"-")</f>
        <v>0</v>
      </c>
      <c r="F54" s="5" t="str">
        <f ca="1">IFERROR((COUNTIFS(SWISSW!$I:$I,MATCHUP!$A54,SWISSW!$J:$J,MATCHUP!F$1,SWISSW!$F:$F,"Won")+COUNTIFS(SWISSW!$I:$I,MATCHUP!F$1,SWISSW!$J:$J,MATCHUP!$A54,SWISSW!$F:$F,"Lost"))/(COUNTIFS(SWISSW!$I:$I,MATCHUP!$A54,SWISSW!$J:$J,MATCHUP!F$1)-COUNTIFS(SWISSW!$I:$I,MATCHUP!$A54,SWISSW!$J:$J,MATCHUP!F$1,SWISSW!$F:$F,"Draw")+COUNTIFS(SWISSW!$I:$I,MATCHUP!F$1,SWISSW!$J:$J,MATCHUP!$A54)-COUNTIFS(SWISSW!$I:$I,MATCHUP!F$1,SWISSW!$J:$J,MATCHUP!$A54,SWISSW!$F:$F,"Draw")),"-")</f>
        <v>-</v>
      </c>
      <c r="G54" s="5">
        <f ca="1">IFERROR((COUNTIFS(SWISSW!$I:$I,MATCHUP!$A54,SWISSW!$J:$J,MATCHUP!G$1,SWISSW!$F:$F,"Won")+COUNTIFS(SWISSW!$I:$I,MATCHUP!G$1,SWISSW!$J:$J,MATCHUP!$A54,SWISSW!$F:$F,"Lost"))/(COUNTIFS(SWISSW!$I:$I,MATCHUP!$A54,SWISSW!$J:$J,MATCHUP!G$1)-COUNTIFS(SWISSW!$I:$I,MATCHUP!$A54,SWISSW!$J:$J,MATCHUP!G$1,SWISSW!$F:$F,"Draw")+COUNTIFS(SWISSW!$I:$I,MATCHUP!G$1,SWISSW!$J:$J,MATCHUP!$A54)-COUNTIFS(SWISSW!$I:$I,MATCHUP!G$1,SWISSW!$J:$J,MATCHUP!$A54,SWISSW!$F:$F,"Draw")),"-")</f>
        <v>0</v>
      </c>
      <c r="H54" s="5">
        <f ca="1">IFERROR((COUNTIFS(SWISSW!$I:$I,MATCHUP!$A54,SWISSW!$J:$J,MATCHUP!H$1,SWISSW!$F:$F,"Won")+COUNTIFS(SWISSW!$I:$I,MATCHUP!H$1,SWISSW!$J:$J,MATCHUP!$A54,SWISSW!$F:$F,"Lost"))/(COUNTIFS(SWISSW!$I:$I,MATCHUP!$A54,SWISSW!$J:$J,MATCHUP!H$1)-COUNTIFS(SWISSW!$I:$I,MATCHUP!$A54,SWISSW!$J:$J,MATCHUP!H$1,SWISSW!$F:$F,"Draw")+COUNTIFS(SWISSW!$I:$I,MATCHUP!H$1,SWISSW!$J:$J,MATCHUP!$A54)-COUNTIFS(SWISSW!$I:$I,MATCHUP!H$1,SWISSW!$J:$J,MATCHUP!$A54,SWISSW!$F:$F,"Draw")),"-")</f>
        <v>0.5</v>
      </c>
      <c r="I54" s="5" t="str">
        <f ca="1">IFERROR((COUNTIFS(SWISSW!$I:$I,MATCHUP!$A54,SWISSW!$J:$J,MATCHUP!I$1,SWISSW!$F:$F,"Won")+COUNTIFS(SWISSW!$I:$I,MATCHUP!I$1,SWISSW!$J:$J,MATCHUP!$A54,SWISSW!$F:$F,"Lost"))/(COUNTIFS(SWISSW!$I:$I,MATCHUP!$A54,SWISSW!$J:$J,MATCHUP!I$1)-COUNTIFS(SWISSW!$I:$I,MATCHUP!$A54,SWISSW!$J:$J,MATCHUP!I$1,SWISSW!$F:$F,"Draw")+COUNTIFS(SWISSW!$I:$I,MATCHUP!I$1,SWISSW!$J:$J,MATCHUP!$A54)-COUNTIFS(SWISSW!$I:$I,MATCHUP!I$1,SWISSW!$J:$J,MATCHUP!$A54,SWISSW!$F:$F,"Draw")),"-")</f>
        <v>-</v>
      </c>
      <c r="J54" s="5" t="str">
        <f ca="1">IFERROR((COUNTIFS(SWISSW!$I:$I,MATCHUP!$A54,SWISSW!$J:$J,MATCHUP!J$1,SWISSW!$F:$F,"Won")+COUNTIFS(SWISSW!$I:$I,MATCHUP!J$1,SWISSW!$J:$J,MATCHUP!$A54,SWISSW!$F:$F,"Lost"))/(COUNTIFS(SWISSW!$I:$I,MATCHUP!$A54,SWISSW!$J:$J,MATCHUP!J$1)-COUNTIFS(SWISSW!$I:$I,MATCHUP!$A54,SWISSW!$J:$J,MATCHUP!J$1,SWISSW!$F:$F,"Draw")+COUNTIFS(SWISSW!$I:$I,MATCHUP!J$1,SWISSW!$J:$J,MATCHUP!$A54)-COUNTIFS(SWISSW!$I:$I,MATCHUP!J$1,SWISSW!$J:$J,MATCHUP!$A54,SWISSW!$F:$F,"Draw")),"-")</f>
        <v>-</v>
      </c>
      <c r="K54" s="5" t="str">
        <f ca="1">IFERROR((COUNTIFS(SWISSW!$I:$I,MATCHUP!$A54,SWISSW!$J:$J,MATCHUP!K$1,SWISSW!$F:$F,"Won")+COUNTIFS(SWISSW!$I:$I,MATCHUP!K$1,SWISSW!$J:$J,MATCHUP!$A54,SWISSW!$F:$F,"Lost"))/(COUNTIFS(SWISSW!$I:$I,MATCHUP!$A54,SWISSW!$J:$J,MATCHUP!K$1)-COUNTIFS(SWISSW!$I:$I,MATCHUP!$A54,SWISSW!$J:$J,MATCHUP!K$1,SWISSW!$F:$F,"Draw")+COUNTIFS(SWISSW!$I:$I,MATCHUP!K$1,SWISSW!$J:$J,MATCHUP!$A54)-COUNTIFS(SWISSW!$I:$I,MATCHUP!K$1,SWISSW!$J:$J,MATCHUP!$A54,SWISSW!$F:$F,"Draw")),"-")</f>
        <v>-</v>
      </c>
      <c r="L54" s="5" t="str">
        <f ca="1">IFERROR((COUNTIFS(SWISSW!$I:$I,MATCHUP!$A54,SWISSW!$J:$J,MATCHUP!L$1,SWISSW!$F:$F,"Won")+COUNTIFS(SWISSW!$I:$I,MATCHUP!L$1,SWISSW!$J:$J,MATCHUP!$A54,SWISSW!$F:$F,"Lost"))/(COUNTIFS(SWISSW!$I:$I,MATCHUP!$A54,SWISSW!$J:$J,MATCHUP!L$1)-COUNTIFS(SWISSW!$I:$I,MATCHUP!$A54,SWISSW!$J:$J,MATCHUP!L$1,SWISSW!$F:$F,"Draw")+COUNTIFS(SWISSW!$I:$I,MATCHUP!L$1,SWISSW!$J:$J,MATCHUP!$A54)-COUNTIFS(SWISSW!$I:$I,MATCHUP!L$1,SWISSW!$J:$J,MATCHUP!$A54,SWISSW!$F:$F,"Draw")),"-")</f>
        <v>-</v>
      </c>
      <c r="M54" s="5" t="str">
        <f ca="1">IFERROR((COUNTIFS(SWISSW!$I:$I,MATCHUP!$A54,SWISSW!$J:$J,MATCHUP!M$1,SWISSW!$F:$F,"Won")+COUNTIFS(SWISSW!$I:$I,MATCHUP!M$1,SWISSW!$J:$J,MATCHUP!$A54,SWISSW!$F:$F,"Lost"))/(COUNTIFS(SWISSW!$I:$I,MATCHUP!$A54,SWISSW!$J:$J,MATCHUP!M$1)-COUNTIFS(SWISSW!$I:$I,MATCHUP!$A54,SWISSW!$J:$J,MATCHUP!M$1,SWISSW!$F:$F,"Draw")+COUNTIFS(SWISSW!$I:$I,MATCHUP!M$1,SWISSW!$J:$J,MATCHUP!$A54)-COUNTIFS(SWISSW!$I:$I,MATCHUP!M$1,SWISSW!$J:$J,MATCHUP!$A54,SWISSW!$F:$F,"Draw")),"-")</f>
        <v>-</v>
      </c>
      <c r="N54" s="5">
        <f ca="1">IFERROR((COUNTIFS(SWISSW!$I:$I,MATCHUP!$A54,SWISSW!$J:$J,MATCHUP!N$1,SWISSW!$F:$F,"Won")+COUNTIFS(SWISSW!$I:$I,MATCHUP!N$1,SWISSW!$J:$J,MATCHUP!$A54,SWISSW!$F:$F,"Lost"))/(COUNTIFS(SWISSW!$I:$I,MATCHUP!$A54,SWISSW!$J:$J,MATCHUP!N$1)-COUNTIFS(SWISSW!$I:$I,MATCHUP!$A54,SWISSW!$J:$J,MATCHUP!N$1,SWISSW!$F:$F,"Draw")+COUNTIFS(SWISSW!$I:$I,MATCHUP!N$1,SWISSW!$J:$J,MATCHUP!$A54)-COUNTIFS(SWISSW!$I:$I,MATCHUP!N$1,SWISSW!$J:$J,MATCHUP!$A54,SWISSW!$F:$F,"Draw")),"-")</f>
        <v>0</v>
      </c>
      <c r="O54" s="5" t="str">
        <f ca="1">IFERROR((COUNTIFS(SWISSW!$I:$I,MATCHUP!$A54,SWISSW!$J:$J,MATCHUP!O$1,SWISSW!$F:$F,"Won")+COUNTIFS(SWISSW!$I:$I,MATCHUP!O$1,SWISSW!$J:$J,MATCHUP!$A54,SWISSW!$F:$F,"Lost"))/(COUNTIFS(SWISSW!$I:$I,MATCHUP!$A54,SWISSW!$J:$J,MATCHUP!O$1)-COUNTIFS(SWISSW!$I:$I,MATCHUP!$A54,SWISSW!$J:$J,MATCHUP!O$1,SWISSW!$F:$F,"Draw")+COUNTIFS(SWISSW!$I:$I,MATCHUP!O$1,SWISSW!$J:$J,MATCHUP!$A54)-COUNTIFS(SWISSW!$I:$I,MATCHUP!O$1,SWISSW!$J:$J,MATCHUP!$A54,SWISSW!$F:$F,"Draw")),"-")</f>
        <v>-</v>
      </c>
      <c r="P54" s="5" t="str">
        <f ca="1">IFERROR((COUNTIFS(SWISSW!$I:$I,MATCHUP!$A54,SWISSW!$J:$J,MATCHUP!P$1,SWISSW!$F:$F,"Won")+COUNTIFS(SWISSW!$I:$I,MATCHUP!P$1,SWISSW!$J:$J,MATCHUP!$A54,SWISSW!$F:$F,"Lost"))/(COUNTIFS(SWISSW!$I:$I,MATCHUP!$A54,SWISSW!$J:$J,MATCHUP!P$1)-COUNTIFS(SWISSW!$I:$I,MATCHUP!$A54,SWISSW!$J:$J,MATCHUP!P$1,SWISSW!$F:$F,"Draw")+COUNTIFS(SWISSW!$I:$I,MATCHUP!P$1,SWISSW!$J:$J,MATCHUP!$A54)-COUNTIFS(SWISSW!$I:$I,MATCHUP!P$1,SWISSW!$J:$J,MATCHUP!$A54,SWISSW!$F:$F,"Draw")),"-")</f>
        <v>-</v>
      </c>
      <c r="Q54" s="5">
        <f ca="1">IFERROR((COUNTIFS(SWISSW!$I:$I,MATCHUP!$A54,SWISSW!$J:$J,MATCHUP!Q$1,SWISSW!$F:$F,"Won")+COUNTIFS(SWISSW!$I:$I,MATCHUP!Q$1,SWISSW!$J:$J,MATCHUP!$A54,SWISSW!$F:$F,"Lost"))/(COUNTIFS(SWISSW!$I:$I,MATCHUP!$A54,SWISSW!$J:$J,MATCHUP!Q$1)-COUNTIFS(SWISSW!$I:$I,MATCHUP!$A54,SWISSW!$J:$J,MATCHUP!Q$1,SWISSW!$F:$F,"Draw")+COUNTIFS(SWISSW!$I:$I,MATCHUP!Q$1,SWISSW!$J:$J,MATCHUP!$A54)-COUNTIFS(SWISSW!$I:$I,MATCHUP!Q$1,SWISSW!$J:$J,MATCHUP!$A54,SWISSW!$F:$F,"Draw")),"-")</f>
        <v>0</v>
      </c>
      <c r="R54" s="5" t="str">
        <f ca="1">IFERROR((COUNTIFS(SWISSW!$I:$I,MATCHUP!$A54,SWISSW!$J:$J,MATCHUP!R$1,SWISSW!$F:$F,"Won")+COUNTIFS(SWISSW!$I:$I,MATCHUP!R$1,SWISSW!$J:$J,MATCHUP!$A54,SWISSW!$F:$F,"Lost"))/(COUNTIFS(SWISSW!$I:$I,MATCHUP!$A54,SWISSW!$J:$J,MATCHUP!R$1)-COUNTIFS(SWISSW!$I:$I,MATCHUP!$A54,SWISSW!$J:$J,MATCHUP!R$1,SWISSW!$F:$F,"Draw")+COUNTIFS(SWISSW!$I:$I,MATCHUP!R$1,SWISSW!$J:$J,MATCHUP!$A54)-COUNTIFS(SWISSW!$I:$I,MATCHUP!R$1,SWISSW!$J:$J,MATCHUP!$A54,SWISSW!$F:$F,"Draw")),"-")</f>
        <v>-</v>
      </c>
      <c r="S54" s="5" t="str">
        <f ca="1">IFERROR((COUNTIFS(SWISSW!$I:$I,MATCHUP!$A54,SWISSW!$J:$J,MATCHUP!S$1,SWISSW!$F:$F,"Won")+COUNTIFS(SWISSW!$I:$I,MATCHUP!S$1,SWISSW!$J:$J,MATCHUP!$A54,SWISSW!$F:$F,"Lost"))/(COUNTIFS(SWISSW!$I:$I,MATCHUP!$A54,SWISSW!$J:$J,MATCHUP!S$1)-COUNTIFS(SWISSW!$I:$I,MATCHUP!$A54,SWISSW!$J:$J,MATCHUP!S$1,SWISSW!$F:$F,"Draw")+COUNTIFS(SWISSW!$I:$I,MATCHUP!S$1,SWISSW!$J:$J,MATCHUP!$A54)-COUNTIFS(SWISSW!$I:$I,MATCHUP!S$1,SWISSW!$J:$J,MATCHUP!$A54,SWISSW!$F:$F,"Draw")),"-")</f>
        <v>-</v>
      </c>
      <c r="T54" s="5" t="str">
        <f ca="1">IFERROR((COUNTIFS(SWISSW!$I:$I,MATCHUP!$A54,SWISSW!$J:$J,MATCHUP!T$1,SWISSW!$F:$F,"Won")+COUNTIFS(SWISSW!$I:$I,MATCHUP!T$1,SWISSW!$J:$J,MATCHUP!$A54,SWISSW!$F:$F,"Lost"))/(COUNTIFS(SWISSW!$I:$I,MATCHUP!$A54,SWISSW!$J:$J,MATCHUP!T$1)-COUNTIFS(SWISSW!$I:$I,MATCHUP!$A54,SWISSW!$J:$J,MATCHUP!T$1,SWISSW!$F:$F,"Draw")+COUNTIFS(SWISSW!$I:$I,MATCHUP!T$1,SWISSW!$J:$J,MATCHUP!$A54)-COUNTIFS(SWISSW!$I:$I,MATCHUP!T$1,SWISSW!$J:$J,MATCHUP!$A54,SWISSW!$F:$F,"Draw")),"-")</f>
        <v>-</v>
      </c>
      <c r="U54" s="5" t="str">
        <f ca="1">IFERROR((COUNTIFS(SWISSW!$I:$I,MATCHUP!$A54,SWISSW!$J:$J,MATCHUP!U$1,SWISSW!$F:$F,"Won")+COUNTIFS(SWISSW!$I:$I,MATCHUP!U$1,SWISSW!$J:$J,MATCHUP!$A54,SWISSW!$F:$F,"Lost"))/(COUNTIFS(SWISSW!$I:$I,MATCHUP!$A54,SWISSW!$J:$J,MATCHUP!U$1)-COUNTIFS(SWISSW!$I:$I,MATCHUP!$A54,SWISSW!$J:$J,MATCHUP!U$1,SWISSW!$F:$F,"Draw")+COUNTIFS(SWISSW!$I:$I,MATCHUP!U$1,SWISSW!$J:$J,MATCHUP!$A54)-COUNTIFS(SWISSW!$I:$I,MATCHUP!U$1,SWISSW!$J:$J,MATCHUP!$A54,SWISSW!$F:$F,"Draw")),"-")</f>
        <v>-</v>
      </c>
      <c r="V54" s="5" t="str">
        <f ca="1">IFERROR((COUNTIFS(SWISSW!$I:$I,MATCHUP!$A54,SWISSW!$J:$J,MATCHUP!V$1,SWISSW!$F:$F,"Won")+COUNTIFS(SWISSW!$I:$I,MATCHUP!V$1,SWISSW!$J:$J,MATCHUP!$A54,SWISSW!$F:$F,"Lost"))/(COUNTIFS(SWISSW!$I:$I,MATCHUP!$A54,SWISSW!$J:$J,MATCHUP!V$1)-COUNTIFS(SWISSW!$I:$I,MATCHUP!$A54,SWISSW!$J:$J,MATCHUP!V$1,SWISSW!$F:$F,"Draw")+COUNTIFS(SWISSW!$I:$I,MATCHUP!V$1,SWISSW!$J:$J,MATCHUP!$A54)-COUNTIFS(SWISSW!$I:$I,MATCHUP!V$1,SWISSW!$J:$J,MATCHUP!$A54,SWISSW!$F:$F,"Draw")),"-")</f>
        <v>-</v>
      </c>
      <c r="W54" s="5" t="str">
        <f ca="1">IFERROR((COUNTIFS(SWISSW!$I:$I,MATCHUP!$A54,SWISSW!$J:$J,MATCHUP!W$1,SWISSW!$F:$F,"Won")+COUNTIFS(SWISSW!$I:$I,MATCHUP!W$1,SWISSW!$J:$J,MATCHUP!$A54,SWISSW!$F:$F,"Lost"))/(COUNTIFS(SWISSW!$I:$I,MATCHUP!$A54,SWISSW!$J:$J,MATCHUP!W$1)-COUNTIFS(SWISSW!$I:$I,MATCHUP!$A54,SWISSW!$J:$J,MATCHUP!W$1,SWISSW!$F:$F,"Draw")+COUNTIFS(SWISSW!$I:$I,MATCHUP!W$1,SWISSW!$J:$J,MATCHUP!$A54)-COUNTIFS(SWISSW!$I:$I,MATCHUP!W$1,SWISSW!$J:$J,MATCHUP!$A54,SWISSW!$F:$F,"Draw")),"-")</f>
        <v>-</v>
      </c>
      <c r="X54" s="5" t="str">
        <f ca="1">IFERROR((COUNTIFS(SWISSW!$I:$I,MATCHUP!$A54,SWISSW!$J:$J,MATCHUP!X$1,SWISSW!$F:$F,"Won")+COUNTIFS(SWISSW!$I:$I,MATCHUP!X$1,SWISSW!$J:$J,MATCHUP!$A54,SWISSW!$F:$F,"Lost"))/(COUNTIFS(SWISSW!$I:$I,MATCHUP!$A54,SWISSW!$J:$J,MATCHUP!X$1)-COUNTIFS(SWISSW!$I:$I,MATCHUP!$A54,SWISSW!$J:$J,MATCHUP!X$1,SWISSW!$F:$F,"Draw")+COUNTIFS(SWISSW!$I:$I,MATCHUP!X$1,SWISSW!$J:$J,MATCHUP!$A54)-COUNTIFS(SWISSW!$I:$I,MATCHUP!X$1,SWISSW!$J:$J,MATCHUP!$A54,SWISSW!$F:$F,"Draw")),"-")</f>
        <v>-</v>
      </c>
      <c r="Y54" s="5" t="str">
        <f ca="1">IFERROR((COUNTIFS(SWISSW!$I:$I,MATCHUP!$A54,SWISSW!$J:$J,MATCHUP!Y$1,SWISSW!$F:$F,"Won")+COUNTIFS(SWISSW!$I:$I,MATCHUP!Y$1,SWISSW!$J:$J,MATCHUP!$A54,SWISSW!$F:$F,"Lost"))/(COUNTIFS(SWISSW!$I:$I,MATCHUP!$A54,SWISSW!$J:$J,MATCHUP!Y$1)-COUNTIFS(SWISSW!$I:$I,MATCHUP!$A54,SWISSW!$J:$J,MATCHUP!Y$1,SWISSW!$F:$F,"Draw")+COUNTIFS(SWISSW!$I:$I,MATCHUP!Y$1,SWISSW!$J:$J,MATCHUP!$A54)-COUNTIFS(SWISSW!$I:$I,MATCHUP!Y$1,SWISSW!$J:$J,MATCHUP!$A54,SWISSW!$F:$F,"Draw")),"-")</f>
        <v>-</v>
      </c>
      <c r="Z54" s="5" t="str">
        <f ca="1">IFERROR((COUNTIFS(SWISSW!$I:$I,MATCHUP!$A54,SWISSW!$J:$J,MATCHUP!Z$1,SWISSW!$F:$F,"Won")+COUNTIFS(SWISSW!$I:$I,MATCHUP!Z$1,SWISSW!$J:$J,MATCHUP!$A54,SWISSW!$F:$F,"Lost"))/(COUNTIFS(SWISSW!$I:$I,MATCHUP!$A54,SWISSW!$J:$J,MATCHUP!Z$1)-COUNTIFS(SWISSW!$I:$I,MATCHUP!$A54,SWISSW!$J:$J,MATCHUP!Z$1,SWISSW!$F:$F,"Draw")+COUNTIFS(SWISSW!$I:$I,MATCHUP!Z$1,SWISSW!$J:$J,MATCHUP!$A54)-COUNTIFS(SWISSW!$I:$I,MATCHUP!Z$1,SWISSW!$J:$J,MATCHUP!$A54,SWISSW!$F:$F,"Draw")),"-")</f>
        <v>-</v>
      </c>
      <c r="AA54" s="5" t="str">
        <f ca="1">IFERROR((COUNTIFS(SWISSW!$I:$I,MATCHUP!$A54,SWISSW!$J:$J,MATCHUP!AA$1,SWISSW!$F:$F,"Won")+COUNTIFS(SWISSW!$I:$I,MATCHUP!AA$1,SWISSW!$J:$J,MATCHUP!$A54,SWISSW!$F:$F,"Lost"))/(COUNTIFS(SWISSW!$I:$I,MATCHUP!$A54,SWISSW!$J:$J,MATCHUP!AA$1)-COUNTIFS(SWISSW!$I:$I,MATCHUP!$A54,SWISSW!$J:$J,MATCHUP!AA$1,SWISSW!$F:$F,"Draw")+COUNTIFS(SWISSW!$I:$I,MATCHUP!AA$1,SWISSW!$J:$J,MATCHUP!$A54)-COUNTIFS(SWISSW!$I:$I,MATCHUP!AA$1,SWISSW!$J:$J,MATCHUP!$A54,SWISSW!$F:$F,"Draw")),"-")</f>
        <v>-</v>
      </c>
      <c r="AB54" s="5" t="str">
        <f ca="1">IFERROR((COUNTIFS(SWISSW!$I:$I,MATCHUP!$A54,SWISSW!$J:$J,MATCHUP!AB$1,SWISSW!$F:$F,"Won")+COUNTIFS(SWISSW!$I:$I,MATCHUP!AB$1,SWISSW!$J:$J,MATCHUP!$A54,SWISSW!$F:$F,"Lost"))/(COUNTIFS(SWISSW!$I:$I,MATCHUP!$A54,SWISSW!$J:$J,MATCHUP!AB$1)-COUNTIFS(SWISSW!$I:$I,MATCHUP!$A54,SWISSW!$J:$J,MATCHUP!AB$1,SWISSW!$F:$F,"Draw")+COUNTIFS(SWISSW!$I:$I,MATCHUP!AB$1,SWISSW!$J:$J,MATCHUP!$A54)-COUNTIFS(SWISSW!$I:$I,MATCHUP!AB$1,SWISSW!$J:$J,MATCHUP!$A54,SWISSW!$F:$F,"Draw")),"-")</f>
        <v>-</v>
      </c>
      <c r="AC54" s="5" t="str">
        <f ca="1">IFERROR((COUNTIFS(SWISSW!$I:$I,MATCHUP!$A54,SWISSW!$J:$J,MATCHUP!AC$1,SWISSW!$F:$F,"Won")+COUNTIFS(SWISSW!$I:$I,MATCHUP!AC$1,SWISSW!$J:$J,MATCHUP!$A54,SWISSW!$F:$F,"Lost"))/(COUNTIFS(SWISSW!$I:$I,MATCHUP!$A54,SWISSW!$J:$J,MATCHUP!AC$1)-COUNTIFS(SWISSW!$I:$I,MATCHUP!$A54,SWISSW!$J:$J,MATCHUP!AC$1,SWISSW!$F:$F,"Draw")+COUNTIFS(SWISSW!$I:$I,MATCHUP!AC$1,SWISSW!$J:$J,MATCHUP!$A54)-COUNTIFS(SWISSW!$I:$I,MATCHUP!AC$1,SWISSW!$J:$J,MATCHUP!$A54,SWISSW!$F:$F,"Draw")),"-")</f>
        <v>-</v>
      </c>
      <c r="AD54" s="5" t="str">
        <f ca="1">IFERROR((COUNTIFS(SWISSW!$I:$I,MATCHUP!$A54,SWISSW!$J:$J,MATCHUP!AD$1,SWISSW!$F:$F,"Won")+COUNTIFS(SWISSW!$I:$I,MATCHUP!AD$1,SWISSW!$J:$J,MATCHUP!$A54,SWISSW!$F:$F,"Lost"))/(COUNTIFS(SWISSW!$I:$I,MATCHUP!$A54,SWISSW!$J:$J,MATCHUP!AD$1)-COUNTIFS(SWISSW!$I:$I,MATCHUP!$A54,SWISSW!$J:$J,MATCHUP!AD$1,SWISSW!$F:$F,"Draw")+COUNTIFS(SWISSW!$I:$I,MATCHUP!AD$1,SWISSW!$J:$J,MATCHUP!$A54)-COUNTIFS(SWISSW!$I:$I,MATCHUP!AD$1,SWISSW!$J:$J,MATCHUP!$A54,SWISSW!$F:$F,"Draw")),"-")</f>
        <v>-</v>
      </c>
      <c r="AE54" s="5" t="str">
        <f ca="1">IFERROR((COUNTIFS(SWISSW!$I:$I,MATCHUP!$A54,SWISSW!$J:$J,MATCHUP!AE$1,SWISSW!$F:$F,"Won")+COUNTIFS(SWISSW!$I:$I,MATCHUP!AE$1,SWISSW!$J:$J,MATCHUP!$A54,SWISSW!$F:$F,"Lost"))/(COUNTIFS(SWISSW!$I:$I,MATCHUP!$A54,SWISSW!$J:$J,MATCHUP!AE$1)-COUNTIFS(SWISSW!$I:$I,MATCHUP!$A54,SWISSW!$J:$J,MATCHUP!AE$1,SWISSW!$F:$F,"Draw")+COUNTIFS(SWISSW!$I:$I,MATCHUP!AE$1,SWISSW!$J:$J,MATCHUP!$A54)-COUNTIFS(SWISSW!$I:$I,MATCHUP!AE$1,SWISSW!$J:$J,MATCHUP!$A54,SWISSW!$F:$F,"Draw")),"-")</f>
        <v>-</v>
      </c>
      <c r="AF54" s="5" t="str">
        <f ca="1">IFERROR((COUNTIFS(SWISSW!$I:$I,MATCHUP!$A54,SWISSW!$J:$J,MATCHUP!AF$1,SWISSW!$F:$F,"Won")+COUNTIFS(SWISSW!$I:$I,MATCHUP!AF$1,SWISSW!$J:$J,MATCHUP!$A54,SWISSW!$F:$F,"Lost"))/(COUNTIFS(SWISSW!$I:$I,MATCHUP!$A54,SWISSW!$J:$J,MATCHUP!AF$1)-COUNTIFS(SWISSW!$I:$I,MATCHUP!$A54,SWISSW!$J:$J,MATCHUP!AF$1,SWISSW!$F:$F,"Draw")+COUNTIFS(SWISSW!$I:$I,MATCHUP!AF$1,SWISSW!$J:$J,MATCHUP!$A54)-COUNTIFS(SWISSW!$I:$I,MATCHUP!AF$1,SWISSW!$J:$J,MATCHUP!$A54,SWISSW!$F:$F,"Draw")),"-")</f>
        <v>-</v>
      </c>
      <c r="AG54" s="5" t="str">
        <f ca="1">IFERROR((COUNTIFS(SWISSW!$I:$I,MATCHUP!$A54,SWISSW!$J:$J,MATCHUP!AG$1,SWISSW!$F:$F,"Won")+COUNTIFS(SWISSW!$I:$I,MATCHUP!AG$1,SWISSW!$J:$J,MATCHUP!$A54,SWISSW!$F:$F,"Lost"))/(COUNTIFS(SWISSW!$I:$I,MATCHUP!$A54,SWISSW!$J:$J,MATCHUP!AG$1)-COUNTIFS(SWISSW!$I:$I,MATCHUP!$A54,SWISSW!$J:$J,MATCHUP!AG$1,SWISSW!$F:$F,"Draw")+COUNTIFS(SWISSW!$I:$I,MATCHUP!AG$1,SWISSW!$J:$J,MATCHUP!$A54)-COUNTIFS(SWISSW!$I:$I,MATCHUP!AG$1,SWISSW!$J:$J,MATCHUP!$A54,SWISSW!$F:$F,"Draw")),"-")</f>
        <v>-</v>
      </c>
      <c r="AH54" s="5">
        <f ca="1">IFERROR((COUNTIFS(SWISSW!$I:$I,MATCHUP!$A54,SWISSW!$J:$J,MATCHUP!AH$1,SWISSW!$F:$F,"Won")+COUNTIFS(SWISSW!$I:$I,MATCHUP!AH$1,SWISSW!$J:$J,MATCHUP!$A54,SWISSW!$F:$F,"Lost"))/(COUNTIFS(SWISSW!$I:$I,MATCHUP!$A54,SWISSW!$J:$J,MATCHUP!AH$1)-COUNTIFS(SWISSW!$I:$I,MATCHUP!$A54,SWISSW!$J:$J,MATCHUP!AH$1,SWISSW!$F:$F,"Draw")+COUNTIFS(SWISSW!$I:$I,MATCHUP!AH$1,SWISSW!$J:$J,MATCHUP!$A54)-COUNTIFS(SWISSW!$I:$I,MATCHUP!AH$1,SWISSW!$J:$J,MATCHUP!$A54,SWISSW!$F:$F,"Draw")),"-")</f>
        <v>0</v>
      </c>
      <c r="AI54" s="5" t="str">
        <f ca="1">IFERROR((COUNTIFS(SWISSW!$I:$I,MATCHUP!$A54,SWISSW!$J:$J,MATCHUP!AI$1,SWISSW!$F:$F,"Won")+COUNTIFS(SWISSW!$I:$I,MATCHUP!AI$1,SWISSW!$J:$J,MATCHUP!$A54,SWISSW!$F:$F,"Lost"))/(COUNTIFS(SWISSW!$I:$I,MATCHUP!$A54,SWISSW!$J:$J,MATCHUP!AI$1)-COUNTIFS(SWISSW!$I:$I,MATCHUP!$A54,SWISSW!$J:$J,MATCHUP!AI$1,SWISSW!$F:$F,"Draw")+COUNTIFS(SWISSW!$I:$I,MATCHUP!AI$1,SWISSW!$J:$J,MATCHUP!$A54)-COUNTIFS(SWISSW!$I:$I,MATCHUP!AI$1,SWISSW!$J:$J,MATCHUP!$A54,SWISSW!$F:$F,"Draw")),"-")</f>
        <v>-</v>
      </c>
      <c r="AJ54" s="5" t="str">
        <f ca="1">IFERROR((COUNTIFS(SWISSW!$I:$I,MATCHUP!$A54,SWISSW!$J:$J,MATCHUP!AJ$1,SWISSW!$F:$F,"Won")+COUNTIFS(SWISSW!$I:$I,MATCHUP!AJ$1,SWISSW!$J:$J,MATCHUP!$A54,SWISSW!$F:$F,"Lost"))/(COUNTIFS(SWISSW!$I:$I,MATCHUP!$A54,SWISSW!$J:$J,MATCHUP!AJ$1)-COUNTIFS(SWISSW!$I:$I,MATCHUP!$A54,SWISSW!$J:$J,MATCHUP!AJ$1,SWISSW!$F:$F,"Draw")+COUNTIFS(SWISSW!$I:$I,MATCHUP!AJ$1,SWISSW!$J:$J,MATCHUP!$A54)-COUNTIFS(SWISSW!$I:$I,MATCHUP!AJ$1,SWISSW!$J:$J,MATCHUP!$A54,SWISSW!$F:$F,"Draw")),"-")</f>
        <v>-</v>
      </c>
      <c r="AK54" s="5" t="str">
        <f ca="1">IFERROR((COUNTIFS(SWISSW!$I:$I,MATCHUP!$A54,SWISSW!$J:$J,MATCHUP!AK$1,SWISSW!$F:$F,"Won")+COUNTIFS(SWISSW!$I:$I,MATCHUP!AK$1,SWISSW!$J:$J,MATCHUP!$A54,SWISSW!$F:$F,"Lost"))/(COUNTIFS(SWISSW!$I:$I,MATCHUP!$A54,SWISSW!$J:$J,MATCHUP!AK$1)-COUNTIFS(SWISSW!$I:$I,MATCHUP!$A54,SWISSW!$J:$J,MATCHUP!AK$1,SWISSW!$F:$F,"Draw")+COUNTIFS(SWISSW!$I:$I,MATCHUP!AK$1,SWISSW!$J:$J,MATCHUP!$A54)-COUNTIFS(SWISSW!$I:$I,MATCHUP!AK$1,SWISSW!$J:$J,MATCHUP!$A54,SWISSW!$F:$F,"Draw")),"-")</f>
        <v>-</v>
      </c>
      <c r="AL54" s="5" t="str">
        <f ca="1">IFERROR((COUNTIFS(SWISSW!$I:$I,MATCHUP!$A54,SWISSW!$J:$J,MATCHUP!AL$1,SWISSW!$F:$F,"Won")+COUNTIFS(SWISSW!$I:$I,MATCHUP!AL$1,SWISSW!$J:$J,MATCHUP!$A54,SWISSW!$F:$F,"Lost"))/(COUNTIFS(SWISSW!$I:$I,MATCHUP!$A54,SWISSW!$J:$J,MATCHUP!AL$1)-COUNTIFS(SWISSW!$I:$I,MATCHUP!$A54,SWISSW!$J:$J,MATCHUP!AL$1,SWISSW!$F:$F,"Draw")+COUNTIFS(SWISSW!$I:$I,MATCHUP!AL$1,SWISSW!$J:$J,MATCHUP!$A54)-COUNTIFS(SWISSW!$I:$I,MATCHUP!AL$1,SWISSW!$J:$J,MATCHUP!$A54,SWISSW!$F:$F,"Draw")),"-")</f>
        <v>-</v>
      </c>
      <c r="AM54" s="5" t="str">
        <f ca="1">IFERROR((COUNTIFS(SWISSW!$I:$I,MATCHUP!$A54,SWISSW!$J:$J,MATCHUP!AM$1,SWISSW!$F:$F,"Won")+COUNTIFS(SWISSW!$I:$I,MATCHUP!AM$1,SWISSW!$J:$J,MATCHUP!$A54,SWISSW!$F:$F,"Lost"))/(COUNTIFS(SWISSW!$I:$I,MATCHUP!$A54,SWISSW!$J:$J,MATCHUP!AM$1)-COUNTIFS(SWISSW!$I:$I,MATCHUP!$A54,SWISSW!$J:$J,MATCHUP!AM$1,SWISSW!$F:$F,"Draw")+COUNTIFS(SWISSW!$I:$I,MATCHUP!AM$1,SWISSW!$J:$J,MATCHUP!$A54)-COUNTIFS(SWISSW!$I:$I,MATCHUP!AM$1,SWISSW!$J:$J,MATCHUP!$A54,SWISSW!$F:$F,"Draw")),"-")</f>
        <v>-</v>
      </c>
      <c r="AN54" s="5" t="str">
        <f ca="1">IFERROR((COUNTIFS(SWISSW!$I:$I,MATCHUP!$A54,SWISSW!$J:$J,MATCHUP!AN$1,SWISSW!$F:$F,"Won")+COUNTIFS(SWISSW!$I:$I,MATCHUP!AN$1,SWISSW!$J:$J,MATCHUP!$A54,SWISSW!$F:$F,"Lost"))/(COUNTIFS(SWISSW!$I:$I,MATCHUP!$A54,SWISSW!$J:$J,MATCHUP!AN$1)-COUNTIFS(SWISSW!$I:$I,MATCHUP!$A54,SWISSW!$J:$J,MATCHUP!AN$1,SWISSW!$F:$F,"Draw")+COUNTIFS(SWISSW!$I:$I,MATCHUP!AN$1,SWISSW!$J:$J,MATCHUP!$A54)-COUNTIFS(SWISSW!$I:$I,MATCHUP!AN$1,SWISSW!$J:$J,MATCHUP!$A54,SWISSW!$F:$F,"Draw")),"-")</f>
        <v>-</v>
      </c>
      <c r="AO54" s="5" t="str">
        <f ca="1">IFERROR((COUNTIFS(SWISSW!$I:$I,MATCHUP!$A54,SWISSW!$J:$J,MATCHUP!AO$1,SWISSW!$F:$F,"Won")+COUNTIFS(SWISSW!$I:$I,MATCHUP!AO$1,SWISSW!$J:$J,MATCHUP!$A54,SWISSW!$F:$F,"Lost"))/(COUNTIFS(SWISSW!$I:$I,MATCHUP!$A54,SWISSW!$J:$J,MATCHUP!AO$1)-COUNTIFS(SWISSW!$I:$I,MATCHUP!$A54,SWISSW!$J:$J,MATCHUP!AO$1,SWISSW!$F:$F,"Draw")+COUNTIFS(SWISSW!$I:$I,MATCHUP!AO$1,SWISSW!$J:$J,MATCHUP!$A54)-COUNTIFS(SWISSW!$I:$I,MATCHUP!AO$1,SWISSW!$J:$J,MATCHUP!$A54,SWISSW!$F:$F,"Draw")),"-")</f>
        <v>-</v>
      </c>
      <c r="AP54" s="5" t="str">
        <f ca="1">IFERROR((COUNTIFS(SWISSW!$I:$I,MATCHUP!$A54,SWISSW!$J:$J,MATCHUP!AP$1,SWISSW!$F:$F,"Won")+COUNTIFS(SWISSW!$I:$I,MATCHUP!AP$1,SWISSW!$J:$J,MATCHUP!$A54,SWISSW!$F:$F,"Lost"))/(COUNTIFS(SWISSW!$I:$I,MATCHUP!$A54,SWISSW!$J:$J,MATCHUP!AP$1)-COUNTIFS(SWISSW!$I:$I,MATCHUP!$A54,SWISSW!$J:$J,MATCHUP!AP$1,SWISSW!$F:$F,"Draw")+COUNTIFS(SWISSW!$I:$I,MATCHUP!AP$1,SWISSW!$J:$J,MATCHUP!$A54)-COUNTIFS(SWISSW!$I:$I,MATCHUP!AP$1,SWISSW!$J:$J,MATCHUP!$A54,SWISSW!$F:$F,"Draw")),"-")</f>
        <v>-</v>
      </c>
      <c r="AQ54" s="5" t="str">
        <f ca="1">IFERROR((COUNTIFS(SWISSW!$I:$I,MATCHUP!$A54,SWISSW!$J:$J,MATCHUP!AQ$1,SWISSW!$F:$F,"Won")+COUNTIFS(SWISSW!$I:$I,MATCHUP!AQ$1,SWISSW!$J:$J,MATCHUP!$A54,SWISSW!$F:$F,"Lost"))/(COUNTIFS(SWISSW!$I:$I,MATCHUP!$A54,SWISSW!$J:$J,MATCHUP!AQ$1)-COUNTIFS(SWISSW!$I:$I,MATCHUP!$A54,SWISSW!$J:$J,MATCHUP!AQ$1,SWISSW!$F:$F,"Draw")+COUNTIFS(SWISSW!$I:$I,MATCHUP!AQ$1,SWISSW!$J:$J,MATCHUP!$A54)-COUNTIFS(SWISSW!$I:$I,MATCHUP!AQ$1,SWISSW!$J:$J,MATCHUP!$A54,SWISSW!$F:$F,"Draw")),"-")</f>
        <v>-</v>
      </c>
      <c r="AR54" s="5" t="str">
        <f ca="1">IFERROR((COUNTIFS(SWISSW!$I:$I,MATCHUP!$A54,SWISSW!$J:$J,MATCHUP!AR$1,SWISSW!$F:$F,"Won")+COUNTIFS(SWISSW!$I:$I,MATCHUP!AR$1,SWISSW!$J:$J,MATCHUP!$A54,SWISSW!$F:$F,"Lost"))/(COUNTIFS(SWISSW!$I:$I,MATCHUP!$A54,SWISSW!$J:$J,MATCHUP!AR$1)-COUNTIFS(SWISSW!$I:$I,MATCHUP!$A54,SWISSW!$J:$J,MATCHUP!AR$1,SWISSW!$F:$F,"Draw")+COUNTIFS(SWISSW!$I:$I,MATCHUP!AR$1,SWISSW!$J:$J,MATCHUP!$A54)-COUNTIFS(SWISSW!$I:$I,MATCHUP!AR$1,SWISSW!$J:$J,MATCHUP!$A54,SWISSW!$F:$F,"Draw")),"-")</f>
        <v>-</v>
      </c>
      <c r="AS54" s="5" t="str">
        <f ca="1">IFERROR((COUNTIFS(SWISSW!$I:$I,MATCHUP!$A54,SWISSW!$J:$J,MATCHUP!AS$1,SWISSW!$F:$F,"Won")+COUNTIFS(SWISSW!$I:$I,MATCHUP!AS$1,SWISSW!$J:$J,MATCHUP!$A54,SWISSW!$F:$F,"Lost"))/(COUNTIFS(SWISSW!$I:$I,MATCHUP!$A54,SWISSW!$J:$J,MATCHUP!AS$1)-COUNTIFS(SWISSW!$I:$I,MATCHUP!$A54,SWISSW!$J:$J,MATCHUP!AS$1,SWISSW!$F:$F,"Draw")+COUNTIFS(SWISSW!$I:$I,MATCHUP!AS$1,SWISSW!$J:$J,MATCHUP!$A54)-COUNTIFS(SWISSW!$I:$I,MATCHUP!AS$1,SWISSW!$J:$J,MATCHUP!$A54,SWISSW!$F:$F,"Draw")),"-")</f>
        <v>-</v>
      </c>
      <c r="AT54" s="5" t="str">
        <f ca="1">IFERROR((COUNTIFS(SWISSW!$I:$I,MATCHUP!$A54,SWISSW!$J:$J,MATCHUP!AT$1,SWISSW!$F:$F,"Won")+COUNTIFS(SWISSW!$I:$I,MATCHUP!AT$1,SWISSW!$J:$J,MATCHUP!$A54,SWISSW!$F:$F,"Lost"))/(COUNTIFS(SWISSW!$I:$I,MATCHUP!$A54,SWISSW!$J:$J,MATCHUP!AT$1)-COUNTIFS(SWISSW!$I:$I,MATCHUP!$A54,SWISSW!$J:$J,MATCHUP!AT$1,SWISSW!$F:$F,"Draw")+COUNTIFS(SWISSW!$I:$I,MATCHUP!AT$1,SWISSW!$J:$J,MATCHUP!$A54)-COUNTIFS(SWISSW!$I:$I,MATCHUP!AT$1,SWISSW!$J:$J,MATCHUP!$A54,SWISSW!$F:$F,"Draw")),"-")</f>
        <v>-</v>
      </c>
      <c r="AU54" s="5" t="str">
        <f ca="1">IFERROR((COUNTIFS(SWISSW!$I:$I,MATCHUP!$A54,SWISSW!$J:$J,MATCHUP!AU$1,SWISSW!$F:$F,"Won")+COUNTIFS(SWISSW!$I:$I,MATCHUP!AU$1,SWISSW!$J:$J,MATCHUP!$A54,SWISSW!$F:$F,"Lost"))/(COUNTIFS(SWISSW!$I:$I,MATCHUP!$A54,SWISSW!$J:$J,MATCHUP!AU$1)-COUNTIFS(SWISSW!$I:$I,MATCHUP!$A54,SWISSW!$J:$J,MATCHUP!AU$1,SWISSW!$F:$F,"Draw")+COUNTIFS(SWISSW!$I:$I,MATCHUP!AU$1,SWISSW!$J:$J,MATCHUP!$A54)-COUNTIFS(SWISSW!$I:$I,MATCHUP!AU$1,SWISSW!$J:$J,MATCHUP!$A54,SWISSW!$F:$F,"Draw")),"-")</f>
        <v>-</v>
      </c>
      <c r="AV54" s="5" t="str">
        <f ca="1">IFERROR((COUNTIFS(SWISSW!$I:$I,MATCHUP!$A54,SWISSW!$J:$J,MATCHUP!AV$1,SWISSW!$F:$F,"Won")+COUNTIFS(SWISSW!$I:$I,MATCHUP!AV$1,SWISSW!$J:$J,MATCHUP!$A54,SWISSW!$F:$F,"Lost"))/(COUNTIFS(SWISSW!$I:$I,MATCHUP!$A54,SWISSW!$J:$J,MATCHUP!AV$1)-COUNTIFS(SWISSW!$I:$I,MATCHUP!$A54,SWISSW!$J:$J,MATCHUP!AV$1,SWISSW!$F:$F,"Draw")+COUNTIFS(SWISSW!$I:$I,MATCHUP!AV$1,SWISSW!$J:$J,MATCHUP!$A54)-COUNTIFS(SWISSW!$I:$I,MATCHUP!AV$1,SWISSW!$J:$J,MATCHUP!$A54,SWISSW!$F:$F,"Draw")),"-")</f>
        <v>-</v>
      </c>
      <c r="AW54" s="5" t="str">
        <f ca="1">IFERROR((COUNTIFS(SWISSW!$I:$I,MATCHUP!$A54,SWISSW!$J:$J,MATCHUP!AW$1,SWISSW!$F:$F,"Won")+COUNTIFS(SWISSW!$I:$I,MATCHUP!AW$1,SWISSW!$J:$J,MATCHUP!$A54,SWISSW!$F:$F,"Lost"))/(COUNTIFS(SWISSW!$I:$I,MATCHUP!$A54,SWISSW!$J:$J,MATCHUP!AW$1)-COUNTIFS(SWISSW!$I:$I,MATCHUP!$A54,SWISSW!$J:$J,MATCHUP!AW$1,SWISSW!$F:$F,"Draw")+COUNTIFS(SWISSW!$I:$I,MATCHUP!AW$1,SWISSW!$J:$J,MATCHUP!$A54)-COUNTIFS(SWISSW!$I:$I,MATCHUP!AW$1,SWISSW!$J:$J,MATCHUP!$A54,SWISSW!$F:$F,"Draw")),"-")</f>
        <v>-</v>
      </c>
      <c r="AX54" s="5" t="str">
        <f ca="1">IFERROR((COUNTIFS(SWISSW!$I:$I,MATCHUP!$A54,SWISSW!$J:$J,MATCHUP!AX$1,SWISSW!$F:$F,"Won")+COUNTIFS(SWISSW!$I:$I,MATCHUP!AX$1,SWISSW!$J:$J,MATCHUP!$A54,SWISSW!$F:$F,"Lost"))/(COUNTIFS(SWISSW!$I:$I,MATCHUP!$A54,SWISSW!$J:$J,MATCHUP!AX$1)-COUNTIFS(SWISSW!$I:$I,MATCHUP!$A54,SWISSW!$J:$J,MATCHUP!AX$1,SWISSW!$F:$F,"Draw")+COUNTIFS(SWISSW!$I:$I,MATCHUP!AX$1,SWISSW!$J:$J,MATCHUP!$A54)-COUNTIFS(SWISSW!$I:$I,MATCHUP!AX$1,SWISSW!$J:$J,MATCHUP!$A54,SWISSW!$F:$F,"Draw")),"-")</f>
        <v>-</v>
      </c>
      <c r="AY54" s="5" t="str">
        <f ca="1">IFERROR((COUNTIFS(SWISSW!$I:$I,MATCHUP!$A54,SWISSW!$J:$J,MATCHUP!AY$1,SWISSW!$F:$F,"Won")+COUNTIFS(SWISSW!$I:$I,MATCHUP!AY$1,SWISSW!$J:$J,MATCHUP!$A54,SWISSW!$F:$F,"Lost"))/(COUNTIFS(SWISSW!$I:$I,MATCHUP!$A54,SWISSW!$J:$J,MATCHUP!AY$1)-COUNTIFS(SWISSW!$I:$I,MATCHUP!$A54,SWISSW!$J:$J,MATCHUP!AY$1,SWISSW!$F:$F,"Draw")+COUNTIFS(SWISSW!$I:$I,MATCHUP!AY$1,SWISSW!$J:$J,MATCHUP!$A54)-COUNTIFS(SWISSW!$I:$I,MATCHUP!AY$1,SWISSW!$J:$J,MATCHUP!$A54,SWISSW!$F:$F,"Draw")),"-")</f>
        <v>-</v>
      </c>
      <c r="AZ54" s="5" t="str">
        <f ca="1">IFERROR((COUNTIFS(SWISSW!$I:$I,MATCHUP!$A54,SWISSW!$J:$J,MATCHUP!AZ$1,SWISSW!$F:$F,"Won")+COUNTIFS(SWISSW!$I:$I,MATCHUP!AZ$1,SWISSW!$J:$J,MATCHUP!$A54,SWISSW!$F:$F,"Lost"))/(COUNTIFS(SWISSW!$I:$I,MATCHUP!$A54,SWISSW!$J:$J,MATCHUP!AZ$1)-COUNTIFS(SWISSW!$I:$I,MATCHUP!$A54,SWISSW!$J:$J,MATCHUP!AZ$1,SWISSW!$F:$F,"Draw")+COUNTIFS(SWISSW!$I:$I,MATCHUP!AZ$1,SWISSW!$J:$J,MATCHUP!$A54)-COUNTIFS(SWISSW!$I:$I,MATCHUP!AZ$1,SWISSW!$J:$J,MATCHUP!$A54,SWISSW!$F:$F,"Draw")),"-")</f>
        <v>-</v>
      </c>
      <c r="BA54" s="5" t="str">
        <f ca="1">IFERROR((COUNTIFS(SWISSW!$I:$I,MATCHUP!$A54,SWISSW!$J:$J,MATCHUP!BA$1,SWISSW!$F:$F,"Won")+COUNTIFS(SWISSW!$I:$I,MATCHUP!BA$1,SWISSW!$J:$J,MATCHUP!$A54,SWISSW!$F:$F,"Lost"))/(COUNTIFS(SWISSW!$I:$I,MATCHUP!$A54,SWISSW!$J:$J,MATCHUP!BA$1)-COUNTIFS(SWISSW!$I:$I,MATCHUP!$A54,SWISSW!$J:$J,MATCHUP!BA$1,SWISSW!$F:$F,"Draw")+COUNTIFS(SWISSW!$I:$I,MATCHUP!BA$1,SWISSW!$J:$J,MATCHUP!$A54)-COUNTIFS(SWISSW!$I:$I,MATCHUP!BA$1,SWISSW!$J:$J,MATCHUP!$A54,SWISSW!$F:$F,"Draw")),"-")</f>
        <v>-</v>
      </c>
      <c r="BB54" s="5" t="str">
        <f ca="1">IFERROR((COUNTIFS(SWISSW!$I:$I,MATCHUP!$A54,SWISSW!$J:$J,MATCHUP!BB$1,SWISSW!$F:$F,"Won")+COUNTIFS(SWISSW!$I:$I,MATCHUP!BB$1,SWISSW!$J:$J,MATCHUP!$A54,SWISSW!$F:$F,"Lost"))/(COUNTIFS(SWISSW!$I:$I,MATCHUP!$A54,SWISSW!$J:$J,MATCHUP!BB$1)-COUNTIFS(SWISSW!$I:$I,MATCHUP!$A54,SWISSW!$J:$J,MATCHUP!BB$1,SWISSW!$F:$F,"Draw")+COUNTIFS(SWISSW!$I:$I,MATCHUP!BB$1,SWISSW!$J:$J,MATCHUP!$A54)-COUNTIFS(SWISSW!$I:$I,MATCHUP!BB$1,SWISSW!$J:$J,MATCHUP!$A54,SWISSW!$F:$F,"Draw")),"-")</f>
        <v>-</v>
      </c>
      <c r="BC54" s="5" t="str">
        <f ca="1">IFERROR((COUNTIFS(SWISSW!$I:$I,MATCHUP!$A54,SWISSW!$J:$J,MATCHUP!BC$1,SWISSW!$F:$F,"Won")+COUNTIFS(SWISSW!$I:$I,MATCHUP!BC$1,SWISSW!$J:$J,MATCHUP!$A54,SWISSW!$F:$F,"Lost"))/(COUNTIFS(SWISSW!$I:$I,MATCHUP!$A54,SWISSW!$J:$J,MATCHUP!BC$1)-COUNTIFS(SWISSW!$I:$I,MATCHUP!$A54,SWISSW!$J:$J,MATCHUP!BC$1,SWISSW!$F:$F,"Draw")+COUNTIFS(SWISSW!$I:$I,MATCHUP!BC$1,SWISSW!$J:$J,MATCHUP!$A54)-COUNTIFS(SWISSW!$I:$I,MATCHUP!BC$1,SWISSW!$J:$J,MATCHUP!$A54,SWISSW!$F:$F,"Draw")),"-")</f>
        <v>-</v>
      </c>
      <c r="BD54" s="5" t="str">
        <f ca="1">IFERROR((COUNTIFS(SWISSW!$I:$I,MATCHUP!$A54,SWISSW!$J:$J,MATCHUP!BD$1,SWISSW!$F:$F,"Won")+COUNTIFS(SWISSW!$I:$I,MATCHUP!BD$1,SWISSW!$J:$J,MATCHUP!$A54,SWISSW!$F:$F,"Lost"))/(COUNTIFS(SWISSW!$I:$I,MATCHUP!$A54,SWISSW!$J:$J,MATCHUP!BD$1)-COUNTIFS(SWISSW!$I:$I,MATCHUP!$A54,SWISSW!$J:$J,MATCHUP!BD$1,SWISSW!$F:$F,"Draw")+COUNTIFS(SWISSW!$I:$I,MATCHUP!BD$1,SWISSW!$J:$J,MATCHUP!$A54)-COUNTIFS(SWISSW!$I:$I,MATCHUP!BD$1,SWISSW!$J:$J,MATCHUP!$A54,SWISSW!$F:$F,"Draw")),"-")</f>
        <v>-</v>
      </c>
      <c r="BE54" s="5" t="str">
        <f ca="1">IFERROR((COUNTIFS(SWISSW!$I:$I,MATCHUP!$A54,SWISSW!$J:$J,MATCHUP!BE$1,SWISSW!$F:$F,"Won")+COUNTIFS(SWISSW!$I:$I,MATCHUP!BE$1,SWISSW!$J:$J,MATCHUP!$A54,SWISSW!$F:$F,"Lost"))/(COUNTIFS(SWISSW!$I:$I,MATCHUP!$A54,SWISSW!$J:$J,MATCHUP!BE$1)-COUNTIFS(SWISSW!$I:$I,MATCHUP!$A54,SWISSW!$J:$J,MATCHUP!BE$1,SWISSW!$F:$F,"Draw")+COUNTIFS(SWISSW!$I:$I,MATCHUP!BE$1,SWISSW!$J:$J,MATCHUP!$A54)-COUNTIFS(SWISSW!$I:$I,MATCHUP!BE$1,SWISSW!$J:$J,MATCHUP!$A54,SWISSW!$F:$F,"Draw")),"-")</f>
        <v>-</v>
      </c>
      <c r="BF54" s="5" t="str">
        <f ca="1">IFERROR((COUNTIFS(SWISSW!$I:$I,MATCHUP!$A54,SWISSW!$J:$J,MATCHUP!BF$1,SWISSW!$F:$F,"Won")+COUNTIFS(SWISSW!$I:$I,MATCHUP!BF$1,SWISSW!$J:$J,MATCHUP!$A54,SWISSW!$F:$F,"Lost"))/(COUNTIFS(SWISSW!$I:$I,MATCHUP!$A54,SWISSW!$J:$J,MATCHUP!BF$1)-COUNTIFS(SWISSW!$I:$I,MATCHUP!$A54,SWISSW!$J:$J,MATCHUP!BF$1,SWISSW!$F:$F,"Draw")+COUNTIFS(SWISSW!$I:$I,MATCHUP!BF$1,SWISSW!$J:$J,MATCHUP!$A54)-COUNTIFS(SWISSW!$I:$I,MATCHUP!BF$1,SWISSW!$J:$J,MATCHUP!$A54,SWISSW!$F:$F,"Draw")),"-")</f>
        <v>-</v>
      </c>
      <c r="BG54" s="5" t="str">
        <f ca="1">IFERROR((COUNTIFS(SWISSW!$I:$I,MATCHUP!$A54,SWISSW!$J:$J,MATCHUP!BG$1,SWISSW!$F:$F,"Won")+COUNTIFS(SWISSW!$I:$I,MATCHUP!BG$1,SWISSW!$J:$J,MATCHUP!$A54,SWISSW!$F:$F,"Lost"))/(COUNTIFS(SWISSW!$I:$I,MATCHUP!$A54,SWISSW!$J:$J,MATCHUP!BG$1)-COUNTIFS(SWISSW!$I:$I,MATCHUP!$A54,SWISSW!$J:$J,MATCHUP!BG$1,SWISSW!$F:$F,"Draw")+COUNTIFS(SWISSW!$I:$I,MATCHUP!BG$1,SWISSW!$J:$J,MATCHUP!$A54)-COUNTIFS(SWISSW!$I:$I,MATCHUP!BG$1,SWISSW!$J:$J,MATCHUP!$A54,SWISSW!$F:$F,"Draw")),"-")</f>
        <v>-</v>
      </c>
      <c r="BH54" s="5" t="str">
        <f ca="1">IFERROR((COUNTIFS(SWISSW!$I:$I,MATCHUP!$A54,SWISSW!$J:$J,MATCHUP!BH$1,SWISSW!$F:$F,"Won")+COUNTIFS(SWISSW!$I:$I,MATCHUP!BH$1,SWISSW!$J:$J,MATCHUP!$A54,SWISSW!$F:$F,"Lost"))/(COUNTIFS(SWISSW!$I:$I,MATCHUP!$A54,SWISSW!$J:$J,MATCHUP!BH$1)-COUNTIFS(SWISSW!$I:$I,MATCHUP!$A54,SWISSW!$J:$J,MATCHUP!BH$1,SWISSW!$F:$F,"Draw")+COUNTIFS(SWISSW!$I:$I,MATCHUP!BH$1,SWISSW!$J:$J,MATCHUP!$A54)-COUNTIFS(SWISSW!$I:$I,MATCHUP!BH$1,SWISSW!$J:$J,MATCHUP!$A54,SWISSW!$F:$F,"Draw")),"-")</f>
        <v>-</v>
      </c>
      <c r="BI54" s="5" t="str">
        <f ca="1">IFERROR((COUNTIFS(SWISSW!$I:$I,MATCHUP!$A54,SWISSW!$J:$J,MATCHUP!BI$1,SWISSW!$F:$F,"Won")+COUNTIFS(SWISSW!$I:$I,MATCHUP!BI$1,SWISSW!$J:$J,MATCHUP!$A54,SWISSW!$F:$F,"Lost"))/(COUNTIFS(SWISSW!$I:$I,MATCHUP!$A54,SWISSW!$J:$J,MATCHUP!BI$1)-COUNTIFS(SWISSW!$I:$I,MATCHUP!$A54,SWISSW!$J:$J,MATCHUP!BI$1,SWISSW!$F:$F,"Draw")+COUNTIFS(SWISSW!$I:$I,MATCHUP!BI$1,SWISSW!$J:$J,MATCHUP!$A54)-COUNTIFS(SWISSW!$I:$I,MATCHUP!BI$1,SWISSW!$J:$J,MATCHUP!$A54,SWISSW!$F:$F,"Draw")),"-")</f>
        <v>-</v>
      </c>
      <c r="BJ54" s="5" t="str">
        <f ca="1">IFERROR((COUNTIFS(SWISSW!$I:$I,MATCHUP!$A54,SWISSW!$J:$J,MATCHUP!BJ$1,SWISSW!$F:$F,"Won")+COUNTIFS(SWISSW!$I:$I,MATCHUP!BJ$1,SWISSW!$J:$J,MATCHUP!$A54,SWISSW!$F:$F,"Lost"))/(COUNTIFS(SWISSW!$I:$I,MATCHUP!$A54,SWISSW!$J:$J,MATCHUP!BJ$1)-COUNTIFS(SWISSW!$I:$I,MATCHUP!$A54,SWISSW!$J:$J,MATCHUP!BJ$1,SWISSW!$F:$F,"Draw")+COUNTIFS(SWISSW!$I:$I,MATCHUP!BJ$1,SWISSW!$J:$J,MATCHUP!$A54)-COUNTIFS(SWISSW!$I:$I,MATCHUP!BJ$1,SWISSW!$J:$J,MATCHUP!$A54,SWISSW!$F:$F,"Draw")),"-")</f>
        <v>-</v>
      </c>
      <c r="BK54" s="5" t="str">
        <f ca="1">IFERROR((COUNTIFS(SWISSW!$I:$I,MATCHUP!$A54,SWISSW!$J:$J,MATCHUP!BK$1,SWISSW!$F:$F,"Won")+COUNTIFS(SWISSW!$I:$I,MATCHUP!BK$1,SWISSW!$J:$J,MATCHUP!$A54,SWISSW!$F:$F,"Lost"))/(COUNTIFS(SWISSW!$I:$I,MATCHUP!$A54,SWISSW!$J:$J,MATCHUP!BK$1)-COUNTIFS(SWISSW!$I:$I,MATCHUP!$A54,SWISSW!$J:$J,MATCHUP!BK$1,SWISSW!$F:$F,"Draw")+COUNTIFS(SWISSW!$I:$I,MATCHUP!BK$1,SWISSW!$J:$J,MATCHUP!$A54)-COUNTIFS(SWISSW!$I:$I,MATCHUP!BK$1,SWISSW!$J:$J,MATCHUP!$A54,SWISSW!$F:$F,"Draw")),"-")</f>
        <v>-</v>
      </c>
      <c r="BL54" s="5" t="str">
        <f ca="1">IFERROR((COUNTIFS(SWISSW!$I:$I,MATCHUP!$A54,SWISSW!$J:$J,MATCHUP!BL$1,SWISSW!$F:$F,"Won")+COUNTIFS(SWISSW!$I:$I,MATCHUP!BL$1,SWISSW!$J:$J,MATCHUP!$A54,SWISSW!$F:$F,"Lost"))/(COUNTIFS(SWISSW!$I:$I,MATCHUP!$A54,SWISSW!$J:$J,MATCHUP!BL$1)-COUNTIFS(SWISSW!$I:$I,MATCHUP!$A54,SWISSW!$J:$J,MATCHUP!BL$1,SWISSW!$F:$F,"Draw")+COUNTIFS(SWISSW!$I:$I,MATCHUP!BL$1,SWISSW!$J:$J,MATCHUP!$A54)-COUNTIFS(SWISSW!$I:$I,MATCHUP!BL$1,SWISSW!$J:$J,MATCHUP!$A54,SWISSW!$F:$F,"Draw")),"-")</f>
        <v>-</v>
      </c>
      <c r="BM54" s="5" t="str">
        <f ca="1">IFERROR((COUNTIFS(SWISSW!$I:$I,MATCHUP!$A54,SWISSW!$J:$J,MATCHUP!BM$1,SWISSW!$F:$F,"Won")+COUNTIFS(SWISSW!$I:$I,MATCHUP!BM$1,SWISSW!$J:$J,MATCHUP!$A54,SWISSW!$F:$F,"Lost"))/(COUNTIFS(SWISSW!$I:$I,MATCHUP!$A54,SWISSW!$J:$J,MATCHUP!BM$1)-COUNTIFS(SWISSW!$I:$I,MATCHUP!$A54,SWISSW!$J:$J,MATCHUP!BM$1,SWISSW!$F:$F,"Draw")+COUNTIFS(SWISSW!$I:$I,MATCHUP!BM$1,SWISSW!$J:$J,MATCHUP!$A54)-COUNTIFS(SWISSW!$I:$I,MATCHUP!BM$1,SWISSW!$J:$J,MATCHUP!$A54,SWISSW!$F:$F,"Draw")),"-")</f>
        <v>-</v>
      </c>
      <c r="BN54" s="5" t="str">
        <f ca="1">IFERROR((COUNTIFS(SWISSW!$I:$I,MATCHUP!$A54,SWISSW!$J:$J,MATCHUP!BN$1,SWISSW!$F:$F,"Won")+COUNTIFS(SWISSW!$I:$I,MATCHUP!BN$1,SWISSW!$J:$J,MATCHUP!$A54,SWISSW!$F:$F,"Lost"))/(COUNTIFS(SWISSW!$I:$I,MATCHUP!$A54,SWISSW!$J:$J,MATCHUP!BN$1)-COUNTIFS(SWISSW!$I:$I,MATCHUP!$A54,SWISSW!$J:$J,MATCHUP!BN$1,SWISSW!$F:$F,"Draw")+COUNTIFS(SWISSW!$I:$I,MATCHUP!BN$1,SWISSW!$J:$J,MATCHUP!$A54)-COUNTIFS(SWISSW!$I:$I,MATCHUP!BN$1,SWISSW!$J:$J,MATCHUP!$A54,SWISSW!$F:$F,"Draw")),"-")</f>
        <v>-</v>
      </c>
      <c r="BO54" s="5" t="str">
        <f ca="1">IFERROR((COUNTIFS(SWISSW!$I:$I,MATCHUP!$A54,SWISSW!$J:$J,MATCHUP!BO$1,SWISSW!$F:$F,"Won")+COUNTIFS(SWISSW!$I:$I,MATCHUP!BO$1,SWISSW!$J:$J,MATCHUP!$A54,SWISSW!$F:$F,"Lost"))/(COUNTIFS(SWISSW!$I:$I,MATCHUP!$A54,SWISSW!$J:$J,MATCHUP!BO$1)-COUNTIFS(SWISSW!$I:$I,MATCHUP!$A54,SWISSW!$J:$J,MATCHUP!BO$1,SWISSW!$F:$F,"Draw")+COUNTIFS(SWISSW!$I:$I,MATCHUP!BO$1,SWISSW!$J:$J,MATCHUP!$A54)-COUNTIFS(SWISSW!$I:$I,MATCHUP!BO$1,SWISSW!$J:$J,MATCHUP!$A54,SWISSW!$F:$F,"Draw")),"-")</f>
        <v>-</v>
      </c>
      <c r="BP54" s="5" t="str">
        <f ca="1">IFERROR((COUNTIFS(SWISSW!$I:$I,MATCHUP!$A54,SWISSW!$J:$J,MATCHUP!BP$1,SWISSW!$F:$F,"Won")+COUNTIFS(SWISSW!$I:$I,MATCHUP!BP$1,SWISSW!$J:$J,MATCHUP!$A54,SWISSW!$F:$F,"Lost"))/(COUNTIFS(SWISSW!$I:$I,MATCHUP!$A54,SWISSW!$J:$J,MATCHUP!BP$1)-COUNTIFS(SWISSW!$I:$I,MATCHUP!$A54,SWISSW!$J:$J,MATCHUP!BP$1,SWISSW!$F:$F,"Draw")+COUNTIFS(SWISSW!$I:$I,MATCHUP!BP$1,SWISSW!$J:$J,MATCHUP!$A54)-COUNTIFS(SWISSW!$I:$I,MATCHUP!BP$1,SWISSW!$J:$J,MATCHUP!$A54,SWISSW!$F:$F,"Draw")),"-")</f>
        <v>-</v>
      </c>
      <c r="BQ54" s="5" t="str">
        <f ca="1">IFERROR((COUNTIFS(SWISSW!$I:$I,MATCHUP!$A54,SWISSW!$J:$J,MATCHUP!BQ$1,SWISSW!$F:$F,"Won")+COUNTIFS(SWISSW!$I:$I,MATCHUP!BQ$1,SWISSW!$J:$J,MATCHUP!$A54,SWISSW!$F:$F,"Lost"))/(COUNTIFS(SWISSW!$I:$I,MATCHUP!$A54,SWISSW!$J:$J,MATCHUP!BQ$1)-COUNTIFS(SWISSW!$I:$I,MATCHUP!$A54,SWISSW!$J:$J,MATCHUP!BQ$1,SWISSW!$F:$F,"Draw")+COUNTIFS(SWISSW!$I:$I,MATCHUP!BQ$1,SWISSW!$J:$J,MATCHUP!$A54)-COUNTIFS(SWISSW!$I:$I,MATCHUP!BQ$1,SWISSW!$J:$J,MATCHUP!$A54,SWISSW!$F:$F,"Draw")),"-")</f>
        <v>-</v>
      </c>
      <c r="BR54" s="5" t="str">
        <f ca="1">IFERROR((COUNTIFS(SWISSW!$I:$I,MATCHUP!$A54,SWISSW!$J:$J,MATCHUP!BR$1,SWISSW!$F:$F,"Won")+COUNTIFS(SWISSW!$I:$I,MATCHUP!BR$1,SWISSW!$J:$J,MATCHUP!$A54,SWISSW!$F:$F,"Lost"))/(COUNTIFS(SWISSW!$I:$I,MATCHUP!$A54,SWISSW!$J:$J,MATCHUP!BR$1)-COUNTIFS(SWISSW!$I:$I,MATCHUP!$A54,SWISSW!$J:$J,MATCHUP!BR$1,SWISSW!$F:$F,"Draw")+COUNTIFS(SWISSW!$I:$I,MATCHUP!BR$1,SWISSW!$J:$J,MATCHUP!$A54)-COUNTIFS(SWISSW!$I:$I,MATCHUP!BR$1,SWISSW!$J:$J,MATCHUP!$A54,SWISSW!$F:$F,"Draw")),"-")</f>
        <v>-</v>
      </c>
      <c r="BS54" s="5" t="str">
        <f ca="1">IFERROR((COUNTIFS(SWISSW!$I:$I,MATCHUP!$A54,SWISSW!$J:$J,MATCHUP!BS$1,SWISSW!$F:$F,"Won")+COUNTIFS(SWISSW!$I:$I,MATCHUP!BS$1,SWISSW!$J:$J,MATCHUP!$A54,SWISSW!$F:$F,"Lost"))/(COUNTIFS(SWISSW!$I:$I,MATCHUP!$A54,SWISSW!$J:$J,MATCHUP!BS$1)-COUNTIFS(SWISSW!$I:$I,MATCHUP!$A54,SWISSW!$J:$J,MATCHUP!BS$1,SWISSW!$F:$F,"Draw")+COUNTIFS(SWISSW!$I:$I,MATCHUP!BS$1,SWISSW!$J:$J,MATCHUP!$A54)-COUNTIFS(SWISSW!$I:$I,MATCHUP!BS$1,SWISSW!$J:$J,MATCHUP!$A54,SWISSW!$F:$F,"Draw")),"-")</f>
        <v>-</v>
      </c>
      <c r="BT54" s="5" t="str">
        <f ca="1">IFERROR((COUNTIFS(SWISSW!$I:$I,MATCHUP!$A54,SWISSW!$J:$J,MATCHUP!BT$1,SWISSW!$F:$F,"Won")+COUNTIFS(SWISSW!$I:$I,MATCHUP!BT$1,SWISSW!$J:$J,MATCHUP!$A54,SWISSW!$F:$F,"Lost"))/(COUNTIFS(SWISSW!$I:$I,MATCHUP!$A54,SWISSW!$J:$J,MATCHUP!BT$1)-COUNTIFS(SWISSW!$I:$I,MATCHUP!$A54,SWISSW!$J:$J,MATCHUP!BT$1,SWISSW!$F:$F,"Draw")+COUNTIFS(SWISSW!$I:$I,MATCHUP!BT$1,SWISSW!$J:$J,MATCHUP!$A54)-COUNTIFS(SWISSW!$I:$I,MATCHUP!BT$1,SWISSW!$J:$J,MATCHUP!$A54,SWISSW!$F:$F,"Draw")),"-")</f>
        <v>-</v>
      </c>
      <c r="BU54" s="5" t="str">
        <f ca="1">IFERROR((COUNTIFS(SWISSW!$I:$I,MATCHUP!$A54,SWISSW!$J:$J,MATCHUP!BU$1,SWISSW!$F:$F,"Won")+COUNTIFS(SWISSW!$I:$I,MATCHUP!BU$1,SWISSW!$J:$J,MATCHUP!$A54,SWISSW!$F:$F,"Lost"))/(COUNTIFS(SWISSW!$I:$I,MATCHUP!$A54,SWISSW!$J:$J,MATCHUP!BU$1)-COUNTIFS(SWISSW!$I:$I,MATCHUP!$A54,SWISSW!$J:$J,MATCHUP!BU$1,SWISSW!$F:$F,"Draw")+COUNTIFS(SWISSW!$I:$I,MATCHUP!BU$1,SWISSW!$J:$J,MATCHUP!$A54)-COUNTIFS(SWISSW!$I:$I,MATCHUP!BU$1,SWISSW!$J:$J,MATCHUP!$A54,SWISSW!$F:$F,"Draw")),"-")</f>
        <v>-</v>
      </c>
      <c r="BV54" s="5" t="str">
        <f ca="1">IFERROR((COUNTIFS(SWISSW!$I:$I,MATCHUP!$A54,SWISSW!$J:$J,MATCHUP!BV$1,SWISSW!$F:$F,"Won")+COUNTIFS(SWISSW!$I:$I,MATCHUP!BV$1,SWISSW!$J:$J,MATCHUP!$A54,SWISSW!$F:$F,"Lost"))/(COUNTIFS(SWISSW!$I:$I,MATCHUP!$A54,SWISSW!$J:$J,MATCHUP!BV$1)-COUNTIFS(SWISSW!$I:$I,MATCHUP!$A54,SWISSW!$J:$J,MATCHUP!BV$1,SWISSW!$F:$F,"Draw")+COUNTIFS(SWISSW!$I:$I,MATCHUP!BV$1,SWISSW!$J:$J,MATCHUP!$A54)-COUNTIFS(SWISSW!$I:$I,MATCHUP!BV$1,SWISSW!$J:$J,MATCHUP!$A54,SWISSW!$F:$F,"Draw")),"-")</f>
        <v>-</v>
      </c>
      <c r="BW54" s="5" t="str">
        <f ca="1">IFERROR((COUNTIFS(SWISSW!$I:$I,MATCHUP!$A54,SWISSW!$J:$J,MATCHUP!BW$1,SWISSW!$F:$F,"Won")+COUNTIFS(SWISSW!$I:$I,MATCHUP!BW$1,SWISSW!$J:$J,MATCHUP!$A54,SWISSW!$F:$F,"Lost"))/(COUNTIFS(SWISSW!$I:$I,MATCHUP!$A54,SWISSW!$J:$J,MATCHUP!BW$1)-COUNTIFS(SWISSW!$I:$I,MATCHUP!$A54,SWISSW!$J:$J,MATCHUP!BW$1,SWISSW!$F:$F,"Draw")+COUNTIFS(SWISSW!$I:$I,MATCHUP!BW$1,SWISSW!$J:$J,MATCHUP!$A54)-COUNTIFS(SWISSW!$I:$I,MATCHUP!BW$1,SWISSW!$J:$J,MATCHUP!$A54,SWISSW!$F:$F,"Draw")),"-")</f>
        <v>-</v>
      </c>
      <c r="BX54" s="5" t="str">
        <f ca="1">IFERROR((COUNTIFS(SWISSW!$I:$I,MATCHUP!$A54,SWISSW!$J:$J,MATCHUP!BX$1,SWISSW!$F:$F,"Won")+COUNTIFS(SWISSW!$I:$I,MATCHUP!BX$1,SWISSW!$J:$J,MATCHUP!$A54,SWISSW!$F:$F,"Lost"))/(COUNTIFS(SWISSW!$I:$I,MATCHUP!$A54,SWISSW!$J:$J,MATCHUP!BX$1)-COUNTIFS(SWISSW!$I:$I,MATCHUP!$A54,SWISSW!$J:$J,MATCHUP!BX$1,SWISSW!$F:$F,"Draw")+COUNTIFS(SWISSW!$I:$I,MATCHUP!BX$1,SWISSW!$J:$J,MATCHUP!$A54)-COUNTIFS(SWISSW!$I:$I,MATCHUP!BX$1,SWISSW!$J:$J,MATCHUP!$A54,SWISSW!$F:$F,"Draw")),"-")</f>
        <v>-</v>
      </c>
      <c r="BY54" s="5" t="str">
        <f ca="1">IFERROR((COUNTIFS(SWISSW!$I:$I,MATCHUP!$A54,SWISSW!$J:$J,MATCHUP!BY$1,SWISSW!$F:$F,"Won")+COUNTIFS(SWISSW!$I:$I,MATCHUP!BY$1,SWISSW!$J:$J,MATCHUP!$A54,SWISSW!$F:$F,"Lost"))/(COUNTIFS(SWISSW!$I:$I,MATCHUP!$A54,SWISSW!$J:$J,MATCHUP!BY$1)-COUNTIFS(SWISSW!$I:$I,MATCHUP!$A54,SWISSW!$J:$J,MATCHUP!BY$1,SWISSW!$F:$F,"Draw")+COUNTIFS(SWISSW!$I:$I,MATCHUP!BY$1,SWISSW!$J:$J,MATCHUP!$A54)-COUNTIFS(SWISSW!$I:$I,MATCHUP!BY$1,SWISSW!$J:$J,MATCHUP!$A54,SWISSW!$F:$F,"Draw")),"-")</f>
        <v>-</v>
      </c>
      <c r="BZ54" s="5" t="str">
        <f ca="1">IFERROR((COUNTIFS(SWISSW!$I:$I,MATCHUP!$A54,SWISSW!$J:$J,MATCHUP!BZ$1,SWISSW!$F:$F,"Won")+COUNTIFS(SWISSW!$I:$I,MATCHUP!BZ$1,SWISSW!$J:$J,MATCHUP!$A54,SWISSW!$F:$F,"Lost"))/(COUNTIFS(SWISSW!$I:$I,MATCHUP!$A54,SWISSW!$J:$J,MATCHUP!BZ$1)-COUNTIFS(SWISSW!$I:$I,MATCHUP!$A54,SWISSW!$J:$J,MATCHUP!BZ$1,SWISSW!$F:$F,"Draw")+COUNTIFS(SWISSW!$I:$I,MATCHUP!BZ$1,SWISSW!$J:$J,MATCHUP!$A54)-COUNTIFS(SWISSW!$I:$I,MATCHUP!BZ$1,SWISSW!$J:$J,MATCHUP!$A54,SWISSW!$F:$F,"Draw")),"-")</f>
        <v>-</v>
      </c>
      <c r="CA54" s="5" t="str">
        <f ca="1">IFERROR((COUNTIFS(SWISSW!$I:$I,MATCHUP!$A54,SWISSW!$J:$J,MATCHUP!CA$1,SWISSW!$F:$F,"Won")+COUNTIFS(SWISSW!$I:$I,MATCHUP!CA$1,SWISSW!$J:$J,MATCHUP!$A54,SWISSW!$F:$F,"Lost"))/(COUNTIFS(SWISSW!$I:$I,MATCHUP!$A54,SWISSW!$J:$J,MATCHUP!CA$1)-COUNTIFS(SWISSW!$I:$I,MATCHUP!$A54,SWISSW!$J:$J,MATCHUP!CA$1,SWISSW!$F:$F,"Draw")+COUNTIFS(SWISSW!$I:$I,MATCHUP!CA$1,SWISSW!$J:$J,MATCHUP!$A54)-COUNTIFS(SWISSW!$I:$I,MATCHUP!CA$1,SWISSW!$J:$J,MATCHUP!$A54,SWISSW!$F:$F,"Draw")),"-")</f>
        <v>-</v>
      </c>
      <c r="CB54" s="5" t="str">
        <f ca="1">IFERROR((COUNTIFS(SWISSW!$I:$I,MATCHUP!$A54,SWISSW!$J:$J,MATCHUP!CB$1,SWISSW!$F:$F,"Won")+COUNTIFS(SWISSW!$I:$I,MATCHUP!CB$1,SWISSW!$J:$J,MATCHUP!$A54,SWISSW!$F:$F,"Lost"))/(COUNTIFS(SWISSW!$I:$I,MATCHUP!$A54,SWISSW!$J:$J,MATCHUP!CB$1)-COUNTIFS(SWISSW!$I:$I,MATCHUP!$A54,SWISSW!$J:$J,MATCHUP!CB$1,SWISSW!$F:$F,"Draw")+COUNTIFS(SWISSW!$I:$I,MATCHUP!CB$1,SWISSW!$J:$J,MATCHUP!$A54)-COUNTIFS(SWISSW!$I:$I,MATCHUP!CB$1,SWISSW!$J:$J,MATCHUP!$A54,SWISSW!$F:$F,"Draw")),"-")</f>
        <v>-</v>
      </c>
      <c r="CC54" s="5" t="str">
        <f ca="1">IFERROR((COUNTIFS(SWISSW!$I:$I,MATCHUP!$A54,SWISSW!$J:$J,MATCHUP!CC$1,SWISSW!$F:$F,"Won")+COUNTIFS(SWISSW!$I:$I,MATCHUP!CC$1,SWISSW!$J:$J,MATCHUP!$A54,SWISSW!$F:$F,"Lost"))/(COUNTIFS(SWISSW!$I:$I,MATCHUP!$A54,SWISSW!$J:$J,MATCHUP!CC$1)-COUNTIFS(SWISSW!$I:$I,MATCHUP!$A54,SWISSW!$J:$J,MATCHUP!CC$1,SWISSW!$F:$F,"Draw")+COUNTIFS(SWISSW!$I:$I,MATCHUP!CC$1,SWISSW!$J:$J,MATCHUP!$A54)-COUNTIFS(SWISSW!$I:$I,MATCHUP!CC$1,SWISSW!$J:$J,MATCHUP!$A54,SWISSW!$F:$F,"Draw")),"-")</f>
        <v>-</v>
      </c>
      <c r="CD54" s="5" t="str">
        <f ca="1">IFERROR((COUNTIFS(SWISSW!$I:$I,MATCHUP!$A54,SWISSW!$J:$J,MATCHUP!CD$1,SWISSW!$F:$F,"Won")+COUNTIFS(SWISSW!$I:$I,MATCHUP!CD$1,SWISSW!$J:$J,MATCHUP!$A54,SWISSW!$F:$F,"Lost"))/(COUNTIFS(SWISSW!$I:$I,MATCHUP!$A54,SWISSW!$J:$J,MATCHUP!CD$1)-COUNTIFS(SWISSW!$I:$I,MATCHUP!$A54,SWISSW!$J:$J,MATCHUP!CD$1,SWISSW!$F:$F,"Draw")+COUNTIFS(SWISSW!$I:$I,MATCHUP!CD$1,SWISSW!$J:$J,MATCHUP!$A54)-COUNTIFS(SWISSW!$I:$I,MATCHUP!CD$1,SWISSW!$J:$J,MATCHUP!$A54,SWISSW!$F:$F,"Draw")),"-")</f>
        <v>-</v>
      </c>
      <c r="CE54" s="5" t="str">
        <f ca="1">IFERROR((COUNTIFS(SWISSW!$I:$I,MATCHUP!$A54,SWISSW!$J:$J,MATCHUP!CE$1,SWISSW!$F:$F,"Won")+COUNTIFS(SWISSW!$I:$I,MATCHUP!CE$1,SWISSW!$J:$J,MATCHUP!$A54,SWISSW!$F:$F,"Lost"))/(COUNTIFS(SWISSW!$I:$I,MATCHUP!$A54,SWISSW!$J:$J,MATCHUP!CE$1)-COUNTIFS(SWISSW!$I:$I,MATCHUP!$A54,SWISSW!$J:$J,MATCHUP!CE$1,SWISSW!$F:$F,"Draw")+COUNTIFS(SWISSW!$I:$I,MATCHUP!CE$1,SWISSW!$J:$J,MATCHUP!$A54)-COUNTIFS(SWISSW!$I:$I,MATCHUP!CE$1,SWISSW!$J:$J,MATCHUP!$A54,SWISSW!$F:$F,"Draw")),"-")</f>
        <v>-</v>
      </c>
      <c r="CF54" s="5" t="str">
        <f ca="1">IFERROR((COUNTIFS(SWISSW!$I:$I,MATCHUP!$A54,SWISSW!$J:$J,MATCHUP!CF$1,SWISSW!$F:$F,"Won")+COUNTIFS(SWISSW!$I:$I,MATCHUP!CF$1,SWISSW!$J:$J,MATCHUP!$A54,SWISSW!$F:$F,"Lost"))/(COUNTIFS(SWISSW!$I:$I,MATCHUP!$A54,SWISSW!$J:$J,MATCHUP!CF$1)-COUNTIFS(SWISSW!$I:$I,MATCHUP!$A54,SWISSW!$J:$J,MATCHUP!CF$1,SWISSW!$F:$F,"Draw")+COUNTIFS(SWISSW!$I:$I,MATCHUP!CF$1,SWISSW!$J:$J,MATCHUP!$A54)-COUNTIFS(SWISSW!$I:$I,MATCHUP!CF$1,SWISSW!$J:$J,MATCHUP!$A54,SWISSW!$F:$F,"Draw")),"-")</f>
        <v>-</v>
      </c>
      <c r="CG54" s="5" t="str">
        <f ca="1">IFERROR((COUNTIFS(SWISSW!$I:$I,MATCHUP!$A54,SWISSW!$J:$J,MATCHUP!CG$1,SWISSW!$F:$F,"Won")+COUNTIFS(SWISSW!$I:$I,MATCHUP!CG$1,SWISSW!$J:$J,MATCHUP!$A54,SWISSW!$F:$F,"Lost"))/(COUNTIFS(SWISSW!$I:$I,MATCHUP!$A54,SWISSW!$J:$J,MATCHUP!CG$1)-COUNTIFS(SWISSW!$I:$I,MATCHUP!$A54,SWISSW!$J:$J,MATCHUP!CG$1,SWISSW!$F:$F,"Draw")+COUNTIFS(SWISSW!$I:$I,MATCHUP!CG$1,SWISSW!$J:$J,MATCHUP!$A54)-COUNTIFS(SWISSW!$I:$I,MATCHUP!CG$1,SWISSW!$J:$J,MATCHUP!$A54,SWISSW!$F:$F,"Draw")),"-")</f>
        <v>-</v>
      </c>
      <c r="CH54" s="5" t="str">
        <f ca="1">IFERROR((COUNTIFS(SWISSW!$I:$I,MATCHUP!$A54,SWISSW!$J:$J,MATCHUP!CH$1,SWISSW!$F:$F,"Won")+COUNTIFS(SWISSW!$I:$I,MATCHUP!CH$1,SWISSW!$J:$J,MATCHUP!$A54,SWISSW!$F:$F,"Lost"))/(COUNTIFS(SWISSW!$I:$I,MATCHUP!$A54,SWISSW!$J:$J,MATCHUP!CH$1)-COUNTIFS(SWISSW!$I:$I,MATCHUP!$A54,SWISSW!$J:$J,MATCHUP!CH$1,SWISSW!$F:$F,"Draw")+COUNTIFS(SWISSW!$I:$I,MATCHUP!CH$1,SWISSW!$J:$J,MATCHUP!$A54)-COUNTIFS(SWISSW!$I:$I,MATCHUP!CH$1,SWISSW!$J:$J,MATCHUP!$A54,SWISSW!$F:$F,"Draw")),"-")</f>
        <v>-</v>
      </c>
      <c r="CI54" s="5" t="str">
        <f ca="1">IFERROR((COUNTIFS(SWISSW!$I:$I,MATCHUP!$A54,SWISSW!$J:$J,MATCHUP!CI$1,SWISSW!$F:$F,"Won")+COUNTIFS(SWISSW!$I:$I,MATCHUP!CI$1,SWISSW!$J:$J,MATCHUP!$A54,SWISSW!$F:$F,"Lost"))/(COUNTIFS(SWISSW!$I:$I,MATCHUP!$A54,SWISSW!$J:$J,MATCHUP!CI$1)-COUNTIFS(SWISSW!$I:$I,MATCHUP!$A54,SWISSW!$J:$J,MATCHUP!CI$1,SWISSW!$F:$F,"Draw")+COUNTIFS(SWISSW!$I:$I,MATCHUP!CI$1,SWISSW!$J:$J,MATCHUP!$A54)-COUNTIFS(SWISSW!$I:$I,MATCHUP!CI$1,SWISSW!$J:$J,MATCHUP!$A54,SWISSW!$F:$F,"Draw")),"-")</f>
        <v>-</v>
      </c>
      <c r="CJ54" s="5" t="str">
        <f ca="1">IFERROR((COUNTIFS(SWISSW!$I:$I,MATCHUP!$A54,SWISSW!$J:$J,MATCHUP!CJ$1,SWISSW!$F:$F,"Won")+COUNTIFS(SWISSW!$I:$I,MATCHUP!CJ$1,SWISSW!$J:$J,MATCHUP!$A54,SWISSW!$F:$F,"Lost"))/(COUNTIFS(SWISSW!$I:$I,MATCHUP!$A54,SWISSW!$J:$J,MATCHUP!CJ$1)-COUNTIFS(SWISSW!$I:$I,MATCHUP!$A54,SWISSW!$J:$J,MATCHUP!CJ$1,SWISSW!$F:$F,"Draw")+COUNTIFS(SWISSW!$I:$I,MATCHUP!CJ$1,SWISSW!$J:$J,MATCHUP!$A54)-COUNTIFS(SWISSW!$I:$I,MATCHUP!CJ$1,SWISSW!$J:$J,MATCHUP!$A54,SWISSW!$F:$F,"Draw")),"-")</f>
        <v>-</v>
      </c>
      <c r="CK54" s="5" t="str">
        <f ca="1">IFERROR((COUNTIFS(SWISSW!$I:$I,MATCHUP!$A54,SWISSW!$J:$J,MATCHUP!CK$1,SWISSW!$F:$F,"Won")+COUNTIFS(SWISSW!$I:$I,MATCHUP!CK$1,SWISSW!$J:$J,MATCHUP!$A54,SWISSW!$F:$F,"Lost"))/(COUNTIFS(SWISSW!$I:$I,MATCHUP!$A54,SWISSW!$J:$J,MATCHUP!CK$1)-COUNTIFS(SWISSW!$I:$I,MATCHUP!$A54,SWISSW!$J:$J,MATCHUP!CK$1,SWISSW!$F:$F,"Draw")+COUNTIFS(SWISSW!$I:$I,MATCHUP!CK$1,SWISSW!$J:$J,MATCHUP!$A54)-COUNTIFS(SWISSW!$I:$I,MATCHUP!CK$1,SWISSW!$J:$J,MATCHUP!$A54,SWISSW!$F:$F,"Draw")),"-")</f>
        <v>-</v>
      </c>
      <c r="CL54" s="5" t="str">
        <f ca="1">IFERROR((COUNTIFS(SWISSW!$I:$I,MATCHUP!$A54,SWISSW!$J:$J,MATCHUP!CL$1,SWISSW!$F:$F,"Won")+COUNTIFS(SWISSW!$I:$I,MATCHUP!CL$1,SWISSW!$J:$J,MATCHUP!$A54,SWISSW!$F:$F,"Lost"))/(COUNTIFS(SWISSW!$I:$I,MATCHUP!$A54,SWISSW!$J:$J,MATCHUP!CL$1)-COUNTIFS(SWISSW!$I:$I,MATCHUP!$A54,SWISSW!$J:$J,MATCHUP!CL$1,SWISSW!$F:$F,"Draw")+COUNTIFS(SWISSW!$I:$I,MATCHUP!CL$1,SWISSW!$J:$J,MATCHUP!$A54)-COUNTIFS(SWISSW!$I:$I,MATCHUP!CL$1,SWISSW!$J:$J,MATCHUP!$A54,SWISSW!$F:$F,"Draw")),"-")</f>
        <v>-</v>
      </c>
      <c r="CM54" s="5" t="str">
        <f ca="1">IFERROR((COUNTIFS(SWISSW!$I:$I,MATCHUP!$A54,SWISSW!$J:$J,MATCHUP!CM$1,SWISSW!$F:$F,"Won")+COUNTIFS(SWISSW!$I:$I,MATCHUP!CM$1,SWISSW!$J:$J,MATCHUP!$A54,SWISSW!$F:$F,"Lost"))/(COUNTIFS(SWISSW!$I:$I,MATCHUP!$A54,SWISSW!$J:$J,MATCHUP!CM$1)-COUNTIFS(SWISSW!$I:$I,MATCHUP!$A54,SWISSW!$J:$J,MATCHUP!CM$1,SWISSW!$F:$F,"Draw")+COUNTIFS(SWISSW!$I:$I,MATCHUP!CM$1,SWISSW!$J:$J,MATCHUP!$A54)-COUNTIFS(SWISSW!$I:$I,MATCHUP!CM$1,SWISSW!$J:$J,MATCHUP!$A54,SWISSW!$F:$F,"Draw")),"-")</f>
        <v>-</v>
      </c>
      <c r="CN54" s="5" t="str">
        <f ca="1">IFERROR((COUNTIFS(SWISSW!$I:$I,MATCHUP!$A54,SWISSW!$J:$J,MATCHUP!CN$1,SWISSW!$F:$F,"Won")+COUNTIFS(SWISSW!$I:$I,MATCHUP!CN$1,SWISSW!$J:$J,MATCHUP!$A54,SWISSW!$F:$F,"Lost"))/(COUNTIFS(SWISSW!$I:$I,MATCHUP!$A54,SWISSW!$J:$J,MATCHUP!CN$1)-COUNTIFS(SWISSW!$I:$I,MATCHUP!$A54,SWISSW!$J:$J,MATCHUP!CN$1,SWISSW!$F:$F,"Draw")+COUNTIFS(SWISSW!$I:$I,MATCHUP!CN$1,SWISSW!$J:$J,MATCHUP!$A54)-COUNTIFS(SWISSW!$I:$I,MATCHUP!CN$1,SWISSW!$J:$J,MATCHUP!$A54,SWISSW!$F:$F,"Draw")),"-")</f>
        <v>-</v>
      </c>
      <c r="CO54" s="5" t="str">
        <f ca="1">IFERROR((COUNTIFS(SWISSW!$I:$I,MATCHUP!$A54,SWISSW!$J:$J,MATCHUP!CO$1,SWISSW!$F:$F,"Won")+COUNTIFS(SWISSW!$I:$I,MATCHUP!CO$1,SWISSW!$J:$J,MATCHUP!$A54,SWISSW!$F:$F,"Lost"))/(COUNTIFS(SWISSW!$I:$I,MATCHUP!$A54,SWISSW!$J:$J,MATCHUP!CO$1)-COUNTIFS(SWISSW!$I:$I,MATCHUP!$A54,SWISSW!$J:$J,MATCHUP!CO$1,SWISSW!$F:$F,"Draw")+COUNTIFS(SWISSW!$I:$I,MATCHUP!CO$1,SWISSW!$J:$J,MATCHUP!$A54)-COUNTIFS(SWISSW!$I:$I,MATCHUP!CO$1,SWISSW!$J:$J,MATCHUP!$A54,SWISSW!$F:$F,"Draw")),"-")</f>
        <v>-</v>
      </c>
      <c r="CP54" s="5" t="str">
        <f ca="1">IFERROR((COUNTIFS(SWISSW!$I:$I,MATCHUP!$A54,SWISSW!$J:$J,MATCHUP!CP$1,SWISSW!$F:$F,"Won")+COUNTIFS(SWISSW!$I:$I,MATCHUP!CP$1,SWISSW!$J:$J,MATCHUP!$A54,SWISSW!$F:$F,"Lost"))/(COUNTIFS(SWISSW!$I:$I,MATCHUP!$A54,SWISSW!$J:$J,MATCHUP!CP$1)-COUNTIFS(SWISSW!$I:$I,MATCHUP!$A54,SWISSW!$J:$J,MATCHUP!CP$1,SWISSW!$F:$F,"Draw")+COUNTIFS(SWISSW!$I:$I,MATCHUP!CP$1,SWISSW!$J:$J,MATCHUP!$A54)-COUNTIFS(SWISSW!$I:$I,MATCHUP!CP$1,SWISSW!$J:$J,MATCHUP!$A54,SWISSW!$F:$F,"Draw")),"-")</f>
        <v>-</v>
      </c>
      <c r="CQ54" s="5" t="str">
        <f ca="1">IFERROR((COUNTIFS(SWISSW!$I:$I,MATCHUP!$A54,SWISSW!$J:$J,MATCHUP!CQ$1,SWISSW!$F:$F,"Won")+COUNTIFS(SWISSW!$I:$I,MATCHUP!CQ$1,SWISSW!$J:$J,MATCHUP!$A54,SWISSW!$F:$F,"Lost"))/(COUNTIFS(SWISSW!$I:$I,MATCHUP!$A54,SWISSW!$J:$J,MATCHUP!CQ$1)-COUNTIFS(SWISSW!$I:$I,MATCHUP!$A54,SWISSW!$J:$J,MATCHUP!CQ$1,SWISSW!$F:$F,"Draw")+COUNTIFS(SWISSW!$I:$I,MATCHUP!CQ$1,SWISSW!$J:$J,MATCHUP!$A54)-COUNTIFS(SWISSW!$I:$I,MATCHUP!CQ$1,SWISSW!$J:$J,MATCHUP!$A54,SWISSW!$F:$F,"Draw")),"-")</f>
        <v>-</v>
      </c>
      <c r="CR54" s="5" t="str">
        <f ca="1">IFERROR((COUNTIFS(SWISSW!$I:$I,MATCHUP!$A54,SWISSW!$J:$J,MATCHUP!CR$1,SWISSW!$F:$F,"Won")+COUNTIFS(SWISSW!$I:$I,MATCHUP!CR$1,SWISSW!$J:$J,MATCHUP!$A54,SWISSW!$F:$F,"Lost"))/(COUNTIFS(SWISSW!$I:$I,MATCHUP!$A54,SWISSW!$J:$J,MATCHUP!CR$1)-COUNTIFS(SWISSW!$I:$I,MATCHUP!$A54,SWISSW!$J:$J,MATCHUP!CR$1,SWISSW!$F:$F,"Draw")+COUNTIFS(SWISSW!$I:$I,MATCHUP!CR$1,SWISSW!$J:$J,MATCHUP!$A54)-COUNTIFS(SWISSW!$I:$I,MATCHUP!CR$1,SWISSW!$J:$J,MATCHUP!$A54,SWISSW!$F:$F,"Draw")),"-")</f>
        <v>-</v>
      </c>
      <c r="CS54" s="5" t="str">
        <f ca="1">IFERROR((COUNTIFS(SWISSW!$I:$I,MATCHUP!$A54,SWISSW!$J:$J,MATCHUP!CS$1,SWISSW!$F:$F,"Won")+COUNTIFS(SWISSW!$I:$I,MATCHUP!CS$1,SWISSW!$J:$J,MATCHUP!$A54,SWISSW!$F:$F,"Lost"))/(COUNTIFS(SWISSW!$I:$I,MATCHUP!$A54,SWISSW!$J:$J,MATCHUP!CS$1)-COUNTIFS(SWISSW!$I:$I,MATCHUP!$A54,SWISSW!$J:$J,MATCHUP!CS$1,SWISSW!$F:$F,"Draw")+COUNTIFS(SWISSW!$I:$I,MATCHUP!CS$1,SWISSW!$J:$J,MATCHUP!$A54)-COUNTIFS(SWISSW!$I:$I,MATCHUP!CS$1,SWISSW!$J:$J,MATCHUP!$A54,SWISSW!$F:$F,"Draw")),"-")</f>
        <v>-</v>
      </c>
      <c r="CT54" s="5" t="str">
        <f ca="1">IFERROR((COUNTIFS(SWISSW!$I:$I,MATCHUP!$A54,SWISSW!$J:$J,MATCHUP!CT$1,SWISSW!$F:$F,"Won")+COUNTIFS(SWISSW!$I:$I,MATCHUP!CT$1,SWISSW!$J:$J,MATCHUP!$A54,SWISSW!$F:$F,"Lost"))/(COUNTIFS(SWISSW!$I:$I,MATCHUP!$A54,SWISSW!$J:$J,MATCHUP!CT$1)-COUNTIFS(SWISSW!$I:$I,MATCHUP!$A54,SWISSW!$J:$J,MATCHUP!CT$1,SWISSW!$F:$F,"Draw")+COUNTIFS(SWISSW!$I:$I,MATCHUP!CT$1,SWISSW!$J:$J,MATCHUP!$A54)-COUNTIFS(SWISSW!$I:$I,MATCHUP!CT$1,SWISSW!$J:$J,MATCHUP!$A54,SWISSW!$F:$F,"Draw")),"-")</f>
        <v>-</v>
      </c>
      <c r="CU54" s="5" t="str">
        <f ca="1">IFERROR((COUNTIFS(SWISSW!$I:$I,MATCHUP!$A54,SWISSW!$J:$J,MATCHUP!CU$1,SWISSW!$F:$F,"Won")+COUNTIFS(SWISSW!$I:$I,MATCHUP!CU$1,SWISSW!$J:$J,MATCHUP!$A54,SWISSW!$F:$F,"Lost"))/(COUNTIFS(SWISSW!$I:$I,MATCHUP!$A54,SWISSW!$J:$J,MATCHUP!CU$1)-COUNTIFS(SWISSW!$I:$I,MATCHUP!$A54,SWISSW!$J:$J,MATCHUP!CU$1,SWISSW!$F:$F,"Draw")+COUNTIFS(SWISSW!$I:$I,MATCHUP!CU$1,SWISSW!$J:$J,MATCHUP!$A54)-COUNTIFS(SWISSW!$I:$I,MATCHUP!CU$1,SWISSW!$J:$J,MATCHUP!$A54,SWISSW!$F:$F,"Draw")),"-")</f>
        <v>-</v>
      </c>
      <c r="CV54" s="5" t="str">
        <f ca="1">IFERROR((COUNTIFS(SWISSW!$I:$I,MATCHUP!$A54,SWISSW!$J:$J,MATCHUP!CV$1,SWISSW!$F:$F,"Won")+COUNTIFS(SWISSW!$I:$I,MATCHUP!CV$1,SWISSW!$J:$J,MATCHUP!$A54,SWISSW!$F:$F,"Lost"))/(COUNTIFS(SWISSW!$I:$I,MATCHUP!$A54,SWISSW!$J:$J,MATCHUP!CV$1)-COUNTIFS(SWISSW!$I:$I,MATCHUP!$A54,SWISSW!$J:$J,MATCHUP!CV$1,SWISSW!$F:$F,"Draw")+COUNTIFS(SWISSW!$I:$I,MATCHUP!CV$1,SWISSW!$J:$J,MATCHUP!$A54)-COUNTIFS(SWISSW!$I:$I,MATCHUP!CV$1,SWISSW!$J:$J,MATCHUP!$A54,SWISSW!$F:$F,"Draw")),"-")</f>
        <v>-</v>
      </c>
    </row>
    <row r="55" spans="1:100" ht="55" customHeight="1" x14ac:dyDescent="0.3">
      <c r="A55" s="3" t="str" cm="1">
        <f t="array" aca="1" ref="A55" ca="1">INDIRECT(ADDRESS(ROW(),1,,1,"METABREAK"))</f>
        <v>Goblin Combo</v>
      </c>
      <c r="B55" s="5" t="str">
        <f ca="1">IFERROR((COUNTIFS(SWISSW!$I:$I,MATCHUP!$A55,SWISSW!$J:$J,MATCHUP!B$1,SWISSW!$F:$F,"Won")+COUNTIFS(SWISSW!$I:$I,MATCHUP!B$1,SWISSW!$J:$J,MATCHUP!$A55,SWISSW!$F:$F,"Lost"))/(COUNTIFS(SWISSW!$I:$I,MATCHUP!$A55,SWISSW!$J:$J,MATCHUP!B$1)-COUNTIFS(SWISSW!$I:$I,MATCHUP!$A55,SWISSW!$J:$J,MATCHUP!B$1,SWISSW!$F:$F,"Draw")+COUNTIFS(SWISSW!$I:$I,MATCHUP!B$1,SWISSW!$J:$J,MATCHUP!$A55)-COUNTIFS(SWISSW!$I:$I,MATCHUP!B$1,SWISSW!$J:$J,MATCHUP!$A55,SWISSW!$F:$F,"Draw")),"-")</f>
        <v>-</v>
      </c>
      <c r="C55" s="5" t="str">
        <f ca="1">IFERROR((COUNTIFS(SWISSW!$I:$I,MATCHUP!$A55,SWISSW!$J:$J,MATCHUP!C$1,SWISSW!$F:$F,"Won")+COUNTIFS(SWISSW!$I:$I,MATCHUP!C$1,SWISSW!$J:$J,MATCHUP!$A55,SWISSW!$F:$F,"Lost"))/(COUNTIFS(SWISSW!$I:$I,MATCHUP!$A55,SWISSW!$J:$J,MATCHUP!C$1)-COUNTIFS(SWISSW!$I:$I,MATCHUP!$A55,SWISSW!$J:$J,MATCHUP!C$1,SWISSW!$F:$F,"Draw")+COUNTIFS(SWISSW!$I:$I,MATCHUP!C$1,SWISSW!$J:$J,MATCHUP!$A55)-COUNTIFS(SWISSW!$I:$I,MATCHUP!C$1,SWISSW!$J:$J,MATCHUP!$A55,SWISSW!$F:$F,"Draw")),"-")</f>
        <v>-</v>
      </c>
      <c r="D55" s="5">
        <f ca="1">IFERROR((COUNTIFS(SWISSW!$I:$I,MATCHUP!$A55,SWISSW!$J:$J,MATCHUP!D$1,SWISSW!$F:$F,"Won")+COUNTIFS(SWISSW!$I:$I,MATCHUP!D$1,SWISSW!$J:$J,MATCHUP!$A55,SWISSW!$F:$F,"Lost"))/(COUNTIFS(SWISSW!$I:$I,MATCHUP!$A55,SWISSW!$J:$J,MATCHUP!D$1)-COUNTIFS(SWISSW!$I:$I,MATCHUP!$A55,SWISSW!$J:$J,MATCHUP!D$1,SWISSW!$F:$F,"Draw")+COUNTIFS(SWISSW!$I:$I,MATCHUP!D$1,SWISSW!$J:$J,MATCHUP!$A55)-COUNTIFS(SWISSW!$I:$I,MATCHUP!D$1,SWISSW!$J:$J,MATCHUP!$A55,SWISSW!$F:$F,"Draw")),"-")</f>
        <v>0</v>
      </c>
      <c r="E55" s="5" t="str">
        <f ca="1">IFERROR((COUNTIFS(SWISSW!$I:$I,MATCHUP!$A55,SWISSW!$J:$J,MATCHUP!E$1,SWISSW!$F:$F,"Won")+COUNTIFS(SWISSW!$I:$I,MATCHUP!E$1,SWISSW!$J:$J,MATCHUP!$A55,SWISSW!$F:$F,"Lost"))/(COUNTIFS(SWISSW!$I:$I,MATCHUP!$A55,SWISSW!$J:$J,MATCHUP!E$1)-COUNTIFS(SWISSW!$I:$I,MATCHUP!$A55,SWISSW!$J:$J,MATCHUP!E$1,SWISSW!$F:$F,"Draw")+COUNTIFS(SWISSW!$I:$I,MATCHUP!E$1,SWISSW!$J:$J,MATCHUP!$A55)-COUNTIFS(SWISSW!$I:$I,MATCHUP!E$1,SWISSW!$J:$J,MATCHUP!$A55,SWISSW!$F:$F,"Draw")),"-")</f>
        <v>-</v>
      </c>
      <c r="F55" s="5">
        <f ca="1">IFERROR((COUNTIFS(SWISSW!$I:$I,MATCHUP!$A55,SWISSW!$J:$J,MATCHUP!F$1,SWISSW!$F:$F,"Won")+COUNTIFS(SWISSW!$I:$I,MATCHUP!F$1,SWISSW!$J:$J,MATCHUP!$A55,SWISSW!$F:$F,"Lost"))/(COUNTIFS(SWISSW!$I:$I,MATCHUP!$A55,SWISSW!$J:$J,MATCHUP!F$1)-COUNTIFS(SWISSW!$I:$I,MATCHUP!$A55,SWISSW!$J:$J,MATCHUP!F$1,SWISSW!$F:$F,"Draw")+COUNTIFS(SWISSW!$I:$I,MATCHUP!F$1,SWISSW!$J:$J,MATCHUP!$A55)-COUNTIFS(SWISSW!$I:$I,MATCHUP!F$1,SWISSW!$J:$J,MATCHUP!$A55,SWISSW!$F:$F,"Draw")),"-")</f>
        <v>0</v>
      </c>
      <c r="G55" s="5">
        <f ca="1">IFERROR((COUNTIFS(SWISSW!$I:$I,MATCHUP!$A55,SWISSW!$J:$J,MATCHUP!G$1,SWISSW!$F:$F,"Won")+COUNTIFS(SWISSW!$I:$I,MATCHUP!G$1,SWISSW!$J:$J,MATCHUP!$A55,SWISSW!$F:$F,"Lost"))/(COUNTIFS(SWISSW!$I:$I,MATCHUP!$A55,SWISSW!$J:$J,MATCHUP!G$1)-COUNTIFS(SWISSW!$I:$I,MATCHUP!$A55,SWISSW!$J:$J,MATCHUP!G$1,SWISSW!$F:$F,"Draw")+COUNTIFS(SWISSW!$I:$I,MATCHUP!G$1,SWISSW!$J:$J,MATCHUP!$A55)-COUNTIFS(SWISSW!$I:$I,MATCHUP!G$1,SWISSW!$J:$J,MATCHUP!$A55,SWISSW!$F:$F,"Draw")),"-")</f>
        <v>0</v>
      </c>
      <c r="H55" s="5" t="str">
        <f ca="1">IFERROR((COUNTIFS(SWISSW!$I:$I,MATCHUP!$A55,SWISSW!$J:$J,MATCHUP!H$1,SWISSW!$F:$F,"Won")+COUNTIFS(SWISSW!$I:$I,MATCHUP!H$1,SWISSW!$J:$J,MATCHUP!$A55,SWISSW!$F:$F,"Lost"))/(COUNTIFS(SWISSW!$I:$I,MATCHUP!$A55,SWISSW!$J:$J,MATCHUP!H$1)-COUNTIFS(SWISSW!$I:$I,MATCHUP!$A55,SWISSW!$J:$J,MATCHUP!H$1,SWISSW!$F:$F,"Draw")+COUNTIFS(SWISSW!$I:$I,MATCHUP!H$1,SWISSW!$J:$J,MATCHUP!$A55)-COUNTIFS(SWISSW!$I:$I,MATCHUP!H$1,SWISSW!$J:$J,MATCHUP!$A55,SWISSW!$F:$F,"Draw")),"-")</f>
        <v>-</v>
      </c>
      <c r="I55" s="5">
        <f ca="1">IFERROR((COUNTIFS(SWISSW!$I:$I,MATCHUP!$A55,SWISSW!$J:$J,MATCHUP!I$1,SWISSW!$F:$F,"Won")+COUNTIFS(SWISSW!$I:$I,MATCHUP!I$1,SWISSW!$J:$J,MATCHUP!$A55,SWISSW!$F:$F,"Lost"))/(COUNTIFS(SWISSW!$I:$I,MATCHUP!$A55,SWISSW!$J:$J,MATCHUP!I$1)-COUNTIFS(SWISSW!$I:$I,MATCHUP!$A55,SWISSW!$J:$J,MATCHUP!I$1,SWISSW!$F:$F,"Draw")+COUNTIFS(SWISSW!$I:$I,MATCHUP!I$1,SWISSW!$J:$J,MATCHUP!$A55)-COUNTIFS(SWISSW!$I:$I,MATCHUP!I$1,SWISSW!$J:$J,MATCHUP!$A55,SWISSW!$F:$F,"Draw")),"-")</f>
        <v>0</v>
      </c>
      <c r="J55" s="5" t="str">
        <f ca="1">IFERROR((COUNTIFS(SWISSW!$I:$I,MATCHUP!$A55,SWISSW!$J:$J,MATCHUP!J$1,SWISSW!$F:$F,"Won")+COUNTIFS(SWISSW!$I:$I,MATCHUP!J$1,SWISSW!$J:$J,MATCHUP!$A55,SWISSW!$F:$F,"Lost"))/(COUNTIFS(SWISSW!$I:$I,MATCHUP!$A55,SWISSW!$J:$J,MATCHUP!J$1)-COUNTIFS(SWISSW!$I:$I,MATCHUP!$A55,SWISSW!$J:$J,MATCHUP!J$1,SWISSW!$F:$F,"Draw")+COUNTIFS(SWISSW!$I:$I,MATCHUP!J$1,SWISSW!$J:$J,MATCHUP!$A55)-COUNTIFS(SWISSW!$I:$I,MATCHUP!J$1,SWISSW!$J:$J,MATCHUP!$A55,SWISSW!$F:$F,"Draw")),"-")</f>
        <v>-</v>
      </c>
      <c r="K55" s="5" t="str">
        <f ca="1">IFERROR((COUNTIFS(SWISSW!$I:$I,MATCHUP!$A55,SWISSW!$J:$J,MATCHUP!K$1,SWISSW!$F:$F,"Won")+COUNTIFS(SWISSW!$I:$I,MATCHUP!K$1,SWISSW!$J:$J,MATCHUP!$A55,SWISSW!$F:$F,"Lost"))/(COUNTIFS(SWISSW!$I:$I,MATCHUP!$A55,SWISSW!$J:$J,MATCHUP!K$1)-COUNTIFS(SWISSW!$I:$I,MATCHUP!$A55,SWISSW!$J:$J,MATCHUP!K$1,SWISSW!$F:$F,"Draw")+COUNTIFS(SWISSW!$I:$I,MATCHUP!K$1,SWISSW!$J:$J,MATCHUP!$A55)-COUNTIFS(SWISSW!$I:$I,MATCHUP!K$1,SWISSW!$J:$J,MATCHUP!$A55,SWISSW!$F:$F,"Draw")),"-")</f>
        <v>-</v>
      </c>
      <c r="L55" s="5">
        <f ca="1">IFERROR((COUNTIFS(SWISSW!$I:$I,MATCHUP!$A55,SWISSW!$J:$J,MATCHUP!L$1,SWISSW!$F:$F,"Won")+COUNTIFS(SWISSW!$I:$I,MATCHUP!L$1,SWISSW!$J:$J,MATCHUP!$A55,SWISSW!$F:$F,"Lost"))/(COUNTIFS(SWISSW!$I:$I,MATCHUP!$A55,SWISSW!$J:$J,MATCHUP!L$1)-COUNTIFS(SWISSW!$I:$I,MATCHUP!$A55,SWISSW!$J:$J,MATCHUP!L$1,SWISSW!$F:$F,"Draw")+COUNTIFS(SWISSW!$I:$I,MATCHUP!L$1,SWISSW!$J:$J,MATCHUP!$A55)-COUNTIFS(SWISSW!$I:$I,MATCHUP!L$1,SWISSW!$J:$J,MATCHUP!$A55,SWISSW!$F:$F,"Draw")),"-")</f>
        <v>1</v>
      </c>
      <c r="M55" s="5" t="str">
        <f ca="1">IFERROR((COUNTIFS(SWISSW!$I:$I,MATCHUP!$A55,SWISSW!$J:$J,MATCHUP!M$1,SWISSW!$F:$F,"Won")+COUNTIFS(SWISSW!$I:$I,MATCHUP!M$1,SWISSW!$J:$J,MATCHUP!$A55,SWISSW!$F:$F,"Lost"))/(COUNTIFS(SWISSW!$I:$I,MATCHUP!$A55,SWISSW!$J:$J,MATCHUP!M$1)-COUNTIFS(SWISSW!$I:$I,MATCHUP!$A55,SWISSW!$J:$J,MATCHUP!M$1,SWISSW!$F:$F,"Draw")+COUNTIFS(SWISSW!$I:$I,MATCHUP!M$1,SWISSW!$J:$J,MATCHUP!$A55)-COUNTIFS(SWISSW!$I:$I,MATCHUP!M$1,SWISSW!$J:$J,MATCHUP!$A55,SWISSW!$F:$F,"Draw")),"-")</f>
        <v>-</v>
      </c>
      <c r="N55" s="5" t="str">
        <f ca="1">IFERROR((COUNTIFS(SWISSW!$I:$I,MATCHUP!$A55,SWISSW!$J:$J,MATCHUP!N$1,SWISSW!$F:$F,"Won")+COUNTIFS(SWISSW!$I:$I,MATCHUP!N$1,SWISSW!$J:$J,MATCHUP!$A55,SWISSW!$F:$F,"Lost"))/(COUNTIFS(SWISSW!$I:$I,MATCHUP!$A55,SWISSW!$J:$J,MATCHUP!N$1)-COUNTIFS(SWISSW!$I:$I,MATCHUP!$A55,SWISSW!$J:$J,MATCHUP!N$1,SWISSW!$F:$F,"Draw")+COUNTIFS(SWISSW!$I:$I,MATCHUP!N$1,SWISSW!$J:$J,MATCHUP!$A55)-COUNTIFS(SWISSW!$I:$I,MATCHUP!N$1,SWISSW!$J:$J,MATCHUP!$A55,SWISSW!$F:$F,"Draw")),"-")</f>
        <v>-</v>
      </c>
      <c r="O55" s="5" t="str">
        <f ca="1">IFERROR((COUNTIFS(SWISSW!$I:$I,MATCHUP!$A55,SWISSW!$J:$J,MATCHUP!O$1,SWISSW!$F:$F,"Won")+COUNTIFS(SWISSW!$I:$I,MATCHUP!O$1,SWISSW!$J:$J,MATCHUP!$A55,SWISSW!$F:$F,"Lost"))/(COUNTIFS(SWISSW!$I:$I,MATCHUP!$A55,SWISSW!$J:$J,MATCHUP!O$1)-COUNTIFS(SWISSW!$I:$I,MATCHUP!$A55,SWISSW!$J:$J,MATCHUP!O$1,SWISSW!$F:$F,"Draw")+COUNTIFS(SWISSW!$I:$I,MATCHUP!O$1,SWISSW!$J:$J,MATCHUP!$A55)-COUNTIFS(SWISSW!$I:$I,MATCHUP!O$1,SWISSW!$J:$J,MATCHUP!$A55,SWISSW!$F:$F,"Draw")),"-")</f>
        <v>-</v>
      </c>
      <c r="P55" s="5" t="str">
        <f ca="1">IFERROR((COUNTIFS(SWISSW!$I:$I,MATCHUP!$A55,SWISSW!$J:$J,MATCHUP!P$1,SWISSW!$F:$F,"Won")+COUNTIFS(SWISSW!$I:$I,MATCHUP!P$1,SWISSW!$J:$J,MATCHUP!$A55,SWISSW!$F:$F,"Lost"))/(COUNTIFS(SWISSW!$I:$I,MATCHUP!$A55,SWISSW!$J:$J,MATCHUP!P$1)-COUNTIFS(SWISSW!$I:$I,MATCHUP!$A55,SWISSW!$J:$J,MATCHUP!P$1,SWISSW!$F:$F,"Draw")+COUNTIFS(SWISSW!$I:$I,MATCHUP!P$1,SWISSW!$J:$J,MATCHUP!$A55)-COUNTIFS(SWISSW!$I:$I,MATCHUP!P$1,SWISSW!$J:$J,MATCHUP!$A55,SWISSW!$F:$F,"Draw")),"-")</f>
        <v>-</v>
      </c>
      <c r="Q55" s="5">
        <f ca="1">IFERROR((COUNTIFS(SWISSW!$I:$I,MATCHUP!$A55,SWISSW!$J:$J,MATCHUP!Q$1,SWISSW!$F:$F,"Won")+COUNTIFS(SWISSW!$I:$I,MATCHUP!Q$1,SWISSW!$J:$J,MATCHUP!$A55,SWISSW!$F:$F,"Lost"))/(COUNTIFS(SWISSW!$I:$I,MATCHUP!$A55,SWISSW!$J:$J,MATCHUP!Q$1)-COUNTIFS(SWISSW!$I:$I,MATCHUP!$A55,SWISSW!$J:$J,MATCHUP!Q$1,SWISSW!$F:$F,"Draw")+COUNTIFS(SWISSW!$I:$I,MATCHUP!Q$1,SWISSW!$J:$J,MATCHUP!$A55)-COUNTIFS(SWISSW!$I:$I,MATCHUP!Q$1,SWISSW!$J:$J,MATCHUP!$A55,SWISSW!$F:$F,"Draw")),"-")</f>
        <v>0</v>
      </c>
      <c r="R55" s="5" t="str">
        <f ca="1">IFERROR((COUNTIFS(SWISSW!$I:$I,MATCHUP!$A55,SWISSW!$J:$J,MATCHUP!R$1,SWISSW!$F:$F,"Won")+COUNTIFS(SWISSW!$I:$I,MATCHUP!R$1,SWISSW!$J:$J,MATCHUP!$A55,SWISSW!$F:$F,"Lost"))/(COUNTIFS(SWISSW!$I:$I,MATCHUP!$A55,SWISSW!$J:$J,MATCHUP!R$1)-COUNTIFS(SWISSW!$I:$I,MATCHUP!$A55,SWISSW!$J:$J,MATCHUP!R$1,SWISSW!$F:$F,"Draw")+COUNTIFS(SWISSW!$I:$I,MATCHUP!R$1,SWISSW!$J:$J,MATCHUP!$A55)-COUNTIFS(SWISSW!$I:$I,MATCHUP!R$1,SWISSW!$J:$J,MATCHUP!$A55,SWISSW!$F:$F,"Draw")),"-")</f>
        <v>-</v>
      </c>
      <c r="S55" s="5" t="str">
        <f ca="1">IFERROR((COUNTIFS(SWISSW!$I:$I,MATCHUP!$A55,SWISSW!$J:$J,MATCHUP!S$1,SWISSW!$F:$F,"Won")+COUNTIFS(SWISSW!$I:$I,MATCHUP!S$1,SWISSW!$J:$J,MATCHUP!$A55,SWISSW!$F:$F,"Lost"))/(COUNTIFS(SWISSW!$I:$I,MATCHUP!$A55,SWISSW!$J:$J,MATCHUP!S$1)-COUNTIFS(SWISSW!$I:$I,MATCHUP!$A55,SWISSW!$J:$J,MATCHUP!S$1,SWISSW!$F:$F,"Draw")+COUNTIFS(SWISSW!$I:$I,MATCHUP!S$1,SWISSW!$J:$J,MATCHUP!$A55)-COUNTIFS(SWISSW!$I:$I,MATCHUP!S$1,SWISSW!$J:$J,MATCHUP!$A55,SWISSW!$F:$F,"Draw")),"-")</f>
        <v>-</v>
      </c>
      <c r="T55" s="5">
        <f ca="1">IFERROR((COUNTIFS(SWISSW!$I:$I,MATCHUP!$A55,SWISSW!$J:$J,MATCHUP!T$1,SWISSW!$F:$F,"Won")+COUNTIFS(SWISSW!$I:$I,MATCHUP!T$1,SWISSW!$J:$J,MATCHUP!$A55,SWISSW!$F:$F,"Lost"))/(COUNTIFS(SWISSW!$I:$I,MATCHUP!$A55,SWISSW!$J:$J,MATCHUP!T$1)-COUNTIFS(SWISSW!$I:$I,MATCHUP!$A55,SWISSW!$J:$J,MATCHUP!T$1,SWISSW!$F:$F,"Draw")+COUNTIFS(SWISSW!$I:$I,MATCHUP!T$1,SWISSW!$J:$J,MATCHUP!$A55)-COUNTIFS(SWISSW!$I:$I,MATCHUP!T$1,SWISSW!$J:$J,MATCHUP!$A55,SWISSW!$F:$F,"Draw")),"-")</f>
        <v>0</v>
      </c>
      <c r="U55" s="5" t="str">
        <f ca="1">IFERROR((COUNTIFS(SWISSW!$I:$I,MATCHUP!$A55,SWISSW!$J:$J,MATCHUP!U$1,SWISSW!$F:$F,"Won")+COUNTIFS(SWISSW!$I:$I,MATCHUP!U$1,SWISSW!$J:$J,MATCHUP!$A55,SWISSW!$F:$F,"Lost"))/(COUNTIFS(SWISSW!$I:$I,MATCHUP!$A55,SWISSW!$J:$J,MATCHUP!U$1)-COUNTIFS(SWISSW!$I:$I,MATCHUP!$A55,SWISSW!$J:$J,MATCHUP!U$1,SWISSW!$F:$F,"Draw")+COUNTIFS(SWISSW!$I:$I,MATCHUP!U$1,SWISSW!$J:$J,MATCHUP!$A55)-COUNTIFS(SWISSW!$I:$I,MATCHUP!U$1,SWISSW!$J:$J,MATCHUP!$A55,SWISSW!$F:$F,"Draw")),"-")</f>
        <v>-</v>
      </c>
      <c r="V55" s="5" t="str">
        <f ca="1">IFERROR((COUNTIFS(SWISSW!$I:$I,MATCHUP!$A55,SWISSW!$J:$J,MATCHUP!V$1,SWISSW!$F:$F,"Won")+COUNTIFS(SWISSW!$I:$I,MATCHUP!V$1,SWISSW!$J:$J,MATCHUP!$A55,SWISSW!$F:$F,"Lost"))/(COUNTIFS(SWISSW!$I:$I,MATCHUP!$A55,SWISSW!$J:$J,MATCHUP!V$1)-COUNTIFS(SWISSW!$I:$I,MATCHUP!$A55,SWISSW!$J:$J,MATCHUP!V$1,SWISSW!$F:$F,"Draw")+COUNTIFS(SWISSW!$I:$I,MATCHUP!V$1,SWISSW!$J:$J,MATCHUP!$A55)-COUNTIFS(SWISSW!$I:$I,MATCHUP!V$1,SWISSW!$J:$J,MATCHUP!$A55,SWISSW!$F:$F,"Draw")),"-")</f>
        <v>-</v>
      </c>
      <c r="W55" s="5" t="str">
        <f ca="1">IFERROR((COUNTIFS(SWISSW!$I:$I,MATCHUP!$A55,SWISSW!$J:$J,MATCHUP!W$1,SWISSW!$F:$F,"Won")+COUNTIFS(SWISSW!$I:$I,MATCHUP!W$1,SWISSW!$J:$J,MATCHUP!$A55,SWISSW!$F:$F,"Lost"))/(COUNTIFS(SWISSW!$I:$I,MATCHUP!$A55,SWISSW!$J:$J,MATCHUP!W$1)-COUNTIFS(SWISSW!$I:$I,MATCHUP!$A55,SWISSW!$J:$J,MATCHUP!W$1,SWISSW!$F:$F,"Draw")+COUNTIFS(SWISSW!$I:$I,MATCHUP!W$1,SWISSW!$J:$J,MATCHUP!$A55)-COUNTIFS(SWISSW!$I:$I,MATCHUP!W$1,SWISSW!$J:$J,MATCHUP!$A55,SWISSW!$F:$F,"Draw")),"-")</f>
        <v>-</v>
      </c>
      <c r="X55" s="5" t="str">
        <f ca="1">IFERROR((COUNTIFS(SWISSW!$I:$I,MATCHUP!$A55,SWISSW!$J:$J,MATCHUP!X$1,SWISSW!$F:$F,"Won")+COUNTIFS(SWISSW!$I:$I,MATCHUP!X$1,SWISSW!$J:$J,MATCHUP!$A55,SWISSW!$F:$F,"Lost"))/(COUNTIFS(SWISSW!$I:$I,MATCHUP!$A55,SWISSW!$J:$J,MATCHUP!X$1)-COUNTIFS(SWISSW!$I:$I,MATCHUP!$A55,SWISSW!$J:$J,MATCHUP!X$1,SWISSW!$F:$F,"Draw")+COUNTIFS(SWISSW!$I:$I,MATCHUP!X$1,SWISSW!$J:$J,MATCHUP!$A55)-COUNTIFS(SWISSW!$I:$I,MATCHUP!X$1,SWISSW!$J:$J,MATCHUP!$A55,SWISSW!$F:$F,"Draw")),"-")</f>
        <v>-</v>
      </c>
      <c r="Y55" s="5" t="str">
        <f ca="1">IFERROR((COUNTIFS(SWISSW!$I:$I,MATCHUP!$A55,SWISSW!$J:$J,MATCHUP!Y$1,SWISSW!$F:$F,"Won")+COUNTIFS(SWISSW!$I:$I,MATCHUP!Y$1,SWISSW!$J:$J,MATCHUP!$A55,SWISSW!$F:$F,"Lost"))/(COUNTIFS(SWISSW!$I:$I,MATCHUP!$A55,SWISSW!$J:$J,MATCHUP!Y$1)-COUNTIFS(SWISSW!$I:$I,MATCHUP!$A55,SWISSW!$J:$J,MATCHUP!Y$1,SWISSW!$F:$F,"Draw")+COUNTIFS(SWISSW!$I:$I,MATCHUP!Y$1,SWISSW!$J:$J,MATCHUP!$A55)-COUNTIFS(SWISSW!$I:$I,MATCHUP!Y$1,SWISSW!$J:$J,MATCHUP!$A55,SWISSW!$F:$F,"Draw")),"-")</f>
        <v>-</v>
      </c>
      <c r="Z55" s="5" t="str">
        <f ca="1">IFERROR((COUNTIFS(SWISSW!$I:$I,MATCHUP!$A55,SWISSW!$J:$J,MATCHUP!Z$1,SWISSW!$F:$F,"Won")+COUNTIFS(SWISSW!$I:$I,MATCHUP!Z$1,SWISSW!$J:$J,MATCHUP!$A55,SWISSW!$F:$F,"Lost"))/(COUNTIFS(SWISSW!$I:$I,MATCHUP!$A55,SWISSW!$J:$J,MATCHUP!Z$1)-COUNTIFS(SWISSW!$I:$I,MATCHUP!$A55,SWISSW!$J:$J,MATCHUP!Z$1,SWISSW!$F:$F,"Draw")+COUNTIFS(SWISSW!$I:$I,MATCHUP!Z$1,SWISSW!$J:$J,MATCHUP!$A55)-COUNTIFS(SWISSW!$I:$I,MATCHUP!Z$1,SWISSW!$J:$J,MATCHUP!$A55,SWISSW!$F:$F,"Draw")),"-")</f>
        <v>-</v>
      </c>
      <c r="AA55" s="5" t="str">
        <f ca="1">IFERROR((COUNTIFS(SWISSW!$I:$I,MATCHUP!$A55,SWISSW!$J:$J,MATCHUP!AA$1,SWISSW!$F:$F,"Won")+COUNTIFS(SWISSW!$I:$I,MATCHUP!AA$1,SWISSW!$J:$J,MATCHUP!$A55,SWISSW!$F:$F,"Lost"))/(COUNTIFS(SWISSW!$I:$I,MATCHUP!$A55,SWISSW!$J:$J,MATCHUP!AA$1)-COUNTIFS(SWISSW!$I:$I,MATCHUP!$A55,SWISSW!$J:$J,MATCHUP!AA$1,SWISSW!$F:$F,"Draw")+COUNTIFS(SWISSW!$I:$I,MATCHUP!AA$1,SWISSW!$J:$J,MATCHUP!$A55)-COUNTIFS(SWISSW!$I:$I,MATCHUP!AA$1,SWISSW!$J:$J,MATCHUP!$A55,SWISSW!$F:$F,"Draw")),"-")</f>
        <v>-</v>
      </c>
      <c r="AB55" s="5" t="str">
        <f ca="1">IFERROR((COUNTIFS(SWISSW!$I:$I,MATCHUP!$A55,SWISSW!$J:$J,MATCHUP!AB$1,SWISSW!$F:$F,"Won")+COUNTIFS(SWISSW!$I:$I,MATCHUP!AB$1,SWISSW!$J:$J,MATCHUP!$A55,SWISSW!$F:$F,"Lost"))/(COUNTIFS(SWISSW!$I:$I,MATCHUP!$A55,SWISSW!$J:$J,MATCHUP!AB$1)-COUNTIFS(SWISSW!$I:$I,MATCHUP!$A55,SWISSW!$J:$J,MATCHUP!AB$1,SWISSW!$F:$F,"Draw")+COUNTIFS(SWISSW!$I:$I,MATCHUP!AB$1,SWISSW!$J:$J,MATCHUP!$A55)-COUNTIFS(SWISSW!$I:$I,MATCHUP!AB$1,SWISSW!$J:$J,MATCHUP!$A55,SWISSW!$F:$F,"Draw")),"-")</f>
        <v>-</v>
      </c>
      <c r="AC55" s="5" t="str">
        <f ca="1">IFERROR((COUNTIFS(SWISSW!$I:$I,MATCHUP!$A55,SWISSW!$J:$J,MATCHUP!AC$1,SWISSW!$F:$F,"Won")+COUNTIFS(SWISSW!$I:$I,MATCHUP!AC$1,SWISSW!$J:$J,MATCHUP!$A55,SWISSW!$F:$F,"Lost"))/(COUNTIFS(SWISSW!$I:$I,MATCHUP!$A55,SWISSW!$J:$J,MATCHUP!AC$1)-COUNTIFS(SWISSW!$I:$I,MATCHUP!$A55,SWISSW!$J:$J,MATCHUP!AC$1,SWISSW!$F:$F,"Draw")+COUNTIFS(SWISSW!$I:$I,MATCHUP!AC$1,SWISSW!$J:$J,MATCHUP!$A55)-COUNTIFS(SWISSW!$I:$I,MATCHUP!AC$1,SWISSW!$J:$J,MATCHUP!$A55,SWISSW!$F:$F,"Draw")),"-")</f>
        <v>-</v>
      </c>
      <c r="AD55" s="5" t="str">
        <f ca="1">IFERROR((COUNTIFS(SWISSW!$I:$I,MATCHUP!$A55,SWISSW!$J:$J,MATCHUP!AD$1,SWISSW!$F:$F,"Won")+COUNTIFS(SWISSW!$I:$I,MATCHUP!AD$1,SWISSW!$J:$J,MATCHUP!$A55,SWISSW!$F:$F,"Lost"))/(COUNTIFS(SWISSW!$I:$I,MATCHUP!$A55,SWISSW!$J:$J,MATCHUP!AD$1)-COUNTIFS(SWISSW!$I:$I,MATCHUP!$A55,SWISSW!$J:$J,MATCHUP!AD$1,SWISSW!$F:$F,"Draw")+COUNTIFS(SWISSW!$I:$I,MATCHUP!AD$1,SWISSW!$J:$J,MATCHUP!$A55)-COUNTIFS(SWISSW!$I:$I,MATCHUP!AD$1,SWISSW!$J:$J,MATCHUP!$A55,SWISSW!$F:$F,"Draw")),"-")</f>
        <v>-</v>
      </c>
      <c r="AE55" s="5" t="str">
        <f ca="1">IFERROR((COUNTIFS(SWISSW!$I:$I,MATCHUP!$A55,SWISSW!$J:$J,MATCHUP!AE$1,SWISSW!$F:$F,"Won")+COUNTIFS(SWISSW!$I:$I,MATCHUP!AE$1,SWISSW!$J:$J,MATCHUP!$A55,SWISSW!$F:$F,"Lost"))/(COUNTIFS(SWISSW!$I:$I,MATCHUP!$A55,SWISSW!$J:$J,MATCHUP!AE$1)-COUNTIFS(SWISSW!$I:$I,MATCHUP!$A55,SWISSW!$J:$J,MATCHUP!AE$1,SWISSW!$F:$F,"Draw")+COUNTIFS(SWISSW!$I:$I,MATCHUP!AE$1,SWISSW!$J:$J,MATCHUP!$A55)-COUNTIFS(SWISSW!$I:$I,MATCHUP!AE$1,SWISSW!$J:$J,MATCHUP!$A55,SWISSW!$F:$F,"Draw")),"-")</f>
        <v>-</v>
      </c>
      <c r="AF55" s="5" t="str">
        <f ca="1">IFERROR((COUNTIFS(SWISSW!$I:$I,MATCHUP!$A55,SWISSW!$J:$J,MATCHUP!AF$1,SWISSW!$F:$F,"Won")+COUNTIFS(SWISSW!$I:$I,MATCHUP!AF$1,SWISSW!$J:$J,MATCHUP!$A55,SWISSW!$F:$F,"Lost"))/(COUNTIFS(SWISSW!$I:$I,MATCHUP!$A55,SWISSW!$J:$J,MATCHUP!AF$1)-COUNTIFS(SWISSW!$I:$I,MATCHUP!$A55,SWISSW!$J:$J,MATCHUP!AF$1,SWISSW!$F:$F,"Draw")+COUNTIFS(SWISSW!$I:$I,MATCHUP!AF$1,SWISSW!$J:$J,MATCHUP!$A55)-COUNTIFS(SWISSW!$I:$I,MATCHUP!AF$1,SWISSW!$J:$J,MATCHUP!$A55,SWISSW!$F:$F,"Draw")),"-")</f>
        <v>-</v>
      </c>
      <c r="AG55" s="5" t="str">
        <f ca="1">IFERROR((COUNTIFS(SWISSW!$I:$I,MATCHUP!$A55,SWISSW!$J:$J,MATCHUP!AG$1,SWISSW!$F:$F,"Won")+COUNTIFS(SWISSW!$I:$I,MATCHUP!AG$1,SWISSW!$J:$J,MATCHUP!$A55,SWISSW!$F:$F,"Lost"))/(COUNTIFS(SWISSW!$I:$I,MATCHUP!$A55,SWISSW!$J:$J,MATCHUP!AG$1)-COUNTIFS(SWISSW!$I:$I,MATCHUP!$A55,SWISSW!$J:$J,MATCHUP!AG$1,SWISSW!$F:$F,"Draw")+COUNTIFS(SWISSW!$I:$I,MATCHUP!AG$1,SWISSW!$J:$J,MATCHUP!$A55)-COUNTIFS(SWISSW!$I:$I,MATCHUP!AG$1,SWISSW!$J:$J,MATCHUP!$A55,SWISSW!$F:$F,"Draw")),"-")</f>
        <v>-</v>
      </c>
      <c r="AH55" s="5" t="str">
        <f ca="1">IFERROR((COUNTIFS(SWISSW!$I:$I,MATCHUP!$A55,SWISSW!$J:$J,MATCHUP!AH$1,SWISSW!$F:$F,"Won")+COUNTIFS(SWISSW!$I:$I,MATCHUP!AH$1,SWISSW!$J:$J,MATCHUP!$A55,SWISSW!$F:$F,"Lost"))/(COUNTIFS(SWISSW!$I:$I,MATCHUP!$A55,SWISSW!$J:$J,MATCHUP!AH$1)-COUNTIFS(SWISSW!$I:$I,MATCHUP!$A55,SWISSW!$J:$J,MATCHUP!AH$1,SWISSW!$F:$F,"Draw")+COUNTIFS(SWISSW!$I:$I,MATCHUP!AH$1,SWISSW!$J:$J,MATCHUP!$A55)-COUNTIFS(SWISSW!$I:$I,MATCHUP!AH$1,SWISSW!$J:$J,MATCHUP!$A55,SWISSW!$F:$F,"Draw")),"-")</f>
        <v>-</v>
      </c>
      <c r="AI55" s="5" t="str">
        <f ca="1">IFERROR((COUNTIFS(SWISSW!$I:$I,MATCHUP!$A55,SWISSW!$J:$J,MATCHUP!AI$1,SWISSW!$F:$F,"Won")+COUNTIFS(SWISSW!$I:$I,MATCHUP!AI$1,SWISSW!$J:$J,MATCHUP!$A55,SWISSW!$F:$F,"Lost"))/(COUNTIFS(SWISSW!$I:$I,MATCHUP!$A55,SWISSW!$J:$J,MATCHUP!AI$1)-COUNTIFS(SWISSW!$I:$I,MATCHUP!$A55,SWISSW!$J:$J,MATCHUP!AI$1,SWISSW!$F:$F,"Draw")+COUNTIFS(SWISSW!$I:$I,MATCHUP!AI$1,SWISSW!$J:$J,MATCHUP!$A55)-COUNTIFS(SWISSW!$I:$I,MATCHUP!AI$1,SWISSW!$J:$J,MATCHUP!$A55,SWISSW!$F:$F,"Draw")),"-")</f>
        <v>-</v>
      </c>
      <c r="AJ55" s="5" t="str">
        <f ca="1">IFERROR((COUNTIFS(SWISSW!$I:$I,MATCHUP!$A55,SWISSW!$J:$J,MATCHUP!AJ$1,SWISSW!$F:$F,"Won")+COUNTIFS(SWISSW!$I:$I,MATCHUP!AJ$1,SWISSW!$J:$J,MATCHUP!$A55,SWISSW!$F:$F,"Lost"))/(COUNTIFS(SWISSW!$I:$I,MATCHUP!$A55,SWISSW!$J:$J,MATCHUP!AJ$1)-COUNTIFS(SWISSW!$I:$I,MATCHUP!$A55,SWISSW!$J:$J,MATCHUP!AJ$1,SWISSW!$F:$F,"Draw")+COUNTIFS(SWISSW!$I:$I,MATCHUP!AJ$1,SWISSW!$J:$J,MATCHUP!$A55)-COUNTIFS(SWISSW!$I:$I,MATCHUP!AJ$1,SWISSW!$J:$J,MATCHUP!$A55,SWISSW!$F:$F,"Draw")),"-")</f>
        <v>-</v>
      </c>
      <c r="AK55" s="5" t="str">
        <f ca="1">IFERROR((COUNTIFS(SWISSW!$I:$I,MATCHUP!$A55,SWISSW!$J:$J,MATCHUP!AK$1,SWISSW!$F:$F,"Won")+COUNTIFS(SWISSW!$I:$I,MATCHUP!AK$1,SWISSW!$J:$J,MATCHUP!$A55,SWISSW!$F:$F,"Lost"))/(COUNTIFS(SWISSW!$I:$I,MATCHUP!$A55,SWISSW!$J:$J,MATCHUP!AK$1)-COUNTIFS(SWISSW!$I:$I,MATCHUP!$A55,SWISSW!$J:$J,MATCHUP!AK$1,SWISSW!$F:$F,"Draw")+COUNTIFS(SWISSW!$I:$I,MATCHUP!AK$1,SWISSW!$J:$J,MATCHUP!$A55)-COUNTIFS(SWISSW!$I:$I,MATCHUP!AK$1,SWISSW!$J:$J,MATCHUP!$A55,SWISSW!$F:$F,"Draw")),"-")</f>
        <v>-</v>
      </c>
      <c r="AL55" s="5" t="str">
        <f ca="1">IFERROR((COUNTIFS(SWISSW!$I:$I,MATCHUP!$A55,SWISSW!$J:$J,MATCHUP!AL$1,SWISSW!$F:$F,"Won")+COUNTIFS(SWISSW!$I:$I,MATCHUP!AL$1,SWISSW!$J:$J,MATCHUP!$A55,SWISSW!$F:$F,"Lost"))/(COUNTIFS(SWISSW!$I:$I,MATCHUP!$A55,SWISSW!$J:$J,MATCHUP!AL$1)-COUNTIFS(SWISSW!$I:$I,MATCHUP!$A55,SWISSW!$J:$J,MATCHUP!AL$1,SWISSW!$F:$F,"Draw")+COUNTIFS(SWISSW!$I:$I,MATCHUP!AL$1,SWISSW!$J:$J,MATCHUP!$A55)-COUNTIFS(SWISSW!$I:$I,MATCHUP!AL$1,SWISSW!$J:$J,MATCHUP!$A55,SWISSW!$F:$F,"Draw")),"-")</f>
        <v>-</v>
      </c>
      <c r="AM55" s="5" t="str">
        <f ca="1">IFERROR((COUNTIFS(SWISSW!$I:$I,MATCHUP!$A55,SWISSW!$J:$J,MATCHUP!AM$1,SWISSW!$F:$F,"Won")+COUNTIFS(SWISSW!$I:$I,MATCHUP!AM$1,SWISSW!$J:$J,MATCHUP!$A55,SWISSW!$F:$F,"Lost"))/(COUNTIFS(SWISSW!$I:$I,MATCHUP!$A55,SWISSW!$J:$J,MATCHUP!AM$1)-COUNTIFS(SWISSW!$I:$I,MATCHUP!$A55,SWISSW!$J:$J,MATCHUP!AM$1,SWISSW!$F:$F,"Draw")+COUNTIFS(SWISSW!$I:$I,MATCHUP!AM$1,SWISSW!$J:$J,MATCHUP!$A55)-COUNTIFS(SWISSW!$I:$I,MATCHUP!AM$1,SWISSW!$J:$J,MATCHUP!$A55,SWISSW!$F:$F,"Draw")),"-")</f>
        <v>-</v>
      </c>
      <c r="AN55" s="5" t="str">
        <f ca="1">IFERROR((COUNTIFS(SWISSW!$I:$I,MATCHUP!$A55,SWISSW!$J:$J,MATCHUP!AN$1,SWISSW!$F:$F,"Won")+COUNTIFS(SWISSW!$I:$I,MATCHUP!AN$1,SWISSW!$J:$J,MATCHUP!$A55,SWISSW!$F:$F,"Lost"))/(COUNTIFS(SWISSW!$I:$I,MATCHUP!$A55,SWISSW!$J:$J,MATCHUP!AN$1)-COUNTIFS(SWISSW!$I:$I,MATCHUP!$A55,SWISSW!$J:$J,MATCHUP!AN$1,SWISSW!$F:$F,"Draw")+COUNTIFS(SWISSW!$I:$I,MATCHUP!AN$1,SWISSW!$J:$J,MATCHUP!$A55)-COUNTIFS(SWISSW!$I:$I,MATCHUP!AN$1,SWISSW!$J:$J,MATCHUP!$A55,SWISSW!$F:$F,"Draw")),"-")</f>
        <v>-</v>
      </c>
      <c r="AO55" s="5" t="str">
        <f ca="1">IFERROR((COUNTIFS(SWISSW!$I:$I,MATCHUP!$A55,SWISSW!$J:$J,MATCHUP!AO$1,SWISSW!$F:$F,"Won")+COUNTIFS(SWISSW!$I:$I,MATCHUP!AO$1,SWISSW!$J:$J,MATCHUP!$A55,SWISSW!$F:$F,"Lost"))/(COUNTIFS(SWISSW!$I:$I,MATCHUP!$A55,SWISSW!$J:$J,MATCHUP!AO$1)-COUNTIFS(SWISSW!$I:$I,MATCHUP!$A55,SWISSW!$J:$J,MATCHUP!AO$1,SWISSW!$F:$F,"Draw")+COUNTIFS(SWISSW!$I:$I,MATCHUP!AO$1,SWISSW!$J:$J,MATCHUP!$A55)-COUNTIFS(SWISSW!$I:$I,MATCHUP!AO$1,SWISSW!$J:$J,MATCHUP!$A55,SWISSW!$F:$F,"Draw")),"-")</f>
        <v>-</v>
      </c>
      <c r="AP55" s="5" t="str">
        <f ca="1">IFERROR((COUNTIFS(SWISSW!$I:$I,MATCHUP!$A55,SWISSW!$J:$J,MATCHUP!AP$1,SWISSW!$F:$F,"Won")+COUNTIFS(SWISSW!$I:$I,MATCHUP!AP$1,SWISSW!$J:$J,MATCHUP!$A55,SWISSW!$F:$F,"Lost"))/(COUNTIFS(SWISSW!$I:$I,MATCHUP!$A55,SWISSW!$J:$J,MATCHUP!AP$1)-COUNTIFS(SWISSW!$I:$I,MATCHUP!$A55,SWISSW!$J:$J,MATCHUP!AP$1,SWISSW!$F:$F,"Draw")+COUNTIFS(SWISSW!$I:$I,MATCHUP!AP$1,SWISSW!$J:$J,MATCHUP!$A55)-COUNTIFS(SWISSW!$I:$I,MATCHUP!AP$1,SWISSW!$J:$J,MATCHUP!$A55,SWISSW!$F:$F,"Draw")),"-")</f>
        <v>-</v>
      </c>
      <c r="AQ55" s="5" t="str">
        <f ca="1">IFERROR((COUNTIFS(SWISSW!$I:$I,MATCHUP!$A55,SWISSW!$J:$J,MATCHUP!AQ$1,SWISSW!$F:$F,"Won")+COUNTIFS(SWISSW!$I:$I,MATCHUP!AQ$1,SWISSW!$J:$J,MATCHUP!$A55,SWISSW!$F:$F,"Lost"))/(COUNTIFS(SWISSW!$I:$I,MATCHUP!$A55,SWISSW!$J:$J,MATCHUP!AQ$1)-COUNTIFS(SWISSW!$I:$I,MATCHUP!$A55,SWISSW!$J:$J,MATCHUP!AQ$1,SWISSW!$F:$F,"Draw")+COUNTIFS(SWISSW!$I:$I,MATCHUP!AQ$1,SWISSW!$J:$J,MATCHUP!$A55)-COUNTIFS(SWISSW!$I:$I,MATCHUP!AQ$1,SWISSW!$J:$J,MATCHUP!$A55,SWISSW!$F:$F,"Draw")),"-")</f>
        <v>-</v>
      </c>
      <c r="AR55" s="5" t="str">
        <f ca="1">IFERROR((COUNTIFS(SWISSW!$I:$I,MATCHUP!$A55,SWISSW!$J:$J,MATCHUP!AR$1,SWISSW!$F:$F,"Won")+COUNTIFS(SWISSW!$I:$I,MATCHUP!AR$1,SWISSW!$J:$J,MATCHUP!$A55,SWISSW!$F:$F,"Lost"))/(COUNTIFS(SWISSW!$I:$I,MATCHUP!$A55,SWISSW!$J:$J,MATCHUP!AR$1)-COUNTIFS(SWISSW!$I:$I,MATCHUP!$A55,SWISSW!$J:$J,MATCHUP!AR$1,SWISSW!$F:$F,"Draw")+COUNTIFS(SWISSW!$I:$I,MATCHUP!AR$1,SWISSW!$J:$J,MATCHUP!$A55)-COUNTIFS(SWISSW!$I:$I,MATCHUP!AR$1,SWISSW!$J:$J,MATCHUP!$A55,SWISSW!$F:$F,"Draw")),"-")</f>
        <v>-</v>
      </c>
      <c r="AS55" s="5" t="str">
        <f ca="1">IFERROR((COUNTIFS(SWISSW!$I:$I,MATCHUP!$A55,SWISSW!$J:$J,MATCHUP!AS$1,SWISSW!$F:$F,"Won")+COUNTIFS(SWISSW!$I:$I,MATCHUP!AS$1,SWISSW!$J:$J,MATCHUP!$A55,SWISSW!$F:$F,"Lost"))/(COUNTIFS(SWISSW!$I:$I,MATCHUP!$A55,SWISSW!$J:$J,MATCHUP!AS$1)-COUNTIFS(SWISSW!$I:$I,MATCHUP!$A55,SWISSW!$J:$J,MATCHUP!AS$1,SWISSW!$F:$F,"Draw")+COUNTIFS(SWISSW!$I:$I,MATCHUP!AS$1,SWISSW!$J:$J,MATCHUP!$A55)-COUNTIFS(SWISSW!$I:$I,MATCHUP!AS$1,SWISSW!$J:$J,MATCHUP!$A55,SWISSW!$F:$F,"Draw")),"-")</f>
        <v>-</v>
      </c>
      <c r="AT55" s="5" t="str">
        <f ca="1">IFERROR((COUNTIFS(SWISSW!$I:$I,MATCHUP!$A55,SWISSW!$J:$J,MATCHUP!AT$1,SWISSW!$F:$F,"Won")+COUNTIFS(SWISSW!$I:$I,MATCHUP!AT$1,SWISSW!$J:$J,MATCHUP!$A55,SWISSW!$F:$F,"Lost"))/(COUNTIFS(SWISSW!$I:$I,MATCHUP!$A55,SWISSW!$J:$J,MATCHUP!AT$1)-COUNTIFS(SWISSW!$I:$I,MATCHUP!$A55,SWISSW!$J:$J,MATCHUP!AT$1,SWISSW!$F:$F,"Draw")+COUNTIFS(SWISSW!$I:$I,MATCHUP!AT$1,SWISSW!$J:$J,MATCHUP!$A55)-COUNTIFS(SWISSW!$I:$I,MATCHUP!AT$1,SWISSW!$J:$J,MATCHUP!$A55,SWISSW!$F:$F,"Draw")),"-")</f>
        <v>-</v>
      </c>
      <c r="AU55" s="5" t="str">
        <f ca="1">IFERROR((COUNTIFS(SWISSW!$I:$I,MATCHUP!$A55,SWISSW!$J:$J,MATCHUP!AU$1,SWISSW!$F:$F,"Won")+COUNTIFS(SWISSW!$I:$I,MATCHUP!AU$1,SWISSW!$J:$J,MATCHUP!$A55,SWISSW!$F:$F,"Lost"))/(COUNTIFS(SWISSW!$I:$I,MATCHUP!$A55,SWISSW!$J:$J,MATCHUP!AU$1)-COUNTIFS(SWISSW!$I:$I,MATCHUP!$A55,SWISSW!$J:$J,MATCHUP!AU$1,SWISSW!$F:$F,"Draw")+COUNTIFS(SWISSW!$I:$I,MATCHUP!AU$1,SWISSW!$J:$J,MATCHUP!$A55)-COUNTIFS(SWISSW!$I:$I,MATCHUP!AU$1,SWISSW!$J:$J,MATCHUP!$A55,SWISSW!$F:$F,"Draw")),"-")</f>
        <v>-</v>
      </c>
      <c r="AV55" s="5" t="str">
        <f ca="1">IFERROR((COUNTIFS(SWISSW!$I:$I,MATCHUP!$A55,SWISSW!$J:$J,MATCHUP!AV$1,SWISSW!$F:$F,"Won")+COUNTIFS(SWISSW!$I:$I,MATCHUP!AV$1,SWISSW!$J:$J,MATCHUP!$A55,SWISSW!$F:$F,"Lost"))/(COUNTIFS(SWISSW!$I:$I,MATCHUP!$A55,SWISSW!$J:$J,MATCHUP!AV$1)-COUNTIFS(SWISSW!$I:$I,MATCHUP!$A55,SWISSW!$J:$J,MATCHUP!AV$1,SWISSW!$F:$F,"Draw")+COUNTIFS(SWISSW!$I:$I,MATCHUP!AV$1,SWISSW!$J:$J,MATCHUP!$A55)-COUNTIFS(SWISSW!$I:$I,MATCHUP!AV$1,SWISSW!$J:$J,MATCHUP!$A55,SWISSW!$F:$F,"Draw")),"-")</f>
        <v>-</v>
      </c>
      <c r="AW55" s="5" t="str">
        <f ca="1">IFERROR((COUNTIFS(SWISSW!$I:$I,MATCHUP!$A55,SWISSW!$J:$J,MATCHUP!AW$1,SWISSW!$F:$F,"Won")+COUNTIFS(SWISSW!$I:$I,MATCHUP!AW$1,SWISSW!$J:$J,MATCHUP!$A55,SWISSW!$F:$F,"Lost"))/(COUNTIFS(SWISSW!$I:$I,MATCHUP!$A55,SWISSW!$J:$J,MATCHUP!AW$1)-COUNTIFS(SWISSW!$I:$I,MATCHUP!$A55,SWISSW!$J:$J,MATCHUP!AW$1,SWISSW!$F:$F,"Draw")+COUNTIFS(SWISSW!$I:$I,MATCHUP!AW$1,SWISSW!$J:$J,MATCHUP!$A55)-COUNTIFS(SWISSW!$I:$I,MATCHUP!AW$1,SWISSW!$J:$J,MATCHUP!$A55,SWISSW!$F:$F,"Draw")),"-")</f>
        <v>-</v>
      </c>
      <c r="AX55" s="5" t="str">
        <f ca="1">IFERROR((COUNTIFS(SWISSW!$I:$I,MATCHUP!$A55,SWISSW!$J:$J,MATCHUP!AX$1,SWISSW!$F:$F,"Won")+COUNTIFS(SWISSW!$I:$I,MATCHUP!AX$1,SWISSW!$J:$J,MATCHUP!$A55,SWISSW!$F:$F,"Lost"))/(COUNTIFS(SWISSW!$I:$I,MATCHUP!$A55,SWISSW!$J:$J,MATCHUP!AX$1)-COUNTIFS(SWISSW!$I:$I,MATCHUP!$A55,SWISSW!$J:$J,MATCHUP!AX$1,SWISSW!$F:$F,"Draw")+COUNTIFS(SWISSW!$I:$I,MATCHUP!AX$1,SWISSW!$J:$J,MATCHUP!$A55)-COUNTIFS(SWISSW!$I:$I,MATCHUP!AX$1,SWISSW!$J:$J,MATCHUP!$A55,SWISSW!$F:$F,"Draw")),"-")</f>
        <v>-</v>
      </c>
      <c r="AY55" s="5" t="str">
        <f ca="1">IFERROR((COUNTIFS(SWISSW!$I:$I,MATCHUP!$A55,SWISSW!$J:$J,MATCHUP!AY$1,SWISSW!$F:$F,"Won")+COUNTIFS(SWISSW!$I:$I,MATCHUP!AY$1,SWISSW!$J:$J,MATCHUP!$A55,SWISSW!$F:$F,"Lost"))/(COUNTIFS(SWISSW!$I:$I,MATCHUP!$A55,SWISSW!$J:$J,MATCHUP!AY$1)-COUNTIFS(SWISSW!$I:$I,MATCHUP!$A55,SWISSW!$J:$J,MATCHUP!AY$1,SWISSW!$F:$F,"Draw")+COUNTIFS(SWISSW!$I:$I,MATCHUP!AY$1,SWISSW!$J:$J,MATCHUP!$A55)-COUNTIFS(SWISSW!$I:$I,MATCHUP!AY$1,SWISSW!$J:$J,MATCHUP!$A55,SWISSW!$F:$F,"Draw")),"-")</f>
        <v>-</v>
      </c>
      <c r="AZ55" s="5" t="str">
        <f ca="1">IFERROR((COUNTIFS(SWISSW!$I:$I,MATCHUP!$A55,SWISSW!$J:$J,MATCHUP!AZ$1,SWISSW!$F:$F,"Won")+COUNTIFS(SWISSW!$I:$I,MATCHUP!AZ$1,SWISSW!$J:$J,MATCHUP!$A55,SWISSW!$F:$F,"Lost"))/(COUNTIFS(SWISSW!$I:$I,MATCHUP!$A55,SWISSW!$J:$J,MATCHUP!AZ$1)-COUNTIFS(SWISSW!$I:$I,MATCHUP!$A55,SWISSW!$J:$J,MATCHUP!AZ$1,SWISSW!$F:$F,"Draw")+COUNTIFS(SWISSW!$I:$I,MATCHUP!AZ$1,SWISSW!$J:$J,MATCHUP!$A55)-COUNTIFS(SWISSW!$I:$I,MATCHUP!AZ$1,SWISSW!$J:$J,MATCHUP!$A55,SWISSW!$F:$F,"Draw")),"-")</f>
        <v>-</v>
      </c>
      <c r="BA55" s="5" t="str">
        <f ca="1">IFERROR((COUNTIFS(SWISSW!$I:$I,MATCHUP!$A55,SWISSW!$J:$J,MATCHUP!BA$1,SWISSW!$F:$F,"Won")+COUNTIFS(SWISSW!$I:$I,MATCHUP!BA$1,SWISSW!$J:$J,MATCHUP!$A55,SWISSW!$F:$F,"Lost"))/(COUNTIFS(SWISSW!$I:$I,MATCHUP!$A55,SWISSW!$J:$J,MATCHUP!BA$1)-COUNTIFS(SWISSW!$I:$I,MATCHUP!$A55,SWISSW!$J:$J,MATCHUP!BA$1,SWISSW!$F:$F,"Draw")+COUNTIFS(SWISSW!$I:$I,MATCHUP!BA$1,SWISSW!$J:$J,MATCHUP!$A55)-COUNTIFS(SWISSW!$I:$I,MATCHUP!BA$1,SWISSW!$J:$J,MATCHUP!$A55,SWISSW!$F:$F,"Draw")),"-")</f>
        <v>-</v>
      </c>
      <c r="BB55" s="5" t="str">
        <f ca="1">IFERROR((COUNTIFS(SWISSW!$I:$I,MATCHUP!$A55,SWISSW!$J:$J,MATCHUP!BB$1,SWISSW!$F:$F,"Won")+COUNTIFS(SWISSW!$I:$I,MATCHUP!BB$1,SWISSW!$J:$J,MATCHUP!$A55,SWISSW!$F:$F,"Lost"))/(COUNTIFS(SWISSW!$I:$I,MATCHUP!$A55,SWISSW!$J:$J,MATCHUP!BB$1)-COUNTIFS(SWISSW!$I:$I,MATCHUP!$A55,SWISSW!$J:$J,MATCHUP!BB$1,SWISSW!$F:$F,"Draw")+COUNTIFS(SWISSW!$I:$I,MATCHUP!BB$1,SWISSW!$J:$J,MATCHUP!$A55)-COUNTIFS(SWISSW!$I:$I,MATCHUP!BB$1,SWISSW!$J:$J,MATCHUP!$A55,SWISSW!$F:$F,"Draw")),"-")</f>
        <v>-</v>
      </c>
      <c r="BC55" s="5" t="str">
        <f ca="1">IFERROR((COUNTIFS(SWISSW!$I:$I,MATCHUP!$A55,SWISSW!$J:$J,MATCHUP!BC$1,SWISSW!$F:$F,"Won")+COUNTIFS(SWISSW!$I:$I,MATCHUP!BC$1,SWISSW!$J:$J,MATCHUP!$A55,SWISSW!$F:$F,"Lost"))/(COUNTIFS(SWISSW!$I:$I,MATCHUP!$A55,SWISSW!$J:$J,MATCHUP!BC$1)-COUNTIFS(SWISSW!$I:$I,MATCHUP!$A55,SWISSW!$J:$J,MATCHUP!BC$1,SWISSW!$F:$F,"Draw")+COUNTIFS(SWISSW!$I:$I,MATCHUP!BC$1,SWISSW!$J:$J,MATCHUP!$A55)-COUNTIFS(SWISSW!$I:$I,MATCHUP!BC$1,SWISSW!$J:$J,MATCHUP!$A55,SWISSW!$F:$F,"Draw")),"-")</f>
        <v>-</v>
      </c>
      <c r="BD55" s="5" t="str">
        <f ca="1">IFERROR((COUNTIFS(SWISSW!$I:$I,MATCHUP!$A55,SWISSW!$J:$J,MATCHUP!BD$1,SWISSW!$F:$F,"Won")+COUNTIFS(SWISSW!$I:$I,MATCHUP!BD$1,SWISSW!$J:$J,MATCHUP!$A55,SWISSW!$F:$F,"Lost"))/(COUNTIFS(SWISSW!$I:$I,MATCHUP!$A55,SWISSW!$J:$J,MATCHUP!BD$1)-COUNTIFS(SWISSW!$I:$I,MATCHUP!$A55,SWISSW!$J:$J,MATCHUP!BD$1,SWISSW!$F:$F,"Draw")+COUNTIFS(SWISSW!$I:$I,MATCHUP!BD$1,SWISSW!$J:$J,MATCHUP!$A55)-COUNTIFS(SWISSW!$I:$I,MATCHUP!BD$1,SWISSW!$J:$J,MATCHUP!$A55,SWISSW!$F:$F,"Draw")),"-")</f>
        <v>-</v>
      </c>
      <c r="BE55" s="5">
        <f ca="1">IFERROR((COUNTIFS(SWISSW!$I:$I,MATCHUP!$A55,SWISSW!$J:$J,MATCHUP!BE$1,SWISSW!$F:$F,"Won")+COUNTIFS(SWISSW!$I:$I,MATCHUP!BE$1,SWISSW!$J:$J,MATCHUP!$A55,SWISSW!$F:$F,"Lost"))/(COUNTIFS(SWISSW!$I:$I,MATCHUP!$A55,SWISSW!$J:$J,MATCHUP!BE$1)-COUNTIFS(SWISSW!$I:$I,MATCHUP!$A55,SWISSW!$J:$J,MATCHUP!BE$1,SWISSW!$F:$F,"Draw")+COUNTIFS(SWISSW!$I:$I,MATCHUP!BE$1,SWISSW!$J:$J,MATCHUP!$A55)-COUNTIFS(SWISSW!$I:$I,MATCHUP!BE$1,SWISSW!$J:$J,MATCHUP!$A55,SWISSW!$F:$F,"Draw")),"-")</f>
        <v>1</v>
      </c>
      <c r="BF55" s="5" t="str">
        <f ca="1">IFERROR((COUNTIFS(SWISSW!$I:$I,MATCHUP!$A55,SWISSW!$J:$J,MATCHUP!BF$1,SWISSW!$F:$F,"Won")+COUNTIFS(SWISSW!$I:$I,MATCHUP!BF$1,SWISSW!$J:$J,MATCHUP!$A55,SWISSW!$F:$F,"Lost"))/(COUNTIFS(SWISSW!$I:$I,MATCHUP!$A55,SWISSW!$J:$J,MATCHUP!BF$1)-COUNTIFS(SWISSW!$I:$I,MATCHUP!$A55,SWISSW!$J:$J,MATCHUP!BF$1,SWISSW!$F:$F,"Draw")+COUNTIFS(SWISSW!$I:$I,MATCHUP!BF$1,SWISSW!$J:$J,MATCHUP!$A55)-COUNTIFS(SWISSW!$I:$I,MATCHUP!BF$1,SWISSW!$J:$J,MATCHUP!$A55,SWISSW!$F:$F,"Draw")),"-")</f>
        <v>-</v>
      </c>
      <c r="BG55" s="5" t="str">
        <f ca="1">IFERROR((COUNTIFS(SWISSW!$I:$I,MATCHUP!$A55,SWISSW!$J:$J,MATCHUP!BG$1,SWISSW!$F:$F,"Won")+COUNTIFS(SWISSW!$I:$I,MATCHUP!BG$1,SWISSW!$J:$J,MATCHUP!$A55,SWISSW!$F:$F,"Lost"))/(COUNTIFS(SWISSW!$I:$I,MATCHUP!$A55,SWISSW!$J:$J,MATCHUP!BG$1)-COUNTIFS(SWISSW!$I:$I,MATCHUP!$A55,SWISSW!$J:$J,MATCHUP!BG$1,SWISSW!$F:$F,"Draw")+COUNTIFS(SWISSW!$I:$I,MATCHUP!BG$1,SWISSW!$J:$J,MATCHUP!$A55)-COUNTIFS(SWISSW!$I:$I,MATCHUP!BG$1,SWISSW!$J:$J,MATCHUP!$A55,SWISSW!$F:$F,"Draw")),"-")</f>
        <v>-</v>
      </c>
      <c r="BH55" s="5" t="str">
        <f ca="1">IFERROR((COUNTIFS(SWISSW!$I:$I,MATCHUP!$A55,SWISSW!$J:$J,MATCHUP!BH$1,SWISSW!$F:$F,"Won")+COUNTIFS(SWISSW!$I:$I,MATCHUP!BH$1,SWISSW!$J:$J,MATCHUP!$A55,SWISSW!$F:$F,"Lost"))/(COUNTIFS(SWISSW!$I:$I,MATCHUP!$A55,SWISSW!$J:$J,MATCHUP!BH$1)-COUNTIFS(SWISSW!$I:$I,MATCHUP!$A55,SWISSW!$J:$J,MATCHUP!BH$1,SWISSW!$F:$F,"Draw")+COUNTIFS(SWISSW!$I:$I,MATCHUP!BH$1,SWISSW!$J:$J,MATCHUP!$A55)-COUNTIFS(SWISSW!$I:$I,MATCHUP!BH$1,SWISSW!$J:$J,MATCHUP!$A55,SWISSW!$F:$F,"Draw")),"-")</f>
        <v>-</v>
      </c>
      <c r="BI55" s="5" t="str">
        <f ca="1">IFERROR((COUNTIFS(SWISSW!$I:$I,MATCHUP!$A55,SWISSW!$J:$J,MATCHUP!BI$1,SWISSW!$F:$F,"Won")+COUNTIFS(SWISSW!$I:$I,MATCHUP!BI$1,SWISSW!$J:$J,MATCHUP!$A55,SWISSW!$F:$F,"Lost"))/(COUNTIFS(SWISSW!$I:$I,MATCHUP!$A55,SWISSW!$J:$J,MATCHUP!BI$1)-COUNTIFS(SWISSW!$I:$I,MATCHUP!$A55,SWISSW!$J:$J,MATCHUP!BI$1,SWISSW!$F:$F,"Draw")+COUNTIFS(SWISSW!$I:$I,MATCHUP!BI$1,SWISSW!$J:$J,MATCHUP!$A55)-COUNTIFS(SWISSW!$I:$I,MATCHUP!BI$1,SWISSW!$J:$J,MATCHUP!$A55,SWISSW!$F:$F,"Draw")),"-")</f>
        <v>-</v>
      </c>
      <c r="BJ55" s="5" t="str">
        <f ca="1">IFERROR((COUNTIFS(SWISSW!$I:$I,MATCHUP!$A55,SWISSW!$J:$J,MATCHUP!BJ$1,SWISSW!$F:$F,"Won")+COUNTIFS(SWISSW!$I:$I,MATCHUP!BJ$1,SWISSW!$J:$J,MATCHUP!$A55,SWISSW!$F:$F,"Lost"))/(COUNTIFS(SWISSW!$I:$I,MATCHUP!$A55,SWISSW!$J:$J,MATCHUP!BJ$1)-COUNTIFS(SWISSW!$I:$I,MATCHUP!$A55,SWISSW!$J:$J,MATCHUP!BJ$1,SWISSW!$F:$F,"Draw")+COUNTIFS(SWISSW!$I:$I,MATCHUP!BJ$1,SWISSW!$J:$J,MATCHUP!$A55)-COUNTIFS(SWISSW!$I:$I,MATCHUP!BJ$1,SWISSW!$J:$J,MATCHUP!$A55,SWISSW!$F:$F,"Draw")),"-")</f>
        <v>-</v>
      </c>
      <c r="BK55" s="5" t="str">
        <f ca="1">IFERROR((COUNTIFS(SWISSW!$I:$I,MATCHUP!$A55,SWISSW!$J:$J,MATCHUP!BK$1,SWISSW!$F:$F,"Won")+COUNTIFS(SWISSW!$I:$I,MATCHUP!BK$1,SWISSW!$J:$J,MATCHUP!$A55,SWISSW!$F:$F,"Lost"))/(COUNTIFS(SWISSW!$I:$I,MATCHUP!$A55,SWISSW!$J:$J,MATCHUP!BK$1)-COUNTIFS(SWISSW!$I:$I,MATCHUP!$A55,SWISSW!$J:$J,MATCHUP!BK$1,SWISSW!$F:$F,"Draw")+COUNTIFS(SWISSW!$I:$I,MATCHUP!BK$1,SWISSW!$J:$J,MATCHUP!$A55)-COUNTIFS(SWISSW!$I:$I,MATCHUP!BK$1,SWISSW!$J:$J,MATCHUP!$A55,SWISSW!$F:$F,"Draw")),"-")</f>
        <v>-</v>
      </c>
      <c r="BL55" s="5" t="str">
        <f ca="1">IFERROR((COUNTIFS(SWISSW!$I:$I,MATCHUP!$A55,SWISSW!$J:$J,MATCHUP!BL$1,SWISSW!$F:$F,"Won")+COUNTIFS(SWISSW!$I:$I,MATCHUP!BL$1,SWISSW!$J:$J,MATCHUP!$A55,SWISSW!$F:$F,"Lost"))/(COUNTIFS(SWISSW!$I:$I,MATCHUP!$A55,SWISSW!$J:$J,MATCHUP!BL$1)-COUNTIFS(SWISSW!$I:$I,MATCHUP!$A55,SWISSW!$J:$J,MATCHUP!BL$1,SWISSW!$F:$F,"Draw")+COUNTIFS(SWISSW!$I:$I,MATCHUP!BL$1,SWISSW!$J:$J,MATCHUP!$A55)-COUNTIFS(SWISSW!$I:$I,MATCHUP!BL$1,SWISSW!$J:$J,MATCHUP!$A55,SWISSW!$F:$F,"Draw")),"-")</f>
        <v>-</v>
      </c>
      <c r="BM55" s="5" t="str">
        <f ca="1">IFERROR((COUNTIFS(SWISSW!$I:$I,MATCHUP!$A55,SWISSW!$J:$J,MATCHUP!BM$1,SWISSW!$F:$F,"Won")+COUNTIFS(SWISSW!$I:$I,MATCHUP!BM$1,SWISSW!$J:$J,MATCHUP!$A55,SWISSW!$F:$F,"Lost"))/(COUNTIFS(SWISSW!$I:$I,MATCHUP!$A55,SWISSW!$J:$J,MATCHUP!BM$1)-COUNTIFS(SWISSW!$I:$I,MATCHUP!$A55,SWISSW!$J:$J,MATCHUP!BM$1,SWISSW!$F:$F,"Draw")+COUNTIFS(SWISSW!$I:$I,MATCHUP!BM$1,SWISSW!$J:$J,MATCHUP!$A55)-COUNTIFS(SWISSW!$I:$I,MATCHUP!BM$1,SWISSW!$J:$J,MATCHUP!$A55,SWISSW!$F:$F,"Draw")),"-")</f>
        <v>-</v>
      </c>
      <c r="BN55" s="5" t="str">
        <f ca="1">IFERROR((COUNTIFS(SWISSW!$I:$I,MATCHUP!$A55,SWISSW!$J:$J,MATCHUP!BN$1,SWISSW!$F:$F,"Won")+COUNTIFS(SWISSW!$I:$I,MATCHUP!BN$1,SWISSW!$J:$J,MATCHUP!$A55,SWISSW!$F:$F,"Lost"))/(COUNTIFS(SWISSW!$I:$I,MATCHUP!$A55,SWISSW!$J:$J,MATCHUP!BN$1)-COUNTIFS(SWISSW!$I:$I,MATCHUP!$A55,SWISSW!$J:$J,MATCHUP!BN$1,SWISSW!$F:$F,"Draw")+COUNTIFS(SWISSW!$I:$I,MATCHUP!BN$1,SWISSW!$J:$J,MATCHUP!$A55)-COUNTIFS(SWISSW!$I:$I,MATCHUP!BN$1,SWISSW!$J:$J,MATCHUP!$A55,SWISSW!$F:$F,"Draw")),"-")</f>
        <v>-</v>
      </c>
      <c r="BO55" s="5" t="str">
        <f ca="1">IFERROR((COUNTIFS(SWISSW!$I:$I,MATCHUP!$A55,SWISSW!$J:$J,MATCHUP!BO$1,SWISSW!$F:$F,"Won")+COUNTIFS(SWISSW!$I:$I,MATCHUP!BO$1,SWISSW!$J:$J,MATCHUP!$A55,SWISSW!$F:$F,"Lost"))/(COUNTIFS(SWISSW!$I:$I,MATCHUP!$A55,SWISSW!$J:$J,MATCHUP!BO$1)-COUNTIFS(SWISSW!$I:$I,MATCHUP!$A55,SWISSW!$J:$J,MATCHUP!BO$1,SWISSW!$F:$F,"Draw")+COUNTIFS(SWISSW!$I:$I,MATCHUP!BO$1,SWISSW!$J:$J,MATCHUP!$A55)-COUNTIFS(SWISSW!$I:$I,MATCHUP!BO$1,SWISSW!$J:$J,MATCHUP!$A55,SWISSW!$F:$F,"Draw")),"-")</f>
        <v>-</v>
      </c>
      <c r="BP55" s="5" t="str">
        <f ca="1">IFERROR((COUNTIFS(SWISSW!$I:$I,MATCHUP!$A55,SWISSW!$J:$J,MATCHUP!BP$1,SWISSW!$F:$F,"Won")+COUNTIFS(SWISSW!$I:$I,MATCHUP!BP$1,SWISSW!$J:$J,MATCHUP!$A55,SWISSW!$F:$F,"Lost"))/(COUNTIFS(SWISSW!$I:$I,MATCHUP!$A55,SWISSW!$J:$J,MATCHUP!BP$1)-COUNTIFS(SWISSW!$I:$I,MATCHUP!$A55,SWISSW!$J:$J,MATCHUP!BP$1,SWISSW!$F:$F,"Draw")+COUNTIFS(SWISSW!$I:$I,MATCHUP!BP$1,SWISSW!$J:$J,MATCHUP!$A55)-COUNTIFS(SWISSW!$I:$I,MATCHUP!BP$1,SWISSW!$J:$J,MATCHUP!$A55,SWISSW!$F:$F,"Draw")),"-")</f>
        <v>-</v>
      </c>
      <c r="BQ55" s="5" t="str">
        <f ca="1">IFERROR((COUNTIFS(SWISSW!$I:$I,MATCHUP!$A55,SWISSW!$J:$J,MATCHUP!BQ$1,SWISSW!$F:$F,"Won")+COUNTIFS(SWISSW!$I:$I,MATCHUP!BQ$1,SWISSW!$J:$J,MATCHUP!$A55,SWISSW!$F:$F,"Lost"))/(COUNTIFS(SWISSW!$I:$I,MATCHUP!$A55,SWISSW!$J:$J,MATCHUP!BQ$1)-COUNTIFS(SWISSW!$I:$I,MATCHUP!$A55,SWISSW!$J:$J,MATCHUP!BQ$1,SWISSW!$F:$F,"Draw")+COUNTIFS(SWISSW!$I:$I,MATCHUP!BQ$1,SWISSW!$J:$J,MATCHUP!$A55)-COUNTIFS(SWISSW!$I:$I,MATCHUP!BQ$1,SWISSW!$J:$J,MATCHUP!$A55,SWISSW!$F:$F,"Draw")),"-")</f>
        <v>-</v>
      </c>
      <c r="BR55" s="5" t="str">
        <f ca="1">IFERROR((COUNTIFS(SWISSW!$I:$I,MATCHUP!$A55,SWISSW!$J:$J,MATCHUP!BR$1,SWISSW!$F:$F,"Won")+COUNTIFS(SWISSW!$I:$I,MATCHUP!BR$1,SWISSW!$J:$J,MATCHUP!$A55,SWISSW!$F:$F,"Lost"))/(COUNTIFS(SWISSW!$I:$I,MATCHUP!$A55,SWISSW!$J:$J,MATCHUP!BR$1)-COUNTIFS(SWISSW!$I:$I,MATCHUP!$A55,SWISSW!$J:$J,MATCHUP!BR$1,SWISSW!$F:$F,"Draw")+COUNTIFS(SWISSW!$I:$I,MATCHUP!BR$1,SWISSW!$J:$J,MATCHUP!$A55)-COUNTIFS(SWISSW!$I:$I,MATCHUP!BR$1,SWISSW!$J:$J,MATCHUP!$A55,SWISSW!$F:$F,"Draw")),"-")</f>
        <v>-</v>
      </c>
      <c r="BS55" s="5" t="str">
        <f ca="1">IFERROR((COUNTIFS(SWISSW!$I:$I,MATCHUP!$A55,SWISSW!$J:$J,MATCHUP!BS$1,SWISSW!$F:$F,"Won")+COUNTIFS(SWISSW!$I:$I,MATCHUP!BS$1,SWISSW!$J:$J,MATCHUP!$A55,SWISSW!$F:$F,"Lost"))/(COUNTIFS(SWISSW!$I:$I,MATCHUP!$A55,SWISSW!$J:$J,MATCHUP!BS$1)-COUNTIFS(SWISSW!$I:$I,MATCHUP!$A55,SWISSW!$J:$J,MATCHUP!BS$1,SWISSW!$F:$F,"Draw")+COUNTIFS(SWISSW!$I:$I,MATCHUP!BS$1,SWISSW!$J:$J,MATCHUP!$A55)-COUNTIFS(SWISSW!$I:$I,MATCHUP!BS$1,SWISSW!$J:$J,MATCHUP!$A55,SWISSW!$F:$F,"Draw")),"-")</f>
        <v>-</v>
      </c>
      <c r="BT55" s="5" t="str">
        <f ca="1">IFERROR((COUNTIFS(SWISSW!$I:$I,MATCHUP!$A55,SWISSW!$J:$J,MATCHUP!BT$1,SWISSW!$F:$F,"Won")+COUNTIFS(SWISSW!$I:$I,MATCHUP!BT$1,SWISSW!$J:$J,MATCHUP!$A55,SWISSW!$F:$F,"Lost"))/(COUNTIFS(SWISSW!$I:$I,MATCHUP!$A55,SWISSW!$J:$J,MATCHUP!BT$1)-COUNTIFS(SWISSW!$I:$I,MATCHUP!$A55,SWISSW!$J:$J,MATCHUP!BT$1,SWISSW!$F:$F,"Draw")+COUNTIFS(SWISSW!$I:$I,MATCHUP!BT$1,SWISSW!$J:$J,MATCHUP!$A55)-COUNTIFS(SWISSW!$I:$I,MATCHUP!BT$1,SWISSW!$J:$J,MATCHUP!$A55,SWISSW!$F:$F,"Draw")),"-")</f>
        <v>-</v>
      </c>
      <c r="BU55" s="5" t="str">
        <f ca="1">IFERROR((COUNTIFS(SWISSW!$I:$I,MATCHUP!$A55,SWISSW!$J:$J,MATCHUP!BU$1,SWISSW!$F:$F,"Won")+COUNTIFS(SWISSW!$I:$I,MATCHUP!BU$1,SWISSW!$J:$J,MATCHUP!$A55,SWISSW!$F:$F,"Lost"))/(COUNTIFS(SWISSW!$I:$I,MATCHUP!$A55,SWISSW!$J:$J,MATCHUP!BU$1)-COUNTIFS(SWISSW!$I:$I,MATCHUP!$A55,SWISSW!$J:$J,MATCHUP!BU$1,SWISSW!$F:$F,"Draw")+COUNTIFS(SWISSW!$I:$I,MATCHUP!BU$1,SWISSW!$J:$J,MATCHUP!$A55)-COUNTIFS(SWISSW!$I:$I,MATCHUP!BU$1,SWISSW!$J:$J,MATCHUP!$A55,SWISSW!$F:$F,"Draw")),"-")</f>
        <v>-</v>
      </c>
      <c r="BV55" s="5" t="str">
        <f ca="1">IFERROR((COUNTIFS(SWISSW!$I:$I,MATCHUP!$A55,SWISSW!$J:$J,MATCHUP!BV$1,SWISSW!$F:$F,"Won")+COUNTIFS(SWISSW!$I:$I,MATCHUP!BV$1,SWISSW!$J:$J,MATCHUP!$A55,SWISSW!$F:$F,"Lost"))/(COUNTIFS(SWISSW!$I:$I,MATCHUP!$A55,SWISSW!$J:$J,MATCHUP!BV$1)-COUNTIFS(SWISSW!$I:$I,MATCHUP!$A55,SWISSW!$J:$J,MATCHUP!BV$1,SWISSW!$F:$F,"Draw")+COUNTIFS(SWISSW!$I:$I,MATCHUP!BV$1,SWISSW!$J:$J,MATCHUP!$A55)-COUNTIFS(SWISSW!$I:$I,MATCHUP!BV$1,SWISSW!$J:$J,MATCHUP!$A55,SWISSW!$F:$F,"Draw")),"-")</f>
        <v>-</v>
      </c>
      <c r="BW55" s="5" t="str">
        <f ca="1">IFERROR((COUNTIFS(SWISSW!$I:$I,MATCHUP!$A55,SWISSW!$J:$J,MATCHUP!BW$1,SWISSW!$F:$F,"Won")+COUNTIFS(SWISSW!$I:$I,MATCHUP!BW$1,SWISSW!$J:$J,MATCHUP!$A55,SWISSW!$F:$F,"Lost"))/(COUNTIFS(SWISSW!$I:$I,MATCHUP!$A55,SWISSW!$J:$J,MATCHUP!BW$1)-COUNTIFS(SWISSW!$I:$I,MATCHUP!$A55,SWISSW!$J:$J,MATCHUP!BW$1,SWISSW!$F:$F,"Draw")+COUNTIFS(SWISSW!$I:$I,MATCHUP!BW$1,SWISSW!$J:$J,MATCHUP!$A55)-COUNTIFS(SWISSW!$I:$I,MATCHUP!BW$1,SWISSW!$J:$J,MATCHUP!$A55,SWISSW!$F:$F,"Draw")),"-")</f>
        <v>-</v>
      </c>
      <c r="BX55" s="5" t="str">
        <f ca="1">IFERROR((COUNTIFS(SWISSW!$I:$I,MATCHUP!$A55,SWISSW!$J:$J,MATCHUP!BX$1,SWISSW!$F:$F,"Won")+COUNTIFS(SWISSW!$I:$I,MATCHUP!BX$1,SWISSW!$J:$J,MATCHUP!$A55,SWISSW!$F:$F,"Lost"))/(COUNTIFS(SWISSW!$I:$I,MATCHUP!$A55,SWISSW!$J:$J,MATCHUP!BX$1)-COUNTIFS(SWISSW!$I:$I,MATCHUP!$A55,SWISSW!$J:$J,MATCHUP!BX$1,SWISSW!$F:$F,"Draw")+COUNTIFS(SWISSW!$I:$I,MATCHUP!BX$1,SWISSW!$J:$J,MATCHUP!$A55)-COUNTIFS(SWISSW!$I:$I,MATCHUP!BX$1,SWISSW!$J:$J,MATCHUP!$A55,SWISSW!$F:$F,"Draw")),"-")</f>
        <v>-</v>
      </c>
      <c r="BY55" s="5" t="str">
        <f ca="1">IFERROR((COUNTIFS(SWISSW!$I:$I,MATCHUP!$A55,SWISSW!$J:$J,MATCHUP!BY$1,SWISSW!$F:$F,"Won")+COUNTIFS(SWISSW!$I:$I,MATCHUP!BY$1,SWISSW!$J:$J,MATCHUP!$A55,SWISSW!$F:$F,"Lost"))/(COUNTIFS(SWISSW!$I:$I,MATCHUP!$A55,SWISSW!$J:$J,MATCHUP!BY$1)-COUNTIFS(SWISSW!$I:$I,MATCHUP!$A55,SWISSW!$J:$J,MATCHUP!BY$1,SWISSW!$F:$F,"Draw")+COUNTIFS(SWISSW!$I:$I,MATCHUP!BY$1,SWISSW!$J:$J,MATCHUP!$A55)-COUNTIFS(SWISSW!$I:$I,MATCHUP!BY$1,SWISSW!$J:$J,MATCHUP!$A55,SWISSW!$F:$F,"Draw")),"-")</f>
        <v>-</v>
      </c>
      <c r="BZ55" s="5" t="str">
        <f ca="1">IFERROR((COUNTIFS(SWISSW!$I:$I,MATCHUP!$A55,SWISSW!$J:$J,MATCHUP!BZ$1,SWISSW!$F:$F,"Won")+COUNTIFS(SWISSW!$I:$I,MATCHUP!BZ$1,SWISSW!$J:$J,MATCHUP!$A55,SWISSW!$F:$F,"Lost"))/(COUNTIFS(SWISSW!$I:$I,MATCHUP!$A55,SWISSW!$J:$J,MATCHUP!BZ$1)-COUNTIFS(SWISSW!$I:$I,MATCHUP!$A55,SWISSW!$J:$J,MATCHUP!BZ$1,SWISSW!$F:$F,"Draw")+COUNTIFS(SWISSW!$I:$I,MATCHUP!BZ$1,SWISSW!$J:$J,MATCHUP!$A55)-COUNTIFS(SWISSW!$I:$I,MATCHUP!BZ$1,SWISSW!$J:$J,MATCHUP!$A55,SWISSW!$F:$F,"Draw")),"-")</f>
        <v>-</v>
      </c>
      <c r="CA55" s="5" t="str">
        <f ca="1">IFERROR((COUNTIFS(SWISSW!$I:$I,MATCHUP!$A55,SWISSW!$J:$J,MATCHUP!CA$1,SWISSW!$F:$F,"Won")+COUNTIFS(SWISSW!$I:$I,MATCHUP!CA$1,SWISSW!$J:$J,MATCHUP!$A55,SWISSW!$F:$F,"Lost"))/(COUNTIFS(SWISSW!$I:$I,MATCHUP!$A55,SWISSW!$J:$J,MATCHUP!CA$1)-COUNTIFS(SWISSW!$I:$I,MATCHUP!$A55,SWISSW!$J:$J,MATCHUP!CA$1,SWISSW!$F:$F,"Draw")+COUNTIFS(SWISSW!$I:$I,MATCHUP!CA$1,SWISSW!$J:$J,MATCHUP!$A55)-COUNTIFS(SWISSW!$I:$I,MATCHUP!CA$1,SWISSW!$J:$J,MATCHUP!$A55,SWISSW!$F:$F,"Draw")),"-")</f>
        <v>-</v>
      </c>
      <c r="CB55" s="5" t="str">
        <f ca="1">IFERROR((COUNTIFS(SWISSW!$I:$I,MATCHUP!$A55,SWISSW!$J:$J,MATCHUP!CB$1,SWISSW!$F:$F,"Won")+COUNTIFS(SWISSW!$I:$I,MATCHUP!CB$1,SWISSW!$J:$J,MATCHUP!$A55,SWISSW!$F:$F,"Lost"))/(COUNTIFS(SWISSW!$I:$I,MATCHUP!$A55,SWISSW!$J:$J,MATCHUP!CB$1)-COUNTIFS(SWISSW!$I:$I,MATCHUP!$A55,SWISSW!$J:$J,MATCHUP!CB$1,SWISSW!$F:$F,"Draw")+COUNTIFS(SWISSW!$I:$I,MATCHUP!CB$1,SWISSW!$J:$J,MATCHUP!$A55)-COUNTIFS(SWISSW!$I:$I,MATCHUP!CB$1,SWISSW!$J:$J,MATCHUP!$A55,SWISSW!$F:$F,"Draw")),"-")</f>
        <v>-</v>
      </c>
      <c r="CC55" s="5" t="str">
        <f ca="1">IFERROR((COUNTIFS(SWISSW!$I:$I,MATCHUP!$A55,SWISSW!$J:$J,MATCHUP!CC$1,SWISSW!$F:$F,"Won")+COUNTIFS(SWISSW!$I:$I,MATCHUP!CC$1,SWISSW!$J:$J,MATCHUP!$A55,SWISSW!$F:$F,"Lost"))/(COUNTIFS(SWISSW!$I:$I,MATCHUP!$A55,SWISSW!$J:$J,MATCHUP!CC$1)-COUNTIFS(SWISSW!$I:$I,MATCHUP!$A55,SWISSW!$J:$J,MATCHUP!CC$1,SWISSW!$F:$F,"Draw")+COUNTIFS(SWISSW!$I:$I,MATCHUP!CC$1,SWISSW!$J:$J,MATCHUP!$A55)-COUNTIFS(SWISSW!$I:$I,MATCHUP!CC$1,SWISSW!$J:$J,MATCHUP!$A55,SWISSW!$F:$F,"Draw")),"-")</f>
        <v>-</v>
      </c>
      <c r="CD55" s="5" t="str">
        <f ca="1">IFERROR((COUNTIFS(SWISSW!$I:$I,MATCHUP!$A55,SWISSW!$J:$J,MATCHUP!CD$1,SWISSW!$F:$F,"Won")+COUNTIFS(SWISSW!$I:$I,MATCHUP!CD$1,SWISSW!$J:$J,MATCHUP!$A55,SWISSW!$F:$F,"Lost"))/(COUNTIFS(SWISSW!$I:$I,MATCHUP!$A55,SWISSW!$J:$J,MATCHUP!CD$1)-COUNTIFS(SWISSW!$I:$I,MATCHUP!$A55,SWISSW!$J:$J,MATCHUP!CD$1,SWISSW!$F:$F,"Draw")+COUNTIFS(SWISSW!$I:$I,MATCHUP!CD$1,SWISSW!$J:$J,MATCHUP!$A55)-COUNTIFS(SWISSW!$I:$I,MATCHUP!CD$1,SWISSW!$J:$J,MATCHUP!$A55,SWISSW!$F:$F,"Draw")),"-")</f>
        <v>-</v>
      </c>
      <c r="CE55" s="5" t="str">
        <f ca="1">IFERROR((COUNTIFS(SWISSW!$I:$I,MATCHUP!$A55,SWISSW!$J:$J,MATCHUP!CE$1,SWISSW!$F:$F,"Won")+COUNTIFS(SWISSW!$I:$I,MATCHUP!CE$1,SWISSW!$J:$J,MATCHUP!$A55,SWISSW!$F:$F,"Lost"))/(COUNTIFS(SWISSW!$I:$I,MATCHUP!$A55,SWISSW!$J:$J,MATCHUP!CE$1)-COUNTIFS(SWISSW!$I:$I,MATCHUP!$A55,SWISSW!$J:$J,MATCHUP!CE$1,SWISSW!$F:$F,"Draw")+COUNTIFS(SWISSW!$I:$I,MATCHUP!CE$1,SWISSW!$J:$J,MATCHUP!$A55)-COUNTIFS(SWISSW!$I:$I,MATCHUP!CE$1,SWISSW!$J:$J,MATCHUP!$A55,SWISSW!$F:$F,"Draw")),"-")</f>
        <v>-</v>
      </c>
      <c r="CF55" s="5" t="str">
        <f ca="1">IFERROR((COUNTIFS(SWISSW!$I:$I,MATCHUP!$A55,SWISSW!$J:$J,MATCHUP!CF$1,SWISSW!$F:$F,"Won")+COUNTIFS(SWISSW!$I:$I,MATCHUP!CF$1,SWISSW!$J:$J,MATCHUP!$A55,SWISSW!$F:$F,"Lost"))/(COUNTIFS(SWISSW!$I:$I,MATCHUP!$A55,SWISSW!$J:$J,MATCHUP!CF$1)-COUNTIFS(SWISSW!$I:$I,MATCHUP!$A55,SWISSW!$J:$J,MATCHUP!CF$1,SWISSW!$F:$F,"Draw")+COUNTIFS(SWISSW!$I:$I,MATCHUP!CF$1,SWISSW!$J:$J,MATCHUP!$A55)-COUNTIFS(SWISSW!$I:$I,MATCHUP!CF$1,SWISSW!$J:$J,MATCHUP!$A55,SWISSW!$F:$F,"Draw")),"-")</f>
        <v>-</v>
      </c>
      <c r="CG55" s="5" t="str">
        <f ca="1">IFERROR((COUNTIFS(SWISSW!$I:$I,MATCHUP!$A55,SWISSW!$J:$J,MATCHUP!CG$1,SWISSW!$F:$F,"Won")+COUNTIFS(SWISSW!$I:$I,MATCHUP!CG$1,SWISSW!$J:$J,MATCHUP!$A55,SWISSW!$F:$F,"Lost"))/(COUNTIFS(SWISSW!$I:$I,MATCHUP!$A55,SWISSW!$J:$J,MATCHUP!CG$1)-COUNTIFS(SWISSW!$I:$I,MATCHUP!$A55,SWISSW!$J:$J,MATCHUP!CG$1,SWISSW!$F:$F,"Draw")+COUNTIFS(SWISSW!$I:$I,MATCHUP!CG$1,SWISSW!$J:$J,MATCHUP!$A55)-COUNTIFS(SWISSW!$I:$I,MATCHUP!CG$1,SWISSW!$J:$J,MATCHUP!$A55,SWISSW!$F:$F,"Draw")),"-")</f>
        <v>-</v>
      </c>
      <c r="CH55" s="5" t="str">
        <f ca="1">IFERROR((COUNTIFS(SWISSW!$I:$I,MATCHUP!$A55,SWISSW!$J:$J,MATCHUP!CH$1,SWISSW!$F:$F,"Won")+COUNTIFS(SWISSW!$I:$I,MATCHUP!CH$1,SWISSW!$J:$J,MATCHUP!$A55,SWISSW!$F:$F,"Lost"))/(COUNTIFS(SWISSW!$I:$I,MATCHUP!$A55,SWISSW!$J:$J,MATCHUP!CH$1)-COUNTIFS(SWISSW!$I:$I,MATCHUP!$A55,SWISSW!$J:$J,MATCHUP!CH$1,SWISSW!$F:$F,"Draw")+COUNTIFS(SWISSW!$I:$I,MATCHUP!CH$1,SWISSW!$J:$J,MATCHUP!$A55)-COUNTIFS(SWISSW!$I:$I,MATCHUP!CH$1,SWISSW!$J:$J,MATCHUP!$A55,SWISSW!$F:$F,"Draw")),"-")</f>
        <v>-</v>
      </c>
      <c r="CI55" s="5" t="str">
        <f ca="1">IFERROR((COUNTIFS(SWISSW!$I:$I,MATCHUP!$A55,SWISSW!$J:$J,MATCHUP!CI$1,SWISSW!$F:$F,"Won")+COUNTIFS(SWISSW!$I:$I,MATCHUP!CI$1,SWISSW!$J:$J,MATCHUP!$A55,SWISSW!$F:$F,"Lost"))/(COUNTIFS(SWISSW!$I:$I,MATCHUP!$A55,SWISSW!$J:$J,MATCHUP!CI$1)-COUNTIFS(SWISSW!$I:$I,MATCHUP!$A55,SWISSW!$J:$J,MATCHUP!CI$1,SWISSW!$F:$F,"Draw")+COUNTIFS(SWISSW!$I:$I,MATCHUP!CI$1,SWISSW!$J:$J,MATCHUP!$A55)-COUNTIFS(SWISSW!$I:$I,MATCHUP!CI$1,SWISSW!$J:$J,MATCHUP!$A55,SWISSW!$F:$F,"Draw")),"-")</f>
        <v>-</v>
      </c>
      <c r="CJ55" s="5" t="str">
        <f ca="1">IFERROR((COUNTIFS(SWISSW!$I:$I,MATCHUP!$A55,SWISSW!$J:$J,MATCHUP!CJ$1,SWISSW!$F:$F,"Won")+COUNTIFS(SWISSW!$I:$I,MATCHUP!CJ$1,SWISSW!$J:$J,MATCHUP!$A55,SWISSW!$F:$F,"Lost"))/(COUNTIFS(SWISSW!$I:$I,MATCHUP!$A55,SWISSW!$J:$J,MATCHUP!CJ$1)-COUNTIFS(SWISSW!$I:$I,MATCHUP!$A55,SWISSW!$J:$J,MATCHUP!CJ$1,SWISSW!$F:$F,"Draw")+COUNTIFS(SWISSW!$I:$I,MATCHUP!CJ$1,SWISSW!$J:$J,MATCHUP!$A55)-COUNTIFS(SWISSW!$I:$I,MATCHUP!CJ$1,SWISSW!$J:$J,MATCHUP!$A55,SWISSW!$F:$F,"Draw")),"-")</f>
        <v>-</v>
      </c>
      <c r="CK55" s="5" t="str">
        <f ca="1">IFERROR((COUNTIFS(SWISSW!$I:$I,MATCHUP!$A55,SWISSW!$J:$J,MATCHUP!CK$1,SWISSW!$F:$F,"Won")+COUNTIFS(SWISSW!$I:$I,MATCHUP!CK$1,SWISSW!$J:$J,MATCHUP!$A55,SWISSW!$F:$F,"Lost"))/(COUNTIFS(SWISSW!$I:$I,MATCHUP!$A55,SWISSW!$J:$J,MATCHUP!CK$1)-COUNTIFS(SWISSW!$I:$I,MATCHUP!$A55,SWISSW!$J:$J,MATCHUP!CK$1,SWISSW!$F:$F,"Draw")+COUNTIFS(SWISSW!$I:$I,MATCHUP!CK$1,SWISSW!$J:$J,MATCHUP!$A55)-COUNTIFS(SWISSW!$I:$I,MATCHUP!CK$1,SWISSW!$J:$J,MATCHUP!$A55,SWISSW!$F:$F,"Draw")),"-")</f>
        <v>-</v>
      </c>
      <c r="CL55" s="5" t="str">
        <f ca="1">IFERROR((COUNTIFS(SWISSW!$I:$I,MATCHUP!$A55,SWISSW!$J:$J,MATCHUP!CL$1,SWISSW!$F:$F,"Won")+COUNTIFS(SWISSW!$I:$I,MATCHUP!CL$1,SWISSW!$J:$J,MATCHUP!$A55,SWISSW!$F:$F,"Lost"))/(COUNTIFS(SWISSW!$I:$I,MATCHUP!$A55,SWISSW!$J:$J,MATCHUP!CL$1)-COUNTIFS(SWISSW!$I:$I,MATCHUP!$A55,SWISSW!$J:$J,MATCHUP!CL$1,SWISSW!$F:$F,"Draw")+COUNTIFS(SWISSW!$I:$I,MATCHUP!CL$1,SWISSW!$J:$J,MATCHUP!$A55)-COUNTIFS(SWISSW!$I:$I,MATCHUP!CL$1,SWISSW!$J:$J,MATCHUP!$A55,SWISSW!$F:$F,"Draw")),"-")</f>
        <v>-</v>
      </c>
      <c r="CM55" s="5" t="str">
        <f ca="1">IFERROR((COUNTIFS(SWISSW!$I:$I,MATCHUP!$A55,SWISSW!$J:$J,MATCHUP!CM$1,SWISSW!$F:$F,"Won")+COUNTIFS(SWISSW!$I:$I,MATCHUP!CM$1,SWISSW!$J:$J,MATCHUP!$A55,SWISSW!$F:$F,"Lost"))/(COUNTIFS(SWISSW!$I:$I,MATCHUP!$A55,SWISSW!$J:$J,MATCHUP!CM$1)-COUNTIFS(SWISSW!$I:$I,MATCHUP!$A55,SWISSW!$J:$J,MATCHUP!CM$1,SWISSW!$F:$F,"Draw")+COUNTIFS(SWISSW!$I:$I,MATCHUP!CM$1,SWISSW!$J:$J,MATCHUP!$A55)-COUNTIFS(SWISSW!$I:$I,MATCHUP!CM$1,SWISSW!$J:$J,MATCHUP!$A55,SWISSW!$F:$F,"Draw")),"-")</f>
        <v>-</v>
      </c>
      <c r="CN55" s="5" t="str">
        <f ca="1">IFERROR((COUNTIFS(SWISSW!$I:$I,MATCHUP!$A55,SWISSW!$J:$J,MATCHUP!CN$1,SWISSW!$F:$F,"Won")+COUNTIFS(SWISSW!$I:$I,MATCHUP!CN$1,SWISSW!$J:$J,MATCHUP!$A55,SWISSW!$F:$F,"Lost"))/(COUNTIFS(SWISSW!$I:$I,MATCHUP!$A55,SWISSW!$J:$J,MATCHUP!CN$1)-COUNTIFS(SWISSW!$I:$I,MATCHUP!$A55,SWISSW!$J:$J,MATCHUP!CN$1,SWISSW!$F:$F,"Draw")+COUNTIFS(SWISSW!$I:$I,MATCHUP!CN$1,SWISSW!$J:$J,MATCHUP!$A55)-COUNTIFS(SWISSW!$I:$I,MATCHUP!CN$1,SWISSW!$J:$J,MATCHUP!$A55,SWISSW!$F:$F,"Draw")),"-")</f>
        <v>-</v>
      </c>
      <c r="CO55" s="5" t="str">
        <f ca="1">IFERROR((COUNTIFS(SWISSW!$I:$I,MATCHUP!$A55,SWISSW!$J:$J,MATCHUP!CO$1,SWISSW!$F:$F,"Won")+COUNTIFS(SWISSW!$I:$I,MATCHUP!CO$1,SWISSW!$J:$J,MATCHUP!$A55,SWISSW!$F:$F,"Lost"))/(COUNTIFS(SWISSW!$I:$I,MATCHUP!$A55,SWISSW!$J:$J,MATCHUP!CO$1)-COUNTIFS(SWISSW!$I:$I,MATCHUP!$A55,SWISSW!$J:$J,MATCHUP!CO$1,SWISSW!$F:$F,"Draw")+COUNTIFS(SWISSW!$I:$I,MATCHUP!CO$1,SWISSW!$J:$J,MATCHUP!$A55)-COUNTIFS(SWISSW!$I:$I,MATCHUP!CO$1,SWISSW!$J:$J,MATCHUP!$A55,SWISSW!$F:$F,"Draw")),"-")</f>
        <v>-</v>
      </c>
      <c r="CP55" s="5" t="str">
        <f ca="1">IFERROR((COUNTIFS(SWISSW!$I:$I,MATCHUP!$A55,SWISSW!$J:$J,MATCHUP!CP$1,SWISSW!$F:$F,"Won")+COUNTIFS(SWISSW!$I:$I,MATCHUP!CP$1,SWISSW!$J:$J,MATCHUP!$A55,SWISSW!$F:$F,"Lost"))/(COUNTIFS(SWISSW!$I:$I,MATCHUP!$A55,SWISSW!$J:$J,MATCHUP!CP$1)-COUNTIFS(SWISSW!$I:$I,MATCHUP!$A55,SWISSW!$J:$J,MATCHUP!CP$1,SWISSW!$F:$F,"Draw")+COUNTIFS(SWISSW!$I:$I,MATCHUP!CP$1,SWISSW!$J:$J,MATCHUP!$A55)-COUNTIFS(SWISSW!$I:$I,MATCHUP!CP$1,SWISSW!$J:$J,MATCHUP!$A55,SWISSW!$F:$F,"Draw")),"-")</f>
        <v>-</v>
      </c>
      <c r="CQ55" s="5" t="str">
        <f ca="1">IFERROR((COUNTIFS(SWISSW!$I:$I,MATCHUP!$A55,SWISSW!$J:$J,MATCHUP!CQ$1,SWISSW!$F:$F,"Won")+COUNTIFS(SWISSW!$I:$I,MATCHUP!CQ$1,SWISSW!$J:$J,MATCHUP!$A55,SWISSW!$F:$F,"Lost"))/(COUNTIFS(SWISSW!$I:$I,MATCHUP!$A55,SWISSW!$J:$J,MATCHUP!CQ$1)-COUNTIFS(SWISSW!$I:$I,MATCHUP!$A55,SWISSW!$J:$J,MATCHUP!CQ$1,SWISSW!$F:$F,"Draw")+COUNTIFS(SWISSW!$I:$I,MATCHUP!CQ$1,SWISSW!$J:$J,MATCHUP!$A55)-COUNTIFS(SWISSW!$I:$I,MATCHUP!CQ$1,SWISSW!$J:$J,MATCHUP!$A55,SWISSW!$F:$F,"Draw")),"-")</f>
        <v>-</v>
      </c>
      <c r="CR55" s="5" t="str">
        <f ca="1">IFERROR((COUNTIFS(SWISSW!$I:$I,MATCHUP!$A55,SWISSW!$J:$J,MATCHUP!CR$1,SWISSW!$F:$F,"Won")+COUNTIFS(SWISSW!$I:$I,MATCHUP!CR$1,SWISSW!$J:$J,MATCHUP!$A55,SWISSW!$F:$F,"Lost"))/(COUNTIFS(SWISSW!$I:$I,MATCHUP!$A55,SWISSW!$J:$J,MATCHUP!CR$1)-COUNTIFS(SWISSW!$I:$I,MATCHUP!$A55,SWISSW!$J:$J,MATCHUP!CR$1,SWISSW!$F:$F,"Draw")+COUNTIFS(SWISSW!$I:$I,MATCHUP!CR$1,SWISSW!$J:$J,MATCHUP!$A55)-COUNTIFS(SWISSW!$I:$I,MATCHUP!CR$1,SWISSW!$J:$J,MATCHUP!$A55,SWISSW!$F:$F,"Draw")),"-")</f>
        <v>-</v>
      </c>
      <c r="CS55" s="5" t="str">
        <f ca="1">IFERROR((COUNTIFS(SWISSW!$I:$I,MATCHUP!$A55,SWISSW!$J:$J,MATCHUP!CS$1,SWISSW!$F:$F,"Won")+COUNTIFS(SWISSW!$I:$I,MATCHUP!CS$1,SWISSW!$J:$J,MATCHUP!$A55,SWISSW!$F:$F,"Lost"))/(COUNTIFS(SWISSW!$I:$I,MATCHUP!$A55,SWISSW!$J:$J,MATCHUP!CS$1)-COUNTIFS(SWISSW!$I:$I,MATCHUP!$A55,SWISSW!$J:$J,MATCHUP!CS$1,SWISSW!$F:$F,"Draw")+COUNTIFS(SWISSW!$I:$I,MATCHUP!CS$1,SWISSW!$J:$J,MATCHUP!$A55)-COUNTIFS(SWISSW!$I:$I,MATCHUP!CS$1,SWISSW!$J:$J,MATCHUP!$A55,SWISSW!$F:$F,"Draw")),"-")</f>
        <v>-</v>
      </c>
      <c r="CT55" s="5" t="str">
        <f ca="1">IFERROR((COUNTIFS(SWISSW!$I:$I,MATCHUP!$A55,SWISSW!$J:$J,MATCHUP!CT$1,SWISSW!$F:$F,"Won")+COUNTIFS(SWISSW!$I:$I,MATCHUP!CT$1,SWISSW!$J:$J,MATCHUP!$A55,SWISSW!$F:$F,"Lost"))/(COUNTIFS(SWISSW!$I:$I,MATCHUP!$A55,SWISSW!$J:$J,MATCHUP!CT$1)-COUNTIFS(SWISSW!$I:$I,MATCHUP!$A55,SWISSW!$J:$J,MATCHUP!CT$1,SWISSW!$F:$F,"Draw")+COUNTIFS(SWISSW!$I:$I,MATCHUP!CT$1,SWISSW!$J:$J,MATCHUP!$A55)-COUNTIFS(SWISSW!$I:$I,MATCHUP!CT$1,SWISSW!$J:$J,MATCHUP!$A55,SWISSW!$F:$F,"Draw")),"-")</f>
        <v>-</v>
      </c>
      <c r="CU55" s="5" t="str">
        <f ca="1">IFERROR((COUNTIFS(SWISSW!$I:$I,MATCHUP!$A55,SWISSW!$J:$J,MATCHUP!CU$1,SWISSW!$F:$F,"Won")+COUNTIFS(SWISSW!$I:$I,MATCHUP!CU$1,SWISSW!$J:$J,MATCHUP!$A55,SWISSW!$F:$F,"Lost"))/(COUNTIFS(SWISSW!$I:$I,MATCHUP!$A55,SWISSW!$J:$J,MATCHUP!CU$1)-COUNTIFS(SWISSW!$I:$I,MATCHUP!$A55,SWISSW!$J:$J,MATCHUP!CU$1,SWISSW!$F:$F,"Draw")+COUNTIFS(SWISSW!$I:$I,MATCHUP!CU$1,SWISSW!$J:$J,MATCHUP!$A55)-COUNTIFS(SWISSW!$I:$I,MATCHUP!CU$1,SWISSW!$J:$J,MATCHUP!$A55,SWISSW!$F:$F,"Draw")),"-")</f>
        <v>-</v>
      </c>
      <c r="CV55" s="5" t="str">
        <f ca="1">IFERROR((COUNTIFS(SWISSW!$I:$I,MATCHUP!$A55,SWISSW!$J:$J,MATCHUP!CV$1,SWISSW!$F:$F,"Won")+COUNTIFS(SWISSW!$I:$I,MATCHUP!CV$1,SWISSW!$J:$J,MATCHUP!$A55,SWISSW!$F:$F,"Lost"))/(COUNTIFS(SWISSW!$I:$I,MATCHUP!$A55,SWISSW!$J:$J,MATCHUP!CV$1)-COUNTIFS(SWISSW!$I:$I,MATCHUP!$A55,SWISSW!$J:$J,MATCHUP!CV$1,SWISSW!$F:$F,"Draw")+COUNTIFS(SWISSW!$I:$I,MATCHUP!CV$1,SWISSW!$J:$J,MATCHUP!$A55)-COUNTIFS(SWISSW!$I:$I,MATCHUP!CV$1,SWISSW!$J:$J,MATCHUP!$A55,SWISSW!$F:$F,"Draw")),"-")</f>
        <v>-</v>
      </c>
    </row>
    <row r="56" spans="1:100" ht="55" customHeight="1" x14ac:dyDescent="0.3">
      <c r="A56" s="3" t="str" cm="1">
        <f t="array" aca="1" ref="A56" ca="1">INDIRECT(ADDRESS(ROW(),1,,1,"METABREAK"))</f>
        <v>Izzet Faeries</v>
      </c>
      <c r="B56" s="5">
        <f ca="1">IFERROR((COUNTIFS(SWISSW!$I:$I,MATCHUP!$A56,SWISSW!$J:$J,MATCHUP!B$1,SWISSW!$F:$F,"Won")+COUNTIFS(SWISSW!$I:$I,MATCHUP!B$1,SWISSW!$J:$J,MATCHUP!$A56,SWISSW!$F:$F,"Lost"))/(COUNTIFS(SWISSW!$I:$I,MATCHUP!$A56,SWISSW!$J:$J,MATCHUP!B$1)-COUNTIFS(SWISSW!$I:$I,MATCHUP!$A56,SWISSW!$J:$J,MATCHUP!B$1,SWISSW!$F:$F,"Draw")+COUNTIFS(SWISSW!$I:$I,MATCHUP!B$1,SWISSW!$J:$J,MATCHUP!$A56)-COUNTIFS(SWISSW!$I:$I,MATCHUP!B$1,SWISSW!$J:$J,MATCHUP!$A56,SWISSW!$F:$F,"Draw")),"-")</f>
        <v>1</v>
      </c>
      <c r="C56" s="5">
        <f ca="1">IFERROR((COUNTIFS(SWISSW!$I:$I,MATCHUP!$A56,SWISSW!$J:$J,MATCHUP!C$1,SWISSW!$F:$F,"Won")+COUNTIFS(SWISSW!$I:$I,MATCHUP!C$1,SWISSW!$J:$J,MATCHUP!$A56,SWISSW!$F:$F,"Lost"))/(COUNTIFS(SWISSW!$I:$I,MATCHUP!$A56,SWISSW!$J:$J,MATCHUP!C$1)-COUNTIFS(SWISSW!$I:$I,MATCHUP!$A56,SWISSW!$J:$J,MATCHUP!C$1,SWISSW!$F:$F,"Draw")+COUNTIFS(SWISSW!$I:$I,MATCHUP!C$1,SWISSW!$J:$J,MATCHUP!$A56)-COUNTIFS(SWISSW!$I:$I,MATCHUP!C$1,SWISSW!$J:$J,MATCHUP!$A56,SWISSW!$F:$F,"Draw")),"-")</f>
        <v>0.66666666666666663</v>
      </c>
      <c r="D56" s="5">
        <f ca="1">IFERROR((COUNTIFS(SWISSW!$I:$I,MATCHUP!$A56,SWISSW!$J:$J,MATCHUP!D$1,SWISSW!$F:$F,"Won")+COUNTIFS(SWISSW!$I:$I,MATCHUP!D$1,SWISSW!$J:$J,MATCHUP!$A56,SWISSW!$F:$F,"Lost"))/(COUNTIFS(SWISSW!$I:$I,MATCHUP!$A56,SWISSW!$J:$J,MATCHUP!D$1)-COUNTIFS(SWISSW!$I:$I,MATCHUP!$A56,SWISSW!$J:$J,MATCHUP!D$1,SWISSW!$F:$F,"Draw")+COUNTIFS(SWISSW!$I:$I,MATCHUP!D$1,SWISSW!$J:$J,MATCHUP!$A56)-COUNTIFS(SWISSW!$I:$I,MATCHUP!D$1,SWISSW!$J:$J,MATCHUP!$A56,SWISSW!$F:$F,"Draw")),"-")</f>
        <v>0.5</v>
      </c>
      <c r="E56" s="5" t="str">
        <f ca="1">IFERROR((COUNTIFS(SWISSW!$I:$I,MATCHUP!$A56,SWISSW!$J:$J,MATCHUP!E$1,SWISSW!$F:$F,"Won")+COUNTIFS(SWISSW!$I:$I,MATCHUP!E$1,SWISSW!$J:$J,MATCHUP!$A56,SWISSW!$F:$F,"Lost"))/(COUNTIFS(SWISSW!$I:$I,MATCHUP!$A56,SWISSW!$J:$J,MATCHUP!E$1)-COUNTIFS(SWISSW!$I:$I,MATCHUP!$A56,SWISSW!$J:$J,MATCHUP!E$1,SWISSW!$F:$F,"Draw")+COUNTIFS(SWISSW!$I:$I,MATCHUP!E$1,SWISSW!$J:$J,MATCHUP!$A56)-COUNTIFS(SWISSW!$I:$I,MATCHUP!E$1,SWISSW!$J:$J,MATCHUP!$A56,SWISSW!$F:$F,"Draw")),"-")</f>
        <v>-</v>
      </c>
      <c r="F56" s="5">
        <f ca="1">IFERROR((COUNTIFS(SWISSW!$I:$I,MATCHUP!$A56,SWISSW!$J:$J,MATCHUP!F$1,SWISSW!$F:$F,"Won")+COUNTIFS(SWISSW!$I:$I,MATCHUP!F$1,SWISSW!$J:$J,MATCHUP!$A56,SWISSW!$F:$F,"Lost"))/(COUNTIFS(SWISSW!$I:$I,MATCHUP!$A56,SWISSW!$J:$J,MATCHUP!F$1)-COUNTIFS(SWISSW!$I:$I,MATCHUP!$A56,SWISSW!$J:$J,MATCHUP!F$1,SWISSW!$F:$F,"Draw")+COUNTIFS(SWISSW!$I:$I,MATCHUP!F$1,SWISSW!$J:$J,MATCHUP!$A56)-COUNTIFS(SWISSW!$I:$I,MATCHUP!F$1,SWISSW!$J:$J,MATCHUP!$A56,SWISSW!$F:$F,"Draw")),"-")</f>
        <v>1</v>
      </c>
      <c r="G56" s="5" t="str">
        <f ca="1">IFERROR((COUNTIFS(SWISSW!$I:$I,MATCHUP!$A56,SWISSW!$J:$J,MATCHUP!G$1,SWISSW!$F:$F,"Won")+COUNTIFS(SWISSW!$I:$I,MATCHUP!G$1,SWISSW!$J:$J,MATCHUP!$A56,SWISSW!$F:$F,"Lost"))/(COUNTIFS(SWISSW!$I:$I,MATCHUP!$A56,SWISSW!$J:$J,MATCHUP!G$1)-COUNTIFS(SWISSW!$I:$I,MATCHUP!$A56,SWISSW!$J:$J,MATCHUP!G$1,SWISSW!$F:$F,"Draw")+COUNTIFS(SWISSW!$I:$I,MATCHUP!G$1,SWISSW!$J:$J,MATCHUP!$A56)-COUNTIFS(SWISSW!$I:$I,MATCHUP!G$1,SWISSW!$J:$J,MATCHUP!$A56,SWISSW!$F:$F,"Draw")),"-")</f>
        <v>-</v>
      </c>
      <c r="H56" s="5">
        <f ca="1">IFERROR((COUNTIFS(SWISSW!$I:$I,MATCHUP!$A56,SWISSW!$J:$J,MATCHUP!H$1,SWISSW!$F:$F,"Won")+COUNTIFS(SWISSW!$I:$I,MATCHUP!H$1,SWISSW!$J:$J,MATCHUP!$A56,SWISSW!$F:$F,"Lost"))/(COUNTIFS(SWISSW!$I:$I,MATCHUP!$A56,SWISSW!$J:$J,MATCHUP!H$1)-COUNTIFS(SWISSW!$I:$I,MATCHUP!$A56,SWISSW!$J:$J,MATCHUP!H$1,SWISSW!$F:$F,"Draw")+COUNTIFS(SWISSW!$I:$I,MATCHUP!H$1,SWISSW!$J:$J,MATCHUP!$A56)-COUNTIFS(SWISSW!$I:$I,MATCHUP!H$1,SWISSW!$J:$J,MATCHUP!$A56,SWISSW!$F:$F,"Draw")),"-")</f>
        <v>0.5</v>
      </c>
      <c r="I56" s="5">
        <f ca="1">IFERROR((COUNTIFS(SWISSW!$I:$I,MATCHUP!$A56,SWISSW!$J:$J,MATCHUP!I$1,SWISSW!$F:$F,"Won")+COUNTIFS(SWISSW!$I:$I,MATCHUP!I$1,SWISSW!$J:$J,MATCHUP!$A56,SWISSW!$F:$F,"Lost"))/(COUNTIFS(SWISSW!$I:$I,MATCHUP!$A56,SWISSW!$J:$J,MATCHUP!I$1)-COUNTIFS(SWISSW!$I:$I,MATCHUP!$A56,SWISSW!$J:$J,MATCHUP!I$1,SWISSW!$F:$F,"Draw")+COUNTIFS(SWISSW!$I:$I,MATCHUP!I$1,SWISSW!$J:$J,MATCHUP!$A56)-COUNTIFS(SWISSW!$I:$I,MATCHUP!I$1,SWISSW!$J:$J,MATCHUP!$A56,SWISSW!$F:$F,"Draw")),"-")</f>
        <v>1</v>
      </c>
      <c r="J56" s="5">
        <f ca="1">IFERROR((COUNTIFS(SWISSW!$I:$I,MATCHUP!$A56,SWISSW!$J:$J,MATCHUP!J$1,SWISSW!$F:$F,"Won")+COUNTIFS(SWISSW!$I:$I,MATCHUP!J$1,SWISSW!$J:$J,MATCHUP!$A56,SWISSW!$F:$F,"Lost"))/(COUNTIFS(SWISSW!$I:$I,MATCHUP!$A56,SWISSW!$J:$J,MATCHUP!J$1)-COUNTIFS(SWISSW!$I:$I,MATCHUP!$A56,SWISSW!$J:$J,MATCHUP!J$1,SWISSW!$F:$F,"Draw")+COUNTIFS(SWISSW!$I:$I,MATCHUP!J$1,SWISSW!$J:$J,MATCHUP!$A56)-COUNTIFS(SWISSW!$I:$I,MATCHUP!J$1,SWISSW!$J:$J,MATCHUP!$A56,SWISSW!$F:$F,"Draw")),"-")</f>
        <v>1</v>
      </c>
      <c r="K56" s="5">
        <f ca="1">IFERROR((COUNTIFS(SWISSW!$I:$I,MATCHUP!$A56,SWISSW!$J:$J,MATCHUP!K$1,SWISSW!$F:$F,"Won")+COUNTIFS(SWISSW!$I:$I,MATCHUP!K$1,SWISSW!$J:$J,MATCHUP!$A56,SWISSW!$F:$F,"Lost"))/(COUNTIFS(SWISSW!$I:$I,MATCHUP!$A56,SWISSW!$J:$J,MATCHUP!K$1)-COUNTIFS(SWISSW!$I:$I,MATCHUP!$A56,SWISSW!$J:$J,MATCHUP!K$1,SWISSW!$F:$F,"Draw")+COUNTIFS(SWISSW!$I:$I,MATCHUP!K$1,SWISSW!$J:$J,MATCHUP!$A56)-COUNTIFS(SWISSW!$I:$I,MATCHUP!K$1,SWISSW!$J:$J,MATCHUP!$A56,SWISSW!$F:$F,"Draw")),"-")</f>
        <v>1</v>
      </c>
      <c r="L56" s="5" t="str">
        <f ca="1">IFERROR((COUNTIFS(SWISSW!$I:$I,MATCHUP!$A56,SWISSW!$J:$J,MATCHUP!L$1,SWISSW!$F:$F,"Won")+COUNTIFS(SWISSW!$I:$I,MATCHUP!L$1,SWISSW!$J:$J,MATCHUP!$A56,SWISSW!$F:$F,"Lost"))/(COUNTIFS(SWISSW!$I:$I,MATCHUP!$A56,SWISSW!$J:$J,MATCHUP!L$1)-COUNTIFS(SWISSW!$I:$I,MATCHUP!$A56,SWISSW!$J:$J,MATCHUP!L$1,SWISSW!$F:$F,"Draw")+COUNTIFS(SWISSW!$I:$I,MATCHUP!L$1,SWISSW!$J:$J,MATCHUP!$A56)-COUNTIFS(SWISSW!$I:$I,MATCHUP!L$1,SWISSW!$J:$J,MATCHUP!$A56,SWISSW!$F:$F,"Draw")),"-")</f>
        <v>-</v>
      </c>
      <c r="M56" s="5" t="str">
        <f ca="1">IFERROR((COUNTIFS(SWISSW!$I:$I,MATCHUP!$A56,SWISSW!$J:$J,MATCHUP!M$1,SWISSW!$F:$F,"Won")+COUNTIFS(SWISSW!$I:$I,MATCHUP!M$1,SWISSW!$J:$J,MATCHUP!$A56,SWISSW!$F:$F,"Lost"))/(COUNTIFS(SWISSW!$I:$I,MATCHUP!$A56,SWISSW!$J:$J,MATCHUP!M$1)-COUNTIFS(SWISSW!$I:$I,MATCHUP!$A56,SWISSW!$J:$J,MATCHUP!M$1,SWISSW!$F:$F,"Draw")+COUNTIFS(SWISSW!$I:$I,MATCHUP!M$1,SWISSW!$J:$J,MATCHUP!$A56)-COUNTIFS(SWISSW!$I:$I,MATCHUP!M$1,SWISSW!$J:$J,MATCHUP!$A56,SWISSW!$F:$F,"Draw")),"-")</f>
        <v>-</v>
      </c>
      <c r="N56" s="5" t="str">
        <f ca="1">IFERROR((COUNTIFS(SWISSW!$I:$I,MATCHUP!$A56,SWISSW!$J:$J,MATCHUP!N$1,SWISSW!$F:$F,"Won")+COUNTIFS(SWISSW!$I:$I,MATCHUP!N$1,SWISSW!$J:$J,MATCHUP!$A56,SWISSW!$F:$F,"Lost"))/(COUNTIFS(SWISSW!$I:$I,MATCHUP!$A56,SWISSW!$J:$J,MATCHUP!N$1)-COUNTIFS(SWISSW!$I:$I,MATCHUP!$A56,SWISSW!$J:$J,MATCHUP!N$1,SWISSW!$F:$F,"Draw")+COUNTIFS(SWISSW!$I:$I,MATCHUP!N$1,SWISSW!$J:$J,MATCHUP!$A56)-COUNTIFS(SWISSW!$I:$I,MATCHUP!N$1,SWISSW!$J:$J,MATCHUP!$A56,SWISSW!$F:$F,"Draw")),"-")</f>
        <v>-</v>
      </c>
      <c r="O56" s="5" t="str">
        <f ca="1">IFERROR((COUNTIFS(SWISSW!$I:$I,MATCHUP!$A56,SWISSW!$J:$J,MATCHUP!O$1,SWISSW!$F:$F,"Won")+COUNTIFS(SWISSW!$I:$I,MATCHUP!O$1,SWISSW!$J:$J,MATCHUP!$A56,SWISSW!$F:$F,"Lost"))/(COUNTIFS(SWISSW!$I:$I,MATCHUP!$A56,SWISSW!$J:$J,MATCHUP!O$1)-COUNTIFS(SWISSW!$I:$I,MATCHUP!$A56,SWISSW!$J:$J,MATCHUP!O$1,SWISSW!$F:$F,"Draw")+COUNTIFS(SWISSW!$I:$I,MATCHUP!O$1,SWISSW!$J:$J,MATCHUP!$A56)-COUNTIFS(SWISSW!$I:$I,MATCHUP!O$1,SWISSW!$J:$J,MATCHUP!$A56,SWISSW!$F:$F,"Draw")),"-")</f>
        <v>-</v>
      </c>
      <c r="P56" s="5" t="str">
        <f ca="1">IFERROR((COUNTIFS(SWISSW!$I:$I,MATCHUP!$A56,SWISSW!$J:$J,MATCHUP!P$1,SWISSW!$F:$F,"Won")+COUNTIFS(SWISSW!$I:$I,MATCHUP!P$1,SWISSW!$J:$J,MATCHUP!$A56,SWISSW!$F:$F,"Lost"))/(COUNTIFS(SWISSW!$I:$I,MATCHUP!$A56,SWISSW!$J:$J,MATCHUP!P$1)-COUNTIFS(SWISSW!$I:$I,MATCHUP!$A56,SWISSW!$J:$J,MATCHUP!P$1,SWISSW!$F:$F,"Draw")+COUNTIFS(SWISSW!$I:$I,MATCHUP!P$1,SWISSW!$J:$J,MATCHUP!$A56)-COUNTIFS(SWISSW!$I:$I,MATCHUP!P$1,SWISSW!$J:$J,MATCHUP!$A56,SWISSW!$F:$F,"Draw")),"-")</f>
        <v>-</v>
      </c>
      <c r="Q56" s="5" t="str">
        <f ca="1">IFERROR((COUNTIFS(SWISSW!$I:$I,MATCHUP!$A56,SWISSW!$J:$J,MATCHUP!Q$1,SWISSW!$F:$F,"Won")+COUNTIFS(SWISSW!$I:$I,MATCHUP!Q$1,SWISSW!$J:$J,MATCHUP!$A56,SWISSW!$F:$F,"Lost"))/(COUNTIFS(SWISSW!$I:$I,MATCHUP!$A56,SWISSW!$J:$J,MATCHUP!Q$1)-COUNTIFS(SWISSW!$I:$I,MATCHUP!$A56,SWISSW!$J:$J,MATCHUP!Q$1,SWISSW!$F:$F,"Draw")+COUNTIFS(SWISSW!$I:$I,MATCHUP!Q$1,SWISSW!$J:$J,MATCHUP!$A56)-COUNTIFS(SWISSW!$I:$I,MATCHUP!Q$1,SWISSW!$J:$J,MATCHUP!$A56,SWISSW!$F:$F,"Draw")),"-")</f>
        <v>-</v>
      </c>
      <c r="R56" s="5">
        <f ca="1">IFERROR((COUNTIFS(SWISSW!$I:$I,MATCHUP!$A56,SWISSW!$J:$J,MATCHUP!R$1,SWISSW!$F:$F,"Won")+COUNTIFS(SWISSW!$I:$I,MATCHUP!R$1,SWISSW!$J:$J,MATCHUP!$A56,SWISSW!$F:$F,"Lost"))/(COUNTIFS(SWISSW!$I:$I,MATCHUP!$A56,SWISSW!$J:$J,MATCHUP!R$1)-COUNTIFS(SWISSW!$I:$I,MATCHUP!$A56,SWISSW!$J:$J,MATCHUP!R$1,SWISSW!$F:$F,"Draw")+COUNTIFS(SWISSW!$I:$I,MATCHUP!R$1,SWISSW!$J:$J,MATCHUP!$A56)-COUNTIFS(SWISSW!$I:$I,MATCHUP!R$1,SWISSW!$J:$J,MATCHUP!$A56,SWISSW!$F:$F,"Draw")),"-")</f>
        <v>0</v>
      </c>
      <c r="S56" s="5">
        <f ca="1">IFERROR((COUNTIFS(SWISSW!$I:$I,MATCHUP!$A56,SWISSW!$J:$J,MATCHUP!S$1,SWISSW!$F:$F,"Won")+COUNTIFS(SWISSW!$I:$I,MATCHUP!S$1,SWISSW!$J:$J,MATCHUP!$A56,SWISSW!$F:$F,"Lost"))/(COUNTIFS(SWISSW!$I:$I,MATCHUP!$A56,SWISSW!$J:$J,MATCHUP!S$1)-COUNTIFS(SWISSW!$I:$I,MATCHUP!$A56,SWISSW!$J:$J,MATCHUP!S$1,SWISSW!$F:$F,"Draw")+COUNTIFS(SWISSW!$I:$I,MATCHUP!S$1,SWISSW!$J:$J,MATCHUP!$A56)-COUNTIFS(SWISSW!$I:$I,MATCHUP!S$1,SWISSW!$J:$J,MATCHUP!$A56,SWISSW!$F:$F,"Draw")),"-")</f>
        <v>1</v>
      </c>
      <c r="T56" s="5" t="str">
        <f ca="1">IFERROR((COUNTIFS(SWISSW!$I:$I,MATCHUP!$A56,SWISSW!$J:$J,MATCHUP!T$1,SWISSW!$F:$F,"Won")+COUNTIFS(SWISSW!$I:$I,MATCHUP!T$1,SWISSW!$J:$J,MATCHUP!$A56,SWISSW!$F:$F,"Lost"))/(COUNTIFS(SWISSW!$I:$I,MATCHUP!$A56,SWISSW!$J:$J,MATCHUP!T$1)-COUNTIFS(SWISSW!$I:$I,MATCHUP!$A56,SWISSW!$J:$J,MATCHUP!T$1,SWISSW!$F:$F,"Draw")+COUNTIFS(SWISSW!$I:$I,MATCHUP!T$1,SWISSW!$J:$J,MATCHUP!$A56)-COUNTIFS(SWISSW!$I:$I,MATCHUP!T$1,SWISSW!$J:$J,MATCHUP!$A56,SWISSW!$F:$F,"Draw")),"-")</f>
        <v>-</v>
      </c>
      <c r="U56" s="5" t="str">
        <f ca="1">IFERROR((COUNTIFS(SWISSW!$I:$I,MATCHUP!$A56,SWISSW!$J:$J,MATCHUP!U$1,SWISSW!$F:$F,"Won")+COUNTIFS(SWISSW!$I:$I,MATCHUP!U$1,SWISSW!$J:$J,MATCHUP!$A56,SWISSW!$F:$F,"Lost"))/(COUNTIFS(SWISSW!$I:$I,MATCHUP!$A56,SWISSW!$J:$J,MATCHUP!U$1)-COUNTIFS(SWISSW!$I:$I,MATCHUP!$A56,SWISSW!$J:$J,MATCHUP!U$1,SWISSW!$F:$F,"Draw")+COUNTIFS(SWISSW!$I:$I,MATCHUP!U$1,SWISSW!$J:$J,MATCHUP!$A56)-COUNTIFS(SWISSW!$I:$I,MATCHUP!U$1,SWISSW!$J:$J,MATCHUP!$A56,SWISSW!$F:$F,"Draw")),"-")</f>
        <v>-</v>
      </c>
      <c r="V56" s="5" t="str">
        <f ca="1">IFERROR((COUNTIFS(SWISSW!$I:$I,MATCHUP!$A56,SWISSW!$J:$J,MATCHUP!V$1,SWISSW!$F:$F,"Won")+COUNTIFS(SWISSW!$I:$I,MATCHUP!V$1,SWISSW!$J:$J,MATCHUP!$A56,SWISSW!$F:$F,"Lost"))/(COUNTIFS(SWISSW!$I:$I,MATCHUP!$A56,SWISSW!$J:$J,MATCHUP!V$1)-COUNTIFS(SWISSW!$I:$I,MATCHUP!$A56,SWISSW!$J:$J,MATCHUP!V$1,SWISSW!$F:$F,"Draw")+COUNTIFS(SWISSW!$I:$I,MATCHUP!V$1,SWISSW!$J:$J,MATCHUP!$A56)-COUNTIFS(SWISSW!$I:$I,MATCHUP!V$1,SWISSW!$J:$J,MATCHUP!$A56,SWISSW!$F:$F,"Draw")),"-")</f>
        <v>-</v>
      </c>
      <c r="W56" s="5" t="str">
        <f ca="1">IFERROR((COUNTIFS(SWISSW!$I:$I,MATCHUP!$A56,SWISSW!$J:$J,MATCHUP!W$1,SWISSW!$F:$F,"Won")+COUNTIFS(SWISSW!$I:$I,MATCHUP!W$1,SWISSW!$J:$J,MATCHUP!$A56,SWISSW!$F:$F,"Lost"))/(COUNTIFS(SWISSW!$I:$I,MATCHUP!$A56,SWISSW!$J:$J,MATCHUP!W$1)-COUNTIFS(SWISSW!$I:$I,MATCHUP!$A56,SWISSW!$J:$J,MATCHUP!W$1,SWISSW!$F:$F,"Draw")+COUNTIFS(SWISSW!$I:$I,MATCHUP!W$1,SWISSW!$J:$J,MATCHUP!$A56)-COUNTIFS(SWISSW!$I:$I,MATCHUP!W$1,SWISSW!$J:$J,MATCHUP!$A56,SWISSW!$F:$F,"Draw")),"-")</f>
        <v>-</v>
      </c>
      <c r="X56" s="5" t="str">
        <f ca="1">IFERROR((COUNTIFS(SWISSW!$I:$I,MATCHUP!$A56,SWISSW!$J:$J,MATCHUP!X$1,SWISSW!$F:$F,"Won")+COUNTIFS(SWISSW!$I:$I,MATCHUP!X$1,SWISSW!$J:$J,MATCHUP!$A56,SWISSW!$F:$F,"Lost"))/(COUNTIFS(SWISSW!$I:$I,MATCHUP!$A56,SWISSW!$J:$J,MATCHUP!X$1)-COUNTIFS(SWISSW!$I:$I,MATCHUP!$A56,SWISSW!$J:$J,MATCHUP!X$1,SWISSW!$F:$F,"Draw")+COUNTIFS(SWISSW!$I:$I,MATCHUP!X$1,SWISSW!$J:$J,MATCHUP!$A56)-COUNTIFS(SWISSW!$I:$I,MATCHUP!X$1,SWISSW!$J:$J,MATCHUP!$A56,SWISSW!$F:$F,"Draw")),"-")</f>
        <v>-</v>
      </c>
      <c r="Y56" s="5" t="str">
        <f ca="1">IFERROR((COUNTIFS(SWISSW!$I:$I,MATCHUP!$A56,SWISSW!$J:$J,MATCHUP!Y$1,SWISSW!$F:$F,"Won")+COUNTIFS(SWISSW!$I:$I,MATCHUP!Y$1,SWISSW!$J:$J,MATCHUP!$A56,SWISSW!$F:$F,"Lost"))/(COUNTIFS(SWISSW!$I:$I,MATCHUP!$A56,SWISSW!$J:$J,MATCHUP!Y$1)-COUNTIFS(SWISSW!$I:$I,MATCHUP!$A56,SWISSW!$J:$J,MATCHUP!Y$1,SWISSW!$F:$F,"Draw")+COUNTIFS(SWISSW!$I:$I,MATCHUP!Y$1,SWISSW!$J:$J,MATCHUP!$A56)-COUNTIFS(SWISSW!$I:$I,MATCHUP!Y$1,SWISSW!$J:$J,MATCHUP!$A56,SWISSW!$F:$F,"Draw")),"-")</f>
        <v>-</v>
      </c>
      <c r="Z56" s="5" t="str">
        <f ca="1">IFERROR((COUNTIFS(SWISSW!$I:$I,MATCHUP!$A56,SWISSW!$J:$J,MATCHUP!Z$1,SWISSW!$F:$F,"Won")+COUNTIFS(SWISSW!$I:$I,MATCHUP!Z$1,SWISSW!$J:$J,MATCHUP!$A56,SWISSW!$F:$F,"Lost"))/(COUNTIFS(SWISSW!$I:$I,MATCHUP!$A56,SWISSW!$J:$J,MATCHUP!Z$1)-COUNTIFS(SWISSW!$I:$I,MATCHUP!$A56,SWISSW!$J:$J,MATCHUP!Z$1,SWISSW!$F:$F,"Draw")+COUNTIFS(SWISSW!$I:$I,MATCHUP!Z$1,SWISSW!$J:$J,MATCHUP!$A56)-COUNTIFS(SWISSW!$I:$I,MATCHUP!Z$1,SWISSW!$J:$J,MATCHUP!$A56,SWISSW!$F:$F,"Draw")),"-")</f>
        <v>-</v>
      </c>
      <c r="AA56" s="5" t="str">
        <f ca="1">IFERROR((COUNTIFS(SWISSW!$I:$I,MATCHUP!$A56,SWISSW!$J:$J,MATCHUP!AA$1,SWISSW!$F:$F,"Won")+COUNTIFS(SWISSW!$I:$I,MATCHUP!AA$1,SWISSW!$J:$J,MATCHUP!$A56,SWISSW!$F:$F,"Lost"))/(COUNTIFS(SWISSW!$I:$I,MATCHUP!$A56,SWISSW!$J:$J,MATCHUP!AA$1)-COUNTIFS(SWISSW!$I:$I,MATCHUP!$A56,SWISSW!$J:$J,MATCHUP!AA$1,SWISSW!$F:$F,"Draw")+COUNTIFS(SWISSW!$I:$I,MATCHUP!AA$1,SWISSW!$J:$J,MATCHUP!$A56)-COUNTIFS(SWISSW!$I:$I,MATCHUP!AA$1,SWISSW!$J:$J,MATCHUP!$A56,SWISSW!$F:$F,"Draw")),"-")</f>
        <v>-</v>
      </c>
      <c r="AB56" s="5" t="str">
        <f ca="1">IFERROR((COUNTIFS(SWISSW!$I:$I,MATCHUP!$A56,SWISSW!$J:$J,MATCHUP!AB$1,SWISSW!$F:$F,"Won")+COUNTIFS(SWISSW!$I:$I,MATCHUP!AB$1,SWISSW!$J:$J,MATCHUP!$A56,SWISSW!$F:$F,"Lost"))/(COUNTIFS(SWISSW!$I:$I,MATCHUP!$A56,SWISSW!$J:$J,MATCHUP!AB$1)-COUNTIFS(SWISSW!$I:$I,MATCHUP!$A56,SWISSW!$J:$J,MATCHUP!AB$1,SWISSW!$F:$F,"Draw")+COUNTIFS(SWISSW!$I:$I,MATCHUP!AB$1,SWISSW!$J:$J,MATCHUP!$A56)-COUNTIFS(SWISSW!$I:$I,MATCHUP!AB$1,SWISSW!$J:$J,MATCHUP!$A56,SWISSW!$F:$F,"Draw")),"-")</f>
        <v>-</v>
      </c>
      <c r="AC56" s="5" t="str">
        <f ca="1">IFERROR((COUNTIFS(SWISSW!$I:$I,MATCHUP!$A56,SWISSW!$J:$J,MATCHUP!AC$1,SWISSW!$F:$F,"Won")+COUNTIFS(SWISSW!$I:$I,MATCHUP!AC$1,SWISSW!$J:$J,MATCHUP!$A56,SWISSW!$F:$F,"Lost"))/(COUNTIFS(SWISSW!$I:$I,MATCHUP!$A56,SWISSW!$J:$J,MATCHUP!AC$1)-COUNTIFS(SWISSW!$I:$I,MATCHUP!$A56,SWISSW!$J:$J,MATCHUP!AC$1,SWISSW!$F:$F,"Draw")+COUNTIFS(SWISSW!$I:$I,MATCHUP!AC$1,SWISSW!$J:$J,MATCHUP!$A56)-COUNTIFS(SWISSW!$I:$I,MATCHUP!AC$1,SWISSW!$J:$J,MATCHUP!$A56,SWISSW!$F:$F,"Draw")),"-")</f>
        <v>-</v>
      </c>
      <c r="AD56" s="5" t="str">
        <f ca="1">IFERROR((COUNTIFS(SWISSW!$I:$I,MATCHUP!$A56,SWISSW!$J:$J,MATCHUP!AD$1,SWISSW!$F:$F,"Won")+COUNTIFS(SWISSW!$I:$I,MATCHUP!AD$1,SWISSW!$J:$J,MATCHUP!$A56,SWISSW!$F:$F,"Lost"))/(COUNTIFS(SWISSW!$I:$I,MATCHUP!$A56,SWISSW!$J:$J,MATCHUP!AD$1)-COUNTIFS(SWISSW!$I:$I,MATCHUP!$A56,SWISSW!$J:$J,MATCHUP!AD$1,SWISSW!$F:$F,"Draw")+COUNTIFS(SWISSW!$I:$I,MATCHUP!AD$1,SWISSW!$J:$J,MATCHUP!$A56)-COUNTIFS(SWISSW!$I:$I,MATCHUP!AD$1,SWISSW!$J:$J,MATCHUP!$A56,SWISSW!$F:$F,"Draw")),"-")</f>
        <v>-</v>
      </c>
      <c r="AE56" s="5" t="str">
        <f ca="1">IFERROR((COUNTIFS(SWISSW!$I:$I,MATCHUP!$A56,SWISSW!$J:$J,MATCHUP!AE$1,SWISSW!$F:$F,"Won")+COUNTIFS(SWISSW!$I:$I,MATCHUP!AE$1,SWISSW!$J:$J,MATCHUP!$A56,SWISSW!$F:$F,"Lost"))/(COUNTIFS(SWISSW!$I:$I,MATCHUP!$A56,SWISSW!$J:$J,MATCHUP!AE$1)-COUNTIFS(SWISSW!$I:$I,MATCHUP!$A56,SWISSW!$J:$J,MATCHUP!AE$1,SWISSW!$F:$F,"Draw")+COUNTIFS(SWISSW!$I:$I,MATCHUP!AE$1,SWISSW!$J:$J,MATCHUP!$A56)-COUNTIFS(SWISSW!$I:$I,MATCHUP!AE$1,SWISSW!$J:$J,MATCHUP!$A56,SWISSW!$F:$F,"Draw")),"-")</f>
        <v>-</v>
      </c>
      <c r="AF56" s="5" t="str">
        <f ca="1">IFERROR((COUNTIFS(SWISSW!$I:$I,MATCHUP!$A56,SWISSW!$J:$J,MATCHUP!AF$1,SWISSW!$F:$F,"Won")+COUNTIFS(SWISSW!$I:$I,MATCHUP!AF$1,SWISSW!$J:$J,MATCHUP!$A56,SWISSW!$F:$F,"Lost"))/(COUNTIFS(SWISSW!$I:$I,MATCHUP!$A56,SWISSW!$J:$J,MATCHUP!AF$1)-COUNTIFS(SWISSW!$I:$I,MATCHUP!$A56,SWISSW!$J:$J,MATCHUP!AF$1,SWISSW!$F:$F,"Draw")+COUNTIFS(SWISSW!$I:$I,MATCHUP!AF$1,SWISSW!$J:$J,MATCHUP!$A56)-COUNTIFS(SWISSW!$I:$I,MATCHUP!AF$1,SWISSW!$J:$J,MATCHUP!$A56,SWISSW!$F:$F,"Draw")),"-")</f>
        <v>-</v>
      </c>
      <c r="AG56" s="5" t="str">
        <f ca="1">IFERROR((COUNTIFS(SWISSW!$I:$I,MATCHUP!$A56,SWISSW!$J:$J,MATCHUP!AG$1,SWISSW!$F:$F,"Won")+COUNTIFS(SWISSW!$I:$I,MATCHUP!AG$1,SWISSW!$J:$J,MATCHUP!$A56,SWISSW!$F:$F,"Lost"))/(COUNTIFS(SWISSW!$I:$I,MATCHUP!$A56,SWISSW!$J:$J,MATCHUP!AG$1)-COUNTIFS(SWISSW!$I:$I,MATCHUP!$A56,SWISSW!$J:$J,MATCHUP!AG$1,SWISSW!$F:$F,"Draw")+COUNTIFS(SWISSW!$I:$I,MATCHUP!AG$1,SWISSW!$J:$J,MATCHUP!$A56)-COUNTIFS(SWISSW!$I:$I,MATCHUP!AG$1,SWISSW!$J:$J,MATCHUP!$A56,SWISSW!$F:$F,"Draw")),"-")</f>
        <v>-</v>
      </c>
      <c r="AH56" s="5" t="str">
        <f ca="1">IFERROR((COUNTIFS(SWISSW!$I:$I,MATCHUP!$A56,SWISSW!$J:$J,MATCHUP!AH$1,SWISSW!$F:$F,"Won")+COUNTIFS(SWISSW!$I:$I,MATCHUP!AH$1,SWISSW!$J:$J,MATCHUP!$A56,SWISSW!$F:$F,"Lost"))/(COUNTIFS(SWISSW!$I:$I,MATCHUP!$A56,SWISSW!$J:$J,MATCHUP!AH$1)-COUNTIFS(SWISSW!$I:$I,MATCHUP!$A56,SWISSW!$J:$J,MATCHUP!AH$1,SWISSW!$F:$F,"Draw")+COUNTIFS(SWISSW!$I:$I,MATCHUP!AH$1,SWISSW!$J:$J,MATCHUP!$A56)-COUNTIFS(SWISSW!$I:$I,MATCHUP!AH$1,SWISSW!$J:$J,MATCHUP!$A56,SWISSW!$F:$F,"Draw")),"-")</f>
        <v>-</v>
      </c>
      <c r="AI56" s="5" t="str">
        <f ca="1">IFERROR((COUNTIFS(SWISSW!$I:$I,MATCHUP!$A56,SWISSW!$J:$J,MATCHUP!AI$1,SWISSW!$F:$F,"Won")+COUNTIFS(SWISSW!$I:$I,MATCHUP!AI$1,SWISSW!$J:$J,MATCHUP!$A56,SWISSW!$F:$F,"Lost"))/(COUNTIFS(SWISSW!$I:$I,MATCHUP!$A56,SWISSW!$J:$J,MATCHUP!AI$1)-COUNTIFS(SWISSW!$I:$I,MATCHUP!$A56,SWISSW!$J:$J,MATCHUP!AI$1,SWISSW!$F:$F,"Draw")+COUNTIFS(SWISSW!$I:$I,MATCHUP!AI$1,SWISSW!$J:$J,MATCHUP!$A56)-COUNTIFS(SWISSW!$I:$I,MATCHUP!AI$1,SWISSW!$J:$J,MATCHUP!$A56,SWISSW!$F:$F,"Draw")),"-")</f>
        <v>-</v>
      </c>
      <c r="AJ56" s="5" t="str">
        <f ca="1">IFERROR((COUNTIFS(SWISSW!$I:$I,MATCHUP!$A56,SWISSW!$J:$J,MATCHUP!AJ$1,SWISSW!$F:$F,"Won")+COUNTIFS(SWISSW!$I:$I,MATCHUP!AJ$1,SWISSW!$J:$J,MATCHUP!$A56,SWISSW!$F:$F,"Lost"))/(COUNTIFS(SWISSW!$I:$I,MATCHUP!$A56,SWISSW!$J:$J,MATCHUP!AJ$1)-COUNTIFS(SWISSW!$I:$I,MATCHUP!$A56,SWISSW!$J:$J,MATCHUP!AJ$1,SWISSW!$F:$F,"Draw")+COUNTIFS(SWISSW!$I:$I,MATCHUP!AJ$1,SWISSW!$J:$J,MATCHUP!$A56)-COUNTIFS(SWISSW!$I:$I,MATCHUP!AJ$1,SWISSW!$J:$J,MATCHUP!$A56,SWISSW!$F:$F,"Draw")),"-")</f>
        <v>-</v>
      </c>
      <c r="AK56" s="5" t="str">
        <f ca="1">IFERROR((COUNTIFS(SWISSW!$I:$I,MATCHUP!$A56,SWISSW!$J:$J,MATCHUP!AK$1,SWISSW!$F:$F,"Won")+COUNTIFS(SWISSW!$I:$I,MATCHUP!AK$1,SWISSW!$J:$J,MATCHUP!$A56,SWISSW!$F:$F,"Lost"))/(COUNTIFS(SWISSW!$I:$I,MATCHUP!$A56,SWISSW!$J:$J,MATCHUP!AK$1)-COUNTIFS(SWISSW!$I:$I,MATCHUP!$A56,SWISSW!$J:$J,MATCHUP!AK$1,SWISSW!$F:$F,"Draw")+COUNTIFS(SWISSW!$I:$I,MATCHUP!AK$1,SWISSW!$J:$J,MATCHUP!$A56)-COUNTIFS(SWISSW!$I:$I,MATCHUP!AK$1,SWISSW!$J:$J,MATCHUP!$A56,SWISSW!$F:$F,"Draw")),"-")</f>
        <v>-</v>
      </c>
      <c r="AL56" s="5" t="str">
        <f ca="1">IFERROR((COUNTIFS(SWISSW!$I:$I,MATCHUP!$A56,SWISSW!$J:$J,MATCHUP!AL$1,SWISSW!$F:$F,"Won")+COUNTIFS(SWISSW!$I:$I,MATCHUP!AL$1,SWISSW!$J:$J,MATCHUP!$A56,SWISSW!$F:$F,"Lost"))/(COUNTIFS(SWISSW!$I:$I,MATCHUP!$A56,SWISSW!$J:$J,MATCHUP!AL$1)-COUNTIFS(SWISSW!$I:$I,MATCHUP!$A56,SWISSW!$J:$J,MATCHUP!AL$1,SWISSW!$F:$F,"Draw")+COUNTIFS(SWISSW!$I:$I,MATCHUP!AL$1,SWISSW!$J:$J,MATCHUP!$A56)-COUNTIFS(SWISSW!$I:$I,MATCHUP!AL$1,SWISSW!$J:$J,MATCHUP!$A56,SWISSW!$F:$F,"Draw")),"-")</f>
        <v>-</v>
      </c>
      <c r="AM56" s="5" t="str">
        <f ca="1">IFERROR((COUNTIFS(SWISSW!$I:$I,MATCHUP!$A56,SWISSW!$J:$J,MATCHUP!AM$1,SWISSW!$F:$F,"Won")+COUNTIFS(SWISSW!$I:$I,MATCHUP!AM$1,SWISSW!$J:$J,MATCHUP!$A56,SWISSW!$F:$F,"Lost"))/(COUNTIFS(SWISSW!$I:$I,MATCHUP!$A56,SWISSW!$J:$J,MATCHUP!AM$1)-COUNTIFS(SWISSW!$I:$I,MATCHUP!$A56,SWISSW!$J:$J,MATCHUP!AM$1,SWISSW!$F:$F,"Draw")+COUNTIFS(SWISSW!$I:$I,MATCHUP!AM$1,SWISSW!$J:$J,MATCHUP!$A56)-COUNTIFS(SWISSW!$I:$I,MATCHUP!AM$1,SWISSW!$J:$J,MATCHUP!$A56,SWISSW!$F:$F,"Draw")),"-")</f>
        <v>-</v>
      </c>
      <c r="AN56" s="5" t="str">
        <f ca="1">IFERROR((COUNTIFS(SWISSW!$I:$I,MATCHUP!$A56,SWISSW!$J:$J,MATCHUP!AN$1,SWISSW!$F:$F,"Won")+COUNTIFS(SWISSW!$I:$I,MATCHUP!AN$1,SWISSW!$J:$J,MATCHUP!$A56,SWISSW!$F:$F,"Lost"))/(COUNTIFS(SWISSW!$I:$I,MATCHUP!$A56,SWISSW!$J:$J,MATCHUP!AN$1)-COUNTIFS(SWISSW!$I:$I,MATCHUP!$A56,SWISSW!$J:$J,MATCHUP!AN$1,SWISSW!$F:$F,"Draw")+COUNTIFS(SWISSW!$I:$I,MATCHUP!AN$1,SWISSW!$J:$J,MATCHUP!$A56)-COUNTIFS(SWISSW!$I:$I,MATCHUP!AN$1,SWISSW!$J:$J,MATCHUP!$A56,SWISSW!$F:$F,"Draw")),"-")</f>
        <v>-</v>
      </c>
      <c r="AO56" s="5" t="str">
        <f ca="1">IFERROR((COUNTIFS(SWISSW!$I:$I,MATCHUP!$A56,SWISSW!$J:$J,MATCHUP!AO$1,SWISSW!$F:$F,"Won")+COUNTIFS(SWISSW!$I:$I,MATCHUP!AO$1,SWISSW!$J:$J,MATCHUP!$A56,SWISSW!$F:$F,"Lost"))/(COUNTIFS(SWISSW!$I:$I,MATCHUP!$A56,SWISSW!$J:$J,MATCHUP!AO$1)-COUNTIFS(SWISSW!$I:$I,MATCHUP!$A56,SWISSW!$J:$J,MATCHUP!AO$1,SWISSW!$F:$F,"Draw")+COUNTIFS(SWISSW!$I:$I,MATCHUP!AO$1,SWISSW!$J:$J,MATCHUP!$A56)-COUNTIFS(SWISSW!$I:$I,MATCHUP!AO$1,SWISSW!$J:$J,MATCHUP!$A56,SWISSW!$F:$F,"Draw")),"-")</f>
        <v>-</v>
      </c>
      <c r="AP56" s="5" t="str">
        <f ca="1">IFERROR((COUNTIFS(SWISSW!$I:$I,MATCHUP!$A56,SWISSW!$J:$J,MATCHUP!AP$1,SWISSW!$F:$F,"Won")+COUNTIFS(SWISSW!$I:$I,MATCHUP!AP$1,SWISSW!$J:$J,MATCHUP!$A56,SWISSW!$F:$F,"Lost"))/(COUNTIFS(SWISSW!$I:$I,MATCHUP!$A56,SWISSW!$J:$J,MATCHUP!AP$1)-COUNTIFS(SWISSW!$I:$I,MATCHUP!$A56,SWISSW!$J:$J,MATCHUP!AP$1,SWISSW!$F:$F,"Draw")+COUNTIFS(SWISSW!$I:$I,MATCHUP!AP$1,SWISSW!$J:$J,MATCHUP!$A56)-COUNTIFS(SWISSW!$I:$I,MATCHUP!AP$1,SWISSW!$J:$J,MATCHUP!$A56,SWISSW!$F:$F,"Draw")),"-")</f>
        <v>-</v>
      </c>
      <c r="AQ56" s="5" t="str">
        <f ca="1">IFERROR((COUNTIFS(SWISSW!$I:$I,MATCHUP!$A56,SWISSW!$J:$J,MATCHUP!AQ$1,SWISSW!$F:$F,"Won")+COUNTIFS(SWISSW!$I:$I,MATCHUP!AQ$1,SWISSW!$J:$J,MATCHUP!$A56,SWISSW!$F:$F,"Lost"))/(COUNTIFS(SWISSW!$I:$I,MATCHUP!$A56,SWISSW!$J:$J,MATCHUP!AQ$1)-COUNTIFS(SWISSW!$I:$I,MATCHUP!$A56,SWISSW!$J:$J,MATCHUP!AQ$1,SWISSW!$F:$F,"Draw")+COUNTIFS(SWISSW!$I:$I,MATCHUP!AQ$1,SWISSW!$J:$J,MATCHUP!$A56)-COUNTIFS(SWISSW!$I:$I,MATCHUP!AQ$1,SWISSW!$J:$J,MATCHUP!$A56,SWISSW!$F:$F,"Draw")),"-")</f>
        <v>-</v>
      </c>
      <c r="AR56" s="5" t="str">
        <f ca="1">IFERROR((COUNTIFS(SWISSW!$I:$I,MATCHUP!$A56,SWISSW!$J:$J,MATCHUP!AR$1,SWISSW!$F:$F,"Won")+COUNTIFS(SWISSW!$I:$I,MATCHUP!AR$1,SWISSW!$J:$J,MATCHUP!$A56,SWISSW!$F:$F,"Lost"))/(COUNTIFS(SWISSW!$I:$I,MATCHUP!$A56,SWISSW!$J:$J,MATCHUP!AR$1)-COUNTIFS(SWISSW!$I:$I,MATCHUP!$A56,SWISSW!$J:$J,MATCHUP!AR$1,SWISSW!$F:$F,"Draw")+COUNTIFS(SWISSW!$I:$I,MATCHUP!AR$1,SWISSW!$J:$J,MATCHUP!$A56)-COUNTIFS(SWISSW!$I:$I,MATCHUP!AR$1,SWISSW!$J:$J,MATCHUP!$A56,SWISSW!$F:$F,"Draw")),"-")</f>
        <v>-</v>
      </c>
      <c r="AS56" s="5" t="str">
        <f ca="1">IFERROR((COUNTIFS(SWISSW!$I:$I,MATCHUP!$A56,SWISSW!$J:$J,MATCHUP!AS$1,SWISSW!$F:$F,"Won")+COUNTIFS(SWISSW!$I:$I,MATCHUP!AS$1,SWISSW!$J:$J,MATCHUP!$A56,SWISSW!$F:$F,"Lost"))/(COUNTIFS(SWISSW!$I:$I,MATCHUP!$A56,SWISSW!$J:$J,MATCHUP!AS$1)-COUNTIFS(SWISSW!$I:$I,MATCHUP!$A56,SWISSW!$J:$J,MATCHUP!AS$1,SWISSW!$F:$F,"Draw")+COUNTIFS(SWISSW!$I:$I,MATCHUP!AS$1,SWISSW!$J:$J,MATCHUP!$A56)-COUNTIFS(SWISSW!$I:$I,MATCHUP!AS$1,SWISSW!$J:$J,MATCHUP!$A56,SWISSW!$F:$F,"Draw")),"-")</f>
        <v>-</v>
      </c>
      <c r="AT56" s="5" t="str">
        <f ca="1">IFERROR((COUNTIFS(SWISSW!$I:$I,MATCHUP!$A56,SWISSW!$J:$J,MATCHUP!AT$1,SWISSW!$F:$F,"Won")+COUNTIFS(SWISSW!$I:$I,MATCHUP!AT$1,SWISSW!$J:$J,MATCHUP!$A56,SWISSW!$F:$F,"Lost"))/(COUNTIFS(SWISSW!$I:$I,MATCHUP!$A56,SWISSW!$J:$J,MATCHUP!AT$1)-COUNTIFS(SWISSW!$I:$I,MATCHUP!$A56,SWISSW!$J:$J,MATCHUP!AT$1,SWISSW!$F:$F,"Draw")+COUNTIFS(SWISSW!$I:$I,MATCHUP!AT$1,SWISSW!$J:$J,MATCHUP!$A56)-COUNTIFS(SWISSW!$I:$I,MATCHUP!AT$1,SWISSW!$J:$J,MATCHUP!$A56,SWISSW!$F:$F,"Draw")),"-")</f>
        <v>-</v>
      </c>
      <c r="AU56" s="5" t="str">
        <f ca="1">IFERROR((COUNTIFS(SWISSW!$I:$I,MATCHUP!$A56,SWISSW!$J:$J,MATCHUP!AU$1,SWISSW!$F:$F,"Won")+COUNTIFS(SWISSW!$I:$I,MATCHUP!AU$1,SWISSW!$J:$J,MATCHUP!$A56,SWISSW!$F:$F,"Lost"))/(COUNTIFS(SWISSW!$I:$I,MATCHUP!$A56,SWISSW!$J:$J,MATCHUP!AU$1)-COUNTIFS(SWISSW!$I:$I,MATCHUP!$A56,SWISSW!$J:$J,MATCHUP!AU$1,SWISSW!$F:$F,"Draw")+COUNTIFS(SWISSW!$I:$I,MATCHUP!AU$1,SWISSW!$J:$J,MATCHUP!$A56)-COUNTIFS(SWISSW!$I:$I,MATCHUP!AU$1,SWISSW!$J:$J,MATCHUP!$A56,SWISSW!$F:$F,"Draw")),"-")</f>
        <v>-</v>
      </c>
      <c r="AV56" s="5" t="str">
        <f ca="1">IFERROR((COUNTIFS(SWISSW!$I:$I,MATCHUP!$A56,SWISSW!$J:$J,MATCHUP!AV$1,SWISSW!$F:$F,"Won")+COUNTIFS(SWISSW!$I:$I,MATCHUP!AV$1,SWISSW!$J:$J,MATCHUP!$A56,SWISSW!$F:$F,"Lost"))/(COUNTIFS(SWISSW!$I:$I,MATCHUP!$A56,SWISSW!$J:$J,MATCHUP!AV$1)-COUNTIFS(SWISSW!$I:$I,MATCHUP!$A56,SWISSW!$J:$J,MATCHUP!AV$1,SWISSW!$F:$F,"Draw")+COUNTIFS(SWISSW!$I:$I,MATCHUP!AV$1,SWISSW!$J:$J,MATCHUP!$A56)-COUNTIFS(SWISSW!$I:$I,MATCHUP!AV$1,SWISSW!$J:$J,MATCHUP!$A56,SWISSW!$F:$F,"Draw")),"-")</f>
        <v>-</v>
      </c>
      <c r="AW56" s="5" t="str">
        <f ca="1">IFERROR((COUNTIFS(SWISSW!$I:$I,MATCHUP!$A56,SWISSW!$J:$J,MATCHUP!AW$1,SWISSW!$F:$F,"Won")+COUNTIFS(SWISSW!$I:$I,MATCHUP!AW$1,SWISSW!$J:$J,MATCHUP!$A56,SWISSW!$F:$F,"Lost"))/(COUNTIFS(SWISSW!$I:$I,MATCHUP!$A56,SWISSW!$J:$J,MATCHUP!AW$1)-COUNTIFS(SWISSW!$I:$I,MATCHUP!$A56,SWISSW!$J:$J,MATCHUP!AW$1,SWISSW!$F:$F,"Draw")+COUNTIFS(SWISSW!$I:$I,MATCHUP!AW$1,SWISSW!$J:$J,MATCHUP!$A56)-COUNTIFS(SWISSW!$I:$I,MATCHUP!AW$1,SWISSW!$J:$J,MATCHUP!$A56,SWISSW!$F:$F,"Draw")),"-")</f>
        <v>-</v>
      </c>
      <c r="AX56" s="5" t="str">
        <f ca="1">IFERROR((COUNTIFS(SWISSW!$I:$I,MATCHUP!$A56,SWISSW!$J:$J,MATCHUP!AX$1,SWISSW!$F:$F,"Won")+COUNTIFS(SWISSW!$I:$I,MATCHUP!AX$1,SWISSW!$J:$J,MATCHUP!$A56,SWISSW!$F:$F,"Lost"))/(COUNTIFS(SWISSW!$I:$I,MATCHUP!$A56,SWISSW!$J:$J,MATCHUP!AX$1)-COUNTIFS(SWISSW!$I:$I,MATCHUP!$A56,SWISSW!$J:$J,MATCHUP!AX$1,SWISSW!$F:$F,"Draw")+COUNTIFS(SWISSW!$I:$I,MATCHUP!AX$1,SWISSW!$J:$J,MATCHUP!$A56)-COUNTIFS(SWISSW!$I:$I,MATCHUP!AX$1,SWISSW!$J:$J,MATCHUP!$A56,SWISSW!$F:$F,"Draw")),"-")</f>
        <v>-</v>
      </c>
      <c r="AY56" s="5" t="str">
        <f ca="1">IFERROR((COUNTIFS(SWISSW!$I:$I,MATCHUP!$A56,SWISSW!$J:$J,MATCHUP!AY$1,SWISSW!$F:$F,"Won")+COUNTIFS(SWISSW!$I:$I,MATCHUP!AY$1,SWISSW!$J:$J,MATCHUP!$A56,SWISSW!$F:$F,"Lost"))/(COUNTIFS(SWISSW!$I:$I,MATCHUP!$A56,SWISSW!$J:$J,MATCHUP!AY$1)-COUNTIFS(SWISSW!$I:$I,MATCHUP!$A56,SWISSW!$J:$J,MATCHUP!AY$1,SWISSW!$F:$F,"Draw")+COUNTIFS(SWISSW!$I:$I,MATCHUP!AY$1,SWISSW!$J:$J,MATCHUP!$A56)-COUNTIFS(SWISSW!$I:$I,MATCHUP!AY$1,SWISSW!$J:$J,MATCHUP!$A56,SWISSW!$F:$F,"Draw")),"-")</f>
        <v>-</v>
      </c>
      <c r="AZ56" s="5" t="str">
        <f ca="1">IFERROR((COUNTIFS(SWISSW!$I:$I,MATCHUP!$A56,SWISSW!$J:$J,MATCHUP!AZ$1,SWISSW!$F:$F,"Won")+COUNTIFS(SWISSW!$I:$I,MATCHUP!AZ$1,SWISSW!$J:$J,MATCHUP!$A56,SWISSW!$F:$F,"Lost"))/(COUNTIFS(SWISSW!$I:$I,MATCHUP!$A56,SWISSW!$J:$J,MATCHUP!AZ$1)-COUNTIFS(SWISSW!$I:$I,MATCHUP!$A56,SWISSW!$J:$J,MATCHUP!AZ$1,SWISSW!$F:$F,"Draw")+COUNTIFS(SWISSW!$I:$I,MATCHUP!AZ$1,SWISSW!$J:$J,MATCHUP!$A56)-COUNTIFS(SWISSW!$I:$I,MATCHUP!AZ$1,SWISSW!$J:$J,MATCHUP!$A56,SWISSW!$F:$F,"Draw")),"-")</f>
        <v>-</v>
      </c>
      <c r="BA56" s="5" t="str">
        <f ca="1">IFERROR((COUNTIFS(SWISSW!$I:$I,MATCHUP!$A56,SWISSW!$J:$J,MATCHUP!BA$1,SWISSW!$F:$F,"Won")+COUNTIFS(SWISSW!$I:$I,MATCHUP!BA$1,SWISSW!$J:$J,MATCHUP!$A56,SWISSW!$F:$F,"Lost"))/(COUNTIFS(SWISSW!$I:$I,MATCHUP!$A56,SWISSW!$J:$J,MATCHUP!BA$1)-COUNTIFS(SWISSW!$I:$I,MATCHUP!$A56,SWISSW!$J:$J,MATCHUP!BA$1,SWISSW!$F:$F,"Draw")+COUNTIFS(SWISSW!$I:$I,MATCHUP!BA$1,SWISSW!$J:$J,MATCHUP!$A56)-COUNTIFS(SWISSW!$I:$I,MATCHUP!BA$1,SWISSW!$J:$J,MATCHUP!$A56,SWISSW!$F:$F,"Draw")),"-")</f>
        <v>-</v>
      </c>
      <c r="BB56" s="5" t="str">
        <f ca="1">IFERROR((COUNTIFS(SWISSW!$I:$I,MATCHUP!$A56,SWISSW!$J:$J,MATCHUP!BB$1,SWISSW!$F:$F,"Won")+COUNTIFS(SWISSW!$I:$I,MATCHUP!BB$1,SWISSW!$J:$J,MATCHUP!$A56,SWISSW!$F:$F,"Lost"))/(COUNTIFS(SWISSW!$I:$I,MATCHUP!$A56,SWISSW!$J:$J,MATCHUP!BB$1)-COUNTIFS(SWISSW!$I:$I,MATCHUP!$A56,SWISSW!$J:$J,MATCHUP!BB$1,SWISSW!$F:$F,"Draw")+COUNTIFS(SWISSW!$I:$I,MATCHUP!BB$1,SWISSW!$J:$J,MATCHUP!$A56)-COUNTIFS(SWISSW!$I:$I,MATCHUP!BB$1,SWISSW!$J:$J,MATCHUP!$A56,SWISSW!$F:$F,"Draw")),"-")</f>
        <v>-</v>
      </c>
      <c r="BC56" s="5" t="str">
        <f ca="1">IFERROR((COUNTIFS(SWISSW!$I:$I,MATCHUP!$A56,SWISSW!$J:$J,MATCHUP!BC$1,SWISSW!$F:$F,"Won")+COUNTIFS(SWISSW!$I:$I,MATCHUP!BC$1,SWISSW!$J:$J,MATCHUP!$A56,SWISSW!$F:$F,"Lost"))/(COUNTIFS(SWISSW!$I:$I,MATCHUP!$A56,SWISSW!$J:$J,MATCHUP!BC$1)-COUNTIFS(SWISSW!$I:$I,MATCHUP!$A56,SWISSW!$J:$J,MATCHUP!BC$1,SWISSW!$F:$F,"Draw")+COUNTIFS(SWISSW!$I:$I,MATCHUP!BC$1,SWISSW!$J:$J,MATCHUP!$A56)-COUNTIFS(SWISSW!$I:$I,MATCHUP!BC$1,SWISSW!$J:$J,MATCHUP!$A56,SWISSW!$F:$F,"Draw")),"-")</f>
        <v>-</v>
      </c>
      <c r="BD56" s="5" t="str">
        <f ca="1">IFERROR((COUNTIFS(SWISSW!$I:$I,MATCHUP!$A56,SWISSW!$J:$J,MATCHUP!BD$1,SWISSW!$F:$F,"Won")+COUNTIFS(SWISSW!$I:$I,MATCHUP!BD$1,SWISSW!$J:$J,MATCHUP!$A56,SWISSW!$F:$F,"Lost"))/(COUNTIFS(SWISSW!$I:$I,MATCHUP!$A56,SWISSW!$J:$J,MATCHUP!BD$1)-COUNTIFS(SWISSW!$I:$I,MATCHUP!$A56,SWISSW!$J:$J,MATCHUP!BD$1,SWISSW!$F:$F,"Draw")+COUNTIFS(SWISSW!$I:$I,MATCHUP!BD$1,SWISSW!$J:$J,MATCHUP!$A56)-COUNTIFS(SWISSW!$I:$I,MATCHUP!BD$1,SWISSW!$J:$J,MATCHUP!$A56,SWISSW!$F:$F,"Draw")),"-")</f>
        <v>-</v>
      </c>
      <c r="BE56" s="5" t="str">
        <f ca="1">IFERROR((COUNTIFS(SWISSW!$I:$I,MATCHUP!$A56,SWISSW!$J:$J,MATCHUP!BE$1,SWISSW!$F:$F,"Won")+COUNTIFS(SWISSW!$I:$I,MATCHUP!BE$1,SWISSW!$J:$J,MATCHUP!$A56,SWISSW!$F:$F,"Lost"))/(COUNTIFS(SWISSW!$I:$I,MATCHUP!$A56,SWISSW!$J:$J,MATCHUP!BE$1)-COUNTIFS(SWISSW!$I:$I,MATCHUP!$A56,SWISSW!$J:$J,MATCHUP!BE$1,SWISSW!$F:$F,"Draw")+COUNTIFS(SWISSW!$I:$I,MATCHUP!BE$1,SWISSW!$J:$J,MATCHUP!$A56)-COUNTIFS(SWISSW!$I:$I,MATCHUP!BE$1,SWISSW!$J:$J,MATCHUP!$A56,SWISSW!$F:$F,"Draw")),"-")</f>
        <v>-</v>
      </c>
      <c r="BF56" s="5" t="str">
        <f ca="1">IFERROR((COUNTIFS(SWISSW!$I:$I,MATCHUP!$A56,SWISSW!$J:$J,MATCHUP!BF$1,SWISSW!$F:$F,"Won")+COUNTIFS(SWISSW!$I:$I,MATCHUP!BF$1,SWISSW!$J:$J,MATCHUP!$A56,SWISSW!$F:$F,"Lost"))/(COUNTIFS(SWISSW!$I:$I,MATCHUP!$A56,SWISSW!$J:$J,MATCHUP!BF$1)-COUNTIFS(SWISSW!$I:$I,MATCHUP!$A56,SWISSW!$J:$J,MATCHUP!BF$1,SWISSW!$F:$F,"Draw")+COUNTIFS(SWISSW!$I:$I,MATCHUP!BF$1,SWISSW!$J:$J,MATCHUP!$A56)-COUNTIFS(SWISSW!$I:$I,MATCHUP!BF$1,SWISSW!$J:$J,MATCHUP!$A56,SWISSW!$F:$F,"Draw")),"-")</f>
        <v>-</v>
      </c>
      <c r="BG56" s="5" t="str">
        <f ca="1">IFERROR((COUNTIFS(SWISSW!$I:$I,MATCHUP!$A56,SWISSW!$J:$J,MATCHUP!BG$1,SWISSW!$F:$F,"Won")+COUNTIFS(SWISSW!$I:$I,MATCHUP!BG$1,SWISSW!$J:$J,MATCHUP!$A56,SWISSW!$F:$F,"Lost"))/(COUNTIFS(SWISSW!$I:$I,MATCHUP!$A56,SWISSW!$J:$J,MATCHUP!BG$1)-COUNTIFS(SWISSW!$I:$I,MATCHUP!$A56,SWISSW!$J:$J,MATCHUP!BG$1,SWISSW!$F:$F,"Draw")+COUNTIFS(SWISSW!$I:$I,MATCHUP!BG$1,SWISSW!$J:$J,MATCHUP!$A56)-COUNTIFS(SWISSW!$I:$I,MATCHUP!BG$1,SWISSW!$J:$J,MATCHUP!$A56,SWISSW!$F:$F,"Draw")),"-")</f>
        <v>-</v>
      </c>
      <c r="BH56" s="5" t="str">
        <f ca="1">IFERROR((COUNTIFS(SWISSW!$I:$I,MATCHUP!$A56,SWISSW!$J:$J,MATCHUP!BH$1,SWISSW!$F:$F,"Won")+COUNTIFS(SWISSW!$I:$I,MATCHUP!BH$1,SWISSW!$J:$J,MATCHUP!$A56,SWISSW!$F:$F,"Lost"))/(COUNTIFS(SWISSW!$I:$I,MATCHUP!$A56,SWISSW!$J:$J,MATCHUP!BH$1)-COUNTIFS(SWISSW!$I:$I,MATCHUP!$A56,SWISSW!$J:$J,MATCHUP!BH$1,SWISSW!$F:$F,"Draw")+COUNTIFS(SWISSW!$I:$I,MATCHUP!BH$1,SWISSW!$J:$J,MATCHUP!$A56)-COUNTIFS(SWISSW!$I:$I,MATCHUP!BH$1,SWISSW!$J:$J,MATCHUP!$A56,SWISSW!$F:$F,"Draw")),"-")</f>
        <v>-</v>
      </c>
      <c r="BI56" s="5" t="str">
        <f ca="1">IFERROR((COUNTIFS(SWISSW!$I:$I,MATCHUP!$A56,SWISSW!$J:$J,MATCHUP!BI$1,SWISSW!$F:$F,"Won")+COUNTIFS(SWISSW!$I:$I,MATCHUP!BI$1,SWISSW!$J:$J,MATCHUP!$A56,SWISSW!$F:$F,"Lost"))/(COUNTIFS(SWISSW!$I:$I,MATCHUP!$A56,SWISSW!$J:$J,MATCHUP!BI$1)-COUNTIFS(SWISSW!$I:$I,MATCHUP!$A56,SWISSW!$J:$J,MATCHUP!BI$1,SWISSW!$F:$F,"Draw")+COUNTIFS(SWISSW!$I:$I,MATCHUP!BI$1,SWISSW!$J:$J,MATCHUP!$A56)-COUNTIFS(SWISSW!$I:$I,MATCHUP!BI$1,SWISSW!$J:$J,MATCHUP!$A56,SWISSW!$F:$F,"Draw")),"-")</f>
        <v>-</v>
      </c>
      <c r="BJ56" s="5" t="str">
        <f ca="1">IFERROR((COUNTIFS(SWISSW!$I:$I,MATCHUP!$A56,SWISSW!$J:$J,MATCHUP!BJ$1,SWISSW!$F:$F,"Won")+COUNTIFS(SWISSW!$I:$I,MATCHUP!BJ$1,SWISSW!$J:$J,MATCHUP!$A56,SWISSW!$F:$F,"Lost"))/(COUNTIFS(SWISSW!$I:$I,MATCHUP!$A56,SWISSW!$J:$J,MATCHUP!BJ$1)-COUNTIFS(SWISSW!$I:$I,MATCHUP!$A56,SWISSW!$J:$J,MATCHUP!BJ$1,SWISSW!$F:$F,"Draw")+COUNTIFS(SWISSW!$I:$I,MATCHUP!BJ$1,SWISSW!$J:$J,MATCHUP!$A56)-COUNTIFS(SWISSW!$I:$I,MATCHUP!BJ$1,SWISSW!$J:$J,MATCHUP!$A56,SWISSW!$F:$F,"Draw")),"-")</f>
        <v>-</v>
      </c>
      <c r="BK56" s="5" t="str">
        <f ca="1">IFERROR((COUNTIFS(SWISSW!$I:$I,MATCHUP!$A56,SWISSW!$J:$J,MATCHUP!BK$1,SWISSW!$F:$F,"Won")+COUNTIFS(SWISSW!$I:$I,MATCHUP!BK$1,SWISSW!$J:$J,MATCHUP!$A56,SWISSW!$F:$F,"Lost"))/(COUNTIFS(SWISSW!$I:$I,MATCHUP!$A56,SWISSW!$J:$J,MATCHUP!BK$1)-COUNTIFS(SWISSW!$I:$I,MATCHUP!$A56,SWISSW!$J:$J,MATCHUP!BK$1,SWISSW!$F:$F,"Draw")+COUNTIFS(SWISSW!$I:$I,MATCHUP!BK$1,SWISSW!$J:$J,MATCHUP!$A56)-COUNTIFS(SWISSW!$I:$I,MATCHUP!BK$1,SWISSW!$J:$J,MATCHUP!$A56,SWISSW!$F:$F,"Draw")),"-")</f>
        <v>-</v>
      </c>
      <c r="BL56" s="5" t="str">
        <f ca="1">IFERROR((COUNTIFS(SWISSW!$I:$I,MATCHUP!$A56,SWISSW!$J:$J,MATCHUP!BL$1,SWISSW!$F:$F,"Won")+COUNTIFS(SWISSW!$I:$I,MATCHUP!BL$1,SWISSW!$J:$J,MATCHUP!$A56,SWISSW!$F:$F,"Lost"))/(COUNTIFS(SWISSW!$I:$I,MATCHUP!$A56,SWISSW!$J:$J,MATCHUP!BL$1)-COUNTIFS(SWISSW!$I:$I,MATCHUP!$A56,SWISSW!$J:$J,MATCHUP!BL$1,SWISSW!$F:$F,"Draw")+COUNTIFS(SWISSW!$I:$I,MATCHUP!BL$1,SWISSW!$J:$J,MATCHUP!$A56)-COUNTIFS(SWISSW!$I:$I,MATCHUP!BL$1,SWISSW!$J:$J,MATCHUP!$A56,SWISSW!$F:$F,"Draw")),"-")</f>
        <v>-</v>
      </c>
      <c r="BM56" s="5" t="str">
        <f ca="1">IFERROR((COUNTIFS(SWISSW!$I:$I,MATCHUP!$A56,SWISSW!$J:$J,MATCHUP!BM$1,SWISSW!$F:$F,"Won")+COUNTIFS(SWISSW!$I:$I,MATCHUP!BM$1,SWISSW!$J:$J,MATCHUP!$A56,SWISSW!$F:$F,"Lost"))/(COUNTIFS(SWISSW!$I:$I,MATCHUP!$A56,SWISSW!$J:$J,MATCHUP!BM$1)-COUNTIFS(SWISSW!$I:$I,MATCHUP!$A56,SWISSW!$J:$J,MATCHUP!BM$1,SWISSW!$F:$F,"Draw")+COUNTIFS(SWISSW!$I:$I,MATCHUP!BM$1,SWISSW!$J:$J,MATCHUP!$A56)-COUNTIFS(SWISSW!$I:$I,MATCHUP!BM$1,SWISSW!$J:$J,MATCHUP!$A56,SWISSW!$F:$F,"Draw")),"-")</f>
        <v>-</v>
      </c>
      <c r="BN56" s="5" t="str">
        <f ca="1">IFERROR((COUNTIFS(SWISSW!$I:$I,MATCHUP!$A56,SWISSW!$J:$J,MATCHUP!BN$1,SWISSW!$F:$F,"Won")+COUNTIFS(SWISSW!$I:$I,MATCHUP!BN$1,SWISSW!$J:$J,MATCHUP!$A56,SWISSW!$F:$F,"Lost"))/(COUNTIFS(SWISSW!$I:$I,MATCHUP!$A56,SWISSW!$J:$J,MATCHUP!BN$1)-COUNTIFS(SWISSW!$I:$I,MATCHUP!$A56,SWISSW!$J:$J,MATCHUP!BN$1,SWISSW!$F:$F,"Draw")+COUNTIFS(SWISSW!$I:$I,MATCHUP!BN$1,SWISSW!$J:$J,MATCHUP!$A56)-COUNTIFS(SWISSW!$I:$I,MATCHUP!BN$1,SWISSW!$J:$J,MATCHUP!$A56,SWISSW!$F:$F,"Draw")),"-")</f>
        <v>-</v>
      </c>
      <c r="BO56" s="5" t="str">
        <f ca="1">IFERROR((COUNTIFS(SWISSW!$I:$I,MATCHUP!$A56,SWISSW!$J:$J,MATCHUP!BO$1,SWISSW!$F:$F,"Won")+COUNTIFS(SWISSW!$I:$I,MATCHUP!BO$1,SWISSW!$J:$J,MATCHUP!$A56,SWISSW!$F:$F,"Lost"))/(COUNTIFS(SWISSW!$I:$I,MATCHUP!$A56,SWISSW!$J:$J,MATCHUP!BO$1)-COUNTIFS(SWISSW!$I:$I,MATCHUP!$A56,SWISSW!$J:$J,MATCHUP!BO$1,SWISSW!$F:$F,"Draw")+COUNTIFS(SWISSW!$I:$I,MATCHUP!BO$1,SWISSW!$J:$J,MATCHUP!$A56)-COUNTIFS(SWISSW!$I:$I,MATCHUP!BO$1,SWISSW!$J:$J,MATCHUP!$A56,SWISSW!$F:$F,"Draw")),"-")</f>
        <v>-</v>
      </c>
      <c r="BP56" s="5" t="str">
        <f ca="1">IFERROR((COUNTIFS(SWISSW!$I:$I,MATCHUP!$A56,SWISSW!$J:$J,MATCHUP!BP$1,SWISSW!$F:$F,"Won")+COUNTIFS(SWISSW!$I:$I,MATCHUP!BP$1,SWISSW!$J:$J,MATCHUP!$A56,SWISSW!$F:$F,"Lost"))/(COUNTIFS(SWISSW!$I:$I,MATCHUP!$A56,SWISSW!$J:$J,MATCHUP!BP$1)-COUNTIFS(SWISSW!$I:$I,MATCHUP!$A56,SWISSW!$J:$J,MATCHUP!BP$1,SWISSW!$F:$F,"Draw")+COUNTIFS(SWISSW!$I:$I,MATCHUP!BP$1,SWISSW!$J:$J,MATCHUP!$A56)-COUNTIFS(SWISSW!$I:$I,MATCHUP!BP$1,SWISSW!$J:$J,MATCHUP!$A56,SWISSW!$F:$F,"Draw")),"-")</f>
        <v>-</v>
      </c>
      <c r="BQ56" s="5" t="str">
        <f ca="1">IFERROR((COUNTIFS(SWISSW!$I:$I,MATCHUP!$A56,SWISSW!$J:$J,MATCHUP!BQ$1,SWISSW!$F:$F,"Won")+COUNTIFS(SWISSW!$I:$I,MATCHUP!BQ$1,SWISSW!$J:$J,MATCHUP!$A56,SWISSW!$F:$F,"Lost"))/(COUNTIFS(SWISSW!$I:$I,MATCHUP!$A56,SWISSW!$J:$J,MATCHUP!BQ$1)-COUNTIFS(SWISSW!$I:$I,MATCHUP!$A56,SWISSW!$J:$J,MATCHUP!BQ$1,SWISSW!$F:$F,"Draw")+COUNTIFS(SWISSW!$I:$I,MATCHUP!BQ$1,SWISSW!$J:$J,MATCHUP!$A56)-COUNTIFS(SWISSW!$I:$I,MATCHUP!BQ$1,SWISSW!$J:$J,MATCHUP!$A56,SWISSW!$F:$F,"Draw")),"-")</f>
        <v>-</v>
      </c>
      <c r="BR56" s="5" t="str">
        <f ca="1">IFERROR((COUNTIFS(SWISSW!$I:$I,MATCHUP!$A56,SWISSW!$J:$J,MATCHUP!BR$1,SWISSW!$F:$F,"Won")+COUNTIFS(SWISSW!$I:$I,MATCHUP!BR$1,SWISSW!$J:$J,MATCHUP!$A56,SWISSW!$F:$F,"Lost"))/(COUNTIFS(SWISSW!$I:$I,MATCHUP!$A56,SWISSW!$J:$J,MATCHUP!BR$1)-COUNTIFS(SWISSW!$I:$I,MATCHUP!$A56,SWISSW!$J:$J,MATCHUP!BR$1,SWISSW!$F:$F,"Draw")+COUNTIFS(SWISSW!$I:$I,MATCHUP!BR$1,SWISSW!$J:$J,MATCHUP!$A56)-COUNTIFS(SWISSW!$I:$I,MATCHUP!BR$1,SWISSW!$J:$J,MATCHUP!$A56,SWISSW!$F:$F,"Draw")),"-")</f>
        <v>-</v>
      </c>
      <c r="BS56" s="5" t="str">
        <f ca="1">IFERROR((COUNTIFS(SWISSW!$I:$I,MATCHUP!$A56,SWISSW!$J:$J,MATCHUP!BS$1,SWISSW!$F:$F,"Won")+COUNTIFS(SWISSW!$I:$I,MATCHUP!BS$1,SWISSW!$J:$J,MATCHUP!$A56,SWISSW!$F:$F,"Lost"))/(COUNTIFS(SWISSW!$I:$I,MATCHUP!$A56,SWISSW!$J:$J,MATCHUP!BS$1)-COUNTIFS(SWISSW!$I:$I,MATCHUP!$A56,SWISSW!$J:$J,MATCHUP!BS$1,SWISSW!$F:$F,"Draw")+COUNTIFS(SWISSW!$I:$I,MATCHUP!BS$1,SWISSW!$J:$J,MATCHUP!$A56)-COUNTIFS(SWISSW!$I:$I,MATCHUP!BS$1,SWISSW!$J:$J,MATCHUP!$A56,SWISSW!$F:$F,"Draw")),"-")</f>
        <v>-</v>
      </c>
      <c r="BT56" s="5" t="str">
        <f ca="1">IFERROR((COUNTIFS(SWISSW!$I:$I,MATCHUP!$A56,SWISSW!$J:$J,MATCHUP!BT$1,SWISSW!$F:$F,"Won")+COUNTIFS(SWISSW!$I:$I,MATCHUP!BT$1,SWISSW!$J:$J,MATCHUP!$A56,SWISSW!$F:$F,"Lost"))/(COUNTIFS(SWISSW!$I:$I,MATCHUP!$A56,SWISSW!$J:$J,MATCHUP!BT$1)-COUNTIFS(SWISSW!$I:$I,MATCHUP!$A56,SWISSW!$J:$J,MATCHUP!BT$1,SWISSW!$F:$F,"Draw")+COUNTIFS(SWISSW!$I:$I,MATCHUP!BT$1,SWISSW!$J:$J,MATCHUP!$A56)-COUNTIFS(SWISSW!$I:$I,MATCHUP!BT$1,SWISSW!$J:$J,MATCHUP!$A56,SWISSW!$F:$F,"Draw")),"-")</f>
        <v>-</v>
      </c>
      <c r="BU56" s="5" t="str">
        <f ca="1">IFERROR((COUNTIFS(SWISSW!$I:$I,MATCHUP!$A56,SWISSW!$J:$J,MATCHUP!BU$1,SWISSW!$F:$F,"Won")+COUNTIFS(SWISSW!$I:$I,MATCHUP!BU$1,SWISSW!$J:$J,MATCHUP!$A56,SWISSW!$F:$F,"Lost"))/(COUNTIFS(SWISSW!$I:$I,MATCHUP!$A56,SWISSW!$J:$J,MATCHUP!BU$1)-COUNTIFS(SWISSW!$I:$I,MATCHUP!$A56,SWISSW!$J:$J,MATCHUP!BU$1,SWISSW!$F:$F,"Draw")+COUNTIFS(SWISSW!$I:$I,MATCHUP!BU$1,SWISSW!$J:$J,MATCHUP!$A56)-COUNTIFS(SWISSW!$I:$I,MATCHUP!BU$1,SWISSW!$J:$J,MATCHUP!$A56,SWISSW!$F:$F,"Draw")),"-")</f>
        <v>-</v>
      </c>
      <c r="BV56" s="5" t="str">
        <f ca="1">IFERROR((COUNTIFS(SWISSW!$I:$I,MATCHUP!$A56,SWISSW!$J:$J,MATCHUP!BV$1,SWISSW!$F:$F,"Won")+COUNTIFS(SWISSW!$I:$I,MATCHUP!BV$1,SWISSW!$J:$J,MATCHUP!$A56,SWISSW!$F:$F,"Lost"))/(COUNTIFS(SWISSW!$I:$I,MATCHUP!$A56,SWISSW!$J:$J,MATCHUP!BV$1)-COUNTIFS(SWISSW!$I:$I,MATCHUP!$A56,SWISSW!$J:$J,MATCHUP!BV$1,SWISSW!$F:$F,"Draw")+COUNTIFS(SWISSW!$I:$I,MATCHUP!BV$1,SWISSW!$J:$J,MATCHUP!$A56)-COUNTIFS(SWISSW!$I:$I,MATCHUP!BV$1,SWISSW!$J:$J,MATCHUP!$A56,SWISSW!$F:$F,"Draw")),"-")</f>
        <v>-</v>
      </c>
      <c r="BW56" s="5" t="str">
        <f ca="1">IFERROR((COUNTIFS(SWISSW!$I:$I,MATCHUP!$A56,SWISSW!$J:$J,MATCHUP!BW$1,SWISSW!$F:$F,"Won")+COUNTIFS(SWISSW!$I:$I,MATCHUP!BW$1,SWISSW!$J:$J,MATCHUP!$A56,SWISSW!$F:$F,"Lost"))/(COUNTIFS(SWISSW!$I:$I,MATCHUP!$A56,SWISSW!$J:$J,MATCHUP!BW$1)-COUNTIFS(SWISSW!$I:$I,MATCHUP!$A56,SWISSW!$J:$J,MATCHUP!BW$1,SWISSW!$F:$F,"Draw")+COUNTIFS(SWISSW!$I:$I,MATCHUP!BW$1,SWISSW!$J:$J,MATCHUP!$A56)-COUNTIFS(SWISSW!$I:$I,MATCHUP!BW$1,SWISSW!$J:$J,MATCHUP!$A56,SWISSW!$F:$F,"Draw")),"-")</f>
        <v>-</v>
      </c>
      <c r="BX56" s="5" t="str">
        <f ca="1">IFERROR((COUNTIFS(SWISSW!$I:$I,MATCHUP!$A56,SWISSW!$J:$J,MATCHUP!BX$1,SWISSW!$F:$F,"Won")+COUNTIFS(SWISSW!$I:$I,MATCHUP!BX$1,SWISSW!$J:$J,MATCHUP!$A56,SWISSW!$F:$F,"Lost"))/(COUNTIFS(SWISSW!$I:$I,MATCHUP!$A56,SWISSW!$J:$J,MATCHUP!BX$1)-COUNTIFS(SWISSW!$I:$I,MATCHUP!$A56,SWISSW!$J:$J,MATCHUP!BX$1,SWISSW!$F:$F,"Draw")+COUNTIFS(SWISSW!$I:$I,MATCHUP!BX$1,SWISSW!$J:$J,MATCHUP!$A56)-COUNTIFS(SWISSW!$I:$I,MATCHUP!BX$1,SWISSW!$J:$J,MATCHUP!$A56,SWISSW!$F:$F,"Draw")),"-")</f>
        <v>-</v>
      </c>
      <c r="BY56" s="5" t="str">
        <f ca="1">IFERROR((COUNTIFS(SWISSW!$I:$I,MATCHUP!$A56,SWISSW!$J:$J,MATCHUP!BY$1,SWISSW!$F:$F,"Won")+COUNTIFS(SWISSW!$I:$I,MATCHUP!BY$1,SWISSW!$J:$J,MATCHUP!$A56,SWISSW!$F:$F,"Lost"))/(COUNTIFS(SWISSW!$I:$I,MATCHUP!$A56,SWISSW!$J:$J,MATCHUP!BY$1)-COUNTIFS(SWISSW!$I:$I,MATCHUP!$A56,SWISSW!$J:$J,MATCHUP!BY$1,SWISSW!$F:$F,"Draw")+COUNTIFS(SWISSW!$I:$I,MATCHUP!BY$1,SWISSW!$J:$J,MATCHUP!$A56)-COUNTIFS(SWISSW!$I:$I,MATCHUP!BY$1,SWISSW!$J:$J,MATCHUP!$A56,SWISSW!$F:$F,"Draw")),"-")</f>
        <v>-</v>
      </c>
      <c r="BZ56" s="5" t="str">
        <f ca="1">IFERROR((COUNTIFS(SWISSW!$I:$I,MATCHUP!$A56,SWISSW!$J:$J,MATCHUP!BZ$1,SWISSW!$F:$F,"Won")+COUNTIFS(SWISSW!$I:$I,MATCHUP!BZ$1,SWISSW!$J:$J,MATCHUP!$A56,SWISSW!$F:$F,"Lost"))/(COUNTIFS(SWISSW!$I:$I,MATCHUP!$A56,SWISSW!$J:$J,MATCHUP!BZ$1)-COUNTIFS(SWISSW!$I:$I,MATCHUP!$A56,SWISSW!$J:$J,MATCHUP!BZ$1,SWISSW!$F:$F,"Draw")+COUNTIFS(SWISSW!$I:$I,MATCHUP!BZ$1,SWISSW!$J:$J,MATCHUP!$A56)-COUNTIFS(SWISSW!$I:$I,MATCHUP!BZ$1,SWISSW!$J:$J,MATCHUP!$A56,SWISSW!$F:$F,"Draw")),"-")</f>
        <v>-</v>
      </c>
      <c r="CA56" s="5" t="str">
        <f ca="1">IFERROR((COUNTIFS(SWISSW!$I:$I,MATCHUP!$A56,SWISSW!$J:$J,MATCHUP!CA$1,SWISSW!$F:$F,"Won")+COUNTIFS(SWISSW!$I:$I,MATCHUP!CA$1,SWISSW!$J:$J,MATCHUP!$A56,SWISSW!$F:$F,"Lost"))/(COUNTIFS(SWISSW!$I:$I,MATCHUP!$A56,SWISSW!$J:$J,MATCHUP!CA$1)-COUNTIFS(SWISSW!$I:$I,MATCHUP!$A56,SWISSW!$J:$J,MATCHUP!CA$1,SWISSW!$F:$F,"Draw")+COUNTIFS(SWISSW!$I:$I,MATCHUP!CA$1,SWISSW!$J:$J,MATCHUP!$A56)-COUNTIFS(SWISSW!$I:$I,MATCHUP!CA$1,SWISSW!$J:$J,MATCHUP!$A56,SWISSW!$F:$F,"Draw")),"-")</f>
        <v>-</v>
      </c>
      <c r="CB56" s="5" t="str">
        <f ca="1">IFERROR((COUNTIFS(SWISSW!$I:$I,MATCHUP!$A56,SWISSW!$J:$J,MATCHUP!CB$1,SWISSW!$F:$F,"Won")+COUNTIFS(SWISSW!$I:$I,MATCHUP!CB$1,SWISSW!$J:$J,MATCHUP!$A56,SWISSW!$F:$F,"Lost"))/(COUNTIFS(SWISSW!$I:$I,MATCHUP!$A56,SWISSW!$J:$J,MATCHUP!CB$1)-COUNTIFS(SWISSW!$I:$I,MATCHUP!$A56,SWISSW!$J:$J,MATCHUP!CB$1,SWISSW!$F:$F,"Draw")+COUNTIFS(SWISSW!$I:$I,MATCHUP!CB$1,SWISSW!$J:$J,MATCHUP!$A56)-COUNTIFS(SWISSW!$I:$I,MATCHUP!CB$1,SWISSW!$J:$J,MATCHUP!$A56,SWISSW!$F:$F,"Draw")),"-")</f>
        <v>-</v>
      </c>
      <c r="CC56" s="5" t="str">
        <f ca="1">IFERROR((COUNTIFS(SWISSW!$I:$I,MATCHUP!$A56,SWISSW!$J:$J,MATCHUP!CC$1,SWISSW!$F:$F,"Won")+COUNTIFS(SWISSW!$I:$I,MATCHUP!CC$1,SWISSW!$J:$J,MATCHUP!$A56,SWISSW!$F:$F,"Lost"))/(COUNTIFS(SWISSW!$I:$I,MATCHUP!$A56,SWISSW!$J:$J,MATCHUP!CC$1)-COUNTIFS(SWISSW!$I:$I,MATCHUP!$A56,SWISSW!$J:$J,MATCHUP!CC$1,SWISSW!$F:$F,"Draw")+COUNTIFS(SWISSW!$I:$I,MATCHUP!CC$1,SWISSW!$J:$J,MATCHUP!$A56)-COUNTIFS(SWISSW!$I:$I,MATCHUP!CC$1,SWISSW!$J:$J,MATCHUP!$A56,SWISSW!$F:$F,"Draw")),"-")</f>
        <v>-</v>
      </c>
      <c r="CD56" s="5" t="str">
        <f ca="1">IFERROR((COUNTIFS(SWISSW!$I:$I,MATCHUP!$A56,SWISSW!$J:$J,MATCHUP!CD$1,SWISSW!$F:$F,"Won")+COUNTIFS(SWISSW!$I:$I,MATCHUP!CD$1,SWISSW!$J:$J,MATCHUP!$A56,SWISSW!$F:$F,"Lost"))/(COUNTIFS(SWISSW!$I:$I,MATCHUP!$A56,SWISSW!$J:$J,MATCHUP!CD$1)-COUNTIFS(SWISSW!$I:$I,MATCHUP!$A56,SWISSW!$J:$J,MATCHUP!CD$1,SWISSW!$F:$F,"Draw")+COUNTIFS(SWISSW!$I:$I,MATCHUP!CD$1,SWISSW!$J:$J,MATCHUP!$A56)-COUNTIFS(SWISSW!$I:$I,MATCHUP!CD$1,SWISSW!$J:$J,MATCHUP!$A56,SWISSW!$F:$F,"Draw")),"-")</f>
        <v>-</v>
      </c>
      <c r="CE56" s="5" t="str">
        <f ca="1">IFERROR((COUNTIFS(SWISSW!$I:$I,MATCHUP!$A56,SWISSW!$J:$J,MATCHUP!CE$1,SWISSW!$F:$F,"Won")+COUNTIFS(SWISSW!$I:$I,MATCHUP!CE$1,SWISSW!$J:$J,MATCHUP!$A56,SWISSW!$F:$F,"Lost"))/(COUNTIFS(SWISSW!$I:$I,MATCHUP!$A56,SWISSW!$J:$J,MATCHUP!CE$1)-COUNTIFS(SWISSW!$I:$I,MATCHUP!$A56,SWISSW!$J:$J,MATCHUP!CE$1,SWISSW!$F:$F,"Draw")+COUNTIFS(SWISSW!$I:$I,MATCHUP!CE$1,SWISSW!$J:$J,MATCHUP!$A56)-COUNTIFS(SWISSW!$I:$I,MATCHUP!CE$1,SWISSW!$J:$J,MATCHUP!$A56,SWISSW!$F:$F,"Draw")),"-")</f>
        <v>-</v>
      </c>
      <c r="CF56" s="5" t="str">
        <f ca="1">IFERROR((COUNTIFS(SWISSW!$I:$I,MATCHUP!$A56,SWISSW!$J:$J,MATCHUP!CF$1,SWISSW!$F:$F,"Won")+COUNTIFS(SWISSW!$I:$I,MATCHUP!CF$1,SWISSW!$J:$J,MATCHUP!$A56,SWISSW!$F:$F,"Lost"))/(COUNTIFS(SWISSW!$I:$I,MATCHUP!$A56,SWISSW!$J:$J,MATCHUP!CF$1)-COUNTIFS(SWISSW!$I:$I,MATCHUP!$A56,SWISSW!$J:$J,MATCHUP!CF$1,SWISSW!$F:$F,"Draw")+COUNTIFS(SWISSW!$I:$I,MATCHUP!CF$1,SWISSW!$J:$J,MATCHUP!$A56)-COUNTIFS(SWISSW!$I:$I,MATCHUP!CF$1,SWISSW!$J:$J,MATCHUP!$A56,SWISSW!$F:$F,"Draw")),"-")</f>
        <v>-</v>
      </c>
      <c r="CG56" s="5" t="str">
        <f ca="1">IFERROR((COUNTIFS(SWISSW!$I:$I,MATCHUP!$A56,SWISSW!$J:$J,MATCHUP!CG$1,SWISSW!$F:$F,"Won")+COUNTIFS(SWISSW!$I:$I,MATCHUP!CG$1,SWISSW!$J:$J,MATCHUP!$A56,SWISSW!$F:$F,"Lost"))/(COUNTIFS(SWISSW!$I:$I,MATCHUP!$A56,SWISSW!$J:$J,MATCHUP!CG$1)-COUNTIFS(SWISSW!$I:$I,MATCHUP!$A56,SWISSW!$J:$J,MATCHUP!CG$1,SWISSW!$F:$F,"Draw")+COUNTIFS(SWISSW!$I:$I,MATCHUP!CG$1,SWISSW!$J:$J,MATCHUP!$A56)-COUNTIFS(SWISSW!$I:$I,MATCHUP!CG$1,SWISSW!$J:$J,MATCHUP!$A56,SWISSW!$F:$F,"Draw")),"-")</f>
        <v>-</v>
      </c>
      <c r="CH56" s="5" t="str">
        <f ca="1">IFERROR((COUNTIFS(SWISSW!$I:$I,MATCHUP!$A56,SWISSW!$J:$J,MATCHUP!CH$1,SWISSW!$F:$F,"Won")+COUNTIFS(SWISSW!$I:$I,MATCHUP!CH$1,SWISSW!$J:$J,MATCHUP!$A56,SWISSW!$F:$F,"Lost"))/(COUNTIFS(SWISSW!$I:$I,MATCHUP!$A56,SWISSW!$J:$J,MATCHUP!CH$1)-COUNTIFS(SWISSW!$I:$I,MATCHUP!$A56,SWISSW!$J:$J,MATCHUP!CH$1,SWISSW!$F:$F,"Draw")+COUNTIFS(SWISSW!$I:$I,MATCHUP!CH$1,SWISSW!$J:$J,MATCHUP!$A56)-COUNTIFS(SWISSW!$I:$I,MATCHUP!CH$1,SWISSW!$J:$J,MATCHUP!$A56,SWISSW!$F:$F,"Draw")),"-")</f>
        <v>-</v>
      </c>
      <c r="CI56" s="5" t="str">
        <f ca="1">IFERROR((COUNTIFS(SWISSW!$I:$I,MATCHUP!$A56,SWISSW!$J:$J,MATCHUP!CI$1,SWISSW!$F:$F,"Won")+COUNTIFS(SWISSW!$I:$I,MATCHUP!CI$1,SWISSW!$J:$J,MATCHUP!$A56,SWISSW!$F:$F,"Lost"))/(COUNTIFS(SWISSW!$I:$I,MATCHUP!$A56,SWISSW!$J:$J,MATCHUP!CI$1)-COUNTIFS(SWISSW!$I:$I,MATCHUP!$A56,SWISSW!$J:$J,MATCHUP!CI$1,SWISSW!$F:$F,"Draw")+COUNTIFS(SWISSW!$I:$I,MATCHUP!CI$1,SWISSW!$J:$J,MATCHUP!$A56)-COUNTIFS(SWISSW!$I:$I,MATCHUP!CI$1,SWISSW!$J:$J,MATCHUP!$A56,SWISSW!$F:$F,"Draw")),"-")</f>
        <v>-</v>
      </c>
      <c r="CJ56" s="5" t="str">
        <f ca="1">IFERROR((COUNTIFS(SWISSW!$I:$I,MATCHUP!$A56,SWISSW!$J:$J,MATCHUP!CJ$1,SWISSW!$F:$F,"Won")+COUNTIFS(SWISSW!$I:$I,MATCHUP!CJ$1,SWISSW!$J:$J,MATCHUP!$A56,SWISSW!$F:$F,"Lost"))/(COUNTIFS(SWISSW!$I:$I,MATCHUP!$A56,SWISSW!$J:$J,MATCHUP!CJ$1)-COUNTIFS(SWISSW!$I:$I,MATCHUP!$A56,SWISSW!$J:$J,MATCHUP!CJ$1,SWISSW!$F:$F,"Draw")+COUNTIFS(SWISSW!$I:$I,MATCHUP!CJ$1,SWISSW!$J:$J,MATCHUP!$A56)-COUNTIFS(SWISSW!$I:$I,MATCHUP!CJ$1,SWISSW!$J:$J,MATCHUP!$A56,SWISSW!$F:$F,"Draw")),"-")</f>
        <v>-</v>
      </c>
      <c r="CK56" s="5" t="str">
        <f ca="1">IFERROR((COUNTIFS(SWISSW!$I:$I,MATCHUP!$A56,SWISSW!$J:$J,MATCHUP!CK$1,SWISSW!$F:$F,"Won")+COUNTIFS(SWISSW!$I:$I,MATCHUP!CK$1,SWISSW!$J:$J,MATCHUP!$A56,SWISSW!$F:$F,"Lost"))/(COUNTIFS(SWISSW!$I:$I,MATCHUP!$A56,SWISSW!$J:$J,MATCHUP!CK$1)-COUNTIFS(SWISSW!$I:$I,MATCHUP!$A56,SWISSW!$J:$J,MATCHUP!CK$1,SWISSW!$F:$F,"Draw")+COUNTIFS(SWISSW!$I:$I,MATCHUP!CK$1,SWISSW!$J:$J,MATCHUP!$A56)-COUNTIFS(SWISSW!$I:$I,MATCHUP!CK$1,SWISSW!$J:$J,MATCHUP!$A56,SWISSW!$F:$F,"Draw")),"-")</f>
        <v>-</v>
      </c>
      <c r="CL56" s="5" t="str">
        <f ca="1">IFERROR((COUNTIFS(SWISSW!$I:$I,MATCHUP!$A56,SWISSW!$J:$J,MATCHUP!CL$1,SWISSW!$F:$F,"Won")+COUNTIFS(SWISSW!$I:$I,MATCHUP!CL$1,SWISSW!$J:$J,MATCHUP!$A56,SWISSW!$F:$F,"Lost"))/(COUNTIFS(SWISSW!$I:$I,MATCHUP!$A56,SWISSW!$J:$J,MATCHUP!CL$1)-COUNTIFS(SWISSW!$I:$I,MATCHUP!$A56,SWISSW!$J:$J,MATCHUP!CL$1,SWISSW!$F:$F,"Draw")+COUNTIFS(SWISSW!$I:$I,MATCHUP!CL$1,SWISSW!$J:$J,MATCHUP!$A56)-COUNTIFS(SWISSW!$I:$I,MATCHUP!CL$1,SWISSW!$J:$J,MATCHUP!$A56,SWISSW!$F:$F,"Draw")),"-")</f>
        <v>-</v>
      </c>
      <c r="CM56" s="5" t="str">
        <f ca="1">IFERROR((COUNTIFS(SWISSW!$I:$I,MATCHUP!$A56,SWISSW!$J:$J,MATCHUP!CM$1,SWISSW!$F:$F,"Won")+COUNTIFS(SWISSW!$I:$I,MATCHUP!CM$1,SWISSW!$J:$J,MATCHUP!$A56,SWISSW!$F:$F,"Lost"))/(COUNTIFS(SWISSW!$I:$I,MATCHUP!$A56,SWISSW!$J:$J,MATCHUP!CM$1)-COUNTIFS(SWISSW!$I:$I,MATCHUP!$A56,SWISSW!$J:$J,MATCHUP!CM$1,SWISSW!$F:$F,"Draw")+COUNTIFS(SWISSW!$I:$I,MATCHUP!CM$1,SWISSW!$J:$J,MATCHUP!$A56)-COUNTIFS(SWISSW!$I:$I,MATCHUP!CM$1,SWISSW!$J:$J,MATCHUP!$A56,SWISSW!$F:$F,"Draw")),"-")</f>
        <v>-</v>
      </c>
      <c r="CN56" s="5" t="str">
        <f ca="1">IFERROR((COUNTIFS(SWISSW!$I:$I,MATCHUP!$A56,SWISSW!$J:$J,MATCHUP!CN$1,SWISSW!$F:$F,"Won")+COUNTIFS(SWISSW!$I:$I,MATCHUP!CN$1,SWISSW!$J:$J,MATCHUP!$A56,SWISSW!$F:$F,"Lost"))/(COUNTIFS(SWISSW!$I:$I,MATCHUP!$A56,SWISSW!$J:$J,MATCHUP!CN$1)-COUNTIFS(SWISSW!$I:$I,MATCHUP!$A56,SWISSW!$J:$J,MATCHUP!CN$1,SWISSW!$F:$F,"Draw")+COUNTIFS(SWISSW!$I:$I,MATCHUP!CN$1,SWISSW!$J:$J,MATCHUP!$A56)-COUNTIFS(SWISSW!$I:$I,MATCHUP!CN$1,SWISSW!$J:$J,MATCHUP!$A56,SWISSW!$F:$F,"Draw")),"-")</f>
        <v>-</v>
      </c>
      <c r="CO56" s="5" t="str">
        <f ca="1">IFERROR((COUNTIFS(SWISSW!$I:$I,MATCHUP!$A56,SWISSW!$J:$J,MATCHUP!CO$1,SWISSW!$F:$F,"Won")+COUNTIFS(SWISSW!$I:$I,MATCHUP!CO$1,SWISSW!$J:$J,MATCHUP!$A56,SWISSW!$F:$F,"Lost"))/(COUNTIFS(SWISSW!$I:$I,MATCHUP!$A56,SWISSW!$J:$J,MATCHUP!CO$1)-COUNTIFS(SWISSW!$I:$I,MATCHUP!$A56,SWISSW!$J:$J,MATCHUP!CO$1,SWISSW!$F:$F,"Draw")+COUNTIFS(SWISSW!$I:$I,MATCHUP!CO$1,SWISSW!$J:$J,MATCHUP!$A56)-COUNTIFS(SWISSW!$I:$I,MATCHUP!CO$1,SWISSW!$J:$J,MATCHUP!$A56,SWISSW!$F:$F,"Draw")),"-")</f>
        <v>-</v>
      </c>
      <c r="CP56" s="5" t="str">
        <f ca="1">IFERROR((COUNTIFS(SWISSW!$I:$I,MATCHUP!$A56,SWISSW!$J:$J,MATCHUP!CP$1,SWISSW!$F:$F,"Won")+COUNTIFS(SWISSW!$I:$I,MATCHUP!CP$1,SWISSW!$J:$J,MATCHUP!$A56,SWISSW!$F:$F,"Lost"))/(COUNTIFS(SWISSW!$I:$I,MATCHUP!$A56,SWISSW!$J:$J,MATCHUP!CP$1)-COUNTIFS(SWISSW!$I:$I,MATCHUP!$A56,SWISSW!$J:$J,MATCHUP!CP$1,SWISSW!$F:$F,"Draw")+COUNTIFS(SWISSW!$I:$I,MATCHUP!CP$1,SWISSW!$J:$J,MATCHUP!$A56)-COUNTIFS(SWISSW!$I:$I,MATCHUP!CP$1,SWISSW!$J:$J,MATCHUP!$A56,SWISSW!$F:$F,"Draw")),"-")</f>
        <v>-</v>
      </c>
      <c r="CQ56" s="5" t="str">
        <f ca="1">IFERROR((COUNTIFS(SWISSW!$I:$I,MATCHUP!$A56,SWISSW!$J:$J,MATCHUP!CQ$1,SWISSW!$F:$F,"Won")+COUNTIFS(SWISSW!$I:$I,MATCHUP!CQ$1,SWISSW!$J:$J,MATCHUP!$A56,SWISSW!$F:$F,"Lost"))/(COUNTIFS(SWISSW!$I:$I,MATCHUP!$A56,SWISSW!$J:$J,MATCHUP!CQ$1)-COUNTIFS(SWISSW!$I:$I,MATCHUP!$A56,SWISSW!$J:$J,MATCHUP!CQ$1,SWISSW!$F:$F,"Draw")+COUNTIFS(SWISSW!$I:$I,MATCHUP!CQ$1,SWISSW!$J:$J,MATCHUP!$A56)-COUNTIFS(SWISSW!$I:$I,MATCHUP!CQ$1,SWISSW!$J:$J,MATCHUP!$A56,SWISSW!$F:$F,"Draw")),"-")</f>
        <v>-</v>
      </c>
      <c r="CR56" s="5" t="str">
        <f ca="1">IFERROR((COUNTIFS(SWISSW!$I:$I,MATCHUP!$A56,SWISSW!$J:$J,MATCHUP!CR$1,SWISSW!$F:$F,"Won")+COUNTIFS(SWISSW!$I:$I,MATCHUP!CR$1,SWISSW!$J:$J,MATCHUP!$A56,SWISSW!$F:$F,"Lost"))/(COUNTIFS(SWISSW!$I:$I,MATCHUP!$A56,SWISSW!$J:$J,MATCHUP!CR$1)-COUNTIFS(SWISSW!$I:$I,MATCHUP!$A56,SWISSW!$J:$J,MATCHUP!CR$1,SWISSW!$F:$F,"Draw")+COUNTIFS(SWISSW!$I:$I,MATCHUP!CR$1,SWISSW!$J:$J,MATCHUP!$A56)-COUNTIFS(SWISSW!$I:$I,MATCHUP!CR$1,SWISSW!$J:$J,MATCHUP!$A56,SWISSW!$F:$F,"Draw")),"-")</f>
        <v>-</v>
      </c>
      <c r="CS56" s="5" t="str">
        <f ca="1">IFERROR((COUNTIFS(SWISSW!$I:$I,MATCHUP!$A56,SWISSW!$J:$J,MATCHUP!CS$1,SWISSW!$F:$F,"Won")+COUNTIFS(SWISSW!$I:$I,MATCHUP!CS$1,SWISSW!$J:$J,MATCHUP!$A56,SWISSW!$F:$F,"Lost"))/(COUNTIFS(SWISSW!$I:$I,MATCHUP!$A56,SWISSW!$J:$J,MATCHUP!CS$1)-COUNTIFS(SWISSW!$I:$I,MATCHUP!$A56,SWISSW!$J:$J,MATCHUP!CS$1,SWISSW!$F:$F,"Draw")+COUNTIFS(SWISSW!$I:$I,MATCHUP!CS$1,SWISSW!$J:$J,MATCHUP!$A56)-COUNTIFS(SWISSW!$I:$I,MATCHUP!CS$1,SWISSW!$J:$J,MATCHUP!$A56,SWISSW!$F:$F,"Draw")),"-")</f>
        <v>-</v>
      </c>
      <c r="CT56" s="5" t="str">
        <f ca="1">IFERROR((COUNTIFS(SWISSW!$I:$I,MATCHUP!$A56,SWISSW!$J:$J,MATCHUP!CT$1,SWISSW!$F:$F,"Won")+COUNTIFS(SWISSW!$I:$I,MATCHUP!CT$1,SWISSW!$J:$J,MATCHUP!$A56,SWISSW!$F:$F,"Lost"))/(COUNTIFS(SWISSW!$I:$I,MATCHUP!$A56,SWISSW!$J:$J,MATCHUP!CT$1)-COUNTIFS(SWISSW!$I:$I,MATCHUP!$A56,SWISSW!$J:$J,MATCHUP!CT$1,SWISSW!$F:$F,"Draw")+COUNTIFS(SWISSW!$I:$I,MATCHUP!CT$1,SWISSW!$J:$J,MATCHUP!$A56)-COUNTIFS(SWISSW!$I:$I,MATCHUP!CT$1,SWISSW!$J:$J,MATCHUP!$A56,SWISSW!$F:$F,"Draw")),"-")</f>
        <v>-</v>
      </c>
      <c r="CU56" s="5" t="str">
        <f ca="1">IFERROR((COUNTIFS(SWISSW!$I:$I,MATCHUP!$A56,SWISSW!$J:$J,MATCHUP!CU$1,SWISSW!$F:$F,"Won")+COUNTIFS(SWISSW!$I:$I,MATCHUP!CU$1,SWISSW!$J:$J,MATCHUP!$A56,SWISSW!$F:$F,"Lost"))/(COUNTIFS(SWISSW!$I:$I,MATCHUP!$A56,SWISSW!$J:$J,MATCHUP!CU$1)-COUNTIFS(SWISSW!$I:$I,MATCHUP!$A56,SWISSW!$J:$J,MATCHUP!CU$1,SWISSW!$F:$F,"Draw")+COUNTIFS(SWISSW!$I:$I,MATCHUP!CU$1,SWISSW!$J:$J,MATCHUP!$A56)-COUNTIFS(SWISSW!$I:$I,MATCHUP!CU$1,SWISSW!$J:$J,MATCHUP!$A56,SWISSW!$F:$F,"Draw")),"-")</f>
        <v>-</v>
      </c>
      <c r="CV56" s="5" t="str">
        <f ca="1">IFERROR((COUNTIFS(SWISSW!$I:$I,MATCHUP!$A56,SWISSW!$J:$J,MATCHUP!CV$1,SWISSW!$F:$F,"Won")+COUNTIFS(SWISSW!$I:$I,MATCHUP!CV$1,SWISSW!$J:$J,MATCHUP!$A56,SWISSW!$F:$F,"Lost"))/(COUNTIFS(SWISSW!$I:$I,MATCHUP!$A56,SWISSW!$J:$J,MATCHUP!CV$1)-COUNTIFS(SWISSW!$I:$I,MATCHUP!$A56,SWISSW!$J:$J,MATCHUP!CV$1,SWISSW!$F:$F,"Draw")+COUNTIFS(SWISSW!$I:$I,MATCHUP!CV$1,SWISSW!$J:$J,MATCHUP!$A56)-COUNTIFS(SWISSW!$I:$I,MATCHUP!CV$1,SWISSW!$J:$J,MATCHUP!$A56,SWISSW!$F:$F,"Draw")),"-")</f>
        <v>-</v>
      </c>
    </row>
    <row r="57" spans="1:100" ht="55" customHeight="1" x14ac:dyDescent="0.3">
      <c r="A57" s="3" t="str" cm="1">
        <f t="array" aca="1" ref="A57" ca="1">INDIRECT(ADDRESS(ROW(),1,,1,"METABREAK"))</f>
        <v>Mardu Ephemerate</v>
      </c>
      <c r="B57" s="5" t="str">
        <f ca="1">IFERROR((COUNTIFS(SWISSW!$I:$I,MATCHUP!$A57,SWISSW!$J:$J,MATCHUP!B$1,SWISSW!$F:$F,"Won")+COUNTIFS(SWISSW!$I:$I,MATCHUP!B$1,SWISSW!$J:$J,MATCHUP!$A57,SWISSW!$F:$F,"Lost"))/(COUNTIFS(SWISSW!$I:$I,MATCHUP!$A57,SWISSW!$J:$J,MATCHUP!B$1)-COUNTIFS(SWISSW!$I:$I,MATCHUP!$A57,SWISSW!$J:$J,MATCHUP!B$1,SWISSW!$F:$F,"Draw")+COUNTIFS(SWISSW!$I:$I,MATCHUP!B$1,SWISSW!$J:$J,MATCHUP!$A57)-COUNTIFS(SWISSW!$I:$I,MATCHUP!B$1,SWISSW!$J:$J,MATCHUP!$A57,SWISSW!$F:$F,"Draw")),"-")</f>
        <v>-</v>
      </c>
      <c r="C57" s="5" t="str">
        <f ca="1">IFERROR((COUNTIFS(SWISSW!$I:$I,MATCHUP!$A57,SWISSW!$J:$J,MATCHUP!C$1,SWISSW!$F:$F,"Won")+COUNTIFS(SWISSW!$I:$I,MATCHUP!C$1,SWISSW!$J:$J,MATCHUP!$A57,SWISSW!$F:$F,"Lost"))/(COUNTIFS(SWISSW!$I:$I,MATCHUP!$A57,SWISSW!$J:$J,MATCHUP!C$1)-COUNTIFS(SWISSW!$I:$I,MATCHUP!$A57,SWISSW!$J:$J,MATCHUP!C$1,SWISSW!$F:$F,"Draw")+COUNTIFS(SWISSW!$I:$I,MATCHUP!C$1,SWISSW!$J:$J,MATCHUP!$A57)-COUNTIFS(SWISSW!$I:$I,MATCHUP!C$1,SWISSW!$J:$J,MATCHUP!$A57,SWISSW!$F:$F,"Draw")),"-")</f>
        <v>-</v>
      </c>
      <c r="D57" s="5">
        <f ca="1">IFERROR((COUNTIFS(SWISSW!$I:$I,MATCHUP!$A57,SWISSW!$J:$J,MATCHUP!D$1,SWISSW!$F:$F,"Won")+COUNTIFS(SWISSW!$I:$I,MATCHUP!D$1,SWISSW!$J:$J,MATCHUP!$A57,SWISSW!$F:$F,"Lost"))/(COUNTIFS(SWISSW!$I:$I,MATCHUP!$A57,SWISSW!$J:$J,MATCHUP!D$1)-COUNTIFS(SWISSW!$I:$I,MATCHUP!$A57,SWISSW!$J:$J,MATCHUP!D$1,SWISSW!$F:$F,"Draw")+COUNTIFS(SWISSW!$I:$I,MATCHUP!D$1,SWISSW!$J:$J,MATCHUP!$A57)-COUNTIFS(SWISSW!$I:$I,MATCHUP!D$1,SWISSW!$J:$J,MATCHUP!$A57,SWISSW!$F:$F,"Draw")),"-")</f>
        <v>1</v>
      </c>
      <c r="E57" s="5" t="str">
        <f ca="1">IFERROR((COUNTIFS(SWISSW!$I:$I,MATCHUP!$A57,SWISSW!$J:$J,MATCHUP!E$1,SWISSW!$F:$F,"Won")+COUNTIFS(SWISSW!$I:$I,MATCHUP!E$1,SWISSW!$J:$J,MATCHUP!$A57,SWISSW!$F:$F,"Lost"))/(COUNTIFS(SWISSW!$I:$I,MATCHUP!$A57,SWISSW!$J:$J,MATCHUP!E$1)-COUNTIFS(SWISSW!$I:$I,MATCHUP!$A57,SWISSW!$J:$J,MATCHUP!E$1,SWISSW!$F:$F,"Draw")+COUNTIFS(SWISSW!$I:$I,MATCHUP!E$1,SWISSW!$J:$J,MATCHUP!$A57)-COUNTIFS(SWISSW!$I:$I,MATCHUP!E$1,SWISSW!$J:$J,MATCHUP!$A57,SWISSW!$F:$F,"Draw")),"-")</f>
        <v>-</v>
      </c>
      <c r="F57" s="5">
        <f ca="1">IFERROR((COUNTIFS(SWISSW!$I:$I,MATCHUP!$A57,SWISSW!$J:$J,MATCHUP!F$1,SWISSW!$F:$F,"Won")+COUNTIFS(SWISSW!$I:$I,MATCHUP!F$1,SWISSW!$J:$J,MATCHUP!$A57,SWISSW!$F:$F,"Lost"))/(COUNTIFS(SWISSW!$I:$I,MATCHUP!$A57,SWISSW!$J:$J,MATCHUP!F$1)-COUNTIFS(SWISSW!$I:$I,MATCHUP!$A57,SWISSW!$J:$J,MATCHUP!F$1,SWISSW!$F:$F,"Draw")+COUNTIFS(SWISSW!$I:$I,MATCHUP!F$1,SWISSW!$J:$J,MATCHUP!$A57)-COUNTIFS(SWISSW!$I:$I,MATCHUP!F$1,SWISSW!$J:$J,MATCHUP!$A57,SWISSW!$F:$F,"Draw")),"-")</f>
        <v>0</v>
      </c>
      <c r="G57" s="5" t="str">
        <f ca="1">IFERROR((COUNTIFS(SWISSW!$I:$I,MATCHUP!$A57,SWISSW!$J:$J,MATCHUP!G$1,SWISSW!$F:$F,"Won")+COUNTIFS(SWISSW!$I:$I,MATCHUP!G$1,SWISSW!$J:$J,MATCHUP!$A57,SWISSW!$F:$F,"Lost"))/(COUNTIFS(SWISSW!$I:$I,MATCHUP!$A57,SWISSW!$J:$J,MATCHUP!G$1)-COUNTIFS(SWISSW!$I:$I,MATCHUP!$A57,SWISSW!$J:$J,MATCHUP!G$1,SWISSW!$F:$F,"Draw")+COUNTIFS(SWISSW!$I:$I,MATCHUP!G$1,SWISSW!$J:$J,MATCHUP!$A57)-COUNTIFS(SWISSW!$I:$I,MATCHUP!G$1,SWISSW!$J:$J,MATCHUP!$A57,SWISSW!$F:$F,"Draw")),"-")</f>
        <v>-</v>
      </c>
      <c r="H57" s="5" t="str">
        <f ca="1">IFERROR((COUNTIFS(SWISSW!$I:$I,MATCHUP!$A57,SWISSW!$J:$J,MATCHUP!H$1,SWISSW!$F:$F,"Won")+COUNTIFS(SWISSW!$I:$I,MATCHUP!H$1,SWISSW!$J:$J,MATCHUP!$A57,SWISSW!$F:$F,"Lost"))/(COUNTIFS(SWISSW!$I:$I,MATCHUP!$A57,SWISSW!$J:$J,MATCHUP!H$1)-COUNTIFS(SWISSW!$I:$I,MATCHUP!$A57,SWISSW!$J:$J,MATCHUP!H$1,SWISSW!$F:$F,"Draw")+COUNTIFS(SWISSW!$I:$I,MATCHUP!H$1,SWISSW!$J:$J,MATCHUP!$A57)-COUNTIFS(SWISSW!$I:$I,MATCHUP!H$1,SWISSW!$J:$J,MATCHUP!$A57,SWISSW!$F:$F,"Draw")),"-")</f>
        <v>-</v>
      </c>
      <c r="I57" s="5" t="str">
        <f ca="1">IFERROR((COUNTIFS(SWISSW!$I:$I,MATCHUP!$A57,SWISSW!$J:$J,MATCHUP!I$1,SWISSW!$F:$F,"Won")+COUNTIFS(SWISSW!$I:$I,MATCHUP!I$1,SWISSW!$J:$J,MATCHUP!$A57,SWISSW!$F:$F,"Lost"))/(COUNTIFS(SWISSW!$I:$I,MATCHUP!$A57,SWISSW!$J:$J,MATCHUP!I$1)-COUNTIFS(SWISSW!$I:$I,MATCHUP!$A57,SWISSW!$J:$J,MATCHUP!I$1,SWISSW!$F:$F,"Draw")+COUNTIFS(SWISSW!$I:$I,MATCHUP!I$1,SWISSW!$J:$J,MATCHUP!$A57)-COUNTIFS(SWISSW!$I:$I,MATCHUP!I$1,SWISSW!$J:$J,MATCHUP!$A57,SWISSW!$F:$F,"Draw")),"-")</f>
        <v>-</v>
      </c>
      <c r="J57" s="5" t="str">
        <f ca="1">IFERROR((COUNTIFS(SWISSW!$I:$I,MATCHUP!$A57,SWISSW!$J:$J,MATCHUP!J$1,SWISSW!$F:$F,"Won")+COUNTIFS(SWISSW!$I:$I,MATCHUP!J$1,SWISSW!$J:$J,MATCHUP!$A57,SWISSW!$F:$F,"Lost"))/(COUNTIFS(SWISSW!$I:$I,MATCHUP!$A57,SWISSW!$J:$J,MATCHUP!J$1)-COUNTIFS(SWISSW!$I:$I,MATCHUP!$A57,SWISSW!$J:$J,MATCHUP!J$1,SWISSW!$F:$F,"Draw")+COUNTIFS(SWISSW!$I:$I,MATCHUP!J$1,SWISSW!$J:$J,MATCHUP!$A57)-COUNTIFS(SWISSW!$I:$I,MATCHUP!J$1,SWISSW!$J:$J,MATCHUP!$A57,SWISSW!$F:$F,"Draw")),"-")</f>
        <v>-</v>
      </c>
      <c r="K57" s="5" t="str">
        <f ca="1">IFERROR((COUNTIFS(SWISSW!$I:$I,MATCHUP!$A57,SWISSW!$J:$J,MATCHUP!K$1,SWISSW!$F:$F,"Won")+COUNTIFS(SWISSW!$I:$I,MATCHUP!K$1,SWISSW!$J:$J,MATCHUP!$A57,SWISSW!$F:$F,"Lost"))/(COUNTIFS(SWISSW!$I:$I,MATCHUP!$A57,SWISSW!$J:$J,MATCHUP!K$1)-COUNTIFS(SWISSW!$I:$I,MATCHUP!$A57,SWISSW!$J:$J,MATCHUP!K$1,SWISSW!$F:$F,"Draw")+COUNTIFS(SWISSW!$I:$I,MATCHUP!K$1,SWISSW!$J:$J,MATCHUP!$A57)-COUNTIFS(SWISSW!$I:$I,MATCHUP!K$1,SWISSW!$J:$J,MATCHUP!$A57,SWISSW!$F:$F,"Draw")),"-")</f>
        <v>-</v>
      </c>
      <c r="L57" s="5" t="str">
        <f ca="1">IFERROR((COUNTIFS(SWISSW!$I:$I,MATCHUP!$A57,SWISSW!$J:$J,MATCHUP!L$1,SWISSW!$F:$F,"Won")+COUNTIFS(SWISSW!$I:$I,MATCHUP!L$1,SWISSW!$J:$J,MATCHUP!$A57,SWISSW!$F:$F,"Lost"))/(COUNTIFS(SWISSW!$I:$I,MATCHUP!$A57,SWISSW!$J:$J,MATCHUP!L$1)-COUNTIFS(SWISSW!$I:$I,MATCHUP!$A57,SWISSW!$J:$J,MATCHUP!L$1,SWISSW!$F:$F,"Draw")+COUNTIFS(SWISSW!$I:$I,MATCHUP!L$1,SWISSW!$J:$J,MATCHUP!$A57)-COUNTIFS(SWISSW!$I:$I,MATCHUP!L$1,SWISSW!$J:$J,MATCHUP!$A57,SWISSW!$F:$F,"Draw")),"-")</f>
        <v>-</v>
      </c>
      <c r="M57" s="5">
        <f ca="1">IFERROR((COUNTIFS(SWISSW!$I:$I,MATCHUP!$A57,SWISSW!$J:$J,MATCHUP!M$1,SWISSW!$F:$F,"Won")+COUNTIFS(SWISSW!$I:$I,MATCHUP!M$1,SWISSW!$J:$J,MATCHUP!$A57,SWISSW!$F:$F,"Lost"))/(COUNTIFS(SWISSW!$I:$I,MATCHUP!$A57,SWISSW!$J:$J,MATCHUP!M$1)-COUNTIFS(SWISSW!$I:$I,MATCHUP!$A57,SWISSW!$J:$J,MATCHUP!M$1,SWISSW!$F:$F,"Draw")+COUNTIFS(SWISSW!$I:$I,MATCHUP!M$1,SWISSW!$J:$J,MATCHUP!$A57)-COUNTIFS(SWISSW!$I:$I,MATCHUP!M$1,SWISSW!$J:$J,MATCHUP!$A57,SWISSW!$F:$F,"Draw")),"-")</f>
        <v>0</v>
      </c>
      <c r="N57" s="5" t="str">
        <f ca="1">IFERROR((COUNTIFS(SWISSW!$I:$I,MATCHUP!$A57,SWISSW!$J:$J,MATCHUP!N$1,SWISSW!$F:$F,"Won")+COUNTIFS(SWISSW!$I:$I,MATCHUP!N$1,SWISSW!$J:$J,MATCHUP!$A57,SWISSW!$F:$F,"Lost"))/(COUNTIFS(SWISSW!$I:$I,MATCHUP!$A57,SWISSW!$J:$J,MATCHUP!N$1)-COUNTIFS(SWISSW!$I:$I,MATCHUP!$A57,SWISSW!$J:$J,MATCHUP!N$1,SWISSW!$F:$F,"Draw")+COUNTIFS(SWISSW!$I:$I,MATCHUP!N$1,SWISSW!$J:$J,MATCHUP!$A57)-COUNTIFS(SWISSW!$I:$I,MATCHUP!N$1,SWISSW!$J:$J,MATCHUP!$A57,SWISSW!$F:$F,"Draw")),"-")</f>
        <v>-</v>
      </c>
      <c r="O57" s="5" t="str">
        <f ca="1">IFERROR((COUNTIFS(SWISSW!$I:$I,MATCHUP!$A57,SWISSW!$J:$J,MATCHUP!O$1,SWISSW!$F:$F,"Won")+COUNTIFS(SWISSW!$I:$I,MATCHUP!O$1,SWISSW!$J:$J,MATCHUP!$A57,SWISSW!$F:$F,"Lost"))/(COUNTIFS(SWISSW!$I:$I,MATCHUP!$A57,SWISSW!$J:$J,MATCHUP!O$1)-COUNTIFS(SWISSW!$I:$I,MATCHUP!$A57,SWISSW!$J:$J,MATCHUP!O$1,SWISSW!$F:$F,"Draw")+COUNTIFS(SWISSW!$I:$I,MATCHUP!O$1,SWISSW!$J:$J,MATCHUP!$A57)-COUNTIFS(SWISSW!$I:$I,MATCHUP!O$1,SWISSW!$J:$J,MATCHUP!$A57,SWISSW!$F:$F,"Draw")),"-")</f>
        <v>-</v>
      </c>
      <c r="P57" s="5" t="str">
        <f ca="1">IFERROR((COUNTIFS(SWISSW!$I:$I,MATCHUP!$A57,SWISSW!$J:$J,MATCHUP!P$1,SWISSW!$F:$F,"Won")+COUNTIFS(SWISSW!$I:$I,MATCHUP!P$1,SWISSW!$J:$J,MATCHUP!$A57,SWISSW!$F:$F,"Lost"))/(COUNTIFS(SWISSW!$I:$I,MATCHUP!$A57,SWISSW!$J:$J,MATCHUP!P$1)-COUNTIFS(SWISSW!$I:$I,MATCHUP!$A57,SWISSW!$J:$J,MATCHUP!P$1,SWISSW!$F:$F,"Draw")+COUNTIFS(SWISSW!$I:$I,MATCHUP!P$1,SWISSW!$J:$J,MATCHUP!$A57)-COUNTIFS(SWISSW!$I:$I,MATCHUP!P$1,SWISSW!$J:$J,MATCHUP!$A57,SWISSW!$F:$F,"Draw")),"-")</f>
        <v>-</v>
      </c>
      <c r="Q57" s="5" t="str">
        <f ca="1">IFERROR((COUNTIFS(SWISSW!$I:$I,MATCHUP!$A57,SWISSW!$J:$J,MATCHUP!Q$1,SWISSW!$F:$F,"Won")+COUNTIFS(SWISSW!$I:$I,MATCHUP!Q$1,SWISSW!$J:$J,MATCHUP!$A57,SWISSW!$F:$F,"Lost"))/(COUNTIFS(SWISSW!$I:$I,MATCHUP!$A57,SWISSW!$J:$J,MATCHUP!Q$1)-COUNTIFS(SWISSW!$I:$I,MATCHUP!$A57,SWISSW!$J:$J,MATCHUP!Q$1,SWISSW!$F:$F,"Draw")+COUNTIFS(SWISSW!$I:$I,MATCHUP!Q$1,SWISSW!$J:$J,MATCHUP!$A57)-COUNTIFS(SWISSW!$I:$I,MATCHUP!Q$1,SWISSW!$J:$J,MATCHUP!$A57,SWISSW!$F:$F,"Draw")),"-")</f>
        <v>-</v>
      </c>
      <c r="R57" s="5" t="str">
        <f ca="1">IFERROR((COUNTIFS(SWISSW!$I:$I,MATCHUP!$A57,SWISSW!$J:$J,MATCHUP!R$1,SWISSW!$F:$F,"Won")+COUNTIFS(SWISSW!$I:$I,MATCHUP!R$1,SWISSW!$J:$J,MATCHUP!$A57,SWISSW!$F:$F,"Lost"))/(COUNTIFS(SWISSW!$I:$I,MATCHUP!$A57,SWISSW!$J:$J,MATCHUP!R$1)-COUNTIFS(SWISSW!$I:$I,MATCHUP!$A57,SWISSW!$J:$J,MATCHUP!R$1,SWISSW!$F:$F,"Draw")+COUNTIFS(SWISSW!$I:$I,MATCHUP!R$1,SWISSW!$J:$J,MATCHUP!$A57)-COUNTIFS(SWISSW!$I:$I,MATCHUP!R$1,SWISSW!$J:$J,MATCHUP!$A57,SWISSW!$F:$F,"Draw")),"-")</f>
        <v>-</v>
      </c>
      <c r="S57" s="5" t="str">
        <f ca="1">IFERROR((COUNTIFS(SWISSW!$I:$I,MATCHUP!$A57,SWISSW!$J:$J,MATCHUP!S$1,SWISSW!$F:$F,"Won")+COUNTIFS(SWISSW!$I:$I,MATCHUP!S$1,SWISSW!$J:$J,MATCHUP!$A57,SWISSW!$F:$F,"Lost"))/(COUNTIFS(SWISSW!$I:$I,MATCHUP!$A57,SWISSW!$J:$J,MATCHUP!S$1)-COUNTIFS(SWISSW!$I:$I,MATCHUP!$A57,SWISSW!$J:$J,MATCHUP!S$1,SWISSW!$F:$F,"Draw")+COUNTIFS(SWISSW!$I:$I,MATCHUP!S$1,SWISSW!$J:$J,MATCHUP!$A57)-COUNTIFS(SWISSW!$I:$I,MATCHUP!S$1,SWISSW!$J:$J,MATCHUP!$A57,SWISSW!$F:$F,"Draw")),"-")</f>
        <v>-</v>
      </c>
      <c r="T57" s="5" t="str">
        <f ca="1">IFERROR((COUNTIFS(SWISSW!$I:$I,MATCHUP!$A57,SWISSW!$J:$J,MATCHUP!T$1,SWISSW!$F:$F,"Won")+COUNTIFS(SWISSW!$I:$I,MATCHUP!T$1,SWISSW!$J:$J,MATCHUP!$A57,SWISSW!$F:$F,"Lost"))/(COUNTIFS(SWISSW!$I:$I,MATCHUP!$A57,SWISSW!$J:$J,MATCHUP!T$1)-COUNTIFS(SWISSW!$I:$I,MATCHUP!$A57,SWISSW!$J:$J,MATCHUP!T$1,SWISSW!$F:$F,"Draw")+COUNTIFS(SWISSW!$I:$I,MATCHUP!T$1,SWISSW!$J:$J,MATCHUP!$A57)-COUNTIFS(SWISSW!$I:$I,MATCHUP!T$1,SWISSW!$J:$J,MATCHUP!$A57,SWISSW!$F:$F,"Draw")),"-")</f>
        <v>-</v>
      </c>
      <c r="U57" s="5" t="str">
        <f ca="1">IFERROR((COUNTIFS(SWISSW!$I:$I,MATCHUP!$A57,SWISSW!$J:$J,MATCHUP!U$1,SWISSW!$F:$F,"Won")+COUNTIFS(SWISSW!$I:$I,MATCHUP!U$1,SWISSW!$J:$J,MATCHUP!$A57,SWISSW!$F:$F,"Lost"))/(COUNTIFS(SWISSW!$I:$I,MATCHUP!$A57,SWISSW!$J:$J,MATCHUP!U$1)-COUNTIFS(SWISSW!$I:$I,MATCHUP!$A57,SWISSW!$J:$J,MATCHUP!U$1,SWISSW!$F:$F,"Draw")+COUNTIFS(SWISSW!$I:$I,MATCHUP!U$1,SWISSW!$J:$J,MATCHUP!$A57)-COUNTIFS(SWISSW!$I:$I,MATCHUP!U$1,SWISSW!$J:$J,MATCHUP!$A57,SWISSW!$F:$F,"Draw")),"-")</f>
        <v>-</v>
      </c>
      <c r="V57" s="5" t="str">
        <f ca="1">IFERROR((COUNTIFS(SWISSW!$I:$I,MATCHUP!$A57,SWISSW!$J:$J,MATCHUP!V$1,SWISSW!$F:$F,"Won")+COUNTIFS(SWISSW!$I:$I,MATCHUP!V$1,SWISSW!$J:$J,MATCHUP!$A57,SWISSW!$F:$F,"Lost"))/(COUNTIFS(SWISSW!$I:$I,MATCHUP!$A57,SWISSW!$J:$J,MATCHUP!V$1)-COUNTIFS(SWISSW!$I:$I,MATCHUP!$A57,SWISSW!$J:$J,MATCHUP!V$1,SWISSW!$F:$F,"Draw")+COUNTIFS(SWISSW!$I:$I,MATCHUP!V$1,SWISSW!$J:$J,MATCHUP!$A57)-COUNTIFS(SWISSW!$I:$I,MATCHUP!V$1,SWISSW!$J:$J,MATCHUP!$A57,SWISSW!$F:$F,"Draw")),"-")</f>
        <v>-</v>
      </c>
      <c r="W57" s="5" t="str">
        <f ca="1">IFERROR((COUNTIFS(SWISSW!$I:$I,MATCHUP!$A57,SWISSW!$J:$J,MATCHUP!W$1,SWISSW!$F:$F,"Won")+COUNTIFS(SWISSW!$I:$I,MATCHUP!W$1,SWISSW!$J:$J,MATCHUP!$A57,SWISSW!$F:$F,"Lost"))/(COUNTIFS(SWISSW!$I:$I,MATCHUP!$A57,SWISSW!$J:$J,MATCHUP!W$1)-COUNTIFS(SWISSW!$I:$I,MATCHUP!$A57,SWISSW!$J:$J,MATCHUP!W$1,SWISSW!$F:$F,"Draw")+COUNTIFS(SWISSW!$I:$I,MATCHUP!W$1,SWISSW!$J:$J,MATCHUP!$A57)-COUNTIFS(SWISSW!$I:$I,MATCHUP!W$1,SWISSW!$J:$J,MATCHUP!$A57,SWISSW!$F:$F,"Draw")),"-")</f>
        <v>-</v>
      </c>
      <c r="X57" s="5" t="str">
        <f ca="1">IFERROR((COUNTIFS(SWISSW!$I:$I,MATCHUP!$A57,SWISSW!$J:$J,MATCHUP!X$1,SWISSW!$F:$F,"Won")+COUNTIFS(SWISSW!$I:$I,MATCHUP!X$1,SWISSW!$J:$J,MATCHUP!$A57,SWISSW!$F:$F,"Lost"))/(COUNTIFS(SWISSW!$I:$I,MATCHUP!$A57,SWISSW!$J:$J,MATCHUP!X$1)-COUNTIFS(SWISSW!$I:$I,MATCHUP!$A57,SWISSW!$J:$J,MATCHUP!X$1,SWISSW!$F:$F,"Draw")+COUNTIFS(SWISSW!$I:$I,MATCHUP!X$1,SWISSW!$J:$J,MATCHUP!$A57)-COUNTIFS(SWISSW!$I:$I,MATCHUP!X$1,SWISSW!$J:$J,MATCHUP!$A57,SWISSW!$F:$F,"Draw")),"-")</f>
        <v>-</v>
      </c>
      <c r="Y57" s="5" t="str">
        <f ca="1">IFERROR((COUNTIFS(SWISSW!$I:$I,MATCHUP!$A57,SWISSW!$J:$J,MATCHUP!Y$1,SWISSW!$F:$F,"Won")+COUNTIFS(SWISSW!$I:$I,MATCHUP!Y$1,SWISSW!$J:$J,MATCHUP!$A57,SWISSW!$F:$F,"Lost"))/(COUNTIFS(SWISSW!$I:$I,MATCHUP!$A57,SWISSW!$J:$J,MATCHUP!Y$1)-COUNTIFS(SWISSW!$I:$I,MATCHUP!$A57,SWISSW!$J:$J,MATCHUP!Y$1,SWISSW!$F:$F,"Draw")+COUNTIFS(SWISSW!$I:$I,MATCHUP!Y$1,SWISSW!$J:$J,MATCHUP!$A57)-COUNTIFS(SWISSW!$I:$I,MATCHUP!Y$1,SWISSW!$J:$J,MATCHUP!$A57,SWISSW!$F:$F,"Draw")),"-")</f>
        <v>-</v>
      </c>
      <c r="Z57" s="5" t="str">
        <f ca="1">IFERROR((COUNTIFS(SWISSW!$I:$I,MATCHUP!$A57,SWISSW!$J:$J,MATCHUP!Z$1,SWISSW!$F:$F,"Won")+COUNTIFS(SWISSW!$I:$I,MATCHUP!Z$1,SWISSW!$J:$J,MATCHUP!$A57,SWISSW!$F:$F,"Lost"))/(COUNTIFS(SWISSW!$I:$I,MATCHUP!$A57,SWISSW!$J:$J,MATCHUP!Z$1)-COUNTIFS(SWISSW!$I:$I,MATCHUP!$A57,SWISSW!$J:$J,MATCHUP!Z$1,SWISSW!$F:$F,"Draw")+COUNTIFS(SWISSW!$I:$I,MATCHUP!Z$1,SWISSW!$J:$J,MATCHUP!$A57)-COUNTIFS(SWISSW!$I:$I,MATCHUP!Z$1,SWISSW!$J:$J,MATCHUP!$A57,SWISSW!$F:$F,"Draw")),"-")</f>
        <v>-</v>
      </c>
      <c r="AA57" s="5" t="str">
        <f ca="1">IFERROR((COUNTIFS(SWISSW!$I:$I,MATCHUP!$A57,SWISSW!$J:$J,MATCHUP!AA$1,SWISSW!$F:$F,"Won")+COUNTIFS(SWISSW!$I:$I,MATCHUP!AA$1,SWISSW!$J:$J,MATCHUP!$A57,SWISSW!$F:$F,"Lost"))/(COUNTIFS(SWISSW!$I:$I,MATCHUP!$A57,SWISSW!$J:$J,MATCHUP!AA$1)-COUNTIFS(SWISSW!$I:$I,MATCHUP!$A57,SWISSW!$J:$J,MATCHUP!AA$1,SWISSW!$F:$F,"Draw")+COUNTIFS(SWISSW!$I:$I,MATCHUP!AA$1,SWISSW!$J:$J,MATCHUP!$A57)-COUNTIFS(SWISSW!$I:$I,MATCHUP!AA$1,SWISSW!$J:$J,MATCHUP!$A57,SWISSW!$F:$F,"Draw")),"-")</f>
        <v>-</v>
      </c>
      <c r="AB57" s="5" t="str">
        <f ca="1">IFERROR((COUNTIFS(SWISSW!$I:$I,MATCHUP!$A57,SWISSW!$J:$J,MATCHUP!AB$1,SWISSW!$F:$F,"Won")+COUNTIFS(SWISSW!$I:$I,MATCHUP!AB$1,SWISSW!$J:$J,MATCHUP!$A57,SWISSW!$F:$F,"Lost"))/(COUNTIFS(SWISSW!$I:$I,MATCHUP!$A57,SWISSW!$J:$J,MATCHUP!AB$1)-COUNTIFS(SWISSW!$I:$I,MATCHUP!$A57,SWISSW!$J:$J,MATCHUP!AB$1,SWISSW!$F:$F,"Draw")+COUNTIFS(SWISSW!$I:$I,MATCHUP!AB$1,SWISSW!$J:$J,MATCHUP!$A57)-COUNTIFS(SWISSW!$I:$I,MATCHUP!AB$1,SWISSW!$J:$J,MATCHUP!$A57,SWISSW!$F:$F,"Draw")),"-")</f>
        <v>-</v>
      </c>
      <c r="AC57" s="5" t="str">
        <f ca="1">IFERROR((COUNTIFS(SWISSW!$I:$I,MATCHUP!$A57,SWISSW!$J:$J,MATCHUP!AC$1,SWISSW!$F:$F,"Won")+COUNTIFS(SWISSW!$I:$I,MATCHUP!AC$1,SWISSW!$J:$J,MATCHUP!$A57,SWISSW!$F:$F,"Lost"))/(COUNTIFS(SWISSW!$I:$I,MATCHUP!$A57,SWISSW!$J:$J,MATCHUP!AC$1)-COUNTIFS(SWISSW!$I:$I,MATCHUP!$A57,SWISSW!$J:$J,MATCHUP!AC$1,SWISSW!$F:$F,"Draw")+COUNTIFS(SWISSW!$I:$I,MATCHUP!AC$1,SWISSW!$J:$J,MATCHUP!$A57)-COUNTIFS(SWISSW!$I:$I,MATCHUP!AC$1,SWISSW!$J:$J,MATCHUP!$A57,SWISSW!$F:$F,"Draw")),"-")</f>
        <v>-</v>
      </c>
      <c r="AD57" s="5" t="str">
        <f ca="1">IFERROR((COUNTIFS(SWISSW!$I:$I,MATCHUP!$A57,SWISSW!$J:$J,MATCHUP!AD$1,SWISSW!$F:$F,"Won")+COUNTIFS(SWISSW!$I:$I,MATCHUP!AD$1,SWISSW!$J:$J,MATCHUP!$A57,SWISSW!$F:$F,"Lost"))/(COUNTIFS(SWISSW!$I:$I,MATCHUP!$A57,SWISSW!$J:$J,MATCHUP!AD$1)-COUNTIFS(SWISSW!$I:$I,MATCHUP!$A57,SWISSW!$J:$J,MATCHUP!AD$1,SWISSW!$F:$F,"Draw")+COUNTIFS(SWISSW!$I:$I,MATCHUP!AD$1,SWISSW!$J:$J,MATCHUP!$A57)-COUNTIFS(SWISSW!$I:$I,MATCHUP!AD$1,SWISSW!$J:$J,MATCHUP!$A57,SWISSW!$F:$F,"Draw")),"-")</f>
        <v>-</v>
      </c>
      <c r="AE57" s="5" t="str">
        <f ca="1">IFERROR((COUNTIFS(SWISSW!$I:$I,MATCHUP!$A57,SWISSW!$J:$J,MATCHUP!AE$1,SWISSW!$F:$F,"Won")+COUNTIFS(SWISSW!$I:$I,MATCHUP!AE$1,SWISSW!$J:$J,MATCHUP!$A57,SWISSW!$F:$F,"Lost"))/(COUNTIFS(SWISSW!$I:$I,MATCHUP!$A57,SWISSW!$J:$J,MATCHUP!AE$1)-COUNTIFS(SWISSW!$I:$I,MATCHUP!$A57,SWISSW!$J:$J,MATCHUP!AE$1,SWISSW!$F:$F,"Draw")+COUNTIFS(SWISSW!$I:$I,MATCHUP!AE$1,SWISSW!$J:$J,MATCHUP!$A57)-COUNTIFS(SWISSW!$I:$I,MATCHUP!AE$1,SWISSW!$J:$J,MATCHUP!$A57,SWISSW!$F:$F,"Draw")),"-")</f>
        <v>-</v>
      </c>
      <c r="AF57" s="5" t="str">
        <f ca="1">IFERROR((COUNTIFS(SWISSW!$I:$I,MATCHUP!$A57,SWISSW!$J:$J,MATCHUP!AF$1,SWISSW!$F:$F,"Won")+COUNTIFS(SWISSW!$I:$I,MATCHUP!AF$1,SWISSW!$J:$J,MATCHUP!$A57,SWISSW!$F:$F,"Lost"))/(COUNTIFS(SWISSW!$I:$I,MATCHUP!$A57,SWISSW!$J:$J,MATCHUP!AF$1)-COUNTIFS(SWISSW!$I:$I,MATCHUP!$A57,SWISSW!$J:$J,MATCHUP!AF$1,SWISSW!$F:$F,"Draw")+COUNTIFS(SWISSW!$I:$I,MATCHUP!AF$1,SWISSW!$J:$J,MATCHUP!$A57)-COUNTIFS(SWISSW!$I:$I,MATCHUP!AF$1,SWISSW!$J:$J,MATCHUP!$A57,SWISSW!$F:$F,"Draw")),"-")</f>
        <v>-</v>
      </c>
      <c r="AG57" s="5" t="str">
        <f ca="1">IFERROR((COUNTIFS(SWISSW!$I:$I,MATCHUP!$A57,SWISSW!$J:$J,MATCHUP!AG$1,SWISSW!$F:$F,"Won")+COUNTIFS(SWISSW!$I:$I,MATCHUP!AG$1,SWISSW!$J:$J,MATCHUP!$A57,SWISSW!$F:$F,"Lost"))/(COUNTIFS(SWISSW!$I:$I,MATCHUP!$A57,SWISSW!$J:$J,MATCHUP!AG$1)-COUNTIFS(SWISSW!$I:$I,MATCHUP!$A57,SWISSW!$J:$J,MATCHUP!AG$1,SWISSW!$F:$F,"Draw")+COUNTIFS(SWISSW!$I:$I,MATCHUP!AG$1,SWISSW!$J:$J,MATCHUP!$A57)-COUNTIFS(SWISSW!$I:$I,MATCHUP!AG$1,SWISSW!$J:$J,MATCHUP!$A57,SWISSW!$F:$F,"Draw")),"-")</f>
        <v>-</v>
      </c>
      <c r="AH57" s="5" t="str">
        <f ca="1">IFERROR((COUNTIFS(SWISSW!$I:$I,MATCHUP!$A57,SWISSW!$J:$J,MATCHUP!AH$1,SWISSW!$F:$F,"Won")+COUNTIFS(SWISSW!$I:$I,MATCHUP!AH$1,SWISSW!$J:$J,MATCHUP!$A57,SWISSW!$F:$F,"Lost"))/(COUNTIFS(SWISSW!$I:$I,MATCHUP!$A57,SWISSW!$J:$J,MATCHUP!AH$1)-COUNTIFS(SWISSW!$I:$I,MATCHUP!$A57,SWISSW!$J:$J,MATCHUP!AH$1,SWISSW!$F:$F,"Draw")+COUNTIFS(SWISSW!$I:$I,MATCHUP!AH$1,SWISSW!$J:$J,MATCHUP!$A57)-COUNTIFS(SWISSW!$I:$I,MATCHUP!AH$1,SWISSW!$J:$J,MATCHUP!$A57,SWISSW!$F:$F,"Draw")),"-")</f>
        <v>-</v>
      </c>
      <c r="AI57" s="5" t="str">
        <f ca="1">IFERROR((COUNTIFS(SWISSW!$I:$I,MATCHUP!$A57,SWISSW!$J:$J,MATCHUP!AI$1,SWISSW!$F:$F,"Won")+COUNTIFS(SWISSW!$I:$I,MATCHUP!AI$1,SWISSW!$J:$J,MATCHUP!$A57,SWISSW!$F:$F,"Lost"))/(COUNTIFS(SWISSW!$I:$I,MATCHUP!$A57,SWISSW!$J:$J,MATCHUP!AI$1)-COUNTIFS(SWISSW!$I:$I,MATCHUP!$A57,SWISSW!$J:$J,MATCHUP!AI$1,SWISSW!$F:$F,"Draw")+COUNTIFS(SWISSW!$I:$I,MATCHUP!AI$1,SWISSW!$J:$J,MATCHUP!$A57)-COUNTIFS(SWISSW!$I:$I,MATCHUP!AI$1,SWISSW!$J:$J,MATCHUP!$A57,SWISSW!$F:$F,"Draw")),"-")</f>
        <v>-</v>
      </c>
      <c r="AJ57" s="5" t="str">
        <f ca="1">IFERROR((COUNTIFS(SWISSW!$I:$I,MATCHUP!$A57,SWISSW!$J:$J,MATCHUP!AJ$1,SWISSW!$F:$F,"Won")+COUNTIFS(SWISSW!$I:$I,MATCHUP!AJ$1,SWISSW!$J:$J,MATCHUP!$A57,SWISSW!$F:$F,"Lost"))/(COUNTIFS(SWISSW!$I:$I,MATCHUP!$A57,SWISSW!$J:$J,MATCHUP!AJ$1)-COUNTIFS(SWISSW!$I:$I,MATCHUP!$A57,SWISSW!$J:$J,MATCHUP!AJ$1,SWISSW!$F:$F,"Draw")+COUNTIFS(SWISSW!$I:$I,MATCHUP!AJ$1,SWISSW!$J:$J,MATCHUP!$A57)-COUNTIFS(SWISSW!$I:$I,MATCHUP!AJ$1,SWISSW!$J:$J,MATCHUP!$A57,SWISSW!$F:$F,"Draw")),"-")</f>
        <v>-</v>
      </c>
      <c r="AK57" s="5" t="str">
        <f ca="1">IFERROR((COUNTIFS(SWISSW!$I:$I,MATCHUP!$A57,SWISSW!$J:$J,MATCHUP!AK$1,SWISSW!$F:$F,"Won")+COUNTIFS(SWISSW!$I:$I,MATCHUP!AK$1,SWISSW!$J:$J,MATCHUP!$A57,SWISSW!$F:$F,"Lost"))/(COUNTIFS(SWISSW!$I:$I,MATCHUP!$A57,SWISSW!$J:$J,MATCHUP!AK$1)-COUNTIFS(SWISSW!$I:$I,MATCHUP!$A57,SWISSW!$J:$J,MATCHUP!AK$1,SWISSW!$F:$F,"Draw")+COUNTIFS(SWISSW!$I:$I,MATCHUP!AK$1,SWISSW!$J:$J,MATCHUP!$A57)-COUNTIFS(SWISSW!$I:$I,MATCHUP!AK$1,SWISSW!$J:$J,MATCHUP!$A57,SWISSW!$F:$F,"Draw")),"-")</f>
        <v>-</v>
      </c>
      <c r="AL57" s="5" t="str">
        <f ca="1">IFERROR((COUNTIFS(SWISSW!$I:$I,MATCHUP!$A57,SWISSW!$J:$J,MATCHUP!AL$1,SWISSW!$F:$F,"Won")+COUNTIFS(SWISSW!$I:$I,MATCHUP!AL$1,SWISSW!$J:$J,MATCHUP!$A57,SWISSW!$F:$F,"Lost"))/(COUNTIFS(SWISSW!$I:$I,MATCHUP!$A57,SWISSW!$J:$J,MATCHUP!AL$1)-COUNTIFS(SWISSW!$I:$I,MATCHUP!$A57,SWISSW!$J:$J,MATCHUP!AL$1,SWISSW!$F:$F,"Draw")+COUNTIFS(SWISSW!$I:$I,MATCHUP!AL$1,SWISSW!$J:$J,MATCHUP!$A57)-COUNTIFS(SWISSW!$I:$I,MATCHUP!AL$1,SWISSW!$J:$J,MATCHUP!$A57,SWISSW!$F:$F,"Draw")),"-")</f>
        <v>-</v>
      </c>
      <c r="AM57" s="5" t="str">
        <f ca="1">IFERROR((COUNTIFS(SWISSW!$I:$I,MATCHUP!$A57,SWISSW!$J:$J,MATCHUP!AM$1,SWISSW!$F:$F,"Won")+COUNTIFS(SWISSW!$I:$I,MATCHUP!AM$1,SWISSW!$J:$J,MATCHUP!$A57,SWISSW!$F:$F,"Lost"))/(COUNTIFS(SWISSW!$I:$I,MATCHUP!$A57,SWISSW!$J:$J,MATCHUP!AM$1)-COUNTIFS(SWISSW!$I:$I,MATCHUP!$A57,SWISSW!$J:$J,MATCHUP!AM$1,SWISSW!$F:$F,"Draw")+COUNTIFS(SWISSW!$I:$I,MATCHUP!AM$1,SWISSW!$J:$J,MATCHUP!$A57)-COUNTIFS(SWISSW!$I:$I,MATCHUP!AM$1,SWISSW!$J:$J,MATCHUP!$A57,SWISSW!$F:$F,"Draw")),"-")</f>
        <v>-</v>
      </c>
      <c r="AN57" s="5" t="str">
        <f ca="1">IFERROR((COUNTIFS(SWISSW!$I:$I,MATCHUP!$A57,SWISSW!$J:$J,MATCHUP!AN$1,SWISSW!$F:$F,"Won")+COUNTIFS(SWISSW!$I:$I,MATCHUP!AN$1,SWISSW!$J:$J,MATCHUP!$A57,SWISSW!$F:$F,"Lost"))/(COUNTIFS(SWISSW!$I:$I,MATCHUP!$A57,SWISSW!$J:$J,MATCHUP!AN$1)-COUNTIFS(SWISSW!$I:$I,MATCHUP!$A57,SWISSW!$J:$J,MATCHUP!AN$1,SWISSW!$F:$F,"Draw")+COUNTIFS(SWISSW!$I:$I,MATCHUP!AN$1,SWISSW!$J:$J,MATCHUP!$A57)-COUNTIFS(SWISSW!$I:$I,MATCHUP!AN$1,SWISSW!$J:$J,MATCHUP!$A57,SWISSW!$F:$F,"Draw")),"-")</f>
        <v>-</v>
      </c>
      <c r="AO57" s="5" t="str">
        <f ca="1">IFERROR((COUNTIFS(SWISSW!$I:$I,MATCHUP!$A57,SWISSW!$J:$J,MATCHUP!AO$1,SWISSW!$F:$F,"Won")+COUNTIFS(SWISSW!$I:$I,MATCHUP!AO$1,SWISSW!$J:$J,MATCHUP!$A57,SWISSW!$F:$F,"Lost"))/(COUNTIFS(SWISSW!$I:$I,MATCHUP!$A57,SWISSW!$J:$J,MATCHUP!AO$1)-COUNTIFS(SWISSW!$I:$I,MATCHUP!$A57,SWISSW!$J:$J,MATCHUP!AO$1,SWISSW!$F:$F,"Draw")+COUNTIFS(SWISSW!$I:$I,MATCHUP!AO$1,SWISSW!$J:$J,MATCHUP!$A57)-COUNTIFS(SWISSW!$I:$I,MATCHUP!AO$1,SWISSW!$J:$J,MATCHUP!$A57,SWISSW!$F:$F,"Draw")),"-")</f>
        <v>-</v>
      </c>
      <c r="AP57" s="5" t="str">
        <f ca="1">IFERROR((COUNTIFS(SWISSW!$I:$I,MATCHUP!$A57,SWISSW!$J:$J,MATCHUP!AP$1,SWISSW!$F:$F,"Won")+COUNTIFS(SWISSW!$I:$I,MATCHUP!AP$1,SWISSW!$J:$J,MATCHUP!$A57,SWISSW!$F:$F,"Lost"))/(COUNTIFS(SWISSW!$I:$I,MATCHUP!$A57,SWISSW!$J:$J,MATCHUP!AP$1)-COUNTIFS(SWISSW!$I:$I,MATCHUP!$A57,SWISSW!$J:$J,MATCHUP!AP$1,SWISSW!$F:$F,"Draw")+COUNTIFS(SWISSW!$I:$I,MATCHUP!AP$1,SWISSW!$J:$J,MATCHUP!$A57)-COUNTIFS(SWISSW!$I:$I,MATCHUP!AP$1,SWISSW!$J:$J,MATCHUP!$A57,SWISSW!$F:$F,"Draw")),"-")</f>
        <v>-</v>
      </c>
      <c r="AQ57" s="5" t="str">
        <f ca="1">IFERROR((COUNTIFS(SWISSW!$I:$I,MATCHUP!$A57,SWISSW!$J:$J,MATCHUP!AQ$1,SWISSW!$F:$F,"Won")+COUNTIFS(SWISSW!$I:$I,MATCHUP!AQ$1,SWISSW!$J:$J,MATCHUP!$A57,SWISSW!$F:$F,"Lost"))/(COUNTIFS(SWISSW!$I:$I,MATCHUP!$A57,SWISSW!$J:$J,MATCHUP!AQ$1)-COUNTIFS(SWISSW!$I:$I,MATCHUP!$A57,SWISSW!$J:$J,MATCHUP!AQ$1,SWISSW!$F:$F,"Draw")+COUNTIFS(SWISSW!$I:$I,MATCHUP!AQ$1,SWISSW!$J:$J,MATCHUP!$A57)-COUNTIFS(SWISSW!$I:$I,MATCHUP!AQ$1,SWISSW!$J:$J,MATCHUP!$A57,SWISSW!$F:$F,"Draw")),"-")</f>
        <v>-</v>
      </c>
      <c r="AR57" s="5" t="str">
        <f ca="1">IFERROR((COUNTIFS(SWISSW!$I:$I,MATCHUP!$A57,SWISSW!$J:$J,MATCHUP!AR$1,SWISSW!$F:$F,"Won")+COUNTIFS(SWISSW!$I:$I,MATCHUP!AR$1,SWISSW!$J:$J,MATCHUP!$A57,SWISSW!$F:$F,"Lost"))/(COUNTIFS(SWISSW!$I:$I,MATCHUP!$A57,SWISSW!$J:$J,MATCHUP!AR$1)-COUNTIFS(SWISSW!$I:$I,MATCHUP!$A57,SWISSW!$J:$J,MATCHUP!AR$1,SWISSW!$F:$F,"Draw")+COUNTIFS(SWISSW!$I:$I,MATCHUP!AR$1,SWISSW!$J:$J,MATCHUP!$A57)-COUNTIFS(SWISSW!$I:$I,MATCHUP!AR$1,SWISSW!$J:$J,MATCHUP!$A57,SWISSW!$F:$F,"Draw")),"-")</f>
        <v>-</v>
      </c>
      <c r="AS57" s="5" t="str">
        <f ca="1">IFERROR((COUNTIFS(SWISSW!$I:$I,MATCHUP!$A57,SWISSW!$J:$J,MATCHUP!AS$1,SWISSW!$F:$F,"Won")+COUNTIFS(SWISSW!$I:$I,MATCHUP!AS$1,SWISSW!$J:$J,MATCHUP!$A57,SWISSW!$F:$F,"Lost"))/(COUNTIFS(SWISSW!$I:$I,MATCHUP!$A57,SWISSW!$J:$J,MATCHUP!AS$1)-COUNTIFS(SWISSW!$I:$I,MATCHUP!$A57,SWISSW!$J:$J,MATCHUP!AS$1,SWISSW!$F:$F,"Draw")+COUNTIFS(SWISSW!$I:$I,MATCHUP!AS$1,SWISSW!$J:$J,MATCHUP!$A57)-COUNTIFS(SWISSW!$I:$I,MATCHUP!AS$1,SWISSW!$J:$J,MATCHUP!$A57,SWISSW!$F:$F,"Draw")),"-")</f>
        <v>-</v>
      </c>
      <c r="AT57" s="5" t="str">
        <f ca="1">IFERROR((COUNTIFS(SWISSW!$I:$I,MATCHUP!$A57,SWISSW!$J:$J,MATCHUP!AT$1,SWISSW!$F:$F,"Won")+COUNTIFS(SWISSW!$I:$I,MATCHUP!AT$1,SWISSW!$J:$J,MATCHUP!$A57,SWISSW!$F:$F,"Lost"))/(COUNTIFS(SWISSW!$I:$I,MATCHUP!$A57,SWISSW!$J:$J,MATCHUP!AT$1)-COUNTIFS(SWISSW!$I:$I,MATCHUP!$A57,SWISSW!$J:$J,MATCHUP!AT$1,SWISSW!$F:$F,"Draw")+COUNTIFS(SWISSW!$I:$I,MATCHUP!AT$1,SWISSW!$J:$J,MATCHUP!$A57)-COUNTIFS(SWISSW!$I:$I,MATCHUP!AT$1,SWISSW!$J:$J,MATCHUP!$A57,SWISSW!$F:$F,"Draw")),"-")</f>
        <v>-</v>
      </c>
      <c r="AU57" s="5" t="str">
        <f ca="1">IFERROR((COUNTIFS(SWISSW!$I:$I,MATCHUP!$A57,SWISSW!$J:$J,MATCHUP!AU$1,SWISSW!$F:$F,"Won")+COUNTIFS(SWISSW!$I:$I,MATCHUP!AU$1,SWISSW!$J:$J,MATCHUP!$A57,SWISSW!$F:$F,"Lost"))/(COUNTIFS(SWISSW!$I:$I,MATCHUP!$A57,SWISSW!$J:$J,MATCHUP!AU$1)-COUNTIFS(SWISSW!$I:$I,MATCHUP!$A57,SWISSW!$J:$J,MATCHUP!AU$1,SWISSW!$F:$F,"Draw")+COUNTIFS(SWISSW!$I:$I,MATCHUP!AU$1,SWISSW!$J:$J,MATCHUP!$A57)-COUNTIFS(SWISSW!$I:$I,MATCHUP!AU$1,SWISSW!$J:$J,MATCHUP!$A57,SWISSW!$F:$F,"Draw")),"-")</f>
        <v>-</v>
      </c>
      <c r="AV57" s="5" t="str">
        <f ca="1">IFERROR((COUNTIFS(SWISSW!$I:$I,MATCHUP!$A57,SWISSW!$J:$J,MATCHUP!AV$1,SWISSW!$F:$F,"Won")+COUNTIFS(SWISSW!$I:$I,MATCHUP!AV$1,SWISSW!$J:$J,MATCHUP!$A57,SWISSW!$F:$F,"Lost"))/(COUNTIFS(SWISSW!$I:$I,MATCHUP!$A57,SWISSW!$J:$J,MATCHUP!AV$1)-COUNTIFS(SWISSW!$I:$I,MATCHUP!$A57,SWISSW!$J:$J,MATCHUP!AV$1,SWISSW!$F:$F,"Draw")+COUNTIFS(SWISSW!$I:$I,MATCHUP!AV$1,SWISSW!$J:$J,MATCHUP!$A57)-COUNTIFS(SWISSW!$I:$I,MATCHUP!AV$1,SWISSW!$J:$J,MATCHUP!$A57,SWISSW!$F:$F,"Draw")),"-")</f>
        <v>-</v>
      </c>
      <c r="AW57" s="5" t="str">
        <f ca="1">IFERROR((COUNTIFS(SWISSW!$I:$I,MATCHUP!$A57,SWISSW!$J:$J,MATCHUP!AW$1,SWISSW!$F:$F,"Won")+COUNTIFS(SWISSW!$I:$I,MATCHUP!AW$1,SWISSW!$J:$J,MATCHUP!$A57,SWISSW!$F:$F,"Lost"))/(COUNTIFS(SWISSW!$I:$I,MATCHUP!$A57,SWISSW!$J:$J,MATCHUP!AW$1)-COUNTIFS(SWISSW!$I:$I,MATCHUP!$A57,SWISSW!$J:$J,MATCHUP!AW$1,SWISSW!$F:$F,"Draw")+COUNTIFS(SWISSW!$I:$I,MATCHUP!AW$1,SWISSW!$J:$J,MATCHUP!$A57)-COUNTIFS(SWISSW!$I:$I,MATCHUP!AW$1,SWISSW!$J:$J,MATCHUP!$A57,SWISSW!$F:$F,"Draw")),"-")</f>
        <v>-</v>
      </c>
      <c r="AX57" s="5" t="str">
        <f ca="1">IFERROR((COUNTIFS(SWISSW!$I:$I,MATCHUP!$A57,SWISSW!$J:$J,MATCHUP!AX$1,SWISSW!$F:$F,"Won")+COUNTIFS(SWISSW!$I:$I,MATCHUP!AX$1,SWISSW!$J:$J,MATCHUP!$A57,SWISSW!$F:$F,"Lost"))/(COUNTIFS(SWISSW!$I:$I,MATCHUP!$A57,SWISSW!$J:$J,MATCHUP!AX$1)-COUNTIFS(SWISSW!$I:$I,MATCHUP!$A57,SWISSW!$J:$J,MATCHUP!AX$1,SWISSW!$F:$F,"Draw")+COUNTIFS(SWISSW!$I:$I,MATCHUP!AX$1,SWISSW!$J:$J,MATCHUP!$A57)-COUNTIFS(SWISSW!$I:$I,MATCHUP!AX$1,SWISSW!$J:$J,MATCHUP!$A57,SWISSW!$F:$F,"Draw")),"-")</f>
        <v>-</v>
      </c>
      <c r="AY57" s="5" t="str">
        <f ca="1">IFERROR((COUNTIFS(SWISSW!$I:$I,MATCHUP!$A57,SWISSW!$J:$J,MATCHUP!AY$1,SWISSW!$F:$F,"Won")+COUNTIFS(SWISSW!$I:$I,MATCHUP!AY$1,SWISSW!$J:$J,MATCHUP!$A57,SWISSW!$F:$F,"Lost"))/(COUNTIFS(SWISSW!$I:$I,MATCHUP!$A57,SWISSW!$J:$J,MATCHUP!AY$1)-COUNTIFS(SWISSW!$I:$I,MATCHUP!$A57,SWISSW!$J:$J,MATCHUP!AY$1,SWISSW!$F:$F,"Draw")+COUNTIFS(SWISSW!$I:$I,MATCHUP!AY$1,SWISSW!$J:$J,MATCHUP!$A57)-COUNTIFS(SWISSW!$I:$I,MATCHUP!AY$1,SWISSW!$J:$J,MATCHUP!$A57,SWISSW!$F:$F,"Draw")),"-")</f>
        <v>-</v>
      </c>
      <c r="AZ57" s="5" t="str">
        <f ca="1">IFERROR((COUNTIFS(SWISSW!$I:$I,MATCHUP!$A57,SWISSW!$J:$J,MATCHUP!AZ$1,SWISSW!$F:$F,"Won")+COUNTIFS(SWISSW!$I:$I,MATCHUP!AZ$1,SWISSW!$J:$J,MATCHUP!$A57,SWISSW!$F:$F,"Lost"))/(COUNTIFS(SWISSW!$I:$I,MATCHUP!$A57,SWISSW!$J:$J,MATCHUP!AZ$1)-COUNTIFS(SWISSW!$I:$I,MATCHUP!$A57,SWISSW!$J:$J,MATCHUP!AZ$1,SWISSW!$F:$F,"Draw")+COUNTIFS(SWISSW!$I:$I,MATCHUP!AZ$1,SWISSW!$J:$J,MATCHUP!$A57)-COUNTIFS(SWISSW!$I:$I,MATCHUP!AZ$1,SWISSW!$J:$J,MATCHUP!$A57,SWISSW!$F:$F,"Draw")),"-")</f>
        <v>-</v>
      </c>
      <c r="BA57" s="5" t="str">
        <f ca="1">IFERROR((COUNTIFS(SWISSW!$I:$I,MATCHUP!$A57,SWISSW!$J:$J,MATCHUP!BA$1,SWISSW!$F:$F,"Won")+COUNTIFS(SWISSW!$I:$I,MATCHUP!BA$1,SWISSW!$J:$J,MATCHUP!$A57,SWISSW!$F:$F,"Lost"))/(COUNTIFS(SWISSW!$I:$I,MATCHUP!$A57,SWISSW!$J:$J,MATCHUP!BA$1)-COUNTIFS(SWISSW!$I:$I,MATCHUP!$A57,SWISSW!$J:$J,MATCHUP!BA$1,SWISSW!$F:$F,"Draw")+COUNTIFS(SWISSW!$I:$I,MATCHUP!BA$1,SWISSW!$J:$J,MATCHUP!$A57)-COUNTIFS(SWISSW!$I:$I,MATCHUP!BA$1,SWISSW!$J:$J,MATCHUP!$A57,SWISSW!$F:$F,"Draw")),"-")</f>
        <v>-</v>
      </c>
      <c r="BB57" s="5" t="str">
        <f ca="1">IFERROR((COUNTIFS(SWISSW!$I:$I,MATCHUP!$A57,SWISSW!$J:$J,MATCHUP!BB$1,SWISSW!$F:$F,"Won")+COUNTIFS(SWISSW!$I:$I,MATCHUP!BB$1,SWISSW!$J:$J,MATCHUP!$A57,SWISSW!$F:$F,"Lost"))/(COUNTIFS(SWISSW!$I:$I,MATCHUP!$A57,SWISSW!$J:$J,MATCHUP!BB$1)-COUNTIFS(SWISSW!$I:$I,MATCHUP!$A57,SWISSW!$J:$J,MATCHUP!BB$1,SWISSW!$F:$F,"Draw")+COUNTIFS(SWISSW!$I:$I,MATCHUP!BB$1,SWISSW!$J:$J,MATCHUP!$A57)-COUNTIFS(SWISSW!$I:$I,MATCHUP!BB$1,SWISSW!$J:$J,MATCHUP!$A57,SWISSW!$F:$F,"Draw")),"-")</f>
        <v>-</v>
      </c>
      <c r="BC57" s="5">
        <f ca="1">IFERROR((COUNTIFS(SWISSW!$I:$I,MATCHUP!$A57,SWISSW!$J:$J,MATCHUP!BC$1,SWISSW!$F:$F,"Won")+COUNTIFS(SWISSW!$I:$I,MATCHUP!BC$1,SWISSW!$J:$J,MATCHUP!$A57,SWISSW!$F:$F,"Lost"))/(COUNTIFS(SWISSW!$I:$I,MATCHUP!$A57,SWISSW!$J:$J,MATCHUP!BC$1)-COUNTIFS(SWISSW!$I:$I,MATCHUP!$A57,SWISSW!$J:$J,MATCHUP!BC$1,SWISSW!$F:$F,"Draw")+COUNTIFS(SWISSW!$I:$I,MATCHUP!BC$1,SWISSW!$J:$J,MATCHUP!$A57)-COUNTIFS(SWISSW!$I:$I,MATCHUP!BC$1,SWISSW!$J:$J,MATCHUP!$A57,SWISSW!$F:$F,"Draw")),"-")</f>
        <v>0</v>
      </c>
      <c r="BD57" s="5" t="str">
        <f ca="1">IFERROR((COUNTIFS(SWISSW!$I:$I,MATCHUP!$A57,SWISSW!$J:$J,MATCHUP!BD$1,SWISSW!$F:$F,"Won")+COUNTIFS(SWISSW!$I:$I,MATCHUP!BD$1,SWISSW!$J:$J,MATCHUP!$A57,SWISSW!$F:$F,"Lost"))/(COUNTIFS(SWISSW!$I:$I,MATCHUP!$A57,SWISSW!$J:$J,MATCHUP!BD$1)-COUNTIFS(SWISSW!$I:$I,MATCHUP!$A57,SWISSW!$J:$J,MATCHUP!BD$1,SWISSW!$F:$F,"Draw")+COUNTIFS(SWISSW!$I:$I,MATCHUP!BD$1,SWISSW!$J:$J,MATCHUP!$A57)-COUNTIFS(SWISSW!$I:$I,MATCHUP!BD$1,SWISSW!$J:$J,MATCHUP!$A57,SWISSW!$F:$F,"Draw")),"-")</f>
        <v>-</v>
      </c>
      <c r="BE57" s="5" t="str">
        <f ca="1">IFERROR((COUNTIFS(SWISSW!$I:$I,MATCHUP!$A57,SWISSW!$J:$J,MATCHUP!BE$1,SWISSW!$F:$F,"Won")+COUNTIFS(SWISSW!$I:$I,MATCHUP!BE$1,SWISSW!$J:$J,MATCHUP!$A57,SWISSW!$F:$F,"Lost"))/(COUNTIFS(SWISSW!$I:$I,MATCHUP!$A57,SWISSW!$J:$J,MATCHUP!BE$1)-COUNTIFS(SWISSW!$I:$I,MATCHUP!$A57,SWISSW!$J:$J,MATCHUP!BE$1,SWISSW!$F:$F,"Draw")+COUNTIFS(SWISSW!$I:$I,MATCHUP!BE$1,SWISSW!$J:$J,MATCHUP!$A57)-COUNTIFS(SWISSW!$I:$I,MATCHUP!BE$1,SWISSW!$J:$J,MATCHUP!$A57,SWISSW!$F:$F,"Draw")),"-")</f>
        <v>-</v>
      </c>
      <c r="BF57" s="5" t="str">
        <f ca="1">IFERROR((COUNTIFS(SWISSW!$I:$I,MATCHUP!$A57,SWISSW!$J:$J,MATCHUP!BF$1,SWISSW!$F:$F,"Won")+COUNTIFS(SWISSW!$I:$I,MATCHUP!BF$1,SWISSW!$J:$J,MATCHUP!$A57,SWISSW!$F:$F,"Lost"))/(COUNTIFS(SWISSW!$I:$I,MATCHUP!$A57,SWISSW!$J:$J,MATCHUP!BF$1)-COUNTIFS(SWISSW!$I:$I,MATCHUP!$A57,SWISSW!$J:$J,MATCHUP!BF$1,SWISSW!$F:$F,"Draw")+COUNTIFS(SWISSW!$I:$I,MATCHUP!BF$1,SWISSW!$J:$J,MATCHUP!$A57)-COUNTIFS(SWISSW!$I:$I,MATCHUP!BF$1,SWISSW!$J:$J,MATCHUP!$A57,SWISSW!$F:$F,"Draw")),"-")</f>
        <v>-</v>
      </c>
      <c r="BG57" s="5" t="str">
        <f ca="1">IFERROR((COUNTIFS(SWISSW!$I:$I,MATCHUP!$A57,SWISSW!$J:$J,MATCHUP!BG$1,SWISSW!$F:$F,"Won")+COUNTIFS(SWISSW!$I:$I,MATCHUP!BG$1,SWISSW!$J:$J,MATCHUP!$A57,SWISSW!$F:$F,"Lost"))/(COUNTIFS(SWISSW!$I:$I,MATCHUP!$A57,SWISSW!$J:$J,MATCHUP!BG$1)-COUNTIFS(SWISSW!$I:$I,MATCHUP!$A57,SWISSW!$J:$J,MATCHUP!BG$1,SWISSW!$F:$F,"Draw")+COUNTIFS(SWISSW!$I:$I,MATCHUP!BG$1,SWISSW!$J:$J,MATCHUP!$A57)-COUNTIFS(SWISSW!$I:$I,MATCHUP!BG$1,SWISSW!$J:$J,MATCHUP!$A57,SWISSW!$F:$F,"Draw")),"-")</f>
        <v>-</v>
      </c>
      <c r="BH57" s="5" t="str">
        <f ca="1">IFERROR((COUNTIFS(SWISSW!$I:$I,MATCHUP!$A57,SWISSW!$J:$J,MATCHUP!BH$1,SWISSW!$F:$F,"Won")+COUNTIFS(SWISSW!$I:$I,MATCHUP!BH$1,SWISSW!$J:$J,MATCHUP!$A57,SWISSW!$F:$F,"Lost"))/(COUNTIFS(SWISSW!$I:$I,MATCHUP!$A57,SWISSW!$J:$J,MATCHUP!BH$1)-COUNTIFS(SWISSW!$I:$I,MATCHUP!$A57,SWISSW!$J:$J,MATCHUP!BH$1,SWISSW!$F:$F,"Draw")+COUNTIFS(SWISSW!$I:$I,MATCHUP!BH$1,SWISSW!$J:$J,MATCHUP!$A57)-COUNTIFS(SWISSW!$I:$I,MATCHUP!BH$1,SWISSW!$J:$J,MATCHUP!$A57,SWISSW!$F:$F,"Draw")),"-")</f>
        <v>-</v>
      </c>
      <c r="BI57" s="5" t="str">
        <f ca="1">IFERROR((COUNTIFS(SWISSW!$I:$I,MATCHUP!$A57,SWISSW!$J:$J,MATCHUP!BI$1,SWISSW!$F:$F,"Won")+COUNTIFS(SWISSW!$I:$I,MATCHUP!BI$1,SWISSW!$J:$J,MATCHUP!$A57,SWISSW!$F:$F,"Lost"))/(COUNTIFS(SWISSW!$I:$I,MATCHUP!$A57,SWISSW!$J:$J,MATCHUP!BI$1)-COUNTIFS(SWISSW!$I:$I,MATCHUP!$A57,SWISSW!$J:$J,MATCHUP!BI$1,SWISSW!$F:$F,"Draw")+COUNTIFS(SWISSW!$I:$I,MATCHUP!BI$1,SWISSW!$J:$J,MATCHUP!$A57)-COUNTIFS(SWISSW!$I:$I,MATCHUP!BI$1,SWISSW!$J:$J,MATCHUP!$A57,SWISSW!$F:$F,"Draw")),"-")</f>
        <v>-</v>
      </c>
      <c r="BJ57" s="5" t="str">
        <f ca="1">IFERROR((COUNTIFS(SWISSW!$I:$I,MATCHUP!$A57,SWISSW!$J:$J,MATCHUP!BJ$1,SWISSW!$F:$F,"Won")+COUNTIFS(SWISSW!$I:$I,MATCHUP!BJ$1,SWISSW!$J:$J,MATCHUP!$A57,SWISSW!$F:$F,"Lost"))/(COUNTIFS(SWISSW!$I:$I,MATCHUP!$A57,SWISSW!$J:$J,MATCHUP!BJ$1)-COUNTIFS(SWISSW!$I:$I,MATCHUP!$A57,SWISSW!$J:$J,MATCHUP!BJ$1,SWISSW!$F:$F,"Draw")+COUNTIFS(SWISSW!$I:$I,MATCHUP!BJ$1,SWISSW!$J:$J,MATCHUP!$A57)-COUNTIFS(SWISSW!$I:$I,MATCHUP!BJ$1,SWISSW!$J:$J,MATCHUP!$A57,SWISSW!$F:$F,"Draw")),"-")</f>
        <v>-</v>
      </c>
      <c r="BK57" s="5" t="str">
        <f ca="1">IFERROR((COUNTIFS(SWISSW!$I:$I,MATCHUP!$A57,SWISSW!$J:$J,MATCHUP!BK$1,SWISSW!$F:$F,"Won")+COUNTIFS(SWISSW!$I:$I,MATCHUP!BK$1,SWISSW!$J:$J,MATCHUP!$A57,SWISSW!$F:$F,"Lost"))/(COUNTIFS(SWISSW!$I:$I,MATCHUP!$A57,SWISSW!$J:$J,MATCHUP!BK$1)-COUNTIFS(SWISSW!$I:$I,MATCHUP!$A57,SWISSW!$J:$J,MATCHUP!BK$1,SWISSW!$F:$F,"Draw")+COUNTIFS(SWISSW!$I:$I,MATCHUP!BK$1,SWISSW!$J:$J,MATCHUP!$A57)-COUNTIFS(SWISSW!$I:$I,MATCHUP!BK$1,SWISSW!$J:$J,MATCHUP!$A57,SWISSW!$F:$F,"Draw")),"-")</f>
        <v>-</v>
      </c>
      <c r="BL57" s="5" t="str">
        <f ca="1">IFERROR((COUNTIFS(SWISSW!$I:$I,MATCHUP!$A57,SWISSW!$J:$J,MATCHUP!BL$1,SWISSW!$F:$F,"Won")+COUNTIFS(SWISSW!$I:$I,MATCHUP!BL$1,SWISSW!$J:$J,MATCHUP!$A57,SWISSW!$F:$F,"Lost"))/(COUNTIFS(SWISSW!$I:$I,MATCHUP!$A57,SWISSW!$J:$J,MATCHUP!BL$1)-COUNTIFS(SWISSW!$I:$I,MATCHUP!$A57,SWISSW!$J:$J,MATCHUP!BL$1,SWISSW!$F:$F,"Draw")+COUNTIFS(SWISSW!$I:$I,MATCHUP!BL$1,SWISSW!$J:$J,MATCHUP!$A57)-COUNTIFS(SWISSW!$I:$I,MATCHUP!BL$1,SWISSW!$J:$J,MATCHUP!$A57,SWISSW!$F:$F,"Draw")),"-")</f>
        <v>-</v>
      </c>
      <c r="BM57" s="5" t="str">
        <f ca="1">IFERROR((COUNTIFS(SWISSW!$I:$I,MATCHUP!$A57,SWISSW!$J:$J,MATCHUP!BM$1,SWISSW!$F:$F,"Won")+COUNTIFS(SWISSW!$I:$I,MATCHUP!BM$1,SWISSW!$J:$J,MATCHUP!$A57,SWISSW!$F:$F,"Lost"))/(COUNTIFS(SWISSW!$I:$I,MATCHUP!$A57,SWISSW!$J:$J,MATCHUP!BM$1)-COUNTIFS(SWISSW!$I:$I,MATCHUP!$A57,SWISSW!$J:$J,MATCHUP!BM$1,SWISSW!$F:$F,"Draw")+COUNTIFS(SWISSW!$I:$I,MATCHUP!BM$1,SWISSW!$J:$J,MATCHUP!$A57)-COUNTIFS(SWISSW!$I:$I,MATCHUP!BM$1,SWISSW!$J:$J,MATCHUP!$A57,SWISSW!$F:$F,"Draw")),"-")</f>
        <v>-</v>
      </c>
      <c r="BN57" s="5" t="str">
        <f ca="1">IFERROR((COUNTIFS(SWISSW!$I:$I,MATCHUP!$A57,SWISSW!$J:$J,MATCHUP!BN$1,SWISSW!$F:$F,"Won")+COUNTIFS(SWISSW!$I:$I,MATCHUP!BN$1,SWISSW!$J:$J,MATCHUP!$A57,SWISSW!$F:$F,"Lost"))/(COUNTIFS(SWISSW!$I:$I,MATCHUP!$A57,SWISSW!$J:$J,MATCHUP!BN$1)-COUNTIFS(SWISSW!$I:$I,MATCHUP!$A57,SWISSW!$J:$J,MATCHUP!BN$1,SWISSW!$F:$F,"Draw")+COUNTIFS(SWISSW!$I:$I,MATCHUP!BN$1,SWISSW!$J:$J,MATCHUP!$A57)-COUNTIFS(SWISSW!$I:$I,MATCHUP!BN$1,SWISSW!$J:$J,MATCHUP!$A57,SWISSW!$F:$F,"Draw")),"-")</f>
        <v>-</v>
      </c>
      <c r="BO57" s="5" t="str">
        <f ca="1">IFERROR((COUNTIFS(SWISSW!$I:$I,MATCHUP!$A57,SWISSW!$J:$J,MATCHUP!BO$1,SWISSW!$F:$F,"Won")+COUNTIFS(SWISSW!$I:$I,MATCHUP!BO$1,SWISSW!$J:$J,MATCHUP!$A57,SWISSW!$F:$F,"Lost"))/(COUNTIFS(SWISSW!$I:$I,MATCHUP!$A57,SWISSW!$J:$J,MATCHUP!BO$1)-COUNTIFS(SWISSW!$I:$I,MATCHUP!$A57,SWISSW!$J:$J,MATCHUP!BO$1,SWISSW!$F:$F,"Draw")+COUNTIFS(SWISSW!$I:$I,MATCHUP!BO$1,SWISSW!$J:$J,MATCHUP!$A57)-COUNTIFS(SWISSW!$I:$I,MATCHUP!BO$1,SWISSW!$J:$J,MATCHUP!$A57,SWISSW!$F:$F,"Draw")),"-")</f>
        <v>-</v>
      </c>
      <c r="BP57" s="5" t="str">
        <f ca="1">IFERROR((COUNTIFS(SWISSW!$I:$I,MATCHUP!$A57,SWISSW!$J:$J,MATCHUP!BP$1,SWISSW!$F:$F,"Won")+COUNTIFS(SWISSW!$I:$I,MATCHUP!BP$1,SWISSW!$J:$J,MATCHUP!$A57,SWISSW!$F:$F,"Lost"))/(COUNTIFS(SWISSW!$I:$I,MATCHUP!$A57,SWISSW!$J:$J,MATCHUP!BP$1)-COUNTIFS(SWISSW!$I:$I,MATCHUP!$A57,SWISSW!$J:$J,MATCHUP!BP$1,SWISSW!$F:$F,"Draw")+COUNTIFS(SWISSW!$I:$I,MATCHUP!BP$1,SWISSW!$J:$J,MATCHUP!$A57)-COUNTIFS(SWISSW!$I:$I,MATCHUP!BP$1,SWISSW!$J:$J,MATCHUP!$A57,SWISSW!$F:$F,"Draw")),"-")</f>
        <v>-</v>
      </c>
      <c r="BQ57" s="5" t="str">
        <f ca="1">IFERROR((COUNTIFS(SWISSW!$I:$I,MATCHUP!$A57,SWISSW!$J:$J,MATCHUP!BQ$1,SWISSW!$F:$F,"Won")+COUNTIFS(SWISSW!$I:$I,MATCHUP!BQ$1,SWISSW!$J:$J,MATCHUP!$A57,SWISSW!$F:$F,"Lost"))/(COUNTIFS(SWISSW!$I:$I,MATCHUP!$A57,SWISSW!$J:$J,MATCHUP!BQ$1)-COUNTIFS(SWISSW!$I:$I,MATCHUP!$A57,SWISSW!$J:$J,MATCHUP!BQ$1,SWISSW!$F:$F,"Draw")+COUNTIFS(SWISSW!$I:$I,MATCHUP!BQ$1,SWISSW!$J:$J,MATCHUP!$A57)-COUNTIFS(SWISSW!$I:$I,MATCHUP!BQ$1,SWISSW!$J:$J,MATCHUP!$A57,SWISSW!$F:$F,"Draw")),"-")</f>
        <v>-</v>
      </c>
      <c r="BR57" s="5" t="str">
        <f ca="1">IFERROR((COUNTIFS(SWISSW!$I:$I,MATCHUP!$A57,SWISSW!$J:$J,MATCHUP!BR$1,SWISSW!$F:$F,"Won")+COUNTIFS(SWISSW!$I:$I,MATCHUP!BR$1,SWISSW!$J:$J,MATCHUP!$A57,SWISSW!$F:$F,"Lost"))/(COUNTIFS(SWISSW!$I:$I,MATCHUP!$A57,SWISSW!$J:$J,MATCHUP!BR$1)-COUNTIFS(SWISSW!$I:$I,MATCHUP!$A57,SWISSW!$J:$J,MATCHUP!BR$1,SWISSW!$F:$F,"Draw")+COUNTIFS(SWISSW!$I:$I,MATCHUP!BR$1,SWISSW!$J:$J,MATCHUP!$A57)-COUNTIFS(SWISSW!$I:$I,MATCHUP!BR$1,SWISSW!$J:$J,MATCHUP!$A57,SWISSW!$F:$F,"Draw")),"-")</f>
        <v>-</v>
      </c>
      <c r="BS57" s="5" t="str">
        <f ca="1">IFERROR((COUNTIFS(SWISSW!$I:$I,MATCHUP!$A57,SWISSW!$J:$J,MATCHUP!BS$1,SWISSW!$F:$F,"Won")+COUNTIFS(SWISSW!$I:$I,MATCHUP!BS$1,SWISSW!$J:$J,MATCHUP!$A57,SWISSW!$F:$F,"Lost"))/(COUNTIFS(SWISSW!$I:$I,MATCHUP!$A57,SWISSW!$J:$J,MATCHUP!BS$1)-COUNTIFS(SWISSW!$I:$I,MATCHUP!$A57,SWISSW!$J:$J,MATCHUP!BS$1,SWISSW!$F:$F,"Draw")+COUNTIFS(SWISSW!$I:$I,MATCHUP!BS$1,SWISSW!$J:$J,MATCHUP!$A57)-COUNTIFS(SWISSW!$I:$I,MATCHUP!BS$1,SWISSW!$J:$J,MATCHUP!$A57,SWISSW!$F:$F,"Draw")),"-")</f>
        <v>-</v>
      </c>
      <c r="BT57" s="5" t="str">
        <f ca="1">IFERROR((COUNTIFS(SWISSW!$I:$I,MATCHUP!$A57,SWISSW!$J:$J,MATCHUP!BT$1,SWISSW!$F:$F,"Won")+COUNTIFS(SWISSW!$I:$I,MATCHUP!BT$1,SWISSW!$J:$J,MATCHUP!$A57,SWISSW!$F:$F,"Lost"))/(COUNTIFS(SWISSW!$I:$I,MATCHUP!$A57,SWISSW!$J:$J,MATCHUP!BT$1)-COUNTIFS(SWISSW!$I:$I,MATCHUP!$A57,SWISSW!$J:$J,MATCHUP!BT$1,SWISSW!$F:$F,"Draw")+COUNTIFS(SWISSW!$I:$I,MATCHUP!BT$1,SWISSW!$J:$J,MATCHUP!$A57)-COUNTIFS(SWISSW!$I:$I,MATCHUP!BT$1,SWISSW!$J:$J,MATCHUP!$A57,SWISSW!$F:$F,"Draw")),"-")</f>
        <v>-</v>
      </c>
      <c r="BU57" s="5" t="str">
        <f ca="1">IFERROR((COUNTIFS(SWISSW!$I:$I,MATCHUP!$A57,SWISSW!$J:$J,MATCHUP!BU$1,SWISSW!$F:$F,"Won")+COUNTIFS(SWISSW!$I:$I,MATCHUP!BU$1,SWISSW!$J:$J,MATCHUP!$A57,SWISSW!$F:$F,"Lost"))/(COUNTIFS(SWISSW!$I:$I,MATCHUP!$A57,SWISSW!$J:$J,MATCHUP!BU$1)-COUNTIFS(SWISSW!$I:$I,MATCHUP!$A57,SWISSW!$J:$J,MATCHUP!BU$1,SWISSW!$F:$F,"Draw")+COUNTIFS(SWISSW!$I:$I,MATCHUP!BU$1,SWISSW!$J:$J,MATCHUP!$A57)-COUNTIFS(SWISSW!$I:$I,MATCHUP!BU$1,SWISSW!$J:$J,MATCHUP!$A57,SWISSW!$F:$F,"Draw")),"-")</f>
        <v>-</v>
      </c>
      <c r="BV57" s="5" t="str">
        <f ca="1">IFERROR((COUNTIFS(SWISSW!$I:$I,MATCHUP!$A57,SWISSW!$J:$J,MATCHUP!BV$1,SWISSW!$F:$F,"Won")+COUNTIFS(SWISSW!$I:$I,MATCHUP!BV$1,SWISSW!$J:$J,MATCHUP!$A57,SWISSW!$F:$F,"Lost"))/(COUNTIFS(SWISSW!$I:$I,MATCHUP!$A57,SWISSW!$J:$J,MATCHUP!BV$1)-COUNTIFS(SWISSW!$I:$I,MATCHUP!$A57,SWISSW!$J:$J,MATCHUP!BV$1,SWISSW!$F:$F,"Draw")+COUNTIFS(SWISSW!$I:$I,MATCHUP!BV$1,SWISSW!$J:$J,MATCHUP!$A57)-COUNTIFS(SWISSW!$I:$I,MATCHUP!BV$1,SWISSW!$J:$J,MATCHUP!$A57,SWISSW!$F:$F,"Draw")),"-")</f>
        <v>-</v>
      </c>
      <c r="BW57" s="5" t="str">
        <f ca="1">IFERROR((COUNTIFS(SWISSW!$I:$I,MATCHUP!$A57,SWISSW!$J:$J,MATCHUP!BW$1,SWISSW!$F:$F,"Won")+COUNTIFS(SWISSW!$I:$I,MATCHUP!BW$1,SWISSW!$J:$J,MATCHUP!$A57,SWISSW!$F:$F,"Lost"))/(COUNTIFS(SWISSW!$I:$I,MATCHUP!$A57,SWISSW!$J:$J,MATCHUP!BW$1)-COUNTIFS(SWISSW!$I:$I,MATCHUP!$A57,SWISSW!$J:$J,MATCHUP!BW$1,SWISSW!$F:$F,"Draw")+COUNTIFS(SWISSW!$I:$I,MATCHUP!BW$1,SWISSW!$J:$J,MATCHUP!$A57)-COUNTIFS(SWISSW!$I:$I,MATCHUP!BW$1,SWISSW!$J:$J,MATCHUP!$A57,SWISSW!$F:$F,"Draw")),"-")</f>
        <v>-</v>
      </c>
      <c r="BX57" s="5" t="str">
        <f ca="1">IFERROR((COUNTIFS(SWISSW!$I:$I,MATCHUP!$A57,SWISSW!$J:$J,MATCHUP!BX$1,SWISSW!$F:$F,"Won")+COUNTIFS(SWISSW!$I:$I,MATCHUP!BX$1,SWISSW!$J:$J,MATCHUP!$A57,SWISSW!$F:$F,"Lost"))/(COUNTIFS(SWISSW!$I:$I,MATCHUP!$A57,SWISSW!$J:$J,MATCHUP!BX$1)-COUNTIFS(SWISSW!$I:$I,MATCHUP!$A57,SWISSW!$J:$J,MATCHUP!BX$1,SWISSW!$F:$F,"Draw")+COUNTIFS(SWISSW!$I:$I,MATCHUP!BX$1,SWISSW!$J:$J,MATCHUP!$A57)-COUNTIFS(SWISSW!$I:$I,MATCHUP!BX$1,SWISSW!$J:$J,MATCHUP!$A57,SWISSW!$F:$F,"Draw")),"-")</f>
        <v>-</v>
      </c>
      <c r="BY57" s="5" t="str">
        <f ca="1">IFERROR((COUNTIFS(SWISSW!$I:$I,MATCHUP!$A57,SWISSW!$J:$J,MATCHUP!BY$1,SWISSW!$F:$F,"Won")+COUNTIFS(SWISSW!$I:$I,MATCHUP!BY$1,SWISSW!$J:$J,MATCHUP!$A57,SWISSW!$F:$F,"Lost"))/(COUNTIFS(SWISSW!$I:$I,MATCHUP!$A57,SWISSW!$J:$J,MATCHUP!BY$1)-COUNTIFS(SWISSW!$I:$I,MATCHUP!$A57,SWISSW!$J:$J,MATCHUP!BY$1,SWISSW!$F:$F,"Draw")+COUNTIFS(SWISSW!$I:$I,MATCHUP!BY$1,SWISSW!$J:$J,MATCHUP!$A57)-COUNTIFS(SWISSW!$I:$I,MATCHUP!BY$1,SWISSW!$J:$J,MATCHUP!$A57,SWISSW!$F:$F,"Draw")),"-")</f>
        <v>-</v>
      </c>
      <c r="BZ57" s="5" t="str">
        <f ca="1">IFERROR((COUNTIFS(SWISSW!$I:$I,MATCHUP!$A57,SWISSW!$J:$J,MATCHUP!BZ$1,SWISSW!$F:$F,"Won")+COUNTIFS(SWISSW!$I:$I,MATCHUP!BZ$1,SWISSW!$J:$J,MATCHUP!$A57,SWISSW!$F:$F,"Lost"))/(COUNTIFS(SWISSW!$I:$I,MATCHUP!$A57,SWISSW!$J:$J,MATCHUP!BZ$1)-COUNTIFS(SWISSW!$I:$I,MATCHUP!$A57,SWISSW!$J:$J,MATCHUP!BZ$1,SWISSW!$F:$F,"Draw")+COUNTIFS(SWISSW!$I:$I,MATCHUP!BZ$1,SWISSW!$J:$J,MATCHUP!$A57)-COUNTIFS(SWISSW!$I:$I,MATCHUP!BZ$1,SWISSW!$J:$J,MATCHUP!$A57,SWISSW!$F:$F,"Draw")),"-")</f>
        <v>-</v>
      </c>
      <c r="CA57" s="5" t="str">
        <f ca="1">IFERROR((COUNTIFS(SWISSW!$I:$I,MATCHUP!$A57,SWISSW!$J:$J,MATCHUP!CA$1,SWISSW!$F:$F,"Won")+COUNTIFS(SWISSW!$I:$I,MATCHUP!CA$1,SWISSW!$J:$J,MATCHUP!$A57,SWISSW!$F:$F,"Lost"))/(COUNTIFS(SWISSW!$I:$I,MATCHUP!$A57,SWISSW!$J:$J,MATCHUP!CA$1)-COUNTIFS(SWISSW!$I:$I,MATCHUP!$A57,SWISSW!$J:$J,MATCHUP!CA$1,SWISSW!$F:$F,"Draw")+COUNTIFS(SWISSW!$I:$I,MATCHUP!CA$1,SWISSW!$J:$J,MATCHUP!$A57)-COUNTIFS(SWISSW!$I:$I,MATCHUP!CA$1,SWISSW!$J:$J,MATCHUP!$A57,SWISSW!$F:$F,"Draw")),"-")</f>
        <v>-</v>
      </c>
      <c r="CB57" s="5" t="str">
        <f ca="1">IFERROR((COUNTIFS(SWISSW!$I:$I,MATCHUP!$A57,SWISSW!$J:$J,MATCHUP!CB$1,SWISSW!$F:$F,"Won")+COUNTIFS(SWISSW!$I:$I,MATCHUP!CB$1,SWISSW!$J:$J,MATCHUP!$A57,SWISSW!$F:$F,"Lost"))/(COUNTIFS(SWISSW!$I:$I,MATCHUP!$A57,SWISSW!$J:$J,MATCHUP!CB$1)-COUNTIFS(SWISSW!$I:$I,MATCHUP!$A57,SWISSW!$J:$J,MATCHUP!CB$1,SWISSW!$F:$F,"Draw")+COUNTIFS(SWISSW!$I:$I,MATCHUP!CB$1,SWISSW!$J:$J,MATCHUP!$A57)-COUNTIFS(SWISSW!$I:$I,MATCHUP!CB$1,SWISSW!$J:$J,MATCHUP!$A57,SWISSW!$F:$F,"Draw")),"-")</f>
        <v>-</v>
      </c>
      <c r="CC57" s="5" t="str">
        <f ca="1">IFERROR((COUNTIFS(SWISSW!$I:$I,MATCHUP!$A57,SWISSW!$J:$J,MATCHUP!CC$1,SWISSW!$F:$F,"Won")+COUNTIFS(SWISSW!$I:$I,MATCHUP!CC$1,SWISSW!$J:$J,MATCHUP!$A57,SWISSW!$F:$F,"Lost"))/(COUNTIFS(SWISSW!$I:$I,MATCHUP!$A57,SWISSW!$J:$J,MATCHUP!CC$1)-COUNTIFS(SWISSW!$I:$I,MATCHUP!$A57,SWISSW!$J:$J,MATCHUP!CC$1,SWISSW!$F:$F,"Draw")+COUNTIFS(SWISSW!$I:$I,MATCHUP!CC$1,SWISSW!$J:$J,MATCHUP!$A57)-COUNTIFS(SWISSW!$I:$I,MATCHUP!CC$1,SWISSW!$J:$J,MATCHUP!$A57,SWISSW!$F:$F,"Draw")),"-")</f>
        <v>-</v>
      </c>
      <c r="CD57" s="5" t="str">
        <f ca="1">IFERROR((COUNTIFS(SWISSW!$I:$I,MATCHUP!$A57,SWISSW!$J:$J,MATCHUP!CD$1,SWISSW!$F:$F,"Won")+COUNTIFS(SWISSW!$I:$I,MATCHUP!CD$1,SWISSW!$J:$J,MATCHUP!$A57,SWISSW!$F:$F,"Lost"))/(COUNTIFS(SWISSW!$I:$I,MATCHUP!$A57,SWISSW!$J:$J,MATCHUP!CD$1)-COUNTIFS(SWISSW!$I:$I,MATCHUP!$A57,SWISSW!$J:$J,MATCHUP!CD$1,SWISSW!$F:$F,"Draw")+COUNTIFS(SWISSW!$I:$I,MATCHUP!CD$1,SWISSW!$J:$J,MATCHUP!$A57)-COUNTIFS(SWISSW!$I:$I,MATCHUP!CD$1,SWISSW!$J:$J,MATCHUP!$A57,SWISSW!$F:$F,"Draw")),"-")</f>
        <v>-</v>
      </c>
      <c r="CE57" s="5" t="str">
        <f ca="1">IFERROR((COUNTIFS(SWISSW!$I:$I,MATCHUP!$A57,SWISSW!$J:$J,MATCHUP!CE$1,SWISSW!$F:$F,"Won")+COUNTIFS(SWISSW!$I:$I,MATCHUP!CE$1,SWISSW!$J:$J,MATCHUP!$A57,SWISSW!$F:$F,"Lost"))/(COUNTIFS(SWISSW!$I:$I,MATCHUP!$A57,SWISSW!$J:$J,MATCHUP!CE$1)-COUNTIFS(SWISSW!$I:$I,MATCHUP!$A57,SWISSW!$J:$J,MATCHUP!CE$1,SWISSW!$F:$F,"Draw")+COUNTIFS(SWISSW!$I:$I,MATCHUP!CE$1,SWISSW!$J:$J,MATCHUP!$A57)-COUNTIFS(SWISSW!$I:$I,MATCHUP!CE$1,SWISSW!$J:$J,MATCHUP!$A57,SWISSW!$F:$F,"Draw")),"-")</f>
        <v>-</v>
      </c>
      <c r="CF57" s="5" t="str">
        <f ca="1">IFERROR((COUNTIFS(SWISSW!$I:$I,MATCHUP!$A57,SWISSW!$J:$J,MATCHUP!CF$1,SWISSW!$F:$F,"Won")+COUNTIFS(SWISSW!$I:$I,MATCHUP!CF$1,SWISSW!$J:$J,MATCHUP!$A57,SWISSW!$F:$F,"Lost"))/(COUNTIFS(SWISSW!$I:$I,MATCHUP!$A57,SWISSW!$J:$J,MATCHUP!CF$1)-COUNTIFS(SWISSW!$I:$I,MATCHUP!$A57,SWISSW!$J:$J,MATCHUP!CF$1,SWISSW!$F:$F,"Draw")+COUNTIFS(SWISSW!$I:$I,MATCHUP!CF$1,SWISSW!$J:$J,MATCHUP!$A57)-COUNTIFS(SWISSW!$I:$I,MATCHUP!CF$1,SWISSW!$J:$J,MATCHUP!$A57,SWISSW!$F:$F,"Draw")),"-")</f>
        <v>-</v>
      </c>
      <c r="CG57" s="5" t="str">
        <f ca="1">IFERROR((COUNTIFS(SWISSW!$I:$I,MATCHUP!$A57,SWISSW!$J:$J,MATCHUP!CG$1,SWISSW!$F:$F,"Won")+COUNTIFS(SWISSW!$I:$I,MATCHUP!CG$1,SWISSW!$J:$J,MATCHUP!$A57,SWISSW!$F:$F,"Lost"))/(COUNTIFS(SWISSW!$I:$I,MATCHUP!$A57,SWISSW!$J:$J,MATCHUP!CG$1)-COUNTIFS(SWISSW!$I:$I,MATCHUP!$A57,SWISSW!$J:$J,MATCHUP!CG$1,SWISSW!$F:$F,"Draw")+COUNTIFS(SWISSW!$I:$I,MATCHUP!CG$1,SWISSW!$J:$J,MATCHUP!$A57)-COUNTIFS(SWISSW!$I:$I,MATCHUP!CG$1,SWISSW!$J:$J,MATCHUP!$A57,SWISSW!$F:$F,"Draw")),"-")</f>
        <v>-</v>
      </c>
      <c r="CH57" s="5" t="str">
        <f ca="1">IFERROR((COUNTIFS(SWISSW!$I:$I,MATCHUP!$A57,SWISSW!$J:$J,MATCHUP!CH$1,SWISSW!$F:$F,"Won")+COUNTIFS(SWISSW!$I:$I,MATCHUP!CH$1,SWISSW!$J:$J,MATCHUP!$A57,SWISSW!$F:$F,"Lost"))/(COUNTIFS(SWISSW!$I:$I,MATCHUP!$A57,SWISSW!$J:$J,MATCHUP!CH$1)-COUNTIFS(SWISSW!$I:$I,MATCHUP!$A57,SWISSW!$J:$J,MATCHUP!CH$1,SWISSW!$F:$F,"Draw")+COUNTIFS(SWISSW!$I:$I,MATCHUP!CH$1,SWISSW!$J:$J,MATCHUP!$A57)-COUNTIFS(SWISSW!$I:$I,MATCHUP!CH$1,SWISSW!$J:$J,MATCHUP!$A57,SWISSW!$F:$F,"Draw")),"-")</f>
        <v>-</v>
      </c>
      <c r="CI57" s="5" t="str">
        <f ca="1">IFERROR((COUNTIFS(SWISSW!$I:$I,MATCHUP!$A57,SWISSW!$J:$J,MATCHUP!CI$1,SWISSW!$F:$F,"Won")+COUNTIFS(SWISSW!$I:$I,MATCHUP!CI$1,SWISSW!$J:$J,MATCHUP!$A57,SWISSW!$F:$F,"Lost"))/(COUNTIFS(SWISSW!$I:$I,MATCHUP!$A57,SWISSW!$J:$J,MATCHUP!CI$1)-COUNTIFS(SWISSW!$I:$I,MATCHUP!$A57,SWISSW!$J:$J,MATCHUP!CI$1,SWISSW!$F:$F,"Draw")+COUNTIFS(SWISSW!$I:$I,MATCHUP!CI$1,SWISSW!$J:$J,MATCHUP!$A57)-COUNTIFS(SWISSW!$I:$I,MATCHUP!CI$1,SWISSW!$J:$J,MATCHUP!$A57,SWISSW!$F:$F,"Draw")),"-")</f>
        <v>-</v>
      </c>
      <c r="CJ57" s="5" t="str">
        <f ca="1">IFERROR((COUNTIFS(SWISSW!$I:$I,MATCHUP!$A57,SWISSW!$J:$J,MATCHUP!CJ$1,SWISSW!$F:$F,"Won")+COUNTIFS(SWISSW!$I:$I,MATCHUP!CJ$1,SWISSW!$J:$J,MATCHUP!$A57,SWISSW!$F:$F,"Lost"))/(COUNTIFS(SWISSW!$I:$I,MATCHUP!$A57,SWISSW!$J:$J,MATCHUP!CJ$1)-COUNTIFS(SWISSW!$I:$I,MATCHUP!$A57,SWISSW!$J:$J,MATCHUP!CJ$1,SWISSW!$F:$F,"Draw")+COUNTIFS(SWISSW!$I:$I,MATCHUP!CJ$1,SWISSW!$J:$J,MATCHUP!$A57)-COUNTIFS(SWISSW!$I:$I,MATCHUP!CJ$1,SWISSW!$J:$J,MATCHUP!$A57,SWISSW!$F:$F,"Draw")),"-")</f>
        <v>-</v>
      </c>
      <c r="CK57" s="5" t="str">
        <f ca="1">IFERROR((COUNTIFS(SWISSW!$I:$I,MATCHUP!$A57,SWISSW!$J:$J,MATCHUP!CK$1,SWISSW!$F:$F,"Won")+COUNTIFS(SWISSW!$I:$I,MATCHUP!CK$1,SWISSW!$J:$J,MATCHUP!$A57,SWISSW!$F:$F,"Lost"))/(COUNTIFS(SWISSW!$I:$I,MATCHUP!$A57,SWISSW!$J:$J,MATCHUP!CK$1)-COUNTIFS(SWISSW!$I:$I,MATCHUP!$A57,SWISSW!$J:$J,MATCHUP!CK$1,SWISSW!$F:$F,"Draw")+COUNTIFS(SWISSW!$I:$I,MATCHUP!CK$1,SWISSW!$J:$J,MATCHUP!$A57)-COUNTIFS(SWISSW!$I:$I,MATCHUP!CK$1,SWISSW!$J:$J,MATCHUP!$A57,SWISSW!$F:$F,"Draw")),"-")</f>
        <v>-</v>
      </c>
      <c r="CL57" s="5" t="str">
        <f ca="1">IFERROR((COUNTIFS(SWISSW!$I:$I,MATCHUP!$A57,SWISSW!$J:$J,MATCHUP!CL$1,SWISSW!$F:$F,"Won")+COUNTIFS(SWISSW!$I:$I,MATCHUP!CL$1,SWISSW!$J:$J,MATCHUP!$A57,SWISSW!$F:$F,"Lost"))/(COUNTIFS(SWISSW!$I:$I,MATCHUP!$A57,SWISSW!$J:$J,MATCHUP!CL$1)-COUNTIFS(SWISSW!$I:$I,MATCHUP!$A57,SWISSW!$J:$J,MATCHUP!CL$1,SWISSW!$F:$F,"Draw")+COUNTIFS(SWISSW!$I:$I,MATCHUP!CL$1,SWISSW!$J:$J,MATCHUP!$A57)-COUNTIFS(SWISSW!$I:$I,MATCHUP!CL$1,SWISSW!$J:$J,MATCHUP!$A57,SWISSW!$F:$F,"Draw")),"-")</f>
        <v>-</v>
      </c>
      <c r="CM57" s="5" t="str">
        <f ca="1">IFERROR((COUNTIFS(SWISSW!$I:$I,MATCHUP!$A57,SWISSW!$J:$J,MATCHUP!CM$1,SWISSW!$F:$F,"Won")+COUNTIFS(SWISSW!$I:$I,MATCHUP!CM$1,SWISSW!$J:$J,MATCHUP!$A57,SWISSW!$F:$F,"Lost"))/(COUNTIFS(SWISSW!$I:$I,MATCHUP!$A57,SWISSW!$J:$J,MATCHUP!CM$1)-COUNTIFS(SWISSW!$I:$I,MATCHUP!$A57,SWISSW!$J:$J,MATCHUP!CM$1,SWISSW!$F:$F,"Draw")+COUNTIFS(SWISSW!$I:$I,MATCHUP!CM$1,SWISSW!$J:$J,MATCHUP!$A57)-COUNTIFS(SWISSW!$I:$I,MATCHUP!CM$1,SWISSW!$J:$J,MATCHUP!$A57,SWISSW!$F:$F,"Draw")),"-")</f>
        <v>-</v>
      </c>
      <c r="CN57" s="5" t="str">
        <f ca="1">IFERROR((COUNTIFS(SWISSW!$I:$I,MATCHUP!$A57,SWISSW!$J:$J,MATCHUP!CN$1,SWISSW!$F:$F,"Won")+COUNTIFS(SWISSW!$I:$I,MATCHUP!CN$1,SWISSW!$J:$J,MATCHUP!$A57,SWISSW!$F:$F,"Lost"))/(COUNTIFS(SWISSW!$I:$I,MATCHUP!$A57,SWISSW!$J:$J,MATCHUP!CN$1)-COUNTIFS(SWISSW!$I:$I,MATCHUP!$A57,SWISSW!$J:$J,MATCHUP!CN$1,SWISSW!$F:$F,"Draw")+COUNTIFS(SWISSW!$I:$I,MATCHUP!CN$1,SWISSW!$J:$J,MATCHUP!$A57)-COUNTIFS(SWISSW!$I:$I,MATCHUP!CN$1,SWISSW!$J:$J,MATCHUP!$A57,SWISSW!$F:$F,"Draw")),"-")</f>
        <v>-</v>
      </c>
      <c r="CO57" s="5" t="str">
        <f ca="1">IFERROR((COUNTIFS(SWISSW!$I:$I,MATCHUP!$A57,SWISSW!$J:$J,MATCHUP!CO$1,SWISSW!$F:$F,"Won")+COUNTIFS(SWISSW!$I:$I,MATCHUP!CO$1,SWISSW!$J:$J,MATCHUP!$A57,SWISSW!$F:$F,"Lost"))/(COUNTIFS(SWISSW!$I:$I,MATCHUP!$A57,SWISSW!$J:$J,MATCHUP!CO$1)-COUNTIFS(SWISSW!$I:$I,MATCHUP!$A57,SWISSW!$J:$J,MATCHUP!CO$1,SWISSW!$F:$F,"Draw")+COUNTIFS(SWISSW!$I:$I,MATCHUP!CO$1,SWISSW!$J:$J,MATCHUP!$A57)-COUNTIFS(SWISSW!$I:$I,MATCHUP!CO$1,SWISSW!$J:$J,MATCHUP!$A57,SWISSW!$F:$F,"Draw")),"-")</f>
        <v>-</v>
      </c>
      <c r="CP57" s="5" t="str">
        <f ca="1">IFERROR((COUNTIFS(SWISSW!$I:$I,MATCHUP!$A57,SWISSW!$J:$J,MATCHUP!CP$1,SWISSW!$F:$F,"Won")+COUNTIFS(SWISSW!$I:$I,MATCHUP!CP$1,SWISSW!$J:$J,MATCHUP!$A57,SWISSW!$F:$F,"Lost"))/(COUNTIFS(SWISSW!$I:$I,MATCHUP!$A57,SWISSW!$J:$J,MATCHUP!CP$1)-COUNTIFS(SWISSW!$I:$I,MATCHUP!$A57,SWISSW!$J:$J,MATCHUP!CP$1,SWISSW!$F:$F,"Draw")+COUNTIFS(SWISSW!$I:$I,MATCHUP!CP$1,SWISSW!$J:$J,MATCHUP!$A57)-COUNTIFS(SWISSW!$I:$I,MATCHUP!CP$1,SWISSW!$J:$J,MATCHUP!$A57,SWISSW!$F:$F,"Draw")),"-")</f>
        <v>-</v>
      </c>
      <c r="CQ57" s="5" t="str">
        <f ca="1">IFERROR((COUNTIFS(SWISSW!$I:$I,MATCHUP!$A57,SWISSW!$J:$J,MATCHUP!CQ$1,SWISSW!$F:$F,"Won")+COUNTIFS(SWISSW!$I:$I,MATCHUP!CQ$1,SWISSW!$J:$J,MATCHUP!$A57,SWISSW!$F:$F,"Lost"))/(COUNTIFS(SWISSW!$I:$I,MATCHUP!$A57,SWISSW!$J:$J,MATCHUP!CQ$1)-COUNTIFS(SWISSW!$I:$I,MATCHUP!$A57,SWISSW!$J:$J,MATCHUP!CQ$1,SWISSW!$F:$F,"Draw")+COUNTIFS(SWISSW!$I:$I,MATCHUP!CQ$1,SWISSW!$J:$J,MATCHUP!$A57)-COUNTIFS(SWISSW!$I:$I,MATCHUP!CQ$1,SWISSW!$J:$J,MATCHUP!$A57,SWISSW!$F:$F,"Draw")),"-")</f>
        <v>-</v>
      </c>
      <c r="CR57" s="5" t="str">
        <f ca="1">IFERROR((COUNTIFS(SWISSW!$I:$I,MATCHUP!$A57,SWISSW!$J:$J,MATCHUP!CR$1,SWISSW!$F:$F,"Won")+COUNTIFS(SWISSW!$I:$I,MATCHUP!CR$1,SWISSW!$J:$J,MATCHUP!$A57,SWISSW!$F:$F,"Lost"))/(COUNTIFS(SWISSW!$I:$I,MATCHUP!$A57,SWISSW!$J:$J,MATCHUP!CR$1)-COUNTIFS(SWISSW!$I:$I,MATCHUP!$A57,SWISSW!$J:$J,MATCHUP!CR$1,SWISSW!$F:$F,"Draw")+COUNTIFS(SWISSW!$I:$I,MATCHUP!CR$1,SWISSW!$J:$J,MATCHUP!$A57)-COUNTIFS(SWISSW!$I:$I,MATCHUP!CR$1,SWISSW!$J:$J,MATCHUP!$A57,SWISSW!$F:$F,"Draw")),"-")</f>
        <v>-</v>
      </c>
      <c r="CS57" s="5" t="str">
        <f ca="1">IFERROR((COUNTIFS(SWISSW!$I:$I,MATCHUP!$A57,SWISSW!$J:$J,MATCHUP!CS$1,SWISSW!$F:$F,"Won")+COUNTIFS(SWISSW!$I:$I,MATCHUP!CS$1,SWISSW!$J:$J,MATCHUP!$A57,SWISSW!$F:$F,"Lost"))/(COUNTIFS(SWISSW!$I:$I,MATCHUP!$A57,SWISSW!$J:$J,MATCHUP!CS$1)-COUNTIFS(SWISSW!$I:$I,MATCHUP!$A57,SWISSW!$J:$J,MATCHUP!CS$1,SWISSW!$F:$F,"Draw")+COUNTIFS(SWISSW!$I:$I,MATCHUP!CS$1,SWISSW!$J:$J,MATCHUP!$A57)-COUNTIFS(SWISSW!$I:$I,MATCHUP!CS$1,SWISSW!$J:$J,MATCHUP!$A57,SWISSW!$F:$F,"Draw")),"-")</f>
        <v>-</v>
      </c>
      <c r="CT57" s="5" t="str">
        <f ca="1">IFERROR((COUNTIFS(SWISSW!$I:$I,MATCHUP!$A57,SWISSW!$J:$J,MATCHUP!CT$1,SWISSW!$F:$F,"Won")+COUNTIFS(SWISSW!$I:$I,MATCHUP!CT$1,SWISSW!$J:$J,MATCHUP!$A57,SWISSW!$F:$F,"Lost"))/(COUNTIFS(SWISSW!$I:$I,MATCHUP!$A57,SWISSW!$J:$J,MATCHUP!CT$1)-COUNTIFS(SWISSW!$I:$I,MATCHUP!$A57,SWISSW!$J:$J,MATCHUP!CT$1,SWISSW!$F:$F,"Draw")+COUNTIFS(SWISSW!$I:$I,MATCHUP!CT$1,SWISSW!$J:$J,MATCHUP!$A57)-COUNTIFS(SWISSW!$I:$I,MATCHUP!CT$1,SWISSW!$J:$J,MATCHUP!$A57,SWISSW!$F:$F,"Draw")),"-")</f>
        <v>-</v>
      </c>
      <c r="CU57" s="5" t="str">
        <f ca="1">IFERROR((COUNTIFS(SWISSW!$I:$I,MATCHUP!$A57,SWISSW!$J:$J,MATCHUP!CU$1,SWISSW!$F:$F,"Won")+COUNTIFS(SWISSW!$I:$I,MATCHUP!CU$1,SWISSW!$J:$J,MATCHUP!$A57,SWISSW!$F:$F,"Lost"))/(COUNTIFS(SWISSW!$I:$I,MATCHUP!$A57,SWISSW!$J:$J,MATCHUP!CU$1)-COUNTIFS(SWISSW!$I:$I,MATCHUP!$A57,SWISSW!$J:$J,MATCHUP!CU$1,SWISSW!$F:$F,"Draw")+COUNTIFS(SWISSW!$I:$I,MATCHUP!CU$1,SWISSW!$J:$J,MATCHUP!$A57)-COUNTIFS(SWISSW!$I:$I,MATCHUP!CU$1,SWISSW!$J:$J,MATCHUP!$A57,SWISSW!$F:$F,"Draw")),"-")</f>
        <v>-</v>
      </c>
      <c r="CV57" s="5" t="str">
        <f ca="1">IFERROR((COUNTIFS(SWISSW!$I:$I,MATCHUP!$A57,SWISSW!$J:$J,MATCHUP!CV$1,SWISSW!$F:$F,"Won")+COUNTIFS(SWISSW!$I:$I,MATCHUP!CV$1,SWISSW!$J:$J,MATCHUP!$A57,SWISSW!$F:$F,"Lost"))/(COUNTIFS(SWISSW!$I:$I,MATCHUP!$A57,SWISSW!$J:$J,MATCHUP!CV$1)-COUNTIFS(SWISSW!$I:$I,MATCHUP!$A57,SWISSW!$J:$J,MATCHUP!CV$1,SWISSW!$F:$F,"Draw")+COUNTIFS(SWISSW!$I:$I,MATCHUP!CV$1,SWISSW!$J:$J,MATCHUP!$A57)-COUNTIFS(SWISSW!$I:$I,MATCHUP!CV$1,SWISSW!$J:$J,MATCHUP!$A57,SWISSW!$F:$F,"Draw")),"-")</f>
        <v>-</v>
      </c>
    </row>
    <row r="58" spans="1:100" ht="55" customHeight="1" x14ac:dyDescent="0.3">
      <c r="A58" s="3" t="str" cm="1">
        <f t="array" aca="1" ref="A58" ca="1">INDIRECT(ADDRESS(ROW(),1,,1,"METABREAK"))</f>
        <v>Mono Black Burn</v>
      </c>
      <c r="B58" s="5">
        <f ca="1">IFERROR((COUNTIFS(SWISSW!$I:$I,MATCHUP!$A58,SWISSW!$J:$J,MATCHUP!B$1,SWISSW!$F:$F,"Won")+COUNTIFS(SWISSW!$I:$I,MATCHUP!B$1,SWISSW!$J:$J,MATCHUP!$A58,SWISSW!$F:$F,"Lost"))/(COUNTIFS(SWISSW!$I:$I,MATCHUP!$A58,SWISSW!$J:$J,MATCHUP!B$1)-COUNTIFS(SWISSW!$I:$I,MATCHUP!$A58,SWISSW!$J:$J,MATCHUP!B$1,SWISSW!$F:$F,"Draw")+COUNTIFS(SWISSW!$I:$I,MATCHUP!B$1,SWISSW!$J:$J,MATCHUP!$A58)-COUNTIFS(SWISSW!$I:$I,MATCHUP!B$1,SWISSW!$J:$J,MATCHUP!$A58,SWISSW!$F:$F,"Draw")),"-")</f>
        <v>0</v>
      </c>
      <c r="C58" s="5" t="str">
        <f ca="1">IFERROR((COUNTIFS(SWISSW!$I:$I,MATCHUP!$A58,SWISSW!$J:$J,MATCHUP!C$1,SWISSW!$F:$F,"Won")+COUNTIFS(SWISSW!$I:$I,MATCHUP!C$1,SWISSW!$J:$J,MATCHUP!$A58,SWISSW!$F:$F,"Lost"))/(COUNTIFS(SWISSW!$I:$I,MATCHUP!$A58,SWISSW!$J:$J,MATCHUP!C$1)-COUNTIFS(SWISSW!$I:$I,MATCHUP!$A58,SWISSW!$J:$J,MATCHUP!C$1,SWISSW!$F:$F,"Draw")+COUNTIFS(SWISSW!$I:$I,MATCHUP!C$1,SWISSW!$J:$J,MATCHUP!$A58)-COUNTIFS(SWISSW!$I:$I,MATCHUP!C$1,SWISSW!$J:$J,MATCHUP!$A58,SWISSW!$F:$F,"Draw")),"-")</f>
        <v>-</v>
      </c>
      <c r="D58" s="5" t="str">
        <f ca="1">IFERROR((COUNTIFS(SWISSW!$I:$I,MATCHUP!$A58,SWISSW!$J:$J,MATCHUP!D$1,SWISSW!$F:$F,"Won")+COUNTIFS(SWISSW!$I:$I,MATCHUP!D$1,SWISSW!$J:$J,MATCHUP!$A58,SWISSW!$F:$F,"Lost"))/(COUNTIFS(SWISSW!$I:$I,MATCHUP!$A58,SWISSW!$J:$J,MATCHUP!D$1)-COUNTIFS(SWISSW!$I:$I,MATCHUP!$A58,SWISSW!$J:$J,MATCHUP!D$1,SWISSW!$F:$F,"Draw")+COUNTIFS(SWISSW!$I:$I,MATCHUP!D$1,SWISSW!$J:$J,MATCHUP!$A58)-COUNTIFS(SWISSW!$I:$I,MATCHUP!D$1,SWISSW!$J:$J,MATCHUP!$A58,SWISSW!$F:$F,"Draw")),"-")</f>
        <v>-</v>
      </c>
      <c r="E58" s="5">
        <f ca="1">IFERROR((COUNTIFS(SWISSW!$I:$I,MATCHUP!$A58,SWISSW!$J:$J,MATCHUP!E$1,SWISSW!$F:$F,"Won")+COUNTIFS(SWISSW!$I:$I,MATCHUP!E$1,SWISSW!$J:$J,MATCHUP!$A58,SWISSW!$F:$F,"Lost"))/(COUNTIFS(SWISSW!$I:$I,MATCHUP!$A58,SWISSW!$J:$J,MATCHUP!E$1)-COUNTIFS(SWISSW!$I:$I,MATCHUP!$A58,SWISSW!$J:$J,MATCHUP!E$1,SWISSW!$F:$F,"Draw")+COUNTIFS(SWISSW!$I:$I,MATCHUP!E$1,SWISSW!$J:$J,MATCHUP!$A58)-COUNTIFS(SWISSW!$I:$I,MATCHUP!E$1,SWISSW!$J:$J,MATCHUP!$A58,SWISSW!$F:$F,"Draw")),"-")</f>
        <v>0</v>
      </c>
      <c r="F58" s="5" t="str">
        <f ca="1">IFERROR((COUNTIFS(SWISSW!$I:$I,MATCHUP!$A58,SWISSW!$J:$J,MATCHUP!F$1,SWISSW!$F:$F,"Won")+COUNTIFS(SWISSW!$I:$I,MATCHUP!F$1,SWISSW!$J:$J,MATCHUP!$A58,SWISSW!$F:$F,"Lost"))/(COUNTIFS(SWISSW!$I:$I,MATCHUP!$A58,SWISSW!$J:$J,MATCHUP!F$1)-COUNTIFS(SWISSW!$I:$I,MATCHUP!$A58,SWISSW!$J:$J,MATCHUP!F$1,SWISSW!$F:$F,"Draw")+COUNTIFS(SWISSW!$I:$I,MATCHUP!F$1,SWISSW!$J:$J,MATCHUP!$A58)-COUNTIFS(SWISSW!$I:$I,MATCHUP!F$1,SWISSW!$J:$J,MATCHUP!$A58,SWISSW!$F:$F,"Draw")),"-")</f>
        <v>-</v>
      </c>
      <c r="G58" s="5" t="str">
        <f ca="1">IFERROR((COUNTIFS(SWISSW!$I:$I,MATCHUP!$A58,SWISSW!$J:$J,MATCHUP!G$1,SWISSW!$F:$F,"Won")+COUNTIFS(SWISSW!$I:$I,MATCHUP!G$1,SWISSW!$J:$J,MATCHUP!$A58,SWISSW!$F:$F,"Lost"))/(COUNTIFS(SWISSW!$I:$I,MATCHUP!$A58,SWISSW!$J:$J,MATCHUP!G$1)-COUNTIFS(SWISSW!$I:$I,MATCHUP!$A58,SWISSW!$J:$J,MATCHUP!G$1,SWISSW!$F:$F,"Draw")+COUNTIFS(SWISSW!$I:$I,MATCHUP!G$1,SWISSW!$J:$J,MATCHUP!$A58)-COUNTIFS(SWISSW!$I:$I,MATCHUP!G$1,SWISSW!$J:$J,MATCHUP!$A58,SWISSW!$F:$F,"Draw")),"-")</f>
        <v>-</v>
      </c>
      <c r="H58" s="5" t="str">
        <f ca="1">IFERROR((COUNTIFS(SWISSW!$I:$I,MATCHUP!$A58,SWISSW!$J:$J,MATCHUP!H$1,SWISSW!$F:$F,"Won")+COUNTIFS(SWISSW!$I:$I,MATCHUP!H$1,SWISSW!$J:$J,MATCHUP!$A58,SWISSW!$F:$F,"Lost"))/(COUNTIFS(SWISSW!$I:$I,MATCHUP!$A58,SWISSW!$J:$J,MATCHUP!H$1)-COUNTIFS(SWISSW!$I:$I,MATCHUP!$A58,SWISSW!$J:$J,MATCHUP!H$1,SWISSW!$F:$F,"Draw")+COUNTIFS(SWISSW!$I:$I,MATCHUP!H$1,SWISSW!$J:$J,MATCHUP!$A58)-COUNTIFS(SWISSW!$I:$I,MATCHUP!H$1,SWISSW!$J:$J,MATCHUP!$A58,SWISSW!$F:$F,"Draw")),"-")</f>
        <v>-</v>
      </c>
      <c r="I58" s="5" t="str">
        <f ca="1">IFERROR((COUNTIFS(SWISSW!$I:$I,MATCHUP!$A58,SWISSW!$J:$J,MATCHUP!I$1,SWISSW!$F:$F,"Won")+COUNTIFS(SWISSW!$I:$I,MATCHUP!I$1,SWISSW!$J:$J,MATCHUP!$A58,SWISSW!$F:$F,"Lost"))/(COUNTIFS(SWISSW!$I:$I,MATCHUP!$A58,SWISSW!$J:$J,MATCHUP!I$1)-COUNTIFS(SWISSW!$I:$I,MATCHUP!$A58,SWISSW!$J:$J,MATCHUP!I$1,SWISSW!$F:$F,"Draw")+COUNTIFS(SWISSW!$I:$I,MATCHUP!I$1,SWISSW!$J:$J,MATCHUP!$A58)-COUNTIFS(SWISSW!$I:$I,MATCHUP!I$1,SWISSW!$J:$J,MATCHUP!$A58,SWISSW!$F:$F,"Draw")),"-")</f>
        <v>-</v>
      </c>
      <c r="J58" s="5" t="str">
        <f ca="1">IFERROR((COUNTIFS(SWISSW!$I:$I,MATCHUP!$A58,SWISSW!$J:$J,MATCHUP!J$1,SWISSW!$F:$F,"Won")+COUNTIFS(SWISSW!$I:$I,MATCHUP!J$1,SWISSW!$J:$J,MATCHUP!$A58,SWISSW!$F:$F,"Lost"))/(COUNTIFS(SWISSW!$I:$I,MATCHUP!$A58,SWISSW!$J:$J,MATCHUP!J$1)-COUNTIFS(SWISSW!$I:$I,MATCHUP!$A58,SWISSW!$J:$J,MATCHUP!J$1,SWISSW!$F:$F,"Draw")+COUNTIFS(SWISSW!$I:$I,MATCHUP!J$1,SWISSW!$J:$J,MATCHUP!$A58)-COUNTIFS(SWISSW!$I:$I,MATCHUP!J$1,SWISSW!$J:$J,MATCHUP!$A58,SWISSW!$F:$F,"Draw")),"-")</f>
        <v>-</v>
      </c>
      <c r="K58" s="5" t="str">
        <f ca="1">IFERROR((COUNTIFS(SWISSW!$I:$I,MATCHUP!$A58,SWISSW!$J:$J,MATCHUP!K$1,SWISSW!$F:$F,"Won")+COUNTIFS(SWISSW!$I:$I,MATCHUP!K$1,SWISSW!$J:$J,MATCHUP!$A58,SWISSW!$F:$F,"Lost"))/(COUNTIFS(SWISSW!$I:$I,MATCHUP!$A58,SWISSW!$J:$J,MATCHUP!K$1)-COUNTIFS(SWISSW!$I:$I,MATCHUP!$A58,SWISSW!$J:$J,MATCHUP!K$1,SWISSW!$F:$F,"Draw")+COUNTIFS(SWISSW!$I:$I,MATCHUP!K$1,SWISSW!$J:$J,MATCHUP!$A58)-COUNTIFS(SWISSW!$I:$I,MATCHUP!K$1,SWISSW!$J:$J,MATCHUP!$A58,SWISSW!$F:$F,"Draw")),"-")</f>
        <v>-</v>
      </c>
      <c r="L58" s="5">
        <f ca="1">IFERROR((COUNTIFS(SWISSW!$I:$I,MATCHUP!$A58,SWISSW!$J:$J,MATCHUP!L$1,SWISSW!$F:$F,"Won")+COUNTIFS(SWISSW!$I:$I,MATCHUP!L$1,SWISSW!$J:$J,MATCHUP!$A58,SWISSW!$F:$F,"Lost"))/(COUNTIFS(SWISSW!$I:$I,MATCHUP!$A58,SWISSW!$J:$J,MATCHUP!L$1)-COUNTIFS(SWISSW!$I:$I,MATCHUP!$A58,SWISSW!$J:$J,MATCHUP!L$1,SWISSW!$F:$F,"Draw")+COUNTIFS(SWISSW!$I:$I,MATCHUP!L$1,SWISSW!$J:$J,MATCHUP!$A58)-COUNTIFS(SWISSW!$I:$I,MATCHUP!L$1,SWISSW!$J:$J,MATCHUP!$A58,SWISSW!$F:$F,"Draw")),"-")</f>
        <v>0.5</v>
      </c>
      <c r="M58" s="5" t="str">
        <f ca="1">IFERROR((COUNTIFS(SWISSW!$I:$I,MATCHUP!$A58,SWISSW!$J:$J,MATCHUP!M$1,SWISSW!$F:$F,"Won")+COUNTIFS(SWISSW!$I:$I,MATCHUP!M$1,SWISSW!$J:$J,MATCHUP!$A58,SWISSW!$F:$F,"Lost"))/(COUNTIFS(SWISSW!$I:$I,MATCHUP!$A58,SWISSW!$J:$J,MATCHUP!M$1)-COUNTIFS(SWISSW!$I:$I,MATCHUP!$A58,SWISSW!$J:$J,MATCHUP!M$1,SWISSW!$F:$F,"Draw")+COUNTIFS(SWISSW!$I:$I,MATCHUP!M$1,SWISSW!$J:$J,MATCHUP!$A58)-COUNTIFS(SWISSW!$I:$I,MATCHUP!M$1,SWISSW!$J:$J,MATCHUP!$A58,SWISSW!$F:$F,"Draw")),"-")</f>
        <v>-</v>
      </c>
      <c r="N58" s="5" t="str">
        <f ca="1">IFERROR((COUNTIFS(SWISSW!$I:$I,MATCHUP!$A58,SWISSW!$J:$J,MATCHUP!N$1,SWISSW!$F:$F,"Won")+COUNTIFS(SWISSW!$I:$I,MATCHUP!N$1,SWISSW!$J:$J,MATCHUP!$A58,SWISSW!$F:$F,"Lost"))/(COUNTIFS(SWISSW!$I:$I,MATCHUP!$A58,SWISSW!$J:$J,MATCHUP!N$1)-COUNTIFS(SWISSW!$I:$I,MATCHUP!$A58,SWISSW!$J:$J,MATCHUP!N$1,SWISSW!$F:$F,"Draw")+COUNTIFS(SWISSW!$I:$I,MATCHUP!N$1,SWISSW!$J:$J,MATCHUP!$A58)-COUNTIFS(SWISSW!$I:$I,MATCHUP!N$1,SWISSW!$J:$J,MATCHUP!$A58,SWISSW!$F:$F,"Draw")),"-")</f>
        <v>-</v>
      </c>
      <c r="O58" s="5" t="str">
        <f ca="1">IFERROR((COUNTIFS(SWISSW!$I:$I,MATCHUP!$A58,SWISSW!$J:$J,MATCHUP!O$1,SWISSW!$F:$F,"Won")+COUNTIFS(SWISSW!$I:$I,MATCHUP!O$1,SWISSW!$J:$J,MATCHUP!$A58,SWISSW!$F:$F,"Lost"))/(COUNTIFS(SWISSW!$I:$I,MATCHUP!$A58,SWISSW!$J:$J,MATCHUP!O$1)-COUNTIFS(SWISSW!$I:$I,MATCHUP!$A58,SWISSW!$J:$J,MATCHUP!O$1,SWISSW!$F:$F,"Draw")+COUNTIFS(SWISSW!$I:$I,MATCHUP!O$1,SWISSW!$J:$J,MATCHUP!$A58)-COUNTIFS(SWISSW!$I:$I,MATCHUP!O$1,SWISSW!$J:$J,MATCHUP!$A58,SWISSW!$F:$F,"Draw")),"-")</f>
        <v>-</v>
      </c>
      <c r="P58" s="5" t="str">
        <f ca="1">IFERROR((COUNTIFS(SWISSW!$I:$I,MATCHUP!$A58,SWISSW!$J:$J,MATCHUP!P$1,SWISSW!$F:$F,"Won")+COUNTIFS(SWISSW!$I:$I,MATCHUP!P$1,SWISSW!$J:$J,MATCHUP!$A58,SWISSW!$F:$F,"Lost"))/(COUNTIFS(SWISSW!$I:$I,MATCHUP!$A58,SWISSW!$J:$J,MATCHUP!P$1)-COUNTIFS(SWISSW!$I:$I,MATCHUP!$A58,SWISSW!$J:$J,MATCHUP!P$1,SWISSW!$F:$F,"Draw")+COUNTIFS(SWISSW!$I:$I,MATCHUP!P$1,SWISSW!$J:$J,MATCHUP!$A58)-COUNTIFS(SWISSW!$I:$I,MATCHUP!P$1,SWISSW!$J:$J,MATCHUP!$A58,SWISSW!$F:$F,"Draw")),"-")</f>
        <v>-</v>
      </c>
      <c r="Q58" s="5" t="str">
        <f ca="1">IFERROR((COUNTIFS(SWISSW!$I:$I,MATCHUP!$A58,SWISSW!$J:$J,MATCHUP!Q$1,SWISSW!$F:$F,"Won")+COUNTIFS(SWISSW!$I:$I,MATCHUP!Q$1,SWISSW!$J:$J,MATCHUP!$A58,SWISSW!$F:$F,"Lost"))/(COUNTIFS(SWISSW!$I:$I,MATCHUP!$A58,SWISSW!$J:$J,MATCHUP!Q$1)-COUNTIFS(SWISSW!$I:$I,MATCHUP!$A58,SWISSW!$J:$J,MATCHUP!Q$1,SWISSW!$F:$F,"Draw")+COUNTIFS(SWISSW!$I:$I,MATCHUP!Q$1,SWISSW!$J:$J,MATCHUP!$A58)-COUNTIFS(SWISSW!$I:$I,MATCHUP!Q$1,SWISSW!$J:$J,MATCHUP!$A58,SWISSW!$F:$F,"Draw")),"-")</f>
        <v>-</v>
      </c>
      <c r="R58" s="5" t="str">
        <f ca="1">IFERROR((COUNTIFS(SWISSW!$I:$I,MATCHUP!$A58,SWISSW!$J:$J,MATCHUP!R$1,SWISSW!$F:$F,"Won")+COUNTIFS(SWISSW!$I:$I,MATCHUP!R$1,SWISSW!$J:$J,MATCHUP!$A58,SWISSW!$F:$F,"Lost"))/(COUNTIFS(SWISSW!$I:$I,MATCHUP!$A58,SWISSW!$J:$J,MATCHUP!R$1)-COUNTIFS(SWISSW!$I:$I,MATCHUP!$A58,SWISSW!$J:$J,MATCHUP!R$1,SWISSW!$F:$F,"Draw")+COUNTIFS(SWISSW!$I:$I,MATCHUP!R$1,SWISSW!$J:$J,MATCHUP!$A58)-COUNTIFS(SWISSW!$I:$I,MATCHUP!R$1,SWISSW!$J:$J,MATCHUP!$A58,SWISSW!$F:$F,"Draw")),"-")</f>
        <v>-</v>
      </c>
      <c r="S58" s="5" t="str">
        <f ca="1">IFERROR((COUNTIFS(SWISSW!$I:$I,MATCHUP!$A58,SWISSW!$J:$J,MATCHUP!S$1,SWISSW!$F:$F,"Won")+COUNTIFS(SWISSW!$I:$I,MATCHUP!S$1,SWISSW!$J:$J,MATCHUP!$A58,SWISSW!$F:$F,"Lost"))/(COUNTIFS(SWISSW!$I:$I,MATCHUP!$A58,SWISSW!$J:$J,MATCHUP!S$1)-COUNTIFS(SWISSW!$I:$I,MATCHUP!$A58,SWISSW!$J:$J,MATCHUP!S$1,SWISSW!$F:$F,"Draw")+COUNTIFS(SWISSW!$I:$I,MATCHUP!S$1,SWISSW!$J:$J,MATCHUP!$A58)-COUNTIFS(SWISSW!$I:$I,MATCHUP!S$1,SWISSW!$J:$J,MATCHUP!$A58,SWISSW!$F:$F,"Draw")),"-")</f>
        <v>-</v>
      </c>
      <c r="T58" s="5" t="str">
        <f ca="1">IFERROR((COUNTIFS(SWISSW!$I:$I,MATCHUP!$A58,SWISSW!$J:$J,MATCHUP!T$1,SWISSW!$F:$F,"Won")+COUNTIFS(SWISSW!$I:$I,MATCHUP!T$1,SWISSW!$J:$J,MATCHUP!$A58,SWISSW!$F:$F,"Lost"))/(COUNTIFS(SWISSW!$I:$I,MATCHUP!$A58,SWISSW!$J:$J,MATCHUP!T$1)-COUNTIFS(SWISSW!$I:$I,MATCHUP!$A58,SWISSW!$J:$J,MATCHUP!T$1,SWISSW!$F:$F,"Draw")+COUNTIFS(SWISSW!$I:$I,MATCHUP!T$1,SWISSW!$J:$J,MATCHUP!$A58)-COUNTIFS(SWISSW!$I:$I,MATCHUP!T$1,SWISSW!$J:$J,MATCHUP!$A58,SWISSW!$F:$F,"Draw")),"-")</f>
        <v>-</v>
      </c>
      <c r="U58" s="5" t="str">
        <f ca="1">IFERROR((COUNTIFS(SWISSW!$I:$I,MATCHUP!$A58,SWISSW!$J:$J,MATCHUP!U$1,SWISSW!$F:$F,"Won")+COUNTIFS(SWISSW!$I:$I,MATCHUP!U$1,SWISSW!$J:$J,MATCHUP!$A58,SWISSW!$F:$F,"Lost"))/(COUNTIFS(SWISSW!$I:$I,MATCHUP!$A58,SWISSW!$J:$J,MATCHUP!U$1)-COUNTIFS(SWISSW!$I:$I,MATCHUP!$A58,SWISSW!$J:$J,MATCHUP!U$1,SWISSW!$F:$F,"Draw")+COUNTIFS(SWISSW!$I:$I,MATCHUP!U$1,SWISSW!$J:$J,MATCHUP!$A58)-COUNTIFS(SWISSW!$I:$I,MATCHUP!U$1,SWISSW!$J:$J,MATCHUP!$A58,SWISSW!$F:$F,"Draw")),"-")</f>
        <v>-</v>
      </c>
      <c r="V58" s="5" t="str">
        <f ca="1">IFERROR((COUNTIFS(SWISSW!$I:$I,MATCHUP!$A58,SWISSW!$J:$J,MATCHUP!V$1,SWISSW!$F:$F,"Won")+COUNTIFS(SWISSW!$I:$I,MATCHUP!V$1,SWISSW!$J:$J,MATCHUP!$A58,SWISSW!$F:$F,"Lost"))/(COUNTIFS(SWISSW!$I:$I,MATCHUP!$A58,SWISSW!$J:$J,MATCHUP!V$1)-COUNTIFS(SWISSW!$I:$I,MATCHUP!$A58,SWISSW!$J:$J,MATCHUP!V$1,SWISSW!$F:$F,"Draw")+COUNTIFS(SWISSW!$I:$I,MATCHUP!V$1,SWISSW!$J:$J,MATCHUP!$A58)-COUNTIFS(SWISSW!$I:$I,MATCHUP!V$1,SWISSW!$J:$J,MATCHUP!$A58,SWISSW!$F:$F,"Draw")),"-")</f>
        <v>-</v>
      </c>
      <c r="W58" s="5" t="str">
        <f ca="1">IFERROR((COUNTIFS(SWISSW!$I:$I,MATCHUP!$A58,SWISSW!$J:$J,MATCHUP!W$1,SWISSW!$F:$F,"Won")+COUNTIFS(SWISSW!$I:$I,MATCHUP!W$1,SWISSW!$J:$J,MATCHUP!$A58,SWISSW!$F:$F,"Lost"))/(COUNTIFS(SWISSW!$I:$I,MATCHUP!$A58,SWISSW!$J:$J,MATCHUP!W$1)-COUNTIFS(SWISSW!$I:$I,MATCHUP!$A58,SWISSW!$J:$J,MATCHUP!W$1,SWISSW!$F:$F,"Draw")+COUNTIFS(SWISSW!$I:$I,MATCHUP!W$1,SWISSW!$J:$J,MATCHUP!$A58)-COUNTIFS(SWISSW!$I:$I,MATCHUP!W$1,SWISSW!$J:$J,MATCHUP!$A58,SWISSW!$F:$F,"Draw")),"-")</f>
        <v>-</v>
      </c>
      <c r="X58" s="5" t="str">
        <f ca="1">IFERROR((COUNTIFS(SWISSW!$I:$I,MATCHUP!$A58,SWISSW!$J:$J,MATCHUP!X$1,SWISSW!$F:$F,"Won")+COUNTIFS(SWISSW!$I:$I,MATCHUP!X$1,SWISSW!$J:$J,MATCHUP!$A58,SWISSW!$F:$F,"Lost"))/(COUNTIFS(SWISSW!$I:$I,MATCHUP!$A58,SWISSW!$J:$J,MATCHUP!X$1)-COUNTIFS(SWISSW!$I:$I,MATCHUP!$A58,SWISSW!$J:$J,MATCHUP!X$1,SWISSW!$F:$F,"Draw")+COUNTIFS(SWISSW!$I:$I,MATCHUP!X$1,SWISSW!$J:$J,MATCHUP!$A58)-COUNTIFS(SWISSW!$I:$I,MATCHUP!X$1,SWISSW!$J:$J,MATCHUP!$A58,SWISSW!$F:$F,"Draw")),"-")</f>
        <v>-</v>
      </c>
      <c r="Y58" s="5" t="str">
        <f ca="1">IFERROR((COUNTIFS(SWISSW!$I:$I,MATCHUP!$A58,SWISSW!$J:$J,MATCHUP!Y$1,SWISSW!$F:$F,"Won")+COUNTIFS(SWISSW!$I:$I,MATCHUP!Y$1,SWISSW!$J:$J,MATCHUP!$A58,SWISSW!$F:$F,"Lost"))/(COUNTIFS(SWISSW!$I:$I,MATCHUP!$A58,SWISSW!$J:$J,MATCHUP!Y$1)-COUNTIFS(SWISSW!$I:$I,MATCHUP!$A58,SWISSW!$J:$J,MATCHUP!Y$1,SWISSW!$F:$F,"Draw")+COUNTIFS(SWISSW!$I:$I,MATCHUP!Y$1,SWISSW!$J:$J,MATCHUP!$A58)-COUNTIFS(SWISSW!$I:$I,MATCHUP!Y$1,SWISSW!$J:$J,MATCHUP!$A58,SWISSW!$F:$F,"Draw")),"-")</f>
        <v>-</v>
      </c>
      <c r="Z58" s="5" t="str">
        <f ca="1">IFERROR((COUNTIFS(SWISSW!$I:$I,MATCHUP!$A58,SWISSW!$J:$J,MATCHUP!Z$1,SWISSW!$F:$F,"Won")+COUNTIFS(SWISSW!$I:$I,MATCHUP!Z$1,SWISSW!$J:$J,MATCHUP!$A58,SWISSW!$F:$F,"Lost"))/(COUNTIFS(SWISSW!$I:$I,MATCHUP!$A58,SWISSW!$J:$J,MATCHUP!Z$1)-COUNTIFS(SWISSW!$I:$I,MATCHUP!$A58,SWISSW!$J:$J,MATCHUP!Z$1,SWISSW!$F:$F,"Draw")+COUNTIFS(SWISSW!$I:$I,MATCHUP!Z$1,SWISSW!$J:$J,MATCHUP!$A58)-COUNTIFS(SWISSW!$I:$I,MATCHUP!Z$1,SWISSW!$J:$J,MATCHUP!$A58,SWISSW!$F:$F,"Draw")),"-")</f>
        <v>-</v>
      </c>
      <c r="AA58" s="5" t="str">
        <f ca="1">IFERROR((COUNTIFS(SWISSW!$I:$I,MATCHUP!$A58,SWISSW!$J:$J,MATCHUP!AA$1,SWISSW!$F:$F,"Won")+COUNTIFS(SWISSW!$I:$I,MATCHUP!AA$1,SWISSW!$J:$J,MATCHUP!$A58,SWISSW!$F:$F,"Lost"))/(COUNTIFS(SWISSW!$I:$I,MATCHUP!$A58,SWISSW!$J:$J,MATCHUP!AA$1)-COUNTIFS(SWISSW!$I:$I,MATCHUP!$A58,SWISSW!$J:$J,MATCHUP!AA$1,SWISSW!$F:$F,"Draw")+COUNTIFS(SWISSW!$I:$I,MATCHUP!AA$1,SWISSW!$J:$J,MATCHUP!$A58)-COUNTIFS(SWISSW!$I:$I,MATCHUP!AA$1,SWISSW!$J:$J,MATCHUP!$A58,SWISSW!$F:$F,"Draw")),"-")</f>
        <v>-</v>
      </c>
      <c r="AB58" s="5" t="str">
        <f ca="1">IFERROR((COUNTIFS(SWISSW!$I:$I,MATCHUP!$A58,SWISSW!$J:$J,MATCHUP!AB$1,SWISSW!$F:$F,"Won")+COUNTIFS(SWISSW!$I:$I,MATCHUP!AB$1,SWISSW!$J:$J,MATCHUP!$A58,SWISSW!$F:$F,"Lost"))/(COUNTIFS(SWISSW!$I:$I,MATCHUP!$A58,SWISSW!$J:$J,MATCHUP!AB$1)-COUNTIFS(SWISSW!$I:$I,MATCHUP!$A58,SWISSW!$J:$J,MATCHUP!AB$1,SWISSW!$F:$F,"Draw")+COUNTIFS(SWISSW!$I:$I,MATCHUP!AB$1,SWISSW!$J:$J,MATCHUP!$A58)-COUNTIFS(SWISSW!$I:$I,MATCHUP!AB$1,SWISSW!$J:$J,MATCHUP!$A58,SWISSW!$F:$F,"Draw")),"-")</f>
        <v>-</v>
      </c>
      <c r="AC58" s="5" t="str">
        <f ca="1">IFERROR((COUNTIFS(SWISSW!$I:$I,MATCHUP!$A58,SWISSW!$J:$J,MATCHUP!AC$1,SWISSW!$F:$F,"Won")+COUNTIFS(SWISSW!$I:$I,MATCHUP!AC$1,SWISSW!$J:$J,MATCHUP!$A58,SWISSW!$F:$F,"Lost"))/(COUNTIFS(SWISSW!$I:$I,MATCHUP!$A58,SWISSW!$J:$J,MATCHUP!AC$1)-COUNTIFS(SWISSW!$I:$I,MATCHUP!$A58,SWISSW!$J:$J,MATCHUP!AC$1,SWISSW!$F:$F,"Draw")+COUNTIFS(SWISSW!$I:$I,MATCHUP!AC$1,SWISSW!$J:$J,MATCHUP!$A58)-COUNTIFS(SWISSW!$I:$I,MATCHUP!AC$1,SWISSW!$J:$J,MATCHUP!$A58,SWISSW!$F:$F,"Draw")),"-")</f>
        <v>-</v>
      </c>
      <c r="AD58" s="5" t="str">
        <f ca="1">IFERROR((COUNTIFS(SWISSW!$I:$I,MATCHUP!$A58,SWISSW!$J:$J,MATCHUP!AD$1,SWISSW!$F:$F,"Won")+COUNTIFS(SWISSW!$I:$I,MATCHUP!AD$1,SWISSW!$J:$J,MATCHUP!$A58,SWISSW!$F:$F,"Lost"))/(COUNTIFS(SWISSW!$I:$I,MATCHUP!$A58,SWISSW!$J:$J,MATCHUP!AD$1)-COUNTIFS(SWISSW!$I:$I,MATCHUP!$A58,SWISSW!$J:$J,MATCHUP!AD$1,SWISSW!$F:$F,"Draw")+COUNTIFS(SWISSW!$I:$I,MATCHUP!AD$1,SWISSW!$J:$J,MATCHUP!$A58)-COUNTIFS(SWISSW!$I:$I,MATCHUP!AD$1,SWISSW!$J:$J,MATCHUP!$A58,SWISSW!$F:$F,"Draw")),"-")</f>
        <v>-</v>
      </c>
      <c r="AE58" s="5" t="str">
        <f ca="1">IFERROR((COUNTIFS(SWISSW!$I:$I,MATCHUP!$A58,SWISSW!$J:$J,MATCHUP!AE$1,SWISSW!$F:$F,"Won")+COUNTIFS(SWISSW!$I:$I,MATCHUP!AE$1,SWISSW!$J:$J,MATCHUP!$A58,SWISSW!$F:$F,"Lost"))/(COUNTIFS(SWISSW!$I:$I,MATCHUP!$A58,SWISSW!$J:$J,MATCHUP!AE$1)-COUNTIFS(SWISSW!$I:$I,MATCHUP!$A58,SWISSW!$J:$J,MATCHUP!AE$1,SWISSW!$F:$F,"Draw")+COUNTIFS(SWISSW!$I:$I,MATCHUP!AE$1,SWISSW!$J:$J,MATCHUP!$A58)-COUNTIFS(SWISSW!$I:$I,MATCHUP!AE$1,SWISSW!$J:$J,MATCHUP!$A58,SWISSW!$F:$F,"Draw")),"-")</f>
        <v>-</v>
      </c>
      <c r="AF58" s="5" t="str">
        <f ca="1">IFERROR((COUNTIFS(SWISSW!$I:$I,MATCHUP!$A58,SWISSW!$J:$J,MATCHUP!AF$1,SWISSW!$F:$F,"Won")+COUNTIFS(SWISSW!$I:$I,MATCHUP!AF$1,SWISSW!$J:$J,MATCHUP!$A58,SWISSW!$F:$F,"Lost"))/(COUNTIFS(SWISSW!$I:$I,MATCHUP!$A58,SWISSW!$J:$J,MATCHUP!AF$1)-COUNTIFS(SWISSW!$I:$I,MATCHUP!$A58,SWISSW!$J:$J,MATCHUP!AF$1,SWISSW!$F:$F,"Draw")+COUNTIFS(SWISSW!$I:$I,MATCHUP!AF$1,SWISSW!$J:$J,MATCHUP!$A58)-COUNTIFS(SWISSW!$I:$I,MATCHUP!AF$1,SWISSW!$J:$J,MATCHUP!$A58,SWISSW!$F:$F,"Draw")),"-")</f>
        <v>-</v>
      </c>
      <c r="AG58" s="5" t="str">
        <f ca="1">IFERROR((COUNTIFS(SWISSW!$I:$I,MATCHUP!$A58,SWISSW!$J:$J,MATCHUP!AG$1,SWISSW!$F:$F,"Won")+COUNTIFS(SWISSW!$I:$I,MATCHUP!AG$1,SWISSW!$J:$J,MATCHUP!$A58,SWISSW!$F:$F,"Lost"))/(COUNTIFS(SWISSW!$I:$I,MATCHUP!$A58,SWISSW!$J:$J,MATCHUP!AG$1)-COUNTIFS(SWISSW!$I:$I,MATCHUP!$A58,SWISSW!$J:$J,MATCHUP!AG$1,SWISSW!$F:$F,"Draw")+COUNTIFS(SWISSW!$I:$I,MATCHUP!AG$1,SWISSW!$J:$J,MATCHUP!$A58)-COUNTIFS(SWISSW!$I:$I,MATCHUP!AG$1,SWISSW!$J:$J,MATCHUP!$A58,SWISSW!$F:$F,"Draw")),"-")</f>
        <v>-</v>
      </c>
      <c r="AH58" s="5" t="str">
        <f ca="1">IFERROR((COUNTIFS(SWISSW!$I:$I,MATCHUP!$A58,SWISSW!$J:$J,MATCHUP!AH$1,SWISSW!$F:$F,"Won")+COUNTIFS(SWISSW!$I:$I,MATCHUP!AH$1,SWISSW!$J:$J,MATCHUP!$A58,SWISSW!$F:$F,"Lost"))/(COUNTIFS(SWISSW!$I:$I,MATCHUP!$A58,SWISSW!$J:$J,MATCHUP!AH$1)-COUNTIFS(SWISSW!$I:$I,MATCHUP!$A58,SWISSW!$J:$J,MATCHUP!AH$1,SWISSW!$F:$F,"Draw")+COUNTIFS(SWISSW!$I:$I,MATCHUP!AH$1,SWISSW!$J:$J,MATCHUP!$A58)-COUNTIFS(SWISSW!$I:$I,MATCHUP!AH$1,SWISSW!$J:$J,MATCHUP!$A58,SWISSW!$F:$F,"Draw")),"-")</f>
        <v>-</v>
      </c>
      <c r="AI58" s="5" t="str">
        <f ca="1">IFERROR((COUNTIFS(SWISSW!$I:$I,MATCHUP!$A58,SWISSW!$J:$J,MATCHUP!AI$1,SWISSW!$F:$F,"Won")+COUNTIFS(SWISSW!$I:$I,MATCHUP!AI$1,SWISSW!$J:$J,MATCHUP!$A58,SWISSW!$F:$F,"Lost"))/(COUNTIFS(SWISSW!$I:$I,MATCHUP!$A58,SWISSW!$J:$J,MATCHUP!AI$1)-COUNTIFS(SWISSW!$I:$I,MATCHUP!$A58,SWISSW!$J:$J,MATCHUP!AI$1,SWISSW!$F:$F,"Draw")+COUNTIFS(SWISSW!$I:$I,MATCHUP!AI$1,SWISSW!$J:$J,MATCHUP!$A58)-COUNTIFS(SWISSW!$I:$I,MATCHUP!AI$1,SWISSW!$J:$J,MATCHUP!$A58,SWISSW!$F:$F,"Draw")),"-")</f>
        <v>-</v>
      </c>
      <c r="AJ58" s="5" t="str">
        <f ca="1">IFERROR((COUNTIFS(SWISSW!$I:$I,MATCHUP!$A58,SWISSW!$J:$J,MATCHUP!AJ$1,SWISSW!$F:$F,"Won")+COUNTIFS(SWISSW!$I:$I,MATCHUP!AJ$1,SWISSW!$J:$J,MATCHUP!$A58,SWISSW!$F:$F,"Lost"))/(COUNTIFS(SWISSW!$I:$I,MATCHUP!$A58,SWISSW!$J:$J,MATCHUP!AJ$1)-COUNTIFS(SWISSW!$I:$I,MATCHUP!$A58,SWISSW!$J:$J,MATCHUP!AJ$1,SWISSW!$F:$F,"Draw")+COUNTIFS(SWISSW!$I:$I,MATCHUP!AJ$1,SWISSW!$J:$J,MATCHUP!$A58)-COUNTIFS(SWISSW!$I:$I,MATCHUP!AJ$1,SWISSW!$J:$J,MATCHUP!$A58,SWISSW!$F:$F,"Draw")),"-")</f>
        <v>-</v>
      </c>
      <c r="AK58" s="5" t="str">
        <f ca="1">IFERROR((COUNTIFS(SWISSW!$I:$I,MATCHUP!$A58,SWISSW!$J:$J,MATCHUP!AK$1,SWISSW!$F:$F,"Won")+COUNTIFS(SWISSW!$I:$I,MATCHUP!AK$1,SWISSW!$J:$J,MATCHUP!$A58,SWISSW!$F:$F,"Lost"))/(COUNTIFS(SWISSW!$I:$I,MATCHUP!$A58,SWISSW!$J:$J,MATCHUP!AK$1)-COUNTIFS(SWISSW!$I:$I,MATCHUP!$A58,SWISSW!$J:$J,MATCHUP!AK$1,SWISSW!$F:$F,"Draw")+COUNTIFS(SWISSW!$I:$I,MATCHUP!AK$1,SWISSW!$J:$J,MATCHUP!$A58)-COUNTIFS(SWISSW!$I:$I,MATCHUP!AK$1,SWISSW!$J:$J,MATCHUP!$A58,SWISSW!$F:$F,"Draw")),"-")</f>
        <v>-</v>
      </c>
      <c r="AL58" s="5" t="str">
        <f ca="1">IFERROR((COUNTIFS(SWISSW!$I:$I,MATCHUP!$A58,SWISSW!$J:$J,MATCHUP!AL$1,SWISSW!$F:$F,"Won")+COUNTIFS(SWISSW!$I:$I,MATCHUP!AL$1,SWISSW!$J:$J,MATCHUP!$A58,SWISSW!$F:$F,"Lost"))/(COUNTIFS(SWISSW!$I:$I,MATCHUP!$A58,SWISSW!$J:$J,MATCHUP!AL$1)-COUNTIFS(SWISSW!$I:$I,MATCHUP!$A58,SWISSW!$J:$J,MATCHUP!AL$1,SWISSW!$F:$F,"Draw")+COUNTIFS(SWISSW!$I:$I,MATCHUP!AL$1,SWISSW!$J:$J,MATCHUP!$A58)-COUNTIFS(SWISSW!$I:$I,MATCHUP!AL$1,SWISSW!$J:$J,MATCHUP!$A58,SWISSW!$F:$F,"Draw")),"-")</f>
        <v>-</v>
      </c>
      <c r="AM58" s="5" t="str">
        <f ca="1">IFERROR((COUNTIFS(SWISSW!$I:$I,MATCHUP!$A58,SWISSW!$J:$J,MATCHUP!AM$1,SWISSW!$F:$F,"Won")+COUNTIFS(SWISSW!$I:$I,MATCHUP!AM$1,SWISSW!$J:$J,MATCHUP!$A58,SWISSW!$F:$F,"Lost"))/(COUNTIFS(SWISSW!$I:$I,MATCHUP!$A58,SWISSW!$J:$J,MATCHUP!AM$1)-COUNTIFS(SWISSW!$I:$I,MATCHUP!$A58,SWISSW!$J:$J,MATCHUP!AM$1,SWISSW!$F:$F,"Draw")+COUNTIFS(SWISSW!$I:$I,MATCHUP!AM$1,SWISSW!$J:$J,MATCHUP!$A58)-COUNTIFS(SWISSW!$I:$I,MATCHUP!AM$1,SWISSW!$J:$J,MATCHUP!$A58,SWISSW!$F:$F,"Draw")),"-")</f>
        <v>-</v>
      </c>
      <c r="AN58" s="5" t="str">
        <f ca="1">IFERROR((COUNTIFS(SWISSW!$I:$I,MATCHUP!$A58,SWISSW!$J:$J,MATCHUP!AN$1,SWISSW!$F:$F,"Won")+COUNTIFS(SWISSW!$I:$I,MATCHUP!AN$1,SWISSW!$J:$J,MATCHUP!$A58,SWISSW!$F:$F,"Lost"))/(COUNTIFS(SWISSW!$I:$I,MATCHUP!$A58,SWISSW!$J:$J,MATCHUP!AN$1)-COUNTIFS(SWISSW!$I:$I,MATCHUP!$A58,SWISSW!$J:$J,MATCHUP!AN$1,SWISSW!$F:$F,"Draw")+COUNTIFS(SWISSW!$I:$I,MATCHUP!AN$1,SWISSW!$J:$J,MATCHUP!$A58)-COUNTIFS(SWISSW!$I:$I,MATCHUP!AN$1,SWISSW!$J:$J,MATCHUP!$A58,SWISSW!$F:$F,"Draw")),"-")</f>
        <v>-</v>
      </c>
      <c r="AO58" s="5" t="str">
        <f ca="1">IFERROR((COUNTIFS(SWISSW!$I:$I,MATCHUP!$A58,SWISSW!$J:$J,MATCHUP!AO$1,SWISSW!$F:$F,"Won")+COUNTIFS(SWISSW!$I:$I,MATCHUP!AO$1,SWISSW!$J:$J,MATCHUP!$A58,SWISSW!$F:$F,"Lost"))/(COUNTIFS(SWISSW!$I:$I,MATCHUP!$A58,SWISSW!$J:$J,MATCHUP!AO$1)-COUNTIFS(SWISSW!$I:$I,MATCHUP!$A58,SWISSW!$J:$J,MATCHUP!AO$1,SWISSW!$F:$F,"Draw")+COUNTIFS(SWISSW!$I:$I,MATCHUP!AO$1,SWISSW!$J:$J,MATCHUP!$A58)-COUNTIFS(SWISSW!$I:$I,MATCHUP!AO$1,SWISSW!$J:$J,MATCHUP!$A58,SWISSW!$F:$F,"Draw")),"-")</f>
        <v>-</v>
      </c>
      <c r="AP58" s="5" t="str">
        <f ca="1">IFERROR((COUNTIFS(SWISSW!$I:$I,MATCHUP!$A58,SWISSW!$J:$J,MATCHUP!AP$1,SWISSW!$F:$F,"Won")+COUNTIFS(SWISSW!$I:$I,MATCHUP!AP$1,SWISSW!$J:$J,MATCHUP!$A58,SWISSW!$F:$F,"Lost"))/(COUNTIFS(SWISSW!$I:$I,MATCHUP!$A58,SWISSW!$J:$J,MATCHUP!AP$1)-COUNTIFS(SWISSW!$I:$I,MATCHUP!$A58,SWISSW!$J:$J,MATCHUP!AP$1,SWISSW!$F:$F,"Draw")+COUNTIFS(SWISSW!$I:$I,MATCHUP!AP$1,SWISSW!$J:$J,MATCHUP!$A58)-COUNTIFS(SWISSW!$I:$I,MATCHUP!AP$1,SWISSW!$J:$J,MATCHUP!$A58,SWISSW!$F:$F,"Draw")),"-")</f>
        <v>-</v>
      </c>
      <c r="AQ58" s="5" t="str">
        <f ca="1">IFERROR((COUNTIFS(SWISSW!$I:$I,MATCHUP!$A58,SWISSW!$J:$J,MATCHUP!AQ$1,SWISSW!$F:$F,"Won")+COUNTIFS(SWISSW!$I:$I,MATCHUP!AQ$1,SWISSW!$J:$J,MATCHUP!$A58,SWISSW!$F:$F,"Lost"))/(COUNTIFS(SWISSW!$I:$I,MATCHUP!$A58,SWISSW!$J:$J,MATCHUP!AQ$1)-COUNTIFS(SWISSW!$I:$I,MATCHUP!$A58,SWISSW!$J:$J,MATCHUP!AQ$1,SWISSW!$F:$F,"Draw")+COUNTIFS(SWISSW!$I:$I,MATCHUP!AQ$1,SWISSW!$J:$J,MATCHUP!$A58)-COUNTIFS(SWISSW!$I:$I,MATCHUP!AQ$1,SWISSW!$J:$J,MATCHUP!$A58,SWISSW!$F:$F,"Draw")),"-")</f>
        <v>-</v>
      </c>
      <c r="AR58" s="5" t="str">
        <f ca="1">IFERROR((COUNTIFS(SWISSW!$I:$I,MATCHUP!$A58,SWISSW!$J:$J,MATCHUP!AR$1,SWISSW!$F:$F,"Won")+COUNTIFS(SWISSW!$I:$I,MATCHUP!AR$1,SWISSW!$J:$J,MATCHUP!$A58,SWISSW!$F:$F,"Lost"))/(COUNTIFS(SWISSW!$I:$I,MATCHUP!$A58,SWISSW!$J:$J,MATCHUP!AR$1)-COUNTIFS(SWISSW!$I:$I,MATCHUP!$A58,SWISSW!$J:$J,MATCHUP!AR$1,SWISSW!$F:$F,"Draw")+COUNTIFS(SWISSW!$I:$I,MATCHUP!AR$1,SWISSW!$J:$J,MATCHUP!$A58)-COUNTIFS(SWISSW!$I:$I,MATCHUP!AR$1,SWISSW!$J:$J,MATCHUP!$A58,SWISSW!$F:$F,"Draw")),"-")</f>
        <v>-</v>
      </c>
      <c r="AS58" s="5" t="str">
        <f ca="1">IFERROR((COUNTIFS(SWISSW!$I:$I,MATCHUP!$A58,SWISSW!$J:$J,MATCHUP!AS$1,SWISSW!$F:$F,"Won")+COUNTIFS(SWISSW!$I:$I,MATCHUP!AS$1,SWISSW!$J:$J,MATCHUP!$A58,SWISSW!$F:$F,"Lost"))/(COUNTIFS(SWISSW!$I:$I,MATCHUP!$A58,SWISSW!$J:$J,MATCHUP!AS$1)-COUNTIFS(SWISSW!$I:$I,MATCHUP!$A58,SWISSW!$J:$J,MATCHUP!AS$1,SWISSW!$F:$F,"Draw")+COUNTIFS(SWISSW!$I:$I,MATCHUP!AS$1,SWISSW!$J:$J,MATCHUP!$A58)-COUNTIFS(SWISSW!$I:$I,MATCHUP!AS$1,SWISSW!$J:$J,MATCHUP!$A58,SWISSW!$F:$F,"Draw")),"-")</f>
        <v>-</v>
      </c>
      <c r="AT58" s="5" t="str">
        <f ca="1">IFERROR((COUNTIFS(SWISSW!$I:$I,MATCHUP!$A58,SWISSW!$J:$J,MATCHUP!AT$1,SWISSW!$F:$F,"Won")+COUNTIFS(SWISSW!$I:$I,MATCHUP!AT$1,SWISSW!$J:$J,MATCHUP!$A58,SWISSW!$F:$F,"Lost"))/(COUNTIFS(SWISSW!$I:$I,MATCHUP!$A58,SWISSW!$J:$J,MATCHUP!AT$1)-COUNTIFS(SWISSW!$I:$I,MATCHUP!$A58,SWISSW!$J:$J,MATCHUP!AT$1,SWISSW!$F:$F,"Draw")+COUNTIFS(SWISSW!$I:$I,MATCHUP!AT$1,SWISSW!$J:$J,MATCHUP!$A58)-COUNTIFS(SWISSW!$I:$I,MATCHUP!AT$1,SWISSW!$J:$J,MATCHUP!$A58,SWISSW!$F:$F,"Draw")),"-")</f>
        <v>-</v>
      </c>
      <c r="AU58" s="5" t="str">
        <f ca="1">IFERROR((COUNTIFS(SWISSW!$I:$I,MATCHUP!$A58,SWISSW!$J:$J,MATCHUP!AU$1,SWISSW!$F:$F,"Won")+COUNTIFS(SWISSW!$I:$I,MATCHUP!AU$1,SWISSW!$J:$J,MATCHUP!$A58,SWISSW!$F:$F,"Lost"))/(COUNTIFS(SWISSW!$I:$I,MATCHUP!$A58,SWISSW!$J:$J,MATCHUP!AU$1)-COUNTIFS(SWISSW!$I:$I,MATCHUP!$A58,SWISSW!$J:$J,MATCHUP!AU$1,SWISSW!$F:$F,"Draw")+COUNTIFS(SWISSW!$I:$I,MATCHUP!AU$1,SWISSW!$J:$J,MATCHUP!$A58)-COUNTIFS(SWISSW!$I:$I,MATCHUP!AU$1,SWISSW!$J:$J,MATCHUP!$A58,SWISSW!$F:$F,"Draw")),"-")</f>
        <v>-</v>
      </c>
      <c r="AV58" s="5" t="str">
        <f ca="1">IFERROR((COUNTIFS(SWISSW!$I:$I,MATCHUP!$A58,SWISSW!$J:$J,MATCHUP!AV$1,SWISSW!$F:$F,"Won")+COUNTIFS(SWISSW!$I:$I,MATCHUP!AV$1,SWISSW!$J:$J,MATCHUP!$A58,SWISSW!$F:$F,"Lost"))/(COUNTIFS(SWISSW!$I:$I,MATCHUP!$A58,SWISSW!$J:$J,MATCHUP!AV$1)-COUNTIFS(SWISSW!$I:$I,MATCHUP!$A58,SWISSW!$J:$J,MATCHUP!AV$1,SWISSW!$F:$F,"Draw")+COUNTIFS(SWISSW!$I:$I,MATCHUP!AV$1,SWISSW!$J:$J,MATCHUP!$A58)-COUNTIFS(SWISSW!$I:$I,MATCHUP!AV$1,SWISSW!$J:$J,MATCHUP!$A58,SWISSW!$F:$F,"Draw")),"-")</f>
        <v>-</v>
      </c>
      <c r="AW58" s="5" t="str">
        <f ca="1">IFERROR((COUNTIFS(SWISSW!$I:$I,MATCHUP!$A58,SWISSW!$J:$J,MATCHUP!AW$1,SWISSW!$F:$F,"Won")+COUNTIFS(SWISSW!$I:$I,MATCHUP!AW$1,SWISSW!$J:$J,MATCHUP!$A58,SWISSW!$F:$F,"Lost"))/(COUNTIFS(SWISSW!$I:$I,MATCHUP!$A58,SWISSW!$J:$J,MATCHUP!AW$1)-COUNTIFS(SWISSW!$I:$I,MATCHUP!$A58,SWISSW!$J:$J,MATCHUP!AW$1,SWISSW!$F:$F,"Draw")+COUNTIFS(SWISSW!$I:$I,MATCHUP!AW$1,SWISSW!$J:$J,MATCHUP!$A58)-COUNTIFS(SWISSW!$I:$I,MATCHUP!AW$1,SWISSW!$J:$J,MATCHUP!$A58,SWISSW!$F:$F,"Draw")),"-")</f>
        <v>-</v>
      </c>
      <c r="AX58" s="5" t="str">
        <f ca="1">IFERROR((COUNTIFS(SWISSW!$I:$I,MATCHUP!$A58,SWISSW!$J:$J,MATCHUP!AX$1,SWISSW!$F:$F,"Won")+COUNTIFS(SWISSW!$I:$I,MATCHUP!AX$1,SWISSW!$J:$J,MATCHUP!$A58,SWISSW!$F:$F,"Lost"))/(COUNTIFS(SWISSW!$I:$I,MATCHUP!$A58,SWISSW!$J:$J,MATCHUP!AX$1)-COUNTIFS(SWISSW!$I:$I,MATCHUP!$A58,SWISSW!$J:$J,MATCHUP!AX$1,SWISSW!$F:$F,"Draw")+COUNTIFS(SWISSW!$I:$I,MATCHUP!AX$1,SWISSW!$J:$J,MATCHUP!$A58)-COUNTIFS(SWISSW!$I:$I,MATCHUP!AX$1,SWISSW!$J:$J,MATCHUP!$A58,SWISSW!$F:$F,"Draw")),"-")</f>
        <v>-</v>
      </c>
      <c r="AY58" s="5" t="str">
        <f ca="1">IFERROR((COUNTIFS(SWISSW!$I:$I,MATCHUP!$A58,SWISSW!$J:$J,MATCHUP!AY$1,SWISSW!$F:$F,"Won")+COUNTIFS(SWISSW!$I:$I,MATCHUP!AY$1,SWISSW!$J:$J,MATCHUP!$A58,SWISSW!$F:$F,"Lost"))/(COUNTIFS(SWISSW!$I:$I,MATCHUP!$A58,SWISSW!$J:$J,MATCHUP!AY$1)-COUNTIFS(SWISSW!$I:$I,MATCHUP!$A58,SWISSW!$J:$J,MATCHUP!AY$1,SWISSW!$F:$F,"Draw")+COUNTIFS(SWISSW!$I:$I,MATCHUP!AY$1,SWISSW!$J:$J,MATCHUP!$A58)-COUNTIFS(SWISSW!$I:$I,MATCHUP!AY$1,SWISSW!$J:$J,MATCHUP!$A58,SWISSW!$F:$F,"Draw")),"-")</f>
        <v>-</v>
      </c>
      <c r="AZ58" s="5" t="str">
        <f ca="1">IFERROR((COUNTIFS(SWISSW!$I:$I,MATCHUP!$A58,SWISSW!$J:$J,MATCHUP!AZ$1,SWISSW!$F:$F,"Won")+COUNTIFS(SWISSW!$I:$I,MATCHUP!AZ$1,SWISSW!$J:$J,MATCHUP!$A58,SWISSW!$F:$F,"Lost"))/(COUNTIFS(SWISSW!$I:$I,MATCHUP!$A58,SWISSW!$J:$J,MATCHUP!AZ$1)-COUNTIFS(SWISSW!$I:$I,MATCHUP!$A58,SWISSW!$J:$J,MATCHUP!AZ$1,SWISSW!$F:$F,"Draw")+COUNTIFS(SWISSW!$I:$I,MATCHUP!AZ$1,SWISSW!$J:$J,MATCHUP!$A58)-COUNTIFS(SWISSW!$I:$I,MATCHUP!AZ$1,SWISSW!$J:$J,MATCHUP!$A58,SWISSW!$F:$F,"Draw")),"-")</f>
        <v>-</v>
      </c>
      <c r="BA58" s="5" t="str">
        <f ca="1">IFERROR((COUNTIFS(SWISSW!$I:$I,MATCHUP!$A58,SWISSW!$J:$J,MATCHUP!BA$1,SWISSW!$F:$F,"Won")+COUNTIFS(SWISSW!$I:$I,MATCHUP!BA$1,SWISSW!$J:$J,MATCHUP!$A58,SWISSW!$F:$F,"Lost"))/(COUNTIFS(SWISSW!$I:$I,MATCHUP!$A58,SWISSW!$J:$J,MATCHUP!BA$1)-COUNTIFS(SWISSW!$I:$I,MATCHUP!$A58,SWISSW!$J:$J,MATCHUP!BA$1,SWISSW!$F:$F,"Draw")+COUNTIFS(SWISSW!$I:$I,MATCHUP!BA$1,SWISSW!$J:$J,MATCHUP!$A58)-COUNTIFS(SWISSW!$I:$I,MATCHUP!BA$1,SWISSW!$J:$J,MATCHUP!$A58,SWISSW!$F:$F,"Draw")),"-")</f>
        <v>-</v>
      </c>
      <c r="BB58" s="5" t="str">
        <f ca="1">IFERROR((COUNTIFS(SWISSW!$I:$I,MATCHUP!$A58,SWISSW!$J:$J,MATCHUP!BB$1,SWISSW!$F:$F,"Won")+COUNTIFS(SWISSW!$I:$I,MATCHUP!BB$1,SWISSW!$J:$J,MATCHUP!$A58,SWISSW!$F:$F,"Lost"))/(COUNTIFS(SWISSW!$I:$I,MATCHUP!$A58,SWISSW!$J:$J,MATCHUP!BB$1)-COUNTIFS(SWISSW!$I:$I,MATCHUP!$A58,SWISSW!$J:$J,MATCHUP!BB$1,SWISSW!$F:$F,"Draw")+COUNTIFS(SWISSW!$I:$I,MATCHUP!BB$1,SWISSW!$J:$J,MATCHUP!$A58)-COUNTIFS(SWISSW!$I:$I,MATCHUP!BB$1,SWISSW!$J:$J,MATCHUP!$A58,SWISSW!$F:$F,"Draw")),"-")</f>
        <v>-</v>
      </c>
      <c r="BC58" s="5" t="str">
        <f ca="1">IFERROR((COUNTIFS(SWISSW!$I:$I,MATCHUP!$A58,SWISSW!$J:$J,MATCHUP!BC$1,SWISSW!$F:$F,"Won")+COUNTIFS(SWISSW!$I:$I,MATCHUP!BC$1,SWISSW!$J:$J,MATCHUP!$A58,SWISSW!$F:$F,"Lost"))/(COUNTIFS(SWISSW!$I:$I,MATCHUP!$A58,SWISSW!$J:$J,MATCHUP!BC$1)-COUNTIFS(SWISSW!$I:$I,MATCHUP!$A58,SWISSW!$J:$J,MATCHUP!BC$1,SWISSW!$F:$F,"Draw")+COUNTIFS(SWISSW!$I:$I,MATCHUP!BC$1,SWISSW!$J:$J,MATCHUP!$A58)-COUNTIFS(SWISSW!$I:$I,MATCHUP!BC$1,SWISSW!$J:$J,MATCHUP!$A58,SWISSW!$F:$F,"Draw")),"-")</f>
        <v>-</v>
      </c>
      <c r="BD58" s="5" t="str">
        <f ca="1">IFERROR((COUNTIFS(SWISSW!$I:$I,MATCHUP!$A58,SWISSW!$J:$J,MATCHUP!BD$1,SWISSW!$F:$F,"Won")+COUNTIFS(SWISSW!$I:$I,MATCHUP!BD$1,SWISSW!$J:$J,MATCHUP!$A58,SWISSW!$F:$F,"Lost"))/(COUNTIFS(SWISSW!$I:$I,MATCHUP!$A58,SWISSW!$J:$J,MATCHUP!BD$1)-COUNTIFS(SWISSW!$I:$I,MATCHUP!$A58,SWISSW!$J:$J,MATCHUP!BD$1,SWISSW!$F:$F,"Draw")+COUNTIFS(SWISSW!$I:$I,MATCHUP!BD$1,SWISSW!$J:$J,MATCHUP!$A58)-COUNTIFS(SWISSW!$I:$I,MATCHUP!BD$1,SWISSW!$J:$J,MATCHUP!$A58,SWISSW!$F:$F,"Draw")),"-")</f>
        <v>-</v>
      </c>
      <c r="BE58" s="5" t="str">
        <f ca="1">IFERROR((COUNTIFS(SWISSW!$I:$I,MATCHUP!$A58,SWISSW!$J:$J,MATCHUP!BE$1,SWISSW!$F:$F,"Won")+COUNTIFS(SWISSW!$I:$I,MATCHUP!BE$1,SWISSW!$J:$J,MATCHUP!$A58,SWISSW!$F:$F,"Lost"))/(COUNTIFS(SWISSW!$I:$I,MATCHUP!$A58,SWISSW!$J:$J,MATCHUP!BE$1)-COUNTIFS(SWISSW!$I:$I,MATCHUP!$A58,SWISSW!$J:$J,MATCHUP!BE$1,SWISSW!$F:$F,"Draw")+COUNTIFS(SWISSW!$I:$I,MATCHUP!BE$1,SWISSW!$J:$J,MATCHUP!$A58)-COUNTIFS(SWISSW!$I:$I,MATCHUP!BE$1,SWISSW!$J:$J,MATCHUP!$A58,SWISSW!$F:$F,"Draw")),"-")</f>
        <v>-</v>
      </c>
      <c r="BF58" s="5" t="str">
        <f ca="1">IFERROR((COUNTIFS(SWISSW!$I:$I,MATCHUP!$A58,SWISSW!$J:$J,MATCHUP!BF$1,SWISSW!$F:$F,"Won")+COUNTIFS(SWISSW!$I:$I,MATCHUP!BF$1,SWISSW!$J:$J,MATCHUP!$A58,SWISSW!$F:$F,"Lost"))/(COUNTIFS(SWISSW!$I:$I,MATCHUP!$A58,SWISSW!$J:$J,MATCHUP!BF$1)-COUNTIFS(SWISSW!$I:$I,MATCHUP!$A58,SWISSW!$J:$J,MATCHUP!BF$1,SWISSW!$F:$F,"Draw")+COUNTIFS(SWISSW!$I:$I,MATCHUP!BF$1,SWISSW!$J:$J,MATCHUP!$A58)-COUNTIFS(SWISSW!$I:$I,MATCHUP!BF$1,SWISSW!$J:$J,MATCHUP!$A58,SWISSW!$F:$F,"Draw")),"-")</f>
        <v>-</v>
      </c>
      <c r="BG58" s="5" t="str">
        <f ca="1">IFERROR((COUNTIFS(SWISSW!$I:$I,MATCHUP!$A58,SWISSW!$J:$J,MATCHUP!BG$1,SWISSW!$F:$F,"Won")+COUNTIFS(SWISSW!$I:$I,MATCHUP!BG$1,SWISSW!$J:$J,MATCHUP!$A58,SWISSW!$F:$F,"Lost"))/(COUNTIFS(SWISSW!$I:$I,MATCHUP!$A58,SWISSW!$J:$J,MATCHUP!BG$1)-COUNTIFS(SWISSW!$I:$I,MATCHUP!$A58,SWISSW!$J:$J,MATCHUP!BG$1,SWISSW!$F:$F,"Draw")+COUNTIFS(SWISSW!$I:$I,MATCHUP!BG$1,SWISSW!$J:$J,MATCHUP!$A58)-COUNTIFS(SWISSW!$I:$I,MATCHUP!BG$1,SWISSW!$J:$J,MATCHUP!$A58,SWISSW!$F:$F,"Draw")),"-")</f>
        <v>-</v>
      </c>
      <c r="BH58" s="5" t="str">
        <f ca="1">IFERROR((COUNTIFS(SWISSW!$I:$I,MATCHUP!$A58,SWISSW!$J:$J,MATCHUP!BH$1,SWISSW!$F:$F,"Won")+COUNTIFS(SWISSW!$I:$I,MATCHUP!BH$1,SWISSW!$J:$J,MATCHUP!$A58,SWISSW!$F:$F,"Lost"))/(COUNTIFS(SWISSW!$I:$I,MATCHUP!$A58,SWISSW!$J:$J,MATCHUP!BH$1)-COUNTIFS(SWISSW!$I:$I,MATCHUP!$A58,SWISSW!$J:$J,MATCHUP!BH$1,SWISSW!$F:$F,"Draw")+COUNTIFS(SWISSW!$I:$I,MATCHUP!BH$1,SWISSW!$J:$J,MATCHUP!$A58)-COUNTIFS(SWISSW!$I:$I,MATCHUP!BH$1,SWISSW!$J:$J,MATCHUP!$A58,SWISSW!$F:$F,"Draw")),"-")</f>
        <v>-</v>
      </c>
      <c r="BI58" s="5" t="str">
        <f ca="1">IFERROR((COUNTIFS(SWISSW!$I:$I,MATCHUP!$A58,SWISSW!$J:$J,MATCHUP!BI$1,SWISSW!$F:$F,"Won")+COUNTIFS(SWISSW!$I:$I,MATCHUP!BI$1,SWISSW!$J:$J,MATCHUP!$A58,SWISSW!$F:$F,"Lost"))/(COUNTIFS(SWISSW!$I:$I,MATCHUP!$A58,SWISSW!$J:$J,MATCHUP!BI$1)-COUNTIFS(SWISSW!$I:$I,MATCHUP!$A58,SWISSW!$J:$J,MATCHUP!BI$1,SWISSW!$F:$F,"Draw")+COUNTIFS(SWISSW!$I:$I,MATCHUP!BI$1,SWISSW!$J:$J,MATCHUP!$A58)-COUNTIFS(SWISSW!$I:$I,MATCHUP!BI$1,SWISSW!$J:$J,MATCHUP!$A58,SWISSW!$F:$F,"Draw")),"-")</f>
        <v>-</v>
      </c>
      <c r="BJ58" s="5" t="str">
        <f ca="1">IFERROR((COUNTIFS(SWISSW!$I:$I,MATCHUP!$A58,SWISSW!$J:$J,MATCHUP!BJ$1,SWISSW!$F:$F,"Won")+COUNTIFS(SWISSW!$I:$I,MATCHUP!BJ$1,SWISSW!$J:$J,MATCHUP!$A58,SWISSW!$F:$F,"Lost"))/(COUNTIFS(SWISSW!$I:$I,MATCHUP!$A58,SWISSW!$J:$J,MATCHUP!BJ$1)-COUNTIFS(SWISSW!$I:$I,MATCHUP!$A58,SWISSW!$J:$J,MATCHUP!BJ$1,SWISSW!$F:$F,"Draw")+COUNTIFS(SWISSW!$I:$I,MATCHUP!BJ$1,SWISSW!$J:$J,MATCHUP!$A58)-COUNTIFS(SWISSW!$I:$I,MATCHUP!BJ$1,SWISSW!$J:$J,MATCHUP!$A58,SWISSW!$F:$F,"Draw")),"-")</f>
        <v>-</v>
      </c>
      <c r="BK58" s="5" t="str">
        <f ca="1">IFERROR((COUNTIFS(SWISSW!$I:$I,MATCHUP!$A58,SWISSW!$J:$J,MATCHUP!BK$1,SWISSW!$F:$F,"Won")+COUNTIFS(SWISSW!$I:$I,MATCHUP!BK$1,SWISSW!$J:$J,MATCHUP!$A58,SWISSW!$F:$F,"Lost"))/(COUNTIFS(SWISSW!$I:$I,MATCHUP!$A58,SWISSW!$J:$J,MATCHUP!BK$1)-COUNTIFS(SWISSW!$I:$I,MATCHUP!$A58,SWISSW!$J:$J,MATCHUP!BK$1,SWISSW!$F:$F,"Draw")+COUNTIFS(SWISSW!$I:$I,MATCHUP!BK$1,SWISSW!$J:$J,MATCHUP!$A58)-COUNTIFS(SWISSW!$I:$I,MATCHUP!BK$1,SWISSW!$J:$J,MATCHUP!$A58,SWISSW!$F:$F,"Draw")),"-")</f>
        <v>-</v>
      </c>
      <c r="BL58" s="5" t="str">
        <f ca="1">IFERROR((COUNTIFS(SWISSW!$I:$I,MATCHUP!$A58,SWISSW!$J:$J,MATCHUP!BL$1,SWISSW!$F:$F,"Won")+COUNTIFS(SWISSW!$I:$I,MATCHUP!BL$1,SWISSW!$J:$J,MATCHUP!$A58,SWISSW!$F:$F,"Lost"))/(COUNTIFS(SWISSW!$I:$I,MATCHUP!$A58,SWISSW!$J:$J,MATCHUP!BL$1)-COUNTIFS(SWISSW!$I:$I,MATCHUP!$A58,SWISSW!$J:$J,MATCHUP!BL$1,SWISSW!$F:$F,"Draw")+COUNTIFS(SWISSW!$I:$I,MATCHUP!BL$1,SWISSW!$J:$J,MATCHUP!$A58)-COUNTIFS(SWISSW!$I:$I,MATCHUP!BL$1,SWISSW!$J:$J,MATCHUP!$A58,SWISSW!$F:$F,"Draw")),"-")</f>
        <v>-</v>
      </c>
      <c r="BM58" s="5" t="str">
        <f ca="1">IFERROR((COUNTIFS(SWISSW!$I:$I,MATCHUP!$A58,SWISSW!$J:$J,MATCHUP!BM$1,SWISSW!$F:$F,"Won")+COUNTIFS(SWISSW!$I:$I,MATCHUP!BM$1,SWISSW!$J:$J,MATCHUP!$A58,SWISSW!$F:$F,"Lost"))/(COUNTIFS(SWISSW!$I:$I,MATCHUP!$A58,SWISSW!$J:$J,MATCHUP!BM$1)-COUNTIFS(SWISSW!$I:$I,MATCHUP!$A58,SWISSW!$J:$J,MATCHUP!BM$1,SWISSW!$F:$F,"Draw")+COUNTIFS(SWISSW!$I:$I,MATCHUP!BM$1,SWISSW!$J:$J,MATCHUP!$A58)-COUNTIFS(SWISSW!$I:$I,MATCHUP!BM$1,SWISSW!$J:$J,MATCHUP!$A58,SWISSW!$F:$F,"Draw")),"-")</f>
        <v>-</v>
      </c>
      <c r="BN58" s="5" t="str">
        <f ca="1">IFERROR((COUNTIFS(SWISSW!$I:$I,MATCHUP!$A58,SWISSW!$J:$J,MATCHUP!BN$1,SWISSW!$F:$F,"Won")+COUNTIFS(SWISSW!$I:$I,MATCHUP!BN$1,SWISSW!$J:$J,MATCHUP!$A58,SWISSW!$F:$F,"Lost"))/(COUNTIFS(SWISSW!$I:$I,MATCHUP!$A58,SWISSW!$J:$J,MATCHUP!BN$1)-COUNTIFS(SWISSW!$I:$I,MATCHUP!$A58,SWISSW!$J:$J,MATCHUP!BN$1,SWISSW!$F:$F,"Draw")+COUNTIFS(SWISSW!$I:$I,MATCHUP!BN$1,SWISSW!$J:$J,MATCHUP!$A58)-COUNTIFS(SWISSW!$I:$I,MATCHUP!BN$1,SWISSW!$J:$J,MATCHUP!$A58,SWISSW!$F:$F,"Draw")),"-")</f>
        <v>-</v>
      </c>
      <c r="BO58" s="5" t="str">
        <f ca="1">IFERROR((COUNTIFS(SWISSW!$I:$I,MATCHUP!$A58,SWISSW!$J:$J,MATCHUP!BO$1,SWISSW!$F:$F,"Won")+COUNTIFS(SWISSW!$I:$I,MATCHUP!BO$1,SWISSW!$J:$J,MATCHUP!$A58,SWISSW!$F:$F,"Lost"))/(COUNTIFS(SWISSW!$I:$I,MATCHUP!$A58,SWISSW!$J:$J,MATCHUP!BO$1)-COUNTIFS(SWISSW!$I:$I,MATCHUP!$A58,SWISSW!$J:$J,MATCHUP!BO$1,SWISSW!$F:$F,"Draw")+COUNTIFS(SWISSW!$I:$I,MATCHUP!BO$1,SWISSW!$J:$J,MATCHUP!$A58)-COUNTIFS(SWISSW!$I:$I,MATCHUP!BO$1,SWISSW!$J:$J,MATCHUP!$A58,SWISSW!$F:$F,"Draw")),"-")</f>
        <v>-</v>
      </c>
      <c r="BP58" s="5" t="str">
        <f ca="1">IFERROR((COUNTIFS(SWISSW!$I:$I,MATCHUP!$A58,SWISSW!$J:$J,MATCHUP!BP$1,SWISSW!$F:$F,"Won")+COUNTIFS(SWISSW!$I:$I,MATCHUP!BP$1,SWISSW!$J:$J,MATCHUP!$A58,SWISSW!$F:$F,"Lost"))/(COUNTIFS(SWISSW!$I:$I,MATCHUP!$A58,SWISSW!$J:$J,MATCHUP!BP$1)-COUNTIFS(SWISSW!$I:$I,MATCHUP!$A58,SWISSW!$J:$J,MATCHUP!BP$1,SWISSW!$F:$F,"Draw")+COUNTIFS(SWISSW!$I:$I,MATCHUP!BP$1,SWISSW!$J:$J,MATCHUP!$A58)-COUNTIFS(SWISSW!$I:$I,MATCHUP!BP$1,SWISSW!$J:$J,MATCHUP!$A58,SWISSW!$F:$F,"Draw")),"-")</f>
        <v>-</v>
      </c>
      <c r="BQ58" s="5" t="str">
        <f ca="1">IFERROR((COUNTIFS(SWISSW!$I:$I,MATCHUP!$A58,SWISSW!$J:$J,MATCHUP!BQ$1,SWISSW!$F:$F,"Won")+COUNTIFS(SWISSW!$I:$I,MATCHUP!BQ$1,SWISSW!$J:$J,MATCHUP!$A58,SWISSW!$F:$F,"Lost"))/(COUNTIFS(SWISSW!$I:$I,MATCHUP!$A58,SWISSW!$J:$J,MATCHUP!BQ$1)-COUNTIFS(SWISSW!$I:$I,MATCHUP!$A58,SWISSW!$J:$J,MATCHUP!BQ$1,SWISSW!$F:$F,"Draw")+COUNTIFS(SWISSW!$I:$I,MATCHUP!BQ$1,SWISSW!$J:$J,MATCHUP!$A58)-COUNTIFS(SWISSW!$I:$I,MATCHUP!BQ$1,SWISSW!$J:$J,MATCHUP!$A58,SWISSW!$F:$F,"Draw")),"-")</f>
        <v>-</v>
      </c>
      <c r="BR58" s="5" t="str">
        <f ca="1">IFERROR((COUNTIFS(SWISSW!$I:$I,MATCHUP!$A58,SWISSW!$J:$J,MATCHUP!BR$1,SWISSW!$F:$F,"Won")+COUNTIFS(SWISSW!$I:$I,MATCHUP!BR$1,SWISSW!$J:$J,MATCHUP!$A58,SWISSW!$F:$F,"Lost"))/(COUNTIFS(SWISSW!$I:$I,MATCHUP!$A58,SWISSW!$J:$J,MATCHUP!BR$1)-COUNTIFS(SWISSW!$I:$I,MATCHUP!$A58,SWISSW!$J:$J,MATCHUP!BR$1,SWISSW!$F:$F,"Draw")+COUNTIFS(SWISSW!$I:$I,MATCHUP!BR$1,SWISSW!$J:$J,MATCHUP!$A58)-COUNTIFS(SWISSW!$I:$I,MATCHUP!BR$1,SWISSW!$J:$J,MATCHUP!$A58,SWISSW!$F:$F,"Draw")),"-")</f>
        <v>-</v>
      </c>
      <c r="BS58" s="5" t="str">
        <f ca="1">IFERROR((COUNTIFS(SWISSW!$I:$I,MATCHUP!$A58,SWISSW!$J:$J,MATCHUP!BS$1,SWISSW!$F:$F,"Won")+COUNTIFS(SWISSW!$I:$I,MATCHUP!BS$1,SWISSW!$J:$J,MATCHUP!$A58,SWISSW!$F:$F,"Lost"))/(COUNTIFS(SWISSW!$I:$I,MATCHUP!$A58,SWISSW!$J:$J,MATCHUP!BS$1)-COUNTIFS(SWISSW!$I:$I,MATCHUP!$A58,SWISSW!$J:$J,MATCHUP!BS$1,SWISSW!$F:$F,"Draw")+COUNTIFS(SWISSW!$I:$I,MATCHUP!BS$1,SWISSW!$J:$J,MATCHUP!$A58)-COUNTIFS(SWISSW!$I:$I,MATCHUP!BS$1,SWISSW!$J:$J,MATCHUP!$A58,SWISSW!$F:$F,"Draw")),"-")</f>
        <v>-</v>
      </c>
      <c r="BT58" s="5" t="str">
        <f ca="1">IFERROR((COUNTIFS(SWISSW!$I:$I,MATCHUP!$A58,SWISSW!$J:$J,MATCHUP!BT$1,SWISSW!$F:$F,"Won")+COUNTIFS(SWISSW!$I:$I,MATCHUP!BT$1,SWISSW!$J:$J,MATCHUP!$A58,SWISSW!$F:$F,"Lost"))/(COUNTIFS(SWISSW!$I:$I,MATCHUP!$A58,SWISSW!$J:$J,MATCHUP!BT$1)-COUNTIFS(SWISSW!$I:$I,MATCHUP!$A58,SWISSW!$J:$J,MATCHUP!BT$1,SWISSW!$F:$F,"Draw")+COUNTIFS(SWISSW!$I:$I,MATCHUP!BT$1,SWISSW!$J:$J,MATCHUP!$A58)-COUNTIFS(SWISSW!$I:$I,MATCHUP!BT$1,SWISSW!$J:$J,MATCHUP!$A58,SWISSW!$F:$F,"Draw")),"-")</f>
        <v>-</v>
      </c>
      <c r="BU58" s="5" t="str">
        <f ca="1">IFERROR((COUNTIFS(SWISSW!$I:$I,MATCHUP!$A58,SWISSW!$J:$J,MATCHUP!BU$1,SWISSW!$F:$F,"Won")+COUNTIFS(SWISSW!$I:$I,MATCHUP!BU$1,SWISSW!$J:$J,MATCHUP!$A58,SWISSW!$F:$F,"Lost"))/(COUNTIFS(SWISSW!$I:$I,MATCHUP!$A58,SWISSW!$J:$J,MATCHUP!BU$1)-COUNTIFS(SWISSW!$I:$I,MATCHUP!$A58,SWISSW!$J:$J,MATCHUP!BU$1,SWISSW!$F:$F,"Draw")+COUNTIFS(SWISSW!$I:$I,MATCHUP!BU$1,SWISSW!$J:$J,MATCHUP!$A58)-COUNTIFS(SWISSW!$I:$I,MATCHUP!BU$1,SWISSW!$J:$J,MATCHUP!$A58,SWISSW!$F:$F,"Draw")),"-")</f>
        <v>-</v>
      </c>
      <c r="BV58" s="5" t="str">
        <f ca="1">IFERROR((COUNTIFS(SWISSW!$I:$I,MATCHUP!$A58,SWISSW!$J:$J,MATCHUP!BV$1,SWISSW!$F:$F,"Won")+COUNTIFS(SWISSW!$I:$I,MATCHUP!BV$1,SWISSW!$J:$J,MATCHUP!$A58,SWISSW!$F:$F,"Lost"))/(COUNTIFS(SWISSW!$I:$I,MATCHUP!$A58,SWISSW!$J:$J,MATCHUP!BV$1)-COUNTIFS(SWISSW!$I:$I,MATCHUP!$A58,SWISSW!$J:$J,MATCHUP!BV$1,SWISSW!$F:$F,"Draw")+COUNTIFS(SWISSW!$I:$I,MATCHUP!BV$1,SWISSW!$J:$J,MATCHUP!$A58)-COUNTIFS(SWISSW!$I:$I,MATCHUP!BV$1,SWISSW!$J:$J,MATCHUP!$A58,SWISSW!$F:$F,"Draw")),"-")</f>
        <v>-</v>
      </c>
      <c r="BW58" s="5" t="str">
        <f ca="1">IFERROR((COUNTIFS(SWISSW!$I:$I,MATCHUP!$A58,SWISSW!$J:$J,MATCHUP!BW$1,SWISSW!$F:$F,"Won")+COUNTIFS(SWISSW!$I:$I,MATCHUP!BW$1,SWISSW!$J:$J,MATCHUP!$A58,SWISSW!$F:$F,"Lost"))/(COUNTIFS(SWISSW!$I:$I,MATCHUP!$A58,SWISSW!$J:$J,MATCHUP!BW$1)-COUNTIFS(SWISSW!$I:$I,MATCHUP!$A58,SWISSW!$J:$J,MATCHUP!BW$1,SWISSW!$F:$F,"Draw")+COUNTIFS(SWISSW!$I:$I,MATCHUP!BW$1,SWISSW!$J:$J,MATCHUP!$A58)-COUNTIFS(SWISSW!$I:$I,MATCHUP!BW$1,SWISSW!$J:$J,MATCHUP!$A58,SWISSW!$F:$F,"Draw")),"-")</f>
        <v>-</v>
      </c>
      <c r="BX58" s="5" t="str">
        <f ca="1">IFERROR((COUNTIFS(SWISSW!$I:$I,MATCHUP!$A58,SWISSW!$J:$J,MATCHUP!BX$1,SWISSW!$F:$F,"Won")+COUNTIFS(SWISSW!$I:$I,MATCHUP!BX$1,SWISSW!$J:$J,MATCHUP!$A58,SWISSW!$F:$F,"Lost"))/(COUNTIFS(SWISSW!$I:$I,MATCHUP!$A58,SWISSW!$J:$J,MATCHUP!BX$1)-COUNTIFS(SWISSW!$I:$I,MATCHUP!$A58,SWISSW!$J:$J,MATCHUP!BX$1,SWISSW!$F:$F,"Draw")+COUNTIFS(SWISSW!$I:$I,MATCHUP!BX$1,SWISSW!$J:$J,MATCHUP!$A58)-COUNTIFS(SWISSW!$I:$I,MATCHUP!BX$1,SWISSW!$J:$J,MATCHUP!$A58,SWISSW!$F:$F,"Draw")),"-")</f>
        <v>-</v>
      </c>
      <c r="BY58" s="5" t="str">
        <f ca="1">IFERROR((COUNTIFS(SWISSW!$I:$I,MATCHUP!$A58,SWISSW!$J:$J,MATCHUP!BY$1,SWISSW!$F:$F,"Won")+COUNTIFS(SWISSW!$I:$I,MATCHUP!BY$1,SWISSW!$J:$J,MATCHUP!$A58,SWISSW!$F:$F,"Lost"))/(COUNTIFS(SWISSW!$I:$I,MATCHUP!$A58,SWISSW!$J:$J,MATCHUP!BY$1)-COUNTIFS(SWISSW!$I:$I,MATCHUP!$A58,SWISSW!$J:$J,MATCHUP!BY$1,SWISSW!$F:$F,"Draw")+COUNTIFS(SWISSW!$I:$I,MATCHUP!BY$1,SWISSW!$J:$J,MATCHUP!$A58)-COUNTIFS(SWISSW!$I:$I,MATCHUP!BY$1,SWISSW!$J:$J,MATCHUP!$A58,SWISSW!$F:$F,"Draw")),"-")</f>
        <v>-</v>
      </c>
      <c r="BZ58" s="5" t="str">
        <f ca="1">IFERROR((COUNTIFS(SWISSW!$I:$I,MATCHUP!$A58,SWISSW!$J:$J,MATCHUP!BZ$1,SWISSW!$F:$F,"Won")+COUNTIFS(SWISSW!$I:$I,MATCHUP!BZ$1,SWISSW!$J:$J,MATCHUP!$A58,SWISSW!$F:$F,"Lost"))/(COUNTIFS(SWISSW!$I:$I,MATCHUP!$A58,SWISSW!$J:$J,MATCHUP!BZ$1)-COUNTIFS(SWISSW!$I:$I,MATCHUP!$A58,SWISSW!$J:$J,MATCHUP!BZ$1,SWISSW!$F:$F,"Draw")+COUNTIFS(SWISSW!$I:$I,MATCHUP!BZ$1,SWISSW!$J:$J,MATCHUP!$A58)-COUNTIFS(SWISSW!$I:$I,MATCHUP!BZ$1,SWISSW!$J:$J,MATCHUP!$A58,SWISSW!$F:$F,"Draw")),"-")</f>
        <v>-</v>
      </c>
      <c r="CA58" s="5" t="str">
        <f ca="1">IFERROR((COUNTIFS(SWISSW!$I:$I,MATCHUP!$A58,SWISSW!$J:$J,MATCHUP!CA$1,SWISSW!$F:$F,"Won")+COUNTIFS(SWISSW!$I:$I,MATCHUP!CA$1,SWISSW!$J:$J,MATCHUP!$A58,SWISSW!$F:$F,"Lost"))/(COUNTIFS(SWISSW!$I:$I,MATCHUP!$A58,SWISSW!$J:$J,MATCHUP!CA$1)-COUNTIFS(SWISSW!$I:$I,MATCHUP!$A58,SWISSW!$J:$J,MATCHUP!CA$1,SWISSW!$F:$F,"Draw")+COUNTIFS(SWISSW!$I:$I,MATCHUP!CA$1,SWISSW!$J:$J,MATCHUP!$A58)-COUNTIFS(SWISSW!$I:$I,MATCHUP!CA$1,SWISSW!$J:$J,MATCHUP!$A58,SWISSW!$F:$F,"Draw")),"-")</f>
        <v>-</v>
      </c>
      <c r="CB58" s="5" t="str">
        <f ca="1">IFERROR((COUNTIFS(SWISSW!$I:$I,MATCHUP!$A58,SWISSW!$J:$J,MATCHUP!CB$1,SWISSW!$F:$F,"Won")+COUNTIFS(SWISSW!$I:$I,MATCHUP!CB$1,SWISSW!$J:$J,MATCHUP!$A58,SWISSW!$F:$F,"Lost"))/(COUNTIFS(SWISSW!$I:$I,MATCHUP!$A58,SWISSW!$J:$J,MATCHUP!CB$1)-COUNTIFS(SWISSW!$I:$I,MATCHUP!$A58,SWISSW!$J:$J,MATCHUP!CB$1,SWISSW!$F:$F,"Draw")+COUNTIFS(SWISSW!$I:$I,MATCHUP!CB$1,SWISSW!$J:$J,MATCHUP!$A58)-COUNTIFS(SWISSW!$I:$I,MATCHUP!CB$1,SWISSW!$J:$J,MATCHUP!$A58,SWISSW!$F:$F,"Draw")),"-")</f>
        <v>-</v>
      </c>
      <c r="CC58" s="5" t="str">
        <f ca="1">IFERROR((COUNTIFS(SWISSW!$I:$I,MATCHUP!$A58,SWISSW!$J:$J,MATCHUP!CC$1,SWISSW!$F:$F,"Won")+COUNTIFS(SWISSW!$I:$I,MATCHUP!CC$1,SWISSW!$J:$J,MATCHUP!$A58,SWISSW!$F:$F,"Lost"))/(COUNTIFS(SWISSW!$I:$I,MATCHUP!$A58,SWISSW!$J:$J,MATCHUP!CC$1)-COUNTIFS(SWISSW!$I:$I,MATCHUP!$A58,SWISSW!$J:$J,MATCHUP!CC$1,SWISSW!$F:$F,"Draw")+COUNTIFS(SWISSW!$I:$I,MATCHUP!CC$1,SWISSW!$J:$J,MATCHUP!$A58)-COUNTIFS(SWISSW!$I:$I,MATCHUP!CC$1,SWISSW!$J:$J,MATCHUP!$A58,SWISSW!$F:$F,"Draw")),"-")</f>
        <v>-</v>
      </c>
      <c r="CD58" s="5" t="str">
        <f ca="1">IFERROR((COUNTIFS(SWISSW!$I:$I,MATCHUP!$A58,SWISSW!$J:$J,MATCHUP!CD$1,SWISSW!$F:$F,"Won")+COUNTIFS(SWISSW!$I:$I,MATCHUP!CD$1,SWISSW!$J:$J,MATCHUP!$A58,SWISSW!$F:$F,"Lost"))/(COUNTIFS(SWISSW!$I:$I,MATCHUP!$A58,SWISSW!$J:$J,MATCHUP!CD$1)-COUNTIFS(SWISSW!$I:$I,MATCHUP!$A58,SWISSW!$J:$J,MATCHUP!CD$1,SWISSW!$F:$F,"Draw")+COUNTIFS(SWISSW!$I:$I,MATCHUP!CD$1,SWISSW!$J:$J,MATCHUP!$A58)-COUNTIFS(SWISSW!$I:$I,MATCHUP!CD$1,SWISSW!$J:$J,MATCHUP!$A58,SWISSW!$F:$F,"Draw")),"-")</f>
        <v>-</v>
      </c>
      <c r="CE58" s="5" t="str">
        <f ca="1">IFERROR((COUNTIFS(SWISSW!$I:$I,MATCHUP!$A58,SWISSW!$J:$J,MATCHUP!CE$1,SWISSW!$F:$F,"Won")+COUNTIFS(SWISSW!$I:$I,MATCHUP!CE$1,SWISSW!$J:$J,MATCHUP!$A58,SWISSW!$F:$F,"Lost"))/(COUNTIFS(SWISSW!$I:$I,MATCHUP!$A58,SWISSW!$J:$J,MATCHUP!CE$1)-COUNTIFS(SWISSW!$I:$I,MATCHUP!$A58,SWISSW!$J:$J,MATCHUP!CE$1,SWISSW!$F:$F,"Draw")+COUNTIFS(SWISSW!$I:$I,MATCHUP!CE$1,SWISSW!$J:$J,MATCHUP!$A58)-COUNTIFS(SWISSW!$I:$I,MATCHUP!CE$1,SWISSW!$J:$J,MATCHUP!$A58,SWISSW!$F:$F,"Draw")),"-")</f>
        <v>-</v>
      </c>
      <c r="CF58" s="5" t="str">
        <f ca="1">IFERROR((COUNTIFS(SWISSW!$I:$I,MATCHUP!$A58,SWISSW!$J:$J,MATCHUP!CF$1,SWISSW!$F:$F,"Won")+COUNTIFS(SWISSW!$I:$I,MATCHUP!CF$1,SWISSW!$J:$J,MATCHUP!$A58,SWISSW!$F:$F,"Lost"))/(COUNTIFS(SWISSW!$I:$I,MATCHUP!$A58,SWISSW!$J:$J,MATCHUP!CF$1)-COUNTIFS(SWISSW!$I:$I,MATCHUP!$A58,SWISSW!$J:$J,MATCHUP!CF$1,SWISSW!$F:$F,"Draw")+COUNTIFS(SWISSW!$I:$I,MATCHUP!CF$1,SWISSW!$J:$J,MATCHUP!$A58)-COUNTIFS(SWISSW!$I:$I,MATCHUP!CF$1,SWISSW!$J:$J,MATCHUP!$A58,SWISSW!$F:$F,"Draw")),"-")</f>
        <v>-</v>
      </c>
      <c r="CG58" s="5" t="str">
        <f ca="1">IFERROR((COUNTIFS(SWISSW!$I:$I,MATCHUP!$A58,SWISSW!$J:$J,MATCHUP!CG$1,SWISSW!$F:$F,"Won")+COUNTIFS(SWISSW!$I:$I,MATCHUP!CG$1,SWISSW!$J:$J,MATCHUP!$A58,SWISSW!$F:$F,"Lost"))/(COUNTIFS(SWISSW!$I:$I,MATCHUP!$A58,SWISSW!$J:$J,MATCHUP!CG$1)-COUNTIFS(SWISSW!$I:$I,MATCHUP!$A58,SWISSW!$J:$J,MATCHUP!CG$1,SWISSW!$F:$F,"Draw")+COUNTIFS(SWISSW!$I:$I,MATCHUP!CG$1,SWISSW!$J:$J,MATCHUP!$A58)-COUNTIFS(SWISSW!$I:$I,MATCHUP!CG$1,SWISSW!$J:$J,MATCHUP!$A58,SWISSW!$F:$F,"Draw")),"-")</f>
        <v>-</v>
      </c>
      <c r="CH58" s="5" t="str">
        <f ca="1">IFERROR((COUNTIFS(SWISSW!$I:$I,MATCHUP!$A58,SWISSW!$J:$J,MATCHUP!CH$1,SWISSW!$F:$F,"Won")+COUNTIFS(SWISSW!$I:$I,MATCHUP!CH$1,SWISSW!$J:$J,MATCHUP!$A58,SWISSW!$F:$F,"Lost"))/(COUNTIFS(SWISSW!$I:$I,MATCHUP!$A58,SWISSW!$J:$J,MATCHUP!CH$1)-COUNTIFS(SWISSW!$I:$I,MATCHUP!$A58,SWISSW!$J:$J,MATCHUP!CH$1,SWISSW!$F:$F,"Draw")+COUNTIFS(SWISSW!$I:$I,MATCHUP!CH$1,SWISSW!$J:$J,MATCHUP!$A58)-COUNTIFS(SWISSW!$I:$I,MATCHUP!CH$1,SWISSW!$J:$J,MATCHUP!$A58,SWISSW!$F:$F,"Draw")),"-")</f>
        <v>-</v>
      </c>
      <c r="CI58" s="5" t="str">
        <f ca="1">IFERROR((COUNTIFS(SWISSW!$I:$I,MATCHUP!$A58,SWISSW!$J:$J,MATCHUP!CI$1,SWISSW!$F:$F,"Won")+COUNTIFS(SWISSW!$I:$I,MATCHUP!CI$1,SWISSW!$J:$J,MATCHUP!$A58,SWISSW!$F:$F,"Lost"))/(COUNTIFS(SWISSW!$I:$I,MATCHUP!$A58,SWISSW!$J:$J,MATCHUP!CI$1)-COUNTIFS(SWISSW!$I:$I,MATCHUP!$A58,SWISSW!$J:$J,MATCHUP!CI$1,SWISSW!$F:$F,"Draw")+COUNTIFS(SWISSW!$I:$I,MATCHUP!CI$1,SWISSW!$J:$J,MATCHUP!$A58)-COUNTIFS(SWISSW!$I:$I,MATCHUP!CI$1,SWISSW!$J:$J,MATCHUP!$A58,SWISSW!$F:$F,"Draw")),"-")</f>
        <v>-</v>
      </c>
      <c r="CJ58" s="5" t="str">
        <f ca="1">IFERROR((COUNTIFS(SWISSW!$I:$I,MATCHUP!$A58,SWISSW!$J:$J,MATCHUP!CJ$1,SWISSW!$F:$F,"Won")+COUNTIFS(SWISSW!$I:$I,MATCHUP!CJ$1,SWISSW!$J:$J,MATCHUP!$A58,SWISSW!$F:$F,"Lost"))/(COUNTIFS(SWISSW!$I:$I,MATCHUP!$A58,SWISSW!$J:$J,MATCHUP!CJ$1)-COUNTIFS(SWISSW!$I:$I,MATCHUP!$A58,SWISSW!$J:$J,MATCHUP!CJ$1,SWISSW!$F:$F,"Draw")+COUNTIFS(SWISSW!$I:$I,MATCHUP!CJ$1,SWISSW!$J:$J,MATCHUP!$A58)-COUNTIFS(SWISSW!$I:$I,MATCHUP!CJ$1,SWISSW!$J:$J,MATCHUP!$A58,SWISSW!$F:$F,"Draw")),"-")</f>
        <v>-</v>
      </c>
      <c r="CK58" s="5" t="str">
        <f ca="1">IFERROR((COUNTIFS(SWISSW!$I:$I,MATCHUP!$A58,SWISSW!$J:$J,MATCHUP!CK$1,SWISSW!$F:$F,"Won")+COUNTIFS(SWISSW!$I:$I,MATCHUP!CK$1,SWISSW!$J:$J,MATCHUP!$A58,SWISSW!$F:$F,"Lost"))/(COUNTIFS(SWISSW!$I:$I,MATCHUP!$A58,SWISSW!$J:$J,MATCHUP!CK$1)-COUNTIFS(SWISSW!$I:$I,MATCHUP!$A58,SWISSW!$J:$J,MATCHUP!CK$1,SWISSW!$F:$F,"Draw")+COUNTIFS(SWISSW!$I:$I,MATCHUP!CK$1,SWISSW!$J:$J,MATCHUP!$A58)-COUNTIFS(SWISSW!$I:$I,MATCHUP!CK$1,SWISSW!$J:$J,MATCHUP!$A58,SWISSW!$F:$F,"Draw")),"-")</f>
        <v>-</v>
      </c>
      <c r="CL58" s="5" t="str">
        <f ca="1">IFERROR((COUNTIFS(SWISSW!$I:$I,MATCHUP!$A58,SWISSW!$J:$J,MATCHUP!CL$1,SWISSW!$F:$F,"Won")+COUNTIFS(SWISSW!$I:$I,MATCHUP!CL$1,SWISSW!$J:$J,MATCHUP!$A58,SWISSW!$F:$F,"Lost"))/(COUNTIFS(SWISSW!$I:$I,MATCHUP!$A58,SWISSW!$J:$J,MATCHUP!CL$1)-COUNTIFS(SWISSW!$I:$I,MATCHUP!$A58,SWISSW!$J:$J,MATCHUP!CL$1,SWISSW!$F:$F,"Draw")+COUNTIFS(SWISSW!$I:$I,MATCHUP!CL$1,SWISSW!$J:$J,MATCHUP!$A58)-COUNTIFS(SWISSW!$I:$I,MATCHUP!CL$1,SWISSW!$J:$J,MATCHUP!$A58,SWISSW!$F:$F,"Draw")),"-")</f>
        <v>-</v>
      </c>
      <c r="CM58" s="5" t="str">
        <f ca="1">IFERROR((COUNTIFS(SWISSW!$I:$I,MATCHUP!$A58,SWISSW!$J:$J,MATCHUP!CM$1,SWISSW!$F:$F,"Won")+COUNTIFS(SWISSW!$I:$I,MATCHUP!CM$1,SWISSW!$J:$J,MATCHUP!$A58,SWISSW!$F:$F,"Lost"))/(COUNTIFS(SWISSW!$I:$I,MATCHUP!$A58,SWISSW!$J:$J,MATCHUP!CM$1)-COUNTIFS(SWISSW!$I:$I,MATCHUP!$A58,SWISSW!$J:$J,MATCHUP!CM$1,SWISSW!$F:$F,"Draw")+COUNTIFS(SWISSW!$I:$I,MATCHUP!CM$1,SWISSW!$J:$J,MATCHUP!$A58)-COUNTIFS(SWISSW!$I:$I,MATCHUP!CM$1,SWISSW!$J:$J,MATCHUP!$A58,SWISSW!$F:$F,"Draw")),"-")</f>
        <v>-</v>
      </c>
      <c r="CN58" s="5" t="str">
        <f ca="1">IFERROR((COUNTIFS(SWISSW!$I:$I,MATCHUP!$A58,SWISSW!$J:$J,MATCHUP!CN$1,SWISSW!$F:$F,"Won")+COUNTIFS(SWISSW!$I:$I,MATCHUP!CN$1,SWISSW!$J:$J,MATCHUP!$A58,SWISSW!$F:$F,"Lost"))/(COUNTIFS(SWISSW!$I:$I,MATCHUP!$A58,SWISSW!$J:$J,MATCHUP!CN$1)-COUNTIFS(SWISSW!$I:$I,MATCHUP!$A58,SWISSW!$J:$J,MATCHUP!CN$1,SWISSW!$F:$F,"Draw")+COUNTIFS(SWISSW!$I:$I,MATCHUP!CN$1,SWISSW!$J:$J,MATCHUP!$A58)-COUNTIFS(SWISSW!$I:$I,MATCHUP!CN$1,SWISSW!$J:$J,MATCHUP!$A58,SWISSW!$F:$F,"Draw")),"-")</f>
        <v>-</v>
      </c>
      <c r="CO58" s="5" t="str">
        <f ca="1">IFERROR((COUNTIFS(SWISSW!$I:$I,MATCHUP!$A58,SWISSW!$J:$J,MATCHUP!CO$1,SWISSW!$F:$F,"Won")+COUNTIFS(SWISSW!$I:$I,MATCHUP!CO$1,SWISSW!$J:$J,MATCHUP!$A58,SWISSW!$F:$F,"Lost"))/(COUNTIFS(SWISSW!$I:$I,MATCHUP!$A58,SWISSW!$J:$J,MATCHUP!CO$1)-COUNTIFS(SWISSW!$I:$I,MATCHUP!$A58,SWISSW!$J:$J,MATCHUP!CO$1,SWISSW!$F:$F,"Draw")+COUNTIFS(SWISSW!$I:$I,MATCHUP!CO$1,SWISSW!$J:$J,MATCHUP!$A58)-COUNTIFS(SWISSW!$I:$I,MATCHUP!CO$1,SWISSW!$J:$J,MATCHUP!$A58,SWISSW!$F:$F,"Draw")),"-")</f>
        <v>-</v>
      </c>
      <c r="CP58" s="5" t="str">
        <f ca="1">IFERROR((COUNTIFS(SWISSW!$I:$I,MATCHUP!$A58,SWISSW!$J:$J,MATCHUP!CP$1,SWISSW!$F:$F,"Won")+COUNTIFS(SWISSW!$I:$I,MATCHUP!CP$1,SWISSW!$J:$J,MATCHUP!$A58,SWISSW!$F:$F,"Lost"))/(COUNTIFS(SWISSW!$I:$I,MATCHUP!$A58,SWISSW!$J:$J,MATCHUP!CP$1)-COUNTIFS(SWISSW!$I:$I,MATCHUP!$A58,SWISSW!$J:$J,MATCHUP!CP$1,SWISSW!$F:$F,"Draw")+COUNTIFS(SWISSW!$I:$I,MATCHUP!CP$1,SWISSW!$J:$J,MATCHUP!$A58)-COUNTIFS(SWISSW!$I:$I,MATCHUP!CP$1,SWISSW!$J:$J,MATCHUP!$A58,SWISSW!$F:$F,"Draw")),"-")</f>
        <v>-</v>
      </c>
      <c r="CQ58" s="5" t="str">
        <f ca="1">IFERROR((COUNTIFS(SWISSW!$I:$I,MATCHUP!$A58,SWISSW!$J:$J,MATCHUP!CQ$1,SWISSW!$F:$F,"Won")+COUNTIFS(SWISSW!$I:$I,MATCHUP!CQ$1,SWISSW!$J:$J,MATCHUP!$A58,SWISSW!$F:$F,"Lost"))/(COUNTIFS(SWISSW!$I:$I,MATCHUP!$A58,SWISSW!$J:$J,MATCHUP!CQ$1)-COUNTIFS(SWISSW!$I:$I,MATCHUP!$A58,SWISSW!$J:$J,MATCHUP!CQ$1,SWISSW!$F:$F,"Draw")+COUNTIFS(SWISSW!$I:$I,MATCHUP!CQ$1,SWISSW!$J:$J,MATCHUP!$A58)-COUNTIFS(SWISSW!$I:$I,MATCHUP!CQ$1,SWISSW!$J:$J,MATCHUP!$A58,SWISSW!$F:$F,"Draw")),"-")</f>
        <v>-</v>
      </c>
      <c r="CR58" s="5" t="str">
        <f ca="1">IFERROR((COUNTIFS(SWISSW!$I:$I,MATCHUP!$A58,SWISSW!$J:$J,MATCHUP!CR$1,SWISSW!$F:$F,"Won")+COUNTIFS(SWISSW!$I:$I,MATCHUP!CR$1,SWISSW!$J:$J,MATCHUP!$A58,SWISSW!$F:$F,"Lost"))/(COUNTIFS(SWISSW!$I:$I,MATCHUP!$A58,SWISSW!$J:$J,MATCHUP!CR$1)-COUNTIFS(SWISSW!$I:$I,MATCHUP!$A58,SWISSW!$J:$J,MATCHUP!CR$1,SWISSW!$F:$F,"Draw")+COUNTIFS(SWISSW!$I:$I,MATCHUP!CR$1,SWISSW!$J:$J,MATCHUP!$A58)-COUNTIFS(SWISSW!$I:$I,MATCHUP!CR$1,SWISSW!$J:$J,MATCHUP!$A58,SWISSW!$F:$F,"Draw")),"-")</f>
        <v>-</v>
      </c>
      <c r="CS58" s="5" t="str">
        <f ca="1">IFERROR((COUNTIFS(SWISSW!$I:$I,MATCHUP!$A58,SWISSW!$J:$J,MATCHUP!CS$1,SWISSW!$F:$F,"Won")+COUNTIFS(SWISSW!$I:$I,MATCHUP!CS$1,SWISSW!$J:$J,MATCHUP!$A58,SWISSW!$F:$F,"Lost"))/(COUNTIFS(SWISSW!$I:$I,MATCHUP!$A58,SWISSW!$J:$J,MATCHUP!CS$1)-COUNTIFS(SWISSW!$I:$I,MATCHUP!$A58,SWISSW!$J:$J,MATCHUP!CS$1,SWISSW!$F:$F,"Draw")+COUNTIFS(SWISSW!$I:$I,MATCHUP!CS$1,SWISSW!$J:$J,MATCHUP!$A58)-COUNTIFS(SWISSW!$I:$I,MATCHUP!CS$1,SWISSW!$J:$J,MATCHUP!$A58,SWISSW!$F:$F,"Draw")),"-")</f>
        <v>-</v>
      </c>
      <c r="CT58" s="5" t="str">
        <f ca="1">IFERROR((COUNTIFS(SWISSW!$I:$I,MATCHUP!$A58,SWISSW!$J:$J,MATCHUP!CT$1,SWISSW!$F:$F,"Won")+COUNTIFS(SWISSW!$I:$I,MATCHUP!CT$1,SWISSW!$J:$J,MATCHUP!$A58,SWISSW!$F:$F,"Lost"))/(COUNTIFS(SWISSW!$I:$I,MATCHUP!$A58,SWISSW!$J:$J,MATCHUP!CT$1)-COUNTIFS(SWISSW!$I:$I,MATCHUP!$A58,SWISSW!$J:$J,MATCHUP!CT$1,SWISSW!$F:$F,"Draw")+COUNTIFS(SWISSW!$I:$I,MATCHUP!CT$1,SWISSW!$J:$J,MATCHUP!$A58)-COUNTIFS(SWISSW!$I:$I,MATCHUP!CT$1,SWISSW!$J:$J,MATCHUP!$A58,SWISSW!$F:$F,"Draw")),"-")</f>
        <v>-</v>
      </c>
      <c r="CU58" s="5" t="str">
        <f ca="1">IFERROR((COUNTIFS(SWISSW!$I:$I,MATCHUP!$A58,SWISSW!$J:$J,MATCHUP!CU$1,SWISSW!$F:$F,"Won")+COUNTIFS(SWISSW!$I:$I,MATCHUP!CU$1,SWISSW!$J:$J,MATCHUP!$A58,SWISSW!$F:$F,"Lost"))/(COUNTIFS(SWISSW!$I:$I,MATCHUP!$A58,SWISSW!$J:$J,MATCHUP!CU$1)-COUNTIFS(SWISSW!$I:$I,MATCHUP!$A58,SWISSW!$J:$J,MATCHUP!CU$1,SWISSW!$F:$F,"Draw")+COUNTIFS(SWISSW!$I:$I,MATCHUP!CU$1,SWISSW!$J:$J,MATCHUP!$A58)-COUNTIFS(SWISSW!$I:$I,MATCHUP!CU$1,SWISSW!$J:$J,MATCHUP!$A58,SWISSW!$F:$F,"Draw")),"-")</f>
        <v>-</v>
      </c>
      <c r="CV58" s="5" t="str">
        <f ca="1">IFERROR((COUNTIFS(SWISSW!$I:$I,MATCHUP!$A58,SWISSW!$J:$J,MATCHUP!CV$1,SWISSW!$F:$F,"Won")+COUNTIFS(SWISSW!$I:$I,MATCHUP!CV$1,SWISSW!$J:$J,MATCHUP!$A58,SWISSW!$F:$F,"Lost"))/(COUNTIFS(SWISSW!$I:$I,MATCHUP!$A58,SWISSW!$J:$J,MATCHUP!CV$1)-COUNTIFS(SWISSW!$I:$I,MATCHUP!$A58,SWISSW!$J:$J,MATCHUP!CV$1,SWISSW!$F:$F,"Draw")+COUNTIFS(SWISSW!$I:$I,MATCHUP!CV$1,SWISSW!$J:$J,MATCHUP!$A58)-COUNTIFS(SWISSW!$I:$I,MATCHUP!CV$1,SWISSW!$J:$J,MATCHUP!$A58,SWISSW!$F:$F,"Draw")),"-")</f>
        <v>-</v>
      </c>
    </row>
    <row r="59" spans="1:100" ht="55" customHeight="1" x14ac:dyDescent="0.3">
      <c r="A59" s="3" t="str" cm="1">
        <f t="array" aca="1" ref="A59" ca="1">INDIRECT(ADDRESS(ROW(),1,,1,"METABREAK"))</f>
        <v>Mono Black Devotion</v>
      </c>
      <c r="B59" s="5">
        <f ca="1">IFERROR((COUNTIFS(SWISSW!$I:$I,MATCHUP!$A59,SWISSW!$J:$J,MATCHUP!B$1,SWISSW!$F:$F,"Won")+COUNTIFS(SWISSW!$I:$I,MATCHUP!B$1,SWISSW!$J:$J,MATCHUP!$A59,SWISSW!$F:$F,"Lost"))/(COUNTIFS(SWISSW!$I:$I,MATCHUP!$A59,SWISSW!$J:$J,MATCHUP!B$1)-COUNTIFS(SWISSW!$I:$I,MATCHUP!$A59,SWISSW!$J:$J,MATCHUP!B$1,SWISSW!$F:$F,"Draw")+COUNTIFS(SWISSW!$I:$I,MATCHUP!B$1,SWISSW!$J:$J,MATCHUP!$A59)-COUNTIFS(SWISSW!$I:$I,MATCHUP!B$1,SWISSW!$J:$J,MATCHUP!$A59,SWISSW!$F:$F,"Draw")),"-")</f>
        <v>1</v>
      </c>
      <c r="C59" s="5" t="str">
        <f ca="1">IFERROR((COUNTIFS(SWISSW!$I:$I,MATCHUP!$A59,SWISSW!$J:$J,MATCHUP!C$1,SWISSW!$F:$F,"Won")+COUNTIFS(SWISSW!$I:$I,MATCHUP!C$1,SWISSW!$J:$J,MATCHUP!$A59,SWISSW!$F:$F,"Lost"))/(COUNTIFS(SWISSW!$I:$I,MATCHUP!$A59,SWISSW!$J:$J,MATCHUP!C$1)-COUNTIFS(SWISSW!$I:$I,MATCHUP!$A59,SWISSW!$J:$J,MATCHUP!C$1,SWISSW!$F:$F,"Draw")+COUNTIFS(SWISSW!$I:$I,MATCHUP!C$1,SWISSW!$J:$J,MATCHUP!$A59)-COUNTIFS(SWISSW!$I:$I,MATCHUP!C$1,SWISSW!$J:$J,MATCHUP!$A59,SWISSW!$F:$F,"Draw")),"-")</f>
        <v>-</v>
      </c>
      <c r="D59" s="5" t="str">
        <f ca="1">IFERROR((COUNTIFS(SWISSW!$I:$I,MATCHUP!$A59,SWISSW!$J:$J,MATCHUP!D$1,SWISSW!$F:$F,"Won")+COUNTIFS(SWISSW!$I:$I,MATCHUP!D$1,SWISSW!$J:$J,MATCHUP!$A59,SWISSW!$F:$F,"Lost"))/(COUNTIFS(SWISSW!$I:$I,MATCHUP!$A59,SWISSW!$J:$J,MATCHUP!D$1)-COUNTIFS(SWISSW!$I:$I,MATCHUP!$A59,SWISSW!$J:$J,MATCHUP!D$1,SWISSW!$F:$F,"Draw")+COUNTIFS(SWISSW!$I:$I,MATCHUP!D$1,SWISSW!$J:$J,MATCHUP!$A59)-COUNTIFS(SWISSW!$I:$I,MATCHUP!D$1,SWISSW!$J:$J,MATCHUP!$A59,SWISSW!$F:$F,"Draw")),"-")</f>
        <v>-</v>
      </c>
      <c r="E59" s="5" t="str">
        <f ca="1">IFERROR((COUNTIFS(SWISSW!$I:$I,MATCHUP!$A59,SWISSW!$J:$J,MATCHUP!E$1,SWISSW!$F:$F,"Won")+COUNTIFS(SWISSW!$I:$I,MATCHUP!E$1,SWISSW!$J:$J,MATCHUP!$A59,SWISSW!$F:$F,"Lost"))/(COUNTIFS(SWISSW!$I:$I,MATCHUP!$A59,SWISSW!$J:$J,MATCHUP!E$1)-COUNTIFS(SWISSW!$I:$I,MATCHUP!$A59,SWISSW!$J:$J,MATCHUP!E$1,SWISSW!$F:$F,"Draw")+COUNTIFS(SWISSW!$I:$I,MATCHUP!E$1,SWISSW!$J:$J,MATCHUP!$A59)-COUNTIFS(SWISSW!$I:$I,MATCHUP!E$1,SWISSW!$J:$J,MATCHUP!$A59,SWISSW!$F:$F,"Draw")),"-")</f>
        <v>-</v>
      </c>
      <c r="F59" s="5">
        <f ca="1">IFERROR((COUNTIFS(SWISSW!$I:$I,MATCHUP!$A59,SWISSW!$J:$J,MATCHUP!F$1,SWISSW!$F:$F,"Won")+COUNTIFS(SWISSW!$I:$I,MATCHUP!F$1,SWISSW!$J:$J,MATCHUP!$A59,SWISSW!$F:$F,"Lost"))/(COUNTIFS(SWISSW!$I:$I,MATCHUP!$A59,SWISSW!$J:$J,MATCHUP!F$1)-COUNTIFS(SWISSW!$I:$I,MATCHUP!$A59,SWISSW!$J:$J,MATCHUP!F$1,SWISSW!$F:$F,"Draw")+COUNTIFS(SWISSW!$I:$I,MATCHUP!F$1,SWISSW!$J:$J,MATCHUP!$A59)-COUNTIFS(SWISSW!$I:$I,MATCHUP!F$1,SWISSW!$J:$J,MATCHUP!$A59,SWISSW!$F:$F,"Draw")),"-")</f>
        <v>0</v>
      </c>
      <c r="G59" s="5" t="str">
        <f ca="1">IFERROR((COUNTIFS(SWISSW!$I:$I,MATCHUP!$A59,SWISSW!$J:$J,MATCHUP!G$1,SWISSW!$F:$F,"Won")+COUNTIFS(SWISSW!$I:$I,MATCHUP!G$1,SWISSW!$J:$J,MATCHUP!$A59,SWISSW!$F:$F,"Lost"))/(COUNTIFS(SWISSW!$I:$I,MATCHUP!$A59,SWISSW!$J:$J,MATCHUP!G$1)-COUNTIFS(SWISSW!$I:$I,MATCHUP!$A59,SWISSW!$J:$J,MATCHUP!G$1,SWISSW!$F:$F,"Draw")+COUNTIFS(SWISSW!$I:$I,MATCHUP!G$1,SWISSW!$J:$J,MATCHUP!$A59)-COUNTIFS(SWISSW!$I:$I,MATCHUP!G$1,SWISSW!$J:$J,MATCHUP!$A59,SWISSW!$F:$F,"Draw")),"-")</f>
        <v>-</v>
      </c>
      <c r="H59" s="5" t="str">
        <f ca="1">IFERROR((COUNTIFS(SWISSW!$I:$I,MATCHUP!$A59,SWISSW!$J:$J,MATCHUP!H$1,SWISSW!$F:$F,"Won")+COUNTIFS(SWISSW!$I:$I,MATCHUP!H$1,SWISSW!$J:$J,MATCHUP!$A59,SWISSW!$F:$F,"Lost"))/(COUNTIFS(SWISSW!$I:$I,MATCHUP!$A59,SWISSW!$J:$J,MATCHUP!H$1)-COUNTIFS(SWISSW!$I:$I,MATCHUP!$A59,SWISSW!$J:$J,MATCHUP!H$1,SWISSW!$F:$F,"Draw")+COUNTIFS(SWISSW!$I:$I,MATCHUP!H$1,SWISSW!$J:$J,MATCHUP!$A59)-COUNTIFS(SWISSW!$I:$I,MATCHUP!H$1,SWISSW!$J:$J,MATCHUP!$A59,SWISSW!$F:$F,"Draw")),"-")</f>
        <v>-</v>
      </c>
      <c r="I59" s="5">
        <f ca="1">IFERROR((COUNTIFS(SWISSW!$I:$I,MATCHUP!$A59,SWISSW!$J:$J,MATCHUP!I$1,SWISSW!$F:$F,"Won")+COUNTIFS(SWISSW!$I:$I,MATCHUP!I$1,SWISSW!$J:$J,MATCHUP!$A59,SWISSW!$F:$F,"Lost"))/(COUNTIFS(SWISSW!$I:$I,MATCHUP!$A59,SWISSW!$J:$J,MATCHUP!I$1)-COUNTIFS(SWISSW!$I:$I,MATCHUP!$A59,SWISSW!$J:$J,MATCHUP!I$1,SWISSW!$F:$F,"Draw")+COUNTIFS(SWISSW!$I:$I,MATCHUP!I$1,SWISSW!$J:$J,MATCHUP!$A59)-COUNTIFS(SWISSW!$I:$I,MATCHUP!I$1,SWISSW!$J:$J,MATCHUP!$A59,SWISSW!$F:$F,"Draw")),"-")</f>
        <v>1</v>
      </c>
      <c r="J59" s="5">
        <f ca="1">IFERROR((COUNTIFS(SWISSW!$I:$I,MATCHUP!$A59,SWISSW!$J:$J,MATCHUP!J$1,SWISSW!$F:$F,"Won")+COUNTIFS(SWISSW!$I:$I,MATCHUP!J$1,SWISSW!$J:$J,MATCHUP!$A59,SWISSW!$F:$F,"Lost"))/(COUNTIFS(SWISSW!$I:$I,MATCHUP!$A59,SWISSW!$J:$J,MATCHUP!J$1)-COUNTIFS(SWISSW!$I:$I,MATCHUP!$A59,SWISSW!$J:$J,MATCHUP!J$1,SWISSW!$F:$F,"Draw")+COUNTIFS(SWISSW!$I:$I,MATCHUP!J$1,SWISSW!$J:$J,MATCHUP!$A59)-COUNTIFS(SWISSW!$I:$I,MATCHUP!J$1,SWISSW!$J:$J,MATCHUP!$A59,SWISSW!$F:$F,"Draw")),"-")</f>
        <v>1</v>
      </c>
      <c r="K59" s="5" t="str">
        <f ca="1">IFERROR((COUNTIFS(SWISSW!$I:$I,MATCHUP!$A59,SWISSW!$J:$J,MATCHUP!K$1,SWISSW!$F:$F,"Won")+COUNTIFS(SWISSW!$I:$I,MATCHUP!K$1,SWISSW!$J:$J,MATCHUP!$A59,SWISSW!$F:$F,"Lost"))/(COUNTIFS(SWISSW!$I:$I,MATCHUP!$A59,SWISSW!$J:$J,MATCHUP!K$1)-COUNTIFS(SWISSW!$I:$I,MATCHUP!$A59,SWISSW!$J:$J,MATCHUP!K$1,SWISSW!$F:$F,"Draw")+COUNTIFS(SWISSW!$I:$I,MATCHUP!K$1,SWISSW!$J:$J,MATCHUP!$A59)-COUNTIFS(SWISSW!$I:$I,MATCHUP!K$1,SWISSW!$J:$J,MATCHUP!$A59,SWISSW!$F:$F,"Draw")),"-")</f>
        <v>-</v>
      </c>
      <c r="L59" s="5" t="str">
        <f ca="1">IFERROR((COUNTIFS(SWISSW!$I:$I,MATCHUP!$A59,SWISSW!$J:$J,MATCHUP!L$1,SWISSW!$F:$F,"Won")+COUNTIFS(SWISSW!$I:$I,MATCHUP!L$1,SWISSW!$J:$J,MATCHUP!$A59,SWISSW!$F:$F,"Lost"))/(COUNTIFS(SWISSW!$I:$I,MATCHUP!$A59,SWISSW!$J:$J,MATCHUP!L$1)-COUNTIFS(SWISSW!$I:$I,MATCHUP!$A59,SWISSW!$J:$J,MATCHUP!L$1,SWISSW!$F:$F,"Draw")+COUNTIFS(SWISSW!$I:$I,MATCHUP!L$1,SWISSW!$J:$J,MATCHUP!$A59)-COUNTIFS(SWISSW!$I:$I,MATCHUP!L$1,SWISSW!$J:$J,MATCHUP!$A59,SWISSW!$F:$F,"Draw")),"-")</f>
        <v>-</v>
      </c>
      <c r="M59" s="5" t="str">
        <f ca="1">IFERROR((COUNTIFS(SWISSW!$I:$I,MATCHUP!$A59,SWISSW!$J:$J,MATCHUP!M$1,SWISSW!$F:$F,"Won")+COUNTIFS(SWISSW!$I:$I,MATCHUP!M$1,SWISSW!$J:$J,MATCHUP!$A59,SWISSW!$F:$F,"Lost"))/(COUNTIFS(SWISSW!$I:$I,MATCHUP!$A59,SWISSW!$J:$J,MATCHUP!M$1)-COUNTIFS(SWISSW!$I:$I,MATCHUP!$A59,SWISSW!$J:$J,MATCHUP!M$1,SWISSW!$F:$F,"Draw")+COUNTIFS(SWISSW!$I:$I,MATCHUP!M$1,SWISSW!$J:$J,MATCHUP!$A59)-COUNTIFS(SWISSW!$I:$I,MATCHUP!M$1,SWISSW!$J:$J,MATCHUP!$A59,SWISSW!$F:$F,"Draw")),"-")</f>
        <v>-</v>
      </c>
      <c r="N59" s="5">
        <f ca="1">IFERROR((COUNTIFS(SWISSW!$I:$I,MATCHUP!$A59,SWISSW!$J:$J,MATCHUP!N$1,SWISSW!$F:$F,"Won")+COUNTIFS(SWISSW!$I:$I,MATCHUP!N$1,SWISSW!$J:$J,MATCHUP!$A59,SWISSW!$F:$F,"Lost"))/(COUNTIFS(SWISSW!$I:$I,MATCHUP!$A59,SWISSW!$J:$J,MATCHUP!N$1)-COUNTIFS(SWISSW!$I:$I,MATCHUP!$A59,SWISSW!$J:$J,MATCHUP!N$1,SWISSW!$F:$F,"Draw")+COUNTIFS(SWISSW!$I:$I,MATCHUP!N$1,SWISSW!$J:$J,MATCHUP!$A59)-COUNTIFS(SWISSW!$I:$I,MATCHUP!N$1,SWISSW!$J:$J,MATCHUP!$A59,SWISSW!$F:$F,"Draw")),"-")</f>
        <v>0</v>
      </c>
      <c r="O59" s="5" t="str">
        <f ca="1">IFERROR((COUNTIFS(SWISSW!$I:$I,MATCHUP!$A59,SWISSW!$J:$J,MATCHUP!O$1,SWISSW!$F:$F,"Won")+COUNTIFS(SWISSW!$I:$I,MATCHUP!O$1,SWISSW!$J:$J,MATCHUP!$A59,SWISSW!$F:$F,"Lost"))/(COUNTIFS(SWISSW!$I:$I,MATCHUP!$A59,SWISSW!$J:$J,MATCHUP!O$1)-COUNTIFS(SWISSW!$I:$I,MATCHUP!$A59,SWISSW!$J:$J,MATCHUP!O$1,SWISSW!$F:$F,"Draw")+COUNTIFS(SWISSW!$I:$I,MATCHUP!O$1,SWISSW!$J:$J,MATCHUP!$A59)-COUNTIFS(SWISSW!$I:$I,MATCHUP!O$1,SWISSW!$J:$J,MATCHUP!$A59,SWISSW!$F:$F,"Draw")),"-")</f>
        <v>-</v>
      </c>
      <c r="P59" s="5" t="str">
        <f ca="1">IFERROR((COUNTIFS(SWISSW!$I:$I,MATCHUP!$A59,SWISSW!$J:$J,MATCHUP!P$1,SWISSW!$F:$F,"Won")+COUNTIFS(SWISSW!$I:$I,MATCHUP!P$1,SWISSW!$J:$J,MATCHUP!$A59,SWISSW!$F:$F,"Lost"))/(COUNTIFS(SWISSW!$I:$I,MATCHUP!$A59,SWISSW!$J:$J,MATCHUP!P$1)-COUNTIFS(SWISSW!$I:$I,MATCHUP!$A59,SWISSW!$J:$J,MATCHUP!P$1,SWISSW!$F:$F,"Draw")+COUNTIFS(SWISSW!$I:$I,MATCHUP!P$1,SWISSW!$J:$J,MATCHUP!$A59)-COUNTIFS(SWISSW!$I:$I,MATCHUP!P$1,SWISSW!$J:$J,MATCHUP!$A59,SWISSW!$F:$F,"Draw")),"-")</f>
        <v>-</v>
      </c>
      <c r="Q59" s="5" t="str">
        <f ca="1">IFERROR((COUNTIFS(SWISSW!$I:$I,MATCHUP!$A59,SWISSW!$J:$J,MATCHUP!Q$1,SWISSW!$F:$F,"Won")+COUNTIFS(SWISSW!$I:$I,MATCHUP!Q$1,SWISSW!$J:$J,MATCHUP!$A59,SWISSW!$F:$F,"Lost"))/(COUNTIFS(SWISSW!$I:$I,MATCHUP!$A59,SWISSW!$J:$J,MATCHUP!Q$1)-COUNTIFS(SWISSW!$I:$I,MATCHUP!$A59,SWISSW!$J:$J,MATCHUP!Q$1,SWISSW!$F:$F,"Draw")+COUNTIFS(SWISSW!$I:$I,MATCHUP!Q$1,SWISSW!$J:$J,MATCHUP!$A59)-COUNTIFS(SWISSW!$I:$I,MATCHUP!Q$1,SWISSW!$J:$J,MATCHUP!$A59,SWISSW!$F:$F,"Draw")),"-")</f>
        <v>-</v>
      </c>
      <c r="R59" s="5" t="str">
        <f ca="1">IFERROR((COUNTIFS(SWISSW!$I:$I,MATCHUP!$A59,SWISSW!$J:$J,MATCHUP!R$1,SWISSW!$F:$F,"Won")+COUNTIFS(SWISSW!$I:$I,MATCHUP!R$1,SWISSW!$J:$J,MATCHUP!$A59,SWISSW!$F:$F,"Lost"))/(COUNTIFS(SWISSW!$I:$I,MATCHUP!$A59,SWISSW!$J:$J,MATCHUP!R$1)-COUNTIFS(SWISSW!$I:$I,MATCHUP!$A59,SWISSW!$J:$J,MATCHUP!R$1,SWISSW!$F:$F,"Draw")+COUNTIFS(SWISSW!$I:$I,MATCHUP!R$1,SWISSW!$J:$J,MATCHUP!$A59)-COUNTIFS(SWISSW!$I:$I,MATCHUP!R$1,SWISSW!$J:$J,MATCHUP!$A59,SWISSW!$F:$F,"Draw")),"-")</f>
        <v>-</v>
      </c>
      <c r="S59" s="5" t="str">
        <f ca="1">IFERROR((COUNTIFS(SWISSW!$I:$I,MATCHUP!$A59,SWISSW!$J:$J,MATCHUP!S$1,SWISSW!$F:$F,"Won")+COUNTIFS(SWISSW!$I:$I,MATCHUP!S$1,SWISSW!$J:$J,MATCHUP!$A59,SWISSW!$F:$F,"Lost"))/(COUNTIFS(SWISSW!$I:$I,MATCHUP!$A59,SWISSW!$J:$J,MATCHUP!S$1)-COUNTIFS(SWISSW!$I:$I,MATCHUP!$A59,SWISSW!$J:$J,MATCHUP!S$1,SWISSW!$F:$F,"Draw")+COUNTIFS(SWISSW!$I:$I,MATCHUP!S$1,SWISSW!$J:$J,MATCHUP!$A59)-COUNTIFS(SWISSW!$I:$I,MATCHUP!S$1,SWISSW!$J:$J,MATCHUP!$A59,SWISSW!$F:$F,"Draw")),"-")</f>
        <v>-</v>
      </c>
      <c r="T59" s="5" t="str">
        <f ca="1">IFERROR((COUNTIFS(SWISSW!$I:$I,MATCHUP!$A59,SWISSW!$J:$J,MATCHUP!T$1,SWISSW!$F:$F,"Won")+COUNTIFS(SWISSW!$I:$I,MATCHUP!T$1,SWISSW!$J:$J,MATCHUP!$A59,SWISSW!$F:$F,"Lost"))/(COUNTIFS(SWISSW!$I:$I,MATCHUP!$A59,SWISSW!$J:$J,MATCHUP!T$1)-COUNTIFS(SWISSW!$I:$I,MATCHUP!$A59,SWISSW!$J:$J,MATCHUP!T$1,SWISSW!$F:$F,"Draw")+COUNTIFS(SWISSW!$I:$I,MATCHUP!T$1,SWISSW!$J:$J,MATCHUP!$A59)-COUNTIFS(SWISSW!$I:$I,MATCHUP!T$1,SWISSW!$J:$J,MATCHUP!$A59,SWISSW!$F:$F,"Draw")),"-")</f>
        <v>-</v>
      </c>
      <c r="U59" s="5" t="str">
        <f ca="1">IFERROR((COUNTIFS(SWISSW!$I:$I,MATCHUP!$A59,SWISSW!$J:$J,MATCHUP!U$1,SWISSW!$F:$F,"Won")+COUNTIFS(SWISSW!$I:$I,MATCHUP!U$1,SWISSW!$J:$J,MATCHUP!$A59,SWISSW!$F:$F,"Lost"))/(COUNTIFS(SWISSW!$I:$I,MATCHUP!$A59,SWISSW!$J:$J,MATCHUP!U$1)-COUNTIFS(SWISSW!$I:$I,MATCHUP!$A59,SWISSW!$J:$J,MATCHUP!U$1,SWISSW!$F:$F,"Draw")+COUNTIFS(SWISSW!$I:$I,MATCHUP!U$1,SWISSW!$J:$J,MATCHUP!$A59)-COUNTIFS(SWISSW!$I:$I,MATCHUP!U$1,SWISSW!$J:$J,MATCHUP!$A59,SWISSW!$F:$F,"Draw")),"-")</f>
        <v>-</v>
      </c>
      <c r="V59" s="5" t="str">
        <f ca="1">IFERROR((COUNTIFS(SWISSW!$I:$I,MATCHUP!$A59,SWISSW!$J:$J,MATCHUP!V$1,SWISSW!$F:$F,"Won")+COUNTIFS(SWISSW!$I:$I,MATCHUP!V$1,SWISSW!$J:$J,MATCHUP!$A59,SWISSW!$F:$F,"Lost"))/(COUNTIFS(SWISSW!$I:$I,MATCHUP!$A59,SWISSW!$J:$J,MATCHUP!V$1)-COUNTIFS(SWISSW!$I:$I,MATCHUP!$A59,SWISSW!$J:$J,MATCHUP!V$1,SWISSW!$F:$F,"Draw")+COUNTIFS(SWISSW!$I:$I,MATCHUP!V$1,SWISSW!$J:$J,MATCHUP!$A59)-COUNTIFS(SWISSW!$I:$I,MATCHUP!V$1,SWISSW!$J:$J,MATCHUP!$A59,SWISSW!$F:$F,"Draw")),"-")</f>
        <v>-</v>
      </c>
      <c r="W59" s="5">
        <f ca="1">IFERROR((COUNTIFS(SWISSW!$I:$I,MATCHUP!$A59,SWISSW!$J:$J,MATCHUP!W$1,SWISSW!$F:$F,"Won")+COUNTIFS(SWISSW!$I:$I,MATCHUP!W$1,SWISSW!$J:$J,MATCHUP!$A59,SWISSW!$F:$F,"Lost"))/(COUNTIFS(SWISSW!$I:$I,MATCHUP!$A59,SWISSW!$J:$J,MATCHUP!W$1)-COUNTIFS(SWISSW!$I:$I,MATCHUP!$A59,SWISSW!$J:$J,MATCHUP!W$1,SWISSW!$F:$F,"Draw")+COUNTIFS(SWISSW!$I:$I,MATCHUP!W$1,SWISSW!$J:$J,MATCHUP!$A59)-COUNTIFS(SWISSW!$I:$I,MATCHUP!W$1,SWISSW!$J:$J,MATCHUP!$A59,SWISSW!$F:$F,"Draw")),"-")</f>
        <v>0</v>
      </c>
      <c r="X59" s="5" t="str">
        <f ca="1">IFERROR((COUNTIFS(SWISSW!$I:$I,MATCHUP!$A59,SWISSW!$J:$J,MATCHUP!X$1,SWISSW!$F:$F,"Won")+COUNTIFS(SWISSW!$I:$I,MATCHUP!X$1,SWISSW!$J:$J,MATCHUP!$A59,SWISSW!$F:$F,"Lost"))/(COUNTIFS(SWISSW!$I:$I,MATCHUP!$A59,SWISSW!$J:$J,MATCHUP!X$1)-COUNTIFS(SWISSW!$I:$I,MATCHUP!$A59,SWISSW!$J:$J,MATCHUP!X$1,SWISSW!$F:$F,"Draw")+COUNTIFS(SWISSW!$I:$I,MATCHUP!X$1,SWISSW!$J:$J,MATCHUP!$A59)-COUNTIFS(SWISSW!$I:$I,MATCHUP!X$1,SWISSW!$J:$J,MATCHUP!$A59,SWISSW!$F:$F,"Draw")),"-")</f>
        <v>-</v>
      </c>
      <c r="Y59" s="5">
        <f ca="1">IFERROR((COUNTIFS(SWISSW!$I:$I,MATCHUP!$A59,SWISSW!$J:$J,MATCHUP!Y$1,SWISSW!$F:$F,"Won")+COUNTIFS(SWISSW!$I:$I,MATCHUP!Y$1,SWISSW!$J:$J,MATCHUP!$A59,SWISSW!$F:$F,"Lost"))/(COUNTIFS(SWISSW!$I:$I,MATCHUP!$A59,SWISSW!$J:$J,MATCHUP!Y$1)-COUNTIFS(SWISSW!$I:$I,MATCHUP!$A59,SWISSW!$J:$J,MATCHUP!Y$1,SWISSW!$F:$F,"Draw")+COUNTIFS(SWISSW!$I:$I,MATCHUP!Y$1,SWISSW!$J:$J,MATCHUP!$A59)-COUNTIFS(SWISSW!$I:$I,MATCHUP!Y$1,SWISSW!$J:$J,MATCHUP!$A59,SWISSW!$F:$F,"Draw")),"-")</f>
        <v>0</v>
      </c>
      <c r="Z59" s="5" t="str">
        <f ca="1">IFERROR((COUNTIFS(SWISSW!$I:$I,MATCHUP!$A59,SWISSW!$J:$J,MATCHUP!Z$1,SWISSW!$F:$F,"Won")+COUNTIFS(SWISSW!$I:$I,MATCHUP!Z$1,SWISSW!$J:$J,MATCHUP!$A59,SWISSW!$F:$F,"Lost"))/(COUNTIFS(SWISSW!$I:$I,MATCHUP!$A59,SWISSW!$J:$J,MATCHUP!Z$1)-COUNTIFS(SWISSW!$I:$I,MATCHUP!$A59,SWISSW!$J:$J,MATCHUP!Z$1,SWISSW!$F:$F,"Draw")+COUNTIFS(SWISSW!$I:$I,MATCHUP!Z$1,SWISSW!$J:$J,MATCHUP!$A59)-COUNTIFS(SWISSW!$I:$I,MATCHUP!Z$1,SWISSW!$J:$J,MATCHUP!$A59,SWISSW!$F:$F,"Draw")),"-")</f>
        <v>-</v>
      </c>
      <c r="AA59" s="5" t="str">
        <f ca="1">IFERROR((COUNTIFS(SWISSW!$I:$I,MATCHUP!$A59,SWISSW!$J:$J,MATCHUP!AA$1,SWISSW!$F:$F,"Won")+COUNTIFS(SWISSW!$I:$I,MATCHUP!AA$1,SWISSW!$J:$J,MATCHUP!$A59,SWISSW!$F:$F,"Lost"))/(COUNTIFS(SWISSW!$I:$I,MATCHUP!$A59,SWISSW!$J:$J,MATCHUP!AA$1)-COUNTIFS(SWISSW!$I:$I,MATCHUP!$A59,SWISSW!$J:$J,MATCHUP!AA$1,SWISSW!$F:$F,"Draw")+COUNTIFS(SWISSW!$I:$I,MATCHUP!AA$1,SWISSW!$J:$J,MATCHUP!$A59)-COUNTIFS(SWISSW!$I:$I,MATCHUP!AA$1,SWISSW!$J:$J,MATCHUP!$A59,SWISSW!$F:$F,"Draw")),"-")</f>
        <v>-</v>
      </c>
      <c r="AB59" s="5" t="str">
        <f ca="1">IFERROR((COUNTIFS(SWISSW!$I:$I,MATCHUP!$A59,SWISSW!$J:$J,MATCHUP!AB$1,SWISSW!$F:$F,"Won")+COUNTIFS(SWISSW!$I:$I,MATCHUP!AB$1,SWISSW!$J:$J,MATCHUP!$A59,SWISSW!$F:$F,"Lost"))/(COUNTIFS(SWISSW!$I:$I,MATCHUP!$A59,SWISSW!$J:$J,MATCHUP!AB$1)-COUNTIFS(SWISSW!$I:$I,MATCHUP!$A59,SWISSW!$J:$J,MATCHUP!AB$1,SWISSW!$F:$F,"Draw")+COUNTIFS(SWISSW!$I:$I,MATCHUP!AB$1,SWISSW!$J:$J,MATCHUP!$A59)-COUNTIFS(SWISSW!$I:$I,MATCHUP!AB$1,SWISSW!$J:$J,MATCHUP!$A59,SWISSW!$F:$F,"Draw")),"-")</f>
        <v>-</v>
      </c>
      <c r="AC59" s="5" t="str">
        <f ca="1">IFERROR((COUNTIFS(SWISSW!$I:$I,MATCHUP!$A59,SWISSW!$J:$J,MATCHUP!AC$1,SWISSW!$F:$F,"Won")+COUNTIFS(SWISSW!$I:$I,MATCHUP!AC$1,SWISSW!$J:$J,MATCHUP!$A59,SWISSW!$F:$F,"Lost"))/(COUNTIFS(SWISSW!$I:$I,MATCHUP!$A59,SWISSW!$J:$J,MATCHUP!AC$1)-COUNTIFS(SWISSW!$I:$I,MATCHUP!$A59,SWISSW!$J:$J,MATCHUP!AC$1,SWISSW!$F:$F,"Draw")+COUNTIFS(SWISSW!$I:$I,MATCHUP!AC$1,SWISSW!$J:$J,MATCHUP!$A59)-COUNTIFS(SWISSW!$I:$I,MATCHUP!AC$1,SWISSW!$J:$J,MATCHUP!$A59,SWISSW!$F:$F,"Draw")),"-")</f>
        <v>-</v>
      </c>
      <c r="AD59" s="5" t="str">
        <f ca="1">IFERROR((COUNTIFS(SWISSW!$I:$I,MATCHUP!$A59,SWISSW!$J:$J,MATCHUP!AD$1,SWISSW!$F:$F,"Won")+COUNTIFS(SWISSW!$I:$I,MATCHUP!AD$1,SWISSW!$J:$J,MATCHUP!$A59,SWISSW!$F:$F,"Lost"))/(COUNTIFS(SWISSW!$I:$I,MATCHUP!$A59,SWISSW!$J:$J,MATCHUP!AD$1)-COUNTIFS(SWISSW!$I:$I,MATCHUP!$A59,SWISSW!$J:$J,MATCHUP!AD$1,SWISSW!$F:$F,"Draw")+COUNTIFS(SWISSW!$I:$I,MATCHUP!AD$1,SWISSW!$J:$J,MATCHUP!$A59)-COUNTIFS(SWISSW!$I:$I,MATCHUP!AD$1,SWISSW!$J:$J,MATCHUP!$A59,SWISSW!$F:$F,"Draw")),"-")</f>
        <v>-</v>
      </c>
      <c r="AE59" s="5" t="str">
        <f ca="1">IFERROR((COUNTIFS(SWISSW!$I:$I,MATCHUP!$A59,SWISSW!$J:$J,MATCHUP!AE$1,SWISSW!$F:$F,"Won")+COUNTIFS(SWISSW!$I:$I,MATCHUP!AE$1,SWISSW!$J:$J,MATCHUP!$A59,SWISSW!$F:$F,"Lost"))/(COUNTIFS(SWISSW!$I:$I,MATCHUP!$A59,SWISSW!$J:$J,MATCHUP!AE$1)-COUNTIFS(SWISSW!$I:$I,MATCHUP!$A59,SWISSW!$J:$J,MATCHUP!AE$1,SWISSW!$F:$F,"Draw")+COUNTIFS(SWISSW!$I:$I,MATCHUP!AE$1,SWISSW!$J:$J,MATCHUP!$A59)-COUNTIFS(SWISSW!$I:$I,MATCHUP!AE$1,SWISSW!$J:$J,MATCHUP!$A59,SWISSW!$F:$F,"Draw")),"-")</f>
        <v>-</v>
      </c>
      <c r="AF59" s="5" t="str">
        <f ca="1">IFERROR((COUNTIFS(SWISSW!$I:$I,MATCHUP!$A59,SWISSW!$J:$J,MATCHUP!AF$1,SWISSW!$F:$F,"Won")+COUNTIFS(SWISSW!$I:$I,MATCHUP!AF$1,SWISSW!$J:$J,MATCHUP!$A59,SWISSW!$F:$F,"Lost"))/(COUNTIFS(SWISSW!$I:$I,MATCHUP!$A59,SWISSW!$J:$J,MATCHUP!AF$1)-COUNTIFS(SWISSW!$I:$I,MATCHUP!$A59,SWISSW!$J:$J,MATCHUP!AF$1,SWISSW!$F:$F,"Draw")+COUNTIFS(SWISSW!$I:$I,MATCHUP!AF$1,SWISSW!$J:$J,MATCHUP!$A59)-COUNTIFS(SWISSW!$I:$I,MATCHUP!AF$1,SWISSW!$J:$J,MATCHUP!$A59,SWISSW!$F:$F,"Draw")),"-")</f>
        <v>-</v>
      </c>
      <c r="AG59" s="5" t="str">
        <f ca="1">IFERROR((COUNTIFS(SWISSW!$I:$I,MATCHUP!$A59,SWISSW!$J:$J,MATCHUP!AG$1,SWISSW!$F:$F,"Won")+COUNTIFS(SWISSW!$I:$I,MATCHUP!AG$1,SWISSW!$J:$J,MATCHUP!$A59,SWISSW!$F:$F,"Lost"))/(COUNTIFS(SWISSW!$I:$I,MATCHUP!$A59,SWISSW!$J:$J,MATCHUP!AG$1)-COUNTIFS(SWISSW!$I:$I,MATCHUP!$A59,SWISSW!$J:$J,MATCHUP!AG$1,SWISSW!$F:$F,"Draw")+COUNTIFS(SWISSW!$I:$I,MATCHUP!AG$1,SWISSW!$J:$J,MATCHUP!$A59)-COUNTIFS(SWISSW!$I:$I,MATCHUP!AG$1,SWISSW!$J:$J,MATCHUP!$A59,SWISSW!$F:$F,"Draw")),"-")</f>
        <v>-</v>
      </c>
      <c r="AH59" s="5" t="str">
        <f ca="1">IFERROR((COUNTIFS(SWISSW!$I:$I,MATCHUP!$A59,SWISSW!$J:$J,MATCHUP!AH$1,SWISSW!$F:$F,"Won")+COUNTIFS(SWISSW!$I:$I,MATCHUP!AH$1,SWISSW!$J:$J,MATCHUP!$A59,SWISSW!$F:$F,"Lost"))/(COUNTIFS(SWISSW!$I:$I,MATCHUP!$A59,SWISSW!$J:$J,MATCHUP!AH$1)-COUNTIFS(SWISSW!$I:$I,MATCHUP!$A59,SWISSW!$J:$J,MATCHUP!AH$1,SWISSW!$F:$F,"Draw")+COUNTIFS(SWISSW!$I:$I,MATCHUP!AH$1,SWISSW!$J:$J,MATCHUP!$A59)-COUNTIFS(SWISSW!$I:$I,MATCHUP!AH$1,SWISSW!$J:$J,MATCHUP!$A59,SWISSW!$F:$F,"Draw")),"-")</f>
        <v>-</v>
      </c>
      <c r="AI59" s="5" t="str">
        <f ca="1">IFERROR((COUNTIFS(SWISSW!$I:$I,MATCHUP!$A59,SWISSW!$J:$J,MATCHUP!AI$1,SWISSW!$F:$F,"Won")+COUNTIFS(SWISSW!$I:$I,MATCHUP!AI$1,SWISSW!$J:$J,MATCHUP!$A59,SWISSW!$F:$F,"Lost"))/(COUNTIFS(SWISSW!$I:$I,MATCHUP!$A59,SWISSW!$J:$J,MATCHUP!AI$1)-COUNTIFS(SWISSW!$I:$I,MATCHUP!$A59,SWISSW!$J:$J,MATCHUP!AI$1,SWISSW!$F:$F,"Draw")+COUNTIFS(SWISSW!$I:$I,MATCHUP!AI$1,SWISSW!$J:$J,MATCHUP!$A59)-COUNTIFS(SWISSW!$I:$I,MATCHUP!AI$1,SWISSW!$J:$J,MATCHUP!$A59,SWISSW!$F:$F,"Draw")),"-")</f>
        <v>-</v>
      </c>
      <c r="AJ59" s="5" t="str">
        <f ca="1">IFERROR((COUNTIFS(SWISSW!$I:$I,MATCHUP!$A59,SWISSW!$J:$J,MATCHUP!AJ$1,SWISSW!$F:$F,"Won")+COUNTIFS(SWISSW!$I:$I,MATCHUP!AJ$1,SWISSW!$J:$J,MATCHUP!$A59,SWISSW!$F:$F,"Lost"))/(COUNTIFS(SWISSW!$I:$I,MATCHUP!$A59,SWISSW!$J:$J,MATCHUP!AJ$1)-COUNTIFS(SWISSW!$I:$I,MATCHUP!$A59,SWISSW!$J:$J,MATCHUP!AJ$1,SWISSW!$F:$F,"Draw")+COUNTIFS(SWISSW!$I:$I,MATCHUP!AJ$1,SWISSW!$J:$J,MATCHUP!$A59)-COUNTIFS(SWISSW!$I:$I,MATCHUP!AJ$1,SWISSW!$J:$J,MATCHUP!$A59,SWISSW!$F:$F,"Draw")),"-")</f>
        <v>-</v>
      </c>
      <c r="AK59" s="5" t="str">
        <f ca="1">IFERROR((COUNTIFS(SWISSW!$I:$I,MATCHUP!$A59,SWISSW!$J:$J,MATCHUP!AK$1,SWISSW!$F:$F,"Won")+COUNTIFS(SWISSW!$I:$I,MATCHUP!AK$1,SWISSW!$J:$J,MATCHUP!$A59,SWISSW!$F:$F,"Lost"))/(COUNTIFS(SWISSW!$I:$I,MATCHUP!$A59,SWISSW!$J:$J,MATCHUP!AK$1)-COUNTIFS(SWISSW!$I:$I,MATCHUP!$A59,SWISSW!$J:$J,MATCHUP!AK$1,SWISSW!$F:$F,"Draw")+COUNTIFS(SWISSW!$I:$I,MATCHUP!AK$1,SWISSW!$J:$J,MATCHUP!$A59)-COUNTIFS(SWISSW!$I:$I,MATCHUP!AK$1,SWISSW!$J:$J,MATCHUP!$A59,SWISSW!$F:$F,"Draw")),"-")</f>
        <v>-</v>
      </c>
      <c r="AL59" s="5" t="str">
        <f ca="1">IFERROR((COUNTIFS(SWISSW!$I:$I,MATCHUP!$A59,SWISSW!$J:$J,MATCHUP!AL$1,SWISSW!$F:$F,"Won")+COUNTIFS(SWISSW!$I:$I,MATCHUP!AL$1,SWISSW!$J:$J,MATCHUP!$A59,SWISSW!$F:$F,"Lost"))/(COUNTIFS(SWISSW!$I:$I,MATCHUP!$A59,SWISSW!$J:$J,MATCHUP!AL$1)-COUNTIFS(SWISSW!$I:$I,MATCHUP!$A59,SWISSW!$J:$J,MATCHUP!AL$1,SWISSW!$F:$F,"Draw")+COUNTIFS(SWISSW!$I:$I,MATCHUP!AL$1,SWISSW!$J:$J,MATCHUP!$A59)-COUNTIFS(SWISSW!$I:$I,MATCHUP!AL$1,SWISSW!$J:$J,MATCHUP!$A59,SWISSW!$F:$F,"Draw")),"-")</f>
        <v>-</v>
      </c>
      <c r="AM59" s="5" t="str">
        <f ca="1">IFERROR((COUNTIFS(SWISSW!$I:$I,MATCHUP!$A59,SWISSW!$J:$J,MATCHUP!AM$1,SWISSW!$F:$F,"Won")+COUNTIFS(SWISSW!$I:$I,MATCHUP!AM$1,SWISSW!$J:$J,MATCHUP!$A59,SWISSW!$F:$F,"Lost"))/(COUNTIFS(SWISSW!$I:$I,MATCHUP!$A59,SWISSW!$J:$J,MATCHUP!AM$1)-COUNTIFS(SWISSW!$I:$I,MATCHUP!$A59,SWISSW!$J:$J,MATCHUP!AM$1,SWISSW!$F:$F,"Draw")+COUNTIFS(SWISSW!$I:$I,MATCHUP!AM$1,SWISSW!$J:$J,MATCHUP!$A59)-COUNTIFS(SWISSW!$I:$I,MATCHUP!AM$1,SWISSW!$J:$J,MATCHUP!$A59,SWISSW!$F:$F,"Draw")),"-")</f>
        <v>-</v>
      </c>
      <c r="AN59" s="5" t="str">
        <f ca="1">IFERROR((COUNTIFS(SWISSW!$I:$I,MATCHUP!$A59,SWISSW!$J:$J,MATCHUP!AN$1,SWISSW!$F:$F,"Won")+COUNTIFS(SWISSW!$I:$I,MATCHUP!AN$1,SWISSW!$J:$J,MATCHUP!$A59,SWISSW!$F:$F,"Lost"))/(COUNTIFS(SWISSW!$I:$I,MATCHUP!$A59,SWISSW!$J:$J,MATCHUP!AN$1)-COUNTIFS(SWISSW!$I:$I,MATCHUP!$A59,SWISSW!$J:$J,MATCHUP!AN$1,SWISSW!$F:$F,"Draw")+COUNTIFS(SWISSW!$I:$I,MATCHUP!AN$1,SWISSW!$J:$J,MATCHUP!$A59)-COUNTIFS(SWISSW!$I:$I,MATCHUP!AN$1,SWISSW!$J:$J,MATCHUP!$A59,SWISSW!$F:$F,"Draw")),"-")</f>
        <v>-</v>
      </c>
      <c r="AO59" s="5" t="str">
        <f ca="1">IFERROR((COUNTIFS(SWISSW!$I:$I,MATCHUP!$A59,SWISSW!$J:$J,MATCHUP!AO$1,SWISSW!$F:$F,"Won")+COUNTIFS(SWISSW!$I:$I,MATCHUP!AO$1,SWISSW!$J:$J,MATCHUP!$A59,SWISSW!$F:$F,"Lost"))/(COUNTIFS(SWISSW!$I:$I,MATCHUP!$A59,SWISSW!$J:$J,MATCHUP!AO$1)-COUNTIFS(SWISSW!$I:$I,MATCHUP!$A59,SWISSW!$J:$J,MATCHUP!AO$1,SWISSW!$F:$F,"Draw")+COUNTIFS(SWISSW!$I:$I,MATCHUP!AO$1,SWISSW!$J:$J,MATCHUP!$A59)-COUNTIFS(SWISSW!$I:$I,MATCHUP!AO$1,SWISSW!$J:$J,MATCHUP!$A59,SWISSW!$F:$F,"Draw")),"-")</f>
        <v>-</v>
      </c>
      <c r="AP59" s="5" t="str">
        <f ca="1">IFERROR((COUNTIFS(SWISSW!$I:$I,MATCHUP!$A59,SWISSW!$J:$J,MATCHUP!AP$1,SWISSW!$F:$F,"Won")+COUNTIFS(SWISSW!$I:$I,MATCHUP!AP$1,SWISSW!$J:$J,MATCHUP!$A59,SWISSW!$F:$F,"Lost"))/(COUNTIFS(SWISSW!$I:$I,MATCHUP!$A59,SWISSW!$J:$J,MATCHUP!AP$1)-COUNTIFS(SWISSW!$I:$I,MATCHUP!$A59,SWISSW!$J:$J,MATCHUP!AP$1,SWISSW!$F:$F,"Draw")+COUNTIFS(SWISSW!$I:$I,MATCHUP!AP$1,SWISSW!$J:$J,MATCHUP!$A59)-COUNTIFS(SWISSW!$I:$I,MATCHUP!AP$1,SWISSW!$J:$J,MATCHUP!$A59,SWISSW!$F:$F,"Draw")),"-")</f>
        <v>-</v>
      </c>
      <c r="AQ59" s="5" t="str">
        <f ca="1">IFERROR((COUNTIFS(SWISSW!$I:$I,MATCHUP!$A59,SWISSW!$J:$J,MATCHUP!AQ$1,SWISSW!$F:$F,"Won")+COUNTIFS(SWISSW!$I:$I,MATCHUP!AQ$1,SWISSW!$J:$J,MATCHUP!$A59,SWISSW!$F:$F,"Lost"))/(COUNTIFS(SWISSW!$I:$I,MATCHUP!$A59,SWISSW!$J:$J,MATCHUP!AQ$1)-COUNTIFS(SWISSW!$I:$I,MATCHUP!$A59,SWISSW!$J:$J,MATCHUP!AQ$1,SWISSW!$F:$F,"Draw")+COUNTIFS(SWISSW!$I:$I,MATCHUP!AQ$1,SWISSW!$J:$J,MATCHUP!$A59)-COUNTIFS(SWISSW!$I:$I,MATCHUP!AQ$1,SWISSW!$J:$J,MATCHUP!$A59,SWISSW!$F:$F,"Draw")),"-")</f>
        <v>-</v>
      </c>
      <c r="AR59" s="5" t="str">
        <f ca="1">IFERROR((COUNTIFS(SWISSW!$I:$I,MATCHUP!$A59,SWISSW!$J:$J,MATCHUP!AR$1,SWISSW!$F:$F,"Won")+COUNTIFS(SWISSW!$I:$I,MATCHUP!AR$1,SWISSW!$J:$J,MATCHUP!$A59,SWISSW!$F:$F,"Lost"))/(COUNTIFS(SWISSW!$I:$I,MATCHUP!$A59,SWISSW!$J:$J,MATCHUP!AR$1)-COUNTIFS(SWISSW!$I:$I,MATCHUP!$A59,SWISSW!$J:$J,MATCHUP!AR$1,SWISSW!$F:$F,"Draw")+COUNTIFS(SWISSW!$I:$I,MATCHUP!AR$1,SWISSW!$J:$J,MATCHUP!$A59)-COUNTIFS(SWISSW!$I:$I,MATCHUP!AR$1,SWISSW!$J:$J,MATCHUP!$A59,SWISSW!$F:$F,"Draw")),"-")</f>
        <v>-</v>
      </c>
      <c r="AS59" s="5" t="str">
        <f ca="1">IFERROR((COUNTIFS(SWISSW!$I:$I,MATCHUP!$A59,SWISSW!$J:$J,MATCHUP!AS$1,SWISSW!$F:$F,"Won")+COUNTIFS(SWISSW!$I:$I,MATCHUP!AS$1,SWISSW!$J:$J,MATCHUP!$A59,SWISSW!$F:$F,"Lost"))/(COUNTIFS(SWISSW!$I:$I,MATCHUP!$A59,SWISSW!$J:$J,MATCHUP!AS$1)-COUNTIFS(SWISSW!$I:$I,MATCHUP!$A59,SWISSW!$J:$J,MATCHUP!AS$1,SWISSW!$F:$F,"Draw")+COUNTIFS(SWISSW!$I:$I,MATCHUP!AS$1,SWISSW!$J:$J,MATCHUP!$A59)-COUNTIFS(SWISSW!$I:$I,MATCHUP!AS$1,SWISSW!$J:$J,MATCHUP!$A59,SWISSW!$F:$F,"Draw")),"-")</f>
        <v>-</v>
      </c>
      <c r="AT59" s="5" t="str">
        <f ca="1">IFERROR((COUNTIFS(SWISSW!$I:$I,MATCHUP!$A59,SWISSW!$J:$J,MATCHUP!AT$1,SWISSW!$F:$F,"Won")+COUNTIFS(SWISSW!$I:$I,MATCHUP!AT$1,SWISSW!$J:$J,MATCHUP!$A59,SWISSW!$F:$F,"Lost"))/(COUNTIFS(SWISSW!$I:$I,MATCHUP!$A59,SWISSW!$J:$J,MATCHUP!AT$1)-COUNTIFS(SWISSW!$I:$I,MATCHUP!$A59,SWISSW!$J:$J,MATCHUP!AT$1,SWISSW!$F:$F,"Draw")+COUNTIFS(SWISSW!$I:$I,MATCHUP!AT$1,SWISSW!$J:$J,MATCHUP!$A59)-COUNTIFS(SWISSW!$I:$I,MATCHUP!AT$1,SWISSW!$J:$J,MATCHUP!$A59,SWISSW!$F:$F,"Draw")),"-")</f>
        <v>-</v>
      </c>
      <c r="AU59" s="5" t="str">
        <f ca="1">IFERROR((COUNTIFS(SWISSW!$I:$I,MATCHUP!$A59,SWISSW!$J:$J,MATCHUP!AU$1,SWISSW!$F:$F,"Won")+COUNTIFS(SWISSW!$I:$I,MATCHUP!AU$1,SWISSW!$J:$J,MATCHUP!$A59,SWISSW!$F:$F,"Lost"))/(COUNTIFS(SWISSW!$I:$I,MATCHUP!$A59,SWISSW!$J:$J,MATCHUP!AU$1)-COUNTIFS(SWISSW!$I:$I,MATCHUP!$A59,SWISSW!$J:$J,MATCHUP!AU$1,SWISSW!$F:$F,"Draw")+COUNTIFS(SWISSW!$I:$I,MATCHUP!AU$1,SWISSW!$J:$J,MATCHUP!$A59)-COUNTIFS(SWISSW!$I:$I,MATCHUP!AU$1,SWISSW!$J:$J,MATCHUP!$A59,SWISSW!$F:$F,"Draw")),"-")</f>
        <v>-</v>
      </c>
      <c r="AV59" s="5" t="str">
        <f ca="1">IFERROR((COUNTIFS(SWISSW!$I:$I,MATCHUP!$A59,SWISSW!$J:$J,MATCHUP!AV$1,SWISSW!$F:$F,"Won")+COUNTIFS(SWISSW!$I:$I,MATCHUP!AV$1,SWISSW!$J:$J,MATCHUP!$A59,SWISSW!$F:$F,"Lost"))/(COUNTIFS(SWISSW!$I:$I,MATCHUP!$A59,SWISSW!$J:$J,MATCHUP!AV$1)-COUNTIFS(SWISSW!$I:$I,MATCHUP!$A59,SWISSW!$J:$J,MATCHUP!AV$1,SWISSW!$F:$F,"Draw")+COUNTIFS(SWISSW!$I:$I,MATCHUP!AV$1,SWISSW!$J:$J,MATCHUP!$A59)-COUNTIFS(SWISSW!$I:$I,MATCHUP!AV$1,SWISSW!$J:$J,MATCHUP!$A59,SWISSW!$F:$F,"Draw")),"-")</f>
        <v>-</v>
      </c>
      <c r="AW59" s="5" t="str">
        <f ca="1">IFERROR((COUNTIFS(SWISSW!$I:$I,MATCHUP!$A59,SWISSW!$J:$J,MATCHUP!AW$1,SWISSW!$F:$F,"Won")+COUNTIFS(SWISSW!$I:$I,MATCHUP!AW$1,SWISSW!$J:$J,MATCHUP!$A59,SWISSW!$F:$F,"Lost"))/(COUNTIFS(SWISSW!$I:$I,MATCHUP!$A59,SWISSW!$J:$J,MATCHUP!AW$1)-COUNTIFS(SWISSW!$I:$I,MATCHUP!$A59,SWISSW!$J:$J,MATCHUP!AW$1,SWISSW!$F:$F,"Draw")+COUNTIFS(SWISSW!$I:$I,MATCHUP!AW$1,SWISSW!$J:$J,MATCHUP!$A59)-COUNTIFS(SWISSW!$I:$I,MATCHUP!AW$1,SWISSW!$J:$J,MATCHUP!$A59,SWISSW!$F:$F,"Draw")),"-")</f>
        <v>-</v>
      </c>
      <c r="AX59" s="5" t="str">
        <f ca="1">IFERROR((COUNTIFS(SWISSW!$I:$I,MATCHUP!$A59,SWISSW!$J:$J,MATCHUP!AX$1,SWISSW!$F:$F,"Won")+COUNTIFS(SWISSW!$I:$I,MATCHUP!AX$1,SWISSW!$J:$J,MATCHUP!$A59,SWISSW!$F:$F,"Lost"))/(COUNTIFS(SWISSW!$I:$I,MATCHUP!$A59,SWISSW!$J:$J,MATCHUP!AX$1)-COUNTIFS(SWISSW!$I:$I,MATCHUP!$A59,SWISSW!$J:$J,MATCHUP!AX$1,SWISSW!$F:$F,"Draw")+COUNTIFS(SWISSW!$I:$I,MATCHUP!AX$1,SWISSW!$J:$J,MATCHUP!$A59)-COUNTIFS(SWISSW!$I:$I,MATCHUP!AX$1,SWISSW!$J:$J,MATCHUP!$A59,SWISSW!$F:$F,"Draw")),"-")</f>
        <v>-</v>
      </c>
      <c r="AY59" s="5" t="str">
        <f ca="1">IFERROR((COUNTIFS(SWISSW!$I:$I,MATCHUP!$A59,SWISSW!$J:$J,MATCHUP!AY$1,SWISSW!$F:$F,"Won")+COUNTIFS(SWISSW!$I:$I,MATCHUP!AY$1,SWISSW!$J:$J,MATCHUP!$A59,SWISSW!$F:$F,"Lost"))/(COUNTIFS(SWISSW!$I:$I,MATCHUP!$A59,SWISSW!$J:$J,MATCHUP!AY$1)-COUNTIFS(SWISSW!$I:$I,MATCHUP!$A59,SWISSW!$J:$J,MATCHUP!AY$1,SWISSW!$F:$F,"Draw")+COUNTIFS(SWISSW!$I:$I,MATCHUP!AY$1,SWISSW!$J:$J,MATCHUP!$A59)-COUNTIFS(SWISSW!$I:$I,MATCHUP!AY$1,SWISSW!$J:$J,MATCHUP!$A59,SWISSW!$F:$F,"Draw")),"-")</f>
        <v>-</v>
      </c>
      <c r="AZ59" s="5" t="str">
        <f ca="1">IFERROR((COUNTIFS(SWISSW!$I:$I,MATCHUP!$A59,SWISSW!$J:$J,MATCHUP!AZ$1,SWISSW!$F:$F,"Won")+COUNTIFS(SWISSW!$I:$I,MATCHUP!AZ$1,SWISSW!$J:$J,MATCHUP!$A59,SWISSW!$F:$F,"Lost"))/(COUNTIFS(SWISSW!$I:$I,MATCHUP!$A59,SWISSW!$J:$J,MATCHUP!AZ$1)-COUNTIFS(SWISSW!$I:$I,MATCHUP!$A59,SWISSW!$J:$J,MATCHUP!AZ$1,SWISSW!$F:$F,"Draw")+COUNTIFS(SWISSW!$I:$I,MATCHUP!AZ$1,SWISSW!$J:$J,MATCHUP!$A59)-COUNTIFS(SWISSW!$I:$I,MATCHUP!AZ$1,SWISSW!$J:$J,MATCHUP!$A59,SWISSW!$F:$F,"Draw")),"-")</f>
        <v>-</v>
      </c>
      <c r="BA59" s="5" t="str">
        <f ca="1">IFERROR((COUNTIFS(SWISSW!$I:$I,MATCHUP!$A59,SWISSW!$J:$J,MATCHUP!BA$1,SWISSW!$F:$F,"Won")+COUNTIFS(SWISSW!$I:$I,MATCHUP!BA$1,SWISSW!$J:$J,MATCHUP!$A59,SWISSW!$F:$F,"Lost"))/(COUNTIFS(SWISSW!$I:$I,MATCHUP!$A59,SWISSW!$J:$J,MATCHUP!BA$1)-COUNTIFS(SWISSW!$I:$I,MATCHUP!$A59,SWISSW!$J:$J,MATCHUP!BA$1,SWISSW!$F:$F,"Draw")+COUNTIFS(SWISSW!$I:$I,MATCHUP!BA$1,SWISSW!$J:$J,MATCHUP!$A59)-COUNTIFS(SWISSW!$I:$I,MATCHUP!BA$1,SWISSW!$J:$J,MATCHUP!$A59,SWISSW!$F:$F,"Draw")),"-")</f>
        <v>-</v>
      </c>
      <c r="BB59" s="5" t="str">
        <f ca="1">IFERROR((COUNTIFS(SWISSW!$I:$I,MATCHUP!$A59,SWISSW!$J:$J,MATCHUP!BB$1,SWISSW!$F:$F,"Won")+COUNTIFS(SWISSW!$I:$I,MATCHUP!BB$1,SWISSW!$J:$J,MATCHUP!$A59,SWISSW!$F:$F,"Lost"))/(COUNTIFS(SWISSW!$I:$I,MATCHUP!$A59,SWISSW!$J:$J,MATCHUP!BB$1)-COUNTIFS(SWISSW!$I:$I,MATCHUP!$A59,SWISSW!$J:$J,MATCHUP!BB$1,SWISSW!$F:$F,"Draw")+COUNTIFS(SWISSW!$I:$I,MATCHUP!BB$1,SWISSW!$J:$J,MATCHUP!$A59)-COUNTIFS(SWISSW!$I:$I,MATCHUP!BB$1,SWISSW!$J:$J,MATCHUP!$A59,SWISSW!$F:$F,"Draw")),"-")</f>
        <v>-</v>
      </c>
      <c r="BC59" s="5" t="str">
        <f ca="1">IFERROR((COUNTIFS(SWISSW!$I:$I,MATCHUP!$A59,SWISSW!$J:$J,MATCHUP!BC$1,SWISSW!$F:$F,"Won")+COUNTIFS(SWISSW!$I:$I,MATCHUP!BC$1,SWISSW!$J:$J,MATCHUP!$A59,SWISSW!$F:$F,"Lost"))/(COUNTIFS(SWISSW!$I:$I,MATCHUP!$A59,SWISSW!$J:$J,MATCHUP!BC$1)-COUNTIFS(SWISSW!$I:$I,MATCHUP!$A59,SWISSW!$J:$J,MATCHUP!BC$1,SWISSW!$F:$F,"Draw")+COUNTIFS(SWISSW!$I:$I,MATCHUP!BC$1,SWISSW!$J:$J,MATCHUP!$A59)-COUNTIFS(SWISSW!$I:$I,MATCHUP!BC$1,SWISSW!$J:$J,MATCHUP!$A59,SWISSW!$F:$F,"Draw")),"-")</f>
        <v>-</v>
      </c>
      <c r="BD59" s="5" t="str">
        <f ca="1">IFERROR((COUNTIFS(SWISSW!$I:$I,MATCHUP!$A59,SWISSW!$J:$J,MATCHUP!BD$1,SWISSW!$F:$F,"Won")+COUNTIFS(SWISSW!$I:$I,MATCHUP!BD$1,SWISSW!$J:$J,MATCHUP!$A59,SWISSW!$F:$F,"Lost"))/(COUNTIFS(SWISSW!$I:$I,MATCHUP!$A59,SWISSW!$J:$J,MATCHUP!BD$1)-COUNTIFS(SWISSW!$I:$I,MATCHUP!$A59,SWISSW!$J:$J,MATCHUP!BD$1,SWISSW!$F:$F,"Draw")+COUNTIFS(SWISSW!$I:$I,MATCHUP!BD$1,SWISSW!$J:$J,MATCHUP!$A59)-COUNTIFS(SWISSW!$I:$I,MATCHUP!BD$1,SWISSW!$J:$J,MATCHUP!$A59,SWISSW!$F:$F,"Draw")),"-")</f>
        <v>-</v>
      </c>
      <c r="BE59" s="5" t="str">
        <f ca="1">IFERROR((COUNTIFS(SWISSW!$I:$I,MATCHUP!$A59,SWISSW!$J:$J,MATCHUP!BE$1,SWISSW!$F:$F,"Won")+COUNTIFS(SWISSW!$I:$I,MATCHUP!BE$1,SWISSW!$J:$J,MATCHUP!$A59,SWISSW!$F:$F,"Lost"))/(COUNTIFS(SWISSW!$I:$I,MATCHUP!$A59,SWISSW!$J:$J,MATCHUP!BE$1)-COUNTIFS(SWISSW!$I:$I,MATCHUP!$A59,SWISSW!$J:$J,MATCHUP!BE$1,SWISSW!$F:$F,"Draw")+COUNTIFS(SWISSW!$I:$I,MATCHUP!BE$1,SWISSW!$J:$J,MATCHUP!$A59)-COUNTIFS(SWISSW!$I:$I,MATCHUP!BE$1,SWISSW!$J:$J,MATCHUP!$A59,SWISSW!$F:$F,"Draw")),"-")</f>
        <v>-</v>
      </c>
      <c r="BF59" s="5" t="str">
        <f ca="1">IFERROR((COUNTIFS(SWISSW!$I:$I,MATCHUP!$A59,SWISSW!$J:$J,MATCHUP!BF$1,SWISSW!$F:$F,"Won")+COUNTIFS(SWISSW!$I:$I,MATCHUP!BF$1,SWISSW!$J:$J,MATCHUP!$A59,SWISSW!$F:$F,"Lost"))/(COUNTIFS(SWISSW!$I:$I,MATCHUP!$A59,SWISSW!$J:$J,MATCHUP!BF$1)-COUNTIFS(SWISSW!$I:$I,MATCHUP!$A59,SWISSW!$J:$J,MATCHUP!BF$1,SWISSW!$F:$F,"Draw")+COUNTIFS(SWISSW!$I:$I,MATCHUP!BF$1,SWISSW!$J:$J,MATCHUP!$A59)-COUNTIFS(SWISSW!$I:$I,MATCHUP!BF$1,SWISSW!$J:$J,MATCHUP!$A59,SWISSW!$F:$F,"Draw")),"-")</f>
        <v>-</v>
      </c>
      <c r="BG59" s="5" t="str">
        <f ca="1">IFERROR((COUNTIFS(SWISSW!$I:$I,MATCHUP!$A59,SWISSW!$J:$J,MATCHUP!BG$1,SWISSW!$F:$F,"Won")+COUNTIFS(SWISSW!$I:$I,MATCHUP!BG$1,SWISSW!$J:$J,MATCHUP!$A59,SWISSW!$F:$F,"Lost"))/(COUNTIFS(SWISSW!$I:$I,MATCHUP!$A59,SWISSW!$J:$J,MATCHUP!BG$1)-COUNTIFS(SWISSW!$I:$I,MATCHUP!$A59,SWISSW!$J:$J,MATCHUP!BG$1,SWISSW!$F:$F,"Draw")+COUNTIFS(SWISSW!$I:$I,MATCHUP!BG$1,SWISSW!$J:$J,MATCHUP!$A59)-COUNTIFS(SWISSW!$I:$I,MATCHUP!BG$1,SWISSW!$J:$J,MATCHUP!$A59,SWISSW!$F:$F,"Draw")),"-")</f>
        <v>-</v>
      </c>
      <c r="BH59" s="5" t="str">
        <f ca="1">IFERROR((COUNTIFS(SWISSW!$I:$I,MATCHUP!$A59,SWISSW!$J:$J,MATCHUP!BH$1,SWISSW!$F:$F,"Won")+COUNTIFS(SWISSW!$I:$I,MATCHUP!BH$1,SWISSW!$J:$J,MATCHUP!$A59,SWISSW!$F:$F,"Lost"))/(COUNTIFS(SWISSW!$I:$I,MATCHUP!$A59,SWISSW!$J:$J,MATCHUP!BH$1)-COUNTIFS(SWISSW!$I:$I,MATCHUP!$A59,SWISSW!$J:$J,MATCHUP!BH$1,SWISSW!$F:$F,"Draw")+COUNTIFS(SWISSW!$I:$I,MATCHUP!BH$1,SWISSW!$J:$J,MATCHUP!$A59)-COUNTIFS(SWISSW!$I:$I,MATCHUP!BH$1,SWISSW!$J:$J,MATCHUP!$A59,SWISSW!$F:$F,"Draw")),"-")</f>
        <v>-</v>
      </c>
      <c r="BI59" s="5" t="str">
        <f ca="1">IFERROR((COUNTIFS(SWISSW!$I:$I,MATCHUP!$A59,SWISSW!$J:$J,MATCHUP!BI$1,SWISSW!$F:$F,"Won")+COUNTIFS(SWISSW!$I:$I,MATCHUP!BI$1,SWISSW!$J:$J,MATCHUP!$A59,SWISSW!$F:$F,"Lost"))/(COUNTIFS(SWISSW!$I:$I,MATCHUP!$A59,SWISSW!$J:$J,MATCHUP!BI$1)-COUNTIFS(SWISSW!$I:$I,MATCHUP!$A59,SWISSW!$J:$J,MATCHUP!BI$1,SWISSW!$F:$F,"Draw")+COUNTIFS(SWISSW!$I:$I,MATCHUP!BI$1,SWISSW!$J:$J,MATCHUP!$A59)-COUNTIFS(SWISSW!$I:$I,MATCHUP!BI$1,SWISSW!$J:$J,MATCHUP!$A59,SWISSW!$F:$F,"Draw")),"-")</f>
        <v>-</v>
      </c>
      <c r="BJ59" s="5" t="str">
        <f ca="1">IFERROR((COUNTIFS(SWISSW!$I:$I,MATCHUP!$A59,SWISSW!$J:$J,MATCHUP!BJ$1,SWISSW!$F:$F,"Won")+COUNTIFS(SWISSW!$I:$I,MATCHUP!BJ$1,SWISSW!$J:$J,MATCHUP!$A59,SWISSW!$F:$F,"Lost"))/(COUNTIFS(SWISSW!$I:$I,MATCHUP!$A59,SWISSW!$J:$J,MATCHUP!BJ$1)-COUNTIFS(SWISSW!$I:$I,MATCHUP!$A59,SWISSW!$J:$J,MATCHUP!BJ$1,SWISSW!$F:$F,"Draw")+COUNTIFS(SWISSW!$I:$I,MATCHUP!BJ$1,SWISSW!$J:$J,MATCHUP!$A59)-COUNTIFS(SWISSW!$I:$I,MATCHUP!BJ$1,SWISSW!$J:$J,MATCHUP!$A59,SWISSW!$F:$F,"Draw")),"-")</f>
        <v>-</v>
      </c>
      <c r="BK59" s="5" t="str">
        <f ca="1">IFERROR((COUNTIFS(SWISSW!$I:$I,MATCHUP!$A59,SWISSW!$J:$J,MATCHUP!BK$1,SWISSW!$F:$F,"Won")+COUNTIFS(SWISSW!$I:$I,MATCHUP!BK$1,SWISSW!$J:$J,MATCHUP!$A59,SWISSW!$F:$F,"Lost"))/(COUNTIFS(SWISSW!$I:$I,MATCHUP!$A59,SWISSW!$J:$J,MATCHUP!BK$1)-COUNTIFS(SWISSW!$I:$I,MATCHUP!$A59,SWISSW!$J:$J,MATCHUP!BK$1,SWISSW!$F:$F,"Draw")+COUNTIFS(SWISSW!$I:$I,MATCHUP!BK$1,SWISSW!$J:$J,MATCHUP!$A59)-COUNTIFS(SWISSW!$I:$I,MATCHUP!BK$1,SWISSW!$J:$J,MATCHUP!$A59,SWISSW!$F:$F,"Draw")),"-")</f>
        <v>-</v>
      </c>
      <c r="BL59" s="5" t="str">
        <f ca="1">IFERROR((COUNTIFS(SWISSW!$I:$I,MATCHUP!$A59,SWISSW!$J:$J,MATCHUP!BL$1,SWISSW!$F:$F,"Won")+COUNTIFS(SWISSW!$I:$I,MATCHUP!BL$1,SWISSW!$J:$J,MATCHUP!$A59,SWISSW!$F:$F,"Lost"))/(COUNTIFS(SWISSW!$I:$I,MATCHUP!$A59,SWISSW!$J:$J,MATCHUP!BL$1)-COUNTIFS(SWISSW!$I:$I,MATCHUP!$A59,SWISSW!$J:$J,MATCHUP!BL$1,SWISSW!$F:$F,"Draw")+COUNTIFS(SWISSW!$I:$I,MATCHUP!BL$1,SWISSW!$J:$J,MATCHUP!$A59)-COUNTIFS(SWISSW!$I:$I,MATCHUP!BL$1,SWISSW!$J:$J,MATCHUP!$A59,SWISSW!$F:$F,"Draw")),"-")</f>
        <v>-</v>
      </c>
      <c r="BM59" s="5" t="str">
        <f ca="1">IFERROR((COUNTIFS(SWISSW!$I:$I,MATCHUP!$A59,SWISSW!$J:$J,MATCHUP!BM$1,SWISSW!$F:$F,"Won")+COUNTIFS(SWISSW!$I:$I,MATCHUP!BM$1,SWISSW!$J:$J,MATCHUP!$A59,SWISSW!$F:$F,"Lost"))/(COUNTIFS(SWISSW!$I:$I,MATCHUP!$A59,SWISSW!$J:$J,MATCHUP!BM$1)-COUNTIFS(SWISSW!$I:$I,MATCHUP!$A59,SWISSW!$J:$J,MATCHUP!BM$1,SWISSW!$F:$F,"Draw")+COUNTIFS(SWISSW!$I:$I,MATCHUP!BM$1,SWISSW!$J:$J,MATCHUP!$A59)-COUNTIFS(SWISSW!$I:$I,MATCHUP!BM$1,SWISSW!$J:$J,MATCHUP!$A59,SWISSW!$F:$F,"Draw")),"-")</f>
        <v>-</v>
      </c>
      <c r="BN59" s="5" t="str">
        <f ca="1">IFERROR((COUNTIFS(SWISSW!$I:$I,MATCHUP!$A59,SWISSW!$J:$J,MATCHUP!BN$1,SWISSW!$F:$F,"Won")+COUNTIFS(SWISSW!$I:$I,MATCHUP!BN$1,SWISSW!$J:$J,MATCHUP!$A59,SWISSW!$F:$F,"Lost"))/(COUNTIFS(SWISSW!$I:$I,MATCHUP!$A59,SWISSW!$J:$J,MATCHUP!BN$1)-COUNTIFS(SWISSW!$I:$I,MATCHUP!$A59,SWISSW!$J:$J,MATCHUP!BN$1,SWISSW!$F:$F,"Draw")+COUNTIFS(SWISSW!$I:$I,MATCHUP!BN$1,SWISSW!$J:$J,MATCHUP!$A59)-COUNTIFS(SWISSW!$I:$I,MATCHUP!BN$1,SWISSW!$J:$J,MATCHUP!$A59,SWISSW!$F:$F,"Draw")),"-")</f>
        <v>-</v>
      </c>
      <c r="BO59" s="5" t="str">
        <f ca="1">IFERROR((COUNTIFS(SWISSW!$I:$I,MATCHUP!$A59,SWISSW!$J:$J,MATCHUP!BO$1,SWISSW!$F:$F,"Won")+COUNTIFS(SWISSW!$I:$I,MATCHUP!BO$1,SWISSW!$J:$J,MATCHUP!$A59,SWISSW!$F:$F,"Lost"))/(COUNTIFS(SWISSW!$I:$I,MATCHUP!$A59,SWISSW!$J:$J,MATCHUP!BO$1)-COUNTIFS(SWISSW!$I:$I,MATCHUP!$A59,SWISSW!$J:$J,MATCHUP!BO$1,SWISSW!$F:$F,"Draw")+COUNTIFS(SWISSW!$I:$I,MATCHUP!BO$1,SWISSW!$J:$J,MATCHUP!$A59)-COUNTIFS(SWISSW!$I:$I,MATCHUP!BO$1,SWISSW!$J:$J,MATCHUP!$A59,SWISSW!$F:$F,"Draw")),"-")</f>
        <v>-</v>
      </c>
      <c r="BP59" s="5" t="str">
        <f ca="1">IFERROR((COUNTIFS(SWISSW!$I:$I,MATCHUP!$A59,SWISSW!$J:$J,MATCHUP!BP$1,SWISSW!$F:$F,"Won")+COUNTIFS(SWISSW!$I:$I,MATCHUP!BP$1,SWISSW!$J:$J,MATCHUP!$A59,SWISSW!$F:$F,"Lost"))/(COUNTIFS(SWISSW!$I:$I,MATCHUP!$A59,SWISSW!$J:$J,MATCHUP!BP$1)-COUNTIFS(SWISSW!$I:$I,MATCHUP!$A59,SWISSW!$J:$J,MATCHUP!BP$1,SWISSW!$F:$F,"Draw")+COUNTIFS(SWISSW!$I:$I,MATCHUP!BP$1,SWISSW!$J:$J,MATCHUP!$A59)-COUNTIFS(SWISSW!$I:$I,MATCHUP!BP$1,SWISSW!$J:$J,MATCHUP!$A59,SWISSW!$F:$F,"Draw")),"-")</f>
        <v>-</v>
      </c>
      <c r="BQ59" s="5" t="str">
        <f ca="1">IFERROR((COUNTIFS(SWISSW!$I:$I,MATCHUP!$A59,SWISSW!$J:$J,MATCHUP!BQ$1,SWISSW!$F:$F,"Won")+COUNTIFS(SWISSW!$I:$I,MATCHUP!BQ$1,SWISSW!$J:$J,MATCHUP!$A59,SWISSW!$F:$F,"Lost"))/(COUNTIFS(SWISSW!$I:$I,MATCHUP!$A59,SWISSW!$J:$J,MATCHUP!BQ$1)-COUNTIFS(SWISSW!$I:$I,MATCHUP!$A59,SWISSW!$J:$J,MATCHUP!BQ$1,SWISSW!$F:$F,"Draw")+COUNTIFS(SWISSW!$I:$I,MATCHUP!BQ$1,SWISSW!$J:$J,MATCHUP!$A59)-COUNTIFS(SWISSW!$I:$I,MATCHUP!BQ$1,SWISSW!$J:$J,MATCHUP!$A59,SWISSW!$F:$F,"Draw")),"-")</f>
        <v>-</v>
      </c>
      <c r="BR59" s="5" t="str">
        <f ca="1">IFERROR((COUNTIFS(SWISSW!$I:$I,MATCHUP!$A59,SWISSW!$J:$J,MATCHUP!BR$1,SWISSW!$F:$F,"Won")+COUNTIFS(SWISSW!$I:$I,MATCHUP!BR$1,SWISSW!$J:$J,MATCHUP!$A59,SWISSW!$F:$F,"Lost"))/(COUNTIFS(SWISSW!$I:$I,MATCHUP!$A59,SWISSW!$J:$J,MATCHUP!BR$1)-COUNTIFS(SWISSW!$I:$I,MATCHUP!$A59,SWISSW!$J:$J,MATCHUP!BR$1,SWISSW!$F:$F,"Draw")+COUNTIFS(SWISSW!$I:$I,MATCHUP!BR$1,SWISSW!$J:$J,MATCHUP!$A59)-COUNTIFS(SWISSW!$I:$I,MATCHUP!BR$1,SWISSW!$J:$J,MATCHUP!$A59,SWISSW!$F:$F,"Draw")),"-")</f>
        <v>-</v>
      </c>
      <c r="BS59" s="5" t="str">
        <f ca="1">IFERROR((COUNTIFS(SWISSW!$I:$I,MATCHUP!$A59,SWISSW!$J:$J,MATCHUP!BS$1,SWISSW!$F:$F,"Won")+COUNTIFS(SWISSW!$I:$I,MATCHUP!BS$1,SWISSW!$J:$J,MATCHUP!$A59,SWISSW!$F:$F,"Lost"))/(COUNTIFS(SWISSW!$I:$I,MATCHUP!$A59,SWISSW!$J:$J,MATCHUP!BS$1)-COUNTIFS(SWISSW!$I:$I,MATCHUP!$A59,SWISSW!$J:$J,MATCHUP!BS$1,SWISSW!$F:$F,"Draw")+COUNTIFS(SWISSW!$I:$I,MATCHUP!BS$1,SWISSW!$J:$J,MATCHUP!$A59)-COUNTIFS(SWISSW!$I:$I,MATCHUP!BS$1,SWISSW!$J:$J,MATCHUP!$A59,SWISSW!$F:$F,"Draw")),"-")</f>
        <v>-</v>
      </c>
      <c r="BT59" s="5" t="str">
        <f ca="1">IFERROR((COUNTIFS(SWISSW!$I:$I,MATCHUP!$A59,SWISSW!$J:$J,MATCHUP!BT$1,SWISSW!$F:$F,"Won")+COUNTIFS(SWISSW!$I:$I,MATCHUP!BT$1,SWISSW!$J:$J,MATCHUP!$A59,SWISSW!$F:$F,"Lost"))/(COUNTIFS(SWISSW!$I:$I,MATCHUP!$A59,SWISSW!$J:$J,MATCHUP!BT$1)-COUNTIFS(SWISSW!$I:$I,MATCHUP!$A59,SWISSW!$J:$J,MATCHUP!BT$1,SWISSW!$F:$F,"Draw")+COUNTIFS(SWISSW!$I:$I,MATCHUP!BT$1,SWISSW!$J:$J,MATCHUP!$A59)-COUNTIFS(SWISSW!$I:$I,MATCHUP!BT$1,SWISSW!$J:$J,MATCHUP!$A59,SWISSW!$F:$F,"Draw")),"-")</f>
        <v>-</v>
      </c>
      <c r="BU59" s="5" t="str">
        <f ca="1">IFERROR((COUNTIFS(SWISSW!$I:$I,MATCHUP!$A59,SWISSW!$J:$J,MATCHUP!BU$1,SWISSW!$F:$F,"Won")+COUNTIFS(SWISSW!$I:$I,MATCHUP!BU$1,SWISSW!$J:$J,MATCHUP!$A59,SWISSW!$F:$F,"Lost"))/(COUNTIFS(SWISSW!$I:$I,MATCHUP!$A59,SWISSW!$J:$J,MATCHUP!BU$1)-COUNTIFS(SWISSW!$I:$I,MATCHUP!$A59,SWISSW!$J:$J,MATCHUP!BU$1,SWISSW!$F:$F,"Draw")+COUNTIFS(SWISSW!$I:$I,MATCHUP!BU$1,SWISSW!$J:$J,MATCHUP!$A59)-COUNTIFS(SWISSW!$I:$I,MATCHUP!BU$1,SWISSW!$J:$J,MATCHUP!$A59,SWISSW!$F:$F,"Draw")),"-")</f>
        <v>-</v>
      </c>
      <c r="BV59" s="5" t="str">
        <f ca="1">IFERROR((COUNTIFS(SWISSW!$I:$I,MATCHUP!$A59,SWISSW!$J:$J,MATCHUP!BV$1,SWISSW!$F:$F,"Won")+COUNTIFS(SWISSW!$I:$I,MATCHUP!BV$1,SWISSW!$J:$J,MATCHUP!$A59,SWISSW!$F:$F,"Lost"))/(COUNTIFS(SWISSW!$I:$I,MATCHUP!$A59,SWISSW!$J:$J,MATCHUP!BV$1)-COUNTIFS(SWISSW!$I:$I,MATCHUP!$A59,SWISSW!$J:$J,MATCHUP!BV$1,SWISSW!$F:$F,"Draw")+COUNTIFS(SWISSW!$I:$I,MATCHUP!BV$1,SWISSW!$J:$J,MATCHUP!$A59)-COUNTIFS(SWISSW!$I:$I,MATCHUP!BV$1,SWISSW!$J:$J,MATCHUP!$A59,SWISSW!$F:$F,"Draw")),"-")</f>
        <v>-</v>
      </c>
      <c r="BW59" s="5" t="str">
        <f ca="1">IFERROR((COUNTIFS(SWISSW!$I:$I,MATCHUP!$A59,SWISSW!$J:$J,MATCHUP!BW$1,SWISSW!$F:$F,"Won")+COUNTIFS(SWISSW!$I:$I,MATCHUP!BW$1,SWISSW!$J:$J,MATCHUP!$A59,SWISSW!$F:$F,"Lost"))/(COUNTIFS(SWISSW!$I:$I,MATCHUP!$A59,SWISSW!$J:$J,MATCHUP!BW$1)-COUNTIFS(SWISSW!$I:$I,MATCHUP!$A59,SWISSW!$J:$J,MATCHUP!BW$1,SWISSW!$F:$F,"Draw")+COUNTIFS(SWISSW!$I:$I,MATCHUP!BW$1,SWISSW!$J:$J,MATCHUP!$A59)-COUNTIFS(SWISSW!$I:$I,MATCHUP!BW$1,SWISSW!$J:$J,MATCHUP!$A59,SWISSW!$F:$F,"Draw")),"-")</f>
        <v>-</v>
      </c>
      <c r="BX59" s="5" t="str">
        <f ca="1">IFERROR((COUNTIFS(SWISSW!$I:$I,MATCHUP!$A59,SWISSW!$J:$J,MATCHUP!BX$1,SWISSW!$F:$F,"Won")+COUNTIFS(SWISSW!$I:$I,MATCHUP!BX$1,SWISSW!$J:$J,MATCHUP!$A59,SWISSW!$F:$F,"Lost"))/(COUNTIFS(SWISSW!$I:$I,MATCHUP!$A59,SWISSW!$J:$J,MATCHUP!BX$1)-COUNTIFS(SWISSW!$I:$I,MATCHUP!$A59,SWISSW!$J:$J,MATCHUP!BX$1,SWISSW!$F:$F,"Draw")+COUNTIFS(SWISSW!$I:$I,MATCHUP!BX$1,SWISSW!$J:$J,MATCHUP!$A59)-COUNTIFS(SWISSW!$I:$I,MATCHUP!BX$1,SWISSW!$J:$J,MATCHUP!$A59,SWISSW!$F:$F,"Draw")),"-")</f>
        <v>-</v>
      </c>
      <c r="BY59" s="5" t="str">
        <f ca="1">IFERROR((COUNTIFS(SWISSW!$I:$I,MATCHUP!$A59,SWISSW!$J:$J,MATCHUP!BY$1,SWISSW!$F:$F,"Won")+COUNTIFS(SWISSW!$I:$I,MATCHUP!BY$1,SWISSW!$J:$J,MATCHUP!$A59,SWISSW!$F:$F,"Lost"))/(COUNTIFS(SWISSW!$I:$I,MATCHUP!$A59,SWISSW!$J:$J,MATCHUP!BY$1)-COUNTIFS(SWISSW!$I:$I,MATCHUP!$A59,SWISSW!$J:$J,MATCHUP!BY$1,SWISSW!$F:$F,"Draw")+COUNTIFS(SWISSW!$I:$I,MATCHUP!BY$1,SWISSW!$J:$J,MATCHUP!$A59)-COUNTIFS(SWISSW!$I:$I,MATCHUP!BY$1,SWISSW!$J:$J,MATCHUP!$A59,SWISSW!$F:$F,"Draw")),"-")</f>
        <v>-</v>
      </c>
      <c r="BZ59" s="5" t="str">
        <f ca="1">IFERROR((COUNTIFS(SWISSW!$I:$I,MATCHUP!$A59,SWISSW!$J:$J,MATCHUP!BZ$1,SWISSW!$F:$F,"Won")+COUNTIFS(SWISSW!$I:$I,MATCHUP!BZ$1,SWISSW!$J:$J,MATCHUP!$A59,SWISSW!$F:$F,"Lost"))/(COUNTIFS(SWISSW!$I:$I,MATCHUP!$A59,SWISSW!$J:$J,MATCHUP!BZ$1)-COUNTIFS(SWISSW!$I:$I,MATCHUP!$A59,SWISSW!$J:$J,MATCHUP!BZ$1,SWISSW!$F:$F,"Draw")+COUNTIFS(SWISSW!$I:$I,MATCHUP!BZ$1,SWISSW!$J:$J,MATCHUP!$A59)-COUNTIFS(SWISSW!$I:$I,MATCHUP!BZ$1,SWISSW!$J:$J,MATCHUP!$A59,SWISSW!$F:$F,"Draw")),"-")</f>
        <v>-</v>
      </c>
      <c r="CA59" s="5" t="str">
        <f ca="1">IFERROR((COUNTIFS(SWISSW!$I:$I,MATCHUP!$A59,SWISSW!$J:$J,MATCHUP!CA$1,SWISSW!$F:$F,"Won")+COUNTIFS(SWISSW!$I:$I,MATCHUP!CA$1,SWISSW!$J:$J,MATCHUP!$A59,SWISSW!$F:$F,"Lost"))/(COUNTIFS(SWISSW!$I:$I,MATCHUP!$A59,SWISSW!$J:$J,MATCHUP!CA$1)-COUNTIFS(SWISSW!$I:$I,MATCHUP!$A59,SWISSW!$J:$J,MATCHUP!CA$1,SWISSW!$F:$F,"Draw")+COUNTIFS(SWISSW!$I:$I,MATCHUP!CA$1,SWISSW!$J:$J,MATCHUP!$A59)-COUNTIFS(SWISSW!$I:$I,MATCHUP!CA$1,SWISSW!$J:$J,MATCHUP!$A59,SWISSW!$F:$F,"Draw")),"-")</f>
        <v>-</v>
      </c>
      <c r="CB59" s="5" t="str">
        <f ca="1">IFERROR((COUNTIFS(SWISSW!$I:$I,MATCHUP!$A59,SWISSW!$J:$J,MATCHUP!CB$1,SWISSW!$F:$F,"Won")+COUNTIFS(SWISSW!$I:$I,MATCHUP!CB$1,SWISSW!$J:$J,MATCHUP!$A59,SWISSW!$F:$F,"Lost"))/(COUNTIFS(SWISSW!$I:$I,MATCHUP!$A59,SWISSW!$J:$J,MATCHUP!CB$1)-COUNTIFS(SWISSW!$I:$I,MATCHUP!$A59,SWISSW!$J:$J,MATCHUP!CB$1,SWISSW!$F:$F,"Draw")+COUNTIFS(SWISSW!$I:$I,MATCHUP!CB$1,SWISSW!$J:$J,MATCHUP!$A59)-COUNTIFS(SWISSW!$I:$I,MATCHUP!CB$1,SWISSW!$J:$J,MATCHUP!$A59,SWISSW!$F:$F,"Draw")),"-")</f>
        <v>-</v>
      </c>
      <c r="CC59" s="5" t="str">
        <f ca="1">IFERROR((COUNTIFS(SWISSW!$I:$I,MATCHUP!$A59,SWISSW!$J:$J,MATCHUP!CC$1,SWISSW!$F:$F,"Won")+COUNTIFS(SWISSW!$I:$I,MATCHUP!CC$1,SWISSW!$J:$J,MATCHUP!$A59,SWISSW!$F:$F,"Lost"))/(COUNTIFS(SWISSW!$I:$I,MATCHUP!$A59,SWISSW!$J:$J,MATCHUP!CC$1)-COUNTIFS(SWISSW!$I:$I,MATCHUP!$A59,SWISSW!$J:$J,MATCHUP!CC$1,SWISSW!$F:$F,"Draw")+COUNTIFS(SWISSW!$I:$I,MATCHUP!CC$1,SWISSW!$J:$J,MATCHUP!$A59)-COUNTIFS(SWISSW!$I:$I,MATCHUP!CC$1,SWISSW!$J:$J,MATCHUP!$A59,SWISSW!$F:$F,"Draw")),"-")</f>
        <v>-</v>
      </c>
      <c r="CD59" s="5" t="str">
        <f ca="1">IFERROR((COUNTIFS(SWISSW!$I:$I,MATCHUP!$A59,SWISSW!$J:$J,MATCHUP!CD$1,SWISSW!$F:$F,"Won")+COUNTIFS(SWISSW!$I:$I,MATCHUP!CD$1,SWISSW!$J:$J,MATCHUP!$A59,SWISSW!$F:$F,"Lost"))/(COUNTIFS(SWISSW!$I:$I,MATCHUP!$A59,SWISSW!$J:$J,MATCHUP!CD$1)-COUNTIFS(SWISSW!$I:$I,MATCHUP!$A59,SWISSW!$J:$J,MATCHUP!CD$1,SWISSW!$F:$F,"Draw")+COUNTIFS(SWISSW!$I:$I,MATCHUP!CD$1,SWISSW!$J:$J,MATCHUP!$A59)-COUNTIFS(SWISSW!$I:$I,MATCHUP!CD$1,SWISSW!$J:$J,MATCHUP!$A59,SWISSW!$F:$F,"Draw")),"-")</f>
        <v>-</v>
      </c>
      <c r="CE59" s="5" t="str">
        <f ca="1">IFERROR((COUNTIFS(SWISSW!$I:$I,MATCHUP!$A59,SWISSW!$J:$J,MATCHUP!CE$1,SWISSW!$F:$F,"Won")+COUNTIFS(SWISSW!$I:$I,MATCHUP!CE$1,SWISSW!$J:$J,MATCHUP!$A59,SWISSW!$F:$F,"Lost"))/(COUNTIFS(SWISSW!$I:$I,MATCHUP!$A59,SWISSW!$J:$J,MATCHUP!CE$1)-COUNTIFS(SWISSW!$I:$I,MATCHUP!$A59,SWISSW!$J:$J,MATCHUP!CE$1,SWISSW!$F:$F,"Draw")+COUNTIFS(SWISSW!$I:$I,MATCHUP!CE$1,SWISSW!$J:$J,MATCHUP!$A59)-COUNTIFS(SWISSW!$I:$I,MATCHUP!CE$1,SWISSW!$J:$J,MATCHUP!$A59,SWISSW!$F:$F,"Draw")),"-")</f>
        <v>-</v>
      </c>
      <c r="CF59" s="5" t="str">
        <f ca="1">IFERROR((COUNTIFS(SWISSW!$I:$I,MATCHUP!$A59,SWISSW!$J:$J,MATCHUP!CF$1,SWISSW!$F:$F,"Won")+COUNTIFS(SWISSW!$I:$I,MATCHUP!CF$1,SWISSW!$J:$J,MATCHUP!$A59,SWISSW!$F:$F,"Lost"))/(COUNTIFS(SWISSW!$I:$I,MATCHUP!$A59,SWISSW!$J:$J,MATCHUP!CF$1)-COUNTIFS(SWISSW!$I:$I,MATCHUP!$A59,SWISSW!$J:$J,MATCHUP!CF$1,SWISSW!$F:$F,"Draw")+COUNTIFS(SWISSW!$I:$I,MATCHUP!CF$1,SWISSW!$J:$J,MATCHUP!$A59)-COUNTIFS(SWISSW!$I:$I,MATCHUP!CF$1,SWISSW!$J:$J,MATCHUP!$A59,SWISSW!$F:$F,"Draw")),"-")</f>
        <v>-</v>
      </c>
      <c r="CG59" s="5" t="str">
        <f ca="1">IFERROR((COUNTIFS(SWISSW!$I:$I,MATCHUP!$A59,SWISSW!$J:$J,MATCHUP!CG$1,SWISSW!$F:$F,"Won")+COUNTIFS(SWISSW!$I:$I,MATCHUP!CG$1,SWISSW!$J:$J,MATCHUP!$A59,SWISSW!$F:$F,"Lost"))/(COUNTIFS(SWISSW!$I:$I,MATCHUP!$A59,SWISSW!$J:$J,MATCHUP!CG$1)-COUNTIFS(SWISSW!$I:$I,MATCHUP!$A59,SWISSW!$J:$J,MATCHUP!CG$1,SWISSW!$F:$F,"Draw")+COUNTIFS(SWISSW!$I:$I,MATCHUP!CG$1,SWISSW!$J:$J,MATCHUP!$A59)-COUNTIFS(SWISSW!$I:$I,MATCHUP!CG$1,SWISSW!$J:$J,MATCHUP!$A59,SWISSW!$F:$F,"Draw")),"-")</f>
        <v>-</v>
      </c>
      <c r="CH59" s="5" t="str">
        <f ca="1">IFERROR((COUNTIFS(SWISSW!$I:$I,MATCHUP!$A59,SWISSW!$J:$J,MATCHUP!CH$1,SWISSW!$F:$F,"Won")+COUNTIFS(SWISSW!$I:$I,MATCHUP!CH$1,SWISSW!$J:$J,MATCHUP!$A59,SWISSW!$F:$F,"Lost"))/(COUNTIFS(SWISSW!$I:$I,MATCHUP!$A59,SWISSW!$J:$J,MATCHUP!CH$1)-COUNTIFS(SWISSW!$I:$I,MATCHUP!$A59,SWISSW!$J:$J,MATCHUP!CH$1,SWISSW!$F:$F,"Draw")+COUNTIFS(SWISSW!$I:$I,MATCHUP!CH$1,SWISSW!$J:$J,MATCHUP!$A59)-COUNTIFS(SWISSW!$I:$I,MATCHUP!CH$1,SWISSW!$J:$J,MATCHUP!$A59,SWISSW!$F:$F,"Draw")),"-")</f>
        <v>-</v>
      </c>
      <c r="CI59" s="5" t="str">
        <f ca="1">IFERROR((COUNTIFS(SWISSW!$I:$I,MATCHUP!$A59,SWISSW!$J:$J,MATCHUP!CI$1,SWISSW!$F:$F,"Won")+COUNTIFS(SWISSW!$I:$I,MATCHUP!CI$1,SWISSW!$J:$J,MATCHUP!$A59,SWISSW!$F:$F,"Lost"))/(COUNTIFS(SWISSW!$I:$I,MATCHUP!$A59,SWISSW!$J:$J,MATCHUP!CI$1)-COUNTIFS(SWISSW!$I:$I,MATCHUP!$A59,SWISSW!$J:$J,MATCHUP!CI$1,SWISSW!$F:$F,"Draw")+COUNTIFS(SWISSW!$I:$I,MATCHUP!CI$1,SWISSW!$J:$J,MATCHUP!$A59)-COUNTIFS(SWISSW!$I:$I,MATCHUP!CI$1,SWISSW!$J:$J,MATCHUP!$A59,SWISSW!$F:$F,"Draw")),"-")</f>
        <v>-</v>
      </c>
      <c r="CJ59" s="5" t="str">
        <f ca="1">IFERROR((COUNTIFS(SWISSW!$I:$I,MATCHUP!$A59,SWISSW!$J:$J,MATCHUP!CJ$1,SWISSW!$F:$F,"Won")+COUNTIFS(SWISSW!$I:$I,MATCHUP!CJ$1,SWISSW!$J:$J,MATCHUP!$A59,SWISSW!$F:$F,"Lost"))/(COUNTIFS(SWISSW!$I:$I,MATCHUP!$A59,SWISSW!$J:$J,MATCHUP!CJ$1)-COUNTIFS(SWISSW!$I:$I,MATCHUP!$A59,SWISSW!$J:$J,MATCHUP!CJ$1,SWISSW!$F:$F,"Draw")+COUNTIFS(SWISSW!$I:$I,MATCHUP!CJ$1,SWISSW!$J:$J,MATCHUP!$A59)-COUNTIFS(SWISSW!$I:$I,MATCHUP!CJ$1,SWISSW!$J:$J,MATCHUP!$A59,SWISSW!$F:$F,"Draw")),"-")</f>
        <v>-</v>
      </c>
      <c r="CK59" s="5" t="str">
        <f ca="1">IFERROR((COUNTIFS(SWISSW!$I:$I,MATCHUP!$A59,SWISSW!$J:$J,MATCHUP!CK$1,SWISSW!$F:$F,"Won")+COUNTIFS(SWISSW!$I:$I,MATCHUP!CK$1,SWISSW!$J:$J,MATCHUP!$A59,SWISSW!$F:$F,"Lost"))/(COUNTIFS(SWISSW!$I:$I,MATCHUP!$A59,SWISSW!$J:$J,MATCHUP!CK$1)-COUNTIFS(SWISSW!$I:$I,MATCHUP!$A59,SWISSW!$J:$J,MATCHUP!CK$1,SWISSW!$F:$F,"Draw")+COUNTIFS(SWISSW!$I:$I,MATCHUP!CK$1,SWISSW!$J:$J,MATCHUP!$A59)-COUNTIFS(SWISSW!$I:$I,MATCHUP!CK$1,SWISSW!$J:$J,MATCHUP!$A59,SWISSW!$F:$F,"Draw")),"-")</f>
        <v>-</v>
      </c>
      <c r="CL59" s="5" t="str">
        <f ca="1">IFERROR((COUNTIFS(SWISSW!$I:$I,MATCHUP!$A59,SWISSW!$J:$J,MATCHUP!CL$1,SWISSW!$F:$F,"Won")+COUNTIFS(SWISSW!$I:$I,MATCHUP!CL$1,SWISSW!$J:$J,MATCHUP!$A59,SWISSW!$F:$F,"Lost"))/(COUNTIFS(SWISSW!$I:$I,MATCHUP!$A59,SWISSW!$J:$J,MATCHUP!CL$1)-COUNTIFS(SWISSW!$I:$I,MATCHUP!$A59,SWISSW!$J:$J,MATCHUP!CL$1,SWISSW!$F:$F,"Draw")+COUNTIFS(SWISSW!$I:$I,MATCHUP!CL$1,SWISSW!$J:$J,MATCHUP!$A59)-COUNTIFS(SWISSW!$I:$I,MATCHUP!CL$1,SWISSW!$J:$J,MATCHUP!$A59,SWISSW!$F:$F,"Draw")),"-")</f>
        <v>-</v>
      </c>
      <c r="CM59" s="5" t="str">
        <f ca="1">IFERROR((COUNTIFS(SWISSW!$I:$I,MATCHUP!$A59,SWISSW!$J:$J,MATCHUP!CM$1,SWISSW!$F:$F,"Won")+COUNTIFS(SWISSW!$I:$I,MATCHUP!CM$1,SWISSW!$J:$J,MATCHUP!$A59,SWISSW!$F:$F,"Lost"))/(COUNTIFS(SWISSW!$I:$I,MATCHUP!$A59,SWISSW!$J:$J,MATCHUP!CM$1)-COUNTIFS(SWISSW!$I:$I,MATCHUP!$A59,SWISSW!$J:$J,MATCHUP!CM$1,SWISSW!$F:$F,"Draw")+COUNTIFS(SWISSW!$I:$I,MATCHUP!CM$1,SWISSW!$J:$J,MATCHUP!$A59)-COUNTIFS(SWISSW!$I:$I,MATCHUP!CM$1,SWISSW!$J:$J,MATCHUP!$A59,SWISSW!$F:$F,"Draw")),"-")</f>
        <v>-</v>
      </c>
      <c r="CN59" s="5" t="str">
        <f ca="1">IFERROR((COUNTIFS(SWISSW!$I:$I,MATCHUP!$A59,SWISSW!$J:$J,MATCHUP!CN$1,SWISSW!$F:$F,"Won")+COUNTIFS(SWISSW!$I:$I,MATCHUP!CN$1,SWISSW!$J:$J,MATCHUP!$A59,SWISSW!$F:$F,"Lost"))/(COUNTIFS(SWISSW!$I:$I,MATCHUP!$A59,SWISSW!$J:$J,MATCHUP!CN$1)-COUNTIFS(SWISSW!$I:$I,MATCHUP!$A59,SWISSW!$J:$J,MATCHUP!CN$1,SWISSW!$F:$F,"Draw")+COUNTIFS(SWISSW!$I:$I,MATCHUP!CN$1,SWISSW!$J:$J,MATCHUP!$A59)-COUNTIFS(SWISSW!$I:$I,MATCHUP!CN$1,SWISSW!$J:$J,MATCHUP!$A59,SWISSW!$F:$F,"Draw")),"-")</f>
        <v>-</v>
      </c>
      <c r="CO59" s="5" t="str">
        <f ca="1">IFERROR((COUNTIFS(SWISSW!$I:$I,MATCHUP!$A59,SWISSW!$J:$J,MATCHUP!CO$1,SWISSW!$F:$F,"Won")+COUNTIFS(SWISSW!$I:$I,MATCHUP!CO$1,SWISSW!$J:$J,MATCHUP!$A59,SWISSW!$F:$F,"Lost"))/(COUNTIFS(SWISSW!$I:$I,MATCHUP!$A59,SWISSW!$J:$J,MATCHUP!CO$1)-COUNTIFS(SWISSW!$I:$I,MATCHUP!$A59,SWISSW!$J:$J,MATCHUP!CO$1,SWISSW!$F:$F,"Draw")+COUNTIFS(SWISSW!$I:$I,MATCHUP!CO$1,SWISSW!$J:$J,MATCHUP!$A59)-COUNTIFS(SWISSW!$I:$I,MATCHUP!CO$1,SWISSW!$J:$J,MATCHUP!$A59,SWISSW!$F:$F,"Draw")),"-")</f>
        <v>-</v>
      </c>
      <c r="CP59" s="5" t="str">
        <f ca="1">IFERROR((COUNTIFS(SWISSW!$I:$I,MATCHUP!$A59,SWISSW!$J:$J,MATCHUP!CP$1,SWISSW!$F:$F,"Won")+COUNTIFS(SWISSW!$I:$I,MATCHUP!CP$1,SWISSW!$J:$J,MATCHUP!$A59,SWISSW!$F:$F,"Lost"))/(COUNTIFS(SWISSW!$I:$I,MATCHUP!$A59,SWISSW!$J:$J,MATCHUP!CP$1)-COUNTIFS(SWISSW!$I:$I,MATCHUP!$A59,SWISSW!$J:$J,MATCHUP!CP$1,SWISSW!$F:$F,"Draw")+COUNTIFS(SWISSW!$I:$I,MATCHUP!CP$1,SWISSW!$J:$J,MATCHUP!$A59)-COUNTIFS(SWISSW!$I:$I,MATCHUP!CP$1,SWISSW!$J:$J,MATCHUP!$A59,SWISSW!$F:$F,"Draw")),"-")</f>
        <v>-</v>
      </c>
      <c r="CQ59" s="5" t="str">
        <f ca="1">IFERROR((COUNTIFS(SWISSW!$I:$I,MATCHUP!$A59,SWISSW!$J:$J,MATCHUP!CQ$1,SWISSW!$F:$F,"Won")+COUNTIFS(SWISSW!$I:$I,MATCHUP!CQ$1,SWISSW!$J:$J,MATCHUP!$A59,SWISSW!$F:$F,"Lost"))/(COUNTIFS(SWISSW!$I:$I,MATCHUP!$A59,SWISSW!$J:$J,MATCHUP!CQ$1)-COUNTIFS(SWISSW!$I:$I,MATCHUP!$A59,SWISSW!$J:$J,MATCHUP!CQ$1,SWISSW!$F:$F,"Draw")+COUNTIFS(SWISSW!$I:$I,MATCHUP!CQ$1,SWISSW!$J:$J,MATCHUP!$A59)-COUNTIFS(SWISSW!$I:$I,MATCHUP!CQ$1,SWISSW!$J:$J,MATCHUP!$A59,SWISSW!$F:$F,"Draw")),"-")</f>
        <v>-</v>
      </c>
      <c r="CR59" s="5" t="str">
        <f ca="1">IFERROR((COUNTIFS(SWISSW!$I:$I,MATCHUP!$A59,SWISSW!$J:$J,MATCHUP!CR$1,SWISSW!$F:$F,"Won")+COUNTIFS(SWISSW!$I:$I,MATCHUP!CR$1,SWISSW!$J:$J,MATCHUP!$A59,SWISSW!$F:$F,"Lost"))/(COUNTIFS(SWISSW!$I:$I,MATCHUP!$A59,SWISSW!$J:$J,MATCHUP!CR$1)-COUNTIFS(SWISSW!$I:$I,MATCHUP!$A59,SWISSW!$J:$J,MATCHUP!CR$1,SWISSW!$F:$F,"Draw")+COUNTIFS(SWISSW!$I:$I,MATCHUP!CR$1,SWISSW!$J:$J,MATCHUP!$A59)-COUNTIFS(SWISSW!$I:$I,MATCHUP!CR$1,SWISSW!$J:$J,MATCHUP!$A59,SWISSW!$F:$F,"Draw")),"-")</f>
        <v>-</v>
      </c>
      <c r="CS59" s="5" t="str">
        <f ca="1">IFERROR((COUNTIFS(SWISSW!$I:$I,MATCHUP!$A59,SWISSW!$J:$J,MATCHUP!CS$1,SWISSW!$F:$F,"Won")+COUNTIFS(SWISSW!$I:$I,MATCHUP!CS$1,SWISSW!$J:$J,MATCHUP!$A59,SWISSW!$F:$F,"Lost"))/(COUNTIFS(SWISSW!$I:$I,MATCHUP!$A59,SWISSW!$J:$J,MATCHUP!CS$1)-COUNTIFS(SWISSW!$I:$I,MATCHUP!$A59,SWISSW!$J:$J,MATCHUP!CS$1,SWISSW!$F:$F,"Draw")+COUNTIFS(SWISSW!$I:$I,MATCHUP!CS$1,SWISSW!$J:$J,MATCHUP!$A59)-COUNTIFS(SWISSW!$I:$I,MATCHUP!CS$1,SWISSW!$J:$J,MATCHUP!$A59,SWISSW!$F:$F,"Draw")),"-")</f>
        <v>-</v>
      </c>
      <c r="CT59" s="5" t="str">
        <f ca="1">IFERROR((COUNTIFS(SWISSW!$I:$I,MATCHUP!$A59,SWISSW!$J:$J,MATCHUP!CT$1,SWISSW!$F:$F,"Won")+COUNTIFS(SWISSW!$I:$I,MATCHUP!CT$1,SWISSW!$J:$J,MATCHUP!$A59,SWISSW!$F:$F,"Lost"))/(COUNTIFS(SWISSW!$I:$I,MATCHUP!$A59,SWISSW!$J:$J,MATCHUP!CT$1)-COUNTIFS(SWISSW!$I:$I,MATCHUP!$A59,SWISSW!$J:$J,MATCHUP!CT$1,SWISSW!$F:$F,"Draw")+COUNTIFS(SWISSW!$I:$I,MATCHUP!CT$1,SWISSW!$J:$J,MATCHUP!$A59)-COUNTIFS(SWISSW!$I:$I,MATCHUP!CT$1,SWISSW!$J:$J,MATCHUP!$A59,SWISSW!$F:$F,"Draw")),"-")</f>
        <v>-</v>
      </c>
      <c r="CU59" s="5" t="str">
        <f ca="1">IFERROR((COUNTIFS(SWISSW!$I:$I,MATCHUP!$A59,SWISSW!$J:$J,MATCHUP!CU$1,SWISSW!$F:$F,"Won")+COUNTIFS(SWISSW!$I:$I,MATCHUP!CU$1,SWISSW!$J:$J,MATCHUP!$A59,SWISSW!$F:$F,"Lost"))/(COUNTIFS(SWISSW!$I:$I,MATCHUP!$A59,SWISSW!$J:$J,MATCHUP!CU$1)-COUNTIFS(SWISSW!$I:$I,MATCHUP!$A59,SWISSW!$J:$J,MATCHUP!CU$1,SWISSW!$F:$F,"Draw")+COUNTIFS(SWISSW!$I:$I,MATCHUP!CU$1,SWISSW!$J:$J,MATCHUP!$A59)-COUNTIFS(SWISSW!$I:$I,MATCHUP!CU$1,SWISSW!$J:$J,MATCHUP!$A59,SWISSW!$F:$F,"Draw")),"-")</f>
        <v>-</v>
      </c>
      <c r="CV59" s="5" t="str">
        <f ca="1">IFERROR((COUNTIFS(SWISSW!$I:$I,MATCHUP!$A59,SWISSW!$J:$J,MATCHUP!CV$1,SWISSW!$F:$F,"Won")+COUNTIFS(SWISSW!$I:$I,MATCHUP!CV$1,SWISSW!$J:$J,MATCHUP!$A59,SWISSW!$F:$F,"Lost"))/(COUNTIFS(SWISSW!$I:$I,MATCHUP!$A59,SWISSW!$J:$J,MATCHUP!CV$1)-COUNTIFS(SWISSW!$I:$I,MATCHUP!$A59,SWISSW!$J:$J,MATCHUP!CV$1,SWISSW!$F:$F,"Draw")+COUNTIFS(SWISSW!$I:$I,MATCHUP!CV$1,SWISSW!$J:$J,MATCHUP!$A59)-COUNTIFS(SWISSW!$I:$I,MATCHUP!CV$1,SWISSW!$J:$J,MATCHUP!$A59,SWISSW!$F:$F,"Draw")),"-")</f>
        <v>-</v>
      </c>
    </row>
    <row r="60" spans="1:100" ht="55" customHeight="1" x14ac:dyDescent="0.3">
      <c r="A60" s="3" t="str" cm="1">
        <f t="array" aca="1" ref="A60" ca="1">INDIRECT(ADDRESS(ROW(),1,,1,"METABREAK"))</f>
        <v>Orzhov Breathless</v>
      </c>
      <c r="B60" s="5">
        <f ca="1">IFERROR((COUNTIFS(SWISSW!$I:$I,MATCHUP!$A60,SWISSW!$J:$J,MATCHUP!B$1,SWISSW!$F:$F,"Won")+COUNTIFS(SWISSW!$I:$I,MATCHUP!B$1,SWISSW!$J:$J,MATCHUP!$A60,SWISSW!$F:$F,"Lost"))/(COUNTIFS(SWISSW!$I:$I,MATCHUP!$A60,SWISSW!$J:$J,MATCHUP!B$1)-COUNTIFS(SWISSW!$I:$I,MATCHUP!$A60,SWISSW!$J:$J,MATCHUP!B$1,SWISSW!$F:$F,"Draw")+COUNTIFS(SWISSW!$I:$I,MATCHUP!B$1,SWISSW!$J:$J,MATCHUP!$A60)-COUNTIFS(SWISSW!$I:$I,MATCHUP!B$1,SWISSW!$J:$J,MATCHUP!$A60,SWISSW!$F:$F,"Draw")),"-")</f>
        <v>0</v>
      </c>
      <c r="C60" s="5" t="str">
        <f ca="1">IFERROR((COUNTIFS(SWISSW!$I:$I,MATCHUP!$A60,SWISSW!$J:$J,MATCHUP!C$1,SWISSW!$F:$F,"Won")+COUNTIFS(SWISSW!$I:$I,MATCHUP!C$1,SWISSW!$J:$J,MATCHUP!$A60,SWISSW!$F:$F,"Lost"))/(COUNTIFS(SWISSW!$I:$I,MATCHUP!$A60,SWISSW!$J:$J,MATCHUP!C$1)-COUNTIFS(SWISSW!$I:$I,MATCHUP!$A60,SWISSW!$J:$J,MATCHUP!C$1,SWISSW!$F:$F,"Draw")+COUNTIFS(SWISSW!$I:$I,MATCHUP!C$1,SWISSW!$J:$J,MATCHUP!$A60)-COUNTIFS(SWISSW!$I:$I,MATCHUP!C$1,SWISSW!$J:$J,MATCHUP!$A60,SWISSW!$F:$F,"Draw")),"-")</f>
        <v>-</v>
      </c>
      <c r="D60" s="5" t="str">
        <f ca="1">IFERROR((COUNTIFS(SWISSW!$I:$I,MATCHUP!$A60,SWISSW!$J:$J,MATCHUP!D$1,SWISSW!$F:$F,"Won")+COUNTIFS(SWISSW!$I:$I,MATCHUP!D$1,SWISSW!$J:$J,MATCHUP!$A60,SWISSW!$F:$F,"Lost"))/(COUNTIFS(SWISSW!$I:$I,MATCHUP!$A60,SWISSW!$J:$J,MATCHUP!D$1)-COUNTIFS(SWISSW!$I:$I,MATCHUP!$A60,SWISSW!$J:$J,MATCHUP!D$1,SWISSW!$F:$F,"Draw")+COUNTIFS(SWISSW!$I:$I,MATCHUP!D$1,SWISSW!$J:$J,MATCHUP!$A60)-COUNTIFS(SWISSW!$I:$I,MATCHUP!D$1,SWISSW!$J:$J,MATCHUP!$A60,SWISSW!$F:$F,"Draw")),"-")</f>
        <v>-</v>
      </c>
      <c r="E60" s="5" t="str">
        <f ca="1">IFERROR((COUNTIFS(SWISSW!$I:$I,MATCHUP!$A60,SWISSW!$J:$J,MATCHUP!E$1,SWISSW!$F:$F,"Won")+COUNTIFS(SWISSW!$I:$I,MATCHUP!E$1,SWISSW!$J:$J,MATCHUP!$A60,SWISSW!$F:$F,"Lost"))/(COUNTIFS(SWISSW!$I:$I,MATCHUP!$A60,SWISSW!$J:$J,MATCHUP!E$1)-COUNTIFS(SWISSW!$I:$I,MATCHUP!$A60,SWISSW!$J:$J,MATCHUP!E$1,SWISSW!$F:$F,"Draw")+COUNTIFS(SWISSW!$I:$I,MATCHUP!E$1,SWISSW!$J:$J,MATCHUP!$A60)-COUNTIFS(SWISSW!$I:$I,MATCHUP!E$1,SWISSW!$J:$J,MATCHUP!$A60,SWISSW!$F:$F,"Draw")),"-")</f>
        <v>-</v>
      </c>
      <c r="F60" s="5" t="str">
        <f ca="1">IFERROR((COUNTIFS(SWISSW!$I:$I,MATCHUP!$A60,SWISSW!$J:$J,MATCHUP!F$1,SWISSW!$F:$F,"Won")+COUNTIFS(SWISSW!$I:$I,MATCHUP!F$1,SWISSW!$J:$J,MATCHUP!$A60,SWISSW!$F:$F,"Lost"))/(COUNTIFS(SWISSW!$I:$I,MATCHUP!$A60,SWISSW!$J:$J,MATCHUP!F$1)-COUNTIFS(SWISSW!$I:$I,MATCHUP!$A60,SWISSW!$J:$J,MATCHUP!F$1,SWISSW!$F:$F,"Draw")+COUNTIFS(SWISSW!$I:$I,MATCHUP!F$1,SWISSW!$J:$J,MATCHUP!$A60)-COUNTIFS(SWISSW!$I:$I,MATCHUP!F$1,SWISSW!$J:$J,MATCHUP!$A60,SWISSW!$F:$F,"Draw")),"-")</f>
        <v>-</v>
      </c>
      <c r="G60" s="5" t="str">
        <f ca="1">IFERROR((COUNTIFS(SWISSW!$I:$I,MATCHUP!$A60,SWISSW!$J:$J,MATCHUP!G$1,SWISSW!$F:$F,"Won")+COUNTIFS(SWISSW!$I:$I,MATCHUP!G$1,SWISSW!$J:$J,MATCHUP!$A60,SWISSW!$F:$F,"Lost"))/(COUNTIFS(SWISSW!$I:$I,MATCHUP!$A60,SWISSW!$J:$J,MATCHUP!G$1)-COUNTIFS(SWISSW!$I:$I,MATCHUP!$A60,SWISSW!$J:$J,MATCHUP!G$1,SWISSW!$F:$F,"Draw")+COUNTIFS(SWISSW!$I:$I,MATCHUP!G$1,SWISSW!$J:$J,MATCHUP!$A60)-COUNTIFS(SWISSW!$I:$I,MATCHUP!G$1,SWISSW!$J:$J,MATCHUP!$A60,SWISSW!$F:$F,"Draw")),"-")</f>
        <v>-</v>
      </c>
      <c r="H60" s="5" t="str">
        <f ca="1">IFERROR((COUNTIFS(SWISSW!$I:$I,MATCHUP!$A60,SWISSW!$J:$J,MATCHUP!H$1,SWISSW!$F:$F,"Won")+COUNTIFS(SWISSW!$I:$I,MATCHUP!H$1,SWISSW!$J:$J,MATCHUP!$A60,SWISSW!$F:$F,"Lost"))/(COUNTIFS(SWISSW!$I:$I,MATCHUP!$A60,SWISSW!$J:$J,MATCHUP!H$1)-COUNTIFS(SWISSW!$I:$I,MATCHUP!$A60,SWISSW!$J:$J,MATCHUP!H$1,SWISSW!$F:$F,"Draw")+COUNTIFS(SWISSW!$I:$I,MATCHUP!H$1,SWISSW!$J:$J,MATCHUP!$A60)-COUNTIFS(SWISSW!$I:$I,MATCHUP!H$1,SWISSW!$J:$J,MATCHUP!$A60,SWISSW!$F:$F,"Draw")),"-")</f>
        <v>-</v>
      </c>
      <c r="I60" s="5" t="str">
        <f ca="1">IFERROR((COUNTIFS(SWISSW!$I:$I,MATCHUP!$A60,SWISSW!$J:$J,MATCHUP!I$1,SWISSW!$F:$F,"Won")+COUNTIFS(SWISSW!$I:$I,MATCHUP!I$1,SWISSW!$J:$J,MATCHUP!$A60,SWISSW!$F:$F,"Lost"))/(COUNTIFS(SWISSW!$I:$I,MATCHUP!$A60,SWISSW!$J:$J,MATCHUP!I$1)-COUNTIFS(SWISSW!$I:$I,MATCHUP!$A60,SWISSW!$J:$J,MATCHUP!I$1,SWISSW!$F:$F,"Draw")+COUNTIFS(SWISSW!$I:$I,MATCHUP!I$1,SWISSW!$J:$J,MATCHUP!$A60)-COUNTIFS(SWISSW!$I:$I,MATCHUP!I$1,SWISSW!$J:$J,MATCHUP!$A60,SWISSW!$F:$F,"Draw")),"-")</f>
        <v>-</v>
      </c>
      <c r="J60" s="5" t="str">
        <f ca="1">IFERROR((COUNTIFS(SWISSW!$I:$I,MATCHUP!$A60,SWISSW!$J:$J,MATCHUP!J$1,SWISSW!$F:$F,"Won")+COUNTIFS(SWISSW!$I:$I,MATCHUP!J$1,SWISSW!$J:$J,MATCHUP!$A60,SWISSW!$F:$F,"Lost"))/(COUNTIFS(SWISSW!$I:$I,MATCHUP!$A60,SWISSW!$J:$J,MATCHUP!J$1)-COUNTIFS(SWISSW!$I:$I,MATCHUP!$A60,SWISSW!$J:$J,MATCHUP!J$1,SWISSW!$F:$F,"Draw")+COUNTIFS(SWISSW!$I:$I,MATCHUP!J$1,SWISSW!$J:$J,MATCHUP!$A60)-COUNTIFS(SWISSW!$I:$I,MATCHUP!J$1,SWISSW!$J:$J,MATCHUP!$A60,SWISSW!$F:$F,"Draw")),"-")</f>
        <v>-</v>
      </c>
      <c r="K60" s="5" t="str">
        <f ca="1">IFERROR((COUNTIFS(SWISSW!$I:$I,MATCHUP!$A60,SWISSW!$J:$J,MATCHUP!K$1,SWISSW!$F:$F,"Won")+COUNTIFS(SWISSW!$I:$I,MATCHUP!K$1,SWISSW!$J:$J,MATCHUP!$A60,SWISSW!$F:$F,"Lost"))/(COUNTIFS(SWISSW!$I:$I,MATCHUP!$A60,SWISSW!$J:$J,MATCHUP!K$1)-COUNTIFS(SWISSW!$I:$I,MATCHUP!$A60,SWISSW!$J:$J,MATCHUP!K$1,SWISSW!$F:$F,"Draw")+COUNTIFS(SWISSW!$I:$I,MATCHUP!K$1,SWISSW!$J:$J,MATCHUP!$A60)-COUNTIFS(SWISSW!$I:$I,MATCHUP!K$1,SWISSW!$J:$J,MATCHUP!$A60,SWISSW!$F:$F,"Draw")),"-")</f>
        <v>-</v>
      </c>
      <c r="L60" s="5" t="str">
        <f ca="1">IFERROR((COUNTIFS(SWISSW!$I:$I,MATCHUP!$A60,SWISSW!$J:$J,MATCHUP!L$1,SWISSW!$F:$F,"Won")+COUNTIFS(SWISSW!$I:$I,MATCHUP!L$1,SWISSW!$J:$J,MATCHUP!$A60,SWISSW!$F:$F,"Lost"))/(COUNTIFS(SWISSW!$I:$I,MATCHUP!$A60,SWISSW!$J:$J,MATCHUP!L$1)-COUNTIFS(SWISSW!$I:$I,MATCHUP!$A60,SWISSW!$J:$J,MATCHUP!L$1,SWISSW!$F:$F,"Draw")+COUNTIFS(SWISSW!$I:$I,MATCHUP!L$1,SWISSW!$J:$J,MATCHUP!$A60)-COUNTIFS(SWISSW!$I:$I,MATCHUP!L$1,SWISSW!$J:$J,MATCHUP!$A60,SWISSW!$F:$F,"Draw")),"-")</f>
        <v>-</v>
      </c>
      <c r="M60" s="5" t="str">
        <f ca="1">IFERROR((COUNTIFS(SWISSW!$I:$I,MATCHUP!$A60,SWISSW!$J:$J,MATCHUP!M$1,SWISSW!$F:$F,"Won")+COUNTIFS(SWISSW!$I:$I,MATCHUP!M$1,SWISSW!$J:$J,MATCHUP!$A60,SWISSW!$F:$F,"Lost"))/(COUNTIFS(SWISSW!$I:$I,MATCHUP!$A60,SWISSW!$J:$J,MATCHUP!M$1)-COUNTIFS(SWISSW!$I:$I,MATCHUP!$A60,SWISSW!$J:$J,MATCHUP!M$1,SWISSW!$F:$F,"Draw")+COUNTIFS(SWISSW!$I:$I,MATCHUP!M$1,SWISSW!$J:$J,MATCHUP!$A60)-COUNTIFS(SWISSW!$I:$I,MATCHUP!M$1,SWISSW!$J:$J,MATCHUP!$A60,SWISSW!$F:$F,"Draw")),"-")</f>
        <v>-</v>
      </c>
      <c r="N60" s="5" t="str">
        <f ca="1">IFERROR((COUNTIFS(SWISSW!$I:$I,MATCHUP!$A60,SWISSW!$J:$J,MATCHUP!N$1,SWISSW!$F:$F,"Won")+COUNTIFS(SWISSW!$I:$I,MATCHUP!N$1,SWISSW!$J:$J,MATCHUP!$A60,SWISSW!$F:$F,"Lost"))/(COUNTIFS(SWISSW!$I:$I,MATCHUP!$A60,SWISSW!$J:$J,MATCHUP!N$1)-COUNTIFS(SWISSW!$I:$I,MATCHUP!$A60,SWISSW!$J:$J,MATCHUP!N$1,SWISSW!$F:$F,"Draw")+COUNTIFS(SWISSW!$I:$I,MATCHUP!N$1,SWISSW!$J:$J,MATCHUP!$A60)-COUNTIFS(SWISSW!$I:$I,MATCHUP!N$1,SWISSW!$J:$J,MATCHUP!$A60,SWISSW!$F:$F,"Draw")),"-")</f>
        <v>-</v>
      </c>
      <c r="O60" s="5">
        <f ca="1">IFERROR((COUNTIFS(SWISSW!$I:$I,MATCHUP!$A60,SWISSW!$J:$J,MATCHUP!O$1,SWISSW!$F:$F,"Won")+COUNTIFS(SWISSW!$I:$I,MATCHUP!O$1,SWISSW!$J:$J,MATCHUP!$A60,SWISSW!$F:$F,"Lost"))/(COUNTIFS(SWISSW!$I:$I,MATCHUP!$A60,SWISSW!$J:$J,MATCHUP!O$1)-COUNTIFS(SWISSW!$I:$I,MATCHUP!$A60,SWISSW!$J:$J,MATCHUP!O$1,SWISSW!$F:$F,"Draw")+COUNTIFS(SWISSW!$I:$I,MATCHUP!O$1,SWISSW!$J:$J,MATCHUP!$A60)-COUNTIFS(SWISSW!$I:$I,MATCHUP!O$1,SWISSW!$J:$J,MATCHUP!$A60,SWISSW!$F:$F,"Draw")),"-")</f>
        <v>1</v>
      </c>
      <c r="P60" s="5">
        <f ca="1">IFERROR((COUNTIFS(SWISSW!$I:$I,MATCHUP!$A60,SWISSW!$J:$J,MATCHUP!P$1,SWISSW!$F:$F,"Won")+COUNTIFS(SWISSW!$I:$I,MATCHUP!P$1,SWISSW!$J:$J,MATCHUP!$A60,SWISSW!$F:$F,"Lost"))/(COUNTIFS(SWISSW!$I:$I,MATCHUP!$A60,SWISSW!$J:$J,MATCHUP!P$1)-COUNTIFS(SWISSW!$I:$I,MATCHUP!$A60,SWISSW!$J:$J,MATCHUP!P$1,SWISSW!$F:$F,"Draw")+COUNTIFS(SWISSW!$I:$I,MATCHUP!P$1,SWISSW!$J:$J,MATCHUP!$A60)-COUNTIFS(SWISSW!$I:$I,MATCHUP!P$1,SWISSW!$J:$J,MATCHUP!$A60,SWISSW!$F:$F,"Draw")),"-")</f>
        <v>0</v>
      </c>
      <c r="Q60" s="5" t="str">
        <f ca="1">IFERROR((COUNTIFS(SWISSW!$I:$I,MATCHUP!$A60,SWISSW!$J:$J,MATCHUP!Q$1,SWISSW!$F:$F,"Won")+COUNTIFS(SWISSW!$I:$I,MATCHUP!Q$1,SWISSW!$J:$J,MATCHUP!$A60,SWISSW!$F:$F,"Lost"))/(COUNTIFS(SWISSW!$I:$I,MATCHUP!$A60,SWISSW!$J:$J,MATCHUP!Q$1)-COUNTIFS(SWISSW!$I:$I,MATCHUP!$A60,SWISSW!$J:$J,MATCHUP!Q$1,SWISSW!$F:$F,"Draw")+COUNTIFS(SWISSW!$I:$I,MATCHUP!Q$1,SWISSW!$J:$J,MATCHUP!$A60)-COUNTIFS(SWISSW!$I:$I,MATCHUP!Q$1,SWISSW!$J:$J,MATCHUP!$A60,SWISSW!$F:$F,"Draw")),"-")</f>
        <v>-</v>
      </c>
      <c r="R60" s="5" t="str">
        <f ca="1">IFERROR((COUNTIFS(SWISSW!$I:$I,MATCHUP!$A60,SWISSW!$J:$J,MATCHUP!R$1,SWISSW!$F:$F,"Won")+COUNTIFS(SWISSW!$I:$I,MATCHUP!R$1,SWISSW!$J:$J,MATCHUP!$A60,SWISSW!$F:$F,"Lost"))/(COUNTIFS(SWISSW!$I:$I,MATCHUP!$A60,SWISSW!$J:$J,MATCHUP!R$1)-COUNTIFS(SWISSW!$I:$I,MATCHUP!$A60,SWISSW!$J:$J,MATCHUP!R$1,SWISSW!$F:$F,"Draw")+COUNTIFS(SWISSW!$I:$I,MATCHUP!R$1,SWISSW!$J:$J,MATCHUP!$A60)-COUNTIFS(SWISSW!$I:$I,MATCHUP!R$1,SWISSW!$J:$J,MATCHUP!$A60,SWISSW!$F:$F,"Draw")),"-")</f>
        <v>-</v>
      </c>
      <c r="S60" s="5" t="str">
        <f ca="1">IFERROR((COUNTIFS(SWISSW!$I:$I,MATCHUP!$A60,SWISSW!$J:$J,MATCHUP!S$1,SWISSW!$F:$F,"Won")+COUNTIFS(SWISSW!$I:$I,MATCHUP!S$1,SWISSW!$J:$J,MATCHUP!$A60,SWISSW!$F:$F,"Lost"))/(COUNTIFS(SWISSW!$I:$I,MATCHUP!$A60,SWISSW!$J:$J,MATCHUP!S$1)-COUNTIFS(SWISSW!$I:$I,MATCHUP!$A60,SWISSW!$J:$J,MATCHUP!S$1,SWISSW!$F:$F,"Draw")+COUNTIFS(SWISSW!$I:$I,MATCHUP!S$1,SWISSW!$J:$J,MATCHUP!$A60)-COUNTIFS(SWISSW!$I:$I,MATCHUP!S$1,SWISSW!$J:$J,MATCHUP!$A60,SWISSW!$F:$F,"Draw")),"-")</f>
        <v>-</v>
      </c>
      <c r="T60" s="5" t="str">
        <f ca="1">IFERROR((COUNTIFS(SWISSW!$I:$I,MATCHUP!$A60,SWISSW!$J:$J,MATCHUP!T$1,SWISSW!$F:$F,"Won")+COUNTIFS(SWISSW!$I:$I,MATCHUP!T$1,SWISSW!$J:$J,MATCHUP!$A60,SWISSW!$F:$F,"Lost"))/(COUNTIFS(SWISSW!$I:$I,MATCHUP!$A60,SWISSW!$J:$J,MATCHUP!T$1)-COUNTIFS(SWISSW!$I:$I,MATCHUP!$A60,SWISSW!$J:$J,MATCHUP!T$1,SWISSW!$F:$F,"Draw")+COUNTIFS(SWISSW!$I:$I,MATCHUP!T$1,SWISSW!$J:$J,MATCHUP!$A60)-COUNTIFS(SWISSW!$I:$I,MATCHUP!T$1,SWISSW!$J:$J,MATCHUP!$A60,SWISSW!$F:$F,"Draw")),"-")</f>
        <v>-</v>
      </c>
      <c r="U60" s="5" t="str">
        <f ca="1">IFERROR((COUNTIFS(SWISSW!$I:$I,MATCHUP!$A60,SWISSW!$J:$J,MATCHUP!U$1,SWISSW!$F:$F,"Won")+COUNTIFS(SWISSW!$I:$I,MATCHUP!U$1,SWISSW!$J:$J,MATCHUP!$A60,SWISSW!$F:$F,"Lost"))/(COUNTIFS(SWISSW!$I:$I,MATCHUP!$A60,SWISSW!$J:$J,MATCHUP!U$1)-COUNTIFS(SWISSW!$I:$I,MATCHUP!$A60,SWISSW!$J:$J,MATCHUP!U$1,SWISSW!$F:$F,"Draw")+COUNTIFS(SWISSW!$I:$I,MATCHUP!U$1,SWISSW!$J:$J,MATCHUP!$A60)-COUNTIFS(SWISSW!$I:$I,MATCHUP!U$1,SWISSW!$J:$J,MATCHUP!$A60,SWISSW!$F:$F,"Draw")),"-")</f>
        <v>-</v>
      </c>
      <c r="V60" s="5" t="str">
        <f ca="1">IFERROR((COUNTIFS(SWISSW!$I:$I,MATCHUP!$A60,SWISSW!$J:$J,MATCHUP!V$1,SWISSW!$F:$F,"Won")+COUNTIFS(SWISSW!$I:$I,MATCHUP!V$1,SWISSW!$J:$J,MATCHUP!$A60,SWISSW!$F:$F,"Lost"))/(COUNTIFS(SWISSW!$I:$I,MATCHUP!$A60,SWISSW!$J:$J,MATCHUP!V$1)-COUNTIFS(SWISSW!$I:$I,MATCHUP!$A60,SWISSW!$J:$J,MATCHUP!V$1,SWISSW!$F:$F,"Draw")+COUNTIFS(SWISSW!$I:$I,MATCHUP!V$1,SWISSW!$J:$J,MATCHUP!$A60)-COUNTIFS(SWISSW!$I:$I,MATCHUP!V$1,SWISSW!$J:$J,MATCHUP!$A60,SWISSW!$F:$F,"Draw")),"-")</f>
        <v>-</v>
      </c>
      <c r="W60" s="5" t="str">
        <f ca="1">IFERROR((COUNTIFS(SWISSW!$I:$I,MATCHUP!$A60,SWISSW!$J:$J,MATCHUP!W$1,SWISSW!$F:$F,"Won")+COUNTIFS(SWISSW!$I:$I,MATCHUP!W$1,SWISSW!$J:$J,MATCHUP!$A60,SWISSW!$F:$F,"Lost"))/(COUNTIFS(SWISSW!$I:$I,MATCHUP!$A60,SWISSW!$J:$J,MATCHUP!W$1)-COUNTIFS(SWISSW!$I:$I,MATCHUP!$A60,SWISSW!$J:$J,MATCHUP!W$1,SWISSW!$F:$F,"Draw")+COUNTIFS(SWISSW!$I:$I,MATCHUP!W$1,SWISSW!$J:$J,MATCHUP!$A60)-COUNTIFS(SWISSW!$I:$I,MATCHUP!W$1,SWISSW!$J:$J,MATCHUP!$A60,SWISSW!$F:$F,"Draw")),"-")</f>
        <v>-</v>
      </c>
      <c r="X60" s="5">
        <f ca="1">IFERROR((COUNTIFS(SWISSW!$I:$I,MATCHUP!$A60,SWISSW!$J:$J,MATCHUP!X$1,SWISSW!$F:$F,"Won")+COUNTIFS(SWISSW!$I:$I,MATCHUP!X$1,SWISSW!$J:$J,MATCHUP!$A60,SWISSW!$F:$F,"Lost"))/(COUNTIFS(SWISSW!$I:$I,MATCHUP!$A60,SWISSW!$J:$J,MATCHUP!X$1)-COUNTIFS(SWISSW!$I:$I,MATCHUP!$A60,SWISSW!$J:$J,MATCHUP!X$1,SWISSW!$F:$F,"Draw")+COUNTIFS(SWISSW!$I:$I,MATCHUP!X$1,SWISSW!$J:$J,MATCHUP!$A60)-COUNTIFS(SWISSW!$I:$I,MATCHUP!X$1,SWISSW!$J:$J,MATCHUP!$A60,SWISSW!$F:$F,"Draw")),"-")</f>
        <v>0</v>
      </c>
      <c r="Y60" s="5" t="str">
        <f ca="1">IFERROR((COUNTIFS(SWISSW!$I:$I,MATCHUP!$A60,SWISSW!$J:$J,MATCHUP!Y$1,SWISSW!$F:$F,"Won")+COUNTIFS(SWISSW!$I:$I,MATCHUP!Y$1,SWISSW!$J:$J,MATCHUP!$A60,SWISSW!$F:$F,"Lost"))/(COUNTIFS(SWISSW!$I:$I,MATCHUP!$A60,SWISSW!$J:$J,MATCHUP!Y$1)-COUNTIFS(SWISSW!$I:$I,MATCHUP!$A60,SWISSW!$J:$J,MATCHUP!Y$1,SWISSW!$F:$F,"Draw")+COUNTIFS(SWISSW!$I:$I,MATCHUP!Y$1,SWISSW!$J:$J,MATCHUP!$A60)-COUNTIFS(SWISSW!$I:$I,MATCHUP!Y$1,SWISSW!$J:$J,MATCHUP!$A60,SWISSW!$F:$F,"Draw")),"-")</f>
        <v>-</v>
      </c>
      <c r="Z60" s="5" t="str">
        <f ca="1">IFERROR((COUNTIFS(SWISSW!$I:$I,MATCHUP!$A60,SWISSW!$J:$J,MATCHUP!Z$1,SWISSW!$F:$F,"Won")+COUNTIFS(SWISSW!$I:$I,MATCHUP!Z$1,SWISSW!$J:$J,MATCHUP!$A60,SWISSW!$F:$F,"Lost"))/(COUNTIFS(SWISSW!$I:$I,MATCHUP!$A60,SWISSW!$J:$J,MATCHUP!Z$1)-COUNTIFS(SWISSW!$I:$I,MATCHUP!$A60,SWISSW!$J:$J,MATCHUP!Z$1,SWISSW!$F:$F,"Draw")+COUNTIFS(SWISSW!$I:$I,MATCHUP!Z$1,SWISSW!$J:$J,MATCHUP!$A60)-COUNTIFS(SWISSW!$I:$I,MATCHUP!Z$1,SWISSW!$J:$J,MATCHUP!$A60,SWISSW!$F:$F,"Draw")),"-")</f>
        <v>-</v>
      </c>
      <c r="AA60" s="5" t="str">
        <f ca="1">IFERROR((COUNTIFS(SWISSW!$I:$I,MATCHUP!$A60,SWISSW!$J:$J,MATCHUP!AA$1,SWISSW!$F:$F,"Won")+COUNTIFS(SWISSW!$I:$I,MATCHUP!AA$1,SWISSW!$J:$J,MATCHUP!$A60,SWISSW!$F:$F,"Lost"))/(COUNTIFS(SWISSW!$I:$I,MATCHUP!$A60,SWISSW!$J:$J,MATCHUP!AA$1)-COUNTIFS(SWISSW!$I:$I,MATCHUP!$A60,SWISSW!$J:$J,MATCHUP!AA$1,SWISSW!$F:$F,"Draw")+COUNTIFS(SWISSW!$I:$I,MATCHUP!AA$1,SWISSW!$J:$J,MATCHUP!$A60)-COUNTIFS(SWISSW!$I:$I,MATCHUP!AA$1,SWISSW!$J:$J,MATCHUP!$A60,SWISSW!$F:$F,"Draw")),"-")</f>
        <v>-</v>
      </c>
      <c r="AB60" s="5" t="str">
        <f ca="1">IFERROR((COUNTIFS(SWISSW!$I:$I,MATCHUP!$A60,SWISSW!$J:$J,MATCHUP!AB$1,SWISSW!$F:$F,"Won")+COUNTIFS(SWISSW!$I:$I,MATCHUP!AB$1,SWISSW!$J:$J,MATCHUP!$A60,SWISSW!$F:$F,"Lost"))/(COUNTIFS(SWISSW!$I:$I,MATCHUP!$A60,SWISSW!$J:$J,MATCHUP!AB$1)-COUNTIFS(SWISSW!$I:$I,MATCHUP!$A60,SWISSW!$J:$J,MATCHUP!AB$1,SWISSW!$F:$F,"Draw")+COUNTIFS(SWISSW!$I:$I,MATCHUP!AB$1,SWISSW!$J:$J,MATCHUP!$A60)-COUNTIFS(SWISSW!$I:$I,MATCHUP!AB$1,SWISSW!$J:$J,MATCHUP!$A60,SWISSW!$F:$F,"Draw")),"-")</f>
        <v>-</v>
      </c>
      <c r="AC60" s="5" t="str">
        <f ca="1">IFERROR((COUNTIFS(SWISSW!$I:$I,MATCHUP!$A60,SWISSW!$J:$J,MATCHUP!AC$1,SWISSW!$F:$F,"Won")+COUNTIFS(SWISSW!$I:$I,MATCHUP!AC$1,SWISSW!$J:$J,MATCHUP!$A60,SWISSW!$F:$F,"Lost"))/(COUNTIFS(SWISSW!$I:$I,MATCHUP!$A60,SWISSW!$J:$J,MATCHUP!AC$1)-COUNTIFS(SWISSW!$I:$I,MATCHUP!$A60,SWISSW!$J:$J,MATCHUP!AC$1,SWISSW!$F:$F,"Draw")+COUNTIFS(SWISSW!$I:$I,MATCHUP!AC$1,SWISSW!$J:$J,MATCHUP!$A60)-COUNTIFS(SWISSW!$I:$I,MATCHUP!AC$1,SWISSW!$J:$J,MATCHUP!$A60,SWISSW!$F:$F,"Draw")),"-")</f>
        <v>-</v>
      </c>
      <c r="AD60" s="5" t="str">
        <f ca="1">IFERROR((COUNTIFS(SWISSW!$I:$I,MATCHUP!$A60,SWISSW!$J:$J,MATCHUP!AD$1,SWISSW!$F:$F,"Won")+COUNTIFS(SWISSW!$I:$I,MATCHUP!AD$1,SWISSW!$J:$J,MATCHUP!$A60,SWISSW!$F:$F,"Lost"))/(COUNTIFS(SWISSW!$I:$I,MATCHUP!$A60,SWISSW!$J:$J,MATCHUP!AD$1)-COUNTIFS(SWISSW!$I:$I,MATCHUP!$A60,SWISSW!$J:$J,MATCHUP!AD$1,SWISSW!$F:$F,"Draw")+COUNTIFS(SWISSW!$I:$I,MATCHUP!AD$1,SWISSW!$J:$J,MATCHUP!$A60)-COUNTIFS(SWISSW!$I:$I,MATCHUP!AD$1,SWISSW!$J:$J,MATCHUP!$A60,SWISSW!$F:$F,"Draw")),"-")</f>
        <v>-</v>
      </c>
      <c r="AE60" s="5" t="str">
        <f ca="1">IFERROR((COUNTIFS(SWISSW!$I:$I,MATCHUP!$A60,SWISSW!$J:$J,MATCHUP!AE$1,SWISSW!$F:$F,"Won")+COUNTIFS(SWISSW!$I:$I,MATCHUP!AE$1,SWISSW!$J:$J,MATCHUP!$A60,SWISSW!$F:$F,"Lost"))/(COUNTIFS(SWISSW!$I:$I,MATCHUP!$A60,SWISSW!$J:$J,MATCHUP!AE$1)-COUNTIFS(SWISSW!$I:$I,MATCHUP!$A60,SWISSW!$J:$J,MATCHUP!AE$1,SWISSW!$F:$F,"Draw")+COUNTIFS(SWISSW!$I:$I,MATCHUP!AE$1,SWISSW!$J:$J,MATCHUP!$A60)-COUNTIFS(SWISSW!$I:$I,MATCHUP!AE$1,SWISSW!$J:$J,MATCHUP!$A60,SWISSW!$F:$F,"Draw")),"-")</f>
        <v>-</v>
      </c>
      <c r="AF60" s="5" t="str">
        <f ca="1">IFERROR((COUNTIFS(SWISSW!$I:$I,MATCHUP!$A60,SWISSW!$J:$J,MATCHUP!AF$1,SWISSW!$F:$F,"Won")+COUNTIFS(SWISSW!$I:$I,MATCHUP!AF$1,SWISSW!$J:$J,MATCHUP!$A60,SWISSW!$F:$F,"Lost"))/(COUNTIFS(SWISSW!$I:$I,MATCHUP!$A60,SWISSW!$J:$J,MATCHUP!AF$1)-COUNTIFS(SWISSW!$I:$I,MATCHUP!$A60,SWISSW!$J:$J,MATCHUP!AF$1,SWISSW!$F:$F,"Draw")+COUNTIFS(SWISSW!$I:$I,MATCHUP!AF$1,SWISSW!$J:$J,MATCHUP!$A60)-COUNTIFS(SWISSW!$I:$I,MATCHUP!AF$1,SWISSW!$J:$J,MATCHUP!$A60,SWISSW!$F:$F,"Draw")),"-")</f>
        <v>-</v>
      </c>
      <c r="AG60" s="5" t="str">
        <f ca="1">IFERROR((COUNTIFS(SWISSW!$I:$I,MATCHUP!$A60,SWISSW!$J:$J,MATCHUP!AG$1,SWISSW!$F:$F,"Won")+COUNTIFS(SWISSW!$I:$I,MATCHUP!AG$1,SWISSW!$J:$J,MATCHUP!$A60,SWISSW!$F:$F,"Lost"))/(COUNTIFS(SWISSW!$I:$I,MATCHUP!$A60,SWISSW!$J:$J,MATCHUP!AG$1)-COUNTIFS(SWISSW!$I:$I,MATCHUP!$A60,SWISSW!$J:$J,MATCHUP!AG$1,SWISSW!$F:$F,"Draw")+COUNTIFS(SWISSW!$I:$I,MATCHUP!AG$1,SWISSW!$J:$J,MATCHUP!$A60)-COUNTIFS(SWISSW!$I:$I,MATCHUP!AG$1,SWISSW!$J:$J,MATCHUP!$A60,SWISSW!$F:$F,"Draw")),"-")</f>
        <v>-</v>
      </c>
      <c r="AH60" s="5" t="str">
        <f ca="1">IFERROR((COUNTIFS(SWISSW!$I:$I,MATCHUP!$A60,SWISSW!$J:$J,MATCHUP!AH$1,SWISSW!$F:$F,"Won")+COUNTIFS(SWISSW!$I:$I,MATCHUP!AH$1,SWISSW!$J:$J,MATCHUP!$A60,SWISSW!$F:$F,"Lost"))/(COUNTIFS(SWISSW!$I:$I,MATCHUP!$A60,SWISSW!$J:$J,MATCHUP!AH$1)-COUNTIFS(SWISSW!$I:$I,MATCHUP!$A60,SWISSW!$J:$J,MATCHUP!AH$1,SWISSW!$F:$F,"Draw")+COUNTIFS(SWISSW!$I:$I,MATCHUP!AH$1,SWISSW!$J:$J,MATCHUP!$A60)-COUNTIFS(SWISSW!$I:$I,MATCHUP!AH$1,SWISSW!$J:$J,MATCHUP!$A60,SWISSW!$F:$F,"Draw")),"-")</f>
        <v>-</v>
      </c>
      <c r="AI60" s="5" t="str">
        <f ca="1">IFERROR((COUNTIFS(SWISSW!$I:$I,MATCHUP!$A60,SWISSW!$J:$J,MATCHUP!AI$1,SWISSW!$F:$F,"Won")+COUNTIFS(SWISSW!$I:$I,MATCHUP!AI$1,SWISSW!$J:$J,MATCHUP!$A60,SWISSW!$F:$F,"Lost"))/(COUNTIFS(SWISSW!$I:$I,MATCHUP!$A60,SWISSW!$J:$J,MATCHUP!AI$1)-COUNTIFS(SWISSW!$I:$I,MATCHUP!$A60,SWISSW!$J:$J,MATCHUP!AI$1,SWISSW!$F:$F,"Draw")+COUNTIFS(SWISSW!$I:$I,MATCHUP!AI$1,SWISSW!$J:$J,MATCHUP!$A60)-COUNTIFS(SWISSW!$I:$I,MATCHUP!AI$1,SWISSW!$J:$J,MATCHUP!$A60,SWISSW!$F:$F,"Draw")),"-")</f>
        <v>-</v>
      </c>
      <c r="AJ60" s="5" t="str">
        <f ca="1">IFERROR((COUNTIFS(SWISSW!$I:$I,MATCHUP!$A60,SWISSW!$J:$J,MATCHUP!AJ$1,SWISSW!$F:$F,"Won")+COUNTIFS(SWISSW!$I:$I,MATCHUP!AJ$1,SWISSW!$J:$J,MATCHUP!$A60,SWISSW!$F:$F,"Lost"))/(COUNTIFS(SWISSW!$I:$I,MATCHUP!$A60,SWISSW!$J:$J,MATCHUP!AJ$1)-COUNTIFS(SWISSW!$I:$I,MATCHUP!$A60,SWISSW!$J:$J,MATCHUP!AJ$1,SWISSW!$F:$F,"Draw")+COUNTIFS(SWISSW!$I:$I,MATCHUP!AJ$1,SWISSW!$J:$J,MATCHUP!$A60)-COUNTIFS(SWISSW!$I:$I,MATCHUP!AJ$1,SWISSW!$J:$J,MATCHUP!$A60,SWISSW!$F:$F,"Draw")),"-")</f>
        <v>-</v>
      </c>
      <c r="AK60" s="5" t="str">
        <f ca="1">IFERROR((COUNTIFS(SWISSW!$I:$I,MATCHUP!$A60,SWISSW!$J:$J,MATCHUP!AK$1,SWISSW!$F:$F,"Won")+COUNTIFS(SWISSW!$I:$I,MATCHUP!AK$1,SWISSW!$J:$J,MATCHUP!$A60,SWISSW!$F:$F,"Lost"))/(COUNTIFS(SWISSW!$I:$I,MATCHUP!$A60,SWISSW!$J:$J,MATCHUP!AK$1)-COUNTIFS(SWISSW!$I:$I,MATCHUP!$A60,SWISSW!$J:$J,MATCHUP!AK$1,SWISSW!$F:$F,"Draw")+COUNTIFS(SWISSW!$I:$I,MATCHUP!AK$1,SWISSW!$J:$J,MATCHUP!$A60)-COUNTIFS(SWISSW!$I:$I,MATCHUP!AK$1,SWISSW!$J:$J,MATCHUP!$A60,SWISSW!$F:$F,"Draw")),"-")</f>
        <v>-</v>
      </c>
      <c r="AL60" s="5" t="str">
        <f ca="1">IFERROR((COUNTIFS(SWISSW!$I:$I,MATCHUP!$A60,SWISSW!$J:$J,MATCHUP!AL$1,SWISSW!$F:$F,"Won")+COUNTIFS(SWISSW!$I:$I,MATCHUP!AL$1,SWISSW!$J:$J,MATCHUP!$A60,SWISSW!$F:$F,"Lost"))/(COUNTIFS(SWISSW!$I:$I,MATCHUP!$A60,SWISSW!$J:$J,MATCHUP!AL$1)-COUNTIFS(SWISSW!$I:$I,MATCHUP!$A60,SWISSW!$J:$J,MATCHUP!AL$1,SWISSW!$F:$F,"Draw")+COUNTIFS(SWISSW!$I:$I,MATCHUP!AL$1,SWISSW!$J:$J,MATCHUP!$A60)-COUNTIFS(SWISSW!$I:$I,MATCHUP!AL$1,SWISSW!$J:$J,MATCHUP!$A60,SWISSW!$F:$F,"Draw")),"-")</f>
        <v>-</v>
      </c>
      <c r="AM60" s="5" t="str">
        <f ca="1">IFERROR((COUNTIFS(SWISSW!$I:$I,MATCHUP!$A60,SWISSW!$J:$J,MATCHUP!AM$1,SWISSW!$F:$F,"Won")+COUNTIFS(SWISSW!$I:$I,MATCHUP!AM$1,SWISSW!$J:$J,MATCHUP!$A60,SWISSW!$F:$F,"Lost"))/(COUNTIFS(SWISSW!$I:$I,MATCHUP!$A60,SWISSW!$J:$J,MATCHUP!AM$1)-COUNTIFS(SWISSW!$I:$I,MATCHUP!$A60,SWISSW!$J:$J,MATCHUP!AM$1,SWISSW!$F:$F,"Draw")+COUNTIFS(SWISSW!$I:$I,MATCHUP!AM$1,SWISSW!$J:$J,MATCHUP!$A60)-COUNTIFS(SWISSW!$I:$I,MATCHUP!AM$1,SWISSW!$J:$J,MATCHUP!$A60,SWISSW!$F:$F,"Draw")),"-")</f>
        <v>-</v>
      </c>
      <c r="AN60" s="5" t="str">
        <f ca="1">IFERROR((COUNTIFS(SWISSW!$I:$I,MATCHUP!$A60,SWISSW!$J:$J,MATCHUP!AN$1,SWISSW!$F:$F,"Won")+COUNTIFS(SWISSW!$I:$I,MATCHUP!AN$1,SWISSW!$J:$J,MATCHUP!$A60,SWISSW!$F:$F,"Lost"))/(COUNTIFS(SWISSW!$I:$I,MATCHUP!$A60,SWISSW!$J:$J,MATCHUP!AN$1)-COUNTIFS(SWISSW!$I:$I,MATCHUP!$A60,SWISSW!$J:$J,MATCHUP!AN$1,SWISSW!$F:$F,"Draw")+COUNTIFS(SWISSW!$I:$I,MATCHUP!AN$1,SWISSW!$J:$J,MATCHUP!$A60)-COUNTIFS(SWISSW!$I:$I,MATCHUP!AN$1,SWISSW!$J:$J,MATCHUP!$A60,SWISSW!$F:$F,"Draw")),"-")</f>
        <v>-</v>
      </c>
      <c r="AO60" s="5" t="str">
        <f ca="1">IFERROR((COUNTIFS(SWISSW!$I:$I,MATCHUP!$A60,SWISSW!$J:$J,MATCHUP!AO$1,SWISSW!$F:$F,"Won")+COUNTIFS(SWISSW!$I:$I,MATCHUP!AO$1,SWISSW!$J:$J,MATCHUP!$A60,SWISSW!$F:$F,"Lost"))/(COUNTIFS(SWISSW!$I:$I,MATCHUP!$A60,SWISSW!$J:$J,MATCHUP!AO$1)-COUNTIFS(SWISSW!$I:$I,MATCHUP!$A60,SWISSW!$J:$J,MATCHUP!AO$1,SWISSW!$F:$F,"Draw")+COUNTIFS(SWISSW!$I:$I,MATCHUP!AO$1,SWISSW!$J:$J,MATCHUP!$A60)-COUNTIFS(SWISSW!$I:$I,MATCHUP!AO$1,SWISSW!$J:$J,MATCHUP!$A60,SWISSW!$F:$F,"Draw")),"-")</f>
        <v>-</v>
      </c>
      <c r="AP60" s="5" t="str">
        <f ca="1">IFERROR((COUNTIFS(SWISSW!$I:$I,MATCHUP!$A60,SWISSW!$J:$J,MATCHUP!AP$1,SWISSW!$F:$F,"Won")+COUNTIFS(SWISSW!$I:$I,MATCHUP!AP$1,SWISSW!$J:$J,MATCHUP!$A60,SWISSW!$F:$F,"Lost"))/(COUNTIFS(SWISSW!$I:$I,MATCHUP!$A60,SWISSW!$J:$J,MATCHUP!AP$1)-COUNTIFS(SWISSW!$I:$I,MATCHUP!$A60,SWISSW!$J:$J,MATCHUP!AP$1,SWISSW!$F:$F,"Draw")+COUNTIFS(SWISSW!$I:$I,MATCHUP!AP$1,SWISSW!$J:$J,MATCHUP!$A60)-COUNTIFS(SWISSW!$I:$I,MATCHUP!AP$1,SWISSW!$J:$J,MATCHUP!$A60,SWISSW!$F:$F,"Draw")),"-")</f>
        <v>-</v>
      </c>
      <c r="AQ60" s="5" t="str">
        <f ca="1">IFERROR((COUNTIFS(SWISSW!$I:$I,MATCHUP!$A60,SWISSW!$J:$J,MATCHUP!AQ$1,SWISSW!$F:$F,"Won")+COUNTIFS(SWISSW!$I:$I,MATCHUP!AQ$1,SWISSW!$J:$J,MATCHUP!$A60,SWISSW!$F:$F,"Lost"))/(COUNTIFS(SWISSW!$I:$I,MATCHUP!$A60,SWISSW!$J:$J,MATCHUP!AQ$1)-COUNTIFS(SWISSW!$I:$I,MATCHUP!$A60,SWISSW!$J:$J,MATCHUP!AQ$1,SWISSW!$F:$F,"Draw")+COUNTIFS(SWISSW!$I:$I,MATCHUP!AQ$1,SWISSW!$J:$J,MATCHUP!$A60)-COUNTIFS(SWISSW!$I:$I,MATCHUP!AQ$1,SWISSW!$J:$J,MATCHUP!$A60,SWISSW!$F:$F,"Draw")),"-")</f>
        <v>-</v>
      </c>
      <c r="AR60" s="5" t="str">
        <f ca="1">IFERROR((COUNTIFS(SWISSW!$I:$I,MATCHUP!$A60,SWISSW!$J:$J,MATCHUP!AR$1,SWISSW!$F:$F,"Won")+COUNTIFS(SWISSW!$I:$I,MATCHUP!AR$1,SWISSW!$J:$J,MATCHUP!$A60,SWISSW!$F:$F,"Lost"))/(COUNTIFS(SWISSW!$I:$I,MATCHUP!$A60,SWISSW!$J:$J,MATCHUP!AR$1)-COUNTIFS(SWISSW!$I:$I,MATCHUP!$A60,SWISSW!$J:$J,MATCHUP!AR$1,SWISSW!$F:$F,"Draw")+COUNTIFS(SWISSW!$I:$I,MATCHUP!AR$1,SWISSW!$J:$J,MATCHUP!$A60)-COUNTIFS(SWISSW!$I:$I,MATCHUP!AR$1,SWISSW!$J:$J,MATCHUP!$A60,SWISSW!$F:$F,"Draw")),"-")</f>
        <v>-</v>
      </c>
      <c r="AS60" s="5" t="str">
        <f ca="1">IFERROR((COUNTIFS(SWISSW!$I:$I,MATCHUP!$A60,SWISSW!$J:$J,MATCHUP!AS$1,SWISSW!$F:$F,"Won")+COUNTIFS(SWISSW!$I:$I,MATCHUP!AS$1,SWISSW!$J:$J,MATCHUP!$A60,SWISSW!$F:$F,"Lost"))/(COUNTIFS(SWISSW!$I:$I,MATCHUP!$A60,SWISSW!$J:$J,MATCHUP!AS$1)-COUNTIFS(SWISSW!$I:$I,MATCHUP!$A60,SWISSW!$J:$J,MATCHUP!AS$1,SWISSW!$F:$F,"Draw")+COUNTIFS(SWISSW!$I:$I,MATCHUP!AS$1,SWISSW!$J:$J,MATCHUP!$A60)-COUNTIFS(SWISSW!$I:$I,MATCHUP!AS$1,SWISSW!$J:$J,MATCHUP!$A60,SWISSW!$F:$F,"Draw")),"-")</f>
        <v>-</v>
      </c>
      <c r="AT60" s="5" t="str">
        <f ca="1">IFERROR((COUNTIFS(SWISSW!$I:$I,MATCHUP!$A60,SWISSW!$J:$J,MATCHUP!AT$1,SWISSW!$F:$F,"Won")+COUNTIFS(SWISSW!$I:$I,MATCHUP!AT$1,SWISSW!$J:$J,MATCHUP!$A60,SWISSW!$F:$F,"Lost"))/(COUNTIFS(SWISSW!$I:$I,MATCHUP!$A60,SWISSW!$J:$J,MATCHUP!AT$1)-COUNTIFS(SWISSW!$I:$I,MATCHUP!$A60,SWISSW!$J:$J,MATCHUP!AT$1,SWISSW!$F:$F,"Draw")+COUNTIFS(SWISSW!$I:$I,MATCHUP!AT$1,SWISSW!$J:$J,MATCHUP!$A60)-COUNTIFS(SWISSW!$I:$I,MATCHUP!AT$1,SWISSW!$J:$J,MATCHUP!$A60,SWISSW!$F:$F,"Draw")),"-")</f>
        <v>-</v>
      </c>
      <c r="AU60" s="5" t="str">
        <f ca="1">IFERROR((COUNTIFS(SWISSW!$I:$I,MATCHUP!$A60,SWISSW!$J:$J,MATCHUP!AU$1,SWISSW!$F:$F,"Won")+COUNTIFS(SWISSW!$I:$I,MATCHUP!AU$1,SWISSW!$J:$J,MATCHUP!$A60,SWISSW!$F:$F,"Lost"))/(COUNTIFS(SWISSW!$I:$I,MATCHUP!$A60,SWISSW!$J:$J,MATCHUP!AU$1)-COUNTIFS(SWISSW!$I:$I,MATCHUP!$A60,SWISSW!$J:$J,MATCHUP!AU$1,SWISSW!$F:$F,"Draw")+COUNTIFS(SWISSW!$I:$I,MATCHUP!AU$1,SWISSW!$J:$J,MATCHUP!$A60)-COUNTIFS(SWISSW!$I:$I,MATCHUP!AU$1,SWISSW!$J:$J,MATCHUP!$A60,SWISSW!$F:$F,"Draw")),"-")</f>
        <v>-</v>
      </c>
      <c r="AV60" s="5" t="str">
        <f ca="1">IFERROR((COUNTIFS(SWISSW!$I:$I,MATCHUP!$A60,SWISSW!$J:$J,MATCHUP!AV$1,SWISSW!$F:$F,"Won")+COUNTIFS(SWISSW!$I:$I,MATCHUP!AV$1,SWISSW!$J:$J,MATCHUP!$A60,SWISSW!$F:$F,"Lost"))/(COUNTIFS(SWISSW!$I:$I,MATCHUP!$A60,SWISSW!$J:$J,MATCHUP!AV$1)-COUNTIFS(SWISSW!$I:$I,MATCHUP!$A60,SWISSW!$J:$J,MATCHUP!AV$1,SWISSW!$F:$F,"Draw")+COUNTIFS(SWISSW!$I:$I,MATCHUP!AV$1,SWISSW!$J:$J,MATCHUP!$A60)-COUNTIFS(SWISSW!$I:$I,MATCHUP!AV$1,SWISSW!$J:$J,MATCHUP!$A60,SWISSW!$F:$F,"Draw")),"-")</f>
        <v>-</v>
      </c>
      <c r="AW60" s="5" t="str">
        <f ca="1">IFERROR((COUNTIFS(SWISSW!$I:$I,MATCHUP!$A60,SWISSW!$J:$J,MATCHUP!AW$1,SWISSW!$F:$F,"Won")+COUNTIFS(SWISSW!$I:$I,MATCHUP!AW$1,SWISSW!$J:$J,MATCHUP!$A60,SWISSW!$F:$F,"Lost"))/(COUNTIFS(SWISSW!$I:$I,MATCHUP!$A60,SWISSW!$J:$J,MATCHUP!AW$1)-COUNTIFS(SWISSW!$I:$I,MATCHUP!$A60,SWISSW!$J:$J,MATCHUP!AW$1,SWISSW!$F:$F,"Draw")+COUNTIFS(SWISSW!$I:$I,MATCHUP!AW$1,SWISSW!$J:$J,MATCHUP!$A60)-COUNTIFS(SWISSW!$I:$I,MATCHUP!AW$1,SWISSW!$J:$J,MATCHUP!$A60,SWISSW!$F:$F,"Draw")),"-")</f>
        <v>-</v>
      </c>
      <c r="AX60" s="5" t="str">
        <f ca="1">IFERROR((COUNTIFS(SWISSW!$I:$I,MATCHUP!$A60,SWISSW!$J:$J,MATCHUP!AX$1,SWISSW!$F:$F,"Won")+COUNTIFS(SWISSW!$I:$I,MATCHUP!AX$1,SWISSW!$J:$J,MATCHUP!$A60,SWISSW!$F:$F,"Lost"))/(COUNTIFS(SWISSW!$I:$I,MATCHUP!$A60,SWISSW!$J:$J,MATCHUP!AX$1)-COUNTIFS(SWISSW!$I:$I,MATCHUP!$A60,SWISSW!$J:$J,MATCHUP!AX$1,SWISSW!$F:$F,"Draw")+COUNTIFS(SWISSW!$I:$I,MATCHUP!AX$1,SWISSW!$J:$J,MATCHUP!$A60)-COUNTIFS(SWISSW!$I:$I,MATCHUP!AX$1,SWISSW!$J:$J,MATCHUP!$A60,SWISSW!$F:$F,"Draw")),"-")</f>
        <v>-</v>
      </c>
      <c r="AY60" s="5" t="str">
        <f ca="1">IFERROR((COUNTIFS(SWISSW!$I:$I,MATCHUP!$A60,SWISSW!$J:$J,MATCHUP!AY$1,SWISSW!$F:$F,"Won")+COUNTIFS(SWISSW!$I:$I,MATCHUP!AY$1,SWISSW!$J:$J,MATCHUP!$A60,SWISSW!$F:$F,"Lost"))/(COUNTIFS(SWISSW!$I:$I,MATCHUP!$A60,SWISSW!$J:$J,MATCHUP!AY$1)-COUNTIFS(SWISSW!$I:$I,MATCHUP!$A60,SWISSW!$J:$J,MATCHUP!AY$1,SWISSW!$F:$F,"Draw")+COUNTIFS(SWISSW!$I:$I,MATCHUP!AY$1,SWISSW!$J:$J,MATCHUP!$A60)-COUNTIFS(SWISSW!$I:$I,MATCHUP!AY$1,SWISSW!$J:$J,MATCHUP!$A60,SWISSW!$F:$F,"Draw")),"-")</f>
        <v>-</v>
      </c>
      <c r="AZ60" s="5" t="str">
        <f ca="1">IFERROR((COUNTIFS(SWISSW!$I:$I,MATCHUP!$A60,SWISSW!$J:$J,MATCHUP!AZ$1,SWISSW!$F:$F,"Won")+COUNTIFS(SWISSW!$I:$I,MATCHUP!AZ$1,SWISSW!$J:$J,MATCHUP!$A60,SWISSW!$F:$F,"Lost"))/(COUNTIFS(SWISSW!$I:$I,MATCHUP!$A60,SWISSW!$J:$J,MATCHUP!AZ$1)-COUNTIFS(SWISSW!$I:$I,MATCHUP!$A60,SWISSW!$J:$J,MATCHUP!AZ$1,SWISSW!$F:$F,"Draw")+COUNTIFS(SWISSW!$I:$I,MATCHUP!AZ$1,SWISSW!$J:$J,MATCHUP!$A60)-COUNTIFS(SWISSW!$I:$I,MATCHUP!AZ$1,SWISSW!$J:$J,MATCHUP!$A60,SWISSW!$F:$F,"Draw")),"-")</f>
        <v>-</v>
      </c>
      <c r="BA60" s="5" t="str">
        <f ca="1">IFERROR((COUNTIFS(SWISSW!$I:$I,MATCHUP!$A60,SWISSW!$J:$J,MATCHUP!BA$1,SWISSW!$F:$F,"Won")+COUNTIFS(SWISSW!$I:$I,MATCHUP!BA$1,SWISSW!$J:$J,MATCHUP!$A60,SWISSW!$F:$F,"Lost"))/(COUNTIFS(SWISSW!$I:$I,MATCHUP!$A60,SWISSW!$J:$J,MATCHUP!BA$1)-COUNTIFS(SWISSW!$I:$I,MATCHUP!$A60,SWISSW!$J:$J,MATCHUP!BA$1,SWISSW!$F:$F,"Draw")+COUNTIFS(SWISSW!$I:$I,MATCHUP!BA$1,SWISSW!$J:$J,MATCHUP!$A60)-COUNTIFS(SWISSW!$I:$I,MATCHUP!BA$1,SWISSW!$J:$J,MATCHUP!$A60,SWISSW!$F:$F,"Draw")),"-")</f>
        <v>-</v>
      </c>
      <c r="BB60" s="5" t="str">
        <f ca="1">IFERROR((COUNTIFS(SWISSW!$I:$I,MATCHUP!$A60,SWISSW!$J:$J,MATCHUP!BB$1,SWISSW!$F:$F,"Won")+COUNTIFS(SWISSW!$I:$I,MATCHUP!BB$1,SWISSW!$J:$J,MATCHUP!$A60,SWISSW!$F:$F,"Lost"))/(COUNTIFS(SWISSW!$I:$I,MATCHUP!$A60,SWISSW!$J:$J,MATCHUP!BB$1)-COUNTIFS(SWISSW!$I:$I,MATCHUP!$A60,SWISSW!$J:$J,MATCHUP!BB$1,SWISSW!$F:$F,"Draw")+COUNTIFS(SWISSW!$I:$I,MATCHUP!BB$1,SWISSW!$J:$J,MATCHUP!$A60)-COUNTIFS(SWISSW!$I:$I,MATCHUP!BB$1,SWISSW!$J:$J,MATCHUP!$A60,SWISSW!$F:$F,"Draw")),"-")</f>
        <v>-</v>
      </c>
      <c r="BC60" s="5" t="str">
        <f ca="1">IFERROR((COUNTIFS(SWISSW!$I:$I,MATCHUP!$A60,SWISSW!$J:$J,MATCHUP!BC$1,SWISSW!$F:$F,"Won")+COUNTIFS(SWISSW!$I:$I,MATCHUP!BC$1,SWISSW!$J:$J,MATCHUP!$A60,SWISSW!$F:$F,"Lost"))/(COUNTIFS(SWISSW!$I:$I,MATCHUP!$A60,SWISSW!$J:$J,MATCHUP!BC$1)-COUNTIFS(SWISSW!$I:$I,MATCHUP!$A60,SWISSW!$J:$J,MATCHUP!BC$1,SWISSW!$F:$F,"Draw")+COUNTIFS(SWISSW!$I:$I,MATCHUP!BC$1,SWISSW!$J:$J,MATCHUP!$A60)-COUNTIFS(SWISSW!$I:$I,MATCHUP!BC$1,SWISSW!$J:$J,MATCHUP!$A60,SWISSW!$F:$F,"Draw")),"-")</f>
        <v>-</v>
      </c>
      <c r="BD60" s="5" t="str">
        <f ca="1">IFERROR((COUNTIFS(SWISSW!$I:$I,MATCHUP!$A60,SWISSW!$J:$J,MATCHUP!BD$1,SWISSW!$F:$F,"Won")+COUNTIFS(SWISSW!$I:$I,MATCHUP!BD$1,SWISSW!$J:$J,MATCHUP!$A60,SWISSW!$F:$F,"Lost"))/(COUNTIFS(SWISSW!$I:$I,MATCHUP!$A60,SWISSW!$J:$J,MATCHUP!BD$1)-COUNTIFS(SWISSW!$I:$I,MATCHUP!$A60,SWISSW!$J:$J,MATCHUP!BD$1,SWISSW!$F:$F,"Draw")+COUNTIFS(SWISSW!$I:$I,MATCHUP!BD$1,SWISSW!$J:$J,MATCHUP!$A60)-COUNTIFS(SWISSW!$I:$I,MATCHUP!BD$1,SWISSW!$J:$J,MATCHUP!$A60,SWISSW!$F:$F,"Draw")),"-")</f>
        <v>-</v>
      </c>
      <c r="BE60" s="5" t="str">
        <f ca="1">IFERROR((COUNTIFS(SWISSW!$I:$I,MATCHUP!$A60,SWISSW!$J:$J,MATCHUP!BE$1,SWISSW!$F:$F,"Won")+COUNTIFS(SWISSW!$I:$I,MATCHUP!BE$1,SWISSW!$J:$J,MATCHUP!$A60,SWISSW!$F:$F,"Lost"))/(COUNTIFS(SWISSW!$I:$I,MATCHUP!$A60,SWISSW!$J:$J,MATCHUP!BE$1)-COUNTIFS(SWISSW!$I:$I,MATCHUP!$A60,SWISSW!$J:$J,MATCHUP!BE$1,SWISSW!$F:$F,"Draw")+COUNTIFS(SWISSW!$I:$I,MATCHUP!BE$1,SWISSW!$J:$J,MATCHUP!$A60)-COUNTIFS(SWISSW!$I:$I,MATCHUP!BE$1,SWISSW!$J:$J,MATCHUP!$A60,SWISSW!$F:$F,"Draw")),"-")</f>
        <v>-</v>
      </c>
      <c r="BF60" s="5" t="str">
        <f ca="1">IFERROR((COUNTIFS(SWISSW!$I:$I,MATCHUP!$A60,SWISSW!$J:$J,MATCHUP!BF$1,SWISSW!$F:$F,"Won")+COUNTIFS(SWISSW!$I:$I,MATCHUP!BF$1,SWISSW!$J:$J,MATCHUP!$A60,SWISSW!$F:$F,"Lost"))/(COUNTIFS(SWISSW!$I:$I,MATCHUP!$A60,SWISSW!$J:$J,MATCHUP!BF$1)-COUNTIFS(SWISSW!$I:$I,MATCHUP!$A60,SWISSW!$J:$J,MATCHUP!BF$1,SWISSW!$F:$F,"Draw")+COUNTIFS(SWISSW!$I:$I,MATCHUP!BF$1,SWISSW!$J:$J,MATCHUP!$A60)-COUNTIFS(SWISSW!$I:$I,MATCHUP!BF$1,SWISSW!$J:$J,MATCHUP!$A60,SWISSW!$F:$F,"Draw")),"-")</f>
        <v>-</v>
      </c>
      <c r="BG60" s="5" t="str">
        <f ca="1">IFERROR((COUNTIFS(SWISSW!$I:$I,MATCHUP!$A60,SWISSW!$J:$J,MATCHUP!BG$1,SWISSW!$F:$F,"Won")+COUNTIFS(SWISSW!$I:$I,MATCHUP!BG$1,SWISSW!$J:$J,MATCHUP!$A60,SWISSW!$F:$F,"Lost"))/(COUNTIFS(SWISSW!$I:$I,MATCHUP!$A60,SWISSW!$J:$J,MATCHUP!BG$1)-COUNTIFS(SWISSW!$I:$I,MATCHUP!$A60,SWISSW!$J:$J,MATCHUP!BG$1,SWISSW!$F:$F,"Draw")+COUNTIFS(SWISSW!$I:$I,MATCHUP!BG$1,SWISSW!$J:$J,MATCHUP!$A60)-COUNTIFS(SWISSW!$I:$I,MATCHUP!BG$1,SWISSW!$J:$J,MATCHUP!$A60,SWISSW!$F:$F,"Draw")),"-")</f>
        <v>-</v>
      </c>
      <c r="BH60" s="5" t="str">
        <f ca="1">IFERROR((COUNTIFS(SWISSW!$I:$I,MATCHUP!$A60,SWISSW!$J:$J,MATCHUP!BH$1,SWISSW!$F:$F,"Won")+COUNTIFS(SWISSW!$I:$I,MATCHUP!BH$1,SWISSW!$J:$J,MATCHUP!$A60,SWISSW!$F:$F,"Lost"))/(COUNTIFS(SWISSW!$I:$I,MATCHUP!$A60,SWISSW!$J:$J,MATCHUP!BH$1)-COUNTIFS(SWISSW!$I:$I,MATCHUP!$A60,SWISSW!$J:$J,MATCHUP!BH$1,SWISSW!$F:$F,"Draw")+COUNTIFS(SWISSW!$I:$I,MATCHUP!BH$1,SWISSW!$J:$J,MATCHUP!$A60)-COUNTIFS(SWISSW!$I:$I,MATCHUP!BH$1,SWISSW!$J:$J,MATCHUP!$A60,SWISSW!$F:$F,"Draw")),"-")</f>
        <v>-</v>
      </c>
      <c r="BI60" s="5" t="str">
        <f ca="1">IFERROR((COUNTIFS(SWISSW!$I:$I,MATCHUP!$A60,SWISSW!$J:$J,MATCHUP!BI$1,SWISSW!$F:$F,"Won")+COUNTIFS(SWISSW!$I:$I,MATCHUP!BI$1,SWISSW!$J:$J,MATCHUP!$A60,SWISSW!$F:$F,"Lost"))/(COUNTIFS(SWISSW!$I:$I,MATCHUP!$A60,SWISSW!$J:$J,MATCHUP!BI$1)-COUNTIFS(SWISSW!$I:$I,MATCHUP!$A60,SWISSW!$J:$J,MATCHUP!BI$1,SWISSW!$F:$F,"Draw")+COUNTIFS(SWISSW!$I:$I,MATCHUP!BI$1,SWISSW!$J:$J,MATCHUP!$A60)-COUNTIFS(SWISSW!$I:$I,MATCHUP!BI$1,SWISSW!$J:$J,MATCHUP!$A60,SWISSW!$F:$F,"Draw")),"-")</f>
        <v>-</v>
      </c>
      <c r="BJ60" s="5" t="str">
        <f ca="1">IFERROR((COUNTIFS(SWISSW!$I:$I,MATCHUP!$A60,SWISSW!$J:$J,MATCHUP!BJ$1,SWISSW!$F:$F,"Won")+COUNTIFS(SWISSW!$I:$I,MATCHUP!BJ$1,SWISSW!$J:$J,MATCHUP!$A60,SWISSW!$F:$F,"Lost"))/(COUNTIFS(SWISSW!$I:$I,MATCHUP!$A60,SWISSW!$J:$J,MATCHUP!BJ$1)-COUNTIFS(SWISSW!$I:$I,MATCHUP!$A60,SWISSW!$J:$J,MATCHUP!BJ$1,SWISSW!$F:$F,"Draw")+COUNTIFS(SWISSW!$I:$I,MATCHUP!BJ$1,SWISSW!$J:$J,MATCHUP!$A60)-COUNTIFS(SWISSW!$I:$I,MATCHUP!BJ$1,SWISSW!$J:$J,MATCHUP!$A60,SWISSW!$F:$F,"Draw")),"-")</f>
        <v>-</v>
      </c>
      <c r="BK60" s="5" t="str">
        <f ca="1">IFERROR((COUNTIFS(SWISSW!$I:$I,MATCHUP!$A60,SWISSW!$J:$J,MATCHUP!BK$1,SWISSW!$F:$F,"Won")+COUNTIFS(SWISSW!$I:$I,MATCHUP!BK$1,SWISSW!$J:$J,MATCHUP!$A60,SWISSW!$F:$F,"Lost"))/(COUNTIFS(SWISSW!$I:$I,MATCHUP!$A60,SWISSW!$J:$J,MATCHUP!BK$1)-COUNTIFS(SWISSW!$I:$I,MATCHUP!$A60,SWISSW!$J:$J,MATCHUP!BK$1,SWISSW!$F:$F,"Draw")+COUNTIFS(SWISSW!$I:$I,MATCHUP!BK$1,SWISSW!$J:$J,MATCHUP!$A60)-COUNTIFS(SWISSW!$I:$I,MATCHUP!BK$1,SWISSW!$J:$J,MATCHUP!$A60,SWISSW!$F:$F,"Draw")),"-")</f>
        <v>-</v>
      </c>
      <c r="BL60" s="5" t="str">
        <f ca="1">IFERROR((COUNTIFS(SWISSW!$I:$I,MATCHUP!$A60,SWISSW!$J:$J,MATCHUP!BL$1,SWISSW!$F:$F,"Won")+COUNTIFS(SWISSW!$I:$I,MATCHUP!BL$1,SWISSW!$J:$J,MATCHUP!$A60,SWISSW!$F:$F,"Lost"))/(COUNTIFS(SWISSW!$I:$I,MATCHUP!$A60,SWISSW!$J:$J,MATCHUP!BL$1)-COUNTIFS(SWISSW!$I:$I,MATCHUP!$A60,SWISSW!$J:$J,MATCHUP!BL$1,SWISSW!$F:$F,"Draw")+COUNTIFS(SWISSW!$I:$I,MATCHUP!BL$1,SWISSW!$J:$J,MATCHUP!$A60)-COUNTIFS(SWISSW!$I:$I,MATCHUP!BL$1,SWISSW!$J:$J,MATCHUP!$A60,SWISSW!$F:$F,"Draw")),"-")</f>
        <v>-</v>
      </c>
      <c r="BM60" s="5" t="str">
        <f ca="1">IFERROR((COUNTIFS(SWISSW!$I:$I,MATCHUP!$A60,SWISSW!$J:$J,MATCHUP!BM$1,SWISSW!$F:$F,"Won")+COUNTIFS(SWISSW!$I:$I,MATCHUP!BM$1,SWISSW!$J:$J,MATCHUP!$A60,SWISSW!$F:$F,"Lost"))/(COUNTIFS(SWISSW!$I:$I,MATCHUP!$A60,SWISSW!$J:$J,MATCHUP!BM$1)-COUNTIFS(SWISSW!$I:$I,MATCHUP!$A60,SWISSW!$J:$J,MATCHUP!BM$1,SWISSW!$F:$F,"Draw")+COUNTIFS(SWISSW!$I:$I,MATCHUP!BM$1,SWISSW!$J:$J,MATCHUP!$A60)-COUNTIFS(SWISSW!$I:$I,MATCHUP!BM$1,SWISSW!$J:$J,MATCHUP!$A60,SWISSW!$F:$F,"Draw")),"-")</f>
        <v>-</v>
      </c>
      <c r="BN60" s="5" t="str">
        <f ca="1">IFERROR((COUNTIFS(SWISSW!$I:$I,MATCHUP!$A60,SWISSW!$J:$J,MATCHUP!BN$1,SWISSW!$F:$F,"Won")+COUNTIFS(SWISSW!$I:$I,MATCHUP!BN$1,SWISSW!$J:$J,MATCHUP!$A60,SWISSW!$F:$F,"Lost"))/(COUNTIFS(SWISSW!$I:$I,MATCHUP!$A60,SWISSW!$J:$J,MATCHUP!BN$1)-COUNTIFS(SWISSW!$I:$I,MATCHUP!$A60,SWISSW!$J:$J,MATCHUP!BN$1,SWISSW!$F:$F,"Draw")+COUNTIFS(SWISSW!$I:$I,MATCHUP!BN$1,SWISSW!$J:$J,MATCHUP!$A60)-COUNTIFS(SWISSW!$I:$I,MATCHUP!BN$1,SWISSW!$J:$J,MATCHUP!$A60,SWISSW!$F:$F,"Draw")),"-")</f>
        <v>-</v>
      </c>
      <c r="BO60" s="5" t="str">
        <f ca="1">IFERROR((COUNTIFS(SWISSW!$I:$I,MATCHUP!$A60,SWISSW!$J:$J,MATCHUP!BO$1,SWISSW!$F:$F,"Won")+COUNTIFS(SWISSW!$I:$I,MATCHUP!BO$1,SWISSW!$J:$J,MATCHUP!$A60,SWISSW!$F:$F,"Lost"))/(COUNTIFS(SWISSW!$I:$I,MATCHUP!$A60,SWISSW!$J:$J,MATCHUP!BO$1)-COUNTIFS(SWISSW!$I:$I,MATCHUP!$A60,SWISSW!$J:$J,MATCHUP!BO$1,SWISSW!$F:$F,"Draw")+COUNTIFS(SWISSW!$I:$I,MATCHUP!BO$1,SWISSW!$J:$J,MATCHUP!$A60)-COUNTIFS(SWISSW!$I:$I,MATCHUP!BO$1,SWISSW!$J:$J,MATCHUP!$A60,SWISSW!$F:$F,"Draw")),"-")</f>
        <v>-</v>
      </c>
      <c r="BP60" s="5" t="str">
        <f ca="1">IFERROR((COUNTIFS(SWISSW!$I:$I,MATCHUP!$A60,SWISSW!$J:$J,MATCHUP!BP$1,SWISSW!$F:$F,"Won")+COUNTIFS(SWISSW!$I:$I,MATCHUP!BP$1,SWISSW!$J:$J,MATCHUP!$A60,SWISSW!$F:$F,"Lost"))/(COUNTIFS(SWISSW!$I:$I,MATCHUP!$A60,SWISSW!$J:$J,MATCHUP!BP$1)-COUNTIFS(SWISSW!$I:$I,MATCHUP!$A60,SWISSW!$J:$J,MATCHUP!BP$1,SWISSW!$F:$F,"Draw")+COUNTIFS(SWISSW!$I:$I,MATCHUP!BP$1,SWISSW!$J:$J,MATCHUP!$A60)-COUNTIFS(SWISSW!$I:$I,MATCHUP!BP$1,SWISSW!$J:$J,MATCHUP!$A60,SWISSW!$F:$F,"Draw")),"-")</f>
        <v>-</v>
      </c>
      <c r="BQ60" s="5" t="str">
        <f ca="1">IFERROR((COUNTIFS(SWISSW!$I:$I,MATCHUP!$A60,SWISSW!$J:$J,MATCHUP!BQ$1,SWISSW!$F:$F,"Won")+COUNTIFS(SWISSW!$I:$I,MATCHUP!BQ$1,SWISSW!$J:$J,MATCHUP!$A60,SWISSW!$F:$F,"Lost"))/(COUNTIFS(SWISSW!$I:$I,MATCHUP!$A60,SWISSW!$J:$J,MATCHUP!BQ$1)-COUNTIFS(SWISSW!$I:$I,MATCHUP!$A60,SWISSW!$J:$J,MATCHUP!BQ$1,SWISSW!$F:$F,"Draw")+COUNTIFS(SWISSW!$I:$I,MATCHUP!BQ$1,SWISSW!$J:$J,MATCHUP!$A60)-COUNTIFS(SWISSW!$I:$I,MATCHUP!BQ$1,SWISSW!$J:$J,MATCHUP!$A60,SWISSW!$F:$F,"Draw")),"-")</f>
        <v>-</v>
      </c>
      <c r="BR60" s="5" t="str">
        <f ca="1">IFERROR((COUNTIFS(SWISSW!$I:$I,MATCHUP!$A60,SWISSW!$J:$J,MATCHUP!BR$1,SWISSW!$F:$F,"Won")+COUNTIFS(SWISSW!$I:$I,MATCHUP!BR$1,SWISSW!$J:$J,MATCHUP!$A60,SWISSW!$F:$F,"Lost"))/(COUNTIFS(SWISSW!$I:$I,MATCHUP!$A60,SWISSW!$J:$J,MATCHUP!BR$1)-COUNTIFS(SWISSW!$I:$I,MATCHUP!$A60,SWISSW!$J:$J,MATCHUP!BR$1,SWISSW!$F:$F,"Draw")+COUNTIFS(SWISSW!$I:$I,MATCHUP!BR$1,SWISSW!$J:$J,MATCHUP!$A60)-COUNTIFS(SWISSW!$I:$I,MATCHUP!BR$1,SWISSW!$J:$J,MATCHUP!$A60,SWISSW!$F:$F,"Draw")),"-")</f>
        <v>-</v>
      </c>
      <c r="BS60" s="5" t="str">
        <f ca="1">IFERROR((COUNTIFS(SWISSW!$I:$I,MATCHUP!$A60,SWISSW!$J:$J,MATCHUP!BS$1,SWISSW!$F:$F,"Won")+COUNTIFS(SWISSW!$I:$I,MATCHUP!BS$1,SWISSW!$J:$J,MATCHUP!$A60,SWISSW!$F:$F,"Lost"))/(COUNTIFS(SWISSW!$I:$I,MATCHUP!$A60,SWISSW!$J:$J,MATCHUP!BS$1)-COUNTIFS(SWISSW!$I:$I,MATCHUP!$A60,SWISSW!$J:$J,MATCHUP!BS$1,SWISSW!$F:$F,"Draw")+COUNTIFS(SWISSW!$I:$I,MATCHUP!BS$1,SWISSW!$J:$J,MATCHUP!$A60)-COUNTIFS(SWISSW!$I:$I,MATCHUP!BS$1,SWISSW!$J:$J,MATCHUP!$A60,SWISSW!$F:$F,"Draw")),"-")</f>
        <v>-</v>
      </c>
      <c r="BT60" s="5" t="str">
        <f ca="1">IFERROR((COUNTIFS(SWISSW!$I:$I,MATCHUP!$A60,SWISSW!$J:$J,MATCHUP!BT$1,SWISSW!$F:$F,"Won")+COUNTIFS(SWISSW!$I:$I,MATCHUP!BT$1,SWISSW!$J:$J,MATCHUP!$A60,SWISSW!$F:$F,"Lost"))/(COUNTIFS(SWISSW!$I:$I,MATCHUP!$A60,SWISSW!$J:$J,MATCHUP!BT$1)-COUNTIFS(SWISSW!$I:$I,MATCHUP!$A60,SWISSW!$J:$J,MATCHUP!BT$1,SWISSW!$F:$F,"Draw")+COUNTIFS(SWISSW!$I:$I,MATCHUP!BT$1,SWISSW!$J:$J,MATCHUP!$A60)-COUNTIFS(SWISSW!$I:$I,MATCHUP!BT$1,SWISSW!$J:$J,MATCHUP!$A60,SWISSW!$F:$F,"Draw")),"-")</f>
        <v>-</v>
      </c>
      <c r="BU60" s="5" t="str">
        <f ca="1">IFERROR((COUNTIFS(SWISSW!$I:$I,MATCHUP!$A60,SWISSW!$J:$J,MATCHUP!BU$1,SWISSW!$F:$F,"Won")+COUNTIFS(SWISSW!$I:$I,MATCHUP!BU$1,SWISSW!$J:$J,MATCHUP!$A60,SWISSW!$F:$F,"Lost"))/(COUNTIFS(SWISSW!$I:$I,MATCHUP!$A60,SWISSW!$J:$J,MATCHUP!BU$1)-COUNTIFS(SWISSW!$I:$I,MATCHUP!$A60,SWISSW!$J:$J,MATCHUP!BU$1,SWISSW!$F:$F,"Draw")+COUNTIFS(SWISSW!$I:$I,MATCHUP!BU$1,SWISSW!$J:$J,MATCHUP!$A60)-COUNTIFS(SWISSW!$I:$I,MATCHUP!BU$1,SWISSW!$J:$J,MATCHUP!$A60,SWISSW!$F:$F,"Draw")),"-")</f>
        <v>-</v>
      </c>
      <c r="BV60" s="5" t="str">
        <f ca="1">IFERROR((COUNTIFS(SWISSW!$I:$I,MATCHUP!$A60,SWISSW!$J:$J,MATCHUP!BV$1,SWISSW!$F:$F,"Won")+COUNTIFS(SWISSW!$I:$I,MATCHUP!BV$1,SWISSW!$J:$J,MATCHUP!$A60,SWISSW!$F:$F,"Lost"))/(COUNTIFS(SWISSW!$I:$I,MATCHUP!$A60,SWISSW!$J:$J,MATCHUP!BV$1)-COUNTIFS(SWISSW!$I:$I,MATCHUP!$A60,SWISSW!$J:$J,MATCHUP!BV$1,SWISSW!$F:$F,"Draw")+COUNTIFS(SWISSW!$I:$I,MATCHUP!BV$1,SWISSW!$J:$J,MATCHUP!$A60)-COUNTIFS(SWISSW!$I:$I,MATCHUP!BV$1,SWISSW!$J:$J,MATCHUP!$A60,SWISSW!$F:$F,"Draw")),"-")</f>
        <v>-</v>
      </c>
      <c r="BW60" s="5" t="str">
        <f ca="1">IFERROR((COUNTIFS(SWISSW!$I:$I,MATCHUP!$A60,SWISSW!$J:$J,MATCHUP!BW$1,SWISSW!$F:$F,"Won")+COUNTIFS(SWISSW!$I:$I,MATCHUP!BW$1,SWISSW!$J:$J,MATCHUP!$A60,SWISSW!$F:$F,"Lost"))/(COUNTIFS(SWISSW!$I:$I,MATCHUP!$A60,SWISSW!$J:$J,MATCHUP!BW$1)-COUNTIFS(SWISSW!$I:$I,MATCHUP!$A60,SWISSW!$J:$J,MATCHUP!BW$1,SWISSW!$F:$F,"Draw")+COUNTIFS(SWISSW!$I:$I,MATCHUP!BW$1,SWISSW!$J:$J,MATCHUP!$A60)-COUNTIFS(SWISSW!$I:$I,MATCHUP!BW$1,SWISSW!$J:$J,MATCHUP!$A60,SWISSW!$F:$F,"Draw")),"-")</f>
        <v>-</v>
      </c>
      <c r="BX60" s="5" t="str">
        <f ca="1">IFERROR((COUNTIFS(SWISSW!$I:$I,MATCHUP!$A60,SWISSW!$J:$J,MATCHUP!BX$1,SWISSW!$F:$F,"Won")+COUNTIFS(SWISSW!$I:$I,MATCHUP!BX$1,SWISSW!$J:$J,MATCHUP!$A60,SWISSW!$F:$F,"Lost"))/(COUNTIFS(SWISSW!$I:$I,MATCHUP!$A60,SWISSW!$J:$J,MATCHUP!BX$1)-COUNTIFS(SWISSW!$I:$I,MATCHUP!$A60,SWISSW!$J:$J,MATCHUP!BX$1,SWISSW!$F:$F,"Draw")+COUNTIFS(SWISSW!$I:$I,MATCHUP!BX$1,SWISSW!$J:$J,MATCHUP!$A60)-COUNTIFS(SWISSW!$I:$I,MATCHUP!BX$1,SWISSW!$J:$J,MATCHUP!$A60,SWISSW!$F:$F,"Draw")),"-")</f>
        <v>-</v>
      </c>
      <c r="BY60" s="5" t="str">
        <f ca="1">IFERROR((COUNTIFS(SWISSW!$I:$I,MATCHUP!$A60,SWISSW!$J:$J,MATCHUP!BY$1,SWISSW!$F:$F,"Won")+COUNTIFS(SWISSW!$I:$I,MATCHUP!BY$1,SWISSW!$J:$J,MATCHUP!$A60,SWISSW!$F:$F,"Lost"))/(COUNTIFS(SWISSW!$I:$I,MATCHUP!$A60,SWISSW!$J:$J,MATCHUP!BY$1)-COUNTIFS(SWISSW!$I:$I,MATCHUP!$A60,SWISSW!$J:$J,MATCHUP!BY$1,SWISSW!$F:$F,"Draw")+COUNTIFS(SWISSW!$I:$I,MATCHUP!BY$1,SWISSW!$J:$J,MATCHUP!$A60)-COUNTIFS(SWISSW!$I:$I,MATCHUP!BY$1,SWISSW!$J:$J,MATCHUP!$A60,SWISSW!$F:$F,"Draw")),"-")</f>
        <v>-</v>
      </c>
      <c r="BZ60" s="5" t="str">
        <f ca="1">IFERROR((COUNTIFS(SWISSW!$I:$I,MATCHUP!$A60,SWISSW!$J:$J,MATCHUP!BZ$1,SWISSW!$F:$F,"Won")+COUNTIFS(SWISSW!$I:$I,MATCHUP!BZ$1,SWISSW!$J:$J,MATCHUP!$A60,SWISSW!$F:$F,"Lost"))/(COUNTIFS(SWISSW!$I:$I,MATCHUP!$A60,SWISSW!$J:$J,MATCHUP!BZ$1)-COUNTIFS(SWISSW!$I:$I,MATCHUP!$A60,SWISSW!$J:$J,MATCHUP!BZ$1,SWISSW!$F:$F,"Draw")+COUNTIFS(SWISSW!$I:$I,MATCHUP!BZ$1,SWISSW!$J:$J,MATCHUP!$A60)-COUNTIFS(SWISSW!$I:$I,MATCHUP!BZ$1,SWISSW!$J:$J,MATCHUP!$A60,SWISSW!$F:$F,"Draw")),"-")</f>
        <v>-</v>
      </c>
      <c r="CA60" s="5" t="str">
        <f ca="1">IFERROR((COUNTIFS(SWISSW!$I:$I,MATCHUP!$A60,SWISSW!$J:$J,MATCHUP!CA$1,SWISSW!$F:$F,"Won")+COUNTIFS(SWISSW!$I:$I,MATCHUP!CA$1,SWISSW!$J:$J,MATCHUP!$A60,SWISSW!$F:$F,"Lost"))/(COUNTIFS(SWISSW!$I:$I,MATCHUP!$A60,SWISSW!$J:$J,MATCHUP!CA$1)-COUNTIFS(SWISSW!$I:$I,MATCHUP!$A60,SWISSW!$J:$J,MATCHUP!CA$1,SWISSW!$F:$F,"Draw")+COUNTIFS(SWISSW!$I:$I,MATCHUP!CA$1,SWISSW!$J:$J,MATCHUP!$A60)-COUNTIFS(SWISSW!$I:$I,MATCHUP!CA$1,SWISSW!$J:$J,MATCHUP!$A60,SWISSW!$F:$F,"Draw")),"-")</f>
        <v>-</v>
      </c>
      <c r="CB60" s="5" t="str">
        <f ca="1">IFERROR((COUNTIFS(SWISSW!$I:$I,MATCHUP!$A60,SWISSW!$J:$J,MATCHUP!CB$1,SWISSW!$F:$F,"Won")+COUNTIFS(SWISSW!$I:$I,MATCHUP!CB$1,SWISSW!$J:$J,MATCHUP!$A60,SWISSW!$F:$F,"Lost"))/(COUNTIFS(SWISSW!$I:$I,MATCHUP!$A60,SWISSW!$J:$J,MATCHUP!CB$1)-COUNTIFS(SWISSW!$I:$I,MATCHUP!$A60,SWISSW!$J:$J,MATCHUP!CB$1,SWISSW!$F:$F,"Draw")+COUNTIFS(SWISSW!$I:$I,MATCHUP!CB$1,SWISSW!$J:$J,MATCHUP!$A60)-COUNTIFS(SWISSW!$I:$I,MATCHUP!CB$1,SWISSW!$J:$J,MATCHUP!$A60,SWISSW!$F:$F,"Draw")),"-")</f>
        <v>-</v>
      </c>
      <c r="CC60" s="5" t="str">
        <f ca="1">IFERROR((COUNTIFS(SWISSW!$I:$I,MATCHUP!$A60,SWISSW!$J:$J,MATCHUP!CC$1,SWISSW!$F:$F,"Won")+COUNTIFS(SWISSW!$I:$I,MATCHUP!CC$1,SWISSW!$J:$J,MATCHUP!$A60,SWISSW!$F:$F,"Lost"))/(COUNTIFS(SWISSW!$I:$I,MATCHUP!$A60,SWISSW!$J:$J,MATCHUP!CC$1)-COUNTIFS(SWISSW!$I:$I,MATCHUP!$A60,SWISSW!$J:$J,MATCHUP!CC$1,SWISSW!$F:$F,"Draw")+COUNTIFS(SWISSW!$I:$I,MATCHUP!CC$1,SWISSW!$J:$J,MATCHUP!$A60)-COUNTIFS(SWISSW!$I:$I,MATCHUP!CC$1,SWISSW!$J:$J,MATCHUP!$A60,SWISSW!$F:$F,"Draw")),"-")</f>
        <v>-</v>
      </c>
      <c r="CD60" s="5" t="str">
        <f ca="1">IFERROR((COUNTIFS(SWISSW!$I:$I,MATCHUP!$A60,SWISSW!$J:$J,MATCHUP!CD$1,SWISSW!$F:$F,"Won")+COUNTIFS(SWISSW!$I:$I,MATCHUP!CD$1,SWISSW!$J:$J,MATCHUP!$A60,SWISSW!$F:$F,"Lost"))/(COUNTIFS(SWISSW!$I:$I,MATCHUP!$A60,SWISSW!$J:$J,MATCHUP!CD$1)-COUNTIFS(SWISSW!$I:$I,MATCHUP!$A60,SWISSW!$J:$J,MATCHUP!CD$1,SWISSW!$F:$F,"Draw")+COUNTIFS(SWISSW!$I:$I,MATCHUP!CD$1,SWISSW!$J:$J,MATCHUP!$A60)-COUNTIFS(SWISSW!$I:$I,MATCHUP!CD$1,SWISSW!$J:$J,MATCHUP!$A60,SWISSW!$F:$F,"Draw")),"-")</f>
        <v>-</v>
      </c>
      <c r="CE60" s="5" t="str">
        <f ca="1">IFERROR((COUNTIFS(SWISSW!$I:$I,MATCHUP!$A60,SWISSW!$J:$J,MATCHUP!CE$1,SWISSW!$F:$F,"Won")+COUNTIFS(SWISSW!$I:$I,MATCHUP!CE$1,SWISSW!$J:$J,MATCHUP!$A60,SWISSW!$F:$F,"Lost"))/(COUNTIFS(SWISSW!$I:$I,MATCHUP!$A60,SWISSW!$J:$J,MATCHUP!CE$1)-COUNTIFS(SWISSW!$I:$I,MATCHUP!$A60,SWISSW!$J:$J,MATCHUP!CE$1,SWISSW!$F:$F,"Draw")+COUNTIFS(SWISSW!$I:$I,MATCHUP!CE$1,SWISSW!$J:$J,MATCHUP!$A60)-COUNTIFS(SWISSW!$I:$I,MATCHUP!CE$1,SWISSW!$J:$J,MATCHUP!$A60,SWISSW!$F:$F,"Draw")),"-")</f>
        <v>-</v>
      </c>
      <c r="CF60" s="5" t="str">
        <f ca="1">IFERROR((COUNTIFS(SWISSW!$I:$I,MATCHUP!$A60,SWISSW!$J:$J,MATCHUP!CF$1,SWISSW!$F:$F,"Won")+COUNTIFS(SWISSW!$I:$I,MATCHUP!CF$1,SWISSW!$J:$J,MATCHUP!$A60,SWISSW!$F:$F,"Lost"))/(COUNTIFS(SWISSW!$I:$I,MATCHUP!$A60,SWISSW!$J:$J,MATCHUP!CF$1)-COUNTIFS(SWISSW!$I:$I,MATCHUP!$A60,SWISSW!$J:$J,MATCHUP!CF$1,SWISSW!$F:$F,"Draw")+COUNTIFS(SWISSW!$I:$I,MATCHUP!CF$1,SWISSW!$J:$J,MATCHUP!$A60)-COUNTIFS(SWISSW!$I:$I,MATCHUP!CF$1,SWISSW!$J:$J,MATCHUP!$A60,SWISSW!$F:$F,"Draw")),"-")</f>
        <v>-</v>
      </c>
      <c r="CG60" s="5" t="str">
        <f ca="1">IFERROR((COUNTIFS(SWISSW!$I:$I,MATCHUP!$A60,SWISSW!$J:$J,MATCHUP!CG$1,SWISSW!$F:$F,"Won")+COUNTIFS(SWISSW!$I:$I,MATCHUP!CG$1,SWISSW!$J:$J,MATCHUP!$A60,SWISSW!$F:$F,"Lost"))/(COUNTIFS(SWISSW!$I:$I,MATCHUP!$A60,SWISSW!$J:$J,MATCHUP!CG$1)-COUNTIFS(SWISSW!$I:$I,MATCHUP!$A60,SWISSW!$J:$J,MATCHUP!CG$1,SWISSW!$F:$F,"Draw")+COUNTIFS(SWISSW!$I:$I,MATCHUP!CG$1,SWISSW!$J:$J,MATCHUP!$A60)-COUNTIFS(SWISSW!$I:$I,MATCHUP!CG$1,SWISSW!$J:$J,MATCHUP!$A60,SWISSW!$F:$F,"Draw")),"-")</f>
        <v>-</v>
      </c>
      <c r="CH60" s="5" t="str">
        <f ca="1">IFERROR((COUNTIFS(SWISSW!$I:$I,MATCHUP!$A60,SWISSW!$J:$J,MATCHUP!CH$1,SWISSW!$F:$F,"Won")+COUNTIFS(SWISSW!$I:$I,MATCHUP!CH$1,SWISSW!$J:$J,MATCHUP!$A60,SWISSW!$F:$F,"Lost"))/(COUNTIFS(SWISSW!$I:$I,MATCHUP!$A60,SWISSW!$J:$J,MATCHUP!CH$1)-COUNTIFS(SWISSW!$I:$I,MATCHUP!$A60,SWISSW!$J:$J,MATCHUP!CH$1,SWISSW!$F:$F,"Draw")+COUNTIFS(SWISSW!$I:$I,MATCHUP!CH$1,SWISSW!$J:$J,MATCHUP!$A60)-COUNTIFS(SWISSW!$I:$I,MATCHUP!CH$1,SWISSW!$J:$J,MATCHUP!$A60,SWISSW!$F:$F,"Draw")),"-")</f>
        <v>-</v>
      </c>
      <c r="CI60" s="5" t="str">
        <f ca="1">IFERROR((COUNTIFS(SWISSW!$I:$I,MATCHUP!$A60,SWISSW!$J:$J,MATCHUP!CI$1,SWISSW!$F:$F,"Won")+COUNTIFS(SWISSW!$I:$I,MATCHUP!CI$1,SWISSW!$J:$J,MATCHUP!$A60,SWISSW!$F:$F,"Lost"))/(COUNTIFS(SWISSW!$I:$I,MATCHUP!$A60,SWISSW!$J:$J,MATCHUP!CI$1)-COUNTIFS(SWISSW!$I:$I,MATCHUP!$A60,SWISSW!$J:$J,MATCHUP!CI$1,SWISSW!$F:$F,"Draw")+COUNTIFS(SWISSW!$I:$I,MATCHUP!CI$1,SWISSW!$J:$J,MATCHUP!$A60)-COUNTIFS(SWISSW!$I:$I,MATCHUP!CI$1,SWISSW!$J:$J,MATCHUP!$A60,SWISSW!$F:$F,"Draw")),"-")</f>
        <v>-</v>
      </c>
      <c r="CJ60" s="5" t="str">
        <f ca="1">IFERROR((COUNTIFS(SWISSW!$I:$I,MATCHUP!$A60,SWISSW!$J:$J,MATCHUP!CJ$1,SWISSW!$F:$F,"Won")+COUNTIFS(SWISSW!$I:$I,MATCHUP!CJ$1,SWISSW!$J:$J,MATCHUP!$A60,SWISSW!$F:$F,"Lost"))/(COUNTIFS(SWISSW!$I:$I,MATCHUP!$A60,SWISSW!$J:$J,MATCHUP!CJ$1)-COUNTIFS(SWISSW!$I:$I,MATCHUP!$A60,SWISSW!$J:$J,MATCHUP!CJ$1,SWISSW!$F:$F,"Draw")+COUNTIFS(SWISSW!$I:$I,MATCHUP!CJ$1,SWISSW!$J:$J,MATCHUP!$A60)-COUNTIFS(SWISSW!$I:$I,MATCHUP!CJ$1,SWISSW!$J:$J,MATCHUP!$A60,SWISSW!$F:$F,"Draw")),"-")</f>
        <v>-</v>
      </c>
      <c r="CK60" s="5" t="str">
        <f ca="1">IFERROR((COUNTIFS(SWISSW!$I:$I,MATCHUP!$A60,SWISSW!$J:$J,MATCHUP!CK$1,SWISSW!$F:$F,"Won")+COUNTIFS(SWISSW!$I:$I,MATCHUP!CK$1,SWISSW!$J:$J,MATCHUP!$A60,SWISSW!$F:$F,"Lost"))/(COUNTIFS(SWISSW!$I:$I,MATCHUP!$A60,SWISSW!$J:$J,MATCHUP!CK$1)-COUNTIFS(SWISSW!$I:$I,MATCHUP!$A60,SWISSW!$J:$J,MATCHUP!CK$1,SWISSW!$F:$F,"Draw")+COUNTIFS(SWISSW!$I:$I,MATCHUP!CK$1,SWISSW!$J:$J,MATCHUP!$A60)-COUNTIFS(SWISSW!$I:$I,MATCHUP!CK$1,SWISSW!$J:$J,MATCHUP!$A60,SWISSW!$F:$F,"Draw")),"-")</f>
        <v>-</v>
      </c>
      <c r="CL60" s="5" t="str">
        <f ca="1">IFERROR((COUNTIFS(SWISSW!$I:$I,MATCHUP!$A60,SWISSW!$J:$J,MATCHUP!CL$1,SWISSW!$F:$F,"Won")+COUNTIFS(SWISSW!$I:$I,MATCHUP!CL$1,SWISSW!$J:$J,MATCHUP!$A60,SWISSW!$F:$F,"Lost"))/(COUNTIFS(SWISSW!$I:$I,MATCHUP!$A60,SWISSW!$J:$J,MATCHUP!CL$1)-COUNTIFS(SWISSW!$I:$I,MATCHUP!$A60,SWISSW!$J:$J,MATCHUP!CL$1,SWISSW!$F:$F,"Draw")+COUNTIFS(SWISSW!$I:$I,MATCHUP!CL$1,SWISSW!$J:$J,MATCHUP!$A60)-COUNTIFS(SWISSW!$I:$I,MATCHUP!CL$1,SWISSW!$J:$J,MATCHUP!$A60,SWISSW!$F:$F,"Draw")),"-")</f>
        <v>-</v>
      </c>
      <c r="CM60" s="5" t="str">
        <f ca="1">IFERROR((COUNTIFS(SWISSW!$I:$I,MATCHUP!$A60,SWISSW!$J:$J,MATCHUP!CM$1,SWISSW!$F:$F,"Won")+COUNTIFS(SWISSW!$I:$I,MATCHUP!CM$1,SWISSW!$J:$J,MATCHUP!$A60,SWISSW!$F:$F,"Lost"))/(COUNTIFS(SWISSW!$I:$I,MATCHUP!$A60,SWISSW!$J:$J,MATCHUP!CM$1)-COUNTIFS(SWISSW!$I:$I,MATCHUP!$A60,SWISSW!$J:$J,MATCHUP!CM$1,SWISSW!$F:$F,"Draw")+COUNTIFS(SWISSW!$I:$I,MATCHUP!CM$1,SWISSW!$J:$J,MATCHUP!$A60)-COUNTIFS(SWISSW!$I:$I,MATCHUP!CM$1,SWISSW!$J:$J,MATCHUP!$A60,SWISSW!$F:$F,"Draw")),"-")</f>
        <v>-</v>
      </c>
      <c r="CN60" s="5" t="str">
        <f ca="1">IFERROR((COUNTIFS(SWISSW!$I:$I,MATCHUP!$A60,SWISSW!$J:$J,MATCHUP!CN$1,SWISSW!$F:$F,"Won")+COUNTIFS(SWISSW!$I:$I,MATCHUP!CN$1,SWISSW!$J:$J,MATCHUP!$A60,SWISSW!$F:$F,"Lost"))/(COUNTIFS(SWISSW!$I:$I,MATCHUP!$A60,SWISSW!$J:$J,MATCHUP!CN$1)-COUNTIFS(SWISSW!$I:$I,MATCHUP!$A60,SWISSW!$J:$J,MATCHUP!CN$1,SWISSW!$F:$F,"Draw")+COUNTIFS(SWISSW!$I:$I,MATCHUP!CN$1,SWISSW!$J:$J,MATCHUP!$A60)-COUNTIFS(SWISSW!$I:$I,MATCHUP!CN$1,SWISSW!$J:$J,MATCHUP!$A60,SWISSW!$F:$F,"Draw")),"-")</f>
        <v>-</v>
      </c>
      <c r="CO60" s="5" t="str">
        <f ca="1">IFERROR((COUNTIFS(SWISSW!$I:$I,MATCHUP!$A60,SWISSW!$J:$J,MATCHUP!CO$1,SWISSW!$F:$F,"Won")+COUNTIFS(SWISSW!$I:$I,MATCHUP!CO$1,SWISSW!$J:$J,MATCHUP!$A60,SWISSW!$F:$F,"Lost"))/(COUNTIFS(SWISSW!$I:$I,MATCHUP!$A60,SWISSW!$J:$J,MATCHUP!CO$1)-COUNTIFS(SWISSW!$I:$I,MATCHUP!$A60,SWISSW!$J:$J,MATCHUP!CO$1,SWISSW!$F:$F,"Draw")+COUNTIFS(SWISSW!$I:$I,MATCHUP!CO$1,SWISSW!$J:$J,MATCHUP!$A60)-COUNTIFS(SWISSW!$I:$I,MATCHUP!CO$1,SWISSW!$J:$J,MATCHUP!$A60,SWISSW!$F:$F,"Draw")),"-")</f>
        <v>-</v>
      </c>
      <c r="CP60" s="5" t="str">
        <f ca="1">IFERROR((COUNTIFS(SWISSW!$I:$I,MATCHUP!$A60,SWISSW!$J:$J,MATCHUP!CP$1,SWISSW!$F:$F,"Won")+COUNTIFS(SWISSW!$I:$I,MATCHUP!CP$1,SWISSW!$J:$J,MATCHUP!$A60,SWISSW!$F:$F,"Lost"))/(COUNTIFS(SWISSW!$I:$I,MATCHUP!$A60,SWISSW!$J:$J,MATCHUP!CP$1)-COUNTIFS(SWISSW!$I:$I,MATCHUP!$A60,SWISSW!$J:$J,MATCHUP!CP$1,SWISSW!$F:$F,"Draw")+COUNTIFS(SWISSW!$I:$I,MATCHUP!CP$1,SWISSW!$J:$J,MATCHUP!$A60)-COUNTIFS(SWISSW!$I:$I,MATCHUP!CP$1,SWISSW!$J:$J,MATCHUP!$A60,SWISSW!$F:$F,"Draw")),"-")</f>
        <v>-</v>
      </c>
      <c r="CQ60" s="5" t="str">
        <f ca="1">IFERROR((COUNTIFS(SWISSW!$I:$I,MATCHUP!$A60,SWISSW!$J:$J,MATCHUP!CQ$1,SWISSW!$F:$F,"Won")+COUNTIFS(SWISSW!$I:$I,MATCHUP!CQ$1,SWISSW!$J:$J,MATCHUP!$A60,SWISSW!$F:$F,"Lost"))/(COUNTIFS(SWISSW!$I:$I,MATCHUP!$A60,SWISSW!$J:$J,MATCHUP!CQ$1)-COUNTIFS(SWISSW!$I:$I,MATCHUP!$A60,SWISSW!$J:$J,MATCHUP!CQ$1,SWISSW!$F:$F,"Draw")+COUNTIFS(SWISSW!$I:$I,MATCHUP!CQ$1,SWISSW!$J:$J,MATCHUP!$A60)-COUNTIFS(SWISSW!$I:$I,MATCHUP!CQ$1,SWISSW!$J:$J,MATCHUP!$A60,SWISSW!$F:$F,"Draw")),"-")</f>
        <v>-</v>
      </c>
      <c r="CR60" s="5" t="str">
        <f ca="1">IFERROR((COUNTIFS(SWISSW!$I:$I,MATCHUP!$A60,SWISSW!$J:$J,MATCHUP!CR$1,SWISSW!$F:$F,"Won")+COUNTIFS(SWISSW!$I:$I,MATCHUP!CR$1,SWISSW!$J:$J,MATCHUP!$A60,SWISSW!$F:$F,"Lost"))/(COUNTIFS(SWISSW!$I:$I,MATCHUP!$A60,SWISSW!$J:$J,MATCHUP!CR$1)-COUNTIFS(SWISSW!$I:$I,MATCHUP!$A60,SWISSW!$J:$J,MATCHUP!CR$1,SWISSW!$F:$F,"Draw")+COUNTIFS(SWISSW!$I:$I,MATCHUP!CR$1,SWISSW!$J:$J,MATCHUP!$A60)-COUNTIFS(SWISSW!$I:$I,MATCHUP!CR$1,SWISSW!$J:$J,MATCHUP!$A60,SWISSW!$F:$F,"Draw")),"-")</f>
        <v>-</v>
      </c>
      <c r="CS60" s="5" t="str">
        <f ca="1">IFERROR((COUNTIFS(SWISSW!$I:$I,MATCHUP!$A60,SWISSW!$J:$J,MATCHUP!CS$1,SWISSW!$F:$F,"Won")+COUNTIFS(SWISSW!$I:$I,MATCHUP!CS$1,SWISSW!$J:$J,MATCHUP!$A60,SWISSW!$F:$F,"Lost"))/(COUNTIFS(SWISSW!$I:$I,MATCHUP!$A60,SWISSW!$J:$J,MATCHUP!CS$1)-COUNTIFS(SWISSW!$I:$I,MATCHUP!$A60,SWISSW!$J:$J,MATCHUP!CS$1,SWISSW!$F:$F,"Draw")+COUNTIFS(SWISSW!$I:$I,MATCHUP!CS$1,SWISSW!$J:$J,MATCHUP!$A60)-COUNTIFS(SWISSW!$I:$I,MATCHUP!CS$1,SWISSW!$J:$J,MATCHUP!$A60,SWISSW!$F:$F,"Draw")),"-")</f>
        <v>-</v>
      </c>
      <c r="CT60" s="5" t="str">
        <f ca="1">IFERROR((COUNTIFS(SWISSW!$I:$I,MATCHUP!$A60,SWISSW!$J:$J,MATCHUP!CT$1,SWISSW!$F:$F,"Won")+COUNTIFS(SWISSW!$I:$I,MATCHUP!CT$1,SWISSW!$J:$J,MATCHUP!$A60,SWISSW!$F:$F,"Lost"))/(COUNTIFS(SWISSW!$I:$I,MATCHUP!$A60,SWISSW!$J:$J,MATCHUP!CT$1)-COUNTIFS(SWISSW!$I:$I,MATCHUP!$A60,SWISSW!$J:$J,MATCHUP!CT$1,SWISSW!$F:$F,"Draw")+COUNTIFS(SWISSW!$I:$I,MATCHUP!CT$1,SWISSW!$J:$J,MATCHUP!$A60)-COUNTIFS(SWISSW!$I:$I,MATCHUP!CT$1,SWISSW!$J:$J,MATCHUP!$A60,SWISSW!$F:$F,"Draw")),"-")</f>
        <v>-</v>
      </c>
      <c r="CU60" s="5" t="str">
        <f ca="1">IFERROR((COUNTIFS(SWISSW!$I:$I,MATCHUP!$A60,SWISSW!$J:$J,MATCHUP!CU$1,SWISSW!$F:$F,"Won")+COUNTIFS(SWISSW!$I:$I,MATCHUP!CU$1,SWISSW!$J:$J,MATCHUP!$A60,SWISSW!$F:$F,"Lost"))/(COUNTIFS(SWISSW!$I:$I,MATCHUP!$A60,SWISSW!$J:$J,MATCHUP!CU$1)-COUNTIFS(SWISSW!$I:$I,MATCHUP!$A60,SWISSW!$J:$J,MATCHUP!CU$1,SWISSW!$F:$F,"Draw")+COUNTIFS(SWISSW!$I:$I,MATCHUP!CU$1,SWISSW!$J:$J,MATCHUP!$A60)-COUNTIFS(SWISSW!$I:$I,MATCHUP!CU$1,SWISSW!$J:$J,MATCHUP!$A60,SWISSW!$F:$F,"Draw")),"-")</f>
        <v>-</v>
      </c>
      <c r="CV60" s="5" t="str">
        <f ca="1">IFERROR((COUNTIFS(SWISSW!$I:$I,MATCHUP!$A60,SWISSW!$J:$J,MATCHUP!CV$1,SWISSW!$F:$F,"Won")+COUNTIFS(SWISSW!$I:$I,MATCHUP!CV$1,SWISSW!$J:$J,MATCHUP!$A60,SWISSW!$F:$F,"Lost"))/(COUNTIFS(SWISSW!$I:$I,MATCHUP!$A60,SWISSW!$J:$J,MATCHUP!CV$1)-COUNTIFS(SWISSW!$I:$I,MATCHUP!$A60,SWISSW!$J:$J,MATCHUP!CV$1,SWISSW!$F:$F,"Draw")+COUNTIFS(SWISSW!$I:$I,MATCHUP!CV$1,SWISSW!$J:$J,MATCHUP!$A60)-COUNTIFS(SWISSW!$I:$I,MATCHUP!CV$1,SWISSW!$J:$J,MATCHUP!$A60,SWISSW!$F:$F,"Draw")),"-")</f>
        <v>-</v>
      </c>
    </row>
    <row r="61" spans="1:100" ht="55" customHeight="1" x14ac:dyDescent="0.3">
      <c r="A61" s="3" t="str" cm="1">
        <f t="array" aca="1" ref="A61" ca="1">INDIRECT(ADDRESS(ROW(),1,,1,"METABREAK"))</f>
        <v>Orzhov Ephemerate</v>
      </c>
      <c r="B61" s="5">
        <f ca="1">IFERROR((COUNTIFS(SWISSW!$I:$I,MATCHUP!$A61,SWISSW!$J:$J,MATCHUP!B$1,SWISSW!$F:$F,"Won")+COUNTIFS(SWISSW!$I:$I,MATCHUP!B$1,SWISSW!$J:$J,MATCHUP!$A61,SWISSW!$F:$F,"Lost"))/(COUNTIFS(SWISSW!$I:$I,MATCHUP!$A61,SWISSW!$J:$J,MATCHUP!B$1)-COUNTIFS(SWISSW!$I:$I,MATCHUP!$A61,SWISSW!$J:$J,MATCHUP!B$1,SWISSW!$F:$F,"Draw")+COUNTIFS(SWISSW!$I:$I,MATCHUP!B$1,SWISSW!$J:$J,MATCHUP!$A61)-COUNTIFS(SWISSW!$I:$I,MATCHUP!B$1,SWISSW!$J:$J,MATCHUP!$A61,SWISSW!$F:$F,"Draw")),"-")</f>
        <v>0.5</v>
      </c>
      <c r="C61" s="5" t="str">
        <f ca="1">IFERROR((COUNTIFS(SWISSW!$I:$I,MATCHUP!$A61,SWISSW!$J:$J,MATCHUP!C$1,SWISSW!$F:$F,"Won")+COUNTIFS(SWISSW!$I:$I,MATCHUP!C$1,SWISSW!$J:$J,MATCHUP!$A61,SWISSW!$F:$F,"Lost"))/(COUNTIFS(SWISSW!$I:$I,MATCHUP!$A61,SWISSW!$J:$J,MATCHUP!C$1)-COUNTIFS(SWISSW!$I:$I,MATCHUP!$A61,SWISSW!$J:$J,MATCHUP!C$1,SWISSW!$F:$F,"Draw")+COUNTIFS(SWISSW!$I:$I,MATCHUP!C$1,SWISSW!$J:$J,MATCHUP!$A61)-COUNTIFS(SWISSW!$I:$I,MATCHUP!C$1,SWISSW!$J:$J,MATCHUP!$A61,SWISSW!$F:$F,"Draw")),"-")</f>
        <v>-</v>
      </c>
      <c r="D61" s="5">
        <f ca="1">IFERROR((COUNTIFS(SWISSW!$I:$I,MATCHUP!$A61,SWISSW!$J:$J,MATCHUP!D$1,SWISSW!$F:$F,"Won")+COUNTIFS(SWISSW!$I:$I,MATCHUP!D$1,SWISSW!$J:$J,MATCHUP!$A61,SWISSW!$F:$F,"Lost"))/(COUNTIFS(SWISSW!$I:$I,MATCHUP!$A61,SWISSW!$J:$J,MATCHUP!D$1)-COUNTIFS(SWISSW!$I:$I,MATCHUP!$A61,SWISSW!$J:$J,MATCHUP!D$1,SWISSW!$F:$F,"Draw")+COUNTIFS(SWISSW!$I:$I,MATCHUP!D$1,SWISSW!$J:$J,MATCHUP!$A61)-COUNTIFS(SWISSW!$I:$I,MATCHUP!D$1,SWISSW!$J:$J,MATCHUP!$A61,SWISSW!$F:$F,"Draw")),"-")</f>
        <v>1</v>
      </c>
      <c r="E61" s="5">
        <f ca="1">IFERROR((COUNTIFS(SWISSW!$I:$I,MATCHUP!$A61,SWISSW!$J:$J,MATCHUP!E$1,SWISSW!$F:$F,"Won")+COUNTIFS(SWISSW!$I:$I,MATCHUP!E$1,SWISSW!$J:$J,MATCHUP!$A61,SWISSW!$F:$F,"Lost"))/(COUNTIFS(SWISSW!$I:$I,MATCHUP!$A61,SWISSW!$J:$J,MATCHUP!E$1)-COUNTIFS(SWISSW!$I:$I,MATCHUP!$A61,SWISSW!$J:$J,MATCHUP!E$1,SWISSW!$F:$F,"Draw")+COUNTIFS(SWISSW!$I:$I,MATCHUP!E$1,SWISSW!$J:$J,MATCHUP!$A61)-COUNTIFS(SWISSW!$I:$I,MATCHUP!E$1,SWISSW!$J:$J,MATCHUP!$A61,SWISSW!$F:$F,"Draw")),"-")</f>
        <v>1</v>
      </c>
      <c r="F61" s="5" t="str">
        <f ca="1">IFERROR((COUNTIFS(SWISSW!$I:$I,MATCHUP!$A61,SWISSW!$J:$J,MATCHUP!F$1,SWISSW!$F:$F,"Won")+COUNTIFS(SWISSW!$I:$I,MATCHUP!F$1,SWISSW!$J:$J,MATCHUP!$A61,SWISSW!$F:$F,"Lost"))/(COUNTIFS(SWISSW!$I:$I,MATCHUP!$A61,SWISSW!$J:$J,MATCHUP!F$1)-COUNTIFS(SWISSW!$I:$I,MATCHUP!$A61,SWISSW!$J:$J,MATCHUP!F$1,SWISSW!$F:$F,"Draw")+COUNTIFS(SWISSW!$I:$I,MATCHUP!F$1,SWISSW!$J:$J,MATCHUP!$A61)-COUNTIFS(SWISSW!$I:$I,MATCHUP!F$1,SWISSW!$J:$J,MATCHUP!$A61,SWISSW!$F:$F,"Draw")),"-")</f>
        <v>-</v>
      </c>
      <c r="G61" s="5" t="str">
        <f ca="1">IFERROR((COUNTIFS(SWISSW!$I:$I,MATCHUP!$A61,SWISSW!$J:$J,MATCHUP!G$1,SWISSW!$F:$F,"Won")+COUNTIFS(SWISSW!$I:$I,MATCHUP!G$1,SWISSW!$J:$J,MATCHUP!$A61,SWISSW!$F:$F,"Lost"))/(COUNTIFS(SWISSW!$I:$I,MATCHUP!$A61,SWISSW!$J:$J,MATCHUP!G$1)-COUNTIFS(SWISSW!$I:$I,MATCHUP!$A61,SWISSW!$J:$J,MATCHUP!G$1,SWISSW!$F:$F,"Draw")+COUNTIFS(SWISSW!$I:$I,MATCHUP!G$1,SWISSW!$J:$J,MATCHUP!$A61)-COUNTIFS(SWISSW!$I:$I,MATCHUP!G$1,SWISSW!$J:$J,MATCHUP!$A61,SWISSW!$F:$F,"Draw")),"-")</f>
        <v>-</v>
      </c>
      <c r="H61" s="5" t="str">
        <f ca="1">IFERROR((COUNTIFS(SWISSW!$I:$I,MATCHUP!$A61,SWISSW!$J:$J,MATCHUP!H$1,SWISSW!$F:$F,"Won")+COUNTIFS(SWISSW!$I:$I,MATCHUP!H$1,SWISSW!$J:$J,MATCHUP!$A61,SWISSW!$F:$F,"Lost"))/(COUNTIFS(SWISSW!$I:$I,MATCHUP!$A61,SWISSW!$J:$J,MATCHUP!H$1)-COUNTIFS(SWISSW!$I:$I,MATCHUP!$A61,SWISSW!$J:$J,MATCHUP!H$1,SWISSW!$F:$F,"Draw")+COUNTIFS(SWISSW!$I:$I,MATCHUP!H$1,SWISSW!$J:$J,MATCHUP!$A61)-COUNTIFS(SWISSW!$I:$I,MATCHUP!H$1,SWISSW!$J:$J,MATCHUP!$A61,SWISSW!$F:$F,"Draw")),"-")</f>
        <v>-</v>
      </c>
      <c r="I61" s="5" t="str">
        <f ca="1">IFERROR((COUNTIFS(SWISSW!$I:$I,MATCHUP!$A61,SWISSW!$J:$J,MATCHUP!I$1,SWISSW!$F:$F,"Won")+COUNTIFS(SWISSW!$I:$I,MATCHUP!I$1,SWISSW!$J:$J,MATCHUP!$A61,SWISSW!$F:$F,"Lost"))/(COUNTIFS(SWISSW!$I:$I,MATCHUP!$A61,SWISSW!$J:$J,MATCHUP!I$1)-COUNTIFS(SWISSW!$I:$I,MATCHUP!$A61,SWISSW!$J:$J,MATCHUP!I$1,SWISSW!$F:$F,"Draw")+COUNTIFS(SWISSW!$I:$I,MATCHUP!I$1,SWISSW!$J:$J,MATCHUP!$A61)-COUNTIFS(SWISSW!$I:$I,MATCHUP!I$1,SWISSW!$J:$J,MATCHUP!$A61,SWISSW!$F:$F,"Draw")),"-")</f>
        <v>-</v>
      </c>
      <c r="J61" s="5">
        <f ca="1">IFERROR((COUNTIFS(SWISSW!$I:$I,MATCHUP!$A61,SWISSW!$J:$J,MATCHUP!J$1,SWISSW!$F:$F,"Won")+COUNTIFS(SWISSW!$I:$I,MATCHUP!J$1,SWISSW!$J:$J,MATCHUP!$A61,SWISSW!$F:$F,"Lost"))/(COUNTIFS(SWISSW!$I:$I,MATCHUP!$A61,SWISSW!$J:$J,MATCHUP!J$1)-COUNTIFS(SWISSW!$I:$I,MATCHUP!$A61,SWISSW!$J:$J,MATCHUP!J$1,SWISSW!$F:$F,"Draw")+COUNTIFS(SWISSW!$I:$I,MATCHUP!J$1,SWISSW!$J:$J,MATCHUP!$A61)-COUNTIFS(SWISSW!$I:$I,MATCHUP!J$1,SWISSW!$J:$J,MATCHUP!$A61,SWISSW!$F:$F,"Draw")),"-")</f>
        <v>0</v>
      </c>
      <c r="K61" s="5" t="str">
        <f ca="1">IFERROR((COUNTIFS(SWISSW!$I:$I,MATCHUP!$A61,SWISSW!$J:$J,MATCHUP!K$1,SWISSW!$F:$F,"Won")+COUNTIFS(SWISSW!$I:$I,MATCHUP!K$1,SWISSW!$J:$J,MATCHUP!$A61,SWISSW!$F:$F,"Lost"))/(COUNTIFS(SWISSW!$I:$I,MATCHUP!$A61,SWISSW!$J:$J,MATCHUP!K$1)-COUNTIFS(SWISSW!$I:$I,MATCHUP!$A61,SWISSW!$J:$J,MATCHUP!K$1,SWISSW!$F:$F,"Draw")+COUNTIFS(SWISSW!$I:$I,MATCHUP!K$1,SWISSW!$J:$J,MATCHUP!$A61)-COUNTIFS(SWISSW!$I:$I,MATCHUP!K$1,SWISSW!$J:$J,MATCHUP!$A61,SWISSW!$F:$F,"Draw")),"-")</f>
        <v>-</v>
      </c>
      <c r="L61" s="5" t="str">
        <f ca="1">IFERROR((COUNTIFS(SWISSW!$I:$I,MATCHUP!$A61,SWISSW!$J:$J,MATCHUP!L$1,SWISSW!$F:$F,"Won")+COUNTIFS(SWISSW!$I:$I,MATCHUP!L$1,SWISSW!$J:$J,MATCHUP!$A61,SWISSW!$F:$F,"Lost"))/(COUNTIFS(SWISSW!$I:$I,MATCHUP!$A61,SWISSW!$J:$J,MATCHUP!L$1)-COUNTIFS(SWISSW!$I:$I,MATCHUP!$A61,SWISSW!$J:$J,MATCHUP!L$1,SWISSW!$F:$F,"Draw")+COUNTIFS(SWISSW!$I:$I,MATCHUP!L$1,SWISSW!$J:$J,MATCHUP!$A61)-COUNTIFS(SWISSW!$I:$I,MATCHUP!L$1,SWISSW!$J:$J,MATCHUP!$A61,SWISSW!$F:$F,"Draw")),"-")</f>
        <v>-</v>
      </c>
      <c r="M61" s="5" t="str">
        <f ca="1">IFERROR((COUNTIFS(SWISSW!$I:$I,MATCHUP!$A61,SWISSW!$J:$J,MATCHUP!M$1,SWISSW!$F:$F,"Won")+COUNTIFS(SWISSW!$I:$I,MATCHUP!M$1,SWISSW!$J:$J,MATCHUP!$A61,SWISSW!$F:$F,"Lost"))/(COUNTIFS(SWISSW!$I:$I,MATCHUP!$A61,SWISSW!$J:$J,MATCHUP!M$1)-COUNTIFS(SWISSW!$I:$I,MATCHUP!$A61,SWISSW!$J:$J,MATCHUP!M$1,SWISSW!$F:$F,"Draw")+COUNTIFS(SWISSW!$I:$I,MATCHUP!M$1,SWISSW!$J:$J,MATCHUP!$A61)-COUNTIFS(SWISSW!$I:$I,MATCHUP!M$1,SWISSW!$J:$J,MATCHUP!$A61,SWISSW!$F:$F,"Draw")),"-")</f>
        <v>-</v>
      </c>
      <c r="N61" s="5" t="str">
        <f ca="1">IFERROR((COUNTIFS(SWISSW!$I:$I,MATCHUP!$A61,SWISSW!$J:$J,MATCHUP!N$1,SWISSW!$F:$F,"Won")+COUNTIFS(SWISSW!$I:$I,MATCHUP!N$1,SWISSW!$J:$J,MATCHUP!$A61,SWISSW!$F:$F,"Lost"))/(COUNTIFS(SWISSW!$I:$I,MATCHUP!$A61,SWISSW!$J:$J,MATCHUP!N$1)-COUNTIFS(SWISSW!$I:$I,MATCHUP!$A61,SWISSW!$J:$J,MATCHUP!N$1,SWISSW!$F:$F,"Draw")+COUNTIFS(SWISSW!$I:$I,MATCHUP!N$1,SWISSW!$J:$J,MATCHUP!$A61)-COUNTIFS(SWISSW!$I:$I,MATCHUP!N$1,SWISSW!$J:$J,MATCHUP!$A61,SWISSW!$F:$F,"Draw")),"-")</f>
        <v>-</v>
      </c>
      <c r="O61" s="5">
        <f ca="1">IFERROR((COUNTIFS(SWISSW!$I:$I,MATCHUP!$A61,SWISSW!$J:$J,MATCHUP!O$1,SWISSW!$F:$F,"Won")+COUNTIFS(SWISSW!$I:$I,MATCHUP!O$1,SWISSW!$J:$J,MATCHUP!$A61,SWISSW!$F:$F,"Lost"))/(COUNTIFS(SWISSW!$I:$I,MATCHUP!$A61,SWISSW!$J:$J,MATCHUP!O$1)-COUNTIFS(SWISSW!$I:$I,MATCHUP!$A61,SWISSW!$J:$J,MATCHUP!O$1,SWISSW!$F:$F,"Draw")+COUNTIFS(SWISSW!$I:$I,MATCHUP!O$1,SWISSW!$J:$J,MATCHUP!$A61)-COUNTIFS(SWISSW!$I:$I,MATCHUP!O$1,SWISSW!$J:$J,MATCHUP!$A61,SWISSW!$F:$F,"Draw")),"-")</f>
        <v>0</v>
      </c>
      <c r="P61" s="5">
        <f ca="1">IFERROR((COUNTIFS(SWISSW!$I:$I,MATCHUP!$A61,SWISSW!$J:$J,MATCHUP!P$1,SWISSW!$F:$F,"Won")+COUNTIFS(SWISSW!$I:$I,MATCHUP!P$1,SWISSW!$J:$J,MATCHUP!$A61,SWISSW!$F:$F,"Lost"))/(COUNTIFS(SWISSW!$I:$I,MATCHUP!$A61,SWISSW!$J:$J,MATCHUP!P$1)-COUNTIFS(SWISSW!$I:$I,MATCHUP!$A61,SWISSW!$J:$J,MATCHUP!P$1,SWISSW!$F:$F,"Draw")+COUNTIFS(SWISSW!$I:$I,MATCHUP!P$1,SWISSW!$J:$J,MATCHUP!$A61)-COUNTIFS(SWISSW!$I:$I,MATCHUP!P$1,SWISSW!$J:$J,MATCHUP!$A61,SWISSW!$F:$F,"Draw")),"-")</f>
        <v>1</v>
      </c>
      <c r="Q61" s="5" t="str">
        <f ca="1">IFERROR((COUNTIFS(SWISSW!$I:$I,MATCHUP!$A61,SWISSW!$J:$J,MATCHUP!Q$1,SWISSW!$F:$F,"Won")+COUNTIFS(SWISSW!$I:$I,MATCHUP!Q$1,SWISSW!$J:$J,MATCHUP!$A61,SWISSW!$F:$F,"Lost"))/(COUNTIFS(SWISSW!$I:$I,MATCHUP!$A61,SWISSW!$J:$J,MATCHUP!Q$1)-COUNTIFS(SWISSW!$I:$I,MATCHUP!$A61,SWISSW!$J:$J,MATCHUP!Q$1,SWISSW!$F:$F,"Draw")+COUNTIFS(SWISSW!$I:$I,MATCHUP!Q$1,SWISSW!$J:$J,MATCHUP!$A61)-COUNTIFS(SWISSW!$I:$I,MATCHUP!Q$1,SWISSW!$J:$J,MATCHUP!$A61,SWISSW!$F:$F,"Draw")),"-")</f>
        <v>-</v>
      </c>
      <c r="R61" s="5" t="str">
        <f ca="1">IFERROR((COUNTIFS(SWISSW!$I:$I,MATCHUP!$A61,SWISSW!$J:$J,MATCHUP!R$1,SWISSW!$F:$F,"Won")+COUNTIFS(SWISSW!$I:$I,MATCHUP!R$1,SWISSW!$J:$J,MATCHUP!$A61,SWISSW!$F:$F,"Lost"))/(COUNTIFS(SWISSW!$I:$I,MATCHUP!$A61,SWISSW!$J:$J,MATCHUP!R$1)-COUNTIFS(SWISSW!$I:$I,MATCHUP!$A61,SWISSW!$J:$J,MATCHUP!R$1,SWISSW!$F:$F,"Draw")+COUNTIFS(SWISSW!$I:$I,MATCHUP!R$1,SWISSW!$J:$J,MATCHUP!$A61)-COUNTIFS(SWISSW!$I:$I,MATCHUP!R$1,SWISSW!$J:$J,MATCHUP!$A61,SWISSW!$F:$F,"Draw")),"-")</f>
        <v>-</v>
      </c>
      <c r="S61" s="5" t="str">
        <f ca="1">IFERROR((COUNTIFS(SWISSW!$I:$I,MATCHUP!$A61,SWISSW!$J:$J,MATCHUP!S$1,SWISSW!$F:$F,"Won")+COUNTIFS(SWISSW!$I:$I,MATCHUP!S$1,SWISSW!$J:$J,MATCHUP!$A61,SWISSW!$F:$F,"Lost"))/(COUNTIFS(SWISSW!$I:$I,MATCHUP!$A61,SWISSW!$J:$J,MATCHUP!S$1)-COUNTIFS(SWISSW!$I:$I,MATCHUP!$A61,SWISSW!$J:$J,MATCHUP!S$1,SWISSW!$F:$F,"Draw")+COUNTIFS(SWISSW!$I:$I,MATCHUP!S$1,SWISSW!$J:$J,MATCHUP!$A61)-COUNTIFS(SWISSW!$I:$I,MATCHUP!S$1,SWISSW!$J:$J,MATCHUP!$A61,SWISSW!$F:$F,"Draw")),"-")</f>
        <v>-</v>
      </c>
      <c r="T61" s="5" t="str">
        <f ca="1">IFERROR((COUNTIFS(SWISSW!$I:$I,MATCHUP!$A61,SWISSW!$J:$J,MATCHUP!T$1,SWISSW!$F:$F,"Won")+COUNTIFS(SWISSW!$I:$I,MATCHUP!T$1,SWISSW!$J:$J,MATCHUP!$A61,SWISSW!$F:$F,"Lost"))/(COUNTIFS(SWISSW!$I:$I,MATCHUP!$A61,SWISSW!$J:$J,MATCHUP!T$1)-COUNTIFS(SWISSW!$I:$I,MATCHUP!$A61,SWISSW!$J:$J,MATCHUP!T$1,SWISSW!$F:$F,"Draw")+COUNTIFS(SWISSW!$I:$I,MATCHUP!T$1,SWISSW!$J:$J,MATCHUP!$A61)-COUNTIFS(SWISSW!$I:$I,MATCHUP!T$1,SWISSW!$J:$J,MATCHUP!$A61,SWISSW!$F:$F,"Draw")),"-")</f>
        <v>-</v>
      </c>
      <c r="U61" s="5" t="str">
        <f ca="1">IFERROR((COUNTIFS(SWISSW!$I:$I,MATCHUP!$A61,SWISSW!$J:$J,MATCHUP!U$1,SWISSW!$F:$F,"Won")+COUNTIFS(SWISSW!$I:$I,MATCHUP!U$1,SWISSW!$J:$J,MATCHUP!$A61,SWISSW!$F:$F,"Lost"))/(COUNTIFS(SWISSW!$I:$I,MATCHUP!$A61,SWISSW!$J:$J,MATCHUP!U$1)-COUNTIFS(SWISSW!$I:$I,MATCHUP!$A61,SWISSW!$J:$J,MATCHUP!U$1,SWISSW!$F:$F,"Draw")+COUNTIFS(SWISSW!$I:$I,MATCHUP!U$1,SWISSW!$J:$J,MATCHUP!$A61)-COUNTIFS(SWISSW!$I:$I,MATCHUP!U$1,SWISSW!$J:$J,MATCHUP!$A61,SWISSW!$F:$F,"Draw")),"-")</f>
        <v>-</v>
      </c>
      <c r="V61" s="5" t="str">
        <f ca="1">IFERROR((COUNTIFS(SWISSW!$I:$I,MATCHUP!$A61,SWISSW!$J:$J,MATCHUP!V$1,SWISSW!$F:$F,"Won")+COUNTIFS(SWISSW!$I:$I,MATCHUP!V$1,SWISSW!$J:$J,MATCHUP!$A61,SWISSW!$F:$F,"Lost"))/(COUNTIFS(SWISSW!$I:$I,MATCHUP!$A61,SWISSW!$J:$J,MATCHUP!V$1)-COUNTIFS(SWISSW!$I:$I,MATCHUP!$A61,SWISSW!$J:$J,MATCHUP!V$1,SWISSW!$F:$F,"Draw")+COUNTIFS(SWISSW!$I:$I,MATCHUP!V$1,SWISSW!$J:$J,MATCHUP!$A61)-COUNTIFS(SWISSW!$I:$I,MATCHUP!V$1,SWISSW!$J:$J,MATCHUP!$A61,SWISSW!$F:$F,"Draw")),"-")</f>
        <v>-</v>
      </c>
      <c r="W61" s="5" t="str">
        <f ca="1">IFERROR((COUNTIFS(SWISSW!$I:$I,MATCHUP!$A61,SWISSW!$J:$J,MATCHUP!W$1,SWISSW!$F:$F,"Won")+COUNTIFS(SWISSW!$I:$I,MATCHUP!W$1,SWISSW!$J:$J,MATCHUP!$A61,SWISSW!$F:$F,"Lost"))/(COUNTIFS(SWISSW!$I:$I,MATCHUP!$A61,SWISSW!$J:$J,MATCHUP!W$1)-COUNTIFS(SWISSW!$I:$I,MATCHUP!$A61,SWISSW!$J:$J,MATCHUP!W$1,SWISSW!$F:$F,"Draw")+COUNTIFS(SWISSW!$I:$I,MATCHUP!W$1,SWISSW!$J:$J,MATCHUP!$A61)-COUNTIFS(SWISSW!$I:$I,MATCHUP!W$1,SWISSW!$J:$J,MATCHUP!$A61,SWISSW!$F:$F,"Draw")),"-")</f>
        <v>-</v>
      </c>
      <c r="X61" s="5" t="str">
        <f ca="1">IFERROR((COUNTIFS(SWISSW!$I:$I,MATCHUP!$A61,SWISSW!$J:$J,MATCHUP!X$1,SWISSW!$F:$F,"Won")+COUNTIFS(SWISSW!$I:$I,MATCHUP!X$1,SWISSW!$J:$J,MATCHUP!$A61,SWISSW!$F:$F,"Lost"))/(COUNTIFS(SWISSW!$I:$I,MATCHUP!$A61,SWISSW!$J:$J,MATCHUP!X$1)-COUNTIFS(SWISSW!$I:$I,MATCHUP!$A61,SWISSW!$J:$J,MATCHUP!X$1,SWISSW!$F:$F,"Draw")+COUNTIFS(SWISSW!$I:$I,MATCHUP!X$1,SWISSW!$J:$J,MATCHUP!$A61)-COUNTIFS(SWISSW!$I:$I,MATCHUP!X$1,SWISSW!$J:$J,MATCHUP!$A61,SWISSW!$F:$F,"Draw")),"-")</f>
        <v>-</v>
      </c>
      <c r="Y61" s="5" t="str">
        <f ca="1">IFERROR((COUNTIFS(SWISSW!$I:$I,MATCHUP!$A61,SWISSW!$J:$J,MATCHUP!Y$1,SWISSW!$F:$F,"Won")+COUNTIFS(SWISSW!$I:$I,MATCHUP!Y$1,SWISSW!$J:$J,MATCHUP!$A61,SWISSW!$F:$F,"Lost"))/(COUNTIFS(SWISSW!$I:$I,MATCHUP!$A61,SWISSW!$J:$J,MATCHUP!Y$1)-COUNTIFS(SWISSW!$I:$I,MATCHUP!$A61,SWISSW!$J:$J,MATCHUP!Y$1,SWISSW!$F:$F,"Draw")+COUNTIFS(SWISSW!$I:$I,MATCHUP!Y$1,SWISSW!$J:$J,MATCHUP!$A61)-COUNTIFS(SWISSW!$I:$I,MATCHUP!Y$1,SWISSW!$J:$J,MATCHUP!$A61,SWISSW!$F:$F,"Draw")),"-")</f>
        <v>-</v>
      </c>
      <c r="Z61" s="5" t="str">
        <f ca="1">IFERROR((COUNTIFS(SWISSW!$I:$I,MATCHUP!$A61,SWISSW!$J:$J,MATCHUP!Z$1,SWISSW!$F:$F,"Won")+COUNTIFS(SWISSW!$I:$I,MATCHUP!Z$1,SWISSW!$J:$J,MATCHUP!$A61,SWISSW!$F:$F,"Lost"))/(COUNTIFS(SWISSW!$I:$I,MATCHUP!$A61,SWISSW!$J:$J,MATCHUP!Z$1)-COUNTIFS(SWISSW!$I:$I,MATCHUP!$A61,SWISSW!$J:$J,MATCHUP!Z$1,SWISSW!$F:$F,"Draw")+COUNTIFS(SWISSW!$I:$I,MATCHUP!Z$1,SWISSW!$J:$J,MATCHUP!$A61)-COUNTIFS(SWISSW!$I:$I,MATCHUP!Z$1,SWISSW!$J:$J,MATCHUP!$A61,SWISSW!$F:$F,"Draw")),"-")</f>
        <v>-</v>
      </c>
      <c r="AA61" s="5" t="str">
        <f ca="1">IFERROR((COUNTIFS(SWISSW!$I:$I,MATCHUP!$A61,SWISSW!$J:$J,MATCHUP!AA$1,SWISSW!$F:$F,"Won")+COUNTIFS(SWISSW!$I:$I,MATCHUP!AA$1,SWISSW!$J:$J,MATCHUP!$A61,SWISSW!$F:$F,"Lost"))/(COUNTIFS(SWISSW!$I:$I,MATCHUP!$A61,SWISSW!$J:$J,MATCHUP!AA$1)-COUNTIFS(SWISSW!$I:$I,MATCHUP!$A61,SWISSW!$J:$J,MATCHUP!AA$1,SWISSW!$F:$F,"Draw")+COUNTIFS(SWISSW!$I:$I,MATCHUP!AA$1,SWISSW!$J:$J,MATCHUP!$A61)-COUNTIFS(SWISSW!$I:$I,MATCHUP!AA$1,SWISSW!$J:$J,MATCHUP!$A61,SWISSW!$F:$F,"Draw")),"-")</f>
        <v>-</v>
      </c>
      <c r="AB61" s="5" t="str">
        <f ca="1">IFERROR((COUNTIFS(SWISSW!$I:$I,MATCHUP!$A61,SWISSW!$J:$J,MATCHUP!AB$1,SWISSW!$F:$F,"Won")+COUNTIFS(SWISSW!$I:$I,MATCHUP!AB$1,SWISSW!$J:$J,MATCHUP!$A61,SWISSW!$F:$F,"Lost"))/(COUNTIFS(SWISSW!$I:$I,MATCHUP!$A61,SWISSW!$J:$J,MATCHUP!AB$1)-COUNTIFS(SWISSW!$I:$I,MATCHUP!$A61,SWISSW!$J:$J,MATCHUP!AB$1,SWISSW!$F:$F,"Draw")+COUNTIFS(SWISSW!$I:$I,MATCHUP!AB$1,SWISSW!$J:$J,MATCHUP!$A61)-COUNTIFS(SWISSW!$I:$I,MATCHUP!AB$1,SWISSW!$J:$J,MATCHUP!$A61,SWISSW!$F:$F,"Draw")),"-")</f>
        <v>-</v>
      </c>
      <c r="AC61" s="5" t="str">
        <f ca="1">IFERROR((COUNTIFS(SWISSW!$I:$I,MATCHUP!$A61,SWISSW!$J:$J,MATCHUP!AC$1,SWISSW!$F:$F,"Won")+COUNTIFS(SWISSW!$I:$I,MATCHUP!AC$1,SWISSW!$J:$J,MATCHUP!$A61,SWISSW!$F:$F,"Lost"))/(COUNTIFS(SWISSW!$I:$I,MATCHUP!$A61,SWISSW!$J:$J,MATCHUP!AC$1)-COUNTIFS(SWISSW!$I:$I,MATCHUP!$A61,SWISSW!$J:$J,MATCHUP!AC$1,SWISSW!$F:$F,"Draw")+COUNTIFS(SWISSW!$I:$I,MATCHUP!AC$1,SWISSW!$J:$J,MATCHUP!$A61)-COUNTIFS(SWISSW!$I:$I,MATCHUP!AC$1,SWISSW!$J:$J,MATCHUP!$A61,SWISSW!$F:$F,"Draw")),"-")</f>
        <v>-</v>
      </c>
      <c r="AD61" s="5" t="str">
        <f ca="1">IFERROR((COUNTIFS(SWISSW!$I:$I,MATCHUP!$A61,SWISSW!$J:$J,MATCHUP!AD$1,SWISSW!$F:$F,"Won")+COUNTIFS(SWISSW!$I:$I,MATCHUP!AD$1,SWISSW!$J:$J,MATCHUP!$A61,SWISSW!$F:$F,"Lost"))/(COUNTIFS(SWISSW!$I:$I,MATCHUP!$A61,SWISSW!$J:$J,MATCHUP!AD$1)-COUNTIFS(SWISSW!$I:$I,MATCHUP!$A61,SWISSW!$J:$J,MATCHUP!AD$1,SWISSW!$F:$F,"Draw")+COUNTIFS(SWISSW!$I:$I,MATCHUP!AD$1,SWISSW!$J:$J,MATCHUP!$A61)-COUNTIFS(SWISSW!$I:$I,MATCHUP!AD$1,SWISSW!$J:$J,MATCHUP!$A61,SWISSW!$F:$F,"Draw")),"-")</f>
        <v>-</v>
      </c>
      <c r="AE61" s="5" t="str">
        <f ca="1">IFERROR((COUNTIFS(SWISSW!$I:$I,MATCHUP!$A61,SWISSW!$J:$J,MATCHUP!AE$1,SWISSW!$F:$F,"Won")+COUNTIFS(SWISSW!$I:$I,MATCHUP!AE$1,SWISSW!$J:$J,MATCHUP!$A61,SWISSW!$F:$F,"Lost"))/(COUNTIFS(SWISSW!$I:$I,MATCHUP!$A61,SWISSW!$J:$J,MATCHUP!AE$1)-COUNTIFS(SWISSW!$I:$I,MATCHUP!$A61,SWISSW!$J:$J,MATCHUP!AE$1,SWISSW!$F:$F,"Draw")+COUNTIFS(SWISSW!$I:$I,MATCHUP!AE$1,SWISSW!$J:$J,MATCHUP!$A61)-COUNTIFS(SWISSW!$I:$I,MATCHUP!AE$1,SWISSW!$J:$J,MATCHUP!$A61,SWISSW!$F:$F,"Draw")),"-")</f>
        <v>-</v>
      </c>
      <c r="AF61" s="5" t="str">
        <f ca="1">IFERROR((COUNTIFS(SWISSW!$I:$I,MATCHUP!$A61,SWISSW!$J:$J,MATCHUP!AF$1,SWISSW!$F:$F,"Won")+COUNTIFS(SWISSW!$I:$I,MATCHUP!AF$1,SWISSW!$J:$J,MATCHUP!$A61,SWISSW!$F:$F,"Lost"))/(COUNTIFS(SWISSW!$I:$I,MATCHUP!$A61,SWISSW!$J:$J,MATCHUP!AF$1)-COUNTIFS(SWISSW!$I:$I,MATCHUP!$A61,SWISSW!$J:$J,MATCHUP!AF$1,SWISSW!$F:$F,"Draw")+COUNTIFS(SWISSW!$I:$I,MATCHUP!AF$1,SWISSW!$J:$J,MATCHUP!$A61)-COUNTIFS(SWISSW!$I:$I,MATCHUP!AF$1,SWISSW!$J:$J,MATCHUP!$A61,SWISSW!$F:$F,"Draw")),"-")</f>
        <v>-</v>
      </c>
      <c r="AG61" s="5" t="str">
        <f ca="1">IFERROR((COUNTIFS(SWISSW!$I:$I,MATCHUP!$A61,SWISSW!$J:$J,MATCHUP!AG$1,SWISSW!$F:$F,"Won")+COUNTIFS(SWISSW!$I:$I,MATCHUP!AG$1,SWISSW!$J:$J,MATCHUP!$A61,SWISSW!$F:$F,"Lost"))/(COUNTIFS(SWISSW!$I:$I,MATCHUP!$A61,SWISSW!$J:$J,MATCHUP!AG$1)-COUNTIFS(SWISSW!$I:$I,MATCHUP!$A61,SWISSW!$J:$J,MATCHUP!AG$1,SWISSW!$F:$F,"Draw")+COUNTIFS(SWISSW!$I:$I,MATCHUP!AG$1,SWISSW!$J:$J,MATCHUP!$A61)-COUNTIFS(SWISSW!$I:$I,MATCHUP!AG$1,SWISSW!$J:$J,MATCHUP!$A61,SWISSW!$F:$F,"Draw")),"-")</f>
        <v>-</v>
      </c>
      <c r="AH61" s="5" t="str">
        <f ca="1">IFERROR((COUNTIFS(SWISSW!$I:$I,MATCHUP!$A61,SWISSW!$J:$J,MATCHUP!AH$1,SWISSW!$F:$F,"Won")+COUNTIFS(SWISSW!$I:$I,MATCHUP!AH$1,SWISSW!$J:$J,MATCHUP!$A61,SWISSW!$F:$F,"Lost"))/(COUNTIFS(SWISSW!$I:$I,MATCHUP!$A61,SWISSW!$J:$J,MATCHUP!AH$1)-COUNTIFS(SWISSW!$I:$I,MATCHUP!$A61,SWISSW!$J:$J,MATCHUP!AH$1,SWISSW!$F:$F,"Draw")+COUNTIFS(SWISSW!$I:$I,MATCHUP!AH$1,SWISSW!$J:$J,MATCHUP!$A61)-COUNTIFS(SWISSW!$I:$I,MATCHUP!AH$1,SWISSW!$J:$J,MATCHUP!$A61,SWISSW!$F:$F,"Draw")),"-")</f>
        <v>-</v>
      </c>
      <c r="AI61" s="5" t="str">
        <f ca="1">IFERROR((COUNTIFS(SWISSW!$I:$I,MATCHUP!$A61,SWISSW!$J:$J,MATCHUP!AI$1,SWISSW!$F:$F,"Won")+COUNTIFS(SWISSW!$I:$I,MATCHUP!AI$1,SWISSW!$J:$J,MATCHUP!$A61,SWISSW!$F:$F,"Lost"))/(COUNTIFS(SWISSW!$I:$I,MATCHUP!$A61,SWISSW!$J:$J,MATCHUP!AI$1)-COUNTIFS(SWISSW!$I:$I,MATCHUP!$A61,SWISSW!$J:$J,MATCHUP!AI$1,SWISSW!$F:$F,"Draw")+COUNTIFS(SWISSW!$I:$I,MATCHUP!AI$1,SWISSW!$J:$J,MATCHUP!$A61)-COUNTIFS(SWISSW!$I:$I,MATCHUP!AI$1,SWISSW!$J:$J,MATCHUP!$A61,SWISSW!$F:$F,"Draw")),"-")</f>
        <v>-</v>
      </c>
      <c r="AJ61" s="5" t="str">
        <f ca="1">IFERROR((COUNTIFS(SWISSW!$I:$I,MATCHUP!$A61,SWISSW!$J:$J,MATCHUP!AJ$1,SWISSW!$F:$F,"Won")+COUNTIFS(SWISSW!$I:$I,MATCHUP!AJ$1,SWISSW!$J:$J,MATCHUP!$A61,SWISSW!$F:$F,"Lost"))/(COUNTIFS(SWISSW!$I:$I,MATCHUP!$A61,SWISSW!$J:$J,MATCHUP!AJ$1)-COUNTIFS(SWISSW!$I:$I,MATCHUP!$A61,SWISSW!$J:$J,MATCHUP!AJ$1,SWISSW!$F:$F,"Draw")+COUNTIFS(SWISSW!$I:$I,MATCHUP!AJ$1,SWISSW!$J:$J,MATCHUP!$A61)-COUNTIFS(SWISSW!$I:$I,MATCHUP!AJ$1,SWISSW!$J:$J,MATCHUP!$A61,SWISSW!$F:$F,"Draw")),"-")</f>
        <v>-</v>
      </c>
      <c r="AK61" s="5" t="str">
        <f ca="1">IFERROR((COUNTIFS(SWISSW!$I:$I,MATCHUP!$A61,SWISSW!$J:$J,MATCHUP!AK$1,SWISSW!$F:$F,"Won")+COUNTIFS(SWISSW!$I:$I,MATCHUP!AK$1,SWISSW!$J:$J,MATCHUP!$A61,SWISSW!$F:$F,"Lost"))/(COUNTIFS(SWISSW!$I:$I,MATCHUP!$A61,SWISSW!$J:$J,MATCHUP!AK$1)-COUNTIFS(SWISSW!$I:$I,MATCHUP!$A61,SWISSW!$J:$J,MATCHUP!AK$1,SWISSW!$F:$F,"Draw")+COUNTIFS(SWISSW!$I:$I,MATCHUP!AK$1,SWISSW!$J:$J,MATCHUP!$A61)-COUNTIFS(SWISSW!$I:$I,MATCHUP!AK$1,SWISSW!$J:$J,MATCHUP!$A61,SWISSW!$F:$F,"Draw")),"-")</f>
        <v>-</v>
      </c>
      <c r="AL61" s="5" t="str">
        <f ca="1">IFERROR((COUNTIFS(SWISSW!$I:$I,MATCHUP!$A61,SWISSW!$J:$J,MATCHUP!AL$1,SWISSW!$F:$F,"Won")+COUNTIFS(SWISSW!$I:$I,MATCHUP!AL$1,SWISSW!$J:$J,MATCHUP!$A61,SWISSW!$F:$F,"Lost"))/(COUNTIFS(SWISSW!$I:$I,MATCHUP!$A61,SWISSW!$J:$J,MATCHUP!AL$1)-COUNTIFS(SWISSW!$I:$I,MATCHUP!$A61,SWISSW!$J:$J,MATCHUP!AL$1,SWISSW!$F:$F,"Draw")+COUNTIFS(SWISSW!$I:$I,MATCHUP!AL$1,SWISSW!$J:$J,MATCHUP!$A61)-COUNTIFS(SWISSW!$I:$I,MATCHUP!AL$1,SWISSW!$J:$J,MATCHUP!$A61,SWISSW!$F:$F,"Draw")),"-")</f>
        <v>-</v>
      </c>
      <c r="AM61" s="5" t="str">
        <f ca="1">IFERROR((COUNTIFS(SWISSW!$I:$I,MATCHUP!$A61,SWISSW!$J:$J,MATCHUP!AM$1,SWISSW!$F:$F,"Won")+COUNTIFS(SWISSW!$I:$I,MATCHUP!AM$1,SWISSW!$J:$J,MATCHUP!$A61,SWISSW!$F:$F,"Lost"))/(COUNTIFS(SWISSW!$I:$I,MATCHUP!$A61,SWISSW!$J:$J,MATCHUP!AM$1)-COUNTIFS(SWISSW!$I:$I,MATCHUP!$A61,SWISSW!$J:$J,MATCHUP!AM$1,SWISSW!$F:$F,"Draw")+COUNTIFS(SWISSW!$I:$I,MATCHUP!AM$1,SWISSW!$J:$J,MATCHUP!$A61)-COUNTIFS(SWISSW!$I:$I,MATCHUP!AM$1,SWISSW!$J:$J,MATCHUP!$A61,SWISSW!$F:$F,"Draw")),"-")</f>
        <v>-</v>
      </c>
      <c r="AN61" s="5" t="str">
        <f ca="1">IFERROR((COUNTIFS(SWISSW!$I:$I,MATCHUP!$A61,SWISSW!$J:$J,MATCHUP!AN$1,SWISSW!$F:$F,"Won")+COUNTIFS(SWISSW!$I:$I,MATCHUP!AN$1,SWISSW!$J:$J,MATCHUP!$A61,SWISSW!$F:$F,"Lost"))/(COUNTIFS(SWISSW!$I:$I,MATCHUP!$A61,SWISSW!$J:$J,MATCHUP!AN$1)-COUNTIFS(SWISSW!$I:$I,MATCHUP!$A61,SWISSW!$J:$J,MATCHUP!AN$1,SWISSW!$F:$F,"Draw")+COUNTIFS(SWISSW!$I:$I,MATCHUP!AN$1,SWISSW!$J:$J,MATCHUP!$A61)-COUNTIFS(SWISSW!$I:$I,MATCHUP!AN$1,SWISSW!$J:$J,MATCHUP!$A61,SWISSW!$F:$F,"Draw")),"-")</f>
        <v>-</v>
      </c>
      <c r="AO61" s="5" t="str">
        <f ca="1">IFERROR((COUNTIFS(SWISSW!$I:$I,MATCHUP!$A61,SWISSW!$J:$J,MATCHUP!AO$1,SWISSW!$F:$F,"Won")+COUNTIFS(SWISSW!$I:$I,MATCHUP!AO$1,SWISSW!$J:$J,MATCHUP!$A61,SWISSW!$F:$F,"Lost"))/(COUNTIFS(SWISSW!$I:$I,MATCHUP!$A61,SWISSW!$J:$J,MATCHUP!AO$1)-COUNTIFS(SWISSW!$I:$I,MATCHUP!$A61,SWISSW!$J:$J,MATCHUP!AO$1,SWISSW!$F:$F,"Draw")+COUNTIFS(SWISSW!$I:$I,MATCHUP!AO$1,SWISSW!$J:$J,MATCHUP!$A61)-COUNTIFS(SWISSW!$I:$I,MATCHUP!AO$1,SWISSW!$J:$J,MATCHUP!$A61,SWISSW!$F:$F,"Draw")),"-")</f>
        <v>-</v>
      </c>
      <c r="AP61" s="5" t="str">
        <f ca="1">IFERROR((COUNTIFS(SWISSW!$I:$I,MATCHUP!$A61,SWISSW!$J:$J,MATCHUP!AP$1,SWISSW!$F:$F,"Won")+COUNTIFS(SWISSW!$I:$I,MATCHUP!AP$1,SWISSW!$J:$J,MATCHUP!$A61,SWISSW!$F:$F,"Lost"))/(COUNTIFS(SWISSW!$I:$I,MATCHUP!$A61,SWISSW!$J:$J,MATCHUP!AP$1)-COUNTIFS(SWISSW!$I:$I,MATCHUP!$A61,SWISSW!$J:$J,MATCHUP!AP$1,SWISSW!$F:$F,"Draw")+COUNTIFS(SWISSW!$I:$I,MATCHUP!AP$1,SWISSW!$J:$J,MATCHUP!$A61)-COUNTIFS(SWISSW!$I:$I,MATCHUP!AP$1,SWISSW!$J:$J,MATCHUP!$A61,SWISSW!$F:$F,"Draw")),"-")</f>
        <v>-</v>
      </c>
      <c r="AQ61" s="5" t="str">
        <f ca="1">IFERROR((COUNTIFS(SWISSW!$I:$I,MATCHUP!$A61,SWISSW!$J:$J,MATCHUP!AQ$1,SWISSW!$F:$F,"Won")+COUNTIFS(SWISSW!$I:$I,MATCHUP!AQ$1,SWISSW!$J:$J,MATCHUP!$A61,SWISSW!$F:$F,"Lost"))/(COUNTIFS(SWISSW!$I:$I,MATCHUP!$A61,SWISSW!$J:$J,MATCHUP!AQ$1)-COUNTIFS(SWISSW!$I:$I,MATCHUP!$A61,SWISSW!$J:$J,MATCHUP!AQ$1,SWISSW!$F:$F,"Draw")+COUNTIFS(SWISSW!$I:$I,MATCHUP!AQ$1,SWISSW!$J:$J,MATCHUP!$A61)-COUNTIFS(SWISSW!$I:$I,MATCHUP!AQ$1,SWISSW!$J:$J,MATCHUP!$A61,SWISSW!$F:$F,"Draw")),"-")</f>
        <v>-</v>
      </c>
      <c r="AR61" s="5" t="str">
        <f ca="1">IFERROR((COUNTIFS(SWISSW!$I:$I,MATCHUP!$A61,SWISSW!$J:$J,MATCHUP!AR$1,SWISSW!$F:$F,"Won")+COUNTIFS(SWISSW!$I:$I,MATCHUP!AR$1,SWISSW!$J:$J,MATCHUP!$A61,SWISSW!$F:$F,"Lost"))/(COUNTIFS(SWISSW!$I:$I,MATCHUP!$A61,SWISSW!$J:$J,MATCHUP!AR$1)-COUNTIFS(SWISSW!$I:$I,MATCHUP!$A61,SWISSW!$J:$J,MATCHUP!AR$1,SWISSW!$F:$F,"Draw")+COUNTIFS(SWISSW!$I:$I,MATCHUP!AR$1,SWISSW!$J:$J,MATCHUP!$A61)-COUNTIFS(SWISSW!$I:$I,MATCHUP!AR$1,SWISSW!$J:$J,MATCHUP!$A61,SWISSW!$F:$F,"Draw")),"-")</f>
        <v>-</v>
      </c>
      <c r="AS61" s="5" t="str">
        <f ca="1">IFERROR((COUNTIFS(SWISSW!$I:$I,MATCHUP!$A61,SWISSW!$J:$J,MATCHUP!AS$1,SWISSW!$F:$F,"Won")+COUNTIFS(SWISSW!$I:$I,MATCHUP!AS$1,SWISSW!$J:$J,MATCHUP!$A61,SWISSW!$F:$F,"Lost"))/(COUNTIFS(SWISSW!$I:$I,MATCHUP!$A61,SWISSW!$J:$J,MATCHUP!AS$1)-COUNTIFS(SWISSW!$I:$I,MATCHUP!$A61,SWISSW!$J:$J,MATCHUP!AS$1,SWISSW!$F:$F,"Draw")+COUNTIFS(SWISSW!$I:$I,MATCHUP!AS$1,SWISSW!$J:$J,MATCHUP!$A61)-COUNTIFS(SWISSW!$I:$I,MATCHUP!AS$1,SWISSW!$J:$J,MATCHUP!$A61,SWISSW!$F:$F,"Draw")),"-")</f>
        <v>-</v>
      </c>
      <c r="AT61" s="5" t="str">
        <f ca="1">IFERROR((COUNTIFS(SWISSW!$I:$I,MATCHUP!$A61,SWISSW!$J:$J,MATCHUP!AT$1,SWISSW!$F:$F,"Won")+COUNTIFS(SWISSW!$I:$I,MATCHUP!AT$1,SWISSW!$J:$J,MATCHUP!$A61,SWISSW!$F:$F,"Lost"))/(COUNTIFS(SWISSW!$I:$I,MATCHUP!$A61,SWISSW!$J:$J,MATCHUP!AT$1)-COUNTIFS(SWISSW!$I:$I,MATCHUP!$A61,SWISSW!$J:$J,MATCHUP!AT$1,SWISSW!$F:$F,"Draw")+COUNTIFS(SWISSW!$I:$I,MATCHUP!AT$1,SWISSW!$J:$J,MATCHUP!$A61)-COUNTIFS(SWISSW!$I:$I,MATCHUP!AT$1,SWISSW!$J:$J,MATCHUP!$A61,SWISSW!$F:$F,"Draw")),"-")</f>
        <v>-</v>
      </c>
      <c r="AU61" s="5" t="str">
        <f ca="1">IFERROR((COUNTIFS(SWISSW!$I:$I,MATCHUP!$A61,SWISSW!$J:$J,MATCHUP!AU$1,SWISSW!$F:$F,"Won")+COUNTIFS(SWISSW!$I:$I,MATCHUP!AU$1,SWISSW!$J:$J,MATCHUP!$A61,SWISSW!$F:$F,"Lost"))/(COUNTIFS(SWISSW!$I:$I,MATCHUP!$A61,SWISSW!$J:$J,MATCHUP!AU$1)-COUNTIFS(SWISSW!$I:$I,MATCHUP!$A61,SWISSW!$J:$J,MATCHUP!AU$1,SWISSW!$F:$F,"Draw")+COUNTIFS(SWISSW!$I:$I,MATCHUP!AU$1,SWISSW!$J:$J,MATCHUP!$A61)-COUNTIFS(SWISSW!$I:$I,MATCHUP!AU$1,SWISSW!$J:$J,MATCHUP!$A61,SWISSW!$F:$F,"Draw")),"-")</f>
        <v>-</v>
      </c>
      <c r="AV61" s="5" t="str">
        <f ca="1">IFERROR((COUNTIFS(SWISSW!$I:$I,MATCHUP!$A61,SWISSW!$J:$J,MATCHUP!AV$1,SWISSW!$F:$F,"Won")+COUNTIFS(SWISSW!$I:$I,MATCHUP!AV$1,SWISSW!$J:$J,MATCHUP!$A61,SWISSW!$F:$F,"Lost"))/(COUNTIFS(SWISSW!$I:$I,MATCHUP!$A61,SWISSW!$J:$J,MATCHUP!AV$1)-COUNTIFS(SWISSW!$I:$I,MATCHUP!$A61,SWISSW!$J:$J,MATCHUP!AV$1,SWISSW!$F:$F,"Draw")+COUNTIFS(SWISSW!$I:$I,MATCHUP!AV$1,SWISSW!$J:$J,MATCHUP!$A61)-COUNTIFS(SWISSW!$I:$I,MATCHUP!AV$1,SWISSW!$J:$J,MATCHUP!$A61,SWISSW!$F:$F,"Draw")),"-")</f>
        <v>-</v>
      </c>
      <c r="AW61" s="5" t="str">
        <f ca="1">IFERROR((COUNTIFS(SWISSW!$I:$I,MATCHUP!$A61,SWISSW!$J:$J,MATCHUP!AW$1,SWISSW!$F:$F,"Won")+COUNTIFS(SWISSW!$I:$I,MATCHUP!AW$1,SWISSW!$J:$J,MATCHUP!$A61,SWISSW!$F:$F,"Lost"))/(COUNTIFS(SWISSW!$I:$I,MATCHUP!$A61,SWISSW!$J:$J,MATCHUP!AW$1)-COUNTIFS(SWISSW!$I:$I,MATCHUP!$A61,SWISSW!$J:$J,MATCHUP!AW$1,SWISSW!$F:$F,"Draw")+COUNTIFS(SWISSW!$I:$I,MATCHUP!AW$1,SWISSW!$J:$J,MATCHUP!$A61)-COUNTIFS(SWISSW!$I:$I,MATCHUP!AW$1,SWISSW!$J:$J,MATCHUP!$A61,SWISSW!$F:$F,"Draw")),"-")</f>
        <v>-</v>
      </c>
      <c r="AX61" s="5" t="str">
        <f ca="1">IFERROR((COUNTIFS(SWISSW!$I:$I,MATCHUP!$A61,SWISSW!$J:$J,MATCHUP!AX$1,SWISSW!$F:$F,"Won")+COUNTIFS(SWISSW!$I:$I,MATCHUP!AX$1,SWISSW!$J:$J,MATCHUP!$A61,SWISSW!$F:$F,"Lost"))/(COUNTIFS(SWISSW!$I:$I,MATCHUP!$A61,SWISSW!$J:$J,MATCHUP!AX$1)-COUNTIFS(SWISSW!$I:$I,MATCHUP!$A61,SWISSW!$J:$J,MATCHUP!AX$1,SWISSW!$F:$F,"Draw")+COUNTIFS(SWISSW!$I:$I,MATCHUP!AX$1,SWISSW!$J:$J,MATCHUP!$A61)-COUNTIFS(SWISSW!$I:$I,MATCHUP!AX$1,SWISSW!$J:$J,MATCHUP!$A61,SWISSW!$F:$F,"Draw")),"-")</f>
        <v>-</v>
      </c>
      <c r="AY61" s="5" t="str">
        <f ca="1">IFERROR((COUNTIFS(SWISSW!$I:$I,MATCHUP!$A61,SWISSW!$J:$J,MATCHUP!AY$1,SWISSW!$F:$F,"Won")+COUNTIFS(SWISSW!$I:$I,MATCHUP!AY$1,SWISSW!$J:$J,MATCHUP!$A61,SWISSW!$F:$F,"Lost"))/(COUNTIFS(SWISSW!$I:$I,MATCHUP!$A61,SWISSW!$J:$J,MATCHUP!AY$1)-COUNTIFS(SWISSW!$I:$I,MATCHUP!$A61,SWISSW!$J:$J,MATCHUP!AY$1,SWISSW!$F:$F,"Draw")+COUNTIFS(SWISSW!$I:$I,MATCHUP!AY$1,SWISSW!$J:$J,MATCHUP!$A61)-COUNTIFS(SWISSW!$I:$I,MATCHUP!AY$1,SWISSW!$J:$J,MATCHUP!$A61,SWISSW!$F:$F,"Draw")),"-")</f>
        <v>-</v>
      </c>
      <c r="AZ61" s="5" t="str">
        <f ca="1">IFERROR((COUNTIFS(SWISSW!$I:$I,MATCHUP!$A61,SWISSW!$J:$J,MATCHUP!AZ$1,SWISSW!$F:$F,"Won")+COUNTIFS(SWISSW!$I:$I,MATCHUP!AZ$1,SWISSW!$J:$J,MATCHUP!$A61,SWISSW!$F:$F,"Lost"))/(COUNTIFS(SWISSW!$I:$I,MATCHUP!$A61,SWISSW!$J:$J,MATCHUP!AZ$1)-COUNTIFS(SWISSW!$I:$I,MATCHUP!$A61,SWISSW!$J:$J,MATCHUP!AZ$1,SWISSW!$F:$F,"Draw")+COUNTIFS(SWISSW!$I:$I,MATCHUP!AZ$1,SWISSW!$J:$J,MATCHUP!$A61)-COUNTIFS(SWISSW!$I:$I,MATCHUP!AZ$1,SWISSW!$J:$J,MATCHUP!$A61,SWISSW!$F:$F,"Draw")),"-")</f>
        <v>-</v>
      </c>
      <c r="BA61" s="5" t="str">
        <f ca="1">IFERROR((COUNTIFS(SWISSW!$I:$I,MATCHUP!$A61,SWISSW!$J:$J,MATCHUP!BA$1,SWISSW!$F:$F,"Won")+COUNTIFS(SWISSW!$I:$I,MATCHUP!BA$1,SWISSW!$J:$J,MATCHUP!$A61,SWISSW!$F:$F,"Lost"))/(COUNTIFS(SWISSW!$I:$I,MATCHUP!$A61,SWISSW!$J:$J,MATCHUP!BA$1)-COUNTIFS(SWISSW!$I:$I,MATCHUP!$A61,SWISSW!$J:$J,MATCHUP!BA$1,SWISSW!$F:$F,"Draw")+COUNTIFS(SWISSW!$I:$I,MATCHUP!BA$1,SWISSW!$J:$J,MATCHUP!$A61)-COUNTIFS(SWISSW!$I:$I,MATCHUP!BA$1,SWISSW!$J:$J,MATCHUP!$A61,SWISSW!$F:$F,"Draw")),"-")</f>
        <v>-</v>
      </c>
      <c r="BB61" s="5" t="str">
        <f ca="1">IFERROR((COUNTIFS(SWISSW!$I:$I,MATCHUP!$A61,SWISSW!$J:$J,MATCHUP!BB$1,SWISSW!$F:$F,"Won")+COUNTIFS(SWISSW!$I:$I,MATCHUP!BB$1,SWISSW!$J:$J,MATCHUP!$A61,SWISSW!$F:$F,"Lost"))/(COUNTIFS(SWISSW!$I:$I,MATCHUP!$A61,SWISSW!$J:$J,MATCHUP!BB$1)-COUNTIFS(SWISSW!$I:$I,MATCHUP!$A61,SWISSW!$J:$J,MATCHUP!BB$1,SWISSW!$F:$F,"Draw")+COUNTIFS(SWISSW!$I:$I,MATCHUP!BB$1,SWISSW!$J:$J,MATCHUP!$A61)-COUNTIFS(SWISSW!$I:$I,MATCHUP!BB$1,SWISSW!$J:$J,MATCHUP!$A61,SWISSW!$F:$F,"Draw")),"-")</f>
        <v>-</v>
      </c>
      <c r="BC61" s="5" t="str">
        <f ca="1">IFERROR((COUNTIFS(SWISSW!$I:$I,MATCHUP!$A61,SWISSW!$J:$J,MATCHUP!BC$1,SWISSW!$F:$F,"Won")+COUNTIFS(SWISSW!$I:$I,MATCHUP!BC$1,SWISSW!$J:$J,MATCHUP!$A61,SWISSW!$F:$F,"Lost"))/(COUNTIFS(SWISSW!$I:$I,MATCHUP!$A61,SWISSW!$J:$J,MATCHUP!BC$1)-COUNTIFS(SWISSW!$I:$I,MATCHUP!$A61,SWISSW!$J:$J,MATCHUP!BC$1,SWISSW!$F:$F,"Draw")+COUNTIFS(SWISSW!$I:$I,MATCHUP!BC$1,SWISSW!$J:$J,MATCHUP!$A61)-COUNTIFS(SWISSW!$I:$I,MATCHUP!BC$1,SWISSW!$J:$J,MATCHUP!$A61,SWISSW!$F:$F,"Draw")),"-")</f>
        <v>-</v>
      </c>
      <c r="BD61" s="5" t="str">
        <f ca="1">IFERROR((COUNTIFS(SWISSW!$I:$I,MATCHUP!$A61,SWISSW!$J:$J,MATCHUP!BD$1,SWISSW!$F:$F,"Won")+COUNTIFS(SWISSW!$I:$I,MATCHUP!BD$1,SWISSW!$J:$J,MATCHUP!$A61,SWISSW!$F:$F,"Lost"))/(COUNTIFS(SWISSW!$I:$I,MATCHUP!$A61,SWISSW!$J:$J,MATCHUP!BD$1)-COUNTIFS(SWISSW!$I:$I,MATCHUP!$A61,SWISSW!$J:$J,MATCHUP!BD$1,SWISSW!$F:$F,"Draw")+COUNTIFS(SWISSW!$I:$I,MATCHUP!BD$1,SWISSW!$J:$J,MATCHUP!$A61)-COUNTIFS(SWISSW!$I:$I,MATCHUP!BD$1,SWISSW!$J:$J,MATCHUP!$A61,SWISSW!$F:$F,"Draw")),"-")</f>
        <v>-</v>
      </c>
      <c r="BE61" s="5" t="str">
        <f ca="1">IFERROR((COUNTIFS(SWISSW!$I:$I,MATCHUP!$A61,SWISSW!$J:$J,MATCHUP!BE$1,SWISSW!$F:$F,"Won")+COUNTIFS(SWISSW!$I:$I,MATCHUP!BE$1,SWISSW!$J:$J,MATCHUP!$A61,SWISSW!$F:$F,"Lost"))/(COUNTIFS(SWISSW!$I:$I,MATCHUP!$A61,SWISSW!$J:$J,MATCHUP!BE$1)-COUNTIFS(SWISSW!$I:$I,MATCHUP!$A61,SWISSW!$J:$J,MATCHUP!BE$1,SWISSW!$F:$F,"Draw")+COUNTIFS(SWISSW!$I:$I,MATCHUP!BE$1,SWISSW!$J:$J,MATCHUP!$A61)-COUNTIFS(SWISSW!$I:$I,MATCHUP!BE$1,SWISSW!$J:$J,MATCHUP!$A61,SWISSW!$F:$F,"Draw")),"-")</f>
        <v>-</v>
      </c>
      <c r="BF61" s="5" t="str">
        <f ca="1">IFERROR((COUNTIFS(SWISSW!$I:$I,MATCHUP!$A61,SWISSW!$J:$J,MATCHUP!BF$1,SWISSW!$F:$F,"Won")+COUNTIFS(SWISSW!$I:$I,MATCHUP!BF$1,SWISSW!$J:$J,MATCHUP!$A61,SWISSW!$F:$F,"Lost"))/(COUNTIFS(SWISSW!$I:$I,MATCHUP!$A61,SWISSW!$J:$J,MATCHUP!BF$1)-COUNTIFS(SWISSW!$I:$I,MATCHUP!$A61,SWISSW!$J:$J,MATCHUP!BF$1,SWISSW!$F:$F,"Draw")+COUNTIFS(SWISSW!$I:$I,MATCHUP!BF$1,SWISSW!$J:$J,MATCHUP!$A61)-COUNTIFS(SWISSW!$I:$I,MATCHUP!BF$1,SWISSW!$J:$J,MATCHUP!$A61,SWISSW!$F:$F,"Draw")),"-")</f>
        <v>-</v>
      </c>
      <c r="BG61" s="5" t="str">
        <f ca="1">IFERROR((COUNTIFS(SWISSW!$I:$I,MATCHUP!$A61,SWISSW!$J:$J,MATCHUP!BG$1,SWISSW!$F:$F,"Won")+COUNTIFS(SWISSW!$I:$I,MATCHUP!BG$1,SWISSW!$J:$J,MATCHUP!$A61,SWISSW!$F:$F,"Lost"))/(COUNTIFS(SWISSW!$I:$I,MATCHUP!$A61,SWISSW!$J:$J,MATCHUP!BG$1)-COUNTIFS(SWISSW!$I:$I,MATCHUP!$A61,SWISSW!$J:$J,MATCHUP!BG$1,SWISSW!$F:$F,"Draw")+COUNTIFS(SWISSW!$I:$I,MATCHUP!BG$1,SWISSW!$J:$J,MATCHUP!$A61)-COUNTIFS(SWISSW!$I:$I,MATCHUP!BG$1,SWISSW!$J:$J,MATCHUP!$A61,SWISSW!$F:$F,"Draw")),"-")</f>
        <v>-</v>
      </c>
      <c r="BH61" s="5" t="str">
        <f ca="1">IFERROR((COUNTIFS(SWISSW!$I:$I,MATCHUP!$A61,SWISSW!$J:$J,MATCHUP!BH$1,SWISSW!$F:$F,"Won")+COUNTIFS(SWISSW!$I:$I,MATCHUP!BH$1,SWISSW!$J:$J,MATCHUP!$A61,SWISSW!$F:$F,"Lost"))/(COUNTIFS(SWISSW!$I:$I,MATCHUP!$A61,SWISSW!$J:$J,MATCHUP!BH$1)-COUNTIFS(SWISSW!$I:$I,MATCHUP!$A61,SWISSW!$J:$J,MATCHUP!BH$1,SWISSW!$F:$F,"Draw")+COUNTIFS(SWISSW!$I:$I,MATCHUP!BH$1,SWISSW!$J:$J,MATCHUP!$A61)-COUNTIFS(SWISSW!$I:$I,MATCHUP!BH$1,SWISSW!$J:$J,MATCHUP!$A61,SWISSW!$F:$F,"Draw")),"-")</f>
        <v>-</v>
      </c>
      <c r="BI61" s="5" t="str">
        <f ca="1">IFERROR((COUNTIFS(SWISSW!$I:$I,MATCHUP!$A61,SWISSW!$J:$J,MATCHUP!BI$1,SWISSW!$F:$F,"Won")+COUNTIFS(SWISSW!$I:$I,MATCHUP!BI$1,SWISSW!$J:$J,MATCHUP!$A61,SWISSW!$F:$F,"Lost"))/(COUNTIFS(SWISSW!$I:$I,MATCHUP!$A61,SWISSW!$J:$J,MATCHUP!BI$1)-COUNTIFS(SWISSW!$I:$I,MATCHUP!$A61,SWISSW!$J:$J,MATCHUP!BI$1,SWISSW!$F:$F,"Draw")+COUNTIFS(SWISSW!$I:$I,MATCHUP!BI$1,SWISSW!$J:$J,MATCHUP!$A61)-COUNTIFS(SWISSW!$I:$I,MATCHUP!BI$1,SWISSW!$J:$J,MATCHUP!$A61,SWISSW!$F:$F,"Draw")),"-")</f>
        <v>-</v>
      </c>
      <c r="BJ61" s="5" t="str">
        <f ca="1">IFERROR((COUNTIFS(SWISSW!$I:$I,MATCHUP!$A61,SWISSW!$J:$J,MATCHUP!BJ$1,SWISSW!$F:$F,"Won")+COUNTIFS(SWISSW!$I:$I,MATCHUP!BJ$1,SWISSW!$J:$J,MATCHUP!$A61,SWISSW!$F:$F,"Lost"))/(COUNTIFS(SWISSW!$I:$I,MATCHUP!$A61,SWISSW!$J:$J,MATCHUP!BJ$1)-COUNTIFS(SWISSW!$I:$I,MATCHUP!$A61,SWISSW!$J:$J,MATCHUP!BJ$1,SWISSW!$F:$F,"Draw")+COUNTIFS(SWISSW!$I:$I,MATCHUP!BJ$1,SWISSW!$J:$J,MATCHUP!$A61)-COUNTIFS(SWISSW!$I:$I,MATCHUP!BJ$1,SWISSW!$J:$J,MATCHUP!$A61,SWISSW!$F:$F,"Draw")),"-")</f>
        <v>-</v>
      </c>
      <c r="BK61" s="5" t="str">
        <f ca="1">IFERROR((COUNTIFS(SWISSW!$I:$I,MATCHUP!$A61,SWISSW!$J:$J,MATCHUP!BK$1,SWISSW!$F:$F,"Won")+COUNTIFS(SWISSW!$I:$I,MATCHUP!BK$1,SWISSW!$J:$J,MATCHUP!$A61,SWISSW!$F:$F,"Lost"))/(COUNTIFS(SWISSW!$I:$I,MATCHUP!$A61,SWISSW!$J:$J,MATCHUP!BK$1)-COUNTIFS(SWISSW!$I:$I,MATCHUP!$A61,SWISSW!$J:$J,MATCHUP!BK$1,SWISSW!$F:$F,"Draw")+COUNTIFS(SWISSW!$I:$I,MATCHUP!BK$1,SWISSW!$J:$J,MATCHUP!$A61)-COUNTIFS(SWISSW!$I:$I,MATCHUP!BK$1,SWISSW!$J:$J,MATCHUP!$A61,SWISSW!$F:$F,"Draw")),"-")</f>
        <v>-</v>
      </c>
      <c r="BL61" s="5" t="str">
        <f ca="1">IFERROR((COUNTIFS(SWISSW!$I:$I,MATCHUP!$A61,SWISSW!$J:$J,MATCHUP!BL$1,SWISSW!$F:$F,"Won")+COUNTIFS(SWISSW!$I:$I,MATCHUP!BL$1,SWISSW!$J:$J,MATCHUP!$A61,SWISSW!$F:$F,"Lost"))/(COUNTIFS(SWISSW!$I:$I,MATCHUP!$A61,SWISSW!$J:$J,MATCHUP!BL$1)-COUNTIFS(SWISSW!$I:$I,MATCHUP!$A61,SWISSW!$J:$J,MATCHUP!BL$1,SWISSW!$F:$F,"Draw")+COUNTIFS(SWISSW!$I:$I,MATCHUP!BL$1,SWISSW!$J:$J,MATCHUP!$A61)-COUNTIFS(SWISSW!$I:$I,MATCHUP!BL$1,SWISSW!$J:$J,MATCHUP!$A61,SWISSW!$F:$F,"Draw")),"-")</f>
        <v>-</v>
      </c>
      <c r="BM61" s="5" t="str">
        <f ca="1">IFERROR((COUNTIFS(SWISSW!$I:$I,MATCHUP!$A61,SWISSW!$J:$J,MATCHUP!BM$1,SWISSW!$F:$F,"Won")+COUNTIFS(SWISSW!$I:$I,MATCHUP!BM$1,SWISSW!$J:$J,MATCHUP!$A61,SWISSW!$F:$F,"Lost"))/(COUNTIFS(SWISSW!$I:$I,MATCHUP!$A61,SWISSW!$J:$J,MATCHUP!BM$1)-COUNTIFS(SWISSW!$I:$I,MATCHUP!$A61,SWISSW!$J:$J,MATCHUP!BM$1,SWISSW!$F:$F,"Draw")+COUNTIFS(SWISSW!$I:$I,MATCHUP!BM$1,SWISSW!$J:$J,MATCHUP!$A61)-COUNTIFS(SWISSW!$I:$I,MATCHUP!BM$1,SWISSW!$J:$J,MATCHUP!$A61,SWISSW!$F:$F,"Draw")),"-")</f>
        <v>-</v>
      </c>
      <c r="BN61" s="5" t="str">
        <f ca="1">IFERROR((COUNTIFS(SWISSW!$I:$I,MATCHUP!$A61,SWISSW!$J:$J,MATCHUP!BN$1,SWISSW!$F:$F,"Won")+COUNTIFS(SWISSW!$I:$I,MATCHUP!BN$1,SWISSW!$J:$J,MATCHUP!$A61,SWISSW!$F:$F,"Lost"))/(COUNTIFS(SWISSW!$I:$I,MATCHUP!$A61,SWISSW!$J:$J,MATCHUP!BN$1)-COUNTIFS(SWISSW!$I:$I,MATCHUP!$A61,SWISSW!$J:$J,MATCHUP!BN$1,SWISSW!$F:$F,"Draw")+COUNTIFS(SWISSW!$I:$I,MATCHUP!BN$1,SWISSW!$J:$J,MATCHUP!$A61)-COUNTIFS(SWISSW!$I:$I,MATCHUP!BN$1,SWISSW!$J:$J,MATCHUP!$A61,SWISSW!$F:$F,"Draw")),"-")</f>
        <v>-</v>
      </c>
      <c r="BO61" s="5" t="str">
        <f ca="1">IFERROR((COUNTIFS(SWISSW!$I:$I,MATCHUP!$A61,SWISSW!$J:$J,MATCHUP!BO$1,SWISSW!$F:$F,"Won")+COUNTIFS(SWISSW!$I:$I,MATCHUP!BO$1,SWISSW!$J:$J,MATCHUP!$A61,SWISSW!$F:$F,"Lost"))/(COUNTIFS(SWISSW!$I:$I,MATCHUP!$A61,SWISSW!$J:$J,MATCHUP!BO$1)-COUNTIFS(SWISSW!$I:$I,MATCHUP!$A61,SWISSW!$J:$J,MATCHUP!BO$1,SWISSW!$F:$F,"Draw")+COUNTIFS(SWISSW!$I:$I,MATCHUP!BO$1,SWISSW!$J:$J,MATCHUP!$A61)-COUNTIFS(SWISSW!$I:$I,MATCHUP!BO$1,SWISSW!$J:$J,MATCHUP!$A61,SWISSW!$F:$F,"Draw")),"-")</f>
        <v>-</v>
      </c>
      <c r="BP61" s="5" t="str">
        <f ca="1">IFERROR((COUNTIFS(SWISSW!$I:$I,MATCHUP!$A61,SWISSW!$J:$J,MATCHUP!BP$1,SWISSW!$F:$F,"Won")+COUNTIFS(SWISSW!$I:$I,MATCHUP!BP$1,SWISSW!$J:$J,MATCHUP!$A61,SWISSW!$F:$F,"Lost"))/(COUNTIFS(SWISSW!$I:$I,MATCHUP!$A61,SWISSW!$J:$J,MATCHUP!BP$1)-COUNTIFS(SWISSW!$I:$I,MATCHUP!$A61,SWISSW!$J:$J,MATCHUP!BP$1,SWISSW!$F:$F,"Draw")+COUNTIFS(SWISSW!$I:$I,MATCHUP!BP$1,SWISSW!$J:$J,MATCHUP!$A61)-COUNTIFS(SWISSW!$I:$I,MATCHUP!BP$1,SWISSW!$J:$J,MATCHUP!$A61,SWISSW!$F:$F,"Draw")),"-")</f>
        <v>-</v>
      </c>
      <c r="BQ61" s="5" t="str">
        <f ca="1">IFERROR((COUNTIFS(SWISSW!$I:$I,MATCHUP!$A61,SWISSW!$J:$J,MATCHUP!BQ$1,SWISSW!$F:$F,"Won")+COUNTIFS(SWISSW!$I:$I,MATCHUP!BQ$1,SWISSW!$J:$J,MATCHUP!$A61,SWISSW!$F:$F,"Lost"))/(COUNTIFS(SWISSW!$I:$I,MATCHUP!$A61,SWISSW!$J:$J,MATCHUP!BQ$1)-COUNTIFS(SWISSW!$I:$I,MATCHUP!$A61,SWISSW!$J:$J,MATCHUP!BQ$1,SWISSW!$F:$F,"Draw")+COUNTIFS(SWISSW!$I:$I,MATCHUP!BQ$1,SWISSW!$J:$J,MATCHUP!$A61)-COUNTIFS(SWISSW!$I:$I,MATCHUP!BQ$1,SWISSW!$J:$J,MATCHUP!$A61,SWISSW!$F:$F,"Draw")),"-")</f>
        <v>-</v>
      </c>
      <c r="BR61" s="5" t="str">
        <f ca="1">IFERROR((COUNTIFS(SWISSW!$I:$I,MATCHUP!$A61,SWISSW!$J:$J,MATCHUP!BR$1,SWISSW!$F:$F,"Won")+COUNTIFS(SWISSW!$I:$I,MATCHUP!BR$1,SWISSW!$J:$J,MATCHUP!$A61,SWISSW!$F:$F,"Lost"))/(COUNTIFS(SWISSW!$I:$I,MATCHUP!$A61,SWISSW!$J:$J,MATCHUP!BR$1)-COUNTIFS(SWISSW!$I:$I,MATCHUP!$A61,SWISSW!$J:$J,MATCHUP!BR$1,SWISSW!$F:$F,"Draw")+COUNTIFS(SWISSW!$I:$I,MATCHUP!BR$1,SWISSW!$J:$J,MATCHUP!$A61)-COUNTIFS(SWISSW!$I:$I,MATCHUP!BR$1,SWISSW!$J:$J,MATCHUP!$A61,SWISSW!$F:$F,"Draw")),"-")</f>
        <v>-</v>
      </c>
      <c r="BS61" s="5" t="str">
        <f ca="1">IFERROR((COUNTIFS(SWISSW!$I:$I,MATCHUP!$A61,SWISSW!$J:$J,MATCHUP!BS$1,SWISSW!$F:$F,"Won")+COUNTIFS(SWISSW!$I:$I,MATCHUP!BS$1,SWISSW!$J:$J,MATCHUP!$A61,SWISSW!$F:$F,"Lost"))/(COUNTIFS(SWISSW!$I:$I,MATCHUP!$A61,SWISSW!$J:$J,MATCHUP!BS$1)-COUNTIFS(SWISSW!$I:$I,MATCHUP!$A61,SWISSW!$J:$J,MATCHUP!BS$1,SWISSW!$F:$F,"Draw")+COUNTIFS(SWISSW!$I:$I,MATCHUP!BS$1,SWISSW!$J:$J,MATCHUP!$A61)-COUNTIFS(SWISSW!$I:$I,MATCHUP!BS$1,SWISSW!$J:$J,MATCHUP!$A61,SWISSW!$F:$F,"Draw")),"-")</f>
        <v>-</v>
      </c>
      <c r="BT61" s="5" t="str">
        <f ca="1">IFERROR((COUNTIFS(SWISSW!$I:$I,MATCHUP!$A61,SWISSW!$J:$J,MATCHUP!BT$1,SWISSW!$F:$F,"Won")+COUNTIFS(SWISSW!$I:$I,MATCHUP!BT$1,SWISSW!$J:$J,MATCHUP!$A61,SWISSW!$F:$F,"Lost"))/(COUNTIFS(SWISSW!$I:$I,MATCHUP!$A61,SWISSW!$J:$J,MATCHUP!BT$1)-COUNTIFS(SWISSW!$I:$I,MATCHUP!$A61,SWISSW!$J:$J,MATCHUP!BT$1,SWISSW!$F:$F,"Draw")+COUNTIFS(SWISSW!$I:$I,MATCHUP!BT$1,SWISSW!$J:$J,MATCHUP!$A61)-COUNTIFS(SWISSW!$I:$I,MATCHUP!BT$1,SWISSW!$J:$J,MATCHUP!$A61,SWISSW!$F:$F,"Draw")),"-")</f>
        <v>-</v>
      </c>
      <c r="BU61" s="5" t="str">
        <f ca="1">IFERROR((COUNTIFS(SWISSW!$I:$I,MATCHUP!$A61,SWISSW!$J:$J,MATCHUP!BU$1,SWISSW!$F:$F,"Won")+COUNTIFS(SWISSW!$I:$I,MATCHUP!BU$1,SWISSW!$J:$J,MATCHUP!$A61,SWISSW!$F:$F,"Lost"))/(COUNTIFS(SWISSW!$I:$I,MATCHUP!$A61,SWISSW!$J:$J,MATCHUP!BU$1)-COUNTIFS(SWISSW!$I:$I,MATCHUP!$A61,SWISSW!$J:$J,MATCHUP!BU$1,SWISSW!$F:$F,"Draw")+COUNTIFS(SWISSW!$I:$I,MATCHUP!BU$1,SWISSW!$J:$J,MATCHUP!$A61)-COUNTIFS(SWISSW!$I:$I,MATCHUP!BU$1,SWISSW!$J:$J,MATCHUP!$A61,SWISSW!$F:$F,"Draw")),"-")</f>
        <v>-</v>
      </c>
      <c r="BV61" s="5" t="str">
        <f ca="1">IFERROR((COUNTIFS(SWISSW!$I:$I,MATCHUP!$A61,SWISSW!$J:$J,MATCHUP!BV$1,SWISSW!$F:$F,"Won")+COUNTIFS(SWISSW!$I:$I,MATCHUP!BV$1,SWISSW!$J:$J,MATCHUP!$A61,SWISSW!$F:$F,"Lost"))/(COUNTIFS(SWISSW!$I:$I,MATCHUP!$A61,SWISSW!$J:$J,MATCHUP!BV$1)-COUNTIFS(SWISSW!$I:$I,MATCHUP!$A61,SWISSW!$J:$J,MATCHUP!BV$1,SWISSW!$F:$F,"Draw")+COUNTIFS(SWISSW!$I:$I,MATCHUP!BV$1,SWISSW!$J:$J,MATCHUP!$A61)-COUNTIFS(SWISSW!$I:$I,MATCHUP!BV$1,SWISSW!$J:$J,MATCHUP!$A61,SWISSW!$F:$F,"Draw")),"-")</f>
        <v>-</v>
      </c>
      <c r="BW61" s="5" t="str">
        <f ca="1">IFERROR((COUNTIFS(SWISSW!$I:$I,MATCHUP!$A61,SWISSW!$J:$J,MATCHUP!BW$1,SWISSW!$F:$F,"Won")+COUNTIFS(SWISSW!$I:$I,MATCHUP!BW$1,SWISSW!$J:$J,MATCHUP!$A61,SWISSW!$F:$F,"Lost"))/(COUNTIFS(SWISSW!$I:$I,MATCHUP!$A61,SWISSW!$J:$J,MATCHUP!BW$1)-COUNTIFS(SWISSW!$I:$I,MATCHUP!$A61,SWISSW!$J:$J,MATCHUP!BW$1,SWISSW!$F:$F,"Draw")+COUNTIFS(SWISSW!$I:$I,MATCHUP!BW$1,SWISSW!$J:$J,MATCHUP!$A61)-COUNTIFS(SWISSW!$I:$I,MATCHUP!BW$1,SWISSW!$J:$J,MATCHUP!$A61,SWISSW!$F:$F,"Draw")),"-")</f>
        <v>-</v>
      </c>
      <c r="BX61" s="5" t="str">
        <f ca="1">IFERROR((COUNTIFS(SWISSW!$I:$I,MATCHUP!$A61,SWISSW!$J:$J,MATCHUP!BX$1,SWISSW!$F:$F,"Won")+COUNTIFS(SWISSW!$I:$I,MATCHUP!BX$1,SWISSW!$J:$J,MATCHUP!$A61,SWISSW!$F:$F,"Lost"))/(COUNTIFS(SWISSW!$I:$I,MATCHUP!$A61,SWISSW!$J:$J,MATCHUP!BX$1)-COUNTIFS(SWISSW!$I:$I,MATCHUP!$A61,SWISSW!$J:$J,MATCHUP!BX$1,SWISSW!$F:$F,"Draw")+COUNTIFS(SWISSW!$I:$I,MATCHUP!BX$1,SWISSW!$J:$J,MATCHUP!$A61)-COUNTIFS(SWISSW!$I:$I,MATCHUP!BX$1,SWISSW!$J:$J,MATCHUP!$A61,SWISSW!$F:$F,"Draw")),"-")</f>
        <v>-</v>
      </c>
      <c r="BY61" s="5" t="str">
        <f ca="1">IFERROR((COUNTIFS(SWISSW!$I:$I,MATCHUP!$A61,SWISSW!$J:$J,MATCHUP!BY$1,SWISSW!$F:$F,"Won")+COUNTIFS(SWISSW!$I:$I,MATCHUP!BY$1,SWISSW!$J:$J,MATCHUP!$A61,SWISSW!$F:$F,"Lost"))/(COUNTIFS(SWISSW!$I:$I,MATCHUP!$A61,SWISSW!$J:$J,MATCHUP!BY$1)-COUNTIFS(SWISSW!$I:$I,MATCHUP!$A61,SWISSW!$J:$J,MATCHUP!BY$1,SWISSW!$F:$F,"Draw")+COUNTIFS(SWISSW!$I:$I,MATCHUP!BY$1,SWISSW!$J:$J,MATCHUP!$A61)-COUNTIFS(SWISSW!$I:$I,MATCHUP!BY$1,SWISSW!$J:$J,MATCHUP!$A61,SWISSW!$F:$F,"Draw")),"-")</f>
        <v>-</v>
      </c>
      <c r="BZ61" s="5" t="str">
        <f ca="1">IFERROR((COUNTIFS(SWISSW!$I:$I,MATCHUP!$A61,SWISSW!$J:$J,MATCHUP!BZ$1,SWISSW!$F:$F,"Won")+COUNTIFS(SWISSW!$I:$I,MATCHUP!BZ$1,SWISSW!$J:$J,MATCHUP!$A61,SWISSW!$F:$F,"Lost"))/(COUNTIFS(SWISSW!$I:$I,MATCHUP!$A61,SWISSW!$J:$J,MATCHUP!BZ$1)-COUNTIFS(SWISSW!$I:$I,MATCHUP!$A61,SWISSW!$J:$J,MATCHUP!BZ$1,SWISSW!$F:$F,"Draw")+COUNTIFS(SWISSW!$I:$I,MATCHUP!BZ$1,SWISSW!$J:$J,MATCHUP!$A61)-COUNTIFS(SWISSW!$I:$I,MATCHUP!BZ$1,SWISSW!$J:$J,MATCHUP!$A61,SWISSW!$F:$F,"Draw")),"-")</f>
        <v>-</v>
      </c>
      <c r="CA61" s="5" t="str">
        <f ca="1">IFERROR((COUNTIFS(SWISSW!$I:$I,MATCHUP!$A61,SWISSW!$J:$J,MATCHUP!CA$1,SWISSW!$F:$F,"Won")+COUNTIFS(SWISSW!$I:$I,MATCHUP!CA$1,SWISSW!$J:$J,MATCHUP!$A61,SWISSW!$F:$F,"Lost"))/(COUNTIFS(SWISSW!$I:$I,MATCHUP!$A61,SWISSW!$J:$J,MATCHUP!CA$1)-COUNTIFS(SWISSW!$I:$I,MATCHUP!$A61,SWISSW!$J:$J,MATCHUP!CA$1,SWISSW!$F:$F,"Draw")+COUNTIFS(SWISSW!$I:$I,MATCHUP!CA$1,SWISSW!$J:$J,MATCHUP!$A61)-COUNTIFS(SWISSW!$I:$I,MATCHUP!CA$1,SWISSW!$J:$J,MATCHUP!$A61,SWISSW!$F:$F,"Draw")),"-")</f>
        <v>-</v>
      </c>
      <c r="CB61" s="5" t="str">
        <f ca="1">IFERROR((COUNTIFS(SWISSW!$I:$I,MATCHUP!$A61,SWISSW!$J:$J,MATCHUP!CB$1,SWISSW!$F:$F,"Won")+COUNTIFS(SWISSW!$I:$I,MATCHUP!CB$1,SWISSW!$J:$J,MATCHUP!$A61,SWISSW!$F:$F,"Lost"))/(COUNTIFS(SWISSW!$I:$I,MATCHUP!$A61,SWISSW!$J:$J,MATCHUP!CB$1)-COUNTIFS(SWISSW!$I:$I,MATCHUP!$A61,SWISSW!$J:$J,MATCHUP!CB$1,SWISSW!$F:$F,"Draw")+COUNTIFS(SWISSW!$I:$I,MATCHUP!CB$1,SWISSW!$J:$J,MATCHUP!$A61)-COUNTIFS(SWISSW!$I:$I,MATCHUP!CB$1,SWISSW!$J:$J,MATCHUP!$A61,SWISSW!$F:$F,"Draw")),"-")</f>
        <v>-</v>
      </c>
      <c r="CC61" s="5" t="str">
        <f ca="1">IFERROR((COUNTIFS(SWISSW!$I:$I,MATCHUP!$A61,SWISSW!$J:$J,MATCHUP!CC$1,SWISSW!$F:$F,"Won")+COUNTIFS(SWISSW!$I:$I,MATCHUP!CC$1,SWISSW!$J:$J,MATCHUP!$A61,SWISSW!$F:$F,"Lost"))/(COUNTIFS(SWISSW!$I:$I,MATCHUP!$A61,SWISSW!$J:$J,MATCHUP!CC$1)-COUNTIFS(SWISSW!$I:$I,MATCHUP!$A61,SWISSW!$J:$J,MATCHUP!CC$1,SWISSW!$F:$F,"Draw")+COUNTIFS(SWISSW!$I:$I,MATCHUP!CC$1,SWISSW!$J:$J,MATCHUP!$A61)-COUNTIFS(SWISSW!$I:$I,MATCHUP!CC$1,SWISSW!$J:$J,MATCHUP!$A61,SWISSW!$F:$F,"Draw")),"-")</f>
        <v>-</v>
      </c>
      <c r="CD61" s="5" t="str">
        <f ca="1">IFERROR((COUNTIFS(SWISSW!$I:$I,MATCHUP!$A61,SWISSW!$J:$J,MATCHUP!CD$1,SWISSW!$F:$F,"Won")+COUNTIFS(SWISSW!$I:$I,MATCHUP!CD$1,SWISSW!$J:$J,MATCHUP!$A61,SWISSW!$F:$F,"Lost"))/(COUNTIFS(SWISSW!$I:$I,MATCHUP!$A61,SWISSW!$J:$J,MATCHUP!CD$1)-COUNTIFS(SWISSW!$I:$I,MATCHUP!$A61,SWISSW!$J:$J,MATCHUP!CD$1,SWISSW!$F:$F,"Draw")+COUNTIFS(SWISSW!$I:$I,MATCHUP!CD$1,SWISSW!$J:$J,MATCHUP!$A61)-COUNTIFS(SWISSW!$I:$I,MATCHUP!CD$1,SWISSW!$J:$J,MATCHUP!$A61,SWISSW!$F:$F,"Draw")),"-")</f>
        <v>-</v>
      </c>
      <c r="CE61" s="5" t="str">
        <f ca="1">IFERROR((COUNTIFS(SWISSW!$I:$I,MATCHUP!$A61,SWISSW!$J:$J,MATCHUP!CE$1,SWISSW!$F:$F,"Won")+COUNTIFS(SWISSW!$I:$I,MATCHUP!CE$1,SWISSW!$J:$J,MATCHUP!$A61,SWISSW!$F:$F,"Lost"))/(COUNTIFS(SWISSW!$I:$I,MATCHUP!$A61,SWISSW!$J:$J,MATCHUP!CE$1)-COUNTIFS(SWISSW!$I:$I,MATCHUP!$A61,SWISSW!$J:$J,MATCHUP!CE$1,SWISSW!$F:$F,"Draw")+COUNTIFS(SWISSW!$I:$I,MATCHUP!CE$1,SWISSW!$J:$J,MATCHUP!$A61)-COUNTIFS(SWISSW!$I:$I,MATCHUP!CE$1,SWISSW!$J:$J,MATCHUP!$A61,SWISSW!$F:$F,"Draw")),"-")</f>
        <v>-</v>
      </c>
      <c r="CF61" s="5" t="str">
        <f ca="1">IFERROR((COUNTIFS(SWISSW!$I:$I,MATCHUP!$A61,SWISSW!$J:$J,MATCHUP!CF$1,SWISSW!$F:$F,"Won")+COUNTIFS(SWISSW!$I:$I,MATCHUP!CF$1,SWISSW!$J:$J,MATCHUP!$A61,SWISSW!$F:$F,"Lost"))/(COUNTIFS(SWISSW!$I:$I,MATCHUP!$A61,SWISSW!$J:$J,MATCHUP!CF$1)-COUNTIFS(SWISSW!$I:$I,MATCHUP!$A61,SWISSW!$J:$J,MATCHUP!CF$1,SWISSW!$F:$F,"Draw")+COUNTIFS(SWISSW!$I:$I,MATCHUP!CF$1,SWISSW!$J:$J,MATCHUP!$A61)-COUNTIFS(SWISSW!$I:$I,MATCHUP!CF$1,SWISSW!$J:$J,MATCHUP!$A61,SWISSW!$F:$F,"Draw")),"-")</f>
        <v>-</v>
      </c>
      <c r="CG61" s="5" t="str">
        <f ca="1">IFERROR((COUNTIFS(SWISSW!$I:$I,MATCHUP!$A61,SWISSW!$J:$J,MATCHUP!CG$1,SWISSW!$F:$F,"Won")+COUNTIFS(SWISSW!$I:$I,MATCHUP!CG$1,SWISSW!$J:$J,MATCHUP!$A61,SWISSW!$F:$F,"Lost"))/(COUNTIFS(SWISSW!$I:$I,MATCHUP!$A61,SWISSW!$J:$J,MATCHUP!CG$1)-COUNTIFS(SWISSW!$I:$I,MATCHUP!$A61,SWISSW!$J:$J,MATCHUP!CG$1,SWISSW!$F:$F,"Draw")+COUNTIFS(SWISSW!$I:$I,MATCHUP!CG$1,SWISSW!$J:$J,MATCHUP!$A61)-COUNTIFS(SWISSW!$I:$I,MATCHUP!CG$1,SWISSW!$J:$J,MATCHUP!$A61,SWISSW!$F:$F,"Draw")),"-")</f>
        <v>-</v>
      </c>
      <c r="CH61" s="5" t="str">
        <f ca="1">IFERROR((COUNTIFS(SWISSW!$I:$I,MATCHUP!$A61,SWISSW!$J:$J,MATCHUP!CH$1,SWISSW!$F:$F,"Won")+COUNTIFS(SWISSW!$I:$I,MATCHUP!CH$1,SWISSW!$J:$J,MATCHUP!$A61,SWISSW!$F:$F,"Lost"))/(COUNTIFS(SWISSW!$I:$I,MATCHUP!$A61,SWISSW!$J:$J,MATCHUP!CH$1)-COUNTIFS(SWISSW!$I:$I,MATCHUP!$A61,SWISSW!$J:$J,MATCHUP!CH$1,SWISSW!$F:$F,"Draw")+COUNTIFS(SWISSW!$I:$I,MATCHUP!CH$1,SWISSW!$J:$J,MATCHUP!$A61)-COUNTIFS(SWISSW!$I:$I,MATCHUP!CH$1,SWISSW!$J:$J,MATCHUP!$A61,SWISSW!$F:$F,"Draw")),"-")</f>
        <v>-</v>
      </c>
      <c r="CI61" s="5" t="str">
        <f ca="1">IFERROR((COUNTIFS(SWISSW!$I:$I,MATCHUP!$A61,SWISSW!$J:$J,MATCHUP!CI$1,SWISSW!$F:$F,"Won")+COUNTIFS(SWISSW!$I:$I,MATCHUP!CI$1,SWISSW!$J:$J,MATCHUP!$A61,SWISSW!$F:$F,"Lost"))/(COUNTIFS(SWISSW!$I:$I,MATCHUP!$A61,SWISSW!$J:$J,MATCHUP!CI$1)-COUNTIFS(SWISSW!$I:$I,MATCHUP!$A61,SWISSW!$J:$J,MATCHUP!CI$1,SWISSW!$F:$F,"Draw")+COUNTIFS(SWISSW!$I:$I,MATCHUP!CI$1,SWISSW!$J:$J,MATCHUP!$A61)-COUNTIFS(SWISSW!$I:$I,MATCHUP!CI$1,SWISSW!$J:$J,MATCHUP!$A61,SWISSW!$F:$F,"Draw")),"-")</f>
        <v>-</v>
      </c>
      <c r="CJ61" s="5" t="str">
        <f ca="1">IFERROR((COUNTIFS(SWISSW!$I:$I,MATCHUP!$A61,SWISSW!$J:$J,MATCHUP!CJ$1,SWISSW!$F:$F,"Won")+COUNTIFS(SWISSW!$I:$I,MATCHUP!CJ$1,SWISSW!$J:$J,MATCHUP!$A61,SWISSW!$F:$F,"Lost"))/(COUNTIFS(SWISSW!$I:$I,MATCHUP!$A61,SWISSW!$J:$J,MATCHUP!CJ$1)-COUNTIFS(SWISSW!$I:$I,MATCHUP!$A61,SWISSW!$J:$J,MATCHUP!CJ$1,SWISSW!$F:$F,"Draw")+COUNTIFS(SWISSW!$I:$I,MATCHUP!CJ$1,SWISSW!$J:$J,MATCHUP!$A61)-COUNTIFS(SWISSW!$I:$I,MATCHUP!CJ$1,SWISSW!$J:$J,MATCHUP!$A61,SWISSW!$F:$F,"Draw")),"-")</f>
        <v>-</v>
      </c>
      <c r="CK61" s="5" t="str">
        <f ca="1">IFERROR((COUNTIFS(SWISSW!$I:$I,MATCHUP!$A61,SWISSW!$J:$J,MATCHUP!CK$1,SWISSW!$F:$F,"Won")+COUNTIFS(SWISSW!$I:$I,MATCHUP!CK$1,SWISSW!$J:$J,MATCHUP!$A61,SWISSW!$F:$F,"Lost"))/(COUNTIFS(SWISSW!$I:$I,MATCHUP!$A61,SWISSW!$J:$J,MATCHUP!CK$1)-COUNTIFS(SWISSW!$I:$I,MATCHUP!$A61,SWISSW!$J:$J,MATCHUP!CK$1,SWISSW!$F:$F,"Draw")+COUNTIFS(SWISSW!$I:$I,MATCHUP!CK$1,SWISSW!$J:$J,MATCHUP!$A61)-COUNTIFS(SWISSW!$I:$I,MATCHUP!CK$1,SWISSW!$J:$J,MATCHUP!$A61,SWISSW!$F:$F,"Draw")),"-")</f>
        <v>-</v>
      </c>
      <c r="CL61" s="5" t="str">
        <f ca="1">IFERROR((COUNTIFS(SWISSW!$I:$I,MATCHUP!$A61,SWISSW!$J:$J,MATCHUP!CL$1,SWISSW!$F:$F,"Won")+COUNTIFS(SWISSW!$I:$I,MATCHUP!CL$1,SWISSW!$J:$J,MATCHUP!$A61,SWISSW!$F:$F,"Lost"))/(COUNTIFS(SWISSW!$I:$I,MATCHUP!$A61,SWISSW!$J:$J,MATCHUP!CL$1)-COUNTIFS(SWISSW!$I:$I,MATCHUP!$A61,SWISSW!$J:$J,MATCHUP!CL$1,SWISSW!$F:$F,"Draw")+COUNTIFS(SWISSW!$I:$I,MATCHUP!CL$1,SWISSW!$J:$J,MATCHUP!$A61)-COUNTIFS(SWISSW!$I:$I,MATCHUP!CL$1,SWISSW!$J:$J,MATCHUP!$A61,SWISSW!$F:$F,"Draw")),"-")</f>
        <v>-</v>
      </c>
      <c r="CM61" s="5" t="str">
        <f ca="1">IFERROR((COUNTIFS(SWISSW!$I:$I,MATCHUP!$A61,SWISSW!$J:$J,MATCHUP!CM$1,SWISSW!$F:$F,"Won")+COUNTIFS(SWISSW!$I:$I,MATCHUP!CM$1,SWISSW!$J:$J,MATCHUP!$A61,SWISSW!$F:$F,"Lost"))/(COUNTIFS(SWISSW!$I:$I,MATCHUP!$A61,SWISSW!$J:$J,MATCHUP!CM$1)-COUNTIFS(SWISSW!$I:$I,MATCHUP!$A61,SWISSW!$J:$J,MATCHUP!CM$1,SWISSW!$F:$F,"Draw")+COUNTIFS(SWISSW!$I:$I,MATCHUP!CM$1,SWISSW!$J:$J,MATCHUP!$A61)-COUNTIFS(SWISSW!$I:$I,MATCHUP!CM$1,SWISSW!$J:$J,MATCHUP!$A61,SWISSW!$F:$F,"Draw")),"-")</f>
        <v>-</v>
      </c>
      <c r="CN61" s="5" t="str">
        <f ca="1">IFERROR((COUNTIFS(SWISSW!$I:$I,MATCHUP!$A61,SWISSW!$J:$J,MATCHUP!CN$1,SWISSW!$F:$F,"Won")+COUNTIFS(SWISSW!$I:$I,MATCHUP!CN$1,SWISSW!$J:$J,MATCHUP!$A61,SWISSW!$F:$F,"Lost"))/(COUNTIFS(SWISSW!$I:$I,MATCHUP!$A61,SWISSW!$J:$J,MATCHUP!CN$1)-COUNTIFS(SWISSW!$I:$I,MATCHUP!$A61,SWISSW!$J:$J,MATCHUP!CN$1,SWISSW!$F:$F,"Draw")+COUNTIFS(SWISSW!$I:$I,MATCHUP!CN$1,SWISSW!$J:$J,MATCHUP!$A61)-COUNTIFS(SWISSW!$I:$I,MATCHUP!CN$1,SWISSW!$J:$J,MATCHUP!$A61,SWISSW!$F:$F,"Draw")),"-")</f>
        <v>-</v>
      </c>
      <c r="CO61" s="5" t="str">
        <f ca="1">IFERROR((COUNTIFS(SWISSW!$I:$I,MATCHUP!$A61,SWISSW!$J:$J,MATCHUP!CO$1,SWISSW!$F:$F,"Won")+COUNTIFS(SWISSW!$I:$I,MATCHUP!CO$1,SWISSW!$J:$J,MATCHUP!$A61,SWISSW!$F:$F,"Lost"))/(COUNTIFS(SWISSW!$I:$I,MATCHUP!$A61,SWISSW!$J:$J,MATCHUP!CO$1)-COUNTIFS(SWISSW!$I:$I,MATCHUP!$A61,SWISSW!$J:$J,MATCHUP!CO$1,SWISSW!$F:$F,"Draw")+COUNTIFS(SWISSW!$I:$I,MATCHUP!CO$1,SWISSW!$J:$J,MATCHUP!$A61)-COUNTIFS(SWISSW!$I:$I,MATCHUP!CO$1,SWISSW!$J:$J,MATCHUP!$A61,SWISSW!$F:$F,"Draw")),"-")</f>
        <v>-</v>
      </c>
      <c r="CP61" s="5" t="str">
        <f ca="1">IFERROR((COUNTIFS(SWISSW!$I:$I,MATCHUP!$A61,SWISSW!$J:$J,MATCHUP!CP$1,SWISSW!$F:$F,"Won")+COUNTIFS(SWISSW!$I:$I,MATCHUP!CP$1,SWISSW!$J:$J,MATCHUP!$A61,SWISSW!$F:$F,"Lost"))/(COUNTIFS(SWISSW!$I:$I,MATCHUP!$A61,SWISSW!$J:$J,MATCHUP!CP$1)-COUNTIFS(SWISSW!$I:$I,MATCHUP!$A61,SWISSW!$J:$J,MATCHUP!CP$1,SWISSW!$F:$F,"Draw")+COUNTIFS(SWISSW!$I:$I,MATCHUP!CP$1,SWISSW!$J:$J,MATCHUP!$A61)-COUNTIFS(SWISSW!$I:$I,MATCHUP!CP$1,SWISSW!$J:$J,MATCHUP!$A61,SWISSW!$F:$F,"Draw")),"-")</f>
        <v>-</v>
      </c>
      <c r="CQ61" s="5" t="str">
        <f ca="1">IFERROR((COUNTIFS(SWISSW!$I:$I,MATCHUP!$A61,SWISSW!$J:$J,MATCHUP!CQ$1,SWISSW!$F:$F,"Won")+COUNTIFS(SWISSW!$I:$I,MATCHUP!CQ$1,SWISSW!$J:$J,MATCHUP!$A61,SWISSW!$F:$F,"Lost"))/(COUNTIFS(SWISSW!$I:$I,MATCHUP!$A61,SWISSW!$J:$J,MATCHUP!CQ$1)-COUNTIFS(SWISSW!$I:$I,MATCHUP!$A61,SWISSW!$J:$J,MATCHUP!CQ$1,SWISSW!$F:$F,"Draw")+COUNTIFS(SWISSW!$I:$I,MATCHUP!CQ$1,SWISSW!$J:$J,MATCHUP!$A61)-COUNTIFS(SWISSW!$I:$I,MATCHUP!CQ$1,SWISSW!$J:$J,MATCHUP!$A61,SWISSW!$F:$F,"Draw")),"-")</f>
        <v>-</v>
      </c>
      <c r="CR61" s="5" t="str">
        <f ca="1">IFERROR((COUNTIFS(SWISSW!$I:$I,MATCHUP!$A61,SWISSW!$J:$J,MATCHUP!CR$1,SWISSW!$F:$F,"Won")+COUNTIFS(SWISSW!$I:$I,MATCHUP!CR$1,SWISSW!$J:$J,MATCHUP!$A61,SWISSW!$F:$F,"Lost"))/(COUNTIFS(SWISSW!$I:$I,MATCHUP!$A61,SWISSW!$J:$J,MATCHUP!CR$1)-COUNTIFS(SWISSW!$I:$I,MATCHUP!$A61,SWISSW!$J:$J,MATCHUP!CR$1,SWISSW!$F:$F,"Draw")+COUNTIFS(SWISSW!$I:$I,MATCHUP!CR$1,SWISSW!$J:$J,MATCHUP!$A61)-COUNTIFS(SWISSW!$I:$I,MATCHUP!CR$1,SWISSW!$J:$J,MATCHUP!$A61,SWISSW!$F:$F,"Draw")),"-")</f>
        <v>-</v>
      </c>
      <c r="CS61" s="5" t="str">
        <f ca="1">IFERROR((COUNTIFS(SWISSW!$I:$I,MATCHUP!$A61,SWISSW!$J:$J,MATCHUP!CS$1,SWISSW!$F:$F,"Won")+COUNTIFS(SWISSW!$I:$I,MATCHUP!CS$1,SWISSW!$J:$J,MATCHUP!$A61,SWISSW!$F:$F,"Lost"))/(COUNTIFS(SWISSW!$I:$I,MATCHUP!$A61,SWISSW!$J:$J,MATCHUP!CS$1)-COUNTIFS(SWISSW!$I:$I,MATCHUP!$A61,SWISSW!$J:$J,MATCHUP!CS$1,SWISSW!$F:$F,"Draw")+COUNTIFS(SWISSW!$I:$I,MATCHUP!CS$1,SWISSW!$J:$J,MATCHUP!$A61)-COUNTIFS(SWISSW!$I:$I,MATCHUP!CS$1,SWISSW!$J:$J,MATCHUP!$A61,SWISSW!$F:$F,"Draw")),"-")</f>
        <v>-</v>
      </c>
      <c r="CT61" s="5" t="str">
        <f ca="1">IFERROR((COUNTIFS(SWISSW!$I:$I,MATCHUP!$A61,SWISSW!$J:$J,MATCHUP!CT$1,SWISSW!$F:$F,"Won")+COUNTIFS(SWISSW!$I:$I,MATCHUP!CT$1,SWISSW!$J:$J,MATCHUP!$A61,SWISSW!$F:$F,"Lost"))/(COUNTIFS(SWISSW!$I:$I,MATCHUP!$A61,SWISSW!$J:$J,MATCHUP!CT$1)-COUNTIFS(SWISSW!$I:$I,MATCHUP!$A61,SWISSW!$J:$J,MATCHUP!CT$1,SWISSW!$F:$F,"Draw")+COUNTIFS(SWISSW!$I:$I,MATCHUP!CT$1,SWISSW!$J:$J,MATCHUP!$A61)-COUNTIFS(SWISSW!$I:$I,MATCHUP!CT$1,SWISSW!$J:$J,MATCHUP!$A61,SWISSW!$F:$F,"Draw")),"-")</f>
        <v>-</v>
      </c>
      <c r="CU61" s="5" t="str">
        <f ca="1">IFERROR((COUNTIFS(SWISSW!$I:$I,MATCHUP!$A61,SWISSW!$J:$J,MATCHUP!CU$1,SWISSW!$F:$F,"Won")+COUNTIFS(SWISSW!$I:$I,MATCHUP!CU$1,SWISSW!$J:$J,MATCHUP!$A61,SWISSW!$F:$F,"Lost"))/(COUNTIFS(SWISSW!$I:$I,MATCHUP!$A61,SWISSW!$J:$J,MATCHUP!CU$1)-COUNTIFS(SWISSW!$I:$I,MATCHUP!$A61,SWISSW!$J:$J,MATCHUP!CU$1,SWISSW!$F:$F,"Draw")+COUNTIFS(SWISSW!$I:$I,MATCHUP!CU$1,SWISSW!$J:$J,MATCHUP!$A61)-COUNTIFS(SWISSW!$I:$I,MATCHUP!CU$1,SWISSW!$J:$J,MATCHUP!$A61,SWISSW!$F:$F,"Draw")),"-")</f>
        <v>-</v>
      </c>
      <c r="CV61" s="5" t="str">
        <f ca="1">IFERROR((COUNTIFS(SWISSW!$I:$I,MATCHUP!$A61,SWISSW!$J:$J,MATCHUP!CV$1,SWISSW!$F:$F,"Won")+COUNTIFS(SWISSW!$I:$I,MATCHUP!CV$1,SWISSW!$J:$J,MATCHUP!$A61,SWISSW!$F:$F,"Lost"))/(COUNTIFS(SWISSW!$I:$I,MATCHUP!$A61,SWISSW!$J:$J,MATCHUP!CV$1)-COUNTIFS(SWISSW!$I:$I,MATCHUP!$A61,SWISSW!$J:$J,MATCHUP!CV$1,SWISSW!$F:$F,"Draw")+COUNTIFS(SWISSW!$I:$I,MATCHUP!CV$1,SWISSW!$J:$J,MATCHUP!$A61)-COUNTIFS(SWISSW!$I:$I,MATCHUP!CV$1,SWISSW!$J:$J,MATCHUP!$A61,SWISSW!$F:$F,"Draw")),"-")</f>
        <v>-</v>
      </c>
    </row>
    <row r="62" spans="1:100" ht="55" customHeight="1" x14ac:dyDescent="0.3">
      <c r="A62" s="3" t="str" cm="1">
        <f t="array" aca="1" ref="A62" ca="1">INDIRECT(ADDRESS(ROW(),1,,1,"METABREAK"))</f>
        <v>Grixis Familiars</v>
      </c>
      <c r="B62" s="5">
        <f ca="1">IFERROR((COUNTIFS(SWISSW!$I:$I,MATCHUP!$A62,SWISSW!$J:$J,MATCHUP!B$1,SWISSW!$F:$F,"Won")+COUNTIFS(SWISSW!$I:$I,MATCHUP!B$1,SWISSW!$J:$J,MATCHUP!$A62,SWISSW!$F:$F,"Lost"))/(COUNTIFS(SWISSW!$I:$I,MATCHUP!$A62,SWISSW!$J:$J,MATCHUP!B$1)-COUNTIFS(SWISSW!$I:$I,MATCHUP!$A62,SWISSW!$J:$J,MATCHUP!B$1,SWISSW!$F:$F,"Draw")+COUNTIFS(SWISSW!$I:$I,MATCHUP!B$1,SWISSW!$J:$J,MATCHUP!$A62)-COUNTIFS(SWISSW!$I:$I,MATCHUP!B$1,SWISSW!$J:$J,MATCHUP!$A62,SWISSW!$F:$F,"Draw")),"-")</f>
        <v>0</v>
      </c>
      <c r="C62" s="5">
        <f ca="1">IFERROR((COUNTIFS(SWISSW!$I:$I,MATCHUP!$A62,SWISSW!$J:$J,MATCHUP!C$1,SWISSW!$F:$F,"Won")+COUNTIFS(SWISSW!$I:$I,MATCHUP!C$1,SWISSW!$J:$J,MATCHUP!$A62,SWISSW!$F:$F,"Lost"))/(COUNTIFS(SWISSW!$I:$I,MATCHUP!$A62,SWISSW!$J:$J,MATCHUP!C$1)-COUNTIFS(SWISSW!$I:$I,MATCHUP!$A62,SWISSW!$J:$J,MATCHUP!C$1,SWISSW!$F:$F,"Draw")+COUNTIFS(SWISSW!$I:$I,MATCHUP!C$1,SWISSW!$J:$J,MATCHUP!$A62)-COUNTIFS(SWISSW!$I:$I,MATCHUP!C$1,SWISSW!$J:$J,MATCHUP!$A62,SWISSW!$F:$F,"Draw")),"-")</f>
        <v>0</v>
      </c>
      <c r="D62" s="5">
        <f ca="1">IFERROR((COUNTIFS(SWISSW!$I:$I,MATCHUP!$A62,SWISSW!$J:$J,MATCHUP!D$1,SWISSW!$F:$F,"Won")+COUNTIFS(SWISSW!$I:$I,MATCHUP!D$1,SWISSW!$J:$J,MATCHUP!$A62,SWISSW!$F:$F,"Lost"))/(COUNTIFS(SWISSW!$I:$I,MATCHUP!$A62,SWISSW!$J:$J,MATCHUP!D$1)-COUNTIFS(SWISSW!$I:$I,MATCHUP!$A62,SWISSW!$J:$J,MATCHUP!D$1,SWISSW!$F:$F,"Draw")+COUNTIFS(SWISSW!$I:$I,MATCHUP!D$1,SWISSW!$J:$J,MATCHUP!$A62)-COUNTIFS(SWISSW!$I:$I,MATCHUP!D$1,SWISSW!$J:$J,MATCHUP!$A62,SWISSW!$F:$F,"Draw")),"-")</f>
        <v>0.5</v>
      </c>
      <c r="E62" s="5" t="str">
        <f ca="1">IFERROR((COUNTIFS(SWISSW!$I:$I,MATCHUP!$A62,SWISSW!$J:$J,MATCHUP!E$1,SWISSW!$F:$F,"Won")+COUNTIFS(SWISSW!$I:$I,MATCHUP!E$1,SWISSW!$J:$J,MATCHUP!$A62,SWISSW!$F:$F,"Lost"))/(COUNTIFS(SWISSW!$I:$I,MATCHUP!$A62,SWISSW!$J:$J,MATCHUP!E$1)-COUNTIFS(SWISSW!$I:$I,MATCHUP!$A62,SWISSW!$J:$J,MATCHUP!E$1,SWISSW!$F:$F,"Draw")+COUNTIFS(SWISSW!$I:$I,MATCHUP!E$1,SWISSW!$J:$J,MATCHUP!$A62)-COUNTIFS(SWISSW!$I:$I,MATCHUP!E$1,SWISSW!$J:$J,MATCHUP!$A62,SWISSW!$F:$F,"Draw")),"-")</f>
        <v>-</v>
      </c>
      <c r="F62" s="5" t="str">
        <f ca="1">IFERROR((COUNTIFS(SWISSW!$I:$I,MATCHUP!$A62,SWISSW!$J:$J,MATCHUP!F$1,SWISSW!$F:$F,"Won")+COUNTIFS(SWISSW!$I:$I,MATCHUP!F$1,SWISSW!$J:$J,MATCHUP!$A62,SWISSW!$F:$F,"Lost"))/(COUNTIFS(SWISSW!$I:$I,MATCHUP!$A62,SWISSW!$J:$J,MATCHUP!F$1)-COUNTIFS(SWISSW!$I:$I,MATCHUP!$A62,SWISSW!$J:$J,MATCHUP!F$1,SWISSW!$F:$F,"Draw")+COUNTIFS(SWISSW!$I:$I,MATCHUP!F$1,SWISSW!$J:$J,MATCHUP!$A62)-COUNTIFS(SWISSW!$I:$I,MATCHUP!F$1,SWISSW!$J:$J,MATCHUP!$A62,SWISSW!$F:$F,"Draw")),"-")</f>
        <v>-</v>
      </c>
      <c r="G62" s="5">
        <f ca="1">IFERROR((COUNTIFS(SWISSW!$I:$I,MATCHUP!$A62,SWISSW!$J:$J,MATCHUP!G$1,SWISSW!$F:$F,"Won")+COUNTIFS(SWISSW!$I:$I,MATCHUP!G$1,SWISSW!$J:$J,MATCHUP!$A62,SWISSW!$F:$F,"Lost"))/(COUNTIFS(SWISSW!$I:$I,MATCHUP!$A62,SWISSW!$J:$J,MATCHUP!G$1)-COUNTIFS(SWISSW!$I:$I,MATCHUP!$A62,SWISSW!$J:$J,MATCHUP!G$1,SWISSW!$F:$F,"Draw")+COUNTIFS(SWISSW!$I:$I,MATCHUP!G$1,SWISSW!$J:$J,MATCHUP!$A62)-COUNTIFS(SWISSW!$I:$I,MATCHUP!G$1,SWISSW!$J:$J,MATCHUP!$A62,SWISSW!$F:$F,"Draw")),"-")</f>
        <v>0</v>
      </c>
      <c r="H62" s="5" t="str">
        <f ca="1">IFERROR((COUNTIFS(SWISSW!$I:$I,MATCHUP!$A62,SWISSW!$J:$J,MATCHUP!H$1,SWISSW!$F:$F,"Won")+COUNTIFS(SWISSW!$I:$I,MATCHUP!H$1,SWISSW!$J:$J,MATCHUP!$A62,SWISSW!$F:$F,"Lost"))/(COUNTIFS(SWISSW!$I:$I,MATCHUP!$A62,SWISSW!$J:$J,MATCHUP!H$1)-COUNTIFS(SWISSW!$I:$I,MATCHUP!$A62,SWISSW!$J:$J,MATCHUP!H$1,SWISSW!$F:$F,"Draw")+COUNTIFS(SWISSW!$I:$I,MATCHUP!H$1,SWISSW!$J:$J,MATCHUP!$A62)-COUNTIFS(SWISSW!$I:$I,MATCHUP!H$1,SWISSW!$J:$J,MATCHUP!$A62,SWISSW!$F:$F,"Draw")),"-")</f>
        <v>-</v>
      </c>
      <c r="I62" s="5" t="str">
        <f ca="1">IFERROR((COUNTIFS(SWISSW!$I:$I,MATCHUP!$A62,SWISSW!$J:$J,MATCHUP!I$1,SWISSW!$F:$F,"Won")+COUNTIFS(SWISSW!$I:$I,MATCHUP!I$1,SWISSW!$J:$J,MATCHUP!$A62,SWISSW!$F:$F,"Lost"))/(COUNTIFS(SWISSW!$I:$I,MATCHUP!$A62,SWISSW!$J:$J,MATCHUP!I$1)-COUNTIFS(SWISSW!$I:$I,MATCHUP!$A62,SWISSW!$J:$J,MATCHUP!I$1,SWISSW!$F:$F,"Draw")+COUNTIFS(SWISSW!$I:$I,MATCHUP!I$1,SWISSW!$J:$J,MATCHUP!$A62)-COUNTIFS(SWISSW!$I:$I,MATCHUP!I$1,SWISSW!$J:$J,MATCHUP!$A62,SWISSW!$F:$F,"Draw")),"-")</f>
        <v>-</v>
      </c>
      <c r="J62" s="5" t="str">
        <f ca="1">IFERROR((COUNTIFS(SWISSW!$I:$I,MATCHUP!$A62,SWISSW!$J:$J,MATCHUP!J$1,SWISSW!$F:$F,"Won")+COUNTIFS(SWISSW!$I:$I,MATCHUP!J$1,SWISSW!$J:$J,MATCHUP!$A62,SWISSW!$F:$F,"Lost"))/(COUNTIFS(SWISSW!$I:$I,MATCHUP!$A62,SWISSW!$J:$J,MATCHUP!J$1)-COUNTIFS(SWISSW!$I:$I,MATCHUP!$A62,SWISSW!$J:$J,MATCHUP!J$1,SWISSW!$F:$F,"Draw")+COUNTIFS(SWISSW!$I:$I,MATCHUP!J$1,SWISSW!$J:$J,MATCHUP!$A62)-COUNTIFS(SWISSW!$I:$I,MATCHUP!J$1,SWISSW!$J:$J,MATCHUP!$A62,SWISSW!$F:$F,"Draw")),"-")</f>
        <v>-</v>
      </c>
      <c r="K62" s="5" t="str">
        <f ca="1">IFERROR((COUNTIFS(SWISSW!$I:$I,MATCHUP!$A62,SWISSW!$J:$J,MATCHUP!K$1,SWISSW!$F:$F,"Won")+COUNTIFS(SWISSW!$I:$I,MATCHUP!K$1,SWISSW!$J:$J,MATCHUP!$A62,SWISSW!$F:$F,"Lost"))/(COUNTIFS(SWISSW!$I:$I,MATCHUP!$A62,SWISSW!$J:$J,MATCHUP!K$1)-COUNTIFS(SWISSW!$I:$I,MATCHUP!$A62,SWISSW!$J:$J,MATCHUP!K$1,SWISSW!$F:$F,"Draw")+COUNTIFS(SWISSW!$I:$I,MATCHUP!K$1,SWISSW!$J:$J,MATCHUP!$A62)-COUNTIFS(SWISSW!$I:$I,MATCHUP!K$1,SWISSW!$J:$J,MATCHUP!$A62,SWISSW!$F:$F,"Draw")),"-")</f>
        <v>-</v>
      </c>
      <c r="L62" s="5" t="str">
        <f ca="1">IFERROR((COUNTIFS(SWISSW!$I:$I,MATCHUP!$A62,SWISSW!$J:$J,MATCHUP!L$1,SWISSW!$F:$F,"Won")+COUNTIFS(SWISSW!$I:$I,MATCHUP!L$1,SWISSW!$J:$J,MATCHUP!$A62,SWISSW!$F:$F,"Lost"))/(COUNTIFS(SWISSW!$I:$I,MATCHUP!$A62,SWISSW!$J:$J,MATCHUP!L$1)-COUNTIFS(SWISSW!$I:$I,MATCHUP!$A62,SWISSW!$J:$J,MATCHUP!L$1,SWISSW!$F:$F,"Draw")+COUNTIFS(SWISSW!$I:$I,MATCHUP!L$1,SWISSW!$J:$J,MATCHUP!$A62)-COUNTIFS(SWISSW!$I:$I,MATCHUP!L$1,SWISSW!$J:$J,MATCHUP!$A62,SWISSW!$F:$F,"Draw")),"-")</f>
        <v>-</v>
      </c>
      <c r="M62" s="5" t="str">
        <f ca="1">IFERROR((COUNTIFS(SWISSW!$I:$I,MATCHUP!$A62,SWISSW!$J:$J,MATCHUP!M$1,SWISSW!$F:$F,"Won")+COUNTIFS(SWISSW!$I:$I,MATCHUP!M$1,SWISSW!$J:$J,MATCHUP!$A62,SWISSW!$F:$F,"Lost"))/(COUNTIFS(SWISSW!$I:$I,MATCHUP!$A62,SWISSW!$J:$J,MATCHUP!M$1)-COUNTIFS(SWISSW!$I:$I,MATCHUP!$A62,SWISSW!$J:$J,MATCHUP!M$1,SWISSW!$F:$F,"Draw")+COUNTIFS(SWISSW!$I:$I,MATCHUP!M$1,SWISSW!$J:$J,MATCHUP!$A62)-COUNTIFS(SWISSW!$I:$I,MATCHUP!M$1,SWISSW!$J:$J,MATCHUP!$A62,SWISSW!$F:$F,"Draw")),"-")</f>
        <v>-</v>
      </c>
      <c r="N62" s="5" t="str">
        <f ca="1">IFERROR((COUNTIFS(SWISSW!$I:$I,MATCHUP!$A62,SWISSW!$J:$J,MATCHUP!N$1,SWISSW!$F:$F,"Won")+COUNTIFS(SWISSW!$I:$I,MATCHUP!N$1,SWISSW!$J:$J,MATCHUP!$A62,SWISSW!$F:$F,"Lost"))/(COUNTIFS(SWISSW!$I:$I,MATCHUP!$A62,SWISSW!$J:$J,MATCHUP!N$1)-COUNTIFS(SWISSW!$I:$I,MATCHUP!$A62,SWISSW!$J:$J,MATCHUP!N$1,SWISSW!$F:$F,"Draw")+COUNTIFS(SWISSW!$I:$I,MATCHUP!N$1,SWISSW!$J:$J,MATCHUP!$A62)-COUNTIFS(SWISSW!$I:$I,MATCHUP!N$1,SWISSW!$J:$J,MATCHUP!$A62,SWISSW!$F:$F,"Draw")),"-")</f>
        <v>-</v>
      </c>
      <c r="O62" s="5" t="str">
        <f ca="1">IFERROR((COUNTIFS(SWISSW!$I:$I,MATCHUP!$A62,SWISSW!$J:$J,MATCHUP!O$1,SWISSW!$F:$F,"Won")+COUNTIFS(SWISSW!$I:$I,MATCHUP!O$1,SWISSW!$J:$J,MATCHUP!$A62,SWISSW!$F:$F,"Lost"))/(COUNTIFS(SWISSW!$I:$I,MATCHUP!$A62,SWISSW!$J:$J,MATCHUP!O$1)-COUNTIFS(SWISSW!$I:$I,MATCHUP!$A62,SWISSW!$J:$J,MATCHUP!O$1,SWISSW!$F:$F,"Draw")+COUNTIFS(SWISSW!$I:$I,MATCHUP!O$1,SWISSW!$J:$J,MATCHUP!$A62)-COUNTIFS(SWISSW!$I:$I,MATCHUP!O$1,SWISSW!$J:$J,MATCHUP!$A62,SWISSW!$F:$F,"Draw")),"-")</f>
        <v>-</v>
      </c>
      <c r="P62" s="5" t="str">
        <f ca="1">IFERROR((COUNTIFS(SWISSW!$I:$I,MATCHUP!$A62,SWISSW!$J:$J,MATCHUP!P$1,SWISSW!$F:$F,"Won")+COUNTIFS(SWISSW!$I:$I,MATCHUP!P$1,SWISSW!$J:$J,MATCHUP!$A62,SWISSW!$F:$F,"Lost"))/(COUNTIFS(SWISSW!$I:$I,MATCHUP!$A62,SWISSW!$J:$J,MATCHUP!P$1)-COUNTIFS(SWISSW!$I:$I,MATCHUP!$A62,SWISSW!$J:$J,MATCHUP!P$1,SWISSW!$F:$F,"Draw")+COUNTIFS(SWISSW!$I:$I,MATCHUP!P$1,SWISSW!$J:$J,MATCHUP!$A62)-COUNTIFS(SWISSW!$I:$I,MATCHUP!P$1,SWISSW!$J:$J,MATCHUP!$A62,SWISSW!$F:$F,"Draw")),"-")</f>
        <v>-</v>
      </c>
      <c r="Q62" s="5" t="str">
        <f ca="1">IFERROR((COUNTIFS(SWISSW!$I:$I,MATCHUP!$A62,SWISSW!$J:$J,MATCHUP!Q$1,SWISSW!$F:$F,"Won")+COUNTIFS(SWISSW!$I:$I,MATCHUP!Q$1,SWISSW!$J:$J,MATCHUP!$A62,SWISSW!$F:$F,"Lost"))/(COUNTIFS(SWISSW!$I:$I,MATCHUP!$A62,SWISSW!$J:$J,MATCHUP!Q$1)-COUNTIFS(SWISSW!$I:$I,MATCHUP!$A62,SWISSW!$J:$J,MATCHUP!Q$1,SWISSW!$F:$F,"Draw")+COUNTIFS(SWISSW!$I:$I,MATCHUP!Q$1,SWISSW!$J:$J,MATCHUP!$A62)-COUNTIFS(SWISSW!$I:$I,MATCHUP!Q$1,SWISSW!$J:$J,MATCHUP!$A62,SWISSW!$F:$F,"Draw")),"-")</f>
        <v>-</v>
      </c>
      <c r="R62" s="5" t="str">
        <f ca="1">IFERROR((COUNTIFS(SWISSW!$I:$I,MATCHUP!$A62,SWISSW!$J:$J,MATCHUP!R$1,SWISSW!$F:$F,"Won")+COUNTIFS(SWISSW!$I:$I,MATCHUP!R$1,SWISSW!$J:$J,MATCHUP!$A62,SWISSW!$F:$F,"Lost"))/(COUNTIFS(SWISSW!$I:$I,MATCHUP!$A62,SWISSW!$J:$J,MATCHUP!R$1)-COUNTIFS(SWISSW!$I:$I,MATCHUP!$A62,SWISSW!$J:$J,MATCHUP!R$1,SWISSW!$F:$F,"Draw")+COUNTIFS(SWISSW!$I:$I,MATCHUP!R$1,SWISSW!$J:$J,MATCHUP!$A62)-COUNTIFS(SWISSW!$I:$I,MATCHUP!R$1,SWISSW!$J:$J,MATCHUP!$A62,SWISSW!$F:$F,"Draw")),"-")</f>
        <v>-</v>
      </c>
      <c r="S62" s="5" t="str">
        <f ca="1">IFERROR((COUNTIFS(SWISSW!$I:$I,MATCHUP!$A62,SWISSW!$J:$J,MATCHUP!S$1,SWISSW!$F:$F,"Won")+COUNTIFS(SWISSW!$I:$I,MATCHUP!S$1,SWISSW!$J:$J,MATCHUP!$A62,SWISSW!$F:$F,"Lost"))/(COUNTIFS(SWISSW!$I:$I,MATCHUP!$A62,SWISSW!$J:$J,MATCHUP!S$1)-COUNTIFS(SWISSW!$I:$I,MATCHUP!$A62,SWISSW!$J:$J,MATCHUP!S$1,SWISSW!$F:$F,"Draw")+COUNTIFS(SWISSW!$I:$I,MATCHUP!S$1,SWISSW!$J:$J,MATCHUP!$A62)-COUNTIFS(SWISSW!$I:$I,MATCHUP!S$1,SWISSW!$J:$J,MATCHUP!$A62,SWISSW!$F:$F,"Draw")),"-")</f>
        <v>-</v>
      </c>
      <c r="T62" s="5" t="str">
        <f ca="1">IFERROR((COUNTIFS(SWISSW!$I:$I,MATCHUP!$A62,SWISSW!$J:$J,MATCHUP!T$1,SWISSW!$F:$F,"Won")+COUNTIFS(SWISSW!$I:$I,MATCHUP!T$1,SWISSW!$J:$J,MATCHUP!$A62,SWISSW!$F:$F,"Lost"))/(COUNTIFS(SWISSW!$I:$I,MATCHUP!$A62,SWISSW!$J:$J,MATCHUP!T$1)-COUNTIFS(SWISSW!$I:$I,MATCHUP!$A62,SWISSW!$J:$J,MATCHUP!T$1,SWISSW!$F:$F,"Draw")+COUNTIFS(SWISSW!$I:$I,MATCHUP!T$1,SWISSW!$J:$J,MATCHUP!$A62)-COUNTIFS(SWISSW!$I:$I,MATCHUP!T$1,SWISSW!$J:$J,MATCHUP!$A62,SWISSW!$F:$F,"Draw")),"-")</f>
        <v>-</v>
      </c>
      <c r="U62" s="5" t="str">
        <f ca="1">IFERROR((COUNTIFS(SWISSW!$I:$I,MATCHUP!$A62,SWISSW!$J:$J,MATCHUP!U$1,SWISSW!$F:$F,"Won")+COUNTIFS(SWISSW!$I:$I,MATCHUP!U$1,SWISSW!$J:$J,MATCHUP!$A62,SWISSW!$F:$F,"Lost"))/(COUNTIFS(SWISSW!$I:$I,MATCHUP!$A62,SWISSW!$J:$J,MATCHUP!U$1)-COUNTIFS(SWISSW!$I:$I,MATCHUP!$A62,SWISSW!$J:$J,MATCHUP!U$1,SWISSW!$F:$F,"Draw")+COUNTIFS(SWISSW!$I:$I,MATCHUP!U$1,SWISSW!$J:$J,MATCHUP!$A62)-COUNTIFS(SWISSW!$I:$I,MATCHUP!U$1,SWISSW!$J:$J,MATCHUP!$A62,SWISSW!$F:$F,"Draw")),"-")</f>
        <v>-</v>
      </c>
      <c r="V62" s="5" t="str">
        <f ca="1">IFERROR((COUNTIFS(SWISSW!$I:$I,MATCHUP!$A62,SWISSW!$J:$J,MATCHUP!V$1,SWISSW!$F:$F,"Won")+COUNTIFS(SWISSW!$I:$I,MATCHUP!V$1,SWISSW!$J:$J,MATCHUP!$A62,SWISSW!$F:$F,"Lost"))/(COUNTIFS(SWISSW!$I:$I,MATCHUP!$A62,SWISSW!$J:$J,MATCHUP!V$1)-COUNTIFS(SWISSW!$I:$I,MATCHUP!$A62,SWISSW!$J:$J,MATCHUP!V$1,SWISSW!$F:$F,"Draw")+COUNTIFS(SWISSW!$I:$I,MATCHUP!V$1,SWISSW!$J:$J,MATCHUP!$A62)-COUNTIFS(SWISSW!$I:$I,MATCHUP!V$1,SWISSW!$J:$J,MATCHUP!$A62,SWISSW!$F:$F,"Draw")),"-")</f>
        <v>-</v>
      </c>
      <c r="W62" s="5" t="str">
        <f ca="1">IFERROR((COUNTIFS(SWISSW!$I:$I,MATCHUP!$A62,SWISSW!$J:$J,MATCHUP!W$1,SWISSW!$F:$F,"Won")+COUNTIFS(SWISSW!$I:$I,MATCHUP!W$1,SWISSW!$J:$J,MATCHUP!$A62,SWISSW!$F:$F,"Lost"))/(COUNTIFS(SWISSW!$I:$I,MATCHUP!$A62,SWISSW!$J:$J,MATCHUP!W$1)-COUNTIFS(SWISSW!$I:$I,MATCHUP!$A62,SWISSW!$J:$J,MATCHUP!W$1,SWISSW!$F:$F,"Draw")+COUNTIFS(SWISSW!$I:$I,MATCHUP!W$1,SWISSW!$J:$J,MATCHUP!$A62)-COUNTIFS(SWISSW!$I:$I,MATCHUP!W$1,SWISSW!$J:$J,MATCHUP!$A62,SWISSW!$F:$F,"Draw")),"-")</f>
        <v>-</v>
      </c>
      <c r="X62" s="5">
        <f ca="1">IFERROR((COUNTIFS(SWISSW!$I:$I,MATCHUP!$A62,SWISSW!$J:$J,MATCHUP!X$1,SWISSW!$F:$F,"Won")+COUNTIFS(SWISSW!$I:$I,MATCHUP!X$1,SWISSW!$J:$J,MATCHUP!$A62,SWISSW!$F:$F,"Lost"))/(COUNTIFS(SWISSW!$I:$I,MATCHUP!$A62,SWISSW!$J:$J,MATCHUP!X$1)-COUNTIFS(SWISSW!$I:$I,MATCHUP!$A62,SWISSW!$J:$J,MATCHUP!X$1,SWISSW!$F:$F,"Draw")+COUNTIFS(SWISSW!$I:$I,MATCHUP!X$1,SWISSW!$J:$J,MATCHUP!$A62)-COUNTIFS(SWISSW!$I:$I,MATCHUP!X$1,SWISSW!$J:$J,MATCHUP!$A62,SWISSW!$F:$F,"Draw")),"-")</f>
        <v>1</v>
      </c>
      <c r="Y62" s="5" t="str">
        <f ca="1">IFERROR((COUNTIFS(SWISSW!$I:$I,MATCHUP!$A62,SWISSW!$J:$J,MATCHUP!Y$1,SWISSW!$F:$F,"Won")+COUNTIFS(SWISSW!$I:$I,MATCHUP!Y$1,SWISSW!$J:$J,MATCHUP!$A62,SWISSW!$F:$F,"Lost"))/(COUNTIFS(SWISSW!$I:$I,MATCHUP!$A62,SWISSW!$J:$J,MATCHUP!Y$1)-COUNTIFS(SWISSW!$I:$I,MATCHUP!$A62,SWISSW!$J:$J,MATCHUP!Y$1,SWISSW!$F:$F,"Draw")+COUNTIFS(SWISSW!$I:$I,MATCHUP!Y$1,SWISSW!$J:$J,MATCHUP!$A62)-COUNTIFS(SWISSW!$I:$I,MATCHUP!Y$1,SWISSW!$J:$J,MATCHUP!$A62,SWISSW!$F:$F,"Draw")),"-")</f>
        <v>-</v>
      </c>
      <c r="Z62" s="5" t="str">
        <f ca="1">IFERROR((COUNTIFS(SWISSW!$I:$I,MATCHUP!$A62,SWISSW!$J:$J,MATCHUP!Z$1,SWISSW!$F:$F,"Won")+COUNTIFS(SWISSW!$I:$I,MATCHUP!Z$1,SWISSW!$J:$J,MATCHUP!$A62,SWISSW!$F:$F,"Lost"))/(COUNTIFS(SWISSW!$I:$I,MATCHUP!$A62,SWISSW!$J:$J,MATCHUP!Z$1)-COUNTIFS(SWISSW!$I:$I,MATCHUP!$A62,SWISSW!$J:$J,MATCHUP!Z$1,SWISSW!$F:$F,"Draw")+COUNTIFS(SWISSW!$I:$I,MATCHUP!Z$1,SWISSW!$J:$J,MATCHUP!$A62)-COUNTIFS(SWISSW!$I:$I,MATCHUP!Z$1,SWISSW!$J:$J,MATCHUP!$A62,SWISSW!$F:$F,"Draw")),"-")</f>
        <v>-</v>
      </c>
      <c r="AA62" s="5" t="str">
        <f ca="1">IFERROR((COUNTIFS(SWISSW!$I:$I,MATCHUP!$A62,SWISSW!$J:$J,MATCHUP!AA$1,SWISSW!$F:$F,"Won")+COUNTIFS(SWISSW!$I:$I,MATCHUP!AA$1,SWISSW!$J:$J,MATCHUP!$A62,SWISSW!$F:$F,"Lost"))/(COUNTIFS(SWISSW!$I:$I,MATCHUP!$A62,SWISSW!$J:$J,MATCHUP!AA$1)-COUNTIFS(SWISSW!$I:$I,MATCHUP!$A62,SWISSW!$J:$J,MATCHUP!AA$1,SWISSW!$F:$F,"Draw")+COUNTIFS(SWISSW!$I:$I,MATCHUP!AA$1,SWISSW!$J:$J,MATCHUP!$A62)-COUNTIFS(SWISSW!$I:$I,MATCHUP!AA$1,SWISSW!$J:$J,MATCHUP!$A62,SWISSW!$F:$F,"Draw")),"-")</f>
        <v>-</v>
      </c>
      <c r="AB62" s="5" t="str">
        <f ca="1">IFERROR((COUNTIFS(SWISSW!$I:$I,MATCHUP!$A62,SWISSW!$J:$J,MATCHUP!AB$1,SWISSW!$F:$F,"Won")+COUNTIFS(SWISSW!$I:$I,MATCHUP!AB$1,SWISSW!$J:$J,MATCHUP!$A62,SWISSW!$F:$F,"Lost"))/(COUNTIFS(SWISSW!$I:$I,MATCHUP!$A62,SWISSW!$J:$J,MATCHUP!AB$1)-COUNTIFS(SWISSW!$I:$I,MATCHUP!$A62,SWISSW!$J:$J,MATCHUP!AB$1,SWISSW!$F:$F,"Draw")+COUNTIFS(SWISSW!$I:$I,MATCHUP!AB$1,SWISSW!$J:$J,MATCHUP!$A62)-COUNTIFS(SWISSW!$I:$I,MATCHUP!AB$1,SWISSW!$J:$J,MATCHUP!$A62,SWISSW!$F:$F,"Draw")),"-")</f>
        <v>-</v>
      </c>
      <c r="AC62" s="5" t="str">
        <f ca="1">IFERROR((COUNTIFS(SWISSW!$I:$I,MATCHUP!$A62,SWISSW!$J:$J,MATCHUP!AC$1,SWISSW!$F:$F,"Won")+COUNTIFS(SWISSW!$I:$I,MATCHUP!AC$1,SWISSW!$J:$J,MATCHUP!$A62,SWISSW!$F:$F,"Lost"))/(COUNTIFS(SWISSW!$I:$I,MATCHUP!$A62,SWISSW!$J:$J,MATCHUP!AC$1)-COUNTIFS(SWISSW!$I:$I,MATCHUP!$A62,SWISSW!$J:$J,MATCHUP!AC$1,SWISSW!$F:$F,"Draw")+COUNTIFS(SWISSW!$I:$I,MATCHUP!AC$1,SWISSW!$J:$J,MATCHUP!$A62)-COUNTIFS(SWISSW!$I:$I,MATCHUP!AC$1,SWISSW!$J:$J,MATCHUP!$A62,SWISSW!$F:$F,"Draw")),"-")</f>
        <v>-</v>
      </c>
      <c r="AD62" s="5" t="str">
        <f ca="1">IFERROR((COUNTIFS(SWISSW!$I:$I,MATCHUP!$A62,SWISSW!$J:$J,MATCHUP!AD$1,SWISSW!$F:$F,"Won")+COUNTIFS(SWISSW!$I:$I,MATCHUP!AD$1,SWISSW!$J:$J,MATCHUP!$A62,SWISSW!$F:$F,"Lost"))/(COUNTIFS(SWISSW!$I:$I,MATCHUP!$A62,SWISSW!$J:$J,MATCHUP!AD$1)-COUNTIFS(SWISSW!$I:$I,MATCHUP!$A62,SWISSW!$J:$J,MATCHUP!AD$1,SWISSW!$F:$F,"Draw")+COUNTIFS(SWISSW!$I:$I,MATCHUP!AD$1,SWISSW!$J:$J,MATCHUP!$A62)-COUNTIFS(SWISSW!$I:$I,MATCHUP!AD$1,SWISSW!$J:$J,MATCHUP!$A62,SWISSW!$F:$F,"Draw")),"-")</f>
        <v>-</v>
      </c>
      <c r="AE62" s="5" t="str">
        <f ca="1">IFERROR((COUNTIFS(SWISSW!$I:$I,MATCHUP!$A62,SWISSW!$J:$J,MATCHUP!AE$1,SWISSW!$F:$F,"Won")+COUNTIFS(SWISSW!$I:$I,MATCHUP!AE$1,SWISSW!$J:$J,MATCHUP!$A62,SWISSW!$F:$F,"Lost"))/(COUNTIFS(SWISSW!$I:$I,MATCHUP!$A62,SWISSW!$J:$J,MATCHUP!AE$1)-COUNTIFS(SWISSW!$I:$I,MATCHUP!$A62,SWISSW!$J:$J,MATCHUP!AE$1,SWISSW!$F:$F,"Draw")+COUNTIFS(SWISSW!$I:$I,MATCHUP!AE$1,SWISSW!$J:$J,MATCHUP!$A62)-COUNTIFS(SWISSW!$I:$I,MATCHUP!AE$1,SWISSW!$J:$J,MATCHUP!$A62,SWISSW!$F:$F,"Draw")),"-")</f>
        <v>-</v>
      </c>
      <c r="AF62" s="5" t="str">
        <f ca="1">IFERROR((COUNTIFS(SWISSW!$I:$I,MATCHUP!$A62,SWISSW!$J:$J,MATCHUP!AF$1,SWISSW!$F:$F,"Won")+COUNTIFS(SWISSW!$I:$I,MATCHUP!AF$1,SWISSW!$J:$J,MATCHUP!$A62,SWISSW!$F:$F,"Lost"))/(COUNTIFS(SWISSW!$I:$I,MATCHUP!$A62,SWISSW!$J:$J,MATCHUP!AF$1)-COUNTIFS(SWISSW!$I:$I,MATCHUP!$A62,SWISSW!$J:$J,MATCHUP!AF$1,SWISSW!$F:$F,"Draw")+COUNTIFS(SWISSW!$I:$I,MATCHUP!AF$1,SWISSW!$J:$J,MATCHUP!$A62)-COUNTIFS(SWISSW!$I:$I,MATCHUP!AF$1,SWISSW!$J:$J,MATCHUP!$A62,SWISSW!$F:$F,"Draw")),"-")</f>
        <v>-</v>
      </c>
      <c r="AG62" s="5" t="str">
        <f ca="1">IFERROR((COUNTIFS(SWISSW!$I:$I,MATCHUP!$A62,SWISSW!$J:$J,MATCHUP!AG$1,SWISSW!$F:$F,"Won")+COUNTIFS(SWISSW!$I:$I,MATCHUP!AG$1,SWISSW!$J:$J,MATCHUP!$A62,SWISSW!$F:$F,"Lost"))/(COUNTIFS(SWISSW!$I:$I,MATCHUP!$A62,SWISSW!$J:$J,MATCHUP!AG$1)-COUNTIFS(SWISSW!$I:$I,MATCHUP!$A62,SWISSW!$J:$J,MATCHUP!AG$1,SWISSW!$F:$F,"Draw")+COUNTIFS(SWISSW!$I:$I,MATCHUP!AG$1,SWISSW!$J:$J,MATCHUP!$A62)-COUNTIFS(SWISSW!$I:$I,MATCHUP!AG$1,SWISSW!$J:$J,MATCHUP!$A62,SWISSW!$F:$F,"Draw")),"-")</f>
        <v>-</v>
      </c>
      <c r="AH62" s="5" t="str">
        <f ca="1">IFERROR((COUNTIFS(SWISSW!$I:$I,MATCHUP!$A62,SWISSW!$J:$J,MATCHUP!AH$1,SWISSW!$F:$F,"Won")+COUNTIFS(SWISSW!$I:$I,MATCHUP!AH$1,SWISSW!$J:$J,MATCHUP!$A62,SWISSW!$F:$F,"Lost"))/(COUNTIFS(SWISSW!$I:$I,MATCHUP!$A62,SWISSW!$J:$J,MATCHUP!AH$1)-COUNTIFS(SWISSW!$I:$I,MATCHUP!$A62,SWISSW!$J:$J,MATCHUP!AH$1,SWISSW!$F:$F,"Draw")+COUNTIFS(SWISSW!$I:$I,MATCHUP!AH$1,SWISSW!$J:$J,MATCHUP!$A62)-COUNTIFS(SWISSW!$I:$I,MATCHUP!AH$1,SWISSW!$J:$J,MATCHUP!$A62,SWISSW!$F:$F,"Draw")),"-")</f>
        <v>-</v>
      </c>
      <c r="AI62" s="5" t="str">
        <f ca="1">IFERROR((COUNTIFS(SWISSW!$I:$I,MATCHUP!$A62,SWISSW!$J:$J,MATCHUP!AI$1,SWISSW!$F:$F,"Won")+COUNTIFS(SWISSW!$I:$I,MATCHUP!AI$1,SWISSW!$J:$J,MATCHUP!$A62,SWISSW!$F:$F,"Lost"))/(COUNTIFS(SWISSW!$I:$I,MATCHUP!$A62,SWISSW!$J:$J,MATCHUP!AI$1)-COUNTIFS(SWISSW!$I:$I,MATCHUP!$A62,SWISSW!$J:$J,MATCHUP!AI$1,SWISSW!$F:$F,"Draw")+COUNTIFS(SWISSW!$I:$I,MATCHUP!AI$1,SWISSW!$J:$J,MATCHUP!$A62)-COUNTIFS(SWISSW!$I:$I,MATCHUP!AI$1,SWISSW!$J:$J,MATCHUP!$A62,SWISSW!$F:$F,"Draw")),"-")</f>
        <v>-</v>
      </c>
      <c r="AJ62" s="5" t="str">
        <f ca="1">IFERROR((COUNTIFS(SWISSW!$I:$I,MATCHUP!$A62,SWISSW!$J:$J,MATCHUP!AJ$1,SWISSW!$F:$F,"Won")+COUNTIFS(SWISSW!$I:$I,MATCHUP!AJ$1,SWISSW!$J:$J,MATCHUP!$A62,SWISSW!$F:$F,"Lost"))/(COUNTIFS(SWISSW!$I:$I,MATCHUP!$A62,SWISSW!$J:$J,MATCHUP!AJ$1)-COUNTIFS(SWISSW!$I:$I,MATCHUP!$A62,SWISSW!$J:$J,MATCHUP!AJ$1,SWISSW!$F:$F,"Draw")+COUNTIFS(SWISSW!$I:$I,MATCHUP!AJ$1,SWISSW!$J:$J,MATCHUP!$A62)-COUNTIFS(SWISSW!$I:$I,MATCHUP!AJ$1,SWISSW!$J:$J,MATCHUP!$A62,SWISSW!$F:$F,"Draw")),"-")</f>
        <v>-</v>
      </c>
      <c r="AK62" s="5" t="str">
        <f ca="1">IFERROR((COUNTIFS(SWISSW!$I:$I,MATCHUP!$A62,SWISSW!$J:$J,MATCHUP!AK$1,SWISSW!$F:$F,"Won")+COUNTIFS(SWISSW!$I:$I,MATCHUP!AK$1,SWISSW!$J:$J,MATCHUP!$A62,SWISSW!$F:$F,"Lost"))/(COUNTIFS(SWISSW!$I:$I,MATCHUP!$A62,SWISSW!$J:$J,MATCHUP!AK$1)-COUNTIFS(SWISSW!$I:$I,MATCHUP!$A62,SWISSW!$J:$J,MATCHUP!AK$1,SWISSW!$F:$F,"Draw")+COUNTIFS(SWISSW!$I:$I,MATCHUP!AK$1,SWISSW!$J:$J,MATCHUP!$A62)-COUNTIFS(SWISSW!$I:$I,MATCHUP!AK$1,SWISSW!$J:$J,MATCHUP!$A62,SWISSW!$F:$F,"Draw")),"-")</f>
        <v>-</v>
      </c>
      <c r="AL62" s="5" t="str">
        <f ca="1">IFERROR((COUNTIFS(SWISSW!$I:$I,MATCHUP!$A62,SWISSW!$J:$J,MATCHUP!AL$1,SWISSW!$F:$F,"Won")+COUNTIFS(SWISSW!$I:$I,MATCHUP!AL$1,SWISSW!$J:$J,MATCHUP!$A62,SWISSW!$F:$F,"Lost"))/(COUNTIFS(SWISSW!$I:$I,MATCHUP!$A62,SWISSW!$J:$J,MATCHUP!AL$1)-COUNTIFS(SWISSW!$I:$I,MATCHUP!$A62,SWISSW!$J:$J,MATCHUP!AL$1,SWISSW!$F:$F,"Draw")+COUNTIFS(SWISSW!$I:$I,MATCHUP!AL$1,SWISSW!$J:$J,MATCHUP!$A62)-COUNTIFS(SWISSW!$I:$I,MATCHUP!AL$1,SWISSW!$J:$J,MATCHUP!$A62,SWISSW!$F:$F,"Draw")),"-")</f>
        <v>-</v>
      </c>
      <c r="AM62" s="5" t="str">
        <f ca="1">IFERROR((COUNTIFS(SWISSW!$I:$I,MATCHUP!$A62,SWISSW!$J:$J,MATCHUP!AM$1,SWISSW!$F:$F,"Won")+COUNTIFS(SWISSW!$I:$I,MATCHUP!AM$1,SWISSW!$J:$J,MATCHUP!$A62,SWISSW!$F:$F,"Lost"))/(COUNTIFS(SWISSW!$I:$I,MATCHUP!$A62,SWISSW!$J:$J,MATCHUP!AM$1)-COUNTIFS(SWISSW!$I:$I,MATCHUP!$A62,SWISSW!$J:$J,MATCHUP!AM$1,SWISSW!$F:$F,"Draw")+COUNTIFS(SWISSW!$I:$I,MATCHUP!AM$1,SWISSW!$J:$J,MATCHUP!$A62)-COUNTIFS(SWISSW!$I:$I,MATCHUP!AM$1,SWISSW!$J:$J,MATCHUP!$A62,SWISSW!$F:$F,"Draw")),"-")</f>
        <v>-</v>
      </c>
      <c r="AN62" s="5" t="str">
        <f ca="1">IFERROR((COUNTIFS(SWISSW!$I:$I,MATCHUP!$A62,SWISSW!$J:$J,MATCHUP!AN$1,SWISSW!$F:$F,"Won")+COUNTIFS(SWISSW!$I:$I,MATCHUP!AN$1,SWISSW!$J:$J,MATCHUP!$A62,SWISSW!$F:$F,"Lost"))/(COUNTIFS(SWISSW!$I:$I,MATCHUP!$A62,SWISSW!$J:$J,MATCHUP!AN$1)-COUNTIFS(SWISSW!$I:$I,MATCHUP!$A62,SWISSW!$J:$J,MATCHUP!AN$1,SWISSW!$F:$F,"Draw")+COUNTIFS(SWISSW!$I:$I,MATCHUP!AN$1,SWISSW!$J:$J,MATCHUP!$A62)-COUNTIFS(SWISSW!$I:$I,MATCHUP!AN$1,SWISSW!$J:$J,MATCHUP!$A62,SWISSW!$F:$F,"Draw")),"-")</f>
        <v>-</v>
      </c>
      <c r="AO62" s="5" t="str">
        <f ca="1">IFERROR((COUNTIFS(SWISSW!$I:$I,MATCHUP!$A62,SWISSW!$J:$J,MATCHUP!AO$1,SWISSW!$F:$F,"Won")+COUNTIFS(SWISSW!$I:$I,MATCHUP!AO$1,SWISSW!$J:$J,MATCHUP!$A62,SWISSW!$F:$F,"Lost"))/(COUNTIFS(SWISSW!$I:$I,MATCHUP!$A62,SWISSW!$J:$J,MATCHUP!AO$1)-COUNTIFS(SWISSW!$I:$I,MATCHUP!$A62,SWISSW!$J:$J,MATCHUP!AO$1,SWISSW!$F:$F,"Draw")+COUNTIFS(SWISSW!$I:$I,MATCHUP!AO$1,SWISSW!$J:$J,MATCHUP!$A62)-COUNTIFS(SWISSW!$I:$I,MATCHUP!AO$1,SWISSW!$J:$J,MATCHUP!$A62,SWISSW!$F:$F,"Draw")),"-")</f>
        <v>-</v>
      </c>
      <c r="AP62" s="5" t="str">
        <f ca="1">IFERROR((COUNTIFS(SWISSW!$I:$I,MATCHUP!$A62,SWISSW!$J:$J,MATCHUP!AP$1,SWISSW!$F:$F,"Won")+COUNTIFS(SWISSW!$I:$I,MATCHUP!AP$1,SWISSW!$J:$J,MATCHUP!$A62,SWISSW!$F:$F,"Lost"))/(COUNTIFS(SWISSW!$I:$I,MATCHUP!$A62,SWISSW!$J:$J,MATCHUP!AP$1)-COUNTIFS(SWISSW!$I:$I,MATCHUP!$A62,SWISSW!$J:$J,MATCHUP!AP$1,SWISSW!$F:$F,"Draw")+COUNTIFS(SWISSW!$I:$I,MATCHUP!AP$1,SWISSW!$J:$J,MATCHUP!$A62)-COUNTIFS(SWISSW!$I:$I,MATCHUP!AP$1,SWISSW!$J:$J,MATCHUP!$A62,SWISSW!$F:$F,"Draw")),"-")</f>
        <v>-</v>
      </c>
      <c r="AQ62" s="5" t="str">
        <f ca="1">IFERROR((COUNTIFS(SWISSW!$I:$I,MATCHUP!$A62,SWISSW!$J:$J,MATCHUP!AQ$1,SWISSW!$F:$F,"Won")+COUNTIFS(SWISSW!$I:$I,MATCHUP!AQ$1,SWISSW!$J:$J,MATCHUP!$A62,SWISSW!$F:$F,"Lost"))/(COUNTIFS(SWISSW!$I:$I,MATCHUP!$A62,SWISSW!$J:$J,MATCHUP!AQ$1)-COUNTIFS(SWISSW!$I:$I,MATCHUP!$A62,SWISSW!$J:$J,MATCHUP!AQ$1,SWISSW!$F:$F,"Draw")+COUNTIFS(SWISSW!$I:$I,MATCHUP!AQ$1,SWISSW!$J:$J,MATCHUP!$A62)-COUNTIFS(SWISSW!$I:$I,MATCHUP!AQ$1,SWISSW!$J:$J,MATCHUP!$A62,SWISSW!$F:$F,"Draw")),"-")</f>
        <v>-</v>
      </c>
      <c r="AR62" s="5" t="str">
        <f ca="1">IFERROR((COUNTIFS(SWISSW!$I:$I,MATCHUP!$A62,SWISSW!$J:$J,MATCHUP!AR$1,SWISSW!$F:$F,"Won")+COUNTIFS(SWISSW!$I:$I,MATCHUP!AR$1,SWISSW!$J:$J,MATCHUP!$A62,SWISSW!$F:$F,"Lost"))/(COUNTIFS(SWISSW!$I:$I,MATCHUP!$A62,SWISSW!$J:$J,MATCHUP!AR$1)-COUNTIFS(SWISSW!$I:$I,MATCHUP!$A62,SWISSW!$J:$J,MATCHUP!AR$1,SWISSW!$F:$F,"Draw")+COUNTIFS(SWISSW!$I:$I,MATCHUP!AR$1,SWISSW!$J:$J,MATCHUP!$A62)-COUNTIFS(SWISSW!$I:$I,MATCHUP!AR$1,SWISSW!$J:$J,MATCHUP!$A62,SWISSW!$F:$F,"Draw")),"-")</f>
        <v>-</v>
      </c>
      <c r="AS62" s="5" t="str">
        <f ca="1">IFERROR((COUNTIFS(SWISSW!$I:$I,MATCHUP!$A62,SWISSW!$J:$J,MATCHUP!AS$1,SWISSW!$F:$F,"Won")+COUNTIFS(SWISSW!$I:$I,MATCHUP!AS$1,SWISSW!$J:$J,MATCHUP!$A62,SWISSW!$F:$F,"Lost"))/(COUNTIFS(SWISSW!$I:$I,MATCHUP!$A62,SWISSW!$J:$J,MATCHUP!AS$1)-COUNTIFS(SWISSW!$I:$I,MATCHUP!$A62,SWISSW!$J:$J,MATCHUP!AS$1,SWISSW!$F:$F,"Draw")+COUNTIFS(SWISSW!$I:$I,MATCHUP!AS$1,SWISSW!$J:$J,MATCHUP!$A62)-COUNTIFS(SWISSW!$I:$I,MATCHUP!AS$1,SWISSW!$J:$J,MATCHUP!$A62,SWISSW!$F:$F,"Draw")),"-")</f>
        <v>-</v>
      </c>
      <c r="AT62" s="5" t="str">
        <f ca="1">IFERROR((COUNTIFS(SWISSW!$I:$I,MATCHUP!$A62,SWISSW!$J:$J,MATCHUP!AT$1,SWISSW!$F:$F,"Won")+COUNTIFS(SWISSW!$I:$I,MATCHUP!AT$1,SWISSW!$J:$J,MATCHUP!$A62,SWISSW!$F:$F,"Lost"))/(COUNTIFS(SWISSW!$I:$I,MATCHUP!$A62,SWISSW!$J:$J,MATCHUP!AT$1)-COUNTIFS(SWISSW!$I:$I,MATCHUP!$A62,SWISSW!$J:$J,MATCHUP!AT$1,SWISSW!$F:$F,"Draw")+COUNTIFS(SWISSW!$I:$I,MATCHUP!AT$1,SWISSW!$J:$J,MATCHUP!$A62)-COUNTIFS(SWISSW!$I:$I,MATCHUP!AT$1,SWISSW!$J:$J,MATCHUP!$A62,SWISSW!$F:$F,"Draw")),"-")</f>
        <v>-</v>
      </c>
      <c r="AU62" s="5" t="str">
        <f ca="1">IFERROR((COUNTIFS(SWISSW!$I:$I,MATCHUP!$A62,SWISSW!$J:$J,MATCHUP!AU$1,SWISSW!$F:$F,"Won")+COUNTIFS(SWISSW!$I:$I,MATCHUP!AU$1,SWISSW!$J:$J,MATCHUP!$A62,SWISSW!$F:$F,"Lost"))/(COUNTIFS(SWISSW!$I:$I,MATCHUP!$A62,SWISSW!$J:$J,MATCHUP!AU$1)-COUNTIFS(SWISSW!$I:$I,MATCHUP!$A62,SWISSW!$J:$J,MATCHUP!AU$1,SWISSW!$F:$F,"Draw")+COUNTIFS(SWISSW!$I:$I,MATCHUP!AU$1,SWISSW!$J:$J,MATCHUP!$A62)-COUNTIFS(SWISSW!$I:$I,MATCHUP!AU$1,SWISSW!$J:$J,MATCHUP!$A62,SWISSW!$F:$F,"Draw")),"-")</f>
        <v>-</v>
      </c>
      <c r="AV62" s="5" t="str">
        <f ca="1">IFERROR((COUNTIFS(SWISSW!$I:$I,MATCHUP!$A62,SWISSW!$J:$J,MATCHUP!AV$1,SWISSW!$F:$F,"Won")+COUNTIFS(SWISSW!$I:$I,MATCHUP!AV$1,SWISSW!$J:$J,MATCHUP!$A62,SWISSW!$F:$F,"Lost"))/(COUNTIFS(SWISSW!$I:$I,MATCHUP!$A62,SWISSW!$J:$J,MATCHUP!AV$1)-COUNTIFS(SWISSW!$I:$I,MATCHUP!$A62,SWISSW!$J:$J,MATCHUP!AV$1,SWISSW!$F:$F,"Draw")+COUNTIFS(SWISSW!$I:$I,MATCHUP!AV$1,SWISSW!$J:$J,MATCHUP!$A62)-COUNTIFS(SWISSW!$I:$I,MATCHUP!AV$1,SWISSW!$J:$J,MATCHUP!$A62,SWISSW!$F:$F,"Draw")),"-")</f>
        <v>-</v>
      </c>
      <c r="AW62" s="5" t="str">
        <f ca="1">IFERROR((COUNTIFS(SWISSW!$I:$I,MATCHUP!$A62,SWISSW!$J:$J,MATCHUP!AW$1,SWISSW!$F:$F,"Won")+COUNTIFS(SWISSW!$I:$I,MATCHUP!AW$1,SWISSW!$J:$J,MATCHUP!$A62,SWISSW!$F:$F,"Lost"))/(COUNTIFS(SWISSW!$I:$I,MATCHUP!$A62,SWISSW!$J:$J,MATCHUP!AW$1)-COUNTIFS(SWISSW!$I:$I,MATCHUP!$A62,SWISSW!$J:$J,MATCHUP!AW$1,SWISSW!$F:$F,"Draw")+COUNTIFS(SWISSW!$I:$I,MATCHUP!AW$1,SWISSW!$J:$J,MATCHUP!$A62)-COUNTIFS(SWISSW!$I:$I,MATCHUP!AW$1,SWISSW!$J:$J,MATCHUP!$A62,SWISSW!$F:$F,"Draw")),"-")</f>
        <v>-</v>
      </c>
      <c r="AX62" s="5" t="str">
        <f ca="1">IFERROR((COUNTIFS(SWISSW!$I:$I,MATCHUP!$A62,SWISSW!$J:$J,MATCHUP!AX$1,SWISSW!$F:$F,"Won")+COUNTIFS(SWISSW!$I:$I,MATCHUP!AX$1,SWISSW!$J:$J,MATCHUP!$A62,SWISSW!$F:$F,"Lost"))/(COUNTIFS(SWISSW!$I:$I,MATCHUP!$A62,SWISSW!$J:$J,MATCHUP!AX$1)-COUNTIFS(SWISSW!$I:$I,MATCHUP!$A62,SWISSW!$J:$J,MATCHUP!AX$1,SWISSW!$F:$F,"Draw")+COUNTIFS(SWISSW!$I:$I,MATCHUP!AX$1,SWISSW!$J:$J,MATCHUP!$A62)-COUNTIFS(SWISSW!$I:$I,MATCHUP!AX$1,SWISSW!$J:$J,MATCHUP!$A62,SWISSW!$F:$F,"Draw")),"-")</f>
        <v>-</v>
      </c>
      <c r="AY62" s="5" t="str">
        <f ca="1">IFERROR((COUNTIFS(SWISSW!$I:$I,MATCHUP!$A62,SWISSW!$J:$J,MATCHUP!AY$1,SWISSW!$F:$F,"Won")+COUNTIFS(SWISSW!$I:$I,MATCHUP!AY$1,SWISSW!$J:$J,MATCHUP!$A62,SWISSW!$F:$F,"Lost"))/(COUNTIFS(SWISSW!$I:$I,MATCHUP!$A62,SWISSW!$J:$J,MATCHUP!AY$1)-COUNTIFS(SWISSW!$I:$I,MATCHUP!$A62,SWISSW!$J:$J,MATCHUP!AY$1,SWISSW!$F:$F,"Draw")+COUNTIFS(SWISSW!$I:$I,MATCHUP!AY$1,SWISSW!$J:$J,MATCHUP!$A62)-COUNTIFS(SWISSW!$I:$I,MATCHUP!AY$1,SWISSW!$J:$J,MATCHUP!$A62,SWISSW!$F:$F,"Draw")),"-")</f>
        <v>-</v>
      </c>
      <c r="AZ62" s="5" t="str">
        <f ca="1">IFERROR((COUNTIFS(SWISSW!$I:$I,MATCHUP!$A62,SWISSW!$J:$J,MATCHUP!AZ$1,SWISSW!$F:$F,"Won")+COUNTIFS(SWISSW!$I:$I,MATCHUP!AZ$1,SWISSW!$J:$J,MATCHUP!$A62,SWISSW!$F:$F,"Lost"))/(COUNTIFS(SWISSW!$I:$I,MATCHUP!$A62,SWISSW!$J:$J,MATCHUP!AZ$1)-COUNTIFS(SWISSW!$I:$I,MATCHUP!$A62,SWISSW!$J:$J,MATCHUP!AZ$1,SWISSW!$F:$F,"Draw")+COUNTIFS(SWISSW!$I:$I,MATCHUP!AZ$1,SWISSW!$J:$J,MATCHUP!$A62)-COUNTIFS(SWISSW!$I:$I,MATCHUP!AZ$1,SWISSW!$J:$J,MATCHUP!$A62,SWISSW!$F:$F,"Draw")),"-")</f>
        <v>-</v>
      </c>
      <c r="BA62" s="5" t="str">
        <f ca="1">IFERROR((COUNTIFS(SWISSW!$I:$I,MATCHUP!$A62,SWISSW!$J:$J,MATCHUP!BA$1,SWISSW!$F:$F,"Won")+COUNTIFS(SWISSW!$I:$I,MATCHUP!BA$1,SWISSW!$J:$J,MATCHUP!$A62,SWISSW!$F:$F,"Lost"))/(COUNTIFS(SWISSW!$I:$I,MATCHUP!$A62,SWISSW!$J:$J,MATCHUP!BA$1)-COUNTIFS(SWISSW!$I:$I,MATCHUP!$A62,SWISSW!$J:$J,MATCHUP!BA$1,SWISSW!$F:$F,"Draw")+COUNTIFS(SWISSW!$I:$I,MATCHUP!BA$1,SWISSW!$J:$J,MATCHUP!$A62)-COUNTIFS(SWISSW!$I:$I,MATCHUP!BA$1,SWISSW!$J:$J,MATCHUP!$A62,SWISSW!$F:$F,"Draw")),"-")</f>
        <v>-</v>
      </c>
      <c r="BB62" s="5" t="str">
        <f ca="1">IFERROR((COUNTIFS(SWISSW!$I:$I,MATCHUP!$A62,SWISSW!$J:$J,MATCHUP!BB$1,SWISSW!$F:$F,"Won")+COUNTIFS(SWISSW!$I:$I,MATCHUP!BB$1,SWISSW!$J:$J,MATCHUP!$A62,SWISSW!$F:$F,"Lost"))/(COUNTIFS(SWISSW!$I:$I,MATCHUP!$A62,SWISSW!$J:$J,MATCHUP!BB$1)-COUNTIFS(SWISSW!$I:$I,MATCHUP!$A62,SWISSW!$J:$J,MATCHUP!BB$1,SWISSW!$F:$F,"Draw")+COUNTIFS(SWISSW!$I:$I,MATCHUP!BB$1,SWISSW!$J:$J,MATCHUP!$A62)-COUNTIFS(SWISSW!$I:$I,MATCHUP!BB$1,SWISSW!$J:$J,MATCHUP!$A62,SWISSW!$F:$F,"Draw")),"-")</f>
        <v>-</v>
      </c>
      <c r="BC62" s="5" t="str">
        <f ca="1">IFERROR((COUNTIFS(SWISSW!$I:$I,MATCHUP!$A62,SWISSW!$J:$J,MATCHUP!BC$1,SWISSW!$F:$F,"Won")+COUNTIFS(SWISSW!$I:$I,MATCHUP!BC$1,SWISSW!$J:$J,MATCHUP!$A62,SWISSW!$F:$F,"Lost"))/(COUNTIFS(SWISSW!$I:$I,MATCHUP!$A62,SWISSW!$J:$J,MATCHUP!BC$1)-COUNTIFS(SWISSW!$I:$I,MATCHUP!$A62,SWISSW!$J:$J,MATCHUP!BC$1,SWISSW!$F:$F,"Draw")+COUNTIFS(SWISSW!$I:$I,MATCHUP!BC$1,SWISSW!$J:$J,MATCHUP!$A62)-COUNTIFS(SWISSW!$I:$I,MATCHUP!BC$1,SWISSW!$J:$J,MATCHUP!$A62,SWISSW!$F:$F,"Draw")),"-")</f>
        <v>-</v>
      </c>
      <c r="BD62" s="5" t="str">
        <f ca="1">IFERROR((COUNTIFS(SWISSW!$I:$I,MATCHUP!$A62,SWISSW!$J:$J,MATCHUP!BD$1,SWISSW!$F:$F,"Won")+COUNTIFS(SWISSW!$I:$I,MATCHUP!BD$1,SWISSW!$J:$J,MATCHUP!$A62,SWISSW!$F:$F,"Lost"))/(COUNTIFS(SWISSW!$I:$I,MATCHUP!$A62,SWISSW!$J:$J,MATCHUP!BD$1)-COUNTIFS(SWISSW!$I:$I,MATCHUP!$A62,SWISSW!$J:$J,MATCHUP!BD$1,SWISSW!$F:$F,"Draw")+COUNTIFS(SWISSW!$I:$I,MATCHUP!BD$1,SWISSW!$J:$J,MATCHUP!$A62)-COUNTIFS(SWISSW!$I:$I,MATCHUP!BD$1,SWISSW!$J:$J,MATCHUP!$A62,SWISSW!$F:$F,"Draw")),"-")</f>
        <v>-</v>
      </c>
      <c r="BE62" s="5" t="str">
        <f ca="1">IFERROR((COUNTIFS(SWISSW!$I:$I,MATCHUP!$A62,SWISSW!$J:$J,MATCHUP!BE$1,SWISSW!$F:$F,"Won")+COUNTIFS(SWISSW!$I:$I,MATCHUP!BE$1,SWISSW!$J:$J,MATCHUP!$A62,SWISSW!$F:$F,"Lost"))/(COUNTIFS(SWISSW!$I:$I,MATCHUP!$A62,SWISSW!$J:$J,MATCHUP!BE$1)-COUNTIFS(SWISSW!$I:$I,MATCHUP!$A62,SWISSW!$J:$J,MATCHUP!BE$1,SWISSW!$F:$F,"Draw")+COUNTIFS(SWISSW!$I:$I,MATCHUP!BE$1,SWISSW!$J:$J,MATCHUP!$A62)-COUNTIFS(SWISSW!$I:$I,MATCHUP!BE$1,SWISSW!$J:$J,MATCHUP!$A62,SWISSW!$F:$F,"Draw")),"-")</f>
        <v>-</v>
      </c>
      <c r="BF62" s="5" t="str">
        <f ca="1">IFERROR((COUNTIFS(SWISSW!$I:$I,MATCHUP!$A62,SWISSW!$J:$J,MATCHUP!BF$1,SWISSW!$F:$F,"Won")+COUNTIFS(SWISSW!$I:$I,MATCHUP!BF$1,SWISSW!$J:$J,MATCHUP!$A62,SWISSW!$F:$F,"Lost"))/(COUNTIFS(SWISSW!$I:$I,MATCHUP!$A62,SWISSW!$J:$J,MATCHUP!BF$1)-COUNTIFS(SWISSW!$I:$I,MATCHUP!$A62,SWISSW!$J:$J,MATCHUP!BF$1,SWISSW!$F:$F,"Draw")+COUNTIFS(SWISSW!$I:$I,MATCHUP!BF$1,SWISSW!$J:$J,MATCHUP!$A62)-COUNTIFS(SWISSW!$I:$I,MATCHUP!BF$1,SWISSW!$J:$J,MATCHUP!$A62,SWISSW!$F:$F,"Draw")),"-")</f>
        <v>-</v>
      </c>
      <c r="BG62" s="5" t="str">
        <f ca="1">IFERROR((COUNTIFS(SWISSW!$I:$I,MATCHUP!$A62,SWISSW!$J:$J,MATCHUP!BG$1,SWISSW!$F:$F,"Won")+COUNTIFS(SWISSW!$I:$I,MATCHUP!BG$1,SWISSW!$J:$J,MATCHUP!$A62,SWISSW!$F:$F,"Lost"))/(COUNTIFS(SWISSW!$I:$I,MATCHUP!$A62,SWISSW!$J:$J,MATCHUP!BG$1)-COUNTIFS(SWISSW!$I:$I,MATCHUP!$A62,SWISSW!$J:$J,MATCHUP!BG$1,SWISSW!$F:$F,"Draw")+COUNTIFS(SWISSW!$I:$I,MATCHUP!BG$1,SWISSW!$J:$J,MATCHUP!$A62)-COUNTIFS(SWISSW!$I:$I,MATCHUP!BG$1,SWISSW!$J:$J,MATCHUP!$A62,SWISSW!$F:$F,"Draw")),"-")</f>
        <v>-</v>
      </c>
      <c r="BH62" s="5" t="str">
        <f ca="1">IFERROR((COUNTIFS(SWISSW!$I:$I,MATCHUP!$A62,SWISSW!$J:$J,MATCHUP!BH$1,SWISSW!$F:$F,"Won")+COUNTIFS(SWISSW!$I:$I,MATCHUP!BH$1,SWISSW!$J:$J,MATCHUP!$A62,SWISSW!$F:$F,"Lost"))/(COUNTIFS(SWISSW!$I:$I,MATCHUP!$A62,SWISSW!$J:$J,MATCHUP!BH$1)-COUNTIFS(SWISSW!$I:$I,MATCHUP!$A62,SWISSW!$J:$J,MATCHUP!BH$1,SWISSW!$F:$F,"Draw")+COUNTIFS(SWISSW!$I:$I,MATCHUP!BH$1,SWISSW!$J:$J,MATCHUP!$A62)-COUNTIFS(SWISSW!$I:$I,MATCHUP!BH$1,SWISSW!$J:$J,MATCHUP!$A62,SWISSW!$F:$F,"Draw")),"-")</f>
        <v>-</v>
      </c>
      <c r="BI62" s="5" t="str">
        <f ca="1">IFERROR((COUNTIFS(SWISSW!$I:$I,MATCHUP!$A62,SWISSW!$J:$J,MATCHUP!BI$1,SWISSW!$F:$F,"Won")+COUNTIFS(SWISSW!$I:$I,MATCHUP!BI$1,SWISSW!$J:$J,MATCHUP!$A62,SWISSW!$F:$F,"Lost"))/(COUNTIFS(SWISSW!$I:$I,MATCHUP!$A62,SWISSW!$J:$J,MATCHUP!BI$1)-COUNTIFS(SWISSW!$I:$I,MATCHUP!$A62,SWISSW!$J:$J,MATCHUP!BI$1,SWISSW!$F:$F,"Draw")+COUNTIFS(SWISSW!$I:$I,MATCHUP!BI$1,SWISSW!$J:$J,MATCHUP!$A62)-COUNTIFS(SWISSW!$I:$I,MATCHUP!BI$1,SWISSW!$J:$J,MATCHUP!$A62,SWISSW!$F:$F,"Draw")),"-")</f>
        <v>-</v>
      </c>
      <c r="BJ62" s="5" t="str">
        <f ca="1">IFERROR((COUNTIFS(SWISSW!$I:$I,MATCHUP!$A62,SWISSW!$J:$J,MATCHUP!BJ$1,SWISSW!$F:$F,"Won")+COUNTIFS(SWISSW!$I:$I,MATCHUP!BJ$1,SWISSW!$J:$J,MATCHUP!$A62,SWISSW!$F:$F,"Lost"))/(COUNTIFS(SWISSW!$I:$I,MATCHUP!$A62,SWISSW!$J:$J,MATCHUP!BJ$1)-COUNTIFS(SWISSW!$I:$I,MATCHUP!$A62,SWISSW!$J:$J,MATCHUP!BJ$1,SWISSW!$F:$F,"Draw")+COUNTIFS(SWISSW!$I:$I,MATCHUP!BJ$1,SWISSW!$J:$J,MATCHUP!$A62)-COUNTIFS(SWISSW!$I:$I,MATCHUP!BJ$1,SWISSW!$J:$J,MATCHUP!$A62,SWISSW!$F:$F,"Draw")),"-")</f>
        <v>-</v>
      </c>
      <c r="BK62" s="5" t="str">
        <f ca="1">IFERROR((COUNTIFS(SWISSW!$I:$I,MATCHUP!$A62,SWISSW!$J:$J,MATCHUP!BK$1,SWISSW!$F:$F,"Won")+COUNTIFS(SWISSW!$I:$I,MATCHUP!BK$1,SWISSW!$J:$J,MATCHUP!$A62,SWISSW!$F:$F,"Lost"))/(COUNTIFS(SWISSW!$I:$I,MATCHUP!$A62,SWISSW!$J:$J,MATCHUP!BK$1)-COUNTIFS(SWISSW!$I:$I,MATCHUP!$A62,SWISSW!$J:$J,MATCHUP!BK$1,SWISSW!$F:$F,"Draw")+COUNTIFS(SWISSW!$I:$I,MATCHUP!BK$1,SWISSW!$J:$J,MATCHUP!$A62)-COUNTIFS(SWISSW!$I:$I,MATCHUP!BK$1,SWISSW!$J:$J,MATCHUP!$A62,SWISSW!$F:$F,"Draw")),"-")</f>
        <v>-</v>
      </c>
      <c r="BL62" s="5" t="str">
        <f ca="1">IFERROR((COUNTIFS(SWISSW!$I:$I,MATCHUP!$A62,SWISSW!$J:$J,MATCHUP!BL$1,SWISSW!$F:$F,"Won")+COUNTIFS(SWISSW!$I:$I,MATCHUP!BL$1,SWISSW!$J:$J,MATCHUP!$A62,SWISSW!$F:$F,"Lost"))/(COUNTIFS(SWISSW!$I:$I,MATCHUP!$A62,SWISSW!$J:$J,MATCHUP!BL$1)-COUNTIFS(SWISSW!$I:$I,MATCHUP!$A62,SWISSW!$J:$J,MATCHUP!BL$1,SWISSW!$F:$F,"Draw")+COUNTIFS(SWISSW!$I:$I,MATCHUP!BL$1,SWISSW!$J:$J,MATCHUP!$A62)-COUNTIFS(SWISSW!$I:$I,MATCHUP!BL$1,SWISSW!$J:$J,MATCHUP!$A62,SWISSW!$F:$F,"Draw")),"-")</f>
        <v>-</v>
      </c>
      <c r="BM62" s="5" t="str">
        <f ca="1">IFERROR((COUNTIFS(SWISSW!$I:$I,MATCHUP!$A62,SWISSW!$J:$J,MATCHUP!BM$1,SWISSW!$F:$F,"Won")+COUNTIFS(SWISSW!$I:$I,MATCHUP!BM$1,SWISSW!$J:$J,MATCHUP!$A62,SWISSW!$F:$F,"Lost"))/(COUNTIFS(SWISSW!$I:$I,MATCHUP!$A62,SWISSW!$J:$J,MATCHUP!BM$1)-COUNTIFS(SWISSW!$I:$I,MATCHUP!$A62,SWISSW!$J:$J,MATCHUP!BM$1,SWISSW!$F:$F,"Draw")+COUNTIFS(SWISSW!$I:$I,MATCHUP!BM$1,SWISSW!$J:$J,MATCHUP!$A62)-COUNTIFS(SWISSW!$I:$I,MATCHUP!BM$1,SWISSW!$J:$J,MATCHUP!$A62,SWISSW!$F:$F,"Draw")),"-")</f>
        <v>-</v>
      </c>
      <c r="BN62" s="5" t="str">
        <f ca="1">IFERROR((COUNTIFS(SWISSW!$I:$I,MATCHUP!$A62,SWISSW!$J:$J,MATCHUP!BN$1,SWISSW!$F:$F,"Won")+COUNTIFS(SWISSW!$I:$I,MATCHUP!BN$1,SWISSW!$J:$J,MATCHUP!$A62,SWISSW!$F:$F,"Lost"))/(COUNTIFS(SWISSW!$I:$I,MATCHUP!$A62,SWISSW!$J:$J,MATCHUP!BN$1)-COUNTIFS(SWISSW!$I:$I,MATCHUP!$A62,SWISSW!$J:$J,MATCHUP!BN$1,SWISSW!$F:$F,"Draw")+COUNTIFS(SWISSW!$I:$I,MATCHUP!BN$1,SWISSW!$J:$J,MATCHUP!$A62)-COUNTIFS(SWISSW!$I:$I,MATCHUP!BN$1,SWISSW!$J:$J,MATCHUP!$A62,SWISSW!$F:$F,"Draw")),"-")</f>
        <v>-</v>
      </c>
      <c r="BO62" s="5" t="str">
        <f ca="1">IFERROR((COUNTIFS(SWISSW!$I:$I,MATCHUP!$A62,SWISSW!$J:$J,MATCHUP!BO$1,SWISSW!$F:$F,"Won")+COUNTIFS(SWISSW!$I:$I,MATCHUP!BO$1,SWISSW!$J:$J,MATCHUP!$A62,SWISSW!$F:$F,"Lost"))/(COUNTIFS(SWISSW!$I:$I,MATCHUP!$A62,SWISSW!$J:$J,MATCHUP!BO$1)-COUNTIFS(SWISSW!$I:$I,MATCHUP!$A62,SWISSW!$J:$J,MATCHUP!BO$1,SWISSW!$F:$F,"Draw")+COUNTIFS(SWISSW!$I:$I,MATCHUP!BO$1,SWISSW!$J:$J,MATCHUP!$A62)-COUNTIFS(SWISSW!$I:$I,MATCHUP!BO$1,SWISSW!$J:$J,MATCHUP!$A62,SWISSW!$F:$F,"Draw")),"-")</f>
        <v>-</v>
      </c>
      <c r="BP62" s="5" t="str">
        <f ca="1">IFERROR((COUNTIFS(SWISSW!$I:$I,MATCHUP!$A62,SWISSW!$J:$J,MATCHUP!BP$1,SWISSW!$F:$F,"Won")+COUNTIFS(SWISSW!$I:$I,MATCHUP!BP$1,SWISSW!$J:$J,MATCHUP!$A62,SWISSW!$F:$F,"Lost"))/(COUNTIFS(SWISSW!$I:$I,MATCHUP!$A62,SWISSW!$J:$J,MATCHUP!BP$1)-COUNTIFS(SWISSW!$I:$I,MATCHUP!$A62,SWISSW!$J:$J,MATCHUP!BP$1,SWISSW!$F:$F,"Draw")+COUNTIFS(SWISSW!$I:$I,MATCHUP!BP$1,SWISSW!$J:$J,MATCHUP!$A62)-COUNTIFS(SWISSW!$I:$I,MATCHUP!BP$1,SWISSW!$J:$J,MATCHUP!$A62,SWISSW!$F:$F,"Draw")),"-")</f>
        <v>-</v>
      </c>
      <c r="BQ62" s="5" t="str">
        <f ca="1">IFERROR((COUNTIFS(SWISSW!$I:$I,MATCHUP!$A62,SWISSW!$J:$J,MATCHUP!BQ$1,SWISSW!$F:$F,"Won")+COUNTIFS(SWISSW!$I:$I,MATCHUP!BQ$1,SWISSW!$J:$J,MATCHUP!$A62,SWISSW!$F:$F,"Lost"))/(COUNTIFS(SWISSW!$I:$I,MATCHUP!$A62,SWISSW!$J:$J,MATCHUP!BQ$1)-COUNTIFS(SWISSW!$I:$I,MATCHUP!$A62,SWISSW!$J:$J,MATCHUP!BQ$1,SWISSW!$F:$F,"Draw")+COUNTIFS(SWISSW!$I:$I,MATCHUP!BQ$1,SWISSW!$J:$J,MATCHUP!$A62)-COUNTIFS(SWISSW!$I:$I,MATCHUP!BQ$1,SWISSW!$J:$J,MATCHUP!$A62,SWISSW!$F:$F,"Draw")),"-")</f>
        <v>-</v>
      </c>
      <c r="BR62" s="5" t="str">
        <f ca="1">IFERROR((COUNTIFS(SWISSW!$I:$I,MATCHUP!$A62,SWISSW!$J:$J,MATCHUP!BR$1,SWISSW!$F:$F,"Won")+COUNTIFS(SWISSW!$I:$I,MATCHUP!BR$1,SWISSW!$J:$J,MATCHUP!$A62,SWISSW!$F:$F,"Lost"))/(COUNTIFS(SWISSW!$I:$I,MATCHUP!$A62,SWISSW!$J:$J,MATCHUP!BR$1)-COUNTIFS(SWISSW!$I:$I,MATCHUP!$A62,SWISSW!$J:$J,MATCHUP!BR$1,SWISSW!$F:$F,"Draw")+COUNTIFS(SWISSW!$I:$I,MATCHUP!BR$1,SWISSW!$J:$J,MATCHUP!$A62)-COUNTIFS(SWISSW!$I:$I,MATCHUP!BR$1,SWISSW!$J:$J,MATCHUP!$A62,SWISSW!$F:$F,"Draw")),"-")</f>
        <v>-</v>
      </c>
      <c r="BS62" s="5" t="str">
        <f ca="1">IFERROR((COUNTIFS(SWISSW!$I:$I,MATCHUP!$A62,SWISSW!$J:$J,MATCHUP!BS$1,SWISSW!$F:$F,"Won")+COUNTIFS(SWISSW!$I:$I,MATCHUP!BS$1,SWISSW!$J:$J,MATCHUP!$A62,SWISSW!$F:$F,"Lost"))/(COUNTIFS(SWISSW!$I:$I,MATCHUP!$A62,SWISSW!$J:$J,MATCHUP!BS$1)-COUNTIFS(SWISSW!$I:$I,MATCHUP!$A62,SWISSW!$J:$J,MATCHUP!BS$1,SWISSW!$F:$F,"Draw")+COUNTIFS(SWISSW!$I:$I,MATCHUP!BS$1,SWISSW!$J:$J,MATCHUP!$A62)-COUNTIFS(SWISSW!$I:$I,MATCHUP!BS$1,SWISSW!$J:$J,MATCHUP!$A62,SWISSW!$F:$F,"Draw")),"-")</f>
        <v>-</v>
      </c>
      <c r="BT62" s="5" t="str">
        <f ca="1">IFERROR((COUNTIFS(SWISSW!$I:$I,MATCHUP!$A62,SWISSW!$J:$J,MATCHUP!BT$1,SWISSW!$F:$F,"Won")+COUNTIFS(SWISSW!$I:$I,MATCHUP!BT$1,SWISSW!$J:$J,MATCHUP!$A62,SWISSW!$F:$F,"Lost"))/(COUNTIFS(SWISSW!$I:$I,MATCHUP!$A62,SWISSW!$J:$J,MATCHUP!BT$1)-COUNTIFS(SWISSW!$I:$I,MATCHUP!$A62,SWISSW!$J:$J,MATCHUP!BT$1,SWISSW!$F:$F,"Draw")+COUNTIFS(SWISSW!$I:$I,MATCHUP!BT$1,SWISSW!$J:$J,MATCHUP!$A62)-COUNTIFS(SWISSW!$I:$I,MATCHUP!BT$1,SWISSW!$J:$J,MATCHUP!$A62,SWISSW!$F:$F,"Draw")),"-")</f>
        <v>-</v>
      </c>
      <c r="BU62" s="5" t="str">
        <f ca="1">IFERROR((COUNTIFS(SWISSW!$I:$I,MATCHUP!$A62,SWISSW!$J:$J,MATCHUP!BU$1,SWISSW!$F:$F,"Won")+COUNTIFS(SWISSW!$I:$I,MATCHUP!BU$1,SWISSW!$J:$J,MATCHUP!$A62,SWISSW!$F:$F,"Lost"))/(COUNTIFS(SWISSW!$I:$I,MATCHUP!$A62,SWISSW!$J:$J,MATCHUP!BU$1)-COUNTIFS(SWISSW!$I:$I,MATCHUP!$A62,SWISSW!$J:$J,MATCHUP!BU$1,SWISSW!$F:$F,"Draw")+COUNTIFS(SWISSW!$I:$I,MATCHUP!BU$1,SWISSW!$J:$J,MATCHUP!$A62)-COUNTIFS(SWISSW!$I:$I,MATCHUP!BU$1,SWISSW!$J:$J,MATCHUP!$A62,SWISSW!$F:$F,"Draw")),"-")</f>
        <v>-</v>
      </c>
      <c r="BV62" s="5" t="str">
        <f ca="1">IFERROR((COUNTIFS(SWISSW!$I:$I,MATCHUP!$A62,SWISSW!$J:$J,MATCHUP!BV$1,SWISSW!$F:$F,"Won")+COUNTIFS(SWISSW!$I:$I,MATCHUP!BV$1,SWISSW!$J:$J,MATCHUP!$A62,SWISSW!$F:$F,"Lost"))/(COUNTIFS(SWISSW!$I:$I,MATCHUP!$A62,SWISSW!$J:$J,MATCHUP!BV$1)-COUNTIFS(SWISSW!$I:$I,MATCHUP!$A62,SWISSW!$J:$J,MATCHUP!BV$1,SWISSW!$F:$F,"Draw")+COUNTIFS(SWISSW!$I:$I,MATCHUP!BV$1,SWISSW!$J:$J,MATCHUP!$A62)-COUNTIFS(SWISSW!$I:$I,MATCHUP!BV$1,SWISSW!$J:$J,MATCHUP!$A62,SWISSW!$F:$F,"Draw")),"-")</f>
        <v>-</v>
      </c>
      <c r="BW62" s="5" t="str">
        <f ca="1">IFERROR((COUNTIFS(SWISSW!$I:$I,MATCHUP!$A62,SWISSW!$J:$J,MATCHUP!BW$1,SWISSW!$F:$F,"Won")+COUNTIFS(SWISSW!$I:$I,MATCHUP!BW$1,SWISSW!$J:$J,MATCHUP!$A62,SWISSW!$F:$F,"Lost"))/(COUNTIFS(SWISSW!$I:$I,MATCHUP!$A62,SWISSW!$J:$J,MATCHUP!BW$1)-COUNTIFS(SWISSW!$I:$I,MATCHUP!$A62,SWISSW!$J:$J,MATCHUP!BW$1,SWISSW!$F:$F,"Draw")+COUNTIFS(SWISSW!$I:$I,MATCHUP!BW$1,SWISSW!$J:$J,MATCHUP!$A62)-COUNTIFS(SWISSW!$I:$I,MATCHUP!BW$1,SWISSW!$J:$J,MATCHUP!$A62,SWISSW!$F:$F,"Draw")),"-")</f>
        <v>-</v>
      </c>
      <c r="BX62" s="5" t="str">
        <f ca="1">IFERROR((COUNTIFS(SWISSW!$I:$I,MATCHUP!$A62,SWISSW!$J:$J,MATCHUP!BX$1,SWISSW!$F:$F,"Won")+COUNTIFS(SWISSW!$I:$I,MATCHUP!BX$1,SWISSW!$J:$J,MATCHUP!$A62,SWISSW!$F:$F,"Lost"))/(COUNTIFS(SWISSW!$I:$I,MATCHUP!$A62,SWISSW!$J:$J,MATCHUP!BX$1)-COUNTIFS(SWISSW!$I:$I,MATCHUP!$A62,SWISSW!$J:$J,MATCHUP!BX$1,SWISSW!$F:$F,"Draw")+COUNTIFS(SWISSW!$I:$I,MATCHUP!BX$1,SWISSW!$J:$J,MATCHUP!$A62)-COUNTIFS(SWISSW!$I:$I,MATCHUP!BX$1,SWISSW!$J:$J,MATCHUP!$A62,SWISSW!$F:$F,"Draw")),"-")</f>
        <v>-</v>
      </c>
      <c r="BY62" s="5" t="str">
        <f ca="1">IFERROR((COUNTIFS(SWISSW!$I:$I,MATCHUP!$A62,SWISSW!$J:$J,MATCHUP!BY$1,SWISSW!$F:$F,"Won")+COUNTIFS(SWISSW!$I:$I,MATCHUP!BY$1,SWISSW!$J:$J,MATCHUP!$A62,SWISSW!$F:$F,"Lost"))/(COUNTIFS(SWISSW!$I:$I,MATCHUP!$A62,SWISSW!$J:$J,MATCHUP!BY$1)-COUNTIFS(SWISSW!$I:$I,MATCHUP!$A62,SWISSW!$J:$J,MATCHUP!BY$1,SWISSW!$F:$F,"Draw")+COUNTIFS(SWISSW!$I:$I,MATCHUP!BY$1,SWISSW!$J:$J,MATCHUP!$A62)-COUNTIFS(SWISSW!$I:$I,MATCHUP!BY$1,SWISSW!$J:$J,MATCHUP!$A62,SWISSW!$F:$F,"Draw")),"-")</f>
        <v>-</v>
      </c>
      <c r="BZ62" s="5" t="str">
        <f ca="1">IFERROR((COUNTIFS(SWISSW!$I:$I,MATCHUP!$A62,SWISSW!$J:$J,MATCHUP!BZ$1,SWISSW!$F:$F,"Won")+COUNTIFS(SWISSW!$I:$I,MATCHUP!BZ$1,SWISSW!$J:$J,MATCHUP!$A62,SWISSW!$F:$F,"Lost"))/(COUNTIFS(SWISSW!$I:$I,MATCHUP!$A62,SWISSW!$J:$J,MATCHUP!BZ$1)-COUNTIFS(SWISSW!$I:$I,MATCHUP!$A62,SWISSW!$J:$J,MATCHUP!BZ$1,SWISSW!$F:$F,"Draw")+COUNTIFS(SWISSW!$I:$I,MATCHUP!BZ$1,SWISSW!$J:$J,MATCHUP!$A62)-COUNTIFS(SWISSW!$I:$I,MATCHUP!BZ$1,SWISSW!$J:$J,MATCHUP!$A62,SWISSW!$F:$F,"Draw")),"-")</f>
        <v>-</v>
      </c>
      <c r="CA62" s="5" t="str">
        <f ca="1">IFERROR((COUNTIFS(SWISSW!$I:$I,MATCHUP!$A62,SWISSW!$J:$J,MATCHUP!CA$1,SWISSW!$F:$F,"Won")+COUNTIFS(SWISSW!$I:$I,MATCHUP!CA$1,SWISSW!$J:$J,MATCHUP!$A62,SWISSW!$F:$F,"Lost"))/(COUNTIFS(SWISSW!$I:$I,MATCHUP!$A62,SWISSW!$J:$J,MATCHUP!CA$1)-COUNTIFS(SWISSW!$I:$I,MATCHUP!$A62,SWISSW!$J:$J,MATCHUP!CA$1,SWISSW!$F:$F,"Draw")+COUNTIFS(SWISSW!$I:$I,MATCHUP!CA$1,SWISSW!$J:$J,MATCHUP!$A62)-COUNTIFS(SWISSW!$I:$I,MATCHUP!CA$1,SWISSW!$J:$J,MATCHUP!$A62,SWISSW!$F:$F,"Draw")),"-")</f>
        <v>-</v>
      </c>
      <c r="CB62" s="5" t="str">
        <f ca="1">IFERROR((COUNTIFS(SWISSW!$I:$I,MATCHUP!$A62,SWISSW!$J:$J,MATCHUP!CB$1,SWISSW!$F:$F,"Won")+COUNTIFS(SWISSW!$I:$I,MATCHUP!CB$1,SWISSW!$J:$J,MATCHUP!$A62,SWISSW!$F:$F,"Lost"))/(COUNTIFS(SWISSW!$I:$I,MATCHUP!$A62,SWISSW!$J:$J,MATCHUP!CB$1)-COUNTIFS(SWISSW!$I:$I,MATCHUP!$A62,SWISSW!$J:$J,MATCHUP!CB$1,SWISSW!$F:$F,"Draw")+COUNTIFS(SWISSW!$I:$I,MATCHUP!CB$1,SWISSW!$J:$J,MATCHUP!$A62)-COUNTIFS(SWISSW!$I:$I,MATCHUP!CB$1,SWISSW!$J:$J,MATCHUP!$A62,SWISSW!$F:$F,"Draw")),"-")</f>
        <v>-</v>
      </c>
      <c r="CC62" s="5" t="str">
        <f ca="1">IFERROR((COUNTIFS(SWISSW!$I:$I,MATCHUP!$A62,SWISSW!$J:$J,MATCHUP!CC$1,SWISSW!$F:$F,"Won")+COUNTIFS(SWISSW!$I:$I,MATCHUP!CC$1,SWISSW!$J:$J,MATCHUP!$A62,SWISSW!$F:$F,"Lost"))/(COUNTIFS(SWISSW!$I:$I,MATCHUP!$A62,SWISSW!$J:$J,MATCHUP!CC$1)-COUNTIFS(SWISSW!$I:$I,MATCHUP!$A62,SWISSW!$J:$J,MATCHUP!CC$1,SWISSW!$F:$F,"Draw")+COUNTIFS(SWISSW!$I:$I,MATCHUP!CC$1,SWISSW!$J:$J,MATCHUP!$A62)-COUNTIFS(SWISSW!$I:$I,MATCHUP!CC$1,SWISSW!$J:$J,MATCHUP!$A62,SWISSW!$F:$F,"Draw")),"-")</f>
        <v>-</v>
      </c>
      <c r="CD62" s="5" t="str">
        <f ca="1">IFERROR((COUNTIFS(SWISSW!$I:$I,MATCHUP!$A62,SWISSW!$J:$J,MATCHUP!CD$1,SWISSW!$F:$F,"Won")+COUNTIFS(SWISSW!$I:$I,MATCHUP!CD$1,SWISSW!$J:$J,MATCHUP!$A62,SWISSW!$F:$F,"Lost"))/(COUNTIFS(SWISSW!$I:$I,MATCHUP!$A62,SWISSW!$J:$J,MATCHUP!CD$1)-COUNTIFS(SWISSW!$I:$I,MATCHUP!$A62,SWISSW!$J:$J,MATCHUP!CD$1,SWISSW!$F:$F,"Draw")+COUNTIFS(SWISSW!$I:$I,MATCHUP!CD$1,SWISSW!$J:$J,MATCHUP!$A62)-COUNTIFS(SWISSW!$I:$I,MATCHUP!CD$1,SWISSW!$J:$J,MATCHUP!$A62,SWISSW!$F:$F,"Draw")),"-")</f>
        <v>-</v>
      </c>
      <c r="CE62" s="5" t="str">
        <f ca="1">IFERROR((COUNTIFS(SWISSW!$I:$I,MATCHUP!$A62,SWISSW!$J:$J,MATCHUP!CE$1,SWISSW!$F:$F,"Won")+COUNTIFS(SWISSW!$I:$I,MATCHUP!CE$1,SWISSW!$J:$J,MATCHUP!$A62,SWISSW!$F:$F,"Lost"))/(COUNTIFS(SWISSW!$I:$I,MATCHUP!$A62,SWISSW!$J:$J,MATCHUP!CE$1)-COUNTIFS(SWISSW!$I:$I,MATCHUP!$A62,SWISSW!$J:$J,MATCHUP!CE$1,SWISSW!$F:$F,"Draw")+COUNTIFS(SWISSW!$I:$I,MATCHUP!CE$1,SWISSW!$J:$J,MATCHUP!$A62)-COUNTIFS(SWISSW!$I:$I,MATCHUP!CE$1,SWISSW!$J:$J,MATCHUP!$A62,SWISSW!$F:$F,"Draw")),"-")</f>
        <v>-</v>
      </c>
      <c r="CF62" s="5" t="str">
        <f ca="1">IFERROR((COUNTIFS(SWISSW!$I:$I,MATCHUP!$A62,SWISSW!$J:$J,MATCHUP!CF$1,SWISSW!$F:$F,"Won")+COUNTIFS(SWISSW!$I:$I,MATCHUP!CF$1,SWISSW!$J:$J,MATCHUP!$A62,SWISSW!$F:$F,"Lost"))/(COUNTIFS(SWISSW!$I:$I,MATCHUP!$A62,SWISSW!$J:$J,MATCHUP!CF$1)-COUNTIFS(SWISSW!$I:$I,MATCHUP!$A62,SWISSW!$J:$J,MATCHUP!CF$1,SWISSW!$F:$F,"Draw")+COUNTIFS(SWISSW!$I:$I,MATCHUP!CF$1,SWISSW!$J:$J,MATCHUP!$A62)-COUNTIFS(SWISSW!$I:$I,MATCHUP!CF$1,SWISSW!$J:$J,MATCHUP!$A62,SWISSW!$F:$F,"Draw")),"-")</f>
        <v>-</v>
      </c>
      <c r="CG62" s="5" t="str">
        <f ca="1">IFERROR((COUNTIFS(SWISSW!$I:$I,MATCHUP!$A62,SWISSW!$J:$J,MATCHUP!CG$1,SWISSW!$F:$F,"Won")+COUNTIFS(SWISSW!$I:$I,MATCHUP!CG$1,SWISSW!$J:$J,MATCHUP!$A62,SWISSW!$F:$F,"Lost"))/(COUNTIFS(SWISSW!$I:$I,MATCHUP!$A62,SWISSW!$J:$J,MATCHUP!CG$1)-COUNTIFS(SWISSW!$I:$I,MATCHUP!$A62,SWISSW!$J:$J,MATCHUP!CG$1,SWISSW!$F:$F,"Draw")+COUNTIFS(SWISSW!$I:$I,MATCHUP!CG$1,SWISSW!$J:$J,MATCHUP!$A62)-COUNTIFS(SWISSW!$I:$I,MATCHUP!CG$1,SWISSW!$J:$J,MATCHUP!$A62,SWISSW!$F:$F,"Draw")),"-")</f>
        <v>-</v>
      </c>
      <c r="CH62" s="5" t="str">
        <f ca="1">IFERROR((COUNTIFS(SWISSW!$I:$I,MATCHUP!$A62,SWISSW!$J:$J,MATCHUP!CH$1,SWISSW!$F:$F,"Won")+COUNTIFS(SWISSW!$I:$I,MATCHUP!CH$1,SWISSW!$J:$J,MATCHUP!$A62,SWISSW!$F:$F,"Lost"))/(COUNTIFS(SWISSW!$I:$I,MATCHUP!$A62,SWISSW!$J:$J,MATCHUP!CH$1)-COUNTIFS(SWISSW!$I:$I,MATCHUP!$A62,SWISSW!$J:$J,MATCHUP!CH$1,SWISSW!$F:$F,"Draw")+COUNTIFS(SWISSW!$I:$I,MATCHUP!CH$1,SWISSW!$J:$J,MATCHUP!$A62)-COUNTIFS(SWISSW!$I:$I,MATCHUP!CH$1,SWISSW!$J:$J,MATCHUP!$A62,SWISSW!$F:$F,"Draw")),"-")</f>
        <v>-</v>
      </c>
      <c r="CI62" s="5" t="str">
        <f ca="1">IFERROR((COUNTIFS(SWISSW!$I:$I,MATCHUP!$A62,SWISSW!$J:$J,MATCHUP!CI$1,SWISSW!$F:$F,"Won")+COUNTIFS(SWISSW!$I:$I,MATCHUP!CI$1,SWISSW!$J:$J,MATCHUP!$A62,SWISSW!$F:$F,"Lost"))/(COUNTIFS(SWISSW!$I:$I,MATCHUP!$A62,SWISSW!$J:$J,MATCHUP!CI$1)-COUNTIFS(SWISSW!$I:$I,MATCHUP!$A62,SWISSW!$J:$J,MATCHUP!CI$1,SWISSW!$F:$F,"Draw")+COUNTIFS(SWISSW!$I:$I,MATCHUP!CI$1,SWISSW!$J:$J,MATCHUP!$A62)-COUNTIFS(SWISSW!$I:$I,MATCHUP!CI$1,SWISSW!$J:$J,MATCHUP!$A62,SWISSW!$F:$F,"Draw")),"-")</f>
        <v>-</v>
      </c>
      <c r="CJ62" s="5" t="str">
        <f ca="1">IFERROR((COUNTIFS(SWISSW!$I:$I,MATCHUP!$A62,SWISSW!$J:$J,MATCHUP!CJ$1,SWISSW!$F:$F,"Won")+COUNTIFS(SWISSW!$I:$I,MATCHUP!CJ$1,SWISSW!$J:$J,MATCHUP!$A62,SWISSW!$F:$F,"Lost"))/(COUNTIFS(SWISSW!$I:$I,MATCHUP!$A62,SWISSW!$J:$J,MATCHUP!CJ$1)-COUNTIFS(SWISSW!$I:$I,MATCHUP!$A62,SWISSW!$J:$J,MATCHUP!CJ$1,SWISSW!$F:$F,"Draw")+COUNTIFS(SWISSW!$I:$I,MATCHUP!CJ$1,SWISSW!$J:$J,MATCHUP!$A62)-COUNTIFS(SWISSW!$I:$I,MATCHUP!CJ$1,SWISSW!$J:$J,MATCHUP!$A62,SWISSW!$F:$F,"Draw")),"-")</f>
        <v>-</v>
      </c>
      <c r="CK62" s="5" t="str">
        <f ca="1">IFERROR((COUNTIFS(SWISSW!$I:$I,MATCHUP!$A62,SWISSW!$J:$J,MATCHUP!CK$1,SWISSW!$F:$F,"Won")+COUNTIFS(SWISSW!$I:$I,MATCHUP!CK$1,SWISSW!$J:$J,MATCHUP!$A62,SWISSW!$F:$F,"Lost"))/(COUNTIFS(SWISSW!$I:$I,MATCHUP!$A62,SWISSW!$J:$J,MATCHUP!CK$1)-COUNTIFS(SWISSW!$I:$I,MATCHUP!$A62,SWISSW!$J:$J,MATCHUP!CK$1,SWISSW!$F:$F,"Draw")+COUNTIFS(SWISSW!$I:$I,MATCHUP!CK$1,SWISSW!$J:$J,MATCHUP!$A62)-COUNTIFS(SWISSW!$I:$I,MATCHUP!CK$1,SWISSW!$J:$J,MATCHUP!$A62,SWISSW!$F:$F,"Draw")),"-")</f>
        <v>-</v>
      </c>
      <c r="CL62" s="5" t="str">
        <f ca="1">IFERROR((COUNTIFS(SWISSW!$I:$I,MATCHUP!$A62,SWISSW!$J:$J,MATCHUP!CL$1,SWISSW!$F:$F,"Won")+COUNTIFS(SWISSW!$I:$I,MATCHUP!CL$1,SWISSW!$J:$J,MATCHUP!$A62,SWISSW!$F:$F,"Lost"))/(COUNTIFS(SWISSW!$I:$I,MATCHUP!$A62,SWISSW!$J:$J,MATCHUP!CL$1)-COUNTIFS(SWISSW!$I:$I,MATCHUP!$A62,SWISSW!$J:$J,MATCHUP!CL$1,SWISSW!$F:$F,"Draw")+COUNTIFS(SWISSW!$I:$I,MATCHUP!CL$1,SWISSW!$J:$J,MATCHUP!$A62)-COUNTIFS(SWISSW!$I:$I,MATCHUP!CL$1,SWISSW!$J:$J,MATCHUP!$A62,SWISSW!$F:$F,"Draw")),"-")</f>
        <v>-</v>
      </c>
      <c r="CM62" s="5" t="str">
        <f ca="1">IFERROR((COUNTIFS(SWISSW!$I:$I,MATCHUP!$A62,SWISSW!$J:$J,MATCHUP!CM$1,SWISSW!$F:$F,"Won")+COUNTIFS(SWISSW!$I:$I,MATCHUP!CM$1,SWISSW!$J:$J,MATCHUP!$A62,SWISSW!$F:$F,"Lost"))/(COUNTIFS(SWISSW!$I:$I,MATCHUP!$A62,SWISSW!$J:$J,MATCHUP!CM$1)-COUNTIFS(SWISSW!$I:$I,MATCHUP!$A62,SWISSW!$J:$J,MATCHUP!CM$1,SWISSW!$F:$F,"Draw")+COUNTIFS(SWISSW!$I:$I,MATCHUP!CM$1,SWISSW!$J:$J,MATCHUP!$A62)-COUNTIFS(SWISSW!$I:$I,MATCHUP!CM$1,SWISSW!$J:$J,MATCHUP!$A62,SWISSW!$F:$F,"Draw")),"-")</f>
        <v>-</v>
      </c>
      <c r="CN62" s="5" t="str">
        <f ca="1">IFERROR((COUNTIFS(SWISSW!$I:$I,MATCHUP!$A62,SWISSW!$J:$J,MATCHUP!CN$1,SWISSW!$F:$F,"Won")+COUNTIFS(SWISSW!$I:$I,MATCHUP!CN$1,SWISSW!$J:$J,MATCHUP!$A62,SWISSW!$F:$F,"Lost"))/(COUNTIFS(SWISSW!$I:$I,MATCHUP!$A62,SWISSW!$J:$J,MATCHUP!CN$1)-COUNTIFS(SWISSW!$I:$I,MATCHUP!$A62,SWISSW!$J:$J,MATCHUP!CN$1,SWISSW!$F:$F,"Draw")+COUNTIFS(SWISSW!$I:$I,MATCHUP!CN$1,SWISSW!$J:$J,MATCHUP!$A62)-COUNTIFS(SWISSW!$I:$I,MATCHUP!CN$1,SWISSW!$J:$J,MATCHUP!$A62,SWISSW!$F:$F,"Draw")),"-")</f>
        <v>-</v>
      </c>
      <c r="CO62" s="5" t="str">
        <f ca="1">IFERROR((COUNTIFS(SWISSW!$I:$I,MATCHUP!$A62,SWISSW!$J:$J,MATCHUP!CO$1,SWISSW!$F:$F,"Won")+COUNTIFS(SWISSW!$I:$I,MATCHUP!CO$1,SWISSW!$J:$J,MATCHUP!$A62,SWISSW!$F:$F,"Lost"))/(COUNTIFS(SWISSW!$I:$I,MATCHUP!$A62,SWISSW!$J:$J,MATCHUP!CO$1)-COUNTIFS(SWISSW!$I:$I,MATCHUP!$A62,SWISSW!$J:$J,MATCHUP!CO$1,SWISSW!$F:$F,"Draw")+COUNTIFS(SWISSW!$I:$I,MATCHUP!CO$1,SWISSW!$J:$J,MATCHUP!$A62)-COUNTIFS(SWISSW!$I:$I,MATCHUP!CO$1,SWISSW!$J:$J,MATCHUP!$A62,SWISSW!$F:$F,"Draw")),"-")</f>
        <v>-</v>
      </c>
      <c r="CP62" s="5" t="str">
        <f ca="1">IFERROR((COUNTIFS(SWISSW!$I:$I,MATCHUP!$A62,SWISSW!$J:$J,MATCHUP!CP$1,SWISSW!$F:$F,"Won")+COUNTIFS(SWISSW!$I:$I,MATCHUP!CP$1,SWISSW!$J:$J,MATCHUP!$A62,SWISSW!$F:$F,"Lost"))/(COUNTIFS(SWISSW!$I:$I,MATCHUP!$A62,SWISSW!$J:$J,MATCHUP!CP$1)-COUNTIFS(SWISSW!$I:$I,MATCHUP!$A62,SWISSW!$J:$J,MATCHUP!CP$1,SWISSW!$F:$F,"Draw")+COUNTIFS(SWISSW!$I:$I,MATCHUP!CP$1,SWISSW!$J:$J,MATCHUP!$A62)-COUNTIFS(SWISSW!$I:$I,MATCHUP!CP$1,SWISSW!$J:$J,MATCHUP!$A62,SWISSW!$F:$F,"Draw")),"-")</f>
        <v>-</v>
      </c>
      <c r="CQ62" s="5" t="str">
        <f ca="1">IFERROR((COUNTIFS(SWISSW!$I:$I,MATCHUP!$A62,SWISSW!$J:$J,MATCHUP!CQ$1,SWISSW!$F:$F,"Won")+COUNTIFS(SWISSW!$I:$I,MATCHUP!CQ$1,SWISSW!$J:$J,MATCHUP!$A62,SWISSW!$F:$F,"Lost"))/(COUNTIFS(SWISSW!$I:$I,MATCHUP!$A62,SWISSW!$J:$J,MATCHUP!CQ$1)-COUNTIFS(SWISSW!$I:$I,MATCHUP!$A62,SWISSW!$J:$J,MATCHUP!CQ$1,SWISSW!$F:$F,"Draw")+COUNTIFS(SWISSW!$I:$I,MATCHUP!CQ$1,SWISSW!$J:$J,MATCHUP!$A62)-COUNTIFS(SWISSW!$I:$I,MATCHUP!CQ$1,SWISSW!$J:$J,MATCHUP!$A62,SWISSW!$F:$F,"Draw")),"-")</f>
        <v>-</v>
      </c>
      <c r="CR62" s="5" t="str">
        <f ca="1">IFERROR((COUNTIFS(SWISSW!$I:$I,MATCHUP!$A62,SWISSW!$J:$J,MATCHUP!CR$1,SWISSW!$F:$F,"Won")+COUNTIFS(SWISSW!$I:$I,MATCHUP!CR$1,SWISSW!$J:$J,MATCHUP!$A62,SWISSW!$F:$F,"Lost"))/(COUNTIFS(SWISSW!$I:$I,MATCHUP!$A62,SWISSW!$J:$J,MATCHUP!CR$1)-COUNTIFS(SWISSW!$I:$I,MATCHUP!$A62,SWISSW!$J:$J,MATCHUP!CR$1,SWISSW!$F:$F,"Draw")+COUNTIFS(SWISSW!$I:$I,MATCHUP!CR$1,SWISSW!$J:$J,MATCHUP!$A62)-COUNTIFS(SWISSW!$I:$I,MATCHUP!CR$1,SWISSW!$J:$J,MATCHUP!$A62,SWISSW!$F:$F,"Draw")),"-")</f>
        <v>-</v>
      </c>
      <c r="CS62" s="5" t="str">
        <f ca="1">IFERROR((COUNTIFS(SWISSW!$I:$I,MATCHUP!$A62,SWISSW!$J:$J,MATCHUP!CS$1,SWISSW!$F:$F,"Won")+COUNTIFS(SWISSW!$I:$I,MATCHUP!CS$1,SWISSW!$J:$J,MATCHUP!$A62,SWISSW!$F:$F,"Lost"))/(COUNTIFS(SWISSW!$I:$I,MATCHUP!$A62,SWISSW!$J:$J,MATCHUP!CS$1)-COUNTIFS(SWISSW!$I:$I,MATCHUP!$A62,SWISSW!$J:$J,MATCHUP!CS$1,SWISSW!$F:$F,"Draw")+COUNTIFS(SWISSW!$I:$I,MATCHUP!CS$1,SWISSW!$J:$J,MATCHUP!$A62)-COUNTIFS(SWISSW!$I:$I,MATCHUP!CS$1,SWISSW!$J:$J,MATCHUP!$A62,SWISSW!$F:$F,"Draw")),"-")</f>
        <v>-</v>
      </c>
      <c r="CT62" s="5" t="str">
        <f ca="1">IFERROR((COUNTIFS(SWISSW!$I:$I,MATCHUP!$A62,SWISSW!$J:$J,MATCHUP!CT$1,SWISSW!$F:$F,"Won")+COUNTIFS(SWISSW!$I:$I,MATCHUP!CT$1,SWISSW!$J:$J,MATCHUP!$A62,SWISSW!$F:$F,"Lost"))/(COUNTIFS(SWISSW!$I:$I,MATCHUP!$A62,SWISSW!$J:$J,MATCHUP!CT$1)-COUNTIFS(SWISSW!$I:$I,MATCHUP!$A62,SWISSW!$J:$J,MATCHUP!CT$1,SWISSW!$F:$F,"Draw")+COUNTIFS(SWISSW!$I:$I,MATCHUP!CT$1,SWISSW!$J:$J,MATCHUP!$A62)-COUNTIFS(SWISSW!$I:$I,MATCHUP!CT$1,SWISSW!$J:$J,MATCHUP!$A62,SWISSW!$F:$F,"Draw")),"-")</f>
        <v>-</v>
      </c>
      <c r="CU62" s="5" t="str">
        <f ca="1">IFERROR((COUNTIFS(SWISSW!$I:$I,MATCHUP!$A62,SWISSW!$J:$J,MATCHUP!CU$1,SWISSW!$F:$F,"Won")+COUNTIFS(SWISSW!$I:$I,MATCHUP!CU$1,SWISSW!$J:$J,MATCHUP!$A62,SWISSW!$F:$F,"Lost"))/(COUNTIFS(SWISSW!$I:$I,MATCHUP!$A62,SWISSW!$J:$J,MATCHUP!CU$1)-COUNTIFS(SWISSW!$I:$I,MATCHUP!$A62,SWISSW!$J:$J,MATCHUP!CU$1,SWISSW!$F:$F,"Draw")+COUNTIFS(SWISSW!$I:$I,MATCHUP!CU$1,SWISSW!$J:$J,MATCHUP!$A62)-COUNTIFS(SWISSW!$I:$I,MATCHUP!CU$1,SWISSW!$J:$J,MATCHUP!$A62,SWISSW!$F:$F,"Draw")),"-")</f>
        <v>-</v>
      </c>
      <c r="CV62" s="5" t="str">
        <f ca="1">IFERROR((COUNTIFS(SWISSW!$I:$I,MATCHUP!$A62,SWISSW!$J:$J,MATCHUP!CV$1,SWISSW!$F:$F,"Won")+COUNTIFS(SWISSW!$I:$I,MATCHUP!CV$1,SWISSW!$J:$J,MATCHUP!$A62,SWISSW!$F:$F,"Lost"))/(COUNTIFS(SWISSW!$I:$I,MATCHUP!$A62,SWISSW!$J:$J,MATCHUP!CV$1)-COUNTIFS(SWISSW!$I:$I,MATCHUP!$A62,SWISSW!$J:$J,MATCHUP!CV$1,SWISSW!$F:$F,"Draw")+COUNTIFS(SWISSW!$I:$I,MATCHUP!CV$1,SWISSW!$J:$J,MATCHUP!$A62)-COUNTIFS(SWISSW!$I:$I,MATCHUP!CV$1,SWISSW!$J:$J,MATCHUP!$A62,SWISSW!$F:$F,"Draw")),"-")</f>
        <v>-</v>
      </c>
    </row>
    <row r="63" spans="1:100" ht="55" customHeight="1" x14ac:dyDescent="0.3">
      <c r="A63" s="3" t="str" cm="1">
        <f t="array" aca="1" ref="A63" ca="1">INDIRECT(ADDRESS(ROW(),1,,1,"METABREAK"))</f>
        <v>Temur Things</v>
      </c>
      <c r="B63" s="5">
        <f ca="1">IFERROR((COUNTIFS(SWISSW!$I:$I,MATCHUP!$A63,SWISSW!$J:$J,MATCHUP!B$1,SWISSW!$F:$F,"Won")+COUNTIFS(SWISSW!$I:$I,MATCHUP!B$1,SWISSW!$J:$J,MATCHUP!$A63,SWISSW!$F:$F,"Lost"))/(COUNTIFS(SWISSW!$I:$I,MATCHUP!$A63,SWISSW!$J:$J,MATCHUP!B$1)-COUNTIFS(SWISSW!$I:$I,MATCHUP!$A63,SWISSW!$J:$J,MATCHUP!B$1,SWISSW!$F:$F,"Draw")+COUNTIFS(SWISSW!$I:$I,MATCHUP!B$1,SWISSW!$J:$J,MATCHUP!$A63)-COUNTIFS(SWISSW!$I:$I,MATCHUP!B$1,SWISSW!$J:$J,MATCHUP!$A63,SWISSW!$F:$F,"Draw")),"-")</f>
        <v>1</v>
      </c>
      <c r="C63" s="5" t="str">
        <f ca="1">IFERROR((COUNTIFS(SWISSW!$I:$I,MATCHUP!$A63,SWISSW!$J:$J,MATCHUP!C$1,SWISSW!$F:$F,"Won")+COUNTIFS(SWISSW!$I:$I,MATCHUP!C$1,SWISSW!$J:$J,MATCHUP!$A63,SWISSW!$F:$F,"Lost"))/(COUNTIFS(SWISSW!$I:$I,MATCHUP!$A63,SWISSW!$J:$J,MATCHUP!C$1)-COUNTIFS(SWISSW!$I:$I,MATCHUP!$A63,SWISSW!$J:$J,MATCHUP!C$1,SWISSW!$F:$F,"Draw")+COUNTIFS(SWISSW!$I:$I,MATCHUP!C$1,SWISSW!$J:$J,MATCHUP!$A63)-COUNTIFS(SWISSW!$I:$I,MATCHUP!C$1,SWISSW!$J:$J,MATCHUP!$A63,SWISSW!$F:$F,"Draw")),"-")</f>
        <v>-</v>
      </c>
      <c r="D63" s="5" t="str">
        <f ca="1">IFERROR((COUNTIFS(SWISSW!$I:$I,MATCHUP!$A63,SWISSW!$J:$J,MATCHUP!D$1,SWISSW!$F:$F,"Won")+COUNTIFS(SWISSW!$I:$I,MATCHUP!D$1,SWISSW!$J:$J,MATCHUP!$A63,SWISSW!$F:$F,"Lost"))/(COUNTIFS(SWISSW!$I:$I,MATCHUP!$A63,SWISSW!$J:$J,MATCHUP!D$1)-COUNTIFS(SWISSW!$I:$I,MATCHUP!$A63,SWISSW!$J:$J,MATCHUP!D$1,SWISSW!$F:$F,"Draw")+COUNTIFS(SWISSW!$I:$I,MATCHUP!D$1,SWISSW!$J:$J,MATCHUP!$A63)-COUNTIFS(SWISSW!$I:$I,MATCHUP!D$1,SWISSW!$J:$J,MATCHUP!$A63,SWISSW!$F:$F,"Draw")),"-")</f>
        <v>-</v>
      </c>
      <c r="E63" s="5" t="str">
        <f ca="1">IFERROR((COUNTIFS(SWISSW!$I:$I,MATCHUP!$A63,SWISSW!$J:$J,MATCHUP!E$1,SWISSW!$F:$F,"Won")+COUNTIFS(SWISSW!$I:$I,MATCHUP!E$1,SWISSW!$J:$J,MATCHUP!$A63,SWISSW!$F:$F,"Lost"))/(COUNTIFS(SWISSW!$I:$I,MATCHUP!$A63,SWISSW!$J:$J,MATCHUP!E$1)-COUNTIFS(SWISSW!$I:$I,MATCHUP!$A63,SWISSW!$J:$J,MATCHUP!E$1,SWISSW!$F:$F,"Draw")+COUNTIFS(SWISSW!$I:$I,MATCHUP!E$1,SWISSW!$J:$J,MATCHUP!$A63)-COUNTIFS(SWISSW!$I:$I,MATCHUP!E$1,SWISSW!$J:$J,MATCHUP!$A63,SWISSW!$F:$F,"Draw")),"-")</f>
        <v>-</v>
      </c>
      <c r="F63" s="5">
        <f ca="1">IFERROR((COUNTIFS(SWISSW!$I:$I,MATCHUP!$A63,SWISSW!$J:$J,MATCHUP!F$1,SWISSW!$F:$F,"Won")+COUNTIFS(SWISSW!$I:$I,MATCHUP!F$1,SWISSW!$J:$J,MATCHUP!$A63,SWISSW!$F:$F,"Lost"))/(COUNTIFS(SWISSW!$I:$I,MATCHUP!$A63,SWISSW!$J:$J,MATCHUP!F$1)-COUNTIFS(SWISSW!$I:$I,MATCHUP!$A63,SWISSW!$J:$J,MATCHUP!F$1,SWISSW!$F:$F,"Draw")+COUNTIFS(SWISSW!$I:$I,MATCHUP!F$1,SWISSW!$J:$J,MATCHUP!$A63)-COUNTIFS(SWISSW!$I:$I,MATCHUP!F$1,SWISSW!$J:$J,MATCHUP!$A63,SWISSW!$F:$F,"Draw")),"-")</f>
        <v>0</v>
      </c>
      <c r="G63" s="5">
        <f ca="1">IFERROR((COUNTIFS(SWISSW!$I:$I,MATCHUP!$A63,SWISSW!$J:$J,MATCHUP!G$1,SWISSW!$F:$F,"Won")+COUNTIFS(SWISSW!$I:$I,MATCHUP!G$1,SWISSW!$J:$J,MATCHUP!$A63,SWISSW!$F:$F,"Lost"))/(COUNTIFS(SWISSW!$I:$I,MATCHUP!$A63,SWISSW!$J:$J,MATCHUP!G$1)-COUNTIFS(SWISSW!$I:$I,MATCHUP!$A63,SWISSW!$J:$J,MATCHUP!G$1,SWISSW!$F:$F,"Draw")+COUNTIFS(SWISSW!$I:$I,MATCHUP!G$1,SWISSW!$J:$J,MATCHUP!$A63)-COUNTIFS(SWISSW!$I:$I,MATCHUP!G$1,SWISSW!$J:$J,MATCHUP!$A63,SWISSW!$F:$F,"Draw")),"-")</f>
        <v>1</v>
      </c>
      <c r="H63" s="5">
        <f ca="1">IFERROR((COUNTIFS(SWISSW!$I:$I,MATCHUP!$A63,SWISSW!$J:$J,MATCHUP!H$1,SWISSW!$F:$F,"Won")+COUNTIFS(SWISSW!$I:$I,MATCHUP!H$1,SWISSW!$J:$J,MATCHUP!$A63,SWISSW!$F:$F,"Lost"))/(COUNTIFS(SWISSW!$I:$I,MATCHUP!$A63,SWISSW!$J:$J,MATCHUP!H$1)-COUNTIFS(SWISSW!$I:$I,MATCHUP!$A63,SWISSW!$J:$J,MATCHUP!H$1,SWISSW!$F:$F,"Draw")+COUNTIFS(SWISSW!$I:$I,MATCHUP!H$1,SWISSW!$J:$J,MATCHUP!$A63)-COUNTIFS(SWISSW!$I:$I,MATCHUP!H$1,SWISSW!$J:$J,MATCHUP!$A63,SWISSW!$F:$F,"Draw")),"-")</f>
        <v>0</v>
      </c>
      <c r="I63" s="5">
        <f ca="1">IFERROR((COUNTIFS(SWISSW!$I:$I,MATCHUP!$A63,SWISSW!$J:$J,MATCHUP!I$1,SWISSW!$F:$F,"Won")+COUNTIFS(SWISSW!$I:$I,MATCHUP!I$1,SWISSW!$J:$J,MATCHUP!$A63,SWISSW!$F:$F,"Lost"))/(COUNTIFS(SWISSW!$I:$I,MATCHUP!$A63,SWISSW!$J:$J,MATCHUP!I$1)-COUNTIFS(SWISSW!$I:$I,MATCHUP!$A63,SWISSW!$J:$J,MATCHUP!I$1,SWISSW!$F:$F,"Draw")+COUNTIFS(SWISSW!$I:$I,MATCHUP!I$1,SWISSW!$J:$J,MATCHUP!$A63)-COUNTIFS(SWISSW!$I:$I,MATCHUP!I$1,SWISSW!$J:$J,MATCHUP!$A63,SWISSW!$F:$F,"Draw")),"-")</f>
        <v>1</v>
      </c>
      <c r="J63" s="5" t="str">
        <f ca="1">IFERROR((COUNTIFS(SWISSW!$I:$I,MATCHUP!$A63,SWISSW!$J:$J,MATCHUP!J$1,SWISSW!$F:$F,"Won")+COUNTIFS(SWISSW!$I:$I,MATCHUP!J$1,SWISSW!$J:$J,MATCHUP!$A63,SWISSW!$F:$F,"Lost"))/(COUNTIFS(SWISSW!$I:$I,MATCHUP!$A63,SWISSW!$J:$J,MATCHUP!J$1)-COUNTIFS(SWISSW!$I:$I,MATCHUP!$A63,SWISSW!$J:$J,MATCHUP!J$1,SWISSW!$F:$F,"Draw")+COUNTIFS(SWISSW!$I:$I,MATCHUP!J$1,SWISSW!$J:$J,MATCHUP!$A63)-COUNTIFS(SWISSW!$I:$I,MATCHUP!J$1,SWISSW!$J:$J,MATCHUP!$A63,SWISSW!$F:$F,"Draw")),"-")</f>
        <v>-</v>
      </c>
      <c r="K63" s="5" t="str">
        <f ca="1">IFERROR((COUNTIFS(SWISSW!$I:$I,MATCHUP!$A63,SWISSW!$J:$J,MATCHUP!K$1,SWISSW!$F:$F,"Won")+COUNTIFS(SWISSW!$I:$I,MATCHUP!K$1,SWISSW!$J:$J,MATCHUP!$A63,SWISSW!$F:$F,"Lost"))/(COUNTIFS(SWISSW!$I:$I,MATCHUP!$A63,SWISSW!$J:$J,MATCHUP!K$1)-COUNTIFS(SWISSW!$I:$I,MATCHUP!$A63,SWISSW!$J:$J,MATCHUP!K$1,SWISSW!$F:$F,"Draw")+COUNTIFS(SWISSW!$I:$I,MATCHUP!K$1,SWISSW!$J:$J,MATCHUP!$A63)-COUNTIFS(SWISSW!$I:$I,MATCHUP!K$1,SWISSW!$J:$J,MATCHUP!$A63,SWISSW!$F:$F,"Draw")),"-")</f>
        <v>-</v>
      </c>
      <c r="L63" s="5" t="str">
        <f ca="1">IFERROR((COUNTIFS(SWISSW!$I:$I,MATCHUP!$A63,SWISSW!$J:$J,MATCHUP!L$1,SWISSW!$F:$F,"Won")+COUNTIFS(SWISSW!$I:$I,MATCHUP!L$1,SWISSW!$J:$J,MATCHUP!$A63,SWISSW!$F:$F,"Lost"))/(COUNTIFS(SWISSW!$I:$I,MATCHUP!$A63,SWISSW!$J:$J,MATCHUP!L$1)-COUNTIFS(SWISSW!$I:$I,MATCHUP!$A63,SWISSW!$J:$J,MATCHUP!L$1,SWISSW!$F:$F,"Draw")+COUNTIFS(SWISSW!$I:$I,MATCHUP!L$1,SWISSW!$J:$J,MATCHUP!$A63)-COUNTIFS(SWISSW!$I:$I,MATCHUP!L$1,SWISSW!$J:$J,MATCHUP!$A63,SWISSW!$F:$F,"Draw")),"-")</f>
        <v>-</v>
      </c>
      <c r="M63" s="5" t="str">
        <f ca="1">IFERROR((COUNTIFS(SWISSW!$I:$I,MATCHUP!$A63,SWISSW!$J:$J,MATCHUP!M$1,SWISSW!$F:$F,"Won")+COUNTIFS(SWISSW!$I:$I,MATCHUP!M$1,SWISSW!$J:$J,MATCHUP!$A63,SWISSW!$F:$F,"Lost"))/(COUNTIFS(SWISSW!$I:$I,MATCHUP!$A63,SWISSW!$J:$J,MATCHUP!M$1)-COUNTIFS(SWISSW!$I:$I,MATCHUP!$A63,SWISSW!$J:$J,MATCHUP!M$1,SWISSW!$F:$F,"Draw")+COUNTIFS(SWISSW!$I:$I,MATCHUP!M$1,SWISSW!$J:$J,MATCHUP!$A63)-COUNTIFS(SWISSW!$I:$I,MATCHUP!M$1,SWISSW!$J:$J,MATCHUP!$A63,SWISSW!$F:$F,"Draw")),"-")</f>
        <v>-</v>
      </c>
      <c r="N63" s="5" t="str">
        <f ca="1">IFERROR((COUNTIFS(SWISSW!$I:$I,MATCHUP!$A63,SWISSW!$J:$J,MATCHUP!N$1,SWISSW!$F:$F,"Won")+COUNTIFS(SWISSW!$I:$I,MATCHUP!N$1,SWISSW!$J:$J,MATCHUP!$A63,SWISSW!$F:$F,"Lost"))/(COUNTIFS(SWISSW!$I:$I,MATCHUP!$A63,SWISSW!$J:$J,MATCHUP!N$1)-COUNTIFS(SWISSW!$I:$I,MATCHUP!$A63,SWISSW!$J:$J,MATCHUP!N$1,SWISSW!$F:$F,"Draw")+COUNTIFS(SWISSW!$I:$I,MATCHUP!N$1,SWISSW!$J:$J,MATCHUP!$A63)-COUNTIFS(SWISSW!$I:$I,MATCHUP!N$1,SWISSW!$J:$J,MATCHUP!$A63,SWISSW!$F:$F,"Draw")),"-")</f>
        <v>-</v>
      </c>
      <c r="O63" s="5">
        <f ca="1">IFERROR((COUNTIFS(SWISSW!$I:$I,MATCHUP!$A63,SWISSW!$J:$J,MATCHUP!O$1,SWISSW!$F:$F,"Won")+COUNTIFS(SWISSW!$I:$I,MATCHUP!O$1,SWISSW!$J:$J,MATCHUP!$A63,SWISSW!$F:$F,"Lost"))/(COUNTIFS(SWISSW!$I:$I,MATCHUP!$A63,SWISSW!$J:$J,MATCHUP!O$1)-COUNTIFS(SWISSW!$I:$I,MATCHUP!$A63,SWISSW!$J:$J,MATCHUP!O$1,SWISSW!$F:$F,"Draw")+COUNTIFS(SWISSW!$I:$I,MATCHUP!O$1,SWISSW!$J:$J,MATCHUP!$A63)-COUNTIFS(SWISSW!$I:$I,MATCHUP!O$1,SWISSW!$J:$J,MATCHUP!$A63,SWISSW!$F:$F,"Draw")),"-")</f>
        <v>0</v>
      </c>
      <c r="P63" s="5" t="str">
        <f ca="1">IFERROR((COUNTIFS(SWISSW!$I:$I,MATCHUP!$A63,SWISSW!$J:$J,MATCHUP!P$1,SWISSW!$F:$F,"Won")+COUNTIFS(SWISSW!$I:$I,MATCHUP!P$1,SWISSW!$J:$J,MATCHUP!$A63,SWISSW!$F:$F,"Lost"))/(COUNTIFS(SWISSW!$I:$I,MATCHUP!$A63,SWISSW!$J:$J,MATCHUP!P$1)-COUNTIFS(SWISSW!$I:$I,MATCHUP!$A63,SWISSW!$J:$J,MATCHUP!P$1,SWISSW!$F:$F,"Draw")+COUNTIFS(SWISSW!$I:$I,MATCHUP!P$1,SWISSW!$J:$J,MATCHUP!$A63)-COUNTIFS(SWISSW!$I:$I,MATCHUP!P$1,SWISSW!$J:$J,MATCHUP!$A63,SWISSW!$F:$F,"Draw")),"-")</f>
        <v>-</v>
      </c>
      <c r="Q63" s="5" t="str">
        <f ca="1">IFERROR((COUNTIFS(SWISSW!$I:$I,MATCHUP!$A63,SWISSW!$J:$J,MATCHUP!Q$1,SWISSW!$F:$F,"Won")+COUNTIFS(SWISSW!$I:$I,MATCHUP!Q$1,SWISSW!$J:$J,MATCHUP!$A63,SWISSW!$F:$F,"Lost"))/(COUNTIFS(SWISSW!$I:$I,MATCHUP!$A63,SWISSW!$J:$J,MATCHUP!Q$1)-COUNTIFS(SWISSW!$I:$I,MATCHUP!$A63,SWISSW!$J:$J,MATCHUP!Q$1,SWISSW!$F:$F,"Draw")+COUNTIFS(SWISSW!$I:$I,MATCHUP!Q$1,SWISSW!$J:$J,MATCHUP!$A63)-COUNTIFS(SWISSW!$I:$I,MATCHUP!Q$1,SWISSW!$J:$J,MATCHUP!$A63,SWISSW!$F:$F,"Draw")),"-")</f>
        <v>-</v>
      </c>
      <c r="R63" s="5" t="str">
        <f ca="1">IFERROR((COUNTIFS(SWISSW!$I:$I,MATCHUP!$A63,SWISSW!$J:$J,MATCHUP!R$1,SWISSW!$F:$F,"Won")+COUNTIFS(SWISSW!$I:$I,MATCHUP!R$1,SWISSW!$J:$J,MATCHUP!$A63,SWISSW!$F:$F,"Lost"))/(COUNTIFS(SWISSW!$I:$I,MATCHUP!$A63,SWISSW!$J:$J,MATCHUP!R$1)-COUNTIFS(SWISSW!$I:$I,MATCHUP!$A63,SWISSW!$J:$J,MATCHUP!R$1,SWISSW!$F:$F,"Draw")+COUNTIFS(SWISSW!$I:$I,MATCHUP!R$1,SWISSW!$J:$J,MATCHUP!$A63)-COUNTIFS(SWISSW!$I:$I,MATCHUP!R$1,SWISSW!$J:$J,MATCHUP!$A63,SWISSW!$F:$F,"Draw")),"-")</f>
        <v>-</v>
      </c>
      <c r="S63" s="5" t="str">
        <f ca="1">IFERROR((COUNTIFS(SWISSW!$I:$I,MATCHUP!$A63,SWISSW!$J:$J,MATCHUP!S$1,SWISSW!$F:$F,"Won")+COUNTIFS(SWISSW!$I:$I,MATCHUP!S$1,SWISSW!$J:$J,MATCHUP!$A63,SWISSW!$F:$F,"Lost"))/(COUNTIFS(SWISSW!$I:$I,MATCHUP!$A63,SWISSW!$J:$J,MATCHUP!S$1)-COUNTIFS(SWISSW!$I:$I,MATCHUP!$A63,SWISSW!$J:$J,MATCHUP!S$1,SWISSW!$F:$F,"Draw")+COUNTIFS(SWISSW!$I:$I,MATCHUP!S$1,SWISSW!$J:$J,MATCHUP!$A63)-COUNTIFS(SWISSW!$I:$I,MATCHUP!S$1,SWISSW!$J:$J,MATCHUP!$A63,SWISSW!$F:$F,"Draw")),"-")</f>
        <v>-</v>
      </c>
      <c r="T63" s="5" t="str">
        <f ca="1">IFERROR((COUNTIFS(SWISSW!$I:$I,MATCHUP!$A63,SWISSW!$J:$J,MATCHUP!T$1,SWISSW!$F:$F,"Won")+COUNTIFS(SWISSW!$I:$I,MATCHUP!T$1,SWISSW!$J:$J,MATCHUP!$A63,SWISSW!$F:$F,"Lost"))/(COUNTIFS(SWISSW!$I:$I,MATCHUP!$A63,SWISSW!$J:$J,MATCHUP!T$1)-COUNTIFS(SWISSW!$I:$I,MATCHUP!$A63,SWISSW!$J:$J,MATCHUP!T$1,SWISSW!$F:$F,"Draw")+COUNTIFS(SWISSW!$I:$I,MATCHUP!T$1,SWISSW!$J:$J,MATCHUP!$A63)-COUNTIFS(SWISSW!$I:$I,MATCHUP!T$1,SWISSW!$J:$J,MATCHUP!$A63,SWISSW!$F:$F,"Draw")),"-")</f>
        <v>-</v>
      </c>
      <c r="U63" s="5" t="str">
        <f ca="1">IFERROR((COUNTIFS(SWISSW!$I:$I,MATCHUP!$A63,SWISSW!$J:$J,MATCHUP!U$1,SWISSW!$F:$F,"Won")+COUNTIFS(SWISSW!$I:$I,MATCHUP!U$1,SWISSW!$J:$J,MATCHUP!$A63,SWISSW!$F:$F,"Lost"))/(COUNTIFS(SWISSW!$I:$I,MATCHUP!$A63,SWISSW!$J:$J,MATCHUP!U$1)-COUNTIFS(SWISSW!$I:$I,MATCHUP!$A63,SWISSW!$J:$J,MATCHUP!U$1,SWISSW!$F:$F,"Draw")+COUNTIFS(SWISSW!$I:$I,MATCHUP!U$1,SWISSW!$J:$J,MATCHUP!$A63)-COUNTIFS(SWISSW!$I:$I,MATCHUP!U$1,SWISSW!$J:$J,MATCHUP!$A63,SWISSW!$F:$F,"Draw")),"-")</f>
        <v>-</v>
      </c>
      <c r="V63" s="5" t="str">
        <f ca="1">IFERROR((COUNTIFS(SWISSW!$I:$I,MATCHUP!$A63,SWISSW!$J:$J,MATCHUP!V$1,SWISSW!$F:$F,"Won")+COUNTIFS(SWISSW!$I:$I,MATCHUP!V$1,SWISSW!$J:$J,MATCHUP!$A63,SWISSW!$F:$F,"Lost"))/(COUNTIFS(SWISSW!$I:$I,MATCHUP!$A63,SWISSW!$J:$J,MATCHUP!V$1)-COUNTIFS(SWISSW!$I:$I,MATCHUP!$A63,SWISSW!$J:$J,MATCHUP!V$1,SWISSW!$F:$F,"Draw")+COUNTIFS(SWISSW!$I:$I,MATCHUP!V$1,SWISSW!$J:$J,MATCHUP!$A63)-COUNTIFS(SWISSW!$I:$I,MATCHUP!V$1,SWISSW!$J:$J,MATCHUP!$A63,SWISSW!$F:$F,"Draw")),"-")</f>
        <v>-</v>
      </c>
      <c r="W63" s="5" t="str">
        <f ca="1">IFERROR((COUNTIFS(SWISSW!$I:$I,MATCHUP!$A63,SWISSW!$J:$J,MATCHUP!W$1,SWISSW!$F:$F,"Won")+COUNTIFS(SWISSW!$I:$I,MATCHUP!W$1,SWISSW!$J:$J,MATCHUP!$A63,SWISSW!$F:$F,"Lost"))/(COUNTIFS(SWISSW!$I:$I,MATCHUP!$A63,SWISSW!$J:$J,MATCHUP!W$1)-COUNTIFS(SWISSW!$I:$I,MATCHUP!$A63,SWISSW!$J:$J,MATCHUP!W$1,SWISSW!$F:$F,"Draw")+COUNTIFS(SWISSW!$I:$I,MATCHUP!W$1,SWISSW!$J:$J,MATCHUP!$A63)-COUNTIFS(SWISSW!$I:$I,MATCHUP!W$1,SWISSW!$J:$J,MATCHUP!$A63,SWISSW!$F:$F,"Draw")),"-")</f>
        <v>-</v>
      </c>
      <c r="X63" s="5" t="str">
        <f ca="1">IFERROR((COUNTIFS(SWISSW!$I:$I,MATCHUP!$A63,SWISSW!$J:$J,MATCHUP!X$1,SWISSW!$F:$F,"Won")+COUNTIFS(SWISSW!$I:$I,MATCHUP!X$1,SWISSW!$J:$J,MATCHUP!$A63,SWISSW!$F:$F,"Lost"))/(COUNTIFS(SWISSW!$I:$I,MATCHUP!$A63,SWISSW!$J:$J,MATCHUP!X$1)-COUNTIFS(SWISSW!$I:$I,MATCHUP!$A63,SWISSW!$J:$J,MATCHUP!X$1,SWISSW!$F:$F,"Draw")+COUNTIFS(SWISSW!$I:$I,MATCHUP!X$1,SWISSW!$J:$J,MATCHUP!$A63)-COUNTIFS(SWISSW!$I:$I,MATCHUP!X$1,SWISSW!$J:$J,MATCHUP!$A63,SWISSW!$F:$F,"Draw")),"-")</f>
        <v>-</v>
      </c>
      <c r="Y63" s="5" t="str">
        <f ca="1">IFERROR((COUNTIFS(SWISSW!$I:$I,MATCHUP!$A63,SWISSW!$J:$J,MATCHUP!Y$1,SWISSW!$F:$F,"Won")+COUNTIFS(SWISSW!$I:$I,MATCHUP!Y$1,SWISSW!$J:$J,MATCHUP!$A63,SWISSW!$F:$F,"Lost"))/(COUNTIFS(SWISSW!$I:$I,MATCHUP!$A63,SWISSW!$J:$J,MATCHUP!Y$1)-COUNTIFS(SWISSW!$I:$I,MATCHUP!$A63,SWISSW!$J:$J,MATCHUP!Y$1,SWISSW!$F:$F,"Draw")+COUNTIFS(SWISSW!$I:$I,MATCHUP!Y$1,SWISSW!$J:$J,MATCHUP!$A63)-COUNTIFS(SWISSW!$I:$I,MATCHUP!Y$1,SWISSW!$J:$J,MATCHUP!$A63,SWISSW!$F:$F,"Draw")),"-")</f>
        <v>-</v>
      </c>
      <c r="Z63" s="5" t="str">
        <f ca="1">IFERROR((COUNTIFS(SWISSW!$I:$I,MATCHUP!$A63,SWISSW!$J:$J,MATCHUP!Z$1,SWISSW!$F:$F,"Won")+COUNTIFS(SWISSW!$I:$I,MATCHUP!Z$1,SWISSW!$J:$J,MATCHUP!$A63,SWISSW!$F:$F,"Lost"))/(COUNTIFS(SWISSW!$I:$I,MATCHUP!$A63,SWISSW!$J:$J,MATCHUP!Z$1)-COUNTIFS(SWISSW!$I:$I,MATCHUP!$A63,SWISSW!$J:$J,MATCHUP!Z$1,SWISSW!$F:$F,"Draw")+COUNTIFS(SWISSW!$I:$I,MATCHUP!Z$1,SWISSW!$J:$J,MATCHUP!$A63)-COUNTIFS(SWISSW!$I:$I,MATCHUP!Z$1,SWISSW!$J:$J,MATCHUP!$A63,SWISSW!$F:$F,"Draw")),"-")</f>
        <v>-</v>
      </c>
      <c r="AA63" s="5" t="str">
        <f ca="1">IFERROR((COUNTIFS(SWISSW!$I:$I,MATCHUP!$A63,SWISSW!$J:$J,MATCHUP!AA$1,SWISSW!$F:$F,"Won")+COUNTIFS(SWISSW!$I:$I,MATCHUP!AA$1,SWISSW!$J:$J,MATCHUP!$A63,SWISSW!$F:$F,"Lost"))/(COUNTIFS(SWISSW!$I:$I,MATCHUP!$A63,SWISSW!$J:$J,MATCHUP!AA$1)-COUNTIFS(SWISSW!$I:$I,MATCHUP!$A63,SWISSW!$J:$J,MATCHUP!AA$1,SWISSW!$F:$F,"Draw")+COUNTIFS(SWISSW!$I:$I,MATCHUP!AA$1,SWISSW!$J:$J,MATCHUP!$A63)-COUNTIFS(SWISSW!$I:$I,MATCHUP!AA$1,SWISSW!$J:$J,MATCHUP!$A63,SWISSW!$F:$F,"Draw")),"-")</f>
        <v>-</v>
      </c>
      <c r="AB63" s="5" t="str">
        <f ca="1">IFERROR((COUNTIFS(SWISSW!$I:$I,MATCHUP!$A63,SWISSW!$J:$J,MATCHUP!AB$1,SWISSW!$F:$F,"Won")+COUNTIFS(SWISSW!$I:$I,MATCHUP!AB$1,SWISSW!$J:$J,MATCHUP!$A63,SWISSW!$F:$F,"Lost"))/(COUNTIFS(SWISSW!$I:$I,MATCHUP!$A63,SWISSW!$J:$J,MATCHUP!AB$1)-COUNTIFS(SWISSW!$I:$I,MATCHUP!$A63,SWISSW!$J:$J,MATCHUP!AB$1,SWISSW!$F:$F,"Draw")+COUNTIFS(SWISSW!$I:$I,MATCHUP!AB$1,SWISSW!$J:$J,MATCHUP!$A63)-COUNTIFS(SWISSW!$I:$I,MATCHUP!AB$1,SWISSW!$J:$J,MATCHUP!$A63,SWISSW!$F:$F,"Draw")),"-")</f>
        <v>-</v>
      </c>
      <c r="AC63" s="5" t="str">
        <f ca="1">IFERROR((COUNTIFS(SWISSW!$I:$I,MATCHUP!$A63,SWISSW!$J:$J,MATCHUP!AC$1,SWISSW!$F:$F,"Won")+COUNTIFS(SWISSW!$I:$I,MATCHUP!AC$1,SWISSW!$J:$J,MATCHUP!$A63,SWISSW!$F:$F,"Lost"))/(COUNTIFS(SWISSW!$I:$I,MATCHUP!$A63,SWISSW!$J:$J,MATCHUP!AC$1)-COUNTIFS(SWISSW!$I:$I,MATCHUP!$A63,SWISSW!$J:$J,MATCHUP!AC$1,SWISSW!$F:$F,"Draw")+COUNTIFS(SWISSW!$I:$I,MATCHUP!AC$1,SWISSW!$J:$J,MATCHUP!$A63)-COUNTIFS(SWISSW!$I:$I,MATCHUP!AC$1,SWISSW!$J:$J,MATCHUP!$A63,SWISSW!$F:$F,"Draw")),"-")</f>
        <v>-</v>
      </c>
      <c r="AD63" s="5" t="str">
        <f ca="1">IFERROR((COUNTIFS(SWISSW!$I:$I,MATCHUP!$A63,SWISSW!$J:$J,MATCHUP!AD$1,SWISSW!$F:$F,"Won")+COUNTIFS(SWISSW!$I:$I,MATCHUP!AD$1,SWISSW!$J:$J,MATCHUP!$A63,SWISSW!$F:$F,"Lost"))/(COUNTIFS(SWISSW!$I:$I,MATCHUP!$A63,SWISSW!$J:$J,MATCHUP!AD$1)-COUNTIFS(SWISSW!$I:$I,MATCHUP!$A63,SWISSW!$J:$J,MATCHUP!AD$1,SWISSW!$F:$F,"Draw")+COUNTIFS(SWISSW!$I:$I,MATCHUP!AD$1,SWISSW!$J:$J,MATCHUP!$A63)-COUNTIFS(SWISSW!$I:$I,MATCHUP!AD$1,SWISSW!$J:$J,MATCHUP!$A63,SWISSW!$F:$F,"Draw")),"-")</f>
        <v>-</v>
      </c>
      <c r="AE63" s="5" t="str">
        <f ca="1">IFERROR((COUNTIFS(SWISSW!$I:$I,MATCHUP!$A63,SWISSW!$J:$J,MATCHUP!AE$1,SWISSW!$F:$F,"Won")+COUNTIFS(SWISSW!$I:$I,MATCHUP!AE$1,SWISSW!$J:$J,MATCHUP!$A63,SWISSW!$F:$F,"Lost"))/(COUNTIFS(SWISSW!$I:$I,MATCHUP!$A63,SWISSW!$J:$J,MATCHUP!AE$1)-COUNTIFS(SWISSW!$I:$I,MATCHUP!$A63,SWISSW!$J:$J,MATCHUP!AE$1,SWISSW!$F:$F,"Draw")+COUNTIFS(SWISSW!$I:$I,MATCHUP!AE$1,SWISSW!$J:$J,MATCHUP!$A63)-COUNTIFS(SWISSW!$I:$I,MATCHUP!AE$1,SWISSW!$J:$J,MATCHUP!$A63,SWISSW!$F:$F,"Draw")),"-")</f>
        <v>-</v>
      </c>
      <c r="AF63" s="5" t="str">
        <f ca="1">IFERROR((COUNTIFS(SWISSW!$I:$I,MATCHUP!$A63,SWISSW!$J:$J,MATCHUP!AF$1,SWISSW!$F:$F,"Won")+COUNTIFS(SWISSW!$I:$I,MATCHUP!AF$1,SWISSW!$J:$J,MATCHUP!$A63,SWISSW!$F:$F,"Lost"))/(COUNTIFS(SWISSW!$I:$I,MATCHUP!$A63,SWISSW!$J:$J,MATCHUP!AF$1)-COUNTIFS(SWISSW!$I:$I,MATCHUP!$A63,SWISSW!$J:$J,MATCHUP!AF$1,SWISSW!$F:$F,"Draw")+COUNTIFS(SWISSW!$I:$I,MATCHUP!AF$1,SWISSW!$J:$J,MATCHUP!$A63)-COUNTIFS(SWISSW!$I:$I,MATCHUP!AF$1,SWISSW!$J:$J,MATCHUP!$A63,SWISSW!$F:$F,"Draw")),"-")</f>
        <v>-</v>
      </c>
      <c r="AG63" s="5" t="str">
        <f ca="1">IFERROR((COUNTIFS(SWISSW!$I:$I,MATCHUP!$A63,SWISSW!$J:$J,MATCHUP!AG$1,SWISSW!$F:$F,"Won")+COUNTIFS(SWISSW!$I:$I,MATCHUP!AG$1,SWISSW!$J:$J,MATCHUP!$A63,SWISSW!$F:$F,"Lost"))/(COUNTIFS(SWISSW!$I:$I,MATCHUP!$A63,SWISSW!$J:$J,MATCHUP!AG$1)-COUNTIFS(SWISSW!$I:$I,MATCHUP!$A63,SWISSW!$J:$J,MATCHUP!AG$1,SWISSW!$F:$F,"Draw")+COUNTIFS(SWISSW!$I:$I,MATCHUP!AG$1,SWISSW!$J:$J,MATCHUP!$A63)-COUNTIFS(SWISSW!$I:$I,MATCHUP!AG$1,SWISSW!$J:$J,MATCHUP!$A63,SWISSW!$F:$F,"Draw")),"-")</f>
        <v>-</v>
      </c>
      <c r="AH63" s="5">
        <f ca="1">IFERROR((COUNTIFS(SWISSW!$I:$I,MATCHUP!$A63,SWISSW!$J:$J,MATCHUP!AH$1,SWISSW!$F:$F,"Won")+COUNTIFS(SWISSW!$I:$I,MATCHUP!AH$1,SWISSW!$J:$J,MATCHUP!$A63,SWISSW!$F:$F,"Lost"))/(COUNTIFS(SWISSW!$I:$I,MATCHUP!$A63,SWISSW!$J:$J,MATCHUP!AH$1)-COUNTIFS(SWISSW!$I:$I,MATCHUP!$A63,SWISSW!$J:$J,MATCHUP!AH$1,SWISSW!$F:$F,"Draw")+COUNTIFS(SWISSW!$I:$I,MATCHUP!AH$1,SWISSW!$J:$J,MATCHUP!$A63)-COUNTIFS(SWISSW!$I:$I,MATCHUP!AH$1,SWISSW!$J:$J,MATCHUP!$A63,SWISSW!$F:$F,"Draw")),"-")</f>
        <v>1</v>
      </c>
      <c r="AI63" s="5" t="str">
        <f ca="1">IFERROR((COUNTIFS(SWISSW!$I:$I,MATCHUP!$A63,SWISSW!$J:$J,MATCHUP!AI$1,SWISSW!$F:$F,"Won")+COUNTIFS(SWISSW!$I:$I,MATCHUP!AI$1,SWISSW!$J:$J,MATCHUP!$A63,SWISSW!$F:$F,"Lost"))/(COUNTIFS(SWISSW!$I:$I,MATCHUP!$A63,SWISSW!$J:$J,MATCHUP!AI$1)-COUNTIFS(SWISSW!$I:$I,MATCHUP!$A63,SWISSW!$J:$J,MATCHUP!AI$1,SWISSW!$F:$F,"Draw")+COUNTIFS(SWISSW!$I:$I,MATCHUP!AI$1,SWISSW!$J:$J,MATCHUP!$A63)-COUNTIFS(SWISSW!$I:$I,MATCHUP!AI$1,SWISSW!$J:$J,MATCHUP!$A63,SWISSW!$F:$F,"Draw")),"-")</f>
        <v>-</v>
      </c>
      <c r="AJ63" s="5" t="str">
        <f ca="1">IFERROR((COUNTIFS(SWISSW!$I:$I,MATCHUP!$A63,SWISSW!$J:$J,MATCHUP!AJ$1,SWISSW!$F:$F,"Won")+COUNTIFS(SWISSW!$I:$I,MATCHUP!AJ$1,SWISSW!$J:$J,MATCHUP!$A63,SWISSW!$F:$F,"Lost"))/(COUNTIFS(SWISSW!$I:$I,MATCHUP!$A63,SWISSW!$J:$J,MATCHUP!AJ$1)-COUNTIFS(SWISSW!$I:$I,MATCHUP!$A63,SWISSW!$J:$J,MATCHUP!AJ$1,SWISSW!$F:$F,"Draw")+COUNTIFS(SWISSW!$I:$I,MATCHUP!AJ$1,SWISSW!$J:$J,MATCHUP!$A63)-COUNTIFS(SWISSW!$I:$I,MATCHUP!AJ$1,SWISSW!$J:$J,MATCHUP!$A63,SWISSW!$F:$F,"Draw")),"-")</f>
        <v>-</v>
      </c>
      <c r="AK63" s="5" t="str">
        <f ca="1">IFERROR((COUNTIFS(SWISSW!$I:$I,MATCHUP!$A63,SWISSW!$J:$J,MATCHUP!AK$1,SWISSW!$F:$F,"Won")+COUNTIFS(SWISSW!$I:$I,MATCHUP!AK$1,SWISSW!$J:$J,MATCHUP!$A63,SWISSW!$F:$F,"Lost"))/(COUNTIFS(SWISSW!$I:$I,MATCHUP!$A63,SWISSW!$J:$J,MATCHUP!AK$1)-COUNTIFS(SWISSW!$I:$I,MATCHUP!$A63,SWISSW!$J:$J,MATCHUP!AK$1,SWISSW!$F:$F,"Draw")+COUNTIFS(SWISSW!$I:$I,MATCHUP!AK$1,SWISSW!$J:$J,MATCHUP!$A63)-COUNTIFS(SWISSW!$I:$I,MATCHUP!AK$1,SWISSW!$J:$J,MATCHUP!$A63,SWISSW!$F:$F,"Draw")),"-")</f>
        <v>-</v>
      </c>
      <c r="AL63" s="5" t="str">
        <f ca="1">IFERROR((COUNTIFS(SWISSW!$I:$I,MATCHUP!$A63,SWISSW!$J:$J,MATCHUP!AL$1,SWISSW!$F:$F,"Won")+COUNTIFS(SWISSW!$I:$I,MATCHUP!AL$1,SWISSW!$J:$J,MATCHUP!$A63,SWISSW!$F:$F,"Lost"))/(COUNTIFS(SWISSW!$I:$I,MATCHUP!$A63,SWISSW!$J:$J,MATCHUP!AL$1)-COUNTIFS(SWISSW!$I:$I,MATCHUP!$A63,SWISSW!$J:$J,MATCHUP!AL$1,SWISSW!$F:$F,"Draw")+COUNTIFS(SWISSW!$I:$I,MATCHUP!AL$1,SWISSW!$J:$J,MATCHUP!$A63)-COUNTIFS(SWISSW!$I:$I,MATCHUP!AL$1,SWISSW!$J:$J,MATCHUP!$A63,SWISSW!$F:$F,"Draw")),"-")</f>
        <v>-</v>
      </c>
      <c r="AM63" s="5" t="str">
        <f ca="1">IFERROR((COUNTIFS(SWISSW!$I:$I,MATCHUP!$A63,SWISSW!$J:$J,MATCHUP!AM$1,SWISSW!$F:$F,"Won")+COUNTIFS(SWISSW!$I:$I,MATCHUP!AM$1,SWISSW!$J:$J,MATCHUP!$A63,SWISSW!$F:$F,"Lost"))/(COUNTIFS(SWISSW!$I:$I,MATCHUP!$A63,SWISSW!$J:$J,MATCHUP!AM$1)-COUNTIFS(SWISSW!$I:$I,MATCHUP!$A63,SWISSW!$J:$J,MATCHUP!AM$1,SWISSW!$F:$F,"Draw")+COUNTIFS(SWISSW!$I:$I,MATCHUP!AM$1,SWISSW!$J:$J,MATCHUP!$A63)-COUNTIFS(SWISSW!$I:$I,MATCHUP!AM$1,SWISSW!$J:$J,MATCHUP!$A63,SWISSW!$F:$F,"Draw")),"-")</f>
        <v>-</v>
      </c>
      <c r="AN63" s="5" t="str">
        <f ca="1">IFERROR((COUNTIFS(SWISSW!$I:$I,MATCHUP!$A63,SWISSW!$J:$J,MATCHUP!AN$1,SWISSW!$F:$F,"Won")+COUNTIFS(SWISSW!$I:$I,MATCHUP!AN$1,SWISSW!$J:$J,MATCHUP!$A63,SWISSW!$F:$F,"Lost"))/(COUNTIFS(SWISSW!$I:$I,MATCHUP!$A63,SWISSW!$J:$J,MATCHUP!AN$1)-COUNTIFS(SWISSW!$I:$I,MATCHUP!$A63,SWISSW!$J:$J,MATCHUP!AN$1,SWISSW!$F:$F,"Draw")+COUNTIFS(SWISSW!$I:$I,MATCHUP!AN$1,SWISSW!$J:$J,MATCHUP!$A63)-COUNTIFS(SWISSW!$I:$I,MATCHUP!AN$1,SWISSW!$J:$J,MATCHUP!$A63,SWISSW!$F:$F,"Draw")),"-")</f>
        <v>-</v>
      </c>
      <c r="AO63" s="5" t="str">
        <f ca="1">IFERROR((COUNTIFS(SWISSW!$I:$I,MATCHUP!$A63,SWISSW!$J:$J,MATCHUP!AO$1,SWISSW!$F:$F,"Won")+COUNTIFS(SWISSW!$I:$I,MATCHUP!AO$1,SWISSW!$J:$J,MATCHUP!$A63,SWISSW!$F:$F,"Lost"))/(COUNTIFS(SWISSW!$I:$I,MATCHUP!$A63,SWISSW!$J:$J,MATCHUP!AO$1)-COUNTIFS(SWISSW!$I:$I,MATCHUP!$A63,SWISSW!$J:$J,MATCHUP!AO$1,SWISSW!$F:$F,"Draw")+COUNTIFS(SWISSW!$I:$I,MATCHUP!AO$1,SWISSW!$J:$J,MATCHUP!$A63)-COUNTIFS(SWISSW!$I:$I,MATCHUP!AO$1,SWISSW!$J:$J,MATCHUP!$A63,SWISSW!$F:$F,"Draw")),"-")</f>
        <v>-</v>
      </c>
      <c r="AP63" s="5" t="str">
        <f ca="1">IFERROR((COUNTIFS(SWISSW!$I:$I,MATCHUP!$A63,SWISSW!$J:$J,MATCHUP!AP$1,SWISSW!$F:$F,"Won")+COUNTIFS(SWISSW!$I:$I,MATCHUP!AP$1,SWISSW!$J:$J,MATCHUP!$A63,SWISSW!$F:$F,"Lost"))/(COUNTIFS(SWISSW!$I:$I,MATCHUP!$A63,SWISSW!$J:$J,MATCHUP!AP$1)-COUNTIFS(SWISSW!$I:$I,MATCHUP!$A63,SWISSW!$J:$J,MATCHUP!AP$1,SWISSW!$F:$F,"Draw")+COUNTIFS(SWISSW!$I:$I,MATCHUP!AP$1,SWISSW!$J:$J,MATCHUP!$A63)-COUNTIFS(SWISSW!$I:$I,MATCHUP!AP$1,SWISSW!$J:$J,MATCHUP!$A63,SWISSW!$F:$F,"Draw")),"-")</f>
        <v>-</v>
      </c>
      <c r="AQ63" s="5" t="str">
        <f ca="1">IFERROR((COUNTIFS(SWISSW!$I:$I,MATCHUP!$A63,SWISSW!$J:$J,MATCHUP!AQ$1,SWISSW!$F:$F,"Won")+COUNTIFS(SWISSW!$I:$I,MATCHUP!AQ$1,SWISSW!$J:$J,MATCHUP!$A63,SWISSW!$F:$F,"Lost"))/(COUNTIFS(SWISSW!$I:$I,MATCHUP!$A63,SWISSW!$J:$J,MATCHUP!AQ$1)-COUNTIFS(SWISSW!$I:$I,MATCHUP!$A63,SWISSW!$J:$J,MATCHUP!AQ$1,SWISSW!$F:$F,"Draw")+COUNTIFS(SWISSW!$I:$I,MATCHUP!AQ$1,SWISSW!$J:$J,MATCHUP!$A63)-COUNTIFS(SWISSW!$I:$I,MATCHUP!AQ$1,SWISSW!$J:$J,MATCHUP!$A63,SWISSW!$F:$F,"Draw")),"-")</f>
        <v>-</v>
      </c>
      <c r="AR63" s="5" t="str">
        <f ca="1">IFERROR((COUNTIFS(SWISSW!$I:$I,MATCHUP!$A63,SWISSW!$J:$J,MATCHUP!AR$1,SWISSW!$F:$F,"Won")+COUNTIFS(SWISSW!$I:$I,MATCHUP!AR$1,SWISSW!$J:$J,MATCHUP!$A63,SWISSW!$F:$F,"Lost"))/(COUNTIFS(SWISSW!$I:$I,MATCHUP!$A63,SWISSW!$J:$J,MATCHUP!AR$1)-COUNTIFS(SWISSW!$I:$I,MATCHUP!$A63,SWISSW!$J:$J,MATCHUP!AR$1,SWISSW!$F:$F,"Draw")+COUNTIFS(SWISSW!$I:$I,MATCHUP!AR$1,SWISSW!$J:$J,MATCHUP!$A63)-COUNTIFS(SWISSW!$I:$I,MATCHUP!AR$1,SWISSW!$J:$J,MATCHUP!$A63,SWISSW!$F:$F,"Draw")),"-")</f>
        <v>-</v>
      </c>
      <c r="AS63" s="5" t="str">
        <f ca="1">IFERROR((COUNTIFS(SWISSW!$I:$I,MATCHUP!$A63,SWISSW!$J:$J,MATCHUP!AS$1,SWISSW!$F:$F,"Won")+COUNTIFS(SWISSW!$I:$I,MATCHUP!AS$1,SWISSW!$J:$J,MATCHUP!$A63,SWISSW!$F:$F,"Lost"))/(COUNTIFS(SWISSW!$I:$I,MATCHUP!$A63,SWISSW!$J:$J,MATCHUP!AS$1)-COUNTIFS(SWISSW!$I:$I,MATCHUP!$A63,SWISSW!$J:$J,MATCHUP!AS$1,SWISSW!$F:$F,"Draw")+COUNTIFS(SWISSW!$I:$I,MATCHUP!AS$1,SWISSW!$J:$J,MATCHUP!$A63)-COUNTIFS(SWISSW!$I:$I,MATCHUP!AS$1,SWISSW!$J:$J,MATCHUP!$A63,SWISSW!$F:$F,"Draw")),"-")</f>
        <v>-</v>
      </c>
      <c r="AT63" s="5" t="str">
        <f ca="1">IFERROR((COUNTIFS(SWISSW!$I:$I,MATCHUP!$A63,SWISSW!$J:$J,MATCHUP!AT$1,SWISSW!$F:$F,"Won")+COUNTIFS(SWISSW!$I:$I,MATCHUP!AT$1,SWISSW!$J:$J,MATCHUP!$A63,SWISSW!$F:$F,"Lost"))/(COUNTIFS(SWISSW!$I:$I,MATCHUP!$A63,SWISSW!$J:$J,MATCHUP!AT$1)-COUNTIFS(SWISSW!$I:$I,MATCHUP!$A63,SWISSW!$J:$J,MATCHUP!AT$1,SWISSW!$F:$F,"Draw")+COUNTIFS(SWISSW!$I:$I,MATCHUP!AT$1,SWISSW!$J:$J,MATCHUP!$A63)-COUNTIFS(SWISSW!$I:$I,MATCHUP!AT$1,SWISSW!$J:$J,MATCHUP!$A63,SWISSW!$F:$F,"Draw")),"-")</f>
        <v>-</v>
      </c>
      <c r="AU63" s="5" t="str">
        <f ca="1">IFERROR((COUNTIFS(SWISSW!$I:$I,MATCHUP!$A63,SWISSW!$J:$J,MATCHUP!AU$1,SWISSW!$F:$F,"Won")+COUNTIFS(SWISSW!$I:$I,MATCHUP!AU$1,SWISSW!$J:$J,MATCHUP!$A63,SWISSW!$F:$F,"Lost"))/(COUNTIFS(SWISSW!$I:$I,MATCHUP!$A63,SWISSW!$J:$J,MATCHUP!AU$1)-COUNTIFS(SWISSW!$I:$I,MATCHUP!$A63,SWISSW!$J:$J,MATCHUP!AU$1,SWISSW!$F:$F,"Draw")+COUNTIFS(SWISSW!$I:$I,MATCHUP!AU$1,SWISSW!$J:$J,MATCHUP!$A63)-COUNTIFS(SWISSW!$I:$I,MATCHUP!AU$1,SWISSW!$J:$J,MATCHUP!$A63,SWISSW!$F:$F,"Draw")),"-")</f>
        <v>-</v>
      </c>
      <c r="AV63" s="5" t="str">
        <f ca="1">IFERROR((COUNTIFS(SWISSW!$I:$I,MATCHUP!$A63,SWISSW!$J:$J,MATCHUP!AV$1,SWISSW!$F:$F,"Won")+COUNTIFS(SWISSW!$I:$I,MATCHUP!AV$1,SWISSW!$J:$J,MATCHUP!$A63,SWISSW!$F:$F,"Lost"))/(COUNTIFS(SWISSW!$I:$I,MATCHUP!$A63,SWISSW!$J:$J,MATCHUP!AV$1)-COUNTIFS(SWISSW!$I:$I,MATCHUP!$A63,SWISSW!$J:$J,MATCHUP!AV$1,SWISSW!$F:$F,"Draw")+COUNTIFS(SWISSW!$I:$I,MATCHUP!AV$1,SWISSW!$J:$J,MATCHUP!$A63)-COUNTIFS(SWISSW!$I:$I,MATCHUP!AV$1,SWISSW!$J:$J,MATCHUP!$A63,SWISSW!$F:$F,"Draw")),"-")</f>
        <v>-</v>
      </c>
      <c r="AW63" s="5" t="str">
        <f ca="1">IFERROR((COUNTIFS(SWISSW!$I:$I,MATCHUP!$A63,SWISSW!$J:$J,MATCHUP!AW$1,SWISSW!$F:$F,"Won")+COUNTIFS(SWISSW!$I:$I,MATCHUP!AW$1,SWISSW!$J:$J,MATCHUP!$A63,SWISSW!$F:$F,"Lost"))/(COUNTIFS(SWISSW!$I:$I,MATCHUP!$A63,SWISSW!$J:$J,MATCHUP!AW$1)-COUNTIFS(SWISSW!$I:$I,MATCHUP!$A63,SWISSW!$J:$J,MATCHUP!AW$1,SWISSW!$F:$F,"Draw")+COUNTIFS(SWISSW!$I:$I,MATCHUP!AW$1,SWISSW!$J:$J,MATCHUP!$A63)-COUNTIFS(SWISSW!$I:$I,MATCHUP!AW$1,SWISSW!$J:$J,MATCHUP!$A63,SWISSW!$F:$F,"Draw")),"-")</f>
        <v>-</v>
      </c>
      <c r="AX63" s="5" t="str">
        <f ca="1">IFERROR((COUNTIFS(SWISSW!$I:$I,MATCHUP!$A63,SWISSW!$J:$J,MATCHUP!AX$1,SWISSW!$F:$F,"Won")+COUNTIFS(SWISSW!$I:$I,MATCHUP!AX$1,SWISSW!$J:$J,MATCHUP!$A63,SWISSW!$F:$F,"Lost"))/(COUNTIFS(SWISSW!$I:$I,MATCHUP!$A63,SWISSW!$J:$J,MATCHUP!AX$1)-COUNTIFS(SWISSW!$I:$I,MATCHUP!$A63,SWISSW!$J:$J,MATCHUP!AX$1,SWISSW!$F:$F,"Draw")+COUNTIFS(SWISSW!$I:$I,MATCHUP!AX$1,SWISSW!$J:$J,MATCHUP!$A63)-COUNTIFS(SWISSW!$I:$I,MATCHUP!AX$1,SWISSW!$J:$J,MATCHUP!$A63,SWISSW!$F:$F,"Draw")),"-")</f>
        <v>-</v>
      </c>
      <c r="AY63" s="5" t="str">
        <f ca="1">IFERROR((COUNTIFS(SWISSW!$I:$I,MATCHUP!$A63,SWISSW!$J:$J,MATCHUP!AY$1,SWISSW!$F:$F,"Won")+COUNTIFS(SWISSW!$I:$I,MATCHUP!AY$1,SWISSW!$J:$J,MATCHUP!$A63,SWISSW!$F:$F,"Lost"))/(COUNTIFS(SWISSW!$I:$I,MATCHUP!$A63,SWISSW!$J:$J,MATCHUP!AY$1)-COUNTIFS(SWISSW!$I:$I,MATCHUP!$A63,SWISSW!$J:$J,MATCHUP!AY$1,SWISSW!$F:$F,"Draw")+COUNTIFS(SWISSW!$I:$I,MATCHUP!AY$1,SWISSW!$J:$J,MATCHUP!$A63)-COUNTIFS(SWISSW!$I:$I,MATCHUP!AY$1,SWISSW!$J:$J,MATCHUP!$A63,SWISSW!$F:$F,"Draw")),"-")</f>
        <v>-</v>
      </c>
      <c r="AZ63" s="5" t="str">
        <f ca="1">IFERROR((COUNTIFS(SWISSW!$I:$I,MATCHUP!$A63,SWISSW!$J:$J,MATCHUP!AZ$1,SWISSW!$F:$F,"Won")+COUNTIFS(SWISSW!$I:$I,MATCHUP!AZ$1,SWISSW!$J:$J,MATCHUP!$A63,SWISSW!$F:$F,"Lost"))/(COUNTIFS(SWISSW!$I:$I,MATCHUP!$A63,SWISSW!$J:$J,MATCHUP!AZ$1)-COUNTIFS(SWISSW!$I:$I,MATCHUP!$A63,SWISSW!$J:$J,MATCHUP!AZ$1,SWISSW!$F:$F,"Draw")+COUNTIFS(SWISSW!$I:$I,MATCHUP!AZ$1,SWISSW!$J:$J,MATCHUP!$A63)-COUNTIFS(SWISSW!$I:$I,MATCHUP!AZ$1,SWISSW!$J:$J,MATCHUP!$A63,SWISSW!$F:$F,"Draw")),"-")</f>
        <v>-</v>
      </c>
      <c r="BA63" s="5" t="str">
        <f ca="1">IFERROR((COUNTIFS(SWISSW!$I:$I,MATCHUP!$A63,SWISSW!$J:$J,MATCHUP!BA$1,SWISSW!$F:$F,"Won")+COUNTIFS(SWISSW!$I:$I,MATCHUP!BA$1,SWISSW!$J:$J,MATCHUP!$A63,SWISSW!$F:$F,"Lost"))/(COUNTIFS(SWISSW!$I:$I,MATCHUP!$A63,SWISSW!$J:$J,MATCHUP!BA$1)-COUNTIFS(SWISSW!$I:$I,MATCHUP!$A63,SWISSW!$J:$J,MATCHUP!BA$1,SWISSW!$F:$F,"Draw")+COUNTIFS(SWISSW!$I:$I,MATCHUP!BA$1,SWISSW!$J:$J,MATCHUP!$A63)-COUNTIFS(SWISSW!$I:$I,MATCHUP!BA$1,SWISSW!$J:$J,MATCHUP!$A63,SWISSW!$F:$F,"Draw")),"-")</f>
        <v>-</v>
      </c>
      <c r="BB63" s="5" t="str">
        <f ca="1">IFERROR((COUNTIFS(SWISSW!$I:$I,MATCHUP!$A63,SWISSW!$J:$J,MATCHUP!BB$1,SWISSW!$F:$F,"Won")+COUNTIFS(SWISSW!$I:$I,MATCHUP!BB$1,SWISSW!$J:$J,MATCHUP!$A63,SWISSW!$F:$F,"Lost"))/(COUNTIFS(SWISSW!$I:$I,MATCHUP!$A63,SWISSW!$J:$J,MATCHUP!BB$1)-COUNTIFS(SWISSW!$I:$I,MATCHUP!$A63,SWISSW!$J:$J,MATCHUP!BB$1,SWISSW!$F:$F,"Draw")+COUNTIFS(SWISSW!$I:$I,MATCHUP!BB$1,SWISSW!$J:$J,MATCHUP!$A63)-COUNTIFS(SWISSW!$I:$I,MATCHUP!BB$1,SWISSW!$J:$J,MATCHUP!$A63,SWISSW!$F:$F,"Draw")),"-")</f>
        <v>-</v>
      </c>
      <c r="BC63" s="5" t="str">
        <f ca="1">IFERROR((COUNTIFS(SWISSW!$I:$I,MATCHUP!$A63,SWISSW!$J:$J,MATCHUP!BC$1,SWISSW!$F:$F,"Won")+COUNTIFS(SWISSW!$I:$I,MATCHUP!BC$1,SWISSW!$J:$J,MATCHUP!$A63,SWISSW!$F:$F,"Lost"))/(COUNTIFS(SWISSW!$I:$I,MATCHUP!$A63,SWISSW!$J:$J,MATCHUP!BC$1)-COUNTIFS(SWISSW!$I:$I,MATCHUP!$A63,SWISSW!$J:$J,MATCHUP!BC$1,SWISSW!$F:$F,"Draw")+COUNTIFS(SWISSW!$I:$I,MATCHUP!BC$1,SWISSW!$J:$J,MATCHUP!$A63)-COUNTIFS(SWISSW!$I:$I,MATCHUP!BC$1,SWISSW!$J:$J,MATCHUP!$A63,SWISSW!$F:$F,"Draw")),"-")</f>
        <v>-</v>
      </c>
      <c r="BD63" s="5" t="str">
        <f ca="1">IFERROR((COUNTIFS(SWISSW!$I:$I,MATCHUP!$A63,SWISSW!$J:$J,MATCHUP!BD$1,SWISSW!$F:$F,"Won")+COUNTIFS(SWISSW!$I:$I,MATCHUP!BD$1,SWISSW!$J:$J,MATCHUP!$A63,SWISSW!$F:$F,"Lost"))/(COUNTIFS(SWISSW!$I:$I,MATCHUP!$A63,SWISSW!$J:$J,MATCHUP!BD$1)-COUNTIFS(SWISSW!$I:$I,MATCHUP!$A63,SWISSW!$J:$J,MATCHUP!BD$1,SWISSW!$F:$F,"Draw")+COUNTIFS(SWISSW!$I:$I,MATCHUP!BD$1,SWISSW!$J:$J,MATCHUP!$A63)-COUNTIFS(SWISSW!$I:$I,MATCHUP!BD$1,SWISSW!$J:$J,MATCHUP!$A63,SWISSW!$F:$F,"Draw")),"-")</f>
        <v>-</v>
      </c>
      <c r="BE63" s="5" t="str">
        <f ca="1">IFERROR((COUNTIFS(SWISSW!$I:$I,MATCHUP!$A63,SWISSW!$J:$J,MATCHUP!BE$1,SWISSW!$F:$F,"Won")+COUNTIFS(SWISSW!$I:$I,MATCHUP!BE$1,SWISSW!$J:$J,MATCHUP!$A63,SWISSW!$F:$F,"Lost"))/(COUNTIFS(SWISSW!$I:$I,MATCHUP!$A63,SWISSW!$J:$J,MATCHUP!BE$1)-COUNTIFS(SWISSW!$I:$I,MATCHUP!$A63,SWISSW!$J:$J,MATCHUP!BE$1,SWISSW!$F:$F,"Draw")+COUNTIFS(SWISSW!$I:$I,MATCHUP!BE$1,SWISSW!$J:$J,MATCHUP!$A63)-COUNTIFS(SWISSW!$I:$I,MATCHUP!BE$1,SWISSW!$J:$J,MATCHUP!$A63,SWISSW!$F:$F,"Draw")),"-")</f>
        <v>-</v>
      </c>
      <c r="BF63" s="5" t="str">
        <f ca="1">IFERROR((COUNTIFS(SWISSW!$I:$I,MATCHUP!$A63,SWISSW!$J:$J,MATCHUP!BF$1,SWISSW!$F:$F,"Won")+COUNTIFS(SWISSW!$I:$I,MATCHUP!BF$1,SWISSW!$J:$J,MATCHUP!$A63,SWISSW!$F:$F,"Lost"))/(COUNTIFS(SWISSW!$I:$I,MATCHUP!$A63,SWISSW!$J:$J,MATCHUP!BF$1)-COUNTIFS(SWISSW!$I:$I,MATCHUP!$A63,SWISSW!$J:$J,MATCHUP!BF$1,SWISSW!$F:$F,"Draw")+COUNTIFS(SWISSW!$I:$I,MATCHUP!BF$1,SWISSW!$J:$J,MATCHUP!$A63)-COUNTIFS(SWISSW!$I:$I,MATCHUP!BF$1,SWISSW!$J:$J,MATCHUP!$A63,SWISSW!$F:$F,"Draw")),"-")</f>
        <v>-</v>
      </c>
      <c r="BG63" s="5" t="str">
        <f ca="1">IFERROR((COUNTIFS(SWISSW!$I:$I,MATCHUP!$A63,SWISSW!$J:$J,MATCHUP!BG$1,SWISSW!$F:$F,"Won")+COUNTIFS(SWISSW!$I:$I,MATCHUP!BG$1,SWISSW!$J:$J,MATCHUP!$A63,SWISSW!$F:$F,"Lost"))/(COUNTIFS(SWISSW!$I:$I,MATCHUP!$A63,SWISSW!$J:$J,MATCHUP!BG$1)-COUNTIFS(SWISSW!$I:$I,MATCHUP!$A63,SWISSW!$J:$J,MATCHUP!BG$1,SWISSW!$F:$F,"Draw")+COUNTIFS(SWISSW!$I:$I,MATCHUP!BG$1,SWISSW!$J:$J,MATCHUP!$A63)-COUNTIFS(SWISSW!$I:$I,MATCHUP!BG$1,SWISSW!$J:$J,MATCHUP!$A63,SWISSW!$F:$F,"Draw")),"-")</f>
        <v>-</v>
      </c>
      <c r="BH63" s="5" t="str">
        <f ca="1">IFERROR((COUNTIFS(SWISSW!$I:$I,MATCHUP!$A63,SWISSW!$J:$J,MATCHUP!BH$1,SWISSW!$F:$F,"Won")+COUNTIFS(SWISSW!$I:$I,MATCHUP!BH$1,SWISSW!$J:$J,MATCHUP!$A63,SWISSW!$F:$F,"Lost"))/(COUNTIFS(SWISSW!$I:$I,MATCHUP!$A63,SWISSW!$J:$J,MATCHUP!BH$1)-COUNTIFS(SWISSW!$I:$I,MATCHUP!$A63,SWISSW!$J:$J,MATCHUP!BH$1,SWISSW!$F:$F,"Draw")+COUNTIFS(SWISSW!$I:$I,MATCHUP!BH$1,SWISSW!$J:$J,MATCHUP!$A63)-COUNTIFS(SWISSW!$I:$I,MATCHUP!BH$1,SWISSW!$J:$J,MATCHUP!$A63,SWISSW!$F:$F,"Draw")),"-")</f>
        <v>-</v>
      </c>
      <c r="BI63" s="5" t="str">
        <f ca="1">IFERROR((COUNTIFS(SWISSW!$I:$I,MATCHUP!$A63,SWISSW!$J:$J,MATCHUP!BI$1,SWISSW!$F:$F,"Won")+COUNTIFS(SWISSW!$I:$I,MATCHUP!BI$1,SWISSW!$J:$J,MATCHUP!$A63,SWISSW!$F:$F,"Lost"))/(COUNTIFS(SWISSW!$I:$I,MATCHUP!$A63,SWISSW!$J:$J,MATCHUP!BI$1)-COUNTIFS(SWISSW!$I:$I,MATCHUP!$A63,SWISSW!$J:$J,MATCHUP!BI$1,SWISSW!$F:$F,"Draw")+COUNTIFS(SWISSW!$I:$I,MATCHUP!BI$1,SWISSW!$J:$J,MATCHUP!$A63)-COUNTIFS(SWISSW!$I:$I,MATCHUP!BI$1,SWISSW!$J:$J,MATCHUP!$A63,SWISSW!$F:$F,"Draw")),"-")</f>
        <v>-</v>
      </c>
      <c r="BJ63" s="5" t="str">
        <f ca="1">IFERROR((COUNTIFS(SWISSW!$I:$I,MATCHUP!$A63,SWISSW!$J:$J,MATCHUP!BJ$1,SWISSW!$F:$F,"Won")+COUNTIFS(SWISSW!$I:$I,MATCHUP!BJ$1,SWISSW!$J:$J,MATCHUP!$A63,SWISSW!$F:$F,"Lost"))/(COUNTIFS(SWISSW!$I:$I,MATCHUP!$A63,SWISSW!$J:$J,MATCHUP!BJ$1)-COUNTIFS(SWISSW!$I:$I,MATCHUP!$A63,SWISSW!$J:$J,MATCHUP!BJ$1,SWISSW!$F:$F,"Draw")+COUNTIFS(SWISSW!$I:$I,MATCHUP!BJ$1,SWISSW!$J:$J,MATCHUP!$A63)-COUNTIFS(SWISSW!$I:$I,MATCHUP!BJ$1,SWISSW!$J:$J,MATCHUP!$A63,SWISSW!$F:$F,"Draw")),"-")</f>
        <v>-</v>
      </c>
      <c r="BK63" s="5" t="str">
        <f ca="1">IFERROR((COUNTIFS(SWISSW!$I:$I,MATCHUP!$A63,SWISSW!$J:$J,MATCHUP!BK$1,SWISSW!$F:$F,"Won")+COUNTIFS(SWISSW!$I:$I,MATCHUP!BK$1,SWISSW!$J:$J,MATCHUP!$A63,SWISSW!$F:$F,"Lost"))/(COUNTIFS(SWISSW!$I:$I,MATCHUP!$A63,SWISSW!$J:$J,MATCHUP!BK$1)-COUNTIFS(SWISSW!$I:$I,MATCHUP!$A63,SWISSW!$J:$J,MATCHUP!BK$1,SWISSW!$F:$F,"Draw")+COUNTIFS(SWISSW!$I:$I,MATCHUP!BK$1,SWISSW!$J:$J,MATCHUP!$A63)-COUNTIFS(SWISSW!$I:$I,MATCHUP!BK$1,SWISSW!$J:$J,MATCHUP!$A63,SWISSW!$F:$F,"Draw")),"-")</f>
        <v>-</v>
      </c>
      <c r="BL63" s="5" t="str">
        <f ca="1">IFERROR((COUNTIFS(SWISSW!$I:$I,MATCHUP!$A63,SWISSW!$J:$J,MATCHUP!BL$1,SWISSW!$F:$F,"Won")+COUNTIFS(SWISSW!$I:$I,MATCHUP!BL$1,SWISSW!$J:$J,MATCHUP!$A63,SWISSW!$F:$F,"Lost"))/(COUNTIFS(SWISSW!$I:$I,MATCHUP!$A63,SWISSW!$J:$J,MATCHUP!BL$1)-COUNTIFS(SWISSW!$I:$I,MATCHUP!$A63,SWISSW!$J:$J,MATCHUP!BL$1,SWISSW!$F:$F,"Draw")+COUNTIFS(SWISSW!$I:$I,MATCHUP!BL$1,SWISSW!$J:$J,MATCHUP!$A63)-COUNTIFS(SWISSW!$I:$I,MATCHUP!BL$1,SWISSW!$J:$J,MATCHUP!$A63,SWISSW!$F:$F,"Draw")),"-")</f>
        <v>-</v>
      </c>
      <c r="BM63" s="5" t="str">
        <f ca="1">IFERROR((COUNTIFS(SWISSW!$I:$I,MATCHUP!$A63,SWISSW!$J:$J,MATCHUP!BM$1,SWISSW!$F:$F,"Won")+COUNTIFS(SWISSW!$I:$I,MATCHUP!BM$1,SWISSW!$J:$J,MATCHUP!$A63,SWISSW!$F:$F,"Lost"))/(COUNTIFS(SWISSW!$I:$I,MATCHUP!$A63,SWISSW!$J:$J,MATCHUP!BM$1)-COUNTIFS(SWISSW!$I:$I,MATCHUP!$A63,SWISSW!$J:$J,MATCHUP!BM$1,SWISSW!$F:$F,"Draw")+COUNTIFS(SWISSW!$I:$I,MATCHUP!BM$1,SWISSW!$J:$J,MATCHUP!$A63)-COUNTIFS(SWISSW!$I:$I,MATCHUP!BM$1,SWISSW!$J:$J,MATCHUP!$A63,SWISSW!$F:$F,"Draw")),"-")</f>
        <v>-</v>
      </c>
      <c r="BN63" s="5" t="str">
        <f ca="1">IFERROR((COUNTIFS(SWISSW!$I:$I,MATCHUP!$A63,SWISSW!$J:$J,MATCHUP!BN$1,SWISSW!$F:$F,"Won")+COUNTIFS(SWISSW!$I:$I,MATCHUP!BN$1,SWISSW!$J:$J,MATCHUP!$A63,SWISSW!$F:$F,"Lost"))/(COUNTIFS(SWISSW!$I:$I,MATCHUP!$A63,SWISSW!$J:$J,MATCHUP!BN$1)-COUNTIFS(SWISSW!$I:$I,MATCHUP!$A63,SWISSW!$J:$J,MATCHUP!BN$1,SWISSW!$F:$F,"Draw")+COUNTIFS(SWISSW!$I:$I,MATCHUP!BN$1,SWISSW!$J:$J,MATCHUP!$A63)-COUNTIFS(SWISSW!$I:$I,MATCHUP!BN$1,SWISSW!$J:$J,MATCHUP!$A63,SWISSW!$F:$F,"Draw")),"-")</f>
        <v>-</v>
      </c>
      <c r="BO63" s="5" t="str">
        <f ca="1">IFERROR((COUNTIFS(SWISSW!$I:$I,MATCHUP!$A63,SWISSW!$J:$J,MATCHUP!BO$1,SWISSW!$F:$F,"Won")+COUNTIFS(SWISSW!$I:$I,MATCHUP!BO$1,SWISSW!$J:$J,MATCHUP!$A63,SWISSW!$F:$F,"Lost"))/(COUNTIFS(SWISSW!$I:$I,MATCHUP!$A63,SWISSW!$J:$J,MATCHUP!BO$1)-COUNTIFS(SWISSW!$I:$I,MATCHUP!$A63,SWISSW!$J:$J,MATCHUP!BO$1,SWISSW!$F:$F,"Draw")+COUNTIFS(SWISSW!$I:$I,MATCHUP!BO$1,SWISSW!$J:$J,MATCHUP!$A63)-COUNTIFS(SWISSW!$I:$I,MATCHUP!BO$1,SWISSW!$J:$J,MATCHUP!$A63,SWISSW!$F:$F,"Draw")),"-")</f>
        <v>-</v>
      </c>
      <c r="BP63" s="5" t="str">
        <f ca="1">IFERROR((COUNTIFS(SWISSW!$I:$I,MATCHUP!$A63,SWISSW!$J:$J,MATCHUP!BP$1,SWISSW!$F:$F,"Won")+COUNTIFS(SWISSW!$I:$I,MATCHUP!BP$1,SWISSW!$J:$J,MATCHUP!$A63,SWISSW!$F:$F,"Lost"))/(COUNTIFS(SWISSW!$I:$I,MATCHUP!$A63,SWISSW!$J:$J,MATCHUP!BP$1)-COUNTIFS(SWISSW!$I:$I,MATCHUP!$A63,SWISSW!$J:$J,MATCHUP!BP$1,SWISSW!$F:$F,"Draw")+COUNTIFS(SWISSW!$I:$I,MATCHUP!BP$1,SWISSW!$J:$J,MATCHUP!$A63)-COUNTIFS(SWISSW!$I:$I,MATCHUP!BP$1,SWISSW!$J:$J,MATCHUP!$A63,SWISSW!$F:$F,"Draw")),"-")</f>
        <v>-</v>
      </c>
      <c r="BQ63" s="5" t="str">
        <f ca="1">IFERROR((COUNTIFS(SWISSW!$I:$I,MATCHUP!$A63,SWISSW!$J:$J,MATCHUP!BQ$1,SWISSW!$F:$F,"Won")+COUNTIFS(SWISSW!$I:$I,MATCHUP!BQ$1,SWISSW!$J:$J,MATCHUP!$A63,SWISSW!$F:$F,"Lost"))/(COUNTIFS(SWISSW!$I:$I,MATCHUP!$A63,SWISSW!$J:$J,MATCHUP!BQ$1)-COUNTIFS(SWISSW!$I:$I,MATCHUP!$A63,SWISSW!$J:$J,MATCHUP!BQ$1,SWISSW!$F:$F,"Draw")+COUNTIFS(SWISSW!$I:$I,MATCHUP!BQ$1,SWISSW!$J:$J,MATCHUP!$A63)-COUNTIFS(SWISSW!$I:$I,MATCHUP!BQ$1,SWISSW!$J:$J,MATCHUP!$A63,SWISSW!$F:$F,"Draw")),"-")</f>
        <v>-</v>
      </c>
      <c r="BR63" s="5" t="str">
        <f ca="1">IFERROR((COUNTIFS(SWISSW!$I:$I,MATCHUP!$A63,SWISSW!$J:$J,MATCHUP!BR$1,SWISSW!$F:$F,"Won")+COUNTIFS(SWISSW!$I:$I,MATCHUP!BR$1,SWISSW!$J:$J,MATCHUP!$A63,SWISSW!$F:$F,"Lost"))/(COUNTIFS(SWISSW!$I:$I,MATCHUP!$A63,SWISSW!$J:$J,MATCHUP!BR$1)-COUNTIFS(SWISSW!$I:$I,MATCHUP!$A63,SWISSW!$J:$J,MATCHUP!BR$1,SWISSW!$F:$F,"Draw")+COUNTIFS(SWISSW!$I:$I,MATCHUP!BR$1,SWISSW!$J:$J,MATCHUP!$A63)-COUNTIFS(SWISSW!$I:$I,MATCHUP!BR$1,SWISSW!$J:$J,MATCHUP!$A63,SWISSW!$F:$F,"Draw")),"-")</f>
        <v>-</v>
      </c>
      <c r="BS63" s="5" t="str">
        <f ca="1">IFERROR((COUNTIFS(SWISSW!$I:$I,MATCHUP!$A63,SWISSW!$J:$J,MATCHUP!BS$1,SWISSW!$F:$F,"Won")+COUNTIFS(SWISSW!$I:$I,MATCHUP!BS$1,SWISSW!$J:$J,MATCHUP!$A63,SWISSW!$F:$F,"Lost"))/(COUNTIFS(SWISSW!$I:$I,MATCHUP!$A63,SWISSW!$J:$J,MATCHUP!BS$1)-COUNTIFS(SWISSW!$I:$I,MATCHUP!$A63,SWISSW!$J:$J,MATCHUP!BS$1,SWISSW!$F:$F,"Draw")+COUNTIFS(SWISSW!$I:$I,MATCHUP!BS$1,SWISSW!$J:$J,MATCHUP!$A63)-COUNTIFS(SWISSW!$I:$I,MATCHUP!BS$1,SWISSW!$J:$J,MATCHUP!$A63,SWISSW!$F:$F,"Draw")),"-")</f>
        <v>-</v>
      </c>
      <c r="BT63" s="5" t="str">
        <f ca="1">IFERROR((COUNTIFS(SWISSW!$I:$I,MATCHUP!$A63,SWISSW!$J:$J,MATCHUP!BT$1,SWISSW!$F:$F,"Won")+COUNTIFS(SWISSW!$I:$I,MATCHUP!BT$1,SWISSW!$J:$J,MATCHUP!$A63,SWISSW!$F:$F,"Lost"))/(COUNTIFS(SWISSW!$I:$I,MATCHUP!$A63,SWISSW!$J:$J,MATCHUP!BT$1)-COUNTIFS(SWISSW!$I:$I,MATCHUP!$A63,SWISSW!$J:$J,MATCHUP!BT$1,SWISSW!$F:$F,"Draw")+COUNTIFS(SWISSW!$I:$I,MATCHUP!BT$1,SWISSW!$J:$J,MATCHUP!$A63)-COUNTIFS(SWISSW!$I:$I,MATCHUP!BT$1,SWISSW!$J:$J,MATCHUP!$A63,SWISSW!$F:$F,"Draw")),"-")</f>
        <v>-</v>
      </c>
      <c r="BU63" s="5" t="str">
        <f ca="1">IFERROR((COUNTIFS(SWISSW!$I:$I,MATCHUP!$A63,SWISSW!$J:$J,MATCHUP!BU$1,SWISSW!$F:$F,"Won")+COUNTIFS(SWISSW!$I:$I,MATCHUP!BU$1,SWISSW!$J:$J,MATCHUP!$A63,SWISSW!$F:$F,"Lost"))/(COUNTIFS(SWISSW!$I:$I,MATCHUP!$A63,SWISSW!$J:$J,MATCHUP!BU$1)-COUNTIFS(SWISSW!$I:$I,MATCHUP!$A63,SWISSW!$J:$J,MATCHUP!BU$1,SWISSW!$F:$F,"Draw")+COUNTIFS(SWISSW!$I:$I,MATCHUP!BU$1,SWISSW!$J:$J,MATCHUP!$A63)-COUNTIFS(SWISSW!$I:$I,MATCHUP!BU$1,SWISSW!$J:$J,MATCHUP!$A63,SWISSW!$F:$F,"Draw")),"-")</f>
        <v>-</v>
      </c>
      <c r="BV63" s="5" t="str">
        <f ca="1">IFERROR((COUNTIFS(SWISSW!$I:$I,MATCHUP!$A63,SWISSW!$J:$J,MATCHUP!BV$1,SWISSW!$F:$F,"Won")+COUNTIFS(SWISSW!$I:$I,MATCHUP!BV$1,SWISSW!$J:$J,MATCHUP!$A63,SWISSW!$F:$F,"Lost"))/(COUNTIFS(SWISSW!$I:$I,MATCHUP!$A63,SWISSW!$J:$J,MATCHUP!BV$1)-COUNTIFS(SWISSW!$I:$I,MATCHUP!$A63,SWISSW!$J:$J,MATCHUP!BV$1,SWISSW!$F:$F,"Draw")+COUNTIFS(SWISSW!$I:$I,MATCHUP!BV$1,SWISSW!$J:$J,MATCHUP!$A63)-COUNTIFS(SWISSW!$I:$I,MATCHUP!BV$1,SWISSW!$J:$J,MATCHUP!$A63,SWISSW!$F:$F,"Draw")),"-")</f>
        <v>-</v>
      </c>
      <c r="BW63" s="5" t="str">
        <f ca="1">IFERROR((COUNTIFS(SWISSW!$I:$I,MATCHUP!$A63,SWISSW!$J:$J,MATCHUP!BW$1,SWISSW!$F:$F,"Won")+COUNTIFS(SWISSW!$I:$I,MATCHUP!BW$1,SWISSW!$J:$J,MATCHUP!$A63,SWISSW!$F:$F,"Lost"))/(COUNTIFS(SWISSW!$I:$I,MATCHUP!$A63,SWISSW!$J:$J,MATCHUP!BW$1)-COUNTIFS(SWISSW!$I:$I,MATCHUP!$A63,SWISSW!$J:$J,MATCHUP!BW$1,SWISSW!$F:$F,"Draw")+COUNTIFS(SWISSW!$I:$I,MATCHUP!BW$1,SWISSW!$J:$J,MATCHUP!$A63)-COUNTIFS(SWISSW!$I:$I,MATCHUP!BW$1,SWISSW!$J:$J,MATCHUP!$A63,SWISSW!$F:$F,"Draw")),"-")</f>
        <v>-</v>
      </c>
      <c r="BX63" s="5" t="str">
        <f ca="1">IFERROR((COUNTIFS(SWISSW!$I:$I,MATCHUP!$A63,SWISSW!$J:$J,MATCHUP!BX$1,SWISSW!$F:$F,"Won")+COUNTIFS(SWISSW!$I:$I,MATCHUP!BX$1,SWISSW!$J:$J,MATCHUP!$A63,SWISSW!$F:$F,"Lost"))/(COUNTIFS(SWISSW!$I:$I,MATCHUP!$A63,SWISSW!$J:$J,MATCHUP!BX$1)-COUNTIFS(SWISSW!$I:$I,MATCHUP!$A63,SWISSW!$J:$J,MATCHUP!BX$1,SWISSW!$F:$F,"Draw")+COUNTIFS(SWISSW!$I:$I,MATCHUP!BX$1,SWISSW!$J:$J,MATCHUP!$A63)-COUNTIFS(SWISSW!$I:$I,MATCHUP!BX$1,SWISSW!$J:$J,MATCHUP!$A63,SWISSW!$F:$F,"Draw")),"-")</f>
        <v>-</v>
      </c>
      <c r="BY63" s="5" t="str">
        <f ca="1">IFERROR((COUNTIFS(SWISSW!$I:$I,MATCHUP!$A63,SWISSW!$J:$J,MATCHUP!BY$1,SWISSW!$F:$F,"Won")+COUNTIFS(SWISSW!$I:$I,MATCHUP!BY$1,SWISSW!$J:$J,MATCHUP!$A63,SWISSW!$F:$F,"Lost"))/(COUNTIFS(SWISSW!$I:$I,MATCHUP!$A63,SWISSW!$J:$J,MATCHUP!BY$1)-COUNTIFS(SWISSW!$I:$I,MATCHUP!$A63,SWISSW!$J:$J,MATCHUP!BY$1,SWISSW!$F:$F,"Draw")+COUNTIFS(SWISSW!$I:$I,MATCHUP!BY$1,SWISSW!$J:$J,MATCHUP!$A63)-COUNTIFS(SWISSW!$I:$I,MATCHUP!BY$1,SWISSW!$J:$J,MATCHUP!$A63,SWISSW!$F:$F,"Draw")),"-")</f>
        <v>-</v>
      </c>
      <c r="BZ63" s="5" t="str">
        <f ca="1">IFERROR((COUNTIFS(SWISSW!$I:$I,MATCHUP!$A63,SWISSW!$J:$J,MATCHUP!BZ$1,SWISSW!$F:$F,"Won")+COUNTIFS(SWISSW!$I:$I,MATCHUP!BZ$1,SWISSW!$J:$J,MATCHUP!$A63,SWISSW!$F:$F,"Lost"))/(COUNTIFS(SWISSW!$I:$I,MATCHUP!$A63,SWISSW!$J:$J,MATCHUP!BZ$1)-COUNTIFS(SWISSW!$I:$I,MATCHUP!$A63,SWISSW!$J:$J,MATCHUP!BZ$1,SWISSW!$F:$F,"Draw")+COUNTIFS(SWISSW!$I:$I,MATCHUP!BZ$1,SWISSW!$J:$J,MATCHUP!$A63)-COUNTIFS(SWISSW!$I:$I,MATCHUP!BZ$1,SWISSW!$J:$J,MATCHUP!$A63,SWISSW!$F:$F,"Draw")),"-")</f>
        <v>-</v>
      </c>
      <c r="CA63" s="5" t="str">
        <f ca="1">IFERROR((COUNTIFS(SWISSW!$I:$I,MATCHUP!$A63,SWISSW!$J:$J,MATCHUP!CA$1,SWISSW!$F:$F,"Won")+COUNTIFS(SWISSW!$I:$I,MATCHUP!CA$1,SWISSW!$J:$J,MATCHUP!$A63,SWISSW!$F:$F,"Lost"))/(COUNTIFS(SWISSW!$I:$I,MATCHUP!$A63,SWISSW!$J:$J,MATCHUP!CA$1)-COUNTIFS(SWISSW!$I:$I,MATCHUP!$A63,SWISSW!$J:$J,MATCHUP!CA$1,SWISSW!$F:$F,"Draw")+COUNTIFS(SWISSW!$I:$I,MATCHUP!CA$1,SWISSW!$J:$J,MATCHUP!$A63)-COUNTIFS(SWISSW!$I:$I,MATCHUP!CA$1,SWISSW!$J:$J,MATCHUP!$A63,SWISSW!$F:$F,"Draw")),"-")</f>
        <v>-</v>
      </c>
      <c r="CB63" s="5" t="str">
        <f ca="1">IFERROR((COUNTIFS(SWISSW!$I:$I,MATCHUP!$A63,SWISSW!$J:$J,MATCHUP!CB$1,SWISSW!$F:$F,"Won")+COUNTIFS(SWISSW!$I:$I,MATCHUP!CB$1,SWISSW!$J:$J,MATCHUP!$A63,SWISSW!$F:$F,"Lost"))/(COUNTIFS(SWISSW!$I:$I,MATCHUP!$A63,SWISSW!$J:$J,MATCHUP!CB$1)-COUNTIFS(SWISSW!$I:$I,MATCHUP!$A63,SWISSW!$J:$J,MATCHUP!CB$1,SWISSW!$F:$F,"Draw")+COUNTIFS(SWISSW!$I:$I,MATCHUP!CB$1,SWISSW!$J:$J,MATCHUP!$A63)-COUNTIFS(SWISSW!$I:$I,MATCHUP!CB$1,SWISSW!$J:$J,MATCHUP!$A63,SWISSW!$F:$F,"Draw")),"-")</f>
        <v>-</v>
      </c>
      <c r="CC63" s="5" t="str">
        <f ca="1">IFERROR((COUNTIFS(SWISSW!$I:$I,MATCHUP!$A63,SWISSW!$J:$J,MATCHUP!CC$1,SWISSW!$F:$F,"Won")+COUNTIFS(SWISSW!$I:$I,MATCHUP!CC$1,SWISSW!$J:$J,MATCHUP!$A63,SWISSW!$F:$F,"Lost"))/(COUNTIFS(SWISSW!$I:$I,MATCHUP!$A63,SWISSW!$J:$J,MATCHUP!CC$1)-COUNTIFS(SWISSW!$I:$I,MATCHUP!$A63,SWISSW!$J:$J,MATCHUP!CC$1,SWISSW!$F:$F,"Draw")+COUNTIFS(SWISSW!$I:$I,MATCHUP!CC$1,SWISSW!$J:$J,MATCHUP!$A63)-COUNTIFS(SWISSW!$I:$I,MATCHUP!CC$1,SWISSW!$J:$J,MATCHUP!$A63,SWISSW!$F:$F,"Draw")),"-")</f>
        <v>-</v>
      </c>
      <c r="CD63" s="5" t="str">
        <f ca="1">IFERROR((COUNTIFS(SWISSW!$I:$I,MATCHUP!$A63,SWISSW!$J:$J,MATCHUP!CD$1,SWISSW!$F:$F,"Won")+COUNTIFS(SWISSW!$I:$I,MATCHUP!CD$1,SWISSW!$J:$J,MATCHUP!$A63,SWISSW!$F:$F,"Lost"))/(COUNTIFS(SWISSW!$I:$I,MATCHUP!$A63,SWISSW!$J:$J,MATCHUP!CD$1)-COUNTIFS(SWISSW!$I:$I,MATCHUP!$A63,SWISSW!$J:$J,MATCHUP!CD$1,SWISSW!$F:$F,"Draw")+COUNTIFS(SWISSW!$I:$I,MATCHUP!CD$1,SWISSW!$J:$J,MATCHUP!$A63)-COUNTIFS(SWISSW!$I:$I,MATCHUP!CD$1,SWISSW!$J:$J,MATCHUP!$A63,SWISSW!$F:$F,"Draw")),"-")</f>
        <v>-</v>
      </c>
      <c r="CE63" s="5" t="str">
        <f ca="1">IFERROR((COUNTIFS(SWISSW!$I:$I,MATCHUP!$A63,SWISSW!$J:$J,MATCHUP!CE$1,SWISSW!$F:$F,"Won")+COUNTIFS(SWISSW!$I:$I,MATCHUP!CE$1,SWISSW!$J:$J,MATCHUP!$A63,SWISSW!$F:$F,"Lost"))/(COUNTIFS(SWISSW!$I:$I,MATCHUP!$A63,SWISSW!$J:$J,MATCHUP!CE$1)-COUNTIFS(SWISSW!$I:$I,MATCHUP!$A63,SWISSW!$J:$J,MATCHUP!CE$1,SWISSW!$F:$F,"Draw")+COUNTIFS(SWISSW!$I:$I,MATCHUP!CE$1,SWISSW!$J:$J,MATCHUP!$A63)-COUNTIFS(SWISSW!$I:$I,MATCHUP!CE$1,SWISSW!$J:$J,MATCHUP!$A63,SWISSW!$F:$F,"Draw")),"-")</f>
        <v>-</v>
      </c>
      <c r="CF63" s="5" t="str">
        <f ca="1">IFERROR((COUNTIFS(SWISSW!$I:$I,MATCHUP!$A63,SWISSW!$J:$J,MATCHUP!CF$1,SWISSW!$F:$F,"Won")+COUNTIFS(SWISSW!$I:$I,MATCHUP!CF$1,SWISSW!$J:$J,MATCHUP!$A63,SWISSW!$F:$F,"Lost"))/(COUNTIFS(SWISSW!$I:$I,MATCHUP!$A63,SWISSW!$J:$J,MATCHUP!CF$1)-COUNTIFS(SWISSW!$I:$I,MATCHUP!$A63,SWISSW!$J:$J,MATCHUP!CF$1,SWISSW!$F:$F,"Draw")+COUNTIFS(SWISSW!$I:$I,MATCHUP!CF$1,SWISSW!$J:$J,MATCHUP!$A63)-COUNTIFS(SWISSW!$I:$I,MATCHUP!CF$1,SWISSW!$J:$J,MATCHUP!$A63,SWISSW!$F:$F,"Draw")),"-")</f>
        <v>-</v>
      </c>
      <c r="CG63" s="5" t="str">
        <f ca="1">IFERROR((COUNTIFS(SWISSW!$I:$I,MATCHUP!$A63,SWISSW!$J:$J,MATCHUP!CG$1,SWISSW!$F:$F,"Won")+COUNTIFS(SWISSW!$I:$I,MATCHUP!CG$1,SWISSW!$J:$J,MATCHUP!$A63,SWISSW!$F:$F,"Lost"))/(COUNTIFS(SWISSW!$I:$I,MATCHUP!$A63,SWISSW!$J:$J,MATCHUP!CG$1)-COUNTIFS(SWISSW!$I:$I,MATCHUP!$A63,SWISSW!$J:$J,MATCHUP!CG$1,SWISSW!$F:$F,"Draw")+COUNTIFS(SWISSW!$I:$I,MATCHUP!CG$1,SWISSW!$J:$J,MATCHUP!$A63)-COUNTIFS(SWISSW!$I:$I,MATCHUP!CG$1,SWISSW!$J:$J,MATCHUP!$A63,SWISSW!$F:$F,"Draw")),"-")</f>
        <v>-</v>
      </c>
      <c r="CH63" s="5" t="str">
        <f ca="1">IFERROR((COUNTIFS(SWISSW!$I:$I,MATCHUP!$A63,SWISSW!$J:$J,MATCHUP!CH$1,SWISSW!$F:$F,"Won")+COUNTIFS(SWISSW!$I:$I,MATCHUP!CH$1,SWISSW!$J:$J,MATCHUP!$A63,SWISSW!$F:$F,"Lost"))/(COUNTIFS(SWISSW!$I:$I,MATCHUP!$A63,SWISSW!$J:$J,MATCHUP!CH$1)-COUNTIFS(SWISSW!$I:$I,MATCHUP!$A63,SWISSW!$J:$J,MATCHUP!CH$1,SWISSW!$F:$F,"Draw")+COUNTIFS(SWISSW!$I:$I,MATCHUP!CH$1,SWISSW!$J:$J,MATCHUP!$A63)-COUNTIFS(SWISSW!$I:$I,MATCHUP!CH$1,SWISSW!$J:$J,MATCHUP!$A63,SWISSW!$F:$F,"Draw")),"-")</f>
        <v>-</v>
      </c>
      <c r="CI63" s="5" t="str">
        <f ca="1">IFERROR((COUNTIFS(SWISSW!$I:$I,MATCHUP!$A63,SWISSW!$J:$J,MATCHUP!CI$1,SWISSW!$F:$F,"Won")+COUNTIFS(SWISSW!$I:$I,MATCHUP!CI$1,SWISSW!$J:$J,MATCHUP!$A63,SWISSW!$F:$F,"Lost"))/(COUNTIFS(SWISSW!$I:$I,MATCHUP!$A63,SWISSW!$J:$J,MATCHUP!CI$1)-COUNTIFS(SWISSW!$I:$I,MATCHUP!$A63,SWISSW!$J:$J,MATCHUP!CI$1,SWISSW!$F:$F,"Draw")+COUNTIFS(SWISSW!$I:$I,MATCHUP!CI$1,SWISSW!$J:$J,MATCHUP!$A63)-COUNTIFS(SWISSW!$I:$I,MATCHUP!CI$1,SWISSW!$J:$J,MATCHUP!$A63,SWISSW!$F:$F,"Draw")),"-")</f>
        <v>-</v>
      </c>
      <c r="CJ63" s="5" t="str">
        <f ca="1">IFERROR((COUNTIFS(SWISSW!$I:$I,MATCHUP!$A63,SWISSW!$J:$J,MATCHUP!CJ$1,SWISSW!$F:$F,"Won")+COUNTIFS(SWISSW!$I:$I,MATCHUP!CJ$1,SWISSW!$J:$J,MATCHUP!$A63,SWISSW!$F:$F,"Lost"))/(COUNTIFS(SWISSW!$I:$I,MATCHUP!$A63,SWISSW!$J:$J,MATCHUP!CJ$1)-COUNTIFS(SWISSW!$I:$I,MATCHUP!$A63,SWISSW!$J:$J,MATCHUP!CJ$1,SWISSW!$F:$F,"Draw")+COUNTIFS(SWISSW!$I:$I,MATCHUP!CJ$1,SWISSW!$J:$J,MATCHUP!$A63)-COUNTIFS(SWISSW!$I:$I,MATCHUP!CJ$1,SWISSW!$J:$J,MATCHUP!$A63,SWISSW!$F:$F,"Draw")),"-")</f>
        <v>-</v>
      </c>
      <c r="CK63" s="5" t="str">
        <f ca="1">IFERROR((COUNTIFS(SWISSW!$I:$I,MATCHUP!$A63,SWISSW!$J:$J,MATCHUP!CK$1,SWISSW!$F:$F,"Won")+COUNTIFS(SWISSW!$I:$I,MATCHUP!CK$1,SWISSW!$J:$J,MATCHUP!$A63,SWISSW!$F:$F,"Lost"))/(COUNTIFS(SWISSW!$I:$I,MATCHUP!$A63,SWISSW!$J:$J,MATCHUP!CK$1)-COUNTIFS(SWISSW!$I:$I,MATCHUP!$A63,SWISSW!$J:$J,MATCHUP!CK$1,SWISSW!$F:$F,"Draw")+COUNTIFS(SWISSW!$I:$I,MATCHUP!CK$1,SWISSW!$J:$J,MATCHUP!$A63)-COUNTIFS(SWISSW!$I:$I,MATCHUP!CK$1,SWISSW!$J:$J,MATCHUP!$A63,SWISSW!$F:$F,"Draw")),"-")</f>
        <v>-</v>
      </c>
      <c r="CL63" s="5" t="str">
        <f ca="1">IFERROR((COUNTIFS(SWISSW!$I:$I,MATCHUP!$A63,SWISSW!$J:$J,MATCHUP!CL$1,SWISSW!$F:$F,"Won")+COUNTIFS(SWISSW!$I:$I,MATCHUP!CL$1,SWISSW!$J:$J,MATCHUP!$A63,SWISSW!$F:$F,"Lost"))/(COUNTIFS(SWISSW!$I:$I,MATCHUP!$A63,SWISSW!$J:$J,MATCHUP!CL$1)-COUNTIFS(SWISSW!$I:$I,MATCHUP!$A63,SWISSW!$J:$J,MATCHUP!CL$1,SWISSW!$F:$F,"Draw")+COUNTIFS(SWISSW!$I:$I,MATCHUP!CL$1,SWISSW!$J:$J,MATCHUP!$A63)-COUNTIFS(SWISSW!$I:$I,MATCHUP!CL$1,SWISSW!$J:$J,MATCHUP!$A63,SWISSW!$F:$F,"Draw")),"-")</f>
        <v>-</v>
      </c>
      <c r="CM63" s="5" t="str">
        <f ca="1">IFERROR((COUNTIFS(SWISSW!$I:$I,MATCHUP!$A63,SWISSW!$J:$J,MATCHUP!CM$1,SWISSW!$F:$F,"Won")+COUNTIFS(SWISSW!$I:$I,MATCHUP!CM$1,SWISSW!$J:$J,MATCHUP!$A63,SWISSW!$F:$F,"Lost"))/(COUNTIFS(SWISSW!$I:$I,MATCHUP!$A63,SWISSW!$J:$J,MATCHUP!CM$1)-COUNTIFS(SWISSW!$I:$I,MATCHUP!$A63,SWISSW!$J:$J,MATCHUP!CM$1,SWISSW!$F:$F,"Draw")+COUNTIFS(SWISSW!$I:$I,MATCHUP!CM$1,SWISSW!$J:$J,MATCHUP!$A63)-COUNTIFS(SWISSW!$I:$I,MATCHUP!CM$1,SWISSW!$J:$J,MATCHUP!$A63,SWISSW!$F:$F,"Draw")),"-")</f>
        <v>-</v>
      </c>
      <c r="CN63" s="5" t="str">
        <f ca="1">IFERROR((COUNTIFS(SWISSW!$I:$I,MATCHUP!$A63,SWISSW!$J:$J,MATCHUP!CN$1,SWISSW!$F:$F,"Won")+COUNTIFS(SWISSW!$I:$I,MATCHUP!CN$1,SWISSW!$J:$J,MATCHUP!$A63,SWISSW!$F:$F,"Lost"))/(COUNTIFS(SWISSW!$I:$I,MATCHUP!$A63,SWISSW!$J:$J,MATCHUP!CN$1)-COUNTIFS(SWISSW!$I:$I,MATCHUP!$A63,SWISSW!$J:$J,MATCHUP!CN$1,SWISSW!$F:$F,"Draw")+COUNTIFS(SWISSW!$I:$I,MATCHUP!CN$1,SWISSW!$J:$J,MATCHUP!$A63)-COUNTIFS(SWISSW!$I:$I,MATCHUP!CN$1,SWISSW!$J:$J,MATCHUP!$A63,SWISSW!$F:$F,"Draw")),"-")</f>
        <v>-</v>
      </c>
      <c r="CO63" s="5" t="str">
        <f ca="1">IFERROR((COUNTIFS(SWISSW!$I:$I,MATCHUP!$A63,SWISSW!$J:$J,MATCHUP!CO$1,SWISSW!$F:$F,"Won")+COUNTIFS(SWISSW!$I:$I,MATCHUP!CO$1,SWISSW!$J:$J,MATCHUP!$A63,SWISSW!$F:$F,"Lost"))/(COUNTIFS(SWISSW!$I:$I,MATCHUP!$A63,SWISSW!$J:$J,MATCHUP!CO$1)-COUNTIFS(SWISSW!$I:$I,MATCHUP!$A63,SWISSW!$J:$J,MATCHUP!CO$1,SWISSW!$F:$F,"Draw")+COUNTIFS(SWISSW!$I:$I,MATCHUP!CO$1,SWISSW!$J:$J,MATCHUP!$A63)-COUNTIFS(SWISSW!$I:$I,MATCHUP!CO$1,SWISSW!$J:$J,MATCHUP!$A63,SWISSW!$F:$F,"Draw")),"-")</f>
        <v>-</v>
      </c>
      <c r="CP63" s="5" t="str">
        <f ca="1">IFERROR((COUNTIFS(SWISSW!$I:$I,MATCHUP!$A63,SWISSW!$J:$J,MATCHUP!CP$1,SWISSW!$F:$F,"Won")+COUNTIFS(SWISSW!$I:$I,MATCHUP!CP$1,SWISSW!$J:$J,MATCHUP!$A63,SWISSW!$F:$F,"Lost"))/(COUNTIFS(SWISSW!$I:$I,MATCHUP!$A63,SWISSW!$J:$J,MATCHUP!CP$1)-COUNTIFS(SWISSW!$I:$I,MATCHUP!$A63,SWISSW!$J:$J,MATCHUP!CP$1,SWISSW!$F:$F,"Draw")+COUNTIFS(SWISSW!$I:$I,MATCHUP!CP$1,SWISSW!$J:$J,MATCHUP!$A63)-COUNTIFS(SWISSW!$I:$I,MATCHUP!CP$1,SWISSW!$J:$J,MATCHUP!$A63,SWISSW!$F:$F,"Draw")),"-")</f>
        <v>-</v>
      </c>
      <c r="CQ63" s="5" t="str">
        <f ca="1">IFERROR((COUNTIFS(SWISSW!$I:$I,MATCHUP!$A63,SWISSW!$J:$J,MATCHUP!CQ$1,SWISSW!$F:$F,"Won")+COUNTIFS(SWISSW!$I:$I,MATCHUP!CQ$1,SWISSW!$J:$J,MATCHUP!$A63,SWISSW!$F:$F,"Lost"))/(COUNTIFS(SWISSW!$I:$I,MATCHUP!$A63,SWISSW!$J:$J,MATCHUP!CQ$1)-COUNTIFS(SWISSW!$I:$I,MATCHUP!$A63,SWISSW!$J:$J,MATCHUP!CQ$1,SWISSW!$F:$F,"Draw")+COUNTIFS(SWISSW!$I:$I,MATCHUP!CQ$1,SWISSW!$J:$J,MATCHUP!$A63)-COUNTIFS(SWISSW!$I:$I,MATCHUP!CQ$1,SWISSW!$J:$J,MATCHUP!$A63,SWISSW!$F:$F,"Draw")),"-")</f>
        <v>-</v>
      </c>
      <c r="CR63" s="5" t="str">
        <f ca="1">IFERROR((COUNTIFS(SWISSW!$I:$I,MATCHUP!$A63,SWISSW!$J:$J,MATCHUP!CR$1,SWISSW!$F:$F,"Won")+COUNTIFS(SWISSW!$I:$I,MATCHUP!CR$1,SWISSW!$J:$J,MATCHUP!$A63,SWISSW!$F:$F,"Lost"))/(COUNTIFS(SWISSW!$I:$I,MATCHUP!$A63,SWISSW!$J:$J,MATCHUP!CR$1)-COUNTIFS(SWISSW!$I:$I,MATCHUP!$A63,SWISSW!$J:$J,MATCHUP!CR$1,SWISSW!$F:$F,"Draw")+COUNTIFS(SWISSW!$I:$I,MATCHUP!CR$1,SWISSW!$J:$J,MATCHUP!$A63)-COUNTIFS(SWISSW!$I:$I,MATCHUP!CR$1,SWISSW!$J:$J,MATCHUP!$A63,SWISSW!$F:$F,"Draw")),"-")</f>
        <v>-</v>
      </c>
      <c r="CS63" s="5" t="str">
        <f ca="1">IFERROR((COUNTIFS(SWISSW!$I:$I,MATCHUP!$A63,SWISSW!$J:$J,MATCHUP!CS$1,SWISSW!$F:$F,"Won")+COUNTIFS(SWISSW!$I:$I,MATCHUP!CS$1,SWISSW!$J:$J,MATCHUP!$A63,SWISSW!$F:$F,"Lost"))/(COUNTIFS(SWISSW!$I:$I,MATCHUP!$A63,SWISSW!$J:$J,MATCHUP!CS$1)-COUNTIFS(SWISSW!$I:$I,MATCHUP!$A63,SWISSW!$J:$J,MATCHUP!CS$1,SWISSW!$F:$F,"Draw")+COUNTIFS(SWISSW!$I:$I,MATCHUP!CS$1,SWISSW!$J:$J,MATCHUP!$A63)-COUNTIFS(SWISSW!$I:$I,MATCHUP!CS$1,SWISSW!$J:$J,MATCHUP!$A63,SWISSW!$F:$F,"Draw")),"-")</f>
        <v>-</v>
      </c>
      <c r="CT63" s="5" t="str">
        <f ca="1">IFERROR((COUNTIFS(SWISSW!$I:$I,MATCHUP!$A63,SWISSW!$J:$J,MATCHUP!CT$1,SWISSW!$F:$F,"Won")+COUNTIFS(SWISSW!$I:$I,MATCHUP!CT$1,SWISSW!$J:$J,MATCHUP!$A63,SWISSW!$F:$F,"Lost"))/(COUNTIFS(SWISSW!$I:$I,MATCHUP!$A63,SWISSW!$J:$J,MATCHUP!CT$1)-COUNTIFS(SWISSW!$I:$I,MATCHUP!$A63,SWISSW!$J:$J,MATCHUP!CT$1,SWISSW!$F:$F,"Draw")+COUNTIFS(SWISSW!$I:$I,MATCHUP!CT$1,SWISSW!$J:$J,MATCHUP!$A63)-COUNTIFS(SWISSW!$I:$I,MATCHUP!CT$1,SWISSW!$J:$J,MATCHUP!$A63,SWISSW!$F:$F,"Draw")),"-")</f>
        <v>-</v>
      </c>
      <c r="CU63" s="5" t="str">
        <f ca="1">IFERROR((COUNTIFS(SWISSW!$I:$I,MATCHUP!$A63,SWISSW!$J:$J,MATCHUP!CU$1,SWISSW!$F:$F,"Won")+COUNTIFS(SWISSW!$I:$I,MATCHUP!CU$1,SWISSW!$J:$J,MATCHUP!$A63,SWISSW!$F:$F,"Lost"))/(COUNTIFS(SWISSW!$I:$I,MATCHUP!$A63,SWISSW!$J:$J,MATCHUP!CU$1)-COUNTIFS(SWISSW!$I:$I,MATCHUP!$A63,SWISSW!$J:$J,MATCHUP!CU$1,SWISSW!$F:$F,"Draw")+COUNTIFS(SWISSW!$I:$I,MATCHUP!CU$1,SWISSW!$J:$J,MATCHUP!$A63)-COUNTIFS(SWISSW!$I:$I,MATCHUP!CU$1,SWISSW!$J:$J,MATCHUP!$A63,SWISSW!$F:$F,"Draw")),"-")</f>
        <v>-</v>
      </c>
      <c r="CV63" s="5" t="str">
        <f ca="1">IFERROR((COUNTIFS(SWISSW!$I:$I,MATCHUP!$A63,SWISSW!$J:$J,MATCHUP!CV$1,SWISSW!$F:$F,"Won")+COUNTIFS(SWISSW!$I:$I,MATCHUP!CV$1,SWISSW!$J:$J,MATCHUP!$A63,SWISSW!$F:$F,"Lost"))/(COUNTIFS(SWISSW!$I:$I,MATCHUP!$A63,SWISSW!$J:$J,MATCHUP!CV$1)-COUNTIFS(SWISSW!$I:$I,MATCHUP!$A63,SWISSW!$J:$J,MATCHUP!CV$1,SWISSW!$F:$F,"Draw")+COUNTIFS(SWISSW!$I:$I,MATCHUP!CV$1,SWISSW!$J:$J,MATCHUP!$A63)-COUNTIFS(SWISSW!$I:$I,MATCHUP!CV$1,SWISSW!$J:$J,MATCHUP!$A63,SWISSW!$F:$F,"Draw")),"-")</f>
        <v>-</v>
      </c>
    </row>
    <row r="64" spans="1:100" ht="55" customHeight="1" x14ac:dyDescent="0.3">
      <c r="A64" s="3" t="str" cm="1">
        <f t="array" aca="1" ref="A64" ca="1">INDIRECT(ADDRESS(ROW(),1,,1,"METABREAK"))</f>
        <v>Esper Ephemerate</v>
      </c>
      <c r="B64" s="5">
        <f ca="1">IFERROR((COUNTIFS(SWISSW!$I:$I,MATCHUP!$A64,SWISSW!$J:$J,MATCHUP!B$1,SWISSW!$F:$F,"Won")+COUNTIFS(SWISSW!$I:$I,MATCHUP!B$1,SWISSW!$J:$J,MATCHUP!$A64,SWISSW!$F:$F,"Lost"))/(COUNTIFS(SWISSW!$I:$I,MATCHUP!$A64,SWISSW!$J:$J,MATCHUP!B$1)-COUNTIFS(SWISSW!$I:$I,MATCHUP!$A64,SWISSW!$J:$J,MATCHUP!B$1,SWISSW!$F:$F,"Draw")+COUNTIFS(SWISSW!$I:$I,MATCHUP!B$1,SWISSW!$J:$J,MATCHUP!$A64)-COUNTIFS(SWISSW!$I:$I,MATCHUP!B$1,SWISSW!$J:$J,MATCHUP!$A64,SWISSW!$F:$F,"Draw")),"-")</f>
        <v>0</v>
      </c>
      <c r="C64" s="5" t="str">
        <f ca="1">IFERROR((COUNTIFS(SWISSW!$I:$I,MATCHUP!$A64,SWISSW!$J:$J,MATCHUP!C$1,SWISSW!$F:$F,"Won")+COUNTIFS(SWISSW!$I:$I,MATCHUP!C$1,SWISSW!$J:$J,MATCHUP!$A64,SWISSW!$F:$F,"Lost"))/(COUNTIFS(SWISSW!$I:$I,MATCHUP!$A64,SWISSW!$J:$J,MATCHUP!C$1)-COUNTIFS(SWISSW!$I:$I,MATCHUP!$A64,SWISSW!$J:$J,MATCHUP!C$1,SWISSW!$F:$F,"Draw")+COUNTIFS(SWISSW!$I:$I,MATCHUP!C$1,SWISSW!$J:$J,MATCHUP!$A64)-COUNTIFS(SWISSW!$I:$I,MATCHUP!C$1,SWISSW!$J:$J,MATCHUP!$A64,SWISSW!$F:$F,"Draw")),"-")</f>
        <v>-</v>
      </c>
      <c r="D64" s="5" t="str">
        <f ca="1">IFERROR((COUNTIFS(SWISSW!$I:$I,MATCHUP!$A64,SWISSW!$J:$J,MATCHUP!D$1,SWISSW!$F:$F,"Won")+COUNTIFS(SWISSW!$I:$I,MATCHUP!D$1,SWISSW!$J:$J,MATCHUP!$A64,SWISSW!$F:$F,"Lost"))/(COUNTIFS(SWISSW!$I:$I,MATCHUP!$A64,SWISSW!$J:$J,MATCHUP!D$1)-COUNTIFS(SWISSW!$I:$I,MATCHUP!$A64,SWISSW!$J:$J,MATCHUP!D$1,SWISSW!$F:$F,"Draw")+COUNTIFS(SWISSW!$I:$I,MATCHUP!D$1,SWISSW!$J:$J,MATCHUP!$A64)-COUNTIFS(SWISSW!$I:$I,MATCHUP!D$1,SWISSW!$J:$J,MATCHUP!$A64,SWISSW!$F:$F,"Draw")),"-")</f>
        <v>-</v>
      </c>
      <c r="E64" s="5" t="str">
        <f ca="1">IFERROR((COUNTIFS(SWISSW!$I:$I,MATCHUP!$A64,SWISSW!$J:$J,MATCHUP!E$1,SWISSW!$F:$F,"Won")+COUNTIFS(SWISSW!$I:$I,MATCHUP!E$1,SWISSW!$J:$J,MATCHUP!$A64,SWISSW!$F:$F,"Lost"))/(COUNTIFS(SWISSW!$I:$I,MATCHUP!$A64,SWISSW!$J:$J,MATCHUP!E$1)-COUNTIFS(SWISSW!$I:$I,MATCHUP!$A64,SWISSW!$J:$J,MATCHUP!E$1,SWISSW!$F:$F,"Draw")+COUNTIFS(SWISSW!$I:$I,MATCHUP!E$1,SWISSW!$J:$J,MATCHUP!$A64)-COUNTIFS(SWISSW!$I:$I,MATCHUP!E$1,SWISSW!$J:$J,MATCHUP!$A64,SWISSW!$F:$F,"Draw")),"-")</f>
        <v>-</v>
      </c>
      <c r="F64" s="5" t="str">
        <f ca="1">IFERROR((COUNTIFS(SWISSW!$I:$I,MATCHUP!$A64,SWISSW!$J:$J,MATCHUP!F$1,SWISSW!$F:$F,"Won")+COUNTIFS(SWISSW!$I:$I,MATCHUP!F$1,SWISSW!$J:$J,MATCHUP!$A64,SWISSW!$F:$F,"Lost"))/(COUNTIFS(SWISSW!$I:$I,MATCHUP!$A64,SWISSW!$J:$J,MATCHUP!F$1)-COUNTIFS(SWISSW!$I:$I,MATCHUP!$A64,SWISSW!$J:$J,MATCHUP!F$1,SWISSW!$F:$F,"Draw")+COUNTIFS(SWISSW!$I:$I,MATCHUP!F$1,SWISSW!$J:$J,MATCHUP!$A64)-COUNTIFS(SWISSW!$I:$I,MATCHUP!F$1,SWISSW!$J:$J,MATCHUP!$A64,SWISSW!$F:$F,"Draw")),"-")</f>
        <v>-</v>
      </c>
      <c r="G64" s="5">
        <f ca="1">IFERROR((COUNTIFS(SWISSW!$I:$I,MATCHUP!$A64,SWISSW!$J:$J,MATCHUP!G$1,SWISSW!$F:$F,"Won")+COUNTIFS(SWISSW!$I:$I,MATCHUP!G$1,SWISSW!$J:$J,MATCHUP!$A64,SWISSW!$F:$F,"Lost"))/(COUNTIFS(SWISSW!$I:$I,MATCHUP!$A64,SWISSW!$J:$J,MATCHUP!G$1)-COUNTIFS(SWISSW!$I:$I,MATCHUP!$A64,SWISSW!$J:$J,MATCHUP!G$1,SWISSW!$F:$F,"Draw")+COUNTIFS(SWISSW!$I:$I,MATCHUP!G$1,SWISSW!$J:$J,MATCHUP!$A64)-COUNTIFS(SWISSW!$I:$I,MATCHUP!G$1,SWISSW!$J:$J,MATCHUP!$A64,SWISSW!$F:$F,"Draw")),"-")</f>
        <v>0</v>
      </c>
      <c r="H64" s="5">
        <f ca="1">IFERROR((COUNTIFS(SWISSW!$I:$I,MATCHUP!$A64,SWISSW!$J:$J,MATCHUP!H$1,SWISSW!$F:$F,"Won")+COUNTIFS(SWISSW!$I:$I,MATCHUP!H$1,SWISSW!$J:$J,MATCHUP!$A64,SWISSW!$F:$F,"Lost"))/(COUNTIFS(SWISSW!$I:$I,MATCHUP!$A64,SWISSW!$J:$J,MATCHUP!H$1)-COUNTIFS(SWISSW!$I:$I,MATCHUP!$A64,SWISSW!$J:$J,MATCHUP!H$1,SWISSW!$F:$F,"Draw")+COUNTIFS(SWISSW!$I:$I,MATCHUP!H$1,SWISSW!$J:$J,MATCHUP!$A64)-COUNTIFS(SWISSW!$I:$I,MATCHUP!H$1,SWISSW!$J:$J,MATCHUP!$A64,SWISSW!$F:$F,"Draw")),"-")</f>
        <v>1</v>
      </c>
      <c r="I64" s="5" t="str">
        <f ca="1">IFERROR((COUNTIFS(SWISSW!$I:$I,MATCHUP!$A64,SWISSW!$J:$J,MATCHUP!I$1,SWISSW!$F:$F,"Won")+COUNTIFS(SWISSW!$I:$I,MATCHUP!I$1,SWISSW!$J:$J,MATCHUP!$A64,SWISSW!$F:$F,"Lost"))/(COUNTIFS(SWISSW!$I:$I,MATCHUP!$A64,SWISSW!$J:$J,MATCHUP!I$1)-COUNTIFS(SWISSW!$I:$I,MATCHUP!$A64,SWISSW!$J:$J,MATCHUP!I$1,SWISSW!$F:$F,"Draw")+COUNTIFS(SWISSW!$I:$I,MATCHUP!I$1,SWISSW!$J:$J,MATCHUP!$A64)-COUNTIFS(SWISSW!$I:$I,MATCHUP!I$1,SWISSW!$J:$J,MATCHUP!$A64,SWISSW!$F:$F,"Draw")),"-")</f>
        <v>-</v>
      </c>
      <c r="J64" s="5" t="str">
        <f ca="1">IFERROR((COUNTIFS(SWISSW!$I:$I,MATCHUP!$A64,SWISSW!$J:$J,MATCHUP!J$1,SWISSW!$F:$F,"Won")+COUNTIFS(SWISSW!$I:$I,MATCHUP!J$1,SWISSW!$J:$J,MATCHUP!$A64,SWISSW!$F:$F,"Lost"))/(COUNTIFS(SWISSW!$I:$I,MATCHUP!$A64,SWISSW!$J:$J,MATCHUP!J$1)-COUNTIFS(SWISSW!$I:$I,MATCHUP!$A64,SWISSW!$J:$J,MATCHUP!J$1,SWISSW!$F:$F,"Draw")+COUNTIFS(SWISSW!$I:$I,MATCHUP!J$1,SWISSW!$J:$J,MATCHUP!$A64)-COUNTIFS(SWISSW!$I:$I,MATCHUP!J$1,SWISSW!$J:$J,MATCHUP!$A64,SWISSW!$F:$F,"Draw")),"-")</f>
        <v>-</v>
      </c>
      <c r="K64" s="5" t="str">
        <f ca="1">IFERROR((COUNTIFS(SWISSW!$I:$I,MATCHUP!$A64,SWISSW!$J:$J,MATCHUP!K$1,SWISSW!$F:$F,"Won")+COUNTIFS(SWISSW!$I:$I,MATCHUP!K$1,SWISSW!$J:$J,MATCHUP!$A64,SWISSW!$F:$F,"Lost"))/(COUNTIFS(SWISSW!$I:$I,MATCHUP!$A64,SWISSW!$J:$J,MATCHUP!K$1)-COUNTIFS(SWISSW!$I:$I,MATCHUP!$A64,SWISSW!$J:$J,MATCHUP!K$1,SWISSW!$F:$F,"Draw")+COUNTIFS(SWISSW!$I:$I,MATCHUP!K$1,SWISSW!$J:$J,MATCHUP!$A64)-COUNTIFS(SWISSW!$I:$I,MATCHUP!K$1,SWISSW!$J:$J,MATCHUP!$A64,SWISSW!$F:$F,"Draw")),"-")</f>
        <v>-</v>
      </c>
      <c r="L64" s="5" t="str">
        <f ca="1">IFERROR((COUNTIFS(SWISSW!$I:$I,MATCHUP!$A64,SWISSW!$J:$J,MATCHUP!L$1,SWISSW!$F:$F,"Won")+COUNTIFS(SWISSW!$I:$I,MATCHUP!L$1,SWISSW!$J:$J,MATCHUP!$A64,SWISSW!$F:$F,"Lost"))/(COUNTIFS(SWISSW!$I:$I,MATCHUP!$A64,SWISSW!$J:$J,MATCHUP!L$1)-COUNTIFS(SWISSW!$I:$I,MATCHUP!$A64,SWISSW!$J:$J,MATCHUP!L$1,SWISSW!$F:$F,"Draw")+COUNTIFS(SWISSW!$I:$I,MATCHUP!L$1,SWISSW!$J:$J,MATCHUP!$A64)-COUNTIFS(SWISSW!$I:$I,MATCHUP!L$1,SWISSW!$J:$J,MATCHUP!$A64,SWISSW!$F:$F,"Draw")),"-")</f>
        <v>-</v>
      </c>
      <c r="M64" s="5">
        <f ca="1">IFERROR((COUNTIFS(SWISSW!$I:$I,MATCHUP!$A64,SWISSW!$J:$J,MATCHUP!M$1,SWISSW!$F:$F,"Won")+COUNTIFS(SWISSW!$I:$I,MATCHUP!M$1,SWISSW!$J:$J,MATCHUP!$A64,SWISSW!$F:$F,"Lost"))/(COUNTIFS(SWISSW!$I:$I,MATCHUP!$A64,SWISSW!$J:$J,MATCHUP!M$1)-COUNTIFS(SWISSW!$I:$I,MATCHUP!$A64,SWISSW!$J:$J,MATCHUP!M$1,SWISSW!$F:$F,"Draw")+COUNTIFS(SWISSW!$I:$I,MATCHUP!M$1,SWISSW!$J:$J,MATCHUP!$A64)-COUNTIFS(SWISSW!$I:$I,MATCHUP!M$1,SWISSW!$J:$J,MATCHUP!$A64,SWISSW!$F:$F,"Draw")),"-")</f>
        <v>1</v>
      </c>
      <c r="N64" s="5" t="str">
        <f ca="1">IFERROR((COUNTIFS(SWISSW!$I:$I,MATCHUP!$A64,SWISSW!$J:$J,MATCHUP!N$1,SWISSW!$F:$F,"Won")+COUNTIFS(SWISSW!$I:$I,MATCHUP!N$1,SWISSW!$J:$J,MATCHUP!$A64,SWISSW!$F:$F,"Lost"))/(COUNTIFS(SWISSW!$I:$I,MATCHUP!$A64,SWISSW!$J:$J,MATCHUP!N$1)-COUNTIFS(SWISSW!$I:$I,MATCHUP!$A64,SWISSW!$J:$J,MATCHUP!N$1,SWISSW!$F:$F,"Draw")+COUNTIFS(SWISSW!$I:$I,MATCHUP!N$1,SWISSW!$J:$J,MATCHUP!$A64)-COUNTIFS(SWISSW!$I:$I,MATCHUP!N$1,SWISSW!$J:$J,MATCHUP!$A64,SWISSW!$F:$F,"Draw")),"-")</f>
        <v>-</v>
      </c>
      <c r="O64" s="5" t="str">
        <f ca="1">IFERROR((COUNTIFS(SWISSW!$I:$I,MATCHUP!$A64,SWISSW!$J:$J,MATCHUP!O$1,SWISSW!$F:$F,"Won")+COUNTIFS(SWISSW!$I:$I,MATCHUP!O$1,SWISSW!$J:$J,MATCHUP!$A64,SWISSW!$F:$F,"Lost"))/(COUNTIFS(SWISSW!$I:$I,MATCHUP!$A64,SWISSW!$J:$J,MATCHUP!O$1)-COUNTIFS(SWISSW!$I:$I,MATCHUP!$A64,SWISSW!$J:$J,MATCHUP!O$1,SWISSW!$F:$F,"Draw")+COUNTIFS(SWISSW!$I:$I,MATCHUP!O$1,SWISSW!$J:$J,MATCHUP!$A64)-COUNTIFS(SWISSW!$I:$I,MATCHUP!O$1,SWISSW!$J:$J,MATCHUP!$A64,SWISSW!$F:$F,"Draw")),"-")</f>
        <v>-</v>
      </c>
      <c r="P64" s="5" t="str">
        <f ca="1">IFERROR((COUNTIFS(SWISSW!$I:$I,MATCHUP!$A64,SWISSW!$J:$J,MATCHUP!P$1,SWISSW!$F:$F,"Won")+COUNTIFS(SWISSW!$I:$I,MATCHUP!P$1,SWISSW!$J:$J,MATCHUP!$A64,SWISSW!$F:$F,"Lost"))/(COUNTIFS(SWISSW!$I:$I,MATCHUP!$A64,SWISSW!$J:$J,MATCHUP!P$1)-COUNTIFS(SWISSW!$I:$I,MATCHUP!$A64,SWISSW!$J:$J,MATCHUP!P$1,SWISSW!$F:$F,"Draw")+COUNTIFS(SWISSW!$I:$I,MATCHUP!P$1,SWISSW!$J:$J,MATCHUP!$A64)-COUNTIFS(SWISSW!$I:$I,MATCHUP!P$1,SWISSW!$J:$J,MATCHUP!$A64,SWISSW!$F:$F,"Draw")),"-")</f>
        <v>-</v>
      </c>
      <c r="Q64" s="5" t="str">
        <f ca="1">IFERROR((COUNTIFS(SWISSW!$I:$I,MATCHUP!$A64,SWISSW!$J:$J,MATCHUP!Q$1,SWISSW!$F:$F,"Won")+COUNTIFS(SWISSW!$I:$I,MATCHUP!Q$1,SWISSW!$J:$J,MATCHUP!$A64,SWISSW!$F:$F,"Lost"))/(COUNTIFS(SWISSW!$I:$I,MATCHUP!$A64,SWISSW!$J:$J,MATCHUP!Q$1)-COUNTIFS(SWISSW!$I:$I,MATCHUP!$A64,SWISSW!$J:$J,MATCHUP!Q$1,SWISSW!$F:$F,"Draw")+COUNTIFS(SWISSW!$I:$I,MATCHUP!Q$1,SWISSW!$J:$J,MATCHUP!$A64)-COUNTIFS(SWISSW!$I:$I,MATCHUP!Q$1,SWISSW!$J:$J,MATCHUP!$A64,SWISSW!$F:$F,"Draw")),"-")</f>
        <v>-</v>
      </c>
      <c r="R64" s="5" t="str">
        <f ca="1">IFERROR((COUNTIFS(SWISSW!$I:$I,MATCHUP!$A64,SWISSW!$J:$J,MATCHUP!R$1,SWISSW!$F:$F,"Won")+COUNTIFS(SWISSW!$I:$I,MATCHUP!R$1,SWISSW!$J:$J,MATCHUP!$A64,SWISSW!$F:$F,"Lost"))/(COUNTIFS(SWISSW!$I:$I,MATCHUP!$A64,SWISSW!$J:$J,MATCHUP!R$1)-COUNTIFS(SWISSW!$I:$I,MATCHUP!$A64,SWISSW!$J:$J,MATCHUP!R$1,SWISSW!$F:$F,"Draw")+COUNTIFS(SWISSW!$I:$I,MATCHUP!R$1,SWISSW!$J:$J,MATCHUP!$A64)-COUNTIFS(SWISSW!$I:$I,MATCHUP!R$1,SWISSW!$J:$J,MATCHUP!$A64,SWISSW!$F:$F,"Draw")),"-")</f>
        <v>-</v>
      </c>
      <c r="S64" s="5" t="str">
        <f ca="1">IFERROR((COUNTIFS(SWISSW!$I:$I,MATCHUP!$A64,SWISSW!$J:$J,MATCHUP!S$1,SWISSW!$F:$F,"Won")+COUNTIFS(SWISSW!$I:$I,MATCHUP!S$1,SWISSW!$J:$J,MATCHUP!$A64,SWISSW!$F:$F,"Lost"))/(COUNTIFS(SWISSW!$I:$I,MATCHUP!$A64,SWISSW!$J:$J,MATCHUP!S$1)-COUNTIFS(SWISSW!$I:$I,MATCHUP!$A64,SWISSW!$J:$J,MATCHUP!S$1,SWISSW!$F:$F,"Draw")+COUNTIFS(SWISSW!$I:$I,MATCHUP!S$1,SWISSW!$J:$J,MATCHUP!$A64)-COUNTIFS(SWISSW!$I:$I,MATCHUP!S$1,SWISSW!$J:$J,MATCHUP!$A64,SWISSW!$F:$F,"Draw")),"-")</f>
        <v>-</v>
      </c>
      <c r="T64" s="5" t="str">
        <f ca="1">IFERROR((COUNTIFS(SWISSW!$I:$I,MATCHUP!$A64,SWISSW!$J:$J,MATCHUP!T$1,SWISSW!$F:$F,"Won")+COUNTIFS(SWISSW!$I:$I,MATCHUP!T$1,SWISSW!$J:$J,MATCHUP!$A64,SWISSW!$F:$F,"Lost"))/(COUNTIFS(SWISSW!$I:$I,MATCHUP!$A64,SWISSW!$J:$J,MATCHUP!T$1)-COUNTIFS(SWISSW!$I:$I,MATCHUP!$A64,SWISSW!$J:$J,MATCHUP!T$1,SWISSW!$F:$F,"Draw")+COUNTIFS(SWISSW!$I:$I,MATCHUP!T$1,SWISSW!$J:$J,MATCHUP!$A64)-COUNTIFS(SWISSW!$I:$I,MATCHUP!T$1,SWISSW!$J:$J,MATCHUP!$A64,SWISSW!$F:$F,"Draw")),"-")</f>
        <v>-</v>
      </c>
      <c r="U64" s="5" t="str">
        <f ca="1">IFERROR((COUNTIFS(SWISSW!$I:$I,MATCHUP!$A64,SWISSW!$J:$J,MATCHUP!U$1,SWISSW!$F:$F,"Won")+COUNTIFS(SWISSW!$I:$I,MATCHUP!U$1,SWISSW!$J:$J,MATCHUP!$A64,SWISSW!$F:$F,"Lost"))/(COUNTIFS(SWISSW!$I:$I,MATCHUP!$A64,SWISSW!$J:$J,MATCHUP!U$1)-COUNTIFS(SWISSW!$I:$I,MATCHUP!$A64,SWISSW!$J:$J,MATCHUP!U$1,SWISSW!$F:$F,"Draw")+COUNTIFS(SWISSW!$I:$I,MATCHUP!U$1,SWISSW!$J:$J,MATCHUP!$A64)-COUNTIFS(SWISSW!$I:$I,MATCHUP!U$1,SWISSW!$J:$J,MATCHUP!$A64,SWISSW!$F:$F,"Draw")),"-")</f>
        <v>-</v>
      </c>
      <c r="V64" s="5" t="str">
        <f ca="1">IFERROR((COUNTIFS(SWISSW!$I:$I,MATCHUP!$A64,SWISSW!$J:$J,MATCHUP!V$1,SWISSW!$F:$F,"Won")+COUNTIFS(SWISSW!$I:$I,MATCHUP!V$1,SWISSW!$J:$J,MATCHUP!$A64,SWISSW!$F:$F,"Lost"))/(COUNTIFS(SWISSW!$I:$I,MATCHUP!$A64,SWISSW!$J:$J,MATCHUP!V$1)-COUNTIFS(SWISSW!$I:$I,MATCHUP!$A64,SWISSW!$J:$J,MATCHUP!V$1,SWISSW!$F:$F,"Draw")+COUNTIFS(SWISSW!$I:$I,MATCHUP!V$1,SWISSW!$J:$J,MATCHUP!$A64)-COUNTIFS(SWISSW!$I:$I,MATCHUP!V$1,SWISSW!$J:$J,MATCHUP!$A64,SWISSW!$F:$F,"Draw")),"-")</f>
        <v>-</v>
      </c>
      <c r="W64" s="5" t="str">
        <f ca="1">IFERROR((COUNTIFS(SWISSW!$I:$I,MATCHUP!$A64,SWISSW!$J:$J,MATCHUP!W$1,SWISSW!$F:$F,"Won")+COUNTIFS(SWISSW!$I:$I,MATCHUP!W$1,SWISSW!$J:$J,MATCHUP!$A64,SWISSW!$F:$F,"Lost"))/(COUNTIFS(SWISSW!$I:$I,MATCHUP!$A64,SWISSW!$J:$J,MATCHUP!W$1)-COUNTIFS(SWISSW!$I:$I,MATCHUP!$A64,SWISSW!$J:$J,MATCHUP!W$1,SWISSW!$F:$F,"Draw")+COUNTIFS(SWISSW!$I:$I,MATCHUP!W$1,SWISSW!$J:$J,MATCHUP!$A64)-COUNTIFS(SWISSW!$I:$I,MATCHUP!W$1,SWISSW!$J:$J,MATCHUP!$A64,SWISSW!$F:$F,"Draw")),"-")</f>
        <v>-</v>
      </c>
      <c r="X64" s="5" t="str">
        <f ca="1">IFERROR((COUNTIFS(SWISSW!$I:$I,MATCHUP!$A64,SWISSW!$J:$J,MATCHUP!X$1,SWISSW!$F:$F,"Won")+COUNTIFS(SWISSW!$I:$I,MATCHUP!X$1,SWISSW!$J:$J,MATCHUP!$A64,SWISSW!$F:$F,"Lost"))/(COUNTIFS(SWISSW!$I:$I,MATCHUP!$A64,SWISSW!$J:$J,MATCHUP!X$1)-COUNTIFS(SWISSW!$I:$I,MATCHUP!$A64,SWISSW!$J:$J,MATCHUP!X$1,SWISSW!$F:$F,"Draw")+COUNTIFS(SWISSW!$I:$I,MATCHUP!X$1,SWISSW!$J:$J,MATCHUP!$A64)-COUNTIFS(SWISSW!$I:$I,MATCHUP!X$1,SWISSW!$J:$J,MATCHUP!$A64,SWISSW!$F:$F,"Draw")),"-")</f>
        <v>-</v>
      </c>
      <c r="Y64" s="5" t="str">
        <f ca="1">IFERROR((COUNTIFS(SWISSW!$I:$I,MATCHUP!$A64,SWISSW!$J:$J,MATCHUP!Y$1,SWISSW!$F:$F,"Won")+COUNTIFS(SWISSW!$I:$I,MATCHUP!Y$1,SWISSW!$J:$J,MATCHUP!$A64,SWISSW!$F:$F,"Lost"))/(COUNTIFS(SWISSW!$I:$I,MATCHUP!$A64,SWISSW!$J:$J,MATCHUP!Y$1)-COUNTIFS(SWISSW!$I:$I,MATCHUP!$A64,SWISSW!$J:$J,MATCHUP!Y$1,SWISSW!$F:$F,"Draw")+COUNTIFS(SWISSW!$I:$I,MATCHUP!Y$1,SWISSW!$J:$J,MATCHUP!$A64)-COUNTIFS(SWISSW!$I:$I,MATCHUP!Y$1,SWISSW!$J:$J,MATCHUP!$A64,SWISSW!$F:$F,"Draw")),"-")</f>
        <v>-</v>
      </c>
      <c r="Z64" s="5" t="str">
        <f ca="1">IFERROR((COUNTIFS(SWISSW!$I:$I,MATCHUP!$A64,SWISSW!$J:$J,MATCHUP!Z$1,SWISSW!$F:$F,"Won")+COUNTIFS(SWISSW!$I:$I,MATCHUP!Z$1,SWISSW!$J:$J,MATCHUP!$A64,SWISSW!$F:$F,"Lost"))/(COUNTIFS(SWISSW!$I:$I,MATCHUP!$A64,SWISSW!$J:$J,MATCHUP!Z$1)-COUNTIFS(SWISSW!$I:$I,MATCHUP!$A64,SWISSW!$J:$J,MATCHUP!Z$1,SWISSW!$F:$F,"Draw")+COUNTIFS(SWISSW!$I:$I,MATCHUP!Z$1,SWISSW!$J:$J,MATCHUP!$A64)-COUNTIFS(SWISSW!$I:$I,MATCHUP!Z$1,SWISSW!$J:$J,MATCHUP!$A64,SWISSW!$F:$F,"Draw")),"-")</f>
        <v>-</v>
      </c>
      <c r="AA64" s="5" t="str">
        <f ca="1">IFERROR((COUNTIFS(SWISSW!$I:$I,MATCHUP!$A64,SWISSW!$J:$J,MATCHUP!AA$1,SWISSW!$F:$F,"Won")+COUNTIFS(SWISSW!$I:$I,MATCHUP!AA$1,SWISSW!$J:$J,MATCHUP!$A64,SWISSW!$F:$F,"Lost"))/(COUNTIFS(SWISSW!$I:$I,MATCHUP!$A64,SWISSW!$J:$J,MATCHUP!AA$1)-COUNTIFS(SWISSW!$I:$I,MATCHUP!$A64,SWISSW!$J:$J,MATCHUP!AA$1,SWISSW!$F:$F,"Draw")+COUNTIFS(SWISSW!$I:$I,MATCHUP!AA$1,SWISSW!$J:$J,MATCHUP!$A64)-COUNTIFS(SWISSW!$I:$I,MATCHUP!AA$1,SWISSW!$J:$J,MATCHUP!$A64,SWISSW!$F:$F,"Draw")),"-")</f>
        <v>-</v>
      </c>
      <c r="AB64" s="5" t="str">
        <f ca="1">IFERROR((COUNTIFS(SWISSW!$I:$I,MATCHUP!$A64,SWISSW!$J:$J,MATCHUP!AB$1,SWISSW!$F:$F,"Won")+COUNTIFS(SWISSW!$I:$I,MATCHUP!AB$1,SWISSW!$J:$J,MATCHUP!$A64,SWISSW!$F:$F,"Lost"))/(COUNTIFS(SWISSW!$I:$I,MATCHUP!$A64,SWISSW!$J:$J,MATCHUP!AB$1)-COUNTIFS(SWISSW!$I:$I,MATCHUP!$A64,SWISSW!$J:$J,MATCHUP!AB$1,SWISSW!$F:$F,"Draw")+COUNTIFS(SWISSW!$I:$I,MATCHUP!AB$1,SWISSW!$J:$J,MATCHUP!$A64)-COUNTIFS(SWISSW!$I:$I,MATCHUP!AB$1,SWISSW!$J:$J,MATCHUP!$A64,SWISSW!$F:$F,"Draw")),"-")</f>
        <v>-</v>
      </c>
      <c r="AC64" s="5" t="str">
        <f ca="1">IFERROR((COUNTIFS(SWISSW!$I:$I,MATCHUP!$A64,SWISSW!$J:$J,MATCHUP!AC$1,SWISSW!$F:$F,"Won")+COUNTIFS(SWISSW!$I:$I,MATCHUP!AC$1,SWISSW!$J:$J,MATCHUP!$A64,SWISSW!$F:$F,"Lost"))/(COUNTIFS(SWISSW!$I:$I,MATCHUP!$A64,SWISSW!$J:$J,MATCHUP!AC$1)-COUNTIFS(SWISSW!$I:$I,MATCHUP!$A64,SWISSW!$J:$J,MATCHUP!AC$1,SWISSW!$F:$F,"Draw")+COUNTIFS(SWISSW!$I:$I,MATCHUP!AC$1,SWISSW!$J:$J,MATCHUP!$A64)-COUNTIFS(SWISSW!$I:$I,MATCHUP!AC$1,SWISSW!$J:$J,MATCHUP!$A64,SWISSW!$F:$F,"Draw")),"-")</f>
        <v>-</v>
      </c>
      <c r="AD64" s="5" t="str">
        <f ca="1">IFERROR((COUNTIFS(SWISSW!$I:$I,MATCHUP!$A64,SWISSW!$J:$J,MATCHUP!AD$1,SWISSW!$F:$F,"Won")+COUNTIFS(SWISSW!$I:$I,MATCHUP!AD$1,SWISSW!$J:$J,MATCHUP!$A64,SWISSW!$F:$F,"Lost"))/(COUNTIFS(SWISSW!$I:$I,MATCHUP!$A64,SWISSW!$J:$J,MATCHUP!AD$1)-COUNTIFS(SWISSW!$I:$I,MATCHUP!$A64,SWISSW!$J:$J,MATCHUP!AD$1,SWISSW!$F:$F,"Draw")+COUNTIFS(SWISSW!$I:$I,MATCHUP!AD$1,SWISSW!$J:$J,MATCHUP!$A64)-COUNTIFS(SWISSW!$I:$I,MATCHUP!AD$1,SWISSW!$J:$J,MATCHUP!$A64,SWISSW!$F:$F,"Draw")),"-")</f>
        <v>-</v>
      </c>
      <c r="AE64" s="5" t="str">
        <f ca="1">IFERROR((COUNTIFS(SWISSW!$I:$I,MATCHUP!$A64,SWISSW!$J:$J,MATCHUP!AE$1,SWISSW!$F:$F,"Won")+COUNTIFS(SWISSW!$I:$I,MATCHUP!AE$1,SWISSW!$J:$J,MATCHUP!$A64,SWISSW!$F:$F,"Lost"))/(COUNTIFS(SWISSW!$I:$I,MATCHUP!$A64,SWISSW!$J:$J,MATCHUP!AE$1)-COUNTIFS(SWISSW!$I:$I,MATCHUP!$A64,SWISSW!$J:$J,MATCHUP!AE$1,SWISSW!$F:$F,"Draw")+COUNTIFS(SWISSW!$I:$I,MATCHUP!AE$1,SWISSW!$J:$J,MATCHUP!$A64)-COUNTIFS(SWISSW!$I:$I,MATCHUP!AE$1,SWISSW!$J:$J,MATCHUP!$A64,SWISSW!$F:$F,"Draw")),"-")</f>
        <v>-</v>
      </c>
      <c r="AF64" s="5" t="str">
        <f ca="1">IFERROR((COUNTIFS(SWISSW!$I:$I,MATCHUP!$A64,SWISSW!$J:$J,MATCHUP!AF$1,SWISSW!$F:$F,"Won")+COUNTIFS(SWISSW!$I:$I,MATCHUP!AF$1,SWISSW!$J:$J,MATCHUP!$A64,SWISSW!$F:$F,"Lost"))/(COUNTIFS(SWISSW!$I:$I,MATCHUP!$A64,SWISSW!$J:$J,MATCHUP!AF$1)-COUNTIFS(SWISSW!$I:$I,MATCHUP!$A64,SWISSW!$J:$J,MATCHUP!AF$1,SWISSW!$F:$F,"Draw")+COUNTIFS(SWISSW!$I:$I,MATCHUP!AF$1,SWISSW!$J:$J,MATCHUP!$A64)-COUNTIFS(SWISSW!$I:$I,MATCHUP!AF$1,SWISSW!$J:$J,MATCHUP!$A64,SWISSW!$F:$F,"Draw")),"-")</f>
        <v>-</v>
      </c>
      <c r="AG64" s="5" t="str">
        <f ca="1">IFERROR((COUNTIFS(SWISSW!$I:$I,MATCHUP!$A64,SWISSW!$J:$J,MATCHUP!AG$1,SWISSW!$F:$F,"Won")+COUNTIFS(SWISSW!$I:$I,MATCHUP!AG$1,SWISSW!$J:$J,MATCHUP!$A64,SWISSW!$F:$F,"Lost"))/(COUNTIFS(SWISSW!$I:$I,MATCHUP!$A64,SWISSW!$J:$J,MATCHUP!AG$1)-COUNTIFS(SWISSW!$I:$I,MATCHUP!$A64,SWISSW!$J:$J,MATCHUP!AG$1,SWISSW!$F:$F,"Draw")+COUNTIFS(SWISSW!$I:$I,MATCHUP!AG$1,SWISSW!$J:$J,MATCHUP!$A64)-COUNTIFS(SWISSW!$I:$I,MATCHUP!AG$1,SWISSW!$J:$J,MATCHUP!$A64,SWISSW!$F:$F,"Draw")),"-")</f>
        <v>-</v>
      </c>
      <c r="AH64" s="5" t="str">
        <f ca="1">IFERROR((COUNTIFS(SWISSW!$I:$I,MATCHUP!$A64,SWISSW!$J:$J,MATCHUP!AH$1,SWISSW!$F:$F,"Won")+COUNTIFS(SWISSW!$I:$I,MATCHUP!AH$1,SWISSW!$J:$J,MATCHUP!$A64,SWISSW!$F:$F,"Lost"))/(COUNTIFS(SWISSW!$I:$I,MATCHUP!$A64,SWISSW!$J:$J,MATCHUP!AH$1)-COUNTIFS(SWISSW!$I:$I,MATCHUP!$A64,SWISSW!$J:$J,MATCHUP!AH$1,SWISSW!$F:$F,"Draw")+COUNTIFS(SWISSW!$I:$I,MATCHUP!AH$1,SWISSW!$J:$J,MATCHUP!$A64)-COUNTIFS(SWISSW!$I:$I,MATCHUP!AH$1,SWISSW!$J:$J,MATCHUP!$A64,SWISSW!$F:$F,"Draw")),"-")</f>
        <v>-</v>
      </c>
      <c r="AI64" s="5" t="str">
        <f ca="1">IFERROR((COUNTIFS(SWISSW!$I:$I,MATCHUP!$A64,SWISSW!$J:$J,MATCHUP!AI$1,SWISSW!$F:$F,"Won")+COUNTIFS(SWISSW!$I:$I,MATCHUP!AI$1,SWISSW!$J:$J,MATCHUP!$A64,SWISSW!$F:$F,"Lost"))/(COUNTIFS(SWISSW!$I:$I,MATCHUP!$A64,SWISSW!$J:$J,MATCHUP!AI$1)-COUNTIFS(SWISSW!$I:$I,MATCHUP!$A64,SWISSW!$J:$J,MATCHUP!AI$1,SWISSW!$F:$F,"Draw")+COUNTIFS(SWISSW!$I:$I,MATCHUP!AI$1,SWISSW!$J:$J,MATCHUP!$A64)-COUNTIFS(SWISSW!$I:$I,MATCHUP!AI$1,SWISSW!$J:$J,MATCHUP!$A64,SWISSW!$F:$F,"Draw")),"-")</f>
        <v>-</v>
      </c>
      <c r="AJ64" s="5">
        <f ca="1">IFERROR((COUNTIFS(SWISSW!$I:$I,MATCHUP!$A64,SWISSW!$J:$J,MATCHUP!AJ$1,SWISSW!$F:$F,"Won")+COUNTIFS(SWISSW!$I:$I,MATCHUP!AJ$1,SWISSW!$J:$J,MATCHUP!$A64,SWISSW!$F:$F,"Lost"))/(COUNTIFS(SWISSW!$I:$I,MATCHUP!$A64,SWISSW!$J:$J,MATCHUP!AJ$1)-COUNTIFS(SWISSW!$I:$I,MATCHUP!$A64,SWISSW!$J:$J,MATCHUP!AJ$1,SWISSW!$F:$F,"Draw")+COUNTIFS(SWISSW!$I:$I,MATCHUP!AJ$1,SWISSW!$J:$J,MATCHUP!$A64)-COUNTIFS(SWISSW!$I:$I,MATCHUP!AJ$1,SWISSW!$J:$J,MATCHUP!$A64,SWISSW!$F:$F,"Draw")),"-")</f>
        <v>0</v>
      </c>
      <c r="AK64" s="5" t="str">
        <f ca="1">IFERROR((COUNTIFS(SWISSW!$I:$I,MATCHUP!$A64,SWISSW!$J:$J,MATCHUP!AK$1,SWISSW!$F:$F,"Won")+COUNTIFS(SWISSW!$I:$I,MATCHUP!AK$1,SWISSW!$J:$J,MATCHUP!$A64,SWISSW!$F:$F,"Lost"))/(COUNTIFS(SWISSW!$I:$I,MATCHUP!$A64,SWISSW!$J:$J,MATCHUP!AK$1)-COUNTIFS(SWISSW!$I:$I,MATCHUP!$A64,SWISSW!$J:$J,MATCHUP!AK$1,SWISSW!$F:$F,"Draw")+COUNTIFS(SWISSW!$I:$I,MATCHUP!AK$1,SWISSW!$J:$J,MATCHUP!$A64)-COUNTIFS(SWISSW!$I:$I,MATCHUP!AK$1,SWISSW!$J:$J,MATCHUP!$A64,SWISSW!$F:$F,"Draw")),"-")</f>
        <v>-</v>
      </c>
      <c r="AL64" s="5" t="str">
        <f ca="1">IFERROR((COUNTIFS(SWISSW!$I:$I,MATCHUP!$A64,SWISSW!$J:$J,MATCHUP!AL$1,SWISSW!$F:$F,"Won")+COUNTIFS(SWISSW!$I:$I,MATCHUP!AL$1,SWISSW!$J:$J,MATCHUP!$A64,SWISSW!$F:$F,"Lost"))/(COUNTIFS(SWISSW!$I:$I,MATCHUP!$A64,SWISSW!$J:$J,MATCHUP!AL$1)-COUNTIFS(SWISSW!$I:$I,MATCHUP!$A64,SWISSW!$J:$J,MATCHUP!AL$1,SWISSW!$F:$F,"Draw")+COUNTIFS(SWISSW!$I:$I,MATCHUP!AL$1,SWISSW!$J:$J,MATCHUP!$A64)-COUNTIFS(SWISSW!$I:$I,MATCHUP!AL$1,SWISSW!$J:$J,MATCHUP!$A64,SWISSW!$F:$F,"Draw")),"-")</f>
        <v>-</v>
      </c>
      <c r="AM64" s="5" t="str">
        <f ca="1">IFERROR((COUNTIFS(SWISSW!$I:$I,MATCHUP!$A64,SWISSW!$J:$J,MATCHUP!AM$1,SWISSW!$F:$F,"Won")+COUNTIFS(SWISSW!$I:$I,MATCHUP!AM$1,SWISSW!$J:$J,MATCHUP!$A64,SWISSW!$F:$F,"Lost"))/(COUNTIFS(SWISSW!$I:$I,MATCHUP!$A64,SWISSW!$J:$J,MATCHUP!AM$1)-COUNTIFS(SWISSW!$I:$I,MATCHUP!$A64,SWISSW!$J:$J,MATCHUP!AM$1,SWISSW!$F:$F,"Draw")+COUNTIFS(SWISSW!$I:$I,MATCHUP!AM$1,SWISSW!$J:$J,MATCHUP!$A64)-COUNTIFS(SWISSW!$I:$I,MATCHUP!AM$1,SWISSW!$J:$J,MATCHUP!$A64,SWISSW!$F:$F,"Draw")),"-")</f>
        <v>-</v>
      </c>
      <c r="AN64" s="5" t="str">
        <f ca="1">IFERROR((COUNTIFS(SWISSW!$I:$I,MATCHUP!$A64,SWISSW!$J:$J,MATCHUP!AN$1,SWISSW!$F:$F,"Won")+COUNTIFS(SWISSW!$I:$I,MATCHUP!AN$1,SWISSW!$J:$J,MATCHUP!$A64,SWISSW!$F:$F,"Lost"))/(COUNTIFS(SWISSW!$I:$I,MATCHUP!$A64,SWISSW!$J:$J,MATCHUP!AN$1)-COUNTIFS(SWISSW!$I:$I,MATCHUP!$A64,SWISSW!$J:$J,MATCHUP!AN$1,SWISSW!$F:$F,"Draw")+COUNTIFS(SWISSW!$I:$I,MATCHUP!AN$1,SWISSW!$J:$J,MATCHUP!$A64)-COUNTIFS(SWISSW!$I:$I,MATCHUP!AN$1,SWISSW!$J:$J,MATCHUP!$A64,SWISSW!$F:$F,"Draw")),"-")</f>
        <v>-</v>
      </c>
      <c r="AO64" s="5" t="str">
        <f ca="1">IFERROR((COUNTIFS(SWISSW!$I:$I,MATCHUP!$A64,SWISSW!$J:$J,MATCHUP!AO$1,SWISSW!$F:$F,"Won")+COUNTIFS(SWISSW!$I:$I,MATCHUP!AO$1,SWISSW!$J:$J,MATCHUP!$A64,SWISSW!$F:$F,"Lost"))/(COUNTIFS(SWISSW!$I:$I,MATCHUP!$A64,SWISSW!$J:$J,MATCHUP!AO$1)-COUNTIFS(SWISSW!$I:$I,MATCHUP!$A64,SWISSW!$J:$J,MATCHUP!AO$1,SWISSW!$F:$F,"Draw")+COUNTIFS(SWISSW!$I:$I,MATCHUP!AO$1,SWISSW!$J:$J,MATCHUP!$A64)-COUNTIFS(SWISSW!$I:$I,MATCHUP!AO$1,SWISSW!$J:$J,MATCHUP!$A64,SWISSW!$F:$F,"Draw")),"-")</f>
        <v>-</v>
      </c>
      <c r="AP64" s="5" t="str">
        <f ca="1">IFERROR((COUNTIFS(SWISSW!$I:$I,MATCHUP!$A64,SWISSW!$J:$J,MATCHUP!AP$1,SWISSW!$F:$F,"Won")+COUNTIFS(SWISSW!$I:$I,MATCHUP!AP$1,SWISSW!$J:$J,MATCHUP!$A64,SWISSW!$F:$F,"Lost"))/(COUNTIFS(SWISSW!$I:$I,MATCHUP!$A64,SWISSW!$J:$J,MATCHUP!AP$1)-COUNTIFS(SWISSW!$I:$I,MATCHUP!$A64,SWISSW!$J:$J,MATCHUP!AP$1,SWISSW!$F:$F,"Draw")+COUNTIFS(SWISSW!$I:$I,MATCHUP!AP$1,SWISSW!$J:$J,MATCHUP!$A64)-COUNTIFS(SWISSW!$I:$I,MATCHUP!AP$1,SWISSW!$J:$J,MATCHUP!$A64,SWISSW!$F:$F,"Draw")),"-")</f>
        <v>-</v>
      </c>
      <c r="AQ64" s="5" t="str">
        <f ca="1">IFERROR((COUNTIFS(SWISSW!$I:$I,MATCHUP!$A64,SWISSW!$J:$J,MATCHUP!AQ$1,SWISSW!$F:$F,"Won")+COUNTIFS(SWISSW!$I:$I,MATCHUP!AQ$1,SWISSW!$J:$J,MATCHUP!$A64,SWISSW!$F:$F,"Lost"))/(COUNTIFS(SWISSW!$I:$I,MATCHUP!$A64,SWISSW!$J:$J,MATCHUP!AQ$1)-COUNTIFS(SWISSW!$I:$I,MATCHUP!$A64,SWISSW!$J:$J,MATCHUP!AQ$1,SWISSW!$F:$F,"Draw")+COUNTIFS(SWISSW!$I:$I,MATCHUP!AQ$1,SWISSW!$J:$J,MATCHUP!$A64)-COUNTIFS(SWISSW!$I:$I,MATCHUP!AQ$1,SWISSW!$J:$J,MATCHUP!$A64,SWISSW!$F:$F,"Draw")),"-")</f>
        <v>-</v>
      </c>
      <c r="AR64" s="5" t="str">
        <f ca="1">IFERROR((COUNTIFS(SWISSW!$I:$I,MATCHUP!$A64,SWISSW!$J:$J,MATCHUP!AR$1,SWISSW!$F:$F,"Won")+COUNTIFS(SWISSW!$I:$I,MATCHUP!AR$1,SWISSW!$J:$J,MATCHUP!$A64,SWISSW!$F:$F,"Lost"))/(COUNTIFS(SWISSW!$I:$I,MATCHUP!$A64,SWISSW!$J:$J,MATCHUP!AR$1)-COUNTIFS(SWISSW!$I:$I,MATCHUP!$A64,SWISSW!$J:$J,MATCHUP!AR$1,SWISSW!$F:$F,"Draw")+COUNTIFS(SWISSW!$I:$I,MATCHUP!AR$1,SWISSW!$J:$J,MATCHUP!$A64)-COUNTIFS(SWISSW!$I:$I,MATCHUP!AR$1,SWISSW!$J:$J,MATCHUP!$A64,SWISSW!$F:$F,"Draw")),"-")</f>
        <v>-</v>
      </c>
      <c r="AS64" s="5" t="str">
        <f ca="1">IFERROR((COUNTIFS(SWISSW!$I:$I,MATCHUP!$A64,SWISSW!$J:$J,MATCHUP!AS$1,SWISSW!$F:$F,"Won")+COUNTIFS(SWISSW!$I:$I,MATCHUP!AS$1,SWISSW!$J:$J,MATCHUP!$A64,SWISSW!$F:$F,"Lost"))/(COUNTIFS(SWISSW!$I:$I,MATCHUP!$A64,SWISSW!$J:$J,MATCHUP!AS$1)-COUNTIFS(SWISSW!$I:$I,MATCHUP!$A64,SWISSW!$J:$J,MATCHUP!AS$1,SWISSW!$F:$F,"Draw")+COUNTIFS(SWISSW!$I:$I,MATCHUP!AS$1,SWISSW!$J:$J,MATCHUP!$A64)-COUNTIFS(SWISSW!$I:$I,MATCHUP!AS$1,SWISSW!$J:$J,MATCHUP!$A64,SWISSW!$F:$F,"Draw")),"-")</f>
        <v>-</v>
      </c>
      <c r="AT64" s="5" t="str">
        <f ca="1">IFERROR((COUNTIFS(SWISSW!$I:$I,MATCHUP!$A64,SWISSW!$J:$J,MATCHUP!AT$1,SWISSW!$F:$F,"Won")+COUNTIFS(SWISSW!$I:$I,MATCHUP!AT$1,SWISSW!$J:$J,MATCHUP!$A64,SWISSW!$F:$F,"Lost"))/(COUNTIFS(SWISSW!$I:$I,MATCHUP!$A64,SWISSW!$J:$J,MATCHUP!AT$1)-COUNTIFS(SWISSW!$I:$I,MATCHUP!$A64,SWISSW!$J:$J,MATCHUP!AT$1,SWISSW!$F:$F,"Draw")+COUNTIFS(SWISSW!$I:$I,MATCHUP!AT$1,SWISSW!$J:$J,MATCHUP!$A64)-COUNTIFS(SWISSW!$I:$I,MATCHUP!AT$1,SWISSW!$J:$J,MATCHUP!$A64,SWISSW!$F:$F,"Draw")),"-")</f>
        <v>-</v>
      </c>
      <c r="AU64" s="5" t="str">
        <f ca="1">IFERROR((COUNTIFS(SWISSW!$I:$I,MATCHUP!$A64,SWISSW!$J:$J,MATCHUP!AU$1,SWISSW!$F:$F,"Won")+COUNTIFS(SWISSW!$I:$I,MATCHUP!AU$1,SWISSW!$J:$J,MATCHUP!$A64,SWISSW!$F:$F,"Lost"))/(COUNTIFS(SWISSW!$I:$I,MATCHUP!$A64,SWISSW!$J:$J,MATCHUP!AU$1)-COUNTIFS(SWISSW!$I:$I,MATCHUP!$A64,SWISSW!$J:$J,MATCHUP!AU$1,SWISSW!$F:$F,"Draw")+COUNTIFS(SWISSW!$I:$I,MATCHUP!AU$1,SWISSW!$J:$J,MATCHUP!$A64)-COUNTIFS(SWISSW!$I:$I,MATCHUP!AU$1,SWISSW!$J:$J,MATCHUP!$A64,SWISSW!$F:$F,"Draw")),"-")</f>
        <v>-</v>
      </c>
      <c r="AV64" s="5" t="str">
        <f ca="1">IFERROR((COUNTIFS(SWISSW!$I:$I,MATCHUP!$A64,SWISSW!$J:$J,MATCHUP!AV$1,SWISSW!$F:$F,"Won")+COUNTIFS(SWISSW!$I:$I,MATCHUP!AV$1,SWISSW!$J:$J,MATCHUP!$A64,SWISSW!$F:$F,"Lost"))/(COUNTIFS(SWISSW!$I:$I,MATCHUP!$A64,SWISSW!$J:$J,MATCHUP!AV$1)-COUNTIFS(SWISSW!$I:$I,MATCHUP!$A64,SWISSW!$J:$J,MATCHUP!AV$1,SWISSW!$F:$F,"Draw")+COUNTIFS(SWISSW!$I:$I,MATCHUP!AV$1,SWISSW!$J:$J,MATCHUP!$A64)-COUNTIFS(SWISSW!$I:$I,MATCHUP!AV$1,SWISSW!$J:$J,MATCHUP!$A64,SWISSW!$F:$F,"Draw")),"-")</f>
        <v>-</v>
      </c>
      <c r="AW64" s="5" t="str">
        <f ca="1">IFERROR((COUNTIFS(SWISSW!$I:$I,MATCHUP!$A64,SWISSW!$J:$J,MATCHUP!AW$1,SWISSW!$F:$F,"Won")+COUNTIFS(SWISSW!$I:$I,MATCHUP!AW$1,SWISSW!$J:$J,MATCHUP!$A64,SWISSW!$F:$F,"Lost"))/(COUNTIFS(SWISSW!$I:$I,MATCHUP!$A64,SWISSW!$J:$J,MATCHUP!AW$1)-COUNTIFS(SWISSW!$I:$I,MATCHUP!$A64,SWISSW!$J:$J,MATCHUP!AW$1,SWISSW!$F:$F,"Draw")+COUNTIFS(SWISSW!$I:$I,MATCHUP!AW$1,SWISSW!$J:$J,MATCHUP!$A64)-COUNTIFS(SWISSW!$I:$I,MATCHUP!AW$1,SWISSW!$J:$J,MATCHUP!$A64,SWISSW!$F:$F,"Draw")),"-")</f>
        <v>-</v>
      </c>
      <c r="AX64" s="5" t="str">
        <f ca="1">IFERROR((COUNTIFS(SWISSW!$I:$I,MATCHUP!$A64,SWISSW!$J:$J,MATCHUP!AX$1,SWISSW!$F:$F,"Won")+COUNTIFS(SWISSW!$I:$I,MATCHUP!AX$1,SWISSW!$J:$J,MATCHUP!$A64,SWISSW!$F:$F,"Lost"))/(COUNTIFS(SWISSW!$I:$I,MATCHUP!$A64,SWISSW!$J:$J,MATCHUP!AX$1)-COUNTIFS(SWISSW!$I:$I,MATCHUP!$A64,SWISSW!$J:$J,MATCHUP!AX$1,SWISSW!$F:$F,"Draw")+COUNTIFS(SWISSW!$I:$I,MATCHUP!AX$1,SWISSW!$J:$J,MATCHUP!$A64)-COUNTIFS(SWISSW!$I:$I,MATCHUP!AX$1,SWISSW!$J:$J,MATCHUP!$A64,SWISSW!$F:$F,"Draw")),"-")</f>
        <v>-</v>
      </c>
      <c r="AY64" s="5" t="str">
        <f ca="1">IFERROR((COUNTIFS(SWISSW!$I:$I,MATCHUP!$A64,SWISSW!$J:$J,MATCHUP!AY$1,SWISSW!$F:$F,"Won")+COUNTIFS(SWISSW!$I:$I,MATCHUP!AY$1,SWISSW!$J:$J,MATCHUP!$A64,SWISSW!$F:$F,"Lost"))/(COUNTIFS(SWISSW!$I:$I,MATCHUP!$A64,SWISSW!$J:$J,MATCHUP!AY$1)-COUNTIFS(SWISSW!$I:$I,MATCHUP!$A64,SWISSW!$J:$J,MATCHUP!AY$1,SWISSW!$F:$F,"Draw")+COUNTIFS(SWISSW!$I:$I,MATCHUP!AY$1,SWISSW!$J:$J,MATCHUP!$A64)-COUNTIFS(SWISSW!$I:$I,MATCHUP!AY$1,SWISSW!$J:$J,MATCHUP!$A64,SWISSW!$F:$F,"Draw")),"-")</f>
        <v>-</v>
      </c>
      <c r="AZ64" s="5" t="str">
        <f ca="1">IFERROR((COUNTIFS(SWISSW!$I:$I,MATCHUP!$A64,SWISSW!$J:$J,MATCHUP!AZ$1,SWISSW!$F:$F,"Won")+COUNTIFS(SWISSW!$I:$I,MATCHUP!AZ$1,SWISSW!$J:$J,MATCHUP!$A64,SWISSW!$F:$F,"Lost"))/(COUNTIFS(SWISSW!$I:$I,MATCHUP!$A64,SWISSW!$J:$J,MATCHUP!AZ$1)-COUNTIFS(SWISSW!$I:$I,MATCHUP!$A64,SWISSW!$J:$J,MATCHUP!AZ$1,SWISSW!$F:$F,"Draw")+COUNTIFS(SWISSW!$I:$I,MATCHUP!AZ$1,SWISSW!$J:$J,MATCHUP!$A64)-COUNTIFS(SWISSW!$I:$I,MATCHUP!AZ$1,SWISSW!$J:$J,MATCHUP!$A64,SWISSW!$F:$F,"Draw")),"-")</f>
        <v>-</v>
      </c>
      <c r="BA64" s="5" t="str">
        <f ca="1">IFERROR((COUNTIFS(SWISSW!$I:$I,MATCHUP!$A64,SWISSW!$J:$J,MATCHUP!BA$1,SWISSW!$F:$F,"Won")+COUNTIFS(SWISSW!$I:$I,MATCHUP!BA$1,SWISSW!$J:$J,MATCHUP!$A64,SWISSW!$F:$F,"Lost"))/(COUNTIFS(SWISSW!$I:$I,MATCHUP!$A64,SWISSW!$J:$J,MATCHUP!BA$1)-COUNTIFS(SWISSW!$I:$I,MATCHUP!$A64,SWISSW!$J:$J,MATCHUP!BA$1,SWISSW!$F:$F,"Draw")+COUNTIFS(SWISSW!$I:$I,MATCHUP!BA$1,SWISSW!$J:$J,MATCHUP!$A64)-COUNTIFS(SWISSW!$I:$I,MATCHUP!BA$1,SWISSW!$J:$J,MATCHUP!$A64,SWISSW!$F:$F,"Draw")),"-")</f>
        <v>-</v>
      </c>
      <c r="BB64" s="5" t="str">
        <f ca="1">IFERROR((COUNTIFS(SWISSW!$I:$I,MATCHUP!$A64,SWISSW!$J:$J,MATCHUP!BB$1,SWISSW!$F:$F,"Won")+COUNTIFS(SWISSW!$I:$I,MATCHUP!BB$1,SWISSW!$J:$J,MATCHUP!$A64,SWISSW!$F:$F,"Lost"))/(COUNTIFS(SWISSW!$I:$I,MATCHUP!$A64,SWISSW!$J:$J,MATCHUP!BB$1)-COUNTIFS(SWISSW!$I:$I,MATCHUP!$A64,SWISSW!$J:$J,MATCHUP!BB$1,SWISSW!$F:$F,"Draw")+COUNTIFS(SWISSW!$I:$I,MATCHUP!BB$1,SWISSW!$J:$J,MATCHUP!$A64)-COUNTIFS(SWISSW!$I:$I,MATCHUP!BB$1,SWISSW!$J:$J,MATCHUP!$A64,SWISSW!$F:$F,"Draw")),"-")</f>
        <v>-</v>
      </c>
      <c r="BC64" s="5" t="str">
        <f ca="1">IFERROR((COUNTIFS(SWISSW!$I:$I,MATCHUP!$A64,SWISSW!$J:$J,MATCHUP!BC$1,SWISSW!$F:$F,"Won")+COUNTIFS(SWISSW!$I:$I,MATCHUP!BC$1,SWISSW!$J:$J,MATCHUP!$A64,SWISSW!$F:$F,"Lost"))/(COUNTIFS(SWISSW!$I:$I,MATCHUP!$A64,SWISSW!$J:$J,MATCHUP!BC$1)-COUNTIFS(SWISSW!$I:$I,MATCHUP!$A64,SWISSW!$J:$J,MATCHUP!BC$1,SWISSW!$F:$F,"Draw")+COUNTIFS(SWISSW!$I:$I,MATCHUP!BC$1,SWISSW!$J:$J,MATCHUP!$A64)-COUNTIFS(SWISSW!$I:$I,MATCHUP!BC$1,SWISSW!$J:$J,MATCHUP!$A64,SWISSW!$F:$F,"Draw")),"-")</f>
        <v>-</v>
      </c>
      <c r="BD64" s="5" t="str">
        <f ca="1">IFERROR((COUNTIFS(SWISSW!$I:$I,MATCHUP!$A64,SWISSW!$J:$J,MATCHUP!BD$1,SWISSW!$F:$F,"Won")+COUNTIFS(SWISSW!$I:$I,MATCHUP!BD$1,SWISSW!$J:$J,MATCHUP!$A64,SWISSW!$F:$F,"Lost"))/(COUNTIFS(SWISSW!$I:$I,MATCHUP!$A64,SWISSW!$J:$J,MATCHUP!BD$1)-COUNTIFS(SWISSW!$I:$I,MATCHUP!$A64,SWISSW!$J:$J,MATCHUP!BD$1,SWISSW!$F:$F,"Draw")+COUNTIFS(SWISSW!$I:$I,MATCHUP!BD$1,SWISSW!$J:$J,MATCHUP!$A64)-COUNTIFS(SWISSW!$I:$I,MATCHUP!BD$1,SWISSW!$J:$J,MATCHUP!$A64,SWISSW!$F:$F,"Draw")),"-")</f>
        <v>-</v>
      </c>
      <c r="BE64" s="5" t="str">
        <f ca="1">IFERROR((COUNTIFS(SWISSW!$I:$I,MATCHUP!$A64,SWISSW!$J:$J,MATCHUP!BE$1,SWISSW!$F:$F,"Won")+COUNTIFS(SWISSW!$I:$I,MATCHUP!BE$1,SWISSW!$J:$J,MATCHUP!$A64,SWISSW!$F:$F,"Lost"))/(COUNTIFS(SWISSW!$I:$I,MATCHUP!$A64,SWISSW!$J:$J,MATCHUP!BE$1)-COUNTIFS(SWISSW!$I:$I,MATCHUP!$A64,SWISSW!$J:$J,MATCHUP!BE$1,SWISSW!$F:$F,"Draw")+COUNTIFS(SWISSW!$I:$I,MATCHUP!BE$1,SWISSW!$J:$J,MATCHUP!$A64)-COUNTIFS(SWISSW!$I:$I,MATCHUP!BE$1,SWISSW!$J:$J,MATCHUP!$A64,SWISSW!$F:$F,"Draw")),"-")</f>
        <v>-</v>
      </c>
      <c r="BF64" s="5" t="str">
        <f ca="1">IFERROR((COUNTIFS(SWISSW!$I:$I,MATCHUP!$A64,SWISSW!$J:$J,MATCHUP!BF$1,SWISSW!$F:$F,"Won")+COUNTIFS(SWISSW!$I:$I,MATCHUP!BF$1,SWISSW!$J:$J,MATCHUP!$A64,SWISSW!$F:$F,"Lost"))/(COUNTIFS(SWISSW!$I:$I,MATCHUP!$A64,SWISSW!$J:$J,MATCHUP!BF$1)-COUNTIFS(SWISSW!$I:$I,MATCHUP!$A64,SWISSW!$J:$J,MATCHUP!BF$1,SWISSW!$F:$F,"Draw")+COUNTIFS(SWISSW!$I:$I,MATCHUP!BF$1,SWISSW!$J:$J,MATCHUP!$A64)-COUNTIFS(SWISSW!$I:$I,MATCHUP!BF$1,SWISSW!$J:$J,MATCHUP!$A64,SWISSW!$F:$F,"Draw")),"-")</f>
        <v>-</v>
      </c>
      <c r="BG64" s="5" t="str">
        <f ca="1">IFERROR((COUNTIFS(SWISSW!$I:$I,MATCHUP!$A64,SWISSW!$J:$J,MATCHUP!BG$1,SWISSW!$F:$F,"Won")+COUNTIFS(SWISSW!$I:$I,MATCHUP!BG$1,SWISSW!$J:$J,MATCHUP!$A64,SWISSW!$F:$F,"Lost"))/(COUNTIFS(SWISSW!$I:$I,MATCHUP!$A64,SWISSW!$J:$J,MATCHUP!BG$1)-COUNTIFS(SWISSW!$I:$I,MATCHUP!$A64,SWISSW!$J:$J,MATCHUP!BG$1,SWISSW!$F:$F,"Draw")+COUNTIFS(SWISSW!$I:$I,MATCHUP!BG$1,SWISSW!$J:$J,MATCHUP!$A64)-COUNTIFS(SWISSW!$I:$I,MATCHUP!BG$1,SWISSW!$J:$J,MATCHUP!$A64,SWISSW!$F:$F,"Draw")),"-")</f>
        <v>-</v>
      </c>
      <c r="BH64" s="5" t="str">
        <f ca="1">IFERROR((COUNTIFS(SWISSW!$I:$I,MATCHUP!$A64,SWISSW!$J:$J,MATCHUP!BH$1,SWISSW!$F:$F,"Won")+COUNTIFS(SWISSW!$I:$I,MATCHUP!BH$1,SWISSW!$J:$J,MATCHUP!$A64,SWISSW!$F:$F,"Lost"))/(COUNTIFS(SWISSW!$I:$I,MATCHUP!$A64,SWISSW!$J:$J,MATCHUP!BH$1)-COUNTIFS(SWISSW!$I:$I,MATCHUP!$A64,SWISSW!$J:$J,MATCHUP!BH$1,SWISSW!$F:$F,"Draw")+COUNTIFS(SWISSW!$I:$I,MATCHUP!BH$1,SWISSW!$J:$J,MATCHUP!$A64)-COUNTIFS(SWISSW!$I:$I,MATCHUP!BH$1,SWISSW!$J:$J,MATCHUP!$A64,SWISSW!$F:$F,"Draw")),"-")</f>
        <v>-</v>
      </c>
      <c r="BI64" s="5" t="str">
        <f ca="1">IFERROR((COUNTIFS(SWISSW!$I:$I,MATCHUP!$A64,SWISSW!$J:$J,MATCHUP!BI$1,SWISSW!$F:$F,"Won")+COUNTIFS(SWISSW!$I:$I,MATCHUP!BI$1,SWISSW!$J:$J,MATCHUP!$A64,SWISSW!$F:$F,"Lost"))/(COUNTIFS(SWISSW!$I:$I,MATCHUP!$A64,SWISSW!$J:$J,MATCHUP!BI$1)-COUNTIFS(SWISSW!$I:$I,MATCHUP!$A64,SWISSW!$J:$J,MATCHUP!BI$1,SWISSW!$F:$F,"Draw")+COUNTIFS(SWISSW!$I:$I,MATCHUP!BI$1,SWISSW!$J:$J,MATCHUP!$A64)-COUNTIFS(SWISSW!$I:$I,MATCHUP!BI$1,SWISSW!$J:$J,MATCHUP!$A64,SWISSW!$F:$F,"Draw")),"-")</f>
        <v>-</v>
      </c>
      <c r="BJ64" s="5" t="str">
        <f ca="1">IFERROR((COUNTIFS(SWISSW!$I:$I,MATCHUP!$A64,SWISSW!$J:$J,MATCHUP!BJ$1,SWISSW!$F:$F,"Won")+COUNTIFS(SWISSW!$I:$I,MATCHUP!BJ$1,SWISSW!$J:$J,MATCHUP!$A64,SWISSW!$F:$F,"Lost"))/(COUNTIFS(SWISSW!$I:$I,MATCHUP!$A64,SWISSW!$J:$J,MATCHUP!BJ$1)-COUNTIFS(SWISSW!$I:$I,MATCHUP!$A64,SWISSW!$J:$J,MATCHUP!BJ$1,SWISSW!$F:$F,"Draw")+COUNTIFS(SWISSW!$I:$I,MATCHUP!BJ$1,SWISSW!$J:$J,MATCHUP!$A64)-COUNTIFS(SWISSW!$I:$I,MATCHUP!BJ$1,SWISSW!$J:$J,MATCHUP!$A64,SWISSW!$F:$F,"Draw")),"-")</f>
        <v>-</v>
      </c>
      <c r="BK64" s="5" t="str">
        <f ca="1">IFERROR((COUNTIFS(SWISSW!$I:$I,MATCHUP!$A64,SWISSW!$J:$J,MATCHUP!BK$1,SWISSW!$F:$F,"Won")+COUNTIFS(SWISSW!$I:$I,MATCHUP!BK$1,SWISSW!$J:$J,MATCHUP!$A64,SWISSW!$F:$F,"Lost"))/(COUNTIFS(SWISSW!$I:$I,MATCHUP!$A64,SWISSW!$J:$J,MATCHUP!BK$1)-COUNTIFS(SWISSW!$I:$I,MATCHUP!$A64,SWISSW!$J:$J,MATCHUP!BK$1,SWISSW!$F:$F,"Draw")+COUNTIFS(SWISSW!$I:$I,MATCHUP!BK$1,SWISSW!$J:$J,MATCHUP!$A64)-COUNTIFS(SWISSW!$I:$I,MATCHUP!BK$1,SWISSW!$J:$J,MATCHUP!$A64,SWISSW!$F:$F,"Draw")),"-")</f>
        <v>-</v>
      </c>
      <c r="BL64" s="5" t="str">
        <f ca="1">IFERROR((COUNTIFS(SWISSW!$I:$I,MATCHUP!$A64,SWISSW!$J:$J,MATCHUP!BL$1,SWISSW!$F:$F,"Won")+COUNTIFS(SWISSW!$I:$I,MATCHUP!BL$1,SWISSW!$J:$J,MATCHUP!$A64,SWISSW!$F:$F,"Lost"))/(COUNTIFS(SWISSW!$I:$I,MATCHUP!$A64,SWISSW!$J:$J,MATCHUP!BL$1)-COUNTIFS(SWISSW!$I:$I,MATCHUP!$A64,SWISSW!$J:$J,MATCHUP!BL$1,SWISSW!$F:$F,"Draw")+COUNTIFS(SWISSW!$I:$I,MATCHUP!BL$1,SWISSW!$J:$J,MATCHUP!$A64)-COUNTIFS(SWISSW!$I:$I,MATCHUP!BL$1,SWISSW!$J:$J,MATCHUP!$A64,SWISSW!$F:$F,"Draw")),"-")</f>
        <v>-</v>
      </c>
      <c r="BM64" s="5" t="str">
        <f ca="1">IFERROR((COUNTIFS(SWISSW!$I:$I,MATCHUP!$A64,SWISSW!$J:$J,MATCHUP!BM$1,SWISSW!$F:$F,"Won")+COUNTIFS(SWISSW!$I:$I,MATCHUP!BM$1,SWISSW!$J:$J,MATCHUP!$A64,SWISSW!$F:$F,"Lost"))/(COUNTIFS(SWISSW!$I:$I,MATCHUP!$A64,SWISSW!$J:$J,MATCHUP!BM$1)-COUNTIFS(SWISSW!$I:$I,MATCHUP!$A64,SWISSW!$J:$J,MATCHUP!BM$1,SWISSW!$F:$F,"Draw")+COUNTIFS(SWISSW!$I:$I,MATCHUP!BM$1,SWISSW!$J:$J,MATCHUP!$A64)-COUNTIFS(SWISSW!$I:$I,MATCHUP!BM$1,SWISSW!$J:$J,MATCHUP!$A64,SWISSW!$F:$F,"Draw")),"-")</f>
        <v>-</v>
      </c>
      <c r="BN64" s="5" t="str">
        <f ca="1">IFERROR((COUNTIFS(SWISSW!$I:$I,MATCHUP!$A64,SWISSW!$J:$J,MATCHUP!BN$1,SWISSW!$F:$F,"Won")+COUNTIFS(SWISSW!$I:$I,MATCHUP!BN$1,SWISSW!$J:$J,MATCHUP!$A64,SWISSW!$F:$F,"Lost"))/(COUNTIFS(SWISSW!$I:$I,MATCHUP!$A64,SWISSW!$J:$J,MATCHUP!BN$1)-COUNTIFS(SWISSW!$I:$I,MATCHUP!$A64,SWISSW!$J:$J,MATCHUP!BN$1,SWISSW!$F:$F,"Draw")+COUNTIFS(SWISSW!$I:$I,MATCHUP!BN$1,SWISSW!$J:$J,MATCHUP!$A64)-COUNTIFS(SWISSW!$I:$I,MATCHUP!BN$1,SWISSW!$J:$J,MATCHUP!$A64,SWISSW!$F:$F,"Draw")),"-")</f>
        <v>-</v>
      </c>
      <c r="BO64" s="5" t="str">
        <f ca="1">IFERROR((COUNTIFS(SWISSW!$I:$I,MATCHUP!$A64,SWISSW!$J:$J,MATCHUP!BO$1,SWISSW!$F:$F,"Won")+COUNTIFS(SWISSW!$I:$I,MATCHUP!BO$1,SWISSW!$J:$J,MATCHUP!$A64,SWISSW!$F:$F,"Lost"))/(COUNTIFS(SWISSW!$I:$I,MATCHUP!$A64,SWISSW!$J:$J,MATCHUP!BO$1)-COUNTIFS(SWISSW!$I:$I,MATCHUP!$A64,SWISSW!$J:$J,MATCHUP!BO$1,SWISSW!$F:$F,"Draw")+COUNTIFS(SWISSW!$I:$I,MATCHUP!BO$1,SWISSW!$J:$J,MATCHUP!$A64)-COUNTIFS(SWISSW!$I:$I,MATCHUP!BO$1,SWISSW!$J:$J,MATCHUP!$A64,SWISSW!$F:$F,"Draw")),"-")</f>
        <v>-</v>
      </c>
      <c r="BP64" s="5" t="str">
        <f ca="1">IFERROR((COUNTIFS(SWISSW!$I:$I,MATCHUP!$A64,SWISSW!$J:$J,MATCHUP!BP$1,SWISSW!$F:$F,"Won")+COUNTIFS(SWISSW!$I:$I,MATCHUP!BP$1,SWISSW!$J:$J,MATCHUP!$A64,SWISSW!$F:$F,"Lost"))/(COUNTIFS(SWISSW!$I:$I,MATCHUP!$A64,SWISSW!$J:$J,MATCHUP!BP$1)-COUNTIFS(SWISSW!$I:$I,MATCHUP!$A64,SWISSW!$J:$J,MATCHUP!BP$1,SWISSW!$F:$F,"Draw")+COUNTIFS(SWISSW!$I:$I,MATCHUP!BP$1,SWISSW!$J:$J,MATCHUP!$A64)-COUNTIFS(SWISSW!$I:$I,MATCHUP!BP$1,SWISSW!$J:$J,MATCHUP!$A64,SWISSW!$F:$F,"Draw")),"-")</f>
        <v>-</v>
      </c>
      <c r="BQ64" s="5" t="str">
        <f ca="1">IFERROR((COUNTIFS(SWISSW!$I:$I,MATCHUP!$A64,SWISSW!$J:$J,MATCHUP!BQ$1,SWISSW!$F:$F,"Won")+COUNTIFS(SWISSW!$I:$I,MATCHUP!BQ$1,SWISSW!$J:$J,MATCHUP!$A64,SWISSW!$F:$F,"Lost"))/(COUNTIFS(SWISSW!$I:$I,MATCHUP!$A64,SWISSW!$J:$J,MATCHUP!BQ$1)-COUNTIFS(SWISSW!$I:$I,MATCHUP!$A64,SWISSW!$J:$J,MATCHUP!BQ$1,SWISSW!$F:$F,"Draw")+COUNTIFS(SWISSW!$I:$I,MATCHUP!BQ$1,SWISSW!$J:$J,MATCHUP!$A64)-COUNTIFS(SWISSW!$I:$I,MATCHUP!BQ$1,SWISSW!$J:$J,MATCHUP!$A64,SWISSW!$F:$F,"Draw")),"-")</f>
        <v>-</v>
      </c>
      <c r="BR64" s="5" t="str">
        <f ca="1">IFERROR((COUNTIFS(SWISSW!$I:$I,MATCHUP!$A64,SWISSW!$J:$J,MATCHUP!BR$1,SWISSW!$F:$F,"Won")+COUNTIFS(SWISSW!$I:$I,MATCHUP!BR$1,SWISSW!$J:$J,MATCHUP!$A64,SWISSW!$F:$F,"Lost"))/(COUNTIFS(SWISSW!$I:$I,MATCHUP!$A64,SWISSW!$J:$J,MATCHUP!BR$1)-COUNTIFS(SWISSW!$I:$I,MATCHUP!$A64,SWISSW!$J:$J,MATCHUP!BR$1,SWISSW!$F:$F,"Draw")+COUNTIFS(SWISSW!$I:$I,MATCHUP!BR$1,SWISSW!$J:$J,MATCHUP!$A64)-COUNTIFS(SWISSW!$I:$I,MATCHUP!BR$1,SWISSW!$J:$J,MATCHUP!$A64,SWISSW!$F:$F,"Draw")),"-")</f>
        <v>-</v>
      </c>
      <c r="BS64" s="5" t="str">
        <f ca="1">IFERROR((COUNTIFS(SWISSW!$I:$I,MATCHUP!$A64,SWISSW!$J:$J,MATCHUP!BS$1,SWISSW!$F:$F,"Won")+COUNTIFS(SWISSW!$I:$I,MATCHUP!BS$1,SWISSW!$J:$J,MATCHUP!$A64,SWISSW!$F:$F,"Lost"))/(COUNTIFS(SWISSW!$I:$I,MATCHUP!$A64,SWISSW!$J:$J,MATCHUP!BS$1)-COUNTIFS(SWISSW!$I:$I,MATCHUP!$A64,SWISSW!$J:$J,MATCHUP!BS$1,SWISSW!$F:$F,"Draw")+COUNTIFS(SWISSW!$I:$I,MATCHUP!BS$1,SWISSW!$J:$J,MATCHUP!$A64)-COUNTIFS(SWISSW!$I:$I,MATCHUP!BS$1,SWISSW!$J:$J,MATCHUP!$A64,SWISSW!$F:$F,"Draw")),"-")</f>
        <v>-</v>
      </c>
      <c r="BT64" s="5" t="str">
        <f ca="1">IFERROR((COUNTIFS(SWISSW!$I:$I,MATCHUP!$A64,SWISSW!$J:$J,MATCHUP!BT$1,SWISSW!$F:$F,"Won")+COUNTIFS(SWISSW!$I:$I,MATCHUP!BT$1,SWISSW!$J:$J,MATCHUP!$A64,SWISSW!$F:$F,"Lost"))/(COUNTIFS(SWISSW!$I:$I,MATCHUP!$A64,SWISSW!$J:$J,MATCHUP!BT$1)-COUNTIFS(SWISSW!$I:$I,MATCHUP!$A64,SWISSW!$J:$J,MATCHUP!BT$1,SWISSW!$F:$F,"Draw")+COUNTIFS(SWISSW!$I:$I,MATCHUP!BT$1,SWISSW!$J:$J,MATCHUP!$A64)-COUNTIFS(SWISSW!$I:$I,MATCHUP!BT$1,SWISSW!$J:$J,MATCHUP!$A64,SWISSW!$F:$F,"Draw")),"-")</f>
        <v>-</v>
      </c>
      <c r="BU64" s="5" t="str">
        <f ca="1">IFERROR((COUNTIFS(SWISSW!$I:$I,MATCHUP!$A64,SWISSW!$J:$J,MATCHUP!BU$1,SWISSW!$F:$F,"Won")+COUNTIFS(SWISSW!$I:$I,MATCHUP!BU$1,SWISSW!$J:$J,MATCHUP!$A64,SWISSW!$F:$F,"Lost"))/(COUNTIFS(SWISSW!$I:$I,MATCHUP!$A64,SWISSW!$J:$J,MATCHUP!BU$1)-COUNTIFS(SWISSW!$I:$I,MATCHUP!$A64,SWISSW!$J:$J,MATCHUP!BU$1,SWISSW!$F:$F,"Draw")+COUNTIFS(SWISSW!$I:$I,MATCHUP!BU$1,SWISSW!$J:$J,MATCHUP!$A64)-COUNTIFS(SWISSW!$I:$I,MATCHUP!BU$1,SWISSW!$J:$J,MATCHUP!$A64,SWISSW!$F:$F,"Draw")),"-")</f>
        <v>-</v>
      </c>
      <c r="BV64" s="5" t="str">
        <f ca="1">IFERROR((COUNTIFS(SWISSW!$I:$I,MATCHUP!$A64,SWISSW!$J:$J,MATCHUP!BV$1,SWISSW!$F:$F,"Won")+COUNTIFS(SWISSW!$I:$I,MATCHUP!BV$1,SWISSW!$J:$J,MATCHUP!$A64,SWISSW!$F:$F,"Lost"))/(COUNTIFS(SWISSW!$I:$I,MATCHUP!$A64,SWISSW!$J:$J,MATCHUP!BV$1)-COUNTIFS(SWISSW!$I:$I,MATCHUP!$A64,SWISSW!$J:$J,MATCHUP!BV$1,SWISSW!$F:$F,"Draw")+COUNTIFS(SWISSW!$I:$I,MATCHUP!BV$1,SWISSW!$J:$J,MATCHUP!$A64)-COUNTIFS(SWISSW!$I:$I,MATCHUP!BV$1,SWISSW!$J:$J,MATCHUP!$A64,SWISSW!$F:$F,"Draw")),"-")</f>
        <v>-</v>
      </c>
      <c r="BW64" s="5" t="str">
        <f ca="1">IFERROR((COUNTIFS(SWISSW!$I:$I,MATCHUP!$A64,SWISSW!$J:$J,MATCHUP!BW$1,SWISSW!$F:$F,"Won")+COUNTIFS(SWISSW!$I:$I,MATCHUP!BW$1,SWISSW!$J:$J,MATCHUP!$A64,SWISSW!$F:$F,"Lost"))/(COUNTIFS(SWISSW!$I:$I,MATCHUP!$A64,SWISSW!$J:$J,MATCHUP!BW$1)-COUNTIFS(SWISSW!$I:$I,MATCHUP!$A64,SWISSW!$J:$J,MATCHUP!BW$1,SWISSW!$F:$F,"Draw")+COUNTIFS(SWISSW!$I:$I,MATCHUP!BW$1,SWISSW!$J:$J,MATCHUP!$A64)-COUNTIFS(SWISSW!$I:$I,MATCHUP!BW$1,SWISSW!$J:$J,MATCHUP!$A64,SWISSW!$F:$F,"Draw")),"-")</f>
        <v>-</v>
      </c>
      <c r="BX64" s="5" t="str">
        <f ca="1">IFERROR((COUNTIFS(SWISSW!$I:$I,MATCHUP!$A64,SWISSW!$J:$J,MATCHUP!BX$1,SWISSW!$F:$F,"Won")+COUNTIFS(SWISSW!$I:$I,MATCHUP!BX$1,SWISSW!$J:$J,MATCHUP!$A64,SWISSW!$F:$F,"Lost"))/(COUNTIFS(SWISSW!$I:$I,MATCHUP!$A64,SWISSW!$J:$J,MATCHUP!BX$1)-COUNTIFS(SWISSW!$I:$I,MATCHUP!$A64,SWISSW!$J:$J,MATCHUP!BX$1,SWISSW!$F:$F,"Draw")+COUNTIFS(SWISSW!$I:$I,MATCHUP!BX$1,SWISSW!$J:$J,MATCHUP!$A64)-COUNTIFS(SWISSW!$I:$I,MATCHUP!BX$1,SWISSW!$J:$J,MATCHUP!$A64,SWISSW!$F:$F,"Draw")),"-")</f>
        <v>-</v>
      </c>
      <c r="BY64" s="5" t="str">
        <f ca="1">IFERROR((COUNTIFS(SWISSW!$I:$I,MATCHUP!$A64,SWISSW!$J:$J,MATCHUP!BY$1,SWISSW!$F:$F,"Won")+COUNTIFS(SWISSW!$I:$I,MATCHUP!BY$1,SWISSW!$J:$J,MATCHUP!$A64,SWISSW!$F:$F,"Lost"))/(COUNTIFS(SWISSW!$I:$I,MATCHUP!$A64,SWISSW!$J:$J,MATCHUP!BY$1)-COUNTIFS(SWISSW!$I:$I,MATCHUP!$A64,SWISSW!$J:$J,MATCHUP!BY$1,SWISSW!$F:$F,"Draw")+COUNTIFS(SWISSW!$I:$I,MATCHUP!BY$1,SWISSW!$J:$J,MATCHUP!$A64)-COUNTIFS(SWISSW!$I:$I,MATCHUP!BY$1,SWISSW!$J:$J,MATCHUP!$A64,SWISSW!$F:$F,"Draw")),"-")</f>
        <v>-</v>
      </c>
      <c r="BZ64" s="5" t="str">
        <f ca="1">IFERROR((COUNTIFS(SWISSW!$I:$I,MATCHUP!$A64,SWISSW!$J:$J,MATCHUP!BZ$1,SWISSW!$F:$F,"Won")+COUNTIFS(SWISSW!$I:$I,MATCHUP!BZ$1,SWISSW!$J:$J,MATCHUP!$A64,SWISSW!$F:$F,"Lost"))/(COUNTIFS(SWISSW!$I:$I,MATCHUP!$A64,SWISSW!$J:$J,MATCHUP!BZ$1)-COUNTIFS(SWISSW!$I:$I,MATCHUP!$A64,SWISSW!$J:$J,MATCHUP!BZ$1,SWISSW!$F:$F,"Draw")+COUNTIFS(SWISSW!$I:$I,MATCHUP!BZ$1,SWISSW!$J:$J,MATCHUP!$A64)-COUNTIFS(SWISSW!$I:$I,MATCHUP!BZ$1,SWISSW!$J:$J,MATCHUP!$A64,SWISSW!$F:$F,"Draw")),"-")</f>
        <v>-</v>
      </c>
      <c r="CA64" s="5" t="str">
        <f ca="1">IFERROR((COUNTIFS(SWISSW!$I:$I,MATCHUP!$A64,SWISSW!$J:$J,MATCHUP!CA$1,SWISSW!$F:$F,"Won")+COUNTIFS(SWISSW!$I:$I,MATCHUP!CA$1,SWISSW!$J:$J,MATCHUP!$A64,SWISSW!$F:$F,"Lost"))/(COUNTIFS(SWISSW!$I:$I,MATCHUP!$A64,SWISSW!$J:$J,MATCHUP!CA$1)-COUNTIFS(SWISSW!$I:$I,MATCHUP!$A64,SWISSW!$J:$J,MATCHUP!CA$1,SWISSW!$F:$F,"Draw")+COUNTIFS(SWISSW!$I:$I,MATCHUP!CA$1,SWISSW!$J:$J,MATCHUP!$A64)-COUNTIFS(SWISSW!$I:$I,MATCHUP!CA$1,SWISSW!$J:$J,MATCHUP!$A64,SWISSW!$F:$F,"Draw")),"-")</f>
        <v>-</v>
      </c>
      <c r="CB64" s="5" t="str">
        <f ca="1">IFERROR((COUNTIFS(SWISSW!$I:$I,MATCHUP!$A64,SWISSW!$J:$J,MATCHUP!CB$1,SWISSW!$F:$F,"Won")+COUNTIFS(SWISSW!$I:$I,MATCHUP!CB$1,SWISSW!$J:$J,MATCHUP!$A64,SWISSW!$F:$F,"Lost"))/(COUNTIFS(SWISSW!$I:$I,MATCHUP!$A64,SWISSW!$J:$J,MATCHUP!CB$1)-COUNTIFS(SWISSW!$I:$I,MATCHUP!$A64,SWISSW!$J:$J,MATCHUP!CB$1,SWISSW!$F:$F,"Draw")+COUNTIFS(SWISSW!$I:$I,MATCHUP!CB$1,SWISSW!$J:$J,MATCHUP!$A64)-COUNTIFS(SWISSW!$I:$I,MATCHUP!CB$1,SWISSW!$J:$J,MATCHUP!$A64,SWISSW!$F:$F,"Draw")),"-")</f>
        <v>-</v>
      </c>
      <c r="CC64" s="5" t="str">
        <f ca="1">IFERROR((COUNTIFS(SWISSW!$I:$I,MATCHUP!$A64,SWISSW!$J:$J,MATCHUP!CC$1,SWISSW!$F:$F,"Won")+COUNTIFS(SWISSW!$I:$I,MATCHUP!CC$1,SWISSW!$J:$J,MATCHUP!$A64,SWISSW!$F:$F,"Lost"))/(COUNTIFS(SWISSW!$I:$I,MATCHUP!$A64,SWISSW!$J:$J,MATCHUP!CC$1)-COUNTIFS(SWISSW!$I:$I,MATCHUP!$A64,SWISSW!$J:$J,MATCHUP!CC$1,SWISSW!$F:$F,"Draw")+COUNTIFS(SWISSW!$I:$I,MATCHUP!CC$1,SWISSW!$J:$J,MATCHUP!$A64)-COUNTIFS(SWISSW!$I:$I,MATCHUP!CC$1,SWISSW!$J:$J,MATCHUP!$A64,SWISSW!$F:$F,"Draw")),"-")</f>
        <v>-</v>
      </c>
      <c r="CD64" s="5" t="str">
        <f ca="1">IFERROR((COUNTIFS(SWISSW!$I:$I,MATCHUP!$A64,SWISSW!$J:$J,MATCHUP!CD$1,SWISSW!$F:$F,"Won")+COUNTIFS(SWISSW!$I:$I,MATCHUP!CD$1,SWISSW!$J:$J,MATCHUP!$A64,SWISSW!$F:$F,"Lost"))/(COUNTIFS(SWISSW!$I:$I,MATCHUP!$A64,SWISSW!$J:$J,MATCHUP!CD$1)-COUNTIFS(SWISSW!$I:$I,MATCHUP!$A64,SWISSW!$J:$J,MATCHUP!CD$1,SWISSW!$F:$F,"Draw")+COUNTIFS(SWISSW!$I:$I,MATCHUP!CD$1,SWISSW!$J:$J,MATCHUP!$A64)-COUNTIFS(SWISSW!$I:$I,MATCHUP!CD$1,SWISSW!$J:$J,MATCHUP!$A64,SWISSW!$F:$F,"Draw")),"-")</f>
        <v>-</v>
      </c>
      <c r="CE64" s="5" t="str">
        <f ca="1">IFERROR((COUNTIFS(SWISSW!$I:$I,MATCHUP!$A64,SWISSW!$J:$J,MATCHUP!CE$1,SWISSW!$F:$F,"Won")+COUNTIFS(SWISSW!$I:$I,MATCHUP!CE$1,SWISSW!$J:$J,MATCHUP!$A64,SWISSW!$F:$F,"Lost"))/(COUNTIFS(SWISSW!$I:$I,MATCHUP!$A64,SWISSW!$J:$J,MATCHUP!CE$1)-COUNTIFS(SWISSW!$I:$I,MATCHUP!$A64,SWISSW!$J:$J,MATCHUP!CE$1,SWISSW!$F:$F,"Draw")+COUNTIFS(SWISSW!$I:$I,MATCHUP!CE$1,SWISSW!$J:$J,MATCHUP!$A64)-COUNTIFS(SWISSW!$I:$I,MATCHUP!CE$1,SWISSW!$J:$J,MATCHUP!$A64,SWISSW!$F:$F,"Draw")),"-")</f>
        <v>-</v>
      </c>
      <c r="CF64" s="5" t="str">
        <f ca="1">IFERROR((COUNTIFS(SWISSW!$I:$I,MATCHUP!$A64,SWISSW!$J:$J,MATCHUP!CF$1,SWISSW!$F:$F,"Won")+COUNTIFS(SWISSW!$I:$I,MATCHUP!CF$1,SWISSW!$J:$J,MATCHUP!$A64,SWISSW!$F:$F,"Lost"))/(COUNTIFS(SWISSW!$I:$I,MATCHUP!$A64,SWISSW!$J:$J,MATCHUP!CF$1)-COUNTIFS(SWISSW!$I:$I,MATCHUP!$A64,SWISSW!$J:$J,MATCHUP!CF$1,SWISSW!$F:$F,"Draw")+COUNTIFS(SWISSW!$I:$I,MATCHUP!CF$1,SWISSW!$J:$J,MATCHUP!$A64)-COUNTIFS(SWISSW!$I:$I,MATCHUP!CF$1,SWISSW!$J:$J,MATCHUP!$A64,SWISSW!$F:$F,"Draw")),"-")</f>
        <v>-</v>
      </c>
      <c r="CG64" s="5" t="str">
        <f ca="1">IFERROR((COUNTIFS(SWISSW!$I:$I,MATCHUP!$A64,SWISSW!$J:$J,MATCHUP!CG$1,SWISSW!$F:$F,"Won")+COUNTIFS(SWISSW!$I:$I,MATCHUP!CG$1,SWISSW!$J:$J,MATCHUP!$A64,SWISSW!$F:$F,"Lost"))/(COUNTIFS(SWISSW!$I:$I,MATCHUP!$A64,SWISSW!$J:$J,MATCHUP!CG$1)-COUNTIFS(SWISSW!$I:$I,MATCHUP!$A64,SWISSW!$J:$J,MATCHUP!CG$1,SWISSW!$F:$F,"Draw")+COUNTIFS(SWISSW!$I:$I,MATCHUP!CG$1,SWISSW!$J:$J,MATCHUP!$A64)-COUNTIFS(SWISSW!$I:$I,MATCHUP!CG$1,SWISSW!$J:$J,MATCHUP!$A64,SWISSW!$F:$F,"Draw")),"-")</f>
        <v>-</v>
      </c>
      <c r="CH64" s="5" t="str">
        <f ca="1">IFERROR((COUNTIFS(SWISSW!$I:$I,MATCHUP!$A64,SWISSW!$J:$J,MATCHUP!CH$1,SWISSW!$F:$F,"Won")+COUNTIFS(SWISSW!$I:$I,MATCHUP!CH$1,SWISSW!$J:$J,MATCHUP!$A64,SWISSW!$F:$F,"Lost"))/(COUNTIFS(SWISSW!$I:$I,MATCHUP!$A64,SWISSW!$J:$J,MATCHUP!CH$1)-COUNTIFS(SWISSW!$I:$I,MATCHUP!$A64,SWISSW!$J:$J,MATCHUP!CH$1,SWISSW!$F:$F,"Draw")+COUNTIFS(SWISSW!$I:$I,MATCHUP!CH$1,SWISSW!$J:$J,MATCHUP!$A64)-COUNTIFS(SWISSW!$I:$I,MATCHUP!CH$1,SWISSW!$J:$J,MATCHUP!$A64,SWISSW!$F:$F,"Draw")),"-")</f>
        <v>-</v>
      </c>
      <c r="CI64" s="5" t="str">
        <f ca="1">IFERROR((COUNTIFS(SWISSW!$I:$I,MATCHUP!$A64,SWISSW!$J:$J,MATCHUP!CI$1,SWISSW!$F:$F,"Won")+COUNTIFS(SWISSW!$I:$I,MATCHUP!CI$1,SWISSW!$J:$J,MATCHUP!$A64,SWISSW!$F:$F,"Lost"))/(COUNTIFS(SWISSW!$I:$I,MATCHUP!$A64,SWISSW!$J:$J,MATCHUP!CI$1)-COUNTIFS(SWISSW!$I:$I,MATCHUP!$A64,SWISSW!$J:$J,MATCHUP!CI$1,SWISSW!$F:$F,"Draw")+COUNTIFS(SWISSW!$I:$I,MATCHUP!CI$1,SWISSW!$J:$J,MATCHUP!$A64)-COUNTIFS(SWISSW!$I:$I,MATCHUP!CI$1,SWISSW!$J:$J,MATCHUP!$A64,SWISSW!$F:$F,"Draw")),"-")</f>
        <v>-</v>
      </c>
      <c r="CJ64" s="5" t="str">
        <f ca="1">IFERROR((COUNTIFS(SWISSW!$I:$I,MATCHUP!$A64,SWISSW!$J:$J,MATCHUP!CJ$1,SWISSW!$F:$F,"Won")+COUNTIFS(SWISSW!$I:$I,MATCHUP!CJ$1,SWISSW!$J:$J,MATCHUP!$A64,SWISSW!$F:$F,"Lost"))/(COUNTIFS(SWISSW!$I:$I,MATCHUP!$A64,SWISSW!$J:$J,MATCHUP!CJ$1)-COUNTIFS(SWISSW!$I:$I,MATCHUP!$A64,SWISSW!$J:$J,MATCHUP!CJ$1,SWISSW!$F:$F,"Draw")+COUNTIFS(SWISSW!$I:$I,MATCHUP!CJ$1,SWISSW!$J:$J,MATCHUP!$A64)-COUNTIFS(SWISSW!$I:$I,MATCHUP!CJ$1,SWISSW!$J:$J,MATCHUP!$A64,SWISSW!$F:$F,"Draw")),"-")</f>
        <v>-</v>
      </c>
      <c r="CK64" s="5" t="str">
        <f ca="1">IFERROR((COUNTIFS(SWISSW!$I:$I,MATCHUP!$A64,SWISSW!$J:$J,MATCHUP!CK$1,SWISSW!$F:$F,"Won")+COUNTIFS(SWISSW!$I:$I,MATCHUP!CK$1,SWISSW!$J:$J,MATCHUP!$A64,SWISSW!$F:$F,"Lost"))/(COUNTIFS(SWISSW!$I:$I,MATCHUP!$A64,SWISSW!$J:$J,MATCHUP!CK$1)-COUNTIFS(SWISSW!$I:$I,MATCHUP!$A64,SWISSW!$J:$J,MATCHUP!CK$1,SWISSW!$F:$F,"Draw")+COUNTIFS(SWISSW!$I:$I,MATCHUP!CK$1,SWISSW!$J:$J,MATCHUP!$A64)-COUNTIFS(SWISSW!$I:$I,MATCHUP!CK$1,SWISSW!$J:$J,MATCHUP!$A64,SWISSW!$F:$F,"Draw")),"-")</f>
        <v>-</v>
      </c>
      <c r="CL64" s="5" t="str">
        <f ca="1">IFERROR((COUNTIFS(SWISSW!$I:$I,MATCHUP!$A64,SWISSW!$J:$J,MATCHUP!CL$1,SWISSW!$F:$F,"Won")+COUNTIFS(SWISSW!$I:$I,MATCHUP!CL$1,SWISSW!$J:$J,MATCHUP!$A64,SWISSW!$F:$F,"Lost"))/(COUNTIFS(SWISSW!$I:$I,MATCHUP!$A64,SWISSW!$J:$J,MATCHUP!CL$1)-COUNTIFS(SWISSW!$I:$I,MATCHUP!$A64,SWISSW!$J:$J,MATCHUP!CL$1,SWISSW!$F:$F,"Draw")+COUNTIFS(SWISSW!$I:$I,MATCHUP!CL$1,SWISSW!$J:$J,MATCHUP!$A64)-COUNTIFS(SWISSW!$I:$I,MATCHUP!CL$1,SWISSW!$J:$J,MATCHUP!$A64,SWISSW!$F:$F,"Draw")),"-")</f>
        <v>-</v>
      </c>
      <c r="CM64" s="5" t="str">
        <f ca="1">IFERROR((COUNTIFS(SWISSW!$I:$I,MATCHUP!$A64,SWISSW!$J:$J,MATCHUP!CM$1,SWISSW!$F:$F,"Won")+COUNTIFS(SWISSW!$I:$I,MATCHUP!CM$1,SWISSW!$J:$J,MATCHUP!$A64,SWISSW!$F:$F,"Lost"))/(COUNTIFS(SWISSW!$I:$I,MATCHUP!$A64,SWISSW!$J:$J,MATCHUP!CM$1)-COUNTIFS(SWISSW!$I:$I,MATCHUP!$A64,SWISSW!$J:$J,MATCHUP!CM$1,SWISSW!$F:$F,"Draw")+COUNTIFS(SWISSW!$I:$I,MATCHUP!CM$1,SWISSW!$J:$J,MATCHUP!$A64)-COUNTIFS(SWISSW!$I:$I,MATCHUP!CM$1,SWISSW!$J:$J,MATCHUP!$A64,SWISSW!$F:$F,"Draw")),"-")</f>
        <v>-</v>
      </c>
      <c r="CN64" s="5" t="str">
        <f ca="1">IFERROR((COUNTIFS(SWISSW!$I:$I,MATCHUP!$A64,SWISSW!$J:$J,MATCHUP!CN$1,SWISSW!$F:$F,"Won")+COUNTIFS(SWISSW!$I:$I,MATCHUP!CN$1,SWISSW!$J:$J,MATCHUP!$A64,SWISSW!$F:$F,"Lost"))/(COUNTIFS(SWISSW!$I:$I,MATCHUP!$A64,SWISSW!$J:$J,MATCHUP!CN$1)-COUNTIFS(SWISSW!$I:$I,MATCHUP!$A64,SWISSW!$J:$J,MATCHUP!CN$1,SWISSW!$F:$F,"Draw")+COUNTIFS(SWISSW!$I:$I,MATCHUP!CN$1,SWISSW!$J:$J,MATCHUP!$A64)-COUNTIFS(SWISSW!$I:$I,MATCHUP!CN$1,SWISSW!$J:$J,MATCHUP!$A64,SWISSW!$F:$F,"Draw")),"-")</f>
        <v>-</v>
      </c>
      <c r="CO64" s="5" t="str">
        <f ca="1">IFERROR((COUNTIFS(SWISSW!$I:$I,MATCHUP!$A64,SWISSW!$J:$J,MATCHUP!CO$1,SWISSW!$F:$F,"Won")+COUNTIFS(SWISSW!$I:$I,MATCHUP!CO$1,SWISSW!$J:$J,MATCHUP!$A64,SWISSW!$F:$F,"Lost"))/(COUNTIFS(SWISSW!$I:$I,MATCHUP!$A64,SWISSW!$J:$J,MATCHUP!CO$1)-COUNTIFS(SWISSW!$I:$I,MATCHUP!$A64,SWISSW!$J:$J,MATCHUP!CO$1,SWISSW!$F:$F,"Draw")+COUNTIFS(SWISSW!$I:$I,MATCHUP!CO$1,SWISSW!$J:$J,MATCHUP!$A64)-COUNTIFS(SWISSW!$I:$I,MATCHUP!CO$1,SWISSW!$J:$J,MATCHUP!$A64,SWISSW!$F:$F,"Draw")),"-")</f>
        <v>-</v>
      </c>
      <c r="CP64" s="5" t="str">
        <f ca="1">IFERROR((COUNTIFS(SWISSW!$I:$I,MATCHUP!$A64,SWISSW!$J:$J,MATCHUP!CP$1,SWISSW!$F:$F,"Won")+COUNTIFS(SWISSW!$I:$I,MATCHUP!CP$1,SWISSW!$J:$J,MATCHUP!$A64,SWISSW!$F:$F,"Lost"))/(COUNTIFS(SWISSW!$I:$I,MATCHUP!$A64,SWISSW!$J:$J,MATCHUP!CP$1)-COUNTIFS(SWISSW!$I:$I,MATCHUP!$A64,SWISSW!$J:$J,MATCHUP!CP$1,SWISSW!$F:$F,"Draw")+COUNTIFS(SWISSW!$I:$I,MATCHUP!CP$1,SWISSW!$J:$J,MATCHUP!$A64)-COUNTIFS(SWISSW!$I:$I,MATCHUP!CP$1,SWISSW!$J:$J,MATCHUP!$A64,SWISSW!$F:$F,"Draw")),"-")</f>
        <v>-</v>
      </c>
      <c r="CQ64" s="5" t="str">
        <f ca="1">IFERROR((COUNTIFS(SWISSW!$I:$I,MATCHUP!$A64,SWISSW!$J:$J,MATCHUP!CQ$1,SWISSW!$F:$F,"Won")+COUNTIFS(SWISSW!$I:$I,MATCHUP!CQ$1,SWISSW!$J:$J,MATCHUP!$A64,SWISSW!$F:$F,"Lost"))/(COUNTIFS(SWISSW!$I:$I,MATCHUP!$A64,SWISSW!$J:$J,MATCHUP!CQ$1)-COUNTIFS(SWISSW!$I:$I,MATCHUP!$A64,SWISSW!$J:$J,MATCHUP!CQ$1,SWISSW!$F:$F,"Draw")+COUNTIFS(SWISSW!$I:$I,MATCHUP!CQ$1,SWISSW!$J:$J,MATCHUP!$A64)-COUNTIFS(SWISSW!$I:$I,MATCHUP!CQ$1,SWISSW!$J:$J,MATCHUP!$A64,SWISSW!$F:$F,"Draw")),"-")</f>
        <v>-</v>
      </c>
      <c r="CR64" s="5" t="str">
        <f ca="1">IFERROR((COUNTIFS(SWISSW!$I:$I,MATCHUP!$A64,SWISSW!$J:$J,MATCHUP!CR$1,SWISSW!$F:$F,"Won")+COUNTIFS(SWISSW!$I:$I,MATCHUP!CR$1,SWISSW!$J:$J,MATCHUP!$A64,SWISSW!$F:$F,"Lost"))/(COUNTIFS(SWISSW!$I:$I,MATCHUP!$A64,SWISSW!$J:$J,MATCHUP!CR$1)-COUNTIFS(SWISSW!$I:$I,MATCHUP!$A64,SWISSW!$J:$J,MATCHUP!CR$1,SWISSW!$F:$F,"Draw")+COUNTIFS(SWISSW!$I:$I,MATCHUP!CR$1,SWISSW!$J:$J,MATCHUP!$A64)-COUNTIFS(SWISSW!$I:$I,MATCHUP!CR$1,SWISSW!$J:$J,MATCHUP!$A64,SWISSW!$F:$F,"Draw")),"-")</f>
        <v>-</v>
      </c>
      <c r="CS64" s="5" t="str">
        <f ca="1">IFERROR((COUNTIFS(SWISSW!$I:$I,MATCHUP!$A64,SWISSW!$J:$J,MATCHUP!CS$1,SWISSW!$F:$F,"Won")+COUNTIFS(SWISSW!$I:$I,MATCHUP!CS$1,SWISSW!$J:$J,MATCHUP!$A64,SWISSW!$F:$F,"Lost"))/(COUNTIFS(SWISSW!$I:$I,MATCHUP!$A64,SWISSW!$J:$J,MATCHUP!CS$1)-COUNTIFS(SWISSW!$I:$I,MATCHUP!$A64,SWISSW!$J:$J,MATCHUP!CS$1,SWISSW!$F:$F,"Draw")+COUNTIFS(SWISSW!$I:$I,MATCHUP!CS$1,SWISSW!$J:$J,MATCHUP!$A64)-COUNTIFS(SWISSW!$I:$I,MATCHUP!CS$1,SWISSW!$J:$J,MATCHUP!$A64,SWISSW!$F:$F,"Draw")),"-")</f>
        <v>-</v>
      </c>
      <c r="CT64" s="5" t="str">
        <f ca="1">IFERROR((COUNTIFS(SWISSW!$I:$I,MATCHUP!$A64,SWISSW!$J:$J,MATCHUP!CT$1,SWISSW!$F:$F,"Won")+COUNTIFS(SWISSW!$I:$I,MATCHUP!CT$1,SWISSW!$J:$J,MATCHUP!$A64,SWISSW!$F:$F,"Lost"))/(COUNTIFS(SWISSW!$I:$I,MATCHUP!$A64,SWISSW!$J:$J,MATCHUP!CT$1)-COUNTIFS(SWISSW!$I:$I,MATCHUP!$A64,SWISSW!$J:$J,MATCHUP!CT$1,SWISSW!$F:$F,"Draw")+COUNTIFS(SWISSW!$I:$I,MATCHUP!CT$1,SWISSW!$J:$J,MATCHUP!$A64)-COUNTIFS(SWISSW!$I:$I,MATCHUP!CT$1,SWISSW!$J:$J,MATCHUP!$A64,SWISSW!$F:$F,"Draw")),"-")</f>
        <v>-</v>
      </c>
      <c r="CU64" s="5" t="str">
        <f ca="1">IFERROR((COUNTIFS(SWISSW!$I:$I,MATCHUP!$A64,SWISSW!$J:$J,MATCHUP!CU$1,SWISSW!$F:$F,"Won")+COUNTIFS(SWISSW!$I:$I,MATCHUP!CU$1,SWISSW!$J:$J,MATCHUP!$A64,SWISSW!$F:$F,"Lost"))/(COUNTIFS(SWISSW!$I:$I,MATCHUP!$A64,SWISSW!$J:$J,MATCHUP!CU$1)-COUNTIFS(SWISSW!$I:$I,MATCHUP!$A64,SWISSW!$J:$J,MATCHUP!CU$1,SWISSW!$F:$F,"Draw")+COUNTIFS(SWISSW!$I:$I,MATCHUP!CU$1,SWISSW!$J:$J,MATCHUP!$A64)-COUNTIFS(SWISSW!$I:$I,MATCHUP!CU$1,SWISSW!$J:$J,MATCHUP!$A64,SWISSW!$F:$F,"Draw")),"-")</f>
        <v>-</v>
      </c>
      <c r="CV64" s="5" t="str">
        <f ca="1">IFERROR((COUNTIFS(SWISSW!$I:$I,MATCHUP!$A64,SWISSW!$J:$J,MATCHUP!CV$1,SWISSW!$F:$F,"Won")+COUNTIFS(SWISSW!$I:$I,MATCHUP!CV$1,SWISSW!$J:$J,MATCHUP!$A64,SWISSW!$F:$F,"Lost"))/(COUNTIFS(SWISSW!$I:$I,MATCHUP!$A64,SWISSW!$J:$J,MATCHUP!CV$1)-COUNTIFS(SWISSW!$I:$I,MATCHUP!$A64,SWISSW!$J:$J,MATCHUP!CV$1,SWISSW!$F:$F,"Draw")+COUNTIFS(SWISSW!$I:$I,MATCHUP!CV$1,SWISSW!$J:$J,MATCHUP!$A64)-COUNTIFS(SWISSW!$I:$I,MATCHUP!CV$1,SWISSW!$J:$J,MATCHUP!$A64,SWISSW!$F:$F,"Draw")),"-")</f>
        <v>-</v>
      </c>
    </row>
    <row r="65" spans="1:100" ht="55" customHeight="1" x14ac:dyDescent="0.3">
      <c r="A65" s="3" t="str" cm="1">
        <f t="array" aca="1" ref="A65" ca="1">INDIRECT(ADDRESS(ROW(),1,,1,"METABREAK"))</f>
        <v>Tokens</v>
      </c>
      <c r="B65" s="5">
        <f ca="1">IFERROR((COUNTIFS(SWISSW!$I:$I,MATCHUP!$A65,SWISSW!$J:$J,MATCHUP!B$1,SWISSW!$F:$F,"Won")+COUNTIFS(SWISSW!$I:$I,MATCHUP!B$1,SWISSW!$J:$J,MATCHUP!$A65,SWISSW!$F:$F,"Lost"))/(COUNTIFS(SWISSW!$I:$I,MATCHUP!$A65,SWISSW!$J:$J,MATCHUP!B$1)-COUNTIFS(SWISSW!$I:$I,MATCHUP!$A65,SWISSW!$J:$J,MATCHUP!B$1,SWISSW!$F:$F,"Draw")+COUNTIFS(SWISSW!$I:$I,MATCHUP!B$1,SWISSW!$J:$J,MATCHUP!$A65)-COUNTIFS(SWISSW!$I:$I,MATCHUP!B$1,SWISSW!$J:$J,MATCHUP!$A65,SWISSW!$F:$F,"Draw")),"-")</f>
        <v>0</v>
      </c>
      <c r="C65" s="5">
        <f ca="1">IFERROR((COUNTIFS(SWISSW!$I:$I,MATCHUP!$A65,SWISSW!$J:$J,MATCHUP!C$1,SWISSW!$F:$F,"Won")+COUNTIFS(SWISSW!$I:$I,MATCHUP!C$1,SWISSW!$J:$J,MATCHUP!$A65,SWISSW!$F:$F,"Lost"))/(COUNTIFS(SWISSW!$I:$I,MATCHUP!$A65,SWISSW!$J:$J,MATCHUP!C$1)-COUNTIFS(SWISSW!$I:$I,MATCHUP!$A65,SWISSW!$J:$J,MATCHUP!C$1,SWISSW!$F:$F,"Draw")+COUNTIFS(SWISSW!$I:$I,MATCHUP!C$1,SWISSW!$J:$J,MATCHUP!$A65)-COUNTIFS(SWISSW!$I:$I,MATCHUP!C$1,SWISSW!$J:$J,MATCHUP!$A65,SWISSW!$F:$F,"Draw")),"-")</f>
        <v>0</v>
      </c>
      <c r="D65" s="5">
        <f ca="1">IFERROR((COUNTIFS(SWISSW!$I:$I,MATCHUP!$A65,SWISSW!$J:$J,MATCHUP!D$1,SWISSW!$F:$F,"Won")+COUNTIFS(SWISSW!$I:$I,MATCHUP!D$1,SWISSW!$J:$J,MATCHUP!$A65,SWISSW!$F:$F,"Lost"))/(COUNTIFS(SWISSW!$I:$I,MATCHUP!$A65,SWISSW!$J:$J,MATCHUP!D$1)-COUNTIFS(SWISSW!$I:$I,MATCHUP!$A65,SWISSW!$J:$J,MATCHUP!D$1,SWISSW!$F:$F,"Draw")+COUNTIFS(SWISSW!$I:$I,MATCHUP!D$1,SWISSW!$J:$J,MATCHUP!$A65)-COUNTIFS(SWISSW!$I:$I,MATCHUP!D$1,SWISSW!$J:$J,MATCHUP!$A65,SWISSW!$F:$F,"Draw")),"-")</f>
        <v>0</v>
      </c>
      <c r="E65" s="5" t="str">
        <f ca="1">IFERROR((COUNTIFS(SWISSW!$I:$I,MATCHUP!$A65,SWISSW!$J:$J,MATCHUP!E$1,SWISSW!$F:$F,"Won")+COUNTIFS(SWISSW!$I:$I,MATCHUP!E$1,SWISSW!$J:$J,MATCHUP!$A65,SWISSW!$F:$F,"Lost"))/(COUNTIFS(SWISSW!$I:$I,MATCHUP!$A65,SWISSW!$J:$J,MATCHUP!E$1)-COUNTIFS(SWISSW!$I:$I,MATCHUP!$A65,SWISSW!$J:$J,MATCHUP!E$1,SWISSW!$F:$F,"Draw")+COUNTIFS(SWISSW!$I:$I,MATCHUP!E$1,SWISSW!$J:$J,MATCHUP!$A65)-COUNTIFS(SWISSW!$I:$I,MATCHUP!E$1,SWISSW!$J:$J,MATCHUP!$A65,SWISSW!$F:$F,"Draw")),"-")</f>
        <v>-</v>
      </c>
      <c r="F65" s="5" t="str">
        <f ca="1">IFERROR((COUNTIFS(SWISSW!$I:$I,MATCHUP!$A65,SWISSW!$J:$J,MATCHUP!F$1,SWISSW!$F:$F,"Won")+COUNTIFS(SWISSW!$I:$I,MATCHUP!F$1,SWISSW!$J:$J,MATCHUP!$A65,SWISSW!$F:$F,"Lost"))/(COUNTIFS(SWISSW!$I:$I,MATCHUP!$A65,SWISSW!$J:$J,MATCHUP!F$1)-COUNTIFS(SWISSW!$I:$I,MATCHUP!$A65,SWISSW!$J:$J,MATCHUP!F$1,SWISSW!$F:$F,"Draw")+COUNTIFS(SWISSW!$I:$I,MATCHUP!F$1,SWISSW!$J:$J,MATCHUP!$A65)-COUNTIFS(SWISSW!$I:$I,MATCHUP!F$1,SWISSW!$J:$J,MATCHUP!$A65,SWISSW!$F:$F,"Draw")),"-")</f>
        <v>-</v>
      </c>
      <c r="G65" s="5" t="str">
        <f ca="1">IFERROR((COUNTIFS(SWISSW!$I:$I,MATCHUP!$A65,SWISSW!$J:$J,MATCHUP!G$1,SWISSW!$F:$F,"Won")+COUNTIFS(SWISSW!$I:$I,MATCHUP!G$1,SWISSW!$J:$J,MATCHUP!$A65,SWISSW!$F:$F,"Lost"))/(COUNTIFS(SWISSW!$I:$I,MATCHUP!$A65,SWISSW!$J:$J,MATCHUP!G$1)-COUNTIFS(SWISSW!$I:$I,MATCHUP!$A65,SWISSW!$J:$J,MATCHUP!G$1,SWISSW!$F:$F,"Draw")+COUNTIFS(SWISSW!$I:$I,MATCHUP!G$1,SWISSW!$J:$J,MATCHUP!$A65)-COUNTIFS(SWISSW!$I:$I,MATCHUP!G$1,SWISSW!$J:$J,MATCHUP!$A65,SWISSW!$F:$F,"Draw")),"-")</f>
        <v>-</v>
      </c>
      <c r="H65" s="5" t="str">
        <f ca="1">IFERROR((COUNTIFS(SWISSW!$I:$I,MATCHUP!$A65,SWISSW!$J:$J,MATCHUP!H$1,SWISSW!$F:$F,"Won")+COUNTIFS(SWISSW!$I:$I,MATCHUP!H$1,SWISSW!$J:$J,MATCHUP!$A65,SWISSW!$F:$F,"Lost"))/(COUNTIFS(SWISSW!$I:$I,MATCHUP!$A65,SWISSW!$J:$J,MATCHUP!H$1)-COUNTIFS(SWISSW!$I:$I,MATCHUP!$A65,SWISSW!$J:$J,MATCHUP!H$1,SWISSW!$F:$F,"Draw")+COUNTIFS(SWISSW!$I:$I,MATCHUP!H$1,SWISSW!$J:$J,MATCHUP!$A65)-COUNTIFS(SWISSW!$I:$I,MATCHUP!H$1,SWISSW!$J:$J,MATCHUP!$A65,SWISSW!$F:$F,"Draw")),"-")</f>
        <v>-</v>
      </c>
      <c r="I65" s="5" t="str">
        <f ca="1">IFERROR((COUNTIFS(SWISSW!$I:$I,MATCHUP!$A65,SWISSW!$J:$J,MATCHUP!I$1,SWISSW!$F:$F,"Won")+COUNTIFS(SWISSW!$I:$I,MATCHUP!I$1,SWISSW!$J:$J,MATCHUP!$A65,SWISSW!$F:$F,"Lost"))/(COUNTIFS(SWISSW!$I:$I,MATCHUP!$A65,SWISSW!$J:$J,MATCHUP!I$1)-COUNTIFS(SWISSW!$I:$I,MATCHUP!$A65,SWISSW!$J:$J,MATCHUP!I$1,SWISSW!$F:$F,"Draw")+COUNTIFS(SWISSW!$I:$I,MATCHUP!I$1,SWISSW!$J:$J,MATCHUP!$A65)-COUNTIFS(SWISSW!$I:$I,MATCHUP!I$1,SWISSW!$J:$J,MATCHUP!$A65,SWISSW!$F:$F,"Draw")),"-")</f>
        <v>-</v>
      </c>
      <c r="J65" s="5" t="str">
        <f ca="1">IFERROR((COUNTIFS(SWISSW!$I:$I,MATCHUP!$A65,SWISSW!$J:$J,MATCHUP!J$1,SWISSW!$F:$F,"Won")+COUNTIFS(SWISSW!$I:$I,MATCHUP!J$1,SWISSW!$J:$J,MATCHUP!$A65,SWISSW!$F:$F,"Lost"))/(COUNTIFS(SWISSW!$I:$I,MATCHUP!$A65,SWISSW!$J:$J,MATCHUP!J$1)-COUNTIFS(SWISSW!$I:$I,MATCHUP!$A65,SWISSW!$J:$J,MATCHUP!J$1,SWISSW!$F:$F,"Draw")+COUNTIFS(SWISSW!$I:$I,MATCHUP!J$1,SWISSW!$J:$J,MATCHUP!$A65)-COUNTIFS(SWISSW!$I:$I,MATCHUP!J$1,SWISSW!$J:$J,MATCHUP!$A65,SWISSW!$F:$F,"Draw")),"-")</f>
        <v>-</v>
      </c>
      <c r="K65" s="5" t="str">
        <f ca="1">IFERROR((COUNTIFS(SWISSW!$I:$I,MATCHUP!$A65,SWISSW!$J:$J,MATCHUP!K$1,SWISSW!$F:$F,"Won")+COUNTIFS(SWISSW!$I:$I,MATCHUP!K$1,SWISSW!$J:$J,MATCHUP!$A65,SWISSW!$F:$F,"Lost"))/(COUNTIFS(SWISSW!$I:$I,MATCHUP!$A65,SWISSW!$J:$J,MATCHUP!K$1)-COUNTIFS(SWISSW!$I:$I,MATCHUP!$A65,SWISSW!$J:$J,MATCHUP!K$1,SWISSW!$F:$F,"Draw")+COUNTIFS(SWISSW!$I:$I,MATCHUP!K$1,SWISSW!$J:$J,MATCHUP!$A65)-COUNTIFS(SWISSW!$I:$I,MATCHUP!K$1,SWISSW!$J:$J,MATCHUP!$A65,SWISSW!$F:$F,"Draw")),"-")</f>
        <v>-</v>
      </c>
      <c r="L65" s="5" t="str">
        <f ca="1">IFERROR((COUNTIFS(SWISSW!$I:$I,MATCHUP!$A65,SWISSW!$J:$J,MATCHUP!L$1,SWISSW!$F:$F,"Won")+COUNTIFS(SWISSW!$I:$I,MATCHUP!L$1,SWISSW!$J:$J,MATCHUP!$A65,SWISSW!$F:$F,"Lost"))/(COUNTIFS(SWISSW!$I:$I,MATCHUP!$A65,SWISSW!$J:$J,MATCHUP!L$1)-COUNTIFS(SWISSW!$I:$I,MATCHUP!$A65,SWISSW!$J:$J,MATCHUP!L$1,SWISSW!$F:$F,"Draw")+COUNTIFS(SWISSW!$I:$I,MATCHUP!L$1,SWISSW!$J:$J,MATCHUP!$A65)-COUNTIFS(SWISSW!$I:$I,MATCHUP!L$1,SWISSW!$J:$J,MATCHUP!$A65,SWISSW!$F:$F,"Draw")),"-")</f>
        <v>-</v>
      </c>
      <c r="M65" s="5" t="str">
        <f ca="1">IFERROR((COUNTIFS(SWISSW!$I:$I,MATCHUP!$A65,SWISSW!$J:$J,MATCHUP!M$1,SWISSW!$F:$F,"Won")+COUNTIFS(SWISSW!$I:$I,MATCHUP!M$1,SWISSW!$J:$J,MATCHUP!$A65,SWISSW!$F:$F,"Lost"))/(COUNTIFS(SWISSW!$I:$I,MATCHUP!$A65,SWISSW!$J:$J,MATCHUP!M$1)-COUNTIFS(SWISSW!$I:$I,MATCHUP!$A65,SWISSW!$J:$J,MATCHUP!M$1,SWISSW!$F:$F,"Draw")+COUNTIFS(SWISSW!$I:$I,MATCHUP!M$1,SWISSW!$J:$J,MATCHUP!$A65)-COUNTIFS(SWISSW!$I:$I,MATCHUP!M$1,SWISSW!$J:$J,MATCHUP!$A65,SWISSW!$F:$F,"Draw")),"-")</f>
        <v>-</v>
      </c>
      <c r="N65" s="5" t="str">
        <f ca="1">IFERROR((COUNTIFS(SWISSW!$I:$I,MATCHUP!$A65,SWISSW!$J:$J,MATCHUP!N$1,SWISSW!$F:$F,"Won")+COUNTIFS(SWISSW!$I:$I,MATCHUP!N$1,SWISSW!$J:$J,MATCHUP!$A65,SWISSW!$F:$F,"Lost"))/(COUNTIFS(SWISSW!$I:$I,MATCHUP!$A65,SWISSW!$J:$J,MATCHUP!N$1)-COUNTIFS(SWISSW!$I:$I,MATCHUP!$A65,SWISSW!$J:$J,MATCHUP!N$1,SWISSW!$F:$F,"Draw")+COUNTIFS(SWISSW!$I:$I,MATCHUP!N$1,SWISSW!$J:$J,MATCHUP!$A65)-COUNTIFS(SWISSW!$I:$I,MATCHUP!N$1,SWISSW!$J:$J,MATCHUP!$A65,SWISSW!$F:$F,"Draw")),"-")</f>
        <v>-</v>
      </c>
      <c r="O65" s="5" t="str">
        <f ca="1">IFERROR((COUNTIFS(SWISSW!$I:$I,MATCHUP!$A65,SWISSW!$J:$J,MATCHUP!O$1,SWISSW!$F:$F,"Won")+COUNTIFS(SWISSW!$I:$I,MATCHUP!O$1,SWISSW!$J:$J,MATCHUP!$A65,SWISSW!$F:$F,"Lost"))/(COUNTIFS(SWISSW!$I:$I,MATCHUP!$A65,SWISSW!$J:$J,MATCHUP!O$1)-COUNTIFS(SWISSW!$I:$I,MATCHUP!$A65,SWISSW!$J:$J,MATCHUP!O$1,SWISSW!$F:$F,"Draw")+COUNTIFS(SWISSW!$I:$I,MATCHUP!O$1,SWISSW!$J:$J,MATCHUP!$A65)-COUNTIFS(SWISSW!$I:$I,MATCHUP!O$1,SWISSW!$J:$J,MATCHUP!$A65,SWISSW!$F:$F,"Draw")),"-")</f>
        <v>-</v>
      </c>
      <c r="P65" s="5" t="str">
        <f ca="1">IFERROR((COUNTIFS(SWISSW!$I:$I,MATCHUP!$A65,SWISSW!$J:$J,MATCHUP!P$1,SWISSW!$F:$F,"Won")+COUNTIFS(SWISSW!$I:$I,MATCHUP!P$1,SWISSW!$J:$J,MATCHUP!$A65,SWISSW!$F:$F,"Lost"))/(COUNTIFS(SWISSW!$I:$I,MATCHUP!$A65,SWISSW!$J:$J,MATCHUP!P$1)-COUNTIFS(SWISSW!$I:$I,MATCHUP!$A65,SWISSW!$J:$J,MATCHUP!P$1,SWISSW!$F:$F,"Draw")+COUNTIFS(SWISSW!$I:$I,MATCHUP!P$1,SWISSW!$J:$J,MATCHUP!$A65)-COUNTIFS(SWISSW!$I:$I,MATCHUP!P$1,SWISSW!$J:$J,MATCHUP!$A65,SWISSW!$F:$F,"Draw")),"-")</f>
        <v>-</v>
      </c>
      <c r="Q65" s="5" t="str">
        <f ca="1">IFERROR((COUNTIFS(SWISSW!$I:$I,MATCHUP!$A65,SWISSW!$J:$J,MATCHUP!Q$1,SWISSW!$F:$F,"Won")+COUNTIFS(SWISSW!$I:$I,MATCHUP!Q$1,SWISSW!$J:$J,MATCHUP!$A65,SWISSW!$F:$F,"Lost"))/(COUNTIFS(SWISSW!$I:$I,MATCHUP!$A65,SWISSW!$J:$J,MATCHUP!Q$1)-COUNTIFS(SWISSW!$I:$I,MATCHUP!$A65,SWISSW!$J:$J,MATCHUP!Q$1,SWISSW!$F:$F,"Draw")+COUNTIFS(SWISSW!$I:$I,MATCHUP!Q$1,SWISSW!$J:$J,MATCHUP!$A65)-COUNTIFS(SWISSW!$I:$I,MATCHUP!Q$1,SWISSW!$J:$J,MATCHUP!$A65,SWISSW!$F:$F,"Draw")),"-")</f>
        <v>-</v>
      </c>
      <c r="R65" s="5" t="str">
        <f ca="1">IFERROR((COUNTIFS(SWISSW!$I:$I,MATCHUP!$A65,SWISSW!$J:$J,MATCHUP!R$1,SWISSW!$F:$F,"Won")+COUNTIFS(SWISSW!$I:$I,MATCHUP!R$1,SWISSW!$J:$J,MATCHUP!$A65,SWISSW!$F:$F,"Lost"))/(COUNTIFS(SWISSW!$I:$I,MATCHUP!$A65,SWISSW!$J:$J,MATCHUP!R$1)-COUNTIFS(SWISSW!$I:$I,MATCHUP!$A65,SWISSW!$J:$J,MATCHUP!R$1,SWISSW!$F:$F,"Draw")+COUNTIFS(SWISSW!$I:$I,MATCHUP!R$1,SWISSW!$J:$J,MATCHUP!$A65)-COUNTIFS(SWISSW!$I:$I,MATCHUP!R$1,SWISSW!$J:$J,MATCHUP!$A65,SWISSW!$F:$F,"Draw")),"-")</f>
        <v>-</v>
      </c>
      <c r="S65" s="5">
        <f ca="1">IFERROR((COUNTIFS(SWISSW!$I:$I,MATCHUP!$A65,SWISSW!$J:$J,MATCHUP!S$1,SWISSW!$F:$F,"Won")+COUNTIFS(SWISSW!$I:$I,MATCHUP!S$1,SWISSW!$J:$J,MATCHUP!$A65,SWISSW!$F:$F,"Lost"))/(COUNTIFS(SWISSW!$I:$I,MATCHUP!$A65,SWISSW!$J:$J,MATCHUP!S$1)-COUNTIFS(SWISSW!$I:$I,MATCHUP!$A65,SWISSW!$J:$J,MATCHUP!S$1,SWISSW!$F:$F,"Draw")+COUNTIFS(SWISSW!$I:$I,MATCHUP!S$1,SWISSW!$J:$J,MATCHUP!$A65)-COUNTIFS(SWISSW!$I:$I,MATCHUP!S$1,SWISSW!$J:$J,MATCHUP!$A65,SWISSW!$F:$F,"Draw")),"-")</f>
        <v>0</v>
      </c>
      <c r="T65" s="5" t="str">
        <f ca="1">IFERROR((COUNTIFS(SWISSW!$I:$I,MATCHUP!$A65,SWISSW!$J:$J,MATCHUP!T$1,SWISSW!$F:$F,"Won")+COUNTIFS(SWISSW!$I:$I,MATCHUP!T$1,SWISSW!$J:$J,MATCHUP!$A65,SWISSW!$F:$F,"Lost"))/(COUNTIFS(SWISSW!$I:$I,MATCHUP!$A65,SWISSW!$J:$J,MATCHUP!T$1)-COUNTIFS(SWISSW!$I:$I,MATCHUP!$A65,SWISSW!$J:$J,MATCHUP!T$1,SWISSW!$F:$F,"Draw")+COUNTIFS(SWISSW!$I:$I,MATCHUP!T$1,SWISSW!$J:$J,MATCHUP!$A65)-COUNTIFS(SWISSW!$I:$I,MATCHUP!T$1,SWISSW!$J:$J,MATCHUP!$A65,SWISSW!$F:$F,"Draw")),"-")</f>
        <v>-</v>
      </c>
      <c r="U65" s="5" t="str">
        <f ca="1">IFERROR((COUNTIFS(SWISSW!$I:$I,MATCHUP!$A65,SWISSW!$J:$J,MATCHUP!U$1,SWISSW!$F:$F,"Won")+COUNTIFS(SWISSW!$I:$I,MATCHUP!U$1,SWISSW!$J:$J,MATCHUP!$A65,SWISSW!$F:$F,"Lost"))/(COUNTIFS(SWISSW!$I:$I,MATCHUP!$A65,SWISSW!$J:$J,MATCHUP!U$1)-COUNTIFS(SWISSW!$I:$I,MATCHUP!$A65,SWISSW!$J:$J,MATCHUP!U$1,SWISSW!$F:$F,"Draw")+COUNTIFS(SWISSW!$I:$I,MATCHUP!U$1,SWISSW!$J:$J,MATCHUP!$A65)-COUNTIFS(SWISSW!$I:$I,MATCHUP!U$1,SWISSW!$J:$J,MATCHUP!$A65,SWISSW!$F:$F,"Draw")),"-")</f>
        <v>-</v>
      </c>
      <c r="V65" s="5" t="str">
        <f ca="1">IFERROR((COUNTIFS(SWISSW!$I:$I,MATCHUP!$A65,SWISSW!$J:$J,MATCHUP!V$1,SWISSW!$F:$F,"Won")+COUNTIFS(SWISSW!$I:$I,MATCHUP!V$1,SWISSW!$J:$J,MATCHUP!$A65,SWISSW!$F:$F,"Lost"))/(COUNTIFS(SWISSW!$I:$I,MATCHUP!$A65,SWISSW!$J:$J,MATCHUP!V$1)-COUNTIFS(SWISSW!$I:$I,MATCHUP!$A65,SWISSW!$J:$J,MATCHUP!V$1,SWISSW!$F:$F,"Draw")+COUNTIFS(SWISSW!$I:$I,MATCHUP!V$1,SWISSW!$J:$J,MATCHUP!$A65)-COUNTIFS(SWISSW!$I:$I,MATCHUP!V$1,SWISSW!$J:$J,MATCHUP!$A65,SWISSW!$F:$F,"Draw")),"-")</f>
        <v>-</v>
      </c>
      <c r="W65" s="5" t="str">
        <f ca="1">IFERROR((COUNTIFS(SWISSW!$I:$I,MATCHUP!$A65,SWISSW!$J:$J,MATCHUP!W$1,SWISSW!$F:$F,"Won")+COUNTIFS(SWISSW!$I:$I,MATCHUP!W$1,SWISSW!$J:$J,MATCHUP!$A65,SWISSW!$F:$F,"Lost"))/(COUNTIFS(SWISSW!$I:$I,MATCHUP!$A65,SWISSW!$J:$J,MATCHUP!W$1)-COUNTIFS(SWISSW!$I:$I,MATCHUP!$A65,SWISSW!$J:$J,MATCHUP!W$1,SWISSW!$F:$F,"Draw")+COUNTIFS(SWISSW!$I:$I,MATCHUP!W$1,SWISSW!$J:$J,MATCHUP!$A65)-COUNTIFS(SWISSW!$I:$I,MATCHUP!W$1,SWISSW!$J:$J,MATCHUP!$A65,SWISSW!$F:$F,"Draw")),"-")</f>
        <v>-</v>
      </c>
      <c r="X65" s="5" t="str">
        <f ca="1">IFERROR((COUNTIFS(SWISSW!$I:$I,MATCHUP!$A65,SWISSW!$J:$J,MATCHUP!X$1,SWISSW!$F:$F,"Won")+COUNTIFS(SWISSW!$I:$I,MATCHUP!X$1,SWISSW!$J:$J,MATCHUP!$A65,SWISSW!$F:$F,"Lost"))/(COUNTIFS(SWISSW!$I:$I,MATCHUP!$A65,SWISSW!$J:$J,MATCHUP!X$1)-COUNTIFS(SWISSW!$I:$I,MATCHUP!$A65,SWISSW!$J:$J,MATCHUP!X$1,SWISSW!$F:$F,"Draw")+COUNTIFS(SWISSW!$I:$I,MATCHUP!X$1,SWISSW!$J:$J,MATCHUP!$A65)-COUNTIFS(SWISSW!$I:$I,MATCHUP!X$1,SWISSW!$J:$J,MATCHUP!$A65,SWISSW!$F:$F,"Draw")),"-")</f>
        <v>-</v>
      </c>
      <c r="Y65" s="5" t="str">
        <f ca="1">IFERROR((COUNTIFS(SWISSW!$I:$I,MATCHUP!$A65,SWISSW!$J:$J,MATCHUP!Y$1,SWISSW!$F:$F,"Won")+COUNTIFS(SWISSW!$I:$I,MATCHUP!Y$1,SWISSW!$J:$J,MATCHUP!$A65,SWISSW!$F:$F,"Lost"))/(COUNTIFS(SWISSW!$I:$I,MATCHUP!$A65,SWISSW!$J:$J,MATCHUP!Y$1)-COUNTIFS(SWISSW!$I:$I,MATCHUP!$A65,SWISSW!$J:$J,MATCHUP!Y$1,SWISSW!$F:$F,"Draw")+COUNTIFS(SWISSW!$I:$I,MATCHUP!Y$1,SWISSW!$J:$J,MATCHUP!$A65)-COUNTIFS(SWISSW!$I:$I,MATCHUP!Y$1,SWISSW!$J:$J,MATCHUP!$A65,SWISSW!$F:$F,"Draw")),"-")</f>
        <v>-</v>
      </c>
      <c r="Z65" s="5" t="str">
        <f ca="1">IFERROR((COUNTIFS(SWISSW!$I:$I,MATCHUP!$A65,SWISSW!$J:$J,MATCHUP!Z$1,SWISSW!$F:$F,"Won")+COUNTIFS(SWISSW!$I:$I,MATCHUP!Z$1,SWISSW!$J:$J,MATCHUP!$A65,SWISSW!$F:$F,"Lost"))/(COUNTIFS(SWISSW!$I:$I,MATCHUP!$A65,SWISSW!$J:$J,MATCHUP!Z$1)-COUNTIFS(SWISSW!$I:$I,MATCHUP!$A65,SWISSW!$J:$J,MATCHUP!Z$1,SWISSW!$F:$F,"Draw")+COUNTIFS(SWISSW!$I:$I,MATCHUP!Z$1,SWISSW!$J:$J,MATCHUP!$A65)-COUNTIFS(SWISSW!$I:$I,MATCHUP!Z$1,SWISSW!$J:$J,MATCHUP!$A65,SWISSW!$F:$F,"Draw")),"-")</f>
        <v>-</v>
      </c>
      <c r="AA65" s="5" t="str">
        <f ca="1">IFERROR((COUNTIFS(SWISSW!$I:$I,MATCHUP!$A65,SWISSW!$J:$J,MATCHUP!AA$1,SWISSW!$F:$F,"Won")+COUNTIFS(SWISSW!$I:$I,MATCHUP!AA$1,SWISSW!$J:$J,MATCHUP!$A65,SWISSW!$F:$F,"Lost"))/(COUNTIFS(SWISSW!$I:$I,MATCHUP!$A65,SWISSW!$J:$J,MATCHUP!AA$1)-COUNTIFS(SWISSW!$I:$I,MATCHUP!$A65,SWISSW!$J:$J,MATCHUP!AA$1,SWISSW!$F:$F,"Draw")+COUNTIFS(SWISSW!$I:$I,MATCHUP!AA$1,SWISSW!$J:$J,MATCHUP!$A65)-COUNTIFS(SWISSW!$I:$I,MATCHUP!AA$1,SWISSW!$J:$J,MATCHUP!$A65,SWISSW!$F:$F,"Draw")),"-")</f>
        <v>-</v>
      </c>
      <c r="AB65" s="5" t="str">
        <f ca="1">IFERROR((COUNTIFS(SWISSW!$I:$I,MATCHUP!$A65,SWISSW!$J:$J,MATCHUP!AB$1,SWISSW!$F:$F,"Won")+COUNTIFS(SWISSW!$I:$I,MATCHUP!AB$1,SWISSW!$J:$J,MATCHUP!$A65,SWISSW!$F:$F,"Lost"))/(COUNTIFS(SWISSW!$I:$I,MATCHUP!$A65,SWISSW!$J:$J,MATCHUP!AB$1)-COUNTIFS(SWISSW!$I:$I,MATCHUP!$A65,SWISSW!$J:$J,MATCHUP!AB$1,SWISSW!$F:$F,"Draw")+COUNTIFS(SWISSW!$I:$I,MATCHUP!AB$1,SWISSW!$J:$J,MATCHUP!$A65)-COUNTIFS(SWISSW!$I:$I,MATCHUP!AB$1,SWISSW!$J:$J,MATCHUP!$A65,SWISSW!$F:$F,"Draw")),"-")</f>
        <v>-</v>
      </c>
      <c r="AC65" s="5" t="str">
        <f ca="1">IFERROR((COUNTIFS(SWISSW!$I:$I,MATCHUP!$A65,SWISSW!$J:$J,MATCHUP!AC$1,SWISSW!$F:$F,"Won")+COUNTIFS(SWISSW!$I:$I,MATCHUP!AC$1,SWISSW!$J:$J,MATCHUP!$A65,SWISSW!$F:$F,"Lost"))/(COUNTIFS(SWISSW!$I:$I,MATCHUP!$A65,SWISSW!$J:$J,MATCHUP!AC$1)-COUNTIFS(SWISSW!$I:$I,MATCHUP!$A65,SWISSW!$J:$J,MATCHUP!AC$1,SWISSW!$F:$F,"Draw")+COUNTIFS(SWISSW!$I:$I,MATCHUP!AC$1,SWISSW!$J:$J,MATCHUP!$A65)-COUNTIFS(SWISSW!$I:$I,MATCHUP!AC$1,SWISSW!$J:$J,MATCHUP!$A65,SWISSW!$F:$F,"Draw")),"-")</f>
        <v>-</v>
      </c>
      <c r="AD65" s="5" t="str">
        <f ca="1">IFERROR((COUNTIFS(SWISSW!$I:$I,MATCHUP!$A65,SWISSW!$J:$J,MATCHUP!AD$1,SWISSW!$F:$F,"Won")+COUNTIFS(SWISSW!$I:$I,MATCHUP!AD$1,SWISSW!$J:$J,MATCHUP!$A65,SWISSW!$F:$F,"Lost"))/(COUNTIFS(SWISSW!$I:$I,MATCHUP!$A65,SWISSW!$J:$J,MATCHUP!AD$1)-COUNTIFS(SWISSW!$I:$I,MATCHUP!$A65,SWISSW!$J:$J,MATCHUP!AD$1,SWISSW!$F:$F,"Draw")+COUNTIFS(SWISSW!$I:$I,MATCHUP!AD$1,SWISSW!$J:$J,MATCHUP!$A65)-COUNTIFS(SWISSW!$I:$I,MATCHUP!AD$1,SWISSW!$J:$J,MATCHUP!$A65,SWISSW!$F:$F,"Draw")),"-")</f>
        <v>-</v>
      </c>
      <c r="AE65" s="5" t="str">
        <f ca="1">IFERROR((COUNTIFS(SWISSW!$I:$I,MATCHUP!$A65,SWISSW!$J:$J,MATCHUP!AE$1,SWISSW!$F:$F,"Won")+COUNTIFS(SWISSW!$I:$I,MATCHUP!AE$1,SWISSW!$J:$J,MATCHUP!$A65,SWISSW!$F:$F,"Lost"))/(COUNTIFS(SWISSW!$I:$I,MATCHUP!$A65,SWISSW!$J:$J,MATCHUP!AE$1)-COUNTIFS(SWISSW!$I:$I,MATCHUP!$A65,SWISSW!$J:$J,MATCHUP!AE$1,SWISSW!$F:$F,"Draw")+COUNTIFS(SWISSW!$I:$I,MATCHUP!AE$1,SWISSW!$J:$J,MATCHUP!$A65)-COUNTIFS(SWISSW!$I:$I,MATCHUP!AE$1,SWISSW!$J:$J,MATCHUP!$A65,SWISSW!$F:$F,"Draw")),"-")</f>
        <v>-</v>
      </c>
      <c r="AF65" s="5" t="str">
        <f ca="1">IFERROR((COUNTIFS(SWISSW!$I:$I,MATCHUP!$A65,SWISSW!$J:$J,MATCHUP!AF$1,SWISSW!$F:$F,"Won")+COUNTIFS(SWISSW!$I:$I,MATCHUP!AF$1,SWISSW!$J:$J,MATCHUP!$A65,SWISSW!$F:$F,"Lost"))/(COUNTIFS(SWISSW!$I:$I,MATCHUP!$A65,SWISSW!$J:$J,MATCHUP!AF$1)-COUNTIFS(SWISSW!$I:$I,MATCHUP!$A65,SWISSW!$J:$J,MATCHUP!AF$1,SWISSW!$F:$F,"Draw")+COUNTIFS(SWISSW!$I:$I,MATCHUP!AF$1,SWISSW!$J:$J,MATCHUP!$A65)-COUNTIFS(SWISSW!$I:$I,MATCHUP!AF$1,SWISSW!$J:$J,MATCHUP!$A65,SWISSW!$F:$F,"Draw")),"-")</f>
        <v>-</v>
      </c>
      <c r="AG65" s="5" t="str">
        <f ca="1">IFERROR((COUNTIFS(SWISSW!$I:$I,MATCHUP!$A65,SWISSW!$J:$J,MATCHUP!AG$1,SWISSW!$F:$F,"Won")+COUNTIFS(SWISSW!$I:$I,MATCHUP!AG$1,SWISSW!$J:$J,MATCHUP!$A65,SWISSW!$F:$F,"Lost"))/(COUNTIFS(SWISSW!$I:$I,MATCHUP!$A65,SWISSW!$J:$J,MATCHUP!AG$1)-COUNTIFS(SWISSW!$I:$I,MATCHUP!$A65,SWISSW!$J:$J,MATCHUP!AG$1,SWISSW!$F:$F,"Draw")+COUNTIFS(SWISSW!$I:$I,MATCHUP!AG$1,SWISSW!$J:$J,MATCHUP!$A65)-COUNTIFS(SWISSW!$I:$I,MATCHUP!AG$1,SWISSW!$J:$J,MATCHUP!$A65,SWISSW!$F:$F,"Draw")),"-")</f>
        <v>-</v>
      </c>
      <c r="AH65" s="5" t="str">
        <f ca="1">IFERROR((COUNTIFS(SWISSW!$I:$I,MATCHUP!$A65,SWISSW!$J:$J,MATCHUP!AH$1,SWISSW!$F:$F,"Won")+COUNTIFS(SWISSW!$I:$I,MATCHUP!AH$1,SWISSW!$J:$J,MATCHUP!$A65,SWISSW!$F:$F,"Lost"))/(COUNTIFS(SWISSW!$I:$I,MATCHUP!$A65,SWISSW!$J:$J,MATCHUP!AH$1)-COUNTIFS(SWISSW!$I:$I,MATCHUP!$A65,SWISSW!$J:$J,MATCHUP!AH$1,SWISSW!$F:$F,"Draw")+COUNTIFS(SWISSW!$I:$I,MATCHUP!AH$1,SWISSW!$J:$J,MATCHUP!$A65)-COUNTIFS(SWISSW!$I:$I,MATCHUP!AH$1,SWISSW!$J:$J,MATCHUP!$A65,SWISSW!$F:$F,"Draw")),"-")</f>
        <v>-</v>
      </c>
      <c r="AI65" s="5" t="str">
        <f ca="1">IFERROR((COUNTIFS(SWISSW!$I:$I,MATCHUP!$A65,SWISSW!$J:$J,MATCHUP!AI$1,SWISSW!$F:$F,"Won")+COUNTIFS(SWISSW!$I:$I,MATCHUP!AI$1,SWISSW!$J:$J,MATCHUP!$A65,SWISSW!$F:$F,"Lost"))/(COUNTIFS(SWISSW!$I:$I,MATCHUP!$A65,SWISSW!$J:$J,MATCHUP!AI$1)-COUNTIFS(SWISSW!$I:$I,MATCHUP!$A65,SWISSW!$J:$J,MATCHUP!AI$1,SWISSW!$F:$F,"Draw")+COUNTIFS(SWISSW!$I:$I,MATCHUP!AI$1,SWISSW!$J:$J,MATCHUP!$A65)-COUNTIFS(SWISSW!$I:$I,MATCHUP!AI$1,SWISSW!$J:$J,MATCHUP!$A65,SWISSW!$F:$F,"Draw")),"-")</f>
        <v>-</v>
      </c>
      <c r="AJ65" s="5" t="str">
        <f ca="1">IFERROR((COUNTIFS(SWISSW!$I:$I,MATCHUP!$A65,SWISSW!$J:$J,MATCHUP!AJ$1,SWISSW!$F:$F,"Won")+COUNTIFS(SWISSW!$I:$I,MATCHUP!AJ$1,SWISSW!$J:$J,MATCHUP!$A65,SWISSW!$F:$F,"Lost"))/(COUNTIFS(SWISSW!$I:$I,MATCHUP!$A65,SWISSW!$J:$J,MATCHUP!AJ$1)-COUNTIFS(SWISSW!$I:$I,MATCHUP!$A65,SWISSW!$J:$J,MATCHUP!AJ$1,SWISSW!$F:$F,"Draw")+COUNTIFS(SWISSW!$I:$I,MATCHUP!AJ$1,SWISSW!$J:$J,MATCHUP!$A65)-COUNTIFS(SWISSW!$I:$I,MATCHUP!AJ$1,SWISSW!$J:$J,MATCHUP!$A65,SWISSW!$F:$F,"Draw")),"-")</f>
        <v>-</v>
      </c>
      <c r="AK65" s="5" t="str">
        <f ca="1">IFERROR((COUNTIFS(SWISSW!$I:$I,MATCHUP!$A65,SWISSW!$J:$J,MATCHUP!AK$1,SWISSW!$F:$F,"Won")+COUNTIFS(SWISSW!$I:$I,MATCHUP!AK$1,SWISSW!$J:$J,MATCHUP!$A65,SWISSW!$F:$F,"Lost"))/(COUNTIFS(SWISSW!$I:$I,MATCHUP!$A65,SWISSW!$J:$J,MATCHUP!AK$1)-COUNTIFS(SWISSW!$I:$I,MATCHUP!$A65,SWISSW!$J:$J,MATCHUP!AK$1,SWISSW!$F:$F,"Draw")+COUNTIFS(SWISSW!$I:$I,MATCHUP!AK$1,SWISSW!$J:$J,MATCHUP!$A65)-COUNTIFS(SWISSW!$I:$I,MATCHUP!AK$1,SWISSW!$J:$J,MATCHUP!$A65,SWISSW!$F:$F,"Draw")),"-")</f>
        <v>-</v>
      </c>
      <c r="AL65" s="5" t="str">
        <f ca="1">IFERROR((COUNTIFS(SWISSW!$I:$I,MATCHUP!$A65,SWISSW!$J:$J,MATCHUP!AL$1,SWISSW!$F:$F,"Won")+COUNTIFS(SWISSW!$I:$I,MATCHUP!AL$1,SWISSW!$J:$J,MATCHUP!$A65,SWISSW!$F:$F,"Lost"))/(COUNTIFS(SWISSW!$I:$I,MATCHUP!$A65,SWISSW!$J:$J,MATCHUP!AL$1)-COUNTIFS(SWISSW!$I:$I,MATCHUP!$A65,SWISSW!$J:$J,MATCHUP!AL$1,SWISSW!$F:$F,"Draw")+COUNTIFS(SWISSW!$I:$I,MATCHUP!AL$1,SWISSW!$J:$J,MATCHUP!$A65)-COUNTIFS(SWISSW!$I:$I,MATCHUP!AL$1,SWISSW!$J:$J,MATCHUP!$A65,SWISSW!$F:$F,"Draw")),"-")</f>
        <v>-</v>
      </c>
      <c r="AM65" s="5" t="str">
        <f ca="1">IFERROR((COUNTIFS(SWISSW!$I:$I,MATCHUP!$A65,SWISSW!$J:$J,MATCHUP!AM$1,SWISSW!$F:$F,"Won")+COUNTIFS(SWISSW!$I:$I,MATCHUP!AM$1,SWISSW!$J:$J,MATCHUP!$A65,SWISSW!$F:$F,"Lost"))/(COUNTIFS(SWISSW!$I:$I,MATCHUP!$A65,SWISSW!$J:$J,MATCHUP!AM$1)-COUNTIFS(SWISSW!$I:$I,MATCHUP!$A65,SWISSW!$J:$J,MATCHUP!AM$1,SWISSW!$F:$F,"Draw")+COUNTIFS(SWISSW!$I:$I,MATCHUP!AM$1,SWISSW!$J:$J,MATCHUP!$A65)-COUNTIFS(SWISSW!$I:$I,MATCHUP!AM$1,SWISSW!$J:$J,MATCHUP!$A65,SWISSW!$F:$F,"Draw")),"-")</f>
        <v>-</v>
      </c>
      <c r="AN65" s="5" t="str">
        <f ca="1">IFERROR((COUNTIFS(SWISSW!$I:$I,MATCHUP!$A65,SWISSW!$J:$J,MATCHUP!AN$1,SWISSW!$F:$F,"Won")+COUNTIFS(SWISSW!$I:$I,MATCHUP!AN$1,SWISSW!$J:$J,MATCHUP!$A65,SWISSW!$F:$F,"Lost"))/(COUNTIFS(SWISSW!$I:$I,MATCHUP!$A65,SWISSW!$J:$J,MATCHUP!AN$1)-COUNTIFS(SWISSW!$I:$I,MATCHUP!$A65,SWISSW!$J:$J,MATCHUP!AN$1,SWISSW!$F:$F,"Draw")+COUNTIFS(SWISSW!$I:$I,MATCHUP!AN$1,SWISSW!$J:$J,MATCHUP!$A65)-COUNTIFS(SWISSW!$I:$I,MATCHUP!AN$1,SWISSW!$J:$J,MATCHUP!$A65,SWISSW!$F:$F,"Draw")),"-")</f>
        <v>-</v>
      </c>
      <c r="AO65" s="5" t="str">
        <f ca="1">IFERROR((COUNTIFS(SWISSW!$I:$I,MATCHUP!$A65,SWISSW!$J:$J,MATCHUP!AO$1,SWISSW!$F:$F,"Won")+COUNTIFS(SWISSW!$I:$I,MATCHUP!AO$1,SWISSW!$J:$J,MATCHUP!$A65,SWISSW!$F:$F,"Lost"))/(COUNTIFS(SWISSW!$I:$I,MATCHUP!$A65,SWISSW!$J:$J,MATCHUP!AO$1)-COUNTIFS(SWISSW!$I:$I,MATCHUP!$A65,SWISSW!$J:$J,MATCHUP!AO$1,SWISSW!$F:$F,"Draw")+COUNTIFS(SWISSW!$I:$I,MATCHUP!AO$1,SWISSW!$J:$J,MATCHUP!$A65)-COUNTIFS(SWISSW!$I:$I,MATCHUP!AO$1,SWISSW!$J:$J,MATCHUP!$A65,SWISSW!$F:$F,"Draw")),"-")</f>
        <v>-</v>
      </c>
      <c r="AP65" s="5" t="str">
        <f ca="1">IFERROR((COUNTIFS(SWISSW!$I:$I,MATCHUP!$A65,SWISSW!$J:$J,MATCHUP!AP$1,SWISSW!$F:$F,"Won")+COUNTIFS(SWISSW!$I:$I,MATCHUP!AP$1,SWISSW!$J:$J,MATCHUP!$A65,SWISSW!$F:$F,"Lost"))/(COUNTIFS(SWISSW!$I:$I,MATCHUP!$A65,SWISSW!$J:$J,MATCHUP!AP$1)-COUNTIFS(SWISSW!$I:$I,MATCHUP!$A65,SWISSW!$J:$J,MATCHUP!AP$1,SWISSW!$F:$F,"Draw")+COUNTIFS(SWISSW!$I:$I,MATCHUP!AP$1,SWISSW!$J:$J,MATCHUP!$A65)-COUNTIFS(SWISSW!$I:$I,MATCHUP!AP$1,SWISSW!$J:$J,MATCHUP!$A65,SWISSW!$F:$F,"Draw")),"-")</f>
        <v>-</v>
      </c>
      <c r="AQ65" s="5" t="str">
        <f ca="1">IFERROR((COUNTIFS(SWISSW!$I:$I,MATCHUP!$A65,SWISSW!$J:$J,MATCHUP!AQ$1,SWISSW!$F:$F,"Won")+COUNTIFS(SWISSW!$I:$I,MATCHUP!AQ$1,SWISSW!$J:$J,MATCHUP!$A65,SWISSW!$F:$F,"Lost"))/(COUNTIFS(SWISSW!$I:$I,MATCHUP!$A65,SWISSW!$J:$J,MATCHUP!AQ$1)-COUNTIFS(SWISSW!$I:$I,MATCHUP!$A65,SWISSW!$J:$J,MATCHUP!AQ$1,SWISSW!$F:$F,"Draw")+COUNTIFS(SWISSW!$I:$I,MATCHUP!AQ$1,SWISSW!$J:$J,MATCHUP!$A65)-COUNTIFS(SWISSW!$I:$I,MATCHUP!AQ$1,SWISSW!$J:$J,MATCHUP!$A65,SWISSW!$F:$F,"Draw")),"-")</f>
        <v>-</v>
      </c>
      <c r="AR65" s="5" t="str">
        <f ca="1">IFERROR((COUNTIFS(SWISSW!$I:$I,MATCHUP!$A65,SWISSW!$J:$J,MATCHUP!AR$1,SWISSW!$F:$F,"Won")+COUNTIFS(SWISSW!$I:$I,MATCHUP!AR$1,SWISSW!$J:$J,MATCHUP!$A65,SWISSW!$F:$F,"Lost"))/(COUNTIFS(SWISSW!$I:$I,MATCHUP!$A65,SWISSW!$J:$J,MATCHUP!AR$1)-COUNTIFS(SWISSW!$I:$I,MATCHUP!$A65,SWISSW!$J:$J,MATCHUP!AR$1,SWISSW!$F:$F,"Draw")+COUNTIFS(SWISSW!$I:$I,MATCHUP!AR$1,SWISSW!$J:$J,MATCHUP!$A65)-COUNTIFS(SWISSW!$I:$I,MATCHUP!AR$1,SWISSW!$J:$J,MATCHUP!$A65,SWISSW!$F:$F,"Draw")),"-")</f>
        <v>-</v>
      </c>
      <c r="AS65" s="5" t="str">
        <f ca="1">IFERROR((COUNTIFS(SWISSW!$I:$I,MATCHUP!$A65,SWISSW!$J:$J,MATCHUP!AS$1,SWISSW!$F:$F,"Won")+COUNTIFS(SWISSW!$I:$I,MATCHUP!AS$1,SWISSW!$J:$J,MATCHUP!$A65,SWISSW!$F:$F,"Lost"))/(COUNTIFS(SWISSW!$I:$I,MATCHUP!$A65,SWISSW!$J:$J,MATCHUP!AS$1)-COUNTIFS(SWISSW!$I:$I,MATCHUP!$A65,SWISSW!$J:$J,MATCHUP!AS$1,SWISSW!$F:$F,"Draw")+COUNTIFS(SWISSW!$I:$I,MATCHUP!AS$1,SWISSW!$J:$J,MATCHUP!$A65)-COUNTIFS(SWISSW!$I:$I,MATCHUP!AS$1,SWISSW!$J:$J,MATCHUP!$A65,SWISSW!$F:$F,"Draw")),"-")</f>
        <v>-</v>
      </c>
      <c r="AT65" s="5" t="str">
        <f ca="1">IFERROR((COUNTIFS(SWISSW!$I:$I,MATCHUP!$A65,SWISSW!$J:$J,MATCHUP!AT$1,SWISSW!$F:$F,"Won")+COUNTIFS(SWISSW!$I:$I,MATCHUP!AT$1,SWISSW!$J:$J,MATCHUP!$A65,SWISSW!$F:$F,"Lost"))/(COUNTIFS(SWISSW!$I:$I,MATCHUP!$A65,SWISSW!$J:$J,MATCHUP!AT$1)-COUNTIFS(SWISSW!$I:$I,MATCHUP!$A65,SWISSW!$J:$J,MATCHUP!AT$1,SWISSW!$F:$F,"Draw")+COUNTIFS(SWISSW!$I:$I,MATCHUP!AT$1,SWISSW!$J:$J,MATCHUP!$A65)-COUNTIFS(SWISSW!$I:$I,MATCHUP!AT$1,SWISSW!$J:$J,MATCHUP!$A65,SWISSW!$F:$F,"Draw")),"-")</f>
        <v>-</v>
      </c>
      <c r="AU65" s="5" t="str">
        <f ca="1">IFERROR((COUNTIFS(SWISSW!$I:$I,MATCHUP!$A65,SWISSW!$J:$J,MATCHUP!AU$1,SWISSW!$F:$F,"Won")+COUNTIFS(SWISSW!$I:$I,MATCHUP!AU$1,SWISSW!$J:$J,MATCHUP!$A65,SWISSW!$F:$F,"Lost"))/(COUNTIFS(SWISSW!$I:$I,MATCHUP!$A65,SWISSW!$J:$J,MATCHUP!AU$1)-COUNTIFS(SWISSW!$I:$I,MATCHUP!$A65,SWISSW!$J:$J,MATCHUP!AU$1,SWISSW!$F:$F,"Draw")+COUNTIFS(SWISSW!$I:$I,MATCHUP!AU$1,SWISSW!$J:$J,MATCHUP!$A65)-COUNTIFS(SWISSW!$I:$I,MATCHUP!AU$1,SWISSW!$J:$J,MATCHUP!$A65,SWISSW!$F:$F,"Draw")),"-")</f>
        <v>-</v>
      </c>
      <c r="AV65" s="5" t="str">
        <f ca="1">IFERROR((COUNTIFS(SWISSW!$I:$I,MATCHUP!$A65,SWISSW!$J:$J,MATCHUP!AV$1,SWISSW!$F:$F,"Won")+COUNTIFS(SWISSW!$I:$I,MATCHUP!AV$1,SWISSW!$J:$J,MATCHUP!$A65,SWISSW!$F:$F,"Lost"))/(COUNTIFS(SWISSW!$I:$I,MATCHUP!$A65,SWISSW!$J:$J,MATCHUP!AV$1)-COUNTIFS(SWISSW!$I:$I,MATCHUP!$A65,SWISSW!$J:$J,MATCHUP!AV$1,SWISSW!$F:$F,"Draw")+COUNTIFS(SWISSW!$I:$I,MATCHUP!AV$1,SWISSW!$J:$J,MATCHUP!$A65)-COUNTIFS(SWISSW!$I:$I,MATCHUP!AV$1,SWISSW!$J:$J,MATCHUP!$A65,SWISSW!$F:$F,"Draw")),"-")</f>
        <v>-</v>
      </c>
      <c r="AW65" s="5" t="str">
        <f ca="1">IFERROR((COUNTIFS(SWISSW!$I:$I,MATCHUP!$A65,SWISSW!$J:$J,MATCHUP!AW$1,SWISSW!$F:$F,"Won")+COUNTIFS(SWISSW!$I:$I,MATCHUP!AW$1,SWISSW!$J:$J,MATCHUP!$A65,SWISSW!$F:$F,"Lost"))/(COUNTIFS(SWISSW!$I:$I,MATCHUP!$A65,SWISSW!$J:$J,MATCHUP!AW$1)-COUNTIFS(SWISSW!$I:$I,MATCHUP!$A65,SWISSW!$J:$J,MATCHUP!AW$1,SWISSW!$F:$F,"Draw")+COUNTIFS(SWISSW!$I:$I,MATCHUP!AW$1,SWISSW!$J:$J,MATCHUP!$A65)-COUNTIFS(SWISSW!$I:$I,MATCHUP!AW$1,SWISSW!$J:$J,MATCHUP!$A65,SWISSW!$F:$F,"Draw")),"-")</f>
        <v>-</v>
      </c>
      <c r="AX65" s="5" t="str">
        <f ca="1">IFERROR((COUNTIFS(SWISSW!$I:$I,MATCHUP!$A65,SWISSW!$J:$J,MATCHUP!AX$1,SWISSW!$F:$F,"Won")+COUNTIFS(SWISSW!$I:$I,MATCHUP!AX$1,SWISSW!$J:$J,MATCHUP!$A65,SWISSW!$F:$F,"Lost"))/(COUNTIFS(SWISSW!$I:$I,MATCHUP!$A65,SWISSW!$J:$J,MATCHUP!AX$1)-COUNTIFS(SWISSW!$I:$I,MATCHUP!$A65,SWISSW!$J:$J,MATCHUP!AX$1,SWISSW!$F:$F,"Draw")+COUNTIFS(SWISSW!$I:$I,MATCHUP!AX$1,SWISSW!$J:$J,MATCHUP!$A65)-COUNTIFS(SWISSW!$I:$I,MATCHUP!AX$1,SWISSW!$J:$J,MATCHUP!$A65,SWISSW!$F:$F,"Draw")),"-")</f>
        <v>-</v>
      </c>
      <c r="AY65" s="5" t="str">
        <f ca="1">IFERROR((COUNTIFS(SWISSW!$I:$I,MATCHUP!$A65,SWISSW!$J:$J,MATCHUP!AY$1,SWISSW!$F:$F,"Won")+COUNTIFS(SWISSW!$I:$I,MATCHUP!AY$1,SWISSW!$J:$J,MATCHUP!$A65,SWISSW!$F:$F,"Lost"))/(COUNTIFS(SWISSW!$I:$I,MATCHUP!$A65,SWISSW!$J:$J,MATCHUP!AY$1)-COUNTIFS(SWISSW!$I:$I,MATCHUP!$A65,SWISSW!$J:$J,MATCHUP!AY$1,SWISSW!$F:$F,"Draw")+COUNTIFS(SWISSW!$I:$I,MATCHUP!AY$1,SWISSW!$J:$J,MATCHUP!$A65)-COUNTIFS(SWISSW!$I:$I,MATCHUP!AY$1,SWISSW!$J:$J,MATCHUP!$A65,SWISSW!$F:$F,"Draw")),"-")</f>
        <v>-</v>
      </c>
      <c r="AZ65" s="5" t="str">
        <f ca="1">IFERROR((COUNTIFS(SWISSW!$I:$I,MATCHUP!$A65,SWISSW!$J:$J,MATCHUP!AZ$1,SWISSW!$F:$F,"Won")+COUNTIFS(SWISSW!$I:$I,MATCHUP!AZ$1,SWISSW!$J:$J,MATCHUP!$A65,SWISSW!$F:$F,"Lost"))/(COUNTIFS(SWISSW!$I:$I,MATCHUP!$A65,SWISSW!$J:$J,MATCHUP!AZ$1)-COUNTIFS(SWISSW!$I:$I,MATCHUP!$A65,SWISSW!$J:$J,MATCHUP!AZ$1,SWISSW!$F:$F,"Draw")+COUNTIFS(SWISSW!$I:$I,MATCHUP!AZ$1,SWISSW!$J:$J,MATCHUP!$A65)-COUNTIFS(SWISSW!$I:$I,MATCHUP!AZ$1,SWISSW!$J:$J,MATCHUP!$A65,SWISSW!$F:$F,"Draw")),"-")</f>
        <v>-</v>
      </c>
      <c r="BA65" s="5" t="str">
        <f ca="1">IFERROR((COUNTIFS(SWISSW!$I:$I,MATCHUP!$A65,SWISSW!$J:$J,MATCHUP!BA$1,SWISSW!$F:$F,"Won")+COUNTIFS(SWISSW!$I:$I,MATCHUP!BA$1,SWISSW!$J:$J,MATCHUP!$A65,SWISSW!$F:$F,"Lost"))/(COUNTIFS(SWISSW!$I:$I,MATCHUP!$A65,SWISSW!$J:$J,MATCHUP!BA$1)-COUNTIFS(SWISSW!$I:$I,MATCHUP!$A65,SWISSW!$J:$J,MATCHUP!BA$1,SWISSW!$F:$F,"Draw")+COUNTIFS(SWISSW!$I:$I,MATCHUP!BA$1,SWISSW!$J:$J,MATCHUP!$A65)-COUNTIFS(SWISSW!$I:$I,MATCHUP!BA$1,SWISSW!$J:$J,MATCHUP!$A65,SWISSW!$F:$F,"Draw")),"-")</f>
        <v>-</v>
      </c>
      <c r="BB65" s="5" t="str">
        <f ca="1">IFERROR((COUNTIFS(SWISSW!$I:$I,MATCHUP!$A65,SWISSW!$J:$J,MATCHUP!BB$1,SWISSW!$F:$F,"Won")+COUNTIFS(SWISSW!$I:$I,MATCHUP!BB$1,SWISSW!$J:$J,MATCHUP!$A65,SWISSW!$F:$F,"Lost"))/(COUNTIFS(SWISSW!$I:$I,MATCHUP!$A65,SWISSW!$J:$J,MATCHUP!BB$1)-COUNTIFS(SWISSW!$I:$I,MATCHUP!$A65,SWISSW!$J:$J,MATCHUP!BB$1,SWISSW!$F:$F,"Draw")+COUNTIFS(SWISSW!$I:$I,MATCHUP!BB$1,SWISSW!$J:$J,MATCHUP!$A65)-COUNTIFS(SWISSW!$I:$I,MATCHUP!BB$1,SWISSW!$J:$J,MATCHUP!$A65,SWISSW!$F:$F,"Draw")),"-")</f>
        <v>-</v>
      </c>
      <c r="BC65" s="5" t="str">
        <f ca="1">IFERROR((COUNTIFS(SWISSW!$I:$I,MATCHUP!$A65,SWISSW!$J:$J,MATCHUP!BC$1,SWISSW!$F:$F,"Won")+COUNTIFS(SWISSW!$I:$I,MATCHUP!BC$1,SWISSW!$J:$J,MATCHUP!$A65,SWISSW!$F:$F,"Lost"))/(COUNTIFS(SWISSW!$I:$I,MATCHUP!$A65,SWISSW!$J:$J,MATCHUP!BC$1)-COUNTIFS(SWISSW!$I:$I,MATCHUP!$A65,SWISSW!$J:$J,MATCHUP!BC$1,SWISSW!$F:$F,"Draw")+COUNTIFS(SWISSW!$I:$I,MATCHUP!BC$1,SWISSW!$J:$J,MATCHUP!$A65)-COUNTIFS(SWISSW!$I:$I,MATCHUP!BC$1,SWISSW!$J:$J,MATCHUP!$A65,SWISSW!$F:$F,"Draw")),"-")</f>
        <v>-</v>
      </c>
      <c r="BD65" s="5" t="str">
        <f ca="1">IFERROR((COUNTIFS(SWISSW!$I:$I,MATCHUP!$A65,SWISSW!$J:$J,MATCHUP!BD$1,SWISSW!$F:$F,"Won")+COUNTIFS(SWISSW!$I:$I,MATCHUP!BD$1,SWISSW!$J:$J,MATCHUP!$A65,SWISSW!$F:$F,"Lost"))/(COUNTIFS(SWISSW!$I:$I,MATCHUP!$A65,SWISSW!$J:$J,MATCHUP!BD$1)-COUNTIFS(SWISSW!$I:$I,MATCHUP!$A65,SWISSW!$J:$J,MATCHUP!BD$1,SWISSW!$F:$F,"Draw")+COUNTIFS(SWISSW!$I:$I,MATCHUP!BD$1,SWISSW!$J:$J,MATCHUP!$A65)-COUNTIFS(SWISSW!$I:$I,MATCHUP!BD$1,SWISSW!$J:$J,MATCHUP!$A65,SWISSW!$F:$F,"Draw")),"-")</f>
        <v>-</v>
      </c>
      <c r="BE65" s="5" t="str">
        <f ca="1">IFERROR((COUNTIFS(SWISSW!$I:$I,MATCHUP!$A65,SWISSW!$J:$J,MATCHUP!BE$1,SWISSW!$F:$F,"Won")+COUNTIFS(SWISSW!$I:$I,MATCHUP!BE$1,SWISSW!$J:$J,MATCHUP!$A65,SWISSW!$F:$F,"Lost"))/(COUNTIFS(SWISSW!$I:$I,MATCHUP!$A65,SWISSW!$J:$J,MATCHUP!BE$1)-COUNTIFS(SWISSW!$I:$I,MATCHUP!$A65,SWISSW!$J:$J,MATCHUP!BE$1,SWISSW!$F:$F,"Draw")+COUNTIFS(SWISSW!$I:$I,MATCHUP!BE$1,SWISSW!$J:$J,MATCHUP!$A65)-COUNTIFS(SWISSW!$I:$I,MATCHUP!BE$1,SWISSW!$J:$J,MATCHUP!$A65,SWISSW!$F:$F,"Draw")),"-")</f>
        <v>-</v>
      </c>
      <c r="BF65" s="5" t="str">
        <f ca="1">IFERROR((COUNTIFS(SWISSW!$I:$I,MATCHUP!$A65,SWISSW!$J:$J,MATCHUP!BF$1,SWISSW!$F:$F,"Won")+COUNTIFS(SWISSW!$I:$I,MATCHUP!BF$1,SWISSW!$J:$J,MATCHUP!$A65,SWISSW!$F:$F,"Lost"))/(COUNTIFS(SWISSW!$I:$I,MATCHUP!$A65,SWISSW!$J:$J,MATCHUP!BF$1)-COUNTIFS(SWISSW!$I:$I,MATCHUP!$A65,SWISSW!$J:$J,MATCHUP!BF$1,SWISSW!$F:$F,"Draw")+COUNTIFS(SWISSW!$I:$I,MATCHUP!BF$1,SWISSW!$J:$J,MATCHUP!$A65)-COUNTIFS(SWISSW!$I:$I,MATCHUP!BF$1,SWISSW!$J:$J,MATCHUP!$A65,SWISSW!$F:$F,"Draw")),"-")</f>
        <v>-</v>
      </c>
      <c r="BG65" s="5" t="str">
        <f ca="1">IFERROR((COUNTIFS(SWISSW!$I:$I,MATCHUP!$A65,SWISSW!$J:$J,MATCHUP!BG$1,SWISSW!$F:$F,"Won")+COUNTIFS(SWISSW!$I:$I,MATCHUP!BG$1,SWISSW!$J:$J,MATCHUP!$A65,SWISSW!$F:$F,"Lost"))/(COUNTIFS(SWISSW!$I:$I,MATCHUP!$A65,SWISSW!$J:$J,MATCHUP!BG$1)-COUNTIFS(SWISSW!$I:$I,MATCHUP!$A65,SWISSW!$J:$J,MATCHUP!BG$1,SWISSW!$F:$F,"Draw")+COUNTIFS(SWISSW!$I:$I,MATCHUP!BG$1,SWISSW!$J:$J,MATCHUP!$A65)-COUNTIFS(SWISSW!$I:$I,MATCHUP!BG$1,SWISSW!$J:$J,MATCHUP!$A65,SWISSW!$F:$F,"Draw")),"-")</f>
        <v>-</v>
      </c>
      <c r="BH65" s="5" t="str">
        <f ca="1">IFERROR((COUNTIFS(SWISSW!$I:$I,MATCHUP!$A65,SWISSW!$J:$J,MATCHUP!BH$1,SWISSW!$F:$F,"Won")+COUNTIFS(SWISSW!$I:$I,MATCHUP!BH$1,SWISSW!$J:$J,MATCHUP!$A65,SWISSW!$F:$F,"Lost"))/(COUNTIFS(SWISSW!$I:$I,MATCHUP!$A65,SWISSW!$J:$J,MATCHUP!BH$1)-COUNTIFS(SWISSW!$I:$I,MATCHUP!$A65,SWISSW!$J:$J,MATCHUP!BH$1,SWISSW!$F:$F,"Draw")+COUNTIFS(SWISSW!$I:$I,MATCHUP!BH$1,SWISSW!$J:$J,MATCHUP!$A65)-COUNTIFS(SWISSW!$I:$I,MATCHUP!BH$1,SWISSW!$J:$J,MATCHUP!$A65,SWISSW!$F:$F,"Draw")),"-")</f>
        <v>-</v>
      </c>
      <c r="BI65" s="5" t="str">
        <f ca="1">IFERROR((COUNTIFS(SWISSW!$I:$I,MATCHUP!$A65,SWISSW!$J:$J,MATCHUP!BI$1,SWISSW!$F:$F,"Won")+COUNTIFS(SWISSW!$I:$I,MATCHUP!BI$1,SWISSW!$J:$J,MATCHUP!$A65,SWISSW!$F:$F,"Lost"))/(COUNTIFS(SWISSW!$I:$I,MATCHUP!$A65,SWISSW!$J:$J,MATCHUP!BI$1)-COUNTIFS(SWISSW!$I:$I,MATCHUP!$A65,SWISSW!$J:$J,MATCHUP!BI$1,SWISSW!$F:$F,"Draw")+COUNTIFS(SWISSW!$I:$I,MATCHUP!BI$1,SWISSW!$J:$J,MATCHUP!$A65)-COUNTIFS(SWISSW!$I:$I,MATCHUP!BI$1,SWISSW!$J:$J,MATCHUP!$A65,SWISSW!$F:$F,"Draw")),"-")</f>
        <v>-</v>
      </c>
      <c r="BJ65" s="5" t="str">
        <f ca="1">IFERROR((COUNTIFS(SWISSW!$I:$I,MATCHUP!$A65,SWISSW!$J:$J,MATCHUP!BJ$1,SWISSW!$F:$F,"Won")+COUNTIFS(SWISSW!$I:$I,MATCHUP!BJ$1,SWISSW!$J:$J,MATCHUP!$A65,SWISSW!$F:$F,"Lost"))/(COUNTIFS(SWISSW!$I:$I,MATCHUP!$A65,SWISSW!$J:$J,MATCHUP!BJ$1)-COUNTIFS(SWISSW!$I:$I,MATCHUP!$A65,SWISSW!$J:$J,MATCHUP!BJ$1,SWISSW!$F:$F,"Draw")+COUNTIFS(SWISSW!$I:$I,MATCHUP!BJ$1,SWISSW!$J:$J,MATCHUP!$A65)-COUNTIFS(SWISSW!$I:$I,MATCHUP!BJ$1,SWISSW!$J:$J,MATCHUP!$A65,SWISSW!$F:$F,"Draw")),"-")</f>
        <v>-</v>
      </c>
      <c r="BK65" s="5" t="str">
        <f ca="1">IFERROR((COUNTIFS(SWISSW!$I:$I,MATCHUP!$A65,SWISSW!$J:$J,MATCHUP!BK$1,SWISSW!$F:$F,"Won")+COUNTIFS(SWISSW!$I:$I,MATCHUP!BK$1,SWISSW!$J:$J,MATCHUP!$A65,SWISSW!$F:$F,"Lost"))/(COUNTIFS(SWISSW!$I:$I,MATCHUP!$A65,SWISSW!$J:$J,MATCHUP!BK$1)-COUNTIFS(SWISSW!$I:$I,MATCHUP!$A65,SWISSW!$J:$J,MATCHUP!BK$1,SWISSW!$F:$F,"Draw")+COUNTIFS(SWISSW!$I:$I,MATCHUP!BK$1,SWISSW!$J:$J,MATCHUP!$A65)-COUNTIFS(SWISSW!$I:$I,MATCHUP!BK$1,SWISSW!$J:$J,MATCHUP!$A65,SWISSW!$F:$F,"Draw")),"-")</f>
        <v>-</v>
      </c>
      <c r="BL65" s="5" t="str">
        <f ca="1">IFERROR((COUNTIFS(SWISSW!$I:$I,MATCHUP!$A65,SWISSW!$J:$J,MATCHUP!BL$1,SWISSW!$F:$F,"Won")+COUNTIFS(SWISSW!$I:$I,MATCHUP!BL$1,SWISSW!$J:$J,MATCHUP!$A65,SWISSW!$F:$F,"Lost"))/(COUNTIFS(SWISSW!$I:$I,MATCHUP!$A65,SWISSW!$J:$J,MATCHUP!BL$1)-COUNTIFS(SWISSW!$I:$I,MATCHUP!$A65,SWISSW!$J:$J,MATCHUP!BL$1,SWISSW!$F:$F,"Draw")+COUNTIFS(SWISSW!$I:$I,MATCHUP!BL$1,SWISSW!$J:$J,MATCHUP!$A65)-COUNTIFS(SWISSW!$I:$I,MATCHUP!BL$1,SWISSW!$J:$J,MATCHUP!$A65,SWISSW!$F:$F,"Draw")),"-")</f>
        <v>-</v>
      </c>
      <c r="BM65" s="5" t="str">
        <f ca="1">IFERROR((COUNTIFS(SWISSW!$I:$I,MATCHUP!$A65,SWISSW!$J:$J,MATCHUP!BM$1,SWISSW!$F:$F,"Won")+COUNTIFS(SWISSW!$I:$I,MATCHUP!BM$1,SWISSW!$J:$J,MATCHUP!$A65,SWISSW!$F:$F,"Lost"))/(COUNTIFS(SWISSW!$I:$I,MATCHUP!$A65,SWISSW!$J:$J,MATCHUP!BM$1)-COUNTIFS(SWISSW!$I:$I,MATCHUP!$A65,SWISSW!$J:$J,MATCHUP!BM$1,SWISSW!$F:$F,"Draw")+COUNTIFS(SWISSW!$I:$I,MATCHUP!BM$1,SWISSW!$J:$J,MATCHUP!$A65)-COUNTIFS(SWISSW!$I:$I,MATCHUP!BM$1,SWISSW!$J:$J,MATCHUP!$A65,SWISSW!$F:$F,"Draw")),"-")</f>
        <v>-</v>
      </c>
      <c r="BN65" s="5" t="str">
        <f ca="1">IFERROR((COUNTIFS(SWISSW!$I:$I,MATCHUP!$A65,SWISSW!$J:$J,MATCHUP!BN$1,SWISSW!$F:$F,"Won")+COUNTIFS(SWISSW!$I:$I,MATCHUP!BN$1,SWISSW!$J:$J,MATCHUP!$A65,SWISSW!$F:$F,"Lost"))/(COUNTIFS(SWISSW!$I:$I,MATCHUP!$A65,SWISSW!$J:$J,MATCHUP!BN$1)-COUNTIFS(SWISSW!$I:$I,MATCHUP!$A65,SWISSW!$J:$J,MATCHUP!BN$1,SWISSW!$F:$F,"Draw")+COUNTIFS(SWISSW!$I:$I,MATCHUP!BN$1,SWISSW!$J:$J,MATCHUP!$A65)-COUNTIFS(SWISSW!$I:$I,MATCHUP!BN$1,SWISSW!$J:$J,MATCHUP!$A65,SWISSW!$F:$F,"Draw")),"-")</f>
        <v>-</v>
      </c>
      <c r="BO65" s="5" t="str">
        <f ca="1">IFERROR((COUNTIFS(SWISSW!$I:$I,MATCHUP!$A65,SWISSW!$J:$J,MATCHUP!BO$1,SWISSW!$F:$F,"Won")+COUNTIFS(SWISSW!$I:$I,MATCHUP!BO$1,SWISSW!$J:$J,MATCHUP!$A65,SWISSW!$F:$F,"Lost"))/(COUNTIFS(SWISSW!$I:$I,MATCHUP!$A65,SWISSW!$J:$J,MATCHUP!BO$1)-COUNTIFS(SWISSW!$I:$I,MATCHUP!$A65,SWISSW!$J:$J,MATCHUP!BO$1,SWISSW!$F:$F,"Draw")+COUNTIFS(SWISSW!$I:$I,MATCHUP!BO$1,SWISSW!$J:$J,MATCHUP!$A65)-COUNTIFS(SWISSW!$I:$I,MATCHUP!BO$1,SWISSW!$J:$J,MATCHUP!$A65,SWISSW!$F:$F,"Draw")),"-")</f>
        <v>-</v>
      </c>
      <c r="BP65" s="5" t="str">
        <f ca="1">IFERROR((COUNTIFS(SWISSW!$I:$I,MATCHUP!$A65,SWISSW!$J:$J,MATCHUP!BP$1,SWISSW!$F:$F,"Won")+COUNTIFS(SWISSW!$I:$I,MATCHUP!BP$1,SWISSW!$J:$J,MATCHUP!$A65,SWISSW!$F:$F,"Lost"))/(COUNTIFS(SWISSW!$I:$I,MATCHUP!$A65,SWISSW!$J:$J,MATCHUP!BP$1)-COUNTIFS(SWISSW!$I:$I,MATCHUP!$A65,SWISSW!$J:$J,MATCHUP!BP$1,SWISSW!$F:$F,"Draw")+COUNTIFS(SWISSW!$I:$I,MATCHUP!BP$1,SWISSW!$J:$J,MATCHUP!$A65)-COUNTIFS(SWISSW!$I:$I,MATCHUP!BP$1,SWISSW!$J:$J,MATCHUP!$A65,SWISSW!$F:$F,"Draw")),"-")</f>
        <v>-</v>
      </c>
      <c r="BQ65" s="5" t="str">
        <f ca="1">IFERROR((COUNTIFS(SWISSW!$I:$I,MATCHUP!$A65,SWISSW!$J:$J,MATCHUP!BQ$1,SWISSW!$F:$F,"Won")+COUNTIFS(SWISSW!$I:$I,MATCHUP!BQ$1,SWISSW!$J:$J,MATCHUP!$A65,SWISSW!$F:$F,"Lost"))/(COUNTIFS(SWISSW!$I:$I,MATCHUP!$A65,SWISSW!$J:$J,MATCHUP!BQ$1)-COUNTIFS(SWISSW!$I:$I,MATCHUP!$A65,SWISSW!$J:$J,MATCHUP!BQ$1,SWISSW!$F:$F,"Draw")+COUNTIFS(SWISSW!$I:$I,MATCHUP!BQ$1,SWISSW!$J:$J,MATCHUP!$A65)-COUNTIFS(SWISSW!$I:$I,MATCHUP!BQ$1,SWISSW!$J:$J,MATCHUP!$A65,SWISSW!$F:$F,"Draw")),"-")</f>
        <v>-</v>
      </c>
      <c r="BR65" s="5" t="str">
        <f ca="1">IFERROR((COUNTIFS(SWISSW!$I:$I,MATCHUP!$A65,SWISSW!$J:$J,MATCHUP!BR$1,SWISSW!$F:$F,"Won")+COUNTIFS(SWISSW!$I:$I,MATCHUP!BR$1,SWISSW!$J:$J,MATCHUP!$A65,SWISSW!$F:$F,"Lost"))/(COUNTIFS(SWISSW!$I:$I,MATCHUP!$A65,SWISSW!$J:$J,MATCHUP!BR$1)-COUNTIFS(SWISSW!$I:$I,MATCHUP!$A65,SWISSW!$J:$J,MATCHUP!BR$1,SWISSW!$F:$F,"Draw")+COUNTIFS(SWISSW!$I:$I,MATCHUP!BR$1,SWISSW!$J:$J,MATCHUP!$A65)-COUNTIFS(SWISSW!$I:$I,MATCHUP!BR$1,SWISSW!$J:$J,MATCHUP!$A65,SWISSW!$F:$F,"Draw")),"-")</f>
        <v>-</v>
      </c>
      <c r="BS65" s="5" t="str">
        <f ca="1">IFERROR((COUNTIFS(SWISSW!$I:$I,MATCHUP!$A65,SWISSW!$J:$J,MATCHUP!BS$1,SWISSW!$F:$F,"Won")+COUNTIFS(SWISSW!$I:$I,MATCHUP!BS$1,SWISSW!$J:$J,MATCHUP!$A65,SWISSW!$F:$F,"Lost"))/(COUNTIFS(SWISSW!$I:$I,MATCHUP!$A65,SWISSW!$J:$J,MATCHUP!BS$1)-COUNTIFS(SWISSW!$I:$I,MATCHUP!$A65,SWISSW!$J:$J,MATCHUP!BS$1,SWISSW!$F:$F,"Draw")+COUNTIFS(SWISSW!$I:$I,MATCHUP!BS$1,SWISSW!$J:$J,MATCHUP!$A65)-COUNTIFS(SWISSW!$I:$I,MATCHUP!BS$1,SWISSW!$J:$J,MATCHUP!$A65,SWISSW!$F:$F,"Draw")),"-")</f>
        <v>-</v>
      </c>
      <c r="BT65" s="5" t="str">
        <f ca="1">IFERROR((COUNTIFS(SWISSW!$I:$I,MATCHUP!$A65,SWISSW!$J:$J,MATCHUP!BT$1,SWISSW!$F:$F,"Won")+COUNTIFS(SWISSW!$I:$I,MATCHUP!BT$1,SWISSW!$J:$J,MATCHUP!$A65,SWISSW!$F:$F,"Lost"))/(COUNTIFS(SWISSW!$I:$I,MATCHUP!$A65,SWISSW!$J:$J,MATCHUP!BT$1)-COUNTIFS(SWISSW!$I:$I,MATCHUP!$A65,SWISSW!$J:$J,MATCHUP!BT$1,SWISSW!$F:$F,"Draw")+COUNTIFS(SWISSW!$I:$I,MATCHUP!BT$1,SWISSW!$J:$J,MATCHUP!$A65)-COUNTIFS(SWISSW!$I:$I,MATCHUP!BT$1,SWISSW!$J:$J,MATCHUP!$A65,SWISSW!$F:$F,"Draw")),"-")</f>
        <v>-</v>
      </c>
      <c r="BU65" s="5" t="str">
        <f ca="1">IFERROR((COUNTIFS(SWISSW!$I:$I,MATCHUP!$A65,SWISSW!$J:$J,MATCHUP!BU$1,SWISSW!$F:$F,"Won")+COUNTIFS(SWISSW!$I:$I,MATCHUP!BU$1,SWISSW!$J:$J,MATCHUP!$A65,SWISSW!$F:$F,"Lost"))/(COUNTIFS(SWISSW!$I:$I,MATCHUP!$A65,SWISSW!$J:$J,MATCHUP!BU$1)-COUNTIFS(SWISSW!$I:$I,MATCHUP!$A65,SWISSW!$J:$J,MATCHUP!BU$1,SWISSW!$F:$F,"Draw")+COUNTIFS(SWISSW!$I:$I,MATCHUP!BU$1,SWISSW!$J:$J,MATCHUP!$A65)-COUNTIFS(SWISSW!$I:$I,MATCHUP!BU$1,SWISSW!$J:$J,MATCHUP!$A65,SWISSW!$F:$F,"Draw")),"-")</f>
        <v>-</v>
      </c>
      <c r="BV65" s="5" t="str">
        <f ca="1">IFERROR((COUNTIFS(SWISSW!$I:$I,MATCHUP!$A65,SWISSW!$J:$J,MATCHUP!BV$1,SWISSW!$F:$F,"Won")+COUNTIFS(SWISSW!$I:$I,MATCHUP!BV$1,SWISSW!$J:$J,MATCHUP!$A65,SWISSW!$F:$F,"Lost"))/(COUNTIFS(SWISSW!$I:$I,MATCHUP!$A65,SWISSW!$J:$J,MATCHUP!BV$1)-COUNTIFS(SWISSW!$I:$I,MATCHUP!$A65,SWISSW!$J:$J,MATCHUP!BV$1,SWISSW!$F:$F,"Draw")+COUNTIFS(SWISSW!$I:$I,MATCHUP!BV$1,SWISSW!$J:$J,MATCHUP!$A65)-COUNTIFS(SWISSW!$I:$I,MATCHUP!BV$1,SWISSW!$J:$J,MATCHUP!$A65,SWISSW!$F:$F,"Draw")),"-")</f>
        <v>-</v>
      </c>
      <c r="BW65" s="5" t="str">
        <f ca="1">IFERROR((COUNTIFS(SWISSW!$I:$I,MATCHUP!$A65,SWISSW!$J:$J,MATCHUP!BW$1,SWISSW!$F:$F,"Won")+COUNTIFS(SWISSW!$I:$I,MATCHUP!BW$1,SWISSW!$J:$J,MATCHUP!$A65,SWISSW!$F:$F,"Lost"))/(COUNTIFS(SWISSW!$I:$I,MATCHUP!$A65,SWISSW!$J:$J,MATCHUP!BW$1)-COUNTIFS(SWISSW!$I:$I,MATCHUP!$A65,SWISSW!$J:$J,MATCHUP!BW$1,SWISSW!$F:$F,"Draw")+COUNTIFS(SWISSW!$I:$I,MATCHUP!BW$1,SWISSW!$J:$J,MATCHUP!$A65)-COUNTIFS(SWISSW!$I:$I,MATCHUP!BW$1,SWISSW!$J:$J,MATCHUP!$A65,SWISSW!$F:$F,"Draw")),"-")</f>
        <v>-</v>
      </c>
      <c r="BX65" s="5" t="str">
        <f ca="1">IFERROR((COUNTIFS(SWISSW!$I:$I,MATCHUP!$A65,SWISSW!$J:$J,MATCHUP!BX$1,SWISSW!$F:$F,"Won")+COUNTIFS(SWISSW!$I:$I,MATCHUP!BX$1,SWISSW!$J:$J,MATCHUP!$A65,SWISSW!$F:$F,"Lost"))/(COUNTIFS(SWISSW!$I:$I,MATCHUP!$A65,SWISSW!$J:$J,MATCHUP!BX$1)-COUNTIFS(SWISSW!$I:$I,MATCHUP!$A65,SWISSW!$J:$J,MATCHUP!BX$1,SWISSW!$F:$F,"Draw")+COUNTIFS(SWISSW!$I:$I,MATCHUP!BX$1,SWISSW!$J:$J,MATCHUP!$A65)-COUNTIFS(SWISSW!$I:$I,MATCHUP!BX$1,SWISSW!$J:$J,MATCHUP!$A65,SWISSW!$F:$F,"Draw")),"-")</f>
        <v>-</v>
      </c>
      <c r="BY65" s="5" t="str">
        <f ca="1">IFERROR((COUNTIFS(SWISSW!$I:$I,MATCHUP!$A65,SWISSW!$J:$J,MATCHUP!BY$1,SWISSW!$F:$F,"Won")+COUNTIFS(SWISSW!$I:$I,MATCHUP!BY$1,SWISSW!$J:$J,MATCHUP!$A65,SWISSW!$F:$F,"Lost"))/(COUNTIFS(SWISSW!$I:$I,MATCHUP!$A65,SWISSW!$J:$J,MATCHUP!BY$1)-COUNTIFS(SWISSW!$I:$I,MATCHUP!$A65,SWISSW!$J:$J,MATCHUP!BY$1,SWISSW!$F:$F,"Draw")+COUNTIFS(SWISSW!$I:$I,MATCHUP!BY$1,SWISSW!$J:$J,MATCHUP!$A65)-COUNTIFS(SWISSW!$I:$I,MATCHUP!BY$1,SWISSW!$J:$J,MATCHUP!$A65,SWISSW!$F:$F,"Draw")),"-")</f>
        <v>-</v>
      </c>
      <c r="BZ65" s="5" t="str">
        <f ca="1">IFERROR((COUNTIFS(SWISSW!$I:$I,MATCHUP!$A65,SWISSW!$J:$J,MATCHUP!BZ$1,SWISSW!$F:$F,"Won")+COUNTIFS(SWISSW!$I:$I,MATCHUP!BZ$1,SWISSW!$J:$J,MATCHUP!$A65,SWISSW!$F:$F,"Lost"))/(COUNTIFS(SWISSW!$I:$I,MATCHUP!$A65,SWISSW!$J:$J,MATCHUP!BZ$1)-COUNTIFS(SWISSW!$I:$I,MATCHUP!$A65,SWISSW!$J:$J,MATCHUP!BZ$1,SWISSW!$F:$F,"Draw")+COUNTIFS(SWISSW!$I:$I,MATCHUP!BZ$1,SWISSW!$J:$J,MATCHUP!$A65)-COUNTIFS(SWISSW!$I:$I,MATCHUP!BZ$1,SWISSW!$J:$J,MATCHUP!$A65,SWISSW!$F:$F,"Draw")),"-")</f>
        <v>-</v>
      </c>
      <c r="CA65" s="5" t="str">
        <f ca="1">IFERROR((COUNTIFS(SWISSW!$I:$I,MATCHUP!$A65,SWISSW!$J:$J,MATCHUP!CA$1,SWISSW!$F:$F,"Won")+COUNTIFS(SWISSW!$I:$I,MATCHUP!CA$1,SWISSW!$J:$J,MATCHUP!$A65,SWISSW!$F:$F,"Lost"))/(COUNTIFS(SWISSW!$I:$I,MATCHUP!$A65,SWISSW!$J:$J,MATCHUP!CA$1)-COUNTIFS(SWISSW!$I:$I,MATCHUP!$A65,SWISSW!$J:$J,MATCHUP!CA$1,SWISSW!$F:$F,"Draw")+COUNTIFS(SWISSW!$I:$I,MATCHUP!CA$1,SWISSW!$J:$J,MATCHUP!$A65)-COUNTIFS(SWISSW!$I:$I,MATCHUP!CA$1,SWISSW!$J:$J,MATCHUP!$A65,SWISSW!$F:$F,"Draw")),"-")</f>
        <v>-</v>
      </c>
      <c r="CB65" s="5" t="str">
        <f ca="1">IFERROR((COUNTIFS(SWISSW!$I:$I,MATCHUP!$A65,SWISSW!$J:$J,MATCHUP!CB$1,SWISSW!$F:$F,"Won")+COUNTIFS(SWISSW!$I:$I,MATCHUP!CB$1,SWISSW!$J:$J,MATCHUP!$A65,SWISSW!$F:$F,"Lost"))/(COUNTIFS(SWISSW!$I:$I,MATCHUP!$A65,SWISSW!$J:$J,MATCHUP!CB$1)-COUNTIFS(SWISSW!$I:$I,MATCHUP!$A65,SWISSW!$J:$J,MATCHUP!CB$1,SWISSW!$F:$F,"Draw")+COUNTIFS(SWISSW!$I:$I,MATCHUP!CB$1,SWISSW!$J:$J,MATCHUP!$A65)-COUNTIFS(SWISSW!$I:$I,MATCHUP!CB$1,SWISSW!$J:$J,MATCHUP!$A65,SWISSW!$F:$F,"Draw")),"-")</f>
        <v>-</v>
      </c>
      <c r="CC65" s="5" t="str">
        <f ca="1">IFERROR((COUNTIFS(SWISSW!$I:$I,MATCHUP!$A65,SWISSW!$J:$J,MATCHUP!CC$1,SWISSW!$F:$F,"Won")+COUNTIFS(SWISSW!$I:$I,MATCHUP!CC$1,SWISSW!$J:$J,MATCHUP!$A65,SWISSW!$F:$F,"Lost"))/(COUNTIFS(SWISSW!$I:$I,MATCHUP!$A65,SWISSW!$J:$J,MATCHUP!CC$1)-COUNTIFS(SWISSW!$I:$I,MATCHUP!$A65,SWISSW!$J:$J,MATCHUP!CC$1,SWISSW!$F:$F,"Draw")+COUNTIFS(SWISSW!$I:$I,MATCHUP!CC$1,SWISSW!$J:$J,MATCHUP!$A65)-COUNTIFS(SWISSW!$I:$I,MATCHUP!CC$1,SWISSW!$J:$J,MATCHUP!$A65,SWISSW!$F:$F,"Draw")),"-")</f>
        <v>-</v>
      </c>
      <c r="CD65" s="5" t="str">
        <f ca="1">IFERROR((COUNTIFS(SWISSW!$I:$I,MATCHUP!$A65,SWISSW!$J:$J,MATCHUP!CD$1,SWISSW!$F:$F,"Won")+COUNTIFS(SWISSW!$I:$I,MATCHUP!CD$1,SWISSW!$J:$J,MATCHUP!$A65,SWISSW!$F:$F,"Lost"))/(COUNTIFS(SWISSW!$I:$I,MATCHUP!$A65,SWISSW!$J:$J,MATCHUP!CD$1)-COUNTIFS(SWISSW!$I:$I,MATCHUP!$A65,SWISSW!$J:$J,MATCHUP!CD$1,SWISSW!$F:$F,"Draw")+COUNTIFS(SWISSW!$I:$I,MATCHUP!CD$1,SWISSW!$J:$J,MATCHUP!$A65)-COUNTIFS(SWISSW!$I:$I,MATCHUP!CD$1,SWISSW!$J:$J,MATCHUP!$A65,SWISSW!$F:$F,"Draw")),"-")</f>
        <v>-</v>
      </c>
      <c r="CE65" s="5" t="str">
        <f ca="1">IFERROR((COUNTIFS(SWISSW!$I:$I,MATCHUP!$A65,SWISSW!$J:$J,MATCHUP!CE$1,SWISSW!$F:$F,"Won")+COUNTIFS(SWISSW!$I:$I,MATCHUP!CE$1,SWISSW!$J:$J,MATCHUP!$A65,SWISSW!$F:$F,"Lost"))/(COUNTIFS(SWISSW!$I:$I,MATCHUP!$A65,SWISSW!$J:$J,MATCHUP!CE$1)-COUNTIFS(SWISSW!$I:$I,MATCHUP!$A65,SWISSW!$J:$J,MATCHUP!CE$1,SWISSW!$F:$F,"Draw")+COUNTIFS(SWISSW!$I:$I,MATCHUP!CE$1,SWISSW!$J:$J,MATCHUP!$A65)-COUNTIFS(SWISSW!$I:$I,MATCHUP!CE$1,SWISSW!$J:$J,MATCHUP!$A65,SWISSW!$F:$F,"Draw")),"-")</f>
        <v>-</v>
      </c>
      <c r="CF65" s="5" t="str">
        <f ca="1">IFERROR((COUNTIFS(SWISSW!$I:$I,MATCHUP!$A65,SWISSW!$J:$J,MATCHUP!CF$1,SWISSW!$F:$F,"Won")+COUNTIFS(SWISSW!$I:$I,MATCHUP!CF$1,SWISSW!$J:$J,MATCHUP!$A65,SWISSW!$F:$F,"Lost"))/(COUNTIFS(SWISSW!$I:$I,MATCHUP!$A65,SWISSW!$J:$J,MATCHUP!CF$1)-COUNTIFS(SWISSW!$I:$I,MATCHUP!$A65,SWISSW!$J:$J,MATCHUP!CF$1,SWISSW!$F:$F,"Draw")+COUNTIFS(SWISSW!$I:$I,MATCHUP!CF$1,SWISSW!$J:$J,MATCHUP!$A65)-COUNTIFS(SWISSW!$I:$I,MATCHUP!CF$1,SWISSW!$J:$J,MATCHUP!$A65,SWISSW!$F:$F,"Draw")),"-")</f>
        <v>-</v>
      </c>
      <c r="CG65" s="5" t="str">
        <f ca="1">IFERROR((COUNTIFS(SWISSW!$I:$I,MATCHUP!$A65,SWISSW!$J:$J,MATCHUP!CG$1,SWISSW!$F:$F,"Won")+COUNTIFS(SWISSW!$I:$I,MATCHUP!CG$1,SWISSW!$J:$J,MATCHUP!$A65,SWISSW!$F:$F,"Lost"))/(COUNTIFS(SWISSW!$I:$I,MATCHUP!$A65,SWISSW!$J:$J,MATCHUP!CG$1)-COUNTIFS(SWISSW!$I:$I,MATCHUP!$A65,SWISSW!$J:$J,MATCHUP!CG$1,SWISSW!$F:$F,"Draw")+COUNTIFS(SWISSW!$I:$I,MATCHUP!CG$1,SWISSW!$J:$J,MATCHUP!$A65)-COUNTIFS(SWISSW!$I:$I,MATCHUP!CG$1,SWISSW!$J:$J,MATCHUP!$A65,SWISSW!$F:$F,"Draw")),"-")</f>
        <v>-</v>
      </c>
      <c r="CH65" s="5" t="str">
        <f ca="1">IFERROR((COUNTIFS(SWISSW!$I:$I,MATCHUP!$A65,SWISSW!$J:$J,MATCHUP!CH$1,SWISSW!$F:$F,"Won")+COUNTIFS(SWISSW!$I:$I,MATCHUP!CH$1,SWISSW!$J:$J,MATCHUP!$A65,SWISSW!$F:$F,"Lost"))/(COUNTIFS(SWISSW!$I:$I,MATCHUP!$A65,SWISSW!$J:$J,MATCHUP!CH$1)-COUNTIFS(SWISSW!$I:$I,MATCHUP!$A65,SWISSW!$J:$J,MATCHUP!CH$1,SWISSW!$F:$F,"Draw")+COUNTIFS(SWISSW!$I:$I,MATCHUP!CH$1,SWISSW!$J:$J,MATCHUP!$A65)-COUNTIFS(SWISSW!$I:$I,MATCHUP!CH$1,SWISSW!$J:$J,MATCHUP!$A65,SWISSW!$F:$F,"Draw")),"-")</f>
        <v>-</v>
      </c>
      <c r="CI65" s="5" t="str">
        <f ca="1">IFERROR((COUNTIFS(SWISSW!$I:$I,MATCHUP!$A65,SWISSW!$J:$J,MATCHUP!CI$1,SWISSW!$F:$F,"Won")+COUNTIFS(SWISSW!$I:$I,MATCHUP!CI$1,SWISSW!$J:$J,MATCHUP!$A65,SWISSW!$F:$F,"Lost"))/(COUNTIFS(SWISSW!$I:$I,MATCHUP!$A65,SWISSW!$J:$J,MATCHUP!CI$1)-COUNTIFS(SWISSW!$I:$I,MATCHUP!$A65,SWISSW!$J:$J,MATCHUP!CI$1,SWISSW!$F:$F,"Draw")+COUNTIFS(SWISSW!$I:$I,MATCHUP!CI$1,SWISSW!$J:$J,MATCHUP!$A65)-COUNTIFS(SWISSW!$I:$I,MATCHUP!CI$1,SWISSW!$J:$J,MATCHUP!$A65,SWISSW!$F:$F,"Draw")),"-")</f>
        <v>-</v>
      </c>
      <c r="CJ65" s="5" t="str">
        <f ca="1">IFERROR((COUNTIFS(SWISSW!$I:$I,MATCHUP!$A65,SWISSW!$J:$J,MATCHUP!CJ$1,SWISSW!$F:$F,"Won")+COUNTIFS(SWISSW!$I:$I,MATCHUP!CJ$1,SWISSW!$J:$J,MATCHUP!$A65,SWISSW!$F:$F,"Lost"))/(COUNTIFS(SWISSW!$I:$I,MATCHUP!$A65,SWISSW!$J:$J,MATCHUP!CJ$1)-COUNTIFS(SWISSW!$I:$I,MATCHUP!$A65,SWISSW!$J:$J,MATCHUP!CJ$1,SWISSW!$F:$F,"Draw")+COUNTIFS(SWISSW!$I:$I,MATCHUP!CJ$1,SWISSW!$J:$J,MATCHUP!$A65)-COUNTIFS(SWISSW!$I:$I,MATCHUP!CJ$1,SWISSW!$J:$J,MATCHUP!$A65,SWISSW!$F:$F,"Draw")),"-")</f>
        <v>-</v>
      </c>
      <c r="CK65" s="5" t="str">
        <f ca="1">IFERROR((COUNTIFS(SWISSW!$I:$I,MATCHUP!$A65,SWISSW!$J:$J,MATCHUP!CK$1,SWISSW!$F:$F,"Won")+COUNTIFS(SWISSW!$I:$I,MATCHUP!CK$1,SWISSW!$J:$J,MATCHUP!$A65,SWISSW!$F:$F,"Lost"))/(COUNTIFS(SWISSW!$I:$I,MATCHUP!$A65,SWISSW!$J:$J,MATCHUP!CK$1)-COUNTIFS(SWISSW!$I:$I,MATCHUP!$A65,SWISSW!$J:$J,MATCHUP!CK$1,SWISSW!$F:$F,"Draw")+COUNTIFS(SWISSW!$I:$I,MATCHUP!CK$1,SWISSW!$J:$J,MATCHUP!$A65)-COUNTIFS(SWISSW!$I:$I,MATCHUP!CK$1,SWISSW!$J:$J,MATCHUP!$A65,SWISSW!$F:$F,"Draw")),"-")</f>
        <v>-</v>
      </c>
      <c r="CL65" s="5" t="str">
        <f ca="1">IFERROR((COUNTIFS(SWISSW!$I:$I,MATCHUP!$A65,SWISSW!$J:$J,MATCHUP!CL$1,SWISSW!$F:$F,"Won")+COUNTIFS(SWISSW!$I:$I,MATCHUP!CL$1,SWISSW!$J:$J,MATCHUP!$A65,SWISSW!$F:$F,"Lost"))/(COUNTIFS(SWISSW!$I:$I,MATCHUP!$A65,SWISSW!$J:$J,MATCHUP!CL$1)-COUNTIFS(SWISSW!$I:$I,MATCHUP!$A65,SWISSW!$J:$J,MATCHUP!CL$1,SWISSW!$F:$F,"Draw")+COUNTIFS(SWISSW!$I:$I,MATCHUP!CL$1,SWISSW!$J:$J,MATCHUP!$A65)-COUNTIFS(SWISSW!$I:$I,MATCHUP!CL$1,SWISSW!$J:$J,MATCHUP!$A65,SWISSW!$F:$F,"Draw")),"-")</f>
        <v>-</v>
      </c>
      <c r="CM65" s="5" t="str">
        <f ca="1">IFERROR((COUNTIFS(SWISSW!$I:$I,MATCHUP!$A65,SWISSW!$J:$J,MATCHUP!CM$1,SWISSW!$F:$F,"Won")+COUNTIFS(SWISSW!$I:$I,MATCHUP!CM$1,SWISSW!$J:$J,MATCHUP!$A65,SWISSW!$F:$F,"Lost"))/(COUNTIFS(SWISSW!$I:$I,MATCHUP!$A65,SWISSW!$J:$J,MATCHUP!CM$1)-COUNTIFS(SWISSW!$I:$I,MATCHUP!$A65,SWISSW!$J:$J,MATCHUP!CM$1,SWISSW!$F:$F,"Draw")+COUNTIFS(SWISSW!$I:$I,MATCHUP!CM$1,SWISSW!$J:$J,MATCHUP!$A65)-COUNTIFS(SWISSW!$I:$I,MATCHUP!CM$1,SWISSW!$J:$J,MATCHUP!$A65,SWISSW!$F:$F,"Draw")),"-")</f>
        <v>-</v>
      </c>
      <c r="CN65" s="5" t="str">
        <f ca="1">IFERROR((COUNTIFS(SWISSW!$I:$I,MATCHUP!$A65,SWISSW!$J:$J,MATCHUP!CN$1,SWISSW!$F:$F,"Won")+COUNTIFS(SWISSW!$I:$I,MATCHUP!CN$1,SWISSW!$J:$J,MATCHUP!$A65,SWISSW!$F:$F,"Lost"))/(COUNTIFS(SWISSW!$I:$I,MATCHUP!$A65,SWISSW!$J:$J,MATCHUP!CN$1)-COUNTIFS(SWISSW!$I:$I,MATCHUP!$A65,SWISSW!$J:$J,MATCHUP!CN$1,SWISSW!$F:$F,"Draw")+COUNTIFS(SWISSW!$I:$I,MATCHUP!CN$1,SWISSW!$J:$J,MATCHUP!$A65)-COUNTIFS(SWISSW!$I:$I,MATCHUP!CN$1,SWISSW!$J:$J,MATCHUP!$A65,SWISSW!$F:$F,"Draw")),"-")</f>
        <v>-</v>
      </c>
      <c r="CO65" s="5" t="str">
        <f ca="1">IFERROR((COUNTIFS(SWISSW!$I:$I,MATCHUP!$A65,SWISSW!$J:$J,MATCHUP!CO$1,SWISSW!$F:$F,"Won")+COUNTIFS(SWISSW!$I:$I,MATCHUP!CO$1,SWISSW!$J:$J,MATCHUP!$A65,SWISSW!$F:$F,"Lost"))/(COUNTIFS(SWISSW!$I:$I,MATCHUP!$A65,SWISSW!$J:$J,MATCHUP!CO$1)-COUNTIFS(SWISSW!$I:$I,MATCHUP!$A65,SWISSW!$J:$J,MATCHUP!CO$1,SWISSW!$F:$F,"Draw")+COUNTIFS(SWISSW!$I:$I,MATCHUP!CO$1,SWISSW!$J:$J,MATCHUP!$A65)-COUNTIFS(SWISSW!$I:$I,MATCHUP!CO$1,SWISSW!$J:$J,MATCHUP!$A65,SWISSW!$F:$F,"Draw")),"-")</f>
        <v>-</v>
      </c>
      <c r="CP65" s="5" t="str">
        <f ca="1">IFERROR((COUNTIFS(SWISSW!$I:$I,MATCHUP!$A65,SWISSW!$J:$J,MATCHUP!CP$1,SWISSW!$F:$F,"Won")+COUNTIFS(SWISSW!$I:$I,MATCHUP!CP$1,SWISSW!$J:$J,MATCHUP!$A65,SWISSW!$F:$F,"Lost"))/(COUNTIFS(SWISSW!$I:$I,MATCHUP!$A65,SWISSW!$J:$J,MATCHUP!CP$1)-COUNTIFS(SWISSW!$I:$I,MATCHUP!$A65,SWISSW!$J:$J,MATCHUP!CP$1,SWISSW!$F:$F,"Draw")+COUNTIFS(SWISSW!$I:$I,MATCHUP!CP$1,SWISSW!$J:$J,MATCHUP!$A65)-COUNTIFS(SWISSW!$I:$I,MATCHUP!CP$1,SWISSW!$J:$J,MATCHUP!$A65,SWISSW!$F:$F,"Draw")),"-")</f>
        <v>-</v>
      </c>
      <c r="CQ65" s="5" t="str">
        <f ca="1">IFERROR((COUNTIFS(SWISSW!$I:$I,MATCHUP!$A65,SWISSW!$J:$J,MATCHUP!CQ$1,SWISSW!$F:$F,"Won")+COUNTIFS(SWISSW!$I:$I,MATCHUP!CQ$1,SWISSW!$J:$J,MATCHUP!$A65,SWISSW!$F:$F,"Lost"))/(COUNTIFS(SWISSW!$I:$I,MATCHUP!$A65,SWISSW!$J:$J,MATCHUP!CQ$1)-COUNTIFS(SWISSW!$I:$I,MATCHUP!$A65,SWISSW!$J:$J,MATCHUP!CQ$1,SWISSW!$F:$F,"Draw")+COUNTIFS(SWISSW!$I:$I,MATCHUP!CQ$1,SWISSW!$J:$J,MATCHUP!$A65)-COUNTIFS(SWISSW!$I:$I,MATCHUP!CQ$1,SWISSW!$J:$J,MATCHUP!$A65,SWISSW!$F:$F,"Draw")),"-")</f>
        <v>-</v>
      </c>
      <c r="CR65" s="5" t="str">
        <f ca="1">IFERROR((COUNTIFS(SWISSW!$I:$I,MATCHUP!$A65,SWISSW!$J:$J,MATCHUP!CR$1,SWISSW!$F:$F,"Won")+COUNTIFS(SWISSW!$I:$I,MATCHUP!CR$1,SWISSW!$J:$J,MATCHUP!$A65,SWISSW!$F:$F,"Lost"))/(COUNTIFS(SWISSW!$I:$I,MATCHUP!$A65,SWISSW!$J:$J,MATCHUP!CR$1)-COUNTIFS(SWISSW!$I:$I,MATCHUP!$A65,SWISSW!$J:$J,MATCHUP!CR$1,SWISSW!$F:$F,"Draw")+COUNTIFS(SWISSW!$I:$I,MATCHUP!CR$1,SWISSW!$J:$J,MATCHUP!$A65)-COUNTIFS(SWISSW!$I:$I,MATCHUP!CR$1,SWISSW!$J:$J,MATCHUP!$A65,SWISSW!$F:$F,"Draw")),"-")</f>
        <v>-</v>
      </c>
      <c r="CS65" s="5" t="str">
        <f ca="1">IFERROR((COUNTIFS(SWISSW!$I:$I,MATCHUP!$A65,SWISSW!$J:$J,MATCHUP!CS$1,SWISSW!$F:$F,"Won")+COUNTIFS(SWISSW!$I:$I,MATCHUP!CS$1,SWISSW!$J:$J,MATCHUP!$A65,SWISSW!$F:$F,"Lost"))/(COUNTIFS(SWISSW!$I:$I,MATCHUP!$A65,SWISSW!$J:$J,MATCHUP!CS$1)-COUNTIFS(SWISSW!$I:$I,MATCHUP!$A65,SWISSW!$J:$J,MATCHUP!CS$1,SWISSW!$F:$F,"Draw")+COUNTIFS(SWISSW!$I:$I,MATCHUP!CS$1,SWISSW!$J:$J,MATCHUP!$A65)-COUNTIFS(SWISSW!$I:$I,MATCHUP!CS$1,SWISSW!$J:$J,MATCHUP!$A65,SWISSW!$F:$F,"Draw")),"-")</f>
        <v>-</v>
      </c>
      <c r="CT65" s="5" t="str">
        <f ca="1">IFERROR((COUNTIFS(SWISSW!$I:$I,MATCHUP!$A65,SWISSW!$J:$J,MATCHUP!CT$1,SWISSW!$F:$F,"Won")+COUNTIFS(SWISSW!$I:$I,MATCHUP!CT$1,SWISSW!$J:$J,MATCHUP!$A65,SWISSW!$F:$F,"Lost"))/(COUNTIFS(SWISSW!$I:$I,MATCHUP!$A65,SWISSW!$J:$J,MATCHUP!CT$1)-COUNTIFS(SWISSW!$I:$I,MATCHUP!$A65,SWISSW!$J:$J,MATCHUP!CT$1,SWISSW!$F:$F,"Draw")+COUNTIFS(SWISSW!$I:$I,MATCHUP!CT$1,SWISSW!$J:$J,MATCHUP!$A65)-COUNTIFS(SWISSW!$I:$I,MATCHUP!CT$1,SWISSW!$J:$J,MATCHUP!$A65,SWISSW!$F:$F,"Draw")),"-")</f>
        <v>-</v>
      </c>
      <c r="CU65" s="5" t="str">
        <f ca="1">IFERROR((COUNTIFS(SWISSW!$I:$I,MATCHUP!$A65,SWISSW!$J:$J,MATCHUP!CU$1,SWISSW!$F:$F,"Won")+COUNTIFS(SWISSW!$I:$I,MATCHUP!CU$1,SWISSW!$J:$J,MATCHUP!$A65,SWISSW!$F:$F,"Lost"))/(COUNTIFS(SWISSW!$I:$I,MATCHUP!$A65,SWISSW!$J:$J,MATCHUP!CU$1)-COUNTIFS(SWISSW!$I:$I,MATCHUP!$A65,SWISSW!$J:$J,MATCHUP!CU$1,SWISSW!$F:$F,"Draw")+COUNTIFS(SWISSW!$I:$I,MATCHUP!CU$1,SWISSW!$J:$J,MATCHUP!$A65)-COUNTIFS(SWISSW!$I:$I,MATCHUP!CU$1,SWISSW!$J:$J,MATCHUP!$A65,SWISSW!$F:$F,"Draw")),"-")</f>
        <v>-</v>
      </c>
      <c r="CV65" s="5" t="str">
        <f ca="1">IFERROR((COUNTIFS(SWISSW!$I:$I,MATCHUP!$A65,SWISSW!$J:$J,MATCHUP!CV$1,SWISSW!$F:$F,"Won")+COUNTIFS(SWISSW!$I:$I,MATCHUP!CV$1,SWISSW!$J:$J,MATCHUP!$A65,SWISSW!$F:$F,"Lost"))/(COUNTIFS(SWISSW!$I:$I,MATCHUP!$A65,SWISSW!$J:$J,MATCHUP!CV$1)-COUNTIFS(SWISSW!$I:$I,MATCHUP!$A65,SWISSW!$J:$J,MATCHUP!CV$1,SWISSW!$F:$F,"Draw")+COUNTIFS(SWISSW!$I:$I,MATCHUP!CV$1,SWISSW!$J:$J,MATCHUP!$A65)-COUNTIFS(SWISSW!$I:$I,MATCHUP!CV$1,SWISSW!$J:$J,MATCHUP!$A65,SWISSW!$F:$F,"Draw")),"-")</f>
        <v>-</v>
      </c>
    </row>
    <row r="66" spans="1:100" ht="55" customHeight="1" x14ac:dyDescent="0.3">
      <c r="A66" s="3" cm="1">
        <f t="array" aca="1" ref="A66" ca="1">INDIRECT(ADDRESS(ROW(),1,,1,"METABREAK"))</f>
        <v>0</v>
      </c>
      <c r="B66" s="5" t="str">
        <f ca="1">IFERROR((COUNTIFS(SWISSW!$I:$I,MATCHUP!$A66,SWISSW!$J:$J,MATCHUP!B$1,SWISSW!$F:$F,"Won")+COUNTIFS(SWISSW!$I:$I,MATCHUP!B$1,SWISSW!$J:$J,MATCHUP!$A66,SWISSW!$F:$F,"Lost"))/(COUNTIFS(SWISSW!$I:$I,MATCHUP!$A66,SWISSW!$J:$J,MATCHUP!B$1)-COUNTIFS(SWISSW!$I:$I,MATCHUP!$A66,SWISSW!$J:$J,MATCHUP!B$1,SWISSW!$F:$F,"Draw")+COUNTIFS(SWISSW!$I:$I,MATCHUP!B$1,SWISSW!$J:$J,MATCHUP!$A66)-COUNTIFS(SWISSW!$I:$I,MATCHUP!B$1,SWISSW!$J:$J,MATCHUP!$A66,SWISSW!$F:$F,"Draw")),"-")</f>
        <v>-</v>
      </c>
      <c r="C66" s="5" t="str">
        <f ca="1">IFERROR((COUNTIFS(SWISSW!$I:$I,MATCHUP!$A66,SWISSW!$J:$J,MATCHUP!C$1,SWISSW!$F:$F,"Won")+COUNTIFS(SWISSW!$I:$I,MATCHUP!C$1,SWISSW!$J:$J,MATCHUP!$A66,SWISSW!$F:$F,"Lost"))/(COUNTIFS(SWISSW!$I:$I,MATCHUP!$A66,SWISSW!$J:$J,MATCHUP!C$1)-COUNTIFS(SWISSW!$I:$I,MATCHUP!$A66,SWISSW!$J:$J,MATCHUP!C$1,SWISSW!$F:$F,"Draw")+COUNTIFS(SWISSW!$I:$I,MATCHUP!C$1,SWISSW!$J:$J,MATCHUP!$A66)-COUNTIFS(SWISSW!$I:$I,MATCHUP!C$1,SWISSW!$J:$J,MATCHUP!$A66,SWISSW!$F:$F,"Draw")),"-")</f>
        <v>-</v>
      </c>
      <c r="D66" s="5" t="str">
        <f ca="1">IFERROR((COUNTIFS(SWISSW!$I:$I,MATCHUP!$A66,SWISSW!$J:$J,MATCHUP!D$1,SWISSW!$F:$F,"Won")+COUNTIFS(SWISSW!$I:$I,MATCHUP!D$1,SWISSW!$J:$J,MATCHUP!$A66,SWISSW!$F:$F,"Lost"))/(COUNTIFS(SWISSW!$I:$I,MATCHUP!$A66,SWISSW!$J:$J,MATCHUP!D$1)-COUNTIFS(SWISSW!$I:$I,MATCHUP!$A66,SWISSW!$J:$J,MATCHUP!D$1,SWISSW!$F:$F,"Draw")+COUNTIFS(SWISSW!$I:$I,MATCHUP!D$1,SWISSW!$J:$J,MATCHUP!$A66)-COUNTIFS(SWISSW!$I:$I,MATCHUP!D$1,SWISSW!$J:$J,MATCHUP!$A66,SWISSW!$F:$F,"Draw")),"-")</f>
        <v>-</v>
      </c>
      <c r="E66" s="5" t="str">
        <f ca="1">IFERROR((COUNTIFS(SWISSW!$I:$I,MATCHUP!$A66,SWISSW!$J:$J,MATCHUP!E$1,SWISSW!$F:$F,"Won")+COUNTIFS(SWISSW!$I:$I,MATCHUP!E$1,SWISSW!$J:$J,MATCHUP!$A66,SWISSW!$F:$F,"Lost"))/(COUNTIFS(SWISSW!$I:$I,MATCHUP!$A66,SWISSW!$J:$J,MATCHUP!E$1)-COUNTIFS(SWISSW!$I:$I,MATCHUP!$A66,SWISSW!$J:$J,MATCHUP!E$1,SWISSW!$F:$F,"Draw")+COUNTIFS(SWISSW!$I:$I,MATCHUP!E$1,SWISSW!$J:$J,MATCHUP!$A66)-COUNTIFS(SWISSW!$I:$I,MATCHUP!E$1,SWISSW!$J:$J,MATCHUP!$A66,SWISSW!$F:$F,"Draw")),"-")</f>
        <v>-</v>
      </c>
      <c r="F66" s="5" t="str">
        <f ca="1">IFERROR((COUNTIFS(SWISSW!$I:$I,MATCHUP!$A66,SWISSW!$J:$J,MATCHUP!F$1,SWISSW!$F:$F,"Won")+COUNTIFS(SWISSW!$I:$I,MATCHUP!F$1,SWISSW!$J:$J,MATCHUP!$A66,SWISSW!$F:$F,"Lost"))/(COUNTIFS(SWISSW!$I:$I,MATCHUP!$A66,SWISSW!$J:$J,MATCHUP!F$1)-COUNTIFS(SWISSW!$I:$I,MATCHUP!$A66,SWISSW!$J:$J,MATCHUP!F$1,SWISSW!$F:$F,"Draw")+COUNTIFS(SWISSW!$I:$I,MATCHUP!F$1,SWISSW!$J:$J,MATCHUP!$A66)-COUNTIFS(SWISSW!$I:$I,MATCHUP!F$1,SWISSW!$J:$J,MATCHUP!$A66,SWISSW!$F:$F,"Draw")),"-")</f>
        <v>-</v>
      </c>
      <c r="G66" s="5" t="str">
        <f ca="1">IFERROR((COUNTIFS(SWISSW!$I:$I,MATCHUP!$A66,SWISSW!$J:$J,MATCHUP!G$1,SWISSW!$F:$F,"Won")+COUNTIFS(SWISSW!$I:$I,MATCHUP!G$1,SWISSW!$J:$J,MATCHUP!$A66,SWISSW!$F:$F,"Lost"))/(COUNTIFS(SWISSW!$I:$I,MATCHUP!$A66,SWISSW!$J:$J,MATCHUP!G$1)-COUNTIFS(SWISSW!$I:$I,MATCHUP!$A66,SWISSW!$J:$J,MATCHUP!G$1,SWISSW!$F:$F,"Draw")+COUNTIFS(SWISSW!$I:$I,MATCHUP!G$1,SWISSW!$J:$J,MATCHUP!$A66)-COUNTIFS(SWISSW!$I:$I,MATCHUP!G$1,SWISSW!$J:$J,MATCHUP!$A66,SWISSW!$F:$F,"Draw")),"-")</f>
        <v>-</v>
      </c>
      <c r="H66" s="5" t="str">
        <f ca="1">IFERROR((COUNTIFS(SWISSW!$I:$I,MATCHUP!$A66,SWISSW!$J:$J,MATCHUP!H$1,SWISSW!$F:$F,"Won")+COUNTIFS(SWISSW!$I:$I,MATCHUP!H$1,SWISSW!$J:$J,MATCHUP!$A66,SWISSW!$F:$F,"Lost"))/(COUNTIFS(SWISSW!$I:$I,MATCHUP!$A66,SWISSW!$J:$J,MATCHUP!H$1)-COUNTIFS(SWISSW!$I:$I,MATCHUP!$A66,SWISSW!$J:$J,MATCHUP!H$1,SWISSW!$F:$F,"Draw")+COUNTIFS(SWISSW!$I:$I,MATCHUP!H$1,SWISSW!$J:$J,MATCHUP!$A66)-COUNTIFS(SWISSW!$I:$I,MATCHUP!H$1,SWISSW!$J:$J,MATCHUP!$A66,SWISSW!$F:$F,"Draw")),"-")</f>
        <v>-</v>
      </c>
      <c r="I66" s="5" t="str">
        <f ca="1">IFERROR((COUNTIFS(SWISSW!$I:$I,MATCHUP!$A66,SWISSW!$J:$J,MATCHUP!I$1,SWISSW!$F:$F,"Won")+COUNTIFS(SWISSW!$I:$I,MATCHUP!I$1,SWISSW!$J:$J,MATCHUP!$A66,SWISSW!$F:$F,"Lost"))/(COUNTIFS(SWISSW!$I:$I,MATCHUP!$A66,SWISSW!$J:$J,MATCHUP!I$1)-COUNTIFS(SWISSW!$I:$I,MATCHUP!$A66,SWISSW!$J:$J,MATCHUP!I$1,SWISSW!$F:$F,"Draw")+COUNTIFS(SWISSW!$I:$I,MATCHUP!I$1,SWISSW!$J:$J,MATCHUP!$A66)-COUNTIFS(SWISSW!$I:$I,MATCHUP!I$1,SWISSW!$J:$J,MATCHUP!$A66,SWISSW!$F:$F,"Draw")),"-")</f>
        <v>-</v>
      </c>
      <c r="J66" s="5" t="str">
        <f ca="1">IFERROR((COUNTIFS(SWISSW!$I:$I,MATCHUP!$A66,SWISSW!$J:$J,MATCHUP!J$1,SWISSW!$F:$F,"Won")+COUNTIFS(SWISSW!$I:$I,MATCHUP!J$1,SWISSW!$J:$J,MATCHUP!$A66,SWISSW!$F:$F,"Lost"))/(COUNTIFS(SWISSW!$I:$I,MATCHUP!$A66,SWISSW!$J:$J,MATCHUP!J$1)-COUNTIFS(SWISSW!$I:$I,MATCHUP!$A66,SWISSW!$J:$J,MATCHUP!J$1,SWISSW!$F:$F,"Draw")+COUNTIFS(SWISSW!$I:$I,MATCHUP!J$1,SWISSW!$J:$J,MATCHUP!$A66)-COUNTIFS(SWISSW!$I:$I,MATCHUP!J$1,SWISSW!$J:$J,MATCHUP!$A66,SWISSW!$F:$F,"Draw")),"-")</f>
        <v>-</v>
      </c>
      <c r="K66" s="5" t="str">
        <f ca="1">IFERROR((COUNTIFS(SWISSW!$I:$I,MATCHUP!$A66,SWISSW!$J:$J,MATCHUP!K$1,SWISSW!$F:$F,"Won")+COUNTIFS(SWISSW!$I:$I,MATCHUP!K$1,SWISSW!$J:$J,MATCHUP!$A66,SWISSW!$F:$F,"Lost"))/(COUNTIFS(SWISSW!$I:$I,MATCHUP!$A66,SWISSW!$J:$J,MATCHUP!K$1)-COUNTIFS(SWISSW!$I:$I,MATCHUP!$A66,SWISSW!$J:$J,MATCHUP!K$1,SWISSW!$F:$F,"Draw")+COUNTIFS(SWISSW!$I:$I,MATCHUP!K$1,SWISSW!$J:$J,MATCHUP!$A66)-COUNTIFS(SWISSW!$I:$I,MATCHUP!K$1,SWISSW!$J:$J,MATCHUP!$A66,SWISSW!$F:$F,"Draw")),"-")</f>
        <v>-</v>
      </c>
      <c r="L66" s="5" t="str">
        <f ca="1">IFERROR((COUNTIFS(SWISSW!$I:$I,MATCHUP!$A66,SWISSW!$J:$J,MATCHUP!L$1,SWISSW!$F:$F,"Won")+COUNTIFS(SWISSW!$I:$I,MATCHUP!L$1,SWISSW!$J:$J,MATCHUP!$A66,SWISSW!$F:$F,"Lost"))/(COUNTIFS(SWISSW!$I:$I,MATCHUP!$A66,SWISSW!$J:$J,MATCHUP!L$1)-COUNTIFS(SWISSW!$I:$I,MATCHUP!$A66,SWISSW!$J:$J,MATCHUP!L$1,SWISSW!$F:$F,"Draw")+COUNTIFS(SWISSW!$I:$I,MATCHUP!L$1,SWISSW!$J:$J,MATCHUP!$A66)-COUNTIFS(SWISSW!$I:$I,MATCHUP!L$1,SWISSW!$J:$J,MATCHUP!$A66,SWISSW!$F:$F,"Draw")),"-")</f>
        <v>-</v>
      </c>
      <c r="M66" s="5" t="str">
        <f ca="1">IFERROR((COUNTIFS(SWISSW!$I:$I,MATCHUP!$A66,SWISSW!$J:$J,MATCHUP!M$1,SWISSW!$F:$F,"Won")+COUNTIFS(SWISSW!$I:$I,MATCHUP!M$1,SWISSW!$J:$J,MATCHUP!$A66,SWISSW!$F:$F,"Lost"))/(COUNTIFS(SWISSW!$I:$I,MATCHUP!$A66,SWISSW!$J:$J,MATCHUP!M$1)-COUNTIFS(SWISSW!$I:$I,MATCHUP!$A66,SWISSW!$J:$J,MATCHUP!M$1,SWISSW!$F:$F,"Draw")+COUNTIFS(SWISSW!$I:$I,MATCHUP!M$1,SWISSW!$J:$J,MATCHUP!$A66)-COUNTIFS(SWISSW!$I:$I,MATCHUP!M$1,SWISSW!$J:$J,MATCHUP!$A66,SWISSW!$F:$F,"Draw")),"-")</f>
        <v>-</v>
      </c>
      <c r="N66" s="5" t="str">
        <f ca="1">IFERROR((COUNTIFS(SWISSW!$I:$I,MATCHUP!$A66,SWISSW!$J:$J,MATCHUP!N$1,SWISSW!$F:$F,"Won")+COUNTIFS(SWISSW!$I:$I,MATCHUP!N$1,SWISSW!$J:$J,MATCHUP!$A66,SWISSW!$F:$F,"Lost"))/(COUNTIFS(SWISSW!$I:$I,MATCHUP!$A66,SWISSW!$J:$J,MATCHUP!N$1)-COUNTIFS(SWISSW!$I:$I,MATCHUP!$A66,SWISSW!$J:$J,MATCHUP!N$1,SWISSW!$F:$F,"Draw")+COUNTIFS(SWISSW!$I:$I,MATCHUP!N$1,SWISSW!$J:$J,MATCHUP!$A66)-COUNTIFS(SWISSW!$I:$I,MATCHUP!N$1,SWISSW!$J:$J,MATCHUP!$A66,SWISSW!$F:$F,"Draw")),"-")</f>
        <v>-</v>
      </c>
      <c r="O66" s="5" t="str">
        <f ca="1">IFERROR((COUNTIFS(SWISSW!$I:$I,MATCHUP!$A66,SWISSW!$J:$J,MATCHUP!O$1,SWISSW!$F:$F,"Won")+COUNTIFS(SWISSW!$I:$I,MATCHUP!O$1,SWISSW!$J:$J,MATCHUP!$A66,SWISSW!$F:$F,"Lost"))/(COUNTIFS(SWISSW!$I:$I,MATCHUP!$A66,SWISSW!$J:$J,MATCHUP!O$1)-COUNTIFS(SWISSW!$I:$I,MATCHUP!$A66,SWISSW!$J:$J,MATCHUP!O$1,SWISSW!$F:$F,"Draw")+COUNTIFS(SWISSW!$I:$I,MATCHUP!O$1,SWISSW!$J:$J,MATCHUP!$A66)-COUNTIFS(SWISSW!$I:$I,MATCHUP!O$1,SWISSW!$J:$J,MATCHUP!$A66,SWISSW!$F:$F,"Draw")),"-")</f>
        <v>-</v>
      </c>
      <c r="P66" s="5" t="str">
        <f ca="1">IFERROR((COUNTIFS(SWISSW!$I:$I,MATCHUP!$A66,SWISSW!$J:$J,MATCHUP!P$1,SWISSW!$F:$F,"Won")+COUNTIFS(SWISSW!$I:$I,MATCHUP!P$1,SWISSW!$J:$J,MATCHUP!$A66,SWISSW!$F:$F,"Lost"))/(COUNTIFS(SWISSW!$I:$I,MATCHUP!$A66,SWISSW!$J:$J,MATCHUP!P$1)-COUNTIFS(SWISSW!$I:$I,MATCHUP!$A66,SWISSW!$J:$J,MATCHUP!P$1,SWISSW!$F:$F,"Draw")+COUNTIFS(SWISSW!$I:$I,MATCHUP!P$1,SWISSW!$J:$J,MATCHUP!$A66)-COUNTIFS(SWISSW!$I:$I,MATCHUP!P$1,SWISSW!$J:$J,MATCHUP!$A66,SWISSW!$F:$F,"Draw")),"-")</f>
        <v>-</v>
      </c>
      <c r="Q66" s="5" t="str">
        <f ca="1">IFERROR((COUNTIFS(SWISSW!$I:$I,MATCHUP!$A66,SWISSW!$J:$J,MATCHUP!Q$1,SWISSW!$F:$F,"Won")+COUNTIFS(SWISSW!$I:$I,MATCHUP!Q$1,SWISSW!$J:$J,MATCHUP!$A66,SWISSW!$F:$F,"Lost"))/(COUNTIFS(SWISSW!$I:$I,MATCHUP!$A66,SWISSW!$J:$J,MATCHUP!Q$1)-COUNTIFS(SWISSW!$I:$I,MATCHUP!$A66,SWISSW!$J:$J,MATCHUP!Q$1,SWISSW!$F:$F,"Draw")+COUNTIFS(SWISSW!$I:$I,MATCHUP!Q$1,SWISSW!$J:$J,MATCHUP!$A66)-COUNTIFS(SWISSW!$I:$I,MATCHUP!Q$1,SWISSW!$J:$J,MATCHUP!$A66,SWISSW!$F:$F,"Draw")),"-")</f>
        <v>-</v>
      </c>
      <c r="R66" s="5" t="str">
        <f ca="1">IFERROR((COUNTIFS(SWISSW!$I:$I,MATCHUP!$A66,SWISSW!$J:$J,MATCHUP!R$1,SWISSW!$F:$F,"Won")+COUNTIFS(SWISSW!$I:$I,MATCHUP!R$1,SWISSW!$J:$J,MATCHUP!$A66,SWISSW!$F:$F,"Lost"))/(COUNTIFS(SWISSW!$I:$I,MATCHUP!$A66,SWISSW!$J:$J,MATCHUP!R$1)-COUNTIFS(SWISSW!$I:$I,MATCHUP!$A66,SWISSW!$J:$J,MATCHUP!R$1,SWISSW!$F:$F,"Draw")+COUNTIFS(SWISSW!$I:$I,MATCHUP!R$1,SWISSW!$J:$J,MATCHUP!$A66)-COUNTIFS(SWISSW!$I:$I,MATCHUP!R$1,SWISSW!$J:$J,MATCHUP!$A66,SWISSW!$F:$F,"Draw")),"-")</f>
        <v>-</v>
      </c>
      <c r="S66" s="5" t="str">
        <f ca="1">IFERROR((COUNTIFS(SWISSW!$I:$I,MATCHUP!$A66,SWISSW!$J:$J,MATCHUP!S$1,SWISSW!$F:$F,"Won")+COUNTIFS(SWISSW!$I:$I,MATCHUP!S$1,SWISSW!$J:$J,MATCHUP!$A66,SWISSW!$F:$F,"Lost"))/(COUNTIFS(SWISSW!$I:$I,MATCHUP!$A66,SWISSW!$J:$J,MATCHUP!S$1)-COUNTIFS(SWISSW!$I:$I,MATCHUP!$A66,SWISSW!$J:$J,MATCHUP!S$1,SWISSW!$F:$F,"Draw")+COUNTIFS(SWISSW!$I:$I,MATCHUP!S$1,SWISSW!$J:$J,MATCHUP!$A66)-COUNTIFS(SWISSW!$I:$I,MATCHUP!S$1,SWISSW!$J:$J,MATCHUP!$A66,SWISSW!$F:$F,"Draw")),"-")</f>
        <v>-</v>
      </c>
      <c r="T66" s="5" t="str">
        <f ca="1">IFERROR((COUNTIFS(SWISSW!$I:$I,MATCHUP!$A66,SWISSW!$J:$J,MATCHUP!T$1,SWISSW!$F:$F,"Won")+COUNTIFS(SWISSW!$I:$I,MATCHUP!T$1,SWISSW!$J:$J,MATCHUP!$A66,SWISSW!$F:$F,"Lost"))/(COUNTIFS(SWISSW!$I:$I,MATCHUP!$A66,SWISSW!$J:$J,MATCHUP!T$1)-COUNTIFS(SWISSW!$I:$I,MATCHUP!$A66,SWISSW!$J:$J,MATCHUP!T$1,SWISSW!$F:$F,"Draw")+COUNTIFS(SWISSW!$I:$I,MATCHUP!T$1,SWISSW!$J:$J,MATCHUP!$A66)-COUNTIFS(SWISSW!$I:$I,MATCHUP!T$1,SWISSW!$J:$J,MATCHUP!$A66,SWISSW!$F:$F,"Draw")),"-")</f>
        <v>-</v>
      </c>
      <c r="U66" s="5" t="str">
        <f ca="1">IFERROR((COUNTIFS(SWISSW!$I:$I,MATCHUP!$A66,SWISSW!$J:$J,MATCHUP!U$1,SWISSW!$F:$F,"Won")+COUNTIFS(SWISSW!$I:$I,MATCHUP!U$1,SWISSW!$J:$J,MATCHUP!$A66,SWISSW!$F:$F,"Lost"))/(COUNTIFS(SWISSW!$I:$I,MATCHUP!$A66,SWISSW!$J:$J,MATCHUP!U$1)-COUNTIFS(SWISSW!$I:$I,MATCHUP!$A66,SWISSW!$J:$J,MATCHUP!U$1,SWISSW!$F:$F,"Draw")+COUNTIFS(SWISSW!$I:$I,MATCHUP!U$1,SWISSW!$J:$J,MATCHUP!$A66)-COUNTIFS(SWISSW!$I:$I,MATCHUP!U$1,SWISSW!$J:$J,MATCHUP!$A66,SWISSW!$F:$F,"Draw")),"-")</f>
        <v>-</v>
      </c>
      <c r="V66" s="5" t="str">
        <f ca="1">IFERROR((COUNTIFS(SWISSW!$I:$I,MATCHUP!$A66,SWISSW!$J:$J,MATCHUP!V$1,SWISSW!$F:$F,"Won")+COUNTIFS(SWISSW!$I:$I,MATCHUP!V$1,SWISSW!$J:$J,MATCHUP!$A66,SWISSW!$F:$F,"Lost"))/(COUNTIFS(SWISSW!$I:$I,MATCHUP!$A66,SWISSW!$J:$J,MATCHUP!V$1)-COUNTIFS(SWISSW!$I:$I,MATCHUP!$A66,SWISSW!$J:$J,MATCHUP!V$1,SWISSW!$F:$F,"Draw")+COUNTIFS(SWISSW!$I:$I,MATCHUP!V$1,SWISSW!$J:$J,MATCHUP!$A66)-COUNTIFS(SWISSW!$I:$I,MATCHUP!V$1,SWISSW!$J:$J,MATCHUP!$A66,SWISSW!$F:$F,"Draw")),"-")</f>
        <v>-</v>
      </c>
      <c r="W66" s="5" t="str">
        <f ca="1">IFERROR((COUNTIFS(SWISSW!$I:$I,MATCHUP!$A66,SWISSW!$J:$J,MATCHUP!W$1,SWISSW!$F:$F,"Won")+COUNTIFS(SWISSW!$I:$I,MATCHUP!W$1,SWISSW!$J:$J,MATCHUP!$A66,SWISSW!$F:$F,"Lost"))/(COUNTIFS(SWISSW!$I:$I,MATCHUP!$A66,SWISSW!$J:$J,MATCHUP!W$1)-COUNTIFS(SWISSW!$I:$I,MATCHUP!$A66,SWISSW!$J:$J,MATCHUP!W$1,SWISSW!$F:$F,"Draw")+COUNTIFS(SWISSW!$I:$I,MATCHUP!W$1,SWISSW!$J:$J,MATCHUP!$A66)-COUNTIFS(SWISSW!$I:$I,MATCHUP!W$1,SWISSW!$J:$J,MATCHUP!$A66,SWISSW!$F:$F,"Draw")),"-")</f>
        <v>-</v>
      </c>
      <c r="X66" s="5" t="str">
        <f ca="1">IFERROR((COUNTIFS(SWISSW!$I:$I,MATCHUP!$A66,SWISSW!$J:$J,MATCHUP!X$1,SWISSW!$F:$F,"Won")+COUNTIFS(SWISSW!$I:$I,MATCHUP!X$1,SWISSW!$J:$J,MATCHUP!$A66,SWISSW!$F:$F,"Lost"))/(COUNTIFS(SWISSW!$I:$I,MATCHUP!$A66,SWISSW!$J:$J,MATCHUP!X$1)-COUNTIFS(SWISSW!$I:$I,MATCHUP!$A66,SWISSW!$J:$J,MATCHUP!X$1,SWISSW!$F:$F,"Draw")+COUNTIFS(SWISSW!$I:$I,MATCHUP!X$1,SWISSW!$J:$J,MATCHUP!$A66)-COUNTIFS(SWISSW!$I:$I,MATCHUP!X$1,SWISSW!$J:$J,MATCHUP!$A66,SWISSW!$F:$F,"Draw")),"-")</f>
        <v>-</v>
      </c>
      <c r="Y66" s="5" t="str">
        <f ca="1">IFERROR((COUNTIFS(SWISSW!$I:$I,MATCHUP!$A66,SWISSW!$J:$J,MATCHUP!Y$1,SWISSW!$F:$F,"Won")+COUNTIFS(SWISSW!$I:$I,MATCHUP!Y$1,SWISSW!$J:$J,MATCHUP!$A66,SWISSW!$F:$F,"Lost"))/(COUNTIFS(SWISSW!$I:$I,MATCHUP!$A66,SWISSW!$J:$J,MATCHUP!Y$1)-COUNTIFS(SWISSW!$I:$I,MATCHUP!$A66,SWISSW!$J:$J,MATCHUP!Y$1,SWISSW!$F:$F,"Draw")+COUNTIFS(SWISSW!$I:$I,MATCHUP!Y$1,SWISSW!$J:$J,MATCHUP!$A66)-COUNTIFS(SWISSW!$I:$I,MATCHUP!Y$1,SWISSW!$J:$J,MATCHUP!$A66,SWISSW!$F:$F,"Draw")),"-")</f>
        <v>-</v>
      </c>
      <c r="Z66" s="5" t="str">
        <f ca="1">IFERROR((COUNTIFS(SWISSW!$I:$I,MATCHUP!$A66,SWISSW!$J:$J,MATCHUP!Z$1,SWISSW!$F:$F,"Won")+COUNTIFS(SWISSW!$I:$I,MATCHUP!Z$1,SWISSW!$J:$J,MATCHUP!$A66,SWISSW!$F:$F,"Lost"))/(COUNTIFS(SWISSW!$I:$I,MATCHUP!$A66,SWISSW!$J:$J,MATCHUP!Z$1)-COUNTIFS(SWISSW!$I:$I,MATCHUP!$A66,SWISSW!$J:$J,MATCHUP!Z$1,SWISSW!$F:$F,"Draw")+COUNTIFS(SWISSW!$I:$I,MATCHUP!Z$1,SWISSW!$J:$J,MATCHUP!$A66)-COUNTIFS(SWISSW!$I:$I,MATCHUP!Z$1,SWISSW!$J:$J,MATCHUP!$A66,SWISSW!$F:$F,"Draw")),"-")</f>
        <v>-</v>
      </c>
      <c r="AA66" s="5" t="str">
        <f ca="1">IFERROR((COUNTIFS(SWISSW!$I:$I,MATCHUP!$A66,SWISSW!$J:$J,MATCHUP!AA$1,SWISSW!$F:$F,"Won")+COUNTIFS(SWISSW!$I:$I,MATCHUP!AA$1,SWISSW!$J:$J,MATCHUP!$A66,SWISSW!$F:$F,"Lost"))/(COUNTIFS(SWISSW!$I:$I,MATCHUP!$A66,SWISSW!$J:$J,MATCHUP!AA$1)-COUNTIFS(SWISSW!$I:$I,MATCHUP!$A66,SWISSW!$J:$J,MATCHUP!AA$1,SWISSW!$F:$F,"Draw")+COUNTIFS(SWISSW!$I:$I,MATCHUP!AA$1,SWISSW!$J:$J,MATCHUP!$A66)-COUNTIFS(SWISSW!$I:$I,MATCHUP!AA$1,SWISSW!$J:$J,MATCHUP!$A66,SWISSW!$F:$F,"Draw")),"-")</f>
        <v>-</v>
      </c>
      <c r="AB66" s="5" t="str">
        <f ca="1">IFERROR((COUNTIFS(SWISSW!$I:$I,MATCHUP!$A66,SWISSW!$J:$J,MATCHUP!AB$1,SWISSW!$F:$F,"Won")+COUNTIFS(SWISSW!$I:$I,MATCHUP!AB$1,SWISSW!$J:$J,MATCHUP!$A66,SWISSW!$F:$F,"Lost"))/(COUNTIFS(SWISSW!$I:$I,MATCHUP!$A66,SWISSW!$J:$J,MATCHUP!AB$1)-COUNTIFS(SWISSW!$I:$I,MATCHUP!$A66,SWISSW!$J:$J,MATCHUP!AB$1,SWISSW!$F:$F,"Draw")+COUNTIFS(SWISSW!$I:$I,MATCHUP!AB$1,SWISSW!$J:$J,MATCHUP!$A66)-COUNTIFS(SWISSW!$I:$I,MATCHUP!AB$1,SWISSW!$J:$J,MATCHUP!$A66,SWISSW!$F:$F,"Draw")),"-")</f>
        <v>-</v>
      </c>
      <c r="AC66" s="5" t="str">
        <f ca="1">IFERROR((COUNTIFS(SWISSW!$I:$I,MATCHUP!$A66,SWISSW!$J:$J,MATCHUP!AC$1,SWISSW!$F:$F,"Won")+COUNTIFS(SWISSW!$I:$I,MATCHUP!AC$1,SWISSW!$J:$J,MATCHUP!$A66,SWISSW!$F:$F,"Lost"))/(COUNTIFS(SWISSW!$I:$I,MATCHUP!$A66,SWISSW!$J:$J,MATCHUP!AC$1)-COUNTIFS(SWISSW!$I:$I,MATCHUP!$A66,SWISSW!$J:$J,MATCHUP!AC$1,SWISSW!$F:$F,"Draw")+COUNTIFS(SWISSW!$I:$I,MATCHUP!AC$1,SWISSW!$J:$J,MATCHUP!$A66)-COUNTIFS(SWISSW!$I:$I,MATCHUP!AC$1,SWISSW!$J:$J,MATCHUP!$A66,SWISSW!$F:$F,"Draw")),"-")</f>
        <v>-</v>
      </c>
      <c r="AD66" s="5" t="str">
        <f ca="1">IFERROR((COUNTIFS(SWISSW!$I:$I,MATCHUP!$A66,SWISSW!$J:$J,MATCHUP!AD$1,SWISSW!$F:$F,"Won")+COUNTIFS(SWISSW!$I:$I,MATCHUP!AD$1,SWISSW!$J:$J,MATCHUP!$A66,SWISSW!$F:$F,"Lost"))/(COUNTIFS(SWISSW!$I:$I,MATCHUP!$A66,SWISSW!$J:$J,MATCHUP!AD$1)-COUNTIFS(SWISSW!$I:$I,MATCHUP!$A66,SWISSW!$J:$J,MATCHUP!AD$1,SWISSW!$F:$F,"Draw")+COUNTIFS(SWISSW!$I:$I,MATCHUP!AD$1,SWISSW!$J:$J,MATCHUP!$A66)-COUNTIFS(SWISSW!$I:$I,MATCHUP!AD$1,SWISSW!$J:$J,MATCHUP!$A66,SWISSW!$F:$F,"Draw")),"-")</f>
        <v>-</v>
      </c>
      <c r="AE66" s="5" t="str">
        <f ca="1">IFERROR((COUNTIFS(SWISSW!$I:$I,MATCHUP!$A66,SWISSW!$J:$J,MATCHUP!AE$1,SWISSW!$F:$F,"Won")+COUNTIFS(SWISSW!$I:$I,MATCHUP!AE$1,SWISSW!$J:$J,MATCHUP!$A66,SWISSW!$F:$F,"Lost"))/(COUNTIFS(SWISSW!$I:$I,MATCHUP!$A66,SWISSW!$J:$J,MATCHUP!AE$1)-COUNTIFS(SWISSW!$I:$I,MATCHUP!$A66,SWISSW!$J:$J,MATCHUP!AE$1,SWISSW!$F:$F,"Draw")+COUNTIFS(SWISSW!$I:$I,MATCHUP!AE$1,SWISSW!$J:$J,MATCHUP!$A66)-COUNTIFS(SWISSW!$I:$I,MATCHUP!AE$1,SWISSW!$J:$J,MATCHUP!$A66,SWISSW!$F:$F,"Draw")),"-")</f>
        <v>-</v>
      </c>
      <c r="AF66" s="5" t="str">
        <f ca="1">IFERROR((COUNTIFS(SWISSW!$I:$I,MATCHUP!$A66,SWISSW!$J:$J,MATCHUP!AF$1,SWISSW!$F:$F,"Won")+COUNTIFS(SWISSW!$I:$I,MATCHUP!AF$1,SWISSW!$J:$J,MATCHUP!$A66,SWISSW!$F:$F,"Lost"))/(COUNTIFS(SWISSW!$I:$I,MATCHUP!$A66,SWISSW!$J:$J,MATCHUP!AF$1)-COUNTIFS(SWISSW!$I:$I,MATCHUP!$A66,SWISSW!$J:$J,MATCHUP!AF$1,SWISSW!$F:$F,"Draw")+COUNTIFS(SWISSW!$I:$I,MATCHUP!AF$1,SWISSW!$J:$J,MATCHUP!$A66)-COUNTIFS(SWISSW!$I:$I,MATCHUP!AF$1,SWISSW!$J:$J,MATCHUP!$A66,SWISSW!$F:$F,"Draw")),"-")</f>
        <v>-</v>
      </c>
      <c r="AG66" s="5" t="str">
        <f ca="1">IFERROR((COUNTIFS(SWISSW!$I:$I,MATCHUP!$A66,SWISSW!$J:$J,MATCHUP!AG$1,SWISSW!$F:$F,"Won")+COUNTIFS(SWISSW!$I:$I,MATCHUP!AG$1,SWISSW!$J:$J,MATCHUP!$A66,SWISSW!$F:$F,"Lost"))/(COUNTIFS(SWISSW!$I:$I,MATCHUP!$A66,SWISSW!$J:$J,MATCHUP!AG$1)-COUNTIFS(SWISSW!$I:$I,MATCHUP!$A66,SWISSW!$J:$J,MATCHUP!AG$1,SWISSW!$F:$F,"Draw")+COUNTIFS(SWISSW!$I:$I,MATCHUP!AG$1,SWISSW!$J:$J,MATCHUP!$A66)-COUNTIFS(SWISSW!$I:$I,MATCHUP!AG$1,SWISSW!$J:$J,MATCHUP!$A66,SWISSW!$F:$F,"Draw")),"-")</f>
        <v>-</v>
      </c>
      <c r="AH66" s="5" t="str">
        <f ca="1">IFERROR((COUNTIFS(SWISSW!$I:$I,MATCHUP!$A66,SWISSW!$J:$J,MATCHUP!AH$1,SWISSW!$F:$F,"Won")+COUNTIFS(SWISSW!$I:$I,MATCHUP!AH$1,SWISSW!$J:$J,MATCHUP!$A66,SWISSW!$F:$F,"Lost"))/(COUNTIFS(SWISSW!$I:$I,MATCHUP!$A66,SWISSW!$J:$J,MATCHUP!AH$1)-COUNTIFS(SWISSW!$I:$I,MATCHUP!$A66,SWISSW!$J:$J,MATCHUP!AH$1,SWISSW!$F:$F,"Draw")+COUNTIFS(SWISSW!$I:$I,MATCHUP!AH$1,SWISSW!$J:$J,MATCHUP!$A66)-COUNTIFS(SWISSW!$I:$I,MATCHUP!AH$1,SWISSW!$J:$J,MATCHUP!$A66,SWISSW!$F:$F,"Draw")),"-")</f>
        <v>-</v>
      </c>
      <c r="AI66" s="5" t="str">
        <f ca="1">IFERROR((COUNTIFS(SWISSW!$I:$I,MATCHUP!$A66,SWISSW!$J:$J,MATCHUP!AI$1,SWISSW!$F:$F,"Won")+COUNTIFS(SWISSW!$I:$I,MATCHUP!AI$1,SWISSW!$J:$J,MATCHUP!$A66,SWISSW!$F:$F,"Lost"))/(COUNTIFS(SWISSW!$I:$I,MATCHUP!$A66,SWISSW!$J:$J,MATCHUP!AI$1)-COUNTIFS(SWISSW!$I:$I,MATCHUP!$A66,SWISSW!$J:$J,MATCHUP!AI$1,SWISSW!$F:$F,"Draw")+COUNTIFS(SWISSW!$I:$I,MATCHUP!AI$1,SWISSW!$J:$J,MATCHUP!$A66)-COUNTIFS(SWISSW!$I:$I,MATCHUP!AI$1,SWISSW!$J:$J,MATCHUP!$A66,SWISSW!$F:$F,"Draw")),"-")</f>
        <v>-</v>
      </c>
      <c r="AJ66" s="5" t="str">
        <f ca="1">IFERROR((COUNTIFS(SWISSW!$I:$I,MATCHUP!$A66,SWISSW!$J:$J,MATCHUP!AJ$1,SWISSW!$F:$F,"Won")+COUNTIFS(SWISSW!$I:$I,MATCHUP!AJ$1,SWISSW!$J:$J,MATCHUP!$A66,SWISSW!$F:$F,"Lost"))/(COUNTIFS(SWISSW!$I:$I,MATCHUP!$A66,SWISSW!$J:$J,MATCHUP!AJ$1)-COUNTIFS(SWISSW!$I:$I,MATCHUP!$A66,SWISSW!$J:$J,MATCHUP!AJ$1,SWISSW!$F:$F,"Draw")+COUNTIFS(SWISSW!$I:$I,MATCHUP!AJ$1,SWISSW!$J:$J,MATCHUP!$A66)-COUNTIFS(SWISSW!$I:$I,MATCHUP!AJ$1,SWISSW!$J:$J,MATCHUP!$A66,SWISSW!$F:$F,"Draw")),"-")</f>
        <v>-</v>
      </c>
      <c r="AK66" s="5" t="str">
        <f ca="1">IFERROR((COUNTIFS(SWISSW!$I:$I,MATCHUP!$A66,SWISSW!$J:$J,MATCHUP!AK$1,SWISSW!$F:$F,"Won")+COUNTIFS(SWISSW!$I:$I,MATCHUP!AK$1,SWISSW!$J:$J,MATCHUP!$A66,SWISSW!$F:$F,"Lost"))/(COUNTIFS(SWISSW!$I:$I,MATCHUP!$A66,SWISSW!$J:$J,MATCHUP!AK$1)-COUNTIFS(SWISSW!$I:$I,MATCHUP!$A66,SWISSW!$J:$J,MATCHUP!AK$1,SWISSW!$F:$F,"Draw")+COUNTIFS(SWISSW!$I:$I,MATCHUP!AK$1,SWISSW!$J:$J,MATCHUP!$A66)-COUNTIFS(SWISSW!$I:$I,MATCHUP!AK$1,SWISSW!$J:$J,MATCHUP!$A66,SWISSW!$F:$F,"Draw")),"-")</f>
        <v>-</v>
      </c>
      <c r="AL66" s="5" t="str">
        <f ca="1">IFERROR((COUNTIFS(SWISSW!$I:$I,MATCHUP!$A66,SWISSW!$J:$J,MATCHUP!AL$1,SWISSW!$F:$F,"Won")+COUNTIFS(SWISSW!$I:$I,MATCHUP!AL$1,SWISSW!$J:$J,MATCHUP!$A66,SWISSW!$F:$F,"Lost"))/(COUNTIFS(SWISSW!$I:$I,MATCHUP!$A66,SWISSW!$J:$J,MATCHUP!AL$1)-COUNTIFS(SWISSW!$I:$I,MATCHUP!$A66,SWISSW!$J:$J,MATCHUP!AL$1,SWISSW!$F:$F,"Draw")+COUNTIFS(SWISSW!$I:$I,MATCHUP!AL$1,SWISSW!$J:$J,MATCHUP!$A66)-COUNTIFS(SWISSW!$I:$I,MATCHUP!AL$1,SWISSW!$J:$J,MATCHUP!$A66,SWISSW!$F:$F,"Draw")),"-")</f>
        <v>-</v>
      </c>
      <c r="AM66" s="5" t="str">
        <f ca="1">IFERROR((COUNTIFS(SWISSW!$I:$I,MATCHUP!$A66,SWISSW!$J:$J,MATCHUP!AM$1,SWISSW!$F:$F,"Won")+COUNTIFS(SWISSW!$I:$I,MATCHUP!AM$1,SWISSW!$J:$J,MATCHUP!$A66,SWISSW!$F:$F,"Lost"))/(COUNTIFS(SWISSW!$I:$I,MATCHUP!$A66,SWISSW!$J:$J,MATCHUP!AM$1)-COUNTIFS(SWISSW!$I:$I,MATCHUP!$A66,SWISSW!$J:$J,MATCHUP!AM$1,SWISSW!$F:$F,"Draw")+COUNTIFS(SWISSW!$I:$I,MATCHUP!AM$1,SWISSW!$J:$J,MATCHUP!$A66)-COUNTIFS(SWISSW!$I:$I,MATCHUP!AM$1,SWISSW!$J:$J,MATCHUP!$A66,SWISSW!$F:$F,"Draw")),"-")</f>
        <v>-</v>
      </c>
      <c r="AN66" s="5" t="str">
        <f ca="1">IFERROR((COUNTIFS(SWISSW!$I:$I,MATCHUP!$A66,SWISSW!$J:$J,MATCHUP!AN$1,SWISSW!$F:$F,"Won")+COUNTIFS(SWISSW!$I:$I,MATCHUP!AN$1,SWISSW!$J:$J,MATCHUP!$A66,SWISSW!$F:$F,"Lost"))/(COUNTIFS(SWISSW!$I:$I,MATCHUP!$A66,SWISSW!$J:$J,MATCHUP!AN$1)-COUNTIFS(SWISSW!$I:$I,MATCHUP!$A66,SWISSW!$J:$J,MATCHUP!AN$1,SWISSW!$F:$F,"Draw")+COUNTIFS(SWISSW!$I:$I,MATCHUP!AN$1,SWISSW!$J:$J,MATCHUP!$A66)-COUNTIFS(SWISSW!$I:$I,MATCHUP!AN$1,SWISSW!$J:$J,MATCHUP!$A66,SWISSW!$F:$F,"Draw")),"-")</f>
        <v>-</v>
      </c>
      <c r="AO66" s="5" t="str">
        <f ca="1">IFERROR((COUNTIFS(SWISSW!$I:$I,MATCHUP!$A66,SWISSW!$J:$J,MATCHUP!AO$1,SWISSW!$F:$F,"Won")+COUNTIFS(SWISSW!$I:$I,MATCHUP!AO$1,SWISSW!$J:$J,MATCHUP!$A66,SWISSW!$F:$F,"Lost"))/(COUNTIFS(SWISSW!$I:$I,MATCHUP!$A66,SWISSW!$J:$J,MATCHUP!AO$1)-COUNTIFS(SWISSW!$I:$I,MATCHUP!$A66,SWISSW!$J:$J,MATCHUP!AO$1,SWISSW!$F:$F,"Draw")+COUNTIFS(SWISSW!$I:$I,MATCHUP!AO$1,SWISSW!$J:$J,MATCHUP!$A66)-COUNTIFS(SWISSW!$I:$I,MATCHUP!AO$1,SWISSW!$J:$J,MATCHUP!$A66,SWISSW!$F:$F,"Draw")),"-")</f>
        <v>-</v>
      </c>
      <c r="AP66" s="5" t="str">
        <f ca="1">IFERROR((COUNTIFS(SWISSW!$I:$I,MATCHUP!$A66,SWISSW!$J:$J,MATCHUP!AP$1,SWISSW!$F:$F,"Won")+COUNTIFS(SWISSW!$I:$I,MATCHUP!AP$1,SWISSW!$J:$J,MATCHUP!$A66,SWISSW!$F:$F,"Lost"))/(COUNTIFS(SWISSW!$I:$I,MATCHUP!$A66,SWISSW!$J:$J,MATCHUP!AP$1)-COUNTIFS(SWISSW!$I:$I,MATCHUP!$A66,SWISSW!$J:$J,MATCHUP!AP$1,SWISSW!$F:$F,"Draw")+COUNTIFS(SWISSW!$I:$I,MATCHUP!AP$1,SWISSW!$J:$J,MATCHUP!$A66)-COUNTIFS(SWISSW!$I:$I,MATCHUP!AP$1,SWISSW!$J:$J,MATCHUP!$A66,SWISSW!$F:$F,"Draw")),"-")</f>
        <v>-</v>
      </c>
      <c r="AQ66" s="5" t="str">
        <f ca="1">IFERROR((COUNTIFS(SWISSW!$I:$I,MATCHUP!$A66,SWISSW!$J:$J,MATCHUP!AQ$1,SWISSW!$F:$F,"Won")+COUNTIFS(SWISSW!$I:$I,MATCHUP!AQ$1,SWISSW!$J:$J,MATCHUP!$A66,SWISSW!$F:$F,"Lost"))/(COUNTIFS(SWISSW!$I:$I,MATCHUP!$A66,SWISSW!$J:$J,MATCHUP!AQ$1)-COUNTIFS(SWISSW!$I:$I,MATCHUP!$A66,SWISSW!$J:$J,MATCHUP!AQ$1,SWISSW!$F:$F,"Draw")+COUNTIFS(SWISSW!$I:$I,MATCHUP!AQ$1,SWISSW!$J:$J,MATCHUP!$A66)-COUNTIFS(SWISSW!$I:$I,MATCHUP!AQ$1,SWISSW!$J:$J,MATCHUP!$A66,SWISSW!$F:$F,"Draw")),"-")</f>
        <v>-</v>
      </c>
      <c r="AR66" s="5" t="str">
        <f ca="1">IFERROR((COUNTIFS(SWISSW!$I:$I,MATCHUP!$A66,SWISSW!$J:$J,MATCHUP!AR$1,SWISSW!$F:$F,"Won")+COUNTIFS(SWISSW!$I:$I,MATCHUP!AR$1,SWISSW!$J:$J,MATCHUP!$A66,SWISSW!$F:$F,"Lost"))/(COUNTIFS(SWISSW!$I:$I,MATCHUP!$A66,SWISSW!$J:$J,MATCHUP!AR$1)-COUNTIFS(SWISSW!$I:$I,MATCHUP!$A66,SWISSW!$J:$J,MATCHUP!AR$1,SWISSW!$F:$F,"Draw")+COUNTIFS(SWISSW!$I:$I,MATCHUP!AR$1,SWISSW!$J:$J,MATCHUP!$A66)-COUNTIFS(SWISSW!$I:$I,MATCHUP!AR$1,SWISSW!$J:$J,MATCHUP!$A66,SWISSW!$F:$F,"Draw")),"-")</f>
        <v>-</v>
      </c>
      <c r="AS66" s="5" t="str">
        <f ca="1">IFERROR((COUNTIFS(SWISSW!$I:$I,MATCHUP!$A66,SWISSW!$J:$J,MATCHUP!AS$1,SWISSW!$F:$F,"Won")+COUNTIFS(SWISSW!$I:$I,MATCHUP!AS$1,SWISSW!$J:$J,MATCHUP!$A66,SWISSW!$F:$F,"Lost"))/(COUNTIFS(SWISSW!$I:$I,MATCHUP!$A66,SWISSW!$J:$J,MATCHUP!AS$1)-COUNTIFS(SWISSW!$I:$I,MATCHUP!$A66,SWISSW!$J:$J,MATCHUP!AS$1,SWISSW!$F:$F,"Draw")+COUNTIFS(SWISSW!$I:$I,MATCHUP!AS$1,SWISSW!$J:$J,MATCHUP!$A66)-COUNTIFS(SWISSW!$I:$I,MATCHUP!AS$1,SWISSW!$J:$J,MATCHUP!$A66,SWISSW!$F:$F,"Draw")),"-")</f>
        <v>-</v>
      </c>
      <c r="AT66" s="5" t="str">
        <f ca="1">IFERROR((COUNTIFS(SWISSW!$I:$I,MATCHUP!$A66,SWISSW!$J:$J,MATCHUP!AT$1,SWISSW!$F:$F,"Won")+COUNTIFS(SWISSW!$I:$I,MATCHUP!AT$1,SWISSW!$J:$J,MATCHUP!$A66,SWISSW!$F:$F,"Lost"))/(COUNTIFS(SWISSW!$I:$I,MATCHUP!$A66,SWISSW!$J:$J,MATCHUP!AT$1)-COUNTIFS(SWISSW!$I:$I,MATCHUP!$A66,SWISSW!$J:$J,MATCHUP!AT$1,SWISSW!$F:$F,"Draw")+COUNTIFS(SWISSW!$I:$I,MATCHUP!AT$1,SWISSW!$J:$J,MATCHUP!$A66)-COUNTIFS(SWISSW!$I:$I,MATCHUP!AT$1,SWISSW!$J:$J,MATCHUP!$A66,SWISSW!$F:$F,"Draw")),"-")</f>
        <v>-</v>
      </c>
      <c r="AU66" s="5" t="str">
        <f ca="1">IFERROR((COUNTIFS(SWISSW!$I:$I,MATCHUP!$A66,SWISSW!$J:$J,MATCHUP!AU$1,SWISSW!$F:$F,"Won")+COUNTIFS(SWISSW!$I:$I,MATCHUP!AU$1,SWISSW!$J:$J,MATCHUP!$A66,SWISSW!$F:$F,"Lost"))/(COUNTIFS(SWISSW!$I:$I,MATCHUP!$A66,SWISSW!$J:$J,MATCHUP!AU$1)-COUNTIFS(SWISSW!$I:$I,MATCHUP!$A66,SWISSW!$J:$J,MATCHUP!AU$1,SWISSW!$F:$F,"Draw")+COUNTIFS(SWISSW!$I:$I,MATCHUP!AU$1,SWISSW!$J:$J,MATCHUP!$A66)-COUNTIFS(SWISSW!$I:$I,MATCHUP!AU$1,SWISSW!$J:$J,MATCHUP!$A66,SWISSW!$F:$F,"Draw")),"-")</f>
        <v>-</v>
      </c>
      <c r="AV66" s="5" t="str">
        <f ca="1">IFERROR((COUNTIFS(SWISSW!$I:$I,MATCHUP!$A66,SWISSW!$J:$J,MATCHUP!AV$1,SWISSW!$F:$F,"Won")+COUNTIFS(SWISSW!$I:$I,MATCHUP!AV$1,SWISSW!$J:$J,MATCHUP!$A66,SWISSW!$F:$F,"Lost"))/(COUNTIFS(SWISSW!$I:$I,MATCHUP!$A66,SWISSW!$J:$J,MATCHUP!AV$1)-COUNTIFS(SWISSW!$I:$I,MATCHUP!$A66,SWISSW!$J:$J,MATCHUP!AV$1,SWISSW!$F:$F,"Draw")+COUNTIFS(SWISSW!$I:$I,MATCHUP!AV$1,SWISSW!$J:$J,MATCHUP!$A66)-COUNTIFS(SWISSW!$I:$I,MATCHUP!AV$1,SWISSW!$J:$J,MATCHUP!$A66,SWISSW!$F:$F,"Draw")),"-")</f>
        <v>-</v>
      </c>
      <c r="AW66" s="5" t="str">
        <f ca="1">IFERROR((COUNTIFS(SWISSW!$I:$I,MATCHUP!$A66,SWISSW!$J:$J,MATCHUP!AW$1,SWISSW!$F:$F,"Won")+COUNTIFS(SWISSW!$I:$I,MATCHUP!AW$1,SWISSW!$J:$J,MATCHUP!$A66,SWISSW!$F:$F,"Lost"))/(COUNTIFS(SWISSW!$I:$I,MATCHUP!$A66,SWISSW!$J:$J,MATCHUP!AW$1)-COUNTIFS(SWISSW!$I:$I,MATCHUP!$A66,SWISSW!$J:$J,MATCHUP!AW$1,SWISSW!$F:$F,"Draw")+COUNTIFS(SWISSW!$I:$I,MATCHUP!AW$1,SWISSW!$J:$J,MATCHUP!$A66)-COUNTIFS(SWISSW!$I:$I,MATCHUP!AW$1,SWISSW!$J:$J,MATCHUP!$A66,SWISSW!$F:$F,"Draw")),"-")</f>
        <v>-</v>
      </c>
      <c r="AX66" s="5" t="str">
        <f ca="1">IFERROR((COUNTIFS(SWISSW!$I:$I,MATCHUP!$A66,SWISSW!$J:$J,MATCHUP!AX$1,SWISSW!$F:$F,"Won")+COUNTIFS(SWISSW!$I:$I,MATCHUP!AX$1,SWISSW!$J:$J,MATCHUP!$A66,SWISSW!$F:$F,"Lost"))/(COUNTIFS(SWISSW!$I:$I,MATCHUP!$A66,SWISSW!$J:$J,MATCHUP!AX$1)-COUNTIFS(SWISSW!$I:$I,MATCHUP!$A66,SWISSW!$J:$J,MATCHUP!AX$1,SWISSW!$F:$F,"Draw")+COUNTIFS(SWISSW!$I:$I,MATCHUP!AX$1,SWISSW!$J:$J,MATCHUP!$A66)-COUNTIFS(SWISSW!$I:$I,MATCHUP!AX$1,SWISSW!$J:$J,MATCHUP!$A66,SWISSW!$F:$F,"Draw")),"-")</f>
        <v>-</v>
      </c>
      <c r="AY66" s="5" t="str">
        <f ca="1">IFERROR((COUNTIFS(SWISSW!$I:$I,MATCHUP!$A66,SWISSW!$J:$J,MATCHUP!AY$1,SWISSW!$F:$F,"Won")+COUNTIFS(SWISSW!$I:$I,MATCHUP!AY$1,SWISSW!$J:$J,MATCHUP!$A66,SWISSW!$F:$F,"Lost"))/(COUNTIFS(SWISSW!$I:$I,MATCHUP!$A66,SWISSW!$J:$J,MATCHUP!AY$1)-COUNTIFS(SWISSW!$I:$I,MATCHUP!$A66,SWISSW!$J:$J,MATCHUP!AY$1,SWISSW!$F:$F,"Draw")+COUNTIFS(SWISSW!$I:$I,MATCHUP!AY$1,SWISSW!$J:$J,MATCHUP!$A66)-COUNTIFS(SWISSW!$I:$I,MATCHUP!AY$1,SWISSW!$J:$J,MATCHUP!$A66,SWISSW!$F:$F,"Draw")),"-")</f>
        <v>-</v>
      </c>
      <c r="AZ66" s="5" t="str">
        <f ca="1">IFERROR((COUNTIFS(SWISSW!$I:$I,MATCHUP!$A66,SWISSW!$J:$J,MATCHUP!AZ$1,SWISSW!$F:$F,"Won")+COUNTIFS(SWISSW!$I:$I,MATCHUP!AZ$1,SWISSW!$J:$J,MATCHUP!$A66,SWISSW!$F:$F,"Lost"))/(COUNTIFS(SWISSW!$I:$I,MATCHUP!$A66,SWISSW!$J:$J,MATCHUP!AZ$1)-COUNTIFS(SWISSW!$I:$I,MATCHUP!$A66,SWISSW!$J:$J,MATCHUP!AZ$1,SWISSW!$F:$F,"Draw")+COUNTIFS(SWISSW!$I:$I,MATCHUP!AZ$1,SWISSW!$J:$J,MATCHUP!$A66)-COUNTIFS(SWISSW!$I:$I,MATCHUP!AZ$1,SWISSW!$J:$J,MATCHUP!$A66,SWISSW!$F:$F,"Draw")),"-")</f>
        <v>-</v>
      </c>
      <c r="BA66" s="5" t="str">
        <f ca="1">IFERROR((COUNTIFS(SWISSW!$I:$I,MATCHUP!$A66,SWISSW!$J:$J,MATCHUP!BA$1,SWISSW!$F:$F,"Won")+COUNTIFS(SWISSW!$I:$I,MATCHUP!BA$1,SWISSW!$J:$J,MATCHUP!$A66,SWISSW!$F:$F,"Lost"))/(COUNTIFS(SWISSW!$I:$I,MATCHUP!$A66,SWISSW!$J:$J,MATCHUP!BA$1)-COUNTIFS(SWISSW!$I:$I,MATCHUP!$A66,SWISSW!$J:$J,MATCHUP!BA$1,SWISSW!$F:$F,"Draw")+COUNTIFS(SWISSW!$I:$I,MATCHUP!BA$1,SWISSW!$J:$J,MATCHUP!$A66)-COUNTIFS(SWISSW!$I:$I,MATCHUP!BA$1,SWISSW!$J:$J,MATCHUP!$A66,SWISSW!$F:$F,"Draw")),"-")</f>
        <v>-</v>
      </c>
      <c r="BB66" s="5" t="str">
        <f ca="1">IFERROR((COUNTIFS(SWISSW!$I:$I,MATCHUP!$A66,SWISSW!$J:$J,MATCHUP!BB$1,SWISSW!$F:$F,"Won")+COUNTIFS(SWISSW!$I:$I,MATCHUP!BB$1,SWISSW!$J:$J,MATCHUP!$A66,SWISSW!$F:$F,"Lost"))/(COUNTIFS(SWISSW!$I:$I,MATCHUP!$A66,SWISSW!$J:$J,MATCHUP!BB$1)-COUNTIFS(SWISSW!$I:$I,MATCHUP!$A66,SWISSW!$J:$J,MATCHUP!BB$1,SWISSW!$F:$F,"Draw")+COUNTIFS(SWISSW!$I:$I,MATCHUP!BB$1,SWISSW!$J:$J,MATCHUP!$A66)-COUNTIFS(SWISSW!$I:$I,MATCHUP!BB$1,SWISSW!$J:$J,MATCHUP!$A66,SWISSW!$F:$F,"Draw")),"-")</f>
        <v>-</v>
      </c>
      <c r="BC66" s="5" t="str">
        <f ca="1">IFERROR((COUNTIFS(SWISSW!$I:$I,MATCHUP!$A66,SWISSW!$J:$J,MATCHUP!BC$1,SWISSW!$F:$F,"Won")+COUNTIFS(SWISSW!$I:$I,MATCHUP!BC$1,SWISSW!$J:$J,MATCHUP!$A66,SWISSW!$F:$F,"Lost"))/(COUNTIFS(SWISSW!$I:$I,MATCHUP!$A66,SWISSW!$J:$J,MATCHUP!BC$1)-COUNTIFS(SWISSW!$I:$I,MATCHUP!$A66,SWISSW!$J:$J,MATCHUP!BC$1,SWISSW!$F:$F,"Draw")+COUNTIFS(SWISSW!$I:$I,MATCHUP!BC$1,SWISSW!$J:$J,MATCHUP!$A66)-COUNTIFS(SWISSW!$I:$I,MATCHUP!BC$1,SWISSW!$J:$J,MATCHUP!$A66,SWISSW!$F:$F,"Draw")),"-")</f>
        <v>-</v>
      </c>
      <c r="BD66" s="5" t="str">
        <f ca="1">IFERROR((COUNTIFS(SWISSW!$I:$I,MATCHUP!$A66,SWISSW!$J:$J,MATCHUP!BD$1,SWISSW!$F:$F,"Won")+COUNTIFS(SWISSW!$I:$I,MATCHUP!BD$1,SWISSW!$J:$J,MATCHUP!$A66,SWISSW!$F:$F,"Lost"))/(COUNTIFS(SWISSW!$I:$I,MATCHUP!$A66,SWISSW!$J:$J,MATCHUP!BD$1)-COUNTIFS(SWISSW!$I:$I,MATCHUP!$A66,SWISSW!$J:$J,MATCHUP!BD$1,SWISSW!$F:$F,"Draw")+COUNTIFS(SWISSW!$I:$I,MATCHUP!BD$1,SWISSW!$J:$J,MATCHUP!$A66)-COUNTIFS(SWISSW!$I:$I,MATCHUP!BD$1,SWISSW!$J:$J,MATCHUP!$A66,SWISSW!$F:$F,"Draw")),"-")</f>
        <v>-</v>
      </c>
      <c r="BE66" s="5" t="str">
        <f ca="1">IFERROR((COUNTIFS(SWISSW!$I:$I,MATCHUP!$A66,SWISSW!$J:$J,MATCHUP!BE$1,SWISSW!$F:$F,"Won")+COUNTIFS(SWISSW!$I:$I,MATCHUP!BE$1,SWISSW!$J:$J,MATCHUP!$A66,SWISSW!$F:$F,"Lost"))/(COUNTIFS(SWISSW!$I:$I,MATCHUP!$A66,SWISSW!$J:$J,MATCHUP!BE$1)-COUNTIFS(SWISSW!$I:$I,MATCHUP!$A66,SWISSW!$J:$J,MATCHUP!BE$1,SWISSW!$F:$F,"Draw")+COUNTIFS(SWISSW!$I:$I,MATCHUP!BE$1,SWISSW!$J:$J,MATCHUP!$A66)-COUNTIFS(SWISSW!$I:$I,MATCHUP!BE$1,SWISSW!$J:$J,MATCHUP!$A66,SWISSW!$F:$F,"Draw")),"-")</f>
        <v>-</v>
      </c>
      <c r="BF66" s="5" t="str">
        <f ca="1">IFERROR((COUNTIFS(SWISSW!$I:$I,MATCHUP!$A66,SWISSW!$J:$J,MATCHUP!BF$1,SWISSW!$F:$F,"Won")+COUNTIFS(SWISSW!$I:$I,MATCHUP!BF$1,SWISSW!$J:$J,MATCHUP!$A66,SWISSW!$F:$F,"Lost"))/(COUNTIFS(SWISSW!$I:$I,MATCHUP!$A66,SWISSW!$J:$J,MATCHUP!BF$1)-COUNTIFS(SWISSW!$I:$I,MATCHUP!$A66,SWISSW!$J:$J,MATCHUP!BF$1,SWISSW!$F:$F,"Draw")+COUNTIFS(SWISSW!$I:$I,MATCHUP!BF$1,SWISSW!$J:$J,MATCHUP!$A66)-COUNTIFS(SWISSW!$I:$I,MATCHUP!BF$1,SWISSW!$J:$J,MATCHUP!$A66,SWISSW!$F:$F,"Draw")),"-")</f>
        <v>-</v>
      </c>
      <c r="BG66" s="5" t="str">
        <f ca="1">IFERROR((COUNTIFS(SWISSW!$I:$I,MATCHUP!$A66,SWISSW!$J:$J,MATCHUP!BG$1,SWISSW!$F:$F,"Won")+COUNTIFS(SWISSW!$I:$I,MATCHUP!BG$1,SWISSW!$J:$J,MATCHUP!$A66,SWISSW!$F:$F,"Lost"))/(COUNTIFS(SWISSW!$I:$I,MATCHUP!$A66,SWISSW!$J:$J,MATCHUP!BG$1)-COUNTIFS(SWISSW!$I:$I,MATCHUP!$A66,SWISSW!$J:$J,MATCHUP!BG$1,SWISSW!$F:$F,"Draw")+COUNTIFS(SWISSW!$I:$I,MATCHUP!BG$1,SWISSW!$J:$J,MATCHUP!$A66)-COUNTIFS(SWISSW!$I:$I,MATCHUP!BG$1,SWISSW!$J:$J,MATCHUP!$A66,SWISSW!$F:$F,"Draw")),"-")</f>
        <v>-</v>
      </c>
      <c r="BH66" s="5" t="str">
        <f ca="1">IFERROR((COUNTIFS(SWISSW!$I:$I,MATCHUP!$A66,SWISSW!$J:$J,MATCHUP!BH$1,SWISSW!$F:$F,"Won")+COUNTIFS(SWISSW!$I:$I,MATCHUP!BH$1,SWISSW!$J:$J,MATCHUP!$A66,SWISSW!$F:$F,"Lost"))/(COUNTIFS(SWISSW!$I:$I,MATCHUP!$A66,SWISSW!$J:$J,MATCHUP!BH$1)-COUNTIFS(SWISSW!$I:$I,MATCHUP!$A66,SWISSW!$J:$J,MATCHUP!BH$1,SWISSW!$F:$F,"Draw")+COUNTIFS(SWISSW!$I:$I,MATCHUP!BH$1,SWISSW!$J:$J,MATCHUP!$A66)-COUNTIFS(SWISSW!$I:$I,MATCHUP!BH$1,SWISSW!$J:$J,MATCHUP!$A66,SWISSW!$F:$F,"Draw")),"-")</f>
        <v>-</v>
      </c>
      <c r="BI66" s="5" t="str">
        <f ca="1">IFERROR((COUNTIFS(SWISSW!$I:$I,MATCHUP!$A66,SWISSW!$J:$J,MATCHUP!BI$1,SWISSW!$F:$F,"Won")+COUNTIFS(SWISSW!$I:$I,MATCHUP!BI$1,SWISSW!$J:$J,MATCHUP!$A66,SWISSW!$F:$F,"Lost"))/(COUNTIFS(SWISSW!$I:$I,MATCHUP!$A66,SWISSW!$J:$J,MATCHUP!BI$1)-COUNTIFS(SWISSW!$I:$I,MATCHUP!$A66,SWISSW!$J:$J,MATCHUP!BI$1,SWISSW!$F:$F,"Draw")+COUNTIFS(SWISSW!$I:$I,MATCHUP!BI$1,SWISSW!$J:$J,MATCHUP!$A66)-COUNTIFS(SWISSW!$I:$I,MATCHUP!BI$1,SWISSW!$J:$J,MATCHUP!$A66,SWISSW!$F:$F,"Draw")),"-")</f>
        <v>-</v>
      </c>
      <c r="BJ66" s="5" t="str">
        <f ca="1">IFERROR((COUNTIFS(SWISSW!$I:$I,MATCHUP!$A66,SWISSW!$J:$J,MATCHUP!BJ$1,SWISSW!$F:$F,"Won")+COUNTIFS(SWISSW!$I:$I,MATCHUP!BJ$1,SWISSW!$J:$J,MATCHUP!$A66,SWISSW!$F:$F,"Lost"))/(COUNTIFS(SWISSW!$I:$I,MATCHUP!$A66,SWISSW!$J:$J,MATCHUP!BJ$1)-COUNTIFS(SWISSW!$I:$I,MATCHUP!$A66,SWISSW!$J:$J,MATCHUP!BJ$1,SWISSW!$F:$F,"Draw")+COUNTIFS(SWISSW!$I:$I,MATCHUP!BJ$1,SWISSW!$J:$J,MATCHUP!$A66)-COUNTIFS(SWISSW!$I:$I,MATCHUP!BJ$1,SWISSW!$J:$J,MATCHUP!$A66,SWISSW!$F:$F,"Draw")),"-")</f>
        <v>-</v>
      </c>
      <c r="BK66" s="5" t="str">
        <f ca="1">IFERROR((COUNTIFS(SWISSW!$I:$I,MATCHUP!$A66,SWISSW!$J:$J,MATCHUP!BK$1,SWISSW!$F:$F,"Won")+COUNTIFS(SWISSW!$I:$I,MATCHUP!BK$1,SWISSW!$J:$J,MATCHUP!$A66,SWISSW!$F:$F,"Lost"))/(COUNTIFS(SWISSW!$I:$I,MATCHUP!$A66,SWISSW!$J:$J,MATCHUP!BK$1)-COUNTIFS(SWISSW!$I:$I,MATCHUP!$A66,SWISSW!$J:$J,MATCHUP!BK$1,SWISSW!$F:$F,"Draw")+COUNTIFS(SWISSW!$I:$I,MATCHUP!BK$1,SWISSW!$J:$J,MATCHUP!$A66)-COUNTIFS(SWISSW!$I:$I,MATCHUP!BK$1,SWISSW!$J:$J,MATCHUP!$A66,SWISSW!$F:$F,"Draw")),"-")</f>
        <v>-</v>
      </c>
      <c r="BL66" s="5" t="str">
        <f ca="1">IFERROR((COUNTIFS(SWISSW!$I:$I,MATCHUP!$A66,SWISSW!$J:$J,MATCHUP!BL$1,SWISSW!$F:$F,"Won")+COUNTIFS(SWISSW!$I:$I,MATCHUP!BL$1,SWISSW!$J:$J,MATCHUP!$A66,SWISSW!$F:$F,"Lost"))/(COUNTIFS(SWISSW!$I:$I,MATCHUP!$A66,SWISSW!$J:$J,MATCHUP!BL$1)-COUNTIFS(SWISSW!$I:$I,MATCHUP!$A66,SWISSW!$J:$J,MATCHUP!BL$1,SWISSW!$F:$F,"Draw")+COUNTIFS(SWISSW!$I:$I,MATCHUP!BL$1,SWISSW!$J:$J,MATCHUP!$A66)-COUNTIFS(SWISSW!$I:$I,MATCHUP!BL$1,SWISSW!$J:$J,MATCHUP!$A66,SWISSW!$F:$F,"Draw")),"-")</f>
        <v>-</v>
      </c>
      <c r="BM66" s="5" t="str">
        <f ca="1">IFERROR((COUNTIFS(SWISSW!$I:$I,MATCHUP!$A66,SWISSW!$J:$J,MATCHUP!BM$1,SWISSW!$F:$F,"Won")+COUNTIFS(SWISSW!$I:$I,MATCHUP!BM$1,SWISSW!$J:$J,MATCHUP!$A66,SWISSW!$F:$F,"Lost"))/(COUNTIFS(SWISSW!$I:$I,MATCHUP!$A66,SWISSW!$J:$J,MATCHUP!BM$1)-COUNTIFS(SWISSW!$I:$I,MATCHUP!$A66,SWISSW!$J:$J,MATCHUP!BM$1,SWISSW!$F:$F,"Draw")+COUNTIFS(SWISSW!$I:$I,MATCHUP!BM$1,SWISSW!$J:$J,MATCHUP!$A66)-COUNTIFS(SWISSW!$I:$I,MATCHUP!BM$1,SWISSW!$J:$J,MATCHUP!$A66,SWISSW!$F:$F,"Draw")),"-")</f>
        <v>-</v>
      </c>
      <c r="BN66" s="5" t="str">
        <f ca="1">IFERROR((COUNTIFS(SWISSW!$I:$I,MATCHUP!$A66,SWISSW!$J:$J,MATCHUP!BN$1,SWISSW!$F:$F,"Won")+COUNTIFS(SWISSW!$I:$I,MATCHUP!BN$1,SWISSW!$J:$J,MATCHUP!$A66,SWISSW!$F:$F,"Lost"))/(COUNTIFS(SWISSW!$I:$I,MATCHUP!$A66,SWISSW!$J:$J,MATCHUP!BN$1)-COUNTIFS(SWISSW!$I:$I,MATCHUP!$A66,SWISSW!$J:$J,MATCHUP!BN$1,SWISSW!$F:$F,"Draw")+COUNTIFS(SWISSW!$I:$I,MATCHUP!BN$1,SWISSW!$J:$J,MATCHUP!$A66)-COUNTIFS(SWISSW!$I:$I,MATCHUP!BN$1,SWISSW!$J:$J,MATCHUP!$A66,SWISSW!$F:$F,"Draw")),"-")</f>
        <v>-</v>
      </c>
      <c r="BO66" s="5" t="str">
        <f ca="1">IFERROR((COUNTIFS(SWISSW!$I:$I,MATCHUP!$A66,SWISSW!$J:$J,MATCHUP!BO$1,SWISSW!$F:$F,"Won")+COUNTIFS(SWISSW!$I:$I,MATCHUP!BO$1,SWISSW!$J:$J,MATCHUP!$A66,SWISSW!$F:$F,"Lost"))/(COUNTIFS(SWISSW!$I:$I,MATCHUP!$A66,SWISSW!$J:$J,MATCHUP!BO$1)-COUNTIFS(SWISSW!$I:$I,MATCHUP!$A66,SWISSW!$J:$J,MATCHUP!BO$1,SWISSW!$F:$F,"Draw")+COUNTIFS(SWISSW!$I:$I,MATCHUP!BO$1,SWISSW!$J:$J,MATCHUP!$A66)-COUNTIFS(SWISSW!$I:$I,MATCHUP!BO$1,SWISSW!$J:$J,MATCHUP!$A66,SWISSW!$F:$F,"Draw")),"-")</f>
        <v>-</v>
      </c>
      <c r="BP66" s="5" t="str">
        <f ca="1">IFERROR((COUNTIFS(SWISSW!$I:$I,MATCHUP!$A66,SWISSW!$J:$J,MATCHUP!BP$1,SWISSW!$F:$F,"Won")+COUNTIFS(SWISSW!$I:$I,MATCHUP!BP$1,SWISSW!$J:$J,MATCHUP!$A66,SWISSW!$F:$F,"Lost"))/(COUNTIFS(SWISSW!$I:$I,MATCHUP!$A66,SWISSW!$J:$J,MATCHUP!BP$1)-COUNTIFS(SWISSW!$I:$I,MATCHUP!$A66,SWISSW!$J:$J,MATCHUP!BP$1,SWISSW!$F:$F,"Draw")+COUNTIFS(SWISSW!$I:$I,MATCHUP!BP$1,SWISSW!$J:$J,MATCHUP!$A66)-COUNTIFS(SWISSW!$I:$I,MATCHUP!BP$1,SWISSW!$J:$J,MATCHUP!$A66,SWISSW!$F:$F,"Draw")),"-")</f>
        <v>-</v>
      </c>
      <c r="BQ66" s="5" t="str">
        <f ca="1">IFERROR((COUNTIFS(SWISSW!$I:$I,MATCHUP!$A66,SWISSW!$J:$J,MATCHUP!BQ$1,SWISSW!$F:$F,"Won")+COUNTIFS(SWISSW!$I:$I,MATCHUP!BQ$1,SWISSW!$J:$J,MATCHUP!$A66,SWISSW!$F:$F,"Lost"))/(COUNTIFS(SWISSW!$I:$I,MATCHUP!$A66,SWISSW!$J:$J,MATCHUP!BQ$1)-COUNTIFS(SWISSW!$I:$I,MATCHUP!$A66,SWISSW!$J:$J,MATCHUP!BQ$1,SWISSW!$F:$F,"Draw")+COUNTIFS(SWISSW!$I:$I,MATCHUP!BQ$1,SWISSW!$J:$J,MATCHUP!$A66)-COUNTIFS(SWISSW!$I:$I,MATCHUP!BQ$1,SWISSW!$J:$J,MATCHUP!$A66,SWISSW!$F:$F,"Draw")),"-")</f>
        <v>-</v>
      </c>
      <c r="BR66" s="5" t="str">
        <f ca="1">IFERROR((COUNTIFS(SWISSW!$I:$I,MATCHUP!$A66,SWISSW!$J:$J,MATCHUP!BR$1,SWISSW!$F:$F,"Won")+COUNTIFS(SWISSW!$I:$I,MATCHUP!BR$1,SWISSW!$J:$J,MATCHUP!$A66,SWISSW!$F:$F,"Lost"))/(COUNTIFS(SWISSW!$I:$I,MATCHUP!$A66,SWISSW!$J:$J,MATCHUP!BR$1)-COUNTIFS(SWISSW!$I:$I,MATCHUP!$A66,SWISSW!$J:$J,MATCHUP!BR$1,SWISSW!$F:$F,"Draw")+COUNTIFS(SWISSW!$I:$I,MATCHUP!BR$1,SWISSW!$J:$J,MATCHUP!$A66)-COUNTIFS(SWISSW!$I:$I,MATCHUP!BR$1,SWISSW!$J:$J,MATCHUP!$A66,SWISSW!$F:$F,"Draw")),"-")</f>
        <v>-</v>
      </c>
      <c r="BS66" s="5" t="str">
        <f ca="1">IFERROR((COUNTIFS(SWISSW!$I:$I,MATCHUP!$A66,SWISSW!$J:$J,MATCHUP!BS$1,SWISSW!$F:$F,"Won")+COUNTIFS(SWISSW!$I:$I,MATCHUP!BS$1,SWISSW!$J:$J,MATCHUP!$A66,SWISSW!$F:$F,"Lost"))/(COUNTIFS(SWISSW!$I:$I,MATCHUP!$A66,SWISSW!$J:$J,MATCHUP!BS$1)-COUNTIFS(SWISSW!$I:$I,MATCHUP!$A66,SWISSW!$J:$J,MATCHUP!BS$1,SWISSW!$F:$F,"Draw")+COUNTIFS(SWISSW!$I:$I,MATCHUP!BS$1,SWISSW!$J:$J,MATCHUP!$A66)-COUNTIFS(SWISSW!$I:$I,MATCHUP!BS$1,SWISSW!$J:$J,MATCHUP!$A66,SWISSW!$F:$F,"Draw")),"-")</f>
        <v>-</v>
      </c>
      <c r="BT66" s="5" t="str">
        <f ca="1">IFERROR((COUNTIFS(SWISSW!$I:$I,MATCHUP!$A66,SWISSW!$J:$J,MATCHUP!BT$1,SWISSW!$F:$F,"Won")+COUNTIFS(SWISSW!$I:$I,MATCHUP!BT$1,SWISSW!$J:$J,MATCHUP!$A66,SWISSW!$F:$F,"Lost"))/(COUNTIFS(SWISSW!$I:$I,MATCHUP!$A66,SWISSW!$J:$J,MATCHUP!BT$1)-COUNTIFS(SWISSW!$I:$I,MATCHUP!$A66,SWISSW!$J:$J,MATCHUP!BT$1,SWISSW!$F:$F,"Draw")+COUNTIFS(SWISSW!$I:$I,MATCHUP!BT$1,SWISSW!$J:$J,MATCHUP!$A66)-COUNTIFS(SWISSW!$I:$I,MATCHUP!BT$1,SWISSW!$J:$J,MATCHUP!$A66,SWISSW!$F:$F,"Draw")),"-")</f>
        <v>-</v>
      </c>
      <c r="BU66" s="5" t="str">
        <f ca="1">IFERROR((COUNTIFS(SWISSW!$I:$I,MATCHUP!$A66,SWISSW!$J:$J,MATCHUP!BU$1,SWISSW!$F:$F,"Won")+COUNTIFS(SWISSW!$I:$I,MATCHUP!BU$1,SWISSW!$J:$J,MATCHUP!$A66,SWISSW!$F:$F,"Lost"))/(COUNTIFS(SWISSW!$I:$I,MATCHUP!$A66,SWISSW!$J:$J,MATCHUP!BU$1)-COUNTIFS(SWISSW!$I:$I,MATCHUP!$A66,SWISSW!$J:$J,MATCHUP!BU$1,SWISSW!$F:$F,"Draw")+COUNTIFS(SWISSW!$I:$I,MATCHUP!BU$1,SWISSW!$J:$J,MATCHUP!$A66)-COUNTIFS(SWISSW!$I:$I,MATCHUP!BU$1,SWISSW!$J:$J,MATCHUP!$A66,SWISSW!$F:$F,"Draw")),"-")</f>
        <v>-</v>
      </c>
      <c r="BV66" s="5" t="str">
        <f ca="1">IFERROR((COUNTIFS(SWISSW!$I:$I,MATCHUP!$A66,SWISSW!$J:$J,MATCHUP!BV$1,SWISSW!$F:$F,"Won")+COUNTIFS(SWISSW!$I:$I,MATCHUP!BV$1,SWISSW!$J:$J,MATCHUP!$A66,SWISSW!$F:$F,"Lost"))/(COUNTIFS(SWISSW!$I:$I,MATCHUP!$A66,SWISSW!$J:$J,MATCHUP!BV$1)-COUNTIFS(SWISSW!$I:$I,MATCHUP!$A66,SWISSW!$J:$J,MATCHUP!BV$1,SWISSW!$F:$F,"Draw")+COUNTIFS(SWISSW!$I:$I,MATCHUP!BV$1,SWISSW!$J:$J,MATCHUP!$A66)-COUNTIFS(SWISSW!$I:$I,MATCHUP!BV$1,SWISSW!$J:$J,MATCHUP!$A66,SWISSW!$F:$F,"Draw")),"-")</f>
        <v>-</v>
      </c>
      <c r="BW66" s="5" t="str">
        <f ca="1">IFERROR((COUNTIFS(SWISSW!$I:$I,MATCHUP!$A66,SWISSW!$J:$J,MATCHUP!BW$1,SWISSW!$F:$F,"Won")+COUNTIFS(SWISSW!$I:$I,MATCHUP!BW$1,SWISSW!$J:$J,MATCHUP!$A66,SWISSW!$F:$F,"Lost"))/(COUNTIFS(SWISSW!$I:$I,MATCHUP!$A66,SWISSW!$J:$J,MATCHUP!BW$1)-COUNTIFS(SWISSW!$I:$I,MATCHUP!$A66,SWISSW!$J:$J,MATCHUP!BW$1,SWISSW!$F:$F,"Draw")+COUNTIFS(SWISSW!$I:$I,MATCHUP!BW$1,SWISSW!$J:$J,MATCHUP!$A66)-COUNTIFS(SWISSW!$I:$I,MATCHUP!BW$1,SWISSW!$J:$J,MATCHUP!$A66,SWISSW!$F:$F,"Draw")),"-")</f>
        <v>-</v>
      </c>
      <c r="BX66" s="5" t="str">
        <f ca="1">IFERROR((COUNTIFS(SWISSW!$I:$I,MATCHUP!$A66,SWISSW!$J:$J,MATCHUP!BX$1,SWISSW!$F:$F,"Won")+COUNTIFS(SWISSW!$I:$I,MATCHUP!BX$1,SWISSW!$J:$J,MATCHUP!$A66,SWISSW!$F:$F,"Lost"))/(COUNTIFS(SWISSW!$I:$I,MATCHUP!$A66,SWISSW!$J:$J,MATCHUP!BX$1)-COUNTIFS(SWISSW!$I:$I,MATCHUP!$A66,SWISSW!$J:$J,MATCHUP!BX$1,SWISSW!$F:$F,"Draw")+COUNTIFS(SWISSW!$I:$I,MATCHUP!BX$1,SWISSW!$J:$J,MATCHUP!$A66)-COUNTIFS(SWISSW!$I:$I,MATCHUP!BX$1,SWISSW!$J:$J,MATCHUP!$A66,SWISSW!$F:$F,"Draw")),"-")</f>
        <v>-</v>
      </c>
      <c r="BY66" s="5" t="str">
        <f ca="1">IFERROR((COUNTIFS(SWISSW!$I:$I,MATCHUP!$A66,SWISSW!$J:$J,MATCHUP!BY$1,SWISSW!$F:$F,"Won")+COUNTIFS(SWISSW!$I:$I,MATCHUP!BY$1,SWISSW!$J:$J,MATCHUP!$A66,SWISSW!$F:$F,"Lost"))/(COUNTIFS(SWISSW!$I:$I,MATCHUP!$A66,SWISSW!$J:$J,MATCHUP!BY$1)-COUNTIFS(SWISSW!$I:$I,MATCHUP!$A66,SWISSW!$J:$J,MATCHUP!BY$1,SWISSW!$F:$F,"Draw")+COUNTIFS(SWISSW!$I:$I,MATCHUP!BY$1,SWISSW!$J:$J,MATCHUP!$A66)-COUNTIFS(SWISSW!$I:$I,MATCHUP!BY$1,SWISSW!$J:$J,MATCHUP!$A66,SWISSW!$F:$F,"Draw")),"-")</f>
        <v>-</v>
      </c>
      <c r="BZ66" s="5" t="str">
        <f ca="1">IFERROR((COUNTIFS(SWISSW!$I:$I,MATCHUP!$A66,SWISSW!$J:$J,MATCHUP!BZ$1,SWISSW!$F:$F,"Won")+COUNTIFS(SWISSW!$I:$I,MATCHUP!BZ$1,SWISSW!$J:$J,MATCHUP!$A66,SWISSW!$F:$F,"Lost"))/(COUNTIFS(SWISSW!$I:$I,MATCHUP!$A66,SWISSW!$J:$J,MATCHUP!BZ$1)-COUNTIFS(SWISSW!$I:$I,MATCHUP!$A66,SWISSW!$J:$J,MATCHUP!BZ$1,SWISSW!$F:$F,"Draw")+COUNTIFS(SWISSW!$I:$I,MATCHUP!BZ$1,SWISSW!$J:$J,MATCHUP!$A66)-COUNTIFS(SWISSW!$I:$I,MATCHUP!BZ$1,SWISSW!$J:$J,MATCHUP!$A66,SWISSW!$F:$F,"Draw")),"-")</f>
        <v>-</v>
      </c>
      <c r="CA66" s="5" t="str">
        <f ca="1">IFERROR((COUNTIFS(SWISSW!$I:$I,MATCHUP!$A66,SWISSW!$J:$J,MATCHUP!CA$1,SWISSW!$F:$F,"Won")+COUNTIFS(SWISSW!$I:$I,MATCHUP!CA$1,SWISSW!$J:$J,MATCHUP!$A66,SWISSW!$F:$F,"Lost"))/(COUNTIFS(SWISSW!$I:$I,MATCHUP!$A66,SWISSW!$J:$J,MATCHUP!CA$1)-COUNTIFS(SWISSW!$I:$I,MATCHUP!$A66,SWISSW!$J:$J,MATCHUP!CA$1,SWISSW!$F:$F,"Draw")+COUNTIFS(SWISSW!$I:$I,MATCHUP!CA$1,SWISSW!$J:$J,MATCHUP!$A66)-COUNTIFS(SWISSW!$I:$I,MATCHUP!CA$1,SWISSW!$J:$J,MATCHUP!$A66,SWISSW!$F:$F,"Draw")),"-")</f>
        <v>-</v>
      </c>
      <c r="CB66" s="5" t="str">
        <f ca="1">IFERROR((COUNTIFS(SWISSW!$I:$I,MATCHUP!$A66,SWISSW!$J:$J,MATCHUP!CB$1,SWISSW!$F:$F,"Won")+COUNTIFS(SWISSW!$I:$I,MATCHUP!CB$1,SWISSW!$J:$J,MATCHUP!$A66,SWISSW!$F:$F,"Lost"))/(COUNTIFS(SWISSW!$I:$I,MATCHUP!$A66,SWISSW!$J:$J,MATCHUP!CB$1)-COUNTIFS(SWISSW!$I:$I,MATCHUP!$A66,SWISSW!$J:$J,MATCHUP!CB$1,SWISSW!$F:$F,"Draw")+COUNTIFS(SWISSW!$I:$I,MATCHUP!CB$1,SWISSW!$J:$J,MATCHUP!$A66)-COUNTIFS(SWISSW!$I:$I,MATCHUP!CB$1,SWISSW!$J:$J,MATCHUP!$A66,SWISSW!$F:$F,"Draw")),"-")</f>
        <v>-</v>
      </c>
      <c r="CC66" s="5" t="str">
        <f ca="1">IFERROR((COUNTIFS(SWISSW!$I:$I,MATCHUP!$A66,SWISSW!$J:$J,MATCHUP!CC$1,SWISSW!$F:$F,"Won")+COUNTIFS(SWISSW!$I:$I,MATCHUP!CC$1,SWISSW!$J:$J,MATCHUP!$A66,SWISSW!$F:$F,"Lost"))/(COUNTIFS(SWISSW!$I:$I,MATCHUP!$A66,SWISSW!$J:$J,MATCHUP!CC$1)-COUNTIFS(SWISSW!$I:$I,MATCHUP!$A66,SWISSW!$J:$J,MATCHUP!CC$1,SWISSW!$F:$F,"Draw")+COUNTIFS(SWISSW!$I:$I,MATCHUP!CC$1,SWISSW!$J:$J,MATCHUP!$A66)-COUNTIFS(SWISSW!$I:$I,MATCHUP!CC$1,SWISSW!$J:$J,MATCHUP!$A66,SWISSW!$F:$F,"Draw")),"-")</f>
        <v>-</v>
      </c>
      <c r="CD66" s="5" t="str">
        <f ca="1">IFERROR((COUNTIFS(SWISSW!$I:$I,MATCHUP!$A66,SWISSW!$J:$J,MATCHUP!CD$1,SWISSW!$F:$F,"Won")+COUNTIFS(SWISSW!$I:$I,MATCHUP!CD$1,SWISSW!$J:$J,MATCHUP!$A66,SWISSW!$F:$F,"Lost"))/(COUNTIFS(SWISSW!$I:$I,MATCHUP!$A66,SWISSW!$J:$J,MATCHUP!CD$1)-COUNTIFS(SWISSW!$I:$I,MATCHUP!$A66,SWISSW!$J:$J,MATCHUP!CD$1,SWISSW!$F:$F,"Draw")+COUNTIFS(SWISSW!$I:$I,MATCHUP!CD$1,SWISSW!$J:$J,MATCHUP!$A66)-COUNTIFS(SWISSW!$I:$I,MATCHUP!CD$1,SWISSW!$J:$J,MATCHUP!$A66,SWISSW!$F:$F,"Draw")),"-")</f>
        <v>-</v>
      </c>
      <c r="CE66" s="5" t="str">
        <f ca="1">IFERROR((COUNTIFS(SWISSW!$I:$I,MATCHUP!$A66,SWISSW!$J:$J,MATCHUP!CE$1,SWISSW!$F:$F,"Won")+COUNTIFS(SWISSW!$I:$I,MATCHUP!CE$1,SWISSW!$J:$J,MATCHUP!$A66,SWISSW!$F:$F,"Lost"))/(COUNTIFS(SWISSW!$I:$I,MATCHUP!$A66,SWISSW!$J:$J,MATCHUP!CE$1)-COUNTIFS(SWISSW!$I:$I,MATCHUP!$A66,SWISSW!$J:$J,MATCHUP!CE$1,SWISSW!$F:$F,"Draw")+COUNTIFS(SWISSW!$I:$I,MATCHUP!CE$1,SWISSW!$J:$J,MATCHUP!$A66)-COUNTIFS(SWISSW!$I:$I,MATCHUP!CE$1,SWISSW!$J:$J,MATCHUP!$A66,SWISSW!$F:$F,"Draw")),"-")</f>
        <v>-</v>
      </c>
      <c r="CF66" s="5" t="str">
        <f ca="1">IFERROR((COUNTIFS(SWISSW!$I:$I,MATCHUP!$A66,SWISSW!$J:$J,MATCHUP!CF$1,SWISSW!$F:$F,"Won")+COUNTIFS(SWISSW!$I:$I,MATCHUP!CF$1,SWISSW!$J:$J,MATCHUP!$A66,SWISSW!$F:$F,"Lost"))/(COUNTIFS(SWISSW!$I:$I,MATCHUP!$A66,SWISSW!$J:$J,MATCHUP!CF$1)-COUNTIFS(SWISSW!$I:$I,MATCHUP!$A66,SWISSW!$J:$J,MATCHUP!CF$1,SWISSW!$F:$F,"Draw")+COUNTIFS(SWISSW!$I:$I,MATCHUP!CF$1,SWISSW!$J:$J,MATCHUP!$A66)-COUNTIFS(SWISSW!$I:$I,MATCHUP!CF$1,SWISSW!$J:$J,MATCHUP!$A66,SWISSW!$F:$F,"Draw")),"-")</f>
        <v>-</v>
      </c>
      <c r="CG66" s="5" t="str">
        <f ca="1">IFERROR((COUNTIFS(SWISSW!$I:$I,MATCHUP!$A66,SWISSW!$J:$J,MATCHUP!CG$1,SWISSW!$F:$F,"Won")+COUNTIFS(SWISSW!$I:$I,MATCHUP!CG$1,SWISSW!$J:$J,MATCHUP!$A66,SWISSW!$F:$F,"Lost"))/(COUNTIFS(SWISSW!$I:$I,MATCHUP!$A66,SWISSW!$J:$J,MATCHUP!CG$1)-COUNTIFS(SWISSW!$I:$I,MATCHUP!$A66,SWISSW!$J:$J,MATCHUP!CG$1,SWISSW!$F:$F,"Draw")+COUNTIFS(SWISSW!$I:$I,MATCHUP!CG$1,SWISSW!$J:$J,MATCHUP!$A66)-COUNTIFS(SWISSW!$I:$I,MATCHUP!CG$1,SWISSW!$J:$J,MATCHUP!$A66,SWISSW!$F:$F,"Draw")),"-")</f>
        <v>-</v>
      </c>
      <c r="CH66" s="5" t="str">
        <f ca="1">IFERROR((COUNTIFS(SWISSW!$I:$I,MATCHUP!$A66,SWISSW!$J:$J,MATCHUP!CH$1,SWISSW!$F:$F,"Won")+COUNTIFS(SWISSW!$I:$I,MATCHUP!CH$1,SWISSW!$J:$J,MATCHUP!$A66,SWISSW!$F:$F,"Lost"))/(COUNTIFS(SWISSW!$I:$I,MATCHUP!$A66,SWISSW!$J:$J,MATCHUP!CH$1)-COUNTIFS(SWISSW!$I:$I,MATCHUP!$A66,SWISSW!$J:$J,MATCHUP!CH$1,SWISSW!$F:$F,"Draw")+COUNTIFS(SWISSW!$I:$I,MATCHUP!CH$1,SWISSW!$J:$J,MATCHUP!$A66)-COUNTIFS(SWISSW!$I:$I,MATCHUP!CH$1,SWISSW!$J:$J,MATCHUP!$A66,SWISSW!$F:$F,"Draw")),"-")</f>
        <v>-</v>
      </c>
      <c r="CI66" s="5" t="str">
        <f ca="1">IFERROR((COUNTIFS(SWISSW!$I:$I,MATCHUP!$A66,SWISSW!$J:$J,MATCHUP!CI$1,SWISSW!$F:$F,"Won")+COUNTIFS(SWISSW!$I:$I,MATCHUP!CI$1,SWISSW!$J:$J,MATCHUP!$A66,SWISSW!$F:$F,"Lost"))/(COUNTIFS(SWISSW!$I:$I,MATCHUP!$A66,SWISSW!$J:$J,MATCHUP!CI$1)-COUNTIFS(SWISSW!$I:$I,MATCHUP!$A66,SWISSW!$J:$J,MATCHUP!CI$1,SWISSW!$F:$F,"Draw")+COUNTIFS(SWISSW!$I:$I,MATCHUP!CI$1,SWISSW!$J:$J,MATCHUP!$A66)-COUNTIFS(SWISSW!$I:$I,MATCHUP!CI$1,SWISSW!$J:$J,MATCHUP!$A66,SWISSW!$F:$F,"Draw")),"-")</f>
        <v>-</v>
      </c>
      <c r="CJ66" s="5" t="str">
        <f ca="1">IFERROR((COUNTIFS(SWISSW!$I:$I,MATCHUP!$A66,SWISSW!$J:$J,MATCHUP!CJ$1,SWISSW!$F:$F,"Won")+COUNTIFS(SWISSW!$I:$I,MATCHUP!CJ$1,SWISSW!$J:$J,MATCHUP!$A66,SWISSW!$F:$F,"Lost"))/(COUNTIFS(SWISSW!$I:$I,MATCHUP!$A66,SWISSW!$J:$J,MATCHUP!CJ$1)-COUNTIFS(SWISSW!$I:$I,MATCHUP!$A66,SWISSW!$J:$J,MATCHUP!CJ$1,SWISSW!$F:$F,"Draw")+COUNTIFS(SWISSW!$I:$I,MATCHUP!CJ$1,SWISSW!$J:$J,MATCHUP!$A66)-COUNTIFS(SWISSW!$I:$I,MATCHUP!CJ$1,SWISSW!$J:$J,MATCHUP!$A66,SWISSW!$F:$F,"Draw")),"-")</f>
        <v>-</v>
      </c>
      <c r="CK66" s="5" t="str">
        <f ca="1">IFERROR((COUNTIFS(SWISSW!$I:$I,MATCHUP!$A66,SWISSW!$J:$J,MATCHUP!CK$1,SWISSW!$F:$F,"Won")+COUNTIFS(SWISSW!$I:$I,MATCHUP!CK$1,SWISSW!$J:$J,MATCHUP!$A66,SWISSW!$F:$F,"Lost"))/(COUNTIFS(SWISSW!$I:$I,MATCHUP!$A66,SWISSW!$J:$J,MATCHUP!CK$1)-COUNTIFS(SWISSW!$I:$I,MATCHUP!$A66,SWISSW!$J:$J,MATCHUP!CK$1,SWISSW!$F:$F,"Draw")+COUNTIFS(SWISSW!$I:$I,MATCHUP!CK$1,SWISSW!$J:$J,MATCHUP!$A66)-COUNTIFS(SWISSW!$I:$I,MATCHUP!CK$1,SWISSW!$J:$J,MATCHUP!$A66,SWISSW!$F:$F,"Draw")),"-")</f>
        <v>-</v>
      </c>
      <c r="CL66" s="5" t="str">
        <f ca="1">IFERROR((COUNTIFS(SWISSW!$I:$I,MATCHUP!$A66,SWISSW!$J:$J,MATCHUP!CL$1,SWISSW!$F:$F,"Won")+COUNTIFS(SWISSW!$I:$I,MATCHUP!CL$1,SWISSW!$J:$J,MATCHUP!$A66,SWISSW!$F:$F,"Lost"))/(COUNTIFS(SWISSW!$I:$I,MATCHUP!$A66,SWISSW!$J:$J,MATCHUP!CL$1)-COUNTIFS(SWISSW!$I:$I,MATCHUP!$A66,SWISSW!$J:$J,MATCHUP!CL$1,SWISSW!$F:$F,"Draw")+COUNTIFS(SWISSW!$I:$I,MATCHUP!CL$1,SWISSW!$J:$J,MATCHUP!$A66)-COUNTIFS(SWISSW!$I:$I,MATCHUP!CL$1,SWISSW!$J:$J,MATCHUP!$A66,SWISSW!$F:$F,"Draw")),"-")</f>
        <v>-</v>
      </c>
      <c r="CM66" s="5" t="str">
        <f ca="1">IFERROR((COUNTIFS(SWISSW!$I:$I,MATCHUP!$A66,SWISSW!$J:$J,MATCHUP!CM$1,SWISSW!$F:$F,"Won")+COUNTIFS(SWISSW!$I:$I,MATCHUP!CM$1,SWISSW!$J:$J,MATCHUP!$A66,SWISSW!$F:$F,"Lost"))/(COUNTIFS(SWISSW!$I:$I,MATCHUP!$A66,SWISSW!$J:$J,MATCHUP!CM$1)-COUNTIFS(SWISSW!$I:$I,MATCHUP!$A66,SWISSW!$J:$J,MATCHUP!CM$1,SWISSW!$F:$F,"Draw")+COUNTIFS(SWISSW!$I:$I,MATCHUP!CM$1,SWISSW!$J:$J,MATCHUP!$A66)-COUNTIFS(SWISSW!$I:$I,MATCHUP!CM$1,SWISSW!$J:$J,MATCHUP!$A66,SWISSW!$F:$F,"Draw")),"-")</f>
        <v>-</v>
      </c>
      <c r="CN66" s="5" t="str">
        <f ca="1">IFERROR((COUNTIFS(SWISSW!$I:$I,MATCHUP!$A66,SWISSW!$J:$J,MATCHUP!CN$1,SWISSW!$F:$F,"Won")+COUNTIFS(SWISSW!$I:$I,MATCHUP!CN$1,SWISSW!$J:$J,MATCHUP!$A66,SWISSW!$F:$F,"Lost"))/(COUNTIFS(SWISSW!$I:$I,MATCHUP!$A66,SWISSW!$J:$J,MATCHUP!CN$1)-COUNTIFS(SWISSW!$I:$I,MATCHUP!$A66,SWISSW!$J:$J,MATCHUP!CN$1,SWISSW!$F:$F,"Draw")+COUNTIFS(SWISSW!$I:$I,MATCHUP!CN$1,SWISSW!$J:$J,MATCHUP!$A66)-COUNTIFS(SWISSW!$I:$I,MATCHUP!CN$1,SWISSW!$J:$J,MATCHUP!$A66,SWISSW!$F:$F,"Draw")),"-")</f>
        <v>-</v>
      </c>
      <c r="CO66" s="5" t="str">
        <f ca="1">IFERROR((COUNTIFS(SWISSW!$I:$I,MATCHUP!$A66,SWISSW!$J:$J,MATCHUP!CO$1,SWISSW!$F:$F,"Won")+COUNTIFS(SWISSW!$I:$I,MATCHUP!CO$1,SWISSW!$J:$J,MATCHUP!$A66,SWISSW!$F:$F,"Lost"))/(COUNTIFS(SWISSW!$I:$I,MATCHUP!$A66,SWISSW!$J:$J,MATCHUP!CO$1)-COUNTIFS(SWISSW!$I:$I,MATCHUP!$A66,SWISSW!$J:$J,MATCHUP!CO$1,SWISSW!$F:$F,"Draw")+COUNTIFS(SWISSW!$I:$I,MATCHUP!CO$1,SWISSW!$J:$J,MATCHUP!$A66)-COUNTIFS(SWISSW!$I:$I,MATCHUP!CO$1,SWISSW!$J:$J,MATCHUP!$A66,SWISSW!$F:$F,"Draw")),"-")</f>
        <v>-</v>
      </c>
      <c r="CP66" s="5" t="str">
        <f ca="1">IFERROR((COUNTIFS(SWISSW!$I:$I,MATCHUP!$A66,SWISSW!$J:$J,MATCHUP!CP$1,SWISSW!$F:$F,"Won")+COUNTIFS(SWISSW!$I:$I,MATCHUP!CP$1,SWISSW!$J:$J,MATCHUP!$A66,SWISSW!$F:$F,"Lost"))/(COUNTIFS(SWISSW!$I:$I,MATCHUP!$A66,SWISSW!$J:$J,MATCHUP!CP$1)-COUNTIFS(SWISSW!$I:$I,MATCHUP!$A66,SWISSW!$J:$J,MATCHUP!CP$1,SWISSW!$F:$F,"Draw")+COUNTIFS(SWISSW!$I:$I,MATCHUP!CP$1,SWISSW!$J:$J,MATCHUP!$A66)-COUNTIFS(SWISSW!$I:$I,MATCHUP!CP$1,SWISSW!$J:$J,MATCHUP!$A66,SWISSW!$F:$F,"Draw")),"-")</f>
        <v>-</v>
      </c>
      <c r="CQ66" s="5" t="str">
        <f ca="1">IFERROR((COUNTIFS(SWISSW!$I:$I,MATCHUP!$A66,SWISSW!$J:$J,MATCHUP!CQ$1,SWISSW!$F:$F,"Won")+COUNTIFS(SWISSW!$I:$I,MATCHUP!CQ$1,SWISSW!$J:$J,MATCHUP!$A66,SWISSW!$F:$F,"Lost"))/(COUNTIFS(SWISSW!$I:$I,MATCHUP!$A66,SWISSW!$J:$J,MATCHUP!CQ$1)-COUNTIFS(SWISSW!$I:$I,MATCHUP!$A66,SWISSW!$J:$J,MATCHUP!CQ$1,SWISSW!$F:$F,"Draw")+COUNTIFS(SWISSW!$I:$I,MATCHUP!CQ$1,SWISSW!$J:$J,MATCHUP!$A66)-COUNTIFS(SWISSW!$I:$I,MATCHUP!CQ$1,SWISSW!$J:$J,MATCHUP!$A66,SWISSW!$F:$F,"Draw")),"-")</f>
        <v>-</v>
      </c>
      <c r="CR66" s="5" t="str">
        <f ca="1">IFERROR((COUNTIFS(SWISSW!$I:$I,MATCHUP!$A66,SWISSW!$J:$J,MATCHUP!CR$1,SWISSW!$F:$F,"Won")+COUNTIFS(SWISSW!$I:$I,MATCHUP!CR$1,SWISSW!$J:$J,MATCHUP!$A66,SWISSW!$F:$F,"Lost"))/(COUNTIFS(SWISSW!$I:$I,MATCHUP!$A66,SWISSW!$J:$J,MATCHUP!CR$1)-COUNTIFS(SWISSW!$I:$I,MATCHUP!$A66,SWISSW!$J:$J,MATCHUP!CR$1,SWISSW!$F:$F,"Draw")+COUNTIFS(SWISSW!$I:$I,MATCHUP!CR$1,SWISSW!$J:$J,MATCHUP!$A66)-COUNTIFS(SWISSW!$I:$I,MATCHUP!CR$1,SWISSW!$J:$J,MATCHUP!$A66,SWISSW!$F:$F,"Draw")),"-")</f>
        <v>-</v>
      </c>
      <c r="CS66" s="5" t="str">
        <f ca="1">IFERROR((COUNTIFS(SWISSW!$I:$I,MATCHUP!$A66,SWISSW!$J:$J,MATCHUP!CS$1,SWISSW!$F:$F,"Won")+COUNTIFS(SWISSW!$I:$I,MATCHUP!CS$1,SWISSW!$J:$J,MATCHUP!$A66,SWISSW!$F:$F,"Lost"))/(COUNTIFS(SWISSW!$I:$I,MATCHUP!$A66,SWISSW!$J:$J,MATCHUP!CS$1)-COUNTIFS(SWISSW!$I:$I,MATCHUP!$A66,SWISSW!$J:$J,MATCHUP!CS$1,SWISSW!$F:$F,"Draw")+COUNTIFS(SWISSW!$I:$I,MATCHUP!CS$1,SWISSW!$J:$J,MATCHUP!$A66)-COUNTIFS(SWISSW!$I:$I,MATCHUP!CS$1,SWISSW!$J:$J,MATCHUP!$A66,SWISSW!$F:$F,"Draw")),"-")</f>
        <v>-</v>
      </c>
      <c r="CT66" s="5" t="str">
        <f ca="1">IFERROR((COUNTIFS(SWISSW!$I:$I,MATCHUP!$A66,SWISSW!$J:$J,MATCHUP!CT$1,SWISSW!$F:$F,"Won")+COUNTIFS(SWISSW!$I:$I,MATCHUP!CT$1,SWISSW!$J:$J,MATCHUP!$A66,SWISSW!$F:$F,"Lost"))/(COUNTIFS(SWISSW!$I:$I,MATCHUP!$A66,SWISSW!$J:$J,MATCHUP!CT$1)-COUNTIFS(SWISSW!$I:$I,MATCHUP!$A66,SWISSW!$J:$J,MATCHUP!CT$1,SWISSW!$F:$F,"Draw")+COUNTIFS(SWISSW!$I:$I,MATCHUP!CT$1,SWISSW!$J:$J,MATCHUP!$A66)-COUNTIFS(SWISSW!$I:$I,MATCHUP!CT$1,SWISSW!$J:$J,MATCHUP!$A66,SWISSW!$F:$F,"Draw")),"-")</f>
        <v>-</v>
      </c>
      <c r="CU66" s="5" t="str">
        <f ca="1">IFERROR((COUNTIFS(SWISSW!$I:$I,MATCHUP!$A66,SWISSW!$J:$J,MATCHUP!CU$1,SWISSW!$F:$F,"Won")+COUNTIFS(SWISSW!$I:$I,MATCHUP!CU$1,SWISSW!$J:$J,MATCHUP!$A66,SWISSW!$F:$F,"Lost"))/(COUNTIFS(SWISSW!$I:$I,MATCHUP!$A66,SWISSW!$J:$J,MATCHUP!CU$1)-COUNTIFS(SWISSW!$I:$I,MATCHUP!$A66,SWISSW!$J:$J,MATCHUP!CU$1,SWISSW!$F:$F,"Draw")+COUNTIFS(SWISSW!$I:$I,MATCHUP!CU$1,SWISSW!$J:$J,MATCHUP!$A66)-COUNTIFS(SWISSW!$I:$I,MATCHUP!CU$1,SWISSW!$J:$J,MATCHUP!$A66,SWISSW!$F:$F,"Draw")),"-")</f>
        <v>-</v>
      </c>
      <c r="CV66" s="5" t="str">
        <f ca="1">IFERROR((COUNTIFS(SWISSW!$I:$I,MATCHUP!$A66,SWISSW!$J:$J,MATCHUP!CV$1,SWISSW!$F:$F,"Won")+COUNTIFS(SWISSW!$I:$I,MATCHUP!CV$1,SWISSW!$J:$J,MATCHUP!$A66,SWISSW!$F:$F,"Lost"))/(COUNTIFS(SWISSW!$I:$I,MATCHUP!$A66,SWISSW!$J:$J,MATCHUP!CV$1)-COUNTIFS(SWISSW!$I:$I,MATCHUP!$A66,SWISSW!$J:$J,MATCHUP!CV$1,SWISSW!$F:$F,"Draw")+COUNTIFS(SWISSW!$I:$I,MATCHUP!CV$1,SWISSW!$J:$J,MATCHUP!$A66)-COUNTIFS(SWISSW!$I:$I,MATCHUP!CV$1,SWISSW!$J:$J,MATCHUP!$A66,SWISSW!$F:$F,"Draw")),"-")</f>
        <v>-</v>
      </c>
    </row>
    <row r="67" spans="1:100" ht="55" customHeight="1" x14ac:dyDescent="0.3">
      <c r="A67" s="3" cm="1">
        <f t="array" aca="1" ref="A67" ca="1">INDIRECT(ADDRESS(ROW(),1,,1,"METABREAK"))</f>
        <v>0</v>
      </c>
      <c r="B67" s="5" t="str">
        <f ca="1">IFERROR((COUNTIFS(SWISSW!$I:$I,MATCHUP!$A67,SWISSW!$J:$J,MATCHUP!B$1,SWISSW!$F:$F,"Won")+COUNTIFS(SWISSW!$I:$I,MATCHUP!B$1,SWISSW!$J:$J,MATCHUP!$A67,SWISSW!$F:$F,"Lost"))/(COUNTIFS(SWISSW!$I:$I,MATCHUP!$A67,SWISSW!$J:$J,MATCHUP!B$1)-COUNTIFS(SWISSW!$I:$I,MATCHUP!$A67,SWISSW!$J:$J,MATCHUP!B$1,SWISSW!$F:$F,"Draw")+COUNTIFS(SWISSW!$I:$I,MATCHUP!B$1,SWISSW!$J:$J,MATCHUP!$A67)-COUNTIFS(SWISSW!$I:$I,MATCHUP!B$1,SWISSW!$J:$J,MATCHUP!$A67,SWISSW!$F:$F,"Draw")),"-")</f>
        <v>-</v>
      </c>
      <c r="C67" s="5" t="str">
        <f ca="1">IFERROR((COUNTIFS(SWISSW!$I:$I,MATCHUP!$A67,SWISSW!$J:$J,MATCHUP!C$1,SWISSW!$F:$F,"Won")+COUNTIFS(SWISSW!$I:$I,MATCHUP!C$1,SWISSW!$J:$J,MATCHUP!$A67,SWISSW!$F:$F,"Lost"))/(COUNTIFS(SWISSW!$I:$I,MATCHUP!$A67,SWISSW!$J:$J,MATCHUP!C$1)-COUNTIFS(SWISSW!$I:$I,MATCHUP!$A67,SWISSW!$J:$J,MATCHUP!C$1,SWISSW!$F:$F,"Draw")+COUNTIFS(SWISSW!$I:$I,MATCHUP!C$1,SWISSW!$J:$J,MATCHUP!$A67)-COUNTIFS(SWISSW!$I:$I,MATCHUP!C$1,SWISSW!$J:$J,MATCHUP!$A67,SWISSW!$F:$F,"Draw")),"-")</f>
        <v>-</v>
      </c>
      <c r="D67" s="5" t="str">
        <f ca="1">IFERROR((COUNTIFS(SWISSW!$I:$I,MATCHUP!$A67,SWISSW!$J:$J,MATCHUP!D$1,SWISSW!$F:$F,"Won")+COUNTIFS(SWISSW!$I:$I,MATCHUP!D$1,SWISSW!$J:$J,MATCHUP!$A67,SWISSW!$F:$F,"Lost"))/(COUNTIFS(SWISSW!$I:$I,MATCHUP!$A67,SWISSW!$J:$J,MATCHUP!D$1)-COUNTIFS(SWISSW!$I:$I,MATCHUP!$A67,SWISSW!$J:$J,MATCHUP!D$1,SWISSW!$F:$F,"Draw")+COUNTIFS(SWISSW!$I:$I,MATCHUP!D$1,SWISSW!$J:$J,MATCHUP!$A67)-COUNTIFS(SWISSW!$I:$I,MATCHUP!D$1,SWISSW!$J:$J,MATCHUP!$A67,SWISSW!$F:$F,"Draw")),"-")</f>
        <v>-</v>
      </c>
      <c r="E67" s="5" t="str">
        <f ca="1">IFERROR((COUNTIFS(SWISSW!$I:$I,MATCHUP!$A67,SWISSW!$J:$J,MATCHUP!E$1,SWISSW!$F:$F,"Won")+COUNTIFS(SWISSW!$I:$I,MATCHUP!E$1,SWISSW!$J:$J,MATCHUP!$A67,SWISSW!$F:$F,"Lost"))/(COUNTIFS(SWISSW!$I:$I,MATCHUP!$A67,SWISSW!$J:$J,MATCHUP!E$1)-COUNTIFS(SWISSW!$I:$I,MATCHUP!$A67,SWISSW!$J:$J,MATCHUP!E$1,SWISSW!$F:$F,"Draw")+COUNTIFS(SWISSW!$I:$I,MATCHUP!E$1,SWISSW!$J:$J,MATCHUP!$A67)-COUNTIFS(SWISSW!$I:$I,MATCHUP!E$1,SWISSW!$J:$J,MATCHUP!$A67,SWISSW!$F:$F,"Draw")),"-")</f>
        <v>-</v>
      </c>
      <c r="F67" s="5" t="str">
        <f ca="1">IFERROR((COUNTIFS(SWISSW!$I:$I,MATCHUP!$A67,SWISSW!$J:$J,MATCHUP!F$1,SWISSW!$F:$F,"Won")+COUNTIFS(SWISSW!$I:$I,MATCHUP!F$1,SWISSW!$J:$J,MATCHUP!$A67,SWISSW!$F:$F,"Lost"))/(COUNTIFS(SWISSW!$I:$I,MATCHUP!$A67,SWISSW!$J:$J,MATCHUP!F$1)-COUNTIFS(SWISSW!$I:$I,MATCHUP!$A67,SWISSW!$J:$J,MATCHUP!F$1,SWISSW!$F:$F,"Draw")+COUNTIFS(SWISSW!$I:$I,MATCHUP!F$1,SWISSW!$J:$J,MATCHUP!$A67)-COUNTIFS(SWISSW!$I:$I,MATCHUP!F$1,SWISSW!$J:$J,MATCHUP!$A67,SWISSW!$F:$F,"Draw")),"-")</f>
        <v>-</v>
      </c>
      <c r="G67" s="5" t="str">
        <f ca="1">IFERROR((COUNTIFS(SWISSW!$I:$I,MATCHUP!$A67,SWISSW!$J:$J,MATCHUP!G$1,SWISSW!$F:$F,"Won")+COUNTIFS(SWISSW!$I:$I,MATCHUP!G$1,SWISSW!$J:$J,MATCHUP!$A67,SWISSW!$F:$F,"Lost"))/(COUNTIFS(SWISSW!$I:$I,MATCHUP!$A67,SWISSW!$J:$J,MATCHUP!G$1)-COUNTIFS(SWISSW!$I:$I,MATCHUP!$A67,SWISSW!$J:$J,MATCHUP!G$1,SWISSW!$F:$F,"Draw")+COUNTIFS(SWISSW!$I:$I,MATCHUP!G$1,SWISSW!$J:$J,MATCHUP!$A67)-COUNTIFS(SWISSW!$I:$I,MATCHUP!G$1,SWISSW!$J:$J,MATCHUP!$A67,SWISSW!$F:$F,"Draw")),"-")</f>
        <v>-</v>
      </c>
      <c r="H67" s="5" t="str">
        <f ca="1">IFERROR((COUNTIFS(SWISSW!$I:$I,MATCHUP!$A67,SWISSW!$J:$J,MATCHUP!H$1,SWISSW!$F:$F,"Won")+COUNTIFS(SWISSW!$I:$I,MATCHUP!H$1,SWISSW!$J:$J,MATCHUP!$A67,SWISSW!$F:$F,"Lost"))/(COUNTIFS(SWISSW!$I:$I,MATCHUP!$A67,SWISSW!$J:$J,MATCHUP!H$1)-COUNTIFS(SWISSW!$I:$I,MATCHUP!$A67,SWISSW!$J:$J,MATCHUP!H$1,SWISSW!$F:$F,"Draw")+COUNTIFS(SWISSW!$I:$I,MATCHUP!H$1,SWISSW!$J:$J,MATCHUP!$A67)-COUNTIFS(SWISSW!$I:$I,MATCHUP!H$1,SWISSW!$J:$J,MATCHUP!$A67,SWISSW!$F:$F,"Draw")),"-")</f>
        <v>-</v>
      </c>
      <c r="I67" s="5" t="str">
        <f ca="1">IFERROR((COUNTIFS(SWISSW!$I:$I,MATCHUP!$A67,SWISSW!$J:$J,MATCHUP!I$1,SWISSW!$F:$F,"Won")+COUNTIFS(SWISSW!$I:$I,MATCHUP!I$1,SWISSW!$J:$J,MATCHUP!$A67,SWISSW!$F:$F,"Lost"))/(COUNTIFS(SWISSW!$I:$I,MATCHUP!$A67,SWISSW!$J:$J,MATCHUP!I$1)-COUNTIFS(SWISSW!$I:$I,MATCHUP!$A67,SWISSW!$J:$J,MATCHUP!I$1,SWISSW!$F:$F,"Draw")+COUNTIFS(SWISSW!$I:$I,MATCHUP!I$1,SWISSW!$J:$J,MATCHUP!$A67)-COUNTIFS(SWISSW!$I:$I,MATCHUP!I$1,SWISSW!$J:$J,MATCHUP!$A67,SWISSW!$F:$F,"Draw")),"-")</f>
        <v>-</v>
      </c>
      <c r="J67" s="5" t="str">
        <f ca="1">IFERROR((COUNTIFS(SWISSW!$I:$I,MATCHUP!$A67,SWISSW!$J:$J,MATCHUP!J$1,SWISSW!$F:$F,"Won")+COUNTIFS(SWISSW!$I:$I,MATCHUP!J$1,SWISSW!$J:$J,MATCHUP!$A67,SWISSW!$F:$F,"Lost"))/(COUNTIFS(SWISSW!$I:$I,MATCHUP!$A67,SWISSW!$J:$J,MATCHUP!J$1)-COUNTIFS(SWISSW!$I:$I,MATCHUP!$A67,SWISSW!$J:$J,MATCHUP!J$1,SWISSW!$F:$F,"Draw")+COUNTIFS(SWISSW!$I:$I,MATCHUP!J$1,SWISSW!$J:$J,MATCHUP!$A67)-COUNTIFS(SWISSW!$I:$I,MATCHUP!J$1,SWISSW!$J:$J,MATCHUP!$A67,SWISSW!$F:$F,"Draw")),"-")</f>
        <v>-</v>
      </c>
      <c r="K67" s="5" t="str">
        <f ca="1">IFERROR((COUNTIFS(SWISSW!$I:$I,MATCHUP!$A67,SWISSW!$J:$J,MATCHUP!K$1,SWISSW!$F:$F,"Won")+COUNTIFS(SWISSW!$I:$I,MATCHUP!K$1,SWISSW!$J:$J,MATCHUP!$A67,SWISSW!$F:$F,"Lost"))/(COUNTIFS(SWISSW!$I:$I,MATCHUP!$A67,SWISSW!$J:$J,MATCHUP!K$1)-COUNTIFS(SWISSW!$I:$I,MATCHUP!$A67,SWISSW!$J:$J,MATCHUP!K$1,SWISSW!$F:$F,"Draw")+COUNTIFS(SWISSW!$I:$I,MATCHUP!K$1,SWISSW!$J:$J,MATCHUP!$A67)-COUNTIFS(SWISSW!$I:$I,MATCHUP!K$1,SWISSW!$J:$J,MATCHUP!$A67,SWISSW!$F:$F,"Draw")),"-")</f>
        <v>-</v>
      </c>
      <c r="L67" s="5" t="str">
        <f ca="1">IFERROR((COUNTIFS(SWISSW!$I:$I,MATCHUP!$A67,SWISSW!$J:$J,MATCHUP!L$1,SWISSW!$F:$F,"Won")+COUNTIFS(SWISSW!$I:$I,MATCHUP!L$1,SWISSW!$J:$J,MATCHUP!$A67,SWISSW!$F:$F,"Lost"))/(COUNTIFS(SWISSW!$I:$I,MATCHUP!$A67,SWISSW!$J:$J,MATCHUP!L$1)-COUNTIFS(SWISSW!$I:$I,MATCHUP!$A67,SWISSW!$J:$J,MATCHUP!L$1,SWISSW!$F:$F,"Draw")+COUNTIFS(SWISSW!$I:$I,MATCHUP!L$1,SWISSW!$J:$J,MATCHUP!$A67)-COUNTIFS(SWISSW!$I:$I,MATCHUP!L$1,SWISSW!$J:$J,MATCHUP!$A67,SWISSW!$F:$F,"Draw")),"-")</f>
        <v>-</v>
      </c>
      <c r="M67" s="5" t="str">
        <f ca="1">IFERROR((COUNTIFS(SWISSW!$I:$I,MATCHUP!$A67,SWISSW!$J:$J,MATCHUP!M$1,SWISSW!$F:$F,"Won")+COUNTIFS(SWISSW!$I:$I,MATCHUP!M$1,SWISSW!$J:$J,MATCHUP!$A67,SWISSW!$F:$F,"Lost"))/(COUNTIFS(SWISSW!$I:$I,MATCHUP!$A67,SWISSW!$J:$J,MATCHUP!M$1)-COUNTIFS(SWISSW!$I:$I,MATCHUP!$A67,SWISSW!$J:$J,MATCHUP!M$1,SWISSW!$F:$F,"Draw")+COUNTIFS(SWISSW!$I:$I,MATCHUP!M$1,SWISSW!$J:$J,MATCHUP!$A67)-COUNTIFS(SWISSW!$I:$I,MATCHUP!M$1,SWISSW!$J:$J,MATCHUP!$A67,SWISSW!$F:$F,"Draw")),"-")</f>
        <v>-</v>
      </c>
      <c r="N67" s="5" t="str">
        <f ca="1">IFERROR((COUNTIFS(SWISSW!$I:$I,MATCHUP!$A67,SWISSW!$J:$J,MATCHUP!N$1,SWISSW!$F:$F,"Won")+COUNTIFS(SWISSW!$I:$I,MATCHUP!N$1,SWISSW!$J:$J,MATCHUP!$A67,SWISSW!$F:$F,"Lost"))/(COUNTIFS(SWISSW!$I:$I,MATCHUP!$A67,SWISSW!$J:$J,MATCHUP!N$1)-COUNTIFS(SWISSW!$I:$I,MATCHUP!$A67,SWISSW!$J:$J,MATCHUP!N$1,SWISSW!$F:$F,"Draw")+COUNTIFS(SWISSW!$I:$I,MATCHUP!N$1,SWISSW!$J:$J,MATCHUP!$A67)-COUNTIFS(SWISSW!$I:$I,MATCHUP!N$1,SWISSW!$J:$J,MATCHUP!$A67,SWISSW!$F:$F,"Draw")),"-")</f>
        <v>-</v>
      </c>
      <c r="O67" s="5" t="str">
        <f ca="1">IFERROR((COUNTIFS(SWISSW!$I:$I,MATCHUP!$A67,SWISSW!$J:$J,MATCHUP!O$1,SWISSW!$F:$F,"Won")+COUNTIFS(SWISSW!$I:$I,MATCHUP!O$1,SWISSW!$J:$J,MATCHUP!$A67,SWISSW!$F:$F,"Lost"))/(COUNTIFS(SWISSW!$I:$I,MATCHUP!$A67,SWISSW!$J:$J,MATCHUP!O$1)-COUNTIFS(SWISSW!$I:$I,MATCHUP!$A67,SWISSW!$J:$J,MATCHUP!O$1,SWISSW!$F:$F,"Draw")+COUNTIFS(SWISSW!$I:$I,MATCHUP!O$1,SWISSW!$J:$J,MATCHUP!$A67)-COUNTIFS(SWISSW!$I:$I,MATCHUP!O$1,SWISSW!$J:$J,MATCHUP!$A67,SWISSW!$F:$F,"Draw")),"-")</f>
        <v>-</v>
      </c>
      <c r="P67" s="5" t="str">
        <f ca="1">IFERROR((COUNTIFS(SWISSW!$I:$I,MATCHUP!$A67,SWISSW!$J:$J,MATCHUP!P$1,SWISSW!$F:$F,"Won")+COUNTIFS(SWISSW!$I:$I,MATCHUP!P$1,SWISSW!$J:$J,MATCHUP!$A67,SWISSW!$F:$F,"Lost"))/(COUNTIFS(SWISSW!$I:$I,MATCHUP!$A67,SWISSW!$J:$J,MATCHUP!P$1)-COUNTIFS(SWISSW!$I:$I,MATCHUP!$A67,SWISSW!$J:$J,MATCHUP!P$1,SWISSW!$F:$F,"Draw")+COUNTIFS(SWISSW!$I:$I,MATCHUP!P$1,SWISSW!$J:$J,MATCHUP!$A67)-COUNTIFS(SWISSW!$I:$I,MATCHUP!P$1,SWISSW!$J:$J,MATCHUP!$A67,SWISSW!$F:$F,"Draw")),"-")</f>
        <v>-</v>
      </c>
      <c r="Q67" s="5" t="str">
        <f ca="1">IFERROR((COUNTIFS(SWISSW!$I:$I,MATCHUP!$A67,SWISSW!$J:$J,MATCHUP!Q$1,SWISSW!$F:$F,"Won")+COUNTIFS(SWISSW!$I:$I,MATCHUP!Q$1,SWISSW!$J:$J,MATCHUP!$A67,SWISSW!$F:$F,"Lost"))/(COUNTIFS(SWISSW!$I:$I,MATCHUP!$A67,SWISSW!$J:$J,MATCHUP!Q$1)-COUNTIFS(SWISSW!$I:$I,MATCHUP!$A67,SWISSW!$J:$J,MATCHUP!Q$1,SWISSW!$F:$F,"Draw")+COUNTIFS(SWISSW!$I:$I,MATCHUP!Q$1,SWISSW!$J:$J,MATCHUP!$A67)-COUNTIFS(SWISSW!$I:$I,MATCHUP!Q$1,SWISSW!$J:$J,MATCHUP!$A67,SWISSW!$F:$F,"Draw")),"-")</f>
        <v>-</v>
      </c>
      <c r="R67" s="5" t="str">
        <f ca="1">IFERROR((COUNTIFS(SWISSW!$I:$I,MATCHUP!$A67,SWISSW!$J:$J,MATCHUP!R$1,SWISSW!$F:$F,"Won")+COUNTIFS(SWISSW!$I:$I,MATCHUP!R$1,SWISSW!$J:$J,MATCHUP!$A67,SWISSW!$F:$F,"Lost"))/(COUNTIFS(SWISSW!$I:$I,MATCHUP!$A67,SWISSW!$J:$J,MATCHUP!R$1)-COUNTIFS(SWISSW!$I:$I,MATCHUP!$A67,SWISSW!$J:$J,MATCHUP!R$1,SWISSW!$F:$F,"Draw")+COUNTIFS(SWISSW!$I:$I,MATCHUP!R$1,SWISSW!$J:$J,MATCHUP!$A67)-COUNTIFS(SWISSW!$I:$I,MATCHUP!R$1,SWISSW!$J:$J,MATCHUP!$A67,SWISSW!$F:$F,"Draw")),"-")</f>
        <v>-</v>
      </c>
      <c r="S67" s="5" t="str">
        <f ca="1">IFERROR((COUNTIFS(SWISSW!$I:$I,MATCHUP!$A67,SWISSW!$J:$J,MATCHUP!S$1,SWISSW!$F:$F,"Won")+COUNTIFS(SWISSW!$I:$I,MATCHUP!S$1,SWISSW!$J:$J,MATCHUP!$A67,SWISSW!$F:$F,"Lost"))/(COUNTIFS(SWISSW!$I:$I,MATCHUP!$A67,SWISSW!$J:$J,MATCHUP!S$1)-COUNTIFS(SWISSW!$I:$I,MATCHUP!$A67,SWISSW!$J:$J,MATCHUP!S$1,SWISSW!$F:$F,"Draw")+COUNTIFS(SWISSW!$I:$I,MATCHUP!S$1,SWISSW!$J:$J,MATCHUP!$A67)-COUNTIFS(SWISSW!$I:$I,MATCHUP!S$1,SWISSW!$J:$J,MATCHUP!$A67,SWISSW!$F:$F,"Draw")),"-")</f>
        <v>-</v>
      </c>
      <c r="T67" s="5" t="str">
        <f ca="1">IFERROR((COUNTIFS(SWISSW!$I:$I,MATCHUP!$A67,SWISSW!$J:$J,MATCHUP!T$1,SWISSW!$F:$F,"Won")+COUNTIFS(SWISSW!$I:$I,MATCHUP!T$1,SWISSW!$J:$J,MATCHUP!$A67,SWISSW!$F:$F,"Lost"))/(COUNTIFS(SWISSW!$I:$I,MATCHUP!$A67,SWISSW!$J:$J,MATCHUP!T$1)-COUNTIFS(SWISSW!$I:$I,MATCHUP!$A67,SWISSW!$J:$J,MATCHUP!T$1,SWISSW!$F:$F,"Draw")+COUNTIFS(SWISSW!$I:$I,MATCHUP!T$1,SWISSW!$J:$J,MATCHUP!$A67)-COUNTIFS(SWISSW!$I:$I,MATCHUP!T$1,SWISSW!$J:$J,MATCHUP!$A67,SWISSW!$F:$F,"Draw")),"-")</f>
        <v>-</v>
      </c>
      <c r="U67" s="5" t="str">
        <f ca="1">IFERROR((COUNTIFS(SWISSW!$I:$I,MATCHUP!$A67,SWISSW!$J:$J,MATCHUP!U$1,SWISSW!$F:$F,"Won")+COUNTIFS(SWISSW!$I:$I,MATCHUP!U$1,SWISSW!$J:$J,MATCHUP!$A67,SWISSW!$F:$F,"Lost"))/(COUNTIFS(SWISSW!$I:$I,MATCHUP!$A67,SWISSW!$J:$J,MATCHUP!U$1)-COUNTIFS(SWISSW!$I:$I,MATCHUP!$A67,SWISSW!$J:$J,MATCHUP!U$1,SWISSW!$F:$F,"Draw")+COUNTIFS(SWISSW!$I:$I,MATCHUP!U$1,SWISSW!$J:$J,MATCHUP!$A67)-COUNTIFS(SWISSW!$I:$I,MATCHUP!U$1,SWISSW!$J:$J,MATCHUP!$A67,SWISSW!$F:$F,"Draw")),"-")</f>
        <v>-</v>
      </c>
      <c r="V67" s="5" t="str">
        <f ca="1">IFERROR((COUNTIFS(SWISSW!$I:$I,MATCHUP!$A67,SWISSW!$J:$J,MATCHUP!V$1,SWISSW!$F:$F,"Won")+COUNTIFS(SWISSW!$I:$I,MATCHUP!V$1,SWISSW!$J:$J,MATCHUP!$A67,SWISSW!$F:$F,"Lost"))/(COUNTIFS(SWISSW!$I:$I,MATCHUP!$A67,SWISSW!$J:$J,MATCHUP!V$1)-COUNTIFS(SWISSW!$I:$I,MATCHUP!$A67,SWISSW!$J:$J,MATCHUP!V$1,SWISSW!$F:$F,"Draw")+COUNTIFS(SWISSW!$I:$I,MATCHUP!V$1,SWISSW!$J:$J,MATCHUP!$A67)-COUNTIFS(SWISSW!$I:$I,MATCHUP!V$1,SWISSW!$J:$J,MATCHUP!$A67,SWISSW!$F:$F,"Draw")),"-")</f>
        <v>-</v>
      </c>
      <c r="W67" s="5" t="str">
        <f ca="1">IFERROR((COUNTIFS(SWISSW!$I:$I,MATCHUP!$A67,SWISSW!$J:$J,MATCHUP!W$1,SWISSW!$F:$F,"Won")+COUNTIFS(SWISSW!$I:$I,MATCHUP!W$1,SWISSW!$J:$J,MATCHUP!$A67,SWISSW!$F:$F,"Lost"))/(COUNTIFS(SWISSW!$I:$I,MATCHUP!$A67,SWISSW!$J:$J,MATCHUP!W$1)-COUNTIFS(SWISSW!$I:$I,MATCHUP!$A67,SWISSW!$J:$J,MATCHUP!W$1,SWISSW!$F:$F,"Draw")+COUNTIFS(SWISSW!$I:$I,MATCHUP!W$1,SWISSW!$J:$J,MATCHUP!$A67)-COUNTIFS(SWISSW!$I:$I,MATCHUP!W$1,SWISSW!$J:$J,MATCHUP!$A67,SWISSW!$F:$F,"Draw")),"-")</f>
        <v>-</v>
      </c>
      <c r="X67" s="5" t="str">
        <f ca="1">IFERROR((COUNTIFS(SWISSW!$I:$I,MATCHUP!$A67,SWISSW!$J:$J,MATCHUP!X$1,SWISSW!$F:$F,"Won")+COUNTIFS(SWISSW!$I:$I,MATCHUP!X$1,SWISSW!$J:$J,MATCHUP!$A67,SWISSW!$F:$F,"Lost"))/(COUNTIFS(SWISSW!$I:$I,MATCHUP!$A67,SWISSW!$J:$J,MATCHUP!X$1)-COUNTIFS(SWISSW!$I:$I,MATCHUP!$A67,SWISSW!$J:$J,MATCHUP!X$1,SWISSW!$F:$F,"Draw")+COUNTIFS(SWISSW!$I:$I,MATCHUP!X$1,SWISSW!$J:$J,MATCHUP!$A67)-COUNTIFS(SWISSW!$I:$I,MATCHUP!X$1,SWISSW!$J:$J,MATCHUP!$A67,SWISSW!$F:$F,"Draw")),"-")</f>
        <v>-</v>
      </c>
      <c r="Y67" s="5" t="str">
        <f ca="1">IFERROR((COUNTIFS(SWISSW!$I:$I,MATCHUP!$A67,SWISSW!$J:$J,MATCHUP!Y$1,SWISSW!$F:$F,"Won")+COUNTIFS(SWISSW!$I:$I,MATCHUP!Y$1,SWISSW!$J:$J,MATCHUP!$A67,SWISSW!$F:$F,"Lost"))/(COUNTIFS(SWISSW!$I:$I,MATCHUP!$A67,SWISSW!$J:$J,MATCHUP!Y$1)-COUNTIFS(SWISSW!$I:$I,MATCHUP!$A67,SWISSW!$J:$J,MATCHUP!Y$1,SWISSW!$F:$F,"Draw")+COUNTIFS(SWISSW!$I:$I,MATCHUP!Y$1,SWISSW!$J:$J,MATCHUP!$A67)-COUNTIFS(SWISSW!$I:$I,MATCHUP!Y$1,SWISSW!$J:$J,MATCHUP!$A67,SWISSW!$F:$F,"Draw")),"-")</f>
        <v>-</v>
      </c>
      <c r="Z67" s="5" t="str">
        <f ca="1">IFERROR((COUNTIFS(SWISSW!$I:$I,MATCHUP!$A67,SWISSW!$J:$J,MATCHUP!Z$1,SWISSW!$F:$F,"Won")+COUNTIFS(SWISSW!$I:$I,MATCHUP!Z$1,SWISSW!$J:$J,MATCHUP!$A67,SWISSW!$F:$F,"Lost"))/(COUNTIFS(SWISSW!$I:$I,MATCHUP!$A67,SWISSW!$J:$J,MATCHUP!Z$1)-COUNTIFS(SWISSW!$I:$I,MATCHUP!$A67,SWISSW!$J:$J,MATCHUP!Z$1,SWISSW!$F:$F,"Draw")+COUNTIFS(SWISSW!$I:$I,MATCHUP!Z$1,SWISSW!$J:$J,MATCHUP!$A67)-COUNTIFS(SWISSW!$I:$I,MATCHUP!Z$1,SWISSW!$J:$J,MATCHUP!$A67,SWISSW!$F:$F,"Draw")),"-")</f>
        <v>-</v>
      </c>
      <c r="AA67" s="5" t="str">
        <f ca="1">IFERROR((COUNTIFS(SWISSW!$I:$I,MATCHUP!$A67,SWISSW!$J:$J,MATCHUP!AA$1,SWISSW!$F:$F,"Won")+COUNTIFS(SWISSW!$I:$I,MATCHUP!AA$1,SWISSW!$J:$J,MATCHUP!$A67,SWISSW!$F:$F,"Lost"))/(COUNTIFS(SWISSW!$I:$I,MATCHUP!$A67,SWISSW!$J:$J,MATCHUP!AA$1)-COUNTIFS(SWISSW!$I:$I,MATCHUP!$A67,SWISSW!$J:$J,MATCHUP!AA$1,SWISSW!$F:$F,"Draw")+COUNTIFS(SWISSW!$I:$I,MATCHUP!AA$1,SWISSW!$J:$J,MATCHUP!$A67)-COUNTIFS(SWISSW!$I:$I,MATCHUP!AA$1,SWISSW!$J:$J,MATCHUP!$A67,SWISSW!$F:$F,"Draw")),"-")</f>
        <v>-</v>
      </c>
      <c r="AB67" s="5" t="str">
        <f ca="1">IFERROR((COUNTIFS(SWISSW!$I:$I,MATCHUP!$A67,SWISSW!$J:$J,MATCHUP!AB$1,SWISSW!$F:$F,"Won")+COUNTIFS(SWISSW!$I:$I,MATCHUP!AB$1,SWISSW!$J:$J,MATCHUP!$A67,SWISSW!$F:$F,"Lost"))/(COUNTIFS(SWISSW!$I:$I,MATCHUP!$A67,SWISSW!$J:$J,MATCHUP!AB$1)-COUNTIFS(SWISSW!$I:$I,MATCHUP!$A67,SWISSW!$J:$J,MATCHUP!AB$1,SWISSW!$F:$F,"Draw")+COUNTIFS(SWISSW!$I:$I,MATCHUP!AB$1,SWISSW!$J:$J,MATCHUP!$A67)-COUNTIFS(SWISSW!$I:$I,MATCHUP!AB$1,SWISSW!$J:$J,MATCHUP!$A67,SWISSW!$F:$F,"Draw")),"-")</f>
        <v>-</v>
      </c>
      <c r="AC67" s="5" t="str">
        <f ca="1">IFERROR((COUNTIFS(SWISSW!$I:$I,MATCHUP!$A67,SWISSW!$J:$J,MATCHUP!AC$1,SWISSW!$F:$F,"Won")+COUNTIFS(SWISSW!$I:$I,MATCHUP!AC$1,SWISSW!$J:$J,MATCHUP!$A67,SWISSW!$F:$F,"Lost"))/(COUNTIFS(SWISSW!$I:$I,MATCHUP!$A67,SWISSW!$J:$J,MATCHUP!AC$1)-COUNTIFS(SWISSW!$I:$I,MATCHUP!$A67,SWISSW!$J:$J,MATCHUP!AC$1,SWISSW!$F:$F,"Draw")+COUNTIFS(SWISSW!$I:$I,MATCHUP!AC$1,SWISSW!$J:$J,MATCHUP!$A67)-COUNTIFS(SWISSW!$I:$I,MATCHUP!AC$1,SWISSW!$J:$J,MATCHUP!$A67,SWISSW!$F:$F,"Draw")),"-")</f>
        <v>-</v>
      </c>
      <c r="AD67" s="5" t="str">
        <f ca="1">IFERROR((COUNTIFS(SWISSW!$I:$I,MATCHUP!$A67,SWISSW!$J:$J,MATCHUP!AD$1,SWISSW!$F:$F,"Won")+COUNTIFS(SWISSW!$I:$I,MATCHUP!AD$1,SWISSW!$J:$J,MATCHUP!$A67,SWISSW!$F:$F,"Lost"))/(COUNTIFS(SWISSW!$I:$I,MATCHUP!$A67,SWISSW!$J:$J,MATCHUP!AD$1)-COUNTIFS(SWISSW!$I:$I,MATCHUP!$A67,SWISSW!$J:$J,MATCHUP!AD$1,SWISSW!$F:$F,"Draw")+COUNTIFS(SWISSW!$I:$I,MATCHUP!AD$1,SWISSW!$J:$J,MATCHUP!$A67)-COUNTIFS(SWISSW!$I:$I,MATCHUP!AD$1,SWISSW!$J:$J,MATCHUP!$A67,SWISSW!$F:$F,"Draw")),"-")</f>
        <v>-</v>
      </c>
      <c r="AE67" s="5" t="str">
        <f ca="1">IFERROR((COUNTIFS(SWISSW!$I:$I,MATCHUP!$A67,SWISSW!$J:$J,MATCHUP!AE$1,SWISSW!$F:$F,"Won")+COUNTIFS(SWISSW!$I:$I,MATCHUP!AE$1,SWISSW!$J:$J,MATCHUP!$A67,SWISSW!$F:$F,"Lost"))/(COUNTIFS(SWISSW!$I:$I,MATCHUP!$A67,SWISSW!$J:$J,MATCHUP!AE$1)-COUNTIFS(SWISSW!$I:$I,MATCHUP!$A67,SWISSW!$J:$J,MATCHUP!AE$1,SWISSW!$F:$F,"Draw")+COUNTIFS(SWISSW!$I:$I,MATCHUP!AE$1,SWISSW!$J:$J,MATCHUP!$A67)-COUNTIFS(SWISSW!$I:$I,MATCHUP!AE$1,SWISSW!$J:$J,MATCHUP!$A67,SWISSW!$F:$F,"Draw")),"-")</f>
        <v>-</v>
      </c>
      <c r="AF67" s="5" t="str">
        <f ca="1">IFERROR((COUNTIFS(SWISSW!$I:$I,MATCHUP!$A67,SWISSW!$J:$J,MATCHUP!AF$1,SWISSW!$F:$F,"Won")+COUNTIFS(SWISSW!$I:$I,MATCHUP!AF$1,SWISSW!$J:$J,MATCHUP!$A67,SWISSW!$F:$F,"Lost"))/(COUNTIFS(SWISSW!$I:$I,MATCHUP!$A67,SWISSW!$J:$J,MATCHUP!AF$1)-COUNTIFS(SWISSW!$I:$I,MATCHUP!$A67,SWISSW!$J:$J,MATCHUP!AF$1,SWISSW!$F:$F,"Draw")+COUNTIFS(SWISSW!$I:$I,MATCHUP!AF$1,SWISSW!$J:$J,MATCHUP!$A67)-COUNTIFS(SWISSW!$I:$I,MATCHUP!AF$1,SWISSW!$J:$J,MATCHUP!$A67,SWISSW!$F:$F,"Draw")),"-")</f>
        <v>-</v>
      </c>
      <c r="AG67" s="5" t="str">
        <f ca="1">IFERROR((COUNTIFS(SWISSW!$I:$I,MATCHUP!$A67,SWISSW!$J:$J,MATCHUP!AG$1,SWISSW!$F:$F,"Won")+COUNTIFS(SWISSW!$I:$I,MATCHUP!AG$1,SWISSW!$J:$J,MATCHUP!$A67,SWISSW!$F:$F,"Lost"))/(COUNTIFS(SWISSW!$I:$I,MATCHUP!$A67,SWISSW!$J:$J,MATCHUP!AG$1)-COUNTIFS(SWISSW!$I:$I,MATCHUP!$A67,SWISSW!$J:$J,MATCHUP!AG$1,SWISSW!$F:$F,"Draw")+COUNTIFS(SWISSW!$I:$I,MATCHUP!AG$1,SWISSW!$J:$J,MATCHUP!$A67)-COUNTIFS(SWISSW!$I:$I,MATCHUP!AG$1,SWISSW!$J:$J,MATCHUP!$A67,SWISSW!$F:$F,"Draw")),"-")</f>
        <v>-</v>
      </c>
      <c r="AH67" s="5" t="str">
        <f ca="1">IFERROR((COUNTIFS(SWISSW!$I:$I,MATCHUP!$A67,SWISSW!$J:$J,MATCHUP!AH$1,SWISSW!$F:$F,"Won")+COUNTIFS(SWISSW!$I:$I,MATCHUP!AH$1,SWISSW!$J:$J,MATCHUP!$A67,SWISSW!$F:$F,"Lost"))/(COUNTIFS(SWISSW!$I:$I,MATCHUP!$A67,SWISSW!$J:$J,MATCHUP!AH$1)-COUNTIFS(SWISSW!$I:$I,MATCHUP!$A67,SWISSW!$J:$J,MATCHUP!AH$1,SWISSW!$F:$F,"Draw")+COUNTIFS(SWISSW!$I:$I,MATCHUP!AH$1,SWISSW!$J:$J,MATCHUP!$A67)-COUNTIFS(SWISSW!$I:$I,MATCHUP!AH$1,SWISSW!$J:$J,MATCHUP!$A67,SWISSW!$F:$F,"Draw")),"-")</f>
        <v>-</v>
      </c>
      <c r="AI67" s="5" t="str">
        <f ca="1">IFERROR((COUNTIFS(SWISSW!$I:$I,MATCHUP!$A67,SWISSW!$J:$J,MATCHUP!AI$1,SWISSW!$F:$F,"Won")+COUNTIFS(SWISSW!$I:$I,MATCHUP!AI$1,SWISSW!$J:$J,MATCHUP!$A67,SWISSW!$F:$F,"Lost"))/(COUNTIFS(SWISSW!$I:$I,MATCHUP!$A67,SWISSW!$J:$J,MATCHUP!AI$1)-COUNTIFS(SWISSW!$I:$I,MATCHUP!$A67,SWISSW!$J:$J,MATCHUP!AI$1,SWISSW!$F:$F,"Draw")+COUNTIFS(SWISSW!$I:$I,MATCHUP!AI$1,SWISSW!$J:$J,MATCHUP!$A67)-COUNTIFS(SWISSW!$I:$I,MATCHUP!AI$1,SWISSW!$J:$J,MATCHUP!$A67,SWISSW!$F:$F,"Draw")),"-")</f>
        <v>-</v>
      </c>
      <c r="AJ67" s="5" t="str">
        <f ca="1">IFERROR((COUNTIFS(SWISSW!$I:$I,MATCHUP!$A67,SWISSW!$J:$J,MATCHUP!AJ$1,SWISSW!$F:$F,"Won")+COUNTIFS(SWISSW!$I:$I,MATCHUP!AJ$1,SWISSW!$J:$J,MATCHUP!$A67,SWISSW!$F:$F,"Lost"))/(COUNTIFS(SWISSW!$I:$I,MATCHUP!$A67,SWISSW!$J:$J,MATCHUP!AJ$1)-COUNTIFS(SWISSW!$I:$I,MATCHUP!$A67,SWISSW!$J:$J,MATCHUP!AJ$1,SWISSW!$F:$F,"Draw")+COUNTIFS(SWISSW!$I:$I,MATCHUP!AJ$1,SWISSW!$J:$J,MATCHUP!$A67)-COUNTIFS(SWISSW!$I:$I,MATCHUP!AJ$1,SWISSW!$J:$J,MATCHUP!$A67,SWISSW!$F:$F,"Draw")),"-")</f>
        <v>-</v>
      </c>
      <c r="AK67" s="5" t="str">
        <f ca="1">IFERROR((COUNTIFS(SWISSW!$I:$I,MATCHUP!$A67,SWISSW!$J:$J,MATCHUP!AK$1,SWISSW!$F:$F,"Won")+COUNTIFS(SWISSW!$I:$I,MATCHUP!AK$1,SWISSW!$J:$J,MATCHUP!$A67,SWISSW!$F:$F,"Lost"))/(COUNTIFS(SWISSW!$I:$I,MATCHUP!$A67,SWISSW!$J:$J,MATCHUP!AK$1)-COUNTIFS(SWISSW!$I:$I,MATCHUP!$A67,SWISSW!$J:$J,MATCHUP!AK$1,SWISSW!$F:$F,"Draw")+COUNTIFS(SWISSW!$I:$I,MATCHUP!AK$1,SWISSW!$J:$J,MATCHUP!$A67)-COUNTIFS(SWISSW!$I:$I,MATCHUP!AK$1,SWISSW!$J:$J,MATCHUP!$A67,SWISSW!$F:$F,"Draw")),"-")</f>
        <v>-</v>
      </c>
      <c r="AL67" s="5" t="str">
        <f ca="1">IFERROR((COUNTIFS(SWISSW!$I:$I,MATCHUP!$A67,SWISSW!$J:$J,MATCHUP!AL$1,SWISSW!$F:$F,"Won")+COUNTIFS(SWISSW!$I:$I,MATCHUP!AL$1,SWISSW!$J:$J,MATCHUP!$A67,SWISSW!$F:$F,"Lost"))/(COUNTIFS(SWISSW!$I:$I,MATCHUP!$A67,SWISSW!$J:$J,MATCHUP!AL$1)-COUNTIFS(SWISSW!$I:$I,MATCHUP!$A67,SWISSW!$J:$J,MATCHUP!AL$1,SWISSW!$F:$F,"Draw")+COUNTIFS(SWISSW!$I:$I,MATCHUP!AL$1,SWISSW!$J:$J,MATCHUP!$A67)-COUNTIFS(SWISSW!$I:$I,MATCHUP!AL$1,SWISSW!$J:$J,MATCHUP!$A67,SWISSW!$F:$F,"Draw")),"-")</f>
        <v>-</v>
      </c>
      <c r="AM67" s="5" t="str">
        <f ca="1">IFERROR((COUNTIFS(SWISSW!$I:$I,MATCHUP!$A67,SWISSW!$J:$J,MATCHUP!AM$1,SWISSW!$F:$F,"Won")+COUNTIFS(SWISSW!$I:$I,MATCHUP!AM$1,SWISSW!$J:$J,MATCHUP!$A67,SWISSW!$F:$F,"Lost"))/(COUNTIFS(SWISSW!$I:$I,MATCHUP!$A67,SWISSW!$J:$J,MATCHUP!AM$1)-COUNTIFS(SWISSW!$I:$I,MATCHUP!$A67,SWISSW!$J:$J,MATCHUP!AM$1,SWISSW!$F:$F,"Draw")+COUNTIFS(SWISSW!$I:$I,MATCHUP!AM$1,SWISSW!$J:$J,MATCHUP!$A67)-COUNTIFS(SWISSW!$I:$I,MATCHUP!AM$1,SWISSW!$J:$J,MATCHUP!$A67,SWISSW!$F:$F,"Draw")),"-")</f>
        <v>-</v>
      </c>
      <c r="AN67" s="5" t="str">
        <f ca="1">IFERROR((COUNTIFS(SWISSW!$I:$I,MATCHUP!$A67,SWISSW!$J:$J,MATCHUP!AN$1,SWISSW!$F:$F,"Won")+COUNTIFS(SWISSW!$I:$I,MATCHUP!AN$1,SWISSW!$J:$J,MATCHUP!$A67,SWISSW!$F:$F,"Lost"))/(COUNTIFS(SWISSW!$I:$I,MATCHUP!$A67,SWISSW!$J:$J,MATCHUP!AN$1)-COUNTIFS(SWISSW!$I:$I,MATCHUP!$A67,SWISSW!$J:$J,MATCHUP!AN$1,SWISSW!$F:$F,"Draw")+COUNTIFS(SWISSW!$I:$I,MATCHUP!AN$1,SWISSW!$J:$J,MATCHUP!$A67)-COUNTIFS(SWISSW!$I:$I,MATCHUP!AN$1,SWISSW!$J:$J,MATCHUP!$A67,SWISSW!$F:$F,"Draw")),"-")</f>
        <v>-</v>
      </c>
      <c r="AO67" s="5" t="str">
        <f ca="1">IFERROR((COUNTIFS(SWISSW!$I:$I,MATCHUP!$A67,SWISSW!$J:$J,MATCHUP!AO$1,SWISSW!$F:$F,"Won")+COUNTIFS(SWISSW!$I:$I,MATCHUP!AO$1,SWISSW!$J:$J,MATCHUP!$A67,SWISSW!$F:$F,"Lost"))/(COUNTIFS(SWISSW!$I:$I,MATCHUP!$A67,SWISSW!$J:$J,MATCHUP!AO$1)-COUNTIFS(SWISSW!$I:$I,MATCHUP!$A67,SWISSW!$J:$J,MATCHUP!AO$1,SWISSW!$F:$F,"Draw")+COUNTIFS(SWISSW!$I:$I,MATCHUP!AO$1,SWISSW!$J:$J,MATCHUP!$A67)-COUNTIFS(SWISSW!$I:$I,MATCHUP!AO$1,SWISSW!$J:$J,MATCHUP!$A67,SWISSW!$F:$F,"Draw")),"-")</f>
        <v>-</v>
      </c>
      <c r="AP67" s="5" t="str">
        <f ca="1">IFERROR((COUNTIFS(SWISSW!$I:$I,MATCHUP!$A67,SWISSW!$J:$J,MATCHUP!AP$1,SWISSW!$F:$F,"Won")+COUNTIFS(SWISSW!$I:$I,MATCHUP!AP$1,SWISSW!$J:$J,MATCHUP!$A67,SWISSW!$F:$F,"Lost"))/(COUNTIFS(SWISSW!$I:$I,MATCHUP!$A67,SWISSW!$J:$J,MATCHUP!AP$1)-COUNTIFS(SWISSW!$I:$I,MATCHUP!$A67,SWISSW!$J:$J,MATCHUP!AP$1,SWISSW!$F:$F,"Draw")+COUNTIFS(SWISSW!$I:$I,MATCHUP!AP$1,SWISSW!$J:$J,MATCHUP!$A67)-COUNTIFS(SWISSW!$I:$I,MATCHUP!AP$1,SWISSW!$J:$J,MATCHUP!$A67,SWISSW!$F:$F,"Draw")),"-")</f>
        <v>-</v>
      </c>
      <c r="AQ67" s="5" t="str">
        <f ca="1">IFERROR((COUNTIFS(SWISSW!$I:$I,MATCHUP!$A67,SWISSW!$J:$J,MATCHUP!AQ$1,SWISSW!$F:$F,"Won")+COUNTIFS(SWISSW!$I:$I,MATCHUP!AQ$1,SWISSW!$J:$J,MATCHUP!$A67,SWISSW!$F:$F,"Lost"))/(COUNTIFS(SWISSW!$I:$I,MATCHUP!$A67,SWISSW!$J:$J,MATCHUP!AQ$1)-COUNTIFS(SWISSW!$I:$I,MATCHUP!$A67,SWISSW!$J:$J,MATCHUP!AQ$1,SWISSW!$F:$F,"Draw")+COUNTIFS(SWISSW!$I:$I,MATCHUP!AQ$1,SWISSW!$J:$J,MATCHUP!$A67)-COUNTIFS(SWISSW!$I:$I,MATCHUP!AQ$1,SWISSW!$J:$J,MATCHUP!$A67,SWISSW!$F:$F,"Draw")),"-")</f>
        <v>-</v>
      </c>
      <c r="AR67" s="5" t="str">
        <f ca="1">IFERROR((COUNTIFS(SWISSW!$I:$I,MATCHUP!$A67,SWISSW!$J:$J,MATCHUP!AR$1,SWISSW!$F:$F,"Won")+COUNTIFS(SWISSW!$I:$I,MATCHUP!AR$1,SWISSW!$J:$J,MATCHUP!$A67,SWISSW!$F:$F,"Lost"))/(COUNTIFS(SWISSW!$I:$I,MATCHUP!$A67,SWISSW!$J:$J,MATCHUP!AR$1)-COUNTIFS(SWISSW!$I:$I,MATCHUP!$A67,SWISSW!$J:$J,MATCHUP!AR$1,SWISSW!$F:$F,"Draw")+COUNTIFS(SWISSW!$I:$I,MATCHUP!AR$1,SWISSW!$J:$J,MATCHUP!$A67)-COUNTIFS(SWISSW!$I:$I,MATCHUP!AR$1,SWISSW!$J:$J,MATCHUP!$A67,SWISSW!$F:$F,"Draw")),"-")</f>
        <v>-</v>
      </c>
      <c r="AS67" s="5" t="str">
        <f ca="1">IFERROR((COUNTIFS(SWISSW!$I:$I,MATCHUP!$A67,SWISSW!$J:$J,MATCHUP!AS$1,SWISSW!$F:$F,"Won")+COUNTIFS(SWISSW!$I:$I,MATCHUP!AS$1,SWISSW!$J:$J,MATCHUP!$A67,SWISSW!$F:$F,"Lost"))/(COUNTIFS(SWISSW!$I:$I,MATCHUP!$A67,SWISSW!$J:$J,MATCHUP!AS$1)-COUNTIFS(SWISSW!$I:$I,MATCHUP!$A67,SWISSW!$J:$J,MATCHUP!AS$1,SWISSW!$F:$F,"Draw")+COUNTIFS(SWISSW!$I:$I,MATCHUP!AS$1,SWISSW!$J:$J,MATCHUP!$A67)-COUNTIFS(SWISSW!$I:$I,MATCHUP!AS$1,SWISSW!$J:$J,MATCHUP!$A67,SWISSW!$F:$F,"Draw")),"-")</f>
        <v>-</v>
      </c>
      <c r="AT67" s="5" t="str">
        <f ca="1">IFERROR((COUNTIFS(SWISSW!$I:$I,MATCHUP!$A67,SWISSW!$J:$J,MATCHUP!AT$1,SWISSW!$F:$F,"Won")+COUNTIFS(SWISSW!$I:$I,MATCHUP!AT$1,SWISSW!$J:$J,MATCHUP!$A67,SWISSW!$F:$F,"Lost"))/(COUNTIFS(SWISSW!$I:$I,MATCHUP!$A67,SWISSW!$J:$J,MATCHUP!AT$1)-COUNTIFS(SWISSW!$I:$I,MATCHUP!$A67,SWISSW!$J:$J,MATCHUP!AT$1,SWISSW!$F:$F,"Draw")+COUNTIFS(SWISSW!$I:$I,MATCHUP!AT$1,SWISSW!$J:$J,MATCHUP!$A67)-COUNTIFS(SWISSW!$I:$I,MATCHUP!AT$1,SWISSW!$J:$J,MATCHUP!$A67,SWISSW!$F:$F,"Draw")),"-")</f>
        <v>-</v>
      </c>
      <c r="AU67" s="5" t="str">
        <f ca="1">IFERROR((COUNTIFS(SWISSW!$I:$I,MATCHUP!$A67,SWISSW!$J:$J,MATCHUP!AU$1,SWISSW!$F:$F,"Won")+COUNTIFS(SWISSW!$I:$I,MATCHUP!AU$1,SWISSW!$J:$J,MATCHUP!$A67,SWISSW!$F:$F,"Lost"))/(COUNTIFS(SWISSW!$I:$I,MATCHUP!$A67,SWISSW!$J:$J,MATCHUP!AU$1)-COUNTIFS(SWISSW!$I:$I,MATCHUP!$A67,SWISSW!$J:$J,MATCHUP!AU$1,SWISSW!$F:$F,"Draw")+COUNTIFS(SWISSW!$I:$I,MATCHUP!AU$1,SWISSW!$J:$J,MATCHUP!$A67)-COUNTIFS(SWISSW!$I:$I,MATCHUP!AU$1,SWISSW!$J:$J,MATCHUP!$A67,SWISSW!$F:$F,"Draw")),"-")</f>
        <v>-</v>
      </c>
      <c r="AV67" s="5" t="str">
        <f ca="1">IFERROR((COUNTIFS(SWISSW!$I:$I,MATCHUP!$A67,SWISSW!$J:$J,MATCHUP!AV$1,SWISSW!$F:$F,"Won")+COUNTIFS(SWISSW!$I:$I,MATCHUP!AV$1,SWISSW!$J:$J,MATCHUP!$A67,SWISSW!$F:$F,"Lost"))/(COUNTIFS(SWISSW!$I:$I,MATCHUP!$A67,SWISSW!$J:$J,MATCHUP!AV$1)-COUNTIFS(SWISSW!$I:$I,MATCHUP!$A67,SWISSW!$J:$J,MATCHUP!AV$1,SWISSW!$F:$F,"Draw")+COUNTIFS(SWISSW!$I:$I,MATCHUP!AV$1,SWISSW!$J:$J,MATCHUP!$A67)-COUNTIFS(SWISSW!$I:$I,MATCHUP!AV$1,SWISSW!$J:$J,MATCHUP!$A67,SWISSW!$F:$F,"Draw")),"-")</f>
        <v>-</v>
      </c>
      <c r="AW67" s="5" t="str">
        <f ca="1">IFERROR((COUNTIFS(SWISSW!$I:$I,MATCHUP!$A67,SWISSW!$J:$J,MATCHUP!AW$1,SWISSW!$F:$F,"Won")+COUNTIFS(SWISSW!$I:$I,MATCHUP!AW$1,SWISSW!$J:$J,MATCHUP!$A67,SWISSW!$F:$F,"Lost"))/(COUNTIFS(SWISSW!$I:$I,MATCHUP!$A67,SWISSW!$J:$J,MATCHUP!AW$1)-COUNTIFS(SWISSW!$I:$I,MATCHUP!$A67,SWISSW!$J:$J,MATCHUP!AW$1,SWISSW!$F:$F,"Draw")+COUNTIFS(SWISSW!$I:$I,MATCHUP!AW$1,SWISSW!$J:$J,MATCHUP!$A67)-COUNTIFS(SWISSW!$I:$I,MATCHUP!AW$1,SWISSW!$J:$J,MATCHUP!$A67,SWISSW!$F:$F,"Draw")),"-")</f>
        <v>-</v>
      </c>
      <c r="AX67" s="5" t="str">
        <f ca="1">IFERROR((COUNTIFS(SWISSW!$I:$I,MATCHUP!$A67,SWISSW!$J:$J,MATCHUP!AX$1,SWISSW!$F:$F,"Won")+COUNTIFS(SWISSW!$I:$I,MATCHUP!AX$1,SWISSW!$J:$J,MATCHUP!$A67,SWISSW!$F:$F,"Lost"))/(COUNTIFS(SWISSW!$I:$I,MATCHUP!$A67,SWISSW!$J:$J,MATCHUP!AX$1)-COUNTIFS(SWISSW!$I:$I,MATCHUP!$A67,SWISSW!$J:$J,MATCHUP!AX$1,SWISSW!$F:$F,"Draw")+COUNTIFS(SWISSW!$I:$I,MATCHUP!AX$1,SWISSW!$J:$J,MATCHUP!$A67)-COUNTIFS(SWISSW!$I:$I,MATCHUP!AX$1,SWISSW!$J:$J,MATCHUP!$A67,SWISSW!$F:$F,"Draw")),"-")</f>
        <v>-</v>
      </c>
      <c r="AY67" s="5" t="str">
        <f ca="1">IFERROR((COUNTIFS(SWISSW!$I:$I,MATCHUP!$A67,SWISSW!$J:$J,MATCHUP!AY$1,SWISSW!$F:$F,"Won")+COUNTIFS(SWISSW!$I:$I,MATCHUP!AY$1,SWISSW!$J:$J,MATCHUP!$A67,SWISSW!$F:$F,"Lost"))/(COUNTIFS(SWISSW!$I:$I,MATCHUP!$A67,SWISSW!$J:$J,MATCHUP!AY$1)-COUNTIFS(SWISSW!$I:$I,MATCHUP!$A67,SWISSW!$J:$J,MATCHUP!AY$1,SWISSW!$F:$F,"Draw")+COUNTIFS(SWISSW!$I:$I,MATCHUP!AY$1,SWISSW!$J:$J,MATCHUP!$A67)-COUNTIFS(SWISSW!$I:$I,MATCHUP!AY$1,SWISSW!$J:$J,MATCHUP!$A67,SWISSW!$F:$F,"Draw")),"-")</f>
        <v>-</v>
      </c>
      <c r="AZ67" s="5" t="str">
        <f ca="1">IFERROR((COUNTIFS(SWISSW!$I:$I,MATCHUP!$A67,SWISSW!$J:$J,MATCHUP!AZ$1,SWISSW!$F:$F,"Won")+COUNTIFS(SWISSW!$I:$I,MATCHUP!AZ$1,SWISSW!$J:$J,MATCHUP!$A67,SWISSW!$F:$F,"Lost"))/(COUNTIFS(SWISSW!$I:$I,MATCHUP!$A67,SWISSW!$J:$J,MATCHUP!AZ$1)-COUNTIFS(SWISSW!$I:$I,MATCHUP!$A67,SWISSW!$J:$J,MATCHUP!AZ$1,SWISSW!$F:$F,"Draw")+COUNTIFS(SWISSW!$I:$I,MATCHUP!AZ$1,SWISSW!$J:$J,MATCHUP!$A67)-COUNTIFS(SWISSW!$I:$I,MATCHUP!AZ$1,SWISSW!$J:$J,MATCHUP!$A67,SWISSW!$F:$F,"Draw")),"-")</f>
        <v>-</v>
      </c>
      <c r="BA67" s="5" t="str">
        <f ca="1">IFERROR((COUNTIFS(SWISSW!$I:$I,MATCHUP!$A67,SWISSW!$J:$J,MATCHUP!BA$1,SWISSW!$F:$F,"Won")+COUNTIFS(SWISSW!$I:$I,MATCHUP!BA$1,SWISSW!$J:$J,MATCHUP!$A67,SWISSW!$F:$F,"Lost"))/(COUNTIFS(SWISSW!$I:$I,MATCHUP!$A67,SWISSW!$J:$J,MATCHUP!BA$1)-COUNTIFS(SWISSW!$I:$I,MATCHUP!$A67,SWISSW!$J:$J,MATCHUP!BA$1,SWISSW!$F:$F,"Draw")+COUNTIFS(SWISSW!$I:$I,MATCHUP!BA$1,SWISSW!$J:$J,MATCHUP!$A67)-COUNTIFS(SWISSW!$I:$I,MATCHUP!BA$1,SWISSW!$J:$J,MATCHUP!$A67,SWISSW!$F:$F,"Draw")),"-")</f>
        <v>-</v>
      </c>
      <c r="BB67" s="5" t="str">
        <f ca="1">IFERROR((COUNTIFS(SWISSW!$I:$I,MATCHUP!$A67,SWISSW!$J:$J,MATCHUP!BB$1,SWISSW!$F:$F,"Won")+COUNTIFS(SWISSW!$I:$I,MATCHUP!BB$1,SWISSW!$J:$J,MATCHUP!$A67,SWISSW!$F:$F,"Lost"))/(COUNTIFS(SWISSW!$I:$I,MATCHUP!$A67,SWISSW!$J:$J,MATCHUP!BB$1)-COUNTIFS(SWISSW!$I:$I,MATCHUP!$A67,SWISSW!$J:$J,MATCHUP!BB$1,SWISSW!$F:$F,"Draw")+COUNTIFS(SWISSW!$I:$I,MATCHUP!BB$1,SWISSW!$J:$J,MATCHUP!$A67)-COUNTIFS(SWISSW!$I:$I,MATCHUP!BB$1,SWISSW!$J:$J,MATCHUP!$A67,SWISSW!$F:$F,"Draw")),"-")</f>
        <v>-</v>
      </c>
      <c r="BC67" s="5" t="str">
        <f ca="1">IFERROR((COUNTIFS(SWISSW!$I:$I,MATCHUP!$A67,SWISSW!$J:$J,MATCHUP!BC$1,SWISSW!$F:$F,"Won")+COUNTIFS(SWISSW!$I:$I,MATCHUP!BC$1,SWISSW!$J:$J,MATCHUP!$A67,SWISSW!$F:$F,"Lost"))/(COUNTIFS(SWISSW!$I:$I,MATCHUP!$A67,SWISSW!$J:$J,MATCHUP!BC$1)-COUNTIFS(SWISSW!$I:$I,MATCHUP!$A67,SWISSW!$J:$J,MATCHUP!BC$1,SWISSW!$F:$F,"Draw")+COUNTIFS(SWISSW!$I:$I,MATCHUP!BC$1,SWISSW!$J:$J,MATCHUP!$A67)-COUNTIFS(SWISSW!$I:$I,MATCHUP!BC$1,SWISSW!$J:$J,MATCHUP!$A67,SWISSW!$F:$F,"Draw")),"-")</f>
        <v>-</v>
      </c>
      <c r="BD67" s="5" t="str">
        <f ca="1">IFERROR((COUNTIFS(SWISSW!$I:$I,MATCHUP!$A67,SWISSW!$J:$J,MATCHUP!BD$1,SWISSW!$F:$F,"Won")+COUNTIFS(SWISSW!$I:$I,MATCHUP!BD$1,SWISSW!$J:$J,MATCHUP!$A67,SWISSW!$F:$F,"Lost"))/(COUNTIFS(SWISSW!$I:$I,MATCHUP!$A67,SWISSW!$J:$J,MATCHUP!BD$1)-COUNTIFS(SWISSW!$I:$I,MATCHUP!$A67,SWISSW!$J:$J,MATCHUP!BD$1,SWISSW!$F:$F,"Draw")+COUNTIFS(SWISSW!$I:$I,MATCHUP!BD$1,SWISSW!$J:$J,MATCHUP!$A67)-COUNTIFS(SWISSW!$I:$I,MATCHUP!BD$1,SWISSW!$J:$J,MATCHUP!$A67,SWISSW!$F:$F,"Draw")),"-")</f>
        <v>-</v>
      </c>
      <c r="BE67" s="5" t="str">
        <f ca="1">IFERROR((COUNTIFS(SWISSW!$I:$I,MATCHUP!$A67,SWISSW!$J:$J,MATCHUP!BE$1,SWISSW!$F:$F,"Won")+COUNTIFS(SWISSW!$I:$I,MATCHUP!BE$1,SWISSW!$J:$J,MATCHUP!$A67,SWISSW!$F:$F,"Lost"))/(COUNTIFS(SWISSW!$I:$I,MATCHUP!$A67,SWISSW!$J:$J,MATCHUP!BE$1)-COUNTIFS(SWISSW!$I:$I,MATCHUP!$A67,SWISSW!$J:$J,MATCHUP!BE$1,SWISSW!$F:$F,"Draw")+COUNTIFS(SWISSW!$I:$I,MATCHUP!BE$1,SWISSW!$J:$J,MATCHUP!$A67)-COUNTIFS(SWISSW!$I:$I,MATCHUP!BE$1,SWISSW!$J:$J,MATCHUP!$A67,SWISSW!$F:$F,"Draw")),"-")</f>
        <v>-</v>
      </c>
      <c r="BF67" s="5" t="str">
        <f ca="1">IFERROR((COUNTIFS(SWISSW!$I:$I,MATCHUP!$A67,SWISSW!$J:$J,MATCHUP!BF$1,SWISSW!$F:$F,"Won")+COUNTIFS(SWISSW!$I:$I,MATCHUP!BF$1,SWISSW!$J:$J,MATCHUP!$A67,SWISSW!$F:$F,"Lost"))/(COUNTIFS(SWISSW!$I:$I,MATCHUP!$A67,SWISSW!$J:$J,MATCHUP!BF$1)-COUNTIFS(SWISSW!$I:$I,MATCHUP!$A67,SWISSW!$J:$J,MATCHUP!BF$1,SWISSW!$F:$F,"Draw")+COUNTIFS(SWISSW!$I:$I,MATCHUP!BF$1,SWISSW!$J:$J,MATCHUP!$A67)-COUNTIFS(SWISSW!$I:$I,MATCHUP!BF$1,SWISSW!$J:$J,MATCHUP!$A67,SWISSW!$F:$F,"Draw")),"-")</f>
        <v>-</v>
      </c>
      <c r="BG67" s="5" t="str">
        <f ca="1">IFERROR((COUNTIFS(SWISSW!$I:$I,MATCHUP!$A67,SWISSW!$J:$J,MATCHUP!BG$1,SWISSW!$F:$F,"Won")+COUNTIFS(SWISSW!$I:$I,MATCHUP!BG$1,SWISSW!$J:$J,MATCHUP!$A67,SWISSW!$F:$F,"Lost"))/(COUNTIFS(SWISSW!$I:$I,MATCHUP!$A67,SWISSW!$J:$J,MATCHUP!BG$1)-COUNTIFS(SWISSW!$I:$I,MATCHUP!$A67,SWISSW!$J:$J,MATCHUP!BG$1,SWISSW!$F:$F,"Draw")+COUNTIFS(SWISSW!$I:$I,MATCHUP!BG$1,SWISSW!$J:$J,MATCHUP!$A67)-COUNTIFS(SWISSW!$I:$I,MATCHUP!BG$1,SWISSW!$J:$J,MATCHUP!$A67,SWISSW!$F:$F,"Draw")),"-")</f>
        <v>-</v>
      </c>
      <c r="BH67" s="5" t="str">
        <f ca="1">IFERROR((COUNTIFS(SWISSW!$I:$I,MATCHUP!$A67,SWISSW!$J:$J,MATCHUP!BH$1,SWISSW!$F:$F,"Won")+COUNTIFS(SWISSW!$I:$I,MATCHUP!BH$1,SWISSW!$J:$J,MATCHUP!$A67,SWISSW!$F:$F,"Lost"))/(COUNTIFS(SWISSW!$I:$I,MATCHUP!$A67,SWISSW!$J:$J,MATCHUP!BH$1)-COUNTIFS(SWISSW!$I:$I,MATCHUP!$A67,SWISSW!$J:$J,MATCHUP!BH$1,SWISSW!$F:$F,"Draw")+COUNTIFS(SWISSW!$I:$I,MATCHUP!BH$1,SWISSW!$J:$J,MATCHUP!$A67)-COUNTIFS(SWISSW!$I:$I,MATCHUP!BH$1,SWISSW!$J:$J,MATCHUP!$A67,SWISSW!$F:$F,"Draw")),"-")</f>
        <v>-</v>
      </c>
      <c r="BI67" s="5" t="str">
        <f ca="1">IFERROR((COUNTIFS(SWISSW!$I:$I,MATCHUP!$A67,SWISSW!$J:$J,MATCHUP!BI$1,SWISSW!$F:$F,"Won")+COUNTIFS(SWISSW!$I:$I,MATCHUP!BI$1,SWISSW!$J:$J,MATCHUP!$A67,SWISSW!$F:$F,"Lost"))/(COUNTIFS(SWISSW!$I:$I,MATCHUP!$A67,SWISSW!$J:$J,MATCHUP!BI$1)-COUNTIFS(SWISSW!$I:$I,MATCHUP!$A67,SWISSW!$J:$J,MATCHUP!BI$1,SWISSW!$F:$F,"Draw")+COUNTIFS(SWISSW!$I:$I,MATCHUP!BI$1,SWISSW!$J:$J,MATCHUP!$A67)-COUNTIFS(SWISSW!$I:$I,MATCHUP!BI$1,SWISSW!$J:$J,MATCHUP!$A67,SWISSW!$F:$F,"Draw")),"-")</f>
        <v>-</v>
      </c>
      <c r="BJ67" s="5" t="str">
        <f ca="1">IFERROR((COUNTIFS(SWISSW!$I:$I,MATCHUP!$A67,SWISSW!$J:$J,MATCHUP!BJ$1,SWISSW!$F:$F,"Won")+COUNTIFS(SWISSW!$I:$I,MATCHUP!BJ$1,SWISSW!$J:$J,MATCHUP!$A67,SWISSW!$F:$F,"Lost"))/(COUNTIFS(SWISSW!$I:$I,MATCHUP!$A67,SWISSW!$J:$J,MATCHUP!BJ$1)-COUNTIFS(SWISSW!$I:$I,MATCHUP!$A67,SWISSW!$J:$J,MATCHUP!BJ$1,SWISSW!$F:$F,"Draw")+COUNTIFS(SWISSW!$I:$I,MATCHUP!BJ$1,SWISSW!$J:$J,MATCHUP!$A67)-COUNTIFS(SWISSW!$I:$I,MATCHUP!BJ$1,SWISSW!$J:$J,MATCHUP!$A67,SWISSW!$F:$F,"Draw")),"-")</f>
        <v>-</v>
      </c>
      <c r="BK67" s="5" t="str">
        <f ca="1">IFERROR((COUNTIFS(SWISSW!$I:$I,MATCHUP!$A67,SWISSW!$J:$J,MATCHUP!BK$1,SWISSW!$F:$F,"Won")+COUNTIFS(SWISSW!$I:$I,MATCHUP!BK$1,SWISSW!$J:$J,MATCHUP!$A67,SWISSW!$F:$F,"Lost"))/(COUNTIFS(SWISSW!$I:$I,MATCHUP!$A67,SWISSW!$J:$J,MATCHUP!BK$1)-COUNTIFS(SWISSW!$I:$I,MATCHUP!$A67,SWISSW!$J:$J,MATCHUP!BK$1,SWISSW!$F:$F,"Draw")+COUNTIFS(SWISSW!$I:$I,MATCHUP!BK$1,SWISSW!$J:$J,MATCHUP!$A67)-COUNTIFS(SWISSW!$I:$I,MATCHUP!BK$1,SWISSW!$J:$J,MATCHUP!$A67,SWISSW!$F:$F,"Draw")),"-")</f>
        <v>-</v>
      </c>
      <c r="BL67" s="5" t="str">
        <f ca="1">IFERROR((COUNTIFS(SWISSW!$I:$I,MATCHUP!$A67,SWISSW!$J:$J,MATCHUP!BL$1,SWISSW!$F:$F,"Won")+COUNTIFS(SWISSW!$I:$I,MATCHUP!BL$1,SWISSW!$J:$J,MATCHUP!$A67,SWISSW!$F:$F,"Lost"))/(COUNTIFS(SWISSW!$I:$I,MATCHUP!$A67,SWISSW!$J:$J,MATCHUP!BL$1)-COUNTIFS(SWISSW!$I:$I,MATCHUP!$A67,SWISSW!$J:$J,MATCHUP!BL$1,SWISSW!$F:$F,"Draw")+COUNTIFS(SWISSW!$I:$I,MATCHUP!BL$1,SWISSW!$J:$J,MATCHUP!$A67)-COUNTIFS(SWISSW!$I:$I,MATCHUP!BL$1,SWISSW!$J:$J,MATCHUP!$A67,SWISSW!$F:$F,"Draw")),"-")</f>
        <v>-</v>
      </c>
      <c r="BM67" s="5" t="str">
        <f ca="1">IFERROR((COUNTIFS(SWISSW!$I:$I,MATCHUP!$A67,SWISSW!$J:$J,MATCHUP!BM$1,SWISSW!$F:$F,"Won")+COUNTIFS(SWISSW!$I:$I,MATCHUP!BM$1,SWISSW!$J:$J,MATCHUP!$A67,SWISSW!$F:$F,"Lost"))/(COUNTIFS(SWISSW!$I:$I,MATCHUP!$A67,SWISSW!$J:$J,MATCHUP!BM$1)-COUNTIFS(SWISSW!$I:$I,MATCHUP!$A67,SWISSW!$J:$J,MATCHUP!BM$1,SWISSW!$F:$F,"Draw")+COUNTIFS(SWISSW!$I:$I,MATCHUP!BM$1,SWISSW!$J:$J,MATCHUP!$A67)-COUNTIFS(SWISSW!$I:$I,MATCHUP!BM$1,SWISSW!$J:$J,MATCHUP!$A67,SWISSW!$F:$F,"Draw")),"-")</f>
        <v>-</v>
      </c>
      <c r="BN67" s="5" t="str">
        <f ca="1">IFERROR((COUNTIFS(SWISSW!$I:$I,MATCHUP!$A67,SWISSW!$J:$J,MATCHUP!BN$1,SWISSW!$F:$F,"Won")+COUNTIFS(SWISSW!$I:$I,MATCHUP!BN$1,SWISSW!$J:$J,MATCHUP!$A67,SWISSW!$F:$F,"Lost"))/(COUNTIFS(SWISSW!$I:$I,MATCHUP!$A67,SWISSW!$J:$J,MATCHUP!BN$1)-COUNTIFS(SWISSW!$I:$I,MATCHUP!$A67,SWISSW!$J:$J,MATCHUP!BN$1,SWISSW!$F:$F,"Draw")+COUNTIFS(SWISSW!$I:$I,MATCHUP!BN$1,SWISSW!$J:$J,MATCHUP!$A67)-COUNTIFS(SWISSW!$I:$I,MATCHUP!BN$1,SWISSW!$J:$J,MATCHUP!$A67,SWISSW!$F:$F,"Draw")),"-")</f>
        <v>-</v>
      </c>
      <c r="BO67" s="5" t="str">
        <f ca="1">IFERROR((COUNTIFS(SWISSW!$I:$I,MATCHUP!$A67,SWISSW!$J:$J,MATCHUP!BO$1,SWISSW!$F:$F,"Won")+COUNTIFS(SWISSW!$I:$I,MATCHUP!BO$1,SWISSW!$J:$J,MATCHUP!$A67,SWISSW!$F:$F,"Lost"))/(COUNTIFS(SWISSW!$I:$I,MATCHUP!$A67,SWISSW!$J:$J,MATCHUP!BO$1)-COUNTIFS(SWISSW!$I:$I,MATCHUP!$A67,SWISSW!$J:$J,MATCHUP!BO$1,SWISSW!$F:$F,"Draw")+COUNTIFS(SWISSW!$I:$I,MATCHUP!BO$1,SWISSW!$J:$J,MATCHUP!$A67)-COUNTIFS(SWISSW!$I:$I,MATCHUP!BO$1,SWISSW!$J:$J,MATCHUP!$A67,SWISSW!$F:$F,"Draw")),"-")</f>
        <v>-</v>
      </c>
      <c r="BP67" s="5" t="str">
        <f ca="1">IFERROR((COUNTIFS(SWISSW!$I:$I,MATCHUP!$A67,SWISSW!$J:$J,MATCHUP!BP$1,SWISSW!$F:$F,"Won")+COUNTIFS(SWISSW!$I:$I,MATCHUP!BP$1,SWISSW!$J:$J,MATCHUP!$A67,SWISSW!$F:$F,"Lost"))/(COUNTIFS(SWISSW!$I:$I,MATCHUP!$A67,SWISSW!$J:$J,MATCHUP!BP$1)-COUNTIFS(SWISSW!$I:$I,MATCHUP!$A67,SWISSW!$J:$J,MATCHUP!BP$1,SWISSW!$F:$F,"Draw")+COUNTIFS(SWISSW!$I:$I,MATCHUP!BP$1,SWISSW!$J:$J,MATCHUP!$A67)-COUNTIFS(SWISSW!$I:$I,MATCHUP!BP$1,SWISSW!$J:$J,MATCHUP!$A67,SWISSW!$F:$F,"Draw")),"-")</f>
        <v>-</v>
      </c>
      <c r="BQ67" s="5" t="str">
        <f ca="1">IFERROR((COUNTIFS(SWISSW!$I:$I,MATCHUP!$A67,SWISSW!$J:$J,MATCHUP!BQ$1,SWISSW!$F:$F,"Won")+COUNTIFS(SWISSW!$I:$I,MATCHUP!BQ$1,SWISSW!$J:$J,MATCHUP!$A67,SWISSW!$F:$F,"Lost"))/(COUNTIFS(SWISSW!$I:$I,MATCHUP!$A67,SWISSW!$J:$J,MATCHUP!BQ$1)-COUNTIFS(SWISSW!$I:$I,MATCHUP!$A67,SWISSW!$J:$J,MATCHUP!BQ$1,SWISSW!$F:$F,"Draw")+COUNTIFS(SWISSW!$I:$I,MATCHUP!BQ$1,SWISSW!$J:$J,MATCHUP!$A67)-COUNTIFS(SWISSW!$I:$I,MATCHUP!BQ$1,SWISSW!$J:$J,MATCHUP!$A67,SWISSW!$F:$F,"Draw")),"-")</f>
        <v>-</v>
      </c>
      <c r="BR67" s="5" t="str">
        <f ca="1">IFERROR((COUNTIFS(SWISSW!$I:$I,MATCHUP!$A67,SWISSW!$J:$J,MATCHUP!BR$1,SWISSW!$F:$F,"Won")+COUNTIFS(SWISSW!$I:$I,MATCHUP!BR$1,SWISSW!$J:$J,MATCHUP!$A67,SWISSW!$F:$F,"Lost"))/(COUNTIFS(SWISSW!$I:$I,MATCHUP!$A67,SWISSW!$J:$J,MATCHUP!BR$1)-COUNTIFS(SWISSW!$I:$I,MATCHUP!$A67,SWISSW!$J:$J,MATCHUP!BR$1,SWISSW!$F:$F,"Draw")+COUNTIFS(SWISSW!$I:$I,MATCHUP!BR$1,SWISSW!$J:$J,MATCHUP!$A67)-COUNTIFS(SWISSW!$I:$I,MATCHUP!BR$1,SWISSW!$J:$J,MATCHUP!$A67,SWISSW!$F:$F,"Draw")),"-")</f>
        <v>-</v>
      </c>
      <c r="BS67" s="5" t="str">
        <f ca="1">IFERROR((COUNTIFS(SWISSW!$I:$I,MATCHUP!$A67,SWISSW!$J:$J,MATCHUP!BS$1,SWISSW!$F:$F,"Won")+COUNTIFS(SWISSW!$I:$I,MATCHUP!BS$1,SWISSW!$J:$J,MATCHUP!$A67,SWISSW!$F:$F,"Lost"))/(COUNTIFS(SWISSW!$I:$I,MATCHUP!$A67,SWISSW!$J:$J,MATCHUP!BS$1)-COUNTIFS(SWISSW!$I:$I,MATCHUP!$A67,SWISSW!$J:$J,MATCHUP!BS$1,SWISSW!$F:$F,"Draw")+COUNTIFS(SWISSW!$I:$I,MATCHUP!BS$1,SWISSW!$J:$J,MATCHUP!$A67)-COUNTIFS(SWISSW!$I:$I,MATCHUP!BS$1,SWISSW!$J:$J,MATCHUP!$A67,SWISSW!$F:$F,"Draw")),"-")</f>
        <v>-</v>
      </c>
      <c r="BT67" s="5" t="str">
        <f ca="1">IFERROR((COUNTIFS(SWISSW!$I:$I,MATCHUP!$A67,SWISSW!$J:$J,MATCHUP!BT$1,SWISSW!$F:$F,"Won")+COUNTIFS(SWISSW!$I:$I,MATCHUP!BT$1,SWISSW!$J:$J,MATCHUP!$A67,SWISSW!$F:$F,"Lost"))/(COUNTIFS(SWISSW!$I:$I,MATCHUP!$A67,SWISSW!$J:$J,MATCHUP!BT$1)-COUNTIFS(SWISSW!$I:$I,MATCHUP!$A67,SWISSW!$J:$J,MATCHUP!BT$1,SWISSW!$F:$F,"Draw")+COUNTIFS(SWISSW!$I:$I,MATCHUP!BT$1,SWISSW!$J:$J,MATCHUP!$A67)-COUNTIFS(SWISSW!$I:$I,MATCHUP!BT$1,SWISSW!$J:$J,MATCHUP!$A67,SWISSW!$F:$F,"Draw")),"-")</f>
        <v>-</v>
      </c>
      <c r="BU67" s="5" t="str">
        <f ca="1">IFERROR((COUNTIFS(SWISSW!$I:$I,MATCHUP!$A67,SWISSW!$J:$J,MATCHUP!BU$1,SWISSW!$F:$F,"Won")+COUNTIFS(SWISSW!$I:$I,MATCHUP!BU$1,SWISSW!$J:$J,MATCHUP!$A67,SWISSW!$F:$F,"Lost"))/(COUNTIFS(SWISSW!$I:$I,MATCHUP!$A67,SWISSW!$J:$J,MATCHUP!BU$1)-COUNTIFS(SWISSW!$I:$I,MATCHUP!$A67,SWISSW!$J:$J,MATCHUP!BU$1,SWISSW!$F:$F,"Draw")+COUNTIFS(SWISSW!$I:$I,MATCHUP!BU$1,SWISSW!$J:$J,MATCHUP!$A67)-COUNTIFS(SWISSW!$I:$I,MATCHUP!BU$1,SWISSW!$J:$J,MATCHUP!$A67,SWISSW!$F:$F,"Draw")),"-")</f>
        <v>-</v>
      </c>
      <c r="BV67" s="5" t="str">
        <f ca="1">IFERROR((COUNTIFS(SWISSW!$I:$I,MATCHUP!$A67,SWISSW!$J:$J,MATCHUP!BV$1,SWISSW!$F:$F,"Won")+COUNTIFS(SWISSW!$I:$I,MATCHUP!BV$1,SWISSW!$J:$J,MATCHUP!$A67,SWISSW!$F:$F,"Lost"))/(COUNTIFS(SWISSW!$I:$I,MATCHUP!$A67,SWISSW!$J:$J,MATCHUP!BV$1)-COUNTIFS(SWISSW!$I:$I,MATCHUP!$A67,SWISSW!$J:$J,MATCHUP!BV$1,SWISSW!$F:$F,"Draw")+COUNTIFS(SWISSW!$I:$I,MATCHUP!BV$1,SWISSW!$J:$J,MATCHUP!$A67)-COUNTIFS(SWISSW!$I:$I,MATCHUP!BV$1,SWISSW!$J:$J,MATCHUP!$A67,SWISSW!$F:$F,"Draw")),"-")</f>
        <v>-</v>
      </c>
      <c r="BW67" s="5" t="str">
        <f ca="1">IFERROR((COUNTIFS(SWISSW!$I:$I,MATCHUP!$A67,SWISSW!$J:$J,MATCHUP!BW$1,SWISSW!$F:$F,"Won")+COUNTIFS(SWISSW!$I:$I,MATCHUP!BW$1,SWISSW!$J:$J,MATCHUP!$A67,SWISSW!$F:$F,"Lost"))/(COUNTIFS(SWISSW!$I:$I,MATCHUP!$A67,SWISSW!$J:$J,MATCHUP!BW$1)-COUNTIFS(SWISSW!$I:$I,MATCHUP!$A67,SWISSW!$J:$J,MATCHUP!BW$1,SWISSW!$F:$F,"Draw")+COUNTIFS(SWISSW!$I:$I,MATCHUP!BW$1,SWISSW!$J:$J,MATCHUP!$A67)-COUNTIFS(SWISSW!$I:$I,MATCHUP!BW$1,SWISSW!$J:$J,MATCHUP!$A67,SWISSW!$F:$F,"Draw")),"-")</f>
        <v>-</v>
      </c>
      <c r="BX67" s="5" t="str">
        <f ca="1">IFERROR((COUNTIFS(SWISSW!$I:$I,MATCHUP!$A67,SWISSW!$J:$J,MATCHUP!BX$1,SWISSW!$F:$F,"Won")+COUNTIFS(SWISSW!$I:$I,MATCHUP!BX$1,SWISSW!$J:$J,MATCHUP!$A67,SWISSW!$F:$F,"Lost"))/(COUNTIFS(SWISSW!$I:$I,MATCHUP!$A67,SWISSW!$J:$J,MATCHUP!BX$1)-COUNTIFS(SWISSW!$I:$I,MATCHUP!$A67,SWISSW!$J:$J,MATCHUP!BX$1,SWISSW!$F:$F,"Draw")+COUNTIFS(SWISSW!$I:$I,MATCHUP!BX$1,SWISSW!$J:$J,MATCHUP!$A67)-COUNTIFS(SWISSW!$I:$I,MATCHUP!BX$1,SWISSW!$J:$J,MATCHUP!$A67,SWISSW!$F:$F,"Draw")),"-")</f>
        <v>-</v>
      </c>
      <c r="BY67" s="5" t="str">
        <f ca="1">IFERROR((COUNTIFS(SWISSW!$I:$I,MATCHUP!$A67,SWISSW!$J:$J,MATCHUP!BY$1,SWISSW!$F:$F,"Won")+COUNTIFS(SWISSW!$I:$I,MATCHUP!BY$1,SWISSW!$J:$J,MATCHUP!$A67,SWISSW!$F:$F,"Lost"))/(COUNTIFS(SWISSW!$I:$I,MATCHUP!$A67,SWISSW!$J:$J,MATCHUP!BY$1)-COUNTIFS(SWISSW!$I:$I,MATCHUP!$A67,SWISSW!$J:$J,MATCHUP!BY$1,SWISSW!$F:$F,"Draw")+COUNTIFS(SWISSW!$I:$I,MATCHUP!BY$1,SWISSW!$J:$J,MATCHUP!$A67)-COUNTIFS(SWISSW!$I:$I,MATCHUP!BY$1,SWISSW!$J:$J,MATCHUP!$A67,SWISSW!$F:$F,"Draw")),"-")</f>
        <v>-</v>
      </c>
      <c r="BZ67" s="5" t="str">
        <f ca="1">IFERROR((COUNTIFS(SWISSW!$I:$I,MATCHUP!$A67,SWISSW!$J:$J,MATCHUP!BZ$1,SWISSW!$F:$F,"Won")+COUNTIFS(SWISSW!$I:$I,MATCHUP!BZ$1,SWISSW!$J:$J,MATCHUP!$A67,SWISSW!$F:$F,"Lost"))/(COUNTIFS(SWISSW!$I:$I,MATCHUP!$A67,SWISSW!$J:$J,MATCHUP!BZ$1)-COUNTIFS(SWISSW!$I:$I,MATCHUP!$A67,SWISSW!$J:$J,MATCHUP!BZ$1,SWISSW!$F:$F,"Draw")+COUNTIFS(SWISSW!$I:$I,MATCHUP!BZ$1,SWISSW!$J:$J,MATCHUP!$A67)-COUNTIFS(SWISSW!$I:$I,MATCHUP!BZ$1,SWISSW!$J:$J,MATCHUP!$A67,SWISSW!$F:$F,"Draw")),"-")</f>
        <v>-</v>
      </c>
      <c r="CA67" s="5" t="str">
        <f ca="1">IFERROR((COUNTIFS(SWISSW!$I:$I,MATCHUP!$A67,SWISSW!$J:$J,MATCHUP!CA$1,SWISSW!$F:$F,"Won")+COUNTIFS(SWISSW!$I:$I,MATCHUP!CA$1,SWISSW!$J:$J,MATCHUP!$A67,SWISSW!$F:$F,"Lost"))/(COUNTIFS(SWISSW!$I:$I,MATCHUP!$A67,SWISSW!$J:$J,MATCHUP!CA$1)-COUNTIFS(SWISSW!$I:$I,MATCHUP!$A67,SWISSW!$J:$J,MATCHUP!CA$1,SWISSW!$F:$F,"Draw")+COUNTIFS(SWISSW!$I:$I,MATCHUP!CA$1,SWISSW!$J:$J,MATCHUP!$A67)-COUNTIFS(SWISSW!$I:$I,MATCHUP!CA$1,SWISSW!$J:$J,MATCHUP!$A67,SWISSW!$F:$F,"Draw")),"-")</f>
        <v>-</v>
      </c>
      <c r="CB67" s="5" t="str">
        <f ca="1">IFERROR((COUNTIFS(SWISSW!$I:$I,MATCHUP!$A67,SWISSW!$J:$J,MATCHUP!CB$1,SWISSW!$F:$F,"Won")+COUNTIFS(SWISSW!$I:$I,MATCHUP!CB$1,SWISSW!$J:$J,MATCHUP!$A67,SWISSW!$F:$F,"Lost"))/(COUNTIFS(SWISSW!$I:$I,MATCHUP!$A67,SWISSW!$J:$J,MATCHUP!CB$1)-COUNTIFS(SWISSW!$I:$I,MATCHUP!$A67,SWISSW!$J:$J,MATCHUP!CB$1,SWISSW!$F:$F,"Draw")+COUNTIFS(SWISSW!$I:$I,MATCHUP!CB$1,SWISSW!$J:$J,MATCHUP!$A67)-COUNTIFS(SWISSW!$I:$I,MATCHUP!CB$1,SWISSW!$J:$J,MATCHUP!$A67,SWISSW!$F:$F,"Draw")),"-")</f>
        <v>-</v>
      </c>
      <c r="CC67" s="5" t="str">
        <f ca="1">IFERROR((COUNTIFS(SWISSW!$I:$I,MATCHUP!$A67,SWISSW!$J:$J,MATCHUP!CC$1,SWISSW!$F:$F,"Won")+COUNTIFS(SWISSW!$I:$I,MATCHUP!CC$1,SWISSW!$J:$J,MATCHUP!$A67,SWISSW!$F:$F,"Lost"))/(COUNTIFS(SWISSW!$I:$I,MATCHUP!$A67,SWISSW!$J:$J,MATCHUP!CC$1)-COUNTIFS(SWISSW!$I:$I,MATCHUP!$A67,SWISSW!$J:$J,MATCHUP!CC$1,SWISSW!$F:$F,"Draw")+COUNTIFS(SWISSW!$I:$I,MATCHUP!CC$1,SWISSW!$J:$J,MATCHUP!$A67)-COUNTIFS(SWISSW!$I:$I,MATCHUP!CC$1,SWISSW!$J:$J,MATCHUP!$A67,SWISSW!$F:$F,"Draw")),"-")</f>
        <v>-</v>
      </c>
      <c r="CD67" s="5" t="str">
        <f ca="1">IFERROR((COUNTIFS(SWISSW!$I:$I,MATCHUP!$A67,SWISSW!$J:$J,MATCHUP!CD$1,SWISSW!$F:$F,"Won")+COUNTIFS(SWISSW!$I:$I,MATCHUP!CD$1,SWISSW!$J:$J,MATCHUP!$A67,SWISSW!$F:$F,"Lost"))/(COUNTIFS(SWISSW!$I:$I,MATCHUP!$A67,SWISSW!$J:$J,MATCHUP!CD$1)-COUNTIFS(SWISSW!$I:$I,MATCHUP!$A67,SWISSW!$J:$J,MATCHUP!CD$1,SWISSW!$F:$F,"Draw")+COUNTIFS(SWISSW!$I:$I,MATCHUP!CD$1,SWISSW!$J:$J,MATCHUP!$A67)-COUNTIFS(SWISSW!$I:$I,MATCHUP!CD$1,SWISSW!$J:$J,MATCHUP!$A67,SWISSW!$F:$F,"Draw")),"-")</f>
        <v>-</v>
      </c>
      <c r="CE67" s="5" t="str">
        <f ca="1">IFERROR((COUNTIFS(SWISSW!$I:$I,MATCHUP!$A67,SWISSW!$J:$J,MATCHUP!CE$1,SWISSW!$F:$F,"Won")+COUNTIFS(SWISSW!$I:$I,MATCHUP!CE$1,SWISSW!$J:$J,MATCHUP!$A67,SWISSW!$F:$F,"Lost"))/(COUNTIFS(SWISSW!$I:$I,MATCHUP!$A67,SWISSW!$J:$J,MATCHUP!CE$1)-COUNTIFS(SWISSW!$I:$I,MATCHUP!$A67,SWISSW!$J:$J,MATCHUP!CE$1,SWISSW!$F:$F,"Draw")+COUNTIFS(SWISSW!$I:$I,MATCHUP!CE$1,SWISSW!$J:$J,MATCHUP!$A67)-COUNTIFS(SWISSW!$I:$I,MATCHUP!CE$1,SWISSW!$J:$J,MATCHUP!$A67,SWISSW!$F:$F,"Draw")),"-")</f>
        <v>-</v>
      </c>
      <c r="CF67" s="5" t="str">
        <f ca="1">IFERROR((COUNTIFS(SWISSW!$I:$I,MATCHUP!$A67,SWISSW!$J:$J,MATCHUP!CF$1,SWISSW!$F:$F,"Won")+COUNTIFS(SWISSW!$I:$I,MATCHUP!CF$1,SWISSW!$J:$J,MATCHUP!$A67,SWISSW!$F:$F,"Lost"))/(COUNTIFS(SWISSW!$I:$I,MATCHUP!$A67,SWISSW!$J:$J,MATCHUP!CF$1)-COUNTIFS(SWISSW!$I:$I,MATCHUP!$A67,SWISSW!$J:$J,MATCHUP!CF$1,SWISSW!$F:$F,"Draw")+COUNTIFS(SWISSW!$I:$I,MATCHUP!CF$1,SWISSW!$J:$J,MATCHUP!$A67)-COUNTIFS(SWISSW!$I:$I,MATCHUP!CF$1,SWISSW!$J:$J,MATCHUP!$A67,SWISSW!$F:$F,"Draw")),"-")</f>
        <v>-</v>
      </c>
      <c r="CG67" s="5" t="str">
        <f ca="1">IFERROR((COUNTIFS(SWISSW!$I:$I,MATCHUP!$A67,SWISSW!$J:$J,MATCHUP!CG$1,SWISSW!$F:$F,"Won")+COUNTIFS(SWISSW!$I:$I,MATCHUP!CG$1,SWISSW!$J:$J,MATCHUP!$A67,SWISSW!$F:$F,"Lost"))/(COUNTIFS(SWISSW!$I:$I,MATCHUP!$A67,SWISSW!$J:$J,MATCHUP!CG$1)-COUNTIFS(SWISSW!$I:$I,MATCHUP!$A67,SWISSW!$J:$J,MATCHUP!CG$1,SWISSW!$F:$F,"Draw")+COUNTIFS(SWISSW!$I:$I,MATCHUP!CG$1,SWISSW!$J:$J,MATCHUP!$A67)-COUNTIFS(SWISSW!$I:$I,MATCHUP!CG$1,SWISSW!$J:$J,MATCHUP!$A67,SWISSW!$F:$F,"Draw")),"-")</f>
        <v>-</v>
      </c>
      <c r="CH67" s="5" t="str">
        <f ca="1">IFERROR((COUNTIFS(SWISSW!$I:$I,MATCHUP!$A67,SWISSW!$J:$J,MATCHUP!CH$1,SWISSW!$F:$F,"Won")+COUNTIFS(SWISSW!$I:$I,MATCHUP!CH$1,SWISSW!$J:$J,MATCHUP!$A67,SWISSW!$F:$F,"Lost"))/(COUNTIFS(SWISSW!$I:$I,MATCHUP!$A67,SWISSW!$J:$J,MATCHUP!CH$1)-COUNTIFS(SWISSW!$I:$I,MATCHUP!$A67,SWISSW!$J:$J,MATCHUP!CH$1,SWISSW!$F:$F,"Draw")+COUNTIFS(SWISSW!$I:$I,MATCHUP!CH$1,SWISSW!$J:$J,MATCHUP!$A67)-COUNTIFS(SWISSW!$I:$I,MATCHUP!CH$1,SWISSW!$J:$J,MATCHUP!$A67,SWISSW!$F:$F,"Draw")),"-")</f>
        <v>-</v>
      </c>
      <c r="CI67" s="5" t="str">
        <f ca="1">IFERROR((COUNTIFS(SWISSW!$I:$I,MATCHUP!$A67,SWISSW!$J:$J,MATCHUP!CI$1,SWISSW!$F:$F,"Won")+COUNTIFS(SWISSW!$I:$I,MATCHUP!CI$1,SWISSW!$J:$J,MATCHUP!$A67,SWISSW!$F:$F,"Lost"))/(COUNTIFS(SWISSW!$I:$I,MATCHUP!$A67,SWISSW!$J:$J,MATCHUP!CI$1)-COUNTIFS(SWISSW!$I:$I,MATCHUP!$A67,SWISSW!$J:$J,MATCHUP!CI$1,SWISSW!$F:$F,"Draw")+COUNTIFS(SWISSW!$I:$I,MATCHUP!CI$1,SWISSW!$J:$J,MATCHUP!$A67)-COUNTIFS(SWISSW!$I:$I,MATCHUP!CI$1,SWISSW!$J:$J,MATCHUP!$A67,SWISSW!$F:$F,"Draw")),"-")</f>
        <v>-</v>
      </c>
      <c r="CJ67" s="5" t="str">
        <f ca="1">IFERROR((COUNTIFS(SWISSW!$I:$I,MATCHUP!$A67,SWISSW!$J:$J,MATCHUP!CJ$1,SWISSW!$F:$F,"Won")+COUNTIFS(SWISSW!$I:$I,MATCHUP!CJ$1,SWISSW!$J:$J,MATCHUP!$A67,SWISSW!$F:$F,"Lost"))/(COUNTIFS(SWISSW!$I:$I,MATCHUP!$A67,SWISSW!$J:$J,MATCHUP!CJ$1)-COUNTIFS(SWISSW!$I:$I,MATCHUP!$A67,SWISSW!$J:$J,MATCHUP!CJ$1,SWISSW!$F:$F,"Draw")+COUNTIFS(SWISSW!$I:$I,MATCHUP!CJ$1,SWISSW!$J:$J,MATCHUP!$A67)-COUNTIFS(SWISSW!$I:$I,MATCHUP!CJ$1,SWISSW!$J:$J,MATCHUP!$A67,SWISSW!$F:$F,"Draw")),"-")</f>
        <v>-</v>
      </c>
      <c r="CK67" s="5" t="str">
        <f ca="1">IFERROR((COUNTIFS(SWISSW!$I:$I,MATCHUP!$A67,SWISSW!$J:$J,MATCHUP!CK$1,SWISSW!$F:$F,"Won")+COUNTIFS(SWISSW!$I:$I,MATCHUP!CK$1,SWISSW!$J:$J,MATCHUP!$A67,SWISSW!$F:$F,"Lost"))/(COUNTIFS(SWISSW!$I:$I,MATCHUP!$A67,SWISSW!$J:$J,MATCHUP!CK$1)-COUNTIFS(SWISSW!$I:$I,MATCHUP!$A67,SWISSW!$J:$J,MATCHUP!CK$1,SWISSW!$F:$F,"Draw")+COUNTIFS(SWISSW!$I:$I,MATCHUP!CK$1,SWISSW!$J:$J,MATCHUP!$A67)-COUNTIFS(SWISSW!$I:$I,MATCHUP!CK$1,SWISSW!$J:$J,MATCHUP!$A67,SWISSW!$F:$F,"Draw")),"-")</f>
        <v>-</v>
      </c>
      <c r="CL67" s="5" t="str">
        <f ca="1">IFERROR((COUNTIFS(SWISSW!$I:$I,MATCHUP!$A67,SWISSW!$J:$J,MATCHUP!CL$1,SWISSW!$F:$F,"Won")+COUNTIFS(SWISSW!$I:$I,MATCHUP!CL$1,SWISSW!$J:$J,MATCHUP!$A67,SWISSW!$F:$F,"Lost"))/(COUNTIFS(SWISSW!$I:$I,MATCHUP!$A67,SWISSW!$J:$J,MATCHUP!CL$1)-COUNTIFS(SWISSW!$I:$I,MATCHUP!$A67,SWISSW!$J:$J,MATCHUP!CL$1,SWISSW!$F:$F,"Draw")+COUNTIFS(SWISSW!$I:$I,MATCHUP!CL$1,SWISSW!$J:$J,MATCHUP!$A67)-COUNTIFS(SWISSW!$I:$I,MATCHUP!CL$1,SWISSW!$J:$J,MATCHUP!$A67,SWISSW!$F:$F,"Draw")),"-")</f>
        <v>-</v>
      </c>
      <c r="CM67" s="5" t="str">
        <f ca="1">IFERROR((COUNTIFS(SWISSW!$I:$I,MATCHUP!$A67,SWISSW!$J:$J,MATCHUP!CM$1,SWISSW!$F:$F,"Won")+COUNTIFS(SWISSW!$I:$I,MATCHUP!CM$1,SWISSW!$J:$J,MATCHUP!$A67,SWISSW!$F:$F,"Lost"))/(COUNTIFS(SWISSW!$I:$I,MATCHUP!$A67,SWISSW!$J:$J,MATCHUP!CM$1)-COUNTIFS(SWISSW!$I:$I,MATCHUP!$A67,SWISSW!$J:$J,MATCHUP!CM$1,SWISSW!$F:$F,"Draw")+COUNTIFS(SWISSW!$I:$I,MATCHUP!CM$1,SWISSW!$J:$J,MATCHUP!$A67)-COUNTIFS(SWISSW!$I:$I,MATCHUP!CM$1,SWISSW!$J:$J,MATCHUP!$A67,SWISSW!$F:$F,"Draw")),"-")</f>
        <v>-</v>
      </c>
      <c r="CN67" s="5" t="str">
        <f ca="1">IFERROR((COUNTIFS(SWISSW!$I:$I,MATCHUP!$A67,SWISSW!$J:$J,MATCHUP!CN$1,SWISSW!$F:$F,"Won")+COUNTIFS(SWISSW!$I:$I,MATCHUP!CN$1,SWISSW!$J:$J,MATCHUP!$A67,SWISSW!$F:$F,"Lost"))/(COUNTIFS(SWISSW!$I:$I,MATCHUP!$A67,SWISSW!$J:$J,MATCHUP!CN$1)-COUNTIFS(SWISSW!$I:$I,MATCHUP!$A67,SWISSW!$J:$J,MATCHUP!CN$1,SWISSW!$F:$F,"Draw")+COUNTIFS(SWISSW!$I:$I,MATCHUP!CN$1,SWISSW!$J:$J,MATCHUP!$A67)-COUNTIFS(SWISSW!$I:$I,MATCHUP!CN$1,SWISSW!$J:$J,MATCHUP!$A67,SWISSW!$F:$F,"Draw")),"-")</f>
        <v>-</v>
      </c>
      <c r="CO67" s="5" t="str">
        <f ca="1">IFERROR((COUNTIFS(SWISSW!$I:$I,MATCHUP!$A67,SWISSW!$J:$J,MATCHUP!CO$1,SWISSW!$F:$F,"Won")+COUNTIFS(SWISSW!$I:$I,MATCHUP!CO$1,SWISSW!$J:$J,MATCHUP!$A67,SWISSW!$F:$F,"Lost"))/(COUNTIFS(SWISSW!$I:$I,MATCHUP!$A67,SWISSW!$J:$J,MATCHUP!CO$1)-COUNTIFS(SWISSW!$I:$I,MATCHUP!$A67,SWISSW!$J:$J,MATCHUP!CO$1,SWISSW!$F:$F,"Draw")+COUNTIFS(SWISSW!$I:$I,MATCHUP!CO$1,SWISSW!$J:$J,MATCHUP!$A67)-COUNTIFS(SWISSW!$I:$I,MATCHUP!CO$1,SWISSW!$J:$J,MATCHUP!$A67,SWISSW!$F:$F,"Draw")),"-")</f>
        <v>-</v>
      </c>
      <c r="CP67" s="5" t="str">
        <f ca="1">IFERROR((COUNTIFS(SWISSW!$I:$I,MATCHUP!$A67,SWISSW!$J:$J,MATCHUP!CP$1,SWISSW!$F:$F,"Won")+COUNTIFS(SWISSW!$I:$I,MATCHUP!CP$1,SWISSW!$J:$J,MATCHUP!$A67,SWISSW!$F:$F,"Lost"))/(COUNTIFS(SWISSW!$I:$I,MATCHUP!$A67,SWISSW!$J:$J,MATCHUP!CP$1)-COUNTIFS(SWISSW!$I:$I,MATCHUP!$A67,SWISSW!$J:$J,MATCHUP!CP$1,SWISSW!$F:$F,"Draw")+COUNTIFS(SWISSW!$I:$I,MATCHUP!CP$1,SWISSW!$J:$J,MATCHUP!$A67)-COUNTIFS(SWISSW!$I:$I,MATCHUP!CP$1,SWISSW!$J:$J,MATCHUP!$A67,SWISSW!$F:$F,"Draw")),"-")</f>
        <v>-</v>
      </c>
      <c r="CQ67" s="5" t="str">
        <f ca="1">IFERROR((COUNTIFS(SWISSW!$I:$I,MATCHUP!$A67,SWISSW!$J:$J,MATCHUP!CQ$1,SWISSW!$F:$F,"Won")+COUNTIFS(SWISSW!$I:$I,MATCHUP!CQ$1,SWISSW!$J:$J,MATCHUP!$A67,SWISSW!$F:$F,"Lost"))/(COUNTIFS(SWISSW!$I:$I,MATCHUP!$A67,SWISSW!$J:$J,MATCHUP!CQ$1)-COUNTIFS(SWISSW!$I:$I,MATCHUP!$A67,SWISSW!$J:$J,MATCHUP!CQ$1,SWISSW!$F:$F,"Draw")+COUNTIFS(SWISSW!$I:$I,MATCHUP!CQ$1,SWISSW!$J:$J,MATCHUP!$A67)-COUNTIFS(SWISSW!$I:$I,MATCHUP!CQ$1,SWISSW!$J:$J,MATCHUP!$A67,SWISSW!$F:$F,"Draw")),"-")</f>
        <v>-</v>
      </c>
      <c r="CR67" s="5" t="str">
        <f ca="1">IFERROR((COUNTIFS(SWISSW!$I:$I,MATCHUP!$A67,SWISSW!$J:$J,MATCHUP!CR$1,SWISSW!$F:$F,"Won")+COUNTIFS(SWISSW!$I:$I,MATCHUP!CR$1,SWISSW!$J:$J,MATCHUP!$A67,SWISSW!$F:$F,"Lost"))/(COUNTIFS(SWISSW!$I:$I,MATCHUP!$A67,SWISSW!$J:$J,MATCHUP!CR$1)-COUNTIFS(SWISSW!$I:$I,MATCHUP!$A67,SWISSW!$J:$J,MATCHUP!CR$1,SWISSW!$F:$F,"Draw")+COUNTIFS(SWISSW!$I:$I,MATCHUP!CR$1,SWISSW!$J:$J,MATCHUP!$A67)-COUNTIFS(SWISSW!$I:$I,MATCHUP!CR$1,SWISSW!$J:$J,MATCHUP!$A67,SWISSW!$F:$F,"Draw")),"-")</f>
        <v>-</v>
      </c>
      <c r="CS67" s="5" t="str">
        <f ca="1">IFERROR((COUNTIFS(SWISSW!$I:$I,MATCHUP!$A67,SWISSW!$J:$J,MATCHUP!CS$1,SWISSW!$F:$F,"Won")+COUNTIFS(SWISSW!$I:$I,MATCHUP!CS$1,SWISSW!$J:$J,MATCHUP!$A67,SWISSW!$F:$F,"Lost"))/(COUNTIFS(SWISSW!$I:$I,MATCHUP!$A67,SWISSW!$J:$J,MATCHUP!CS$1)-COUNTIFS(SWISSW!$I:$I,MATCHUP!$A67,SWISSW!$J:$J,MATCHUP!CS$1,SWISSW!$F:$F,"Draw")+COUNTIFS(SWISSW!$I:$I,MATCHUP!CS$1,SWISSW!$J:$J,MATCHUP!$A67)-COUNTIFS(SWISSW!$I:$I,MATCHUP!CS$1,SWISSW!$J:$J,MATCHUP!$A67,SWISSW!$F:$F,"Draw")),"-")</f>
        <v>-</v>
      </c>
      <c r="CT67" s="5" t="str">
        <f ca="1">IFERROR((COUNTIFS(SWISSW!$I:$I,MATCHUP!$A67,SWISSW!$J:$J,MATCHUP!CT$1,SWISSW!$F:$F,"Won")+COUNTIFS(SWISSW!$I:$I,MATCHUP!CT$1,SWISSW!$J:$J,MATCHUP!$A67,SWISSW!$F:$F,"Lost"))/(COUNTIFS(SWISSW!$I:$I,MATCHUP!$A67,SWISSW!$J:$J,MATCHUP!CT$1)-COUNTIFS(SWISSW!$I:$I,MATCHUP!$A67,SWISSW!$J:$J,MATCHUP!CT$1,SWISSW!$F:$F,"Draw")+COUNTIFS(SWISSW!$I:$I,MATCHUP!CT$1,SWISSW!$J:$J,MATCHUP!$A67)-COUNTIFS(SWISSW!$I:$I,MATCHUP!CT$1,SWISSW!$J:$J,MATCHUP!$A67,SWISSW!$F:$F,"Draw")),"-")</f>
        <v>-</v>
      </c>
      <c r="CU67" s="5" t="str">
        <f ca="1">IFERROR((COUNTIFS(SWISSW!$I:$I,MATCHUP!$A67,SWISSW!$J:$J,MATCHUP!CU$1,SWISSW!$F:$F,"Won")+COUNTIFS(SWISSW!$I:$I,MATCHUP!CU$1,SWISSW!$J:$J,MATCHUP!$A67,SWISSW!$F:$F,"Lost"))/(COUNTIFS(SWISSW!$I:$I,MATCHUP!$A67,SWISSW!$J:$J,MATCHUP!CU$1)-COUNTIFS(SWISSW!$I:$I,MATCHUP!$A67,SWISSW!$J:$J,MATCHUP!CU$1,SWISSW!$F:$F,"Draw")+COUNTIFS(SWISSW!$I:$I,MATCHUP!CU$1,SWISSW!$J:$J,MATCHUP!$A67)-COUNTIFS(SWISSW!$I:$I,MATCHUP!CU$1,SWISSW!$J:$J,MATCHUP!$A67,SWISSW!$F:$F,"Draw")),"-")</f>
        <v>-</v>
      </c>
      <c r="CV67" s="5" t="str">
        <f ca="1">IFERROR((COUNTIFS(SWISSW!$I:$I,MATCHUP!$A67,SWISSW!$J:$J,MATCHUP!CV$1,SWISSW!$F:$F,"Won")+COUNTIFS(SWISSW!$I:$I,MATCHUP!CV$1,SWISSW!$J:$J,MATCHUP!$A67,SWISSW!$F:$F,"Lost"))/(COUNTIFS(SWISSW!$I:$I,MATCHUP!$A67,SWISSW!$J:$J,MATCHUP!CV$1)-COUNTIFS(SWISSW!$I:$I,MATCHUP!$A67,SWISSW!$J:$J,MATCHUP!CV$1,SWISSW!$F:$F,"Draw")+COUNTIFS(SWISSW!$I:$I,MATCHUP!CV$1,SWISSW!$J:$J,MATCHUP!$A67)-COUNTIFS(SWISSW!$I:$I,MATCHUP!CV$1,SWISSW!$J:$J,MATCHUP!$A67,SWISSW!$F:$F,"Draw")),"-")</f>
        <v>-</v>
      </c>
    </row>
    <row r="68" spans="1:100" ht="55" customHeight="1" x14ac:dyDescent="0.3">
      <c r="A68" s="3" cm="1">
        <f t="array" aca="1" ref="A68" ca="1">INDIRECT(ADDRESS(ROW(),1,,1,"METABREAK"))</f>
        <v>0</v>
      </c>
      <c r="B68" s="5" t="str">
        <f ca="1">IFERROR((COUNTIFS(SWISSW!$I:$I,MATCHUP!$A68,SWISSW!$J:$J,MATCHUP!B$1,SWISSW!$F:$F,"Won")+COUNTIFS(SWISSW!$I:$I,MATCHUP!B$1,SWISSW!$J:$J,MATCHUP!$A68,SWISSW!$F:$F,"Lost"))/(COUNTIFS(SWISSW!$I:$I,MATCHUP!$A68,SWISSW!$J:$J,MATCHUP!B$1)-COUNTIFS(SWISSW!$I:$I,MATCHUP!$A68,SWISSW!$J:$J,MATCHUP!B$1,SWISSW!$F:$F,"Draw")+COUNTIFS(SWISSW!$I:$I,MATCHUP!B$1,SWISSW!$J:$J,MATCHUP!$A68)-COUNTIFS(SWISSW!$I:$I,MATCHUP!B$1,SWISSW!$J:$J,MATCHUP!$A68,SWISSW!$F:$F,"Draw")),"-")</f>
        <v>-</v>
      </c>
      <c r="C68" s="5" t="str">
        <f ca="1">IFERROR((COUNTIFS(SWISSW!$I:$I,MATCHUP!$A68,SWISSW!$J:$J,MATCHUP!C$1,SWISSW!$F:$F,"Won")+COUNTIFS(SWISSW!$I:$I,MATCHUP!C$1,SWISSW!$J:$J,MATCHUP!$A68,SWISSW!$F:$F,"Lost"))/(COUNTIFS(SWISSW!$I:$I,MATCHUP!$A68,SWISSW!$J:$J,MATCHUP!C$1)-COUNTIFS(SWISSW!$I:$I,MATCHUP!$A68,SWISSW!$J:$J,MATCHUP!C$1,SWISSW!$F:$F,"Draw")+COUNTIFS(SWISSW!$I:$I,MATCHUP!C$1,SWISSW!$J:$J,MATCHUP!$A68)-COUNTIFS(SWISSW!$I:$I,MATCHUP!C$1,SWISSW!$J:$J,MATCHUP!$A68,SWISSW!$F:$F,"Draw")),"-")</f>
        <v>-</v>
      </c>
      <c r="D68" s="5" t="str">
        <f ca="1">IFERROR((COUNTIFS(SWISSW!$I:$I,MATCHUP!$A68,SWISSW!$J:$J,MATCHUP!D$1,SWISSW!$F:$F,"Won")+COUNTIFS(SWISSW!$I:$I,MATCHUP!D$1,SWISSW!$J:$J,MATCHUP!$A68,SWISSW!$F:$F,"Lost"))/(COUNTIFS(SWISSW!$I:$I,MATCHUP!$A68,SWISSW!$J:$J,MATCHUP!D$1)-COUNTIFS(SWISSW!$I:$I,MATCHUP!$A68,SWISSW!$J:$J,MATCHUP!D$1,SWISSW!$F:$F,"Draw")+COUNTIFS(SWISSW!$I:$I,MATCHUP!D$1,SWISSW!$J:$J,MATCHUP!$A68)-COUNTIFS(SWISSW!$I:$I,MATCHUP!D$1,SWISSW!$J:$J,MATCHUP!$A68,SWISSW!$F:$F,"Draw")),"-")</f>
        <v>-</v>
      </c>
      <c r="E68" s="5" t="str">
        <f ca="1">IFERROR((COUNTIFS(SWISSW!$I:$I,MATCHUP!$A68,SWISSW!$J:$J,MATCHUP!E$1,SWISSW!$F:$F,"Won")+COUNTIFS(SWISSW!$I:$I,MATCHUP!E$1,SWISSW!$J:$J,MATCHUP!$A68,SWISSW!$F:$F,"Lost"))/(COUNTIFS(SWISSW!$I:$I,MATCHUP!$A68,SWISSW!$J:$J,MATCHUP!E$1)-COUNTIFS(SWISSW!$I:$I,MATCHUP!$A68,SWISSW!$J:$J,MATCHUP!E$1,SWISSW!$F:$F,"Draw")+COUNTIFS(SWISSW!$I:$I,MATCHUP!E$1,SWISSW!$J:$J,MATCHUP!$A68)-COUNTIFS(SWISSW!$I:$I,MATCHUP!E$1,SWISSW!$J:$J,MATCHUP!$A68,SWISSW!$F:$F,"Draw")),"-")</f>
        <v>-</v>
      </c>
      <c r="F68" s="5" t="str">
        <f ca="1">IFERROR((COUNTIFS(SWISSW!$I:$I,MATCHUP!$A68,SWISSW!$J:$J,MATCHUP!F$1,SWISSW!$F:$F,"Won")+COUNTIFS(SWISSW!$I:$I,MATCHUP!F$1,SWISSW!$J:$J,MATCHUP!$A68,SWISSW!$F:$F,"Lost"))/(COUNTIFS(SWISSW!$I:$I,MATCHUP!$A68,SWISSW!$J:$J,MATCHUP!F$1)-COUNTIFS(SWISSW!$I:$I,MATCHUP!$A68,SWISSW!$J:$J,MATCHUP!F$1,SWISSW!$F:$F,"Draw")+COUNTIFS(SWISSW!$I:$I,MATCHUP!F$1,SWISSW!$J:$J,MATCHUP!$A68)-COUNTIFS(SWISSW!$I:$I,MATCHUP!F$1,SWISSW!$J:$J,MATCHUP!$A68,SWISSW!$F:$F,"Draw")),"-")</f>
        <v>-</v>
      </c>
      <c r="G68" s="5" t="str">
        <f ca="1">IFERROR((COUNTIFS(SWISSW!$I:$I,MATCHUP!$A68,SWISSW!$J:$J,MATCHUP!G$1,SWISSW!$F:$F,"Won")+COUNTIFS(SWISSW!$I:$I,MATCHUP!G$1,SWISSW!$J:$J,MATCHUP!$A68,SWISSW!$F:$F,"Lost"))/(COUNTIFS(SWISSW!$I:$I,MATCHUP!$A68,SWISSW!$J:$J,MATCHUP!G$1)-COUNTIFS(SWISSW!$I:$I,MATCHUP!$A68,SWISSW!$J:$J,MATCHUP!G$1,SWISSW!$F:$F,"Draw")+COUNTIFS(SWISSW!$I:$I,MATCHUP!G$1,SWISSW!$J:$J,MATCHUP!$A68)-COUNTIFS(SWISSW!$I:$I,MATCHUP!G$1,SWISSW!$J:$J,MATCHUP!$A68,SWISSW!$F:$F,"Draw")),"-")</f>
        <v>-</v>
      </c>
      <c r="H68" s="5" t="str">
        <f ca="1">IFERROR((COUNTIFS(SWISSW!$I:$I,MATCHUP!$A68,SWISSW!$J:$J,MATCHUP!H$1,SWISSW!$F:$F,"Won")+COUNTIFS(SWISSW!$I:$I,MATCHUP!H$1,SWISSW!$J:$J,MATCHUP!$A68,SWISSW!$F:$F,"Lost"))/(COUNTIFS(SWISSW!$I:$I,MATCHUP!$A68,SWISSW!$J:$J,MATCHUP!H$1)-COUNTIFS(SWISSW!$I:$I,MATCHUP!$A68,SWISSW!$J:$J,MATCHUP!H$1,SWISSW!$F:$F,"Draw")+COUNTIFS(SWISSW!$I:$I,MATCHUP!H$1,SWISSW!$J:$J,MATCHUP!$A68)-COUNTIFS(SWISSW!$I:$I,MATCHUP!H$1,SWISSW!$J:$J,MATCHUP!$A68,SWISSW!$F:$F,"Draw")),"-")</f>
        <v>-</v>
      </c>
      <c r="I68" s="5" t="str">
        <f ca="1">IFERROR((COUNTIFS(SWISSW!$I:$I,MATCHUP!$A68,SWISSW!$J:$J,MATCHUP!I$1,SWISSW!$F:$F,"Won")+COUNTIFS(SWISSW!$I:$I,MATCHUP!I$1,SWISSW!$J:$J,MATCHUP!$A68,SWISSW!$F:$F,"Lost"))/(COUNTIFS(SWISSW!$I:$I,MATCHUP!$A68,SWISSW!$J:$J,MATCHUP!I$1)-COUNTIFS(SWISSW!$I:$I,MATCHUP!$A68,SWISSW!$J:$J,MATCHUP!I$1,SWISSW!$F:$F,"Draw")+COUNTIFS(SWISSW!$I:$I,MATCHUP!I$1,SWISSW!$J:$J,MATCHUP!$A68)-COUNTIFS(SWISSW!$I:$I,MATCHUP!I$1,SWISSW!$J:$J,MATCHUP!$A68,SWISSW!$F:$F,"Draw")),"-")</f>
        <v>-</v>
      </c>
      <c r="J68" s="5" t="str">
        <f ca="1">IFERROR((COUNTIFS(SWISSW!$I:$I,MATCHUP!$A68,SWISSW!$J:$J,MATCHUP!J$1,SWISSW!$F:$F,"Won")+COUNTIFS(SWISSW!$I:$I,MATCHUP!J$1,SWISSW!$J:$J,MATCHUP!$A68,SWISSW!$F:$F,"Lost"))/(COUNTIFS(SWISSW!$I:$I,MATCHUP!$A68,SWISSW!$J:$J,MATCHUP!J$1)-COUNTIFS(SWISSW!$I:$I,MATCHUP!$A68,SWISSW!$J:$J,MATCHUP!J$1,SWISSW!$F:$F,"Draw")+COUNTIFS(SWISSW!$I:$I,MATCHUP!J$1,SWISSW!$J:$J,MATCHUP!$A68)-COUNTIFS(SWISSW!$I:$I,MATCHUP!J$1,SWISSW!$J:$J,MATCHUP!$A68,SWISSW!$F:$F,"Draw")),"-")</f>
        <v>-</v>
      </c>
      <c r="K68" s="5" t="str">
        <f ca="1">IFERROR((COUNTIFS(SWISSW!$I:$I,MATCHUP!$A68,SWISSW!$J:$J,MATCHUP!K$1,SWISSW!$F:$F,"Won")+COUNTIFS(SWISSW!$I:$I,MATCHUP!K$1,SWISSW!$J:$J,MATCHUP!$A68,SWISSW!$F:$F,"Lost"))/(COUNTIFS(SWISSW!$I:$I,MATCHUP!$A68,SWISSW!$J:$J,MATCHUP!K$1)-COUNTIFS(SWISSW!$I:$I,MATCHUP!$A68,SWISSW!$J:$J,MATCHUP!K$1,SWISSW!$F:$F,"Draw")+COUNTIFS(SWISSW!$I:$I,MATCHUP!K$1,SWISSW!$J:$J,MATCHUP!$A68)-COUNTIFS(SWISSW!$I:$I,MATCHUP!K$1,SWISSW!$J:$J,MATCHUP!$A68,SWISSW!$F:$F,"Draw")),"-")</f>
        <v>-</v>
      </c>
      <c r="L68" s="5" t="str">
        <f ca="1">IFERROR((COUNTIFS(SWISSW!$I:$I,MATCHUP!$A68,SWISSW!$J:$J,MATCHUP!L$1,SWISSW!$F:$F,"Won")+COUNTIFS(SWISSW!$I:$I,MATCHUP!L$1,SWISSW!$J:$J,MATCHUP!$A68,SWISSW!$F:$F,"Lost"))/(COUNTIFS(SWISSW!$I:$I,MATCHUP!$A68,SWISSW!$J:$J,MATCHUP!L$1)-COUNTIFS(SWISSW!$I:$I,MATCHUP!$A68,SWISSW!$J:$J,MATCHUP!L$1,SWISSW!$F:$F,"Draw")+COUNTIFS(SWISSW!$I:$I,MATCHUP!L$1,SWISSW!$J:$J,MATCHUP!$A68)-COUNTIFS(SWISSW!$I:$I,MATCHUP!L$1,SWISSW!$J:$J,MATCHUP!$A68,SWISSW!$F:$F,"Draw")),"-")</f>
        <v>-</v>
      </c>
      <c r="M68" s="5" t="str">
        <f ca="1">IFERROR((COUNTIFS(SWISSW!$I:$I,MATCHUP!$A68,SWISSW!$J:$J,MATCHUP!M$1,SWISSW!$F:$F,"Won")+COUNTIFS(SWISSW!$I:$I,MATCHUP!M$1,SWISSW!$J:$J,MATCHUP!$A68,SWISSW!$F:$F,"Lost"))/(COUNTIFS(SWISSW!$I:$I,MATCHUP!$A68,SWISSW!$J:$J,MATCHUP!M$1)-COUNTIFS(SWISSW!$I:$I,MATCHUP!$A68,SWISSW!$J:$J,MATCHUP!M$1,SWISSW!$F:$F,"Draw")+COUNTIFS(SWISSW!$I:$I,MATCHUP!M$1,SWISSW!$J:$J,MATCHUP!$A68)-COUNTIFS(SWISSW!$I:$I,MATCHUP!M$1,SWISSW!$J:$J,MATCHUP!$A68,SWISSW!$F:$F,"Draw")),"-")</f>
        <v>-</v>
      </c>
      <c r="N68" s="5" t="str">
        <f ca="1">IFERROR((COUNTIFS(SWISSW!$I:$I,MATCHUP!$A68,SWISSW!$J:$J,MATCHUP!N$1,SWISSW!$F:$F,"Won")+COUNTIFS(SWISSW!$I:$I,MATCHUP!N$1,SWISSW!$J:$J,MATCHUP!$A68,SWISSW!$F:$F,"Lost"))/(COUNTIFS(SWISSW!$I:$I,MATCHUP!$A68,SWISSW!$J:$J,MATCHUP!N$1)-COUNTIFS(SWISSW!$I:$I,MATCHUP!$A68,SWISSW!$J:$J,MATCHUP!N$1,SWISSW!$F:$F,"Draw")+COUNTIFS(SWISSW!$I:$I,MATCHUP!N$1,SWISSW!$J:$J,MATCHUP!$A68)-COUNTIFS(SWISSW!$I:$I,MATCHUP!N$1,SWISSW!$J:$J,MATCHUP!$A68,SWISSW!$F:$F,"Draw")),"-")</f>
        <v>-</v>
      </c>
      <c r="O68" s="5" t="str">
        <f ca="1">IFERROR((COUNTIFS(SWISSW!$I:$I,MATCHUP!$A68,SWISSW!$J:$J,MATCHUP!O$1,SWISSW!$F:$F,"Won")+COUNTIFS(SWISSW!$I:$I,MATCHUP!O$1,SWISSW!$J:$J,MATCHUP!$A68,SWISSW!$F:$F,"Lost"))/(COUNTIFS(SWISSW!$I:$I,MATCHUP!$A68,SWISSW!$J:$J,MATCHUP!O$1)-COUNTIFS(SWISSW!$I:$I,MATCHUP!$A68,SWISSW!$J:$J,MATCHUP!O$1,SWISSW!$F:$F,"Draw")+COUNTIFS(SWISSW!$I:$I,MATCHUP!O$1,SWISSW!$J:$J,MATCHUP!$A68)-COUNTIFS(SWISSW!$I:$I,MATCHUP!O$1,SWISSW!$J:$J,MATCHUP!$A68,SWISSW!$F:$F,"Draw")),"-")</f>
        <v>-</v>
      </c>
      <c r="P68" s="5" t="str">
        <f ca="1">IFERROR((COUNTIFS(SWISSW!$I:$I,MATCHUP!$A68,SWISSW!$J:$J,MATCHUP!P$1,SWISSW!$F:$F,"Won")+COUNTIFS(SWISSW!$I:$I,MATCHUP!P$1,SWISSW!$J:$J,MATCHUP!$A68,SWISSW!$F:$F,"Lost"))/(COUNTIFS(SWISSW!$I:$I,MATCHUP!$A68,SWISSW!$J:$J,MATCHUP!P$1)-COUNTIFS(SWISSW!$I:$I,MATCHUP!$A68,SWISSW!$J:$J,MATCHUP!P$1,SWISSW!$F:$F,"Draw")+COUNTIFS(SWISSW!$I:$I,MATCHUP!P$1,SWISSW!$J:$J,MATCHUP!$A68)-COUNTIFS(SWISSW!$I:$I,MATCHUP!P$1,SWISSW!$J:$J,MATCHUP!$A68,SWISSW!$F:$F,"Draw")),"-")</f>
        <v>-</v>
      </c>
      <c r="Q68" s="5" t="str">
        <f ca="1">IFERROR((COUNTIFS(SWISSW!$I:$I,MATCHUP!$A68,SWISSW!$J:$J,MATCHUP!Q$1,SWISSW!$F:$F,"Won")+COUNTIFS(SWISSW!$I:$I,MATCHUP!Q$1,SWISSW!$J:$J,MATCHUP!$A68,SWISSW!$F:$F,"Lost"))/(COUNTIFS(SWISSW!$I:$I,MATCHUP!$A68,SWISSW!$J:$J,MATCHUP!Q$1)-COUNTIFS(SWISSW!$I:$I,MATCHUP!$A68,SWISSW!$J:$J,MATCHUP!Q$1,SWISSW!$F:$F,"Draw")+COUNTIFS(SWISSW!$I:$I,MATCHUP!Q$1,SWISSW!$J:$J,MATCHUP!$A68)-COUNTIFS(SWISSW!$I:$I,MATCHUP!Q$1,SWISSW!$J:$J,MATCHUP!$A68,SWISSW!$F:$F,"Draw")),"-")</f>
        <v>-</v>
      </c>
      <c r="R68" s="5" t="str">
        <f ca="1">IFERROR((COUNTIFS(SWISSW!$I:$I,MATCHUP!$A68,SWISSW!$J:$J,MATCHUP!R$1,SWISSW!$F:$F,"Won")+COUNTIFS(SWISSW!$I:$I,MATCHUP!R$1,SWISSW!$J:$J,MATCHUP!$A68,SWISSW!$F:$F,"Lost"))/(COUNTIFS(SWISSW!$I:$I,MATCHUP!$A68,SWISSW!$J:$J,MATCHUP!R$1)-COUNTIFS(SWISSW!$I:$I,MATCHUP!$A68,SWISSW!$J:$J,MATCHUP!R$1,SWISSW!$F:$F,"Draw")+COUNTIFS(SWISSW!$I:$I,MATCHUP!R$1,SWISSW!$J:$J,MATCHUP!$A68)-COUNTIFS(SWISSW!$I:$I,MATCHUP!R$1,SWISSW!$J:$J,MATCHUP!$A68,SWISSW!$F:$F,"Draw")),"-")</f>
        <v>-</v>
      </c>
      <c r="S68" s="5" t="str">
        <f ca="1">IFERROR((COUNTIFS(SWISSW!$I:$I,MATCHUP!$A68,SWISSW!$J:$J,MATCHUP!S$1,SWISSW!$F:$F,"Won")+COUNTIFS(SWISSW!$I:$I,MATCHUP!S$1,SWISSW!$J:$J,MATCHUP!$A68,SWISSW!$F:$F,"Lost"))/(COUNTIFS(SWISSW!$I:$I,MATCHUP!$A68,SWISSW!$J:$J,MATCHUP!S$1)-COUNTIFS(SWISSW!$I:$I,MATCHUP!$A68,SWISSW!$J:$J,MATCHUP!S$1,SWISSW!$F:$F,"Draw")+COUNTIFS(SWISSW!$I:$I,MATCHUP!S$1,SWISSW!$J:$J,MATCHUP!$A68)-COUNTIFS(SWISSW!$I:$I,MATCHUP!S$1,SWISSW!$J:$J,MATCHUP!$A68,SWISSW!$F:$F,"Draw")),"-")</f>
        <v>-</v>
      </c>
      <c r="T68" s="5" t="str">
        <f ca="1">IFERROR((COUNTIFS(SWISSW!$I:$I,MATCHUP!$A68,SWISSW!$J:$J,MATCHUP!T$1,SWISSW!$F:$F,"Won")+COUNTIFS(SWISSW!$I:$I,MATCHUP!T$1,SWISSW!$J:$J,MATCHUP!$A68,SWISSW!$F:$F,"Lost"))/(COUNTIFS(SWISSW!$I:$I,MATCHUP!$A68,SWISSW!$J:$J,MATCHUP!T$1)-COUNTIFS(SWISSW!$I:$I,MATCHUP!$A68,SWISSW!$J:$J,MATCHUP!T$1,SWISSW!$F:$F,"Draw")+COUNTIFS(SWISSW!$I:$I,MATCHUP!T$1,SWISSW!$J:$J,MATCHUP!$A68)-COUNTIFS(SWISSW!$I:$I,MATCHUP!T$1,SWISSW!$J:$J,MATCHUP!$A68,SWISSW!$F:$F,"Draw")),"-")</f>
        <v>-</v>
      </c>
      <c r="U68" s="5" t="str">
        <f ca="1">IFERROR((COUNTIFS(SWISSW!$I:$I,MATCHUP!$A68,SWISSW!$J:$J,MATCHUP!U$1,SWISSW!$F:$F,"Won")+COUNTIFS(SWISSW!$I:$I,MATCHUP!U$1,SWISSW!$J:$J,MATCHUP!$A68,SWISSW!$F:$F,"Lost"))/(COUNTIFS(SWISSW!$I:$I,MATCHUP!$A68,SWISSW!$J:$J,MATCHUP!U$1)-COUNTIFS(SWISSW!$I:$I,MATCHUP!$A68,SWISSW!$J:$J,MATCHUP!U$1,SWISSW!$F:$F,"Draw")+COUNTIFS(SWISSW!$I:$I,MATCHUP!U$1,SWISSW!$J:$J,MATCHUP!$A68)-COUNTIFS(SWISSW!$I:$I,MATCHUP!U$1,SWISSW!$J:$J,MATCHUP!$A68,SWISSW!$F:$F,"Draw")),"-")</f>
        <v>-</v>
      </c>
      <c r="V68" s="5" t="str">
        <f ca="1">IFERROR((COUNTIFS(SWISSW!$I:$I,MATCHUP!$A68,SWISSW!$J:$J,MATCHUP!V$1,SWISSW!$F:$F,"Won")+COUNTIFS(SWISSW!$I:$I,MATCHUP!V$1,SWISSW!$J:$J,MATCHUP!$A68,SWISSW!$F:$F,"Lost"))/(COUNTIFS(SWISSW!$I:$I,MATCHUP!$A68,SWISSW!$J:$J,MATCHUP!V$1)-COUNTIFS(SWISSW!$I:$I,MATCHUP!$A68,SWISSW!$J:$J,MATCHUP!V$1,SWISSW!$F:$F,"Draw")+COUNTIFS(SWISSW!$I:$I,MATCHUP!V$1,SWISSW!$J:$J,MATCHUP!$A68)-COUNTIFS(SWISSW!$I:$I,MATCHUP!V$1,SWISSW!$J:$J,MATCHUP!$A68,SWISSW!$F:$F,"Draw")),"-")</f>
        <v>-</v>
      </c>
      <c r="W68" s="5" t="str">
        <f ca="1">IFERROR((COUNTIFS(SWISSW!$I:$I,MATCHUP!$A68,SWISSW!$J:$J,MATCHUP!W$1,SWISSW!$F:$F,"Won")+COUNTIFS(SWISSW!$I:$I,MATCHUP!W$1,SWISSW!$J:$J,MATCHUP!$A68,SWISSW!$F:$F,"Lost"))/(COUNTIFS(SWISSW!$I:$I,MATCHUP!$A68,SWISSW!$J:$J,MATCHUP!W$1)-COUNTIFS(SWISSW!$I:$I,MATCHUP!$A68,SWISSW!$J:$J,MATCHUP!W$1,SWISSW!$F:$F,"Draw")+COUNTIFS(SWISSW!$I:$I,MATCHUP!W$1,SWISSW!$J:$J,MATCHUP!$A68)-COUNTIFS(SWISSW!$I:$I,MATCHUP!W$1,SWISSW!$J:$J,MATCHUP!$A68,SWISSW!$F:$F,"Draw")),"-")</f>
        <v>-</v>
      </c>
      <c r="X68" s="5" t="str">
        <f ca="1">IFERROR((COUNTIFS(SWISSW!$I:$I,MATCHUP!$A68,SWISSW!$J:$J,MATCHUP!X$1,SWISSW!$F:$F,"Won")+COUNTIFS(SWISSW!$I:$I,MATCHUP!X$1,SWISSW!$J:$J,MATCHUP!$A68,SWISSW!$F:$F,"Lost"))/(COUNTIFS(SWISSW!$I:$I,MATCHUP!$A68,SWISSW!$J:$J,MATCHUP!X$1)-COUNTIFS(SWISSW!$I:$I,MATCHUP!$A68,SWISSW!$J:$J,MATCHUP!X$1,SWISSW!$F:$F,"Draw")+COUNTIFS(SWISSW!$I:$I,MATCHUP!X$1,SWISSW!$J:$J,MATCHUP!$A68)-COUNTIFS(SWISSW!$I:$I,MATCHUP!X$1,SWISSW!$J:$J,MATCHUP!$A68,SWISSW!$F:$F,"Draw")),"-")</f>
        <v>-</v>
      </c>
      <c r="Y68" s="5" t="str">
        <f ca="1">IFERROR((COUNTIFS(SWISSW!$I:$I,MATCHUP!$A68,SWISSW!$J:$J,MATCHUP!Y$1,SWISSW!$F:$F,"Won")+COUNTIFS(SWISSW!$I:$I,MATCHUP!Y$1,SWISSW!$J:$J,MATCHUP!$A68,SWISSW!$F:$F,"Lost"))/(COUNTIFS(SWISSW!$I:$I,MATCHUP!$A68,SWISSW!$J:$J,MATCHUP!Y$1)-COUNTIFS(SWISSW!$I:$I,MATCHUP!$A68,SWISSW!$J:$J,MATCHUP!Y$1,SWISSW!$F:$F,"Draw")+COUNTIFS(SWISSW!$I:$I,MATCHUP!Y$1,SWISSW!$J:$J,MATCHUP!$A68)-COUNTIFS(SWISSW!$I:$I,MATCHUP!Y$1,SWISSW!$J:$J,MATCHUP!$A68,SWISSW!$F:$F,"Draw")),"-")</f>
        <v>-</v>
      </c>
      <c r="Z68" s="5" t="str">
        <f ca="1">IFERROR((COUNTIFS(SWISSW!$I:$I,MATCHUP!$A68,SWISSW!$J:$J,MATCHUP!Z$1,SWISSW!$F:$F,"Won")+COUNTIFS(SWISSW!$I:$I,MATCHUP!Z$1,SWISSW!$J:$J,MATCHUP!$A68,SWISSW!$F:$F,"Lost"))/(COUNTIFS(SWISSW!$I:$I,MATCHUP!$A68,SWISSW!$J:$J,MATCHUP!Z$1)-COUNTIFS(SWISSW!$I:$I,MATCHUP!$A68,SWISSW!$J:$J,MATCHUP!Z$1,SWISSW!$F:$F,"Draw")+COUNTIFS(SWISSW!$I:$I,MATCHUP!Z$1,SWISSW!$J:$J,MATCHUP!$A68)-COUNTIFS(SWISSW!$I:$I,MATCHUP!Z$1,SWISSW!$J:$J,MATCHUP!$A68,SWISSW!$F:$F,"Draw")),"-")</f>
        <v>-</v>
      </c>
      <c r="AA68" s="5" t="str">
        <f ca="1">IFERROR((COUNTIFS(SWISSW!$I:$I,MATCHUP!$A68,SWISSW!$J:$J,MATCHUP!AA$1,SWISSW!$F:$F,"Won")+COUNTIFS(SWISSW!$I:$I,MATCHUP!AA$1,SWISSW!$J:$J,MATCHUP!$A68,SWISSW!$F:$F,"Lost"))/(COUNTIFS(SWISSW!$I:$I,MATCHUP!$A68,SWISSW!$J:$J,MATCHUP!AA$1)-COUNTIFS(SWISSW!$I:$I,MATCHUP!$A68,SWISSW!$J:$J,MATCHUP!AA$1,SWISSW!$F:$F,"Draw")+COUNTIFS(SWISSW!$I:$I,MATCHUP!AA$1,SWISSW!$J:$J,MATCHUP!$A68)-COUNTIFS(SWISSW!$I:$I,MATCHUP!AA$1,SWISSW!$J:$J,MATCHUP!$A68,SWISSW!$F:$F,"Draw")),"-")</f>
        <v>-</v>
      </c>
      <c r="AB68" s="5" t="str">
        <f ca="1">IFERROR((COUNTIFS(SWISSW!$I:$I,MATCHUP!$A68,SWISSW!$J:$J,MATCHUP!AB$1,SWISSW!$F:$F,"Won")+COUNTIFS(SWISSW!$I:$I,MATCHUP!AB$1,SWISSW!$J:$J,MATCHUP!$A68,SWISSW!$F:$F,"Lost"))/(COUNTIFS(SWISSW!$I:$I,MATCHUP!$A68,SWISSW!$J:$J,MATCHUP!AB$1)-COUNTIFS(SWISSW!$I:$I,MATCHUP!$A68,SWISSW!$J:$J,MATCHUP!AB$1,SWISSW!$F:$F,"Draw")+COUNTIFS(SWISSW!$I:$I,MATCHUP!AB$1,SWISSW!$J:$J,MATCHUP!$A68)-COUNTIFS(SWISSW!$I:$I,MATCHUP!AB$1,SWISSW!$J:$J,MATCHUP!$A68,SWISSW!$F:$F,"Draw")),"-")</f>
        <v>-</v>
      </c>
      <c r="AC68" s="5" t="str">
        <f ca="1">IFERROR((COUNTIFS(SWISSW!$I:$I,MATCHUP!$A68,SWISSW!$J:$J,MATCHUP!AC$1,SWISSW!$F:$F,"Won")+COUNTIFS(SWISSW!$I:$I,MATCHUP!AC$1,SWISSW!$J:$J,MATCHUP!$A68,SWISSW!$F:$F,"Lost"))/(COUNTIFS(SWISSW!$I:$I,MATCHUP!$A68,SWISSW!$J:$J,MATCHUP!AC$1)-COUNTIFS(SWISSW!$I:$I,MATCHUP!$A68,SWISSW!$J:$J,MATCHUP!AC$1,SWISSW!$F:$F,"Draw")+COUNTIFS(SWISSW!$I:$I,MATCHUP!AC$1,SWISSW!$J:$J,MATCHUP!$A68)-COUNTIFS(SWISSW!$I:$I,MATCHUP!AC$1,SWISSW!$J:$J,MATCHUP!$A68,SWISSW!$F:$F,"Draw")),"-")</f>
        <v>-</v>
      </c>
      <c r="AD68" s="5" t="str">
        <f ca="1">IFERROR((COUNTIFS(SWISSW!$I:$I,MATCHUP!$A68,SWISSW!$J:$J,MATCHUP!AD$1,SWISSW!$F:$F,"Won")+COUNTIFS(SWISSW!$I:$I,MATCHUP!AD$1,SWISSW!$J:$J,MATCHUP!$A68,SWISSW!$F:$F,"Lost"))/(COUNTIFS(SWISSW!$I:$I,MATCHUP!$A68,SWISSW!$J:$J,MATCHUP!AD$1)-COUNTIFS(SWISSW!$I:$I,MATCHUP!$A68,SWISSW!$J:$J,MATCHUP!AD$1,SWISSW!$F:$F,"Draw")+COUNTIFS(SWISSW!$I:$I,MATCHUP!AD$1,SWISSW!$J:$J,MATCHUP!$A68)-COUNTIFS(SWISSW!$I:$I,MATCHUP!AD$1,SWISSW!$J:$J,MATCHUP!$A68,SWISSW!$F:$F,"Draw")),"-")</f>
        <v>-</v>
      </c>
      <c r="AE68" s="5" t="str">
        <f ca="1">IFERROR((COUNTIFS(SWISSW!$I:$I,MATCHUP!$A68,SWISSW!$J:$J,MATCHUP!AE$1,SWISSW!$F:$F,"Won")+COUNTIFS(SWISSW!$I:$I,MATCHUP!AE$1,SWISSW!$J:$J,MATCHUP!$A68,SWISSW!$F:$F,"Lost"))/(COUNTIFS(SWISSW!$I:$I,MATCHUP!$A68,SWISSW!$J:$J,MATCHUP!AE$1)-COUNTIFS(SWISSW!$I:$I,MATCHUP!$A68,SWISSW!$J:$J,MATCHUP!AE$1,SWISSW!$F:$F,"Draw")+COUNTIFS(SWISSW!$I:$I,MATCHUP!AE$1,SWISSW!$J:$J,MATCHUP!$A68)-COUNTIFS(SWISSW!$I:$I,MATCHUP!AE$1,SWISSW!$J:$J,MATCHUP!$A68,SWISSW!$F:$F,"Draw")),"-")</f>
        <v>-</v>
      </c>
      <c r="AF68" s="5" t="str">
        <f ca="1">IFERROR((COUNTIFS(SWISSW!$I:$I,MATCHUP!$A68,SWISSW!$J:$J,MATCHUP!AF$1,SWISSW!$F:$F,"Won")+COUNTIFS(SWISSW!$I:$I,MATCHUP!AF$1,SWISSW!$J:$J,MATCHUP!$A68,SWISSW!$F:$F,"Lost"))/(COUNTIFS(SWISSW!$I:$I,MATCHUP!$A68,SWISSW!$J:$J,MATCHUP!AF$1)-COUNTIFS(SWISSW!$I:$I,MATCHUP!$A68,SWISSW!$J:$J,MATCHUP!AF$1,SWISSW!$F:$F,"Draw")+COUNTIFS(SWISSW!$I:$I,MATCHUP!AF$1,SWISSW!$J:$J,MATCHUP!$A68)-COUNTIFS(SWISSW!$I:$I,MATCHUP!AF$1,SWISSW!$J:$J,MATCHUP!$A68,SWISSW!$F:$F,"Draw")),"-")</f>
        <v>-</v>
      </c>
      <c r="AG68" s="5" t="str">
        <f ca="1">IFERROR((COUNTIFS(SWISSW!$I:$I,MATCHUP!$A68,SWISSW!$J:$J,MATCHUP!AG$1,SWISSW!$F:$F,"Won")+COUNTIFS(SWISSW!$I:$I,MATCHUP!AG$1,SWISSW!$J:$J,MATCHUP!$A68,SWISSW!$F:$F,"Lost"))/(COUNTIFS(SWISSW!$I:$I,MATCHUP!$A68,SWISSW!$J:$J,MATCHUP!AG$1)-COUNTIFS(SWISSW!$I:$I,MATCHUP!$A68,SWISSW!$J:$J,MATCHUP!AG$1,SWISSW!$F:$F,"Draw")+COUNTIFS(SWISSW!$I:$I,MATCHUP!AG$1,SWISSW!$J:$J,MATCHUP!$A68)-COUNTIFS(SWISSW!$I:$I,MATCHUP!AG$1,SWISSW!$J:$J,MATCHUP!$A68,SWISSW!$F:$F,"Draw")),"-")</f>
        <v>-</v>
      </c>
      <c r="AH68" s="5" t="str">
        <f ca="1">IFERROR((COUNTIFS(SWISSW!$I:$I,MATCHUP!$A68,SWISSW!$J:$J,MATCHUP!AH$1,SWISSW!$F:$F,"Won")+COUNTIFS(SWISSW!$I:$I,MATCHUP!AH$1,SWISSW!$J:$J,MATCHUP!$A68,SWISSW!$F:$F,"Lost"))/(COUNTIFS(SWISSW!$I:$I,MATCHUP!$A68,SWISSW!$J:$J,MATCHUP!AH$1)-COUNTIFS(SWISSW!$I:$I,MATCHUP!$A68,SWISSW!$J:$J,MATCHUP!AH$1,SWISSW!$F:$F,"Draw")+COUNTIFS(SWISSW!$I:$I,MATCHUP!AH$1,SWISSW!$J:$J,MATCHUP!$A68)-COUNTIFS(SWISSW!$I:$I,MATCHUP!AH$1,SWISSW!$J:$J,MATCHUP!$A68,SWISSW!$F:$F,"Draw")),"-")</f>
        <v>-</v>
      </c>
      <c r="AI68" s="5" t="str">
        <f ca="1">IFERROR((COUNTIFS(SWISSW!$I:$I,MATCHUP!$A68,SWISSW!$J:$J,MATCHUP!AI$1,SWISSW!$F:$F,"Won")+COUNTIFS(SWISSW!$I:$I,MATCHUP!AI$1,SWISSW!$J:$J,MATCHUP!$A68,SWISSW!$F:$F,"Lost"))/(COUNTIFS(SWISSW!$I:$I,MATCHUP!$A68,SWISSW!$J:$J,MATCHUP!AI$1)-COUNTIFS(SWISSW!$I:$I,MATCHUP!$A68,SWISSW!$J:$J,MATCHUP!AI$1,SWISSW!$F:$F,"Draw")+COUNTIFS(SWISSW!$I:$I,MATCHUP!AI$1,SWISSW!$J:$J,MATCHUP!$A68)-COUNTIFS(SWISSW!$I:$I,MATCHUP!AI$1,SWISSW!$J:$J,MATCHUP!$A68,SWISSW!$F:$F,"Draw")),"-")</f>
        <v>-</v>
      </c>
      <c r="AJ68" s="5" t="str">
        <f ca="1">IFERROR((COUNTIFS(SWISSW!$I:$I,MATCHUP!$A68,SWISSW!$J:$J,MATCHUP!AJ$1,SWISSW!$F:$F,"Won")+COUNTIFS(SWISSW!$I:$I,MATCHUP!AJ$1,SWISSW!$J:$J,MATCHUP!$A68,SWISSW!$F:$F,"Lost"))/(COUNTIFS(SWISSW!$I:$I,MATCHUP!$A68,SWISSW!$J:$J,MATCHUP!AJ$1)-COUNTIFS(SWISSW!$I:$I,MATCHUP!$A68,SWISSW!$J:$J,MATCHUP!AJ$1,SWISSW!$F:$F,"Draw")+COUNTIFS(SWISSW!$I:$I,MATCHUP!AJ$1,SWISSW!$J:$J,MATCHUP!$A68)-COUNTIFS(SWISSW!$I:$I,MATCHUP!AJ$1,SWISSW!$J:$J,MATCHUP!$A68,SWISSW!$F:$F,"Draw")),"-")</f>
        <v>-</v>
      </c>
      <c r="AK68" s="5" t="str">
        <f ca="1">IFERROR((COUNTIFS(SWISSW!$I:$I,MATCHUP!$A68,SWISSW!$J:$J,MATCHUP!AK$1,SWISSW!$F:$F,"Won")+COUNTIFS(SWISSW!$I:$I,MATCHUP!AK$1,SWISSW!$J:$J,MATCHUP!$A68,SWISSW!$F:$F,"Lost"))/(COUNTIFS(SWISSW!$I:$I,MATCHUP!$A68,SWISSW!$J:$J,MATCHUP!AK$1)-COUNTIFS(SWISSW!$I:$I,MATCHUP!$A68,SWISSW!$J:$J,MATCHUP!AK$1,SWISSW!$F:$F,"Draw")+COUNTIFS(SWISSW!$I:$I,MATCHUP!AK$1,SWISSW!$J:$J,MATCHUP!$A68)-COUNTIFS(SWISSW!$I:$I,MATCHUP!AK$1,SWISSW!$J:$J,MATCHUP!$A68,SWISSW!$F:$F,"Draw")),"-")</f>
        <v>-</v>
      </c>
      <c r="AL68" s="5" t="str">
        <f ca="1">IFERROR((COUNTIFS(SWISSW!$I:$I,MATCHUP!$A68,SWISSW!$J:$J,MATCHUP!AL$1,SWISSW!$F:$F,"Won")+COUNTIFS(SWISSW!$I:$I,MATCHUP!AL$1,SWISSW!$J:$J,MATCHUP!$A68,SWISSW!$F:$F,"Lost"))/(COUNTIFS(SWISSW!$I:$I,MATCHUP!$A68,SWISSW!$J:$J,MATCHUP!AL$1)-COUNTIFS(SWISSW!$I:$I,MATCHUP!$A68,SWISSW!$J:$J,MATCHUP!AL$1,SWISSW!$F:$F,"Draw")+COUNTIFS(SWISSW!$I:$I,MATCHUP!AL$1,SWISSW!$J:$J,MATCHUP!$A68)-COUNTIFS(SWISSW!$I:$I,MATCHUP!AL$1,SWISSW!$J:$J,MATCHUP!$A68,SWISSW!$F:$F,"Draw")),"-")</f>
        <v>-</v>
      </c>
      <c r="AM68" s="5" t="str">
        <f ca="1">IFERROR((COUNTIFS(SWISSW!$I:$I,MATCHUP!$A68,SWISSW!$J:$J,MATCHUP!AM$1,SWISSW!$F:$F,"Won")+COUNTIFS(SWISSW!$I:$I,MATCHUP!AM$1,SWISSW!$J:$J,MATCHUP!$A68,SWISSW!$F:$F,"Lost"))/(COUNTIFS(SWISSW!$I:$I,MATCHUP!$A68,SWISSW!$J:$J,MATCHUP!AM$1)-COUNTIFS(SWISSW!$I:$I,MATCHUP!$A68,SWISSW!$J:$J,MATCHUP!AM$1,SWISSW!$F:$F,"Draw")+COUNTIFS(SWISSW!$I:$I,MATCHUP!AM$1,SWISSW!$J:$J,MATCHUP!$A68)-COUNTIFS(SWISSW!$I:$I,MATCHUP!AM$1,SWISSW!$J:$J,MATCHUP!$A68,SWISSW!$F:$F,"Draw")),"-")</f>
        <v>-</v>
      </c>
      <c r="AN68" s="5" t="str">
        <f ca="1">IFERROR((COUNTIFS(SWISSW!$I:$I,MATCHUP!$A68,SWISSW!$J:$J,MATCHUP!AN$1,SWISSW!$F:$F,"Won")+COUNTIFS(SWISSW!$I:$I,MATCHUP!AN$1,SWISSW!$J:$J,MATCHUP!$A68,SWISSW!$F:$F,"Lost"))/(COUNTIFS(SWISSW!$I:$I,MATCHUP!$A68,SWISSW!$J:$J,MATCHUP!AN$1)-COUNTIFS(SWISSW!$I:$I,MATCHUP!$A68,SWISSW!$J:$J,MATCHUP!AN$1,SWISSW!$F:$F,"Draw")+COUNTIFS(SWISSW!$I:$I,MATCHUP!AN$1,SWISSW!$J:$J,MATCHUP!$A68)-COUNTIFS(SWISSW!$I:$I,MATCHUP!AN$1,SWISSW!$J:$J,MATCHUP!$A68,SWISSW!$F:$F,"Draw")),"-")</f>
        <v>-</v>
      </c>
      <c r="AO68" s="5" t="str">
        <f ca="1">IFERROR((COUNTIFS(SWISSW!$I:$I,MATCHUP!$A68,SWISSW!$J:$J,MATCHUP!AO$1,SWISSW!$F:$F,"Won")+COUNTIFS(SWISSW!$I:$I,MATCHUP!AO$1,SWISSW!$J:$J,MATCHUP!$A68,SWISSW!$F:$F,"Lost"))/(COUNTIFS(SWISSW!$I:$I,MATCHUP!$A68,SWISSW!$J:$J,MATCHUP!AO$1)-COUNTIFS(SWISSW!$I:$I,MATCHUP!$A68,SWISSW!$J:$J,MATCHUP!AO$1,SWISSW!$F:$F,"Draw")+COUNTIFS(SWISSW!$I:$I,MATCHUP!AO$1,SWISSW!$J:$J,MATCHUP!$A68)-COUNTIFS(SWISSW!$I:$I,MATCHUP!AO$1,SWISSW!$J:$J,MATCHUP!$A68,SWISSW!$F:$F,"Draw")),"-")</f>
        <v>-</v>
      </c>
      <c r="AP68" s="5" t="str">
        <f ca="1">IFERROR((COUNTIFS(SWISSW!$I:$I,MATCHUP!$A68,SWISSW!$J:$J,MATCHUP!AP$1,SWISSW!$F:$F,"Won")+COUNTIFS(SWISSW!$I:$I,MATCHUP!AP$1,SWISSW!$J:$J,MATCHUP!$A68,SWISSW!$F:$F,"Lost"))/(COUNTIFS(SWISSW!$I:$I,MATCHUP!$A68,SWISSW!$J:$J,MATCHUP!AP$1)-COUNTIFS(SWISSW!$I:$I,MATCHUP!$A68,SWISSW!$J:$J,MATCHUP!AP$1,SWISSW!$F:$F,"Draw")+COUNTIFS(SWISSW!$I:$I,MATCHUP!AP$1,SWISSW!$J:$J,MATCHUP!$A68)-COUNTIFS(SWISSW!$I:$I,MATCHUP!AP$1,SWISSW!$J:$J,MATCHUP!$A68,SWISSW!$F:$F,"Draw")),"-")</f>
        <v>-</v>
      </c>
      <c r="AQ68" s="5" t="str">
        <f ca="1">IFERROR((COUNTIFS(SWISSW!$I:$I,MATCHUP!$A68,SWISSW!$J:$J,MATCHUP!AQ$1,SWISSW!$F:$F,"Won")+COUNTIFS(SWISSW!$I:$I,MATCHUP!AQ$1,SWISSW!$J:$J,MATCHUP!$A68,SWISSW!$F:$F,"Lost"))/(COUNTIFS(SWISSW!$I:$I,MATCHUP!$A68,SWISSW!$J:$J,MATCHUP!AQ$1)-COUNTIFS(SWISSW!$I:$I,MATCHUP!$A68,SWISSW!$J:$J,MATCHUP!AQ$1,SWISSW!$F:$F,"Draw")+COUNTIFS(SWISSW!$I:$I,MATCHUP!AQ$1,SWISSW!$J:$J,MATCHUP!$A68)-COUNTIFS(SWISSW!$I:$I,MATCHUP!AQ$1,SWISSW!$J:$J,MATCHUP!$A68,SWISSW!$F:$F,"Draw")),"-")</f>
        <v>-</v>
      </c>
      <c r="AR68" s="5" t="str">
        <f ca="1">IFERROR((COUNTIFS(SWISSW!$I:$I,MATCHUP!$A68,SWISSW!$J:$J,MATCHUP!AR$1,SWISSW!$F:$F,"Won")+COUNTIFS(SWISSW!$I:$I,MATCHUP!AR$1,SWISSW!$J:$J,MATCHUP!$A68,SWISSW!$F:$F,"Lost"))/(COUNTIFS(SWISSW!$I:$I,MATCHUP!$A68,SWISSW!$J:$J,MATCHUP!AR$1)-COUNTIFS(SWISSW!$I:$I,MATCHUP!$A68,SWISSW!$J:$J,MATCHUP!AR$1,SWISSW!$F:$F,"Draw")+COUNTIFS(SWISSW!$I:$I,MATCHUP!AR$1,SWISSW!$J:$J,MATCHUP!$A68)-COUNTIFS(SWISSW!$I:$I,MATCHUP!AR$1,SWISSW!$J:$J,MATCHUP!$A68,SWISSW!$F:$F,"Draw")),"-")</f>
        <v>-</v>
      </c>
      <c r="AS68" s="5" t="str">
        <f ca="1">IFERROR((COUNTIFS(SWISSW!$I:$I,MATCHUP!$A68,SWISSW!$J:$J,MATCHUP!AS$1,SWISSW!$F:$F,"Won")+COUNTIFS(SWISSW!$I:$I,MATCHUP!AS$1,SWISSW!$J:$J,MATCHUP!$A68,SWISSW!$F:$F,"Lost"))/(COUNTIFS(SWISSW!$I:$I,MATCHUP!$A68,SWISSW!$J:$J,MATCHUP!AS$1)-COUNTIFS(SWISSW!$I:$I,MATCHUP!$A68,SWISSW!$J:$J,MATCHUP!AS$1,SWISSW!$F:$F,"Draw")+COUNTIFS(SWISSW!$I:$I,MATCHUP!AS$1,SWISSW!$J:$J,MATCHUP!$A68)-COUNTIFS(SWISSW!$I:$I,MATCHUP!AS$1,SWISSW!$J:$J,MATCHUP!$A68,SWISSW!$F:$F,"Draw")),"-")</f>
        <v>-</v>
      </c>
      <c r="AT68" s="5" t="str">
        <f ca="1">IFERROR((COUNTIFS(SWISSW!$I:$I,MATCHUP!$A68,SWISSW!$J:$J,MATCHUP!AT$1,SWISSW!$F:$F,"Won")+COUNTIFS(SWISSW!$I:$I,MATCHUP!AT$1,SWISSW!$J:$J,MATCHUP!$A68,SWISSW!$F:$F,"Lost"))/(COUNTIFS(SWISSW!$I:$I,MATCHUP!$A68,SWISSW!$J:$J,MATCHUP!AT$1)-COUNTIFS(SWISSW!$I:$I,MATCHUP!$A68,SWISSW!$J:$J,MATCHUP!AT$1,SWISSW!$F:$F,"Draw")+COUNTIFS(SWISSW!$I:$I,MATCHUP!AT$1,SWISSW!$J:$J,MATCHUP!$A68)-COUNTIFS(SWISSW!$I:$I,MATCHUP!AT$1,SWISSW!$J:$J,MATCHUP!$A68,SWISSW!$F:$F,"Draw")),"-")</f>
        <v>-</v>
      </c>
      <c r="AU68" s="5" t="str">
        <f ca="1">IFERROR((COUNTIFS(SWISSW!$I:$I,MATCHUP!$A68,SWISSW!$J:$J,MATCHUP!AU$1,SWISSW!$F:$F,"Won")+COUNTIFS(SWISSW!$I:$I,MATCHUP!AU$1,SWISSW!$J:$J,MATCHUP!$A68,SWISSW!$F:$F,"Lost"))/(COUNTIFS(SWISSW!$I:$I,MATCHUP!$A68,SWISSW!$J:$J,MATCHUP!AU$1)-COUNTIFS(SWISSW!$I:$I,MATCHUP!$A68,SWISSW!$J:$J,MATCHUP!AU$1,SWISSW!$F:$F,"Draw")+COUNTIFS(SWISSW!$I:$I,MATCHUP!AU$1,SWISSW!$J:$J,MATCHUP!$A68)-COUNTIFS(SWISSW!$I:$I,MATCHUP!AU$1,SWISSW!$J:$J,MATCHUP!$A68,SWISSW!$F:$F,"Draw")),"-")</f>
        <v>-</v>
      </c>
      <c r="AV68" s="5" t="str">
        <f ca="1">IFERROR((COUNTIFS(SWISSW!$I:$I,MATCHUP!$A68,SWISSW!$J:$J,MATCHUP!AV$1,SWISSW!$F:$F,"Won")+COUNTIFS(SWISSW!$I:$I,MATCHUP!AV$1,SWISSW!$J:$J,MATCHUP!$A68,SWISSW!$F:$F,"Lost"))/(COUNTIFS(SWISSW!$I:$I,MATCHUP!$A68,SWISSW!$J:$J,MATCHUP!AV$1)-COUNTIFS(SWISSW!$I:$I,MATCHUP!$A68,SWISSW!$J:$J,MATCHUP!AV$1,SWISSW!$F:$F,"Draw")+COUNTIFS(SWISSW!$I:$I,MATCHUP!AV$1,SWISSW!$J:$J,MATCHUP!$A68)-COUNTIFS(SWISSW!$I:$I,MATCHUP!AV$1,SWISSW!$J:$J,MATCHUP!$A68,SWISSW!$F:$F,"Draw")),"-")</f>
        <v>-</v>
      </c>
      <c r="AW68" s="5" t="str">
        <f ca="1">IFERROR((COUNTIFS(SWISSW!$I:$I,MATCHUP!$A68,SWISSW!$J:$J,MATCHUP!AW$1,SWISSW!$F:$F,"Won")+COUNTIFS(SWISSW!$I:$I,MATCHUP!AW$1,SWISSW!$J:$J,MATCHUP!$A68,SWISSW!$F:$F,"Lost"))/(COUNTIFS(SWISSW!$I:$I,MATCHUP!$A68,SWISSW!$J:$J,MATCHUP!AW$1)-COUNTIFS(SWISSW!$I:$I,MATCHUP!$A68,SWISSW!$J:$J,MATCHUP!AW$1,SWISSW!$F:$F,"Draw")+COUNTIFS(SWISSW!$I:$I,MATCHUP!AW$1,SWISSW!$J:$J,MATCHUP!$A68)-COUNTIFS(SWISSW!$I:$I,MATCHUP!AW$1,SWISSW!$J:$J,MATCHUP!$A68,SWISSW!$F:$F,"Draw")),"-")</f>
        <v>-</v>
      </c>
      <c r="AX68" s="5" t="str">
        <f ca="1">IFERROR((COUNTIFS(SWISSW!$I:$I,MATCHUP!$A68,SWISSW!$J:$J,MATCHUP!AX$1,SWISSW!$F:$F,"Won")+COUNTIFS(SWISSW!$I:$I,MATCHUP!AX$1,SWISSW!$J:$J,MATCHUP!$A68,SWISSW!$F:$F,"Lost"))/(COUNTIFS(SWISSW!$I:$I,MATCHUP!$A68,SWISSW!$J:$J,MATCHUP!AX$1)-COUNTIFS(SWISSW!$I:$I,MATCHUP!$A68,SWISSW!$J:$J,MATCHUP!AX$1,SWISSW!$F:$F,"Draw")+COUNTIFS(SWISSW!$I:$I,MATCHUP!AX$1,SWISSW!$J:$J,MATCHUP!$A68)-COUNTIFS(SWISSW!$I:$I,MATCHUP!AX$1,SWISSW!$J:$J,MATCHUP!$A68,SWISSW!$F:$F,"Draw")),"-")</f>
        <v>-</v>
      </c>
      <c r="AY68" s="5" t="str">
        <f ca="1">IFERROR((COUNTIFS(SWISSW!$I:$I,MATCHUP!$A68,SWISSW!$J:$J,MATCHUP!AY$1,SWISSW!$F:$F,"Won")+COUNTIFS(SWISSW!$I:$I,MATCHUP!AY$1,SWISSW!$J:$J,MATCHUP!$A68,SWISSW!$F:$F,"Lost"))/(COUNTIFS(SWISSW!$I:$I,MATCHUP!$A68,SWISSW!$J:$J,MATCHUP!AY$1)-COUNTIFS(SWISSW!$I:$I,MATCHUP!$A68,SWISSW!$J:$J,MATCHUP!AY$1,SWISSW!$F:$F,"Draw")+COUNTIFS(SWISSW!$I:$I,MATCHUP!AY$1,SWISSW!$J:$J,MATCHUP!$A68)-COUNTIFS(SWISSW!$I:$I,MATCHUP!AY$1,SWISSW!$J:$J,MATCHUP!$A68,SWISSW!$F:$F,"Draw")),"-")</f>
        <v>-</v>
      </c>
      <c r="AZ68" s="5" t="str">
        <f ca="1">IFERROR((COUNTIFS(SWISSW!$I:$I,MATCHUP!$A68,SWISSW!$J:$J,MATCHUP!AZ$1,SWISSW!$F:$F,"Won")+COUNTIFS(SWISSW!$I:$I,MATCHUP!AZ$1,SWISSW!$J:$J,MATCHUP!$A68,SWISSW!$F:$F,"Lost"))/(COUNTIFS(SWISSW!$I:$I,MATCHUP!$A68,SWISSW!$J:$J,MATCHUP!AZ$1)-COUNTIFS(SWISSW!$I:$I,MATCHUP!$A68,SWISSW!$J:$J,MATCHUP!AZ$1,SWISSW!$F:$F,"Draw")+COUNTIFS(SWISSW!$I:$I,MATCHUP!AZ$1,SWISSW!$J:$J,MATCHUP!$A68)-COUNTIFS(SWISSW!$I:$I,MATCHUP!AZ$1,SWISSW!$J:$J,MATCHUP!$A68,SWISSW!$F:$F,"Draw")),"-")</f>
        <v>-</v>
      </c>
      <c r="BA68" s="5" t="str">
        <f ca="1">IFERROR((COUNTIFS(SWISSW!$I:$I,MATCHUP!$A68,SWISSW!$J:$J,MATCHUP!BA$1,SWISSW!$F:$F,"Won")+COUNTIFS(SWISSW!$I:$I,MATCHUP!BA$1,SWISSW!$J:$J,MATCHUP!$A68,SWISSW!$F:$F,"Lost"))/(COUNTIFS(SWISSW!$I:$I,MATCHUP!$A68,SWISSW!$J:$J,MATCHUP!BA$1)-COUNTIFS(SWISSW!$I:$I,MATCHUP!$A68,SWISSW!$J:$J,MATCHUP!BA$1,SWISSW!$F:$F,"Draw")+COUNTIFS(SWISSW!$I:$I,MATCHUP!BA$1,SWISSW!$J:$J,MATCHUP!$A68)-COUNTIFS(SWISSW!$I:$I,MATCHUP!BA$1,SWISSW!$J:$J,MATCHUP!$A68,SWISSW!$F:$F,"Draw")),"-")</f>
        <v>-</v>
      </c>
      <c r="BB68" s="5" t="str">
        <f ca="1">IFERROR((COUNTIFS(SWISSW!$I:$I,MATCHUP!$A68,SWISSW!$J:$J,MATCHUP!BB$1,SWISSW!$F:$F,"Won")+COUNTIFS(SWISSW!$I:$I,MATCHUP!BB$1,SWISSW!$J:$J,MATCHUP!$A68,SWISSW!$F:$F,"Lost"))/(COUNTIFS(SWISSW!$I:$I,MATCHUP!$A68,SWISSW!$J:$J,MATCHUP!BB$1)-COUNTIFS(SWISSW!$I:$I,MATCHUP!$A68,SWISSW!$J:$J,MATCHUP!BB$1,SWISSW!$F:$F,"Draw")+COUNTIFS(SWISSW!$I:$I,MATCHUP!BB$1,SWISSW!$J:$J,MATCHUP!$A68)-COUNTIFS(SWISSW!$I:$I,MATCHUP!BB$1,SWISSW!$J:$J,MATCHUP!$A68,SWISSW!$F:$F,"Draw")),"-")</f>
        <v>-</v>
      </c>
      <c r="BC68" s="5" t="str">
        <f ca="1">IFERROR((COUNTIFS(SWISSW!$I:$I,MATCHUP!$A68,SWISSW!$J:$J,MATCHUP!BC$1,SWISSW!$F:$F,"Won")+COUNTIFS(SWISSW!$I:$I,MATCHUP!BC$1,SWISSW!$J:$J,MATCHUP!$A68,SWISSW!$F:$F,"Lost"))/(COUNTIFS(SWISSW!$I:$I,MATCHUP!$A68,SWISSW!$J:$J,MATCHUP!BC$1)-COUNTIFS(SWISSW!$I:$I,MATCHUP!$A68,SWISSW!$J:$J,MATCHUP!BC$1,SWISSW!$F:$F,"Draw")+COUNTIFS(SWISSW!$I:$I,MATCHUP!BC$1,SWISSW!$J:$J,MATCHUP!$A68)-COUNTIFS(SWISSW!$I:$I,MATCHUP!BC$1,SWISSW!$J:$J,MATCHUP!$A68,SWISSW!$F:$F,"Draw")),"-")</f>
        <v>-</v>
      </c>
      <c r="BD68" s="5" t="str">
        <f ca="1">IFERROR((COUNTIFS(SWISSW!$I:$I,MATCHUP!$A68,SWISSW!$J:$J,MATCHUP!BD$1,SWISSW!$F:$F,"Won")+COUNTIFS(SWISSW!$I:$I,MATCHUP!BD$1,SWISSW!$J:$J,MATCHUP!$A68,SWISSW!$F:$F,"Lost"))/(COUNTIFS(SWISSW!$I:$I,MATCHUP!$A68,SWISSW!$J:$J,MATCHUP!BD$1)-COUNTIFS(SWISSW!$I:$I,MATCHUP!$A68,SWISSW!$J:$J,MATCHUP!BD$1,SWISSW!$F:$F,"Draw")+COUNTIFS(SWISSW!$I:$I,MATCHUP!BD$1,SWISSW!$J:$J,MATCHUP!$A68)-COUNTIFS(SWISSW!$I:$I,MATCHUP!BD$1,SWISSW!$J:$J,MATCHUP!$A68,SWISSW!$F:$F,"Draw")),"-")</f>
        <v>-</v>
      </c>
      <c r="BE68" s="5" t="str">
        <f ca="1">IFERROR((COUNTIFS(SWISSW!$I:$I,MATCHUP!$A68,SWISSW!$J:$J,MATCHUP!BE$1,SWISSW!$F:$F,"Won")+COUNTIFS(SWISSW!$I:$I,MATCHUP!BE$1,SWISSW!$J:$J,MATCHUP!$A68,SWISSW!$F:$F,"Lost"))/(COUNTIFS(SWISSW!$I:$I,MATCHUP!$A68,SWISSW!$J:$J,MATCHUP!BE$1)-COUNTIFS(SWISSW!$I:$I,MATCHUP!$A68,SWISSW!$J:$J,MATCHUP!BE$1,SWISSW!$F:$F,"Draw")+COUNTIFS(SWISSW!$I:$I,MATCHUP!BE$1,SWISSW!$J:$J,MATCHUP!$A68)-COUNTIFS(SWISSW!$I:$I,MATCHUP!BE$1,SWISSW!$J:$J,MATCHUP!$A68,SWISSW!$F:$F,"Draw")),"-")</f>
        <v>-</v>
      </c>
      <c r="BF68" s="5" t="str">
        <f ca="1">IFERROR((COUNTIFS(SWISSW!$I:$I,MATCHUP!$A68,SWISSW!$J:$J,MATCHUP!BF$1,SWISSW!$F:$F,"Won")+COUNTIFS(SWISSW!$I:$I,MATCHUP!BF$1,SWISSW!$J:$J,MATCHUP!$A68,SWISSW!$F:$F,"Lost"))/(COUNTIFS(SWISSW!$I:$I,MATCHUP!$A68,SWISSW!$J:$J,MATCHUP!BF$1)-COUNTIFS(SWISSW!$I:$I,MATCHUP!$A68,SWISSW!$J:$J,MATCHUP!BF$1,SWISSW!$F:$F,"Draw")+COUNTIFS(SWISSW!$I:$I,MATCHUP!BF$1,SWISSW!$J:$J,MATCHUP!$A68)-COUNTIFS(SWISSW!$I:$I,MATCHUP!BF$1,SWISSW!$J:$J,MATCHUP!$A68,SWISSW!$F:$F,"Draw")),"-")</f>
        <v>-</v>
      </c>
      <c r="BG68" s="5" t="str">
        <f ca="1">IFERROR((COUNTIFS(SWISSW!$I:$I,MATCHUP!$A68,SWISSW!$J:$J,MATCHUP!BG$1,SWISSW!$F:$F,"Won")+COUNTIFS(SWISSW!$I:$I,MATCHUP!BG$1,SWISSW!$J:$J,MATCHUP!$A68,SWISSW!$F:$F,"Lost"))/(COUNTIFS(SWISSW!$I:$I,MATCHUP!$A68,SWISSW!$J:$J,MATCHUP!BG$1)-COUNTIFS(SWISSW!$I:$I,MATCHUP!$A68,SWISSW!$J:$J,MATCHUP!BG$1,SWISSW!$F:$F,"Draw")+COUNTIFS(SWISSW!$I:$I,MATCHUP!BG$1,SWISSW!$J:$J,MATCHUP!$A68)-COUNTIFS(SWISSW!$I:$I,MATCHUP!BG$1,SWISSW!$J:$J,MATCHUP!$A68,SWISSW!$F:$F,"Draw")),"-")</f>
        <v>-</v>
      </c>
      <c r="BH68" s="5" t="str">
        <f ca="1">IFERROR((COUNTIFS(SWISSW!$I:$I,MATCHUP!$A68,SWISSW!$J:$J,MATCHUP!BH$1,SWISSW!$F:$F,"Won")+COUNTIFS(SWISSW!$I:$I,MATCHUP!BH$1,SWISSW!$J:$J,MATCHUP!$A68,SWISSW!$F:$F,"Lost"))/(COUNTIFS(SWISSW!$I:$I,MATCHUP!$A68,SWISSW!$J:$J,MATCHUP!BH$1)-COUNTIFS(SWISSW!$I:$I,MATCHUP!$A68,SWISSW!$J:$J,MATCHUP!BH$1,SWISSW!$F:$F,"Draw")+COUNTIFS(SWISSW!$I:$I,MATCHUP!BH$1,SWISSW!$J:$J,MATCHUP!$A68)-COUNTIFS(SWISSW!$I:$I,MATCHUP!BH$1,SWISSW!$J:$J,MATCHUP!$A68,SWISSW!$F:$F,"Draw")),"-")</f>
        <v>-</v>
      </c>
      <c r="BI68" s="5" t="str">
        <f ca="1">IFERROR((COUNTIFS(SWISSW!$I:$I,MATCHUP!$A68,SWISSW!$J:$J,MATCHUP!BI$1,SWISSW!$F:$F,"Won")+COUNTIFS(SWISSW!$I:$I,MATCHUP!BI$1,SWISSW!$J:$J,MATCHUP!$A68,SWISSW!$F:$F,"Lost"))/(COUNTIFS(SWISSW!$I:$I,MATCHUP!$A68,SWISSW!$J:$J,MATCHUP!BI$1)-COUNTIFS(SWISSW!$I:$I,MATCHUP!$A68,SWISSW!$J:$J,MATCHUP!BI$1,SWISSW!$F:$F,"Draw")+COUNTIFS(SWISSW!$I:$I,MATCHUP!BI$1,SWISSW!$J:$J,MATCHUP!$A68)-COUNTIFS(SWISSW!$I:$I,MATCHUP!BI$1,SWISSW!$J:$J,MATCHUP!$A68,SWISSW!$F:$F,"Draw")),"-")</f>
        <v>-</v>
      </c>
      <c r="BJ68" s="5" t="str">
        <f ca="1">IFERROR((COUNTIFS(SWISSW!$I:$I,MATCHUP!$A68,SWISSW!$J:$J,MATCHUP!BJ$1,SWISSW!$F:$F,"Won")+COUNTIFS(SWISSW!$I:$I,MATCHUP!BJ$1,SWISSW!$J:$J,MATCHUP!$A68,SWISSW!$F:$F,"Lost"))/(COUNTIFS(SWISSW!$I:$I,MATCHUP!$A68,SWISSW!$J:$J,MATCHUP!BJ$1)-COUNTIFS(SWISSW!$I:$I,MATCHUP!$A68,SWISSW!$J:$J,MATCHUP!BJ$1,SWISSW!$F:$F,"Draw")+COUNTIFS(SWISSW!$I:$I,MATCHUP!BJ$1,SWISSW!$J:$J,MATCHUP!$A68)-COUNTIFS(SWISSW!$I:$I,MATCHUP!BJ$1,SWISSW!$J:$J,MATCHUP!$A68,SWISSW!$F:$F,"Draw")),"-")</f>
        <v>-</v>
      </c>
      <c r="BK68" s="5" t="str">
        <f ca="1">IFERROR((COUNTIFS(SWISSW!$I:$I,MATCHUP!$A68,SWISSW!$J:$J,MATCHUP!BK$1,SWISSW!$F:$F,"Won")+COUNTIFS(SWISSW!$I:$I,MATCHUP!BK$1,SWISSW!$J:$J,MATCHUP!$A68,SWISSW!$F:$F,"Lost"))/(COUNTIFS(SWISSW!$I:$I,MATCHUP!$A68,SWISSW!$J:$J,MATCHUP!BK$1)-COUNTIFS(SWISSW!$I:$I,MATCHUP!$A68,SWISSW!$J:$J,MATCHUP!BK$1,SWISSW!$F:$F,"Draw")+COUNTIFS(SWISSW!$I:$I,MATCHUP!BK$1,SWISSW!$J:$J,MATCHUP!$A68)-COUNTIFS(SWISSW!$I:$I,MATCHUP!BK$1,SWISSW!$J:$J,MATCHUP!$A68,SWISSW!$F:$F,"Draw")),"-")</f>
        <v>-</v>
      </c>
      <c r="BL68" s="5" t="str">
        <f ca="1">IFERROR((COUNTIFS(SWISSW!$I:$I,MATCHUP!$A68,SWISSW!$J:$J,MATCHUP!BL$1,SWISSW!$F:$F,"Won")+COUNTIFS(SWISSW!$I:$I,MATCHUP!BL$1,SWISSW!$J:$J,MATCHUP!$A68,SWISSW!$F:$F,"Lost"))/(COUNTIFS(SWISSW!$I:$I,MATCHUP!$A68,SWISSW!$J:$J,MATCHUP!BL$1)-COUNTIFS(SWISSW!$I:$I,MATCHUP!$A68,SWISSW!$J:$J,MATCHUP!BL$1,SWISSW!$F:$F,"Draw")+COUNTIFS(SWISSW!$I:$I,MATCHUP!BL$1,SWISSW!$J:$J,MATCHUP!$A68)-COUNTIFS(SWISSW!$I:$I,MATCHUP!BL$1,SWISSW!$J:$J,MATCHUP!$A68,SWISSW!$F:$F,"Draw")),"-")</f>
        <v>-</v>
      </c>
      <c r="BM68" s="5" t="str">
        <f ca="1">IFERROR((COUNTIFS(SWISSW!$I:$I,MATCHUP!$A68,SWISSW!$J:$J,MATCHUP!BM$1,SWISSW!$F:$F,"Won")+COUNTIFS(SWISSW!$I:$I,MATCHUP!BM$1,SWISSW!$J:$J,MATCHUP!$A68,SWISSW!$F:$F,"Lost"))/(COUNTIFS(SWISSW!$I:$I,MATCHUP!$A68,SWISSW!$J:$J,MATCHUP!BM$1)-COUNTIFS(SWISSW!$I:$I,MATCHUP!$A68,SWISSW!$J:$J,MATCHUP!BM$1,SWISSW!$F:$F,"Draw")+COUNTIFS(SWISSW!$I:$I,MATCHUP!BM$1,SWISSW!$J:$J,MATCHUP!$A68)-COUNTIFS(SWISSW!$I:$I,MATCHUP!BM$1,SWISSW!$J:$J,MATCHUP!$A68,SWISSW!$F:$F,"Draw")),"-")</f>
        <v>-</v>
      </c>
      <c r="BN68" s="5" t="str">
        <f ca="1">IFERROR((COUNTIFS(SWISSW!$I:$I,MATCHUP!$A68,SWISSW!$J:$J,MATCHUP!BN$1,SWISSW!$F:$F,"Won")+COUNTIFS(SWISSW!$I:$I,MATCHUP!BN$1,SWISSW!$J:$J,MATCHUP!$A68,SWISSW!$F:$F,"Lost"))/(COUNTIFS(SWISSW!$I:$I,MATCHUP!$A68,SWISSW!$J:$J,MATCHUP!BN$1)-COUNTIFS(SWISSW!$I:$I,MATCHUP!$A68,SWISSW!$J:$J,MATCHUP!BN$1,SWISSW!$F:$F,"Draw")+COUNTIFS(SWISSW!$I:$I,MATCHUP!BN$1,SWISSW!$J:$J,MATCHUP!$A68)-COUNTIFS(SWISSW!$I:$I,MATCHUP!BN$1,SWISSW!$J:$J,MATCHUP!$A68,SWISSW!$F:$F,"Draw")),"-")</f>
        <v>-</v>
      </c>
      <c r="BO68" s="5" t="str">
        <f ca="1">IFERROR((COUNTIFS(SWISSW!$I:$I,MATCHUP!$A68,SWISSW!$J:$J,MATCHUP!BO$1,SWISSW!$F:$F,"Won")+COUNTIFS(SWISSW!$I:$I,MATCHUP!BO$1,SWISSW!$J:$J,MATCHUP!$A68,SWISSW!$F:$F,"Lost"))/(COUNTIFS(SWISSW!$I:$I,MATCHUP!$A68,SWISSW!$J:$J,MATCHUP!BO$1)-COUNTIFS(SWISSW!$I:$I,MATCHUP!$A68,SWISSW!$J:$J,MATCHUP!BO$1,SWISSW!$F:$F,"Draw")+COUNTIFS(SWISSW!$I:$I,MATCHUP!BO$1,SWISSW!$J:$J,MATCHUP!$A68)-COUNTIFS(SWISSW!$I:$I,MATCHUP!BO$1,SWISSW!$J:$J,MATCHUP!$A68,SWISSW!$F:$F,"Draw")),"-")</f>
        <v>-</v>
      </c>
      <c r="BP68" s="5" t="str">
        <f ca="1">IFERROR((COUNTIFS(SWISSW!$I:$I,MATCHUP!$A68,SWISSW!$J:$J,MATCHUP!BP$1,SWISSW!$F:$F,"Won")+COUNTIFS(SWISSW!$I:$I,MATCHUP!BP$1,SWISSW!$J:$J,MATCHUP!$A68,SWISSW!$F:$F,"Lost"))/(COUNTIFS(SWISSW!$I:$I,MATCHUP!$A68,SWISSW!$J:$J,MATCHUP!BP$1)-COUNTIFS(SWISSW!$I:$I,MATCHUP!$A68,SWISSW!$J:$J,MATCHUP!BP$1,SWISSW!$F:$F,"Draw")+COUNTIFS(SWISSW!$I:$I,MATCHUP!BP$1,SWISSW!$J:$J,MATCHUP!$A68)-COUNTIFS(SWISSW!$I:$I,MATCHUP!BP$1,SWISSW!$J:$J,MATCHUP!$A68,SWISSW!$F:$F,"Draw")),"-")</f>
        <v>-</v>
      </c>
      <c r="BQ68" s="5" t="str">
        <f ca="1">IFERROR((COUNTIFS(SWISSW!$I:$I,MATCHUP!$A68,SWISSW!$J:$J,MATCHUP!BQ$1,SWISSW!$F:$F,"Won")+COUNTIFS(SWISSW!$I:$I,MATCHUP!BQ$1,SWISSW!$J:$J,MATCHUP!$A68,SWISSW!$F:$F,"Lost"))/(COUNTIFS(SWISSW!$I:$I,MATCHUP!$A68,SWISSW!$J:$J,MATCHUP!BQ$1)-COUNTIFS(SWISSW!$I:$I,MATCHUP!$A68,SWISSW!$J:$J,MATCHUP!BQ$1,SWISSW!$F:$F,"Draw")+COUNTIFS(SWISSW!$I:$I,MATCHUP!BQ$1,SWISSW!$J:$J,MATCHUP!$A68)-COUNTIFS(SWISSW!$I:$I,MATCHUP!BQ$1,SWISSW!$J:$J,MATCHUP!$A68,SWISSW!$F:$F,"Draw")),"-")</f>
        <v>-</v>
      </c>
      <c r="BR68" s="5" t="str">
        <f ca="1">IFERROR((COUNTIFS(SWISSW!$I:$I,MATCHUP!$A68,SWISSW!$J:$J,MATCHUP!BR$1,SWISSW!$F:$F,"Won")+COUNTIFS(SWISSW!$I:$I,MATCHUP!BR$1,SWISSW!$J:$J,MATCHUP!$A68,SWISSW!$F:$F,"Lost"))/(COUNTIFS(SWISSW!$I:$I,MATCHUP!$A68,SWISSW!$J:$J,MATCHUP!BR$1)-COUNTIFS(SWISSW!$I:$I,MATCHUP!$A68,SWISSW!$J:$J,MATCHUP!BR$1,SWISSW!$F:$F,"Draw")+COUNTIFS(SWISSW!$I:$I,MATCHUP!BR$1,SWISSW!$J:$J,MATCHUP!$A68)-COUNTIFS(SWISSW!$I:$I,MATCHUP!BR$1,SWISSW!$J:$J,MATCHUP!$A68,SWISSW!$F:$F,"Draw")),"-")</f>
        <v>-</v>
      </c>
      <c r="BS68" s="5" t="str">
        <f ca="1">IFERROR((COUNTIFS(SWISSW!$I:$I,MATCHUP!$A68,SWISSW!$J:$J,MATCHUP!BS$1,SWISSW!$F:$F,"Won")+COUNTIFS(SWISSW!$I:$I,MATCHUP!BS$1,SWISSW!$J:$J,MATCHUP!$A68,SWISSW!$F:$F,"Lost"))/(COUNTIFS(SWISSW!$I:$I,MATCHUP!$A68,SWISSW!$J:$J,MATCHUP!BS$1)-COUNTIFS(SWISSW!$I:$I,MATCHUP!$A68,SWISSW!$J:$J,MATCHUP!BS$1,SWISSW!$F:$F,"Draw")+COUNTIFS(SWISSW!$I:$I,MATCHUP!BS$1,SWISSW!$J:$J,MATCHUP!$A68)-COUNTIFS(SWISSW!$I:$I,MATCHUP!BS$1,SWISSW!$J:$J,MATCHUP!$A68,SWISSW!$F:$F,"Draw")),"-")</f>
        <v>-</v>
      </c>
      <c r="BT68" s="5" t="str">
        <f ca="1">IFERROR((COUNTIFS(SWISSW!$I:$I,MATCHUP!$A68,SWISSW!$J:$J,MATCHUP!BT$1,SWISSW!$F:$F,"Won")+COUNTIFS(SWISSW!$I:$I,MATCHUP!BT$1,SWISSW!$J:$J,MATCHUP!$A68,SWISSW!$F:$F,"Lost"))/(COUNTIFS(SWISSW!$I:$I,MATCHUP!$A68,SWISSW!$J:$J,MATCHUP!BT$1)-COUNTIFS(SWISSW!$I:$I,MATCHUP!$A68,SWISSW!$J:$J,MATCHUP!BT$1,SWISSW!$F:$F,"Draw")+COUNTIFS(SWISSW!$I:$I,MATCHUP!BT$1,SWISSW!$J:$J,MATCHUP!$A68)-COUNTIFS(SWISSW!$I:$I,MATCHUP!BT$1,SWISSW!$J:$J,MATCHUP!$A68,SWISSW!$F:$F,"Draw")),"-")</f>
        <v>-</v>
      </c>
      <c r="BU68" s="5" t="str">
        <f ca="1">IFERROR((COUNTIFS(SWISSW!$I:$I,MATCHUP!$A68,SWISSW!$J:$J,MATCHUP!BU$1,SWISSW!$F:$F,"Won")+COUNTIFS(SWISSW!$I:$I,MATCHUP!BU$1,SWISSW!$J:$J,MATCHUP!$A68,SWISSW!$F:$F,"Lost"))/(COUNTIFS(SWISSW!$I:$I,MATCHUP!$A68,SWISSW!$J:$J,MATCHUP!BU$1)-COUNTIFS(SWISSW!$I:$I,MATCHUP!$A68,SWISSW!$J:$J,MATCHUP!BU$1,SWISSW!$F:$F,"Draw")+COUNTIFS(SWISSW!$I:$I,MATCHUP!BU$1,SWISSW!$J:$J,MATCHUP!$A68)-COUNTIFS(SWISSW!$I:$I,MATCHUP!BU$1,SWISSW!$J:$J,MATCHUP!$A68,SWISSW!$F:$F,"Draw")),"-")</f>
        <v>-</v>
      </c>
      <c r="BV68" s="5" t="str">
        <f ca="1">IFERROR((COUNTIFS(SWISSW!$I:$I,MATCHUP!$A68,SWISSW!$J:$J,MATCHUP!BV$1,SWISSW!$F:$F,"Won")+COUNTIFS(SWISSW!$I:$I,MATCHUP!BV$1,SWISSW!$J:$J,MATCHUP!$A68,SWISSW!$F:$F,"Lost"))/(COUNTIFS(SWISSW!$I:$I,MATCHUP!$A68,SWISSW!$J:$J,MATCHUP!BV$1)-COUNTIFS(SWISSW!$I:$I,MATCHUP!$A68,SWISSW!$J:$J,MATCHUP!BV$1,SWISSW!$F:$F,"Draw")+COUNTIFS(SWISSW!$I:$I,MATCHUP!BV$1,SWISSW!$J:$J,MATCHUP!$A68)-COUNTIFS(SWISSW!$I:$I,MATCHUP!BV$1,SWISSW!$J:$J,MATCHUP!$A68,SWISSW!$F:$F,"Draw")),"-")</f>
        <v>-</v>
      </c>
      <c r="BW68" s="5" t="str">
        <f ca="1">IFERROR((COUNTIFS(SWISSW!$I:$I,MATCHUP!$A68,SWISSW!$J:$J,MATCHUP!BW$1,SWISSW!$F:$F,"Won")+COUNTIFS(SWISSW!$I:$I,MATCHUP!BW$1,SWISSW!$J:$J,MATCHUP!$A68,SWISSW!$F:$F,"Lost"))/(COUNTIFS(SWISSW!$I:$I,MATCHUP!$A68,SWISSW!$J:$J,MATCHUP!BW$1)-COUNTIFS(SWISSW!$I:$I,MATCHUP!$A68,SWISSW!$J:$J,MATCHUP!BW$1,SWISSW!$F:$F,"Draw")+COUNTIFS(SWISSW!$I:$I,MATCHUP!BW$1,SWISSW!$J:$J,MATCHUP!$A68)-COUNTIFS(SWISSW!$I:$I,MATCHUP!BW$1,SWISSW!$J:$J,MATCHUP!$A68,SWISSW!$F:$F,"Draw")),"-")</f>
        <v>-</v>
      </c>
      <c r="BX68" s="5" t="str">
        <f ca="1">IFERROR((COUNTIFS(SWISSW!$I:$I,MATCHUP!$A68,SWISSW!$J:$J,MATCHUP!BX$1,SWISSW!$F:$F,"Won")+COUNTIFS(SWISSW!$I:$I,MATCHUP!BX$1,SWISSW!$J:$J,MATCHUP!$A68,SWISSW!$F:$F,"Lost"))/(COUNTIFS(SWISSW!$I:$I,MATCHUP!$A68,SWISSW!$J:$J,MATCHUP!BX$1)-COUNTIFS(SWISSW!$I:$I,MATCHUP!$A68,SWISSW!$J:$J,MATCHUP!BX$1,SWISSW!$F:$F,"Draw")+COUNTIFS(SWISSW!$I:$I,MATCHUP!BX$1,SWISSW!$J:$J,MATCHUP!$A68)-COUNTIFS(SWISSW!$I:$I,MATCHUP!BX$1,SWISSW!$J:$J,MATCHUP!$A68,SWISSW!$F:$F,"Draw")),"-")</f>
        <v>-</v>
      </c>
      <c r="BY68" s="5" t="str">
        <f ca="1">IFERROR((COUNTIFS(SWISSW!$I:$I,MATCHUP!$A68,SWISSW!$J:$J,MATCHUP!BY$1,SWISSW!$F:$F,"Won")+COUNTIFS(SWISSW!$I:$I,MATCHUP!BY$1,SWISSW!$J:$J,MATCHUP!$A68,SWISSW!$F:$F,"Lost"))/(COUNTIFS(SWISSW!$I:$I,MATCHUP!$A68,SWISSW!$J:$J,MATCHUP!BY$1)-COUNTIFS(SWISSW!$I:$I,MATCHUP!$A68,SWISSW!$J:$J,MATCHUP!BY$1,SWISSW!$F:$F,"Draw")+COUNTIFS(SWISSW!$I:$I,MATCHUP!BY$1,SWISSW!$J:$J,MATCHUP!$A68)-COUNTIFS(SWISSW!$I:$I,MATCHUP!BY$1,SWISSW!$J:$J,MATCHUP!$A68,SWISSW!$F:$F,"Draw")),"-")</f>
        <v>-</v>
      </c>
      <c r="BZ68" s="5" t="str">
        <f ca="1">IFERROR((COUNTIFS(SWISSW!$I:$I,MATCHUP!$A68,SWISSW!$J:$J,MATCHUP!BZ$1,SWISSW!$F:$F,"Won")+COUNTIFS(SWISSW!$I:$I,MATCHUP!BZ$1,SWISSW!$J:$J,MATCHUP!$A68,SWISSW!$F:$F,"Lost"))/(COUNTIFS(SWISSW!$I:$I,MATCHUP!$A68,SWISSW!$J:$J,MATCHUP!BZ$1)-COUNTIFS(SWISSW!$I:$I,MATCHUP!$A68,SWISSW!$J:$J,MATCHUP!BZ$1,SWISSW!$F:$F,"Draw")+COUNTIFS(SWISSW!$I:$I,MATCHUP!BZ$1,SWISSW!$J:$J,MATCHUP!$A68)-COUNTIFS(SWISSW!$I:$I,MATCHUP!BZ$1,SWISSW!$J:$J,MATCHUP!$A68,SWISSW!$F:$F,"Draw")),"-")</f>
        <v>-</v>
      </c>
      <c r="CA68" s="5" t="str">
        <f ca="1">IFERROR((COUNTIFS(SWISSW!$I:$I,MATCHUP!$A68,SWISSW!$J:$J,MATCHUP!CA$1,SWISSW!$F:$F,"Won")+COUNTIFS(SWISSW!$I:$I,MATCHUP!CA$1,SWISSW!$J:$J,MATCHUP!$A68,SWISSW!$F:$F,"Lost"))/(COUNTIFS(SWISSW!$I:$I,MATCHUP!$A68,SWISSW!$J:$J,MATCHUP!CA$1)-COUNTIFS(SWISSW!$I:$I,MATCHUP!$A68,SWISSW!$J:$J,MATCHUP!CA$1,SWISSW!$F:$F,"Draw")+COUNTIFS(SWISSW!$I:$I,MATCHUP!CA$1,SWISSW!$J:$J,MATCHUP!$A68)-COUNTIFS(SWISSW!$I:$I,MATCHUP!CA$1,SWISSW!$J:$J,MATCHUP!$A68,SWISSW!$F:$F,"Draw")),"-")</f>
        <v>-</v>
      </c>
      <c r="CB68" s="5" t="str">
        <f ca="1">IFERROR((COUNTIFS(SWISSW!$I:$I,MATCHUP!$A68,SWISSW!$J:$J,MATCHUP!CB$1,SWISSW!$F:$F,"Won")+COUNTIFS(SWISSW!$I:$I,MATCHUP!CB$1,SWISSW!$J:$J,MATCHUP!$A68,SWISSW!$F:$F,"Lost"))/(COUNTIFS(SWISSW!$I:$I,MATCHUP!$A68,SWISSW!$J:$J,MATCHUP!CB$1)-COUNTIFS(SWISSW!$I:$I,MATCHUP!$A68,SWISSW!$J:$J,MATCHUP!CB$1,SWISSW!$F:$F,"Draw")+COUNTIFS(SWISSW!$I:$I,MATCHUP!CB$1,SWISSW!$J:$J,MATCHUP!$A68)-COUNTIFS(SWISSW!$I:$I,MATCHUP!CB$1,SWISSW!$J:$J,MATCHUP!$A68,SWISSW!$F:$F,"Draw")),"-")</f>
        <v>-</v>
      </c>
      <c r="CC68" s="5" t="str">
        <f ca="1">IFERROR((COUNTIFS(SWISSW!$I:$I,MATCHUP!$A68,SWISSW!$J:$J,MATCHUP!CC$1,SWISSW!$F:$F,"Won")+COUNTIFS(SWISSW!$I:$I,MATCHUP!CC$1,SWISSW!$J:$J,MATCHUP!$A68,SWISSW!$F:$F,"Lost"))/(COUNTIFS(SWISSW!$I:$I,MATCHUP!$A68,SWISSW!$J:$J,MATCHUP!CC$1)-COUNTIFS(SWISSW!$I:$I,MATCHUP!$A68,SWISSW!$J:$J,MATCHUP!CC$1,SWISSW!$F:$F,"Draw")+COUNTIFS(SWISSW!$I:$I,MATCHUP!CC$1,SWISSW!$J:$J,MATCHUP!$A68)-COUNTIFS(SWISSW!$I:$I,MATCHUP!CC$1,SWISSW!$J:$J,MATCHUP!$A68,SWISSW!$F:$F,"Draw")),"-")</f>
        <v>-</v>
      </c>
      <c r="CD68" s="5" t="str">
        <f ca="1">IFERROR((COUNTIFS(SWISSW!$I:$I,MATCHUP!$A68,SWISSW!$J:$J,MATCHUP!CD$1,SWISSW!$F:$F,"Won")+COUNTIFS(SWISSW!$I:$I,MATCHUP!CD$1,SWISSW!$J:$J,MATCHUP!$A68,SWISSW!$F:$F,"Lost"))/(COUNTIFS(SWISSW!$I:$I,MATCHUP!$A68,SWISSW!$J:$J,MATCHUP!CD$1)-COUNTIFS(SWISSW!$I:$I,MATCHUP!$A68,SWISSW!$J:$J,MATCHUP!CD$1,SWISSW!$F:$F,"Draw")+COUNTIFS(SWISSW!$I:$I,MATCHUP!CD$1,SWISSW!$J:$J,MATCHUP!$A68)-COUNTIFS(SWISSW!$I:$I,MATCHUP!CD$1,SWISSW!$J:$J,MATCHUP!$A68,SWISSW!$F:$F,"Draw")),"-")</f>
        <v>-</v>
      </c>
      <c r="CE68" s="5" t="str">
        <f ca="1">IFERROR((COUNTIFS(SWISSW!$I:$I,MATCHUP!$A68,SWISSW!$J:$J,MATCHUP!CE$1,SWISSW!$F:$F,"Won")+COUNTIFS(SWISSW!$I:$I,MATCHUP!CE$1,SWISSW!$J:$J,MATCHUP!$A68,SWISSW!$F:$F,"Lost"))/(COUNTIFS(SWISSW!$I:$I,MATCHUP!$A68,SWISSW!$J:$J,MATCHUP!CE$1)-COUNTIFS(SWISSW!$I:$I,MATCHUP!$A68,SWISSW!$J:$J,MATCHUP!CE$1,SWISSW!$F:$F,"Draw")+COUNTIFS(SWISSW!$I:$I,MATCHUP!CE$1,SWISSW!$J:$J,MATCHUP!$A68)-COUNTIFS(SWISSW!$I:$I,MATCHUP!CE$1,SWISSW!$J:$J,MATCHUP!$A68,SWISSW!$F:$F,"Draw")),"-")</f>
        <v>-</v>
      </c>
      <c r="CF68" s="5" t="str">
        <f ca="1">IFERROR((COUNTIFS(SWISSW!$I:$I,MATCHUP!$A68,SWISSW!$J:$J,MATCHUP!CF$1,SWISSW!$F:$F,"Won")+COUNTIFS(SWISSW!$I:$I,MATCHUP!CF$1,SWISSW!$J:$J,MATCHUP!$A68,SWISSW!$F:$F,"Lost"))/(COUNTIFS(SWISSW!$I:$I,MATCHUP!$A68,SWISSW!$J:$J,MATCHUP!CF$1)-COUNTIFS(SWISSW!$I:$I,MATCHUP!$A68,SWISSW!$J:$J,MATCHUP!CF$1,SWISSW!$F:$F,"Draw")+COUNTIFS(SWISSW!$I:$I,MATCHUP!CF$1,SWISSW!$J:$J,MATCHUP!$A68)-COUNTIFS(SWISSW!$I:$I,MATCHUP!CF$1,SWISSW!$J:$J,MATCHUP!$A68,SWISSW!$F:$F,"Draw")),"-")</f>
        <v>-</v>
      </c>
      <c r="CG68" s="5" t="str">
        <f ca="1">IFERROR((COUNTIFS(SWISSW!$I:$I,MATCHUP!$A68,SWISSW!$J:$J,MATCHUP!CG$1,SWISSW!$F:$F,"Won")+COUNTIFS(SWISSW!$I:$I,MATCHUP!CG$1,SWISSW!$J:$J,MATCHUP!$A68,SWISSW!$F:$F,"Lost"))/(COUNTIFS(SWISSW!$I:$I,MATCHUP!$A68,SWISSW!$J:$J,MATCHUP!CG$1)-COUNTIFS(SWISSW!$I:$I,MATCHUP!$A68,SWISSW!$J:$J,MATCHUP!CG$1,SWISSW!$F:$F,"Draw")+COUNTIFS(SWISSW!$I:$I,MATCHUP!CG$1,SWISSW!$J:$J,MATCHUP!$A68)-COUNTIFS(SWISSW!$I:$I,MATCHUP!CG$1,SWISSW!$J:$J,MATCHUP!$A68,SWISSW!$F:$F,"Draw")),"-")</f>
        <v>-</v>
      </c>
      <c r="CH68" s="5" t="str">
        <f ca="1">IFERROR((COUNTIFS(SWISSW!$I:$I,MATCHUP!$A68,SWISSW!$J:$J,MATCHUP!CH$1,SWISSW!$F:$F,"Won")+COUNTIFS(SWISSW!$I:$I,MATCHUP!CH$1,SWISSW!$J:$J,MATCHUP!$A68,SWISSW!$F:$F,"Lost"))/(COUNTIFS(SWISSW!$I:$I,MATCHUP!$A68,SWISSW!$J:$J,MATCHUP!CH$1)-COUNTIFS(SWISSW!$I:$I,MATCHUP!$A68,SWISSW!$J:$J,MATCHUP!CH$1,SWISSW!$F:$F,"Draw")+COUNTIFS(SWISSW!$I:$I,MATCHUP!CH$1,SWISSW!$J:$J,MATCHUP!$A68)-COUNTIFS(SWISSW!$I:$I,MATCHUP!CH$1,SWISSW!$J:$J,MATCHUP!$A68,SWISSW!$F:$F,"Draw")),"-")</f>
        <v>-</v>
      </c>
      <c r="CI68" s="5" t="str">
        <f ca="1">IFERROR((COUNTIFS(SWISSW!$I:$I,MATCHUP!$A68,SWISSW!$J:$J,MATCHUP!CI$1,SWISSW!$F:$F,"Won")+COUNTIFS(SWISSW!$I:$I,MATCHUP!CI$1,SWISSW!$J:$J,MATCHUP!$A68,SWISSW!$F:$F,"Lost"))/(COUNTIFS(SWISSW!$I:$I,MATCHUP!$A68,SWISSW!$J:$J,MATCHUP!CI$1)-COUNTIFS(SWISSW!$I:$I,MATCHUP!$A68,SWISSW!$J:$J,MATCHUP!CI$1,SWISSW!$F:$F,"Draw")+COUNTIFS(SWISSW!$I:$I,MATCHUP!CI$1,SWISSW!$J:$J,MATCHUP!$A68)-COUNTIFS(SWISSW!$I:$I,MATCHUP!CI$1,SWISSW!$J:$J,MATCHUP!$A68,SWISSW!$F:$F,"Draw")),"-")</f>
        <v>-</v>
      </c>
      <c r="CJ68" s="5" t="str">
        <f ca="1">IFERROR((COUNTIFS(SWISSW!$I:$I,MATCHUP!$A68,SWISSW!$J:$J,MATCHUP!CJ$1,SWISSW!$F:$F,"Won")+COUNTIFS(SWISSW!$I:$I,MATCHUP!CJ$1,SWISSW!$J:$J,MATCHUP!$A68,SWISSW!$F:$F,"Lost"))/(COUNTIFS(SWISSW!$I:$I,MATCHUP!$A68,SWISSW!$J:$J,MATCHUP!CJ$1)-COUNTIFS(SWISSW!$I:$I,MATCHUP!$A68,SWISSW!$J:$J,MATCHUP!CJ$1,SWISSW!$F:$F,"Draw")+COUNTIFS(SWISSW!$I:$I,MATCHUP!CJ$1,SWISSW!$J:$J,MATCHUP!$A68)-COUNTIFS(SWISSW!$I:$I,MATCHUP!CJ$1,SWISSW!$J:$J,MATCHUP!$A68,SWISSW!$F:$F,"Draw")),"-")</f>
        <v>-</v>
      </c>
      <c r="CK68" s="5" t="str">
        <f ca="1">IFERROR((COUNTIFS(SWISSW!$I:$I,MATCHUP!$A68,SWISSW!$J:$J,MATCHUP!CK$1,SWISSW!$F:$F,"Won")+COUNTIFS(SWISSW!$I:$I,MATCHUP!CK$1,SWISSW!$J:$J,MATCHUP!$A68,SWISSW!$F:$F,"Lost"))/(COUNTIFS(SWISSW!$I:$I,MATCHUP!$A68,SWISSW!$J:$J,MATCHUP!CK$1)-COUNTIFS(SWISSW!$I:$I,MATCHUP!$A68,SWISSW!$J:$J,MATCHUP!CK$1,SWISSW!$F:$F,"Draw")+COUNTIFS(SWISSW!$I:$I,MATCHUP!CK$1,SWISSW!$J:$J,MATCHUP!$A68)-COUNTIFS(SWISSW!$I:$I,MATCHUP!CK$1,SWISSW!$J:$J,MATCHUP!$A68,SWISSW!$F:$F,"Draw")),"-")</f>
        <v>-</v>
      </c>
      <c r="CL68" s="5" t="str">
        <f ca="1">IFERROR((COUNTIFS(SWISSW!$I:$I,MATCHUP!$A68,SWISSW!$J:$J,MATCHUP!CL$1,SWISSW!$F:$F,"Won")+COUNTIFS(SWISSW!$I:$I,MATCHUP!CL$1,SWISSW!$J:$J,MATCHUP!$A68,SWISSW!$F:$F,"Lost"))/(COUNTIFS(SWISSW!$I:$I,MATCHUP!$A68,SWISSW!$J:$J,MATCHUP!CL$1)-COUNTIFS(SWISSW!$I:$I,MATCHUP!$A68,SWISSW!$J:$J,MATCHUP!CL$1,SWISSW!$F:$F,"Draw")+COUNTIFS(SWISSW!$I:$I,MATCHUP!CL$1,SWISSW!$J:$J,MATCHUP!$A68)-COUNTIFS(SWISSW!$I:$I,MATCHUP!CL$1,SWISSW!$J:$J,MATCHUP!$A68,SWISSW!$F:$F,"Draw")),"-")</f>
        <v>-</v>
      </c>
      <c r="CM68" s="5" t="str">
        <f ca="1">IFERROR((COUNTIFS(SWISSW!$I:$I,MATCHUP!$A68,SWISSW!$J:$J,MATCHUP!CM$1,SWISSW!$F:$F,"Won")+COUNTIFS(SWISSW!$I:$I,MATCHUP!CM$1,SWISSW!$J:$J,MATCHUP!$A68,SWISSW!$F:$F,"Lost"))/(COUNTIFS(SWISSW!$I:$I,MATCHUP!$A68,SWISSW!$J:$J,MATCHUP!CM$1)-COUNTIFS(SWISSW!$I:$I,MATCHUP!$A68,SWISSW!$J:$J,MATCHUP!CM$1,SWISSW!$F:$F,"Draw")+COUNTIFS(SWISSW!$I:$I,MATCHUP!CM$1,SWISSW!$J:$J,MATCHUP!$A68)-COUNTIFS(SWISSW!$I:$I,MATCHUP!CM$1,SWISSW!$J:$J,MATCHUP!$A68,SWISSW!$F:$F,"Draw")),"-")</f>
        <v>-</v>
      </c>
      <c r="CN68" s="5" t="str">
        <f ca="1">IFERROR((COUNTIFS(SWISSW!$I:$I,MATCHUP!$A68,SWISSW!$J:$J,MATCHUP!CN$1,SWISSW!$F:$F,"Won")+COUNTIFS(SWISSW!$I:$I,MATCHUP!CN$1,SWISSW!$J:$J,MATCHUP!$A68,SWISSW!$F:$F,"Lost"))/(COUNTIFS(SWISSW!$I:$I,MATCHUP!$A68,SWISSW!$J:$J,MATCHUP!CN$1)-COUNTIFS(SWISSW!$I:$I,MATCHUP!$A68,SWISSW!$J:$J,MATCHUP!CN$1,SWISSW!$F:$F,"Draw")+COUNTIFS(SWISSW!$I:$I,MATCHUP!CN$1,SWISSW!$J:$J,MATCHUP!$A68)-COUNTIFS(SWISSW!$I:$I,MATCHUP!CN$1,SWISSW!$J:$J,MATCHUP!$A68,SWISSW!$F:$F,"Draw")),"-")</f>
        <v>-</v>
      </c>
      <c r="CO68" s="5" t="str">
        <f ca="1">IFERROR((COUNTIFS(SWISSW!$I:$I,MATCHUP!$A68,SWISSW!$J:$J,MATCHUP!CO$1,SWISSW!$F:$F,"Won")+COUNTIFS(SWISSW!$I:$I,MATCHUP!CO$1,SWISSW!$J:$J,MATCHUP!$A68,SWISSW!$F:$F,"Lost"))/(COUNTIFS(SWISSW!$I:$I,MATCHUP!$A68,SWISSW!$J:$J,MATCHUP!CO$1)-COUNTIFS(SWISSW!$I:$I,MATCHUP!$A68,SWISSW!$J:$J,MATCHUP!CO$1,SWISSW!$F:$F,"Draw")+COUNTIFS(SWISSW!$I:$I,MATCHUP!CO$1,SWISSW!$J:$J,MATCHUP!$A68)-COUNTIFS(SWISSW!$I:$I,MATCHUP!CO$1,SWISSW!$J:$J,MATCHUP!$A68,SWISSW!$F:$F,"Draw")),"-")</f>
        <v>-</v>
      </c>
      <c r="CP68" s="5" t="str">
        <f ca="1">IFERROR((COUNTIFS(SWISSW!$I:$I,MATCHUP!$A68,SWISSW!$J:$J,MATCHUP!CP$1,SWISSW!$F:$F,"Won")+COUNTIFS(SWISSW!$I:$I,MATCHUP!CP$1,SWISSW!$J:$J,MATCHUP!$A68,SWISSW!$F:$F,"Lost"))/(COUNTIFS(SWISSW!$I:$I,MATCHUP!$A68,SWISSW!$J:$J,MATCHUP!CP$1)-COUNTIFS(SWISSW!$I:$I,MATCHUP!$A68,SWISSW!$J:$J,MATCHUP!CP$1,SWISSW!$F:$F,"Draw")+COUNTIFS(SWISSW!$I:$I,MATCHUP!CP$1,SWISSW!$J:$J,MATCHUP!$A68)-COUNTIFS(SWISSW!$I:$I,MATCHUP!CP$1,SWISSW!$J:$J,MATCHUP!$A68,SWISSW!$F:$F,"Draw")),"-")</f>
        <v>-</v>
      </c>
      <c r="CQ68" s="5" t="str">
        <f ca="1">IFERROR((COUNTIFS(SWISSW!$I:$I,MATCHUP!$A68,SWISSW!$J:$J,MATCHUP!CQ$1,SWISSW!$F:$F,"Won")+COUNTIFS(SWISSW!$I:$I,MATCHUP!CQ$1,SWISSW!$J:$J,MATCHUP!$A68,SWISSW!$F:$F,"Lost"))/(COUNTIFS(SWISSW!$I:$I,MATCHUP!$A68,SWISSW!$J:$J,MATCHUP!CQ$1)-COUNTIFS(SWISSW!$I:$I,MATCHUP!$A68,SWISSW!$J:$J,MATCHUP!CQ$1,SWISSW!$F:$F,"Draw")+COUNTIFS(SWISSW!$I:$I,MATCHUP!CQ$1,SWISSW!$J:$J,MATCHUP!$A68)-COUNTIFS(SWISSW!$I:$I,MATCHUP!CQ$1,SWISSW!$J:$J,MATCHUP!$A68,SWISSW!$F:$F,"Draw")),"-")</f>
        <v>-</v>
      </c>
      <c r="CR68" s="5" t="str">
        <f ca="1">IFERROR((COUNTIFS(SWISSW!$I:$I,MATCHUP!$A68,SWISSW!$J:$J,MATCHUP!CR$1,SWISSW!$F:$F,"Won")+COUNTIFS(SWISSW!$I:$I,MATCHUP!CR$1,SWISSW!$J:$J,MATCHUP!$A68,SWISSW!$F:$F,"Lost"))/(COUNTIFS(SWISSW!$I:$I,MATCHUP!$A68,SWISSW!$J:$J,MATCHUP!CR$1)-COUNTIFS(SWISSW!$I:$I,MATCHUP!$A68,SWISSW!$J:$J,MATCHUP!CR$1,SWISSW!$F:$F,"Draw")+COUNTIFS(SWISSW!$I:$I,MATCHUP!CR$1,SWISSW!$J:$J,MATCHUP!$A68)-COUNTIFS(SWISSW!$I:$I,MATCHUP!CR$1,SWISSW!$J:$J,MATCHUP!$A68,SWISSW!$F:$F,"Draw")),"-")</f>
        <v>-</v>
      </c>
      <c r="CS68" s="5" t="str">
        <f ca="1">IFERROR((COUNTIFS(SWISSW!$I:$I,MATCHUP!$A68,SWISSW!$J:$J,MATCHUP!CS$1,SWISSW!$F:$F,"Won")+COUNTIFS(SWISSW!$I:$I,MATCHUP!CS$1,SWISSW!$J:$J,MATCHUP!$A68,SWISSW!$F:$F,"Lost"))/(COUNTIFS(SWISSW!$I:$I,MATCHUP!$A68,SWISSW!$J:$J,MATCHUP!CS$1)-COUNTIFS(SWISSW!$I:$I,MATCHUP!$A68,SWISSW!$J:$J,MATCHUP!CS$1,SWISSW!$F:$F,"Draw")+COUNTIFS(SWISSW!$I:$I,MATCHUP!CS$1,SWISSW!$J:$J,MATCHUP!$A68)-COUNTIFS(SWISSW!$I:$I,MATCHUP!CS$1,SWISSW!$J:$J,MATCHUP!$A68,SWISSW!$F:$F,"Draw")),"-")</f>
        <v>-</v>
      </c>
      <c r="CT68" s="5" t="str">
        <f ca="1">IFERROR((COUNTIFS(SWISSW!$I:$I,MATCHUP!$A68,SWISSW!$J:$J,MATCHUP!CT$1,SWISSW!$F:$F,"Won")+COUNTIFS(SWISSW!$I:$I,MATCHUP!CT$1,SWISSW!$J:$J,MATCHUP!$A68,SWISSW!$F:$F,"Lost"))/(COUNTIFS(SWISSW!$I:$I,MATCHUP!$A68,SWISSW!$J:$J,MATCHUP!CT$1)-COUNTIFS(SWISSW!$I:$I,MATCHUP!$A68,SWISSW!$J:$J,MATCHUP!CT$1,SWISSW!$F:$F,"Draw")+COUNTIFS(SWISSW!$I:$I,MATCHUP!CT$1,SWISSW!$J:$J,MATCHUP!$A68)-COUNTIFS(SWISSW!$I:$I,MATCHUP!CT$1,SWISSW!$J:$J,MATCHUP!$A68,SWISSW!$F:$F,"Draw")),"-")</f>
        <v>-</v>
      </c>
      <c r="CU68" s="5" t="str">
        <f ca="1">IFERROR((COUNTIFS(SWISSW!$I:$I,MATCHUP!$A68,SWISSW!$J:$J,MATCHUP!CU$1,SWISSW!$F:$F,"Won")+COUNTIFS(SWISSW!$I:$I,MATCHUP!CU$1,SWISSW!$J:$J,MATCHUP!$A68,SWISSW!$F:$F,"Lost"))/(COUNTIFS(SWISSW!$I:$I,MATCHUP!$A68,SWISSW!$J:$J,MATCHUP!CU$1)-COUNTIFS(SWISSW!$I:$I,MATCHUP!$A68,SWISSW!$J:$J,MATCHUP!CU$1,SWISSW!$F:$F,"Draw")+COUNTIFS(SWISSW!$I:$I,MATCHUP!CU$1,SWISSW!$J:$J,MATCHUP!$A68)-COUNTIFS(SWISSW!$I:$I,MATCHUP!CU$1,SWISSW!$J:$J,MATCHUP!$A68,SWISSW!$F:$F,"Draw")),"-")</f>
        <v>-</v>
      </c>
      <c r="CV68" s="5" t="str">
        <f ca="1">IFERROR((COUNTIFS(SWISSW!$I:$I,MATCHUP!$A68,SWISSW!$J:$J,MATCHUP!CV$1,SWISSW!$F:$F,"Won")+COUNTIFS(SWISSW!$I:$I,MATCHUP!CV$1,SWISSW!$J:$J,MATCHUP!$A68,SWISSW!$F:$F,"Lost"))/(COUNTIFS(SWISSW!$I:$I,MATCHUP!$A68,SWISSW!$J:$J,MATCHUP!CV$1)-COUNTIFS(SWISSW!$I:$I,MATCHUP!$A68,SWISSW!$J:$J,MATCHUP!CV$1,SWISSW!$F:$F,"Draw")+COUNTIFS(SWISSW!$I:$I,MATCHUP!CV$1,SWISSW!$J:$J,MATCHUP!$A68)-COUNTIFS(SWISSW!$I:$I,MATCHUP!CV$1,SWISSW!$J:$J,MATCHUP!$A68,SWISSW!$F:$F,"Draw")),"-")</f>
        <v>-</v>
      </c>
    </row>
    <row r="69" spans="1:100" ht="55" customHeight="1" x14ac:dyDescent="0.3">
      <c r="A69" s="3" cm="1">
        <f t="array" aca="1" ref="A69" ca="1">INDIRECT(ADDRESS(ROW(),1,,1,"METABREAK"))</f>
        <v>0</v>
      </c>
      <c r="B69" s="5" t="str">
        <f ca="1">IFERROR((COUNTIFS(SWISSW!$I:$I,MATCHUP!$A69,SWISSW!$J:$J,MATCHUP!B$1,SWISSW!$F:$F,"Won")+COUNTIFS(SWISSW!$I:$I,MATCHUP!B$1,SWISSW!$J:$J,MATCHUP!$A69,SWISSW!$F:$F,"Lost"))/(COUNTIFS(SWISSW!$I:$I,MATCHUP!$A69,SWISSW!$J:$J,MATCHUP!B$1)-COUNTIFS(SWISSW!$I:$I,MATCHUP!$A69,SWISSW!$J:$J,MATCHUP!B$1,SWISSW!$F:$F,"Draw")+COUNTIFS(SWISSW!$I:$I,MATCHUP!B$1,SWISSW!$J:$J,MATCHUP!$A69)-COUNTIFS(SWISSW!$I:$I,MATCHUP!B$1,SWISSW!$J:$J,MATCHUP!$A69,SWISSW!$F:$F,"Draw")),"-")</f>
        <v>-</v>
      </c>
      <c r="C69" s="5" t="str">
        <f ca="1">IFERROR((COUNTIFS(SWISSW!$I:$I,MATCHUP!$A69,SWISSW!$J:$J,MATCHUP!C$1,SWISSW!$F:$F,"Won")+COUNTIFS(SWISSW!$I:$I,MATCHUP!C$1,SWISSW!$J:$J,MATCHUP!$A69,SWISSW!$F:$F,"Lost"))/(COUNTIFS(SWISSW!$I:$I,MATCHUP!$A69,SWISSW!$J:$J,MATCHUP!C$1)-COUNTIFS(SWISSW!$I:$I,MATCHUP!$A69,SWISSW!$J:$J,MATCHUP!C$1,SWISSW!$F:$F,"Draw")+COUNTIFS(SWISSW!$I:$I,MATCHUP!C$1,SWISSW!$J:$J,MATCHUP!$A69)-COUNTIFS(SWISSW!$I:$I,MATCHUP!C$1,SWISSW!$J:$J,MATCHUP!$A69,SWISSW!$F:$F,"Draw")),"-")</f>
        <v>-</v>
      </c>
      <c r="D69" s="5" t="str">
        <f ca="1">IFERROR((COUNTIFS(SWISSW!$I:$I,MATCHUP!$A69,SWISSW!$J:$J,MATCHUP!D$1,SWISSW!$F:$F,"Won")+COUNTIFS(SWISSW!$I:$I,MATCHUP!D$1,SWISSW!$J:$J,MATCHUP!$A69,SWISSW!$F:$F,"Lost"))/(COUNTIFS(SWISSW!$I:$I,MATCHUP!$A69,SWISSW!$J:$J,MATCHUP!D$1)-COUNTIFS(SWISSW!$I:$I,MATCHUP!$A69,SWISSW!$J:$J,MATCHUP!D$1,SWISSW!$F:$F,"Draw")+COUNTIFS(SWISSW!$I:$I,MATCHUP!D$1,SWISSW!$J:$J,MATCHUP!$A69)-COUNTIFS(SWISSW!$I:$I,MATCHUP!D$1,SWISSW!$J:$J,MATCHUP!$A69,SWISSW!$F:$F,"Draw")),"-")</f>
        <v>-</v>
      </c>
      <c r="E69" s="5" t="str">
        <f ca="1">IFERROR((COUNTIFS(SWISSW!$I:$I,MATCHUP!$A69,SWISSW!$J:$J,MATCHUP!E$1,SWISSW!$F:$F,"Won")+COUNTIFS(SWISSW!$I:$I,MATCHUP!E$1,SWISSW!$J:$J,MATCHUP!$A69,SWISSW!$F:$F,"Lost"))/(COUNTIFS(SWISSW!$I:$I,MATCHUP!$A69,SWISSW!$J:$J,MATCHUP!E$1)-COUNTIFS(SWISSW!$I:$I,MATCHUP!$A69,SWISSW!$J:$J,MATCHUP!E$1,SWISSW!$F:$F,"Draw")+COUNTIFS(SWISSW!$I:$I,MATCHUP!E$1,SWISSW!$J:$J,MATCHUP!$A69)-COUNTIFS(SWISSW!$I:$I,MATCHUP!E$1,SWISSW!$J:$J,MATCHUP!$A69,SWISSW!$F:$F,"Draw")),"-")</f>
        <v>-</v>
      </c>
      <c r="F69" s="5" t="str">
        <f ca="1">IFERROR((COUNTIFS(SWISSW!$I:$I,MATCHUP!$A69,SWISSW!$J:$J,MATCHUP!F$1,SWISSW!$F:$F,"Won")+COUNTIFS(SWISSW!$I:$I,MATCHUP!F$1,SWISSW!$J:$J,MATCHUP!$A69,SWISSW!$F:$F,"Lost"))/(COUNTIFS(SWISSW!$I:$I,MATCHUP!$A69,SWISSW!$J:$J,MATCHUP!F$1)-COUNTIFS(SWISSW!$I:$I,MATCHUP!$A69,SWISSW!$J:$J,MATCHUP!F$1,SWISSW!$F:$F,"Draw")+COUNTIFS(SWISSW!$I:$I,MATCHUP!F$1,SWISSW!$J:$J,MATCHUP!$A69)-COUNTIFS(SWISSW!$I:$I,MATCHUP!F$1,SWISSW!$J:$J,MATCHUP!$A69,SWISSW!$F:$F,"Draw")),"-")</f>
        <v>-</v>
      </c>
      <c r="G69" s="5" t="str">
        <f ca="1">IFERROR((COUNTIFS(SWISSW!$I:$I,MATCHUP!$A69,SWISSW!$J:$J,MATCHUP!G$1,SWISSW!$F:$F,"Won")+COUNTIFS(SWISSW!$I:$I,MATCHUP!G$1,SWISSW!$J:$J,MATCHUP!$A69,SWISSW!$F:$F,"Lost"))/(COUNTIFS(SWISSW!$I:$I,MATCHUP!$A69,SWISSW!$J:$J,MATCHUP!G$1)-COUNTIFS(SWISSW!$I:$I,MATCHUP!$A69,SWISSW!$J:$J,MATCHUP!G$1,SWISSW!$F:$F,"Draw")+COUNTIFS(SWISSW!$I:$I,MATCHUP!G$1,SWISSW!$J:$J,MATCHUP!$A69)-COUNTIFS(SWISSW!$I:$I,MATCHUP!G$1,SWISSW!$J:$J,MATCHUP!$A69,SWISSW!$F:$F,"Draw")),"-")</f>
        <v>-</v>
      </c>
      <c r="H69" s="5" t="str">
        <f ca="1">IFERROR((COUNTIFS(SWISSW!$I:$I,MATCHUP!$A69,SWISSW!$J:$J,MATCHUP!H$1,SWISSW!$F:$F,"Won")+COUNTIFS(SWISSW!$I:$I,MATCHUP!H$1,SWISSW!$J:$J,MATCHUP!$A69,SWISSW!$F:$F,"Lost"))/(COUNTIFS(SWISSW!$I:$I,MATCHUP!$A69,SWISSW!$J:$J,MATCHUP!H$1)-COUNTIFS(SWISSW!$I:$I,MATCHUP!$A69,SWISSW!$J:$J,MATCHUP!H$1,SWISSW!$F:$F,"Draw")+COUNTIFS(SWISSW!$I:$I,MATCHUP!H$1,SWISSW!$J:$J,MATCHUP!$A69)-COUNTIFS(SWISSW!$I:$I,MATCHUP!H$1,SWISSW!$J:$J,MATCHUP!$A69,SWISSW!$F:$F,"Draw")),"-")</f>
        <v>-</v>
      </c>
      <c r="I69" s="5" t="str">
        <f ca="1">IFERROR((COUNTIFS(SWISSW!$I:$I,MATCHUP!$A69,SWISSW!$J:$J,MATCHUP!I$1,SWISSW!$F:$F,"Won")+COUNTIFS(SWISSW!$I:$I,MATCHUP!I$1,SWISSW!$J:$J,MATCHUP!$A69,SWISSW!$F:$F,"Lost"))/(COUNTIFS(SWISSW!$I:$I,MATCHUP!$A69,SWISSW!$J:$J,MATCHUP!I$1)-COUNTIFS(SWISSW!$I:$I,MATCHUP!$A69,SWISSW!$J:$J,MATCHUP!I$1,SWISSW!$F:$F,"Draw")+COUNTIFS(SWISSW!$I:$I,MATCHUP!I$1,SWISSW!$J:$J,MATCHUP!$A69)-COUNTIFS(SWISSW!$I:$I,MATCHUP!I$1,SWISSW!$J:$J,MATCHUP!$A69,SWISSW!$F:$F,"Draw")),"-")</f>
        <v>-</v>
      </c>
      <c r="J69" s="5" t="str">
        <f ca="1">IFERROR((COUNTIFS(SWISSW!$I:$I,MATCHUP!$A69,SWISSW!$J:$J,MATCHUP!J$1,SWISSW!$F:$F,"Won")+COUNTIFS(SWISSW!$I:$I,MATCHUP!J$1,SWISSW!$J:$J,MATCHUP!$A69,SWISSW!$F:$F,"Lost"))/(COUNTIFS(SWISSW!$I:$I,MATCHUP!$A69,SWISSW!$J:$J,MATCHUP!J$1)-COUNTIFS(SWISSW!$I:$I,MATCHUP!$A69,SWISSW!$J:$J,MATCHUP!J$1,SWISSW!$F:$F,"Draw")+COUNTIFS(SWISSW!$I:$I,MATCHUP!J$1,SWISSW!$J:$J,MATCHUP!$A69)-COUNTIFS(SWISSW!$I:$I,MATCHUP!J$1,SWISSW!$J:$J,MATCHUP!$A69,SWISSW!$F:$F,"Draw")),"-")</f>
        <v>-</v>
      </c>
      <c r="K69" s="5" t="str">
        <f ca="1">IFERROR((COUNTIFS(SWISSW!$I:$I,MATCHUP!$A69,SWISSW!$J:$J,MATCHUP!K$1,SWISSW!$F:$F,"Won")+COUNTIFS(SWISSW!$I:$I,MATCHUP!K$1,SWISSW!$J:$J,MATCHUP!$A69,SWISSW!$F:$F,"Lost"))/(COUNTIFS(SWISSW!$I:$I,MATCHUP!$A69,SWISSW!$J:$J,MATCHUP!K$1)-COUNTIFS(SWISSW!$I:$I,MATCHUP!$A69,SWISSW!$J:$J,MATCHUP!K$1,SWISSW!$F:$F,"Draw")+COUNTIFS(SWISSW!$I:$I,MATCHUP!K$1,SWISSW!$J:$J,MATCHUP!$A69)-COUNTIFS(SWISSW!$I:$I,MATCHUP!K$1,SWISSW!$J:$J,MATCHUP!$A69,SWISSW!$F:$F,"Draw")),"-")</f>
        <v>-</v>
      </c>
      <c r="L69" s="5" t="str">
        <f ca="1">IFERROR((COUNTIFS(SWISSW!$I:$I,MATCHUP!$A69,SWISSW!$J:$J,MATCHUP!L$1,SWISSW!$F:$F,"Won")+COUNTIFS(SWISSW!$I:$I,MATCHUP!L$1,SWISSW!$J:$J,MATCHUP!$A69,SWISSW!$F:$F,"Lost"))/(COUNTIFS(SWISSW!$I:$I,MATCHUP!$A69,SWISSW!$J:$J,MATCHUP!L$1)-COUNTIFS(SWISSW!$I:$I,MATCHUP!$A69,SWISSW!$J:$J,MATCHUP!L$1,SWISSW!$F:$F,"Draw")+COUNTIFS(SWISSW!$I:$I,MATCHUP!L$1,SWISSW!$J:$J,MATCHUP!$A69)-COUNTIFS(SWISSW!$I:$I,MATCHUP!L$1,SWISSW!$J:$J,MATCHUP!$A69,SWISSW!$F:$F,"Draw")),"-")</f>
        <v>-</v>
      </c>
      <c r="M69" s="5" t="str">
        <f ca="1">IFERROR((COUNTIFS(SWISSW!$I:$I,MATCHUP!$A69,SWISSW!$J:$J,MATCHUP!M$1,SWISSW!$F:$F,"Won")+COUNTIFS(SWISSW!$I:$I,MATCHUP!M$1,SWISSW!$J:$J,MATCHUP!$A69,SWISSW!$F:$F,"Lost"))/(COUNTIFS(SWISSW!$I:$I,MATCHUP!$A69,SWISSW!$J:$J,MATCHUP!M$1)-COUNTIFS(SWISSW!$I:$I,MATCHUP!$A69,SWISSW!$J:$J,MATCHUP!M$1,SWISSW!$F:$F,"Draw")+COUNTIFS(SWISSW!$I:$I,MATCHUP!M$1,SWISSW!$J:$J,MATCHUP!$A69)-COUNTIFS(SWISSW!$I:$I,MATCHUP!M$1,SWISSW!$J:$J,MATCHUP!$A69,SWISSW!$F:$F,"Draw")),"-")</f>
        <v>-</v>
      </c>
      <c r="N69" s="5" t="str">
        <f ca="1">IFERROR((COUNTIFS(SWISSW!$I:$I,MATCHUP!$A69,SWISSW!$J:$J,MATCHUP!N$1,SWISSW!$F:$F,"Won")+COUNTIFS(SWISSW!$I:$I,MATCHUP!N$1,SWISSW!$J:$J,MATCHUP!$A69,SWISSW!$F:$F,"Lost"))/(COUNTIFS(SWISSW!$I:$I,MATCHUP!$A69,SWISSW!$J:$J,MATCHUP!N$1)-COUNTIFS(SWISSW!$I:$I,MATCHUP!$A69,SWISSW!$J:$J,MATCHUP!N$1,SWISSW!$F:$F,"Draw")+COUNTIFS(SWISSW!$I:$I,MATCHUP!N$1,SWISSW!$J:$J,MATCHUP!$A69)-COUNTIFS(SWISSW!$I:$I,MATCHUP!N$1,SWISSW!$J:$J,MATCHUP!$A69,SWISSW!$F:$F,"Draw")),"-")</f>
        <v>-</v>
      </c>
      <c r="O69" s="5" t="str">
        <f ca="1">IFERROR((COUNTIFS(SWISSW!$I:$I,MATCHUP!$A69,SWISSW!$J:$J,MATCHUP!O$1,SWISSW!$F:$F,"Won")+COUNTIFS(SWISSW!$I:$I,MATCHUP!O$1,SWISSW!$J:$J,MATCHUP!$A69,SWISSW!$F:$F,"Lost"))/(COUNTIFS(SWISSW!$I:$I,MATCHUP!$A69,SWISSW!$J:$J,MATCHUP!O$1)-COUNTIFS(SWISSW!$I:$I,MATCHUP!$A69,SWISSW!$J:$J,MATCHUP!O$1,SWISSW!$F:$F,"Draw")+COUNTIFS(SWISSW!$I:$I,MATCHUP!O$1,SWISSW!$J:$J,MATCHUP!$A69)-COUNTIFS(SWISSW!$I:$I,MATCHUP!O$1,SWISSW!$J:$J,MATCHUP!$A69,SWISSW!$F:$F,"Draw")),"-")</f>
        <v>-</v>
      </c>
      <c r="P69" s="5" t="str">
        <f ca="1">IFERROR((COUNTIFS(SWISSW!$I:$I,MATCHUP!$A69,SWISSW!$J:$J,MATCHUP!P$1,SWISSW!$F:$F,"Won")+COUNTIFS(SWISSW!$I:$I,MATCHUP!P$1,SWISSW!$J:$J,MATCHUP!$A69,SWISSW!$F:$F,"Lost"))/(COUNTIFS(SWISSW!$I:$I,MATCHUP!$A69,SWISSW!$J:$J,MATCHUP!P$1)-COUNTIFS(SWISSW!$I:$I,MATCHUP!$A69,SWISSW!$J:$J,MATCHUP!P$1,SWISSW!$F:$F,"Draw")+COUNTIFS(SWISSW!$I:$I,MATCHUP!P$1,SWISSW!$J:$J,MATCHUP!$A69)-COUNTIFS(SWISSW!$I:$I,MATCHUP!P$1,SWISSW!$J:$J,MATCHUP!$A69,SWISSW!$F:$F,"Draw")),"-")</f>
        <v>-</v>
      </c>
      <c r="Q69" s="5" t="str">
        <f ca="1">IFERROR((COUNTIFS(SWISSW!$I:$I,MATCHUP!$A69,SWISSW!$J:$J,MATCHUP!Q$1,SWISSW!$F:$F,"Won")+COUNTIFS(SWISSW!$I:$I,MATCHUP!Q$1,SWISSW!$J:$J,MATCHUP!$A69,SWISSW!$F:$F,"Lost"))/(COUNTIFS(SWISSW!$I:$I,MATCHUP!$A69,SWISSW!$J:$J,MATCHUP!Q$1)-COUNTIFS(SWISSW!$I:$I,MATCHUP!$A69,SWISSW!$J:$J,MATCHUP!Q$1,SWISSW!$F:$F,"Draw")+COUNTIFS(SWISSW!$I:$I,MATCHUP!Q$1,SWISSW!$J:$J,MATCHUP!$A69)-COUNTIFS(SWISSW!$I:$I,MATCHUP!Q$1,SWISSW!$J:$J,MATCHUP!$A69,SWISSW!$F:$F,"Draw")),"-")</f>
        <v>-</v>
      </c>
      <c r="R69" s="5" t="str">
        <f ca="1">IFERROR((COUNTIFS(SWISSW!$I:$I,MATCHUP!$A69,SWISSW!$J:$J,MATCHUP!R$1,SWISSW!$F:$F,"Won")+COUNTIFS(SWISSW!$I:$I,MATCHUP!R$1,SWISSW!$J:$J,MATCHUP!$A69,SWISSW!$F:$F,"Lost"))/(COUNTIFS(SWISSW!$I:$I,MATCHUP!$A69,SWISSW!$J:$J,MATCHUP!R$1)-COUNTIFS(SWISSW!$I:$I,MATCHUP!$A69,SWISSW!$J:$J,MATCHUP!R$1,SWISSW!$F:$F,"Draw")+COUNTIFS(SWISSW!$I:$I,MATCHUP!R$1,SWISSW!$J:$J,MATCHUP!$A69)-COUNTIFS(SWISSW!$I:$I,MATCHUP!R$1,SWISSW!$J:$J,MATCHUP!$A69,SWISSW!$F:$F,"Draw")),"-")</f>
        <v>-</v>
      </c>
      <c r="S69" s="5" t="str">
        <f ca="1">IFERROR((COUNTIFS(SWISSW!$I:$I,MATCHUP!$A69,SWISSW!$J:$J,MATCHUP!S$1,SWISSW!$F:$F,"Won")+COUNTIFS(SWISSW!$I:$I,MATCHUP!S$1,SWISSW!$J:$J,MATCHUP!$A69,SWISSW!$F:$F,"Lost"))/(COUNTIFS(SWISSW!$I:$I,MATCHUP!$A69,SWISSW!$J:$J,MATCHUP!S$1)-COUNTIFS(SWISSW!$I:$I,MATCHUP!$A69,SWISSW!$J:$J,MATCHUP!S$1,SWISSW!$F:$F,"Draw")+COUNTIFS(SWISSW!$I:$I,MATCHUP!S$1,SWISSW!$J:$J,MATCHUP!$A69)-COUNTIFS(SWISSW!$I:$I,MATCHUP!S$1,SWISSW!$J:$J,MATCHUP!$A69,SWISSW!$F:$F,"Draw")),"-")</f>
        <v>-</v>
      </c>
      <c r="T69" s="5" t="str">
        <f ca="1">IFERROR((COUNTIFS(SWISSW!$I:$I,MATCHUP!$A69,SWISSW!$J:$J,MATCHUP!T$1,SWISSW!$F:$F,"Won")+COUNTIFS(SWISSW!$I:$I,MATCHUP!T$1,SWISSW!$J:$J,MATCHUP!$A69,SWISSW!$F:$F,"Lost"))/(COUNTIFS(SWISSW!$I:$I,MATCHUP!$A69,SWISSW!$J:$J,MATCHUP!T$1)-COUNTIFS(SWISSW!$I:$I,MATCHUP!$A69,SWISSW!$J:$J,MATCHUP!T$1,SWISSW!$F:$F,"Draw")+COUNTIFS(SWISSW!$I:$I,MATCHUP!T$1,SWISSW!$J:$J,MATCHUP!$A69)-COUNTIFS(SWISSW!$I:$I,MATCHUP!T$1,SWISSW!$J:$J,MATCHUP!$A69,SWISSW!$F:$F,"Draw")),"-")</f>
        <v>-</v>
      </c>
      <c r="U69" s="5" t="str">
        <f ca="1">IFERROR((COUNTIFS(SWISSW!$I:$I,MATCHUP!$A69,SWISSW!$J:$J,MATCHUP!U$1,SWISSW!$F:$F,"Won")+COUNTIFS(SWISSW!$I:$I,MATCHUP!U$1,SWISSW!$J:$J,MATCHUP!$A69,SWISSW!$F:$F,"Lost"))/(COUNTIFS(SWISSW!$I:$I,MATCHUP!$A69,SWISSW!$J:$J,MATCHUP!U$1)-COUNTIFS(SWISSW!$I:$I,MATCHUP!$A69,SWISSW!$J:$J,MATCHUP!U$1,SWISSW!$F:$F,"Draw")+COUNTIFS(SWISSW!$I:$I,MATCHUP!U$1,SWISSW!$J:$J,MATCHUP!$A69)-COUNTIFS(SWISSW!$I:$I,MATCHUP!U$1,SWISSW!$J:$J,MATCHUP!$A69,SWISSW!$F:$F,"Draw")),"-")</f>
        <v>-</v>
      </c>
      <c r="V69" s="5" t="str">
        <f ca="1">IFERROR((COUNTIFS(SWISSW!$I:$I,MATCHUP!$A69,SWISSW!$J:$J,MATCHUP!V$1,SWISSW!$F:$F,"Won")+COUNTIFS(SWISSW!$I:$I,MATCHUP!V$1,SWISSW!$J:$J,MATCHUP!$A69,SWISSW!$F:$F,"Lost"))/(COUNTIFS(SWISSW!$I:$I,MATCHUP!$A69,SWISSW!$J:$J,MATCHUP!V$1)-COUNTIFS(SWISSW!$I:$I,MATCHUP!$A69,SWISSW!$J:$J,MATCHUP!V$1,SWISSW!$F:$F,"Draw")+COUNTIFS(SWISSW!$I:$I,MATCHUP!V$1,SWISSW!$J:$J,MATCHUP!$A69)-COUNTIFS(SWISSW!$I:$I,MATCHUP!V$1,SWISSW!$J:$J,MATCHUP!$A69,SWISSW!$F:$F,"Draw")),"-")</f>
        <v>-</v>
      </c>
      <c r="W69" s="5" t="str">
        <f ca="1">IFERROR((COUNTIFS(SWISSW!$I:$I,MATCHUP!$A69,SWISSW!$J:$J,MATCHUP!W$1,SWISSW!$F:$F,"Won")+COUNTIFS(SWISSW!$I:$I,MATCHUP!W$1,SWISSW!$J:$J,MATCHUP!$A69,SWISSW!$F:$F,"Lost"))/(COUNTIFS(SWISSW!$I:$I,MATCHUP!$A69,SWISSW!$J:$J,MATCHUP!W$1)-COUNTIFS(SWISSW!$I:$I,MATCHUP!$A69,SWISSW!$J:$J,MATCHUP!W$1,SWISSW!$F:$F,"Draw")+COUNTIFS(SWISSW!$I:$I,MATCHUP!W$1,SWISSW!$J:$J,MATCHUP!$A69)-COUNTIFS(SWISSW!$I:$I,MATCHUP!W$1,SWISSW!$J:$J,MATCHUP!$A69,SWISSW!$F:$F,"Draw")),"-")</f>
        <v>-</v>
      </c>
      <c r="X69" s="5" t="str">
        <f ca="1">IFERROR((COUNTIFS(SWISSW!$I:$I,MATCHUP!$A69,SWISSW!$J:$J,MATCHUP!X$1,SWISSW!$F:$F,"Won")+COUNTIFS(SWISSW!$I:$I,MATCHUP!X$1,SWISSW!$J:$J,MATCHUP!$A69,SWISSW!$F:$F,"Lost"))/(COUNTIFS(SWISSW!$I:$I,MATCHUP!$A69,SWISSW!$J:$J,MATCHUP!X$1)-COUNTIFS(SWISSW!$I:$I,MATCHUP!$A69,SWISSW!$J:$J,MATCHUP!X$1,SWISSW!$F:$F,"Draw")+COUNTIFS(SWISSW!$I:$I,MATCHUP!X$1,SWISSW!$J:$J,MATCHUP!$A69)-COUNTIFS(SWISSW!$I:$I,MATCHUP!X$1,SWISSW!$J:$J,MATCHUP!$A69,SWISSW!$F:$F,"Draw")),"-")</f>
        <v>-</v>
      </c>
      <c r="Y69" s="5" t="str">
        <f ca="1">IFERROR((COUNTIFS(SWISSW!$I:$I,MATCHUP!$A69,SWISSW!$J:$J,MATCHUP!Y$1,SWISSW!$F:$F,"Won")+COUNTIFS(SWISSW!$I:$I,MATCHUP!Y$1,SWISSW!$J:$J,MATCHUP!$A69,SWISSW!$F:$F,"Lost"))/(COUNTIFS(SWISSW!$I:$I,MATCHUP!$A69,SWISSW!$J:$J,MATCHUP!Y$1)-COUNTIFS(SWISSW!$I:$I,MATCHUP!$A69,SWISSW!$J:$J,MATCHUP!Y$1,SWISSW!$F:$F,"Draw")+COUNTIFS(SWISSW!$I:$I,MATCHUP!Y$1,SWISSW!$J:$J,MATCHUP!$A69)-COUNTIFS(SWISSW!$I:$I,MATCHUP!Y$1,SWISSW!$J:$J,MATCHUP!$A69,SWISSW!$F:$F,"Draw")),"-")</f>
        <v>-</v>
      </c>
      <c r="Z69" s="5" t="str">
        <f ca="1">IFERROR((COUNTIFS(SWISSW!$I:$I,MATCHUP!$A69,SWISSW!$J:$J,MATCHUP!Z$1,SWISSW!$F:$F,"Won")+COUNTIFS(SWISSW!$I:$I,MATCHUP!Z$1,SWISSW!$J:$J,MATCHUP!$A69,SWISSW!$F:$F,"Lost"))/(COUNTIFS(SWISSW!$I:$I,MATCHUP!$A69,SWISSW!$J:$J,MATCHUP!Z$1)-COUNTIFS(SWISSW!$I:$I,MATCHUP!$A69,SWISSW!$J:$J,MATCHUP!Z$1,SWISSW!$F:$F,"Draw")+COUNTIFS(SWISSW!$I:$I,MATCHUP!Z$1,SWISSW!$J:$J,MATCHUP!$A69)-COUNTIFS(SWISSW!$I:$I,MATCHUP!Z$1,SWISSW!$J:$J,MATCHUP!$A69,SWISSW!$F:$F,"Draw")),"-")</f>
        <v>-</v>
      </c>
      <c r="AA69" s="5" t="str">
        <f ca="1">IFERROR((COUNTIFS(SWISSW!$I:$I,MATCHUP!$A69,SWISSW!$J:$J,MATCHUP!AA$1,SWISSW!$F:$F,"Won")+COUNTIFS(SWISSW!$I:$I,MATCHUP!AA$1,SWISSW!$J:$J,MATCHUP!$A69,SWISSW!$F:$F,"Lost"))/(COUNTIFS(SWISSW!$I:$I,MATCHUP!$A69,SWISSW!$J:$J,MATCHUP!AA$1)-COUNTIFS(SWISSW!$I:$I,MATCHUP!$A69,SWISSW!$J:$J,MATCHUP!AA$1,SWISSW!$F:$F,"Draw")+COUNTIFS(SWISSW!$I:$I,MATCHUP!AA$1,SWISSW!$J:$J,MATCHUP!$A69)-COUNTIFS(SWISSW!$I:$I,MATCHUP!AA$1,SWISSW!$J:$J,MATCHUP!$A69,SWISSW!$F:$F,"Draw")),"-")</f>
        <v>-</v>
      </c>
      <c r="AB69" s="5" t="str">
        <f ca="1">IFERROR((COUNTIFS(SWISSW!$I:$I,MATCHUP!$A69,SWISSW!$J:$J,MATCHUP!AB$1,SWISSW!$F:$F,"Won")+COUNTIFS(SWISSW!$I:$I,MATCHUP!AB$1,SWISSW!$J:$J,MATCHUP!$A69,SWISSW!$F:$F,"Lost"))/(COUNTIFS(SWISSW!$I:$I,MATCHUP!$A69,SWISSW!$J:$J,MATCHUP!AB$1)-COUNTIFS(SWISSW!$I:$I,MATCHUP!$A69,SWISSW!$J:$J,MATCHUP!AB$1,SWISSW!$F:$F,"Draw")+COUNTIFS(SWISSW!$I:$I,MATCHUP!AB$1,SWISSW!$J:$J,MATCHUP!$A69)-COUNTIFS(SWISSW!$I:$I,MATCHUP!AB$1,SWISSW!$J:$J,MATCHUP!$A69,SWISSW!$F:$F,"Draw")),"-")</f>
        <v>-</v>
      </c>
      <c r="AC69" s="5" t="str">
        <f ca="1">IFERROR((COUNTIFS(SWISSW!$I:$I,MATCHUP!$A69,SWISSW!$J:$J,MATCHUP!AC$1,SWISSW!$F:$F,"Won")+COUNTIFS(SWISSW!$I:$I,MATCHUP!AC$1,SWISSW!$J:$J,MATCHUP!$A69,SWISSW!$F:$F,"Lost"))/(COUNTIFS(SWISSW!$I:$I,MATCHUP!$A69,SWISSW!$J:$J,MATCHUP!AC$1)-COUNTIFS(SWISSW!$I:$I,MATCHUP!$A69,SWISSW!$J:$J,MATCHUP!AC$1,SWISSW!$F:$F,"Draw")+COUNTIFS(SWISSW!$I:$I,MATCHUP!AC$1,SWISSW!$J:$J,MATCHUP!$A69)-COUNTIFS(SWISSW!$I:$I,MATCHUP!AC$1,SWISSW!$J:$J,MATCHUP!$A69,SWISSW!$F:$F,"Draw")),"-")</f>
        <v>-</v>
      </c>
      <c r="AD69" s="5" t="str">
        <f ca="1">IFERROR((COUNTIFS(SWISSW!$I:$I,MATCHUP!$A69,SWISSW!$J:$J,MATCHUP!AD$1,SWISSW!$F:$F,"Won")+COUNTIFS(SWISSW!$I:$I,MATCHUP!AD$1,SWISSW!$J:$J,MATCHUP!$A69,SWISSW!$F:$F,"Lost"))/(COUNTIFS(SWISSW!$I:$I,MATCHUP!$A69,SWISSW!$J:$J,MATCHUP!AD$1)-COUNTIFS(SWISSW!$I:$I,MATCHUP!$A69,SWISSW!$J:$J,MATCHUP!AD$1,SWISSW!$F:$F,"Draw")+COUNTIFS(SWISSW!$I:$I,MATCHUP!AD$1,SWISSW!$J:$J,MATCHUP!$A69)-COUNTIFS(SWISSW!$I:$I,MATCHUP!AD$1,SWISSW!$J:$J,MATCHUP!$A69,SWISSW!$F:$F,"Draw")),"-")</f>
        <v>-</v>
      </c>
      <c r="AE69" s="5" t="str">
        <f ca="1">IFERROR((COUNTIFS(SWISSW!$I:$I,MATCHUP!$A69,SWISSW!$J:$J,MATCHUP!AE$1,SWISSW!$F:$F,"Won")+COUNTIFS(SWISSW!$I:$I,MATCHUP!AE$1,SWISSW!$J:$J,MATCHUP!$A69,SWISSW!$F:$F,"Lost"))/(COUNTIFS(SWISSW!$I:$I,MATCHUP!$A69,SWISSW!$J:$J,MATCHUP!AE$1)-COUNTIFS(SWISSW!$I:$I,MATCHUP!$A69,SWISSW!$J:$J,MATCHUP!AE$1,SWISSW!$F:$F,"Draw")+COUNTIFS(SWISSW!$I:$I,MATCHUP!AE$1,SWISSW!$J:$J,MATCHUP!$A69)-COUNTIFS(SWISSW!$I:$I,MATCHUP!AE$1,SWISSW!$J:$J,MATCHUP!$A69,SWISSW!$F:$F,"Draw")),"-")</f>
        <v>-</v>
      </c>
      <c r="AF69" s="5" t="str">
        <f ca="1">IFERROR((COUNTIFS(SWISSW!$I:$I,MATCHUP!$A69,SWISSW!$J:$J,MATCHUP!AF$1,SWISSW!$F:$F,"Won")+COUNTIFS(SWISSW!$I:$I,MATCHUP!AF$1,SWISSW!$J:$J,MATCHUP!$A69,SWISSW!$F:$F,"Lost"))/(COUNTIFS(SWISSW!$I:$I,MATCHUP!$A69,SWISSW!$J:$J,MATCHUP!AF$1)-COUNTIFS(SWISSW!$I:$I,MATCHUP!$A69,SWISSW!$J:$J,MATCHUP!AF$1,SWISSW!$F:$F,"Draw")+COUNTIFS(SWISSW!$I:$I,MATCHUP!AF$1,SWISSW!$J:$J,MATCHUP!$A69)-COUNTIFS(SWISSW!$I:$I,MATCHUP!AF$1,SWISSW!$J:$J,MATCHUP!$A69,SWISSW!$F:$F,"Draw")),"-")</f>
        <v>-</v>
      </c>
      <c r="AG69" s="5" t="str">
        <f ca="1">IFERROR((COUNTIFS(SWISSW!$I:$I,MATCHUP!$A69,SWISSW!$J:$J,MATCHUP!AG$1,SWISSW!$F:$F,"Won")+COUNTIFS(SWISSW!$I:$I,MATCHUP!AG$1,SWISSW!$J:$J,MATCHUP!$A69,SWISSW!$F:$F,"Lost"))/(COUNTIFS(SWISSW!$I:$I,MATCHUP!$A69,SWISSW!$J:$J,MATCHUP!AG$1)-COUNTIFS(SWISSW!$I:$I,MATCHUP!$A69,SWISSW!$J:$J,MATCHUP!AG$1,SWISSW!$F:$F,"Draw")+COUNTIFS(SWISSW!$I:$I,MATCHUP!AG$1,SWISSW!$J:$J,MATCHUP!$A69)-COUNTIFS(SWISSW!$I:$I,MATCHUP!AG$1,SWISSW!$J:$J,MATCHUP!$A69,SWISSW!$F:$F,"Draw")),"-")</f>
        <v>-</v>
      </c>
      <c r="AH69" s="5" t="str">
        <f ca="1">IFERROR((COUNTIFS(SWISSW!$I:$I,MATCHUP!$A69,SWISSW!$J:$J,MATCHUP!AH$1,SWISSW!$F:$F,"Won")+COUNTIFS(SWISSW!$I:$I,MATCHUP!AH$1,SWISSW!$J:$J,MATCHUP!$A69,SWISSW!$F:$F,"Lost"))/(COUNTIFS(SWISSW!$I:$I,MATCHUP!$A69,SWISSW!$J:$J,MATCHUP!AH$1)-COUNTIFS(SWISSW!$I:$I,MATCHUP!$A69,SWISSW!$J:$J,MATCHUP!AH$1,SWISSW!$F:$F,"Draw")+COUNTIFS(SWISSW!$I:$I,MATCHUP!AH$1,SWISSW!$J:$J,MATCHUP!$A69)-COUNTIFS(SWISSW!$I:$I,MATCHUP!AH$1,SWISSW!$J:$J,MATCHUP!$A69,SWISSW!$F:$F,"Draw")),"-")</f>
        <v>-</v>
      </c>
      <c r="AI69" s="5" t="str">
        <f ca="1">IFERROR((COUNTIFS(SWISSW!$I:$I,MATCHUP!$A69,SWISSW!$J:$J,MATCHUP!AI$1,SWISSW!$F:$F,"Won")+COUNTIFS(SWISSW!$I:$I,MATCHUP!AI$1,SWISSW!$J:$J,MATCHUP!$A69,SWISSW!$F:$F,"Lost"))/(COUNTIFS(SWISSW!$I:$I,MATCHUP!$A69,SWISSW!$J:$J,MATCHUP!AI$1)-COUNTIFS(SWISSW!$I:$I,MATCHUP!$A69,SWISSW!$J:$J,MATCHUP!AI$1,SWISSW!$F:$F,"Draw")+COUNTIFS(SWISSW!$I:$I,MATCHUP!AI$1,SWISSW!$J:$J,MATCHUP!$A69)-COUNTIFS(SWISSW!$I:$I,MATCHUP!AI$1,SWISSW!$J:$J,MATCHUP!$A69,SWISSW!$F:$F,"Draw")),"-")</f>
        <v>-</v>
      </c>
      <c r="AJ69" s="5" t="str">
        <f ca="1">IFERROR((COUNTIFS(SWISSW!$I:$I,MATCHUP!$A69,SWISSW!$J:$J,MATCHUP!AJ$1,SWISSW!$F:$F,"Won")+COUNTIFS(SWISSW!$I:$I,MATCHUP!AJ$1,SWISSW!$J:$J,MATCHUP!$A69,SWISSW!$F:$F,"Lost"))/(COUNTIFS(SWISSW!$I:$I,MATCHUP!$A69,SWISSW!$J:$J,MATCHUP!AJ$1)-COUNTIFS(SWISSW!$I:$I,MATCHUP!$A69,SWISSW!$J:$J,MATCHUP!AJ$1,SWISSW!$F:$F,"Draw")+COUNTIFS(SWISSW!$I:$I,MATCHUP!AJ$1,SWISSW!$J:$J,MATCHUP!$A69)-COUNTIFS(SWISSW!$I:$I,MATCHUP!AJ$1,SWISSW!$J:$J,MATCHUP!$A69,SWISSW!$F:$F,"Draw")),"-")</f>
        <v>-</v>
      </c>
      <c r="AK69" s="5" t="str">
        <f ca="1">IFERROR((COUNTIFS(SWISSW!$I:$I,MATCHUP!$A69,SWISSW!$J:$J,MATCHUP!AK$1,SWISSW!$F:$F,"Won")+COUNTIFS(SWISSW!$I:$I,MATCHUP!AK$1,SWISSW!$J:$J,MATCHUP!$A69,SWISSW!$F:$F,"Lost"))/(COUNTIFS(SWISSW!$I:$I,MATCHUP!$A69,SWISSW!$J:$J,MATCHUP!AK$1)-COUNTIFS(SWISSW!$I:$I,MATCHUP!$A69,SWISSW!$J:$J,MATCHUP!AK$1,SWISSW!$F:$F,"Draw")+COUNTIFS(SWISSW!$I:$I,MATCHUP!AK$1,SWISSW!$J:$J,MATCHUP!$A69)-COUNTIFS(SWISSW!$I:$I,MATCHUP!AK$1,SWISSW!$J:$J,MATCHUP!$A69,SWISSW!$F:$F,"Draw")),"-")</f>
        <v>-</v>
      </c>
      <c r="AL69" s="5" t="str">
        <f ca="1">IFERROR((COUNTIFS(SWISSW!$I:$I,MATCHUP!$A69,SWISSW!$J:$J,MATCHUP!AL$1,SWISSW!$F:$F,"Won")+COUNTIFS(SWISSW!$I:$I,MATCHUP!AL$1,SWISSW!$J:$J,MATCHUP!$A69,SWISSW!$F:$F,"Lost"))/(COUNTIFS(SWISSW!$I:$I,MATCHUP!$A69,SWISSW!$J:$J,MATCHUP!AL$1)-COUNTIFS(SWISSW!$I:$I,MATCHUP!$A69,SWISSW!$J:$J,MATCHUP!AL$1,SWISSW!$F:$F,"Draw")+COUNTIFS(SWISSW!$I:$I,MATCHUP!AL$1,SWISSW!$J:$J,MATCHUP!$A69)-COUNTIFS(SWISSW!$I:$I,MATCHUP!AL$1,SWISSW!$J:$J,MATCHUP!$A69,SWISSW!$F:$F,"Draw")),"-")</f>
        <v>-</v>
      </c>
      <c r="AM69" s="5" t="str">
        <f ca="1">IFERROR((COUNTIFS(SWISSW!$I:$I,MATCHUP!$A69,SWISSW!$J:$J,MATCHUP!AM$1,SWISSW!$F:$F,"Won")+COUNTIFS(SWISSW!$I:$I,MATCHUP!AM$1,SWISSW!$J:$J,MATCHUP!$A69,SWISSW!$F:$F,"Lost"))/(COUNTIFS(SWISSW!$I:$I,MATCHUP!$A69,SWISSW!$J:$J,MATCHUP!AM$1)-COUNTIFS(SWISSW!$I:$I,MATCHUP!$A69,SWISSW!$J:$J,MATCHUP!AM$1,SWISSW!$F:$F,"Draw")+COUNTIFS(SWISSW!$I:$I,MATCHUP!AM$1,SWISSW!$J:$J,MATCHUP!$A69)-COUNTIFS(SWISSW!$I:$I,MATCHUP!AM$1,SWISSW!$J:$J,MATCHUP!$A69,SWISSW!$F:$F,"Draw")),"-")</f>
        <v>-</v>
      </c>
      <c r="AN69" s="5" t="str">
        <f ca="1">IFERROR((COUNTIFS(SWISSW!$I:$I,MATCHUP!$A69,SWISSW!$J:$J,MATCHUP!AN$1,SWISSW!$F:$F,"Won")+COUNTIFS(SWISSW!$I:$I,MATCHUP!AN$1,SWISSW!$J:$J,MATCHUP!$A69,SWISSW!$F:$F,"Lost"))/(COUNTIFS(SWISSW!$I:$I,MATCHUP!$A69,SWISSW!$J:$J,MATCHUP!AN$1)-COUNTIFS(SWISSW!$I:$I,MATCHUP!$A69,SWISSW!$J:$J,MATCHUP!AN$1,SWISSW!$F:$F,"Draw")+COUNTIFS(SWISSW!$I:$I,MATCHUP!AN$1,SWISSW!$J:$J,MATCHUP!$A69)-COUNTIFS(SWISSW!$I:$I,MATCHUP!AN$1,SWISSW!$J:$J,MATCHUP!$A69,SWISSW!$F:$F,"Draw")),"-")</f>
        <v>-</v>
      </c>
      <c r="AO69" s="5" t="str">
        <f ca="1">IFERROR((COUNTIFS(SWISSW!$I:$I,MATCHUP!$A69,SWISSW!$J:$J,MATCHUP!AO$1,SWISSW!$F:$F,"Won")+COUNTIFS(SWISSW!$I:$I,MATCHUP!AO$1,SWISSW!$J:$J,MATCHUP!$A69,SWISSW!$F:$F,"Lost"))/(COUNTIFS(SWISSW!$I:$I,MATCHUP!$A69,SWISSW!$J:$J,MATCHUP!AO$1)-COUNTIFS(SWISSW!$I:$I,MATCHUP!$A69,SWISSW!$J:$J,MATCHUP!AO$1,SWISSW!$F:$F,"Draw")+COUNTIFS(SWISSW!$I:$I,MATCHUP!AO$1,SWISSW!$J:$J,MATCHUP!$A69)-COUNTIFS(SWISSW!$I:$I,MATCHUP!AO$1,SWISSW!$J:$J,MATCHUP!$A69,SWISSW!$F:$F,"Draw")),"-")</f>
        <v>-</v>
      </c>
      <c r="AP69" s="5" t="str">
        <f ca="1">IFERROR((COUNTIFS(SWISSW!$I:$I,MATCHUP!$A69,SWISSW!$J:$J,MATCHUP!AP$1,SWISSW!$F:$F,"Won")+COUNTIFS(SWISSW!$I:$I,MATCHUP!AP$1,SWISSW!$J:$J,MATCHUP!$A69,SWISSW!$F:$F,"Lost"))/(COUNTIFS(SWISSW!$I:$I,MATCHUP!$A69,SWISSW!$J:$J,MATCHUP!AP$1)-COUNTIFS(SWISSW!$I:$I,MATCHUP!$A69,SWISSW!$J:$J,MATCHUP!AP$1,SWISSW!$F:$F,"Draw")+COUNTIFS(SWISSW!$I:$I,MATCHUP!AP$1,SWISSW!$J:$J,MATCHUP!$A69)-COUNTIFS(SWISSW!$I:$I,MATCHUP!AP$1,SWISSW!$J:$J,MATCHUP!$A69,SWISSW!$F:$F,"Draw")),"-")</f>
        <v>-</v>
      </c>
      <c r="AQ69" s="5" t="str">
        <f ca="1">IFERROR((COUNTIFS(SWISSW!$I:$I,MATCHUP!$A69,SWISSW!$J:$J,MATCHUP!AQ$1,SWISSW!$F:$F,"Won")+COUNTIFS(SWISSW!$I:$I,MATCHUP!AQ$1,SWISSW!$J:$J,MATCHUP!$A69,SWISSW!$F:$F,"Lost"))/(COUNTIFS(SWISSW!$I:$I,MATCHUP!$A69,SWISSW!$J:$J,MATCHUP!AQ$1)-COUNTIFS(SWISSW!$I:$I,MATCHUP!$A69,SWISSW!$J:$J,MATCHUP!AQ$1,SWISSW!$F:$F,"Draw")+COUNTIFS(SWISSW!$I:$I,MATCHUP!AQ$1,SWISSW!$J:$J,MATCHUP!$A69)-COUNTIFS(SWISSW!$I:$I,MATCHUP!AQ$1,SWISSW!$J:$J,MATCHUP!$A69,SWISSW!$F:$F,"Draw")),"-")</f>
        <v>-</v>
      </c>
      <c r="AR69" s="5" t="str">
        <f ca="1">IFERROR((COUNTIFS(SWISSW!$I:$I,MATCHUP!$A69,SWISSW!$J:$J,MATCHUP!AR$1,SWISSW!$F:$F,"Won")+COUNTIFS(SWISSW!$I:$I,MATCHUP!AR$1,SWISSW!$J:$J,MATCHUP!$A69,SWISSW!$F:$F,"Lost"))/(COUNTIFS(SWISSW!$I:$I,MATCHUP!$A69,SWISSW!$J:$J,MATCHUP!AR$1)-COUNTIFS(SWISSW!$I:$I,MATCHUP!$A69,SWISSW!$J:$J,MATCHUP!AR$1,SWISSW!$F:$F,"Draw")+COUNTIFS(SWISSW!$I:$I,MATCHUP!AR$1,SWISSW!$J:$J,MATCHUP!$A69)-COUNTIFS(SWISSW!$I:$I,MATCHUP!AR$1,SWISSW!$J:$J,MATCHUP!$A69,SWISSW!$F:$F,"Draw")),"-")</f>
        <v>-</v>
      </c>
      <c r="AS69" s="5" t="str">
        <f ca="1">IFERROR((COUNTIFS(SWISSW!$I:$I,MATCHUP!$A69,SWISSW!$J:$J,MATCHUP!AS$1,SWISSW!$F:$F,"Won")+COUNTIFS(SWISSW!$I:$I,MATCHUP!AS$1,SWISSW!$J:$J,MATCHUP!$A69,SWISSW!$F:$F,"Lost"))/(COUNTIFS(SWISSW!$I:$I,MATCHUP!$A69,SWISSW!$J:$J,MATCHUP!AS$1)-COUNTIFS(SWISSW!$I:$I,MATCHUP!$A69,SWISSW!$J:$J,MATCHUP!AS$1,SWISSW!$F:$F,"Draw")+COUNTIFS(SWISSW!$I:$I,MATCHUP!AS$1,SWISSW!$J:$J,MATCHUP!$A69)-COUNTIFS(SWISSW!$I:$I,MATCHUP!AS$1,SWISSW!$J:$J,MATCHUP!$A69,SWISSW!$F:$F,"Draw")),"-")</f>
        <v>-</v>
      </c>
      <c r="AT69" s="5" t="str">
        <f ca="1">IFERROR((COUNTIFS(SWISSW!$I:$I,MATCHUP!$A69,SWISSW!$J:$J,MATCHUP!AT$1,SWISSW!$F:$F,"Won")+COUNTIFS(SWISSW!$I:$I,MATCHUP!AT$1,SWISSW!$J:$J,MATCHUP!$A69,SWISSW!$F:$F,"Lost"))/(COUNTIFS(SWISSW!$I:$I,MATCHUP!$A69,SWISSW!$J:$J,MATCHUP!AT$1)-COUNTIFS(SWISSW!$I:$I,MATCHUP!$A69,SWISSW!$J:$J,MATCHUP!AT$1,SWISSW!$F:$F,"Draw")+COUNTIFS(SWISSW!$I:$I,MATCHUP!AT$1,SWISSW!$J:$J,MATCHUP!$A69)-COUNTIFS(SWISSW!$I:$I,MATCHUP!AT$1,SWISSW!$J:$J,MATCHUP!$A69,SWISSW!$F:$F,"Draw")),"-")</f>
        <v>-</v>
      </c>
      <c r="AU69" s="5" t="str">
        <f ca="1">IFERROR((COUNTIFS(SWISSW!$I:$I,MATCHUP!$A69,SWISSW!$J:$J,MATCHUP!AU$1,SWISSW!$F:$F,"Won")+COUNTIFS(SWISSW!$I:$I,MATCHUP!AU$1,SWISSW!$J:$J,MATCHUP!$A69,SWISSW!$F:$F,"Lost"))/(COUNTIFS(SWISSW!$I:$I,MATCHUP!$A69,SWISSW!$J:$J,MATCHUP!AU$1)-COUNTIFS(SWISSW!$I:$I,MATCHUP!$A69,SWISSW!$J:$J,MATCHUP!AU$1,SWISSW!$F:$F,"Draw")+COUNTIFS(SWISSW!$I:$I,MATCHUP!AU$1,SWISSW!$J:$J,MATCHUP!$A69)-COUNTIFS(SWISSW!$I:$I,MATCHUP!AU$1,SWISSW!$J:$J,MATCHUP!$A69,SWISSW!$F:$F,"Draw")),"-")</f>
        <v>-</v>
      </c>
      <c r="AV69" s="5" t="str">
        <f ca="1">IFERROR((COUNTIFS(SWISSW!$I:$I,MATCHUP!$A69,SWISSW!$J:$J,MATCHUP!AV$1,SWISSW!$F:$F,"Won")+COUNTIFS(SWISSW!$I:$I,MATCHUP!AV$1,SWISSW!$J:$J,MATCHUP!$A69,SWISSW!$F:$F,"Lost"))/(COUNTIFS(SWISSW!$I:$I,MATCHUP!$A69,SWISSW!$J:$J,MATCHUP!AV$1)-COUNTIFS(SWISSW!$I:$I,MATCHUP!$A69,SWISSW!$J:$J,MATCHUP!AV$1,SWISSW!$F:$F,"Draw")+COUNTIFS(SWISSW!$I:$I,MATCHUP!AV$1,SWISSW!$J:$J,MATCHUP!$A69)-COUNTIFS(SWISSW!$I:$I,MATCHUP!AV$1,SWISSW!$J:$J,MATCHUP!$A69,SWISSW!$F:$F,"Draw")),"-")</f>
        <v>-</v>
      </c>
      <c r="AW69" s="5" t="str">
        <f ca="1">IFERROR((COUNTIFS(SWISSW!$I:$I,MATCHUP!$A69,SWISSW!$J:$J,MATCHUP!AW$1,SWISSW!$F:$F,"Won")+COUNTIFS(SWISSW!$I:$I,MATCHUP!AW$1,SWISSW!$J:$J,MATCHUP!$A69,SWISSW!$F:$F,"Lost"))/(COUNTIFS(SWISSW!$I:$I,MATCHUP!$A69,SWISSW!$J:$J,MATCHUP!AW$1)-COUNTIFS(SWISSW!$I:$I,MATCHUP!$A69,SWISSW!$J:$J,MATCHUP!AW$1,SWISSW!$F:$F,"Draw")+COUNTIFS(SWISSW!$I:$I,MATCHUP!AW$1,SWISSW!$J:$J,MATCHUP!$A69)-COUNTIFS(SWISSW!$I:$I,MATCHUP!AW$1,SWISSW!$J:$J,MATCHUP!$A69,SWISSW!$F:$F,"Draw")),"-")</f>
        <v>-</v>
      </c>
      <c r="AX69" s="5" t="str">
        <f ca="1">IFERROR((COUNTIFS(SWISSW!$I:$I,MATCHUP!$A69,SWISSW!$J:$J,MATCHUP!AX$1,SWISSW!$F:$F,"Won")+COUNTIFS(SWISSW!$I:$I,MATCHUP!AX$1,SWISSW!$J:$J,MATCHUP!$A69,SWISSW!$F:$F,"Lost"))/(COUNTIFS(SWISSW!$I:$I,MATCHUP!$A69,SWISSW!$J:$J,MATCHUP!AX$1)-COUNTIFS(SWISSW!$I:$I,MATCHUP!$A69,SWISSW!$J:$J,MATCHUP!AX$1,SWISSW!$F:$F,"Draw")+COUNTIFS(SWISSW!$I:$I,MATCHUP!AX$1,SWISSW!$J:$J,MATCHUP!$A69)-COUNTIFS(SWISSW!$I:$I,MATCHUP!AX$1,SWISSW!$J:$J,MATCHUP!$A69,SWISSW!$F:$F,"Draw")),"-")</f>
        <v>-</v>
      </c>
      <c r="AY69" s="5" t="str">
        <f ca="1">IFERROR((COUNTIFS(SWISSW!$I:$I,MATCHUP!$A69,SWISSW!$J:$J,MATCHUP!AY$1,SWISSW!$F:$F,"Won")+COUNTIFS(SWISSW!$I:$I,MATCHUP!AY$1,SWISSW!$J:$J,MATCHUP!$A69,SWISSW!$F:$F,"Lost"))/(COUNTIFS(SWISSW!$I:$I,MATCHUP!$A69,SWISSW!$J:$J,MATCHUP!AY$1)-COUNTIFS(SWISSW!$I:$I,MATCHUP!$A69,SWISSW!$J:$J,MATCHUP!AY$1,SWISSW!$F:$F,"Draw")+COUNTIFS(SWISSW!$I:$I,MATCHUP!AY$1,SWISSW!$J:$J,MATCHUP!$A69)-COUNTIFS(SWISSW!$I:$I,MATCHUP!AY$1,SWISSW!$J:$J,MATCHUP!$A69,SWISSW!$F:$F,"Draw")),"-")</f>
        <v>-</v>
      </c>
      <c r="AZ69" s="5" t="str">
        <f ca="1">IFERROR((COUNTIFS(SWISSW!$I:$I,MATCHUP!$A69,SWISSW!$J:$J,MATCHUP!AZ$1,SWISSW!$F:$F,"Won")+COUNTIFS(SWISSW!$I:$I,MATCHUP!AZ$1,SWISSW!$J:$J,MATCHUP!$A69,SWISSW!$F:$F,"Lost"))/(COUNTIFS(SWISSW!$I:$I,MATCHUP!$A69,SWISSW!$J:$J,MATCHUP!AZ$1)-COUNTIFS(SWISSW!$I:$I,MATCHUP!$A69,SWISSW!$J:$J,MATCHUP!AZ$1,SWISSW!$F:$F,"Draw")+COUNTIFS(SWISSW!$I:$I,MATCHUP!AZ$1,SWISSW!$J:$J,MATCHUP!$A69)-COUNTIFS(SWISSW!$I:$I,MATCHUP!AZ$1,SWISSW!$J:$J,MATCHUP!$A69,SWISSW!$F:$F,"Draw")),"-")</f>
        <v>-</v>
      </c>
      <c r="BA69" s="5" t="str">
        <f ca="1">IFERROR((COUNTIFS(SWISSW!$I:$I,MATCHUP!$A69,SWISSW!$J:$J,MATCHUP!BA$1,SWISSW!$F:$F,"Won")+COUNTIFS(SWISSW!$I:$I,MATCHUP!BA$1,SWISSW!$J:$J,MATCHUP!$A69,SWISSW!$F:$F,"Lost"))/(COUNTIFS(SWISSW!$I:$I,MATCHUP!$A69,SWISSW!$J:$J,MATCHUP!BA$1)-COUNTIFS(SWISSW!$I:$I,MATCHUP!$A69,SWISSW!$J:$J,MATCHUP!BA$1,SWISSW!$F:$F,"Draw")+COUNTIFS(SWISSW!$I:$I,MATCHUP!BA$1,SWISSW!$J:$J,MATCHUP!$A69)-COUNTIFS(SWISSW!$I:$I,MATCHUP!BA$1,SWISSW!$J:$J,MATCHUP!$A69,SWISSW!$F:$F,"Draw")),"-")</f>
        <v>-</v>
      </c>
      <c r="BB69" s="5" t="str">
        <f ca="1">IFERROR((COUNTIFS(SWISSW!$I:$I,MATCHUP!$A69,SWISSW!$J:$J,MATCHUP!BB$1,SWISSW!$F:$F,"Won")+COUNTIFS(SWISSW!$I:$I,MATCHUP!BB$1,SWISSW!$J:$J,MATCHUP!$A69,SWISSW!$F:$F,"Lost"))/(COUNTIFS(SWISSW!$I:$I,MATCHUP!$A69,SWISSW!$J:$J,MATCHUP!BB$1)-COUNTIFS(SWISSW!$I:$I,MATCHUP!$A69,SWISSW!$J:$J,MATCHUP!BB$1,SWISSW!$F:$F,"Draw")+COUNTIFS(SWISSW!$I:$I,MATCHUP!BB$1,SWISSW!$J:$J,MATCHUP!$A69)-COUNTIFS(SWISSW!$I:$I,MATCHUP!BB$1,SWISSW!$J:$J,MATCHUP!$A69,SWISSW!$F:$F,"Draw")),"-")</f>
        <v>-</v>
      </c>
      <c r="BC69" s="5" t="str">
        <f ca="1">IFERROR((COUNTIFS(SWISSW!$I:$I,MATCHUP!$A69,SWISSW!$J:$J,MATCHUP!BC$1,SWISSW!$F:$F,"Won")+COUNTIFS(SWISSW!$I:$I,MATCHUP!BC$1,SWISSW!$J:$J,MATCHUP!$A69,SWISSW!$F:$F,"Lost"))/(COUNTIFS(SWISSW!$I:$I,MATCHUP!$A69,SWISSW!$J:$J,MATCHUP!BC$1)-COUNTIFS(SWISSW!$I:$I,MATCHUP!$A69,SWISSW!$J:$J,MATCHUP!BC$1,SWISSW!$F:$F,"Draw")+COUNTIFS(SWISSW!$I:$I,MATCHUP!BC$1,SWISSW!$J:$J,MATCHUP!$A69)-COUNTIFS(SWISSW!$I:$I,MATCHUP!BC$1,SWISSW!$J:$J,MATCHUP!$A69,SWISSW!$F:$F,"Draw")),"-")</f>
        <v>-</v>
      </c>
      <c r="BD69" s="5" t="str">
        <f ca="1">IFERROR((COUNTIFS(SWISSW!$I:$I,MATCHUP!$A69,SWISSW!$J:$J,MATCHUP!BD$1,SWISSW!$F:$F,"Won")+COUNTIFS(SWISSW!$I:$I,MATCHUP!BD$1,SWISSW!$J:$J,MATCHUP!$A69,SWISSW!$F:$F,"Lost"))/(COUNTIFS(SWISSW!$I:$I,MATCHUP!$A69,SWISSW!$J:$J,MATCHUP!BD$1)-COUNTIFS(SWISSW!$I:$I,MATCHUP!$A69,SWISSW!$J:$J,MATCHUP!BD$1,SWISSW!$F:$F,"Draw")+COUNTIFS(SWISSW!$I:$I,MATCHUP!BD$1,SWISSW!$J:$J,MATCHUP!$A69)-COUNTIFS(SWISSW!$I:$I,MATCHUP!BD$1,SWISSW!$J:$J,MATCHUP!$A69,SWISSW!$F:$F,"Draw")),"-")</f>
        <v>-</v>
      </c>
      <c r="BE69" s="5" t="str">
        <f ca="1">IFERROR((COUNTIFS(SWISSW!$I:$I,MATCHUP!$A69,SWISSW!$J:$J,MATCHUP!BE$1,SWISSW!$F:$F,"Won")+COUNTIFS(SWISSW!$I:$I,MATCHUP!BE$1,SWISSW!$J:$J,MATCHUP!$A69,SWISSW!$F:$F,"Lost"))/(COUNTIFS(SWISSW!$I:$I,MATCHUP!$A69,SWISSW!$J:$J,MATCHUP!BE$1)-COUNTIFS(SWISSW!$I:$I,MATCHUP!$A69,SWISSW!$J:$J,MATCHUP!BE$1,SWISSW!$F:$F,"Draw")+COUNTIFS(SWISSW!$I:$I,MATCHUP!BE$1,SWISSW!$J:$J,MATCHUP!$A69)-COUNTIFS(SWISSW!$I:$I,MATCHUP!BE$1,SWISSW!$J:$J,MATCHUP!$A69,SWISSW!$F:$F,"Draw")),"-")</f>
        <v>-</v>
      </c>
      <c r="BF69" s="5" t="str">
        <f ca="1">IFERROR((COUNTIFS(SWISSW!$I:$I,MATCHUP!$A69,SWISSW!$J:$J,MATCHUP!BF$1,SWISSW!$F:$F,"Won")+COUNTIFS(SWISSW!$I:$I,MATCHUP!BF$1,SWISSW!$J:$J,MATCHUP!$A69,SWISSW!$F:$F,"Lost"))/(COUNTIFS(SWISSW!$I:$I,MATCHUP!$A69,SWISSW!$J:$J,MATCHUP!BF$1)-COUNTIFS(SWISSW!$I:$I,MATCHUP!$A69,SWISSW!$J:$J,MATCHUP!BF$1,SWISSW!$F:$F,"Draw")+COUNTIFS(SWISSW!$I:$I,MATCHUP!BF$1,SWISSW!$J:$J,MATCHUP!$A69)-COUNTIFS(SWISSW!$I:$I,MATCHUP!BF$1,SWISSW!$J:$J,MATCHUP!$A69,SWISSW!$F:$F,"Draw")),"-")</f>
        <v>-</v>
      </c>
      <c r="BG69" s="5" t="str">
        <f ca="1">IFERROR((COUNTIFS(SWISSW!$I:$I,MATCHUP!$A69,SWISSW!$J:$J,MATCHUP!BG$1,SWISSW!$F:$F,"Won")+COUNTIFS(SWISSW!$I:$I,MATCHUP!BG$1,SWISSW!$J:$J,MATCHUP!$A69,SWISSW!$F:$F,"Lost"))/(COUNTIFS(SWISSW!$I:$I,MATCHUP!$A69,SWISSW!$J:$J,MATCHUP!BG$1)-COUNTIFS(SWISSW!$I:$I,MATCHUP!$A69,SWISSW!$J:$J,MATCHUP!BG$1,SWISSW!$F:$F,"Draw")+COUNTIFS(SWISSW!$I:$I,MATCHUP!BG$1,SWISSW!$J:$J,MATCHUP!$A69)-COUNTIFS(SWISSW!$I:$I,MATCHUP!BG$1,SWISSW!$J:$J,MATCHUP!$A69,SWISSW!$F:$F,"Draw")),"-")</f>
        <v>-</v>
      </c>
      <c r="BH69" s="5" t="str">
        <f ca="1">IFERROR((COUNTIFS(SWISSW!$I:$I,MATCHUP!$A69,SWISSW!$J:$J,MATCHUP!BH$1,SWISSW!$F:$F,"Won")+COUNTIFS(SWISSW!$I:$I,MATCHUP!BH$1,SWISSW!$J:$J,MATCHUP!$A69,SWISSW!$F:$F,"Lost"))/(COUNTIFS(SWISSW!$I:$I,MATCHUP!$A69,SWISSW!$J:$J,MATCHUP!BH$1)-COUNTIFS(SWISSW!$I:$I,MATCHUP!$A69,SWISSW!$J:$J,MATCHUP!BH$1,SWISSW!$F:$F,"Draw")+COUNTIFS(SWISSW!$I:$I,MATCHUP!BH$1,SWISSW!$J:$J,MATCHUP!$A69)-COUNTIFS(SWISSW!$I:$I,MATCHUP!BH$1,SWISSW!$J:$J,MATCHUP!$A69,SWISSW!$F:$F,"Draw")),"-")</f>
        <v>-</v>
      </c>
      <c r="BI69" s="5" t="str">
        <f ca="1">IFERROR((COUNTIFS(SWISSW!$I:$I,MATCHUP!$A69,SWISSW!$J:$J,MATCHUP!BI$1,SWISSW!$F:$F,"Won")+COUNTIFS(SWISSW!$I:$I,MATCHUP!BI$1,SWISSW!$J:$J,MATCHUP!$A69,SWISSW!$F:$F,"Lost"))/(COUNTIFS(SWISSW!$I:$I,MATCHUP!$A69,SWISSW!$J:$J,MATCHUP!BI$1)-COUNTIFS(SWISSW!$I:$I,MATCHUP!$A69,SWISSW!$J:$J,MATCHUP!BI$1,SWISSW!$F:$F,"Draw")+COUNTIFS(SWISSW!$I:$I,MATCHUP!BI$1,SWISSW!$J:$J,MATCHUP!$A69)-COUNTIFS(SWISSW!$I:$I,MATCHUP!BI$1,SWISSW!$J:$J,MATCHUP!$A69,SWISSW!$F:$F,"Draw")),"-")</f>
        <v>-</v>
      </c>
      <c r="BJ69" s="5" t="str">
        <f ca="1">IFERROR((COUNTIFS(SWISSW!$I:$I,MATCHUP!$A69,SWISSW!$J:$J,MATCHUP!BJ$1,SWISSW!$F:$F,"Won")+COUNTIFS(SWISSW!$I:$I,MATCHUP!BJ$1,SWISSW!$J:$J,MATCHUP!$A69,SWISSW!$F:$F,"Lost"))/(COUNTIFS(SWISSW!$I:$I,MATCHUP!$A69,SWISSW!$J:$J,MATCHUP!BJ$1)-COUNTIFS(SWISSW!$I:$I,MATCHUP!$A69,SWISSW!$J:$J,MATCHUP!BJ$1,SWISSW!$F:$F,"Draw")+COUNTIFS(SWISSW!$I:$I,MATCHUP!BJ$1,SWISSW!$J:$J,MATCHUP!$A69)-COUNTIFS(SWISSW!$I:$I,MATCHUP!BJ$1,SWISSW!$J:$J,MATCHUP!$A69,SWISSW!$F:$F,"Draw")),"-")</f>
        <v>-</v>
      </c>
      <c r="BK69" s="5" t="str">
        <f ca="1">IFERROR((COUNTIFS(SWISSW!$I:$I,MATCHUP!$A69,SWISSW!$J:$J,MATCHUP!BK$1,SWISSW!$F:$F,"Won")+COUNTIFS(SWISSW!$I:$I,MATCHUP!BK$1,SWISSW!$J:$J,MATCHUP!$A69,SWISSW!$F:$F,"Lost"))/(COUNTIFS(SWISSW!$I:$I,MATCHUP!$A69,SWISSW!$J:$J,MATCHUP!BK$1)-COUNTIFS(SWISSW!$I:$I,MATCHUP!$A69,SWISSW!$J:$J,MATCHUP!BK$1,SWISSW!$F:$F,"Draw")+COUNTIFS(SWISSW!$I:$I,MATCHUP!BK$1,SWISSW!$J:$J,MATCHUP!$A69)-COUNTIFS(SWISSW!$I:$I,MATCHUP!BK$1,SWISSW!$J:$J,MATCHUP!$A69,SWISSW!$F:$F,"Draw")),"-")</f>
        <v>-</v>
      </c>
      <c r="BL69" s="5" t="str">
        <f ca="1">IFERROR((COUNTIFS(SWISSW!$I:$I,MATCHUP!$A69,SWISSW!$J:$J,MATCHUP!BL$1,SWISSW!$F:$F,"Won")+COUNTIFS(SWISSW!$I:$I,MATCHUP!BL$1,SWISSW!$J:$J,MATCHUP!$A69,SWISSW!$F:$F,"Lost"))/(COUNTIFS(SWISSW!$I:$I,MATCHUP!$A69,SWISSW!$J:$J,MATCHUP!BL$1)-COUNTIFS(SWISSW!$I:$I,MATCHUP!$A69,SWISSW!$J:$J,MATCHUP!BL$1,SWISSW!$F:$F,"Draw")+COUNTIFS(SWISSW!$I:$I,MATCHUP!BL$1,SWISSW!$J:$J,MATCHUP!$A69)-COUNTIFS(SWISSW!$I:$I,MATCHUP!BL$1,SWISSW!$J:$J,MATCHUP!$A69,SWISSW!$F:$F,"Draw")),"-")</f>
        <v>-</v>
      </c>
      <c r="BM69" s="5" t="str">
        <f ca="1">IFERROR((COUNTIFS(SWISSW!$I:$I,MATCHUP!$A69,SWISSW!$J:$J,MATCHUP!BM$1,SWISSW!$F:$F,"Won")+COUNTIFS(SWISSW!$I:$I,MATCHUP!BM$1,SWISSW!$J:$J,MATCHUP!$A69,SWISSW!$F:$F,"Lost"))/(COUNTIFS(SWISSW!$I:$I,MATCHUP!$A69,SWISSW!$J:$J,MATCHUP!BM$1)-COUNTIFS(SWISSW!$I:$I,MATCHUP!$A69,SWISSW!$J:$J,MATCHUP!BM$1,SWISSW!$F:$F,"Draw")+COUNTIFS(SWISSW!$I:$I,MATCHUP!BM$1,SWISSW!$J:$J,MATCHUP!$A69)-COUNTIFS(SWISSW!$I:$I,MATCHUP!BM$1,SWISSW!$J:$J,MATCHUP!$A69,SWISSW!$F:$F,"Draw")),"-")</f>
        <v>-</v>
      </c>
      <c r="BN69" s="5" t="str">
        <f ca="1">IFERROR((COUNTIFS(SWISSW!$I:$I,MATCHUP!$A69,SWISSW!$J:$J,MATCHUP!BN$1,SWISSW!$F:$F,"Won")+COUNTIFS(SWISSW!$I:$I,MATCHUP!BN$1,SWISSW!$J:$J,MATCHUP!$A69,SWISSW!$F:$F,"Lost"))/(COUNTIFS(SWISSW!$I:$I,MATCHUP!$A69,SWISSW!$J:$J,MATCHUP!BN$1)-COUNTIFS(SWISSW!$I:$I,MATCHUP!$A69,SWISSW!$J:$J,MATCHUP!BN$1,SWISSW!$F:$F,"Draw")+COUNTIFS(SWISSW!$I:$I,MATCHUP!BN$1,SWISSW!$J:$J,MATCHUP!$A69)-COUNTIFS(SWISSW!$I:$I,MATCHUP!BN$1,SWISSW!$J:$J,MATCHUP!$A69,SWISSW!$F:$F,"Draw")),"-")</f>
        <v>-</v>
      </c>
      <c r="BO69" s="5" t="str">
        <f ca="1">IFERROR((COUNTIFS(SWISSW!$I:$I,MATCHUP!$A69,SWISSW!$J:$J,MATCHUP!BO$1,SWISSW!$F:$F,"Won")+COUNTIFS(SWISSW!$I:$I,MATCHUP!BO$1,SWISSW!$J:$J,MATCHUP!$A69,SWISSW!$F:$F,"Lost"))/(COUNTIFS(SWISSW!$I:$I,MATCHUP!$A69,SWISSW!$J:$J,MATCHUP!BO$1)-COUNTIFS(SWISSW!$I:$I,MATCHUP!$A69,SWISSW!$J:$J,MATCHUP!BO$1,SWISSW!$F:$F,"Draw")+COUNTIFS(SWISSW!$I:$I,MATCHUP!BO$1,SWISSW!$J:$J,MATCHUP!$A69)-COUNTIFS(SWISSW!$I:$I,MATCHUP!BO$1,SWISSW!$J:$J,MATCHUP!$A69,SWISSW!$F:$F,"Draw")),"-")</f>
        <v>-</v>
      </c>
      <c r="BP69" s="5" t="str">
        <f ca="1">IFERROR((COUNTIFS(SWISSW!$I:$I,MATCHUP!$A69,SWISSW!$J:$J,MATCHUP!BP$1,SWISSW!$F:$F,"Won")+COUNTIFS(SWISSW!$I:$I,MATCHUP!BP$1,SWISSW!$J:$J,MATCHUP!$A69,SWISSW!$F:$F,"Lost"))/(COUNTIFS(SWISSW!$I:$I,MATCHUP!$A69,SWISSW!$J:$J,MATCHUP!BP$1)-COUNTIFS(SWISSW!$I:$I,MATCHUP!$A69,SWISSW!$J:$J,MATCHUP!BP$1,SWISSW!$F:$F,"Draw")+COUNTIFS(SWISSW!$I:$I,MATCHUP!BP$1,SWISSW!$J:$J,MATCHUP!$A69)-COUNTIFS(SWISSW!$I:$I,MATCHUP!BP$1,SWISSW!$J:$J,MATCHUP!$A69,SWISSW!$F:$F,"Draw")),"-")</f>
        <v>-</v>
      </c>
      <c r="BQ69" s="5" t="str">
        <f ca="1">IFERROR((COUNTIFS(SWISSW!$I:$I,MATCHUP!$A69,SWISSW!$J:$J,MATCHUP!BQ$1,SWISSW!$F:$F,"Won")+COUNTIFS(SWISSW!$I:$I,MATCHUP!BQ$1,SWISSW!$J:$J,MATCHUP!$A69,SWISSW!$F:$F,"Lost"))/(COUNTIFS(SWISSW!$I:$I,MATCHUP!$A69,SWISSW!$J:$J,MATCHUP!BQ$1)-COUNTIFS(SWISSW!$I:$I,MATCHUP!$A69,SWISSW!$J:$J,MATCHUP!BQ$1,SWISSW!$F:$F,"Draw")+COUNTIFS(SWISSW!$I:$I,MATCHUP!BQ$1,SWISSW!$J:$J,MATCHUP!$A69)-COUNTIFS(SWISSW!$I:$I,MATCHUP!BQ$1,SWISSW!$J:$J,MATCHUP!$A69,SWISSW!$F:$F,"Draw")),"-")</f>
        <v>-</v>
      </c>
      <c r="BR69" s="5" t="str">
        <f ca="1">IFERROR((COUNTIFS(SWISSW!$I:$I,MATCHUP!$A69,SWISSW!$J:$J,MATCHUP!BR$1,SWISSW!$F:$F,"Won")+COUNTIFS(SWISSW!$I:$I,MATCHUP!BR$1,SWISSW!$J:$J,MATCHUP!$A69,SWISSW!$F:$F,"Lost"))/(COUNTIFS(SWISSW!$I:$I,MATCHUP!$A69,SWISSW!$J:$J,MATCHUP!BR$1)-COUNTIFS(SWISSW!$I:$I,MATCHUP!$A69,SWISSW!$J:$J,MATCHUP!BR$1,SWISSW!$F:$F,"Draw")+COUNTIFS(SWISSW!$I:$I,MATCHUP!BR$1,SWISSW!$J:$J,MATCHUP!$A69)-COUNTIFS(SWISSW!$I:$I,MATCHUP!BR$1,SWISSW!$J:$J,MATCHUP!$A69,SWISSW!$F:$F,"Draw")),"-")</f>
        <v>-</v>
      </c>
      <c r="BS69" s="5" t="str">
        <f ca="1">IFERROR((COUNTIFS(SWISSW!$I:$I,MATCHUP!$A69,SWISSW!$J:$J,MATCHUP!BS$1,SWISSW!$F:$F,"Won")+COUNTIFS(SWISSW!$I:$I,MATCHUP!BS$1,SWISSW!$J:$J,MATCHUP!$A69,SWISSW!$F:$F,"Lost"))/(COUNTIFS(SWISSW!$I:$I,MATCHUP!$A69,SWISSW!$J:$J,MATCHUP!BS$1)-COUNTIFS(SWISSW!$I:$I,MATCHUP!$A69,SWISSW!$J:$J,MATCHUP!BS$1,SWISSW!$F:$F,"Draw")+COUNTIFS(SWISSW!$I:$I,MATCHUP!BS$1,SWISSW!$J:$J,MATCHUP!$A69)-COUNTIFS(SWISSW!$I:$I,MATCHUP!BS$1,SWISSW!$J:$J,MATCHUP!$A69,SWISSW!$F:$F,"Draw")),"-")</f>
        <v>-</v>
      </c>
      <c r="BT69" s="5" t="str">
        <f ca="1">IFERROR((COUNTIFS(SWISSW!$I:$I,MATCHUP!$A69,SWISSW!$J:$J,MATCHUP!BT$1,SWISSW!$F:$F,"Won")+COUNTIFS(SWISSW!$I:$I,MATCHUP!BT$1,SWISSW!$J:$J,MATCHUP!$A69,SWISSW!$F:$F,"Lost"))/(COUNTIFS(SWISSW!$I:$I,MATCHUP!$A69,SWISSW!$J:$J,MATCHUP!BT$1)-COUNTIFS(SWISSW!$I:$I,MATCHUP!$A69,SWISSW!$J:$J,MATCHUP!BT$1,SWISSW!$F:$F,"Draw")+COUNTIFS(SWISSW!$I:$I,MATCHUP!BT$1,SWISSW!$J:$J,MATCHUP!$A69)-COUNTIFS(SWISSW!$I:$I,MATCHUP!BT$1,SWISSW!$J:$J,MATCHUP!$A69,SWISSW!$F:$F,"Draw")),"-")</f>
        <v>-</v>
      </c>
      <c r="BU69" s="5" t="str">
        <f ca="1">IFERROR((COUNTIFS(SWISSW!$I:$I,MATCHUP!$A69,SWISSW!$J:$J,MATCHUP!BU$1,SWISSW!$F:$F,"Won")+COUNTIFS(SWISSW!$I:$I,MATCHUP!BU$1,SWISSW!$J:$J,MATCHUP!$A69,SWISSW!$F:$F,"Lost"))/(COUNTIFS(SWISSW!$I:$I,MATCHUP!$A69,SWISSW!$J:$J,MATCHUP!BU$1)-COUNTIFS(SWISSW!$I:$I,MATCHUP!$A69,SWISSW!$J:$J,MATCHUP!BU$1,SWISSW!$F:$F,"Draw")+COUNTIFS(SWISSW!$I:$I,MATCHUP!BU$1,SWISSW!$J:$J,MATCHUP!$A69)-COUNTIFS(SWISSW!$I:$I,MATCHUP!BU$1,SWISSW!$J:$J,MATCHUP!$A69,SWISSW!$F:$F,"Draw")),"-")</f>
        <v>-</v>
      </c>
      <c r="BV69" s="5" t="str">
        <f ca="1">IFERROR((COUNTIFS(SWISSW!$I:$I,MATCHUP!$A69,SWISSW!$J:$J,MATCHUP!BV$1,SWISSW!$F:$F,"Won")+COUNTIFS(SWISSW!$I:$I,MATCHUP!BV$1,SWISSW!$J:$J,MATCHUP!$A69,SWISSW!$F:$F,"Lost"))/(COUNTIFS(SWISSW!$I:$I,MATCHUP!$A69,SWISSW!$J:$J,MATCHUP!BV$1)-COUNTIFS(SWISSW!$I:$I,MATCHUP!$A69,SWISSW!$J:$J,MATCHUP!BV$1,SWISSW!$F:$F,"Draw")+COUNTIFS(SWISSW!$I:$I,MATCHUP!BV$1,SWISSW!$J:$J,MATCHUP!$A69)-COUNTIFS(SWISSW!$I:$I,MATCHUP!BV$1,SWISSW!$J:$J,MATCHUP!$A69,SWISSW!$F:$F,"Draw")),"-")</f>
        <v>-</v>
      </c>
      <c r="BW69" s="5" t="str">
        <f ca="1">IFERROR((COUNTIFS(SWISSW!$I:$I,MATCHUP!$A69,SWISSW!$J:$J,MATCHUP!BW$1,SWISSW!$F:$F,"Won")+COUNTIFS(SWISSW!$I:$I,MATCHUP!BW$1,SWISSW!$J:$J,MATCHUP!$A69,SWISSW!$F:$F,"Lost"))/(COUNTIFS(SWISSW!$I:$I,MATCHUP!$A69,SWISSW!$J:$J,MATCHUP!BW$1)-COUNTIFS(SWISSW!$I:$I,MATCHUP!$A69,SWISSW!$J:$J,MATCHUP!BW$1,SWISSW!$F:$F,"Draw")+COUNTIFS(SWISSW!$I:$I,MATCHUP!BW$1,SWISSW!$J:$J,MATCHUP!$A69)-COUNTIFS(SWISSW!$I:$I,MATCHUP!BW$1,SWISSW!$J:$J,MATCHUP!$A69,SWISSW!$F:$F,"Draw")),"-")</f>
        <v>-</v>
      </c>
      <c r="BX69" s="5" t="str">
        <f ca="1">IFERROR((COUNTIFS(SWISSW!$I:$I,MATCHUP!$A69,SWISSW!$J:$J,MATCHUP!BX$1,SWISSW!$F:$F,"Won")+COUNTIFS(SWISSW!$I:$I,MATCHUP!BX$1,SWISSW!$J:$J,MATCHUP!$A69,SWISSW!$F:$F,"Lost"))/(COUNTIFS(SWISSW!$I:$I,MATCHUP!$A69,SWISSW!$J:$J,MATCHUP!BX$1)-COUNTIFS(SWISSW!$I:$I,MATCHUP!$A69,SWISSW!$J:$J,MATCHUP!BX$1,SWISSW!$F:$F,"Draw")+COUNTIFS(SWISSW!$I:$I,MATCHUP!BX$1,SWISSW!$J:$J,MATCHUP!$A69)-COUNTIFS(SWISSW!$I:$I,MATCHUP!BX$1,SWISSW!$J:$J,MATCHUP!$A69,SWISSW!$F:$F,"Draw")),"-")</f>
        <v>-</v>
      </c>
      <c r="BY69" s="5" t="str">
        <f ca="1">IFERROR((COUNTIFS(SWISSW!$I:$I,MATCHUP!$A69,SWISSW!$J:$J,MATCHUP!BY$1,SWISSW!$F:$F,"Won")+COUNTIFS(SWISSW!$I:$I,MATCHUP!BY$1,SWISSW!$J:$J,MATCHUP!$A69,SWISSW!$F:$F,"Lost"))/(COUNTIFS(SWISSW!$I:$I,MATCHUP!$A69,SWISSW!$J:$J,MATCHUP!BY$1)-COUNTIFS(SWISSW!$I:$I,MATCHUP!$A69,SWISSW!$J:$J,MATCHUP!BY$1,SWISSW!$F:$F,"Draw")+COUNTIFS(SWISSW!$I:$I,MATCHUP!BY$1,SWISSW!$J:$J,MATCHUP!$A69)-COUNTIFS(SWISSW!$I:$I,MATCHUP!BY$1,SWISSW!$J:$J,MATCHUP!$A69,SWISSW!$F:$F,"Draw")),"-")</f>
        <v>-</v>
      </c>
      <c r="BZ69" s="5" t="str">
        <f ca="1">IFERROR((COUNTIFS(SWISSW!$I:$I,MATCHUP!$A69,SWISSW!$J:$J,MATCHUP!BZ$1,SWISSW!$F:$F,"Won")+COUNTIFS(SWISSW!$I:$I,MATCHUP!BZ$1,SWISSW!$J:$J,MATCHUP!$A69,SWISSW!$F:$F,"Lost"))/(COUNTIFS(SWISSW!$I:$I,MATCHUP!$A69,SWISSW!$J:$J,MATCHUP!BZ$1)-COUNTIFS(SWISSW!$I:$I,MATCHUP!$A69,SWISSW!$J:$J,MATCHUP!BZ$1,SWISSW!$F:$F,"Draw")+COUNTIFS(SWISSW!$I:$I,MATCHUP!BZ$1,SWISSW!$J:$J,MATCHUP!$A69)-COUNTIFS(SWISSW!$I:$I,MATCHUP!BZ$1,SWISSW!$J:$J,MATCHUP!$A69,SWISSW!$F:$F,"Draw")),"-")</f>
        <v>-</v>
      </c>
      <c r="CA69" s="5" t="str">
        <f ca="1">IFERROR((COUNTIFS(SWISSW!$I:$I,MATCHUP!$A69,SWISSW!$J:$J,MATCHUP!CA$1,SWISSW!$F:$F,"Won")+COUNTIFS(SWISSW!$I:$I,MATCHUP!CA$1,SWISSW!$J:$J,MATCHUP!$A69,SWISSW!$F:$F,"Lost"))/(COUNTIFS(SWISSW!$I:$I,MATCHUP!$A69,SWISSW!$J:$J,MATCHUP!CA$1)-COUNTIFS(SWISSW!$I:$I,MATCHUP!$A69,SWISSW!$J:$J,MATCHUP!CA$1,SWISSW!$F:$F,"Draw")+COUNTIFS(SWISSW!$I:$I,MATCHUP!CA$1,SWISSW!$J:$J,MATCHUP!$A69)-COUNTIFS(SWISSW!$I:$I,MATCHUP!CA$1,SWISSW!$J:$J,MATCHUP!$A69,SWISSW!$F:$F,"Draw")),"-")</f>
        <v>-</v>
      </c>
      <c r="CB69" s="5" t="str">
        <f ca="1">IFERROR((COUNTIFS(SWISSW!$I:$I,MATCHUP!$A69,SWISSW!$J:$J,MATCHUP!CB$1,SWISSW!$F:$F,"Won")+COUNTIFS(SWISSW!$I:$I,MATCHUP!CB$1,SWISSW!$J:$J,MATCHUP!$A69,SWISSW!$F:$F,"Lost"))/(COUNTIFS(SWISSW!$I:$I,MATCHUP!$A69,SWISSW!$J:$J,MATCHUP!CB$1)-COUNTIFS(SWISSW!$I:$I,MATCHUP!$A69,SWISSW!$J:$J,MATCHUP!CB$1,SWISSW!$F:$F,"Draw")+COUNTIFS(SWISSW!$I:$I,MATCHUP!CB$1,SWISSW!$J:$J,MATCHUP!$A69)-COUNTIFS(SWISSW!$I:$I,MATCHUP!CB$1,SWISSW!$J:$J,MATCHUP!$A69,SWISSW!$F:$F,"Draw")),"-")</f>
        <v>-</v>
      </c>
      <c r="CC69" s="5" t="str">
        <f ca="1">IFERROR((COUNTIFS(SWISSW!$I:$I,MATCHUP!$A69,SWISSW!$J:$J,MATCHUP!CC$1,SWISSW!$F:$F,"Won")+COUNTIFS(SWISSW!$I:$I,MATCHUP!CC$1,SWISSW!$J:$J,MATCHUP!$A69,SWISSW!$F:$F,"Lost"))/(COUNTIFS(SWISSW!$I:$I,MATCHUP!$A69,SWISSW!$J:$J,MATCHUP!CC$1)-COUNTIFS(SWISSW!$I:$I,MATCHUP!$A69,SWISSW!$J:$J,MATCHUP!CC$1,SWISSW!$F:$F,"Draw")+COUNTIFS(SWISSW!$I:$I,MATCHUP!CC$1,SWISSW!$J:$J,MATCHUP!$A69)-COUNTIFS(SWISSW!$I:$I,MATCHUP!CC$1,SWISSW!$J:$J,MATCHUP!$A69,SWISSW!$F:$F,"Draw")),"-")</f>
        <v>-</v>
      </c>
      <c r="CD69" s="5" t="str">
        <f ca="1">IFERROR((COUNTIFS(SWISSW!$I:$I,MATCHUP!$A69,SWISSW!$J:$J,MATCHUP!CD$1,SWISSW!$F:$F,"Won")+COUNTIFS(SWISSW!$I:$I,MATCHUP!CD$1,SWISSW!$J:$J,MATCHUP!$A69,SWISSW!$F:$F,"Lost"))/(COUNTIFS(SWISSW!$I:$I,MATCHUP!$A69,SWISSW!$J:$J,MATCHUP!CD$1)-COUNTIFS(SWISSW!$I:$I,MATCHUP!$A69,SWISSW!$J:$J,MATCHUP!CD$1,SWISSW!$F:$F,"Draw")+COUNTIFS(SWISSW!$I:$I,MATCHUP!CD$1,SWISSW!$J:$J,MATCHUP!$A69)-COUNTIFS(SWISSW!$I:$I,MATCHUP!CD$1,SWISSW!$J:$J,MATCHUP!$A69,SWISSW!$F:$F,"Draw")),"-")</f>
        <v>-</v>
      </c>
      <c r="CE69" s="5" t="str">
        <f ca="1">IFERROR((COUNTIFS(SWISSW!$I:$I,MATCHUP!$A69,SWISSW!$J:$J,MATCHUP!CE$1,SWISSW!$F:$F,"Won")+COUNTIFS(SWISSW!$I:$I,MATCHUP!CE$1,SWISSW!$J:$J,MATCHUP!$A69,SWISSW!$F:$F,"Lost"))/(COUNTIFS(SWISSW!$I:$I,MATCHUP!$A69,SWISSW!$J:$J,MATCHUP!CE$1)-COUNTIFS(SWISSW!$I:$I,MATCHUP!$A69,SWISSW!$J:$J,MATCHUP!CE$1,SWISSW!$F:$F,"Draw")+COUNTIFS(SWISSW!$I:$I,MATCHUP!CE$1,SWISSW!$J:$J,MATCHUP!$A69)-COUNTIFS(SWISSW!$I:$I,MATCHUP!CE$1,SWISSW!$J:$J,MATCHUP!$A69,SWISSW!$F:$F,"Draw")),"-")</f>
        <v>-</v>
      </c>
      <c r="CF69" s="5" t="str">
        <f ca="1">IFERROR((COUNTIFS(SWISSW!$I:$I,MATCHUP!$A69,SWISSW!$J:$J,MATCHUP!CF$1,SWISSW!$F:$F,"Won")+COUNTIFS(SWISSW!$I:$I,MATCHUP!CF$1,SWISSW!$J:$J,MATCHUP!$A69,SWISSW!$F:$F,"Lost"))/(COUNTIFS(SWISSW!$I:$I,MATCHUP!$A69,SWISSW!$J:$J,MATCHUP!CF$1)-COUNTIFS(SWISSW!$I:$I,MATCHUP!$A69,SWISSW!$J:$J,MATCHUP!CF$1,SWISSW!$F:$F,"Draw")+COUNTIFS(SWISSW!$I:$I,MATCHUP!CF$1,SWISSW!$J:$J,MATCHUP!$A69)-COUNTIFS(SWISSW!$I:$I,MATCHUP!CF$1,SWISSW!$J:$J,MATCHUP!$A69,SWISSW!$F:$F,"Draw")),"-")</f>
        <v>-</v>
      </c>
      <c r="CG69" s="5" t="str">
        <f ca="1">IFERROR((COUNTIFS(SWISSW!$I:$I,MATCHUP!$A69,SWISSW!$J:$J,MATCHUP!CG$1,SWISSW!$F:$F,"Won")+COUNTIFS(SWISSW!$I:$I,MATCHUP!CG$1,SWISSW!$J:$J,MATCHUP!$A69,SWISSW!$F:$F,"Lost"))/(COUNTIFS(SWISSW!$I:$I,MATCHUP!$A69,SWISSW!$J:$J,MATCHUP!CG$1)-COUNTIFS(SWISSW!$I:$I,MATCHUP!$A69,SWISSW!$J:$J,MATCHUP!CG$1,SWISSW!$F:$F,"Draw")+COUNTIFS(SWISSW!$I:$I,MATCHUP!CG$1,SWISSW!$J:$J,MATCHUP!$A69)-COUNTIFS(SWISSW!$I:$I,MATCHUP!CG$1,SWISSW!$J:$J,MATCHUP!$A69,SWISSW!$F:$F,"Draw")),"-")</f>
        <v>-</v>
      </c>
      <c r="CH69" s="5" t="str">
        <f ca="1">IFERROR((COUNTIFS(SWISSW!$I:$I,MATCHUP!$A69,SWISSW!$J:$J,MATCHUP!CH$1,SWISSW!$F:$F,"Won")+COUNTIFS(SWISSW!$I:$I,MATCHUP!CH$1,SWISSW!$J:$J,MATCHUP!$A69,SWISSW!$F:$F,"Lost"))/(COUNTIFS(SWISSW!$I:$I,MATCHUP!$A69,SWISSW!$J:$J,MATCHUP!CH$1)-COUNTIFS(SWISSW!$I:$I,MATCHUP!$A69,SWISSW!$J:$J,MATCHUP!CH$1,SWISSW!$F:$F,"Draw")+COUNTIFS(SWISSW!$I:$I,MATCHUP!CH$1,SWISSW!$J:$J,MATCHUP!$A69)-COUNTIFS(SWISSW!$I:$I,MATCHUP!CH$1,SWISSW!$J:$J,MATCHUP!$A69,SWISSW!$F:$F,"Draw")),"-")</f>
        <v>-</v>
      </c>
      <c r="CI69" s="5" t="str">
        <f ca="1">IFERROR((COUNTIFS(SWISSW!$I:$I,MATCHUP!$A69,SWISSW!$J:$J,MATCHUP!CI$1,SWISSW!$F:$F,"Won")+COUNTIFS(SWISSW!$I:$I,MATCHUP!CI$1,SWISSW!$J:$J,MATCHUP!$A69,SWISSW!$F:$F,"Lost"))/(COUNTIFS(SWISSW!$I:$I,MATCHUP!$A69,SWISSW!$J:$J,MATCHUP!CI$1)-COUNTIFS(SWISSW!$I:$I,MATCHUP!$A69,SWISSW!$J:$J,MATCHUP!CI$1,SWISSW!$F:$F,"Draw")+COUNTIFS(SWISSW!$I:$I,MATCHUP!CI$1,SWISSW!$J:$J,MATCHUP!$A69)-COUNTIFS(SWISSW!$I:$I,MATCHUP!CI$1,SWISSW!$J:$J,MATCHUP!$A69,SWISSW!$F:$F,"Draw")),"-")</f>
        <v>-</v>
      </c>
      <c r="CJ69" s="5" t="str">
        <f ca="1">IFERROR((COUNTIFS(SWISSW!$I:$I,MATCHUP!$A69,SWISSW!$J:$J,MATCHUP!CJ$1,SWISSW!$F:$F,"Won")+COUNTIFS(SWISSW!$I:$I,MATCHUP!CJ$1,SWISSW!$J:$J,MATCHUP!$A69,SWISSW!$F:$F,"Lost"))/(COUNTIFS(SWISSW!$I:$I,MATCHUP!$A69,SWISSW!$J:$J,MATCHUP!CJ$1)-COUNTIFS(SWISSW!$I:$I,MATCHUP!$A69,SWISSW!$J:$J,MATCHUP!CJ$1,SWISSW!$F:$F,"Draw")+COUNTIFS(SWISSW!$I:$I,MATCHUP!CJ$1,SWISSW!$J:$J,MATCHUP!$A69)-COUNTIFS(SWISSW!$I:$I,MATCHUP!CJ$1,SWISSW!$J:$J,MATCHUP!$A69,SWISSW!$F:$F,"Draw")),"-")</f>
        <v>-</v>
      </c>
      <c r="CK69" s="5" t="str">
        <f ca="1">IFERROR((COUNTIFS(SWISSW!$I:$I,MATCHUP!$A69,SWISSW!$J:$J,MATCHUP!CK$1,SWISSW!$F:$F,"Won")+COUNTIFS(SWISSW!$I:$I,MATCHUP!CK$1,SWISSW!$J:$J,MATCHUP!$A69,SWISSW!$F:$F,"Lost"))/(COUNTIFS(SWISSW!$I:$I,MATCHUP!$A69,SWISSW!$J:$J,MATCHUP!CK$1)-COUNTIFS(SWISSW!$I:$I,MATCHUP!$A69,SWISSW!$J:$J,MATCHUP!CK$1,SWISSW!$F:$F,"Draw")+COUNTIFS(SWISSW!$I:$I,MATCHUP!CK$1,SWISSW!$J:$J,MATCHUP!$A69)-COUNTIFS(SWISSW!$I:$I,MATCHUP!CK$1,SWISSW!$J:$J,MATCHUP!$A69,SWISSW!$F:$F,"Draw")),"-")</f>
        <v>-</v>
      </c>
      <c r="CL69" s="5" t="str">
        <f ca="1">IFERROR((COUNTIFS(SWISSW!$I:$I,MATCHUP!$A69,SWISSW!$J:$J,MATCHUP!CL$1,SWISSW!$F:$F,"Won")+COUNTIFS(SWISSW!$I:$I,MATCHUP!CL$1,SWISSW!$J:$J,MATCHUP!$A69,SWISSW!$F:$F,"Lost"))/(COUNTIFS(SWISSW!$I:$I,MATCHUP!$A69,SWISSW!$J:$J,MATCHUP!CL$1)-COUNTIFS(SWISSW!$I:$I,MATCHUP!$A69,SWISSW!$J:$J,MATCHUP!CL$1,SWISSW!$F:$F,"Draw")+COUNTIFS(SWISSW!$I:$I,MATCHUP!CL$1,SWISSW!$J:$J,MATCHUP!$A69)-COUNTIFS(SWISSW!$I:$I,MATCHUP!CL$1,SWISSW!$J:$J,MATCHUP!$A69,SWISSW!$F:$F,"Draw")),"-")</f>
        <v>-</v>
      </c>
      <c r="CM69" s="5" t="str">
        <f ca="1">IFERROR((COUNTIFS(SWISSW!$I:$I,MATCHUP!$A69,SWISSW!$J:$J,MATCHUP!CM$1,SWISSW!$F:$F,"Won")+COUNTIFS(SWISSW!$I:$I,MATCHUP!CM$1,SWISSW!$J:$J,MATCHUP!$A69,SWISSW!$F:$F,"Lost"))/(COUNTIFS(SWISSW!$I:$I,MATCHUP!$A69,SWISSW!$J:$J,MATCHUP!CM$1)-COUNTIFS(SWISSW!$I:$I,MATCHUP!$A69,SWISSW!$J:$J,MATCHUP!CM$1,SWISSW!$F:$F,"Draw")+COUNTIFS(SWISSW!$I:$I,MATCHUP!CM$1,SWISSW!$J:$J,MATCHUP!$A69)-COUNTIFS(SWISSW!$I:$I,MATCHUP!CM$1,SWISSW!$J:$J,MATCHUP!$A69,SWISSW!$F:$F,"Draw")),"-")</f>
        <v>-</v>
      </c>
      <c r="CN69" s="5" t="str">
        <f ca="1">IFERROR((COUNTIFS(SWISSW!$I:$I,MATCHUP!$A69,SWISSW!$J:$J,MATCHUP!CN$1,SWISSW!$F:$F,"Won")+COUNTIFS(SWISSW!$I:$I,MATCHUP!CN$1,SWISSW!$J:$J,MATCHUP!$A69,SWISSW!$F:$F,"Lost"))/(COUNTIFS(SWISSW!$I:$I,MATCHUP!$A69,SWISSW!$J:$J,MATCHUP!CN$1)-COUNTIFS(SWISSW!$I:$I,MATCHUP!$A69,SWISSW!$J:$J,MATCHUP!CN$1,SWISSW!$F:$F,"Draw")+COUNTIFS(SWISSW!$I:$I,MATCHUP!CN$1,SWISSW!$J:$J,MATCHUP!$A69)-COUNTIFS(SWISSW!$I:$I,MATCHUP!CN$1,SWISSW!$J:$J,MATCHUP!$A69,SWISSW!$F:$F,"Draw")),"-")</f>
        <v>-</v>
      </c>
      <c r="CO69" s="5" t="str">
        <f ca="1">IFERROR((COUNTIFS(SWISSW!$I:$I,MATCHUP!$A69,SWISSW!$J:$J,MATCHUP!CO$1,SWISSW!$F:$F,"Won")+COUNTIFS(SWISSW!$I:$I,MATCHUP!CO$1,SWISSW!$J:$J,MATCHUP!$A69,SWISSW!$F:$F,"Lost"))/(COUNTIFS(SWISSW!$I:$I,MATCHUP!$A69,SWISSW!$J:$J,MATCHUP!CO$1)-COUNTIFS(SWISSW!$I:$I,MATCHUP!$A69,SWISSW!$J:$J,MATCHUP!CO$1,SWISSW!$F:$F,"Draw")+COUNTIFS(SWISSW!$I:$I,MATCHUP!CO$1,SWISSW!$J:$J,MATCHUP!$A69)-COUNTIFS(SWISSW!$I:$I,MATCHUP!CO$1,SWISSW!$J:$J,MATCHUP!$A69,SWISSW!$F:$F,"Draw")),"-")</f>
        <v>-</v>
      </c>
      <c r="CP69" s="5" t="str">
        <f ca="1">IFERROR((COUNTIFS(SWISSW!$I:$I,MATCHUP!$A69,SWISSW!$J:$J,MATCHUP!CP$1,SWISSW!$F:$F,"Won")+COUNTIFS(SWISSW!$I:$I,MATCHUP!CP$1,SWISSW!$J:$J,MATCHUP!$A69,SWISSW!$F:$F,"Lost"))/(COUNTIFS(SWISSW!$I:$I,MATCHUP!$A69,SWISSW!$J:$J,MATCHUP!CP$1)-COUNTIFS(SWISSW!$I:$I,MATCHUP!$A69,SWISSW!$J:$J,MATCHUP!CP$1,SWISSW!$F:$F,"Draw")+COUNTIFS(SWISSW!$I:$I,MATCHUP!CP$1,SWISSW!$J:$J,MATCHUP!$A69)-COUNTIFS(SWISSW!$I:$I,MATCHUP!CP$1,SWISSW!$J:$J,MATCHUP!$A69,SWISSW!$F:$F,"Draw")),"-")</f>
        <v>-</v>
      </c>
      <c r="CQ69" s="5" t="str">
        <f ca="1">IFERROR((COUNTIFS(SWISSW!$I:$I,MATCHUP!$A69,SWISSW!$J:$J,MATCHUP!CQ$1,SWISSW!$F:$F,"Won")+COUNTIFS(SWISSW!$I:$I,MATCHUP!CQ$1,SWISSW!$J:$J,MATCHUP!$A69,SWISSW!$F:$F,"Lost"))/(COUNTIFS(SWISSW!$I:$I,MATCHUP!$A69,SWISSW!$J:$J,MATCHUP!CQ$1)-COUNTIFS(SWISSW!$I:$I,MATCHUP!$A69,SWISSW!$J:$J,MATCHUP!CQ$1,SWISSW!$F:$F,"Draw")+COUNTIFS(SWISSW!$I:$I,MATCHUP!CQ$1,SWISSW!$J:$J,MATCHUP!$A69)-COUNTIFS(SWISSW!$I:$I,MATCHUP!CQ$1,SWISSW!$J:$J,MATCHUP!$A69,SWISSW!$F:$F,"Draw")),"-")</f>
        <v>-</v>
      </c>
      <c r="CR69" s="5" t="str">
        <f ca="1">IFERROR((COUNTIFS(SWISSW!$I:$I,MATCHUP!$A69,SWISSW!$J:$J,MATCHUP!CR$1,SWISSW!$F:$F,"Won")+COUNTIFS(SWISSW!$I:$I,MATCHUP!CR$1,SWISSW!$J:$J,MATCHUP!$A69,SWISSW!$F:$F,"Lost"))/(COUNTIFS(SWISSW!$I:$I,MATCHUP!$A69,SWISSW!$J:$J,MATCHUP!CR$1)-COUNTIFS(SWISSW!$I:$I,MATCHUP!$A69,SWISSW!$J:$J,MATCHUP!CR$1,SWISSW!$F:$F,"Draw")+COUNTIFS(SWISSW!$I:$I,MATCHUP!CR$1,SWISSW!$J:$J,MATCHUP!$A69)-COUNTIFS(SWISSW!$I:$I,MATCHUP!CR$1,SWISSW!$J:$J,MATCHUP!$A69,SWISSW!$F:$F,"Draw")),"-")</f>
        <v>-</v>
      </c>
      <c r="CS69" s="5" t="str">
        <f ca="1">IFERROR((COUNTIFS(SWISSW!$I:$I,MATCHUP!$A69,SWISSW!$J:$J,MATCHUP!CS$1,SWISSW!$F:$F,"Won")+COUNTIFS(SWISSW!$I:$I,MATCHUP!CS$1,SWISSW!$J:$J,MATCHUP!$A69,SWISSW!$F:$F,"Lost"))/(COUNTIFS(SWISSW!$I:$I,MATCHUP!$A69,SWISSW!$J:$J,MATCHUP!CS$1)-COUNTIFS(SWISSW!$I:$I,MATCHUP!$A69,SWISSW!$J:$J,MATCHUP!CS$1,SWISSW!$F:$F,"Draw")+COUNTIFS(SWISSW!$I:$I,MATCHUP!CS$1,SWISSW!$J:$J,MATCHUP!$A69)-COUNTIFS(SWISSW!$I:$I,MATCHUP!CS$1,SWISSW!$J:$J,MATCHUP!$A69,SWISSW!$F:$F,"Draw")),"-")</f>
        <v>-</v>
      </c>
      <c r="CT69" s="5" t="str">
        <f ca="1">IFERROR((COUNTIFS(SWISSW!$I:$I,MATCHUP!$A69,SWISSW!$J:$J,MATCHUP!CT$1,SWISSW!$F:$F,"Won")+COUNTIFS(SWISSW!$I:$I,MATCHUP!CT$1,SWISSW!$J:$J,MATCHUP!$A69,SWISSW!$F:$F,"Lost"))/(COUNTIFS(SWISSW!$I:$I,MATCHUP!$A69,SWISSW!$J:$J,MATCHUP!CT$1)-COUNTIFS(SWISSW!$I:$I,MATCHUP!$A69,SWISSW!$J:$J,MATCHUP!CT$1,SWISSW!$F:$F,"Draw")+COUNTIFS(SWISSW!$I:$I,MATCHUP!CT$1,SWISSW!$J:$J,MATCHUP!$A69)-COUNTIFS(SWISSW!$I:$I,MATCHUP!CT$1,SWISSW!$J:$J,MATCHUP!$A69,SWISSW!$F:$F,"Draw")),"-")</f>
        <v>-</v>
      </c>
      <c r="CU69" s="5" t="str">
        <f ca="1">IFERROR((COUNTIFS(SWISSW!$I:$I,MATCHUP!$A69,SWISSW!$J:$J,MATCHUP!CU$1,SWISSW!$F:$F,"Won")+COUNTIFS(SWISSW!$I:$I,MATCHUP!CU$1,SWISSW!$J:$J,MATCHUP!$A69,SWISSW!$F:$F,"Lost"))/(COUNTIFS(SWISSW!$I:$I,MATCHUP!$A69,SWISSW!$J:$J,MATCHUP!CU$1)-COUNTIFS(SWISSW!$I:$I,MATCHUP!$A69,SWISSW!$J:$J,MATCHUP!CU$1,SWISSW!$F:$F,"Draw")+COUNTIFS(SWISSW!$I:$I,MATCHUP!CU$1,SWISSW!$J:$J,MATCHUP!$A69)-COUNTIFS(SWISSW!$I:$I,MATCHUP!CU$1,SWISSW!$J:$J,MATCHUP!$A69,SWISSW!$F:$F,"Draw")),"-")</f>
        <v>-</v>
      </c>
      <c r="CV69" s="5" t="str">
        <f ca="1">IFERROR((COUNTIFS(SWISSW!$I:$I,MATCHUP!$A69,SWISSW!$J:$J,MATCHUP!CV$1,SWISSW!$F:$F,"Won")+COUNTIFS(SWISSW!$I:$I,MATCHUP!CV$1,SWISSW!$J:$J,MATCHUP!$A69,SWISSW!$F:$F,"Lost"))/(COUNTIFS(SWISSW!$I:$I,MATCHUP!$A69,SWISSW!$J:$J,MATCHUP!CV$1)-COUNTIFS(SWISSW!$I:$I,MATCHUP!$A69,SWISSW!$J:$J,MATCHUP!CV$1,SWISSW!$F:$F,"Draw")+COUNTIFS(SWISSW!$I:$I,MATCHUP!CV$1,SWISSW!$J:$J,MATCHUP!$A69)-COUNTIFS(SWISSW!$I:$I,MATCHUP!CV$1,SWISSW!$J:$J,MATCHUP!$A69,SWISSW!$F:$F,"Draw")),"-")</f>
        <v>-</v>
      </c>
    </row>
    <row r="70" spans="1:100" ht="55" customHeight="1" x14ac:dyDescent="0.3">
      <c r="A70" s="3" cm="1">
        <f t="array" aca="1" ref="A70" ca="1">INDIRECT(ADDRESS(ROW(),1,,1,"METABREAK"))</f>
        <v>0</v>
      </c>
      <c r="B70" s="5" t="str">
        <f ca="1">IFERROR((COUNTIFS(SWISSW!$I:$I,MATCHUP!$A70,SWISSW!$J:$J,MATCHUP!B$1,SWISSW!$F:$F,"Won")+COUNTIFS(SWISSW!$I:$I,MATCHUP!B$1,SWISSW!$J:$J,MATCHUP!$A70,SWISSW!$F:$F,"Lost"))/(COUNTIFS(SWISSW!$I:$I,MATCHUP!$A70,SWISSW!$J:$J,MATCHUP!B$1)-COUNTIFS(SWISSW!$I:$I,MATCHUP!$A70,SWISSW!$J:$J,MATCHUP!B$1,SWISSW!$F:$F,"Draw")+COUNTIFS(SWISSW!$I:$I,MATCHUP!B$1,SWISSW!$J:$J,MATCHUP!$A70)-COUNTIFS(SWISSW!$I:$I,MATCHUP!B$1,SWISSW!$J:$J,MATCHUP!$A70,SWISSW!$F:$F,"Draw")),"-")</f>
        <v>-</v>
      </c>
      <c r="C70" s="5" t="str">
        <f ca="1">IFERROR((COUNTIFS(SWISSW!$I:$I,MATCHUP!$A70,SWISSW!$J:$J,MATCHUP!C$1,SWISSW!$F:$F,"Won")+COUNTIFS(SWISSW!$I:$I,MATCHUP!C$1,SWISSW!$J:$J,MATCHUP!$A70,SWISSW!$F:$F,"Lost"))/(COUNTIFS(SWISSW!$I:$I,MATCHUP!$A70,SWISSW!$J:$J,MATCHUP!C$1)-COUNTIFS(SWISSW!$I:$I,MATCHUP!$A70,SWISSW!$J:$J,MATCHUP!C$1,SWISSW!$F:$F,"Draw")+COUNTIFS(SWISSW!$I:$I,MATCHUP!C$1,SWISSW!$J:$J,MATCHUP!$A70)-COUNTIFS(SWISSW!$I:$I,MATCHUP!C$1,SWISSW!$J:$J,MATCHUP!$A70,SWISSW!$F:$F,"Draw")),"-")</f>
        <v>-</v>
      </c>
      <c r="D70" s="5" t="str">
        <f ca="1">IFERROR((COUNTIFS(SWISSW!$I:$I,MATCHUP!$A70,SWISSW!$J:$J,MATCHUP!D$1,SWISSW!$F:$F,"Won")+COUNTIFS(SWISSW!$I:$I,MATCHUP!D$1,SWISSW!$J:$J,MATCHUP!$A70,SWISSW!$F:$F,"Lost"))/(COUNTIFS(SWISSW!$I:$I,MATCHUP!$A70,SWISSW!$J:$J,MATCHUP!D$1)-COUNTIFS(SWISSW!$I:$I,MATCHUP!$A70,SWISSW!$J:$J,MATCHUP!D$1,SWISSW!$F:$F,"Draw")+COUNTIFS(SWISSW!$I:$I,MATCHUP!D$1,SWISSW!$J:$J,MATCHUP!$A70)-COUNTIFS(SWISSW!$I:$I,MATCHUP!D$1,SWISSW!$J:$J,MATCHUP!$A70,SWISSW!$F:$F,"Draw")),"-")</f>
        <v>-</v>
      </c>
      <c r="E70" s="5" t="str">
        <f ca="1">IFERROR((COUNTIFS(SWISSW!$I:$I,MATCHUP!$A70,SWISSW!$J:$J,MATCHUP!E$1,SWISSW!$F:$F,"Won")+COUNTIFS(SWISSW!$I:$I,MATCHUP!E$1,SWISSW!$J:$J,MATCHUP!$A70,SWISSW!$F:$F,"Lost"))/(COUNTIFS(SWISSW!$I:$I,MATCHUP!$A70,SWISSW!$J:$J,MATCHUP!E$1)-COUNTIFS(SWISSW!$I:$I,MATCHUP!$A70,SWISSW!$J:$J,MATCHUP!E$1,SWISSW!$F:$F,"Draw")+COUNTIFS(SWISSW!$I:$I,MATCHUP!E$1,SWISSW!$J:$J,MATCHUP!$A70)-COUNTIFS(SWISSW!$I:$I,MATCHUP!E$1,SWISSW!$J:$J,MATCHUP!$A70,SWISSW!$F:$F,"Draw")),"-")</f>
        <v>-</v>
      </c>
      <c r="F70" s="5" t="str">
        <f ca="1">IFERROR((COUNTIFS(SWISSW!$I:$I,MATCHUP!$A70,SWISSW!$J:$J,MATCHUP!F$1,SWISSW!$F:$F,"Won")+COUNTIFS(SWISSW!$I:$I,MATCHUP!F$1,SWISSW!$J:$J,MATCHUP!$A70,SWISSW!$F:$F,"Lost"))/(COUNTIFS(SWISSW!$I:$I,MATCHUP!$A70,SWISSW!$J:$J,MATCHUP!F$1)-COUNTIFS(SWISSW!$I:$I,MATCHUP!$A70,SWISSW!$J:$J,MATCHUP!F$1,SWISSW!$F:$F,"Draw")+COUNTIFS(SWISSW!$I:$I,MATCHUP!F$1,SWISSW!$J:$J,MATCHUP!$A70)-COUNTIFS(SWISSW!$I:$I,MATCHUP!F$1,SWISSW!$J:$J,MATCHUP!$A70,SWISSW!$F:$F,"Draw")),"-")</f>
        <v>-</v>
      </c>
      <c r="G70" s="5" t="str">
        <f ca="1">IFERROR((COUNTIFS(SWISSW!$I:$I,MATCHUP!$A70,SWISSW!$J:$J,MATCHUP!G$1,SWISSW!$F:$F,"Won")+COUNTIFS(SWISSW!$I:$I,MATCHUP!G$1,SWISSW!$J:$J,MATCHUP!$A70,SWISSW!$F:$F,"Lost"))/(COUNTIFS(SWISSW!$I:$I,MATCHUP!$A70,SWISSW!$J:$J,MATCHUP!G$1)-COUNTIFS(SWISSW!$I:$I,MATCHUP!$A70,SWISSW!$J:$J,MATCHUP!G$1,SWISSW!$F:$F,"Draw")+COUNTIFS(SWISSW!$I:$I,MATCHUP!G$1,SWISSW!$J:$J,MATCHUP!$A70)-COUNTIFS(SWISSW!$I:$I,MATCHUP!G$1,SWISSW!$J:$J,MATCHUP!$A70,SWISSW!$F:$F,"Draw")),"-")</f>
        <v>-</v>
      </c>
      <c r="H70" s="5" t="str">
        <f ca="1">IFERROR((COUNTIFS(SWISSW!$I:$I,MATCHUP!$A70,SWISSW!$J:$J,MATCHUP!H$1,SWISSW!$F:$F,"Won")+COUNTIFS(SWISSW!$I:$I,MATCHUP!H$1,SWISSW!$J:$J,MATCHUP!$A70,SWISSW!$F:$F,"Lost"))/(COUNTIFS(SWISSW!$I:$I,MATCHUP!$A70,SWISSW!$J:$J,MATCHUP!H$1)-COUNTIFS(SWISSW!$I:$I,MATCHUP!$A70,SWISSW!$J:$J,MATCHUP!H$1,SWISSW!$F:$F,"Draw")+COUNTIFS(SWISSW!$I:$I,MATCHUP!H$1,SWISSW!$J:$J,MATCHUP!$A70)-COUNTIFS(SWISSW!$I:$I,MATCHUP!H$1,SWISSW!$J:$J,MATCHUP!$A70,SWISSW!$F:$F,"Draw")),"-")</f>
        <v>-</v>
      </c>
      <c r="I70" s="5" t="str">
        <f ca="1">IFERROR((COUNTIFS(SWISSW!$I:$I,MATCHUP!$A70,SWISSW!$J:$J,MATCHUP!I$1,SWISSW!$F:$F,"Won")+COUNTIFS(SWISSW!$I:$I,MATCHUP!I$1,SWISSW!$J:$J,MATCHUP!$A70,SWISSW!$F:$F,"Lost"))/(COUNTIFS(SWISSW!$I:$I,MATCHUP!$A70,SWISSW!$J:$J,MATCHUP!I$1)-COUNTIFS(SWISSW!$I:$I,MATCHUP!$A70,SWISSW!$J:$J,MATCHUP!I$1,SWISSW!$F:$F,"Draw")+COUNTIFS(SWISSW!$I:$I,MATCHUP!I$1,SWISSW!$J:$J,MATCHUP!$A70)-COUNTIFS(SWISSW!$I:$I,MATCHUP!I$1,SWISSW!$J:$J,MATCHUP!$A70,SWISSW!$F:$F,"Draw")),"-")</f>
        <v>-</v>
      </c>
      <c r="J70" s="5" t="str">
        <f ca="1">IFERROR((COUNTIFS(SWISSW!$I:$I,MATCHUP!$A70,SWISSW!$J:$J,MATCHUP!J$1,SWISSW!$F:$F,"Won")+COUNTIFS(SWISSW!$I:$I,MATCHUP!J$1,SWISSW!$J:$J,MATCHUP!$A70,SWISSW!$F:$F,"Lost"))/(COUNTIFS(SWISSW!$I:$I,MATCHUP!$A70,SWISSW!$J:$J,MATCHUP!J$1)-COUNTIFS(SWISSW!$I:$I,MATCHUP!$A70,SWISSW!$J:$J,MATCHUP!J$1,SWISSW!$F:$F,"Draw")+COUNTIFS(SWISSW!$I:$I,MATCHUP!J$1,SWISSW!$J:$J,MATCHUP!$A70)-COUNTIFS(SWISSW!$I:$I,MATCHUP!J$1,SWISSW!$J:$J,MATCHUP!$A70,SWISSW!$F:$F,"Draw")),"-")</f>
        <v>-</v>
      </c>
      <c r="K70" s="5" t="str">
        <f ca="1">IFERROR((COUNTIFS(SWISSW!$I:$I,MATCHUP!$A70,SWISSW!$J:$J,MATCHUP!K$1,SWISSW!$F:$F,"Won")+COUNTIFS(SWISSW!$I:$I,MATCHUP!K$1,SWISSW!$J:$J,MATCHUP!$A70,SWISSW!$F:$F,"Lost"))/(COUNTIFS(SWISSW!$I:$I,MATCHUP!$A70,SWISSW!$J:$J,MATCHUP!K$1)-COUNTIFS(SWISSW!$I:$I,MATCHUP!$A70,SWISSW!$J:$J,MATCHUP!K$1,SWISSW!$F:$F,"Draw")+COUNTIFS(SWISSW!$I:$I,MATCHUP!K$1,SWISSW!$J:$J,MATCHUP!$A70)-COUNTIFS(SWISSW!$I:$I,MATCHUP!K$1,SWISSW!$J:$J,MATCHUP!$A70,SWISSW!$F:$F,"Draw")),"-")</f>
        <v>-</v>
      </c>
      <c r="L70" s="5" t="str">
        <f ca="1">IFERROR((COUNTIFS(SWISSW!$I:$I,MATCHUP!$A70,SWISSW!$J:$J,MATCHUP!L$1,SWISSW!$F:$F,"Won")+COUNTIFS(SWISSW!$I:$I,MATCHUP!L$1,SWISSW!$J:$J,MATCHUP!$A70,SWISSW!$F:$F,"Lost"))/(COUNTIFS(SWISSW!$I:$I,MATCHUP!$A70,SWISSW!$J:$J,MATCHUP!L$1)-COUNTIFS(SWISSW!$I:$I,MATCHUP!$A70,SWISSW!$J:$J,MATCHUP!L$1,SWISSW!$F:$F,"Draw")+COUNTIFS(SWISSW!$I:$I,MATCHUP!L$1,SWISSW!$J:$J,MATCHUP!$A70)-COUNTIFS(SWISSW!$I:$I,MATCHUP!L$1,SWISSW!$J:$J,MATCHUP!$A70,SWISSW!$F:$F,"Draw")),"-")</f>
        <v>-</v>
      </c>
      <c r="M70" s="5" t="str">
        <f ca="1">IFERROR((COUNTIFS(SWISSW!$I:$I,MATCHUP!$A70,SWISSW!$J:$J,MATCHUP!M$1,SWISSW!$F:$F,"Won")+COUNTIFS(SWISSW!$I:$I,MATCHUP!M$1,SWISSW!$J:$J,MATCHUP!$A70,SWISSW!$F:$F,"Lost"))/(COUNTIFS(SWISSW!$I:$I,MATCHUP!$A70,SWISSW!$J:$J,MATCHUP!M$1)-COUNTIFS(SWISSW!$I:$I,MATCHUP!$A70,SWISSW!$J:$J,MATCHUP!M$1,SWISSW!$F:$F,"Draw")+COUNTIFS(SWISSW!$I:$I,MATCHUP!M$1,SWISSW!$J:$J,MATCHUP!$A70)-COUNTIFS(SWISSW!$I:$I,MATCHUP!M$1,SWISSW!$J:$J,MATCHUP!$A70,SWISSW!$F:$F,"Draw")),"-")</f>
        <v>-</v>
      </c>
      <c r="N70" s="5" t="str">
        <f ca="1">IFERROR((COUNTIFS(SWISSW!$I:$I,MATCHUP!$A70,SWISSW!$J:$J,MATCHUP!N$1,SWISSW!$F:$F,"Won")+COUNTIFS(SWISSW!$I:$I,MATCHUP!N$1,SWISSW!$J:$J,MATCHUP!$A70,SWISSW!$F:$F,"Lost"))/(COUNTIFS(SWISSW!$I:$I,MATCHUP!$A70,SWISSW!$J:$J,MATCHUP!N$1)-COUNTIFS(SWISSW!$I:$I,MATCHUP!$A70,SWISSW!$J:$J,MATCHUP!N$1,SWISSW!$F:$F,"Draw")+COUNTIFS(SWISSW!$I:$I,MATCHUP!N$1,SWISSW!$J:$J,MATCHUP!$A70)-COUNTIFS(SWISSW!$I:$I,MATCHUP!N$1,SWISSW!$J:$J,MATCHUP!$A70,SWISSW!$F:$F,"Draw")),"-")</f>
        <v>-</v>
      </c>
      <c r="O70" s="5" t="str">
        <f ca="1">IFERROR((COUNTIFS(SWISSW!$I:$I,MATCHUP!$A70,SWISSW!$J:$J,MATCHUP!O$1,SWISSW!$F:$F,"Won")+COUNTIFS(SWISSW!$I:$I,MATCHUP!O$1,SWISSW!$J:$J,MATCHUP!$A70,SWISSW!$F:$F,"Lost"))/(COUNTIFS(SWISSW!$I:$I,MATCHUP!$A70,SWISSW!$J:$J,MATCHUP!O$1)-COUNTIFS(SWISSW!$I:$I,MATCHUP!$A70,SWISSW!$J:$J,MATCHUP!O$1,SWISSW!$F:$F,"Draw")+COUNTIFS(SWISSW!$I:$I,MATCHUP!O$1,SWISSW!$J:$J,MATCHUP!$A70)-COUNTIFS(SWISSW!$I:$I,MATCHUP!O$1,SWISSW!$J:$J,MATCHUP!$A70,SWISSW!$F:$F,"Draw")),"-")</f>
        <v>-</v>
      </c>
      <c r="P70" s="5" t="str">
        <f ca="1">IFERROR((COUNTIFS(SWISSW!$I:$I,MATCHUP!$A70,SWISSW!$J:$J,MATCHUP!P$1,SWISSW!$F:$F,"Won")+COUNTIFS(SWISSW!$I:$I,MATCHUP!P$1,SWISSW!$J:$J,MATCHUP!$A70,SWISSW!$F:$F,"Lost"))/(COUNTIFS(SWISSW!$I:$I,MATCHUP!$A70,SWISSW!$J:$J,MATCHUP!P$1)-COUNTIFS(SWISSW!$I:$I,MATCHUP!$A70,SWISSW!$J:$J,MATCHUP!P$1,SWISSW!$F:$F,"Draw")+COUNTIFS(SWISSW!$I:$I,MATCHUP!P$1,SWISSW!$J:$J,MATCHUP!$A70)-COUNTIFS(SWISSW!$I:$I,MATCHUP!P$1,SWISSW!$J:$J,MATCHUP!$A70,SWISSW!$F:$F,"Draw")),"-")</f>
        <v>-</v>
      </c>
      <c r="Q70" s="5" t="str">
        <f ca="1">IFERROR((COUNTIFS(SWISSW!$I:$I,MATCHUP!$A70,SWISSW!$J:$J,MATCHUP!Q$1,SWISSW!$F:$F,"Won")+COUNTIFS(SWISSW!$I:$I,MATCHUP!Q$1,SWISSW!$J:$J,MATCHUP!$A70,SWISSW!$F:$F,"Lost"))/(COUNTIFS(SWISSW!$I:$I,MATCHUP!$A70,SWISSW!$J:$J,MATCHUP!Q$1)-COUNTIFS(SWISSW!$I:$I,MATCHUP!$A70,SWISSW!$J:$J,MATCHUP!Q$1,SWISSW!$F:$F,"Draw")+COUNTIFS(SWISSW!$I:$I,MATCHUP!Q$1,SWISSW!$J:$J,MATCHUP!$A70)-COUNTIFS(SWISSW!$I:$I,MATCHUP!Q$1,SWISSW!$J:$J,MATCHUP!$A70,SWISSW!$F:$F,"Draw")),"-")</f>
        <v>-</v>
      </c>
      <c r="R70" s="5" t="str">
        <f ca="1">IFERROR((COUNTIFS(SWISSW!$I:$I,MATCHUP!$A70,SWISSW!$J:$J,MATCHUP!R$1,SWISSW!$F:$F,"Won")+COUNTIFS(SWISSW!$I:$I,MATCHUP!R$1,SWISSW!$J:$J,MATCHUP!$A70,SWISSW!$F:$F,"Lost"))/(COUNTIFS(SWISSW!$I:$I,MATCHUP!$A70,SWISSW!$J:$J,MATCHUP!R$1)-COUNTIFS(SWISSW!$I:$I,MATCHUP!$A70,SWISSW!$J:$J,MATCHUP!R$1,SWISSW!$F:$F,"Draw")+COUNTIFS(SWISSW!$I:$I,MATCHUP!R$1,SWISSW!$J:$J,MATCHUP!$A70)-COUNTIFS(SWISSW!$I:$I,MATCHUP!R$1,SWISSW!$J:$J,MATCHUP!$A70,SWISSW!$F:$F,"Draw")),"-")</f>
        <v>-</v>
      </c>
      <c r="S70" s="5" t="str">
        <f ca="1">IFERROR((COUNTIFS(SWISSW!$I:$I,MATCHUP!$A70,SWISSW!$J:$J,MATCHUP!S$1,SWISSW!$F:$F,"Won")+COUNTIFS(SWISSW!$I:$I,MATCHUP!S$1,SWISSW!$J:$J,MATCHUP!$A70,SWISSW!$F:$F,"Lost"))/(COUNTIFS(SWISSW!$I:$I,MATCHUP!$A70,SWISSW!$J:$J,MATCHUP!S$1)-COUNTIFS(SWISSW!$I:$I,MATCHUP!$A70,SWISSW!$J:$J,MATCHUP!S$1,SWISSW!$F:$F,"Draw")+COUNTIFS(SWISSW!$I:$I,MATCHUP!S$1,SWISSW!$J:$J,MATCHUP!$A70)-COUNTIFS(SWISSW!$I:$I,MATCHUP!S$1,SWISSW!$J:$J,MATCHUP!$A70,SWISSW!$F:$F,"Draw")),"-")</f>
        <v>-</v>
      </c>
      <c r="T70" s="5" t="str">
        <f ca="1">IFERROR((COUNTIFS(SWISSW!$I:$I,MATCHUP!$A70,SWISSW!$J:$J,MATCHUP!T$1,SWISSW!$F:$F,"Won")+COUNTIFS(SWISSW!$I:$I,MATCHUP!T$1,SWISSW!$J:$J,MATCHUP!$A70,SWISSW!$F:$F,"Lost"))/(COUNTIFS(SWISSW!$I:$I,MATCHUP!$A70,SWISSW!$J:$J,MATCHUP!T$1)-COUNTIFS(SWISSW!$I:$I,MATCHUP!$A70,SWISSW!$J:$J,MATCHUP!T$1,SWISSW!$F:$F,"Draw")+COUNTIFS(SWISSW!$I:$I,MATCHUP!T$1,SWISSW!$J:$J,MATCHUP!$A70)-COUNTIFS(SWISSW!$I:$I,MATCHUP!T$1,SWISSW!$J:$J,MATCHUP!$A70,SWISSW!$F:$F,"Draw")),"-")</f>
        <v>-</v>
      </c>
      <c r="U70" s="5" t="str">
        <f ca="1">IFERROR((COUNTIFS(SWISSW!$I:$I,MATCHUP!$A70,SWISSW!$J:$J,MATCHUP!U$1,SWISSW!$F:$F,"Won")+COUNTIFS(SWISSW!$I:$I,MATCHUP!U$1,SWISSW!$J:$J,MATCHUP!$A70,SWISSW!$F:$F,"Lost"))/(COUNTIFS(SWISSW!$I:$I,MATCHUP!$A70,SWISSW!$J:$J,MATCHUP!U$1)-COUNTIFS(SWISSW!$I:$I,MATCHUP!$A70,SWISSW!$J:$J,MATCHUP!U$1,SWISSW!$F:$F,"Draw")+COUNTIFS(SWISSW!$I:$I,MATCHUP!U$1,SWISSW!$J:$J,MATCHUP!$A70)-COUNTIFS(SWISSW!$I:$I,MATCHUP!U$1,SWISSW!$J:$J,MATCHUP!$A70,SWISSW!$F:$F,"Draw")),"-")</f>
        <v>-</v>
      </c>
      <c r="V70" s="5" t="str">
        <f ca="1">IFERROR((COUNTIFS(SWISSW!$I:$I,MATCHUP!$A70,SWISSW!$J:$J,MATCHUP!V$1,SWISSW!$F:$F,"Won")+COUNTIFS(SWISSW!$I:$I,MATCHUP!V$1,SWISSW!$J:$J,MATCHUP!$A70,SWISSW!$F:$F,"Lost"))/(COUNTIFS(SWISSW!$I:$I,MATCHUP!$A70,SWISSW!$J:$J,MATCHUP!V$1)-COUNTIFS(SWISSW!$I:$I,MATCHUP!$A70,SWISSW!$J:$J,MATCHUP!V$1,SWISSW!$F:$F,"Draw")+COUNTIFS(SWISSW!$I:$I,MATCHUP!V$1,SWISSW!$J:$J,MATCHUP!$A70)-COUNTIFS(SWISSW!$I:$I,MATCHUP!V$1,SWISSW!$J:$J,MATCHUP!$A70,SWISSW!$F:$F,"Draw")),"-")</f>
        <v>-</v>
      </c>
      <c r="W70" s="5" t="str">
        <f ca="1">IFERROR((COUNTIFS(SWISSW!$I:$I,MATCHUP!$A70,SWISSW!$J:$J,MATCHUP!W$1,SWISSW!$F:$F,"Won")+COUNTIFS(SWISSW!$I:$I,MATCHUP!W$1,SWISSW!$J:$J,MATCHUP!$A70,SWISSW!$F:$F,"Lost"))/(COUNTIFS(SWISSW!$I:$I,MATCHUP!$A70,SWISSW!$J:$J,MATCHUP!W$1)-COUNTIFS(SWISSW!$I:$I,MATCHUP!$A70,SWISSW!$J:$J,MATCHUP!W$1,SWISSW!$F:$F,"Draw")+COUNTIFS(SWISSW!$I:$I,MATCHUP!W$1,SWISSW!$J:$J,MATCHUP!$A70)-COUNTIFS(SWISSW!$I:$I,MATCHUP!W$1,SWISSW!$J:$J,MATCHUP!$A70,SWISSW!$F:$F,"Draw")),"-")</f>
        <v>-</v>
      </c>
      <c r="X70" s="5" t="str">
        <f ca="1">IFERROR((COUNTIFS(SWISSW!$I:$I,MATCHUP!$A70,SWISSW!$J:$J,MATCHUP!X$1,SWISSW!$F:$F,"Won")+COUNTIFS(SWISSW!$I:$I,MATCHUP!X$1,SWISSW!$J:$J,MATCHUP!$A70,SWISSW!$F:$F,"Lost"))/(COUNTIFS(SWISSW!$I:$I,MATCHUP!$A70,SWISSW!$J:$J,MATCHUP!X$1)-COUNTIFS(SWISSW!$I:$I,MATCHUP!$A70,SWISSW!$J:$J,MATCHUP!X$1,SWISSW!$F:$F,"Draw")+COUNTIFS(SWISSW!$I:$I,MATCHUP!X$1,SWISSW!$J:$J,MATCHUP!$A70)-COUNTIFS(SWISSW!$I:$I,MATCHUP!X$1,SWISSW!$J:$J,MATCHUP!$A70,SWISSW!$F:$F,"Draw")),"-")</f>
        <v>-</v>
      </c>
      <c r="Y70" s="5" t="str">
        <f ca="1">IFERROR((COUNTIFS(SWISSW!$I:$I,MATCHUP!$A70,SWISSW!$J:$J,MATCHUP!Y$1,SWISSW!$F:$F,"Won")+COUNTIFS(SWISSW!$I:$I,MATCHUP!Y$1,SWISSW!$J:$J,MATCHUP!$A70,SWISSW!$F:$F,"Lost"))/(COUNTIFS(SWISSW!$I:$I,MATCHUP!$A70,SWISSW!$J:$J,MATCHUP!Y$1)-COUNTIFS(SWISSW!$I:$I,MATCHUP!$A70,SWISSW!$J:$J,MATCHUP!Y$1,SWISSW!$F:$F,"Draw")+COUNTIFS(SWISSW!$I:$I,MATCHUP!Y$1,SWISSW!$J:$J,MATCHUP!$A70)-COUNTIFS(SWISSW!$I:$I,MATCHUP!Y$1,SWISSW!$J:$J,MATCHUP!$A70,SWISSW!$F:$F,"Draw")),"-")</f>
        <v>-</v>
      </c>
      <c r="Z70" s="5" t="str">
        <f ca="1">IFERROR((COUNTIFS(SWISSW!$I:$I,MATCHUP!$A70,SWISSW!$J:$J,MATCHUP!Z$1,SWISSW!$F:$F,"Won")+COUNTIFS(SWISSW!$I:$I,MATCHUP!Z$1,SWISSW!$J:$J,MATCHUP!$A70,SWISSW!$F:$F,"Lost"))/(COUNTIFS(SWISSW!$I:$I,MATCHUP!$A70,SWISSW!$J:$J,MATCHUP!Z$1)-COUNTIFS(SWISSW!$I:$I,MATCHUP!$A70,SWISSW!$J:$J,MATCHUP!Z$1,SWISSW!$F:$F,"Draw")+COUNTIFS(SWISSW!$I:$I,MATCHUP!Z$1,SWISSW!$J:$J,MATCHUP!$A70)-COUNTIFS(SWISSW!$I:$I,MATCHUP!Z$1,SWISSW!$J:$J,MATCHUP!$A70,SWISSW!$F:$F,"Draw")),"-")</f>
        <v>-</v>
      </c>
      <c r="AA70" s="5" t="str">
        <f ca="1">IFERROR((COUNTIFS(SWISSW!$I:$I,MATCHUP!$A70,SWISSW!$J:$J,MATCHUP!AA$1,SWISSW!$F:$F,"Won")+COUNTIFS(SWISSW!$I:$I,MATCHUP!AA$1,SWISSW!$J:$J,MATCHUP!$A70,SWISSW!$F:$F,"Lost"))/(COUNTIFS(SWISSW!$I:$I,MATCHUP!$A70,SWISSW!$J:$J,MATCHUP!AA$1)-COUNTIFS(SWISSW!$I:$I,MATCHUP!$A70,SWISSW!$J:$J,MATCHUP!AA$1,SWISSW!$F:$F,"Draw")+COUNTIFS(SWISSW!$I:$I,MATCHUP!AA$1,SWISSW!$J:$J,MATCHUP!$A70)-COUNTIFS(SWISSW!$I:$I,MATCHUP!AA$1,SWISSW!$J:$J,MATCHUP!$A70,SWISSW!$F:$F,"Draw")),"-")</f>
        <v>-</v>
      </c>
      <c r="AB70" s="5" t="str">
        <f ca="1">IFERROR((COUNTIFS(SWISSW!$I:$I,MATCHUP!$A70,SWISSW!$J:$J,MATCHUP!AB$1,SWISSW!$F:$F,"Won")+COUNTIFS(SWISSW!$I:$I,MATCHUP!AB$1,SWISSW!$J:$J,MATCHUP!$A70,SWISSW!$F:$F,"Lost"))/(COUNTIFS(SWISSW!$I:$I,MATCHUP!$A70,SWISSW!$J:$J,MATCHUP!AB$1)-COUNTIFS(SWISSW!$I:$I,MATCHUP!$A70,SWISSW!$J:$J,MATCHUP!AB$1,SWISSW!$F:$F,"Draw")+COUNTIFS(SWISSW!$I:$I,MATCHUP!AB$1,SWISSW!$J:$J,MATCHUP!$A70)-COUNTIFS(SWISSW!$I:$I,MATCHUP!AB$1,SWISSW!$J:$J,MATCHUP!$A70,SWISSW!$F:$F,"Draw")),"-")</f>
        <v>-</v>
      </c>
      <c r="AC70" s="5" t="str">
        <f ca="1">IFERROR((COUNTIFS(SWISSW!$I:$I,MATCHUP!$A70,SWISSW!$J:$J,MATCHUP!AC$1,SWISSW!$F:$F,"Won")+COUNTIFS(SWISSW!$I:$I,MATCHUP!AC$1,SWISSW!$J:$J,MATCHUP!$A70,SWISSW!$F:$F,"Lost"))/(COUNTIFS(SWISSW!$I:$I,MATCHUP!$A70,SWISSW!$J:$J,MATCHUP!AC$1)-COUNTIFS(SWISSW!$I:$I,MATCHUP!$A70,SWISSW!$J:$J,MATCHUP!AC$1,SWISSW!$F:$F,"Draw")+COUNTIFS(SWISSW!$I:$I,MATCHUP!AC$1,SWISSW!$J:$J,MATCHUP!$A70)-COUNTIFS(SWISSW!$I:$I,MATCHUP!AC$1,SWISSW!$J:$J,MATCHUP!$A70,SWISSW!$F:$F,"Draw")),"-")</f>
        <v>-</v>
      </c>
      <c r="AD70" s="5" t="str">
        <f ca="1">IFERROR((COUNTIFS(SWISSW!$I:$I,MATCHUP!$A70,SWISSW!$J:$J,MATCHUP!AD$1,SWISSW!$F:$F,"Won")+COUNTIFS(SWISSW!$I:$I,MATCHUP!AD$1,SWISSW!$J:$J,MATCHUP!$A70,SWISSW!$F:$F,"Lost"))/(COUNTIFS(SWISSW!$I:$I,MATCHUP!$A70,SWISSW!$J:$J,MATCHUP!AD$1)-COUNTIFS(SWISSW!$I:$I,MATCHUP!$A70,SWISSW!$J:$J,MATCHUP!AD$1,SWISSW!$F:$F,"Draw")+COUNTIFS(SWISSW!$I:$I,MATCHUP!AD$1,SWISSW!$J:$J,MATCHUP!$A70)-COUNTIFS(SWISSW!$I:$I,MATCHUP!AD$1,SWISSW!$J:$J,MATCHUP!$A70,SWISSW!$F:$F,"Draw")),"-")</f>
        <v>-</v>
      </c>
      <c r="AE70" s="5" t="str">
        <f ca="1">IFERROR((COUNTIFS(SWISSW!$I:$I,MATCHUP!$A70,SWISSW!$J:$J,MATCHUP!AE$1,SWISSW!$F:$F,"Won")+COUNTIFS(SWISSW!$I:$I,MATCHUP!AE$1,SWISSW!$J:$J,MATCHUP!$A70,SWISSW!$F:$F,"Lost"))/(COUNTIFS(SWISSW!$I:$I,MATCHUP!$A70,SWISSW!$J:$J,MATCHUP!AE$1)-COUNTIFS(SWISSW!$I:$I,MATCHUP!$A70,SWISSW!$J:$J,MATCHUP!AE$1,SWISSW!$F:$F,"Draw")+COUNTIFS(SWISSW!$I:$I,MATCHUP!AE$1,SWISSW!$J:$J,MATCHUP!$A70)-COUNTIFS(SWISSW!$I:$I,MATCHUP!AE$1,SWISSW!$J:$J,MATCHUP!$A70,SWISSW!$F:$F,"Draw")),"-")</f>
        <v>-</v>
      </c>
      <c r="AF70" s="5" t="str">
        <f ca="1">IFERROR((COUNTIFS(SWISSW!$I:$I,MATCHUP!$A70,SWISSW!$J:$J,MATCHUP!AF$1,SWISSW!$F:$F,"Won")+COUNTIFS(SWISSW!$I:$I,MATCHUP!AF$1,SWISSW!$J:$J,MATCHUP!$A70,SWISSW!$F:$F,"Lost"))/(COUNTIFS(SWISSW!$I:$I,MATCHUP!$A70,SWISSW!$J:$J,MATCHUP!AF$1)-COUNTIFS(SWISSW!$I:$I,MATCHUP!$A70,SWISSW!$J:$J,MATCHUP!AF$1,SWISSW!$F:$F,"Draw")+COUNTIFS(SWISSW!$I:$I,MATCHUP!AF$1,SWISSW!$J:$J,MATCHUP!$A70)-COUNTIFS(SWISSW!$I:$I,MATCHUP!AF$1,SWISSW!$J:$J,MATCHUP!$A70,SWISSW!$F:$F,"Draw")),"-")</f>
        <v>-</v>
      </c>
      <c r="AG70" s="5" t="str">
        <f ca="1">IFERROR((COUNTIFS(SWISSW!$I:$I,MATCHUP!$A70,SWISSW!$J:$J,MATCHUP!AG$1,SWISSW!$F:$F,"Won")+COUNTIFS(SWISSW!$I:$I,MATCHUP!AG$1,SWISSW!$J:$J,MATCHUP!$A70,SWISSW!$F:$F,"Lost"))/(COUNTIFS(SWISSW!$I:$I,MATCHUP!$A70,SWISSW!$J:$J,MATCHUP!AG$1)-COUNTIFS(SWISSW!$I:$I,MATCHUP!$A70,SWISSW!$J:$J,MATCHUP!AG$1,SWISSW!$F:$F,"Draw")+COUNTIFS(SWISSW!$I:$I,MATCHUP!AG$1,SWISSW!$J:$J,MATCHUP!$A70)-COUNTIFS(SWISSW!$I:$I,MATCHUP!AG$1,SWISSW!$J:$J,MATCHUP!$A70,SWISSW!$F:$F,"Draw")),"-")</f>
        <v>-</v>
      </c>
      <c r="AH70" s="5" t="str">
        <f ca="1">IFERROR((COUNTIFS(SWISSW!$I:$I,MATCHUP!$A70,SWISSW!$J:$J,MATCHUP!AH$1,SWISSW!$F:$F,"Won")+COUNTIFS(SWISSW!$I:$I,MATCHUP!AH$1,SWISSW!$J:$J,MATCHUP!$A70,SWISSW!$F:$F,"Lost"))/(COUNTIFS(SWISSW!$I:$I,MATCHUP!$A70,SWISSW!$J:$J,MATCHUP!AH$1)-COUNTIFS(SWISSW!$I:$I,MATCHUP!$A70,SWISSW!$J:$J,MATCHUP!AH$1,SWISSW!$F:$F,"Draw")+COUNTIFS(SWISSW!$I:$I,MATCHUP!AH$1,SWISSW!$J:$J,MATCHUP!$A70)-COUNTIFS(SWISSW!$I:$I,MATCHUP!AH$1,SWISSW!$J:$J,MATCHUP!$A70,SWISSW!$F:$F,"Draw")),"-")</f>
        <v>-</v>
      </c>
      <c r="AI70" s="5" t="str">
        <f ca="1">IFERROR((COUNTIFS(SWISSW!$I:$I,MATCHUP!$A70,SWISSW!$J:$J,MATCHUP!AI$1,SWISSW!$F:$F,"Won")+COUNTIFS(SWISSW!$I:$I,MATCHUP!AI$1,SWISSW!$J:$J,MATCHUP!$A70,SWISSW!$F:$F,"Lost"))/(COUNTIFS(SWISSW!$I:$I,MATCHUP!$A70,SWISSW!$J:$J,MATCHUP!AI$1)-COUNTIFS(SWISSW!$I:$I,MATCHUP!$A70,SWISSW!$J:$J,MATCHUP!AI$1,SWISSW!$F:$F,"Draw")+COUNTIFS(SWISSW!$I:$I,MATCHUP!AI$1,SWISSW!$J:$J,MATCHUP!$A70)-COUNTIFS(SWISSW!$I:$I,MATCHUP!AI$1,SWISSW!$J:$J,MATCHUP!$A70,SWISSW!$F:$F,"Draw")),"-")</f>
        <v>-</v>
      </c>
      <c r="AJ70" s="5" t="str">
        <f ca="1">IFERROR((COUNTIFS(SWISSW!$I:$I,MATCHUP!$A70,SWISSW!$J:$J,MATCHUP!AJ$1,SWISSW!$F:$F,"Won")+COUNTIFS(SWISSW!$I:$I,MATCHUP!AJ$1,SWISSW!$J:$J,MATCHUP!$A70,SWISSW!$F:$F,"Lost"))/(COUNTIFS(SWISSW!$I:$I,MATCHUP!$A70,SWISSW!$J:$J,MATCHUP!AJ$1)-COUNTIFS(SWISSW!$I:$I,MATCHUP!$A70,SWISSW!$J:$J,MATCHUP!AJ$1,SWISSW!$F:$F,"Draw")+COUNTIFS(SWISSW!$I:$I,MATCHUP!AJ$1,SWISSW!$J:$J,MATCHUP!$A70)-COUNTIFS(SWISSW!$I:$I,MATCHUP!AJ$1,SWISSW!$J:$J,MATCHUP!$A70,SWISSW!$F:$F,"Draw")),"-")</f>
        <v>-</v>
      </c>
      <c r="AK70" s="5" t="str">
        <f ca="1">IFERROR((COUNTIFS(SWISSW!$I:$I,MATCHUP!$A70,SWISSW!$J:$J,MATCHUP!AK$1,SWISSW!$F:$F,"Won")+COUNTIFS(SWISSW!$I:$I,MATCHUP!AK$1,SWISSW!$J:$J,MATCHUP!$A70,SWISSW!$F:$F,"Lost"))/(COUNTIFS(SWISSW!$I:$I,MATCHUP!$A70,SWISSW!$J:$J,MATCHUP!AK$1)-COUNTIFS(SWISSW!$I:$I,MATCHUP!$A70,SWISSW!$J:$J,MATCHUP!AK$1,SWISSW!$F:$F,"Draw")+COUNTIFS(SWISSW!$I:$I,MATCHUP!AK$1,SWISSW!$J:$J,MATCHUP!$A70)-COUNTIFS(SWISSW!$I:$I,MATCHUP!AK$1,SWISSW!$J:$J,MATCHUP!$A70,SWISSW!$F:$F,"Draw")),"-")</f>
        <v>-</v>
      </c>
      <c r="AL70" s="5" t="str">
        <f ca="1">IFERROR((COUNTIFS(SWISSW!$I:$I,MATCHUP!$A70,SWISSW!$J:$J,MATCHUP!AL$1,SWISSW!$F:$F,"Won")+COUNTIFS(SWISSW!$I:$I,MATCHUP!AL$1,SWISSW!$J:$J,MATCHUP!$A70,SWISSW!$F:$F,"Lost"))/(COUNTIFS(SWISSW!$I:$I,MATCHUP!$A70,SWISSW!$J:$J,MATCHUP!AL$1)-COUNTIFS(SWISSW!$I:$I,MATCHUP!$A70,SWISSW!$J:$J,MATCHUP!AL$1,SWISSW!$F:$F,"Draw")+COUNTIFS(SWISSW!$I:$I,MATCHUP!AL$1,SWISSW!$J:$J,MATCHUP!$A70)-COUNTIFS(SWISSW!$I:$I,MATCHUP!AL$1,SWISSW!$J:$J,MATCHUP!$A70,SWISSW!$F:$F,"Draw")),"-")</f>
        <v>-</v>
      </c>
      <c r="AM70" s="5" t="str">
        <f ca="1">IFERROR((COUNTIFS(SWISSW!$I:$I,MATCHUP!$A70,SWISSW!$J:$J,MATCHUP!AM$1,SWISSW!$F:$F,"Won")+COUNTIFS(SWISSW!$I:$I,MATCHUP!AM$1,SWISSW!$J:$J,MATCHUP!$A70,SWISSW!$F:$F,"Lost"))/(COUNTIFS(SWISSW!$I:$I,MATCHUP!$A70,SWISSW!$J:$J,MATCHUP!AM$1)-COUNTIFS(SWISSW!$I:$I,MATCHUP!$A70,SWISSW!$J:$J,MATCHUP!AM$1,SWISSW!$F:$F,"Draw")+COUNTIFS(SWISSW!$I:$I,MATCHUP!AM$1,SWISSW!$J:$J,MATCHUP!$A70)-COUNTIFS(SWISSW!$I:$I,MATCHUP!AM$1,SWISSW!$J:$J,MATCHUP!$A70,SWISSW!$F:$F,"Draw")),"-")</f>
        <v>-</v>
      </c>
      <c r="AN70" s="5" t="str">
        <f ca="1">IFERROR((COUNTIFS(SWISSW!$I:$I,MATCHUP!$A70,SWISSW!$J:$J,MATCHUP!AN$1,SWISSW!$F:$F,"Won")+COUNTIFS(SWISSW!$I:$I,MATCHUP!AN$1,SWISSW!$J:$J,MATCHUP!$A70,SWISSW!$F:$F,"Lost"))/(COUNTIFS(SWISSW!$I:$I,MATCHUP!$A70,SWISSW!$J:$J,MATCHUP!AN$1)-COUNTIFS(SWISSW!$I:$I,MATCHUP!$A70,SWISSW!$J:$J,MATCHUP!AN$1,SWISSW!$F:$F,"Draw")+COUNTIFS(SWISSW!$I:$I,MATCHUP!AN$1,SWISSW!$J:$J,MATCHUP!$A70)-COUNTIFS(SWISSW!$I:$I,MATCHUP!AN$1,SWISSW!$J:$J,MATCHUP!$A70,SWISSW!$F:$F,"Draw")),"-")</f>
        <v>-</v>
      </c>
      <c r="AO70" s="5" t="str">
        <f ca="1">IFERROR((COUNTIFS(SWISSW!$I:$I,MATCHUP!$A70,SWISSW!$J:$J,MATCHUP!AO$1,SWISSW!$F:$F,"Won")+COUNTIFS(SWISSW!$I:$I,MATCHUP!AO$1,SWISSW!$J:$J,MATCHUP!$A70,SWISSW!$F:$F,"Lost"))/(COUNTIFS(SWISSW!$I:$I,MATCHUP!$A70,SWISSW!$J:$J,MATCHUP!AO$1)-COUNTIFS(SWISSW!$I:$I,MATCHUP!$A70,SWISSW!$J:$J,MATCHUP!AO$1,SWISSW!$F:$F,"Draw")+COUNTIFS(SWISSW!$I:$I,MATCHUP!AO$1,SWISSW!$J:$J,MATCHUP!$A70)-COUNTIFS(SWISSW!$I:$I,MATCHUP!AO$1,SWISSW!$J:$J,MATCHUP!$A70,SWISSW!$F:$F,"Draw")),"-")</f>
        <v>-</v>
      </c>
      <c r="AP70" s="5" t="str">
        <f ca="1">IFERROR((COUNTIFS(SWISSW!$I:$I,MATCHUP!$A70,SWISSW!$J:$J,MATCHUP!AP$1,SWISSW!$F:$F,"Won")+COUNTIFS(SWISSW!$I:$I,MATCHUP!AP$1,SWISSW!$J:$J,MATCHUP!$A70,SWISSW!$F:$F,"Lost"))/(COUNTIFS(SWISSW!$I:$I,MATCHUP!$A70,SWISSW!$J:$J,MATCHUP!AP$1)-COUNTIFS(SWISSW!$I:$I,MATCHUP!$A70,SWISSW!$J:$J,MATCHUP!AP$1,SWISSW!$F:$F,"Draw")+COUNTIFS(SWISSW!$I:$I,MATCHUP!AP$1,SWISSW!$J:$J,MATCHUP!$A70)-COUNTIFS(SWISSW!$I:$I,MATCHUP!AP$1,SWISSW!$J:$J,MATCHUP!$A70,SWISSW!$F:$F,"Draw")),"-")</f>
        <v>-</v>
      </c>
      <c r="AQ70" s="5" t="str">
        <f ca="1">IFERROR((COUNTIFS(SWISSW!$I:$I,MATCHUP!$A70,SWISSW!$J:$J,MATCHUP!AQ$1,SWISSW!$F:$F,"Won")+COUNTIFS(SWISSW!$I:$I,MATCHUP!AQ$1,SWISSW!$J:$J,MATCHUP!$A70,SWISSW!$F:$F,"Lost"))/(COUNTIFS(SWISSW!$I:$I,MATCHUP!$A70,SWISSW!$J:$J,MATCHUP!AQ$1)-COUNTIFS(SWISSW!$I:$I,MATCHUP!$A70,SWISSW!$J:$J,MATCHUP!AQ$1,SWISSW!$F:$F,"Draw")+COUNTIFS(SWISSW!$I:$I,MATCHUP!AQ$1,SWISSW!$J:$J,MATCHUP!$A70)-COUNTIFS(SWISSW!$I:$I,MATCHUP!AQ$1,SWISSW!$J:$J,MATCHUP!$A70,SWISSW!$F:$F,"Draw")),"-")</f>
        <v>-</v>
      </c>
      <c r="AR70" s="5" t="str">
        <f ca="1">IFERROR((COUNTIFS(SWISSW!$I:$I,MATCHUP!$A70,SWISSW!$J:$J,MATCHUP!AR$1,SWISSW!$F:$F,"Won")+COUNTIFS(SWISSW!$I:$I,MATCHUP!AR$1,SWISSW!$J:$J,MATCHUP!$A70,SWISSW!$F:$F,"Lost"))/(COUNTIFS(SWISSW!$I:$I,MATCHUP!$A70,SWISSW!$J:$J,MATCHUP!AR$1)-COUNTIFS(SWISSW!$I:$I,MATCHUP!$A70,SWISSW!$J:$J,MATCHUP!AR$1,SWISSW!$F:$F,"Draw")+COUNTIFS(SWISSW!$I:$I,MATCHUP!AR$1,SWISSW!$J:$J,MATCHUP!$A70)-COUNTIFS(SWISSW!$I:$I,MATCHUP!AR$1,SWISSW!$J:$J,MATCHUP!$A70,SWISSW!$F:$F,"Draw")),"-")</f>
        <v>-</v>
      </c>
      <c r="AS70" s="5" t="str">
        <f ca="1">IFERROR((COUNTIFS(SWISSW!$I:$I,MATCHUP!$A70,SWISSW!$J:$J,MATCHUP!AS$1,SWISSW!$F:$F,"Won")+COUNTIFS(SWISSW!$I:$I,MATCHUP!AS$1,SWISSW!$J:$J,MATCHUP!$A70,SWISSW!$F:$F,"Lost"))/(COUNTIFS(SWISSW!$I:$I,MATCHUP!$A70,SWISSW!$J:$J,MATCHUP!AS$1)-COUNTIFS(SWISSW!$I:$I,MATCHUP!$A70,SWISSW!$J:$J,MATCHUP!AS$1,SWISSW!$F:$F,"Draw")+COUNTIFS(SWISSW!$I:$I,MATCHUP!AS$1,SWISSW!$J:$J,MATCHUP!$A70)-COUNTIFS(SWISSW!$I:$I,MATCHUP!AS$1,SWISSW!$J:$J,MATCHUP!$A70,SWISSW!$F:$F,"Draw")),"-")</f>
        <v>-</v>
      </c>
      <c r="AT70" s="5" t="str">
        <f ca="1">IFERROR((COUNTIFS(SWISSW!$I:$I,MATCHUP!$A70,SWISSW!$J:$J,MATCHUP!AT$1,SWISSW!$F:$F,"Won")+COUNTIFS(SWISSW!$I:$I,MATCHUP!AT$1,SWISSW!$J:$J,MATCHUP!$A70,SWISSW!$F:$F,"Lost"))/(COUNTIFS(SWISSW!$I:$I,MATCHUP!$A70,SWISSW!$J:$J,MATCHUP!AT$1)-COUNTIFS(SWISSW!$I:$I,MATCHUP!$A70,SWISSW!$J:$J,MATCHUP!AT$1,SWISSW!$F:$F,"Draw")+COUNTIFS(SWISSW!$I:$I,MATCHUP!AT$1,SWISSW!$J:$J,MATCHUP!$A70)-COUNTIFS(SWISSW!$I:$I,MATCHUP!AT$1,SWISSW!$J:$J,MATCHUP!$A70,SWISSW!$F:$F,"Draw")),"-")</f>
        <v>-</v>
      </c>
      <c r="AU70" s="5" t="str">
        <f ca="1">IFERROR((COUNTIFS(SWISSW!$I:$I,MATCHUP!$A70,SWISSW!$J:$J,MATCHUP!AU$1,SWISSW!$F:$F,"Won")+COUNTIFS(SWISSW!$I:$I,MATCHUP!AU$1,SWISSW!$J:$J,MATCHUP!$A70,SWISSW!$F:$F,"Lost"))/(COUNTIFS(SWISSW!$I:$I,MATCHUP!$A70,SWISSW!$J:$J,MATCHUP!AU$1)-COUNTIFS(SWISSW!$I:$I,MATCHUP!$A70,SWISSW!$J:$J,MATCHUP!AU$1,SWISSW!$F:$F,"Draw")+COUNTIFS(SWISSW!$I:$I,MATCHUP!AU$1,SWISSW!$J:$J,MATCHUP!$A70)-COUNTIFS(SWISSW!$I:$I,MATCHUP!AU$1,SWISSW!$J:$J,MATCHUP!$A70,SWISSW!$F:$F,"Draw")),"-")</f>
        <v>-</v>
      </c>
      <c r="AV70" s="5" t="str">
        <f ca="1">IFERROR((COUNTIFS(SWISSW!$I:$I,MATCHUP!$A70,SWISSW!$J:$J,MATCHUP!AV$1,SWISSW!$F:$F,"Won")+COUNTIFS(SWISSW!$I:$I,MATCHUP!AV$1,SWISSW!$J:$J,MATCHUP!$A70,SWISSW!$F:$F,"Lost"))/(COUNTIFS(SWISSW!$I:$I,MATCHUP!$A70,SWISSW!$J:$J,MATCHUP!AV$1)-COUNTIFS(SWISSW!$I:$I,MATCHUP!$A70,SWISSW!$J:$J,MATCHUP!AV$1,SWISSW!$F:$F,"Draw")+COUNTIFS(SWISSW!$I:$I,MATCHUP!AV$1,SWISSW!$J:$J,MATCHUP!$A70)-COUNTIFS(SWISSW!$I:$I,MATCHUP!AV$1,SWISSW!$J:$J,MATCHUP!$A70,SWISSW!$F:$F,"Draw")),"-")</f>
        <v>-</v>
      </c>
      <c r="AW70" s="5" t="str">
        <f ca="1">IFERROR((COUNTIFS(SWISSW!$I:$I,MATCHUP!$A70,SWISSW!$J:$J,MATCHUP!AW$1,SWISSW!$F:$F,"Won")+COUNTIFS(SWISSW!$I:$I,MATCHUP!AW$1,SWISSW!$J:$J,MATCHUP!$A70,SWISSW!$F:$F,"Lost"))/(COUNTIFS(SWISSW!$I:$I,MATCHUP!$A70,SWISSW!$J:$J,MATCHUP!AW$1)-COUNTIFS(SWISSW!$I:$I,MATCHUP!$A70,SWISSW!$J:$J,MATCHUP!AW$1,SWISSW!$F:$F,"Draw")+COUNTIFS(SWISSW!$I:$I,MATCHUP!AW$1,SWISSW!$J:$J,MATCHUP!$A70)-COUNTIFS(SWISSW!$I:$I,MATCHUP!AW$1,SWISSW!$J:$J,MATCHUP!$A70,SWISSW!$F:$F,"Draw")),"-")</f>
        <v>-</v>
      </c>
      <c r="AX70" s="5" t="str">
        <f ca="1">IFERROR((COUNTIFS(SWISSW!$I:$I,MATCHUP!$A70,SWISSW!$J:$J,MATCHUP!AX$1,SWISSW!$F:$F,"Won")+COUNTIFS(SWISSW!$I:$I,MATCHUP!AX$1,SWISSW!$J:$J,MATCHUP!$A70,SWISSW!$F:$F,"Lost"))/(COUNTIFS(SWISSW!$I:$I,MATCHUP!$A70,SWISSW!$J:$J,MATCHUP!AX$1)-COUNTIFS(SWISSW!$I:$I,MATCHUP!$A70,SWISSW!$J:$J,MATCHUP!AX$1,SWISSW!$F:$F,"Draw")+COUNTIFS(SWISSW!$I:$I,MATCHUP!AX$1,SWISSW!$J:$J,MATCHUP!$A70)-COUNTIFS(SWISSW!$I:$I,MATCHUP!AX$1,SWISSW!$J:$J,MATCHUP!$A70,SWISSW!$F:$F,"Draw")),"-")</f>
        <v>-</v>
      </c>
      <c r="AY70" s="5" t="str">
        <f ca="1">IFERROR((COUNTIFS(SWISSW!$I:$I,MATCHUP!$A70,SWISSW!$J:$J,MATCHUP!AY$1,SWISSW!$F:$F,"Won")+COUNTIFS(SWISSW!$I:$I,MATCHUP!AY$1,SWISSW!$J:$J,MATCHUP!$A70,SWISSW!$F:$F,"Lost"))/(COUNTIFS(SWISSW!$I:$I,MATCHUP!$A70,SWISSW!$J:$J,MATCHUP!AY$1)-COUNTIFS(SWISSW!$I:$I,MATCHUP!$A70,SWISSW!$J:$J,MATCHUP!AY$1,SWISSW!$F:$F,"Draw")+COUNTIFS(SWISSW!$I:$I,MATCHUP!AY$1,SWISSW!$J:$J,MATCHUP!$A70)-COUNTIFS(SWISSW!$I:$I,MATCHUP!AY$1,SWISSW!$J:$J,MATCHUP!$A70,SWISSW!$F:$F,"Draw")),"-")</f>
        <v>-</v>
      </c>
      <c r="AZ70" s="5" t="str">
        <f ca="1">IFERROR((COUNTIFS(SWISSW!$I:$I,MATCHUP!$A70,SWISSW!$J:$J,MATCHUP!AZ$1,SWISSW!$F:$F,"Won")+COUNTIFS(SWISSW!$I:$I,MATCHUP!AZ$1,SWISSW!$J:$J,MATCHUP!$A70,SWISSW!$F:$F,"Lost"))/(COUNTIFS(SWISSW!$I:$I,MATCHUP!$A70,SWISSW!$J:$J,MATCHUP!AZ$1)-COUNTIFS(SWISSW!$I:$I,MATCHUP!$A70,SWISSW!$J:$J,MATCHUP!AZ$1,SWISSW!$F:$F,"Draw")+COUNTIFS(SWISSW!$I:$I,MATCHUP!AZ$1,SWISSW!$J:$J,MATCHUP!$A70)-COUNTIFS(SWISSW!$I:$I,MATCHUP!AZ$1,SWISSW!$J:$J,MATCHUP!$A70,SWISSW!$F:$F,"Draw")),"-")</f>
        <v>-</v>
      </c>
      <c r="BA70" s="5" t="str">
        <f ca="1">IFERROR((COUNTIFS(SWISSW!$I:$I,MATCHUP!$A70,SWISSW!$J:$J,MATCHUP!BA$1,SWISSW!$F:$F,"Won")+COUNTIFS(SWISSW!$I:$I,MATCHUP!BA$1,SWISSW!$J:$J,MATCHUP!$A70,SWISSW!$F:$F,"Lost"))/(COUNTIFS(SWISSW!$I:$I,MATCHUP!$A70,SWISSW!$J:$J,MATCHUP!BA$1)-COUNTIFS(SWISSW!$I:$I,MATCHUP!$A70,SWISSW!$J:$J,MATCHUP!BA$1,SWISSW!$F:$F,"Draw")+COUNTIFS(SWISSW!$I:$I,MATCHUP!BA$1,SWISSW!$J:$J,MATCHUP!$A70)-COUNTIFS(SWISSW!$I:$I,MATCHUP!BA$1,SWISSW!$J:$J,MATCHUP!$A70,SWISSW!$F:$F,"Draw")),"-")</f>
        <v>-</v>
      </c>
      <c r="BB70" s="5" t="str">
        <f ca="1">IFERROR((COUNTIFS(SWISSW!$I:$I,MATCHUP!$A70,SWISSW!$J:$J,MATCHUP!BB$1,SWISSW!$F:$F,"Won")+COUNTIFS(SWISSW!$I:$I,MATCHUP!BB$1,SWISSW!$J:$J,MATCHUP!$A70,SWISSW!$F:$F,"Lost"))/(COUNTIFS(SWISSW!$I:$I,MATCHUP!$A70,SWISSW!$J:$J,MATCHUP!BB$1)-COUNTIFS(SWISSW!$I:$I,MATCHUP!$A70,SWISSW!$J:$J,MATCHUP!BB$1,SWISSW!$F:$F,"Draw")+COUNTIFS(SWISSW!$I:$I,MATCHUP!BB$1,SWISSW!$J:$J,MATCHUP!$A70)-COUNTIFS(SWISSW!$I:$I,MATCHUP!BB$1,SWISSW!$J:$J,MATCHUP!$A70,SWISSW!$F:$F,"Draw")),"-")</f>
        <v>-</v>
      </c>
      <c r="BC70" s="5" t="str">
        <f ca="1">IFERROR((COUNTIFS(SWISSW!$I:$I,MATCHUP!$A70,SWISSW!$J:$J,MATCHUP!BC$1,SWISSW!$F:$F,"Won")+COUNTIFS(SWISSW!$I:$I,MATCHUP!BC$1,SWISSW!$J:$J,MATCHUP!$A70,SWISSW!$F:$F,"Lost"))/(COUNTIFS(SWISSW!$I:$I,MATCHUP!$A70,SWISSW!$J:$J,MATCHUP!BC$1)-COUNTIFS(SWISSW!$I:$I,MATCHUP!$A70,SWISSW!$J:$J,MATCHUP!BC$1,SWISSW!$F:$F,"Draw")+COUNTIFS(SWISSW!$I:$I,MATCHUP!BC$1,SWISSW!$J:$J,MATCHUP!$A70)-COUNTIFS(SWISSW!$I:$I,MATCHUP!BC$1,SWISSW!$J:$J,MATCHUP!$A70,SWISSW!$F:$F,"Draw")),"-")</f>
        <v>-</v>
      </c>
      <c r="BD70" s="5" t="str">
        <f ca="1">IFERROR((COUNTIFS(SWISSW!$I:$I,MATCHUP!$A70,SWISSW!$J:$J,MATCHUP!BD$1,SWISSW!$F:$F,"Won")+COUNTIFS(SWISSW!$I:$I,MATCHUP!BD$1,SWISSW!$J:$J,MATCHUP!$A70,SWISSW!$F:$F,"Lost"))/(COUNTIFS(SWISSW!$I:$I,MATCHUP!$A70,SWISSW!$J:$J,MATCHUP!BD$1)-COUNTIFS(SWISSW!$I:$I,MATCHUP!$A70,SWISSW!$J:$J,MATCHUP!BD$1,SWISSW!$F:$F,"Draw")+COUNTIFS(SWISSW!$I:$I,MATCHUP!BD$1,SWISSW!$J:$J,MATCHUP!$A70)-COUNTIFS(SWISSW!$I:$I,MATCHUP!BD$1,SWISSW!$J:$J,MATCHUP!$A70,SWISSW!$F:$F,"Draw")),"-")</f>
        <v>-</v>
      </c>
      <c r="BE70" s="5" t="str">
        <f ca="1">IFERROR((COUNTIFS(SWISSW!$I:$I,MATCHUP!$A70,SWISSW!$J:$J,MATCHUP!BE$1,SWISSW!$F:$F,"Won")+COUNTIFS(SWISSW!$I:$I,MATCHUP!BE$1,SWISSW!$J:$J,MATCHUP!$A70,SWISSW!$F:$F,"Lost"))/(COUNTIFS(SWISSW!$I:$I,MATCHUP!$A70,SWISSW!$J:$J,MATCHUP!BE$1)-COUNTIFS(SWISSW!$I:$I,MATCHUP!$A70,SWISSW!$J:$J,MATCHUP!BE$1,SWISSW!$F:$F,"Draw")+COUNTIFS(SWISSW!$I:$I,MATCHUP!BE$1,SWISSW!$J:$J,MATCHUP!$A70)-COUNTIFS(SWISSW!$I:$I,MATCHUP!BE$1,SWISSW!$J:$J,MATCHUP!$A70,SWISSW!$F:$F,"Draw")),"-")</f>
        <v>-</v>
      </c>
      <c r="BF70" s="5" t="str">
        <f ca="1">IFERROR((COUNTIFS(SWISSW!$I:$I,MATCHUP!$A70,SWISSW!$J:$J,MATCHUP!BF$1,SWISSW!$F:$F,"Won")+COUNTIFS(SWISSW!$I:$I,MATCHUP!BF$1,SWISSW!$J:$J,MATCHUP!$A70,SWISSW!$F:$F,"Lost"))/(COUNTIFS(SWISSW!$I:$I,MATCHUP!$A70,SWISSW!$J:$J,MATCHUP!BF$1)-COUNTIFS(SWISSW!$I:$I,MATCHUP!$A70,SWISSW!$J:$J,MATCHUP!BF$1,SWISSW!$F:$F,"Draw")+COUNTIFS(SWISSW!$I:$I,MATCHUP!BF$1,SWISSW!$J:$J,MATCHUP!$A70)-COUNTIFS(SWISSW!$I:$I,MATCHUP!BF$1,SWISSW!$J:$J,MATCHUP!$A70,SWISSW!$F:$F,"Draw")),"-")</f>
        <v>-</v>
      </c>
      <c r="BG70" s="5" t="str">
        <f ca="1">IFERROR((COUNTIFS(SWISSW!$I:$I,MATCHUP!$A70,SWISSW!$J:$J,MATCHUP!BG$1,SWISSW!$F:$F,"Won")+COUNTIFS(SWISSW!$I:$I,MATCHUP!BG$1,SWISSW!$J:$J,MATCHUP!$A70,SWISSW!$F:$F,"Lost"))/(COUNTIFS(SWISSW!$I:$I,MATCHUP!$A70,SWISSW!$J:$J,MATCHUP!BG$1)-COUNTIFS(SWISSW!$I:$I,MATCHUP!$A70,SWISSW!$J:$J,MATCHUP!BG$1,SWISSW!$F:$F,"Draw")+COUNTIFS(SWISSW!$I:$I,MATCHUP!BG$1,SWISSW!$J:$J,MATCHUP!$A70)-COUNTIFS(SWISSW!$I:$I,MATCHUP!BG$1,SWISSW!$J:$J,MATCHUP!$A70,SWISSW!$F:$F,"Draw")),"-")</f>
        <v>-</v>
      </c>
      <c r="BH70" s="5" t="str">
        <f ca="1">IFERROR((COUNTIFS(SWISSW!$I:$I,MATCHUP!$A70,SWISSW!$J:$J,MATCHUP!BH$1,SWISSW!$F:$F,"Won")+COUNTIFS(SWISSW!$I:$I,MATCHUP!BH$1,SWISSW!$J:$J,MATCHUP!$A70,SWISSW!$F:$F,"Lost"))/(COUNTIFS(SWISSW!$I:$I,MATCHUP!$A70,SWISSW!$J:$J,MATCHUP!BH$1)-COUNTIFS(SWISSW!$I:$I,MATCHUP!$A70,SWISSW!$J:$J,MATCHUP!BH$1,SWISSW!$F:$F,"Draw")+COUNTIFS(SWISSW!$I:$I,MATCHUP!BH$1,SWISSW!$J:$J,MATCHUP!$A70)-COUNTIFS(SWISSW!$I:$I,MATCHUP!BH$1,SWISSW!$J:$J,MATCHUP!$A70,SWISSW!$F:$F,"Draw")),"-")</f>
        <v>-</v>
      </c>
      <c r="BI70" s="5" t="str">
        <f ca="1">IFERROR((COUNTIFS(SWISSW!$I:$I,MATCHUP!$A70,SWISSW!$J:$J,MATCHUP!BI$1,SWISSW!$F:$F,"Won")+COUNTIFS(SWISSW!$I:$I,MATCHUP!BI$1,SWISSW!$J:$J,MATCHUP!$A70,SWISSW!$F:$F,"Lost"))/(COUNTIFS(SWISSW!$I:$I,MATCHUP!$A70,SWISSW!$J:$J,MATCHUP!BI$1)-COUNTIFS(SWISSW!$I:$I,MATCHUP!$A70,SWISSW!$J:$J,MATCHUP!BI$1,SWISSW!$F:$F,"Draw")+COUNTIFS(SWISSW!$I:$I,MATCHUP!BI$1,SWISSW!$J:$J,MATCHUP!$A70)-COUNTIFS(SWISSW!$I:$I,MATCHUP!BI$1,SWISSW!$J:$J,MATCHUP!$A70,SWISSW!$F:$F,"Draw")),"-")</f>
        <v>-</v>
      </c>
      <c r="BJ70" s="5" t="str">
        <f ca="1">IFERROR((COUNTIFS(SWISSW!$I:$I,MATCHUP!$A70,SWISSW!$J:$J,MATCHUP!BJ$1,SWISSW!$F:$F,"Won")+COUNTIFS(SWISSW!$I:$I,MATCHUP!BJ$1,SWISSW!$J:$J,MATCHUP!$A70,SWISSW!$F:$F,"Lost"))/(COUNTIFS(SWISSW!$I:$I,MATCHUP!$A70,SWISSW!$J:$J,MATCHUP!BJ$1)-COUNTIFS(SWISSW!$I:$I,MATCHUP!$A70,SWISSW!$J:$J,MATCHUP!BJ$1,SWISSW!$F:$F,"Draw")+COUNTIFS(SWISSW!$I:$I,MATCHUP!BJ$1,SWISSW!$J:$J,MATCHUP!$A70)-COUNTIFS(SWISSW!$I:$I,MATCHUP!BJ$1,SWISSW!$J:$J,MATCHUP!$A70,SWISSW!$F:$F,"Draw")),"-")</f>
        <v>-</v>
      </c>
      <c r="BK70" s="5" t="str">
        <f ca="1">IFERROR((COUNTIFS(SWISSW!$I:$I,MATCHUP!$A70,SWISSW!$J:$J,MATCHUP!BK$1,SWISSW!$F:$F,"Won")+COUNTIFS(SWISSW!$I:$I,MATCHUP!BK$1,SWISSW!$J:$J,MATCHUP!$A70,SWISSW!$F:$F,"Lost"))/(COUNTIFS(SWISSW!$I:$I,MATCHUP!$A70,SWISSW!$J:$J,MATCHUP!BK$1)-COUNTIFS(SWISSW!$I:$I,MATCHUP!$A70,SWISSW!$J:$J,MATCHUP!BK$1,SWISSW!$F:$F,"Draw")+COUNTIFS(SWISSW!$I:$I,MATCHUP!BK$1,SWISSW!$J:$J,MATCHUP!$A70)-COUNTIFS(SWISSW!$I:$I,MATCHUP!BK$1,SWISSW!$J:$J,MATCHUP!$A70,SWISSW!$F:$F,"Draw")),"-")</f>
        <v>-</v>
      </c>
      <c r="BL70" s="5" t="str">
        <f ca="1">IFERROR((COUNTIFS(SWISSW!$I:$I,MATCHUP!$A70,SWISSW!$J:$J,MATCHUP!BL$1,SWISSW!$F:$F,"Won")+COUNTIFS(SWISSW!$I:$I,MATCHUP!BL$1,SWISSW!$J:$J,MATCHUP!$A70,SWISSW!$F:$F,"Lost"))/(COUNTIFS(SWISSW!$I:$I,MATCHUP!$A70,SWISSW!$J:$J,MATCHUP!BL$1)-COUNTIFS(SWISSW!$I:$I,MATCHUP!$A70,SWISSW!$J:$J,MATCHUP!BL$1,SWISSW!$F:$F,"Draw")+COUNTIFS(SWISSW!$I:$I,MATCHUP!BL$1,SWISSW!$J:$J,MATCHUP!$A70)-COUNTIFS(SWISSW!$I:$I,MATCHUP!BL$1,SWISSW!$J:$J,MATCHUP!$A70,SWISSW!$F:$F,"Draw")),"-")</f>
        <v>-</v>
      </c>
      <c r="BM70" s="5" t="str">
        <f ca="1">IFERROR((COUNTIFS(SWISSW!$I:$I,MATCHUP!$A70,SWISSW!$J:$J,MATCHUP!BM$1,SWISSW!$F:$F,"Won")+COUNTIFS(SWISSW!$I:$I,MATCHUP!BM$1,SWISSW!$J:$J,MATCHUP!$A70,SWISSW!$F:$F,"Lost"))/(COUNTIFS(SWISSW!$I:$I,MATCHUP!$A70,SWISSW!$J:$J,MATCHUP!BM$1)-COUNTIFS(SWISSW!$I:$I,MATCHUP!$A70,SWISSW!$J:$J,MATCHUP!BM$1,SWISSW!$F:$F,"Draw")+COUNTIFS(SWISSW!$I:$I,MATCHUP!BM$1,SWISSW!$J:$J,MATCHUP!$A70)-COUNTIFS(SWISSW!$I:$I,MATCHUP!BM$1,SWISSW!$J:$J,MATCHUP!$A70,SWISSW!$F:$F,"Draw")),"-")</f>
        <v>-</v>
      </c>
      <c r="BN70" s="5" t="str">
        <f ca="1">IFERROR((COUNTIFS(SWISSW!$I:$I,MATCHUP!$A70,SWISSW!$J:$J,MATCHUP!BN$1,SWISSW!$F:$F,"Won")+COUNTIFS(SWISSW!$I:$I,MATCHUP!BN$1,SWISSW!$J:$J,MATCHUP!$A70,SWISSW!$F:$F,"Lost"))/(COUNTIFS(SWISSW!$I:$I,MATCHUP!$A70,SWISSW!$J:$J,MATCHUP!BN$1)-COUNTIFS(SWISSW!$I:$I,MATCHUP!$A70,SWISSW!$J:$J,MATCHUP!BN$1,SWISSW!$F:$F,"Draw")+COUNTIFS(SWISSW!$I:$I,MATCHUP!BN$1,SWISSW!$J:$J,MATCHUP!$A70)-COUNTIFS(SWISSW!$I:$I,MATCHUP!BN$1,SWISSW!$J:$J,MATCHUP!$A70,SWISSW!$F:$F,"Draw")),"-")</f>
        <v>-</v>
      </c>
      <c r="BO70" s="5" t="str">
        <f ca="1">IFERROR((COUNTIFS(SWISSW!$I:$I,MATCHUP!$A70,SWISSW!$J:$J,MATCHUP!BO$1,SWISSW!$F:$F,"Won")+COUNTIFS(SWISSW!$I:$I,MATCHUP!BO$1,SWISSW!$J:$J,MATCHUP!$A70,SWISSW!$F:$F,"Lost"))/(COUNTIFS(SWISSW!$I:$I,MATCHUP!$A70,SWISSW!$J:$J,MATCHUP!BO$1)-COUNTIFS(SWISSW!$I:$I,MATCHUP!$A70,SWISSW!$J:$J,MATCHUP!BO$1,SWISSW!$F:$F,"Draw")+COUNTIFS(SWISSW!$I:$I,MATCHUP!BO$1,SWISSW!$J:$J,MATCHUP!$A70)-COUNTIFS(SWISSW!$I:$I,MATCHUP!BO$1,SWISSW!$J:$J,MATCHUP!$A70,SWISSW!$F:$F,"Draw")),"-")</f>
        <v>-</v>
      </c>
      <c r="BP70" s="5" t="str">
        <f ca="1">IFERROR((COUNTIFS(SWISSW!$I:$I,MATCHUP!$A70,SWISSW!$J:$J,MATCHUP!BP$1,SWISSW!$F:$F,"Won")+COUNTIFS(SWISSW!$I:$I,MATCHUP!BP$1,SWISSW!$J:$J,MATCHUP!$A70,SWISSW!$F:$F,"Lost"))/(COUNTIFS(SWISSW!$I:$I,MATCHUP!$A70,SWISSW!$J:$J,MATCHUP!BP$1)-COUNTIFS(SWISSW!$I:$I,MATCHUP!$A70,SWISSW!$J:$J,MATCHUP!BP$1,SWISSW!$F:$F,"Draw")+COUNTIFS(SWISSW!$I:$I,MATCHUP!BP$1,SWISSW!$J:$J,MATCHUP!$A70)-COUNTIFS(SWISSW!$I:$I,MATCHUP!BP$1,SWISSW!$J:$J,MATCHUP!$A70,SWISSW!$F:$F,"Draw")),"-")</f>
        <v>-</v>
      </c>
      <c r="BQ70" s="5" t="str">
        <f ca="1">IFERROR((COUNTIFS(SWISSW!$I:$I,MATCHUP!$A70,SWISSW!$J:$J,MATCHUP!BQ$1,SWISSW!$F:$F,"Won")+COUNTIFS(SWISSW!$I:$I,MATCHUP!BQ$1,SWISSW!$J:$J,MATCHUP!$A70,SWISSW!$F:$F,"Lost"))/(COUNTIFS(SWISSW!$I:$I,MATCHUP!$A70,SWISSW!$J:$J,MATCHUP!BQ$1)-COUNTIFS(SWISSW!$I:$I,MATCHUP!$A70,SWISSW!$J:$J,MATCHUP!BQ$1,SWISSW!$F:$F,"Draw")+COUNTIFS(SWISSW!$I:$I,MATCHUP!BQ$1,SWISSW!$J:$J,MATCHUP!$A70)-COUNTIFS(SWISSW!$I:$I,MATCHUP!BQ$1,SWISSW!$J:$J,MATCHUP!$A70,SWISSW!$F:$F,"Draw")),"-")</f>
        <v>-</v>
      </c>
      <c r="BR70" s="5" t="str">
        <f ca="1">IFERROR((COUNTIFS(SWISSW!$I:$I,MATCHUP!$A70,SWISSW!$J:$J,MATCHUP!BR$1,SWISSW!$F:$F,"Won")+COUNTIFS(SWISSW!$I:$I,MATCHUP!BR$1,SWISSW!$J:$J,MATCHUP!$A70,SWISSW!$F:$F,"Lost"))/(COUNTIFS(SWISSW!$I:$I,MATCHUP!$A70,SWISSW!$J:$J,MATCHUP!BR$1)-COUNTIFS(SWISSW!$I:$I,MATCHUP!$A70,SWISSW!$J:$J,MATCHUP!BR$1,SWISSW!$F:$F,"Draw")+COUNTIFS(SWISSW!$I:$I,MATCHUP!BR$1,SWISSW!$J:$J,MATCHUP!$A70)-COUNTIFS(SWISSW!$I:$I,MATCHUP!BR$1,SWISSW!$J:$J,MATCHUP!$A70,SWISSW!$F:$F,"Draw")),"-")</f>
        <v>-</v>
      </c>
      <c r="BS70" s="5" t="str">
        <f ca="1">IFERROR((COUNTIFS(SWISSW!$I:$I,MATCHUP!$A70,SWISSW!$J:$J,MATCHUP!BS$1,SWISSW!$F:$F,"Won")+COUNTIFS(SWISSW!$I:$I,MATCHUP!BS$1,SWISSW!$J:$J,MATCHUP!$A70,SWISSW!$F:$F,"Lost"))/(COUNTIFS(SWISSW!$I:$I,MATCHUP!$A70,SWISSW!$J:$J,MATCHUP!BS$1)-COUNTIFS(SWISSW!$I:$I,MATCHUP!$A70,SWISSW!$J:$J,MATCHUP!BS$1,SWISSW!$F:$F,"Draw")+COUNTIFS(SWISSW!$I:$I,MATCHUP!BS$1,SWISSW!$J:$J,MATCHUP!$A70)-COUNTIFS(SWISSW!$I:$I,MATCHUP!BS$1,SWISSW!$J:$J,MATCHUP!$A70,SWISSW!$F:$F,"Draw")),"-")</f>
        <v>-</v>
      </c>
      <c r="BT70" s="5" t="str">
        <f ca="1">IFERROR((COUNTIFS(SWISSW!$I:$I,MATCHUP!$A70,SWISSW!$J:$J,MATCHUP!BT$1,SWISSW!$F:$F,"Won")+COUNTIFS(SWISSW!$I:$I,MATCHUP!BT$1,SWISSW!$J:$J,MATCHUP!$A70,SWISSW!$F:$F,"Lost"))/(COUNTIFS(SWISSW!$I:$I,MATCHUP!$A70,SWISSW!$J:$J,MATCHUP!BT$1)-COUNTIFS(SWISSW!$I:$I,MATCHUP!$A70,SWISSW!$J:$J,MATCHUP!BT$1,SWISSW!$F:$F,"Draw")+COUNTIFS(SWISSW!$I:$I,MATCHUP!BT$1,SWISSW!$J:$J,MATCHUP!$A70)-COUNTIFS(SWISSW!$I:$I,MATCHUP!BT$1,SWISSW!$J:$J,MATCHUP!$A70,SWISSW!$F:$F,"Draw")),"-")</f>
        <v>-</v>
      </c>
      <c r="BU70" s="5" t="str">
        <f ca="1">IFERROR((COUNTIFS(SWISSW!$I:$I,MATCHUP!$A70,SWISSW!$J:$J,MATCHUP!BU$1,SWISSW!$F:$F,"Won")+COUNTIFS(SWISSW!$I:$I,MATCHUP!BU$1,SWISSW!$J:$J,MATCHUP!$A70,SWISSW!$F:$F,"Lost"))/(COUNTIFS(SWISSW!$I:$I,MATCHUP!$A70,SWISSW!$J:$J,MATCHUP!BU$1)-COUNTIFS(SWISSW!$I:$I,MATCHUP!$A70,SWISSW!$J:$J,MATCHUP!BU$1,SWISSW!$F:$F,"Draw")+COUNTIFS(SWISSW!$I:$I,MATCHUP!BU$1,SWISSW!$J:$J,MATCHUP!$A70)-COUNTIFS(SWISSW!$I:$I,MATCHUP!BU$1,SWISSW!$J:$J,MATCHUP!$A70,SWISSW!$F:$F,"Draw")),"-")</f>
        <v>-</v>
      </c>
      <c r="BV70" s="5" t="str">
        <f ca="1">IFERROR((COUNTIFS(SWISSW!$I:$I,MATCHUP!$A70,SWISSW!$J:$J,MATCHUP!BV$1,SWISSW!$F:$F,"Won")+COUNTIFS(SWISSW!$I:$I,MATCHUP!BV$1,SWISSW!$J:$J,MATCHUP!$A70,SWISSW!$F:$F,"Lost"))/(COUNTIFS(SWISSW!$I:$I,MATCHUP!$A70,SWISSW!$J:$J,MATCHUP!BV$1)-COUNTIFS(SWISSW!$I:$I,MATCHUP!$A70,SWISSW!$J:$J,MATCHUP!BV$1,SWISSW!$F:$F,"Draw")+COUNTIFS(SWISSW!$I:$I,MATCHUP!BV$1,SWISSW!$J:$J,MATCHUP!$A70)-COUNTIFS(SWISSW!$I:$I,MATCHUP!BV$1,SWISSW!$J:$J,MATCHUP!$A70,SWISSW!$F:$F,"Draw")),"-")</f>
        <v>-</v>
      </c>
      <c r="BW70" s="5" t="str">
        <f ca="1">IFERROR((COUNTIFS(SWISSW!$I:$I,MATCHUP!$A70,SWISSW!$J:$J,MATCHUP!BW$1,SWISSW!$F:$F,"Won")+COUNTIFS(SWISSW!$I:$I,MATCHUP!BW$1,SWISSW!$J:$J,MATCHUP!$A70,SWISSW!$F:$F,"Lost"))/(COUNTIFS(SWISSW!$I:$I,MATCHUP!$A70,SWISSW!$J:$J,MATCHUP!BW$1)-COUNTIFS(SWISSW!$I:$I,MATCHUP!$A70,SWISSW!$J:$J,MATCHUP!BW$1,SWISSW!$F:$F,"Draw")+COUNTIFS(SWISSW!$I:$I,MATCHUP!BW$1,SWISSW!$J:$J,MATCHUP!$A70)-COUNTIFS(SWISSW!$I:$I,MATCHUP!BW$1,SWISSW!$J:$J,MATCHUP!$A70,SWISSW!$F:$F,"Draw")),"-")</f>
        <v>-</v>
      </c>
      <c r="BX70" s="5" t="str">
        <f ca="1">IFERROR((COUNTIFS(SWISSW!$I:$I,MATCHUP!$A70,SWISSW!$J:$J,MATCHUP!BX$1,SWISSW!$F:$F,"Won")+COUNTIFS(SWISSW!$I:$I,MATCHUP!BX$1,SWISSW!$J:$J,MATCHUP!$A70,SWISSW!$F:$F,"Lost"))/(COUNTIFS(SWISSW!$I:$I,MATCHUP!$A70,SWISSW!$J:$J,MATCHUP!BX$1)-COUNTIFS(SWISSW!$I:$I,MATCHUP!$A70,SWISSW!$J:$J,MATCHUP!BX$1,SWISSW!$F:$F,"Draw")+COUNTIFS(SWISSW!$I:$I,MATCHUP!BX$1,SWISSW!$J:$J,MATCHUP!$A70)-COUNTIFS(SWISSW!$I:$I,MATCHUP!BX$1,SWISSW!$J:$J,MATCHUP!$A70,SWISSW!$F:$F,"Draw")),"-")</f>
        <v>-</v>
      </c>
      <c r="BY70" s="5" t="str">
        <f ca="1">IFERROR((COUNTIFS(SWISSW!$I:$I,MATCHUP!$A70,SWISSW!$J:$J,MATCHUP!BY$1,SWISSW!$F:$F,"Won")+COUNTIFS(SWISSW!$I:$I,MATCHUP!BY$1,SWISSW!$J:$J,MATCHUP!$A70,SWISSW!$F:$F,"Lost"))/(COUNTIFS(SWISSW!$I:$I,MATCHUP!$A70,SWISSW!$J:$J,MATCHUP!BY$1)-COUNTIFS(SWISSW!$I:$I,MATCHUP!$A70,SWISSW!$J:$J,MATCHUP!BY$1,SWISSW!$F:$F,"Draw")+COUNTIFS(SWISSW!$I:$I,MATCHUP!BY$1,SWISSW!$J:$J,MATCHUP!$A70)-COUNTIFS(SWISSW!$I:$I,MATCHUP!BY$1,SWISSW!$J:$J,MATCHUP!$A70,SWISSW!$F:$F,"Draw")),"-")</f>
        <v>-</v>
      </c>
      <c r="BZ70" s="5" t="str">
        <f ca="1">IFERROR((COUNTIFS(SWISSW!$I:$I,MATCHUP!$A70,SWISSW!$J:$J,MATCHUP!BZ$1,SWISSW!$F:$F,"Won")+COUNTIFS(SWISSW!$I:$I,MATCHUP!BZ$1,SWISSW!$J:$J,MATCHUP!$A70,SWISSW!$F:$F,"Lost"))/(COUNTIFS(SWISSW!$I:$I,MATCHUP!$A70,SWISSW!$J:$J,MATCHUP!BZ$1)-COUNTIFS(SWISSW!$I:$I,MATCHUP!$A70,SWISSW!$J:$J,MATCHUP!BZ$1,SWISSW!$F:$F,"Draw")+COUNTIFS(SWISSW!$I:$I,MATCHUP!BZ$1,SWISSW!$J:$J,MATCHUP!$A70)-COUNTIFS(SWISSW!$I:$I,MATCHUP!BZ$1,SWISSW!$J:$J,MATCHUP!$A70,SWISSW!$F:$F,"Draw")),"-")</f>
        <v>-</v>
      </c>
      <c r="CA70" s="5" t="str">
        <f ca="1">IFERROR((COUNTIFS(SWISSW!$I:$I,MATCHUP!$A70,SWISSW!$J:$J,MATCHUP!CA$1,SWISSW!$F:$F,"Won")+COUNTIFS(SWISSW!$I:$I,MATCHUP!CA$1,SWISSW!$J:$J,MATCHUP!$A70,SWISSW!$F:$F,"Lost"))/(COUNTIFS(SWISSW!$I:$I,MATCHUP!$A70,SWISSW!$J:$J,MATCHUP!CA$1)-COUNTIFS(SWISSW!$I:$I,MATCHUP!$A70,SWISSW!$J:$J,MATCHUP!CA$1,SWISSW!$F:$F,"Draw")+COUNTIFS(SWISSW!$I:$I,MATCHUP!CA$1,SWISSW!$J:$J,MATCHUP!$A70)-COUNTIFS(SWISSW!$I:$I,MATCHUP!CA$1,SWISSW!$J:$J,MATCHUP!$A70,SWISSW!$F:$F,"Draw")),"-")</f>
        <v>-</v>
      </c>
      <c r="CB70" s="5" t="str">
        <f ca="1">IFERROR((COUNTIFS(SWISSW!$I:$I,MATCHUP!$A70,SWISSW!$J:$J,MATCHUP!CB$1,SWISSW!$F:$F,"Won")+COUNTIFS(SWISSW!$I:$I,MATCHUP!CB$1,SWISSW!$J:$J,MATCHUP!$A70,SWISSW!$F:$F,"Lost"))/(COUNTIFS(SWISSW!$I:$I,MATCHUP!$A70,SWISSW!$J:$J,MATCHUP!CB$1)-COUNTIFS(SWISSW!$I:$I,MATCHUP!$A70,SWISSW!$J:$J,MATCHUP!CB$1,SWISSW!$F:$F,"Draw")+COUNTIFS(SWISSW!$I:$I,MATCHUP!CB$1,SWISSW!$J:$J,MATCHUP!$A70)-COUNTIFS(SWISSW!$I:$I,MATCHUP!CB$1,SWISSW!$J:$J,MATCHUP!$A70,SWISSW!$F:$F,"Draw")),"-")</f>
        <v>-</v>
      </c>
      <c r="CC70" s="5" t="str">
        <f ca="1">IFERROR((COUNTIFS(SWISSW!$I:$I,MATCHUP!$A70,SWISSW!$J:$J,MATCHUP!CC$1,SWISSW!$F:$F,"Won")+COUNTIFS(SWISSW!$I:$I,MATCHUP!CC$1,SWISSW!$J:$J,MATCHUP!$A70,SWISSW!$F:$F,"Lost"))/(COUNTIFS(SWISSW!$I:$I,MATCHUP!$A70,SWISSW!$J:$J,MATCHUP!CC$1)-COUNTIFS(SWISSW!$I:$I,MATCHUP!$A70,SWISSW!$J:$J,MATCHUP!CC$1,SWISSW!$F:$F,"Draw")+COUNTIFS(SWISSW!$I:$I,MATCHUP!CC$1,SWISSW!$J:$J,MATCHUP!$A70)-COUNTIFS(SWISSW!$I:$I,MATCHUP!CC$1,SWISSW!$J:$J,MATCHUP!$A70,SWISSW!$F:$F,"Draw")),"-")</f>
        <v>-</v>
      </c>
      <c r="CD70" s="5" t="str">
        <f ca="1">IFERROR((COUNTIFS(SWISSW!$I:$I,MATCHUP!$A70,SWISSW!$J:$J,MATCHUP!CD$1,SWISSW!$F:$F,"Won")+COUNTIFS(SWISSW!$I:$I,MATCHUP!CD$1,SWISSW!$J:$J,MATCHUP!$A70,SWISSW!$F:$F,"Lost"))/(COUNTIFS(SWISSW!$I:$I,MATCHUP!$A70,SWISSW!$J:$J,MATCHUP!CD$1)-COUNTIFS(SWISSW!$I:$I,MATCHUP!$A70,SWISSW!$J:$J,MATCHUP!CD$1,SWISSW!$F:$F,"Draw")+COUNTIFS(SWISSW!$I:$I,MATCHUP!CD$1,SWISSW!$J:$J,MATCHUP!$A70)-COUNTIFS(SWISSW!$I:$I,MATCHUP!CD$1,SWISSW!$J:$J,MATCHUP!$A70,SWISSW!$F:$F,"Draw")),"-")</f>
        <v>-</v>
      </c>
      <c r="CE70" s="5" t="str">
        <f ca="1">IFERROR((COUNTIFS(SWISSW!$I:$I,MATCHUP!$A70,SWISSW!$J:$J,MATCHUP!CE$1,SWISSW!$F:$F,"Won")+COUNTIFS(SWISSW!$I:$I,MATCHUP!CE$1,SWISSW!$J:$J,MATCHUP!$A70,SWISSW!$F:$F,"Lost"))/(COUNTIFS(SWISSW!$I:$I,MATCHUP!$A70,SWISSW!$J:$J,MATCHUP!CE$1)-COUNTIFS(SWISSW!$I:$I,MATCHUP!$A70,SWISSW!$J:$J,MATCHUP!CE$1,SWISSW!$F:$F,"Draw")+COUNTIFS(SWISSW!$I:$I,MATCHUP!CE$1,SWISSW!$J:$J,MATCHUP!$A70)-COUNTIFS(SWISSW!$I:$I,MATCHUP!CE$1,SWISSW!$J:$J,MATCHUP!$A70,SWISSW!$F:$F,"Draw")),"-")</f>
        <v>-</v>
      </c>
      <c r="CF70" s="5" t="str">
        <f ca="1">IFERROR((COUNTIFS(SWISSW!$I:$I,MATCHUP!$A70,SWISSW!$J:$J,MATCHUP!CF$1,SWISSW!$F:$F,"Won")+COUNTIFS(SWISSW!$I:$I,MATCHUP!CF$1,SWISSW!$J:$J,MATCHUP!$A70,SWISSW!$F:$F,"Lost"))/(COUNTIFS(SWISSW!$I:$I,MATCHUP!$A70,SWISSW!$J:$J,MATCHUP!CF$1)-COUNTIFS(SWISSW!$I:$I,MATCHUP!$A70,SWISSW!$J:$J,MATCHUP!CF$1,SWISSW!$F:$F,"Draw")+COUNTIFS(SWISSW!$I:$I,MATCHUP!CF$1,SWISSW!$J:$J,MATCHUP!$A70)-COUNTIFS(SWISSW!$I:$I,MATCHUP!CF$1,SWISSW!$J:$J,MATCHUP!$A70,SWISSW!$F:$F,"Draw")),"-")</f>
        <v>-</v>
      </c>
      <c r="CG70" s="5" t="str">
        <f ca="1">IFERROR((COUNTIFS(SWISSW!$I:$I,MATCHUP!$A70,SWISSW!$J:$J,MATCHUP!CG$1,SWISSW!$F:$F,"Won")+COUNTIFS(SWISSW!$I:$I,MATCHUP!CG$1,SWISSW!$J:$J,MATCHUP!$A70,SWISSW!$F:$F,"Lost"))/(COUNTIFS(SWISSW!$I:$I,MATCHUP!$A70,SWISSW!$J:$J,MATCHUP!CG$1)-COUNTIFS(SWISSW!$I:$I,MATCHUP!$A70,SWISSW!$J:$J,MATCHUP!CG$1,SWISSW!$F:$F,"Draw")+COUNTIFS(SWISSW!$I:$I,MATCHUP!CG$1,SWISSW!$J:$J,MATCHUP!$A70)-COUNTIFS(SWISSW!$I:$I,MATCHUP!CG$1,SWISSW!$J:$J,MATCHUP!$A70,SWISSW!$F:$F,"Draw")),"-")</f>
        <v>-</v>
      </c>
      <c r="CH70" s="5" t="str">
        <f ca="1">IFERROR((COUNTIFS(SWISSW!$I:$I,MATCHUP!$A70,SWISSW!$J:$J,MATCHUP!CH$1,SWISSW!$F:$F,"Won")+COUNTIFS(SWISSW!$I:$I,MATCHUP!CH$1,SWISSW!$J:$J,MATCHUP!$A70,SWISSW!$F:$F,"Lost"))/(COUNTIFS(SWISSW!$I:$I,MATCHUP!$A70,SWISSW!$J:$J,MATCHUP!CH$1)-COUNTIFS(SWISSW!$I:$I,MATCHUP!$A70,SWISSW!$J:$J,MATCHUP!CH$1,SWISSW!$F:$F,"Draw")+COUNTIFS(SWISSW!$I:$I,MATCHUP!CH$1,SWISSW!$J:$J,MATCHUP!$A70)-COUNTIFS(SWISSW!$I:$I,MATCHUP!CH$1,SWISSW!$J:$J,MATCHUP!$A70,SWISSW!$F:$F,"Draw")),"-")</f>
        <v>-</v>
      </c>
      <c r="CI70" s="5" t="str">
        <f ca="1">IFERROR((COUNTIFS(SWISSW!$I:$I,MATCHUP!$A70,SWISSW!$J:$J,MATCHUP!CI$1,SWISSW!$F:$F,"Won")+COUNTIFS(SWISSW!$I:$I,MATCHUP!CI$1,SWISSW!$J:$J,MATCHUP!$A70,SWISSW!$F:$F,"Lost"))/(COUNTIFS(SWISSW!$I:$I,MATCHUP!$A70,SWISSW!$J:$J,MATCHUP!CI$1)-COUNTIFS(SWISSW!$I:$I,MATCHUP!$A70,SWISSW!$J:$J,MATCHUP!CI$1,SWISSW!$F:$F,"Draw")+COUNTIFS(SWISSW!$I:$I,MATCHUP!CI$1,SWISSW!$J:$J,MATCHUP!$A70)-COUNTIFS(SWISSW!$I:$I,MATCHUP!CI$1,SWISSW!$J:$J,MATCHUP!$A70,SWISSW!$F:$F,"Draw")),"-")</f>
        <v>-</v>
      </c>
      <c r="CJ70" s="5" t="str">
        <f ca="1">IFERROR((COUNTIFS(SWISSW!$I:$I,MATCHUP!$A70,SWISSW!$J:$J,MATCHUP!CJ$1,SWISSW!$F:$F,"Won")+COUNTIFS(SWISSW!$I:$I,MATCHUP!CJ$1,SWISSW!$J:$J,MATCHUP!$A70,SWISSW!$F:$F,"Lost"))/(COUNTIFS(SWISSW!$I:$I,MATCHUP!$A70,SWISSW!$J:$J,MATCHUP!CJ$1)-COUNTIFS(SWISSW!$I:$I,MATCHUP!$A70,SWISSW!$J:$J,MATCHUP!CJ$1,SWISSW!$F:$F,"Draw")+COUNTIFS(SWISSW!$I:$I,MATCHUP!CJ$1,SWISSW!$J:$J,MATCHUP!$A70)-COUNTIFS(SWISSW!$I:$I,MATCHUP!CJ$1,SWISSW!$J:$J,MATCHUP!$A70,SWISSW!$F:$F,"Draw")),"-")</f>
        <v>-</v>
      </c>
      <c r="CK70" s="5" t="str">
        <f ca="1">IFERROR((COUNTIFS(SWISSW!$I:$I,MATCHUP!$A70,SWISSW!$J:$J,MATCHUP!CK$1,SWISSW!$F:$F,"Won")+COUNTIFS(SWISSW!$I:$I,MATCHUP!CK$1,SWISSW!$J:$J,MATCHUP!$A70,SWISSW!$F:$F,"Lost"))/(COUNTIFS(SWISSW!$I:$I,MATCHUP!$A70,SWISSW!$J:$J,MATCHUP!CK$1)-COUNTIFS(SWISSW!$I:$I,MATCHUP!$A70,SWISSW!$J:$J,MATCHUP!CK$1,SWISSW!$F:$F,"Draw")+COUNTIFS(SWISSW!$I:$I,MATCHUP!CK$1,SWISSW!$J:$J,MATCHUP!$A70)-COUNTIFS(SWISSW!$I:$I,MATCHUP!CK$1,SWISSW!$J:$J,MATCHUP!$A70,SWISSW!$F:$F,"Draw")),"-")</f>
        <v>-</v>
      </c>
      <c r="CL70" s="5" t="str">
        <f ca="1">IFERROR((COUNTIFS(SWISSW!$I:$I,MATCHUP!$A70,SWISSW!$J:$J,MATCHUP!CL$1,SWISSW!$F:$F,"Won")+COUNTIFS(SWISSW!$I:$I,MATCHUP!CL$1,SWISSW!$J:$J,MATCHUP!$A70,SWISSW!$F:$F,"Lost"))/(COUNTIFS(SWISSW!$I:$I,MATCHUP!$A70,SWISSW!$J:$J,MATCHUP!CL$1)-COUNTIFS(SWISSW!$I:$I,MATCHUP!$A70,SWISSW!$J:$J,MATCHUP!CL$1,SWISSW!$F:$F,"Draw")+COUNTIFS(SWISSW!$I:$I,MATCHUP!CL$1,SWISSW!$J:$J,MATCHUP!$A70)-COUNTIFS(SWISSW!$I:$I,MATCHUP!CL$1,SWISSW!$J:$J,MATCHUP!$A70,SWISSW!$F:$F,"Draw")),"-")</f>
        <v>-</v>
      </c>
      <c r="CM70" s="5" t="str">
        <f ca="1">IFERROR((COUNTIFS(SWISSW!$I:$I,MATCHUP!$A70,SWISSW!$J:$J,MATCHUP!CM$1,SWISSW!$F:$F,"Won")+COUNTIFS(SWISSW!$I:$I,MATCHUP!CM$1,SWISSW!$J:$J,MATCHUP!$A70,SWISSW!$F:$F,"Lost"))/(COUNTIFS(SWISSW!$I:$I,MATCHUP!$A70,SWISSW!$J:$J,MATCHUP!CM$1)-COUNTIFS(SWISSW!$I:$I,MATCHUP!$A70,SWISSW!$J:$J,MATCHUP!CM$1,SWISSW!$F:$F,"Draw")+COUNTIFS(SWISSW!$I:$I,MATCHUP!CM$1,SWISSW!$J:$J,MATCHUP!$A70)-COUNTIFS(SWISSW!$I:$I,MATCHUP!CM$1,SWISSW!$J:$J,MATCHUP!$A70,SWISSW!$F:$F,"Draw")),"-")</f>
        <v>-</v>
      </c>
      <c r="CN70" s="5" t="str">
        <f ca="1">IFERROR((COUNTIFS(SWISSW!$I:$I,MATCHUP!$A70,SWISSW!$J:$J,MATCHUP!CN$1,SWISSW!$F:$F,"Won")+COUNTIFS(SWISSW!$I:$I,MATCHUP!CN$1,SWISSW!$J:$J,MATCHUP!$A70,SWISSW!$F:$F,"Lost"))/(COUNTIFS(SWISSW!$I:$I,MATCHUP!$A70,SWISSW!$J:$J,MATCHUP!CN$1)-COUNTIFS(SWISSW!$I:$I,MATCHUP!$A70,SWISSW!$J:$J,MATCHUP!CN$1,SWISSW!$F:$F,"Draw")+COUNTIFS(SWISSW!$I:$I,MATCHUP!CN$1,SWISSW!$J:$J,MATCHUP!$A70)-COUNTIFS(SWISSW!$I:$I,MATCHUP!CN$1,SWISSW!$J:$J,MATCHUP!$A70,SWISSW!$F:$F,"Draw")),"-")</f>
        <v>-</v>
      </c>
      <c r="CO70" s="5" t="str">
        <f ca="1">IFERROR((COUNTIFS(SWISSW!$I:$I,MATCHUP!$A70,SWISSW!$J:$J,MATCHUP!CO$1,SWISSW!$F:$F,"Won")+COUNTIFS(SWISSW!$I:$I,MATCHUP!CO$1,SWISSW!$J:$J,MATCHUP!$A70,SWISSW!$F:$F,"Lost"))/(COUNTIFS(SWISSW!$I:$I,MATCHUP!$A70,SWISSW!$J:$J,MATCHUP!CO$1)-COUNTIFS(SWISSW!$I:$I,MATCHUP!$A70,SWISSW!$J:$J,MATCHUP!CO$1,SWISSW!$F:$F,"Draw")+COUNTIFS(SWISSW!$I:$I,MATCHUP!CO$1,SWISSW!$J:$J,MATCHUP!$A70)-COUNTIFS(SWISSW!$I:$I,MATCHUP!CO$1,SWISSW!$J:$J,MATCHUP!$A70,SWISSW!$F:$F,"Draw")),"-")</f>
        <v>-</v>
      </c>
      <c r="CP70" s="5" t="str">
        <f ca="1">IFERROR((COUNTIFS(SWISSW!$I:$I,MATCHUP!$A70,SWISSW!$J:$J,MATCHUP!CP$1,SWISSW!$F:$F,"Won")+COUNTIFS(SWISSW!$I:$I,MATCHUP!CP$1,SWISSW!$J:$J,MATCHUP!$A70,SWISSW!$F:$F,"Lost"))/(COUNTIFS(SWISSW!$I:$I,MATCHUP!$A70,SWISSW!$J:$J,MATCHUP!CP$1)-COUNTIFS(SWISSW!$I:$I,MATCHUP!$A70,SWISSW!$J:$J,MATCHUP!CP$1,SWISSW!$F:$F,"Draw")+COUNTIFS(SWISSW!$I:$I,MATCHUP!CP$1,SWISSW!$J:$J,MATCHUP!$A70)-COUNTIFS(SWISSW!$I:$I,MATCHUP!CP$1,SWISSW!$J:$J,MATCHUP!$A70,SWISSW!$F:$F,"Draw")),"-")</f>
        <v>-</v>
      </c>
      <c r="CQ70" s="5" t="str">
        <f ca="1">IFERROR((COUNTIFS(SWISSW!$I:$I,MATCHUP!$A70,SWISSW!$J:$J,MATCHUP!CQ$1,SWISSW!$F:$F,"Won")+COUNTIFS(SWISSW!$I:$I,MATCHUP!CQ$1,SWISSW!$J:$J,MATCHUP!$A70,SWISSW!$F:$F,"Lost"))/(COUNTIFS(SWISSW!$I:$I,MATCHUP!$A70,SWISSW!$J:$J,MATCHUP!CQ$1)-COUNTIFS(SWISSW!$I:$I,MATCHUP!$A70,SWISSW!$J:$J,MATCHUP!CQ$1,SWISSW!$F:$F,"Draw")+COUNTIFS(SWISSW!$I:$I,MATCHUP!CQ$1,SWISSW!$J:$J,MATCHUP!$A70)-COUNTIFS(SWISSW!$I:$I,MATCHUP!CQ$1,SWISSW!$J:$J,MATCHUP!$A70,SWISSW!$F:$F,"Draw")),"-")</f>
        <v>-</v>
      </c>
      <c r="CR70" s="5" t="str">
        <f ca="1">IFERROR((COUNTIFS(SWISSW!$I:$I,MATCHUP!$A70,SWISSW!$J:$J,MATCHUP!CR$1,SWISSW!$F:$F,"Won")+COUNTIFS(SWISSW!$I:$I,MATCHUP!CR$1,SWISSW!$J:$J,MATCHUP!$A70,SWISSW!$F:$F,"Lost"))/(COUNTIFS(SWISSW!$I:$I,MATCHUP!$A70,SWISSW!$J:$J,MATCHUP!CR$1)-COUNTIFS(SWISSW!$I:$I,MATCHUP!$A70,SWISSW!$J:$J,MATCHUP!CR$1,SWISSW!$F:$F,"Draw")+COUNTIFS(SWISSW!$I:$I,MATCHUP!CR$1,SWISSW!$J:$J,MATCHUP!$A70)-COUNTIFS(SWISSW!$I:$I,MATCHUP!CR$1,SWISSW!$J:$J,MATCHUP!$A70,SWISSW!$F:$F,"Draw")),"-")</f>
        <v>-</v>
      </c>
      <c r="CS70" s="5" t="str">
        <f ca="1">IFERROR((COUNTIFS(SWISSW!$I:$I,MATCHUP!$A70,SWISSW!$J:$J,MATCHUP!CS$1,SWISSW!$F:$F,"Won")+COUNTIFS(SWISSW!$I:$I,MATCHUP!CS$1,SWISSW!$J:$J,MATCHUP!$A70,SWISSW!$F:$F,"Lost"))/(COUNTIFS(SWISSW!$I:$I,MATCHUP!$A70,SWISSW!$J:$J,MATCHUP!CS$1)-COUNTIFS(SWISSW!$I:$I,MATCHUP!$A70,SWISSW!$J:$J,MATCHUP!CS$1,SWISSW!$F:$F,"Draw")+COUNTIFS(SWISSW!$I:$I,MATCHUP!CS$1,SWISSW!$J:$J,MATCHUP!$A70)-COUNTIFS(SWISSW!$I:$I,MATCHUP!CS$1,SWISSW!$J:$J,MATCHUP!$A70,SWISSW!$F:$F,"Draw")),"-")</f>
        <v>-</v>
      </c>
      <c r="CT70" s="5" t="str">
        <f ca="1">IFERROR((COUNTIFS(SWISSW!$I:$I,MATCHUP!$A70,SWISSW!$J:$J,MATCHUP!CT$1,SWISSW!$F:$F,"Won")+COUNTIFS(SWISSW!$I:$I,MATCHUP!CT$1,SWISSW!$J:$J,MATCHUP!$A70,SWISSW!$F:$F,"Lost"))/(COUNTIFS(SWISSW!$I:$I,MATCHUP!$A70,SWISSW!$J:$J,MATCHUP!CT$1)-COUNTIFS(SWISSW!$I:$I,MATCHUP!$A70,SWISSW!$J:$J,MATCHUP!CT$1,SWISSW!$F:$F,"Draw")+COUNTIFS(SWISSW!$I:$I,MATCHUP!CT$1,SWISSW!$J:$J,MATCHUP!$A70)-COUNTIFS(SWISSW!$I:$I,MATCHUP!CT$1,SWISSW!$J:$J,MATCHUP!$A70,SWISSW!$F:$F,"Draw")),"-")</f>
        <v>-</v>
      </c>
      <c r="CU70" s="5" t="str">
        <f ca="1">IFERROR((COUNTIFS(SWISSW!$I:$I,MATCHUP!$A70,SWISSW!$J:$J,MATCHUP!CU$1,SWISSW!$F:$F,"Won")+COUNTIFS(SWISSW!$I:$I,MATCHUP!CU$1,SWISSW!$J:$J,MATCHUP!$A70,SWISSW!$F:$F,"Lost"))/(COUNTIFS(SWISSW!$I:$I,MATCHUP!$A70,SWISSW!$J:$J,MATCHUP!CU$1)-COUNTIFS(SWISSW!$I:$I,MATCHUP!$A70,SWISSW!$J:$J,MATCHUP!CU$1,SWISSW!$F:$F,"Draw")+COUNTIFS(SWISSW!$I:$I,MATCHUP!CU$1,SWISSW!$J:$J,MATCHUP!$A70)-COUNTIFS(SWISSW!$I:$I,MATCHUP!CU$1,SWISSW!$J:$J,MATCHUP!$A70,SWISSW!$F:$F,"Draw")),"-")</f>
        <v>-</v>
      </c>
      <c r="CV70" s="5" t="str">
        <f ca="1">IFERROR((COUNTIFS(SWISSW!$I:$I,MATCHUP!$A70,SWISSW!$J:$J,MATCHUP!CV$1,SWISSW!$F:$F,"Won")+COUNTIFS(SWISSW!$I:$I,MATCHUP!CV$1,SWISSW!$J:$J,MATCHUP!$A70,SWISSW!$F:$F,"Lost"))/(COUNTIFS(SWISSW!$I:$I,MATCHUP!$A70,SWISSW!$J:$J,MATCHUP!CV$1)-COUNTIFS(SWISSW!$I:$I,MATCHUP!$A70,SWISSW!$J:$J,MATCHUP!CV$1,SWISSW!$F:$F,"Draw")+COUNTIFS(SWISSW!$I:$I,MATCHUP!CV$1,SWISSW!$J:$J,MATCHUP!$A70)-COUNTIFS(SWISSW!$I:$I,MATCHUP!CV$1,SWISSW!$J:$J,MATCHUP!$A70,SWISSW!$F:$F,"Draw")),"-")</f>
        <v>-</v>
      </c>
    </row>
    <row r="71" spans="1:100" ht="55" customHeight="1" x14ac:dyDescent="0.3">
      <c r="A71" s="3" cm="1">
        <f t="array" aca="1" ref="A71" ca="1">INDIRECT(ADDRESS(ROW(),1,,1,"METABREAK"))</f>
        <v>0</v>
      </c>
      <c r="B71" s="5" t="str">
        <f ca="1">IFERROR((COUNTIFS(SWISSW!$I:$I,MATCHUP!$A71,SWISSW!$J:$J,MATCHUP!B$1,SWISSW!$F:$F,"Won")+COUNTIFS(SWISSW!$I:$I,MATCHUP!B$1,SWISSW!$J:$J,MATCHUP!$A71,SWISSW!$F:$F,"Lost"))/(COUNTIFS(SWISSW!$I:$I,MATCHUP!$A71,SWISSW!$J:$J,MATCHUP!B$1)-COUNTIFS(SWISSW!$I:$I,MATCHUP!$A71,SWISSW!$J:$J,MATCHUP!B$1,SWISSW!$F:$F,"Draw")+COUNTIFS(SWISSW!$I:$I,MATCHUP!B$1,SWISSW!$J:$J,MATCHUP!$A71)-COUNTIFS(SWISSW!$I:$I,MATCHUP!B$1,SWISSW!$J:$J,MATCHUP!$A71,SWISSW!$F:$F,"Draw")),"-")</f>
        <v>-</v>
      </c>
      <c r="C71" s="5" t="str">
        <f ca="1">IFERROR((COUNTIFS(SWISSW!$I:$I,MATCHUP!$A71,SWISSW!$J:$J,MATCHUP!C$1,SWISSW!$F:$F,"Won")+COUNTIFS(SWISSW!$I:$I,MATCHUP!C$1,SWISSW!$J:$J,MATCHUP!$A71,SWISSW!$F:$F,"Lost"))/(COUNTIFS(SWISSW!$I:$I,MATCHUP!$A71,SWISSW!$J:$J,MATCHUP!C$1)-COUNTIFS(SWISSW!$I:$I,MATCHUP!$A71,SWISSW!$J:$J,MATCHUP!C$1,SWISSW!$F:$F,"Draw")+COUNTIFS(SWISSW!$I:$I,MATCHUP!C$1,SWISSW!$J:$J,MATCHUP!$A71)-COUNTIFS(SWISSW!$I:$I,MATCHUP!C$1,SWISSW!$J:$J,MATCHUP!$A71,SWISSW!$F:$F,"Draw")),"-")</f>
        <v>-</v>
      </c>
      <c r="D71" s="5" t="str">
        <f ca="1">IFERROR((COUNTIFS(SWISSW!$I:$I,MATCHUP!$A71,SWISSW!$J:$J,MATCHUP!D$1,SWISSW!$F:$F,"Won")+COUNTIFS(SWISSW!$I:$I,MATCHUP!D$1,SWISSW!$J:$J,MATCHUP!$A71,SWISSW!$F:$F,"Lost"))/(COUNTIFS(SWISSW!$I:$I,MATCHUP!$A71,SWISSW!$J:$J,MATCHUP!D$1)-COUNTIFS(SWISSW!$I:$I,MATCHUP!$A71,SWISSW!$J:$J,MATCHUP!D$1,SWISSW!$F:$F,"Draw")+COUNTIFS(SWISSW!$I:$I,MATCHUP!D$1,SWISSW!$J:$J,MATCHUP!$A71)-COUNTIFS(SWISSW!$I:$I,MATCHUP!D$1,SWISSW!$J:$J,MATCHUP!$A71,SWISSW!$F:$F,"Draw")),"-")</f>
        <v>-</v>
      </c>
      <c r="E71" s="5" t="str">
        <f ca="1">IFERROR((COUNTIFS(SWISSW!$I:$I,MATCHUP!$A71,SWISSW!$J:$J,MATCHUP!E$1,SWISSW!$F:$F,"Won")+COUNTIFS(SWISSW!$I:$I,MATCHUP!E$1,SWISSW!$J:$J,MATCHUP!$A71,SWISSW!$F:$F,"Lost"))/(COUNTIFS(SWISSW!$I:$I,MATCHUP!$A71,SWISSW!$J:$J,MATCHUP!E$1)-COUNTIFS(SWISSW!$I:$I,MATCHUP!$A71,SWISSW!$J:$J,MATCHUP!E$1,SWISSW!$F:$F,"Draw")+COUNTIFS(SWISSW!$I:$I,MATCHUP!E$1,SWISSW!$J:$J,MATCHUP!$A71)-COUNTIFS(SWISSW!$I:$I,MATCHUP!E$1,SWISSW!$J:$J,MATCHUP!$A71,SWISSW!$F:$F,"Draw")),"-")</f>
        <v>-</v>
      </c>
      <c r="F71" s="5" t="str">
        <f ca="1">IFERROR((COUNTIFS(SWISSW!$I:$I,MATCHUP!$A71,SWISSW!$J:$J,MATCHUP!F$1,SWISSW!$F:$F,"Won")+COUNTIFS(SWISSW!$I:$I,MATCHUP!F$1,SWISSW!$J:$J,MATCHUP!$A71,SWISSW!$F:$F,"Lost"))/(COUNTIFS(SWISSW!$I:$I,MATCHUP!$A71,SWISSW!$J:$J,MATCHUP!F$1)-COUNTIFS(SWISSW!$I:$I,MATCHUP!$A71,SWISSW!$J:$J,MATCHUP!F$1,SWISSW!$F:$F,"Draw")+COUNTIFS(SWISSW!$I:$I,MATCHUP!F$1,SWISSW!$J:$J,MATCHUP!$A71)-COUNTIFS(SWISSW!$I:$I,MATCHUP!F$1,SWISSW!$J:$J,MATCHUP!$A71,SWISSW!$F:$F,"Draw")),"-")</f>
        <v>-</v>
      </c>
      <c r="G71" s="5" t="str">
        <f ca="1">IFERROR((COUNTIFS(SWISSW!$I:$I,MATCHUP!$A71,SWISSW!$J:$J,MATCHUP!G$1,SWISSW!$F:$F,"Won")+COUNTIFS(SWISSW!$I:$I,MATCHUP!G$1,SWISSW!$J:$J,MATCHUP!$A71,SWISSW!$F:$F,"Lost"))/(COUNTIFS(SWISSW!$I:$I,MATCHUP!$A71,SWISSW!$J:$J,MATCHUP!G$1)-COUNTIFS(SWISSW!$I:$I,MATCHUP!$A71,SWISSW!$J:$J,MATCHUP!G$1,SWISSW!$F:$F,"Draw")+COUNTIFS(SWISSW!$I:$I,MATCHUP!G$1,SWISSW!$J:$J,MATCHUP!$A71)-COUNTIFS(SWISSW!$I:$I,MATCHUP!G$1,SWISSW!$J:$J,MATCHUP!$A71,SWISSW!$F:$F,"Draw")),"-")</f>
        <v>-</v>
      </c>
      <c r="H71" s="5" t="str">
        <f ca="1">IFERROR((COUNTIFS(SWISSW!$I:$I,MATCHUP!$A71,SWISSW!$J:$J,MATCHUP!H$1,SWISSW!$F:$F,"Won")+COUNTIFS(SWISSW!$I:$I,MATCHUP!H$1,SWISSW!$J:$J,MATCHUP!$A71,SWISSW!$F:$F,"Lost"))/(COUNTIFS(SWISSW!$I:$I,MATCHUP!$A71,SWISSW!$J:$J,MATCHUP!H$1)-COUNTIFS(SWISSW!$I:$I,MATCHUP!$A71,SWISSW!$J:$J,MATCHUP!H$1,SWISSW!$F:$F,"Draw")+COUNTIFS(SWISSW!$I:$I,MATCHUP!H$1,SWISSW!$J:$J,MATCHUP!$A71)-COUNTIFS(SWISSW!$I:$I,MATCHUP!H$1,SWISSW!$J:$J,MATCHUP!$A71,SWISSW!$F:$F,"Draw")),"-")</f>
        <v>-</v>
      </c>
      <c r="I71" s="5" t="str">
        <f ca="1">IFERROR((COUNTIFS(SWISSW!$I:$I,MATCHUP!$A71,SWISSW!$J:$J,MATCHUP!I$1,SWISSW!$F:$F,"Won")+COUNTIFS(SWISSW!$I:$I,MATCHUP!I$1,SWISSW!$J:$J,MATCHUP!$A71,SWISSW!$F:$F,"Lost"))/(COUNTIFS(SWISSW!$I:$I,MATCHUP!$A71,SWISSW!$J:$J,MATCHUP!I$1)-COUNTIFS(SWISSW!$I:$I,MATCHUP!$A71,SWISSW!$J:$J,MATCHUP!I$1,SWISSW!$F:$F,"Draw")+COUNTIFS(SWISSW!$I:$I,MATCHUP!I$1,SWISSW!$J:$J,MATCHUP!$A71)-COUNTIFS(SWISSW!$I:$I,MATCHUP!I$1,SWISSW!$J:$J,MATCHUP!$A71,SWISSW!$F:$F,"Draw")),"-")</f>
        <v>-</v>
      </c>
      <c r="J71" s="5" t="str">
        <f ca="1">IFERROR((COUNTIFS(SWISSW!$I:$I,MATCHUP!$A71,SWISSW!$J:$J,MATCHUP!J$1,SWISSW!$F:$F,"Won")+COUNTIFS(SWISSW!$I:$I,MATCHUP!J$1,SWISSW!$J:$J,MATCHUP!$A71,SWISSW!$F:$F,"Lost"))/(COUNTIFS(SWISSW!$I:$I,MATCHUP!$A71,SWISSW!$J:$J,MATCHUP!J$1)-COUNTIFS(SWISSW!$I:$I,MATCHUP!$A71,SWISSW!$J:$J,MATCHUP!J$1,SWISSW!$F:$F,"Draw")+COUNTIFS(SWISSW!$I:$I,MATCHUP!J$1,SWISSW!$J:$J,MATCHUP!$A71)-COUNTIFS(SWISSW!$I:$I,MATCHUP!J$1,SWISSW!$J:$J,MATCHUP!$A71,SWISSW!$F:$F,"Draw")),"-")</f>
        <v>-</v>
      </c>
      <c r="K71" s="5" t="str">
        <f ca="1">IFERROR((COUNTIFS(SWISSW!$I:$I,MATCHUP!$A71,SWISSW!$J:$J,MATCHUP!K$1,SWISSW!$F:$F,"Won")+COUNTIFS(SWISSW!$I:$I,MATCHUP!K$1,SWISSW!$J:$J,MATCHUP!$A71,SWISSW!$F:$F,"Lost"))/(COUNTIFS(SWISSW!$I:$I,MATCHUP!$A71,SWISSW!$J:$J,MATCHUP!K$1)-COUNTIFS(SWISSW!$I:$I,MATCHUP!$A71,SWISSW!$J:$J,MATCHUP!K$1,SWISSW!$F:$F,"Draw")+COUNTIFS(SWISSW!$I:$I,MATCHUP!K$1,SWISSW!$J:$J,MATCHUP!$A71)-COUNTIFS(SWISSW!$I:$I,MATCHUP!K$1,SWISSW!$J:$J,MATCHUP!$A71,SWISSW!$F:$F,"Draw")),"-")</f>
        <v>-</v>
      </c>
      <c r="L71" s="5" t="str">
        <f ca="1">IFERROR((COUNTIFS(SWISSW!$I:$I,MATCHUP!$A71,SWISSW!$J:$J,MATCHUP!L$1,SWISSW!$F:$F,"Won")+COUNTIFS(SWISSW!$I:$I,MATCHUP!L$1,SWISSW!$J:$J,MATCHUP!$A71,SWISSW!$F:$F,"Lost"))/(COUNTIFS(SWISSW!$I:$I,MATCHUP!$A71,SWISSW!$J:$J,MATCHUP!L$1)-COUNTIFS(SWISSW!$I:$I,MATCHUP!$A71,SWISSW!$J:$J,MATCHUP!L$1,SWISSW!$F:$F,"Draw")+COUNTIFS(SWISSW!$I:$I,MATCHUP!L$1,SWISSW!$J:$J,MATCHUP!$A71)-COUNTIFS(SWISSW!$I:$I,MATCHUP!L$1,SWISSW!$J:$J,MATCHUP!$A71,SWISSW!$F:$F,"Draw")),"-")</f>
        <v>-</v>
      </c>
      <c r="M71" s="5" t="str">
        <f ca="1">IFERROR((COUNTIFS(SWISSW!$I:$I,MATCHUP!$A71,SWISSW!$J:$J,MATCHUP!M$1,SWISSW!$F:$F,"Won")+COUNTIFS(SWISSW!$I:$I,MATCHUP!M$1,SWISSW!$J:$J,MATCHUP!$A71,SWISSW!$F:$F,"Lost"))/(COUNTIFS(SWISSW!$I:$I,MATCHUP!$A71,SWISSW!$J:$J,MATCHUP!M$1)-COUNTIFS(SWISSW!$I:$I,MATCHUP!$A71,SWISSW!$J:$J,MATCHUP!M$1,SWISSW!$F:$F,"Draw")+COUNTIFS(SWISSW!$I:$I,MATCHUP!M$1,SWISSW!$J:$J,MATCHUP!$A71)-COUNTIFS(SWISSW!$I:$I,MATCHUP!M$1,SWISSW!$J:$J,MATCHUP!$A71,SWISSW!$F:$F,"Draw")),"-")</f>
        <v>-</v>
      </c>
      <c r="N71" s="5" t="str">
        <f ca="1">IFERROR((COUNTIFS(SWISSW!$I:$I,MATCHUP!$A71,SWISSW!$J:$J,MATCHUP!N$1,SWISSW!$F:$F,"Won")+COUNTIFS(SWISSW!$I:$I,MATCHUP!N$1,SWISSW!$J:$J,MATCHUP!$A71,SWISSW!$F:$F,"Lost"))/(COUNTIFS(SWISSW!$I:$I,MATCHUP!$A71,SWISSW!$J:$J,MATCHUP!N$1)-COUNTIFS(SWISSW!$I:$I,MATCHUP!$A71,SWISSW!$J:$J,MATCHUP!N$1,SWISSW!$F:$F,"Draw")+COUNTIFS(SWISSW!$I:$I,MATCHUP!N$1,SWISSW!$J:$J,MATCHUP!$A71)-COUNTIFS(SWISSW!$I:$I,MATCHUP!N$1,SWISSW!$J:$J,MATCHUP!$A71,SWISSW!$F:$F,"Draw")),"-")</f>
        <v>-</v>
      </c>
      <c r="O71" s="5" t="str">
        <f ca="1">IFERROR((COUNTIFS(SWISSW!$I:$I,MATCHUP!$A71,SWISSW!$J:$J,MATCHUP!O$1,SWISSW!$F:$F,"Won")+COUNTIFS(SWISSW!$I:$I,MATCHUP!O$1,SWISSW!$J:$J,MATCHUP!$A71,SWISSW!$F:$F,"Lost"))/(COUNTIFS(SWISSW!$I:$I,MATCHUP!$A71,SWISSW!$J:$J,MATCHUP!O$1)-COUNTIFS(SWISSW!$I:$I,MATCHUP!$A71,SWISSW!$J:$J,MATCHUP!O$1,SWISSW!$F:$F,"Draw")+COUNTIFS(SWISSW!$I:$I,MATCHUP!O$1,SWISSW!$J:$J,MATCHUP!$A71)-COUNTIFS(SWISSW!$I:$I,MATCHUP!O$1,SWISSW!$J:$J,MATCHUP!$A71,SWISSW!$F:$F,"Draw")),"-")</f>
        <v>-</v>
      </c>
      <c r="P71" s="5" t="str">
        <f ca="1">IFERROR((COUNTIFS(SWISSW!$I:$I,MATCHUP!$A71,SWISSW!$J:$J,MATCHUP!P$1,SWISSW!$F:$F,"Won")+COUNTIFS(SWISSW!$I:$I,MATCHUP!P$1,SWISSW!$J:$J,MATCHUP!$A71,SWISSW!$F:$F,"Lost"))/(COUNTIFS(SWISSW!$I:$I,MATCHUP!$A71,SWISSW!$J:$J,MATCHUP!P$1)-COUNTIFS(SWISSW!$I:$I,MATCHUP!$A71,SWISSW!$J:$J,MATCHUP!P$1,SWISSW!$F:$F,"Draw")+COUNTIFS(SWISSW!$I:$I,MATCHUP!P$1,SWISSW!$J:$J,MATCHUP!$A71)-COUNTIFS(SWISSW!$I:$I,MATCHUP!P$1,SWISSW!$J:$J,MATCHUP!$A71,SWISSW!$F:$F,"Draw")),"-")</f>
        <v>-</v>
      </c>
      <c r="Q71" s="5" t="str">
        <f ca="1">IFERROR((COUNTIFS(SWISSW!$I:$I,MATCHUP!$A71,SWISSW!$J:$J,MATCHUP!Q$1,SWISSW!$F:$F,"Won")+COUNTIFS(SWISSW!$I:$I,MATCHUP!Q$1,SWISSW!$J:$J,MATCHUP!$A71,SWISSW!$F:$F,"Lost"))/(COUNTIFS(SWISSW!$I:$I,MATCHUP!$A71,SWISSW!$J:$J,MATCHUP!Q$1)-COUNTIFS(SWISSW!$I:$I,MATCHUP!$A71,SWISSW!$J:$J,MATCHUP!Q$1,SWISSW!$F:$F,"Draw")+COUNTIFS(SWISSW!$I:$I,MATCHUP!Q$1,SWISSW!$J:$J,MATCHUP!$A71)-COUNTIFS(SWISSW!$I:$I,MATCHUP!Q$1,SWISSW!$J:$J,MATCHUP!$A71,SWISSW!$F:$F,"Draw")),"-")</f>
        <v>-</v>
      </c>
      <c r="R71" s="5" t="str">
        <f ca="1">IFERROR((COUNTIFS(SWISSW!$I:$I,MATCHUP!$A71,SWISSW!$J:$J,MATCHUP!R$1,SWISSW!$F:$F,"Won")+COUNTIFS(SWISSW!$I:$I,MATCHUP!R$1,SWISSW!$J:$J,MATCHUP!$A71,SWISSW!$F:$F,"Lost"))/(COUNTIFS(SWISSW!$I:$I,MATCHUP!$A71,SWISSW!$J:$J,MATCHUP!R$1)-COUNTIFS(SWISSW!$I:$I,MATCHUP!$A71,SWISSW!$J:$J,MATCHUP!R$1,SWISSW!$F:$F,"Draw")+COUNTIFS(SWISSW!$I:$I,MATCHUP!R$1,SWISSW!$J:$J,MATCHUP!$A71)-COUNTIFS(SWISSW!$I:$I,MATCHUP!R$1,SWISSW!$J:$J,MATCHUP!$A71,SWISSW!$F:$F,"Draw")),"-")</f>
        <v>-</v>
      </c>
      <c r="S71" s="5" t="str">
        <f ca="1">IFERROR((COUNTIFS(SWISSW!$I:$I,MATCHUP!$A71,SWISSW!$J:$J,MATCHUP!S$1,SWISSW!$F:$F,"Won")+COUNTIFS(SWISSW!$I:$I,MATCHUP!S$1,SWISSW!$J:$J,MATCHUP!$A71,SWISSW!$F:$F,"Lost"))/(COUNTIFS(SWISSW!$I:$I,MATCHUP!$A71,SWISSW!$J:$J,MATCHUP!S$1)-COUNTIFS(SWISSW!$I:$I,MATCHUP!$A71,SWISSW!$J:$J,MATCHUP!S$1,SWISSW!$F:$F,"Draw")+COUNTIFS(SWISSW!$I:$I,MATCHUP!S$1,SWISSW!$J:$J,MATCHUP!$A71)-COUNTIFS(SWISSW!$I:$I,MATCHUP!S$1,SWISSW!$J:$J,MATCHUP!$A71,SWISSW!$F:$F,"Draw")),"-")</f>
        <v>-</v>
      </c>
      <c r="T71" s="5" t="str">
        <f ca="1">IFERROR((COUNTIFS(SWISSW!$I:$I,MATCHUP!$A71,SWISSW!$J:$J,MATCHUP!T$1,SWISSW!$F:$F,"Won")+COUNTIFS(SWISSW!$I:$I,MATCHUP!T$1,SWISSW!$J:$J,MATCHUP!$A71,SWISSW!$F:$F,"Lost"))/(COUNTIFS(SWISSW!$I:$I,MATCHUP!$A71,SWISSW!$J:$J,MATCHUP!T$1)-COUNTIFS(SWISSW!$I:$I,MATCHUP!$A71,SWISSW!$J:$J,MATCHUP!T$1,SWISSW!$F:$F,"Draw")+COUNTIFS(SWISSW!$I:$I,MATCHUP!T$1,SWISSW!$J:$J,MATCHUP!$A71)-COUNTIFS(SWISSW!$I:$I,MATCHUP!T$1,SWISSW!$J:$J,MATCHUP!$A71,SWISSW!$F:$F,"Draw")),"-")</f>
        <v>-</v>
      </c>
      <c r="U71" s="5" t="str">
        <f ca="1">IFERROR((COUNTIFS(SWISSW!$I:$I,MATCHUP!$A71,SWISSW!$J:$J,MATCHUP!U$1,SWISSW!$F:$F,"Won")+COUNTIFS(SWISSW!$I:$I,MATCHUP!U$1,SWISSW!$J:$J,MATCHUP!$A71,SWISSW!$F:$F,"Lost"))/(COUNTIFS(SWISSW!$I:$I,MATCHUP!$A71,SWISSW!$J:$J,MATCHUP!U$1)-COUNTIFS(SWISSW!$I:$I,MATCHUP!$A71,SWISSW!$J:$J,MATCHUP!U$1,SWISSW!$F:$F,"Draw")+COUNTIFS(SWISSW!$I:$I,MATCHUP!U$1,SWISSW!$J:$J,MATCHUP!$A71)-COUNTIFS(SWISSW!$I:$I,MATCHUP!U$1,SWISSW!$J:$J,MATCHUP!$A71,SWISSW!$F:$F,"Draw")),"-")</f>
        <v>-</v>
      </c>
      <c r="V71" s="5" t="str">
        <f ca="1">IFERROR((COUNTIFS(SWISSW!$I:$I,MATCHUP!$A71,SWISSW!$J:$J,MATCHUP!V$1,SWISSW!$F:$F,"Won")+COUNTIFS(SWISSW!$I:$I,MATCHUP!V$1,SWISSW!$J:$J,MATCHUP!$A71,SWISSW!$F:$F,"Lost"))/(COUNTIFS(SWISSW!$I:$I,MATCHUP!$A71,SWISSW!$J:$J,MATCHUP!V$1)-COUNTIFS(SWISSW!$I:$I,MATCHUP!$A71,SWISSW!$J:$J,MATCHUP!V$1,SWISSW!$F:$F,"Draw")+COUNTIFS(SWISSW!$I:$I,MATCHUP!V$1,SWISSW!$J:$J,MATCHUP!$A71)-COUNTIFS(SWISSW!$I:$I,MATCHUP!V$1,SWISSW!$J:$J,MATCHUP!$A71,SWISSW!$F:$F,"Draw")),"-")</f>
        <v>-</v>
      </c>
      <c r="W71" s="5" t="str">
        <f ca="1">IFERROR((COUNTIFS(SWISSW!$I:$I,MATCHUP!$A71,SWISSW!$J:$J,MATCHUP!W$1,SWISSW!$F:$F,"Won")+COUNTIFS(SWISSW!$I:$I,MATCHUP!W$1,SWISSW!$J:$J,MATCHUP!$A71,SWISSW!$F:$F,"Lost"))/(COUNTIFS(SWISSW!$I:$I,MATCHUP!$A71,SWISSW!$J:$J,MATCHUP!W$1)-COUNTIFS(SWISSW!$I:$I,MATCHUP!$A71,SWISSW!$J:$J,MATCHUP!W$1,SWISSW!$F:$F,"Draw")+COUNTIFS(SWISSW!$I:$I,MATCHUP!W$1,SWISSW!$J:$J,MATCHUP!$A71)-COUNTIFS(SWISSW!$I:$I,MATCHUP!W$1,SWISSW!$J:$J,MATCHUP!$A71,SWISSW!$F:$F,"Draw")),"-")</f>
        <v>-</v>
      </c>
      <c r="X71" s="5" t="str">
        <f ca="1">IFERROR((COUNTIFS(SWISSW!$I:$I,MATCHUP!$A71,SWISSW!$J:$J,MATCHUP!X$1,SWISSW!$F:$F,"Won")+COUNTIFS(SWISSW!$I:$I,MATCHUP!X$1,SWISSW!$J:$J,MATCHUP!$A71,SWISSW!$F:$F,"Lost"))/(COUNTIFS(SWISSW!$I:$I,MATCHUP!$A71,SWISSW!$J:$J,MATCHUP!X$1)-COUNTIFS(SWISSW!$I:$I,MATCHUP!$A71,SWISSW!$J:$J,MATCHUP!X$1,SWISSW!$F:$F,"Draw")+COUNTIFS(SWISSW!$I:$I,MATCHUP!X$1,SWISSW!$J:$J,MATCHUP!$A71)-COUNTIFS(SWISSW!$I:$I,MATCHUP!X$1,SWISSW!$J:$J,MATCHUP!$A71,SWISSW!$F:$F,"Draw")),"-")</f>
        <v>-</v>
      </c>
      <c r="Y71" s="5" t="str">
        <f ca="1">IFERROR((COUNTIFS(SWISSW!$I:$I,MATCHUP!$A71,SWISSW!$J:$J,MATCHUP!Y$1,SWISSW!$F:$F,"Won")+COUNTIFS(SWISSW!$I:$I,MATCHUP!Y$1,SWISSW!$J:$J,MATCHUP!$A71,SWISSW!$F:$F,"Lost"))/(COUNTIFS(SWISSW!$I:$I,MATCHUP!$A71,SWISSW!$J:$J,MATCHUP!Y$1)-COUNTIFS(SWISSW!$I:$I,MATCHUP!$A71,SWISSW!$J:$J,MATCHUP!Y$1,SWISSW!$F:$F,"Draw")+COUNTIFS(SWISSW!$I:$I,MATCHUP!Y$1,SWISSW!$J:$J,MATCHUP!$A71)-COUNTIFS(SWISSW!$I:$I,MATCHUP!Y$1,SWISSW!$J:$J,MATCHUP!$A71,SWISSW!$F:$F,"Draw")),"-")</f>
        <v>-</v>
      </c>
      <c r="Z71" s="5" t="str">
        <f ca="1">IFERROR((COUNTIFS(SWISSW!$I:$I,MATCHUP!$A71,SWISSW!$J:$J,MATCHUP!Z$1,SWISSW!$F:$F,"Won")+COUNTIFS(SWISSW!$I:$I,MATCHUP!Z$1,SWISSW!$J:$J,MATCHUP!$A71,SWISSW!$F:$F,"Lost"))/(COUNTIFS(SWISSW!$I:$I,MATCHUP!$A71,SWISSW!$J:$J,MATCHUP!Z$1)-COUNTIFS(SWISSW!$I:$I,MATCHUP!$A71,SWISSW!$J:$J,MATCHUP!Z$1,SWISSW!$F:$F,"Draw")+COUNTIFS(SWISSW!$I:$I,MATCHUP!Z$1,SWISSW!$J:$J,MATCHUP!$A71)-COUNTIFS(SWISSW!$I:$I,MATCHUP!Z$1,SWISSW!$J:$J,MATCHUP!$A71,SWISSW!$F:$F,"Draw")),"-")</f>
        <v>-</v>
      </c>
      <c r="AA71" s="5" t="str">
        <f ca="1">IFERROR((COUNTIFS(SWISSW!$I:$I,MATCHUP!$A71,SWISSW!$J:$J,MATCHUP!AA$1,SWISSW!$F:$F,"Won")+COUNTIFS(SWISSW!$I:$I,MATCHUP!AA$1,SWISSW!$J:$J,MATCHUP!$A71,SWISSW!$F:$F,"Lost"))/(COUNTIFS(SWISSW!$I:$I,MATCHUP!$A71,SWISSW!$J:$J,MATCHUP!AA$1)-COUNTIFS(SWISSW!$I:$I,MATCHUP!$A71,SWISSW!$J:$J,MATCHUP!AA$1,SWISSW!$F:$F,"Draw")+COUNTIFS(SWISSW!$I:$I,MATCHUP!AA$1,SWISSW!$J:$J,MATCHUP!$A71)-COUNTIFS(SWISSW!$I:$I,MATCHUP!AA$1,SWISSW!$J:$J,MATCHUP!$A71,SWISSW!$F:$F,"Draw")),"-")</f>
        <v>-</v>
      </c>
      <c r="AB71" s="5" t="str">
        <f ca="1">IFERROR((COUNTIFS(SWISSW!$I:$I,MATCHUP!$A71,SWISSW!$J:$J,MATCHUP!AB$1,SWISSW!$F:$F,"Won")+COUNTIFS(SWISSW!$I:$I,MATCHUP!AB$1,SWISSW!$J:$J,MATCHUP!$A71,SWISSW!$F:$F,"Lost"))/(COUNTIFS(SWISSW!$I:$I,MATCHUP!$A71,SWISSW!$J:$J,MATCHUP!AB$1)-COUNTIFS(SWISSW!$I:$I,MATCHUP!$A71,SWISSW!$J:$J,MATCHUP!AB$1,SWISSW!$F:$F,"Draw")+COUNTIFS(SWISSW!$I:$I,MATCHUP!AB$1,SWISSW!$J:$J,MATCHUP!$A71)-COUNTIFS(SWISSW!$I:$I,MATCHUP!AB$1,SWISSW!$J:$J,MATCHUP!$A71,SWISSW!$F:$F,"Draw")),"-")</f>
        <v>-</v>
      </c>
      <c r="AC71" s="5" t="str">
        <f ca="1">IFERROR((COUNTIFS(SWISSW!$I:$I,MATCHUP!$A71,SWISSW!$J:$J,MATCHUP!AC$1,SWISSW!$F:$F,"Won")+COUNTIFS(SWISSW!$I:$I,MATCHUP!AC$1,SWISSW!$J:$J,MATCHUP!$A71,SWISSW!$F:$F,"Lost"))/(COUNTIFS(SWISSW!$I:$I,MATCHUP!$A71,SWISSW!$J:$J,MATCHUP!AC$1)-COUNTIFS(SWISSW!$I:$I,MATCHUP!$A71,SWISSW!$J:$J,MATCHUP!AC$1,SWISSW!$F:$F,"Draw")+COUNTIFS(SWISSW!$I:$I,MATCHUP!AC$1,SWISSW!$J:$J,MATCHUP!$A71)-COUNTIFS(SWISSW!$I:$I,MATCHUP!AC$1,SWISSW!$J:$J,MATCHUP!$A71,SWISSW!$F:$F,"Draw")),"-")</f>
        <v>-</v>
      </c>
      <c r="AD71" s="5" t="str">
        <f ca="1">IFERROR((COUNTIFS(SWISSW!$I:$I,MATCHUP!$A71,SWISSW!$J:$J,MATCHUP!AD$1,SWISSW!$F:$F,"Won")+COUNTIFS(SWISSW!$I:$I,MATCHUP!AD$1,SWISSW!$J:$J,MATCHUP!$A71,SWISSW!$F:$F,"Lost"))/(COUNTIFS(SWISSW!$I:$I,MATCHUP!$A71,SWISSW!$J:$J,MATCHUP!AD$1)-COUNTIFS(SWISSW!$I:$I,MATCHUP!$A71,SWISSW!$J:$J,MATCHUP!AD$1,SWISSW!$F:$F,"Draw")+COUNTIFS(SWISSW!$I:$I,MATCHUP!AD$1,SWISSW!$J:$J,MATCHUP!$A71)-COUNTIFS(SWISSW!$I:$I,MATCHUP!AD$1,SWISSW!$J:$J,MATCHUP!$A71,SWISSW!$F:$F,"Draw")),"-")</f>
        <v>-</v>
      </c>
      <c r="AE71" s="5" t="str">
        <f ca="1">IFERROR((COUNTIFS(SWISSW!$I:$I,MATCHUP!$A71,SWISSW!$J:$J,MATCHUP!AE$1,SWISSW!$F:$F,"Won")+COUNTIFS(SWISSW!$I:$I,MATCHUP!AE$1,SWISSW!$J:$J,MATCHUP!$A71,SWISSW!$F:$F,"Lost"))/(COUNTIFS(SWISSW!$I:$I,MATCHUP!$A71,SWISSW!$J:$J,MATCHUP!AE$1)-COUNTIFS(SWISSW!$I:$I,MATCHUP!$A71,SWISSW!$J:$J,MATCHUP!AE$1,SWISSW!$F:$F,"Draw")+COUNTIFS(SWISSW!$I:$I,MATCHUP!AE$1,SWISSW!$J:$J,MATCHUP!$A71)-COUNTIFS(SWISSW!$I:$I,MATCHUP!AE$1,SWISSW!$J:$J,MATCHUP!$A71,SWISSW!$F:$F,"Draw")),"-")</f>
        <v>-</v>
      </c>
      <c r="AF71" s="5" t="str">
        <f ca="1">IFERROR((COUNTIFS(SWISSW!$I:$I,MATCHUP!$A71,SWISSW!$J:$J,MATCHUP!AF$1,SWISSW!$F:$F,"Won")+COUNTIFS(SWISSW!$I:$I,MATCHUP!AF$1,SWISSW!$J:$J,MATCHUP!$A71,SWISSW!$F:$F,"Lost"))/(COUNTIFS(SWISSW!$I:$I,MATCHUP!$A71,SWISSW!$J:$J,MATCHUP!AF$1)-COUNTIFS(SWISSW!$I:$I,MATCHUP!$A71,SWISSW!$J:$J,MATCHUP!AF$1,SWISSW!$F:$F,"Draw")+COUNTIFS(SWISSW!$I:$I,MATCHUP!AF$1,SWISSW!$J:$J,MATCHUP!$A71)-COUNTIFS(SWISSW!$I:$I,MATCHUP!AF$1,SWISSW!$J:$J,MATCHUP!$A71,SWISSW!$F:$F,"Draw")),"-")</f>
        <v>-</v>
      </c>
      <c r="AG71" s="5" t="str">
        <f ca="1">IFERROR((COUNTIFS(SWISSW!$I:$I,MATCHUP!$A71,SWISSW!$J:$J,MATCHUP!AG$1,SWISSW!$F:$F,"Won")+COUNTIFS(SWISSW!$I:$I,MATCHUP!AG$1,SWISSW!$J:$J,MATCHUP!$A71,SWISSW!$F:$F,"Lost"))/(COUNTIFS(SWISSW!$I:$I,MATCHUP!$A71,SWISSW!$J:$J,MATCHUP!AG$1)-COUNTIFS(SWISSW!$I:$I,MATCHUP!$A71,SWISSW!$J:$J,MATCHUP!AG$1,SWISSW!$F:$F,"Draw")+COUNTIFS(SWISSW!$I:$I,MATCHUP!AG$1,SWISSW!$J:$J,MATCHUP!$A71)-COUNTIFS(SWISSW!$I:$I,MATCHUP!AG$1,SWISSW!$J:$J,MATCHUP!$A71,SWISSW!$F:$F,"Draw")),"-")</f>
        <v>-</v>
      </c>
      <c r="AH71" s="5" t="str">
        <f ca="1">IFERROR((COUNTIFS(SWISSW!$I:$I,MATCHUP!$A71,SWISSW!$J:$J,MATCHUP!AH$1,SWISSW!$F:$F,"Won")+COUNTIFS(SWISSW!$I:$I,MATCHUP!AH$1,SWISSW!$J:$J,MATCHUP!$A71,SWISSW!$F:$F,"Lost"))/(COUNTIFS(SWISSW!$I:$I,MATCHUP!$A71,SWISSW!$J:$J,MATCHUP!AH$1)-COUNTIFS(SWISSW!$I:$I,MATCHUP!$A71,SWISSW!$J:$J,MATCHUP!AH$1,SWISSW!$F:$F,"Draw")+COUNTIFS(SWISSW!$I:$I,MATCHUP!AH$1,SWISSW!$J:$J,MATCHUP!$A71)-COUNTIFS(SWISSW!$I:$I,MATCHUP!AH$1,SWISSW!$J:$J,MATCHUP!$A71,SWISSW!$F:$F,"Draw")),"-")</f>
        <v>-</v>
      </c>
      <c r="AI71" s="5" t="str">
        <f ca="1">IFERROR((COUNTIFS(SWISSW!$I:$I,MATCHUP!$A71,SWISSW!$J:$J,MATCHUP!AI$1,SWISSW!$F:$F,"Won")+COUNTIFS(SWISSW!$I:$I,MATCHUP!AI$1,SWISSW!$J:$J,MATCHUP!$A71,SWISSW!$F:$F,"Lost"))/(COUNTIFS(SWISSW!$I:$I,MATCHUP!$A71,SWISSW!$J:$J,MATCHUP!AI$1)-COUNTIFS(SWISSW!$I:$I,MATCHUP!$A71,SWISSW!$J:$J,MATCHUP!AI$1,SWISSW!$F:$F,"Draw")+COUNTIFS(SWISSW!$I:$I,MATCHUP!AI$1,SWISSW!$J:$J,MATCHUP!$A71)-COUNTIFS(SWISSW!$I:$I,MATCHUP!AI$1,SWISSW!$J:$J,MATCHUP!$A71,SWISSW!$F:$F,"Draw")),"-")</f>
        <v>-</v>
      </c>
      <c r="AJ71" s="5" t="str">
        <f ca="1">IFERROR((COUNTIFS(SWISSW!$I:$I,MATCHUP!$A71,SWISSW!$J:$J,MATCHUP!AJ$1,SWISSW!$F:$F,"Won")+COUNTIFS(SWISSW!$I:$I,MATCHUP!AJ$1,SWISSW!$J:$J,MATCHUP!$A71,SWISSW!$F:$F,"Lost"))/(COUNTIFS(SWISSW!$I:$I,MATCHUP!$A71,SWISSW!$J:$J,MATCHUP!AJ$1)-COUNTIFS(SWISSW!$I:$I,MATCHUP!$A71,SWISSW!$J:$J,MATCHUP!AJ$1,SWISSW!$F:$F,"Draw")+COUNTIFS(SWISSW!$I:$I,MATCHUP!AJ$1,SWISSW!$J:$J,MATCHUP!$A71)-COUNTIFS(SWISSW!$I:$I,MATCHUP!AJ$1,SWISSW!$J:$J,MATCHUP!$A71,SWISSW!$F:$F,"Draw")),"-")</f>
        <v>-</v>
      </c>
      <c r="AK71" s="5" t="str">
        <f ca="1">IFERROR((COUNTIFS(SWISSW!$I:$I,MATCHUP!$A71,SWISSW!$J:$J,MATCHUP!AK$1,SWISSW!$F:$F,"Won")+COUNTIFS(SWISSW!$I:$I,MATCHUP!AK$1,SWISSW!$J:$J,MATCHUP!$A71,SWISSW!$F:$F,"Lost"))/(COUNTIFS(SWISSW!$I:$I,MATCHUP!$A71,SWISSW!$J:$J,MATCHUP!AK$1)-COUNTIFS(SWISSW!$I:$I,MATCHUP!$A71,SWISSW!$J:$J,MATCHUP!AK$1,SWISSW!$F:$F,"Draw")+COUNTIFS(SWISSW!$I:$I,MATCHUP!AK$1,SWISSW!$J:$J,MATCHUP!$A71)-COUNTIFS(SWISSW!$I:$I,MATCHUP!AK$1,SWISSW!$J:$J,MATCHUP!$A71,SWISSW!$F:$F,"Draw")),"-")</f>
        <v>-</v>
      </c>
      <c r="AL71" s="5" t="str">
        <f ca="1">IFERROR((COUNTIFS(SWISSW!$I:$I,MATCHUP!$A71,SWISSW!$J:$J,MATCHUP!AL$1,SWISSW!$F:$F,"Won")+COUNTIFS(SWISSW!$I:$I,MATCHUP!AL$1,SWISSW!$J:$J,MATCHUP!$A71,SWISSW!$F:$F,"Lost"))/(COUNTIFS(SWISSW!$I:$I,MATCHUP!$A71,SWISSW!$J:$J,MATCHUP!AL$1)-COUNTIFS(SWISSW!$I:$I,MATCHUP!$A71,SWISSW!$J:$J,MATCHUP!AL$1,SWISSW!$F:$F,"Draw")+COUNTIFS(SWISSW!$I:$I,MATCHUP!AL$1,SWISSW!$J:$J,MATCHUP!$A71)-COUNTIFS(SWISSW!$I:$I,MATCHUP!AL$1,SWISSW!$J:$J,MATCHUP!$A71,SWISSW!$F:$F,"Draw")),"-")</f>
        <v>-</v>
      </c>
      <c r="AM71" s="5" t="str">
        <f ca="1">IFERROR((COUNTIFS(SWISSW!$I:$I,MATCHUP!$A71,SWISSW!$J:$J,MATCHUP!AM$1,SWISSW!$F:$F,"Won")+COUNTIFS(SWISSW!$I:$I,MATCHUP!AM$1,SWISSW!$J:$J,MATCHUP!$A71,SWISSW!$F:$F,"Lost"))/(COUNTIFS(SWISSW!$I:$I,MATCHUP!$A71,SWISSW!$J:$J,MATCHUP!AM$1)-COUNTIFS(SWISSW!$I:$I,MATCHUP!$A71,SWISSW!$J:$J,MATCHUP!AM$1,SWISSW!$F:$F,"Draw")+COUNTIFS(SWISSW!$I:$I,MATCHUP!AM$1,SWISSW!$J:$J,MATCHUP!$A71)-COUNTIFS(SWISSW!$I:$I,MATCHUP!AM$1,SWISSW!$J:$J,MATCHUP!$A71,SWISSW!$F:$F,"Draw")),"-")</f>
        <v>-</v>
      </c>
      <c r="AN71" s="5" t="str">
        <f ca="1">IFERROR((COUNTIFS(SWISSW!$I:$I,MATCHUP!$A71,SWISSW!$J:$J,MATCHUP!AN$1,SWISSW!$F:$F,"Won")+COUNTIFS(SWISSW!$I:$I,MATCHUP!AN$1,SWISSW!$J:$J,MATCHUP!$A71,SWISSW!$F:$F,"Lost"))/(COUNTIFS(SWISSW!$I:$I,MATCHUP!$A71,SWISSW!$J:$J,MATCHUP!AN$1)-COUNTIFS(SWISSW!$I:$I,MATCHUP!$A71,SWISSW!$J:$J,MATCHUP!AN$1,SWISSW!$F:$F,"Draw")+COUNTIFS(SWISSW!$I:$I,MATCHUP!AN$1,SWISSW!$J:$J,MATCHUP!$A71)-COUNTIFS(SWISSW!$I:$I,MATCHUP!AN$1,SWISSW!$J:$J,MATCHUP!$A71,SWISSW!$F:$F,"Draw")),"-")</f>
        <v>-</v>
      </c>
      <c r="AO71" s="5" t="str">
        <f ca="1">IFERROR((COUNTIFS(SWISSW!$I:$I,MATCHUP!$A71,SWISSW!$J:$J,MATCHUP!AO$1,SWISSW!$F:$F,"Won")+COUNTIFS(SWISSW!$I:$I,MATCHUP!AO$1,SWISSW!$J:$J,MATCHUP!$A71,SWISSW!$F:$F,"Lost"))/(COUNTIFS(SWISSW!$I:$I,MATCHUP!$A71,SWISSW!$J:$J,MATCHUP!AO$1)-COUNTIFS(SWISSW!$I:$I,MATCHUP!$A71,SWISSW!$J:$J,MATCHUP!AO$1,SWISSW!$F:$F,"Draw")+COUNTIFS(SWISSW!$I:$I,MATCHUP!AO$1,SWISSW!$J:$J,MATCHUP!$A71)-COUNTIFS(SWISSW!$I:$I,MATCHUP!AO$1,SWISSW!$J:$J,MATCHUP!$A71,SWISSW!$F:$F,"Draw")),"-")</f>
        <v>-</v>
      </c>
      <c r="AP71" s="5" t="str">
        <f ca="1">IFERROR((COUNTIFS(SWISSW!$I:$I,MATCHUP!$A71,SWISSW!$J:$J,MATCHUP!AP$1,SWISSW!$F:$F,"Won")+COUNTIFS(SWISSW!$I:$I,MATCHUP!AP$1,SWISSW!$J:$J,MATCHUP!$A71,SWISSW!$F:$F,"Lost"))/(COUNTIFS(SWISSW!$I:$I,MATCHUP!$A71,SWISSW!$J:$J,MATCHUP!AP$1)-COUNTIFS(SWISSW!$I:$I,MATCHUP!$A71,SWISSW!$J:$J,MATCHUP!AP$1,SWISSW!$F:$F,"Draw")+COUNTIFS(SWISSW!$I:$I,MATCHUP!AP$1,SWISSW!$J:$J,MATCHUP!$A71)-COUNTIFS(SWISSW!$I:$I,MATCHUP!AP$1,SWISSW!$J:$J,MATCHUP!$A71,SWISSW!$F:$F,"Draw")),"-")</f>
        <v>-</v>
      </c>
      <c r="AQ71" s="5" t="str">
        <f ca="1">IFERROR((COUNTIFS(SWISSW!$I:$I,MATCHUP!$A71,SWISSW!$J:$J,MATCHUP!AQ$1,SWISSW!$F:$F,"Won")+COUNTIFS(SWISSW!$I:$I,MATCHUP!AQ$1,SWISSW!$J:$J,MATCHUP!$A71,SWISSW!$F:$F,"Lost"))/(COUNTIFS(SWISSW!$I:$I,MATCHUP!$A71,SWISSW!$J:$J,MATCHUP!AQ$1)-COUNTIFS(SWISSW!$I:$I,MATCHUP!$A71,SWISSW!$J:$J,MATCHUP!AQ$1,SWISSW!$F:$F,"Draw")+COUNTIFS(SWISSW!$I:$I,MATCHUP!AQ$1,SWISSW!$J:$J,MATCHUP!$A71)-COUNTIFS(SWISSW!$I:$I,MATCHUP!AQ$1,SWISSW!$J:$J,MATCHUP!$A71,SWISSW!$F:$F,"Draw")),"-")</f>
        <v>-</v>
      </c>
      <c r="AR71" s="5" t="str">
        <f ca="1">IFERROR((COUNTIFS(SWISSW!$I:$I,MATCHUP!$A71,SWISSW!$J:$J,MATCHUP!AR$1,SWISSW!$F:$F,"Won")+COUNTIFS(SWISSW!$I:$I,MATCHUP!AR$1,SWISSW!$J:$J,MATCHUP!$A71,SWISSW!$F:$F,"Lost"))/(COUNTIFS(SWISSW!$I:$I,MATCHUP!$A71,SWISSW!$J:$J,MATCHUP!AR$1)-COUNTIFS(SWISSW!$I:$I,MATCHUP!$A71,SWISSW!$J:$J,MATCHUP!AR$1,SWISSW!$F:$F,"Draw")+COUNTIFS(SWISSW!$I:$I,MATCHUP!AR$1,SWISSW!$J:$J,MATCHUP!$A71)-COUNTIFS(SWISSW!$I:$I,MATCHUP!AR$1,SWISSW!$J:$J,MATCHUP!$A71,SWISSW!$F:$F,"Draw")),"-")</f>
        <v>-</v>
      </c>
      <c r="AS71" s="5" t="str">
        <f ca="1">IFERROR((COUNTIFS(SWISSW!$I:$I,MATCHUP!$A71,SWISSW!$J:$J,MATCHUP!AS$1,SWISSW!$F:$F,"Won")+COUNTIFS(SWISSW!$I:$I,MATCHUP!AS$1,SWISSW!$J:$J,MATCHUP!$A71,SWISSW!$F:$F,"Lost"))/(COUNTIFS(SWISSW!$I:$I,MATCHUP!$A71,SWISSW!$J:$J,MATCHUP!AS$1)-COUNTIFS(SWISSW!$I:$I,MATCHUP!$A71,SWISSW!$J:$J,MATCHUP!AS$1,SWISSW!$F:$F,"Draw")+COUNTIFS(SWISSW!$I:$I,MATCHUP!AS$1,SWISSW!$J:$J,MATCHUP!$A71)-COUNTIFS(SWISSW!$I:$I,MATCHUP!AS$1,SWISSW!$J:$J,MATCHUP!$A71,SWISSW!$F:$F,"Draw")),"-")</f>
        <v>-</v>
      </c>
      <c r="AT71" s="5" t="str">
        <f ca="1">IFERROR((COUNTIFS(SWISSW!$I:$I,MATCHUP!$A71,SWISSW!$J:$J,MATCHUP!AT$1,SWISSW!$F:$F,"Won")+COUNTIFS(SWISSW!$I:$I,MATCHUP!AT$1,SWISSW!$J:$J,MATCHUP!$A71,SWISSW!$F:$F,"Lost"))/(COUNTIFS(SWISSW!$I:$I,MATCHUP!$A71,SWISSW!$J:$J,MATCHUP!AT$1)-COUNTIFS(SWISSW!$I:$I,MATCHUP!$A71,SWISSW!$J:$J,MATCHUP!AT$1,SWISSW!$F:$F,"Draw")+COUNTIFS(SWISSW!$I:$I,MATCHUP!AT$1,SWISSW!$J:$J,MATCHUP!$A71)-COUNTIFS(SWISSW!$I:$I,MATCHUP!AT$1,SWISSW!$J:$J,MATCHUP!$A71,SWISSW!$F:$F,"Draw")),"-")</f>
        <v>-</v>
      </c>
      <c r="AU71" s="5" t="str">
        <f ca="1">IFERROR((COUNTIFS(SWISSW!$I:$I,MATCHUP!$A71,SWISSW!$J:$J,MATCHUP!AU$1,SWISSW!$F:$F,"Won")+COUNTIFS(SWISSW!$I:$I,MATCHUP!AU$1,SWISSW!$J:$J,MATCHUP!$A71,SWISSW!$F:$F,"Lost"))/(COUNTIFS(SWISSW!$I:$I,MATCHUP!$A71,SWISSW!$J:$J,MATCHUP!AU$1)-COUNTIFS(SWISSW!$I:$I,MATCHUP!$A71,SWISSW!$J:$J,MATCHUP!AU$1,SWISSW!$F:$F,"Draw")+COUNTIFS(SWISSW!$I:$I,MATCHUP!AU$1,SWISSW!$J:$J,MATCHUP!$A71)-COUNTIFS(SWISSW!$I:$I,MATCHUP!AU$1,SWISSW!$J:$J,MATCHUP!$A71,SWISSW!$F:$F,"Draw")),"-")</f>
        <v>-</v>
      </c>
      <c r="AV71" s="5" t="str">
        <f ca="1">IFERROR((COUNTIFS(SWISSW!$I:$I,MATCHUP!$A71,SWISSW!$J:$J,MATCHUP!AV$1,SWISSW!$F:$F,"Won")+COUNTIFS(SWISSW!$I:$I,MATCHUP!AV$1,SWISSW!$J:$J,MATCHUP!$A71,SWISSW!$F:$F,"Lost"))/(COUNTIFS(SWISSW!$I:$I,MATCHUP!$A71,SWISSW!$J:$J,MATCHUP!AV$1)-COUNTIFS(SWISSW!$I:$I,MATCHUP!$A71,SWISSW!$J:$J,MATCHUP!AV$1,SWISSW!$F:$F,"Draw")+COUNTIFS(SWISSW!$I:$I,MATCHUP!AV$1,SWISSW!$J:$J,MATCHUP!$A71)-COUNTIFS(SWISSW!$I:$I,MATCHUP!AV$1,SWISSW!$J:$J,MATCHUP!$A71,SWISSW!$F:$F,"Draw")),"-")</f>
        <v>-</v>
      </c>
      <c r="AW71" s="5" t="str">
        <f ca="1">IFERROR((COUNTIFS(SWISSW!$I:$I,MATCHUP!$A71,SWISSW!$J:$J,MATCHUP!AW$1,SWISSW!$F:$F,"Won")+COUNTIFS(SWISSW!$I:$I,MATCHUP!AW$1,SWISSW!$J:$J,MATCHUP!$A71,SWISSW!$F:$F,"Lost"))/(COUNTIFS(SWISSW!$I:$I,MATCHUP!$A71,SWISSW!$J:$J,MATCHUP!AW$1)-COUNTIFS(SWISSW!$I:$I,MATCHUP!$A71,SWISSW!$J:$J,MATCHUP!AW$1,SWISSW!$F:$F,"Draw")+COUNTIFS(SWISSW!$I:$I,MATCHUP!AW$1,SWISSW!$J:$J,MATCHUP!$A71)-COUNTIFS(SWISSW!$I:$I,MATCHUP!AW$1,SWISSW!$J:$J,MATCHUP!$A71,SWISSW!$F:$F,"Draw")),"-")</f>
        <v>-</v>
      </c>
      <c r="AX71" s="5" t="str">
        <f ca="1">IFERROR((COUNTIFS(SWISSW!$I:$I,MATCHUP!$A71,SWISSW!$J:$J,MATCHUP!AX$1,SWISSW!$F:$F,"Won")+COUNTIFS(SWISSW!$I:$I,MATCHUP!AX$1,SWISSW!$J:$J,MATCHUP!$A71,SWISSW!$F:$F,"Lost"))/(COUNTIFS(SWISSW!$I:$I,MATCHUP!$A71,SWISSW!$J:$J,MATCHUP!AX$1)-COUNTIFS(SWISSW!$I:$I,MATCHUP!$A71,SWISSW!$J:$J,MATCHUP!AX$1,SWISSW!$F:$F,"Draw")+COUNTIFS(SWISSW!$I:$I,MATCHUP!AX$1,SWISSW!$J:$J,MATCHUP!$A71)-COUNTIFS(SWISSW!$I:$I,MATCHUP!AX$1,SWISSW!$J:$J,MATCHUP!$A71,SWISSW!$F:$F,"Draw")),"-")</f>
        <v>-</v>
      </c>
      <c r="AY71" s="5" t="str">
        <f ca="1">IFERROR((COUNTIFS(SWISSW!$I:$I,MATCHUP!$A71,SWISSW!$J:$J,MATCHUP!AY$1,SWISSW!$F:$F,"Won")+COUNTIFS(SWISSW!$I:$I,MATCHUP!AY$1,SWISSW!$J:$J,MATCHUP!$A71,SWISSW!$F:$F,"Lost"))/(COUNTIFS(SWISSW!$I:$I,MATCHUP!$A71,SWISSW!$J:$J,MATCHUP!AY$1)-COUNTIFS(SWISSW!$I:$I,MATCHUP!$A71,SWISSW!$J:$J,MATCHUP!AY$1,SWISSW!$F:$F,"Draw")+COUNTIFS(SWISSW!$I:$I,MATCHUP!AY$1,SWISSW!$J:$J,MATCHUP!$A71)-COUNTIFS(SWISSW!$I:$I,MATCHUP!AY$1,SWISSW!$J:$J,MATCHUP!$A71,SWISSW!$F:$F,"Draw")),"-")</f>
        <v>-</v>
      </c>
      <c r="AZ71" s="5" t="str">
        <f ca="1">IFERROR((COUNTIFS(SWISSW!$I:$I,MATCHUP!$A71,SWISSW!$J:$J,MATCHUP!AZ$1,SWISSW!$F:$F,"Won")+COUNTIFS(SWISSW!$I:$I,MATCHUP!AZ$1,SWISSW!$J:$J,MATCHUP!$A71,SWISSW!$F:$F,"Lost"))/(COUNTIFS(SWISSW!$I:$I,MATCHUP!$A71,SWISSW!$J:$J,MATCHUP!AZ$1)-COUNTIFS(SWISSW!$I:$I,MATCHUP!$A71,SWISSW!$J:$J,MATCHUP!AZ$1,SWISSW!$F:$F,"Draw")+COUNTIFS(SWISSW!$I:$I,MATCHUP!AZ$1,SWISSW!$J:$J,MATCHUP!$A71)-COUNTIFS(SWISSW!$I:$I,MATCHUP!AZ$1,SWISSW!$J:$J,MATCHUP!$A71,SWISSW!$F:$F,"Draw")),"-")</f>
        <v>-</v>
      </c>
      <c r="BA71" s="5" t="str">
        <f ca="1">IFERROR((COUNTIFS(SWISSW!$I:$I,MATCHUP!$A71,SWISSW!$J:$J,MATCHUP!BA$1,SWISSW!$F:$F,"Won")+COUNTIFS(SWISSW!$I:$I,MATCHUP!BA$1,SWISSW!$J:$J,MATCHUP!$A71,SWISSW!$F:$F,"Lost"))/(COUNTIFS(SWISSW!$I:$I,MATCHUP!$A71,SWISSW!$J:$J,MATCHUP!BA$1)-COUNTIFS(SWISSW!$I:$I,MATCHUP!$A71,SWISSW!$J:$J,MATCHUP!BA$1,SWISSW!$F:$F,"Draw")+COUNTIFS(SWISSW!$I:$I,MATCHUP!BA$1,SWISSW!$J:$J,MATCHUP!$A71)-COUNTIFS(SWISSW!$I:$I,MATCHUP!BA$1,SWISSW!$J:$J,MATCHUP!$A71,SWISSW!$F:$F,"Draw")),"-")</f>
        <v>-</v>
      </c>
      <c r="BB71" s="5" t="str">
        <f ca="1">IFERROR((COUNTIFS(SWISSW!$I:$I,MATCHUP!$A71,SWISSW!$J:$J,MATCHUP!BB$1,SWISSW!$F:$F,"Won")+COUNTIFS(SWISSW!$I:$I,MATCHUP!BB$1,SWISSW!$J:$J,MATCHUP!$A71,SWISSW!$F:$F,"Lost"))/(COUNTIFS(SWISSW!$I:$I,MATCHUP!$A71,SWISSW!$J:$J,MATCHUP!BB$1)-COUNTIFS(SWISSW!$I:$I,MATCHUP!$A71,SWISSW!$J:$J,MATCHUP!BB$1,SWISSW!$F:$F,"Draw")+COUNTIFS(SWISSW!$I:$I,MATCHUP!BB$1,SWISSW!$J:$J,MATCHUP!$A71)-COUNTIFS(SWISSW!$I:$I,MATCHUP!BB$1,SWISSW!$J:$J,MATCHUP!$A71,SWISSW!$F:$F,"Draw")),"-")</f>
        <v>-</v>
      </c>
      <c r="BC71" s="5" t="str">
        <f ca="1">IFERROR((COUNTIFS(SWISSW!$I:$I,MATCHUP!$A71,SWISSW!$J:$J,MATCHUP!BC$1,SWISSW!$F:$F,"Won")+COUNTIFS(SWISSW!$I:$I,MATCHUP!BC$1,SWISSW!$J:$J,MATCHUP!$A71,SWISSW!$F:$F,"Lost"))/(COUNTIFS(SWISSW!$I:$I,MATCHUP!$A71,SWISSW!$J:$J,MATCHUP!BC$1)-COUNTIFS(SWISSW!$I:$I,MATCHUP!$A71,SWISSW!$J:$J,MATCHUP!BC$1,SWISSW!$F:$F,"Draw")+COUNTIFS(SWISSW!$I:$I,MATCHUP!BC$1,SWISSW!$J:$J,MATCHUP!$A71)-COUNTIFS(SWISSW!$I:$I,MATCHUP!BC$1,SWISSW!$J:$J,MATCHUP!$A71,SWISSW!$F:$F,"Draw")),"-")</f>
        <v>-</v>
      </c>
      <c r="BD71" s="5" t="str">
        <f ca="1">IFERROR((COUNTIFS(SWISSW!$I:$I,MATCHUP!$A71,SWISSW!$J:$J,MATCHUP!BD$1,SWISSW!$F:$F,"Won")+COUNTIFS(SWISSW!$I:$I,MATCHUP!BD$1,SWISSW!$J:$J,MATCHUP!$A71,SWISSW!$F:$F,"Lost"))/(COUNTIFS(SWISSW!$I:$I,MATCHUP!$A71,SWISSW!$J:$J,MATCHUP!BD$1)-COUNTIFS(SWISSW!$I:$I,MATCHUP!$A71,SWISSW!$J:$J,MATCHUP!BD$1,SWISSW!$F:$F,"Draw")+COUNTIFS(SWISSW!$I:$I,MATCHUP!BD$1,SWISSW!$J:$J,MATCHUP!$A71)-COUNTIFS(SWISSW!$I:$I,MATCHUP!BD$1,SWISSW!$J:$J,MATCHUP!$A71,SWISSW!$F:$F,"Draw")),"-")</f>
        <v>-</v>
      </c>
      <c r="BE71" s="5" t="str">
        <f ca="1">IFERROR((COUNTIFS(SWISSW!$I:$I,MATCHUP!$A71,SWISSW!$J:$J,MATCHUP!BE$1,SWISSW!$F:$F,"Won")+COUNTIFS(SWISSW!$I:$I,MATCHUP!BE$1,SWISSW!$J:$J,MATCHUP!$A71,SWISSW!$F:$F,"Lost"))/(COUNTIFS(SWISSW!$I:$I,MATCHUP!$A71,SWISSW!$J:$J,MATCHUP!BE$1)-COUNTIFS(SWISSW!$I:$I,MATCHUP!$A71,SWISSW!$J:$J,MATCHUP!BE$1,SWISSW!$F:$F,"Draw")+COUNTIFS(SWISSW!$I:$I,MATCHUP!BE$1,SWISSW!$J:$J,MATCHUP!$A71)-COUNTIFS(SWISSW!$I:$I,MATCHUP!BE$1,SWISSW!$J:$J,MATCHUP!$A71,SWISSW!$F:$F,"Draw")),"-")</f>
        <v>-</v>
      </c>
      <c r="BF71" s="5" t="str">
        <f ca="1">IFERROR((COUNTIFS(SWISSW!$I:$I,MATCHUP!$A71,SWISSW!$J:$J,MATCHUP!BF$1,SWISSW!$F:$F,"Won")+COUNTIFS(SWISSW!$I:$I,MATCHUP!BF$1,SWISSW!$J:$J,MATCHUP!$A71,SWISSW!$F:$F,"Lost"))/(COUNTIFS(SWISSW!$I:$I,MATCHUP!$A71,SWISSW!$J:$J,MATCHUP!BF$1)-COUNTIFS(SWISSW!$I:$I,MATCHUP!$A71,SWISSW!$J:$J,MATCHUP!BF$1,SWISSW!$F:$F,"Draw")+COUNTIFS(SWISSW!$I:$I,MATCHUP!BF$1,SWISSW!$J:$J,MATCHUP!$A71)-COUNTIFS(SWISSW!$I:$I,MATCHUP!BF$1,SWISSW!$J:$J,MATCHUP!$A71,SWISSW!$F:$F,"Draw")),"-")</f>
        <v>-</v>
      </c>
      <c r="BG71" s="5" t="str">
        <f ca="1">IFERROR((COUNTIFS(SWISSW!$I:$I,MATCHUP!$A71,SWISSW!$J:$J,MATCHUP!BG$1,SWISSW!$F:$F,"Won")+COUNTIFS(SWISSW!$I:$I,MATCHUP!BG$1,SWISSW!$J:$J,MATCHUP!$A71,SWISSW!$F:$F,"Lost"))/(COUNTIFS(SWISSW!$I:$I,MATCHUP!$A71,SWISSW!$J:$J,MATCHUP!BG$1)-COUNTIFS(SWISSW!$I:$I,MATCHUP!$A71,SWISSW!$J:$J,MATCHUP!BG$1,SWISSW!$F:$F,"Draw")+COUNTIFS(SWISSW!$I:$I,MATCHUP!BG$1,SWISSW!$J:$J,MATCHUP!$A71)-COUNTIFS(SWISSW!$I:$I,MATCHUP!BG$1,SWISSW!$J:$J,MATCHUP!$A71,SWISSW!$F:$F,"Draw")),"-")</f>
        <v>-</v>
      </c>
      <c r="BH71" s="5" t="str">
        <f ca="1">IFERROR((COUNTIFS(SWISSW!$I:$I,MATCHUP!$A71,SWISSW!$J:$J,MATCHUP!BH$1,SWISSW!$F:$F,"Won")+COUNTIFS(SWISSW!$I:$I,MATCHUP!BH$1,SWISSW!$J:$J,MATCHUP!$A71,SWISSW!$F:$F,"Lost"))/(COUNTIFS(SWISSW!$I:$I,MATCHUP!$A71,SWISSW!$J:$J,MATCHUP!BH$1)-COUNTIFS(SWISSW!$I:$I,MATCHUP!$A71,SWISSW!$J:$J,MATCHUP!BH$1,SWISSW!$F:$F,"Draw")+COUNTIFS(SWISSW!$I:$I,MATCHUP!BH$1,SWISSW!$J:$J,MATCHUP!$A71)-COUNTIFS(SWISSW!$I:$I,MATCHUP!BH$1,SWISSW!$J:$J,MATCHUP!$A71,SWISSW!$F:$F,"Draw")),"-")</f>
        <v>-</v>
      </c>
      <c r="BI71" s="5" t="str">
        <f ca="1">IFERROR((COUNTIFS(SWISSW!$I:$I,MATCHUP!$A71,SWISSW!$J:$J,MATCHUP!BI$1,SWISSW!$F:$F,"Won")+COUNTIFS(SWISSW!$I:$I,MATCHUP!BI$1,SWISSW!$J:$J,MATCHUP!$A71,SWISSW!$F:$F,"Lost"))/(COUNTIFS(SWISSW!$I:$I,MATCHUP!$A71,SWISSW!$J:$J,MATCHUP!BI$1)-COUNTIFS(SWISSW!$I:$I,MATCHUP!$A71,SWISSW!$J:$J,MATCHUP!BI$1,SWISSW!$F:$F,"Draw")+COUNTIFS(SWISSW!$I:$I,MATCHUP!BI$1,SWISSW!$J:$J,MATCHUP!$A71)-COUNTIFS(SWISSW!$I:$I,MATCHUP!BI$1,SWISSW!$J:$J,MATCHUP!$A71,SWISSW!$F:$F,"Draw")),"-")</f>
        <v>-</v>
      </c>
      <c r="BJ71" s="5" t="str">
        <f ca="1">IFERROR((COUNTIFS(SWISSW!$I:$I,MATCHUP!$A71,SWISSW!$J:$J,MATCHUP!BJ$1,SWISSW!$F:$F,"Won")+COUNTIFS(SWISSW!$I:$I,MATCHUP!BJ$1,SWISSW!$J:$J,MATCHUP!$A71,SWISSW!$F:$F,"Lost"))/(COUNTIFS(SWISSW!$I:$I,MATCHUP!$A71,SWISSW!$J:$J,MATCHUP!BJ$1)-COUNTIFS(SWISSW!$I:$I,MATCHUP!$A71,SWISSW!$J:$J,MATCHUP!BJ$1,SWISSW!$F:$F,"Draw")+COUNTIFS(SWISSW!$I:$I,MATCHUP!BJ$1,SWISSW!$J:$J,MATCHUP!$A71)-COUNTIFS(SWISSW!$I:$I,MATCHUP!BJ$1,SWISSW!$J:$J,MATCHUP!$A71,SWISSW!$F:$F,"Draw")),"-")</f>
        <v>-</v>
      </c>
      <c r="BK71" s="5" t="str">
        <f ca="1">IFERROR((COUNTIFS(SWISSW!$I:$I,MATCHUP!$A71,SWISSW!$J:$J,MATCHUP!BK$1,SWISSW!$F:$F,"Won")+COUNTIFS(SWISSW!$I:$I,MATCHUP!BK$1,SWISSW!$J:$J,MATCHUP!$A71,SWISSW!$F:$F,"Lost"))/(COUNTIFS(SWISSW!$I:$I,MATCHUP!$A71,SWISSW!$J:$J,MATCHUP!BK$1)-COUNTIFS(SWISSW!$I:$I,MATCHUP!$A71,SWISSW!$J:$J,MATCHUP!BK$1,SWISSW!$F:$F,"Draw")+COUNTIFS(SWISSW!$I:$I,MATCHUP!BK$1,SWISSW!$J:$J,MATCHUP!$A71)-COUNTIFS(SWISSW!$I:$I,MATCHUP!BK$1,SWISSW!$J:$J,MATCHUP!$A71,SWISSW!$F:$F,"Draw")),"-")</f>
        <v>-</v>
      </c>
      <c r="BL71" s="5" t="str">
        <f ca="1">IFERROR((COUNTIFS(SWISSW!$I:$I,MATCHUP!$A71,SWISSW!$J:$J,MATCHUP!BL$1,SWISSW!$F:$F,"Won")+COUNTIFS(SWISSW!$I:$I,MATCHUP!BL$1,SWISSW!$J:$J,MATCHUP!$A71,SWISSW!$F:$F,"Lost"))/(COUNTIFS(SWISSW!$I:$I,MATCHUP!$A71,SWISSW!$J:$J,MATCHUP!BL$1)-COUNTIFS(SWISSW!$I:$I,MATCHUP!$A71,SWISSW!$J:$J,MATCHUP!BL$1,SWISSW!$F:$F,"Draw")+COUNTIFS(SWISSW!$I:$I,MATCHUP!BL$1,SWISSW!$J:$J,MATCHUP!$A71)-COUNTIFS(SWISSW!$I:$I,MATCHUP!BL$1,SWISSW!$J:$J,MATCHUP!$A71,SWISSW!$F:$F,"Draw")),"-")</f>
        <v>-</v>
      </c>
      <c r="BM71" s="5" t="str">
        <f ca="1">IFERROR((COUNTIFS(SWISSW!$I:$I,MATCHUP!$A71,SWISSW!$J:$J,MATCHUP!BM$1,SWISSW!$F:$F,"Won")+COUNTIFS(SWISSW!$I:$I,MATCHUP!BM$1,SWISSW!$J:$J,MATCHUP!$A71,SWISSW!$F:$F,"Lost"))/(COUNTIFS(SWISSW!$I:$I,MATCHUP!$A71,SWISSW!$J:$J,MATCHUP!BM$1)-COUNTIFS(SWISSW!$I:$I,MATCHUP!$A71,SWISSW!$J:$J,MATCHUP!BM$1,SWISSW!$F:$F,"Draw")+COUNTIFS(SWISSW!$I:$I,MATCHUP!BM$1,SWISSW!$J:$J,MATCHUP!$A71)-COUNTIFS(SWISSW!$I:$I,MATCHUP!BM$1,SWISSW!$J:$J,MATCHUP!$A71,SWISSW!$F:$F,"Draw")),"-")</f>
        <v>-</v>
      </c>
      <c r="BN71" s="5" t="str">
        <f ca="1">IFERROR((COUNTIFS(SWISSW!$I:$I,MATCHUP!$A71,SWISSW!$J:$J,MATCHUP!BN$1,SWISSW!$F:$F,"Won")+COUNTIFS(SWISSW!$I:$I,MATCHUP!BN$1,SWISSW!$J:$J,MATCHUP!$A71,SWISSW!$F:$F,"Lost"))/(COUNTIFS(SWISSW!$I:$I,MATCHUP!$A71,SWISSW!$J:$J,MATCHUP!BN$1)-COUNTIFS(SWISSW!$I:$I,MATCHUP!$A71,SWISSW!$J:$J,MATCHUP!BN$1,SWISSW!$F:$F,"Draw")+COUNTIFS(SWISSW!$I:$I,MATCHUP!BN$1,SWISSW!$J:$J,MATCHUP!$A71)-COUNTIFS(SWISSW!$I:$I,MATCHUP!BN$1,SWISSW!$J:$J,MATCHUP!$A71,SWISSW!$F:$F,"Draw")),"-")</f>
        <v>-</v>
      </c>
      <c r="BO71" s="5" t="str">
        <f ca="1">IFERROR((COUNTIFS(SWISSW!$I:$I,MATCHUP!$A71,SWISSW!$J:$J,MATCHUP!BO$1,SWISSW!$F:$F,"Won")+COUNTIFS(SWISSW!$I:$I,MATCHUP!BO$1,SWISSW!$J:$J,MATCHUP!$A71,SWISSW!$F:$F,"Lost"))/(COUNTIFS(SWISSW!$I:$I,MATCHUP!$A71,SWISSW!$J:$J,MATCHUP!BO$1)-COUNTIFS(SWISSW!$I:$I,MATCHUP!$A71,SWISSW!$J:$J,MATCHUP!BO$1,SWISSW!$F:$F,"Draw")+COUNTIFS(SWISSW!$I:$I,MATCHUP!BO$1,SWISSW!$J:$J,MATCHUP!$A71)-COUNTIFS(SWISSW!$I:$I,MATCHUP!BO$1,SWISSW!$J:$J,MATCHUP!$A71,SWISSW!$F:$F,"Draw")),"-")</f>
        <v>-</v>
      </c>
      <c r="BP71" s="5" t="str">
        <f ca="1">IFERROR((COUNTIFS(SWISSW!$I:$I,MATCHUP!$A71,SWISSW!$J:$J,MATCHUP!BP$1,SWISSW!$F:$F,"Won")+COUNTIFS(SWISSW!$I:$I,MATCHUP!BP$1,SWISSW!$J:$J,MATCHUP!$A71,SWISSW!$F:$F,"Lost"))/(COUNTIFS(SWISSW!$I:$I,MATCHUP!$A71,SWISSW!$J:$J,MATCHUP!BP$1)-COUNTIFS(SWISSW!$I:$I,MATCHUP!$A71,SWISSW!$J:$J,MATCHUP!BP$1,SWISSW!$F:$F,"Draw")+COUNTIFS(SWISSW!$I:$I,MATCHUP!BP$1,SWISSW!$J:$J,MATCHUP!$A71)-COUNTIFS(SWISSW!$I:$I,MATCHUP!BP$1,SWISSW!$J:$J,MATCHUP!$A71,SWISSW!$F:$F,"Draw")),"-")</f>
        <v>-</v>
      </c>
      <c r="BQ71" s="5" t="str">
        <f ca="1">IFERROR((COUNTIFS(SWISSW!$I:$I,MATCHUP!$A71,SWISSW!$J:$J,MATCHUP!BQ$1,SWISSW!$F:$F,"Won")+COUNTIFS(SWISSW!$I:$I,MATCHUP!BQ$1,SWISSW!$J:$J,MATCHUP!$A71,SWISSW!$F:$F,"Lost"))/(COUNTIFS(SWISSW!$I:$I,MATCHUP!$A71,SWISSW!$J:$J,MATCHUP!BQ$1)-COUNTIFS(SWISSW!$I:$I,MATCHUP!$A71,SWISSW!$J:$J,MATCHUP!BQ$1,SWISSW!$F:$F,"Draw")+COUNTIFS(SWISSW!$I:$I,MATCHUP!BQ$1,SWISSW!$J:$J,MATCHUP!$A71)-COUNTIFS(SWISSW!$I:$I,MATCHUP!BQ$1,SWISSW!$J:$J,MATCHUP!$A71,SWISSW!$F:$F,"Draw")),"-")</f>
        <v>-</v>
      </c>
      <c r="BR71" s="5" t="str">
        <f ca="1">IFERROR((COUNTIFS(SWISSW!$I:$I,MATCHUP!$A71,SWISSW!$J:$J,MATCHUP!BR$1,SWISSW!$F:$F,"Won")+COUNTIFS(SWISSW!$I:$I,MATCHUP!BR$1,SWISSW!$J:$J,MATCHUP!$A71,SWISSW!$F:$F,"Lost"))/(COUNTIFS(SWISSW!$I:$I,MATCHUP!$A71,SWISSW!$J:$J,MATCHUP!BR$1)-COUNTIFS(SWISSW!$I:$I,MATCHUP!$A71,SWISSW!$J:$J,MATCHUP!BR$1,SWISSW!$F:$F,"Draw")+COUNTIFS(SWISSW!$I:$I,MATCHUP!BR$1,SWISSW!$J:$J,MATCHUP!$A71)-COUNTIFS(SWISSW!$I:$I,MATCHUP!BR$1,SWISSW!$J:$J,MATCHUP!$A71,SWISSW!$F:$F,"Draw")),"-")</f>
        <v>-</v>
      </c>
      <c r="BS71" s="5" t="str">
        <f ca="1">IFERROR((COUNTIFS(SWISSW!$I:$I,MATCHUP!$A71,SWISSW!$J:$J,MATCHUP!BS$1,SWISSW!$F:$F,"Won")+COUNTIFS(SWISSW!$I:$I,MATCHUP!BS$1,SWISSW!$J:$J,MATCHUP!$A71,SWISSW!$F:$F,"Lost"))/(COUNTIFS(SWISSW!$I:$I,MATCHUP!$A71,SWISSW!$J:$J,MATCHUP!BS$1)-COUNTIFS(SWISSW!$I:$I,MATCHUP!$A71,SWISSW!$J:$J,MATCHUP!BS$1,SWISSW!$F:$F,"Draw")+COUNTIFS(SWISSW!$I:$I,MATCHUP!BS$1,SWISSW!$J:$J,MATCHUP!$A71)-COUNTIFS(SWISSW!$I:$I,MATCHUP!BS$1,SWISSW!$J:$J,MATCHUP!$A71,SWISSW!$F:$F,"Draw")),"-")</f>
        <v>-</v>
      </c>
      <c r="BT71" s="5" t="str">
        <f ca="1">IFERROR((COUNTIFS(SWISSW!$I:$I,MATCHUP!$A71,SWISSW!$J:$J,MATCHUP!BT$1,SWISSW!$F:$F,"Won")+COUNTIFS(SWISSW!$I:$I,MATCHUP!BT$1,SWISSW!$J:$J,MATCHUP!$A71,SWISSW!$F:$F,"Lost"))/(COUNTIFS(SWISSW!$I:$I,MATCHUP!$A71,SWISSW!$J:$J,MATCHUP!BT$1)-COUNTIFS(SWISSW!$I:$I,MATCHUP!$A71,SWISSW!$J:$J,MATCHUP!BT$1,SWISSW!$F:$F,"Draw")+COUNTIFS(SWISSW!$I:$I,MATCHUP!BT$1,SWISSW!$J:$J,MATCHUP!$A71)-COUNTIFS(SWISSW!$I:$I,MATCHUP!BT$1,SWISSW!$J:$J,MATCHUP!$A71,SWISSW!$F:$F,"Draw")),"-")</f>
        <v>-</v>
      </c>
      <c r="BU71" s="5" t="str">
        <f ca="1">IFERROR((COUNTIFS(SWISSW!$I:$I,MATCHUP!$A71,SWISSW!$J:$J,MATCHUP!BU$1,SWISSW!$F:$F,"Won")+COUNTIFS(SWISSW!$I:$I,MATCHUP!BU$1,SWISSW!$J:$J,MATCHUP!$A71,SWISSW!$F:$F,"Lost"))/(COUNTIFS(SWISSW!$I:$I,MATCHUP!$A71,SWISSW!$J:$J,MATCHUP!BU$1)-COUNTIFS(SWISSW!$I:$I,MATCHUP!$A71,SWISSW!$J:$J,MATCHUP!BU$1,SWISSW!$F:$F,"Draw")+COUNTIFS(SWISSW!$I:$I,MATCHUP!BU$1,SWISSW!$J:$J,MATCHUP!$A71)-COUNTIFS(SWISSW!$I:$I,MATCHUP!BU$1,SWISSW!$J:$J,MATCHUP!$A71,SWISSW!$F:$F,"Draw")),"-")</f>
        <v>-</v>
      </c>
      <c r="BV71" s="5" t="str">
        <f ca="1">IFERROR((COUNTIFS(SWISSW!$I:$I,MATCHUP!$A71,SWISSW!$J:$J,MATCHUP!BV$1,SWISSW!$F:$F,"Won")+COUNTIFS(SWISSW!$I:$I,MATCHUP!BV$1,SWISSW!$J:$J,MATCHUP!$A71,SWISSW!$F:$F,"Lost"))/(COUNTIFS(SWISSW!$I:$I,MATCHUP!$A71,SWISSW!$J:$J,MATCHUP!BV$1)-COUNTIFS(SWISSW!$I:$I,MATCHUP!$A71,SWISSW!$J:$J,MATCHUP!BV$1,SWISSW!$F:$F,"Draw")+COUNTIFS(SWISSW!$I:$I,MATCHUP!BV$1,SWISSW!$J:$J,MATCHUP!$A71)-COUNTIFS(SWISSW!$I:$I,MATCHUP!BV$1,SWISSW!$J:$J,MATCHUP!$A71,SWISSW!$F:$F,"Draw")),"-")</f>
        <v>-</v>
      </c>
      <c r="BW71" s="5" t="str">
        <f ca="1">IFERROR((COUNTIFS(SWISSW!$I:$I,MATCHUP!$A71,SWISSW!$J:$J,MATCHUP!BW$1,SWISSW!$F:$F,"Won")+COUNTIFS(SWISSW!$I:$I,MATCHUP!BW$1,SWISSW!$J:$J,MATCHUP!$A71,SWISSW!$F:$F,"Lost"))/(COUNTIFS(SWISSW!$I:$I,MATCHUP!$A71,SWISSW!$J:$J,MATCHUP!BW$1)-COUNTIFS(SWISSW!$I:$I,MATCHUP!$A71,SWISSW!$J:$J,MATCHUP!BW$1,SWISSW!$F:$F,"Draw")+COUNTIFS(SWISSW!$I:$I,MATCHUP!BW$1,SWISSW!$J:$J,MATCHUP!$A71)-COUNTIFS(SWISSW!$I:$I,MATCHUP!BW$1,SWISSW!$J:$J,MATCHUP!$A71,SWISSW!$F:$F,"Draw")),"-")</f>
        <v>-</v>
      </c>
      <c r="BX71" s="5" t="str">
        <f ca="1">IFERROR((COUNTIFS(SWISSW!$I:$I,MATCHUP!$A71,SWISSW!$J:$J,MATCHUP!BX$1,SWISSW!$F:$F,"Won")+COUNTIFS(SWISSW!$I:$I,MATCHUP!BX$1,SWISSW!$J:$J,MATCHUP!$A71,SWISSW!$F:$F,"Lost"))/(COUNTIFS(SWISSW!$I:$I,MATCHUP!$A71,SWISSW!$J:$J,MATCHUP!BX$1)-COUNTIFS(SWISSW!$I:$I,MATCHUP!$A71,SWISSW!$J:$J,MATCHUP!BX$1,SWISSW!$F:$F,"Draw")+COUNTIFS(SWISSW!$I:$I,MATCHUP!BX$1,SWISSW!$J:$J,MATCHUP!$A71)-COUNTIFS(SWISSW!$I:$I,MATCHUP!BX$1,SWISSW!$J:$J,MATCHUP!$A71,SWISSW!$F:$F,"Draw")),"-")</f>
        <v>-</v>
      </c>
      <c r="BY71" s="5" t="str">
        <f ca="1">IFERROR((COUNTIFS(SWISSW!$I:$I,MATCHUP!$A71,SWISSW!$J:$J,MATCHUP!BY$1,SWISSW!$F:$F,"Won")+COUNTIFS(SWISSW!$I:$I,MATCHUP!BY$1,SWISSW!$J:$J,MATCHUP!$A71,SWISSW!$F:$F,"Lost"))/(COUNTIFS(SWISSW!$I:$I,MATCHUP!$A71,SWISSW!$J:$J,MATCHUP!BY$1)-COUNTIFS(SWISSW!$I:$I,MATCHUP!$A71,SWISSW!$J:$J,MATCHUP!BY$1,SWISSW!$F:$F,"Draw")+COUNTIFS(SWISSW!$I:$I,MATCHUP!BY$1,SWISSW!$J:$J,MATCHUP!$A71)-COUNTIFS(SWISSW!$I:$I,MATCHUP!BY$1,SWISSW!$J:$J,MATCHUP!$A71,SWISSW!$F:$F,"Draw")),"-")</f>
        <v>-</v>
      </c>
      <c r="BZ71" s="5" t="str">
        <f ca="1">IFERROR((COUNTIFS(SWISSW!$I:$I,MATCHUP!$A71,SWISSW!$J:$J,MATCHUP!BZ$1,SWISSW!$F:$F,"Won")+COUNTIFS(SWISSW!$I:$I,MATCHUP!BZ$1,SWISSW!$J:$J,MATCHUP!$A71,SWISSW!$F:$F,"Lost"))/(COUNTIFS(SWISSW!$I:$I,MATCHUP!$A71,SWISSW!$J:$J,MATCHUP!BZ$1)-COUNTIFS(SWISSW!$I:$I,MATCHUP!$A71,SWISSW!$J:$J,MATCHUP!BZ$1,SWISSW!$F:$F,"Draw")+COUNTIFS(SWISSW!$I:$I,MATCHUP!BZ$1,SWISSW!$J:$J,MATCHUP!$A71)-COUNTIFS(SWISSW!$I:$I,MATCHUP!BZ$1,SWISSW!$J:$J,MATCHUP!$A71,SWISSW!$F:$F,"Draw")),"-")</f>
        <v>-</v>
      </c>
      <c r="CA71" s="5" t="str">
        <f ca="1">IFERROR((COUNTIFS(SWISSW!$I:$I,MATCHUP!$A71,SWISSW!$J:$J,MATCHUP!CA$1,SWISSW!$F:$F,"Won")+COUNTIFS(SWISSW!$I:$I,MATCHUP!CA$1,SWISSW!$J:$J,MATCHUP!$A71,SWISSW!$F:$F,"Lost"))/(COUNTIFS(SWISSW!$I:$I,MATCHUP!$A71,SWISSW!$J:$J,MATCHUP!CA$1)-COUNTIFS(SWISSW!$I:$I,MATCHUP!$A71,SWISSW!$J:$J,MATCHUP!CA$1,SWISSW!$F:$F,"Draw")+COUNTIFS(SWISSW!$I:$I,MATCHUP!CA$1,SWISSW!$J:$J,MATCHUP!$A71)-COUNTIFS(SWISSW!$I:$I,MATCHUP!CA$1,SWISSW!$J:$J,MATCHUP!$A71,SWISSW!$F:$F,"Draw")),"-")</f>
        <v>-</v>
      </c>
      <c r="CB71" s="5" t="str">
        <f ca="1">IFERROR((COUNTIFS(SWISSW!$I:$I,MATCHUP!$A71,SWISSW!$J:$J,MATCHUP!CB$1,SWISSW!$F:$F,"Won")+COUNTIFS(SWISSW!$I:$I,MATCHUP!CB$1,SWISSW!$J:$J,MATCHUP!$A71,SWISSW!$F:$F,"Lost"))/(COUNTIFS(SWISSW!$I:$I,MATCHUP!$A71,SWISSW!$J:$J,MATCHUP!CB$1)-COUNTIFS(SWISSW!$I:$I,MATCHUP!$A71,SWISSW!$J:$J,MATCHUP!CB$1,SWISSW!$F:$F,"Draw")+COUNTIFS(SWISSW!$I:$I,MATCHUP!CB$1,SWISSW!$J:$J,MATCHUP!$A71)-COUNTIFS(SWISSW!$I:$I,MATCHUP!CB$1,SWISSW!$J:$J,MATCHUP!$A71,SWISSW!$F:$F,"Draw")),"-")</f>
        <v>-</v>
      </c>
      <c r="CC71" s="5" t="str">
        <f ca="1">IFERROR((COUNTIFS(SWISSW!$I:$I,MATCHUP!$A71,SWISSW!$J:$J,MATCHUP!CC$1,SWISSW!$F:$F,"Won")+COUNTIFS(SWISSW!$I:$I,MATCHUP!CC$1,SWISSW!$J:$J,MATCHUP!$A71,SWISSW!$F:$F,"Lost"))/(COUNTIFS(SWISSW!$I:$I,MATCHUP!$A71,SWISSW!$J:$J,MATCHUP!CC$1)-COUNTIFS(SWISSW!$I:$I,MATCHUP!$A71,SWISSW!$J:$J,MATCHUP!CC$1,SWISSW!$F:$F,"Draw")+COUNTIFS(SWISSW!$I:$I,MATCHUP!CC$1,SWISSW!$J:$J,MATCHUP!$A71)-COUNTIFS(SWISSW!$I:$I,MATCHUP!CC$1,SWISSW!$J:$J,MATCHUP!$A71,SWISSW!$F:$F,"Draw")),"-")</f>
        <v>-</v>
      </c>
      <c r="CD71" s="5" t="str">
        <f ca="1">IFERROR((COUNTIFS(SWISSW!$I:$I,MATCHUP!$A71,SWISSW!$J:$J,MATCHUP!CD$1,SWISSW!$F:$F,"Won")+COUNTIFS(SWISSW!$I:$I,MATCHUP!CD$1,SWISSW!$J:$J,MATCHUP!$A71,SWISSW!$F:$F,"Lost"))/(COUNTIFS(SWISSW!$I:$I,MATCHUP!$A71,SWISSW!$J:$J,MATCHUP!CD$1)-COUNTIFS(SWISSW!$I:$I,MATCHUP!$A71,SWISSW!$J:$J,MATCHUP!CD$1,SWISSW!$F:$F,"Draw")+COUNTIFS(SWISSW!$I:$I,MATCHUP!CD$1,SWISSW!$J:$J,MATCHUP!$A71)-COUNTIFS(SWISSW!$I:$I,MATCHUP!CD$1,SWISSW!$J:$J,MATCHUP!$A71,SWISSW!$F:$F,"Draw")),"-")</f>
        <v>-</v>
      </c>
      <c r="CE71" s="5" t="str">
        <f ca="1">IFERROR((COUNTIFS(SWISSW!$I:$I,MATCHUP!$A71,SWISSW!$J:$J,MATCHUP!CE$1,SWISSW!$F:$F,"Won")+COUNTIFS(SWISSW!$I:$I,MATCHUP!CE$1,SWISSW!$J:$J,MATCHUP!$A71,SWISSW!$F:$F,"Lost"))/(COUNTIFS(SWISSW!$I:$I,MATCHUP!$A71,SWISSW!$J:$J,MATCHUP!CE$1)-COUNTIFS(SWISSW!$I:$I,MATCHUP!$A71,SWISSW!$J:$J,MATCHUP!CE$1,SWISSW!$F:$F,"Draw")+COUNTIFS(SWISSW!$I:$I,MATCHUP!CE$1,SWISSW!$J:$J,MATCHUP!$A71)-COUNTIFS(SWISSW!$I:$I,MATCHUP!CE$1,SWISSW!$J:$J,MATCHUP!$A71,SWISSW!$F:$F,"Draw")),"-")</f>
        <v>-</v>
      </c>
      <c r="CF71" s="5" t="str">
        <f ca="1">IFERROR((COUNTIFS(SWISSW!$I:$I,MATCHUP!$A71,SWISSW!$J:$J,MATCHUP!CF$1,SWISSW!$F:$F,"Won")+COUNTIFS(SWISSW!$I:$I,MATCHUP!CF$1,SWISSW!$J:$J,MATCHUP!$A71,SWISSW!$F:$F,"Lost"))/(COUNTIFS(SWISSW!$I:$I,MATCHUP!$A71,SWISSW!$J:$J,MATCHUP!CF$1)-COUNTIFS(SWISSW!$I:$I,MATCHUP!$A71,SWISSW!$J:$J,MATCHUP!CF$1,SWISSW!$F:$F,"Draw")+COUNTIFS(SWISSW!$I:$I,MATCHUP!CF$1,SWISSW!$J:$J,MATCHUP!$A71)-COUNTIFS(SWISSW!$I:$I,MATCHUP!CF$1,SWISSW!$J:$J,MATCHUP!$A71,SWISSW!$F:$F,"Draw")),"-")</f>
        <v>-</v>
      </c>
      <c r="CG71" s="5" t="str">
        <f ca="1">IFERROR((COUNTIFS(SWISSW!$I:$I,MATCHUP!$A71,SWISSW!$J:$J,MATCHUP!CG$1,SWISSW!$F:$F,"Won")+COUNTIFS(SWISSW!$I:$I,MATCHUP!CG$1,SWISSW!$J:$J,MATCHUP!$A71,SWISSW!$F:$F,"Lost"))/(COUNTIFS(SWISSW!$I:$I,MATCHUP!$A71,SWISSW!$J:$J,MATCHUP!CG$1)-COUNTIFS(SWISSW!$I:$I,MATCHUP!$A71,SWISSW!$J:$J,MATCHUP!CG$1,SWISSW!$F:$F,"Draw")+COUNTIFS(SWISSW!$I:$I,MATCHUP!CG$1,SWISSW!$J:$J,MATCHUP!$A71)-COUNTIFS(SWISSW!$I:$I,MATCHUP!CG$1,SWISSW!$J:$J,MATCHUP!$A71,SWISSW!$F:$F,"Draw")),"-")</f>
        <v>-</v>
      </c>
      <c r="CH71" s="5" t="str">
        <f ca="1">IFERROR((COUNTIFS(SWISSW!$I:$I,MATCHUP!$A71,SWISSW!$J:$J,MATCHUP!CH$1,SWISSW!$F:$F,"Won")+COUNTIFS(SWISSW!$I:$I,MATCHUP!CH$1,SWISSW!$J:$J,MATCHUP!$A71,SWISSW!$F:$F,"Lost"))/(COUNTIFS(SWISSW!$I:$I,MATCHUP!$A71,SWISSW!$J:$J,MATCHUP!CH$1)-COUNTIFS(SWISSW!$I:$I,MATCHUP!$A71,SWISSW!$J:$J,MATCHUP!CH$1,SWISSW!$F:$F,"Draw")+COUNTIFS(SWISSW!$I:$I,MATCHUP!CH$1,SWISSW!$J:$J,MATCHUP!$A71)-COUNTIFS(SWISSW!$I:$I,MATCHUP!CH$1,SWISSW!$J:$J,MATCHUP!$A71,SWISSW!$F:$F,"Draw")),"-")</f>
        <v>-</v>
      </c>
      <c r="CI71" s="5" t="str">
        <f ca="1">IFERROR((COUNTIFS(SWISSW!$I:$I,MATCHUP!$A71,SWISSW!$J:$J,MATCHUP!CI$1,SWISSW!$F:$F,"Won")+COUNTIFS(SWISSW!$I:$I,MATCHUP!CI$1,SWISSW!$J:$J,MATCHUP!$A71,SWISSW!$F:$F,"Lost"))/(COUNTIFS(SWISSW!$I:$I,MATCHUP!$A71,SWISSW!$J:$J,MATCHUP!CI$1)-COUNTIFS(SWISSW!$I:$I,MATCHUP!$A71,SWISSW!$J:$J,MATCHUP!CI$1,SWISSW!$F:$F,"Draw")+COUNTIFS(SWISSW!$I:$I,MATCHUP!CI$1,SWISSW!$J:$J,MATCHUP!$A71)-COUNTIFS(SWISSW!$I:$I,MATCHUP!CI$1,SWISSW!$J:$J,MATCHUP!$A71,SWISSW!$F:$F,"Draw")),"-")</f>
        <v>-</v>
      </c>
      <c r="CJ71" s="5" t="str">
        <f ca="1">IFERROR((COUNTIFS(SWISSW!$I:$I,MATCHUP!$A71,SWISSW!$J:$J,MATCHUP!CJ$1,SWISSW!$F:$F,"Won")+COUNTIFS(SWISSW!$I:$I,MATCHUP!CJ$1,SWISSW!$J:$J,MATCHUP!$A71,SWISSW!$F:$F,"Lost"))/(COUNTIFS(SWISSW!$I:$I,MATCHUP!$A71,SWISSW!$J:$J,MATCHUP!CJ$1)-COUNTIFS(SWISSW!$I:$I,MATCHUP!$A71,SWISSW!$J:$J,MATCHUP!CJ$1,SWISSW!$F:$F,"Draw")+COUNTIFS(SWISSW!$I:$I,MATCHUP!CJ$1,SWISSW!$J:$J,MATCHUP!$A71)-COUNTIFS(SWISSW!$I:$I,MATCHUP!CJ$1,SWISSW!$J:$J,MATCHUP!$A71,SWISSW!$F:$F,"Draw")),"-")</f>
        <v>-</v>
      </c>
      <c r="CK71" s="5" t="str">
        <f ca="1">IFERROR((COUNTIFS(SWISSW!$I:$I,MATCHUP!$A71,SWISSW!$J:$J,MATCHUP!CK$1,SWISSW!$F:$F,"Won")+COUNTIFS(SWISSW!$I:$I,MATCHUP!CK$1,SWISSW!$J:$J,MATCHUP!$A71,SWISSW!$F:$F,"Lost"))/(COUNTIFS(SWISSW!$I:$I,MATCHUP!$A71,SWISSW!$J:$J,MATCHUP!CK$1)-COUNTIFS(SWISSW!$I:$I,MATCHUP!$A71,SWISSW!$J:$J,MATCHUP!CK$1,SWISSW!$F:$F,"Draw")+COUNTIFS(SWISSW!$I:$I,MATCHUP!CK$1,SWISSW!$J:$J,MATCHUP!$A71)-COUNTIFS(SWISSW!$I:$I,MATCHUP!CK$1,SWISSW!$J:$J,MATCHUP!$A71,SWISSW!$F:$F,"Draw")),"-")</f>
        <v>-</v>
      </c>
      <c r="CL71" s="5" t="str">
        <f ca="1">IFERROR((COUNTIFS(SWISSW!$I:$I,MATCHUP!$A71,SWISSW!$J:$J,MATCHUP!CL$1,SWISSW!$F:$F,"Won")+COUNTIFS(SWISSW!$I:$I,MATCHUP!CL$1,SWISSW!$J:$J,MATCHUP!$A71,SWISSW!$F:$F,"Lost"))/(COUNTIFS(SWISSW!$I:$I,MATCHUP!$A71,SWISSW!$J:$J,MATCHUP!CL$1)-COUNTIFS(SWISSW!$I:$I,MATCHUP!$A71,SWISSW!$J:$J,MATCHUP!CL$1,SWISSW!$F:$F,"Draw")+COUNTIFS(SWISSW!$I:$I,MATCHUP!CL$1,SWISSW!$J:$J,MATCHUP!$A71)-COUNTIFS(SWISSW!$I:$I,MATCHUP!CL$1,SWISSW!$J:$J,MATCHUP!$A71,SWISSW!$F:$F,"Draw")),"-")</f>
        <v>-</v>
      </c>
      <c r="CM71" s="5" t="str">
        <f ca="1">IFERROR((COUNTIFS(SWISSW!$I:$I,MATCHUP!$A71,SWISSW!$J:$J,MATCHUP!CM$1,SWISSW!$F:$F,"Won")+COUNTIFS(SWISSW!$I:$I,MATCHUP!CM$1,SWISSW!$J:$J,MATCHUP!$A71,SWISSW!$F:$F,"Lost"))/(COUNTIFS(SWISSW!$I:$I,MATCHUP!$A71,SWISSW!$J:$J,MATCHUP!CM$1)-COUNTIFS(SWISSW!$I:$I,MATCHUP!$A71,SWISSW!$J:$J,MATCHUP!CM$1,SWISSW!$F:$F,"Draw")+COUNTIFS(SWISSW!$I:$I,MATCHUP!CM$1,SWISSW!$J:$J,MATCHUP!$A71)-COUNTIFS(SWISSW!$I:$I,MATCHUP!CM$1,SWISSW!$J:$J,MATCHUP!$A71,SWISSW!$F:$F,"Draw")),"-")</f>
        <v>-</v>
      </c>
      <c r="CN71" s="5" t="str">
        <f ca="1">IFERROR((COUNTIFS(SWISSW!$I:$I,MATCHUP!$A71,SWISSW!$J:$J,MATCHUP!CN$1,SWISSW!$F:$F,"Won")+COUNTIFS(SWISSW!$I:$I,MATCHUP!CN$1,SWISSW!$J:$J,MATCHUP!$A71,SWISSW!$F:$F,"Lost"))/(COUNTIFS(SWISSW!$I:$I,MATCHUP!$A71,SWISSW!$J:$J,MATCHUP!CN$1)-COUNTIFS(SWISSW!$I:$I,MATCHUP!$A71,SWISSW!$J:$J,MATCHUP!CN$1,SWISSW!$F:$F,"Draw")+COUNTIFS(SWISSW!$I:$I,MATCHUP!CN$1,SWISSW!$J:$J,MATCHUP!$A71)-COUNTIFS(SWISSW!$I:$I,MATCHUP!CN$1,SWISSW!$J:$J,MATCHUP!$A71,SWISSW!$F:$F,"Draw")),"-")</f>
        <v>-</v>
      </c>
      <c r="CO71" s="5" t="str">
        <f ca="1">IFERROR((COUNTIFS(SWISSW!$I:$I,MATCHUP!$A71,SWISSW!$J:$J,MATCHUP!CO$1,SWISSW!$F:$F,"Won")+COUNTIFS(SWISSW!$I:$I,MATCHUP!CO$1,SWISSW!$J:$J,MATCHUP!$A71,SWISSW!$F:$F,"Lost"))/(COUNTIFS(SWISSW!$I:$I,MATCHUP!$A71,SWISSW!$J:$J,MATCHUP!CO$1)-COUNTIFS(SWISSW!$I:$I,MATCHUP!$A71,SWISSW!$J:$J,MATCHUP!CO$1,SWISSW!$F:$F,"Draw")+COUNTIFS(SWISSW!$I:$I,MATCHUP!CO$1,SWISSW!$J:$J,MATCHUP!$A71)-COUNTIFS(SWISSW!$I:$I,MATCHUP!CO$1,SWISSW!$J:$J,MATCHUP!$A71,SWISSW!$F:$F,"Draw")),"-")</f>
        <v>-</v>
      </c>
      <c r="CP71" s="5" t="str">
        <f ca="1">IFERROR((COUNTIFS(SWISSW!$I:$I,MATCHUP!$A71,SWISSW!$J:$J,MATCHUP!CP$1,SWISSW!$F:$F,"Won")+COUNTIFS(SWISSW!$I:$I,MATCHUP!CP$1,SWISSW!$J:$J,MATCHUP!$A71,SWISSW!$F:$F,"Lost"))/(COUNTIFS(SWISSW!$I:$I,MATCHUP!$A71,SWISSW!$J:$J,MATCHUP!CP$1)-COUNTIFS(SWISSW!$I:$I,MATCHUP!$A71,SWISSW!$J:$J,MATCHUP!CP$1,SWISSW!$F:$F,"Draw")+COUNTIFS(SWISSW!$I:$I,MATCHUP!CP$1,SWISSW!$J:$J,MATCHUP!$A71)-COUNTIFS(SWISSW!$I:$I,MATCHUP!CP$1,SWISSW!$J:$J,MATCHUP!$A71,SWISSW!$F:$F,"Draw")),"-")</f>
        <v>-</v>
      </c>
      <c r="CQ71" s="5" t="str">
        <f ca="1">IFERROR((COUNTIFS(SWISSW!$I:$I,MATCHUP!$A71,SWISSW!$J:$J,MATCHUP!CQ$1,SWISSW!$F:$F,"Won")+COUNTIFS(SWISSW!$I:$I,MATCHUP!CQ$1,SWISSW!$J:$J,MATCHUP!$A71,SWISSW!$F:$F,"Lost"))/(COUNTIFS(SWISSW!$I:$I,MATCHUP!$A71,SWISSW!$J:$J,MATCHUP!CQ$1)-COUNTIFS(SWISSW!$I:$I,MATCHUP!$A71,SWISSW!$J:$J,MATCHUP!CQ$1,SWISSW!$F:$F,"Draw")+COUNTIFS(SWISSW!$I:$I,MATCHUP!CQ$1,SWISSW!$J:$J,MATCHUP!$A71)-COUNTIFS(SWISSW!$I:$I,MATCHUP!CQ$1,SWISSW!$J:$J,MATCHUP!$A71,SWISSW!$F:$F,"Draw")),"-")</f>
        <v>-</v>
      </c>
      <c r="CR71" s="5" t="str">
        <f ca="1">IFERROR((COUNTIFS(SWISSW!$I:$I,MATCHUP!$A71,SWISSW!$J:$J,MATCHUP!CR$1,SWISSW!$F:$F,"Won")+COUNTIFS(SWISSW!$I:$I,MATCHUP!CR$1,SWISSW!$J:$J,MATCHUP!$A71,SWISSW!$F:$F,"Lost"))/(COUNTIFS(SWISSW!$I:$I,MATCHUP!$A71,SWISSW!$J:$J,MATCHUP!CR$1)-COUNTIFS(SWISSW!$I:$I,MATCHUP!$A71,SWISSW!$J:$J,MATCHUP!CR$1,SWISSW!$F:$F,"Draw")+COUNTIFS(SWISSW!$I:$I,MATCHUP!CR$1,SWISSW!$J:$J,MATCHUP!$A71)-COUNTIFS(SWISSW!$I:$I,MATCHUP!CR$1,SWISSW!$J:$J,MATCHUP!$A71,SWISSW!$F:$F,"Draw")),"-")</f>
        <v>-</v>
      </c>
      <c r="CS71" s="5" t="str">
        <f ca="1">IFERROR((COUNTIFS(SWISSW!$I:$I,MATCHUP!$A71,SWISSW!$J:$J,MATCHUP!CS$1,SWISSW!$F:$F,"Won")+COUNTIFS(SWISSW!$I:$I,MATCHUP!CS$1,SWISSW!$J:$J,MATCHUP!$A71,SWISSW!$F:$F,"Lost"))/(COUNTIFS(SWISSW!$I:$I,MATCHUP!$A71,SWISSW!$J:$J,MATCHUP!CS$1)-COUNTIFS(SWISSW!$I:$I,MATCHUP!$A71,SWISSW!$J:$J,MATCHUP!CS$1,SWISSW!$F:$F,"Draw")+COUNTIFS(SWISSW!$I:$I,MATCHUP!CS$1,SWISSW!$J:$J,MATCHUP!$A71)-COUNTIFS(SWISSW!$I:$I,MATCHUP!CS$1,SWISSW!$J:$J,MATCHUP!$A71,SWISSW!$F:$F,"Draw")),"-")</f>
        <v>-</v>
      </c>
      <c r="CT71" s="5" t="str">
        <f ca="1">IFERROR((COUNTIFS(SWISSW!$I:$I,MATCHUP!$A71,SWISSW!$J:$J,MATCHUP!CT$1,SWISSW!$F:$F,"Won")+COUNTIFS(SWISSW!$I:$I,MATCHUP!CT$1,SWISSW!$J:$J,MATCHUP!$A71,SWISSW!$F:$F,"Lost"))/(COUNTIFS(SWISSW!$I:$I,MATCHUP!$A71,SWISSW!$J:$J,MATCHUP!CT$1)-COUNTIFS(SWISSW!$I:$I,MATCHUP!$A71,SWISSW!$J:$J,MATCHUP!CT$1,SWISSW!$F:$F,"Draw")+COUNTIFS(SWISSW!$I:$I,MATCHUP!CT$1,SWISSW!$J:$J,MATCHUP!$A71)-COUNTIFS(SWISSW!$I:$I,MATCHUP!CT$1,SWISSW!$J:$J,MATCHUP!$A71,SWISSW!$F:$F,"Draw")),"-")</f>
        <v>-</v>
      </c>
      <c r="CU71" s="5" t="str">
        <f ca="1">IFERROR((COUNTIFS(SWISSW!$I:$I,MATCHUP!$A71,SWISSW!$J:$J,MATCHUP!CU$1,SWISSW!$F:$F,"Won")+COUNTIFS(SWISSW!$I:$I,MATCHUP!CU$1,SWISSW!$J:$J,MATCHUP!$A71,SWISSW!$F:$F,"Lost"))/(COUNTIFS(SWISSW!$I:$I,MATCHUP!$A71,SWISSW!$J:$J,MATCHUP!CU$1)-COUNTIFS(SWISSW!$I:$I,MATCHUP!$A71,SWISSW!$J:$J,MATCHUP!CU$1,SWISSW!$F:$F,"Draw")+COUNTIFS(SWISSW!$I:$I,MATCHUP!CU$1,SWISSW!$J:$J,MATCHUP!$A71)-COUNTIFS(SWISSW!$I:$I,MATCHUP!CU$1,SWISSW!$J:$J,MATCHUP!$A71,SWISSW!$F:$F,"Draw")),"-")</f>
        <v>-</v>
      </c>
      <c r="CV71" s="5" t="str">
        <f ca="1">IFERROR((COUNTIFS(SWISSW!$I:$I,MATCHUP!$A71,SWISSW!$J:$J,MATCHUP!CV$1,SWISSW!$F:$F,"Won")+COUNTIFS(SWISSW!$I:$I,MATCHUP!CV$1,SWISSW!$J:$J,MATCHUP!$A71,SWISSW!$F:$F,"Lost"))/(COUNTIFS(SWISSW!$I:$I,MATCHUP!$A71,SWISSW!$J:$J,MATCHUP!CV$1)-COUNTIFS(SWISSW!$I:$I,MATCHUP!$A71,SWISSW!$J:$J,MATCHUP!CV$1,SWISSW!$F:$F,"Draw")+COUNTIFS(SWISSW!$I:$I,MATCHUP!CV$1,SWISSW!$J:$J,MATCHUP!$A71)-COUNTIFS(SWISSW!$I:$I,MATCHUP!CV$1,SWISSW!$J:$J,MATCHUP!$A71,SWISSW!$F:$F,"Draw")),"-")</f>
        <v>-</v>
      </c>
    </row>
    <row r="72" spans="1:100" ht="55" customHeight="1" x14ac:dyDescent="0.3">
      <c r="A72" s="3" cm="1">
        <f t="array" aca="1" ref="A72" ca="1">INDIRECT(ADDRESS(ROW(),1,,1,"METABREAK"))</f>
        <v>0</v>
      </c>
      <c r="B72" s="5" t="str">
        <f ca="1">IFERROR((COUNTIFS(SWISSW!$I:$I,MATCHUP!$A72,SWISSW!$J:$J,MATCHUP!B$1,SWISSW!$F:$F,"Won")+COUNTIFS(SWISSW!$I:$I,MATCHUP!B$1,SWISSW!$J:$J,MATCHUP!$A72,SWISSW!$F:$F,"Lost"))/(COUNTIFS(SWISSW!$I:$I,MATCHUP!$A72,SWISSW!$J:$J,MATCHUP!B$1)-COUNTIFS(SWISSW!$I:$I,MATCHUP!$A72,SWISSW!$J:$J,MATCHUP!B$1,SWISSW!$F:$F,"Draw")+COUNTIFS(SWISSW!$I:$I,MATCHUP!B$1,SWISSW!$J:$J,MATCHUP!$A72)-COUNTIFS(SWISSW!$I:$I,MATCHUP!B$1,SWISSW!$J:$J,MATCHUP!$A72,SWISSW!$F:$F,"Draw")),"-")</f>
        <v>-</v>
      </c>
      <c r="C72" s="5" t="str">
        <f ca="1">IFERROR((COUNTIFS(SWISSW!$I:$I,MATCHUP!$A72,SWISSW!$J:$J,MATCHUP!C$1,SWISSW!$F:$F,"Won")+COUNTIFS(SWISSW!$I:$I,MATCHUP!C$1,SWISSW!$J:$J,MATCHUP!$A72,SWISSW!$F:$F,"Lost"))/(COUNTIFS(SWISSW!$I:$I,MATCHUP!$A72,SWISSW!$J:$J,MATCHUP!C$1)-COUNTIFS(SWISSW!$I:$I,MATCHUP!$A72,SWISSW!$J:$J,MATCHUP!C$1,SWISSW!$F:$F,"Draw")+COUNTIFS(SWISSW!$I:$I,MATCHUP!C$1,SWISSW!$J:$J,MATCHUP!$A72)-COUNTIFS(SWISSW!$I:$I,MATCHUP!C$1,SWISSW!$J:$J,MATCHUP!$A72,SWISSW!$F:$F,"Draw")),"-")</f>
        <v>-</v>
      </c>
      <c r="D72" s="5" t="str">
        <f ca="1">IFERROR((COUNTIFS(SWISSW!$I:$I,MATCHUP!$A72,SWISSW!$J:$J,MATCHUP!D$1,SWISSW!$F:$F,"Won")+COUNTIFS(SWISSW!$I:$I,MATCHUP!D$1,SWISSW!$J:$J,MATCHUP!$A72,SWISSW!$F:$F,"Lost"))/(COUNTIFS(SWISSW!$I:$I,MATCHUP!$A72,SWISSW!$J:$J,MATCHUP!D$1)-COUNTIFS(SWISSW!$I:$I,MATCHUP!$A72,SWISSW!$J:$J,MATCHUP!D$1,SWISSW!$F:$F,"Draw")+COUNTIFS(SWISSW!$I:$I,MATCHUP!D$1,SWISSW!$J:$J,MATCHUP!$A72)-COUNTIFS(SWISSW!$I:$I,MATCHUP!D$1,SWISSW!$J:$J,MATCHUP!$A72,SWISSW!$F:$F,"Draw")),"-")</f>
        <v>-</v>
      </c>
      <c r="E72" s="5" t="str">
        <f ca="1">IFERROR((COUNTIFS(SWISSW!$I:$I,MATCHUP!$A72,SWISSW!$J:$J,MATCHUP!E$1,SWISSW!$F:$F,"Won")+COUNTIFS(SWISSW!$I:$I,MATCHUP!E$1,SWISSW!$J:$J,MATCHUP!$A72,SWISSW!$F:$F,"Lost"))/(COUNTIFS(SWISSW!$I:$I,MATCHUP!$A72,SWISSW!$J:$J,MATCHUP!E$1)-COUNTIFS(SWISSW!$I:$I,MATCHUP!$A72,SWISSW!$J:$J,MATCHUP!E$1,SWISSW!$F:$F,"Draw")+COUNTIFS(SWISSW!$I:$I,MATCHUP!E$1,SWISSW!$J:$J,MATCHUP!$A72)-COUNTIFS(SWISSW!$I:$I,MATCHUP!E$1,SWISSW!$J:$J,MATCHUP!$A72,SWISSW!$F:$F,"Draw")),"-")</f>
        <v>-</v>
      </c>
      <c r="F72" s="5" t="str">
        <f ca="1">IFERROR((COUNTIFS(SWISSW!$I:$I,MATCHUP!$A72,SWISSW!$J:$J,MATCHUP!F$1,SWISSW!$F:$F,"Won")+COUNTIFS(SWISSW!$I:$I,MATCHUP!F$1,SWISSW!$J:$J,MATCHUP!$A72,SWISSW!$F:$F,"Lost"))/(COUNTIFS(SWISSW!$I:$I,MATCHUP!$A72,SWISSW!$J:$J,MATCHUP!F$1)-COUNTIFS(SWISSW!$I:$I,MATCHUP!$A72,SWISSW!$J:$J,MATCHUP!F$1,SWISSW!$F:$F,"Draw")+COUNTIFS(SWISSW!$I:$I,MATCHUP!F$1,SWISSW!$J:$J,MATCHUP!$A72)-COUNTIFS(SWISSW!$I:$I,MATCHUP!F$1,SWISSW!$J:$J,MATCHUP!$A72,SWISSW!$F:$F,"Draw")),"-")</f>
        <v>-</v>
      </c>
      <c r="G72" s="5" t="str">
        <f ca="1">IFERROR((COUNTIFS(SWISSW!$I:$I,MATCHUP!$A72,SWISSW!$J:$J,MATCHUP!G$1,SWISSW!$F:$F,"Won")+COUNTIFS(SWISSW!$I:$I,MATCHUP!G$1,SWISSW!$J:$J,MATCHUP!$A72,SWISSW!$F:$F,"Lost"))/(COUNTIFS(SWISSW!$I:$I,MATCHUP!$A72,SWISSW!$J:$J,MATCHUP!G$1)-COUNTIFS(SWISSW!$I:$I,MATCHUP!$A72,SWISSW!$J:$J,MATCHUP!G$1,SWISSW!$F:$F,"Draw")+COUNTIFS(SWISSW!$I:$I,MATCHUP!G$1,SWISSW!$J:$J,MATCHUP!$A72)-COUNTIFS(SWISSW!$I:$I,MATCHUP!G$1,SWISSW!$J:$J,MATCHUP!$A72,SWISSW!$F:$F,"Draw")),"-")</f>
        <v>-</v>
      </c>
      <c r="H72" s="5" t="str">
        <f ca="1">IFERROR((COUNTIFS(SWISSW!$I:$I,MATCHUP!$A72,SWISSW!$J:$J,MATCHUP!H$1,SWISSW!$F:$F,"Won")+COUNTIFS(SWISSW!$I:$I,MATCHUP!H$1,SWISSW!$J:$J,MATCHUP!$A72,SWISSW!$F:$F,"Lost"))/(COUNTIFS(SWISSW!$I:$I,MATCHUP!$A72,SWISSW!$J:$J,MATCHUP!H$1)-COUNTIFS(SWISSW!$I:$I,MATCHUP!$A72,SWISSW!$J:$J,MATCHUP!H$1,SWISSW!$F:$F,"Draw")+COUNTIFS(SWISSW!$I:$I,MATCHUP!H$1,SWISSW!$J:$J,MATCHUP!$A72)-COUNTIFS(SWISSW!$I:$I,MATCHUP!H$1,SWISSW!$J:$J,MATCHUP!$A72,SWISSW!$F:$F,"Draw")),"-")</f>
        <v>-</v>
      </c>
      <c r="I72" s="5" t="str">
        <f ca="1">IFERROR((COUNTIFS(SWISSW!$I:$I,MATCHUP!$A72,SWISSW!$J:$J,MATCHUP!I$1,SWISSW!$F:$F,"Won")+COUNTIFS(SWISSW!$I:$I,MATCHUP!I$1,SWISSW!$J:$J,MATCHUP!$A72,SWISSW!$F:$F,"Lost"))/(COUNTIFS(SWISSW!$I:$I,MATCHUP!$A72,SWISSW!$J:$J,MATCHUP!I$1)-COUNTIFS(SWISSW!$I:$I,MATCHUP!$A72,SWISSW!$J:$J,MATCHUP!I$1,SWISSW!$F:$F,"Draw")+COUNTIFS(SWISSW!$I:$I,MATCHUP!I$1,SWISSW!$J:$J,MATCHUP!$A72)-COUNTIFS(SWISSW!$I:$I,MATCHUP!I$1,SWISSW!$J:$J,MATCHUP!$A72,SWISSW!$F:$F,"Draw")),"-")</f>
        <v>-</v>
      </c>
      <c r="J72" s="5" t="str">
        <f ca="1">IFERROR((COUNTIFS(SWISSW!$I:$I,MATCHUP!$A72,SWISSW!$J:$J,MATCHUP!J$1,SWISSW!$F:$F,"Won")+COUNTIFS(SWISSW!$I:$I,MATCHUP!J$1,SWISSW!$J:$J,MATCHUP!$A72,SWISSW!$F:$F,"Lost"))/(COUNTIFS(SWISSW!$I:$I,MATCHUP!$A72,SWISSW!$J:$J,MATCHUP!J$1)-COUNTIFS(SWISSW!$I:$I,MATCHUP!$A72,SWISSW!$J:$J,MATCHUP!J$1,SWISSW!$F:$F,"Draw")+COUNTIFS(SWISSW!$I:$I,MATCHUP!J$1,SWISSW!$J:$J,MATCHUP!$A72)-COUNTIFS(SWISSW!$I:$I,MATCHUP!J$1,SWISSW!$J:$J,MATCHUP!$A72,SWISSW!$F:$F,"Draw")),"-")</f>
        <v>-</v>
      </c>
      <c r="K72" s="5" t="str">
        <f ca="1">IFERROR((COUNTIFS(SWISSW!$I:$I,MATCHUP!$A72,SWISSW!$J:$J,MATCHUP!K$1,SWISSW!$F:$F,"Won")+COUNTIFS(SWISSW!$I:$I,MATCHUP!K$1,SWISSW!$J:$J,MATCHUP!$A72,SWISSW!$F:$F,"Lost"))/(COUNTIFS(SWISSW!$I:$I,MATCHUP!$A72,SWISSW!$J:$J,MATCHUP!K$1)-COUNTIFS(SWISSW!$I:$I,MATCHUP!$A72,SWISSW!$J:$J,MATCHUP!K$1,SWISSW!$F:$F,"Draw")+COUNTIFS(SWISSW!$I:$I,MATCHUP!K$1,SWISSW!$J:$J,MATCHUP!$A72)-COUNTIFS(SWISSW!$I:$I,MATCHUP!K$1,SWISSW!$J:$J,MATCHUP!$A72,SWISSW!$F:$F,"Draw")),"-")</f>
        <v>-</v>
      </c>
      <c r="L72" s="5" t="str">
        <f ca="1">IFERROR((COUNTIFS(SWISSW!$I:$I,MATCHUP!$A72,SWISSW!$J:$J,MATCHUP!L$1,SWISSW!$F:$F,"Won")+COUNTIFS(SWISSW!$I:$I,MATCHUP!L$1,SWISSW!$J:$J,MATCHUP!$A72,SWISSW!$F:$F,"Lost"))/(COUNTIFS(SWISSW!$I:$I,MATCHUP!$A72,SWISSW!$J:$J,MATCHUP!L$1)-COUNTIFS(SWISSW!$I:$I,MATCHUP!$A72,SWISSW!$J:$J,MATCHUP!L$1,SWISSW!$F:$F,"Draw")+COUNTIFS(SWISSW!$I:$I,MATCHUP!L$1,SWISSW!$J:$J,MATCHUP!$A72)-COUNTIFS(SWISSW!$I:$I,MATCHUP!L$1,SWISSW!$J:$J,MATCHUP!$A72,SWISSW!$F:$F,"Draw")),"-")</f>
        <v>-</v>
      </c>
      <c r="M72" s="5" t="str">
        <f ca="1">IFERROR((COUNTIFS(SWISSW!$I:$I,MATCHUP!$A72,SWISSW!$J:$J,MATCHUP!M$1,SWISSW!$F:$F,"Won")+COUNTIFS(SWISSW!$I:$I,MATCHUP!M$1,SWISSW!$J:$J,MATCHUP!$A72,SWISSW!$F:$F,"Lost"))/(COUNTIFS(SWISSW!$I:$I,MATCHUP!$A72,SWISSW!$J:$J,MATCHUP!M$1)-COUNTIFS(SWISSW!$I:$I,MATCHUP!$A72,SWISSW!$J:$J,MATCHUP!M$1,SWISSW!$F:$F,"Draw")+COUNTIFS(SWISSW!$I:$I,MATCHUP!M$1,SWISSW!$J:$J,MATCHUP!$A72)-COUNTIFS(SWISSW!$I:$I,MATCHUP!M$1,SWISSW!$J:$J,MATCHUP!$A72,SWISSW!$F:$F,"Draw")),"-")</f>
        <v>-</v>
      </c>
      <c r="N72" s="5" t="str">
        <f ca="1">IFERROR((COUNTIFS(SWISSW!$I:$I,MATCHUP!$A72,SWISSW!$J:$J,MATCHUP!N$1,SWISSW!$F:$F,"Won")+COUNTIFS(SWISSW!$I:$I,MATCHUP!N$1,SWISSW!$J:$J,MATCHUP!$A72,SWISSW!$F:$F,"Lost"))/(COUNTIFS(SWISSW!$I:$I,MATCHUP!$A72,SWISSW!$J:$J,MATCHUP!N$1)-COUNTIFS(SWISSW!$I:$I,MATCHUP!$A72,SWISSW!$J:$J,MATCHUP!N$1,SWISSW!$F:$F,"Draw")+COUNTIFS(SWISSW!$I:$I,MATCHUP!N$1,SWISSW!$J:$J,MATCHUP!$A72)-COUNTIFS(SWISSW!$I:$I,MATCHUP!N$1,SWISSW!$J:$J,MATCHUP!$A72,SWISSW!$F:$F,"Draw")),"-")</f>
        <v>-</v>
      </c>
      <c r="O72" s="5" t="str">
        <f ca="1">IFERROR((COUNTIFS(SWISSW!$I:$I,MATCHUP!$A72,SWISSW!$J:$J,MATCHUP!O$1,SWISSW!$F:$F,"Won")+COUNTIFS(SWISSW!$I:$I,MATCHUP!O$1,SWISSW!$J:$J,MATCHUP!$A72,SWISSW!$F:$F,"Lost"))/(COUNTIFS(SWISSW!$I:$I,MATCHUP!$A72,SWISSW!$J:$J,MATCHUP!O$1)-COUNTIFS(SWISSW!$I:$I,MATCHUP!$A72,SWISSW!$J:$J,MATCHUP!O$1,SWISSW!$F:$F,"Draw")+COUNTIFS(SWISSW!$I:$I,MATCHUP!O$1,SWISSW!$J:$J,MATCHUP!$A72)-COUNTIFS(SWISSW!$I:$I,MATCHUP!O$1,SWISSW!$J:$J,MATCHUP!$A72,SWISSW!$F:$F,"Draw")),"-")</f>
        <v>-</v>
      </c>
      <c r="P72" s="5" t="str">
        <f ca="1">IFERROR((COUNTIFS(SWISSW!$I:$I,MATCHUP!$A72,SWISSW!$J:$J,MATCHUP!P$1,SWISSW!$F:$F,"Won")+COUNTIFS(SWISSW!$I:$I,MATCHUP!P$1,SWISSW!$J:$J,MATCHUP!$A72,SWISSW!$F:$F,"Lost"))/(COUNTIFS(SWISSW!$I:$I,MATCHUP!$A72,SWISSW!$J:$J,MATCHUP!P$1)-COUNTIFS(SWISSW!$I:$I,MATCHUP!$A72,SWISSW!$J:$J,MATCHUP!P$1,SWISSW!$F:$F,"Draw")+COUNTIFS(SWISSW!$I:$I,MATCHUP!P$1,SWISSW!$J:$J,MATCHUP!$A72)-COUNTIFS(SWISSW!$I:$I,MATCHUP!P$1,SWISSW!$J:$J,MATCHUP!$A72,SWISSW!$F:$F,"Draw")),"-")</f>
        <v>-</v>
      </c>
      <c r="Q72" s="5" t="str">
        <f ca="1">IFERROR((COUNTIFS(SWISSW!$I:$I,MATCHUP!$A72,SWISSW!$J:$J,MATCHUP!Q$1,SWISSW!$F:$F,"Won")+COUNTIFS(SWISSW!$I:$I,MATCHUP!Q$1,SWISSW!$J:$J,MATCHUP!$A72,SWISSW!$F:$F,"Lost"))/(COUNTIFS(SWISSW!$I:$I,MATCHUP!$A72,SWISSW!$J:$J,MATCHUP!Q$1)-COUNTIFS(SWISSW!$I:$I,MATCHUP!$A72,SWISSW!$J:$J,MATCHUP!Q$1,SWISSW!$F:$F,"Draw")+COUNTIFS(SWISSW!$I:$I,MATCHUP!Q$1,SWISSW!$J:$J,MATCHUP!$A72)-COUNTIFS(SWISSW!$I:$I,MATCHUP!Q$1,SWISSW!$J:$J,MATCHUP!$A72,SWISSW!$F:$F,"Draw")),"-")</f>
        <v>-</v>
      </c>
      <c r="R72" s="5" t="str">
        <f ca="1">IFERROR((COUNTIFS(SWISSW!$I:$I,MATCHUP!$A72,SWISSW!$J:$J,MATCHUP!R$1,SWISSW!$F:$F,"Won")+COUNTIFS(SWISSW!$I:$I,MATCHUP!R$1,SWISSW!$J:$J,MATCHUP!$A72,SWISSW!$F:$F,"Lost"))/(COUNTIFS(SWISSW!$I:$I,MATCHUP!$A72,SWISSW!$J:$J,MATCHUP!R$1)-COUNTIFS(SWISSW!$I:$I,MATCHUP!$A72,SWISSW!$J:$J,MATCHUP!R$1,SWISSW!$F:$F,"Draw")+COUNTIFS(SWISSW!$I:$I,MATCHUP!R$1,SWISSW!$J:$J,MATCHUP!$A72)-COUNTIFS(SWISSW!$I:$I,MATCHUP!R$1,SWISSW!$J:$J,MATCHUP!$A72,SWISSW!$F:$F,"Draw")),"-")</f>
        <v>-</v>
      </c>
      <c r="S72" s="5" t="str">
        <f ca="1">IFERROR((COUNTIFS(SWISSW!$I:$I,MATCHUP!$A72,SWISSW!$J:$J,MATCHUP!S$1,SWISSW!$F:$F,"Won")+COUNTIFS(SWISSW!$I:$I,MATCHUP!S$1,SWISSW!$J:$J,MATCHUP!$A72,SWISSW!$F:$F,"Lost"))/(COUNTIFS(SWISSW!$I:$I,MATCHUP!$A72,SWISSW!$J:$J,MATCHUP!S$1)-COUNTIFS(SWISSW!$I:$I,MATCHUP!$A72,SWISSW!$J:$J,MATCHUP!S$1,SWISSW!$F:$F,"Draw")+COUNTIFS(SWISSW!$I:$I,MATCHUP!S$1,SWISSW!$J:$J,MATCHUP!$A72)-COUNTIFS(SWISSW!$I:$I,MATCHUP!S$1,SWISSW!$J:$J,MATCHUP!$A72,SWISSW!$F:$F,"Draw")),"-")</f>
        <v>-</v>
      </c>
      <c r="T72" s="5" t="str">
        <f ca="1">IFERROR((COUNTIFS(SWISSW!$I:$I,MATCHUP!$A72,SWISSW!$J:$J,MATCHUP!T$1,SWISSW!$F:$F,"Won")+COUNTIFS(SWISSW!$I:$I,MATCHUP!T$1,SWISSW!$J:$J,MATCHUP!$A72,SWISSW!$F:$F,"Lost"))/(COUNTIFS(SWISSW!$I:$I,MATCHUP!$A72,SWISSW!$J:$J,MATCHUP!T$1)-COUNTIFS(SWISSW!$I:$I,MATCHUP!$A72,SWISSW!$J:$J,MATCHUP!T$1,SWISSW!$F:$F,"Draw")+COUNTIFS(SWISSW!$I:$I,MATCHUP!T$1,SWISSW!$J:$J,MATCHUP!$A72)-COUNTIFS(SWISSW!$I:$I,MATCHUP!T$1,SWISSW!$J:$J,MATCHUP!$A72,SWISSW!$F:$F,"Draw")),"-")</f>
        <v>-</v>
      </c>
      <c r="U72" s="5" t="str">
        <f ca="1">IFERROR((COUNTIFS(SWISSW!$I:$I,MATCHUP!$A72,SWISSW!$J:$J,MATCHUP!U$1,SWISSW!$F:$F,"Won")+COUNTIFS(SWISSW!$I:$I,MATCHUP!U$1,SWISSW!$J:$J,MATCHUP!$A72,SWISSW!$F:$F,"Lost"))/(COUNTIFS(SWISSW!$I:$I,MATCHUP!$A72,SWISSW!$J:$J,MATCHUP!U$1)-COUNTIFS(SWISSW!$I:$I,MATCHUP!$A72,SWISSW!$J:$J,MATCHUP!U$1,SWISSW!$F:$F,"Draw")+COUNTIFS(SWISSW!$I:$I,MATCHUP!U$1,SWISSW!$J:$J,MATCHUP!$A72)-COUNTIFS(SWISSW!$I:$I,MATCHUP!U$1,SWISSW!$J:$J,MATCHUP!$A72,SWISSW!$F:$F,"Draw")),"-")</f>
        <v>-</v>
      </c>
      <c r="V72" s="5" t="str">
        <f ca="1">IFERROR((COUNTIFS(SWISSW!$I:$I,MATCHUP!$A72,SWISSW!$J:$J,MATCHUP!V$1,SWISSW!$F:$F,"Won")+COUNTIFS(SWISSW!$I:$I,MATCHUP!V$1,SWISSW!$J:$J,MATCHUP!$A72,SWISSW!$F:$F,"Lost"))/(COUNTIFS(SWISSW!$I:$I,MATCHUP!$A72,SWISSW!$J:$J,MATCHUP!V$1)-COUNTIFS(SWISSW!$I:$I,MATCHUP!$A72,SWISSW!$J:$J,MATCHUP!V$1,SWISSW!$F:$F,"Draw")+COUNTIFS(SWISSW!$I:$I,MATCHUP!V$1,SWISSW!$J:$J,MATCHUP!$A72)-COUNTIFS(SWISSW!$I:$I,MATCHUP!V$1,SWISSW!$J:$J,MATCHUP!$A72,SWISSW!$F:$F,"Draw")),"-")</f>
        <v>-</v>
      </c>
      <c r="W72" s="5" t="str">
        <f ca="1">IFERROR((COUNTIFS(SWISSW!$I:$I,MATCHUP!$A72,SWISSW!$J:$J,MATCHUP!W$1,SWISSW!$F:$F,"Won")+COUNTIFS(SWISSW!$I:$I,MATCHUP!W$1,SWISSW!$J:$J,MATCHUP!$A72,SWISSW!$F:$F,"Lost"))/(COUNTIFS(SWISSW!$I:$I,MATCHUP!$A72,SWISSW!$J:$J,MATCHUP!W$1)-COUNTIFS(SWISSW!$I:$I,MATCHUP!$A72,SWISSW!$J:$J,MATCHUP!W$1,SWISSW!$F:$F,"Draw")+COUNTIFS(SWISSW!$I:$I,MATCHUP!W$1,SWISSW!$J:$J,MATCHUP!$A72)-COUNTIFS(SWISSW!$I:$I,MATCHUP!W$1,SWISSW!$J:$J,MATCHUP!$A72,SWISSW!$F:$F,"Draw")),"-")</f>
        <v>-</v>
      </c>
      <c r="X72" s="5" t="str">
        <f ca="1">IFERROR((COUNTIFS(SWISSW!$I:$I,MATCHUP!$A72,SWISSW!$J:$J,MATCHUP!X$1,SWISSW!$F:$F,"Won")+COUNTIFS(SWISSW!$I:$I,MATCHUP!X$1,SWISSW!$J:$J,MATCHUP!$A72,SWISSW!$F:$F,"Lost"))/(COUNTIFS(SWISSW!$I:$I,MATCHUP!$A72,SWISSW!$J:$J,MATCHUP!X$1)-COUNTIFS(SWISSW!$I:$I,MATCHUP!$A72,SWISSW!$J:$J,MATCHUP!X$1,SWISSW!$F:$F,"Draw")+COUNTIFS(SWISSW!$I:$I,MATCHUP!X$1,SWISSW!$J:$J,MATCHUP!$A72)-COUNTIFS(SWISSW!$I:$I,MATCHUP!X$1,SWISSW!$J:$J,MATCHUP!$A72,SWISSW!$F:$F,"Draw")),"-")</f>
        <v>-</v>
      </c>
      <c r="Y72" s="5" t="str">
        <f ca="1">IFERROR((COUNTIFS(SWISSW!$I:$I,MATCHUP!$A72,SWISSW!$J:$J,MATCHUP!Y$1,SWISSW!$F:$F,"Won")+COUNTIFS(SWISSW!$I:$I,MATCHUP!Y$1,SWISSW!$J:$J,MATCHUP!$A72,SWISSW!$F:$F,"Lost"))/(COUNTIFS(SWISSW!$I:$I,MATCHUP!$A72,SWISSW!$J:$J,MATCHUP!Y$1)-COUNTIFS(SWISSW!$I:$I,MATCHUP!$A72,SWISSW!$J:$J,MATCHUP!Y$1,SWISSW!$F:$F,"Draw")+COUNTIFS(SWISSW!$I:$I,MATCHUP!Y$1,SWISSW!$J:$J,MATCHUP!$A72)-COUNTIFS(SWISSW!$I:$I,MATCHUP!Y$1,SWISSW!$J:$J,MATCHUP!$A72,SWISSW!$F:$F,"Draw")),"-")</f>
        <v>-</v>
      </c>
      <c r="Z72" s="5" t="str">
        <f ca="1">IFERROR((COUNTIFS(SWISSW!$I:$I,MATCHUP!$A72,SWISSW!$J:$J,MATCHUP!Z$1,SWISSW!$F:$F,"Won")+COUNTIFS(SWISSW!$I:$I,MATCHUP!Z$1,SWISSW!$J:$J,MATCHUP!$A72,SWISSW!$F:$F,"Lost"))/(COUNTIFS(SWISSW!$I:$I,MATCHUP!$A72,SWISSW!$J:$J,MATCHUP!Z$1)-COUNTIFS(SWISSW!$I:$I,MATCHUP!$A72,SWISSW!$J:$J,MATCHUP!Z$1,SWISSW!$F:$F,"Draw")+COUNTIFS(SWISSW!$I:$I,MATCHUP!Z$1,SWISSW!$J:$J,MATCHUP!$A72)-COUNTIFS(SWISSW!$I:$I,MATCHUP!Z$1,SWISSW!$J:$J,MATCHUP!$A72,SWISSW!$F:$F,"Draw")),"-")</f>
        <v>-</v>
      </c>
      <c r="AA72" s="5" t="str">
        <f ca="1">IFERROR((COUNTIFS(SWISSW!$I:$I,MATCHUP!$A72,SWISSW!$J:$J,MATCHUP!AA$1,SWISSW!$F:$F,"Won")+COUNTIFS(SWISSW!$I:$I,MATCHUP!AA$1,SWISSW!$J:$J,MATCHUP!$A72,SWISSW!$F:$F,"Lost"))/(COUNTIFS(SWISSW!$I:$I,MATCHUP!$A72,SWISSW!$J:$J,MATCHUP!AA$1)-COUNTIFS(SWISSW!$I:$I,MATCHUP!$A72,SWISSW!$J:$J,MATCHUP!AA$1,SWISSW!$F:$F,"Draw")+COUNTIFS(SWISSW!$I:$I,MATCHUP!AA$1,SWISSW!$J:$J,MATCHUP!$A72)-COUNTIFS(SWISSW!$I:$I,MATCHUP!AA$1,SWISSW!$J:$J,MATCHUP!$A72,SWISSW!$F:$F,"Draw")),"-")</f>
        <v>-</v>
      </c>
      <c r="AB72" s="5" t="str">
        <f ca="1">IFERROR((COUNTIFS(SWISSW!$I:$I,MATCHUP!$A72,SWISSW!$J:$J,MATCHUP!AB$1,SWISSW!$F:$F,"Won")+COUNTIFS(SWISSW!$I:$I,MATCHUP!AB$1,SWISSW!$J:$J,MATCHUP!$A72,SWISSW!$F:$F,"Lost"))/(COUNTIFS(SWISSW!$I:$I,MATCHUP!$A72,SWISSW!$J:$J,MATCHUP!AB$1)-COUNTIFS(SWISSW!$I:$I,MATCHUP!$A72,SWISSW!$J:$J,MATCHUP!AB$1,SWISSW!$F:$F,"Draw")+COUNTIFS(SWISSW!$I:$I,MATCHUP!AB$1,SWISSW!$J:$J,MATCHUP!$A72)-COUNTIFS(SWISSW!$I:$I,MATCHUP!AB$1,SWISSW!$J:$J,MATCHUP!$A72,SWISSW!$F:$F,"Draw")),"-")</f>
        <v>-</v>
      </c>
      <c r="AC72" s="5" t="str">
        <f ca="1">IFERROR((COUNTIFS(SWISSW!$I:$I,MATCHUP!$A72,SWISSW!$J:$J,MATCHUP!AC$1,SWISSW!$F:$F,"Won")+COUNTIFS(SWISSW!$I:$I,MATCHUP!AC$1,SWISSW!$J:$J,MATCHUP!$A72,SWISSW!$F:$F,"Lost"))/(COUNTIFS(SWISSW!$I:$I,MATCHUP!$A72,SWISSW!$J:$J,MATCHUP!AC$1)-COUNTIFS(SWISSW!$I:$I,MATCHUP!$A72,SWISSW!$J:$J,MATCHUP!AC$1,SWISSW!$F:$F,"Draw")+COUNTIFS(SWISSW!$I:$I,MATCHUP!AC$1,SWISSW!$J:$J,MATCHUP!$A72)-COUNTIFS(SWISSW!$I:$I,MATCHUP!AC$1,SWISSW!$J:$J,MATCHUP!$A72,SWISSW!$F:$F,"Draw")),"-")</f>
        <v>-</v>
      </c>
      <c r="AD72" s="5" t="str">
        <f ca="1">IFERROR((COUNTIFS(SWISSW!$I:$I,MATCHUP!$A72,SWISSW!$J:$J,MATCHUP!AD$1,SWISSW!$F:$F,"Won")+COUNTIFS(SWISSW!$I:$I,MATCHUP!AD$1,SWISSW!$J:$J,MATCHUP!$A72,SWISSW!$F:$F,"Lost"))/(COUNTIFS(SWISSW!$I:$I,MATCHUP!$A72,SWISSW!$J:$J,MATCHUP!AD$1)-COUNTIFS(SWISSW!$I:$I,MATCHUP!$A72,SWISSW!$J:$J,MATCHUP!AD$1,SWISSW!$F:$F,"Draw")+COUNTIFS(SWISSW!$I:$I,MATCHUP!AD$1,SWISSW!$J:$J,MATCHUP!$A72)-COUNTIFS(SWISSW!$I:$I,MATCHUP!AD$1,SWISSW!$J:$J,MATCHUP!$A72,SWISSW!$F:$F,"Draw")),"-")</f>
        <v>-</v>
      </c>
      <c r="AE72" s="5" t="str">
        <f ca="1">IFERROR((COUNTIFS(SWISSW!$I:$I,MATCHUP!$A72,SWISSW!$J:$J,MATCHUP!AE$1,SWISSW!$F:$F,"Won")+COUNTIFS(SWISSW!$I:$I,MATCHUP!AE$1,SWISSW!$J:$J,MATCHUP!$A72,SWISSW!$F:$F,"Lost"))/(COUNTIFS(SWISSW!$I:$I,MATCHUP!$A72,SWISSW!$J:$J,MATCHUP!AE$1)-COUNTIFS(SWISSW!$I:$I,MATCHUP!$A72,SWISSW!$J:$J,MATCHUP!AE$1,SWISSW!$F:$F,"Draw")+COUNTIFS(SWISSW!$I:$I,MATCHUP!AE$1,SWISSW!$J:$J,MATCHUP!$A72)-COUNTIFS(SWISSW!$I:$I,MATCHUP!AE$1,SWISSW!$J:$J,MATCHUP!$A72,SWISSW!$F:$F,"Draw")),"-")</f>
        <v>-</v>
      </c>
      <c r="AF72" s="5" t="str">
        <f ca="1">IFERROR((COUNTIFS(SWISSW!$I:$I,MATCHUP!$A72,SWISSW!$J:$J,MATCHUP!AF$1,SWISSW!$F:$F,"Won")+COUNTIFS(SWISSW!$I:$I,MATCHUP!AF$1,SWISSW!$J:$J,MATCHUP!$A72,SWISSW!$F:$F,"Lost"))/(COUNTIFS(SWISSW!$I:$I,MATCHUP!$A72,SWISSW!$J:$J,MATCHUP!AF$1)-COUNTIFS(SWISSW!$I:$I,MATCHUP!$A72,SWISSW!$J:$J,MATCHUP!AF$1,SWISSW!$F:$F,"Draw")+COUNTIFS(SWISSW!$I:$I,MATCHUP!AF$1,SWISSW!$J:$J,MATCHUP!$A72)-COUNTIFS(SWISSW!$I:$I,MATCHUP!AF$1,SWISSW!$J:$J,MATCHUP!$A72,SWISSW!$F:$F,"Draw")),"-")</f>
        <v>-</v>
      </c>
      <c r="AG72" s="5" t="str">
        <f ca="1">IFERROR((COUNTIFS(SWISSW!$I:$I,MATCHUP!$A72,SWISSW!$J:$J,MATCHUP!AG$1,SWISSW!$F:$F,"Won")+COUNTIFS(SWISSW!$I:$I,MATCHUP!AG$1,SWISSW!$J:$J,MATCHUP!$A72,SWISSW!$F:$F,"Lost"))/(COUNTIFS(SWISSW!$I:$I,MATCHUP!$A72,SWISSW!$J:$J,MATCHUP!AG$1)-COUNTIFS(SWISSW!$I:$I,MATCHUP!$A72,SWISSW!$J:$J,MATCHUP!AG$1,SWISSW!$F:$F,"Draw")+COUNTIFS(SWISSW!$I:$I,MATCHUP!AG$1,SWISSW!$J:$J,MATCHUP!$A72)-COUNTIFS(SWISSW!$I:$I,MATCHUP!AG$1,SWISSW!$J:$J,MATCHUP!$A72,SWISSW!$F:$F,"Draw")),"-")</f>
        <v>-</v>
      </c>
      <c r="AH72" s="5" t="str">
        <f ca="1">IFERROR((COUNTIFS(SWISSW!$I:$I,MATCHUP!$A72,SWISSW!$J:$J,MATCHUP!AH$1,SWISSW!$F:$F,"Won")+COUNTIFS(SWISSW!$I:$I,MATCHUP!AH$1,SWISSW!$J:$J,MATCHUP!$A72,SWISSW!$F:$F,"Lost"))/(COUNTIFS(SWISSW!$I:$I,MATCHUP!$A72,SWISSW!$J:$J,MATCHUP!AH$1)-COUNTIFS(SWISSW!$I:$I,MATCHUP!$A72,SWISSW!$J:$J,MATCHUP!AH$1,SWISSW!$F:$F,"Draw")+COUNTIFS(SWISSW!$I:$I,MATCHUP!AH$1,SWISSW!$J:$J,MATCHUP!$A72)-COUNTIFS(SWISSW!$I:$I,MATCHUP!AH$1,SWISSW!$J:$J,MATCHUP!$A72,SWISSW!$F:$F,"Draw")),"-")</f>
        <v>-</v>
      </c>
      <c r="AI72" s="5" t="str">
        <f ca="1">IFERROR((COUNTIFS(SWISSW!$I:$I,MATCHUP!$A72,SWISSW!$J:$J,MATCHUP!AI$1,SWISSW!$F:$F,"Won")+COUNTIFS(SWISSW!$I:$I,MATCHUP!AI$1,SWISSW!$J:$J,MATCHUP!$A72,SWISSW!$F:$F,"Lost"))/(COUNTIFS(SWISSW!$I:$I,MATCHUP!$A72,SWISSW!$J:$J,MATCHUP!AI$1)-COUNTIFS(SWISSW!$I:$I,MATCHUP!$A72,SWISSW!$J:$J,MATCHUP!AI$1,SWISSW!$F:$F,"Draw")+COUNTIFS(SWISSW!$I:$I,MATCHUP!AI$1,SWISSW!$J:$J,MATCHUP!$A72)-COUNTIFS(SWISSW!$I:$I,MATCHUP!AI$1,SWISSW!$J:$J,MATCHUP!$A72,SWISSW!$F:$F,"Draw")),"-")</f>
        <v>-</v>
      </c>
      <c r="AJ72" s="5" t="str">
        <f ca="1">IFERROR((COUNTIFS(SWISSW!$I:$I,MATCHUP!$A72,SWISSW!$J:$J,MATCHUP!AJ$1,SWISSW!$F:$F,"Won")+COUNTIFS(SWISSW!$I:$I,MATCHUP!AJ$1,SWISSW!$J:$J,MATCHUP!$A72,SWISSW!$F:$F,"Lost"))/(COUNTIFS(SWISSW!$I:$I,MATCHUP!$A72,SWISSW!$J:$J,MATCHUP!AJ$1)-COUNTIFS(SWISSW!$I:$I,MATCHUP!$A72,SWISSW!$J:$J,MATCHUP!AJ$1,SWISSW!$F:$F,"Draw")+COUNTIFS(SWISSW!$I:$I,MATCHUP!AJ$1,SWISSW!$J:$J,MATCHUP!$A72)-COUNTIFS(SWISSW!$I:$I,MATCHUP!AJ$1,SWISSW!$J:$J,MATCHUP!$A72,SWISSW!$F:$F,"Draw")),"-")</f>
        <v>-</v>
      </c>
      <c r="AK72" s="5" t="str">
        <f ca="1">IFERROR((COUNTIFS(SWISSW!$I:$I,MATCHUP!$A72,SWISSW!$J:$J,MATCHUP!AK$1,SWISSW!$F:$F,"Won")+COUNTIFS(SWISSW!$I:$I,MATCHUP!AK$1,SWISSW!$J:$J,MATCHUP!$A72,SWISSW!$F:$F,"Lost"))/(COUNTIFS(SWISSW!$I:$I,MATCHUP!$A72,SWISSW!$J:$J,MATCHUP!AK$1)-COUNTIFS(SWISSW!$I:$I,MATCHUP!$A72,SWISSW!$J:$J,MATCHUP!AK$1,SWISSW!$F:$F,"Draw")+COUNTIFS(SWISSW!$I:$I,MATCHUP!AK$1,SWISSW!$J:$J,MATCHUP!$A72)-COUNTIFS(SWISSW!$I:$I,MATCHUP!AK$1,SWISSW!$J:$J,MATCHUP!$A72,SWISSW!$F:$F,"Draw")),"-")</f>
        <v>-</v>
      </c>
      <c r="AL72" s="5" t="str">
        <f ca="1">IFERROR((COUNTIFS(SWISSW!$I:$I,MATCHUP!$A72,SWISSW!$J:$J,MATCHUP!AL$1,SWISSW!$F:$F,"Won")+COUNTIFS(SWISSW!$I:$I,MATCHUP!AL$1,SWISSW!$J:$J,MATCHUP!$A72,SWISSW!$F:$F,"Lost"))/(COUNTIFS(SWISSW!$I:$I,MATCHUP!$A72,SWISSW!$J:$J,MATCHUP!AL$1)-COUNTIFS(SWISSW!$I:$I,MATCHUP!$A72,SWISSW!$J:$J,MATCHUP!AL$1,SWISSW!$F:$F,"Draw")+COUNTIFS(SWISSW!$I:$I,MATCHUP!AL$1,SWISSW!$J:$J,MATCHUP!$A72)-COUNTIFS(SWISSW!$I:$I,MATCHUP!AL$1,SWISSW!$J:$J,MATCHUP!$A72,SWISSW!$F:$F,"Draw")),"-")</f>
        <v>-</v>
      </c>
      <c r="AM72" s="5" t="str">
        <f ca="1">IFERROR((COUNTIFS(SWISSW!$I:$I,MATCHUP!$A72,SWISSW!$J:$J,MATCHUP!AM$1,SWISSW!$F:$F,"Won")+COUNTIFS(SWISSW!$I:$I,MATCHUP!AM$1,SWISSW!$J:$J,MATCHUP!$A72,SWISSW!$F:$F,"Lost"))/(COUNTIFS(SWISSW!$I:$I,MATCHUP!$A72,SWISSW!$J:$J,MATCHUP!AM$1)-COUNTIFS(SWISSW!$I:$I,MATCHUP!$A72,SWISSW!$J:$J,MATCHUP!AM$1,SWISSW!$F:$F,"Draw")+COUNTIFS(SWISSW!$I:$I,MATCHUP!AM$1,SWISSW!$J:$J,MATCHUP!$A72)-COUNTIFS(SWISSW!$I:$I,MATCHUP!AM$1,SWISSW!$J:$J,MATCHUP!$A72,SWISSW!$F:$F,"Draw")),"-")</f>
        <v>-</v>
      </c>
      <c r="AN72" s="5" t="str">
        <f ca="1">IFERROR((COUNTIFS(SWISSW!$I:$I,MATCHUP!$A72,SWISSW!$J:$J,MATCHUP!AN$1,SWISSW!$F:$F,"Won")+COUNTIFS(SWISSW!$I:$I,MATCHUP!AN$1,SWISSW!$J:$J,MATCHUP!$A72,SWISSW!$F:$F,"Lost"))/(COUNTIFS(SWISSW!$I:$I,MATCHUP!$A72,SWISSW!$J:$J,MATCHUP!AN$1)-COUNTIFS(SWISSW!$I:$I,MATCHUP!$A72,SWISSW!$J:$J,MATCHUP!AN$1,SWISSW!$F:$F,"Draw")+COUNTIFS(SWISSW!$I:$I,MATCHUP!AN$1,SWISSW!$J:$J,MATCHUP!$A72)-COUNTIFS(SWISSW!$I:$I,MATCHUP!AN$1,SWISSW!$J:$J,MATCHUP!$A72,SWISSW!$F:$F,"Draw")),"-")</f>
        <v>-</v>
      </c>
      <c r="AO72" s="5" t="str">
        <f ca="1">IFERROR((COUNTIFS(SWISSW!$I:$I,MATCHUP!$A72,SWISSW!$J:$J,MATCHUP!AO$1,SWISSW!$F:$F,"Won")+COUNTIFS(SWISSW!$I:$I,MATCHUP!AO$1,SWISSW!$J:$J,MATCHUP!$A72,SWISSW!$F:$F,"Lost"))/(COUNTIFS(SWISSW!$I:$I,MATCHUP!$A72,SWISSW!$J:$J,MATCHUP!AO$1)-COUNTIFS(SWISSW!$I:$I,MATCHUP!$A72,SWISSW!$J:$J,MATCHUP!AO$1,SWISSW!$F:$F,"Draw")+COUNTIFS(SWISSW!$I:$I,MATCHUP!AO$1,SWISSW!$J:$J,MATCHUP!$A72)-COUNTIFS(SWISSW!$I:$I,MATCHUP!AO$1,SWISSW!$J:$J,MATCHUP!$A72,SWISSW!$F:$F,"Draw")),"-")</f>
        <v>-</v>
      </c>
      <c r="AP72" s="5" t="str">
        <f ca="1">IFERROR((COUNTIFS(SWISSW!$I:$I,MATCHUP!$A72,SWISSW!$J:$J,MATCHUP!AP$1,SWISSW!$F:$F,"Won")+COUNTIFS(SWISSW!$I:$I,MATCHUP!AP$1,SWISSW!$J:$J,MATCHUP!$A72,SWISSW!$F:$F,"Lost"))/(COUNTIFS(SWISSW!$I:$I,MATCHUP!$A72,SWISSW!$J:$J,MATCHUP!AP$1)-COUNTIFS(SWISSW!$I:$I,MATCHUP!$A72,SWISSW!$J:$J,MATCHUP!AP$1,SWISSW!$F:$F,"Draw")+COUNTIFS(SWISSW!$I:$I,MATCHUP!AP$1,SWISSW!$J:$J,MATCHUP!$A72)-COUNTIFS(SWISSW!$I:$I,MATCHUP!AP$1,SWISSW!$J:$J,MATCHUP!$A72,SWISSW!$F:$F,"Draw")),"-")</f>
        <v>-</v>
      </c>
      <c r="AQ72" s="5" t="str">
        <f ca="1">IFERROR((COUNTIFS(SWISSW!$I:$I,MATCHUP!$A72,SWISSW!$J:$J,MATCHUP!AQ$1,SWISSW!$F:$F,"Won")+COUNTIFS(SWISSW!$I:$I,MATCHUP!AQ$1,SWISSW!$J:$J,MATCHUP!$A72,SWISSW!$F:$F,"Lost"))/(COUNTIFS(SWISSW!$I:$I,MATCHUP!$A72,SWISSW!$J:$J,MATCHUP!AQ$1)-COUNTIFS(SWISSW!$I:$I,MATCHUP!$A72,SWISSW!$J:$J,MATCHUP!AQ$1,SWISSW!$F:$F,"Draw")+COUNTIFS(SWISSW!$I:$I,MATCHUP!AQ$1,SWISSW!$J:$J,MATCHUP!$A72)-COUNTIFS(SWISSW!$I:$I,MATCHUP!AQ$1,SWISSW!$J:$J,MATCHUP!$A72,SWISSW!$F:$F,"Draw")),"-")</f>
        <v>-</v>
      </c>
      <c r="AR72" s="5" t="str">
        <f ca="1">IFERROR((COUNTIFS(SWISSW!$I:$I,MATCHUP!$A72,SWISSW!$J:$J,MATCHUP!AR$1,SWISSW!$F:$F,"Won")+COUNTIFS(SWISSW!$I:$I,MATCHUP!AR$1,SWISSW!$J:$J,MATCHUP!$A72,SWISSW!$F:$F,"Lost"))/(COUNTIFS(SWISSW!$I:$I,MATCHUP!$A72,SWISSW!$J:$J,MATCHUP!AR$1)-COUNTIFS(SWISSW!$I:$I,MATCHUP!$A72,SWISSW!$J:$J,MATCHUP!AR$1,SWISSW!$F:$F,"Draw")+COUNTIFS(SWISSW!$I:$I,MATCHUP!AR$1,SWISSW!$J:$J,MATCHUP!$A72)-COUNTIFS(SWISSW!$I:$I,MATCHUP!AR$1,SWISSW!$J:$J,MATCHUP!$A72,SWISSW!$F:$F,"Draw")),"-")</f>
        <v>-</v>
      </c>
      <c r="AS72" s="5" t="str">
        <f ca="1">IFERROR((COUNTIFS(SWISSW!$I:$I,MATCHUP!$A72,SWISSW!$J:$J,MATCHUP!AS$1,SWISSW!$F:$F,"Won")+COUNTIFS(SWISSW!$I:$I,MATCHUP!AS$1,SWISSW!$J:$J,MATCHUP!$A72,SWISSW!$F:$F,"Lost"))/(COUNTIFS(SWISSW!$I:$I,MATCHUP!$A72,SWISSW!$J:$J,MATCHUP!AS$1)-COUNTIFS(SWISSW!$I:$I,MATCHUP!$A72,SWISSW!$J:$J,MATCHUP!AS$1,SWISSW!$F:$F,"Draw")+COUNTIFS(SWISSW!$I:$I,MATCHUP!AS$1,SWISSW!$J:$J,MATCHUP!$A72)-COUNTIFS(SWISSW!$I:$I,MATCHUP!AS$1,SWISSW!$J:$J,MATCHUP!$A72,SWISSW!$F:$F,"Draw")),"-")</f>
        <v>-</v>
      </c>
      <c r="AT72" s="5" t="str">
        <f ca="1">IFERROR((COUNTIFS(SWISSW!$I:$I,MATCHUP!$A72,SWISSW!$J:$J,MATCHUP!AT$1,SWISSW!$F:$F,"Won")+COUNTIFS(SWISSW!$I:$I,MATCHUP!AT$1,SWISSW!$J:$J,MATCHUP!$A72,SWISSW!$F:$F,"Lost"))/(COUNTIFS(SWISSW!$I:$I,MATCHUP!$A72,SWISSW!$J:$J,MATCHUP!AT$1)-COUNTIFS(SWISSW!$I:$I,MATCHUP!$A72,SWISSW!$J:$J,MATCHUP!AT$1,SWISSW!$F:$F,"Draw")+COUNTIFS(SWISSW!$I:$I,MATCHUP!AT$1,SWISSW!$J:$J,MATCHUP!$A72)-COUNTIFS(SWISSW!$I:$I,MATCHUP!AT$1,SWISSW!$J:$J,MATCHUP!$A72,SWISSW!$F:$F,"Draw")),"-")</f>
        <v>-</v>
      </c>
      <c r="AU72" s="5" t="str">
        <f ca="1">IFERROR((COUNTIFS(SWISSW!$I:$I,MATCHUP!$A72,SWISSW!$J:$J,MATCHUP!AU$1,SWISSW!$F:$F,"Won")+COUNTIFS(SWISSW!$I:$I,MATCHUP!AU$1,SWISSW!$J:$J,MATCHUP!$A72,SWISSW!$F:$F,"Lost"))/(COUNTIFS(SWISSW!$I:$I,MATCHUP!$A72,SWISSW!$J:$J,MATCHUP!AU$1)-COUNTIFS(SWISSW!$I:$I,MATCHUP!$A72,SWISSW!$J:$J,MATCHUP!AU$1,SWISSW!$F:$F,"Draw")+COUNTIFS(SWISSW!$I:$I,MATCHUP!AU$1,SWISSW!$J:$J,MATCHUP!$A72)-COUNTIFS(SWISSW!$I:$I,MATCHUP!AU$1,SWISSW!$J:$J,MATCHUP!$A72,SWISSW!$F:$F,"Draw")),"-")</f>
        <v>-</v>
      </c>
      <c r="AV72" s="5" t="str">
        <f ca="1">IFERROR((COUNTIFS(SWISSW!$I:$I,MATCHUP!$A72,SWISSW!$J:$J,MATCHUP!AV$1,SWISSW!$F:$F,"Won")+COUNTIFS(SWISSW!$I:$I,MATCHUP!AV$1,SWISSW!$J:$J,MATCHUP!$A72,SWISSW!$F:$F,"Lost"))/(COUNTIFS(SWISSW!$I:$I,MATCHUP!$A72,SWISSW!$J:$J,MATCHUP!AV$1)-COUNTIFS(SWISSW!$I:$I,MATCHUP!$A72,SWISSW!$J:$J,MATCHUP!AV$1,SWISSW!$F:$F,"Draw")+COUNTIFS(SWISSW!$I:$I,MATCHUP!AV$1,SWISSW!$J:$J,MATCHUP!$A72)-COUNTIFS(SWISSW!$I:$I,MATCHUP!AV$1,SWISSW!$J:$J,MATCHUP!$A72,SWISSW!$F:$F,"Draw")),"-")</f>
        <v>-</v>
      </c>
      <c r="AW72" s="5" t="str">
        <f ca="1">IFERROR((COUNTIFS(SWISSW!$I:$I,MATCHUP!$A72,SWISSW!$J:$J,MATCHUP!AW$1,SWISSW!$F:$F,"Won")+COUNTIFS(SWISSW!$I:$I,MATCHUP!AW$1,SWISSW!$J:$J,MATCHUP!$A72,SWISSW!$F:$F,"Lost"))/(COUNTIFS(SWISSW!$I:$I,MATCHUP!$A72,SWISSW!$J:$J,MATCHUP!AW$1)-COUNTIFS(SWISSW!$I:$I,MATCHUP!$A72,SWISSW!$J:$J,MATCHUP!AW$1,SWISSW!$F:$F,"Draw")+COUNTIFS(SWISSW!$I:$I,MATCHUP!AW$1,SWISSW!$J:$J,MATCHUP!$A72)-COUNTIFS(SWISSW!$I:$I,MATCHUP!AW$1,SWISSW!$J:$J,MATCHUP!$A72,SWISSW!$F:$F,"Draw")),"-")</f>
        <v>-</v>
      </c>
      <c r="AX72" s="5" t="str">
        <f ca="1">IFERROR((COUNTIFS(SWISSW!$I:$I,MATCHUP!$A72,SWISSW!$J:$J,MATCHUP!AX$1,SWISSW!$F:$F,"Won")+COUNTIFS(SWISSW!$I:$I,MATCHUP!AX$1,SWISSW!$J:$J,MATCHUP!$A72,SWISSW!$F:$F,"Lost"))/(COUNTIFS(SWISSW!$I:$I,MATCHUP!$A72,SWISSW!$J:$J,MATCHUP!AX$1)-COUNTIFS(SWISSW!$I:$I,MATCHUP!$A72,SWISSW!$J:$J,MATCHUP!AX$1,SWISSW!$F:$F,"Draw")+COUNTIFS(SWISSW!$I:$I,MATCHUP!AX$1,SWISSW!$J:$J,MATCHUP!$A72)-COUNTIFS(SWISSW!$I:$I,MATCHUP!AX$1,SWISSW!$J:$J,MATCHUP!$A72,SWISSW!$F:$F,"Draw")),"-")</f>
        <v>-</v>
      </c>
      <c r="AY72" s="5" t="str">
        <f ca="1">IFERROR((COUNTIFS(SWISSW!$I:$I,MATCHUP!$A72,SWISSW!$J:$J,MATCHUP!AY$1,SWISSW!$F:$F,"Won")+COUNTIFS(SWISSW!$I:$I,MATCHUP!AY$1,SWISSW!$J:$J,MATCHUP!$A72,SWISSW!$F:$F,"Lost"))/(COUNTIFS(SWISSW!$I:$I,MATCHUP!$A72,SWISSW!$J:$J,MATCHUP!AY$1)-COUNTIFS(SWISSW!$I:$I,MATCHUP!$A72,SWISSW!$J:$J,MATCHUP!AY$1,SWISSW!$F:$F,"Draw")+COUNTIFS(SWISSW!$I:$I,MATCHUP!AY$1,SWISSW!$J:$J,MATCHUP!$A72)-COUNTIFS(SWISSW!$I:$I,MATCHUP!AY$1,SWISSW!$J:$J,MATCHUP!$A72,SWISSW!$F:$F,"Draw")),"-")</f>
        <v>-</v>
      </c>
      <c r="AZ72" s="5" t="str">
        <f ca="1">IFERROR((COUNTIFS(SWISSW!$I:$I,MATCHUP!$A72,SWISSW!$J:$J,MATCHUP!AZ$1,SWISSW!$F:$F,"Won")+COUNTIFS(SWISSW!$I:$I,MATCHUP!AZ$1,SWISSW!$J:$J,MATCHUP!$A72,SWISSW!$F:$F,"Lost"))/(COUNTIFS(SWISSW!$I:$I,MATCHUP!$A72,SWISSW!$J:$J,MATCHUP!AZ$1)-COUNTIFS(SWISSW!$I:$I,MATCHUP!$A72,SWISSW!$J:$J,MATCHUP!AZ$1,SWISSW!$F:$F,"Draw")+COUNTIFS(SWISSW!$I:$I,MATCHUP!AZ$1,SWISSW!$J:$J,MATCHUP!$A72)-COUNTIFS(SWISSW!$I:$I,MATCHUP!AZ$1,SWISSW!$J:$J,MATCHUP!$A72,SWISSW!$F:$F,"Draw")),"-")</f>
        <v>-</v>
      </c>
      <c r="BA72" s="5" t="str">
        <f ca="1">IFERROR((COUNTIFS(SWISSW!$I:$I,MATCHUP!$A72,SWISSW!$J:$J,MATCHUP!BA$1,SWISSW!$F:$F,"Won")+COUNTIFS(SWISSW!$I:$I,MATCHUP!BA$1,SWISSW!$J:$J,MATCHUP!$A72,SWISSW!$F:$F,"Lost"))/(COUNTIFS(SWISSW!$I:$I,MATCHUP!$A72,SWISSW!$J:$J,MATCHUP!BA$1)-COUNTIFS(SWISSW!$I:$I,MATCHUP!$A72,SWISSW!$J:$J,MATCHUP!BA$1,SWISSW!$F:$F,"Draw")+COUNTIFS(SWISSW!$I:$I,MATCHUP!BA$1,SWISSW!$J:$J,MATCHUP!$A72)-COUNTIFS(SWISSW!$I:$I,MATCHUP!BA$1,SWISSW!$J:$J,MATCHUP!$A72,SWISSW!$F:$F,"Draw")),"-")</f>
        <v>-</v>
      </c>
      <c r="BB72" s="5" t="str">
        <f ca="1">IFERROR((COUNTIFS(SWISSW!$I:$I,MATCHUP!$A72,SWISSW!$J:$J,MATCHUP!BB$1,SWISSW!$F:$F,"Won")+COUNTIFS(SWISSW!$I:$I,MATCHUP!BB$1,SWISSW!$J:$J,MATCHUP!$A72,SWISSW!$F:$F,"Lost"))/(COUNTIFS(SWISSW!$I:$I,MATCHUP!$A72,SWISSW!$J:$J,MATCHUP!BB$1)-COUNTIFS(SWISSW!$I:$I,MATCHUP!$A72,SWISSW!$J:$J,MATCHUP!BB$1,SWISSW!$F:$F,"Draw")+COUNTIFS(SWISSW!$I:$I,MATCHUP!BB$1,SWISSW!$J:$J,MATCHUP!$A72)-COUNTIFS(SWISSW!$I:$I,MATCHUP!BB$1,SWISSW!$J:$J,MATCHUP!$A72,SWISSW!$F:$F,"Draw")),"-")</f>
        <v>-</v>
      </c>
      <c r="BC72" s="5" t="str">
        <f ca="1">IFERROR((COUNTIFS(SWISSW!$I:$I,MATCHUP!$A72,SWISSW!$J:$J,MATCHUP!BC$1,SWISSW!$F:$F,"Won")+COUNTIFS(SWISSW!$I:$I,MATCHUP!BC$1,SWISSW!$J:$J,MATCHUP!$A72,SWISSW!$F:$F,"Lost"))/(COUNTIFS(SWISSW!$I:$I,MATCHUP!$A72,SWISSW!$J:$J,MATCHUP!BC$1)-COUNTIFS(SWISSW!$I:$I,MATCHUP!$A72,SWISSW!$J:$J,MATCHUP!BC$1,SWISSW!$F:$F,"Draw")+COUNTIFS(SWISSW!$I:$I,MATCHUP!BC$1,SWISSW!$J:$J,MATCHUP!$A72)-COUNTIFS(SWISSW!$I:$I,MATCHUP!BC$1,SWISSW!$J:$J,MATCHUP!$A72,SWISSW!$F:$F,"Draw")),"-")</f>
        <v>-</v>
      </c>
      <c r="BD72" s="5" t="str">
        <f ca="1">IFERROR((COUNTIFS(SWISSW!$I:$I,MATCHUP!$A72,SWISSW!$J:$J,MATCHUP!BD$1,SWISSW!$F:$F,"Won")+COUNTIFS(SWISSW!$I:$I,MATCHUP!BD$1,SWISSW!$J:$J,MATCHUP!$A72,SWISSW!$F:$F,"Lost"))/(COUNTIFS(SWISSW!$I:$I,MATCHUP!$A72,SWISSW!$J:$J,MATCHUP!BD$1)-COUNTIFS(SWISSW!$I:$I,MATCHUP!$A72,SWISSW!$J:$J,MATCHUP!BD$1,SWISSW!$F:$F,"Draw")+COUNTIFS(SWISSW!$I:$I,MATCHUP!BD$1,SWISSW!$J:$J,MATCHUP!$A72)-COUNTIFS(SWISSW!$I:$I,MATCHUP!BD$1,SWISSW!$J:$J,MATCHUP!$A72,SWISSW!$F:$F,"Draw")),"-")</f>
        <v>-</v>
      </c>
      <c r="BE72" s="5" t="str">
        <f ca="1">IFERROR((COUNTIFS(SWISSW!$I:$I,MATCHUP!$A72,SWISSW!$J:$J,MATCHUP!BE$1,SWISSW!$F:$F,"Won")+COUNTIFS(SWISSW!$I:$I,MATCHUP!BE$1,SWISSW!$J:$J,MATCHUP!$A72,SWISSW!$F:$F,"Lost"))/(COUNTIFS(SWISSW!$I:$I,MATCHUP!$A72,SWISSW!$J:$J,MATCHUP!BE$1)-COUNTIFS(SWISSW!$I:$I,MATCHUP!$A72,SWISSW!$J:$J,MATCHUP!BE$1,SWISSW!$F:$F,"Draw")+COUNTIFS(SWISSW!$I:$I,MATCHUP!BE$1,SWISSW!$J:$J,MATCHUP!$A72)-COUNTIFS(SWISSW!$I:$I,MATCHUP!BE$1,SWISSW!$J:$J,MATCHUP!$A72,SWISSW!$F:$F,"Draw")),"-")</f>
        <v>-</v>
      </c>
      <c r="BF72" s="5" t="str">
        <f ca="1">IFERROR((COUNTIFS(SWISSW!$I:$I,MATCHUP!$A72,SWISSW!$J:$J,MATCHUP!BF$1,SWISSW!$F:$F,"Won")+COUNTIFS(SWISSW!$I:$I,MATCHUP!BF$1,SWISSW!$J:$J,MATCHUP!$A72,SWISSW!$F:$F,"Lost"))/(COUNTIFS(SWISSW!$I:$I,MATCHUP!$A72,SWISSW!$J:$J,MATCHUP!BF$1)-COUNTIFS(SWISSW!$I:$I,MATCHUP!$A72,SWISSW!$J:$J,MATCHUP!BF$1,SWISSW!$F:$F,"Draw")+COUNTIFS(SWISSW!$I:$I,MATCHUP!BF$1,SWISSW!$J:$J,MATCHUP!$A72)-COUNTIFS(SWISSW!$I:$I,MATCHUP!BF$1,SWISSW!$J:$J,MATCHUP!$A72,SWISSW!$F:$F,"Draw")),"-")</f>
        <v>-</v>
      </c>
      <c r="BG72" s="5" t="str">
        <f ca="1">IFERROR((COUNTIFS(SWISSW!$I:$I,MATCHUP!$A72,SWISSW!$J:$J,MATCHUP!BG$1,SWISSW!$F:$F,"Won")+COUNTIFS(SWISSW!$I:$I,MATCHUP!BG$1,SWISSW!$J:$J,MATCHUP!$A72,SWISSW!$F:$F,"Lost"))/(COUNTIFS(SWISSW!$I:$I,MATCHUP!$A72,SWISSW!$J:$J,MATCHUP!BG$1)-COUNTIFS(SWISSW!$I:$I,MATCHUP!$A72,SWISSW!$J:$J,MATCHUP!BG$1,SWISSW!$F:$F,"Draw")+COUNTIFS(SWISSW!$I:$I,MATCHUP!BG$1,SWISSW!$J:$J,MATCHUP!$A72)-COUNTIFS(SWISSW!$I:$I,MATCHUP!BG$1,SWISSW!$J:$J,MATCHUP!$A72,SWISSW!$F:$F,"Draw")),"-")</f>
        <v>-</v>
      </c>
      <c r="BH72" s="5" t="str">
        <f ca="1">IFERROR((COUNTIFS(SWISSW!$I:$I,MATCHUP!$A72,SWISSW!$J:$J,MATCHUP!BH$1,SWISSW!$F:$F,"Won")+COUNTIFS(SWISSW!$I:$I,MATCHUP!BH$1,SWISSW!$J:$J,MATCHUP!$A72,SWISSW!$F:$F,"Lost"))/(COUNTIFS(SWISSW!$I:$I,MATCHUP!$A72,SWISSW!$J:$J,MATCHUP!BH$1)-COUNTIFS(SWISSW!$I:$I,MATCHUP!$A72,SWISSW!$J:$J,MATCHUP!BH$1,SWISSW!$F:$F,"Draw")+COUNTIFS(SWISSW!$I:$I,MATCHUP!BH$1,SWISSW!$J:$J,MATCHUP!$A72)-COUNTIFS(SWISSW!$I:$I,MATCHUP!BH$1,SWISSW!$J:$J,MATCHUP!$A72,SWISSW!$F:$F,"Draw")),"-")</f>
        <v>-</v>
      </c>
      <c r="BI72" s="5" t="str">
        <f ca="1">IFERROR((COUNTIFS(SWISSW!$I:$I,MATCHUP!$A72,SWISSW!$J:$J,MATCHUP!BI$1,SWISSW!$F:$F,"Won")+COUNTIFS(SWISSW!$I:$I,MATCHUP!BI$1,SWISSW!$J:$J,MATCHUP!$A72,SWISSW!$F:$F,"Lost"))/(COUNTIFS(SWISSW!$I:$I,MATCHUP!$A72,SWISSW!$J:$J,MATCHUP!BI$1)-COUNTIFS(SWISSW!$I:$I,MATCHUP!$A72,SWISSW!$J:$J,MATCHUP!BI$1,SWISSW!$F:$F,"Draw")+COUNTIFS(SWISSW!$I:$I,MATCHUP!BI$1,SWISSW!$J:$J,MATCHUP!$A72)-COUNTIFS(SWISSW!$I:$I,MATCHUP!BI$1,SWISSW!$J:$J,MATCHUP!$A72,SWISSW!$F:$F,"Draw")),"-")</f>
        <v>-</v>
      </c>
      <c r="BJ72" s="5" t="str">
        <f ca="1">IFERROR((COUNTIFS(SWISSW!$I:$I,MATCHUP!$A72,SWISSW!$J:$J,MATCHUP!BJ$1,SWISSW!$F:$F,"Won")+COUNTIFS(SWISSW!$I:$I,MATCHUP!BJ$1,SWISSW!$J:$J,MATCHUP!$A72,SWISSW!$F:$F,"Lost"))/(COUNTIFS(SWISSW!$I:$I,MATCHUP!$A72,SWISSW!$J:$J,MATCHUP!BJ$1)-COUNTIFS(SWISSW!$I:$I,MATCHUP!$A72,SWISSW!$J:$J,MATCHUP!BJ$1,SWISSW!$F:$F,"Draw")+COUNTIFS(SWISSW!$I:$I,MATCHUP!BJ$1,SWISSW!$J:$J,MATCHUP!$A72)-COUNTIFS(SWISSW!$I:$I,MATCHUP!BJ$1,SWISSW!$J:$J,MATCHUP!$A72,SWISSW!$F:$F,"Draw")),"-")</f>
        <v>-</v>
      </c>
      <c r="BK72" s="5" t="str">
        <f ca="1">IFERROR((COUNTIFS(SWISSW!$I:$I,MATCHUP!$A72,SWISSW!$J:$J,MATCHUP!BK$1,SWISSW!$F:$F,"Won")+COUNTIFS(SWISSW!$I:$I,MATCHUP!BK$1,SWISSW!$J:$J,MATCHUP!$A72,SWISSW!$F:$F,"Lost"))/(COUNTIFS(SWISSW!$I:$I,MATCHUP!$A72,SWISSW!$J:$J,MATCHUP!BK$1)-COUNTIFS(SWISSW!$I:$I,MATCHUP!$A72,SWISSW!$J:$J,MATCHUP!BK$1,SWISSW!$F:$F,"Draw")+COUNTIFS(SWISSW!$I:$I,MATCHUP!BK$1,SWISSW!$J:$J,MATCHUP!$A72)-COUNTIFS(SWISSW!$I:$I,MATCHUP!BK$1,SWISSW!$J:$J,MATCHUP!$A72,SWISSW!$F:$F,"Draw")),"-")</f>
        <v>-</v>
      </c>
      <c r="BL72" s="5" t="str">
        <f ca="1">IFERROR((COUNTIFS(SWISSW!$I:$I,MATCHUP!$A72,SWISSW!$J:$J,MATCHUP!BL$1,SWISSW!$F:$F,"Won")+COUNTIFS(SWISSW!$I:$I,MATCHUP!BL$1,SWISSW!$J:$J,MATCHUP!$A72,SWISSW!$F:$F,"Lost"))/(COUNTIFS(SWISSW!$I:$I,MATCHUP!$A72,SWISSW!$J:$J,MATCHUP!BL$1)-COUNTIFS(SWISSW!$I:$I,MATCHUP!$A72,SWISSW!$J:$J,MATCHUP!BL$1,SWISSW!$F:$F,"Draw")+COUNTIFS(SWISSW!$I:$I,MATCHUP!BL$1,SWISSW!$J:$J,MATCHUP!$A72)-COUNTIFS(SWISSW!$I:$I,MATCHUP!BL$1,SWISSW!$J:$J,MATCHUP!$A72,SWISSW!$F:$F,"Draw")),"-")</f>
        <v>-</v>
      </c>
      <c r="BM72" s="5" t="str">
        <f ca="1">IFERROR((COUNTIFS(SWISSW!$I:$I,MATCHUP!$A72,SWISSW!$J:$J,MATCHUP!BM$1,SWISSW!$F:$F,"Won")+COUNTIFS(SWISSW!$I:$I,MATCHUP!BM$1,SWISSW!$J:$J,MATCHUP!$A72,SWISSW!$F:$F,"Lost"))/(COUNTIFS(SWISSW!$I:$I,MATCHUP!$A72,SWISSW!$J:$J,MATCHUP!BM$1)-COUNTIFS(SWISSW!$I:$I,MATCHUP!$A72,SWISSW!$J:$J,MATCHUP!BM$1,SWISSW!$F:$F,"Draw")+COUNTIFS(SWISSW!$I:$I,MATCHUP!BM$1,SWISSW!$J:$J,MATCHUP!$A72)-COUNTIFS(SWISSW!$I:$I,MATCHUP!BM$1,SWISSW!$J:$J,MATCHUP!$A72,SWISSW!$F:$F,"Draw")),"-")</f>
        <v>-</v>
      </c>
      <c r="BN72" s="5" t="str">
        <f ca="1">IFERROR((COUNTIFS(SWISSW!$I:$I,MATCHUP!$A72,SWISSW!$J:$J,MATCHUP!BN$1,SWISSW!$F:$F,"Won")+COUNTIFS(SWISSW!$I:$I,MATCHUP!BN$1,SWISSW!$J:$J,MATCHUP!$A72,SWISSW!$F:$F,"Lost"))/(COUNTIFS(SWISSW!$I:$I,MATCHUP!$A72,SWISSW!$J:$J,MATCHUP!BN$1)-COUNTIFS(SWISSW!$I:$I,MATCHUP!$A72,SWISSW!$J:$J,MATCHUP!BN$1,SWISSW!$F:$F,"Draw")+COUNTIFS(SWISSW!$I:$I,MATCHUP!BN$1,SWISSW!$J:$J,MATCHUP!$A72)-COUNTIFS(SWISSW!$I:$I,MATCHUP!BN$1,SWISSW!$J:$J,MATCHUP!$A72,SWISSW!$F:$F,"Draw")),"-")</f>
        <v>-</v>
      </c>
      <c r="BO72" s="5" t="str">
        <f ca="1">IFERROR((COUNTIFS(SWISSW!$I:$I,MATCHUP!$A72,SWISSW!$J:$J,MATCHUP!BO$1,SWISSW!$F:$F,"Won")+COUNTIFS(SWISSW!$I:$I,MATCHUP!BO$1,SWISSW!$J:$J,MATCHUP!$A72,SWISSW!$F:$F,"Lost"))/(COUNTIFS(SWISSW!$I:$I,MATCHUP!$A72,SWISSW!$J:$J,MATCHUP!BO$1)-COUNTIFS(SWISSW!$I:$I,MATCHUP!$A72,SWISSW!$J:$J,MATCHUP!BO$1,SWISSW!$F:$F,"Draw")+COUNTIFS(SWISSW!$I:$I,MATCHUP!BO$1,SWISSW!$J:$J,MATCHUP!$A72)-COUNTIFS(SWISSW!$I:$I,MATCHUP!BO$1,SWISSW!$J:$J,MATCHUP!$A72,SWISSW!$F:$F,"Draw")),"-")</f>
        <v>-</v>
      </c>
      <c r="BP72" s="5" t="str">
        <f ca="1">IFERROR((COUNTIFS(SWISSW!$I:$I,MATCHUP!$A72,SWISSW!$J:$J,MATCHUP!BP$1,SWISSW!$F:$F,"Won")+COUNTIFS(SWISSW!$I:$I,MATCHUP!BP$1,SWISSW!$J:$J,MATCHUP!$A72,SWISSW!$F:$F,"Lost"))/(COUNTIFS(SWISSW!$I:$I,MATCHUP!$A72,SWISSW!$J:$J,MATCHUP!BP$1)-COUNTIFS(SWISSW!$I:$I,MATCHUP!$A72,SWISSW!$J:$J,MATCHUP!BP$1,SWISSW!$F:$F,"Draw")+COUNTIFS(SWISSW!$I:$I,MATCHUP!BP$1,SWISSW!$J:$J,MATCHUP!$A72)-COUNTIFS(SWISSW!$I:$I,MATCHUP!BP$1,SWISSW!$J:$J,MATCHUP!$A72,SWISSW!$F:$F,"Draw")),"-")</f>
        <v>-</v>
      </c>
      <c r="BQ72" s="5" t="str">
        <f ca="1">IFERROR((COUNTIFS(SWISSW!$I:$I,MATCHUP!$A72,SWISSW!$J:$J,MATCHUP!BQ$1,SWISSW!$F:$F,"Won")+COUNTIFS(SWISSW!$I:$I,MATCHUP!BQ$1,SWISSW!$J:$J,MATCHUP!$A72,SWISSW!$F:$F,"Lost"))/(COUNTIFS(SWISSW!$I:$I,MATCHUP!$A72,SWISSW!$J:$J,MATCHUP!BQ$1)-COUNTIFS(SWISSW!$I:$I,MATCHUP!$A72,SWISSW!$J:$J,MATCHUP!BQ$1,SWISSW!$F:$F,"Draw")+COUNTIFS(SWISSW!$I:$I,MATCHUP!BQ$1,SWISSW!$J:$J,MATCHUP!$A72)-COUNTIFS(SWISSW!$I:$I,MATCHUP!BQ$1,SWISSW!$J:$J,MATCHUP!$A72,SWISSW!$F:$F,"Draw")),"-")</f>
        <v>-</v>
      </c>
      <c r="BR72" s="5" t="str">
        <f ca="1">IFERROR((COUNTIFS(SWISSW!$I:$I,MATCHUP!$A72,SWISSW!$J:$J,MATCHUP!BR$1,SWISSW!$F:$F,"Won")+COUNTIFS(SWISSW!$I:$I,MATCHUP!BR$1,SWISSW!$J:$J,MATCHUP!$A72,SWISSW!$F:$F,"Lost"))/(COUNTIFS(SWISSW!$I:$I,MATCHUP!$A72,SWISSW!$J:$J,MATCHUP!BR$1)-COUNTIFS(SWISSW!$I:$I,MATCHUP!$A72,SWISSW!$J:$J,MATCHUP!BR$1,SWISSW!$F:$F,"Draw")+COUNTIFS(SWISSW!$I:$I,MATCHUP!BR$1,SWISSW!$J:$J,MATCHUP!$A72)-COUNTIFS(SWISSW!$I:$I,MATCHUP!BR$1,SWISSW!$J:$J,MATCHUP!$A72,SWISSW!$F:$F,"Draw")),"-")</f>
        <v>-</v>
      </c>
      <c r="BS72" s="5" t="str">
        <f ca="1">IFERROR((COUNTIFS(SWISSW!$I:$I,MATCHUP!$A72,SWISSW!$J:$J,MATCHUP!BS$1,SWISSW!$F:$F,"Won")+COUNTIFS(SWISSW!$I:$I,MATCHUP!BS$1,SWISSW!$J:$J,MATCHUP!$A72,SWISSW!$F:$F,"Lost"))/(COUNTIFS(SWISSW!$I:$I,MATCHUP!$A72,SWISSW!$J:$J,MATCHUP!BS$1)-COUNTIFS(SWISSW!$I:$I,MATCHUP!$A72,SWISSW!$J:$J,MATCHUP!BS$1,SWISSW!$F:$F,"Draw")+COUNTIFS(SWISSW!$I:$I,MATCHUP!BS$1,SWISSW!$J:$J,MATCHUP!$A72)-COUNTIFS(SWISSW!$I:$I,MATCHUP!BS$1,SWISSW!$J:$J,MATCHUP!$A72,SWISSW!$F:$F,"Draw")),"-")</f>
        <v>-</v>
      </c>
      <c r="BT72" s="5" t="str">
        <f ca="1">IFERROR((COUNTIFS(SWISSW!$I:$I,MATCHUP!$A72,SWISSW!$J:$J,MATCHUP!BT$1,SWISSW!$F:$F,"Won")+COUNTIFS(SWISSW!$I:$I,MATCHUP!BT$1,SWISSW!$J:$J,MATCHUP!$A72,SWISSW!$F:$F,"Lost"))/(COUNTIFS(SWISSW!$I:$I,MATCHUP!$A72,SWISSW!$J:$J,MATCHUP!BT$1)-COUNTIFS(SWISSW!$I:$I,MATCHUP!$A72,SWISSW!$J:$J,MATCHUP!BT$1,SWISSW!$F:$F,"Draw")+COUNTIFS(SWISSW!$I:$I,MATCHUP!BT$1,SWISSW!$J:$J,MATCHUP!$A72)-COUNTIFS(SWISSW!$I:$I,MATCHUP!BT$1,SWISSW!$J:$J,MATCHUP!$A72,SWISSW!$F:$F,"Draw")),"-")</f>
        <v>-</v>
      </c>
      <c r="BU72" s="5" t="str">
        <f ca="1">IFERROR((COUNTIFS(SWISSW!$I:$I,MATCHUP!$A72,SWISSW!$J:$J,MATCHUP!BU$1,SWISSW!$F:$F,"Won")+COUNTIFS(SWISSW!$I:$I,MATCHUP!BU$1,SWISSW!$J:$J,MATCHUP!$A72,SWISSW!$F:$F,"Lost"))/(COUNTIFS(SWISSW!$I:$I,MATCHUP!$A72,SWISSW!$J:$J,MATCHUP!BU$1)-COUNTIFS(SWISSW!$I:$I,MATCHUP!$A72,SWISSW!$J:$J,MATCHUP!BU$1,SWISSW!$F:$F,"Draw")+COUNTIFS(SWISSW!$I:$I,MATCHUP!BU$1,SWISSW!$J:$J,MATCHUP!$A72)-COUNTIFS(SWISSW!$I:$I,MATCHUP!BU$1,SWISSW!$J:$J,MATCHUP!$A72,SWISSW!$F:$F,"Draw")),"-")</f>
        <v>-</v>
      </c>
      <c r="BV72" s="5" t="str">
        <f ca="1">IFERROR((COUNTIFS(SWISSW!$I:$I,MATCHUP!$A72,SWISSW!$J:$J,MATCHUP!BV$1,SWISSW!$F:$F,"Won")+COUNTIFS(SWISSW!$I:$I,MATCHUP!BV$1,SWISSW!$J:$J,MATCHUP!$A72,SWISSW!$F:$F,"Lost"))/(COUNTIFS(SWISSW!$I:$I,MATCHUP!$A72,SWISSW!$J:$J,MATCHUP!BV$1)-COUNTIFS(SWISSW!$I:$I,MATCHUP!$A72,SWISSW!$J:$J,MATCHUP!BV$1,SWISSW!$F:$F,"Draw")+COUNTIFS(SWISSW!$I:$I,MATCHUP!BV$1,SWISSW!$J:$J,MATCHUP!$A72)-COUNTIFS(SWISSW!$I:$I,MATCHUP!BV$1,SWISSW!$J:$J,MATCHUP!$A72,SWISSW!$F:$F,"Draw")),"-")</f>
        <v>-</v>
      </c>
      <c r="BW72" s="5" t="str">
        <f ca="1">IFERROR((COUNTIFS(SWISSW!$I:$I,MATCHUP!$A72,SWISSW!$J:$J,MATCHUP!BW$1,SWISSW!$F:$F,"Won")+COUNTIFS(SWISSW!$I:$I,MATCHUP!BW$1,SWISSW!$J:$J,MATCHUP!$A72,SWISSW!$F:$F,"Lost"))/(COUNTIFS(SWISSW!$I:$I,MATCHUP!$A72,SWISSW!$J:$J,MATCHUP!BW$1)-COUNTIFS(SWISSW!$I:$I,MATCHUP!$A72,SWISSW!$J:$J,MATCHUP!BW$1,SWISSW!$F:$F,"Draw")+COUNTIFS(SWISSW!$I:$I,MATCHUP!BW$1,SWISSW!$J:$J,MATCHUP!$A72)-COUNTIFS(SWISSW!$I:$I,MATCHUP!BW$1,SWISSW!$J:$J,MATCHUP!$A72,SWISSW!$F:$F,"Draw")),"-")</f>
        <v>-</v>
      </c>
      <c r="BX72" s="5" t="str">
        <f ca="1">IFERROR((COUNTIFS(SWISSW!$I:$I,MATCHUP!$A72,SWISSW!$J:$J,MATCHUP!BX$1,SWISSW!$F:$F,"Won")+COUNTIFS(SWISSW!$I:$I,MATCHUP!BX$1,SWISSW!$J:$J,MATCHUP!$A72,SWISSW!$F:$F,"Lost"))/(COUNTIFS(SWISSW!$I:$I,MATCHUP!$A72,SWISSW!$J:$J,MATCHUP!BX$1)-COUNTIFS(SWISSW!$I:$I,MATCHUP!$A72,SWISSW!$J:$J,MATCHUP!BX$1,SWISSW!$F:$F,"Draw")+COUNTIFS(SWISSW!$I:$I,MATCHUP!BX$1,SWISSW!$J:$J,MATCHUP!$A72)-COUNTIFS(SWISSW!$I:$I,MATCHUP!BX$1,SWISSW!$J:$J,MATCHUP!$A72,SWISSW!$F:$F,"Draw")),"-")</f>
        <v>-</v>
      </c>
      <c r="BY72" s="5" t="str">
        <f ca="1">IFERROR((COUNTIFS(SWISSW!$I:$I,MATCHUP!$A72,SWISSW!$J:$J,MATCHUP!BY$1,SWISSW!$F:$F,"Won")+COUNTIFS(SWISSW!$I:$I,MATCHUP!BY$1,SWISSW!$J:$J,MATCHUP!$A72,SWISSW!$F:$F,"Lost"))/(COUNTIFS(SWISSW!$I:$I,MATCHUP!$A72,SWISSW!$J:$J,MATCHUP!BY$1)-COUNTIFS(SWISSW!$I:$I,MATCHUP!$A72,SWISSW!$J:$J,MATCHUP!BY$1,SWISSW!$F:$F,"Draw")+COUNTIFS(SWISSW!$I:$I,MATCHUP!BY$1,SWISSW!$J:$J,MATCHUP!$A72)-COUNTIFS(SWISSW!$I:$I,MATCHUP!BY$1,SWISSW!$J:$J,MATCHUP!$A72,SWISSW!$F:$F,"Draw")),"-")</f>
        <v>-</v>
      </c>
      <c r="BZ72" s="5" t="str">
        <f ca="1">IFERROR((COUNTIFS(SWISSW!$I:$I,MATCHUP!$A72,SWISSW!$J:$J,MATCHUP!BZ$1,SWISSW!$F:$F,"Won")+COUNTIFS(SWISSW!$I:$I,MATCHUP!BZ$1,SWISSW!$J:$J,MATCHUP!$A72,SWISSW!$F:$F,"Lost"))/(COUNTIFS(SWISSW!$I:$I,MATCHUP!$A72,SWISSW!$J:$J,MATCHUP!BZ$1)-COUNTIFS(SWISSW!$I:$I,MATCHUP!$A72,SWISSW!$J:$J,MATCHUP!BZ$1,SWISSW!$F:$F,"Draw")+COUNTIFS(SWISSW!$I:$I,MATCHUP!BZ$1,SWISSW!$J:$J,MATCHUP!$A72)-COUNTIFS(SWISSW!$I:$I,MATCHUP!BZ$1,SWISSW!$J:$J,MATCHUP!$A72,SWISSW!$F:$F,"Draw")),"-")</f>
        <v>-</v>
      </c>
      <c r="CA72" s="5" t="str">
        <f ca="1">IFERROR((COUNTIFS(SWISSW!$I:$I,MATCHUP!$A72,SWISSW!$J:$J,MATCHUP!CA$1,SWISSW!$F:$F,"Won")+COUNTIFS(SWISSW!$I:$I,MATCHUP!CA$1,SWISSW!$J:$J,MATCHUP!$A72,SWISSW!$F:$F,"Lost"))/(COUNTIFS(SWISSW!$I:$I,MATCHUP!$A72,SWISSW!$J:$J,MATCHUP!CA$1)-COUNTIFS(SWISSW!$I:$I,MATCHUP!$A72,SWISSW!$J:$J,MATCHUP!CA$1,SWISSW!$F:$F,"Draw")+COUNTIFS(SWISSW!$I:$I,MATCHUP!CA$1,SWISSW!$J:$J,MATCHUP!$A72)-COUNTIFS(SWISSW!$I:$I,MATCHUP!CA$1,SWISSW!$J:$J,MATCHUP!$A72,SWISSW!$F:$F,"Draw")),"-")</f>
        <v>-</v>
      </c>
      <c r="CB72" s="5" t="str">
        <f ca="1">IFERROR((COUNTIFS(SWISSW!$I:$I,MATCHUP!$A72,SWISSW!$J:$J,MATCHUP!CB$1,SWISSW!$F:$F,"Won")+COUNTIFS(SWISSW!$I:$I,MATCHUP!CB$1,SWISSW!$J:$J,MATCHUP!$A72,SWISSW!$F:$F,"Lost"))/(COUNTIFS(SWISSW!$I:$I,MATCHUP!$A72,SWISSW!$J:$J,MATCHUP!CB$1)-COUNTIFS(SWISSW!$I:$I,MATCHUP!$A72,SWISSW!$J:$J,MATCHUP!CB$1,SWISSW!$F:$F,"Draw")+COUNTIFS(SWISSW!$I:$I,MATCHUP!CB$1,SWISSW!$J:$J,MATCHUP!$A72)-COUNTIFS(SWISSW!$I:$I,MATCHUP!CB$1,SWISSW!$J:$J,MATCHUP!$A72,SWISSW!$F:$F,"Draw")),"-")</f>
        <v>-</v>
      </c>
      <c r="CC72" s="5" t="str">
        <f ca="1">IFERROR((COUNTIFS(SWISSW!$I:$I,MATCHUP!$A72,SWISSW!$J:$J,MATCHUP!CC$1,SWISSW!$F:$F,"Won")+COUNTIFS(SWISSW!$I:$I,MATCHUP!CC$1,SWISSW!$J:$J,MATCHUP!$A72,SWISSW!$F:$F,"Lost"))/(COUNTIFS(SWISSW!$I:$I,MATCHUP!$A72,SWISSW!$J:$J,MATCHUP!CC$1)-COUNTIFS(SWISSW!$I:$I,MATCHUP!$A72,SWISSW!$J:$J,MATCHUP!CC$1,SWISSW!$F:$F,"Draw")+COUNTIFS(SWISSW!$I:$I,MATCHUP!CC$1,SWISSW!$J:$J,MATCHUP!$A72)-COUNTIFS(SWISSW!$I:$I,MATCHUP!CC$1,SWISSW!$J:$J,MATCHUP!$A72,SWISSW!$F:$F,"Draw")),"-")</f>
        <v>-</v>
      </c>
      <c r="CD72" s="5" t="str">
        <f ca="1">IFERROR((COUNTIFS(SWISSW!$I:$I,MATCHUP!$A72,SWISSW!$J:$J,MATCHUP!CD$1,SWISSW!$F:$F,"Won")+COUNTIFS(SWISSW!$I:$I,MATCHUP!CD$1,SWISSW!$J:$J,MATCHUP!$A72,SWISSW!$F:$F,"Lost"))/(COUNTIFS(SWISSW!$I:$I,MATCHUP!$A72,SWISSW!$J:$J,MATCHUP!CD$1)-COUNTIFS(SWISSW!$I:$I,MATCHUP!$A72,SWISSW!$J:$J,MATCHUP!CD$1,SWISSW!$F:$F,"Draw")+COUNTIFS(SWISSW!$I:$I,MATCHUP!CD$1,SWISSW!$J:$J,MATCHUP!$A72)-COUNTIFS(SWISSW!$I:$I,MATCHUP!CD$1,SWISSW!$J:$J,MATCHUP!$A72,SWISSW!$F:$F,"Draw")),"-")</f>
        <v>-</v>
      </c>
      <c r="CE72" s="5" t="str">
        <f ca="1">IFERROR((COUNTIFS(SWISSW!$I:$I,MATCHUP!$A72,SWISSW!$J:$J,MATCHUP!CE$1,SWISSW!$F:$F,"Won")+COUNTIFS(SWISSW!$I:$I,MATCHUP!CE$1,SWISSW!$J:$J,MATCHUP!$A72,SWISSW!$F:$F,"Lost"))/(COUNTIFS(SWISSW!$I:$I,MATCHUP!$A72,SWISSW!$J:$J,MATCHUP!CE$1)-COUNTIFS(SWISSW!$I:$I,MATCHUP!$A72,SWISSW!$J:$J,MATCHUP!CE$1,SWISSW!$F:$F,"Draw")+COUNTIFS(SWISSW!$I:$I,MATCHUP!CE$1,SWISSW!$J:$J,MATCHUP!$A72)-COUNTIFS(SWISSW!$I:$I,MATCHUP!CE$1,SWISSW!$J:$J,MATCHUP!$A72,SWISSW!$F:$F,"Draw")),"-")</f>
        <v>-</v>
      </c>
      <c r="CF72" s="5" t="str">
        <f ca="1">IFERROR((COUNTIFS(SWISSW!$I:$I,MATCHUP!$A72,SWISSW!$J:$J,MATCHUP!CF$1,SWISSW!$F:$F,"Won")+COUNTIFS(SWISSW!$I:$I,MATCHUP!CF$1,SWISSW!$J:$J,MATCHUP!$A72,SWISSW!$F:$F,"Lost"))/(COUNTIFS(SWISSW!$I:$I,MATCHUP!$A72,SWISSW!$J:$J,MATCHUP!CF$1)-COUNTIFS(SWISSW!$I:$I,MATCHUP!$A72,SWISSW!$J:$J,MATCHUP!CF$1,SWISSW!$F:$F,"Draw")+COUNTIFS(SWISSW!$I:$I,MATCHUP!CF$1,SWISSW!$J:$J,MATCHUP!$A72)-COUNTIFS(SWISSW!$I:$I,MATCHUP!CF$1,SWISSW!$J:$J,MATCHUP!$A72,SWISSW!$F:$F,"Draw")),"-")</f>
        <v>-</v>
      </c>
      <c r="CG72" s="5" t="str">
        <f ca="1">IFERROR((COUNTIFS(SWISSW!$I:$I,MATCHUP!$A72,SWISSW!$J:$J,MATCHUP!CG$1,SWISSW!$F:$F,"Won")+COUNTIFS(SWISSW!$I:$I,MATCHUP!CG$1,SWISSW!$J:$J,MATCHUP!$A72,SWISSW!$F:$F,"Lost"))/(COUNTIFS(SWISSW!$I:$I,MATCHUP!$A72,SWISSW!$J:$J,MATCHUP!CG$1)-COUNTIFS(SWISSW!$I:$I,MATCHUP!$A72,SWISSW!$J:$J,MATCHUP!CG$1,SWISSW!$F:$F,"Draw")+COUNTIFS(SWISSW!$I:$I,MATCHUP!CG$1,SWISSW!$J:$J,MATCHUP!$A72)-COUNTIFS(SWISSW!$I:$I,MATCHUP!CG$1,SWISSW!$J:$J,MATCHUP!$A72,SWISSW!$F:$F,"Draw")),"-")</f>
        <v>-</v>
      </c>
      <c r="CH72" s="5" t="str">
        <f ca="1">IFERROR((COUNTIFS(SWISSW!$I:$I,MATCHUP!$A72,SWISSW!$J:$J,MATCHUP!CH$1,SWISSW!$F:$F,"Won")+COUNTIFS(SWISSW!$I:$I,MATCHUP!CH$1,SWISSW!$J:$J,MATCHUP!$A72,SWISSW!$F:$F,"Lost"))/(COUNTIFS(SWISSW!$I:$I,MATCHUP!$A72,SWISSW!$J:$J,MATCHUP!CH$1)-COUNTIFS(SWISSW!$I:$I,MATCHUP!$A72,SWISSW!$J:$J,MATCHUP!CH$1,SWISSW!$F:$F,"Draw")+COUNTIFS(SWISSW!$I:$I,MATCHUP!CH$1,SWISSW!$J:$J,MATCHUP!$A72)-COUNTIFS(SWISSW!$I:$I,MATCHUP!CH$1,SWISSW!$J:$J,MATCHUP!$A72,SWISSW!$F:$F,"Draw")),"-")</f>
        <v>-</v>
      </c>
      <c r="CI72" s="5" t="str">
        <f ca="1">IFERROR((COUNTIFS(SWISSW!$I:$I,MATCHUP!$A72,SWISSW!$J:$J,MATCHUP!CI$1,SWISSW!$F:$F,"Won")+COUNTIFS(SWISSW!$I:$I,MATCHUP!CI$1,SWISSW!$J:$J,MATCHUP!$A72,SWISSW!$F:$F,"Lost"))/(COUNTIFS(SWISSW!$I:$I,MATCHUP!$A72,SWISSW!$J:$J,MATCHUP!CI$1)-COUNTIFS(SWISSW!$I:$I,MATCHUP!$A72,SWISSW!$J:$J,MATCHUP!CI$1,SWISSW!$F:$F,"Draw")+COUNTIFS(SWISSW!$I:$I,MATCHUP!CI$1,SWISSW!$J:$J,MATCHUP!$A72)-COUNTIFS(SWISSW!$I:$I,MATCHUP!CI$1,SWISSW!$J:$J,MATCHUP!$A72,SWISSW!$F:$F,"Draw")),"-")</f>
        <v>-</v>
      </c>
      <c r="CJ72" s="5" t="str">
        <f ca="1">IFERROR((COUNTIFS(SWISSW!$I:$I,MATCHUP!$A72,SWISSW!$J:$J,MATCHUP!CJ$1,SWISSW!$F:$F,"Won")+COUNTIFS(SWISSW!$I:$I,MATCHUP!CJ$1,SWISSW!$J:$J,MATCHUP!$A72,SWISSW!$F:$F,"Lost"))/(COUNTIFS(SWISSW!$I:$I,MATCHUP!$A72,SWISSW!$J:$J,MATCHUP!CJ$1)-COUNTIFS(SWISSW!$I:$I,MATCHUP!$A72,SWISSW!$J:$J,MATCHUP!CJ$1,SWISSW!$F:$F,"Draw")+COUNTIFS(SWISSW!$I:$I,MATCHUP!CJ$1,SWISSW!$J:$J,MATCHUP!$A72)-COUNTIFS(SWISSW!$I:$I,MATCHUP!CJ$1,SWISSW!$J:$J,MATCHUP!$A72,SWISSW!$F:$F,"Draw")),"-")</f>
        <v>-</v>
      </c>
      <c r="CK72" s="5" t="str">
        <f ca="1">IFERROR((COUNTIFS(SWISSW!$I:$I,MATCHUP!$A72,SWISSW!$J:$J,MATCHUP!CK$1,SWISSW!$F:$F,"Won")+COUNTIFS(SWISSW!$I:$I,MATCHUP!CK$1,SWISSW!$J:$J,MATCHUP!$A72,SWISSW!$F:$F,"Lost"))/(COUNTIFS(SWISSW!$I:$I,MATCHUP!$A72,SWISSW!$J:$J,MATCHUP!CK$1)-COUNTIFS(SWISSW!$I:$I,MATCHUP!$A72,SWISSW!$J:$J,MATCHUP!CK$1,SWISSW!$F:$F,"Draw")+COUNTIFS(SWISSW!$I:$I,MATCHUP!CK$1,SWISSW!$J:$J,MATCHUP!$A72)-COUNTIFS(SWISSW!$I:$I,MATCHUP!CK$1,SWISSW!$J:$J,MATCHUP!$A72,SWISSW!$F:$F,"Draw")),"-")</f>
        <v>-</v>
      </c>
      <c r="CL72" s="5" t="str">
        <f ca="1">IFERROR((COUNTIFS(SWISSW!$I:$I,MATCHUP!$A72,SWISSW!$J:$J,MATCHUP!CL$1,SWISSW!$F:$F,"Won")+COUNTIFS(SWISSW!$I:$I,MATCHUP!CL$1,SWISSW!$J:$J,MATCHUP!$A72,SWISSW!$F:$F,"Lost"))/(COUNTIFS(SWISSW!$I:$I,MATCHUP!$A72,SWISSW!$J:$J,MATCHUP!CL$1)-COUNTIFS(SWISSW!$I:$I,MATCHUP!$A72,SWISSW!$J:$J,MATCHUP!CL$1,SWISSW!$F:$F,"Draw")+COUNTIFS(SWISSW!$I:$I,MATCHUP!CL$1,SWISSW!$J:$J,MATCHUP!$A72)-COUNTIFS(SWISSW!$I:$I,MATCHUP!CL$1,SWISSW!$J:$J,MATCHUP!$A72,SWISSW!$F:$F,"Draw")),"-")</f>
        <v>-</v>
      </c>
      <c r="CM72" s="5" t="str">
        <f ca="1">IFERROR((COUNTIFS(SWISSW!$I:$I,MATCHUP!$A72,SWISSW!$J:$J,MATCHUP!CM$1,SWISSW!$F:$F,"Won")+COUNTIFS(SWISSW!$I:$I,MATCHUP!CM$1,SWISSW!$J:$J,MATCHUP!$A72,SWISSW!$F:$F,"Lost"))/(COUNTIFS(SWISSW!$I:$I,MATCHUP!$A72,SWISSW!$J:$J,MATCHUP!CM$1)-COUNTIFS(SWISSW!$I:$I,MATCHUP!$A72,SWISSW!$J:$J,MATCHUP!CM$1,SWISSW!$F:$F,"Draw")+COUNTIFS(SWISSW!$I:$I,MATCHUP!CM$1,SWISSW!$J:$J,MATCHUP!$A72)-COUNTIFS(SWISSW!$I:$I,MATCHUP!CM$1,SWISSW!$J:$J,MATCHUP!$A72,SWISSW!$F:$F,"Draw")),"-")</f>
        <v>-</v>
      </c>
      <c r="CN72" s="5" t="str">
        <f ca="1">IFERROR((COUNTIFS(SWISSW!$I:$I,MATCHUP!$A72,SWISSW!$J:$J,MATCHUP!CN$1,SWISSW!$F:$F,"Won")+COUNTIFS(SWISSW!$I:$I,MATCHUP!CN$1,SWISSW!$J:$J,MATCHUP!$A72,SWISSW!$F:$F,"Lost"))/(COUNTIFS(SWISSW!$I:$I,MATCHUP!$A72,SWISSW!$J:$J,MATCHUP!CN$1)-COUNTIFS(SWISSW!$I:$I,MATCHUP!$A72,SWISSW!$J:$J,MATCHUP!CN$1,SWISSW!$F:$F,"Draw")+COUNTIFS(SWISSW!$I:$I,MATCHUP!CN$1,SWISSW!$J:$J,MATCHUP!$A72)-COUNTIFS(SWISSW!$I:$I,MATCHUP!CN$1,SWISSW!$J:$J,MATCHUP!$A72,SWISSW!$F:$F,"Draw")),"-")</f>
        <v>-</v>
      </c>
      <c r="CO72" s="5" t="str">
        <f ca="1">IFERROR((COUNTIFS(SWISSW!$I:$I,MATCHUP!$A72,SWISSW!$J:$J,MATCHUP!CO$1,SWISSW!$F:$F,"Won")+COUNTIFS(SWISSW!$I:$I,MATCHUP!CO$1,SWISSW!$J:$J,MATCHUP!$A72,SWISSW!$F:$F,"Lost"))/(COUNTIFS(SWISSW!$I:$I,MATCHUP!$A72,SWISSW!$J:$J,MATCHUP!CO$1)-COUNTIFS(SWISSW!$I:$I,MATCHUP!$A72,SWISSW!$J:$J,MATCHUP!CO$1,SWISSW!$F:$F,"Draw")+COUNTIFS(SWISSW!$I:$I,MATCHUP!CO$1,SWISSW!$J:$J,MATCHUP!$A72)-COUNTIFS(SWISSW!$I:$I,MATCHUP!CO$1,SWISSW!$J:$J,MATCHUP!$A72,SWISSW!$F:$F,"Draw")),"-")</f>
        <v>-</v>
      </c>
      <c r="CP72" s="5" t="str">
        <f ca="1">IFERROR((COUNTIFS(SWISSW!$I:$I,MATCHUP!$A72,SWISSW!$J:$J,MATCHUP!CP$1,SWISSW!$F:$F,"Won")+COUNTIFS(SWISSW!$I:$I,MATCHUP!CP$1,SWISSW!$J:$J,MATCHUP!$A72,SWISSW!$F:$F,"Lost"))/(COUNTIFS(SWISSW!$I:$I,MATCHUP!$A72,SWISSW!$J:$J,MATCHUP!CP$1)-COUNTIFS(SWISSW!$I:$I,MATCHUP!$A72,SWISSW!$J:$J,MATCHUP!CP$1,SWISSW!$F:$F,"Draw")+COUNTIFS(SWISSW!$I:$I,MATCHUP!CP$1,SWISSW!$J:$J,MATCHUP!$A72)-COUNTIFS(SWISSW!$I:$I,MATCHUP!CP$1,SWISSW!$J:$J,MATCHUP!$A72,SWISSW!$F:$F,"Draw")),"-")</f>
        <v>-</v>
      </c>
      <c r="CQ72" s="5" t="str">
        <f ca="1">IFERROR((COUNTIFS(SWISSW!$I:$I,MATCHUP!$A72,SWISSW!$J:$J,MATCHUP!CQ$1,SWISSW!$F:$F,"Won")+COUNTIFS(SWISSW!$I:$I,MATCHUP!CQ$1,SWISSW!$J:$J,MATCHUP!$A72,SWISSW!$F:$F,"Lost"))/(COUNTIFS(SWISSW!$I:$I,MATCHUP!$A72,SWISSW!$J:$J,MATCHUP!CQ$1)-COUNTIFS(SWISSW!$I:$I,MATCHUP!$A72,SWISSW!$J:$J,MATCHUP!CQ$1,SWISSW!$F:$F,"Draw")+COUNTIFS(SWISSW!$I:$I,MATCHUP!CQ$1,SWISSW!$J:$J,MATCHUP!$A72)-COUNTIFS(SWISSW!$I:$I,MATCHUP!CQ$1,SWISSW!$J:$J,MATCHUP!$A72,SWISSW!$F:$F,"Draw")),"-")</f>
        <v>-</v>
      </c>
      <c r="CR72" s="5" t="str">
        <f ca="1">IFERROR((COUNTIFS(SWISSW!$I:$I,MATCHUP!$A72,SWISSW!$J:$J,MATCHUP!CR$1,SWISSW!$F:$F,"Won")+COUNTIFS(SWISSW!$I:$I,MATCHUP!CR$1,SWISSW!$J:$J,MATCHUP!$A72,SWISSW!$F:$F,"Lost"))/(COUNTIFS(SWISSW!$I:$I,MATCHUP!$A72,SWISSW!$J:$J,MATCHUP!CR$1)-COUNTIFS(SWISSW!$I:$I,MATCHUP!$A72,SWISSW!$J:$J,MATCHUP!CR$1,SWISSW!$F:$F,"Draw")+COUNTIFS(SWISSW!$I:$I,MATCHUP!CR$1,SWISSW!$J:$J,MATCHUP!$A72)-COUNTIFS(SWISSW!$I:$I,MATCHUP!CR$1,SWISSW!$J:$J,MATCHUP!$A72,SWISSW!$F:$F,"Draw")),"-")</f>
        <v>-</v>
      </c>
      <c r="CS72" s="5" t="str">
        <f ca="1">IFERROR((COUNTIFS(SWISSW!$I:$I,MATCHUP!$A72,SWISSW!$J:$J,MATCHUP!CS$1,SWISSW!$F:$F,"Won")+COUNTIFS(SWISSW!$I:$I,MATCHUP!CS$1,SWISSW!$J:$J,MATCHUP!$A72,SWISSW!$F:$F,"Lost"))/(COUNTIFS(SWISSW!$I:$I,MATCHUP!$A72,SWISSW!$J:$J,MATCHUP!CS$1)-COUNTIFS(SWISSW!$I:$I,MATCHUP!$A72,SWISSW!$J:$J,MATCHUP!CS$1,SWISSW!$F:$F,"Draw")+COUNTIFS(SWISSW!$I:$I,MATCHUP!CS$1,SWISSW!$J:$J,MATCHUP!$A72)-COUNTIFS(SWISSW!$I:$I,MATCHUP!CS$1,SWISSW!$J:$J,MATCHUP!$A72,SWISSW!$F:$F,"Draw")),"-")</f>
        <v>-</v>
      </c>
      <c r="CT72" s="5" t="str">
        <f ca="1">IFERROR((COUNTIFS(SWISSW!$I:$I,MATCHUP!$A72,SWISSW!$J:$J,MATCHUP!CT$1,SWISSW!$F:$F,"Won")+COUNTIFS(SWISSW!$I:$I,MATCHUP!CT$1,SWISSW!$J:$J,MATCHUP!$A72,SWISSW!$F:$F,"Lost"))/(COUNTIFS(SWISSW!$I:$I,MATCHUP!$A72,SWISSW!$J:$J,MATCHUP!CT$1)-COUNTIFS(SWISSW!$I:$I,MATCHUP!$A72,SWISSW!$J:$J,MATCHUP!CT$1,SWISSW!$F:$F,"Draw")+COUNTIFS(SWISSW!$I:$I,MATCHUP!CT$1,SWISSW!$J:$J,MATCHUP!$A72)-COUNTIFS(SWISSW!$I:$I,MATCHUP!CT$1,SWISSW!$J:$J,MATCHUP!$A72,SWISSW!$F:$F,"Draw")),"-")</f>
        <v>-</v>
      </c>
      <c r="CU72" s="5" t="str">
        <f ca="1">IFERROR((COUNTIFS(SWISSW!$I:$I,MATCHUP!$A72,SWISSW!$J:$J,MATCHUP!CU$1,SWISSW!$F:$F,"Won")+COUNTIFS(SWISSW!$I:$I,MATCHUP!CU$1,SWISSW!$J:$J,MATCHUP!$A72,SWISSW!$F:$F,"Lost"))/(COUNTIFS(SWISSW!$I:$I,MATCHUP!$A72,SWISSW!$J:$J,MATCHUP!CU$1)-COUNTIFS(SWISSW!$I:$I,MATCHUP!$A72,SWISSW!$J:$J,MATCHUP!CU$1,SWISSW!$F:$F,"Draw")+COUNTIFS(SWISSW!$I:$I,MATCHUP!CU$1,SWISSW!$J:$J,MATCHUP!$A72)-COUNTIFS(SWISSW!$I:$I,MATCHUP!CU$1,SWISSW!$J:$J,MATCHUP!$A72,SWISSW!$F:$F,"Draw")),"-")</f>
        <v>-</v>
      </c>
      <c r="CV72" s="5" t="str">
        <f ca="1">IFERROR((COUNTIFS(SWISSW!$I:$I,MATCHUP!$A72,SWISSW!$J:$J,MATCHUP!CV$1,SWISSW!$F:$F,"Won")+COUNTIFS(SWISSW!$I:$I,MATCHUP!CV$1,SWISSW!$J:$J,MATCHUP!$A72,SWISSW!$F:$F,"Lost"))/(COUNTIFS(SWISSW!$I:$I,MATCHUP!$A72,SWISSW!$J:$J,MATCHUP!CV$1)-COUNTIFS(SWISSW!$I:$I,MATCHUP!$A72,SWISSW!$J:$J,MATCHUP!CV$1,SWISSW!$F:$F,"Draw")+COUNTIFS(SWISSW!$I:$I,MATCHUP!CV$1,SWISSW!$J:$J,MATCHUP!$A72)-COUNTIFS(SWISSW!$I:$I,MATCHUP!CV$1,SWISSW!$J:$J,MATCHUP!$A72,SWISSW!$F:$F,"Draw")),"-")</f>
        <v>-</v>
      </c>
    </row>
    <row r="73" spans="1:100" ht="55" customHeight="1" x14ac:dyDescent="0.3">
      <c r="A73" s="3" cm="1">
        <f t="array" aca="1" ref="A73" ca="1">INDIRECT(ADDRESS(ROW(),1,,1,"METABREAK"))</f>
        <v>0</v>
      </c>
      <c r="B73" s="5" t="str">
        <f ca="1">IFERROR((COUNTIFS(SWISSW!$I:$I,MATCHUP!$A73,SWISSW!$J:$J,MATCHUP!B$1,SWISSW!$F:$F,"Won")+COUNTIFS(SWISSW!$I:$I,MATCHUP!B$1,SWISSW!$J:$J,MATCHUP!$A73,SWISSW!$F:$F,"Lost"))/(COUNTIFS(SWISSW!$I:$I,MATCHUP!$A73,SWISSW!$J:$J,MATCHUP!B$1)-COUNTIFS(SWISSW!$I:$I,MATCHUP!$A73,SWISSW!$J:$J,MATCHUP!B$1,SWISSW!$F:$F,"Draw")+COUNTIFS(SWISSW!$I:$I,MATCHUP!B$1,SWISSW!$J:$J,MATCHUP!$A73)-COUNTIFS(SWISSW!$I:$I,MATCHUP!B$1,SWISSW!$J:$J,MATCHUP!$A73,SWISSW!$F:$F,"Draw")),"-")</f>
        <v>-</v>
      </c>
      <c r="C73" s="5" t="str">
        <f ca="1">IFERROR((COUNTIFS(SWISSW!$I:$I,MATCHUP!$A73,SWISSW!$J:$J,MATCHUP!C$1,SWISSW!$F:$F,"Won")+COUNTIFS(SWISSW!$I:$I,MATCHUP!C$1,SWISSW!$J:$J,MATCHUP!$A73,SWISSW!$F:$F,"Lost"))/(COUNTIFS(SWISSW!$I:$I,MATCHUP!$A73,SWISSW!$J:$J,MATCHUP!C$1)-COUNTIFS(SWISSW!$I:$I,MATCHUP!$A73,SWISSW!$J:$J,MATCHUP!C$1,SWISSW!$F:$F,"Draw")+COUNTIFS(SWISSW!$I:$I,MATCHUP!C$1,SWISSW!$J:$J,MATCHUP!$A73)-COUNTIFS(SWISSW!$I:$I,MATCHUP!C$1,SWISSW!$J:$J,MATCHUP!$A73,SWISSW!$F:$F,"Draw")),"-")</f>
        <v>-</v>
      </c>
      <c r="D73" s="5" t="str">
        <f ca="1">IFERROR((COUNTIFS(SWISSW!$I:$I,MATCHUP!$A73,SWISSW!$J:$J,MATCHUP!D$1,SWISSW!$F:$F,"Won")+COUNTIFS(SWISSW!$I:$I,MATCHUP!D$1,SWISSW!$J:$J,MATCHUP!$A73,SWISSW!$F:$F,"Lost"))/(COUNTIFS(SWISSW!$I:$I,MATCHUP!$A73,SWISSW!$J:$J,MATCHUP!D$1)-COUNTIFS(SWISSW!$I:$I,MATCHUP!$A73,SWISSW!$J:$J,MATCHUP!D$1,SWISSW!$F:$F,"Draw")+COUNTIFS(SWISSW!$I:$I,MATCHUP!D$1,SWISSW!$J:$J,MATCHUP!$A73)-COUNTIFS(SWISSW!$I:$I,MATCHUP!D$1,SWISSW!$J:$J,MATCHUP!$A73,SWISSW!$F:$F,"Draw")),"-")</f>
        <v>-</v>
      </c>
      <c r="E73" s="5" t="str">
        <f ca="1">IFERROR((COUNTIFS(SWISSW!$I:$I,MATCHUP!$A73,SWISSW!$J:$J,MATCHUP!E$1,SWISSW!$F:$F,"Won")+COUNTIFS(SWISSW!$I:$I,MATCHUP!E$1,SWISSW!$J:$J,MATCHUP!$A73,SWISSW!$F:$F,"Lost"))/(COUNTIFS(SWISSW!$I:$I,MATCHUP!$A73,SWISSW!$J:$J,MATCHUP!E$1)-COUNTIFS(SWISSW!$I:$I,MATCHUP!$A73,SWISSW!$J:$J,MATCHUP!E$1,SWISSW!$F:$F,"Draw")+COUNTIFS(SWISSW!$I:$I,MATCHUP!E$1,SWISSW!$J:$J,MATCHUP!$A73)-COUNTIFS(SWISSW!$I:$I,MATCHUP!E$1,SWISSW!$J:$J,MATCHUP!$A73,SWISSW!$F:$F,"Draw")),"-")</f>
        <v>-</v>
      </c>
      <c r="F73" s="5" t="str">
        <f ca="1">IFERROR((COUNTIFS(SWISSW!$I:$I,MATCHUP!$A73,SWISSW!$J:$J,MATCHUP!F$1,SWISSW!$F:$F,"Won")+COUNTIFS(SWISSW!$I:$I,MATCHUP!F$1,SWISSW!$J:$J,MATCHUP!$A73,SWISSW!$F:$F,"Lost"))/(COUNTIFS(SWISSW!$I:$I,MATCHUP!$A73,SWISSW!$J:$J,MATCHUP!F$1)-COUNTIFS(SWISSW!$I:$I,MATCHUP!$A73,SWISSW!$J:$J,MATCHUP!F$1,SWISSW!$F:$F,"Draw")+COUNTIFS(SWISSW!$I:$I,MATCHUP!F$1,SWISSW!$J:$J,MATCHUP!$A73)-COUNTIFS(SWISSW!$I:$I,MATCHUP!F$1,SWISSW!$J:$J,MATCHUP!$A73,SWISSW!$F:$F,"Draw")),"-")</f>
        <v>-</v>
      </c>
      <c r="G73" s="5" t="str">
        <f ca="1">IFERROR((COUNTIFS(SWISSW!$I:$I,MATCHUP!$A73,SWISSW!$J:$J,MATCHUP!G$1,SWISSW!$F:$F,"Won")+COUNTIFS(SWISSW!$I:$I,MATCHUP!G$1,SWISSW!$J:$J,MATCHUP!$A73,SWISSW!$F:$F,"Lost"))/(COUNTIFS(SWISSW!$I:$I,MATCHUP!$A73,SWISSW!$J:$J,MATCHUP!G$1)-COUNTIFS(SWISSW!$I:$I,MATCHUP!$A73,SWISSW!$J:$J,MATCHUP!G$1,SWISSW!$F:$F,"Draw")+COUNTIFS(SWISSW!$I:$I,MATCHUP!G$1,SWISSW!$J:$J,MATCHUP!$A73)-COUNTIFS(SWISSW!$I:$I,MATCHUP!G$1,SWISSW!$J:$J,MATCHUP!$A73,SWISSW!$F:$F,"Draw")),"-")</f>
        <v>-</v>
      </c>
      <c r="H73" s="5" t="str">
        <f ca="1">IFERROR((COUNTIFS(SWISSW!$I:$I,MATCHUP!$A73,SWISSW!$J:$J,MATCHUP!H$1,SWISSW!$F:$F,"Won")+COUNTIFS(SWISSW!$I:$I,MATCHUP!H$1,SWISSW!$J:$J,MATCHUP!$A73,SWISSW!$F:$F,"Lost"))/(COUNTIFS(SWISSW!$I:$I,MATCHUP!$A73,SWISSW!$J:$J,MATCHUP!H$1)-COUNTIFS(SWISSW!$I:$I,MATCHUP!$A73,SWISSW!$J:$J,MATCHUP!H$1,SWISSW!$F:$F,"Draw")+COUNTIFS(SWISSW!$I:$I,MATCHUP!H$1,SWISSW!$J:$J,MATCHUP!$A73)-COUNTIFS(SWISSW!$I:$I,MATCHUP!H$1,SWISSW!$J:$J,MATCHUP!$A73,SWISSW!$F:$F,"Draw")),"-")</f>
        <v>-</v>
      </c>
      <c r="I73" s="5" t="str">
        <f ca="1">IFERROR((COUNTIFS(SWISSW!$I:$I,MATCHUP!$A73,SWISSW!$J:$J,MATCHUP!I$1,SWISSW!$F:$F,"Won")+COUNTIFS(SWISSW!$I:$I,MATCHUP!I$1,SWISSW!$J:$J,MATCHUP!$A73,SWISSW!$F:$F,"Lost"))/(COUNTIFS(SWISSW!$I:$I,MATCHUP!$A73,SWISSW!$J:$J,MATCHUP!I$1)-COUNTIFS(SWISSW!$I:$I,MATCHUP!$A73,SWISSW!$J:$J,MATCHUP!I$1,SWISSW!$F:$F,"Draw")+COUNTIFS(SWISSW!$I:$I,MATCHUP!I$1,SWISSW!$J:$J,MATCHUP!$A73)-COUNTIFS(SWISSW!$I:$I,MATCHUP!I$1,SWISSW!$J:$J,MATCHUP!$A73,SWISSW!$F:$F,"Draw")),"-")</f>
        <v>-</v>
      </c>
      <c r="J73" s="5" t="str">
        <f ca="1">IFERROR((COUNTIFS(SWISSW!$I:$I,MATCHUP!$A73,SWISSW!$J:$J,MATCHUP!J$1,SWISSW!$F:$F,"Won")+COUNTIFS(SWISSW!$I:$I,MATCHUP!J$1,SWISSW!$J:$J,MATCHUP!$A73,SWISSW!$F:$F,"Lost"))/(COUNTIFS(SWISSW!$I:$I,MATCHUP!$A73,SWISSW!$J:$J,MATCHUP!J$1)-COUNTIFS(SWISSW!$I:$I,MATCHUP!$A73,SWISSW!$J:$J,MATCHUP!J$1,SWISSW!$F:$F,"Draw")+COUNTIFS(SWISSW!$I:$I,MATCHUP!J$1,SWISSW!$J:$J,MATCHUP!$A73)-COUNTIFS(SWISSW!$I:$I,MATCHUP!J$1,SWISSW!$J:$J,MATCHUP!$A73,SWISSW!$F:$F,"Draw")),"-")</f>
        <v>-</v>
      </c>
      <c r="K73" s="5" t="str">
        <f ca="1">IFERROR((COUNTIFS(SWISSW!$I:$I,MATCHUP!$A73,SWISSW!$J:$J,MATCHUP!K$1,SWISSW!$F:$F,"Won")+COUNTIFS(SWISSW!$I:$I,MATCHUP!K$1,SWISSW!$J:$J,MATCHUP!$A73,SWISSW!$F:$F,"Lost"))/(COUNTIFS(SWISSW!$I:$I,MATCHUP!$A73,SWISSW!$J:$J,MATCHUP!K$1)-COUNTIFS(SWISSW!$I:$I,MATCHUP!$A73,SWISSW!$J:$J,MATCHUP!K$1,SWISSW!$F:$F,"Draw")+COUNTIFS(SWISSW!$I:$I,MATCHUP!K$1,SWISSW!$J:$J,MATCHUP!$A73)-COUNTIFS(SWISSW!$I:$I,MATCHUP!K$1,SWISSW!$J:$J,MATCHUP!$A73,SWISSW!$F:$F,"Draw")),"-")</f>
        <v>-</v>
      </c>
      <c r="L73" s="5" t="str">
        <f ca="1">IFERROR((COUNTIFS(SWISSW!$I:$I,MATCHUP!$A73,SWISSW!$J:$J,MATCHUP!L$1,SWISSW!$F:$F,"Won")+COUNTIFS(SWISSW!$I:$I,MATCHUP!L$1,SWISSW!$J:$J,MATCHUP!$A73,SWISSW!$F:$F,"Lost"))/(COUNTIFS(SWISSW!$I:$I,MATCHUP!$A73,SWISSW!$J:$J,MATCHUP!L$1)-COUNTIFS(SWISSW!$I:$I,MATCHUP!$A73,SWISSW!$J:$J,MATCHUP!L$1,SWISSW!$F:$F,"Draw")+COUNTIFS(SWISSW!$I:$I,MATCHUP!L$1,SWISSW!$J:$J,MATCHUP!$A73)-COUNTIFS(SWISSW!$I:$I,MATCHUP!L$1,SWISSW!$J:$J,MATCHUP!$A73,SWISSW!$F:$F,"Draw")),"-")</f>
        <v>-</v>
      </c>
      <c r="M73" s="5" t="str">
        <f ca="1">IFERROR((COUNTIFS(SWISSW!$I:$I,MATCHUP!$A73,SWISSW!$J:$J,MATCHUP!M$1,SWISSW!$F:$F,"Won")+COUNTIFS(SWISSW!$I:$I,MATCHUP!M$1,SWISSW!$J:$J,MATCHUP!$A73,SWISSW!$F:$F,"Lost"))/(COUNTIFS(SWISSW!$I:$I,MATCHUP!$A73,SWISSW!$J:$J,MATCHUP!M$1)-COUNTIFS(SWISSW!$I:$I,MATCHUP!$A73,SWISSW!$J:$J,MATCHUP!M$1,SWISSW!$F:$F,"Draw")+COUNTIFS(SWISSW!$I:$I,MATCHUP!M$1,SWISSW!$J:$J,MATCHUP!$A73)-COUNTIFS(SWISSW!$I:$I,MATCHUP!M$1,SWISSW!$J:$J,MATCHUP!$A73,SWISSW!$F:$F,"Draw")),"-")</f>
        <v>-</v>
      </c>
      <c r="N73" s="5" t="str">
        <f ca="1">IFERROR((COUNTIFS(SWISSW!$I:$I,MATCHUP!$A73,SWISSW!$J:$J,MATCHUP!N$1,SWISSW!$F:$F,"Won")+COUNTIFS(SWISSW!$I:$I,MATCHUP!N$1,SWISSW!$J:$J,MATCHUP!$A73,SWISSW!$F:$F,"Lost"))/(COUNTIFS(SWISSW!$I:$I,MATCHUP!$A73,SWISSW!$J:$J,MATCHUP!N$1)-COUNTIFS(SWISSW!$I:$I,MATCHUP!$A73,SWISSW!$J:$J,MATCHUP!N$1,SWISSW!$F:$F,"Draw")+COUNTIFS(SWISSW!$I:$I,MATCHUP!N$1,SWISSW!$J:$J,MATCHUP!$A73)-COUNTIFS(SWISSW!$I:$I,MATCHUP!N$1,SWISSW!$J:$J,MATCHUP!$A73,SWISSW!$F:$F,"Draw")),"-")</f>
        <v>-</v>
      </c>
      <c r="O73" s="5" t="str">
        <f ca="1">IFERROR((COUNTIFS(SWISSW!$I:$I,MATCHUP!$A73,SWISSW!$J:$J,MATCHUP!O$1,SWISSW!$F:$F,"Won")+COUNTIFS(SWISSW!$I:$I,MATCHUP!O$1,SWISSW!$J:$J,MATCHUP!$A73,SWISSW!$F:$F,"Lost"))/(COUNTIFS(SWISSW!$I:$I,MATCHUP!$A73,SWISSW!$J:$J,MATCHUP!O$1)-COUNTIFS(SWISSW!$I:$I,MATCHUP!$A73,SWISSW!$J:$J,MATCHUP!O$1,SWISSW!$F:$F,"Draw")+COUNTIFS(SWISSW!$I:$I,MATCHUP!O$1,SWISSW!$J:$J,MATCHUP!$A73)-COUNTIFS(SWISSW!$I:$I,MATCHUP!O$1,SWISSW!$J:$J,MATCHUP!$A73,SWISSW!$F:$F,"Draw")),"-")</f>
        <v>-</v>
      </c>
      <c r="P73" s="5" t="str">
        <f ca="1">IFERROR((COUNTIFS(SWISSW!$I:$I,MATCHUP!$A73,SWISSW!$J:$J,MATCHUP!P$1,SWISSW!$F:$F,"Won")+COUNTIFS(SWISSW!$I:$I,MATCHUP!P$1,SWISSW!$J:$J,MATCHUP!$A73,SWISSW!$F:$F,"Lost"))/(COUNTIFS(SWISSW!$I:$I,MATCHUP!$A73,SWISSW!$J:$J,MATCHUP!P$1)-COUNTIFS(SWISSW!$I:$I,MATCHUP!$A73,SWISSW!$J:$J,MATCHUP!P$1,SWISSW!$F:$F,"Draw")+COUNTIFS(SWISSW!$I:$I,MATCHUP!P$1,SWISSW!$J:$J,MATCHUP!$A73)-COUNTIFS(SWISSW!$I:$I,MATCHUP!P$1,SWISSW!$J:$J,MATCHUP!$A73,SWISSW!$F:$F,"Draw")),"-")</f>
        <v>-</v>
      </c>
      <c r="Q73" s="5" t="str">
        <f ca="1">IFERROR((COUNTIFS(SWISSW!$I:$I,MATCHUP!$A73,SWISSW!$J:$J,MATCHUP!Q$1,SWISSW!$F:$F,"Won")+COUNTIFS(SWISSW!$I:$I,MATCHUP!Q$1,SWISSW!$J:$J,MATCHUP!$A73,SWISSW!$F:$F,"Lost"))/(COUNTIFS(SWISSW!$I:$I,MATCHUP!$A73,SWISSW!$J:$J,MATCHUP!Q$1)-COUNTIFS(SWISSW!$I:$I,MATCHUP!$A73,SWISSW!$J:$J,MATCHUP!Q$1,SWISSW!$F:$F,"Draw")+COUNTIFS(SWISSW!$I:$I,MATCHUP!Q$1,SWISSW!$J:$J,MATCHUP!$A73)-COUNTIFS(SWISSW!$I:$I,MATCHUP!Q$1,SWISSW!$J:$J,MATCHUP!$A73,SWISSW!$F:$F,"Draw")),"-")</f>
        <v>-</v>
      </c>
      <c r="R73" s="5" t="str">
        <f ca="1">IFERROR((COUNTIFS(SWISSW!$I:$I,MATCHUP!$A73,SWISSW!$J:$J,MATCHUP!R$1,SWISSW!$F:$F,"Won")+COUNTIFS(SWISSW!$I:$I,MATCHUP!R$1,SWISSW!$J:$J,MATCHUP!$A73,SWISSW!$F:$F,"Lost"))/(COUNTIFS(SWISSW!$I:$I,MATCHUP!$A73,SWISSW!$J:$J,MATCHUP!R$1)-COUNTIFS(SWISSW!$I:$I,MATCHUP!$A73,SWISSW!$J:$J,MATCHUP!R$1,SWISSW!$F:$F,"Draw")+COUNTIFS(SWISSW!$I:$I,MATCHUP!R$1,SWISSW!$J:$J,MATCHUP!$A73)-COUNTIFS(SWISSW!$I:$I,MATCHUP!R$1,SWISSW!$J:$J,MATCHUP!$A73,SWISSW!$F:$F,"Draw")),"-")</f>
        <v>-</v>
      </c>
      <c r="S73" s="5" t="str">
        <f ca="1">IFERROR((COUNTIFS(SWISSW!$I:$I,MATCHUP!$A73,SWISSW!$J:$J,MATCHUP!S$1,SWISSW!$F:$F,"Won")+COUNTIFS(SWISSW!$I:$I,MATCHUP!S$1,SWISSW!$J:$J,MATCHUP!$A73,SWISSW!$F:$F,"Lost"))/(COUNTIFS(SWISSW!$I:$I,MATCHUP!$A73,SWISSW!$J:$J,MATCHUP!S$1)-COUNTIFS(SWISSW!$I:$I,MATCHUP!$A73,SWISSW!$J:$J,MATCHUP!S$1,SWISSW!$F:$F,"Draw")+COUNTIFS(SWISSW!$I:$I,MATCHUP!S$1,SWISSW!$J:$J,MATCHUP!$A73)-COUNTIFS(SWISSW!$I:$I,MATCHUP!S$1,SWISSW!$J:$J,MATCHUP!$A73,SWISSW!$F:$F,"Draw")),"-")</f>
        <v>-</v>
      </c>
      <c r="T73" s="5" t="str">
        <f ca="1">IFERROR((COUNTIFS(SWISSW!$I:$I,MATCHUP!$A73,SWISSW!$J:$J,MATCHUP!T$1,SWISSW!$F:$F,"Won")+COUNTIFS(SWISSW!$I:$I,MATCHUP!T$1,SWISSW!$J:$J,MATCHUP!$A73,SWISSW!$F:$F,"Lost"))/(COUNTIFS(SWISSW!$I:$I,MATCHUP!$A73,SWISSW!$J:$J,MATCHUP!T$1)-COUNTIFS(SWISSW!$I:$I,MATCHUP!$A73,SWISSW!$J:$J,MATCHUP!T$1,SWISSW!$F:$F,"Draw")+COUNTIFS(SWISSW!$I:$I,MATCHUP!T$1,SWISSW!$J:$J,MATCHUP!$A73)-COUNTIFS(SWISSW!$I:$I,MATCHUP!T$1,SWISSW!$J:$J,MATCHUP!$A73,SWISSW!$F:$F,"Draw")),"-")</f>
        <v>-</v>
      </c>
      <c r="U73" s="5" t="str">
        <f ca="1">IFERROR((COUNTIFS(SWISSW!$I:$I,MATCHUP!$A73,SWISSW!$J:$J,MATCHUP!U$1,SWISSW!$F:$F,"Won")+COUNTIFS(SWISSW!$I:$I,MATCHUP!U$1,SWISSW!$J:$J,MATCHUP!$A73,SWISSW!$F:$F,"Lost"))/(COUNTIFS(SWISSW!$I:$I,MATCHUP!$A73,SWISSW!$J:$J,MATCHUP!U$1)-COUNTIFS(SWISSW!$I:$I,MATCHUP!$A73,SWISSW!$J:$J,MATCHUP!U$1,SWISSW!$F:$F,"Draw")+COUNTIFS(SWISSW!$I:$I,MATCHUP!U$1,SWISSW!$J:$J,MATCHUP!$A73)-COUNTIFS(SWISSW!$I:$I,MATCHUP!U$1,SWISSW!$J:$J,MATCHUP!$A73,SWISSW!$F:$F,"Draw")),"-")</f>
        <v>-</v>
      </c>
      <c r="V73" s="5" t="str">
        <f ca="1">IFERROR((COUNTIFS(SWISSW!$I:$I,MATCHUP!$A73,SWISSW!$J:$J,MATCHUP!V$1,SWISSW!$F:$F,"Won")+COUNTIFS(SWISSW!$I:$I,MATCHUP!V$1,SWISSW!$J:$J,MATCHUP!$A73,SWISSW!$F:$F,"Lost"))/(COUNTIFS(SWISSW!$I:$I,MATCHUP!$A73,SWISSW!$J:$J,MATCHUP!V$1)-COUNTIFS(SWISSW!$I:$I,MATCHUP!$A73,SWISSW!$J:$J,MATCHUP!V$1,SWISSW!$F:$F,"Draw")+COUNTIFS(SWISSW!$I:$I,MATCHUP!V$1,SWISSW!$J:$J,MATCHUP!$A73)-COUNTIFS(SWISSW!$I:$I,MATCHUP!V$1,SWISSW!$J:$J,MATCHUP!$A73,SWISSW!$F:$F,"Draw")),"-")</f>
        <v>-</v>
      </c>
      <c r="W73" s="5" t="str">
        <f ca="1">IFERROR((COUNTIFS(SWISSW!$I:$I,MATCHUP!$A73,SWISSW!$J:$J,MATCHUP!W$1,SWISSW!$F:$F,"Won")+COUNTIFS(SWISSW!$I:$I,MATCHUP!W$1,SWISSW!$J:$J,MATCHUP!$A73,SWISSW!$F:$F,"Lost"))/(COUNTIFS(SWISSW!$I:$I,MATCHUP!$A73,SWISSW!$J:$J,MATCHUP!W$1)-COUNTIFS(SWISSW!$I:$I,MATCHUP!$A73,SWISSW!$J:$J,MATCHUP!W$1,SWISSW!$F:$F,"Draw")+COUNTIFS(SWISSW!$I:$I,MATCHUP!W$1,SWISSW!$J:$J,MATCHUP!$A73)-COUNTIFS(SWISSW!$I:$I,MATCHUP!W$1,SWISSW!$J:$J,MATCHUP!$A73,SWISSW!$F:$F,"Draw")),"-")</f>
        <v>-</v>
      </c>
      <c r="X73" s="5" t="str">
        <f ca="1">IFERROR((COUNTIFS(SWISSW!$I:$I,MATCHUP!$A73,SWISSW!$J:$J,MATCHUP!X$1,SWISSW!$F:$F,"Won")+COUNTIFS(SWISSW!$I:$I,MATCHUP!X$1,SWISSW!$J:$J,MATCHUP!$A73,SWISSW!$F:$F,"Lost"))/(COUNTIFS(SWISSW!$I:$I,MATCHUP!$A73,SWISSW!$J:$J,MATCHUP!X$1)-COUNTIFS(SWISSW!$I:$I,MATCHUP!$A73,SWISSW!$J:$J,MATCHUP!X$1,SWISSW!$F:$F,"Draw")+COUNTIFS(SWISSW!$I:$I,MATCHUP!X$1,SWISSW!$J:$J,MATCHUP!$A73)-COUNTIFS(SWISSW!$I:$I,MATCHUP!X$1,SWISSW!$J:$J,MATCHUP!$A73,SWISSW!$F:$F,"Draw")),"-")</f>
        <v>-</v>
      </c>
      <c r="Y73" s="5" t="str">
        <f ca="1">IFERROR((COUNTIFS(SWISSW!$I:$I,MATCHUP!$A73,SWISSW!$J:$J,MATCHUP!Y$1,SWISSW!$F:$F,"Won")+COUNTIFS(SWISSW!$I:$I,MATCHUP!Y$1,SWISSW!$J:$J,MATCHUP!$A73,SWISSW!$F:$F,"Lost"))/(COUNTIFS(SWISSW!$I:$I,MATCHUP!$A73,SWISSW!$J:$J,MATCHUP!Y$1)-COUNTIFS(SWISSW!$I:$I,MATCHUP!$A73,SWISSW!$J:$J,MATCHUP!Y$1,SWISSW!$F:$F,"Draw")+COUNTIFS(SWISSW!$I:$I,MATCHUP!Y$1,SWISSW!$J:$J,MATCHUP!$A73)-COUNTIFS(SWISSW!$I:$I,MATCHUP!Y$1,SWISSW!$J:$J,MATCHUP!$A73,SWISSW!$F:$F,"Draw")),"-")</f>
        <v>-</v>
      </c>
      <c r="Z73" s="5" t="str">
        <f ca="1">IFERROR((COUNTIFS(SWISSW!$I:$I,MATCHUP!$A73,SWISSW!$J:$J,MATCHUP!Z$1,SWISSW!$F:$F,"Won")+COUNTIFS(SWISSW!$I:$I,MATCHUP!Z$1,SWISSW!$J:$J,MATCHUP!$A73,SWISSW!$F:$F,"Lost"))/(COUNTIFS(SWISSW!$I:$I,MATCHUP!$A73,SWISSW!$J:$J,MATCHUP!Z$1)-COUNTIFS(SWISSW!$I:$I,MATCHUP!$A73,SWISSW!$J:$J,MATCHUP!Z$1,SWISSW!$F:$F,"Draw")+COUNTIFS(SWISSW!$I:$I,MATCHUP!Z$1,SWISSW!$J:$J,MATCHUP!$A73)-COUNTIFS(SWISSW!$I:$I,MATCHUP!Z$1,SWISSW!$J:$J,MATCHUP!$A73,SWISSW!$F:$F,"Draw")),"-")</f>
        <v>-</v>
      </c>
      <c r="AA73" s="5" t="str">
        <f ca="1">IFERROR((COUNTIFS(SWISSW!$I:$I,MATCHUP!$A73,SWISSW!$J:$J,MATCHUP!AA$1,SWISSW!$F:$F,"Won")+COUNTIFS(SWISSW!$I:$I,MATCHUP!AA$1,SWISSW!$J:$J,MATCHUP!$A73,SWISSW!$F:$F,"Lost"))/(COUNTIFS(SWISSW!$I:$I,MATCHUP!$A73,SWISSW!$J:$J,MATCHUP!AA$1)-COUNTIFS(SWISSW!$I:$I,MATCHUP!$A73,SWISSW!$J:$J,MATCHUP!AA$1,SWISSW!$F:$F,"Draw")+COUNTIFS(SWISSW!$I:$I,MATCHUP!AA$1,SWISSW!$J:$J,MATCHUP!$A73)-COUNTIFS(SWISSW!$I:$I,MATCHUP!AA$1,SWISSW!$J:$J,MATCHUP!$A73,SWISSW!$F:$F,"Draw")),"-")</f>
        <v>-</v>
      </c>
      <c r="AB73" s="5" t="str">
        <f ca="1">IFERROR((COUNTIFS(SWISSW!$I:$I,MATCHUP!$A73,SWISSW!$J:$J,MATCHUP!AB$1,SWISSW!$F:$F,"Won")+COUNTIFS(SWISSW!$I:$I,MATCHUP!AB$1,SWISSW!$J:$J,MATCHUP!$A73,SWISSW!$F:$F,"Lost"))/(COUNTIFS(SWISSW!$I:$I,MATCHUP!$A73,SWISSW!$J:$J,MATCHUP!AB$1)-COUNTIFS(SWISSW!$I:$I,MATCHUP!$A73,SWISSW!$J:$J,MATCHUP!AB$1,SWISSW!$F:$F,"Draw")+COUNTIFS(SWISSW!$I:$I,MATCHUP!AB$1,SWISSW!$J:$J,MATCHUP!$A73)-COUNTIFS(SWISSW!$I:$I,MATCHUP!AB$1,SWISSW!$J:$J,MATCHUP!$A73,SWISSW!$F:$F,"Draw")),"-")</f>
        <v>-</v>
      </c>
      <c r="AC73" s="5" t="str">
        <f ca="1">IFERROR((COUNTIFS(SWISSW!$I:$I,MATCHUP!$A73,SWISSW!$J:$J,MATCHUP!AC$1,SWISSW!$F:$F,"Won")+COUNTIFS(SWISSW!$I:$I,MATCHUP!AC$1,SWISSW!$J:$J,MATCHUP!$A73,SWISSW!$F:$F,"Lost"))/(COUNTIFS(SWISSW!$I:$I,MATCHUP!$A73,SWISSW!$J:$J,MATCHUP!AC$1)-COUNTIFS(SWISSW!$I:$I,MATCHUP!$A73,SWISSW!$J:$J,MATCHUP!AC$1,SWISSW!$F:$F,"Draw")+COUNTIFS(SWISSW!$I:$I,MATCHUP!AC$1,SWISSW!$J:$J,MATCHUP!$A73)-COUNTIFS(SWISSW!$I:$I,MATCHUP!AC$1,SWISSW!$J:$J,MATCHUP!$A73,SWISSW!$F:$F,"Draw")),"-")</f>
        <v>-</v>
      </c>
      <c r="AD73" s="5" t="str">
        <f ca="1">IFERROR((COUNTIFS(SWISSW!$I:$I,MATCHUP!$A73,SWISSW!$J:$J,MATCHUP!AD$1,SWISSW!$F:$F,"Won")+COUNTIFS(SWISSW!$I:$I,MATCHUP!AD$1,SWISSW!$J:$J,MATCHUP!$A73,SWISSW!$F:$F,"Lost"))/(COUNTIFS(SWISSW!$I:$I,MATCHUP!$A73,SWISSW!$J:$J,MATCHUP!AD$1)-COUNTIFS(SWISSW!$I:$I,MATCHUP!$A73,SWISSW!$J:$J,MATCHUP!AD$1,SWISSW!$F:$F,"Draw")+COUNTIFS(SWISSW!$I:$I,MATCHUP!AD$1,SWISSW!$J:$J,MATCHUP!$A73)-COUNTIFS(SWISSW!$I:$I,MATCHUP!AD$1,SWISSW!$J:$J,MATCHUP!$A73,SWISSW!$F:$F,"Draw")),"-")</f>
        <v>-</v>
      </c>
      <c r="AE73" s="5" t="str">
        <f ca="1">IFERROR((COUNTIFS(SWISSW!$I:$I,MATCHUP!$A73,SWISSW!$J:$J,MATCHUP!AE$1,SWISSW!$F:$F,"Won")+COUNTIFS(SWISSW!$I:$I,MATCHUP!AE$1,SWISSW!$J:$J,MATCHUP!$A73,SWISSW!$F:$F,"Lost"))/(COUNTIFS(SWISSW!$I:$I,MATCHUP!$A73,SWISSW!$J:$J,MATCHUP!AE$1)-COUNTIFS(SWISSW!$I:$I,MATCHUP!$A73,SWISSW!$J:$J,MATCHUP!AE$1,SWISSW!$F:$F,"Draw")+COUNTIFS(SWISSW!$I:$I,MATCHUP!AE$1,SWISSW!$J:$J,MATCHUP!$A73)-COUNTIFS(SWISSW!$I:$I,MATCHUP!AE$1,SWISSW!$J:$J,MATCHUP!$A73,SWISSW!$F:$F,"Draw")),"-")</f>
        <v>-</v>
      </c>
      <c r="AF73" s="5" t="str">
        <f ca="1">IFERROR((COUNTIFS(SWISSW!$I:$I,MATCHUP!$A73,SWISSW!$J:$J,MATCHUP!AF$1,SWISSW!$F:$F,"Won")+COUNTIFS(SWISSW!$I:$I,MATCHUP!AF$1,SWISSW!$J:$J,MATCHUP!$A73,SWISSW!$F:$F,"Lost"))/(COUNTIFS(SWISSW!$I:$I,MATCHUP!$A73,SWISSW!$J:$J,MATCHUP!AF$1)-COUNTIFS(SWISSW!$I:$I,MATCHUP!$A73,SWISSW!$J:$J,MATCHUP!AF$1,SWISSW!$F:$F,"Draw")+COUNTIFS(SWISSW!$I:$I,MATCHUP!AF$1,SWISSW!$J:$J,MATCHUP!$A73)-COUNTIFS(SWISSW!$I:$I,MATCHUP!AF$1,SWISSW!$J:$J,MATCHUP!$A73,SWISSW!$F:$F,"Draw")),"-")</f>
        <v>-</v>
      </c>
      <c r="AG73" s="5" t="str">
        <f ca="1">IFERROR((COUNTIFS(SWISSW!$I:$I,MATCHUP!$A73,SWISSW!$J:$J,MATCHUP!AG$1,SWISSW!$F:$F,"Won")+COUNTIFS(SWISSW!$I:$I,MATCHUP!AG$1,SWISSW!$J:$J,MATCHUP!$A73,SWISSW!$F:$F,"Lost"))/(COUNTIFS(SWISSW!$I:$I,MATCHUP!$A73,SWISSW!$J:$J,MATCHUP!AG$1)-COUNTIFS(SWISSW!$I:$I,MATCHUP!$A73,SWISSW!$J:$J,MATCHUP!AG$1,SWISSW!$F:$F,"Draw")+COUNTIFS(SWISSW!$I:$I,MATCHUP!AG$1,SWISSW!$J:$J,MATCHUP!$A73)-COUNTIFS(SWISSW!$I:$I,MATCHUP!AG$1,SWISSW!$J:$J,MATCHUP!$A73,SWISSW!$F:$F,"Draw")),"-")</f>
        <v>-</v>
      </c>
      <c r="AH73" s="5" t="str">
        <f ca="1">IFERROR((COUNTIFS(SWISSW!$I:$I,MATCHUP!$A73,SWISSW!$J:$J,MATCHUP!AH$1,SWISSW!$F:$F,"Won")+COUNTIFS(SWISSW!$I:$I,MATCHUP!AH$1,SWISSW!$J:$J,MATCHUP!$A73,SWISSW!$F:$F,"Lost"))/(COUNTIFS(SWISSW!$I:$I,MATCHUP!$A73,SWISSW!$J:$J,MATCHUP!AH$1)-COUNTIFS(SWISSW!$I:$I,MATCHUP!$A73,SWISSW!$J:$J,MATCHUP!AH$1,SWISSW!$F:$F,"Draw")+COUNTIFS(SWISSW!$I:$I,MATCHUP!AH$1,SWISSW!$J:$J,MATCHUP!$A73)-COUNTIFS(SWISSW!$I:$I,MATCHUP!AH$1,SWISSW!$J:$J,MATCHUP!$A73,SWISSW!$F:$F,"Draw")),"-")</f>
        <v>-</v>
      </c>
      <c r="AI73" s="5" t="str">
        <f ca="1">IFERROR((COUNTIFS(SWISSW!$I:$I,MATCHUP!$A73,SWISSW!$J:$J,MATCHUP!AI$1,SWISSW!$F:$F,"Won")+COUNTIFS(SWISSW!$I:$I,MATCHUP!AI$1,SWISSW!$J:$J,MATCHUP!$A73,SWISSW!$F:$F,"Lost"))/(COUNTIFS(SWISSW!$I:$I,MATCHUP!$A73,SWISSW!$J:$J,MATCHUP!AI$1)-COUNTIFS(SWISSW!$I:$I,MATCHUP!$A73,SWISSW!$J:$J,MATCHUP!AI$1,SWISSW!$F:$F,"Draw")+COUNTIFS(SWISSW!$I:$I,MATCHUP!AI$1,SWISSW!$J:$J,MATCHUP!$A73)-COUNTIFS(SWISSW!$I:$I,MATCHUP!AI$1,SWISSW!$J:$J,MATCHUP!$A73,SWISSW!$F:$F,"Draw")),"-")</f>
        <v>-</v>
      </c>
      <c r="AJ73" s="5" t="str">
        <f ca="1">IFERROR((COUNTIFS(SWISSW!$I:$I,MATCHUP!$A73,SWISSW!$J:$J,MATCHUP!AJ$1,SWISSW!$F:$F,"Won")+COUNTIFS(SWISSW!$I:$I,MATCHUP!AJ$1,SWISSW!$J:$J,MATCHUP!$A73,SWISSW!$F:$F,"Lost"))/(COUNTIFS(SWISSW!$I:$I,MATCHUP!$A73,SWISSW!$J:$J,MATCHUP!AJ$1)-COUNTIFS(SWISSW!$I:$I,MATCHUP!$A73,SWISSW!$J:$J,MATCHUP!AJ$1,SWISSW!$F:$F,"Draw")+COUNTIFS(SWISSW!$I:$I,MATCHUP!AJ$1,SWISSW!$J:$J,MATCHUP!$A73)-COUNTIFS(SWISSW!$I:$I,MATCHUP!AJ$1,SWISSW!$J:$J,MATCHUP!$A73,SWISSW!$F:$F,"Draw")),"-")</f>
        <v>-</v>
      </c>
      <c r="AK73" s="5" t="str">
        <f ca="1">IFERROR((COUNTIFS(SWISSW!$I:$I,MATCHUP!$A73,SWISSW!$J:$J,MATCHUP!AK$1,SWISSW!$F:$F,"Won")+COUNTIFS(SWISSW!$I:$I,MATCHUP!AK$1,SWISSW!$J:$J,MATCHUP!$A73,SWISSW!$F:$F,"Lost"))/(COUNTIFS(SWISSW!$I:$I,MATCHUP!$A73,SWISSW!$J:$J,MATCHUP!AK$1)-COUNTIFS(SWISSW!$I:$I,MATCHUP!$A73,SWISSW!$J:$J,MATCHUP!AK$1,SWISSW!$F:$F,"Draw")+COUNTIFS(SWISSW!$I:$I,MATCHUP!AK$1,SWISSW!$J:$J,MATCHUP!$A73)-COUNTIFS(SWISSW!$I:$I,MATCHUP!AK$1,SWISSW!$J:$J,MATCHUP!$A73,SWISSW!$F:$F,"Draw")),"-")</f>
        <v>-</v>
      </c>
      <c r="AL73" s="5" t="str">
        <f ca="1">IFERROR((COUNTIFS(SWISSW!$I:$I,MATCHUP!$A73,SWISSW!$J:$J,MATCHUP!AL$1,SWISSW!$F:$F,"Won")+COUNTIFS(SWISSW!$I:$I,MATCHUP!AL$1,SWISSW!$J:$J,MATCHUP!$A73,SWISSW!$F:$F,"Lost"))/(COUNTIFS(SWISSW!$I:$I,MATCHUP!$A73,SWISSW!$J:$J,MATCHUP!AL$1)-COUNTIFS(SWISSW!$I:$I,MATCHUP!$A73,SWISSW!$J:$J,MATCHUP!AL$1,SWISSW!$F:$F,"Draw")+COUNTIFS(SWISSW!$I:$I,MATCHUP!AL$1,SWISSW!$J:$J,MATCHUP!$A73)-COUNTIFS(SWISSW!$I:$I,MATCHUP!AL$1,SWISSW!$J:$J,MATCHUP!$A73,SWISSW!$F:$F,"Draw")),"-")</f>
        <v>-</v>
      </c>
      <c r="AM73" s="5" t="str">
        <f ca="1">IFERROR((COUNTIFS(SWISSW!$I:$I,MATCHUP!$A73,SWISSW!$J:$J,MATCHUP!AM$1,SWISSW!$F:$F,"Won")+COUNTIFS(SWISSW!$I:$I,MATCHUP!AM$1,SWISSW!$J:$J,MATCHUP!$A73,SWISSW!$F:$F,"Lost"))/(COUNTIFS(SWISSW!$I:$I,MATCHUP!$A73,SWISSW!$J:$J,MATCHUP!AM$1)-COUNTIFS(SWISSW!$I:$I,MATCHUP!$A73,SWISSW!$J:$J,MATCHUP!AM$1,SWISSW!$F:$F,"Draw")+COUNTIFS(SWISSW!$I:$I,MATCHUP!AM$1,SWISSW!$J:$J,MATCHUP!$A73)-COUNTIFS(SWISSW!$I:$I,MATCHUP!AM$1,SWISSW!$J:$J,MATCHUP!$A73,SWISSW!$F:$F,"Draw")),"-")</f>
        <v>-</v>
      </c>
      <c r="AN73" s="5" t="str">
        <f ca="1">IFERROR((COUNTIFS(SWISSW!$I:$I,MATCHUP!$A73,SWISSW!$J:$J,MATCHUP!AN$1,SWISSW!$F:$F,"Won")+COUNTIFS(SWISSW!$I:$I,MATCHUP!AN$1,SWISSW!$J:$J,MATCHUP!$A73,SWISSW!$F:$F,"Lost"))/(COUNTIFS(SWISSW!$I:$I,MATCHUP!$A73,SWISSW!$J:$J,MATCHUP!AN$1)-COUNTIFS(SWISSW!$I:$I,MATCHUP!$A73,SWISSW!$J:$J,MATCHUP!AN$1,SWISSW!$F:$F,"Draw")+COUNTIFS(SWISSW!$I:$I,MATCHUP!AN$1,SWISSW!$J:$J,MATCHUP!$A73)-COUNTIFS(SWISSW!$I:$I,MATCHUP!AN$1,SWISSW!$J:$J,MATCHUP!$A73,SWISSW!$F:$F,"Draw")),"-")</f>
        <v>-</v>
      </c>
      <c r="AO73" s="5" t="str">
        <f ca="1">IFERROR((COUNTIFS(SWISSW!$I:$I,MATCHUP!$A73,SWISSW!$J:$J,MATCHUP!AO$1,SWISSW!$F:$F,"Won")+COUNTIFS(SWISSW!$I:$I,MATCHUP!AO$1,SWISSW!$J:$J,MATCHUP!$A73,SWISSW!$F:$F,"Lost"))/(COUNTIFS(SWISSW!$I:$I,MATCHUP!$A73,SWISSW!$J:$J,MATCHUP!AO$1)-COUNTIFS(SWISSW!$I:$I,MATCHUP!$A73,SWISSW!$J:$J,MATCHUP!AO$1,SWISSW!$F:$F,"Draw")+COUNTIFS(SWISSW!$I:$I,MATCHUP!AO$1,SWISSW!$J:$J,MATCHUP!$A73)-COUNTIFS(SWISSW!$I:$I,MATCHUP!AO$1,SWISSW!$J:$J,MATCHUP!$A73,SWISSW!$F:$F,"Draw")),"-")</f>
        <v>-</v>
      </c>
      <c r="AP73" s="5" t="str">
        <f ca="1">IFERROR((COUNTIFS(SWISSW!$I:$I,MATCHUP!$A73,SWISSW!$J:$J,MATCHUP!AP$1,SWISSW!$F:$F,"Won")+COUNTIFS(SWISSW!$I:$I,MATCHUP!AP$1,SWISSW!$J:$J,MATCHUP!$A73,SWISSW!$F:$F,"Lost"))/(COUNTIFS(SWISSW!$I:$I,MATCHUP!$A73,SWISSW!$J:$J,MATCHUP!AP$1)-COUNTIFS(SWISSW!$I:$I,MATCHUP!$A73,SWISSW!$J:$J,MATCHUP!AP$1,SWISSW!$F:$F,"Draw")+COUNTIFS(SWISSW!$I:$I,MATCHUP!AP$1,SWISSW!$J:$J,MATCHUP!$A73)-COUNTIFS(SWISSW!$I:$I,MATCHUP!AP$1,SWISSW!$J:$J,MATCHUP!$A73,SWISSW!$F:$F,"Draw")),"-")</f>
        <v>-</v>
      </c>
      <c r="AQ73" s="5" t="str">
        <f ca="1">IFERROR((COUNTIFS(SWISSW!$I:$I,MATCHUP!$A73,SWISSW!$J:$J,MATCHUP!AQ$1,SWISSW!$F:$F,"Won")+COUNTIFS(SWISSW!$I:$I,MATCHUP!AQ$1,SWISSW!$J:$J,MATCHUP!$A73,SWISSW!$F:$F,"Lost"))/(COUNTIFS(SWISSW!$I:$I,MATCHUP!$A73,SWISSW!$J:$J,MATCHUP!AQ$1)-COUNTIFS(SWISSW!$I:$I,MATCHUP!$A73,SWISSW!$J:$J,MATCHUP!AQ$1,SWISSW!$F:$F,"Draw")+COUNTIFS(SWISSW!$I:$I,MATCHUP!AQ$1,SWISSW!$J:$J,MATCHUP!$A73)-COUNTIFS(SWISSW!$I:$I,MATCHUP!AQ$1,SWISSW!$J:$J,MATCHUP!$A73,SWISSW!$F:$F,"Draw")),"-")</f>
        <v>-</v>
      </c>
      <c r="AR73" s="5" t="str">
        <f ca="1">IFERROR((COUNTIFS(SWISSW!$I:$I,MATCHUP!$A73,SWISSW!$J:$J,MATCHUP!AR$1,SWISSW!$F:$F,"Won")+COUNTIFS(SWISSW!$I:$I,MATCHUP!AR$1,SWISSW!$J:$J,MATCHUP!$A73,SWISSW!$F:$F,"Lost"))/(COUNTIFS(SWISSW!$I:$I,MATCHUP!$A73,SWISSW!$J:$J,MATCHUP!AR$1)-COUNTIFS(SWISSW!$I:$I,MATCHUP!$A73,SWISSW!$J:$J,MATCHUP!AR$1,SWISSW!$F:$F,"Draw")+COUNTIFS(SWISSW!$I:$I,MATCHUP!AR$1,SWISSW!$J:$J,MATCHUP!$A73)-COUNTIFS(SWISSW!$I:$I,MATCHUP!AR$1,SWISSW!$J:$J,MATCHUP!$A73,SWISSW!$F:$F,"Draw")),"-")</f>
        <v>-</v>
      </c>
      <c r="AS73" s="5" t="str">
        <f ca="1">IFERROR((COUNTIFS(SWISSW!$I:$I,MATCHUP!$A73,SWISSW!$J:$J,MATCHUP!AS$1,SWISSW!$F:$F,"Won")+COUNTIFS(SWISSW!$I:$I,MATCHUP!AS$1,SWISSW!$J:$J,MATCHUP!$A73,SWISSW!$F:$F,"Lost"))/(COUNTIFS(SWISSW!$I:$I,MATCHUP!$A73,SWISSW!$J:$J,MATCHUP!AS$1)-COUNTIFS(SWISSW!$I:$I,MATCHUP!$A73,SWISSW!$J:$J,MATCHUP!AS$1,SWISSW!$F:$F,"Draw")+COUNTIFS(SWISSW!$I:$I,MATCHUP!AS$1,SWISSW!$J:$J,MATCHUP!$A73)-COUNTIFS(SWISSW!$I:$I,MATCHUP!AS$1,SWISSW!$J:$J,MATCHUP!$A73,SWISSW!$F:$F,"Draw")),"-")</f>
        <v>-</v>
      </c>
      <c r="AT73" s="5" t="str">
        <f ca="1">IFERROR((COUNTIFS(SWISSW!$I:$I,MATCHUP!$A73,SWISSW!$J:$J,MATCHUP!AT$1,SWISSW!$F:$F,"Won")+COUNTIFS(SWISSW!$I:$I,MATCHUP!AT$1,SWISSW!$J:$J,MATCHUP!$A73,SWISSW!$F:$F,"Lost"))/(COUNTIFS(SWISSW!$I:$I,MATCHUP!$A73,SWISSW!$J:$J,MATCHUP!AT$1)-COUNTIFS(SWISSW!$I:$I,MATCHUP!$A73,SWISSW!$J:$J,MATCHUP!AT$1,SWISSW!$F:$F,"Draw")+COUNTIFS(SWISSW!$I:$I,MATCHUP!AT$1,SWISSW!$J:$J,MATCHUP!$A73)-COUNTIFS(SWISSW!$I:$I,MATCHUP!AT$1,SWISSW!$J:$J,MATCHUP!$A73,SWISSW!$F:$F,"Draw")),"-")</f>
        <v>-</v>
      </c>
      <c r="AU73" s="5" t="str">
        <f ca="1">IFERROR((COUNTIFS(SWISSW!$I:$I,MATCHUP!$A73,SWISSW!$J:$J,MATCHUP!AU$1,SWISSW!$F:$F,"Won")+COUNTIFS(SWISSW!$I:$I,MATCHUP!AU$1,SWISSW!$J:$J,MATCHUP!$A73,SWISSW!$F:$F,"Lost"))/(COUNTIFS(SWISSW!$I:$I,MATCHUP!$A73,SWISSW!$J:$J,MATCHUP!AU$1)-COUNTIFS(SWISSW!$I:$I,MATCHUP!$A73,SWISSW!$J:$J,MATCHUP!AU$1,SWISSW!$F:$F,"Draw")+COUNTIFS(SWISSW!$I:$I,MATCHUP!AU$1,SWISSW!$J:$J,MATCHUP!$A73)-COUNTIFS(SWISSW!$I:$I,MATCHUP!AU$1,SWISSW!$J:$J,MATCHUP!$A73,SWISSW!$F:$F,"Draw")),"-")</f>
        <v>-</v>
      </c>
      <c r="AV73" s="5" t="str">
        <f ca="1">IFERROR((COUNTIFS(SWISSW!$I:$I,MATCHUP!$A73,SWISSW!$J:$J,MATCHUP!AV$1,SWISSW!$F:$F,"Won")+COUNTIFS(SWISSW!$I:$I,MATCHUP!AV$1,SWISSW!$J:$J,MATCHUP!$A73,SWISSW!$F:$F,"Lost"))/(COUNTIFS(SWISSW!$I:$I,MATCHUP!$A73,SWISSW!$J:$J,MATCHUP!AV$1)-COUNTIFS(SWISSW!$I:$I,MATCHUP!$A73,SWISSW!$J:$J,MATCHUP!AV$1,SWISSW!$F:$F,"Draw")+COUNTIFS(SWISSW!$I:$I,MATCHUP!AV$1,SWISSW!$J:$J,MATCHUP!$A73)-COUNTIFS(SWISSW!$I:$I,MATCHUP!AV$1,SWISSW!$J:$J,MATCHUP!$A73,SWISSW!$F:$F,"Draw")),"-")</f>
        <v>-</v>
      </c>
      <c r="AW73" s="5" t="str">
        <f ca="1">IFERROR((COUNTIFS(SWISSW!$I:$I,MATCHUP!$A73,SWISSW!$J:$J,MATCHUP!AW$1,SWISSW!$F:$F,"Won")+COUNTIFS(SWISSW!$I:$I,MATCHUP!AW$1,SWISSW!$J:$J,MATCHUP!$A73,SWISSW!$F:$F,"Lost"))/(COUNTIFS(SWISSW!$I:$I,MATCHUP!$A73,SWISSW!$J:$J,MATCHUP!AW$1)-COUNTIFS(SWISSW!$I:$I,MATCHUP!$A73,SWISSW!$J:$J,MATCHUP!AW$1,SWISSW!$F:$F,"Draw")+COUNTIFS(SWISSW!$I:$I,MATCHUP!AW$1,SWISSW!$J:$J,MATCHUP!$A73)-COUNTIFS(SWISSW!$I:$I,MATCHUP!AW$1,SWISSW!$J:$J,MATCHUP!$A73,SWISSW!$F:$F,"Draw")),"-")</f>
        <v>-</v>
      </c>
      <c r="AX73" s="5" t="str">
        <f ca="1">IFERROR((COUNTIFS(SWISSW!$I:$I,MATCHUP!$A73,SWISSW!$J:$J,MATCHUP!AX$1,SWISSW!$F:$F,"Won")+COUNTIFS(SWISSW!$I:$I,MATCHUP!AX$1,SWISSW!$J:$J,MATCHUP!$A73,SWISSW!$F:$F,"Lost"))/(COUNTIFS(SWISSW!$I:$I,MATCHUP!$A73,SWISSW!$J:$J,MATCHUP!AX$1)-COUNTIFS(SWISSW!$I:$I,MATCHUP!$A73,SWISSW!$J:$J,MATCHUP!AX$1,SWISSW!$F:$F,"Draw")+COUNTIFS(SWISSW!$I:$I,MATCHUP!AX$1,SWISSW!$J:$J,MATCHUP!$A73)-COUNTIFS(SWISSW!$I:$I,MATCHUP!AX$1,SWISSW!$J:$J,MATCHUP!$A73,SWISSW!$F:$F,"Draw")),"-")</f>
        <v>-</v>
      </c>
      <c r="AY73" s="5" t="str">
        <f ca="1">IFERROR((COUNTIFS(SWISSW!$I:$I,MATCHUP!$A73,SWISSW!$J:$J,MATCHUP!AY$1,SWISSW!$F:$F,"Won")+COUNTIFS(SWISSW!$I:$I,MATCHUP!AY$1,SWISSW!$J:$J,MATCHUP!$A73,SWISSW!$F:$F,"Lost"))/(COUNTIFS(SWISSW!$I:$I,MATCHUP!$A73,SWISSW!$J:$J,MATCHUP!AY$1)-COUNTIFS(SWISSW!$I:$I,MATCHUP!$A73,SWISSW!$J:$J,MATCHUP!AY$1,SWISSW!$F:$F,"Draw")+COUNTIFS(SWISSW!$I:$I,MATCHUP!AY$1,SWISSW!$J:$J,MATCHUP!$A73)-COUNTIFS(SWISSW!$I:$I,MATCHUP!AY$1,SWISSW!$J:$J,MATCHUP!$A73,SWISSW!$F:$F,"Draw")),"-")</f>
        <v>-</v>
      </c>
      <c r="AZ73" s="5" t="str">
        <f ca="1">IFERROR((COUNTIFS(SWISSW!$I:$I,MATCHUP!$A73,SWISSW!$J:$J,MATCHUP!AZ$1,SWISSW!$F:$F,"Won")+COUNTIFS(SWISSW!$I:$I,MATCHUP!AZ$1,SWISSW!$J:$J,MATCHUP!$A73,SWISSW!$F:$F,"Lost"))/(COUNTIFS(SWISSW!$I:$I,MATCHUP!$A73,SWISSW!$J:$J,MATCHUP!AZ$1)-COUNTIFS(SWISSW!$I:$I,MATCHUP!$A73,SWISSW!$J:$J,MATCHUP!AZ$1,SWISSW!$F:$F,"Draw")+COUNTIFS(SWISSW!$I:$I,MATCHUP!AZ$1,SWISSW!$J:$J,MATCHUP!$A73)-COUNTIFS(SWISSW!$I:$I,MATCHUP!AZ$1,SWISSW!$J:$J,MATCHUP!$A73,SWISSW!$F:$F,"Draw")),"-")</f>
        <v>-</v>
      </c>
      <c r="BA73" s="5" t="str">
        <f ca="1">IFERROR((COUNTIFS(SWISSW!$I:$I,MATCHUP!$A73,SWISSW!$J:$J,MATCHUP!BA$1,SWISSW!$F:$F,"Won")+COUNTIFS(SWISSW!$I:$I,MATCHUP!BA$1,SWISSW!$J:$J,MATCHUP!$A73,SWISSW!$F:$F,"Lost"))/(COUNTIFS(SWISSW!$I:$I,MATCHUP!$A73,SWISSW!$J:$J,MATCHUP!BA$1)-COUNTIFS(SWISSW!$I:$I,MATCHUP!$A73,SWISSW!$J:$J,MATCHUP!BA$1,SWISSW!$F:$F,"Draw")+COUNTIFS(SWISSW!$I:$I,MATCHUP!BA$1,SWISSW!$J:$J,MATCHUP!$A73)-COUNTIFS(SWISSW!$I:$I,MATCHUP!BA$1,SWISSW!$J:$J,MATCHUP!$A73,SWISSW!$F:$F,"Draw")),"-")</f>
        <v>-</v>
      </c>
      <c r="BB73" s="5" t="str">
        <f ca="1">IFERROR((COUNTIFS(SWISSW!$I:$I,MATCHUP!$A73,SWISSW!$J:$J,MATCHUP!BB$1,SWISSW!$F:$F,"Won")+COUNTIFS(SWISSW!$I:$I,MATCHUP!BB$1,SWISSW!$J:$J,MATCHUP!$A73,SWISSW!$F:$F,"Lost"))/(COUNTIFS(SWISSW!$I:$I,MATCHUP!$A73,SWISSW!$J:$J,MATCHUP!BB$1)-COUNTIFS(SWISSW!$I:$I,MATCHUP!$A73,SWISSW!$J:$J,MATCHUP!BB$1,SWISSW!$F:$F,"Draw")+COUNTIFS(SWISSW!$I:$I,MATCHUP!BB$1,SWISSW!$J:$J,MATCHUP!$A73)-COUNTIFS(SWISSW!$I:$I,MATCHUP!BB$1,SWISSW!$J:$J,MATCHUP!$A73,SWISSW!$F:$F,"Draw")),"-")</f>
        <v>-</v>
      </c>
      <c r="BC73" s="5" t="str">
        <f ca="1">IFERROR((COUNTIFS(SWISSW!$I:$I,MATCHUP!$A73,SWISSW!$J:$J,MATCHUP!BC$1,SWISSW!$F:$F,"Won")+COUNTIFS(SWISSW!$I:$I,MATCHUP!BC$1,SWISSW!$J:$J,MATCHUP!$A73,SWISSW!$F:$F,"Lost"))/(COUNTIFS(SWISSW!$I:$I,MATCHUP!$A73,SWISSW!$J:$J,MATCHUP!BC$1)-COUNTIFS(SWISSW!$I:$I,MATCHUP!$A73,SWISSW!$J:$J,MATCHUP!BC$1,SWISSW!$F:$F,"Draw")+COUNTIFS(SWISSW!$I:$I,MATCHUP!BC$1,SWISSW!$J:$J,MATCHUP!$A73)-COUNTIFS(SWISSW!$I:$I,MATCHUP!BC$1,SWISSW!$J:$J,MATCHUP!$A73,SWISSW!$F:$F,"Draw")),"-")</f>
        <v>-</v>
      </c>
      <c r="BD73" s="5" t="str">
        <f ca="1">IFERROR((COUNTIFS(SWISSW!$I:$I,MATCHUP!$A73,SWISSW!$J:$J,MATCHUP!BD$1,SWISSW!$F:$F,"Won")+COUNTIFS(SWISSW!$I:$I,MATCHUP!BD$1,SWISSW!$J:$J,MATCHUP!$A73,SWISSW!$F:$F,"Lost"))/(COUNTIFS(SWISSW!$I:$I,MATCHUP!$A73,SWISSW!$J:$J,MATCHUP!BD$1)-COUNTIFS(SWISSW!$I:$I,MATCHUP!$A73,SWISSW!$J:$J,MATCHUP!BD$1,SWISSW!$F:$F,"Draw")+COUNTIFS(SWISSW!$I:$I,MATCHUP!BD$1,SWISSW!$J:$J,MATCHUP!$A73)-COUNTIFS(SWISSW!$I:$I,MATCHUP!BD$1,SWISSW!$J:$J,MATCHUP!$A73,SWISSW!$F:$F,"Draw")),"-")</f>
        <v>-</v>
      </c>
      <c r="BE73" s="5" t="str">
        <f ca="1">IFERROR((COUNTIFS(SWISSW!$I:$I,MATCHUP!$A73,SWISSW!$J:$J,MATCHUP!BE$1,SWISSW!$F:$F,"Won")+COUNTIFS(SWISSW!$I:$I,MATCHUP!BE$1,SWISSW!$J:$J,MATCHUP!$A73,SWISSW!$F:$F,"Lost"))/(COUNTIFS(SWISSW!$I:$I,MATCHUP!$A73,SWISSW!$J:$J,MATCHUP!BE$1)-COUNTIFS(SWISSW!$I:$I,MATCHUP!$A73,SWISSW!$J:$J,MATCHUP!BE$1,SWISSW!$F:$F,"Draw")+COUNTIFS(SWISSW!$I:$I,MATCHUP!BE$1,SWISSW!$J:$J,MATCHUP!$A73)-COUNTIFS(SWISSW!$I:$I,MATCHUP!BE$1,SWISSW!$J:$J,MATCHUP!$A73,SWISSW!$F:$F,"Draw")),"-")</f>
        <v>-</v>
      </c>
      <c r="BF73" s="5" t="str">
        <f ca="1">IFERROR((COUNTIFS(SWISSW!$I:$I,MATCHUP!$A73,SWISSW!$J:$J,MATCHUP!BF$1,SWISSW!$F:$F,"Won")+COUNTIFS(SWISSW!$I:$I,MATCHUP!BF$1,SWISSW!$J:$J,MATCHUP!$A73,SWISSW!$F:$F,"Lost"))/(COUNTIFS(SWISSW!$I:$I,MATCHUP!$A73,SWISSW!$J:$J,MATCHUP!BF$1)-COUNTIFS(SWISSW!$I:$I,MATCHUP!$A73,SWISSW!$J:$J,MATCHUP!BF$1,SWISSW!$F:$F,"Draw")+COUNTIFS(SWISSW!$I:$I,MATCHUP!BF$1,SWISSW!$J:$J,MATCHUP!$A73)-COUNTIFS(SWISSW!$I:$I,MATCHUP!BF$1,SWISSW!$J:$J,MATCHUP!$A73,SWISSW!$F:$F,"Draw")),"-")</f>
        <v>-</v>
      </c>
      <c r="BG73" s="5" t="str">
        <f ca="1">IFERROR((COUNTIFS(SWISSW!$I:$I,MATCHUP!$A73,SWISSW!$J:$J,MATCHUP!BG$1,SWISSW!$F:$F,"Won")+COUNTIFS(SWISSW!$I:$I,MATCHUP!BG$1,SWISSW!$J:$J,MATCHUP!$A73,SWISSW!$F:$F,"Lost"))/(COUNTIFS(SWISSW!$I:$I,MATCHUP!$A73,SWISSW!$J:$J,MATCHUP!BG$1)-COUNTIFS(SWISSW!$I:$I,MATCHUP!$A73,SWISSW!$J:$J,MATCHUP!BG$1,SWISSW!$F:$F,"Draw")+COUNTIFS(SWISSW!$I:$I,MATCHUP!BG$1,SWISSW!$J:$J,MATCHUP!$A73)-COUNTIFS(SWISSW!$I:$I,MATCHUP!BG$1,SWISSW!$J:$J,MATCHUP!$A73,SWISSW!$F:$F,"Draw")),"-")</f>
        <v>-</v>
      </c>
      <c r="BH73" s="5" t="str">
        <f ca="1">IFERROR((COUNTIFS(SWISSW!$I:$I,MATCHUP!$A73,SWISSW!$J:$J,MATCHUP!BH$1,SWISSW!$F:$F,"Won")+COUNTIFS(SWISSW!$I:$I,MATCHUP!BH$1,SWISSW!$J:$J,MATCHUP!$A73,SWISSW!$F:$F,"Lost"))/(COUNTIFS(SWISSW!$I:$I,MATCHUP!$A73,SWISSW!$J:$J,MATCHUP!BH$1)-COUNTIFS(SWISSW!$I:$I,MATCHUP!$A73,SWISSW!$J:$J,MATCHUP!BH$1,SWISSW!$F:$F,"Draw")+COUNTIFS(SWISSW!$I:$I,MATCHUP!BH$1,SWISSW!$J:$J,MATCHUP!$A73)-COUNTIFS(SWISSW!$I:$I,MATCHUP!BH$1,SWISSW!$J:$J,MATCHUP!$A73,SWISSW!$F:$F,"Draw")),"-")</f>
        <v>-</v>
      </c>
      <c r="BI73" s="5" t="str">
        <f ca="1">IFERROR((COUNTIFS(SWISSW!$I:$I,MATCHUP!$A73,SWISSW!$J:$J,MATCHUP!BI$1,SWISSW!$F:$F,"Won")+COUNTIFS(SWISSW!$I:$I,MATCHUP!BI$1,SWISSW!$J:$J,MATCHUP!$A73,SWISSW!$F:$F,"Lost"))/(COUNTIFS(SWISSW!$I:$I,MATCHUP!$A73,SWISSW!$J:$J,MATCHUP!BI$1)-COUNTIFS(SWISSW!$I:$I,MATCHUP!$A73,SWISSW!$J:$J,MATCHUP!BI$1,SWISSW!$F:$F,"Draw")+COUNTIFS(SWISSW!$I:$I,MATCHUP!BI$1,SWISSW!$J:$J,MATCHUP!$A73)-COUNTIFS(SWISSW!$I:$I,MATCHUP!BI$1,SWISSW!$J:$J,MATCHUP!$A73,SWISSW!$F:$F,"Draw")),"-")</f>
        <v>-</v>
      </c>
      <c r="BJ73" s="5" t="str">
        <f ca="1">IFERROR((COUNTIFS(SWISSW!$I:$I,MATCHUP!$A73,SWISSW!$J:$J,MATCHUP!BJ$1,SWISSW!$F:$F,"Won")+COUNTIFS(SWISSW!$I:$I,MATCHUP!BJ$1,SWISSW!$J:$J,MATCHUP!$A73,SWISSW!$F:$F,"Lost"))/(COUNTIFS(SWISSW!$I:$I,MATCHUP!$A73,SWISSW!$J:$J,MATCHUP!BJ$1)-COUNTIFS(SWISSW!$I:$I,MATCHUP!$A73,SWISSW!$J:$J,MATCHUP!BJ$1,SWISSW!$F:$F,"Draw")+COUNTIFS(SWISSW!$I:$I,MATCHUP!BJ$1,SWISSW!$J:$J,MATCHUP!$A73)-COUNTIFS(SWISSW!$I:$I,MATCHUP!BJ$1,SWISSW!$J:$J,MATCHUP!$A73,SWISSW!$F:$F,"Draw")),"-")</f>
        <v>-</v>
      </c>
      <c r="BK73" s="5" t="str">
        <f ca="1">IFERROR((COUNTIFS(SWISSW!$I:$I,MATCHUP!$A73,SWISSW!$J:$J,MATCHUP!BK$1,SWISSW!$F:$F,"Won")+COUNTIFS(SWISSW!$I:$I,MATCHUP!BK$1,SWISSW!$J:$J,MATCHUP!$A73,SWISSW!$F:$F,"Lost"))/(COUNTIFS(SWISSW!$I:$I,MATCHUP!$A73,SWISSW!$J:$J,MATCHUP!BK$1)-COUNTIFS(SWISSW!$I:$I,MATCHUP!$A73,SWISSW!$J:$J,MATCHUP!BK$1,SWISSW!$F:$F,"Draw")+COUNTIFS(SWISSW!$I:$I,MATCHUP!BK$1,SWISSW!$J:$J,MATCHUP!$A73)-COUNTIFS(SWISSW!$I:$I,MATCHUP!BK$1,SWISSW!$J:$J,MATCHUP!$A73,SWISSW!$F:$F,"Draw")),"-")</f>
        <v>-</v>
      </c>
      <c r="BL73" s="5" t="str">
        <f ca="1">IFERROR((COUNTIFS(SWISSW!$I:$I,MATCHUP!$A73,SWISSW!$J:$J,MATCHUP!BL$1,SWISSW!$F:$F,"Won")+COUNTIFS(SWISSW!$I:$I,MATCHUP!BL$1,SWISSW!$J:$J,MATCHUP!$A73,SWISSW!$F:$F,"Lost"))/(COUNTIFS(SWISSW!$I:$I,MATCHUP!$A73,SWISSW!$J:$J,MATCHUP!BL$1)-COUNTIFS(SWISSW!$I:$I,MATCHUP!$A73,SWISSW!$J:$J,MATCHUP!BL$1,SWISSW!$F:$F,"Draw")+COUNTIFS(SWISSW!$I:$I,MATCHUP!BL$1,SWISSW!$J:$J,MATCHUP!$A73)-COUNTIFS(SWISSW!$I:$I,MATCHUP!BL$1,SWISSW!$J:$J,MATCHUP!$A73,SWISSW!$F:$F,"Draw")),"-")</f>
        <v>-</v>
      </c>
      <c r="BM73" s="5" t="str">
        <f ca="1">IFERROR((COUNTIFS(SWISSW!$I:$I,MATCHUP!$A73,SWISSW!$J:$J,MATCHUP!BM$1,SWISSW!$F:$F,"Won")+COUNTIFS(SWISSW!$I:$I,MATCHUP!BM$1,SWISSW!$J:$J,MATCHUP!$A73,SWISSW!$F:$F,"Lost"))/(COUNTIFS(SWISSW!$I:$I,MATCHUP!$A73,SWISSW!$J:$J,MATCHUP!BM$1)-COUNTIFS(SWISSW!$I:$I,MATCHUP!$A73,SWISSW!$J:$J,MATCHUP!BM$1,SWISSW!$F:$F,"Draw")+COUNTIFS(SWISSW!$I:$I,MATCHUP!BM$1,SWISSW!$J:$J,MATCHUP!$A73)-COUNTIFS(SWISSW!$I:$I,MATCHUP!BM$1,SWISSW!$J:$J,MATCHUP!$A73,SWISSW!$F:$F,"Draw")),"-")</f>
        <v>-</v>
      </c>
      <c r="BN73" s="5" t="str">
        <f ca="1">IFERROR((COUNTIFS(SWISSW!$I:$I,MATCHUP!$A73,SWISSW!$J:$J,MATCHUP!BN$1,SWISSW!$F:$F,"Won")+COUNTIFS(SWISSW!$I:$I,MATCHUP!BN$1,SWISSW!$J:$J,MATCHUP!$A73,SWISSW!$F:$F,"Lost"))/(COUNTIFS(SWISSW!$I:$I,MATCHUP!$A73,SWISSW!$J:$J,MATCHUP!BN$1)-COUNTIFS(SWISSW!$I:$I,MATCHUP!$A73,SWISSW!$J:$J,MATCHUP!BN$1,SWISSW!$F:$F,"Draw")+COUNTIFS(SWISSW!$I:$I,MATCHUP!BN$1,SWISSW!$J:$J,MATCHUP!$A73)-COUNTIFS(SWISSW!$I:$I,MATCHUP!BN$1,SWISSW!$J:$J,MATCHUP!$A73,SWISSW!$F:$F,"Draw")),"-")</f>
        <v>-</v>
      </c>
      <c r="BO73" s="5" t="str">
        <f ca="1">IFERROR((COUNTIFS(SWISSW!$I:$I,MATCHUP!$A73,SWISSW!$J:$J,MATCHUP!BO$1,SWISSW!$F:$F,"Won")+COUNTIFS(SWISSW!$I:$I,MATCHUP!BO$1,SWISSW!$J:$J,MATCHUP!$A73,SWISSW!$F:$F,"Lost"))/(COUNTIFS(SWISSW!$I:$I,MATCHUP!$A73,SWISSW!$J:$J,MATCHUP!BO$1)-COUNTIFS(SWISSW!$I:$I,MATCHUP!$A73,SWISSW!$J:$J,MATCHUP!BO$1,SWISSW!$F:$F,"Draw")+COUNTIFS(SWISSW!$I:$I,MATCHUP!BO$1,SWISSW!$J:$J,MATCHUP!$A73)-COUNTIFS(SWISSW!$I:$I,MATCHUP!BO$1,SWISSW!$J:$J,MATCHUP!$A73,SWISSW!$F:$F,"Draw")),"-")</f>
        <v>-</v>
      </c>
      <c r="BP73" s="5" t="str">
        <f ca="1">IFERROR((COUNTIFS(SWISSW!$I:$I,MATCHUP!$A73,SWISSW!$J:$J,MATCHUP!BP$1,SWISSW!$F:$F,"Won")+COUNTIFS(SWISSW!$I:$I,MATCHUP!BP$1,SWISSW!$J:$J,MATCHUP!$A73,SWISSW!$F:$F,"Lost"))/(COUNTIFS(SWISSW!$I:$I,MATCHUP!$A73,SWISSW!$J:$J,MATCHUP!BP$1)-COUNTIFS(SWISSW!$I:$I,MATCHUP!$A73,SWISSW!$J:$J,MATCHUP!BP$1,SWISSW!$F:$F,"Draw")+COUNTIFS(SWISSW!$I:$I,MATCHUP!BP$1,SWISSW!$J:$J,MATCHUP!$A73)-COUNTIFS(SWISSW!$I:$I,MATCHUP!BP$1,SWISSW!$J:$J,MATCHUP!$A73,SWISSW!$F:$F,"Draw")),"-")</f>
        <v>-</v>
      </c>
      <c r="BQ73" s="5" t="str">
        <f ca="1">IFERROR((COUNTIFS(SWISSW!$I:$I,MATCHUP!$A73,SWISSW!$J:$J,MATCHUP!BQ$1,SWISSW!$F:$F,"Won")+COUNTIFS(SWISSW!$I:$I,MATCHUP!BQ$1,SWISSW!$J:$J,MATCHUP!$A73,SWISSW!$F:$F,"Lost"))/(COUNTIFS(SWISSW!$I:$I,MATCHUP!$A73,SWISSW!$J:$J,MATCHUP!BQ$1)-COUNTIFS(SWISSW!$I:$I,MATCHUP!$A73,SWISSW!$J:$J,MATCHUP!BQ$1,SWISSW!$F:$F,"Draw")+COUNTIFS(SWISSW!$I:$I,MATCHUP!BQ$1,SWISSW!$J:$J,MATCHUP!$A73)-COUNTIFS(SWISSW!$I:$I,MATCHUP!BQ$1,SWISSW!$J:$J,MATCHUP!$A73,SWISSW!$F:$F,"Draw")),"-")</f>
        <v>-</v>
      </c>
      <c r="BR73" s="5" t="str">
        <f ca="1">IFERROR((COUNTIFS(SWISSW!$I:$I,MATCHUP!$A73,SWISSW!$J:$J,MATCHUP!BR$1,SWISSW!$F:$F,"Won")+COUNTIFS(SWISSW!$I:$I,MATCHUP!BR$1,SWISSW!$J:$J,MATCHUP!$A73,SWISSW!$F:$F,"Lost"))/(COUNTIFS(SWISSW!$I:$I,MATCHUP!$A73,SWISSW!$J:$J,MATCHUP!BR$1)-COUNTIFS(SWISSW!$I:$I,MATCHUP!$A73,SWISSW!$J:$J,MATCHUP!BR$1,SWISSW!$F:$F,"Draw")+COUNTIFS(SWISSW!$I:$I,MATCHUP!BR$1,SWISSW!$J:$J,MATCHUP!$A73)-COUNTIFS(SWISSW!$I:$I,MATCHUP!BR$1,SWISSW!$J:$J,MATCHUP!$A73,SWISSW!$F:$F,"Draw")),"-")</f>
        <v>-</v>
      </c>
      <c r="BS73" s="5" t="str">
        <f ca="1">IFERROR((COUNTIFS(SWISSW!$I:$I,MATCHUP!$A73,SWISSW!$J:$J,MATCHUP!BS$1,SWISSW!$F:$F,"Won")+COUNTIFS(SWISSW!$I:$I,MATCHUP!BS$1,SWISSW!$J:$J,MATCHUP!$A73,SWISSW!$F:$F,"Lost"))/(COUNTIFS(SWISSW!$I:$I,MATCHUP!$A73,SWISSW!$J:$J,MATCHUP!BS$1)-COUNTIFS(SWISSW!$I:$I,MATCHUP!$A73,SWISSW!$J:$J,MATCHUP!BS$1,SWISSW!$F:$F,"Draw")+COUNTIFS(SWISSW!$I:$I,MATCHUP!BS$1,SWISSW!$J:$J,MATCHUP!$A73)-COUNTIFS(SWISSW!$I:$I,MATCHUP!BS$1,SWISSW!$J:$J,MATCHUP!$A73,SWISSW!$F:$F,"Draw")),"-")</f>
        <v>-</v>
      </c>
      <c r="BT73" s="5" t="str">
        <f ca="1">IFERROR((COUNTIFS(SWISSW!$I:$I,MATCHUP!$A73,SWISSW!$J:$J,MATCHUP!BT$1,SWISSW!$F:$F,"Won")+COUNTIFS(SWISSW!$I:$I,MATCHUP!BT$1,SWISSW!$J:$J,MATCHUP!$A73,SWISSW!$F:$F,"Lost"))/(COUNTIFS(SWISSW!$I:$I,MATCHUP!$A73,SWISSW!$J:$J,MATCHUP!BT$1)-COUNTIFS(SWISSW!$I:$I,MATCHUP!$A73,SWISSW!$J:$J,MATCHUP!BT$1,SWISSW!$F:$F,"Draw")+COUNTIFS(SWISSW!$I:$I,MATCHUP!BT$1,SWISSW!$J:$J,MATCHUP!$A73)-COUNTIFS(SWISSW!$I:$I,MATCHUP!BT$1,SWISSW!$J:$J,MATCHUP!$A73,SWISSW!$F:$F,"Draw")),"-")</f>
        <v>-</v>
      </c>
      <c r="BU73" s="5" t="str">
        <f ca="1">IFERROR((COUNTIFS(SWISSW!$I:$I,MATCHUP!$A73,SWISSW!$J:$J,MATCHUP!BU$1,SWISSW!$F:$F,"Won")+COUNTIFS(SWISSW!$I:$I,MATCHUP!BU$1,SWISSW!$J:$J,MATCHUP!$A73,SWISSW!$F:$F,"Lost"))/(COUNTIFS(SWISSW!$I:$I,MATCHUP!$A73,SWISSW!$J:$J,MATCHUP!BU$1)-COUNTIFS(SWISSW!$I:$I,MATCHUP!$A73,SWISSW!$J:$J,MATCHUP!BU$1,SWISSW!$F:$F,"Draw")+COUNTIFS(SWISSW!$I:$I,MATCHUP!BU$1,SWISSW!$J:$J,MATCHUP!$A73)-COUNTIFS(SWISSW!$I:$I,MATCHUP!BU$1,SWISSW!$J:$J,MATCHUP!$A73,SWISSW!$F:$F,"Draw")),"-")</f>
        <v>-</v>
      </c>
      <c r="BV73" s="5" t="str">
        <f ca="1">IFERROR((COUNTIFS(SWISSW!$I:$I,MATCHUP!$A73,SWISSW!$J:$J,MATCHUP!BV$1,SWISSW!$F:$F,"Won")+COUNTIFS(SWISSW!$I:$I,MATCHUP!BV$1,SWISSW!$J:$J,MATCHUP!$A73,SWISSW!$F:$F,"Lost"))/(COUNTIFS(SWISSW!$I:$I,MATCHUP!$A73,SWISSW!$J:$J,MATCHUP!BV$1)-COUNTIFS(SWISSW!$I:$I,MATCHUP!$A73,SWISSW!$J:$J,MATCHUP!BV$1,SWISSW!$F:$F,"Draw")+COUNTIFS(SWISSW!$I:$I,MATCHUP!BV$1,SWISSW!$J:$J,MATCHUP!$A73)-COUNTIFS(SWISSW!$I:$I,MATCHUP!BV$1,SWISSW!$J:$J,MATCHUP!$A73,SWISSW!$F:$F,"Draw")),"-")</f>
        <v>-</v>
      </c>
      <c r="BW73" s="5" t="str">
        <f ca="1">IFERROR((COUNTIFS(SWISSW!$I:$I,MATCHUP!$A73,SWISSW!$J:$J,MATCHUP!BW$1,SWISSW!$F:$F,"Won")+COUNTIFS(SWISSW!$I:$I,MATCHUP!BW$1,SWISSW!$J:$J,MATCHUP!$A73,SWISSW!$F:$F,"Lost"))/(COUNTIFS(SWISSW!$I:$I,MATCHUP!$A73,SWISSW!$J:$J,MATCHUP!BW$1)-COUNTIFS(SWISSW!$I:$I,MATCHUP!$A73,SWISSW!$J:$J,MATCHUP!BW$1,SWISSW!$F:$F,"Draw")+COUNTIFS(SWISSW!$I:$I,MATCHUP!BW$1,SWISSW!$J:$J,MATCHUP!$A73)-COUNTIFS(SWISSW!$I:$I,MATCHUP!BW$1,SWISSW!$J:$J,MATCHUP!$A73,SWISSW!$F:$F,"Draw")),"-")</f>
        <v>-</v>
      </c>
      <c r="BX73" s="5" t="str">
        <f ca="1">IFERROR((COUNTIFS(SWISSW!$I:$I,MATCHUP!$A73,SWISSW!$J:$J,MATCHUP!BX$1,SWISSW!$F:$F,"Won")+COUNTIFS(SWISSW!$I:$I,MATCHUP!BX$1,SWISSW!$J:$J,MATCHUP!$A73,SWISSW!$F:$F,"Lost"))/(COUNTIFS(SWISSW!$I:$I,MATCHUP!$A73,SWISSW!$J:$J,MATCHUP!BX$1)-COUNTIFS(SWISSW!$I:$I,MATCHUP!$A73,SWISSW!$J:$J,MATCHUP!BX$1,SWISSW!$F:$F,"Draw")+COUNTIFS(SWISSW!$I:$I,MATCHUP!BX$1,SWISSW!$J:$J,MATCHUP!$A73)-COUNTIFS(SWISSW!$I:$I,MATCHUP!BX$1,SWISSW!$J:$J,MATCHUP!$A73,SWISSW!$F:$F,"Draw")),"-")</f>
        <v>-</v>
      </c>
      <c r="BY73" s="5" t="str">
        <f ca="1">IFERROR((COUNTIFS(SWISSW!$I:$I,MATCHUP!$A73,SWISSW!$J:$J,MATCHUP!BY$1,SWISSW!$F:$F,"Won")+COUNTIFS(SWISSW!$I:$I,MATCHUP!BY$1,SWISSW!$J:$J,MATCHUP!$A73,SWISSW!$F:$F,"Lost"))/(COUNTIFS(SWISSW!$I:$I,MATCHUP!$A73,SWISSW!$J:$J,MATCHUP!BY$1)-COUNTIFS(SWISSW!$I:$I,MATCHUP!$A73,SWISSW!$J:$J,MATCHUP!BY$1,SWISSW!$F:$F,"Draw")+COUNTIFS(SWISSW!$I:$I,MATCHUP!BY$1,SWISSW!$J:$J,MATCHUP!$A73)-COUNTIFS(SWISSW!$I:$I,MATCHUP!BY$1,SWISSW!$J:$J,MATCHUP!$A73,SWISSW!$F:$F,"Draw")),"-")</f>
        <v>-</v>
      </c>
      <c r="BZ73" s="5" t="str">
        <f ca="1">IFERROR((COUNTIFS(SWISSW!$I:$I,MATCHUP!$A73,SWISSW!$J:$J,MATCHUP!BZ$1,SWISSW!$F:$F,"Won")+COUNTIFS(SWISSW!$I:$I,MATCHUP!BZ$1,SWISSW!$J:$J,MATCHUP!$A73,SWISSW!$F:$F,"Lost"))/(COUNTIFS(SWISSW!$I:$I,MATCHUP!$A73,SWISSW!$J:$J,MATCHUP!BZ$1)-COUNTIFS(SWISSW!$I:$I,MATCHUP!$A73,SWISSW!$J:$J,MATCHUP!BZ$1,SWISSW!$F:$F,"Draw")+COUNTIFS(SWISSW!$I:$I,MATCHUP!BZ$1,SWISSW!$J:$J,MATCHUP!$A73)-COUNTIFS(SWISSW!$I:$I,MATCHUP!BZ$1,SWISSW!$J:$J,MATCHUP!$A73,SWISSW!$F:$F,"Draw")),"-")</f>
        <v>-</v>
      </c>
      <c r="CA73" s="5" t="str">
        <f ca="1">IFERROR((COUNTIFS(SWISSW!$I:$I,MATCHUP!$A73,SWISSW!$J:$J,MATCHUP!CA$1,SWISSW!$F:$F,"Won")+COUNTIFS(SWISSW!$I:$I,MATCHUP!CA$1,SWISSW!$J:$J,MATCHUP!$A73,SWISSW!$F:$F,"Lost"))/(COUNTIFS(SWISSW!$I:$I,MATCHUP!$A73,SWISSW!$J:$J,MATCHUP!CA$1)-COUNTIFS(SWISSW!$I:$I,MATCHUP!$A73,SWISSW!$J:$J,MATCHUP!CA$1,SWISSW!$F:$F,"Draw")+COUNTIFS(SWISSW!$I:$I,MATCHUP!CA$1,SWISSW!$J:$J,MATCHUP!$A73)-COUNTIFS(SWISSW!$I:$I,MATCHUP!CA$1,SWISSW!$J:$J,MATCHUP!$A73,SWISSW!$F:$F,"Draw")),"-")</f>
        <v>-</v>
      </c>
      <c r="CB73" s="5" t="str">
        <f ca="1">IFERROR((COUNTIFS(SWISSW!$I:$I,MATCHUP!$A73,SWISSW!$J:$J,MATCHUP!CB$1,SWISSW!$F:$F,"Won")+COUNTIFS(SWISSW!$I:$I,MATCHUP!CB$1,SWISSW!$J:$J,MATCHUP!$A73,SWISSW!$F:$F,"Lost"))/(COUNTIFS(SWISSW!$I:$I,MATCHUP!$A73,SWISSW!$J:$J,MATCHUP!CB$1)-COUNTIFS(SWISSW!$I:$I,MATCHUP!$A73,SWISSW!$J:$J,MATCHUP!CB$1,SWISSW!$F:$F,"Draw")+COUNTIFS(SWISSW!$I:$I,MATCHUP!CB$1,SWISSW!$J:$J,MATCHUP!$A73)-COUNTIFS(SWISSW!$I:$I,MATCHUP!CB$1,SWISSW!$J:$J,MATCHUP!$A73,SWISSW!$F:$F,"Draw")),"-")</f>
        <v>-</v>
      </c>
      <c r="CC73" s="5" t="str">
        <f ca="1">IFERROR((COUNTIFS(SWISSW!$I:$I,MATCHUP!$A73,SWISSW!$J:$J,MATCHUP!CC$1,SWISSW!$F:$F,"Won")+COUNTIFS(SWISSW!$I:$I,MATCHUP!CC$1,SWISSW!$J:$J,MATCHUP!$A73,SWISSW!$F:$F,"Lost"))/(COUNTIFS(SWISSW!$I:$I,MATCHUP!$A73,SWISSW!$J:$J,MATCHUP!CC$1)-COUNTIFS(SWISSW!$I:$I,MATCHUP!$A73,SWISSW!$J:$J,MATCHUP!CC$1,SWISSW!$F:$F,"Draw")+COUNTIFS(SWISSW!$I:$I,MATCHUP!CC$1,SWISSW!$J:$J,MATCHUP!$A73)-COUNTIFS(SWISSW!$I:$I,MATCHUP!CC$1,SWISSW!$J:$J,MATCHUP!$A73,SWISSW!$F:$F,"Draw")),"-")</f>
        <v>-</v>
      </c>
      <c r="CD73" s="5" t="str">
        <f ca="1">IFERROR((COUNTIFS(SWISSW!$I:$I,MATCHUP!$A73,SWISSW!$J:$J,MATCHUP!CD$1,SWISSW!$F:$F,"Won")+COUNTIFS(SWISSW!$I:$I,MATCHUP!CD$1,SWISSW!$J:$J,MATCHUP!$A73,SWISSW!$F:$F,"Lost"))/(COUNTIFS(SWISSW!$I:$I,MATCHUP!$A73,SWISSW!$J:$J,MATCHUP!CD$1)-COUNTIFS(SWISSW!$I:$I,MATCHUP!$A73,SWISSW!$J:$J,MATCHUP!CD$1,SWISSW!$F:$F,"Draw")+COUNTIFS(SWISSW!$I:$I,MATCHUP!CD$1,SWISSW!$J:$J,MATCHUP!$A73)-COUNTIFS(SWISSW!$I:$I,MATCHUP!CD$1,SWISSW!$J:$J,MATCHUP!$A73,SWISSW!$F:$F,"Draw")),"-")</f>
        <v>-</v>
      </c>
      <c r="CE73" s="5" t="str">
        <f ca="1">IFERROR((COUNTIFS(SWISSW!$I:$I,MATCHUP!$A73,SWISSW!$J:$J,MATCHUP!CE$1,SWISSW!$F:$F,"Won")+COUNTIFS(SWISSW!$I:$I,MATCHUP!CE$1,SWISSW!$J:$J,MATCHUP!$A73,SWISSW!$F:$F,"Lost"))/(COUNTIFS(SWISSW!$I:$I,MATCHUP!$A73,SWISSW!$J:$J,MATCHUP!CE$1)-COUNTIFS(SWISSW!$I:$I,MATCHUP!$A73,SWISSW!$J:$J,MATCHUP!CE$1,SWISSW!$F:$F,"Draw")+COUNTIFS(SWISSW!$I:$I,MATCHUP!CE$1,SWISSW!$J:$J,MATCHUP!$A73)-COUNTIFS(SWISSW!$I:$I,MATCHUP!CE$1,SWISSW!$J:$J,MATCHUP!$A73,SWISSW!$F:$F,"Draw")),"-")</f>
        <v>-</v>
      </c>
      <c r="CF73" s="5" t="str">
        <f ca="1">IFERROR((COUNTIFS(SWISSW!$I:$I,MATCHUP!$A73,SWISSW!$J:$J,MATCHUP!CF$1,SWISSW!$F:$F,"Won")+COUNTIFS(SWISSW!$I:$I,MATCHUP!CF$1,SWISSW!$J:$J,MATCHUP!$A73,SWISSW!$F:$F,"Lost"))/(COUNTIFS(SWISSW!$I:$I,MATCHUP!$A73,SWISSW!$J:$J,MATCHUP!CF$1)-COUNTIFS(SWISSW!$I:$I,MATCHUP!$A73,SWISSW!$J:$J,MATCHUP!CF$1,SWISSW!$F:$F,"Draw")+COUNTIFS(SWISSW!$I:$I,MATCHUP!CF$1,SWISSW!$J:$J,MATCHUP!$A73)-COUNTIFS(SWISSW!$I:$I,MATCHUP!CF$1,SWISSW!$J:$J,MATCHUP!$A73,SWISSW!$F:$F,"Draw")),"-")</f>
        <v>-</v>
      </c>
      <c r="CG73" s="5" t="str">
        <f ca="1">IFERROR((COUNTIFS(SWISSW!$I:$I,MATCHUP!$A73,SWISSW!$J:$J,MATCHUP!CG$1,SWISSW!$F:$F,"Won")+COUNTIFS(SWISSW!$I:$I,MATCHUP!CG$1,SWISSW!$J:$J,MATCHUP!$A73,SWISSW!$F:$F,"Lost"))/(COUNTIFS(SWISSW!$I:$I,MATCHUP!$A73,SWISSW!$J:$J,MATCHUP!CG$1)-COUNTIFS(SWISSW!$I:$I,MATCHUP!$A73,SWISSW!$J:$J,MATCHUP!CG$1,SWISSW!$F:$F,"Draw")+COUNTIFS(SWISSW!$I:$I,MATCHUP!CG$1,SWISSW!$J:$J,MATCHUP!$A73)-COUNTIFS(SWISSW!$I:$I,MATCHUP!CG$1,SWISSW!$J:$J,MATCHUP!$A73,SWISSW!$F:$F,"Draw")),"-")</f>
        <v>-</v>
      </c>
      <c r="CH73" s="5" t="str">
        <f ca="1">IFERROR((COUNTIFS(SWISSW!$I:$I,MATCHUP!$A73,SWISSW!$J:$J,MATCHUP!CH$1,SWISSW!$F:$F,"Won")+COUNTIFS(SWISSW!$I:$I,MATCHUP!CH$1,SWISSW!$J:$J,MATCHUP!$A73,SWISSW!$F:$F,"Lost"))/(COUNTIFS(SWISSW!$I:$I,MATCHUP!$A73,SWISSW!$J:$J,MATCHUP!CH$1)-COUNTIFS(SWISSW!$I:$I,MATCHUP!$A73,SWISSW!$J:$J,MATCHUP!CH$1,SWISSW!$F:$F,"Draw")+COUNTIFS(SWISSW!$I:$I,MATCHUP!CH$1,SWISSW!$J:$J,MATCHUP!$A73)-COUNTIFS(SWISSW!$I:$I,MATCHUP!CH$1,SWISSW!$J:$J,MATCHUP!$A73,SWISSW!$F:$F,"Draw")),"-")</f>
        <v>-</v>
      </c>
      <c r="CI73" s="5" t="str">
        <f ca="1">IFERROR((COUNTIFS(SWISSW!$I:$I,MATCHUP!$A73,SWISSW!$J:$J,MATCHUP!CI$1,SWISSW!$F:$F,"Won")+COUNTIFS(SWISSW!$I:$I,MATCHUP!CI$1,SWISSW!$J:$J,MATCHUP!$A73,SWISSW!$F:$F,"Lost"))/(COUNTIFS(SWISSW!$I:$I,MATCHUP!$A73,SWISSW!$J:$J,MATCHUP!CI$1)-COUNTIFS(SWISSW!$I:$I,MATCHUP!$A73,SWISSW!$J:$J,MATCHUP!CI$1,SWISSW!$F:$F,"Draw")+COUNTIFS(SWISSW!$I:$I,MATCHUP!CI$1,SWISSW!$J:$J,MATCHUP!$A73)-COUNTIFS(SWISSW!$I:$I,MATCHUP!CI$1,SWISSW!$J:$J,MATCHUP!$A73,SWISSW!$F:$F,"Draw")),"-")</f>
        <v>-</v>
      </c>
      <c r="CJ73" s="5" t="str">
        <f ca="1">IFERROR((COUNTIFS(SWISSW!$I:$I,MATCHUP!$A73,SWISSW!$J:$J,MATCHUP!CJ$1,SWISSW!$F:$F,"Won")+COUNTIFS(SWISSW!$I:$I,MATCHUP!CJ$1,SWISSW!$J:$J,MATCHUP!$A73,SWISSW!$F:$F,"Lost"))/(COUNTIFS(SWISSW!$I:$I,MATCHUP!$A73,SWISSW!$J:$J,MATCHUP!CJ$1)-COUNTIFS(SWISSW!$I:$I,MATCHUP!$A73,SWISSW!$J:$J,MATCHUP!CJ$1,SWISSW!$F:$F,"Draw")+COUNTIFS(SWISSW!$I:$I,MATCHUP!CJ$1,SWISSW!$J:$J,MATCHUP!$A73)-COUNTIFS(SWISSW!$I:$I,MATCHUP!CJ$1,SWISSW!$J:$J,MATCHUP!$A73,SWISSW!$F:$F,"Draw")),"-")</f>
        <v>-</v>
      </c>
      <c r="CK73" s="5" t="str">
        <f ca="1">IFERROR((COUNTIFS(SWISSW!$I:$I,MATCHUP!$A73,SWISSW!$J:$J,MATCHUP!CK$1,SWISSW!$F:$F,"Won")+COUNTIFS(SWISSW!$I:$I,MATCHUP!CK$1,SWISSW!$J:$J,MATCHUP!$A73,SWISSW!$F:$F,"Lost"))/(COUNTIFS(SWISSW!$I:$I,MATCHUP!$A73,SWISSW!$J:$J,MATCHUP!CK$1)-COUNTIFS(SWISSW!$I:$I,MATCHUP!$A73,SWISSW!$J:$J,MATCHUP!CK$1,SWISSW!$F:$F,"Draw")+COUNTIFS(SWISSW!$I:$I,MATCHUP!CK$1,SWISSW!$J:$J,MATCHUP!$A73)-COUNTIFS(SWISSW!$I:$I,MATCHUP!CK$1,SWISSW!$J:$J,MATCHUP!$A73,SWISSW!$F:$F,"Draw")),"-")</f>
        <v>-</v>
      </c>
      <c r="CL73" s="5" t="str">
        <f ca="1">IFERROR((COUNTIFS(SWISSW!$I:$I,MATCHUP!$A73,SWISSW!$J:$J,MATCHUP!CL$1,SWISSW!$F:$F,"Won")+COUNTIFS(SWISSW!$I:$I,MATCHUP!CL$1,SWISSW!$J:$J,MATCHUP!$A73,SWISSW!$F:$F,"Lost"))/(COUNTIFS(SWISSW!$I:$I,MATCHUP!$A73,SWISSW!$J:$J,MATCHUP!CL$1)-COUNTIFS(SWISSW!$I:$I,MATCHUP!$A73,SWISSW!$J:$J,MATCHUP!CL$1,SWISSW!$F:$F,"Draw")+COUNTIFS(SWISSW!$I:$I,MATCHUP!CL$1,SWISSW!$J:$J,MATCHUP!$A73)-COUNTIFS(SWISSW!$I:$I,MATCHUP!CL$1,SWISSW!$J:$J,MATCHUP!$A73,SWISSW!$F:$F,"Draw")),"-")</f>
        <v>-</v>
      </c>
      <c r="CM73" s="5" t="str">
        <f ca="1">IFERROR((COUNTIFS(SWISSW!$I:$I,MATCHUP!$A73,SWISSW!$J:$J,MATCHUP!CM$1,SWISSW!$F:$F,"Won")+COUNTIFS(SWISSW!$I:$I,MATCHUP!CM$1,SWISSW!$J:$J,MATCHUP!$A73,SWISSW!$F:$F,"Lost"))/(COUNTIFS(SWISSW!$I:$I,MATCHUP!$A73,SWISSW!$J:$J,MATCHUP!CM$1)-COUNTIFS(SWISSW!$I:$I,MATCHUP!$A73,SWISSW!$J:$J,MATCHUP!CM$1,SWISSW!$F:$F,"Draw")+COUNTIFS(SWISSW!$I:$I,MATCHUP!CM$1,SWISSW!$J:$J,MATCHUP!$A73)-COUNTIFS(SWISSW!$I:$I,MATCHUP!CM$1,SWISSW!$J:$J,MATCHUP!$A73,SWISSW!$F:$F,"Draw")),"-")</f>
        <v>-</v>
      </c>
      <c r="CN73" s="5" t="str">
        <f ca="1">IFERROR((COUNTIFS(SWISSW!$I:$I,MATCHUP!$A73,SWISSW!$J:$J,MATCHUP!CN$1,SWISSW!$F:$F,"Won")+COUNTIFS(SWISSW!$I:$I,MATCHUP!CN$1,SWISSW!$J:$J,MATCHUP!$A73,SWISSW!$F:$F,"Lost"))/(COUNTIFS(SWISSW!$I:$I,MATCHUP!$A73,SWISSW!$J:$J,MATCHUP!CN$1)-COUNTIFS(SWISSW!$I:$I,MATCHUP!$A73,SWISSW!$J:$J,MATCHUP!CN$1,SWISSW!$F:$F,"Draw")+COUNTIFS(SWISSW!$I:$I,MATCHUP!CN$1,SWISSW!$J:$J,MATCHUP!$A73)-COUNTIFS(SWISSW!$I:$I,MATCHUP!CN$1,SWISSW!$J:$J,MATCHUP!$A73,SWISSW!$F:$F,"Draw")),"-")</f>
        <v>-</v>
      </c>
      <c r="CO73" s="5" t="str">
        <f ca="1">IFERROR((COUNTIFS(SWISSW!$I:$I,MATCHUP!$A73,SWISSW!$J:$J,MATCHUP!CO$1,SWISSW!$F:$F,"Won")+COUNTIFS(SWISSW!$I:$I,MATCHUP!CO$1,SWISSW!$J:$J,MATCHUP!$A73,SWISSW!$F:$F,"Lost"))/(COUNTIFS(SWISSW!$I:$I,MATCHUP!$A73,SWISSW!$J:$J,MATCHUP!CO$1)-COUNTIFS(SWISSW!$I:$I,MATCHUP!$A73,SWISSW!$J:$J,MATCHUP!CO$1,SWISSW!$F:$F,"Draw")+COUNTIFS(SWISSW!$I:$I,MATCHUP!CO$1,SWISSW!$J:$J,MATCHUP!$A73)-COUNTIFS(SWISSW!$I:$I,MATCHUP!CO$1,SWISSW!$J:$J,MATCHUP!$A73,SWISSW!$F:$F,"Draw")),"-")</f>
        <v>-</v>
      </c>
      <c r="CP73" s="5" t="str">
        <f ca="1">IFERROR((COUNTIFS(SWISSW!$I:$I,MATCHUP!$A73,SWISSW!$J:$J,MATCHUP!CP$1,SWISSW!$F:$F,"Won")+COUNTIFS(SWISSW!$I:$I,MATCHUP!CP$1,SWISSW!$J:$J,MATCHUP!$A73,SWISSW!$F:$F,"Lost"))/(COUNTIFS(SWISSW!$I:$I,MATCHUP!$A73,SWISSW!$J:$J,MATCHUP!CP$1)-COUNTIFS(SWISSW!$I:$I,MATCHUP!$A73,SWISSW!$J:$J,MATCHUP!CP$1,SWISSW!$F:$F,"Draw")+COUNTIFS(SWISSW!$I:$I,MATCHUP!CP$1,SWISSW!$J:$J,MATCHUP!$A73)-COUNTIFS(SWISSW!$I:$I,MATCHUP!CP$1,SWISSW!$J:$J,MATCHUP!$A73,SWISSW!$F:$F,"Draw")),"-")</f>
        <v>-</v>
      </c>
      <c r="CQ73" s="5" t="str">
        <f ca="1">IFERROR((COUNTIFS(SWISSW!$I:$I,MATCHUP!$A73,SWISSW!$J:$J,MATCHUP!CQ$1,SWISSW!$F:$F,"Won")+COUNTIFS(SWISSW!$I:$I,MATCHUP!CQ$1,SWISSW!$J:$J,MATCHUP!$A73,SWISSW!$F:$F,"Lost"))/(COUNTIFS(SWISSW!$I:$I,MATCHUP!$A73,SWISSW!$J:$J,MATCHUP!CQ$1)-COUNTIFS(SWISSW!$I:$I,MATCHUP!$A73,SWISSW!$J:$J,MATCHUP!CQ$1,SWISSW!$F:$F,"Draw")+COUNTIFS(SWISSW!$I:$I,MATCHUP!CQ$1,SWISSW!$J:$J,MATCHUP!$A73)-COUNTIFS(SWISSW!$I:$I,MATCHUP!CQ$1,SWISSW!$J:$J,MATCHUP!$A73,SWISSW!$F:$F,"Draw")),"-")</f>
        <v>-</v>
      </c>
      <c r="CR73" s="5" t="str">
        <f ca="1">IFERROR((COUNTIFS(SWISSW!$I:$I,MATCHUP!$A73,SWISSW!$J:$J,MATCHUP!CR$1,SWISSW!$F:$F,"Won")+COUNTIFS(SWISSW!$I:$I,MATCHUP!CR$1,SWISSW!$J:$J,MATCHUP!$A73,SWISSW!$F:$F,"Lost"))/(COUNTIFS(SWISSW!$I:$I,MATCHUP!$A73,SWISSW!$J:$J,MATCHUP!CR$1)-COUNTIFS(SWISSW!$I:$I,MATCHUP!$A73,SWISSW!$J:$J,MATCHUP!CR$1,SWISSW!$F:$F,"Draw")+COUNTIFS(SWISSW!$I:$I,MATCHUP!CR$1,SWISSW!$J:$J,MATCHUP!$A73)-COUNTIFS(SWISSW!$I:$I,MATCHUP!CR$1,SWISSW!$J:$J,MATCHUP!$A73,SWISSW!$F:$F,"Draw")),"-")</f>
        <v>-</v>
      </c>
      <c r="CS73" s="5" t="str">
        <f ca="1">IFERROR((COUNTIFS(SWISSW!$I:$I,MATCHUP!$A73,SWISSW!$J:$J,MATCHUP!CS$1,SWISSW!$F:$F,"Won")+COUNTIFS(SWISSW!$I:$I,MATCHUP!CS$1,SWISSW!$J:$J,MATCHUP!$A73,SWISSW!$F:$F,"Lost"))/(COUNTIFS(SWISSW!$I:$I,MATCHUP!$A73,SWISSW!$J:$J,MATCHUP!CS$1)-COUNTIFS(SWISSW!$I:$I,MATCHUP!$A73,SWISSW!$J:$J,MATCHUP!CS$1,SWISSW!$F:$F,"Draw")+COUNTIFS(SWISSW!$I:$I,MATCHUP!CS$1,SWISSW!$J:$J,MATCHUP!$A73)-COUNTIFS(SWISSW!$I:$I,MATCHUP!CS$1,SWISSW!$J:$J,MATCHUP!$A73,SWISSW!$F:$F,"Draw")),"-")</f>
        <v>-</v>
      </c>
      <c r="CT73" s="5" t="str">
        <f ca="1">IFERROR((COUNTIFS(SWISSW!$I:$I,MATCHUP!$A73,SWISSW!$J:$J,MATCHUP!CT$1,SWISSW!$F:$F,"Won")+COUNTIFS(SWISSW!$I:$I,MATCHUP!CT$1,SWISSW!$J:$J,MATCHUP!$A73,SWISSW!$F:$F,"Lost"))/(COUNTIFS(SWISSW!$I:$I,MATCHUP!$A73,SWISSW!$J:$J,MATCHUP!CT$1)-COUNTIFS(SWISSW!$I:$I,MATCHUP!$A73,SWISSW!$J:$J,MATCHUP!CT$1,SWISSW!$F:$F,"Draw")+COUNTIFS(SWISSW!$I:$I,MATCHUP!CT$1,SWISSW!$J:$J,MATCHUP!$A73)-COUNTIFS(SWISSW!$I:$I,MATCHUP!CT$1,SWISSW!$J:$J,MATCHUP!$A73,SWISSW!$F:$F,"Draw")),"-")</f>
        <v>-</v>
      </c>
      <c r="CU73" s="5" t="str">
        <f ca="1">IFERROR((COUNTIFS(SWISSW!$I:$I,MATCHUP!$A73,SWISSW!$J:$J,MATCHUP!CU$1,SWISSW!$F:$F,"Won")+COUNTIFS(SWISSW!$I:$I,MATCHUP!CU$1,SWISSW!$J:$J,MATCHUP!$A73,SWISSW!$F:$F,"Lost"))/(COUNTIFS(SWISSW!$I:$I,MATCHUP!$A73,SWISSW!$J:$J,MATCHUP!CU$1)-COUNTIFS(SWISSW!$I:$I,MATCHUP!$A73,SWISSW!$J:$J,MATCHUP!CU$1,SWISSW!$F:$F,"Draw")+COUNTIFS(SWISSW!$I:$I,MATCHUP!CU$1,SWISSW!$J:$J,MATCHUP!$A73)-COUNTIFS(SWISSW!$I:$I,MATCHUP!CU$1,SWISSW!$J:$J,MATCHUP!$A73,SWISSW!$F:$F,"Draw")),"-")</f>
        <v>-</v>
      </c>
      <c r="CV73" s="5" t="str">
        <f ca="1">IFERROR((COUNTIFS(SWISSW!$I:$I,MATCHUP!$A73,SWISSW!$J:$J,MATCHUP!CV$1,SWISSW!$F:$F,"Won")+COUNTIFS(SWISSW!$I:$I,MATCHUP!CV$1,SWISSW!$J:$J,MATCHUP!$A73,SWISSW!$F:$F,"Lost"))/(COUNTIFS(SWISSW!$I:$I,MATCHUP!$A73,SWISSW!$J:$J,MATCHUP!CV$1)-COUNTIFS(SWISSW!$I:$I,MATCHUP!$A73,SWISSW!$J:$J,MATCHUP!CV$1,SWISSW!$F:$F,"Draw")+COUNTIFS(SWISSW!$I:$I,MATCHUP!CV$1,SWISSW!$J:$J,MATCHUP!$A73)-COUNTIFS(SWISSW!$I:$I,MATCHUP!CV$1,SWISSW!$J:$J,MATCHUP!$A73,SWISSW!$F:$F,"Draw")),"-")</f>
        <v>-</v>
      </c>
    </row>
    <row r="74" spans="1:100" ht="55" customHeight="1" x14ac:dyDescent="0.3">
      <c r="A74" s="3" cm="1">
        <f t="array" aca="1" ref="A74" ca="1">INDIRECT(ADDRESS(ROW(),1,,1,"METABREAK"))</f>
        <v>0</v>
      </c>
      <c r="B74" s="5" t="str">
        <f ca="1">IFERROR((COUNTIFS(SWISSW!$I:$I,MATCHUP!$A74,SWISSW!$J:$J,MATCHUP!B$1,SWISSW!$F:$F,"Won")+COUNTIFS(SWISSW!$I:$I,MATCHUP!B$1,SWISSW!$J:$J,MATCHUP!$A74,SWISSW!$F:$F,"Lost"))/(COUNTIFS(SWISSW!$I:$I,MATCHUP!$A74,SWISSW!$J:$J,MATCHUP!B$1)-COUNTIFS(SWISSW!$I:$I,MATCHUP!$A74,SWISSW!$J:$J,MATCHUP!B$1,SWISSW!$F:$F,"Draw")+COUNTIFS(SWISSW!$I:$I,MATCHUP!B$1,SWISSW!$J:$J,MATCHUP!$A74)-COUNTIFS(SWISSW!$I:$I,MATCHUP!B$1,SWISSW!$J:$J,MATCHUP!$A74,SWISSW!$F:$F,"Draw")),"-")</f>
        <v>-</v>
      </c>
      <c r="C74" s="5" t="str">
        <f ca="1">IFERROR((COUNTIFS(SWISSW!$I:$I,MATCHUP!$A74,SWISSW!$J:$J,MATCHUP!C$1,SWISSW!$F:$F,"Won")+COUNTIFS(SWISSW!$I:$I,MATCHUP!C$1,SWISSW!$J:$J,MATCHUP!$A74,SWISSW!$F:$F,"Lost"))/(COUNTIFS(SWISSW!$I:$I,MATCHUP!$A74,SWISSW!$J:$J,MATCHUP!C$1)-COUNTIFS(SWISSW!$I:$I,MATCHUP!$A74,SWISSW!$J:$J,MATCHUP!C$1,SWISSW!$F:$F,"Draw")+COUNTIFS(SWISSW!$I:$I,MATCHUP!C$1,SWISSW!$J:$J,MATCHUP!$A74)-COUNTIFS(SWISSW!$I:$I,MATCHUP!C$1,SWISSW!$J:$J,MATCHUP!$A74,SWISSW!$F:$F,"Draw")),"-")</f>
        <v>-</v>
      </c>
      <c r="D74" s="5" t="str">
        <f ca="1">IFERROR((COUNTIFS(SWISSW!$I:$I,MATCHUP!$A74,SWISSW!$J:$J,MATCHUP!D$1,SWISSW!$F:$F,"Won")+COUNTIFS(SWISSW!$I:$I,MATCHUP!D$1,SWISSW!$J:$J,MATCHUP!$A74,SWISSW!$F:$F,"Lost"))/(COUNTIFS(SWISSW!$I:$I,MATCHUP!$A74,SWISSW!$J:$J,MATCHUP!D$1)-COUNTIFS(SWISSW!$I:$I,MATCHUP!$A74,SWISSW!$J:$J,MATCHUP!D$1,SWISSW!$F:$F,"Draw")+COUNTIFS(SWISSW!$I:$I,MATCHUP!D$1,SWISSW!$J:$J,MATCHUP!$A74)-COUNTIFS(SWISSW!$I:$I,MATCHUP!D$1,SWISSW!$J:$J,MATCHUP!$A74,SWISSW!$F:$F,"Draw")),"-")</f>
        <v>-</v>
      </c>
      <c r="E74" s="5" t="str">
        <f ca="1">IFERROR((COUNTIFS(SWISSW!$I:$I,MATCHUP!$A74,SWISSW!$J:$J,MATCHUP!E$1,SWISSW!$F:$F,"Won")+COUNTIFS(SWISSW!$I:$I,MATCHUP!E$1,SWISSW!$J:$J,MATCHUP!$A74,SWISSW!$F:$F,"Lost"))/(COUNTIFS(SWISSW!$I:$I,MATCHUP!$A74,SWISSW!$J:$J,MATCHUP!E$1)-COUNTIFS(SWISSW!$I:$I,MATCHUP!$A74,SWISSW!$J:$J,MATCHUP!E$1,SWISSW!$F:$F,"Draw")+COUNTIFS(SWISSW!$I:$I,MATCHUP!E$1,SWISSW!$J:$J,MATCHUP!$A74)-COUNTIFS(SWISSW!$I:$I,MATCHUP!E$1,SWISSW!$J:$J,MATCHUP!$A74,SWISSW!$F:$F,"Draw")),"-")</f>
        <v>-</v>
      </c>
      <c r="F74" s="5" t="str">
        <f ca="1">IFERROR((COUNTIFS(SWISSW!$I:$I,MATCHUP!$A74,SWISSW!$J:$J,MATCHUP!F$1,SWISSW!$F:$F,"Won")+COUNTIFS(SWISSW!$I:$I,MATCHUP!F$1,SWISSW!$J:$J,MATCHUP!$A74,SWISSW!$F:$F,"Lost"))/(COUNTIFS(SWISSW!$I:$I,MATCHUP!$A74,SWISSW!$J:$J,MATCHUP!F$1)-COUNTIFS(SWISSW!$I:$I,MATCHUP!$A74,SWISSW!$J:$J,MATCHUP!F$1,SWISSW!$F:$F,"Draw")+COUNTIFS(SWISSW!$I:$I,MATCHUP!F$1,SWISSW!$J:$J,MATCHUP!$A74)-COUNTIFS(SWISSW!$I:$I,MATCHUP!F$1,SWISSW!$J:$J,MATCHUP!$A74,SWISSW!$F:$F,"Draw")),"-")</f>
        <v>-</v>
      </c>
      <c r="G74" s="5" t="str">
        <f ca="1">IFERROR((COUNTIFS(SWISSW!$I:$I,MATCHUP!$A74,SWISSW!$J:$J,MATCHUP!G$1,SWISSW!$F:$F,"Won")+COUNTIFS(SWISSW!$I:$I,MATCHUP!G$1,SWISSW!$J:$J,MATCHUP!$A74,SWISSW!$F:$F,"Lost"))/(COUNTIFS(SWISSW!$I:$I,MATCHUP!$A74,SWISSW!$J:$J,MATCHUP!G$1)-COUNTIFS(SWISSW!$I:$I,MATCHUP!$A74,SWISSW!$J:$J,MATCHUP!G$1,SWISSW!$F:$F,"Draw")+COUNTIFS(SWISSW!$I:$I,MATCHUP!G$1,SWISSW!$J:$J,MATCHUP!$A74)-COUNTIFS(SWISSW!$I:$I,MATCHUP!G$1,SWISSW!$J:$J,MATCHUP!$A74,SWISSW!$F:$F,"Draw")),"-")</f>
        <v>-</v>
      </c>
      <c r="H74" s="5" t="str">
        <f ca="1">IFERROR((COUNTIFS(SWISSW!$I:$I,MATCHUP!$A74,SWISSW!$J:$J,MATCHUP!H$1,SWISSW!$F:$F,"Won")+COUNTIFS(SWISSW!$I:$I,MATCHUP!H$1,SWISSW!$J:$J,MATCHUP!$A74,SWISSW!$F:$F,"Lost"))/(COUNTIFS(SWISSW!$I:$I,MATCHUP!$A74,SWISSW!$J:$J,MATCHUP!H$1)-COUNTIFS(SWISSW!$I:$I,MATCHUP!$A74,SWISSW!$J:$J,MATCHUP!H$1,SWISSW!$F:$F,"Draw")+COUNTIFS(SWISSW!$I:$I,MATCHUP!H$1,SWISSW!$J:$J,MATCHUP!$A74)-COUNTIFS(SWISSW!$I:$I,MATCHUP!H$1,SWISSW!$J:$J,MATCHUP!$A74,SWISSW!$F:$F,"Draw")),"-")</f>
        <v>-</v>
      </c>
      <c r="I74" s="5" t="str">
        <f ca="1">IFERROR((COUNTIFS(SWISSW!$I:$I,MATCHUP!$A74,SWISSW!$J:$J,MATCHUP!I$1,SWISSW!$F:$F,"Won")+COUNTIFS(SWISSW!$I:$I,MATCHUP!I$1,SWISSW!$J:$J,MATCHUP!$A74,SWISSW!$F:$F,"Lost"))/(COUNTIFS(SWISSW!$I:$I,MATCHUP!$A74,SWISSW!$J:$J,MATCHUP!I$1)-COUNTIFS(SWISSW!$I:$I,MATCHUP!$A74,SWISSW!$J:$J,MATCHUP!I$1,SWISSW!$F:$F,"Draw")+COUNTIFS(SWISSW!$I:$I,MATCHUP!I$1,SWISSW!$J:$J,MATCHUP!$A74)-COUNTIFS(SWISSW!$I:$I,MATCHUP!I$1,SWISSW!$J:$J,MATCHUP!$A74,SWISSW!$F:$F,"Draw")),"-")</f>
        <v>-</v>
      </c>
      <c r="J74" s="5" t="str">
        <f ca="1">IFERROR((COUNTIFS(SWISSW!$I:$I,MATCHUP!$A74,SWISSW!$J:$J,MATCHUP!J$1,SWISSW!$F:$F,"Won")+COUNTIFS(SWISSW!$I:$I,MATCHUP!J$1,SWISSW!$J:$J,MATCHUP!$A74,SWISSW!$F:$F,"Lost"))/(COUNTIFS(SWISSW!$I:$I,MATCHUP!$A74,SWISSW!$J:$J,MATCHUP!J$1)-COUNTIFS(SWISSW!$I:$I,MATCHUP!$A74,SWISSW!$J:$J,MATCHUP!J$1,SWISSW!$F:$F,"Draw")+COUNTIFS(SWISSW!$I:$I,MATCHUP!J$1,SWISSW!$J:$J,MATCHUP!$A74)-COUNTIFS(SWISSW!$I:$I,MATCHUP!J$1,SWISSW!$J:$J,MATCHUP!$A74,SWISSW!$F:$F,"Draw")),"-")</f>
        <v>-</v>
      </c>
      <c r="K74" s="5" t="str">
        <f ca="1">IFERROR((COUNTIFS(SWISSW!$I:$I,MATCHUP!$A74,SWISSW!$J:$J,MATCHUP!K$1,SWISSW!$F:$F,"Won")+COUNTIFS(SWISSW!$I:$I,MATCHUP!K$1,SWISSW!$J:$J,MATCHUP!$A74,SWISSW!$F:$F,"Lost"))/(COUNTIFS(SWISSW!$I:$I,MATCHUP!$A74,SWISSW!$J:$J,MATCHUP!K$1)-COUNTIFS(SWISSW!$I:$I,MATCHUP!$A74,SWISSW!$J:$J,MATCHUP!K$1,SWISSW!$F:$F,"Draw")+COUNTIFS(SWISSW!$I:$I,MATCHUP!K$1,SWISSW!$J:$J,MATCHUP!$A74)-COUNTIFS(SWISSW!$I:$I,MATCHUP!K$1,SWISSW!$J:$J,MATCHUP!$A74,SWISSW!$F:$F,"Draw")),"-")</f>
        <v>-</v>
      </c>
      <c r="L74" s="5" t="str">
        <f ca="1">IFERROR((COUNTIFS(SWISSW!$I:$I,MATCHUP!$A74,SWISSW!$J:$J,MATCHUP!L$1,SWISSW!$F:$F,"Won")+COUNTIFS(SWISSW!$I:$I,MATCHUP!L$1,SWISSW!$J:$J,MATCHUP!$A74,SWISSW!$F:$F,"Lost"))/(COUNTIFS(SWISSW!$I:$I,MATCHUP!$A74,SWISSW!$J:$J,MATCHUP!L$1)-COUNTIFS(SWISSW!$I:$I,MATCHUP!$A74,SWISSW!$J:$J,MATCHUP!L$1,SWISSW!$F:$F,"Draw")+COUNTIFS(SWISSW!$I:$I,MATCHUP!L$1,SWISSW!$J:$J,MATCHUP!$A74)-COUNTIFS(SWISSW!$I:$I,MATCHUP!L$1,SWISSW!$J:$J,MATCHUP!$A74,SWISSW!$F:$F,"Draw")),"-")</f>
        <v>-</v>
      </c>
      <c r="M74" s="5" t="str">
        <f ca="1">IFERROR((COUNTIFS(SWISSW!$I:$I,MATCHUP!$A74,SWISSW!$J:$J,MATCHUP!M$1,SWISSW!$F:$F,"Won")+COUNTIFS(SWISSW!$I:$I,MATCHUP!M$1,SWISSW!$J:$J,MATCHUP!$A74,SWISSW!$F:$F,"Lost"))/(COUNTIFS(SWISSW!$I:$I,MATCHUP!$A74,SWISSW!$J:$J,MATCHUP!M$1)-COUNTIFS(SWISSW!$I:$I,MATCHUP!$A74,SWISSW!$J:$J,MATCHUP!M$1,SWISSW!$F:$F,"Draw")+COUNTIFS(SWISSW!$I:$I,MATCHUP!M$1,SWISSW!$J:$J,MATCHUP!$A74)-COUNTIFS(SWISSW!$I:$I,MATCHUP!M$1,SWISSW!$J:$J,MATCHUP!$A74,SWISSW!$F:$F,"Draw")),"-")</f>
        <v>-</v>
      </c>
      <c r="N74" s="5" t="str">
        <f ca="1">IFERROR((COUNTIFS(SWISSW!$I:$I,MATCHUP!$A74,SWISSW!$J:$J,MATCHUP!N$1,SWISSW!$F:$F,"Won")+COUNTIFS(SWISSW!$I:$I,MATCHUP!N$1,SWISSW!$J:$J,MATCHUP!$A74,SWISSW!$F:$F,"Lost"))/(COUNTIFS(SWISSW!$I:$I,MATCHUP!$A74,SWISSW!$J:$J,MATCHUP!N$1)-COUNTIFS(SWISSW!$I:$I,MATCHUP!$A74,SWISSW!$J:$J,MATCHUP!N$1,SWISSW!$F:$F,"Draw")+COUNTIFS(SWISSW!$I:$I,MATCHUP!N$1,SWISSW!$J:$J,MATCHUP!$A74)-COUNTIFS(SWISSW!$I:$I,MATCHUP!N$1,SWISSW!$J:$J,MATCHUP!$A74,SWISSW!$F:$F,"Draw")),"-")</f>
        <v>-</v>
      </c>
      <c r="O74" s="5" t="str">
        <f ca="1">IFERROR((COUNTIFS(SWISSW!$I:$I,MATCHUP!$A74,SWISSW!$J:$J,MATCHUP!O$1,SWISSW!$F:$F,"Won")+COUNTIFS(SWISSW!$I:$I,MATCHUP!O$1,SWISSW!$J:$J,MATCHUP!$A74,SWISSW!$F:$F,"Lost"))/(COUNTIFS(SWISSW!$I:$I,MATCHUP!$A74,SWISSW!$J:$J,MATCHUP!O$1)-COUNTIFS(SWISSW!$I:$I,MATCHUP!$A74,SWISSW!$J:$J,MATCHUP!O$1,SWISSW!$F:$F,"Draw")+COUNTIFS(SWISSW!$I:$I,MATCHUP!O$1,SWISSW!$J:$J,MATCHUP!$A74)-COUNTIFS(SWISSW!$I:$I,MATCHUP!O$1,SWISSW!$J:$J,MATCHUP!$A74,SWISSW!$F:$F,"Draw")),"-")</f>
        <v>-</v>
      </c>
      <c r="P74" s="5" t="str">
        <f ca="1">IFERROR((COUNTIFS(SWISSW!$I:$I,MATCHUP!$A74,SWISSW!$J:$J,MATCHUP!P$1,SWISSW!$F:$F,"Won")+COUNTIFS(SWISSW!$I:$I,MATCHUP!P$1,SWISSW!$J:$J,MATCHUP!$A74,SWISSW!$F:$F,"Lost"))/(COUNTIFS(SWISSW!$I:$I,MATCHUP!$A74,SWISSW!$J:$J,MATCHUP!P$1)-COUNTIFS(SWISSW!$I:$I,MATCHUP!$A74,SWISSW!$J:$J,MATCHUP!P$1,SWISSW!$F:$F,"Draw")+COUNTIFS(SWISSW!$I:$I,MATCHUP!P$1,SWISSW!$J:$J,MATCHUP!$A74)-COUNTIFS(SWISSW!$I:$I,MATCHUP!P$1,SWISSW!$J:$J,MATCHUP!$A74,SWISSW!$F:$F,"Draw")),"-")</f>
        <v>-</v>
      </c>
      <c r="Q74" s="5" t="str">
        <f ca="1">IFERROR((COUNTIFS(SWISSW!$I:$I,MATCHUP!$A74,SWISSW!$J:$J,MATCHUP!Q$1,SWISSW!$F:$F,"Won")+COUNTIFS(SWISSW!$I:$I,MATCHUP!Q$1,SWISSW!$J:$J,MATCHUP!$A74,SWISSW!$F:$F,"Lost"))/(COUNTIFS(SWISSW!$I:$I,MATCHUP!$A74,SWISSW!$J:$J,MATCHUP!Q$1)-COUNTIFS(SWISSW!$I:$I,MATCHUP!$A74,SWISSW!$J:$J,MATCHUP!Q$1,SWISSW!$F:$F,"Draw")+COUNTIFS(SWISSW!$I:$I,MATCHUP!Q$1,SWISSW!$J:$J,MATCHUP!$A74)-COUNTIFS(SWISSW!$I:$I,MATCHUP!Q$1,SWISSW!$J:$J,MATCHUP!$A74,SWISSW!$F:$F,"Draw")),"-")</f>
        <v>-</v>
      </c>
      <c r="R74" s="5" t="str">
        <f ca="1">IFERROR((COUNTIFS(SWISSW!$I:$I,MATCHUP!$A74,SWISSW!$J:$J,MATCHUP!R$1,SWISSW!$F:$F,"Won")+COUNTIFS(SWISSW!$I:$I,MATCHUP!R$1,SWISSW!$J:$J,MATCHUP!$A74,SWISSW!$F:$F,"Lost"))/(COUNTIFS(SWISSW!$I:$I,MATCHUP!$A74,SWISSW!$J:$J,MATCHUP!R$1)-COUNTIFS(SWISSW!$I:$I,MATCHUP!$A74,SWISSW!$J:$J,MATCHUP!R$1,SWISSW!$F:$F,"Draw")+COUNTIFS(SWISSW!$I:$I,MATCHUP!R$1,SWISSW!$J:$J,MATCHUP!$A74)-COUNTIFS(SWISSW!$I:$I,MATCHUP!R$1,SWISSW!$J:$J,MATCHUP!$A74,SWISSW!$F:$F,"Draw")),"-")</f>
        <v>-</v>
      </c>
      <c r="S74" s="5" t="str">
        <f ca="1">IFERROR((COUNTIFS(SWISSW!$I:$I,MATCHUP!$A74,SWISSW!$J:$J,MATCHUP!S$1,SWISSW!$F:$F,"Won")+COUNTIFS(SWISSW!$I:$I,MATCHUP!S$1,SWISSW!$J:$J,MATCHUP!$A74,SWISSW!$F:$F,"Lost"))/(COUNTIFS(SWISSW!$I:$I,MATCHUP!$A74,SWISSW!$J:$J,MATCHUP!S$1)-COUNTIFS(SWISSW!$I:$I,MATCHUP!$A74,SWISSW!$J:$J,MATCHUP!S$1,SWISSW!$F:$F,"Draw")+COUNTIFS(SWISSW!$I:$I,MATCHUP!S$1,SWISSW!$J:$J,MATCHUP!$A74)-COUNTIFS(SWISSW!$I:$I,MATCHUP!S$1,SWISSW!$J:$J,MATCHUP!$A74,SWISSW!$F:$F,"Draw")),"-")</f>
        <v>-</v>
      </c>
      <c r="T74" s="5" t="str">
        <f ca="1">IFERROR((COUNTIFS(SWISSW!$I:$I,MATCHUP!$A74,SWISSW!$J:$J,MATCHUP!T$1,SWISSW!$F:$F,"Won")+COUNTIFS(SWISSW!$I:$I,MATCHUP!T$1,SWISSW!$J:$J,MATCHUP!$A74,SWISSW!$F:$F,"Lost"))/(COUNTIFS(SWISSW!$I:$I,MATCHUP!$A74,SWISSW!$J:$J,MATCHUP!T$1)-COUNTIFS(SWISSW!$I:$I,MATCHUP!$A74,SWISSW!$J:$J,MATCHUP!T$1,SWISSW!$F:$F,"Draw")+COUNTIFS(SWISSW!$I:$I,MATCHUP!T$1,SWISSW!$J:$J,MATCHUP!$A74)-COUNTIFS(SWISSW!$I:$I,MATCHUP!T$1,SWISSW!$J:$J,MATCHUP!$A74,SWISSW!$F:$F,"Draw")),"-")</f>
        <v>-</v>
      </c>
      <c r="U74" s="5" t="str">
        <f ca="1">IFERROR((COUNTIFS(SWISSW!$I:$I,MATCHUP!$A74,SWISSW!$J:$J,MATCHUP!U$1,SWISSW!$F:$F,"Won")+COUNTIFS(SWISSW!$I:$I,MATCHUP!U$1,SWISSW!$J:$J,MATCHUP!$A74,SWISSW!$F:$F,"Lost"))/(COUNTIFS(SWISSW!$I:$I,MATCHUP!$A74,SWISSW!$J:$J,MATCHUP!U$1)-COUNTIFS(SWISSW!$I:$I,MATCHUP!$A74,SWISSW!$J:$J,MATCHUP!U$1,SWISSW!$F:$F,"Draw")+COUNTIFS(SWISSW!$I:$I,MATCHUP!U$1,SWISSW!$J:$J,MATCHUP!$A74)-COUNTIFS(SWISSW!$I:$I,MATCHUP!U$1,SWISSW!$J:$J,MATCHUP!$A74,SWISSW!$F:$F,"Draw")),"-")</f>
        <v>-</v>
      </c>
      <c r="V74" s="5" t="str">
        <f ca="1">IFERROR((COUNTIFS(SWISSW!$I:$I,MATCHUP!$A74,SWISSW!$J:$J,MATCHUP!V$1,SWISSW!$F:$F,"Won")+COUNTIFS(SWISSW!$I:$I,MATCHUP!V$1,SWISSW!$J:$J,MATCHUP!$A74,SWISSW!$F:$F,"Lost"))/(COUNTIFS(SWISSW!$I:$I,MATCHUP!$A74,SWISSW!$J:$J,MATCHUP!V$1)-COUNTIFS(SWISSW!$I:$I,MATCHUP!$A74,SWISSW!$J:$J,MATCHUP!V$1,SWISSW!$F:$F,"Draw")+COUNTIFS(SWISSW!$I:$I,MATCHUP!V$1,SWISSW!$J:$J,MATCHUP!$A74)-COUNTIFS(SWISSW!$I:$I,MATCHUP!V$1,SWISSW!$J:$J,MATCHUP!$A74,SWISSW!$F:$F,"Draw")),"-")</f>
        <v>-</v>
      </c>
      <c r="W74" s="5" t="str">
        <f ca="1">IFERROR((COUNTIFS(SWISSW!$I:$I,MATCHUP!$A74,SWISSW!$J:$J,MATCHUP!W$1,SWISSW!$F:$F,"Won")+COUNTIFS(SWISSW!$I:$I,MATCHUP!W$1,SWISSW!$J:$J,MATCHUP!$A74,SWISSW!$F:$F,"Lost"))/(COUNTIFS(SWISSW!$I:$I,MATCHUP!$A74,SWISSW!$J:$J,MATCHUP!W$1)-COUNTIFS(SWISSW!$I:$I,MATCHUP!$A74,SWISSW!$J:$J,MATCHUP!W$1,SWISSW!$F:$F,"Draw")+COUNTIFS(SWISSW!$I:$I,MATCHUP!W$1,SWISSW!$J:$J,MATCHUP!$A74)-COUNTIFS(SWISSW!$I:$I,MATCHUP!W$1,SWISSW!$J:$J,MATCHUP!$A74,SWISSW!$F:$F,"Draw")),"-")</f>
        <v>-</v>
      </c>
      <c r="X74" s="5" t="str">
        <f ca="1">IFERROR((COUNTIFS(SWISSW!$I:$I,MATCHUP!$A74,SWISSW!$J:$J,MATCHUP!X$1,SWISSW!$F:$F,"Won")+COUNTIFS(SWISSW!$I:$I,MATCHUP!X$1,SWISSW!$J:$J,MATCHUP!$A74,SWISSW!$F:$F,"Lost"))/(COUNTIFS(SWISSW!$I:$I,MATCHUP!$A74,SWISSW!$J:$J,MATCHUP!X$1)-COUNTIFS(SWISSW!$I:$I,MATCHUP!$A74,SWISSW!$J:$J,MATCHUP!X$1,SWISSW!$F:$F,"Draw")+COUNTIFS(SWISSW!$I:$I,MATCHUP!X$1,SWISSW!$J:$J,MATCHUP!$A74)-COUNTIFS(SWISSW!$I:$I,MATCHUP!X$1,SWISSW!$J:$J,MATCHUP!$A74,SWISSW!$F:$F,"Draw")),"-")</f>
        <v>-</v>
      </c>
      <c r="Y74" s="5" t="str">
        <f ca="1">IFERROR((COUNTIFS(SWISSW!$I:$I,MATCHUP!$A74,SWISSW!$J:$J,MATCHUP!Y$1,SWISSW!$F:$F,"Won")+COUNTIFS(SWISSW!$I:$I,MATCHUP!Y$1,SWISSW!$J:$J,MATCHUP!$A74,SWISSW!$F:$F,"Lost"))/(COUNTIFS(SWISSW!$I:$I,MATCHUP!$A74,SWISSW!$J:$J,MATCHUP!Y$1)-COUNTIFS(SWISSW!$I:$I,MATCHUP!$A74,SWISSW!$J:$J,MATCHUP!Y$1,SWISSW!$F:$F,"Draw")+COUNTIFS(SWISSW!$I:$I,MATCHUP!Y$1,SWISSW!$J:$J,MATCHUP!$A74)-COUNTIFS(SWISSW!$I:$I,MATCHUP!Y$1,SWISSW!$J:$J,MATCHUP!$A74,SWISSW!$F:$F,"Draw")),"-")</f>
        <v>-</v>
      </c>
      <c r="Z74" s="5" t="str">
        <f ca="1">IFERROR((COUNTIFS(SWISSW!$I:$I,MATCHUP!$A74,SWISSW!$J:$J,MATCHUP!Z$1,SWISSW!$F:$F,"Won")+COUNTIFS(SWISSW!$I:$I,MATCHUP!Z$1,SWISSW!$J:$J,MATCHUP!$A74,SWISSW!$F:$F,"Lost"))/(COUNTIFS(SWISSW!$I:$I,MATCHUP!$A74,SWISSW!$J:$J,MATCHUP!Z$1)-COUNTIFS(SWISSW!$I:$I,MATCHUP!$A74,SWISSW!$J:$J,MATCHUP!Z$1,SWISSW!$F:$F,"Draw")+COUNTIFS(SWISSW!$I:$I,MATCHUP!Z$1,SWISSW!$J:$J,MATCHUP!$A74)-COUNTIFS(SWISSW!$I:$I,MATCHUP!Z$1,SWISSW!$J:$J,MATCHUP!$A74,SWISSW!$F:$F,"Draw")),"-")</f>
        <v>-</v>
      </c>
      <c r="AA74" s="5" t="str">
        <f ca="1">IFERROR((COUNTIFS(SWISSW!$I:$I,MATCHUP!$A74,SWISSW!$J:$J,MATCHUP!AA$1,SWISSW!$F:$F,"Won")+COUNTIFS(SWISSW!$I:$I,MATCHUP!AA$1,SWISSW!$J:$J,MATCHUP!$A74,SWISSW!$F:$F,"Lost"))/(COUNTIFS(SWISSW!$I:$I,MATCHUP!$A74,SWISSW!$J:$J,MATCHUP!AA$1)-COUNTIFS(SWISSW!$I:$I,MATCHUP!$A74,SWISSW!$J:$J,MATCHUP!AA$1,SWISSW!$F:$F,"Draw")+COUNTIFS(SWISSW!$I:$I,MATCHUP!AA$1,SWISSW!$J:$J,MATCHUP!$A74)-COUNTIFS(SWISSW!$I:$I,MATCHUP!AA$1,SWISSW!$J:$J,MATCHUP!$A74,SWISSW!$F:$F,"Draw")),"-")</f>
        <v>-</v>
      </c>
      <c r="AB74" s="5" t="str">
        <f ca="1">IFERROR((COUNTIFS(SWISSW!$I:$I,MATCHUP!$A74,SWISSW!$J:$J,MATCHUP!AB$1,SWISSW!$F:$F,"Won")+COUNTIFS(SWISSW!$I:$I,MATCHUP!AB$1,SWISSW!$J:$J,MATCHUP!$A74,SWISSW!$F:$F,"Lost"))/(COUNTIFS(SWISSW!$I:$I,MATCHUP!$A74,SWISSW!$J:$J,MATCHUP!AB$1)-COUNTIFS(SWISSW!$I:$I,MATCHUP!$A74,SWISSW!$J:$J,MATCHUP!AB$1,SWISSW!$F:$F,"Draw")+COUNTIFS(SWISSW!$I:$I,MATCHUP!AB$1,SWISSW!$J:$J,MATCHUP!$A74)-COUNTIFS(SWISSW!$I:$I,MATCHUP!AB$1,SWISSW!$J:$J,MATCHUP!$A74,SWISSW!$F:$F,"Draw")),"-")</f>
        <v>-</v>
      </c>
      <c r="AC74" s="5" t="str">
        <f ca="1">IFERROR((COUNTIFS(SWISSW!$I:$I,MATCHUP!$A74,SWISSW!$J:$J,MATCHUP!AC$1,SWISSW!$F:$F,"Won")+COUNTIFS(SWISSW!$I:$I,MATCHUP!AC$1,SWISSW!$J:$J,MATCHUP!$A74,SWISSW!$F:$F,"Lost"))/(COUNTIFS(SWISSW!$I:$I,MATCHUP!$A74,SWISSW!$J:$J,MATCHUP!AC$1)-COUNTIFS(SWISSW!$I:$I,MATCHUP!$A74,SWISSW!$J:$J,MATCHUP!AC$1,SWISSW!$F:$F,"Draw")+COUNTIFS(SWISSW!$I:$I,MATCHUP!AC$1,SWISSW!$J:$J,MATCHUP!$A74)-COUNTIFS(SWISSW!$I:$I,MATCHUP!AC$1,SWISSW!$J:$J,MATCHUP!$A74,SWISSW!$F:$F,"Draw")),"-")</f>
        <v>-</v>
      </c>
      <c r="AD74" s="5" t="str">
        <f ca="1">IFERROR((COUNTIFS(SWISSW!$I:$I,MATCHUP!$A74,SWISSW!$J:$J,MATCHUP!AD$1,SWISSW!$F:$F,"Won")+COUNTIFS(SWISSW!$I:$I,MATCHUP!AD$1,SWISSW!$J:$J,MATCHUP!$A74,SWISSW!$F:$F,"Lost"))/(COUNTIFS(SWISSW!$I:$I,MATCHUP!$A74,SWISSW!$J:$J,MATCHUP!AD$1)-COUNTIFS(SWISSW!$I:$I,MATCHUP!$A74,SWISSW!$J:$J,MATCHUP!AD$1,SWISSW!$F:$F,"Draw")+COUNTIFS(SWISSW!$I:$I,MATCHUP!AD$1,SWISSW!$J:$J,MATCHUP!$A74)-COUNTIFS(SWISSW!$I:$I,MATCHUP!AD$1,SWISSW!$J:$J,MATCHUP!$A74,SWISSW!$F:$F,"Draw")),"-")</f>
        <v>-</v>
      </c>
      <c r="AE74" s="5" t="str">
        <f ca="1">IFERROR((COUNTIFS(SWISSW!$I:$I,MATCHUP!$A74,SWISSW!$J:$J,MATCHUP!AE$1,SWISSW!$F:$F,"Won")+COUNTIFS(SWISSW!$I:$I,MATCHUP!AE$1,SWISSW!$J:$J,MATCHUP!$A74,SWISSW!$F:$F,"Lost"))/(COUNTIFS(SWISSW!$I:$I,MATCHUP!$A74,SWISSW!$J:$J,MATCHUP!AE$1)-COUNTIFS(SWISSW!$I:$I,MATCHUP!$A74,SWISSW!$J:$J,MATCHUP!AE$1,SWISSW!$F:$F,"Draw")+COUNTIFS(SWISSW!$I:$I,MATCHUP!AE$1,SWISSW!$J:$J,MATCHUP!$A74)-COUNTIFS(SWISSW!$I:$I,MATCHUP!AE$1,SWISSW!$J:$J,MATCHUP!$A74,SWISSW!$F:$F,"Draw")),"-")</f>
        <v>-</v>
      </c>
      <c r="AF74" s="5" t="str">
        <f ca="1">IFERROR((COUNTIFS(SWISSW!$I:$I,MATCHUP!$A74,SWISSW!$J:$J,MATCHUP!AF$1,SWISSW!$F:$F,"Won")+COUNTIFS(SWISSW!$I:$I,MATCHUP!AF$1,SWISSW!$J:$J,MATCHUP!$A74,SWISSW!$F:$F,"Lost"))/(COUNTIFS(SWISSW!$I:$I,MATCHUP!$A74,SWISSW!$J:$J,MATCHUP!AF$1)-COUNTIFS(SWISSW!$I:$I,MATCHUP!$A74,SWISSW!$J:$J,MATCHUP!AF$1,SWISSW!$F:$F,"Draw")+COUNTIFS(SWISSW!$I:$I,MATCHUP!AF$1,SWISSW!$J:$J,MATCHUP!$A74)-COUNTIFS(SWISSW!$I:$I,MATCHUP!AF$1,SWISSW!$J:$J,MATCHUP!$A74,SWISSW!$F:$F,"Draw")),"-")</f>
        <v>-</v>
      </c>
      <c r="AG74" s="5" t="str">
        <f ca="1">IFERROR((COUNTIFS(SWISSW!$I:$I,MATCHUP!$A74,SWISSW!$J:$J,MATCHUP!AG$1,SWISSW!$F:$F,"Won")+COUNTIFS(SWISSW!$I:$I,MATCHUP!AG$1,SWISSW!$J:$J,MATCHUP!$A74,SWISSW!$F:$F,"Lost"))/(COUNTIFS(SWISSW!$I:$I,MATCHUP!$A74,SWISSW!$J:$J,MATCHUP!AG$1)-COUNTIFS(SWISSW!$I:$I,MATCHUP!$A74,SWISSW!$J:$J,MATCHUP!AG$1,SWISSW!$F:$F,"Draw")+COUNTIFS(SWISSW!$I:$I,MATCHUP!AG$1,SWISSW!$J:$J,MATCHUP!$A74)-COUNTIFS(SWISSW!$I:$I,MATCHUP!AG$1,SWISSW!$J:$J,MATCHUP!$A74,SWISSW!$F:$F,"Draw")),"-")</f>
        <v>-</v>
      </c>
      <c r="AH74" s="5" t="str">
        <f ca="1">IFERROR((COUNTIFS(SWISSW!$I:$I,MATCHUP!$A74,SWISSW!$J:$J,MATCHUP!AH$1,SWISSW!$F:$F,"Won")+COUNTIFS(SWISSW!$I:$I,MATCHUP!AH$1,SWISSW!$J:$J,MATCHUP!$A74,SWISSW!$F:$F,"Lost"))/(COUNTIFS(SWISSW!$I:$I,MATCHUP!$A74,SWISSW!$J:$J,MATCHUP!AH$1)-COUNTIFS(SWISSW!$I:$I,MATCHUP!$A74,SWISSW!$J:$J,MATCHUP!AH$1,SWISSW!$F:$F,"Draw")+COUNTIFS(SWISSW!$I:$I,MATCHUP!AH$1,SWISSW!$J:$J,MATCHUP!$A74)-COUNTIFS(SWISSW!$I:$I,MATCHUP!AH$1,SWISSW!$J:$J,MATCHUP!$A74,SWISSW!$F:$F,"Draw")),"-")</f>
        <v>-</v>
      </c>
      <c r="AI74" s="5" t="str">
        <f ca="1">IFERROR((COUNTIFS(SWISSW!$I:$I,MATCHUP!$A74,SWISSW!$J:$J,MATCHUP!AI$1,SWISSW!$F:$F,"Won")+COUNTIFS(SWISSW!$I:$I,MATCHUP!AI$1,SWISSW!$J:$J,MATCHUP!$A74,SWISSW!$F:$F,"Lost"))/(COUNTIFS(SWISSW!$I:$I,MATCHUP!$A74,SWISSW!$J:$J,MATCHUP!AI$1)-COUNTIFS(SWISSW!$I:$I,MATCHUP!$A74,SWISSW!$J:$J,MATCHUP!AI$1,SWISSW!$F:$F,"Draw")+COUNTIFS(SWISSW!$I:$I,MATCHUP!AI$1,SWISSW!$J:$J,MATCHUP!$A74)-COUNTIFS(SWISSW!$I:$I,MATCHUP!AI$1,SWISSW!$J:$J,MATCHUP!$A74,SWISSW!$F:$F,"Draw")),"-")</f>
        <v>-</v>
      </c>
      <c r="AJ74" s="5" t="str">
        <f ca="1">IFERROR((COUNTIFS(SWISSW!$I:$I,MATCHUP!$A74,SWISSW!$J:$J,MATCHUP!AJ$1,SWISSW!$F:$F,"Won")+COUNTIFS(SWISSW!$I:$I,MATCHUP!AJ$1,SWISSW!$J:$J,MATCHUP!$A74,SWISSW!$F:$F,"Lost"))/(COUNTIFS(SWISSW!$I:$I,MATCHUP!$A74,SWISSW!$J:$J,MATCHUP!AJ$1)-COUNTIFS(SWISSW!$I:$I,MATCHUP!$A74,SWISSW!$J:$J,MATCHUP!AJ$1,SWISSW!$F:$F,"Draw")+COUNTIFS(SWISSW!$I:$I,MATCHUP!AJ$1,SWISSW!$J:$J,MATCHUP!$A74)-COUNTIFS(SWISSW!$I:$I,MATCHUP!AJ$1,SWISSW!$J:$J,MATCHUP!$A74,SWISSW!$F:$F,"Draw")),"-")</f>
        <v>-</v>
      </c>
      <c r="AK74" s="5" t="str">
        <f ca="1">IFERROR((COUNTIFS(SWISSW!$I:$I,MATCHUP!$A74,SWISSW!$J:$J,MATCHUP!AK$1,SWISSW!$F:$F,"Won")+COUNTIFS(SWISSW!$I:$I,MATCHUP!AK$1,SWISSW!$J:$J,MATCHUP!$A74,SWISSW!$F:$F,"Lost"))/(COUNTIFS(SWISSW!$I:$I,MATCHUP!$A74,SWISSW!$J:$J,MATCHUP!AK$1)-COUNTIFS(SWISSW!$I:$I,MATCHUP!$A74,SWISSW!$J:$J,MATCHUP!AK$1,SWISSW!$F:$F,"Draw")+COUNTIFS(SWISSW!$I:$I,MATCHUP!AK$1,SWISSW!$J:$J,MATCHUP!$A74)-COUNTIFS(SWISSW!$I:$I,MATCHUP!AK$1,SWISSW!$J:$J,MATCHUP!$A74,SWISSW!$F:$F,"Draw")),"-")</f>
        <v>-</v>
      </c>
      <c r="AL74" s="5" t="str">
        <f ca="1">IFERROR((COUNTIFS(SWISSW!$I:$I,MATCHUP!$A74,SWISSW!$J:$J,MATCHUP!AL$1,SWISSW!$F:$F,"Won")+COUNTIFS(SWISSW!$I:$I,MATCHUP!AL$1,SWISSW!$J:$J,MATCHUP!$A74,SWISSW!$F:$F,"Lost"))/(COUNTIFS(SWISSW!$I:$I,MATCHUP!$A74,SWISSW!$J:$J,MATCHUP!AL$1)-COUNTIFS(SWISSW!$I:$I,MATCHUP!$A74,SWISSW!$J:$J,MATCHUP!AL$1,SWISSW!$F:$F,"Draw")+COUNTIFS(SWISSW!$I:$I,MATCHUP!AL$1,SWISSW!$J:$J,MATCHUP!$A74)-COUNTIFS(SWISSW!$I:$I,MATCHUP!AL$1,SWISSW!$J:$J,MATCHUP!$A74,SWISSW!$F:$F,"Draw")),"-")</f>
        <v>-</v>
      </c>
      <c r="AM74" s="5" t="str">
        <f ca="1">IFERROR((COUNTIFS(SWISSW!$I:$I,MATCHUP!$A74,SWISSW!$J:$J,MATCHUP!AM$1,SWISSW!$F:$F,"Won")+COUNTIFS(SWISSW!$I:$I,MATCHUP!AM$1,SWISSW!$J:$J,MATCHUP!$A74,SWISSW!$F:$F,"Lost"))/(COUNTIFS(SWISSW!$I:$I,MATCHUP!$A74,SWISSW!$J:$J,MATCHUP!AM$1)-COUNTIFS(SWISSW!$I:$I,MATCHUP!$A74,SWISSW!$J:$J,MATCHUP!AM$1,SWISSW!$F:$F,"Draw")+COUNTIFS(SWISSW!$I:$I,MATCHUP!AM$1,SWISSW!$J:$J,MATCHUP!$A74)-COUNTIFS(SWISSW!$I:$I,MATCHUP!AM$1,SWISSW!$J:$J,MATCHUP!$A74,SWISSW!$F:$F,"Draw")),"-")</f>
        <v>-</v>
      </c>
      <c r="AN74" s="5" t="str">
        <f ca="1">IFERROR((COUNTIFS(SWISSW!$I:$I,MATCHUP!$A74,SWISSW!$J:$J,MATCHUP!AN$1,SWISSW!$F:$F,"Won")+COUNTIFS(SWISSW!$I:$I,MATCHUP!AN$1,SWISSW!$J:$J,MATCHUP!$A74,SWISSW!$F:$F,"Lost"))/(COUNTIFS(SWISSW!$I:$I,MATCHUP!$A74,SWISSW!$J:$J,MATCHUP!AN$1)-COUNTIFS(SWISSW!$I:$I,MATCHUP!$A74,SWISSW!$J:$J,MATCHUP!AN$1,SWISSW!$F:$F,"Draw")+COUNTIFS(SWISSW!$I:$I,MATCHUP!AN$1,SWISSW!$J:$J,MATCHUP!$A74)-COUNTIFS(SWISSW!$I:$I,MATCHUP!AN$1,SWISSW!$J:$J,MATCHUP!$A74,SWISSW!$F:$F,"Draw")),"-")</f>
        <v>-</v>
      </c>
      <c r="AO74" s="5" t="str">
        <f ca="1">IFERROR((COUNTIFS(SWISSW!$I:$I,MATCHUP!$A74,SWISSW!$J:$J,MATCHUP!AO$1,SWISSW!$F:$F,"Won")+COUNTIFS(SWISSW!$I:$I,MATCHUP!AO$1,SWISSW!$J:$J,MATCHUP!$A74,SWISSW!$F:$F,"Lost"))/(COUNTIFS(SWISSW!$I:$I,MATCHUP!$A74,SWISSW!$J:$J,MATCHUP!AO$1)-COUNTIFS(SWISSW!$I:$I,MATCHUP!$A74,SWISSW!$J:$J,MATCHUP!AO$1,SWISSW!$F:$F,"Draw")+COUNTIFS(SWISSW!$I:$I,MATCHUP!AO$1,SWISSW!$J:$J,MATCHUP!$A74)-COUNTIFS(SWISSW!$I:$I,MATCHUP!AO$1,SWISSW!$J:$J,MATCHUP!$A74,SWISSW!$F:$F,"Draw")),"-")</f>
        <v>-</v>
      </c>
      <c r="AP74" s="5" t="str">
        <f ca="1">IFERROR((COUNTIFS(SWISSW!$I:$I,MATCHUP!$A74,SWISSW!$J:$J,MATCHUP!AP$1,SWISSW!$F:$F,"Won")+COUNTIFS(SWISSW!$I:$I,MATCHUP!AP$1,SWISSW!$J:$J,MATCHUP!$A74,SWISSW!$F:$F,"Lost"))/(COUNTIFS(SWISSW!$I:$I,MATCHUP!$A74,SWISSW!$J:$J,MATCHUP!AP$1)-COUNTIFS(SWISSW!$I:$I,MATCHUP!$A74,SWISSW!$J:$J,MATCHUP!AP$1,SWISSW!$F:$F,"Draw")+COUNTIFS(SWISSW!$I:$I,MATCHUP!AP$1,SWISSW!$J:$J,MATCHUP!$A74)-COUNTIFS(SWISSW!$I:$I,MATCHUP!AP$1,SWISSW!$J:$J,MATCHUP!$A74,SWISSW!$F:$F,"Draw")),"-")</f>
        <v>-</v>
      </c>
      <c r="AQ74" s="5" t="str">
        <f ca="1">IFERROR((COUNTIFS(SWISSW!$I:$I,MATCHUP!$A74,SWISSW!$J:$J,MATCHUP!AQ$1,SWISSW!$F:$F,"Won")+COUNTIFS(SWISSW!$I:$I,MATCHUP!AQ$1,SWISSW!$J:$J,MATCHUP!$A74,SWISSW!$F:$F,"Lost"))/(COUNTIFS(SWISSW!$I:$I,MATCHUP!$A74,SWISSW!$J:$J,MATCHUP!AQ$1)-COUNTIFS(SWISSW!$I:$I,MATCHUP!$A74,SWISSW!$J:$J,MATCHUP!AQ$1,SWISSW!$F:$F,"Draw")+COUNTIFS(SWISSW!$I:$I,MATCHUP!AQ$1,SWISSW!$J:$J,MATCHUP!$A74)-COUNTIFS(SWISSW!$I:$I,MATCHUP!AQ$1,SWISSW!$J:$J,MATCHUP!$A74,SWISSW!$F:$F,"Draw")),"-")</f>
        <v>-</v>
      </c>
      <c r="AR74" s="5" t="str">
        <f ca="1">IFERROR((COUNTIFS(SWISSW!$I:$I,MATCHUP!$A74,SWISSW!$J:$J,MATCHUP!AR$1,SWISSW!$F:$F,"Won")+COUNTIFS(SWISSW!$I:$I,MATCHUP!AR$1,SWISSW!$J:$J,MATCHUP!$A74,SWISSW!$F:$F,"Lost"))/(COUNTIFS(SWISSW!$I:$I,MATCHUP!$A74,SWISSW!$J:$J,MATCHUP!AR$1)-COUNTIFS(SWISSW!$I:$I,MATCHUP!$A74,SWISSW!$J:$J,MATCHUP!AR$1,SWISSW!$F:$F,"Draw")+COUNTIFS(SWISSW!$I:$I,MATCHUP!AR$1,SWISSW!$J:$J,MATCHUP!$A74)-COUNTIFS(SWISSW!$I:$I,MATCHUP!AR$1,SWISSW!$J:$J,MATCHUP!$A74,SWISSW!$F:$F,"Draw")),"-")</f>
        <v>-</v>
      </c>
      <c r="AS74" s="5" t="str">
        <f ca="1">IFERROR((COUNTIFS(SWISSW!$I:$I,MATCHUP!$A74,SWISSW!$J:$J,MATCHUP!AS$1,SWISSW!$F:$F,"Won")+COUNTIFS(SWISSW!$I:$I,MATCHUP!AS$1,SWISSW!$J:$J,MATCHUP!$A74,SWISSW!$F:$F,"Lost"))/(COUNTIFS(SWISSW!$I:$I,MATCHUP!$A74,SWISSW!$J:$J,MATCHUP!AS$1)-COUNTIFS(SWISSW!$I:$I,MATCHUP!$A74,SWISSW!$J:$J,MATCHUP!AS$1,SWISSW!$F:$F,"Draw")+COUNTIFS(SWISSW!$I:$I,MATCHUP!AS$1,SWISSW!$J:$J,MATCHUP!$A74)-COUNTIFS(SWISSW!$I:$I,MATCHUP!AS$1,SWISSW!$J:$J,MATCHUP!$A74,SWISSW!$F:$F,"Draw")),"-")</f>
        <v>-</v>
      </c>
      <c r="AT74" s="5" t="str">
        <f ca="1">IFERROR((COUNTIFS(SWISSW!$I:$I,MATCHUP!$A74,SWISSW!$J:$J,MATCHUP!AT$1,SWISSW!$F:$F,"Won")+COUNTIFS(SWISSW!$I:$I,MATCHUP!AT$1,SWISSW!$J:$J,MATCHUP!$A74,SWISSW!$F:$F,"Lost"))/(COUNTIFS(SWISSW!$I:$I,MATCHUP!$A74,SWISSW!$J:$J,MATCHUP!AT$1)-COUNTIFS(SWISSW!$I:$I,MATCHUP!$A74,SWISSW!$J:$J,MATCHUP!AT$1,SWISSW!$F:$F,"Draw")+COUNTIFS(SWISSW!$I:$I,MATCHUP!AT$1,SWISSW!$J:$J,MATCHUP!$A74)-COUNTIFS(SWISSW!$I:$I,MATCHUP!AT$1,SWISSW!$J:$J,MATCHUP!$A74,SWISSW!$F:$F,"Draw")),"-")</f>
        <v>-</v>
      </c>
      <c r="AU74" s="5" t="str">
        <f ca="1">IFERROR((COUNTIFS(SWISSW!$I:$I,MATCHUP!$A74,SWISSW!$J:$J,MATCHUP!AU$1,SWISSW!$F:$F,"Won")+COUNTIFS(SWISSW!$I:$I,MATCHUP!AU$1,SWISSW!$J:$J,MATCHUP!$A74,SWISSW!$F:$F,"Lost"))/(COUNTIFS(SWISSW!$I:$I,MATCHUP!$A74,SWISSW!$J:$J,MATCHUP!AU$1)-COUNTIFS(SWISSW!$I:$I,MATCHUP!$A74,SWISSW!$J:$J,MATCHUP!AU$1,SWISSW!$F:$F,"Draw")+COUNTIFS(SWISSW!$I:$I,MATCHUP!AU$1,SWISSW!$J:$J,MATCHUP!$A74)-COUNTIFS(SWISSW!$I:$I,MATCHUP!AU$1,SWISSW!$J:$J,MATCHUP!$A74,SWISSW!$F:$F,"Draw")),"-")</f>
        <v>-</v>
      </c>
      <c r="AV74" s="5" t="str">
        <f ca="1">IFERROR((COUNTIFS(SWISSW!$I:$I,MATCHUP!$A74,SWISSW!$J:$J,MATCHUP!AV$1,SWISSW!$F:$F,"Won")+COUNTIFS(SWISSW!$I:$I,MATCHUP!AV$1,SWISSW!$J:$J,MATCHUP!$A74,SWISSW!$F:$F,"Lost"))/(COUNTIFS(SWISSW!$I:$I,MATCHUP!$A74,SWISSW!$J:$J,MATCHUP!AV$1)-COUNTIFS(SWISSW!$I:$I,MATCHUP!$A74,SWISSW!$J:$J,MATCHUP!AV$1,SWISSW!$F:$F,"Draw")+COUNTIFS(SWISSW!$I:$I,MATCHUP!AV$1,SWISSW!$J:$J,MATCHUP!$A74)-COUNTIFS(SWISSW!$I:$I,MATCHUP!AV$1,SWISSW!$J:$J,MATCHUP!$A74,SWISSW!$F:$F,"Draw")),"-")</f>
        <v>-</v>
      </c>
      <c r="AW74" s="5" t="str">
        <f ca="1">IFERROR((COUNTIFS(SWISSW!$I:$I,MATCHUP!$A74,SWISSW!$J:$J,MATCHUP!AW$1,SWISSW!$F:$F,"Won")+COUNTIFS(SWISSW!$I:$I,MATCHUP!AW$1,SWISSW!$J:$J,MATCHUP!$A74,SWISSW!$F:$F,"Lost"))/(COUNTIFS(SWISSW!$I:$I,MATCHUP!$A74,SWISSW!$J:$J,MATCHUP!AW$1)-COUNTIFS(SWISSW!$I:$I,MATCHUP!$A74,SWISSW!$J:$J,MATCHUP!AW$1,SWISSW!$F:$F,"Draw")+COUNTIFS(SWISSW!$I:$I,MATCHUP!AW$1,SWISSW!$J:$J,MATCHUP!$A74)-COUNTIFS(SWISSW!$I:$I,MATCHUP!AW$1,SWISSW!$J:$J,MATCHUP!$A74,SWISSW!$F:$F,"Draw")),"-")</f>
        <v>-</v>
      </c>
      <c r="AX74" s="5" t="str">
        <f ca="1">IFERROR((COUNTIFS(SWISSW!$I:$I,MATCHUP!$A74,SWISSW!$J:$J,MATCHUP!AX$1,SWISSW!$F:$F,"Won")+COUNTIFS(SWISSW!$I:$I,MATCHUP!AX$1,SWISSW!$J:$J,MATCHUP!$A74,SWISSW!$F:$F,"Lost"))/(COUNTIFS(SWISSW!$I:$I,MATCHUP!$A74,SWISSW!$J:$J,MATCHUP!AX$1)-COUNTIFS(SWISSW!$I:$I,MATCHUP!$A74,SWISSW!$J:$J,MATCHUP!AX$1,SWISSW!$F:$F,"Draw")+COUNTIFS(SWISSW!$I:$I,MATCHUP!AX$1,SWISSW!$J:$J,MATCHUP!$A74)-COUNTIFS(SWISSW!$I:$I,MATCHUP!AX$1,SWISSW!$J:$J,MATCHUP!$A74,SWISSW!$F:$F,"Draw")),"-")</f>
        <v>-</v>
      </c>
      <c r="AY74" s="5" t="str">
        <f ca="1">IFERROR((COUNTIFS(SWISSW!$I:$I,MATCHUP!$A74,SWISSW!$J:$J,MATCHUP!AY$1,SWISSW!$F:$F,"Won")+COUNTIFS(SWISSW!$I:$I,MATCHUP!AY$1,SWISSW!$J:$J,MATCHUP!$A74,SWISSW!$F:$F,"Lost"))/(COUNTIFS(SWISSW!$I:$I,MATCHUP!$A74,SWISSW!$J:$J,MATCHUP!AY$1)-COUNTIFS(SWISSW!$I:$I,MATCHUP!$A74,SWISSW!$J:$J,MATCHUP!AY$1,SWISSW!$F:$F,"Draw")+COUNTIFS(SWISSW!$I:$I,MATCHUP!AY$1,SWISSW!$J:$J,MATCHUP!$A74)-COUNTIFS(SWISSW!$I:$I,MATCHUP!AY$1,SWISSW!$J:$J,MATCHUP!$A74,SWISSW!$F:$F,"Draw")),"-")</f>
        <v>-</v>
      </c>
      <c r="AZ74" s="5" t="str">
        <f ca="1">IFERROR((COUNTIFS(SWISSW!$I:$I,MATCHUP!$A74,SWISSW!$J:$J,MATCHUP!AZ$1,SWISSW!$F:$F,"Won")+COUNTIFS(SWISSW!$I:$I,MATCHUP!AZ$1,SWISSW!$J:$J,MATCHUP!$A74,SWISSW!$F:$F,"Lost"))/(COUNTIFS(SWISSW!$I:$I,MATCHUP!$A74,SWISSW!$J:$J,MATCHUP!AZ$1)-COUNTIFS(SWISSW!$I:$I,MATCHUP!$A74,SWISSW!$J:$J,MATCHUP!AZ$1,SWISSW!$F:$F,"Draw")+COUNTIFS(SWISSW!$I:$I,MATCHUP!AZ$1,SWISSW!$J:$J,MATCHUP!$A74)-COUNTIFS(SWISSW!$I:$I,MATCHUP!AZ$1,SWISSW!$J:$J,MATCHUP!$A74,SWISSW!$F:$F,"Draw")),"-")</f>
        <v>-</v>
      </c>
      <c r="BA74" s="5" t="str">
        <f ca="1">IFERROR((COUNTIFS(SWISSW!$I:$I,MATCHUP!$A74,SWISSW!$J:$J,MATCHUP!BA$1,SWISSW!$F:$F,"Won")+COUNTIFS(SWISSW!$I:$I,MATCHUP!BA$1,SWISSW!$J:$J,MATCHUP!$A74,SWISSW!$F:$F,"Lost"))/(COUNTIFS(SWISSW!$I:$I,MATCHUP!$A74,SWISSW!$J:$J,MATCHUP!BA$1)-COUNTIFS(SWISSW!$I:$I,MATCHUP!$A74,SWISSW!$J:$J,MATCHUP!BA$1,SWISSW!$F:$F,"Draw")+COUNTIFS(SWISSW!$I:$I,MATCHUP!BA$1,SWISSW!$J:$J,MATCHUP!$A74)-COUNTIFS(SWISSW!$I:$I,MATCHUP!BA$1,SWISSW!$J:$J,MATCHUP!$A74,SWISSW!$F:$F,"Draw")),"-")</f>
        <v>-</v>
      </c>
      <c r="BB74" s="5" t="str">
        <f ca="1">IFERROR((COUNTIFS(SWISSW!$I:$I,MATCHUP!$A74,SWISSW!$J:$J,MATCHUP!BB$1,SWISSW!$F:$F,"Won")+COUNTIFS(SWISSW!$I:$I,MATCHUP!BB$1,SWISSW!$J:$J,MATCHUP!$A74,SWISSW!$F:$F,"Lost"))/(COUNTIFS(SWISSW!$I:$I,MATCHUP!$A74,SWISSW!$J:$J,MATCHUP!BB$1)-COUNTIFS(SWISSW!$I:$I,MATCHUP!$A74,SWISSW!$J:$J,MATCHUP!BB$1,SWISSW!$F:$F,"Draw")+COUNTIFS(SWISSW!$I:$I,MATCHUP!BB$1,SWISSW!$J:$J,MATCHUP!$A74)-COUNTIFS(SWISSW!$I:$I,MATCHUP!BB$1,SWISSW!$J:$J,MATCHUP!$A74,SWISSW!$F:$F,"Draw")),"-")</f>
        <v>-</v>
      </c>
      <c r="BC74" s="5" t="str">
        <f ca="1">IFERROR((COUNTIFS(SWISSW!$I:$I,MATCHUP!$A74,SWISSW!$J:$J,MATCHUP!BC$1,SWISSW!$F:$F,"Won")+COUNTIFS(SWISSW!$I:$I,MATCHUP!BC$1,SWISSW!$J:$J,MATCHUP!$A74,SWISSW!$F:$F,"Lost"))/(COUNTIFS(SWISSW!$I:$I,MATCHUP!$A74,SWISSW!$J:$J,MATCHUP!BC$1)-COUNTIFS(SWISSW!$I:$I,MATCHUP!$A74,SWISSW!$J:$J,MATCHUP!BC$1,SWISSW!$F:$F,"Draw")+COUNTIFS(SWISSW!$I:$I,MATCHUP!BC$1,SWISSW!$J:$J,MATCHUP!$A74)-COUNTIFS(SWISSW!$I:$I,MATCHUP!BC$1,SWISSW!$J:$J,MATCHUP!$A74,SWISSW!$F:$F,"Draw")),"-")</f>
        <v>-</v>
      </c>
      <c r="BD74" s="5" t="str">
        <f ca="1">IFERROR((COUNTIFS(SWISSW!$I:$I,MATCHUP!$A74,SWISSW!$J:$J,MATCHUP!BD$1,SWISSW!$F:$F,"Won")+COUNTIFS(SWISSW!$I:$I,MATCHUP!BD$1,SWISSW!$J:$J,MATCHUP!$A74,SWISSW!$F:$F,"Lost"))/(COUNTIFS(SWISSW!$I:$I,MATCHUP!$A74,SWISSW!$J:$J,MATCHUP!BD$1)-COUNTIFS(SWISSW!$I:$I,MATCHUP!$A74,SWISSW!$J:$J,MATCHUP!BD$1,SWISSW!$F:$F,"Draw")+COUNTIFS(SWISSW!$I:$I,MATCHUP!BD$1,SWISSW!$J:$J,MATCHUP!$A74)-COUNTIFS(SWISSW!$I:$I,MATCHUP!BD$1,SWISSW!$J:$J,MATCHUP!$A74,SWISSW!$F:$F,"Draw")),"-")</f>
        <v>-</v>
      </c>
      <c r="BE74" s="5" t="str">
        <f ca="1">IFERROR((COUNTIFS(SWISSW!$I:$I,MATCHUP!$A74,SWISSW!$J:$J,MATCHUP!BE$1,SWISSW!$F:$F,"Won")+COUNTIFS(SWISSW!$I:$I,MATCHUP!BE$1,SWISSW!$J:$J,MATCHUP!$A74,SWISSW!$F:$F,"Lost"))/(COUNTIFS(SWISSW!$I:$I,MATCHUP!$A74,SWISSW!$J:$J,MATCHUP!BE$1)-COUNTIFS(SWISSW!$I:$I,MATCHUP!$A74,SWISSW!$J:$J,MATCHUP!BE$1,SWISSW!$F:$F,"Draw")+COUNTIFS(SWISSW!$I:$I,MATCHUP!BE$1,SWISSW!$J:$J,MATCHUP!$A74)-COUNTIFS(SWISSW!$I:$I,MATCHUP!BE$1,SWISSW!$J:$J,MATCHUP!$A74,SWISSW!$F:$F,"Draw")),"-")</f>
        <v>-</v>
      </c>
      <c r="BF74" s="5" t="str">
        <f ca="1">IFERROR((COUNTIFS(SWISSW!$I:$I,MATCHUP!$A74,SWISSW!$J:$J,MATCHUP!BF$1,SWISSW!$F:$F,"Won")+COUNTIFS(SWISSW!$I:$I,MATCHUP!BF$1,SWISSW!$J:$J,MATCHUP!$A74,SWISSW!$F:$F,"Lost"))/(COUNTIFS(SWISSW!$I:$I,MATCHUP!$A74,SWISSW!$J:$J,MATCHUP!BF$1)-COUNTIFS(SWISSW!$I:$I,MATCHUP!$A74,SWISSW!$J:$J,MATCHUP!BF$1,SWISSW!$F:$F,"Draw")+COUNTIFS(SWISSW!$I:$I,MATCHUP!BF$1,SWISSW!$J:$J,MATCHUP!$A74)-COUNTIFS(SWISSW!$I:$I,MATCHUP!BF$1,SWISSW!$J:$J,MATCHUP!$A74,SWISSW!$F:$F,"Draw")),"-")</f>
        <v>-</v>
      </c>
      <c r="BG74" s="5" t="str">
        <f ca="1">IFERROR((COUNTIFS(SWISSW!$I:$I,MATCHUP!$A74,SWISSW!$J:$J,MATCHUP!BG$1,SWISSW!$F:$F,"Won")+COUNTIFS(SWISSW!$I:$I,MATCHUP!BG$1,SWISSW!$J:$J,MATCHUP!$A74,SWISSW!$F:$F,"Lost"))/(COUNTIFS(SWISSW!$I:$I,MATCHUP!$A74,SWISSW!$J:$J,MATCHUP!BG$1)-COUNTIFS(SWISSW!$I:$I,MATCHUP!$A74,SWISSW!$J:$J,MATCHUP!BG$1,SWISSW!$F:$F,"Draw")+COUNTIFS(SWISSW!$I:$I,MATCHUP!BG$1,SWISSW!$J:$J,MATCHUP!$A74)-COUNTIFS(SWISSW!$I:$I,MATCHUP!BG$1,SWISSW!$J:$J,MATCHUP!$A74,SWISSW!$F:$F,"Draw")),"-")</f>
        <v>-</v>
      </c>
      <c r="BH74" s="5" t="str">
        <f ca="1">IFERROR((COUNTIFS(SWISSW!$I:$I,MATCHUP!$A74,SWISSW!$J:$J,MATCHUP!BH$1,SWISSW!$F:$F,"Won")+COUNTIFS(SWISSW!$I:$I,MATCHUP!BH$1,SWISSW!$J:$J,MATCHUP!$A74,SWISSW!$F:$F,"Lost"))/(COUNTIFS(SWISSW!$I:$I,MATCHUP!$A74,SWISSW!$J:$J,MATCHUP!BH$1)-COUNTIFS(SWISSW!$I:$I,MATCHUP!$A74,SWISSW!$J:$J,MATCHUP!BH$1,SWISSW!$F:$F,"Draw")+COUNTIFS(SWISSW!$I:$I,MATCHUP!BH$1,SWISSW!$J:$J,MATCHUP!$A74)-COUNTIFS(SWISSW!$I:$I,MATCHUP!BH$1,SWISSW!$J:$J,MATCHUP!$A74,SWISSW!$F:$F,"Draw")),"-")</f>
        <v>-</v>
      </c>
      <c r="BI74" s="5" t="str">
        <f ca="1">IFERROR((COUNTIFS(SWISSW!$I:$I,MATCHUP!$A74,SWISSW!$J:$J,MATCHUP!BI$1,SWISSW!$F:$F,"Won")+COUNTIFS(SWISSW!$I:$I,MATCHUP!BI$1,SWISSW!$J:$J,MATCHUP!$A74,SWISSW!$F:$F,"Lost"))/(COUNTIFS(SWISSW!$I:$I,MATCHUP!$A74,SWISSW!$J:$J,MATCHUP!BI$1)-COUNTIFS(SWISSW!$I:$I,MATCHUP!$A74,SWISSW!$J:$J,MATCHUP!BI$1,SWISSW!$F:$F,"Draw")+COUNTIFS(SWISSW!$I:$I,MATCHUP!BI$1,SWISSW!$J:$J,MATCHUP!$A74)-COUNTIFS(SWISSW!$I:$I,MATCHUP!BI$1,SWISSW!$J:$J,MATCHUP!$A74,SWISSW!$F:$F,"Draw")),"-")</f>
        <v>-</v>
      </c>
      <c r="BJ74" s="5" t="str">
        <f ca="1">IFERROR((COUNTIFS(SWISSW!$I:$I,MATCHUP!$A74,SWISSW!$J:$J,MATCHUP!BJ$1,SWISSW!$F:$F,"Won")+COUNTIFS(SWISSW!$I:$I,MATCHUP!BJ$1,SWISSW!$J:$J,MATCHUP!$A74,SWISSW!$F:$F,"Lost"))/(COUNTIFS(SWISSW!$I:$I,MATCHUP!$A74,SWISSW!$J:$J,MATCHUP!BJ$1)-COUNTIFS(SWISSW!$I:$I,MATCHUP!$A74,SWISSW!$J:$J,MATCHUP!BJ$1,SWISSW!$F:$F,"Draw")+COUNTIFS(SWISSW!$I:$I,MATCHUP!BJ$1,SWISSW!$J:$J,MATCHUP!$A74)-COUNTIFS(SWISSW!$I:$I,MATCHUP!BJ$1,SWISSW!$J:$J,MATCHUP!$A74,SWISSW!$F:$F,"Draw")),"-")</f>
        <v>-</v>
      </c>
      <c r="BK74" s="5" t="str">
        <f ca="1">IFERROR((COUNTIFS(SWISSW!$I:$I,MATCHUP!$A74,SWISSW!$J:$J,MATCHUP!BK$1,SWISSW!$F:$F,"Won")+COUNTIFS(SWISSW!$I:$I,MATCHUP!BK$1,SWISSW!$J:$J,MATCHUP!$A74,SWISSW!$F:$F,"Lost"))/(COUNTIFS(SWISSW!$I:$I,MATCHUP!$A74,SWISSW!$J:$J,MATCHUP!BK$1)-COUNTIFS(SWISSW!$I:$I,MATCHUP!$A74,SWISSW!$J:$J,MATCHUP!BK$1,SWISSW!$F:$F,"Draw")+COUNTIFS(SWISSW!$I:$I,MATCHUP!BK$1,SWISSW!$J:$J,MATCHUP!$A74)-COUNTIFS(SWISSW!$I:$I,MATCHUP!BK$1,SWISSW!$J:$J,MATCHUP!$A74,SWISSW!$F:$F,"Draw")),"-")</f>
        <v>-</v>
      </c>
      <c r="BL74" s="5" t="str">
        <f ca="1">IFERROR((COUNTIFS(SWISSW!$I:$I,MATCHUP!$A74,SWISSW!$J:$J,MATCHUP!BL$1,SWISSW!$F:$F,"Won")+COUNTIFS(SWISSW!$I:$I,MATCHUP!BL$1,SWISSW!$J:$J,MATCHUP!$A74,SWISSW!$F:$F,"Lost"))/(COUNTIFS(SWISSW!$I:$I,MATCHUP!$A74,SWISSW!$J:$J,MATCHUP!BL$1)-COUNTIFS(SWISSW!$I:$I,MATCHUP!$A74,SWISSW!$J:$J,MATCHUP!BL$1,SWISSW!$F:$F,"Draw")+COUNTIFS(SWISSW!$I:$I,MATCHUP!BL$1,SWISSW!$J:$J,MATCHUP!$A74)-COUNTIFS(SWISSW!$I:$I,MATCHUP!BL$1,SWISSW!$J:$J,MATCHUP!$A74,SWISSW!$F:$F,"Draw")),"-")</f>
        <v>-</v>
      </c>
      <c r="BM74" s="5" t="str">
        <f ca="1">IFERROR((COUNTIFS(SWISSW!$I:$I,MATCHUP!$A74,SWISSW!$J:$J,MATCHUP!BM$1,SWISSW!$F:$F,"Won")+COUNTIFS(SWISSW!$I:$I,MATCHUP!BM$1,SWISSW!$J:$J,MATCHUP!$A74,SWISSW!$F:$F,"Lost"))/(COUNTIFS(SWISSW!$I:$I,MATCHUP!$A74,SWISSW!$J:$J,MATCHUP!BM$1)-COUNTIFS(SWISSW!$I:$I,MATCHUP!$A74,SWISSW!$J:$J,MATCHUP!BM$1,SWISSW!$F:$F,"Draw")+COUNTIFS(SWISSW!$I:$I,MATCHUP!BM$1,SWISSW!$J:$J,MATCHUP!$A74)-COUNTIFS(SWISSW!$I:$I,MATCHUP!BM$1,SWISSW!$J:$J,MATCHUP!$A74,SWISSW!$F:$F,"Draw")),"-")</f>
        <v>-</v>
      </c>
      <c r="BN74" s="5" t="str">
        <f ca="1">IFERROR((COUNTIFS(SWISSW!$I:$I,MATCHUP!$A74,SWISSW!$J:$J,MATCHUP!BN$1,SWISSW!$F:$F,"Won")+COUNTIFS(SWISSW!$I:$I,MATCHUP!BN$1,SWISSW!$J:$J,MATCHUP!$A74,SWISSW!$F:$F,"Lost"))/(COUNTIFS(SWISSW!$I:$I,MATCHUP!$A74,SWISSW!$J:$J,MATCHUP!BN$1)-COUNTIFS(SWISSW!$I:$I,MATCHUP!$A74,SWISSW!$J:$J,MATCHUP!BN$1,SWISSW!$F:$F,"Draw")+COUNTIFS(SWISSW!$I:$I,MATCHUP!BN$1,SWISSW!$J:$J,MATCHUP!$A74)-COUNTIFS(SWISSW!$I:$I,MATCHUP!BN$1,SWISSW!$J:$J,MATCHUP!$A74,SWISSW!$F:$F,"Draw")),"-")</f>
        <v>-</v>
      </c>
      <c r="BO74" s="5" t="str">
        <f ca="1">IFERROR((COUNTIFS(SWISSW!$I:$I,MATCHUP!$A74,SWISSW!$J:$J,MATCHUP!BO$1,SWISSW!$F:$F,"Won")+COUNTIFS(SWISSW!$I:$I,MATCHUP!BO$1,SWISSW!$J:$J,MATCHUP!$A74,SWISSW!$F:$F,"Lost"))/(COUNTIFS(SWISSW!$I:$I,MATCHUP!$A74,SWISSW!$J:$J,MATCHUP!BO$1)-COUNTIFS(SWISSW!$I:$I,MATCHUP!$A74,SWISSW!$J:$J,MATCHUP!BO$1,SWISSW!$F:$F,"Draw")+COUNTIFS(SWISSW!$I:$I,MATCHUP!BO$1,SWISSW!$J:$J,MATCHUP!$A74)-COUNTIFS(SWISSW!$I:$I,MATCHUP!BO$1,SWISSW!$J:$J,MATCHUP!$A74,SWISSW!$F:$F,"Draw")),"-")</f>
        <v>-</v>
      </c>
      <c r="BP74" s="5" t="str">
        <f ca="1">IFERROR((COUNTIFS(SWISSW!$I:$I,MATCHUP!$A74,SWISSW!$J:$J,MATCHUP!BP$1,SWISSW!$F:$F,"Won")+COUNTIFS(SWISSW!$I:$I,MATCHUP!BP$1,SWISSW!$J:$J,MATCHUP!$A74,SWISSW!$F:$F,"Lost"))/(COUNTIFS(SWISSW!$I:$I,MATCHUP!$A74,SWISSW!$J:$J,MATCHUP!BP$1)-COUNTIFS(SWISSW!$I:$I,MATCHUP!$A74,SWISSW!$J:$J,MATCHUP!BP$1,SWISSW!$F:$F,"Draw")+COUNTIFS(SWISSW!$I:$I,MATCHUP!BP$1,SWISSW!$J:$J,MATCHUP!$A74)-COUNTIFS(SWISSW!$I:$I,MATCHUP!BP$1,SWISSW!$J:$J,MATCHUP!$A74,SWISSW!$F:$F,"Draw")),"-")</f>
        <v>-</v>
      </c>
      <c r="BQ74" s="5" t="str">
        <f ca="1">IFERROR((COUNTIFS(SWISSW!$I:$I,MATCHUP!$A74,SWISSW!$J:$J,MATCHUP!BQ$1,SWISSW!$F:$F,"Won")+COUNTIFS(SWISSW!$I:$I,MATCHUP!BQ$1,SWISSW!$J:$J,MATCHUP!$A74,SWISSW!$F:$F,"Lost"))/(COUNTIFS(SWISSW!$I:$I,MATCHUP!$A74,SWISSW!$J:$J,MATCHUP!BQ$1)-COUNTIFS(SWISSW!$I:$I,MATCHUP!$A74,SWISSW!$J:$J,MATCHUP!BQ$1,SWISSW!$F:$F,"Draw")+COUNTIFS(SWISSW!$I:$I,MATCHUP!BQ$1,SWISSW!$J:$J,MATCHUP!$A74)-COUNTIFS(SWISSW!$I:$I,MATCHUP!BQ$1,SWISSW!$J:$J,MATCHUP!$A74,SWISSW!$F:$F,"Draw")),"-")</f>
        <v>-</v>
      </c>
      <c r="BR74" s="5" t="str">
        <f ca="1">IFERROR((COUNTIFS(SWISSW!$I:$I,MATCHUP!$A74,SWISSW!$J:$J,MATCHUP!BR$1,SWISSW!$F:$F,"Won")+COUNTIFS(SWISSW!$I:$I,MATCHUP!BR$1,SWISSW!$J:$J,MATCHUP!$A74,SWISSW!$F:$F,"Lost"))/(COUNTIFS(SWISSW!$I:$I,MATCHUP!$A74,SWISSW!$J:$J,MATCHUP!BR$1)-COUNTIFS(SWISSW!$I:$I,MATCHUP!$A74,SWISSW!$J:$J,MATCHUP!BR$1,SWISSW!$F:$F,"Draw")+COUNTIFS(SWISSW!$I:$I,MATCHUP!BR$1,SWISSW!$J:$J,MATCHUP!$A74)-COUNTIFS(SWISSW!$I:$I,MATCHUP!BR$1,SWISSW!$J:$J,MATCHUP!$A74,SWISSW!$F:$F,"Draw")),"-")</f>
        <v>-</v>
      </c>
      <c r="BS74" s="5" t="str">
        <f ca="1">IFERROR((COUNTIFS(SWISSW!$I:$I,MATCHUP!$A74,SWISSW!$J:$J,MATCHUP!BS$1,SWISSW!$F:$F,"Won")+COUNTIFS(SWISSW!$I:$I,MATCHUP!BS$1,SWISSW!$J:$J,MATCHUP!$A74,SWISSW!$F:$F,"Lost"))/(COUNTIFS(SWISSW!$I:$I,MATCHUP!$A74,SWISSW!$J:$J,MATCHUP!BS$1)-COUNTIFS(SWISSW!$I:$I,MATCHUP!$A74,SWISSW!$J:$J,MATCHUP!BS$1,SWISSW!$F:$F,"Draw")+COUNTIFS(SWISSW!$I:$I,MATCHUP!BS$1,SWISSW!$J:$J,MATCHUP!$A74)-COUNTIFS(SWISSW!$I:$I,MATCHUP!BS$1,SWISSW!$J:$J,MATCHUP!$A74,SWISSW!$F:$F,"Draw")),"-")</f>
        <v>-</v>
      </c>
      <c r="BT74" s="5" t="str">
        <f ca="1">IFERROR((COUNTIFS(SWISSW!$I:$I,MATCHUP!$A74,SWISSW!$J:$J,MATCHUP!BT$1,SWISSW!$F:$F,"Won")+COUNTIFS(SWISSW!$I:$I,MATCHUP!BT$1,SWISSW!$J:$J,MATCHUP!$A74,SWISSW!$F:$F,"Lost"))/(COUNTIFS(SWISSW!$I:$I,MATCHUP!$A74,SWISSW!$J:$J,MATCHUP!BT$1)-COUNTIFS(SWISSW!$I:$I,MATCHUP!$A74,SWISSW!$J:$J,MATCHUP!BT$1,SWISSW!$F:$F,"Draw")+COUNTIFS(SWISSW!$I:$I,MATCHUP!BT$1,SWISSW!$J:$J,MATCHUP!$A74)-COUNTIFS(SWISSW!$I:$I,MATCHUP!BT$1,SWISSW!$J:$J,MATCHUP!$A74,SWISSW!$F:$F,"Draw")),"-")</f>
        <v>-</v>
      </c>
      <c r="BU74" s="5" t="str">
        <f ca="1">IFERROR((COUNTIFS(SWISSW!$I:$I,MATCHUP!$A74,SWISSW!$J:$J,MATCHUP!BU$1,SWISSW!$F:$F,"Won")+COUNTIFS(SWISSW!$I:$I,MATCHUP!BU$1,SWISSW!$J:$J,MATCHUP!$A74,SWISSW!$F:$F,"Lost"))/(COUNTIFS(SWISSW!$I:$I,MATCHUP!$A74,SWISSW!$J:$J,MATCHUP!BU$1)-COUNTIFS(SWISSW!$I:$I,MATCHUP!$A74,SWISSW!$J:$J,MATCHUP!BU$1,SWISSW!$F:$F,"Draw")+COUNTIFS(SWISSW!$I:$I,MATCHUP!BU$1,SWISSW!$J:$J,MATCHUP!$A74)-COUNTIFS(SWISSW!$I:$I,MATCHUP!BU$1,SWISSW!$J:$J,MATCHUP!$A74,SWISSW!$F:$F,"Draw")),"-")</f>
        <v>-</v>
      </c>
      <c r="BV74" s="5" t="str">
        <f ca="1">IFERROR((COUNTIFS(SWISSW!$I:$I,MATCHUP!$A74,SWISSW!$J:$J,MATCHUP!BV$1,SWISSW!$F:$F,"Won")+COUNTIFS(SWISSW!$I:$I,MATCHUP!BV$1,SWISSW!$J:$J,MATCHUP!$A74,SWISSW!$F:$F,"Lost"))/(COUNTIFS(SWISSW!$I:$I,MATCHUP!$A74,SWISSW!$J:$J,MATCHUP!BV$1)-COUNTIFS(SWISSW!$I:$I,MATCHUP!$A74,SWISSW!$J:$J,MATCHUP!BV$1,SWISSW!$F:$F,"Draw")+COUNTIFS(SWISSW!$I:$I,MATCHUP!BV$1,SWISSW!$J:$J,MATCHUP!$A74)-COUNTIFS(SWISSW!$I:$I,MATCHUP!BV$1,SWISSW!$J:$J,MATCHUP!$A74,SWISSW!$F:$F,"Draw")),"-")</f>
        <v>-</v>
      </c>
      <c r="BW74" s="5" t="str">
        <f ca="1">IFERROR((COUNTIFS(SWISSW!$I:$I,MATCHUP!$A74,SWISSW!$J:$J,MATCHUP!BW$1,SWISSW!$F:$F,"Won")+COUNTIFS(SWISSW!$I:$I,MATCHUP!BW$1,SWISSW!$J:$J,MATCHUP!$A74,SWISSW!$F:$F,"Lost"))/(COUNTIFS(SWISSW!$I:$I,MATCHUP!$A74,SWISSW!$J:$J,MATCHUP!BW$1)-COUNTIFS(SWISSW!$I:$I,MATCHUP!$A74,SWISSW!$J:$J,MATCHUP!BW$1,SWISSW!$F:$F,"Draw")+COUNTIFS(SWISSW!$I:$I,MATCHUP!BW$1,SWISSW!$J:$J,MATCHUP!$A74)-COUNTIFS(SWISSW!$I:$I,MATCHUP!BW$1,SWISSW!$J:$J,MATCHUP!$A74,SWISSW!$F:$F,"Draw")),"-")</f>
        <v>-</v>
      </c>
      <c r="BX74" s="5" t="str">
        <f ca="1">IFERROR((COUNTIFS(SWISSW!$I:$I,MATCHUP!$A74,SWISSW!$J:$J,MATCHUP!BX$1,SWISSW!$F:$F,"Won")+COUNTIFS(SWISSW!$I:$I,MATCHUP!BX$1,SWISSW!$J:$J,MATCHUP!$A74,SWISSW!$F:$F,"Lost"))/(COUNTIFS(SWISSW!$I:$I,MATCHUP!$A74,SWISSW!$J:$J,MATCHUP!BX$1)-COUNTIFS(SWISSW!$I:$I,MATCHUP!$A74,SWISSW!$J:$J,MATCHUP!BX$1,SWISSW!$F:$F,"Draw")+COUNTIFS(SWISSW!$I:$I,MATCHUP!BX$1,SWISSW!$J:$J,MATCHUP!$A74)-COUNTIFS(SWISSW!$I:$I,MATCHUP!BX$1,SWISSW!$J:$J,MATCHUP!$A74,SWISSW!$F:$F,"Draw")),"-")</f>
        <v>-</v>
      </c>
      <c r="BY74" s="5" t="str">
        <f ca="1">IFERROR((COUNTIFS(SWISSW!$I:$I,MATCHUP!$A74,SWISSW!$J:$J,MATCHUP!BY$1,SWISSW!$F:$F,"Won")+COUNTIFS(SWISSW!$I:$I,MATCHUP!BY$1,SWISSW!$J:$J,MATCHUP!$A74,SWISSW!$F:$F,"Lost"))/(COUNTIFS(SWISSW!$I:$I,MATCHUP!$A74,SWISSW!$J:$J,MATCHUP!BY$1)-COUNTIFS(SWISSW!$I:$I,MATCHUP!$A74,SWISSW!$J:$J,MATCHUP!BY$1,SWISSW!$F:$F,"Draw")+COUNTIFS(SWISSW!$I:$I,MATCHUP!BY$1,SWISSW!$J:$J,MATCHUP!$A74)-COUNTIFS(SWISSW!$I:$I,MATCHUP!BY$1,SWISSW!$J:$J,MATCHUP!$A74,SWISSW!$F:$F,"Draw")),"-")</f>
        <v>-</v>
      </c>
      <c r="BZ74" s="5" t="str">
        <f ca="1">IFERROR((COUNTIFS(SWISSW!$I:$I,MATCHUP!$A74,SWISSW!$J:$J,MATCHUP!BZ$1,SWISSW!$F:$F,"Won")+COUNTIFS(SWISSW!$I:$I,MATCHUP!BZ$1,SWISSW!$J:$J,MATCHUP!$A74,SWISSW!$F:$F,"Lost"))/(COUNTIFS(SWISSW!$I:$I,MATCHUP!$A74,SWISSW!$J:$J,MATCHUP!BZ$1)-COUNTIFS(SWISSW!$I:$I,MATCHUP!$A74,SWISSW!$J:$J,MATCHUP!BZ$1,SWISSW!$F:$F,"Draw")+COUNTIFS(SWISSW!$I:$I,MATCHUP!BZ$1,SWISSW!$J:$J,MATCHUP!$A74)-COUNTIFS(SWISSW!$I:$I,MATCHUP!BZ$1,SWISSW!$J:$J,MATCHUP!$A74,SWISSW!$F:$F,"Draw")),"-")</f>
        <v>-</v>
      </c>
      <c r="CA74" s="5" t="str">
        <f ca="1">IFERROR((COUNTIFS(SWISSW!$I:$I,MATCHUP!$A74,SWISSW!$J:$J,MATCHUP!CA$1,SWISSW!$F:$F,"Won")+COUNTIFS(SWISSW!$I:$I,MATCHUP!CA$1,SWISSW!$J:$J,MATCHUP!$A74,SWISSW!$F:$F,"Lost"))/(COUNTIFS(SWISSW!$I:$I,MATCHUP!$A74,SWISSW!$J:$J,MATCHUP!CA$1)-COUNTIFS(SWISSW!$I:$I,MATCHUP!$A74,SWISSW!$J:$J,MATCHUP!CA$1,SWISSW!$F:$F,"Draw")+COUNTIFS(SWISSW!$I:$I,MATCHUP!CA$1,SWISSW!$J:$J,MATCHUP!$A74)-COUNTIFS(SWISSW!$I:$I,MATCHUP!CA$1,SWISSW!$J:$J,MATCHUP!$A74,SWISSW!$F:$F,"Draw")),"-")</f>
        <v>-</v>
      </c>
      <c r="CB74" s="5" t="str">
        <f ca="1">IFERROR((COUNTIFS(SWISSW!$I:$I,MATCHUP!$A74,SWISSW!$J:$J,MATCHUP!CB$1,SWISSW!$F:$F,"Won")+COUNTIFS(SWISSW!$I:$I,MATCHUP!CB$1,SWISSW!$J:$J,MATCHUP!$A74,SWISSW!$F:$F,"Lost"))/(COUNTIFS(SWISSW!$I:$I,MATCHUP!$A74,SWISSW!$J:$J,MATCHUP!CB$1)-COUNTIFS(SWISSW!$I:$I,MATCHUP!$A74,SWISSW!$J:$J,MATCHUP!CB$1,SWISSW!$F:$F,"Draw")+COUNTIFS(SWISSW!$I:$I,MATCHUP!CB$1,SWISSW!$J:$J,MATCHUP!$A74)-COUNTIFS(SWISSW!$I:$I,MATCHUP!CB$1,SWISSW!$J:$J,MATCHUP!$A74,SWISSW!$F:$F,"Draw")),"-")</f>
        <v>-</v>
      </c>
      <c r="CC74" s="5" t="str">
        <f ca="1">IFERROR((COUNTIFS(SWISSW!$I:$I,MATCHUP!$A74,SWISSW!$J:$J,MATCHUP!CC$1,SWISSW!$F:$F,"Won")+COUNTIFS(SWISSW!$I:$I,MATCHUP!CC$1,SWISSW!$J:$J,MATCHUP!$A74,SWISSW!$F:$F,"Lost"))/(COUNTIFS(SWISSW!$I:$I,MATCHUP!$A74,SWISSW!$J:$J,MATCHUP!CC$1)-COUNTIFS(SWISSW!$I:$I,MATCHUP!$A74,SWISSW!$J:$J,MATCHUP!CC$1,SWISSW!$F:$F,"Draw")+COUNTIFS(SWISSW!$I:$I,MATCHUP!CC$1,SWISSW!$J:$J,MATCHUP!$A74)-COUNTIFS(SWISSW!$I:$I,MATCHUP!CC$1,SWISSW!$J:$J,MATCHUP!$A74,SWISSW!$F:$F,"Draw")),"-")</f>
        <v>-</v>
      </c>
      <c r="CD74" s="5" t="str">
        <f ca="1">IFERROR((COUNTIFS(SWISSW!$I:$I,MATCHUP!$A74,SWISSW!$J:$J,MATCHUP!CD$1,SWISSW!$F:$F,"Won")+COUNTIFS(SWISSW!$I:$I,MATCHUP!CD$1,SWISSW!$J:$J,MATCHUP!$A74,SWISSW!$F:$F,"Lost"))/(COUNTIFS(SWISSW!$I:$I,MATCHUP!$A74,SWISSW!$J:$J,MATCHUP!CD$1)-COUNTIFS(SWISSW!$I:$I,MATCHUP!$A74,SWISSW!$J:$J,MATCHUP!CD$1,SWISSW!$F:$F,"Draw")+COUNTIFS(SWISSW!$I:$I,MATCHUP!CD$1,SWISSW!$J:$J,MATCHUP!$A74)-COUNTIFS(SWISSW!$I:$I,MATCHUP!CD$1,SWISSW!$J:$J,MATCHUP!$A74,SWISSW!$F:$F,"Draw")),"-")</f>
        <v>-</v>
      </c>
      <c r="CE74" s="5" t="str">
        <f ca="1">IFERROR((COUNTIFS(SWISSW!$I:$I,MATCHUP!$A74,SWISSW!$J:$J,MATCHUP!CE$1,SWISSW!$F:$F,"Won")+COUNTIFS(SWISSW!$I:$I,MATCHUP!CE$1,SWISSW!$J:$J,MATCHUP!$A74,SWISSW!$F:$F,"Lost"))/(COUNTIFS(SWISSW!$I:$I,MATCHUP!$A74,SWISSW!$J:$J,MATCHUP!CE$1)-COUNTIFS(SWISSW!$I:$I,MATCHUP!$A74,SWISSW!$J:$J,MATCHUP!CE$1,SWISSW!$F:$F,"Draw")+COUNTIFS(SWISSW!$I:$I,MATCHUP!CE$1,SWISSW!$J:$J,MATCHUP!$A74)-COUNTIFS(SWISSW!$I:$I,MATCHUP!CE$1,SWISSW!$J:$J,MATCHUP!$A74,SWISSW!$F:$F,"Draw")),"-")</f>
        <v>-</v>
      </c>
      <c r="CF74" s="5" t="str">
        <f ca="1">IFERROR((COUNTIFS(SWISSW!$I:$I,MATCHUP!$A74,SWISSW!$J:$J,MATCHUP!CF$1,SWISSW!$F:$F,"Won")+COUNTIFS(SWISSW!$I:$I,MATCHUP!CF$1,SWISSW!$J:$J,MATCHUP!$A74,SWISSW!$F:$F,"Lost"))/(COUNTIFS(SWISSW!$I:$I,MATCHUP!$A74,SWISSW!$J:$J,MATCHUP!CF$1)-COUNTIFS(SWISSW!$I:$I,MATCHUP!$A74,SWISSW!$J:$J,MATCHUP!CF$1,SWISSW!$F:$F,"Draw")+COUNTIFS(SWISSW!$I:$I,MATCHUP!CF$1,SWISSW!$J:$J,MATCHUP!$A74)-COUNTIFS(SWISSW!$I:$I,MATCHUP!CF$1,SWISSW!$J:$J,MATCHUP!$A74,SWISSW!$F:$F,"Draw")),"-")</f>
        <v>-</v>
      </c>
      <c r="CG74" s="5" t="str">
        <f ca="1">IFERROR((COUNTIFS(SWISSW!$I:$I,MATCHUP!$A74,SWISSW!$J:$J,MATCHUP!CG$1,SWISSW!$F:$F,"Won")+COUNTIFS(SWISSW!$I:$I,MATCHUP!CG$1,SWISSW!$J:$J,MATCHUP!$A74,SWISSW!$F:$F,"Lost"))/(COUNTIFS(SWISSW!$I:$I,MATCHUP!$A74,SWISSW!$J:$J,MATCHUP!CG$1)-COUNTIFS(SWISSW!$I:$I,MATCHUP!$A74,SWISSW!$J:$J,MATCHUP!CG$1,SWISSW!$F:$F,"Draw")+COUNTIFS(SWISSW!$I:$I,MATCHUP!CG$1,SWISSW!$J:$J,MATCHUP!$A74)-COUNTIFS(SWISSW!$I:$I,MATCHUP!CG$1,SWISSW!$J:$J,MATCHUP!$A74,SWISSW!$F:$F,"Draw")),"-")</f>
        <v>-</v>
      </c>
      <c r="CH74" s="5" t="str">
        <f ca="1">IFERROR((COUNTIFS(SWISSW!$I:$I,MATCHUP!$A74,SWISSW!$J:$J,MATCHUP!CH$1,SWISSW!$F:$F,"Won")+COUNTIFS(SWISSW!$I:$I,MATCHUP!CH$1,SWISSW!$J:$J,MATCHUP!$A74,SWISSW!$F:$F,"Lost"))/(COUNTIFS(SWISSW!$I:$I,MATCHUP!$A74,SWISSW!$J:$J,MATCHUP!CH$1)-COUNTIFS(SWISSW!$I:$I,MATCHUP!$A74,SWISSW!$J:$J,MATCHUP!CH$1,SWISSW!$F:$F,"Draw")+COUNTIFS(SWISSW!$I:$I,MATCHUP!CH$1,SWISSW!$J:$J,MATCHUP!$A74)-COUNTIFS(SWISSW!$I:$I,MATCHUP!CH$1,SWISSW!$J:$J,MATCHUP!$A74,SWISSW!$F:$F,"Draw")),"-")</f>
        <v>-</v>
      </c>
      <c r="CI74" s="5" t="str">
        <f ca="1">IFERROR((COUNTIFS(SWISSW!$I:$I,MATCHUP!$A74,SWISSW!$J:$J,MATCHUP!CI$1,SWISSW!$F:$F,"Won")+COUNTIFS(SWISSW!$I:$I,MATCHUP!CI$1,SWISSW!$J:$J,MATCHUP!$A74,SWISSW!$F:$F,"Lost"))/(COUNTIFS(SWISSW!$I:$I,MATCHUP!$A74,SWISSW!$J:$J,MATCHUP!CI$1)-COUNTIFS(SWISSW!$I:$I,MATCHUP!$A74,SWISSW!$J:$J,MATCHUP!CI$1,SWISSW!$F:$F,"Draw")+COUNTIFS(SWISSW!$I:$I,MATCHUP!CI$1,SWISSW!$J:$J,MATCHUP!$A74)-COUNTIFS(SWISSW!$I:$I,MATCHUP!CI$1,SWISSW!$J:$J,MATCHUP!$A74,SWISSW!$F:$F,"Draw")),"-")</f>
        <v>-</v>
      </c>
      <c r="CJ74" s="5" t="str">
        <f ca="1">IFERROR((COUNTIFS(SWISSW!$I:$I,MATCHUP!$A74,SWISSW!$J:$J,MATCHUP!CJ$1,SWISSW!$F:$F,"Won")+COUNTIFS(SWISSW!$I:$I,MATCHUP!CJ$1,SWISSW!$J:$J,MATCHUP!$A74,SWISSW!$F:$F,"Lost"))/(COUNTIFS(SWISSW!$I:$I,MATCHUP!$A74,SWISSW!$J:$J,MATCHUP!CJ$1)-COUNTIFS(SWISSW!$I:$I,MATCHUP!$A74,SWISSW!$J:$J,MATCHUP!CJ$1,SWISSW!$F:$F,"Draw")+COUNTIFS(SWISSW!$I:$I,MATCHUP!CJ$1,SWISSW!$J:$J,MATCHUP!$A74)-COUNTIFS(SWISSW!$I:$I,MATCHUP!CJ$1,SWISSW!$J:$J,MATCHUP!$A74,SWISSW!$F:$F,"Draw")),"-")</f>
        <v>-</v>
      </c>
      <c r="CK74" s="5" t="str">
        <f ca="1">IFERROR((COUNTIFS(SWISSW!$I:$I,MATCHUP!$A74,SWISSW!$J:$J,MATCHUP!CK$1,SWISSW!$F:$F,"Won")+COUNTIFS(SWISSW!$I:$I,MATCHUP!CK$1,SWISSW!$J:$J,MATCHUP!$A74,SWISSW!$F:$F,"Lost"))/(COUNTIFS(SWISSW!$I:$I,MATCHUP!$A74,SWISSW!$J:$J,MATCHUP!CK$1)-COUNTIFS(SWISSW!$I:$I,MATCHUP!$A74,SWISSW!$J:$J,MATCHUP!CK$1,SWISSW!$F:$F,"Draw")+COUNTIFS(SWISSW!$I:$I,MATCHUP!CK$1,SWISSW!$J:$J,MATCHUP!$A74)-COUNTIFS(SWISSW!$I:$I,MATCHUP!CK$1,SWISSW!$J:$J,MATCHUP!$A74,SWISSW!$F:$F,"Draw")),"-")</f>
        <v>-</v>
      </c>
      <c r="CL74" s="5" t="str">
        <f ca="1">IFERROR((COUNTIFS(SWISSW!$I:$I,MATCHUP!$A74,SWISSW!$J:$J,MATCHUP!CL$1,SWISSW!$F:$F,"Won")+COUNTIFS(SWISSW!$I:$I,MATCHUP!CL$1,SWISSW!$J:$J,MATCHUP!$A74,SWISSW!$F:$F,"Lost"))/(COUNTIFS(SWISSW!$I:$I,MATCHUP!$A74,SWISSW!$J:$J,MATCHUP!CL$1)-COUNTIFS(SWISSW!$I:$I,MATCHUP!$A74,SWISSW!$J:$J,MATCHUP!CL$1,SWISSW!$F:$F,"Draw")+COUNTIFS(SWISSW!$I:$I,MATCHUP!CL$1,SWISSW!$J:$J,MATCHUP!$A74)-COUNTIFS(SWISSW!$I:$I,MATCHUP!CL$1,SWISSW!$J:$J,MATCHUP!$A74,SWISSW!$F:$F,"Draw")),"-")</f>
        <v>-</v>
      </c>
      <c r="CM74" s="5" t="str">
        <f ca="1">IFERROR((COUNTIFS(SWISSW!$I:$I,MATCHUP!$A74,SWISSW!$J:$J,MATCHUP!CM$1,SWISSW!$F:$F,"Won")+COUNTIFS(SWISSW!$I:$I,MATCHUP!CM$1,SWISSW!$J:$J,MATCHUP!$A74,SWISSW!$F:$F,"Lost"))/(COUNTIFS(SWISSW!$I:$I,MATCHUP!$A74,SWISSW!$J:$J,MATCHUP!CM$1)-COUNTIFS(SWISSW!$I:$I,MATCHUP!$A74,SWISSW!$J:$J,MATCHUP!CM$1,SWISSW!$F:$F,"Draw")+COUNTIFS(SWISSW!$I:$I,MATCHUP!CM$1,SWISSW!$J:$J,MATCHUP!$A74)-COUNTIFS(SWISSW!$I:$I,MATCHUP!CM$1,SWISSW!$J:$J,MATCHUP!$A74,SWISSW!$F:$F,"Draw")),"-")</f>
        <v>-</v>
      </c>
      <c r="CN74" s="5" t="str">
        <f ca="1">IFERROR((COUNTIFS(SWISSW!$I:$I,MATCHUP!$A74,SWISSW!$J:$J,MATCHUP!CN$1,SWISSW!$F:$F,"Won")+COUNTIFS(SWISSW!$I:$I,MATCHUP!CN$1,SWISSW!$J:$J,MATCHUP!$A74,SWISSW!$F:$F,"Lost"))/(COUNTIFS(SWISSW!$I:$I,MATCHUP!$A74,SWISSW!$J:$J,MATCHUP!CN$1)-COUNTIFS(SWISSW!$I:$I,MATCHUP!$A74,SWISSW!$J:$J,MATCHUP!CN$1,SWISSW!$F:$F,"Draw")+COUNTIFS(SWISSW!$I:$I,MATCHUP!CN$1,SWISSW!$J:$J,MATCHUP!$A74)-COUNTIFS(SWISSW!$I:$I,MATCHUP!CN$1,SWISSW!$J:$J,MATCHUP!$A74,SWISSW!$F:$F,"Draw")),"-")</f>
        <v>-</v>
      </c>
      <c r="CO74" s="5" t="str">
        <f ca="1">IFERROR((COUNTIFS(SWISSW!$I:$I,MATCHUP!$A74,SWISSW!$J:$J,MATCHUP!CO$1,SWISSW!$F:$F,"Won")+COUNTIFS(SWISSW!$I:$I,MATCHUP!CO$1,SWISSW!$J:$J,MATCHUP!$A74,SWISSW!$F:$F,"Lost"))/(COUNTIFS(SWISSW!$I:$I,MATCHUP!$A74,SWISSW!$J:$J,MATCHUP!CO$1)-COUNTIFS(SWISSW!$I:$I,MATCHUP!$A74,SWISSW!$J:$J,MATCHUP!CO$1,SWISSW!$F:$F,"Draw")+COUNTIFS(SWISSW!$I:$I,MATCHUP!CO$1,SWISSW!$J:$J,MATCHUP!$A74)-COUNTIFS(SWISSW!$I:$I,MATCHUP!CO$1,SWISSW!$J:$J,MATCHUP!$A74,SWISSW!$F:$F,"Draw")),"-")</f>
        <v>-</v>
      </c>
      <c r="CP74" s="5" t="str">
        <f ca="1">IFERROR((COUNTIFS(SWISSW!$I:$I,MATCHUP!$A74,SWISSW!$J:$J,MATCHUP!CP$1,SWISSW!$F:$F,"Won")+COUNTIFS(SWISSW!$I:$I,MATCHUP!CP$1,SWISSW!$J:$J,MATCHUP!$A74,SWISSW!$F:$F,"Lost"))/(COUNTIFS(SWISSW!$I:$I,MATCHUP!$A74,SWISSW!$J:$J,MATCHUP!CP$1)-COUNTIFS(SWISSW!$I:$I,MATCHUP!$A74,SWISSW!$J:$J,MATCHUP!CP$1,SWISSW!$F:$F,"Draw")+COUNTIFS(SWISSW!$I:$I,MATCHUP!CP$1,SWISSW!$J:$J,MATCHUP!$A74)-COUNTIFS(SWISSW!$I:$I,MATCHUP!CP$1,SWISSW!$J:$J,MATCHUP!$A74,SWISSW!$F:$F,"Draw")),"-")</f>
        <v>-</v>
      </c>
      <c r="CQ74" s="5" t="str">
        <f ca="1">IFERROR((COUNTIFS(SWISSW!$I:$I,MATCHUP!$A74,SWISSW!$J:$J,MATCHUP!CQ$1,SWISSW!$F:$F,"Won")+COUNTIFS(SWISSW!$I:$I,MATCHUP!CQ$1,SWISSW!$J:$J,MATCHUP!$A74,SWISSW!$F:$F,"Lost"))/(COUNTIFS(SWISSW!$I:$I,MATCHUP!$A74,SWISSW!$J:$J,MATCHUP!CQ$1)-COUNTIFS(SWISSW!$I:$I,MATCHUP!$A74,SWISSW!$J:$J,MATCHUP!CQ$1,SWISSW!$F:$F,"Draw")+COUNTIFS(SWISSW!$I:$I,MATCHUP!CQ$1,SWISSW!$J:$J,MATCHUP!$A74)-COUNTIFS(SWISSW!$I:$I,MATCHUP!CQ$1,SWISSW!$J:$J,MATCHUP!$A74,SWISSW!$F:$F,"Draw")),"-")</f>
        <v>-</v>
      </c>
      <c r="CR74" s="5" t="str">
        <f ca="1">IFERROR((COUNTIFS(SWISSW!$I:$I,MATCHUP!$A74,SWISSW!$J:$J,MATCHUP!CR$1,SWISSW!$F:$F,"Won")+COUNTIFS(SWISSW!$I:$I,MATCHUP!CR$1,SWISSW!$J:$J,MATCHUP!$A74,SWISSW!$F:$F,"Lost"))/(COUNTIFS(SWISSW!$I:$I,MATCHUP!$A74,SWISSW!$J:$J,MATCHUP!CR$1)-COUNTIFS(SWISSW!$I:$I,MATCHUP!$A74,SWISSW!$J:$J,MATCHUP!CR$1,SWISSW!$F:$F,"Draw")+COUNTIFS(SWISSW!$I:$I,MATCHUP!CR$1,SWISSW!$J:$J,MATCHUP!$A74)-COUNTIFS(SWISSW!$I:$I,MATCHUP!CR$1,SWISSW!$J:$J,MATCHUP!$A74,SWISSW!$F:$F,"Draw")),"-")</f>
        <v>-</v>
      </c>
      <c r="CS74" s="5" t="str">
        <f ca="1">IFERROR((COUNTIFS(SWISSW!$I:$I,MATCHUP!$A74,SWISSW!$J:$J,MATCHUP!CS$1,SWISSW!$F:$F,"Won")+COUNTIFS(SWISSW!$I:$I,MATCHUP!CS$1,SWISSW!$J:$J,MATCHUP!$A74,SWISSW!$F:$F,"Lost"))/(COUNTIFS(SWISSW!$I:$I,MATCHUP!$A74,SWISSW!$J:$J,MATCHUP!CS$1)-COUNTIFS(SWISSW!$I:$I,MATCHUP!$A74,SWISSW!$J:$J,MATCHUP!CS$1,SWISSW!$F:$F,"Draw")+COUNTIFS(SWISSW!$I:$I,MATCHUP!CS$1,SWISSW!$J:$J,MATCHUP!$A74)-COUNTIFS(SWISSW!$I:$I,MATCHUP!CS$1,SWISSW!$J:$J,MATCHUP!$A74,SWISSW!$F:$F,"Draw")),"-")</f>
        <v>-</v>
      </c>
      <c r="CT74" s="5" t="str">
        <f ca="1">IFERROR((COUNTIFS(SWISSW!$I:$I,MATCHUP!$A74,SWISSW!$J:$J,MATCHUP!CT$1,SWISSW!$F:$F,"Won")+COUNTIFS(SWISSW!$I:$I,MATCHUP!CT$1,SWISSW!$J:$J,MATCHUP!$A74,SWISSW!$F:$F,"Lost"))/(COUNTIFS(SWISSW!$I:$I,MATCHUP!$A74,SWISSW!$J:$J,MATCHUP!CT$1)-COUNTIFS(SWISSW!$I:$I,MATCHUP!$A74,SWISSW!$J:$J,MATCHUP!CT$1,SWISSW!$F:$F,"Draw")+COUNTIFS(SWISSW!$I:$I,MATCHUP!CT$1,SWISSW!$J:$J,MATCHUP!$A74)-COUNTIFS(SWISSW!$I:$I,MATCHUP!CT$1,SWISSW!$J:$J,MATCHUP!$A74,SWISSW!$F:$F,"Draw")),"-")</f>
        <v>-</v>
      </c>
      <c r="CU74" s="5" t="str">
        <f ca="1">IFERROR((COUNTIFS(SWISSW!$I:$I,MATCHUP!$A74,SWISSW!$J:$J,MATCHUP!CU$1,SWISSW!$F:$F,"Won")+COUNTIFS(SWISSW!$I:$I,MATCHUP!CU$1,SWISSW!$J:$J,MATCHUP!$A74,SWISSW!$F:$F,"Lost"))/(COUNTIFS(SWISSW!$I:$I,MATCHUP!$A74,SWISSW!$J:$J,MATCHUP!CU$1)-COUNTIFS(SWISSW!$I:$I,MATCHUP!$A74,SWISSW!$J:$J,MATCHUP!CU$1,SWISSW!$F:$F,"Draw")+COUNTIFS(SWISSW!$I:$I,MATCHUP!CU$1,SWISSW!$J:$J,MATCHUP!$A74)-COUNTIFS(SWISSW!$I:$I,MATCHUP!CU$1,SWISSW!$J:$J,MATCHUP!$A74,SWISSW!$F:$F,"Draw")),"-")</f>
        <v>-</v>
      </c>
      <c r="CV74" s="5" t="str">
        <f ca="1">IFERROR((COUNTIFS(SWISSW!$I:$I,MATCHUP!$A74,SWISSW!$J:$J,MATCHUP!CV$1,SWISSW!$F:$F,"Won")+COUNTIFS(SWISSW!$I:$I,MATCHUP!CV$1,SWISSW!$J:$J,MATCHUP!$A74,SWISSW!$F:$F,"Lost"))/(COUNTIFS(SWISSW!$I:$I,MATCHUP!$A74,SWISSW!$J:$J,MATCHUP!CV$1)-COUNTIFS(SWISSW!$I:$I,MATCHUP!$A74,SWISSW!$J:$J,MATCHUP!CV$1,SWISSW!$F:$F,"Draw")+COUNTIFS(SWISSW!$I:$I,MATCHUP!CV$1,SWISSW!$J:$J,MATCHUP!$A74)-COUNTIFS(SWISSW!$I:$I,MATCHUP!CV$1,SWISSW!$J:$J,MATCHUP!$A74,SWISSW!$F:$F,"Draw")),"-")</f>
        <v>-</v>
      </c>
    </row>
    <row r="75" spans="1:100" ht="55" customHeight="1" x14ac:dyDescent="0.3">
      <c r="A75" s="3" cm="1">
        <f t="array" aca="1" ref="A75" ca="1">INDIRECT(ADDRESS(ROW(),1,,1,"METABREAK"))</f>
        <v>0</v>
      </c>
      <c r="B75" s="5" t="str">
        <f ca="1">IFERROR((COUNTIFS(SWISSW!$I:$I,MATCHUP!$A75,SWISSW!$J:$J,MATCHUP!B$1,SWISSW!$F:$F,"Won")+COUNTIFS(SWISSW!$I:$I,MATCHUP!B$1,SWISSW!$J:$J,MATCHUP!$A75,SWISSW!$F:$F,"Lost"))/(COUNTIFS(SWISSW!$I:$I,MATCHUP!$A75,SWISSW!$J:$J,MATCHUP!B$1)-COUNTIFS(SWISSW!$I:$I,MATCHUP!$A75,SWISSW!$J:$J,MATCHUP!B$1,SWISSW!$F:$F,"Draw")+COUNTIFS(SWISSW!$I:$I,MATCHUP!B$1,SWISSW!$J:$J,MATCHUP!$A75)-COUNTIFS(SWISSW!$I:$I,MATCHUP!B$1,SWISSW!$J:$J,MATCHUP!$A75,SWISSW!$F:$F,"Draw")),"-")</f>
        <v>-</v>
      </c>
      <c r="C75" s="5" t="str">
        <f ca="1">IFERROR((COUNTIFS(SWISSW!$I:$I,MATCHUP!$A75,SWISSW!$J:$J,MATCHUP!C$1,SWISSW!$F:$F,"Won")+COUNTIFS(SWISSW!$I:$I,MATCHUP!C$1,SWISSW!$J:$J,MATCHUP!$A75,SWISSW!$F:$F,"Lost"))/(COUNTIFS(SWISSW!$I:$I,MATCHUP!$A75,SWISSW!$J:$J,MATCHUP!C$1)-COUNTIFS(SWISSW!$I:$I,MATCHUP!$A75,SWISSW!$J:$J,MATCHUP!C$1,SWISSW!$F:$F,"Draw")+COUNTIFS(SWISSW!$I:$I,MATCHUP!C$1,SWISSW!$J:$J,MATCHUP!$A75)-COUNTIFS(SWISSW!$I:$I,MATCHUP!C$1,SWISSW!$J:$J,MATCHUP!$A75,SWISSW!$F:$F,"Draw")),"-")</f>
        <v>-</v>
      </c>
      <c r="D75" s="5" t="str">
        <f ca="1">IFERROR((COUNTIFS(SWISSW!$I:$I,MATCHUP!$A75,SWISSW!$J:$J,MATCHUP!D$1,SWISSW!$F:$F,"Won")+COUNTIFS(SWISSW!$I:$I,MATCHUP!D$1,SWISSW!$J:$J,MATCHUP!$A75,SWISSW!$F:$F,"Lost"))/(COUNTIFS(SWISSW!$I:$I,MATCHUP!$A75,SWISSW!$J:$J,MATCHUP!D$1)-COUNTIFS(SWISSW!$I:$I,MATCHUP!$A75,SWISSW!$J:$J,MATCHUP!D$1,SWISSW!$F:$F,"Draw")+COUNTIFS(SWISSW!$I:$I,MATCHUP!D$1,SWISSW!$J:$J,MATCHUP!$A75)-COUNTIFS(SWISSW!$I:$I,MATCHUP!D$1,SWISSW!$J:$J,MATCHUP!$A75,SWISSW!$F:$F,"Draw")),"-")</f>
        <v>-</v>
      </c>
      <c r="E75" s="5" t="str">
        <f ca="1">IFERROR((COUNTIFS(SWISSW!$I:$I,MATCHUP!$A75,SWISSW!$J:$J,MATCHUP!E$1,SWISSW!$F:$F,"Won")+COUNTIFS(SWISSW!$I:$I,MATCHUP!E$1,SWISSW!$J:$J,MATCHUP!$A75,SWISSW!$F:$F,"Lost"))/(COUNTIFS(SWISSW!$I:$I,MATCHUP!$A75,SWISSW!$J:$J,MATCHUP!E$1)-COUNTIFS(SWISSW!$I:$I,MATCHUP!$A75,SWISSW!$J:$J,MATCHUP!E$1,SWISSW!$F:$F,"Draw")+COUNTIFS(SWISSW!$I:$I,MATCHUP!E$1,SWISSW!$J:$J,MATCHUP!$A75)-COUNTIFS(SWISSW!$I:$I,MATCHUP!E$1,SWISSW!$J:$J,MATCHUP!$A75,SWISSW!$F:$F,"Draw")),"-")</f>
        <v>-</v>
      </c>
      <c r="F75" s="5" t="str">
        <f ca="1">IFERROR((COUNTIFS(SWISSW!$I:$I,MATCHUP!$A75,SWISSW!$J:$J,MATCHUP!F$1,SWISSW!$F:$F,"Won")+COUNTIFS(SWISSW!$I:$I,MATCHUP!F$1,SWISSW!$J:$J,MATCHUP!$A75,SWISSW!$F:$F,"Lost"))/(COUNTIFS(SWISSW!$I:$I,MATCHUP!$A75,SWISSW!$J:$J,MATCHUP!F$1)-COUNTIFS(SWISSW!$I:$I,MATCHUP!$A75,SWISSW!$J:$J,MATCHUP!F$1,SWISSW!$F:$F,"Draw")+COUNTIFS(SWISSW!$I:$I,MATCHUP!F$1,SWISSW!$J:$J,MATCHUP!$A75)-COUNTIFS(SWISSW!$I:$I,MATCHUP!F$1,SWISSW!$J:$J,MATCHUP!$A75,SWISSW!$F:$F,"Draw")),"-")</f>
        <v>-</v>
      </c>
      <c r="G75" s="5" t="str">
        <f ca="1">IFERROR((COUNTIFS(SWISSW!$I:$I,MATCHUP!$A75,SWISSW!$J:$J,MATCHUP!G$1,SWISSW!$F:$F,"Won")+COUNTIFS(SWISSW!$I:$I,MATCHUP!G$1,SWISSW!$J:$J,MATCHUP!$A75,SWISSW!$F:$F,"Lost"))/(COUNTIFS(SWISSW!$I:$I,MATCHUP!$A75,SWISSW!$J:$J,MATCHUP!G$1)-COUNTIFS(SWISSW!$I:$I,MATCHUP!$A75,SWISSW!$J:$J,MATCHUP!G$1,SWISSW!$F:$F,"Draw")+COUNTIFS(SWISSW!$I:$I,MATCHUP!G$1,SWISSW!$J:$J,MATCHUP!$A75)-COUNTIFS(SWISSW!$I:$I,MATCHUP!G$1,SWISSW!$J:$J,MATCHUP!$A75,SWISSW!$F:$F,"Draw")),"-")</f>
        <v>-</v>
      </c>
      <c r="H75" s="5" t="str">
        <f ca="1">IFERROR((COUNTIFS(SWISSW!$I:$I,MATCHUP!$A75,SWISSW!$J:$J,MATCHUP!H$1,SWISSW!$F:$F,"Won")+COUNTIFS(SWISSW!$I:$I,MATCHUP!H$1,SWISSW!$J:$J,MATCHUP!$A75,SWISSW!$F:$F,"Lost"))/(COUNTIFS(SWISSW!$I:$I,MATCHUP!$A75,SWISSW!$J:$J,MATCHUP!H$1)-COUNTIFS(SWISSW!$I:$I,MATCHUP!$A75,SWISSW!$J:$J,MATCHUP!H$1,SWISSW!$F:$F,"Draw")+COUNTIFS(SWISSW!$I:$I,MATCHUP!H$1,SWISSW!$J:$J,MATCHUP!$A75)-COUNTIFS(SWISSW!$I:$I,MATCHUP!H$1,SWISSW!$J:$J,MATCHUP!$A75,SWISSW!$F:$F,"Draw")),"-")</f>
        <v>-</v>
      </c>
      <c r="I75" s="5" t="str">
        <f ca="1">IFERROR((COUNTIFS(SWISSW!$I:$I,MATCHUP!$A75,SWISSW!$J:$J,MATCHUP!I$1,SWISSW!$F:$F,"Won")+COUNTIFS(SWISSW!$I:$I,MATCHUP!I$1,SWISSW!$J:$J,MATCHUP!$A75,SWISSW!$F:$F,"Lost"))/(COUNTIFS(SWISSW!$I:$I,MATCHUP!$A75,SWISSW!$J:$J,MATCHUP!I$1)-COUNTIFS(SWISSW!$I:$I,MATCHUP!$A75,SWISSW!$J:$J,MATCHUP!I$1,SWISSW!$F:$F,"Draw")+COUNTIFS(SWISSW!$I:$I,MATCHUP!I$1,SWISSW!$J:$J,MATCHUP!$A75)-COUNTIFS(SWISSW!$I:$I,MATCHUP!I$1,SWISSW!$J:$J,MATCHUP!$A75,SWISSW!$F:$F,"Draw")),"-")</f>
        <v>-</v>
      </c>
      <c r="J75" s="5" t="str">
        <f ca="1">IFERROR((COUNTIFS(SWISSW!$I:$I,MATCHUP!$A75,SWISSW!$J:$J,MATCHUP!J$1,SWISSW!$F:$F,"Won")+COUNTIFS(SWISSW!$I:$I,MATCHUP!J$1,SWISSW!$J:$J,MATCHUP!$A75,SWISSW!$F:$F,"Lost"))/(COUNTIFS(SWISSW!$I:$I,MATCHUP!$A75,SWISSW!$J:$J,MATCHUP!J$1)-COUNTIFS(SWISSW!$I:$I,MATCHUP!$A75,SWISSW!$J:$J,MATCHUP!J$1,SWISSW!$F:$F,"Draw")+COUNTIFS(SWISSW!$I:$I,MATCHUP!J$1,SWISSW!$J:$J,MATCHUP!$A75)-COUNTIFS(SWISSW!$I:$I,MATCHUP!J$1,SWISSW!$J:$J,MATCHUP!$A75,SWISSW!$F:$F,"Draw")),"-")</f>
        <v>-</v>
      </c>
      <c r="K75" s="5" t="str">
        <f ca="1">IFERROR((COUNTIFS(SWISSW!$I:$I,MATCHUP!$A75,SWISSW!$J:$J,MATCHUP!K$1,SWISSW!$F:$F,"Won")+COUNTIFS(SWISSW!$I:$I,MATCHUP!K$1,SWISSW!$J:$J,MATCHUP!$A75,SWISSW!$F:$F,"Lost"))/(COUNTIFS(SWISSW!$I:$I,MATCHUP!$A75,SWISSW!$J:$J,MATCHUP!K$1)-COUNTIFS(SWISSW!$I:$I,MATCHUP!$A75,SWISSW!$J:$J,MATCHUP!K$1,SWISSW!$F:$F,"Draw")+COUNTIFS(SWISSW!$I:$I,MATCHUP!K$1,SWISSW!$J:$J,MATCHUP!$A75)-COUNTIFS(SWISSW!$I:$I,MATCHUP!K$1,SWISSW!$J:$J,MATCHUP!$A75,SWISSW!$F:$F,"Draw")),"-")</f>
        <v>-</v>
      </c>
      <c r="L75" s="5" t="str">
        <f ca="1">IFERROR((COUNTIFS(SWISSW!$I:$I,MATCHUP!$A75,SWISSW!$J:$J,MATCHUP!L$1,SWISSW!$F:$F,"Won")+COUNTIFS(SWISSW!$I:$I,MATCHUP!L$1,SWISSW!$J:$J,MATCHUP!$A75,SWISSW!$F:$F,"Lost"))/(COUNTIFS(SWISSW!$I:$I,MATCHUP!$A75,SWISSW!$J:$J,MATCHUP!L$1)-COUNTIFS(SWISSW!$I:$I,MATCHUP!$A75,SWISSW!$J:$J,MATCHUP!L$1,SWISSW!$F:$F,"Draw")+COUNTIFS(SWISSW!$I:$I,MATCHUP!L$1,SWISSW!$J:$J,MATCHUP!$A75)-COUNTIFS(SWISSW!$I:$I,MATCHUP!L$1,SWISSW!$J:$J,MATCHUP!$A75,SWISSW!$F:$F,"Draw")),"-")</f>
        <v>-</v>
      </c>
      <c r="M75" s="5" t="str">
        <f ca="1">IFERROR((COUNTIFS(SWISSW!$I:$I,MATCHUP!$A75,SWISSW!$J:$J,MATCHUP!M$1,SWISSW!$F:$F,"Won")+COUNTIFS(SWISSW!$I:$I,MATCHUP!M$1,SWISSW!$J:$J,MATCHUP!$A75,SWISSW!$F:$F,"Lost"))/(COUNTIFS(SWISSW!$I:$I,MATCHUP!$A75,SWISSW!$J:$J,MATCHUP!M$1)-COUNTIFS(SWISSW!$I:$I,MATCHUP!$A75,SWISSW!$J:$J,MATCHUP!M$1,SWISSW!$F:$F,"Draw")+COUNTIFS(SWISSW!$I:$I,MATCHUP!M$1,SWISSW!$J:$J,MATCHUP!$A75)-COUNTIFS(SWISSW!$I:$I,MATCHUP!M$1,SWISSW!$J:$J,MATCHUP!$A75,SWISSW!$F:$F,"Draw")),"-")</f>
        <v>-</v>
      </c>
      <c r="N75" s="5" t="str">
        <f ca="1">IFERROR((COUNTIFS(SWISSW!$I:$I,MATCHUP!$A75,SWISSW!$J:$J,MATCHUP!N$1,SWISSW!$F:$F,"Won")+COUNTIFS(SWISSW!$I:$I,MATCHUP!N$1,SWISSW!$J:$J,MATCHUP!$A75,SWISSW!$F:$F,"Lost"))/(COUNTIFS(SWISSW!$I:$I,MATCHUP!$A75,SWISSW!$J:$J,MATCHUP!N$1)-COUNTIFS(SWISSW!$I:$I,MATCHUP!$A75,SWISSW!$J:$J,MATCHUP!N$1,SWISSW!$F:$F,"Draw")+COUNTIFS(SWISSW!$I:$I,MATCHUP!N$1,SWISSW!$J:$J,MATCHUP!$A75)-COUNTIFS(SWISSW!$I:$I,MATCHUP!N$1,SWISSW!$J:$J,MATCHUP!$A75,SWISSW!$F:$F,"Draw")),"-")</f>
        <v>-</v>
      </c>
      <c r="O75" s="5" t="str">
        <f ca="1">IFERROR((COUNTIFS(SWISSW!$I:$I,MATCHUP!$A75,SWISSW!$J:$J,MATCHUP!O$1,SWISSW!$F:$F,"Won")+COUNTIFS(SWISSW!$I:$I,MATCHUP!O$1,SWISSW!$J:$J,MATCHUP!$A75,SWISSW!$F:$F,"Lost"))/(COUNTIFS(SWISSW!$I:$I,MATCHUP!$A75,SWISSW!$J:$J,MATCHUP!O$1)-COUNTIFS(SWISSW!$I:$I,MATCHUP!$A75,SWISSW!$J:$J,MATCHUP!O$1,SWISSW!$F:$F,"Draw")+COUNTIFS(SWISSW!$I:$I,MATCHUP!O$1,SWISSW!$J:$J,MATCHUP!$A75)-COUNTIFS(SWISSW!$I:$I,MATCHUP!O$1,SWISSW!$J:$J,MATCHUP!$A75,SWISSW!$F:$F,"Draw")),"-")</f>
        <v>-</v>
      </c>
      <c r="P75" s="5" t="str">
        <f ca="1">IFERROR((COUNTIFS(SWISSW!$I:$I,MATCHUP!$A75,SWISSW!$J:$J,MATCHUP!P$1,SWISSW!$F:$F,"Won")+COUNTIFS(SWISSW!$I:$I,MATCHUP!P$1,SWISSW!$J:$J,MATCHUP!$A75,SWISSW!$F:$F,"Lost"))/(COUNTIFS(SWISSW!$I:$I,MATCHUP!$A75,SWISSW!$J:$J,MATCHUP!P$1)-COUNTIFS(SWISSW!$I:$I,MATCHUP!$A75,SWISSW!$J:$J,MATCHUP!P$1,SWISSW!$F:$F,"Draw")+COUNTIFS(SWISSW!$I:$I,MATCHUP!P$1,SWISSW!$J:$J,MATCHUP!$A75)-COUNTIFS(SWISSW!$I:$I,MATCHUP!P$1,SWISSW!$J:$J,MATCHUP!$A75,SWISSW!$F:$F,"Draw")),"-")</f>
        <v>-</v>
      </c>
      <c r="Q75" s="5" t="str">
        <f ca="1">IFERROR((COUNTIFS(SWISSW!$I:$I,MATCHUP!$A75,SWISSW!$J:$J,MATCHUP!Q$1,SWISSW!$F:$F,"Won")+COUNTIFS(SWISSW!$I:$I,MATCHUP!Q$1,SWISSW!$J:$J,MATCHUP!$A75,SWISSW!$F:$F,"Lost"))/(COUNTIFS(SWISSW!$I:$I,MATCHUP!$A75,SWISSW!$J:$J,MATCHUP!Q$1)-COUNTIFS(SWISSW!$I:$I,MATCHUP!$A75,SWISSW!$J:$J,MATCHUP!Q$1,SWISSW!$F:$F,"Draw")+COUNTIFS(SWISSW!$I:$I,MATCHUP!Q$1,SWISSW!$J:$J,MATCHUP!$A75)-COUNTIFS(SWISSW!$I:$I,MATCHUP!Q$1,SWISSW!$J:$J,MATCHUP!$A75,SWISSW!$F:$F,"Draw")),"-")</f>
        <v>-</v>
      </c>
      <c r="R75" s="5" t="str">
        <f ca="1">IFERROR((COUNTIFS(SWISSW!$I:$I,MATCHUP!$A75,SWISSW!$J:$J,MATCHUP!R$1,SWISSW!$F:$F,"Won")+COUNTIFS(SWISSW!$I:$I,MATCHUP!R$1,SWISSW!$J:$J,MATCHUP!$A75,SWISSW!$F:$F,"Lost"))/(COUNTIFS(SWISSW!$I:$I,MATCHUP!$A75,SWISSW!$J:$J,MATCHUP!R$1)-COUNTIFS(SWISSW!$I:$I,MATCHUP!$A75,SWISSW!$J:$J,MATCHUP!R$1,SWISSW!$F:$F,"Draw")+COUNTIFS(SWISSW!$I:$I,MATCHUP!R$1,SWISSW!$J:$J,MATCHUP!$A75)-COUNTIFS(SWISSW!$I:$I,MATCHUP!R$1,SWISSW!$J:$J,MATCHUP!$A75,SWISSW!$F:$F,"Draw")),"-")</f>
        <v>-</v>
      </c>
      <c r="S75" s="5" t="str">
        <f ca="1">IFERROR((COUNTIFS(SWISSW!$I:$I,MATCHUP!$A75,SWISSW!$J:$J,MATCHUP!S$1,SWISSW!$F:$F,"Won")+COUNTIFS(SWISSW!$I:$I,MATCHUP!S$1,SWISSW!$J:$J,MATCHUP!$A75,SWISSW!$F:$F,"Lost"))/(COUNTIFS(SWISSW!$I:$I,MATCHUP!$A75,SWISSW!$J:$J,MATCHUP!S$1)-COUNTIFS(SWISSW!$I:$I,MATCHUP!$A75,SWISSW!$J:$J,MATCHUP!S$1,SWISSW!$F:$F,"Draw")+COUNTIFS(SWISSW!$I:$I,MATCHUP!S$1,SWISSW!$J:$J,MATCHUP!$A75)-COUNTIFS(SWISSW!$I:$I,MATCHUP!S$1,SWISSW!$J:$J,MATCHUP!$A75,SWISSW!$F:$F,"Draw")),"-")</f>
        <v>-</v>
      </c>
      <c r="T75" s="5" t="str">
        <f ca="1">IFERROR((COUNTIFS(SWISSW!$I:$I,MATCHUP!$A75,SWISSW!$J:$J,MATCHUP!T$1,SWISSW!$F:$F,"Won")+COUNTIFS(SWISSW!$I:$I,MATCHUP!T$1,SWISSW!$J:$J,MATCHUP!$A75,SWISSW!$F:$F,"Lost"))/(COUNTIFS(SWISSW!$I:$I,MATCHUP!$A75,SWISSW!$J:$J,MATCHUP!T$1)-COUNTIFS(SWISSW!$I:$I,MATCHUP!$A75,SWISSW!$J:$J,MATCHUP!T$1,SWISSW!$F:$F,"Draw")+COUNTIFS(SWISSW!$I:$I,MATCHUP!T$1,SWISSW!$J:$J,MATCHUP!$A75)-COUNTIFS(SWISSW!$I:$I,MATCHUP!T$1,SWISSW!$J:$J,MATCHUP!$A75,SWISSW!$F:$F,"Draw")),"-")</f>
        <v>-</v>
      </c>
      <c r="U75" s="5" t="str">
        <f ca="1">IFERROR((COUNTIFS(SWISSW!$I:$I,MATCHUP!$A75,SWISSW!$J:$J,MATCHUP!U$1,SWISSW!$F:$F,"Won")+COUNTIFS(SWISSW!$I:$I,MATCHUP!U$1,SWISSW!$J:$J,MATCHUP!$A75,SWISSW!$F:$F,"Lost"))/(COUNTIFS(SWISSW!$I:$I,MATCHUP!$A75,SWISSW!$J:$J,MATCHUP!U$1)-COUNTIFS(SWISSW!$I:$I,MATCHUP!$A75,SWISSW!$J:$J,MATCHUP!U$1,SWISSW!$F:$F,"Draw")+COUNTIFS(SWISSW!$I:$I,MATCHUP!U$1,SWISSW!$J:$J,MATCHUP!$A75)-COUNTIFS(SWISSW!$I:$I,MATCHUP!U$1,SWISSW!$J:$J,MATCHUP!$A75,SWISSW!$F:$F,"Draw")),"-")</f>
        <v>-</v>
      </c>
      <c r="V75" s="5" t="str">
        <f ca="1">IFERROR((COUNTIFS(SWISSW!$I:$I,MATCHUP!$A75,SWISSW!$J:$J,MATCHUP!V$1,SWISSW!$F:$F,"Won")+COUNTIFS(SWISSW!$I:$I,MATCHUP!V$1,SWISSW!$J:$J,MATCHUP!$A75,SWISSW!$F:$F,"Lost"))/(COUNTIFS(SWISSW!$I:$I,MATCHUP!$A75,SWISSW!$J:$J,MATCHUP!V$1)-COUNTIFS(SWISSW!$I:$I,MATCHUP!$A75,SWISSW!$J:$J,MATCHUP!V$1,SWISSW!$F:$F,"Draw")+COUNTIFS(SWISSW!$I:$I,MATCHUP!V$1,SWISSW!$J:$J,MATCHUP!$A75)-COUNTIFS(SWISSW!$I:$I,MATCHUP!V$1,SWISSW!$J:$J,MATCHUP!$A75,SWISSW!$F:$F,"Draw")),"-")</f>
        <v>-</v>
      </c>
      <c r="W75" s="5" t="str">
        <f ca="1">IFERROR((COUNTIFS(SWISSW!$I:$I,MATCHUP!$A75,SWISSW!$J:$J,MATCHUP!W$1,SWISSW!$F:$F,"Won")+COUNTIFS(SWISSW!$I:$I,MATCHUP!W$1,SWISSW!$J:$J,MATCHUP!$A75,SWISSW!$F:$F,"Lost"))/(COUNTIFS(SWISSW!$I:$I,MATCHUP!$A75,SWISSW!$J:$J,MATCHUP!W$1)-COUNTIFS(SWISSW!$I:$I,MATCHUP!$A75,SWISSW!$J:$J,MATCHUP!W$1,SWISSW!$F:$F,"Draw")+COUNTIFS(SWISSW!$I:$I,MATCHUP!W$1,SWISSW!$J:$J,MATCHUP!$A75)-COUNTIFS(SWISSW!$I:$I,MATCHUP!W$1,SWISSW!$J:$J,MATCHUP!$A75,SWISSW!$F:$F,"Draw")),"-")</f>
        <v>-</v>
      </c>
      <c r="X75" s="5" t="str">
        <f ca="1">IFERROR((COUNTIFS(SWISSW!$I:$I,MATCHUP!$A75,SWISSW!$J:$J,MATCHUP!X$1,SWISSW!$F:$F,"Won")+COUNTIFS(SWISSW!$I:$I,MATCHUP!X$1,SWISSW!$J:$J,MATCHUP!$A75,SWISSW!$F:$F,"Lost"))/(COUNTIFS(SWISSW!$I:$I,MATCHUP!$A75,SWISSW!$J:$J,MATCHUP!X$1)-COUNTIFS(SWISSW!$I:$I,MATCHUP!$A75,SWISSW!$J:$J,MATCHUP!X$1,SWISSW!$F:$F,"Draw")+COUNTIFS(SWISSW!$I:$I,MATCHUP!X$1,SWISSW!$J:$J,MATCHUP!$A75)-COUNTIFS(SWISSW!$I:$I,MATCHUP!X$1,SWISSW!$J:$J,MATCHUP!$A75,SWISSW!$F:$F,"Draw")),"-")</f>
        <v>-</v>
      </c>
      <c r="Y75" s="5" t="str">
        <f ca="1">IFERROR((COUNTIFS(SWISSW!$I:$I,MATCHUP!$A75,SWISSW!$J:$J,MATCHUP!Y$1,SWISSW!$F:$F,"Won")+COUNTIFS(SWISSW!$I:$I,MATCHUP!Y$1,SWISSW!$J:$J,MATCHUP!$A75,SWISSW!$F:$F,"Lost"))/(COUNTIFS(SWISSW!$I:$I,MATCHUP!$A75,SWISSW!$J:$J,MATCHUP!Y$1)-COUNTIFS(SWISSW!$I:$I,MATCHUP!$A75,SWISSW!$J:$J,MATCHUP!Y$1,SWISSW!$F:$F,"Draw")+COUNTIFS(SWISSW!$I:$I,MATCHUP!Y$1,SWISSW!$J:$J,MATCHUP!$A75)-COUNTIFS(SWISSW!$I:$I,MATCHUP!Y$1,SWISSW!$J:$J,MATCHUP!$A75,SWISSW!$F:$F,"Draw")),"-")</f>
        <v>-</v>
      </c>
      <c r="Z75" s="5" t="str">
        <f ca="1">IFERROR((COUNTIFS(SWISSW!$I:$I,MATCHUP!$A75,SWISSW!$J:$J,MATCHUP!Z$1,SWISSW!$F:$F,"Won")+COUNTIFS(SWISSW!$I:$I,MATCHUP!Z$1,SWISSW!$J:$J,MATCHUP!$A75,SWISSW!$F:$F,"Lost"))/(COUNTIFS(SWISSW!$I:$I,MATCHUP!$A75,SWISSW!$J:$J,MATCHUP!Z$1)-COUNTIFS(SWISSW!$I:$I,MATCHUP!$A75,SWISSW!$J:$J,MATCHUP!Z$1,SWISSW!$F:$F,"Draw")+COUNTIFS(SWISSW!$I:$I,MATCHUP!Z$1,SWISSW!$J:$J,MATCHUP!$A75)-COUNTIFS(SWISSW!$I:$I,MATCHUP!Z$1,SWISSW!$J:$J,MATCHUP!$A75,SWISSW!$F:$F,"Draw")),"-")</f>
        <v>-</v>
      </c>
      <c r="AA75" s="5" t="str">
        <f ca="1">IFERROR((COUNTIFS(SWISSW!$I:$I,MATCHUP!$A75,SWISSW!$J:$J,MATCHUP!AA$1,SWISSW!$F:$F,"Won")+COUNTIFS(SWISSW!$I:$I,MATCHUP!AA$1,SWISSW!$J:$J,MATCHUP!$A75,SWISSW!$F:$F,"Lost"))/(COUNTIFS(SWISSW!$I:$I,MATCHUP!$A75,SWISSW!$J:$J,MATCHUP!AA$1)-COUNTIFS(SWISSW!$I:$I,MATCHUP!$A75,SWISSW!$J:$J,MATCHUP!AA$1,SWISSW!$F:$F,"Draw")+COUNTIFS(SWISSW!$I:$I,MATCHUP!AA$1,SWISSW!$J:$J,MATCHUP!$A75)-COUNTIFS(SWISSW!$I:$I,MATCHUP!AA$1,SWISSW!$J:$J,MATCHUP!$A75,SWISSW!$F:$F,"Draw")),"-")</f>
        <v>-</v>
      </c>
      <c r="AB75" s="5" t="str">
        <f ca="1">IFERROR((COUNTIFS(SWISSW!$I:$I,MATCHUP!$A75,SWISSW!$J:$J,MATCHUP!AB$1,SWISSW!$F:$F,"Won")+COUNTIFS(SWISSW!$I:$I,MATCHUP!AB$1,SWISSW!$J:$J,MATCHUP!$A75,SWISSW!$F:$F,"Lost"))/(COUNTIFS(SWISSW!$I:$I,MATCHUP!$A75,SWISSW!$J:$J,MATCHUP!AB$1)-COUNTIFS(SWISSW!$I:$I,MATCHUP!$A75,SWISSW!$J:$J,MATCHUP!AB$1,SWISSW!$F:$F,"Draw")+COUNTIFS(SWISSW!$I:$I,MATCHUP!AB$1,SWISSW!$J:$J,MATCHUP!$A75)-COUNTIFS(SWISSW!$I:$I,MATCHUP!AB$1,SWISSW!$J:$J,MATCHUP!$A75,SWISSW!$F:$F,"Draw")),"-")</f>
        <v>-</v>
      </c>
      <c r="AC75" s="5" t="str">
        <f ca="1">IFERROR((COUNTIFS(SWISSW!$I:$I,MATCHUP!$A75,SWISSW!$J:$J,MATCHUP!AC$1,SWISSW!$F:$F,"Won")+COUNTIFS(SWISSW!$I:$I,MATCHUP!AC$1,SWISSW!$J:$J,MATCHUP!$A75,SWISSW!$F:$F,"Lost"))/(COUNTIFS(SWISSW!$I:$I,MATCHUP!$A75,SWISSW!$J:$J,MATCHUP!AC$1)-COUNTIFS(SWISSW!$I:$I,MATCHUP!$A75,SWISSW!$J:$J,MATCHUP!AC$1,SWISSW!$F:$F,"Draw")+COUNTIFS(SWISSW!$I:$I,MATCHUP!AC$1,SWISSW!$J:$J,MATCHUP!$A75)-COUNTIFS(SWISSW!$I:$I,MATCHUP!AC$1,SWISSW!$J:$J,MATCHUP!$A75,SWISSW!$F:$F,"Draw")),"-")</f>
        <v>-</v>
      </c>
      <c r="AD75" s="5" t="str">
        <f ca="1">IFERROR((COUNTIFS(SWISSW!$I:$I,MATCHUP!$A75,SWISSW!$J:$J,MATCHUP!AD$1,SWISSW!$F:$F,"Won")+COUNTIFS(SWISSW!$I:$I,MATCHUP!AD$1,SWISSW!$J:$J,MATCHUP!$A75,SWISSW!$F:$F,"Lost"))/(COUNTIFS(SWISSW!$I:$I,MATCHUP!$A75,SWISSW!$J:$J,MATCHUP!AD$1)-COUNTIFS(SWISSW!$I:$I,MATCHUP!$A75,SWISSW!$J:$J,MATCHUP!AD$1,SWISSW!$F:$F,"Draw")+COUNTIFS(SWISSW!$I:$I,MATCHUP!AD$1,SWISSW!$J:$J,MATCHUP!$A75)-COUNTIFS(SWISSW!$I:$I,MATCHUP!AD$1,SWISSW!$J:$J,MATCHUP!$A75,SWISSW!$F:$F,"Draw")),"-")</f>
        <v>-</v>
      </c>
      <c r="AE75" s="5" t="str">
        <f ca="1">IFERROR((COUNTIFS(SWISSW!$I:$I,MATCHUP!$A75,SWISSW!$J:$J,MATCHUP!AE$1,SWISSW!$F:$F,"Won")+COUNTIFS(SWISSW!$I:$I,MATCHUP!AE$1,SWISSW!$J:$J,MATCHUP!$A75,SWISSW!$F:$F,"Lost"))/(COUNTIFS(SWISSW!$I:$I,MATCHUP!$A75,SWISSW!$J:$J,MATCHUP!AE$1)-COUNTIFS(SWISSW!$I:$I,MATCHUP!$A75,SWISSW!$J:$J,MATCHUP!AE$1,SWISSW!$F:$F,"Draw")+COUNTIFS(SWISSW!$I:$I,MATCHUP!AE$1,SWISSW!$J:$J,MATCHUP!$A75)-COUNTIFS(SWISSW!$I:$I,MATCHUP!AE$1,SWISSW!$J:$J,MATCHUP!$A75,SWISSW!$F:$F,"Draw")),"-")</f>
        <v>-</v>
      </c>
      <c r="AF75" s="5" t="str">
        <f ca="1">IFERROR((COUNTIFS(SWISSW!$I:$I,MATCHUP!$A75,SWISSW!$J:$J,MATCHUP!AF$1,SWISSW!$F:$F,"Won")+COUNTIFS(SWISSW!$I:$I,MATCHUP!AF$1,SWISSW!$J:$J,MATCHUP!$A75,SWISSW!$F:$F,"Lost"))/(COUNTIFS(SWISSW!$I:$I,MATCHUP!$A75,SWISSW!$J:$J,MATCHUP!AF$1)-COUNTIFS(SWISSW!$I:$I,MATCHUP!$A75,SWISSW!$J:$J,MATCHUP!AF$1,SWISSW!$F:$F,"Draw")+COUNTIFS(SWISSW!$I:$I,MATCHUP!AF$1,SWISSW!$J:$J,MATCHUP!$A75)-COUNTIFS(SWISSW!$I:$I,MATCHUP!AF$1,SWISSW!$J:$J,MATCHUP!$A75,SWISSW!$F:$F,"Draw")),"-")</f>
        <v>-</v>
      </c>
      <c r="AG75" s="5" t="str">
        <f ca="1">IFERROR((COUNTIFS(SWISSW!$I:$I,MATCHUP!$A75,SWISSW!$J:$J,MATCHUP!AG$1,SWISSW!$F:$F,"Won")+COUNTIFS(SWISSW!$I:$I,MATCHUP!AG$1,SWISSW!$J:$J,MATCHUP!$A75,SWISSW!$F:$F,"Lost"))/(COUNTIFS(SWISSW!$I:$I,MATCHUP!$A75,SWISSW!$J:$J,MATCHUP!AG$1)-COUNTIFS(SWISSW!$I:$I,MATCHUP!$A75,SWISSW!$J:$J,MATCHUP!AG$1,SWISSW!$F:$F,"Draw")+COUNTIFS(SWISSW!$I:$I,MATCHUP!AG$1,SWISSW!$J:$J,MATCHUP!$A75)-COUNTIFS(SWISSW!$I:$I,MATCHUP!AG$1,SWISSW!$J:$J,MATCHUP!$A75,SWISSW!$F:$F,"Draw")),"-")</f>
        <v>-</v>
      </c>
      <c r="AH75" s="5" t="str">
        <f ca="1">IFERROR((COUNTIFS(SWISSW!$I:$I,MATCHUP!$A75,SWISSW!$J:$J,MATCHUP!AH$1,SWISSW!$F:$F,"Won")+COUNTIFS(SWISSW!$I:$I,MATCHUP!AH$1,SWISSW!$J:$J,MATCHUP!$A75,SWISSW!$F:$F,"Lost"))/(COUNTIFS(SWISSW!$I:$I,MATCHUP!$A75,SWISSW!$J:$J,MATCHUP!AH$1)-COUNTIFS(SWISSW!$I:$I,MATCHUP!$A75,SWISSW!$J:$J,MATCHUP!AH$1,SWISSW!$F:$F,"Draw")+COUNTIFS(SWISSW!$I:$I,MATCHUP!AH$1,SWISSW!$J:$J,MATCHUP!$A75)-COUNTIFS(SWISSW!$I:$I,MATCHUP!AH$1,SWISSW!$J:$J,MATCHUP!$A75,SWISSW!$F:$F,"Draw")),"-")</f>
        <v>-</v>
      </c>
      <c r="AI75" s="5" t="str">
        <f ca="1">IFERROR((COUNTIFS(SWISSW!$I:$I,MATCHUP!$A75,SWISSW!$J:$J,MATCHUP!AI$1,SWISSW!$F:$F,"Won")+COUNTIFS(SWISSW!$I:$I,MATCHUP!AI$1,SWISSW!$J:$J,MATCHUP!$A75,SWISSW!$F:$F,"Lost"))/(COUNTIFS(SWISSW!$I:$I,MATCHUP!$A75,SWISSW!$J:$J,MATCHUP!AI$1)-COUNTIFS(SWISSW!$I:$I,MATCHUP!$A75,SWISSW!$J:$J,MATCHUP!AI$1,SWISSW!$F:$F,"Draw")+COUNTIFS(SWISSW!$I:$I,MATCHUP!AI$1,SWISSW!$J:$J,MATCHUP!$A75)-COUNTIFS(SWISSW!$I:$I,MATCHUP!AI$1,SWISSW!$J:$J,MATCHUP!$A75,SWISSW!$F:$F,"Draw")),"-")</f>
        <v>-</v>
      </c>
      <c r="AJ75" s="5" t="str">
        <f ca="1">IFERROR((COUNTIFS(SWISSW!$I:$I,MATCHUP!$A75,SWISSW!$J:$J,MATCHUP!AJ$1,SWISSW!$F:$F,"Won")+COUNTIFS(SWISSW!$I:$I,MATCHUP!AJ$1,SWISSW!$J:$J,MATCHUP!$A75,SWISSW!$F:$F,"Lost"))/(COUNTIFS(SWISSW!$I:$I,MATCHUP!$A75,SWISSW!$J:$J,MATCHUP!AJ$1)-COUNTIFS(SWISSW!$I:$I,MATCHUP!$A75,SWISSW!$J:$J,MATCHUP!AJ$1,SWISSW!$F:$F,"Draw")+COUNTIFS(SWISSW!$I:$I,MATCHUP!AJ$1,SWISSW!$J:$J,MATCHUP!$A75)-COUNTIFS(SWISSW!$I:$I,MATCHUP!AJ$1,SWISSW!$J:$J,MATCHUP!$A75,SWISSW!$F:$F,"Draw")),"-")</f>
        <v>-</v>
      </c>
      <c r="AK75" s="5" t="str">
        <f ca="1">IFERROR((COUNTIFS(SWISSW!$I:$I,MATCHUP!$A75,SWISSW!$J:$J,MATCHUP!AK$1,SWISSW!$F:$F,"Won")+COUNTIFS(SWISSW!$I:$I,MATCHUP!AK$1,SWISSW!$J:$J,MATCHUP!$A75,SWISSW!$F:$F,"Lost"))/(COUNTIFS(SWISSW!$I:$I,MATCHUP!$A75,SWISSW!$J:$J,MATCHUP!AK$1)-COUNTIFS(SWISSW!$I:$I,MATCHUP!$A75,SWISSW!$J:$J,MATCHUP!AK$1,SWISSW!$F:$F,"Draw")+COUNTIFS(SWISSW!$I:$I,MATCHUP!AK$1,SWISSW!$J:$J,MATCHUP!$A75)-COUNTIFS(SWISSW!$I:$I,MATCHUP!AK$1,SWISSW!$J:$J,MATCHUP!$A75,SWISSW!$F:$F,"Draw")),"-")</f>
        <v>-</v>
      </c>
      <c r="AL75" s="5" t="str">
        <f ca="1">IFERROR((COUNTIFS(SWISSW!$I:$I,MATCHUP!$A75,SWISSW!$J:$J,MATCHUP!AL$1,SWISSW!$F:$F,"Won")+COUNTIFS(SWISSW!$I:$I,MATCHUP!AL$1,SWISSW!$J:$J,MATCHUP!$A75,SWISSW!$F:$F,"Lost"))/(COUNTIFS(SWISSW!$I:$I,MATCHUP!$A75,SWISSW!$J:$J,MATCHUP!AL$1)-COUNTIFS(SWISSW!$I:$I,MATCHUP!$A75,SWISSW!$J:$J,MATCHUP!AL$1,SWISSW!$F:$F,"Draw")+COUNTIFS(SWISSW!$I:$I,MATCHUP!AL$1,SWISSW!$J:$J,MATCHUP!$A75)-COUNTIFS(SWISSW!$I:$I,MATCHUP!AL$1,SWISSW!$J:$J,MATCHUP!$A75,SWISSW!$F:$F,"Draw")),"-")</f>
        <v>-</v>
      </c>
      <c r="AM75" s="5" t="str">
        <f ca="1">IFERROR((COUNTIFS(SWISSW!$I:$I,MATCHUP!$A75,SWISSW!$J:$J,MATCHUP!AM$1,SWISSW!$F:$F,"Won")+COUNTIFS(SWISSW!$I:$I,MATCHUP!AM$1,SWISSW!$J:$J,MATCHUP!$A75,SWISSW!$F:$F,"Lost"))/(COUNTIFS(SWISSW!$I:$I,MATCHUP!$A75,SWISSW!$J:$J,MATCHUP!AM$1)-COUNTIFS(SWISSW!$I:$I,MATCHUP!$A75,SWISSW!$J:$J,MATCHUP!AM$1,SWISSW!$F:$F,"Draw")+COUNTIFS(SWISSW!$I:$I,MATCHUP!AM$1,SWISSW!$J:$J,MATCHUP!$A75)-COUNTIFS(SWISSW!$I:$I,MATCHUP!AM$1,SWISSW!$J:$J,MATCHUP!$A75,SWISSW!$F:$F,"Draw")),"-")</f>
        <v>-</v>
      </c>
      <c r="AN75" s="5" t="str">
        <f ca="1">IFERROR((COUNTIFS(SWISSW!$I:$I,MATCHUP!$A75,SWISSW!$J:$J,MATCHUP!AN$1,SWISSW!$F:$F,"Won")+COUNTIFS(SWISSW!$I:$I,MATCHUP!AN$1,SWISSW!$J:$J,MATCHUP!$A75,SWISSW!$F:$F,"Lost"))/(COUNTIFS(SWISSW!$I:$I,MATCHUP!$A75,SWISSW!$J:$J,MATCHUP!AN$1)-COUNTIFS(SWISSW!$I:$I,MATCHUP!$A75,SWISSW!$J:$J,MATCHUP!AN$1,SWISSW!$F:$F,"Draw")+COUNTIFS(SWISSW!$I:$I,MATCHUP!AN$1,SWISSW!$J:$J,MATCHUP!$A75)-COUNTIFS(SWISSW!$I:$I,MATCHUP!AN$1,SWISSW!$J:$J,MATCHUP!$A75,SWISSW!$F:$F,"Draw")),"-")</f>
        <v>-</v>
      </c>
      <c r="AO75" s="5" t="str">
        <f ca="1">IFERROR((COUNTIFS(SWISSW!$I:$I,MATCHUP!$A75,SWISSW!$J:$J,MATCHUP!AO$1,SWISSW!$F:$F,"Won")+COUNTIFS(SWISSW!$I:$I,MATCHUP!AO$1,SWISSW!$J:$J,MATCHUP!$A75,SWISSW!$F:$F,"Lost"))/(COUNTIFS(SWISSW!$I:$I,MATCHUP!$A75,SWISSW!$J:$J,MATCHUP!AO$1)-COUNTIFS(SWISSW!$I:$I,MATCHUP!$A75,SWISSW!$J:$J,MATCHUP!AO$1,SWISSW!$F:$F,"Draw")+COUNTIFS(SWISSW!$I:$I,MATCHUP!AO$1,SWISSW!$J:$J,MATCHUP!$A75)-COUNTIFS(SWISSW!$I:$I,MATCHUP!AO$1,SWISSW!$J:$J,MATCHUP!$A75,SWISSW!$F:$F,"Draw")),"-")</f>
        <v>-</v>
      </c>
      <c r="AP75" s="5" t="str">
        <f ca="1">IFERROR((COUNTIFS(SWISSW!$I:$I,MATCHUP!$A75,SWISSW!$J:$J,MATCHUP!AP$1,SWISSW!$F:$F,"Won")+COUNTIFS(SWISSW!$I:$I,MATCHUP!AP$1,SWISSW!$J:$J,MATCHUP!$A75,SWISSW!$F:$F,"Lost"))/(COUNTIFS(SWISSW!$I:$I,MATCHUP!$A75,SWISSW!$J:$J,MATCHUP!AP$1)-COUNTIFS(SWISSW!$I:$I,MATCHUP!$A75,SWISSW!$J:$J,MATCHUP!AP$1,SWISSW!$F:$F,"Draw")+COUNTIFS(SWISSW!$I:$I,MATCHUP!AP$1,SWISSW!$J:$J,MATCHUP!$A75)-COUNTIFS(SWISSW!$I:$I,MATCHUP!AP$1,SWISSW!$J:$J,MATCHUP!$A75,SWISSW!$F:$F,"Draw")),"-")</f>
        <v>-</v>
      </c>
      <c r="AQ75" s="5" t="str">
        <f ca="1">IFERROR((COUNTIFS(SWISSW!$I:$I,MATCHUP!$A75,SWISSW!$J:$J,MATCHUP!AQ$1,SWISSW!$F:$F,"Won")+COUNTIFS(SWISSW!$I:$I,MATCHUP!AQ$1,SWISSW!$J:$J,MATCHUP!$A75,SWISSW!$F:$F,"Lost"))/(COUNTIFS(SWISSW!$I:$I,MATCHUP!$A75,SWISSW!$J:$J,MATCHUP!AQ$1)-COUNTIFS(SWISSW!$I:$I,MATCHUP!$A75,SWISSW!$J:$J,MATCHUP!AQ$1,SWISSW!$F:$F,"Draw")+COUNTIFS(SWISSW!$I:$I,MATCHUP!AQ$1,SWISSW!$J:$J,MATCHUP!$A75)-COUNTIFS(SWISSW!$I:$I,MATCHUP!AQ$1,SWISSW!$J:$J,MATCHUP!$A75,SWISSW!$F:$F,"Draw")),"-")</f>
        <v>-</v>
      </c>
      <c r="AR75" s="5" t="str">
        <f ca="1">IFERROR((COUNTIFS(SWISSW!$I:$I,MATCHUP!$A75,SWISSW!$J:$J,MATCHUP!AR$1,SWISSW!$F:$F,"Won")+COUNTIFS(SWISSW!$I:$I,MATCHUP!AR$1,SWISSW!$J:$J,MATCHUP!$A75,SWISSW!$F:$F,"Lost"))/(COUNTIFS(SWISSW!$I:$I,MATCHUP!$A75,SWISSW!$J:$J,MATCHUP!AR$1)-COUNTIFS(SWISSW!$I:$I,MATCHUP!$A75,SWISSW!$J:$J,MATCHUP!AR$1,SWISSW!$F:$F,"Draw")+COUNTIFS(SWISSW!$I:$I,MATCHUP!AR$1,SWISSW!$J:$J,MATCHUP!$A75)-COUNTIFS(SWISSW!$I:$I,MATCHUP!AR$1,SWISSW!$J:$J,MATCHUP!$A75,SWISSW!$F:$F,"Draw")),"-")</f>
        <v>-</v>
      </c>
      <c r="AS75" s="5" t="str">
        <f ca="1">IFERROR((COUNTIFS(SWISSW!$I:$I,MATCHUP!$A75,SWISSW!$J:$J,MATCHUP!AS$1,SWISSW!$F:$F,"Won")+COUNTIFS(SWISSW!$I:$I,MATCHUP!AS$1,SWISSW!$J:$J,MATCHUP!$A75,SWISSW!$F:$F,"Lost"))/(COUNTIFS(SWISSW!$I:$I,MATCHUP!$A75,SWISSW!$J:$J,MATCHUP!AS$1)-COUNTIFS(SWISSW!$I:$I,MATCHUP!$A75,SWISSW!$J:$J,MATCHUP!AS$1,SWISSW!$F:$F,"Draw")+COUNTIFS(SWISSW!$I:$I,MATCHUP!AS$1,SWISSW!$J:$J,MATCHUP!$A75)-COUNTIFS(SWISSW!$I:$I,MATCHUP!AS$1,SWISSW!$J:$J,MATCHUP!$A75,SWISSW!$F:$F,"Draw")),"-")</f>
        <v>-</v>
      </c>
      <c r="AT75" s="5" t="str">
        <f ca="1">IFERROR((COUNTIFS(SWISSW!$I:$I,MATCHUP!$A75,SWISSW!$J:$J,MATCHUP!AT$1,SWISSW!$F:$F,"Won")+COUNTIFS(SWISSW!$I:$I,MATCHUP!AT$1,SWISSW!$J:$J,MATCHUP!$A75,SWISSW!$F:$F,"Lost"))/(COUNTIFS(SWISSW!$I:$I,MATCHUP!$A75,SWISSW!$J:$J,MATCHUP!AT$1)-COUNTIFS(SWISSW!$I:$I,MATCHUP!$A75,SWISSW!$J:$J,MATCHUP!AT$1,SWISSW!$F:$F,"Draw")+COUNTIFS(SWISSW!$I:$I,MATCHUP!AT$1,SWISSW!$J:$J,MATCHUP!$A75)-COUNTIFS(SWISSW!$I:$I,MATCHUP!AT$1,SWISSW!$J:$J,MATCHUP!$A75,SWISSW!$F:$F,"Draw")),"-")</f>
        <v>-</v>
      </c>
      <c r="AU75" s="5" t="str">
        <f ca="1">IFERROR((COUNTIFS(SWISSW!$I:$I,MATCHUP!$A75,SWISSW!$J:$J,MATCHUP!AU$1,SWISSW!$F:$F,"Won")+COUNTIFS(SWISSW!$I:$I,MATCHUP!AU$1,SWISSW!$J:$J,MATCHUP!$A75,SWISSW!$F:$F,"Lost"))/(COUNTIFS(SWISSW!$I:$I,MATCHUP!$A75,SWISSW!$J:$J,MATCHUP!AU$1)-COUNTIFS(SWISSW!$I:$I,MATCHUP!$A75,SWISSW!$J:$J,MATCHUP!AU$1,SWISSW!$F:$F,"Draw")+COUNTIFS(SWISSW!$I:$I,MATCHUP!AU$1,SWISSW!$J:$J,MATCHUP!$A75)-COUNTIFS(SWISSW!$I:$I,MATCHUP!AU$1,SWISSW!$J:$J,MATCHUP!$A75,SWISSW!$F:$F,"Draw")),"-")</f>
        <v>-</v>
      </c>
      <c r="AV75" s="5" t="str">
        <f ca="1">IFERROR((COUNTIFS(SWISSW!$I:$I,MATCHUP!$A75,SWISSW!$J:$J,MATCHUP!AV$1,SWISSW!$F:$F,"Won")+COUNTIFS(SWISSW!$I:$I,MATCHUP!AV$1,SWISSW!$J:$J,MATCHUP!$A75,SWISSW!$F:$F,"Lost"))/(COUNTIFS(SWISSW!$I:$I,MATCHUP!$A75,SWISSW!$J:$J,MATCHUP!AV$1)-COUNTIFS(SWISSW!$I:$I,MATCHUP!$A75,SWISSW!$J:$J,MATCHUP!AV$1,SWISSW!$F:$F,"Draw")+COUNTIFS(SWISSW!$I:$I,MATCHUP!AV$1,SWISSW!$J:$J,MATCHUP!$A75)-COUNTIFS(SWISSW!$I:$I,MATCHUP!AV$1,SWISSW!$J:$J,MATCHUP!$A75,SWISSW!$F:$F,"Draw")),"-")</f>
        <v>-</v>
      </c>
      <c r="AW75" s="5" t="str">
        <f ca="1">IFERROR((COUNTIFS(SWISSW!$I:$I,MATCHUP!$A75,SWISSW!$J:$J,MATCHUP!AW$1,SWISSW!$F:$F,"Won")+COUNTIFS(SWISSW!$I:$I,MATCHUP!AW$1,SWISSW!$J:$J,MATCHUP!$A75,SWISSW!$F:$F,"Lost"))/(COUNTIFS(SWISSW!$I:$I,MATCHUP!$A75,SWISSW!$J:$J,MATCHUP!AW$1)-COUNTIFS(SWISSW!$I:$I,MATCHUP!$A75,SWISSW!$J:$J,MATCHUP!AW$1,SWISSW!$F:$F,"Draw")+COUNTIFS(SWISSW!$I:$I,MATCHUP!AW$1,SWISSW!$J:$J,MATCHUP!$A75)-COUNTIFS(SWISSW!$I:$I,MATCHUP!AW$1,SWISSW!$J:$J,MATCHUP!$A75,SWISSW!$F:$F,"Draw")),"-")</f>
        <v>-</v>
      </c>
      <c r="AX75" s="5" t="str">
        <f ca="1">IFERROR((COUNTIFS(SWISSW!$I:$I,MATCHUP!$A75,SWISSW!$J:$J,MATCHUP!AX$1,SWISSW!$F:$F,"Won")+COUNTIFS(SWISSW!$I:$I,MATCHUP!AX$1,SWISSW!$J:$J,MATCHUP!$A75,SWISSW!$F:$F,"Lost"))/(COUNTIFS(SWISSW!$I:$I,MATCHUP!$A75,SWISSW!$J:$J,MATCHUP!AX$1)-COUNTIFS(SWISSW!$I:$I,MATCHUP!$A75,SWISSW!$J:$J,MATCHUP!AX$1,SWISSW!$F:$F,"Draw")+COUNTIFS(SWISSW!$I:$I,MATCHUP!AX$1,SWISSW!$J:$J,MATCHUP!$A75)-COUNTIFS(SWISSW!$I:$I,MATCHUP!AX$1,SWISSW!$J:$J,MATCHUP!$A75,SWISSW!$F:$F,"Draw")),"-")</f>
        <v>-</v>
      </c>
      <c r="AY75" s="5" t="str">
        <f ca="1">IFERROR((COUNTIFS(SWISSW!$I:$I,MATCHUP!$A75,SWISSW!$J:$J,MATCHUP!AY$1,SWISSW!$F:$F,"Won")+COUNTIFS(SWISSW!$I:$I,MATCHUP!AY$1,SWISSW!$J:$J,MATCHUP!$A75,SWISSW!$F:$F,"Lost"))/(COUNTIFS(SWISSW!$I:$I,MATCHUP!$A75,SWISSW!$J:$J,MATCHUP!AY$1)-COUNTIFS(SWISSW!$I:$I,MATCHUP!$A75,SWISSW!$J:$J,MATCHUP!AY$1,SWISSW!$F:$F,"Draw")+COUNTIFS(SWISSW!$I:$I,MATCHUP!AY$1,SWISSW!$J:$J,MATCHUP!$A75)-COUNTIFS(SWISSW!$I:$I,MATCHUP!AY$1,SWISSW!$J:$J,MATCHUP!$A75,SWISSW!$F:$F,"Draw")),"-")</f>
        <v>-</v>
      </c>
      <c r="AZ75" s="5" t="str">
        <f ca="1">IFERROR((COUNTIFS(SWISSW!$I:$I,MATCHUP!$A75,SWISSW!$J:$J,MATCHUP!AZ$1,SWISSW!$F:$F,"Won")+COUNTIFS(SWISSW!$I:$I,MATCHUP!AZ$1,SWISSW!$J:$J,MATCHUP!$A75,SWISSW!$F:$F,"Lost"))/(COUNTIFS(SWISSW!$I:$I,MATCHUP!$A75,SWISSW!$J:$J,MATCHUP!AZ$1)-COUNTIFS(SWISSW!$I:$I,MATCHUP!$A75,SWISSW!$J:$J,MATCHUP!AZ$1,SWISSW!$F:$F,"Draw")+COUNTIFS(SWISSW!$I:$I,MATCHUP!AZ$1,SWISSW!$J:$J,MATCHUP!$A75)-COUNTIFS(SWISSW!$I:$I,MATCHUP!AZ$1,SWISSW!$J:$J,MATCHUP!$A75,SWISSW!$F:$F,"Draw")),"-")</f>
        <v>-</v>
      </c>
      <c r="BA75" s="5" t="str">
        <f ca="1">IFERROR((COUNTIFS(SWISSW!$I:$I,MATCHUP!$A75,SWISSW!$J:$J,MATCHUP!BA$1,SWISSW!$F:$F,"Won")+COUNTIFS(SWISSW!$I:$I,MATCHUP!BA$1,SWISSW!$J:$J,MATCHUP!$A75,SWISSW!$F:$F,"Lost"))/(COUNTIFS(SWISSW!$I:$I,MATCHUP!$A75,SWISSW!$J:$J,MATCHUP!BA$1)-COUNTIFS(SWISSW!$I:$I,MATCHUP!$A75,SWISSW!$J:$J,MATCHUP!BA$1,SWISSW!$F:$F,"Draw")+COUNTIFS(SWISSW!$I:$I,MATCHUP!BA$1,SWISSW!$J:$J,MATCHUP!$A75)-COUNTIFS(SWISSW!$I:$I,MATCHUP!BA$1,SWISSW!$J:$J,MATCHUP!$A75,SWISSW!$F:$F,"Draw")),"-")</f>
        <v>-</v>
      </c>
      <c r="BB75" s="5" t="str">
        <f ca="1">IFERROR((COUNTIFS(SWISSW!$I:$I,MATCHUP!$A75,SWISSW!$J:$J,MATCHUP!BB$1,SWISSW!$F:$F,"Won")+COUNTIFS(SWISSW!$I:$I,MATCHUP!BB$1,SWISSW!$J:$J,MATCHUP!$A75,SWISSW!$F:$F,"Lost"))/(COUNTIFS(SWISSW!$I:$I,MATCHUP!$A75,SWISSW!$J:$J,MATCHUP!BB$1)-COUNTIFS(SWISSW!$I:$I,MATCHUP!$A75,SWISSW!$J:$J,MATCHUP!BB$1,SWISSW!$F:$F,"Draw")+COUNTIFS(SWISSW!$I:$I,MATCHUP!BB$1,SWISSW!$J:$J,MATCHUP!$A75)-COUNTIFS(SWISSW!$I:$I,MATCHUP!BB$1,SWISSW!$J:$J,MATCHUP!$A75,SWISSW!$F:$F,"Draw")),"-")</f>
        <v>-</v>
      </c>
      <c r="BC75" s="5" t="str">
        <f ca="1">IFERROR((COUNTIFS(SWISSW!$I:$I,MATCHUP!$A75,SWISSW!$J:$J,MATCHUP!BC$1,SWISSW!$F:$F,"Won")+COUNTIFS(SWISSW!$I:$I,MATCHUP!BC$1,SWISSW!$J:$J,MATCHUP!$A75,SWISSW!$F:$F,"Lost"))/(COUNTIFS(SWISSW!$I:$I,MATCHUP!$A75,SWISSW!$J:$J,MATCHUP!BC$1)-COUNTIFS(SWISSW!$I:$I,MATCHUP!$A75,SWISSW!$J:$J,MATCHUP!BC$1,SWISSW!$F:$F,"Draw")+COUNTIFS(SWISSW!$I:$I,MATCHUP!BC$1,SWISSW!$J:$J,MATCHUP!$A75)-COUNTIFS(SWISSW!$I:$I,MATCHUP!BC$1,SWISSW!$J:$J,MATCHUP!$A75,SWISSW!$F:$F,"Draw")),"-")</f>
        <v>-</v>
      </c>
      <c r="BD75" s="5" t="str">
        <f ca="1">IFERROR((COUNTIFS(SWISSW!$I:$I,MATCHUP!$A75,SWISSW!$J:$J,MATCHUP!BD$1,SWISSW!$F:$F,"Won")+COUNTIFS(SWISSW!$I:$I,MATCHUP!BD$1,SWISSW!$J:$J,MATCHUP!$A75,SWISSW!$F:$F,"Lost"))/(COUNTIFS(SWISSW!$I:$I,MATCHUP!$A75,SWISSW!$J:$J,MATCHUP!BD$1)-COUNTIFS(SWISSW!$I:$I,MATCHUP!$A75,SWISSW!$J:$J,MATCHUP!BD$1,SWISSW!$F:$F,"Draw")+COUNTIFS(SWISSW!$I:$I,MATCHUP!BD$1,SWISSW!$J:$J,MATCHUP!$A75)-COUNTIFS(SWISSW!$I:$I,MATCHUP!BD$1,SWISSW!$J:$J,MATCHUP!$A75,SWISSW!$F:$F,"Draw")),"-")</f>
        <v>-</v>
      </c>
      <c r="BE75" s="5" t="str">
        <f ca="1">IFERROR((COUNTIFS(SWISSW!$I:$I,MATCHUP!$A75,SWISSW!$J:$J,MATCHUP!BE$1,SWISSW!$F:$F,"Won")+COUNTIFS(SWISSW!$I:$I,MATCHUP!BE$1,SWISSW!$J:$J,MATCHUP!$A75,SWISSW!$F:$F,"Lost"))/(COUNTIFS(SWISSW!$I:$I,MATCHUP!$A75,SWISSW!$J:$J,MATCHUP!BE$1)-COUNTIFS(SWISSW!$I:$I,MATCHUP!$A75,SWISSW!$J:$J,MATCHUP!BE$1,SWISSW!$F:$F,"Draw")+COUNTIFS(SWISSW!$I:$I,MATCHUP!BE$1,SWISSW!$J:$J,MATCHUP!$A75)-COUNTIFS(SWISSW!$I:$I,MATCHUP!BE$1,SWISSW!$J:$J,MATCHUP!$A75,SWISSW!$F:$F,"Draw")),"-")</f>
        <v>-</v>
      </c>
      <c r="BF75" s="5" t="str">
        <f ca="1">IFERROR((COUNTIFS(SWISSW!$I:$I,MATCHUP!$A75,SWISSW!$J:$J,MATCHUP!BF$1,SWISSW!$F:$F,"Won")+COUNTIFS(SWISSW!$I:$I,MATCHUP!BF$1,SWISSW!$J:$J,MATCHUP!$A75,SWISSW!$F:$F,"Lost"))/(COUNTIFS(SWISSW!$I:$I,MATCHUP!$A75,SWISSW!$J:$J,MATCHUP!BF$1)-COUNTIFS(SWISSW!$I:$I,MATCHUP!$A75,SWISSW!$J:$J,MATCHUP!BF$1,SWISSW!$F:$F,"Draw")+COUNTIFS(SWISSW!$I:$I,MATCHUP!BF$1,SWISSW!$J:$J,MATCHUP!$A75)-COUNTIFS(SWISSW!$I:$I,MATCHUP!BF$1,SWISSW!$J:$J,MATCHUP!$A75,SWISSW!$F:$F,"Draw")),"-")</f>
        <v>-</v>
      </c>
      <c r="BG75" s="5" t="str">
        <f ca="1">IFERROR((COUNTIFS(SWISSW!$I:$I,MATCHUP!$A75,SWISSW!$J:$J,MATCHUP!BG$1,SWISSW!$F:$F,"Won")+COUNTIFS(SWISSW!$I:$I,MATCHUP!BG$1,SWISSW!$J:$J,MATCHUP!$A75,SWISSW!$F:$F,"Lost"))/(COUNTIFS(SWISSW!$I:$I,MATCHUP!$A75,SWISSW!$J:$J,MATCHUP!BG$1)-COUNTIFS(SWISSW!$I:$I,MATCHUP!$A75,SWISSW!$J:$J,MATCHUP!BG$1,SWISSW!$F:$F,"Draw")+COUNTIFS(SWISSW!$I:$I,MATCHUP!BG$1,SWISSW!$J:$J,MATCHUP!$A75)-COUNTIFS(SWISSW!$I:$I,MATCHUP!BG$1,SWISSW!$J:$J,MATCHUP!$A75,SWISSW!$F:$F,"Draw")),"-")</f>
        <v>-</v>
      </c>
      <c r="BH75" s="5" t="str">
        <f ca="1">IFERROR((COUNTIFS(SWISSW!$I:$I,MATCHUP!$A75,SWISSW!$J:$J,MATCHUP!BH$1,SWISSW!$F:$F,"Won")+COUNTIFS(SWISSW!$I:$I,MATCHUP!BH$1,SWISSW!$J:$J,MATCHUP!$A75,SWISSW!$F:$F,"Lost"))/(COUNTIFS(SWISSW!$I:$I,MATCHUP!$A75,SWISSW!$J:$J,MATCHUP!BH$1)-COUNTIFS(SWISSW!$I:$I,MATCHUP!$A75,SWISSW!$J:$J,MATCHUP!BH$1,SWISSW!$F:$F,"Draw")+COUNTIFS(SWISSW!$I:$I,MATCHUP!BH$1,SWISSW!$J:$J,MATCHUP!$A75)-COUNTIFS(SWISSW!$I:$I,MATCHUP!BH$1,SWISSW!$J:$J,MATCHUP!$A75,SWISSW!$F:$F,"Draw")),"-")</f>
        <v>-</v>
      </c>
      <c r="BI75" s="5" t="str">
        <f ca="1">IFERROR((COUNTIFS(SWISSW!$I:$I,MATCHUP!$A75,SWISSW!$J:$J,MATCHUP!BI$1,SWISSW!$F:$F,"Won")+COUNTIFS(SWISSW!$I:$I,MATCHUP!BI$1,SWISSW!$J:$J,MATCHUP!$A75,SWISSW!$F:$F,"Lost"))/(COUNTIFS(SWISSW!$I:$I,MATCHUP!$A75,SWISSW!$J:$J,MATCHUP!BI$1)-COUNTIFS(SWISSW!$I:$I,MATCHUP!$A75,SWISSW!$J:$J,MATCHUP!BI$1,SWISSW!$F:$F,"Draw")+COUNTIFS(SWISSW!$I:$I,MATCHUP!BI$1,SWISSW!$J:$J,MATCHUP!$A75)-COUNTIFS(SWISSW!$I:$I,MATCHUP!BI$1,SWISSW!$J:$J,MATCHUP!$A75,SWISSW!$F:$F,"Draw")),"-")</f>
        <v>-</v>
      </c>
      <c r="BJ75" s="5" t="str">
        <f ca="1">IFERROR((COUNTIFS(SWISSW!$I:$I,MATCHUP!$A75,SWISSW!$J:$J,MATCHUP!BJ$1,SWISSW!$F:$F,"Won")+COUNTIFS(SWISSW!$I:$I,MATCHUP!BJ$1,SWISSW!$J:$J,MATCHUP!$A75,SWISSW!$F:$F,"Lost"))/(COUNTIFS(SWISSW!$I:$I,MATCHUP!$A75,SWISSW!$J:$J,MATCHUP!BJ$1)-COUNTIFS(SWISSW!$I:$I,MATCHUP!$A75,SWISSW!$J:$J,MATCHUP!BJ$1,SWISSW!$F:$F,"Draw")+COUNTIFS(SWISSW!$I:$I,MATCHUP!BJ$1,SWISSW!$J:$J,MATCHUP!$A75)-COUNTIFS(SWISSW!$I:$I,MATCHUP!BJ$1,SWISSW!$J:$J,MATCHUP!$A75,SWISSW!$F:$F,"Draw")),"-")</f>
        <v>-</v>
      </c>
      <c r="BK75" s="5" t="str">
        <f ca="1">IFERROR((COUNTIFS(SWISSW!$I:$I,MATCHUP!$A75,SWISSW!$J:$J,MATCHUP!BK$1,SWISSW!$F:$F,"Won")+COUNTIFS(SWISSW!$I:$I,MATCHUP!BK$1,SWISSW!$J:$J,MATCHUP!$A75,SWISSW!$F:$F,"Lost"))/(COUNTIFS(SWISSW!$I:$I,MATCHUP!$A75,SWISSW!$J:$J,MATCHUP!BK$1)-COUNTIFS(SWISSW!$I:$I,MATCHUP!$A75,SWISSW!$J:$J,MATCHUP!BK$1,SWISSW!$F:$F,"Draw")+COUNTIFS(SWISSW!$I:$I,MATCHUP!BK$1,SWISSW!$J:$J,MATCHUP!$A75)-COUNTIFS(SWISSW!$I:$I,MATCHUP!BK$1,SWISSW!$J:$J,MATCHUP!$A75,SWISSW!$F:$F,"Draw")),"-")</f>
        <v>-</v>
      </c>
      <c r="BL75" s="5" t="str">
        <f ca="1">IFERROR((COUNTIFS(SWISSW!$I:$I,MATCHUP!$A75,SWISSW!$J:$J,MATCHUP!BL$1,SWISSW!$F:$F,"Won")+COUNTIFS(SWISSW!$I:$I,MATCHUP!BL$1,SWISSW!$J:$J,MATCHUP!$A75,SWISSW!$F:$F,"Lost"))/(COUNTIFS(SWISSW!$I:$I,MATCHUP!$A75,SWISSW!$J:$J,MATCHUP!BL$1)-COUNTIFS(SWISSW!$I:$I,MATCHUP!$A75,SWISSW!$J:$J,MATCHUP!BL$1,SWISSW!$F:$F,"Draw")+COUNTIFS(SWISSW!$I:$I,MATCHUP!BL$1,SWISSW!$J:$J,MATCHUP!$A75)-COUNTIFS(SWISSW!$I:$I,MATCHUP!BL$1,SWISSW!$J:$J,MATCHUP!$A75,SWISSW!$F:$F,"Draw")),"-")</f>
        <v>-</v>
      </c>
      <c r="BM75" s="5" t="str">
        <f ca="1">IFERROR((COUNTIFS(SWISSW!$I:$I,MATCHUP!$A75,SWISSW!$J:$J,MATCHUP!BM$1,SWISSW!$F:$F,"Won")+COUNTIFS(SWISSW!$I:$I,MATCHUP!BM$1,SWISSW!$J:$J,MATCHUP!$A75,SWISSW!$F:$F,"Lost"))/(COUNTIFS(SWISSW!$I:$I,MATCHUP!$A75,SWISSW!$J:$J,MATCHUP!BM$1)-COUNTIFS(SWISSW!$I:$I,MATCHUP!$A75,SWISSW!$J:$J,MATCHUP!BM$1,SWISSW!$F:$F,"Draw")+COUNTIFS(SWISSW!$I:$I,MATCHUP!BM$1,SWISSW!$J:$J,MATCHUP!$A75)-COUNTIFS(SWISSW!$I:$I,MATCHUP!BM$1,SWISSW!$J:$J,MATCHUP!$A75,SWISSW!$F:$F,"Draw")),"-")</f>
        <v>-</v>
      </c>
      <c r="BN75" s="5" t="str">
        <f ca="1">IFERROR((COUNTIFS(SWISSW!$I:$I,MATCHUP!$A75,SWISSW!$J:$J,MATCHUP!BN$1,SWISSW!$F:$F,"Won")+COUNTIFS(SWISSW!$I:$I,MATCHUP!BN$1,SWISSW!$J:$J,MATCHUP!$A75,SWISSW!$F:$F,"Lost"))/(COUNTIFS(SWISSW!$I:$I,MATCHUP!$A75,SWISSW!$J:$J,MATCHUP!BN$1)-COUNTIFS(SWISSW!$I:$I,MATCHUP!$A75,SWISSW!$J:$J,MATCHUP!BN$1,SWISSW!$F:$F,"Draw")+COUNTIFS(SWISSW!$I:$I,MATCHUP!BN$1,SWISSW!$J:$J,MATCHUP!$A75)-COUNTIFS(SWISSW!$I:$I,MATCHUP!BN$1,SWISSW!$J:$J,MATCHUP!$A75,SWISSW!$F:$F,"Draw")),"-")</f>
        <v>-</v>
      </c>
      <c r="BO75" s="5" t="str">
        <f ca="1">IFERROR((COUNTIFS(SWISSW!$I:$I,MATCHUP!$A75,SWISSW!$J:$J,MATCHUP!BO$1,SWISSW!$F:$F,"Won")+COUNTIFS(SWISSW!$I:$I,MATCHUP!BO$1,SWISSW!$J:$J,MATCHUP!$A75,SWISSW!$F:$F,"Lost"))/(COUNTIFS(SWISSW!$I:$I,MATCHUP!$A75,SWISSW!$J:$J,MATCHUP!BO$1)-COUNTIFS(SWISSW!$I:$I,MATCHUP!$A75,SWISSW!$J:$J,MATCHUP!BO$1,SWISSW!$F:$F,"Draw")+COUNTIFS(SWISSW!$I:$I,MATCHUP!BO$1,SWISSW!$J:$J,MATCHUP!$A75)-COUNTIFS(SWISSW!$I:$I,MATCHUP!BO$1,SWISSW!$J:$J,MATCHUP!$A75,SWISSW!$F:$F,"Draw")),"-")</f>
        <v>-</v>
      </c>
      <c r="BP75" s="5" t="str">
        <f ca="1">IFERROR((COUNTIFS(SWISSW!$I:$I,MATCHUP!$A75,SWISSW!$J:$J,MATCHUP!BP$1,SWISSW!$F:$F,"Won")+COUNTIFS(SWISSW!$I:$I,MATCHUP!BP$1,SWISSW!$J:$J,MATCHUP!$A75,SWISSW!$F:$F,"Lost"))/(COUNTIFS(SWISSW!$I:$I,MATCHUP!$A75,SWISSW!$J:$J,MATCHUP!BP$1)-COUNTIFS(SWISSW!$I:$I,MATCHUP!$A75,SWISSW!$J:$J,MATCHUP!BP$1,SWISSW!$F:$F,"Draw")+COUNTIFS(SWISSW!$I:$I,MATCHUP!BP$1,SWISSW!$J:$J,MATCHUP!$A75)-COUNTIFS(SWISSW!$I:$I,MATCHUP!BP$1,SWISSW!$J:$J,MATCHUP!$A75,SWISSW!$F:$F,"Draw")),"-")</f>
        <v>-</v>
      </c>
      <c r="BQ75" s="5" t="str">
        <f ca="1">IFERROR((COUNTIFS(SWISSW!$I:$I,MATCHUP!$A75,SWISSW!$J:$J,MATCHUP!BQ$1,SWISSW!$F:$F,"Won")+COUNTIFS(SWISSW!$I:$I,MATCHUP!BQ$1,SWISSW!$J:$J,MATCHUP!$A75,SWISSW!$F:$F,"Lost"))/(COUNTIFS(SWISSW!$I:$I,MATCHUP!$A75,SWISSW!$J:$J,MATCHUP!BQ$1)-COUNTIFS(SWISSW!$I:$I,MATCHUP!$A75,SWISSW!$J:$J,MATCHUP!BQ$1,SWISSW!$F:$F,"Draw")+COUNTIFS(SWISSW!$I:$I,MATCHUP!BQ$1,SWISSW!$J:$J,MATCHUP!$A75)-COUNTIFS(SWISSW!$I:$I,MATCHUP!BQ$1,SWISSW!$J:$J,MATCHUP!$A75,SWISSW!$F:$F,"Draw")),"-")</f>
        <v>-</v>
      </c>
      <c r="BR75" s="5" t="str">
        <f ca="1">IFERROR((COUNTIFS(SWISSW!$I:$I,MATCHUP!$A75,SWISSW!$J:$J,MATCHUP!BR$1,SWISSW!$F:$F,"Won")+COUNTIFS(SWISSW!$I:$I,MATCHUP!BR$1,SWISSW!$J:$J,MATCHUP!$A75,SWISSW!$F:$F,"Lost"))/(COUNTIFS(SWISSW!$I:$I,MATCHUP!$A75,SWISSW!$J:$J,MATCHUP!BR$1)-COUNTIFS(SWISSW!$I:$I,MATCHUP!$A75,SWISSW!$J:$J,MATCHUP!BR$1,SWISSW!$F:$F,"Draw")+COUNTIFS(SWISSW!$I:$I,MATCHUP!BR$1,SWISSW!$J:$J,MATCHUP!$A75)-COUNTIFS(SWISSW!$I:$I,MATCHUP!BR$1,SWISSW!$J:$J,MATCHUP!$A75,SWISSW!$F:$F,"Draw")),"-")</f>
        <v>-</v>
      </c>
      <c r="BS75" s="5" t="str">
        <f ca="1">IFERROR((COUNTIFS(SWISSW!$I:$I,MATCHUP!$A75,SWISSW!$J:$J,MATCHUP!BS$1,SWISSW!$F:$F,"Won")+COUNTIFS(SWISSW!$I:$I,MATCHUP!BS$1,SWISSW!$J:$J,MATCHUP!$A75,SWISSW!$F:$F,"Lost"))/(COUNTIFS(SWISSW!$I:$I,MATCHUP!$A75,SWISSW!$J:$J,MATCHUP!BS$1)-COUNTIFS(SWISSW!$I:$I,MATCHUP!$A75,SWISSW!$J:$J,MATCHUP!BS$1,SWISSW!$F:$F,"Draw")+COUNTIFS(SWISSW!$I:$I,MATCHUP!BS$1,SWISSW!$J:$J,MATCHUP!$A75)-COUNTIFS(SWISSW!$I:$I,MATCHUP!BS$1,SWISSW!$J:$J,MATCHUP!$A75,SWISSW!$F:$F,"Draw")),"-")</f>
        <v>-</v>
      </c>
      <c r="BT75" s="5" t="str">
        <f ca="1">IFERROR((COUNTIFS(SWISSW!$I:$I,MATCHUP!$A75,SWISSW!$J:$J,MATCHUP!BT$1,SWISSW!$F:$F,"Won")+COUNTIFS(SWISSW!$I:$I,MATCHUP!BT$1,SWISSW!$J:$J,MATCHUP!$A75,SWISSW!$F:$F,"Lost"))/(COUNTIFS(SWISSW!$I:$I,MATCHUP!$A75,SWISSW!$J:$J,MATCHUP!BT$1)-COUNTIFS(SWISSW!$I:$I,MATCHUP!$A75,SWISSW!$J:$J,MATCHUP!BT$1,SWISSW!$F:$F,"Draw")+COUNTIFS(SWISSW!$I:$I,MATCHUP!BT$1,SWISSW!$J:$J,MATCHUP!$A75)-COUNTIFS(SWISSW!$I:$I,MATCHUP!BT$1,SWISSW!$J:$J,MATCHUP!$A75,SWISSW!$F:$F,"Draw")),"-")</f>
        <v>-</v>
      </c>
      <c r="BU75" s="5" t="str">
        <f ca="1">IFERROR((COUNTIFS(SWISSW!$I:$I,MATCHUP!$A75,SWISSW!$J:$J,MATCHUP!BU$1,SWISSW!$F:$F,"Won")+COUNTIFS(SWISSW!$I:$I,MATCHUP!BU$1,SWISSW!$J:$J,MATCHUP!$A75,SWISSW!$F:$F,"Lost"))/(COUNTIFS(SWISSW!$I:$I,MATCHUP!$A75,SWISSW!$J:$J,MATCHUP!BU$1)-COUNTIFS(SWISSW!$I:$I,MATCHUP!$A75,SWISSW!$J:$J,MATCHUP!BU$1,SWISSW!$F:$F,"Draw")+COUNTIFS(SWISSW!$I:$I,MATCHUP!BU$1,SWISSW!$J:$J,MATCHUP!$A75)-COUNTIFS(SWISSW!$I:$I,MATCHUP!BU$1,SWISSW!$J:$J,MATCHUP!$A75,SWISSW!$F:$F,"Draw")),"-")</f>
        <v>-</v>
      </c>
      <c r="BV75" s="5" t="str">
        <f ca="1">IFERROR((COUNTIFS(SWISSW!$I:$I,MATCHUP!$A75,SWISSW!$J:$J,MATCHUP!BV$1,SWISSW!$F:$F,"Won")+COUNTIFS(SWISSW!$I:$I,MATCHUP!BV$1,SWISSW!$J:$J,MATCHUP!$A75,SWISSW!$F:$F,"Lost"))/(COUNTIFS(SWISSW!$I:$I,MATCHUP!$A75,SWISSW!$J:$J,MATCHUP!BV$1)-COUNTIFS(SWISSW!$I:$I,MATCHUP!$A75,SWISSW!$J:$J,MATCHUP!BV$1,SWISSW!$F:$F,"Draw")+COUNTIFS(SWISSW!$I:$I,MATCHUP!BV$1,SWISSW!$J:$J,MATCHUP!$A75)-COUNTIFS(SWISSW!$I:$I,MATCHUP!BV$1,SWISSW!$J:$J,MATCHUP!$A75,SWISSW!$F:$F,"Draw")),"-")</f>
        <v>-</v>
      </c>
      <c r="BW75" s="5" t="str">
        <f ca="1">IFERROR((COUNTIFS(SWISSW!$I:$I,MATCHUP!$A75,SWISSW!$J:$J,MATCHUP!BW$1,SWISSW!$F:$F,"Won")+COUNTIFS(SWISSW!$I:$I,MATCHUP!BW$1,SWISSW!$J:$J,MATCHUP!$A75,SWISSW!$F:$F,"Lost"))/(COUNTIFS(SWISSW!$I:$I,MATCHUP!$A75,SWISSW!$J:$J,MATCHUP!BW$1)-COUNTIFS(SWISSW!$I:$I,MATCHUP!$A75,SWISSW!$J:$J,MATCHUP!BW$1,SWISSW!$F:$F,"Draw")+COUNTIFS(SWISSW!$I:$I,MATCHUP!BW$1,SWISSW!$J:$J,MATCHUP!$A75)-COUNTIFS(SWISSW!$I:$I,MATCHUP!BW$1,SWISSW!$J:$J,MATCHUP!$A75,SWISSW!$F:$F,"Draw")),"-")</f>
        <v>-</v>
      </c>
      <c r="BX75" s="5" t="str">
        <f ca="1">IFERROR((COUNTIFS(SWISSW!$I:$I,MATCHUP!$A75,SWISSW!$J:$J,MATCHUP!BX$1,SWISSW!$F:$F,"Won")+COUNTIFS(SWISSW!$I:$I,MATCHUP!BX$1,SWISSW!$J:$J,MATCHUP!$A75,SWISSW!$F:$F,"Lost"))/(COUNTIFS(SWISSW!$I:$I,MATCHUP!$A75,SWISSW!$J:$J,MATCHUP!BX$1)-COUNTIFS(SWISSW!$I:$I,MATCHUP!$A75,SWISSW!$J:$J,MATCHUP!BX$1,SWISSW!$F:$F,"Draw")+COUNTIFS(SWISSW!$I:$I,MATCHUP!BX$1,SWISSW!$J:$J,MATCHUP!$A75)-COUNTIFS(SWISSW!$I:$I,MATCHUP!BX$1,SWISSW!$J:$J,MATCHUP!$A75,SWISSW!$F:$F,"Draw")),"-")</f>
        <v>-</v>
      </c>
      <c r="BY75" s="5" t="str">
        <f ca="1">IFERROR((COUNTIFS(SWISSW!$I:$I,MATCHUP!$A75,SWISSW!$J:$J,MATCHUP!BY$1,SWISSW!$F:$F,"Won")+COUNTIFS(SWISSW!$I:$I,MATCHUP!BY$1,SWISSW!$J:$J,MATCHUP!$A75,SWISSW!$F:$F,"Lost"))/(COUNTIFS(SWISSW!$I:$I,MATCHUP!$A75,SWISSW!$J:$J,MATCHUP!BY$1)-COUNTIFS(SWISSW!$I:$I,MATCHUP!$A75,SWISSW!$J:$J,MATCHUP!BY$1,SWISSW!$F:$F,"Draw")+COUNTIFS(SWISSW!$I:$I,MATCHUP!BY$1,SWISSW!$J:$J,MATCHUP!$A75)-COUNTIFS(SWISSW!$I:$I,MATCHUP!BY$1,SWISSW!$J:$J,MATCHUP!$A75,SWISSW!$F:$F,"Draw")),"-")</f>
        <v>-</v>
      </c>
      <c r="BZ75" s="5" t="str">
        <f ca="1">IFERROR((COUNTIFS(SWISSW!$I:$I,MATCHUP!$A75,SWISSW!$J:$J,MATCHUP!BZ$1,SWISSW!$F:$F,"Won")+COUNTIFS(SWISSW!$I:$I,MATCHUP!BZ$1,SWISSW!$J:$J,MATCHUP!$A75,SWISSW!$F:$F,"Lost"))/(COUNTIFS(SWISSW!$I:$I,MATCHUP!$A75,SWISSW!$J:$J,MATCHUP!BZ$1)-COUNTIFS(SWISSW!$I:$I,MATCHUP!$A75,SWISSW!$J:$J,MATCHUP!BZ$1,SWISSW!$F:$F,"Draw")+COUNTIFS(SWISSW!$I:$I,MATCHUP!BZ$1,SWISSW!$J:$J,MATCHUP!$A75)-COUNTIFS(SWISSW!$I:$I,MATCHUP!BZ$1,SWISSW!$J:$J,MATCHUP!$A75,SWISSW!$F:$F,"Draw")),"-")</f>
        <v>-</v>
      </c>
      <c r="CA75" s="5" t="str">
        <f ca="1">IFERROR((COUNTIFS(SWISSW!$I:$I,MATCHUP!$A75,SWISSW!$J:$J,MATCHUP!CA$1,SWISSW!$F:$F,"Won")+COUNTIFS(SWISSW!$I:$I,MATCHUP!CA$1,SWISSW!$J:$J,MATCHUP!$A75,SWISSW!$F:$F,"Lost"))/(COUNTIFS(SWISSW!$I:$I,MATCHUP!$A75,SWISSW!$J:$J,MATCHUP!CA$1)-COUNTIFS(SWISSW!$I:$I,MATCHUP!$A75,SWISSW!$J:$J,MATCHUP!CA$1,SWISSW!$F:$F,"Draw")+COUNTIFS(SWISSW!$I:$I,MATCHUP!CA$1,SWISSW!$J:$J,MATCHUP!$A75)-COUNTIFS(SWISSW!$I:$I,MATCHUP!CA$1,SWISSW!$J:$J,MATCHUP!$A75,SWISSW!$F:$F,"Draw")),"-")</f>
        <v>-</v>
      </c>
      <c r="CB75" s="5" t="str">
        <f ca="1">IFERROR((COUNTIFS(SWISSW!$I:$I,MATCHUP!$A75,SWISSW!$J:$J,MATCHUP!CB$1,SWISSW!$F:$F,"Won")+COUNTIFS(SWISSW!$I:$I,MATCHUP!CB$1,SWISSW!$J:$J,MATCHUP!$A75,SWISSW!$F:$F,"Lost"))/(COUNTIFS(SWISSW!$I:$I,MATCHUP!$A75,SWISSW!$J:$J,MATCHUP!CB$1)-COUNTIFS(SWISSW!$I:$I,MATCHUP!$A75,SWISSW!$J:$J,MATCHUP!CB$1,SWISSW!$F:$F,"Draw")+COUNTIFS(SWISSW!$I:$I,MATCHUP!CB$1,SWISSW!$J:$J,MATCHUP!$A75)-COUNTIFS(SWISSW!$I:$I,MATCHUP!CB$1,SWISSW!$J:$J,MATCHUP!$A75,SWISSW!$F:$F,"Draw")),"-")</f>
        <v>-</v>
      </c>
      <c r="CC75" s="5" t="str">
        <f ca="1">IFERROR((COUNTIFS(SWISSW!$I:$I,MATCHUP!$A75,SWISSW!$J:$J,MATCHUP!CC$1,SWISSW!$F:$F,"Won")+COUNTIFS(SWISSW!$I:$I,MATCHUP!CC$1,SWISSW!$J:$J,MATCHUP!$A75,SWISSW!$F:$F,"Lost"))/(COUNTIFS(SWISSW!$I:$I,MATCHUP!$A75,SWISSW!$J:$J,MATCHUP!CC$1)-COUNTIFS(SWISSW!$I:$I,MATCHUP!$A75,SWISSW!$J:$J,MATCHUP!CC$1,SWISSW!$F:$F,"Draw")+COUNTIFS(SWISSW!$I:$I,MATCHUP!CC$1,SWISSW!$J:$J,MATCHUP!$A75)-COUNTIFS(SWISSW!$I:$I,MATCHUP!CC$1,SWISSW!$J:$J,MATCHUP!$A75,SWISSW!$F:$F,"Draw")),"-")</f>
        <v>-</v>
      </c>
      <c r="CD75" s="5" t="str">
        <f ca="1">IFERROR((COUNTIFS(SWISSW!$I:$I,MATCHUP!$A75,SWISSW!$J:$J,MATCHUP!CD$1,SWISSW!$F:$F,"Won")+COUNTIFS(SWISSW!$I:$I,MATCHUP!CD$1,SWISSW!$J:$J,MATCHUP!$A75,SWISSW!$F:$F,"Lost"))/(COUNTIFS(SWISSW!$I:$I,MATCHUP!$A75,SWISSW!$J:$J,MATCHUP!CD$1)-COUNTIFS(SWISSW!$I:$I,MATCHUP!$A75,SWISSW!$J:$J,MATCHUP!CD$1,SWISSW!$F:$F,"Draw")+COUNTIFS(SWISSW!$I:$I,MATCHUP!CD$1,SWISSW!$J:$J,MATCHUP!$A75)-COUNTIFS(SWISSW!$I:$I,MATCHUP!CD$1,SWISSW!$J:$J,MATCHUP!$A75,SWISSW!$F:$F,"Draw")),"-")</f>
        <v>-</v>
      </c>
      <c r="CE75" s="5" t="str">
        <f ca="1">IFERROR((COUNTIFS(SWISSW!$I:$I,MATCHUP!$A75,SWISSW!$J:$J,MATCHUP!CE$1,SWISSW!$F:$F,"Won")+COUNTIFS(SWISSW!$I:$I,MATCHUP!CE$1,SWISSW!$J:$J,MATCHUP!$A75,SWISSW!$F:$F,"Lost"))/(COUNTIFS(SWISSW!$I:$I,MATCHUP!$A75,SWISSW!$J:$J,MATCHUP!CE$1)-COUNTIFS(SWISSW!$I:$I,MATCHUP!$A75,SWISSW!$J:$J,MATCHUP!CE$1,SWISSW!$F:$F,"Draw")+COUNTIFS(SWISSW!$I:$I,MATCHUP!CE$1,SWISSW!$J:$J,MATCHUP!$A75)-COUNTIFS(SWISSW!$I:$I,MATCHUP!CE$1,SWISSW!$J:$J,MATCHUP!$A75,SWISSW!$F:$F,"Draw")),"-")</f>
        <v>-</v>
      </c>
      <c r="CF75" s="5" t="str">
        <f ca="1">IFERROR((COUNTIFS(SWISSW!$I:$I,MATCHUP!$A75,SWISSW!$J:$J,MATCHUP!CF$1,SWISSW!$F:$F,"Won")+COUNTIFS(SWISSW!$I:$I,MATCHUP!CF$1,SWISSW!$J:$J,MATCHUP!$A75,SWISSW!$F:$F,"Lost"))/(COUNTIFS(SWISSW!$I:$I,MATCHUP!$A75,SWISSW!$J:$J,MATCHUP!CF$1)-COUNTIFS(SWISSW!$I:$I,MATCHUP!$A75,SWISSW!$J:$J,MATCHUP!CF$1,SWISSW!$F:$F,"Draw")+COUNTIFS(SWISSW!$I:$I,MATCHUP!CF$1,SWISSW!$J:$J,MATCHUP!$A75)-COUNTIFS(SWISSW!$I:$I,MATCHUP!CF$1,SWISSW!$J:$J,MATCHUP!$A75,SWISSW!$F:$F,"Draw")),"-")</f>
        <v>-</v>
      </c>
      <c r="CG75" s="5" t="str">
        <f ca="1">IFERROR((COUNTIFS(SWISSW!$I:$I,MATCHUP!$A75,SWISSW!$J:$J,MATCHUP!CG$1,SWISSW!$F:$F,"Won")+COUNTIFS(SWISSW!$I:$I,MATCHUP!CG$1,SWISSW!$J:$J,MATCHUP!$A75,SWISSW!$F:$F,"Lost"))/(COUNTIFS(SWISSW!$I:$I,MATCHUP!$A75,SWISSW!$J:$J,MATCHUP!CG$1)-COUNTIFS(SWISSW!$I:$I,MATCHUP!$A75,SWISSW!$J:$J,MATCHUP!CG$1,SWISSW!$F:$F,"Draw")+COUNTIFS(SWISSW!$I:$I,MATCHUP!CG$1,SWISSW!$J:$J,MATCHUP!$A75)-COUNTIFS(SWISSW!$I:$I,MATCHUP!CG$1,SWISSW!$J:$J,MATCHUP!$A75,SWISSW!$F:$F,"Draw")),"-")</f>
        <v>-</v>
      </c>
      <c r="CH75" s="5" t="str">
        <f ca="1">IFERROR((COUNTIFS(SWISSW!$I:$I,MATCHUP!$A75,SWISSW!$J:$J,MATCHUP!CH$1,SWISSW!$F:$F,"Won")+COUNTIFS(SWISSW!$I:$I,MATCHUP!CH$1,SWISSW!$J:$J,MATCHUP!$A75,SWISSW!$F:$F,"Lost"))/(COUNTIFS(SWISSW!$I:$I,MATCHUP!$A75,SWISSW!$J:$J,MATCHUP!CH$1)-COUNTIFS(SWISSW!$I:$I,MATCHUP!$A75,SWISSW!$J:$J,MATCHUP!CH$1,SWISSW!$F:$F,"Draw")+COUNTIFS(SWISSW!$I:$I,MATCHUP!CH$1,SWISSW!$J:$J,MATCHUP!$A75)-COUNTIFS(SWISSW!$I:$I,MATCHUP!CH$1,SWISSW!$J:$J,MATCHUP!$A75,SWISSW!$F:$F,"Draw")),"-")</f>
        <v>-</v>
      </c>
      <c r="CI75" s="5" t="str">
        <f ca="1">IFERROR((COUNTIFS(SWISSW!$I:$I,MATCHUP!$A75,SWISSW!$J:$J,MATCHUP!CI$1,SWISSW!$F:$F,"Won")+COUNTIFS(SWISSW!$I:$I,MATCHUP!CI$1,SWISSW!$J:$J,MATCHUP!$A75,SWISSW!$F:$F,"Lost"))/(COUNTIFS(SWISSW!$I:$I,MATCHUP!$A75,SWISSW!$J:$J,MATCHUP!CI$1)-COUNTIFS(SWISSW!$I:$I,MATCHUP!$A75,SWISSW!$J:$J,MATCHUP!CI$1,SWISSW!$F:$F,"Draw")+COUNTIFS(SWISSW!$I:$I,MATCHUP!CI$1,SWISSW!$J:$J,MATCHUP!$A75)-COUNTIFS(SWISSW!$I:$I,MATCHUP!CI$1,SWISSW!$J:$J,MATCHUP!$A75,SWISSW!$F:$F,"Draw")),"-")</f>
        <v>-</v>
      </c>
      <c r="CJ75" s="5" t="str">
        <f ca="1">IFERROR((COUNTIFS(SWISSW!$I:$I,MATCHUP!$A75,SWISSW!$J:$J,MATCHUP!CJ$1,SWISSW!$F:$F,"Won")+COUNTIFS(SWISSW!$I:$I,MATCHUP!CJ$1,SWISSW!$J:$J,MATCHUP!$A75,SWISSW!$F:$F,"Lost"))/(COUNTIFS(SWISSW!$I:$I,MATCHUP!$A75,SWISSW!$J:$J,MATCHUP!CJ$1)-COUNTIFS(SWISSW!$I:$I,MATCHUP!$A75,SWISSW!$J:$J,MATCHUP!CJ$1,SWISSW!$F:$F,"Draw")+COUNTIFS(SWISSW!$I:$I,MATCHUP!CJ$1,SWISSW!$J:$J,MATCHUP!$A75)-COUNTIFS(SWISSW!$I:$I,MATCHUP!CJ$1,SWISSW!$J:$J,MATCHUP!$A75,SWISSW!$F:$F,"Draw")),"-")</f>
        <v>-</v>
      </c>
      <c r="CK75" s="5" t="str">
        <f ca="1">IFERROR((COUNTIFS(SWISSW!$I:$I,MATCHUP!$A75,SWISSW!$J:$J,MATCHUP!CK$1,SWISSW!$F:$F,"Won")+COUNTIFS(SWISSW!$I:$I,MATCHUP!CK$1,SWISSW!$J:$J,MATCHUP!$A75,SWISSW!$F:$F,"Lost"))/(COUNTIFS(SWISSW!$I:$I,MATCHUP!$A75,SWISSW!$J:$J,MATCHUP!CK$1)-COUNTIFS(SWISSW!$I:$I,MATCHUP!$A75,SWISSW!$J:$J,MATCHUP!CK$1,SWISSW!$F:$F,"Draw")+COUNTIFS(SWISSW!$I:$I,MATCHUP!CK$1,SWISSW!$J:$J,MATCHUP!$A75)-COUNTIFS(SWISSW!$I:$I,MATCHUP!CK$1,SWISSW!$J:$J,MATCHUP!$A75,SWISSW!$F:$F,"Draw")),"-")</f>
        <v>-</v>
      </c>
      <c r="CL75" s="5" t="str">
        <f ca="1">IFERROR((COUNTIFS(SWISSW!$I:$I,MATCHUP!$A75,SWISSW!$J:$J,MATCHUP!CL$1,SWISSW!$F:$F,"Won")+COUNTIFS(SWISSW!$I:$I,MATCHUP!CL$1,SWISSW!$J:$J,MATCHUP!$A75,SWISSW!$F:$F,"Lost"))/(COUNTIFS(SWISSW!$I:$I,MATCHUP!$A75,SWISSW!$J:$J,MATCHUP!CL$1)-COUNTIFS(SWISSW!$I:$I,MATCHUP!$A75,SWISSW!$J:$J,MATCHUP!CL$1,SWISSW!$F:$F,"Draw")+COUNTIFS(SWISSW!$I:$I,MATCHUP!CL$1,SWISSW!$J:$J,MATCHUP!$A75)-COUNTIFS(SWISSW!$I:$I,MATCHUP!CL$1,SWISSW!$J:$J,MATCHUP!$A75,SWISSW!$F:$F,"Draw")),"-")</f>
        <v>-</v>
      </c>
      <c r="CM75" s="5" t="str">
        <f ca="1">IFERROR((COUNTIFS(SWISSW!$I:$I,MATCHUP!$A75,SWISSW!$J:$J,MATCHUP!CM$1,SWISSW!$F:$F,"Won")+COUNTIFS(SWISSW!$I:$I,MATCHUP!CM$1,SWISSW!$J:$J,MATCHUP!$A75,SWISSW!$F:$F,"Lost"))/(COUNTIFS(SWISSW!$I:$I,MATCHUP!$A75,SWISSW!$J:$J,MATCHUP!CM$1)-COUNTIFS(SWISSW!$I:$I,MATCHUP!$A75,SWISSW!$J:$J,MATCHUP!CM$1,SWISSW!$F:$F,"Draw")+COUNTIFS(SWISSW!$I:$I,MATCHUP!CM$1,SWISSW!$J:$J,MATCHUP!$A75)-COUNTIFS(SWISSW!$I:$I,MATCHUP!CM$1,SWISSW!$J:$J,MATCHUP!$A75,SWISSW!$F:$F,"Draw")),"-")</f>
        <v>-</v>
      </c>
      <c r="CN75" s="5" t="str">
        <f ca="1">IFERROR((COUNTIFS(SWISSW!$I:$I,MATCHUP!$A75,SWISSW!$J:$J,MATCHUP!CN$1,SWISSW!$F:$F,"Won")+COUNTIFS(SWISSW!$I:$I,MATCHUP!CN$1,SWISSW!$J:$J,MATCHUP!$A75,SWISSW!$F:$F,"Lost"))/(COUNTIFS(SWISSW!$I:$I,MATCHUP!$A75,SWISSW!$J:$J,MATCHUP!CN$1)-COUNTIFS(SWISSW!$I:$I,MATCHUP!$A75,SWISSW!$J:$J,MATCHUP!CN$1,SWISSW!$F:$F,"Draw")+COUNTIFS(SWISSW!$I:$I,MATCHUP!CN$1,SWISSW!$J:$J,MATCHUP!$A75)-COUNTIFS(SWISSW!$I:$I,MATCHUP!CN$1,SWISSW!$J:$J,MATCHUP!$A75,SWISSW!$F:$F,"Draw")),"-")</f>
        <v>-</v>
      </c>
      <c r="CO75" s="5" t="str">
        <f ca="1">IFERROR((COUNTIFS(SWISSW!$I:$I,MATCHUP!$A75,SWISSW!$J:$J,MATCHUP!CO$1,SWISSW!$F:$F,"Won")+COUNTIFS(SWISSW!$I:$I,MATCHUP!CO$1,SWISSW!$J:$J,MATCHUP!$A75,SWISSW!$F:$F,"Lost"))/(COUNTIFS(SWISSW!$I:$I,MATCHUP!$A75,SWISSW!$J:$J,MATCHUP!CO$1)-COUNTIFS(SWISSW!$I:$I,MATCHUP!$A75,SWISSW!$J:$J,MATCHUP!CO$1,SWISSW!$F:$F,"Draw")+COUNTIFS(SWISSW!$I:$I,MATCHUP!CO$1,SWISSW!$J:$J,MATCHUP!$A75)-COUNTIFS(SWISSW!$I:$I,MATCHUP!CO$1,SWISSW!$J:$J,MATCHUP!$A75,SWISSW!$F:$F,"Draw")),"-")</f>
        <v>-</v>
      </c>
      <c r="CP75" s="5" t="str">
        <f ca="1">IFERROR((COUNTIFS(SWISSW!$I:$I,MATCHUP!$A75,SWISSW!$J:$J,MATCHUP!CP$1,SWISSW!$F:$F,"Won")+COUNTIFS(SWISSW!$I:$I,MATCHUP!CP$1,SWISSW!$J:$J,MATCHUP!$A75,SWISSW!$F:$F,"Lost"))/(COUNTIFS(SWISSW!$I:$I,MATCHUP!$A75,SWISSW!$J:$J,MATCHUP!CP$1)-COUNTIFS(SWISSW!$I:$I,MATCHUP!$A75,SWISSW!$J:$J,MATCHUP!CP$1,SWISSW!$F:$F,"Draw")+COUNTIFS(SWISSW!$I:$I,MATCHUP!CP$1,SWISSW!$J:$J,MATCHUP!$A75)-COUNTIFS(SWISSW!$I:$I,MATCHUP!CP$1,SWISSW!$J:$J,MATCHUP!$A75,SWISSW!$F:$F,"Draw")),"-")</f>
        <v>-</v>
      </c>
      <c r="CQ75" s="5" t="str">
        <f ca="1">IFERROR((COUNTIFS(SWISSW!$I:$I,MATCHUP!$A75,SWISSW!$J:$J,MATCHUP!CQ$1,SWISSW!$F:$F,"Won")+COUNTIFS(SWISSW!$I:$I,MATCHUP!CQ$1,SWISSW!$J:$J,MATCHUP!$A75,SWISSW!$F:$F,"Lost"))/(COUNTIFS(SWISSW!$I:$I,MATCHUP!$A75,SWISSW!$J:$J,MATCHUP!CQ$1)-COUNTIFS(SWISSW!$I:$I,MATCHUP!$A75,SWISSW!$J:$J,MATCHUP!CQ$1,SWISSW!$F:$F,"Draw")+COUNTIFS(SWISSW!$I:$I,MATCHUP!CQ$1,SWISSW!$J:$J,MATCHUP!$A75)-COUNTIFS(SWISSW!$I:$I,MATCHUP!CQ$1,SWISSW!$J:$J,MATCHUP!$A75,SWISSW!$F:$F,"Draw")),"-")</f>
        <v>-</v>
      </c>
      <c r="CR75" s="5" t="str">
        <f ca="1">IFERROR((COUNTIFS(SWISSW!$I:$I,MATCHUP!$A75,SWISSW!$J:$J,MATCHUP!CR$1,SWISSW!$F:$F,"Won")+COUNTIFS(SWISSW!$I:$I,MATCHUP!CR$1,SWISSW!$J:$J,MATCHUP!$A75,SWISSW!$F:$F,"Lost"))/(COUNTIFS(SWISSW!$I:$I,MATCHUP!$A75,SWISSW!$J:$J,MATCHUP!CR$1)-COUNTIFS(SWISSW!$I:$I,MATCHUP!$A75,SWISSW!$J:$J,MATCHUP!CR$1,SWISSW!$F:$F,"Draw")+COUNTIFS(SWISSW!$I:$I,MATCHUP!CR$1,SWISSW!$J:$J,MATCHUP!$A75)-COUNTIFS(SWISSW!$I:$I,MATCHUP!CR$1,SWISSW!$J:$J,MATCHUP!$A75,SWISSW!$F:$F,"Draw")),"-")</f>
        <v>-</v>
      </c>
      <c r="CS75" s="5" t="str">
        <f ca="1">IFERROR((COUNTIFS(SWISSW!$I:$I,MATCHUP!$A75,SWISSW!$J:$J,MATCHUP!CS$1,SWISSW!$F:$F,"Won")+COUNTIFS(SWISSW!$I:$I,MATCHUP!CS$1,SWISSW!$J:$J,MATCHUP!$A75,SWISSW!$F:$F,"Lost"))/(COUNTIFS(SWISSW!$I:$I,MATCHUP!$A75,SWISSW!$J:$J,MATCHUP!CS$1)-COUNTIFS(SWISSW!$I:$I,MATCHUP!$A75,SWISSW!$J:$J,MATCHUP!CS$1,SWISSW!$F:$F,"Draw")+COUNTIFS(SWISSW!$I:$I,MATCHUP!CS$1,SWISSW!$J:$J,MATCHUP!$A75)-COUNTIFS(SWISSW!$I:$I,MATCHUP!CS$1,SWISSW!$J:$J,MATCHUP!$A75,SWISSW!$F:$F,"Draw")),"-")</f>
        <v>-</v>
      </c>
      <c r="CT75" s="5" t="str">
        <f ca="1">IFERROR((COUNTIFS(SWISSW!$I:$I,MATCHUP!$A75,SWISSW!$J:$J,MATCHUP!CT$1,SWISSW!$F:$F,"Won")+COUNTIFS(SWISSW!$I:$I,MATCHUP!CT$1,SWISSW!$J:$J,MATCHUP!$A75,SWISSW!$F:$F,"Lost"))/(COUNTIFS(SWISSW!$I:$I,MATCHUP!$A75,SWISSW!$J:$J,MATCHUP!CT$1)-COUNTIFS(SWISSW!$I:$I,MATCHUP!$A75,SWISSW!$J:$J,MATCHUP!CT$1,SWISSW!$F:$F,"Draw")+COUNTIFS(SWISSW!$I:$I,MATCHUP!CT$1,SWISSW!$J:$J,MATCHUP!$A75)-COUNTIFS(SWISSW!$I:$I,MATCHUP!CT$1,SWISSW!$J:$J,MATCHUP!$A75,SWISSW!$F:$F,"Draw")),"-")</f>
        <v>-</v>
      </c>
      <c r="CU75" s="5" t="str">
        <f ca="1">IFERROR((COUNTIFS(SWISSW!$I:$I,MATCHUP!$A75,SWISSW!$J:$J,MATCHUP!CU$1,SWISSW!$F:$F,"Won")+COUNTIFS(SWISSW!$I:$I,MATCHUP!CU$1,SWISSW!$J:$J,MATCHUP!$A75,SWISSW!$F:$F,"Lost"))/(COUNTIFS(SWISSW!$I:$I,MATCHUP!$A75,SWISSW!$J:$J,MATCHUP!CU$1)-COUNTIFS(SWISSW!$I:$I,MATCHUP!$A75,SWISSW!$J:$J,MATCHUP!CU$1,SWISSW!$F:$F,"Draw")+COUNTIFS(SWISSW!$I:$I,MATCHUP!CU$1,SWISSW!$J:$J,MATCHUP!$A75)-COUNTIFS(SWISSW!$I:$I,MATCHUP!CU$1,SWISSW!$J:$J,MATCHUP!$A75,SWISSW!$F:$F,"Draw")),"-")</f>
        <v>-</v>
      </c>
      <c r="CV75" s="5" t="str">
        <f ca="1">IFERROR((COUNTIFS(SWISSW!$I:$I,MATCHUP!$A75,SWISSW!$J:$J,MATCHUP!CV$1,SWISSW!$F:$F,"Won")+COUNTIFS(SWISSW!$I:$I,MATCHUP!CV$1,SWISSW!$J:$J,MATCHUP!$A75,SWISSW!$F:$F,"Lost"))/(COUNTIFS(SWISSW!$I:$I,MATCHUP!$A75,SWISSW!$J:$J,MATCHUP!CV$1)-COUNTIFS(SWISSW!$I:$I,MATCHUP!$A75,SWISSW!$J:$J,MATCHUP!CV$1,SWISSW!$F:$F,"Draw")+COUNTIFS(SWISSW!$I:$I,MATCHUP!CV$1,SWISSW!$J:$J,MATCHUP!$A75)-COUNTIFS(SWISSW!$I:$I,MATCHUP!CV$1,SWISSW!$J:$J,MATCHUP!$A75,SWISSW!$F:$F,"Draw")),"-")</f>
        <v>-</v>
      </c>
    </row>
    <row r="76" spans="1:100" ht="55" customHeight="1" x14ac:dyDescent="0.3">
      <c r="A76" s="3" cm="1">
        <f t="array" aca="1" ref="A76" ca="1">INDIRECT(ADDRESS(ROW(),1,,1,"METABREAK"))</f>
        <v>0</v>
      </c>
      <c r="B76" s="5" t="str">
        <f ca="1">IFERROR((COUNTIFS(SWISSW!$I:$I,MATCHUP!$A76,SWISSW!$J:$J,MATCHUP!B$1,SWISSW!$F:$F,"Won")+COUNTIFS(SWISSW!$I:$I,MATCHUP!B$1,SWISSW!$J:$J,MATCHUP!$A76,SWISSW!$F:$F,"Lost"))/(COUNTIFS(SWISSW!$I:$I,MATCHUP!$A76,SWISSW!$J:$J,MATCHUP!B$1)-COUNTIFS(SWISSW!$I:$I,MATCHUP!$A76,SWISSW!$J:$J,MATCHUP!B$1,SWISSW!$F:$F,"Draw")+COUNTIFS(SWISSW!$I:$I,MATCHUP!B$1,SWISSW!$J:$J,MATCHUP!$A76)-COUNTIFS(SWISSW!$I:$I,MATCHUP!B$1,SWISSW!$J:$J,MATCHUP!$A76,SWISSW!$F:$F,"Draw")),"-")</f>
        <v>-</v>
      </c>
      <c r="C76" s="5" t="str">
        <f ca="1">IFERROR((COUNTIFS(SWISSW!$I:$I,MATCHUP!$A76,SWISSW!$J:$J,MATCHUP!C$1,SWISSW!$F:$F,"Won")+COUNTIFS(SWISSW!$I:$I,MATCHUP!C$1,SWISSW!$J:$J,MATCHUP!$A76,SWISSW!$F:$F,"Lost"))/(COUNTIFS(SWISSW!$I:$I,MATCHUP!$A76,SWISSW!$J:$J,MATCHUP!C$1)-COUNTIFS(SWISSW!$I:$I,MATCHUP!$A76,SWISSW!$J:$J,MATCHUP!C$1,SWISSW!$F:$F,"Draw")+COUNTIFS(SWISSW!$I:$I,MATCHUP!C$1,SWISSW!$J:$J,MATCHUP!$A76)-COUNTIFS(SWISSW!$I:$I,MATCHUP!C$1,SWISSW!$J:$J,MATCHUP!$A76,SWISSW!$F:$F,"Draw")),"-")</f>
        <v>-</v>
      </c>
      <c r="D76" s="5" t="str">
        <f ca="1">IFERROR((COUNTIFS(SWISSW!$I:$I,MATCHUP!$A76,SWISSW!$J:$J,MATCHUP!D$1,SWISSW!$F:$F,"Won")+COUNTIFS(SWISSW!$I:$I,MATCHUP!D$1,SWISSW!$J:$J,MATCHUP!$A76,SWISSW!$F:$F,"Lost"))/(COUNTIFS(SWISSW!$I:$I,MATCHUP!$A76,SWISSW!$J:$J,MATCHUP!D$1)-COUNTIFS(SWISSW!$I:$I,MATCHUP!$A76,SWISSW!$J:$J,MATCHUP!D$1,SWISSW!$F:$F,"Draw")+COUNTIFS(SWISSW!$I:$I,MATCHUP!D$1,SWISSW!$J:$J,MATCHUP!$A76)-COUNTIFS(SWISSW!$I:$I,MATCHUP!D$1,SWISSW!$J:$J,MATCHUP!$A76,SWISSW!$F:$F,"Draw")),"-")</f>
        <v>-</v>
      </c>
      <c r="E76" s="5" t="str">
        <f ca="1">IFERROR((COUNTIFS(SWISSW!$I:$I,MATCHUP!$A76,SWISSW!$J:$J,MATCHUP!E$1,SWISSW!$F:$F,"Won")+COUNTIFS(SWISSW!$I:$I,MATCHUP!E$1,SWISSW!$J:$J,MATCHUP!$A76,SWISSW!$F:$F,"Lost"))/(COUNTIFS(SWISSW!$I:$I,MATCHUP!$A76,SWISSW!$J:$J,MATCHUP!E$1)-COUNTIFS(SWISSW!$I:$I,MATCHUP!$A76,SWISSW!$J:$J,MATCHUP!E$1,SWISSW!$F:$F,"Draw")+COUNTIFS(SWISSW!$I:$I,MATCHUP!E$1,SWISSW!$J:$J,MATCHUP!$A76)-COUNTIFS(SWISSW!$I:$I,MATCHUP!E$1,SWISSW!$J:$J,MATCHUP!$A76,SWISSW!$F:$F,"Draw")),"-")</f>
        <v>-</v>
      </c>
      <c r="F76" s="5" t="str">
        <f ca="1">IFERROR((COUNTIFS(SWISSW!$I:$I,MATCHUP!$A76,SWISSW!$J:$J,MATCHUP!F$1,SWISSW!$F:$F,"Won")+COUNTIFS(SWISSW!$I:$I,MATCHUP!F$1,SWISSW!$J:$J,MATCHUP!$A76,SWISSW!$F:$F,"Lost"))/(COUNTIFS(SWISSW!$I:$I,MATCHUP!$A76,SWISSW!$J:$J,MATCHUP!F$1)-COUNTIFS(SWISSW!$I:$I,MATCHUP!$A76,SWISSW!$J:$J,MATCHUP!F$1,SWISSW!$F:$F,"Draw")+COUNTIFS(SWISSW!$I:$I,MATCHUP!F$1,SWISSW!$J:$J,MATCHUP!$A76)-COUNTIFS(SWISSW!$I:$I,MATCHUP!F$1,SWISSW!$J:$J,MATCHUP!$A76,SWISSW!$F:$F,"Draw")),"-")</f>
        <v>-</v>
      </c>
      <c r="G76" s="5" t="str">
        <f ca="1">IFERROR((COUNTIFS(SWISSW!$I:$I,MATCHUP!$A76,SWISSW!$J:$J,MATCHUP!G$1,SWISSW!$F:$F,"Won")+COUNTIFS(SWISSW!$I:$I,MATCHUP!G$1,SWISSW!$J:$J,MATCHUP!$A76,SWISSW!$F:$F,"Lost"))/(COUNTIFS(SWISSW!$I:$I,MATCHUP!$A76,SWISSW!$J:$J,MATCHUP!G$1)-COUNTIFS(SWISSW!$I:$I,MATCHUP!$A76,SWISSW!$J:$J,MATCHUP!G$1,SWISSW!$F:$F,"Draw")+COUNTIFS(SWISSW!$I:$I,MATCHUP!G$1,SWISSW!$J:$J,MATCHUP!$A76)-COUNTIFS(SWISSW!$I:$I,MATCHUP!G$1,SWISSW!$J:$J,MATCHUP!$A76,SWISSW!$F:$F,"Draw")),"-")</f>
        <v>-</v>
      </c>
      <c r="H76" s="5" t="str">
        <f ca="1">IFERROR((COUNTIFS(SWISSW!$I:$I,MATCHUP!$A76,SWISSW!$J:$J,MATCHUP!H$1,SWISSW!$F:$F,"Won")+COUNTIFS(SWISSW!$I:$I,MATCHUP!H$1,SWISSW!$J:$J,MATCHUP!$A76,SWISSW!$F:$F,"Lost"))/(COUNTIFS(SWISSW!$I:$I,MATCHUP!$A76,SWISSW!$J:$J,MATCHUP!H$1)-COUNTIFS(SWISSW!$I:$I,MATCHUP!$A76,SWISSW!$J:$J,MATCHUP!H$1,SWISSW!$F:$F,"Draw")+COUNTIFS(SWISSW!$I:$I,MATCHUP!H$1,SWISSW!$J:$J,MATCHUP!$A76)-COUNTIFS(SWISSW!$I:$I,MATCHUP!H$1,SWISSW!$J:$J,MATCHUP!$A76,SWISSW!$F:$F,"Draw")),"-")</f>
        <v>-</v>
      </c>
      <c r="I76" s="5" t="str">
        <f ca="1">IFERROR((COUNTIFS(SWISSW!$I:$I,MATCHUP!$A76,SWISSW!$J:$J,MATCHUP!I$1,SWISSW!$F:$F,"Won")+COUNTIFS(SWISSW!$I:$I,MATCHUP!I$1,SWISSW!$J:$J,MATCHUP!$A76,SWISSW!$F:$F,"Lost"))/(COUNTIFS(SWISSW!$I:$I,MATCHUP!$A76,SWISSW!$J:$J,MATCHUP!I$1)-COUNTIFS(SWISSW!$I:$I,MATCHUP!$A76,SWISSW!$J:$J,MATCHUP!I$1,SWISSW!$F:$F,"Draw")+COUNTIFS(SWISSW!$I:$I,MATCHUP!I$1,SWISSW!$J:$J,MATCHUP!$A76)-COUNTIFS(SWISSW!$I:$I,MATCHUP!I$1,SWISSW!$J:$J,MATCHUP!$A76,SWISSW!$F:$F,"Draw")),"-")</f>
        <v>-</v>
      </c>
      <c r="J76" s="5" t="str">
        <f ca="1">IFERROR((COUNTIFS(SWISSW!$I:$I,MATCHUP!$A76,SWISSW!$J:$J,MATCHUP!J$1,SWISSW!$F:$F,"Won")+COUNTIFS(SWISSW!$I:$I,MATCHUP!J$1,SWISSW!$J:$J,MATCHUP!$A76,SWISSW!$F:$F,"Lost"))/(COUNTIFS(SWISSW!$I:$I,MATCHUP!$A76,SWISSW!$J:$J,MATCHUP!J$1)-COUNTIFS(SWISSW!$I:$I,MATCHUP!$A76,SWISSW!$J:$J,MATCHUP!J$1,SWISSW!$F:$F,"Draw")+COUNTIFS(SWISSW!$I:$I,MATCHUP!J$1,SWISSW!$J:$J,MATCHUP!$A76)-COUNTIFS(SWISSW!$I:$I,MATCHUP!J$1,SWISSW!$J:$J,MATCHUP!$A76,SWISSW!$F:$F,"Draw")),"-")</f>
        <v>-</v>
      </c>
      <c r="K76" s="5" t="str">
        <f ca="1">IFERROR((COUNTIFS(SWISSW!$I:$I,MATCHUP!$A76,SWISSW!$J:$J,MATCHUP!K$1,SWISSW!$F:$F,"Won")+COUNTIFS(SWISSW!$I:$I,MATCHUP!K$1,SWISSW!$J:$J,MATCHUP!$A76,SWISSW!$F:$F,"Lost"))/(COUNTIFS(SWISSW!$I:$I,MATCHUP!$A76,SWISSW!$J:$J,MATCHUP!K$1)-COUNTIFS(SWISSW!$I:$I,MATCHUP!$A76,SWISSW!$J:$J,MATCHUP!K$1,SWISSW!$F:$F,"Draw")+COUNTIFS(SWISSW!$I:$I,MATCHUP!K$1,SWISSW!$J:$J,MATCHUP!$A76)-COUNTIFS(SWISSW!$I:$I,MATCHUP!K$1,SWISSW!$J:$J,MATCHUP!$A76,SWISSW!$F:$F,"Draw")),"-")</f>
        <v>-</v>
      </c>
      <c r="L76" s="5" t="str">
        <f ca="1">IFERROR((COUNTIFS(SWISSW!$I:$I,MATCHUP!$A76,SWISSW!$J:$J,MATCHUP!L$1,SWISSW!$F:$F,"Won")+COUNTIFS(SWISSW!$I:$I,MATCHUP!L$1,SWISSW!$J:$J,MATCHUP!$A76,SWISSW!$F:$F,"Lost"))/(COUNTIFS(SWISSW!$I:$I,MATCHUP!$A76,SWISSW!$J:$J,MATCHUP!L$1)-COUNTIFS(SWISSW!$I:$I,MATCHUP!$A76,SWISSW!$J:$J,MATCHUP!L$1,SWISSW!$F:$F,"Draw")+COUNTIFS(SWISSW!$I:$I,MATCHUP!L$1,SWISSW!$J:$J,MATCHUP!$A76)-COUNTIFS(SWISSW!$I:$I,MATCHUP!L$1,SWISSW!$J:$J,MATCHUP!$A76,SWISSW!$F:$F,"Draw")),"-")</f>
        <v>-</v>
      </c>
      <c r="M76" s="5" t="str">
        <f ca="1">IFERROR((COUNTIFS(SWISSW!$I:$I,MATCHUP!$A76,SWISSW!$J:$J,MATCHUP!M$1,SWISSW!$F:$F,"Won")+COUNTIFS(SWISSW!$I:$I,MATCHUP!M$1,SWISSW!$J:$J,MATCHUP!$A76,SWISSW!$F:$F,"Lost"))/(COUNTIFS(SWISSW!$I:$I,MATCHUP!$A76,SWISSW!$J:$J,MATCHUP!M$1)-COUNTIFS(SWISSW!$I:$I,MATCHUP!$A76,SWISSW!$J:$J,MATCHUP!M$1,SWISSW!$F:$F,"Draw")+COUNTIFS(SWISSW!$I:$I,MATCHUP!M$1,SWISSW!$J:$J,MATCHUP!$A76)-COUNTIFS(SWISSW!$I:$I,MATCHUP!M$1,SWISSW!$J:$J,MATCHUP!$A76,SWISSW!$F:$F,"Draw")),"-")</f>
        <v>-</v>
      </c>
      <c r="N76" s="5" t="str">
        <f ca="1">IFERROR((COUNTIFS(SWISSW!$I:$I,MATCHUP!$A76,SWISSW!$J:$J,MATCHUP!N$1,SWISSW!$F:$F,"Won")+COUNTIFS(SWISSW!$I:$I,MATCHUP!N$1,SWISSW!$J:$J,MATCHUP!$A76,SWISSW!$F:$F,"Lost"))/(COUNTIFS(SWISSW!$I:$I,MATCHUP!$A76,SWISSW!$J:$J,MATCHUP!N$1)-COUNTIFS(SWISSW!$I:$I,MATCHUP!$A76,SWISSW!$J:$J,MATCHUP!N$1,SWISSW!$F:$F,"Draw")+COUNTIFS(SWISSW!$I:$I,MATCHUP!N$1,SWISSW!$J:$J,MATCHUP!$A76)-COUNTIFS(SWISSW!$I:$I,MATCHUP!N$1,SWISSW!$J:$J,MATCHUP!$A76,SWISSW!$F:$F,"Draw")),"-")</f>
        <v>-</v>
      </c>
      <c r="O76" s="5" t="str">
        <f ca="1">IFERROR((COUNTIFS(SWISSW!$I:$I,MATCHUP!$A76,SWISSW!$J:$J,MATCHUP!O$1,SWISSW!$F:$F,"Won")+COUNTIFS(SWISSW!$I:$I,MATCHUP!O$1,SWISSW!$J:$J,MATCHUP!$A76,SWISSW!$F:$F,"Lost"))/(COUNTIFS(SWISSW!$I:$I,MATCHUP!$A76,SWISSW!$J:$J,MATCHUP!O$1)-COUNTIFS(SWISSW!$I:$I,MATCHUP!$A76,SWISSW!$J:$J,MATCHUP!O$1,SWISSW!$F:$F,"Draw")+COUNTIFS(SWISSW!$I:$I,MATCHUP!O$1,SWISSW!$J:$J,MATCHUP!$A76)-COUNTIFS(SWISSW!$I:$I,MATCHUP!O$1,SWISSW!$J:$J,MATCHUP!$A76,SWISSW!$F:$F,"Draw")),"-")</f>
        <v>-</v>
      </c>
      <c r="P76" s="5" t="str">
        <f ca="1">IFERROR((COUNTIFS(SWISSW!$I:$I,MATCHUP!$A76,SWISSW!$J:$J,MATCHUP!P$1,SWISSW!$F:$F,"Won")+COUNTIFS(SWISSW!$I:$I,MATCHUP!P$1,SWISSW!$J:$J,MATCHUP!$A76,SWISSW!$F:$F,"Lost"))/(COUNTIFS(SWISSW!$I:$I,MATCHUP!$A76,SWISSW!$J:$J,MATCHUP!P$1)-COUNTIFS(SWISSW!$I:$I,MATCHUP!$A76,SWISSW!$J:$J,MATCHUP!P$1,SWISSW!$F:$F,"Draw")+COUNTIFS(SWISSW!$I:$I,MATCHUP!P$1,SWISSW!$J:$J,MATCHUP!$A76)-COUNTIFS(SWISSW!$I:$I,MATCHUP!P$1,SWISSW!$J:$J,MATCHUP!$A76,SWISSW!$F:$F,"Draw")),"-")</f>
        <v>-</v>
      </c>
      <c r="Q76" s="5" t="str">
        <f ca="1">IFERROR((COUNTIFS(SWISSW!$I:$I,MATCHUP!$A76,SWISSW!$J:$J,MATCHUP!Q$1,SWISSW!$F:$F,"Won")+COUNTIFS(SWISSW!$I:$I,MATCHUP!Q$1,SWISSW!$J:$J,MATCHUP!$A76,SWISSW!$F:$F,"Lost"))/(COUNTIFS(SWISSW!$I:$I,MATCHUP!$A76,SWISSW!$J:$J,MATCHUP!Q$1)-COUNTIFS(SWISSW!$I:$I,MATCHUP!$A76,SWISSW!$J:$J,MATCHUP!Q$1,SWISSW!$F:$F,"Draw")+COUNTIFS(SWISSW!$I:$I,MATCHUP!Q$1,SWISSW!$J:$J,MATCHUP!$A76)-COUNTIFS(SWISSW!$I:$I,MATCHUP!Q$1,SWISSW!$J:$J,MATCHUP!$A76,SWISSW!$F:$F,"Draw")),"-")</f>
        <v>-</v>
      </c>
      <c r="R76" s="5" t="str">
        <f ca="1">IFERROR((COUNTIFS(SWISSW!$I:$I,MATCHUP!$A76,SWISSW!$J:$J,MATCHUP!R$1,SWISSW!$F:$F,"Won")+COUNTIFS(SWISSW!$I:$I,MATCHUP!R$1,SWISSW!$J:$J,MATCHUP!$A76,SWISSW!$F:$F,"Lost"))/(COUNTIFS(SWISSW!$I:$I,MATCHUP!$A76,SWISSW!$J:$J,MATCHUP!R$1)-COUNTIFS(SWISSW!$I:$I,MATCHUP!$A76,SWISSW!$J:$J,MATCHUP!R$1,SWISSW!$F:$F,"Draw")+COUNTIFS(SWISSW!$I:$I,MATCHUP!R$1,SWISSW!$J:$J,MATCHUP!$A76)-COUNTIFS(SWISSW!$I:$I,MATCHUP!R$1,SWISSW!$J:$J,MATCHUP!$A76,SWISSW!$F:$F,"Draw")),"-")</f>
        <v>-</v>
      </c>
      <c r="S76" s="5" t="str">
        <f ca="1">IFERROR((COUNTIFS(SWISSW!$I:$I,MATCHUP!$A76,SWISSW!$J:$J,MATCHUP!S$1,SWISSW!$F:$F,"Won")+COUNTIFS(SWISSW!$I:$I,MATCHUP!S$1,SWISSW!$J:$J,MATCHUP!$A76,SWISSW!$F:$F,"Lost"))/(COUNTIFS(SWISSW!$I:$I,MATCHUP!$A76,SWISSW!$J:$J,MATCHUP!S$1)-COUNTIFS(SWISSW!$I:$I,MATCHUP!$A76,SWISSW!$J:$J,MATCHUP!S$1,SWISSW!$F:$F,"Draw")+COUNTIFS(SWISSW!$I:$I,MATCHUP!S$1,SWISSW!$J:$J,MATCHUP!$A76)-COUNTIFS(SWISSW!$I:$I,MATCHUP!S$1,SWISSW!$J:$J,MATCHUP!$A76,SWISSW!$F:$F,"Draw")),"-")</f>
        <v>-</v>
      </c>
      <c r="T76" s="5" t="str">
        <f ca="1">IFERROR((COUNTIFS(SWISSW!$I:$I,MATCHUP!$A76,SWISSW!$J:$J,MATCHUP!T$1,SWISSW!$F:$F,"Won")+COUNTIFS(SWISSW!$I:$I,MATCHUP!T$1,SWISSW!$J:$J,MATCHUP!$A76,SWISSW!$F:$F,"Lost"))/(COUNTIFS(SWISSW!$I:$I,MATCHUP!$A76,SWISSW!$J:$J,MATCHUP!T$1)-COUNTIFS(SWISSW!$I:$I,MATCHUP!$A76,SWISSW!$J:$J,MATCHUP!T$1,SWISSW!$F:$F,"Draw")+COUNTIFS(SWISSW!$I:$I,MATCHUP!T$1,SWISSW!$J:$J,MATCHUP!$A76)-COUNTIFS(SWISSW!$I:$I,MATCHUP!T$1,SWISSW!$J:$J,MATCHUP!$A76,SWISSW!$F:$F,"Draw")),"-")</f>
        <v>-</v>
      </c>
      <c r="U76" s="5" t="str">
        <f ca="1">IFERROR((COUNTIFS(SWISSW!$I:$I,MATCHUP!$A76,SWISSW!$J:$J,MATCHUP!U$1,SWISSW!$F:$F,"Won")+COUNTIFS(SWISSW!$I:$I,MATCHUP!U$1,SWISSW!$J:$J,MATCHUP!$A76,SWISSW!$F:$F,"Lost"))/(COUNTIFS(SWISSW!$I:$I,MATCHUP!$A76,SWISSW!$J:$J,MATCHUP!U$1)-COUNTIFS(SWISSW!$I:$I,MATCHUP!$A76,SWISSW!$J:$J,MATCHUP!U$1,SWISSW!$F:$F,"Draw")+COUNTIFS(SWISSW!$I:$I,MATCHUP!U$1,SWISSW!$J:$J,MATCHUP!$A76)-COUNTIFS(SWISSW!$I:$I,MATCHUP!U$1,SWISSW!$J:$J,MATCHUP!$A76,SWISSW!$F:$F,"Draw")),"-")</f>
        <v>-</v>
      </c>
      <c r="V76" s="5" t="str">
        <f ca="1">IFERROR((COUNTIFS(SWISSW!$I:$I,MATCHUP!$A76,SWISSW!$J:$J,MATCHUP!V$1,SWISSW!$F:$F,"Won")+COUNTIFS(SWISSW!$I:$I,MATCHUP!V$1,SWISSW!$J:$J,MATCHUP!$A76,SWISSW!$F:$F,"Lost"))/(COUNTIFS(SWISSW!$I:$I,MATCHUP!$A76,SWISSW!$J:$J,MATCHUP!V$1)-COUNTIFS(SWISSW!$I:$I,MATCHUP!$A76,SWISSW!$J:$J,MATCHUP!V$1,SWISSW!$F:$F,"Draw")+COUNTIFS(SWISSW!$I:$I,MATCHUP!V$1,SWISSW!$J:$J,MATCHUP!$A76)-COUNTIFS(SWISSW!$I:$I,MATCHUP!V$1,SWISSW!$J:$J,MATCHUP!$A76,SWISSW!$F:$F,"Draw")),"-")</f>
        <v>-</v>
      </c>
      <c r="W76" s="5" t="str">
        <f ca="1">IFERROR((COUNTIFS(SWISSW!$I:$I,MATCHUP!$A76,SWISSW!$J:$J,MATCHUP!W$1,SWISSW!$F:$F,"Won")+COUNTIFS(SWISSW!$I:$I,MATCHUP!W$1,SWISSW!$J:$J,MATCHUP!$A76,SWISSW!$F:$F,"Lost"))/(COUNTIFS(SWISSW!$I:$I,MATCHUP!$A76,SWISSW!$J:$J,MATCHUP!W$1)-COUNTIFS(SWISSW!$I:$I,MATCHUP!$A76,SWISSW!$J:$J,MATCHUP!W$1,SWISSW!$F:$F,"Draw")+COUNTIFS(SWISSW!$I:$I,MATCHUP!W$1,SWISSW!$J:$J,MATCHUP!$A76)-COUNTIFS(SWISSW!$I:$I,MATCHUP!W$1,SWISSW!$J:$J,MATCHUP!$A76,SWISSW!$F:$F,"Draw")),"-")</f>
        <v>-</v>
      </c>
      <c r="X76" s="5" t="str">
        <f ca="1">IFERROR((COUNTIFS(SWISSW!$I:$I,MATCHUP!$A76,SWISSW!$J:$J,MATCHUP!X$1,SWISSW!$F:$F,"Won")+COUNTIFS(SWISSW!$I:$I,MATCHUP!X$1,SWISSW!$J:$J,MATCHUP!$A76,SWISSW!$F:$F,"Lost"))/(COUNTIFS(SWISSW!$I:$I,MATCHUP!$A76,SWISSW!$J:$J,MATCHUP!X$1)-COUNTIFS(SWISSW!$I:$I,MATCHUP!$A76,SWISSW!$J:$J,MATCHUP!X$1,SWISSW!$F:$F,"Draw")+COUNTIFS(SWISSW!$I:$I,MATCHUP!X$1,SWISSW!$J:$J,MATCHUP!$A76)-COUNTIFS(SWISSW!$I:$I,MATCHUP!X$1,SWISSW!$J:$J,MATCHUP!$A76,SWISSW!$F:$F,"Draw")),"-")</f>
        <v>-</v>
      </c>
      <c r="Y76" s="5" t="str">
        <f ca="1">IFERROR((COUNTIFS(SWISSW!$I:$I,MATCHUP!$A76,SWISSW!$J:$J,MATCHUP!Y$1,SWISSW!$F:$F,"Won")+COUNTIFS(SWISSW!$I:$I,MATCHUP!Y$1,SWISSW!$J:$J,MATCHUP!$A76,SWISSW!$F:$F,"Lost"))/(COUNTIFS(SWISSW!$I:$I,MATCHUP!$A76,SWISSW!$J:$J,MATCHUP!Y$1)-COUNTIFS(SWISSW!$I:$I,MATCHUP!$A76,SWISSW!$J:$J,MATCHUP!Y$1,SWISSW!$F:$F,"Draw")+COUNTIFS(SWISSW!$I:$I,MATCHUP!Y$1,SWISSW!$J:$J,MATCHUP!$A76)-COUNTIFS(SWISSW!$I:$I,MATCHUP!Y$1,SWISSW!$J:$J,MATCHUP!$A76,SWISSW!$F:$F,"Draw")),"-")</f>
        <v>-</v>
      </c>
      <c r="Z76" s="5" t="str">
        <f ca="1">IFERROR((COUNTIFS(SWISSW!$I:$I,MATCHUP!$A76,SWISSW!$J:$J,MATCHUP!Z$1,SWISSW!$F:$F,"Won")+COUNTIFS(SWISSW!$I:$I,MATCHUP!Z$1,SWISSW!$J:$J,MATCHUP!$A76,SWISSW!$F:$F,"Lost"))/(COUNTIFS(SWISSW!$I:$I,MATCHUP!$A76,SWISSW!$J:$J,MATCHUP!Z$1)-COUNTIFS(SWISSW!$I:$I,MATCHUP!$A76,SWISSW!$J:$J,MATCHUP!Z$1,SWISSW!$F:$F,"Draw")+COUNTIFS(SWISSW!$I:$I,MATCHUP!Z$1,SWISSW!$J:$J,MATCHUP!$A76)-COUNTIFS(SWISSW!$I:$I,MATCHUP!Z$1,SWISSW!$J:$J,MATCHUP!$A76,SWISSW!$F:$F,"Draw")),"-")</f>
        <v>-</v>
      </c>
      <c r="AA76" s="5" t="str">
        <f ca="1">IFERROR((COUNTIFS(SWISSW!$I:$I,MATCHUP!$A76,SWISSW!$J:$J,MATCHUP!AA$1,SWISSW!$F:$F,"Won")+COUNTIFS(SWISSW!$I:$I,MATCHUP!AA$1,SWISSW!$J:$J,MATCHUP!$A76,SWISSW!$F:$F,"Lost"))/(COUNTIFS(SWISSW!$I:$I,MATCHUP!$A76,SWISSW!$J:$J,MATCHUP!AA$1)-COUNTIFS(SWISSW!$I:$I,MATCHUP!$A76,SWISSW!$J:$J,MATCHUP!AA$1,SWISSW!$F:$F,"Draw")+COUNTIFS(SWISSW!$I:$I,MATCHUP!AA$1,SWISSW!$J:$J,MATCHUP!$A76)-COUNTIFS(SWISSW!$I:$I,MATCHUP!AA$1,SWISSW!$J:$J,MATCHUP!$A76,SWISSW!$F:$F,"Draw")),"-")</f>
        <v>-</v>
      </c>
      <c r="AB76" s="5" t="str">
        <f ca="1">IFERROR((COUNTIFS(SWISSW!$I:$I,MATCHUP!$A76,SWISSW!$J:$J,MATCHUP!AB$1,SWISSW!$F:$F,"Won")+COUNTIFS(SWISSW!$I:$I,MATCHUP!AB$1,SWISSW!$J:$J,MATCHUP!$A76,SWISSW!$F:$F,"Lost"))/(COUNTIFS(SWISSW!$I:$I,MATCHUP!$A76,SWISSW!$J:$J,MATCHUP!AB$1)-COUNTIFS(SWISSW!$I:$I,MATCHUP!$A76,SWISSW!$J:$J,MATCHUP!AB$1,SWISSW!$F:$F,"Draw")+COUNTIFS(SWISSW!$I:$I,MATCHUP!AB$1,SWISSW!$J:$J,MATCHUP!$A76)-COUNTIFS(SWISSW!$I:$I,MATCHUP!AB$1,SWISSW!$J:$J,MATCHUP!$A76,SWISSW!$F:$F,"Draw")),"-")</f>
        <v>-</v>
      </c>
      <c r="AC76" s="5" t="str">
        <f ca="1">IFERROR((COUNTIFS(SWISSW!$I:$I,MATCHUP!$A76,SWISSW!$J:$J,MATCHUP!AC$1,SWISSW!$F:$F,"Won")+COUNTIFS(SWISSW!$I:$I,MATCHUP!AC$1,SWISSW!$J:$J,MATCHUP!$A76,SWISSW!$F:$F,"Lost"))/(COUNTIFS(SWISSW!$I:$I,MATCHUP!$A76,SWISSW!$J:$J,MATCHUP!AC$1)-COUNTIFS(SWISSW!$I:$I,MATCHUP!$A76,SWISSW!$J:$J,MATCHUP!AC$1,SWISSW!$F:$F,"Draw")+COUNTIFS(SWISSW!$I:$I,MATCHUP!AC$1,SWISSW!$J:$J,MATCHUP!$A76)-COUNTIFS(SWISSW!$I:$I,MATCHUP!AC$1,SWISSW!$J:$J,MATCHUP!$A76,SWISSW!$F:$F,"Draw")),"-")</f>
        <v>-</v>
      </c>
      <c r="AD76" s="5" t="str">
        <f ca="1">IFERROR((COUNTIFS(SWISSW!$I:$I,MATCHUP!$A76,SWISSW!$J:$J,MATCHUP!AD$1,SWISSW!$F:$F,"Won")+COUNTIFS(SWISSW!$I:$I,MATCHUP!AD$1,SWISSW!$J:$J,MATCHUP!$A76,SWISSW!$F:$F,"Lost"))/(COUNTIFS(SWISSW!$I:$I,MATCHUP!$A76,SWISSW!$J:$J,MATCHUP!AD$1)-COUNTIFS(SWISSW!$I:$I,MATCHUP!$A76,SWISSW!$J:$J,MATCHUP!AD$1,SWISSW!$F:$F,"Draw")+COUNTIFS(SWISSW!$I:$I,MATCHUP!AD$1,SWISSW!$J:$J,MATCHUP!$A76)-COUNTIFS(SWISSW!$I:$I,MATCHUP!AD$1,SWISSW!$J:$J,MATCHUP!$A76,SWISSW!$F:$F,"Draw")),"-")</f>
        <v>-</v>
      </c>
      <c r="AE76" s="5" t="str">
        <f ca="1">IFERROR((COUNTIFS(SWISSW!$I:$I,MATCHUP!$A76,SWISSW!$J:$J,MATCHUP!AE$1,SWISSW!$F:$F,"Won")+COUNTIFS(SWISSW!$I:$I,MATCHUP!AE$1,SWISSW!$J:$J,MATCHUP!$A76,SWISSW!$F:$F,"Lost"))/(COUNTIFS(SWISSW!$I:$I,MATCHUP!$A76,SWISSW!$J:$J,MATCHUP!AE$1)-COUNTIFS(SWISSW!$I:$I,MATCHUP!$A76,SWISSW!$J:$J,MATCHUP!AE$1,SWISSW!$F:$F,"Draw")+COUNTIFS(SWISSW!$I:$I,MATCHUP!AE$1,SWISSW!$J:$J,MATCHUP!$A76)-COUNTIFS(SWISSW!$I:$I,MATCHUP!AE$1,SWISSW!$J:$J,MATCHUP!$A76,SWISSW!$F:$F,"Draw")),"-")</f>
        <v>-</v>
      </c>
      <c r="AF76" s="5" t="str">
        <f ca="1">IFERROR((COUNTIFS(SWISSW!$I:$I,MATCHUP!$A76,SWISSW!$J:$J,MATCHUP!AF$1,SWISSW!$F:$F,"Won")+COUNTIFS(SWISSW!$I:$I,MATCHUP!AF$1,SWISSW!$J:$J,MATCHUP!$A76,SWISSW!$F:$F,"Lost"))/(COUNTIFS(SWISSW!$I:$I,MATCHUP!$A76,SWISSW!$J:$J,MATCHUP!AF$1)-COUNTIFS(SWISSW!$I:$I,MATCHUP!$A76,SWISSW!$J:$J,MATCHUP!AF$1,SWISSW!$F:$F,"Draw")+COUNTIFS(SWISSW!$I:$I,MATCHUP!AF$1,SWISSW!$J:$J,MATCHUP!$A76)-COUNTIFS(SWISSW!$I:$I,MATCHUP!AF$1,SWISSW!$J:$J,MATCHUP!$A76,SWISSW!$F:$F,"Draw")),"-")</f>
        <v>-</v>
      </c>
      <c r="AG76" s="5" t="str">
        <f ca="1">IFERROR((COUNTIFS(SWISSW!$I:$I,MATCHUP!$A76,SWISSW!$J:$J,MATCHUP!AG$1,SWISSW!$F:$F,"Won")+COUNTIFS(SWISSW!$I:$I,MATCHUP!AG$1,SWISSW!$J:$J,MATCHUP!$A76,SWISSW!$F:$F,"Lost"))/(COUNTIFS(SWISSW!$I:$I,MATCHUP!$A76,SWISSW!$J:$J,MATCHUP!AG$1)-COUNTIFS(SWISSW!$I:$I,MATCHUP!$A76,SWISSW!$J:$J,MATCHUP!AG$1,SWISSW!$F:$F,"Draw")+COUNTIFS(SWISSW!$I:$I,MATCHUP!AG$1,SWISSW!$J:$J,MATCHUP!$A76)-COUNTIFS(SWISSW!$I:$I,MATCHUP!AG$1,SWISSW!$J:$J,MATCHUP!$A76,SWISSW!$F:$F,"Draw")),"-")</f>
        <v>-</v>
      </c>
      <c r="AH76" s="5" t="str">
        <f ca="1">IFERROR((COUNTIFS(SWISSW!$I:$I,MATCHUP!$A76,SWISSW!$J:$J,MATCHUP!AH$1,SWISSW!$F:$F,"Won")+COUNTIFS(SWISSW!$I:$I,MATCHUP!AH$1,SWISSW!$J:$J,MATCHUP!$A76,SWISSW!$F:$F,"Lost"))/(COUNTIFS(SWISSW!$I:$I,MATCHUP!$A76,SWISSW!$J:$J,MATCHUP!AH$1)-COUNTIFS(SWISSW!$I:$I,MATCHUP!$A76,SWISSW!$J:$J,MATCHUP!AH$1,SWISSW!$F:$F,"Draw")+COUNTIFS(SWISSW!$I:$I,MATCHUP!AH$1,SWISSW!$J:$J,MATCHUP!$A76)-COUNTIFS(SWISSW!$I:$I,MATCHUP!AH$1,SWISSW!$J:$J,MATCHUP!$A76,SWISSW!$F:$F,"Draw")),"-")</f>
        <v>-</v>
      </c>
      <c r="AI76" s="5" t="str">
        <f ca="1">IFERROR((COUNTIFS(SWISSW!$I:$I,MATCHUP!$A76,SWISSW!$J:$J,MATCHUP!AI$1,SWISSW!$F:$F,"Won")+COUNTIFS(SWISSW!$I:$I,MATCHUP!AI$1,SWISSW!$J:$J,MATCHUP!$A76,SWISSW!$F:$F,"Lost"))/(COUNTIFS(SWISSW!$I:$I,MATCHUP!$A76,SWISSW!$J:$J,MATCHUP!AI$1)-COUNTIFS(SWISSW!$I:$I,MATCHUP!$A76,SWISSW!$J:$J,MATCHUP!AI$1,SWISSW!$F:$F,"Draw")+COUNTIFS(SWISSW!$I:$I,MATCHUP!AI$1,SWISSW!$J:$J,MATCHUP!$A76)-COUNTIFS(SWISSW!$I:$I,MATCHUP!AI$1,SWISSW!$J:$J,MATCHUP!$A76,SWISSW!$F:$F,"Draw")),"-")</f>
        <v>-</v>
      </c>
      <c r="AJ76" s="5" t="str">
        <f ca="1">IFERROR((COUNTIFS(SWISSW!$I:$I,MATCHUP!$A76,SWISSW!$J:$J,MATCHUP!AJ$1,SWISSW!$F:$F,"Won")+COUNTIFS(SWISSW!$I:$I,MATCHUP!AJ$1,SWISSW!$J:$J,MATCHUP!$A76,SWISSW!$F:$F,"Lost"))/(COUNTIFS(SWISSW!$I:$I,MATCHUP!$A76,SWISSW!$J:$J,MATCHUP!AJ$1)-COUNTIFS(SWISSW!$I:$I,MATCHUP!$A76,SWISSW!$J:$J,MATCHUP!AJ$1,SWISSW!$F:$F,"Draw")+COUNTIFS(SWISSW!$I:$I,MATCHUP!AJ$1,SWISSW!$J:$J,MATCHUP!$A76)-COUNTIFS(SWISSW!$I:$I,MATCHUP!AJ$1,SWISSW!$J:$J,MATCHUP!$A76,SWISSW!$F:$F,"Draw")),"-")</f>
        <v>-</v>
      </c>
      <c r="AK76" s="5" t="str">
        <f ca="1">IFERROR((COUNTIFS(SWISSW!$I:$I,MATCHUP!$A76,SWISSW!$J:$J,MATCHUP!AK$1,SWISSW!$F:$F,"Won")+COUNTIFS(SWISSW!$I:$I,MATCHUP!AK$1,SWISSW!$J:$J,MATCHUP!$A76,SWISSW!$F:$F,"Lost"))/(COUNTIFS(SWISSW!$I:$I,MATCHUP!$A76,SWISSW!$J:$J,MATCHUP!AK$1)-COUNTIFS(SWISSW!$I:$I,MATCHUP!$A76,SWISSW!$J:$J,MATCHUP!AK$1,SWISSW!$F:$F,"Draw")+COUNTIFS(SWISSW!$I:$I,MATCHUP!AK$1,SWISSW!$J:$J,MATCHUP!$A76)-COUNTIFS(SWISSW!$I:$I,MATCHUP!AK$1,SWISSW!$J:$J,MATCHUP!$A76,SWISSW!$F:$F,"Draw")),"-")</f>
        <v>-</v>
      </c>
      <c r="AL76" s="5" t="str">
        <f ca="1">IFERROR((COUNTIFS(SWISSW!$I:$I,MATCHUP!$A76,SWISSW!$J:$J,MATCHUP!AL$1,SWISSW!$F:$F,"Won")+COUNTIFS(SWISSW!$I:$I,MATCHUP!AL$1,SWISSW!$J:$J,MATCHUP!$A76,SWISSW!$F:$F,"Lost"))/(COUNTIFS(SWISSW!$I:$I,MATCHUP!$A76,SWISSW!$J:$J,MATCHUP!AL$1)-COUNTIFS(SWISSW!$I:$I,MATCHUP!$A76,SWISSW!$J:$J,MATCHUP!AL$1,SWISSW!$F:$F,"Draw")+COUNTIFS(SWISSW!$I:$I,MATCHUP!AL$1,SWISSW!$J:$J,MATCHUP!$A76)-COUNTIFS(SWISSW!$I:$I,MATCHUP!AL$1,SWISSW!$J:$J,MATCHUP!$A76,SWISSW!$F:$F,"Draw")),"-")</f>
        <v>-</v>
      </c>
      <c r="AM76" s="5" t="str">
        <f ca="1">IFERROR((COUNTIFS(SWISSW!$I:$I,MATCHUP!$A76,SWISSW!$J:$J,MATCHUP!AM$1,SWISSW!$F:$F,"Won")+COUNTIFS(SWISSW!$I:$I,MATCHUP!AM$1,SWISSW!$J:$J,MATCHUP!$A76,SWISSW!$F:$F,"Lost"))/(COUNTIFS(SWISSW!$I:$I,MATCHUP!$A76,SWISSW!$J:$J,MATCHUP!AM$1)-COUNTIFS(SWISSW!$I:$I,MATCHUP!$A76,SWISSW!$J:$J,MATCHUP!AM$1,SWISSW!$F:$F,"Draw")+COUNTIFS(SWISSW!$I:$I,MATCHUP!AM$1,SWISSW!$J:$J,MATCHUP!$A76)-COUNTIFS(SWISSW!$I:$I,MATCHUP!AM$1,SWISSW!$J:$J,MATCHUP!$A76,SWISSW!$F:$F,"Draw")),"-")</f>
        <v>-</v>
      </c>
      <c r="AN76" s="5" t="str">
        <f ca="1">IFERROR((COUNTIFS(SWISSW!$I:$I,MATCHUP!$A76,SWISSW!$J:$J,MATCHUP!AN$1,SWISSW!$F:$F,"Won")+COUNTIFS(SWISSW!$I:$I,MATCHUP!AN$1,SWISSW!$J:$J,MATCHUP!$A76,SWISSW!$F:$F,"Lost"))/(COUNTIFS(SWISSW!$I:$I,MATCHUP!$A76,SWISSW!$J:$J,MATCHUP!AN$1)-COUNTIFS(SWISSW!$I:$I,MATCHUP!$A76,SWISSW!$J:$J,MATCHUP!AN$1,SWISSW!$F:$F,"Draw")+COUNTIFS(SWISSW!$I:$I,MATCHUP!AN$1,SWISSW!$J:$J,MATCHUP!$A76)-COUNTIFS(SWISSW!$I:$I,MATCHUP!AN$1,SWISSW!$J:$J,MATCHUP!$A76,SWISSW!$F:$F,"Draw")),"-")</f>
        <v>-</v>
      </c>
      <c r="AO76" s="5" t="str">
        <f ca="1">IFERROR((COUNTIFS(SWISSW!$I:$I,MATCHUP!$A76,SWISSW!$J:$J,MATCHUP!AO$1,SWISSW!$F:$F,"Won")+COUNTIFS(SWISSW!$I:$I,MATCHUP!AO$1,SWISSW!$J:$J,MATCHUP!$A76,SWISSW!$F:$F,"Lost"))/(COUNTIFS(SWISSW!$I:$I,MATCHUP!$A76,SWISSW!$J:$J,MATCHUP!AO$1)-COUNTIFS(SWISSW!$I:$I,MATCHUP!$A76,SWISSW!$J:$J,MATCHUP!AO$1,SWISSW!$F:$F,"Draw")+COUNTIFS(SWISSW!$I:$I,MATCHUP!AO$1,SWISSW!$J:$J,MATCHUP!$A76)-COUNTIFS(SWISSW!$I:$I,MATCHUP!AO$1,SWISSW!$J:$J,MATCHUP!$A76,SWISSW!$F:$F,"Draw")),"-")</f>
        <v>-</v>
      </c>
      <c r="AP76" s="5" t="str">
        <f ca="1">IFERROR((COUNTIFS(SWISSW!$I:$I,MATCHUP!$A76,SWISSW!$J:$J,MATCHUP!AP$1,SWISSW!$F:$F,"Won")+COUNTIFS(SWISSW!$I:$I,MATCHUP!AP$1,SWISSW!$J:$J,MATCHUP!$A76,SWISSW!$F:$F,"Lost"))/(COUNTIFS(SWISSW!$I:$I,MATCHUP!$A76,SWISSW!$J:$J,MATCHUP!AP$1)-COUNTIFS(SWISSW!$I:$I,MATCHUP!$A76,SWISSW!$J:$J,MATCHUP!AP$1,SWISSW!$F:$F,"Draw")+COUNTIFS(SWISSW!$I:$I,MATCHUP!AP$1,SWISSW!$J:$J,MATCHUP!$A76)-COUNTIFS(SWISSW!$I:$I,MATCHUP!AP$1,SWISSW!$J:$J,MATCHUP!$A76,SWISSW!$F:$F,"Draw")),"-")</f>
        <v>-</v>
      </c>
      <c r="AQ76" s="5" t="str">
        <f ca="1">IFERROR((COUNTIFS(SWISSW!$I:$I,MATCHUP!$A76,SWISSW!$J:$J,MATCHUP!AQ$1,SWISSW!$F:$F,"Won")+COUNTIFS(SWISSW!$I:$I,MATCHUP!AQ$1,SWISSW!$J:$J,MATCHUP!$A76,SWISSW!$F:$F,"Lost"))/(COUNTIFS(SWISSW!$I:$I,MATCHUP!$A76,SWISSW!$J:$J,MATCHUP!AQ$1)-COUNTIFS(SWISSW!$I:$I,MATCHUP!$A76,SWISSW!$J:$J,MATCHUP!AQ$1,SWISSW!$F:$F,"Draw")+COUNTIFS(SWISSW!$I:$I,MATCHUP!AQ$1,SWISSW!$J:$J,MATCHUP!$A76)-COUNTIFS(SWISSW!$I:$I,MATCHUP!AQ$1,SWISSW!$J:$J,MATCHUP!$A76,SWISSW!$F:$F,"Draw")),"-")</f>
        <v>-</v>
      </c>
      <c r="AR76" s="5" t="str">
        <f ca="1">IFERROR((COUNTIFS(SWISSW!$I:$I,MATCHUP!$A76,SWISSW!$J:$J,MATCHUP!AR$1,SWISSW!$F:$F,"Won")+COUNTIFS(SWISSW!$I:$I,MATCHUP!AR$1,SWISSW!$J:$J,MATCHUP!$A76,SWISSW!$F:$F,"Lost"))/(COUNTIFS(SWISSW!$I:$I,MATCHUP!$A76,SWISSW!$J:$J,MATCHUP!AR$1)-COUNTIFS(SWISSW!$I:$I,MATCHUP!$A76,SWISSW!$J:$J,MATCHUP!AR$1,SWISSW!$F:$F,"Draw")+COUNTIFS(SWISSW!$I:$I,MATCHUP!AR$1,SWISSW!$J:$J,MATCHUP!$A76)-COUNTIFS(SWISSW!$I:$I,MATCHUP!AR$1,SWISSW!$J:$J,MATCHUP!$A76,SWISSW!$F:$F,"Draw")),"-")</f>
        <v>-</v>
      </c>
      <c r="AS76" s="5" t="str">
        <f ca="1">IFERROR((COUNTIFS(SWISSW!$I:$I,MATCHUP!$A76,SWISSW!$J:$J,MATCHUP!AS$1,SWISSW!$F:$F,"Won")+COUNTIFS(SWISSW!$I:$I,MATCHUP!AS$1,SWISSW!$J:$J,MATCHUP!$A76,SWISSW!$F:$F,"Lost"))/(COUNTIFS(SWISSW!$I:$I,MATCHUP!$A76,SWISSW!$J:$J,MATCHUP!AS$1)-COUNTIFS(SWISSW!$I:$I,MATCHUP!$A76,SWISSW!$J:$J,MATCHUP!AS$1,SWISSW!$F:$F,"Draw")+COUNTIFS(SWISSW!$I:$I,MATCHUP!AS$1,SWISSW!$J:$J,MATCHUP!$A76)-COUNTIFS(SWISSW!$I:$I,MATCHUP!AS$1,SWISSW!$J:$J,MATCHUP!$A76,SWISSW!$F:$F,"Draw")),"-")</f>
        <v>-</v>
      </c>
      <c r="AT76" s="5" t="str">
        <f ca="1">IFERROR((COUNTIFS(SWISSW!$I:$I,MATCHUP!$A76,SWISSW!$J:$J,MATCHUP!AT$1,SWISSW!$F:$F,"Won")+COUNTIFS(SWISSW!$I:$I,MATCHUP!AT$1,SWISSW!$J:$J,MATCHUP!$A76,SWISSW!$F:$F,"Lost"))/(COUNTIFS(SWISSW!$I:$I,MATCHUP!$A76,SWISSW!$J:$J,MATCHUP!AT$1)-COUNTIFS(SWISSW!$I:$I,MATCHUP!$A76,SWISSW!$J:$J,MATCHUP!AT$1,SWISSW!$F:$F,"Draw")+COUNTIFS(SWISSW!$I:$I,MATCHUP!AT$1,SWISSW!$J:$J,MATCHUP!$A76)-COUNTIFS(SWISSW!$I:$I,MATCHUP!AT$1,SWISSW!$J:$J,MATCHUP!$A76,SWISSW!$F:$F,"Draw")),"-")</f>
        <v>-</v>
      </c>
      <c r="AU76" s="5" t="str">
        <f ca="1">IFERROR((COUNTIFS(SWISSW!$I:$I,MATCHUP!$A76,SWISSW!$J:$J,MATCHUP!AU$1,SWISSW!$F:$F,"Won")+COUNTIFS(SWISSW!$I:$I,MATCHUP!AU$1,SWISSW!$J:$J,MATCHUP!$A76,SWISSW!$F:$F,"Lost"))/(COUNTIFS(SWISSW!$I:$I,MATCHUP!$A76,SWISSW!$J:$J,MATCHUP!AU$1)-COUNTIFS(SWISSW!$I:$I,MATCHUP!$A76,SWISSW!$J:$J,MATCHUP!AU$1,SWISSW!$F:$F,"Draw")+COUNTIFS(SWISSW!$I:$I,MATCHUP!AU$1,SWISSW!$J:$J,MATCHUP!$A76)-COUNTIFS(SWISSW!$I:$I,MATCHUP!AU$1,SWISSW!$J:$J,MATCHUP!$A76,SWISSW!$F:$F,"Draw")),"-")</f>
        <v>-</v>
      </c>
      <c r="AV76" s="5" t="str">
        <f ca="1">IFERROR((COUNTIFS(SWISSW!$I:$I,MATCHUP!$A76,SWISSW!$J:$J,MATCHUP!AV$1,SWISSW!$F:$F,"Won")+COUNTIFS(SWISSW!$I:$I,MATCHUP!AV$1,SWISSW!$J:$J,MATCHUP!$A76,SWISSW!$F:$F,"Lost"))/(COUNTIFS(SWISSW!$I:$I,MATCHUP!$A76,SWISSW!$J:$J,MATCHUP!AV$1)-COUNTIFS(SWISSW!$I:$I,MATCHUP!$A76,SWISSW!$J:$J,MATCHUP!AV$1,SWISSW!$F:$F,"Draw")+COUNTIFS(SWISSW!$I:$I,MATCHUP!AV$1,SWISSW!$J:$J,MATCHUP!$A76)-COUNTIFS(SWISSW!$I:$I,MATCHUP!AV$1,SWISSW!$J:$J,MATCHUP!$A76,SWISSW!$F:$F,"Draw")),"-")</f>
        <v>-</v>
      </c>
      <c r="AW76" s="5" t="str">
        <f ca="1">IFERROR((COUNTIFS(SWISSW!$I:$I,MATCHUP!$A76,SWISSW!$J:$J,MATCHUP!AW$1,SWISSW!$F:$F,"Won")+COUNTIFS(SWISSW!$I:$I,MATCHUP!AW$1,SWISSW!$J:$J,MATCHUP!$A76,SWISSW!$F:$F,"Lost"))/(COUNTIFS(SWISSW!$I:$I,MATCHUP!$A76,SWISSW!$J:$J,MATCHUP!AW$1)-COUNTIFS(SWISSW!$I:$I,MATCHUP!$A76,SWISSW!$J:$J,MATCHUP!AW$1,SWISSW!$F:$F,"Draw")+COUNTIFS(SWISSW!$I:$I,MATCHUP!AW$1,SWISSW!$J:$J,MATCHUP!$A76)-COUNTIFS(SWISSW!$I:$I,MATCHUP!AW$1,SWISSW!$J:$J,MATCHUP!$A76,SWISSW!$F:$F,"Draw")),"-")</f>
        <v>-</v>
      </c>
      <c r="AX76" s="5" t="str">
        <f ca="1">IFERROR((COUNTIFS(SWISSW!$I:$I,MATCHUP!$A76,SWISSW!$J:$J,MATCHUP!AX$1,SWISSW!$F:$F,"Won")+COUNTIFS(SWISSW!$I:$I,MATCHUP!AX$1,SWISSW!$J:$J,MATCHUP!$A76,SWISSW!$F:$F,"Lost"))/(COUNTIFS(SWISSW!$I:$I,MATCHUP!$A76,SWISSW!$J:$J,MATCHUP!AX$1)-COUNTIFS(SWISSW!$I:$I,MATCHUP!$A76,SWISSW!$J:$J,MATCHUP!AX$1,SWISSW!$F:$F,"Draw")+COUNTIFS(SWISSW!$I:$I,MATCHUP!AX$1,SWISSW!$J:$J,MATCHUP!$A76)-COUNTIFS(SWISSW!$I:$I,MATCHUP!AX$1,SWISSW!$J:$J,MATCHUP!$A76,SWISSW!$F:$F,"Draw")),"-")</f>
        <v>-</v>
      </c>
      <c r="AY76" s="5" t="str">
        <f ca="1">IFERROR((COUNTIFS(SWISSW!$I:$I,MATCHUP!$A76,SWISSW!$J:$J,MATCHUP!AY$1,SWISSW!$F:$F,"Won")+COUNTIFS(SWISSW!$I:$I,MATCHUP!AY$1,SWISSW!$J:$J,MATCHUP!$A76,SWISSW!$F:$F,"Lost"))/(COUNTIFS(SWISSW!$I:$I,MATCHUP!$A76,SWISSW!$J:$J,MATCHUP!AY$1)-COUNTIFS(SWISSW!$I:$I,MATCHUP!$A76,SWISSW!$J:$J,MATCHUP!AY$1,SWISSW!$F:$F,"Draw")+COUNTIFS(SWISSW!$I:$I,MATCHUP!AY$1,SWISSW!$J:$J,MATCHUP!$A76)-COUNTIFS(SWISSW!$I:$I,MATCHUP!AY$1,SWISSW!$J:$J,MATCHUP!$A76,SWISSW!$F:$F,"Draw")),"-")</f>
        <v>-</v>
      </c>
      <c r="AZ76" s="5" t="str">
        <f ca="1">IFERROR((COUNTIFS(SWISSW!$I:$I,MATCHUP!$A76,SWISSW!$J:$J,MATCHUP!AZ$1,SWISSW!$F:$F,"Won")+COUNTIFS(SWISSW!$I:$I,MATCHUP!AZ$1,SWISSW!$J:$J,MATCHUP!$A76,SWISSW!$F:$F,"Lost"))/(COUNTIFS(SWISSW!$I:$I,MATCHUP!$A76,SWISSW!$J:$J,MATCHUP!AZ$1)-COUNTIFS(SWISSW!$I:$I,MATCHUP!$A76,SWISSW!$J:$J,MATCHUP!AZ$1,SWISSW!$F:$F,"Draw")+COUNTIFS(SWISSW!$I:$I,MATCHUP!AZ$1,SWISSW!$J:$J,MATCHUP!$A76)-COUNTIFS(SWISSW!$I:$I,MATCHUP!AZ$1,SWISSW!$J:$J,MATCHUP!$A76,SWISSW!$F:$F,"Draw")),"-")</f>
        <v>-</v>
      </c>
      <c r="BA76" s="5" t="str">
        <f ca="1">IFERROR((COUNTIFS(SWISSW!$I:$I,MATCHUP!$A76,SWISSW!$J:$J,MATCHUP!BA$1,SWISSW!$F:$F,"Won")+COUNTIFS(SWISSW!$I:$I,MATCHUP!BA$1,SWISSW!$J:$J,MATCHUP!$A76,SWISSW!$F:$F,"Lost"))/(COUNTIFS(SWISSW!$I:$I,MATCHUP!$A76,SWISSW!$J:$J,MATCHUP!BA$1)-COUNTIFS(SWISSW!$I:$I,MATCHUP!$A76,SWISSW!$J:$J,MATCHUP!BA$1,SWISSW!$F:$F,"Draw")+COUNTIFS(SWISSW!$I:$I,MATCHUP!BA$1,SWISSW!$J:$J,MATCHUP!$A76)-COUNTIFS(SWISSW!$I:$I,MATCHUP!BA$1,SWISSW!$J:$J,MATCHUP!$A76,SWISSW!$F:$F,"Draw")),"-")</f>
        <v>-</v>
      </c>
      <c r="BB76" s="5" t="str">
        <f ca="1">IFERROR((COUNTIFS(SWISSW!$I:$I,MATCHUP!$A76,SWISSW!$J:$J,MATCHUP!BB$1,SWISSW!$F:$F,"Won")+COUNTIFS(SWISSW!$I:$I,MATCHUP!BB$1,SWISSW!$J:$J,MATCHUP!$A76,SWISSW!$F:$F,"Lost"))/(COUNTIFS(SWISSW!$I:$I,MATCHUP!$A76,SWISSW!$J:$J,MATCHUP!BB$1)-COUNTIFS(SWISSW!$I:$I,MATCHUP!$A76,SWISSW!$J:$J,MATCHUP!BB$1,SWISSW!$F:$F,"Draw")+COUNTIFS(SWISSW!$I:$I,MATCHUP!BB$1,SWISSW!$J:$J,MATCHUP!$A76)-COUNTIFS(SWISSW!$I:$I,MATCHUP!BB$1,SWISSW!$J:$J,MATCHUP!$A76,SWISSW!$F:$F,"Draw")),"-")</f>
        <v>-</v>
      </c>
      <c r="BC76" s="5" t="str">
        <f ca="1">IFERROR((COUNTIFS(SWISSW!$I:$I,MATCHUP!$A76,SWISSW!$J:$J,MATCHUP!BC$1,SWISSW!$F:$F,"Won")+COUNTIFS(SWISSW!$I:$I,MATCHUP!BC$1,SWISSW!$J:$J,MATCHUP!$A76,SWISSW!$F:$F,"Lost"))/(COUNTIFS(SWISSW!$I:$I,MATCHUP!$A76,SWISSW!$J:$J,MATCHUP!BC$1)-COUNTIFS(SWISSW!$I:$I,MATCHUP!$A76,SWISSW!$J:$J,MATCHUP!BC$1,SWISSW!$F:$F,"Draw")+COUNTIFS(SWISSW!$I:$I,MATCHUP!BC$1,SWISSW!$J:$J,MATCHUP!$A76)-COUNTIFS(SWISSW!$I:$I,MATCHUP!BC$1,SWISSW!$J:$J,MATCHUP!$A76,SWISSW!$F:$F,"Draw")),"-")</f>
        <v>-</v>
      </c>
      <c r="BD76" s="5" t="str">
        <f ca="1">IFERROR((COUNTIFS(SWISSW!$I:$I,MATCHUP!$A76,SWISSW!$J:$J,MATCHUP!BD$1,SWISSW!$F:$F,"Won")+COUNTIFS(SWISSW!$I:$I,MATCHUP!BD$1,SWISSW!$J:$J,MATCHUP!$A76,SWISSW!$F:$F,"Lost"))/(COUNTIFS(SWISSW!$I:$I,MATCHUP!$A76,SWISSW!$J:$J,MATCHUP!BD$1)-COUNTIFS(SWISSW!$I:$I,MATCHUP!$A76,SWISSW!$J:$J,MATCHUP!BD$1,SWISSW!$F:$F,"Draw")+COUNTIFS(SWISSW!$I:$I,MATCHUP!BD$1,SWISSW!$J:$J,MATCHUP!$A76)-COUNTIFS(SWISSW!$I:$I,MATCHUP!BD$1,SWISSW!$J:$J,MATCHUP!$A76,SWISSW!$F:$F,"Draw")),"-")</f>
        <v>-</v>
      </c>
      <c r="BE76" s="5" t="str">
        <f ca="1">IFERROR((COUNTIFS(SWISSW!$I:$I,MATCHUP!$A76,SWISSW!$J:$J,MATCHUP!BE$1,SWISSW!$F:$F,"Won")+COUNTIFS(SWISSW!$I:$I,MATCHUP!BE$1,SWISSW!$J:$J,MATCHUP!$A76,SWISSW!$F:$F,"Lost"))/(COUNTIFS(SWISSW!$I:$I,MATCHUP!$A76,SWISSW!$J:$J,MATCHUP!BE$1)-COUNTIFS(SWISSW!$I:$I,MATCHUP!$A76,SWISSW!$J:$J,MATCHUP!BE$1,SWISSW!$F:$F,"Draw")+COUNTIFS(SWISSW!$I:$I,MATCHUP!BE$1,SWISSW!$J:$J,MATCHUP!$A76)-COUNTIFS(SWISSW!$I:$I,MATCHUP!BE$1,SWISSW!$J:$J,MATCHUP!$A76,SWISSW!$F:$F,"Draw")),"-")</f>
        <v>-</v>
      </c>
      <c r="BF76" s="5" t="str">
        <f ca="1">IFERROR((COUNTIFS(SWISSW!$I:$I,MATCHUP!$A76,SWISSW!$J:$J,MATCHUP!BF$1,SWISSW!$F:$F,"Won")+COUNTIFS(SWISSW!$I:$I,MATCHUP!BF$1,SWISSW!$J:$J,MATCHUP!$A76,SWISSW!$F:$F,"Lost"))/(COUNTIFS(SWISSW!$I:$I,MATCHUP!$A76,SWISSW!$J:$J,MATCHUP!BF$1)-COUNTIFS(SWISSW!$I:$I,MATCHUP!$A76,SWISSW!$J:$J,MATCHUP!BF$1,SWISSW!$F:$F,"Draw")+COUNTIFS(SWISSW!$I:$I,MATCHUP!BF$1,SWISSW!$J:$J,MATCHUP!$A76)-COUNTIFS(SWISSW!$I:$I,MATCHUP!BF$1,SWISSW!$J:$J,MATCHUP!$A76,SWISSW!$F:$F,"Draw")),"-")</f>
        <v>-</v>
      </c>
      <c r="BG76" s="5" t="str">
        <f ca="1">IFERROR((COUNTIFS(SWISSW!$I:$I,MATCHUP!$A76,SWISSW!$J:$J,MATCHUP!BG$1,SWISSW!$F:$F,"Won")+COUNTIFS(SWISSW!$I:$I,MATCHUP!BG$1,SWISSW!$J:$J,MATCHUP!$A76,SWISSW!$F:$F,"Lost"))/(COUNTIFS(SWISSW!$I:$I,MATCHUP!$A76,SWISSW!$J:$J,MATCHUP!BG$1)-COUNTIFS(SWISSW!$I:$I,MATCHUP!$A76,SWISSW!$J:$J,MATCHUP!BG$1,SWISSW!$F:$F,"Draw")+COUNTIFS(SWISSW!$I:$I,MATCHUP!BG$1,SWISSW!$J:$J,MATCHUP!$A76)-COUNTIFS(SWISSW!$I:$I,MATCHUP!BG$1,SWISSW!$J:$J,MATCHUP!$A76,SWISSW!$F:$F,"Draw")),"-")</f>
        <v>-</v>
      </c>
      <c r="BH76" s="5" t="str">
        <f ca="1">IFERROR((COUNTIFS(SWISSW!$I:$I,MATCHUP!$A76,SWISSW!$J:$J,MATCHUP!BH$1,SWISSW!$F:$F,"Won")+COUNTIFS(SWISSW!$I:$I,MATCHUP!BH$1,SWISSW!$J:$J,MATCHUP!$A76,SWISSW!$F:$F,"Lost"))/(COUNTIFS(SWISSW!$I:$I,MATCHUP!$A76,SWISSW!$J:$J,MATCHUP!BH$1)-COUNTIFS(SWISSW!$I:$I,MATCHUP!$A76,SWISSW!$J:$J,MATCHUP!BH$1,SWISSW!$F:$F,"Draw")+COUNTIFS(SWISSW!$I:$I,MATCHUP!BH$1,SWISSW!$J:$J,MATCHUP!$A76)-COUNTIFS(SWISSW!$I:$I,MATCHUP!BH$1,SWISSW!$J:$J,MATCHUP!$A76,SWISSW!$F:$F,"Draw")),"-")</f>
        <v>-</v>
      </c>
      <c r="BI76" s="5" t="str">
        <f ca="1">IFERROR((COUNTIFS(SWISSW!$I:$I,MATCHUP!$A76,SWISSW!$J:$J,MATCHUP!BI$1,SWISSW!$F:$F,"Won")+COUNTIFS(SWISSW!$I:$I,MATCHUP!BI$1,SWISSW!$J:$J,MATCHUP!$A76,SWISSW!$F:$F,"Lost"))/(COUNTIFS(SWISSW!$I:$I,MATCHUP!$A76,SWISSW!$J:$J,MATCHUP!BI$1)-COUNTIFS(SWISSW!$I:$I,MATCHUP!$A76,SWISSW!$J:$J,MATCHUP!BI$1,SWISSW!$F:$F,"Draw")+COUNTIFS(SWISSW!$I:$I,MATCHUP!BI$1,SWISSW!$J:$J,MATCHUP!$A76)-COUNTIFS(SWISSW!$I:$I,MATCHUP!BI$1,SWISSW!$J:$J,MATCHUP!$A76,SWISSW!$F:$F,"Draw")),"-")</f>
        <v>-</v>
      </c>
      <c r="BJ76" s="5" t="str">
        <f ca="1">IFERROR((COUNTIFS(SWISSW!$I:$I,MATCHUP!$A76,SWISSW!$J:$J,MATCHUP!BJ$1,SWISSW!$F:$F,"Won")+COUNTIFS(SWISSW!$I:$I,MATCHUP!BJ$1,SWISSW!$J:$J,MATCHUP!$A76,SWISSW!$F:$F,"Lost"))/(COUNTIFS(SWISSW!$I:$I,MATCHUP!$A76,SWISSW!$J:$J,MATCHUP!BJ$1)-COUNTIFS(SWISSW!$I:$I,MATCHUP!$A76,SWISSW!$J:$J,MATCHUP!BJ$1,SWISSW!$F:$F,"Draw")+COUNTIFS(SWISSW!$I:$I,MATCHUP!BJ$1,SWISSW!$J:$J,MATCHUP!$A76)-COUNTIFS(SWISSW!$I:$I,MATCHUP!BJ$1,SWISSW!$J:$J,MATCHUP!$A76,SWISSW!$F:$F,"Draw")),"-")</f>
        <v>-</v>
      </c>
      <c r="BK76" s="5" t="str">
        <f ca="1">IFERROR((COUNTIFS(SWISSW!$I:$I,MATCHUP!$A76,SWISSW!$J:$J,MATCHUP!BK$1,SWISSW!$F:$F,"Won")+COUNTIFS(SWISSW!$I:$I,MATCHUP!BK$1,SWISSW!$J:$J,MATCHUP!$A76,SWISSW!$F:$F,"Lost"))/(COUNTIFS(SWISSW!$I:$I,MATCHUP!$A76,SWISSW!$J:$J,MATCHUP!BK$1)-COUNTIFS(SWISSW!$I:$I,MATCHUP!$A76,SWISSW!$J:$J,MATCHUP!BK$1,SWISSW!$F:$F,"Draw")+COUNTIFS(SWISSW!$I:$I,MATCHUP!BK$1,SWISSW!$J:$J,MATCHUP!$A76)-COUNTIFS(SWISSW!$I:$I,MATCHUP!BK$1,SWISSW!$J:$J,MATCHUP!$A76,SWISSW!$F:$F,"Draw")),"-")</f>
        <v>-</v>
      </c>
      <c r="BL76" s="5" t="str">
        <f ca="1">IFERROR((COUNTIFS(SWISSW!$I:$I,MATCHUP!$A76,SWISSW!$J:$J,MATCHUP!BL$1,SWISSW!$F:$F,"Won")+COUNTIFS(SWISSW!$I:$I,MATCHUP!BL$1,SWISSW!$J:$J,MATCHUP!$A76,SWISSW!$F:$F,"Lost"))/(COUNTIFS(SWISSW!$I:$I,MATCHUP!$A76,SWISSW!$J:$J,MATCHUP!BL$1)-COUNTIFS(SWISSW!$I:$I,MATCHUP!$A76,SWISSW!$J:$J,MATCHUP!BL$1,SWISSW!$F:$F,"Draw")+COUNTIFS(SWISSW!$I:$I,MATCHUP!BL$1,SWISSW!$J:$J,MATCHUP!$A76)-COUNTIFS(SWISSW!$I:$I,MATCHUP!BL$1,SWISSW!$J:$J,MATCHUP!$A76,SWISSW!$F:$F,"Draw")),"-")</f>
        <v>-</v>
      </c>
      <c r="BM76" s="5" t="str">
        <f ca="1">IFERROR((COUNTIFS(SWISSW!$I:$I,MATCHUP!$A76,SWISSW!$J:$J,MATCHUP!BM$1,SWISSW!$F:$F,"Won")+COUNTIFS(SWISSW!$I:$I,MATCHUP!BM$1,SWISSW!$J:$J,MATCHUP!$A76,SWISSW!$F:$F,"Lost"))/(COUNTIFS(SWISSW!$I:$I,MATCHUP!$A76,SWISSW!$J:$J,MATCHUP!BM$1)-COUNTIFS(SWISSW!$I:$I,MATCHUP!$A76,SWISSW!$J:$J,MATCHUP!BM$1,SWISSW!$F:$F,"Draw")+COUNTIFS(SWISSW!$I:$I,MATCHUP!BM$1,SWISSW!$J:$J,MATCHUP!$A76)-COUNTIFS(SWISSW!$I:$I,MATCHUP!BM$1,SWISSW!$J:$J,MATCHUP!$A76,SWISSW!$F:$F,"Draw")),"-")</f>
        <v>-</v>
      </c>
      <c r="BN76" s="5" t="str">
        <f ca="1">IFERROR((COUNTIFS(SWISSW!$I:$I,MATCHUP!$A76,SWISSW!$J:$J,MATCHUP!BN$1,SWISSW!$F:$F,"Won")+COUNTIFS(SWISSW!$I:$I,MATCHUP!BN$1,SWISSW!$J:$J,MATCHUP!$A76,SWISSW!$F:$F,"Lost"))/(COUNTIFS(SWISSW!$I:$I,MATCHUP!$A76,SWISSW!$J:$J,MATCHUP!BN$1)-COUNTIFS(SWISSW!$I:$I,MATCHUP!$A76,SWISSW!$J:$J,MATCHUP!BN$1,SWISSW!$F:$F,"Draw")+COUNTIFS(SWISSW!$I:$I,MATCHUP!BN$1,SWISSW!$J:$J,MATCHUP!$A76)-COUNTIFS(SWISSW!$I:$I,MATCHUP!BN$1,SWISSW!$J:$J,MATCHUP!$A76,SWISSW!$F:$F,"Draw")),"-")</f>
        <v>-</v>
      </c>
      <c r="BO76" s="5" t="str">
        <f ca="1">IFERROR((COUNTIFS(SWISSW!$I:$I,MATCHUP!$A76,SWISSW!$J:$J,MATCHUP!BO$1,SWISSW!$F:$F,"Won")+COUNTIFS(SWISSW!$I:$I,MATCHUP!BO$1,SWISSW!$J:$J,MATCHUP!$A76,SWISSW!$F:$F,"Lost"))/(COUNTIFS(SWISSW!$I:$I,MATCHUP!$A76,SWISSW!$J:$J,MATCHUP!BO$1)-COUNTIFS(SWISSW!$I:$I,MATCHUP!$A76,SWISSW!$J:$J,MATCHUP!BO$1,SWISSW!$F:$F,"Draw")+COUNTIFS(SWISSW!$I:$I,MATCHUP!BO$1,SWISSW!$J:$J,MATCHUP!$A76)-COUNTIFS(SWISSW!$I:$I,MATCHUP!BO$1,SWISSW!$J:$J,MATCHUP!$A76,SWISSW!$F:$F,"Draw")),"-")</f>
        <v>-</v>
      </c>
      <c r="BP76" s="5" t="str">
        <f ca="1">IFERROR((COUNTIFS(SWISSW!$I:$I,MATCHUP!$A76,SWISSW!$J:$J,MATCHUP!BP$1,SWISSW!$F:$F,"Won")+COUNTIFS(SWISSW!$I:$I,MATCHUP!BP$1,SWISSW!$J:$J,MATCHUP!$A76,SWISSW!$F:$F,"Lost"))/(COUNTIFS(SWISSW!$I:$I,MATCHUP!$A76,SWISSW!$J:$J,MATCHUP!BP$1)-COUNTIFS(SWISSW!$I:$I,MATCHUP!$A76,SWISSW!$J:$J,MATCHUP!BP$1,SWISSW!$F:$F,"Draw")+COUNTIFS(SWISSW!$I:$I,MATCHUP!BP$1,SWISSW!$J:$J,MATCHUP!$A76)-COUNTIFS(SWISSW!$I:$I,MATCHUP!BP$1,SWISSW!$J:$J,MATCHUP!$A76,SWISSW!$F:$F,"Draw")),"-")</f>
        <v>-</v>
      </c>
      <c r="BQ76" s="5" t="str">
        <f ca="1">IFERROR((COUNTIFS(SWISSW!$I:$I,MATCHUP!$A76,SWISSW!$J:$J,MATCHUP!BQ$1,SWISSW!$F:$F,"Won")+COUNTIFS(SWISSW!$I:$I,MATCHUP!BQ$1,SWISSW!$J:$J,MATCHUP!$A76,SWISSW!$F:$F,"Lost"))/(COUNTIFS(SWISSW!$I:$I,MATCHUP!$A76,SWISSW!$J:$J,MATCHUP!BQ$1)-COUNTIFS(SWISSW!$I:$I,MATCHUP!$A76,SWISSW!$J:$J,MATCHUP!BQ$1,SWISSW!$F:$F,"Draw")+COUNTIFS(SWISSW!$I:$I,MATCHUP!BQ$1,SWISSW!$J:$J,MATCHUP!$A76)-COUNTIFS(SWISSW!$I:$I,MATCHUP!BQ$1,SWISSW!$J:$J,MATCHUP!$A76,SWISSW!$F:$F,"Draw")),"-")</f>
        <v>-</v>
      </c>
      <c r="BR76" s="5" t="str">
        <f ca="1">IFERROR((COUNTIFS(SWISSW!$I:$I,MATCHUP!$A76,SWISSW!$J:$J,MATCHUP!BR$1,SWISSW!$F:$F,"Won")+COUNTIFS(SWISSW!$I:$I,MATCHUP!BR$1,SWISSW!$J:$J,MATCHUP!$A76,SWISSW!$F:$F,"Lost"))/(COUNTIFS(SWISSW!$I:$I,MATCHUP!$A76,SWISSW!$J:$J,MATCHUP!BR$1)-COUNTIFS(SWISSW!$I:$I,MATCHUP!$A76,SWISSW!$J:$J,MATCHUP!BR$1,SWISSW!$F:$F,"Draw")+COUNTIFS(SWISSW!$I:$I,MATCHUP!BR$1,SWISSW!$J:$J,MATCHUP!$A76)-COUNTIFS(SWISSW!$I:$I,MATCHUP!BR$1,SWISSW!$J:$J,MATCHUP!$A76,SWISSW!$F:$F,"Draw")),"-")</f>
        <v>-</v>
      </c>
      <c r="BS76" s="5" t="str">
        <f ca="1">IFERROR((COUNTIFS(SWISSW!$I:$I,MATCHUP!$A76,SWISSW!$J:$J,MATCHUP!BS$1,SWISSW!$F:$F,"Won")+COUNTIFS(SWISSW!$I:$I,MATCHUP!BS$1,SWISSW!$J:$J,MATCHUP!$A76,SWISSW!$F:$F,"Lost"))/(COUNTIFS(SWISSW!$I:$I,MATCHUP!$A76,SWISSW!$J:$J,MATCHUP!BS$1)-COUNTIFS(SWISSW!$I:$I,MATCHUP!$A76,SWISSW!$J:$J,MATCHUP!BS$1,SWISSW!$F:$F,"Draw")+COUNTIFS(SWISSW!$I:$I,MATCHUP!BS$1,SWISSW!$J:$J,MATCHUP!$A76)-COUNTIFS(SWISSW!$I:$I,MATCHUP!BS$1,SWISSW!$J:$J,MATCHUP!$A76,SWISSW!$F:$F,"Draw")),"-")</f>
        <v>-</v>
      </c>
      <c r="BT76" s="5" t="str">
        <f ca="1">IFERROR((COUNTIFS(SWISSW!$I:$I,MATCHUP!$A76,SWISSW!$J:$J,MATCHUP!BT$1,SWISSW!$F:$F,"Won")+COUNTIFS(SWISSW!$I:$I,MATCHUP!BT$1,SWISSW!$J:$J,MATCHUP!$A76,SWISSW!$F:$F,"Lost"))/(COUNTIFS(SWISSW!$I:$I,MATCHUP!$A76,SWISSW!$J:$J,MATCHUP!BT$1)-COUNTIFS(SWISSW!$I:$I,MATCHUP!$A76,SWISSW!$J:$J,MATCHUP!BT$1,SWISSW!$F:$F,"Draw")+COUNTIFS(SWISSW!$I:$I,MATCHUP!BT$1,SWISSW!$J:$J,MATCHUP!$A76)-COUNTIFS(SWISSW!$I:$I,MATCHUP!BT$1,SWISSW!$J:$J,MATCHUP!$A76,SWISSW!$F:$F,"Draw")),"-")</f>
        <v>-</v>
      </c>
      <c r="BU76" s="5" t="str">
        <f ca="1">IFERROR((COUNTIFS(SWISSW!$I:$I,MATCHUP!$A76,SWISSW!$J:$J,MATCHUP!BU$1,SWISSW!$F:$F,"Won")+COUNTIFS(SWISSW!$I:$I,MATCHUP!BU$1,SWISSW!$J:$J,MATCHUP!$A76,SWISSW!$F:$F,"Lost"))/(COUNTIFS(SWISSW!$I:$I,MATCHUP!$A76,SWISSW!$J:$J,MATCHUP!BU$1)-COUNTIFS(SWISSW!$I:$I,MATCHUP!$A76,SWISSW!$J:$J,MATCHUP!BU$1,SWISSW!$F:$F,"Draw")+COUNTIFS(SWISSW!$I:$I,MATCHUP!BU$1,SWISSW!$J:$J,MATCHUP!$A76)-COUNTIFS(SWISSW!$I:$I,MATCHUP!BU$1,SWISSW!$J:$J,MATCHUP!$A76,SWISSW!$F:$F,"Draw")),"-")</f>
        <v>-</v>
      </c>
      <c r="BV76" s="5" t="str">
        <f ca="1">IFERROR((COUNTIFS(SWISSW!$I:$I,MATCHUP!$A76,SWISSW!$J:$J,MATCHUP!BV$1,SWISSW!$F:$F,"Won")+COUNTIFS(SWISSW!$I:$I,MATCHUP!BV$1,SWISSW!$J:$J,MATCHUP!$A76,SWISSW!$F:$F,"Lost"))/(COUNTIFS(SWISSW!$I:$I,MATCHUP!$A76,SWISSW!$J:$J,MATCHUP!BV$1)-COUNTIFS(SWISSW!$I:$I,MATCHUP!$A76,SWISSW!$J:$J,MATCHUP!BV$1,SWISSW!$F:$F,"Draw")+COUNTIFS(SWISSW!$I:$I,MATCHUP!BV$1,SWISSW!$J:$J,MATCHUP!$A76)-COUNTIFS(SWISSW!$I:$I,MATCHUP!BV$1,SWISSW!$J:$J,MATCHUP!$A76,SWISSW!$F:$F,"Draw")),"-")</f>
        <v>-</v>
      </c>
      <c r="BW76" s="5" t="str">
        <f ca="1">IFERROR((COUNTIFS(SWISSW!$I:$I,MATCHUP!$A76,SWISSW!$J:$J,MATCHUP!BW$1,SWISSW!$F:$F,"Won")+COUNTIFS(SWISSW!$I:$I,MATCHUP!BW$1,SWISSW!$J:$J,MATCHUP!$A76,SWISSW!$F:$F,"Lost"))/(COUNTIFS(SWISSW!$I:$I,MATCHUP!$A76,SWISSW!$J:$J,MATCHUP!BW$1)-COUNTIFS(SWISSW!$I:$I,MATCHUP!$A76,SWISSW!$J:$J,MATCHUP!BW$1,SWISSW!$F:$F,"Draw")+COUNTIFS(SWISSW!$I:$I,MATCHUP!BW$1,SWISSW!$J:$J,MATCHUP!$A76)-COUNTIFS(SWISSW!$I:$I,MATCHUP!BW$1,SWISSW!$J:$J,MATCHUP!$A76,SWISSW!$F:$F,"Draw")),"-")</f>
        <v>-</v>
      </c>
      <c r="BX76" s="5" t="str">
        <f ca="1">IFERROR((COUNTIFS(SWISSW!$I:$I,MATCHUP!$A76,SWISSW!$J:$J,MATCHUP!BX$1,SWISSW!$F:$F,"Won")+COUNTIFS(SWISSW!$I:$I,MATCHUP!BX$1,SWISSW!$J:$J,MATCHUP!$A76,SWISSW!$F:$F,"Lost"))/(COUNTIFS(SWISSW!$I:$I,MATCHUP!$A76,SWISSW!$J:$J,MATCHUP!BX$1)-COUNTIFS(SWISSW!$I:$I,MATCHUP!$A76,SWISSW!$J:$J,MATCHUP!BX$1,SWISSW!$F:$F,"Draw")+COUNTIFS(SWISSW!$I:$I,MATCHUP!BX$1,SWISSW!$J:$J,MATCHUP!$A76)-COUNTIFS(SWISSW!$I:$I,MATCHUP!BX$1,SWISSW!$J:$J,MATCHUP!$A76,SWISSW!$F:$F,"Draw")),"-")</f>
        <v>-</v>
      </c>
      <c r="BY76" s="5" t="str">
        <f ca="1">IFERROR((COUNTIFS(SWISSW!$I:$I,MATCHUP!$A76,SWISSW!$J:$J,MATCHUP!BY$1,SWISSW!$F:$F,"Won")+COUNTIFS(SWISSW!$I:$I,MATCHUP!BY$1,SWISSW!$J:$J,MATCHUP!$A76,SWISSW!$F:$F,"Lost"))/(COUNTIFS(SWISSW!$I:$I,MATCHUP!$A76,SWISSW!$J:$J,MATCHUP!BY$1)-COUNTIFS(SWISSW!$I:$I,MATCHUP!$A76,SWISSW!$J:$J,MATCHUP!BY$1,SWISSW!$F:$F,"Draw")+COUNTIFS(SWISSW!$I:$I,MATCHUP!BY$1,SWISSW!$J:$J,MATCHUP!$A76)-COUNTIFS(SWISSW!$I:$I,MATCHUP!BY$1,SWISSW!$J:$J,MATCHUP!$A76,SWISSW!$F:$F,"Draw")),"-")</f>
        <v>-</v>
      </c>
      <c r="BZ76" s="5" t="str">
        <f ca="1">IFERROR((COUNTIFS(SWISSW!$I:$I,MATCHUP!$A76,SWISSW!$J:$J,MATCHUP!BZ$1,SWISSW!$F:$F,"Won")+COUNTIFS(SWISSW!$I:$I,MATCHUP!BZ$1,SWISSW!$J:$J,MATCHUP!$A76,SWISSW!$F:$F,"Lost"))/(COUNTIFS(SWISSW!$I:$I,MATCHUP!$A76,SWISSW!$J:$J,MATCHUP!BZ$1)-COUNTIFS(SWISSW!$I:$I,MATCHUP!$A76,SWISSW!$J:$J,MATCHUP!BZ$1,SWISSW!$F:$F,"Draw")+COUNTIFS(SWISSW!$I:$I,MATCHUP!BZ$1,SWISSW!$J:$J,MATCHUP!$A76)-COUNTIFS(SWISSW!$I:$I,MATCHUP!BZ$1,SWISSW!$J:$J,MATCHUP!$A76,SWISSW!$F:$F,"Draw")),"-")</f>
        <v>-</v>
      </c>
      <c r="CA76" s="5" t="str">
        <f ca="1">IFERROR((COUNTIFS(SWISSW!$I:$I,MATCHUP!$A76,SWISSW!$J:$J,MATCHUP!CA$1,SWISSW!$F:$F,"Won")+COUNTIFS(SWISSW!$I:$I,MATCHUP!CA$1,SWISSW!$J:$J,MATCHUP!$A76,SWISSW!$F:$F,"Lost"))/(COUNTIFS(SWISSW!$I:$I,MATCHUP!$A76,SWISSW!$J:$J,MATCHUP!CA$1)-COUNTIFS(SWISSW!$I:$I,MATCHUP!$A76,SWISSW!$J:$J,MATCHUP!CA$1,SWISSW!$F:$F,"Draw")+COUNTIFS(SWISSW!$I:$I,MATCHUP!CA$1,SWISSW!$J:$J,MATCHUP!$A76)-COUNTIFS(SWISSW!$I:$I,MATCHUP!CA$1,SWISSW!$J:$J,MATCHUP!$A76,SWISSW!$F:$F,"Draw")),"-")</f>
        <v>-</v>
      </c>
      <c r="CB76" s="5" t="str">
        <f ca="1">IFERROR((COUNTIFS(SWISSW!$I:$I,MATCHUP!$A76,SWISSW!$J:$J,MATCHUP!CB$1,SWISSW!$F:$F,"Won")+COUNTIFS(SWISSW!$I:$I,MATCHUP!CB$1,SWISSW!$J:$J,MATCHUP!$A76,SWISSW!$F:$F,"Lost"))/(COUNTIFS(SWISSW!$I:$I,MATCHUP!$A76,SWISSW!$J:$J,MATCHUP!CB$1)-COUNTIFS(SWISSW!$I:$I,MATCHUP!$A76,SWISSW!$J:$J,MATCHUP!CB$1,SWISSW!$F:$F,"Draw")+COUNTIFS(SWISSW!$I:$I,MATCHUP!CB$1,SWISSW!$J:$J,MATCHUP!$A76)-COUNTIFS(SWISSW!$I:$I,MATCHUP!CB$1,SWISSW!$J:$J,MATCHUP!$A76,SWISSW!$F:$F,"Draw")),"-")</f>
        <v>-</v>
      </c>
      <c r="CC76" s="5" t="str">
        <f ca="1">IFERROR((COUNTIFS(SWISSW!$I:$I,MATCHUP!$A76,SWISSW!$J:$J,MATCHUP!CC$1,SWISSW!$F:$F,"Won")+COUNTIFS(SWISSW!$I:$I,MATCHUP!CC$1,SWISSW!$J:$J,MATCHUP!$A76,SWISSW!$F:$F,"Lost"))/(COUNTIFS(SWISSW!$I:$I,MATCHUP!$A76,SWISSW!$J:$J,MATCHUP!CC$1)-COUNTIFS(SWISSW!$I:$I,MATCHUP!$A76,SWISSW!$J:$J,MATCHUP!CC$1,SWISSW!$F:$F,"Draw")+COUNTIFS(SWISSW!$I:$I,MATCHUP!CC$1,SWISSW!$J:$J,MATCHUP!$A76)-COUNTIFS(SWISSW!$I:$I,MATCHUP!CC$1,SWISSW!$J:$J,MATCHUP!$A76,SWISSW!$F:$F,"Draw")),"-")</f>
        <v>-</v>
      </c>
      <c r="CD76" s="5" t="str">
        <f ca="1">IFERROR((COUNTIFS(SWISSW!$I:$I,MATCHUP!$A76,SWISSW!$J:$J,MATCHUP!CD$1,SWISSW!$F:$F,"Won")+COUNTIFS(SWISSW!$I:$I,MATCHUP!CD$1,SWISSW!$J:$J,MATCHUP!$A76,SWISSW!$F:$F,"Lost"))/(COUNTIFS(SWISSW!$I:$I,MATCHUP!$A76,SWISSW!$J:$J,MATCHUP!CD$1)-COUNTIFS(SWISSW!$I:$I,MATCHUP!$A76,SWISSW!$J:$J,MATCHUP!CD$1,SWISSW!$F:$F,"Draw")+COUNTIFS(SWISSW!$I:$I,MATCHUP!CD$1,SWISSW!$J:$J,MATCHUP!$A76)-COUNTIFS(SWISSW!$I:$I,MATCHUP!CD$1,SWISSW!$J:$J,MATCHUP!$A76,SWISSW!$F:$F,"Draw")),"-")</f>
        <v>-</v>
      </c>
      <c r="CE76" s="5" t="str">
        <f ca="1">IFERROR((COUNTIFS(SWISSW!$I:$I,MATCHUP!$A76,SWISSW!$J:$J,MATCHUP!CE$1,SWISSW!$F:$F,"Won")+COUNTIFS(SWISSW!$I:$I,MATCHUP!CE$1,SWISSW!$J:$J,MATCHUP!$A76,SWISSW!$F:$F,"Lost"))/(COUNTIFS(SWISSW!$I:$I,MATCHUP!$A76,SWISSW!$J:$J,MATCHUP!CE$1)-COUNTIFS(SWISSW!$I:$I,MATCHUP!$A76,SWISSW!$J:$J,MATCHUP!CE$1,SWISSW!$F:$F,"Draw")+COUNTIFS(SWISSW!$I:$I,MATCHUP!CE$1,SWISSW!$J:$J,MATCHUP!$A76)-COUNTIFS(SWISSW!$I:$I,MATCHUP!CE$1,SWISSW!$J:$J,MATCHUP!$A76,SWISSW!$F:$F,"Draw")),"-")</f>
        <v>-</v>
      </c>
      <c r="CF76" s="5" t="str">
        <f ca="1">IFERROR((COUNTIFS(SWISSW!$I:$I,MATCHUP!$A76,SWISSW!$J:$J,MATCHUP!CF$1,SWISSW!$F:$F,"Won")+COUNTIFS(SWISSW!$I:$I,MATCHUP!CF$1,SWISSW!$J:$J,MATCHUP!$A76,SWISSW!$F:$F,"Lost"))/(COUNTIFS(SWISSW!$I:$I,MATCHUP!$A76,SWISSW!$J:$J,MATCHUP!CF$1)-COUNTIFS(SWISSW!$I:$I,MATCHUP!$A76,SWISSW!$J:$J,MATCHUP!CF$1,SWISSW!$F:$F,"Draw")+COUNTIFS(SWISSW!$I:$I,MATCHUP!CF$1,SWISSW!$J:$J,MATCHUP!$A76)-COUNTIFS(SWISSW!$I:$I,MATCHUP!CF$1,SWISSW!$J:$J,MATCHUP!$A76,SWISSW!$F:$F,"Draw")),"-")</f>
        <v>-</v>
      </c>
      <c r="CG76" s="5" t="str">
        <f ca="1">IFERROR((COUNTIFS(SWISSW!$I:$I,MATCHUP!$A76,SWISSW!$J:$J,MATCHUP!CG$1,SWISSW!$F:$F,"Won")+COUNTIFS(SWISSW!$I:$I,MATCHUP!CG$1,SWISSW!$J:$J,MATCHUP!$A76,SWISSW!$F:$F,"Lost"))/(COUNTIFS(SWISSW!$I:$I,MATCHUP!$A76,SWISSW!$J:$J,MATCHUP!CG$1)-COUNTIFS(SWISSW!$I:$I,MATCHUP!$A76,SWISSW!$J:$J,MATCHUP!CG$1,SWISSW!$F:$F,"Draw")+COUNTIFS(SWISSW!$I:$I,MATCHUP!CG$1,SWISSW!$J:$J,MATCHUP!$A76)-COUNTIFS(SWISSW!$I:$I,MATCHUP!CG$1,SWISSW!$J:$J,MATCHUP!$A76,SWISSW!$F:$F,"Draw")),"-")</f>
        <v>-</v>
      </c>
      <c r="CH76" s="5" t="str">
        <f ca="1">IFERROR((COUNTIFS(SWISSW!$I:$I,MATCHUP!$A76,SWISSW!$J:$J,MATCHUP!CH$1,SWISSW!$F:$F,"Won")+COUNTIFS(SWISSW!$I:$I,MATCHUP!CH$1,SWISSW!$J:$J,MATCHUP!$A76,SWISSW!$F:$F,"Lost"))/(COUNTIFS(SWISSW!$I:$I,MATCHUP!$A76,SWISSW!$J:$J,MATCHUP!CH$1)-COUNTIFS(SWISSW!$I:$I,MATCHUP!$A76,SWISSW!$J:$J,MATCHUP!CH$1,SWISSW!$F:$F,"Draw")+COUNTIFS(SWISSW!$I:$I,MATCHUP!CH$1,SWISSW!$J:$J,MATCHUP!$A76)-COUNTIFS(SWISSW!$I:$I,MATCHUP!CH$1,SWISSW!$J:$J,MATCHUP!$A76,SWISSW!$F:$F,"Draw")),"-")</f>
        <v>-</v>
      </c>
      <c r="CI76" s="5" t="str">
        <f ca="1">IFERROR((COUNTIFS(SWISSW!$I:$I,MATCHUP!$A76,SWISSW!$J:$J,MATCHUP!CI$1,SWISSW!$F:$F,"Won")+COUNTIFS(SWISSW!$I:$I,MATCHUP!CI$1,SWISSW!$J:$J,MATCHUP!$A76,SWISSW!$F:$F,"Lost"))/(COUNTIFS(SWISSW!$I:$I,MATCHUP!$A76,SWISSW!$J:$J,MATCHUP!CI$1)-COUNTIFS(SWISSW!$I:$I,MATCHUP!$A76,SWISSW!$J:$J,MATCHUP!CI$1,SWISSW!$F:$F,"Draw")+COUNTIFS(SWISSW!$I:$I,MATCHUP!CI$1,SWISSW!$J:$J,MATCHUP!$A76)-COUNTIFS(SWISSW!$I:$I,MATCHUP!CI$1,SWISSW!$J:$J,MATCHUP!$A76,SWISSW!$F:$F,"Draw")),"-")</f>
        <v>-</v>
      </c>
      <c r="CJ76" s="5" t="str">
        <f ca="1">IFERROR((COUNTIFS(SWISSW!$I:$I,MATCHUP!$A76,SWISSW!$J:$J,MATCHUP!CJ$1,SWISSW!$F:$F,"Won")+COUNTIFS(SWISSW!$I:$I,MATCHUP!CJ$1,SWISSW!$J:$J,MATCHUP!$A76,SWISSW!$F:$F,"Lost"))/(COUNTIFS(SWISSW!$I:$I,MATCHUP!$A76,SWISSW!$J:$J,MATCHUP!CJ$1)-COUNTIFS(SWISSW!$I:$I,MATCHUP!$A76,SWISSW!$J:$J,MATCHUP!CJ$1,SWISSW!$F:$F,"Draw")+COUNTIFS(SWISSW!$I:$I,MATCHUP!CJ$1,SWISSW!$J:$J,MATCHUP!$A76)-COUNTIFS(SWISSW!$I:$I,MATCHUP!CJ$1,SWISSW!$J:$J,MATCHUP!$A76,SWISSW!$F:$F,"Draw")),"-")</f>
        <v>-</v>
      </c>
      <c r="CK76" s="5" t="str">
        <f ca="1">IFERROR((COUNTIFS(SWISSW!$I:$I,MATCHUP!$A76,SWISSW!$J:$J,MATCHUP!CK$1,SWISSW!$F:$F,"Won")+COUNTIFS(SWISSW!$I:$I,MATCHUP!CK$1,SWISSW!$J:$J,MATCHUP!$A76,SWISSW!$F:$F,"Lost"))/(COUNTIFS(SWISSW!$I:$I,MATCHUP!$A76,SWISSW!$J:$J,MATCHUP!CK$1)-COUNTIFS(SWISSW!$I:$I,MATCHUP!$A76,SWISSW!$J:$J,MATCHUP!CK$1,SWISSW!$F:$F,"Draw")+COUNTIFS(SWISSW!$I:$I,MATCHUP!CK$1,SWISSW!$J:$J,MATCHUP!$A76)-COUNTIFS(SWISSW!$I:$I,MATCHUP!CK$1,SWISSW!$J:$J,MATCHUP!$A76,SWISSW!$F:$F,"Draw")),"-")</f>
        <v>-</v>
      </c>
      <c r="CL76" s="5" t="str">
        <f ca="1">IFERROR((COUNTIFS(SWISSW!$I:$I,MATCHUP!$A76,SWISSW!$J:$J,MATCHUP!CL$1,SWISSW!$F:$F,"Won")+COUNTIFS(SWISSW!$I:$I,MATCHUP!CL$1,SWISSW!$J:$J,MATCHUP!$A76,SWISSW!$F:$F,"Lost"))/(COUNTIFS(SWISSW!$I:$I,MATCHUP!$A76,SWISSW!$J:$J,MATCHUP!CL$1)-COUNTIFS(SWISSW!$I:$I,MATCHUP!$A76,SWISSW!$J:$J,MATCHUP!CL$1,SWISSW!$F:$F,"Draw")+COUNTIFS(SWISSW!$I:$I,MATCHUP!CL$1,SWISSW!$J:$J,MATCHUP!$A76)-COUNTIFS(SWISSW!$I:$I,MATCHUP!CL$1,SWISSW!$J:$J,MATCHUP!$A76,SWISSW!$F:$F,"Draw")),"-")</f>
        <v>-</v>
      </c>
      <c r="CM76" s="5" t="str">
        <f ca="1">IFERROR((COUNTIFS(SWISSW!$I:$I,MATCHUP!$A76,SWISSW!$J:$J,MATCHUP!CM$1,SWISSW!$F:$F,"Won")+COUNTIFS(SWISSW!$I:$I,MATCHUP!CM$1,SWISSW!$J:$J,MATCHUP!$A76,SWISSW!$F:$F,"Lost"))/(COUNTIFS(SWISSW!$I:$I,MATCHUP!$A76,SWISSW!$J:$J,MATCHUP!CM$1)-COUNTIFS(SWISSW!$I:$I,MATCHUP!$A76,SWISSW!$J:$J,MATCHUP!CM$1,SWISSW!$F:$F,"Draw")+COUNTIFS(SWISSW!$I:$I,MATCHUP!CM$1,SWISSW!$J:$J,MATCHUP!$A76)-COUNTIFS(SWISSW!$I:$I,MATCHUP!CM$1,SWISSW!$J:$J,MATCHUP!$A76,SWISSW!$F:$F,"Draw")),"-")</f>
        <v>-</v>
      </c>
      <c r="CN76" s="5" t="str">
        <f ca="1">IFERROR((COUNTIFS(SWISSW!$I:$I,MATCHUP!$A76,SWISSW!$J:$J,MATCHUP!CN$1,SWISSW!$F:$F,"Won")+COUNTIFS(SWISSW!$I:$I,MATCHUP!CN$1,SWISSW!$J:$J,MATCHUP!$A76,SWISSW!$F:$F,"Lost"))/(COUNTIFS(SWISSW!$I:$I,MATCHUP!$A76,SWISSW!$J:$J,MATCHUP!CN$1)-COUNTIFS(SWISSW!$I:$I,MATCHUP!$A76,SWISSW!$J:$J,MATCHUP!CN$1,SWISSW!$F:$F,"Draw")+COUNTIFS(SWISSW!$I:$I,MATCHUP!CN$1,SWISSW!$J:$J,MATCHUP!$A76)-COUNTIFS(SWISSW!$I:$I,MATCHUP!CN$1,SWISSW!$J:$J,MATCHUP!$A76,SWISSW!$F:$F,"Draw")),"-")</f>
        <v>-</v>
      </c>
      <c r="CO76" s="5" t="str">
        <f ca="1">IFERROR((COUNTIFS(SWISSW!$I:$I,MATCHUP!$A76,SWISSW!$J:$J,MATCHUP!CO$1,SWISSW!$F:$F,"Won")+COUNTIFS(SWISSW!$I:$I,MATCHUP!CO$1,SWISSW!$J:$J,MATCHUP!$A76,SWISSW!$F:$F,"Lost"))/(COUNTIFS(SWISSW!$I:$I,MATCHUP!$A76,SWISSW!$J:$J,MATCHUP!CO$1)-COUNTIFS(SWISSW!$I:$I,MATCHUP!$A76,SWISSW!$J:$J,MATCHUP!CO$1,SWISSW!$F:$F,"Draw")+COUNTIFS(SWISSW!$I:$I,MATCHUP!CO$1,SWISSW!$J:$J,MATCHUP!$A76)-COUNTIFS(SWISSW!$I:$I,MATCHUP!CO$1,SWISSW!$J:$J,MATCHUP!$A76,SWISSW!$F:$F,"Draw")),"-")</f>
        <v>-</v>
      </c>
      <c r="CP76" s="5" t="str">
        <f ca="1">IFERROR((COUNTIFS(SWISSW!$I:$I,MATCHUP!$A76,SWISSW!$J:$J,MATCHUP!CP$1,SWISSW!$F:$F,"Won")+COUNTIFS(SWISSW!$I:$I,MATCHUP!CP$1,SWISSW!$J:$J,MATCHUP!$A76,SWISSW!$F:$F,"Lost"))/(COUNTIFS(SWISSW!$I:$I,MATCHUP!$A76,SWISSW!$J:$J,MATCHUP!CP$1)-COUNTIFS(SWISSW!$I:$I,MATCHUP!$A76,SWISSW!$J:$J,MATCHUP!CP$1,SWISSW!$F:$F,"Draw")+COUNTIFS(SWISSW!$I:$I,MATCHUP!CP$1,SWISSW!$J:$J,MATCHUP!$A76)-COUNTIFS(SWISSW!$I:$I,MATCHUP!CP$1,SWISSW!$J:$J,MATCHUP!$A76,SWISSW!$F:$F,"Draw")),"-")</f>
        <v>-</v>
      </c>
      <c r="CQ76" s="5" t="str">
        <f ca="1">IFERROR((COUNTIFS(SWISSW!$I:$I,MATCHUP!$A76,SWISSW!$J:$J,MATCHUP!CQ$1,SWISSW!$F:$F,"Won")+COUNTIFS(SWISSW!$I:$I,MATCHUP!CQ$1,SWISSW!$J:$J,MATCHUP!$A76,SWISSW!$F:$F,"Lost"))/(COUNTIFS(SWISSW!$I:$I,MATCHUP!$A76,SWISSW!$J:$J,MATCHUP!CQ$1)-COUNTIFS(SWISSW!$I:$I,MATCHUP!$A76,SWISSW!$J:$J,MATCHUP!CQ$1,SWISSW!$F:$F,"Draw")+COUNTIFS(SWISSW!$I:$I,MATCHUP!CQ$1,SWISSW!$J:$J,MATCHUP!$A76)-COUNTIFS(SWISSW!$I:$I,MATCHUP!CQ$1,SWISSW!$J:$J,MATCHUP!$A76,SWISSW!$F:$F,"Draw")),"-")</f>
        <v>-</v>
      </c>
      <c r="CR76" s="5" t="str">
        <f ca="1">IFERROR((COUNTIFS(SWISSW!$I:$I,MATCHUP!$A76,SWISSW!$J:$J,MATCHUP!CR$1,SWISSW!$F:$F,"Won")+COUNTIFS(SWISSW!$I:$I,MATCHUP!CR$1,SWISSW!$J:$J,MATCHUP!$A76,SWISSW!$F:$F,"Lost"))/(COUNTIFS(SWISSW!$I:$I,MATCHUP!$A76,SWISSW!$J:$J,MATCHUP!CR$1)-COUNTIFS(SWISSW!$I:$I,MATCHUP!$A76,SWISSW!$J:$J,MATCHUP!CR$1,SWISSW!$F:$F,"Draw")+COUNTIFS(SWISSW!$I:$I,MATCHUP!CR$1,SWISSW!$J:$J,MATCHUP!$A76)-COUNTIFS(SWISSW!$I:$I,MATCHUP!CR$1,SWISSW!$J:$J,MATCHUP!$A76,SWISSW!$F:$F,"Draw")),"-")</f>
        <v>-</v>
      </c>
      <c r="CS76" s="5" t="str">
        <f ca="1">IFERROR((COUNTIFS(SWISSW!$I:$I,MATCHUP!$A76,SWISSW!$J:$J,MATCHUP!CS$1,SWISSW!$F:$F,"Won")+COUNTIFS(SWISSW!$I:$I,MATCHUP!CS$1,SWISSW!$J:$J,MATCHUP!$A76,SWISSW!$F:$F,"Lost"))/(COUNTIFS(SWISSW!$I:$I,MATCHUP!$A76,SWISSW!$J:$J,MATCHUP!CS$1)-COUNTIFS(SWISSW!$I:$I,MATCHUP!$A76,SWISSW!$J:$J,MATCHUP!CS$1,SWISSW!$F:$F,"Draw")+COUNTIFS(SWISSW!$I:$I,MATCHUP!CS$1,SWISSW!$J:$J,MATCHUP!$A76)-COUNTIFS(SWISSW!$I:$I,MATCHUP!CS$1,SWISSW!$J:$J,MATCHUP!$A76,SWISSW!$F:$F,"Draw")),"-")</f>
        <v>-</v>
      </c>
      <c r="CT76" s="5" t="str">
        <f ca="1">IFERROR((COUNTIFS(SWISSW!$I:$I,MATCHUP!$A76,SWISSW!$J:$J,MATCHUP!CT$1,SWISSW!$F:$F,"Won")+COUNTIFS(SWISSW!$I:$I,MATCHUP!CT$1,SWISSW!$J:$J,MATCHUP!$A76,SWISSW!$F:$F,"Lost"))/(COUNTIFS(SWISSW!$I:$I,MATCHUP!$A76,SWISSW!$J:$J,MATCHUP!CT$1)-COUNTIFS(SWISSW!$I:$I,MATCHUP!$A76,SWISSW!$J:$J,MATCHUP!CT$1,SWISSW!$F:$F,"Draw")+COUNTIFS(SWISSW!$I:$I,MATCHUP!CT$1,SWISSW!$J:$J,MATCHUP!$A76)-COUNTIFS(SWISSW!$I:$I,MATCHUP!CT$1,SWISSW!$J:$J,MATCHUP!$A76,SWISSW!$F:$F,"Draw")),"-")</f>
        <v>-</v>
      </c>
      <c r="CU76" s="5" t="str">
        <f ca="1">IFERROR((COUNTIFS(SWISSW!$I:$I,MATCHUP!$A76,SWISSW!$J:$J,MATCHUP!CU$1,SWISSW!$F:$F,"Won")+COUNTIFS(SWISSW!$I:$I,MATCHUP!CU$1,SWISSW!$J:$J,MATCHUP!$A76,SWISSW!$F:$F,"Lost"))/(COUNTIFS(SWISSW!$I:$I,MATCHUP!$A76,SWISSW!$J:$J,MATCHUP!CU$1)-COUNTIFS(SWISSW!$I:$I,MATCHUP!$A76,SWISSW!$J:$J,MATCHUP!CU$1,SWISSW!$F:$F,"Draw")+COUNTIFS(SWISSW!$I:$I,MATCHUP!CU$1,SWISSW!$J:$J,MATCHUP!$A76)-COUNTIFS(SWISSW!$I:$I,MATCHUP!CU$1,SWISSW!$J:$J,MATCHUP!$A76,SWISSW!$F:$F,"Draw")),"-")</f>
        <v>-</v>
      </c>
      <c r="CV76" s="5" t="str">
        <f ca="1">IFERROR((COUNTIFS(SWISSW!$I:$I,MATCHUP!$A76,SWISSW!$J:$J,MATCHUP!CV$1,SWISSW!$F:$F,"Won")+COUNTIFS(SWISSW!$I:$I,MATCHUP!CV$1,SWISSW!$J:$J,MATCHUP!$A76,SWISSW!$F:$F,"Lost"))/(COUNTIFS(SWISSW!$I:$I,MATCHUP!$A76,SWISSW!$J:$J,MATCHUP!CV$1)-COUNTIFS(SWISSW!$I:$I,MATCHUP!$A76,SWISSW!$J:$J,MATCHUP!CV$1,SWISSW!$F:$F,"Draw")+COUNTIFS(SWISSW!$I:$I,MATCHUP!CV$1,SWISSW!$J:$J,MATCHUP!$A76)-COUNTIFS(SWISSW!$I:$I,MATCHUP!CV$1,SWISSW!$J:$J,MATCHUP!$A76,SWISSW!$F:$F,"Draw")),"-")</f>
        <v>-</v>
      </c>
    </row>
    <row r="77" spans="1:100" ht="55" customHeight="1" x14ac:dyDescent="0.3">
      <c r="A77" s="3" cm="1">
        <f t="array" aca="1" ref="A77" ca="1">INDIRECT(ADDRESS(ROW(),1,,1,"METABREAK"))</f>
        <v>0</v>
      </c>
      <c r="B77" s="5" t="str">
        <f ca="1">IFERROR((COUNTIFS(SWISSW!$I:$I,MATCHUP!$A77,SWISSW!$J:$J,MATCHUP!B$1,SWISSW!$F:$F,"Won")+COUNTIFS(SWISSW!$I:$I,MATCHUP!B$1,SWISSW!$J:$J,MATCHUP!$A77,SWISSW!$F:$F,"Lost"))/(COUNTIFS(SWISSW!$I:$I,MATCHUP!$A77,SWISSW!$J:$J,MATCHUP!B$1)-COUNTIFS(SWISSW!$I:$I,MATCHUP!$A77,SWISSW!$J:$J,MATCHUP!B$1,SWISSW!$F:$F,"Draw")+COUNTIFS(SWISSW!$I:$I,MATCHUP!B$1,SWISSW!$J:$J,MATCHUP!$A77)-COUNTIFS(SWISSW!$I:$I,MATCHUP!B$1,SWISSW!$J:$J,MATCHUP!$A77,SWISSW!$F:$F,"Draw")),"-")</f>
        <v>-</v>
      </c>
      <c r="C77" s="5" t="str">
        <f ca="1">IFERROR((COUNTIFS(SWISSW!$I:$I,MATCHUP!$A77,SWISSW!$J:$J,MATCHUP!C$1,SWISSW!$F:$F,"Won")+COUNTIFS(SWISSW!$I:$I,MATCHUP!C$1,SWISSW!$J:$J,MATCHUP!$A77,SWISSW!$F:$F,"Lost"))/(COUNTIFS(SWISSW!$I:$I,MATCHUP!$A77,SWISSW!$J:$J,MATCHUP!C$1)-COUNTIFS(SWISSW!$I:$I,MATCHUP!$A77,SWISSW!$J:$J,MATCHUP!C$1,SWISSW!$F:$F,"Draw")+COUNTIFS(SWISSW!$I:$I,MATCHUP!C$1,SWISSW!$J:$J,MATCHUP!$A77)-COUNTIFS(SWISSW!$I:$I,MATCHUP!C$1,SWISSW!$J:$J,MATCHUP!$A77,SWISSW!$F:$F,"Draw")),"-")</f>
        <v>-</v>
      </c>
      <c r="D77" s="5" t="str">
        <f ca="1">IFERROR((COUNTIFS(SWISSW!$I:$I,MATCHUP!$A77,SWISSW!$J:$J,MATCHUP!D$1,SWISSW!$F:$F,"Won")+COUNTIFS(SWISSW!$I:$I,MATCHUP!D$1,SWISSW!$J:$J,MATCHUP!$A77,SWISSW!$F:$F,"Lost"))/(COUNTIFS(SWISSW!$I:$I,MATCHUP!$A77,SWISSW!$J:$J,MATCHUP!D$1)-COUNTIFS(SWISSW!$I:$I,MATCHUP!$A77,SWISSW!$J:$J,MATCHUP!D$1,SWISSW!$F:$F,"Draw")+COUNTIFS(SWISSW!$I:$I,MATCHUP!D$1,SWISSW!$J:$J,MATCHUP!$A77)-COUNTIFS(SWISSW!$I:$I,MATCHUP!D$1,SWISSW!$J:$J,MATCHUP!$A77,SWISSW!$F:$F,"Draw")),"-")</f>
        <v>-</v>
      </c>
      <c r="E77" s="5" t="str">
        <f ca="1">IFERROR((COUNTIFS(SWISSW!$I:$I,MATCHUP!$A77,SWISSW!$J:$J,MATCHUP!E$1,SWISSW!$F:$F,"Won")+COUNTIFS(SWISSW!$I:$I,MATCHUP!E$1,SWISSW!$J:$J,MATCHUP!$A77,SWISSW!$F:$F,"Lost"))/(COUNTIFS(SWISSW!$I:$I,MATCHUP!$A77,SWISSW!$J:$J,MATCHUP!E$1)-COUNTIFS(SWISSW!$I:$I,MATCHUP!$A77,SWISSW!$J:$J,MATCHUP!E$1,SWISSW!$F:$F,"Draw")+COUNTIFS(SWISSW!$I:$I,MATCHUP!E$1,SWISSW!$J:$J,MATCHUP!$A77)-COUNTIFS(SWISSW!$I:$I,MATCHUP!E$1,SWISSW!$J:$J,MATCHUP!$A77,SWISSW!$F:$F,"Draw")),"-")</f>
        <v>-</v>
      </c>
      <c r="F77" s="5" t="str">
        <f ca="1">IFERROR((COUNTIFS(SWISSW!$I:$I,MATCHUP!$A77,SWISSW!$J:$J,MATCHUP!F$1,SWISSW!$F:$F,"Won")+COUNTIFS(SWISSW!$I:$I,MATCHUP!F$1,SWISSW!$J:$J,MATCHUP!$A77,SWISSW!$F:$F,"Lost"))/(COUNTIFS(SWISSW!$I:$I,MATCHUP!$A77,SWISSW!$J:$J,MATCHUP!F$1)-COUNTIFS(SWISSW!$I:$I,MATCHUP!$A77,SWISSW!$J:$J,MATCHUP!F$1,SWISSW!$F:$F,"Draw")+COUNTIFS(SWISSW!$I:$I,MATCHUP!F$1,SWISSW!$J:$J,MATCHUP!$A77)-COUNTIFS(SWISSW!$I:$I,MATCHUP!F$1,SWISSW!$J:$J,MATCHUP!$A77,SWISSW!$F:$F,"Draw")),"-")</f>
        <v>-</v>
      </c>
      <c r="G77" s="5" t="str">
        <f ca="1">IFERROR((COUNTIFS(SWISSW!$I:$I,MATCHUP!$A77,SWISSW!$J:$J,MATCHUP!G$1,SWISSW!$F:$F,"Won")+COUNTIFS(SWISSW!$I:$I,MATCHUP!G$1,SWISSW!$J:$J,MATCHUP!$A77,SWISSW!$F:$F,"Lost"))/(COUNTIFS(SWISSW!$I:$I,MATCHUP!$A77,SWISSW!$J:$J,MATCHUP!G$1)-COUNTIFS(SWISSW!$I:$I,MATCHUP!$A77,SWISSW!$J:$J,MATCHUP!G$1,SWISSW!$F:$F,"Draw")+COUNTIFS(SWISSW!$I:$I,MATCHUP!G$1,SWISSW!$J:$J,MATCHUP!$A77)-COUNTIFS(SWISSW!$I:$I,MATCHUP!G$1,SWISSW!$J:$J,MATCHUP!$A77,SWISSW!$F:$F,"Draw")),"-")</f>
        <v>-</v>
      </c>
      <c r="H77" s="5" t="str">
        <f ca="1">IFERROR((COUNTIFS(SWISSW!$I:$I,MATCHUP!$A77,SWISSW!$J:$J,MATCHUP!H$1,SWISSW!$F:$F,"Won")+COUNTIFS(SWISSW!$I:$I,MATCHUP!H$1,SWISSW!$J:$J,MATCHUP!$A77,SWISSW!$F:$F,"Lost"))/(COUNTIFS(SWISSW!$I:$I,MATCHUP!$A77,SWISSW!$J:$J,MATCHUP!H$1)-COUNTIFS(SWISSW!$I:$I,MATCHUP!$A77,SWISSW!$J:$J,MATCHUP!H$1,SWISSW!$F:$F,"Draw")+COUNTIFS(SWISSW!$I:$I,MATCHUP!H$1,SWISSW!$J:$J,MATCHUP!$A77)-COUNTIFS(SWISSW!$I:$I,MATCHUP!H$1,SWISSW!$J:$J,MATCHUP!$A77,SWISSW!$F:$F,"Draw")),"-")</f>
        <v>-</v>
      </c>
      <c r="I77" s="5" t="str">
        <f ca="1">IFERROR((COUNTIFS(SWISSW!$I:$I,MATCHUP!$A77,SWISSW!$J:$J,MATCHUP!I$1,SWISSW!$F:$F,"Won")+COUNTIFS(SWISSW!$I:$I,MATCHUP!I$1,SWISSW!$J:$J,MATCHUP!$A77,SWISSW!$F:$F,"Lost"))/(COUNTIFS(SWISSW!$I:$I,MATCHUP!$A77,SWISSW!$J:$J,MATCHUP!I$1)-COUNTIFS(SWISSW!$I:$I,MATCHUP!$A77,SWISSW!$J:$J,MATCHUP!I$1,SWISSW!$F:$F,"Draw")+COUNTIFS(SWISSW!$I:$I,MATCHUP!I$1,SWISSW!$J:$J,MATCHUP!$A77)-COUNTIFS(SWISSW!$I:$I,MATCHUP!I$1,SWISSW!$J:$J,MATCHUP!$A77,SWISSW!$F:$F,"Draw")),"-")</f>
        <v>-</v>
      </c>
      <c r="J77" s="5" t="str">
        <f ca="1">IFERROR((COUNTIFS(SWISSW!$I:$I,MATCHUP!$A77,SWISSW!$J:$J,MATCHUP!J$1,SWISSW!$F:$F,"Won")+COUNTIFS(SWISSW!$I:$I,MATCHUP!J$1,SWISSW!$J:$J,MATCHUP!$A77,SWISSW!$F:$F,"Lost"))/(COUNTIFS(SWISSW!$I:$I,MATCHUP!$A77,SWISSW!$J:$J,MATCHUP!J$1)-COUNTIFS(SWISSW!$I:$I,MATCHUP!$A77,SWISSW!$J:$J,MATCHUP!J$1,SWISSW!$F:$F,"Draw")+COUNTIFS(SWISSW!$I:$I,MATCHUP!J$1,SWISSW!$J:$J,MATCHUP!$A77)-COUNTIFS(SWISSW!$I:$I,MATCHUP!J$1,SWISSW!$J:$J,MATCHUP!$A77,SWISSW!$F:$F,"Draw")),"-")</f>
        <v>-</v>
      </c>
      <c r="K77" s="5" t="str">
        <f ca="1">IFERROR((COUNTIFS(SWISSW!$I:$I,MATCHUP!$A77,SWISSW!$J:$J,MATCHUP!K$1,SWISSW!$F:$F,"Won")+COUNTIFS(SWISSW!$I:$I,MATCHUP!K$1,SWISSW!$J:$J,MATCHUP!$A77,SWISSW!$F:$F,"Lost"))/(COUNTIFS(SWISSW!$I:$I,MATCHUP!$A77,SWISSW!$J:$J,MATCHUP!K$1)-COUNTIFS(SWISSW!$I:$I,MATCHUP!$A77,SWISSW!$J:$J,MATCHUP!K$1,SWISSW!$F:$F,"Draw")+COUNTIFS(SWISSW!$I:$I,MATCHUP!K$1,SWISSW!$J:$J,MATCHUP!$A77)-COUNTIFS(SWISSW!$I:$I,MATCHUP!K$1,SWISSW!$J:$J,MATCHUP!$A77,SWISSW!$F:$F,"Draw")),"-")</f>
        <v>-</v>
      </c>
      <c r="L77" s="5" t="str">
        <f ca="1">IFERROR((COUNTIFS(SWISSW!$I:$I,MATCHUP!$A77,SWISSW!$J:$J,MATCHUP!L$1,SWISSW!$F:$F,"Won")+COUNTIFS(SWISSW!$I:$I,MATCHUP!L$1,SWISSW!$J:$J,MATCHUP!$A77,SWISSW!$F:$F,"Lost"))/(COUNTIFS(SWISSW!$I:$I,MATCHUP!$A77,SWISSW!$J:$J,MATCHUP!L$1)-COUNTIFS(SWISSW!$I:$I,MATCHUP!$A77,SWISSW!$J:$J,MATCHUP!L$1,SWISSW!$F:$F,"Draw")+COUNTIFS(SWISSW!$I:$I,MATCHUP!L$1,SWISSW!$J:$J,MATCHUP!$A77)-COUNTIFS(SWISSW!$I:$I,MATCHUP!L$1,SWISSW!$J:$J,MATCHUP!$A77,SWISSW!$F:$F,"Draw")),"-")</f>
        <v>-</v>
      </c>
      <c r="M77" s="5" t="str">
        <f ca="1">IFERROR((COUNTIFS(SWISSW!$I:$I,MATCHUP!$A77,SWISSW!$J:$J,MATCHUP!M$1,SWISSW!$F:$F,"Won")+COUNTIFS(SWISSW!$I:$I,MATCHUP!M$1,SWISSW!$J:$J,MATCHUP!$A77,SWISSW!$F:$F,"Lost"))/(COUNTIFS(SWISSW!$I:$I,MATCHUP!$A77,SWISSW!$J:$J,MATCHUP!M$1)-COUNTIFS(SWISSW!$I:$I,MATCHUP!$A77,SWISSW!$J:$J,MATCHUP!M$1,SWISSW!$F:$F,"Draw")+COUNTIFS(SWISSW!$I:$I,MATCHUP!M$1,SWISSW!$J:$J,MATCHUP!$A77)-COUNTIFS(SWISSW!$I:$I,MATCHUP!M$1,SWISSW!$J:$J,MATCHUP!$A77,SWISSW!$F:$F,"Draw")),"-")</f>
        <v>-</v>
      </c>
      <c r="N77" s="5" t="str">
        <f ca="1">IFERROR((COUNTIFS(SWISSW!$I:$I,MATCHUP!$A77,SWISSW!$J:$J,MATCHUP!N$1,SWISSW!$F:$F,"Won")+COUNTIFS(SWISSW!$I:$I,MATCHUP!N$1,SWISSW!$J:$J,MATCHUP!$A77,SWISSW!$F:$F,"Lost"))/(COUNTIFS(SWISSW!$I:$I,MATCHUP!$A77,SWISSW!$J:$J,MATCHUP!N$1)-COUNTIFS(SWISSW!$I:$I,MATCHUP!$A77,SWISSW!$J:$J,MATCHUP!N$1,SWISSW!$F:$F,"Draw")+COUNTIFS(SWISSW!$I:$I,MATCHUP!N$1,SWISSW!$J:$J,MATCHUP!$A77)-COUNTIFS(SWISSW!$I:$I,MATCHUP!N$1,SWISSW!$J:$J,MATCHUP!$A77,SWISSW!$F:$F,"Draw")),"-")</f>
        <v>-</v>
      </c>
      <c r="O77" s="5" t="str">
        <f ca="1">IFERROR((COUNTIFS(SWISSW!$I:$I,MATCHUP!$A77,SWISSW!$J:$J,MATCHUP!O$1,SWISSW!$F:$F,"Won")+COUNTIFS(SWISSW!$I:$I,MATCHUP!O$1,SWISSW!$J:$J,MATCHUP!$A77,SWISSW!$F:$F,"Lost"))/(COUNTIFS(SWISSW!$I:$I,MATCHUP!$A77,SWISSW!$J:$J,MATCHUP!O$1)-COUNTIFS(SWISSW!$I:$I,MATCHUP!$A77,SWISSW!$J:$J,MATCHUP!O$1,SWISSW!$F:$F,"Draw")+COUNTIFS(SWISSW!$I:$I,MATCHUP!O$1,SWISSW!$J:$J,MATCHUP!$A77)-COUNTIFS(SWISSW!$I:$I,MATCHUP!O$1,SWISSW!$J:$J,MATCHUP!$A77,SWISSW!$F:$F,"Draw")),"-")</f>
        <v>-</v>
      </c>
      <c r="P77" s="5" t="str">
        <f ca="1">IFERROR((COUNTIFS(SWISSW!$I:$I,MATCHUP!$A77,SWISSW!$J:$J,MATCHUP!P$1,SWISSW!$F:$F,"Won")+COUNTIFS(SWISSW!$I:$I,MATCHUP!P$1,SWISSW!$J:$J,MATCHUP!$A77,SWISSW!$F:$F,"Lost"))/(COUNTIFS(SWISSW!$I:$I,MATCHUP!$A77,SWISSW!$J:$J,MATCHUP!P$1)-COUNTIFS(SWISSW!$I:$I,MATCHUP!$A77,SWISSW!$J:$J,MATCHUP!P$1,SWISSW!$F:$F,"Draw")+COUNTIFS(SWISSW!$I:$I,MATCHUP!P$1,SWISSW!$J:$J,MATCHUP!$A77)-COUNTIFS(SWISSW!$I:$I,MATCHUP!P$1,SWISSW!$J:$J,MATCHUP!$A77,SWISSW!$F:$F,"Draw")),"-")</f>
        <v>-</v>
      </c>
      <c r="Q77" s="5" t="str">
        <f ca="1">IFERROR((COUNTIFS(SWISSW!$I:$I,MATCHUP!$A77,SWISSW!$J:$J,MATCHUP!Q$1,SWISSW!$F:$F,"Won")+COUNTIFS(SWISSW!$I:$I,MATCHUP!Q$1,SWISSW!$J:$J,MATCHUP!$A77,SWISSW!$F:$F,"Lost"))/(COUNTIFS(SWISSW!$I:$I,MATCHUP!$A77,SWISSW!$J:$J,MATCHUP!Q$1)-COUNTIFS(SWISSW!$I:$I,MATCHUP!$A77,SWISSW!$J:$J,MATCHUP!Q$1,SWISSW!$F:$F,"Draw")+COUNTIFS(SWISSW!$I:$I,MATCHUP!Q$1,SWISSW!$J:$J,MATCHUP!$A77)-COUNTIFS(SWISSW!$I:$I,MATCHUP!Q$1,SWISSW!$J:$J,MATCHUP!$A77,SWISSW!$F:$F,"Draw")),"-")</f>
        <v>-</v>
      </c>
      <c r="R77" s="5" t="str">
        <f ca="1">IFERROR((COUNTIFS(SWISSW!$I:$I,MATCHUP!$A77,SWISSW!$J:$J,MATCHUP!R$1,SWISSW!$F:$F,"Won")+COUNTIFS(SWISSW!$I:$I,MATCHUP!R$1,SWISSW!$J:$J,MATCHUP!$A77,SWISSW!$F:$F,"Lost"))/(COUNTIFS(SWISSW!$I:$I,MATCHUP!$A77,SWISSW!$J:$J,MATCHUP!R$1)-COUNTIFS(SWISSW!$I:$I,MATCHUP!$A77,SWISSW!$J:$J,MATCHUP!R$1,SWISSW!$F:$F,"Draw")+COUNTIFS(SWISSW!$I:$I,MATCHUP!R$1,SWISSW!$J:$J,MATCHUP!$A77)-COUNTIFS(SWISSW!$I:$I,MATCHUP!R$1,SWISSW!$J:$J,MATCHUP!$A77,SWISSW!$F:$F,"Draw")),"-")</f>
        <v>-</v>
      </c>
      <c r="S77" s="5" t="str">
        <f ca="1">IFERROR((COUNTIFS(SWISSW!$I:$I,MATCHUP!$A77,SWISSW!$J:$J,MATCHUP!S$1,SWISSW!$F:$F,"Won")+COUNTIFS(SWISSW!$I:$I,MATCHUP!S$1,SWISSW!$J:$J,MATCHUP!$A77,SWISSW!$F:$F,"Lost"))/(COUNTIFS(SWISSW!$I:$I,MATCHUP!$A77,SWISSW!$J:$J,MATCHUP!S$1)-COUNTIFS(SWISSW!$I:$I,MATCHUP!$A77,SWISSW!$J:$J,MATCHUP!S$1,SWISSW!$F:$F,"Draw")+COUNTIFS(SWISSW!$I:$I,MATCHUP!S$1,SWISSW!$J:$J,MATCHUP!$A77)-COUNTIFS(SWISSW!$I:$I,MATCHUP!S$1,SWISSW!$J:$J,MATCHUP!$A77,SWISSW!$F:$F,"Draw")),"-")</f>
        <v>-</v>
      </c>
      <c r="T77" s="5" t="str">
        <f ca="1">IFERROR((COUNTIFS(SWISSW!$I:$I,MATCHUP!$A77,SWISSW!$J:$J,MATCHUP!T$1,SWISSW!$F:$F,"Won")+COUNTIFS(SWISSW!$I:$I,MATCHUP!T$1,SWISSW!$J:$J,MATCHUP!$A77,SWISSW!$F:$F,"Lost"))/(COUNTIFS(SWISSW!$I:$I,MATCHUP!$A77,SWISSW!$J:$J,MATCHUP!T$1)-COUNTIFS(SWISSW!$I:$I,MATCHUP!$A77,SWISSW!$J:$J,MATCHUP!T$1,SWISSW!$F:$F,"Draw")+COUNTIFS(SWISSW!$I:$I,MATCHUP!T$1,SWISSW!$J:$J,MATCHUP!$A77)-COUNTIFS(SWISSW!$I:$I,MATCHUP!T$1,SWISSW!$J:$J,MATCHUP!$A77,SWISSW!$F:$F,"Draw")),"-")</f>
        <v>-</v>
      </c>
      <c r="U77" s="5" t="str">
        <f ca="1">IFERROR((COUNTIFS(SWISSW!$I:$I,MATCHUP!$A77,SWISSW!$J:$J,MATCHUP!U$1,SWISSW!$F:$F,"Won")+COUNTIFS(SWISSW!$I:$I,MATCHUP!U$1,SWISSW!$J:$J,MATCHUP!$A77,SWISSW!$F:$F,"Lost"))/(COUNTIFS(SWISSW!$I:$I,MATCHUP!$A77,SWISSW!$J:$J,MATCHUP!U$1)-COUNTIFS(SWISSW!$I:$I,MATCHUP!$A77,SWISSW!$J:$J,MATCHUP!U$1,SWISSW!$F:$F,"Draw")+COUNTIFS(SWISSW!$I:$I,MATCHUP!U$1,SWISSW!$J:$J,MATCHUP!$A77)-COUNTIFS(SWISSW!$I:$I,MATCHUP!U$1,SWISSW!$J:$J,MATCHUP!$A77,SWISSW!$F:$F,"Draw")),"-")</f>
        <v>-</v>
      </c>
      <c r="V77" s="5" t="str">
        <f ca="1">IFERROR((COUNTIFS(SWISSW!$I:$I,MATCHUP!$A77,SWISSW!$J:$J,MATCHUP!V$1,SWISSW!$F:$F,"Won")+COUNTIFS(SWISSW!$I:$I,MATCHUP!V$1,SWISSW!$J:$J,MATCHUP!$A77,SWISSW!$F:$F,"Lost"))/(COUNTIFS(SWISSW!$I:$I,MATCHUP!$A77,SWISSW!$J:$J,MATCHUP!V$1)-COUNTIFS(SWISSW!$I:$I,MATCHUP!$A77,SWISSW!$J:$J,MATCHUP!V$1,SWISSW!$F:$F,"Draw")+COUNTIFS(SWISSW!$I:$I,MATCHUP!V$1,SWISSW!$J:$J,MATCHUP!$A77)-COUNTIFS(SWISSW!$I:$I,MATCHUP!V$1,SWISSW!$J:$J,MATCHUP!$A77,SWISSW!$F:$F,"Draw")),"-")</f>
        <v>-</v>
      </c>
      <c r="W77" s="5" t="str">
        <f ca="1">IFERROR((COUNTIFS(SWISSW!$I:$I,MATCHUP!$A77,SWISSW!$J:$J,MATCHUP!W$1,SWISSW!$F:$F,"Won")+COUNTIFS(SWISSW!$I:$I,MATCHUP!W$1,SWISSW!$J:$J,MATCHUP!$A77,SWISSW!$F:$F,"Lost"))/(COUNTIFS(SWISSW!$I:$I,MATCHUP!$A77,SWISSW!$J:$J,MATCHUP!W$1)-COUNTIFS(SWISSW!$I:$I,MATCHUP!$A77,SWISSW!$J:$J,MATCHUP!W$1,SWISSW!$F:$F,"Draw")+COUNTIFS(SWISSW!$I:$I,MATCHUP!W$1,SWISSW!$J:$J,MATCHUP!$A77)-COUNTIFS(SWISSW!$I:$I,MATCHUP!W$1,SWISSW!$J:$J,MATCHUP!$A77,SWISSW!$F:$F,"Draw")),"-")</f>
        <v>-</v>
      </c>
      <c r="X77" s="5" t="str">
        <f ca="1">IFERROR((COUNTIFS(SWISSW!$I:$I,MATCHUP!$A77,SWISSW!$J:$J,MATCHUP!X$1,SWISSW!$F:$F,"Won")+COUNTIFS(SWISSW!$I:$I,MATCHUP!X$1,SWISSW!$J:$J,MATCHUP!$A77,SWISSW!$F:$F,"Lost"))/(COUNTIFS(SWISSW!$I:$I,MATCHUP!$A77,SWISSW!$J:$J,MATCHUP!X$1)-COUNTIFS(SWISSW!$I:$I,MATCHUP!$A77,SWISSW!$J:$J,MATCHUP!X$1,SWISSW!$F:$F,"Draw")+COUNTIFS(SWISSW!$I:$I,MATCHUP!X$1,SWISSW!$J:$J,MATCHUP!$A77)-COUNTIFS(SWISSW!$I:$I,MATCHUP!X$1,SWISSW!$J:$J,MATCHUP!$A77,SWISSW!$F:$F,"Draw")),"-")</f>
        <v>-</v>
      </c>
      <c r="Y77" s="5" t="str">
        <f ca="1">IFERROR((COUNTIFS(SWISSW!$I:$I,MATCHUP!$A77,SWISSW!$J:$J,MATCHUP!Y$1,SWISSW!$F:$F,"Won")+COUNTIFS(SWISSW!$I:$I,MATCHUP!Y$1,SWISSW!$J:$J,MATCHUP!$A77,SWISSW!$F:$F,"Lost"))/(COUNTIFS(SWISSW!$I:$I,MATCHUP!$A77,SWISSW!$J:$J,MATCHUP!Y$1)-COUNTIFS(SWISSW!$I:$I,MATCHUP!$A77,SWISSW!$J:$J,MATCHUP!Y$1,SWISSW!$F:$F,"Draw")+COUNTIFS(SWISSW!$I:$I,MATCHUP!Y$1,SWISSW!$J:$J,MATCHUP!$A77)-COUNTIFS(SWISSW!$I:$I,MATCHUP!Y$1,SWISSW!$J:$J,MATCHUP!$A77,SWISSW!$F:$F,"Draw")),"-")</f>
        <v>-</v>
      </c>
      <c r="Z77" s="5" t="str">
        <f ca="1">IFERROR((COUNTIFS(SWISSW!$I:$I,MATCHUP!$A77,SWISSW!$J:$J,MATCHUP!Z$1,SWISSW!$F:$F,"Won")+COUNTIFS(SWISSW!$I:$I,MATCHUP!Z$1,SWISSW!$J:$J,MATCHUP!$A77,SWISSW!$F:$F,"Lost"))/(COUNTIFS(SWISSW!$I:$I,MATCHUP!$A77,SWISSW!$J:$J,MATCHUP!Z$1)-COUNTIFS(SWISSW!$I:$I,MATCHUP!$A77,SWISSW!$J:$J,MATCHUP!Z$1,SWISSW!$F:$F,"Draw")+COUNTIFS(SWISSW!$I:$I,MATCHUP!Z$1,SWISSW!$J:$J,MATCHUP!$A77)-COUNTIFS(SWISSW!$I:$I,MATCHUP!Z$1,SWISSW!$J:$J,MATCHUP!$A77,SWISSW!$F:$F,"Draw")),"-")</f>
        <v>-</v>
      </c>
      <c r="AA77" s="5" t="str">
        <f ca="1">IFERROR((COUNTIFS(SWISSW!$I:$I,MATCHUP!$A77,SWISSW!$J:$J,MATCHUP!AA$1,SWISSW!$F:$F,"Won")+COUNTIFS(SWISSW!$I:$I,MATCHUP!AA$1,SWISSW!$J:$J,MATCHUP!$A77,SWISSW!$F:$F,"Lost"))/(COUNTIFS(SWISSW!$I:$I,MATCHUP!$A77,SWISSW!$J:$J,MATCHUP!AA$1)-COUNTIFS(SWISSW!$I:$I,MATCHUP!$A77,SWISSW!$J:$J,MATCHUP!AA$1,SWISSW!$F:$F,"Draw")+COUNTIFS(SWISSW!$I:$I,MATCHUP!AA$1,SWISSW!$J:$J,MATCHUP!$A77)-COUNTIFS(SWISSW!$I:$I,MATCHUP!AA$1,SWISSW!$J:$J,MATCHUP!$A77,SWISSW!$F:$F,"Draw")),"-")</f>
        <v>-</v>
      </c>
      <c r="AB77" s="5" t="str">
        <f ca="1">IFERROR((COUNTIFS(SWISSW!$I:$I,MATCHUP!$A77,SWISSW!$J:$J,MATCHUP!AB$1,SWISSW!$F:$F,"Won")+COUNTIFS(SWISSW!$I:$I,MATCHUP!AB$1,SWISSW!$J:$J,MATCHUP!$A77,SWISSW!$F:$F,"Lost"))/(COUNTIFS(SWISSW!$I:$I,MATCHUP!$A77,SWISSW!$J:$J,MATCHUP!AB$1)-COUNTIFS(SWISSW!$I:$I,MATCHUP!$A77,SWISSW!$J:$J,MATCHUP!AB$1,SWISSW!$F:$F,"Draw")+COUNTIFS(SWISSW!$I:$I,MATCHUP!AB$1,SWISSW!$J:$J,MATCHUP!$A77)-COUNTIFS(SWISSW!$I:$I,MATCHUP!AB$1,SWISSW!$J:$J,MATCHUP!$A77,SWISSW!$F:$F,"Draw")),"-")</f>
        <v>-</v>
      </c>
      <c r="AC77" s="5" t="str">
        <f ca="1">IFERROR((COUNTIFS(SWISSW!$I:$I,MATCHUP!$A77,SWISSW!$J:$J,MATCHUP!AC$1,SWISSW!$F:$F,"Won")+COUNTIFS(SWISSW!$I:$I,MATCHUP!AC$1,SWISSW!$J:$J,MATCHUP!$A77,SWISSW!$F:$F,"Lost"))/(COUNTIFS(SWISSW!$I:$I,MATCHUP!$A77,SWISSW!$J:$J,MATCHUP!AC$1)-COUNTIFS(SWISSW!$I:$I,MATCHUP!$A77,SWISSW!$J:$J,MATCHUP!AC$1,SWISSW!$F:$F,"Draw")+COUNTIFS(SWISSW!$I:$I,MATCHUP!AC$1,SWISSW!$J:$J,MATCHUP!$A77)-COUNTIFS(SWISSW!$I:$I,MATCHUP!AC$1,SWISSW!$J:$J,MATCHUP!$A77,SWISSW!$F:$F,"Draw")),"-")</f>
        <v>-</v>
      </c>
      <c r="AD77" s="5" t="str">
        <f ca="1">IFERROR((COUNTIFS(SWISSW!$I:$I,MATCHUP!$A77,SWISSW!$J:$J,MATCHUP!AD$1,SWISSW!$F:$F,"Won")+COUNTIFS(SWISSW!$I:$I,MATCHUP!AD$1,SWISSW!$J:$J,MATCHUP!$A77,SWISSW!$F:$F,"Lost"))/(COUNTIFS(SWISSW!$I:$I,MATCHUP!$A77,SWISSW!$J:$J,MATCHUP!AD$1)-COUNTIFS(SWISSW!$I:$I,MATCHUP!$A77,SWISSW!$J:$J,MATCHUP!AD$1,SWISSW!$F:$F,"Draw")+COUNTIFS(SWISSW!$I:$I,MATCHUP!AD$1,SWISSW!$J:$J,MATCHUP!$A77)-COUNTIFS(SWISSW!$I:$I,MATCHUP!AD$1,SWISSW!$J:$J,MATCHUP!$A77,SWISSW!$F:$F,"Draw")),"-")</f>
        <v>-</v>
      </c>
      <c r="AE77" s="5" t="str">
        <f ca="1">IFERROR((COUNTIFS(SWISSW!$I:$I,MATCHUP!$A77,SWISSW!$J:$J,MATCHUP!AE$1,SWISSW!$F:$F,"Won")+COUNTIFS(SWISSW!$I:$I,MATCHUP!AE$1,SWISSW!$J:$J,MATCHUP!$A77,SWISSW!$F:$F,"Lost"))/(COUNTIFS(SWISSW!$I:$I,MATCHUP!$A77,SWISSW!$J:$J,MATCHUP!AE$1)-COUNTIFS(SWISSW!$I:$I,MATCHUP!$A77,SWISSW!$J:$J,MATCHUP!AE$1,SWISSW!$F:$F,"Draw")+COUNTIFS(SWISSW!$I:$I,MATCHUP!AE$1,SWISSW!$J:$J,MATCHUP!$A77)-COUNTIFS(SWISSW!$I:$I,MATCHUP!AE$1,SWISSW!$J:$J,MATCHUP!$A77,SWISSW!$F:$F,"Draw")),"-")</f>
        <v>-</v>
      </c>
      <c r="AF77" s="5" t="str">
        <f ca="1">IFERROR((COUNTIFS(SWISSW!$I:$I,MATCHUP!$A77,SWISSW!$J:$J,MATCHUP!AF$1,SWISSW!$F:$F,"Won")+COUNTIFS(SWISSW!$I:$I,MATCHUP!AF$1,SWISSW!$J:$J,MATCHUP!$A77,SWISSW!$F:$F,"Lost"))/(COUNTIFS(SWISSW!$I:$I,MATCHUP!$A77,SWISSW!$J:$J,MATCHUP!AF$1)-COUNTIFS(SWISSW!$I:$I,MATCHUP!$A77,SWISSW!$J:$J,MATCHUP!AF$1,SWISSW!$F:$F,"Draw")+COUNTIFS(SWISSW!$I:$I,MATCHUP!AF$1,SWISSW!$J:$J,MATCHUP!$A77)-COUNTIFS(SWISSW!$I:$I,MATCHUP!AF$1,SWISSW!$J:$J,MATCHUP!$A77,SWISSW!$F:$F,"Draw")),"-")</f>
        <v>-</v>
      </c>
      <c r="AG77" s="5" t="str">
        <f ca="1">IFERROR((COUNTIFS(SWISSW!$I:$I,MATCHUP!$A77,SWISSW!$J:$J,MATCHUP!AG$1,SWISSW!$F:$F,"Won")+COUNTIFS(SWISSW!$I:$I,MATCHUP!AG$1,SWISSW!$J:$J,MATCHUP!$A77,SWISSW!$F:$F,"Lost"))/(COUNTIFS(SWISSW!$I:$I,MATCHUP!$A77,SWISSW!$J:$J,MATCHUP!AG$1)-COUNTIFS(SWISSW!$I:$I,MATCHUP!$A77,SWISSW!$J:$J,MATCHUP!AG$1,SWISSW!$F:$F,"Draw")+COUNTIFS(SWISSW!$I:$I,MATCHUP!AG$1,SWISSW!$J:$J,MATCHUP!$A77)-COUNTIFS(SWISSW!$I:$I,MATCHUP!AG$1,SWISSW!$J:$J,MATCHUP!$A77,SWISSW!$F:$F,"Draw")),"-")</f>
        <v>-</v>
      </c>
      <c r="AH77" s="5" t="str">
        <f ca="1">IFERROR((COUNTIFS(SWISSW!$I:$I,MATCHUP!$A77,SWISSW!$J:$J,MATCHUP!AH$1,SWISSW!$F:$F,"Won")+COUNTIFS(SWISSW!$I:$I,MATCHUP!AH$1,SWISSW!$J:$J,MATCHUP!$A77,SWISSW!$F:$F,"Lost"))/(COUNTIFS(SWISSW!$I:$I,MATCHUP!$A77,SWISSW!$J:$J,MATCHUP!AH$1)-COUNTIFS(SWISSW!$I:$I,MATCHUP!$A77,SWISSW!$J:$J,MATCHUP!AH$1,SWISSW!$F:$F,"Draw")+COUNTIFS(SWISSW!$I:$I,MATCHUP!AH$1,SWISSW!$J:$J,MATCHUP!$A77)-COUNTIFS(SWISSW!$I:$I,MATCHUP!AH$1,SWISSW!$J:$J,MATCHUP!$A77,SWISSW!$F:$F,"Draw")),"-")</f>
        <v>-</v>
      </c>
      <c r="AI77" s="5" t="str">
        <f ca="1">IFERROR((COUNTIFS(SWISSW!$I:$I,MATCHUP!$A77,SWISSW!$J:$J,MATCHUP!AI$1,SWISSW!$F:$F,"Won")+COUNTIFS(SWISSW!$I:$I,MATCHUP!AI$1,SWISSW!$J:$J,MATCHUP!$A77,SWISSW!$F:$F,"Lost"))/(COUNTIFS(SWISSW!$I:$I,MATCHUP!$A77,SWISSW!$J:$J,MATCHUP!AI$1)-COUNTIFS(SWISSW!$I:$I,MATCHUP!$A77,SWISSW!$J:$J,MATCHUP!AI$1,SWISSW!$F:$F,"Draw")+COUNTIFS(SWISSW!$I:$I,MATCHUP!AI$1,SWISSW!$J:$J,MATCHUP!$A77)-COUNTIFS(SWISSW!$I:$I,MATCHUP!AI$1,SWISSW!$J:$J,MATCHUP!$A77,SWISSW!$F:$F,"Draw")),"-")</f>
        <v>-</v>
      </c>
      <c r="AJ77" s="5" t="str">
        <f ca="1">IFERROR((COUNTIFS(SWISSW!$I:$I,MATCHUP!$A77,SWISSW!$J:$J,MATCHUP!AJ$1,SWISSW!$F:$F,"Won")+COUNTIFS(SWISSW!$I:$I,MATCHUP!AJ$1,SWISSW!$J:$J,MATCHUP!$A77,SWISSW!$F:$F,"Lost"))/(COUNTIFS(SWISSW!$I:$I,MATCHUP!$A77,SWISSW!$J:$J,MATCHUP!AJ$1)-COUNTIFS(SWISSW!$I:$I,MATCHUP!$A77,SWISSW!$J:$J,MATCHUP!AJ$1,SWISSW!$F:$F,"Draw")+COUNTIFS(SWISSW!$I:$I,MATCHUP!AJ$1,SWISSW!$J:$J,MATCHUP!$A77)-COUNTIFS(SWISSW!$I:$I,MATCHUP!AJ$1,SWISSW!$J:$J,MATCHUP!$A77,SWISSW!$F:$F,"Draw")),"-")</f>
        <v>-</v>
      </c>
      <c r="AK77" s="5" t="str">
        <f ca="1">IFERROR((COUNTIFS(SWISSW!$I:$I,MATCHUP!$A77,SWISSW!$J:$J,MATCHUP!AK$1,SWISSW!$F:$F,"Won")+COUNTIFS(SWISSW!$I:$I,MATCHUP!AK$1,SWISSW!$J:$J,MATCHUP!$A77,SWISSW!$F:$F,"Lost"))/(COUNTIFS(SWISSW!$I:$I,MATCHUP!$A77,SWISSW!$J:$J,MATCHUP!AK$1)-COUNTIFS(SWISSW!$I:$I,MATCHUP!$A77,SWISSW!$J:$J,MATCHUP!AK$1,SWISSW!$F:$F,"Draw")+COUNTIFS(SWISSW!$I:$I,MATCHUP!AK$1,SWISSW!$J:$J,MATCHUP!$A77)-COUNTIFS(SWISSW!$I:$I,MATCHUP!AK$1,SWISSW!$J:$J,MATCHUP!$A77,SWISSW!$F:$F,"Draw")),"-")</f>
        <v>-</v>
      </c>
      <c r="AL77" s="5" t="str">
        <f ca="1">IFERROR((COUNTIFS(SWISSW!$I:$I,MATCHUP!$A77,SWISSW!$J:$J,MATCHUP!AL$1,SWISSW!$F:$F,"Won")+COUNTIFS(SWISSW!$I:$I,MATCHUP!AL$1,SWISSW!$J:$J,MATCHUP!$A77,SWISSW!$F:$F,"Lost"))/(COUNTIFS(SWISSW!$I:$I,MATCHUP!$A77,SWISSW!$J:$J,MATCHUP!AL$1)-COUNTIFS(SWISSW!$I:$I,MATCHUP!$A77,SWISSW!$J:$J,MATCHUP!AL$1,SWISSW!$F:$F,"Draw")+COUNTIFS(SWISSW!$I:$I,MATCHUP!AL$1,SWISSW!$J:$J,MATCHUP!$A77)-COUNTIFS(SWISSW!$I:$I,MATCHUP!AL$1,SWISSW!$J:$J,MATCHUP!$A77,SWISSW!$F:$F,"Draw")),"-")</f>
        <v>-</v>
      </c>
      <c r="AM77" s="5" t="str">
        <f ca="1">IFERROR((COUNTIFS(SWISSW!$I:$I,MATCHUP!$A77,SWISSW!$J:$J,MATCHUP!AM$1,SWISSW!$F:$F,"Won")+COUNTIFS(SWISSW!$I:$I,MATCHUP!AM$1,SWISSW!$J:$J,MATCHUP!$A77,SWISSW!$F:$F,"Lost"))/(COUNTIFS(SWISSW!$I:$I,MATCHUP!$A77,SWISSW!$J:$J,MATCHUP!AM$1)-COUNTIFS(SWISSW!$I:$I,MATCHUP!$A77,SWISSW!$J:$J,MATCHUP!AM$1,SWISSW!$F:$F,"Draw")+COUNTIFS(SWISSW!$I:$I,MATCHUP!AM$1,SWISSW!$J:$J,MATCHUP!$A77)-COUNTIFS(SWISSW!$I:$I,MATCHUP!AM$1,SWISSW!$J:$J,MATCHUP!$A77,SWISSW!$F:$F,"Draw")),"-")</f>
        <v>-</v>
      </c>
      <c r="AN77" s="5" t="str">
        <f ca="1">IFERROR((COUNTIFS(SWISSW!$I:$I,MATCHUP!$A77,SWISSW!$J:$J,MATCHUP!AN$1,SWISSW!$F:$F,"Won")+COUNTIFS(SWISSW!$I:$I,MATCHUP!AN$1,SWISSW!$J:$J,MATCHUP!$A77,SWISSW!$F:$F,"Lost"))/(COUNTIFS(SWISSW!$I:$I,MATCHUP!$A77,SWISSW!$J:$J,MATCHUP!AN$1)-COUNTIFS(SWISSW!$I:$I,MATCHUP!$A77,SWISSW!$J:$J,MATCHUP!AN$1,SWISSW!$F:$F,"Draw")+COUNTIFS(SWISSW!$I:$I,MATCHUP!AN$1,SWISSW!$J:$J,MATCHUP!$A77)-COUNTIFS(SWISSW!$I:$I,MATCHUP!AN$1,SWISSW!$J:$J,MATCHUP!$A77,SWISSW!$F:$F,"Draw")),"-")</f>
        <v>-</v>
      </c>
      <c r="AO77" s="5" t="str">
        <f ca="1">IFERROR((COUNTIFS(SWISSW!$I:$I,MATCHUP!$A77,SWISSW!$J:$J,MATCHUP!AO$1,SWISSW!$F:$F,"Won")+COUNTIFS(SWISSW!$I:$I,MATCHUP!AO$1,SWISSW!$J:$J,MATCHUP!$A77,SWISSW!$F:$F,"Lost"))/(COUNTIFS(SWISSW!$I:$I,MATCHUP!$A77,SWISSW!$J:$J,MATCHUP!AO$1)-COUNTIFS(SWISSW!$I:$I,MATCHUP!$A77,SWISSW!$J:$J,MATCHUP!AO$1,SWISSW!$F:$F,"Draw")+COUNTIFS(SWISSW!$I:$I,MATCHUP!AO$1,SWISSW!$J:$J,MATCHUP!$A77)-COUNTIFS(SWISSW!$I:$I,MATCHUP!AO$1,SWISSW!$J:$J,MATCHUP!$A77,SWISSW!$F:$F,"Draw")),"-")</f>
        <v>-</v>
      </c>
      <c r="AP77" s="5" t="str">
        <f ca="1">IFERROR((COUNTIFS(SWISSW!$I:$I,MATCHUP!$A77,SWISSW!$J:$J,MATCHUP!AP$1,SWISSW!$F:$F,"Won")+COUNTIFS(SWISSW!$I:$I,MATCHUP!AP$1,SWISSW!$J:$J,MATCHUP!$A77,SWISSW!$F:$F,"Lost"))/(COUNTIFS(SWISSW!$I:$I,MATCHUP!$A77,SWISSW!$J:$J,MATCHUP!AP$1)-COUNTIFS(SWISSW!$I:$I,MATCHUP!$A77,SWISSW!$J:$J,MATCHUP!AP$1,SWISSW!$F:$F,"Draw")+COUNTIFS(SWISSW!$I:$I,MATCHUP!AP$1,SWISSW!$J:$J,MATCHUP!$A77)-COUNTIFS(SWISSW!$I:$I,MATCHUP!AP$1,SWISSW!$J:$J,MATCHUP!$A77,SWISSW!$F:$F,"Draw")),"-")</f>
        <v>-</v>
      </c>
      <c r="AQ77" s="5" t="str">
        <f ca="1">IFERROR((COUNTIFS(SWISSW!$I:$I,MATCHUP!$A77,SWISSW!$J:$J,MATCHUP!AQ$1,SWISSW!$F:$F,"Won")+COUNTIFS(SWISSW!$I:$I,MATCHUP!AQ$1,SWISSW!$J:$J,MATCHUP!$A77,SWISSW!$F:$F,"Lost"))/(COUNTIFS(SWISSW!$I:$I,MATCHUP!$A77,SWISSW!$J:$J,MATCHUP!AQ$1)-COUNTIFS(SWISSW!$I:$I,MATCHUP!$A77,SWISSW!$J:$J,MATCHUP!AQ$1,SWISSW!$F:$F,"Draw")+COUNTIFS(SWISSW!$I:$I,MATCHUP!AQ$1,SWISSW!$J:$J,MATCHUP!$A77)-COUNTIFS(SWISSW!$I:$I,MATCHUP!AQ$1,SWISSW!$J:$J,MATCHUP!$A77,SWISSW!$F:$F,"Draw")),"-")</f>
        <v>-</v>
      </c>
      <c r="AR77" s="5" t="str">
        <f ca="1">IFERROR((COUNTIFS(SWISSW!$I:$I,MATCHUP!$A77,SWISSW!$J:$J,MATCHUP!AR$1,SWISSW!$F:$F,"Won")+COUNTIFS(SWISSW!$I:$I,MATCHUP!AR$1,SWISSW!$J:$J,MATCHUP!$A77,SWISSW!$F:$F,"Lost"))/(COUNTIFS(SWISSW!$I:$I,MATCHUP!$A77,SWISSW!$J:$J,MATCHUP!AR$1)-COUNTIFS(SWISSW!$I:$I,MATCHUP!$A77,SWISSW!$J:$J,MATCHUP!AR$1,SWISSW!$F:$F,"Draw")+COUNTIFS(SWISSW!$I:$I,MATCHUP!AR$1,SWISSW!$J:$J,MATCHUP!$A77)-COUNTIFS(SWISSW!$I:$I,MATCHUP!AR$1,SWISSW!$J:$J,MATCHUP!$A77,SWISSW!$F:$F,"Draw")),"-")</f>
        <v>-</v>
      </c>
      <c r="AS77" s="5" t="str">
        <f ca="1">IFERROR((COUNTIFS(SWISSW!$I:$I,MATCHUP!$A77,SWISSW!$J:$J,MATCHUP!AS$1,SWISSW!$F:$F,"Won")+COUNTIFS(SWISSW!$I:$I,MATCHUP!AS$1,SWISSW!$J:$J,MATCHUP!$A77,SWISSW!$F:$F,"Lost"))/(COUNTIFS(SWISSW!$I:$I,MATCHUP!$A77,SWISSW!$J:$J,MATCHUP!AS$1)-COUNTIFS(SWISSW!$I:$I,MATCHUP!$A77,SWISSW!$J:$J,MATCHUP!AS$1,SWISSW!$F:$F,"Draw")+COUNTIFS(SWISSW!$I:$I,MATCHUP!AS$1,SWISSW!$J:$J,MATCHUP!$A77)-COUNTIFS(SWISSW!$I:$I,MATCHUP!AS$1,SWISSW!$J:$J,MATCHUP!$A77,SWISSW!$F:$F,"Draw")),"-")</f>
        <v>-</v>
      </c>
      <c r="AT77" s="5" t="str">
        <f ca="1">IFERROR((COUNTIFS(SWISSW!$I:$I,MATCHUP!$A77,SWISSW!$J:$J,MATCHUP!AT$1,SWISSW!$F:$F,"Won")+COUNTIFS(SWISSW!$I:$I,MATCHUP!AT$1,SWISSW!$J:$J,MATCHUP!$A77,SWISSW!$F:$F,"Lost"))/(COUNTIFS(SWISSW!$I:$I,MATCHUP!$A77,SWISSW!$J:$J,MATCHUP!AT$1)-COUNTIFS(SWISSW!$I:$I,MATCHUP!$A77,SWISSW!$J:$J,MATCHUP!AT$1,SWISSW!$F:$F,"Draw")+COUNTIFS(SWISSW!$I:$I,MATCHUP!AT$1,SWISSW!$J:$J,MATCHUP!$A77)-COUNTIFS(SWISSW!$I:$I,MATCHUP!AT$1,SWISSW!$J:$J,MATCHUP!$A77,SWISSW!$F:$F,"Draw")),"-")</f>
        <v>-</v>
      </c>
      <c r="AU77" s="5" t="str">
        <f ca="1">IFERROR((COUNTIFS(SWISSW!$I:$I,MATCHUP!$A77,SWISSW!$J:$J,MATCHUP!AU$1,SWISSW!$F:$F,"Won")+COUNTIFS(SWISSW!$I:$I,MATCHUP!AU$1,SWISSW!$J:$J,MATCHUP!$A77,SWISSW!$F:$F,"Lost"))/(COUNTIFS(SWISSW!$I:$I,MATCHUP!$A77,SWISSW!$J:$J,MATCHUP!AU$1)-COUNTIFS(SWISSW!$I:$I,MATCHUP!$A77,SWISSW!$J:$J,MATCHUP!AU$1,SWISSW!$F:$F,"Draw")+COUNTIFS(SWISSW!$I:$I,MATCHUP!AU$1,SWISSW!$J:$J,MATCHUP!$A77)-COUNTIFS(SWISSW!$I:$I,MATCHUP!AU$1,SWISSW!$J:$J,MATCHUP!$A77,SWISSW!$F:$F,"Draw")),"-")</f>
        <v>-</v>
      </c>
      <c r="AV77" s="5" t="str">
        <f ca="1">IFERROR((COUNTIFS(SWISSW!$I:$I,MATCHUP!$A77,SWISSW!$J:$J,MATCHUP!AV$1,SWISSW!$F:$F,"Won")+COUNTIFS(SWISSW!$I:$I,MATCHUP!AV$1,SWISSW!$J:$J,MATCHUP!$A77,SWISSW!$F:$F,"Lost"))/(COUNTIFS(SWISSW!$I:$I,MATCHUP!$A77,SWISSW!$J:$J,MATCHUP!AV$1)-COUNTIFS(SWISSW!$I:$I,MATCHUP!$A77,SWISSW!$J:$J,MATCHUP!AV$1,SWISSW!$F:$F,"Draw")+COUNTIFS(SWISSW!$I:$I,MATCHUP!AV$1,SWISSW!$J:$J,MATCHUP!$A77)-COUNTIFS(SWISSW!$I:$I,MATCHUP!AV$1,SWISSW!$J:$J,MATCHUP!$A77,SWISSW!$F:$F,"Draw")),"-")</f>
        <v>-</v>
      </c>
      <c r="AW77" s="5" t="str">
        <f ca="1">IFERROR((COUNTIFS(SWISSW!$I:$I,MATCHUP!$A77,SWISSW!$J:$J,MATCHUP!AW$1,SWISSW!$F:$F,"Won")+COUNTIFS(SWISSW!$I:$I,MATCHUP!AW$1,SWISSW!$J:$J,MATCHUP!$A77,SWISSW!$F:$F,"Lost"))/(COUNTIFS(SWISSW!$I:$I,MATCHUP!$A77,SWISSW!$J:$J,MATCHUP!AW$1)-COUNTIFS(SWISSW!$I:$I,MATCHUP!$A77,SWISSW!$J:$J,MATCHUP!AW$1,SWISSW!$F:$F,"Draw")+COUNTIFS(SWISSW!$I:$I,MATCHUP!AW$1,SWISSW!$J:$J,MATCHUP!$A77)-COUNTIFS(SWISSW!$I:$I,MATCHUP!AW$1,SWISSW!$J:$J,MATCHUP!$A77,SWISSW!$F:$F,"Draw")),"-")</f>
        <v>-</v>
      </c>
      <c r="AX77" s="5" t="str">
        <f ca="1">IFERROR((COUNTIFS(SWISSW!$I:$I,MATCHUP!$A77,SWISSW!$J:$J,MATCHUP!AX$1,SWISSW!$F:$F,"Won")+COUNTIFS(SWISSW!$I:$I,MATCHUP!AX$1,SWISSW!$J:$J,MATCHUP!$A77,SWISSW!$F:$F,"Lost"))/(COUNTIFS(SWISSW!$I:$I,MATCHUP!$A77,SWISSW!$J:$J,MATCHUP!AX$1)-COUNTIFS(SWISSW!$I:$I,MATCHUP!$A77,SWISSW!$J:$J,MATCHUP!AX$1,SWISSW!$F:$F,"Draw")+COUNTIFS(SWISSW!$I:$I,MATCHUP!AX$1,SWISSW!$J:$J,MATCHUP!$A77)-COUNTIFS(SWISSW!$I:$I,MATCHUP!AX$1,SWISSW!$J:$J,MATCHUP!$A77,SWISSW!$F:$F,"Draw")),"-")</f>
        <v>-</v>
      </c>
      <c r="AY77" s="5" t="str">
        <f ca="1">IFERROR((COUNTIFS(SWISSW!$I:$I,MATCHUP!$A77,SWISSW!$J:$J,MATCHUP!AY$1,SWISSW!$F:$F,"Won")+COUNTIFS(SWISSW!$I:$I,MATCHUP!AY$1,SWISSW!$J:$J,MATCHUP!$A77,SWISSW!$F:$F,"Lost"))/(COUNTIFS(SWISSW!$I:$I,MATCHUP!$A77,SWISSW!$J:$J,MATCHUP!AY$1)-COUNTIFS(SWISSW!$I:$I,MATCHUP!$A77,SWISSW!$J:$J,MATCHUP!AY$1,SWISSW!$F:$F,"Draw")+COUNTIFS(SWISSW!$I:$I,MATCHUP!AY$1,SWISSW!$J:$J,MATCHUP!$A77)-COUNTIFS(SWISSW!$I:$I,MATCHUP!AY$1,SWISSW!$J:$J,MATCHUP!$A77,SWISSW!$F:$F,"Draw")),"-")</f>
        <v>-</v>
      </c>
      <c r="AZ77" s="5" t="str">
        <f ca="1">IFERROR((COUNTIFS(SWISSW!$I:$I,MATCHUP!$A77,SWISSW!$J:$J,MATCHUP!AZ$1,SWISSW!$F:$F,"Won")+COUNTIFS(SWISSW!$I:$I,MATCHUP!AZ$1,SWISSW!$J:$J,MATCHUP!$A77,SWISSW!$F:$F,"Lost"))/(COUNTIFS(SWISSW!$I:$I,MATCHUP!$A77,SWISSW!$J:$J,MATCHUP!AZ$1)-COUNTIFS(SWISSW!$I:$I,MATCHUP!$A77,SWISSW!$J:$J,MATCHUP!AZ$1,SWISSW!$F:$F,"Draw")+COUNTIFS(SWISSW!$I:$I,MATCHUP!AZ$1,SWISSW!$J:$J,MATCHUP!$A77)-COUNTIFS(SWISSW!$I:$I,MATCHUP!AZ$1,SWISSW!$J:$J,MATCHUP!$A77,SWISSW!$F:$F,"Draw")),"-")</f>
        <v>-</v>
      </c>
      <c r="BA77" s="5" t="str">
        <f ca="1">IFERROR((COUNTIFS(SWISSW!$I:$I,MATCHUP!$A77,SWISSW!$J:$J,MATCHUP!BA$1,SWISSW!$F:$F,"Won")+COUNTIFS(SWISSW!$I:$I,MATCHUP!BA$1,SWISSW!$J:$J,MATCHUP!$A77,SWISSW!$F:$F,"Lost"))/(COUNTIFS(SWISSW!$I:$I,MATCHUP!$A77,SWISSW!$J:$J,MATCHUP!BA$1)-COUNTIFS(SWISSW!$I:$I,MATCHUP!$A77,SWISSW!$J:$J,MATCHUP!BA$1,SWISSW!$F:$F,"Draw")+COUNTIFS(SWISSW!$I:$I,MATCHUP!BA$1,SWISSW!$J:$J,MATCHUP!$A77)-COUNTIFS(SWISSW!$I:$I,MATCHUP!BA$1,SWISSW!$J:$J,MATCHUP!$A77,SWISSW!$F:$F,"Draw")),"-")</f>
        <v>-</v>
      </c>
      <c r="BB77" s="5" t="str">
        <f ca="1">IFERROR((COUNTIFS(SWISSW!$I:$I,MATCHUP!$A77,SWISSW!$J:$J,MATCHUP!BB$1,SWISSW!$F:$F,"Won")+COUNTIFS(SWISSW!$I:$I,MATCHUP!BB$1,SWISSW!$J:$J,MATCHUP!$A77,SWISSW!$F:$F,"Lost"))/(COUNTIFS(SWISSW!$I:$I,MATCHUP!$A77,SWISSW!$J:$J,MATCHUP!BB$1)-COUNTIFS(SWISSW!$I:$I,MATCHUP!$A77,SWISSW!$J:$J,MATCHUP!BB$1,SWISSW!$F:$F,"Draw")+COUNTIFS(SWISSW!$I:$I,MATCHUP!BB$1,SWISSW!$J:$J,MATCHUP!$A77)-COUNTIFS(SWISSW!$I:$I,MATCHUP!BB$1,SWISSW!$J:$J,MATCHUP!$A77,SWISSW!$F:$F,"Draw")),"-")</f>
        <v>-</v>
      </c>
      <c r="BC77" s="5" t="str">
        <f ca="1">IFERROR((COUNTIFS(SWISSW!$I:$I,MATCHUP!$A77,SWISSW!$J:$J,MATCHUP!BC$1,SWISSW!$F:$F,"Won")+COUNTIFS(SWISSW!$I:$I,MATCHUP!BC$1,SWISSW!$J:$J,MATCHUP!$A77,SWISSW!$F:$F,"Lost"))/(COUNTIFS(SWISSW!$I:$I,MATCHUP!$A77,SWISSW!$J:$J,MATCHUP!BC$1)-COUNTIFS(SWISSW!$I:$I,MATCHUP!$A77,SWISSW!$J:$J,MATCHUP!BC$1,SWISSW!$F:$F,"Draw")+COUNTIFS(SWISSW!$I:$I,MATCHUP!BC$1,SWISSW!$J:$J,MATCHUP!$A77)-COUNTIFS(SWISSW!$I:$I,MATCHUP!BC$1,SWISSW!$J:$J,MATCHUP!$A77,SWISSW!$F:$F,"Draw")),"-")</f>
        <v>-</v>
      </c>
      <c r="BD77" s="5" t="str">
        <f ca="1">IFERROR((COUNTIFS(SWISSW!$I:$I,MATCHUP!$A77,SWISSW!$J:$J,MATCHUP!BD$1,SWISSW!$F:$F,"Won")+COUNTIFS(SWISSW!$I:$I,MATCHUP!BD$1,SWISSW!$J:$J,MATCHUP!$A77,SWISSW!$F:$F,"Lost"))/(COUNTIFS(SWISSW!$I:$I,MATCHUP!$A77,SWISSW!$J:$J,MATCHUP!BD$1)-COUNTIFS(SWISSW!$I:$I,MATCHUP!$A77,SWISSW!$J:$J,MATCHUP!BD$1,SWISSW!$F:$F,"Draw")+COUNTIFS(SWISSW!$I:$I,MATCHUP!BD$1,SWISSW!$J:$J,MATCHUP!$A77)-COUNTIFS(SWISSW!$I:$I,MATCHUP!BD$1,SWISSW!$J:$J,MATCHUP!$A77,SWISSW!$F:$F,"Draw")),"-")</f>
        <v>-</v>
      </c>
      <c r="BE77" s="5" t="str">
        <f ca="1">IFERROR((COUNTIFS(SWISSW!$I:$I,MATCHUP!$A77,SWISSW!$J:$J,MATCHUP!BE$1,SWISSW!$F:$F,"Won")+COUNTIFS(SWISSW!$I:$I,MATCHUP!BE$1,SWISSW!$J:$J,MATCHUP!$A77,SWISSW!$F:$F,"Lost"))/(COUNTIFS(SWISSW!$I:$I,MATCHUP!$A77,SWISSW!$J:$J,MATCHUP!BE$1)-COUNTIFS(SWISSW!$I:$I,MATCHUP!$A77,SWISSW!$J:$J,MATCHUP!BE$1,SWISSW!$F:$F,"Draw")+COUNTIFS(SWISSW!$I:$I,MATCHUP!BE$1,SWISSW!$J:$J,MATCHUP!$A77)-COUNTIFS(SWISSW!$I:$I,MATCHUP!BE$1,SWISSW!$J:$J,MATCHUP!$A77,SWISSW!$F:$F,"Draw")),"-")</f>
        <v>-</v>
      </c>
      <c r="BF77" s="5" t="str">
        <f ca="1">IFERROR((COUNTIFS(SWISSW!$I:$I,MATCHUP!$A77,SWISSW!$J:$J,MATCHUP!BF$1,SWISSW!$F:$F,"Won")+COUNTIFS(SWISSW!$I:$I,MATCHUP!BF$1,SWISSW!$J:$J,MATCHUP!$A77,SWISSW!$F:$F,"Lost"))/(COUNTIFS(SWISSW!$I:$I,MATCHUP!$A77,SWISSW!$J:$J,MATCHUP!BF$1)-COUNTIFS(SWISSW!$I:$I,MATCHUP!$A77,SWISSW!$J:$J,MATCHUP!BF$1,SWISSW!$F:$F,"Draw")+COUNTIFS(SWISSW!$I:$I,MATCHUP!BF$1,SWISSW!$J:$J,MATCHUP!$A77)-COUNTIFS(SWISSW!$I:$I,MATCHUP!BF$1,SWISSW!$J:$J,MATCHUP!$A77,SWISSW!$F:$F,"Draw")),"-")</f>
        <v>-</v>
      </c>
      <c r="BG77" s="5" t="str">
        <f ca="1">IFERROR((COUNTIFS(SWISSW!$I:$I,MATCHUP!$A77,SWISSW!$J:$J,MATCHUP!BG$1,SWISSW!$F:$F,"Won")+COUNTIFS(SWISSW!$I:$I,MATCHUP!BG$1,SWISSW!$J:$J,MATCHUP!$A77,SWISSW!$F:$F,"Lost"))/(COUNTIFS(SWISSW!$I:$I,MATCHUP!$A77,SWISSW!$J:$J,MATCHUP!BG$1)-COUNTIFS(SWISSW!$I:$I,MATCHUP!$A77,SWISSW!$J:$J,MATCHUP!BG$1,SWISSW!$F:$F,"Draw")+COUNTIFS(SWISSW!$I:$I,MATCHUP!BG$1,SWISSW!$J:$J,MATCHUP!$A77)-COUNTIFS(SWISSW!$I:$I,MATCHUP!BG$1,SWISSW!$J:$J,MATCHUP!$A77,SWISSW!$F:$F,"Draw")),"-")</f>
        <v>-</v>
      </c>
      <c r="BH77" s="5" t="str">
        <f ca="1">IFERROR((COUNTIFS(SWISSW!$I:$I,MATCHUP!$A77,SWISSW!$J:$J,MATCHUP!BH$1,SWISSW!$F:$F,"Won")+COUNTIFS(SWISSW!$I:$I,MATCHUP!BH$1,SWISSW!$J:$J,MATCHUP!$A77,SWISSW!$F:$F,"Lost"))/(COUNTIFS(SWISSW!$I:$I,MATCHUP!$A77,SWISSW!$J:$J,MATCHUP!BH$1)-COUNTIFS(SWISSW!$I:$I,MATCHUP!$A77,SWISSW!$J:$J,MATCHUP!BH$1,SWISSW!$F:$F,"Draw")+COUNTIFS(SWISSW!$I:$I,MATCHUP!BH$1,SWISSW!$J:$J,MATCHUP!$A77)-COUNTIFS(SWISSW!$I:$I,MATCHUP!BH$1,SWISSW!$J:$J,MATCHUP!$A77,SWISSW!$F:$F,"Draw")),"-")</f>
        <v>-</v>
      </c>
      <c r="BI77" s="5" t="str">
        <f ca="1">IFERROR((COUNTIFS(SWISSW!$I:$I,MATCHUP!$A77,SWISSW!$J:$J,MATCHUP!BI$1,SWISSW!$F:$F,"Won")+COUNTIFS(SWISSW!$I:$I,MATCHUP!BI$1,SWISSW!$J:$J,MATCHUP!$A77,SWISSW!$F:$F,"Lost"))/(COUNTIFS(SWISSW!$I:$I,MATCHUP!$A77,SWISSW!$J:$J,MATCHUP!BI$1)-COUNTIFS(SWISSW!$I:$I,MATCHUP!$A77,SWISSW!$J:$J,MATCHUP!BI$1,SWISSW!$F:$F,"Draw")+COUNTIFS(SWISSW!$I:$I,MATCHUP!BI$1,SWISSW!$J:$J,MATCHUP!$A77)-COUNTIFS(SWISSW!$I:$I,MATCHUP!BI$1,SWISSW!$J:$J,MATCHUP!$A77,SWISSW!$F:$F,"Draw")),"-")</f>
        <v>-</v>
      </c>
      <c r="BJ77" s="5" t="str">
        <f ca="1">IFERROR((COUNTIFS(SWISSW!$I:$I,MATCHUP!$A77,SWISSW!$J:$J,MATCHUP!BJ$1,SWISSW!$F:$F,"Won")+COUNTIFS(SWISSW!$I:$I,MATCHUP!BJ$1,SWISSW!$J:$J,MATCHUP!$A77,SWISSW!$F:$F,"Lost"))/(COUNTIFS(SWISSW!$I:$I,MATCHUP!$A77,SWISSW!$J:$J,MATCHUP!BJ$1)-COUNTIFS(SWISSW!$I:$I,MATCHUP!$A77,SWISSW!$J:$J,MATCHUP!BJ$1,SWISSW!$F:$F,"Draw")+COUNTIFS(SWISSW!$I:$I,MATCHUP!BJ$1,SWISSW!$J:$J,MATCHUP!$A77)-COUNTIFS(SWISSW!$I:$I,MATCHUP!BJ$1,SWISSW!$J:$J,MATCHUP!$A77,SWISSW!$F:$F,"Draw")),"-")</f>
        <v>-</v>
      </c>
      <c r="BK77" s="5" t="str">
        <f ca="1">IFERROR((COUNTIFS(SWISSW!$I:$I,MATCHUP!$A77,SWISSW!$J:$J,MATCHUP!BK$1,SWISSW!$F:$F,"Won")+COUNTIFS(SWISSW!$I:$I,MATCHUP!BK$1,SWISSW!$J:$J,MATCHUP!$A77,SWISSW!$F:$F,"Lost"))/(COUNTIFS(SWISSW!$I:$I,MATCHUP!$A77,SWISSW!$J:$J,MATCHUP!BK$1)-COUNTIFS(SWISSW!$I:$I,MATCHUP!$A77,SWISSW!$J:$J,MATCHUP!BK$1,SWISSW!$F:$F,"Draw")+COUNTIFS(SWISSW!$I:$I,MATCHUP!BK$1,SWISSW!$J:$J,MATCHUP!$A77)-COUNTIFS(SWISSW!$I:$I,MATCHUP!BK$1,SWISSW!$J:$J,MATCHUP!$A77,SWISSW!$F:$F,"Draw")),"-")</f>
        <v>-</v>
      </c>
      <c r="BL77" s="5" t="str">
        <f ca="1">IFERROR((COUNTIFS(SWISSW!$I:$I,MATCHUP!$A77,SWISSW!$J:$J,MATCHUP!BL$1,SWISSW!$F:$F,"Won")+COUNTIFS(SWISSW!$I:$I,MATCHUP!BL$1,SWISSW!$J:$J,MATCHUP!$A77,SWISSW!$F:$F,"Lost"))/(COUNTIFS(SWISSW!$I:$I,MATCHUP!$A77,SWISSW!$J:$J,MATCHUP!BL$1)-COUNTIFS(SWISSW!$I:$I,MATCHUP!$A77,SWISSW!$J:$J,MATCHUP!BL$1,SWISSW!$F:$F,"Draw")+COUNTIFS(SWISSW!$I:$I,MATCHUP!BL$1,SWISSW!$J:$J,MATCHUP!$A77)-COUNTIFS(SWISSW!$I:$I,MATCHUP!BL$1,SWISSW!$J:$J,MATCHUP!$A77,SWISSW!$F:$F,"Draw")),"-")</f>
        <v>-</v>
      </c>
      <c r="BM77" s="5" t="str">
        <f ca="1">IFERROR((COUNTIFS(SWISSW!$I:$I,MATCHUP!$A77,SWISSW!$J:$J,MATCHUP!BM$1,SWISSW!$F:$F,"Won")+COUNTIFS(SWISSW!$I:$I,MATCHUP!BM$1,SWISSW!$J:$J,MATCHUP!$A77,SWISSW!$F:$F,"Lost"))/(COUNTIFS(SWISSW!$I:$I,MATCHUP!$A77,SWISSW!$J:$J,MATCHUP!BM$1)-COUNTIFS(SWISSW!$I:$I,MATCHUP!$A77,SWISSW!$J:$J,MATCHUP!BM$1,SWISSW!$F:$F,"Draw")+COUNTIFS(SWISSW!$I:$I,MATCHUP!BM$1,SWISSW!$J:$J,MATCHUP!$A77)-COUNTIFS(SWISSW!$I:$I,MATCHUP!BM$1,SWISSW!$J:$J,MATCHUP!$A77,SWISSW!$F:$F,"Draw")),"-")</f>
        <v>-</v>
      </c>
      <c r="BN77" s="5" t="str">
        <f ca="1">IFERROR((COUNTIFS(SWISSW!$I:$I,MATCHUP!$A77,SWISSW!$J:$J,MATCHUP!BN$1,SWISSW!$F:$F,"Won")+COUNTIFS(SWISSW!$I:$I,MATCHUP!BN$1,SWISSW!$J:$J,MATCHUP!$A77,SWISSW!$F:$F,"Lost"))/(COUNTIFS(SWISSW!$I:$I,MATCHUP!$A77,SWISSW!$J:$J,MATCHUP!BN$1)-COUNTIFS(SWISSW!$I:$I,MATCHUP!$A77,SWISSW!$J:$J,MATCHUP!BN$1,SWISSW!$F:$F,"Draw")+COUNTIFS(SWISSW!$I:$I,MATCHUP!BN$1,SWISSW!$J:$J,MATCHUP!$A77)-COUNTIFS(SWISSW!$I:$I,MATCHUP!BN$1,SWISSW!$J:$J,MATCHUP!$A77,SWISSW!$F:$F,"Draw")),"-")</f>
        <v>-</v>
      </c>
      <c r="BO77" s="5" t="str">
        <f ca="1">IFERROR((COUNTIFS(SWISSW!$I:$I,MATCHUP!$A77,SWISSW!$J:$J,MATCHUP!BO$1,SWISSW!$F:$F,"Won")+COUNTIFS(SWISSW!$I:$I,MATCHUP!BO$1,SWISSW!$J:$J,MATCHUP!$A77,SWISSW!$F:$F,"Lost"))/(COUNTIFS(SWISSW!$I:$I,MATCHUP!$A77,SWISSW!$J:$J,MATCHUP!BO$1)-COUNTIFS(SWISSW!$I:$I,MATCHUP!$A77,SWISSW!$J:$J,MATCHUP!BO$1,SWISSW!$F:$F,"Draw")+COUNTIFS(SWISSW!$I:$I,MATCHUP!BO$1,SWISSW!$J:$J,MATCHUP!$A77)-COUNTIFS(SWISSW!$I:$I,MATCHUP!BO$1,SWISSW!$J:$J,MATCHUP!$A77,SWISSW!$F:$F,"Draw")),"-")</f>
        <v>-</v>
      </c>
      <c r="BP77" s="5" t="str">
        <f ca="1">IFERROR((COUNTIFS(SWISSW!$I:$I,MATCHUP!$A77,SWISSW!$J:$J,MATCHUP!BP$1,SWISSW!$F:$F,"Won")+COUNTIFS(SWISSW!$I:$I,MATCHUP!BP$1,SWISSW!$J:$J,MATCHUP!$A77,SWISSW!$F:$F,"Lost"))/(COUNTIFS(SWISSW!$I:$I,MATCHUP!$A77,SWISSW!$J:$J,MATCHUP!BP$1)-COUNTIFS(SWISSW!$I:$I,MATCHUP!$A77,SWISSW!$J:$J,MATCHUP!BP$1,SWISSW!$F:$F,"Draw")+COUNTIFS(SWISSW!$I:$I,MATCHUP!BP$1,SWISSW!$J:$J,MATCHUP!$A77)-COUNTIFS(SWISSW!$I:$I,MATCHUP!BP$1,SWISSW!$J:$J,MATCHUP!$A77,SWISSW!$F:$F,"Draw")),"-")</f>
        <v>-</v>
      </c>
      <c r="BQ77" s="5" t="str">
        <f ca="1">IFERROR((COUNTIFS(SWISSW!$I:$I,MATCHUP!$A77,SWISSW!$J:$J,MATCHUP!BQ$1,SWISSW!$F:$F,"Won")+COUNTIFS(SWISSW!$I:$I,MATCHUP!BQ$1,SWISSW!$J:$J,MATCHUP!$A77,SWISSW!$F:$F,"Lost"))/(COUNTIFS(SWISSW!$I:$I,MATCHUP!$A77,SWISSW!$J:$J,MATCHUP!BQ$1)-COUNTIFS(SWISSW!$I:$I,MATCHUP!$A77,SWISSW!$J:$J,MATCHUP!BQ$1,SWISSW!$F:$F,"Draw")+COUNTIFS(SWISSW!$I:$I,MATCHUP!BQ$1,SWISSW!$J:$J,MATCHUP!$A77)-COUNTIFS(SWISSW!$I:$I,MATCHUP!BQ$1,SWISSW!$J:$J,MATCHUP!$A77,SWISSW!$F:$F,"Draw")),"-")</f>
        <v>-</v>
      </c>
      <c r="BR77" s="5" t="str">
        <f ca="1">IFERROR((COUNTIFS(SWISSW!$I:$I,MATCHUP!$A77,SWISSW!$J:$J,MATCHUP!BR$1,SWISSW!$F:$F,"Won")+COUNTIFS(SWISSW!$I:$I,MATCHUP!BR$1,SWISSW!$J:$J,MATCHUP!$A77,SWISSW!$F:$F,"Lost"))/(COUNTIFS(SWISSW!$I:$I,MATCHUP!$A77,SWISSW!$J:$J,MATCHUP!BR$1)-COUNTIFS(SWISSW!$I:$I,MATCHUP!$A77,SWISSW!$J:$J,MATCHUP!BR$1,SWISSW!$F:$F,"Draw")+COUNTIFS(SWISSW!$I:$I,MATCHUP!BR$1,SWISSW!$J:$J,MATCHUP!$A77)-COUNTIFS(SWISSW!$I:$I,MATCHUP!BR$1,SWISSW!$J:$J,MATCHUP!$A77,SWISSW!$F:$F,"Draw")),"-")</f>
        <v>-</v>
      </c>
      <c r="BS77" s="5" t="str">
        <f ca="1">IFERROR((COUNTIFS(SWISSW!$I:$I,MATCHUP!$A77,SWISSW!$J:$J,MATCHUP!BS$1,SWISSW!$F:$F,"Won")+COUNTIFS(SWISSW!$I:$I,MATCHUP!BS$1,SWISSW!$J:$J,MATCHUP!$A77,SWISSW!$F:$F,"Lost"))/(COUNTIFS(SWISSW!$I:$I,MATCHUP!$A77,SWISSW!$J:$J,MATCHUP!BS$1)-COUNTIFS(SWISSW!$I:$I,MATCHUP!$A77,SWISSW!$J:$J,MATCHUP!BS$1,SWISSW!$F:$F,"Draw")+COUNTIFS(SWISSW!$I:$I,MATCHUP!BS$1,SWISSW!$J:$J,MATCHUP!$A77)-COUNTIFS(SWISSW!$I:$I,MATCHUP!BS$1,SWISSW!$J:$J,MATCHUP!$A77,SWISSW!$F:$F,"Draw")),"-")</f>
        <v>-</v>
      </c>
      <c r="BT77" s="5" t="str">
        <f ca="1">IFERROR((COUNTIFS(SWISSW!$I:$I,MATCHUP!$A77,SWISSW!$J:$J,MATCHUP!BT$1,SWISSW!$F:$F,"Won")+COUNTIFS(SWISSW!$I:$I,MATCHUP!BT$1,SWISSW!$J:$J,MATCHUP!$A77,SWISSW!$F:$F,"Lost"))/(COUNTIFS(SWISSW!$I:$I,MATCHUP!$A77,SWISSW!$J:$J,MATCHUP!BT$1)-COUNTIFS(SWISSW!$I:$I,MATCHUP!$A77,SWISSW!$J:$J,MATCHUP!BT$1,SWISSW!$F:$F,"Draw")+COUNTIFS(SWISSW!$I:$I,MATCHUP!BT$1,SWISSW!$J:$J,MATCHUP!$A77)-COUNTIFS(SWISSW!$I:$I,MATCHUP!BT$1,SWISSW!$J:$J,MATCHUP!$A77,SWISSW!$F:$F,"Draw")),"-")</f>
        <v>-</v>
      </c>
      <c r="BU77" s="5" t="str">
        <f ca="1">IFERROR((COUNTIFS(SWISSW!$I:$I,MATCHUP!$A77,SWISSW!$J:$J,MATCHUP!BU$1,SWISSW!$F:$F,"Won")+COUNTIFS(SWISSW!$I:$I,MATCHUP!BU$1,SWISSW!$J:$J,MATCHUP!$A77,SWISSW!$F:$F,"Lost"))/(COUNTIFS(SWISSW!$I:$I,MATCHUP!$A77,SWISSW!$J:$J,MATCHUP!BU$1)-COUNTIFS(SWISSW!$I:$I,MATCHUP!$A77,SWISSW!$J:$J,MATCHUP!BU$1,SWISSW!$F:$F,"Draw")+COUNTIFS(SWISSW!$I:$I,MATCHUP!BU$1,SWISSW!$J:$J,MATCHUP!$A77)-COUNTIFS(SWISSW!$I:$I,MATCHUP!BU$1,SWISSW!$J:$J,MATCHUP!$A77,SWISSW!$F:$F,"Draw")),"-")</f>
        <v>-</v>
      </c>
      <c r="BV77" s="5" t="str">
        <f ca="1">IFERROR((COUNTIFS(SWISSW!$I:$I,MATCHUP!$A77,SWISSW!$J:$J,MATCHUP!BV$1,SWISSW!$F:$F,"Won")+COUNTIFS(SWISSW!$I:$I,MATCHUP!BV$1,SWISSW!$J:$J,MATCHUP!$A77,SWISSW!$F:$F,"Lost"))/(COUNTIFS(SWISSW!$I:$I,MATCHUP!$A77,SWISSW!$J:$J,MATCHUP!BV$1)-COUNTIFS(SWISSW!$I:$I,MATCHUP!$A77,SWISSW!$J:$J,MATCHUP!BV$1,SWISSW!$F:$F,"Draw")+COUNTIFS(SWISSW!$I:$I,MATCHUP!BV$1,SWISSW!$J:$J,MATCHUP!$A77)-COUNTIFS(SWISSW!$I:$I,MATCHUP!BV$1,SWISSW!$J:$J,MATCHUP!$A77,SWISSW!$F:$F,"Draw")),"-")</f>
        <v>-</v>
      </c>
      <c r="BW77" s="5" t="str">
        <f ca="1">IFERROR((COUNTIFS(SWISSW!$I:$I,MATCHUP!$A77,SWISSW!$J:$J,MATCHUP!BW$1,SWISSW!$F:$F,"Won")+COUNTIFS(SWISSW!$I:$I,MATCHUP!BW$1,SWISSW!$J:$J,MATCHUP!$A77,SWISSW!$F:$F,"Lost"))/(COUNTIFS(SWISSW!$I:$I,MATCHUP!$A77,SWISSW!$J:$J,MATCHUP!BW$1)-COUNTIFS(SWISSW!$I:$I,MATCHUP!$A77,SWISSW!$J:$J,MATCHUP!BW$1,SWISSW!$F:$F,"Draw")+COUNTIFS(SWISSW!$I:$I,MATCHUP!BW$1,SWISSW!$J:$J,MATCHUP!$A77)-COUNTIFS(SWISSW!$I:$I,MATCHUP!BW$1,SWISSW!$J:$J,MATCHUP!$A77,SWISSW!$F:$F,"Draw")),"-")</f>
        <v>-</v>
      </c>
      <c r="BX77" s="5" t="str">
        <f ca="1">IFERROR((COUNTIFS(SWISSW!$I:$I,MATCHUP!$A77,SWISSW!$J:$J,MATCHUP!BX$1,SWISSW!$F:$F,"Won")+COUNTIFS(SWISSW!$I:$I,MATCHUP!BX$1,SWISSW!$J:$J,MATCHUP!$A77,SWISSW!$F:$F,"Lost"))/(COUNTIFS(SWISSW!$I:$I,MATCHUP!$A77,SWISSW!$J:$J,MATCHUP!BX$1)-COUNTIFS(SWISSW!$I:$I,MATCHUP!$A77,SWISSW!$J:$J,MATCHUP!BX$1,SWISSW!$F:$F,"Draw")+COUNTIFS(SWISSW!$I:$I,MATCHUP!BX$1,SWISSW!$J:$J,MATCHUP!$A77)-COUNTIFS(SWISSW!$I:$I,MATCHUP!BX$1,SWISSW!$J:$J,MATCHUP!$A77,SWISSW!$F:$F,"Draw")),"-")</f>
        <v>-</v>
      </c>
      <c r="BY77" s="5" t="str">
        <f ca="1">IFERROR((COUNTIFS(SWISSW!$I:$I,MATCHUP!$A77,SWISSW!$J:$J,MATCHUP!BY$1,SWISSW!$F:$F,"Won")+COUNTIFS(SWISSW!$I:$I,MATCHUP!BY$1,SWISSW!$J:$J,MATCHUP!$A77,SWISSW!$F:$F,"Lost"))/(COUNTIFS(SWISSW!$I:$I,MATCHUP!$A77,SWISSW!$J:$J,MATCHUP!BY$1)-COUNTIFS(SWISSW!$I:$I,MATCHUP!$A77,SWISSW!$J:$J,MATCHUP!BY$1,SWISSW!$F:$F,"Draw")+COUNTIFS(SWISSW!$I:$I,MATCHUP!BY$1,SWISSW!$J:$J,MATCHUP!$A77)-COUNTIFS(SWISSW!$I:$I,MATCHUP!BY$1,SWISSW!$J:$J,MATCHUP!$A77,SWISSW!$F:$F,"Draw")),"-")</f>
        <v>-</v>
      </c>
      <c r="BZ77" s="5" t="str">
        <f ca="1">IFERROR((COUNTIFS(SWISSW!$I:$I,MATCHUP!$A77,SWISSW!$J:$J,MATCHUP!BZ$1,SWISSW!$F:$F,"Won")+COUNTIFS(SWISSW!$I:$I,MATCHUP!BZ$1,SWISSW!$J:$J,MATCHUP!$A77,SWISSW!$F:$F,"Lost"))/(COUNTIFS(SWISSW!$I:$I,MATCHUP!$A77,SWISSW!$J:$J,MATCHUP!BZ$1)-COUNTIFS(SWISSW!$I:$I,MATCHUP!$A77,SWISSW!$J:$J,MATCHUP!BZ$1,SWISSW!$F:$F,"Draw")+COUNTIFS(SWISSW!$I:$I,MATCHUP!BZ$1,SWISSW!$J:$J,MATCHUP!$A77)-COUNTIFS(SWISSW!$I:$I,MATCHUP!BZ$1,SWISSW!$J:$J,MATCHUP!$A77,SWISSW!$F:$F,"Draw")),"-")</f>
        <v>-</v>
      </c>
      <c r="CA77" s="5" t="str">
        <f ca="1">IFERROR((COUNTIFS(SWISSW!$I:$I,MATCHUP!$A77,SWISSW!$J:$J,MATCHUP!CA$1,SWISSW!$F:$F,"Won")+COUNTIFS(SWISSW!$I:$I,MATCHUP!CA$1,SWISSW!$J:$J,MATCHUP!$A77,SWISSW!$F:$F,"Lost"))/(COUNTIFS(SWISSW!$I:$I,MATCHUP!$A77,SWISSW!$J:$J,MATCHUP!CA$1)-COUNTIFS(SWISSW!$I:$I,MATCHUP!$A77,SWISSW!$J:$J,MATCHUP!CA$1,SWISSW!$F:$F,"Draw")+COUNTIFS(SWISSW!$I:$I,MATCHUP!CA$1,SWISSW!$J:$J,MATCHUP!$A77)-COUNTIFS(SWISSW!$I:$I,MATCHUP!CA$1,SWISSW!$J:$J,MATCHUP!$A77,SWISSW!$F:$F,"Draw")),"-")</f>
        <v>-</v>
      </c>
      <c r="CB77" s="5" t="str">
        <f ca="1">IFERROR((COUNTIFS(SWISSW!$I:$I,MATCHUP!$A77,SWISSW!$J:$J,MATCHUP!CB$1,SWISSW!$F:$F,"Won")+COUNTIFS(SWISSW!$I:$I,MATCHUP!CB$1,SWISSW!$J:$J,MATCHUP!$A77,SWISSW!$F:$F,"Lost"))/(COUNTIFS(SWISSW!$I:$I,MATCHUP!$A77,SWISSW!$J:$J,MATCHUP!CB$1)-COUNTIFS(SWISSW!$I:$I,MATCHUP!$A77,SWISSW!$J:$J,MATCHUP!CB$1,SWISSW!$F:$F,"Draw")+COUNTIFS(SWISSW!$I:$I,MATCHUP!CB$1,SWISSW!$J:$J,MATCHUP!$A77)-COUNTIFS(SWISSW!$I:$I,MATCHUP!CB$1,SWISSW!$J:$J,MATCHUP!$A77,SWISSW!$F:$F,"Draw")),"-")</f>
        <v>-</v>
      </c>
      <c r="CC77" s="5" t="str">
        <f ca="1">IFERROR((COUNTIFS(SWISSW!$I:$I,MATCHUP!$A77,SWISSW!$J:$J,MATCHUP!CC$1,SWISSW!$F:$F,"Won")+COUNTIFS(SWISSW!$I:$I,MATCHUP!CC$1,SWISSW!$J:$J,MATCHUP!$A77,SWISSW!$F:$F,"Lost"))/(COUNTIFS(SWISSW!$I:$I,MATCHUP!$A77,SWISSW!$J:$J,MATCHUP!CC$1)-COUNTIFS(SWISSW!$I:$I,MATCHUP!$A77,SWISSW!$J:$J,MATCHUP!CC$1,SWISSW!$F:$F,"Draw")+COUNTIFS(SWISSW!$I:$I,MATCHUP!CC$1,SWISSW!$J:$J,MATCHUP!$A77)-COUNTIFS(SWISSW!$I:$I,MATCHUP!CC$1,SWISSW!$J:$J,MATCHUP!$A77,SWISSW!$F:$F,"Draw")),"-")</f>
        <v>-</v>
      </c>
      <c r="CD77" s="5" t="str">
        <f ca="1">IFERROR((COUNTIFS(SWISSW!$I:$I,MATCHUP!$A77,SWISSW!$J:$J,MATCHUP!CD$1,SWISSW!$F:$F,"Won")+COUNTIFS(SWISSW!$I:$I,MATCHUP!CD$1,SWISSW!$J:$J,MATCHUP!$A77,SWISSW!$F:$F,"Lost"))/(COUNTIFS(SWISSW!$I:$I,MATCHUP!$A77,SWISSW!$J:$J,MATCHUP!CD$1)-COUNTIFS(SWISSW!$I:$I,MATCHUP!$A77,SWISSW!$J:$J,MATCHUP!CD$1,SWISSW!$F:$F,"Draw")+COUNTIFS(SWISSW!$I:$I,MATCHUP!CD$1,SWISSW!$J:$J,MATCHUP!$A77)-COUNTIFS(SWISSW!$I:$I,MATCHUP!CD$1,SWISSW!$J:$J,MATCHUP!$A77,SWISSW!$F:$F,"Draw")),"-")</f>
        <v>-</v>
      </c>
      <c r="CE77" s="5" t="str">
        <f ca="1">IFERROR((COUNTIFS(SWISSW!$I:$I,MATCHUP!$A77,SWISSW!$J:$J,MATCHUP!CE$1,SWISSW!$F:$F,"Won")+COUNTIFS(SWISSW!$I:$I,MATCHUP!CE$1,SWISSW!$J:$J,MATCHUP!$A77,SWISSW!$F:$F,"Lost"))/(COUNTIFS(SWISSW!$I:$I,MATCHUP!$A77,SWISSW!$J:$J,MATCHUP!CE$1)-COUNTIFS(SWISSW!$I:$I,MATCHUP!$A77,SWISSW!$J:$J,MATCHUP!CE$1,SWISSW!$F:$F,"Draw")+COUNTIFS(SWISSW!$I:$I,MATCHUP!CE$1,SWISSW!$J:$J,MATCHUP!$A77)-COUNTIFS(SWISSW!$I:$I,MATCHUP!CE$1,SWISSW!$J:$J,MATCHUP!$A77,SWISSW!$F:$F,"Draw")),"-")</f>
        <v>-</v>
      </c>
      <c r="CF77" s="5" t="str">
        <f ca="1">IFERROR((COUNTIFS(SWISSW!$I:$I,MATCHUP!$A77,SWISSW!$J:$J,MATCHUP!CF$1,SWISSW!$F:$F,"Won")+COUNTIFS(SWISSW!$I:$I,MATCHUP!CF$1,SWISSW!$J:$J,MATCHUP!$A77,SWISSW!$F:$F,"Lost"))/(COUNTIFS(SWISSW!$I:$I,MATCHUP!$A77,SWISSW!$J:$J,MATCHUP!CF$1)-COUNTIFS(SWISSW!$I:$I,MATCHUP!$A77,SWISSW!$J:$J,MATCHUP!CF$1,SWISSW!$F:$F,"Draw")+COUNTIFS(SWISSW!$I:$I,MATCHUP!CF$1,SWISSW!$J:$J,MATCHUP!$A77)-COUNTIFS(SWISSW!$I:$I,MATCHUP!CF$1,SWISSW!$J:$J,MATCHUP!$A77,SWISSW!$F:$F,"Draw")),"-")</f>
        <v>-</v>
      </c>
      <c r="CG77" s="5" t="str">
        <f ca="1">IFERROR((COUNTIFS(SWISSW!$I:$I,MATCHUP!$A77,SWISSW!$J:$J,MATCHUP!CG$1,SWISSW!$F:$F,"Won")+COUNTIFS(SWISSW!$I:$I,MATCHUP!CG$1,SWISSW!$J:$J,MATCHUP!$A77,SWISSW!$F:$F,"Lost"))/(COUNTIFS(SWISSW!$I:$I,MATCHUP!$A77,SWISSW!$J:$J,MATCHUP!CG$1)-COUNTIFS(SWISSW!$I:$I,MATCHUP!$A77,SWISSW!$J:$J,MATCHUP!CG$1,SWISSW!$F:$F,"Draw")+COUNTIFS(SWISSW!$I:$I,MATCHUP!CG$1,SWISSW!$J:$J,MATCHUP!$A77)-COUNTIFS(SWISSW!$I:$I,MATCHUP!CG$1,SWISSW!$J:$J,MATCHUP!$A77,SWISSW!$F:$F,"Draw")),"-")</f>
        <v>-</v>
      </c>
      <c r="CH77" s="5" t="str">
        <f ca="1">IFERROR((COUNTIFS(SWISSW!$I:$I,MATCHUP!$A77,SWISSW!$J:$J,MATCHUP!CH$1,SWISSW!$F:$F,"Won")+COUNTIFS(SWISSW!$I:$I,MATCHUP!CH$1,SWISSW!$J:$J,MATCHUP!$A77,SWISSW!$F:$F,"Lost"))/(COUNTIFS(SWISSW!$I:$I,MATCHUP!$A77,SWISSW!$J:$J,MATCHUP!CH$1)-COUNTIFS(SWISSW!$I:$I,MATCHUP!$A77,SWISSW!$J:$J,MATCHUP!CH$1,SWISSW!$F:$F,"Draw")+COUNTIFS(SWISSW!$I:$I,MATCHUP!CH$1,SWISSW!$J:$J,MATCHUP!$A77)-COUNTIFS(SWISSW!$I:$I,MATCHUP!CH$1,SWISSW!$J:$J,MATCHUP!$A77,SWISSW!$F:$F,"Draw")),"-")</f>
        <v>-</v>
      </c>
      <c r="CI77" s="5" t="str">
        <f ca="1">IFERROR((COUNTIFS(SWISSW!$I:$I,MATCHUP!$A77,SWISSW!$J:$J,MATCHUP!CI$1,SWISSW!$F:$F,"Won")+COUNTIFS(SWISSW!$I:$I,MATCHUP!CI$1,SWISSW!$J:$J,MATCHUP!$A77,SWISSW!$F:$F,"Lost"))/(COUNTIFS(SWISSW!$I:$I,MATCHUP!$A77,SWISSW!$J:$J,MATCHUP!CI$1)-COUNTIFS(SWISSW!$I:$I,MATCHUP!$A77,SWISSW!$J:$J,MATCHUP!CI$1,SWISSW!$F:$F,"Draw")+COUNTIFS(SWISSW!$I:$I,MATCHUP!CI$1,SWISSW!$J:$J,MATCHUP!$A77)-COUNTIFS(SWISSW!$I:$I,MATCHUP!CI$1,SWISSW!$J:$J,MATCHUP!$A77,SWISSW!$F:$F,"Draw")),"-")</f>
        <v>-</v>
      </c>
      <c r="CJ77" s="5" t="str">
        <f ca="1">IFERROR((COUNTIFS(SWISSW!$I:$I,MATCHUP!$A77,SWISSW!$J:$J,MATCHUP!CJ$1,SWISSW!$F:$F,"Won")+COUNTIFS(SWISSW!$I:$I,MATCHUP!CJ$1,SWISSW!$J:$J,MATCHUP!$A77,SWISSW!$F:$F,"Lost"))/(COUNTIFS(SWISSW!$I:$I,MATCHUP!$A77,SWISSW!$J:$J,MATCHUP!CJ$1)-COUNTIFS(SWISSW!$I:$I,MATCHUP!$A77,SWISSW!$J:$J,MATCHUP!CJ$1,SWISSW!$F:$F,"Draw")+COUNTIFS(SWISSW!$I:$I,MATCHUP!CJ$1,SWISSW!$J:$J,MATCHUP!$A77)-COUNTIFS(SWISSW!$I:$I,MATCHUP!CJ$1,SWISSW!$J:$J,MATCHUP!$A77,SWISSW!$F:$F,"Draw")),"-")</f>
        <v>-</v>
      </c>
      <c r="CK77" s="5" t="str">
        <f ca="1">IFERROR((COUNTIFS(SWISSW!$I:$I,MATCHUP!$A77,SWISSW!$J:$J,MATCHUP!CK$1,SWISSW!$F:$F,"Won")+COUNTIFS(SWISSW!$I:$I,MATCHUP!CK$1,SWISSW!$J:$J,MATCHUP!$A77,SWISSW!$F:$F,"Lost"))/(COUNTIFS(SWISSW!$I:$I,MATCHUP!$A77,SWISSW!$J:$J,MATCHUP!CK$1)-COUNTIFS(SWISSW!$I:$I,MATCHUP!$A77,SWISSW!$J:$J,MATCHUP!CK$1,SWISSW!$F:$F,"Draw")+COUNTIFS(SWISSW!$I:$I,MATCHUP!CK$1,SWISSW!$J:$J,MATCHUP!$A77)-COUNTIFS(SWISSW!$I:$I,MATCHUP!CK$1,SWISSW!$J:$J,MATCHUP!$A77,SWISSW!$F:$F,"Draw")),"-")</f>
        <v>-</v>
      </c>
      <c r="CL77" s="5" t="str">
        <f ca="1">IFERROR((COUNTIFS(SWISSW!$I:$I,MATCHUP!$A77,SWISSW!$J:$J,MATCHUP!CL$1,SWISSW!$F:$F,"Won")+COUNTIFS(SWISSW!$I:$I,MATCHUP!CL$1,SWISSW!$J:$J,MATCHUP!$A77,SWISSW!$F:$F,"Lost"))/(COUNTIFS(SWISSW!$I:$I,MATCHUP!$A77,SWISSW!$J:$J,MATCHUP!CL$1)-COUNTIFS(SWISSW!$I:$I,MATCHUP!$A77,SWISSW!$J:$J,MATCHUP!CL$1,SWISSW!$F:$F,"Draw")+COUNTIFS(SWISSW!$I:$I,MATCHUP!CL$1,SWISSW!$J:$J,MATCHUP!$A77)-COUNTIFS(SWISSW!$I:$I,MATCHUP!CL$1,SWISSW!$J:$J,MATCHUP!$A77,SWISSW!$F:$F,"Draw")),"-")</f>
        <v>-</v>
      </c>
      <c r="CM77" s="5" t="str">
        <f ca="1">IFERROR((COUNTIFS(SWISSW!$I:$I,MATCHUP!$A77,SWISSW!$J:$J,MATCHUP!CM$1,SWISSW!$F:$F,"Won")+COUNTIFS(SWISSW!$I:$I,MATCHUP!CM$1,SWISSW!$J:$J,MATCHUP!$A77,SWISSW!$F:$F,"Lost"))/(COUNTIFS(SWISSW!$I:$I,MATCHUP!$A77,SWISSW!$J:$J,MATCHUP!CM$1)-COUNTIFS(SWISSW!$I:$I,MATCHUP!$A77,SWISSW!$J:$J,MATCHUP!CM$1,SWISSW!$F:$F,"Draw")+COUNTIFS(SWISSW!$I:$I,MATCHUP!CM$1,SWISSW!$J:$J,MATCHUP!$A77)-COUNTIFS(SWISSW!$I:$I,MATCHUP!CM$1,SWISSW!$J:$J,MATCHUP!$A77,SWISSW!$F:$F,"Draw")),"-")</f>
        <v>-</v>
      </c>
      <c r="CN77" s="5" t="str">
        <f ca="1">IFERROR((COUNTIFS(SWISSW!$I:$I,MATCHUP!$A77,SWISSW!$J:$J,MATCHUP!CN$1,SWISSW!$F:$F,"Won")+COUNTIFS(SWISSW!$I:$I,MATCHUP!CN$1,SWISSW!$J:$J,MATCHUP!$A77,SWISSW!$F:$F,"Lost"))/(COUNTIFS(SWISSW!$I:$I,MATCHUP!$A77,SWISSW!$J:$J,MATCHUP!CN$1)-COUNTIFS(SWISSW!$I:$I,MATCHUP!$A77,SWISSW!$J:$J,MATCHUP!CN$1,SWISSW!$F:$F,"Draw")+COUNTIFS(SWISSW!$I:$I,MATCHUP!CN$1,SWISSW!$J:$J,MATCHUP!$A77)-COUNTIFS(SWISSW!$I:$I,MATCHUP!CN$1,SWISSW!$J:$J,MATCHUP!$A77,SWISSW!$F:$F,"Draw")),"-")</f>
        <v>-</v>
      </c>
      <c r="CO77" s="5" t="str">
        <f ca="1">IFERROR((COUNTIFS(SWISSW!$I:$I,MATCHUP!$A77,SWISSW!$J:$J,MATCHUP!CO$1,SWISSW!$F:$F,"Won")+COUNTIFS(SWISSW!$I:$I,MATCHUP!CO$1,SWISSW!$J:$J,MATCHUP!$A77,SWISSW!$F:$F,"Lost"))/(COUNTIFS(SWISSW!$I:$I,MATCHUP!$A77,SWISSW!$J:$J,MATCHUP!CO$1)-COUNTIFS(SWISSW!$I:$I,MATCHUP!$A77,SWISSW!$J:$J,MATCHUP!CO$1,SWISSW!$F:$F,"Draw")+COUNTIFS(SWISSW!$I:$I,MATCHUP!CO$1,SWISSW!$J:$J,MATCHUP!$A77)-COUNTIFS(SWISSW!$I:$I,MATCHUP!CO$1,SWISSW!$J:$J,MATCHUP!$A77,SWISSW!$F:$F,"Draw")),"-")</f>
        <v>-</v>
      </c>
      <c r="CP77" s="5" t="str">
        <f ca="1">IFERROR((COUNTIFS(SWISSW!$I:$I,MATCHUP!$A77,SWISSW!$J:$J,MATCHUP!CP$1,SWISSW!$F:$F,"Won")+COUNTIFS(SWISSW!$I:$I,MATCHUP!CP$1,SWISSW!$J:$J,MATCHUP!$A77,SWISSW!$F:$F,"Lost"))/(COUNTIFS(SWISSW!$I:$I,MATCHUP!$A77,SWISSW!$J:$J,MATCHUP!CP$1)-COUNTIFS(SWISSW!$I:$I,MATCHUP!$A77,SWISSW!$J:$J,MATCHUP!CP$1,SWISSW!$F:$F,"Draw")+COUNTIFS(SWISSW!$I:$I,MATCHUP!CP$1,SWISSW!$J:$J,MATCHUP!$A77)-COUNTIFS(SWISSW!$I:$I,MATCHUP!CP$1,SWISSW!$J:$J,MATCHUP!$A77,SWISSW!$F:$F,"Draw")),"-")</f>
        <v>-</v>
      </c>
      <c r="CQ77" s="5" t="str">
        <f ca="1">IFERROR((COUNTIFS(SWISSW!$I:$I,MATCHUP!$A77,SWISSW!$J:$J,MATCHUP!CQ$1,SWISSW!$F:$F,"Won")+COUNTIFS(SWISSW!$I:$I,MATCHUP!CQ$1,SWISSW!$J:$J,MATCHUP!$A77,SWISSW!$F:$F,"Lost"))/(COUNTIFS(SWISSW!$I:$I,MATCHUP!$A77,SWISSW!$J:$J,MATCHUP!CQ$1)-COUNTIFS(SWISSW!$I:$I,MATCHUP!$A77,SWISSW!$J:$J,MATCHUP!CQ$1,SWISSW!$F:$F,"Draw")+COUNTIFS(SWISSW!$I:$I,MATCHUP!CQ$1,SWISSW!$J:$J,MATCHUP!$A77)-COUNTIFS(SWISSW!$I:$I,MATCHUP!CQ$1,SWISSW!$J:$J,MATCHUP!$A77,SWISSW!$F:$F,"Draw")),"-")</f>
        <v>-</v>
      </c>
      <c r="CR77" s="5" t="str">
        <f ca="1">IFERROR((COUNTIFS(SWISSW!$I:$I,MATCHUP!$A77,SWISSW!$J:$J,MATCHUP!CR$1,SWISSW!$F:$F,"Won")+COUNTIFS(SWISSW!$I:$I,MATCHUP!CR$1,SWISSW!$J:$J,MATCHUP!$A77,SWISSW!$F:$F,"Lost"))/(COUNTIFS(SWISSW!$I:$I,MATCHUP!$A77,SWISSW!$J:$J,MATCHUP!CR$1)-COUNTIFS(SWISSW!$I:$I,MATCHUP!$A77,SWISSW!$J:$J,MATCHUP!CR$1,SWISSW!$F:$F,"Draw")+COUNTIFS(SWISSW!$I:$I,MATCHUP!CR$1,SWISSW!$J:$J,MATCHUP!$A77)-COUNTIFS(SWISSW!$I:$I,MATCHUP!CR$1,SWISSW!$J:$J,MATCHUP!$A77,SWISSW!$F:$F,"Draw")),"-")</f>
        <v>-</v>
      </c>
      <c r="CS77" s="5" t="str">
        <f ca="1">IFERROR((COUNTIFS(SWISSW!$I:$I,MATCHUP!$A77,SWISSW!$J:$J,MATCHUP!CS$1,SWISSW!$F:$F,"Won")+COUNTIFS(SWISSW!$I:$I,MATCHUP!CS$1,SWISSW!$J:$J,MATCHUP!$A77,SWISSW!$F:$F,"Lost"))/(COUNTIFS(SWISSW!$I:$I,MATCHUP!$A77,SWISSW!$J:$J,MATCHUP!CS$1)-COUNTIFS(SWISSW!$I:$I,MATCHUP!$A77,SWISSW!$J:$J,MATCHUP!CS$1,SWISSW!$F:$F,"Draw")+COUNTIFS(SWISSW!$I:$I,MATCHUP!CS$1,SWISSW!$J:$J,MATCHUP!$A77)-COUNTIFS(SWISSW!$I:$I,MATCHUP!CS$1,SWISSW!$J:$J,MATCHUP!$A77,SWISSW!$F:$F,"Draw")),"-")</f>
        <v>-</v>
      </c>
      <c r="CT77" s="5" t="str">
        <f ca="1">IFERROR((COUNTIFS(SWISSW!$I:$I,MATCHUP!$A77,SWISSW!$J:$J,MATCHUP!CT$1,SWISSW!$F:$F,"Won")+COUNTIFS(SWISSW!$I:$I,MATCHUP!CT$1,SWISSW!$J:$J,MATCHUP!$A77,SWISSW!$F:$F,"Lost"))/(COUNTIFS(SWISSW!$I:$I,MATCHUP!$A77,SWISSW!$J:$J,MATCHUP!CT$1)-COUNTIFS(SWISSW!$I:$I,MATCHUP!$A77,SWISSW!$J:$J,MATCHUP!CT$1,SWISSW!$F:$F,"Draw")+COUNTIFS(SWISSW!$I:$I,MATCHUP!CT$1,SWISSW!$J:$J,MATCHUP!$A77)-COUNTIFS(SWISSW!$I:$I,MATCHUP!CT$1,SWISSW!$J:$J,MATCHUP!$A77,SWISSW!$F:$F,"Draw")),"-")</f>
        <v>-</v>
      </c>
      <c r="CU77" s="5" t="str">
        <f ca="1">IFERROR((COUNTIFS(SWISSW!$I:$I,MATCHUP!$A77,SWISSW!$J:$J,MATCHUP!CU$1,SWISSW!$F:$F,"Won")+COUNTIFS(SWISSW!$I:$I,MATCHUP!CU$1,SWISSW!$J:$J,MATCHUP!$A77,SWISSW!$F:$F,"Lost"))/(COUNTIFS(SWISSW!$I:$I,MATCHUP!$A77,SWISSW!$J:$J,MATCHUP!CU$1)-COUNTIFS(SWISSW!$I:$I,MATCHUP!$A77,SWISSW!$J:$J,MATCHUP!CU$1,SWISSW!$F:$F,"Draw")+COUNTIFS(SWISSW!$I:$I,MATCHUP!CU$1,SWISSW!$J:$J,MATCHUP!$A77)-COUNTIFS(SWISSW!$I:$I,MATCHUP!CU$1,SWISSW!$J:$J,MATCHUP!$A77,SWISSW!$F:$F,"Draw")),"-")</f>
        <v>-</v>
      </c>
      <c r="CV77" s="5" t="str">
        <f ca="1">IFERROR((COUNTIFS(SWISSW!$I:$I,MATCHUP!$A77,SWISSW!$J:$J,MATCHUP!CV$1,SWISSW!$F:$F,"Won")+COUNTIFS(SWISSW!$I:$I,MATCHUP!CV$1,SWISSW!$J:$J,MATCHUP!$A77,SWISSW!$F:$F,"Lost"))/(COUNTIFS(SWISSW!$I:$I,MATCHUP!$A77,SWISSW!$J:$J,MATCHUP!CV$1)-COUNTIFS(SWISSW!$I:$I,MATCHUP!$A77,SWISSW!$J:$J,MATCHUP!CV$1,SWISSW!$F:$F,"Draw")+COUNTIFS(SWISSW!$I:$I,MATCHUP!CV$1,SWISSW!$J:$J,MATCHUP!$A77)-COUNTIFS(SWISSW!$I:$I,MATCHUP!CV$1,SWISSW!$J:$J,MATCHUP!$A77,SWISSW!$F:$F,"Draw")),"-")</f>
        <v>-</v>
      </c>
    </row>
    <row r="78" spans="1:100" ht="55" customHeight="1" x14ac:dyDescent="0.3">
      <c r="A78" s="3" cm="1">
        <f t="array" aca="1" ref="A78" ca="1">INDIRECT(ADDRESS(ROW(),1,,1,"METABREAK"))</f>
        <v>0</v>
      </c>
      <c r="B78" s="5" t="str">
        <f ca="1">IFERROR((COUNTIFS(SWISSW!$I:$I,MATCHUP!$A78,SWISSW!$J:$J,MATCHUP!B$1,SWISSW!$F:$F,"Won")+COUNTIFS(SWISSW!$I:$I,MATCHUP!B$1,SWISSW!$J:$J,MATCHUP!$A78,SWISSW!$F:$F,"Lost"))/(COUNTIFS(SWISSW!$I:$I,MATCHUP!$A78,SWISSW!$J:$J,MATCHUP!B$1)-COUNTIFS(SWISSW!$I:$I,MATCHUP!$A78,SWISSW!$J:$J,MATCHUP!B$1,SWISSW!$F:$F,"Draw")+COUNTIFS(SWISSW!$I:$I,MATCHUP!B$1,SWISSW!$J:$J,MATCHUP!$A78)-COUNTIFS(SWISSW!$I:$I,MATCHUP!B$1,SWISSW!$J:$J,MATCHUP!$A78,SWISSW!$F:$F,"Draw")),"-")</f>
        <v>-</v>
      </c>
      <c r="C78" s="5" t="str">
        <f ca="1">IFERROR((COUNTIFS(SWISSW!$I:$I,MATCHUP!$A78,SWISSW!$J:$J,MATCHUP!C$1,SWISSW!$F:$F,"Won")+COUNTIFS(SWISSW!$I:$I,MATCHUP!C$1,SWISSW!$J:$J,MATCHUP!$A78,SWISSW!$F:$F,"Lost"))/(COUNTIFS(SWISSW!$I:$I,MATCHUP!$A78,SWISSW!$J:$J,MATCHUP!C$1)-COUNTIFS(SWISSW!$I:$I,MATCHUP!$A78,SWISSW!$J:$J,MATCHUP!C$1,SWISSW!$F:$F,"Draw")+COUNTIFS(SWISSW!$I:$I,MATCHUP!C$1,SWISSW!$J:$J,MATCHUP!$A78)-COUNTIFS(SWISSW!$I:$I,MATCHUP!C$1,SWISSW!$J:$J,MATCHUP!$A78,SWISSW!$F:$F,"Draw")),"-")</f>
        <v>-</v>
      </c>
      <c r="D78" s="5" t="str">
        <f ca="1">IFERROR((COUNTIFS(SWISSW!$I:$I,MATCHUP!$A78,SWISSW!$J:$J,MATCHUP!D$1,SWISSW!$F:$F,"Won")+COUNTIFS(SWISSW!$I:$I,MATCHUP!D$1,SWISSW!$J:$J,MATCHUP!$A78,SWISSW!$F:$F,"Lost"))/(COUNTIFS(SWISSW!$I:$I,MATCHUP!$A78,SWISSW!$J:$J,MATCHUP!D$1)-COUNTIFS(SWISSW!$I:$I,MATCHUP!$A78,SWISSW!$J:$J,MATCHUP!D$1,SWISSW!$F:$F,"Draw")+COUNTIFS(SWISSW!$I:$I,MATCHUP!D$1,SWISSW!$J:$J,MATCHUP!$A78)-COUNTIFS(SWISSW!$I:$I,MATCHUP!D$1,SWISSW!$J:$J,MATCHUP!$A78,SWISSW!$F:$F,"Draw")),"-")</f>
        <v>-</v>
      </c>
      <c r="E78" s="5" t="str">
        <f ca="1">IFERROR((COUNTIFS(SWISSW!$I:$I,MATCHUP!$A78,SWISSW!$J:$J,MATCHUP!E$1,SWISSW!$F:$F,"Won")+COUNTIFS(SWISSW!$I:$I,MATCHUP!E$1,SWISSW!$J:$J,MATCHUP!$A78,SWISSW!$F:$F,"Lost"))/(COUNTIFS(SWISSW!$I:$I,MATCHUP!$A78,SWISSW!$J:$J,MATCHUP!E$1)-COUNTIFS(SWISSW!$I:$I,MATCHUP!$A78,SWISSW!$J:$J,MATCHUP!E$1,SWISSW!$F:$F,"Draw")+COUNTIFS(SWISSW!$I:$I,MATCHUP!E$1,SWISSW!$J:$J,MATCHUP!$A78)-COUNTIFS(SWISSW!$I:$I,MATCHUP!E$1,SWISSW!$J:$J,MATCHUP!$A78,SWISSW!$F:$F,"Draw")),"-")</f>
        <v>-</v>
      </c>
      <c r="F78" s="5" t="str">
        <f ca="1">IFERROR((COUNTIFS(SWISSW!$I:$I,MATCHUP!$A78,SWISSW!$J:$J,MATCHUP!F$1,SWISSW!$F:$F,"Won")+COUNTIFS(SWISSW!$I:$I,MATCHUP!F$1,SWISSW!$J:$J,MATCHUP!$A78,SWISSW!$F:$F,"Lost"))/(COUNTIFS(SWISSW!$I:$I,MATCHUP!$A78,SWISSW!$J:$J,MATCHUP!F$1)-COUNTIFS(SWISSW!$I:$I,MATCHUP!$A78,SWISSW!$J:$J,MATCHUP!F$1,SWISSW!$F:$F,"Draw")+COUNTIFS(SWISSW!$I:$I,MATCHUP!F$1,SWISSW!$J:$J,MATCHUP!$A78)-COUNTIFS(SWISSW!$I:$I,MATCHUP!F$1,SWISSW!$J:$J,MATCHUP!$A78,SWISSW!$F:$F,"Draw")),"-")</f>
        <v>-</v>
      </c>
      <c r="G78" s="5" t="str">
        <f ca="1">IFERROR((COUNTIFS(SWISSW!$I:$I,MATCHUP!$A78,SWISSW!$J:$J,MATCHUP!G$1,SWISSW!$F:$F,"Won")+COUNTIFS(SWISSW!$I:$I,MATCHUP!G$1,SWISSW!$J:$J,MATCHUP!$A78,SWISSW!$F:$F,"Lost"))/(COUNTIFS(SWISSW!$I:$I,MATCHUP!$A78,SWISSW!$J:$J,MATCHUP!G$1)-COUNTIFS(SWISSW!$I:$I,MATCHUP!$A78,SWISSW!$J:$J,MATCHUP!G$1,SWISSW!$F:$F,"Draw")+COUNTIFS(SWISSW!$I:$I,MATCHUP!G$1,SWISSW!$J:$J,MATCHUP!$A78)-COUNTIFS(SWISSW!$I:$I,MATCHUP!G$1,SWISSW!$J:$J,MATCHUP!$A78,SWISSW!$F:$F,"Draw")),"-")</f>
        <v>-</v>
      </c>
      <c r="H78" s="5" t="str">
        <f ca="1">IFERROR((COUNTIFS(SWISSW!$I:$I,MATCHUP!$A78,SWISSW!$J:$J,MATCHUP!H$1,SWISSW!$F:$F,"Won")+COUNTIFS(SWISSW!$I:$I,MATCHUP!H$1,SWISSW!$J:$J,MATCHUP!$A78,SWISSW!$F:$F,"Lost"))/(COUNTIFS(SWISSW!$I:$I,MATCHUP!$A78,SWISSW!$J:$J,MATCHUP!H$1)-COUNTIFS(SWISSW!$I:$I,MATCHUP!$A78,SWISSW!$J:$J,MATCHUP!H$1,SWISSW!$F:$F,"Draw")+COUNTIFS(SWISSW!$I:$I,MATCHUP!H$1,SWISSW!$J:$J,MATCHUP!$A78)-COUNTIFS(SWISSW!$I:$I,MATCHUP!H$1,SWISSW!$J:$J,MATCHUP!$A78,SWISSW!$F:$F,"Draw")),"-")</f>
        <v>-</v>
      </c>
      <c r="I78" s="5" t="str">
        <f ca="1">IFERROR((COUNTIFS(SWISSW!$I:$I,MATCHUP!$A78,SWISSW!$J:$J,MATCHUP!I$1,SWISSW!$F:$F,"Won")+COUNTIFS(SWISSW!$I:$I,MATCHUP!I$1,SWISSW!$J:$J,MATCHUP!$A78,SWISSW!$F:$F,"Lost"))/(COUNTIFS(SWISSW!$I:$I,MATCHUP!$A78,SWISSW!$J:$J,MATCHUP!I$1)-COUNTIFS(SWISSW!$I:$I,MATCHUP!$A78,SWISSW!$J:$J,MATCHUP!I$1,SWISSW!$F:$F,"Draw")+COUNTIFS(SWISSW!$I:$I,MATCHUP!I$1,SWISSW!$J:$J,MATCHUP!$A78)-COUNTIFS(SWISSW!$I:$I,MATCHUP!I$1,SWISSW!$J:$J,MATCHUP!$A78,SWISSW!$F:$F,"Draw")),"-")</f>
        <v>-</v>
      </c>
      <c r="J78" s="5" t="str">
        <f ca="1">IFERROR((COUNTIFS(SWISSW!$I:$I,MATCHUP!$A78,SWISSW!$J:$J,MATCHUP!J$1,SWISSW!$F:$F,"Won")+COUNTIFS(SWISSW!$I:$I,MATCHUP!J$1,SWISSW!$J:$J,MATCHUP!$A78,SWISSW!$F:$F,"Lost"))/(COUNTIFS(SWISSW!$I:$I,MATCHUP!$A78,SWISSW!$J:$J,MATCHUP!J$1)-COUNTIFS(SWISSW!$I:$I,MATCHUP!$A78,SWISSW!$J:$J,MATCHUP!J$1,SWISSW!$F:$F,"Draw")+COUNTIFS(SWISSW!$I:$I,MATCHUP!J$1,SWISSW!$J:$J,MATCHUP!$A78)-COUNTIFS(SWISSW!$I:$I,MATCHUP!J$1,SWISSW!$J:$J,MATCHUP!$A78,SWISSW!$F:$F,"Draw")),"-")</f>
        <v>-</v>
      </c>
      <c r="K78" s="5" t="str">
        <f ca="1">IFERROR((COUNTIFS(SWISSW!$I:$I,MATCHUP!$A78,SWISSW!$J:$J,MATCHUP!K$1,SWISSW!$F:$F,"Won")+COUNTIFS(SWISSW!$I:$I,MATCHUP!K$1,SWISSW!$J:$J,MATCHUP!$A78,SWISSW!$F:$F,"Lost"))/(COUNTIFS(SWISSW!$I:$I,MATCHUP!$A78,SWISSW!$J:$J,MATCHUP!K$1)-COUNTIFS(SWISSW!$I:$I,MATCHUP!$A78,SWISSW!$J:$J,MATCHUP!K$1,SWISSW!$F:$F,"Draw")+COUNTIFS(SWISSW!$I:$I,MATCHUP!K$1,SWISSW!$J:$J,MATCHUP!$A78)-COUNTIFS(SWISSW!$I:$I,MATCHUP!K$1,SWISSW!$J:$J,MATCHUP!$A78,SWISSW!$F:$F,"Draw")),"-")</f>
        <v>-</v>
      </c>
      <c r="L78" s="5" t="str">
        <f ca="1">IFERROR((COUNTIFS(SWISSW!$I:$I,MATCHUP!$A78,SWISSW!$J:$J,MATCHUP!L$1,SWISSW!$F:$F,"Won")+COUNTIFS(SWISSW!$I:$I,MATCHUP!L$1,SWISSW!$J:$J,MATCHUP!$A78,SWISSW!$F:$F,"Lost"))/(COUNTIFS(SWISSW!$I:$I,MATCHUP!$A78,SWISSW!$J:$J,MATCHUP!L$1)-COUNTIFS(SWISSW!$I:$I,MATCHUP!$A78,SWISSW!$J:$J,MATCHUP!L$1,SWISSW!$F:$F,"Draw")+COUNTIFS(SWISSW!$I:$I,MATCHUP!L$1,SWISSW!$J:$J,MATCHUP!$A78)-COUNTIFS(SWISSW!$I:$I,MATCHUP!L$1,SWISSW!$J:$J,MATCHUP!$A78,SWISSW!$F:$F,"Draw")),"-")</f>
        <v>-</v>
      </c>
      <c r="M78" s="5" t="str">
        <f ca="1">IFERROR((COUNTIFS(SWISSW!$I:$I,MATCHUP!$A78,SWISSW!$J:$J,MATCHUP!M$1,SWISSW!$F:$F,"Won")+COUNTIFS(SWISSW!$I:$I,MATCHUP!M$1,SWISSW!$J:$J,MATCHUP!$A78,SWISSW!$F:$F,"Lost"))/(COUNTIFS(SWISSW!$I:$I,MATCHUP!$A78,SWISSW!$J:$J,MATCHUP!M$1)-COUNTIFS(SWISSW!$I:$I,MATCHUP!$A78,SWISSW!$J:$J,MATCHUP!M$1,SWISSW!$F:$F,"Draw")+COUNTIFS(SWISSW!$I:$I,MATCHUP!M$1,SWISSW!$J:$J,MATCHUP!$A78)-COUNTIFS(SWISSW!$I:$I,MATCHUP!M$1,SWISSW!$J:$J,MATCHUP!$A78,SWISSW!$F:$F,"Draw")),"-")</f>
        <v>-</v>
      </c>
      <c r="N78" s="5" t="str">
        <f ca="1">IFERROR((COUNTIFS(SWISSW!$I:$I,MATCHUP!$A78,SWISSW!$J:$J,MATCHUP!N$1,SWISSW!$F:$F,"Won")+COUNTIFS(SWISSW!$I:$I,MATCHUP!N$1,SWISSW!$J:$J,MATCHUP!$A78,SWISSW!$F:$F,"Lost"))/(COUNTIFS(SWISSW!$I:$I,MATCHUP!$A78,SWISSW!$J:$J,MATCHUP!N$1)-COUNTIFS(SWISSW!$I:$I,MATCHUP!$A78,SWISSW!$J:$J,MATCHUP!N$1,SWISSW!$F:$F,"Draw")+COUNTIFS(SWISSW!$I:$I,MATCHUP!N$1,SWISSW!$J:$J,MATCHUP!$A78)-COUNTIFS(SWISSW!$I:$I,MATCHUP!N$1,SWISSW!$J:$J,MATCHUP!$A78,SWISSW!$F:$F,"Draw")),"-")</f>
        <v>-</v>
      </c>
      <c r="O78" s="5" t="str">
        <f ca="1">IFERROR((COUNTIFS(SWISSW!$I:$I,MATCHUP!$A78,SWISSW!$J:$J,MATCHUP!O$1,SWISSW!$F:$F,"Won")+COUNTIFS(SWISSW!$I:$I,MATCHUP!O$1,SWISSW!$J:$J,MATCHUP!$A78,SWISSW!$F:$F,"Lost"))/(COUNTIFS(SWISSW!$I:$I,MATCHUP!$A78,SWISSW!$J:$J,MATCHUP!O$1)-COUNTIFS(SWISSW!$I:$I,MATCHUP!$A78,SWISSW!$J:$J,MATCHUP!O$1,SWISSW!$F:$F,"Draw")+COUNTIFS(SWISSW!$I:$I,MATCHUP!O$1,SWISSW!$J:$J,MATCHUP!$A78)-COUNTIFS(SWISSW!$I:$I,MATCHUP!O$1,SWISSW!$J:$J,MATCHUP!$A78,SWISSW!$F:$F,"Draw")),"-")</f>
        <v>-</v>
      </c>
      <c r="P78" s="5" t="str">
        <f ca="1">IFERROR((COUNTIFS(SWISSW!$I:$I,MATCHUP!$A78,SWISSW!$J:$J,MATCHUP!P$1,SWISSW!$F:$F,"Won")+COUNTIFS(SWISSW!$I:$I,MATCHUP!P$1,SWISSW!$J:$J,MATCHUP!$A78,SWISSW!$F:$F,"Lost"))/(COUNTIFS(SWISSW!$I:$I,MATCHUP!$A78,SWISSW!$J:$J,MATCHUP!P$1)-COUNTIFS(SWISSW!$I:$I,MATCHUP!$A78,SWISSW!$J:$J,MATCHUP!P$1,SWISSW!$F:$F,"Draw")+COUNTIFS(SWISSW!$I:$I,MATCHUP!P$1,SWISSW!$J:$J,MATCHUP!$A78)-COUNTIFS(SWISSW!$I:$I,MATCHUP!P$1,SWISSW!$J:$J,MATCHUP!$A78,SWISSW!$F:$F,"Draw")),"-")</f>
        <v>-</v>
      </c>
      <c r="Q78" s="5" t="str">
        <f ca="1">IFERROR((COUNTIFS(SWISSW!$I:$I,MATCHUP!$A78,SWISSW!$J:$J,MATCHUP!Q$1,SWISSW!$F:$F,"Won")+COUNTIFS(SWISSW!$I:$I,MATCHUP!Q$1,SWISSW!$J:$J,MATCHUP!$A78,SWISSW!$F:$F,"Lost"))/(COUNTIFS(SWISSW!$I:$I,MATCHUP!$A78,SWISSW!$J:$J,MATCHUP!Q$1)-COUNTIFS(SWISSW!$I:$I,MATCHUP!$A78,SWISSW!$J:$J,MATCHUP!Q$1,SWISSW!$F:$F,"Draw")+COUNTIFS(SWISSW!$I:$I,MATCHUP!Q$1,SWISSW!$J:$J,MATCHUP!$A78)-COUNTIFS(SWISSW!$I:$I,MATCHUP!Q$1,SWISSW!$J:$J,MATCHUP!$A78,SWISSW!$F:$F,"Draw")),"-")</f>
        <v>-</v>
      </c>
      <c r="R78" s="5" t="str">
        <f ca="1">IFERROR((COUNTIFS(SWISSW!$I:$I,MATCHUP!$A78,SWISSW!$J:$J,MATCHUP!R$1,SWISSW!$F:$F,"Won")+COUNTIFS(SWISSW!$I:$I,MATCHUP!R$1,SWISSW!$J:$J,MATCHUP!$A78,SWISSW!$F:$F,"Lost"))/(COUNTIFS(SWISSW!$I:$I,MATCHUP!$A78,SWISSW!$J:$J,MATCHUP!R$1)-COUNTIFS(SWISSW!$I:$I,MATCHUP!$A78,SWISSW!$J:$J,MATCHUP!R$1,SWISSW!$F:$F,"Draw")+COUNTIFS(SWISSW!$I:$I,MATCHUP!R$1,SWISSW!$J:$J,MATCHUP!$A78)-COUNTIFS(SWISSW!$I:$I,MATCHUP!R$1,SWISSW!$J:$J,MATCHUP!$A78,SWISSW!$F:$F,"Draw")),"-")</f>
        <v>-</v>
      </c>
      <c r="S78" s="5" t="str">
        <f ca="1">IFERROR((COUNTIFS(SWISSW!$I:$I,MATCHUP!$A78,SWISSW!$J:$J,MATCHUP!S$1,SWISSW!$F:$F,"Won")+COUNTIFS(SWISSW!$I:$I,MATCHUP!S$1,SWISSW!$J:$J,MATCHUP!$A78,SWISSW!$F:$F,"Lost"))/(COUNTIFS(SWISSW!$I:$I,MATCHUP!$A78,SWISSW!$J:$J,MATCHUP!S$1)-COUNTIFS(SWISSW!$I:$I,MATCHUP!$A78,SWISSW!$J:$J,MATCHUP!S$1,SWISSW!$F:$F,"Draw")+COUNTIFS(SWISSW!$I:$I,MATCHUP!S$1,SWISSW!$J:$J,MATCHUP!$A78)-COUNTIFS(SWISSW!$I:$I,MATCHUP!S$1,SWISSW!$J:$J,MATCHUP!$A78,SWISSW!$F:$F,"Draw")),"-")</f>
        <v>-</v>
      </c>
      <c r="T78" s="5" t="str">
        <f ca="1">IFERROR((COUNTIFS(SWISSW!$I:$I,MATCHUP!$A78,SWISSW!$J:$J,MATCHUP!T$1,SWISSW!$F:$F,"Won")+COUNTIFS(SWISSW!$I:$I,MATCHUP!T$1,SWISSW!$J:$J,MATCHUP!$A78,SWISSW!$F:$F,"Lost"))/(COUNTIFS(SWISSW!$I:$I,MATCHUP!$A78,SWISSW!$J:$J,MATCHUP!T$1)-COUNTIFS(SWISSW!$I:$I,MATCHUP!$A78,SWISSW!$J:$J,MATCHUP!T$1,SWISSW!$F:$F,"Draw")+COUNTIFS(SWISSW!$I:$I,MATCHUP!T$1,SWISSW!$J:$J,MATCHUP!$A78)-COUNTIFS(SWISSW!$I:$I,MATCHUP!T$1,SWISSW!$J:$J,MATCHUP!$A78,SWISSW!$F:$F,"Draw")),"-")</f>
        <v>-</v>
      </c>
      <c r="U78" s="5" t="str">
        <f ca="1">IFERROR((COUNTIFS(SWISSW!$I:$I,MATCHUP!$A78,SWISSW!$J:$J,MATCHUP!U$1,SWISSW!$F:$F,"Won")+COUNTIFS(SWISSW!$I:$I,MATCHUP!U$1,SWISSW!$J:$J,MATCHUP!$A78,SWISSW!$F:$F,"Lost"))/(COUNTIFS(SWISSW!$I:$I,MATCHUP!$A78,SWISSW!$J:$J,MATCHUP!U$1)-COUNTIFS(SWISSW!$I:$I,MATCHUP!$A78,SWISSW!$J:$J,MATCHUP!U$1,SWISSW!$F:$F,"Draw")+COUNTIFS(SWISSW!$I:$I,MATCHUP!U$1,SWISSW!$J:$J,MATCHUP!$A78)-COUNTIFS(SWISSW!$I:$I,MATCHUP!U$1,SWISSW!$J:$J,MATCHUP!$A78,SWISSW!$F:$F,"Draw")),"-")</f>
        <v>-</v>
      </c>
      <c r="V78" s="5" t="str">
        <f ca="1">IFERROR((COUNTIFS(SWISSW!$I:$I,MATCHUP!$A78,SWISSW!$J:$J,MATCHUP!V$1,SWISSW!$F:$F,"Won")+COUNTIFS(SWISSW!$I:$I,MATCHUP!V$1,SWISSW!$J:$J,MATCHUP!$A78,SWISSW!$F:$F,"Lost"))/(COUNTIFS(SWISSW!$I:$I,MATCHUP!$A78,SWISSW!$J:$J,MATCHUP!V$1)-COUNTIFS(SWISSW!$I:$I,MATCHUP!$A78,SWISSW!$J:$J,MATCHUP!V$1,SWISSW!$F:$F,"Draw")+COUNTIFS(SWISSW!$I:$I,MATCHUP!V$1,SWISSW!$J:$J,MATCHUP!$A78)-COUNTIFS(SWISSW!$I:$I,MATCHUP!V$1,SWISSW!$J:$J,MATCHUP!$A78,SWISSW!$F:$F,"Draw")),"-")</f>
        <v>-</v>
      </c>
      <c r="W78" s="5" t="str">
        <f ca="1">IFERROR((COUNTIFS(SWISSW!$I:$I,MATCHUP!$A78,SWISSW!$J:$J,MATCHUP!W$1,SWISSW!$F:$F,"Won")+COUNTIFS(SWISSW!$I:$I,MATCHUP!W$1,SWISSW!$J:$J,MATCHUP!$A78,SWISSW!$F:$F,"Lost"))/(COUNTIFS(SWISSW!$I:$I,MATCHUP!$A78,SWISSW!$J:$J,MATCHUP!W$1)-COUNTIFS(SWISSW!$I:$I,MATCHUP!$A78,SWISSW!$J:$J,MATCHUP!W$1,SWISSW!$F:$F,"Draw")+COUNTIFS(SWISSW!$I:$I,MATCHUP!W$1,SWISSW!$J:$J,MATCHUP!$A78)-COUNTIFS(SWISSW!$I:$I,MATCHUP!W$1,SWISSW!$J:$J,MATCHUP!$A78,SWISSW!$F:$F,"Draw")),"-")</f>
        <v>-</v>
      </c>
      <c r="X78" s="5" t="str">
        <f ca="1">IFERROR((COUNTIFS(SWISSW!$I:$I,MATCHUP!$A78,SWISSW!$J:$J,MATCHUP!X$1,SWISSW!$F:$F,"Won")+COUNTIFS(SWISSW!$I:$I,MATCHUP!X$1,SWISSW!$J:$J,MATCHUP!$A78,SWISSW!$F:$F,"Lost"))/(COUNTIFS(SWISSW!$I:$I,MATCHUP!$A78,SWISSW!$J:$J,MATCHUP!X$1)-COUNTIFS(SWISSW!$I:$I,MATCHUP!$A78,SWISSW!$J:$J,MATCHUP!X$1,SWISSW!$F:$F,"Draw")+COUNTIFS(SWISSW!$I:$I,MATCHUP!X$1,SWISSW!$J:$J,MATCHUP!$A78)-COUNTIFS(SWISSW!$I:$I,MATCHUP!X$1,SWISSW!$J:$J,MATCHUP!$A78,SWISSW!$F:$F,"Draw")),"-")</f>
        <v>-</v>
      </c>
      <c r="Y78" s="5" t="str">
        <f ca="1">IFERROR((COUNTIFS(SWISSW!$I:$I,MATCHUP!$A78,SWISSW!$J:$J,MATCHUP!Y$1,SWISSW!$F:$F,"Won")+COUNTIFS(SWISSW!$I:$I,MATCHUP!Y$1,SWISSW!$J:$J,MATCHUP!$A78,SWISSW!$F:$F,"Lost"))/(COUNTIFS(SWISSW!$I:$I,MATCHUP!$A78,SWISSW!$J:$J,MATCHUP!Y$1)-COUNTIFS(SWISSW!$I:$I,MATCHUP!$A78,SWISSW!$J:$J,MATCHUP!Y$1,SWISSW!$F:$F,"Draw")+COUNTIFS(SWISSW!$I:$I,MATCHUP!Y$1,SWISSW!$J:$J,MATCHUP!$A78)-COUNTIFS(SWISSW!$I:$I,MATCHUP!Y$1,SWISSW!$J:$J,MATCHUP!$A78,SWISSW!$F:$F,"Draw")),"-")</f>
        <v>-</v>
      </c>
      <c r="Z78" s="5" t="str">
        <f ca="1">IFERROR((COUNTIFS(SWISSW!$I:$I,MATCHUP!$A78,SWISSW!$J:$J,MATCHUP!Z$1,SWISSW!$F:$F,"Won")+COUNTIFS(SWISSW!$I:$I,MATCHUP!Z$1,SWISSW!$J:$J,MATCHUP!$A78,SWISSW!$F:$F,"Lost"))/(COUNTIFS(SWISSW!$I:$I,MATCHUP!$A78,SWISSW!$J:$J,MATCHUP!Z$1)-COUNTIFS(SWISSW!$I:$I,MATCHUP!$A78,SWISSW!$J:$J,MATCHUP!Z$1,SWISSW!$F:$F,"Draw")+COUNTIFS(SWISSW!$I:$I,MATCHUP!Z$1,SWISSW!$J:$J,MATCHUP!$A78)-COUNTIFS(SWISSW!$I:$I,MATCHUP!Z$1,SWISSW!$J:$J,MATCHUP!$A78,SWISSW!$F:$F,"Draw")),"-")</f>
        <v>-</v>
      </c>
      <c r="AA78" s="5" t="str">
        <f ca="1">IFERROR((COUNTIFS(SWISSW!$I:$I,MATCHUP!$A78,SWISSW!$J:$J,MATCHUP!AA$1,SWISSW!$F:$F,"Won")+COUNTIFS(SWISSW!$I:$I,MATCHUP!AA$1,SWISSW!$J:$J,MATCHUP!$A78,SWISSW!$F:$F,"Lost"))/(COUNTIFS(SWISSW!$I:$I,MATCHUP!$A78,SWISSW!$J:$J,MATCHUP!AA$1)-COUNTIFS(SWISSW!$I:$I,MATCHUP!$A78,SWISSW!$J:$J,MATCHUP!AA$1,SWISSW!$F:$F,"Draw")+COUNTIFS(SWISSW!$I:$I,MATCHUP!AA$1,SWISSW!$J:$J,MATCHUP!$A78)-COUNTIFS(SWISSW!$I:$I,MATCHUP!AA$1,SWISSW!$J:$J,MATCHUP!$A78,SWISSW!$F:$F,"Draw")),"-")</f>
        <v>-</v>
      </c>
      <c r="AB78" s="5" t="str">
        <f ca="1">IFERROR((COUNTIFS(SWISSW!$I:$I,MATCHUP!$A78,SWISSW!$J:$J,MATCHUP!AB$1,SWISSW!$F:$F,"Won")+COUNTIFS(SWISSW!$I:$I,MATCHUP!AB$1,SWISSW!$J:$J,MATCHUP!$A78,SWISSW!$F:$F,"Lost"))/(COUNTIFS(SWISSW!$I:$I,MATCHUP!$A78,SWISSW!$J:$J,MATCHUP!AB$1)-COUNTIFS(SWISSW!$I:$I,MATCHUP!$A78,SWISSW!$J:$J,MATCHUP!AB$1,SWISSW!$F:$F,"Draw")+COUNTIFS(SWISSW!$I:$I,MATCHUP!AB$1,SWISSW!$J:$J,MATCHUP!$A78)-COUNTIFS(SWISSW!$I:$I,MATCHUP!AB$1,SWISSW!$J:$J,MATCHUP!$A78,SWISSW!$F:$F,"Draw")),"-")</f>
        <v>-</v>
      </c>
      <c r="AC78" s="5" t="str">
        <f ca="1">IFERROR((COUNTIFS(SWISSW!$I:$I,MATCHUP!$A78,SWISSW!$J:$J,MATCHUP!AC$1,SWISSW!$F:$F,"Won")+COUNTIFS(SWISSW!$I:$I,MATCHUP!AC$1,SWISSW!$J:$J,MATCHUP!$A78,SWISSW!$F:$F,"Lost"))/(COUNTIFS(SWISSW!$I:$I,MATCHUP!$A78,SWISSW!$J:$J,MATCHUP!AC$1)-COUNTIFS(SWISSW!$I:$I,MATCHUP!$A78,SWISSW!$J:$J,MATCHUP!AC$1,SWISSW!$F:$F,"Draw")+COUNTIFS(SWISSW!$I:$I,MATCHUP!AC$1,SWISSW!$J:$J,MATCHUP!$A78)-COUNTIFS(SWISSW!$I:$I,MATCHUP!AC$1,SWISSW!$J:$J,MATCHUP!$A78,SWISSW!$F:$F,"Draw")),"-")</f>
        <v>-</v>
      </c>
      <c r="AD78" s="5" t="str">
        <f ca="1">IFERROR((COUNTIFS(SWISSW!$I:$I,MATCHUP!$A78,SWISSW!$J:$J,MATCHUP!AD$1,SWISSW!$F:$F,"Won")+COUNTIFS(SWISSW!$I:$I,MATCHUP!AD$1,SWISSW!$J:$J,MATCHUP!$A78,SWISSW!$F:$F,"Lost"))/(COUNTIFS(SWISSW!$I:$I,MATCHUP!$A78,SWISSW!$J:$J,MATCHUP!AD$1)-COUNTIFS(SWISSW!$I:$I,MATCHUP!$A78,SWISSW!$J:$J,MATCHUP!AD$1,SWISSW!$F:$F,"Draw")+COUNTIFS(SWISSW!$I:$I,MATCHUP!AD$1,SWISSW!$J:$J,MATCHUP!$A78)-COUNTIFS(SWISSW!$I:$I,MATCHUP!AD$1,SWISSW!$J:$J,MATCHUP!$A78,SWISSW!$F:$F,"Draw")),"-")</f>
        <v>-</v>
      </c>
      <c r="AE78" s="5" t="str">
        <f ca="1">IFERROR((COUNTIFS(SWISSW!$I:$I,MATCHUP!$A78,SWISSW!$J:$J,MATCHUP!AE$1,SWISSW!$F:$F,"Won")+COUNTIFS(SWISSW!$I:$I,MATCHUP!AE$1,SWISSW!$J:$J,MATCHUP!$A78,SWISSW!$F:$F,"Lost"))/(COUNTIFS(SWISSW!$I:$I,MATCHUP!$A78,SWISSW!$J:$J,MATCHUP!AE$1)-COUNTIFS(SWISSW!$I:$I,MATCHUP!$A78,SWISSW!$J:$J,MATCHUP!AE$1,SWISSW!$F:$F,"Draw")+COUNTIFS(SWISSW!$I:$I,MATCHUP!AE$1,SWISSW!$J:$J,MATCHUP!$A78)-COUNTIFS(SWISSW!$I:$I,MATCHUP!AE$1,SWISSW!$J:$J,MATCHUP!$A78,SWISSW!$F:$F,"Draw")),"-")</f>
        <v>-</v>
      </c>
      <c r="AF78" s="5" t="str">
        <f ca="1">IFERROR((COUNTIFS(SWISSW!$I:$I,MATCHUP!$A78,SWISSW!$J:$J,MATCHUP!AF$1,SWISSW!$F:$F,"Won")+COUNTIFS(SWISSW!$I:$I,MATCHUP!AF$1,SWISSW!$J:$J,MATCHUP!$A78,SWISSW!$F:$F,"Lost"))/(COUNTIFS(SWISSW!$I:$I,MATCHUP!$A78,SWISSW!$J:$J,MATCHUP!AF$1)-COUNTIFS(SWISSW!$I:$I,MATCHUP!$A78,SWISSW!$J:$J,MATCHUP!AF$1,SWISSW!$F:$F,"Draw")+COUNTIFS(SWISSW!$I:$I,MATCHUP!AF$1,SWISSW!$J:$J,MATCHUP!$A78)-COUNTIFS(SWISSW!$I:$I,MATCHUP!AF$1,SWISSW!$J:$J,MATCHUP!$A78,SWISSW!$F:$F,"Draw")),"-")</f>
        <v>-</v>
      </c>
      <c r="AG78" s="5" t="str">
        <f ca="1">IFERROR((COUNTIFS(SWISSW!$I:$I,MATCHUP!$A78,SWISSW!$J:$J,MATCHUP!AG$1,SWISSW!$F:$F,"Won")+COUNTIFS(SWISSW!$I:$I,MATCHUP!AG$1,SWISSW!$J:$J,MATCHUP!$A78,SWISSW!$F:$F,"Lost"))/(COUNTIFS(SWISSW!$I:$I,MATCHUP!$A78,SWISSW!$J:$J,MATCHUP!AG$1)-COUNTIFS(SWISSW!$I:$I,MATCHUP!$A78,SWISSW!$J:$J,MATCHUP!AG$1,SWISSW!$F:$F,"Draw")+COUNTIFS(SWISSW!$I:$I,MATCHUP!AG$1,SWISSW!$J:$J,MATCHUP!$A78)-COUNTIFS(SWISSW!$I:$I,MATCHUP!AG$1,SWISSW!$J:$J,MATCHUP!$A78,SWISSW!$F:$F,"Draw")),"-")</f>
        <v>-</v>
      </c>
      <c r="AH78" s="5" t="str">
        <f ca="1">IFERROR((COUNTIFS(SWISSW!$I:$I,MATCHUP!$A78,SWISSW!$J:$J,MATCHUP!AH$1,SWISSW!$F:$F,"Won")+COUNTIFS(SWISSW!$I:$I,MATCHUP!AH$1,SWISSW!$J:$J,MATCHUP!$A78,SWISSW!$F:$F,"Lost"))/(COUNTIFS(SWISSW!$I:$I,MATCHUP!$A78,SWISSW!$J:$J,MATCHUP!AH$1)-COUNTIFS(SWISSW!$I:$I,MATCHUP!$A78,SWISSW!$J:$J,MATCHUP!AH$1,SWISSW!$F:$F,"Draw")+COUNTIFS(SWISSW!$I:$I,MATCHUP!AH$1,SWISSW!$J:$J,MATCHUP!$A78)-COUNTIFS(SWISSW!$I:$I,MATCHUP!AH$1,SWISSW!$J:$J,MATCHUP!$A78,SWISSW!$F:$F,"Draw")),"-")</f>
        <v>-</v>
      </c>
      <c r="AI78" s="5" t="str">
        <f ca="1">IFERROR((COUNTIFS(SWISSW!$I:$I,MATCHUP!$A78,SWISSW!$J:$J,MATCHUP!AI$1,SWISSW!$F:$F,"Won")+COUNTIFS(SWISSW!$I:$I,MATCHUP!AI$1,SWISSW!$J:$J,MATCHUP!$A78,SWISSW!$F:$F,"Lost"))/(COUNTIFS(SWISSW!$I:$I,MATCHUP!$A78,SWISSW!$J:$J,MATCHUP!AI$1)-COUNTIFS(SWISSW!$I:$I,MATCHUP!$A78,SWISSW!$J:$J,MATCHUP!AI$1,SWISSW!$F:$F,"Draw")+COUNTIFS(SWISSW!$I:$I,MATCHUP!AI$1,SWISSW!$J:$J,MATCHUP!$A78)-COUNTIFS(SWISSW!$I:$I,MATCHUP!AI$1,SWISSW!$J:$J,MATCHUP!$A78,SWISSW!$F:$F,"Draw")),"-")</f>
        <v>-</v>
      </c>
      <c r="AJ78" s="5" t="str">
        <f ca="1">IFERROR((COUNTIFS(SWISSW!$I:$I,MATCHUP!$A78,SWISSW!$J:$J,MATCHUP!AJ$1,SWISSW!$F:$F,"Won")+COUNTIFS(SWISSW!$I:$I,MATCHUP!AJ$1,SWISSW!$J:$J,MATCHUP!$A78,SWISSW!$F:$F,"Lost"))/(COUNTIFS(SWISSW!$I:$I,MATCHUP!$A78,SWISSW!$J:$J,MATCHUP!AJ$1)-COUNTIFS(SWISSW!$I:$I,MATCHUP!$A78,SWISSW!$J:$J,MATCHUP!AJ$1,SWISSW!$F:$F,"Draw")+COUNTIFS(SWISSW!$I:$I,MATCHUP!AJ$1,SWISSW!$J:$J,MATCHUP!$A78)-COUNTIFS(SWISSW!$I:$I,MATCHUP!AJ$1,SWISSW!$J:$J,MATCHUP!$A78,SWISSW!$F:$F,"Draw")),"-")</f>
        <v>-</v>
      </c>
      <c r="AK78" s="5" t="str">
        <f ca="1">IFERROR((COUNTIFS(SWISSW!$I:$I,MATCHUP!$A78,SWISSW!$J:$J,MATCHUP!AK$1,SWISSW!$F:$F,"Won")+COUNTIFS(SWISSW!$I:$I,MATCHUP!AK$1,SWISSW!$J:$J,MATCHUP!$A78,SWISSW!$F:$F,"Lost"))/(COUNTIFS(SWISSW!$I:$I,MATCHUP!$A78,SWISSW!$J:$J,MATCHUP!AK$1)-COUNTIFS(SWISSW!$I:$I,MATCHUP!$A78,SWISSW!$J:$J,MATCHUP!AK$1,SWISSW!$F:$F,"Draw")+COUNTIFS(SWISSW!$I:$I,MATCHUP!AK$1,SWISSW!$J:$J,MATCHUP!$A78)-COUNTIFS(SWISSW!$I:$I,MATCHUP!AK$1,SWISSW!$J:$J,MATCHUP!$A78,SWISSW!$F:$F,"Draw")),"-")</f>
        <v>-</v>
      </c>
      <c r="AL78" s="5" t="str">
        <f ca="1">IFERROR((COUNTIFS(SWISSW!$I:$I,MATCHUP!$A78,SWISSW!$J:$J,MATCHUP!AL$1,SWISSW!$F:$F,"Won")+COUNTIFS(SWISSW!$I:$I,MATCHUP!AL$1,SWISSW!$J:$J,MATCHUP!$A78,SWISSW!$F:$F,"Lost"))/(COUNTIFS(SWISSW!$I:$I,MATCHUP!$A78,SWISSW!$J:$J,MATCHUP!AL$1)-COUNTIFS(SWISSW!$I:$I,MATCHUP!$A78,SWISSW!$J:$J,MATCHUP!AL$1,SWISSW!$F:$F,"Draw")+COUNTIFS(SWISSW!$I:$I,MATCHUP!AL$1,SWISSW!$J:$J,MATCHUP!$A78)-COUNTIFS(SWISSW!$I:$I,MATCHUP!AL$1,SWISSW!$J:$J,MATCHUP!$A78,SWISSW!$F:$F,"Draw")),"-")</f>
        <v>-</v>
      </c>
      <c r="AM78" s="5" t="str">
        <f ca="1">IFERROR((COUNTIFS(SWISSW!$I:$I,MATCHUP!$A78,SWISSW!$J:$J,MATCHUP!AM$1,SWISSW!$F:$F,"Won")+COUNTIFS(SWISSW!$I:$I,MATCHUP!AM$1,SWISSW!$J:$J,MATCHUP!$A78,SWISSW!$F:$F,"Lost"))/(COUNTIFS(SWISSW!$I:$I,MATCHUP!$A78,SWISSW!$J:$J,MATCHUP!AM$1)-COUNTIFS(SWISSW!$I:$I,MATCHUP!$A78,SWISSW!$J:$J,MATCHUP!AM$1,SWISSW!$F:$F,"Draw")+COUNTIFS(SWISSW!$I:$I,MATCHUP!AM$1,SWISSW!$J:$J,MATCHUP!$A78)-COUNTIFS(SWISSW!$I:$I,MATCHUP!AM$1,SWISSW!$J:$J,MATCHUP!$A78,SWISSW!$F:$F,"Draw")),"-")</f>
        <v>-</v>
      </c>
      <c r="AN78" s="5" t="str">
        <f ca="1">IFERROR((COUNTIFS(SWISSW!$I:$I,MATCHUP!$A78,SWISSW!$J:$J,MATCHUP!AN$1,SWISSW!$F:$F,"Won")+COUNTIFS(SWISSW!$I:$I,MATCHUP!AN$1,SWISSW!$J:$J,MATCHUP!$A78,SWISSW!$F:$F,"Lost"))/(COUNTIFS(SWISSW!$I:$I,MATCHUP!$A78,SWISSW!$J:$J,MATCHUP!AN$1)-COUNTIFS(SWISSW!$I:$I,MATCHUP!$A78,SWISSW!$J:$J,MATCHUP!AN$1,SWISSW!$F:$F,"Draw")+COUNTIFS(SWISSW!$I:$I,MATCHUP!AN$1,SWISSW!$J:$J,MATCHUP!$A78)-COUNTIFS(SWISSW!$I:$I,MATCHUP!AN$1,SWISSW!$J:$J,MATCHUP!$A78,SWISSW!$F:$F,"Draw")),"-")</f>
        <v>-</v>
      </c>
      <c r="AO78" s="5" t="str">
        <f ca="1">IFERROR((COUNTIFS(SWISSW!$I:$I,MATCHUP!$A78,SWISSW!$J:$J,MATCHUP!AO$1,SWISSW!$F:$F,"Won")+COUNTIFS(SWISSW!$I:$I,MATCHUP!AO$1,SWISSW!$J:$J,MATCHUP!$A78,SWISSW!$F:$F,"Lost"))/(COUNTIFS(SWISSW!$I:$I,MATCHUP!$A78,SWISSW!$J:$J,MATCHUP!AO$1)-COUNTIFS(SWISSW!$I:$I,MATCHUP!$A78,SWISSW!$J:$J,MATCHUP!AO$1,SWISSW!$F:$F,"Draw")+COUNTIFS(SWISSW!$I:$I,MATCHUP!AO$1,SWISSW!$J:$J,MATCHUP!$A78)-COUNTIFS(SWISSW!$I:$I,MATCHUP!AO$1,SWISSW!$J:$J,MATCHUP!$A78,SWISSW!$F:$F,"Draw")),"-")</f>
        <v>-</v>
      </c>
      <c r="AP78" s="5" t="str">
        <f ca="1">IFERROR((COUNTIFS(SWISSW!$I:$I,MATCHUP!$A78,SWISSW!$J:$J,MATCHUP!AP$1,SWISSW!$F:$F,"Won")+COUNTIFS(SWISSW!$I:$I,MATCHUP!AP$1,SWISSW!$J:$J,MATCHUP!$A78,SWISSW!$F:$F,"Lost"))/(COUNTIFS(SWISSW!$I:$I,MATCHUP!$A78,SWISSW!$J:$J,MATCHUP!AP$1)-COUNTIFS(SWISSW!$I:$I,MATCHUP!$A78,SWISSW!$J:$J,MATCHUP!AP$1,SWISSW!$F:$F,"Draw")+COUNTIFS(SWISSW!$I:$I,MATCHUP!AP$1,SWISSW!$J:$J,MATCHUP!$A78)-COUNTIFS(SWISSW!$I:$I,MATCHUP!AP$1,SWISSW!$J:$J,MATCHUP!$A78,SWISSW!$F:$F,"Draw")),"-")</f>
        <v>-</v>
      </c>
      <c r="AQ78" s="5" t="str">
        <f ca="1">IFERROR((COUNTIFS(SWISSW!$I:$I,MATCHUP!$A78,SWISSW!$J:$J,MATCHUP!AQ$1,SWISSW!$F:$F,"Won")+COUNTIFS(SWISSW!$I:$I,MATCHUP!AQ$1,SWISSW!$J:$J,MATCHUP!$A78,SWISSW!$F:$F,"Lost"))/(COUNTIFS(SWISSW!$I:$I,MATCHUP!$A78,SWISSW!$J:$J,MATCHUP!AQ$1)-COUNTIFS(SWISSW!$I:$I,MATCHUP!$A78,SWISSW!$J:$J,MATCHUP!AQ$1,SWISSW!$F:$F,"Draw")+COUNTIFS(SWISSW!$I:$I,MATCHUP!AQ$1,SWISSW!$J:$J,MATCHUP!$A78)-COUNTIFS(SWISSW!$I:$I,MATCHUP!AQ$1,SWISSW!$J:$J,MATCHUP!$A78,SWISSW!$F:$F,"Draw")),"-")</f>
        <v>-</v>
      </c>
      <c r="AR78" s="5" t="str">
        <f ca="1">IFERROR((COUNTIFS(SWISSW!$I:$I,MATCHUP!$A78,SWISSW!$J:$J,MATCHUP!AR$1,SWISSW!$F:$F,"Won")+COUNTIFS(SWISSW!$I:$I,MATCHUP!AR$1,SWISSW!$J:$J,MATCHUP!$A78,SWISSW!$F:$F,"Lost"))/(COUNTIFS(SWISSW!$I:$I,MATCHUP!$A78,SWISSW!$J:$J,MATCHUP!AR$1)-COUNTIFS(SWISSW!$I:$I,MATCHUP!$A78,SWISSW!$J:$J,MATCHUP!AR$1,SWISSW!$F:$F,"Draw")+COUNTIFS(SWISSW!$I:$I,MATCHUP!AR$1,SWISSW!$J:$J,MATCHUP!$A78)-COUNTIFS(SWISSW!$I:$I,MATCHUP!AR$1,SWISSW!$J:$J,MATCHUP!$A78,SWISSW!$F:$F,"Draw")),"-")</f>
        <v>-</v>
      </c>
      <c r="AS78" s="5" t="str">
        <f ca="1">IFERROR((COUNTIFS(SWISSW!$I:$I,MATCHUP!$A78,SWISSW!$J:$J,MATCHUP!AS$1,SWISSW!$F:$F,"Won")+COUNTIFS(SWISSW!$I:$I,MATCHUP!AS$1,SWISSW!$J:$J,MATCHUP!$A78,SWISSW!$F:$F,"Lost"))/(COUNTIFS(SWISSW!$I:$I,MATCHUP!$A78,SWISSW!$J:$J,MATCHUP!AS$1)-COUNTIFS(SWISSW!$I:$I,MATCHUP!$A78,SWISSW!$J:$J,MATCHUP!AS$1,SWISSW!$F:$F,"Draw")+COUNTIFS(SWISSW!$I:$I,MATCHUP!AS$1,SWISSW!$J:$J,MATCHUP!$A78)-COUNTIFS(SWISSW!$I:$I,MATCHUP!AS$1,SWISSW!$J:$J,MATCHUP!$A78,SWISSW!$F:$F,"Draw")),"-")</f>
        <v>-</v>
      </c>
      <c r="AT78" s="5" t="str">
        <f ca="1">IFERROR((COUNTIFS(SWISSW!$I:$I,MATCHUP!$A78,SWISSW!$J:$J,MATCHUP!AT$1,SWISSW!$F:$F,"Won")+COUNTIFS(SWISSW!$I:$I,MATCHUP!AT$1,SWISSW!$J:$J,MATCHUP!$A78,SWISSW!$F:$F,"Lost"))/(COUNTIFS(SWISSW!$I:$I,MATCHUP!$A78,SWISSW!$J:$J,MATCHUP!AT$1)-COUNTIFS(SWISSW!$I:$I,MATCHUP!$A78,SWISSW!$J:$J,MATCHUP!AT$1,SWISSW!$F:$F,"Draw")+COUNTIFS(SWISSW!$I:$I,MATCHUP!AT$1,SWISSW!$J:$J,MATCHUP!$A78)-COUNTIFS(SWISSW!$I:$I,MATCHUP!AT$1,SWISSW!$J:$J,MATCHUP!$A78,SWISSW!$F:$F,"Draw")),"-")</f>
        <v>-</v>
      </c>
      <c r="AU78" s="5" t="str">
        <f ca="1">IFERROR((COUNTIFS(SWISSW!$I:$I,MATCHUP!$A78,SWISSW!$J:$J,MATCHUP!AU$1,SWISSW!$F:$F,"Won")+COUNTIFS(SWISSW!$I:$I,MATCHUP!AU$1,SWISSW!$J:$J,MATCHUP!$A78,SWISSW!$F:$F,"Lost"))/(COUNTIFS(SWISSW!$I:$I,MATCHUP!$A78,SWISSW!$J:$J,MATCHUP!AU$1)-COUNTIFS(SWISSW!$I:$I,MATCHUP!$A78,SWISSW!$J:$J,MATCHUP!AU$1,SWISSW!$F:$F,"Draw")+COUNTIFS(SWISSW!$I:$I,MATCHUP!AU$1,SWISSW!$J:$J,MATCHUP!$A78)-COUNTIFS(SWISSW!$I:$I,MATCHUP!AU$1,SWISSW!$J:$J,MATCHUP!$A78,SWISSW!$F:$F,"Draw")),"-")</f>
        <v>-</v>
      </c>
      <c r="AV78" s="5" t="str">
        <f ca="1">IFERROR((COUNTIFS(SWISSW!$I:$I,MATCHUP!$A78,SWISSW!$J:$J,MATCHUP!AV$1,SWISSW!$F:$F,"Won")+COUNTIFS(SWISSW!$I:$I,MATCHUP!AV$1,SWISSW!$J:$J,MATCHUP!$A78,SWISSW!$F:$F,"Lost"))/(COUNTIFS(SWISSW!$I:$I,MATCHUP!$A78,SWISSW!$J:$J,MATCHUP!AV$1)-COUNTIFS(SWISSW!$I:$I,MATCHUP!$A78,SWISSW!$J:$J,MATCHUP!AV$1,SWISSW!$F:$F,"Draw")+COUNTIFS(SWISSW!$I:$I,MATCHUP!AV$1,SWISSW!$J:$J,MATCHUP!$A78)-COUNTIFS(SWISSW!$I:$I,MATCHUP!AV$1,SWISSW!$J:$J,MATCHUP!$A78,SWISSW!$F:$F,"Draw")),"-")</f>
        <v>-</v>
      </c>
      <c r="AW78" s="5" t="str">
        <f ca="1">IFERROR((COUNTIFS(SWISSW!$I:$I,MATCHUP!$A78,SWISSW!$J:$J,MATCHUP!AW$1,SWISSW!$F:$F,"Won")+COUNTIFS(SWISSW!$I:$I,MATCHUP!AW$1,SWISSW!$J:$J,MATCHUP!$A78,SWISSW!$F:$F,"Lost"))/(COUNTIFS(SWISSW!$I:$I,MATCHUP!$A78,SWISSW!$J:$J,MATCHUP!AW$1)-COUNTIFS(SWISSW!$I:$I,MATCHUP!$A78,SWISSW!$J:$J,MATCHUP!AW$1,SWISSW!$F:$F,"Draw")+COUNTIFS(SWISSW!$I:$I,MATCHUP!AW$1,SWISSW!$J:$J,MATCHUP!$A78)-COUNTIFS(SWISSW!$I:$I,MATCHUP!AW$1,SWISSW!$J:$J,MATCHUP!$A78,SWISSW!$F:$F,"Draw")),"-")</f>
        <v>-</v>
      </c>
      <c r="AX78" s="5" t="str">
        <f ca="1">IFERROR((COUNTIFS(SWISSW!$I:$I,MATCHUP!$A78,SWISSW!$J:$J,MATCHUP!AX$1,SWISSW!$F:$F,"Won")+COUNTIFS(SWISSW!$I:$I,MATCHUP!AX$1,SWISSW!$J:$J,MATCHUP!$A78,SWISSW!$F:$F,"Lost"))/(COUNTIFS(SWISSW!$I:$I,MATCHUP!$A78,SWISSW!$J:$J,MATCHUP!AX$1)-COUNTIFS(SWISSW!$I:$I,MATCHUP!$A78,SWISSW!$J:$J,MATCHUP!AX$1,SWISSW!$F:$F,"Draw")+COUNTIFS(SWISSW!$I:$I,MATCHUP!AX$1,SWISSW!$J:$J,MATCHUP!$A78)-COUNTIFS(SWISSW!$I:$I,MATCHUP!AX$1,SWISSW!$J:$J,MATCHUP!$A78,SWISSW!$F:$F,"Draw")),"-")</f>
        <v>-</v>
      </c>
      <c r="AY78" s="5" t="str">
        <f ca="1">IFERROR((COUNTIFS(SWISSW!$I:$I,MATCHUP!$A78,SWISSW!$J:$J,MATCHUP!AY$1,SWISSW!$F:$F,"Won")+COUNTIFS(SWISSW!$I:$I,MATCHUP!AY$1,SWISSW!$J:$J,MATCHUP!$A78,SWISSW!$F:$F,"Lost"))/(COUNTIFS(SWISSW!$I:$I,MATCHUP!$A78,SWISSW!$J:$J,MATCHUP!AY$1)-COUNTIFS(SWISSW!$I:$I,MATCHUP!$A78,SWISSW!$J:$J,MATCHUP!AY$1,SWISSW!$F:$F,"Draw")+COUNTIFS(SWISSW!$I:$I,MATCHUP!AY$1,SWISSW!$J:$J,MATCHUP!$A78)-COUNTIFS(SWISSW!$I:$I,MATCHUP!AY$1,SWISSW!$J:$J,MATCHUP!$A78,SWISSW!$F:$F,"Draw")),"-")</f>
        <v>-</v>
      </c>
      <c r="AZ78" s="5" t="str">
        <f ca="1">IFERROR((COUNTIFS(SWISSW!$I:$I,MATCHUP!$A78,SWISSW!$J:$J,MATCHUP!AZ$1,SWISSW!$F:$F,"Won")+COUNTIFS(SWISSW!$I:$I,MATCHUP!AZ$1,SWISSW!$J:$J,MATCHUP!$A78,SWISSW!$F:$F,"Lost"))/(COUNTIFS(SWISSW!$I:$I,MATCHUP!$A78,SWISSW!$J:$J,MATCHUP!AZ$1)-COUNTIFS(SWISSW!$I:$I,MATCHUP!$A78,SWISSW!$J:$J,MATCHUP!AZ$1,SWISSW!$F:$F,"Draw")+COUNTIFS(SWISSW!$I:$I,MATCHUP!AZ$1,SWISSW!$J:$J,MATCHUP!$A78)-COUNTIFS(SWISSW!$I:$I,MATCHUP!AZ$1,SWISSW!$J:$J,MATCHUP!$A78,SWISSW!$F:$F,"Draw")),"-")</f>
        <v>-</v>
      </c>
      <c r="BA78" s="5" t="str">
        <f ca="1">IFERROR((COUNTIFS(SWISSW!$I:$I,MATCHUP!$A78,SWISSW!$J:$J,MATCHUP!BA$1,SWISSW!$F:$F,"Won")+COUNTIFS(SWISSW!$I:$I,MATCHUP!BA$1,SWISSW!$J:$J,MATCHUP!$A78,SWISSW!$F:$F,"Lost"))/(COUNTIFS(SWISSW!$I:$I,MATCHUP!$A78,SWISSW!$J:$J,MATCHUP!BA$1)-COUNTIFS(SWISSW!$I:$I,MATCHUP!$A78,SWISSW!$J:$J,MATCHUP!BA$1,SWISSW!$F:$F,"Draw")+COUNTIFS(SWISSW!$I:$I,MATCHUP!BA$1,SWISSW!$J:$J,MATCHUP!$A78)-COUNTIFS(SWISSW!$I:$I,MATCHUP!BA$1,SWISSW!$J:$J,MATCHUP!$A78,SWISSW!$F:$F,"Draw")),"-")</f>
        <v>-</v>
      </c>
      <c r="BB78" s="5" t="str">
        <f ca="1">IFERROR((COUNTIFS(SWISSW!$I:$I,MATCHUP!$A78,SWISSW!$J:$J,MATCHUP!BB$1,SWISSW!$F:$F,"Won")+COUNTIFS(SWISSW!$I:$I,MATCHUP!BB$1,SWISSW!$J:$J,MATCHUP!$A78,SWISSW!$F:$F,"Lost"))/(COUNTIFS(SWISSW!$I:$I,MATCHUP!$A78,SWISSW!$J:$J,MATCHUP!BB$1)-COUNTIFS(SWISSW!$I:$I,MATCHUP!$A78,SWISSW!$J:$J,MATCHUP!BB$1,SWISSW!$F:$F,"Draw")+COUNTIFS(SWISSW!$I:$I,MATCHUP!BB$1,SWISSW!$J:$J,MATCHUP!$A78)-COUNTIFS(SWISSW!$I:$I,MATCHUP!BB$1,SWISSW!$J:$J,MATCHUP!$A78,SWISSW!$F:$F,"Draw")),"-")</f>
        <v>-</v>
      </c>
      <c r="BC78" s="5" t="str">
        <f ca="1">IFERROR((COUNTIFS(SWISSW!$I:$I,MATCHUP!$A78,SWISSW!$J:$J,MATCHUP!BC$1,SWISSW!$F:$F,"Won")+COUNTIFS(SWISSW!$I:$I,MATCHUP!BC$1,SWISSW!$J:$J,MATCHUP!$A78,SWISSW!$F:$F,"Lost"))/(COUNTIFS(SWISSW!$I:$I,MATCHUP!$A78,SWISSW!$J:$J,MATCHUP!BC$1)-COUNTIFS(SWISSW!$I:$I,MATCHUP!$A78,SWISSW!$J:$J,MATCHUP!BC$1,SWISSW!$F:$F,"Draw")+COUNTIFS(SWISSW!$I:$I,MATCHUP!BC$1,SWISSW!$J:$J,MATCHUP!$A78)-COUNTIFS(SWISSW!$I:$I,MATCHUP!BC$1,SWISSW!$J:$J,MATCHUP!$A78,SWISSW!$F:$F,"Draw")),"-")</f>
        <v>-</v>
      </c>
      <c r="BD78" s="5" t="str">
        <f ca="1">IFERROR((COUNTIFS(SWISSW!$I:$I,MATCHUP!$A78,SWISSW!$J:$J,MATCHUP!BD$1,SWISSW!$F:$F,"Won")+COUNTIFS(SWISSW!$I:$I,MATCHUP!BD$1,SWISSW!$J:$J,MATCHUP!$A78,SWISSW!$F:$F,"Lost"))/(COUNTIFS(SWISSW!$I:$I,MATCHUP!$A78,SWISSW!$J:$J,MATCHUP!BD$1)-COUNTIFS(SWISSW!$I:$I,MATCHUP!$A78,SWISSW!$J:$J,MATCHUP!BD$1,SWISSW!$F:$F,"Draw")+COUNTIFS(SWISSW!$I:$I,MATCHUP!BD$1,SWISSW!$J:$J,MATCHUP!$A78)-COUNTIFS(SWISSW!$I:$I,MATCHUP!BD$1,SWISSW!$J:$J,MATCHUP!$A78,SWISSW!$F:$F,"Draw")),"-")</f>
        <v>-</v>
      </c>
      <c r="BE78" s="5" t="str">
        <f ca="1">IFERROR((COUNTIFS(SWISSW!$I:$I,MATCHUP!$A78,SWISSW!$J:$J,MATCHUP!BE$1,SWISSW!$F:$F,"Won")+COUNTIFS(SWISSW!$I:$I,MATCHUP!BE$1,SWISSW!$J:$J,MATCHUP!$A78,SWISSW!$F:$F,"Lost"))/(COUNTIFS(SWISSW!$I:$I,MATCHUP!$A78,SWISSW!$J:$J,MATCHUP!BE$1)-COUNTIFS(SWISSW!$I:$I,MATCHUP!$A78,SWISSW!$J:$J,MATCHUP!BE$1,SWISSW!$F:$F,"Draw")+COUNTIFS(SWISSW!$I:$I,MATCHUP!BE$1,SWISSW!$J:$J,MATCHUP!$A78)-COUNTIFS(SWISSW!$I:$I,MATCHUP!BE$1,SWISSW!$J:$J,MATCHUP!$A78,SWISSW!$F:$F,"Draw")),"-")</f>
        <v>-</v>
      </c>
      <c r="BF78" s="5" t="str">
        <f ca="1">IFERROR((COUNTIFS(SWISSW!$I:$I,MATCHUP!$A78,SWISSW!$J:$J,MATCHUP!BF$1,SWISSW!$F:$F,"Won")+COUNTIFS(SWISSW!$I:$I,MATCHUP!BF$1,SWISSW!$J:$J,MATCHUP!$A78,SWISSW!$F:$F,"Lost"))/(COUNTIFS(SWISSW!$I:$I,MATCHUP!$A78,SWISSW!$J:$J,MATCHUP!BF$1)-COUNTIFS(SWISSW!$I:$I,MATCHUP!$A78,SWISSW!$J:$J,MATCHUP!BF$1,SWISSW!$F:$F,"Draw")+COUNTIFS(SWISSW!$I:$I,MATCHUP!BF$1,SWISSW!$J:$J,MATCHUP!$A78)-COUNTIFS(SWISSW!$I:$I,MATCHUP!BF$1,SWISSW!$J:$J,MATCHUP!$A78,SWISSW!$F:$F,"Draw")),"-")</f>
        <v>-</v>
      </c>
      <c r="BG78" s="5" t="str">
        <f ca="1">IFERROR((COUNTIFS(SWISSW!$I:$I,MATCHUP!$A78,SWISSW!$J:$J,MATCHUP!BG$1,SWISSW!$F:$F,"Won")+COUNTIFS(SWISSW!$I:$I,MATCHUP!BG$1,SWISSW!$J:$J,MATCHUP!$A78,SWISSW!$F:$F,"Lost"))/(COUNTIFS(SWISSW!$I:$I,MATCHUP!$A78,SWISSW!$J:$J,MATCHUP!BG$1)-COUNTIFS(SWISSW!$I:$I,MATCHUP!$A78,SWISSW!$J:$J,MATCHUP!BG$1,SWISSW!$F:$F,"Draw")+COUNTIFS(SWISSW!$I:$I,MATCHUP!BG$1,SWISSW!$J:$J,MATCHUP!$A78)-COUNTIFS(SWISSW!$I:$I,MATCHUP!BG$1,SWISSW!$J:$J,MATCHUP!$A78,SWISSW!$F:$F,"Draw")),"-")</f>
        <v>-</v>
      </c>
      <c r="BH78" s="5" t="str">
        <f ca="1">IFERROR((COUNTIFS(SWISSW!$I:$I,MATCHUP!$A78,SWISSW!$J:$J,MATCHUP!BH$1,SWISSW!$F:$F,"Won")+COUNTIFS(SWISSW!$I:$I,MATCHUP!BH$1,SWISSW!$J:$J,MATCHUP!$A78,SWISSW!$F:$F,"Lost"))/(COUNTIFS(SWISSW!$I:$I,MATCHUP!$A78,SWISSW!$J:$J,MATCHUP!BH$1)-COUNTIFS(SWISSW!$I:$I,MATCHUP!$A78,SWISSW!$J:$J,MATCHUP!BH$1,SWISSW!$F:$F,"Draw")+COUNTIFS(SWISSW!$I:$I,MATCHUP!BH$1,SWISSW!$J:$J,MATCHUP!$A78)-COUNTIFS(SWISSW!$I:$I,MATCHUP!BH$1,SWISSW!$J:$J,MATCHUP!$A78,SWISSW!$F:$F,"Draw")),"-")</f>
        <v>-</v>
      </c>
      <c r="BI78" s="5" t="str">
        <f ca="1">IFERROR((COUNTIFS(SWISSW!$I:$I,MATCHUP!$A78,SWISSW!$J:$J,MATCHUP!BI$1,SWISSW!$F:$F,"Won")+COUNTIFS(SWISSW!$I:$I,MATCHUP!BI$1,SWISSW!$J:$J,MATCHUP!$A78,SWISSW!$F:$F,"Lost"))/(COUNTIFS(SWISSW!$I:$I,MATCHUP!$A78,SWISSW!$J:$J,MATCHUP!BI$1)-COUNTIFS(SWISSW!$I:$I,MATCHUP!$A78,SWISSW!$J:$J,MATCHUP!BI$1,SWISSW!$F:$F,"Draw")+COUNTIFS(SWISSW!$I:$I,MATCHUP!BI$1,SWISSW!$J:$J,MATCHUP!$A78)-COUNTIFS(SWISSW!$I:$I,MATCHUP!BI$1,SWISSW!$J:$J,MATCHUP!$A78,SWISSW!$F:$F,"Draw")),"-")</f>
        <v>-</v>
      </c>
      <c r="BJ78" s="5" t="str">
        <f ca="1">IFERROR((COUNTIFS(SWISSW!$I:$I,MATCHUP!$A78,SWISSW!$J:$J,MATCHUP!BJ$1,SWISSW!$F:$F,"Won")+COUNTIFS(SWISSW!$I:$I,MATCHUP!BJ$1,SWISSW!$J:$J,MATCHUP!$A78,SWISSW!$F:$F,"Lost"))/(COUNTIFS(SWISSW!$I:$I,MATCHUP!$A78,SWISSW!$J:$J,MATCHUP!BJ$1)-COUNTIFS(SWISSW!$I:$I,MATCHUP!$A78,SWISSW!$J:$J,MATCHUP!BJ$1,SWISSW!$F:$F,"Draw")+COUNTIFS(SWISSW!$I:$I,MATCHUP!BJ$1,SWISSW!$J:$J,MATCHUP!$A78)-COUNTIFS(SWISSW!$I:$I,MATCHUP!BJ$1,SWISSW!$J:$J,MATCHUP!$A78,SWISSW!$F:$F,"Draw")),"-")</f>
        <v>-</v>
      </c>
      <c r="BK78" s="5" t="str">
        <f ca="1">IFERROR((COUNTIFS(SWISSW!$I:$I,MATCHUP!$A78,SWISSW!$J:$J,MATCHUP!BK$1,SWISSW!$F:$F,"Won")+COUNTIFS(SWISSW!$I:$I,MATCHUP!BK$1,SWISSW!$J:$J,MATCHUP!$A78,SWISSW!$F:$F,"Lost"))/(COUNTIFS(SWISSW!$I:$I,MATCHUP!$A78,SWISSW!$J:$J,MATCHUP!BK$1)-COUNTIFS(SWISSW!$I:$I,MATCHUP!$A78,SWISSW!$J:$J,MATCHUP!BK$1,SWISSW!$F:$F,"Draw")+COUNTIFS(SWISSW!$I:$I,MATCHUP!BK$1,SWISSW!$J:$J,MATCHUP!$A78)-COUNTIFS(SWISSW!$I:$I,MATCHUP!BK$1,SWISSW!$J:$J,MATCHUP!$A78,SWISSW!$F:$F,"Draw")),"-")</f>
        <v>-</v>
      </c>
      <c r="BL78" s="5" t="str">
        <f ca="1">IFERROR((COUNTIFS(SWISSW!$I:$I,MATCHUP!$A78,SWISSW!$J:$J,MATCHUP!BL$1,SWISSW!$F:$F,"Won")+COUNTIFS(SWISSW!$I:$I,MATCHUP!BL$1,SWISSW!$J:$J,MATCHUP!$A78,SWISSW!$F:$F,"Lost"))/(COUNTIFS(SWISSW!$I:$I,MATCHUP!$A78,SWISSW!$J:$J,MATCHUP!BL$1)-COUNTIFS(SWISSW!$I:$I,MATCHUP!$A78,SWISSW!$J:$J,MATCHUP!BL$1,SWISSW!$F:$F,"Draw")+COUNTIFS(SWISSW!$I:$I,MATCHUP!BL$1,SWISSW!$J:$J,MATCHUP!$A78)-COUNTIFS(SWISSW!$I:$I,MATCHUP!BL$1,SWISSW!$J:$J,MATCHUP!$A78,SWISSW!$F:$F,"Draw")),"-")</f>
        <v>-</v>
      </c>
      <c r="BM78" s="5" t="str">
        <f ca="1">IFERROR((COUNTIFS(SWISSW!$I:$I,MATCHUP!$A78,SWISSW!$J:$J,MATCHUP!BM$1,SWISSW!$F:$F,"Won")+COUNTIFS(SWISSW!$I:$I,MATCHUP!BM$1,SWISSW!$J:$J,MATCHUP!$A78,SWISSW!$F:$F,"Lost"))/(COUNTIFS(SWISSW!$I:$I,MATCHUP!$A78,SWISSW!$J:$J,MATCHUP!BM$1)-COUNTIFS(SWISSW!$I:$I,MATCHUP!$A78,SWISSW!$J:$J,MATCHUP!BM$1,SWISSW!$F:$F,"Draw")+COUNTIFS(SWISSW!$I:$I,MATCHUP!BM$1,SWISSW!$J:$J,MATCHUP!$A78)-COUNTIFS(SWISSW!$I:$I,MATCHUP!BM$1,SWISSW!$J:$J,MATCHUP!$A78,SWISSW!$F:$F,"Draw")),"-")</f>
        <v>-</v>
      </c>
      <c r="BN78" s="5" t="str">
        <f ca="1">IFERROR((COUNTIFS(SWISSW!$I:$I,MATCHUP!$A78,SWISSW!$J:$J,MATCHUP!BN$1,SWISSW!$F:$F,"Won")+COUNTIFS(SWISSW!$I:$I,MATCHUP!BN$1,SWISSW!$J:$J,MATCHUP!$A78,SWISSW!$F:$F,"Lost"))/(COUNTIFS(SWISSW!$I:$I,MATCHUP!$A78,SWISSW!$J:$J,MATCHUP!BN$1)-COUNTIFS(SWISSW!$I:$I,MATCHUP!$A78,SWISSW!$J:$J,MATCHUP!BN$1,SWISSW!$F:$F,"Draw")+COUNTIFS(SWISSW!$I:$I,MATCHUP!BN$1,SWISSW!$J:$J,MATCHUP!$A78)-COUNTIFS(SWISSW!$I:$I,MATCHUP!BN$1,SWISSW!$J:$J,MATCHUP!$A78,SWISSW!$F:$F,"Draw")),"-")</f>
        <v>-</v>
      </c>
      <c r="BO78" s="5" t="str">
        <f ca="1">IFERROR((COUNTIFS(SWISSW!$I:$I,MATCHUP!$A78,SWISSW!$J:$J,MATCHUP!BO$1,SWISSW!$F:$F,"Won")+COUNTIFS(SWISSW!$I:$I,MATCHUP!BO$1,SWISSW!$J:$J,MATCHUP!$A78,SWISSW!$F:$F,"Lost"))/(COUNTIFS(SWISSW!$I:$I,MATCHUP!$A78,SWISSW!$J:$J,MATCHUP!BO$1)-COUNTIFS(SWISSW!$I:$I,MATCHUP!$A78,SWISSW!$J:$J,MATCHUP!BO$1,SWISSW!$F:$F,"Draw")+COUNTIFS(SWISSW!$I:$I,MATCHUP!BO$1,SWISSW!$J:$J,MATCHUP!$A78)-COUNTIFS(SWISSW!$I:$I,MATCHUP!BO$1,SWISSW!$J:$J,MATCHUP!$A78,SWISSW!$F:$F,"Draw")),"-")</f>
        <v>-</v>
      </c>
      <c r="BP78" s="5" t="str">
        <f ca="1">IFERROR((COUNTIFS(SWISSW!$I:$I,MATCHUP!$A78,SWISSW!$J:$J,MATCHUP!BP$1,SWISSW!$F:$F,"Won")+COUNTIFS(SWISSW!$I:$I,MATCHUP!BP$1,SWISSW!$J:$J,MATCHUP!$A78,SWISSW!$F:$F,"Lost"))/(COUNTIFS(SWISSW!$I:$I,MATCHUP!$A78,SWISSW!$J:$J,MATCHUP!BP$1)-COUNTIFS(SWISSW!$I:$I,MATCHUP!$A78,SWISSW!$J:$J,MATCHUP!BP$1,SWISSW!$F:$F,"Draw")+COUNTIFS(SWISSW!$I:$I,MATCHUP!BP$1,SWISSW!$J:$J,MATCHUP!$A78)-COUNTIFS(SWISSW!$I:$I,MATCHUP!BP$1,SWISSW!$J:$J,MATCHUP!$A78,SWISSW!$F:$F,"Draw")),"-")</f>
        <v>-</v>
      </c>
      <c r="BQ78" s="5" t="str">
        <f ca="1">IFERROR((COUNTIFS(SWISSW!$I:$I,MATCHUP!$A78,SWISSW!$J:$J,MATCHUP!BQ$1,SWISSW!$F:$F,"Won")+COUNTIFS(SWISSW!$I:$I,MATCHUP!BQ$1,SWISSW!$J:$J,MATCHUP!$A78,SWISSW!$F:$F,"Lost"))/(COUNTIFS(SWISSW!$I:$I,MATCHUP!$A78,SWISSW!$J:$J,MATCHUP!BQ$1)-COUNTIFS(SWISSW!$I:$I,MATCHUP!$A78,SWISSW!$J:$J,MATCHUP!BQ$1,SWISSW!$F:$F,"Draw")+COUNTIFS(SWISSW!$I:$I,MATCHUP!BQ$1,SWISSW!$J:$J,MATCHUP!$A78)-COUNTIFS(SWISSW!$I:$I,MATCHUP!BQ$1,SWISSW!$J:$J,MATCHUP!$A78,SWISSW!$F:$F,"Draw")),"-")</f>
        <v>-</v>
      </c>
      <c r="BR78" s="5" t="str">
        <f ca="1">IFERROR((COUNTIFS(SWISSW!$I:$I,MATCHUP!$A78,SWISSW!$J:$J,MATCHUP!BR$1,SWISSW!$F:$F,"Won")+COUNTIFS(SWISSW!$I:$I,MATCHUP!BR$1,SWISSW!$J:$J,MATCHUP!$A78,SWISSW!$F:$F,"Lost"))/(COUNTIFS(SWISSW!$I:$I,MATCHUP!$A78,SWISSW!$J:$J,MATCHUP!BR$1)-COUNTIFS(SWISSW!$I:$I,MATCHUP!$A78,SWISSW!$J:$J,MATCHUP!BR$1,SWISSW!$F:$F,"Draw")+COUNTIFS(SWISSW!$I:$I,MATCHUP!BR$1,SWISSW!$J:$J,MATCHUP!$A78)-COUNTIFS(SWISSW!$I:$I,MATCHUP!BR$1,SWISSW!$J:$J,MATCHUP!$A78,SWISSW!$F:$F,"Draw")),"-")</f>
        <v>-</v>
      </c>
      <c r="BS78" s="5" t="str">
        <f ca="1">IFERROR((COUNTIFS(SWISSW!$I:$I,MATCHUP!$A78,SWISSW!$J:$J,MATCHUP!BS$1,SWISSW!$F:$F,"Won")+COUNTIFS(SWISSW!$I:$I,MATCHUP!BS$1,SWISSW!$J:$J,MATCHUP!$A78,SWISSW!$F:$F,"Lost"))/(COUNTIFS(SWISSW!$I:$I,MATCHUP!$A78,SWISSW!$J:$J,MATCHUP!BS$1)-COUNTIFS(SWISSW!$I:$I,MATCHUP!$A78,SWISSW!$J:$J,MATCHUP!BS$1,SWISSW!$F:$F,"Draw")+COUNTIFS(SWISSW!$I:$I,MATCHUP!BS$1,SWISSW!$J:$J,MATCHUP!$A78)-COUNTIFS(SWISSW!$I:$I,MATCHUP!BS$1,SWISSW!$J:$J,MATCHUP!$A78,SWISSW!$F:$F,"Draw")),"-")</f>
        <v>-</v>
      </c>
      <c r="BT78" s="5" t="str">
        <f ca="1">IFERROR((COUNTIFS(SWISSW!$I:$I,MATCHUP!$A78,SWISSW!$J:$J,MATCHUP!BT$1,SWISSW!$F:$F,"Won")+COUNTIFS(SWISSW!$I:$I,MATCHUP!BT$1,SWISSW!$J:$J,MATCHUP!$A78,SWISSW!$F:$F,"Lost"))/(COUNTIFS(SWISSW!$I:$I,MATCHUP!$A78,SWISSW!$J:$J,MATCHUP!BT$1)-COUNTIFS(SWISSW!$I:$I,MATCHUP!$A78,SWISSW!$J:$J,MATCHUP!BT$1,SWISSW!$F:$F,"Draw")+COUNTIFS(SWISSW!$I:$I,MATCHUP!BT$1,SWISSW!$J:$J,MATCHUP!$A78)-COUNTIFS(SWISSW!$I:$I,MATCHUP!BT$1,SWISSW!$J:$J,MATCHUP!$A78,SWISSW!$F:$F,"Draw")),"-")</f>
        <v>-</v>
      </c>
      <c r="BU78" s="5" t="str">
        <f ca="1">IFERROR((COUNTIFS(SWISSW!$I:$I,MATCHUP!$A78,SWISSW!$J:$J,MATCHUP!BU$1,SWISSW!$F:$F,"Won")+COUNTIFS(SWISSW!$I:$I,MATCHUP!BU$1,SWISSW!$J:$J,MATCHUP!$A78,SWISSW!$F:$F,"Lost"))/(COUNTIFS(SWISSW!$I:$I,MATCHUP!$A78,SWISSW!$J:$J,MATCHUP!BU$1)-COUNTIFS(SWISSW!$I:$I,MATCHUP!$A78,SWISSW!$J:$J,MATCHUP!BU$1,SWISSW!$F:$F,"Draw")+COUNTIFS(SWISSW!$I:$I,MATCHUP!BU$1,SWISSW!$J:$J,MATCHUP!$A78)-COUNTIFS(SWISSW!$I:$I,MATCHUP!BU$1,SWISSW!$J:$J,MATCHUP!$A78,SWISSW!$F:$F,"Draw")),"-")</f>
        <v>-</v>
      </c>
      <c r="BV78" s="5" t="str">
        <f ca="1">IFERROR((COUNTIFS(SWISSW!$I:$I,MATCHUP!$A78,SWISSW!$J:$J,MATCHUP!BV$1,SWISSW!$F:$F,"Won")+COUNTIFS(SWISSW!$I:$I,MATCHUP!BV$1,SWISSW!$J:$J,MATCHUP!$A78,SWISSW!$F:$F,"Lost"))/(COUNTIFS(SWISSW!$I:$I,MATCHUP!$A78,SWISSW!$J:$J,MATCHUP!BV$1)-COUNTIFS(SWISSW!$I:$I,MATCHUP!$A78,SWISSW!$J:$J,MATCHUP!BV$1,SWISSW!$F:$F,"Draw")+COUNTIFS(SWISSW!$I:$I,MATCHUP!BV$1,SWISSW!$J:$J,MATCHUP!$A78)-COUNTIFS(SWISSW!$I:$I,MATCHUP!BV$1,SWISSW!$J:$J,MATCHUP!$A78,SWISSW!$F:$F,"Draw")),"-")</f>
        <v>-</v>
      </c>
      <c r="BW78" s="5" t="str">
        <f ca="1">IFERROR((COUNTIFS(SWISSW!$I:$I,MATCHUP!$A78,SWISSW!$J:$J,MATCHUP!BW$1,SWISSW!$F:$F,"Won")+COUNTIFS(SWISSW!$I:$I,MATCHUP!BW$1,SWISSW!$J:$J,MATCHUP!$A78,SWISSW!$F:$F,"Lost"))/(COUNTIFS(SWISSW!$I:$I,MATCHUP!$A78,SWISSW!$J:$J,MATCHUP!BW$1)-COUNTIFS(SWISSW!$I:$I,MATCHUP!$A78,SWISSW!$J:$J,MATCHUP!BW$1,SWISSW!$F:$F,"Draw")+COUNTIFS(SWISSW!$I:$I,MATCHUP!BW$1,SWISSW!$J:$J,MATCHUP!$A78)-COUNTIFS(SWISSW!$I:$I,MATCHUP!BW$1,SWISSW!$J:$J,MATCHUP!$A78,SWISSW!$F:$F,"Draw")),"-")</f>
        <v>-</v>
      </c>
      <c r="BX78" s="5" t="str">
        <f ca="1">IFERROR((COUNTIFS(SWISSW!$I:$I,MATCHUP!$A78,SWISSW!$J:$J,MATCHUP!BX$1,SWISSW!$F:$F,"Won")+COUNTIFS(SWISSW!$I:$I,MATCHUP!BX$1,SWISSW!$J:$J,MATCHUP!$A78,SWISSW!$F:$F,"Lost"))/(COUNTIFS(SWISSW!$I:$I,MATCHUP!$A78,SWISSW!$J:$J,MATCHUP!BX$1)-COUNTIFS(SWISSW!$I:$I,MATCHUP!$A78,SWISSW!$J:$J,MATCHUP!BX$1,SWISSW!$F:$F,"Draw")+COUNTIFS(SWISSW!$I:$I,MATCHUP!BX$1,SWISSW!$J:$J,MATCHUP!$A78)-COUNTIFS(SWISSW!$I:$I,MATCHUP!BX$1,SWISSW!$J:$J,MATCHUP!$A78,SWISSW!$F:$F,"Draw")),"-")</f>
        <v>-</v>
      </c>
      <c r="BY78" s="5" t="str">
        <f ca="1">IFERROR((COUNTIFS(SWISSW!$I:$I,MATCHUP!$A78,SWISSW!$J:$J,MATCHUP!BY$1,SWISSW!$F:$F,"Won")+COUNTIFS(SWISSW!$I:$I,MATCHUP!BY$1,SWISSW!$J:$J,MATCHUP!$A78,SWISSW!$F:$F,"Lost"))/(COUNTIFS(SWISSW!$I:$I,MATCHUP!$A78,SWISSW!$J:$J,MATCHUP!BY$1)-COUNTIFS(SWISSW!$I:$I,MATCHUP!$A78,SWISSW!$J:$J,MATCHUP!BY$1,SWISSW!$F:$F,"Draw")+COUNTIFS(SWISSW!$I:$I,MATCHUP!BY$1,SWISSW!$J:$J,MATCHUP!$A78)-COUNTIFS(SWISSW!$I:$I,MATCHUP!BY$1,SWISSW!$J:$J,MATCHUP!$A78,SWISSW!$F:$F,"Draw")),"-")</f>
        <v>-</v>
      </c>
      <c r="BZ78" s="5" t="str">
        <f ca="1">IFERROR((COUNTIFS(SWISSW!$I:$I,MATCHUP!$A78,SWISSW!$J:$J,MATCHUP!BZ$1,SWISSW!$F:$F,"Won")+COUNTIFS(SWISSW!$I:$I,MATCHUP!BZ$1,SWISSW!$J:$J,MATCHUP!$A78,SWISSW!$F:$F,"Lost"))/(COUNTIFS(SWISSW!$I:$I,MATCHUP!$A78,SWISSW!$J:$J,MATCHUP!BZ$1)-COUNTIFS(SWISSW!$I:$I,MATCHUP!$A78,SWISSW!$J:$J,MATCHUP!BZ$1,SWISSW!$F:$F,"Draw")+COUNTIFS(SWISSW!$I:$I,MATCHUP!BZ$1,SWISSW!$J:$J,MATCHUP!$A78)-COUNTIFS(SWISSW!$I:$I,MATCHUP!BZ$1,SWISSW!$J:$J,MATCHUP!$A78,SWISSW!$F:$F,"Draw")),"-")</f>
        <v>-</v>
      </c>
      <c r="CA78" s="5" t="str">
        <f ca="1">IFERROR((COUNTIFS(SWISSW!$I:$I,MATCHUP!$A78,SWISSW!$J:$J,MATCHUP!CA$1,SWISSW!$F:$F,"Won")+COUNTIFS(SWISSW!$I:$I,MATCHUP!CA$1,SWISSW!$J:$J,MATCHUP!$A78,SWISSW!$F:$F,"Lost"))/(COUNTIFS(SWISSW!$I:$I,MATCHUP!$A78,SWISSW!$J:$J,MATCHUP!CA$1)-COUNTIFS(SWISSW!$I:$I,MATCHUP!$A78,SWISSW!$J:$J,MATCHUP!CA$1,SWISSW!$F:$F,"Draw")+COUNTIFS(SWISSW!$I:$I,MATCHUP!CA$1,SWISSW!$J:$J,MATCHUP!$A78)-COUNTIFS(SWISSW!$I:$I,MATCHUP!CA$1,SWISSW!$J:$J,MATCHUP!$A78,SWISSW!$F:$F,"Draw")),"-")</f>
        <v>-</v>
      </c>
      <c r="CB78" s="5" t="str">
        <f ca="1">IFERROR((COUNTIFS(SWISSW!$I:$I,MATCHUP!$A78,SWISSW!$J:$J,MATCHUP!CB$1,SWISSW!$F:$F,"Won")+COUNTIFS(SWISSW!$I:$I,MATCHUP!CB$1,SWISSW!$J:$J,MATCHUP!$A78,SWISSW!$F:$F,"Lost"))/(COUNTIFS(SWISSW!$I:$I,MATCHUP!$A78,SWISSW!$J:$J,MATCHUP!CB$1)-COUNTIFS(SWISSW!$I:$I,MATCHUP!$A78,SWISSW!$J:$J,MATCHUP!CB$1,SWISSW!$F:$F,"Draw")+COUNTIFS(SWISSW!$I:$I,MATCHUP!CB$1,SWISSW!$J:$J,MATCHUP!$A78)-COUNTIFS(SWISSW!$I:$I,MATCHUP!CB$1,SWISSW!$J:$J,MATCHUP!$A78,SWISSW!$F:$F,"Draw")),"-")</f>
        <v>-</v>
      </c>
      <c r="CC78" s="5" t="str">
        <f ca="1">IFERROR((COUNTIFS(SWISSW!$I:$I,MATCHUP!$A78,SWISSW!$J:$J,MATCHUP!CC$1,SWISSW!$F:$F,"Won")+COUNTIFS(SWISSW!$I:$I,MATCHUP!CC$1,SWISSW!$J:$J,MATCHUP!$A78,SWISSW!$F:$F,"Lost"))/(COUNTIFS(SWISSW!$I:$I,MATCHUP!$A78,SWISSW!$J:$J,MATCHUP!CC$1)-COUNTIFS(SWISSW!$I:$I,MATCHUP!$A78,SWISSW!$J:$J,MATCHUP!CC$1,SWISSW!$F:$F,"Draw")+COUNTIFS(SWISSW!$I:$I,MATCHUP!CC$1,SWISSW!$J:$J,MATCHUP!$A78)-COUNTIFS(SWISSW!$I:$I,MATCHUP!CC$1,SWISSW!$J:$J,MATCHUP!$A78,SWISSW!$F:$F,"Draw")),"-")</f>
        <v>-</v>
      </c>
      <c r="CD78" s="5" t="str">
        <f ca="1">IFERROR((COUNTIFS(SWISSW!$I:$I,MATCHUP!$A78,SWISSW!$J:$J,MATCHUP!CD$1,SWISSW!$F:$F,"Won")+COUNTIFS(SWISSW!$I:$I,MATCHUP!CD$1,SWISSW!$J:$J,MATCHUP!$A78,SWISSW!$F:$F,"Lost"))/(COUNTIFS(SWISSW!$I:$I,MATCHUP!$A78,SWISSW!$J:$J,MATCHUP!CD$1)-COUNTIFS(SWISSW!$I:$I,MATCHUP!$A78,SWISSW!$J:$J,MATCHUP!CD$1,SWISSW!$F:$F,"Draw")+COUNTIFS(SWISSW!$I:$I,MATCHUP!CD$1,SWISSW!$J:$J,MATCHUP!$A78)-COUNTIFS(SWISSW!$I:$I,MATCHUP!CD$1,SWISSW!$J:$J,MATCHUP!$A78,SWISSW!$F:$F,"Draw")),"-")</f>
        <v>-</v>
      </c>
      <c r="CE78" s="5" t="str">
        <f ca="1">IFERROR((COUNTIFS(SWISSW!$I:$I,MATCHUP!$A78,SWISSW!$J:$J,MATCHUP!CE$1,SWISSW!$F:$F,"Won")+COUNTIFS(SWISSW!$I:$I,MATCHUP!CE$1,SWISSW!$J:$J,MATCHUP!$A78,SWISSW!$F:$F,"Lost"))/(COUNTIFS(SWISSW!$I:$I,MATCHUP!$A78,SWISSW!$J:$J,MATCHUP!CE$1)-COUNTIFS(SWISSW!$I:$I,MATCHUP!$A78,SWISSW!$J:$J,MATCHUP!CE$1,SWISSW!$F:$F,"Draw")+COUNTIFS(SWISSW!$I:$I,MATCHUP!CE$1,SWISSW!$J:$J,MATCHUP!$A78)-COUNTIFS(SWISSW!$I:$I,MATCHUP!CE$1,SWISSW!$J:$J,MATCHUP!$A78,SWISSW!$F:$F,"Draw")),"-")</f>
        <v>-</v>
      </c>
      <c r="CF78" s="5" t="str">
        <f ca="1">IFERROR((COUNTIFS(SWISSW!$I:$I,MATCHUP!$A78,SWISSW!$J:$J,MATCHUP!CF$1,SWISSW!$F:$F,"Won")+COUNTIFS(SWISSW!$I:$I,MATCHUP!CF$1,SWISSW!$J:$J,MATCHUP!$A78,SWISSW!$F:$F,"Lost"))/(COUNTIFS(SWISSW!$I:$I,MATCHUP!$A78,SWISSW!$J:$J,MATCHUP!CF$1)-COUNTIFS(SWISSW!$I:$I,MATCHUP!$A78,SWISSW!$J:$J,MATCHUP!CF$1,SWISSW!$F:$F,"Draw")+COUNTIFS(SWISSW!$I:$I,MATCHUP!CF$1,SWISSW!$J:$J,MATCHUP!$A78)-COUNTIFS(SWISSW!$I:$I,MATCHUP!CF$1,SWISSW!$J:$J,MATCHUP!$A78,SWISSW!$F:$F,"Draw")),"-")</f>
        <v>-</v>
      </c>
      <c r="CG78" s="5" t="str">
        <f ca="1">IFERROR((COUNTIFS(SWISSW!$I:$I,MATCHUP!$A78,SWISSW!$J:$J,MATCHUP!CG$1,SWISSW!$F:$F,"Won")+COUNTIFS(SWISSW!$I:$I,MATCHUP!CG$1,SWISSW!$J:$J,MATCHUP!$A78,SWISSW!$F:$F,"Lost"))/(COUNTIFS(SWISSW!$I:$I,MATCHUP!$A78,SWISSW!$J:$J,MATCHUP!CG$1)-COUNTIFS(SWISSW!$I:$I,MATCHUP!$A78,SWISSW!$J:$J,MATCHUP!CG$1,SWISSW!$F:$F,"Draw")+COUNTIFS(SWISSW!$I:$I,MATCHUP!CG$1,SWISSW!$J:$J,MATCHUP!$A78)-COUNTIFS(SWISSW!$I:$I,MATCHUP!CG$1,SWISSW!$J:$J,MATCHUP!$A78,SWISSW!$F:$F,"Draw")),"-")</f>
        <v>-</v>
      </c>
      <c r="CH78" s="5" t="str">
        <f ca="1">IFERROR((COUNTIFS(SWISSW!$I:$I,MATCHUP!$A78,SWISSW!$J:$J,MATCHUP!CH$1,SWISSW!$F:$F,"Won")+COUNTIFS(SWISSW!$I:$I,MATCHUP!CH$1,SWISSW!$J:$J,MATCHUP!$A78,SWISSW!$F:$F,"Lost"))/(COUNTIFS(SWISSW!$I:$I,MATCHUP!$A78,SWISSW!$J:$J,MATCHUP!CH$1)-COUNTIFS(SWISSW!$I:$I,MATCHUP!$A78,SWISSW!$J:$J,MATCHUP!CH$1,SWISSW!$F:$F,"Draw")+COUNTIFS(SWISSW!$I:$I,MATCHUP!CH$1,SWISSW!$J:$J,MATCHUP!$A78)-COUNTIFS(SWISSW!$I:$I,MATCHUP!CH$1,SWISSW!$J:$J,MATCHUP!$A78,SWISSW!$F:$F,"Draw")),"-")</f>
        <v>-</v>
      </c>
      <c r="CI78" s="5" t="str">
        <f ca="1">IFERROR((COUNTIFS(SWISSW!$I:$I,MATCHUP!$A78,SWISSW!$J:$J,MATCHUP!CI$1,SWISSW!$F:$F,"Won")+COUNTIFS(SWISSW!$I:$I,MATCHUP!CI$1,SWISSW!$J:$J,MATCHUP!$A78,SWISSW!$F:$F,"Lost"))/(COUNTIFS(SWISSW!$I:$I,MATCHUP!$A78,SWISSW!$J:$J,MATCHUP!CI$1)-COUNTIFS(SWISSW!$I:$I,MATCHUP!$A78,SWISSW!$J:$J,MATCHUP!CI$1,SWISSW!$F:$F,"Draw")+COUNTIFS(SWISSW!$I:$I,MATCHUP!CI$1,SWISSW!$J:$J,MATCHUP!$A78)-COUNTIFS(SWISSW!$I:$I,MATCHUP!CI$1,SWISSW!$J:$J,MATCHUP!$A78,SWISSW!$F:$F,"Draw")),"-")</f>
        <v>-</v>
      </c>
      <c r="CJ78" s="5" t="str">
        <f ca="1">IFERROR((COUNTIFS(SWISSW!$I:$I,MATCHUP!$A78,SWISSW!$J:$J,MATCHUP!CJ$1,SWISSW!$F:$F,"Won")+COUNTIFS(SWISSW!$I:$I,MATCHUP!CJ$1,SWISSW!$J:$J,MATCHUP!$A78,SWISSW!$F:$F,"Lost"))/(COUNTIFS(SWISSW!$I:$I,MATCHUP!$A78,SWISSW!$J:$J,MATCHUP!CJ$1)-COUNTIFS(SWISSW!$I:$I,MATCHUP!$A78,SWISSW!$J:$J,MATCHUP!CJ$1,SWISSW!$F:$F,"Draw")+COUNTIFS(SWISSW!$I:$I,MATCHUP!CJ$1,SWISSW!$J:$J,MATCHUP!$A78)-COUNTIFS(SWISSW!$I:$I,MATCHUP!CJ$1,SWISSW!$J:$J,MATCHUP!$A78,SWISSW!$F:$F,"Draw")),"-")</f>
        <v>-</v>
      </c>
      <c r="CK78" s="5" t="str">
        <f ca="1">IFERROR((COUNTIFS(SWISSW!$I:$I,MATCHUP!$A78,SWISSW!$J:$J,MATCHUP!CK$1,SWISSW!$F:$F,"Won")+COUNTIFS(SWISSW!$I:$I,MATCHUP!CK$1,SWISSW!$J:$J,MATCHUP!$A78,SWISSW!$F:$F,"Lost"))/(COUNTIFS(SWISSW!$I:$I,MATCHUP!$A78,SWISSW!$J:$J,MATCHUP!CK$1)-COUNTIFS(SWISSW!$I:$I,MATCHUP!$A78,SWISSW!$J:$J,MATCHUP!CK$1,SWISSW!$F:$F,"Draw")+COUNTIFS(SWISSW!$I:$I,MATCHUP!CK$1,SWISSW!$J:$J,MATCHUP!$A78)-COUNTIFS(SWISSW!$I:$I,MATCHUP!CK$1,SWISSW!$J:$J,MATCHUP!$A78,SWISSW!$F:$F,"Draw")),"-")</f>
        <v>-</v>
      </c>
      <c r="CL78" s="5" t="str">
        <f ca="1">IFERROR((COUNTIFS(SWISSW!$I:$I,MATCHUP!$A78,SWISSW!$J:$J,MATCHUP!CL$1,SWISSW!$F:$F,"Won")+COUNTIFS(SWISSW!$I:$I,MATCHUP!CL$1,SWISSW!$J:$J,MATCHUP!$A78,SWISSW!$F:$F,"Lost"))/(COUNTIFS(SWISSW!$I:$I,MATCHUP!$A78,SWISSW!$J:$J,MATCHUP!CL$1)-COUNTIFS(SWISSW!$I:$I,MATCHUP!$A78,SWISSW!$J:$J,MATCHUP!CL$1,SWISSW!$F:$F,"Draw")+COUNTIFS(SWISSW!$I:$I,MATCHUP!CL$1,SWISSW!$J:$J,MATCHUP!$A78)-COUNTIFS(SWISSW!$I:$I,MATCHUP!CL$1,SWISSW!$J:$J,MATCHUP!$A78,SWISSW!$F:$F,"Draw")),"-")</f>
        <v>-</v>
      </c>
      <c r="CM78" s="5" t="str">
        <f ca="1">IFERROR((COUNTIFS(SWISSW!$I:$I,MATCHUP!$A78,SWISSW!$J:$J,MATCHUP!CM$1,SWISSW!$F:$F,"Won")+COUNTIFS(SWISSW!$I:$I,MATCHUP!CM$1,SWISSW!$J:$J,MATCHUP!$A78,SWISSW!$F:$F,"Lost"))/(COUNTIFS(SWISSW!$I:$I,MATCHUP!$A78,SWISSW!$J:$J,MATCHUP!CM$1)-COUNTIFS(SWISSW!$I:$I,MATCHUP!$A78,SWISSW!$J:$J,MATCHUP!CM$1,SWISSW!$F:$F,"Draw")+COUNTIFS(SWISSW!$I:$I,MATCHUP!CM$1,SWISSW!$J:$J,MATCHUP!$A78)-COUNTIFS(SWISSW!$I:$I,MATCHUP!CM$1,SWISSW!$J:$J,MATCHUP!$A78,SWISSW!$F:$F,"Draw")),"-")</f>
        <v>-</v>
      </c>
      <c r="CN78" s="5" t="str">
        <f ca="1">IFERROR((COUNTIFS(SWISSW!$I:$I,MATCHUP!$A78,SWISSW!$J:$J,MATCHUP!CN$1,SWISSW!$F:$F,"Won")+COUNTIFS(SWISSW!$I:$I,MATCHUP!CN$1,SWISSW!$J:$J,MATCHUP!$A78,SWISSW!$F:$F,"Lost"))/(COUNTIFS(SWISSW!$I:$I,MATCHUP!$A78,SWISSW!$J:$J,MATCHUP!CN$1)-COUNTIFS(SWISSW!$I:$I,MATCHUP!$A78,SWISSW!$J:$J,MATCHUP!CN$1,SWISSW!$F:$F,"Draw")+COUNTIFS(SWISSW!$I:$I,MATCHUP!CN$1,SWISSW!$J:$J,MATCHUP!$A78)-COUNTIFS(SWISSW!$I:$I,MATCHUP!CN$1,SWISSW!$J:$J,MATCHUP!$A78,SWISSW!$F:$F,"Draw")),"-")</f>
        <v>-</v>
      </c>
      <c r="CO78" s="5" t="str">
        <f ca="1">IFERROR((COUNTIFS(SWISSW!$I:$I,MATCHUP!$A78,SWISSW!$J:$J,MATCHUP!CO$1,SWISSW!$F:$F,"Won")+COUNTIFS(SWISSW!$I:$I,MATCHUP!CO$1,SWISSW!$J:$J,MATCHUP!$A78,SWISSW!$F:$F,"Lost"))/(COUNTIFS(SWISSW!$I:$I,MATCHUP!$A78,SWISSW!$J:$J,MATCHUP!CO$1)-COUNTIFS(SWISSW!$I:$I,MATCHUP!$A78,SWISSW!$J:$J,MATCHUP!CO$1,SWISSW!$F:$F,"Draw")+COUNTIFS(SWISSW!$I:$I,MATCHUP!CO$1,SWISSW!$J:$J,MATCHUP!$A78)-COUNTIFS(SWISSW!$I:$I,MATCHUP!CO$1,SWISSW!$J:$J,MATCHUP!$A78,SWISSW!$F:$F,"Draw")),"-")</f>
        <v>-</v>
      </c>
      <c r="CP78" s="5" t="str">
        <f ca="1">IFERROR((COUNTIFS(SWISSW!$I:$I,MATCHUP!$A78,SWISSW!$J:$J,MATCHUP!CP$1,SWISSW!$F:$F,"Won")+COUNTIFS(SWISSW!$I:$I,MATCHUP!CP$1,SWISSW!$J:$J,MATCHUP!$A78,SWISSW!$F:$F,"Lost"))/(COUNTIFS(SWISSW!$I:$I,MATCHUP!$A78,SWISSW!$J:$J,MATCHUP!CP$1)-COUNTIFS(SWISSW!$I:$I,MATCHUP!$A78,SWISSW!$J:$J,MATCHUP!CP$1,SWISSW!$F:$F,"Draw")+COUNTIFS(SWISSW!$I:$I,MATCHUP!CP$1,SWISSW!$J:$J,MATCHUP!$A78)-COUNTIFS(SWISSW!$I:$I,MATCHUP!CP$1,SWISSW!$J:$J,MATCHUP!$A78,SWISSW!$F:$F,"Draw")),"-")</f>
        <v>-</v>
      </c>
      <c r="CQ78" s="5" t="str">
        <f ca="1">IFERROR((COUNTIFS(SWISSW!$I:$I,MATCHUP!$A78,SWISSW!$J:$J,MATCHUP!CQ$1,SWISSW!$F:$F,"Won")+COUNTIFS(SWISSW!$I:$I,MATCHUP!CQ$1,SWISSW!$J:$J,MATCHUP!$A78,SWISSW!$F:$F,"Lost"))/(COUNTIFS(SWISSW!$I:$I,MATCHUP!$A78,SWISSW!$J:$J,MATCHUP!CQ$1)-COUNTIFS(SWISSW!$I:$I,MATCHUP!$A78,SWISSW!$J:$J,MATCHUP!CQ$1,SWISSW!$F:$F,"Draw")+COUNTIFS(SWISSW!$I:$I,MATCHUP!CQ$1,SWISSW!$J:$J,MATCHUP!$A78)-COUNTIFS(SWISSW!$I:$I,MATCHUP!CQ$1,SWISSW!$J:$J,MATCHUP!$A78,SWISSW!$F:$F,"Draw")),"-")</f>
        <v>-</v>
      </c>
      <c r="CR78" s="5" t="str">
        <f ca="1">IFERROR((COUNTIFS(SWISSW!$I:$I,MATCHUP!$A78,SWISSW!$J:$J,MATCHUP!CR$1,SWISSW!$F:$F,"Won")+COUNTIFS(SWISSW!$I:$I,MATCHUP!CR$1,SWISSW!$J:$J,MATCHUP!$A78,SWISSW!$F:$F,"Lost"))/(COUNTIFS(SWISSW!$I:$I,MATCHUP!$A78,SWISSW!$J:$J,MATCHUP!CR$1)-COUNTIFS(SWISSW!$I:$I,MATCHUP!$A78,SWISSW!$J:$J,MATCHUP!CR$1,SWISSW!$F:$F,"Draw")+COUNTIFS(SWISSW!$I:$I,MATCHUP!CR$1,SWISSW!$J:$J,MATCHUP!$A78)-COUNTIFS(SWISSW!$I:$I,MATCHUP!CR$1,SWISSW!$J:$J,MATCHUP!$A78,SWISSW!$F:$F,"Draw")),"-")</f>
        <v>-</v>
      </c>
      <c r="CS78" s="5" t="str">
        <f ca="1">IFERROR((COUNTIFS(SWISSW!$I:$I,MATCHUP!$A78,SWISSW!$J:$J,MATCHUP!CS$1,SWISSW!$F:$F,"Won")+COUNTIFS(SWISSW!$I:$I,MATCHUP!CS$1,SWISSW!$J:$J,MATCHUP!$A78,SWISSW!$F:$F,"Lost"))/(COUNTIFS(SWISSW!$I:$I,MATCHUP!$A78,SWISSW!$J:$J,MATCHUP!CS$1)-COUNTIFS(SWISSW!$I:$I,MATCHUP!$A78,SWISSW!$J:$J,MATCHUP!CS$1,SWISSW!$F:$F,"Draw")+COUNTIFS(SWISSW!$I:$I,MATCHUP!CS$1,SWISSW!$J:$J,MATCHUP!$A78)-COUNTIFS(SWISSW!$I:$I,MATCHUP!CS$1,SWISSW!$J:$J,MATCHUP!$A78,SWISSW!$F:$F,"Draw")),"-")</f>
        <v>-</v>
      </c>
      <c r="CT78" s="5" t="str">
        <f ca="1">IFERROR((COUNTIFS(SWISSW!$I:$I,MATCHUP!$A78,SWISSW!$J:$J,MATCHUP!CT$1,SWISSW!$F:$F,"Won")+COUNTIFS(SWISSW!$I:$I,MATCHUP!CT$1,SWISSW!$J:$J,MATCHUP!$A78,SWISSW!$F:$F,"Lost"))/(COUNTIFS(SWISSW!$I:$I,MATCHUP!$A78,SWISSW!$J:$J,MATCHUP!CT$1)-COUNTIFS(SWISSW!$I:$I,MATCHUP!$A78,SWISSW!$J:$J,MATCHUP!CT$1,SWISSW!$F:$F,"Draw")+COUNTIFS(SWISSW!$I:$I,MATCHUP!CT$1,SWISSW!$J:$J,MATCHUP!$A78)-COUNTIFS(SWISSW!$I:$I,MATCHUP!CT$1,SWISSW!$J:$J,MATCHUP!$A78,SWISSW!$F:$F,"Draw")),"-")</f>
        <v>-</v>
      </c>
      <c r="CU78" s="5" t="str">
        <f ca="1">IFERROR((COUNTIFS(SWISSW!$I:$I,MATCHUP!$A78,SWISSW!$J:$J,MATCHUP!CU$1,SWISSW!$F:$F,"Won")+COUNTIFS(SWISSW!$I:$I,MATCHUP!CU$1,SWISSW!$J:$J,MATCHUP!$A78,SWISSW!$F:$F,"Lost"))/(COUNTIFS(SWISSW!$I:$I,MATCHUP!$A78,SWISSW!$J:$J,MATCHUP!CU$1)-COUNTIFS(SWISSW!$I:$I,MATCHUP!$A78,SWISSW!$J:$J,MATCHUP!CU$1,SWISSW!$F:$F,"Draw")+COUNTIFS(SWISSW!$I:$I,MATCHUP!CU$1,SWISSW!$J:$J,MATCHUP!$A78)-COUNTIFS(SWISSW!$I:$I,MATCHUP!CU$1,SWISSW!$J:$J,MATCHUP!$A78,SWISSW!$F:$F,"Draw")),"-")</f>
        <v>-</v>
      </c>
      <c r="CV78" s="5" t="str">
        <f ca="1">IFERROR((COUNTIFS(SWISSW!$I:$I,MATCHUP!$A78,SWISSW!$J:$J,MATCHUP!CV$1,SWISSW!$F:$F,"Won")+COUNTIFS(SWISSW!$I:$I,MATCHUP!CV$1,SWISSW!$J:$J,MATCHUP!$A78,SWISSW!$F:$F,"Lost"))/(COUNTIFS(SWISSW!$I:$I,MATCHUP!$A78,SWISSW!$J:$J,MATCHUP!CV$1)-COUNTIFS(SWISSW!$I:$I,MATCHUP!$A78,SWISSW!$J:$J,MATCHUP!CV$1,SWISSW!$F:$F,"Draw")+COUNTIFS(SWISSW!$I:$I,MATCHUP!CV$1,SWISSW!$J:$J,MATCHUP!$A78)-COUNTIFS(SWISSW!$I:$I,MATCHUP!CV$1,SWISSW!$J:$J,MATCHUP!$A78,SWISSW!$F:$F,"Draw")),"-")</f>
        <v>-</v>
      </c>
    </row>
    <row r="79" spans="1:100" ht="55" customHeight="1" x14ac:dyDescent="0.3">
      <c r="A79" s="3" cm="1">
        <f t="array" aca="1" ref="A79" ca="1">INDIRECT(ADDRESS(ROW(),1,,1,"METABREAK"))</f>
        <v>0</v>
      </c>
      <c r="B79" s="5" t="str">
        <f ca="1">IFERROR((COUNTIFS(SWISSW!$I:$I,MATCHUP!$A79,SWISSW!$J:$J,MATCHUP!B$1,SWISSW!$F:$F,"Won")+COUNTIFS(SWISSW!$I:$I,MATCHUP!B$1,SWISSW!$J:$J,MATCHUP!$A79,SWISSW!$F:$F,"Lost"))/(COUNTIFS(SWISSW!$I:$I,MATCHUP!$A79,SWISSW!$J:$J,MATCHUP!B$1)-COUNTIFS(SWISSW!$I:$I,MATCHUP!$A79,SWISSW!$J:$J,MATCHUP!B$1,SWISSW!$F:$F,"Draw")+COUNTIFS(SWISSW!$I:$I,MATCHUP!B$1,SWISSW!$J:$J,MATCHUP!$A79)-COUNTIFS(SWISSW!$I:$I,MATCHUP!B$1,SWISSW!$J:$J,MATCHUP!$A79,SWISSW!$F:$F,"Draw")),"-")</f>
        <v>-</v>
      </c>
      <c r="C79" s="5" t="str">
        <f ca="1">IFERROR((COUNTIFS(SWISSW!$I:$I,MATCHUP!$A79,SWISSW!$J:$J,MATCHUP!C$1,SWISSW!$F:$F,"Won")+COUNTIFS(SWISSW!$I:$I,MATCHUP!C$1,SWISSW!$J:$J,MATCHUP!$A79,SWISSW!$F:$F,"Lost"))/(COUNTIFS(SWISSW!$I:$I,MATCHUP!$A79,SWISSW!$J:$J,MATCHUP!C$1)-COUNTIFS(SWISSW!$I:$I,MATCHUP!$A79,SWISSW!$J:$J,MATCHUP!C$1,SWISSW!$F:$F,"Draw")+COUNTIFS(SWISSW!$I:$I,MATCHUP!C$1,SWISSW!$J:$J,MATCHUP!$A79)-COUNTIFS(SWISSW!$I:$I,MATCHUP!C$1,SWISSW!$J:$J,MATCHUP!$A79,SWISSW!$F:$F,"Draw")),"-")</f>
        <v>-</v>
      </c>
      <c r="D79" s="5" t="str">
        <f ca="1">IFERROR((COUNTIFS(SWISSW!$I:$I,MATCHUP!$A79,SWISSW!$J:$J,MATCHUP!D$1,SWISSW!$F:$F,"Won")+COUNTIFS(SWISSW!$I:$I,MATCHUP!D$1,SWISSW!$J:$J,MATCHUP!$A79,SWISSW!$F:$F,"Lost"))/(COUNTIFS(SWISSW!$I:$I,MATCHUP!$A79,SWISSW!$J:$J,MATCHUP!D$1)-COUNTIFS(SWISSW!$I:$I,MATCHUP!$A79,SWISSW!$J:$J,MATCHUP!D$1,SWISSW!$F:$F,"Draw")+COUNTIFS(SWISSW!$I:$I,MATCHUP!D$1,SWISSW!$J:$J,MATCHUP!$A79)-COUNTIFS(SWISSW!$I:$I,MATCHUP!D$1,SWISSW!$J:$J,MATCHUP!$A79,SWISSW!$F:$F,"Draw")),"-")</f>
        <v>-</v>
      </c>
      <c r="E79" s="5" t="str">
        <f ca="1">IFERROR((COUNTIFS(SWISSW!$I:$I,MATCHUP!$A79,SWISSW!$J:$J,MATCHUP!E$1,SWISSW!$F:$F,"Won")+COUNTIFS(SWISSW!$I:$I,MATCHUP!E$1,SWISSW!$J:$J,MATCHUP!$A79,SWISSW!$F:$F,"Lost"))/(COUNTIFS(SWISSW!$I:$I,MATCHUP!$A79,SWISSW!$J:$J,MATCHUP!E$1)-COUNTIFS(SWISSW!$I:$I,MATCHUP!$A79,SWISSW!$J:$J,MATCHUP!E$1,SWISSW!$F:$F,"Draw")+COUNTIFS(SWISSW!$I:$I,MATCHUP!E$1,SWISSW!$J:$J,MATCHUP!$A79)-COUNTIFS(SWISSW!$I:$I,MATCHUP!E$1,SWISSW!$J:$J,MATCHUP!$A79,SWISSW!$F:$F,"Draw")),"-")</f>
        <v>-</v>
      </c>
      <c r="F79" s="5" t="str">
        <f ca="1">IFERROR((COUNTIFS(SWISSW!$I:$I,MATCHUP!$A79,SWISSW!$J:$J,MATCHUP!F$1,SWISSW!$F:$F,"Won")+COUNTIFS(SWISSW!$I:$I,MATCHUP!F$1,SWISSW!$J:$J,MATCHUP!$A79,SWISSW!$F:$F,"Lost"))/(COUNTIFS(SWISSW!$I:$I,MATCHUP!$A79,SWISSW!$J:$J,MATCHUP!F$1)-COUNTIFS(SWISSW!$I:$I,MATCHUP!$A79,SWISSW!$J:$J,MATCHUP!F$1,SWISSW!$F:$F,"Draw")+COUNTIFS(SWISSW!$I:$I,MATCHUP!F$1,SWISSW!$J:$J,MATCHUP!$A79)-COUNTIFS(SWISSW!$I:$I,MATCHUP!F$1,SWISSW!$J:$J,MATCHUP!$A79,SWISSW!$F:$F,"Draw")),"-")</f>
        <v>-</v>
      </c>
      <c r="G79" s="5" t="str">
        <f ca="1">IFERROR((COUNTIFS(SWISSW!$I:$I,MATCHUP!$A79,SWISSW!$J:$J,MATCHUP!G$1,SWISSW!$F:$F,"Won")+COUNTIFS(SWISSW!$I:$I,MATCHUP!G$1,SWISSW!$J:$J,MATCHUP!$A79,SWISSW!$F:$F,"Lost"))/(COUNTIFS(SWISSW!$I:$I,MATCHUP!$A79,SWISSW!$J:$J,MATCHUP!G$1)-COUNTIFS(SWISSW!$I:$I,MATCHUP!$A79,SWISSW!$J:$J,MATCHUP!G$1,SWISSW!$F:$F,"Draw")+COUNTIFS(SWISSW!$I:$I,MATCHUP!G$1,SWISSW!$J:$J,MATCHUP!$A79)-COUNTIFS(SWISSW!$I:$I,MATCHUP!G$1,SWISSW!$J:$J,MATCHUP!$A79,SWISSW!$F:$F,"Draw")),"-")</f>
        <v>-</v>
      </c>
      <c r="H79" s="5" t="str">
        <f ca="1">IFERROR((COUNTIFS(SWISSW!$I:$I,MATCHUP!$A79,SWISSW!$J:$J,MATCHUP!H$1,SWISSW!$F:$F,"Won")+COUNTIFS(SWISSW!$I:$I,MATCHUP!H$1,SWISSW!$J:$J,MATCHUP!$A79,SWISSW!$F:$F,"Lost"))/(COUNTIFS(SWISSW!$I:$I,MATCHUP!$A79,SWISSW!$J:$J,MATCHUP!H$1)-COUNTIFS(SWISSW!$I:$I,MATCHUP!$A79,SWISSW!$J:$J,MATCHUP!H$1,SWISSW!$F:$F,"Draw")+COUNTIFS(SWISSW!$I:$I,MATCHUP!H$1,SWISSW!$J:$J,MATCHUP!$A79)-COUNTIFS(SWISSW!$I:$I,MATCHUP!H$1,SWISSW!$J:$J,MATCHUP!$A79,SWISSW!$F:$F,"Draw")),"-")</f>
        <v>-</v>
      </c>
      <c r="I79" s="5" t="str">
        <f ca="1">IFERROR((COUNTIFS(SWISSW!$I:$I,MATCHUP!$A79,SWISSW!$J:$J,MATCHUP!I$1,SWISSW!$F:$F,"Won")+COUNTIFS(SWISSW!$I:$I,MATCHUP!I$1,SWISSW!$J:$J,MATCHUP!$A79,SWISSW!$F:$F,"Lost"))/(COUNTIFS(SWISSW!$I:$I,MATCHUP!$A79,SWISSW!$J:$J,MATCHUP!I$1)-COUNTIFS(SWISSW!$I:$I,MATCHUP!$A79,SWISSW!$J:$J,MATCHUP!I$1,SWISSW!$F:$F,"Draw")+COUNTIFS(SWISSW!$I:$I,MATCHUP!I$1,SWISSW!$J:$J,MATCHUP!$A79)-COUNTIFS(SWISSW!$I:$I,MATCHUP!I$1,SWISSW!$J:$J,MATCHUP!$A79,SWISSW!$F:$F,"Draw")),"-")</f>
        <v>-</v>
      </c>
      <c r="J79" s="5" t="str">
        <f ca="1">IFERROR((COUNTIFS(SWISSW!$I:$I,MATCHUP!$A79,SWISSW!$J:$J,MATCHUP!J$1,SWISSW!$F:$F,"Won")+COUNTIFS(SWISSW!$I:$I,MATCHUP!J$1,SWISSW!$J:$J,MATCHUP!$A79,SWISSW!$F:$F,"Lost"))/(COUNTIFS(SWISSW!$I:$I,MATCHUP!$A79,SWISSW!$J:$J,MATCHUP!J$1)-COUNTIFS(SWISSW!$I:$I,MATCHUP!$A79,SWISSW!$J:$J,MATCHUP!J$1,SWISSW!$F:$F,"Draw")+COUNTIFS(SWISSW!$I:$I,MATCHUP!J$1,SWISSW!$J:$J,MATCHUP!$A79)-COUNTIFS(SWISSW!$I:$I,MATCHUP!J$1,SWISSW!$J:$J,MATCHUP!$A79,SWISSW!$F:$F,"Draw")),"-")</f>
        <v>-</v>
      </c>
      <c r="K79" s="5" t="str">
        <f ca="1">IFERROR((COUNTIFS(SWISSW!$I:$I,MATCHUP!$A79,SWISSW!$J:$J,MATCHUP!K$1,SWISSW!$F:$F,"Won")+COUNTIFS(SWISSW!$I:$I,MATCHUP!K$1,SWISSW!$J:$J,MATCHUP!$A79,SWISSW!$F:$F,"Lost"))/(COUNTIFS(SWISSW!$I:$I,MATCHUP!$A79,SWISSW!$J:$J,MATCHUP!K$1)-COUNTIFS(SWISSW!$I:$I,MATCHUP!$A79,SWISSW!$J:$J,MATCHUP!K$1,SWISSW!$F:$F,"Draw")+COUNTIFS(SWISSW!$I:$I,MATCHUP!K$1,SWISSW!$J:$J,MATCHUP!$A79)-COUNTIFS(SWISSW!$I:$I,MATCHUP!K$1,SWISSW!$J:$J,MATCHUP!$A79,SWISSW!$F:$F,"Draw")),"-")</f>
        <v>-</v>
      </c>
      <c r="L79" s="5" t="str">
        <f ca="1">IFERROR((COUNTIFS(SWISSW!$I:$I,MATCHUP!$A79,SWISSW!$J:$J,MATCHUP!L$1,SWISSW!$F:$F,"Won")+COUNTIFS(SWISSW!$I:$I,MATCHUP!L$1,SWISSW!$J:$J,MATCHUP!$A79,SWISSW!$F:$F,"Lost"))/(COUNTIFS(SWISSW!$I:$I,MATCHUP!$A79,SWISSW!$J:$J,MATCHUP!L$1)-COUNTIFS(SWISSW!$I:$I,MATCHUP!$A79,SWISSW!$J:$J,MATCHUP!L$1,SWISSW!$F:$F,"Draw")+COUNTIFS(SWISSW!$I:$I,MATCHUP!L$1,SWISSW!$J:$J,MATCHUP!$A79)-COUNTIFS(SWISSW!$I:$I,MATCHUP!L$1,SWISSW!$J:$J,MATCHUP!$A79,SWISSW!$F:$F,"Draw")),"-")</f>
        <v>-</v>
      </c>
      <c r="M79" s="5" t="str">
        <f ca="1">IFERROR((COUNTIFS(SWISSW!$I:$I,MATCHUP!$A79,SWISSW!$J:$J,MATCHUP!M$1,SWISSW!$F:$F,"Won")+COUNTIFS(SWISSW!$I:$I,MATCHUP!M$1,SWISSW!$J:$J,MATCHUP!$A79,SWISSW!$F:$F,"Lost"))/(COUNTIFS(SWISSW!$I:$I,MATCHUP!$A79,SWISSW!$J:$J,MATCHUP!M$1)-COUNTIFS(SWISSW!$I:$I,MATCHUP!$A79,SWISSW!$J:$J,MATCHUP!M$1,SWISSW!$F:$F,"Draw")+COUNTIFS(SWISSW!$I:$I,MATCHUP!M$1,SWISSW!$J:$J,MATCHUP!$A79)-COUNTIFS(SWISSW!$I:$I,MATCHUP!M$1,SWISSW!$J:$J,MATCHUP!$A79,SWISSW!$F:$F,"Draw")),"-")</f>
        <v>-</v>
      </c>
      <c r="N79" s="5" t="str">
        <f ca="1">IFERROR((COUNTIFS(SWISSW!$I:$I,MATCHUP!$A79,SWISSW!$J:$J,MATCHUP!N$1,SWISSW!$F:$F,"Won")+COUNTIFS(SWISSW!$I:$I,MATCHUP!N$1,SWISSW!$J:$J,MATCHUP!$A79,SWISSW!$F:$F,"Lost"))/(COUNTIFS(SWISSW!$I:$I,MATCHUP!$A79,SWISSW!$J:$J,MATCHUP!N$1)-COUNTIFS(SWISSW!$I:$I,MATCHUP!$A79,SWISSW!$J:$J,MATCHUP!N$1,SWISSW!$F:$F,"Draw")+COUNTIFS(SWISSW!$I:$I,MATCHUP!N$1,SWISSW!$J:$J,MATCHUP!$A79)-COUNTIFS(SWISSW!$I:$I,MATCHUP!N$1,SWISSW!$J:$J,MATCHUP!$A79,SWISSW!$F:$F,"Draw")),"-")</f>
        <v>-</v>
      </c>
      <c r="O79" s="5" t="str">
        <f ca="1">IFERROR((COUNTIFS(SWISSW!$I:$I,MATCHUP!$A79,SWISSW!$J:$J,MATCHUP!O$1,SWISSW!$F:$F,"Won")+COUNTIFS(SWISSW!$I:$I,MATCHUP!O$1,SWISSW!$J:$J,MATCHUP!$A79,SWISSW!$F:$F,"Lost"))/(COUNTIFS(SWISSW!$I:$I,MATCHUP!$A79,SWISSW!$J:$J,MATCHUP!O$1)-COUNTIFS(SWISSW!$I:$I,MATCHUP!$A79,SWISSW!$J:$J,MATCHUP!O$1,SWISSW!$F:$F,"Draw")+COUNTIFS(SWISSW!$I:$I,MATCHUP!O$1,SWISSW!$J:$J,MATCHUP!$A79)-COUNTIFS(SWISSW!$I:$I,MATCHUP!O$1,SWISSW!$J:$J,MATCHUP!$A79,SWISSW!$F:$F,"Draw")),"-")</f>
        <v>-</v>
      </c>
      <c r="P79" s="5" t="str">
        <f ca="1">IFERROR((COUNTIFS(SWISSW!$I:$I,MATCHUP!$A79,SWISSW!$J:$J,MATCHUP!P$1,SWISSW!$F:$F,"Won")+COUNTIFS(SWISSW!$I:$I,MATCHUP!P$1,SWISSW!$J:$J,MATCHUP!$A79,SWISSW!$F:$F,"Lost"))/(COUNTIFS(SWISSW!$I:$I,MATCHUP!$A79,SWISSW!$J:$J,MATCHUP!P$1)-COUNTIFS(SWISSW!$I:$I,MATCHUP!$A79,SWISSW!$J:$J,MATCHUP!P$1,SWISSW!$F:$F,"Draw")+COUNTIFS(SWISSW!$I:$I,MATCHUP!P$1,SWISSW!$J:$J,MATCHUP!$A79)-COUNTIFS(SWISSW!$I:$I,MATCHUP!P$1,SWISSW!$J:$J,MATCHUP!$A79,SWISSW!$F:$F,"Draw")),"-")</f>
        <v>-</v>
      </c>
      <c r="Q79" s="5" t="str">
        <f ca="1">IFERROR((COUNTIFS(SWISSW!$I:$I,MATCHUP!$A79,SWISSW!$J:$J,MATCHUP!Q$1,SWISSW!$F:$F,"Won")+COUNTIFS(SWISSW!$I:$I,MATCHUP!Q$1,SWISSW!$J:$J,MATCHUP!$A79,SWISSW!$F:$F,"Lost"))/(COUNTIFS(SWISSW!$I:$I,MATCHUP!$A79,SWISSW!$J:$J,MATCHUP!Q$1)-COUNTIFS(SWISSW!$I:$I,MATCHUP!$A79,SWISSW!$J:$J,MATCHUP!Q$1,SWISSW!$F:$F,"Draw")+COUNTIFS(SWISSW!$I:$I,MATCHUP!Q$1,SWISSW!$J:$J,MATCHUP!$A79)-COUNTIFS(SWISSW!$I:$I,MATCHUP!Q$1,SWISSW!$J:$J,MATCHUP!$A79,SWISSW!$F:$F,"Draw")),"-")</f>
        <v>-</v>
      </c>
      <c r="R79" s="5" t="str">
        <f ca="1">IFERROR((COUNTIFS(SWISSW!$I:$I,MATCHUP!$A79,SWISSW!$J:$J,MATCHUP!R$1,SWISSW!$F:$F,"Won")+COUNTIFS(SWISSW!$I:$I,MATCHUP!R$1,SWISSW!$J:$J,MATCHUP!$A79,SWISSW!$F:$F,"Lost"))/(COUNTIFS(SWISSW!$I:$I,MATCHUP!$A79,SWISSW!$J:$J,MATCHUP!R$1)-COUNTIFS(SWISSW!$I:$I,MATCHUP!$A79,SWISSW!$J:$J,MATCHUP!R$1,SWISSW!$F:$F,"Draw")+COUNTIFS(SWISSW!$I:$I,MATCHUP!R$1,SWISSW!$J:$J,MATCHUP!$A79)-COUNTIFS(SWISSW!$I:$I,MATCHUP!R$1,SWISSW!$J:$J,MATCHUP!$A79,SWISSW!$F:$F,"Draw")),"-")</f>
        <v>-</v>
      </c>
      <c r="S79" s="5" t="str">
        <f ca="1">IFERROR((COUNTIFS(SWISSW!$I:$I,MATCHUP!$A79,SWISSW!$J:$J,MATCHUP!S$1,SWISSW!$F:$F,"Won")+COUNTIFS(SWISSW!$I:$I,MATCHUP!S$1,SWISSW!$J:$J,MATCHUP!$A79,SWISSW!$F:$F,"Lost"))/(COUNTIFS(SWISSW!$I:$I,MATCHUP!$A79,SWISSW!$J:$J,MATCHUP!S$1)-COUNTIFS(SWISSW!$I:$I,MATCHUP!$A79,SWISSW!$J:$J,MATCHUP!S$1,SWISSW!$F:$F,"Draw")+COUNTIFS(SWISSW!$I:$I,MATCHUP!S$1,SWISSW!$J:$J,MATCHUP!$A79)-COUNTIFS(SWISSW!$I:$I,MATCHUP!S$1,SWISSW!$J:$J,MATCHUP!$A79,SWISSW!$F:$F,"Draw")),"-")</f>
        <v>-</v>
      </c>
      <c r="T79" s="5" t="str">
        <f ca="1">IFERROR((COUNTIFS(SWISSW!$I:$I,MATCHUP!$A79,SWISSW!$J:$J,MATCHUP!T$1,SWISSW!$F:$F,"Won")+COUNTIFS(SWISSW!$I:$I,MATCHUP!T$1,SWISSW!$J:$J,MATCHUP!$A79,SWISSW!$F:$F,"Lost"))/(COUNTIFS(SWISSW!$I:$I,MATCHUP!$A79,SWISSW!$J:$J,MATCHUP!T$1)-COUNTIFS(SWISSW!$I:$I,MATCHUP!$A79,SWISSW!$J:$J,MATCHUP!T$1,SWISSW!$F:$F,"Draw")+COUNTIFS(SWISSW!$I:$I,MATCHUP!T$1,SWISSW!$J:$J,MATCHUP!$A79)-COUNTIFS(SWISSW!$I:$I,MATCHUP!T$1,SWISSW!$J:$J,MATCHUP!$A79,SWISSW!$F:$F,"Draw")),"-")</f>
        <v>-</v>
      </c>
      <c r="U79" s="5" t="str">
        <f ca="1">IFERROR((COUNTIFS(SWISSW!$I:$I,MATCHUP!$A79,SWISSW!$J:$J,MATCHUP!U$1,SWISSW!$F:$F,"Won")+COUNTIFS(SWISSW!$I:$I,MATCHUP!U$1,SWISSW!$J:$J,MATCHUP!$A79,SWISSW!$F:$F,"Lost"))/(COUNTIFS(SWISSW!$I:$I,MATCHUP!$A79,SWISSW!$J:$J,MATCHUP!U$1)-COUNTIFS(SWISSW!$I:$I,MATCHUP!$A79,SWISSW!$J:$J,MATCHUP!U$1,SWISSW!$F:$F,"Draw")+COUNTIFS(SWISSW!$I:$I,MATCHUP!U$1,SWISSW!$J:$J,MATCHUP!$A79)-COUNTIFS(SWISSW!$I:$I,MATCHUP!U$1,SWISSW!$J:$J,MATCHUP!$A79,SWISSW!$F:$F,"Draw")),"-")</f>
        <v>-</v>
      </c>
      <c r="V79" s="5" t="str">
        <f ca="1">IFERROR((COUNTIFS(SWISSW!$I:$I,MATCHUP!$A79,SWISSW!$J:$J,MATCHUP!V$1,SWISSW!$F:$F,"Won")+COUNTIFS(SWISSW!$I:$I,MATCHUP!V$1,SWISSW!$J:$J,MATCHUP!$A79,SWISSW!$F:$F,"Lost"))/(COUNTIFS(SWISSW!$I:$I,MATCHUP!$A79,SWISSW!$J:$J,MATCHUP!V$1)-COUNTIFS(SWISSW!$I:$I,MATCHUP!$A79,SWISSW!$J:$J,MATCHUP!V$1,SWISSW!$F:$F,"Draw")+COUNTIFS(SWISSW!$I:$I,MATCHUP!V$1,SWISSW!$J:$J,MATCHUP!$A79)-COUNTIFS(SWISSW!$I:$I,MATCHUP!V$1,SWISSW!$J:$J,MATCHUP!$A79,SWISSW!$F:$F,"Draw")),"-")</f>
        <v>-</v>
      </c>
      <c r="W79" s="5" t="str">
        <f ca="1">IFERROR((COUNTIFS(SWISSW!$I:$I,MATCHUP!$A79,SWISSW!$J:$J,MATCHUP!W$1,SWISSW!$F:$F,"Won")+COUNTIFS(SWISSW!$I:$I,MATCHUP!W$1,SWISSW!$J:$J,MATCHUP!$A79,SWISSW!$F:$F,"Lost"))/(COUNTIFS(SWISSW!$I:$I,MATCHUP!$A79,SWISSW!$J:$J,MATCHUP!W$1)-COUNTIFS(SWISSW!$I:$I,MATCHUP!$A79,SWISSW!$J:$J,MATCHUP!W$1,SWISSW!$F:$F,"Draw")+COUNTIFS(SWISSW!$I:$I,MATCHUP!W$1,SWISSW!$J:$J,MATCHUP!$A79)-COUNTIFS(SWISSW!$I:$I,MATCHUP!W$1,SWISSW!$J:$J,MATCHUP!$A79,SWISSW!$F:$F,"Draw")),"-")</f>
        <v>-</v>
      </c>
      <c r="X79" s="5" t="str">
        <f ca="1">IFERROR((COUNTIFS(SWISSW!$I:$I,MATCHUP!$A79,SWISSW!$J:$J,MATCHUP!X$1,SWISSW!$F:$F,"Won")+COUNTIFS(SWISSW!$I:$I,MATCHUP!X$1,SWISSW!$J:$J,MATCHUP!$A79,SWISSW!$F:$F,"Lost"))/(COUNTIFS(SWISSW!$I:$I,MATCHUP!$A79,SWISSW!$J:$J,MATCHUP!X$1)-COUNTIFS(SWISSW!$I:$I,MATCHUP!$A79,SWISSW!$J:$J,MATCHUP!X$1,SWISSW!$F:$F,"Draw")+COUNTIFS(SWISSW!$I:$I,MATCHUP!X$1,SWISSW!$J:$J,MATCHUP!$A79)-COUNTIFS(SWISSW!$I:$I,MATCHUP!X$1,SWISSW!$J:$J,MATCHUP!$A79,SWISSW!$F:$F,"Draw")),"-")</f>
        <v>-</v>
      </c>
      <c r="Y79" s="5" t="str">
        <f ca="1">IFERROR((COUNTIFS(SWISSW!$I:$I,MATCHUP!$A79,SWISSW!$J:$J,MATCHUP!Y$1,SWISSW!$F:$F,"Won")+COUNTIFS(SWISSW!$I:$I,MATCHUP!Y$1,SWISSW!$J:$J,MATCHUP!$A79,SWISSW!$F:$F,"Lost"))/(COUNTIFS(SWISSW!$I:$I,MATCHUP!$A79,SWISSW!$J:$J,MATCHUP!Y$1)-COUNTIFS(SWISSW!$I:$I,MATCHUP!$A79,SWISSW!$J:$J,MATCHUP!Y$1,SWISSW!$F:$F,"Draw")+COUNTIFS(SWISSW!$I:$I,MATCHUP!Y$1,SWISSW!$J:$J,MATCHUP!$A79)-COUNTIFS(SWISSW!$I:$I,MATCHUP!Y$1,SWISSW!$J:$J,MATCHUP!$A79,SWISSW!$F:$F,"Draw")),"-")</f>
        <v>-</v>
      </c>
      <c r="Z79" s="5" t="str">
        <f ca="1">IFERROR((COUNTIFS(SWISSW!$I:$I,MATCHUP!$A79,SWISSW!$J:$J,MATCHUP!Z$1,SWISSW!$F:$F,"Won")+COUNTIFS(SWISSW!$I:$I,MATCHUP!Z$1,SWISSW!$J:$J,MATCHUP!$A79,SWISSW!$F:$F,"Lost"))/(COUNTIFS(SWISSW!$I:$I,MATCHUP!$A79,SWISSW!$J:$J,MATCHUP!Z$1)-COUNTIFS(SWISSW!$I:$I,MATCHUP!$A79,SWISSW!$J:$J,MATCHUP!Z$1,SWISSW!$F:$F,"Draw")+COUNTIFS(SWISSW!$I:$I,MATCHUP!Z$1,SWISSW!$J:$J,MATCHUP!$A79)-COUNTIFS(SWISSW!$I:$I,MATCHUP!Z$1,SWISSW!$J:$J,MATCHUP!$A79,SWISSW!$F:$F,"Draw")),"-")</f>
        <v>-</v>
      </c>
      <c r="AA79" s="5" t="str">
        <f ca="1">IFERROR((COUNTIFS(SWISSW!$I:$I,MATCHUP!$A79,SWISSW!$J:$J,MATCHUP!AA$1,SWISSW!$F:$F,"Won")+COUNTIFS(SWISSW!$I:$I,MATCHUP!AA$1,SWISSW!$J:$J,MATCHUP!$A79,SWISSW!$F:$F,"Lost"))/(COUNTIFS(SWISSW!$I:$I,MATCHUP!$A79,SWISSW!$J:$J,MATCHUP!AA$1)-COUNTIFS(SWISSW!$I:$I,MATCHUP!$A79,SWISSW!$J:$J,MATCHUP!AA$1,SWISSW!$F:$F,"Draw")+COUNTIFS(SWISSW!$I:$I,MATCHUP!AA$1,SWISSW!$J:$J,MATCHUP!$A79)-COUNTIFS(SWISSW!$I:$I,MATCHUP!AA$1,SWISSW!$J:$J,MATCHUP!$A79,SWISSW!$F:$F,"Draw")),"-")</f>
        <v>-</v>
      </c>
      <c r="AB79" s="5" t="str">
        <f ca="1">IFERROR((COUNTIFS(SWISSW!$I:$I,MATCHUP!$A79,SWISSW!$J:$J,MATCHUP!AB$1,SWISSW!$F:$F,"Won")+COUNTIFS(SWISSW!$I:$I,MATCHUP!AB$1,SWISSW!$J:$J,MATCHUP!$A79,SWISSW!$F:$F,"Lost"))/(COUNTIFS(SWISSW!$I:$I,MATCHUP!$A79,SWISSW!$J:$J,MATCHUP!AB$1)-COUNTIFS(SWISSW!$I:$I,MATCHUP!$A79,SWISSW!$J:$J,MATCHUP!AB$1,SWISSW!$F:$F,"Draw")+COUNTIFS(SWISSW!$I:$I,MATCHUP!AB$1,SWISSW!$J:$J,MATCHUP!$A79)-COUNTIFS(SWISSW!$I:$I,MATCHUP!AB$1,SWISSW!$J:$J,MATCHUP!$A79,SWISSW!$F:$F,"Draw")),"-")</f>
        <v>-</v>
      </c>
      <c r="AC79" s="5" t="str">
        <f ca="1">IFERROR((COUNTIFS(SWISSW!$I:$I,MATCHUP!$A79,SWISSW!$J:$J,MATCHUP!AC$1,SWISSW!$F:$F,"Won")+COUNTIFS(SWISSW!$I:$I,MATCHUP!AC$1,SWISSW!$J:$J,MATCHUP!$A79,SWISSW!$F:$F,"Lost"))/(COUNTIFS(SWISSW!$I:$I,MATCHUP!$A79,SWISSW!$J:$J,MATCHUP!AC$1)-COUNTIFS(SWISSW!$I:$I,MATCHUP!$A79,SWISSW!$J:$J,MATCHUP!AC$1,SWISSW!$F:$F,"Draw")+COUNTIFS(SWISSW!$I:$I,MATCHUP!AC$1,SWISSW!$J:$J,MATCHUP!$A79)-COUNTIFS(SWISSW!$I:$I,MATCHUP!AC$1,SWISSW!$J:$J,MATCHUP!$A79,SWISSW!$F:$F,"Draw")),"-")</f>
        <v>-</v>
      </c>
      <c r="AD79" s="5" t="str">
        <f ca="1">IFERROR((COUNTIFS(SWISSW!$I:$I,MATCHUP!$A79,SWISSW!$J:$J,MATCHUP!AD$1,SWISSW!$F:$F,"Won")+COUNTIFS(SWISSW!$I:$I,MATCHUP!AD$1,SWISSW!$J:$J,MATCHUP!$A79,SWISSW!$F:$F,"Lost"))/(COUNTIFS(SWISSW!$I:$I,MATCHUP!$A79,SWISSW!$J:$J,MATCHUP!AD$1)-COUNTIFS(SWISSW!$I:$I,MATCHUP!$A79,SWISSW!$J:$J,MATCHUP!AD$1,SWISSW!$F:$F,"Draw")+COUNTIFS(SWISSW!$I:$I,MATCHUP!AD$1,SWISSW!$J:$J,MATCHUP!$A79)-COUNTIFS(SWISSW!$I:$I,MATCHUP!AD$1,SWISSW!$J:$J,MATCHUP!$A79,SWISSW!$F:$F,"Draw")),"-")</f>
        <v>-</v>
      </c>
      <c r="AE79" s="5" t="str">
        <f ca="1">IFERROR((COUNTIFS(SWISSW!$I:$I,MATCHUP!$A79,SWISSW!$J:$J,MATCHUP!AE$1,SWISSW!$F:$F,"Won")+COUNTIFS(SWISSW!$I:$I,MATCHUP!AE$1,SWISSW!$J:$J,MATCHUP!$A79,SWISSW!$F:$F,"Lost"))/(COUNTIFS(SWISSW!$I:$I,MATCHUP!$A79,SWISSW!$J:$J,MATCHUP!AE$1)-COUNTIFS(SWISSW!$I:$I,MATCHUP!$A79,SWISSW!$J:$J,MATCHUP!AE$1,SWISSW!$F:$F,"Draw")+COUNTIFS(SWISSW!$I:$I,MATCHUP!AE$1,SWISSW!$J:$J,MATCHUP!$A79)-COUNTIFS(SWISSW!$I:$I,MATCHUP!AE$1,SWISSW!$J:$J,MATCHUP!$A79,SWISSW!$F:$F,"Draw")),"-")</f>
        <v>-</v>
      </c>
      <c r="AF79" s="5" t="str">
        <f ca="1">IFERROR((COUNTIFS(SWISSW!$I:$I,MATCHUP!$A79,SWISSW!$J:$J,MATCHUP!AF$1,SWISSW!$F:$F,"Won")+COUNTIFS(SWISSW!$I:$I,MATCHUP!AF$1,SWISSW!$J:$J,MATCHUP!$A79,SWISSW!$F:$F,"Lost"))/(COUNTIFS(SWISSW!$I:$I,MATCHUP!$A79,SWISSW!$J:$J,MATCHUP!AF$1)-COUNTIFS(SWISSW!$I:$I,MATCHUP!$A79,SWISSW!$J:$J,MATCHUP!AF$1,SWISSW!$F:$F,"Draw")+COUNTIFS(SWISSW!$I:$I,MATCHUP!AF$1,SWISSW!$J:$J,MATCHUP!$A79)-COUNTIFS(SWISSW!$I:$I,MATCHUP!AF$1,SWISSW!$J:$J,MATCHUP!$A79,SWISSW!$F:$F,"Draw")),"-")</f>
        <v>-</v>
      </c>
      <c r="AG79" s="5" t="str">
        <f ca="1">IFERROR((COUNTIFS(SWISSW!$I:$I,MATCHUP!$A79,SWISSW!$J:$J,MATCHUP!AG$1,SWISSW!$F:$F,"Won")+COUNTIFS(SWISSW!$I:$I,MATCHUP!AG$1,SWISSW!$J:$J,MATCHUP!$A79,SWISSW!$F:$F,"Lost"))/(COUNTIFS(SWISSW!$I:$I,MATCHUP!$A79,SWISSW!$J:$J,MATCHUP!AG$1)-COUNTIFS(SWISSW!$I:$I,MATCHUP!$A79,SWISSW!$J:$J,MATCHUP!AG$1,SWISSW!$F:$F,"Draw")+COUNTIFS(SWISSW!$I:$I,MATCHUP!AG$1,SWISSW!$J:$J,MATCHUP!$A79)-COUNTIFS(SWISSW!$I:$I,MATCHUP!AG$1,SWISSW!$J:$J,MATCHUP!$A79,SWISSW!$F:$F,"Draw")),"-")</f>
        <v>-</v>
      </c>
      <c r="AH79" s="5" t="str">
        <f ca="1">IFERROR((COUNTIFS(SWISSW!$I:$I,MATCHUP!$A79,SWISSW!$J:$J,MATCHUP!AH$1,SWISSW!$F:$F,"Won")+COUNTIFS(SWISSW!$I:$I,MATCHUP!AH$1,SWISSW!$J:$J,MATCHUP!$A79,SWISSW!$F:$F,"Lost"))/(COUNTIFS(SWISSW!$I:$I,MATCHUP!$A79,SWISSW!$J:$J,MATCHUP!AH$1)-COUNTIFS(SWISSW!$I:$I,MATCHUP!$A79,SWISSW!$J:$J,MATCHUP!AH$1,SWISSW!$F:$F,"Draw")+COUNTIFS(SWISSW!$I:$I,MATCHUP!AH$1,SWISSW!$J:$J,MATCHUP!$A79)-COUNTIFS(SWISSW!$I:$I,MATCHUP!AH$1,SWISSW!$J:$J,MATCHUP!$A79,SWISSW!$F:$F,"Draw")),"-")</f>
        <v>-</v>
      </c>
      <c r="AI79" s="5" t="str">
        <f ca="1">IFERROR((COUNTIFS(SWISSW!$I:$I,MATCHUP!$A79,SWISSW!$J:$J,MATCHUP!AI$1,SWISSW!$F:$F,"Won")+COUNTIFS(SWISSW!$I:$I,MATCHUP!AI$1,SWISSW!$J:$J,MATCHUP!$A79,SWISSW!$F:$F,"Lost"))/(COUNTIFS(SWISSW!$I:$I,MATCHUP!$A79,SWISSW!$J:$J,MATCHUP!AI$1)-COUNTIFS(SWISSW!$I:$I,MATCHUP!$A79,SWISSW!$J:$J,MATCHUP!AI$1,SWISSW!$F:$F,"Draw")+COUNTIFS(SWISSW!$I:$I,MATCHUP!AI$1,SWISSW!$J:$J,MATCHUP!$A79)-COUNTIFS(SWISSW!$I:$I,MATCHUP!AI$1,SWISSW!$J:$J,MATCHUP!$A79,SWISSW!$F:$F,"Draw")),"-")</f>
        <v>-</v>
      </c>
      <c r="AJ79" s="5" t="str">
        <f ca="1">IFERROR((COUNTIFS(SWISSW!$I:$I,MATCHUP!$A79,SWISSW!$J:$J,MATCHUP!AJ$1,SWISSW!$F:$F,"Won")+COUNTIFS(SWISSW!$I:$I,MATCHUP!AJ$1,SWISSW!$J:$J,MATCHUP!$A79,SWISSW!$F:$F,"Lost"))/(COUNTIFS(SWISSW!$I:$I,MATCHUP!$A79,SWISSW!$J:$J,MATCHUP!AJ$1)-COUNTIFS(SWISSW!$I:$I,MATCHUP!$A79,SWISSW!$J:$J,MATCHUP!AJ$1,SWISSW!$F:$F,"Draw")+COUNTIFS(SWISSW!$I:$I,MATCHUP!AJ$1,SWISSW!$J:$J,MATCHUP!$A79)-COUNTIFS(SWISSW!$I:$I,MATCHUP!AJ$1,SWISSW!$J:$J,MATCHUP!$A79,SWISSW!$F:$F,"Draw")),"-")</f>
        <v>-</v>
      </c>
      <c r="AK79" s="5" t="str">
        <f ca="1">IFERROR((COUNTIFS(SWISSW!$I:$I,MATCHUP!$A79,SWISSW!$J:$J,MATCHUP!AK$1,SWISSW!$F:$F,"Won")+COUNTIFS(SWISSW!$I:$I,MATCHUP!AK$1,SWISSW!$J:$J,MATCHUP!$A79,SWISSW!$F:$F,"Lost"))/(COUNTIFS(SWISSW!$I:$I,MATCHUP!$A79,SWISSW!$J:$J,MATCHUP!AK$1)-COUNTIFS(SWISSW!$I:$I,MATCHUP!$A79,SWISSW!$J:$J,MATCHUP!AK$1,SWISSW!$F:$F,"Draw")+COUNTIFS(SWISSW!$I:$I,MATCHUP!AK$1,SWISSW!$J:$J,MATCHUP!$A79)-COUNTIFS(SWISSW!$I:$I,MATCHUP!AK$1,SWISSW!$J:$J,MATCHUP!$A79,SWISSW!$F:$F,"Draw")),"-")</f>
        <v>-</v>
      </c>
      <c r="AL79" s="5" t="str">
        <f ca="1">IFERROR((COUNTIFS(SWISSW!$I:$I,MATCHUP!$A79,SWISSW!$J:$J,MATCHUP!AL$1,SWISSW!$F:$F,"Won")+COUNTIFS(SWISSW!$I:$I,MATCHUP!AL$1,SWISSW!$J:$J,MATCHUP!$A79,SWISSW!$F:$F,"Lost"))/(COUNTIFS(SWISSW!$I:$I,MATCHUP!$A79,SWISSW!$J:$J,MATCHUP!AL$1)-COUNTIFS(SWISSW!$I:$I,MATCHUP!$A79,SWISSW!$J:$J,MATCHUP!AL$1,SWISSW!$F:$F,"Draw")+COUNTIFS(SWISSW!$I:$I,MATCHUP!AL$1,SWISSW!$J:$J,MATCHUP!$A79)-COUNTIFS(SWISSW!$I:$I,MATCHUP!AL$1,SWISSW!$J:$J,MATCHUP!$A79,SWISSW!$F:$F,"Draw")),"-")</f>
        <v>-</v>
      </c>
      <c r="AM79" s="5" t="str">
        <f ca="1">IFERROR((COUNTIFS(SWISSW!$I:$I,MATCHUP!$A79,SWISSW!$J:$J,MATCHUP!AM$1,SWISSW!$F:$F,"Won")+COUNTIFS(SWISSW!$I:$I,MATCHUP!AM$1,SWISSW!$J:$J,MATCHUP!$A79,SWISSW!$F:$F,"Lost"))/(COUNTIFS(SWISSW!$I:$I,MATCHUP!$A79,SWISSW!$J:$J,MATCHUP!AM$1)-COUNTIFS(SWISSW!$I:$I,MATCHUP!$A79,SWISSW!$J:$J,MATCHUP!AM$1,SWISSW!$F:$F,"Draw")+COUNTIFS(SWISSW!$I:$I,MATCHUP!AM$1,SWISSW!$J:$J,MATCHUP!$A79)-COUNTIFS(SWISSW!$I:$I,MATCHUP!AM$1,SWISSW!$J:$J,MATCHUP!$A79,SWISSW!$F:$F,"Draw")),"-")</f>
        <v>-</v>
      </c>
      <c r="AN79" s="5" t="str">
        <f ca="1">IFERROR((COUNTIFS(SWISSW!$I:$I,MATCHUP!$A79,SWISSW!$J:$J,MATCHUP!AN$1,SWISSW!$F:$F,"Won")+COUNTIFS(SWISSW!$I:$I,MATCHUP!AN$1,SWISSW!$J:$J,MATCHUP!$A79,SWISSW!$F:$F,"Lost"))/(COUNTIFS(SWISSW!$I:$I,MATCHUP!$A79,SWISSW!$J:$J,MATCHUP!AN$1)-COUNTIFS(SWISSW!$I:$I,MATCHUP!$A79,SWISSW!$J:$J,MATCHUP!AN$1,SWISSW!$F:$F,"Draw")+COUNTIFS(SWISSW!$I:$I,MATCHUP!AN$1,SWISSW!$J:$J,MATCHUP!$A79)-COUNTIFS(SWISSW!$I:$I,MATCHUP!AN$1,SWISSW!$J:$J,MATCHUP!$A79,SWISSW!$F:$F,"Draw")),"-")</f>
        <v>-</v>
      </c>
      <c r="AO79" s="5" t="str">
        <f ca="1">IFERROR((COUNTIFS(SWISSW!$I:$I,MATCHUP!$A79,SWISSW!$J:$J,MATCHUP!AO$1,SWISSW!$F:$F,"Won")+COUNTIFS(SWISSW!$I:$I,MATCHUP!AO$1,SWISSW!$J:$J,MATCHUP!$A79,SWISSW!$F:$F,"Lost"))/(COUNTIFS(SWISSW!$I:$I,MATCHUP!$A79,SWISSW!$J:$J,MATCHUP!AO$1)-COUNTIFS(SWISSW!$I:$I,MATCHUP!$A79,SWISSW!$J:$J,MATCHUP!AO$1,SWISSW!$F:$F,"Draw")+COUNTIFS(SWISSW!$I:$I,MATCHUP!AO$1,SWISSW!$J:$J,MATCHUP!$A79)-COUNTIFS(SWISSW!$I:$I,MATCHUP!AO$1,SWISSW!$J:$J,MATCHUP!$A79,SWISSW!$F:$F,"Draw")),"-")</f>
        <v>-</v>
      </c>
      <c r="AP79" s="5" t="str">
        <f ca="1">IFERROR((COUNTIFS(SWISSW!$I:$I,MATCHUP!$A79,SWISSW!$J:$J,MATCHUP!AP$1,SWISSW!$F:$F,"Won")+COUNTIFS(SWISSW!$I:$I,MATCHUP!AP$1,SWISSW!$J:$J,MATCHUP!$A79,SWISSW!$F:$F,"Lost"))/(COUNTIFS(SWISSW!$I:$I,MATCHUP!$A79,SWISSW!$J:$J,MATCHUP!AP$1)-COUNTIFS(SWISSW!$I:$I,MATCHUP!$A79,SWISSW!$J:$J,MATCHUP!AP$1,SWISSW!$F:$F,"Draw")+COUNTIFS(SWISSW!$I:$I,MATCHUP!AP$1,SWISSW!$J:$J,MATCHUP!$A79)-COUNTIFS(SWISSW!$I:$I,MATCHUP!AP$1,SWISSW!$J:$J,MATCHUP!$A79,SWISSW!$F:$F,"Draw")),"-")</f>
        <v>-</v>
      </c>
      <c r="AQ79" s="5" t="str">
        <f ca="1">IFERROR((COUNTIFS(SWISSW!$I:$I,MATCHUP!$A79,SWISSW!$J:$J,MATCHUP!AQ$1,SWISSW!$F:$F,"Won")+COUNTIFS(SWISSW!$I:$I,MATCHUP!AQ$1,SWISSW!$J:$J,MATCHUP!$A79,SWISSW!$F:$F,"Lost"))/(COUNTIFS(SWISSW!$I:$I,MATCHUP!$A79,SWISSW!$J:$J,MATCHUP!AQ$1)-COUNTIFS(SWISSW!$I:$I,MATCHUP!$A79,SWISSW!$J:$J,MATCHUP!AQ$1,SWISSW!$F:$F,"Draw")+COUNTIFS(SWISSW!$I:$I,MATCHUP!AQ$1,SWISSW!$J:$J,MATCHUP!$A79)-COUNTIFS(SWISSW!$I:$I,MATCHUP!AQ$1,SWISSW!$J:$J,MATCHUP!$A79,SWISSW!$F:$F,"Draw")),"-")</f>
        <v>-</v>
      </c>
      <c r="AR79" s="5" t="str">
        <f ca="1">IFERROR((COUNTIFS(SWISSW!$I:$I,MATCHUP!$A79,SWISSW!$J:$J,MATCHUP!AR$1,SWISSW!$F:$F,"Won")+COUNTIFS(SWISSW!$I:$I,MATCHUP!AR$1,SWISSW!$J:$J,MATCHUP!$A79,SWISSW!$F:$F,"Lost"))/(COUNTIFS(SWISSW!$I:$I,MATCHUP!$A79,SWISSW!$J:$J,MATCHUP!AR$1)-COUNTIFS(SWISSW!$I:$I,MATCHUP!$A79,SWISSW!$J:$J,MATCHUP!AR$1,SWISSW!$F:$F,"Draw")+COUNTIFS(SWISSW!$I:$I,MATCHUP!AR$1,SWISSW!$J:$J,MATCHUP!$A79)-COUNTIFS(SWISSW!$I:$I,MATCHUP!AR$1,SWISSW!$J:$J,MATCHUP!$A79,SWISSW!$F:$F,"Draw")),"-")</f>
        <v>-</v>
      </c>
      <c r="AS79" s="5" t="str">
        <f ca="1">IFERROR((COUNTIFS(SWISSW!$I:$I,MATCHUP!$A79,SWISSW!$J:$J,MATCHUP!AS$1,SWISSW!$F:$F,"Won")+COUNTIFS(SWISSW!$I:$I,MATCHUP!AS$1,SWISSW!$J:$J,MATCHUP!$A79,SWISSW!$F:$F,"Lost"))/(COUNTIFS(SWISSW!$I:$I,MATCHUP!$A79,SWISSW!$J:$J,MATCHUP!AS$1)-COUNTIFS(SWISSW!$I:$I,MATCHUP!$A79,SWISSW!$J:$J,MATCHUP!AS$1,SWISSW!$F:$F,"Draw")+COUNTIFS(SWISSW!$I:$I,MATCHUP!AS$1,SWISSW!$J:$J,MATCHUP!$A79)-COUNTIFS(SWISSW!$I:$I,MATCHUP!AS$1,SWISSW!$J:$J,MATCHUP!$A79,SWISSW!$F:$F,"Draw")),"-")</f>
        <v>-</v>
      </c>
      <c r="AT79" s="5" t="str">
        <f ca="1">IFERROR((COUNTIFS(SWISSW!$I:$I,MATCHUP!$A79,SWISSW!$J:$J,MATCHUP!AT$1,SWISSW!$F:$F,"Won")+COUNTIFS(SWISSW!$I:$I,MATCHUP!AT$1,SWISSW!$J:$J,MATCHUP!$A79,SWISSW!$F:$F,"Lost"))/(COUNTIFS(SWISSW!$I:$I,MATCHUP!$A79,SWISSW!$J:$J,MATCHUP!AT$1)-COUNTIFS(SWISSW!$I:$I,MATCHUP!$A79,SWISSW!$J:$J,MATCHUP!AT$1,SWISSW!$F:$F,"Draw")+COUNTIFS(SWISSW!$I:$I,MATCHUP!AT$1,SWISSW!$J:$J,MATCHUP!$A79)-COUNTIFS(SWISSW!$I:$I,MATCHUP!AT$1,SWISSW!$J:$J,MATCHUP!$A79,SWISSW!$F:$F,"Draw")),"-")</f>
        <v>-</v>
      </c>
      <c r="AU79" s="5" t="str">
        <f ca="1">IFERROR((COUNTIFS(SWISSW!$I:$I,MATCHUP!$A79,SWISSW!$J:$J,MATCHUP!AU$1,SWISSW!$F:$F,"Won")+COUNTIFS(SWISSW!$I:$I,MATCHUP!AU$1,SWISSW!$J:$J,MATCHUP!$A79,SWISSW!$F:$F,"Lost"))/(COUNTIFS(SWISSW!$I:$I,MATCHUP!$A79,SWISSW!$J:$J,MATCHUP!AU$1)-COUNTIFS(SWISSW!$I:$I,MATCHUP!$A79,SWISSW!$J:$J,MATCHUP!AU$1,SWISSW!$F:$F,"Draw")+COUNTIFS(SWISSW!$I:$I,MATCHUP!AU$1,SWISSW!$J:$J,MATCHUP!$A79)-COUNTIFS(SWISSW!$I:$I,MATCHUP!AU$1,SWISSW!$J:$J,MATCHUP!$A79,SWISSW!$F:$F,"Draw")),"-")</f>
        <v>-</v>
      </c>
      <c r="AV79" s="5" t="str">
        <f ca="1">IFERROR((COUNTIFS(SWISSW!$I:$I,MATCHUP!$A79,SWISSW!$J:$J,MATCHUP!AV$1,SWISSW!$F:$F,"Won")+COUNTIFS(SWISSW!$I:$I,MATCHUP!AV$1,SWISSW!$J:$J,MATCHUP!$A79,SWISSW!$F:$F,"Lost"))/(COUNTIFS(SWISSW!$I:$I,MATCHUP!$A79,SWISSW!$J:$J,MATCHUP!AV$1)-COUNTIFS(SWISSW!$I:$I,MATCHUP!$A79,SWISSW!$J:$J,MATCHUP!AV$1,SWISSW!$F:$F,"Draw")+COUNTIFS(SWISSW!$I:$I,MATCHUP!AV$1,SWISSW!$J:$J,MATCHUP!$A79)-COUNTIFS(SWISSW!$I:$I,MATCHUP!AV$1,SWISSW!$J:$J,MATCHUP!$A79,SWISSW!$F:$F,"Draw")),"-")</f>
        <v>-</v>
      </c>
      <c r="AW79" s="5" t="str">
        <f ca="1">IFERROR((COUNTIFS(SWISSW!$I:$I,MATCHUP!$A79,SWISSW!$J:$J,MATCHUP!AW$1,SWISSW!$F:$F,"Won")+COUNTIFS(SWISSW!$I:$I,MATCHUP!AW$1,SWISSW!$J:$J,MATCHUP!$A79,SWISSW!$F:$F,"Lost"))/(COUNTIFS(SWISSW!$I:$I,MATCHUP!$A79,SWISSW!$J:$J,MATCHUP!AW$1)-COUNTIFS(SWISSW!$I:$I,MATCHUP!$A79,SWISSW!$J:$J,MATCHUP!AW$1,SWISSW!$F:$F,"Draw")+COUNTIFS(SWISSW!$I:$I,MATCHUP!AW$1,SWISSW!$J:$J,MATCHUP!$A79)-COUNTIFS(SWISSW!$I:$I,MATCHUP!AW$1,SWISSW!$J:$J,MATCHUP!$A79,SWISSW!$F:$F,"Draw")),"-")</f>
        <v>-</v>
      </c>
      <c r="AX79" s="5" t="str">
        <f ca="1">IFERROR((COUNTIFS(SWISSW!$I:$I,MATCHUP!$A79,SWISSW!$J:$J,MATCHUP!AX$1,SWISSW!$F:$F,"Won")+COUNTIFS(SWISSW!$I:$I,MATCHUP!AX$1,SWISSW!$J:$J,MATCHUP!$A79,SWISSW!$F:$F,"Lost"))/(COUNTIFS(SWISSW!$I:$I,MATCHUP!$A79,SWISSW!$J:$J,MATCHUP!AX$1)-COUNTIFS(SWISSW!$I:$I,MATCHUP!$A79,SWISSW!$J:$J,MATCHUP!AX$1,SWISSW!$F:$F,"Draw")+COUNTIFS(SWISSW!$I:$I,MATCHUP!AX$1,SWISSW!$J:$J,MATCHUP!$A79)-COUNTIFS(SWISSW!$I:$I,MATCHUP!AX$1,SWISSW!$J:$J,MATCHUP!$A79,SWISSW!$F:$F,"Draw")),"-")</f>
        <v>-</v>
      </c>
      <c r="AY79" s="5" t="str">
        <f ca="1">IFERROR((COUNTIFS(SWISSW!$I:$I,MATCHUP!$A79,SWISSW!$J:$J,MATCHUP!AY$1,SWISSW!$F:$F,"Won")+COUNTIFS(SWISSW!$I:$I,MATCHUP!AY$1,SWISSW!$J:$J,MATCHUP!$A79,SWISSW!$F:$F,"Lost"))/(COUNTIFS(SWISSW!$I:$I,MATCHUP!$A79,SWISSW!$J:$J,MATCHUP!AY$1)-COUNTIFS(SWISSW!$I:$I,MATCHUP!$A79,SWISSW!$J:$J,MATCHUP!AY$1,SWISSW!$F:$F,"Draw")+COUNTIFS(SWISSW!$I:$I,MATCHUP!AY$1,SWISSW!$J:$J,MATCHUP!$A79)-COUNTIFS(SWISSW!$I:$I,MATCHUP!AY$1,SWISSW!$J:$J,MATCHUP!$A79,SWISSW!$F:$F,"Draw")),"-")</f>
        <v>-</v>
      </c>
      <c r="AZ79" s="5" t="str">
        <f ca="1">IFERROR((COUNTIFS(SWISSW!$I:$I,MATCHUP!$A79,SWISSW!$J:$J,MATCHUP!AZ$1,SWISSW!$F:$F,"Won")+COUNTIFS(SWISSW!$I:$I,MATCHUP!AZ$1,SWISSW!$J:$J,MATCHUP!$A79,SWISSW!$F:$F,"Lost"))/(COUNTIFS(SWISSW!$I:$I,MATCHUP!$A79,SWISSW!$J:$J,MATCHUP!AZ$1)-COUNTIFS(SWISSW!$I:$I,MATCHUP!$A79,SWISSW!$J:$J,MATCHUP!AZ$1,SWISSW!$F:$F,"Draw")+COUNTIFS(SWISSW!$I:$I,MATCHUP!AZ$1,SWISSW!$J:$J,MATCHUP!$A79)-COUNTIFS(SWISSW!$I:$I,MATCHUP!AZ$1,SWISSW!$J:$J,MATCHUP!$A79,SWISSW!$F:$F,"Draw")),"-")</f>
        <v>-</v>
      </c>
      <c r="BA79" s="5" t="str">
        <f ca="1">IFERROR((COUNTIFS(SWISSW!$I:$I,MATCHUP!$A79,SWISSW!$J:$J,MATCHUP!BA$1,SWISSW!$F:$F,"Won")+COUNTIFS(SWISSW!$I:$I,MATCHUP!BA$1,SWISSW!$J:$J,MATCHUP!$A79,SWISSW!$F:$F,"Lost"))/(COUNTIFS(SWISSW!$I:$I,MATCHUP!$A79,SWISSW!$J:$J,MATCHUP!BA$1)-COUNTIFS(SWISSW!$I:$I,MATCHUP!$A79,SWISSW!$J:$J,MATCHUP!BA$1,SWISSW!$F:$F,"Draw")+COUNTIFS(SWISSW!$I:$I,MATCHUP!BA$1,SWISSW!$J:$J,MATCHUP!$A79)-COUNTIFS(SWISSW!$I:$I,MATCHUP!BA$1,SWISSW!$J:$J,MATCHUP!$A79,SWISSW!$F:$F,"Draw")),"-")</f>
        <v>-</v>
      </c>
      <c r="BB79" s="5" t="str">
        <f ca="1">IFERROR((COUNTIFS(SWISSW!$I:$I,MATCHUP!$A79,SWISSW!$J:$J,MATCHUP!BB$1,SWISSW!$F:$F,"Won")+COUNTIFS(SWISSW!$I:$I,MATCHUP!BB$1,SWISSW!$J:$J,MATCHUP!$A79,SWISSW!$F:$F,"Lost"))/(COUNTIFS(SWISSW!$I:$I,MATCHUP!$A79,SWISSW!$J:$J,MATCHUP!BB$1)-COUNTIFS(SWISSW!$I:$I,MATCHUP!$A79,SWISSW!$J:$J,MATCHUP!BB$1,SWISSW!$F:$F,"Draw")+COUNTIFS(SWISSW!$I:$I,MATCHUP!BB$1,SWISSW!$J:$J,MATCHUP!$A79)-COUNTIFS(SWISSW!$I:$I,MATCHUP!BB$1,SWISSW!$J:$J,MATCHUP!$A79,SWISSW!$F:$F,"Draw")),"-")</f>
        <v>-</v>
      </c>
      <c r="BC79" s="5" t="str">
        <f ca="1">IFERROR((COUNTIFS(SWISSW!$I:$I,MATCHUP!$A79,SWISSW!$J:$J,MATCHUP!BC$1,SWISSW!$F:$F,"Won")+COUNTIFS(SWISSW!$I:$I,MATCHUP!BC$1,SWISSW!$J:$J,MATCHUP!$A79,SWISSW!$F:$F,"Lost"))/(COUNTIFS(SWISSW!$I:$I,MATCHUP!$A79,SWISSW!$J:$J,MATCHUP!BC$1)-COUNTIFS(SWISSW!$I:$I,MATCHUP!$A79,SWISSW!$J:$J,MATCHUP!BC$1,SWISSW!$F:$F,"Draw")+COUNTIFS(SWISSW!$I:$I,MATCHUP!BC$1,SWISSW!$J:$J,MATCHUP!$A79)-COUNTIFS(SWISSW!$I:$I,MATCHUP!BC$1,SWISSW!$J:$J,MATCHUP!$A79,SWISSW!$F:$F,"Draw")),"-")</f>
        <v>-</v>
      </c>
      <c r="BD79" s="5" t="str">
        <f ca="1">IFERROR((COUNTIFS(SWISSW!$I:$I,MATCHUP!$A79,SWISSW!$J:$J,MATCHUP!BD$1,SWISSW!$F:$F,"Won")+COUNTIFS(SWISSW!$I:$I,MATCHUP!BD$1,SWISSW!$J:$J,MATCHUP!$A79,SWISSW!$F:$F,"Lost"))/(COUNTIFS(SWISSW!$I:$I,MATCHUP!$A79,SWISSW!$J:$J,MATCHUP!BD$1)-COUNTIFS(SWISSW!$I:$I,MATCHUP!$A79,SWISSW!$J:$J,MATCHUP!BD$1,SWISSW!$F:$F,"Draw")+COUNTIFS(SWISSW!$I:$I,MATCHUP!BD$1,SWISSW!$J:$J,MATCHUP!$A79)-COUNTIFS(SWISSW!$I:$I,MATCHUP!BD$1,SWISSW!$J:$J,MATCHUP!$A79,SWISSW!$F:$F,"Draw")),"-")</f>
        <v>-</v>
      </c>
      <c r="BE79" s="5" t="str">
        <f ca="1">IFERROR((COUNTIFS(SWISSW!$I:$I,MATCHUP!$A79,SWISSW!$J:$J,MATCHUP!BE$1,SWISSW!$F:$F,"Won")+COUNTIFS(SWISSW!$I:$I,MATCHUP!BE$1,SWISSW!$J:$J,MATCHUP!$A79,SWISSW!$F:$F,"Lost"))/(COUNTIFS(SWISSW!$I:$I,MATCHUP!$A79,SWISSW!$J:$J,MATCHUP!BE$1)-COUNTIFS(SWISSW!$I:$I,MATCHUP!$A79,SWISSW!$J:$J,MATCHUP!BE$1,SWISSW!$F:$F,"Draw")+COUNTIFS(SWISSW!$I:$I,MATCHUP!BE$1,SWISSW!$J:$J,MATCHUP!$A79)-COUNTIFS(SWISSW!$I:$I,MATCHUP!BE$1,SWISSW!$J:$J,MATCHUP!$A79,SWISSW!$F:$F,"Draw")),"-")</f>
        <v>-</v>
      </c>
      <c r="BF79" s="5" t="str">
        <f ca="1">IFERROR((COUNTIFS(SWISSW!$I:$I,MATCHUP!$A79,SWISSW!$J:$J,MATCHUP!BF$1,SWISSW!$F:$F,"Won")+COUNTIFS(SWISSW!$I:$I,MATCHUP!BF$1,SWISSW!$J:$J,MATCHUP!$A79,SWISSW!$F:$F,"Lost"))/(COUNTIFS(SWISSW!$I:$I,MATCHUP!$A79,SWISSW!$J:$J,MATCHUP!BF$1)-COUNTIFS(SWISSW!$I:$I,MATCHUP!$A79,SWISSW!$J:$J,MATCHUP!BF$1,SWISSW!$F:$F,"Draw")+COUNTIFS(SWISSW!$I:$I,MATCHUP!BF$1,SWISSW!$J:$J,MATCHUP!$A79)-COUNTIFS(SWISSW!$I:$I,MATCHUP!BF$1,SWISSW!$J:$J,MATCHUP!$A79,SWISSW!$F:$F,"Draw")),"-")</f>
        <v>-</v>
      </c>
      <c r="BG79" s="5" t="str">
        <f ca="1">IFERROR((COUNTIFS(SWISSW!$I:$I,MATCHUP!$A79,SWISSW!$J:$J,MATCHUP!BG$1,SWISSW!$F:$F,"Won")+COUNTIFS(SWISSW!$I:$I,MATCHUP!BG$1,SWISSW!$J:$J,MATCHUP!$A79,SWISSW!$F:$F,"Lost"))/(COUNTIFS(SWISSW!$I:$I,MATCHUP!$A79,SWISSW!$J:$J,MATCHUP!BG$1)-COUNTIFS(SWISSW!$I:$I,MATCHUP!$A79,SWISSW!$J:$J,MATCHUP!BG$1,SWISSW!$F:$F,"Draw")+COUNTIFS(SWISSW!$I:$I,MATCHUP!BG$1,SWISSW!$J:$J,MATCHUP!$A79)-COUNTIFS(SWISSW!$I:$I,MATCHUP!BG$1,SWISSW!$J:$J,MATCHUP!$A79,SWISSW!$F:$F,"Draw")),"-")</f>
        <v>-</v>
      </c>
      <c r="BH79" s="5" t="str">
        <f ca="1">IFERROR((COUNTIFS(SWISSW!$I:$I,MATCHUP!$A79,SWISSW!$J:$J,MATCHUP!BH$1,SWISSW!$F:$F,"Won")+COUNTIFS(SWISSW!$I:$I,MATCHUP!BH$1,SWISSW!$J:$J,MATCHUP!$A79,SWISSW!$F:$F,"Lost"))/(COUNTIFS(SWISSW!$I:$I,MATCHUP!$A79,SWISSW!$J:$J,MATCHUP!BH$1)-COUNTIFS(SWISSW!$I:$I,MATCHUP!$A79,SWISSW!$J:$J,MATCHUP!BH$1,SWISSW!$F:$F,"Draw")+COUNTIFS(SWISSW!$I:$I,MATCHUP!BH$1,SWISSW!$J:$J,MATCHUP!$A79)-COUNTIFS(SWISSW!$I:$I,MATCHUP!BH$1,SWISSW!$J:$J,MATCHUP!$A79,SWISSW!$F:$F,"Draw")),"-")</f>
        <v>-</v>
      </c>
      <c r="BI79" s="5" t="str">
        <f ca="1">IFERROR((COUNTIFS(SWISSW!$I:$I,MATCHUP!$A79,SWISSW!$J:$J,MATCHUP!BI$1,SWISSW!$F:$F,"Won")+COUNTIFS(SWISSW!$I:$I,MATCHUP!BI$1,SWISSW!$J:$J,MATCHUP!$A79,SWISSW!$F:$F,"Lost"))/(COUNTIFS(SWISSW!$I:$I,MATCHUP!$A79,SWISSW!$J:$J,MATCHUP!BI$1)-COUNTIFS(SWISSW!$I:$I,MATCHUP!$A79,SWISSW!$J:$J,MATCHUP!BI$1,SWISSW!$F:$F,"Draw")+COUNTIFS(SWISSW!$I:$I,MATCHUP!BI$1,SWISSW!$J:$J,MATCHUP!$A79)-COUNTIFS(SWISSW!$I:$I,MATCHUP!BI$1,SWISSW!$J:$J,MATCHUP!$A79,SWISSW!$F:$F,"Draw")),"-")</f>
        <v>-</v>
      </c>
      <c r="BJ79" s="5" t="str">
        <f ca="1">IFERROR((COUNTIFS(SWISSW!$I:$I,MATCHUP!$A79,SWISSW!$J:$J,MATCHUP!BJ$1,SWISSW!$F:$F,"Won")+COUNTIFS(SWISSW!$I:$I,MATCHUP!BJ$1,SWISSW!$J:$J,MATCHUP!$A79,SWISSW!$F:$F,"Lost"))/(COUNTIFS(SWISSW!$I:$I,MATCHUP!$A79,SWISSW!$J:$J,MATCHUP!BJ$1)-COUNTIFS(SWISSW!$I:$I,MATCHUP!$A79,SWISSW!$J:$J,MATCHUP!BJ$1,SWISSW!$F:$F,"Draw")+COUNTIFS(SWISSW!$I:$I,MATCHUP!BJ$1,SWISSW!$J:$J,MATCHUP!$A79)-COUNTIFS(SWISSW!$I:$I,MATCHUP!BJ$1,SWISSW!$J:$J,MATCHUP!$A79,SWISSW!$F:$F,"Draw")),"-")</f>
        <v>-</v>
      </c>
      <c r="BK79" s="5" t="str">
        <f ca="1">IFERROR((COUNTIFS(SWISSW!$I:$I,MATCHUP!$A79,SWISSW!$J:$J,MATCHUP!BK$1,SWISSW!$F:$F,"Won")+COUNTIFS(SWISSW!$I:$I,MATCHUP!BK$1,SWISSW!$J:$J,MATCHUP!$A79,SWISSW!$F:$F,"Lost"))/(COUNTIFS(SWISSW!$I:$I,MATCHUP!$A79,SWISSW!$J:$J,MATCHUP!BK$1)-COUNTIFS(SWISSW!$I:$I,MATCHUP!$A79,SWISSW!$J:$J,MATCHUP!BK$1,SWISSW!$F:$F,"Draw")+COUNTIFS(SWISSW!$I:$I,MATCHUP!BK$1,SWISSW!$J:$J,MATCHUP!$A79)-COUNTIFS(SWISSW!$I:$I,MATCHUP!BK$1,SWISSW!$J:$J,MATCHUP!$A79,SWISSW!$F:$F,"Draw")),"-")</f>
        <v>-</v>
      </c>
      <c r="BL79" s="5" t="str">
        <f ca="1">IFERROR((COUNTIFS(SWISSW!$I:$I,MATCHUP!$A79,SWISSW!$J:$J,MATCHUP!BL$1,SWISSW!$F:$F,"Won")+COUNTIFS(SWISSW!$I:$I,MATCHUP!BL$1,SWISSW!$J:$J,MATCHUP!$A79,SWISSW!$F:$F,"Lost"))/(COUNTIFS(SWISSW!$I:$I,MATCHUP!$A79,SWISSW!$J:$J,MATCHUP!BL$1)-COUNTIFS(SWISSW!$I:$I,MATCHUP!$A79,SWISSW!$J:$J,MATCHUP!BL$1,SWISSW!$F:$F,"Draw")+COUNTIFS(SWISSW!$I:$I,MATCHUP!BL$1,SWISSW!$J:$J,MATCHUP!$A79)-COUNTIFS(SWISSW!$I:$I,MATCHUP!BL$1,SWISSW!$J:$J,MATCHUP!$A79,SWISSW!$F:$F,"Draw")),"-")</f>
        <v>-</v>
      </c>
      <c r="BM79" s="5" t="str">
        <f ca="1">IFERROR((COUNTIFS(SWISSW!$I:$I,MATCHUP!$A79,SWISSW!$J:$J,MATCHUP!BM$1,SWISSW!$F:$F,"Won")+COUNTIFS(SWISSW!$I:$I,MATCHUP!BM$1,SWISSW!$J:$J,MATCHUP!$A79,SWISSW!$F:$F,"Lost"))/(COUNTIFS(SWISSW!$I:$I,MATCHUP!$A79,SWISSW!$J:$J,MATCHUP!BM$1)-COUNTIFS(SWISSW!$I:$I,MATCHUP!$A79,SWISSW!$J:$J,MATCHUP!BM$1,SWISSW!$F:$F,"Draw")+COUNTIFS(SWISSW!$I:$I,MATCHUP!BM$1,SWISSW!$J:$J,MATCHUP!$A79)-COUNTIFS(SWISSW!$I:$I,MATCHUP!BM$1,SWISSW!$J:$J,MATCHUP!$A79,SWISSW!$F:$F,"Draw")),"-")</f>
        <v>-</v>
      </c>
      <c r="BN79" s="5" t="str">
        <f ca="1">IFERROR((COUNTIFS(SWISSW!$I:$I,MATCHUP!$A79,SWISSW!$J:$J,MATCHUP!BN$1,SWISSW!$F:$F,"Won")+COUNTIFS(SWISSW!$I:$I,MATCHUP!BN$1,SWISSW!$J:$J,MATCHUP!$A79,SWISSW!$F:$F,"Lost"))/(COUNTIFS(SWISSW!$I:$I,MATCHUP!$A79,SWISSW!$J:$J,MATCHUP!BN$1)-COUNTIFS(SWISSW!$I:$I,MATCHUP!$A79,SWISSW!$J:$J,MATCHUP!BN$1,SWISSW!$F:$F,"Draw")+COUNTIFS(SWISSW!$I:$I,MATCHUP!BN$1,SWISSW!$J:$J,MATCHUP!$A79)-COUNTIFS(SWISSW!$I:$I,MATCHUP!BN$1,SWISSW!$J:$J,MATCHUP!$A79,SWISSW!$F:$F,"Draw")),"-")</f>
        <v>-</v>
      </c>
      <c r="BO79" s="5" t="str">
        <f ca="1">IFERROR((COUNTIFS(SWISSW!$I:$I,MATCHUP!$A79,SWISSW!$J:$J,MATCHUP!BO$1,SWISSW!$F:$F,"Won")+COUNTIFS(SWISSW!$I:$I,MATCHUP!BO$1,SWISSW!$J:$J,MATCHUP!$A79,SWISSW!$F:$F,"Lost"))/(COUNTIFS(SWISSW!$I:$I,MATCHUP!$A79,SWISSW!$J:$J,MATCHUP!BO$1)-COUNTIFS(SWISSW!$I:$I,MATCHUP!$A79,SWISSW!$J:$J,MATCHUP!BO$1,SWISSW!$F:$F,"Draw")+COUNTIFS(SWISSW!$I:$I,MATCHUP!BO$1,SWISSW!$J:$J,MATCHUP!$A79)-COUNTIFS(SWISSW!$I:$I,MATCHUP!BO$1,SWISSW!$J:$J,MATCHUP!$A79,SWISSW!$F:$F,"Draw")),"-")</f>
        <v>-</v>
      </c>
      <c r="BP79" s="5" t="str">
        <f ca="1">IFERROR((COUNTIFS(SWISSW!$I:$I,MATCHUP!$A79,SWISSW!$J:$J,MATCHUP!BP$1,SWISSW!$F:$F,"Won")+COUNTIFS(SWISSW!$I:$I,MATCHUP!BP$1,SWISSW!$J:$J,MATCHUP!$A79,SWISSW!$F:$F,"Lost"))/(COUNTIFS(SWISSW!$I:$I,MATCHUP!$A79,SWISSW!$J:$J,MATCHUP!BP$1)-COUNTIFS(SWISSW!$I:$I,MATCHUP!$A79,SWISSW!$J:$J,MATCHUP!BP$1,SWISSW!$F:$F,"Draw")+COUNTIFS(SWISSW!$I:$I,MATCHUP!BP$1,SWISSW!$J:$J,MATCHUP!$A79)-COUNTIFS(SWISSW!$I:$I,MATCHUP!BP$1,SWISSW!$J:$J,MATCHUP!$A79,SWISSW!$F:$F,"Draw")),"-")</f>
        <v>-</v>
      </c>
      <c r="BQ79" s="5" t="str">
        <f ca="1">IFERROR((COUNTIFS(SWISSW!$I:$I,MATCHUP!$A79,SWISSW!$J:$J,MATCHUP!BQ$1,SWISSW!$F:$F,"Won")+COUNTIFS(SWISSW!$I:$I,MATCHUP!BQ$1,SWISSW!$J:$J,MATCHUP!$A79,SWISSW!$F:$F,"Lost"))/(COUNTIFS(SWISSW!$I:$I,MATCHUP!$A79,SWISSW!$J:$J,MATCHUP!BQ$1)-COUNTIFS(SWISSW!$I:$I,MATCHUP!$A79,SWISSW!$J:$J,MATCHUP!BQ$1,SWISSW!$F:$F,"Draw")+COUNTIFS(SWISSW!$I:$I,MATCHUP!BQ$1,SWISSW!$J:$J,MATCHUP!$A79)-COUNTIFS(SWISSW!$I:$I,MATCHUP!BQ$1,SWISSW!$J:$J,MATCHUP!$A79,SWISSW!$F:$F,"Draw")),"-")</f>
        <v>-</v>
      </c>
      <c r="BR79" s="5" t="str">
        <f ca="1">IFERROR((COUNTIFS(SWISSW!$I:$I,MATCHUP!$A79,SWISSW!$J:$J,MATCHUP!BR$1,SWISSW!$F:$F,"Won")+COUNTIFS(SWISSW!$I:$I,MATCHUP!BR$1,SWISSW!$J:$J,MATCHUP!$A79,SWISSW!$F:$F,"Lost"))/(COUNTIFS(SWISSW!$I:$I,MATCHUP!$A79,SWISSW!$J:$J,MATCHUP!BR$1)-COUNTIFS(SWISSW!$I:$I,MATCHUP!$A79,SWISSW!$J:$J,MATCHUP!BR$1,SWISSW!$F:$F,"Draw")+COUNTIFS(SWISSW!$I:$I,MATCHUP!BR$1,SWISSW!$J:$J,MATCHUP!$A79)-COUNTIFS(SWISSW!$I:$I,MATCHUP!BR$1,SWISSW!$J:$J,MATCHUP!$A79,SWISSW!$F:$F,"Draw")),"-")</f>
        <v>-</v>
      </c>
      <c r="BS79" s="5" t="str">
        <f ca="1">IFERROR((COUNTIFS(SWISSW!$I:$I,MATCHUP!$A79,SWISSW!$J:$J,MATCHUP!BS$1,SWISSW!$F:$F,"Won")+COUNTIFS(SWISSW!$I:$I,MATCHUP!BS$1,SWISSW!$J:$J,MATCHUP!$A79,SWISSW!$F:$F,"Lost"))/(COUNTIFS(SWISSW!$I:$I,MATCHUP!$A79,SWISSW!$J:$J,MATCHUP!BS$1)-COUNTIFS(SWISSW!$I:$I,MATCHUP!$A79,SWISSW!$J:$J,MATCHUP!BS$1,SWISSW!$F:$F,"Draw")+COUNTIFS(SWISSW!$I:$I,MATCHUP!BS$1,SWISSW!$J:$J,MATCHUP!$A79)-COUNTIFS(SWISSW!$I:$I,MATCHUP!BS$1,SWISSW!$J:$J,MATCHUP!$A79,SWISSW!$F:$F,"Draw")),"-")</f>
        <v>-</v>
      </c>
      <c r="BT79" s="5" t="str">
        <f ca="1">IFERROR((COUNTIFS(SWISSW!$I:$I,MATCHUP!$A79,SWISSW!$J:$J,MATCHUP!BT$1,SWISSW!$F:$F,"Won")+COUNTIFS(SWISSW!$I:$I,MATCHUP!BT$1,SWISSW!$J:$J,MATCHUP!$A79,SWISSW!$F:$F,"Lost"))/(COUNTIFS(SWISSW!$I:$I,MATCHUP!$A79,SWISSW!$J:$J,MATCHUP!BT$1)-COUNTIFS(SWISSW!$I:$I,MATCHUP!$A79,SWISSW!$J:$J,MATCHUP!BT$1,SWISSW!$F:$F,"Draw")+COUNTIFS(SWISSW!$I:$I,MATCHUP!BT$1,SWISSW!$J:$J,MATCHUP!$A79)-COUNTIFS(SWISSW!$I:$I,MATCHUP!BT$1,SWISSW!$J:$J,MATCHUP!$A79,SWISSW!$F:$F,"Draw")),"-")</f>
        <v>-</v>
      </c>
      <c r="BU79" s="5" t="str">
        <f ca="1">IFERROR((COUNTIFS(SWISSW!$I:$I,MATCHUP!$A79,SWISSW!$J:$J,MATCHUP!BU$1,SWISSW!$F:$F,"Won")+COUNTIFS(SWISSW!$I:$I,MATCHUP!BU$1,SWISSW!$J:$J,MATCHUP!$A79,SWISSW!$F:$F,"Lost"))/(COUNTIFS(SWISSW!$I:$I,MATCHUP!$A79,SWISSW!$J:$J,MATCHUP!BU$1)-COUNTIFS(SWISSW!$I:$I,MATCHUP!$A79,SWISSW!$J:$J,MATCHUP!BU$1,SWISSW!$F:$F,"Draw")+COUNTIFS(SWISSW!$I:$I,MATCHUP!BU$1,SWISSW!$J:$J,MATCHUP!$A79)-COUNTIFS(SWISSW!$I:$I,MATCHUP!BU$1,SWISSW!$J:$J,MATCHUP!$A79,SWISSW!$F:$F,"Draw")),"-")</f>
        <v>-</v>
      </c>
      <c r="BV79" s="5" t="str">
        <f ca="1">IFERROR((COUNTIFS(SWISSW!$I:$I,MATCHUP!$A79,SWISSW!$J:$J,MATCHUP!BV$1,SWISSW!$F:$F,"Won")+COUNTIFS(SWISSW!$I:$I,MATCHUP!BV$1,SWISSW!$J:$J,MATCHUP!$A79,SWISSW!$F:$F,"Lost"))/(COUNTIFS(SWISSW!$I:$I,MATCHUP!$A79,SWISSW!$J:$J,MATCHUP!BV$1)-COUNTIFS(SWISSW!$I:$I,MATCHUP!$A79,SWISSW!$J:$J,MATCHUP!BV$1,SWISSW!$F:$F,"Draw")+COUNTIFS(SWISSW!$I:$I,MATCHUP!BV$1,SWISSW!$J:$J,MATCHUP!$A79)-COUNTIFS(SWISSW!$I:$I,MATCHUP!BV$1,SWISSW!$J:$J,MATCHUP!$A79,SWISSW!$F:$F,"Draw")),"-")</f>
        <v>-</v>
      </c>
      <c r="BW79" s="5" t="str">
        <f ca="1">IFERROR((COUNTIFS(SWISSW!$I:$I,MATCHUP!$A79,SWISSW!$J:$J,MATCHUP!BW$1,SWISSW!$F:$F,"Won")+COUNTIFS(SWISSW!$I:$I,MATCHUP!BW$1,SWISSW!$J:$J,MATCHUP!$A79,SWISSW!$F:$F,"Lost"))/(COUNTIFS(SWISSW!$I:$I,MATCHUP!$A79,SWISSW!$J:$J,MATCHUP!BW$1)-COUNTIFS(SWISSW!$I:$I,MATCHUP!$A79,SWISSW!$J:$J,MATCHUP!BW$1,SWISSW!$F:$F,"Draw")+COUNTIFS(SWISSW!$I:$I,MATCHUP!BW$1,SWISSW!$J:$J,MATCHUP!$A79)-COUNTIFS(SWISSW!$I:$I,MATCHUP!BW$1,SWISSW!$J:$J,MATCHUP!$A79,SWISSW!$F:$F,"Draw")),"-")</f>
        <v>-</v>
      </c>
      <c r="BX79" s="5" t="str">
        <f ca="1">IFERROR((COUNTIFS(SWISSW!$I:$I,MATCHUP!$A79,SWISSW!$J:$J,MATCHUP!BX$1,SWISSW!$F:$F,"Won")+COUNTIFS(SWISSW!$I:$I,MATCHUP!BX$1,SWISSW!$J:$J,MATCHUP!$A79,SWISSW!$F:$F,"Lost"))/(COUNTIFS(SWISSW!$I:$I,MATCHUP!$A79,SWISSW!$J:$J,MATCHUP!BX$1)-COUNTIFS(SWISSW!$I:$I,MATCHUP!$A79,SWISSW!$J:$J,MATCHUP!BX$1,SWISSW!$F:$F,"Draw")+COUNTIFS(SWISSW!$I:$I,MATCHUP!BX$1,SWISSW!$J:$J,MATCHUP!$A79)-COUNTIFS(SWISSW!$I:$I,MATCHUP!BX$1,SWISSW!$J:$J,MATCHUP!$A79,SWISSW!$F:$F,"Draw")),"-")</f>
        <v>-</v>
      </c>
      <c r="BY79" s="5" t="str">
        <f ca="1">IFERROR((COUNTIFS(SWISSW!$I:$I,MATCHUP!$A79,SWISSW!$J:$J,MATCHUP!BY$1,SWISSW!$F:$F,"Won")+COUNTIFS(SWISSW!$I:$I,MATCHUP!BY$1,SWISSW!$J:$J,MATCHUP!$A79,SWISSW!$F:$F,"Lost"))/(COUNTIFS(SWISSW!$I:$I,MATCHUP!$A79,SWISSW!$J:$J,MATCHUP!BY$1)-COUNTIFS(SWISSW!$I:$I,MATCHUP!$A79,SWISSW!$J:$J,MATCHUP!BY$1,SWISSW!$F:$F,"Draw")+COUNTIFS(SWISSW!$I:$I,MATCHUP!BY$1,SWISSW!$J:$J,MATCHUP!$A79)-COUNTIFS(SWISSW!$I:$I,MATCHUP!BY$1,SWISSW!$J:$J,MATCHUP!$A79,SWISSW!$F:$F,"Draw")),"-")</f>
        <v>-</v>
      </c>
      <c r="BZ79" s="5" t="str">
        <f ca="1">IFERROR((COUNTIFS(SWISSW!$I:$I,MATCHUP!$A79,SWISSW!$J:$J,MATCHUP!BZ$1,SWISSW!$F:$F,"Won")+COUNTIFS(SWISSW!$I:$I,MATCHUP!BZ$1,SWISSW!$J:$J,MATCHUP!$A79,SWISSW!$F:$F,"Lost"))/(COUNTIFS(SWISSW!$I:$I,MATCHUP!$A79,SWISSW!$J:$J,MATCHUP!BZ$1)-COUNTIFS(SWISSW!$I:$I,MATCHUP!$A79,SWISSW!$J:$J,MATCHUP!BZ$1,SWISSW!$F:$F,"Draw")+COUNTIFS(SWISSW!$I:$I,MATCHUP!BZ$1,SWISSW!$J:$J,MATCHUP!$A79)-COUNTIFS(SWISSW!$I:$I,MATCHUP!BZ$1,SWISSW!$J:$J,MATCHUP!$A79,SWISSW!$F:$F,"Draw")),"-")</f>
        <v>-</v>
      </c>
      <c r="CA79" s="5" t="str">
        <f ca="1">IFERROR((COUNTIFS(SWISSW!$I:$I,MATCHUP!$A79,SWISSW!$J:$J,MATCHUP!CA$1,SWISSW!$F:$F,"Won")+COUNTIFS(SWISSW!$I:$I,MATCHUP!CA$1,SWISSW!$J:$J,MATCHUP!$A79,SWISSW!$F:$F,"Lost"))/(COUNTIFS(SWISSW!$I:$I,MATCHUP!$A79,SWISSW!$J:$J,MATCHUP!CA$1)-COUNTIFS(SWISSW!$I:$I,MATCHUP!$A79,SWISSW!$J:$J,MATCHUP!CA$1,SWISSW!$F:$F,"Draw")+COUNTIFS(SWISSW!$I:$I,MATCHUP!CA$1,SWISSW!$J:$J,MATCHUP!$A79)-COUNTIFS(SWISSW!$I:$I,MATCHUP!CA$1,SWISSW!$J:$J,MATCHUP!$A79,SWISSW!$F:$F,"Draw")),"-")</f>
        <v>-</v>
      </c>
      <c r="CB79" s="5" t="str">
        <f ca="1">IFERROR((COUNTIFS(SWISSW!$I:$I,MATCHUP!$A79,SWISSW!$J:$J,MATCHUP!CB$1,SWISSW!$F:$F,"Won")+COUNTIFS(SWISSW!$I:$I,MATCHUP!CB$1,SWISSW!$J:$J,MATCHUP!$A79,SWISSW!$F:$F,"Lost"))/(COUNTIFS(SWISSW!$I:$I,MATCHUP!$A79,SWISSW!$J:$J,MATCHUP!CB$1)-COUNTIFS(SWISSW!$I:$I,MATCHUP!$A79,SWISSW!$J:$J,MATCHUP!CB$1,SWISSW!$F:$F,"Draw")+COUNTIFS(SWISSW!$I:$I,MATCHUP!CB$1,SWISSW!$J:$J,MATCHUP!$A79)-COUNTIFS(SWISSW!$I:$I,MATCHUP!CB$1,SWISSW!$J:$J,MATCHUP!$A79,SWISSW!$F:$F,"Draw")),"-")</f>
        <v>-</v>
      </c>
      <c r="CC79" s="5" t="str">
        <f ca="1">IFERROR((COUNTIFS(SWISSW!$I:$I,MATCHUP!$A79,SWISSW!$J:$J,MATCHUP!CC$1,SWISSW!$F:$F,"Won")+COUNTIFS(SWISSW!$I:$I,MATCHUP!CC$1,SWISSW!$J:$J,MATCHUP!$A79,SWISSW!$F:$F,"Lost"))/(COUNTIFS(SWISSW!$I:$I,MATCHUP!$A79,SWISSW!$J:$J,MATCHUP!CC$1)-COUNTIFS(SWISSW!$I:$I,MATCHUP!$A79,SWISSW!$J:$J,MATCHUP!CC$1,SWISSW!$F:$F,"Draw")+COUNTIFS(SWISSW!$I:$I,MATCHUP!CC$1,SWISSW!$J:$J,MATCHUP!$A79)-COUNTIFS(SWISSW!$I:$I,MATCHUP!CC$1,SWISSW!$J:$J,MATCHUP!$A79,SWISSW!$F:$F,"Draw")),"-")</f>
        <v>-</v>
      </c>
      <c r="CD79" s="5" t="str">
        <f ca="1">IFERROR((COUNTIFS(SWISSW!$I:$I,MATCHUP!$A79,SWISSW!$J:$J,MATCHUP!CD$1,SWISSW!$F:$F,"Won")+COUNTIFS(SWISSW!$I:$I,MATCHUP!CD$1,SWISSW!$J:$J,MATCHUP!$A79,SWISSW!$F:$F,"Lost"))/(COUNTIFS(SWISSW!$I:$I,MATCHUP!$A79,SWISSW!$J:$J,MATCHUP!CD$1)-COUNTIFS(SWISSW!$I:$I,MATCHUP!$A79,SWISSW!$J:$J,MATCHUP!CD$1,SWISSW!$F:$F,"Draw")+COUNTIFS(SWISSW!$I:$I,MATCHUP!CD$1,SWISSW!$J:$J,MATCHUP!$A79)-COUNTIFS(SWISSW!$I:$I,MATCHUP!CD$1,SWISSW!$J:$J,MATCHUP!$A79,SWISSW!$F:$F,"Draw")),"-")</f>
        <v>-</v>
      </c>
      <c r="CE79" s="5" t="str">
        <f ca="1">IFERROR((COUNTIFS(SWISSW!$I:$I,MATCHUP!$A79,SWISSW!$J:$J,MATCHUP!CE$1,SWISSW!$F:$F,"Won")+COUNTIFS(SWISSW!$I:$I,MATCHUP!CE$1,SWISSW!$J:$J,MATCHUP!$A79,SWISSW!$F:$F,"Lost"))/(COUNTIFS(SWISSW!$I:$I,MATCHUP!$A79,SWISSW!$J:$J,MATCHUP!CE$1)-COUNTIFS(SWISSW!$I:$I,MATCHUP!$A79,SWISSW!$J:$J,MATCHUP!CE$1,SWISSW!$F:$F,"Draw")+COUNTIFS(SWISSW!$I:$I,MATCHUP!CE$1,SWISSW!$J:$J,MATCHUP!$A79)-COUNTIFS(SWISSW!$I:$I,MATCHUP!CE$1,SWISSW!$J:$J,MATCHUP!$A79,SWISSW!$F:$F,"Draw")),"-")</f>
        <v>-</v>
      </c>
      <c r="CF79" s="5" t="str">
        <f ca="1">IFERROR((COUNTIFS(SWISSW!$I:$I,MATCHUP!$A79,SWISSW!$J:$J,MATCHUP!CF$1,SWISSW!$F:$F,"Won")+COUNTIFS(SWISSW!$I:$I,MATCHUP!CF$1,SWISSW!$J:$J,MATCHUP!$A79,SWISSW!$F:$F,"Lost"))/(COUNTIFS(SWISSW!$I:$I,MATCHUP!$A79,SWISSW!$J:$J,MATCHUP!CF$1)-COUNTIFS(SWISSW!$I:$I,MATCHUP!$A79,SWISSW!$J:$J,MATCHUP!CF$1,SWISSW!$F:$F,"Draw")+COUNTIFS(SWISSW!$I:$I,MATCHUP!CF$1,SWISSW!$J:$J,MATCHUP!$A79)-COUNTIFS(SWISSW!$I:$I,MATCHUP!CF$1,SWISSW!$J:$J,MATCHUP!$A79,SWISSW!$F:$F,"Draw")),"-")</f>
        <v>-</v>
      </c>
      <c r="CG79" s="5" t="str">
        <f ca="1">IFERROR((COUNTIFS(SWISSW!$I:$I,MATCHUP!$A79,SWISSW!$J:$J,MATCHUP!CG$1,SWISSW!$F:$F,"Won")+COUNTIFS(SWISSW!$I:$I,MATCHUP!CG$1,SWISSW!$J:$J,MATCHUP!$A79,SWISSW!$F:$F,"Lost"))/(COUNTIFS(SWISSW!$I:$I,MATCHUP!$A79,SWISSW!$J:$J,MATCHUP!CG$1)-COUNTIFS(SWISSW!$I:$I,MATCHUP!$A79,SWISSW!$J:$J,MATCHUP!CG$1,SWISSW!$F:$F,"Draw")+COUNTIFS(SWISSW!$I:$I,MATCHUP!CG$1,SWISSW!$J:$J,MATCHUP!$A79)-COUNTIFS(SWISSW!$I:$I,MATCHUP!CG$1,SWISSW!$J:$J,MATCHUP!$A79,SWISSW!$F:$F,"Draw")),"-")</f>
        <v>-</v>
      </c>
      <c r="CH79" s="5" t="str">
        <f ca="1">IFERROR((COUNTIFS(SWISSW!$I:$I,MATCHUP!$A79,SWISSW!$J:$J,MATCHUP!CH$1,SWISSW!$F:$F,"Won")+COUNTIFS(SWISSW!$I:$I,MATCHUP!CH$1,SWISSW!$J:$J,MATCHUP!$A79,SWISSW!$F:$F,"Lost"))/(COUNTIFS(SWISSW!$I:$I,MATCHUP!$A79,SWISSW!$J:$J,MATCHUP!CH$1)-COUNTIFS(SWISSW!$I:$I,MATCHUP!$A79,SWISSW!$J:$J,MATCHUP!CH$1,SWISSW!$F:$F,"Draw")+COUNTIFS(SWISSW!$I:$I,MATCHUP!CH$1,SWISSW!$J:$J,MATCHUP!$A79)-COUNTIFS(SWISSW!$I:$I,MATCHUP!CH$1,SWISSW!$J:$J,MATCHUP!$A79,SWISSW!$F:$F,"Draw")),"-")</f>
        <v>-</v>
      </c>
      <c r="CI79" s="5" t="str">
        <f ca="1">IFERROR((COUNTIFS(SWISSW!$I:$I,MATCHUP!$A79,SWISSW!$J:$J,MATCHUP!CI$1,SWISSW!$F:$F,"Won")+COUNTIFS(SWISSW!$I:$I,MATCHUP!CI$1,SWISSW!$J:$J,MATCHUP!$A79,SWISSW!$F:$F,"Lost"))/(COUNTIFS(SWISSW!$I:$I,MATCHUP!$A79,SWISSW!$J:$J,MATCHUP!CI$1)-COUNTIFS(SWISSW!$I:$I,MATCHUP!$A79,SWISSW!$J:$J,MATCHUP!CI$1,SWISSW!$F:$F,"Draw")+COUNTIFS(SWISSW!$I:$I,MATCHUP!CI$1,SWISSW!$J:$J,MATCHUP!$A79)-COUNTIFS(SWISSW!$I:$I,MATCHUP!CI$1,SWISSW!$J:$J,MATCHUP!$A79,SWISSW!$F:$F,"Draw")),"-")</f>
        <v>-</v>
      </c>
      <c r="CJ79" s="5" t="str">
        <f ca="1">IFERROR((COUNTIFS(SWISSW!$I:$I,MATCHUP!$A79,SWISSW!$J:$J,MATCHUP!CJ$1,SWISSW!$F:$F,"Won")+COUNTIFS(SWISSW!$I:$I,MATCHUP!CJ$1,SWISSW!$J:$J,MATCHUP!$A79,SWISSW!$F:$F,"Lost"))/(COUNTIFS(SWISSW!$I:$I,MATCHUP!$A79,SWISSW!$J:$J,MATCHUP!CJ$1)-COUNTIFS(SWISSW!$I:$I,MATCHUP!$A79,SWISSW!$J:$J,MATCHUP!CJ$1,SWISSW!$F:$F,"Draw")+COUNTIFS(SWISSW!$I:$I,MATCHUP!CJ$1,SWISSW!$J:$J,MATCHUP!$A79)-COUNTIFS(SWISSW!$I:$I,MATCHUP!CJ$1,SWISSW!$J:$J,MATCHUP!$A79,SWISSW!$F:$F,"Draw")),"-")</f>
        <v>-</v>
      </c>
      <c r="CK79" s="5" t="str">
        <f ca="1">IFERROR((COUNTIFS(SWISSW!$I:$I,MATCHUP!$A79,SWISSW!$J:$J,MATCHUP!CK$1,SWISSW!$F:$F,"Won")+COUNTIFS(SWISSW!$I:$I,MATCHUP!CK$1,SWISSW!$J:$J,MATCHUP!$A79,SWISSW!$F:$F,"Lost"))/(COUNTIFS(SWISSW!$I:$I,MATCHUP!$A79,SWISSW!$J:$J,MATCHUP!CK$1)-COUNTIFS(SWISSW!$I:$I,MATCHUP!$A79,SWISSW!$J:$J,MATCHUP!CK$1,SWISSW!$F:$F,"Draw")+COUNTIFS(SWISSW!$I:$I,MATCHUP!CK$1,SWISSW!$J:$J,MATCHUP!$A79)-COUNTIFS(SWISSW!$I:$I,MATCHUP!CK$1,SWISSW!$J:$J,MATCHUP!$A79,SWISSW!$F:$F,"Draw")),"-")</f>
        <v>-</v>
      </c>
      <c r="CL79" s="5" t="str">
        <f ca="1">IFERROR((COUNTIFS(SWISSW!$I:$I,MATCHUP!$A79,SWISSW!$J:$J,MATCHUP!CL$1,SWISSW!$F:$F,"Won")+COUNTIFS(SWISSW!$I:$I,MATCHUP!CL$1,SWISSW!$J:$J,MATCHUP!$A79,SWISSW!$F:$F,"Lost"))/(COUNTIFS(SWISSW!$I:$I,MATCHUP!$A79,SWISSW!$J:$J,MATCHUP!CL$1)-COUNTIFS(SWISSW!$I:$I,MATCHUP!$A79,SWISSW!$J:$J,MATCHUP!CL$1,SWISSW!$F:$F,"Draw")+COUNTIFS(SWISSW!$I:$I,MATCHUP!CL$1,SWISSW!$J:$J,MATCHUP!$A79)-COUNTIFS(SWISSW!$I:$I,MATCHUP!CL$1,SWISSW!$J:$J,MATCHUP!$A79,SWISSW!$F:$F,"Draw")),"-")</f>
        <v>-</v>
      </c>
      <c r="CM79" s="5" t="str">
        <f ca="1">IFERROR((COUNTIFS(SWISSW!$I:$I,MATCHUP!$A79,SWISSW!$J:$J,MATCHUP!CM$1,SWISSW!$F:$F,"Won")+COUNTIFS(SWISSW!$I:$I,MATCHUP!CM$1,SWISSW!$J:$J,MATCHUP!$A79,SWISSW!$F:$F,"Lost"))/(COUNTIFS(SWISSW!$I:$I,MATCHUP!$A79,SWISSW!$J:$J,MATCHUP!CM$1)-COUNTIFS(SWISSW!$I:$I,MATCHUP!$A79,SWISSW!$J:$J,MATCHUP!CM$1,SWISSW!$F:$F,"Draw")+COUNTIFS(SWISSW!$I:$I,MATCHUP!CM$1,SWISSW!$J:$J,MATCHUP!$A79)-COUNTIFS(SWISSW!$I:$I,MATCHUP!CM$1,SWISSW!$J:$J,MATCHUP!$A79,SWISSW!$F:$F,"Draw")),"-")</f>
        <v>-</v>
      </c>
      <c r="CN79" s="5" t="str">
        <f ca="1">IFERROR((COUNTIFS(SWISSW!$I:$I,MATCHUP!$A79,SWISSW!$J:$J,MATCHUP!CN$1,SWISSW!$F:$F,"Won")+COUNTIFS(SWISSW!$I:$I,MATCHUP!CN$1,SWISSW!$J:$J,MATCHUP!$A79,SWISSW!$F:$F,"Lost"))/(COUNTIFS(SWISSW!$I:$I,MATCHUP!$A79,SWISSW!$J:$J,MATCHUP!CN$1)-COUNTIFS(SWISSW!$I:$I,MATCHUP!$A79,SWISSW!$J:$J,MATCHUP!CN$1,SWISSW!$F:$F,"Draw")+COUNTIFS(SWISSW!$I:$I,MATCHUP!CN$1,SWISSW!$J:$J,MATCHUP!$A79)-COUNTIFS(SWISSW!$I:$I,MATCHUP!CN$1,SWISSW!$J:$J,MATCHUP!$A79,SWISSW!$F:$F,"Draw")),"-")</f>
        <v>-</v>
      </c>
      <c r="CO79" s="5" t="str">
        <f ca="1">IFERROR((COUNTIFS(SWISSW!$I:$I,MATCHUP!$A79,SWISSW!$J:$J,MATCHUP!CO$1,SWISSW!$F:$F,"Won")+COUNTIFS(SWISSW!$I:$I,MATCHUP!CO$1,SWISSW!$J:$J,MATCHUP!$A79,SWISSW!$F:$F,"Lost"))/(COUNTIFS(SWISSW!$I:$I,MATCHUP!$A79,SWISSW!$J:$J,MATCHUP!CO$1)-COUNTIFS(SWISSW!$I:$I,MATCHUP!$A79,SWISSW!$J:$J,MATCHUP!CO$1,SWISSW!$F:$F,"Draw")+COUNTIFS(SWISSW!$I:$I,MATCHUP!CO$1,SWISSW!$J:$J,MATCHUP!$A79)-COUNTIFS(SWISSW!$I:$I,MATCHUP!CO$1,SWISSW!$J:$J,MATCHUP!$A79,SWISSW!$F:$F,"Draw")),"-")</f>
        <v>-</v>
      </c>
      <c r="CP79" s="5" t="str">
        <f ca="1">IFERROR((COUNTIFS(SWISSW!$I:$I,MATCHUP!$A79,SWISSW!$J:$J,MATCHUP!CP$1,SWISSW!$F:$F,"Won")+COUNTIFS(SWISSW!$I:$I,MATCHUP!CP$1,SWISSW!$J:$J,MATCHUP!$A79,SWISSW!$F:$F,"Lost"))/(COUNTIFS(SWISSW!$I:$I,MATCHUP!$A79,SWISSW!$J:$J,MATCHUP!CP$1)-COUNTIFS(SWISSW!$I:$I,MATCHUP!$A79,SWISSW!$J:$J,MATCHUP!CP$1,SWISSW!$F:$F,"Draw")+COUNTIFS(SWISSW!$I:$I,MATCHUP!CP$1,SWISSW!$J:$J,MATCHUP!$A79)-COUNTIFS(SWISSW!$I:$I,MATCHUP!CP$1,SWISSW!$J:$J,MATCHUP!$A79,SWISSW!$F:$F,"Draw")),"-")</f>
        <v>-</v>
      </c>
      <c r="CQ79" s="5" t="str">
        <f ca="1">IFERROR((COUNTIFS(SWISSW!$I:$I,MATCHUP!$A79,SWISSW!$J:$J,MATCHUP!CQ$1,SWISSW!$F:$F,"Won")+COUNTIFS(SWISSW!$I:$I,MATCHUP!CQ$1,SWISSW!$J:$J,MATCHUP!$A79,SWISSW!$F:$F,"Lost"))/(COUNTIFS(SWISSW!$I:$I,MATCHUP!$A79,SWISSW!$J:$J,MATCHUP!CQ$1)-COUNTIFS(SWISSW!$I:$I,MATCHUP!$A79,SWISSW!$J:$J,MATCHUP!CQ$1,SWISSW!$F:$F,"Draw")+COUNTIFS(SWISSW!$I:$I,MATCHUP!CQ$1,SWISSW!$J:$J,MATCHUP!$A79)-COUNTIFS(SWISSW!$I:$I,MATCHUP!CQ$1,SWISSW!$J:$J,MATCHUP!$A79,SWISSW!$F:$F,"Draw")),"-")</f>
        <v>-</v>
      </c>
      <c r="CR79" s="5" t="str">
        <f ca="1">IFERROR((COUNTIFS(SWISSW!$I:$I,MATCHUP!$A79,SWISSW!$J:$J,MATCHUP!CR$1,SWISSW!$F:$F,"Won")+COUNTIFS(SWISSW!$I:$I,MATCHUP!CR$1,SWISSW!$J:$J,MATCHUP!$A79,SWISSW!$F:$F,"Lost"))/(COUNTIFS(SWISSW!$I:$I,MATCHUP!$A79,SWISSW!$J:$J,MATCHUP!CR$1)-COUNTIFS(SWISSW!$I:$I,MATCHUP!$A79,SWISSW!$J:$J,MATCHUP!CR$1,SWISSW!$F:$F,"Draw")+COUNTIFS(SWISSW!$I:$I,MATCHUP!CR$1,SWISSW!$J:$J,MATCHUP!$A79)-COUNTIFS(SWISSW!$I:$I,MATCHUP!CR$1,SWISSW!$J:$J,MATCHUP!$A79,SWISSW!$F:$F,"Draw")),"-")</f>
        <v>-</v>
      </c>
      <c r="CS79" s="5" t="str">
        <f ca="1">IFERROR((COUNTIFS(SWISSW!$I:$I,MATCHUP!$A79,SWISSW!$J:$J,MATCHUP!CS$1,SWISSW!$F:$F,"Won")+COUNTIFS(SWISSW!$I:$I,MATCHUP!CS$1,SWISSW!$J:$J,MATCHUP!$A79,SWISSW!$F:$F,"Lost"))/(COUNTIFS(SWISSW!$I:$I,MATCHUP!$A79,SWISSW!$J:$J,MATCHUP!CS$1)-COUNTIFS(SWISSW!$I:$I,MATCHUP!$A79,SWISSW!$J:$J,MATCHUP!CS$1,SWISSW!$F:$F,"Draw")+COUNTIFS(SWISSW!$I:$I,MATCHUP!CS$1,SWISSW!$J:$J,MATCHUP!$A79)-COUNTIFS(SWISSW!$I:$I,MATCHUP!CS$1,SWISSW!$J:$J,MATCHUP!$A79,SWISSW!$F:$F,"Draw")),"-")</f>
        <v>-</v>
      </c>
      <c r="CT79" s="5" t="str">
        <f ca="1">IFERROR((COUNTIFS(SWISSW!$I:$I,MATCHUP!$A79,SWISSW!$J:$J,MATCHUP!CT$1,SWISSW!$F:$F,"Won")+COUNTIFS(SWISSW!$I:$I,MATCHUP!CT$1,SWISSW!$J:$J,MATCHUP!$A79,SWISSW!$F:$F,"Lost"))/(COUNTIFS(SWISSW!$I:$I,MATCHUP!$A79,SWISSW!$J:$J,MATCHUP!CT$1)-COUNTIFS(SWISSW!$I:$I,MATCHUP!$A79,SWISSW!$J:$J,MATCHUP!CT$1,SWISSW!$F:$F,"Draw")+COUNTIFS(SWISSW!$I:$I,MATCHUP!CT$1,SWISSW!$J:$J,MATCHUP!$A79)-COUNTIFS(SWISSW!$I:$I,MATCHUP!CT$1,SWISSW!$J:$J,MATCHUP!$A79,SWISSW!$F:$F,"Draw")),"-")</f>
        <v>-</v>
      </c>
      <c r="CU79" s="5" t="str">
        <f ca="1">IFERROR((COUNTIFS(SWISSW!$I:$I,MATCHUP!$A79,SWISSW!$J:$J,MATCHUP!CU$1,SWISSW!$F:$F,"Won")+COUNTIFS(SWISSW!$I:$I,MATCHUP!CU$1,SWISSW!$J:$J,MATCHUP!$A79,SWISSW!$F:$F,"Lost"))/(COUNTIFS(SWISSW!$I:$I,MATCHUP!$A79,SWISSW!$J:$J,MATCHUP!CU$1)-COUNTIFS(SWISSW!$I:$I,MATCHUP!$A79,SWISSW!$J:$J,MATCHUP!CU$1,SWISSW!$F:$F,"Draw")+COUNTIFS(SWISSW!$I:$I,MATCHUP!CU$1,SWISSW!$J:$J,MATCHUP!$A79)-COUNTIFS(SWISSW!$I:$I,MATCHUP!CU$1,SWISSW!$J:$J,MATCHUP!$A79,SWISSW!$F:$F,"Draw")),"-")</f>
        <v>-</v>
      </c>
      <c r="CV79" s="5" t="str">
        <f ca="1">IFERROR((COUNTIFS(SWISSW!$I:$I,MATCHUP!$A79,SWISSW!$J:$J,MATCHUP!CV$1,SWISSW!$F:$F,"Won")+COUNTIFS(SWISSW!$I:$I,MATCHUP!CV$1,SWISSW!$J:$J,MATCHUP!$A79,SWISSW!$F:$F,"Lost"))/(COUNTIFS(SWISSW!$I:$I,MATCHUP!$A79,SWISSW!$J:$J,MATCHUP!CV$1)-COUNTIFS(SWISSW!$I:$I,MATCHUP!$A79,SWISSW!$J:$J,MATCHUP!CV$1,SWISSW!$F:$F,"Draw")+COUNTIFS(SWISSW!$I:$I,MATCHUP!CV$1,SWISSW!$J:$J,MATCHUP!$A79)-COUNTIFS(SWISSW!$I:$I,MATCHUP!CV$1,SWISSW!$J:$J,MATCHUP!$A79,SWISSW!$F:$F,"Draw")),"-")</f>
        <v>-</v>
      </c>
    </row>
    <row r="80" spans="1:100" ht="55" customHeight="1" x14ac:dyDescent="0.3">
      <c r="A80" s="3" cm="1">
        <f t="array" aca="1" ref="A80" ca="1">INDIRECT(ADDRESS(ROW(),1,,1,"METABREAK"))</f>
        <v>0</v>
      </c>
      <c r="B80" s="5" t="str">
        <f ca="1">IFERROR((COUNTIFS(SWISSW!$I:$I,MATCHUP!$A80,SWISSW!$J:$J,MATCHUP!B$1,SWISSW!$F:$F,"Won")+COUNTIFS(SWISSW!$I:$I,MATCHUP!B$1,SWISSW!$J:$J,MATCHUP!$A80,SWISSW!$F:$F,"Lost"))/(COUNTIFS(SWISSW!$I:$I,MATCHUP!$A80,SWISSW!$J:$J,MATCHUP!B$1)-COUNTIFS(SWISSW!$I:$I,MATCHUP!$A80,SWISSW!$J:$J,MATCHUP!B$1,SWISSW!$F:$F,"Draw")+COUNTIFS(SWISSW!$I:$I,MATCHUP!B$1,SWISSW!$J:$J,MATCHUP!$A80)-COUNTIFS(SWISSW!$I:$I,MATCHUP!B$1,SWISSW!$J:$J,MATCHUP!$A80,SWISSW!$F:$F,"Draw")),"-")</f>
        <v>-</v>
      </c>
      <c r="C80" s="5" t="str">
        <f ca="1">IFERROR((COUNTIFS(SWISSW!$I:$I,MATCHUP!$A80,SWISSW!$J:$J,MATCHUP!C$1,SWISSW!$F:$F,"Won")+COUNTIFS(SWISSW!$I:$I,MATCHUP!C$1,SWISSW!$J:$J,MATCHUP!$A80,SWISSW!$F:$F,"Lost"))/(COUNTIFS(SWISSW!$I:$I,MATCHUP!$A80,SWISSW!$J:$J,MATCHUP!C$1)-COUNTIFS(SWISSW!$I:$I,MATCHUP!$A80,SWISSW!$J:$J,MATCHUP!C$1,SWISSW!$F:$F,"Draw")+COUNTIFS(SWISSW!$I:$I,MATCHUP!C$1,SWISSW!$J:$J,MATCHUP!$A80)-COUNTIFS(SWISSW!$I:$I,MATCHUP!C$1,SWISSW!$J:$J,MATCHUP!$A80,SWISSW!$F:$F,"Draw")),"-")</f>
        <v>-</v>
      </c>
      <c r="D80" s="5" t="str">
        <f ca="1">IFERROR((COUNTIFS(SWISSW!$I:$I,MATCHUP!$A80,SWISSW!$J:$J,MATCHUP!D$1,SWISSW!$F:$F,"Won")+COUNTIFS(SWISSW!$I:$I,MATCHUP!D$1,SWISSW!$J:$J,MATCHUP!$A80,SWISSW!$F:$F,"Lost"))/(COUNTIFS(SWISSW!$I:$I,MATCHUP!$A80,SWISSW!$J:$J,MATCHUP!D$1)-COUNTIFS(SWISSW!$I:$I,MATCHUP!$A80,SWISSW!$J:$J,MATCHUP!D$1,SWISSW!$F:$F,"Draw")+COUNTIFS(SWISSW!$I:$I,MATCHUP!D$1,SWISSW!$J:$J,MATCHUP!$A80)-COUNTIFS(SWISSW!$I:$I,MATCHUP!D$1,SWISSW!$J:$J,MATCHUP!$A80,SWISSW!$F:$F,"Draw")),"-")</f>
        <v>-</v>
      </c>
      <c r="E80" s="5" t="str">
        <f ca="1">IFERROR((COUNTIFS(SWISSW!$I:$I,MATCHUP!$A80,SWISSW!$J:$J,MATCHUP!E$1,SWISSW!$F:$F,"Won")+COUNTIFS(SWISSW!$I:$I,MATCHUP!E$1,SWISSW!$J:$J,MATCHUP!$A80,SWISSW!$F:$F,"Lost"))/(COUNTIFS(SWISSW!$I:$I,MATCHUP!$A80,SWISSW!$J:$J,MATCHUP!E$1)-COUNTIFS(SWISSW!$I:$I,MATCHUP!$A80,SWISSW!$J:$J,MATCHUP!E$1,SWISSW!$F:$F,"Draw")+COUNTIFS(SWISSW!$I:$I,MATCHUP!E$1,SWISSW!$J:$J,MATCHUP!$A80)-COUNTIFS(SWISSW!$I:$I,MATCHUP!E$1,SWISSW!$J:$J,MATCHUP!$A80,SWISSW!$F:$F,"Draw")),"-")</f>
        <v>-</v>
      </c>
      <c r="F80" s="5" t="str">
        <f ca="1">IFERROR((COUNTIFS(SWISSW!$I:$I,MATCHUP!$A80,SWISSW!$J:$J,MATCHUP!F$1,SWISSW!$F:$F,"Won")+COUNTIFS(SWISSW!$I:$I,MATCHUP!F$1,SWISSW!$J:$J,MATCHUP!$A80,SWISSW!$F:$F,"Lost"))/(COUNTIFS(SWISSW!$I:$I,MATCHUP!$A80,SWISSW!$J:$J,MATCHUP!F$1)-COUNTIFS(SWISSW!$I:$I,MATCHUP!$A80,SWISSW!$J:$J,MATCHUP!F$1,SWISSW!$F:$F,"Draw")+COUNTIFS(SWISSW!$I:$I,MATCHUP!F$1,SWISSW!$J:$J,MATCHUP!$A80)-COUNTIFS(SWISSW!$I:$I,MATCHUP!F$1,SWISSW!$J:$J,MATCHUP!$A80,SWISSW!$F:$F,"Draw")),"-")</f>
        <v>-</v>
      </c>
      <c r="G80" s="5" t="str">
        <f ca="1">IFERROR((COUNTIFS(SWISSW!$I:$I,MATCHUP!$A80,SWISSW!$J:$J,MATCHUP!G$1,SWISSW!$F:$F,"Won")+COUNTIFS(SWISSW!$I:$I,MATCHUP!G$1,SWISSW!$J:$J,MATCHUP!$A80,SWISSW!$F:$F,"Lost"))/(COUNTIFS(SWISSW!$I:$I,MATCHUP!$A80,SWISSW!$J:$J,MATCHUP!G$1)-COUNTIFS(SWISSW!$I:$I,MATCHUP!$A80,SWISSW!$J:$J,MATCHUP!G$1,SWISSW!$F:$F,"Draw")+COUNTIFS(SWISSW!$I:$I,MATCHUP!G$1,SWISSW!$J:$J,MATCHUP!$A80)-COUNTIFS(SWISSW!$I:$I,MATCHUP!G$1,SWISSW!$J:$J,MATCHUP!$A80,SWISSW!$F:$F,"Draw")),"-")</f>
        <v>-</v>
      </c>
      <c r="H80" s="5" t="str">
        <f ca="1">IFERROR((COUNTIFS(SWISSW!$I:$I,MATCHUP!$A80,SWISSW!$J:$J,MATCHUP!H$1,SWISSW!$F:$F,"Won")+COUNTIFS(SWISSW!$I:$I,MATCHUP!H$1,SWISSW!$J:$J,MATCHUP!$A80,SWISSW!$F:$F,"Lost"))/(COUNTIFS(SWISSW!$I:$I,MATCHUP!$A80,SWISSW!$J:$J,MATCHUP!H$1)-COUNTIFS(SWISSW!$I:$I,MATCHUP!$A80,SWISSW!$J:$J,MATCHUP!H$1,SWISSW!$F:$F,"Draw")+COUNTIFS(SWISSW!$I:$I,MATCHUP!H$1,SWISSW!$J:$J,MATCHUP!$A80)-COUNTIFS(SWISSW!$I:$I,MATCHUP!H$1,SWISSW!$J:$J,MATCHUP!$A80,SWISSW!$F:$F,"Draw")),"-")</f>
        <v>-</v>
      </c>
      <c r="I80" s="5" t="str">
        <f ca="1">IFERROR((COUNTIFS(SWISSW!$I:$I,MATCHUP!$A80,SWISSW!$J:$J,MATCHUP!I$1,SWISSW!$F:$F,"Won")+COUNTIFS(SWISSW!$I:$I,MATCHUP!I$1,SWISSW!$J:$J,MATCHUP!$A80,SWISSW!$F:$F,"Lost"))/(COUNTIFS(SWISSW!$I:$I,MATCHUP!$A80,SWISSW!$J:$J,MATCHUP!I$1)-COUNTIFS(SWISSW!$I:$I,MATCHUP!$A80,SWISSW!$J:$J,MATCHUP!I$1,SWISSW!$F:$F,"Draw")+COUNTIFS(SWISSW!$I:$I,MATCHUP!I$1,SWISSW!$J:$J,MATCHUP!$A80)-COUNTIFS(SWISSW!$I:$I,MATCHUP!I$1,SWISSW!$J:$J,MATCHUP!$A80,SWISSW!$F:$F,"Draw")),"-")</f>
        <v>-</v>
      </c>
      <c r="J80" s="5" t="str">
        <f ca="1">IFERROR((COUNTIFS(SWISSW!$I:$I,MATCHUP!$A80,SWISSW!$J:$J,MATCHUP!J$1,SWISSW!$F:$F,"Won")+COUNTIFS(SWISSW!$I:$I,MATCHUP!J$1,SWISSW!$J:$J,MATCHUP!$A80,SWISSW!$F:$F,"Lost"))/(COUNTIFS(SWISSW!$I:$I,MATCHUP!$A80,SWISSW!$J:$J,MATCHUP!J$1)-COUNTIFS(SWISSW!$I:$I,MATCHUP!$A80,SWISSW!$J:$J,MATCHUP!J$1,SWISSW!$F:$F,"Draw")+COUNTIFS(SWISSW!$I:$I,MATCHUP!J$1,SWISSW!$J:$J,MATCHUP!$A80)-COUNTIFS(SWISSW!$I:$I,MATCHUP!J$1,SWISSW!$J:$J,MATCHUP!$A80,SWISSW!$F:$F,"Draw")),"-")</f>
        <v>-</v>
      </c>
      <c r="K80" s="5" t="str">
        <f ca="1">IFERROR((COUNTIFS(SWISSW!$I:$I,MATCHUP!$A80,SWISSW!$J:$J,MATCHUP!K$1,SWISSW!$F:$F,"Won")+COUNTIFS(SWISSW!$I:$I,MATCHUP!K$1,SWISSW!$J:$J,MATCHUP!$A80,SWISSW!$F:$F,"Lost"))/(COUNTIFS(SWISSW!$I:$I,MATCHUP!$A80,SWISSW!$J:$J,MATCHUP!K$1)-COUNTIFS(SWISSW!$I:$I,MATCHUP!$A80,SWISSW!$J:$J,MATCHUP!K$1,SWISSW!$F:$F,"Draw")+COUNTIFS(SWISSW!$I:$I,MATCHUP!K$1,SWISSW!$J:$J,MATCHUP!$A80)-COUNTIFS(SWISSW!$I:$I,MATCHUP!K$1,SWISSW!$J:$J,MATCHUP!$A80,SWISSW!$F:$F,"Draw")),"-")</f>
        <v>-</v>
      </c>
      <c r="L80" s="5" t="str">
        <f ca="1">IFERROR((COUNTIFS(SWISSW!$I:$I,MATCHUP!$A80,SWISSW!$J:$J,MATCHUP!L$1,SWISSW!$F:$F,"Won")+COUNTIFS(SWISSW!$I:$I,MATCHUP!L$1,SWISSW!$J:$J,MATCHUP!$A80,SWISSW!$F:$F,"Lost"))/(COUNTIFS(SWISSW!$I:$I,MATCHUP!$A80,SWISSW!$J:$J,MATCHUP!L$1)-COUNTIFS(SWISSW!$I:$I,MATCHUP!$A80,SWISSW!$J:$J,MATCHUP!L$1,SWISSW!$F:$F,"Draw")+COUNTIFS(SWISSW!$I:$I,MATCHUP!L$1,SWISSW!$J:$J,MATCHUP!$A80)-COUNTIFS(SWISSW!$I:$I,MATCHUP!L$1,SWISSW!$J:$J,MATCHUP!$A80,SWISSW!$F:$F,"Draw")),"-")</f>
        <v>-</v>
      </c>
      <c r="M80" s="5" t="str">
        <f ca="1">IFERROR((COUNTIFS(SWISSW!$I:$I,MATCHUP!$A80,SWISSW!$J:$J,MATCHUP!M$1,SWISSW!$F:$F,"Won")+COUNTIFS(SWISSW!$I:$I,MATCHUP!M$1,SWISSW!$J:$J,MATCHUP!$A80,SWISSW!$F:$F,"Lost"))/(COUNTIFS(SWISSW!$I:$I,MATCHUP!$A80,SWISSW!$J:$J,MATCHUP!M$1)-COUNTIFS(SWISSW!$I:$I,MATCHUP!$A80,SWISSW!$J:$J,MATCHUP!M$1,SWISSW!$F:$F,"Draw")+COUNTIFS(SWISSW!$I:$I,MATCHUP!M$1,SWISSW!$J:$J,MATCHUP!$A80)-COUNTIFS(SWISSW!$I:$I,MATCHUP!M$1,SWISSW!$J:$J,MATCHUP!$A80,SWISSW!$F:$F,"Draw")),"-")</f>
        <v>-</v>
      </c>
      <c r="N80" s="5" t="str">
        <f ca="1">IFERROR((COUNTIFS(SWISSW!$I:$I,MATCHUP!$A80,SWISSW!$J:$J,MATCHUP!N$1,SWISSW!$F:$F,"Won")+COUNTIFS(SWISSW!$I:$I,MATCHUP!N$1,SWISSW!$J:$J,MATCHUP!$A80,SWISSW!$F:$F,"Lost"))/(COUNTIFS(SWISSW!$I:$I,MATCHUP!$A80,SWISSW!$J:$J,MATCHUP!N$1)-COUNTIFS(SWISSW!$I:$I,MATCHUP!$A80,SWISSW!$J:$J,MATCHUP!N$1,SWISSW!$F:$F,"Draw")+COUNTIFS(SWISSW!$I:$I,MATCHUP!N$1,SWISSW!$J:$J,MATCHUP!$A80)-COUNTIFS(SWISSW!$I:$I,MATCHUP!N$1,SWISSW!$J:$J,MATCHUP!$A80,SWISSW!$F:$F,"Draw")),"-")</f>
        <v>-</v>
      </c>
      <c r="O80" s="5" t="str">
        <f ca="1">IFERROR((COUNTIFS(SWISSW!$I:$I,MATCHUP!$A80,SWISSW!$J:$J,MATCHUP!O$1,SWISSW!$F:$F,"Won")+COUNTIFS(SWISSW!$I:$I,MATCHUP!O$1,SWISSW!$J:$J,MATCHUP!$A80,SWISSW!$F:$F,"Lost"))/(COUNTIFS(SWISSW!$I:$I,MATCHUP!$A80,SWISSW!$J:$J,MATCHUP!O$1)-COUNTIFS(SWISSW!$I:$I,MATCHUP!$A80,SWISSW!$J:$J,MATCHUP!O$1,SWISSW!$F:$F,"Draw")+COUNTIFS(SWISSW!$I:$I,MATCHUP!O$1,SWISSW!$J:$J,MATCHUP!$A80)-COUNTIFS(SWISSW!$I:$I,MATCHUP!O$1,SWISSW!$J:$J,MATCHUP!$A80,SWISSW!$F:$F,"Draw")),"-")</f>
        <v>-</v>
      </c>
      <c r="P80" s="5" t="str">
        <f ca="1">IFERROR((COUNTIFS(SWISSW!$I:$I,MATCHUP!$A80,SWISSW!$J:$J,MATCHUP!P$1,SWISSW!$F:$F,"Won")+COUNTIFS(SWISSW!$I:$I,MATCHUP!P$1,SWISSW!$J:$J,MATCHUP!$A80,SWISSW!$F:$F,"Lost"))/(COUNTIFS(SWISSW!$I:$I,MATCHUP!$A80,SWISSW!$J:$J,MATCHUP!P$1)-COUNTIFS(SWISSW!$I:$I,MATCHUP!$A80,SWISSW!$J:$J,MATCHUP!P$1,SWISSW!$F:$F,"Draw")+COUNTIFS(SWISSW!$I:$I,MATCHUP!P$1,SWISSW!$J:$J,MATCHUP!$A80)-COUNTIFS(SWISSW!$I:$I,MATCHUP!P$1,SWISSW!$J:$J,MATCHUP!$A80,SWISSW!$F:$F,"Draw")),"-")</f>
        <v>-</v>
      </c>
      <c r="Q80" s="5" t="str">
        <f ca="1">IFERROR((COUNTIFS(SWISSW!$I:$I,MATCHUP!$A80,SWISSW!$J:$J,MATCHUP!Q$1,SWISSW!$F:$F,"Won")+COUNTIFS(SWISSW!$I:$I,MATCHUP!Q$1,SWISSW!$J:$J,MATCHUP!$A80,SWISSW!$F:$F,"Lost"))/(COUNTIFS(SWISSW!$I:$I,MATCHUP!$A80,SWISSW!$J:$J,MATCHUP!Q$1)-COUNTIFS(SWISSW!$I:$I,MATCHUP!$A80,SWISSW!$J:$J,MATCHUP!Q$1,SWISSW!$F:$F,"Draw")+COUNTIFS(SWISSW!$I:$I,MATCHUP!Q$1,SWISSW!$J:$J,MATCHUP!$A80)-COUNTIFS(SWISSW!$I:$I,MATCHUP!Q$1,SWISSW!$J:$J,MATCHUP!$A80,SWISSW!$F:$F,"Draw")),"-")</f>
        <v>-</v>
      </c>
      <c r="R80" s="5" t="str">
        <f ca="1">IFERROR((COUNTIFS(SWISSW!$I:$I,MATCHUP!$A80,SWISSW!$J:$J,MATCHUP!R$1,SWISSW!$F:$F,"Won")+COUNTIFS(SWISSW!$I:$I,MATCHUP!R$1,SWISSW!$J:$J,MATCHUP!$A80,SWISSW!$F:$F,"Lost"))/(COUNTIFS(SWISSW!$I:$I,MATCHUP!$A80,SWISSW!$J:$J,MATCHUP!R$1)-COUNTIFS(SWISSW!$I:$I,MATCHUP!$A80,SWISSW!$J:$J,MATCHUP!R$1,SWISSW!$F:$F,"Draw")+COUNTIFS(SWISSW!$I:$I,MATCHUP!R$1,SWISSW!$J:$J,MATCHUP!$A80)-COUNTIFS(SWISSW!$I:$I,MATCHUP!R$1,SWISSW!$J:$J,MATCHUP!$A80,SWISSW!$F:$F,"Draw")),"-")</f>
        <v>-</v>
      </c>
      <c r="S80" s="5" t="str">
        <f ca="1">IFERROR((COUNTIFS(SWISSW!$I:$I,MATCHUP!$A80,SWISSW!$J:$J,MATCHUP!S$1,SWISSW!$F:$F,"Won")+COUNTIFS(SWISSW!$I:$I,MATCHUP!S$1,SWISSW!$J:$J,MATCHUP!$A80,SWISSW!$F:$F,"Lost"))/(COUNTIFS(SWISSW!$I:$I,MATCHUP!$A80,SWISSW!$J:$J,MATCHUP!S$1)-COUNTIFS(SWISSW!$I:$I,MATCHUP!$A80,SWISSW!$J:$J,MATCHUP!S$1,SWISSW!$F:$F,"Draw")+COUNTIFS(SWISSW!$I:$I,MATCHUP!S$1,SWISSW!$J:$J,MATCHUP!$A80)-COUNTIFS(SWISSW!$I:$I,MATCHUP!S$1,SWISSW!$J:$J,MATCHUP!$A80,SWISSW!$F:$F,"Draw")),"-")</f>
        <v>-</v>
      </c>
      <c r="T80" s="5" t="str">
        <f ca="1">IFERROR((COUNTIFS(SWISSW!$I:$I,MATCHUP!$A80,SWISSW!$J:$J,MATCHUP!T$1,SWISSW!$F:$F,"Won")+COUNTIFS(SWISSW!$I:$I,MATCHUP!T$1,SWISSW!$J:$J,MATCHUP!$A80,SWISSW!$F:$F,"Lost"))/(COUNTIFS(SWISSW!$I:$I,MATCHUP!$A80,SWISSW!$J:$J,MATCHUP!T$1)-COUNTIFS(SWISSW!$I:$I,MATCHUP!$A80,SWISSW!$J:$J,MATCHUP!T$1,SWISSW!$F:$F,"Draw")+COUNTIFS(SWISSW!$I:$I,MATCHUP!T$1,SWISSW!$J:$J,MATCHUP!$A80)-COUNTIFS(SWISSW!$I:$I,MATCHUP!T$1,SWISSW!$J:$J,MATCHUP!$A80,SWISSW!$F:$F,"Draw")),"-")</f>
        <v>-</v>
      </c>
      <c r="U80" s="5" t="str">
        <f ca="1">IFERROR((COUNTIFS(SWISSW!$I:$I,MATCHUP!$A80,SWISSW!$J:$J,MATCHUP!U$1,SWISSW!$F:$F,"Won")+COUNTIFS(SWISSW!$I:$I,MATCHUP!U$1,SWISSW!$J:$J,MATCHUP!$A80,SWISSW!$F:$F,"Lost"))/(COUNTIFS(SWISSW!$I:$I,MATCHUP!$A80,SWISSW!$J:$J,MATCHUP!U$1)-COUNTIFS(SWISSW!$I:$I,MATCHUP!$A80,SWISSW!$J:$J,MATCHUP!U$1,SWISSW!$F:$F,"Draw")+COUNTIFS(SWISSW!$I:$I,MATCHUP!U$1,SWISSW!$J:$J,MATCHUP!$A80)-COUNTIFS(SWISSW!$I:$I,MATCHUP!U$1,SWISSW!$J:$J,MATCHUP!$A80,SWISSW!$F:$F,"Draw")),"-")</f>
        <v>-</v>
      </c>
      <c r="V80" s="5" t="str">
        <f ca="1">IFERROR((COUNTIFS(SWISSW!$I:$I,MATCHUP!$A80,SWISSW!$J:$J,MATCHUP!V$1,SWISSW!$F:$F,"Won")+COUNTIFS(SWISSW!$I:$I,MATCHUP!V$1,SWISSW!$J:$J,MATCHUP!$A80,SWISSW!$F:$F,"Lost"))/(COUNTIFS(SWISSW!$I:$I,MATCHUP!$A80,SWISSW!$J:$J,MATCHUP!V$1)-COUNTIFS(SWISSW!$I:$I,MATCHUP!$A80,SWISSW!$J:$J,MATCHUP!V$1,SWISSW!$F:$F,"Draw")+COUNTIFS(SWISSW!$I:$I,MATCHUP!V$1,SWISSW!$J:$J,MATCHUP!$A80)-COUNTIFS(SWISSW!$I:$I,MATCHUP!V$1,SWISSW!$J:$J,MATCHUP!$A80,SWISSW!$F:$F,"Draw")),"-")</f>
        <v>-</v>
      </c>
      <c r="W80" s="5" t="str">
        <f ca="1">IFERROR((COUNTIFS(SWISSW!$I:$I,MATCHUP!$A80,SWISSW!$J:$J,MATCHUP!W$1,SWISSW!$F:$F,"Won")+COUNTIFS(SWISSW!$I:$I,MATCHUP!W$1,SWISSW!$J:$J,MATCHUP!$A80,SWISSW!$F:$F,"Lost"))/(COUNTIFS(SWISSW!$I:$I,MATCHUP!$A80,SWISSW!$J:$J,MATCHUP!W$1)-COUNTIFS(SWISSW!$I:$I,MATCHUP!$A80,SWISSW!$J:$J,MATCHUP!W$1,SWISSW!$F:$F,"Draw")+COUNTIFS(SWISSW!$I:$I,MATCHUP!W$1,SWISSW!$J:$J,MATCHUP!$A80)-COUNTIFS(SWISSW!$I:$I,MATCHUP!W$1,SWISSW!$J:$J,MATCHUP!$A80,SWISSW!$F:$F,"Draw")),"-")</f>
        <v>-</v>
      </c>
      <c r="X80" s="5" t="str">
        <f ca="1">IFERROR((COUNTIFS(SWISSW!$I:$I,MATCHUP!$A80,SWISSW!$J:$J,MATCHUP!X$1,SWISSW!$F:$F,"Won")+COUNTIFS(SWISSW!$I:$I,MATCHUP!X$1,SWISSW!$J:$J,MATCHUP!$A80,SWISSW!$F:$F,"Lost"))/(COUNTIFS(SWISSW!$I:$I,MATCHUP!$A80,SWISSW!$J:$J,MATCHUP!X$1)-COUNTIFS(SWISSW!$I:$I,MATCHUP!$A80,SWISSW!$J:$J,MATCHUP!X$1,SWISSW!$F:$F,"Draw")+COUNTIFS(SWISSW!$I:$I,MATCHUP!X$1,SWISSW!$J:$J,MATCHUP!$A80)-COUNTIFS(SWISSW!$I:$I,MATCHUP!X$1,SWISSW!$J:$J,MATCHUP!$A80,SWISSW!$F:$F,"Draw")),"-")</f>
        <v>-</v>
      </c>
      <c r="Y80" s="5" t="str">
        <f ca="1">IFERROR((COUNTIFS(SWISSW!$I:$I,MATCHUP!$A80,SWISSW!$J:$J,MATCHUP!Y$1,SWISSW!$F:$F,"Won")+COUNTIFS(SWISSW!$I:$I,MATCHUP!Y$1,SWISSW!$J:$J,MATCHUP!$A80,SWISSW!$F:$F,"Lost"))/(COUNTIFS(SWISSW!$I:$I,MATCHUP!$A80,SWISSW!$J:$J,MATCHUP!Y$1)-COUNTIFS(SWISSW!$I:$I,MATCHUP!$A80,SWISSW!$J:$J,MATCHUP!Y$1,SWISSW!$F:$F,"Draw")+COUNTIFS(SWISSW!$I:$I,MATCHUP!Y$1,SWISSW!$J:$J,MATCHUP!$A80)-COUNTIFS(SWISSW!$I:$I,MATCHUP!Y$1,SWISSW!$J:$J,MATCHUP!$A80,SWISSW!$F:$F,"Draw")),"-")</f>
        <v>-</v>
      </c>
      <c r="Z80" s="5" t="str">
        <f ca="1">IFERROR((COUNTIFS(SWISSW!$I:$I,MATCHUP!$A80,SWISSW!$J:$J,MATCHUP!Z$1,SWISSW!$F:$F,"Won")+COUNTIFS(SWISSW!$I:$I,MATCHUP!Z$1,SWISSW!$J:$J,MATCHUP!$A80,SWISSW!$F:$F,"Lost"))/(COUNTIFS(SWISSW!$I:$I,MATCHUP!$A80,SWISSW!$J:$J,MATCHUP!Z$1)-COUNTIFS(SWISSW!$I:$I,MATCHUP!$A80,SWISSW!$J:$J,MATCHUP!Z$1,SWISSW!$F:$F,"Draw")+COUNTIFS(SWISSW!$I:$I,MATCHUP!Z$1,SWISSW!$J:$J,MATCHUP!$A80)-COUNTIFS(SWISSW!$I:$I,MATCHUP!Z$1,SWISSW!$J:$J,MATCHUP!$A80,SWISSW!$F:$F,"Draw")),"-")</f>
        <v>-</v>
      </c>
      <c r="AA80" s="5" t="str">
        <f ca="1">IFERROR((COUNTIFS(SWISSW!$I:$I,MATCHUP!$A80,SWISSW!$J:$J,MATCHUP!AA$1,SWISSW!$F:$F,"Won")+COUNTIFS(SWISSW!$I:$I,MATCHUP!AA$1,SWISSW!$J:$J,MATCHUP!$A80,SWISSW!$F:$F,"Lost"))/(COUNTIFS(SWISSW!$I:$I,MATCHUP!$A80,SWISSW!$J:$J,MATCHUP!AA$1)-COUNTIFS(SWISSW!$I:$I,MATCHUP!$A80,SWISSW!$J:$J,MATCHUP!AA$1,SWISSW!$F:$F,"Draw")+COUNTIFS(SWISSW!$I:$I,MATCHUP!AA$1,SWISSW!$J:$J,MATCHUP!$A80)-COUNTIFS(SWISSW!$I:$I,MATCHUP!AA$1,SWISSW!$J:$J,MATCHUP!$A80,SWISSW!$F:$F,"Draw")),"-")</f>
        <v>-</v>
      </c>
      <c r="AB80" s="5" t="str">
        <f ca="1">IFERROR((COUNTIFS(SWISSW!$I:$I,MATCHUP!$A80,SWISSW!$J:$J,MATCHUP!AB$1,SWISSW!$F:$F,"Won")+COUNTIFS(SWISSW!$I:$I,MATCHUP!AB$1,SWISSW!$J:$J,MATCHUP!$A80,SWISSW!$F:$F,"Lost"))/(COUNTIFS(SWISSW!$I:$I,MATCHUP!$A80,SWISSW!$J:$J,MATCHUP!AB$1)-COUNTIFS(SWISSW!$I:$I,MATCHUP!$A80,SWISSW!$J:$J,MATCHUP!AB$1,SWISSW!$F:$F,"Draw")+COUNTIFS(SWISSW!$I:$I,MATCHUP!AB$1,SWISSW!$J:$J,MATCHUP!$A80)-COUNTIFS(SWISSW!$I:$I,MATCHUP!AB$1,SWISSW!$J:$J,MATCHUP!$A80,SWISSW!$F:$F,"Draw")),"-")</f>
        <v>-</v>
      </c>
      <c r="AC80" s="5" t="str">
        <f ca="1">IFERROR((COUNTIFS(SWISSW!$I:$I,MATCHUP!$A80,SWISSW!$J:$J,MATCHUP!AC$1,SWISSW!$F:$F,"Won")+COUNTIFS(SWISSW!$I:$I,MATCHUP!AC$1,SWISSW!$J:$J,MATCHUP!$A80,SWISSW!$F:$F,"Lost"))/(COUNTIFS(SWISSW!$I:$I,MATCHUP!$A80,SWISSW!$J:$J,MATCHUP!AC$1)-COUNTIFS(SWISSW!$I:$I,MATCHUP!$A80,SWISSW!$J:$J,MATCHUP!AC$1,SWISSW!$F:$F,"Draw")+COUNTIFS(SWISSW!$I:$I,MATCHUP!AC$1,SWISSW!$J:$J,MATCHUP!$A80)-COUNTIFS(SWISSW!$I:$I,MATCHUP!AC$1,SWISSW!$J:$J,MATCHUP!$A80,SWISSW!$F:$F,"Draw")),"-")</f>
        <v>-</v>
      </c>
      <c r="AD80" s="5" t="str">
        <f ca="1">IFERROR((COUNTIFS(SWISSW!$I:$I,MATCHUP!$A80,SWISSW!$J:$J,MATCHUP!AD$1,SWISSW!$F:$F,"Won")+COUNTIFS(SWISSW!$I:$I,MATCHUP!AD$1,SWISSW!$J:$J,MATCHUP!$A80,SWISSW!$F:$F,"Lost"))/(COUNTIFS(SWISSW!$I:$I,MATCHUP!$A80,SWISSW!$J:$J,MATCHUP!AD$1)-COUNTIFS(SWISSW!$I:$I,MATCHUP!$A80,SWISSW!$J:$J,MATCHUP!AD$1,SWISSW!$F:$F,"Draw")+COUNTIFS(SWISSW!$I:$I,MATCHUP!AD$1,SWISSW!$J:$J,MATCHUP!$A80)-COUNTIFS(SWISSW!$I:$I,MATCHUP!AD$1,SWISSW!$J:$J,MATCHUP!$A80,SWISSW!$F:$F,"Draw")),"-")</f>
        <v>-</v>
      </c>
      <c r="AE80" s="5" t="str">
        <f ca="1">IFERROR((COUNTIFS(SWISSW!$I:$I,MATCHUP!$A80,SWISSW!$J:$J,MATCHUP!AE$1,SWISSW!$F:$F,"Won")+COUNTIFS(SWISSW!$I:$I,MATCHUP!AE$1,SWISSW!$J:$J,MATCHUP!$A80,SWISSW!$F:$F,"Lost"))/(COUNTIFS(SWISSW!$I:$I,MATCHUP!$A80,SWISSW!$J:$J,MATCHUP!AE$1)-COUNTIFS(SWISSW!$I:$I,MATCHUP!$A80,SWISSW!$J:$J,MATCHUP!AE$1,SWISSW!$F:$F,"Draw")+COUNTIFS(SWISSW!$I:$I,MATCHUP!AE$1,SWISSW!$J:$J,MATCHUP!$A80)-COUNTIFS(SWISSW!$I:$I,MATCHUP!AE$1,SWISSW!$J:$J,MATCHUP!$A80,SWISSW!$F:$F,"Draw")),"-")</f>
        <v>-</v>
      </c>
      <c r="AF80" s="5" t="str">
        <f ca="1">IFERROR((COUNTIFS(SWISSW!$I:$I,MATCHUP!$A80,SWISSW!$J:$J,MATCHUP!AF$1,SWISSW!$F:$F,"Won")+COUNTIFS(SWISSW!$I:$I,MATCHUP!AF$1,SWISSW!$J:$J,MATCHUP!$A80,SWISSW!$F:$F,"Lost"))/(COUNTIFS(SWISSW!$I:$I,MATCHUP!$A80,SWISSW!$J:$J,MATCHUP!AF$1)-COUNTIFS(SWISSW!$I:$I,MATCHUP!$A80,SWISSW!$J:$J,MATCHUP!AF$1,SWISSW!$F:$F,"Draw")+COUNTIFS(SWISSW!$I:$I,MATCHUP!AF$1,SWISSW!$J:$J,MATCHUP!$A80)-COUNTIFS(SWISSW!$I:$I,MATCHUP!AF$1,SWISSW!$J:$J,MATCHUP!$A80,SWISSW!$F:$F,"Draw")),"-")</f>
        <v>-</v>
      </c>
      <c r="AG80" s="5" t="str">
        <f ca="1">IFERROR((COUNTIFS(SWISSW!$I:$I,MATCHUP!$A80,SWISSW!$J:$J,MATCHUP!AG$1,SWISSW!$F:$F,"Won")+COUNTIFS(SWISSW!$I:$I,MATCHUP!AG$1,SWISSW!$J:$J,MATCHUP!$A80,SWISSW!$F:$F,"Lost"))/(COUNTIFS(SWISSW!$I:$I,MATCHUP!$A80,SWISSW!$J:$J,MATCHUP!AG$1)-COUNTIFS(SWISSW!$I:$I,MATCHUP!$A80,SWISSW!$J:$J,MATCHUP!AG$1,SWISSW!$F:$F,"Draw")+COUNTIFS(SWISSW!$I:$I,MATCHUP!AG$1,SWISSW!$J:$J,MATCHUP!$A80)-COUNTIFS(SWISSW!$I:$I,MATCHUP!AG$1,SWISSW!$J:$J,MATCHUP!$A80,SWISSW!$F:$F,"Draw")),"-")</f>
        <v>-</v>
      </c>
      <c r="AH80" s="5" t="str">
        <f ca="1">IFERROR((COUNTIFS(SWISSW!$I:$I,MATCHUP!$A80,SWISSW!$J:$J,MATCHUP!AH$1,SWISSW!$F:$F,"Won")+COUNTIFS(SWISSW!$I:$I,MATCHUP!AH$1,SWISSW!$J:$J,MATCHUP!$A80,SWISSW!$F:$F,"Lost"))/(COUNTIFS(SWISSW!$I:$I,MATCHUP!$A80,SWISSW!$J:$J,MATCHUP!AH$1)-COUNTIFS(SWISSW!$I:$I,MATCHUP!$A80,SWISSW!$J:$J,MATCHUP!AH$1,SWISSW!$F:$F,"Draw")+COUNTIFS(SWISSW!$I:$I,MATCHUP!AH$1,SWISSW!$J:$J,MATCHUP!$A80)-COUNTIFS(SWISSW!$I:$I,MATCHUP!AH$1,SWISSW!$J:$J,MATCHUP!$A80,SWISSW!$F:$F,"Draw")),"-")</f>
        <v>-</v>
      </c>
      <c r="AI80" s="5" t="str">
        <f ca="1">IFERROR((COUNTIFS(SWISSW!$I:$I,MATCHUP!$A80,SWISSW!$J:$J,MATCHUP!AI$1,SWISSW!$F:$F,"Won")+COUNTIFS(SWISSW!$I:$I,MATCHUP!AI$1,SWISSW!$J:$J,MATCHUP!$A80,SWISSW!$F:$F,"Lost"))/(COUNTIFS(SWISSW!$I:$I,MATCHUP!$A80,SWISSW!$J:$J,MATCHUP!AI$1)-COUNTIFS(SWISSW!$I:$I,MATCHUP!$A80,SWISSW!$J:$J,MATCHUP!AI$1,SWISSW!$F:$F,"Draw")+COUNTIFS(SWISSW!$I:$I,MATCHUP!AI$1,SWISSW!$J:$J,MATCHUP!$A80)-COUNTIFS(SWISSW!$I:$I,MATCHUP!AI$1,SWISSW!$J:$J,MATCHUP!$A80,SWISSW!$F:$F,"Draw")),"-")</f>
        <v>-</v>
      </c>
      <c r="AJ80" s="5" t="str">
        <f ca="1">IFERROR((COUNTIFS(SWISSW!$I:$I,MATCHUP!$A80,SWISSW!$J:$J,MATCHUP!AJ$1,SWISSW!$F:$F,"Won")+COUNTIFS(SWISSW!$I:$I,MATCHUP!AJ$1,SWISSW!$J:$J,MATCHUP!$A80,SWISSW!$F:$F,"Lost"))/(COUNTIFS(SWISSW!$I:$I,MATCHUP!$A80,SWISSW!$J:$J,MATCHUP!AJ$1)-COUNTIFS(SWISSW!$I:$I,MATCHUP!$A80,SWISSW!$J:$J,MATCHUP!AJ$1,SWISSW!$F:$F,"Draw")+COUNTIFS(SWISSW!$I:$I,MATCHUP!AJ$1,SWISSW!$J:$J,MATCHUP!$A80)-COUNTIFS(SWISSW!$I:$I,MATCHUP!AJ$1,SWISSW!$J:$J,MATCHUP!$A80,SWISSW!$F:$F,"Draw")),"-")</f>
        <v>-</v>
      </c>
      <c r="AK80" s="5" t="str">
        <f ca="1">IFERROR((COUNTIFS(SWISSW!$I:$I,MATCHUP!$A80,SWISSW!$J:$J,MATCHUP!AK$1,SWISSW!$F:$F,"Won")+COUNTIFS(SWISSW!$I:$I,MATCHUP!AK$1,SWISSW!$J:$J,MATCHUP!$A80,SWISSW!$F:$F,"Lost"))/(COUNTIFS(SWISSW!$I:$I,MATCHUP!$A80,SWISSW!$J:$J,MATCHUP!AK$1)-COUNTIFS(SWISSW!$I:$I,MATCHUP!$A80,SWISSW!$J:$J,MATCHUP!AK$1,SWISSW!$F:$F,"Draw")+COUNTIFS(SWISSW!$I:$I,MATCHUP!AK$1,SWISSW!$J:$J,MATCHUP!$A80)-COUNTIFS(SWISSW!$I:$I,MATCHUP!AK$1,SWISSW!$J:$J,MATCHUP!$A80,SWISSW!$F:$F,"Draw")),"-")</f>
        <v>-</v>
      </c>
      <c r="AL80" s="5" t="str">
        <f ca="1">IFERROR((COUNTIFS(SWISSW!$I:$I,MATCHUP!$A80,SWISSW!$J:$J,MATCHUP!AL$1,SWISSW!$F:$F,"Won")+COUNTIFS(SWISSW!$I:$I,MATCHUP!AL$1,SWISSW!$J:$J,MATCHUP!$A80,SWISSW!$F:$F,"Lost"))/(COUNTIFS(SWISSW!$I:$I,MATCHUP!$A80,SWISSW!$J:$J,MATCHUP!AL$1)-COUNTIFS(SWISSW!$I:$I,MATCHUP!$A80,SWISSW!$J:$J,MATCHUP!AL$1,SWISSW!$F:$F,"Draw")+COUNTIFS(SWISSW!$I:$I,MATCHUP!AL$1,SWISSW!$J:$J,MATCHUP!$A80)-COUNTIFS(SWISSW!$I:$I,MATCHUP!AL$1,SWISSW!$J:$J,MATCHUP!$A80,SWISSW!$F:$F,"Draw")),"-")</f>
        <v>-</v>
      </c>
      <c r="AM80" s="5" t="str">
        <f ca="1">IFERROR((COUNTIFS(SWISSW!$I:$I,MATCHUP!$A80,SWISSW!$J:$J,MATCHUP!AM$1,SWISSW!$F:$F,"Won")+COUNTIFS(SWISSW!$I:$I,MATCHUP!AM$1,SWISSW!$J:$J,MATCHUP!$A80,SWISSW!$F:$F,"Lost"))/(COUNTIFS(SWISSW!$I:$I,MATCHUP!$A80,SWISSW!$J:$J,MATCHUP!AM$1)-COUNTIFS(SWISSW!$I:$I,MATCHUP!$A80,SWISSW!$J:$J,MATCHUP!AM$1,SWISSW!$F:$F,"Draw")+COUNTIFS(SWISSW!$I:$I,MATCHUP!AM$1,SWISSW!$J:$J,MATCHUP!$A80)-COUNTIFS(SWISSW!$I:$I,MATCHUP!AM$1,SWISSW!$J:$J,MATCHUP!$A80,SWISSW!$F:$F,"Draw")),"-")</f>
        <v>-</v>
      </c>
      <c r="AN80" s="5" t="str">
        <f ca="1">IFERROR((COUNTIFS(SWISSW!$I:$I,MATCHUP!$A80,SWISSW!$J:$J,MATCHUP!AN$1,SWISSW!$F:$F,"Won")+COUNTIFS(SWISSW!$I:$I,MATCHUP!AN$1,SWISSW!$J:$J,MATCHUP!$A80,SWISSW!$F:$F,"Lost"))/(COUNTIFS(SWISSW!$I:$I,MATCHUP!$A80,SWISSW!$J:$J,MATCHUP!AN$1)-COUNTIFS(SWISSW!$I:$I,MATCHUP!$A80,SWISSW!$J:$J,MATCHUP!AN$1,SWISSW!$F:$F,"Draw")+COUNTIFS(SWISSW!$I:$I,MATCHUP!AN$1,SWISSW!$J:$J,MATCHUP!$A80)-COUNTIFS(SWISSW!$I:$I,MATCHUP!AN$1,SWISSW!$J:$J,MATCHUP!$A80,SWISSW!$F:$F,"Draw")),"-")</f>
        <v>-</v>
      </c>
      <c r="AO80" s="5" t="str">
        <f ca="1">IFERROR((COUNTIFS(SWISSW!$I:$I,MATCHUP!$A80,SWISSW!$J:$J,MATCHUP!AO$1,SWISSW!$F:$F,"Won")+COUNTIFS(SWISSW!$I:$I,MATCHUP!AO$1,SWISSW!$J:$J,MATCHUP!$A80,SWISSW!$F:$F,"Lost"))/(COUNTIFS(SWISSW!$I:$I,MATCHUP!$A80,SWISSW!$J:$J,MATCHUP!AO$1)-COUNTIFS(SWISSW!$I:$I,MATCHUP!$A80,SWISSW!$J:$J,MATCHUP!AO$1,SWISSW!$F:$F,"Draw")+COUNTIFS(SWISSW!$I:$I,MATCHUP!AO$1,SWISSW!$J:$J,MATCHUP!$A80)-COUNTIFS(SWISSW!$I:$I,MATCHUP!AO$1,SWISSW!$J:$J,MATCHUP!$A80,SWISSW!$F:$F,"Draw")),"-")</f>
        <v>-</v>
      </c>
      <c r="AP80" s="5" t="str">
        <f ca="1">IFERROR((COUNTIFS(SWISSW!$I:$I,MATCHUP!$A80,SWISSW!$J:$J,MATCHUP!AP$1,SWISSW!$F:$F,"Won")+COUNTIFS(SWISSW!$I:$I,MATCHUP!AP$1,SWISSW!$J:$J,MATCHUP!$A80,SWISSW!$F:$F,"Lost"))/(COUNTIFS(SWISSW!$I:$I,MATCHUP!$A80,SWISSW!$J:$J,MATCHUP!AP$1)-COUNTIFS(SWISSW!$I:$I,MATCHUP!$A80,SWISSW!$J:$J,MATCHUP!AP$1,SWISSW!$F:$F,"Draw")+COUNTIFS(SWISSW!$I:$I,MATCHUP!AP$1,SWISSW!$J:$J,MATCHUP!$A80)-COUNTIFS(SWISSW!$I:$I,MATCHUP!AP$1,SWISSW!$J:$J,MATCHUP!$A80,SWISSW!$F:$F,"Draw")),"-")</f>
        <v>-</v>
      </c>
      <c r="AQ80" s="5" t="str">
        <f ca="1">IFERROR((COUNTIFS(SWISSW!$I:$I,MATCHUP!$A80,SWISSW!$J:$J,MATCHUP!AQ$1,SWISSW!$F:$F,"Won")+COUNTIFS(SWISSW!$I:$I,MATCHUP!AQ$1,SWISSW!$J:$J,MATCHUP!$A80,SWISSW!$F:$F,"Lost"))/(COUNTIFS(SWISSW!$I:$I,MATCHUP!$A80,SWISSW!$J:$J,MATCHUP!AQ$1)-COUNTIFS(SWISSW!$I:$I,MATCHUP!$A80,SWISSW!$J:$J,MATCHUP!AQ$1,SWISSW!$F:$F,"Draw")+COUNTIFS(SWISSW!$I:$I,MATCHUP!AQ$1,SWISSW!$J:$J,MATCHUP!$A80)-COUNTIFS(SWISSW!$I:$I,MATCHUP!AQ$1,SWISSW!$J:$J,MATCHUP!$A80,SWISSW!$F:$F,"Draw")),"-")</f>
        <v>-</v>
      </c>
      <c r="AR80" s="5" t="str">
        <f ca="1">IFERROR((COUNTIFS(SWISSW!$I:$I,MATCHUP!$A80,SWISSW!$J:$J,MATCHUP!AR$1,SWISSW!$F:$F,"Won")+COUNTIFS(SWISSW!$I:$I,MATCHUP!AR$1,SWISSW!$J:$J,MATCHUP!$A80,SWISSW!$F:$F,"Lost"))/(COUNTIFS(SWISSW!$I:$I,MATCHUP!$A80,SWISSW!$J:$J,MATCHUP!AR$1)-COUNTIFS(SWISSW!$I:$I,MATCHUP!$A80,SWISSW!$J:$J,MATCHUP!AR$1,SWISSW!$F:$F,"Draw")+COUNTIFS(SWISSW!$I:$I,MATCHUP!AR$1,SWISSW!$J:$J,MATCHUP!$A80)-COUNTIFS(SWISSW!$I:$I,MATCHUP!AR$1,SWISSW!$J:$J,MATCHUP!$A80,SWISSW!$F:$F,"Draw")),"-")</f>
        <v>-</v>
      </c>
      <c r="AS80" s="5" t="str">
        <f ca="1">IFERROR((COUNTIFS(SWISSW!$I:$I,MATCHUP!$A80,SWISSW!$J:$J,MATCHUP!AS$1,SWISSW!$F:$F,"Won")+COUNTIFS(SWISSW!$I:$I,MATCHUP!AS$1,SWISSW!$J:$J,MATCHUP!$A80,SWISSW!$F:$F,"Lost"))/(COUNTIFS(SWISSW!$I:$I,MATCHUP!$A80,SWISSW!$J:$J,MATCHUP!AS$1)-COUNTIFS(SWISSW!$I:$I,MATCHUP!$A80,SWISSW!$J:$J,MATCHUP!AS$1,SWISSW!$F:$F,"Draw")+COUNTIFS(SWISSW!$I:$I,MATCHUP!AS$1,SWISSW!$J:$J,MATCHUP!$A80)-COUNTIFS(SWISSW!$I:$I,MATCHUP!AS$1,SWISSW!$J:$J,MATCHUP!$A80,SWISSW!$F:$F,"Draw")),"-")</f>
        <v>-</v>
      </c>
      <c r="AT80" s="5" t="str">
        <f ca="1">IFERROR((COUNTIFS(SWISSW!$I:$I,MATCHUP!$A80,SWISSW!$J:$J,MATCHUP!AT$1,SWISSW!$F:$F,"Won")+COUNTIFS(SWISSW!$I:$I,MATCHUP!AT$1,SWISSW!$J:$J,MATCHUP!$A80,SWISSW!$F:$F,"Lost"))/(COUNTIFS(SWISSW!$I:$I,MATCHUP!$A80,SWISSW!$J:$J,MATCHUP!AT$1)-COUNTIFS(SWISSW!$I:$I,MATCHUP!$A80,SWISSW!$J:$J,MATCHUP!AT$1,SWISSW!$F:$F,"Draw")+COUNTIFS(SWISSW!$I:$I,MATCHUP!AT$1,SWISSW!$J:$J,MATCHUP!$A80)-COUNTIFS(SWISSW!$I:$I,MATCHUP!AT$1,SWISSW!$J:$J,MATCHUP!$A80,SWISSW!$F:$F,"Draw")),"-")</f>
        <v>-</v>
      </c>
      <c r="AU80" s="5" t="str">
        <f ca="1">IFERROR((COUNTIFS(SWISSW!$I:$I,MATCHUP!$A80,SWISSW!$J:$J,MATCHUP!AU$1,SWISSW!$F:$F,"Won")+COUNTIFS(SWISSW!$I:$I,MATCHUP!AU$1,SWISSW!$J:$J,MATCHUP!$A80,SWISSW!$F:$F,"Lost"))/(COUNTIFS(SWISSW!$I:$I,MATCHUP!$A80,SWISSW!$J:$J,MATCHUP!AU$1)-COUNTIFS(SWISSW!$I:$I,MATCHUP!$A80,SWISSW!$J:$J,MATCHUP!AU$1,SWISSW!$F:$F,"Draw")+COUNTIFS(SWISSW!$I:$I,MATCHUP!AU$1,SWISSW!$J:$J,MATCHUP!$A80)-COUNTIFS(SWISSW!$I:$I,MATCHUP!AU$1,SWISSW!$J:$J,MATCHUP!$A80,SWISSW!$F:$F,"Draw")),"-")</f>
        <v>-</v>
      </c>
      <c r="AV80" s="5" t="str">
        <f ca="1">IFERROR((COUNTIFS(SWISSW!$I:$I,MATCHUP!$A80,SWISSW!$J:$J,MATCHUP!AV$1,SWISSW!$F:$F,"Won")+COUNTIFS(SWISSW!$I:$I,MATCHUP!AV$1,SWISSW!$J:$J,MATCHUP!$A80,SWISSW!$F:$F,"Lost"))/(COUNTIFS(SWISSW!$I:$I,MATCHUP!$A80,SWISSW!$J:$J,MATCHUP!AV$1)-COUNTIFS(SWISSW!$I:$I,MATCHUP!$A80,SWISSW!$J:$J,MATCHUP!AV$1,SWISSW!$F:$F,"Draw")+COUNTIFS(SWISSW!$I:$I,MATCHUP!AV$1,SWISSW!$J:$J,MATCHUP!$A80)-COUNTIFS(SWISSW!$I:$I,MATCHUP!AV$1,SWISSW!$J:$J,MATCHUP!$A80,SWISSW!$F:$F,"Draw")),"-")</f>
        <v>-</v>
      </c>
      <c r="AW80" s="5" t="str">
        <f ca="1">IFERROR((COUNTIFS(SWISSW!$I:$I,MATCHUP!$A80,SWISSW!$J:$J,MATCHUP!AW$1,SWISSW!$F:$F,"Won")+COUNTIFS(SWISSW!$I:$I,MATCHUP!AW$1,SWISSW!$J:$J,MATCHUP!$A80,SWISSW!$F:$F,"Lost"))/(COUNTIFS(SWISSW!$I:$I,MATCHUP!$A80,SWISSW!$J:$J,MATCHUP!AW$1)-COUNTIFS(SWISSW!$I:$I,MATCHUP!$A80,SWISSW!$J:$J,MATCHUP!AW$1,SWISSW!$F:$F,"Draw")+COUNTIFS(SWISSW!$I:$I,MATCHUP!AW$1,SWISSW!$J:$J,MATCHUP!$A80)-COUNTIFS(SWISSW!$I:$I,MATCHUP!AW$1,SWISSW!$J:$J,MATCHUP!$A80,SWISSW!$F:$F,"Draw")),"-")</f>
        <v>-</v>
      </c>
      <c r="AX80" s="5" t="str">
        <f ca="1">IFERROR((COUNTIFS(SWISSW!$I:$I,MATCHUP!$A80,SWISSW!$J:$J,MATCHUP!AX$1,SWISSW!$F:$F,"Won")+COUNTIFS(SWISSW!$I:$I,MATCHUP!AX$1,SWISSW!$J:$J,MATCHUP!$A80,SWISSW!$F:$F,"Lost"))/(COUNTIFS(SWISSW!$I:$I,MATCHUP!$A80,SWISSW!$J:$J,MATCHUP!AX$1)-COUNTIFS(SWISSW!$I:$I,MATCHUP!$A80,SWISSW!$J:$J,MATCHUP!AX$1,SWISSW!$F:$F,"Draw")+COUNTIFS(SWISSW!$I:$I,MATCHUP!AX$1,SWISSW!$J:$J,MATCHUP!$A80)-COUNTIFS(SWISSW!$I:$I,MATCHUP!AX$1,SWISSW!$J:$J,MATCHUP!$A80,SWISSW!$F:$F,"Draw")),"-")</f>
        <v>-</v>
      </c>
      <c r="AY80" s="5" t="str">
        <f ca="1">IFERROR((COUNTIFS(SWISSW!$I:$I,MATCHUP!$A80,SWISSW!$J:$J,MATCHUP!AY$1,SWISSW!$F:$F,"Won")+COUNTIFS(SWISSW!$I:$I,MATCHUP!AY$1,SWISSW!$J:$J,MATCHUP!$A80,SWISSW!$F:$F,"Lost"))/(COUNTIFS(SWISSW!$I:$I,MATCHUP!$A80,SWISSW!$J:$J,MATCHUP!AY$1)-COUNTIFS(SWISSW!$I:$I,MATCHUP!$A80,SWISSW!$J:$J,MATCHUP!AY$1,SWISSW!$F:$F,"Draw")+COUNTIFS(SWISSW!$I:$I,MATCHUP!AY$1,SWISSW!$J:$J,MATCHUP!$A80)-COUNTIFS(SWISSW!$I:$I,MATCHUP!AY$1,SWISSW!$J:$J,MATCHUP!$A80,SWISSW!$F:$F,"Draw")),"-")</f>
        <v>-</v>
      </c>
      <c r="AZ80" s="5" t="str">
        <f ca="1">IFERROR((COUNTIFS(SWISSW!$I:$I,MATCHUP!$A80,SWISSW!$J:$J,MATCHUP!AZ$1,SWISSW!$F:$F,"Won")+COUNTIFS(SWISSW!$I:$I,MATCHUP!AZ$1,SWISSW!$J:$J,MATCHUP!$A80,SWISSW!$F:$F,"Lost"))/(COUNTIFS(SWISSW!$I:$I,MATCHUP!$A80,SWISSW!$J:$J,MATCHUP!AZ$1)-COUNTIFS(SWISSW!$I:$I,MATCHUP!$A80,SWISSW!$J:$J,MATCHUP!AZ$1,SWISSW!$F:$F,"Draw")+COUNTIFS(SWISSW!$I:$I,MATCHUP!AZ$1,SWISSW!$J:$J,MATCHUP!$A80)-COUNTIFS(SWISSW!$I:$I,MATCHUP!AZ$1,SWISSW!$J:$J,MATCHUP!$A80,SWISSW!$F:$F,"Draw")),"-")</f>
        <v>-</v>
      </c>
      <c r="BA80" s="5" t="str">
        <f ca="1">IFERROR((COUNTIFS(SWISSW!$I:$I,MATCHUP!$A80,SWISSW!$J:$J,MATCHUP!BA$1,SWISSW!$F:$F,"Won")+COUNTIFS(SWISSW!$I:$I,MATCHUP!BA$1,SWISSW!$J:$J,MATCHUP!$A80,SWISSW!$F:$F,"Lost"))/(COUNTIFS(SWISSW!$I:$I,MATCHUP!$A80,SWISSW!$J:$J,MATCHUP!BA$1)-COUNTIFS(SWISSW!$I:$I,MATCHUP!$A80,SWISSW!$J:$J,MATCHUP!BA$1,SWISSW!$F:$F,"Draw")+COUNTIFS(SWISSW!$I:$I,MATCHUP!BA$1,SWISSW!$J:$J,MATCHUP!$A80)-COUNTIFS(SWISSW!$I:$I,MATCHUP!BA$1,SWISSW!$J:$J,MATCHUP!$A80,SWISSW!$F:$F,"Draw")),"-")</f>
        <v>-</v>
      </c>
      <c r="BB80" s="5" t="str">
        <f ca="1">IFERROR((COUNTIFS(SWISSW!$I:$I,MATCHUP!$A80,SWISSW!$J:$J,MATCHUP!BB$1,SWISSW!$F:$F,"Won")+COUNTIFS(SWISSW!$I:$I,MATCHUP!BB$1,SWISSW!$J:$J,MATCHUP!$A80,SWISSW!$F:$F,"Lost"))/(COUNTIFS(SWISSW!$I:$I,MATCHUP!$A80,SWISSW!$J:$J,MATCHUP!BB$1)-COUNTIFS(SWISSW!$I:$I,MATCHUP!$A80,SWISSW!$J:$J,MATCHUP!BB$1,SWISSW!$F:$F,"Draw")+COUNTIFS(SWISSW!$I:$I,MATCHUP!BB$1,SWISSW!$J:$J,MATCHUP!$A80)-COUNTIFS(SWISSW!$I:$I,MATCHUP!BB$1,SWISSW!$J:$J,MATCHUP!$A80,SWISSW!$F:$F,"Draw")),"-")</f>
        <v>-</v>
      </c>
      <c r="BC80" s="5" t="str">
        <f ca="1">IFERROR((COUNTIFS(SWISSW!$I:$I,MATCHUP!$A80,SWISSW!$J:$J,MATCHUP!BC$1,SWISSW!$F:$F,"Won")+COUNTIFS(SWISSW!$I:$I,MATCHUP!BC$1,SWISSW!$J:$J,MATCHUP!$A80,SWISSW!$F:$F,"Lost"))/(COUNTIFS(SWISSW!$I:$I,MATCHUP!$A80,SWISSW!$J:$J,MATCHUP!BC$1)-COUNTIFS(SWISSW!$I:$I,MATCHUP!$A80,SWISSW!$J:$J,MATCHUP!BC$1,SWISSW!$F:$F,"Draw")+COUNTIFS(SWISSW!$I:$I,MATCHUP!BC$1,SWISSW!$J:$J,MATCHUP!$A80)-COUNTIFS(SWISSW!$I:$I,MATCHUP!BC$1,SWISSW!$J:$J,MATCHUP!$A80,SWISSW!$F:$F,"Draw")),"-")</f>
        <v>-</v>
      </c>
      <c r="BD80" s="5" t="str">
        <f ca="1">IFERROR((COUNTIFS(SWISSW!$I:$I,MATCHUP!$A80,SWISSW!$J:$J,MATCHUP!BD$1,SWISSW!$F:$F,"Won")+COUNTIFS(SWISSW!$I:$I,MATCHUP!BD$1,SWISSW!$J:$J,MATCHUP!$A80,SWISSW!$F:$F,"Lost"))/(COUNTIFS(SWISSW!$I:$I,MATCHUP!$A80,SWISSW!$J:$J,MATCHUP!BD$1)-COUNTIFS(SWISSW!$I:$I,MATCHUP!$A80,SWISSW!$J:$J,MATCHUP!BD$1,SWISSW!$F:$F,"Draw")+COUNTIFS(SWISSW!$I:$I,MATCHUP!BD$1,SWISSW!$J:$J,MATCHUP!$A80)-COUNTIFS(SWISSW!$I:$I,MATCHUP!BD$1,SWISSW!$J:$J,MATCHUP!$A80,SWISSW!$F:$F,"Draw")),"-")</f>
        <v>-</v>
      </c>
      <c r="BE80" s="5" t="str">
        <f ca="1">IFERROR((COUNTIFS(SWISSW!$I:$I,MATCHUP!$A80,SWISSW!$J:$J,MATCHUP!BE$1,SWISSW!$F:$F,"Won")+COUNTIFS(SWISSW!$I:$I,MATCHUP!BE$1,SWISSW!$J:$J,MATCHUP!$A80,SWISSW!$F:$F,"Lost"))/(COUNTIFS(SWISSW!$I:$I,MATCHUP!$A80,SWISSW!$J:$J,MATCHUP!BE$1)-COUNTIFS(SWISSW!$I:$I,MATCHUP!$A80,SWISSW!$J:$J,MATCHUP!BE$1,SWISSW!$F:$F,"Draw")+COUNTIFS(SWISSW!$I:$I,MATCHUP!BE$1,SWISSW!$J:$J,MATCHUP!$A80)-COUNTIFS(SWISSW!$I:$I,MATCHUP!BE$1,SWISSW!$J:$J,MATCHUP!$A80,SWISSW!$F:$F,"Draw")),"-")</f>
        <v>-</v>
      </c>
      <c r="BF80" s="5" t="str">
        <f ca="1">IFERROR((COUNTIFS(SWISSW!$I:$I,MATCHUP!$A80,SWISSW!$J:$J,MATCHUP!BF$1,SWISSW!$F:$F,"Won")+COUNTIFS(SWISSW!$I:$I,MATCHUP!BF$1,SWISSW!$J:$J,MATCHUP!$A80,SWISSW!$F:$F,"Lost"))/(COUNTIFS(SWISSW!$I:$I,MATCHUP!$A80,SWISSW!$J:$J,MATCHUP!BF$1)-COUNTIFS(SWISSW!$I:$I,MATCHUP!$A80,SWISSW!$J:$J,MATCHUP!BF$1,SWISSW!$F:$F,"Draw")+COUNTIFS(SWISSW!$I:$I,MATCHUP!BF$1,SWISSW!$J:$J,MATCHUP!$A80)-COUNTIFS(SWISSW!$I:$I,MATCHUP!BF$1,SWISSW!$J:$J,MATCHUP!$A80,SWISSW!$F:$F,"Draw")),"-")</f>
        <v>-</v>
      </c>
      <c r="BG80" s="5" t="str">
        <f ca="1">IFERROR((COUNTIFS(SWISSW!$I:$I,MATCHUP!$A80,SWISSW!$J:$J,MATCHUP!BG$1,SWISSW!$F:$F,"Won")+COUNTIFS(SWISSW!$I:$I,MATCHUP!BG$1,SWISSW!$J:$J,MATCHUP!$A80,SWISSW!$F:$F,"Lost"))/(COUNTIFS(SWISSW!$I:$I,MATCHUP!$A80,SWISSW!$J:$J,MATCHUP!BG$1)-COUNTIFS(SWISSW!$I:$I,MATCHUP!$A80,SWISSW!$J:$J,MATCHUP!BG$1,SWISSW!$F:$F,"Draw")+COUNTIFS(SWISSW!$I:$I,MATCHUP!BG$1,SWISSW!$J:$J,MATCHUP!$A80)-COUNTIFS(SWISSW!$I:$I,MATCHUP!BG$1,SWISSW!$J:$J,MATCHUP!$A80,SWISSW!$F:$F,"Draw")),"-")</f>
        <v>-</v>
      </c>
      <c r="BH80" s="5" t="str">
        <f ca="1">IFERROR((COUNTIFS(SWISSW!$I:$I,MATCHUP!$A80,SWISSW!$J:$J,MATCHUP!BH$1,SWISSW!$F:$F,"Won")+COUNTIFS(SWISSW!$I:$I,MATCHUP!BH$1,SWISSW!$J:$J,MATCHUP!$A80,SWISSW!$F:$F,"Lost"))/(COUNTIFS(SWISSW!$I:$I,MATCHUP!$A80,SWISSW!$J:$J,MATCHUP!BH$1)-COUNTIFS(SWISSW!$I:$I,MATCHUP!$A80,SWISSW!$J:$J,MATCHUP!BH$1,SWISSW!$F:$F,"Draw")+COUNTIFS(SWISSW!$I:$I,MATCHUP!BH$1,SWISSW!$J:$J,MATCHUP!$A80)-COUNTIFS(SWISSW!$I:$I,MATCHUP!BH$1,SWISSW!$J:$J,MATCHUP!$A80,SWISSW!$F:$F,"Draw")),"-")</f>
        <v>-</v>
      </c>
      <c r="BI80" s="5" t="str">
        <f ca="1">IFERROR((COUNTIFS(SWISSW!$I:$I,MATCHUP!$A80,SWISSW!$J:$J,MATCHUP!BI$1,SWISSW!$F:$F,"Won")+COUNTIFS(SWISSW!$I:$I,MATCHUP!BI$1,SWISSW!$J:$J,MATCHUP!$A80,SWISSW!$F:$F,"Lost"))/(COUNTIFS(SWISSW!$I:$I,MATCHUP!$A80,SWISSW!$J:$J,MATCHUP!BI$1)-COUNTIFS(SWISSW!$I:$I,MATCHUP!$A80,SWISSW!$J:$J,MATCHUP!BI$1,SWISSW!$F:$F,"Draw")+COUNTIFS(SWISSW!$I:$I,MATCHUP!BI$1,SWISSW!$J:$J,MATCHUP!$A80)-COUNTIFS(SWISSW!$I:$I,MATCHUP!BI$1,SWISSW!$J:$J,MATCHUP!$A80,SWISSW!$F:$F,"Draw")),"-")</f>
        <v>-</v>
      </c>
      <c r="BJ80" s="5" t="str">
        <f ca="1">IFERROR((COUNTIFS(SWISSW!$I:$I,MATCHUP!$A80,SWISSW!$J:$J,MATCHUP!BJ$1,SWISSW!$F:$F,"Won")+COUNTIFS(SWISSW!$I:$I,MATCHUP!BJ$1,SWISSW!$J:$J,MATCHUP!$A80,SWISSW!$F:$F,"Lost"))/(COUNTIFS(SWISSW!$I:$I,MATCHUP!$A80,SWISSW!$J:$J,MATCHUP!BJ$1)-COUNTIFS(SWISSW!$I:$I,MATCHUP!$A80,SWISSW!$J:$J,MATCHUP!BJ$1,SWISSW!$F:$F,"Draw")+COUNTIFS(SWISSW!$I:$I,MATCHUP!BJ$1,SWISSW!$J:$J,MATCHUP!$A80)-COUNTIFS(SWISSW!$I:$I,MATCHUP!BJ$1,SWISSW!$J:$J,MATCHUP!$A80,SWISSW!$F:$F,"Draw")),"-")</f>
        <v>-</v>
      </c>
      <c r="BK80" s="5" t="str">
        <f ca="1">IFERROR((COUNTIFS(SWISSW!$I:$I,MATCHUP!$A80,SWISSW!$J:$J,MATCHUP!BK$1,SWISSW!$F:$F,"Won")+COUNTIFS(SWISSW!$I:$I,MATCHUP!BK$1,SWISSW!$J:$J,MATCHUP!$A80,SWISSW!$F:$F,"Lost"))/(COUNTIFS(SWISSW!$I:$I,MATCHUP!$A80,SWISSW!$J:$J,MATCHUP!BK$1)-COUNTIFS(SWISSW!$I:$I,MATCHUP!$A80,SWISSW!$J:$J,MATCHUP!BK$1,SWISSW!$F:$F,"Draw")+COUNTIFS(SWISSW!$I:$I,MATCHUP!BK$1,SWISSW!$J:$J,MATCHUP!$A80)-COUNTIFS(SWISSW!$I:$I,MATCHUP!BK$1,SWISSW!$J:$J,MATCHUP!$A80,SWISSW!$F:$F,"Draw")),"-")</f>
        <v>-</v>
      </c>
      <c r="BL80" s="5" t="str">
        <f ca="1">IFERROR((COUNTIFS(SWISSW!$I:$I,MATCHUP!$A80,SWISSW!$J:$J,MATCHUP!BL$1,SWISSW!$F:$F,"Won")+COUNTIFS(SWISSW!$I:$I,MATCHUP!BL$1,SWISSW!$J:$J,MATCHUP!$A80,SWISSW!$F:$F,"Lost"))/(COUNTIFS(SWISSW!$I:$I,MATCHUP!$A80,SWISSW!$J:$J,MATCHUP!BL$1)-COUNTIFS(SWISSW!$I:$I,MATCHUP!$A80,SWISSW!$J:$J,MATCHUP!BL$1,SWISSW!$F:$F,"Draw")+COUNTIFS(SWISSW!$I:$I,MATCHUP!BL$1,SWISSW!$J:$J,MATCHUP!$A80)-COUNTIFS(SWISSW!$I:$I,MATCHUP!BL$1,SWISSW!$J:$J,MATCHUP!$A80,SWISSW!$F:$F,"Draw")),"-")</f>
        <v>-</v>
      </c>
      <c r="BM80" s="5" t="str">
        <f ca="1">IFERROR((COUNTIFS(SWISSW!$I:$I,MATCHUP!$A80,SWISSW!$J:$J,MATCHUP!BM$1,SWISSW!$F:$F,"Won")+COUNTIFS(SWISSW!$I:$I,MATCHUP!BM$1,SWISSW!$J:$J,MATCHUP!$A80,SWISSW!$F:$F,"Lost"))/(COUNTIFS(SWISSW!$I:$I,MATCHUP!$A80,SWISSW!$J:$J,MATCHUP!BM$1)-COUNTIFS(SWISSW!$I:$I,MATCHUP!$A80,SWISSW!$J:$J,MATCHUP!BM$1,SWISSW!$F:$F,"Draw")+COUNTIFS(SWISSW!$I:$I,MATCHUP!BM$1,SWISSW!$J:$J,MATCHUP!$A80)-COUNTIFS(SWISSW!$I:$I,MATCHUP!BM$1,SWISSW!$J:$J,MATCHUP!$A80,SWISSW!$F:$F,"Draw")),"-")</f>
        <v>-</v>
      </c>
      <c r="BN80" s="5" t="str">
        <f ca="1">IFERROR((COUNTIFS(SWISSW!$I:$I,MATCHUP!$A80,SWISSW!$J:$J,MATCHUP!BN$1,SWISSW!$F:$F,"Won")+COUNTIFS(SWISSW!$I:$I,MATCHUP!BN$1,SWISSW!$J:$J,MATCHUP!$A80,SWISSW!$F:$F,"Lost"))/(COUNTIFS(SWISSW!$I:$I,MATCHUP!$A80,SWISSW!$J:$J,MATCHUP!BN$1)-COUNTIFS(SWISSW!$I:$I,MATCHUP!$A80,SWISSW!$J:$J,MATCHUP!BN$1,SWISSW!$F:$F,"Draw")+COUNTIFS(SWISSW!$I:$I,MATCHUP!BN$1,SWISSW!$J:$J,MATCHUP!$A80)-COUNTIFS(SWISSW!$I:$I,MATCHUP!BN$1,SWISSW!$J:$J,MATCHUP!$A80,SWISSW!$F:$F,"Draw")),"-")</f>
        <v>-</v>
      </c>
      <c r="BO80" s="5" t="str">
        <f ca="1">IFERROR((COUNTIFS(SWISSW!$I:$I,MATCHUP!$A80,SWISSW!$J:$J,MATCHUP!BO$1,SWISSW!$F:$F,"Won")+COUNTIFS(SWISSW!$I:$I,MATCHUP!BO$1,SWISSW!$J:$J,MATCHUP!$A80,SWISSW!$F:$F,"Lost"))/(COUNTIFS(SWISSW!$I:$I,MATCHUP!$A80,SWISSW!$J:$J,MATCHUP!BO$1)-COUNTIFS(SWISSW!$I:$I,MATCHUP!$A80,SWISSW!$J:$J,MATCHUP!BO$1,SWISSW!$F:$F,"Draw")+COUNTIFS(SWISSW!$I:$I,MATCHUP!BO$1,SWISSW!$J:$J,MATCHUP!$A80)-COUNTIFS(SWISSW!$I:$I,MATCHUP!BO$1,SWISSW!$J:$J,MATCHUP!$A80,SWISSW!$F:$F,"Draw")),"-")</f>
        <v>-</v>
      </c>
      <c r="BP80" s="5" t="str">
        <f ca="1">IFERROR((COUNTIFS(SWISSW!$I:$I,MATCHUP!$A80,SWISSW!$J:$J,MATCHUP!BP$1,SWISSW!$F:$F,"Won")+COUNTIFS(SWISSW!$I:$I,MATCHUP!BP$1,SWISSW!$J:$J,MATCHUP!$A80,SWISSW!$F:$F,"Lost"))/(COUNTIFS(SWISSW!$I:$I,MATCHUP!$A80,SWISSW!$J:$J,MATCHUP!BP$1)-COUNTIFS(SWISSW!$I:$I,MATCHUP!$A80,SWISSW!$J:$J,MATCHUP!BP$1,SWISSW!$F:$F,"Draw")+COUNTIFS(SWISSW!$I:$I,MATCHUP!BP$1,SWISSW!$J:$J,MATCHUP!$A80)-COUNTIFS(SWISSW!$I:$I,MATCHUP!BP$1,SWISSW!$J:$J,MATCHUP!$A80,SWISSW!$F:$F,"Draw")),"-")</f>
        <v>-</v>
      </c>
      <c r="BQ80" s="5" t="str">
        <f ca="1">IFERROR((COUNTIFS(SWISSW!$I:$I,MATCHUP!$A80,SWISSW!$J:$J,MATCHUP!BQ$1,SWISSW!$F:$F,"Won")+COUNTIFS(SWISSW!$I:$I,MATCHUP!BQ$1,SWISSW!$J:$J,MATCHUP!$A80,SWISSW!$F:$F,"Lost"))/(COUNTIFS(SWISSW!$I:$I,MATCHUP!$A80,SWISSW!$J:$J,MATCHUP!BQ$1)-COUNTIFS(SWISSW!$I:$I,MATCHUP!$A80,SWISSW!$J:$J,MATCHUP!BQ$1,SWISSW!$F:$F,"Draw")+COUNTIFS(SWISSW!$I:$I,MATCHUP!BQ$1,SWISSW!$J:$J,MATCHUP!$A80)-COUNTIFS(SWISSW!$I:$I,MATCHUP!BQ$1,SWISSW!$J:$J,MATCHUP!$A80,SWISSW!$F:$F,"Draw")),"-")</f>
        <v>-</v>
      </c>
      <c r="BR80" s="5" t="str">
        <f ca="1">IFERROR((COUNTIFS(SWISSW!$I:$I,MATCHUP!$A80,SWISSW!$J:$J,MATCHUP!BR$1,SWISSW!$F:$F,"Won")+COUNTIFS(SWISSW!$I:$I,MATCHUP!BR$1,SWISSW!$J:$J,MATCHUP!$A80,SWISSW!$F:$F,"Lost"))/(COUNTIFS(SWISSW!$I:$I,MATCHUP!$A80,SWISSW!$J:$J,MATCHUP!BR$1)-COUNTIFS(SWISSW!$I:$I,MATCHUP!$A80,SWISSW!$J:$J,MATCHUP!BR$1,SWISSW!$F:$F,"Draw")+COUNTIFS(SWISSW!$I:$I,MATCHUP!BR$1,SWISSW!$J:$J,MATCHUP!$A80)-COUNTIFS(SWISSW!$I:$I,MATCHUP!BR$1,SWISSW!$J:$J,MATCHUP!$A80,SWISSW!$F:$F,"Draw")),"-")</f>
        <v>-</v>
      </c>
      <c r="BS80" s="5" t="str">
        <f ca="1">IFERROR((COUNTIFS(SWISSW!$I:$I,MATCHUP!$A80,SWISSW!$J:$J,MATCHUP!BS$1,SWISSW!$F:$F,"Won")+COUNTIFS(SWISSW!$I:$I,MATCHUP!BS$1,SWISSW!$J:$J,MATCHUP!$A80,SWISSW!$F:$F,"Lost"))/(COUNTIFS(SWISSW!$I:$I,MATCHUP!$A80,SWISSW!$J:$J,MATCHUP!BS$1)-COUNTIFS(SWISSW!$I:$I,MATCHUP!$A80,SWISSW!$J:$J,MATCHUP!BS$1,SWISSW!$F:$F,"Draw")+COUNTIFS(SWISSW!$I:$I,MATCHUP!BS$1,SWISSW!$J:$J,MATCHUP!$A80)-COUNTIFS(SWISSW!$I:$I,MATCHUP!BS$1,SWISSW!$J:$J,MATCHUP!$A80,SWISSW!$F:$F,"Draw")),"-")</f>
        <v>-</v>
      </c>
      <c r="BT80" s="5" t="str">
        <f ca="1">IFERROR((COUNTIFS(SWISSW!$I:$I,MATCHUP!$A80,SWISSW!$J:$J,MATCHUP!BT$1,SWISSW!$F:$F,"Won")+COUNTIFS(SWISSW!$I:$I,MATCHUP!BT$1,SWISSW!$J:$J,MATCHUP!$A80,SWISSW!$F:$F,"Lost"))/(COUNTIFS(SWISSW!$I:$I,MATCHUP!$A80,SWISSW!$J:$J,MATCHUP!BT$1)-COUNTIFS(SWISSW!$I:$I,MATCHUP!$A80,SWISSW!$J:$J,MATCHUP!BT$1,SWISSW!$F:$F,"Draw")+COUNTIFS(SWISSW!$I:$I,MATCHUP!BT$1,SWISSW!$J:$J,MATCHUP!$A80)-COUNTIFS(SWISSW!$I:$I,MATCHUP!BT$1,SWISSW!$J:$J,MATCHUP!$A80,SWISSW!$F:$F,"Draw")),"-")</f>
        <v>-</v>
      </c>
      <c r="BU80" s="5" t="str">
        <f ca="1">IFERROR((COUNTIFS(SWISSW!$I:$I,MATCHUP!$A80,SWISSW!$J:$J,MATCHUP!BU$1,SWISSW!$F:$F,"Won")+COUNTIFS(SWISSW!$I:$I,MATCHUP!BU$1,SWISSW!$J:$J,MATCHUP!$A80,SWISSW!$F:$F,"Lost"))/(COUNTIFS(SWISSW!$I:$I,MATCHUP!$A80,SWISSW!$J:$J,MATCHUP!BU$1)-COUNTIFS(SWISSW!$I:$I,MATCHUP!$A80,SWISSW!$J:$J,MATCHUP!BU$1,SWISSW!$F:$F,"Draw")+COUNTIFS(SWISSW!$I:$I,MATCHUP!BU$1,SWISSW!$J:$J,MATCHUP!$A80)-COUNTIFS(SWISSW!$I:$I,MATCHUP!BU$1,SWISSW!$J:$J,MATCHUP!$A80,SWISSW!$F:$F,"Draw")),"-")</f>
        <v>-</v>
      </c>
      <c r="BV80" s="5" t="str">
        <f ca="1">IFERROR((COUNTIFS(SWISSW!$I:$I,MATCHUP!$A80,SWISSW!$J:$J,MATCHUP!BV$1,SWISSW!$F:$F,"Won")+COUNTIFS(SWISSW!$I:$I,MATCHUP!BV$1,SWISSW!$J:$J,MATCHUP!$A80,SWISSW!$F:$F,"Lost"))/(COUNTIFS(SWISSW!$I:$I,MATCHUP!$A80,SWISSW!$J:$J,MATCHUP!BV$1)-COUNTIFS(SWISSW!$I:$I,MATCHUP!$A80,SWISSW!$J:$J,MATCHUP!BV$1,SWISSW!$F:$F,"Draw")+COUNTIFS(SWISSW!$I:$I,MATCHUP!BV$1,SWISSW!$J:$J,MATCHUP!$A80)-COUNTIFS(SWISSW!$I:$I,MATCHUP!BV$1,SWISSW!$J:$J,MATCHUP!$A80,SWISSW!$F:$F,"Draw")),"-")</f>
        <v>-</v>
      </c>
      <c r="BW80" s="5" t="str">
        <f ca="1">IFERROR((COUNTIFS(SWISSW!$I:$I,MATCHUP!$A80,SWISSW!$J:$J,MATCHUP!BW$1,SWISSW!$F:$F,"Won")+COUNTIFS(SWISSW!$I:$I,MATCHUP!BW$1,SWISSW!$J:$J,MATCHUP!$A80,SWISSW!$F:$F,"Lost"))/(COUNTIFS(SWISSW!$I:$I,MATCHUP!$A80,SWISSW!$J:$J,MATCHUP!BW$1)-COUNTIFS(SWISSW!$I:$I,MATCHUP!$A80,SWISSW!$J:$J,MATCHUP!BW$1,SWISSW!$F:$F,"Draw")+COUNTIFS(SWISSW!$I:$I,MATCHUP!BW$1,SWISSW!$J:$J,MATCHUP!$A80)-COUNTIFS(SWISSW!$I:$I,MATCHUP!BW$1,SWISSW!$J:$J,MATCHUP!$A80,SWISSW!$F:$F,"Draw")),"-")</f>
        <v>-</v>
      </c>
      <c r="BX80" s="5" t="str">
        <f ca="1">IFERROR((COUNTIFS(SWISSW!$I:$I,MATCHUP!$A80,SWISSW!$J:$J,MATCHUP!BX$1,SWISSW!$F:$F,"Won")+COUNTIFS(SWISSW!$I:$I,MATCHUP!BX$1,SWISSW!$J:$J,MATCHUP!$A80,SWISSW!$F:$F,"Lost"))/(COUNTIFS(SWISSW!$I:$I,MATCHUP!$A80,SWISSW!$J:$J,MATCHUP!BX$1)-COUNTIFS(SWISSW!$I:$I,MATCHUP!$A80,SWISSW!$J:$J,MATCHUP!BX$1,SWISSW!$F:$F,"Draw")+COUNTIFS(SWISSW!$I:$I,MATCHUP!BX$1,SWISSW!$J:$J,MATCHUP!$A80)-COUNTIFS(SWISSW!$I:$I,MATCHUP!BX$1,SWISSW!$J:$J,MATCHUP!$A80,SWISSW!$F:$F,"Draw")),"-")</f>
        <v>-</v>
      </c>
      <c r="BY80" s="5" t="str">
        <f ca="1">IFERROR((COUNTIFS(SWISSW!$I:$I,MATCHUP!$A80,SWISSW!$J:$J,MATCHUP!BY$1,SWISSW!$F:$F,"Won")+COUNTIFS(SWISSW!$I:$I,MATCHUP!BY$1,SWISSW!$J:$J,MATCHUP!$A80,SWISSW!$F:$F,"Lost"))/(COUNTIFS(SWISSW!$I:$I,MATCHUP!$A80,SWISSW!$J:$J,MATCHUP!BY$1)-COUNTIFS(SWISSW!$I:$I,MATCHUP!$A80,SWISSW!$J:$J,MATCHUP!BY$1,SWISSW!$F:$F,"Draw")+COUNTIFS(SWISSW!$I:$I,MATCHUP!BY$1,SWISSW!$J:$J,MATCHUP!$A80)-COUNTIFS(SWISSW!$I:$I,MATCHUP!BY$1,SWISSW!$J:$J,MATCHUP!$A80,SWISSW!$F:$F,"Draw")),"-")</f>
        <v>-</v>
      </c>
      <c r="BZ80" s="5" t="str">
        <f ca="1">IFERROR((COUNTIFS(SWISSW!$I:$I,MATCHUP!$A80,SWISSW!$J:$J,MATCHUP!BZ$1,SWISSW!$F:$F,"Won")+COUNTIFS(SWISSW!$I:$I,MATCHUP!BZ$1,SWISSW!$J:$J,MATCHUP!$A80,SWISSW!$F:$F,"Lost"))/(COUNTIFS(SWISSW!$I:$I,MATCHUP!$A80,SWISSW!$J:$J,MATCHUP!BZ$1)-COUNTIFS(SWISSW!$I:$I,MATCHUP!$A80,SWISSW!$J:$J,MATCHUP!BZ$1,SWISSW!$F:$F,"Draw")+COUNTIFS(SWISSW!$I:$I,MATCHUP!BZ$1,SWISSW!$J:$J,MATCHUP!$A80)-COUNTIFS(SWISSW!$I:$I,MATCHUP!BZ$1,SWISSW!$J:$J,MATCHUP!$A80,SWISSW!$F:$F,"Draw")),"-")</f>
        <v>-</v>
      </c>
      <c r="CA80" s="5" t="str">
        <f ca="1">IFERROR((COUNTIFS(SWISSW!$I:$I,MATCHUP!$A80,SWISSW!$J:$J,MATCHUP!CA$1,SWISSW!$F:$F,"Won")+COUNTIFS(SWISSW!$I:$I,MATCHUP!CA$1,SWISSW!$J:$J,MATCHUP!$A80,SWISSW!$F:$F,"Lost"))/(COUNTIFS(SWISSW!$I:$I,MATCHUP!$A80,SWISSW!$J:$J,MATCHUP!CA$1)-COUNTIFS(SWISSW!$I:$I,MATCHUP!$A80,SWISSW!$J:$J,MATCHUP!CA$1,SWISSW!$F:$F,"Draw")+COUNTIFS(SWISSW!$I:$I,MATCHUP!CA$1,SWISSW!$J:$J,MATCHUP!$A80)-COUNTIFS(SWISSW!$I:$I,MATCHUP!CA$1,SWISSW!$J:$J,MATCHUP!$A80,SWISSW!$F:$F,"Draw")),"-")</f>
        <v>-</v>
      </c>
      <c r="CB80" s="5" t="str">
        <f ca="1">IFERROR((COUNTIFS(SWISSW!$I:$I,MATCHUP!$A80,SWISSW!$J:$J,MATCHUP!CB$1,SWISSW!$F:$F,"Won")+COUNTIFS(SWISSW!$I:$I,MATCHUP!CB$1,SWISSW!$J:$J,MATCHUP!$A80,SWISSW!$F:$F,"Lost"))/(COUNTIFS(SWISSW!$I:$I,MATCHUP!$A80,SWISSW!$J:$J,MATCHUP!CB$1)-COUNTIFS(SWISSW!$I:$I,MATCHUP!$A80,SWISSW!$J:$J,MATCHUP!CB$1,SWISSW!$F:$F,"Draw")+COUNTIFS(SWISSW!$I:$I,MATCHUP!CB$1,SWISSW!$J:$J,MATCHUP!$A80)-COUNTIFS(SWISSW!$I:$I,MATCHUP!CB$1,SWISSW!$J:$J,MATCHUP!$A80,SWISSW!$F:$F,"Draw")),"-")</f>
        <v>-</v>
      </c>
      <c r="CC80" s="5" t="str">
        <f ca="1">IFERROR((COUNTIFS(SWISSW!$I:$I,MATCHUP!$A80,SWISSW!$J:$J,MATCHUP!CC$1,SWISSW!$F:$F,"Won")+COUNTIFS(SWISSW!$I:$I,MATCHUP!CC$1,SWISSW!$J:$J,MATCHUP!$A80,SWISSW!$F:$F,"Lost"))/(COUNTIFS(SWISSW!$I:$I,MATCHUP!$A80,SWISSW!$J:$J,MATCHUP!CC$1)-COUNTIFS(SWISSW!$I:$I,MATCHUP!$A80,SWISSW!$J:$J,MATCHUP!CC$1,SWISSW!$F:$F,"Draw")+COUNTIFS(SWISSW!$I:$I,MATCHUP!CC$1,SWISSW!$J:$J,MATCHUP!$A80)-COUNTIFS(SWISSW!$I:$I,MATCHUP!CC$1,SWISSW!$J:$J,MATCHUP!$A80,SWISSW!$F:$F,"Draw")),"-")</f>
        <v>-</v>
      </c>
      <c r="CD80" s="5" t="str">
        <f ca="1">IFERROR((COUNTIFS(SWISSW!$I:$I,MATCHUP!$A80,SWISSW!$J:$J,MATCHUP!CD$1,SWISSW!$F:$F,"Won")+COUNTIFS(SWISSW!$I:$I,MATCHUP!CD$1,SWISSW!$J:$J,MATCHUP!$A80,SWISSW!$F:$F,"Lost"))/(COUNTIFS(SWISSW!$I:$I,MATCHUP!$A80,SWISSW!$J:$J,MATCHUP!CD$1)-COUNTIFS(SWISSW!$I:$I,MATCHUP!$A80,SWISSW!$J:$J,MATCHUP!CD$1,SWISSW!$F:$F,"Draw")+COUNTIFS(SWISSW!$I:$I,MATCHUP!CD$1,SWISSW!$J:$J,MATCHUP!$A80)-COUNTIFS(SWISSW!$I:$I,MATCHUP!CD$1,SWISSW!$J:$J,MATCHUP!$A80,SWISSW!$F:$F,"Draw")),"-")</f>
        <v>-</v>
      </c>
      <c r="CE80" s="5" t="str">
        <f ca="1">IFERROR((COUNTIFS(SWISSW!$I:$I,MATCHUP!$A80,SWISSW!$J:$J,MATCHUP!CE$1,SWISSW!$F:$F,"Won")+COUNTIFS(SWISSW!$I:$I,MATCHUP!CE$1,SWISSW!$J:$J,MATCHUP!$A80,SWISSW!$F:$F,"Lost"))/(COUNTIFS(SWISSW!$I:$I,MATCHUP!$A80,SWISSW!$J:$J,MATCHUP!CE$1)-COUNTIFS(SWISSW!$I:$I,MATCHUP!$A80,SWISSW!$J:$J,MATCHUP!CE$1,SWISSW!$F:$F,"Draw")+COUNTIFS(SWISSW!$I:$I,MATCHUP!CE$1,SWISSW!$J:$J,MATCHUP!$A80)-COUNTIFS(SWISSW!$I:$I,MATCHUP!CE$1,SWISSW!$J:$J,MATCHUP!$A80,SWISSW!$F:$F,"Draw")),"-")</f>
        <v>-</v>
      </c>
      <c r="CF80" s="5" t="str">
        <f ca="1">IFERROR((COUNTIFS(SWISSW!$I:$I,MATCHUP!$A80,SWISSW!$J:$J,MATCHUP!CF$1,SWISSW!$F:$F,"Won")+COUNTIFS(SWISSW!$I:$I,MATCHUP!CF$1,SWISSW!$J:$J,MATCHUP!$A80,SWISSW!$F:$F,"Lost"))/(COUNTIFS(SWISSW!$I:$I,MATCHUP!$A80,SWISSW!$J:$J,MATCHUP!CF$1)-COUNTIFS(SWISSW!$I:$I,MATCHUP!$A80,SWISSW!$J:$J,MATCHUP!CF$1,SWISSW!$F:$F,"Draw")+COUNTIFS(SWISSW!$I:$I,MATCHUP!CF$1,SWISSW!$J:$J,MATCHUP!$A80)-COUNTIFS(SWISSW!$I:$I,MATCHUP!CF$1,SWISSW!$J:$J,MATCHUP!$A80,SWISSW!$F:$F,"Draw")),"-")</f>
        <v>-</v>
      </c>
      <c r="CG80" s="5" t="str">
        <f ca="1">IFERROR((COUNTIFS(SWISSW!$I:$I,MATCHUP!$A80,SWISSW!$J:$J,MATCHUP!CG$1,SWISSW!$F:$F,"Won")+COUNTIFS(SWISSW!$I:$I,MATCHUP!CG$1,SWISSW!$J:$J,MATCHUP!$A80,SWISSW!$F:$F,"Lost"))/(COUNTIFS(SWISSW!$I:$I,MATCHUP!$A80,SWISSW!$J:$J,MATCHUP!CG$1)-COUNTIFS(SWISSW!$I:$I,MATCHUP!$A80,SWISSW!$J:$J,MATCHUP!CG$1,SWISSW!$F:$F,"Draw")+COUNTIFS(SWISSW!$I:$I,MATCHUP!CG$1,SWISSW!$J:$J,MATCHUP!$A80)-COUNTIFS(SWISSW!$I:$I,MATCHUP!CG$1,SWISSW!$J:$J,MATCHUP!$A80,SWISSW!$F:$F,"Draw")),"-")</f>
        <v>-</v>
      </c>
      <c r="CH80" s="5" t="str">
        <f ca="1">IFERROR((COUNTIFS(SWISSW!$I:$I,MATCHUP!$A80,SWISSW!$J:$J,MATCHUP!CH$1,SWISSW!$F:$F,"Won")+COUNTIFS(SWISSW!$I:$I,MATCHUP!CH$1,SWISSW!$J:$J,MATCHUP!$A80,SWISSW!$F:$F,"Lost"))/(COUNTIFS(SWISSW!$I:$I,MATCHUP!$A80,SWISSW!$J:$J,MATCHUP!CH$1)-COUNTIFS(SWISSW!$I:$I,MATCHUP!$A80,SWISSW!$J:$J,MATCHUP!CH$1,SWISSW!$F:$F,"Draw")+COUNTIFS(SWISSW!$I:$I,MATCHUP!CH$1,SWISSW!$J:$J,MATCHUP!$A80)-COUNTIFS(SWISSW!$I:$I,MATCHUP!CH$1,SWISSW!$J:$J,MATCHUP!$A80,SWISSW!$F:$F,"Draw")),"-")</f>
        <v>-</v>
      </c>
      <c r="CI80" s="5" t="str">
        <f ca="1">IFERROR((COUNTIFS(SWISSW!$I:$I,MATCHUP!$A80,SWISSW!$J:$J,MATCHUP!CI$1,SWISSW!$F:$F,"Won")+COUNTIFS(SWISSW!$I:$I,MATCHUP!CI$1,SWISSW!$J:$J,MATCHUP!$A80,SWISSW!$F:$F,"Lost"))/(COUNTIFS(SWISSW!$I:$I,MATCHUP!$A80,SWISSW!$J:$J,MATCHUP!CI$1)-COUNTIFS(SWISSW!$I:$I,MATCHUP!$A80,SWISSW!$J:$J,MATCHUP!CI$1,SWISSW!$F:$F,"Draw")+COUNTIFS(SWISSW!$I:$I,MATCHUP!CI$1,SWISSW!$J:$J,MATCHUP!$A80)-COUNTIFS(SWISSW!$I:$I,MATCHUP!CI$1,SWISSW!$J:$J,MATCHUP!$A80,SWISSW!$F:$F,"Draw")),"-")</f>
        <v>-</v>
      </c>
      <c r="CJ80" s="5" t="str">
        <f ca="1">IFERROR((COUNTIFS(SWISSW!$I:$I,MATCHUP!$A80,SWISSW!$J:$J,MATCHUP!CJ$1,SWISSW!$F:$F,"Won")+COUNTIFS(SWISSW!$I:$I,MATCHUP!CJ$1,SWISSW!$J:$J,MATCHUP!$A80,SWISSW!$F:$F,"Lost"))/(COUNTIFS(SWISSW!$I:$I,MATCHUP!$A80,SWISSW!$J:$J,MATCHUP!CJ$1)-COUNTIFS(SWISSW!$I:$I,MATCHUP!$A80,SWISSW!$J:$J,MATCHUP!CJ$1,SWISSW!$F:$F,"Draw")+COUNTIFS(SWISSW!$I:$I,MATCHUP!CJ$1,SWISSW!$J:$J,MATCHUP!$A80)-COUNTIFS(SWISSW!$I:$I,MATCHUP!CJ$1,SWISSW!$J:$J,MATCHUP!$A80,SWISSW!$F:$F,"Draw")),"-")</f>
        <v>-</v>
      </c>
      <c r="CK80" s="5" t="str">
        <f ca="1">IFERROR((COUNTIFS(SWISSW!$I:$I,MATCHUP!$A80,SWISSW!$J:$J,MATCHUP!CK$1,SWISSW!$F:$F,"Won")+COUNTIFS(SWISSW!$I:$I,MATCHUP!CK$1,SWISSW!$J:$J,MATCHUP!$A80,SWISSW!$F:$F,"Lost"))/(COUNTIFS(SWISSW!$I:$I,MATCHUP!$A80,SWISSW!$J:$J,MATCHUP!CK$1)-COUNTIFS(SWISSW!$I:$I,MATCHUP!$A80,SWISSW!$J:$J,MATCHUP!CK$1,SWISSW!$F:$F,"Draw")+COUNTIFS(SWISSW!$I:$I,MATCHUP!CK$1,SWISSW!$J:$J,MATCHUP!$A80)-COUNTIFS(SWISSW!$I:$I,MATCHUP!CK$1,SWISSW!$J:$J,MATCHUP!$A80,SWISSW!$F:$F,"Draw")),"-")</f>
        <v>-</v>
      </c>
      <c r="CL80" s="5" t="str">
        <f ca="1">IFERROR((COUNTIFS(SWISSW!$I:$I,MATCHUP!$A80,SWISSW!$J:$J,MATCHUP!CL$1,SWISSW!$F:$F,"Won")+COUNTIFS(SWISSW!$I:$I,MATCHUP!CL$1,SWISSW!$J:$J,MATCHUP!$A80,SWISSW!$F:$F,"Lost"))/(COUNTIFS(SWISSW!$I:$I,MATCHUP!$A80,SWISSW!$J:$J,MATCHUP!CL$1)-COUNTIFS(SWISSW!$I:$I,MATCHUP!$A80,SWISSW!$J:$J,MATCHUP!CL$1,SWISSW!$F:$F,"Draw")+COUNTIFS(SWISSW!$I:$I,MATCHUP!CL$1,SWISSW!$J:$J,MATCHUP!$A80)-COUNTIFS(SWISSW!$I:$I,MATCHUP!CL$1,SWISSW!$J:$J,MATCHUP!$A80,SWISSW!$F:$F,"Draw")),"-")</f>
        <v>-</v>
      </c>
      <c r="CM80" s="5" t="str">
        <f ca="1">IFERROR((COUNTIFS(SWISSW!$I:$I,MATCHUP!$A80,SWISSW!$J:$J,MATCHUP!CM$1,SWISSW!$F:$F,"Won")+COUNTIFS(SWISSW!$I:$I,MATCHUP!CM$1,SWISSW!$J:$J,MATCHUP!$A80,SWISSW!$F:$F,"Lost"))/(COUNTIFS(SWISSW!$I:$I,MATCHUP!$A80,SWISSW!$J:$J,MATCHUP!CM$1)-COUNTIFS(SWISSW!$I:$I,MATCHUP!$A80,SWISSW!$J:$J,MATCHUP!CM$1,SWISSW!$F:$F,"Draw")+COUNTIFS(SWISSW!$I:$I,MATCHUP!CM$1,SWISSW!$J:$J,MATCHUP!$A80)-COUNTIFS(SWISSW!$I:$I,MATCHUP!CM$1,SWISSW!$J:$J,MATCHUP!$A80,SWISSW!$F:$F,"Draw")),"-")</f>
        <v>-</v>
      </c>
      <c r="CN80" s="5" t="str">
        <f ca="1">IFERROR((COUNTIFS(SWISSW!$I:$I,MATCHUP!$A80,SWISSW!$J:$J,MATCHUP!CN$1,SWISSW!$F:$F,"Won")+COUNTIFS(SWISSW!$I:$I,MATCHUP!CN$1,SWISSW!$J:$J,MATCHUP!$A80,SWISSW!$F:$F,"Lost"))/(COUNTIFS(SWISSW!$I:$I,MATCHUP!$A80,SWISSW!$J:$J,MATCHUP!CN$1)-COUNTIFS(SWISSW!$I:$I,MATCHUP!$A80,SWISSW!$J:$J,MATCHUP!CN$1,SWISSW!$F:$F,"Draw")+COUNTIFS(SWISSW!$I:$I,MATCHUP!CN$1,SWISSW!$J:$J,MATCHUP!$A80)-COUNTIFS(SWISSW!$I:$I,MATCHUP!CN$1,SWISSW!$J:$J,MATCHUP!$A80,SWISSW!$F:$F,"Draw")),"-")</f>
        <v>-</v>
      </c>
      <c r="CO80" s="5" t="str">
        <f ca="1">IFERROR((COUNTIFS(SWISSW!$I:$I,MATCHUP!$A80,SWISSW!$J:$J,MATCHUP!CO$1,SWISSW!$F:$F,"Won")+COUNTIFS(SWISSW!$I:$I,MATCHUP!CO$1,SWISSW!$J:$J,MATCHUP!$A80,SWISSW!$F:$F,"Lost"))/(COUNTIFS(SWISSW!$I:$I,MATCHUP!$A80,SWISSW!$J:$J,MATCHUP!CO$1)-COUNTIFS(SWISSW!$I:$I,MATCHUP!$A80,SWISSW!$J:$J,MATCHUP!CO$1,SWISSW!$F:$F,"Draw")+COUNTIFS(SWISSW!$I:$I,MATCHUP!CO$1,SWISSW!$J:$J,MATCHUP!$A80)-COUNTIFS(SWISSW!$I:$I,MATCHUP!CO$1,SWISSW!$J:$J,MATCHUP!$A80,SWISSW!$F:$F,"Draw")),"-")</f>
        <v>-</v>
      </c>
      <c r="CP80" s="5" t="str">
        <f ca="1">IFERROR((COUNTIFS(SWISSW!$I:$I,MATCHUP!$A80,SWISSW!$J:$J,MATCHUP!CP$1,SWISSW!$F:$F,"Won")+COUNTIFS(SWISSW!$I:$I,MATCHUP!CP$1,SWISSW!$J:$J,MATCHUP!$A80,SWISSW!$F:$F,"Lost"))/(COUNTIFS(SWISSW!$I:$I,MATCHUP!$A80,SWISSW!$J:$J,MATCHUP!CP$1)-COUNTIFS(SWISSW!$I:$I,MATCHUP!$A80,SWISSW!$J:$J,MATCHUP!CP$1,SWISSW!$F:$F,"Draw")+COUNTIFS(SWISSW!$I:$I,MATCHUP!CP$1,SWISSW!$J:$J,MATCHUP!$A80)-COUNTIFS(SWISSW!$I:$I,MATCHUP!CP$1,SWISSW!$J:$J,MATCHUP!$A80,SWISSW!$F:$F,"Draw")),"-")</f>
        <v>-</v>
      </c>
      <c r="CQ80" s="5" t="str">
        <f ca="1">IFERROR((COUNTIFS(SWISSW!$I:$I,MATCHUP!$A80,SWISSW!$J:$J,MATCHUP!CQ$1,SWISSW!$F:$F,"Won")+COUNTIFS(SWISSW!$I:$I,MATCHUP!CQ$1,SWISSW!$J:$J,MATCHUP!$A80,SWISSW!$F:$F,"Lost"))/(COUNTIFS(SWISSW!$I:$I,MATCHUP!$A80,SWISSW!$J:$J,MATCHUP!CQ$1)-COUNTIFS(SWISSW!$I:$I,MATCHUP!$A80,SWISSW!$J:$J,MATCHUP!CQ$1,SWISSW!$F:$F,"Draw")+COUNTIFS(SWISSW!$I:$I,MATCHUP!CQ$1,SWISSW!$J:$J,MATCHUP!$A80)-COUNTIFS(SWISSW!$I:$I,MATCHUP!CQ$1,SWISSW!$J:$J,MATCHUP!$A80,SWISSW!$F:$F,"Draw")),"-")</f>
        <v>-</v>
      </c>
      <c r="CR80" s="5" t="str">
        <f ca="1">IFERROR((COUNTIFS(SWISSW!$I:$I,MATCHUP!$A80,SWISSW!$J:$J,MATCHUP!CR$1,SWISSW!$F:$F,"Won")+COUNTIFS(SWISSW!$I:$I,MATCHUP!CR$1,SWISSW!$J:$J,MATCHUP!$A80,SWISSW!$F:$F,"Lost"))/(COUNTIFS(SWISSW!$I:$I,MATCHUP!$A80,SWISSW!$J:$J,MATCHUP!CR$1)-COUNTIFS(SWISSW!$I:$I,MATCHUP!$A80,SWISSW!$J:$J,MATCHUP!CR$1,SWISSW!$F:$F,"Draw")+COUNTIFS(SWISSW!$I:$I,MATCHUP!CR$1,SWISSW!$J:$J,MATCHUP!$A80)-COUNTIFS(SWISSW!$I:$I,MATCHUP!CR$1,SWISSW!$J:$J,MATCHUP!$A80,SWISSW!$F:$F,"Draw")),"-")</f>
        <v>-</v>
      </c>
      <c r="CS80" s="5" t="str">
        <f ca="1">IFERROR((COUNTIFS(SWISSW!$I:$I,MATCHUP!$A80,SWISSW!$J:$J,MATCHUP!CS$1,SWISSW!$F:$F,"Won")+COUNTIFS(SWISSW!$I:$I,MATCHUP!CS$1,SWISSW!$J:$J,MATCHUP!$A80,SWISSW!$F:$F,"Lost"))/(COUNTIFS(SWISSW!$I:$I,MATCHUP!$A80,SWISSW!$J:$J,MATCHUP!CS$1)-COUNTIFS(SWISSW!$I:$I,MATCHUP!$A80,SWISSW!$J:$J,MATCHUP!CS$1,SWISSW!$F:$F,"Draw")+COUNTIFS(SWISSW!$I:$I,MATCHUP!CS$1,SWISSW!$J:$J,MATCHUP!$A80)-COUNTIFS(SWISSW!$I:$I,MATCHUP!CS$1,SWISSW!$J:$J,MATCHUP!$A80,SWISSW!$F:$F,"Draw")),"-")</f>
        <v>-</v>
      </c>
      <c r="CT80" s="5" t="str">
        <f ca="1">IFERROR((COUNTIFS(SWISSW!$I:$I,MATCHUP!$A80,SWISSW!$J:$J,MATCHUP!CT$1,SWISSW!$F:$F,"Won")+COUNTIFS(SWISSW!$I:$I,MATCHUP!CT$1,SWISSW!$J:$J,MATCHUP!$A80,SWISSW!$F:$F,"Lost"))/(COUNTIFS(SWISSW!$I:$I,MATCHUP!$A80,SWISSW!$J:$J,MATCHUP!CT$1)-COUNTIFS(SWISSW!$I:$I,MATCHUP!$A80,SWISSW!$J:$J,MATCHUP!CT$1,SWISSW!$F:$F,"Draw")+COUNTIFS(SWISSW!$I:$I,MATCHUP!CT$1,SWISSW!$J:$J,MATCHUP!$A80)-COUNTIFS(SWISSW!$I:$I,MATCHUP!CT$1,SWISSW!$J:$J,MATCHUP!$A80,SWISSW!$F:$F,"Draw")),"-")</f>
        <v>-</v>
      </c>
      <c r="CU80" s="5" t="str">
        <f ca="1">IFERROR((COUNTIFS(SWISSW!$I:$I,MATCHUP!$A80,SWISSW!$J:$J,MATCHUP!CU$1,SWISSW!$F:$F,"Won")+COUNTIFS(SWISSW!$I:$I,MATCHUP!CU$1,SWISSW!$J:$J,MATCHUP!$A80,SWISSW!$F:$F,"Lost"))/(COUNTIFS(SWISSW!$I:$I,MATCHUP!$A80,SWISSW!$J:$J,MATCHUP!CU$1)-COUNTIFS(SWISSW!$I:$I,MATCHUP!$A80,SWISSW!$J:$J,MATCHUP!CU$1,SWISSW!$F:$F,"Draw")+COUNTIFS(SWISSW!$I:$I,MATCHUP!CU$1,SWISSW!$J:$J,MATCHUP!$A80)-COUNTIFS(SWISSW!$I:$I,MATCHUP!CU$1,SWISSW!$J:$J,MATCHUP!$A80,SWISSW!$F:$F,"Draw")),"-")</f>
        <v>-</v>
      </c>
      <c r="CV80" s="5" t="str">
        <f ca="1">IFERROR((COUNTIFS(SWISSW!$I:$I,MATCHUP!$A80,SWISSW!$J:$J,MATCHUP!CV$1,SWISSW!$F:$F,"Won")+COUNTIFS(SWISSW!$I:$I,MATCHUP!CV$1,SWISSW!$J:$J,MATCHUP!$A80,SWISSW!$F:$F,"Lost"))/(COUNTIFS(SWISSW!$I:$I,MATCHUP!$A80,SWISSW!$J:$J,MATCHUP!CV$1)-COUNTIFS(SWISSW!$I:$I,MATCHUP!$A80,SWISSW!$J:$J,MATCHUP!CV$1,SWISSW!$F:$F,"Draw")+COUNTIFS(SWISSW!$I:$I,MATCHUP!CV$1,SWISSW!$J:$J,MATCHUP!$A80)-COUNTIFS(SWISSW!$I:$I,MATCHUP!CV$1,SWISSW!$J:$J,MATCHUP!$A80,SWISSW!$F:$F,"Draw")),"-")</f>
        <v>-</v>
      </c>
    </row>
    <row r="81" spans="1:100" ht="55" customHeight="1" x14ac:dyDescent="0.3">
      <c r="A81" s="3" cm="1">
        <f t="array" aca="1" ref="A81" ca="1">INDIRECT(ADDRESS(ROW(),1,,1,"METABREAK"))</f>
        <v>0</v>
      </c>
      <c r="B81" s="5" t="str">
        <f ca="1">IFERROR((COUNTIFS(SWISSW!$I:$I,MATCHUP!$A81,SWISSW!$J:$J,MATCHUP!B$1,SWISSW!$F:$F,"Won")+COUNTIFS(SWISSW!$I:$I,MATCHUP!B$1,SWISSW!$J:$J,MATCHUP!$A81,SWISSW!$F:$F,"Lost"))/(COUNTIFS(SWISSW!$I:$I,MATCHUP!$A81,SWISSW!$J:$J,MATCHUP!B$1)-COUNTIFS(SWISSW!$I:$I,MATCHUP!$A81,SWISSW!$J:$J,MATCHUP!B$1,SWISSW!$F:$F,"Draw")+COUNTIFS(SWISSW!$I:$I,MATCHUP!B$1,SWISSW!$J:$J,MATCHUP!$A81)-COUNTIFS(SWISSW!$I:$I,MATCHUP!B$1,SWISSW!$J:$J,MATCHUP!$A81,SWISSW!$F:$F,"Draw")),"-")</f>
        <v>-</v>
      </c>
      <c r="C81" s="5" t="str">
        <f ca="1">IFERROR((COUNTIFS(SWISSW!$I:$I,MATCHUP!$A81,SWISSW!$J:$J,MATCHUP!C$1,SWISSW!$F:$F,"Won")+COUNTIFS(SWISSW!$I:$I,MATCHUP!C$1,SWISSW!$J:$J,MATCHUP!$A81,SWISSW!$F:$F,"Lost"))/(COUNTIFS(SWISSW!$I:$I,MATCHUP!$A81,SWISSW!$J:$J,MATCHUP!C$1)-COUNTIFS(SWISSW!$I:$I,MATCHUP!$A81,SWISSW!$J:$J,MATCHUP!C$1,SWISSW!$F:$F,"Draw")+COUNTIFS(SWISSW!$I:$I,MATCHUP!C$1,SWISSW!$J:$J,MATCHUP!$A81)-COUNTIFS(SWISSW!$I:$I,MATCHUP!C$1,SWISSW!$J:$J,MATCHUP!$A81,SWISSW!$F:$F,"Draw")),"-")</f>
        <v>-</v>
      </c>
      <c r="D81" s="5" t="str">
        <f ca="1">IFERROR((COUNTIFS(SWISSW!$I:$I,MATCHUP!$A81,SWISSW!$J:$J,MATCHUP!D$1,SWISSW!$F:$F,"Won")+COUNTIFS(SWISSW!$I:$I,MATCHUP!D$1,SWISSW!$J:$J,MATCHUP!$A81,SWISSW!$F:$F,"Lost"))/(COUNTIFS(SWISSW!$I:$I,MATCHUP!$A81,SWISSW!$J:$J,MATCHUP!D$1)-COUNTIFS(SWISSW!$I:$I,MATCHUP!$A81,SWISSW!$J:$J,MATCHUP!D$1,SWISSW!$F:$F,"Draw")+COUNTIFS(SWISSW!$I:$I,MATCHUP!D$1,SWISSW!$J:$J,MATCHUP!$A81)-COUNTIFS(SWISSW!$I:$I,MATCHUP!D$1,SWISSW!$J:$J,MATCHUP!$A81,SWISSW!$F:$F,"Draw")),"-")</f>
        <v>-</v>
      </c>
      <c r="E81" s="5" t="str">
        <f ca="1">IFERROR((COUNTIFS(SWISSW!$I:$I,MATCHUP!$A81,SWISSW!$J:$J,MATCHUP!E$1,SWISSW!$F:$F,"Won")+COUNTIFS(SWISSW!$I:$I,MATCHUP!E$1,SWISSW!$J:$J,MATCHUP!$A81,SWISSW!$F:$F,"Lost"))/(COUNTIFS(SWISSW!$I:$I,MATCHUP!$A81,SWISSW!$J:$J,MATCHUP!E$1)-COUNTIFS(SWISSW!$I:$I,MATCHUP!$A81,SWISSW!$J:$J,MATCHUP!E$1,SWISSW!$F:$F,"Draw")+COUNTIFS(SWISSW!$I:$I,MATCHUP!E$1,SWISSW!$J:$J,MATCHUP!$A81)-COUNTIFS(SWISSW!$I:$I,MATCHUP!E$1,SWISSW!$J:$J,MATCHUP!$A81,SWISSW!$F:$F,"Draw")),"-")</f>
        <v>-</v>
      </c>
      <c r="F81" s="5" t="str">
        <f ca="1">IFERROR((COUNTIFS(SWISSW!$I:$I,MATCHUP!$A81,SWISSW!$J:$J,MATCHUP!F$1,SWISSW!$F:$F,"Won")+COUNTIFS(SWISSW!$I:$I,MATCHUP!F$1,SWISSW!$J:$J,MATCHUP!$A81,SWISSW!$F:$F,"Lost"))/(COUNTIFS(SWISSW!$I:$I,MATCHUP!$A81,SWISSW!$J:$J,MATCHUP!F$1)-COUNTIFS(SWISSW!$I:$I,MATCHUP!$A81,SWISSW!$J:$J,MATCHUP!F$1,SWISSW!$F:$F,"Draw")+COUNTIFS(SWISSW!$I:$I,MATCHUP!F$1,SWISSW!$J:$J,MATCHUP!$A81)-COUNTIFS(SWISSW!$I:$I,MATCHUP!F$1,SWISSW!$J:$J,MATCHUP!$A81,SWISSW!$F:$F,"Draw")),"-")</f>
        <v>-</v>
      </c>
      <c r="G81" s="5" t="str">
        <f ca="1">IFERROR((COUNTIFS(SWISSW!$I:$I,MATCHUP!$A81,SWISSW!$J:$J,MATCHUP!G$1,SWISSW!$F:$F,"Won")+COUNTIFS(SWISSW!$I:$I,MATCHUP!G$1,SWISSW!$J:$J,MATCHUP!$A81,SWISSW!$F:$F,"Lost"))/(COUNTIFS(SWISSW!$I:$I,MATCHUP!$A81,SWISSW!$J:$J,MATCHUP!G$1)-COUNTIFS(SWISSW!$I:$I,MATCHUP!$A81,SWISSW!$J:$J,MATCHUP!G$1,SWISSW!$F:$F,"Draw")+COUNTIFS(SWISSW!$I:$I,MATCHUP!G$1,SWISSW!$J:$J,MATCHUP!$A81)-COUNTIFS(SWISSW!$I:$I,MATCHUP!G$1,SWISSW!$J:$J,MATCHUP!$A81,SWISSW!$F:$F,"Draw")),"-")</f>
        <v>-</v>
      </c>
      <c r="H81" s="5" t="str">
        <f ca="1">IFERROR((COUNTIFS(SWISSW!$I:$I,MATCHUP!$A81,SWISSW!$J:$J,MATCHUP!H$1,SWISSW!$F:$F,"Won")+COUNTIFS(SWISSW!$I:$I,MATCHUP!H$1,SWISSW!$J:$J,MATCHUP!$A81,SWISSW!$F:$F,"Lost"))/(COUNTIFS(SWISSW!$I:$I,MATCHUP!$A81,SWISSW!$J:$J,MATCHUP!H$1)-COUNTIFS(SWISSW!$I:$I,MATCHUP!$A81,SWISSW!$J:$J,MATCHUP!H$1,SWISSW!$F:$F,"Draw")+COUNTIFS(SWISSW!$I:$I,MATCHUP!H$1,SWISSW!$J:$J,MATCHUP!$A81)-COUNTIFS(SWISSW!$I:$I,MATCHUP!H$1,SWISSW!$J:$J,MATCHUP!$A81,SWISSW!$F:$F,"Draw")),"-")</f>
        <v>-</v>
      </c>
      <c r="I81" s="5" t="str">
        <f ca="1">IFERROR((COUNTIFS(SWISSW!$I:$I,MATCHUP!$A81,SWISSW!$J:$J,MATCHUP!I$1,SWISSW!$F:$F,"Won")+COUNTIFS(SWISSW!$I:$I,MATCHUP!I$1,SWISSW!$J:$J,MATCHUP!$A81,SWISSW!$F:$F,"Lost"))/(COUNTIFS(SWISSW!$I:$I,MATCHUP!$A81,SWISSW!$J:$J,MATCHUP!I$1)-COUNTIFS(SWISSW!$I:$I,MATCHUP!$A81,SWISSW!$J:$J,MATCHUP!I$1,SWISSW!$F:$F,"Draw")+COUNTIFS(SWISSW!$I:$I,MATCHUP!I$1,SWISSW!$J:$J,MATCHUP!$A81)-COUNTIFS(SWISSW!$I:$I,MATCHUP!I$1,SWISSW!$J:$J,MATCHUP!$A81,SWISSW!$F:$F,"Draw")),"-")</f>
        <v>-</v>
      </c>
      <c r="J81" s="5" t="str">
        <f ca="1">IFERROR((COUNTIFS(SWISSW!$I:$I,MATCHUP!$A81,SWISSW!$J:$J,MATCHUP!J$1,SWISSW!$F:$F,"Won")+COUNTIFS(SWISSW!$I:$I,MATCHUP!J$1,SWISSW!$J:$J,MATCHUP!$A81,SWISSW!$F:$F,"Lost"))/(COUNTIFS(SWISSW!$I:$I,MATCHUP!$A81,SWISSW!$J:$J,MATCHUP!J$1)-COUNTIFS(SWISSW!$I:$I,MATCHUP!$A81,SWISSW!$J:$J,MATCHUP!J$1,SWISSW!$F:$F,"Draw")+COUNTIFS(SWISSW!$I:$I,MATCHUP!J$1,SWISSW!$J:$J,MATCHUP!$A81)-COUNTIFS(SWISSW!$I:$I,MATCHUP!J$1,SWISSW!$J:$J,MATCHUP!$A81,SWISSW!$F:$F,"Draw")),"-")</f>
        <v>-</v>
      </c>
      <c r="K81" s="5" t="str">
        <f ca="1">IFERROR((COUNTIFS(SWISSW!$I:$I,MATCHUP!$A81,SWISSW!$J:$J,MATCHUP!K$1,SWISSW!$F:$F,"Won")+COUNTIFS(SWISSW!$I:$I,MATCHUP!K$1,SWISSW!$J:$J,MATCHUP!$A81,SWISSW!$F:$F,"Lost"))/(COUNTIFS(SWISSW!$I:$I,MATCHUP!$A81,SWISSW!$J:$J,MATCHUP!K$1)-COUNTIFS(SWISSW!$I:$I,MATCHUP!$A81,SWISSW!$J:$J,MATCHUP!K$1,SWISSW!$F:$F,"Draw")+COUNTIFS(SWISSW!$I:$I,MATCHUP!K$1,SWISSW!$J:$J,MATCHUP!$A81)-COUNTIFS(SWISSW!$I:$I,MATCHUP!K$1,SWISSW!$J:$J,MATCHUP!$A81,SWISSW!$F:$F,"Draw")),"-")</f>
        <v>-</v>
      </c>
      <c r="L81" s="5" t="str">
        <f ca="1">IFERROR((COUNTIFS(SWISSW!$I:$I,MATCHUP!$A81,SWISSW!$J:$J,MATCHUP!L$1,SWISSW!$F:$F,"Won")+COUNTIFS(SWISSW!$I:$I,MATCHUP!L$1,SWISSW!$J:$J,MATCHUP!$A81,SWISSW!$F:$F,"Lost"))/(COUNTIFS(SWISSW!$I:$I,MATCHUP!$A81,SWISSW!$J:$J,MATCHUP!L$1)-COUNTIFS(SWISSW!$I:$I,MATCHUP!$A81,SWISSW!$J:$J,MATCHUP!L$1,SWISSW!$F:$F,"Draw")+COUNTIFS(SWISSW!$I:$I,MATCHUP!L$1,SWISSW!$J:$J,MATCHUP!$A81)-COUNTIFS(SWISSW!$I:$I,MATCHUP!L$1,SWISSW!$J:$J,MATCHUP!$A81,SWISSW!$F:$F,"Draw")),"-")</f>
        <v>-</v>
      </c>
      <c r="M81" s="5" t="str">
        <f ca="1">IFERROR((COUNTIFS(SWISSW!$I:$I,MATCHUP!$A81,SWISSW!$J:$J,MATCHUP!M$1,SWISSW!$F:$F,"Won")+COUNTIFS(SWISSW!$I:$I,MATCHUP!M$1,SWISSW!$J:$J,MATCHUP!$A81,SWISSW!$F:$F,"Lost"))/(COUNTIFS(SWISSW!$I:$I,MATCHUP!$A81,SWISSW!$J:$J,MATCHUP!M$1)-COUNTIFS(SWISSW!$I:$I,MATCHUP!$A81,SWISSW!$J:$J,MATCHUP!M$1,SWISSW!$F:$F,"Draw")+COUNTIFS(SWISSW!$I:$I,MATCHUP!M$1,SWISSW!$J:$J,MATCHUP!$A81)-COUNTIFS(SWISSW!$I:$I,MATCHUP!M$1,SWISSW!$J:$J,MATCHUP!$A81,SWISSW!$F:$F,"Draw")),"-")</f>
        <v>-</v>
      </c>
      <c r="N81" s="5" t="str">
        <f ca="1">IFERROR((COUNTIFS(SWISSW!$I:$I,MATCHUP!$A81,SWISSW!$J:$J,MATCHUP!N$1,SWISSW!$F:$F,"Won")+COUNTIFS(SWISSW!$I:$I,MATCHUP!N$1,SWISSW!$J:$J,MATCHUP!$A81,SWISSW!$F:$F,"Lost"))/(COUNTIFS(SWISSW!$I:$I,MATCHUP!$A81,SWISSW!$J:$J,MATCHUP!N$1)-COUNTIFS(SWISSW!$I:$I,MATCHUP!$A81,SWISSW!$J:$J,MATCHUP!N$1,SWISSW!$F:$F,"Draw")+COUNTIFS(SWISSW!$I:$I,MATCHUP!N$1,SWISSW!$J:$J,MATCHUP!$A81)-COUNTIFS(SWISSW!$I:$I,MATCHUP!N$1,SWISSW!$J:$J,MATCHUP!$A81,SWISSW!$F:$F,"Draw")),"-")</f>
        <v>-</v>
      </c>
      <c r="O81" s="5" t="str">
        <f ca="1">IFERROR((COUNTIFS(SWISSW!$I:$I,MATCHUP!$A81,SWISSW!$J:$J,MATCHUP!O$1,SWISSW!$F:$F,"Won")+COUNTIFS(SWISSW!$I:$I,MATCHUP!O$1,SWISSW!$J:$J,MATCHUP!$A81,SWISSW!$F:$F,"Lost"))/(COUNTIFS(SWISSW!$I:$I,MATCHUP!$A81,SWISSW!$J:$J,MATCHUP!O$1)-COUNTIFS(SWISSW!$I:$I,MATCHUP!$A81,SWISSW!$J:$J,MATCHUP!O$1,SWISSW!$F:$F,"Draw")+COUNTIFS(SWISSW!$I:$I,MATCHUP!O$1,SWISSW!$J:$J,MATCHUP!$A81)-COUNTIFS(SWISSW!$I:$I,MATCHUP!O$1,SWISSW!$J:$J,MATCHUP!$A81,SWISSW!$F:$F,"Draw")),"-")</f>
        <v>-</v>
      </c>
      <c r="P81" s="5" t="str">
        <f ca="1">IFERROR((COUNTIFS(SWISSW!$I:$I,MATCHUP!$A81,SWISSW!$J:$J,MATCHUP!P$1,SWISSW!$F:$F,"Won")+COUNTIFS(SWISSW!$I:$I,MATCHUP!P$1,SWISSW!$J:$J,MATCHUP!$A81,SWISSW!$F:$F,"Lost"))/(COUNTIFS(SWISSW!$I:$I,MATCHUP!$A81,SWISSW!$J:$J,MATCHUP!P$1)-COUNTIFS(SWISSW!$I:$I,MATCHUP!$A81,SWISSW!$J:$J,MATCHUP!P$1,SWISSW!$F:$F,"Draw")+COUNTIFS(SWISSW!$I:$I,MATCHUP!P$1,SWISSW!$J:$J,MATCHUP!$A81)-COUNTIFS(SWISSW!$I:$I,MATCHUP!P$1,SWISSW!$J:$J,MATCHUP!$A81,SWISSW!$F:$F,"Draw")),"-")</f>
        <v>-</v>
      </c>
      <c r="Q81" s="5" t="str">
        <f ca="1">IFERROR((COUNTIFS(SWISSW!$I:$I,MATCHUP!$A81,SWISSW!$J:$J,MATCHUP!Q$1,SWISSW!$F:$F,"Won")+COUNTIFS(SWISSW!$I:$I,MATCHUP!Q$1,SWISSW!$J:$J,MATCHUP!$A81,SWISSW!$F:$F,"Lost"))/(COUNTIFS(SWISSW!$I:$I,MATCHUP!$A81,SWISSW!$J:$J,MATCHUP!Q$1)-COUNTIFS(SWISSW!$I:$I,MATCHUP!$A81,SWISSW!$J:$J,MATCHUP!Q$1,SWISSW!$F:$F,"Draw")+COUNTIFS(SWISSW!$I:$I,MATCHUP!Q$1,SWISSW!$J:$J,MATCHUP!$A81)-COUNTIFS(SWISSW!$I:$I,MATCHUP!Q$1,SWISSW!$J:$J,MATCHUP!$A81,SWISSW!$F:$F,"Draw")),"-")</f>
        <v>-</v>
      </c>
      <c r="R81" s="5" t="str">
        <f ca="1">IFERROR((COUNTIFS(SWISSW!$I:$I,MATCHUP!$A81,SWISSW!$J:$J,MATCHUP!R$1,SWISSW!$F:$F,"Won")+COUNTIFS(SWISSW!$I:$I,MATCHUP!R$1,SWISSW!$J:$J,MATCHUP!$A81,SWISSW!$F:$F,"Lost"))/(COUNTIFS(SWISSW!$I:$I,MATCHUP!$A81,SWISSW!$J:$J,MATCHUP!R$1)-COUNTIFS(SWISSW!$I:$I,MATCHUP!$A81,SWISSW!$J:$J,MATCHUP!R$1,SWISSW!$F:$F,"Draw")+COUNTIFS(SWISSW!$I:$I,MATCHUP!R$1,SWISSW!$J:$J,MATCHUP!$A81)-COUNTIFS(SWISSW!$I:$I,MATCHUP!R$1,SWISSW!$J:$J,MATCHUP!$A81,SWISSW!$F:$F,"Draw")),"-")</f>
        <v>-</v>
      </c>
      <c r="S81" s="5" t="str">
        <f ca="1">IFERROR((COUNTIFS(SWISSW!$I:$I,MATCHUP!$A81,SWISSW!$J:$J,MATCHUP!S$1,SWISSW!$F:$F,"Won")+COUNTIFS(SWISSW!$I:$I,MATCHUP!S$1,SWISSW!$J:$J,MATCHUP!$A81,SWISSW!$F:$F,"Lost"))/(COUNTIFS(SWISSW!$I:$I,MATCHUP!$A81,SWISSW!$J:$J,MATCHUP!S$1)-COUNTIFS(SWISSW!$I:$I,MATCHUP!$A81,SWISSW!$J:$J,MATCHUP!S$1,SWISSW!$F:$F,"Draw")+COUNTIFS(SWISSW!$I:$I,MATCHUP!S$1,SWISSW!$J:$J,MATCHUP!$A81)-COUNTIFS(SWISSW!$I:$I,MATCHUP!S$1,SWISSW!$J:$J,MATCHUP!$A81,SWISSW!$F:$F,"Draw")),"-")</f>
        <v>-</v>
      </c>
      <c r="T81" s="5" t="str">
        <f ca="1">IFERROR((COUNTIFS(SWISSW!$I:$I,MATCHUP!$A81,SWISSW!$J:$J,MATCHUP!T$1,SWISSW!$F:$F,"Won")+COUNTIFS(SWISSW!$I:$I,MATCHUP!T$1,SWISSW!$J:$J,MATCHUP!$A81,SWISSW!$F:$F,"Lost"))/(COUNTIFS(SWISSW!$I:$I,MATCHUP!$A81,SWISSW!$J:$J,MATCHUP!T$1)-COUNTIFS(SWISSW!$I:$I,MATCHUP!$A81,SWISSW!$J:$J,MATCHUP!T$1,SWISSW!$F:$F,"Draw")+COUNTIFS(SWISSW!$I:$I,MATCHUP!T$1,SWISSW!$J:$J,MATCHUP!$A81)-COUNTIFS(SWISSW!$I:$I,MATCHUP!T$1,SWISSW!$J:$J,MATCHUP!$A81,SWISSW!$F:$F,"Draw")),"-")</f>
        <v>-</v>
      </c>
      <c r="U81" s="5" t="str">
        <f ca="1">IFERROR((COUNTIFS(SWISSW!$I:$I,MATCHUP!$A81,SWISSW!$J:$J,MATCHUP!U$1,SWISSW!$F:$F,"Won")+COUNTIFS(SWISSW!$I:$I,MATCHUP!U$1,SWISSW!$J:$J,MATCHUP!$A81,SWISSW!$F:$F,"Lost"))/(COUNTIFS(SWISSW!$I:$I,MATCHUP!$A81,SWISSW!$J:$J,MATCHUP!U$1)-COUNTIFS(SWISSW!$I:$I,MATCHUP!$A81,SWISSW!$J:$J,MATCHUP!U$1,SWISSW!$F:$F,"Draw")+COUNTIFS(SWISSW!$I:$I,MATCHUP!U$1,SWISSW!$J:$J,MATCHUP!$A81)-COUNTIFS(SWISSW!$I:$I,MATCHUP!U$1,SWISSW!$J:$J,MATCHUP!$A81,SWISSW!$F:$F,"Draw")),"-")</f>
        <v>-</v>
      </c>
      <c r="V81" s="5" t="str">
        <f ca="1">IFERROR((COUNTIFS(SWISSW!$I:$I,MATCHUP!$A81,SWISSW!$J:$J,MATCHUP!V$1,SWISSW!$F:$F,"Won")+COUNTIFS(SWISSW!$I:$I,MATCHUP!V$1,SWISSW!$J:$J,MATCHUP!$A81,SWISSW!$F:$F,"Lost"))/(COUNTIFS(SWISSW!$I:$I,MATCHUP!$A81,SWISSW!$J:$J,MATCHUP!V$1)-COUNTIFS(SWISSW!$I:$I,MATCHUP!$A81,SWISSW!$J:$J,MATCHUP!V$1,SWISSW!$F:$F,"Draw")+COUNTIFS(SWISSW!$I:$I,MATCHUP!V$1,SWISSW!$J:$J,MATCHUP!$A81)-COUNTIFS(SWISSW!$I:$I,MATCHUP!V$1,SWISSW!$J:$J,MATCHUP!$A81,SWISSW!$F:$F,"Draw")),"-")</f>
        <v>-</v>
      </c>
      <c r="W81" s="5" t="str">
        <f ca="1">IFERROR((COUNTIFS(SWISSW!$I:$I,MATCHUP!$A81,SWISSW!$J:$J,MATCHUP!W$1,SWISSW!$F:$F,"Won")+COUNTIFS(SWISSW!$I:$I,MATCHUP!W$1,SWISSW!$J:$J,MATCHUP!$A81,SWISSW!$F:$F,"Lost"))/(COUNTIFS(SWISSW!$I:$I,MATCHUP!$A81,SWISSW!$J:$J,MATCHUP!W$1)-COUNTIFS(SWISSW!$I:$I,MATCHUP!$A81,SWISSW!$J:$J,MATCHUP!W$1,SWISSW!$F:$F,"Draw")+COUNTIFS(SWISSW!$I:$I,MATCHUP!W$1,SWISSW!$J:$J,MATCHUP!$A81)-COUNTIFS(SWISSW!$I:$I,MATCHUP!W$1,SWISSW!$J:$J,MATCHUP!$A81,SWISSW!$F:$F,"Draw")),"-")</f>
        <v>-</v>
      </c>
      <c r="X81" s="5" t="str">
        <f ca="1">IFERROR((COUNTIFS(SWISSW!$I:$I,MATCHUP!$A81,SWISSW!$J:$J,MATCHUP!X$1,SWISSW!$F:$F,"Won")+COUNTIFS(SWISSW!$I:$I,MATCHUP!X$1,SWISSW!$J:$J,MATCHUP!$A81,SWISSW!$F:$F,"Lost"))/(COUNTIFS(SWISSW!$I:$I,MATCHUP!$A81,SWISSW!$J:$J,MATCHUP!X$1)-COUNTIFS(SWISSW!$I:$I,MATCHUP!$A81,SWISSW!$J:$J,MATCHUP!X$1,SWISSW!$F:$F,"Draw")+COUNTIFS(SWISSW!$I:$I,MATCHUP!X$1,SWISSW!$J:$J,MATCHUP!$A81)-COUNTIFS(SWISSW!$I:$I,MATCHUP!X$1,SWISSW!$J:$J,MATCHUP!$A81,SWISSW!$F:$F,"Draw")),"-")</f>
        <v>-</v>
      </c>
      <c r="Y81" s="5" t="str">
        <f ca="1">IFERROR((COUNTIFS(SWISSW!$I:$I,MATCHUP!$A81,SWISSW!$J:$J,MATCHUP!Y$1,SWISSW!$F:$F,"Won")+COUNTIFS(SWISSW!$I:$I,MATCHUP!Y$1,SWISSW!$J:$J,MATCHUP!$A81,SWISSW!$F:$F,"Lost"))/(COUNTIFS(SWISSW!$I:$I,MATCHUP!$A81,SWISSW!$J:$J,MATCHUP!Y$1)-COUNTIFS(SWISSW!$I:$I,MATCHUP!$A81,SWISSW!$J:$J,MATCHUP!Y$1,SWISSW!$F:$F,"Draw")+COUNTIFS(SWISSW!$I:$I,MATCHUP!Y$1,SWISSW!$J:$J,MATCHUP!$A81)-COUNTIFS(SWISSW!$I:$I,MATCHUP!Y$1,SWISSW!$J:$J,MATCHUP!$A81,SWISSW!$F:$F,"Draw")),"-")</f>
        <v>-</v>
      </c>
      <c r="Z81" s="5" t="str">
        <f ca="1">IFERROR((COUNTIFS(SWISSW!$I:$I,MATCHUP!$A81,SWISSW!$J:$J,MATCHUP!Z$1,SWISSW!$F:$F,"Won")+COUNTIFS(SWISSW!$I:$I,MATCHUP!Z$1,SWISSW!$J:$J,MATCHUP!$A81,SWISSW!$F:$F,"Lost"))/(COUNTIFS(SWISSW!$I:$I,MATCHUP!$A81,SWISSW!$J:$J,MATCHUP!Z$1)-COUNTIFS(SWISSW!$I:$I,MATCHUP!$A81,SWISSW!$J:$J,MATCHUP!Z$1,SWISSW!$F:$F,"Draw")+COUNTIFS(SWISSW!$I:$I,MATCHUP!Z$1,SWISSW!$J:$J,MATCHUP!$A81)-COUNTIFS(SWISSW!$I:$I,MATCHUP!Z$1,SWISSW!$J:$J,MATCHUP!$A81,SWISSW!$F:$F,"Draw")),"-")</f>
        <v>-</v>
      </c>
      <c r="AA81" s="5" t="str">
        <f ca="1">IFERROR((COUNTIFS(SWISSW!$I:$I,MATCHUP!$A81,SWISSW!$J:$J,MATCHUP!AA$1,SWISSW!$F:$F,"Won")+COUNTIFS(SWISSW!$I:$I,MATCHUP!AA$1,SWISSW!$J:$J,MATCHUP!$A81,SWISSW!$F:$F,"Lost"))/(COUNTIFS(SWISSW!$I:$I,MATCHUP!$A81,SWISSW!$J:$J,MATCHUP!AA$1)-COUNTIFS(SWISSW!$I:$I,MATCHUP!$A81,SWISSW!$J:$J,MATCHUP!AA$1,SWISSW!$F:$F,"Draw")+COUNTIFS(SWISSW!$I:$I,MATCHUP!AA$1,SWISSW!$J:$J,MATCHUP!$A81)-COUNTIFS(SWISSW!$I:$I,MATCHUP!AA$1,SWISSW!$J:$J,MATCHUP!$A81,SWISSW!$F:$F,"Draw")),"-")</f>
        <v>-</v>
      </c>
      <c r="AB81" s="5" t="str">
        <f ca="1">IFERROR((COUNTIFS(SWISSW!$I:$I,MATCHUP!$A81,SWISSW!$J:$J,MATCHUP!AB$1,SWISSW!$F:$F,"Won")+COUNTIFS(SWISSW!$I:$I,MATCHUP!AB$1,SWISSW!$J:$J,MATCHUP!$A81,SWISSW!$F:$F,"Lost"))/(COUNTIFS(SWISSW!$I:$I,MATCHUP!$A81,SWISSW!$J:$J,MATCHUP!AB$1)-COUNTIFS(SWISSW!$I:$I,MATCHUP!$A81,SWISSW!$J:$J,MATCHUP!AB$1,SWISSW!$F:$F,"Draw")+COUNTIFS(SWISSW!$I:$I,MATCHUP!AB$1,SWISSW!$J:$J,MATCHUP!$A81)-COUNTIFS(SWISSW!$I:$I,MATCHUP!AB$1,SWISSW!$J:$J,MATCHUP!$A81,SWISSW!$F:$F,"Draw")),"-")</f>
        <v>-</v>
      </c>
      <c r="AC81" s="5" t="str">
        <f ca="1">IFERROR((COUNTIFS(SWISSW!$I:$I,MATCHUP!$A81,SWISSW!$J:$J,MATCHUP!AC$1,SWISSW!$F:$F,"Won")+COUNTIFS(SWISSW!$I:$I,MATCHUP!AC$1,SWISSW!$J:$J,MATCHUP!$A81,SWISSW!$F:$F,"Lost"))/(COUNTIFS(SWISSW!$I:$I,MATCHUP!$A81,SWISSW!$J:$J,MATCHUP!AC$1)-COUNTIFS(SWISSW!$I:$I,MATCHUP!$A81,SWISSW!$J:$J,MATCHUP!AC$1,SWISSW!$F:$F,"Draw")+COUNTIFS(SWISSW!$I:$I,MATCHUP!AC$1,SWISSW!$J:$J,MATCHUP!$A81)-COUNTIFS(SWISSW!$I:$I,MATCHUP!AC$1,SWISSW!$J:$J,MATCHUP!$A81,SWISSW!$F:$F,"Draw")),"-")</f>
        <v>-</v>
      </c>
      <c r="AD81" s="5" t="str">
        <f ca="1">IFERROR((COUNTIFS(SWISSW!$I:$I,MATCHUP!$A81,SWISSW!$J:$J,MATCHUP!AD$1,SWISSW!$F:$F,"Won")+COUNTIFS(SWISSW!$I:$I,MATCHUP!AD$1,SWISSW!$J:$J,MATCHUP!$A81,SWISSW!$F:$F,"Lost"))/(COUNTIFS(SWISSW!$I:$I,MATCHUP!$A81,SWISSW!$J:$J,MATCHUP!AD$1)-COUNTIFS(SWISSW!$I:$I,MATCHUP!$A81,SWISSW!$J:$J,MATCHUP!AD$1,SWISSW!$F:$F,"Draw")+COUNTIFS(SWISSW!$I:$I,MATCHUP!AD$1,SWISSW!$J:$J,MATCHUP!$A81)-COUNTIFS(SWISSW!$I:$I,MATCHUP!AD$1,SWISSW!$J:$J,MATCHUP!$A81,SWISSW!$F:$F,"Draw")),"-")</f>
        <v>-</v>
      </c>
      <c r="AE81" s="5" t="str">
        <f ca="1">IFERROR((COUNTIFS(SWISSW!$I:$I,MATCHUP!$A81,SWISSW!$J:$J,MATCHUP!AE$1,SWISSW!$F:$F,"Won")+COUNTIFS(SWISSW!$I:$I,MATCHUP!AE$1,SWISSW!$J:$J,MATCHUP!$A81,SWISSW!$F:$F,"Lost"))/(COUNTIFS(SWISSW!$I:$I,MATCHUP!$A81,SWISSW!$J:$J,MATCHUP!AE$1)-COUNTIFS(SWISSW!$I:$I,MATCHUP!$A81,SWISSW!$J:$J,MATCHUP!AE$1,SWISSW!$F:$F,"Draw")+COUNTIFS(SWISSW!$I:$I,MATCHUP!AE$1,SWISSW!$J:$J,MATCHUP!$A81)-COUNTIFS(SWISSW!$I:$I,MATCHUP!AE$1,SWISSW!$J:$J,MATCHUP!$A81,SWISSW!$F:$F,"Draw")),"-")</f>
        <v>-</v>
      </c>
      <c r="AF81" s="5" t="str">
        <f ca="1">IFERROR((COUNTIFS(SWISSW!$I:$I,MATCHUP!$A81,SWISSW!$J:$J,MATCHUP!AF$1,SWISSW!$F:$F,"Won")+COUNTIFS(SWISSW!$I:$I,MATCHUP!AF$1,SWISSW!$J:$J,MATCHUP!$A81,SWISSW!$F:$F,"Lost"))/(COUNTIFS(SWISSW!$I:$I,MATCHUP!$A81,SWISSW!$J:$J,MATCHUP!AF$1)-COUNTIFS(SWISSW!$I:$I,MATCHUP!$A81,SWISSW!$J:$J,MATCHUP!AF$1,SWISSW!$F:$F,"Draw")+COUNTIFS(SWISSW!$I:$I,MATCHUP!AF$1,SWISSW!$J:$J,MATCHUP!$A81)-COUNTIFS(SWISSW!$I:$I,MATCHUP!AF$1,SWISSW!$J:$J,MATCHUP!$A81,SWISSW!$F:$F,"Draw")),"-")</f>
        <v>-</v>
      </c>
      <c r="AG81" s="5" t="str">
        <f ca="1">IFERROR((COUNTIFS(SWISSW!$I:$I,MATCHUP!$A81,SWISSW!$J:$J,MATCHUP!AG$1,SWISSW!$F:$F,"Won")+COUNTIFS(SWISSW!$I:$I,MATCHUP!AG$1,SWISSW!$J:$J,MATCHUP!$A81,SWISSW!$F:$F,"Lost"))/(COUNTIFS(SWISSW!$I:$I,MATCHUP!$A81,SWISSW!$J:$J,MATCHUP!AG$1)-COUNTIFS(SWISSW!$I:$I,MATCHUP!$A81,SWISSW!$J:$J,MATCHUP!AG$1,SWISSW!$F:$F,"Draw")+COUNTIFS(SWISSW!$I:$I,MATCHUP!AG$1,SWISSW!$J:$J,MATCHUP!$A81)-COUNTIFS(SWISSW!$I:$I,MATCHUP!AG$1,SWISSW!$J:$J,MATCHUP!$A81,SWISSW!$F:$F,"Draw")),"-")</f>
        <v>-</v>
      </c>
      <c r="AH81" s="5" t="str">
        <f ca="1">IFERROR((COUNTIFS(SWISSW!$I:$I,MATCHUP!$A81,SWISSW!$J:$J,MATCHUP!AH$1,SWISSW!$F:$F,"Won")+COUNTIFS(SWISSW!$I:$I,MATCHUP!AH$1,SWISSW!$J:$J,MATCHUP!$A81,SWISSW!$F:$F,"Lost"))/(COUNTIFS(SWISSW!$I:$I,MATCHUP!$A81,SWISSW!$J:$J,MATCHUP!AH$1)-COUNTIFS(SWISSW!$I:$I,MATCHUP!$A81,SWISSW!$J:$J,MATCHUP!AH$1,SWISSW!$F:$F,"Draw")+COUNTIFS(SWISSW!$I:$I,MATCHUP!AH$1,SWISSW!$J:$J,MATCHUP!$A81)-COUNTIFS(SWISSW!$I:$I,MATCHUP!AH$1,SWISSW!$J:$J,MATCHUP!$A81,SWISSW!$F:$F,"Draw")),"-")</f>
        <v>-</v>
      </c>
      <c r="AI81" s="5" t="str">
        <f ca="1">IFERROR((COUNTIFS(SWISSW!$I:$I,MATCHUP!$A81,SWISSW!$J:$J,MATCHUP!AI$1,SWISSW!$F:$F,"Won")+COUNTIFS(SWISSW!$I:$I,MATCHUP!AI$1,SWISSW!$J:$J,MATCHUP!$A81,SWISSW!$F:$F,"Lost"))/(COUNTIFS(SWISSW!$I:$I,MATCHUP!$A81,SWISSW!$J:$J,MATCHUP!AI$1)-COUNTIFS(SWISSW!$I:$I,MATCHUP!$A81,SWISSW!$J:$J,MATCHUP!AI$1,SWISSW!$F:$F,"Draw")+COUNTIFS(SWISSW!$I:$I,MATCHUP!AI$1,SWISSW!$J:$J,MATCHUP!$A81)-COUNTIFS(SWISSW!$I:$I,MATCHUP!AI$1,SWISSW!$J:$J,MATCHUP!$A81,SWISSW!$F:$F,"Draw")),"-")</f>
        <v>-</v>
      </c>
      <c r="AJ81" s="5" t="str">
        <f ca="1">IFERROR((COUNTIFS(SWISSW!$I:$I,MATCHUP!$A81,SWISSW!$J:$J,MATCHUP!AJ$1,SWISSW!$F:$F,"Won")+COUNTIFS(SWISSW!$I:$I,MATCHUP!AJ$1,SWISSW!$J:$J,MATCHUP!$A81,SWISSW!$F:$F,"Lost"))/(COUNTIFS(SWISSW!$I:$I,MATCHUP!$A81,SWISSW!$J:$J,MATCHUP!AJ$1)-COUNTIFS(SWISSW!$I:$I,MATCHUP!$A81,SWISSW!$J:$J,MATCHUP!AJ$1,SWISSW!$F:$F,"Draw")+COUNTIFS(SWISSW!$I:$I,MATCHUP!AJ$1,SWISSW!$J:$J,MATCHUP!$A81)-COUNTIFS(SWISSW!$I:$I,MATCHUP!AJ$1,SWISSW!$J:$J,MATCHUP!$A81,SWISSW!$F:$F,"Draw")),"-")</f>
        <v>-</v>
      </c>
      <c r="AK81" s="5" t="str">
        <f ca="1">IFERROR((COUNTIFS(SWISSW!$I:$I,MATCHUP!$A81,SWISSW!$J:$J,MATCHUP!AK$1,SWISSW!$F:$F,"Won")+COUNTIFS(SWISSW!$I:$I,MATCHUP!AK$1,SWISSW!$J:$J,MATCHUP!$A81,SWISSW!$F:$F,"Lost"))/(COUNTIFS(SWISSW!$I:$I,MATCHUP!$A81,SWISSW!$J:$J,MATCHUP!AK$1)-COUNTIFS(SWISSW!$I:$I,MATCHUP!$A81,SWISSW!$J:$J,MATCHUP!AK$1,SWISSW!$F:$F,"Draw")+COUNTIFS(SWISSW!$I:$I,MATCHUP!AK$1,SWISSW!$J:$J,MATCHUP!$A81)-COUNTIFS(SWISSW!$I:$I,MATCHUP!AK$1,SWISSW!$J:$J,MATCHUP!$A81,SWISSW!$F:$F,"Draw")),"-")</f>
        <v>-</v>
      </c>
      <c r="AL81" s="5" t="str">
        <f ca="1">IFERROR((COUNTIFS(SWISSW!$I:$I,MATCHUP!$A81,SWISSW!$J:$J,MATCHUP!AL$1,SWISSW!$F:$F,"Won")+COUNTIFS(SWISSW!$I:$I,MATCHUP!AL$1,SWISSW!$J:$J,MATCHUP!$A81,SWISSW!$F:$F,"Lost"))/(COUNTIFS(SWISSW!$I:$I,MATCHUP!$A81,SWISSW!$J:$J,MATCHUP!AL$1)-COUNTIFS(SWISSW!$I:$I,MATCHUP!$A81,SWISSW!$J:$J,MATCHUP!AL$1,SWISSW!$F:$F,"Draw")+COUNTIFS(SWISSW!$I:$I,MATCHUP!AL$1,SWISSW!$J:$J,MATCHUP!$A81)-COUNTIFS(SWISSW!$I:$I,MATCHUP!AL$1,SWISSW!$J:$J,MATCHUP!$A81,SWISSW!$F:$F,"Draw")),"-")</f>
        <v>-</v>
      </c>
      <c r="AM81" s="5" t="str">
        <f ca="1">IFERROR((COUNTIFS(SWISSW!$I:$I,MATCHUP!$A81,SWISSW!$J:$J,MATCHUP!AM$1,SWISSW!$F:$F,"Won")+COUNTIFS(SWISSW!$I:$I,MATCHUP!AM$1,SWISSW!$J:$J,MATCHUP!$A81,SWISSW!$F:$F,"Lost"))/(COUNTIFS(SWISSW!$I:$I,MATCHUP!$A81,SWISSW!$J:$J,MATCHUP!AM$1)-COUNTIFS(SWISSW!$I:$I,MATCHUP!$A81,SWISSW!$J:$J,MATCHUP!AM$1,SWISSW!$F:$F,"Draw")+COUNTIFS(SWISSW!$I:$I,MATCHUP!AM$1,SWISSW!$J:$J,MATCHUP!$A81)-COUNTIFS(SWISSW!$I:$I,MATCHUP!AM$1,SWISSW!$J:$J,MATCHUP!$A81,SWISSW!$F:$F,"Draw")),"-")</f>
        <v>-</v>
      </c>
      <c r="AN81" s="5" t="str">
        <f ca="1">IFERROR((COUNTIFS(SWISSW!$I:$I,MATCHUP!$A81,SWISSW!$J:$J,MATCHUP!AN$1,SWISSW!$F:$F,"Won")+COUNTIFS(SWISSW!$I:$I,MATCHUP!AN$1,SWISSW!$J:$J,MATCHUP!$A81,SWISSW!$F:$F,"Lost"))/(COUNTIFS(SWISSW!$I:$I,MATCHUP!$A81,SWISSW!$J:$J,MATCHUP!AN$1)-COUNTIFS(SWISSW!$I:$I,MATCHUP!$A81,SWISSW!$J:$J,MATCHUP!AN$1,SWISSW!$F:$F,"Draw")+COUNTIFS(SWISSW!$I:$I,MATCHUP!AN$1,SWISSW!$J:$J,MATCHUP!$A81)-COUNTIFS(SWISSW!$I:$I,MATCHUP!AN$1,SWISSW!$J:$J,MATCHUP!$A81,SWISSW!$F:$F,"Draw")),"-")</f>
        <v>-</v>
      </c>
      <c r="AO81" s="5" t="str">
        <f ca="1">IFERROR((COUNTIFS(SWISSW!$I:$I,MATCHUP!$A81,SWISSW!$J:$J,MATCHUP!AO$1,SWISSW!$F:$F,"Won")+COUNTIFS(SWISSW!$I:$I,MATCHUP!AO$1,SWISSW!$J:$J,MATCHUP!$A81,SWISSW!$F:$F,"Lost"))/(COUNTIFS(SWISSW!$I:$I,MATCHUP!$A81,SWISSW!$J:$J,MATCHUP!AO$1)-COUNTIFS(SWISSW!$I:$I,MATCHUP!$A81,SWISSW!$J:$J,MATCHUP!AO$1,SWISSW!$F:$F,"Draw")+COUNTIFS(SWISSW!$I:$I,MATCHUP!AO$1,SWISSW!$J:$J,MATCHUP!$A81)-COUNTIFS(SWISSW!$I:$I,MATCHUP!AO$1,SWISSW!$J:$J,MATCHUP!$A81,SWISSW!$F:$F,"Draw")),"-")</f>
        <v>-</v>
      </c>
      <c r="AP81" s="5" t="str">
        <f ca="1">IFERROR((COUNTIFS(SWISSW!$I:$I,MATCHUP!$A81,SWISSW!$J:$J,MATCHUP!AP$1,SWISSW!$F:$F,"Won")+COUNTIFS(SWISSW!$I:$I,MATCHUP!AP$1,SWISSW!$J:$J,MATCHUP!$A81,SWISSW!$F:$F,"Lost"))/(COUNTIFS(SWISSW!$I:$I,MATCHUP!$A81,SWISSW!$J:$J,MATCHUP!AP$1)-COUNTIFS(SWISSW!$I:$I,MATCHUP!$A81,SWISSW!$J:$J,MATCHUP!AP$1,SWISSW!$F:$F,"Draw")+COUNTIFS(SWISSW!$I:$I,MATCHUP!AP$1,SWISSW!$J:$J,MATCHUP!$A81)-COUNTIFS(SWISSW!$I:$I,MATCHUP!AP$1,SWISSW!$J:$J,MATCHUP!$A81,SWISSW!$F:$F,"Draw")),"-")</f>
        <v>-</v>
      </c>
      <c r="AQ81" s="5" t="str">
        <f ca="1">IFERROR((COUNTIFS(SWISSW!$I:$I,MATCHUP!$A81,SWISSW!$J:$J,MATCHUP!AQ$1,SWISSW!$F:$F,"Won")+COUNTIFS(SWISSW!$I:$I,MATCHUP!AQ$1,SWISSW!$J:$J,MATCHUP!$A81,SWISSW!$F:$F,"Lost"))/(COUNTIFS(SWISSW!$I:$I,MATCHUP!$A81,SWISSW!$J:$J,MATCHUP!AQ$1)-COUNTIFS(SWISSW!$I:$I,MATCHUP!$A81,SWISSW!$J:$J,MATCHUP!AQ$1,SWISSW!$F:$F,"Draw")+COUNTIFS(SWISSW!$I:$I,MATCHUP!AQ$1,SWISSW!$J:$J,MATCHUP!$A81)-COUNTIFS(SWISSW!$I:$I,MATCHUP!AQ$1,SWISSW!$J:$J,MATCHUP!$A81,SWISSW!$F:$F,"Draw")),"-")</f>
        <v>-</v>
      </c>
      <c r="AR81" s="5" t="str">
        <f ca="1">IFERROR((COUNTIFS(SWISSW!$I:$I,MATCHUP!$A81,SWISSW!$J:$J,MATCHUP!AR$1,SWISSW!$F:$F,"Won")+COUNTIFS(SWISSW!$I:$I,MATCHUP!AR$1,SWISSW!$J:$J,MATCHUP!$A81,SWISSW!$F:$F,"Lost"))/(COUNTIFS(SWISSW!$I:$I,MATCHUP!$A81,SWISSW!$J:$J,MATCHUP!AR$1)-COUNTIFS(SWISSW!$I:$I,MATCHUP!$A81,SWISSW!$J:$J,MATCHUP!AR$1,SWISSW!$F:$F,"Draw")+COUNTIFS(SWISSW!$I:$I,MATCHUP!AR$1,SWISSW!$J:$J,MATCHUP!$A81)-COUNTIFS(SWISSW!$I:$I,MATCHUP!AR$1,SWISSW!$J:$J,MATCHUP!$A81,SWISSW!$F:$F,"Draw")),"-")</f>
        <v>-</v>
      </c>
      <c r="AS81" s="5" t="str">
        <f ca="1">IFERROR((COUNTIFS(SWISSW!$I:$I,MATCHUP!$A81,SWISSW!$J:$J,MATCHUP!AS$1,SWISSW!$F:$F,"Won")+COUNTIFS(SWISSW!$I:$I,MATCHUP!AS$1,SWISSW!$J:$J,MATCHUP!$A81,SWISSW!$F:$F,"Lost"))/(COUNTIFS(SWISSW!$I:$I,MATCHUP!$A81,SWISSW!$J:$J,MATCHUP!AS$1)-COUNTIFS(SWISSW!$I:$I,MATCHUP!$A81,SWISSW!$J:$J,MATCHUP!AS$1,SWISSW!$F:$F,"Draw")+COUNTIFS(SWISSW!$I:$I,MATCHUP!AS$1,SWISSW!$J:$J,MATCHUP!$A81)-COUNTIFS(SWISSW!$I:$I,MATCHUP!AS$1,SWISSW!$J:$J,MATCHUP!$A81,SWISSW!$F:$F,"Draw")),"-")</f>
        <v>-</v>
      </c>
      <c r="AT81" s="5" t="str">
        <f ca="1">IFERROR((COUNTIFS(SWISSW!$I:$I,MATCHUP!$A81,SWISSW!$J:$J,MATCHUP!AT$1,SWISSW!$F:$F,"Won")+COUNTIFS(SWISSW!$I:$I,MATCHUP!AT$1,SWISSW!$J:$J,MATCHUP!$A81,SWISSW!$F:$F,"Lost"))/(COUNTIFS(SWISSW!$I:$I,MATCHUP!$A81,SWISSW!$J:$J,MATCHUP!AT$1)-COUNTIFS(SWISSW!$I:$I,MATCHUP!$A81,SWISSW!$J:$J,MATCHUP!AT$1,SWISSW!$F:$F,"Draw")+COUNTIFS(SWISSW!$I:$I,MATCHUP!AT$1,SWISSW!$J:$J,MATCHUP!$A81)-COUNTIFS(SWISSW!$I:$I,MATCHUP!AT$1,SWISSW!$J:$J,MATCHUP!$A81,SWISSW!$F:$F,"Draw")),"-")</f>
        <v>-</v>
      </c>
      <c r="AU81" s="5" t="str">
        <f ca="1">IFERROR((COUNTIFS(SWISSW!$I:$I,MATCHUP!$A81,SWISSW!$J:$J,MATCHUP!AU$1,SWISSW!$F:$F,"Won")+COUNTIFS(SWISSW!$I:$I,MATCHUP!AU$1,SWISSW!$J:$J,MATCHUP!$A81,SWISSW!$F:$F,"Lost"))/(COUNTIFS(SWISSW!$I:$I,MATCHUP!$A81,SWISSW!$J:$J,MATCHUP!AU$1)-COUNTIFS(SWISSW!$I:$I,MATCHUP!$A81,SWISSW!$J:$J,MATCHUP!AU$1,SWISSW!$F:$F,"Draw")+COUNTIFS(SWISSW!$I:$I,MATCHUP!AU$1,SWISSW!$J:$J,MATCHUP!$A81)-COUNTIFS(SWISSW!$I:$I,MATCHUP!AU$1,SWISSW!$J:$J,MATCHUP!$A81,SWISSW!$F:$F,"Draw")),"-")</f>
        <v>-</v>
      </c>
      <c r="AV81" s="5" t="str">
        <f ca="1">IFERROR((COUNTIFS(SWISSW!$I:$I,MATCHUP!$A81,SWISSW!$J:$J,MATCHUP!AV$1,SWISSW!$F:$F,"Won")+COUNTIFS(SWISSW!$I:$I,MATCHUP!AV$1,SWISSW!$J:$J,MATCHUP!$A81,SWISSW!$F:$F,"Lost"))/(COUNTIFS(SWISSW!$I:$I,MATCHUP!$A81,SWISSW!$J:$J,MATCHUP!AV$1)-COUNTIFS(SWISSW!$I:$I,MATCHUP!$A81,SWISSW!$J:$J,MATCHUP!AV$1,SWISSW!$F:$F,"Draw")+COUNTIFS(SWISSW!$I:$I,MATCHUP!AV$1,SWISSW!$J:$J,MATCHUP!$A81)-COUNTIFS(SWISSW!$I:$I,MATCHUP!AV$1,SWISSW!$J:$J,MATCHUP!$A81,SWISSW!$F:$F,"Draw")),"-")</f>
        <v>-</v>
      </c>
      <c r="AW81" s="5" t="str">
        <f ca="1">IFERROR((COUNTIFS(SWISSW!$I:$I,MATCHUP!$A81,SWISSW!$J:$J,MATCHUP!AW$1,SWISSW!$F:$F,"Won")+COUNTIFS(SWISSW!$I:$I,MATCHUP!AW$1,SWISSW!$J:$J,MATCHUP!$A81,SWISSW!$F:$F,"Lost"))/(COUNTIFS(SWISSW!$I:$I,MATCHUP!$A81,SWISSW!$J:$J,MATCHUP!AW$1)-COUNTIFS(SWISSW!$I:$I,MATCHUP!$A81,SWISSW!$J:$J,MATCHUP!AW$1,SWISSW!$F:$F,"Draw")+COUNTIFS(SWISSW!$I:$I,MATCHUP!AW$1,SWISSW!$J:$J,MATCHUP!$A81)-COUNTIFS(SWISSW!$I:$I,MATCHUP!AW$1,SWISSW!$J:$J,MATCHUP!$A81,SWISSW!$F:$F,"Draw")),"-")</f>
        <v>-</v>
      </c>
      <c r="AX81" s="5" t="str">
        <f ca="1">IFERROR((COUNTIFS(SWISSW!$I:$I,MATCHUP!$A81,SWISSW!$J:$J,MATCHUP!AX$1,SWISSW!$F:$F,"Won")+COUNTIFS(SWISSW!$I:$I,MATCHUP!AX$1,SWISSW!$J:$J,MATCHUP!$A81,SWISSW!$F:$F,"Lost"))/(COUNTIFS(SWISSW!$I:$I,MATCHUP!$A81,SWISSW!$J:$J,MATCHUP!AX$1)-COUNTIFS(SWISSW!$I:$I,MATCHUP!$A81,SWISSW!$J:$J,MATCHUP!AX$1,SWISSW!$F:$F,"Draw")+COUNTIFS(SWISSW!$I:$I,MATCHUP!AX$1,SWISSW!$J:$J,MATCHUP!$A81)-COUNTIFS(SWISSW!$I:$I,MATCHUP!AX$1,SWISSW!$J:$J,MATCHUP!$A81,SWISSW!$F:$F,"Draw")),"-")</f>
        <v>-</v>
      </c>
      <c r="AY81" s="5" t="str">
        <f ca="1">IFERROR((COUNTIFS(SWISSW!$I:$I,MATCHUP!$A81,SWISSW!$J:$J,MATCHUP!AY$1,SWISSW!$F:$F,"Won")+COUNTIFS(SWISSW!$I:$I,MATCHUP!AY$1,SWISSW!$J:$J,MATCHUP!$A81,SWISSW!$F:$F,"Lost"))/(COUNTIFS(SWISSW!$I:$I,MATCHUP!$A81,SWISSW!$J:$J,MATCHUP!AY$1)-COUNTIFS(SWISSW!$I:$I,MATCHUP!$A81,SWISSW!$J:$J,MATCHUP!AY$1,SWISSW!$F:$F,"Draw")+COUNTIFS(SWISSW!$I:$I,MATCHUP!AY$1,SWISSW!$J:$J,MATCHUP!$A81)-COUNTIFS(SWISSW!$I:$I,MATCHUP!AY$1,SWISSW!$J:$J,MATCHUP!$A81,SWISSW!$F:$F,"Draw")),"-")</f>
        <v>-</v>
      </c>
      <c r="AZ81" s="5" t="str">
        <f ca="1">IFERROR((COUNTIFS(SWISSW!$I:$I,MATCHUP!$A81,SWISSW!$J:$J,MATCHUP!AZ$1,SWISSW!$F:$F,"Won")+COUNTIFS(SWISSW!$I:$I,MATCHUP!AZ$1,SWISSW!$J:$J,MATCHUP!$A81,SWISSW!$F:$F,"Lost"))/(COUNTIFS(SWISSW!$I:$I,MATCHUP!$A81,SWISSW!$J:$J,MATCHUP!AZ$1)-COUNTIFS(SWISSW!$I:$I,MATCHUP!$A81,SWISSW!$J:$J,MATCHUP!AZ$1,SWISSW!$F:$F,"Draw")+COUNTIFS(SWISSW!$I:$I,MATCHUP!AZ$1,SWISSW!$J:$J,MATCHUP!$A81)-COUNTIFS(SWISSW!$I:$I,MATCHUP!AZ$1,SWISSW!$J:$J,MATCHUP!$A81,SWISSW!$F:$F,"Draw")),"-")</f>
        <v>-</v>
      </c>
      <c r="BA81" s="5" t="str">
        <f ca="1">IFERROR((COUNTIFS(SWISSW!$I:$I,MATCHUP!$A81,SWISSW!$J:$J,MATCHUP!BA$1,SWISSW!$F:$F,"Won")+COUNTIFS(SWISSW!$I:$I,MATCHUP!BA$1,SWISSW!$J:$J,MATCHUP!$A81,SWISSW!$F:$F,"Lost"))/(COUNTIFS(SWISSW!$I:$I,MATCHUP!$A81,SWISSW!$J:$J,MATCHUP!BA$1)-COUNTIFS(SWISSW!$I:$I,MATCHUP!$A81,SWISSW!$J:$J,MATCHUP!BA$1,SWISSW!$F:$F,"Draw")+COUNTIFS(SWISSW!$I:$I,MATCHUP!BA$1,SWISSW!$J:$J,MATCHUP!$A81)-COUNTIFS(SWISSW!$I:$I,MATCHUP!BA$1,SWISSW!$J:$J,MATCHUP!$A81,SWISSW!$F:$F,"Draw")),"-")</f>
        <v>-</v>
      </c>
      <c r="BB81" s="5" t="str">
        <f ca="1">IFERROR((COUNTIFS(SWISSW!$I:$I,MATCHUP!$A81,SWISSW!$J:$J,MATCHUP!BB$1,SWISSW!$F:$F,"Won")+COUNTIFS(SWISSW!$I:$I,MATCHUP!BB$1,SWISSW!$J:$J,MATCHUP!$A81,SWISSW!$F:$F,"Lost"))/(COUNTIFS(SWISSW!$I:$I,MATCHUP!$A81,SWISSW!$J:$J,MATCHUP!BB$1)-COUNTIFS(SWISSW!$I:$I,MATCHUP!$A81,SWISSW!$J:$J,MATCHUP!BB$1,SWISSW!$F:$F,"Draw")+COUNTIFS(SWISSW!$I:$I,MATCHUP!BB$1,SWISSW!$J:$J,MATCHUP!$A81)-COUNTIFS(SWISSW!$I:$I,MATCHUP!BB$1,SWISSW!$J:$J,MATCHUP!$A81,SWISSW!$F:$F,"Draw")),"-")</f>
        <v>-</v>
      </c>
      <c r="BC81" s="5" t="str">
        <f ca="1">IFERROR((COUNTIFS(SWISSW!$I:$I,MATCHUP!$A81,SWISSW!$J:$J,MATCHUP!BC$1,SWISSW!$F:$F,"Won")+COUNTIFS(SWISSW!$I:$I,MATCHUP!BC$1,SWISSW!$J:$J,MATCHUP!$A81,SWISSW!$F:$F,"Lost"))/(COUNTIFS(SWISSW!$I:$I,MATCHUP!$A81,SWISSW!$J:$J,MATCHUP!BC$1)-COUNTIFS(SWISSW!$I:$I,MATCHUP!$A81,SWISSW!$J:$J,MATCHUP!BC$1,SWISSW!$F:$F,"Draw")+COUNTIFS(SWISSW!$I:$I,MATCHUP!BC$1,SWISSW!$J:$J,MATCHUP!$A81)-COUNTIFS(SWISSW!$I:$I,MATCHUP!BC$1,SWISSW!$J:$J,MATCHUP!$A81,SWISSW!$F:$F,"Draw")),"-")</f>
        <v>-</v>
      </c>
      <c r="BD81" s="5" t="str">
        <f ca="1">IFERROR((COUNTIFS(SWISSW!$I:$I,MATCHUP!$A81,SWISSW!$J:$J,MATCHUP!BD$1,SWISSW!$F:$F,"Won")+COUNTIFS(SWISSW!$I:$I,MATCHUP!BD$1,SWISSW!$J:$J,MATCHUP!$A81,SWISSW!$F:$F,"Lost"))/(COUNTIFS(SWISSW!$I:$I,MATCHUP!$A81,SWISSW!$J:$J,MATCHUP!BD$1)-COUNTIFS(SWISSW!$I:$I,MATCHUP!$A81,SWISSW!$J:$J,MATCHUP!BD$1,SWISSW!$F:$F,"Draw")+COUNTIFS(SWISSW!$I:$I,MATCHUP!BD$1,SWISSW!$J:$J,MATCHUP!$A81)-COUNTIFS(SWISSW!$I:$I,MATCHUP!BD$1,SWISSW!$J:$J,MATCHUP!$A81,SWISSW!$F:$F,"Draw")),"-")</f>
        <v>-</v>
      </c>
      <c r="BE81" s="5" t="str">
        <f ca="1">IFERROR((COUNTIFS(SWISSW!$I:$I,MATCHUP!$A81,SWISSW!$J:$J,MATCHUP!BE$1,SWISSW!$F:$F,"Won")+COUNTIFS(SWISSW!$I:$I,MATCHUP!BE$1,SWISSW!$J:$J,MATCHUP!$A81,SWISSW!$F:$F,"Lost"))/(COUNTIFS(SWISSW!$I:$I,MATCHUP!$A81,SWISSW!$J:$J,MATCHUP!BE$1)-COUNTIFS(SWISSW!$I:$I,MATCHUP!$A81,SWISSW!$J:$J,MATCHUP!BE$1,SWISSW!$F:$F,"Draw")+COUNTIFS(SWISSW!$I:$I,MATCHUP!BE$1,SWISSW!$J:$J,MATCHUP!$A81)-COUNTIFS(SWISSW!$I:$I,MATCHUP!BE$1,SWISSW!$J:$J,MATCHUP!$A81,SWISSW!$F:$F,"Draw")),"-")</f>
        <v>-</v>
      </c>
      <c r="BF81" s="5" t="str">
        <f ca="1">IFERROR((COUNTIFS(SWISSW!$I:$I,MATCHUP!$A81,SWISSW!$J:$J,MATCHUP!BF$1,SWISSW!$F:$F,"Won")+COUNTIFS(SWISSW!$I:$I,MATCHUP!BF$1,SWISSW!$J:$J,MATCHUP!$A81,SWISSW!$F:$F,"Lost"))/(COUNTIFS(SWISSW!$I:$I,MATCHUP!$A81,SWISSW!$J:$J,MATCHUP!BF$1)-COUNTIFS(SWISSW!$I:$I,MATCHUP!$A81,SWISSW!$J:$J,MATCHUP!BF$1,SWISSW!$F:$F,"Draw")+COUNTIFS(SWISSW!$I:$I,MATCHUP!BF$1,SWISSW!$J:$J,MATCHUP!$A81)-COUNTIFS(SWISSW!$I:$I,MATCHUP!BF$1,SWISSW!$J:$J,MATCHUP!$A81,SWISSW!$F:$F,"Draw")),"-")</f>
        <v>-</v>
      </c>
      <c r="BG81" s="5" t="str">
        <f ca="1">IFERROR((COUNTIFS(SWISSW!$I:$I,MATCHUP!$A81,SWISSW!$J:$J,MATCHUP!BG$1,SWISSW!$F:$F,"Won")+COUNTIFS(SWISSW!$I:$I,MATCHUP!BG$1,SWISSW!$J:$J,MATCHUP!$A81,SWISSW!$F:$F,"Lost"))/(COUNTIFS(SWISSW!$I:$I,MATCHUP!$A81,SWISSW!$J:$J,MATCHUP!BG$1)-COUNTIFS(SWISSW!$I:$I,MATCHUP!$A81,SWISSW!$J:$J,MATCHUP!BG$1,SWISSW!$F:$F,"Draw")+COUNTIFS(SWISSW!$I:$I,MATCHUP!BG$1,SWISSW!$J:$J,MATCHUP!$A81)-COUNTIFS(SWISSW!$I:$I,MATCHUP!BG$1,SWISSW!$J:$J,MATCHUP!$A81,SWISSW!$F:$F,"Draw")),"-")</f>
        <v>-</v>
      </c>
      <c r="BH81" s="5" t="str">
        <f ca="1">IFERROR((COUNTIFS(SWISSW!$I:$I,MATCHUP!$A81,SWISSW!$J:$J,MATCHUP!BH$1,SWISSW!$F:$F,"Won")+COUNTIFS(SWISSW!$I:$I,MATCHUP!BH$1,SWISSW!$J:$J,MATCHUP!$A81,SWISSW!$F:$F,"Lost"))/(COUNTIFS(SWISSW!$I:$I,MATCHUP!$A81,SWISSW!$J:$J,MATCHUP!BH$1)-COUNTIFS(SWISSW!$I:$I,MATCHUP!$A81,SWISSW!$J:$J,MATCHUP!BH$1,SWISSW!$F:$F,"Draw")+COUNTIFS(SWISSW!$I:$I,MATCHUP!BH$1,SWISSW!$J:$J,MATCHUP!$A81)-COUNTIFS(SWISSW!$I:$I,MATCHUP!BH$1,SWISSW!$J:$J,MATCHUP!$A81,SWISSW!$F:$F,"Draw")),"-")</f>
        <v>-</v>
      </c>
      <c r="BI81" s="5" t="str">
        <f ca="1">IFERROR((COUNTIFS(SWISSW!$I:$I,MATCHUP!$A81,SWISSW!$J:$J,MATCHUP!BI$1,SWISSW!$F:$F,"Won")+COUNTIFS(SWISSW!$I:$I,MATCHUP!BI$1,SWISSW!$J:$J,MATCHUP!$A81,SWISSW!$F:$F,"Lost"))/(COUNTIFS(SWISSW!$I:$I,MATCHUP!$A81,SWISSW!$J:$J,MATCHUP!BI$1)-COUNTIFS(SWISSW!$I:$I,MATCHUP!$A81,SWISSW!$J:$J,MATCHUP!BI$1,SWISSW!$F:$F,"Draw")+COUNTIFS(SWISSW!$I:$I,MATCHUP!BI$1,SWISSW!$J:$J,MATCHUP!$A81)-COUNTIFS(SWISSW!$I:$I,MATCHUP!BI$1,SWISSW!$J:$J,MATCHUP!$A81,SWISSW!$F:$F,"Draw")),"-")</f>
        <v>-</v>
      </c>
      <c r="BJ81" s="5" t="str">
        <f ca="1">IFERROR((COUNTIFS(SWISSW!$I:$I,MATCHUP!$A81,SWISSW!$J:$J,MATCHUP!BJ$1,SWISSW!$F:$F,"Won")+COUNTIFS(SWISSW!$I:$I,MATCHUP!BJ$1,SWISSW!$J:$J,MATCHUP!$A81,SWISSW!$F:$F,"Lost"))/(COUNTIFS(SWISSW!$I:$I,MATCHUP!$A81,SWISSW!$J:$J,MATCHUP!BJ$1)-COUNTIFS(SWISSW!$I:$I,MATCHUP!$A81,SWISSW!$J:$J,MATCHUP!BJ$1,SWISSW!$F:$F,"Draw")+COUNTIFS(SWISSW!$I:$I,MATCHUP!BJ$1,SWISSW!$J:$J,MATCHUP!$A81)-COUNTIFS(SWISSW!$I:$I,MATCHUP!BJ$1,SWISSW!$J:$J,MATCHUP!$A81,SWISSW!$F:$F,"Draw")),"-")</f>
        <v>-</v>
      </c>
      <c r="BK81" s="5" t="str">
        <f ca="1">IFERROR((COUNTIFS(SWISSW!$I:$I,MATCHUP!$A81,SWISSW!$J:$J,MATCHUP!BK$1,SWISSW!$F:$F,"Won")+COUNTIFS(SWISSW!$I:$I,MATCHUP!BK$1,SWISSW!$J:$J,MATCHUP!$A81,SWISSW!$F:$F,"Lost"))/(COUNTIFS(SWISSW!$I:$I,MATCHUP!$A81,SWISSW!$J:$J,MATCHUP!BK$1)-COUNTIFS(SWISSW!$I:$I,MATCHUP!$A81,SWISSW!$J:$J,MATCHUP!BK$1,SWISSW!$F:$F,"Draw")+COUNTIFS(SWISSW!$I:$I,MATCHUP!BK$1,SWISSW!$J:$J,MATCHUP!$A81)-COUNTIFS(SWISSW!$I:$I,MATCHUP!BK$1,SWISSW!$J:$J,MATCHUP!$A81,SWISSW!$F:$F,"Draw")),"-")</f>
        <v>-</v>
      </c>
      <c r="BL81" s="5" t="str">
        <f ca="1">IFERROR((COUNTIFS(SWISSW!$I:$I,MATCHUP!$A81,SWISSW!$J:$J,MATCHUP!BL$1,SWISSW!$F:$F,"Won")+COUNTIFS(SWISSW!$I:$I,MATCHUP!BL$1,SWISSW!$J:$J,MATCHUP!$A81,SWISSW!$F:$F,"Lost"))/(COUNTIFS(SWISSW!$I:$I,MATCHUP!$A81,SWISSW!$J:$J,MATCHUP!BL$1)-COUNTIFS(SWISSW!$I:$I,MATCHUP!$A81,SWISSW!$J:$J,MATCHUP!BL$1,SWISSW!$F:$F,"Draw")+COUNTIFS(SWISSW!$I:$I,MATCHUP!BL$1,SWISSW!$J:$J,MATCHUP!$A81)-COUNTIFS(SWISSW!$I:$I,MATCHUP!BL$1,SWISSW!$J:$J,MATCHUP!$A81,SWISSW!$F:$F,"Draw")),"-")</f>
        <v>-</v>
      </c>
      <c r="BM81" s="5" t="str">
        <f ca="1">IFERROR((COUNTIFS(SWISSW!$I:$I,MATCHUP!$A81,SWISSW!$J:$J,MATCHUP!BM$1,SWISSW!$F:$F,"Won")+COUNTIFS(SWISSW!$I:$I,MATCHUP!BM$1,SWISSW!$J:$J,MATCHUP!$A81,SWISSW!$F:$F,"Lost"))/(COUNTIFS(SWISSW!$I:$I,MATCHUP!$A81,SWISSW!$J:$J,MATCHUP!BM$1)-COUNTIFS(SWISSW!$I:$I,MATCHUP!$A81,SWISSW!$J:$J,MATCHUP!BM$1,SWISSW!$F:$F,"Draw")+COUNTIFS(SWISSW!$I:$I,MATCHUP!BM$1,SWISSW!$J:$J,MATCHUP!$A81)-COUNTIFS(SWISSW!$I:$I,MATCHUP!BM$1,SWISSW!$J:$J,MATCHUP!$A81,SWISSW!$F:$F,"Draw")),"-")</f>
        <v>-</v>
      </c>
      <c r="BN81" s="5" t="str">
        <f ca="1">IFERROR((COUNTIFS(SWISSW!$I:$I,MATCHUP!$A81,SWISSW!$J:$J,MATCHUP!BN$1,SWISSW!$F:$F,"Won")+COUNTIFS(SWISSW!$I:$I,MATCHUP!BN$1,SWISSW!$J:$J,MATCHUP!$A81,SWISSW!$F:$F,"Lost"))/(COUNTIFS(SWISSW!$I:$I,MATCHUP!$A81,SWISSW!$J:$J,MATCHUP!BN$1)-COUNTIFS(SWISSW!$I:$I,MATCHUP!$A81,SWISSW!$J:$J,MATCHUP!BN$1,SWISSW!$F:$F,"Draw")+COUNTIFS(SWISSW!$I:$I,MATCHUP!BN$1,SWISSW!$J:$J,MATCHUP!$A81)-COUNTIFS(SWISSW!$I:$I,MATCHUP!BN$1,SWISSW!$J:$J,MATCHUP!$A81,SWISSW!$F:$F,"Draw")),"-")</f>
        <v>-</v>
      </c>
      <c r="BO81" s="5" t="str">
        <f ca="1">IFERROR((COUNTIFS(SWISSW!$I:$I,MATCHUP!$A81,SWISSW!$J:$J,MATCHUP!BO$1,SWISSW!$F:$F,"Won")+COUNTIFS(SWISSW!$I:$I,MATCHUP!BO$1,SWISSW!$J:$J,MATCHUP!$A81,SWISSW!$F:$F,"Lost"))/(COUNTIFS(SWISSW!$I:$I,MATCHUP!$A81,SWISSW!$J:$J,MATCHUP!BO$1)-COUNTIFS(SWISSW!$I:$I,MATCHUP!$A81,SWISSW!$J:$J,MATCHUP!BO$1,SWISSW!$F:$F,"Draw")+COUNTIFS(SWISSW!$I:$I,MATCHUP!BO$1,SWISSW!$J:$J,MATCHUP!$A81)-COUNTIFS(SWISSW!$I:$I,MATCHUP!BO$1,SWISSW!$J:$J,MATCHUP!$A81,SWISSW!$F:$F,"Draw")),"-")</f>
        <v>-</v>
      </c>
      <c r="BP81" s="5" t="str">
        <f ca="1">IFERROR((COUNTIFS(SWISSW!$I:$I,MATCHUP!$A81,SWISSW!$J:$J,MATCHUP!BP$1,SWISSW!$F:$F,"Won")+COUNTIFS(SWISSW!$I:$I,MATCHUP!BP$1,SWISSW!$J:$J,MATCHUP!$A81,SWISSW!$F:$F,"Lost"))/(COUNTIFS(SWISSW!$I:$I,MATCHUP!$A81,SWISSW!$J:$J,MATCHUP!BP$1)-COUNTIFS(SWISSW!$I:$I,MATCHUP!$A81,SWISSW!$J:$J,MATCHUP!BP$1,SWISSW!$F:$F,"Draw")+COUNTIFS(SWISSW!$I:$I,MATCHUP!BP$1,SWISSW!$J:$J,MATCHUP!$A81)-COUNTIFS(SWISSW!$I:$I,MATCHUP!BP$1,SWISSW!$J:$J,MATCHUP!$A81,SWISSW!$F:$F,"Draw")),"-")</f>
        <v>-</v>
      </c>
      <c r="BQ81" s="5" t="str">
        <f ca="1">IFERROR((COUNTIFS(SWISSW!$I:$I,MATCHUP!$A81,SWISSW!$J:$J,MATCHUP!BQ$1,SWISSW!$F:$F,"Won")+COUNTIFS(SWISSW!$I:$I,MATCHUP!BQ$1,SWISSW!$J:$J,MATCHUP!$A81,SWISSW!$F:$F,"Lost"))/(COUNTIFS(SWISSW!$I:$I,MATCHUP!$A81,SWISSW!$J:$J,MATCHUP!BQ$1)-COUNTIFS(SWISSW!$I:$I,MATCHUP!$A81,SWISSW!$J:$J,MATCHUP!BQ$1,SWISSW!$F:$F,"Draw")+COUNTIFS(SWISSW!$I:$I,MATCHUP!BQ$1,SWISSW!$J:$J,MATCHUP!$A81)-COUNTIFS(SWISSW!$I:$I,MATCHUP!BQ$1,SWISSW!$J:$J,MATCHUP!$A81,SWISSW!$F:$F,"Draw")),"-")</f>
        <v>-</v>
      </c>
      <c r="BR81" s="5" t="str">
        <f ca="1">IFERROR((COUNTIFS(SWISSW!$I:$I,MATCHUP!$A81,SWISSW!$J:$J,MATCHUP!BR$1,SWISSW!$F:$F,"Won")+COUNTIFS(SWISSW!$I:$I,MATCHUP!BR$1,SWISSW!$J:$J,MATCHUP!$A81,SWISSW!$F:$F,"Lost"))/(COUNTIFS(SWISSW!$I:$I,MATCHUP!$A81,SWISSW!$J:$J,MATCHUP!BR$1)-COUNTIFS(SWISSW!$I:$I,MATCHUP!$A81,SWISSW!$J:$J,MATCHUP!BR$1,SWISSW!$F:$F,"Draw")+COUNTIFS(SWISSW!$I:$I,MATCHUP!BR$1,SWISSW!$J:$J,MATCHUP!$A81)-COUNTIFS(SWISSW!$I:$I,MATCHUP!BR$1,SWISSW!$J:$J,MATCHUP!$A81,SWISSW!$F:$F,"Draw")),"-")</f>
        <v>-</v>
      </c>
      <c r="BS81" s="5" t="str">
        <f ca="1">IFERROR((COUNTIFS(SWISSW!$I:$I,MATCHUP!$A81,SWISSW!$J:$J,MATCHUP!BS$1,SWISSW!$F:$F,"Won")+COUNTIFS(SWISSW!$I:$I,MATCHUP!BS$1,SWISSW!$J:$J,MATCHUP!$A81,SWISSW!$F:$F,"Lost"))/(COUNTIFS(SWISSW!$I:$I,MATCHUP!$A81,SWISSW!$J:$J,MATCHUP!BS$1)-COUNTIFS(SWISSW!$I:$I,MATCHUP!$A81,SWISSW!$J:$J,MATCHUP!BS$1,SWISSW!$F:$F,"Draw")+COUNTIFS(SWISSW!$I:$I,MATCHUP!BS$1,SWISSW!$J:$J,MATCHUP!$A81)-COUNTIFS(SWISSW!$I:$I,MATCHUP!BS$1,SWISSW!$J:$J,MATCHUP!$A81,SWISSW!$F:$F,"Draw")),"-")</f>
        <v>-</v>
      </c>
      <c r="BT81" s="5" t="str">
        <f ca="1">IFERROR((COUNTIFS(SWISSW!$I:$I,MATCHUP!$A81,SWISSW!$J:$J,MATCHUP!BT$1,SWISSW!$F:$F,"Won")+COUNTIFS(SWISSW!$I:$I,MATCHUP!BT$1,SWISSW!$J:$J,MATCHUP!$A81,SWISSW!$F:$F,"Lost"))/(COUNTIFS(SWISSW!$I:$I,MATCHUP!$A81,SWISSW!$J:$J,MATCHUP!BT$1)-COUNTIFS(SWISSW!$I:$I,MATCHUP!$A81,SWISSW!$J:$J,MATCHUP!BT$1,SWISSW!$F:$F,"Draw")+COUNTIFS(SWISSW!$I:$I,MATCHUP!BT$1,SWISSW!$J:$J,MATCHUP!$A81)-COUNTIFS(SWISSW!$I:$I,MATCHUP!BT$1,SWISSW!$J:$J,MATCHUP!$A81,SWISSW!$F:$F,"Draw")),"-")</f>
        <v>-</v>
      </c>
      <c r="BU81" s="5" t="str">
        <f ca="1">IFERROR((COUNTIFS(SWISSW!$I:$I,MATCHUP!$A81,SWISSW!$J:$J,MATCHUP!BU$1,SWISSW!$F:$F,"Won")+COUNTIFS(SWISSW!$I:$I,MATCHUP!BU$1,SWISSW!$J:$J,MATCHUP!$A81,SWISSW!$F:$F,"Lost"))/(COUNTIFS(SWISSW!$I:$I,MATCHUP!$A81,SWISSW!$J:$J,MATCHUP!BU$1)-COUNTIFS(SWISSW!$I:$I,MATCHUP!$A81,SWISSW!$J:$J,MATCHUP!BU$1,SWISSW!$F:$F,"Draw")+COUNTIFS(SWISSW!$I:$I,MATCHUP!BU$1,SWISSW!$J:$J,MATCHUP!$A81)-COUNTIFS(SWISSW!$I:$I,MATCHUP!BU$1,SWISSW!$J:$J,MATCHUP!$A81,SWISSW!$F:$F,"Draw")),"-")</f>
        <v>-</v>
      </c>
      <c r="BV81" s="5" t="str">
        <f ca="1">IFERROR((COUNTIFS(SWISSW!$I:$I,MATCHUP!$A81,SWISSW!$J:$J,MATCHUP!BV$1,SWISSW!$F:$F,"Won")+COUNTIFS(SWISSW!$I:$I,MATCHUP!BV$1,SWISSW!$J:$J,MATCHUP!$A81,SWISSW!$F:$F,"Lost"))/(COUNTIFS(SWISSW!$I:$I,MATCHUP!$A81,SWISSW!$J:$J,MATCHUP!BV$1)-COUNTIFS(SWISSW!$I:$I,MATCHUP!$A81,SWISSW!$J:$J,MATCHUP!BV$1,SWISSW!$F:$F,"Draw")+COUNTIFS(SWISSW!$I:$I,MATCHUP!BV$1,SWISSW!$J:$J,MATCHUP!$A81)-COUNTIFS(SWISSW!$I:$I,MATCHUP!BV$1,SWISSW!$J:$J,MATCHUP!$A81,SWISSW!$F:$F,"Draw")),"-")</f>
        <v>-</v>
      </c>
      <c r="BW81" s="5" t="str">
        <f ca="1">IFERROR((COUNTIFS(SWISSW!$I:$I,MATCHUP!$A81,SWISSW!$J:$J,MATCHUP!BW$1,SWISSW!$F:$F,"Won")+COUNTIFS(SWISSW!$I:$I,MATCHUP!BW$1,SWISSW!$J:$J,MATCHUP!$A81,SWISSW!$F:$F,"Lost"))/(COUNTIFS(SWISSW!$I:$I,MATCHUP!$A81,SWISSW!$J:$J,MATCHUP!BW$1)-COUNTIFS(SWISSW!$I:$I,MATCHUP!$A81,SWISSW!$J:$J,MATCHUP!BW$1,SWISSW!$F:$F,"Draw")+COUNTIFS(SWISSW!$I:$I,MATCHUP!BW$1,SWISSW!$J:$J,MATCHUP!$A81)-COUNTIFS(SWISSW!$I:$I,MATCHUP!BW$1,SWISSW!$J:$J,MATCHUP!$A81,SWISSW!$F:$F,"Draw")),"-")</f>
        <v>-</v>
      </c>
      <c r="BX81" s="5" t="str">
        <f ca="1">IFERROR((COUNTIFS(SWISSW!$I:$I,MATCHUP!$A81,SWISSW!$J:$J,MATCHUP!BX$1,SWISSW!$F:$F,"Won")+COUNTIFS(SWISSW!$I:$I,MATCHUP!BX$1,SWISSW!$J:$J,MATCHUP!$A81,SWISSW!$F:$F,"Lost"))/(COUNTIFS(SWISSW!$I:$I,MATCHUP!$A81,SWISSW!$J:$J,MATCHUP!BX$1)-COUNTIFS(SWISSW!$I:$I,MATCHUP!$A81,SWISSW!$J:$J,MATCHUP!BX$1,SWISSW!$F:$F,"Draw")+COUNTIFS(SWISSW!$I:$I,MATCHUP!BX$1,SWISSW!$J:$J,MATCHUP!$A81)-COUNTIFS(SWISSW!$I:$I,MATCHUP!BX$1,SWISSW!$J:$J,MATCHUP!$A81,SWISSW!$F:$F,"Draw")),"-")</f>
        <v>-</v>
      </c>
      <c r="BY81" s="5" t="str">
        <f ca="1">IFERROR((COUNTIFS(SWISSW!$I:$I,MATCHUP!$A81,SWISSW!$J:$J,MATCHUP!BY$1,SWISSW!$F:$F,"Won")+COUNTIFS(SWISSW!$I:$I,MATCHUP!BY$1,SWISSW!$J:$J,MATCHUP!$A81,SWISSW!$F:$F,"Lost"))/(COUNTIFS(SWISSW!$I:$I,MATCHUP!$A81,SWISSW!$J:$J,MATCHUP!BY$1)-COUNTIFS(SWISSW!$I:$I,MATCHUP!$A81,SWISSW!$J:$J,MATCHUP!BY$1,SWISSW!$F:$F,"Draw")+COUNTIFS(SWISSW!$I:$I,MATCHUP!BY$1,SWISSW!$J:$J,MATCHUP!$A81)-COUNTIFS(SWISSW!$I:$I,MATCHUP!BY$1,SWISSW!$J:$J,MATCHUP!$A81,SWISSW!$F:$F,"Draw")),"-")</f>
        <v>-</v>
      </c>
      <c r="BZ81" s="5" t="str">
        <f ca="1">IFERROR((COUNTIFS(SWISSW!$I:$I,MATCHUP!$A81,SWISSW!$J:$J,MATCHUP!BZ$1,SWISSW!$F:$F,"Won")+COUNTIFS(SWISSW!$I:$I,MATCHUP!BZ$1,SWISSW!$J:$J,MATCHUP!$A81,SWISSW!$F:$F,"Lost"))/(COUNTIFS(SWISSW!$I:$I,MATCHUP!$A81,SWISSW!$J:$J,MATCHUP!BZ$1)-COUNTIFS(SWISSW!$I:$I,MATCHUP!$A81,SWISSW!$J:$J,MATCHUP!BZ$1,SWISSW!$F:$F,"Draw")+COUNTIFS(SWISSW!$I:$I,MATCHUP!BZ$1,SWISSW!$J:$J,MATCHUP!$A81)-COUNTIFS(SWISSW!$I:$I,MATCHUP!BZ$1,SWISSW!$J:$J,MATCHUP!$A81,SWISSW!$F:$F,"Draw")),"-")</f>
        <v>-</v>
      </c>
      <c r="CA81" s="5" t="str">
        <f ca="1">IFERROR((COUNTIFS(SWISSW!$I:$I,MATCHUP!$A81,SWISSW!$J:$J,MATCHUP!CA$1,SWISSW!$F:$F,"Won")+COUNTIFS(SWISSW!$I:$I,MATCHUP!CA$1,SWISSW!$J:$J,MATCHUP!$A81,SWISSW!$F:$F,"Lost"))/(COUNTIFS(SWISSW!$I:$I,MATCHUP!$A81,SWISSW!$J:$J,MATCHUP!CA$1)-COUNTIFS(SWISSW!$I:$I,MATCHUP!$A81,SWISSW!$J:$J,MATCHUP!CA$1,SWISSW!$F:$F,"Draw")+COUNTIFS(SWISSW!$I:$I,MATCHUP!CA$1,SWISSW!$J:$J,MATCHUP!$A81)-COUNTIFS(SWISSW!$I:$I,MATCHUP!CA$1,SWISSW!$J:$J,MATCHUP!$A81,SWISSW!$F:$F,"Draw")),"-")</f>
        <v>-</v>
      </c>
      <c r="CB81" s="5" t="str">
        <f ca="1">IFERROR((COUNTIFS(SWISSW!$I:$I,MATCHUP!$A81,SWISSW!$J:$J,MATCHUP!CB$1,SWISSW!$F:$F,"Won")+COUNTIFS(SWISSW!$I:$I,MATCHUP!CB$1,SWISSW!$J:$J,MATCHUP!$A81,SWISSW!$F:$F,"Lost"))/(COUNTIFS(SWISSW!$I:$I,MATCHUP!$A81,SWISSW!$J:$J,MATCHUP!CB$1)-COUNTIFS(SWISSW!$I:$I,MATCHUP!$A81,SWISSW!$J:$J,MATCHUP!CB$1,SWISSW!$F:$F,"Draw")+COUNTIFS(SWISSW!$I:$I,MATCHUP!CB$1,SWISSW!$J:$J,MATCHUP!$A81)-COUNTIFS(SWISSW!$I:$I,MATCHUP!CB$1,SWISSW!$J:$J,MATCHUP!$A81,SWISSW!$F:$F,"Draw")),"-")</f>
        <v>-</v>
      </c>
      <c r="CC81" s="5" t="str">
        <f ca="1">IFERROR((COUNTIFS(SWISSW!$I:$I,MATCHUP!$A81,SWISSW!$J:$J,MATCHUP!CC$1,SWISSW!$F:$F,"Won")+COUNTIFS(SWISSW!$I:$I,MATCHUP!CC$1,SWISSW!$J:$J,MATCHUP!$A81,SWISSW!$F:$F,"Lost"))/(COUNTIFS(SWISSW!$I:$I,MATCHUP!$A81,SWISSW!$J:$J,MATCHUP!CC$1)-COUNTIFS(SWISSW!$I:$I,MATCHUP!$A81,SWISSW!$J:$J,MATCHUP!CC$1,SWISSW!$F:$F,"Draw")+COUNTIFS(SWISSW!$I:$I,MATCHUP!CC$1,SWISSW!$J:$J,MATCHUP!$A81)-COUNTIFS(SWISSW!$I:$I,MATCHUP!CC$1,SWISSW!$J:$J,MATCHUP!$A81,SWISSW!$F:$F,"Draw")),"-")</f>
        <v>-</v>
      </c>
      <c r="CD81" s="5" t="str">
        <f ca="1">IFERROR((COUNTIFS(SWISSW!$I:$I,MATCHUP!$A81,SWISSW!$J:$J,MATCHUP!CD$1,SWISSW!$F:$F,"Won")+COUNTIFS(SWISSW!$I:$I,MATCHUP!CD$1,SWISSW!$J:$J,MATCHUP!$A81,SWISSW!$F:$F,"Lost"))/(COUNTIFS(SWISSW!$I:$I,MATCHUP!$A81,SWISSW!$J:$J,MATCHUP!CD$1)-COUNTIFS(SWISSW!$I:$I,MATCHUP!$A81,SWISSW!$J:$J,MATCHUP!CD$1,SWISSW!$F:$F,"Draw")+COUNTIFS(SWISSW!$I:$I,MATCHUP!CD$1,SWISSW!$J:$J,MATCHUP!$A81)-COUNTIFS(SWISSW!$I:$I,MATCHUP!CD$1,SWISSW!$J:$J,MATCHUP!$A81,SWISSW!$F:$F,"Draw")),"-")</f>
        <v>-</v>
      </c>
      <c r="CE81" s="5" t="str">
        <f ca="1">IFERROR((COUNTIFS(SWISSW!$I:$I,MATCHUP!$A81,SWISSW!$J:$J,MATCHUP!CE$1,SWISSW!$F:$F,"Won")+COUNTIFS(SWISSW!$I:$I,MATCHUP!CE$1,SWISSW!$J:$J,MATCHUP!$A81,SWISSW!$F:$F,"Lost"))/(COUNTIFS(SWISSW!$I:$I,MATCHUP!$A81,SWISSW!$J:$J,MATCHUP!CE$1)-COUNTIFS(SWISSW!$I:$I,MATCHUP!$A81,SWISSW!$J:$J,MATCHUP!CE$1,SWISSW!$F:$F,"Draw")+COUNTIFS(SWISSW!$I:$I,MATCHUP!CE$1,SWISSW!$J:$J,MATCHUP!$A81)-COUNTIFS(SWISSW!$I:$I,MATCHUP!CE$1,SWISSW!$J:$J,MATCHUP!$A81,SWISSW!$F:$F,"Draw")),"-")</f>
        <v>-</v>
      </c>
      <c r="CF81" s="5" t="str">
        <f ca="1">IFERROR((COUNTIFS(SWISSW!$I:$I,MATCHUP!$A81,SWISSW!$J:$J,MATCHUP!CF$1,SWISSW!$F:$F,"Won")+COUNTIFS(SWISSW!$I:$I,MATCHUP!CF$1,SWISSW!$J:$J,MATCHUP!$A81,SWISSW!$F:$F,"Lost"))/(COUNTIFS(SWISSW!$I:$I,MATCHUP!$A81,SWISSW!$J:$J,MATCHUP!CF$1)-COUNTIFS(SWISSW!$I:$I,MATCHUP!$A81,SWISSW!$J:$J,MATCHUP!CF$1,SWISSW!$F:$F,"Draw")+COUNTIFS(SWISSW!$I:$I,MATCHUP!CF$1,SWISSW!$J:$J,MATCHUP!$A81)-COUNTIFS(SWISSW!$I:$I,MATCHUP!CF$1,SWISSW!$J:$J,MATCHUP!$A81,SWISSW!$F:$F,"Draw")),"-")</f>
        <v>-</v>
      </c>
      <c r="CG81" s="5" t="str">
        <f ca="1">IFERROR((COUNTIFS(SWISSW!$I:$I,MATCHUP!$A81,SWISSW!$J:$J,MATCHUP!CG$1,SWISSW!$F:$F,"Won")+COUNTIFS(SWISSW!$I:$I,MATCHUP!CG$1,SWISSW!$J:$J,MATCHUP!$A81,SWISSW!$F:$F,"Lost"))/(COUNTIFS(SWISSW!$I:$I,MATCHUP!$A81,SWISSW!$J:$J,MATCHUP!CG$1)-COUNTIFS(SWISSW!$I:$I,MATCHUP!$A81,SWISSW!$J:$J,MATCHUP!CG$1,SWISSW!$F:$F,"Draw")+COUNTIFS(SWISSW!$I:$I,MATCHUP!CG$1,SWISSW!$J:$J,MATCHUP!$A81)-COUNTIFS(SWISSW!$I:$I,MATCHUP!CG$1,SWISSW!$J:$J,MATCHUP!$A81,SWISSW!$F:$F,"Draw")),"-")</f>
        <v>-</v>
      </c>
      <c r="CH81" s="5" t="str">
        <f ca="1">IFERROR((COUNTIFS(SWISSW!$I:$I,MATCHUP!$A81,SWISSW!$J:$J,MATCHUP!CH$1,SWISSW!$F:$F,"Won")+COUNTIFS(SWISSW!$I:$I,MATCHUP!CH$1,SWISSW!$J:$J,MATCHUP!$A81,SWISSW!$F:$F,"Lost"))/(COUNTIFS(SWISSW!$I:$I,MATCHUP!$A81,SWISSW!$J:$J,MATCHUP!CH$1)-COUNTIFS(SWISSW!$I:$I,MATCHUP!$A81,SWISSW!$J:$J,MATCHUP!CH$1,SWISSW!$F:$F,"Draw")+COUNTIFS(SWISSW!$I:$I,MATCHUP!CH$1,SWISSW!$J:$J,MATCHUP!$A81)-COUNTIFS(SWISSW!$I:$I,MATCHUP!CH$1,SWISSW!$J:$J,MATCHUP!$A81,SWISSW!$F:$F,"Draw")),"-")</f>
        <v>-</v>
      </c>
      <c r="CI81" s="5" t="str">
        <f ca="1">IFERROR((COUNTIFS(SWISSW!$I:$I,MATCHUP!$A81,SWISSW!$J:$J,MATCHUP!CI$1,SWISSW!$F:$F,"Won")+COUNTIFS(SWISSW!$I:$I,MATCHUP!CI$1,SWISSW!$J:$J,MATCHUP!$A81,SWISSW!$F:$F,"Lost"))/(COUNTIFS(SWISSW!$I:$I,MATCHUP!$A81,SWISSW!$J:$J,MATCHUP!CI$1)-COUNTIFS(SWISSW!$I:$I,MATCHUP!$A81,SWISSW!$J:$J,MATCHUP!CI$1,SWISSW!$F:$F,"Draw")+COUNTIFS(SWISSW!$I:$I,MATCHUP!CI$1,SWISSW!$J:$J,MATCHUP!$A81)-COUNTIFS(SWISSW!$I:$I,MATCHUP!CI$1,SWISSW!$J:$J,MATCHUP!$A81,SWISSW!$F:$F,"Draw")),"-")</f>
        <v>-</v>
      </c>
      <c r="CJ81" s="5" t="str">
        <f ca="1">IFERROR((COUNTIFS(SWISSW!$I:$I,MATCHUP!$A81,SWISSW!$J:$J,MATCHUP!CJ$1,SWISSW!$F:$F,"Won")+COUNTIFS(SWISSW!$I:$I,MATCHUP!CJ$1,SWISSW!$J:$J,MATCHUP!$A81,SWISSW!$F:$F,"Lost"))/(COUNTIFS(SWISSW!$I:$I,MATCHUP!$A81,SWISSW!$J:$J,MATCHUP!CJ$1)-COUNTIFS(SWISSW!$I:$I,MATCHUP!$A81,SWISSW!$J:$J,MATCHUP!CJ$1,SWISSW!$F:$F,"Draw")+COUNTIFS(SWISSW!$I:$I,MATCHUP!CJ$1,SWISSW!$J:$J,MATCHUP!$A81)-COUNTIFS(SWISSW!$I:$I,MATCHUP!CJ$1,SWISSW!$J:$J,MATCHUP!$A81,SWISSW!$F:$F,"Draw")),"-")</f>
        <v>-</v>
      </c>
      <c r="CK81" s="5" t="str">
        <f ca="1">IFERROR((COUNTIFS(SWISSW!$I:$I,MATCHUP!$A81,SWISSW!$J:$J,MATCHUP!CK$1,SWISSW!$F:$F,"Won")+COUNTIFS(SWISSW!$I:$I,MATCHUP!CK$1,SWISSW!$J:$J,MATCHUP!$A81,SWISSW!$F:$F,"Lost"))/(COUNTIFS(SWISSW!$I:$I,MATCHUP!$A81,SWISSW!$J:$J,MATCHUP!CK$1)-COUNTIFS(SWISSW!$I:$I,MATCHUP!$A81,SWISSW!$J:$J,MATCHUP!CK$1,SWISSW!$F:$F,"Draw")+COUNTIFS(SWISSW!$I:$I,MATCHUP!CK$1,SWISSW!$J:$J,MATCHUP!$A81)-COUNTIFS(SWISSW!$I:$I,MATCHUP!CK$1,SWISSW!$J:$J,MATCHUP!$A81,SWISSW!$F:$F,"Draw")),"-")</f>
        <v>-</v>
      </c>
      <c r="CL81" s="5" t="str">
        <f ca="1">IFERROR((COUNTIFS(SWISSW!$I:$I,MATCHUP!$A81,SWISSW!$J:$J,MATCHUP!CL$1,SWISSW!$F:$F,"Won")+COUNTIFS(SWISSW!$I:$I,MATCHUP!CL$1,SWISSW!$J:$J,MATCHUP!$A81,SWISSW!$F:$F,"Lost"))/(COUNTIFS(SWISSW!$I:$I,MATCHUP!$A81,SWISSW!$J:$J,MATCHUP!CL$1)-COUNTIFS(SWISSW!$I:$I,MATCHUP!$A81,SWISSW!$J:$J,MATCHUP!CL$1,SWISSW!$F:$F,"Draw")+COUNTIFS(SWISSW!$I:$I,MATCHUP!CL$1,SWISSW!$J:$J,MATCHUP!$A81)-COUNTIFS(SWISSW!$I:$I,MATCHUP!CL$1,SWISSW!$J:$J,MATCHUP!$A81,SWISSW!$F:$F,"Draw")),"-")</f>
        <v>-</v>
      </c>
      <c r="CM81" s="5" t="str">
        <f ca="1">IFERROR((COUNTIFS(SWISSW!$I:$I,MATCHUP!$A81,SWISSW!$J:$J,MATCHUP!CM$1,SWISSW!$F:$F,"Won")+COUNTIFS(SWISSW!$I:$I,MATCHUP!CM$1,SWISSW!$J:$J,MATCHUP!$A81,SWISSW!$F:$F,"Lost"))/(COUNTIFS(SWISSW!$I:$I,MATCHUP!$A81,SWISSW!$J:$J,MATCHUP!CM$1)-COUNTIFS(SWISSW!$I:$I,MATCHUP!$A81,SWISSW!$J:$J,MATCHUP!CM$1,SWISSW!$F:$F,"Draw")+COUNTIFS(SWISSW!$I:$I,MATCHUP!CM$1,SWISSW!$J:$J,MATCHUP!$A81)-COUNTIFS(SWISSW!$I:$I,MATCHUP!CM$1,SWISSW!$J:$J,MATCHUP!$A81,SWISSW!$F:$F,"Draw")),"-")</f>
        <v>-</v>
      </c>
      <c r="CN81" s="5" t="str">
        <f ca="1">IFERROR((COUNTIFS(SWISSW!$I:$I,MATCHUP!$A81,SWISSW!$J:$J,MATCHUP!CN$1,SWISSW!$F:$F,"Won")+COUNTIFS(SWISSW!$I:$I,MATCHUP!CN$1,SWISSW!$J:$J,MATCHUP!$A81,SWISSW!$F:$F,"Lost"))/(COUNTIFS(SWISSW!$I:$I,MATCHUP!$A81,SWISSW!$J:$J,MATCHUP!CN$1)-COUNTIFS(SWISSW!$I:$I,MATCHUP!$A81,SWISSW!$J:$J,MATCHUP!CN$1,SWISSW!$F:$F,"Draw")+COUNTIFS(SWISSW!$I:$I,MATCHUP!CN$1,SWISSW!$J:$J,MATCHUP!$A81)-COUNTIFS(SWISSW!$I:$I,MATCHUP!CN$1,SWISSW!$J:$J,MATCHUP!$A81,SWISSW!$F:$F,"Draw")),"-")</f>
        <v>-</v>
      </c>
      <c r="CO81" s="5" t="str">
        <f ca="1">IFERROR((COUNTIFS(SWISSW!$I:$I,MATCHUP!$A81,SWISSW!$J:$J,MATCHUP!CO$1,SWISSW!$F:$F,"Won")+COUNTIFS(SWISSW!$I:$I,MATCHUP!CO$1,SWISSW!$J:$J,MATCHUP!$A81,SWISSW!$F:$F,"Lost"))/(COUNTIFS(SWISSW!$I:$I,MATCHUP!$A81,SWISSW!$J:$J,MATCHUP!CO$1)-COUNTIFS(SWISSW!$I:$I,MATCHUP!$A81,SWISSW!$J:$J,MATCHUP!CO$1,SWISSW!$F:$F,"Draw")+COUNTIFS(SWISSW!$I:$I,MATCHUP!CO$1,SWISSW!$J:$J,MATCHUP!$A81)-COUNTIFS(SWISSW!$I:$I,MATCHUP!CO$1,SWISSW!$J:$J,MATCHUP!$A81,SWISSW!$F:$F,"Draw")),"-")</f>
        <v>-</v>
      </c>
      <c r="CP81" s="5" t="str">
        <f ca="1">IFERROR((COUNTIFS(SWISSW!$I:$I,MATCHUP!$A81,SWISSW!$J:$J,MATCHUP!CP$1,SWISSW!$F:$F,"Won")+COUNTIFS(SWISSW!$I:$I,MATCHUP!CP$1,SWISSW!$J:$J,MATCHUP!$A81,SWISSW!$F:$F,"Lost"))/(COUNTIFS(SWISSW!$I:$I,MATCHUP!$A81,SWISSW!$J:$J,MATCHUP!CP$1)-COUNTIFS(SWISSW!$I:$I,MATCHUP!$A81,SWISSW!$J:$J,MATCHUP!CP$1,SWISSW!$F:$F,"Draw")+COUNTIFS(SWISSW!$I:$I,MATCHUP!CP$1,SWISSW!$J:$J,MATCHUP!$A81)-COUNTIFS(SWISSW!$I:$I,MATCHUP!CP$1,SWISSW!$J:$J,MATCHUP!$A81,SWISSW!$F:$F,"Draw")),"-")</f>
        <v>-</v>
      </c>
      <c r="CQ81" s="5" t="str">
        <f ca="1">IFERROR((COUNTIFS(SWISSW!$I:$I,MATCHUP!$A81,SWISSW!$J:$J,MATCHUP!CQ$1,SWISSW!$F:$F,"Won")+COUNTIFS(SWISSW!$I:$I,MATCHUP!CQ$1,SWISSW!$J:$J,MATCHUP!$A81,SWISSW!$F:$F,"Lost"))/(COUNTIFS(SWISSW!$I:$I,MATCHUP!$A81,SWISSW!$J:$J,MATCHUP!CQ$1)-COUNTIFS(SWISSW!$I:$I,MATCHUP!$A81,SWISSW!$J:$J,MATCHUP!CQ$1,SWISSW!$F:$F,"Draw")+COUNTIFS(SWISSW!$I:$I,MATCHUP!CQ$1,SWISSW!$J:$J,MATCHUP!$A81)-COUNTIFS(SWISSW!$I:$I,MATCHUP!CQ$1,SWISSW!$J:$J,MATCHUP!$A81,SWISSW!$F:$F,"Draw")),"-")</f>
        <v>-</v>
      </c>
      <c r="CR81" s="5" t="str">
        <f ca="1">IFERROR((COUNTIFS(SWISSW!$I:$I,MATCHUP!$A81,SWISSW!$J:$J,MATCHUP!CR$1,SWISSW!$F:$F,"Won")+COUNTIFS(SWISSW!$I:$I,MATCHUP!CR$1,SWISSW!$J:$J,MATCHUP!$A81,SWISSW!$F:$F,"Lost"))/(COUNTIFS(SWISSW!$I:$I,MATCHUP!$A81,SWISSW!$J:$J,MATCHUP!CR$1)-COUNTIFS(SWISSW!$I:$I,MATCHUP!$A81,SWISSW!$J:$J,MATCHUP!CR$1,SWISSW!$F:$F,"Draw")+COUNTIFS(SWISSW!$I:$I,MATCHUP!CR$1,SWISSW!$J:$J,MATCHUP!$A81)-COUNTIFS(SWISSW!$I:$I,MATCHUP!CR$1,SWISSW!$J:$J,MATCHUP!$A81,SWISSW!$F:$F,"Draw")),"-")</f>
        <v>-</v>
      </c>
      <c r="CS81" s="5" t="str">
        <f ca="1">IFERROR((COUNTIFS(SWISSW!$I:$I,MATCHUP!$A81,SWISSW!$J:$J,MATCHUP!CS$1,SWISSW!$F:$F,"Won")+COUNTIFS(SWISSW!$I:$I,MATCHUP!CS$1,SWISSW!$J:$J,MATCHUP!$A81,SWISSW!$F:$F,"Lost"))/(COUNTIFS(SWISSW!$I:$I,MATCHUP!$A81,SWISSW!$J:$J,MATCHUP!CS$1)-COUNTIFS(SWISSW!$I:$I,MATCHUP!$A81,SWISSW!$J:$J,MATCHUP!CS$1,SWISSW!$F:$F,"Draw")+COUNTIFS(SWISSW!$I:$I,MATCHUP!CS$1,SWISSW!$J:$J,MATCHUP!$A81)-COUNTIFS(SWISSW!$I:$I,MATCHUP!CS$1,SWISSW!$J:$J,MATCHUP!$A81,SWISSW!$F:$F,"Draw")),"-")</f>
        <v>-</v>
      </c>
      <c r="CT81" s="5" t="str">
        <f ca="1">IFERROR((COUNTIFS(SWISSW!$I:$I,MATCHUP!$A81,SWISSW!$J:$J,MATCHUP!CT$1,SWISSW!$F:$F,"Won")+COUNTIFS(SWISSW!$I:$I,MATCHUP!CT$1,SWISSW!$J:$J,MATCHUP!$A81,SWISSW!$F:$F,"Lost"))/(COUNTIFS(SWISSW!$I:$I,MATCHUP!$A81,SWISSW!$J:$J,MATCHUP!CT$1)-COUNTIFS(SWISSW!$I:$I,MATCHUP!$A81,SWISSW!$J:$J,MATCHUP!CT$1,SWISSW!$F:$F,"Draw")+COUNTIFS(SWISSW!$I:$I,MATCHUP!CT$1,SWISSW!$J:$J,MATCHUP!$A81)-COUNTIFS(SWISSW!$I:$I,MATCHUP!CT$1,SWISSW!$J:$J,MATCHUP!$A81,SWISSW!$F:$F,"Draw")),"-")</f>
        <v>-</v>
      </c>
      <c r="CU81" s="5" t="str">
        <f ca="1">IFERROR((COUNTIFS(SWISSW!$I:$I,MATCHUP!$A81,SWISSW!$J:$J,MATCHUP!CU$1,SWISSW!$F:$F,"Won")+COUNTIFS(SWISSW!$I:$I,MATCHUP!CU$1,SWISSW!$J:$J,MATCHUP!$A81,SWISSW!$F:$F,"Lost"))/(COUNTIFS(SWISSW!$I:$I,MATCHUP!$A81,SWISSW!$J:$J,MATCHUP!CU$1)-COUNTIFS(SWISSW!$I:$I,MATCHUP!$A81,SWISSW!$J:$J,MATCHUP!CU$1,SWISSW!$F:$F,"Draw")+COUNTIFS(SWISSW!$I:$I,MATCHUP!CU$1,SWISSW!$J:$J,MATCHUP!$A81)-COUNTIFS(SWISSW!$I:$I,MATCHUP!CU$1,SWISSW!$J:$J,MATCHUP!$A81,SWISSW!$F:$F,"Draw")),"-")</f>
        <v>-</v>
      </c>
      <c r="CV81" s="5" t="str">
        <f ca="1">IFERROR((COUNTIFS(SWISSW!$I:$I,MATCHUP!$A81,SWISSW!$J:$J,MATCHUP!CV$1,SWISSW!$F:$F,"Won")+COUNTIFS(SWISSW!$I:$I,MATCHUP!CV$1,SWISSW!$J:$J,MATCHUP!$A81,SWISSW!$F:$F,"Lost"))/(COUNTIFS(SWISSW!$I:$I,MATCHUP!$A81,SWISSW!$J:$J,MATCHUP!CV$1)-COUNTIFS(SWISSW!$I:$I,MATCHUP!$A81,SWISSW!$J:$J,MATCHUP!CV$1,SWISSW!$F:$F,"Draw")+COUNTIFS(SWISSW!$I:$I,MATCHUP!CV$1,SWISSW!$J:$J,MATCHUP!$A81)-COUNTIFS(SWISSW!$I:$I,MATCHUP!CV$1,SWISSW!$J:$J,MATCHUP!$A81,SWISSW!$F:$F,"Draw")),"-")</f>
        <v>-</v>
      </c>
    </row>
    <row r="82" spans="1:100" ht="55" customHeight="1" x14ac:dyDescent="0.3">
      <c r="A82" s="3" cm="1">
        <f t="array" aca="1" ref="A82" ca="1">INDIRECT(ADDRESS(ROW(),1,,1,"METABREAK"))</f>
        <v>0</v>
      </c>
      <c r="B82" s="5" t="str">
        <f ca="1">IFERROR((COUNTIFS(SWISSW!$I:$I,MATCHUP!$A82,SWISSW!$J:$J,MATCHUP!B$1,SWISSW!$F:$F,"Won")+COUNTIFS(SWISSW!$I:$I,MATCHUP!B$1,SWISSW!$J:$J,MATCHUP!$A82,SWISSW!$F:$F,"Lost"))/(COUNTIFS(SWISSW!$I:$I,MATCHUP!$A82,SWISSW!$J:$J,MATCHUP!B$1)-COUNTIFS(SWISSW!$I:$I,MATCHUP!$A82,SWISSW!$J:$J,MATCHUP!B$1,SWISSW!$F:$F,"Draw")+COUNTIFS(SWISSW!$I:$I,MATCHUP!B$1,SWISSW!$J:$J,MATCHUP!$A82)-COUNTIFS(SWISSW!$I:$I,MATCHUP!B$1,SWISSW!$J:$J,MATCHUP!$A82,SWISSW!$F:$F,"Draw")),"-")</f>
        <v>-</v>
      </c>
      <c r="C82" s="5" t="str">
        <f ca="1">IFERROR((COUNTIFS(SWISSW!$I:$I,MATCHUP!$A82,SWISSW!$J:$J,MATCHUP!C$1,SWISSW!$F:$F,"Won")+COUNTIFS(SWISSW!$I:$I,MATCHUP!C$1,SWISSW!$J:$J,MATCHUP!$A82,SWISSW!$F:$F,"Lost"))/(COUNTIFS(SWISSW!$I:$I,MATCHUP!$A82,SWISSW!$J:$J,MATCHUP!C$1)-COUNTIFS(SWISSW!$I:$I,MATCHUP!$A82,SWISSW!$J:$J,MATCHUP!C$1,SWISSW!$F:$F,"Draw")+COUNTIFS(SWISSW!$I:$I,MATCHUP!C$1,SWISSW!$J:$J,MATCHUP!$A82)-COUNTIFS(SWISSW!$I:$I,MATCHUP!C$1,SWISSW!$J:$J,MATCHUP!$A82,SWISSW!$F:$F,"Draw")),"-")</f>
        <v>-</v>
      </c>
      <c r="D82" s="5" t="str">
        <f ca="1">IFERROR((COUNTIFS(SWISSW!$I:$I,MATCHUP!$A82,SWISSW!$J:$J,MATCHUP!D$1,SWISSW!$F:$F,"Won")+COUNTIFS(SWISSW!$I:$I,MATCHUP!D$1,SWISSW!$J:$J,MATCHUP!$A82,SWISSW!$F:$F,"Lost"))/(COUNTIFS(SWISSW!$I:$I,MATCHUP!$A82,SWISSW!$J:$J,MATCHUP!D$1)-COUNTIFS(SWISSW!$I:$I,MATCHUP!$A82,SWISSW!$J:$J,MATCHUP!D$1,SWISSW!$F:$F,"Draw")+COUNTIFS(SWISSW!$I:$I,MATCHUP!D$1,SWISSW!$J:$J,MATCHUP!$A82)-COUNTIFS(SWISSW!$I:$I,MATCHUP!D$1,SWISSW!$J:$J,MATCHUP!$A82,SWISSW!$F:$F,"Draw")),"-")</f>
        <v>-</v>
      </c>
      <c r="E82" s="5" t="str">
        <f ca="1">IFERROR((COUNTIFS(SWISSW!$I:$I,MATCHUP!$A82,SWISSW!$J:$J,MATCHUP!E$1,SWISSW!$F:$F,"Won")+COUNTIFS(SWISSW!$I:$I,MATCHUP!E$1,SWISSW!$J:$J,MATCHUP!$A82,SWISSW!$F:$F,"Lost"))/(COUNTIFS(SWISSW!$I:$I,MATCHUP!$A82,SWISSW!$J:$J,MATCHUP!E$1)-COUNTIFS(SWISSW!$I:$I,MATCHUP!$A82,SWISSW!$J:$J,MATCHUP!E$1,SWISSW!$F:$F,"Draw")+COUNTIFS(SWISSW!$I:$I,MATCHUP!E$1,SWISSW!$J:$J,MATCHUP!$A82)-COUNTIFS(SWISSW!$I:$I,MATCHUP!E$1,SWISSW!$J:$J,MATCHUP!$A82,SWISSW!$F:$F,"Draw")),"-")</f>
        <v>-</v>
      </c>
      <c r="F82" s="5" t="str">
        <f ca="1">IFERROR((COUNTIFS(SWISSW!$I:$I,MATCHUP!$A82,SWISSW!$J:$J,MATCHUP!F$1,SWISSW!$F:$F,"Won")+COUNTIFS(SWISSW!$I:$I,MATCHUP!F$1,SWISSW!$J:$J,MATCHUP!$A82,SWISSW!$F:$F,"Lost"))/(COUNTIFS(SWISSW!$I:$I,MATCHUP!$A82,SWISSW!$J:$J,MATCHUP!F$1)-COUNTIFS(SWISSW!$I:$I,MATCHUP!$A82,SWISSW!$J:$J,MATCHUP!F$1,SWISSW!$F:$F,"Draw")+COUNTIFS(SWISSW!$I:$I,MATCHUP!F$1,SWISSW!$J:$J,MATCHUP!$A82)-COUNTIFS(SWISSW!$I:$I,MATCHUP!F$1,SWISSW!$J:$J,MATCHUP!$A82,SWISSW!$F:$F,"Draw")),"-")</f>
        <v>-</v>
      </c>
      <c r="G82" s="5" t="str">
        <f ca="1">IFERROR((COUNTIFS(SWISSW!$I:$I,MATCHUP!$A82,SWISSW!$J:$J,MATCHUP!G$1,SWISSW!$F:$F,"Won")+COUNTIFS(SWISSW!$I:$I,MATCHUP!G$1,SWISSW!$J:$J,MATCHUP!$A82,SWISSW!$F:$F,"Lost"))/(COUNTIFS(SWISSW!$I:$I,MATCHUP!$A82,SWISSW!$J:$J,MATCHUP!G$1)-COUNTIFS(SWISSW!$I:$I,MATCHUP!$A82,SWISSW!$J:$J,MATCHUP!G$1,SWISSW!$F:$F,"Draw")+COUNTIFS(SWISSW!$I:$I,MATCHUP!G$1,SWISSW!$J:$J,MATCHUP!$A82)-COUNTIFS(SWISSW!$I:$I,MATCHUP!G$1,SWISSW!$J:$J,MATCHUP!$A82,SWISSW!$F:$F,"Draw")),"-")</f>
        <v>-</v>
      </c>
      <c r="H82" s="5" t="str">
        <f ca="1">IFERROR((COUNTIFS(SWISSW!$I:$I,MATCHUP!$A82,SWISSW!$J:$J,MATCHUP!H$1,SWISSW!$F:$F,"Won")+COUNTIFS(SWISSW!$I:$I,MATCHUP!H$1,SWISSW!$J:$J,MATCHUP!$A82,SWISSW!$F:$F,"Lost"))/(COUNTIFS(SWISSW!$I:$I,MATCHUP!$A82,SWISSW!$J:$J,MATCHUP!H$1)-COUNTIFS(SWISSW!$I:$I,MATCHUP!$A82,SWISSW!$J:$J,MATCHUP!H$1,SWISSW!$F:$F,"Draw")+COUNTIFS(SWISSW!$I:$I,MATCHUP!H$1,SWISSW!$J:$J,MATCHUP!$A82)-COUNTIFS(SWISSW!$I:$I,MATCHUP!H$1,SWISSW!$J:$J,MATCHUP!$A82,SWISSW!$F:$F,"Draw")),"-")</f>
        <v>-</v>
      </c>
      <c r="I82" s="5" t="str">
        <f ca="1">IFERROR((COUNTIFS(SWISSW!$I:$I,MATCHUP!$A82,SWISSW!$J:$J,MATCHUP!I$1,SWISSW!$F:$F,"Won")+COUNTIFS(SWISSW!$I:$I,MATCHUP!I$1,SWISSW!$J:$J,MATCHUP!$A82,SWISSW!$F:$F,"Lost"))/(COUNTIFS(SWISSW!$I:$I,MATCHUP!$A82,SWISSW!$J:$J,MATCHUP!I$1)-COUNTIFS(SWISSW!$I:$I,MATCHUP!$A82,SWISSW!$J:$J,MATCHUP!I$1,SWISSW!$F:$F,"Draw")+COUNTIFS(SWISSW!$I:$I,MATCHUP!I$1,SWISSW!$J:$J,MATCHUP!$A82)-COUNTIFS(SWISSW!$I:$I,MATCHUP!I$1,SWISSW!$J:$J,MATCHUP!$A82,SWISSW!$F:$F,"Draw")),"-")</f>
        <v>-</v>
      </c>
      <c r="J82" s="5" t="str">
        <f ca="1">IFERROR((COUNTIFS(SWISSW!$I:$I,MATCHUP!$A82,SWISSW!$J:$J,MATCHUP!J$1,SWISSW!$F:$F,"Won")+COUNTIFS(SWISSW!$I:$I,MATCHUP!J$1,SWISSW!$J:$J,MATCHUP!$A82,SWISSW!$F:$F,"Lost"))/(COUNTIFS(SWISSW!$I:$I,MATCHUP!$A82,SWISSW!$J:$J,MATCHUP!J$1)-COUNTIFS(SWISSW!$I:$I,MATCHUP!$A82,SWISSW!$J:$J,MATCHUP!J$1,SWISSW!$F:$F,"Draw")+COUNTIFS(SWISSW!$I:$I,MATCHUP!J$1,SWISSW!$J:$J,MATCHUP!$A82)-COUNTIFS(SWISSW!$I:$I,MATCHUP!J$1,SWISSW!$J:$J,MATCHUP!$A82,SWISSW!$F:$F,"Draw")),"-")</f>
        <v>-</v>
      </c>
      <c r="K82" s="5" t="str">
        <f ca="1">IFERROR((COUNTIFS(SWISSW!$I:$I,MATCHUP!$A82,SWISSW!$J:$J,MATCHUP!K$1,SWISSW!$F:$F,"Won")+COUNTIFS(SWISSW!$I:$I,MATCHUP!K$1,SWISSW!$J:$J,MATCHUP!$A82,SWISSW!$F:$F,"Lost"))/(COUNTIFS(SWISSW!$I:$I,MATCHUP!$A82,SWISSW!$J:$J,MATCHUP!K$1)-COUNTIFS(SWISSW!$I:$I,MATCHUP!$A82,SWISSW!$J:$J,MATCHUP!K$1,SWISSW!$F:$F,"Draw")+COUNTIFS(SWISSW!$I:$I,MATCHUP!K$1,SWISSW!$J:$J,MATCHUP!$A82)-COUNTIFS(SWISSW!$I:$I,MATCHUP!K$1,SWISSW!$J:$J,MATCHUP!$A82,SWISSW!$F:$F,"Draw")),"-")</f>
        <v>-</v>
      </c>
      <c r="L82" s="5" t="str">
        <f ca="1">IFERROR((COUNTIFS(SWISSW!$I:$I,MATCHUP!$A82,SWISSW!$J:$J,MATCHUP!L$1,SWISSW!$F:$F,"Won")+COUNTIFS(SWISSW!$I:$I,MATCHUP!L$1,SWISSW!$J:$J,MATCHUP!$A82,SWISSW!$F:$F,"Lost"))/(COUNTIFS(SWISSW!$I:$I,MATCHUP!$A82,SWISSW!$J:$J,MATCHUP!L$1)-COUNTIFS(SWISSW!$I:$I,MATCHUP!$A82,SWISSW!$J:$J,MATCHUP!L$1,SWISSW!$F:$F,"Draw")+COUNTIFS(SWISSW!$I:$I,MATCHUP!L$1,SWISSW!$J:$J,MATCHUP!$A82)-COUNTIFS(SWISSW!$I:$I,MATCHUP!L$1,SWISSW!$J:$J,MATCHUP!$A82,SWISSW!$F:$F,"Draw")),"-")</f>
        <v>-</v>
      </c>
      <c r="M82" s="5" t="str">
        <f ca="1">IFERROR((COUNTIFS(SWISSW!$I:$I,MATCHUP!$A82,SWISSW!$J:$J,MATCHUP!M$1,SWISSW!$F:$F,"Won")+COUNTIFS(SWISSW!$I:$I,MATCHUP!M$1,SWISSW!$J:$J,MATCHUP!$A82,SWISSW!$F:$F,"Lost"))/(COUNTIFS(SWISSW!$I:$I,MATCHUP!$A82,SWISSW!$J:$J,MATCHUP!M$1)-COUNTIFS(SWISSW!$I:$I,MATCHUP!$A82,SWISSW!$J:$J,MATCHUP!M$1,SWISSW!$F:$F,"Draw")+COUNTIFS(SWISSW!$I:$I,MATCHUP!M$1,SWISSW!$J:$J,MATCHUP!$A82)-COUNTIFS(SWISSW!$I:$I,MATCHUP!M$1,SWISSW!$J:$J,MATCHUP!$A82,SWISSW!$F:$F,"Draw")),"-")</f>
        <v>-</v>
      </c>
      <c r="N82" s="5" t="str">
        <f ca="1">IFERROR((COUNTIFS(SWISSW!$I:$I,MATCHUP!$A82,SWISSW!$J:$J,MATCHUP!N$1,SWISSW!$F:$F,"Won")+COUNTIFS(SWISSW!$I:$I,MATCHUP!N$1,SWISSW!$J:$J,MATCHUP!$A82,SWISSW!$F:$F,"Lost"))/(COUNTIFS(SWISSW!$I:$I,MATCHUP!$A82,SWISSW!$J:$J,MATCHUP!N$1)-COUNTIFS(SWISSW!$I:$I,MATCHUP!$A82,SWISSW!$J:$J,MATCHUP!N$1,SWISSW!$F:$F,"Draw")+COUNTIFS(SWISSW!$I:$I,MATCHUP!N$1,SWISSW!$J:$J,MATCHUP!$A82)-COUNTIFS(SWISSW!$I:$I,MATCHUP!N$1,SWISSW!$J:$J,MATCHUP!$A82,SWISSW!$F:$F,"Draw")),"-")</f>
        <v>-</v>
      </c>
      <c r="O82" s="5" t="str">
        <f ca="1">IFERROR((COUNTIFS(SWISSW!$I:$I,MATCHUP!$A82,SWISSW!$J:$J,MATCHUP!O$1,SWISSW!$F:$F,"Won")+COUNTIFS(SWISSW!$I:$I,MATCHUP!O$1,SWISSW!$J:$J,MATCHUP!$A82,SWISSW!$F:$F,"Lost"))/(COUNTIFS(SWISSW!$I:$I,MATCHUP!$A82,SWISSW!$J:$J,MATCHUP!O$1)-COUNTIFS(SWISSW!$I:$I,MATCHUP!$A82,SWISSW!$J:$J,MATCHUP!O$1,SWISSW!$F:$F,"Draw")+COUNTIFS(SWISSW!$I:$I,MATCHUP!O$1,SWISSW!$J:$J,MATCHUP!$A82)-COUNTIFS(SWISSW!$I:$I,MATCHUP!O$1,SWISSW!$J:$J,MATCHUP!$A82,SWISSW!$F:$F,"Draw")),"-")</f>
        <v>-</v>
      </c>
      <c r="P82" s="5" t="str">
        <f ca="1">IFERROR((COUNTIFS(SWISSW!$I:$I,MATCHUP!$A82,SWISSW!$J:$J,MATCHUP!P$1,SWISSW!$F:$F,"Won")+COUNTIFS(SWISSW!$I:$I,MATCHUP!P$1,SWISSW!$J:$J,MATCHUP!$A82,SWISSW!$F:$F,"Lost"))/(COUNTIFS(SWISSW!$I:$I,MATCHUP!$A82,SWISSW!$J:$J,MATCHUP!P$1)-COUNTIFS(SWISSW!$I:$I,MATCHUP!$A82,SWISSW!$J:$J,MATCHUP!P$1,SWISSW!$F:$F,"Draw")+COUNTIFS(SWISSW!$I:$I,MATCHUP!P$1,SWISSW!$J:$J,MATCHUP!$A82)-COUNTIFS(SWISSW!$I:$I,MATCHUP!P$1,SWISSW!$J:$J,MATCHUP!$A82,SWISSW!$F:$F,"Draw")),"-")</f>
        <v>-</v>
      </c>
      <c r="Q82" s="5" t="str">
        <f ca="1">IFERROR((COUNTIFS(SWISSW!$I:$I,MATCHUP!$A82,SWISSW!$J:$J,MATCHUP!Q$1,SWISSW!$F:$F,"Won")+COUNTIFS(SWISSW!$I:$I,MATCHUP!Q$1,SWISSW!$J:$J,MATCHUP!$A82,SWISSW!$F:$F,"Lost"))/(COUNTIFS(SWISSW!$I:$I,MATCHUP!$A82,SWISSW!$J:$J,MATCHUP!Q$1)-COUNTIFS(SWISSW!$I:$I,MATCHUP!$A82,SWISSW!$J:$J,MATCHUP!Q$1,SWISSW!$F:$F,"Draw")+COUNTIFS(SWISSW!$I:$I,MATCHUP!Q$1,SWISSW!$J:$J,MATCHUP!$A82)-COUNTIFS(SWISSW!$I:$I,MATCHUP!Q$1,SWISSW!$J:$J,MATCHUP!$A82,SWISSW!$F:$F,"Draw")),"-")</f>
        <v>-</v>
      </c>
      <c r="R82" s="5" t="str">
        <f ca="1">IFERROR((COUNTIFS(SWISSW!$I:$I,MATCHUP!$A82,SWISSW!$J:$J,MATCHUP!R$1,SWISSW!$F:$F,"Won")+COUNTIFS(SWISSW!$I:$I,MATCHUP!R$1,SWISSW!$J:$J,MATCHUP!$A82,SWISSW!$F:$F,"Lost"))/(COUNTIFS(SWISSW!$I:$I,MATCHUP!$A82,SWISSW!$J:$J,MATCHUP!R$1)-COUNTIFS(SWISSW!$I:$I,MATCHUP!$A82,SWISSW!$J:$J,MATCHUP!R$1,SWISSW!$F:$F,"Draw")+COUNTIFS(SWISSW!$I:$I,MATCHUP!R$1,SWISSW!$J:$J,MATCHUP!$A82)-COUNTIFS(SWISSW!$I:$I,MATCHUP!R$1,SWISSW!$J:$J,MATCHUP!$A82,SWISSW!$F:$F,"Draw")),"-")</f>
        <v>-</v>
      </c>
      <c r="S82" s="5" t="str">
        <f ca="1">IFERROR((COUNTIFS(SWISSW!$I:$I,MATCHUP!$A82,SWISSW!$J:$J,MATCHUP!S$1,SWISSW!$F:$F,"Won")+COUNTIFS(SWISSW!$I:$I,MATCHUP!S$1,SWISSW!$J:$J,MATCHUP!$A82,SWISSW!$F:$F,"Lost"))/(COUNTIFS(SWISSW!$I:$I,MATCHUP!$A82,SWISSW!$J:$J,MATCHUP!S$1)-COUNTIFS(SWISSW!$I:$I,MATCHUP!$A82,SWISSW!$J:$J,MATCHUP!S$1,SWISSW!$F:$F,"Draw")+COUNTIFS(SWISSW!$I:$I,MATCHUP!S$1,SWISSW!$J:$J,MATCHUP!$A82)-COUNTIFS(SWISSW!$I:$I,MATCHUP!S$1,SWISSW!$J:$J,MATCHUP!$A82,SWISSW!$F:$F,"Draw")),"-")</f>
        <v>-</v>
      </c>
      <c r="T82" s="5" t="str">
        <f ca="1">IFERROR((COUNTIFS(SWISSW!$I:$I,MATCHUP!$A82,SWISSW!$J:$J,MATCHUP!T$1,SWISSW!$F:$F,"Won")+COUNTIFS(SWISSW!$I:$I,MATCHUP!T$1,SWISSW!$J:$J,MATCHUP!$A82,SWISSW!$F:$F,"Lost"))/(COUNTIFS(SWISSW!$I:$I,MATCHUP!$A82,SWISSW!$J:$J,MATCHUP!T$1)-COUNTIFS(SWISSW!$I:$I,MATCHUP!$A82,SWISSW!$J:$J,MATCHUP!T$1,SWISSW!$F:$F,"Draw")+COUNTIFS(SWISSW!$I:$I,MATCHUP!T$1,SWISSW!$J:$J,MATCHUP!$A82)-COUNTIFS(SWISSW!$I:$I,MATCHUP!T$1,SWISSW!$J:$J,MATCHUP!$A82,SWISSW!$F:$F,"Draw")),"-")</f>
        <v>-</v>
      </c>
      <c r="U82" s="5" t="str">
        <f ca="1">IFERROR((COUNTIFS(SWISSW!$I:$I,MATCHUP!$A82,SWISSW!$J:$J,MATCHUP!U$1,SWISSW!$F:$F,"Won")+COUNTIFS(SWISSW!$I:$I,MATCHUP!U$1,SWISSW!$J:$J,MATCHUP!$A82,SWISSW!$F:$F,"Lost"))/(COUNTIFS(SWISSW!$I:$I,MATCHUP!$A82,SWISSW!$J:$J,MATCHUP!U$1)-COUNTIFS(SWISSW!$I:$I,MATCHUP!$A82,SWISSW!$J:$J,MATCHUP!U$1,SWISSW!$F:$F,"Draw")+COUNTIFS(SWISSW!$I:$I,MATCHUP!U$1,SWISSW!$J:$J,MATCHUP!$A82)-COUNTIFS(SWISSW!$I:$I,MATCHUP!U$1,SWISSW!$J:$J,MATCHUP!$A82,SWISSW!$F:$F,"Draw")),"-")</f>
        <v>-</v>
      </c>
      <c r="V82" s="5" t="str">
        <f ca="1">IFERROR((COUNTIFS(SWISSW!$I:$I,MATCHUP!$A82,SWISSW!$J:$J,MATCHUP!V$1,SWISSW!$F:$F,"Won")+COUNTIFS(SWISSW!$I:$I,MATCHUP!V$1,SWISSW!$J:$J,MATCHUP!$A82,SWISSW!$F:$F,"Lost"))/(COUNTIFS(SWISSW!$I:$I,MATCHUP!$A82,SWISSW!$J:$J,MATCHUP!V$1)-COUNTIFS(SWISSW!$I:$I,MATCHUP!$A82,SWISSW!$J:$J,MATCHUP!V$1,SWISSW!$F:$F,"Draw")+COUNTIFS(SWISSW!$I:$I,MATCHUP!V$1,SWISSW!$J:$J,MATCHUP!$A82)-COUNTIFS(SWISSW!$I:$I,MATCHUP!V$1,SWISSW!$J:$J,MATCHUP!$A82,SWISSW!$F:$F,"Draw")),"-")</f>
        <v>-</v>
      </c>
      <c r="W82" s="5" t="str">
        <f ca="1">IFERROR((COUNTIFS(SWISSW!$I:$I,MATCHUP!$A82,SWISSW!$J:$J,MATCHUP!W$1,SWISSW!$F:$F,"Won")+COUNTIFS(SWISSW!$I:$I,MATCHUP!W$1,SWISSW!$J:$J,MATCHUP!$A82,SWISSW!$F:$F,"Lost"))/(COUNTIFS(SWISSW!$I:$I,MATCHUP!$A82,SWISSW!$J:$J,MATCHUP!W$1)-COUNTIFS(SWISSW!$I:$I,MATCHUP!$A82,SWISSW!$J:$J,MATCHUP!W$1,SWISSW!$F:$F,"Draw")+COUNTIFS(SWISSW!$I:$I,MATCHUP!W$1,SWISSW!$J:$J,MATCHUP!$A82)-COUNTIFS(SWISSW!$I:$I,MATCHUP!W$1,SWISSW!$J:$J,MATCHUP!$A82,SWISSW!$F:$F,"Draw")),"-")</f>
        <v>-</v>
      </c>
      <c r="X82" s="5" t="str">
        <f ca="1">IFERROR((COUNTIFS(SWISSW!$I:$I,MATCHUP!$A82,SWISSW!$J:$J,MATCHUP!X$1,SWISSW!$F:$F,"Won")+COUNTIFS(SWISSW!$I:$I,MATCHUP!X$1,SWISSW!$J:$J,MATCHUP!$A82,SWISSW!$F:$F,"Lost"))/(COUNTIFS(SWISSW!$I:$I,MATCHUP!$A82,SWISSW!$J:$J,MATCHUP!X$1)-COUNTIFS(SWISSW!$I:$I,MATCHUP!$A82,SWISSW!$J:$J,MATCHUP!X$1,SWISSW!$F:$F,"Draw")+COUNTIFS(SWISSW!$I:$I,MATCHUP!X$1,SWISSW!$J:$J,MATCHUP!$A82)-COUNTIFS(SWISSW!$I:$I,MATCHUP!X$1,SWISSW!$J:$J,MATCHUP!$A82,SWISSW!$F:$F,"Draw")),"-")</f>
        <v>-</v>
      </c>
      <c r="Y82" s="5" t="str">
        <f ca="1">IFERROR((COUNTIFS(SWISSW!$I:$I,MATCHUP!$A82,SWISSW!$J:$J,MATCHUP!Y$1,SWISSW!$F:$F,"Won")+COUNTIFS(SWISSW!$I:$I,MATCHUP!Y$1,SWISSW!$J:$J,MATCHUP!$A82,SWISSW!$F:$F,"Lost"))/(COUNTIFS(SWISSW!$I:$I,MATCHUP!$A82,SWISSW!$J:$J,MATCHUP!Y$1)-COUNTIFS(SWISSW!$I:$I,MATCHUP!$A82,SWISSW!$J:$J,MATCHUP!Y$1,SWISSW!$F:$F,"Draw")+COUNTIFS(SWISSW!$I:$I,MATCHUP!Y$1,SWISSW!$J:$J,MATCHUP!$A82)-COUNTIFS(SWISSW!$I:$I,MATCHUP!Y$1,SWISSW!$J:$J,MATCHUP!$A82,SWISSW!$F:$F,"Draw")),"-")</f>
        <v>-</v>
      </c>
      <c r="Z82" s="5" t="str">
        <f ca="1">IFERROR((COUNTIFS(SWISSW!$I:$I,MATCHUP!$A82,SWISSW!$J:$J,MATCHUP!Z$1,SWISSW!$F:$F,"Won")+COUNTIFS(SWISSW!$I:$I,MATCHUP!Z$1,SWISSW!$J:$J,MATCHUP!$A82,SWISSW!$F:$F,"Lost"))/(COUNTIFS(SWISSW!$I:$I,MATCHUP!$A82,SWISSW!$J:$J,MATCHUP!Z$1)-COUNTIFS(SWISSW!$I:$I,MATCHUP!$A82,SWISSW!$J:$J,MATCHUP!Z$1,SWISSW!$F:$F,"Draw")+COUNTIFS(SWISSW!$I:$I,MATCHUP!Z$1,SWISSW!$J:$J,MATCHUP!$A82)-COUNTIFS(SWISSW!$I:$I,MATCHUP!Z$1,SWISSW!$J:$J,MATCHUP!$A82,SWISSW!$F:$F,"Draw")),"-")</f>
        <v>-</v>
      </c>
      <c r="AA82" s="5" t="str">
        <f ca="1">IFERROR((COUNTIFS(SWISSW!$I:$I,MATCHUP!$A82,SWISSW!$J:$J,MATCHUP!AA$1,SWISSW!$F:$F,"Won")+COUNTIFS(SWISSW!$I:$I,MATCHUP!AA$1,SWISSW!$J:$J,MATCHUP!$A82,SWISSW!$F:$F,"Lost"))/(COUNTIFS(SWISSW!$I:$I,MATCHUP!$A82,SWISSW!$J:$J,MATCHUP!AA$1)-COUNTIFS(SWISSW!$I:$I,MATCHUP!$A82,SWISSW!$J:$J,MATCHUP!AA$1,SWISSW!$F:$F,"Draw")+COUNTIFS(SWISSW!$I:$I,MATCHUP!AA$1,SWISSW!$J:$J,MATCHUP!$A82)-COUNTIFS(SWISSW!$I:$I,MATCHUP!AA$1,SWISSW!$J:$J,MATCHUP!$A82,SWISSW!$F:$F,"Draw")),"-")</f>
        <v>-</v>
      </c>
      <c r="AB82" s="5" t="str">
        <f ca="1">IFERROR((COUNTIFS(SWISSW!$I:$I,MATCHUP!$A82,SWISSW!$J:$J,MATCHUP!AB$1,SWISSW!$F:$F,"Won")+COUNTIFS(SWISSW!$I:$I,MATCHUP!AB$1,SWISSW!$J:$J,MATCHUP!$A82,SWISSW!$F:$F,"Lost"))/(COUNTIFS(SWISSW!$I:$I,MATCHUP!$A82,SWISSW!$J:$J,MATCHUP!AB$1)-COUNTIFS(SWISSW!$I:$I,MATCHUP!$A82,SWISSW!$J:$J,MATCHUP!AB$1,SWISSW!$F:$F,"Draw")+COUNTIFS(SWISSW!$I:$I,MATCHUP!AB$1,SWISSW!$J:$J,MATCHUP!$A82)-COUNTIFS(SWISSW!$I:$I,MATCHUP!AB$1,SWISSW!$J:$J,MATCHUP!$A82,SWISSW!$F:$F,"Draw")),"-")</f>
        <v>-</v>
      </c>
      <c r="AC82" s="5" t="str">
        <f ca="1">IFERROR((COUNTIFS(SWISSW!$I:$I,MATCHUP!$A82,SWISSW!$J:$J,MATCHUP!AC$1,SWISSW!$F:$F,"Won")+COUNTIFS(SWISSW!$I:$I,MATCHUP!AC$1,SWISSW!$J:$J,MATCHUP!$A82,SWISSW!$F:$F,"Lost"))/(COUNTIFS(SWISSW!$I:$I,MATCHUP!$A82,SWISSW!$J:$J,MATCHUP!AC$1)-COUNTIFS(SWISSW!$I:$I,MATCHUP!$A82,SWISSW!$J:$J,MATCHUP!AC$1,SWISSW!$F:$F,"Draw")+COUNTIFS(SWISSW!$I:$I,MATCHUP!AC$1,SWISSW!$J:$J,MATCHUP!$A82)-COUNTIFS(SWISSW!$I:$I,MATCHUP!AC$1,SWISSW!$J:$J,MATCHUP!$A82,SWISSW!$F:$F,"Draw")),"-")</f>
        <v>-</v>
      </c>
      <c r="AD82" s="5" t="str">
        <f ca="1">IFERROR((COUNTIFS(SWISSW!$I:$I,MATCHUP!$A82,SWISSW!$J:$J,MATCHUP!AD$1,SWISSW!$F:$F,"Won")+COUNTIFS(SWISSW!$I:$I,MATCHUP!AD$1,SWISSW!$J:$J,MATCHUP!$A82,SWISSW!$F:$F,"Lost"))/(COUNTIFS(SWISSW!$I:$I,MATCHUP!$A82,SWISSW!$J:$J,MATCHUP!AD$1)-COUNTIFS(SWISSW!$I:$I,MATCHUP!$A82,SWISSW!$J:$J,MATCHUP!AD$1,SWISSW!$F:$F,"Draw")+COUNTIFS(SWISSW!$I:$I,MATCHUP!AD$1,SWISSW!$J:$J,MATCHUP!$A82)-COUNTIFS(SWISSW!$I:$I,MATCHUP!AD$1,SWISSW!$J:$J,MATCHUP!$A82,SWISSW!$F:$F,"Draw")),"-")</f>
        <v>-</v>
      </c>
      <c r="AE82" s="5" t="str">
        <f ca="1">IFERROR((COUNTIFS(SWISSW!$I:$I,MATCHUP!$A82,SWISSW!$J:$J,MATCHUP!AE$1,SWISSW!$F:$F,"Won")+COUNTIFS(SWISSW!$I:$I,MATCHUP!AE$1,SWISSW!$J:$J,MATCHUP!$A82,SWISSW!$F:$F,"Lost"))/(COUNTIFS(SWISSW!$I:$I,MATCHUP!$A82,SWISSW!$J:$J,MATCHUP!AE$1)-COUNTIFS(SWISSW!$I:$I,MATCHUP!$A82,SWISSW!$J:$J,MATCHUP!AE$1,SWISSW!$F:$F,"Draw")+COUNTIFS(SWISSW!$I:$I,MATCHUP!AE$1,SWISSW!$J:$J,MATCHUP!$A82)-COUNTIFS(SWISSW!$I:$I,MATCHUP!AE$1,SWISSW!$J:$J,MATCHUP!$A82,SWISSW!$F:$F,"Draw")),"-")</f>
        <v>-</v>
      </c>
      <c r="AF82" s="5" t="str">
        <f ca="1">IFERROR((COUNTIFS(SWISSW!$I:$I,MATCHUP!$A82,SWISSW!$J:$J,MATCHUP!AF$1,SWISSW!$F:$F,"Won")+COUNTIFS(SWISSW!$I:$I,MATCHUP!AF$1,SWISSW!$J:$J,MATCHUP!$A82,SWISSW!$F:$F,"Lost"))/(COUNTIFS(SWISSW!$I:$I,MATCHUP!$A82,SWISSW!$J:$J,MATCHUP!AF$1)-COUNTIFS(SWISSW!$I:$I,MATCHUP!$A82,SWISSW!$J:$J,MATCHUP!AF$1,SWISSW!$F:$F,"Draw")+COUNTIFS(SWISSW!$I:$I,MATCHUP!AF$1,SWISSW!$J:$J,MATCHUP!$A82)-COUNTIFS(SWISSW!$I:$I,MATCHUP!AF$1,SWISSW!$J:$J,MATCHUP!$A82,SWISSW!$F:$F,"Draw")),"-")</f>
        <v>-</v>
      </c>
      <c r="AG82" s="5" t="str">
        <f ca="1">IFERROR((COUNTIFS(SWISSW!$I:$I,MATCHUP!$A82,SWISSW!$J:$J,MATCHUP!AG$1,SWISSW!$F:$F,"Won")+COUNTIFS(SWISSW!$I:$I,MATCHUP!AG$1,SWISSW!$J:$J,MATCHUP!$A82,SWISSW!$F:$F,"Lost"))/(COUNTIFS(SWISSW!$I:$I,MATCHUP!$A82,SWISSW!$J:$J,MATCHUP!AG$1)-COUNTIFS(SWISSW!$I:$I,MATCHUP!$A82,SWISSW!$J:$J,MATCHUP!AG$1,SWISSW!$F:$F,"Draw")+COUNTIFS(SWISSW!$I:$I,MATCHUP!AG$1,SWISSW!$J:$J,MATCHUP!$A82)-COUNTIFS(SWISSW!$I:$I,MATCHUP!AG$1,SWISSW!$J:$J,MATCHUP!$A82,SWISSW!$F:$F,"Draw")),"-")</f>
        <v>-</v>
      </c>
      <c r="AH82" s="5" t="str">
        <f ca="1">IFERROR((COUNTIFS(SWISSW!$I:$I,MATCHUP!$A82,SWISSW!$J:$J,MATCHUP!AH$1,SWISSW!$F:$F,"Won")+COUNTIFS(SWISSW!$I:$I,MATCHUP!AH$1,SWISSW!$J:$J,MATCHUP!$A82,SWISSW!$F:$F,"Lost"))/(COUNTIFS(SWISSW!$I:$I,MATCHUP!$A82,SWISSW!$J:$J,MATCHUP!AH$1)-COUNTIFS(SWISSW!$I:$I,MATCHUP!$A82,SWISSW!$J:$J,MATCHUP!AH$1,SWISSW!$F:$F,"Draw")+COUNTIFS(SWISSW!$I:$I,MATCHUP!AH$1,SWISSW!$J:$J,MATCHUP!$A82)-COUNTIFS(SWISSW!$I:$I,MATCHUP!AH$1,SWISSW!$J:$J,MATCHUP!$A82,SWISSW!$F:$F,"Draw")),"-")</f>
        <v>-</v>
      </c>
      <c r="AI82" s="5" t="str">
        <f ca="1">IFERROR((COUNTIFS(SWISSW!$I:$I,MATCHUP!$A82,SWISSW!$J:$J,MATCHUP!AI$1,SWISSW!$F:$F,"Won")+COUNTIFS(SWISSW!$I:$I,MATCHUP!AI$1,SWISSW!$J:$J,MATCHUP!$A82,SWISSW!$F:$F,"Lost"))/(COUNTIFS(SWISSW!$I:$I,MATCHUP!$A82,SWISSW!$J:$J,MATCHUP!AI$1)-COUNTIFS(SWISSW!$I:$I,MATCHUP!$A82,SWISSW!$J:$J,MATCHUP!AI$1,SWISSW!$F:$F,"Draw")+COUNTIFS(SWISSW!$I:$I,MATCHUP!AI$1,SWISSW!$J:$J,MATCHUP!$A82)-COUNTIFS(SWISSW!$I:$I,MATCHUP!AI$1,SWISSW!$J:$J,MATCHUP!$A82,SWISSW!$F:$F,"Draw")),"-")</f>
        <v>-</v>
      </c>
      <c r="AJ82" s="5" t="str">
        <f ca="1">IFERROR((COUNTIFS(SWISSW!$I:$I,MATCHUP!$A82,SWISSW!$J:$J,MATCHUP!AJ$1,SWISSW!$F:$F,"Won")+COUNTIFS(SWISSW!$I:$I,MATCHUP!AJ$1,SWISSW!$J:$J,MATCHUP!$A82,SWISSW!$F:$F,"Lost"))/(COUNTIFS(SWISSW!$I:$I,MATCHUP!$A82,SWISSW!$J:$J,MATCHUP!AJ$1)-COUNTIFS(SWISSW!$I:$I,MATCHUP!$A82,SWISSW!$J:$J,MATCHUP!AJ$1,SWISSW!$F:$F,"Draw")+COUNTIFS(SWISSW!$I:$I,MATCHUP!AJ$1,SWISSW!$J:$J,MATCHUP!$A82)-COUNTIFS(SWISSW!$I:$I,MATCHUP!AJ$1,SWISSW!$J:$J,MATCHUP!$A82,SWISSW!$F:$F,"Draw")),"-")</f>
        <v>-</v>
      </c>
      <c r="AK82" s="5" t="str">
        <f ca="1">IFERROR((COUNTIFS(SWISSW!$I:$I,MATCHUP!$A82,SWISSW!$J:$J,MATCHUP!AK$1,SWISSW!$F:$F,"Won")+COUNTIFS(SWISSW!$I:$I,MATCHUP!AK$1,SWISSW!$J:$J,MATCHUP!$A82,SWISSW!$F:$F,"Lost"))/(COUNTIFS(SWISSW!$I:$I,MATCHUP!$A82,SWISSW!$J:$J,MATCHUP!AK$1)-COUNTIFS(SWISSW!$I:$I,MATCHUP!$A82,SWISSW!$J:$J,MATCHUP!AK$1,SWISSW!$F:$F,"Draw")+COUNTIFS(SWISSW!$I:$I,MATCHUP!AK$1,SWISSW!$J:$J,MATCHUP!$A82)-COUNTIFS(SWISSW!$I:$I,MATCHUP!AK$1,SWISSW!$J:$J,MATCHUP!$A82,SWISSW!$F:$F,"Draw")),"-")</f>
        <v>-</v>
      </c>
      <c r="AL82" s="5" t="str">
        <f ca="1">IFERROR((COUNTIFS(SWISSW!$I:$I,MATCHUP!$A82,SWISSW!$J:$J,MATCHUP!AL$1,SWISSW!$F:$F,"Won")+COUNTIFS(SWISSW!$I:$I,MATCHUP!AL$1,SWISSW!$J:$J,MATCHUP!$A82,SWISSW!$F:$F,"Lost"))/(COUNTIFS(SWISSW!$I:$I,MATCHUP!$A82,SWISSW!$J:$J,MATCHUP!AL$1)-COUNTIFS(SWISSW!$I:$I,MATCHUP!$A82,SWISSW!$J:$J,MATCHUP!AL$1,SWISSW!$F:$F,"Draw")+COUNTIFS(SWISSW!$I:$I,MATCHUP!AL$1,SWISSW!$J:$J,MATCHUP!$A82)-COUNTIFS(SWISSW!$I:$I,MATCHUP!AL$1,SWISSW!$J:$J,MATCHUP!$A82,SWISSW!$F:$F,"Draw")),"-")</f>
        <v>-</v>
      </c>
      <c r="AM82" s="5" t="str">
        <f ca="1">IFERROR((COUNTIFS(SWISSW!$I:$I,MATCHUP!$A82,SWISSW!$J:$J,MATCHUP!AM$1,SWISSW!$F:$F,"Won")+COUNTIFS(SWISSW!$I:$I,MATCHUP!AM$1,SWISSW!$J:$J,MATCHUP!$A82,SWISSW!$F:$F,"Lost"))/(COUNTIFS(SWISSW!$I:$I,MATCHUP!$A82,SWISSW!$J:$J,MATCHUP!AM$1)-COUNTIFS(SWISSW!$I:$I,MATCHUP!$A82,SWISSW!$J:$J,MATCHUP!AM$1,SWISSW!$F:$F,"Draw")+COUNTIFS(SWISSW!$I:$I,MATCHUP!AM$1,SWISSW!$J:$J,MATCHUP!$A82)-COUNTIFS(SWISSW!$I:$I,MATCHUP!AM$1,SWISSW!$J:$J,MATCHUP!$A82,SWISSW!$F:$F,"Draw")),"-")</f>
        <v>-</v>
      </c>
      <c r="AN82" s="5" t="str">
        <f ca="1">IFERROR((COUNTIFS(SWISSW!$I:$I,MATCHUP!$A82,SWISSW!$J:$J,MATCHUP!AN$1,SWISSW!$F:$F,"Won")+COUNTIFS(SWISSW!$I:$I,MATCHUP!AN$1,SWISSW!$J:$J,MATCHUP!$A82,SWISSW!$F:$F,"Lost"))/(COUNTIFS(SWISSW!$I:$I,MATCHUP!$A82,SWISSW!$J:$J,MATCHUP!AN$1)-COUNTIFS(SWISSW!$I:$I,MATCHUP!$A82,SWISSW!$J:$J,MATCHUP!AN$1,SWISSW!$F:$F,"Draw")+COUNTIFS(SWISSW!$I:$I,MATCHUP!AN$1,SWISSW!$J:$J,MATCHUP!$A82)-COUNTIFS(SWISSW!$I:$I,MATCHUP!AN$1,SWISSW!$J:$J,MATCHUP!$A82,SWISSW!$F:$F,"Draw")),"-")</f>
        <v>-</v>
      </c>
      <c r="AO82" s="5" t="str">
        <f ca="1">IFERROR((COUNTIFS(SWISSW!$I:$I,MATCHUP!$A82,SWISSW!$J:$J,MATCHUP!AO$1,SWISSW!$F:$F,"Won")+COUNTIFS(SWISSW!$I:$I,MATCHUP!AO$1,SWISSW!$J:$J,MATCHUP!$A82,SWISSW!$F:$F,"Lost"))/(COUNTIFS(SWISSW!$I:$I,MATCHUP!$A82,SWISSW!$J:$J,MATCHUP!AO$1)-COUNTIFS(SWISSW!$I:$I,MATCHUP!$A82,SWISSW!$J:$J,MATCHUP!AO$1,SWISSW!$F:$F,"Draw")+COUNTIFS(SWISSW!$I:$I,MATCHUP!AO$1,SWISSW!$J:$J,MATCHUP!$A82)-COUNTIFS(SWISSW!$I:$I,MATCHUP!AO$1,SWISSW!$J:$J,MATCHUP!$A82,SWISSW!$F:$F,"Draw")),"-")</f>
        <v>-</v>
      </c>
      <c r="AP82" s="5" t="str">
        <f ca="1">IFERROR((COUNTIFS(SWISSW!$I:$I,MATCHUP!$A82,SWISSW!$J:$J,MATCHUP!AP$1,SWISSW!$F:$F,"Won")+COUNTIFS(SWISSW!$I:$I,MATCHUP!AP$1,SWISSW!$J:$J,MATCHUP!$A82,SWISSW!$F:$F,"Lost"))/(COUNTIFS(SWISSW!$I:$I,MATCHUP!$A82,SWISSW!$J:$J,MATCHUP!AP$1)-COUNTIFS(SWISSW!$I:$I,MATCHUP!$A82,SWISSW!$J:$J,MATCHUP!AP$1,SWISSW!$F:$F,"Draw")+COUNTIFS(SWISSW!$I:$I,MATCHUP!AP$1,SWISSW!$J:$J,MATCHUP!$A82)-COUNTIFS(SWISSW!$I:$I,MATCHUP!AP$1,SWISSW!$J:$J,MATCHUP!$A82,SWISSW!$F:$F,"Draw")),"-")</f>
        <v>-</v>
      </c>
      <c r="AQ82" s="5" t="str">
        <f ca="1">IFERROR((COUNTIFS(SWISSW!$I:$I,MATCHUP!$A82,SWISSW!$J:$J,MATCHUP!AQ$1,SWISSW!$F:$F,"Won")+COUNTIFS(SWISSW!$I:$I,MATCHUP!AQ$1,SWISSW!$J:$J,MATCHUP!$A82,SWISSW!$F:$F,"Lost"))/(COUNTIFS(SWISSW!$I:$I,MATCHUP!$A82,SWISSW!$J:$J,MATCHUP!AQ$1)-COUNTIFS(SWISSW!$I:$I,MATCHUP!$A82,SWISSW!$J:$J,MATCHUP!AQ$1,SWISSW!$F:$F,"Draw")+COUNTIFS(SWISSW!$I:$I,MATCHUP!AQ$1,SWISSW!$J:$J,MATCHUP!$A82)-COUNTIFS(SWISSW!$I:$I,MATCHUP!AQ$1,SWISSW!$J:$J,MATCHUP!$A82,SWISSW!$F:$F,"Draw")),"-")</f>
        <v>-</v>
      </c>
      <c r="AR82" s="5" t="str">
        <f ca="1">IFERROR((COUNTIFS(SWISSW!$I:$I,MATCHUP!$A82,SWISSW!$J:$J,MATCHUP!AR$1,SWISSW!$F:$F,"Won")+COUNTIFS(SWISSW!$I:$I,MATCHUP!AR$1,SWISSW!$J:$J,MATCHUP!$A82,SWISSW!$F:$F,"Lost"))/(COUNTIFS(SWISSW!$I:$I,MATCHUP!$A82,SWISSW!$J:$J,MATCHUP!AR$1)-COUNTIFS(SWISSW!$I:$I,MATCHUP!$A82,SWISSW!$J:$J,MATCHUP!AR$1,SWISSW!$F:$F,"Draw")+COUNTIFS(SWISSW!$I:$I,MATCHUP!AR$1,SWISSW!$J:$J,MATCHUP!$A82)-COUNTIFS(SWISSW!$I:$I,MATCHUP!AR$1,SWISSW!$J:$J,MATCHUP!$A82,SWISSW!$F:$F,"Draw")),"-")</f>
        <v>-</v>
      </c>
      <c r="AS82" s="5" t="str">
        <f ca="1">IFERROR((COUNTIFS(SWISSW!$I:$I,MATCHUP!$A82,SWISSW!$J:$J,MATCHUP!AS$1,SWISSW!$F:$F,"Won")+COUNTIFS(SWISSW!$I:$I,MATCHUP!AS$1,SWISSW!$J:$J,MATCHUP!$A82,SWISSW!$F:$F,"Lost"))/(COUNTIFS(SWISSW!$I:$I,MATCHUP!$A82,SWISSW!$J:$J,MATCHUP!AS$1)-COUNTIFS(SWISSW!$I:$I,MATCHUP!$A82,SWISSW!$J:$J,MATCHUP!AS$1,SWISSW!$F:$F,"Draw")+COUNTIFS(SWISSW!$I:$I,MATCHUP!AS$1,SWISSW!$J:$J,MATCHUP!$A82)-COUNTIFS(SWISSW!$I:$I,MATCHUP!AS$1,SWISSW!$J:$J,MATCHUP!$A82,SWISSW!$F:$F,"Draw")),"-")</f>
        <v>-</v>
      </c>
      <c r="AT82" s="5" t="str">
        <f ca="1">IFERROR((COUNTIFS(SWISSW!$I:$I,MATCHUP!$A82,SWISSW!$J:$J,MATCHUP!AT$1,SWISSW!$F:$F,"Won")+COUNTIFS(SWISSW!$I:$I,MATCHUP!AT$1,SWISSW!$J:$J,MATCHUP!$A82,SWISSW!$F:$F,"Lost"))/(COUNTIFS(SWISSW!$I:$I,MATCHUP!$A82,SWISSW!$J:$J,MATCHUP!AT$1)-COUNTIFS(SWISSW!$I:$I,MATCHUP!$A82,SWISSW!$J:$J,MATCHUP!AT$1,SWISSW!$F:$F,"Draw")+COUNTIFS(SWISSW!$I:$I,MATCHUP!AT$1,SWISSW!$J:$J,MATCHUP!$A82)-COUNTIFS(SWISSW!$I:$I,MATCHUP!AT$1,SWISSW!$J:$J,MATCHUP!$A82,SWISSW!$F:$F,"Draw")),"-")</f>
        <v>-</v>
      </c>
      <c r="AU82" s="5" t="str">
        <f ca="1">IFERROR((COUNTIFS(SWISSW!$I:$I,MATCHUP!$A82,SWISSW!$J:$J,MATCHUP!AU$1,SWISSW!$F:$F,"Won")+COUNTIFS(SWISSW!$I:$I,MATCHUP!AU$1,SWISSW!$J:$J,MATCHUP!$A82,SWISSW!$F:$F,"Lost"))/(COUNTIFS(SWISSW!$I:$I,MATCHUP!$A82,SWISSW!$J:$J,MATCHUP!AU$1)-COUNTIFS(SWISSW!$I:$I,MATCHUP!$A82,SWISSW!$J:$J,MATCHUP!AU$1,SWISSW!$F:$F,"Draw")+COUNTIFS(SWISSW!$I:$I,MATCHUP!AU$1,SWISSW!$J:$J,MATCHUP!$A82)-COUNTIFS(SWISSW!$I:$I,MATCHUP!AU$1,SWISSW!$J:$J,MATCHUP!$A82,SWISSW!$F:$F,"Draw")),"-")</f>
        <v>-</v>
      </c>
      <c r="AV82" s="5" t="str">
        <f ca="1">IFERROR((COUNTIFS(SWISSW!$I:$I,MATCHUP!$A82,SWISSW!$J:$J,MATCHUP!AV$1,SWISSW!$F:$F,"Won")+COUNTIFS(SWISSW!$I:$I,MATCHUP!AV$1,SWISSW!$J:$J,MATCHUP!$A82,SWISSW!$F:$F,"Lost"))/(COUNTIFS(SWISSW!$I:$I,MATCHUP!$A82,SWISSW!$J:$J,MATCHUP!AV$1)-COUNTIFS(SWISSW!$I:$I,MATCHUP!$A82,SWISSW!$J:$J,MATCHUP!AV$1,SWISSW!$F:$F,"Draw")+COUNTIFS(SWISSW!$I:$I,MATCHUP!AV$1,SWISSW!$J:$J,MATCHUP!$A82)-COUNTIFS(SWISSW!$I:$I,MATCHUP!AV$1,SWISSW!$J:$J,MATCHUP!$A82,SWISSW!$F:$F,"Draw")),"-")</f>
        <v>-</v>
      </c>
      <c r="AW82" s="5" t="str">
        <f ca="1">IFERROR((COUNTIFS(SWISSW!$I:$I,MATCHUP!$A82,SWISSW!$J:$J,MATCHUP!AW$1,SWISSW!$F:$F,"Won")+COUNTIFS(SWISSW!$I:$I,MATCHUP!AW$1,SWISSW!$J:$J,MATCHUP!$A82,SWISSW!$F:$F,"Lost"))/(COUNTIFS(SWISSW!$I:$I,MATCHUP!$A82,SWISSW!$J:$J,MATCHUP!AW$1)-COUNTIFS(SWISSW!$I:$I,MATCHUP!$A82,SWISSW!$J:$J,MATCHUP!AW$1,SWISSW!$F:$F,"Draw")+COUNTIFS(SWISSW!$I:$I,MATCHUP!AW$1,SWISSW!$J:$J,MATCHUP!$A82)-COUNTIFS(SWISSW!$I:$I,MATCHUP!AW$1,SWISSW!$J:$J,MATCHUP!$A82,SWISSW!$F:$F,"Draw")),"-")</f>
        <v>-</v>
      </c>
      <c r="AX82" s="5" t="str">
        <f ca="1">IFERROR((COUNTIFS(SWISSW!$I:$I,MATCHUP!$A82,SWISSW!$J:$J,MATCHUP!AX$1,SWISSW!$F:$F,"Won")+COUNTIFS(SWISSW!$I:$I,MATCHUP!AX$1,SWISSW!$J:$J,MATCHUP!$A82,SWISSW!$F:$F,"Lost"))/(COUNTIFS(SWISSW!$I:$I,MATCHUP!$A82,SWISSW!$J:$J,MATCHUP!AX$1)-COUNTIFS(SWISSW!$I:$I,MATCHUP!$A82,SWISSW!$J:$J,MATCHUP!AX$1,SWISSW!$F:$F,"Draw")+COUNTIFS(SWISSW!$I:$I,MATCHUP!AX$1,SWISSW!$J:$J,MATCHUP!$A82)-COUNTIFS(SWISSW!$I:$I,MATCHUP!AX$1,SWISSW!$J:$J,MATCHUP!$A82,SWISSW!$F:$F,"Draw")),"-")</f>
        <v>-</v>
      </c>
      <c r="AY82" s="5" t="str">
        <f ca="1">IFERROR((COUNTIFS(SWISSW!$I:$I,MATCHUP!$A82,SWISSW!$J:$J,MATCHUP!AY$1,SWISSW!$F:$F,"Won")+COUNTIFS(SWISSW!$I:$I,MATCHUP!AY$1,SWISSW!$J:$J,MATCHUP!$A82,SWISSW!$F:$F,"Lost"))/(COUNTIFS(SWISSW!$I:$I,MATCHUP!$A82,SWISSW!$J:$J,MATCHUP!AY$1)-COUNTIFS(SWISSW!$I:$I,MATCHUP!$A82,SWISSW!$J:$J,MATCHUP!AY$1,SWISSW!$F:$F,"Draw")+COUNTIFS(SWISSW!$I:$I,MATCHUP!AY$1,SWISSW!$J:$J,MATCHUP!$A82)-COUNTIFS(SWISSW!$I:$I,MATCHUP!AY$1,SWISSW!$J:$J,MATCHUP!$A82,SWISSW!$F:$F,"Draw")),"-")</f>
        <v>-</v>
      </c>
      <c r="AZ82" s="5" t="str">
        <f ca="1">IFERROR((COUNTIFS(SWISSW!$I:$I,MATCHUP!$A82,SWISSW!$J:$J,MATCHUP!AZ$1,SWISSW!$F:$F,"Won")+COUNTIFS(SWISSW!$I:$I,MATCHUP!AZ$1,SWISSW!$J:$J,MATCHUP!$A82,SWISSW!$F:$F,"Lost"))/(COUNTIFS(SWISSW!$I:$I,MATCHUP!$A82,SWISSW!$J:$J,MATCHUP!AZ$1)-COUNTIFS(SWISSW!$I:$I,MATCHUP!$A82,SWISSW!$J:$J,MATCHUP!AZ$1,SWISSW!$F:$F,"Draw")+COUNTIFS(SWISSW!$I:$I,MATCHUP!AZ$1,SWISSW!$J:$J,MATCHUP!$A82)-COUNTIFS(SWISSW!$I:$I,MATCHUP!AZ$1,SWISSW!$J:$J,MATCHUP!$A82,SWISSW!$F:$F,"Draw")),"-")</f>
        <v>-</v>
      </c>
      <c r="BA82" s="5" t="str">
        <f ca="1">IFERROR((COUNTIFS(SWISSW!$I:$I,MATCHUP!$A82,SWISSW!$J:$J,MATCHUP!BA$1,SWISSW!$F:$F,"Won")+COUNTIFS(SWISSW!$I:$I,MATCHUP!BA$1,SWISSW!$J:$J,MATCHUP!$A82,SWISSW!$F:$F,"Lost"))/(COUNTIFS(SWISSW!$I:$I,MATCHUP!$A82,SWISSW!$J:$J,MATCHUP!BA$1)-COUNTIFS(SWISSW!$I:$I,MATCHUP!$A82,SWISSW!$J:$J,MATCHUP!BA$1,SWISSW!$F:$F,"Draw")+COUNTIFS(SWISSW!$I:$I,MATCHUP!BA$1,SWISSW!$J:$J,MATCHUP!$A82)-COUNTIFS(SWISSW!$I:$I,MATCHUP!BA$1,SWISSW!$J:$J,MATCHUP!$A82,SWISSW!$F:$F,"Draw")),"-")</f>
        <v>-</v>
      </c>
      <c r="BB82" s="5" t="str">
        <f ca="1">IFERROR((COUNTIFS(SWISSW!$I:$I,MATCHUP!$A82,SWISSW!$J:$J,MATCHUP!BB$1,SWISSW!$F:$F,"Won")+COUNTIFS(SWISSW!$I:$I,MATCHUP!BB$1,SWISSW!$J:$J,MATCHUP!$A82,SWISSW!$F:$F,"Lost"))/(COUNTIFS(SWISSW!$I:$I,MATCHUP!$A82,SWISSW!$J:$J,MATCHUP!BB$1)-COUNTIFS(SWISSW!$I:$I,MATCHUP!$A82,SWISSW!$J:$J,MATCHUP!BB$1,SWISSW!$F:$F,"Draw")+COUNTIFS(SWISSW!$I:$I,MATCHUP!BB$1,SWISSW!$J:$J,MATCHUP!$A82)-COUNTIFS(SWISSW!$I:$I,MATCHUP!BB$1,SWISSW!$J:$J,MATCHUP!$A82,SWISSW!$F:$F,"Draw")),"-")</f>
        <v>-</v>
      </c>
      <c r="BC82" s="5" t="str">
        <f ca="1">IFERROR((COUNTIFS(SWISSW!$I:$I,MATCHUP!$A82,SWISSW!$J:$J,MATCHUP!BC$1,SWISSW!$F:$F,"Won")+COUNTIFS(SWISSW!$I:$I,MATCHUP!BC$1,SWISSW!$J:$J,MATCHUP!$A82,SWISSW!$F:$F,"Lost"))/(COUNTIFS(SWISSW!$I:$I,MATCHUP!$A82,SWISSW!$J:$J,MATCHUP!BC$1)-COUNTIFS(SWISSW!$I:$I,MATCHUP!$A82,SWISSW!$J:$J,MATCHUP!BC$1,SWISSW!$F:$F,"Draw")+COUNTIFS(SWISSW!$I:$I,MATCHUP!BC$1,SWISSW!$J:$J,MATCHUP!$A82)-COUNTIFS(SWISSW!$I:$I,MATCHUP!BC$1,SWISSW!$J:$J,MATCHUP!$A82,SWISSW!$F:$F,"Draw")),"-")</f>
        <v>-</v>
      </c>
      <c r="BD82" s="5" t="str">
        <f ca="1">IFERROR((COUNTIFS(SWISSW!$I:$I,MATCHUP!$A82,SWISSW!$J:$J,MATCHUP!BD$1,SWISSW!$F:$F,"Won")+COUNTIFS(SWISSW!$I:$I,MATCHUP!BD$1,SWISSW!$J:$J,MATCHUP!$A82,SWISSW!$F:$F,"Lost"))/(COUNTIFS(SWISSW!$I:$I,MATCHUP!$A82,SWISSW!$J:$J,MATCHUP!BD$1)-COUNTIFS(SWISSW!$I:$I,MATCHUP!$A82,SWISSW!$J:$J,MATCHUP!BD$1,SWISSW!$F:$F,"Draw")+COUNTIFS(SWISSW!$I:$I,MATCHUP!BD$1,SWISSW!$J:$J,MATCHUP!$A82)-COUNTIFS(SWISSW!$I:$I,MATCHUP!BD$1,SWISSW!$J:$J,MATCHUP!$A82,SWISSW!$F:$F,"Draw")),"-")</f>
        <v>-</v>
      </c>
      <c r="BE82" s="5" t="str">
        <f ca="1">IFERROR((COUNTIFS(SWISSW!$I:$I,MATCHUP!$A82,SWISSW!$J:$J,MATCHUP!BE$1,SWISSW!$F:$F,"Won")+COUNTIFS(SWISSW!$I:$I,MATCHUP!BE$1,SWISSW!$J:$J,MATCHUP!$A82,SWISSW!$F:$F,"Lost"))/(COUNTIFS(SWISSW!$I:$I,MATCHUP!$A82,SWISSW!$J:$J,MATCHUP!BE$1)-COUNTIFS(SWISSW!$I:$I,MATCHUP!$A82,SWISSW!$J:$J,MATCHUP!BE$1,SWISSW!$F:$F,"Draw")+COUNTIFS(SWISSW!$I:$I,MATCHUP!BE$1,SWISSW!$J:$J,MATCHUP!$A82)-COUNTIFS(SWISSW!$I:$I,MATCHUP!BE$1,SWISSW!$J:$J,MATCHUP!$A82,SWISSW!$F:$F,"Draw")),"-")</f>
        <v>-</v>
      </c>
      <c r="BF82" s="5" t="str">
        <f ca="1">IFERROR((COUNTIFS(SWISSW!$I:$I,MATCHUP!$A82,SWISSW!$J:$J,MATCHUP!BF$1,SWISSW!$F:$F,"Won")+COUNTIFS(SWISSW!$I:$I,MATCHUP!BF$1,SWISSW!$J:$J,MATCHUP!$A82,SWISSW!$F:$F,"Lost"))/(COUNTIFS(SWISSW!$I:$I,MATCHUP!$A82,SWISSW!$J:$J,MATCHUP!BF$1)-COUNTIFS(SWISSW!$I:$I,MATCHUP!$A82,SWISSW!$J:$J,MATCHUP!BF$1,SWISSW!$F:$F,"Draw")+COUNTIFS(SWISSW!$I:$I,MATCHUP!BF$1,SWISSW!$J:$J,MATCHUP!$A82)-COUNTIFS(SWISSW!$I:$I,MATCHUP!BF$1,SWISSW!$J:$J,MATCHUP!$A82,SWISSW!$F:$F,"Draw")),"-")</f>
        <v>-</v>
      </c>
      <c r="BG82" s="5" t="str">
        <f ca="1">IFERROR((COUNTIFS(SWISSW!$I:$I,MATCHUP!$A82,SWISSW!$J:$J,MATCHUP!BG$1,SWISSW!$F:$F,"Won")+COUNTIFS(SWISSW!$I:$I,MATCHUP!BG$1,SWISSW!$J:$J,MATCHUP!$A82,SWISSW!$F:$F,"Lost"))/(COUNTIFS(SWISSW!$I:$I,MATCHUP!$A82,SWISSW!$J:$J,MATCHUP!BG$1)-COUNTIFS(SWISSW!$I:$I,MATCHUP!$A82,SWISSW!$J:$J,MATCHUP!BG$1,SWISSW!$F:$F,"Draw")+COUNTIFS(SWISSW!$I:$I,MATCHUP!BG$1,SWISSW!$J:$J,MATCHUP!$A82)-COUNTIFS(SWISSW!$I:$I,MATCHUP!BG$1,SWISSW!$J:$J,MATCHUP!$A82,SWISSW!$F:$F,"Draw")),"-")</f>
        <v>-</v>
      </c>
      <c r="BH82" s="5" t="str">
        <f ca="1">IFERROR((COUNTIFS(SWISSW!$I:$I,MATCHUP!$A82,SWISSW!$J:$J,MATCHUP!BH$1,SWISSW!$F:$F,"Won")+COUNTIFS(SWISSW!$I:$I,MATCHUP!BH$1,SWISSW!$J:$J,MATCHUP!$A82,SWISSW!$F:$F,"Lost"))/(COUNTIFS(SWISSW!$I:$I,MATCHUP!$A82,SWISSW!$J:$J,MATCHUP!BH$1)-COUNTIFS(SWISSW!$I:$I,MATCHUP!$A82,SWISSW!$J:$J,MATCHUP!BH$1,SWISSW!$F:$F,"Draw")+COUNTIFS(SWISSW!$I:$I,MATCHUP!BH$1,SWISSW!$J:$J,MATCHUP!$A82)-COUNTIFS(SWISSW!$I:$I,MATCHUP!BH$1,SWISSW!$J:$J,MATCHUP!$A82,SWISSW!$F:$F,"Draw")),"-")</f>
        <v>-</v>
      </c>
      <c r="BI82" s="5" t="str">
        <f ca="1">IFERROR((COUNTIFS(SWISSW!$I:$I,MATCHUP!$A82,SWISSW!$J:$J,MATCHUP!BI$1,SWISSW!$F:$F,"Won")+COUNTIFS(SWISSW!$I:$I,MATCHUP!BI$1,SWISSW!$J:$J,MATCHUP!$A82,SWISSW!$F:$F,"Lost"))/(COUNTIFS(SWISSW!$I:$I,MATCHUP!$A82,SWISSW!$J:$J,MATCHUP!BI$1)-COUNTIFS(SWISSW!$I:$I,MATCHUP!$A82,SWISSW!$J:$J,MATCHUP!BI$1,SWISSW!$F:$F,"Draw")+COUNTIFS(SWISSW!$I:$I,MATCHUP!BI$1,SWISSW!$J:$J,MATCHUP!$A82)-COUNTIFS(SWISSW!$I:$I,MATCHUP!BI$1,SWISSW!$J:$J,MATCHUP!$A82,SWISSW!$F:$F,"Draw")),"-")</f>
        <v>-</v>
      </c>
      <c r="BJ82" s="5" t="str">
        <f ca="1">IFERROR((COUNTIFS(SWISSW!$I:$I,MATCHUP!$A82,SWISSW!$J:$J,MATCHUP!BJ$1,SWISSW!$F:$F,"Won")+COUNTIFS(SWISSW!$I:$I,MATCHUP!BJ$1,SWISSW!$J:$J,MATCHUP!$A82,SWISSW!$F:$F,"Lost"))/(COUNTIFS(SWISSW!$I:$I,MATCHUP!$A82,SWISSW!$J:$J,MATCHUP!BJ$1)-COUNTIFS(SWISSW!$I:$I,MATCHUP!$A82,SWISSW!$J:$J,MATCHUP!BJ$1,SWISSW!$F:$F,"Draw")+COUNTIFS(SWISSW!$I:$I,MATCHUP!BJ$1,SWISSW!$J:$J,MATCHUP!$A82)-COUNTIFS(SWISSW!$I:$I,MATCHUP!BJ$1,SWISSW!$J:$J,MATCHUP!$A82,SWISSW!$F:$F,"Draw")),"-")</f>
        <v>-</v>
      </c>
      <c r="BK82" s="5" t="str">
        <f ca="1">IFERROR((COUNTIFS(SWISSW!$I:$I,MATCHUP!$A82,SWISSW!$J:$J,MATCHUP!BK$1,SWISSW!$F:$F,"Won")+COUNTIFS(SWISSW!$I:$I,MATCHUP!BK$1,SWISSW!$J:$J,MATCHUP!$A82,SWISSW!$F:$F,"Lost"))/(COUNTIFS(SWISSW!$I:$I,MATCHUP!$A82,SWISSW!$J:$J,MATCHUP!BK$1)-COUNTIFS(SWISSW!$I:$I,MATCHUP!$A82,SWISSW!$J:$J,MATCHUP!BK$1,SWISSW!$F:$F,"Draw")+COUNTIFS(SWISSW!$I:$I,MATCHUP!BK$1,SWISSW!$J:$J,MATCHUP!$A82)-COUNTIFS(SWISSW!$I:$I,MATCHUP!BK$1,SWISSW!$J:$J,MATCHUP!$A82,SWISSW!$F:$F,"Draw")),"-")</f>
        <v>-</v>
      </c>
      <c r="BL82" s="5" t="str">
        <f ca="1">IFERROR((COUNTIFS(SWISSW!$I:$I,MATCHUP!$A82,SWISSW!$J:$J,MATCHUP!BL$1,SWISSW!$F:$F,"Won")+COUNTIFS(SWISSW!$I:$I,MATCHUP!BL$1,SWISSW!$J:$J,MATCHUP!$A82,SWISSW!$F:$F,"Lost"))/(COUNTIFS(SWISSW!$I:$I,MATCHUP!$A82,SWISSW!$J:$J,MATCHUP!BL$1)-COUNTIFS(SWISSW!$I:$I,MATCHUP!$A82,SWISSW!$J:$J,MATCHUP!BL$1,SWISSW!$F:$F,"Draw")+COUNTIFS(SWISSW!$I:$I,MATCHUP!BL$1,SWISSW!$J:$J,MATCHUP!$A82)-COUNTIFS(SWISSW!$I:$I,MATCHUP!BL$1,SWISSW!$J:$J,MATCHUP!$A82,SWISSW!$F:$F,"Draw")),"-")</f>
        <v>-</v>
      </c>
      <c r="BM82" s="5" t="str">
        <f ca="1">IFERROR((COUNTIFS(SWISSW!$I:$I,MATCHUP!$A82,SWISSW!$J:$J,MATCHUP!BM$1,SWISSW!$F:$F,"Won")+COUNTIFS(SWISSW!$I:$I,MATCHUP!BM$1,SWISSW!$J:$J,MATCHUP!$A82,SWISSW!$F:$F,"Lost"))/(COUNTIFS(SWISSW!$I:$I,MATCHUP!$A82,SWISSW!$J:$J,MATCHUP!BM$1)-COUNTIFS(SWISSW!$I:$I,MATCHUP!$A82,SWISSW!$J:$J,MATCHUP!BM$1,SWISSW!$F:$F,"Draw")+COUNTIFS(SWISSW!$I:$I,MATCHUP!BM$1,SWISSW!$J:$J,MATCHUP!$A82)-COUNTIFS(SWISSW!$I:$I,MATCHUP!BM$1,SWISSW!$J:$J,MATCHUP!$A82,SWISSW!$F:$F,"Draw")),"-")</f>
        <v>-</v>
      </c>
      <c r="BN82" s="5" t="str">
        <f ca="1">IFERROR((COUNTIFS(SWISSW!$I:$I,MATCHUP!$A82,SWISSW!$J:$J,MATCHUP!BN$1,SWISSW!$F:$F,"Won")+COUNTIFS(SWISSW!$I:$I,MATCHUP!BN$1,SWISSW!$J:$J,MATCHUP!$A82,SWISSW!$F:$F,"Lost"))/(COUNTIFS(SWISSW!$I:$I,MATCHUP!$A82,SWISSW!$J:$J,MATCHUP!BN$1)-COUNTIFS(SWISSW!$I:$I,MATCHUP!$A82,SWISSW!$J:$J,MATCHUP!BN$1,SWISSW!$F:$F,"Draw")+COUNTIFS(SWISSW!$I:$I,MATCHUP!BN$1,SWISSW!$J:$J,MATCHUP!$A82)-COUNTIFS(SWISSW!$I:$I,MATCHUP!BN$1,SWISSW!$J:$J,MATCHUP!$A82,SWISSW!$F:$F,"Draw")),"-")</f>
        <v>-</v>
      </c>
      <c r="BO82" s="5" t="str">
        <f ca="1">IFERROR((COUNTIFS(SWISSW!$I:$I,MATCHUP!$A82,SWISSW!$J:$J,MATCHUP!BO$1,SWISSW!$F:$F,"Won")+COUNTIFS(SWISSW!$I:$I,MATCHUP!BO$1,SWISSW!$J:$J,MATCHUP!$A82,SWISSW!$F:$F,"Lost"))/(COUNTIFS(SWISSW!$I:$I,MATCHUP!$A82,SWISSW!$J:$J,MATCHUP!BO$1)-COUNTIFS(SWISSW!$I:$I,MATCHUP!$A82,SWISSW!$J:$J,MATCHUP!BO$1,SWISSW!$F:$F,"Draw")+COUNTIFS(SWISSW!$I:$I,MATCHUP!BO$1,SWISSW!$J:$J,MATCHUP!$A82)-COUNTIFS(SWISSW!$I:$I,MATCHUP!BO$1,SWISSW!$J:$J,MATCHUP!$A82,SWISSW!$F:$F,"Draw")),"-")</f>
        <v>-</v>
      </c>
      <c r="BP82" s="5" t="str">
        <f ca="1">IFERROR((COUNTIFS(SWISSW!$I:$I,MATCHUP!$A82,SWISSW!$J:$J,MATCHUP!BP$1,SWISSW!$F:$F,"Won")+COUNTIFS(SWISSW!$I:$I,MATCHUP!BP$1,SWISSW!$J:$J,MATCHUP!$A82,SWISSW!$F:$F,"Lost"))/(COUNTIFS(SWISSW!$I:$I,MATCHUP!$A82,SWISSW!$J:$J,MATCHUP!BP$1)-COUNTIFS(SWISSW!$I:$I,MATCHUP!$A82,SWISSW!$J:$J,MATCHUP!BP$1,SWISSW!$F:$F,"Draw")+COUNTIFS(SWISSW!$I:$I,MATCHUP!BP$1,SWISSW!$J:$J,MATCHUP!$A82)-COUNTIFS(SWISSW!$I:$I,MATCHUP!BP$1,SWISSW!$J:$J,MATCHUP!$A82,SWISSW!$F:$F,"Draw")),"-")</f>
        <v>-</v>
      </c>
      <c r="BQ82" s="5" t="str">
        <f ca="1">IFERROR((COUNTIFS(SWISSW!$I:$I,MATCHUP!$A82,SWISSW!$J:$J,MATCHUP!BQ$1,SWISSW!$F:$F,"Won")+COUNTIFS(SWISSW!$I:$I,MATCHUP!BQ$1,SWISSW!$J:$J,MATCHUP!$A82,SWISSW!$F:$F,"Lost"))/(COUNTIFS(SWISSW!$I:$I,MATCHUP!$A82,SWISSW!$J:$J,MATCHUP!BQ$1)-COUNTIFS(SWISSW!$I:$I,MATCHUP!$A82,SWISSW!$J:$J,MATCHUP!BQ$1,SWISSW!$F:$F,"Draw")+COUNTIFS(SWISSW!$I:$I,MATCHUP!BQ$1,SWISSW!$J:$J,MATCHUP!$A82)-COUNTIFS(SWISSW!$I:$I,MATCHUP!BQ$1,SWISSW!$J:$J,MATCHUP!$A82,SWISSW!$F:$F,"Draw")),"-")</f>
        <v>-</v>
      </c>
      <c r="BR82" s="5" t="str">
        <f ca="1">IFERROR((COUNTIFS(SWISSW!$I:$I,MATCHUP!$A82,SWISSW!$J:$J,MATCHUP!BR$1,SWISSW!$F:$F,"Won")+COUNTIFS(SWISSW!$I:$I,MATCHUP!BR$1,SWISSW!$J:$J,MATCHUP!$A82,SWISSW!$F:$F,"Lost"))/(COUNTIFS(SWISSW!$I:$I,MATCHUP!$A82,SWISSW!$J:$J,MATCHUP!BR$1)-COUNTIFS(SWISSW!$I:$I,MATCHUP!$A82,SWISSW!$J:$J,MATCHUP!BR$1,SWISSW!$F:$F,"Draw")+COUNTIFS(SWISSW!$I:$I,MATCHUP!BR$1,SWISSW!$J:$J,MATCHUP!$A82)-COUNTIFS(SWISSW!$I:$I,MATCHUP!BR$1,SWISSW!$J:$J,MATCHUP!$A82,SWISSW!$F:$F,"Draw")),"-")</f>
        <v>-</v>
      </c>
      <c r="BS82" s="5" t="str">
        <f ca="1">IFERROR((COUNTIFS(SWISSW!$I:$I,MATCHUP!$A82,SWISSW!$J:$J,MATCHUP!BS$1,SWISSW!$F:$F,"Won")+COUNTIFS(SWISSW!$I:$I,MATCHUP!BS$1,SWISSW!$J:$J,MATCHUP!$A82,SWISSW!$F:$F,"Lost"))/(COUNTIFS(SWISSW!$I:$I,MATCHUP!$A82,SWISSW!$J:$J,MATCHUP!BS$1)-COUNTIFS(SWISSW!$I:$I,MATCHUP!$A82,SWISSW!$J:$J,MATCHUP!BS$1,SWISSW!$F:$F,"Draw")+COUNTIFS(SWISSW!$I:$I,MATCHUP!BS$1,SWISSW!$J:$J,MATCHUP!$A82)-COUNTIFS(SWISSW!$I:$I,MATCHUP!BS$1,SWISSW!$J:$J,MATCHUP!$A82,SWISSW!$F:$F,"Draw")),"-")</f>
        <v>-</v>
      </c>
      <c r="BT82" s="5" t="str">
        <f ca="1">IFERROR((COUNTIFS(SWISSW!$I:$I,MATCHUP!$A82,SWISSW!$J:$J,MATCHUP!BT$1,SWISSW!$F:$F,"Won")+COUNTIFS(SWISSW!$I:$I,MATCHUP!BT$1,SWISSW!$J:$J,MATCHUP!$A82,SWISSW!$F:$F,"Lost"))/(COUNTIFS(SWISSW!$I:$I,MATCHUP!$A82,SWISSW!$J:$J,MATCHUP!BT$1)-COUNTIFS(SWISSW!$I:$I,MATCHUP!$A82,SWISSW!$J:$J,MATCHUP!BT$1,SWISSW!$F:$F,"Draw")+COUNTIFS(SWISSW!$I:$I,MATCHUP!BT$1,SWISSW!$J:$J,MATCHUP!$A82)-COUNTIFS(SWISSW!$I:$I,MATCHUP!BT$1,SWISSW!$J:$J,MATCHUP!$A82,SWISSW!$F:$F,"Draw")),"-")</f>
        <v>-</v>
      </c>
      <c r="BU82" s="5" t="str">
        <f ca="1">IFERROR((COUNTIFS(SWISSW!$I:$I,MATCHUP!$A82,SWISSW!$J:$J,MATCHUP!BU$1,SWISSW!$F:$F,"Won")+COUNTIFS(SWISSW!$I:$I,MATCHUP!BU$1,SWISSW!$J:$J,MATCHUP!$A82,SWISSW!$F:$F,"Lost"))/(COUNTIFS(SWISSW!$I:$I,MATCHUP!$A82,SWISSW!$J:$J,MATCHUP!BU$1)-COUNTIFS(SWISSW!$I:$I,MATCHUP!$A82,SWISSW!$J:$J,MATCHUP!BU$1,SWISSW!$F:$F,"Draw")+COUNTIFS(SWISSW!$I:$I,MATCHUP!BU$1,SWISSW!$J:$J,MATCHUP!$A82)-COUNTIFS(SWISSW!$I:$I,MATCHUP!BU$1,SWISSW!$J:$J,MATCHUP!$A82,SWISSW!$F:$F,"Draw")),"-")</f>
        <v>-</v>
      </c>
      <c r="BV82" s="5" t="str">
        <f ca="1">IFERROR((COUNTIFS(SWISSW!$I:$I,MATCHUP!$A82,SWISSW!$J:$J,MATCHUP!BV$1,SWISSW!$F:$F,"Won")+COUNTIFS(SWISSW!$I:$I,MATCHUP!BV$1,SWISSW!$J:$J,MATCHUP!$A82,SWISSW!$F:$F,"Lost"))/(COUNTIFS(SWISSW!$I:$I,MATCHUP!$A82,SWISSW!$J:$J,MATCHUP!BV$1)-COUNTIFS(SWISSW!$I:$I,MATCHUP!$A82,SWISSW!$J:$J,MATCHUP!BV$1,SWISSW!$F:$F,"Draw")+COUNTIFS(SWISSW!$I:$I,MATCHUP!BV$1,SWISSW!$J:$J,MATCHUP!$A82)-COUNTIFS(SWISSW!$I:$I,MATCHUP!BV$1,SWISSW!$J:$J,MATCHUP!$A82,SWISSW!$F:$F,"Draw")),"-")</f>
        <v>-</v>
      </c>
      <c r="BW82" s="5" t="str">
        <f ca="1">IFERROR((COUNTIFS(SWISSW!$I:$I,MATCHUP!$A82,SWISSW!$J:$J,MATCHUP!BW$1,SWISSW!$F:$F,"Won")+COUNTIFS(SWISSW!$I:$I,MATCHUP!BW$1,SWISSW!$J:$J,MATCHUP!$A82,SWISSW!$F:$F,"Lost"))/(COUNTIFS(SWISSW!$I:$I,MATCHUP!$A82,SWISSW!$J:$J,MATCHUP!BW$1)-COUNTIFS(SWISSW!$I:$I,MATCHUP!$A82,SWISSW!$J:$J,MATCHUP!BW$1,SWISSW!$F:$F,"Draw")+COUNTIFS(SWISSW!$I:$I,MATCHUP!BW$1,SWISSW!$J:$J,MATCHUP!$A82)-COUNTIFS(SWISSW!$I:$I,MATCHUP!BW$1,SWISSW!$J:$J,MATCHUP!$A82,SWISSW!$F:$F,"Draw")),"-")</f>
        <v>-</v>
      </c>
      <c r="BX82" s="5" t="str">
        <f ca="1">IFERROR((COUNTIFS(SWISSW!$I:$I,MATCHUP!$A82,SWISSW!$J:$J,MATCHUP!BX$1,SWISSW!$F:$F,"Won")+COUNTIFS(SWISSW!$I:$I,MATCHUP!BX$1,SWISSW!$J:$J,MATCHUP!$A82,SWISSW!$F:$F,"Lost"))/(COUNTIFS(SWISSW!$I:$I,MATCHUP!$A82,SWISSW!$J:$J,MATCHUP!BX$1)-COUNTIFS(SWISSW!$I:$I,MATCHUP!$A82,SWISSW!$J:$J,MATCHUP!BX$1,SWISSW!$F:$F,"Draw")+COUNTIFS(SWISSW!$I:$I,MATCHUP!BX$1,SWISSW!$J:$J,MATCHUP!$A82)-COUNTIFS(SWISSW!$I:$I,MATCHUP!BX$1,SWISSW!$J:$J,MATCHUP!$A82,SWISSW!$F:$F,"Draw")),"-")</f>
        <v>-</v>
      </c>
      <c r="BY82" s="5" t="str">
        <f ca="1">IFERROR((COUNTIFS(SWISSW!$I:$I,MATCHUP!$A82,SWISSW!$J:$J,MATCHUP!BY$1,SWISSW!$F:$F,"Won")+COUNTIFS(SWISSW!$I:$I,MATCHUP!BY$1,SWISSW!$J:$J,MATCHUP!$A82,SWISSW!$F:$F,"Lost"))/(COUNTIFS(SWISSW!$I:$I,MATCHUP!$A82,SWISSW!$J:$J,MATCHUP!BY$1)-COUNTIFS(SWISSW!$I:$I,MATCHUP!$A82,SWISSW!$J:$J,MATCHUP!BY$1,SWISSW!$F:$F,"Draw")+COUNTIFS(SWISSW!$I:$I,MATCHUP!BY$1,SWISSW!$J:$J,MATCHUP!$A82)-COUNTIFS(SWISSW!$I:$I,MATCHUP!BY$1,SWISSW!$J:$J,MATCHUP!$A82,SWISSW!$F:$F,"Draw")),"-")</f>
        <v>-</v>
      </c>
      <c r="BZ82" s="5" t="str">
        <f ca="1">IFERROR((COUNTIFS(SWISSW!$I:$I,MATCHUP!$A82,SWISSW!$J:$J,MATCHUP!BZ$1,SWISSW!$F:$F,"Won")+COUNTIFS(SWISSW!$I:$I,MATCHUP!BZ$1,SWISSW!$J:$J,MATCHUP!$A82,SWISSW!$F:$F,"Lost"))/(COUNTIFS(SWISSW!$I:$I,MATCHUP!$A82,SWISSW!$J:$J,MATCHUP!BZ$1)-COUNTIFS(SWISSW!$I:$I,MATCHUP!$A82,SWISSW!$J:$J,MATCHUP!BZ$1,SWISSW!$F:$F,"Draw")+COUNTIFS(SWISSW!$I:$I,MATCHUP!BZ$1,SWISSW!$J:$J,MATCHUP!$A82)-COUNTIFS(SWISSW!$I:$I,MATCHUP!BZ$1,SWISSW!$J:$J,MATCHUP!$A82,SWISSW!$F:$F,"Draw")),"-")</f>
        <v>-</v>
      </c>
      <c r="CA82" s="5" t="str">
        <f ca="1">IFERROR((COUNTIFS(SWISSW!$I:$I,MATCHUP!$A82,SWISSW!$J:$J,MATCHUP!CA$1,SWISSW!$F:$F,"Won")+COUNTIFS(SWISSW!$I:$I,MATCHUP!CA$1,SWISSW!$J:$J,MATCHUP!$A82,SWISSW!$F:$F,"Lost"))/(COUNTIFS(SWISSW!$I:$I,MATCHUP!$A82,SWISSW!$J:$J,MATCHUP!CA$1)-COUNTIFS(SWISSW!$I:$I,MATCHUP!$A82,SWISSW!$J:$J,MATCHUP!CA$1,SWISSW!$F:$F,"Draw")+COUNTIFS(SWISSW!$I:$I,MATCHUP!CA$1,SWISSW!$J:$J,MATCHUP!$A82)-COUNTIFS(SWISSW!$I:$I,MATCHUP!CA$1,SWISSW!$J:$J,MATCHUP!$A82,SWISSW!$F:$F,"Draw")),"-")</f>
        <v>-</v>
      </c>
      <c r="CB82" s="5" t="str">
        <f ca="1">IFERROR((COUNTIFS(SWISSW!$I:$I,MATCHUP!$A82,SWISSW!$J:$J,MATCHUP!CB$1,SWISSW!$F:$F,"Won")+COUNTIFS(SWISSW!$I:$I,MATCHUP!CB$1,SWISSW!$J:$J,MATCHUP!$A82,SWISSW!$F:$F,"Lost"))/(COUNTIFS(SWISSW!$I:$I,MATCHUP!$A82,SWISSW!$J:$J,MATCHUP!CB$1)-COUNTIFS(SWISSW!$I:$I,MATCHUP!$A82,SWISSW!$J:$J,MATCHUP!CB$1,SWISSW!$F:$F,"Draw")+COUNTIFS(SWISSW!$I:$I,MATCHUP!CB$1,SWISSW!$J:$J,MATCHUP!$A82)-COUNTIFS(SWISSW!$I:$I,MATCHUP!CB$1,SWISSW!$J:$J,MATCHUP!$A82,SWISSW!$F:$F,"Draw")),"-")</f>
        <v>-</v>
      </c>
      <c r="CC82" s="5" t="str">
        <f ca="1">IFERROR((COUNTIFS(SWISSW!$I:$I,MATCHUP!$A82,SWISSW!$J:$J,MATCHUP!CC$1,SWISSW!$F:$F,"Won")+COUNTIFS(SWISSW!$I:$I,MATCHUP!CC$1,SWISSW!$J:$J,MATCHUP!$A82,SWISSW!$F:$F,"Lost"))/(COUNTIFS(SWISSW!$I:$I,MATCHUP!$A82,SWISSW!$J:$J,MATCHUP!CC$1)-COUNTIFS(SWISSW!$I:$I,MATCHUP!$A82,SWISSW!$J:$J,MATCHUP!CC$1,SWISSW!$F:$F,"Draw")+COUNTIFS(SWISSW!$I:$I,MATCHUP!CC$1,SWISSW!$J:$J,MATCHUP!$A82)-COUNTIFS(SWISSW!$I:$I,MATCHUP!CC$1,SWISSW!$J:$J,MATCHUP!$A82,SWISSW!$F:$F,"Draw")),"-")</f>
        <v>-</v>
      </c>
      <c r="CD82" s="5" t="str">
        <f ca="1">IFERROR((COUNTIFS(SWISSW!$I:$I,MATCHUP!$A82,SWISSW!$J:$J,MATCHUP!CD$1,SWISSW!$F:$F,"Won")+COUNTIFS(SWISSW!$I:$I,MATCHUP!CD$1,SWISSW!$J:$J,MATCHUP!$A82,SWISSW!$F:$F,"Lost"))/(COUNTIFS(SWISSW!$I:$I,MATCHUP!$A82,SWISSW!$J:$J,MATCHUP!CD$1)-COUNTIFS(SWISSW!$I:$I,MATCHUP!$A82,SWISSW!$J:$J,MATCHUP!CD$1,SWISSW!$F:$F,"Draw")+COUNTIFS(SWISSW!$I:$I,MATCHUP!CD$1,SWISSW!$J:$J,MATCHUP!$A82)-COUNTIFS(SWISSW!$I:$I,MATCHUP!CD$1,SWISSW!$J:$J,MATCHUP!$A82,SWISSW!$F:$F,"Draw")),"-")</f>
        <v>-</v>
      </c>
      <c r="CE82" s="5" t="str">
        <f ca="1">IFERROR((COUNTIFS(SWISSW!$I:$I,MATCHUP!$A82,SWISSW!$J:$J,MATCHUP!CE$1,SWISSW!$F:$F,"Won")+COUNTIFS(SWISSW!$I:$I,MATCHUP!CE$1,SWISSW!$J:$J,MATCHUP!$A82,SWISSW!$F:$F,"Lost"))/(COUNTIFS(SWISSW!$I:$I,MATCHUP!$A82,SWISSW!$J:$J,MATCHUP!CE$1)-COUNTIFS(SWISSW!$I:$I,MATCHUP!$A82,SWISSW!$J:$J,MATCHUP!CE$1,SWISSW!$F:$F,"Draw")+COUNTIFS(SWISSW!$I:$I,MATCHUP!CE$1,SWISSW!$J:$J,MATCHUP!$A82)-COUNTIFS(SWISSW!$I:$I,MATCHUP!CE$1,SWISSW!$J:$J,MATCHUP!$A82,SWISSW!$F:$F,"Draw")),"-")</f>
        <v>-</v>
      </c>
      <c r="CF82" s="5" t="str">
        <f ca="1">IFERROR((COUNTIFS(SWISSW!$I:$I,MATCHUP!$A82,SWISSW!$J:$J,MATCHUP!CF$1,SWISSW!$F:$F,"Won")+COUNTIFS(SWISSW!$I:$I,MATCHUP!CF$1,SWISSW!$J:$J,MATCHUP!$A82,SWISSW!$F:$F,"Lost"))/(COUNTIFS(SWISSW!$I:$I,MATCHUP!$A82,SWISSW!$J:$J,MATCHUP!CF$1)-COUNTIFS(SWISSW!$I:$I,MATCHUP!$A82,SWISSW!$J:$J,MATCHUP!CF$1,SWISSW!$F:$F,"Draw")+COUNTIFS(SWISSW!$I:$I,MATCHUP!CF$1,SWISSW!$J:$J,MATCHUP!$A82)-COUNTIFS(SWISSW!$I:$I,MATCHUP!CF$1,SWISSW!$J:$J,MATCHUP!$A82,SWISSW!$F:$F,"Draw")),"-")</f>
        <v>-</v>
      </c>
      <c r="CG82" s="5" t="str">
        <f ca="1">IFERROR((COUNTIFS(SWISSW!$I:$I,MATCHUP!$A82,SWISSW!$J:$J,MATCHUP!CG$1,SWISSW!$F:$F,"Won")+COUNTIFS(SWISSW!$I:$I,MATCHUP!CG$1,SWISSW!$J:$J,MATCHUP!$A82,SWISSW!$F:$F,"Lost"))/(COUNTIFS(SWISSW!$I:$I,MATCHUP!$A82,SWISSW!$J:$J,MATCHUP!CG$1)-COUNTIFS(SWISSW!$I:$I,MATCHUP!$A82,SWISSW!$J:$J,MATCHUP!CG$1,SWISSW!$F:$F,"Draw")+COUNTIFS(SWISSW!$I:$I,MATCHUP!CG$1,SWISSW!$J:$J,MATCHUP!$A82)-COUNTIFS(SWISSW!$I:$I,MATCHUP!CG$1,SWISSW!$J:$J,MATCHUP!$A82,SWISSW!$F:$F,"Draw")),"-")</f>
        <v>-</v>
      </c>
      <c r="CH82" s="5" t="str">
        <f ca="1">IFERROR((COUNTIFS(SWISSW!$I:$I,MATCHUP!$A82,SWISSW!$J:$J,MATCHUP!CH$1,SWISSW!$F:$F,"Won")+COUNTIFS(SWISSW!$I:$I,MATCHUP!CH$1,SWISSW!$J:$J,MATCHUP!$A82,SWISSW!$F:$F,"Lost"))/(COUNTIFS(SWISSW!$I:$I,MATCHUP!$A82,SWISSW!$J:$J,MATCHUP!CH$1)-COUNTIFS(SWISSW!$I:$I,MATCHUP!$A82,SWISSW!$J:$J,MATCHUP!CH$1,SWISSW!$F:$F,"Draw")+COUNTIFS(SWISSW!$I:$I,MATCHUP!CH$1,SWISSW!$J:$J,MATCHUP!$A82)-COUNTIFS(SWISSW!$I:$I,MATCHUP!CH$1,SWISSW!$J:$J,MATCHUP!$A82,SWISSW!$F:$F,"Draw")),"-")</f>
        <v>-</v>
      </c>
      <c r="CI82" s="5" t="str">
        <f ca="1">IFERROR((COUNTIFS(SWISSW!$I:$I,MATCHUP!$A82,SWISSW!$J:$J,MATCHUP!CI$1,SWISSW!$F:$F,"Won")+COUNTIFS(SWISSW!$I:$I,MATCHUP!CI$1,SWISSW!$J:$J,MATCHUP!$A82,SWISSW!$F:$F,"Lost"))/(COUNTIFS(SWISSW!$I:$I,MATCHUP!$A82,SWISSW!$J:$J,MATCHUP!CI$1)-COUNTIFS(SWISSW!$I:$I,MATCHUP!$A82,SWISSW!$J:$J,MATCHUP!CI$1,SWISSW!$F:$F,"Draw")+COUNTIFS(SWISSW!$I:$I,MATCHUP!CI$1,SWISSW!$J:$J,MATCHUP!$A82)-COUNTIFS(SWISSW!$I:$I,MATCHUP!CI$1,SWISSW!$J:$J,MATCHUP!$A82,SWISSW!$F:$F,"Draw")),"-")</f>
        <v>-</v>
      </c>
      <c r="CJ82" s="5" t="str">
        <f ca="1">IFERROR((COUNTIFS(SWISSW!$I:$I,MATCHUP!$A82,SWISSW!$J:$J,MATCHUP!CJ$1,SWISSW!$F:$F,"Won")+COUNTIFS(SWISSW!$I:$I,MATCHUP!CJ$1,SWISSW!$J:$J,MATCHUP!$A82,SWISSW!$F:$F,"Lost"))/(COUNTIFS(SWISSW!$I:$I,MATCHUP!$A82,SWISSW!$J:$J,MATCHUP!CJ$1)-COUNTIFS(SWISSW!$I:$I,MATCHUP!$A82,SWISSW!$J:$J,MATCHUP!CJ$1,SWISSW!$F:$F,"Draw")+COUNTIFS(SWISSW!$I:$I,MATCHUP!CJ$1,SWISSW!$J:$J,MATCHUP!$A82)-COUNTIFS(SWISSW!$I:$I,MATCHUP!CJ$1,SWISSW!$J:$J,MATCHUP!$A82,SWISSW!$F:$F,"Draw")),"-")</f>
        <v>-</v>
      </c>
      <c r="CK82" s="5" t="str">
        <f ca="1">IFERROR((COUNTIFS(SWISSW!$I:$I,MATCHUP!$A82,SWISSW!$J:$J,MATCHUP!CK$1,SWISSW!$F:$F,"Won")+COUNTIFS(SWISSW!$I:$I,MATCHUP!CK$1,SWISSW!$J:$J,MATCHUP!$A82,SWISSW!$F:$F,"Lost"))/(COUNTIFS(SWISSW!$I:$I,MATCHUP!$A82,SWISSW!$J:$J,MATCHUP!CK$1)-COUNTIFS(SWISSW!$I:$I,MATCHUP!$A82,SWISSW!$J:$J,MATCHUP!CK$1,SWISSW!$F:$F,"Draw")+COUNTIFS(SWISSW!$I:$I,MATCHUP!CK$1,SWISSW!$J:$J,MATCHUP!$A82)-COUNTIFS(SWISSW!$I:$I,MATCHUP!CK$1,SWISSW!$J:$J,MATCHUP!$A82,SWISSW!$F:$F,"Draw")),"-")</f>
        <v>-</v>
      </c>
      <c r="CL82" s="5" t="str">
        <f ca="1">IFERROR((COUNTIFS(SWISSW!$I:$I,MATCHUP!$A82,SWISSW!$J:$J,MATCHUP!CL$1,SWISSW!$F:$F,"Won")+COUNTIFS(SWISSW!$I:$I,MATCHUP!CL$1,SWISSW!$J:$J,MATCHUP!$A82,SWISSW!$F:$F,"Lost"))/(COUNTIFS(SWISSW!$I:$I,MATCHUP!$A82,SWISSW!$J:$J,MATCHUP!CL$1)-COUNTIFS(SWISSW!$I:$I,MATCHUP!$A82,SWISSW!$J:$J,MATCHUP!CL$1,SWISSW!$F:$F,"Draw")+COUNTIFS(SWISSW!$I:$I,MATCHUP!CL$1,SWISSW!$J:$J,MATCHUP!$A82)-COUNTIFS(SWISSW!$I:$I,MATCHUP!CL$1,SWISSW!$J:$J,MATCHUP!$A82,SWISSW!$F:$F,"Draw")),"-")</f>
        <v>-</v>
      </c>
      <c r="CM82" s="5" t="str">
        <f ca="1">IFERROR((COUNTIFS(SWISSW!$I:$I,MATCHUP!$A82,SWISSW!$J:$J,MATCHUP!CM$1,SWISSW!$F:$F,"Won")+COUNTIFS(SWISSW!$I:$I,MATCHUP!CM$1,SWISSW!$J:$J,MATCHUP!$A82,SWISSW!$F:$F,"Lost"))/(COUNTIFS(SWISSW!$I:$I,MATCHUP!$A82,SWISSW!$J:$J,MATCHUP!CM$1)-COUNTIFS(SWISSW!$I:$I,MATCHUP!$A82,SWISSW!$J:$J,MATCHUP!CM$1,SWISSW!$F:$F,"Draw")+COUNTIFS(SWISSW!$I:$I,MATCHUP!CM$1,SWISSW!$J:$J,MATCHUP!$A82)-COUNTIFS(SWISSW!$I:$I,MATCHUP!CM$1,SWISSW!$J:$J,MATCHUP!$A82,SWISSW!$F:$F,"Draw")),"-")</f>
        <v>-</v>
      </c>
      <c r="CN82" s="5" t="str">
        <f ca="1">IFERROR((COUNTIFS(SWISSW!$I:$I,MATCHUP!$A82,SWISSW!$J:$J,MATCHUP!CN$1,SWISSW!$F:$F,"Won")+COUNTIFS(SWISSW!$I:$I,MATCHUP!CN$1,SWISSW!$J:$J,MATCHUP!$A82,SWISSW!$F:$F,"Lost"))/(COUNTIFS(SWISSW!$I:$I,MATCHUP!$A82,SWISSW!$J:$J,MATCHUP!CN$1)-COUNTIFS(SWISSW!$I:$I,MATCHUP!$A82,SWISSW!$J:$J,MATCHUP!CN$1,SWISSW!$F:$F,"Draw")+COUNTIFS(SWISSW!$I:$I,MATCHUP!CN$1,SWISSW!$J:$J,MATCHUP!$A82)-COUNTIFS(SWISSW!$I:$I,MATCHUP!CN$1,SWISSW!$J:$J,MATCHUP!$A82,SWISSW!$F:$F,"Draw")),"-")</f>
        <v>-</v>
      </c>
      <c r="CO82" s="5" t="str">
        <f ca="1">IFERROR((COUNTIFS(SWISSW!$I:$I,MATCHUP!$A82,SWISSW!$J:$J,MATCHUP!CO$1,SWISSW!$F:$F,"Won")+COUNTIFS(SWISSW!$I:$I,MATCHUP!CO$1,SWISSW!$J:$J,MATCHUP!$A82,SWISSW!$F:$F,"Lost"))/(COUNTIFS(SWISSW!$I:$I,MATCHUP!$A82,SWISSW!$J:$J,MATCHUP!CO$1)-COUNTIFS(SWISSW!$I:$I,MATCHUP!$A82,SWISSW!$J:$J,MATCHUP!CO$1,SWISSW!$F:$F,"Draw")+COUNTIFS(SWISSW!$I:$I,MATCHUP!CO$1,SWISSW!$J:$J,MATCHUP!$A82)-COUNTIFS(SWISSW!$I:$I,MATCHUP!CO$1,SWISSW!$J:$J,MATCHUP!$A82,SWISSW!$F:$F,"Draw")),"-")</f>
        <v>-</v>
      </c>
      <c r="CP82" s="5" t="str">
        <f ca="1">IFERROR((COUNTIFS(SWISSW!$I:$I,MATCHUP!$A82,SWISSW!$J:$J,MATCHUP!CP$1,SWISSW!$F:$F,"Won")+COUNTIFS(SWISSW!$I:$I,MATCHUP!CP$1,SWISSW!$J:$J,MATCHUP!$A82,SWISSW!$F:$F,"Lost"))/(COUNTIFS(SWISSW!$I:$I,MATCHUP!$A82,SWISSW!$J:$J,MATCHUP!CP$1)-COUNTIFS(SWISSW!$I:$I,MATCHUP!$A82,SWISSW!$J:$J,MATCHUP!CP$1,SWISSW!$F:$F,"Draw")+COUNTIFS(SWISSW!$I:$I,MATCHUP!CP$1,SWISSW!$J:$J,MATCHUP!$A82)-COUNTIFS(SWISSW!$I:$I,MATCHUP!CP$1,SWISSW!$J:$J,MATCHUP!$A82,SWISSW!$F:$F,"Draw")),"-")</f>
        <v>-</v>
      </c>
      <c r="CQ82" s="5" t="str">
        <f ca="1">IFERROR((COUNTIFS(SWISSW!$I:$I,MATCHUP!$A82,SWISSW!$J:$J,MATCHUP!CQ$1,SWISSW!$F:$F,"Won")+COUNTIFS(SWISSW!$I:$I,MATCHUP!CQ$1,SWISSW!$J:$J,MATCHUP!$A82,SWISSW!$F:$F,"Lost"))/(COUNTIFS(SWISSW!$I:$I,MATCHUP!$A82,SWISSW!$J:$J,MATCHUP!CQ$1)-COUNTIFS(SWISSW!$I:$I,MATCHUP!$A82,SWISSW!$J:$J,MATCHUP!CQ$1,SWISSW!$F:$F,"Draw")+COUNTIFS(SWISSW!$I:$I,MATCHUP!CQ$1,SWISSW!$J:$J,MATCHUP!$A82)-COUNTIFS(SWISSW!$I:$I,MATCHUP!CQ$1,SWISSW!$J:$J,MATCHUP!$A82,SWISSW!$F:$F,"Draw")),"-")</f>
        <v>-</v>
      </c>
      <c r="CR82" s="5" t="str">
        <f ca="1">IFERROR((COUNTIFS(SWISSW!$I:$I,MATCHUP!$A82,SWISSW!$J:$J,MATCHUP!CR$1,SWISSW!$F:$F,"Won")+COUNTIFS(SWISSW!$I:$I,MATCHUP!CR$1,SWISSW!$J:$J,MATCHUP!$A82,SWISSW!$F:$F,"Lost"))/(COUNTIFS(SWISSW!$I:$I,MATCHUP!$A82,SWISSW!$J:$J,MATCHUP!CR$1)-COUNTIFS(SWISSW!$I:$I,MATCHUP!$A82,SWISSW!$J:$J,MATCHUP!CR$1,SWISSW!$F:$F,"Draw")+COUNTIFS(SWISSW!$I:$I,MATCHUP!CR$1,SWISSW!$J:$J,MATCHUP!$A82)-COUNTIFS(SWISSW!$I:$I,MATCHUP!CR$1,SWISSW!$J:$J,MATCHUP!$A82,SWISSW!$F:$F,"Draw")),"-")</f>
        <v>-</v>
      </c>
      <c r="CS82" s="5" t="str">
        <f ca="1">IFERROR((COUNTIFS(SWISSW!$I:$I,MATCHUP!$A82,SWISSW!$J:$J,MATCHUP!CS$1,SWISSW!$F:$F,"Won")+COUNTIFS(SWISSW!$I:$I,MATCHUP!CS$1,SWISSW!$J:$J,MATCHUP!$A82,SWISSW!$F:$F,"Lost"))/(COUNTIFS(SWISSW!$I:$I,MATCHUP!$A82,SWISSW!$J:$J,MATCHUP!CS$1)-COUNTIFS(SWISSW!$I:$I,MATCHUP!$A82,SWISSW!$J:$J,MATCHUP!CS$1,SWISSW!$F:$F,"Draw")+COUNTIFS(SWISSW!$I:$I,MATCHUP!CS$1,SWISSW!$J:$J,MATCHUP!$A82)-COUNTIFS(SWISSW!$I:$I,MATCHUP!CS$1,SWISSW!$J:$J,MATCHUP!$A82,SWISSW!$F:$F,"Draw")),"-")</f>
        <v>-</v>
      </c>
      <c r="CT82" s="5" t="str">
        <f ca="1">IFERROR((COUNTIFS(SWISSW!$I:$I,MATCHUP!$A82,SWISSW!$J:$J,MATCHUP!CT$1,SWISSW!$F:$F,"Won")+COUNTIFS(SWISSW!$I:$I,MATCHUP!CT$1,SWISSW!$J:$J,MATCHUP!$A82,SWISSW!$F:$F,"Lost"))/(COUNTIFS(SWISSW!$I:$I,MATCHUP!$A82,SWISSW!$J:$J,MATCHUP!CT$1)-COUNTIFS(SWISSW!$I:$I,MATCHUP!$A82,SWISSW!$J:$J,MATCHUP!CT$1,SWISSW!$F:$F,"Draw")+COUNTIFS(SWISSW!$I:$I,MATCHUP!CT$1,SWISSW!$J:$J,MATCHUP!$A82)-COUNTIFS(SWISSW!$I:$I,MATCHUP!CT$1,SWISSW!$J:$J,MATCHUP!$A82,SWISSW!$F:$F,"Draw")),"-")</f>
        <v>-</v>
      </c>
      <c r="CU82" s="5" t="str">
        <f ca="1">IFERROR((COUNTIFS(SWISSW!$I:$I,MATCHUP!$A82,SWISSW!$J:$J,MATCHUP!CU$1,SWISSW!$F:$F,"Won")+COUNTIFS(SWISSW!$I:$I,MATCHUP!CU$1,SWISSW!$J:$J,MATCHUP!$A82,SWISSW!$F:$F,"Lost"))/(COUNTIFS(SWISSW!$I:$I,MATCHUP!$A82,SWISSW!$J:$J,MATCHUP!CU$1)-COUNTIFS(SWISSW!$I:$I,MATCHUP!$A82,SWISSW!$J:$J,MATCHUP!CU$1,SWISSW!$F:$F,"Draw")+COUNTIFS(SWISSW!$I:$I,MATCHUP!CU$1,SWISSW!$J:$J,MATCHUP!$A82)-COUNTIFS(SWISSW!$I:$I,MATCHUP!CU$1,SWISSW!$J:$J,MATCHUP!$A82,SWISSW!$F:$F,"Draw")),"-")</f>
        <v>-</v>
      </c>
      <c r="CV82" s="5" t="str">
        <f ca="1">IFERROR((COUNTIFS(SWISSW!$I:$I,MATCHUP!$A82,SWISSW!$J:$J,MATCHUP!CV$1,SWISSW!$F:$F,"Won")+COUNTIFS(SWISSW!$I:$I,MATCHUP!CV$1,SWISSW!$J:$J,MATCHUP!$A82,SWISSW!$F:$F,"Lost"))/(COUNTIFS(SWISSW!$I:$I,MATCHUP!$A82,SWISSW!$J:$J,MATCHUP!CV$1)-COUNTIFS(SWISSW!$I:$I,MATCHUP!$A82,SWISSW!$J:$J,MATCHUP!CV$1,SWISSW!$F:$F,"Draw")+COUNTIFS(SWISSW!$I:$I,MATCHUP!CV$1,SWISSW!$J:$J,MATCHUP!$A82)-COUNTIFS(SWISSW!$I:$I,MATCHUP!CV$1,SWISSW!$J:$J,MATCHUP!$A82,SWISSW!$F:$F,"Draw")),"-")</f>
        <v>-</v>
      </c>
    </row>
    <row r="83" spans="1:100" ht="55" customHeight="1" x14ac:dyDescent="0.3">
      <c r="A83" s="3" cm="1">
        <f t="array" aca="1" ref="A83" ca="1">INDIRECT(ADDRESS(ROW(),1,,1,"METABREAK"))</f>
        <v>0</v>
      </c>
      <c r="B83" s="5" t="str">
        <f ca="1">IFERROR((COUNTIFS(SWISSW!$I:$I,MATCHUP!$A83,SWISSW!$J:$J,MATCHUP!B$1,SWISSW!$F:$F,"Won")+COUNTIFS(SWISSW!$I:$I,MATCHUP!B$1,SWISSW!$J:$J,MATCHUP!$A83,SWISSW!$F:$F,"Lost"))/(COUNTIFS(SWISSW!$I:$I,MATCHUP!$A83,SWISSW!$J:$J,MATCHUP!B$1)-COUNTIFS(SWISSW!$I:$I,MATCHUP!$A83,SWISSW!$J:$J,MATCHUP!B$1,SWISSW!$F:$F,"Draw")+COUNTIFS(SWISSW!$I:$I,MATCHUP!B$1,SWISSW!$J:$J,MATCHUP!$A83)-COUNTIFS(SWISSW!$I:$I,MATCHUP!B$1,SWISSW!$J:$J,MATCHUP!$A83,SWISSW!$F:$F,"Draw")),"-")</f>
        <v>-</v>
      </c>
      <c r="C83" s="5" t="str">
        <f ca="1">IFERROR((COUNTIFS(SWISSW!$I:$I,MATCHUP!$A83,SWISSW!$J:$J,MATCHUP!C$1,SWISSW!$F:$F,"Won")+COUNTIFS(SWISSW!$I:$I,MATCHUP!C$1,SWISSW!$J:$J,MATCHUP!$A83,SWISSW!$F:$F,"Lost"))/(COUNTIFS(SWISSW!$I:$I,MATCHUP!$A83,SWISSW!$J:$J,MATCHUP!C$1)-COUNTIFS(SWISSW!$I:$I,MATCHUP!$A83,SWISSW!$J:$J,MATCHUP!C$1,SWISSW!$F:$F,"Draw")+COUNTIFS(SWISSW!$I:$I,MATCHUP!C$1,SWISSW!$J:$J,MATCHUP!$A83)-COUNTIFS(SWISSW!$I:$I,MATCHUP!C$1,SWISSW!$J:$J,MATCHUP!$A83,SWISSW!$F:$F,"Draw")),"-")</f>
        <v>-</v>
      </c>
      <c r="D83" s="5" t="str">
        <f ca="1">IFERROR((COUNTIFS(SWISSW!$I:$I,MATCHUP!$A83,SWISSW!$J:$J,MATCHUP!D$1,SWISSW!$F:$F,"Won")+COUNTIFS(SWISSW!$I:$I,MATCHUP!D$1,SWISSW!$J:$J,MATCHUP!$A83,SWISSW!$F:$F,"Lost"))/(COUNTIFS(SWISSW!$I:$I,MATCHUP!$A83,SWISSW!$J:$J,MATCHUP!D$1)-COUNTIFS(SWISSW!$I:$I,MATCHUP!$A83,SWISSW!$J:$J,MATCHUP!D$1,SWISSW!$F:$F,"Draw")+COUNTIFS(SWISSW!$I:$I,MATCHUP!D$1,SWISSW!$J:$J,MATCHUP!$A83)-COUNTIFS(SWISSW!$I:$I,MATCHUP!D$1,SWISSW!$J:$J,MATCHUP!$A83,SWISSW!$F:$F,"Draw")),"-")</f>
        <v>-</v>
      </c>
      <c r="E83" s="5" t="str">
        <f ca="1">IFERROR((COUNTIFS(SWISSW!$I:$I,MATCHUP!$A83,SWISSW!$J:$J,MATCHUP!E$1,SWISSW!$F:$F,"Won")+COUNTIFS(SWISSW!$I:$I,MATCHUP!E$1,SWISSW!$J:$J,MATCHUP!$A83,SWISSW!$F:$F,"Lost"))/(COUNTIFS(SWISSW!$I:$I,MATCHUP!$A83,SWISSW!$J:$J,MATCHUP!E$1)-COUNTIFS(SWISSW!$I:$I,MATCHUP!$A83,SWISSW!$J:$J,MATCHUP!E$1,SWISSW!$F:$F,"Draw")+COUNTIFS(SWISSW!$I:$I,MATCHUP!E$1,SWISSW!$J:$J,MATCHUP!$A83)-COUNTIFS(SWISSW!$I:$I,MATCHUP!E$1,SWISSW!$J:$J,MATCHUP!$A83,SWISSW!$F:$F,"Draw")),"-")</f>
        <v>-</v>
      </c>
      <c r="F83" s="5" t="str">
        <f ca="1">IFERROR((COUNTIFS(SWISSW!$I:$I,MATCHUP!$A83,SWISSW!$J:$J,MATCHUP!F$1,SWISSW!$F:$F,"Won")+COUNTIFS(SWISSW!$I:$I,MATCHUP!F$1,SWISSW!$J:$J,MATCHUP!$A83,SWISSW!$F:$F,"Lost"))/(COUNTIFS(SWISSW!$I:$I,MATCHUP!$A83,SWISSW!$J:$J,MATCHUP!F$1)-COUNTIFS(SWISSW!$I:$I,MATCHUP!$A83,SWISSW!$J:$J,MATCHUP!F$1,SWISSW!$F:$F,"Draw")+COUNTIFS(SWISSW!$I:$I,MATCHUP!F$1,SWISSW!$J:$J,MATCHUP!$A83)-COUNTIFS(SWISSW!$I:$I,MATCHUP!F$1,SWISSW!$J:$J,MATCHUP!$A83,SWISSW!$F:$F,"Draw")),"-")</f>
        <v>-</v>
      </c>
      <c r="G83" s="5" t="str">
        <f ca="1">IFERROR((COUNTIFS(SWISSW!$I:$I,MATCHUP!$A83,SWISSW!$J:$J,MATCHUP!G$1,SWISSW!$F:$F,"Won")+COUNTIFS(SWISSW!$I:$I,MATCHUP!G$1,SWISSW!$J:$J,MATCHUP!$A83,SWISSW!$F:$F,"Lost"))/(COUNTIFS(SWISSW!$I:$I,MATCHUP!$A83,SWISSW!$J:$J,MATCHUP!G$1)-COUNTIFS(SWISSW!$I:$I,MATCHUP!$A83,SWISSW!$J:$J,MATCHUP!G$1,SWISSW!$F:$F,"Draw")+COUNTIFS(SWISSW!$I:$I,MATCHUP!G$1,SWISSW!$J:$J,MATCHUP!$A83)-COUNTIFS(SWISSW!$I:$I,MATCHUP!G$1,SWISSW!$J:$J,MATCHUP!$A83,SWISSW!$F:$F,"Draw")),"-")</f>
        <v>-</v>
      </c>
      <c r="H83" s="5" t="str">
        <f ca="1">IFERROR((COUNTIFS(SWISSW!$I:$I,MATCHUP!$A83,SWISSW!$J:$J,MATCHUP!H$1,SWISSW!$F:$F,"Won")+COUNTIFS(SWISSW!$I:$I,MATCHUP!H$1,SWISSW!$J:$J,MATCHUP!$A83,SWISSW!$F:$F,"Lost"))/(COUNTIFS(SWISSW!$I:$I,MATCHUP!$A83,SWISSW!$J:$J,MATCHUP!H$1)-COUNTIFS(SWISSW!$I:$I,MATCHUP!$A83,SWISSW!$J:$J,MATCHUP!H$1,SWISSW!$F:$F,"Draw")+COUNTIFS(SWISSW!$I:$I,MATCHUP!H$1,SWISSW!$J:$J,MATCHUP!$A83)-COUNTIFS(SWISSW!$I:$I,MATCHUP!H$1,SWISSW!$J:$J,MATCHUP!$A83,SWISSW!$F:$F,"Draw")),"-")</f>
        <v>-</v>
      </c>
      <c r="I83" s="5" t="str">
        <f ca="1">IFERROR((COUNTIFS(SWISSW!$I:$I,MATCHUP!$A83,SWISSW!$J:$J,MATCHUP!I$1,SWISSW!$F:$F,"Won")+COUNTIFS(SWISSW!$I:$I,MATCHUP!I$1,SWISSW!$J:$J,MATCHUP!$A83,SWISSW!$F:$F,"Lost"))/(COUNTIFS(SWISSW!$I:$I,MATCHUP!$A83,SWISSW!$J:$J,MATCHUP!I$1)-COUNTIFS(SWISSW!$I:$I,MATCHUP!$A83,SWISSW!$J:$J,MATCHUP!I$1,SWISSW!$F:$F,"Draw")+COUNTIFS(SWISSW!$I:$I,MATCHUP!I$1,SWISSW!$J:$J,MATCHUP!$A83)-COUNTIFS(SWISSW!$I:$I,MATCHUP!I$1,SWISSW!$J:$J,MATCHUP!$A83,SWISSW!$F:$F,"Draw")),"-")</f>
        <v>-</v>
      </c>
      <c r="J83" s="5" t="str">
        <f ca="1">IFERROR((COUNTIFS(SWISSW!$I:$I,MATCHUP!$A83,SWISSW!$J:$J,MATCHUP!J$1,SWISSW!$F:$F,"Won")+COUNTIFS(SWISSW!$I:$I,MATCHUP!J$1,SWISSW!$J:$J,MATCHUP!$A83,SWISSW!$F:$F,"Lost"))/(COUNTIFS(SWISSW!$I:$I,MATCHUP!$A83,SWISSW!$J:$J,MATCHUP!J$1)-COUNTIFS(SWISSW!$I:$I,MATCHUP!$A83,SWISSW!$J:$J,MATCHUP!J$1,SWISSW!$F:$F,"Draw")+COUNTIFS(SWISSW!$I:$I,MATCHUP!J$1,SWISSW!$J:$J,MATCHUP!$A83)-COUNTIFS(SWISSW!$I:$I,MATCHUP!J$1,SWISSW!$J:$J,MATCHUP!$A83,SWISSW!$F:$F,"Draw")),"-")</f>
        <v>-</v>
      </c>
      <c r="K83" s="5" t="str">
        <f ca="1">IFERROR((COUNTIFS(SWISSW!$I:$I,MATCHUP!$A83,SWISSW!$J:$J,MATCHUP!K$1,SWISSW!$F:$F,"Won")+COUNTIFS(SWISSW!$I:$I,MATCHUP!K$1,SWISSW!$J:$J,MATCHUP!$A83,SWISSW!$F:$F,"Lost"))/(COUNTIFS(SWISSW!$I:$I,MATCHUP!$A83,SWISSW!$J:$J,MATCHUP!K$1)-COUNTIFS(SWISSW!$I:$I,MATCHUP!$A83,SWISSW!$J:$J,MATCHUP!K$1,SWISSW!$F:$F,"Draw")+COUNTIFS(SWISSW!$I:$I,MATCHUP!K$1,SWISSW!$J:$J,MATCHUP!$A83)-COUNTIFS(SWISSW!$I:$I,MATCHUP!K$1,SWISSW!$J:$J,MATCHUP!$A83,SWISSW!$F:$F,"Draw")),"-")</f>
        <v>-</v>
      </c>
      <c r="L83" s="5" t="str">
        <f ca="1">IFERROR((COUNTIFS(SWISSW!$I:$I,MATCHUP!$A83,SWISSW!$J:$J,MATCHUP!L$1,SWISSW!$F:$F,"Won")+COUNTIFS(SWISSW!$I:$I,MATCHUP!L$1,SWISSW!$J:$J,MATCHUP!$A83,SWISSW!$F:$F,"Lost"))/(COUNTIFS(SWISSW!$I:$I,MATCHUP!$A83,SWISSW!$J:$J,MATCHUP!L$1)-COUNTIFS(SWISSW!$I:$I,MATCHUP!$A83,SWISSW!$J:$J,MATCHUP!L$1,SWISSW!$F:$F,"Draw")+COUNTIFS(SWISSW!$I:$I,MATCHUP!L$1,SWISSW!$J:$J,MATCHUP!$A83)-COUNTIFS(SWISSW!$I:$I,MATCHUP!L$1,SWISSW!$J:$J,MATCHUP!$A83,SWISSW!$F:$F,"Draw")),"-")</f>
        <v>-</v>
      </c>
      <c r="M83" s="5" t="str">
        <f ca="1">IFERROR((COUNTIFS(SWISSW!$I:$I,MATCHUP!$A83,SWISSW!$J:$J,MATCHUP!M$1,SWISSW!$F:$F,"Won")+COUNTIFS(SWISSW!$I:$I,MATCHUP!M$1,SWISSW!$J:$J,MATCHUP!$A83,SWISSW!$F:$F,"Lost"))/(COUNTIFS(SWISSW!$I:$I,MATCHUP!$A83,SWISSW!$J:$J,MATCHUP!M$1)-COUNTIFS(SWISSW!$I:$I,MATCHUP!$A83,SWISSW!$J:$J,MATCHUP!M$1,SWISSW!$F:$F,"Draw")+COUNTIFS(SWISSW!$I:$I,MATCHUP!M$1,SWISSW!$J:$J,MATCHUP!$A83)-COUNTIFS(SWISSW!$I:$I,MATCHUP!M$1,SWISSW!$J:$J,MATCHUP!$A83,SWISSW!$F:$F,"Draw")),"-")</f>
        <v>-</v>
      </c>
      <c r="N83" s="5" t="str">
        <f ca="1">IFERROR((COUNTIFS(SWISSW!$I:$I,MATCHUP!$A83,SWISSW!$J:$J,MATCHUP!N$1,SWISSW!$F:$F,"Won")+COUNTIFS(SWISSW!$I:$I,MATCHUP!N$1,SWISSW!$J:$J,MATCHUP!$A83,SWISSW!$F:$F,"Lost"))/(COUNTIFS(SWISSW!$I:$I,MATCHUP!$A83,SWISSW!$J:$J,MATCHUP!N$1)-COUNTIFS(SWISSW!$I:$I,MATCHUP!$A83,SWISSW!$J:$J,MATCHUP!N$1,SWISSW!$F:$F,"Draw")+COUNTIFS(SWISSW!$I:$I,MATCHUP!N$1,SWISSW!$J:$J,MATCHUP!$A83)-COUNTIFS(SWISSW!$I:$I,MATCHUP!N$1,SWISSW!$J:$J,MATCHUP!$A83,SWISSW!$F:$F,"Draw")),"-")</f>
        <v>-</v>
      </c>
      <c r="O83" s="5" t="str">
        <f ca="1">IFERROR((COUNTIFS(SWISSW!$I:$I,MATCHUP!$A83,SWISSW!$J:$J,MATCHUP!O$1,SWISSW!$F:$F,"Won")+COUNTIFS(SWISSW!$I:$I,MATCHUP!O$1,SWISSW!$J:$J,MATCHUP!$A83,SWISSW!$F:$F,"Lost"))/(COUNTIFS(SWISSW!$I:$I,MATCHUP!$A83,SWISSW!$J:$J,MATCHUP!O$1)-COUNTIFS(SWISSW!$I:$I,MATCHUP!$A83,SWISSW!$J:$J,MATCHUP!O$1,SWISSW!$F:$F,"Draw")+COUNTIFS(SWISSW!$I:$I,MATCHUP!O$1,SWISSW!$J:$J,MATCHUP!$A83)-COUNTIFS(SWISSW!$I:$I,MATCHUP!O$1,SWISSW!$J:$J,MATCHUP!$A83,SWISSW!$F:$F,"Draw")),"-")</f>
        <v>-</v>
      </c>
      <c r="P83" s="5" t="str">
        <f ca="1">IFERROR((COUNTIFS(SWISSW!$I:$I,MATCHUP!$A83,SWISSW!$J:$J,MATCHUP!P$1,SWISSW!$F:$F,"Won")+COUNTIFS(SWISSW!$I:$I,MATCHUP!P$1,SWISSW!$J:$J,MATCHUP!$A83,SWISSW!$F:$F,"Lost"))/(COUNTIFS(SWISSW!$I:$I,MATCHUP!$A83,SWISSW!$J:$J,MATCHUP!P$1)-COUNTIFS(SWISSW!$I:$I,MATCHUP!$A83,SWISSW!$J:$J,MATCHUP!P$1,SWISSW!$F:$F,"Draw")+COUNTIFS(SWISSW!$I:$I,MATCHUP!P$1,SWISSW!$J:$J,MATCHUP!$A83)-COUNTIFS(SWISSW!$I:$I,MATCHUP!P$1,SWISSW!$J:$J,MATCHUP!$A83,SWISSW!$F:$F,"Draw")),"-")</f>
        <v>-</v>
      </c>
      <c r="Q83" s="5" t="str">
        <f ca="1">IFERROR((COUNTIFS(SWISSW!$I:$I,MATCHUP!$A83,SWISSW!$J:$J,MATCHUP!Q$1,SWISSW!$F:$F,"Won")+COUNTIFS(SWISSW!$I:$I,MATCHUP!Q$1,SWISSW!$J:$J,MATCHUP!$A83,SWISSW!$F:$F,"Lost"))/(COUNTIFS(SWISSW!$I:$I,MATCHUP!$A83,SWISSW!$J:$J,MATCHUP!Q$1)-COUNTIFS(SWISSW!$I:$I,MATCHUP!$A83,SWISSW!$J:$J,MATCHUP!Q$1,SWISSW!$F:$F,"Draw")+COUNTIFS(SWISSW!$I:$I,MATCHUP!Q$1,SWISSW!$J:$J,MATCHUP!$A83)-COUNTIFS(SWISSW!$I:$I,MATCHUP!Q$1,SWISSW!$J:$J,MATCHUP!$A83,SWISSW!$F:$F,"Draw")),"-")</f>
        <v>-</v>
      </c>
      <c r="R83" s="5" t="str">
        <f ca="1">IFERROR((COUNTIFS(SWISSW!$I:$I,MATCHUP!$A83,SWISSW!$J:$J,MATCHUP!R$1,SWISSW!$F:$F,"Won")+COUNTIFS(SWISSW!$I:$I,MATCHUP!R$1,SWISSW!$J:$J,MATCHUP!$A83,SWISSW!$F:$F,"Lost"))/(COUNTIFS(SWISSW!$I:$I,MATCHUP!$A83,SWISSW!$J:$J,MATCHUP!R$1)-COUNTIFS(SWISSW!$I:$I,MATCHUP!$A83,SWISSW!$J:$J,MATCHUP!R$1,SWISSW!$F:$F,"Draw")+COUNTIFS(SWISSW!$I:$I,MATCHUP!R$1,SWISSW!$J:$J,MATCHUP!$A83)-COUNTIFS(SWISSW!$I:$I,MATCHUP!R$1,SWISSW!$J:$J,MATCHUP!$A83,SWISSW!$F:$F,"Draw")),"-")</f>
        <v>-</v>
      </c>
      <c r="S83" s="5" t="str">
        <f ca="1">IFERROR((COUNTIFS(SWISSW!$I:$I,MATCHUP!$A83,SWISSW!$J:$J,MATCHUP!S$1,SWISSW!$F:$F,"Won")+COUNTIFS(SWISSW!$I:$I,MATCHUP!S$1,SWISSW!$J:$J,MATCHUP!$A83,SWISSW!$F:$F,"Lost"))/(COUNTIFS(SWISSW!$I:$I,MATCHUP!$A83,SWISSW!$J:$J,MATCHUP!S$1)-COUNTIFS(SWISSW!$I:$I,MATCHUP!$A83,SWISSW!$J:$J,MATCHUP!S$1,SWISSW!$F:$F,"Draw")+COUNTIFS(SWISSW!$I:$I,MATCHUP!S$1,SWISSW!$J:$J,MATCHUP!$A83)-COUNTIFS(SWISSW!$I:$I,MATCHUP!S$1,SWISSW!$J:$J,MATCHUP!$A83,SWISSW!$F:$F,"Draw")),"-")</f>
        <v>-</v>
      </c>
      <c r="T83" s="5" t="str">
        <f ca="1">IFERROR((COUNTIFS(SWISSW!$I:$I,MATCHUP!$A83,SWISSW!$J:$J,MATCHUP!T$1,SWISSW!$F:$F,"Won")+COUNTIFS(SWISSW!$I:$I,MATCHUP!T$1,SWISSW!$J:$J,MATCHUP!$A83,SWISSW!$F:$F,"Lost"))/(COUNTIFS(SWISSW!$I:$I,MATCHUP!$A83,SWISSW!$J:$J,MATCHUP!T$1)-COUNTIFS(SWISSW!$I:$I,MATCHUP!$A83,SWISSW!$J:$J,MATCHUP!T$1,SWISSW!$F:$F,"Draw")+COUNTIFS(SWISSW!$I:$I,MATCHUP!T$1,SWISSW!$J:$J,MATCHUP!$A83)-COUNTIFS(SWISSW!$I:$I,MATCHUP!T$1,SWISSW!$J:$J,MATCHUP!$A83,SWISSW!$F:$F,"Draw")),"-")</f>
        <v>-</v>
      </c>
      <c r="U83" s="5" t="str">
        <f ca="1">IFERROR((COUNTIFS(SWISSW!$I:$I,MATCHUP!$A83,SWISSW!$J:$J,MATCHUP!U$1,SWISSW!$F:$F,"Won")+COUNTIFS(SWISSW!$I:$I,MATCHUP!U$1,SWISSW!$J:$J,MATCHUP!$A83,SWISSW!$F:$F,"Lost"))/(COUNTIFS(SWISSW!$I:$I,MATCHUP!$A83,SWISSW!$J:$J,MATCHUP!U$1)-COUNTIFS(SWISSW!$I:$I,MATCHUP!$A83,SWISSW!$J:$J,MATCHUP!U$1,SWISSW!$F:$F,"Draw")+COUNTIFS(SWISSW!$I:$I,MATCHUP!U$1,SWISSW!$J:$J,MATCHUP!$A83)-COUNTIFS(SWISSW!$I:$I,MATCHUP!U$1,SWISSW!$J:$J,MATCHUP!$A83,SWISSW!$F:$F,"Draw")),"-")</f>
        <v>-</v>
      </c>
      <c r="V83" s="5" t="str">
        <f ca="1">IFERROR((COUNTIFS(SWISSW!$I:$I,MATCHUP!$A83,SWISSW!$J:$J,MATCHUP!V$1,SWISSW!$F:$F,"Won")+COUNTIFS(SWISSW!$I:$I,MATCHUP!V$1,SWISSW!$J:$J,MATCHUP!$A83,SWISSW!$F:$F,"Lost"))/(COUNTIFS(SWISSW!$I:$I,MATCHUP!$A83,SWISSW!$J:$J,MATCHUP!V$1)-COUNTIFS(SWISSW!$I:$I,MATCHUP!$A83,SWISSW!$J:$J,MATCHUP!V$1,SWISSW!$F:$F,"Draw")+COUNTIFS(SWISSW!$I:$I,MATCHUP!V$1,SWISSW!$J:$J,MATCHUP!$A83)-COUNTIFS(SWISSW!$I:$I,MATCHUP!V$1,SWISSW!$J:$J,MATCHUP!$A83,SWISSW!$F:$F,"Draw")),"-")</f>
        <v>-</v>
      </c>
      <c r="W83" s="5" t="str">
        <f ca="1">IFERROR((COUNTIFS(SWISSW!$I:$I,MATCHUP!$A83,SWISSW!$J:$J,MATCHUP!W$1,SWISSW!$F:$F,"Won")+COUNTIFS(SWISSW!$I:$I,MATCHUP!W$1,SWISSW!$J:$J,MATCHUP!$A83,SWISSW!$F:$F,"Lost"))/(COUNTIFS(SWISSW!$I:$I,MATCHUP!$A83,SWISSW!$J:$J,MATCHUP!W$1)-COUNTIFS(SWISSW!$I:$I,MATCHUP!$A83,SWISSW!$J:$J,MATCHUP!W$1,SWISSW!$F:$F,"Draw")+COUNTIFS(SWISSW!$I:$I,MATCHUP!W$1,SWISSW!$J:$J,MATCHUP!$A83)-COUNTIFS(SWISSW!$I:$I,MATCHUP!W$1,SWISSW!$J:$J,MATCHUP!$A83,SWISSW!$F:$F,"Draw")),"-")</f>
        <v>-</v>
      </c>
      <c r="X83" s="5" t="str">
        <f ca="1">IFERROR((COUNTIFS(SWISSW!$I:$I,MATCHUP!$A83,SWISSW!$J:$J,MATCHUP!X$1,SWISSW!$F:$F,"Won")+COUNTIFS(SWISSW!$I:$I,MATCHUP!X$1,SWISSW!$J:$J,MATCHUP!$A83,SWISSW!$F:$F,"Lost"))/(COUNTIFS(SWISSW!$I:$I,MATCHUP!$A83,SWISSW!$J:$J,MATCHUP!X$1)-COUNTIFS(SWISSW!$I:$I,MATCHUP!$A83,SWISSW!$J:$J,MATCHUP!X$1,SWISSW!$F:$F,"Draw")+COUNTIFS(SWISSW!$I:$I,MATCHUP!X$1,SWISSW!$J:$J,MATCHUP!$A83)-COUNTIFS(SWISSW!$I:$I,MATCHUP!X$1,SWISSW!$J:$J,MATCHUP!$A83,SWISSW!$F:$F,"Draw")),"-")</f>
        <v>-</v>
      </c>
      <c r="Y83" s="5" t="str">
        <f ca="1">IFERROR((COUNTIFS(SWISSW!$I:$I,MATCHUP!$A83,SWISSW!$J:$J,MATCHUP!Y$1,SWISSW!$F:$F,"Won")+COUNTIFS(SWISSW!$I:$I,MATCHUP!Y$1,SWISSW!$J:$J,MATCHUP!$A83,SWISSW!$F:$F,"Lost"))/(COUNTIFS(SWISSW!$I:$I,MATCHUP!$A83,SWISSW!$J:$J,MATCHUP!Y$1)-COUNTIFS(SWISSW!$I:$I,MATCHUP!$A83,SWISSW!$J:$J,MATCHUP!Y$1,SWISSW!$F:$F,"Draw")+COUNTIFS(SWISSW!$I:$I,MATCHUP!Y$1,SWISSW!$J:$J,MATCHUP!$A83)-COUNTIFS(SWISSW!$I:$I,MATCHUP!Y$1,SWISSW!$J:$J,MATCHUP!$A83,SWISSW!$F:$F,"Draw")),"-")</f>
        <v>-</v>
      </c>
      <c r="Z83" s="5" t="str">
        <f ca="1">IFERROR((COUNTIFS(SWISSW!$I:$I,MATCHUP!$A83,SWISSW!$J:$J,MATCHUP!Z$1,SWISSW!$F:$F,"Won")+COUNTIFS(SWISSW!$I:$I,MATCHUP!Z$1,SWISSW!$J:$J,MATCHUP!$A83,SWISSW!$F:$F,"Lost"))/(COUNTIFS(SWISSW!$I:$I,MATCHUP!$A83,SWISSW!$J:$J,MATCHUP!Z$1)-COUNTIFS(SWISSW!$I:$I,MATCHUP!$A83,SWISSW!$J:$J,MATCHUP!Z$1,SWISSW!$F:$F,"Draw")+COUNTIFS(SWISSW!$I:$I,MATCHUP!Z$1,SWISSW!$J:$J,MATCHUP!$A83)-COUNTIFS(SWISSW!$I:$I,MATCHUP!Z$1,SWISSW!$J:$J,MATCHUP!$A83,SWISSW!$F:$F,"Draw")),"-")</f>
        <v>-</v>
      </c>
      <c r="AA83" s="5" t="str">
        <f ca="1">IFERROR((COUNTIFS(SWISSW!$I:$I,MATCHUP!$A83,SWISSW!$J:$J,MATCHUP!AA$1,SWISSW!$F:$F,"Won")+COUNTIFS(SWISSW!$I:$I,MATCHUP!AA$1,SWISSW!$J:$J,MATCHUP!$A83,SWISSW!$F:$F,"Lost"))/(COUNTIFS(SWISSW!$I:$I,MATCHUP!$A83,SWISSW!$J:$J,MATCHUP!AA$1)-COUNTIFS(SWISSW!$I:$I,MATCHUP!$A83,SWISSW!$J:$J,MATCHUP!AA$1,SWISSW!$F:$F,"Draw")+COUNTIFS(SWISSW!$I:$I,MATCHUP!AA$1,SWISSW!$J:$J,MATCHUP!$A83)-COUNTIFS(SWISSW!$I:$I,MATCHUP!AA$1,SWISSW!$J:$J,MATCHUP!$A83,SWISSW!$F:$F,"Draw")),"-")</f>
        <v>-</v>
      </c>
      <c r="AB83" s="5" t="str">
        <f ca="1">IFERROR((COUNTIFS(SWISSW!$I:$I,MATCHUP!$A83,SWISSW!$J:$J,MATCHUP!AB$1,SWISSW!$F:$F,"Won")+COUNTIFS(SWISSW!$I:$I,MATCHUP!AB$1,SWISSW!$J:$J,MATCHUP!$A83,SWISSW!$F:$F,"Lost"))/(COUNTIFS(SWISSW!$I:$I,MATCHUP!$A83,SWISSW!$J:$J,MATCHUP!AB$1)-COUNTIFS(SWISSW!$I:$I,MATCHUP!$A83,SWISSW!$J:$J,MATCHUP!AB$1,SWISSW!$F:$F,"Draw")+COUNTIFS(SWISSW!$I:$I,MATCHUP!AB$1,SWISSW!$J:$J,MATCHUP!$A83)-COUNTIFS(SWISSW!$I:$I,MATCHUP!AB$1,SWISSW!$J:$J,MATCHUP!$A83,SWISSW!$F:$F,"Draw")),"-")</f>
        <v>-</v>
      </c>
      <c r="AC83" s="5" t="str">
        <f ca="1">IFERROR((COUNTIFS(SWISSW!$I:$I,MATCHUP!$A83,SWISSW!$J:$J,MATCHUP!AC$1,SWISSW!$F:$F,"Won")+COUNTIFS(SWISSW!$I:$I,MATCHUP!AC$1,SWISSW!$J:$J,MATCHUP!$A83,SWISSW!$F:$F,"Lost"))/(COUNTIFS(SWISSW!$I:$I,MATCHUP!$A83,SWISSW!$J:$J,MATCHUP!AC$1)-COUNTIFS(SWISSW!$I:$I,MATCHUP!$A83,SWISSW!$J:$J,MATCHUP!AC$1,SWISSW!$F:$F,"Draw")+COUNTIFS(SWISSW!$I:$I,MATCHUP!AC$1,SWISSW!$J:$J,MATCHUP!$A83)-COUNTIFS(SWISSW!$I:$I,MATCHUP!AC$1,SWISSW!$J:$J,MATCHUP!$A83,SWISSW!$F:$F,"Draw")),"-")</f>
        <v>-</v>
      </c>
      <c r="AD83" s="5" t="str">
        <f ca="1">IFERROR((COUNTIFS(SWISSW!$I:$I,MATCHUP!$A83,SWISSW!$J:$J,MATCHUP!AD$1,SWISSW!$F:$F,"Won")+COUNTIFS(SWISSW!$I:$I,MATCHUP!AD$1,SWISSW!$J:$J,MATCHUP!$A83,SWISSW!$F:$F,"Lost"))/(COUNTIFS(SWISSW!$I:$I,MATCHUP!$A83,SWISSW!$J:$J,MATCHUP!AD$1)-COUNTIFS(SWISSW!$I:$I,MATCHUP!$A83,SWISSW!$J:$J,MATCHUP!AD$1,SWISSW!$F:$F,"Draw")+COUNTIFS(SWISSW!$I:$I,MATCHUP!AD$1,SWISSW!$J:$J,MATCHUP!$A83)-COUNTIFS(SWISSW!$I:$I,MATCHUP!AD$1,SWISSW!$J:$J,MATCHUP!$A83,SWISSW!$F:$F,"Draw")),"-")</f>
        <v>-</v>
      </c>
      <c r="AE83" s="5" t="str">
        <f ca="1">IFERROR((COUNTIFS(SWISSW!$I:$I,MATCHUP!$A83,SWISSW!$J:$J,MATCHUP!AE$1,SWISSW!$F:$F,"Won")+COUNTIFS(SWISSW!$I:$I,MATCHUP!AE$1,SWISSW!$J:$J,MATCHUP!$A83,SWISSW!$F:$F,"Lost"))/(COUNTIFS(SWISSW!$I:$I,MATCHUP!$A83,SWISSW!$J:$J,MATCHUP!AE$1)-COUNTIFS(SWISSW!$I:$I,MATCHUP!$A83,SWISSW!$J:$J,MATCHUP!AE$1,SWISSW!$F:$F,"Draw")+COUNTIFS(SWISSW!$I:$I,MATCHUP!AE$1,SWISSW!$J:$J,MATCHUP!$A83)-COUNTIFS(SWISSW!$I:$I,MATCHUP!AE$1,SWISSW!$J:$J,MATCHUP!$A83,SWISSW!$F:$F,"Draw")),"-")</f>
        <v>-</v>
      </c>
      <c r="AF83" s="5" t="str">
        <f ca="1">IFERROR((COUNTIFS(SWISSW!$I:$I,MATCHUP!$A83,SWISSW!$J:$J,MATCHUP!AF$1,SWISSW!$F:$F,"Won")+COUNTIFS(SWISSW!$I:$I,MATCHUP!AF$1,SWISSW!$J:$J,MATCHUP!$A83,SWISSW!$F:$F,"Lost"))/(COUNTIFS(SWISSW!$I:$I,MATCHUP!$A83,SWISSW!$J:$J,MATCHUP!AF$1)-COUNTIFS(SWISSW!$I:$I,MATCHUP!$A83,SWISSW!$J:$J,MATCHUP!AF$1,SWISSW!$F:$F,"Draw")+COUNTIFS(SWISSW!$I:$I,MATCHUP!AF$1,SWISSW!$J:$J,MATCHUP!$A83)-COUNTIFS(SWISSW!$I:$I,MATCHUP!AF$1,SWISSW!$J:$J,MATCHUP!$A83,SWISSW!$F:$F,"Draw")),"-")</f>
        <v>-</v>
      </c>
      <c r="AG83" s="5" t="str">
        <f ca="1">IFERROR((COUNTIFS(SWISSW!$I:$I,MATCHUP!$A83,SWISSW!$J:$J,MATCHUP!AG$1,SWISSW!$F:$F,"Won")+COUNTIFS(SWISSW!$I:$I,MATCHUP!AG$1,SWISSW!$J:$J,MATCHUP!$A83,SWISSW!$F:$F,"Lost"))/(COUNTIFS(SWISSW!$I:$I,MATCHUP!$A83,SWISSW!$J:$J,MATCHUP!AG$1)-COUNTIFS(SWISSW!$I:$I,MATCHUP!$A83,SWISSW!$J:$J,MATCHUP!AG$1,SWISSW!$F:$F,"Draw")+COUNTIFS(SWISSW!$I:$I,MATCHUP!AG$1,SWISSW!$J:$J,MATCHUP!$A83)-COUNTIFS(SWISSW!$I:$I,MATCHUP!AG$1,SWISSW!$J:$J,MATCHUP!$A83,SWISSW!$F:$F,"Draw")),"-")</f>
        <v>-</v>
      </c>
      <c r="AH83" s="5" t="str">
        <f ca="1">IFERROR((COUNTIFS(SWISSW!$I:$I,MATCHUP!$A83,SWISSW!$J:$J,MATCHUP!AH$1,SWISSW!$F:$F,"Won")+COUNTIFS(SWISSW!$I:$I,MATCHUP!AH$1,SWISSW!$J:$J,MATCHUP!$A83,SWISSW!$F:$F,"Lost"))/(COUNTIFS(SWISSW!$I:$I,MATCHUP!$A83,SWISSW!$J:$J,MATCHUP!AH$1)-COUNTIFS(SWISSW!$I:$I,MATCHUP!$A83,SWISSW!$J:$J,MATCHUP!AH$1,SWISSW!$F:$F,"Draw")+COUNTIFS(SWISSW!$I:$I,MATCHUP!AH$1,SWISSW!$J:$J,MATCHUP!$A83)-COUNTIFS(SWISSW!$I:$I,MATCHUP!AH$1,SWISSW!$J:$J,MATCHUP!$A83,SWISSW!$F:$F,"Draw")),"-")</f>
        <v>-</v>
      </c>
      <c r="AI83" s="5" t="str">
        <f ca="1">IFERROR((COUNTIFS(SWISSW!$I:$I,MATCHUP!$A83,SWISSW!$J:$J,MATCHUP!AI$1,SWISSW!$F:$F,"Won")+COUNTIFS(SWISSW!$I:$I,MATCHUP!AI$1,SWISSW!$J:$J,MATCHUP!$A83,SWISSW!$F:$F,"Lost"))/(COUNTIFS(SWISSW!$I:$I,MATCHUP!$A83,SWISSW!$J:$J,MATCHUP!AI$1)-COUNTIFS(SWISSW!$I:$I,MATCHUP!$A83,SWISSW!$J:$J,MATCHUP!AI$1,SWISSW!$F:$F,"Draw")+COUNTIFS(SWISSW!$I:$I,MATCHUP!AI$1,SWISSW!$J:$J,MATCHUP!$A83)-COUNTIFS(SWISSW!$I:$I,MATCHUP!AI$1,SWISSW!$J:$J,MATCHUP!$A83,SWISSW!$F:$F,"Draw")),"-")</f>
        <v>-</v>
      </c>
      <c r="AJ83" s="5" t="str">
        <f ca="1">IFERROR((COUNTIFS(SWISSW!$I:$I,MATCHUP!$A83,SWISSW!$J:$J,MATCHUP!AJ$1,SWISSW!$F:$F,"Won")+COUNTIFS(SWISSW!$I:$I,MATCHUP!AJ$1,SWISSW!$J:$J,MATCHUP!$A83,SWISSW!$F:$F,"Lost"))/(COUNTIFS(SWISSW!$I:$I,MATCHUP!$A83,SWISSW!$J:$J,MATCHUP!AJ$1)-COUNTIFS(SWISSW!$I:$I,MATCHUP!$A83,SWISSW!$J:$J,MATCHUP!AJ$1,SWISSW!$F:$F,"Draw")+COUNTIFS(SWISSW!$I:$I,MATCHUP!AJ$1,SWISSW!$J:$J,MATCHUP!$A83)-COUNTIFS(SWISSW!$I:$I,MATCHUP!AJ$1,SWISSW!$J:$J,MATCHUP!$A83,SWISSW!$F:$F,"Draw")),"-")</f>
        <v>-</v>
      </c>
      <c r="AK83" s="5" t="str">
        <f ca="1">IFERROR((COUNTIFS(SWISSW!$I:$I,MATCHUP!$A83,SWISSW!$J:$J,MATCHUP!AK$1,SWISSW!$F:$F,"Won")+COUNTIFS(SWISSW!$I:$I,MATCHUP!AK$1,SWISSW!$J:$J,MATCHUP!$A83,SWISSW!$F:$F,"Lost"))/(COUNTIFS(SWISSW!$I:$I,MATCHUP!$A83,SWISSW!$J:$J,MATCHUP!AK$1)-COUNTIFS(SWISSW!$I:$I,MATCHUP!$A83,SWISSW!$J:$J,MATCHUP!AK$1,SWISSW!$F:$F,"Draw")+COUNTIFS(SWISSW!$I:$I,MATCHUP!AK$1,SWISSW!$J:$J,MATCHUP!$A83)-COUNTIFS(SWISSW!$I:$I,MATCHUP!AK$1,SWISSW!$J:$J,MATCHUP!$A83,SWISSW!$F:$F,"Draw")),"-")</f>
        <v>-</v>
      </c>
      <c r="AL83" s="5" t="str">
        <f ca="1">IFERROR((COUNTIFS(SWISSW!$I:$I,MATCHUP!$A83,SWISSW!$J:$J,MATCHUP!AL$1,SWISSW!$F:$F,"Won")+COUNTIFS(SWISSW!$I:$I,MATCHUP!AL$1,SWISSW!$J:$J,MATCHUP!$A83,SWISSW!$F:$F,"Lost"))/(COUNTIFS(SWISSW!$I:$I,MATCHUP!$A83,SWISSW!$J:$J,MATCHUP!AL$1)-COUNTIFS(SWISSW!$I:$I,MATCHUP!$A83,SWISSW!$J:$J,MATCHUP!AL$1,SWISSW!$F:$F,"Draw")+COUNTIFS(SWISSW!$I:$I,MATCHUP!AL$1,SWISSW!$J:$J,MATCHUP!$A83)-COUNTIFS(SWISSW!$I:$I,MATCHUP!AL$1,SWISSW!$J:$J,MATCHUP!$A83,SWISSW!$F:$F,"Draw")),"-")</f>
        <v>-</v>
      </c>
      <c r="AM83" s="5" t="str">
        <f ca="1">IFERROR((COUNTIFS(SWISSW!$I:$I,MATCHUP!$A83,SWISSW!$J:$J,MATCHUP!AM$1,SWISSW!$F:$F,"Won")+COUNTIFS(SWISSW!$I:$I,MATCHUP!AM$1,SWISSW!$J:$J,MATCHUP!$A83,SWISSW!$F:$F,"Lost"))/(COUNTIFS(SWISSW!$I:$I,MATCHUP!$A83,SWISSW!$J:$J,MATCHUP!AM$1)-COUNTIFS(SWISSW!$I:$I,MATCHUP!$A83,SWISSW!$J:$J,MATCHUP!AM$1,SWISSW!$F:$F,"Draw")+COUNTIFS(SWISSW!$I:$I,MATCHUP!AM$1,SWISSW!$J:$J,MATCHUP!$A83)-COUNTIFS(SWISSW!$I:$I,MATCHUP!AM$1,SWISSW!$J:$J,MATCHUP!$A83,SWISSW!$F:$F,"Draw")),"-")</f>
        <v>-</v>
      </c>
      <c r="AN83" s="5" t="str">
        <f ca="1">IFERROR((COUNTIFS(SWISSW!$I:$I,MATCHUP!$A83,SWISSW!$J:$J,MATCHUP!AN$1,SWISSW!$F:$F,"Won")+COUNTIFS(SWISSW!$I:$I,MATCHUP!AN$1,SWISSW!$J:$J,MATCHUP!$A83,SWISSW!$F:$F,"Lost"))/(COUNTIFS(SWISSW!$I:$I,MATCHUP!$A83,SWISSW!$J:$J,MATCHUP!AN$1)-COUNTIFS(SWISSW!$I:$I,MATCHUP!$A83,SWISSW!$J:$J,MATCHUP!AN$1,SWISSW!$F:$F,"Draw")+COUNTIFS(SWISSW!$I:$I,MATCHUP!AN$1,SWISSW!$J:$J,MATCHUP!$A83)-COUNTIFS(SWISSW!$I:$I,MATCHUP!AN$1,SWISSW!$J:$J,MATCHUP!$A83,SWISSW!$F:$F,"Draw")),"-")</f>
        <v>-</v>
      </c>
      <c r="AO83" s="5" t="str">
        <f ca="1">IFERROR((COUNTIFS(SWISSW!$I:$I,MATCHUP!$A83,SWISSW!$J:$J,MATCHUP!AO$1,SWISSW!$F:$F,"Won")+COUNTIFS(SWISSW!$I:$I,MATCHUP!AO$1,SWISSW!$J:$J,MATCHUP!$A83,SWISSW!$F:$F,"Lost"))/(COUNTIFS(SWISSW!$I:$I,MATCHUP!$A83,SWISSW!$J:$J,MATCHUP!AO$1)-COUNTIFS(SWISSW!$I:$I,MATCHUP!$A83,SWISSW!$J:$J,MATCHUP!AO$1,SWISSW!$F:$F,"Draw")+COUNTIFS(SWISSW!$I:$I,MATCHUP!AO$1,SWISSW!$J:$J,MATCHUP!$A83)-COUNTIFS(SWISSW!$I:$I,MATCHUP!AO$1,SWISSW!$J:$J,MATCHUP!$A83,SWISSW!$F:$F,"Draw")),"-")</f>
        <v>-</v>
      </c>
      <c r="AP83" s="5" t="str">
        <f ca="1">IFERROR((COUNTIFS(SWISSW!$I:$I,MATCHUP!$A83,SWISSW!$J:$J,MATCHUP!AP$1,SWISSW!$F:$F,"Won")+COUNTIFS(SWISSW!$I:$I,MATCHUP!AP$1,SWISSW!$J:$J,MATCHUP!$A83,SWISSW!$F:$F,"Lost"))/(COUNTIFS(SWISSW!$I:$I,MATCHUP!$A83,SWISSW!$J:$J,MATCHUP!AP$1)-COUNTIFS(SWISSW!$I:$I,MATCHUP!$A83,SWISSW!$J:$J,MATCHUP!AP$1,SWISSW!$F:$F,"Draw")+COUNTIFS(SWISSW!$I:$I,MATCHUP!AP$1,SWISSW!$J:$J,MATCHUP!$A83)-COUNTIFS(SWISSW!$I:$I,MATCHUP!AP$1,SWISSW!$J:$J,MATCHUP!$A83,SWISSW!$F:$F,"Draw")),"-")</f>
        <v>-</v>
      </c>
      <c r="AQ83" s="5" t="str">
        <f ca="1">IFERROR((COUNTIFS(SWISSW!$I:$I,MATCHUP!$A83,SWISSW!$J:$J,MATCHUP!AQ$1,SWISSW!$F:$F,"Won")+COUNTIFS(SWISSW!$I:$I,MATCHUP!AQ$1,SWISSW!$J:$J,MATCHUP!$A83,SWISSW!$F:$F,"Lost"))/(COUNTIFS(SWISSW!$I:$I,MATCHUP!$A83,SWISSW!$J:$J,MATCHUP!AQ$1)-COUNTIFS(SWISSW!$I:$I,MATCHUP!$A83,SWISSW!$J:$J,MATCHUP!AQ$1,SWISSW!$F:$F,"Draw")+COUNTIFS(SWISSW!$I:$I,MATCHUP!AQ$1,SWISSW!$J:$J,MATCHUP!$A83)-COUNTIFS(SWISSW!$I:$I,MATCHUP!AQ$1,SWISSW!$J:$J,MATCHUP!$A83,SWISSW!$F:$F,"Draw")),"-")</f>
        <v>-</v>
      </c>
      <c r="AR83" s="5" t="str">
        <f ca="1">IFERROR((COUNTIFS(SWISSW!$I:$I,MATCHUP!$A83,SWISSW!$J:$J,MATCHUP!AR$1,SWISSW!$F:$F,"Won")+COUNTIFS(SWISSW!$I:$I,MATCHUP!AR$1,SWISSW!$J:$J,MATCHUP!$A83,SWISSW!$F:$F,"Lost"))/(COUNTIFS(SWISSW!$I:$I,MATCHUP!$A83,SWISSW!$J:$J,MATCHUP!AR$1)-COUNTIFS(SWISSW!$I:$I,MATCHUP!$A83,SWISSW!$J:$J,MATCHUP!AR$1,SWISSW!$F:$F,"Draw")+COUNTIFS(SWISSW!$I:$I,MATCHUP!AR$1,SWISSW!$J:$J,MATCHUP!$A83)-COUNTIFS(SWISSW!$I:$I,MATCHUP!AR$1,SWISSW!$J:$J,MATCHUP!$A83,SWISSW!$F:$F,"Draw")),"-")</f>
        <v>-</v>
      </c>
      <c r="AS83" s="5" t="str">
        <f ca="1">IFERROR((COUNTIFS(SWISSW!$I:$I,MATCHUP!$A83,SWISSW!$J:$J,MATCHUP!AS$1,SWISSW!$F:$F,"Won")+COUNTIFS(SWISSW!$I:$I,MATCHUP!AS$1,SWISSW!$J:$J,MATCHUP!$A83,SWISSW!$F:$F,"Lost"))/(COUNTIFS(SWISSW!$I:$I,MATCHUP!$A83,SWISSW!$J:$J,MATCHUP!AS$1)-COUNTIFS(SWISSW!$I:$I,MATCHUP!$A83,SWISSW!$J:$J,MATCHUP!AS$1,SWISSW!$F:$F,"Draw")+COUNTIFS(SWISSW!$I:$I,MATCHUP!AS$1,SWISSW!$J:$J,MATCHUP!$A83)-COUNTIFS(SWISSW!$I:$I,MATCHUP!AS$1,SWISSW!$J:$J,MATCHUP!$A83,SWISSW!$F:$F,"Draw")),"-")</f>
        <v>-</v>
      </c>
      <c r="AT83" s="5" t="str">
        <f ca="1">IFERROR((COUNTIFS(SWISSW!$I:$I,MATCHUP!$A83,SWISSW!$J:$J,MATCHUP!AT$1,SWISSW!$F:$F,"Won")+COUNTIFS(SWISSW!$I:$I,MATCHUP!AT$1,SWISSW!$J:$J,MATCHUP!$A83,SWISSW!$F:$F,"Lost"))/(COUNTIFS(SWISSW!$I:$I,MATCHUP!$A83,SWISSW!$J:$J,MATCHUP!AT$1)-COUNTIFS(SWISSW!$I:$I,MATCHUP!$A83,SWISSW!$J:$J,MATCHUP!AT$1,SWISSW!$F:$F,"Draw")+COUNTIFS(SWISSW!$I:$I,MATCHUP!AT$1,SWISSW!$J:$J,MATCHUP!$A83)-COUNTIFS(SWISSW!$I:$I,MATCHUP!AT$1,SWISSW!$J:$J,MATCHUP!$A83,SWISSW!$F:$F,"Draw")),"-")</f>
        <v>-</v>
      </c>
      <c r="AU83" s="5" t="str">
        <f ca="1">IFERROR((COUNTIFS(SWISSW!$I:$I,MATCHUP!$A83,SWISSW!$J:$J,MATCHUP!AU$1,SWISSW!$F:$F,"Won")+COUNTIFS(SWISSW!$I:$I,MATCHUP!AU$1,SWISSW!$J:$J,MATCHUP!$A83,SWISSW!$F:$F,"Lost"))/(COUNTIFS(SWISSW!$I:$I,MATCHUP!$A83,SWISSW!$J:$J,MATCHUP!AU$1)-COUNTIFS(SWISSW!$I:$I,MATCHUP!$A83,SWISSW!$J:$J,MATCHUP!AU$1,SWISSW!$F:$F,"Draw")+COUNTIFS(SWISSW!$I:$I,MATCHUP!AU$1,SWISSW!$J:$J,MATCHUP!$A83)-COUNTIFS(SWISSW!$I:$I,MATCHUP!AU$1,SWISSW!$J:$J,MATCHUP!$A83,SWISSW!$F:$F,"Draw")),"-")</f>
        <v>-</v>
      </c>
      <c r="AV83" s="5" t="str">
        <f ca="1">IFERROR((COUNTIFS(SWISSW!$I:$I,MATCHUP!$A83,SWISSW!$J:$J,MATCHUP!AV$1,SWISSW!$F:$F,"Won")+COUNTIFS(SWISSW!$I:$I,MATCHUP!AV$1,SWISSW!$J:$J,MATCHUP!$A83,SWISSW!$F:$F,"Lost"))/(COUNTIFS(SWISSW!$I:$I,MATCHUP!$A83,SWISSW!$J:$J,MATCHUP!AV$1)-COUNTIFS(SWISSW!$I:$I,MATCHUP!$A83,SWISSW!$J:$J,MATCHUP!AV$1,SWISSW!$F:$F,"Draw")+COUNTIFS(SWISSW!$I:$I,MATCHUP!AV$1,SWISSW!$J:$J,MATCHUP!$A83)-COUNTIFS(SWISSW!$I:$I,MATCHUP!AV$1,SWISSW!$J:$J,MATCHUP!$A83,SWISSW!$F:$F,"Draw")),"-")</f>
        <v>-</v>
      </c>
      <c r="AW83" s="5" t="str">
        <f ca="1">IFERROR((COUNTIFS(SWISSW!$I:$I,MATCHUP!$A83,SWISSW!$J:$J,MATCHUP!AW$1,SWISSW!$F:$F,"Won")+COUNTIFS(SWISSW!$I:$I,MATCHUP!AW$1,SWISSW!$J:$J,MATCHUP!$A83,SWISSW!$F:$F,"Lost"))/(COUNTIFS(SWISSW!$I:$I,MATCHUP!$A83,SWISSW!$J:$J,MATCHUP!AW$1)-COUNTIFS(SWISSW!$I:$I,MATCHUP!$A83,SWISSW!$J:$J,MATCHUP!AW$1,SWISSW!$F:$F,"Draw")+COUNTIFS(SWISSW!$I:$I,MATCHUP!AW$1,SWISSW!$J:$J,MATCHUP!$A83)-COUNTIFS(SWISSW!$I:$I,MATCHUP!AW$1,SWISSW!$J:$J,MATCHUP!$A83,SWISSW!$F:$F,"Draw")),"-")</f>
        <v>-</v>
      </c>
      <c r="AX83" s="5" t="str">
        <f ca="1">IFERROR((COUNTIFS(SWISSW!$I:$I,MATCHUP!$A83,SWISSW!$J:$J,MATCHUP!AX$1,SWISSW!$F:$F,"Won")+COUNTIFS(SWISSW!$I:$I,MATCHUP!AX$1,SWISSW!$J:$J,MATCHUP!$A83,SWISSW!$F:$F,"Lost"))/(COUNTIFS(SWISSW!$I:$I,MATCHUP!$A83,SWISSW!$J:$J,MATCHUP!AX$1)-COUNTIFS(SWISSW!$I:$I,MATCHUP!$A83,SWISSW!$J:$J,MATCHUP!AX$1,SWISSW!$F:$F,"Draw")+COUNTIFS(SWISSW!$I:$I,MATCHUP!AX$1,SWISSW!$J:$J,MATCHUP!$A83)-COUNTIFS(SWISSW!$I:$I,MATCHUP!AX$1,SWISSW!$J:$J,MATCHUP!$A83,SWISSW!$F:$F,"Draw")),"-")</f>
        <v>-</v>
      </c>
      <c r="AY83" s="5" t="str">
        <f ca="1">IFERROR((COUNTIFS(SWISSW!$I:$I,MATCHUP!$A83,SWISSW!$J:$J,MATCHUP!AY$1,SWISSW!$F:$F,"Won")+COUNTIFS(SWISSW!$I:$I,MATCHUP!AY$1,SWISSW!$J:$J,MATCHUP!$A83,SWISSW!$F:$F,"Lost"))/(COUNTIFS(SWISSW!$I:$I,MATCHUP!$A83,SWISSW!$J:$J,MATCHUP!AY$1)-COUNTIFS(SWISSW!$I:$I,MATCHUP!$A83,SWISSW!$J:$J,MATCHUP!AY$1,SWISSW!$F:$F,"Draw")+COUNTIFS(SWISSW!$I:$I,MATCHUP!AY$1,SWISSW!$J:$J,MATCHUP!$A83)-COUNTIFS(SWISSW!$I:$I,MATCHUP!AY$1,SWISSW!$J:$J,MATCHUP!$A83,SWISSW!$F:$F,"Draw")),"-")</f>
        <v>-</v>
      </c>
      <c r="AZ83" s="5" t="str">
        <f ca="1">IFERROR((COUNTIFS(SWISSW!$I:$I,MATCHUP!$A83,SWISSW!$J:$J,MATCHUP!AZ$1,SWISSW!$F:$F,"Won")+COUNTIFS(SWISSW!$I:$I,MATCHUP!AZ$1,SWISSW!$J:$J,MATCHUP!$A83,SWISSW!$F:$F,"Lost"))/(COUNTIFS(SWISSW!$I:$I,MATCHUP!$A83,SWISSW!$J:$J,MATCHUP!AZ$1)-COUNTIFS(SWISSW!$I:$I,MATCHUP!$A83,SWISSW!$J:$J,MATCHUP!AZ$1,SWISSW!$F:$F,"Draw")+COUNTIFS(SWISSW!$I:$I,MATCHUP!AZ$1,SWISSW!$J:$J,MATCHUP!$A83)-COUNTIFS(SWISSW!$I:$I,MATCHUP!AZ$1,SWISSW!$J:$J,MATCHUP!$A83,SWISSW!$F:$F,"Draw")),"-")</f>
        <v>-</v>
      </c>
      <c r="BA83" s="5" t="str">
        <f ca="1">IFERROR((COUNTIFS(SWISSW!$I:$I,MATCHUP!$A83,SWISSW!$J:$J,MATCHUP!BA$1,SWISSW!$F:$F,"Won")+COUNTIFS(SWISSW!$I:$I,MATCHUP!BA$1,SWISSW!$J:$J,MATCHUP!$A83,SWISSW!$F:$F,"Lost"))/(COUNTIFS(SWISSW!$I:$I,MATCHUP!$A83,SWISSW!$J:$J,MATCHUP!BA$1)-COUNTIFS(SWISSW!$I:$I,MATCHUP!$A83,SWISSW!$J:$J,MATCHUP!BA$1,SWISSW!$F:$F,"Draw")+COUNTIFS(SWISSW!$I:$I,MATCHUP!BA$1,SWISSW!$J:$J,MATCHUP!$A83)-COUNTIFS(SWISSW!$I:$I,MATCHUP!BA$1,SWISSW!$J:$J,MATCHUP!$A83,SWISSW!$F:$F,"Draw")),"-")</f>
        <v>-</v>
      </c>
      <c r="BB83" s="5" t="str">
        <f ca="1">IFERROR((COUNTIFS(SWISSW!$I:$I,MATCHUP!$A83,SWISSW!$J:$J,MATCHUP!BB$1,SWISSW!$F:$F,"Won")+COUNTIFS(SWISSW!$I:$I,MATCHUP!BB$1,SWISSW!$J:$J,MATCHUP!$A83,SWISSW!$F:$F,"Lost"))/(COUNTIFS(SWISSW!$I:$I,MATCHUP!$A83,SWISSW!$J:$J,MATCHUP!BB$1)-COUNTIFS(SWISSW!$I:$I,MATCHUP!$A83,SWISSW!$J:$J,MATCHUP!BB$1,SWISSW!$F:$F,"Draw")+COUNTIFS(SWISSW!$I:$I,MATCHUP!BB$1,SWISSW!$J:$J,MATCHUP!$A83)-COUNTIFS(SWISSW!$I:$I,MATCHUP!BB$1,SWISSW!$J:$J,MATCHUP!$A83,SWISSW!$F:$F,"Draw")),"-")</f>
        <v>-</v>
      </c>
      <c r="BC83" s="5" t="str">
        <f ca="1">IFERROR((COUNTIFS(SWISSW!$I:$I,MATCHUP!$A83,SWISSW!$J:$J,MATCHUP!BC$1,SWISSW!$F:$F,"Won")+COUNTIFS(SWISSW!$I:$I,MATCHUP!BC$1,SWISSW!$J:$J,MATCHUP!$A83,SWISSW!$F:$F,"Lost"))/(COUNTIFS(SWISSW!$I:$I,MATCHUP!$A83,SWISSW!$J:$J,MATCHUP!BC$1)-COUNTIFS(SWISSW!$I:$I,MATCHUP!$A83,SWISSW!$J:$J,MATCHUP!BC$1,SWISSW!$F:$F,"Draw")+COUNTIFS(SWISSW!$I:$I,MATCHUP!BC$1,SWISSW!$J:$J,MATCHUP!$A83)-COUNTIFS(SWISSW!$I:$I,MATCHUP!BC$1,SWISSW!$J:$J,MATCHUP!$A83,SWISSW!$F:$F,"Draw")),"-")</f>
        <v>-</v>
      </c>
      <c r="BD83" s="5" t="str">
        <f ca="1">IFERROR((COUNTIFS(SWISSW!$I:$I,MATCHUP!$A83,SWISSW!$J:$J,MATCHUP!BD$1,SWISSW!$F:$F,"Won")+COUNTIFS(SWISSW!$I:$I,MATCHUP!BD$1,SWISSW!$J:$J,MATCHUP!$A83,SWISSW!$F:$F,"Lost"))/(COUNTIFS(SWISSW!$I:$I,MATCHUP!$A83,SWISSW!$J:$J,MATCHUP!BD$1)-COUNTIFS(SWISSW!$I:$I,MATCHUP!$A83,SWISSW!$J:$J,MATCHUP!BD$1,SWISSW!$F:$F,"Draw")+COUNTIFS(SWISSW!$I:$I,MATCHUP!BD$1,SWISSW!$J:$J,MATCHUP!$A83)-COUNTIFS(SWISSW!$I:$I,MATCHUP!BD$1,SWISSW!$J:$J,MATCHUP!$A83,SWISSW!$F:$F,"Draw")),"-")</f>
        <v>-</v>
      </c>
      <c r="BE83" s="5" t="str">
        <f ca="1">IFERROR((COUNTIFS(SWISSW!$I:$I,MATCHUP!$A83,SWISSW!$J:$J,MATCHUP!BE$1,SWISSW!$F:$F,"Won")+COUNTIFS(SWISSW!$I:$I,MATCHUP!BE$1,SWISSW!$J:$J,MATCHUP!$A83,SWISSW!$F:$F,"Lost"))/(COUNTIFS(SWISSW!$I:$I,MATCHUP!$A83,SWISSW!$J:$J,MATCHUP!BE$1)-COUNTIFS(SWISSW!$I:$I,MATCHUP!$A83,SWISSW!$J:$J,MATCHUP!BE$1,SWISSW!$F:$F,"Draw")+COUNTIFS(SWISSW!$I:$I,MATCHUP!BE$1,SWISSW!$J:$J,MATCHUP!$A83)-COUNTIFS(SWISSW!$I:$I,MATCHUP!BE$1,SWISSW!$J:$J,MATCHUP!$A83,SWISSW!$F:$F,"Draw")),"-")</f>
        <v>-</v>
      </c>
      <c r="BF83" s="5" t="str">
        <f ca="1">IFERROR((COUNTIFS(SWISSW!$I:$I,MATCHUP!$A83,SWISSW!$J:$J,MATCHUP!BF$1,SWISSW!$F:$F,"Won")+COUNTIFS(SWISSW!$I:$I,MATCHUP!BF$1,SWISSW!$J:$J,MATCHUP!$A83,SWISSW!$F:$F,"Lost"))/(COUNTIFS(SWISSW!$I:$I,MATCHUP!$A83,SWISSW!$J:$J,MATCHUP!BF$1)-COUNTIFS(SWISSW!$I:$I,MATCHUP!$A83,SWISSW!$J:$J,MATCHUP!BF$1,SWISSW!$F:$F,"Draw")+COUNTIFS(SWISSW!$I:$I,MATCHUP!BF$1,SWISSW!$J:$J,MATCHUP!$A83)-COUNTIFS(SWISSW!$I:$I,MATCHUP!BF$1,SWISSW!$J:$J,MATCHUP!$A83,SWISSW!$F:$F,"Draw")),"-")</f>
        <v>-</v>
      </c>
      <c r="BG83" s="5" t="str">
        <f ca="1">IFERROR((COUNTIFS(SWISSW!$I:$I,MATCHUP!$A83,SWISSW!$J:$J,MATCHUP!BG$1,SWISSW!$F:$F,"Won")+COUNTIFS(SWISSW!$I:$I,MATCHUP!BG$1,SWISSW!$J:$J,MATCHUP!$A83,SWISSW!$F:$F,"Lost"))/(COUNTIFS(SWISSW!$I:$I,MATCHUP!$A83,SWISSW!$J:$J,MATCHUP!BG$1)-COUNTIFS(SWISSW!$I:$I,MATCHUP!$A83,SWISSW!$J:$J,MATCHUP!BG$1,SWISSW!$F:$F,"Draw")+COUNTIFS(SWISSW!$I:$I,MATCHUP!BG$1,SWISSW!$J:$J,MATCHUP!$A83)-COUNTIFS(SWISSW!$I:$I,MATCHUP!BG$1,SWISSW!$J:$J,MATCHUP!$A83,SWISSW!$F:$F,"Draw")),"-")</f>
        <v>-</v>
      </c>
      <c r="BH83" s="5" t="str">
        <f ca="1">IFERROR((COUNTIFS(SWISSW!$I:$I,MATCHUP!$A83,SWISSW!$J:$J,MATCHUP!BH$1,SWISSW!$F:$F,"Won")+COUNTIFS(SWISSW!$I:$I,MATCHUP!BH$1,SWISSW!$J:$J,MATCHUP!$A83,SWISSW!$F:$F,"Lost"))/(COUNTIFS(SWISSW!$I:$I,MATCHUP!$A83,SWISSW!$J:$J,MATCHUP!BH$1)-COUNTIFS(SWISSW!$I:$I,MATCHUP!$A83,SWISSW!$J:$J,MATCHUP!BH$1,SWISSW!$F:$F,"Draw")+COUNTIFS(SWISSW!$I:$I,MATCHUP!BH$1,SWISSW!$J:$J,MATCHUP!$A83)-COUNTIFS(SWISSW!$I:$I,MATCHUP!BH$1,SWISSW!$J:$J,MATCHUP!$A83,SWISSW!$F:$F,"Draw")),"-")</f>
        <v>-</v>
      </c>
      <c r="BI83" s="5" t="str">
        <f ca="1">IFERROR((COUNTIFS(SWISSW!$I:$I,MATCHUP!$A83,SWISSW!$J:$J,MATCHUP!BI$1,SWISSW!$F:$F,"Won")+COUNTIFS(SWISSW!$I:$I,MATCHUP!BI$1,SWISSW!$J:$J,MATCHUP!$A83,SWISSW!$F:$F,"Lost"))/(COUNTIFS(SWISSW!$I:$I,MATCHUP!$A83,SWISSW!$J:$J,MATCHUP!BI$1)-COUNTIFS(SWISSW!$I:$I,MATCHUP!$A83,SWISSW!$J:$J,MATCHUP!BI$1,SWISSW!$F:$F,"Draw")+COUNTIFS(SWISSW!$I:$I,MATCHUP!BI$1,SWISSW!$J:$J,MATCHUP!$A83)-COUNTIFS(SWISSW!$I:$I,MATCHUP!BI$1,SWISSW!$J:$J,MATCHUP!$A83,SWISSW!$F:$F,"Draw")),"-")</f>
        <v>-</v>
      </c>
      <c r="BJ83" s="5" t="str">
        <f ca="1">IFERROR((COUNTIFS(SWISSW!$I:$I,MATCHUP!$A83,SWISSW!$J:$J,MATCHUP!BJ$1,SWISSW!$F:$F,"Won")+COUNTIFS(SWISSW!$I:$I,MATCHUP!BJ$1,SWISSW!$J:$J,MATCHUP!$A83,SWISSW!$F:$F,"Lost"))/(COUNTIFS(SWISSW!$I:$I,MATCHUP!$A83,SWISSW!$J:$J,MATCHUP!BJ$1)-COUNTIFS(SWISSW!$I:$I,MATCHUP!$A83,SWISSW!$J:$J,MATCHUP!BJ$1,SWISSW!$F:$F,"Draw")+COUNTIFS(SWISSW!$I:$I,MATCHUP!BJ$1,SWISSW!$J:$J,MATCHUP!$A83)-COUNTIFS(SWISSW!$I:$I,MATCHUP!BJ$1,SWISSW!$J:$J,MATCHUP!$A83,SWISSW!$F:$F,"Draw")),"-")</f>
        <v>-</v>
      </c>
      <c r="BK83" s="5" t="str">
        <f ca="1">IFERROR((COUNTIFS(SWISSW!$I:$I,MATCHUP!$A83,SWISSW!$J:$J,MATCHUP!BK$1,SWISSW!$F:$F,"Won")+COUNTIFS(SWISSW!$I:$I,MATCHUP!BK$1,SWISSW!$J:$J,MATCHUP!$A83,SWISSW!$F:$F,"Lost"))/(COUNTIFS(SWISSW!$I:$I,MATCHUP!$A83,SWISSW!$J:$J,MATCHUP!BK$1)-COUNTIFS(SWISSW!$I:$I,MATCHUP!$A83,SWISSW!$J:$J,MATCHUP!BK$1,SWISSW!$F:$F,"Draw")+COUNTIFS(SWISSW!$I:$I,MATCHUP!BK$1,SWISSW!$J:$J,MATCHUP!$A83)-COUNTIFS(SWISSW!$I:$I,MATCHUP!BK$1,SWISSW!$J:$J,MATCHUP!$A83,SWISSW!$F:$F,"Draw")),"-")</f>
        <v>-</v>
      </c>
      <c r="BL83" s="5" t="str">
        <f ca="1">IFERROR((COUNTIFS(SWISSW!$I:$I,MATCHUP!$A83,SWISSW!$J:$J,MATCHUP!BL$1,SWISSW!$F:$F,"Won")+COUNTIFS(SWISSW!$I:$I,MATCHUP!BL$1,SWISSW!$J:$J,MATCHUP!$A83,SWISSW!$F:$F,"Lost"))/(COUNTIFS(SWISSW!$I:$I,MATCHUP!$A83,SWISSW!$J:$J,MATCHUP!BL$1)-COUNTIFS(SWISSW!$I:$I,MATCHUP!$A83,SWISSW!$J:$J,MATCHUP!BL$1,SWISSW!$F:$F,"Draw")+COUNTIFS(SWISSW!$I:$I,MATCHUP!BL$1,SWISSW!$J:$J,MATCHUP!$A83)-COUNTIFS(SWISSW!$I:$I,MATCHUP!BL$1,SWISSW!$J:$J,MATCHUP!$A83,SWISSW!$F:$F,"Draw")),"-")</f>
        <v>-</v>
      </c>
      <c r="BM83" s="5" t="str">
        <f ca="1">IFERROR((COUNTIFS(SWISSW!$I:$I,MATCHUP!$A83,SWISSW!$J:$J,MATCHUP!BM$1,SWISSW!$F:$F,"Won")+COUNTIFS(SWISSW!$I:$I,MATCHUP!BM$1,SWISSW!$J:$J,MATCHUP!$A83,SWISSW!$F:$F,"Lost"))/(COUNTIFS(SWISSW!$I:$I,MATCHUP!$A83,SWISSW!$J:$J,MATCHUP!BM$1)-COUNTIFS(SWISSW!$I:$I,MATCHUP!$A83,SWISSW!$J:$J,MATCHUP!BM$1,SWISSW!$F:$F,"Draw")+COUNTIFS(SWISSW!$I:$I,MATCHUP!BM$1,SWISSW!$J:$J,MATCHUP!$A83)-COUNTIFS(SWISSW!$I:$I,MATCHUP!BM$1,SWISSW!$J:$J,MATCHUP!$A83,SWISSW!$F:$F,"Draw")),"-")</f>
        <v>-</v>
      </c>
      <c r="BN83" s="5" t="str">
        <f ca="1">IFERROR((COUNTIFS(SWISSW!$I:$I,MATCHUP!$A83,SWISSW!$J:$J,MATCHUP!BN$1,SWISSW!$F:$F,"Won")+COUNTIFS(SWISSW!$I:$I,MATCHUP!BN$1,SWISSW!$J:$J,MATCHUP!$A83,SWISSW!$F:$F,"Lost"))/(COUNTIFS(SWISSW!$I:$I,MATCHUP!$A83,SWISSW!$J:$J,MATCHUP!BN$1)-COUNTIFS(SWISSW!$I:$I,MATCHUP!$A83,SWISSW!$J:$J,MATCHUP!BN$1,SWISSW!$F:$F,"Draw")+COUNTIFS(SWISSW!$I:$I,MATCHUP!BN$1,SWISSW!$J:$J,MATCHUP!$A83)-COUNTIFS(SWISSW!$I:$I,MATCHUP!BN$1,SWISSW!$J:$J,MATCHUP!$A83,SWISSW!$F:$F,"Draw")),"-")</f>
        <v>-</v>
      </c>
      <c r="BO83" s="5" t="str">
        <f ca="1">IFERROR((COUNTIFS(SWISSW!$I:$I,MATCHUP!$A83,SWISSW!$J:$J,MATCHUP!BO$1,SWISSW!$F:$F,"Won")+COUNTIFS(SWISSW!$I:$I,MATCHUP!BO$1,SWISSW!$J:$J,MATCHUP!$A83,SWISSW!$F:$F,"Lost"))/(COUNTIFS(SWISSW!$I:$I,MATCHUP!$A83,SWISSW!$J:$J,MATCHUP!BO$1)-COUNTIFS(SWISSW!$I:$I,MATCHUP!$A83,SWISSW!$J:$J,MATCHUP!BO$1,SWISSW!$F:$F,"Draw")+COUNTIFS(SWISSW!$I:$I,MATCHUP!BO$1,SWISSW!$J:$J,MATCHUP!$A83)-COUNTIFS(SWISSW!$I:$I,MATCHUP!BO$1,SWISSW!$J:$J,MATCHUP!$A83,SWISSW!$F:$F,"Draw")),"-")</f>
        <v>-</v>
      </c>
      <c r="BP83" s="5" t="str">
        <f ca="1">IFERROR((COUNTIFS(SWISSW!$I:$I,MATCHUP!$A83,SWISSW!$J:$J,MATCHUP!BP$1,SWISSW!$F:$F,"Won")+COUNTIFS(SWISSW!$I:$I,MATCHUP!BP$1,SWISSW!$J:$J,MATCHUP!$A83,SWISSW!$F:$F,"Lost"))/(COUNTIFS(SWISSW!$I:$I,MATCHUP!$A83,SWISSW!$J:$J,MATCHUP!BP$1)-COUNTIFS(SWISSW!$I:$I,MATCHUP!$A83,SWISSW!$J:$J,MATCHUP!BP$1,SWISSW!$F:$F,"Draw")+COUNTIFS(SWISSW!$I:$I,MATCHUP!BP$1,SWISSW!$J:$J,MATCHUP!$A83)-COUNTIFS(SWISSW!$I:$I,MATCHUP!BP$1,SWISSW!$J:$J,MATCHUP!$A83,SWISSW!$F:$F,"Draw")),"-")</f>
        <v>-</v>
      </c>
      <c r="BQ83" s="5" t="str">
        <f ca="1">IFERROR((COUNTIFS(SWISSW!$I:$I,MATCHUP!$A83,SWISSW!$J:$J,MATCHUP!BQ$1,SWISSW!$F:$F,"Won")+COUNTIFS(SWISSW!$I:$I,MATCHUP!BQ$1,SWISSW!$J:$J,MATCHUP!$A83,SWISSW!$F:$F,"Lost"))/(COUNTIFS(SWISSW!$I:$I,MATCHUP!$A83,SWISSW!$J:$J,MATCHUP!BQ$1)-COUNTIFS(SWISSW!$I:$I,MATCHUP!$A83,SWISSW!$J:$J,MATCHUP!BQ$1,SWISSW!$F:$F,"Draw")+COUNTIFS(SWISSW!$I:$I,MATCHUP!BQ$1,SWISSW!$J:$J,MATCHUP!$A83)-COUNTIFS(SWISSW!$I:$I,MATCHUP!BQ$1,SWISSW!$J:$J,MATCHUP!$A83,SWISSW!$F:$F,"Draw")),"-")</f>
        <v>-</v>
      </c>
      <c r="BR83" s="5" t="str">
        <f ca="1">IFERROR((COUNTIFS(SWISSW!$I:$I,MATCHUP!$A83,SWISSW!$J:$J,MATCHUP!BR$1,SWISSW!$F:$F,"Won")+COUNTIFS(SWISSW!$I:$I,MATCHUP!BR$1,SWISSW!$J:$J,MATCHUP!$A83,SWISSW!$F:$F,"Lost"))/(COUNTIFS(SWISSW!$I:$I,MATCHUP!$A83,SWISSW!$J:$J,MATCHUP!BR$1)-COUNTIFS(SWISSW!$I:$I,MATCHUP!$A83,SWISSW!$J:$J,MATCHUP!BR$1,SWISSW!$F:$F,"Draw")+COUNTIFS(SWISSW!$I:$I,MATCHUP!BR$1,SWISSW!$J:$J,MATCHUP!$A83)-COUNTIFS(SWISSW!$I:$I,MATCHUP!BR$1,SWISSW!$J:$J,MATCHUP!$A83,SWISSW!$F:$F,"Draw")),"-")</f>
        <v>-</v>
      </c>
      <c r="BS83" s="5" t="str">
        <f ca="1">IFERROR((COUNTIFS(SWISSW!$I:$I,MATCHUP!$A83,SWISSW!$J:$J,MATCHUP!BS$1,SWISSW!$F:$F,"Won")+COUNTIFS(SWISSW!$I:$I,MATCHUP!BS$1,SWISSW!$J:$J,MATCHUP!$A83,SWISSW!$F:$F,"Lost"))/(COUNTIFS(SWISSW!$I:$I,MATCHUP!$A83,SWISSW!$J:$J,MATCHUP!BS$1)-COUNTIFS(SWISSW!$I:$I,MATCHUP!$A83,SWISSW!$J:$J,MATCHUP!BS$1,SWISSW!$F:$F,"Draw")+COUNTIFS(SWISSW!$I:$I,MATCHUP!BS$1,SWISSW!$J:$J,MATCHUP!$A83)-COUNTIFS(SWISSW!$I:$I,MATCHUP!BS$1,SWISSW!$J:$J,MATCHUP!$A83,SWISSW!$F:$F,"Draw")),"-")</f>
        <v>-</v>
      </c>
      <c r="BT83" s="5" t="str">
        <f ca="1">IFERROR((COUNTIFS(SWISSW!$I:$I,MATCHUP!$A83,SWISSW!$J:$J,MATCHUP!BT$1,SWISSW!$F:$F,"Won")+COUNTIFS(SWISSW!$I:$I,MATCHUP!BT$1,SWISSW!$J:$J,MATCHUP!$A83,SWISSW!$F:$F,"Lost"))/(COUNTIFS(SWISSW!$I:$I,MATCHUP!$A83,SWISSW!$J:$J,MATCHUP!BT$1)-COUNTIFS(SWISSW!$I:$I,MATCHUP!$A83,SWISSW!$J:$J,MATCHUP!BT$1,SWISSW!$F:$F,"Draw")+COUNTIFS(SWISSW!$I:$I,MATCHUP!BT$1,SWISSW!$J:$J,MATCHUP!$A83)-COUNTIFS(SWISSW!$I:$I,MATCHUP!BT$1,SWISSW!$J:$J,MATCHUP!$A83,SWISSW!$F:$F,"Draw")),"-")</f>
        <v>-</v>
      </c>
      <c r="BU83" s="5" t="str">
        <f ca="1">IFERROR((COUNTIFS(SWISSW!$I:$I,MATCHUP!$A83,SWISSW!$J:$J,MATCHUP!BU$1,SWISSW!$F:$F,"Won")+COUNTIFS(SWISSW!$I:$I,MATCHUP!BU$1,SWISSW!$J:$J,MATCHUP!$A83,SWISSW!$F:$F,"Lost"))/(COUNTIFS(SWISSW!$I:$I,MATCHUP!$A83,SWISSW!$J:$J,MATCHUP!BU$1)-COUNTIFS(SWISSW!$I:$I,MATCHUP!$A83,SWISSW!$J:$J,MATCHUP!BU$1,SWISSW!$F:$F,"Draw")+COUNTIFS(SWISSW!$I:$I,MATCHUP!BU$1,SWISSW!$J:$J,MATCHUP!$A83)-COUNTIFS(SWISSW!$I:$I,MATCHUP!BU$1,SWISSW!$J:$J,MATCHUP!$A83,SWISSW!$F:$F,"Draw")),"-")</f>
        <v>-</v>
      </c>
      <c r="BV83" s="5" t="str">
        <f ca="1">IFERROR((COUNTIFS(SWISSW!$I:$I,MATCHUP!$A83,SWISSW!$J:$J,MATCHUP!BV$1,SWISSW!$F:$F,"Won")+COUNTIFS(SWISSW!$I:$I,MATCHUP!BV$1,SWISSW!$J:$J,MATCHUP!$A83,SWISSW!$F:$F,"Lost"))/(COUNTIFS(SWISSW!$I:$I,MATCHUP!$A83,SWISSW!$J:$J,MATCHUP!BV$1)-COUNTIFS(SWISSW!$I:$I,MATCHUP!$A83,SWISSW!$J:$J,MATCHUP!BV$1,SWISSW!$F:$F,"Draw")+COUNTIFS(SWISSW!$I:$I,MATCHUP!BV$1,SWISSW!$J:$J,MATCHUP!$A83)-COUNTIFS(SWISSW!$I:$I,MATCHUP!BV$1,SWISSW!$J:$J,MATCHUP!$A83,SWISSW!$F:$F,"Draw")),"-")</f>
        <v>-</v>
      </c>
      <c r="BW83" s="5" t="str">
        <f ca="1">IFERROR((COUNTIFS(SWISSW!$I:$I,MATCHUP!$A83,SWISSW!$J:$J,MATCHUP!BW$1,SWISSW!$F:$F,"Won")+COUNTIFS(SWISSW!$I:$I,MATCHUP!BW$1,SWISSW!$J:$J,MATCHUP!$A83,SWISSW!$F:$F,"Lost"))/(COUNTIFS(SWISSW!$I:$I,MATCHUP!$A83,SWISSW!$J:$J,MATCHUP!BW$1)-COUNTIFS(SWISSW!$I:$I,MATCHUP!$A83,SWISSW!$J:$J,MATCHUP!BW$1,SWISSW!$F:$F,"Draw")+COUNTIFS(SWISSW!$I:$I,MATCHUP!BW$1,SWISSW!$J:$J,MATCHUP!$A83)-COUNTIFS(SWISSW!$I:$I,MATCHUP!BW$1,SWISSW!$J:$J,MATCHUP!$A83,SWISSW!$F:$F,"Draw")),"-")</f>
        <v>-</v>
      </c>
      <c r="BX83" s="5" t="str">
        <f ca="1">IFERROR((COUNTIFS(SWISSW!$I:$I,MATCHUP!$A83,SWISSW!$J:$J,MATCHUP!BX$1,SWISSW!$F:$F,"Won")+COUNTIFS(SWISSW!$I:$I,MATCHUP!BX$1,SWISSW!$J:$J,MATCHUP!$A83,SWISSW!$F:$F,"Lost"))/(COUNTIFS(SWISSW!$I:$I,MATCHUP!$A83,SWISSW!$J:$J,MATCHUP!BX$1)-COUNTIFS(SWISSW!$I:$I,MATCHUP!$A83,SWISSW!$J:$J,MATCHUP!BX$1,SWISSW!$F:$F,"Draw")+COUNTIFS(SWISSW!$I:$I,MATCHUP!BX$1,SWISSW!$J:$J,MATCHUP!$A83)-COUNTIFS(SWISSW!$I:$I,MATCHUP!BX$1,SWISSW!$J:$J,MATCHUP!$A83,SWISSW!$F:$F,"Draw")),"-")</f>
        <v>-</v>
      </c>
      <c r="BY83" s="5" t="str">
        <f ca="1">IFERROR((COUNTIFS(SWISSW!$I:$I,MATCHUP!$A83,SWISSW!$J:$J,MATCHUP!BY$1,SWISSW!$F:$F,"Won")+COUNTIFS(SWISSW!$I:$I,MATCHUP!BY$1,SWISSW!$J:$J,MATCHUP!$A83,SWISSW!$F:$F,"Lost"))/(COUNTIFS(SWISSW!$I:$I,MATCHUP!$A83,SWISSW!$J:$J,MATCHUP!BY$1)-COUNTIFS(SWISSW!$I:$I,MATCHUP!$A83,SWISSW!$J:$J,MATCHUP!BY$1,SWISSW!$F:$F,"Draw")+COUNTIFS(SWISSW!$I:$I,MATCHUP!BY$1,SWISSW!$J:$J,MATCHUP!$A83)-COUNTIFS(SWISSW!$I:$I,MATCHUP!BY$1,SWISSW!$J:$J,MATCHUP!$A83,SWISSW!$F:$F,"Draw")),"-")</f>
        <v>-</v>
      </c>
      <c r="BZ83" s="5" t="str">
        <f ca="1">IFERROR((COUNTIFS(SWISSW!$I:$I,MATCHUP!$A83,SWISSW!$J:$J,MATCHUP!BZ$1,SWISSW!$F:$F,"Won")+COUNTIFS(SWISSW!$I:$I,MATCHUP!BZ$1,SWISSW!$J:$J,MATCHUP!$A83,SWISSW!$F:$F,"Lost"))/(COUNTIFS(SWISSW!$I:$I,MATCHUP!$A83,SWISSW!$J:$J,MATCHUP!BZ$1)-COUNTIFS(SWISSW!$I:$I,MATCHUP!$A83,SWISSW!$J:$J,MATCHUP!BZ$1,SWISSW!$F:$F,"Draw")+COUNTIFS(SWISSW!$I:$I,MATCHUP!BZ$1,SWISSW!$J:$J,MATCHUP!$A83)-COUNTIFS(SWISSW!$I:$I,MATCHUP!BZ$1,SWISSW!$J:$J,MATCHUP!$A83,SWISSW!$F:$F,"Draw")),"-")</f>
        <v>-</v>
      </c>
      <c r="CA83" s="5" t="str">
        <f ca="1">IFERROR((COUNTIFS(SWISSW!$I:$I,MATCHUP!$A83,SWISSW!$J:$J,MATCHUP!CA$1,SWISSW!$F:$F,"Won")+COUNTIFS(SWISSW!$I:$I,MATCHUP!CA$1,SWISSW!$J:$J,MATCHUP!$A83,SWISSW!$F:$F,"Lost"))/(COUNTIFS(SWISSW!$I:$I,MATCHUP!$A83,SWISSW!$J:$J,MATCHUP!CA$1)-COUNTIFS(SWISSW!$I:$I,MATCHUP!$A83,SWISSW!$J:$J,MATCHUP!CA$1,SWISSW!$F:$F,"Draw")+COUNTIFS(SWISSW!$I:$I,MATCHUP!CA$1,SWISSW!$J:$J,MATCHUP!$A83)-COUNTIFS(SWISSW!$I:$I,MATCHUP!CA$1,SWISSW!$J:$J,MATCHUP!$A83,SWISSW!$F:$F,"Draw")),"-")</f>
        <v>-</v>
      </c>
      <c r="CB83" s="5" t="str">
        <f ca="1">IFERROR((COUNTIFS(SWISSW!$I:$I,MATCHUP!$A83,SWISSW!$J:$J,MATCHUP!CB$1,SWISSW!$F:$F,"Won")+COUNTIFS(SWISSW!$I:$I,MATCHUP!CB$1,SWISSW!$J:$J,MATCHUP!$A83,SWISSW!$F:$F,"Lost"))/(COUNTIFS(SWISSW!$I:$I,MATCHUP!$A83,SWISSW!$J:$J,MATCHUP!CB$1)-COUNTIFS(SWISSW!$I:$I,MATCHUP!$A83,SWISSW!$J:$J,MATCHUP!CB$1,SWISSW!$F:$F,"Draw")+COUNTIFS(SWISSW!$I:$I,MATCHUP!CB$1,SWISSW!$J:$J,MATCHUP!$A83)-COUNTIFS(SWISSW!$I:$I,MATCHUP!CB$1,SWISSW!$J:$J,MATCHUP!$A83,SWISSW!$F:$F,"Draw")),"-")</f>
        <v>-</v>
      </c>
      <c r="CC83" s="5" t="str">
        <f ca="1">IFERROR((COUNTIFS(SWISSW!$I:$I,MATCHUP!$A83,SWISSW!$J:$J,MATCHUP!CC$1,SWISSW!$F:$F,"Won")+COUNTIFS(SWISSW!$I:$I,MATCHUP!CC$1,SWISSW!$J:$J,MATCHUP!$A83,SWISSW!$F:$F,"Lost"))/(COUNTIFS(SWISSW!$I:$I,MATCHUP!$A83,SWISSW!$J:$J,MATCHUP!CC$1)-COUNTIFS(SWISSW!$I:$I,MATCHUP!$A83,SWISSW!$J:$J,MATCHUP!CC$1,SWISSW!$F:$F,"Draw")+COUNTIFS(SWISSW!$I:$I,MATCHUP!CC$1,SWISSW!$J:$J,MATCHUP!$A83)-COUNTIFS(SWISSW!$I:$I,MATCHUP!CC$1,SWISSW!$J:$J,MATCHUP!$A83,SWISSW!$F:$F,"Draw")),"-")</f>
        <v>-</v>
      </c>
      <c r="CD83" s="5" t="str">
        <f ca="1">IFERROR((COUNTIFS(SWISSW!$I:$I,MATCHUP!$A83,SWISSW!$J:$J,MATCHUP!CD$1,SWISSW!$F:$F,"Won")+COUNTIFS(SWISSW!$I:$I,MATCHUP!CD$1,SWISSW!$J:$J,MATCHUP!$A83,SWISSW!$F:$F,"Lost"))/(COUNTIFS(SWISSW!$I:$I,MATCHUP!$A83,SWISSW!$J:$J,MATCHUP!CD$1)-COUNTIFS(SWISSW!$I:$I,MATCHUP!$A83,SWISSW!$J:$J,MATCHUP!CD$1,SWISSW!$F:$F,"Draw")+COUNTIFS(SWISSW!$I:$I,MATCHUP!CD$1,SWISSW!$J:$J,MATCHUP!$A83)-COUNTIFS(SWISSW!$I:$I,MATCHUP!CD$1,SWISSW!$J:$J,MATCHUP!$A83,SWISSW!$F:$F,"Draw")),"-")</f>
        <v>-</v>
      </c>
      <c r="CE83" s="5" t="str">
        <f ca="1">IFERROR((COUNTIFS(SWISSW!$I:$I,MATCHUP!$A83,SWISSW!$J:$J,MATCHUP!CE$1,SWISSW!$F:$F,"Won")+COUNTIFS(SWISSW!$I:$I,MATCHUP!CE$1,SWISSW!$J:$J,MATCHUP!$A83,SWISSW!$F:$F,"Lost"))/(COUNTIFS(SWISSW!$I:$I,MATCHUP!$A83,SWISSW!$J:$J,MATCHUP!CE$1)-COUNTIFS(SWISSW!$I:$I,MATCHUP!$A83,SWISSW!$J:$J,MATCHUP!CE$1,SWISSW!$F:$F,"Draw")+COUNTIFS(SWISSW!$I:$I,MATCHUP!CE$1,SWISSW!$J:$J,MATCHUP!$A83)-COUNTIFS(SWISSW!$I:$I,MATCHUP!CE$1,SWISSW!$J:$J,MATCHUP!$A83,SWISSW!$F:$F,"Draw")),"-")</f>
        <v>-</v>
      </c>
      <c r="CF83" s="5" t="str">
        <f ca="1">IFERROR((COUNTIFS(SWISSW!$I:$I,MATCHUP!$A83,SWISSW!$J:$J,MATCHUP!CF$1,SWISSW!$F:$F,"Won")+COUNTIFS(SWISSW!$I:$I,MATCHUP!CF$1,SWISSW!$J:$J,MATCHUP!$A83,SWISSW!$F:$F,"Lost"))/(COUNTIFS(SWISSW!$I:$I,MATCHUP!$A83,SWISSW!$J:$J,MATCHUP!CF$1)-COUNTIFS(SWISSW!$I:$I,MATCHUP!$A83,SWISSW!$J:$J,MATCHUP!CF$1,SWISSW!$F:$F,"Draw")+COUNTIFS(SWISSW!$I:$I,MATCHUP!CF$1,SWISSW!$J:$J,MATCHUP!$A83)-COUNTIFS(SWISSW!$I:$I,MATCHUP!CF$1,SWISSW!$J:$J,MATCHUP!$A83,SWISSW!$F:$F,"Draw")),"-")</f>
        <v>-</v>
      </c>
      <c r="CG83" s="5" t="str">
        <f ca="1">IFERROR((COUNTIFS(SWISSW!$I:$I,MATCHUP!$A83,SWISSW!$J:$J,MATCHUP!CG$1,SWISSW!$F:$F,"Won")+COUNTIFS(SWISSW!$I:$I,MATCHUP!CG$1,SWISSW!$J:$J,MATCHUP!$A83,SWISSW!$F:$F,"Lost"))/(COUNTIFS(SWISSW!$I:$I,MATCHUP!$A83,SWISSW!$J:$J,MATCHUP!CG$1)-COUNTIFS(SWISSW!$I:$I,MATCHUP!$A83,SWISSW!$J:$J,MATCHUP!CG$1,SWISSW!$F:$F,"Draw")+COUNTIFS(SWISSW!$I:$I,MATCHUP!CG$1,SWISSW!$J:$J,MATCHUP!$A83)-COUNTIFS(SWISSW!$I:$I,MATCHUP!CG$1,SWISSW!$J:$J,MATCHUP!$A83,SWISSW!$F:$F,"Draw")),"-")</f>
        <v>-</v>
      </c>
      <c r="CH83" s="5" t="str">
        <f ca="1">IFERROR((COUNTIFS(SWISSW!$I:$I,MATCHUP!$A83,SWISSW!$J:$J,MATCHUP!CH$1,SWISSW!$F:$F,"Won")+COUNTIFS(SWISSW!$I:$I,MATCHUP!CH$1,SWISSW!$J:$J,MATCHUP!$A83,SWISSW!$F:$F,"Lost"))/(COUNTIFS(SWISSW!$I:$I,MATCHUP!$A83,SWISSW!$J:$J,MATCHUP!CH$1)-COUNTIFS(SWISSW!$I:$I,MATCHUP!$A83,SWISSW!$J:$J,MATCHUP!CH$1,SWISSW!$F:$F,"Draw")+COUNTIFS(SWISSW!$I:$I,MATCHUP!CH$1,SWISSW!$J:$J,MATCHUP!$A83)-COUNTIFS(SWISSW!$I:$I,MATCHUP!CH$1,SWISSW!$J:$J,MATCHUP!$A83,SWISSW!$F:$F,"Draw")),"-")</f>
        <v>-</v>
      </c>
      <c r="CI83" s="5" t="str">
        <f ca="1">IFERROR((COUNTIFS(SWISSW!$I:$I,MATCHUP!$A83,SWISSW!$J:$J,MATCHUP!CI$1,SWISSW!$F:$F,"Won")+COUNTIFS(SWISSW!$I:$I,MATCHUP!CI$1,SWISSW!$J:$J,MATCHUP!$A83,SWISSW!$F:$F,"Lost"))/(COUNTIFS(SWISSW!$I:$I,MATCHUP!$A83,SWISSW!$J:$J,MATCHUP!CI$1)-COUNTIFS(SWISSW!$I:$I,MATCHUP!$A83,SWISSW!$J:$J,MATCHUP!CI$1,SWISSW!$F:$F,"Draw")+COUNTIFS(SWISSW!$I:$I,MATCHUP!CI$1,SWISSW!$J:$J,MATCHUP!$A83)-COUNTIFS(SWISSW!$I:$I,MATCHUP!CI$1,SWISSW!$J:$J,MATCHUP!$A83,SWISSW!$F:$F,"Draw")),"-")</f>
        <v>-</v>
      </c>
      <c r="CJ83" s="5" t="str">
        <f ca="1">IFERROR((COUNTIFS(SWISSW!$I:$I,MATCHUP!$A83,SWISSW!$J:$J,MATCHUP!CJ$1,SWISSW!$F:$F,"Won")+COUNTIFS(SWISSW!$I:$I,MATCHUP!CJ$1,SWISSW!$J:$J,MATCHUP!$A83,SWISSW!$F:$F,"Lost"))/(COUNTIFS(SWISSW!$I:$I,MATCHUP!$A83,SWISSW!$J:$J,MATCHUP!CJ$1)-COUNTIFS(SWISSW!$I:$I,MATCHUP!$A83,SWISSW!$J:$J,MATCHUP!CJ$1,SWISSW!$F:$F,"Draw")+COUNTIFS(SWISSW!$I:$I,MATCHUP!CJ$1,SWISSW!$J:$J,MATCHUP!$A83)-COUNTIFS(SWISSW!$I:$I,MATCHUP!CJ$1,SWISSW!$J:$J,MATCHUP!$A83,SWISSW!$F:$F,"Draw")),"-")</f>
        <v>-</v>
      </c>
      <c r="CK83" s="5" t="str">
        <f ca="1">IFERROR((COUNTIFS(SWISSW!$I:$I,MATCHUP!$A83,SWISSW!$J:$J,MATCHUP!CK$1,SWISSW!$F:$F,"Won")+COUNTIFS(SWISSW!$I:$I,MATCHUP!CK$1,SWISSW!$J:$J,MATCHUP!$A83,SWISSW!$F:$F,"Lost"))/(COUNTIFS(SWISSW!$I:$I,MATCHUP!$A83,SWISSW!$J:$J,MATCHUP!CK$1)-COUNTIFS(SWISSW!$I:$I,MATCHUP!$A83,SWISSW!$J:$J,MATCHUP!CK$1,SWISSW!$F:$F,"Draw")+COUNTIFS(SWISSW!$I:$I,MATCHUP!CK$1,SWISSW!$J:$J,MATCHUP!$A83)-COUNTIFS(SWISSW!$I:$I,MATCHUP!CK$1,SWISSW!$J:$J,MATCHUP!$A83,SWISSW!$F:$F,"Draw")),"-")</f>
        <v>-</v>
      </c>
      <c r="CL83" s="5" t="str">
        <f ca="1">IFERROR((COUNTIFS(SWISSW!$I:$I,MATCHUP!$A83,SWISSW!$J:$J,MATCHUP!CL$1,SWISSW!$F:$F,"Won")+COUNTIFS(SWISSW!$I:$I,MATCHUP!CL$1,SWISSW!$J:$J,MATCHUP!$A83,SWISSW!$F:$F,"Lost"))/(COUNTIFS(SWISSW!$I:$I,MATCHUP!$A83,SWISSW!$J:$J,MATCHUP!CL$1)-COUNTIFS(SWISSW!$I:$I,MATCHUP!$A83,SWISSW!$J:$J,MATCHUP!CL$1,SWISSW!$F:$F,"Draw")+COUNTIFS(SWISSW!$I:$I,MATCHUP!CL$1,SWISSW!$J:$J,MATCHUP!$A83)-COUNTIFS(SWISSW!$I:$I,MATCHUP!CL$1,SWISSW!$J:$J,MATCHUP!$A83,SWISSW!$F:$F,"Draw")),"-")</f>
        <v>-</v>
      </c>
      <c r="CM83" s="5" t="str">
        <f ca="1">IFERROR((COUNTIFS(SWISSW!$I:$I,MATCHUP!$A83,SWISSW!$J:$J,MATCHUP!CM$1,SWISSW!$F:$F,"Won")+COUNTIFS(SWISSW!$I:$I,MATCHUP!CM$1,SWISSW!$J:$J,MATCHUP!$A83,SWISSW!$F:$F,"Lost"))/(COUNTIFS(SWISSW!$I:$I,MATCHUP!$A83,SWISSW!$J:$J,MATCHUP!CM$1)-COUNTIFS(SWISSW!$I:$I,MATCHUP!$A83,SWISSW!$J:$J,MATCHUP!CM$1,SWISSW!$F:$F,"Draw")+COUNTIFS(SWISSW!$I:$I,MATCHUP!CM$1,SWISSW!$J:$J,MATCHUP!$A83)-COUNTIFS(SWISSW!$I:$I,MATCHUP!CM$1,SWISSW!$J:$J,MATCHUP!$A83,SWISSW!$F:$F,"Draw")),"-")</f>
        <v>-</v>
      </c>
      <c r="CN83" s="5" t="str">
        <f ca="1">IFERROR((COUNTIFS(SWISSW!$I:$I,MATCHUP!$A83,SWISSW!$J:$J,MATCHUP!CN$1,SWISSW!$F:$F,"Won")+COUNTIFS(SWISSW!$I:$I,MATCHUP!CN$1,SWISSW!$J:$J,MATCHUP!$A83,SWISSW!$F:$F,"Lost"))/(COUNTIFS(SWISSW!$I:$I,MATCHUP!$A83,SWISSW!$J:$J,MATCHUP!CN$1)-COUNTIFS(SWISSW!$I:$I,MATCHUP!$A83,SWISSW!$J:$J,MATCHUP!CN$1,SWISSW!$F:$F,"Draw")+COUNTIFS(SWISSW!$I:$I,MATCHUP!CN$1,SWISSW!$J:$J,MATCHUP!$A83)-COUNTIFS(SWISSW!$I:$I,MATCHUP!CN$1,SWISSW!$J:$J,MATCHUP!$A83,SWISSW!$F:$F,"Draw")),"-")</f>
        <v>-</v>
      </c>
      <c r="CO83" s="5" t="str">
        <f ca="1">IFERROR((COUNTIFS(SWISSW!$I:$I,MATCHUP!$A83,SWISSW!$J:$J,MATCHUP!CO$1,SWISSW!$F:$F,"Won")+COUNTIFS(SWISSW!$I:$I,MATCHUP!CO$1,SWISSW!$J:$J,MATCHUP!$A83,SWISSW!$F:$F,"Lost"))/(COUNTIFS(SWISSW!$I:$I,MATCHUP!$A83,SWISSW!$J:$J,MATCHUP!CO$1)-COUNTIFS(SWISSW!$I:$I,MATCHUP!$A83,SWISSW!$J:$J,MATCHUP!CO$1,SWISSW!$F:$F,"Draw")+COUNTIFS(SWISSW!$I:$I,MATCHUP!CO$1,SWISSW!$J:$J,MATCHUP!$A83)-COUNTIFS(SWISSW!$I:$I,MATCHUP!CO$1,SWISSW!$J:$J,MATCHUP!$A83,SWISSW!$F:$F,"Draw")),"-")</f>
        <v>-</v>
      </c>
      <c r="CP83" s="5" t="str">
        <f ca="1">IFERROR((COUNTIFS(SWISSW!$I:$I,MATCHUP!$A83,SWISSW!$J:$J,MATCHUP!CP$1,SWISSW!$F:$F,"Won")+COUNTIFS(SWISSW!$I:$I,MATCHUP!CP$1,SWISSW!$J:$J,MATCHUP!$A83,SWISSW!$F:$F,"Lost"))/(COUNTIFS(SWISSW!$I:$I,MATCHUP!$A83,SWISSW!$J:$J,MATCHUP!CP$1)-COUNTIFS(SWISSW!$I:$I,MATCHUP!$A83,SWISSW!$J:$J,MATCHUP!CP$1,SWISSW!$F:$F,"Draw")+COUNTIFS(SWISSW!$I:$I,MATCHUP!CP$1,SWISSW!$J:$J,MATCHUP!$A83)-COUNTIFS(SWISSW!$I:$I,MATCHUP!CP$1,SWISSW!$J:$J,MATCHUP!$A83,SWISSW!$F:$F,"Draw")),"-")</f>
        <v>-</v>
      </c>
      <c r="CQ83" s="5" t="str">
        <f ca="1">IFERROR((COUNTIFS(SWISSW!$I:$I,MATCHUP!$A83,SWISSW!$J:$J,MATCHUP!CQ$1,SWISSW!$F:$F,"Won")+COUNTIFS(SWISSW!$I:$I,MATCHUP!CQ$1,SWISSW!$J:$J,MATCHUP!$A83,SWISSW!$F:$F,"Lost"))/(COUNTIFS(SWISSW!$I:$I,MATCHUP!$A83,SWISSW!$J:$J,MATCHUP!CQ$1)-COUNTIFS(SWISSW!$I:$I,MATCHUP!$A83,SWISSW!$J:$J,MATCHUP!CQ$1,SWISSW!$F:$F,"Draw")+COUNTIFS(SWISSW!$I:$I,MATCHUP!CQ$1,SWISSW!$J:$J,MATCHUP!$A83)-COUNTIFS(SWISSW!$I:$I,MATCHUP!CQ$1,SWISSW!$J:$J,MATCHUP!$A83,SWISSW!$F:$F,"Draw")),"-")</f>
        <v>-</v>
      </c>
      <c r="CR83" s="5" t="str">
        <f ca="1">IFERROR((COUNTIFS(SWISSW!$I:$I,MATCHUP!$A83,SWISSW!$J:$J,MATCHUP!CR$1,SWISSW!$F:$F,"Won")+COUNTIFS(SWISSW!$I:$I,MATCHUP!CR$1,SWISSW!$J:$J,MATCHUP!$A83,SWISSW!$F:$F,"Lost"))/(COUNTIFS(SWISSW!$I:$I,MATCHUP!$A83,SWISSW!$J:$J,MATCHUP!CR$1)-COUNTIFS(SWISSW!$I:$I,MATCHUP!$A83,SWISSW!$J:$J,MATCHUP!CR$1,SWISSW!$F:$F,"Draw")+COUNTIFS(SWISSW!$I:$I,MATCHUP!CR$1,SWISSW!$J:$J,MATCHUP!$A83)-COUNTIFS(SWISSW!$I:$I,MATCHUP!CR$1,SWISSW!$J:$J,MATCHUP!$A83,SWISSW!$F:$F,"Draw")),"-")</f>
        <v>-</v>
      </c>
      <c r="CS83" s="5" t="str">
        <f ca="1">IFERROR((COUNTIFS(SWISSW!$I:$I,MATCHUP!$A83,SWISSW!$J:$J,MATCHUP!CS$1,SWISSW!$F:$F,"Won")+COUNTIFS(SWISSW!$I:$I,MATCHUP!CS$1,SWISSW!$J:$J,MATCHUP!$A83,SWISSW!$F:$F,"Lost"))/(COUNTIFS(SWISSW!$I:$I,MATCHUP!$A83,SWISSW!$J:$J,MATCHUP!CS$1)-COUNTIFS(SWISSW!$I:$I,MATCHUP!$A83,SWISSW!$J:$J,MATCHUP!CS$1,SWISSW!$F:$F,"Draw")+COUNTIFS(SWISSW!$I:$I,MATCHUP!CS$1,SWISSW!$J:$J,MATCHUP!$A83)-COUNTIFS(SWISSW!$I:$I,MATCHUP!CS$1,SWISSW!$J:$J,MATCHUP!$A83,SWISSW!$F:$F,"Draw")),"-")</f>
        <v>-</v>
      </c>
      <c r="CT83" s="5" t="str">
        <f ca="1">IFERROR((COUNTIFS(SWISSW!$I:$I,MATCHUP!$A83,SWISSW!$J:$J,MATCHUP!CT$1,SWISSW!$F:$F,"Won")+COUNTIFS(SWISSW!$I:$I,MATCHUP!CT$1,SWISSW!$J:$J,MATCHUP!$A83,SWISSW!$F:$F,"Lost"))/(COUNTIFS(SWISSW!$I:$I,MATCHUP!$A83,SWISSW!$J:$J,MATCHUP!CT$1)-COUNTIFS(SWISSW!$I:$I,MATCHUP!$A83,SWISSW!$J:$J,MATCHUP!CT$1,SWISSW!$F:$F,"Draw")+COUNTIFS(SWISSW!$I:$I,MATCHUP!CT$1,SWISSW!$J:$J,MATCHUP!$A83)-COUNTIFS(SWISSW!$I:$I,MATCHUP!CT$1,SWISSW!$J:$J,MATCHUP!$A83,SWISSW!$F:$F,"Draw")),"-")</f>
        <v>-</v>
      </c>
      <c r="CU83" s="5" t="str">
        <f ca="1">IFERROR((COUNTIFS(SWISSW!$I:$I,MATCHUP!$A83,SWISSW!$J:$J,MATCHUP!CU$1,SWISSW!$F:$F,"Won")+COUNTIFS(SWISSW!$I:$I,MATCHUP!CU$1,SWISSW!$J:$J,MATCHUP!$A83,SWISSW!$F:$F,"Lost"))/(COUNTIFS(SWISSW!$I:$I,MATCHUP!$A83,SWISSW!$J:$J,MATCHUP!CU$1)-COUNTIFS(SWISSW!$I:$I,MATCHUP!$A83,SWISSW!$J:$J,MATCHUP!CU$1,SWISSW!$F:$F,"Draw")+COUNTIFS(SWISSW!$I:$I,MATCHUP!CU$1,SWISSW!$J:$J,MATCHUP!$A83)-COUNTIFS(SWISSW!$I:$I,MATCHUP!CU$1,SWISSW!$J:$J,MATCHUP!$A83,SWISSW!$F:$F,"Draw")),"-")</f>
        <v>-</v>
      </c>
      <c r="CV83" s="5" t="str">
        <f ca="1">IFERROR((COUNTIFS(SWISSW!$I:$I,MATCHUP!$A83,SWISSW!$J:$J,MATCHUP!CV$1,SWISSW!$F:$F,"Won")+COUNTIFS(SWISSW!$I:$I,MATCHUP!CV$1,SWISSW!$J:$J,MATCHUP!$A83,SWISSW!$F:$F,"Lost"))/(COUNTIFS(SWISSW!$I:$I,MATCHUP!$A83,SWISSW!$J:$J,MATCHUP!CV$1)-COUNTIFS(SWISSW!$I:$I,MATCHUP!$A83,SWISSW!$J:$J,MATCHUP!CV$1,SWISSW!$F:$F,"Draw")+COUNTIFS(SWISSW!$I:$I,MATCHUP!CV$1,SWISSW!$J:$J,MATCHUP!$A83)-COUNTIFS(SWISSW!$I:$I,MATCHUP!CV$1,SWISSW!$J:$J,MATCHUP!$A83,SWISSW!$F:$F,"Draw")),"-")</f>
        <v>-</v>
      </c>
    </row>
    <row r="84" spans="1:100" ht="55" customHeight="1" x14ac:dyDescent="0.3">
      <c r="A84" s="3" cm="1">
        <f t="array" aca="1" ref="A84" ca="1">INDIRECT(ADDRESS(ROW(),1,,1,"METABREAK"))</f>
        <v>0</v>
      </c>
      <c r="B84" s="5" t="str">
        <f ca="1">IFERROR((COUNTIFS(SWISSW!$I:$I,MATCHUP!$A84,SWISSW!$J:$J,MATCHUP!B$1,SWISSW!$F:$F,"Won")+COUNTIFS(SWISSW!$I:$I,MATCHUP!B$1,SWISSW!$J:$J,MATCHUP!$A84,SWISSW!$F:$F,"Lost"))/(COUNTIFS(SWISSW!$I:$I,MATCHUP!$A84,SWISSW!$J:$J,MATCHUP!B$1)-COUNTIFS(SWISSW!$I:$I,MATCHUP!$A84,SWISSW!$J:$J,MATCHUP!B$1,SWISSW!$F:$F,"Draw")+COUNTIFS(SWISSW!$I:$I,MATCHUP!B$1,SWISSW!$J:$J,MATCHUP!$A84)-COUNTIFS(SWISSW!$I:$I,MATCHUP!B$1,SWISSW!$J:$J,MATCHUP!$A84,SWISSW!$F:$F,"Draw")),"-")</f>
        <v>-</v>
      </c>
      <c r="C84" s="5" t="str">
        <f ca="1">IFERROR((COUNTIFS(SWISSW!$I:$I,MATCHUP!$A84,SWISSW!$J:$J,MATCHUP!C$1,SWISSW!$F:$F,"Won")+COUNTIFS(SWISSW!$I:$I,MATCHUP!C$1,SWISSW!$J:$J,MATCHUP!$A84,SWISSW!$F:$F,"Lost"))/(COUNTIFS(SWISSW!$I:$I,MATCHUP!$A84,SWISSW!$J:$J,MATCHUP!C$1)-COUNTIFS(SWISSW!$I:$I,MATCHUP!$A84,SWISSW!$J:$J,MATCHUP!C$1,SWISSW!$F:$F,"Draw")+COUNTIFS(SWISSW!$I:$I,MATCHUP!C$1,SWISSW!$J:$J,MATCHUP!$A84)-COUNTIFS(SWISSW!$I:$I,MATCHUP!C$1,SWISSW!$J:$J,MATCHUP!$A84,SWISSW!$F:$F,"Draw")),"-")</f>
        <v>-</v>
      </c>
      <c r="D84" s="5" t="str">
        <f ca="1">IFERROR((COUNTIFS(SWISSW!$I:$I,MATCHUP!$A84,SWISSW!$J:$J,MATCHUP!D$1,SWISSW!$F:$F,"Won")+COUNTIFS(SWISSW!$I:$I,MATCHUP!D$1,SWISSW!$J:$J,MATCHUP!$A84,SWISSW!$F:$F,"Lost"))/(COUNTIFS(SWISSW!$I:$I,MATCHUP!$A84,SWISSW!$J:$J,MATCHUP!D$1)-COUNTIFS(SWISSW!$I:$I,MATCHUP!$A84,SWISSW!$J:$J,MATCHUP!D$1,SWISSW!$F:$F,"Draw")+COUNTIFS(SWISSW!$I:$I,MATCHUP!D$1,SWISSW!$J:$J,MATCHUP!$A84)-COUNTIFS(SWISSW!$I:$I,MATCHUP!D$1,SWISSW!$J:$J,MATCHUP!$A84,SWISSW!$F:$F,"Draw")),"-")</f>
        <v>-</v>
      </c>
      <c r="E84" s="5" t="str">
        <f ca="1">IFERROR((COUNTIFS(SWISSW!$I:$I,MATCHUP!$A84,SWISSW!$J:$J,MATCHUP!E$1,SWISSW!$F:$F,"Won")+COUNTIFS(SWISSW!$I:$I,MATCHUP!E$1,SWISSW!$J:$J,MATCHUP!$A84,SWISSW!$F:$F,"Lost"))/(COUNTIFS(SWISSW!$I:$I,MATCHUP!$A84,SWISSW!$J:$J,MATCHUP!E$1)-COUNTIFS(SWISSW!$I:$I,MATCHUP!$A84,SWISSW!$J:$J,MATCHUP!E$1,SWISSW!$F:$F,"Draw")+COUNTIFS(SWISSW!$I:$I,MATCHUP!E$1,SWISSW!$J:$J,MATCHUP!$A84)-COUNTIFS(SWISSW!$I:$I,MATCHUP!E$1,SWISSW!$J:$J,MATCHUP!$A84,SWISSW!$F:$F,"Draw")),"-")</f>
        <v>-</v>
      </c>
      <c r="F84" s="5" t="str">
        <f ca="1">IFERROR((COUNTIFS(SWISSW!$I:$I,MATCHUP!$A84,SWISSW!$J:$J,MATCHUP!F$1,SWISSW!$F:$F,"Won")+COUNTIFS(SWISSW!$I:$I,MATCHUP!F$1,SWISSW!$J:$J,MATCHUP!$A84,SWISSW!$F:$F,"Lost"))/(COUNTIFS(SWISSW!$I:$I,MATCHUP!$A84,SWISSW!$J:$J,MATCHUP!F$1)-COUNTIFS(SWISSW!$I:$I,MATCHUP!$A84,SWISSW!$J:$J,MATCHUP!F$1,SWISSW!$F:$F,"Draw")+COUNTIFS(SWISSW!$I:$I,MATCHUP!F$1,SWISSW!$J:$J,MATCHUP!$A84)-COUNTIFS(SWISSW!$I:$I,MATCHUP!F$1,SWISSW!$J:$J,MATCHUP!$A84,SWISSW!$F:$F,"Draw")),"-")</f>
        <v>-</v>
      </c>
      <c r="G84" s="5" t="str">
        <f ca="1">IFERROR((COUNTIFS(SWISSW!$I:$I,MATCHUP!$A84,SWISSW!$J:$J,MATCHUP!G$1,SWISSW!$F:$F,"Won")+COUNTIFS(SWISSW!$I:$I,MATCHUP!G$1,SWISSW!$J:$J,MATCHUP!$A84,SWISSW!$F:$F,"Lost"))/(COUNTIFS(SWISSW!$I:$I,MATCHUP!$A84,SWISSW!$J:$J,MATCHUP!G$1)-COUNTIFS(SWISSW!$I:$I,MATCHUP!$A84,SWISSW!$J:$J,MATCHUP!G$1,SWISSW!$F:$F,"Draw")+COUNTIFS(SWISSW!$I:$I,MATCHUP!G$1,SWISSW!$J:$J,MATCHUP!$A84)-COUNTIFS(SWISSW!$I:$I,MATCHUP!G$1,SWISSW!$J:$J,MATCHUP!$A84,SWISSW!$F:$F,"Draw")),"-")</f>
        <v>-</v>
      </c>
      <c r="H84" s="5" t="str">
        <f ca="1">IFERROR((COUNTIFS(SWISSW!$I:$I,MATCHUP!$A84,SWISSW!$J:$J,MATCHUP!H$1,SWISSW!$F:$F,"Won")+COUNTIFS(SWISSW!$I:$I,MATCHUP!H$1,SWISSW!$J:$J,MATCHUP!$A84,SWISSW!$F:$F,"Lost"))/(COUNTIFS(SWISSW!$I:$I,MATCHUP!$A84,SWISSW!$J:$J,MATCHUP!H$1)-COUNTIFS(SWISSW!$I:$I,MATCHUP!$A84,SWISSW!$J:$J,MATCHUP!H$1,SWISSW!$F:$F,"Draw")+COUNTIFS(SWISSW!$I:$I,MATCHUP!H$1,SWISSW!$J:$J,MATCHUP!$A84)-COUNTIFS(SWISSW!$I:$I,MATCHUP!H$1,SWISSW!$J:$J,MATCHUP!$A84,SWISSW!$F:$F,"Draw")),"-")</f>
        <v>-</v>
      </c>
      <c r="I84" s="5" t="str">
        <f ca="1">IFERROR((COUNTIFS(SWISSW!$I:$I,MATCHUP!$A84,SWISSW!$J:$J,MATCHUP!I$1,SWISSW!$F:$F,"Won")+COUNTIFS(SWISSW!$I:$I,MATCHUP!I$1,SWISSW!$J:$J,MATCHUP!$A84,SWISSW!$F:$F,"Lost"))/(COUNTIFS(SWISSW!$I:$I,MATCHUP!$A84,SWISSW!$J:$J,MATCHUP!I$1)-COUNTIFS(SWISSW!$I:$I,MATCHUP!$A84,SWISSW!$J:$J,MATCHUP!I$1,SWISSW!$F:$F,"Draw")+COUNTIFS(SWISSW!$I:$I,MATCHUP!I$1,SWISSW!$J:$J,MATCHUP!$A84)-COUNTIFS(SWISSW!$I:$I,MATCHUP!I$1,SWISSW!$J:$J,MATCHUP!$A84,SWISSW!$F:$F,"Draw")),"-")</f>
        <v>-</v>
      </c>
      <c r="J84" s="5" t="str">
        <f ca="1">IFERROR((COUNTIFS(SWISSW!$I:$I,MATCHUP!$A84,SWISSW!$J:$J,MATCHUP!J$1,SWISSW!$F:$F,"Won")+COUNTIFS(SWISSW!$I:$I,MATCHUP!J$1,SWISSW!$J:$J,MATCHUP!$A84,SWISSW!$F:$F,"Lost"))/(COUNTIFS(SWISSW!$I:$I,MATCHUP!$A84,SWISSW!$J:$J,MATCHUP!J$1)-COUNTIFS(SWISSW!$I:$I,MATCHUP!$A84,SWISSW!$J:$J,MATCHUP!J$1,SWISSW!$F:$F,"Draw")+COUNTIFS(SWISSW!$I:$I,MATCHUP!J$1,SWISSW!$J:$J,MATCHUP!$A84)-COUNTIFS(SWISSW!$I:$I,MATCHUP!J$1,SWISSW!$J:$J,MATCHUP!$A84,SWISSW!$F:$F,"Draw")),"-")</f>
        <v>-</v>
      </c>
      <c r="K84" s="5" t="str">
        <f ca="1">IFERROR((COUNTIFS(SWISSW!$I:$I,MATCHUP!$A84,SWISSW!$J:$J,MATCHUP!K$1,SWISSW!$F:$F,"Won")+COUNTIFS(SWISSW!$I:$I,MATCHUP!K$1,SWISSW!$J:$J,MATCHUP!$A84,SWISSW!$F:$F,"Lost"))/(COUNTIFS(SWISSW!$I:$I,MATCHUP!$A84,SWISSW!$J:$J,MATCHUP!K$1)-COUNTIFS(SWISSW!$I:$I,MATCHUP!$A84,SWISSW!$J:$J,MATCHUP!K$1,SWISSW!$F:$F,"Draw")+COUNTIFS(SWISSW!$I:$I,MATCHUP!K$1,SWISSW!$J:$J,MATCHUP!$A84)-COUNTIFS(SWISSW!$I:$I,MATCHUP!K$1,SWISSW!$J:$J,MATCHUP!$A84,SWISSW!$F:$F,"Draw")),"-")</f>
        <v>-</v>
      </c>
      <c r="L84" s="5" t="str">
        <f ca="1">IFERROR((COUNTIFS(SWISSW!$I:$I,MATCHUP!$A84,SWISSW!$J:$J,MATCHUP!L$1,SWISSW!$F:$F,"Won")+COUNTIFS(SWISSW!$I:$I,MATCHUP!L$1,SWISSW!$J:$J,MATCHUP!$A84,SWISSW!$F:$F,"Lost"))/(COUNTIFS(SWISSW!$I:$I,MATCHUP!$A84,SWISSW!$J:$J,MATCHUP!L$1)-COUNTIFS(SWISSW!$I:$I,MATCHUP!$A84,SWISSW!$J:$J,MATCHUP!L$1,SWISSW!$F:$F,"Draw")+COUNTIFS(SWISSW!$I:$I,MATCHUP!L$1,SWISSW!$J:$J,MATCHUP!$A84)-COUNTIFS(SWISSW!$I:$I,MATCHUP!L$1,SWISSW!$J:$J,MATCHUP!$A84,SWISSW!$F:$F,"Draw")),"-")</f>
        <v>-</v>
      </c>
      <c r="M84" s="5" t="str">
        <f ca="1">IFERROR((COUNTIFS(SWISSW!$I:$I,MATCHUP!$A84,SWISSW!$J:$J,MATCHUP!M$1,SWISSW!$F:$F,"Won")+COUNTIFS(SWISSW!$I:$I,MATCHUP!M$1,SWISSW!$J:$J,MATCHUP!$A84,SWISSW!$F:$F,"Lost"))/(COUNTIFS(SWISSW!$I:$I,MATCHUP!$A84,SWISSW!$J:$J,MATCHUP!M$1)-COUNTIFS(SWISSW!$I:$I,MATCHUP!$A84,SWISSW!$J:$J,MATCHUP!M$1,SWISSW!$F:$F,"Draw")+COUNTIFS(SWISSW!$I:$I,MATCHUP!M$1,SWISSW!$J:$J,MATCHUP!$A84)-COUNTIFS(SWISSW!$I:$I,MATCHUP!M$1,SWISSW!$J:$J,MATCHUP!$A84,SWISSW!$F:$F,"Draw")),"-")</f>
        <v>-</v>
      </c>
      <c r="N84" s="5" t="str">
        <f ca="1">IFERROR((COUNTIFS(SWISSW!$I:$I,MATCHUP!$A84,SWISSW!$J:$J,MATCHUP!N$1,SWISSW!$F:$F,"Won")+COUNTIFS(SWISSW!$I:$I,MATCHUP!N$1,SWISSW!$J:$J,MATCHUP!$A84,SWISSW!$F:$F,"Lost"))/(COUNTIFS(SWISSW!$I:$I,MATCHUP!$A84,SWISSW!$J:$J,MATCHUP!N$1)-COUNTIFS(SWISSW!$I:$I,MATCHUP!$A84,SWISSW!$J:$J,MATCHUP!N$1,SWISSW!$F:$F,"Draw")+COUNTIFS(SWISSW!$I:$I,MATCHUP!N$1,SWISSW!$J:$J,MATCHUP!$A84)-COUNTIFS(SWISSW!$I:$I,MATCHUP!N$1,SWISSW!$J:$J,MATCHUP!$A84,SWISSW!$F:$F,"Draw")),"-")</f>
        <v>-</v>
      </c>
      <c r="O84" s="5" t="str">
        <f ca="1">IFERROR((COUNTIFS(SWISSW!$I:$I,MATCHUP!$A84,SWISSW!$J:$J,MATCHUP!O$1,SWISSW!$F:$F,"Won")+COUNTIFS(SWISSW!$I:$I,MATCHUP!O$1,SWISSW!$J:$J,MATCHUP!$A84,SWISSW!$F:$F,"Lost"))/(COUNTIFS(SWISSW!$I:$I,MATCHUP!$A84,SWISSW!$J:$J,MATCHUP!O$1)-COUNTIFS(SWISSW!$I:$I,MATCHUP!$A84,SWISSW!$J:$J,MATCHUP!O$1,SWISSW!$F:$F,"Draw")+COUNTIFS(SWISSW!$I:$I,MATCHUP!O$1,SWISSW!$J:$J,MATCHUP!$A84)-COUNTIFS(SWISSW!$I:$I,MATCHUP!O$1,SWISSW!$J:$J,MATCHUP!$A84,SWISSW!$F:$F,"Draw")),"-")</f>
        <v>-</v>
      </c>
      <c r="P84" s="5" t="str">
        <f ca="1">IFERROR((COUNTIFS(SWISSW!$I:$I,MATCHUP!$A84,SWISSW!$J:$J,MATCHUP!P$1,SWISSW!$F:$F,"Won")+COUNTIFS(SWISSW!$I:$I,MATCHUP!P$1,SWISSW!$J:$J,MATCHUP!$A84,SWISSW!$F:$F,"Lost"))/(COUNTIFS(SWISSW!$I:$I,MATCHUP!$A84,SWISSW!$J:$J,MATCHUP!P$1)-COUNTIFS(SWISSW!$I:$I,MATCHUP!$A84,SWISSW!$J:$J,MATCHUP!P$1,SWISSW!$F:$F,"Draw")+COUNTIFS(SWISSW!$I:$I,MATCHUP!P$1,SWISSW!$J:$J,MATCHUP!$A84)-COUNTIFS(SWISSW!$I:$I,MATCHUP!P$1,SWISSW!$J:$J,MATCHUP!$A84,SWISSW!$F:$F,"Draw")),"-")</f>
        <v>-</v>
      </c>
      <c r="Q84" s="5" t="str">
        <f ca="1">IFERROR((COUNTIFS(SWISSW!$I:$I,MATCHUP!$A84,SWISSW!$J:$J,MATCHUP!Q$1,SWISSW!$F:$F,"Won")+COUNTIFS(SWISSW!$I:$I,MATCHUP!Q$1,SWISSW!$J:$J,MATCHUP!$A84,SWISSW!$F:$F,"Lost"))/(COUNTIFS(SWISSW!$I:$I,MATCHUP!$A84,SWISSW!$J:$J,MATCHUP!Q$1)-COUNTIFS(SWISSW!$I:$I,MATCHUP!$A84,SWISSW!$J:$J,MATCHUP!Q$1,SWISSW!$F:$F,"Draw")+COUNTIFS(SWISSW!$I:$I,MATCHUP!Q$1,SWISSW!$J:$J,MATCHUP!$A84)-COUNTIFS(SWISSW!$I:$I,MATCHUP!Q$1,SWISSW!$J:$J,MATCHUP!$A84,SWISSW!$F:$F,"Draw")),"-")</f>
        <v>-</v>
      </c>
      <c r="R84" s="5" t="str">
        <f ca="1">IFERROR((COUNTIFS(SWISSW!$I:$I,MATCHUP!$A84,SWISSW!$J:$J,MATCHUP!R$1,SWISSW!$F:$F,"Won")+COUNTIFS(SWISSW!$I:$I,MATCHUP!R$1,SWISSW!$J:$J,MATCHUP!$A84,SWISSW!$F:$F,"Lost"))/(COUNTIFS(SWISSW!$I:$I,MATCHUP!$A84,SWISSW!$J:$J,MATCHUP!R$1)-COUNTIFS(SWISSW!$I:$I,MATCHUP!$A84,SWISSW!$J:$J,MATCHUP!R$1,SWISSW!$F:$F,"Draw")+COUNTIFS(SWISSW!$I:$I,MATCHUP!R$1,SWISSW!$J:$J,MATCHUP!$A84)-COUNTIFS(SWISSW!$I:$I,MATCHUP!R$1,SWISSW!$J:$J,MATCHUP!$A84,SWISSW!$F:$F,"Draw")),"-")</f>
        <v>-</v>
      </c>
      <c r="S84" s="5" t="str">
        <f ca="1">IFERROR((COUNTIFS(SWISSW!$I:$I,MATCHUP!$A84,SWISSW!$J:$J,MATCHUP!S$1,SWISSW!$F:$F,"Won")+COUNTIFS(SWISSW!$I:$I,MATCHUP!S$1,SWISSW!$J:$J,MATCHUP!$A84,SWISSW!$F:$F,"Lost"))/(COUNTIFS(SWISSW!$I:$I,MATCHUP!$A84,SWISSW!$J:$J,MATCHUP!S$1)-COUNTIFS(SWISSW!$I:$I,MATCHUP!$A84,SWISSW!$J:$J,MATCHUP!S$1,SWISSW!$F:$F,"Draw")+COUNTIFS(SWISSW!$I:$I,MATCHUP!S$1,SWISSW!$J:$J,MATCHUP!$A84)-COUNTIFS(SWISSW!$I:$I,MATCHUP!S$1,SWISSW!$J:$J,MATCHUP!$A84,SWISSW!$F:$F,"Draw")),"-")</f>
        <v>-</v>
      </c>
      <c r="T84" s="5" t="str">
        <f ca="1">IFERROR((COUNTIFS(SWISSW!$I:$I,MATCHUP!$A84,SWISSW!$J:$J,MATCHUP!T$1,SWISSW!$F:$F,"Won")+COUNTIFS(SWISSW!$I:$I,MATCHUP!T$1,SWISSW!$J:$J,MATCHUP!$A84,SWISSW!$F:$F,"Lost"))/(COUNTIFS(SWISSW!$I:$I,MATCHUP!$A84,SWISSW!$J:$J,MATCHUP!T$1)-COUNTIFS(SWISSW!$I:$I,MATCHUP!$A84,SWISSW!$J:$J,MATCHUP!T$1,SWISSW!$F:$F,"Draw")+COUNTIFS(SWISSW!$I:$I,MATCHUP!T$1,SWISSW!$J:$J,MATCHUP!$A84)-COUNTIFS(SWISSW!$I:$I,MATCHUP!T$1,SWISSW!$J:$J,MATCHUP!$A84,SWISSW!$F:$F,"Draw")),"-")</f>
        <v>-</v>
      </c>
      <c r="U84" s="5" t="str">
        <f ca="1">IFERROR((COUNTIFS(SWISSW!$I:$I,MATCHUP!$A84,SWISSW!$J:$J,MATCHUP!U$1,SWISSW!$F:$F,"Won")+COUNTIFS(SWISSW!$I:$I,MATCHUP!U$1,SWISSW!$J:$J,MATCHUP!$A84,SWISSW!$F:$F,"Lost"))/(COUNTIFS(SWISSW!$I:$I,MATCHUP!$A84,SWISSW!$J:$J,MATCHUP!U$1)-COUNTIFS(SWISSW!$I:$I,MATCHUP!$A84,SWISSW!$J:$J,MATCHUP!U$1,SWISSW!$F:$F,"Draw")+COUNTIFS(SWISSW!$I:$I,MATCHUP!U$1,SWISSW!$J:$J,MATCHUP!$A84)-COUNTIFS(SWISSW!$I:$I,MATCHUP!U$1,SWISSW!$J:$J,MATCHUP!$A84,SWISSW!$F:$F,"Draw")),"-")</f>
        <v>-</v>
      </c>
      <c r="V84" s="5" t="str">
        <f ca="1">IFERROR((COUNTIFS(SWISSW!$I:$I,MATCHUP!$A84,SWISSW!$J:$J,MATCHUP!V$1,SWISSW!$F:$F,"Won")+COUNTIFS(SWISSW!$I:$I,MATCHUP!V$1,SWISSW!$J:$J,MATCHUP!$A84,SWISSW!$F:$F,"Lost"))/(COUNTIFS(SWISSW!$I:$I,MATCHUP!$A84,SWISSW!$J:$J,MATCHUP!V$1)-COUNTIFS(SWISSW!$I:$I,MATCHUP!$A84,SWISSW!$J:$J,MATCHUP!V$1,SWISSW!$F:$F,"Draw")+COUNTIFS(SWISSW!$I:$I,MATCHUP!V$1,SWISSW!$J:$J,MATCHUP!$A84)-COUNTIFS(SWISSW!$I:$I,MATCHUP!V$1,SWISSW!$J:$J,MATCHUP!$A84,SWISSW!$F:$F,"Draw")),"-")</f>
        <v>-</v>
      </c>
      <c r="W84" s="5" t="str">
        <f ca="1">IFERROR((COUNTIFS(SWISSW!$I:$I,MATCHUP!$A84,SWISSW!$J:$J,MATCHUP!W$1,SWISSW!$F:$F,"Won")+COUNTIFS(SWISSW!$I:$I,MATCHUP!W$1,SWISSW!$J:$J,MATCHUP!$A84,SWISSW!$F:$F,"Lost"))/(COUNTIFS(SWISSW!$I:$I,MATCHUP!$A84,SWISSW!$J:$J,MATCHUP!W$1)-COUNTIFS(SWISSW!$I:$I,MATCHUP!$A84,SWISSW!$J:$J,MATCHUP!W$1,SWISSW!$F:$F,"Draw")+COUNTIFS(SWISSW!$I:$I,MATCHUP!W$1,SWISSW!$J:$J,MATCHUP!$A84)-COUNTIFS(SWISSW!$I:$I,MATCHUP!W$1,SWISSW!$J:$J,MATCHUP!$A84,SWISSW!$F:$F,"Draw")),"-")</f>
        <v>-</v>
      </c>
      <c r="X84" s="5" t="str">
        <f ca="1">IFERROR((COUNTIFS(SWISSW!$I:$I,MATCHUP!$A84,SWISSW!$J:$J,MATCHUP!X$1,SWISSW!$F:$F,"Won")+COUNTIFS(SWISSW!$I:$I,MATCHUP!X$1,SWISSW!$J:$J,MATCHUP!$A84,SWISSW!$F:$F,"Lost"))/(COUNTIFS(SWISSW!$I:$I,MATCHUP!$A84,SWISSW!$J:$J,MATCHUP!X$1)-COUNTIFS(SWISSW!$I:$I,MATCHUP!$A84,SWISSW!$J:$J,MATCHUP!X$1,SWISSW!$F:$F,"Draw")+COUNTIFS(SWISSW!$I:$I,MATCHUP!X$1,SWISSW!$J:$J,MATCHUP!$A84)-COUNTIFS(SWISSW!$I:$I,MATCHUP!X$1,SWISSW!$J:$J,MATCHUP!$A84,SWISSW!$F:$F,"Draw")),"-")</f>
        <v>-</v>
      </c>
      <c r="Y84" s="5" t="str">
        <f ca="1">IFERROR((COUNTIFS(SWISSW!$I:$I,MATCHUP!$A84,SWISSW!$J:$J,MATCHUP!Y$1,SWISSW!$F:$F,"Won")+COUNTIFS(SWISSW!$I:$I,MATCHUP!Y$1,SWISSW!$J:$J,MATCHUP!$A84,SWISSW!$F:$F,"Lost"))/(COUNTIFS(SWISSW!$I:$I,MATCHUP!$A84,SWISSW!$J:$J,MATCHUP!Y$1)-COUNTIFS(SWISSW!$I:$I,MATCHUP!$A84,SWISSW!$J:$J,MATCHUP!Y$1,SWISSW!$F:$F,"Draw")+COUNTIFS(SWISSW!$I:$I,MATCHUP!Y$1,SWISSW!$J:$J,MATCHUP!$A84)-COUNTIFS(SWISSW!$I:$I,MATCHUP!Y$1,SWISSW!$J:$J,MATCHUP!$A84,SWISSW!$F:$F,"Draw")),"-")</f>
        <v>-</v>
      </c>
      <c r="Z84" s="5" t="str">
        <f ca="1">IFERROR((COUNTIFS(SWISSW!$I:$I,MATCHUP!$A84,SWISSW!$J:$J,MATCHUP!Z$1,SWISSW!$F:$F,"Won")+COUNTIFS(SWISSW!$I:$I,MATCHUP!Z$1,SWISSW!$J:$J,MATCHUP!$A84,SWISSW!$F:$F,"Lost"))/(COUNTIFS(SWISSW!$I:$I,MATCHUP!$A84,SWISSW!$J:$J,MATCHUP!Z$1)-COUNTIFS(SWISSW!$I:$I,MATCHUP!$A84,SWISSW!$J:$J,MATCHUP!Z$1,SWISSW!$F:$F,"Draw")+COUNTIFS(SWISSW!$I:$I,MATCHUP!Z$1,SWISSW!$J:$J,MATCHUP!$A84)-COUNTIFS(SWISSW!$I:$I,MATCHUP!Z$1,SWISSW!$J:$J,MATCHUP!$A84,SWISSW!$F:$F,"Draw")),"-")</f>
        <v>-</v>
      </c>
      <c r="AA84" s="5" t="str">
        <f ca="1">IFERROR((COUNTIFS(SWISSW!$I:$I,MATCHUP!$A84,SWISSW!$J:$J,MATCHUP!AA$1,SWISSW!$F:$F,"Won")+COUNTIFS(SWISSW!$I:$I,MATCHUP!AA$1,SWISSW!$J:$J,MATCHUP!$A84,SWISSW!$F:$F,"Lost"))/(COUNTIFS(SWISSW!$I:$I,MATCHUP!$A84,SWISSW!$J:$J,MATCHUP!AA$1)-COUNTIFS(SWISSW!$I:$I,MATCHUP!$A84,SWISSW!$J:$J,MATCHUP!AA$1,SWISSW!$F:$F,"Draw")+COUNTIFS(SWISSW!$I:$I,MATCHUP!AA$1,SWISSW!$J:$J,MATCHUP!$A84)-COUNTIFS(SWISSW!$I:$I,MATCHUP!AA$1,SWISSW!$J:$J,MATCHUP!$A84,SWISSW!$F:$F,"Draw")),"-")</f>
        <v>-</v>
      </c>
      <c r="AB84" s="5" t="str">
        <f ca="1">IFERROR((COUNTIFS(SWISSW!$I:$I,MATCHUP!$A84,SWISSW!$J:$J,MATCHUP!AB$1,SWISSW!$F:$F,"Won")+COUNTIFS(SWISSW!$I:$I,MATCHUP!AB$1,SWISSW!$J:$J,MATCHUP!$A84,SWISSW!$F:$F,"Lost"))/(COUNTIFS(SWISSW!$I:$I,MATCHUP!$A84,SWISSW!$J:$J,MATCHUP!AB$1)-COUNTIFS(SWISSW!$I:$I,MATCHUP!$A84,SWISSW!$J:$J,MATCHUP!AB$1,SWISSW!$F:$F,"Draw")+COUNTIFS(SWISSW!$I:$I,MATCHUP!AB$1,SWISSW!$J:$J,MATCHUP!$A84)-COUNTIFS(SWISSW!$I:$I,MATCHUP!AB$1,SWISSW!$J:$J,MATCHUP!$A84,SWISSW!$F:$F,"Draw")),"-")</f>
        <v>-</v>
      </c>
      <c r="AC84" s="5" t="str">
        <f ca="1">IFERROR((COUNTIFS(SWISSW!$I:$I,MATCHUP!$A84,SWISSW!$J:$J,MATCHUP!AC$1,SWISSW!$F:$F,"Won")+COUNTIFS(SWISSW!$I:$I,MATCHUP!AC$1,SWISSW!$J:$J,MATCHUP!$A84,SWISSW!$F:$F,"Lost"))/(COUNTIFS(SWISSW!$I:$I,MATCHUP!$A84,SWISSW!$J:$J,MATCHUP!AC$1)-COUNTIFS(SWISSW!$I:$I,MATCHUP!$A84,SWISSW!$J:$J,MATCHUP!AC$1,SWISSW!$F:$F,"Draw")+COUNTIFS(SWISSW!$I:$I,MATCHUP!AC$1,SWISSW!$J:$J,MATCHUP!$A84)-COUNTIFS(SWISSW!$I:$I,MATCHUP!AC$1,SWISSW!$J:$J,MATCHUP!$A84,SWISSW!$F:$F,"Draw")),"-")</f>
        <v>-</v>
      </c>
      <c r="AD84" s="5" t="str">
        <f ca="1">IFERROR((COUNTIFS(SWISSW!$I:$I,MATCHUP!$A84,SWISSW!$J:$J,MATCHUP!AD$1,SWISSW!$F:$F,"Won")+COUNTIFS(SWISSW!$I:$I,MATCHUP!AD$1,SWISSW!$J:$J,MATCHUP!$A84,SWISSW!$F:$F,"Lost"))/(COUNTIFS(SWISSW!$I:$I,MATCHUP!$A84,SWISSW!$J:$J,MATCHUP!AD$1)-COUNTIFS(SWISSW!$I:$I,MATCHUP!$A84,SWISSW!$J:$J,MATCHUP!AD$1,SWISSW!$F:$F,"Draw")+COUNTIFS(SWISSW!$I:$I,MATCHUP!AD$1,SWISSW!$J:$J,MATCHUP!$A84)-COUNTIFS(SWISSW!$I:$I,MATCHUP!AD$1,SWISSW!$J:$J,MATCHUP!$A84,SWISSW!$F:$F,"Draw")),"-")</f>
        <v>-</v>
      </c>
      <c r="AE84" s="5" t="str">
        <f ca="1">IFERROR((COUNTIFS(SWISSW!$I:$I,MATCHUP!$A84,SWISSW!$J:$J,MATCHUP!AE$1,SWISSW!$F:$F,"Won")+COUNTIFS(SWISSW!$I:$I,MATCHUP!AE$1,SWISSW!$J:$J,MATCHUP!$A84,SWISSW!$F:$F,"Lost"))/(COUNTIFS(SWISSW!$I:$I,MATCHUP!$A84,SWISSW!$J:$J,MATCHUP!AE$1)-COUNTIFS(SWISSW!$I:$I,MATCHUP!$A84,SWISSW!$J:$J,MATCHUP!AE$1,SWISSW!$F:$F,"Draw")+COUNTIFS(SWISSW!$I:$I,MATCHUP!AE$1,SWISSW!$J:$J,MATCHUP!$A84)-COUNTIFS(SWISSW!$I:$I,MATCHUP!AE$1,SWISSW!$J:$J,MATCHUP!$A84,SWISSW!$F:$F,"Draw")),"-")</f>
        <v>-</v>
      </c>
      <c r="AF84" s="5" t="str">
        <f ca="1">IFERROR((COUNTIFS(SWISSW!$I:$I,MATCHUP!$A84,SWISSW!$J:$J,MATCHUP!AF$1,SWISSW!$F:$F,"Won")+COUNTIFS(SWISSW!$I:$I,MATCHUP!AF$1,SWISSW!$J:$J,MATCHUP!$A84,SWISSW!$F:$F,"Lost"))/(COUNTIFS(SWISSW!$I:$I,MATCHUP!$A84,SWISSW!$J:$J,MATCHUP!AF$1)-COUNTIFS(SWISSW!$I:$I,MATCHUP!$A84,SWISSW!$J:$J,MATCHUP!AF$1,SWISSW!$F:$F,"Draw")+COUNTIFS(SWISSW!$I:$I,MATCHUP!AF$1,SWISSW!$J:$J,MATCHUP!$A84)-COUNTIFS(SWISSW!$I:$I,MATCHUP!AF$1,SWISSW!$J:$J,MATCHUP!$A84,SWISSW!$F:$F,"Draw")),"-")</f>
        <v>-</v>
      </c>
      <c r="AG84" s="5" t="str">
        <f ca="1">IFERROR((COUNTIFS(SWISSW!$I:$I,MATCHUP!$A84,SWISSW!$J:$J,MATCHUP!AG$1,SWISSW!$F:$F,"Won")+COUNTIFS(SWISSW!$I:$I,MATCHUP!AG$1,SWISSW!$J:$J,MATCHUP!$A84,SWISSW!$F:$F,"Lost"))/(COUNTIFS(SWISSW!$I:$I,MATCHUP!$A84,SWISSW!$J:$J,MATCHUP!AG$1)-COUNTIFS(SWISSW!$I:$I,MATCHUP!$A84,SWISSW!$J:$J,MATCHUP!AG$1,SWISSW!$F:$F,"Draw")+COUNTIFS(SWISSW!$I:$I,MATCHUP!AG$1,SWISSW!$J:$J,MATCHUP!$A84)-COUNTIFS(SWISSW!$I:$I,MATCHUP!AG$1,SWISSW!$J:$J,MATCHUP!$A84,SWISSW!$F:$F,"Draw")),"-")</f>
        <v>-</v>
      </c>
      <c r="AH84" s="5" t="str">
        <f ca="1">IFERROR((COUNTIFS(SWISSW!$I:$I,MATCHUP!$A84,SWISSW!$J:$J,MATCHUP!AH$1,SWISSW!$F:$F,"Won")+COUNTIFS(SWISSW!$I:$I,MATCHUP!AH$1,SWISSW!$J:$J,MATCHUP!$A84,SWISSW!$F:$F,"Lost"))/(COUNTIFS(SWISSW!$I:$I,MATCHUP!$A84,SWISSW!$J:$J,MATCHUP!AH$1)-COUNTIFS(SWISSW!$I:$I,MATCHUP!$A84,SWISSW!$J:$J,MATCHUP!AH$1,SWISSW!$F:$F,"Draw")+COUNTIFS(SWISSW!$I:$I,MATCHUP!AH$1,SWISSW!$J:$J,MATCHUP!$A84)-COUNTIFS(SWISSW!$I:$I,MATCHUP!AH$1,SWISSW!$J:$J,MATCHUP!$A84,SWISSW!$F:$F,"Draw")),"-")</f>
        <v>-</v>
      </c>
      <c r="AI84" s="5" t="str">
        <f ca="1">IFERROR((COUNTIFS(SWISSW!$I:$I,MATCHUP!$A84,SWISSW!$J:$J,MATCHUP!AI$1,SWISSW!$F:$F,"Won")+COUNTIFS(SWISSW!$I:$I,MATCHUP!AI$1,SWISSW!$J:$J,MATCHUP!$A84,SWISSW!$F:$F,"Lost"))/(COUNTIFS(SWISSW!$I:$I,MATCHUP!$A84,SWISSW!$J:$J,MATCHUP!AI$1)-COUNTIFS(SWISSW!$I:$I,MATCHUP!$A84,SWISSW!$J:$J,MATCHUP!AI$1,SWISSW!$F:$F,"Draw")+COUNTIFS(SWISSW!$I:$I,MATCHUP!AI$1,SWISSW!$J:$J,MATCHUP!$A84)-COUNTIFS(SWISSW!$I:$I,MATCHUP!AI$1,SWISSW!$J:$J,MATCHUP!$A84,SWISSW!$F:$F,"Draw")),"-")</f>
        <v>-</v>
      </c>
      <c r="AJ84" s="5" t="str">
        <f ca="1">IFERROR((COUNTIFS(SWISSW!$I:$I,MATCHUP!$A84,SWISSW!$J:$J,MATCHUP!AJ$1,SWISSW!$F:$F,"Won")+COUNTIFS(SWISSW!$I:$I,MATCHUP!AJ$1,SWISSW!$J:$J,MATCHUP!$A84,SWISSW!$F:$F,"Lost"))/(COUNTIFS(SWISSW!$I:$I,MATCHUP!$A84,SWISSW!$J:$J,MATCHUP!AJ$1)-COUNTIFS(SWISSW!$I:$I,MATCHUP!$A84,SWISSW!$J:$J,MATCHUP!AJ$1,SWISSW!$F:$F,"Draw")+COUNTIFS(SWISSW!$I:$I,MATCHUP!AJ$1,SWISSW!$J:$J,MATCHUP!$A84)-COUNTIFS(SWISSW!$I:$I,MATCHUP!AJ$1,SWISSW!$J:$J,MATCHUP!$A84,SWISSW!$F:$F,"Draw")),"-")</f>
        <v>-</v>
      </c>
      <c r="AK84" s="5" t="str">
        <f ca="1">IFERROR((COUNTIFS(SWISSW!$I:$I,MATCHUP!$A84,SWISSW!$J:$J,MATCHUP!AK$1,SWISSW!$F:$F,"Won")+COUNTIFS(SWISSW!$I:$I,MATCHUP!AK$1,SWISSW!$J:$J,MATCHUP!$A84,SWISSW!$F:$F,"Lost"))/(COUNTIFS(SWISSW!$I:$I,MATCHUP!$A84,SWISSW!$J:$J,MATCHUP!AK$1)-COUNTIFS(SWISSW!$I:$I,MATCHUP!$A84,SWISSW!$J:$J,MATCHUP!AK$1,SWISSW!$F:$F,"Draw")+COUNTIFS(SWISSW!$I:$I,MATCHUP!AK$1,SWISSW!$J:$J,MATCHUP!$A84)-COUNTIFS(SWISSW!$I:$I,MATCHUP!AK$1,SWISSW!$J:$J,MATCHUP!$A84,SWISSW!$F:$F,"Draw")),"-")</f>
        <v>-</v>
      </c>
      <c r="AL84" s="5" t="str">
        <f ca="1">IFERROR((COUNTIFS(SWISSW!$I:$I,MATCHUP!$A84,SWISSW!$J:$J,MATCHUP!AL$1,SWISSW!$F:$F,"Won")+COUNTIFS(SWISSW!$I:$I,MATCHUP!AL$1,SWISSW!$J:$J,MATCHUP!$A84,SWISSW!$F:$F,"Lost"))/(COUNTIFS(SWISSW!$I:$I,MATCHUP!$A84,SWISSW!$J:$J,MATCHUP!AL$1)-COUNTIFS(SWISSW!$I:$I,MATCHUP!$A84,SWISSW!$J:$J,MATCHUP!AL$1,SWISSW!$F:$F,"Draw")+COUNTIFS(SWISSW!$I:$I,MATCHUP!AL$1,SWISSW!$J:$J,MATCHUP!$A84)-COUNTIFS(SWISSW!$I:$I,MATCHUP!AL$1,SWISSW!$J:$J,MATCHUP!$A84,SWISSW!$F:$F,"Draw")),"-")</f>
        <v>-</v>
      </c>
      <c r="AM84" s="5" t="str">
        <f ca="1">IFERROR((COUNTIFS(SWISSW!$I:$I,MATCHUP!$A84,SWISSW!$J:$J,MATCHUP!AM$1,SWISSW!$F:$F,"Won")+COUNTIFS(SWISSW!$I:$I,MATCHUP!AM$1,SWISSW!$J:$J,MATCHUP!$A84,SWISSW!$F:$F,"Lost"))/(COUNTIFS(SWISSW!$I:$I,MATCHUP!$A84,SWISSW!$J:$J,MATCHUP!AM$1)-COUNTIFS(SWISSW!$I:$I,MATCHUP!$A84,SWISSW!$J:$J,MATCHUP!AM$1,SWISSW!$F:$F,"Draw")+COUNTIFS(SWISSW!$I:$I,MATCHUP!AM$1,SWISSW!$J:$J,MATCHUP!$A84)-COUNTIFS(SWISSW!$I:$I,MATCHUP!AM$1,SWISSW!$J:$J,MATCHUP!$A84,SWISSW!$F:$F,"Draw")),"-")</f>
        <v>-</v>
      </c>
      <c r="AN84" s="5" t="str">
        <f ca="1">IFERROR((COUNTIFS(SWISSW!$I:$I,MATCHUP!$A84,SWISSW!$J:$J,MATCHUP!AN$1,SWISSW!$F:$F,"Won")+COUNTIFS(SWISSW!$I:$I,MATCHUP!AN$1,SWISSW!$J:$J,MATCHUP!$A84,SWISSW!$F:$F,"Lost"))/(COUNTIFS(SWISSW!$I:$I,MATCHUP!$A84,SWISSW!$J:$J,MATCHUP!AN$1)-COUNTIFS(SWISSW!$I:$I,MATCHUP!$A84,SWISSW!$J:$J,MATCHUP!AN$1,SWISSW!$F:$F,"Draw")+COUNTIFS(SWISSW!$I:$I,MATCHUP!AN$1,SWISSW!$J:$J,MATCHUP!$A84)-COUNTIFS(SWISSW!$I:$I,MATCHUP!AN$1,SWISSW!$J:$J,MATCHUP!$A84,SWISSW!$F:$F,"Draw")),"-")</f>
        <v>-</v>
      </c>
      <c r="AO84" s="5" t="str">
        <f ca="1">IFERROR((COUNTIFS(SWISSW!$I:$I,MATCHUP!$A84,SWISSW!$J:$J,MATCHUP!AO$1,SWISSW!$F:$F,"Won")+COUNTIFS(SWISSW!$I:$I,MATCHUP!AO$1,SWISSW!$J:$J,MATCHUP!$A84,SWISSW!$F:$F,"Lost"))/(COUNTIFS(SWISSW!$I:$I,MATCHUP!$A84,SWISSW!$J:$J,MATCHUP!AO$1)-COUNTIFS(SWISSW!$I:$I,MATCHUP!$A84,SWISSW!$J:$J,MATCHUP!AO$1,SWISSW!$F:$F,"Draw")+COUNTIFS(SWISSW!$I:$I,MATCHUP!AO$1,SWISSW!$J:$J,MATCHUP!$A84)-COUNTIFS(SWISSW!$I:$I,MATCHUP!AO$1,SWISSW!$J:$J,MATCHUP!$A84,SWISSW!$F:$F,"Draw")),"-")</f>
        <v>-</v>
      </c>
      <c r="AP84" s="5" t="str">
        <f ca="1">IFERROR((COUNTIFS(SWISSW!$I:$I,MATCHUP!$A84,SWISSW!$J:$J,MATCHUP!AP$1,SWISSW!$F:$F,"Won")+COUNTIFS(SWISSW!$I:$I,MATCHUP!AP$1,SWISSW!$J:$J,MATCHUP!$A84,SWISSW!$F:$F,"Lost"))/(COUNTIFS(SWISSW!$I:$I,MATCHUP!$A84,SWISSW!$J:$J,MATCHUP!AP$1)-COUNTIFS(SWISSW!$I:$I,MATCHUP!$A84,SWISSW!$J:$J,MATCHUP!AP$1,SWISSW!$F:$F,"Draw")+COUNTIFS(SWISSW!$I:$I,MATCHUP!AP$1,SWISSW!$J:$J,MATCHUP!$A84)-COUNTIFS(SWISSW!$I:$I,MATCHUP!AP$1,SWISSW!$J:$J,MATCHUP!$A84,SWISSW!$F:$F,"Draw")),"-")</f>
        <v>-</v>
      </c>
      <c r="AQ84" s="5" t="str">
        <f ca="1">IFERROR((COUNTIFS(SWISSW!$I:$I,MATCHUP!$A84,SWISSW!$J:$J,MATCHUP!AQ$1,SWISSW!$F:$F,"Won")+COUNTIFS(SWISSW!$I:$I,MATCHUP!AQ$1,SWISSW!$J:$J,MATCHUP!$A84,SWISSW!$F:$F,"Lost"))/(COUNTIFS(SWISSW!$I:$I,MATCHUP!$A84,SWISSW!$J:$J,MATCHUP!AQ$1)-COUNTIFS(SWISSW!$I:$I,MATCHUP!$A84,SWISSW!$J:$J,MATCHUP!AQ$1,SWISSW!$F:$F,"Draw")+COUNTIFS(SWISSW!$I:$I,MATCHUP!AQ$1,SWISSW!$J:$J,MATCHUP!$A84)-COUNTIFS(SWISSW!$I:$I,MATCHUP!AQ$1,SWISSW!$J:$J,MATCHUP!$A84,SWISSW!$F:$F,"Draw")),"-")</f>
        <v>-</v>
      </c>
      <c r="AR84" s="5" t="str">
        <f ca="1">IFERROR((COUNTIFS(SWISSW!$I:$I,MATCHUP!$A84,SWISSW!$J:$J,MATCHUP!AR$1,SWISSW!$F:$F,"Won")+COUNTIFS(SWISSW!$I:$I,MATCHUP!AR$1,SWISSW!$J:$J,MATCHUP!$A84,SWISSW!$F:$F,"Lost"))/(COUNTIFS(SWISSW!$I:$I,MATCHUP!$A84,SWISSW!$J:$J,MATCHUP!AR$1)-COUNTIFS(SWISSW!$I:$I,MATCHUP!$A84,SWISSW!$J:$J,MATCHUP!AR$1,SWISSW!$F:$F,"Draw")+COUNTIFS(SWISSW!$I:$I,MATCHUP!AR$1,SWISSW!$J:$J,MATCHUP!$A84)-COUNTIFS(SWISSW!$I:$I,MATCHUP!AR$1,SWISSW!$J:$J,MATCHUP!$A84,SWISSW!$F:$F,"Draw")),"-")</f>
        <v>-</v>
      </c>
      <c r="AS84" s="5" t="str">
        <f ca="1">IFERROR((COUNTIFS(SWISSW!$I:$I,MATCHUP!$A84,SWISSW!$J:$J,MATCHUP!AS$1,SWISSW!$F:$F,"Won")+COUNTIFS(SWISSW!$I:$I,MATCHUP!AS$1,SWISSW!$J:$J,MATCHUP!$A84,SWISSW!$F:$F,"Lost"))/(COUNTIFS(SWISSW!$I:$I,MATCHUP!$A84,SWISSW!$J:$J,MATCHUP!AS$1)-COUNTIFS(SWISSW!$I:$I,MATCHUP!$A84,SWISSW!$J:$J,MATCHUP!AS$1,SWISSW!$F:$F,"Draw")+COUNTIFS(SWISSW!$I:$I,MATCHUP!AS$1,SWISSW!$J:$J,MATCHUP!$A84)-COUNTIFS(SWISSW!$I:$I,MATCHUP!AS$1,SWISSW!$J:$J,MATCHUP!$A84,SWISSW!$F:$F,"Draw")),"-")</f>
        <v>-</v>
      </c>
      <c r="AT84" s="5" t="str">
        <f ca="1">IFERROR((COUNTIFS(SWISSW!$I:$I,MATCHUP!$A84,SWISSW!$J:$J,MATCHUP!AT$1,SWISSW!$F:$F,"Won")+COUNTIFS(SWISSW!$I:$I,MATCHUP!AT$1,SWISSW!$J:$J,MATCHUP!$A84,SWISSW!$F:$F,"Lost"))/(COUNTIFS(SWISSW!$I:$I,MATCHUP!$A84,SWISSW!$J:$J,MATCHUP!AT$1)-COUNTIFS(SWISSW!$I:$I,MATCHUP!$A84,SWISSW!$J:$J,MATCHUP!AT$1,SWISSW!$F:$F,"Draw")+COUNTIFS(SWISSW!$I:$I,MATCHUP!AT$1,SWISSW!$J:$J,MATCHUP!$A84)-COUNTIFS(SWISSW!$I:$I,MATCHUP!AT$1,SWISSW!$J:$J,MATCHUP!$A84,SWISSW!$F:$F,"Draw")),"-")</f>
        <v>-</v>
      </c>
      <c r="AU84" s="5" t="str">
        <f ca="1">IFERROR((COUNTIFS(SWISSW!$I:$I,MATCHUP!$A84,SWISSW!$J:$J,MATCHUP!AU$1,SWISSW!$F:$F,"Won")+COUNTIFS(SWISSW!$I:$I,MATCHUP!AU$1,SWISSW!$J:$J,MATCHUP!$A84,SWISSW!$F:$F,"Lost"))/(COUNTIFS(SWISSW!$I:$I,MATCHUP!$A84,SWISSW!$J:$J,MATCHUP!AU$1)-COUNTIFS(SWISSW!$I:$I,MATCHUP!$A84,SWISSW!$J:$J,MATCHUP!AU$1,SWISSW!$F:$F,"Draw")+COUNTIFS(SWISSW!$I:$I,MATCHUP!AU$1,SWISSW!$J:$J,MATCHUP!$A84)-COUNTIFS(SWISSW!$I:$I,MATCHUP!AU$1,SWISSW!$J:$J,MATCHUP!$A84,SWISSW!$F:$F,"Draw")),"-")</f>
        <v>-</v>
      </c>
      <c r="AV84" s="5" t="str">
        <f ca="1">IFERROR((COUNTIFS(SWISSW!$I:$I,MATCHUP!$A84,SWISSW!$J:$J,MATCHUP!AV$1,SWISSW!$F:$F,"Won")+COUNTIFS(SWISSW!$I:$I,MATCHUP!AV$1,SWISSW!$J:$J,MATCHUP!$A84,SWISSW!$F:$F,"Lost"))/(COUNTIFS(SWISSW!$I:$I,MATCHUP!$A84,SWISSW!$J:$J,MATCHUP!AV$1)-COUNTIFS(SWISSW!$I:$I,MATCHUP!$A84,SWISSW!$J:$J,MATCHUP!AV$1,SWISSW!$F:$F,"Draw")+COUNTIFS(SWISSW!$I:$I,MATCHUP!AV$1,SWISSW!$J:$J,MATCHUP!$A84)-COUNTIFS(SWISSW!$I:$I,MATCHUP!AV$1,SWISSW!$J:$J,MATCHUP!$A84,SWISSW!$F:$F,"Draw")),"-")</f>
        <v>-</v>
      </c>
      <c r="AW84" s="5" t="str">
        <f ca="1">IFERROR((COUNTIFS(SWISSW!$I:$I,MATCHUP!$A84,SWISSW!$J:$J,MATCHUP!AW$1,SWISSW!$F:$F,"Won")+COUNTIFS(SWISSW!$I:$I,MATCHUP!AW$1,SWISSW!$J:$J,MATCHUP!$A84,SWISSW!$F:$F,"Lost"))/(COUNTIFS(SWISSW!$I:$I,MATCHUP!$A84,SWISSW!$J:$J,MATCHUP!AW$1)-COUNTIFS(SWISSW!$I:$I,MATCHUP!$A84,SWISSW!$J:$J,MATCHUP!AW$1,SWISSW!$F:$F,"Draw")+COUNTIFS(SWISSW!$I:$I,MATCHUP!AW$1,SWISSW!$J:$J,MATCHUP!$A84)-COUNTIFS(SWISSW!$I:$I,MATCHUP!AW$1,SWISSW!$J:$J,MATCHUP!$A84,SWISSW!$F:$F,"Draw")),"-")</f>
        <v>-</v>
      </c>
      <c r="AX84" s="5" t="str">
        <f ca="1">IFERROR((COUNTIFS(SWISSW!$I:$I,MATCHUP!$A84,SWISSW!$J:$J,MATCHUP!AX$1,SWISSW!$F:$F,"Won")+COUNTIFS(SWISSW!$I:$I,MATCHUP!AX$1,SWISSW!$J:$J,MATCHUP!$A84,SWISSW!$F:$F,"Lost"))/(COUNTIFS(SWISSW!$I:$I,MATCHUP!$A84,SWISSW!$J:$J,MATCHUP!AX$1)-COUNTIFS(SWISSW!$I:$I,MATCHUP!$A84,SWISSW!$J:$J,MATCHUP!AX$1,SWISSW!$F:$F,"Draw")+COUNTIFS(SWISSW!$I:$I,MATCHUP!AX$1,SWISSW!$J:$J,MATCHUP!$A84)-COUNTIFS(SWISSW!$I:$I,MATCHUP!AX$1,SWISSW!$J:$J,MATCHUP!$A84,SWISSW!$F:$F,"Draw")),"-")</f>
        <v>-</v>
      </c>
      <c r="AY84" s="5" t="str">
        <f ca="1">IFERROR((COUNTIFS(SWISSW!$I:$I,MATCHUP!$A84,SWISSW!$J:$J,MATCHUP!AY$1,SWISSW!$F:$F,"Won")+COUNTIFS(SWISSW!$I:$I,MATCHUP!AY$1,SWISSW!$J:$J,MATCHUP!$A84,SWISSW!$F:$F,"Lost"))/(COUNTIFS(SWISSW!$I:$I,MATCHUP!$A84,SWISSW!$J:$J,MATCHUP!AY$1)-COUNTIFS(SWISSW!$I:$I,MATCHUP!$A84,SWISSW!$J:$J,MATCHUP!AY$1,SWISSW!$F:$F,"Draw")+COUNTIFS(SWISSW!$I:$I,MATCHUP!AY$1,SWISSW!$J:$J,MATCHUP!$A84)-COUNTIFS(SWISSW!$I:$I,MATCHUP!AY$1,SWISSW!$J:$J,MATCHUP!$A84,SWISSW!$F:$F,"Draw")),"-")</f>
        <v>-</v>
      </c>
      <c r="AZ84" s="5" t="str">
        <f ca="1">IFERROR((COUNTIFS(SWISSW!$I:$I,MATCHUP!$A84,SWISSW!$J:$J,MATCHUP!AZ$1,SWISSW!$F:$F,"Won")+COUNTIFS(SWISSW!$I:$I,MATCHUP!AZ$1,SWISSW!$J:$J,MATCHUP!$A84,SWISSW!$F:$F,"Lost"))/(COUNTIFS(SWISSW!$I:$I,MATCHUP!$A84,SWISSW!$J:$J,MATCHUP!AZ$1)-COUNTIFS(SWISSW!$I:$I,MATCHUP!$A84,SWISSW!$J:$J,MATCHUP!AZ$1,SWISSW!$F:$F,"Draw")+COUNTIFS(SWISSW!$I:$I,MATCHUP!AZ$1,SWISSW!$J:$J,MATCHUP!$A84)-COUNTIFS(SWISSW!$I:$I,MATCHUP!AZ$1,SWISSW!$J:$J,MATCHUP!$A84,SWISSW!$F:$F,"Draw")),"-")</f>
        <v>-</v>
      </c>
      <c r="BA84" s="5" t="str">
        <f ca="1">IFERROR((COUNTIFS(SWISSW!$I:$I,MATCHUP!$A84,SWISSW!$J:$J,MATCHUP!BA$1,SWISSW!$F:$F,"Won")+COUNTIFS(SWISSW!$I:$I,MATCHUP!BA$1,SWISSW!$J:$J,MATCHUP!$A84,SWISSW!$F:$F,"Lost"))/(COUNTIFS(SWISSW!$I:$I,MATCHUP!$A84,SWISSW!$J:$J,MATCHUP!BA$1)-COUNTIFS(SWISSW!$I:$I,MATCHUP!$A84,SWISSW!$J:$J,MATCHUP!BA$1,SWISSW!$F:$F,"Draw")+COUNTIFS(SWISSW!$I:$I,MATCHUP!BA$1,SWISSW!$J:$J,MATCHUP!$A84)-COUNTIFS(SWISSW!$I:$I,MATCHUP!BA$1,SWISSW!$J:$J,MATCHUP!$A84,SWISSW!$F:$F,"Draw")),"-")</f>
        <v>-</v>
      </c>
      <c r="BB84" s="5" t="str">
        <f ca="1">IFERROR((COUNTIFS(SWISSW!$I:$I,MATCHUP!$A84,SWISSW!$J:$J,MATCHUP!BB$1,SWISSW!$F:$F,"Won")+COUNTIFS(SWISSW!$I:$I,MATCHUP!BB$1,SWISSW!$J:$J,MATCHUP!$A84,SWISSW!$F:$F,"Lost"))/(COUNTIFS(SWISSW!$I:$I,MATCHUP!$A84,SWISSW!$J:$J,MATCHUP!BB$1)-COUNTIFS(SWISSW!$I:$I,MATCHUP!$A84,SWISSW!$J:$J,MATCHUP!BB$1,SWISSW!$F:$F,"Draw")+COUNTIFS(SWISSW!$I:$I,MATCHUP!BB$1,SWISSW!$J:$J,MATCHUP!$A84)-COUNTIFS(SWISSW!$I:$I,MATCHUP!BB$1,SWISSW!$J:$J,MATCHUP!$A84,SWISSW!$F:$F,"Draw")),"-")</f>
        <v>-</v>
      </c>
      <c r="BC84" s="5" t="str">
        <f ca="1">IFERROR((COUNTIFS(SWISSW!$I:$I,MATCHUP!$A84,SWISSW!$J:$J,MATCHUP!BC$1,SWISSW!$F:$F,"Won")+COUNTIFS(SWISSW!$I:$I,MATCHUP!BC$1,SWISSW!$J:$J,MATCHUP!$A84,SWISSW!$F:$F,"Lost"))/(COUNTIFS(SWISSW!$I:$I,MATCHUP!$A84,SWISSW!$J:$J,MATCHUP!BC$1)-COUNTIFS(SWISSW!$I:$I,MATCHUP!$A84,SWISSW!$J:$J,MATCHUP!BC$1,SWISSW!$F:$F,"Draw")+COUNTIFS(SWISSW!$I:$I,MATCHUP!BC$1,SWISSW!$J:$J,MATCHUP!$A84)-COUNTIFS(SWISSW!$I:$I,MATCHUP!BC$1,SWISSW!$J:$J,MATCHUP!$A84,SWISSW!$F:$F,"Draw")),"-")</f>
        <v>-</v>
      </c>
      <c r="BD84" s="5" t="str">
        <f ca="1">IFERROR((COUNTIFS(SWISSW!$I:$I,MATCHUP!$A84,SWISSW!$J:$J,MATCHUP!BD$1,SWISSW!$F:$F,"Won")+COUNTIFS(SWISSW!$I:$I,MATCHUP!BD$1,SWISSW!$J:$J,MATCHUP!$A84,SWISSW!$F:$F,"Lost"))/(COUNTIFS(SWISSW!$I:$I,MATCHUP!$A84,SWISSW!$J:$J,MATCHUP!BD$1)-COUNTIFS(SWISSW!$I:$I,MATCHUP!$A84,SWISSW!$J:$J,MATCHUP!BD$1,SWISSW!$F:$F,"Draw")+COUNTIFS(SWISSW!$I:$I,MATCHUP!BD$1,SWISSW!$J:$J,MATCHUP!$A84)-COUNTIFS(SWISSW!$I:$I,MATCHUP!BD$1,SWISSW!$J:$J,MATCHUP!$A84,SWISSW!$F:$F,"Draw")),"-")</f>
        <v>-</v>
      </c>
      <c r="BE84" s="5" t="str">
        <f ca="1">IFERROR((COUNTIFS(SWISSW!$I:$I,MATCHUP!$A84,SWISSW!$J:$J,MATCHUP!BE$1,SWISSW!$F:$F,"Won")+COUNTIFS(SWISSW!$I:$I,MATCHUP!BE$1,SWISSW!$J:$J,MATCHUP!$A84,SWISSW!$F:$F,"Lost"))/(COUNTIFS(SWISSW!$I:$I,MATCHUP!$A84,SWISSW!$J:$J,MATCHUP!BE$1)-COUNTIFS(SWISSW!$I:$I,MATCHUP!$A84,SWISSW!$J:$J,MATCHUP!BE$1,SWISSW!$F:$F,"Draw")+COUNTIFS(SWISSW!$I:$I,MATCHUP!BE$1,SWISSW!$J:$J,MATCHUP!$A84)-COUNTIFS(SWISSW!$I:$I,MATCHUP!BE$1,SWISSW!$J:$J,MATCHUP!$A84,SWISSW!$F:$F,"Draw")),"-")</f>
        <v>-</v>
      </c>
      <c r="BF84" s="5" t="str">
        <f ca="1">IFERROR((COUNTIFS(SWISSW!$I:$I,MATCHUP!$A84,SWISSW!$J:$J,MATCHUP!BF$1,SWISSW!$F:$F,"Won")+COUNTIFS(SWISSW!$I:$I,MATCHUP!BF$1,SWISSW!$J:$J,MATCHUP!$A84,SWISSW!$F:$F,"Lost"))/(COUNTIFS(SWISSW!$I:$I,MATCHUP!$A84,SWISSW!$J:$J,MATCHUP!BF$1)-COUNTIFS(SWISSW!$I:$I,MATCHUP!$A84,SWISSW!$J:$J,MATCHUP!BF$1,SWISSW!$F:$F,"Draw")+COUNTIFS(SWISSW!$I:$I,MATCHUP!BF$1,SWISSW!$J:$J,MATCHUP!$A84)-COUNTIFS(SWISSW!$I:$I,MATCHUP!BF$1,SWISSW!$J:$J,MATCHUP!$A84,SWISSW!$F:$F,"Draw")),"-")</f>
        <v>-</v>
      </c>
      <c r="BG84" s="5" t="str">
        <f ca="1">IFERROR((COUNTIFS(SWISSW!$I:$I,MATCHUP!$A84,SWISSW!$J:$J,MATCHUP!BG$1,SWISSW!$F:$F,"Won")+COUNTIFS(SWISSW!$I:$I,MATCHUP!BG$1,SWISSW!$J:$J,MATCHUP!$A84,SWISSW!$F:$F,"Lost"))/(COUNTIFS(SWISSW!$I:$I,MATCHUP!$A84,SWISSW!$J:$J,MATCHUP!BG$1)-COUNTIFS(SWISSW!$I:$I,MATCHUP!$A84,SWISSW!$J:$J,MATCHUP!BG$1,SWISSW!$F:$F,"Draw")+COUNTIFS(SWISSW!$I:$I,MATCHUP!BG$1,SWISSW!$J:$J,MATCHUP!$A84)-COUNTIFS(SWISSW!$I:$I,MATCHUP!BG$1,SWISSW!$J:$J,MATCHUP!$A84,SWISSW!$F:$F,"Draw")),"-")</f>
        <v>-</v>
      </c>
      <c r="BH84" s="5" t="str">
        <f ca="1">IFERROR((COUNTIFS(SWISSW!$I:$I,MATCHUP!$A84,SWISSW!$J:$J,MATCHUP!BH$1,SWISSW!$F:$F,"Won")+COUNTIFS(SWISSW!$I:$I,MATCHUP!BH$1,SWISSW!$J:$J,MATCHUP!$A84,SWISSW!$F:$F,"Lost"))/(COUNTIFS(SWISSW!$I:$I,MATCHUP!$A84,SWISSW!$J:$J,MATCHUP!BH$1)-COUNTIFS(SWISSW!$I:$I,MATCHUP!$A84,SWISSW!$J:$J,MATCHUP!BH$1,SWISSW!$F:$F,"Draw")+COUNTIFS(SWISSW!$I:$I,MATCHUP!BH$1,SWISSW!$J:$J,MATCHUP!$A84)-COUNTIFS(SWISSW!$I:$I,MATCHUP!BH$1,SWISSW!$J:$J,MATCHUP!$A84,SWISSW!$F:$F,"Draw")),"-")</f>
        <v>-</v>
      </c>
      <c r="BI84" s="5" t="str">
        <f ca="1">IFERROR((COUNTIFS(SWISSW!$I:$I,MATCHUP!$A84,SWISSW!$J:$J,MATCHUP!BI$1,SWISSW!$F:$F,"Won")+COUNTIFS(SWISSW!$I:$I,MATCHUP!BI$1,SWISSW!$J:$J,MATCHUP!$A84,SWISSW!$F:$F,"Lost"))/(COUNTIFS(SWISSW!$I:$I,MATCHUP!$A84,SWISSW!$J:$J,MATCHUP!BI$1)-COUNTIFS(SWISSW!$I:$I,MATCHUP!$A84,SWISSW!$J:$J,MATCHUP!BI$1,SWISSW!$F:$F,"Draw")+COUNTIFS(SWISSW!$I:$I,MATCHUP!BI$1,SWISSW!$J:$J,MATCHUP!$A84)-COUNTIFS(SWISSW!$I:$I,MATCHUP!BI$1,SWISSW!$J:$J,MATCHUP!$A84,SWISSW!$F:$F,"Draw")),"-")</f>
        <v>-</v>
      </c>
      <c r="BJ84" s="5" t="str">
        <f ca="1">IFERROR((COUNTIFS(SWISSW!$I:$I,MATCHUP!$A84,SWISSW!$J:$J,MATCHUP!BJ$1,SWISSW!$F:$F,"Won")+COUNTIFS(SWISSW!$I:$I,MATCHUP!BJ$1,SWISSW!$J:$J,MATCHUP!$A84,SWISSW!$F:$F,"Lost"))/(COUNTIFS(SWISSW!$I:$I,MATCHUP!$A84,SWISSW!$J:$J,MATCHUP!BJ$1)-COUNTIFS(SWISSW!$I:$I,MATCHUP!$A84,SWISSW!$J:$J,MATCHUP!BJ$1,SWISSW!$F:$F,"Draw")+COUNTIFS(SWISSW!$I:$I,MATCHUP!BJ$1,SWISSW!$J:$J,MATCHUP!$A84)-COUNTIFS(SWISSW!$I:$I,MATCHUP!BJ$1,SWISSW!$J:$J,MATCHUP!$A84,SWISSW!$F:$F,"Draw")),"-")</f>
        <v>-</v>
      </c>
      <c r="BK84" s="5" t="str">
        <f ca="1">IFERROR((COUNTIFS(SWISSW!$I:$I,MATCHUP!$A84,SWISSW!$J:$J,MATCHUP!BK$1,SWISSW!$F:$F,"Won")+COUNTIFS(SWISSW!$I:$I,MATCHUP!BK$1,SWISSW!$J:$J,MATCHUP!$A84,SWISSW!$F:$F,"Lost"))/(COUNTIFS(SWISSW!$I:$I,MATCHUP!$A84,SWISSW!$J:$J,MATCHUP!BK$1)-COUNTIFS(SWISSW!$I:$I,MATCHUP!$A84,SWISSW!$J:$J,MATCHUP!BK$1,SWISSW!$F:$F,"Draw")+COUNTIFS(SWISSW!$I:$I,MATCHUP!BK$1,SWISSW!$J:$J,MATCHUP!$A84)-COUNTIFS(SWISSW!$I:$I,MATCHUP!BK$1,SWISSW!$J:$J,MATCHUP!$A84,SWISSW!$F:$F,"Draw")),"-")</f>
        <v>-</v>
      </c>
      <c r="BL84" s="5" t="str">
        <f ca="1">IFERROR((COUNTIFS(SWISSW!$I:$I,MATCHUP!$A84,SWISSW!$J:$J,MATCHUP!BL$1,SWISSW!$F:$F,"Won")+COUNTIFS(SWISSW!$I:$I,MATCHUP!BL$1,SWISSW!$J:$J,MATCHUP!$A84,SWISSW!$F:$F,"Lost"))/(COUNTIFS(SWISSW!$I:$I,MATCHUP!$A84,SWISSW!$J:$J,MATCHUP!BL$1)-COUNTIFS(SWISSW!$I:$I,MATCHUP!$A84,SWISSW!$J:$J,MATCHUP!BL$1,SWISSW!$F:$F,"Draw")+COUNTIFS(SWISSW!$I:$I,MATCHUP!BL$1,SWISSW!$J:$J,MATCHUP!$A84)-COUNTIFS(SWISSW!$I:$I,MATCHUP!BL$1,SWISSW!$J:$J,MATCHUP!$A84,SWISSW!$F:$F,"Draw")),"-")</f>
        <v>-</v>
      </c>
      <c r="BM84" s="5" t="str">
        <f ca="1">IFERROR((COUNTIFS(SWISSW!$I:$I,MATCHUP!$A84,SWISSW!$J:$J,MATCHUP!BM$1,SWISSW!$F:$F,"Won")+COUNTIFS(SWISSW!$I:$I,MATCHUP!BM$1,SWISSW!$J:$J,MATCHUP!$A84,SWISSW!$F:$F,"Lost"))/(COUNTIFS(SWISSW!$I:$I,MATCHUP!$A84,SWISSW!$J:$J,MATCHUP!BM$1)-COUNTIFS(SWISSW!$I:$I,MATCHUP!$A84,SWISSW!$J:$J,MATCHUP!BM$1,SWISSW!$F:$F,"Draw")+COUNTIFS(SWISSW!$I:$I,MATCHUP!BM$1,SWISSW!$J:$J,MATCHUP!$A84)-COUNTIFS(SWISSW!$I:$I,MATCHUP!BM$1,SWISSW!$J:$J,MATCHUP!$A84,SWISSW!$F:$F,"Draw")),"-")</f>
        <v>-</v>
      </c>
      <c r="BN84" s="5" t="str">
        <f ca="1">IFERROR((COUNTIFS(SWISSW!$I:$I,MATCHUP!$A84,SWISSW!$J:$J,MATCHUP!BN$1,SWISSW!$F:$F,"Won")+COUNTIFS(SWISSW!$I:$I,MATCHUP!BN$1,SWISSW!$J:$J,MATCHUP!$A84,SWISSW!$F:$F,"Lost"))/(COUNTIFS(SWISSW!$I:$I,MATCHUP!$A84,SWISSW!$J:$J,MATCHUP!BN$1)-COUNTIFS(SWISSW!$I:$I,MATCHUP!$A84,SWISSW!$J:$J,MATCHUP!BN$1,SWISSW!$F:$F,"Draw")+COUNTIFS(SWISSW!$I:$I,MATCHUP!BN$1,SWISSW!$J:$J,MATCHUP!$A84)-COUNTIFS(SWISSW!$I:$I,MATCHUP!BN$1,SWISSW!$J:$J,MATCHUP!$A84,SWISSW!$F:$F,"Draw")),"-")</f>
        <v>-</v>
      </c>
      <c r="BO84" s="5" t="str">
        <f ca="1">IFERROR((COUNTIFS(SWISSW!$I:$I,MATCHUP!$A84,SWISSW!$J:$J,MATCHUP!BO$1,SWISSW!$F:$F,"Won")+COUNTIFS(SWISSW!$I:$I,MATCHUP!BO$1,SWISSW!$J:$J,MATCHUP!$A84,SWISSW!$F:$F,"Lost"))/(COUNTIFS(SWISSW!$I:$I,MATCHUP!$A84,SWISSW!$J:$J,MATCHUP!BO$1)-COUNTIFS(SWISSW!$I:$I,MATCHUP!$A84,SWISSW!$J:$J,MATCHUP!BO$1,SWISSW!$F:$F,"Draw")+COUNTIFS(SWISSW!$I:$I,MATCHUP!BO$1,SWISSW!$J:$J,MATCHUP!$A84)-COUNTIFS(SWISSW!$I:$I,MATCHUP!BO$1,SWISSW!$J:$J,MATCHUP!$A84,SWISSW!$F:$F,"Draw")),"-")</f>
        <v>-</v>
      </c>
      <c r="BP84" s="5" t="str">
        <f ca="1">IFERROR((COUNTIFS(SWISSW!$I:$I,MATCHUP!$A84,SWISSW!$J:$J,MATCHUP!BP$1,SWISSW!$F:$F,"Won")+COUNTIFS(SWISSW!$I:$I,MATCHUP!BP$1,SWISSW!$J:$J,MATCHUP!$A84,SWISSW!$F:$F,"Lost"))/(COUNTIFS(SWISSW!$I:$I,MATCHUP!$A84,SWISSW!$J:$J,MATCHUP!BP$1)-COUNTIFS(SWISSW!$I:$I,MATCHUP!$A84,SWISSW!$J:$J,MATCHUP!BP$1,SWISSW!$F:$F,"Draw")+COUNTIFS(SWISSW!$I:$I,MATCHUP!BP$1,SWISSW!$J:$J,MATCHUP!$A84)-COUNTIFS(SWISSW!$I:$I,MATCHUP!BP$1,SWISSW!$J:$J,MATCHUP!$A84,SWISSW!$F:$F,"Draw")),"-")</f>
        <v>-</v>
      </c>
      <c r="BQ84" s="5" t="str">
        <f ca="1">IFERROR((COUNTIFS(SWISSW!$I:$I,MATCHUP!$A84,SWISSW!$J:$J,MATCHUP!BQ$1,SWISSW!$F:$F,"Won")+COUNTIFS(SWISSW!$I:$I,MATCHUP!BQ$1,SWISSW!$J:$J,MATCHUP!$A84,SWISSW!$F:$F,"Lost"))/(COUNTIFS(SWISSW!$I:$I,MATCHUP!$A84,SWISSW!$J:$J,MATCHUP!BQ$1)-COUNTIFS(SWISSW!$I:$I,MATCHUP!$A84,SWISSW!$J:$J,MATCHUP!BQ$1,SWISSW!$F:$F,"Draw")+COUNTIFS(SWISSW!$I:$I,MATCHUP!BQ$1,SWISSW!$J:$J,MATCHUP!$A84)-COUNTIFS(SWISSW!$I:$I,MATCHUP!BQ$1,SWISSW!$J:$J,MATCHUP!$A84,SWISSW!$F:$F,"Draw")),"-")</f>
        <v>-</v>
      </c>
      <c r="BR84" s="5" t="str">
        <f ca="1">IFERROR((COUNTIFS(SWISSW!$I:$I,MATCHUP!$A84,SWISSW!$J:$J,MATCHUP!BR$1,SWISSW!$F:$F,"Won")+COUNTIFS(SWISSW!$I:$I,MATCHUP!BR$1,SWISSW!$J:$J,MATCHUP!$A84,SWISSW!$F:$F,"Lost"))/(COUNTIFS(SWISSW!$I:$I,MATCHUP!$A84,SWISSW!$J:$J,MATCHUP!BR$1)-COUNTIFS(SWISSW!$I:$I,MATCHUP!$A84,SWISSW!$J:$J,MATCHUP!BR$1,SWISSW!$F:$F,"Draw")+COUNTIFS(SWISSW!$I:$I,MATCHUP!BR$1,SWISSW!$J:$J,MATCHUP!$A84)-COUNTIFS(SWISSW!$I:$I,MATCHUP!BR$1,SWISSW!$J:$J,MATCHUP!$A84,SWISSW!$F:$F,"Draw")),"-")</f>
        <v>-</v>
      </c>
      <c r="BS84" s="5" t="str">
        <f ca="1">IFERROR((COUNTIFS(SWISSW!$I:$I,MATCHUP!$A84,SWISSW!$J:$J,MATCHUP!BS$1,SWISSW!$F:$F,"Won")+COUNTIFS(SWISSW!$I:$I,MATCHUP!BS$1,SWISSW!$J:$J,MATCHUP!$A84,SWISSW!$F:$F,"Lost"))/(COUNTIFS(SWISSW!$I:$I,MATCHUP!$A84,SWISSW!$J:$J,MATCHUP!BS$1)-COUNTIFS(SWISSW!$I:$I,MATCHUP!$A84,SWISSW!$J:$J,MATCHUP!BS$1,SWISSW!$F:$F,"Draw")+COUNTIFS(SWISSW!$I:$I,MATCHUP!BS$1,SWISSW!$J:$J,MATCHUP!$A84)-COUNTIFS(SWISSW!$I:$I,MATCHUP!BS$1,SWISSW!$J:$J,MATCHUP!$A84,SWISSW!$F:$F,"Draw")),"-")</f>
        <v>-</v>
      </c>
      <c r="BT84" s="5" t="str">
        <f ca="1">IFERROR((COUNTIFS(SWISSW!$I:$I,MATCHUP!$A84,SWISSW!$J:$J,MATCHUP!BT$1,SWISSW!$F:$F,"Won")+COUNTIFS(SWISSW!$I:$I,MATCHUP!BT$1,SWISSW!$J:$J,MATCHUP!$A84,SWISSW!$F:$F,"Lost"))/(COUNTIFS(SWISSW!$I:$I,MATCHUP!$A84,SWISSW!$J:$J,MATCHUP!BT$1)-COUNTIFS(SWISSW!$I:$I,MATCHUP!$A84,SWISSW!$J:$J,MATCHUP!BT$1,SWISSW!$F:$F,"Draw")+COUNTIFS(SWISSW!$I:$I,MATCHUP!BT$1,SWISSW!$J:$J,MATCHUP!$A84)-COUNTIFS(SWISSW!$I:$I,MATCHUP!BT$1,SWISSW!$J:$J,MATCHUP!$A84,SWISSW!$F:$F,"Draw")),"-")</f>
        <v>-</v>
      </c>
      <c r="BU84" s="5" t="str">
        <f ca="1">IFERROR((COUNTIFS(SWISSW!$I:$I,MATCHUP!$A84,SWISSW!$J:$J,MATCHUP!BU$1,SWISSW!$F:$F,"Won")+COUNTIFS(SWISSW!$I:$I,MATCHUP!BU$1,SWISSW!$J:$J,MATCHUP!$A84,SWISSW!$F:$F,"Lost"))/(COUNTIFS(SWISSW!$I:$I,MATCHUP!$A84,SWISSW!$J:$J,MATCHUP!BU$1)-COUNTIFS(SWISSW!$I:$I,MATCHUP!$A84,SWISSW!$J:$J,MATCHUP!BU$1,SWISSW!$F:$F,"Draw")+COUNTIFS(SWISSW!$I:$I,MATCHUP!BU$1,SWISSW!$J:$J,MATCHUP!$A84)-COUNTIFS(SWISSW!$I:$I,MATCHUP!BU$1,SWISSW!$J:$J,MATCHUP!$A84,SWISSW!$F:$F,"Draw")),"-")</f>
        <v>-</v>
      </c>
      <c r="BV84" s="5" t="str">
        <f ca="1">IFERROR((COUNTIFS(SWISSW!$I:$I,MATCHUP!$A84,SWISSW!$J:$J,MATCHUP!BV$1,SWISSW!$F:$F,"Won")+COUNTIFS(SWISSW!$I:$I,MATCHUP!BV$1,SWISSW!$J:$J,MATCHUP!$A84,SWISSW!$F:$F,"Lost"))/(COUNTIFS(SWISSW!$I:$I,MATCHUP!$A84,SWISSW!$J:$J,MATCHUP!BV$1)-COUNTIFS(SWISSW!$I:$I,MATCHUP!$A84,SWISSW!$J:$J,MATCHUP!BV$1,SWISSW!$F:$F,"Draw")+COUNTIFS(SWISSW!$I:$I,MATCHUP!BV$1,SWISSW!$J:$J,MATCHUP!$A84)-COUNTIFS(SWISSW!$I:$I,MATCHUP!BV$1,SWISSW!$J:$J,MATCHUP!$A84,SWISSW!$F:$F,"Draw")),"-")</f>
        <v>-</v>
      </c>
      <c r="BW84" s="5" t="str">
        <f ca="1">IFERROR((COUNTIFS(SWISSW!$I:$I,MATCHUP!$A84,SWISSW!$J:$J,MATCHUP!BW$1,SWISSW!$F:$F,"Won")+COUNTIFS(SWISSW!$I:$I,MATCHUP!BW$1,SWISSW!$J:$J,MATCHUP!$A84,SWISSW!$F:$F,"Lost"))/(COUNTIFS(SWISSW!$I:$I,MATCHUP!$A84,SWISSW!$J:$J,MATCHUP!BW$1)-COUNTIFS(SWISSW!$I:$I,MATCHUP!$A84,SWISSW!$J:$J,MATCHUP!BW$1,SWISSW!$F:$F,"Draw")+COUNTIFS(SWISSW!$I:$I,MATCHUP!BW$1,SWISSW!$J:$J,MATCHUP!$A84)-COUNTIFS(SWISSW!$I:$I,MATCHUP!BW$1,SWISSW!$J:$J,MATCHUP!$A84,SWISSW!$F:$F,"Draw")),"-")</f>
        <v>-</v>
      </c>
      <c r="BX84" s="5" t="str">
        <f ca="1">IFERROR((COUNTIFS(SWISSW!$I:$I,MATCHUP!$A84,SWISSW!$J:$J,MATCHUP!BX$1,SWISSW!$F:$F,"Won")+COUNTIFS(SWISSW!$I:$I,MATCHUP!BX$1,SWISSW!$J:$J,MATCHUP!$A84,SWISSW!$F:$F,"Lost"))/(COUNTIFS(SWISSW!$I:$I,MATCHUP!$A84,SWISSW!$J:$J,MATCHUP!BX$1)-COUNTIFS(SWISSW!$I:$I,MATCHUP!$A84,SWISSW!$J:$J,MATCHUP!BX$1,SWISSW!$F:$F,"Draw")+COUNTIFS(SWISSW!$I:$I,MATCHUP!BX$1,SWISSW!$J:$J,MATCHUP!$A84)-COUNTIFS(SWISSW!$I:$I,MATCHUP!BX$1,SWISSW!$J:$J,MATCHUP!$A84,SWISSW!$F:$F,"Draw")),"-")</f>
        <v>-</v>
      </c>
      <c r="BY84" s="5" t="str">
        <f ca="1">IFERROR((COUNTIFS(SWISSW!$I:$I,MATCHUP!$A84,SWISSW!$J:$J,MATCHUP!BY$1,SWISSW!$F:$F,"Won")+COUNTIFS(SWISSW!$I:$I,MATCHUP!BY$1,SWISSW!$J:$J,MATCHUP!$A84,SWISSW!$F:$F,"Lost"))/(COUNTIFS(SWISSW!$I:$I,MATCHUP!$A84,SWISSW!$J:$J,MATCHUP!BY$1)-COUNTIFS(SWISSW!$I:$I,MATCHUP!$A84,SWISSW!$J:$J,MATCHUP!BY$1,SWISSW!$F:$F,"Draw")+COUNTIFS(SWISSW!$I:$I,MATCHUP!BY$1,SWISSW!$J:$J,MATCHUP!$A84)-COUNTIFS(SWISSW!$I:$I,MATCHUP!BY$1,SWISSW!$J:$J,MATCHUP!$A84,SWISSW!$F:$F,"Draw")),"-")</f>
        <v>-</v>
      </c>
      <c r="BZ84" s="5" t="str">
        <f ca="1">IFERROR((COUNTIFS(SWISSW!$I:$I,MATCHUP!$A84,SWISSW!$J:$J,MATCHUP!BZ$1,SWISSW!$F:$F,"Won")+COUNTIFS(SWISSW!$I:$I,MATCHUP!BZ$1,SWISSW!$J:$J,MATCHUP!$A84,SWISSW!$F:$F,"Lost"))/(COUNTIFS(SWISSW!$I:$I,MATCHUP!$A84,SWISSW!$J:$J,MATCHUP!BZ$1)-COUNTIFS(SWISSW!$I:$I,MATCHUP!$A84,SWISSW!$J:$J,MATCHUP!BZ$1,SWISSW!$F:$F,"Draw")+COUNTIFS(SWISSW!$I:$I,MATCHUP!BZ$1,SWISSW!$J:$J,MATCHUP!$A84)-COUNTIFS(SWISSW!$I:$I,MATCHUP!BZ$1,SWISSW!$J:$J,MATCHUP!$A84,SWISSW!$F:$F,"Draw")),"-")</f>
        <v>-</v>
      </c>
      <c r="CA84" s="5" t="str">
        <f ca="1">IFERROR((COUNTIFS(SWISSW!$I:$I,MATCHUP!$A84,SWISSW!$J:$J,MATCHUP!CA$1,SWISSW!$F:$F,"Won")+COUNTIFS(SWISSW!$I:$I,MATCHUP!CA$1,SWISSW!$J:$J,MATCHUP!$A84,SWISSW!$F:$F,"Lost"))/(COUNTIFS(SWISSW!$I:$I,MATCHUP!$A84,SWISSW!$J:$J,MATCHUP!CA$1)-COUNTIFS(SWISSW!$I:$I,MATCHUP!$A84,SWISSW!$J:$J,MATCHUP!CA$1,SWISSW!$F:$F,"Draw")+COUNTIFS(SWISSW!$I:$I,MATCHUP!CA$1,SWISSW!$J:$J,MATCHUP!$A84)-COUNTIFS(SWISSW!$I:$I,MATCHUP!CA$1,SWISSW!$J:$J,MATCHUP!$A84,SWISSW!$F:$F,"Draw")),"-")</f>
        <v>-</v>
      </c>
      <c r="CB84" s="5" t="str">
        <f ca="1">IFERROR((COUNTIFS(SWISSW!$I:$I,MATCHUP!$A84,SWISSW!$J:$J,MATCHUP!CB$1,SWISSW!$F:$F,"Won")+COUNTIFS(SWISSW!$I:$I,MATCHUP!CB$1,SWISSW!$J:$J,MATCHUP!$A84,SWISSW!$F:$F,"Lost"))/(COUNTIFS(SWISSW!$I:$I,MATCHUP!$A84,SWISSW!$J:$J,MATCHUP!CB$1)-COUNTIFS(SWISSW!$I:$I,MATCHUP!$A84,SWISSW!$J:$J,MATCHUP!CB$1,SWISSW!$F:$F,"Draw")+COUNTIFS(SWISSW!$I:$I,MATCHUP!CB$1,SWISSW!$J:$J,MATCHUP!$A84)-COUNTIFS(SWISSW!$I:$I,MATCHUP!CB$1,SWISSW!$J:$J,MATCHUP!$A84,SWISSW!$F:$F,"Draw")),"-")</f>
        <v>-</v>
      </c>
      <c r="CC84" s="5" t="str">
        <f ca="1">IFERROR((COUNTIFS(SWISSW!$I:$I,MATCHUP!$A84,SWISSW!$J:$J,MATCHUP!CC$1,SWISSW!$F:$F,"Won")+COUNTIFS(SWISSW!$I:$I,MATCHUP!CC$1,SWISSW!$J:$J,MATCHUP!$A84,SWISSW!$F:$F,"Lost"))/(COUNTIFS(SWISSW!$I:$I,MATCHUP!$A84,SWISSW!$J:$J,MATCHUP!CC$1)-COUNTIFS(SWISSW!$I:$I,MATCHUP!$A84,SWISSW!$J:$J,MATCHUP!CC$1,SWISSW!$F:$F,"Draw")+COUNTIFS(SWISSW!$I:$I,MATCHUP!CC$1,SWISSW!$J:$J,MATCHUP!$A84)-COUNTIFS(SWISSW!$I:$I,MATCHUP!CC$1,SWISSW!$J:$J,MATCHUP!$A84,SWISSW!$F:$F,"Draw")),"-")</f>
        <v>-</v>
      </c>
      <c r="CD84" s="5" t="str">
        <f ca="1">IFERROR((COUNTIFS(SWISSW!$I:$I,MATCHUP!$A84,SWISSW!$J:$J,MATCHUP!CD$1,SWISSW!$F:$F,"Won")+COUNTIFS(SWISSW!$I:$I,MATCHUP!CD$1,SWISSW!$J:$J,MATCHUP!$A84,SWISSW!$F:$F,"Lost"))/(COUNTIFS(SWISSW!$I:$I,MATCHUP!$A84,SWISSW!$J:$J,MATCHUP!CD$1)-COUNTIFS(SWISSW!$I:$I,MATCHUP!$A84,SWISSW!$J:$J,MATCHUP!CD$1,SWISSW!$F:$F,"Draw")+COUNTIFS(SWISSW!$I:$I,MATCHUP!CD$1,SWISSW!$J:$J,MATCHUP!$A84)-COUNTIFS(SWISSW!$I:$I,MATCHUP!CD$1,SWISSW!$J:$J,MATCHUP!$A84,SWISSW!$F:$F,"Draw")),"-")</f>
        <v>-</v>
      </c>
      <c r="CE84" s="5" t="str">
        <f ca="1">IFERROR((COUNTIFS(SWISSW!$I:$I,MATCHUP!$A84,SWISSW!$J:$J,MATCHUP!CE$1,SWISSW!$F:$F,"Won")+COUNTIFS(SWISSW!$I:$I,MATCHUP!CE$1,SWISSW!$J:$J,MATCHUP!$A84,SWISSW!$F:$F,"Lost"))/(COUNTIFS(SWISSW!$I:$I,MATCHUP!$A84,SWISSW!$J:$J,MATCHUP!CE$1)-COUNTIFS(SWISSW!$I:$I,MATCHUP!$A84,SWISSW!$J:$J,MATCHUP!CE$1,SWISSW!$F:$F,"Draw")+COUNTIFS(SWISSW!$I:$I,MATCHUP!CE$1,SWISSW!$J:$J,MATCHUP!$A84)-COUNTIFS(SWISSW!$I:$I,MATCHUP!CE$1,SWISSW!$J:$J,MATCHUP!$A84,SWISSW!$F:$F,"Draw")),"-")</f>
        <v>-</v>
      </c>
      <c r="CF84" s="5" t="str">
        <f ca="1">IFERROR((COUNTIFS(SWISSW!$I:$I,MATCHUP!$A84,SWISSW!$J:$J,MATCHUP!CF$1,SWISSW!$F:$F,"Won")+COUNTIFS(SWISSW!$I:$I,MATCHUP!CF$1,SWISSW!$J:$J,MATCHUP!$A84,SWISSW!$F:$F,"Lost"))/(COUNTIFS(SWISSW!$I:$I,MATCHUP!$A84,SWISSW!$J:$J,MATCHUP!CF$1)-COUNTIFS(SWISSW!$I:$I,MATCHUP!$A84,SWISSW!$J:$J,MATCHUP!CF$1,SWISSW!$F:$F,"Draw")+COUNTIFS(SWISSW!$I:$I,MATCHUP!CF$1,SWISSW!$J:$J,MATCHUP!$A84)-COUNTIFS(SWISSW!$I:$I,MATCHUP!CF$1,SWISSW!$J:$J,MATCHUP!$A84,SWISSW!$F:$F,"Draw")),"-")</f>
        <v>-</v>
      </c>
      <c r="CG84" s="5" t="str">
        <f ca="1">IFERROR((COUNTIFS(SWISSW!$I:$I,MATCHUP!$A84,SWISSW!$J:$J,MATCHUP!CG$1,SWISSW!$F:$F,"Won")+COUNTIFS(SWISSW!$I:$I,MATCHUP!CG$1,SWISSW!$J:$J,MATCHUP!$A84,SWISSW!$F:$F,"Lost"))/(COUNTIFS(SWISSW!$I:$I,MATCHUP!$A84,SWISSW!$J:$J,MATCHUP!CG$1)-COUNTIFS(SWISSW!$I:$I,MATCHUP!$A84,SWISSW!$J:$J,MATCHUP!CG$1,SWISSW!$F:$F,"Draw")+COUNTIFS(SWISSW!$I:$I,MATCHUP!CG$1,SWISSW!$J:$J,MATCHUP!$A84)-COUNTIFS(SWISSW!$I:$I,MATCHUP!CG$1,SWISSW!$J:$J,MATCHUP!$A84,SWISSW!$F:$F,"Draw")),"-")</f>
        <v>-</v>
      </c>
      <c r="CH84" s="5" t="str">
        <f ca="1">IFERROR((COUNTIFS(SWISSW!$I:$I,MATCHUP!$A84,SWISSW!$J:$J,MATCHUP!CH$1,SWISSW!$F:$F,"Won")+COUNTIFS(SWISSW!$I:$I,MATCHUP!CH$1,SWISSW!$J:$J,MATCHUP!$A84,SWISSW!$F:$F,"Lost"))/(COUNTIFS(SWISSW!$I:$I,MATCHUP!$A84,SWISSW!$J:$J,MATCHUP!CH$1)-COUNTIFS(SWISSW!$I:$I,MATCHUP!$A84,SWISSW!$J:$J,MATCHUP!CH$1,SWISSW!$F:$F,"Draw")+COUNTIFS(SWISSW!$I:$I,MATCHUP!CH$1,SWISSW!$J:$J,MATCHUP!$A84)-COUNTIFS(SWISSW!$I:$I,MATCHUP!CH$1,SWISSW!$J:$J,MATCHUP!$A84,SWISSW!$F:$F,"Draw")),"-")</f>
        <v>-</v>
      </c>
      <c r="CI84" s="5" t="str">
        <f ca="1">IFERROR((COUNTIFS(SWISSW!$I:$I,MATCHUP!$A84,SWISSW!$J:$J,MATCHUP!CI$1,SWISSW!$F:$F,"Won")+COUNTIFS(SWISSW!$I:$I,MATCHUP!CI$1,SWISSW!$J:$J,MATCHUP!$A84,SWISSW!$F:$F,"Lost"))/(COUNTIFS(SWISSW!$I:$I,MATCHUP!$A84,SWISSW!$J:$J,MATCHUP!CI$1)-COUNTIFS(SWISSW!$I:$I,MATCHUP!$A84,SWISSW!$J:$J,MATCHUP!CI$1,SWISSW!$F:$F,"Draw")+COUNTIFS(SWISSW!$I:$I,MATCHUP!CI$1,SWISSW!$J:$J,MATCHUP!$A84)-COUNTIFS(SWISSW!$I:$I,MATCHUP!CI$1,SWISSW!$J:$J,MATCHUP!$A84,SWISSW!$F:$F,"Draw")),"-")</f>
        <v>-</v>
      </c>
      <c r="CJ84" s="5" t="str">
        <f ca="1">IFERROR((COUNTIFS(SWISSW!$I:$I,MATCHUP!$A84,SWISSW!$J:$J,MATCHUP!CJ$1,SWISSW!$F:$F,"Won")+COUNTIFS(SWISSW!$I:$I,MATCHUP!CJ$1,SWISSW!$J:$J,MATCHUP!$A84,SWISSW!$F:$F,"Lost"))/(COUNTIFS(SWISSW!$I:$I,MATCHUP!$A84,SWISSW!$J:$J,MATCHUP!CJ$1)-COUNTIFS(SWISSW!$I:$I,MATCHUP!$A84,SWISSW!$J:$J,MATCHUP!CJ$1,SWISSW!$F:$F,"Draw")+COUNTIFS(SWISSW!$I:$I,MATCHUP!CJ$1,SWISSW!$J:$J,MATCHUP!$A84)-COUNTIFS(SWISSW!$I:$I,MATCHUP!CJ$1,SWISSW!$J:$J,MATCHUP!$A84,SWISSW!$F:$F,"Draw")),"-")</f>
        <v>-</v>
      </c>
      <c r="CK84" s="5" t="str">
        <f ca="1">IFERROR((COUNTIFS(SWISSW!$I:$I,MATCHUP!$A84,SWISSW!$J:$J,MATCHUP!CK$1,SWISSW!$F:$F,"Won")+COUNTIFS(SWISSW!$I:$I,MATCHUP!CK$1,SWISSW!$J:$J,MATCHUP!$A84,SWISSW!$F:$F,"Lost"))/(COUNTIFS(SWISSW!$I:$I,MATCHUP!$A84,SWISSW!$J:$J,MATCHUP!CK$1)-COUNTIFS(SWISSW!$I:$I,MATCHUP!$A84,SWISSW!$J:$J,MATCHUP!CK$1,SWISSW!$F:$F,"Draw")+COUNTIFS(SWISSW!$I:$I,MATCHUP!CK$1,SWISSW!$J:$J,MATCHUP!$A84)-COUNTIFS(SWISSW!$I:$I,MATCHUP!CK$1,SWISSW!$J:$J,MATCHUP!$A84,SWISSW!$F:$F,"Draw")),"-")</f>
        <v>-</v>
      </c>
      <c r="CL84" s="5" t="str">
        <f ca="1">IFERROR((COUNTIFS(SWISSW!$I:$I,MATCHUP!$A84,SWISSW!$J:$J,MATCHUP!CL$1,SWISSW!$F:$F,"Won")+COUNTIFS(SWISSW!$I:$I,MATCHUP!CL$1,SWISSW!$J:$J,MATCHUP!$A84,SWISSW!$F:$F,"Lost"))/(COUNTIFS(SWISSW!$I:$I,MATCHUP!$A84,SWISSW!$J:$J,MATCHUP!CL$1)-COUNTIFS(SWISSW!$I:$I,MATCHUP!$A84,SWISSW!$J:$J,MATCHUP!CL$1,SWISSW!$F:$F,"Draw")+COUNTIFS(SWISSW!$I:$I,MATCHUP!CL$1,SWISSW!$J:$J,MATCHUP!$A84)-COUNTIFS(SWISSW!$I:$I,MATCHUP!CL$1,SWISSW!$J:$J,MATCHUP!$A84,SWISSW!$F:$F,"Draw")),"-")</f>
        <v>-</v>
      </c>
      <c r="CM84" s="5" t="str">
        <f ca="1">IFERROR((COUNTIFS(SWISSW!$I:$I,MATCHUP!$A84,SWISSW!$J:$J,MATCHUP!CM$1,SWISSW!$F:$F,"Won")+COUNTIFS(SWISSW!$I:$I,MATCHUP!CM$1,SWISSW!$J:$J,MATCHUP!$A84,SWISSW!$F:$F,"Lost"))/(COUNTIFS(SWISSW!$I:$I,MATCHUP!$A84,SWISSW!$J:$J,MATCHUP!CM$1)-COUNTIFS(SWISSW!$I:$I,MATCHUP!$A84,SWISSW!$J:$J,MATCHUP!CM$1,SWISSW!$F:$F,"Draw")+COUNTIFS(SWISSW!$I:$I,MATCHUP!CM$1,SWISSW!$J:$J,MATCHUP!$A84)-COUNTIFS(SWISSW!$I:$I,MATCHUP!CM$1,SWISSW!$J:$J,MATCHUP!$A84,SWISSW!$F:$F,"Draw")),"-")</f>
        <v>-</v>
      </c>
      <c r="CN84" s="5" t="str">
        <f ca="1">IFERROR((COUNTIFS(SWISSW!$I:$I,MATCHUP!$A84,SWISSW!$J:$J,MATCHUP!CN$1,SWISSW!$F:$F,"Won")+COUNTIFS(SWISSW!$I:$I,MATCHUP!CN$1,SWISSW!$J:$J,MATCHUP!$A84,SWISSW!$F:$F,"Lost"))/(COUNTIFS(SWISSW!$I:$I,MATCHUP!$A84,SWISSW!$J:$J,MATCHUP!CN$1)-COUNTIFS(SWISSW!$I:$I,MATCHUP!$A84,SWISSW!$J:$J,MATCHUP!CN$1,SWISSW!$F:$F,"Draw")+COUNTIFS(SWISSW!$I:$I,MATCHUP!CN$1,SWISSW!$J:$J,MATCHUP!$A84)-COUNTIFS(SWISSW!$I:$I,MATCHUP!CN$1,SWISSW!$J:$J,MATCHUP!$A84,SWISSW!$F:$F,"Draw")),"-")</f>
        <v>-</v>
      </c>
      <c r="CO84" s="5" t="str">
        <f ca="1">IFERROR((COUNTIFS(SWISSW!$I:$I,MATCHUP!$A84,SWISSW!$J:$J,MATCHUP!CO$1,SWISSW!$F:$F,"Won")+COUNTIFS(SWISSW!$I:$I,MATCHUP!CO$1,SWISSW!$J:$J,MATCHUP!$A84,SWISSW!$F:$F,"Lost"))/(COUNTIFS(SWISSW!$I:$I,MATCHUP!$A84,SWISSW!$J:$J,MATCHUP!CO$1)-COUNTIFS(SWISSW!$I:$I,MATCHUP!$A84,SWISSW!$J:$J,MATCHUP!CO$1,SWISSW!$F:$F,"Draw")+COUNTIFS(SWISSW!$I:$I,MATCHUP!CO$1,SWISSW!$J:$J,MATCHUP!$A84)-COUNTIFS(SWISSW!$I:$I,MATCHUP!CO$1,SWISSW!$J:$J,MATCHUP!$A84,SWISSW!$F:$F,"Draw")),"-")</f>
        <v>-</v>
      </c>
      <c r="CP84" s="5" t="str">
        <f ca="1">IFERROR((COUNTIFS(SWISSW!$I:$I,MATCHUP!$A84,SWISSW!$J:$J,MATCHUP!CP$1,SWISSW!$F:$F,"Won")+COUNTIFS(SWISSW!$I:$I,MATCHUP!CP$1,SWISSW!$J:$J,MATCHUP!$A84,SWISSW!$F:$F,"Lost"))/(COUNTIFS(SWISSW!$I:$I,MATCHUP!$A84,SWISSW!$J:$J,MATCHUP!CP$1)-COUNTIFS(SWISSW!$I:$I,MATCHUP!$A84,SWISSW!$J:$J,MATCHUP!CP$1,SWISSW!$F:$F,"Draw")+COUNTIFS(SWISSW!$I:$I,MATCHUP!CP$1,SWISSW!$J:$J,MATCHUP!$A84)-COUNTIFS(SWISSW!$I:$I,MATCHUP!CP$1,SWISSW!$J:$J,MATCHUP!$A84,SWISSW!$F:$F,"Draw")),"-")</f>
        <v>-</v>
      </c>
      <c r="CQ84" s="5" t="str">
        <f ca="1">IFERROR((COUNTIFS(SWISSW!$I:$I,MATCHUP!$A84,SWISSW!$J:$J,MATCHUP!CQ$1,SWISSW!$F:$F,"Won")+COUNTIFS(SWISSW!$I:$I,MATCHUP!CQ$1,SWISSW!$J:$J,MATCHUP!$A84,SWISSW!$F:$F,"Lost"))/(COUNTIFS(SWISSW!$I:$I,MATCHUP!$A84,SWISSW!$J:$J,MATCHUP!CQ$1)-COUNTIFS(SWISSW!$I:$I,MATCHUP!$A84,SWISSW!$J:$J,MATCHUP!CQ$1,SWISSW!$F:$F,"Draw")+COUNTIFS(SWISSW!$I:$I,MATCHUP!CQ$1,SWISSW!$J:$J,MATCHUP!$A84)-COUNTIFS(SWISSW!$I:$I,MATCHUP!CQ$1,SWISSW!$J:$J,MATCHUP!$A84,SWISSW!$F:$F,"Draw")),"-")</f>
        <v>-</v>
      </c>
      <c r="CR84" s="5" t="str">
        <f ca="1">IFERROR((COUNTIFS(SWISSW!$I:$I,MATCHUP!$A84,SWISSW!$J:$J,MATCHUP!CR$1,SWISSW!$F:$F,"Won")+COUNTIFS(SWISSW!$I:$I,MATCHUP!CR$1,SWISSW!$J:$J,MATCHUP!$A84,SWISSW!$F:$F,"Lost"))/(COUNTIFS(SWISSW!$I:$I,MATCHUP!$A84,SWISSW!$J:$J,MATCHUP!CR$1)-COUNTIFS(SWISSW!$I:$I,MATCHUP!$A84,SWISSW!$J:$J,MATCHUP!CR$1,SWISSW!$F:$F,"Draw")+COUNTIFS(SWISSW!$I:$I,MATCHUP!CR$1,SWISSW!$J:$J,MATCHUP!$A84)-COUNTIFS(SWISSW!$I:$I,MATCHUP!CR$1,SWISSW!$J:$J,MATCHUP!$A84,SWISSW!$F:$F,"Draw")),"-")</f>
        <v>-</v>
      </c>
      <c r="CS84" s="5" t="str">
        <f ca="1">IFERROR((COUNTIFS(SWISSW!$I:$I,MATCHUP!$A84,SWISSW!$J:$J,MATCHUP!CS$1,SWISSW!$F:$F,"Won")+COUNTIFS(SWISSW!$I:$I,MATCHUP!CS$1,SWISSW!$J:$J,MATCHUP!$A84,SWISSW!$F:$F,"Lost"))/(COUNTIFS(SWISSW!$I:$I,MATCHUP!$A84,SWISSW!$J:$J,MATCHUP!CS$1)-COUNTIFS(SWISSW!$I:$I,MATCHUP!$A84,SWISSW!$J:$J,MATCHUP!CS$1,SWISSW!$F:$F,"Draw")+COUNTIFS(SWISSW!$I:$I,MATCHUP!CS$1,SWISSW!$J:$J,MATCHUP!$A84)-COUNTIFS(SWISSW!$I:$I,MATCHUP!CS$1,SWISSW!$J:$J,MATCHUP!$A84,SWISSW!$F:$F,"Draw")),"-")</f>
        <v>-</v>
      </c>
      <c r="CT84" s="5" t="str">
        <f ca="1">IFERROR((COUNTIFS(SWISSW!$I:$I,MATCHUP!$A84,SWISSW!$J:$J,MATCHUP!CT$1,SWISSW!$F:$F,"Won")+COUNTIFS(SWISSW!$I:$I,MATCHUP!CT$1,SWISSW!$J:$J,MATCHUP!$A84,SWISSW!$F:$F,"Lost"))/(COUNTIFS(SWISSW!$I:$I,MATCHUP!$A84,SWISSW!$J:$J,MATCHUP!CT$1)-COUNTIFS(SWISSW!$I:$I,MATCHUP!$A84,SWISSW!$J:$J,MATCHUP!CT$1,SWISSW!$F:$F,"Draw")+COUNTIFS(SWISSW!$I:$I,MATCHUP!CT$1,SWISSW!$J:$J,MATCHUP!$A84)-COUNTIFS(SWISSW!$I:$I,MATCHUP!CT$1,SWISSW!$J:$J,MATCHUP!$A84,SWISSW!$F:$F,"Draw")),"-")</f>
        <v>-</v>
      </c>
      <c r="CU84" s="5" t="str">
        <f ca="1">IFERROR((COUNTIFS(SWISSW!$I:$I,MATCHUP!$A84,SWISSW!$J:$J,MATCHUP!CU$1,SWISSW!$F:$F,"Won")+COUNTIFS(SWISSW!$I:$I,MATCHUP!CU$1,SWISSW!$J:$J,MATCHUP!$A84,SWISSW!$F:$F,"Lost"))/(COUNTIFS(SWISSW!$I:$I,MATCHUP!$A84,SWISSW!$J:$J,MATCHUP!CU$1)-COUNTIFS(SWISSW!$I:$I,MATCHUP!$A84,SWISSW!$J:$J,MATCHUP!CU$1,SWISSW!$F:$F,"Draw")+COUNTIFS(SWISSW!$I:$I,MATCHUP!CU$1,SWISSW!$J:$J,MATCHUP!$A84)-COUNTIFS(SWISSW!$I:$I,MATCHUP!CU$1,SWISSW!$J:$J,MATCHUP!$A84,SWISSW!$F:$F,"Draw")),"-")</f>
        <v>-</v>
      </c>
      <c r="CV84" s="5" t="str">
        <f ca="1">IFERROR((COUNTIFS(SWISSW!$I:$I,MATCHUP!$A84,SWISSW!$J:$J,MATCHUP!CV$1,SWISSW!$F:$F,"Won")+COUNTIFS(SWISSW!$I:$I,MATCHUP!CV$1,SWISSW!$J:$J,MATCHUP!$A84,SWISSW!$F:$F,"Lost"))/(COUNTIFS(SWISSW!$I:$I,MATCHUP!$A84,SWISSW!$J:$J,MATCHUP!CV$1)-COUNTIFS(SWISSW!$I:$I,MATCHUP!$A84,SWISSW!$J:$J,MATCHUP!CV$1,SWISSW!$F:$F,"Draw")+COUNTIFS(SWISSW!$I:$I,MATCHUP!CV$1,SWISSW!$J:$J,MATCHUP!$A84)-COUNTIFS(SWISSW!$I:$I,MATCHUP!CV$1,SWISSW!$J:$J,MATCHUP!$A84,SWISSW!$F:$F,"Draw")),"-")</f>
        <v>-</v>
      </c>
    </row>
    <row r="85" spans="1:100" ht="55" customHeight="1" x14ac:dyDescent="0.3">
      <c r="A85" s="3" cm="1">
        <f t="array" aca="1" ref="A85" ca="1">INDIRECT(ADDRESS(ROW(),1,,1,"METABREAK"))</f>
        <v>0</v>
      </c>
      <c r="B85" s="5" t="str">
        <f ca="1">IFERROR((COUNTIFS(SWISSW!$I:$I,MATCHUP!$A85,SWISSW!$J:$J,MATCHUP!B$1,SWISSW!$F:$F,"Won")+COUNTIFS(SWISSW!$I:$I,MATCHUP!B$1,SWISSW!$J:$J,MATCHUP!$A85,SWISSW!$F:$F,"Lost"))/(COUNTIFS(SWISSW!$I:$I,MATCHUP!$A85,SWISSW!$J:$J,MATCHUP!B$1)-COUNTIFS(SWISSW!$I:$I,MATCHUP!$A85,SWISSW!$J:$J,MATCHUP!B$1,SWISSW!$F:$F,"Draw")+COUNTIFS(SWISSW!$I:$I,MATCHUP!B$1,SWISSW!$J:$J,MATCHUP!$A85)-COUNTIFS(SWISSW!$I:$I,MATCHUP!B$1,SWISSW!$J:$J,MATCHUP!$A85,SWISSW!$F:$F,"Draw")),"-")</f>
        <v>-</v>
      </c>
      <c r="C85" s="5" t="str">
        <f ca="1">IFERROR((COUNTIFS(SWISSW!$I:$I,MATCHUP!$A85,SWISSW!$J:$J,MATCHUP!C$1,SWISSW!$F:$F,"Won")+COUNTIFS(SWISSW!$I:$I,MATCHUP!C$1,SWISSW!$J:$J,MATCHUP!$A85,SWISSW!$F:$F,"Lost"))/(COUNTIFS(SWISSW!$I:$I,MATCHUP!$A85,SWISSW!$J:$J,MATCHUP!C$1)-COUNTIFS(SWISSW!$I:$I,MATCHUP!$A85,SWISSW!$J:$J,MATCHUP!C$1,SWISSW!$F:$F,"Draw")+COUNTIFS(SWISSW!$I:$I,MATCHUP!C$1,SWISSW!$J:$J,MATCHUP!$A85)-COUNTIFS(SWISSW!$I:$I,MATCHUP!C$1,SWISSW!$J:$J,MATCHUP!$A85,SWISSW!$F:$F,"Draw")),"-")</f>
        <v>-</v>
      </c>
      <c r="D85" s="5" t="str">
        <f ca="1">IFERROR((COUNTIFS(SWISSW!$I:$I,MATCHUP!$A85,SWISSW!$J:$J,MATCHUP!D$1,SWISSW!$F:$F,"Won")+COUNTIFS(SWISSW!$I:$I,MATCHUP!D$1,SWISSW!$J:$J,MATCHUP!$A85,SWISSW!$F:$F,"Lost"))/(COUNTIFS(SWISSW!$I:$I,MATCHUP!$A85,SWISSW!$J:$J,MATCHUP!D$1)-COUNTIFS(SWISSW!$I:$I,MATCHUP!$A85,SWISSW!$J:$J,MATCHUP!D$1,SWISSW!$F:$F,"Draw")+COUNTIFS(SWISSW!$I:$I,MATCHUP!D$1,SWISSW!$J:$J,MATCHUP!$A85)-COUNTIFS(SWISSW!$I:$I,MATCHUP!D$1,SWISSW!$J:$J,MATCHUP!$A85,SWISSW!$F:$F,"Draw")),"-")</f>
        <v>-</v>
      </c>
      <c r="E85" s="5" t="str">
        <f ca="1">IFERROR((COUNTIFS(SWISSW!$I:$I,MATCHUP!$A85,SWISSW!$J:$J,MATCHUP!E$1,SWISSW!$F:$F,"Won")+COUNTIFS(SWISSW!$I:$I,MATCHUP!E$1,SWISSW!$J:$J,MATCHUP!$A85,SWISSW!$F:$F,"Lost"))/(COUNTIFS(SWISSW!$I:$I,MATCHUP!$A85,SWISSW!$J:$J,MATCHUP!E$1)-COUNTIFS(SWISSW!$I:$I,MATCHUP!$A85,SWISSW!$J:$J,MATCHUP!E$1,SWISSW!$F:$F,"Draw")+COUNTIFS(SWISSW!$I:$I,MATCHUP!E$1,SWISSW!$J:$J,MATCHUP!$A85)-COUNTIFS(SWISSW!$I:$I,MATCHUP!E$1,SWISSW!$J:$J,MATCHUP!$A85,SWISSW!$F:$F,"Draw")),"-")</f>
        <v>-</v>
      </c>
      <c r="F85" s="5" t="str">
        <f ca="1">IFERROR((COUNTIFS(SWISSW!$I:$I,MATCHUP!$A85,SWISSW!$J:$J,MATCHUP!F$1,SWISSW!$F:$F,"Won")+COUNTIFS(SWISSW!$I:$I,MATCHUP!F$1,SWISSW!$J:$J,MATCHUP!$A85,SWISSW!$F:$F,"Lost"))/(COUNTIFS(SWISSW!$I:$I,MATCHUP!$A85,SWISSW!$J:$J,MATCHUP!F$1)-COUNTIFS(SWISSW!$I:$I,MATCHUP!$A85,SWISSW!$J:$J,MATCHUP!F$1,SWISSW!$F:$F,"Draw")+COUNTIFS(SWISSW!$I:$I,MATCHUP!F$1,SWISSW!$J:$J,MATCHUP!$A85)-COUNTIFS(SWISSW!$I:$I,MATCHUP!F$1,SWISSW!$J:$J,MATCHUP!$A85,SWISSW!$F:$F,"Draw")),"-")</f>
        <v>-</v>
      </c>
      <c r="G85" s="5" t="str">
        <f ca="1">IFERROR((COUNTIFS(SWISSW!$I:$I,MATCHUP!$A85,SWISSW!$J:$J,MATCHUP!G$1,SWISSW!$F:$F,"Won")+COUNTIFS(SWISSW!$I:$I,MATCHUP!G$1,SWISSW!$J:$J,MATCHUP!$A85,SWISSW!$F:$F,"Lost"))/(COUNTIFS(SWISSW!$I:$I,MATCHUP!$A85,SWISSW!$J:$J,MATCHUP!G$1)-COUNTIFS(SWISSW!$I:$I,MATCHUP!$A85,SWISSW!$J:$J,MATCHUP!G$1,SWISSW!$F:$F,"Draw")+COUNTIFS(SWISSW!$I:$I,MATCHUP!G$1,SWISSW!$J:$J,MATCHUP!$A85)-COUNTIFS(SWISSW!$I:$I,MATCHUP!G$1,SWISSW!$J:$J,MATCHUP!$A85,SWISSW!$F:$F,"Draw")),"-")</f>
        <v>-</v>
      </c>
      <c r="H85" s="5" t="str">
        <f ca="1">IFERROR((COUNTIFS(SWISSW!$I:$I,MATCHUP!$A85,SWISSW!$J:$J,MATCHUP!H$1,SWISSW!$F:$F,"Won")+COUNTIFS(SWISSW!$I:$I,MATCHUP!H$1,SWISSW!$J:$J,MATCHUP!$A85,SWISSW!$F:$F,"Lost"))/(COUNTIFS(SWISSW!$I:$I,MATCHUP!$A85,SWISSW!$J:$J,MATCHUP!H$1)-COUNTIFS(SWISSW!$I:$I,MATCHUP!$A85,SWISSW!$J:$J,MATCHUP!H$1,SWISSW!$F:$F,"Draw")+COUNTIFS(SWISSW!$I:$I,MATCHUP!H$1,SWISSW!$J:$J,MATCHUP!$A85)-COUNTIFS(SWISSW!$I:$I,MATCHUP!H$1,SWISSW!$J:$J,MATCHUP!$A85,SWISSW!$F:$F,"Draw")),"-")</f>
        <v>-</v>
      </c>
      <c r="I85" s="5" t="str">
        <f ca="1">IFERROR((COUNTIFS(SWISSW!$I:$I,MATCHUP!$A85,SWISSW!$J:$J,MATCHUP!I$1,SWISSW!$F:$F,"Won")+COUNTIFS(SWISSW!$I:$I,MATCHUP!I$1,SWISSW!$J:$J,MATCHUP!$A85,SWISSW!$F:$F,"Lost"))/(COUNTIFS(SWISSW!$I:$I,MATCHUP!$A85,SWISSW!$J:$J,MATCHUP!I$1)-COUNTIFS(SWISSW!$I:$I,MATCHUP!$A85,SWISSW!$J:$J,MATCHUP!I$1,SWISSW!$F:$F,"Draw")+COUNTIFS(SWISSW!$I:$I,MATCHUP!I$1,SWISSW!$J:$J,MATCHUP!$A85)-COUNTIFS(SWISSW!$I:$I,MATCHUP!I$1,SWISSW!$J:$J,MATCHUP!$A85,SWISSW!$F:$F,"Draw")),"-")</f>
        <v>-</v>
      </c>
      <c r="J85" s="5" t="str">
        <f ca="1">IFERROR((COUNTIFS(SWISSW!$I:$I,MATCHUP!$A85,SWISSW!$J:$J,MATCHUP!J$1,SWISSW!$F:$F,"Won")+COUNTIFS(SWISSW!$I:$I,MATCHUP!J$1,SWISSW!$J:$J,MATCHUP!$A85,SWISSW!$F:$F,"Lost"))/(COUNTIFS(SWISSW!$I:$I,MATCHUP!$A85,SWISSW!$J:$J,MATCHUP!J$1)-COUNTIFS(SWISSW!$I:$I,MATCHUP!$A85,SWISSW!$J:$J,MATCHUP!J$1,SWISSW!$F:$F,"Draw")+COUNTIFS(SWISSW!$I:$I,MATCHUP!J$1,SWISSW!$J:$J,MATCHUP!$A85)-COUNTIFS(SWISSW!$I:$I,MATCHUP!J$1,SWISSW!$J:$J,MATCHUP!$A85,SWISSW!$F:$F,"Draw")),"-")</f>
        <v>-</v>
      </c>
      <c r="K85" s="5" t="str">
        <f ca="1">IFERROR((COUNTIFS(SWISSW!$I:$I,MATCHUP!$A85,SWISSW!$J:$J,MATCHUP!K$1,SWISSW!$F:$F,"Won")+COUNTIFS(SWISSW!$I:$I,MATCHUP!K$1,SWISSW!$J:$J,MATCHUP!$A85,SWISSW!$F:$F,"Lost"))/(COUNTIFS(SWISSW!$I:$I,MATCHUP!$A85,SWISSW!$J:$J,MATCHUP!K$1)-COUNTIFS(SWISSW!$I:$I,MATCHUP!$A85,SWISSW!$J:$J,MATCHUP!K$1,SWISSW!$F:$F,"Draw")+COUNTIFS(SWISSW!$I:$I,MATCHUP!K$1,SWISSW!$J:$J,MATCHUP!$A85)-COUNTIFS(SWISSW!$I:$I,MATCHUP!K$1,SWISSW!$J:$J,MATCHUP!$A85,SWISSW!$F:$F,"Draw")),"-")</f>
        <v>-</v>
      </c>
      <c r="L85" s="5" t="str">
        <f ca="1">IFERROR((COUNTIFS(SWISSW!$I:$I,MATCHUP!$A85,SWISSW!$J:$J,MATCHUP!L$1,SWISSW!$F:$F,"Won")+COUNTIFS(SWISSW!$I:$I,MATCHUP!L$1,SWISSW!$J:$J,MATCHUP!$A85,SWISSW!$F:$F,"Lost"))/(COUNTIFS(SWISSW!$I:$I,MATCHUP!$A85,SWISSW!$J:$J,MATCHUP!L$1)-COUNTIFS(SWISSW!$I:$I,MATCHUP!$A85,SWISSW!$J:$J,MATCHUP!L$1,SWISSW!$F:$F,"Draw")+COUNTIFS(SWISSW!$I:$I,MATCHUP!L$1,SWISSW!$J:$J,MATCHUP!$A85)-COUNTIFS(SWISSW!$I:$I,MATCHUP!L$1,SWISSW!$J:$J,MATCHUP!$A85,SWISSW!$F:$F,"Draw")),"-")</f>
        <v>-</v>
      </c>
      <c r="M85" s="5" t="str">
        <f ca="1">IFERROR((COUNTIFS(SWISSW!$I:$I,MATCHUP!$A85,SWISSW!$J:$J,MATCHUP!M$1,SWISSW!$F:$F,"Won")+COUNTIFS(SWISSW!$I:$I,MATCHUP!M$1,SWISSW!$J:$J,MATCHUP!$A85,SWISSW!$F:$F,"Lost"))/(COUNTIFS(SWISSW!$I:$I,MATCHUP!$A85,SWISSW!$J:$J,MATCHUP!M$1)-COUNTIFS(SWISSW!$I:$I,MATCHUP!$A85,SWISSW!$J:$J,MATCHUP!M$1,SWISSW!$F:$F,"Draw")+COUNTIFS(SWISSW!$I:$I,MATCHUP!M$1,SWISSW!$J:$J,MATCHUP!$A85)-COUNTIFS(SWISSW!$I:$I,MATCHUP!M$1,SWISSW!$J:$J,MATCHUP!$A85,SWISSW!$F:$F,"Draw")),"-")</f>
        <v>-</v>
      </c>
      <c r="N85" s="5" t="str">
        <f ca="1">IFERROR((COUNTIFS(SWISSW!$I:$I,MATCHUP!$A85,SWISSW!$J:$J,MATCHUP!N$1,SWISSW!$F:$F,"Won")+COUNTIFS(SWISSW!$I:$I,MATCHUP!N$1,SWISSW!$J:$J,MATCHUP!$A85,SWISSW!$F:$F,"Lost"))/(COUNTIFS(SWISSW!$I:$I,MATCHUP!$A85,SWISSW!$J:$J,MATCHUP!N$1)-COUNTIFS(SWISSW!$I:$I,MATCHUP!$A85,SWISSW!$J:$J,MATCHUP!N$1,SWISSW!$F:$F,"Draw")+COUNTIFS(SWISSW!$I:$I,MATCHUP!N$1,SWISSW!$J:$J,MATCHUP!$A85)-COUNTIFS(SWISSW!$I:$I,MATCHUP!N$1,SWISSW!$J:$J,MATCHUP!$A85,SWISSW!$F:$F,"Draw")),"-")</f>
        <v>-</v>
      </c>
      <c r="O85" s="5" t="str">
        <f ca="1">IFERROR((COUNTIFS(SWISSW!$I:$I,MATCHUP!$A85,SWISSW!$J:$J,MATCHUP!O$1,SWISSW!$F:$F,"Won")+COUNTIFS(SWISSW!$I:$I,MATCHUP!O$1,SWISSW!$J:$J,MATCHUP!$A85,SWISSW!$F:$F,"Lost"))/(COUNTIFS(SWISSW!$I:$I,MATCHUP!$A85,SWISSW!$J:$J,MATCHUP!O$1)-COUNTIFS(SWISSW!$I:$I,MATCHUP!$A85,SWISSW!$J:$J,MATCHUP!O$1,SWISSW!$F:$F,"Draw")+COUNTIFS(SWISSW!$I:$I,MATCHUP!O$1,SWISSW!$J:$J,MATCHUP!$A85)-COUNTIFS(SWISSW!$I:$I,MATCHUP!O$1,SWISSW!$J:$J,MATCHUP!$A85,SWISSW!$F:$F,"Draw")),"-")</f>
        <v>-</v>
      </c>
      <c r="P85" s="5" t="str">
        <f ca="1">IFERROR((COUNTIFS(SWISSW!$I:$I,MATCHUP!$A85,SWISSW!$J:$J,MATCHUP!P$1,SWISSW!$F:$F,"Won")+COUNTIFS(SWISSW!$I:$I,MATCHUP!P$1,SWISSW!$J:$J,MATCHUP!$A85,SWISSW!$F:$F,"Lost"))/(COUNTIFS(SWISSW!$I:$I,MATCHUP!$A85,SWISSW!$J:$J,MATCHUP!P$1)-COUNTIFS(SWISSW!$I:$I,MATCHUP!$A85,SWISSW!$J:$J,MATCHUP!P$1,SWISSW!$F:$F,"Draw")+COUNTIFS(SWISSW!$I:$I,MATCHUP!P$1,SWISSW!$J:$J,MATCHUP!$A85)-COUNTIFS(SWISSW!$I:$I,MATCHUP!P$1,SWISSW!$J:$J,MATCHUP!$A85,SWISSW!$F:$F,"Draw")),"-")</f>
        <v>-</v>
      </c>
      <c r="Q85" s="5" t="str">
        <f ca="1">IFERROR((COUNTIFS(SWISSW!$I:$I,MATCHUP!$A85,SWISSW!$J:$J,MATCHUP!Q$1,SWISSW!$F:$F,"Won")+COUNTIFS(SWISSW!$I:$I,MATCHUP!Q$1,SWISSW!$J:$J,MATCHUP!$A85,SWISSW!$F:$F,"Lost"))/(COUNTIFS(SWISSW!$I:$I,MATCHUP!$A85,SWISSW!$J:$J,MATCHUP!Q$1)-COUNTIFS(SWISSW!$I:$I,MATCHUP!$A85,SWISSW!$J:$J,MATCHUP!Q$1,SWISSW!$F:$F,"Draw")+COUNTIFS(SWISSW!$I:$I,MATCHUP!Q$1,SWISSW!$J:$J,MATCHUP!$A85)-COUNTIFS(SWISSW!$I:$I,MATCHUP!Q$1,SWISSW!$J:$J,MATCHUP!$A85,SWISSW!$F:$F,"Draw")),"-")</f>
        <v>-</v>
      </c>
      <c r="R85" s="5" t="str">
        <f ca="1">IFERROR((COUNTIFS(SWISSW!$I:$I,MATCHUP!$A85,SWISSW!$J:$J,MATCHUP!R$1,SWISSW!$F:$F,"Won")+COUNTIFS(SWISSW!$I:$I,MATCHUP!R$1,SWISSW!$J:$J,MATCHUP!$A85,SWISSW!$F:$F,"Lost"))/(COUNTIFS(SWISSW!$I:$I,MATCHUP!$A85,SWISSW!$J:$J,MATCHUP!R$1)-COUNTIFS(SWISSW!$I:$I,MATCHUP!$A85,SWISSW!$J:$J,MATCHUP!R$1,SWISSW!$F:$F,"Draw")+COUNTIFS(SWISSW!$I:$I,MATCHUP!R$1,SWISSW!$J:$J,MATCHUP!$A85)-COUNTIFS(SWISSW!$I:$I,MATCHUP!R$1,SWISSW!$J:$J,MATCHUP!$A85,SWISSW!$F:$F,"Draw")),"-")</f>
        <v>-</v>
      </c>
      <c r="S85" s="5" t="str">
        <f ca="1">IFERROR((COUNTIFS(SWISSW!$I:$I,MATCHUP!$A85,SWISSW!$J:$J,MATCHUP!S$1,SWISSW!$F:$F,"Won")+COUNTIFS(SWISSW!$I:$I,MATCHUP!S$1,SWISSW!$J:$J,MATCHUP!$A85,SWISSW!$F:$F,"Lost"))/(COUNTIFS(SWISSW!$I:$I,MATCHUP!$A85,SWISSW!$J:$J,MATCHUP!S$1)-COUNTIFS(SWISSW!$I:$I,MATCHUP!$A85,SWISSW!$J:$J,MATCHUP!S$1,SWISSW!$F:$F,"Draw")+COUNTIFS(SWISSW!$I:$I,MATCHUP!S$1,SWISSW!$J:$J,MATCHUP!$A85)-COUNTIFS(SWISSW!$I:$I,MATCHUP!S$1,SWISSW!$J:$J,MATCHUP!$A85,SWISSW!$F:$F,"Draw")),"-")</f>
        <v>-</v>
      </c>
      <c r="T85" s="5" t="str">
        <f ca="1">IFERROR((COUNTIFS(SWISSW!$I:$I,MATCHUP!$A85,SWISSW!$J:$J,MATCHUP!T$1,SWISSW!$F:$F,"Won")+COUNTIFS(SWISSW!$I:$I,MATCHUP!T$1,SWISSW!$J:$J,MATCHUP!$A85,SWISSW!$F:$F,"Lost"))/(COUNTIFS(SWISSW!$I:$I,MATCHUP!$A85,SWISSW!$J:$J,MATCHUP!T$1)-COUNTIFS(SWISSW!$I:$I,MATCHUP!$A85,SWISSW!$J:$J,MATCHUP!T$1,SWISSW!$F:$F,"Draw")+COUNTIFS(SWISSW!$I:$I,MATCHUP!T$1,SWISSW!$J:$J,MATCHUP!$A85)-COUNTIFS(SWISSW!$I:$I,MATCHUP!T$1,SWISSW!$J:$J,MATCHUP!$A85,SWISSW!$F:$F,"Draw")),"-")</f>
        <v>-</v>
      </c>
      <c r="U85" s="5" t="str">
        <f ca="1">IFERROR((COUNTIFS(SWISSW!$I:$I,MATCHUP!$A85,SWISSW!$J:$J,MATCHUP!U$1,SWISSW!$F:$F,"Won")+COUNTIFS(SWISSW!$I:$I,MATCHUP!U$1,SWISSW!$J:$J,MATCHUP!$A85,SWISSW!$F:$F,"Lost"))/(COUNTIFS(SWISSW!$I:$I,MATCHUP!$A85,SWISSW!$J:$J,MATCHUP!U$1)-COUNTIFS(SWISSW!$I:$I,MATCHUP!$A85,SWISSW!$J:$J,MATCHUP!U$1,SWISSW!$F:$F,"Draw")+COUNTIFS(SWISSW!$I:$I,MATCHUP!U$1,SWISSW!$J:$J,MATCHUP!$A85)-COUNTIFS(SWISSW!$I:$I,MATCHUP!U$1,SWISSW!$J:$J,MATCHUP!$A85,SWISSW!$F:$F,"Draw")),"-")</f>
        <v>-</v>
      </c>
      <c r="V85" s="5" t="str">
        <f ca="1">IFERROR((COUNTIFS(SWISSW!$I:$I,MATCHUP!$A85,SWISSW!$J:$J,MATCHUP!V$1,SWISSW!$F:$F,"Won")+COUNTIFS(SWISSW!$I:$I,MATCHUP!V$1,SWISSW!$J:$J,MATCHUP!$A85,SWISSW!$F:$F,"Lost"))/(COUNTIFS(SWISSW!$I:$I,MATCHUP!$A85,SWISSW!$J:$J,MATCHUP!V$1)-COUNTIFS(SWISSW!$I:$I,MATCHUP!$A85,SWISSW!$J:$J,MATCHUP!V$1,SWISSW!$F:$F,"Draw")+COUNTIFS(SWISSW!$I:$I,MATCHUP!V$1,SWISSW!$J:$J,MATCHUP!$A85)-COUNTIFS(SWISSW!$I:$I,MATCHUP!V$1,SWISSW!$J:$J,MATCHUP!$A85,SWISSW!$F:$F,"Draw")),"-")</f>
        <v>-</v>
      </c>
      <c r="W85" s="5" t="str">
        <f ca="1">IFERROR((COUNTIFS(SWISSW!$I:$I,MATCHUP!$A85,SWISSW!$J:$J,MATCHUP!W$1,SWISSW!$F:$F,"Won")+COUNTIFS(SWISSW!$I:$I,MATCHUP!W$1,SWISSW!$J:$J,MATCHUP!$A85,SWISSW!$F:$F,"Lost"))/(COUNTIFS(SWISSW!$I:$I,MATCHUP!$A85,SWISSW!$J:$J,MATCHUP!W$1)-COUNTIFS(SWISSW!$I:$I,MATCHUP!$A85,SWISSW!$J:$J,MATCHUP!W$1,SWISSW!$F:$F,"Draw")+COUNTIFS(SWISSW!$I:$I,MATCHUP!W$1,SWISSW!$J:$J,MATCHUP!$A85)-COUNTIFS(SWISSW!$I:$I,MATCHUP!W$1,SWISSW!$J:$J,MATCHUP!$A85,SWISSW!$F:$F,"Draw")),"-")</f>
        <v>-</v>
      </c>
      <c r="X85" s="5" t="str">
        <f ca="1">IFERROR((COUNTIFS(SWISSW!$I:$I,MATCHUP!$A85,SWISSW!$J:$J,MATCHUP!X$1,SWISSW!$F:$F,"Won")+COUNTIFS(SWISSW!$I:$I,MATCHUP!X$1,SWISSW!$J:$J,MATCHUP!$A85,SWISSW!$F:$F,"Lost"))/(COUNTIFS(SWISSW!$I:$I,MATCHUP!$A85,SWISSW!$J:$J,MATCHUP!X$1)-COUNTIFS(SWISSW!$I:$I,MATCHUP!$A85,SWISSW!$J:$J,MATCHUP!X$1,SWISSW!$F:$F,"Draw")+COUNTIFS(SWISSW!$I:$I,MATCHUP!X$1,SWISSW!$J:$J,MATCHUP!$A85)-COUNTIFS(SWISSW!$I:$I,MATCHUP!X$1,SWISSW!$J:$J,MATCHUP!$A85,SWISSW!$F:$F,"Draw")),"-")</f>
        <v>-</v>
      </c>
      <c r="Y85" s="5" t="str">
        <f ca="1">IFERROR((COUNTIFS(SWISSW!$I:$I,MATCHUP!$A85,SWISSW!$J:$J,MATCHUP!Y$1,SWISSW!$F:$F,"Won")+COUNTIFS(SWISSW!$I:$I,MATCHUP!Y$1,SWISSW!$J:$J,MATCHUP!$A85,SWISSW!$F:$F,"Lost"))/(COUNTIFS(SWISSW!$I:$I,MATCHUP!$A85,SWISSW!$J:$J,MATCHUP!Y$1)-COUNTIFS(SWISSW!$I:$I,MATCHUP!$A85,SWISSW!$J:$J,MATCHUP!Y$1,SWISSW!$F:$F,"Draw")+COUNTIFS(SWISSW!$I:$I,MATCHUP!Y$1,SWISSW!$J:$J,MATCHUP!$A85)-COUNTIFS(SWISSW!$I:$I,MATCHUP!Y$1,SWISSW!$J:$J,MATCHUP!$A85,SWISSW!$F:$F,"Draw")),"-")</f>
        <v>-</v>
      </c>
      <c r="Z85" s="5" t="str">
        <f ca="1">IFERROR((COUNTIFS(SWISSW!$I:$I,MATCHUP!$A85,SWISSW!$J:$J,MATCHUP!Z$1,SWISSW!$F:$F,"Won")+COUNTIFS(SWISSW!$I:$I,MATCHUP!Z$1,SWISSW!$J:$J,MATCHUP!$A85,SWISSW!$F:$F,"Lost"))/(COUNTIFS(SWISSW!$I:$I,MATCHUP!$A85,SWISSW!$J:$J,MATCHUP!Z$1)-COUNTIFS(SWISSW!$I:$I,MATCHUP!$A85,SWISSW!$J:$J,MATCHUP!Z$1,SWISSW!$F:$F,"Draw")+COUNTIFS(SWISSW!$I:$I,MATCHUP!Z$1,SWISSW!$J:$J,MATCHUP!$A85)-COUNTIFS(SWISSW!$I:$I,MATCHUP!Z$1,SWISSW!$J:$J,MATCHUP!$A85,SWISSW!$F:$F,"Draw")),"-")</f>
        <v>-</v>
      </c>
      <c r="AA85" s="5" t="str">
        <f ca="1">IFERROR((COUNTIFS(SWISSW!$I:$I,MATCHUP!$A85,SWISSW!$J:$J,MATCHUP!AA$1,SWISSW!$F:$F,"Won")+COUNTIFS(SWISSW!$I:$I,MATCHUP!AA$1,SWISSW!$J:$J,MATCHUP!$A85,SWISSW!$F:$F,"Lost"))/(COUNTIFS(SWISSW!$I:$I,MATCHUP!$A85,SWISSW!$J:$J,MATCHUP!AA$1)-COUNTIFS(SWISSW!$I:$I,MATCHUP!$A85,SWISSW!$J:$J,MATCHUP!AA$1,SWISSW!$F:$F,"Draw")+COUNTIFS(SWISSW!$I:$I,MATCHUP!AA$1,SWISSW!$J:$J,MATCHUP!$A85)-COUNTIFS(SWISSW!$I:$I,MATCHUP!AA$1,SWISSW!$J:$J,MATCHUP!$A85,SWISSW!$F:$F,"Draw")),"-")</f>
        <v>-</v>
      </c>
      <c r="AB85" s="5" t="str">
        <f ca="1">IFERROR((COUNTIFS(SWISSW!$I:$I,MATCHUP!$A85,SWISSW!$J:$J,MATCHUP!AB$1,SWISSW!$F:$F,"Won")+COUNTIFS(SWISSW!$I:$I,MATCHUP!AB$1,SWISSW!$J:$J,MATCHUP!$A85,SWISSW!$F:$F,"Lost"))/(COUNTIFS(SWISSW!$I:$I,MATCHUP!$A85,SWISSW!$J:$J,MATCHUP!AB$1)-COUNTIFS(SWISSW!$I:$I,MATCHUP!$A85,SWISSW!$J:$J,MATCHUP!AB$1,SWISSW!$F:$F,"Draw")+COUNTIFS(SWISSW!$I:$I,MATCHUP!AB$1,SWISSW!$J:$J,MATCHUP!$A85)-COUNTIFS(SWISSW!$I:$I,MATCHUP!AB$1,SWISSW!$J:$J,MATCHUP!$A85,SWISSW!$F:$F,"Draw")),"-")</f>
        <v>-</v>
      </c>
      <c r="AC85" s="5" t="str">
        <f ca="1">IFERROR((COUNTIFS(SWISSW!$I:$I,MATCHUP!$A85,SWISSW!$J:$J,MATCHUP!AC$1,SWISSW!$F:$F,"Won")+COUNTIFS(SWISSW!$I:$I,MATCHUP!AC$1,SWISSW!$J:$J,MATCHUP!$A85,SWISSW!$F:$F,"Lost"))/(COUNTIFS(SWISSW!$I:$I,MATCHUP!$A85,SWISSW!$J:$J,MATCHUP!AC$1)-COUNTIFS(SWISSW!$I:$I,MATCHUP!$A85,SWISSW!$J:$J,MATCHUP!AC$1,SWISSW!$F:$F,"Draw")+COUNTIFS(SWISSW!$I:$I,MATCHUP!AC$1,SWISSW!$J:$J,MATCHUP!$A85)-COUNTIFS(SWISSW!$I:$I,MATCHUP!AC$1,SWISSW!$J:$J,MATCHUP!$A85,SWISSW!$F:$F,"Draw")),"-")</f>
        <v>-</v>
      </c>
      <c r="AD85" s="5" t="str">
        <f ca="1">IFERROR((COUNTIFS(SWISSW!$I:$I,MATCHUP!$A85,SWISSW!$J:$J,MATCHUP!AD$1,SWISSW!$F:$F,"Won")+COUNTIFS(SWISSW!$I:$I,MATCHUP!AD$1,SWISSW!$J:$J,MATCHUP!$A85,SWISSW!$F:$F,"Lost"))/(COUNTIFS(SWISSW!$I:$I,MATCHUP!$A85,SWISSW!$J:$J,MATCHUP!AD$1)-COUNTIFS(SWISSW!$I:$I,MATCHUP!$A85,SWISSW!$J:$J,MATCHUP!AD$1,SWISSW!$F:$F,"Draw")+COUNTIFS(SWISSW!$I:$I,MATCHUP!AD$1,SWISSW!$J:$J,MATCHUP!$A85)-COUNTIFS(SWISSW!$I:$I,MATCHUP!AD$1,SWISSW!$J:$J,MATCHUP!$A85,SWISSW!$F:$F,"Draw")),"-")</f>
        <v>-</v>
      </c>
      <c r="AE85" s="5" t="str">
        <f ca="1">IFERROR((COUNTIFS(SWISSW!$I:$I,MATCHUP!$A85,SWISSW!$J:$J,MATCHUP!AE$1,SWISSW!$F:$F,"Won")+COUNTIFS(SWISSW!$I:$I,MATCHUP!AE$1,SWISSW!$J:$J,MATCHUP!$A85,SWISSW!$F:$F,"Lost"))/(COUNTIFS(SWISSW!$I:$I,MATCHUP!$A85,SWISSW!$J:$J,MATCHUP!AE$1)-COUNTIFS(SWISSW!$I:$I,MATCHUP!$A85,SWISSW!$J:$J,MATCHUP!AE$1,SWISSW!$F:$F,"Draw")+COUNTIFS(SWISSW!$I:$I,MATCHUP!AE$1,SWISSW!$J:$J,MATCHUP!$A85)-COUNTIFS(SWISSW!$I:$I,MATCHUP!AE$1,SWISSW!$J:$J,MATCHUP!$A85,SWISSW!$F:$F,"Draw")),"-")</f>
        <v>-</v>
      </c>
      <c r="AF85" s="5" t="str">
        <f ca="1">IFERROR((COUNTIFS(SWISSW!$I:$I,MATCHUP!$A85,SWISSW!$J:$J,MATCHUP!AF$1,SWISSW!$F:$F,"Won")+COUNTIFS(SWISSW!$I:$I,MATCHUP!AF$1,SWISSW!$J:$J,MATCHUP!$A85,SWISSW!$F:$F,"Lost"))/(COUNTIFS(SWISSW!$I:$I,MATCHUP!$A85,SWISSW!$J:$J,MATCHUP!AF$1)-COUNTIFS(SWISSW!$I:$I,MATCHUP!$A85,SWISSW!$J:$J,MATCHUP!AF$1,SWISSW!$F:$F,"Draw")+COUNTIFS(SWISSW!$I:$I,MATCHUP!AF$1,SWISSW!$J:$J,MATCHUP!$A85)-COUNTIFS(SWISSW!$I:$I,MATCHUP!AF$1,SWISSW!$J:$J,MATCHUP!$A85,SWISSW!$F:$F,"Draw")),"-")</f>
        <v>-</v>
      </c>
      <c r="AG85" s="5" t="str">
        <f ca="1">IFERROR((COUNTIFS(SWISSW!$I:$I,MATCHUP!$A85,SWISSW!$J:$J,MATCHUP!AG$1,SWISSW!$F:$F,"Won")+COUNTIFS(SWISSW!$I:$I,MATCHUP!AG$1,SWISSW!$J:$J,MATCHUP!$A85,SWISSW!$F:$F,"Lost"))/(COUNTIFS(SWISSW!$I:$I,MATCHUP!$A85,SWISSW!$J:$J,MATCHUP!AG$1)-COUNTIFS(SWISSW!$I:$I,MATCHUP!$A85,SWISSW!$J:$J,MATCHUP!AG$1,SWISSW!$F:$F,"Draw")+COUNTIFS(SWISSW!$I:$I,MATCHUP!AG$1,SWISSW!$J:$J,MATCHUP!$A85)-COUNTIFS(SWISSW!$I:$I,MATCHUP!AG$1,SWISSW!$J:$J,MATCHUP!$A85,SWISSW!$F:$F,"Draw")),"-")</f>
        <v>-</v>
      </c>
      <c r="AH85" s="5" t="str">
        <f ca="1">IFERROR((COUNTIFS(SWISSW!$I:$I,MATCHUP!$A85,SWISSW!$J:$J,MATCHUP!AH$1,SWISSW!$F:$F,"Won")+COUNTIFS(SWISSW!$I:$I,MATCHUP!AH$1,SWISSW!$J:$J,MATCHUP!$A85,SWISSW!$F:$F,"Lost"))/(COUNTIFS(SWISSW!$I:$I,MATCHUP!$A85,SWISSW!$J:$J,MATCHUP!AH$1)-COUNTIFS(SWISSW!$I:$I,MATCHUP!$A85,SWISSW!$J:$J,MATCHUP!AH$1,SWISSW!$F:$F,"Draw")+COUNTIFS(SWISSW!$I:$I,MATCHUP!AH$1,SWISSW!$J:$J,MATCHUP!$A85)-COUNTIFS(SWISSW!$I:$I,MATCHUP!AH$1,SWISSW!$J:$J,MATCHUP!$A85,SWISSW!$F:$F,"Draw")),"-")</f>
        <v>-</v>
      </c>
      <c r="AI85" s="5" t="str">
        <f ca="1">IFERROR((COUNTIFS(SWISSW!$I:$I,MATCHUP!$A85,SWISSW!$J:$J,MATCHUP!AI$1,SWISSW!$F:$F,"Won")+COUNTIFS(SWISSW!$I:$I,MATCHUP!AI$1,SWISSW!$J:$J,MATCHUP!$A85,SWISSW!$F:$F,"Lost"))/(COUNTIFS(SWISSW!$I:$I,MATCHUP!$A85,SWISSW!$J:$J,MATCHUP!AI$1)-COUNTIFS(SWISSW!$I:$I,MATCHUP!$A85,SWISSW!$J:$J,MATCHUP!AI$1,SWISSW!$F:$F,"Draw")+COUNTIFS(SWISSW!$I:$I,MATCHUP!AI$1,SWISSW!$J:$J,MATCHUP!$A85)-COUNTIFS(SWISSW!$I:$I,MATCHUP!AI$1,SWISSW!$J:$J,MATCHUP!$A85,SWISSW!$F:$F,"Draw")),"-")</f>
        <v>-</v>
      </c>
      <c r="AJ85" s="5" t="str">
        <f ca="1">IFERROR((COUNTIFS(SWISSW!$I:$I,MATCHUP!$A85,SWISSW!$J:$J,MATCHUP!AJ$1,SWISSW!$F:$F,"Won")+COUNTIFS(SWISSW!$I:$I,MATCHUP!AJ$1,SWISSW!$J:$J,MATCHUP!$A85,SWISSW!$F:$F,"Lost"))/(COUNTIFS(SWISSW!$I:$I,MATCHUP!$A85,SWISSW!$J:$J,MATCHUP!AJ$1)-COUNTIFS(SWISSW!$I:$I,MATCHUP!$A85,SWISSW!$J:$J,MATCHUP!AJ$1,SWISSW!$F:$F,"Draw")+COUNTIFS(SWISSW!$I:$I,MATCHUP!AJ$1,SWISSW!$J:$J,MATCHUP!$A85)-COUNTIFS(SWISSW!$I:$I,MATCHUP!AJ$1,SWISSW!$J:$J,MATCHUP!$A85,SWISSW!$F:$F,"Draw")),"-")</f>
        <v>-</v>
      </c>
      <c r="AK85" s="5" t="str">
        <f ca="1">IFERROR((COUNTIFS(SWISSW!$I:$I,MATCHUP!$A85,SWISSW!$J:$J,MATCHUP!AK$1,SWISSW!$F:$F,"Won")+COUNTIFS(SWISSW!$I:$I,MATCHUP!AK$1,SWISSW!$J:$J,MATCHUP!$A85,SWISSW!$F:$F,"Lost"))/(COUNTIFS(SWISSW!$I:$I,MATCHUP!$A85,SWISSW!$J:$J,MATCHUP!AK$1)-COUNTIFS(SWISSW!$I:$I,MATCHUP!$A85,SWISSW!$J:$J,MATCHUP!AK$1,SWISSW!$F:$F,"Draw")+COUNTIFS(SWISSW!$I:$I,MATCHUP!AK$1,SWISSW!$J:$J,MATCHUP!$A85)-COUNTIFS(SWISSW!$I:$I,MATCHUP!AK$1,SWISSW!$J:$J,MATCHUP!$A85,SWISSW!$F:$F,"Draw")),"-")</f>
        <v>-</v>
      </c>
      <c r="AL85" s="5" t="str">
        <f ca="1">IFERROR((COUNTIFS(SWISSW!$I:$I,MATCHUP!$A85,SWISSW!$J:$J,MATCHUP!AL$1,SWISSW!$F:$F,"Won")+COUNTIFS(SWISSW!$I:$I,MATCHUP!AL$1,SWISSW!$J:$J,MATCHUP!$A85,SWISSW!$F:$F,"Lost"))/(COUNTIFS(SWISSW!$I:$I,MATCHUP!$A85,SWISSW!$J:$J,MATCHUP!AL$1)-COUNTIFS(SWISSW!$I:$I,MATCHUP!$A85,SWISSW!$J:$J,MATCHUP!AL$1,SWISSW!$F:$F,"Draw")+COUNTIFS(SWISSW!$I:$I,MATCHUP!AL$1,SWISSW!$J:$J,MATCHUP!$A85)-COUNTIFS(SWISSW!$I:$I,MATCHUP!AL$1,SWISSW!$J:$J,MATCHUP!$A85,SWISSW!$F:$F,"Draw")),"-")</f>
        <v>-</v>
      </c>
      <c r="AM85" s="5" t="str">
        <f ca="1">IFERROR((COUNTIFS(SWISSW!$I:$I,MATCHUP!$A85,SWISSW!$J:$J,MATCHUP!AM$1,SWISSW!$F:$F,"Won")+COUNTIFS(SWISSW!$I:$I,MATCHUP!AM$1,SWISSW!$J:$J,MATCHUP!$A85,SWISSW!$F:$F,"Lost"))/(COUNTIFS(SWISSW!$I:$I,MATCHUP!$A85,SWISSW!$J:$J,MATCHUP!AM$1)-COUNTIFS(SWISSW!$I:$I,MATCHUP!$A85,SWISSW!$J:$J,MATCHUP!AM$1,SWISSW!$F:$F,"Draw")+COUNTIFS(SWISSW!$I:$I,MATCHUP!AM$1,SWISSW!$J:$J,MATCHUP!$A85)-COUNTIFS(SWISSW!$I:$I,MATCHUP!AM$1,SWISSW!$J:$J,MATCHUP!$A85,SWISSW!$F:$F,"Draw")),"-")</f>
        <v>-</v>
      </c>
      <c r="AN85" s="5" t="str">
        <f ca="1">IFERROR((COUNTIFS(SWISSW!$I:$I,MATCHUP!$A85,SWISSW!$J:$J,MATCHUP!AN$1,SWISSW!$F:$F,"Won")+COUNTIFS(SWISSW!$I:$I,MATCHUP!AN$1,SWISSW!$J:$J,MATCHUP!$A85,SWISSW!$F:$F,"Lost"))/(COUNTIFS(SWISSW!$I:$I,MATCHUP!$A85,SWISSW!$J:$J,MATCHUP!AN$1)-COUNTIFS(SWISSW!$I:$I,MATCHUP!$A85,SWISSW!$J:$J,MATCHUP!AN$1,SWISSW!$F:$F,"Draw")+COUNTIFS(SWISSW!$I:$I,MATCHUP!AN$1,SWISSW!$J:$J,MATCHUP!$A85)-COUNTIFS(SWISSW!$I:$I,MATCHUP!AN$1,SWISSW!$J:$J,MATCHUP!$A85,SWISSW!$F:$F,"Draw")),"-")</f>
        <v>-</v>
      </c>
      <c r="AO85" s="5" t="str">
        <f ca="1">IFERROR((COUNTIFS(SWISSW!$I:$I,MATCHUP!$A85,SWISSW!$J:$J,MATCHUP!AO$1,SWISSW!$F:$F,"Won")+COUNTIFS(SWISSW!$I:$I,MATCHUP!AO$1,SWISSW!$J:$J,MATCHUP!$A85,SWISSW!$F:$F,"Lost"))/(COUNTIFS(SWISSW!$I:$I,MATCHUP!$A85,SWISSW!$J:$J,MATCHUP!AO$1)-COUNTIFS(SWISSW!$I:$I,MATCHUP!$A85,SWISSW!$J:$J,MATCHUP!AO$1,SWISSW!$F:$F,"Draw")+COUNTIFS(SWISSW!$I:$I,MATCHUP!AO$1,SWISSW!$J:$J,MATCHUP!$A85)-COUNTIFS(SWISSW!$I:$I,MATCHUP!AO$1,SWISSW!$J:$J,MATCHUP!$A85,SWISSW!$F:$F,"Draw")),"-")</f>
        <v>-</v>
      </c>
      <c r="AP85" s="5" t="str">
        <f ca="1">IFERROR((COUNTIFS(SWISSW!$I:$I,MATCHUP!$A85,SWISSW!$J:$J,MATCHUP!AP$1,SWISSW!$F:$F,"Won")+COUNTIFS(SWISSW!$I:$I,MATCHUP!AP$1,SWISSW!$J:$J,MATCHUP!$A85,SWISSW!$F:$F,"Lost"))/(COUNTIFS(SWISSW!$I:$I,MATCHUP!$A85,SWISSW!$J:$J,MATCHUP!AP$1)-COUNTIFS(SWISSW!$I:$I,MATCHUP!$A85,SWISSW!$J:$J,MATCHUP!AP$1,SWISSW!$F:$F,"Draw")+COUNTIFS(SWISSW!$I:$I,MATCHUP!AP$1,SWISSW!$J:$J,MATCHUP!$A85)-COUNTIFS(SWISSW!$I:$I,MATCHUP!AP$1,SWISSW!$J:$J,MATCHUP!$A85,SWISSW!$F:$F,"Draw")),"-")</f>
        <v>-</v>
      </c>
      <c r="AQ85" s="5" t="str">
        <f ca="1">IFERROR((COUNTIFS(SWISSW!$I:$I,MATCHUP!$A85,SWISSW!$J:$J,MATCHUP!AQ$1,SWISSW!$F:$F,"Won")+COUNTIFS(SWISSW!$I:$I,MATCHUP!AQ$1,SWISSW!$J:$J,MATCHUP!$A85,SWISSW!$F:$F,"Lost"))/(COUNTIFS(SWISSW!$I:$I,MATCHUP!$A85,SWISSW!$J:$J,MATCHUP!AQ$1)-COUNTIFS(SWISSW!$I:$I,MATCHUP!$A85,SWISSW!$J:$J,MATCHUP!AQ$1,SWISSW!$F:$F,"Draw")+COUNTIFS(SWISSW!$I:$I,MATCHUP!AQ$1,SWISSW!$J:$J,MATCHUP!$A85)-COUNTIFS(SWISSW!$I:$I,MATCHUP!AQ$1,SWISSW!$J:$J,MATCHUP!$A85,SWISSW!$F:$F,"Draw")),"-")</f>
        <v>-</v>
      </c>
      <c r="AR85" s="5" t="str">
        <f ca="1">IFERROR((COUNTIFS(SWISSW!$I:$I,MATCHUP!$A85,SWISSW!$J:$J,MATCHUP!AR$1,SWISSW!$F:$F,"Won")+COUNTIFS(SWISSW!$I:$I,MATCHUP!AR$1,SWISSW!$J:$J,MATCHUP!$A85,SWISSW!$F:$F,"Lost"))/(COUNTIFS(SWISSW!$I:$I,MATCHUP!$A85,SWISSW!$J:$J,MATCHUP!AR$1)-COUNTIFS(SWISSW!$I:$I,MATCHUP!$A85,SWISSW!$J:$J,MATCHUP!AR$1,SWISSW!$F:$F,"Draw")+COUNTIFS(SWISSW!$I:$I,MATCHUP!AR$1,SWISSW!$J:$J,MATCHUP!$A85)-COUNTIFS(SWISSW!$I:$I,MATCHUP!AR$1,SWISSW!$J:$J,MATCHUP!$A85,SWISSW!$F:$F,"Draw")),"-")</f>
        <v>-</v>
      </c>
      <c r="AS85" s="5" t="str">
        <f ca="1">IFERROR((COUNTIFS(SWISSW!$I:$I,MATCHUP!$A85,SWISSW!$J:$J,MATCHUP!AS$1,SWISSW!$F:$F,"Won")+COUNTIFS(SWISSW!$I:$I,MATCHUP!AS$1,SWISSW!$J:$J,MATCHUP!$A85,SWISSW!$F:$F,"Lost"))/(COUNTIFS(SWISSW!$I:$I,MATCHUP!$A85,SWISSW!$J:$J,MATCHUP!AS$1)-COUNTIFS(SWISSW!$I:$I,MATCHUP!$A85,SWISSW!$J:$J,MATCHUP!AS$1,SWISSW!$F:$F,"Draw")+COUNTIFS(SWISSW!$I:$I,MATCHUP!AS$1,SWISSW!$J:$J,MATCHUP!$A85)-COUNTIFS(SWISSW!$I:$I,MATCHUP!AS$1,SWISSW!$J:$J,MATCHUP!$A85,SWISSW!$F:$F,"Draw")),"-")</f>
        <v>-</v>
      </c>
      <c r="AT85" s="5" t="str">
        <f ca="1">IFERROR((COUNTIFS(SWISSW!$I:$I,MATCHUP!$A85,SWISSW!$J:$J,MATCHUP!AT$1,SWISSW!$F:$F,"Won")+COUNTIFS(SWISSW!$I:$I,MATCHUP!AT$1,SWISSW!$J:$J,MATCHUP!$A85,SWISSW!$F:$F,"Lost"))/(COUNTIFS(SWISSW!$I:$I,MATCHUP!$A85,SWISSW!$J:$J,MATCHUP!AT$1)-COUNTIFS(SWISSW!$I:$I,MATCHUP!$A85,SWISSW!$J:$J,MATCHUP!AT$1,SWISSW!$F:$F,"Draw")+COUNTIFS(SWISSW!$I:$I,MATCHUP!AT$1,SWISSW!$J:$J,MATCHUP!$A85)-COUNTIFS(SWISSW!$I:$I,MATCHUP!AT$1,SWISSW!$J:$J,MATCHUP!$A85,SWISSW!$F:$F,"Draw")),"-")</f>
        <v>-</v>
      </c>
      <c r="AU85" s="5" t="str">
        <f ca="1">IFERROR((COUNTIFS(SWISSW!$I:$I,MATCHUP!$A85,SWISSW!$J:$J,MATCHUP!AU$1,SWISSW!$F:$F,"Won")+COUNTIFS(SWISSW!$I:$I,MATCHUP!AU$1,SWISSW!$J:$J,MATCHUP!$A85,SWISSW!$F:$F,"Lost"))/(COUNTIFS(SWISSW!$I:$I,MATCHUP!$A85,SWISSW!$J:$J,MATCHUP!AU$1)-COUNTIFS(SWISSW!$I:$I,MATCHUP!$A85,SWISSW!$J:$J,MATCHUP!AU$1,SWISSW!$F:$F,"Draw")+COUNTIFS(SWISSW!$I:$I,MATCHUP!AU$1,SWISSW!$J:$J,MATCHUP!$A85)-COUNTIFS(SWISSW!$I:$I,MATCHUP!AU$1,SWISSW!$J:$J,MATCHUP!$A85,SWISSW!$F:$F,"Draw")),"-")</f>
        <v>-</v>
      </c>
      <c r="AV85" s="5" t="str">
        <f ca="1">IFERROR((COUNTIFS(SWISSW!$I:$I,MATCHUP!$A85,SWISSW!$J:$J,MATCHUP!AV$1,SWISSW!$F:$F,"Won")+COUNTIFS(SWISSW!$I:$I,MATCHUP!AV$1,SWISSW!$J:$J,MATCHUP!$A85,SWISSW!$F:$F,"Lost"))/(COUNTIFS(SWISSW!$I:$I,MATCHUP!$A85,SWISSW!$J:$J,MATCHUP!AV$1)-COUNTIFS(SWISSW!$I:$I,MATCHUP!$A85,SWISSW!$J:$J,MATCHUP!AV$1,SWISSW!$F:$F,"Draw")+COUNTIFS(SWISSW!$I:$I,MATCHUP!AV$1,SWISSW!$J:$J,MATCHUP!$A85)-COUNTIFS(SWISSW!$I:$I,MATCHUP!AV$1,SWISSW!$J:$J,MATCHUP!$A85,SWISSW!$F:$F,"Draw")),"-")</f>
        <v>-</v>
      </c>
      <c r="AW85" s="5" t="str">
        <f ca="1">IFERROR((COUNTIFS(SWISSW!$I:$I,MATCHUP!$A85,SWISSW!$J:$J,MATCHUP!AW$1,SWISSW!$F:$F,"Won")+COUNTIFS(SWISSW!$I:$I,MATCHUP!AW$1,SWISSW!$J:$J,MATCHUP!$A85,SWISSW!$F:$F,"Lost"))/(COUNTIFS(SWISSW!$I:$I,MATCHUP!$A85,SWISSW!$J:$J,MATCHUP!AW$1)-COUNTIFS(SWISSW!$I:$I,MATCHUP!$A85,SWISSW!$J:$J,MATCHUP!AW$1,SWISSW!$F:$F,"Draw")+COUNTIFS(SWISSW!$I:$I,MATCHUP!AW$1,SWISSW!$J:$J,MATCHUP!$A85)-COUNTIFS(SWISSW!$I:$I,MATCHUP!AW$1,SWISSW!$J:$J,MATCHUP!$A85,SWISSW!$F:$F,"Draw")),"-")</f>
        <v>-</v>
      </c>
      <c r="AX85" s="5" t="str">
        <f ca="1">IFERROR((COUNTIFS(SWISSW!$I:$I,MATCHUP!$A85,SWISSW!$J:$J,MATCHUP!AX$1,SWISSW!$F:$F,"Won")+COUNTIFS(SWISSW!$I:$I,MATCHUP!AX$1,SWISSW!$J:$J,MATCHUP!$A85,SWISSW!$F:$F,"Lost"))/(COUNTIFS(SWISSW!$I:$I,MATCHUP!$A85,SWISSW!$J:$J,MATCHUP!AX$1)-COUNTIFS(SWISSW!$I:$I,MATCHUP!$A85,SWISSW!$J:$J,MATCHUP!AX$1,SWISSW!$F:$F,"Draw")+COUNTIFS(SWISSW!$I:$I,MATCHUP!AX$1,SWISSW!$J:$J,MATCHUP!$A85)-COUNTIFS(SWISSW!$I:$I,MATCHUP!AX$1,SWISSW!$J:$J,MATCHUP!$A85,SWISSW!$F:$F,"Draw")),"-")</f>
        <v>-</v>
      </c>
      <c r="AY85" s="5" t="str">
        <f ca="1">IFERROR((COUNTIFS(SWISSW!$I:$I,MATCHUP!$A85,SWISSW!$J:$J,MATCHUP!AY$1,SWISSW!$F:$F,"Won")+COUNTIFS(SWISSW!$I:$I,MATCHUP!AY$1,SWISSW!$J:$J,MATCHUP!$A85,SWISSW!$F:$F,"Lost"))/(COUNTIFS(SWISSW!$I:$I,MATCHUP!$A85,SWISSW!$J:$J,MATCHUP!AY$1)-COUNTIFS(SWISSW!$I:$I,MATCHUP!$A85,SWISSW!$J:$J,MATCHUP!AY$1,SWISSW!$F:$F,"Draw")+COUNTIFS(SWISSW!$I:$I,MATCHUP!AY$1,SWISSW!$J:$J,MATCHUP!$A85)-COUNTIFS(SWISSW!$I:$I,MATCHUP!AY$1,SWISSW!$J:$J,MATCHUP!$A85,SWISSW!$F:$F,"Draw")),"-")</f>
        <v>-</v>
      </c>
      <c r="AZ85" s="5" t="str">
        <f ca="1">IFERROR((COUNTIFS(SWISSW!$I:$I,MATCHUP!$A85,SWISSW!$J:$J,MATCHUP!AZ$1,SWISSW!$F:$F,"Won")+COUNTIFS(SWISSW!$I:$I,MATCHUP!AZ$1,SWISSW!$J:$J,MATCHUP!$A85,SWISSW!$F:$F,"Lost"))/(COUNTIFS(SWISSW!$I:$I,MATCHUP!$A85,SWISSW!$J:$J,MATCHUP!AZ$1)-COUNTIFS(SWISSW!$I:$I,MATCHUP!$A85,SWISSW!$J:$J,MATCHUP!AZ$1,SWISSW!$F:$F,"Draw")+COUNTIFS(SWISSW!$I:$I,MATCHUP!AZ$1,SWISSW!$J:$J,MATCHUP!$A85)-COUNTIFS(SWISSW!$I:$I,MATCHUP!AZ$1,SWISSW!$J:$J,MATCHUP!$A85,SWISSW!$F:$F,"Draw")),"-")</f>
        <v>-</v>
      </c>
      <c r="BA85" s="5" t="str">
        <f ca="1">IFERROR((COUNTIFS(SWISSW!$I:$I,MATCHUP!$A85,SWISSW!$J:$J,MATCHUP!BA$1,SWISSW!$F:$F,"Won")+COUNTIFS(SWISSW!$I:$I,MATCHUP!BA$1,SWISSW!$J:$J,MATCHUP!$A85,SWISSW!$F:$F,"Lost"))/(COUNTIFS(SWISSW!$I:$I,MATCHUP!$A85,SWISSW!$J:$J,MATCHUP!BA$1)-COUNTIFS(SWISSW!$I:$I,MATCHUP!$A85,SWISSW!$J:$J,MATCHUP!BA$1,SWISSW!$F:$F,"Draw")+COUNTIFS(SWISSW!$I:$I,MATCHUP!BA$1,SWISSW!$J:$J,MATCHUP!$A85)-COUNTIFS(SWISSW!$I:$I,MATCHUP!BA$1,SWISSW!$J:$J,MATCHUP!$A85,SWISSW!$F:$F,"Draw")),"-")</f>
        <v>-</v>
      </c>
      <c r="BB85" s="5" t="str">
        <f ca="1">IFERROR((COUNTIFS(SWISSW!$I:$I,MATCHUP!$A85,SWISSW!$J:$J,MATCHUP!BB$1,SWISSW!$F:$F,"Won")+COUNTIFS(SWISSW!$I:$I,MATCHUP!BB$1,SWISSW!$J:$J,MATCHUP!$A85,SWISSW!$F:$F,"Lost"))/(COUNTIFS(SWISSW!$I:$I,MATCHUP!$A85,SWISSW!$J:$J,MATCHUP!BB$1)-COUNTIFS(SWISSW!$I:$I,MATCHUP!$A85,SWISSW!$J:$J,MATCHUP!BB$1,SWISSW!$F:$F,"Draw")+COUNTIFS(SWISSW!$I:$I,MATCHUP!BB$1,SWISSW!$J:$J,MATCHUP!$A85)-COUNTIFS(SWISSW!$I:$I,MATCHUP!BB$1,SWISSW!$J:$J,MATCHUP!$A85,SWISSW!$F:$F,"Draw")),"-")</f>
        <v>-</v>
      </c>
      <c r="BC85" s="5" t="str">
        <f ca="1">IFERROR((COUNTIFS(SWISSW!$I:$I,MATCHUP!$A85,SWISSW!$J:$J,MATCHUP!BC$1,SWISSW!$F:$F,"Won")+COUNTIFS(SWISSW!$I:$I,MATCHUP!BC$1,SWISSW!$J:$J,MATCHUP!$A85,SWISSW!$F:$F,"Lost"))/(COUNTIFS(SWISSW!$I:$I,MATCHUP!$A85,SWISSW!$J:$J,MATCHUP!BC$1)-COUNTIFS(SWISSW!$I:$I,MATCHUP!$A85,SWISSW!$J:$J,MATCHUP!BC$1,SWISSW!$F:$F,"Draw")+COUNTIFS(SWISSW!$I:$I,MATCHUP!BC$1,SWISSW!$J:$J,MATCHUP!$A85)-COUNTIFS(SWISSW!$I:$I,MATCHUP!BC$1,SWISSW!$J:$J,MATCHUP!$A85,SWISSW!$F:$F,"Draw")),"-")</f>
        <v>-</v>
      </c>
      <c r="BD85" s="5" t="str">
        <f ca="1">IFERROR((COUNTIFS(SWISSW!$I:$I,MATCHUP!$A85,SWISSW!$J:$J,MATCHUP!BD$1,SWISSW!$F:$F,"Won")+COUNTIFS(SWISSW!$I:$I,MATCHUP!BD$1,SWISSW!$J:$J,MATCHUP!$A85,SWISSW!$F:$F,"Lost"))/(COUNTIFS(SWISSW!$I:$I,MATCHUP!$A85,SWISSW!$J:$J,MATCHUP!BD$1)-COUNTIFS(SWISSW!$I:$I,MATCHUP!$A85,SWISSW!$J:$J,MATCHUP!BD$1,SWISSW!$F:$F,"Draw")+COUNTIFS(SWISSW!$I:$I,MATCHUP!BD$1,SWISSW!$J:$J,MATCHUP!$A85)-COUNTIFS(SWISSW!$I:$I,MATCHUP!BD$1,SWISSW!$J:$J,MATCHUP!$A85,SWISSW!$F:$F,"Draw")),"-")</f>
        <v>-</v>
      </c>
      <c r="BE85" s="5" t="str">
        <f ca="1">IFERROR((COUNTIFS(SWISSW!$I:$I,MATCHUP!$A85,SWISSW!$J:$J,MATCHUP!BE$1,SWISSW!$F:$F,"Won")+COUNTIFS(SWISSW!$I:$I,MATCHUP!BE$1,SWISSW!$J:$J,MATCHUP!$A85,SWISSW!$F:$F,"Lost"))/(COUNTIFS(SWISSW!$I:$I,MATCHUP!$A85,SWISSW!$J:$J,MATCHUP!BE$1)-COUNTIFS(SWISSW!$I:$I,MATCHUP!$A85,SWISSW!$J:$J,MATCHUP!BE$1,SWISSW!$F:$F,"Draw")+COUNTIFS(SWISSW!$I:$I,MATCHUP!BE$1,SWISSW!$J:$J,MATCHUP!$A85)-COUNTIFS(SWISSW!$I:$I,MATCHUP!BE$1,SWISSW!$J:$J,MATCHUP!$A85,SWISSW!$F:$F,"Draw")),"-")</f>
        <v>-</v>
      </c>
      <c r="BF85" s="5" t="str">
        <f ca="1">IFERROR((COUNTIFS(SWISSW!$I:$I,MATCHUP!$A85,SWISSW!$J:$J,MATCHUP!BF$1,SWISSW!$F:$F,"Won")+COUNTIFS(SWISSW!$I:$I,MATCHUP!BF$1,SWISSW!$J:$J,MATCHUP!$A85,SWISSW!$F:$F,"Lost"))/(COUNTIFS(SWISSW!$I:$I,MATCHUP!$A85,SWISSW!$J:$J,MATCHUP!BF$1)-COUNTIFS(SWISSW!$I:$I,MATCHUP!$A85,SWISSW!$J:$J,MATCHUP!BF$1,SWISSW!$F:$F,"Draw")+COUNTIFS(SWISSW!$I:$I,MATCHUP!BF$1,SWISSW!$J:$J,MATCHUP!$A85)-COUNTIFS(SWISSW!$I:$I,MATCHUP!BF$1,SWISSW!$J:$J,MATCHUP!$A85,SWISSW!$F:$F,"Draw")),"-")</f>
        <v>-</v>
      </c>
      <c r="BG85" s="5" t="str">
        <f ca="1">IFERROR((COUNTIFS(SWISSW!$I:$I,MATCHUP!$A85,SWISSW!$J:$J,MATCHUP!BG$1,SWISSW!$F:$F,"Won")+COUNTIFS(SWISSW!$I:$I,MATCHUP!BG$1,SWISSW!$J:$J,MATCHUP!$A85,SWISSW!$F:$F,"Lost"))/(COUNTIFS(SWISSW!$I:$I,MATCHUP!$A85,SWISSW!$J:$J,MATCHUP!BG$1)-COUNTIFS(SWISSW!$I:$I,MATCHUP!$A85,SWISSW!$J:$J,MATCHUP!BG$1,SWISSW!$F:$F,"Draw")+COUNTIFS(SWISSW!$I:$I,MATCHUP!BG$1,SWISSW!$J:$J,MATCHUP!$A85)-COUNTIFS(SWISSW!$I:$I,MATCHUP!BG$1,SWISSW!$J:$J,MATCHUP!$A85,SWISSW!$F:$F,"Draw")),"-")</f>
        <v>-</v>
      </c>
      <c r="BH85" s="5" t="str">
        <f ca="1">IFERROR((COUNTIFS(SWISSW!$I:$I,MATCHUP!$A85,SWISSW!$J:$J,MATCHUP!BH$1,SWISSW!$F:$F,"Won")+COUNTIFS(SWISSW!$I:$I,MATCHUP!BH$1,SWISSW!$J:$J,MATCHUP!$A85,SWISSW!$F:$F,"Lost"))/(COUNTIFS(SWISSW!$I:$I,MATCHUP!$A85,SWISSW!$J:$J,MATCHUP!BH$1)-COUNTIFS(SWISSW!$I:$I,MATCHUP!$A85,SWISSW!$J:$J,MATCHUP!BH$1,SWISSW!$F:$F,"Draw")+COUNTIFS(SWISSW!$I:$I,MATCHUP!BH$1,SWISSW!$J:$J,MATCHUP!$A85)-COUNTIFS(SWISSW!$I:$I,MATCHUP!BH$1,SWISSW!$J:$J,MATCHUP!$A85,SWISSW!$F:$F,"Draw")),"-")</f>
        <v>-</v>
      </c>
      <c r="BI85" s="5" t="str">
        <f ca="1">IFERROR((COUNTIFS(SWISSW!$I:$I,MATCHUP!$A85,SWISSW!$J:$J,MATCHUP!BI$1,SWISSW!$F:$F,"Won")+COUNTIFS(SWISSW!$I:$I,MATCHUP!BI$1,SWISSW!$J:$J,MATCHUP!$A85,SWISSW!$F:$F,"Lost"))/(COUNTIFS(SWISSW!$I:$I,MATCHUP!$A85,SWISSW!$J:$J,MATCHUP!BI$1)-COUNTIFS(SWISSW!$I:$I,MATCHUP!$A85,SWISSW!$J:$J,MATCHUP!BI$1,SWISSW!$F:$F,"Draw")+COUNTIFS(SWISSW!$I:$I,MATCHUP!BI$1,SWISSW!$J:$J,MATCHUP!$A85)-COUNTIFS(SWISSW!$I:$I,MATCHUP!BI$1,SWISSW!$J:$J,MATCHUP!$A85,SWISSW!$F:$F,"Draw")),"-")</f>
        <v>-</v>
      </c>
      <c r="BJ85" s="5" t="str">
        <f ca="1">IFERROR((COUNTIFS(SWISSW!$I:$I,MATCHUP!$A85,SWISSW!$J:$J,MATCHUP!BJ$1,SWISSW!$F:$F,"Won")+COUNTIFS(SWISSW!$I:$I,MATCHUP!BJ$1,SWISSW!$J:$J,MATCHUP!$A85,SWISSW!$F:$F,"Lost"))/(COUNTIFS(SWISSW!$I:$I,MATCHUP!$A85,SWISSW!$J:$J,MATCHUP!BJ$1)-COUNTIFS(SWISSW!$I:$I,MATCHUP!$A85,SWISSW!$J:$J,MATCHUP!BJ$1,SWISSW!$F:$F,"Draw")+COUNTIFS(SWISSW!$I:$I,MATCHUP!BJ$1,SWISSW!$J:$J,MATCHUP!$A85)-COUNTIFS(SWISSW!$I:$I,MATCHUP!BJ$1,SWISSW!$J:$J,MATCHUP!$A85,SWISSW!$F:$F,"Draw")),"-")</f>
        <v>-</v>
      </c>
      <c r="BK85" s="5" t="str">
        <f ca="1">IFERROR((COUNTIFS(SWISSW!$I:$I,MATCHUP!$A85,SWISSW!$J:$J,MATCHUP!BK$1,SWISSW!$F:$F,"Won")+COUNTIFS(SWISSW!$I:$I,MATCHUP!BK$1,SWISSW!$J:$J,MATCHUP!$A85,SWISSW!$F:$F,"Lost"))/(COUNTIFS(SWISSW!$I:$I,MATCHUP!$A85,SWISSW!$J:$J,MATCHUP!BK$1)-COUNTIFS(SWISSW!$I:$I,MATCHUP!$A85,SWISSW!$J:$J,MATCHUP!BK$1,SWISSW!$F:$F,"Draw")+COUNTIFS(SWISSW!$I:$I,MATCHUP!BK$1,SWISSW!$J:$J,MATCHUP!$A85)-COUNTIFS(SWISSW!$I:$I,MATCHUP!BK$1,SWISSW!$J:$J,MATCHUP!$A85,SWISSW!$F:$F,"Draw")),"-")</f>
        <v>-</v>
      </c>
      <c r="BL85" s="5" t="str">
        <f ca="1">IFERROR((COUNTIFS(SWISSW!$I:$I,MATCHUP!$A85,SWISSW!$J:$J,MATCHUP!BL$1,SWISSW!$F:$F,"Won")+COUNTIFS(SWISSW!$I:$I,MATCHUP!BL$1,SWISSW!$J:$J,MATCHUP!$A85,SWISSW!$F:$F,"Lost"))/(COUNTIFS(SWISSW!$I:$I,MATCHUP!$A85,SWISSW!$J:$J,MATCHUP!BL$1)-COUNTIFS(SWISSW!$I:$I,MATCHUP!$A85,SWISSW!$J:$J,MATCHUP!BL$1,SWISSW!$F:$F,"Draw")+COUNTIFS(SWISSW!$I:$I,MATCHUP!BL$1,SWISSW!$J:$J,MATCHUP!$A85)-COUNTIFS(SWISSW!$I:$I,MATCHUP!BL$1,SWISSW!$J:$J,MATCHUP!$A85,SWISSW!$F:$F,"Draw")),"-")</f>
        <v>-</v>
      </c>
      <c r="BM85" s="5" t="str">
        <f ca="1">IFERROR((COUNTIFS(SWISSW!$I:$I,MATCHUP!$A85,SWISSW!$J:$J,MATCHUP!BM$1,SWISSW!$F:$F,"Won")+COUNTIFS(SWISSW!$I:$I,MATCHUP!BM$1,SWISSW!$J:$J,MATCHUP!$A85,SWISSW!$F:$F,"Lost"))/(COUNTIFS(SWISSW!$I:$I,MATCHUP!$A85,SWISSW!$J:$J,MATCHUP!BM$1)-COUNTIFS(SWISSW!$I:$I,MATCHUP!$A85,SWISSW!$J:$J,MATCHUP!BM$1,SWISSW!$F:$F,"Draw")+COUNTIFS(SWISSW!$I:$I,MATCHUP!BM$1,SWISSW!$J:$J,MATCHUP!$A85)-COUNTIFS(SWISSW!$I:$I,MATCHUP!BM$1,SWISSW!$J:$J,MATCHUP!$A85,SWISSW!$F:$F,"Draw")),"-")</f>
        <v>-</v>
      </c>
      <c r="BN85" s="5" t="str">
        <f ca="1">IFERROR((COUNTIFS(SWISSW!$I:$I,MATCHUP!$A85,SWISSW!$J:$J,MATCHUP!BN$1,SWISSW!$F:$F,"Won")+COUNTIFS(SWISSW!$I:$I,MATCHUP!BN$1,SWISSW!$J:$J,MATCHUP!$A85,SWISSW!$F:$F,"Lost"))/(COUNTIFS(SWISSW!$I:$I,MATCHUP!$A85,SWISSW!$J:$J,MATCHUP!BN$1)-COUNTIFS(SWISSW!$I:$I,MATCHUP!$A85,SWISSW!$J:$J,MATCHUP!BN$1,SWISSW!$F:$F,"Draw")+COUNTIFS(SWISSW!$I:$I,MATCHUP!BN$1,SWISSW!$J:$J,MATCHUP!$A85)-COUNTIFS(SWISSW!$I:$I,MATCHUP!BN$1,SWISSW!$J:$J,MATCHUP!$A85,SWISSW!$F:$F,"Draw")),"-")</f>
        <v>-</v>
      </c>
      <c r="BO85" s="5" t="str">
        <f ca="1">IFERROR((COUNTIFS(SWISSW!$I:$I,MATCHUP!$A85,SWISSW!$J:$J,MATCHUP!BO$1,SWISSW!$F:$F,"Won")+COUNTIFS(SWISSW!$I:$I,MATCHUP!BO$1,SWISSW!$J:$J,MATCHUP!$A85,SWISSW!$F:$F,"Lost"))/(COUNTIFS(SWISSW!$I:$I,MATCHUP!$A85,SWISSW!$J:$J,MATCHUP!BO$1)-COUNTIFS(SWISSW!$I:$I,MATCHUP!$A85,SWISSW!$J:$J,MATCHUP!BO$1,SWISSW!$F:$F,"Draw")+COUNTIFS(SWISSW!$I:$I,MATCHUP!BO$1,SWISSW!$J:$J,MATCHUP!$A85)-COUNTIFS(SWISSW!$I:$I,MATCHUP!BO$1,SWISSW!$J:$J,MATCHUP!$A85,SWISSW!$F:$F,"Draw")),"-")</f>
        <v>-</v>
      </c>
      <c r="BP85" s="5" t="str">
        <f ca="1">IFERROR((COUNTIFS(SWISSW!$I:$I,MATCHUP!$A85,SWISSW!$J:$J,MATCHUP!BP$1,SWISSW!$F:$F,"Won")+COUNTIFS(SWISSW!$I:$I,MATCHUP!BP$1,SWISSW!$J:$J,MATCHUP!$A85,SWISSW!$F:$F,"Lost"))/(COUNTIFS(SWISSW!$I:$I,MATCHUP!$A85,SWISSW!$J:$J,MATCHUP!BP$1)-COUNTIFS(SWISSW!$I:$I,MATCHUP!$A85,SWISSW!$J:$J,MATCHUP!BP$1,SWISSW!$F:$F,"Draw")+COUNTIFS(SWISSW!$I:$I,MATCHUP!BP$1,SWISSW!$J:$J,MATCHUP!$A85)-COUNTIFS(SWISSW!$I:$I,MATCHUP!BP$1,SWISSW!$J:$J,MATCHUP!$A85,SWISSW!$F:$F,"Draw")),"-")</f>
        <v>-</v>
      </c>
      <c r="BQ85" s="5" t="str">
        <f ca="1">IFERROR((COUNTIFS(SWISSW!$I:$I,MATCHUP!$A85,SWISSW!$J:$J,MATCHUP!BQ$1,SWISSW!$F:$F,"Won")+COUNTIFS(SWISSW!$I:$I,MATCHUP!BQ$1,SWISSW!$J:$J,MATCHUP!$A85,SWISSW!$F:$F,"Lost"))/(COUNTIFS(SWISSW!$I:$I,MATCHUP!$A85,SWISSW!$J:$J,MATCHUP!BQ$1)-COUNTIFS(SWISSW!$I:$I,MATCHUP!$A85,SWISSW!$J:$J,MATCHUP!BQ$1,SWISSW!$F:$F,"Draw")+COUNTIFS(SWISSW!$I:$I,MATCHUP!BQ$1,SWISSW!$J:$J,MATCHUP!$A85)-COUNTIFS(SWISSW!$I:$I,MATCHUP!BQ$1,SWISSW!$J:$J,MATCHUP!$A85,SWISSW!$F:$F,"Draw")),"-")</f>
        <v>-</v>
      </c>
      <c r="BR85" s="5" t="str">
        <f ca="1">IFERROR((COUNTIFS(SWISSW!$I:$I,MATCHUP!$A85,SWISSW!$J:$J,MATCHUP!BR$1,SWISSW!$F:$F,"Won")+COUNTIFS(SWISSW!$I:$I,MATCHUP!BR$1,SWISSW!$J:$J,MATCHUP!$A85,SWISSW!$F:$F,"Lost"))/(COUNTIFS(SWISSW!$I:$I,MATCHUP!$A85,SWISSW!$J:$J,MATCHUP!BR$1)-COUNTIFS(SWISSW!$I:$I,MATCHUP!$A85,SWISSW!$J:$J,MATCHUP!BR$1,SWISSW!$F:$F,"Draw")+COUNTIFS(SWISSW!$I:$I,MATCHUP!BR$1,SWISSW!$J:$J,MATCHUP!$A85)-COUNTIFS(SWISSW!$I:$I,MATCHUP!BR$1,SWISSW!$J:$J,MATCHUP!$A85,SWISSW!$F:$F,"Draw")),"-")</f>
        <v>-</v>
      </c>
      <c r="BS85" s="5" t="str">
        <f ca="1">IFERROR((COUNTIFS(SWISSW!$I:$I,MATCHUP!$A85,SWISSW!$J:$J,MATCHUP!BS$1,SWISSW!$F:$F,"Won")+COUNTIFS(SWISSW!$I:$I,MATCHUP!BS$1,SWISSW!$J:$J,MATCHUP!$A85,SWISSW!$F:$F,"Lost"))/(COUNTIFS(SWISSW!$I:$I,MATCHUP!$A85,SWISSW!$J:$J,MATCHUP!BS$1)-COUNTIFS(SWISSW!$I:$I,MATCHUP!$A85,SWISSW!$J:$J,MATCHUP!BS$1,SWISSW!$F:$F,"Draw")+COUNTIFS(SWISSW!$I:$I,MATCHUP!BS$1,SWISSW!$J:$J,MATCHUP!$A85)-COUNTIFS(SWISSW!$I:$I,MATCHUP!BS$1,SWISSW!$J:$J,MATCHUP!$A85,SWISSW!$F:$F,"Draw")),"-")</f>
        <v>-</v>
      </c>
      <c r="BT85" s="5" t="str">
        <f ca="1">IFERROR((COUNTIFS(SWISSW!$I:$I,MATCHUP!$A85,SWISSW!$J:$J,MATCHUP!BT$1,SWISSW!$F:$F,"Won")+COUNTIFS(SWISSW!$I:$I,MATCHUP!BT$1,SWISSW!$J:$J,MATCHUP!$A85,SWISSW!$F:$F,"Lost"))/(COUNTIFS(SWISSW!$I:$I,MATCHUP!$A85,SWISSW!$J:$J,MATCHUP!BT$1)-COUNTIFS(SWISSW!$I:$I,MATCHUP!$A85,SWISSW!$J:$J,MATCHUP!BT$1,SWISSW!$F:$F,"Draw")+COUNTIFS(SWISSW!$I:$I,MATCHUP!BT$1,SWISSW!$J:$J,MATCHUP!$A85)-COUNTIFS(SWISSW!$I:$I,MATCHUP!BT$1,SWISSW!$J:$J,MATCHUP!$A85,SWISSW!$F:$F,"Draw")),"-")</f>
        <v>-</v>
      </c>
      <c r="BU85" s="5" t="str">
        <f ca="1">IFERROR((COUNTIFS(SWISSW!$I:$I,MATCHUP!$A85,SWISSW!$J:$J,MATCHUP!BU$1,SWISSW!$F:$F,"Won")+COUNTIFS(SWISSW!$I:$I,MATCHUP!BU$1,SWISSW!$J:$J,MATCHUP!$A85,SWISSW!$F:$F,"Lost"))/(COUNTIFS(SWISSW!$I:$I,MATCHUP!$A85,SWISSW!$J:$J,MATCHUP!BU$1)-COUNTIFS(SWISSW!$I:$I,MATCHUP!$A85,SWISSW!$J:$J,MATCHUP!BU$1,SWISSW!$F:$F,"Draw")+COUNTIFS(SWISSW!$I:$I,MATCHUP!BU$1,SWISSW!$J:$J,MATCHUP!$A85)-COUNTIFS(SWISSW!$I:$I,MATCHUP!BU$1,SWISSW!$J:$J,MATCHUP!$A85,SWISSW!$F:$F,"Draw")),"-")</f>
        <v>-</v>
      </c>
      <c r="BV85" s="5" t="str">
        <f ca="1">IFERROR((COUNTIFS(SWISSW!$I:$I,MATCHUP!$A85,SWISSW!$J:$J,MATCHUP!BV$1,SWISSW!$F:$F,"Won")+COUNTIFS(SWISSW!$I:$I,MATCHUP!BV$1,SWISSW!$J:$J,MATCHUP!$A85,SWISSW!$F:$F,"Lost"))/(COUNTIFS(SWISSW!$I:$I,MATCHUP!$A85,SWISSW!$J:$J,MATCHUP!BV$1)-COUNTIFS(SWISSW!$I:$I,MATCHUP!$A85,SWISSW!$J:$J,MATCHUP!BV$1,SWISSW!$F:$F,"Draw")+COUNTIFS(SWISSW!$I:$I,MATCHUP!BV$1,SWISSW!$J:$J,MATCHUP!$A85)-COUNTIFS(SWISSW!$I:$I,MATCHUP!BV$1,SWISSW!$J:$J,MATCHUP!$A85,SWISSW!$F:$F,"Draw")),"-")</f>
        <v>-</v>
      </c>
      <c r="BW85" s="5" t="str">
        <f ca="1">IFERROR((COUNTIFS(SWISSW!$I:$I,MATCHUP!$A85,SWISSW!$J:$J,MATCHUP!BW$1,SWISSW!$F:$F,"Won")+COUNTIFS(SWISSW!$I:$I,MATCHUP!BW$1,SWISSW!$J:$J,MATCHUP!$A85,SWISSW!$F:$F,"Lost"))/(COUNTIFS(SWISSW!$I:$I,MATCHUP!$A85,SWISSW!$J:$J,MATCHUP!BW$1)-COUNTIFS(SWISSW!$I:$I,MATCHUP!$A85,SWISSW!$J:$J,MATCHUP!BW$1,SWISSW!$F:$F,"Draw")+COUNTIFS(SWISSW!$I:$I,MATCHUP!BW$1,SWISSW!$J:$J,MATCHUP!$A85)-COUNTIFS(SWISSW!$I:$I,MATCHUP!BW$1,SWISSW!$J:$J,MATCHUP!$A85,SWISSW!$F:$F,"Draw")),"-")</f>
        <v>-</v>
      </c>
      <c r="BX85" s="5" t="str">
        <f ca="1">IFERROR((COUNTIFS(SWISSW!$I:$I,MATCHUP!$A85,SWISSW!$J:$J,MATCHUP!BX$1,SWISSW!$F:$F,"Won")+COUNTIFS(SWISSW!$I:$I,MATCHUP!BX$1,SWISSW!$J:$J,MATCHUP!$A85,SWISSW!$F:$F,"Lost"))/(COUNTIFS(SWISSW!$I:$I,MATCHUP!$A85,SWISSW!$J:$J,MATCHUP!BX$1)-COUNTIFS(SWISSW!$I:$I,MATCHUP!$A85,SWISSW!$J:$J,MATCHUP!BX$1,SWISSW!$F:$F,"Draw")+COUNTIFS(SWISSW!$I:$I,MATCHUP!BX$1,SWISSW!$J:$J,MATCHUP!$A85)-COUNTIFS(SWISSW!$I:$I,MATCHUP!BX$1,SWISSW!$J:$J,MATCHUP!$A85,SWISSW!$F:$F,"Draw")),"-")</f>
        <v>-</v>
      </c>
      <c r="BY85" s="5" t="str">
        <f ca="1">IFERROR((COUNTIFS(SWISSW!$I:$I,MATCHUP!$A85,SWISSW!$J:$J,MATCHUP!BY$1,SWISSW!$F:$F,"Won")+COUNTIFS(SWISSW!$I:$I,MATCHUP!BY$1,SWISSW!$J:$J,MATCHUP!$A85,SWISSW!$F:$F,"Lost"))/(COUNTIFS(SWISSW!$I:$I,MATCHUP!$A85,SWISSW!$J:$J,MATCHUP!BY$1)-COUNTIFS(SWISSW!$I:$I,MATCHUP!$A85,SWISSW!$J:$J,MATCHUP!BY$1,SWISSW!$F:$F,"Draw")+COUNTIFS(SWISSW!$I:$I,MATCHUP!BY$1,SWISSW!$J:$J,MATCHUP!$A85)-COUNTIFS(SWISSW!$I:$I,MATCHUP!BY$1,SWISSW!$J:$J,MATCHUP!$A85,SWISSW!$F:$F,"Draw")),"-")</f>
        <v>-</v>
      </c>
      <c r="BZ85" s="5" t="str">
        <f ca="1">IFERROR((COUNTIFS(SWISSW!$I:$I,MATCHUP!$A85,SWISSW!$J:$J,MATCHUP!BZ$1,SWISSW!$F:$F,"Won")+COUNTIFS(SWISSW!$I:$I,MATCHUP!BZ$1,SWISSW!$J:$J,MATCHUP!$A85,SWISSW!$F:$F,"Lost"))/(COUNTIFS(SWISSW!$I:$I,MATCHUP!$A85,SWISSW!$J:$J,MATCHUP!BZ$1)-COUNTIFS(SWISSW!$I:$I,MATCHUP!$A85,SWISSW!$J:$J,MATCHUP!BZ$1,SWISSW!$F:$F,"Draw")+COUNTIFS(SWISSW!$I:$I,MATCHUP!BZ$1,SWISSW!$J:$J,MATCHUP!$A85)-COUNTIFS(SWISSW!$I:$I,MATCHUP!BZ$1,SWISSW!$J:$J,MATCHUP!$A85,SWISSW!$F:$F,"Draw")),"-")</f>
        <v>-</v>
      </c>
      <c r="CA85" s="5" t="str">
        <f ca="1">IFERROR((COUNTIFS(SWISSW!$I:$I,MATCHUP!$A85,SWISSW!$J:$J,MATCHUP!CA$1,SWISSW!$F:$F,"Won")+COUNTIFS(SWISSW!$I:$I,MATCHUP!CA$1,SWISSW!$J:$J,MATCHUP!$A85,SWISSW!$F:$F,"Lost"))/(COUNTIFS(SWISSW!$I:$I,MATCHUP!$A85,SWISSW!$J:$J,MATCHUP!CA$1)-COUNTIFS(SWISSW!$I:$I,MATCHUP!$A85,SWISSW!$J:$J,MATCHUP!CA$1,SWISSW!$F:$F,"Draw")+COUNTIFS(SWISSW!$I:$I,MATCHUP!CA$1,SWISSW!$J:$J,MATCHUP!$A85)-COUNTIFS(SWISSW!$I:$I,MATCHUP!CA$1,SWISSW!$J:$J,MATCHUP!$A85,SWISSW!$F:$F,"Draw")),"-")</f>
        <v>-</v>
      </c>
      <c r="CB85" s="5" t="str">
        <f ca="1">IFERROR((COUNTIFS(SWISSW!$I:$I,MATCHUP!$A85,SWISSW!$J:$J,MATCHUP!CB$1,SWISSW!$F:$F,"Won")+COUNTIFS(SWISSW!$I:$I,MATCHUP!CB$1,SWISSW!$J:$J,MATCHUP!$A85,SWISSW!$F:$F,"Lost"))/(COUNTIFS(SWISSW!$I:$I,MATCHUP!$A85,SWISSW!$J:$J,MATCHUP!CB$1)-COUNTIFS(SWISSW!$I:$I,MATCHUP!$A85,SWISSW!$J:$J,MATCHUP!CB$1,SWISSW!$F:$F,"Draw")+COUNTIFS(SWISSW!$I:$I,MATCHUP!CB$1,SWISSW!$J:$J,MATCHUP!$A85)-COUNTIFS(SWISSW!$I:$I,MATCHUP!CB$1,SWISSW!$J:$J,MATCHUP!$A85,SWISSW!$F:$F,"Draw")),"-")</f>
        <v>-</v>
      </c>
      <c r="CC85" s="5" t="str">
        <f ca="1">IFERROR((COUNTIFS(SWISSW!$I:$I,MATCHUP!$A85,SWISSW!$J:$J,MATCHUP!CC$1,SWISSW!$F:$F,"Won")+COUNTIFS(SWISSW!$I:$I,MATCHUP!CC$1,SWISSW!$J:$J,MATCHUP!$A85,SWISSW!$F:$F,"Lost"))/(COUNTIFS(SWISSW!$I:$I,MATCHUP!$A85,SWISSW!$J:$J,MATCHUP!CC$1)-COUNTIFS(SWISSW!$I:$I,MATCHUP!$A85,SWISSW!$J:$J,MATCHUP!CC$1,SWISSW!$F:$F,"Draw")+COUNTIFS(SWISSW!$I:$I,MATCHUP!CC$1,SWISSW!$J:$J,MATCHUP!$A85)-COUNTIFS(SWISSW!$I:$I,MATCHUP!CC$1,SWISSW!$J:$J,MATCHUP!$A85,SWISSW!$F:$F,"Draw")),"-")</f>
        <v>-</v>
      </c>
      <c r="CD85" s="5" t="str">
        <f ca="1">IFERROR((COUNTIFS(SWISSW!$I:$I,MATCHUP!$A85,SWISSW!$J:$J,MATCHUP!CD$1,SWISSW!$F:$F,"Won")+COUNTIFS(SWISSW!$I:$I,MATCHUP!CD$1,SWISSW!$J:$J,MATCHUP!$A85,SWISSW!$F:$F,"Lost"))/(COUNTIFS(SWISSW!$I:$I,MATCHUP!$A85,SWISSW!$J:$J,MATCHUP!CD$1)-COUNTIFS(SWISSW!$I:$I,MATCHUP!$A85,SWISSW!$J:$J,MATCHUP!CD$1,SWISSW!$F:$F,"Draw")+COUNTIFS(SWISSW!$I:$I,MATCHUP!CD$1,SWISSW!$J:$J,MATCHUP!$A85)-COUNTIFS(SWISSW!$I:$I,MATCHUP!CD$1,SWISSW!$J:$J,MATCHUP!$A85,SWISSW!$F:$F,"Draw")),"-")</f>
        <v>-</v>
      </c>
      <c r="CE85" s="5" t="str">
        <f ca="1">IFERROR((COUNTIFS(SWISSW!$I:$I,MATCHUP!$A85,SWISSW!$J:$J,MATCHUP!CE$1,SWISSW!$F:$F,"Won")+COUNTIFS(SWISSW!$I:$I,MATCHUP!CE$1,SWISSW!$J:$J,MATCHUP!$A85,SWISSW!$F:$F,"Lost"))/(COUNTIFS(SWISSW!$I:$I,MATCHUP!$A85,SWISSW!$J:$J,MATCHUP!CE$1)-COUNTIFS(SWISSW!$I:$I,MATCHUP!$A85,SWISSW!$J:$J,MATCHUP!CE$1,SWISSW!$F:$F,"Draw")+COUNTIFS(SWISSW!$I:$I,MATCHUP!CE$1,SWISSW!$J:$J,MATCHUP!$A85)-COUNTIFS(SWISSW!$I:$I,MATCHUP!CE$1,SWISSW!$J:$J,MATCHUP!$A85,SWISSW!$F:$F,"Draw")),"-")</f>
        <v>-</v>
      </c>
      <c r="CF85" s="5" t="str">
        <f ca="1">IFERROR((COUNTIFS(SWISSW!$I:$I,MATCHUP!$A85,SWISSW!$J:$J,MATCHUP!CF$1,SWISSW!$F:$F,"Won")+COUNTIFS(SWISSW!$I:$I,MATCHUP!CF$1,SWISSW!$J:$J,MATCHUP!$A85,SWISSW!$F:$F,"Lost"))/(COUNTIFS(SWISSW!$I:$I,MATCHUP!$A85,SWISSW!$J:$J,MATCHUP!CF$1)-COUNTIFS(SWISSW!$I:$I,MATCHUP!$A85,SWISSW!$J:$J,MATCHUP!CF$1,SWISSW!$F:$F,"Draw")+COUNTIFS(SWISSW!$I:$I,MATCHUP!CF$1,SWISSW!$J:$J,MATCHUP!$A85)-COUNTIFS(SWISSW!$I:$I,MATCHUP!CF$1,SWISSW!$J:$J,MATCHUP!$A85,SWISSW!$F:$F,"Draw")),"-")</f>
        <v>-</v>
      </c>
      <c r="CG85" s="5" t="str">
        <f ca="1">IFERROR((COUNTIFS(SWISSW!$I:$I,MATCHUP!$A85,SWISSW!$J:$J,MATCHUP!CG$1,SWISSW!$F:$F,"Won")+COUNTIFS(SWISSW!$I:$I,MATCHUP!CG$1,SWISSW!$J:$J,MATCHUP!$A85,SWISSW!$F:$F,"Lost"))/(COUNTIFS(SWISSW!$I:$I,MATCHUP!$A85,SWISSW!$J:$J,MATCHUP!CG$1)-COUNTIFS(SWISSW!$I:$I,MATCHUP!$A85,SWISSW!$J:$J,MATCHUP!CG$1,SWISSW!$F:$F,"Draw")+COUNTIFS(SWISSW!$I:$I,MATCHUP!CG$1,SWISSW!$J:$J,MATCHUP!$A85)-COUNTIFS(SWISSW!$I:$I,MATCHUP!CG$1,SWISSW!$J:$J,MATCHUP!$A85,SWISSW!$F:$F,"Draw")),"-")</f>
        <v>-</v>
      </c>
      <c r="CH85" s="5" t="str">
        <f ca="1">IFERROR((COUNTIFS(SWISSW!$I:$I,MATCHUP!$A85,SWISSW!$J:$J,MATCHUP!CH$1,SWISSW!$F:$F,"Won")+COUNTIFS(SWISSW!$I:$I,MATCHUP!CH$1,SWISSW!$J:$J,MATCHUP!$A85,SWISSW!$F:$F,"Lost"))/(COUNTIFS(SWISSW!$I:$I,MATCHUP!$A85,SWISSW!$J:$J,MATCHUP!CH$1)-COUNTIFS(SWISSW!$I:$I,MATCHUP!$A85,SWISSW!$J:$J,MATCHUP!CH$1,SWISSW!$F:$F,"Draw")+COUNTIFS(SWISSW!$I:$I,MATCHUP!CH$1,SWISSW!$J:$J,MATCHUP!$A85)-COUNTIFS(SWISSW!$I:$I,MATCHUP!CH$1,SWISSW!$J:$J,MATCHUP!$A85,SWISSW!$F:$F,"Draw")),"-")</f>
        <v>-</v>
      </c>
      <c r="CI85" s="5" t="str">
        <f ca="1">IFERROR((COUNTIFS(SWISSW!$I:$I,MATCHUP!$A85,SWISSW!$J:$J,MATCHUP!CI$1,SWISSW!$F:$F,"Won")+COUNTIFS(SWISSW!$I:$I,MATCHUP!CI$1,SWISSW!$J:$J,MATCHUP!$A85,SWISSW!$F:$F,"Lost"))/(COUNTIFS(SWISSW!$I:$I,MATCHUP!$A85,SWISSW!$J:$J,MATCHUP!CI$1)-COUNTIFS(SWISSW!$I:$I,MATCHUP!$A85,SWISSW!$J:$J,MATCHUP!CI$1,SWISSW!$F:$F,"Draw")+COUNTIFS(SWISSW!$I:$I,MATCHUP!CI$1,SWISSW!$J:$J,MATCHUP!$A85)-COUNTIFS(SWISSW!$I:$I,MATCHUP!CI$1,SWISSW!$J:$J,MATCHUP!$A85,SWISSW!$F:$F,"Draw")),"-")</f>
        <v>-</v>
      </c>
      <c r="CJ85" s="5" t="str">
        <f ca="1">IFERROR((COUNTIFS(SWISSW!$I:$I,MATCHUP!$A85,SWISSW!$J:$J,MATCHUP!CJ$1,SWISSW!$F:$F,"Won")+COUNTIFS(SWISSW!$I:$I,MATCHUP!CJ$1,SWISSW!$J:$J,MATCHUP!$A85,SWISSW!$F:$F,"Lost"))/(COUNTIFS(SWISSW!$I:$I,MATCHUP!$A85,SWISSW!$J:$J,MATCHUP!CJ$1)-COUNTIFS(SWISSW!$I:$I,MATCHUP!$A85,SWISSW!$J:$J,MATCHUP!CJ$1,SWISSW!$F:$F,"Draw")+COUNTIFS(SWISSW!$I:$I,MATCHUP!CJ$1,SWISSW!$J:$J,MATCHUP!$A85)-COUNTIFS(SWISSW!$I:$I,MATCHUP!CJ$1,SWISSW!$J:$J,MATCHUP!$A85,SWISSW!$F:$F,"Draw")),"-")</f>
        <v>-</v>
      </c>
      <c r="CK85" s="5" t="str">
        <f ca="1">IFERROR((COUNTIFS(SWISSW!$I:$I,MATCHUP!$A85,SWISSW!$J:$J,MATCHUP!CK$1,SWISSW!$F:$F,"Won")+COUNTIFS(SWISSW!$I:$I,MATCHUP!CK$1,SWISSW!$J:$J,MATCHUP!$A85,SWISSW!$F:$F,"Lost"))/(COUNTIFS(SWISSW!$I:$I,MATCHUP!$A85,SWISSW!$J:$J,MATCHUP!CK$1)-COUNTIFS(SWISSW!$I:$I,MATCHUP!$A85,SWISSW!$J:$J,MATCHUP!CK$1,SWISSW!$F:$F,"Draw")+COUNTIFS(SWISSW!$I:$I,MATCHUP!CK$1,SWISSW!$J:$J,MATCHUP!$A85)-COUNTIFS(SWISSW!$I:$I,MATCHUP!CK$1,SWISSW!$J:$J,MATCHUP!$A85,SWISSW!$F:$F,"Draw")),"-")</f>
        <v>-</v>
      </c>
      <c r="CL85" s="5" t="str">
        <f ca="1">IFERROR((COUNTIFS(SWISSW!$I:$I,MATCHUP!$A85,SWISSW!$J:$J,MATCHUP!CL$1,SWISSW!$F:$F,"Won")+COUNTIFS(SWISSW!$I:$I,MATCHUP!CL$1,SWISSW!$J:$J,MATCHUP!$A85,SWISSW!$F:$F,"Lost"))/(COUNTIFS(SWISSW!$I:$I,MATCHUP!$A85,SWISSW!$J:$J,MATCHUP!CL$1)-COUNTIFS(SWISSW!$I:$I,MATCHUP!$A85,SWISSW!$J:$J,MATCHUP!CL$1,SWISSW!$F:$F,"Draw")+COUNTIFS(SWISSW!$I:$I,MATCHUP!CL$1,SWISSW!$J:$J,MATCHUP!$A85)-COUNTIFS(SWISSW!$I:$I,MATCHUP!CL$1,SWISSW!$J:$J,MATCHUP!$A85,SWISSW!$F:$F,"Draw")),"-")</f>
        <v>-</v>
      </c>
      <c r="CM85" s="5" t="str">
        <f ca="1">IFERROR((COUNTIFS(SWISSW!$I:$I,MATCHUP!$A85,SWISSW!$J:$J,MATCHUP!CM$1,SWISSW!$F:$F,"Won")+COUNTIFS(SWISSW!$I:$I,MATCHUP!CM$1,SWISSW!$J:$J,MATCHUP!$A85,SWISSW!$F:$F,"Lost"))/(COUNTIFS(SWISSW!$I:$I,MATCHUP!$A85,SWISSW!$J:$J,MATCHUP!CM$1)-COUNTIFS(SWISSW!$I:$I,MATCHUP!$A85,SWISSW!$J:$J,MATCHUP!CM$1,SWISSW!$F:$F,"Draw")+COUNTIFS(SWISSW!$I:$I,MATCHUP!CM$1,SWISSW!$J:$J,MATCHUP!$A85)-COUNTIFS(SWISSW!$I:$I,MATCHUP!CM$1,SWISSW!$J:$J,MATCHUP!$A85,SWISSW!$F:$F,"Draw")),"-")</f>
        <v>-</v>
      </c>
      <c r="CN85" s="5" t="str">
        <f ca="1">IFERROR((COUNTIFS(SWISSW!$I:$I,MATCHUP!$A85,SWISSW!$J:$J,MATCHUP!CN$1,SWISSW!$F:$F,"Won")+COUNTIFS(SWISSW!$I:$I,MATCHUP!CN$1,SWISSW!$J:$J,MATCHUP!$A85,SWISSW!$F:$F,"Lost"))/(COUNTIFS(SWISSW!$I:$I,MATCHUP!$A85,SWISSW!$J:$J,MATCHUP!CN$1)-COUNTIFS(SWISSW!$I:$I,MATCHUP!$A85,SWISSW!$J:$J,MATCHUP!CN$1,SWISSW!$F:$F,"Draw")+COUNTIFS(SWISSW!$I:$I,MATCHUP!CN$1,SWISSW!$J:$J,MATCHUP!$A85)-COUNTIFS(SWISSW!$I:$I,MATCHUP!CN$1,SWISSW!$J:$J,MATCHUP!$A85,SWISSW!$F:$F,"Draw")),"-")</f>
        <v>-</v>
      </c>
      <c r="CO85" s="5" t="str">
        <f ca="1">IFERROR((COUNTIFS(SWISSW!$I:$I,MATCHUP!$A85,SWISSW!$J:$J,MATCHUP!CO$1,SWISSW!$F:$F,"Won")+COUNTIFS(SWISSW!$I:$I,MATCHUP!CO$1,SWISSW!$J:$J,MATCHUP!$A85,SWISSW!$F:$F,"Lost"))/(COUNTIFS(SWISSW!$I:$I,MATCHUP!$A85,SWISSW!$J:$J,MATCHUP!CO$1)-COUNTIFS(SWISSW!$I:$I,MATCHUP!$A85,SWISSW!$J:$J,MATCHUP!CO$1,SWISSW!$F:$F,"Draw")+COUNTIFS(SWISSW!$I:$I,MATCHUP!CO$1,SWISSW!$J:$J,MATCHUP!$A85)-COUNTIFS(SWISSW!$I:$I,MATCHUP!CO$1,SWISSW!$J:$J,MATCHUP!$A85,SWISSW!$F:$F,"Draw")),"-")</f>
        <v>-</v>
      </c>
      <c r="CP85" s="5" t="str">
        <f ca="1">IFERROR((COUNTIFS(SWISSW!$I:$I,MATCHUP!$A85,SWISSW!$J:$J,MATCHUP!CP$1,SWISSW!$F:$F,"Won")+COUNTIFS(SWISSW!$I:$I,MATCHUP!CP$1,SWISSW!$J:$J,MATCHUP!$A85,SWISSW!$F:$F,"Lost"))/(COUNTIFS(SWISSW!$I:$I,MATCHUP!$A85,SWISSW!$J:$J,MATCHUP!CP$1)-COUNTIFS(SWISSW!$I:$I,MATCHUP!$A85,SWISSW!$J:$J,MATCHUP!CP$1,SWISSW!$F:$F,"Draw")+COUNTIFS(SWISSW!$I:$I,MATCHUP!CP$1,SWISSW!$J:$J,MATCHUP!$A85)-COUNTIFS(SWISSW!$I:$I,MATCHUP!CP$1,SWISSW!$J:$J,MATCHUP!$A85,SWISSW!$F:$F,"Draw")),"-")</f>
        <v>-</v>
      </c>
      <c r="CQ85" s="5" t="str">
        <f ca="1">IFERROR((COUNTIFS(SWISSW!$I:$I,MATCHUP!$A85,SWISSW!$J:$J,MATCHUP!CQ$1,SWISSW!$F:$F,"Won")+COUNTIFS(SWISSW!$I:$I,MATCHUP!CQ$1,SWISSW!$J:$J,MATCHUP!$A85,SWISSW!$F:$F,"Lost"))/(COUNTIFS(SWISSW!$I:$I,MATCHUP!$A85,SWISSW!$J:$J,MATCHUP!CQ$1)-COUNTIFS(SWISSW!$I:$I,MATCHUP!$A85,SWISSW!$J:$J,MATCHUP!CQ$1,SWISSW!$F:$F,"Draw")+COUNTIFS(SWISSW!$I:$I,MATCHUP!CQ$1,SWISSW!$J:$J,MATCHUP!$A85)-COUNTIFS(SWISSW!$I:$I,MATCHUP!CQ$1,SWISSW!$J:$J,MATCHUP!$A85,SWISSW!$F:$F,"Draw")),"-")</f>
        <v>-</v>
      </c>
      <c r="CR85" s="5" t="str">
        <f ca="1">IFERROR((COUNTIFS(SWISSW!$I:$I,MATCHUP!$A85,SWISSW!$J:$J,MATCHUP!CR$1,SWISSW!$F:$F,"Won")+COUNTIFS(SWISSW!$I:$I,MATCHUP!CR$1,SWISSW!$J:$J,MATCHUP!$A85,SWISSW!$F:$F,"Lost"))/(COUNTIFS(SWISSW!$I:$I,MATCHUP!$A85,SWISSW!$J:$J,MATCHUP!CR$1)-COUNTIFS(SWISSW!$I:$I,MATCHUP!$A85,SWISSW!$J:$J,MATCHUP!CR$1,SWISSW!$F:$F,"Draw")+COUNTIFS(SWISSW!$I:$I,MATCHUP!CR$1,SWISSW!$J:$J,MATCHUP!$A85)-COUNTIFS(SWISSW!$I:$I,MATCHUP!CR$1,SWISSW!$J:$J,MATCHUP!$A85,SWISSW!$F:$F,"Draw")),"-")</f>
        <v>-</v>
      </c>
      <c r="CS85" s="5" t="str">
        <f ca="1">IFERROR((COUNTIFS(SWISSW!$I:$I,MATCHUP!$A85,SWISSW!$J:$J,MATCHUP!CS$1,SWISSW!$F:$F,"Won")+COUNTIFS(SWISSW!$I:$I,MATCHUP!CS$1,SWISSW!$J:$J,MATCHUP!$A85,SWISSW!$F:$F,"Lost"))/(COUNTIFS(SWISSW!$I:$I,MATCHUP!$A85,SWISSW!$J:$J,MATCHUP!CS$1)-COUNTIFS(SWISSW!$I:$I,MATCHUP!$A85,SWISSW!$J:$J,MATCHUP!CS$1,SWISSW!$F:$F,"Draw")+COUNTIFS(SWISSW!$I:$I,MATCHUP!CS$1,SWISSW!$J:$J,MATCHUP!$A85)-COUNTIFS(SWISSW!$I:$I,MATCHUP!CS$1,SWISSW!$J:$J,MATCHUP!$A85,SWISSW!$F:$F,"Draw")),"-")</f>
        <v>-</v>
      </c>
      <c r="CT85" s="5" t="str">
        <f ca="1">IFERROR((COUNTIFS(SWISSW!$I:$I,MATCHUP!$A85,SWISSW!$J:$J,MATCHUP!CT$1,SWISSW!$F:$F,"Won")+COUNTIFS(SWISSW!$I:$I,MATCHUP!CT$1,SWISSW!$J:$J,MATCHUP!$A85,SWISSW!$F:$F,"Lost"))/(COUNTIFS(SWISSW!$I:$I,MATCHUP!$A85,SWISSW!$J:$J,MATCHUP!CT$1)-COUNTIFS(SWISSW!$I:$I,MATCHUP!$A85,SWISSW!$J:$J,MATCHUP!CT$1,SWISSW!$F:$F,"Draw")+COUNTIFS(SWISSW!$I:$I,MATCHUP!CT$1,SWISSW!$J:$J,MATCHUP!$A85)-COUNTIFS(SWISSW!$I:$I,MATCHUP!CT$1,SWISSW!$J:$J,MATCHUP!$A85,SWISSW!$F:$F,"Draw")),"-")</f>
        <v>-</v>
      </c>
      <c r="CU85" s="5" t="str">
        <f ca="1">IFERROR((COUNTIFS(SWISSW!$I:$I,MATCHUP!$A85,SWISSW!$J:$J,MATCHUP!CU$1,SWISSW!$F:$F,"Won")+COUNTIFS(SWISSW!$I:$I,MATCHUP!CU$1,SWISSW!$J:$J,MATCHUP!$A85,SWISSW!$F:$F,"Lost"))/(COUNTIFS(SWISSW!$I:$I,MATCHUP!$A85,SWISSW!$J:$J,MATCHUP!CU$1)-COUNTIFS(SWISSW!$I:$I,MATCHUP!$A85,SWISSW!$J:$J,MATCHUP!CU$1,SWISSW!$F:$F,"Draw")+COUNTIFS(SWISSW!$I:$I,MATCHUP!CU$1,SWISSW!$J:$J,MATCHUP!$A85)-COUNTIFS(SWISSW!$I:$I,MATCHUP!CU$1,SWISSW!$J:$J,MATCHUP!$A85,SWISSW!$F:$F,"Draw")),"-")</f>
        <v>-</v>
      </c>
      <c r="CV85" s="5" t="str">
        <f ca="1">IFERROR((COUNTIFS(SWISSW!$I:$I,MATCHUP!$A85,SWISSW!$J:$J,MATCHUP!CV$1,SWISSW!$F:$F,"Won")+COUNTIFS(SWISSW!$I:$I,MATCHUP!CV$1,SWISSW!$J:$J,MATCHUP!$A85,SWISSW!$F:$F,"Lost"))/(COUNTIFS(SWISSW!$I:$I,MATCHUP!$A85,SWISSW!$J:$J,MATCHUP!CV$1)-COUNTIFS(SWISSW!$I:$I,MATCHUP!$A85,SWISSW!$J:$J,MATCHUP!CV$1,SWISSW!$F:$F,"Draw")+COUNTIFS(SWISSW!$I:$I,MATCHUP!CV$1,SWISSW!$J:$J,MATCHUP!$A85)-COUNTIFS(SWISSW!$I:$I,MATCHUP!CV$1,SWISSW!$J:$J,MATCHUP!$A85,SWISSW!$F:$F,"Draw")),"-")</f>
        <v>-</v>
      </c>
    </row>
    <row r="86" spans="1:100" ht="55" customHeight="1" x14ac:dyDescent="0.3">
      <c r="A86" s="3" cm="1">
        <f t="array" aca="1" ref="A86" ca="1">INDIRECT(ADDRESS(ROW(),1,,1,"METABREAK"))</f>
        <v>0</v>
      </c>
      <c r="B86" s="5" t="str">
        <f ca="1">IFERROR((COUNTIFS(SWISSW!$I:$I,MATCHUP!$A86,SWISSW!$J:$J,MATCHUP!B$1,SWISSW!$F:$F,"Won")+COUNTIFS(SWISSW!$I:$I,MATCHUP!B$1,SWISSW!$J:$J,MATCHUP!$A86,SWISSW!$F:$F,"Lost"))/(COUNTIFS(SWISSW!$I:$I,MATCHUP!$A86,SWISSW!$J:$J,MATCHUP!B$1)-COUNTIFS(SWISSW!$I:$I,MATCHUP!$A86,SWISSW!$J:$J,MATCHUP!B$1,SWISSW!$F:$F,"Draw")+COUNTIFS(SWISSW!$I:$I,MATCHUP!B$1,SWISSW!$J:$J,MATCHUP!$A86)-COUNTIFS(SWISSW!$I:$I,MATCHUP!B$1,SWISSW!$J:$J,MATCHUP!$A86,SWISSW!$F:$F,"Draw")),"-")</f>
        <v>-</v>
      </c>
      <c r="C86" s="5" t="str">
        <f ca="1">IFERROR((COUNTIFS(SWISSW!$I:$I,MATCHUP!$A86,SWISSW!$J:$J,MATCHUP!C$1,SWISSW!$F:$F,"Won")+COUNTIFS(SWISSW!$I:$I,MATCHUP!C$1,SWISSW!$J:$J,MATCHUP!$A86,SWISSW!$F:$F,"Lost"))/(COUNTIFS(SWISSW!$I:$I,MATCHUP!$A86,SWISSW!$J:$J,MATCHUP!C$1)-COUNTIFS(SWISSW!$I:$I,MATCHUP!$A86,SWISSW!$J:$J,MATCHUP!C$1,SWISSW!$F:$F,"Draw")+COUNTIFS(SWISSW!$I:$I,MATCHUP!C$1,SWISSW!$J:$J,MATCHUP!$A86)-COUNTIFS(SWISSW!$I:$I,MATCHUP!C$1,SWISSW!$J:$J,MATCHUP!$A86,SWISSW!$F:$F,"Draw")),"-")</f>
        <v>-</v>
      </c>
      <c r="D86" s="5" t="str">
        <f ca="1">IFERROR((COUNTIFS(SWISSW!$I:$I,MATCHUP!$A86,SWISSW!$J:$J,MATCHUP!D$1,SWISSW!$F:$F,"Won")+COUNTIFS(SWISSW!$I:$I,MATCHUP!D$1,SWISSW!$J:$J,MATCHUP!$A86,SWISSW!$F:$F,"Lost"))/(COUNTIFS(SWISSW!$I:$I,MATCHUP!$A86,SWISSW!$J:$J,MATCHUP!D$1)-COUNTIFS(SWISSW!$I:$I,MATCHUP!$A86,SWISSW!$J:$J,MATCHUP!D$1,SWISSW!$F:$F,"Draw")+COUNTIFS(SWISSW!$I:$I,MATCHUP!D$1,SWISSW!$J:$J,MATCHUP!$A86)-COUNTIFS(SWISSW!$I:$I,MATCHUP!D$1,SWISSW!$J:$J,MATCHUP!$A86,SWISSW!$F:$F,"Draw")),"-")</f>
        <v>-</v>
      </c>
      <c r="E86" s="5" t="str">
        <f ca="1">IFERROR((COUNTIFS(SWISSW!$I:$I,MATCHUP!$A86,SWISSW!$J:$J,MATCHUP!E$1,SWISSW!$F:$F,"Won")+COUNTIFS(SWISSW!$I:$I,MATCHUP!E$1,SWISSW!$J:$J,MATCHUP!$A86,SWISSW!$F:$F,"Lost"))/(COUNTIFS(SWISSW!$I:$I,MATCHUP!$A86,SWISSW!$J:$J,MATCHUP!E$1)-COUNTIFS(SWISSW!$I:$I,MATCHUP!$A86,SWISSW!$J:$J,MATCHUP!E$1,SWISSW!$F:$F,"Draw")+COUNTIFS(SWISSW!$I:$I,MATCHUP!E$1,SWISSW!$J:$J,MATCHUP!$A86)-COUNTIFS(SWISSW!$I:$I,MATCHUP!E$1,SWISSW!$J:$J,MATCHUP!$A86,SWISSW!$F:$F,"Draw")),"-")</f>
        <v>-</v>
      </c>
      <c r="F86" s="5" t="str">
        <f ca="1">IFERROR((COUNTIFS(SWISSW!$I:$I,MATCHUP!$A86,SWISSW!$J:$J,MATCHUP!F$1,SWISSW!$F:$F,"Won")+COUNTIFS(SWISSW!$I:$I,MATCHUP!F$1,SWISSW!$J:$J,MATCHUP!$A86,SWISSW!$F:$F,"Lost"))/(COUNTIFS(SWISSW!$I:$I,MATCHUP!$A86,SWISSW!$J:$J,MATCHUP!F$1)-COUNTIFS(SWISSW!$I:$I,MATCHUP!$A86,SWISSW!$J:$J,MATCHUP!F$1,SWISSW!$F:$F,"Draw")+COUNTIFS(SWISSW!$I:$I,MATCHUP!F$1,SWISSW!$J:$J,MATCHUP!$A86)-COUNTIFS(SWISSW!$I:$I,MATCHUP!F$1,SWISSW!$J:$J,MATCHUP!$A86,SWISSW!$F:$F,"Draw")),"-")</f>
        <v>-</v>
      </c>
      <c r="G86" s="5" t="str">
        <f ca="1">IFERROR((COUNTIFS(SWISSW!$I:$I,MATCHUP!$A86,SWISSW!$J:$J,MATCHUP!G$1,SWISSW!$F:$F,"Won")+COUNTIFS(SWISSW!$I:$I,MATCHUP!G$1,SWISSW!$J:$J,MATCHUP!$A86,SWISSW!$F:$F,"Lost"))/(COUNTIFS(SWISSW!$I:$I,MATCHUP!$A86,SWISSW!$J:$J,MATCHUP!G$1)-COUNTIFS(SWISSW!$I:$I,MATCHUP!$A86,SWISSW!$J:$J,MATCHUP!G$1,SWISSW!$F:$F,"Draw")+COUNTIFS(SWISSW!$I:$I,MATCHUP!G$1,SWISSW!$J:$J,MATCHUP!$A86)-COUNTIFS(SWISSW!$I:$I,MATCHUP!G$1,SWISSW!$J:$J,MATCHUP!$A86,SWISSW!$F:$F,"Draw")),"-")</f>
        <v>-</v>
      </c>
      <c r="H86" s="5" t="str">
        <f ca="1">IFERROR((COUNTIFS(SWISSW!$I:$I,MATCHUP!$A86,SWISSW!$J:$J,MATCHUP!H$1,SWISSW!$F:$F,"Won")+COUNTIFS(SWISSW!$I:$I,MATCHUP!H$1,SWISSW!$J:$J,MATCHUP!$A86,SWISSW!$F:$F,"Lost"))/(COUNTIFS(SWISSW!$I:$I,MATCHUP!$A86,SWISSW!$J:$J,MATCHUP!H$1)-COUNTIFS(SWISSW!$I:$I,MATCHUP!$A86,SWISSW!$J:$J,MATCHUP!H$1,SWISSW!$F:$F,"Draw")+COUNTIFS(SWISSW!$I:$I,MATCHUP!H$1,SWISSW!$J:$J,MATCHUP!$A86)-COUNTIFS(SWISSW!$I:$I,MATCHUP!H$1,SWISSW!$J:$J,MATCHUP!$A86,SWISSW!$F:$F,"Draw")),"-")</f>
        <v>-</v>
      </c>
      <c r="I86" s="5" t="str">
        <f ca="1">IFERROR((COUNTIFS(SWISSW!$I:$I,MATCHUP!$A86,SWISSW!$J:$J,MATCHUP!I$1,SWISSW!$F:$F,"Won")+COUNTIFS(SWISSW!$I:$I,MATCHUP!I$1,SWISSW!$J:$J,MATCHUP!$A86,SWISSW!$F:$F,"Lost"))/(COUNTIFS(SWISSW!$I:$I,MATCHUP!$A86,SWISSW!$J:$J,MATCHUP!I$1)-COUNTIFS(SWISSW!$I:$I,MATCHUP!$A86,SWISSW!$J:$J,MATCHUP!I$1,SWISSW!$F:$F,"Draw")+COUNTIFS(SWISSW!$I:$I,MATCHUP!I$1,SWISSW!$J:$J,MATCHUP!$A86)-COUNTIFS(SWISSW!$I:$I,MATCHUP!I$1,SWISSW!$J:$J,MATCHUP!$A86,SWISSW!$F:$F,"Draw")),"-")</f>
        <v>-</v>
      </c>
      <c r="J86" s="5" t="str">
        <f ca="1">IFERROR((COUNTIFS(SWISSW!$I:$I,MATCHUP!$A86,SWISSW!$J:$J,MATCHUP!J$1,SWISSW!$F:$F,"Won")+COUNTIFS(SWISSW!$I:$I,MATCHUP!J$1,SWISSW!$J:$J,MATCHUP!$A86,SWISSW!$F:$F,"Lost"))/(COUNTIFS(SWISSW!$I:$I,MATCHUP!$A86,SWISSW!$J:$J,MATCHUP!J$1)-COUNTIFS(SWISSW!$I:$I,MATCHUP!$A86,SWISSW!$J:$J,MATCHUP!J$1,SWISSW!$F:$F,"Draw")+COUNTIFS(SWISSW!$I:$I,MATCHUP!J$1,SWISSW!$J:$J,MATCHUP!$A86)-COUNTIFS(SWISSW!$I:$I,MATCHUP!J$1,SWISSW!$J:$J,MATCHUP!$A86,SWISSW!$F:$F,"Draw")),"-")</f>
        <v>-</v>
      </c>
      <c r="K86" s="5" t="str">
        <f ca="1">IFERROR((COUNTIFS(SWISSW!$I:$I,MATCHUP!$A86,SWISSW!$J:$J,MATCHUP!K$1,SWISSW!$F:$F,"Won")+COUNTIFS(SWISSW!$I:$I,MATCHUP!K$1,SWISSW!$J:$J,MATCHUP!$A86,SWISSW!$F:$F,"Lost"))/(COUNTIFS(SWISSW!$I:$I,MATCHUP!$A86,SWISSW!$J:$J,MATCHUP!K$1)-COUNTIFS(SWISSW!$I:$I,MATCHUP!$A86,SWISSW!$J:$J,MATCHUP!K$1,SWISSW!$F:$F,"Draw")+COUNTIFS(SWISSW!$I:$I,MATCHUP!K$1,SWISSW!$J:$J,MATCHUP!$A86)-COUNTIFS(SWISSW!$I:$I,MATCHUP!K$1,SWISSW!$J:$J,MATCHUP!$A86,SWISSW!$F:$F,"Draw")),"-")</f>
        <v>-</v>
      </c>
      <c r="L86" s="5" t="str">
        <f ca="1">IFERROR((COUNTIFS(SWISSW!$I:$I,MATCHUP!$A86,SWISSW!$J:$J,MATCHUP!L$1,SWISSW!$F:$F,"Won")+COUNTIFS(SWISSW!$I:$I,MATCHUP!L$1,SWISSW!$J:$J,MATCHUP!$A86,SWISSW!$F:$F,"Lost"))/(COUNTIFS(SWISSW!$I:$I,MATCHUP!$A86,SWISSW!$J:$J,MATCHUP!L$1)-COUNTIFS(SWISSW!$I:$I,MATCHUP!$A86,SWISSW!$J:$J,MATCHUP!L$1,SWISSW!$F:$F,"Draw")+COUNTIFS(SWISSW!$I:$I,MATCHUP!L$1,SWISSW!$J:$J,MATCHUP!$A86)-COUNTIFS(SWISSW!$I:$I,MATCHUP!L$1,SWISSW!$J:$J,MATCHUP!$A86,SWISSW!$F:$F,"Draw")),"-")</f>
        <v>-</v>
      </c>
      <c r="M86" s="5" t="str">
        <f ca="1">IFERROR((COUNTIFS(SWISSW!$I:$I,MATCHUP!$A86,SWISSW!$J:$J,MATCHUP!M$1,SWISSW!$F:$F,"Won")+COUNTIFS(SWISSW!$I:$I,MATCHUP!M$1,SWISSW!$J:$J,MATCHUP!$A86,SWISSW!$F:$F,"Lost"))/(COUNTIFS(SWISSW!$I:$I,MATCHUP!$A86,SWISSW!$J:$J,MATCHUP!M$1)-COUNTIFS(SWISSW!$I:$I,MATCHUP!$A86,SWISSW!$J:$J,MATCHUP!M$1,SWISSW!$F:$F,"Draw")+COUNTIFS(SWISSW!$I:$I,MATCHUP!M$1,SWISSW!$J:$J,MATCHUP!$A86)-COUNTIFS(SWISSW!$I:$I,MATCHUP!M$1,SWISSW!$J:$J,MATCHUP!$A86,SWISSW!$F:$F,"Draw")),"-")</f>
        <v>-</v>
      </c>
      <c r="N86" s="5" t="str">
        <f ca="1">IFERROR((COUNTIFS(SWISSW!$I:$I,MATCHUP!$A86,SWISSW!$J:$J,MATCHUP!N$1,SWISSW!$F:$F,"Won")+COUNTIFS(SWISSW!$I:$I,MATCHUP!N$1,SWISSW!$J:$J,MATCHUP!$A86,SWISSW!$F:$F,"Lost"))/(COUNTIFS(SWISSW!$I:$I,MATCHUP!$A86,SWISSW!$J:$J,MATCHUP!N$1)-COUNTIFS(SWISSW!$I:$I,MATCHUP!$A86,SWISSW!$J:$J,MATCHUP!N$1,SWISSW!$F:$F,"Draw")+COUNTIFS(SWISSW!$I:$I,MATCHUP!N$1,SWISSW!$J:$J,MATCHUP!$A86)-COUNTIFS(SWISSW!$I:$I,MATCHUP!N$1,SWISSW!$J:$J,MATCHUP!$A86,SWISSW!$F:$F,"Draw")),"-")</f>
        <v>-</v>
      </c>
      <c r="O86" s="5" t="str">
        <f ca="1">IFERROR((COUNTIFS(SWISSW!$I:$I,MATCHUP!$A86,SWISSW!$J:$J,MATCHUP!O$1,SWISSW!$F:$F,"Won")+COUNTIFS(SWISSW!$I:$I,MATCHUP!O$1,SWISSW!$J:$J,MATCHUP!$A86,SWISSW!$F:$F,"Lost"))/(COUNTIFS(SWISSW!$I:$I,MATCHUP!$A86,SWISSW!$J:$J,MATCHUP!O$1)-COUNTIFS(SWISSW!$I:$I,MATCHUP!$A86,SWISSW!$J:$J,MATCHUP!O$1,SWISSW!$F:$F,"Draw")+COUNTIFS(SWISSW!$I:$I,MATCHUP!O$1,SWISSW!$J:$J,MATCHUP!$A86)-COUNTIFS(SWISSW!$I:$I,MATCHUP!O$1,SWISSW!$J:$J,MATCHUP!$A86,SWISSW!$F:$F,"Draw")),"-")</f>
        <v>-</v>
      </c>
      <c r="P86" s="5" t="str">
        <f ca="1">IFERROR((COUNTIFS(SWISSW!$I:$I,MATCHUP!$A86,SWISSW!$J:$J,MATCHUP!P$1,SWISSW!$F:$F,"Won")+COUNTIFS(SWISSW!$I:$I,MATCHUP!P$1,SWISSW!$J:$J,MATCHUP!$A86,SWISSW!$F:$F,"Lost"))/(COUNTIFS(SWISSW!$I:$I,MATCHUP!$A86,SWISSW!$J:$J,MATCHUP!P$1)-COUNTIFS(SWISSW!$I:$I,MATCHUP!$A86,SWISSW!$J:$J,MATCHUP!P$1,SWISSW!$F:$F,"Draw")+COUNTIFS(SWISSW!$I:$I,MATCHUP!P$1,SWISSW!$J:$J,MATCHUP!$A86)-COUNTIFS(SWISSW!$I:$I,MATCHUP!P$1,SWISSW!$J:$J,MATCHUP!$A86,SWISSW!$F:$F,"Draw")),"-")</f>
        <v>-</v>
      </c>
      <c r="Q86" s="5" t="str">
        <f ca="1">IFERROR((COUNTIFS(SWISSW!$I:$I,MATCHUP!$A86,SWISSW!$J:$J,MATCHUP!Q$1,SWISSW!$F:$F,"Won")+COUNTIFS(SWISSW!$I:$I,MATCHUP!Q$1,SWISSW!$J:$J,MATCHUP!$A86,SWISSW!$F:$F,"Lost"))/(COUNTIFS(SWISSW!$I:$I,MATCHUP!$A86,SWISSW!$J:$J,MATCHUP!Q$1)-COUNTIFS(SWISSW!$I:$I,MATCHUP!$A86,SWISSW!$J:$J,MATCHUP!Q$1,SWISSW!$F:$F,"Draw")+COUNTIFS(SWISSW!$I:$I,MATCHUP!Q$1,SWISSW!$J:$J,MATCHUP!$A86)-COUNTIFS(SWISSW!$I:$I,MATCHUP!Q$1,SWISSW!$J:$J,MATCHUP!$A86,SWISSW!$F:$F,"Draw")),"-")</f>
        <v>-</v>
      </c>
      <c r="R86" s="5" t="str">
        <f ca="1">IFERROR((COUNTIFS(SWISSW!$I:$I,MATCHUP!$A86,SWISSW!$J:$J,MATCHUP!R$1,SWISSW!$F:$F,"Won")+COUNTIFS(SWISSW!$I:$I,MATCHUP!R$1,SWISSW!$J:$J,MATCHUP!$A86,SWISSW!$F:$F,"Lost"))/(COUNTIFS(SWISSW!$I:$I,MATCHUP!$A86,SWISSW!$J:$J,MATCHUP!R$1)-COUNTIFS(SWISSW!$I:$I,MATCHUP!$A86,SWISSW!$J:$J,MATCHUP!R$1,SWISSW!$F:$F,"Draw")+COUNTIFS(SWISSW!$I:$I,MATCHUP!R$1,SWISSW!$J:$J,MATCHUP!$A86)-COUNTIFS(SWISSW!$I:$I,MATCHUP!R$1,SWISSW!$J:$J,MATCHUP!$A86,SWISSW!$F:$F,"Draw")),"-")</f>
        <v>-</v>
      </c>
      <c r="S86" s="5" t="str">
        <f ca="1">IFERROR((COUNTIFS(SWISSW!$I:$I,MATCHUP!$A86,SWISSW!$J:$J,MATCHUP!S$1,SWISSW!$F:$F,"Won")+COUNTIFS(SWISSW!$I:$I,MATCHUP!S$1,SWISSW!$J:$J,MATCHUP!$A86,SWISSW!$F:$F,"Lost"))/(COUNTIFS(SWISSW!$I:$I,MATCHUP!$A86,SWISSW!$J:$J,MATCHUP!S$1)-COUNTIFS(SWISSW!$I:$I,MATCHUP!$A86,SWISSW!$J:$J,MATCHUP!S$1,SWISSW!$F:$F,"Draw")+COUNTIFS(SWISSW!$I:$I,MATCHUP!S$1,SWISSW!$J:$J,MATCHUP!$A86)-COUNTIFS(SWISSW!$I:$I,MATCHUP!S$1,SWISSW!$J:$J,MATCHUP!$A86,SWISSW!$F:$F,"Draw")),"-")</f>
        <v>-</v>
      </c>
      <c r="T86" s="5" t="str">
        <f ca="1">IFERROR((COUNTIFS(SWISSW!$I:$I,MATCHUP!$A86,SWISSW!$J:$J,MATCHUP!T$1,SWISSW!$F:$F,"Won")+COUNTIFS(SWISSW!$I:$I,MATCHUP!T$1,SWISSW!$J:$J,MATCHUP!$A86,SWISSW!$F:$F,"Lost"))/(COUNTIFS(SWISSW!$I:$I,MATCHUP!$A86,SWISSW!$J:$J,MATCHUP!T$1)-COUNTIFS(SWISSW!$I:$I,MATCHUP!$A86,SWISSW!$J:$J,MATCHUP!T$1,SWISSW!$F:$F,"Draw")+COUNTIFS(SWISSW!$I:$I,MATCHUP!T$1,SWISSW!$J:$J,MATCHUP!$A86)-COUNTIFS(SWISSW!$I:$I,MATCHUP!T$1,SWISSW!$J:$J,MATCHUP!$A86,SWISSW!$F:$F,"Draw")),"-")</f>
        <v>-</v>
      </c>
      <c r="U86" s="5" t="str">
        <f ca="1">IFERROR((COUNTIFS(SWISSW!$I:$I,MATCHUP!$A86,SWISSW!$J:$J,MATCHUP!U$1,SWISSW!$F:$F,"Won")+COUNTIFS(SWISSW!$I:$I,MATCHUP!U$1,SWISSW!$J:$J,MATCHUP!$A86,SWISSW!$F:$F,"Lost"))/(COUNTIFS(SWISSW!$I:$I,MATCHUP!$A86,SWISSW!$J:$J,MATCHUP!U$1)-COUNTIFS(SWISSW!$I:$I,MATCHUP!$A86,SWISSW!$J:$J,MATCHUP!U$1,SWISSW!$F:$F,"Draw")+COUNTIFS(SWISSW!$I:$I,MATCHUP!U$1,SWISSW!$J:$J,MATCHUP!$A86)-COUNTIFS(SWISSW!$I:$I,MATCHUP!U$1,SWISSW!$J:$J,MATCHUP!$A86,SWISSW!$F:$F,"Draw")),"-")</f>
        <v>-</v>
      </c>
      <c r="V86" s="5" t="str">
        <f ca="1">IFERROR((COUNTIFS(SWISSW!$I:$I,MATCHUP!$A86,SWISSW!$J:$J,MATCHUP!V$1,SWISSW!$F:$F,"Won")+COUNTIFS(SWISSW!$I:$I,MATCHUP!V$1,SWISSW!$J:$J,MATCHUP!$A86,SWISSW!$F:$F,"Lost"))/(COUNTIFS(SWISSW!$I:$I,MATCHUP!$A86,SWISSW!$J:$J,MATCHUP!V$1)-COUNTIFS(SWISSW!$I:$I,MATCHUP!$A86,SWISSW!$J:$J,MATCHUP!V$1,SWISSW!$F:$F,"Draw")+COUNTIFS(SWISSW!$I:$I,MATCHUP!V$1,SWISSW!$J:$J,MATCHUP!$A86)-COUNTIFS(SWISSW!$I:$I,MATCHUP!V$1,SWISSW!$J:$J,MATCHUP!$A86,SWISSW!$F:$F,"Draw")),"-")</f>
        <v>-</v>
      </c>
      <c r="W86" s="5" t="str">
        <f ca="1">IFERROR((COUNTIFS(SWISSW!$I:$I,MATCHUP!$A86,SWISSW!$J:$J,MATCHUP!W$1,SWISSW!$F:$F,"Won")+COUNTIFS(SWISSW!$I:$I,MATCHUP!W$1,SWISSW!$J:$J,MATCHUP!$A86,SWISSW!$F:$F,"Lost"))/(COUNTIFS(SWISSW!$I:$I,MATCHUP!$A86,SWISSW!$J:$J,MATCHUP!W$1)-COUNTIFS(SWISSW!$I:$I,MATCHUP!$A86,SWISSW!$J:$J,MATCHUP!W$1,SWISSW!$F:$F,"Draw")+COUNTIFS(SWISSW!$I:$I,MATCHUP!W$1,SWISSW!$J:$J,MATCHUP!$A86)-COUNTIFS(SWISSW!$I:$I,MATCHUP!W$1,SWISSW!$J:$J,MATCHUP!$A86,SWISSW!$F:$F,"Draw")),"-")</f>
        <v>-</v>
      </c>
      <c r="X86" s="5" t="str">
        <f ca="1">IFERROR((COUNTIFS(SWISSW!$I:$I,MATCHUP!$A86,SWISSW!$J:$J,MATCHUP!X$1,SWISSW!$F:$F,"Won")+COUNTIFS(SWISSW!$I:$I,MATCHUP!X$1,SWISSW!$J:$J,MATCHUP!$A86,SWISSW!$F:$F,"Lost"))/(COUNTIFS(SWISSW!$I:$I,MATCHUP!$A86,SWISSW!$J:$J,MATCHUP!X$1)-COUNTIFS(SWISSW!$I:$I,MATCHUP!$A86,SWISSW!$J:$J,MATCHUP!X$1,SWISSW!$F:$F,"Draw")+COUNTIFS(SWISSW!$I:$I,MATCHUP!X$1,SWISSW!$J:$J,MATCHUP!$A86)-COUNTIFS(SWISSW!$I:$I,MATCHUP!X$1,SWISSW!$J:$J,MATCHUP!$A86,SWISSW!$F:$F,"Draw")),"-")</f>
        <v>-</v>
      </c>
      <c r="Y86" s="5" t="str">
        <f ca="1">IFERROR((COUNTIFS(SWISSW!$I:$I,MATCHUP!$A86,SWISSW!$J:$J,MATCHUP!Y$1,SWISSW!$F:$F,"Won")+COUNTIFS(SWISSW!$I:$I,MATCHUP!Y$1,SWISSW!$J:$J,MATCHUP!$A86,SWISSW!$F:$F,"Lost"))/(COUNTIFS(SWISSW!$I:$I,MATCHUP!$A86,SWISSW!$J:$J,MATCHUP!Y$1)-COUNTIFS(SWISSW!$I:$I,MATCHUP!$A86,SWISSW!$J:$J,MATCHUP!Y$1,SWISSW!$F:$F,"Draw")+COUNTIFS(SWISSW!$I:$I,MATCHUP!Y$1,SWISSW!$J:$J,MATCHUP!$A86)-COUNTIFS(SWISSW!$I:$I,MATCHUP!Y$1,SWISSW!$J:$J,MATCHUP!$A86,SWISSW!$F:$F,"Draw")),"-")</f>
        <v>-</v>
      </c>
      <c r="Z86" s="5" t="str">
        <f ca="1">IFERROR((COUNTIFS(SWISSW!$I:$I,MATCHUP!$A86,SWISSW!$J:$J,MATCHUP!Z$1,SWISSW!$F:$F,"Won")+COUNTIFS(SWISSW!$I:$I,MATCHUP!Z$1,SWISSW!$J:$J,MATCHUP!$A86,SWISSW!$F:$F,"Lost"))/(COUNTIFS(SWISSW!$I:$I,MATCHUP!$A86,SWISSW!$J:$J,MATCHUP!Z$1)-COUNTIFS(SWISSW!$I:$I,MATCHUP!$A86,SWISSW!$J:$J,MATCHUP!Z$1,SWISSW!$F:$F,"Draw")+COUNTIFS(SWISSW!$I:$I,MATCHUP!Z$1,SWISSW!$J:$J,MATCHUP!$A86)-COUNTIFS(SWISSW!$I:$I,MATCHUP!Z$1,SWISSW!$J:$J,MATCHUP!$A86,SWISSW!$F:$F,"Draw")),"-")</f>
        <v>-</v>
      </c>
      <c r="AA86" s="5" t="str">
        <f ca="1">IFERROR((COUNTIFS(SWISSW!$I:$I,MATCHUP!$A86,SWISSW!$J:$J,MATCHUP!AA$1,SWISSW!$F:$F,"Won")+COUNTIFS(SWISSW!$I:$I,MATCHUP!AA$1,SWISSW!$J:$J,MATCHUP!$A86,SWISSW!$F:$F,"Lost"))/(COUNTIFS(SWISSW!$I:$I,MATCHUP!$A86,SWISSW!$J:$J,MATCHUP!AA$1)-COUNTIFS(SWISSW!$I:$I,MATCHUP!$A86,SWISSW!$J:$J,MATCHUP!AA$1,SWISSW!$F:$F,"Draw")+COUNTIFS(SWISSW!$I:$I,MATCHUP!AA$1,SWISSW!$J:$J,MATCHUP!$A86)-COUNTIFS(SWISSW!$I:$I,MATCHUP!AA$1,SWISSW!$J:$J,MATCHUP!$A86,SWISSW!$F:$F,"Draw")),"-")</f>
        <v>-</v>
      </c>
      <c r="AB86" s="5" t="str">
        <f ca="1">IFERROR((COUNTIFS(SWISSW!$I:$I,MATCHUP!$A86,SWISSW!$J:$J,MATCHUP!AB$1,SWISSW!$F:$F,"Won")+COUNTIFS(SWISSW!$I:$I,MATCHUP!AB$1,SWISSW!$J:$J,MATCHUP!$A86,SWISSW!$F:$F,"Lost"))/(COUNTIFS(SWISSW!$I:$I,MATCHUP!$A86,SWISSW!$J:$J,MATCHUP!AB$1)-COUNTIFS(SWISSW!$I:$I,MATCHUP!$A86,SWISSW!$J:$J,MATCHUP!AB$1,SWISSW!$F:$F,"Draw")+COUNTIFS(SWISSW!$I:$I,MATCHUP!AB$1,SWISSW!$J:$J,MATCHUP!$A86)-COUNTIFS(SWISSW!$I:$I,MATCHUP!AB$1,SWISSW!$J:$J,MATCHUP!$A86,SWISSW!$F:$F,"Draw")),"-")</f>
        <v>-</v>
      </c>
      <c r="AC86" s="5" t="str">
        <f ca="1">IFERROR((COUNTIFS(SWISSW!$I:$I,MATCHUP!$A86,SWISSW!$J:$J,MATCHUP!AC$1,SWISSW!$F:$F,"Won")+COUNTIFS(SWISSW!$I:$I,MATCHUP!AC$1,SWISSW!$J:$J,MATCHUP!$A86,SWISSW!$F:$F,"Lost"))/(COUNTIFS(SWISSW!$I:$I,MATCHUP!$A86,SWISSW!$J:$J,MATCHUP!AC$1)-COUNTIFS(SWISSW!$I:$I,MATCHUP!$A86,SWISSW!$J:$J,MATCHUP!AC$1,SWISSW!$F:$F,"Draw")+COUNTIFS(SWISSW!$I:$I,MATCHUP!AC$1,SWISSW!$J:$J,MATCHUP!$A86)-COUNTIFS(SWISSW!$I:$I,MATCHUP!AC$1,SWISSW!$J:$J,MATCHUP!$A86,SWISSW!$F:$F,"Draw")),"-")</f>
        <v>-</v>
      </c>
      <c r="AD86" s="5" t="str">
        <f ca="1">IFERROR((COUNTIFS(SWISSW!$I:$I,MATCHUP!$A86,SWISSW!$J:$J,MATCHUP!AD$1,SWISSW!$F:$F,"Won")+COUNTIFS(SWISSW!$I:$I,MATCHUP!AD$1,SWISSW!$J:$J,MATCHUP!$A86,SWISSW!$F:$F,"Lost"))/(COUNTIFS(SWISSW!$I:$I,MATCHUP!$A86,SWISSW!$J:$J,MATCHUP!AD$1)-COUNTIFS(SWISSW!$I:$I,MATCHUP!$A86,SWISSW!$J:$J,MATCHUP!AD$1,SWISSW!$F:$F,"Draw")+COUNTIFS(SWISSW!$I:$I,MATCHUP!AD$1,SWISSW!$J:$J,MATCHUP!$A86)-COUNTIFS(SWISSW!$I:$I,MATCHUP!AD$1,SWISSW!$J:$J,MATCHUP!$A86,SWISSW!$F:$F,"Draw")),"-")</f>
        <v>-</v>
      </c>
      <c r="AE86" s="5" t="str">
        <f ca="1">IFERROR((COUNTIFS(SWISSW!$I:$I,MATCHUP!$A86,SWISSW!$J:$J,MATCHUP!AE$1,SWISSW!$F:$F,"Won")+COUNTIFS(SWISSW!$I:$I,MATCHUP!AE$1,SWISSW!$J:$J,MATCHUP!$A86,SWISSW!$F:$F,"Lost"))/(COUNTIFS(SWISSW!$I:$I,MATCHUP!$A86,SWISSW!$J:$J,MATCHUP!AE$1)-COUNTIFS(SWISSW!$I:$I,MATCHUP!$A86,SWISSW!$J:$J,MATCHUP!AE$1,SWISSW!$F:$F,"Draw")+COUNTIFS(SWISSW!$I:$I,MATCHUP!AE$1,SWISSW!$J:$J,MATCHUP!$A86)-COUNTIFS(SWISSW!$I:$I,MATCHUP!AE$1,SWISSW!$J:$J,MATCHUP!$A86,SWISSW!$F:$F,"Draw")),"-")</f>
        <v>-</v>
      </c>
      <c r="AF86" s="5" t="str">
        <f ca="1">IFERROR((COUNTIFS(SWISSW!$I:$I,MATCHUP!$A86,SWISSW!$J:$J,MATCHUP!AF$1,SWISSW!$F:$F,"Won")+COUNTIFS(SWISSW!$I:$I,MATCHUP!AF$1,SWISSW!$J:$J,MATCHUP!$A86,SWISSW!$F:$F,"Lost"))/(COUNTIFS(SWISSW!$I:$I,MATCHUP!$A86,SWISSW!$J:$J,MATCHUP!AF$1)-COUNTIFS(SWISSW!$I:$I,MATCHUP!$A86,SWISSW!$J:$J,MATCHUP!AF$1,SWISSW!$F:$F,"Draw")+COUNTIFS(SWISSW!$I:$I,MATCHUP!AF$1,SWISSW!$J:$J,MATCHUP!$A86)-COUNTIFS(SWISSW!$I:$I,MATCHUP!AF$1,SWISSW!$J:$J,MATCHUP!$A86,SWISSW!$F:$F,"Draw")),"-")</f>
        <v>-</v>
      </c>
      <c r="AG86" s="5" t="str">
        <f ca="1">IFERROR((COUNTIFS(SWISSW!$I:$I,MATCHUP!$A86,SWISSW!$J:$J,MATCHUP!AG$1,SWISSW!$F:$F,"Won")+COUNTIFS(SWISSW!$I:$I,MATCHUP!AG$1,SWISSW!$J:$J,MATCHUP!$A86,SWISSW!$F:$F,"Lost"))/(COUNTIFS(SWISSW!$I:$I,MATCHUP!$A86,SWISSW!$J:$J,MATCHUP!AG$1)-COUNTIFS(SWISSW!$I:$I,MATCHUP!$A86,SWISSW!$J:$J,MATCHUP!AG$1,SWISSW!$F:$F,"Draw")+COUNTIFS(SWISSW!$I:$I,MATCHUP!AG$1,SWISSW!$J:$J,MATCHUP!$A86)-COUNTIFS(SWISSW!$I:$I,MATCHUP!AG$1,SWISSW!$J:$J,MATCHUP!$A86,SWISSW!$F:$F,"Draw")),"-")</f>
        <v>-</v>
      </c>
      <c r="AH86" s="5" t="str">
        <f ca="1">IFERROR((COUNTIFS(SWISSW!$I:$I,MATCHUP!$A86,SWISSW!$J:$J,MATCHUP!AH$1,SWISSW!$F:$F,"Won")+COUNTIFS(SWISSW!$I:$I,MATCHUP!AH$1,SWISSW!$J:$J,MATCHUP!$A86,SWISSW!$F:$F,"Lost"))/(COUNTIFS(SWISSW!$I:$I,MATCHUP!$A86,SWISSW!$J:$J,MATCHUP!AH$1)-COUNTIFS(SWISSW!$I:$I,MATCHUP!$A86,SWISSW!$J:$J,MATCHUP!AH$1,SWISSW!$F:$F,"Draw")+COUNTIFS(SWISSW!$I:$I,MATCHUP!AH$1,SWISSW!$J:$J,MATCHUP!$A86)-COUNTIFS(SWISSW!$I:$I,MATCHUP!AH$1,SWISSW!$J:$J,MATCHUP!$A86,SWISSW!$F:$F,"Draw")),"-")</f>
        <v>-</v>
      </c>
      <c r="AI86" s="5" t="str">
        <f ca="1">IFERROR((COUNTIFS(SWISSW!$I:$I,MATCHUP!$A86,SWISSW!$J:$J,MATCHUP!AI$1,SWISSW!$F:$F,"Won")+COUNTIFS(SWISSW!$I:$I,MATCHUP!AI$1,SWISSW!$J:$J,MATCHUP!$A86,SWISSW!$F:$F,"Lost"))/(COUNTIFS(SWISSW!$I:$I,MATCHUP!$A86,SWISSW!$J:$J,MATCHUP!AI$1)-COUNTIFS(SWISSW!$I:$I,MATCHUP!$A86,SWISSW!$J:$J,MATCHUP!AI$1,SWISSW!$F:$F,"Draw")+COUNTIFS(SWISSW!$I:$I,MATCHUP!AI$1,SWISSW!$J:$J,MATCHUP!$A86)-COUNTIFS(SWISSW!$I:$I,MATCHUP!AI$1,SWISSW!$J:$J,MATCHUP!$A86,SWISSW!$F:$F,"Draw")),"-")</f>
        <v>-</v>
      </c>
      <c r="AJ86" s="5" t="str">
        <f ca="1">IFERROR((COUNTIFS(SWISSW!$I:$I,MATCHUP!$A86,SWISSW!$J:$J,MATCHUP!AJ$1,SWISSW!$F:$F,"Won")+COUNTIFS(SWISSW!$I:$I,MATCHUP!AJ$1,SWISSW!$J:$J,MATCHUP!$A86,SWISSW!$F:$F,"Lost"))/(COUNTIFS(SWISSW!$I:$I,MATCHUP!$A86,SWISSW!$J:$J,MATCHUP!AJ$1)-COUNTIFS(SWISSW!$I:$I,MATCHUP!$A86,SWISSW!$J:$J,MATCHUP!AJ$1,SWISSW!$F:$F,"Draw")+COUNTIFS(SWISSW!$I:$I,MATCHUP!AJ$1,SWISSW!$J:$J,MATCHUP!$A86)-COUNTIFS(SWISSW!$I:$I,MATCHUP!AJ$1,SWISSW!$J:$J,MATCHUP!$A86,SWISSW!$F:$F,"Draw")),"-")</f>
        <v>-</v>
      </c>
      <c r="AK86" s="5" t="str">
        <f ca="1">IFERROR((COUNTIFS(SWISSW!$I:$I,MATCHUP!$A86,SWISSW!$J:$J,MATCHUP!AK$1,SWISSW!$F:$F,"Won")+COUNTIFS(SWISSW!$I:$I,MATCHUP!AK$1,SWISSW!$J:$J,MATCHUP!$A86,SWISSW!$F:$F,"Lost"))/(COUNTIFS(SWISSW!$I:$I,MATCHUP!$A86,SWISSW!$J:$J,MATCHUP!AK$1)-COUNTIFS(SWISSW!$I:$I,MATCHUP!$A86,SWISSW!$J:$J,MATCHUP!AK$1,SWISSW!$F:$F,"Draw")+COUNTIFS(SWISSW!$I:$I,MATCHUP!AK$1,SWISSW!$J:$J,MATCHUP!$A86)-COUNTIFS(SWISSW!$I:$I,MATCHUP!AK$1,SWISSW!$J:$J,MATCHUP!$A86,SWISSW!$F:$F,"Draw")),"-")</f>
        <v>-</v>
      </c>
      <c r="AL86" s="5" t="str">
        <f ca="1">IFERROR((COUNTIFS(SWISSW!$I:$I,MATCHUP!$A86,SWISSW!$J:$J,MATCHUP!AL$1,SWISSW!$F:$F,"Won")+COUNTIFS(SWISSW!$I:$I,MATCHUP!AL$1,SWISSW!$J:$J,MATCHUP!$A86,SWISSW!$F:$F,"Lost"))/(COUNTIFS(SWISSW!$I:$I,MATCHUP!$A86,SWISSW!$J:$J,MATCHUP!AL$1)-COUNTIFS(SWISSW!$I:$I,MATCHUP!$A86,SWISSW!$J:$J,MATCHUP!AL$1,SWISSW!$F:$F,"Draw")+COUNTIFS(SWISSW!$I:$I,MATCHUP!AL$1,SWISSW!$J:$J,MATCHUP!$A86)-COUNTIFS(SWISSW!$I:$I,MATCHUP!AL$1,SWISSW!$J:$J,MATCHUP!$A86,SWISSW!$F:$F,"Draw")),"-")</f>
        <v>-</v>
      </c>
      <c r="AM86" s="5" t="str">
        <f ca="1">IFERROR((COUNTIFS(SWISSW!$I:$I,MATCHUP!$A86,SWISSW!$J:$J,MATCHUP!AM$1,SWISSW!$F:$F,"Won")+COUNTIFS(SWISSW!$I:$I,MATCHUP!AM$1,SWISSW!$J:$J,MATCHUP!$A86,SWISSW!$F:$F,"Lost"))/(COUNTIFS(SWISSW!$I:$I,MATCHUP!$A86,SWISSW!$J:$J,MATCHUP!AM$1)-COUNTIFS(SWISSW!$I:$I,MATCHUP!$A86,SWISSW!$J:$J,MATCHUP!AM$1,SWISSW!$F:$F,"Draw")+COUNTIFS(SWISSW!$I:$I,MATCHUP!AM$1,SWISSW!$J:$J,MATCHUP!$A86)-COUNTIFS(SWISSW!$I:$I,MATCHUP!AM$1,SWISSW!$J:$J,MATCHUP!$A86,SWISSW!$F:$F,"Draw")),"-")</f>
        <v>-</v>
      </c>
      <c r="AN86" s="5" t="str">
        <f ca="1">IFERROR((COUNTIFS(SWISSW!$I:$I,MATCHUP!$A86,SWISSW!$J:$J,MATCHUP!AN$1,SWISSW!$F:$F,"Won")+COUNTIFS(SWISSW!$I:$I,MATCHUP!AN$1,SWISSW!$J:$J,MATCHUP!$A86,SWISSW!$F:$F,"Lost"))/(COUNTIFS(SWISSW!$I:$I,MATCHUP!$A86,SWISSW!$J:$J,MATCHUP!AN$1)-COUNTIFS(SWISSW!$I:$I,MATCHUP!$A86,SWISSW!$J:$J,MATCHUP!AN$1,SWISSW!$F:$F,"Draw")+COUNTIFS(SWISSW!$I:$I,MATCHUP!AN$1,SWISSW!$J:$J,MATCHUP!$A86)-COUNTIFS(SWISSW!$I:$I,MATCHUP!AN$1,SWISSW!$J:$J,MATCHUP!$A86,SWISSW!$F:$F,"Draw")),"-")</f>
        <v>-</v>
      </c>
      <c r="AO86" s="5" t="str">
        <f ca="1">IFERROR((COUNTIFS(SWISSW!$I:$I,MATCHUP!$A86,SWISSW!$J:$J,MATCHUP!AO$1,SWISSW!$F:$F,"Won")+COUNTIFS(SWISSW!$I:$I,MATCHUP!AO$1,SWISSW!$J:$J,MATCHUP!$A86,SWISSW!$F:$F,"Lost"))/(COUNTIFS(SWISSW!$I:$I,MATCHUP!$A86,SWISSW!$J:$J,MATCHUP!AO$1)-COUNTIFS(SWISSW!$I:$I,MATCHUP!$A86,SWISSW!$J:$J,MATCHUP!AO$1,SWISSW!$F:$F,"Draw")+COUNTIFS(SWISSW!$I:$I,MATCHUP!AO$1,SWISSW!$J:$J,MATCHUP!$A86)-COUNTIFS(SWISSW!$I:$I,MATCHUP!AO$1,SWISSW!$J:$J,MATCHUP!$A86,SWISSW!$F:$F,"Draw")),"-")</f>
        <v>-</v>
      </c>
      <c r="AP86" s="5" t="str">
        <f ca="1">IFERROR((COUNTIFS(SWISSW!$I:$I,MATCHUP!$A86,SWISSW!$J:$J,MATCHUP!AP$1,SWISSW!$F:$F,"Won")+COUNTIFS(SWISSW!$I:$I,MATCHUP!AP$1,SWISSW!$J:$J,MATCHUP!$A86,SWISSW!$F:$F,"Lost"))/(COUNTIFS(SWISSW!$I:$I,MATCHUP!$A86,SWISSW!$J:$J,MATCHUP!AP$1)-COUNTIFS(SWISSW!$I:$I,MATCHUP!$A86,SWISSW!$J:$J,MATCHUP!AP$1,SWISSW!$F:$F,"Draw")+COUNTIFS(SWISSW!$I:$I,MATCHUP!AP$1,SWISSW!$J:$J,MATCHUP!$A86)-COUNTIFS(SWISSW!$I:$I,MATCHUP!AP$1,SWISSW!$J:$J,MATCHUP!$A86,SWISSW!$F:$F,"Draw")),"-")</f>
        <v>-</v>
      </c>
      <c r="AQ86" s="5" t="str">
        <f ca="1">IFERROR((COUNTIFS(SWISSW!$I:$I,MATCHUP!$A86,SWISSW!$J:$J,MATCHUP!AQ$1,SWISSW!$F:$F,"Won")+COUNTIFS(SWISSW!$I:$I,MATCHUP!AQ$1,SWISSW!$J:$J,MATCHUP!$A86,SWISSW!$F:$F,"Lost"))/(COUNTIFS(SWISSW!$I:$I,MATCHUP!$A86,SWISSW!$J:$J,MATCHUP!AQ$1)-COUNTIFS(SWISSW!$I:$I,MATCHUP!$A86,SWISSW!$J:$J,MATCHUP!AQ$1,SWISSW!$F:$F,"Draw")+COUNTIFS(SWISSW!$I:$I,MATCHUP!AQ$1,SWISSW!$J:$J,MATCHUP!$A86)-COUNTIFS(SWISSW!$I:$I,MATCHUP!AQ$1,SWISSW!$J:$J,MATCHUP!$A86,SWISSW!$F:$F,"Draw")),"-")</f>
        <v>-</v>
      </c>
      <c r="AR86" s="5" t="str">
        <f ca="1">IFERROR((COUNTIFS(SWISSW!$I:$I,MATCHUP!$A86,SWISSW!$J:$J,MATCHUP!AR$1,SWISSW!$F:$F,"Won")+COUNTIFS(SWISSW!$I:$I,MATCHUP!AR$1,SWISSW!$J:$J,MATCHUP!$A86,SWISSW!$F:$F,"Lost"))/(COUNTIFS(SWISSW!$I:$I,MATCHUP!$A86,SWISSW!$J:$J,MATCHUP!AR$1)-COUNTIFS(SWISSW!$I:$I,MATCHUP!$A86,SWISSW!$J:$J,MATCHUP!AR$1,SWISSW!$F:$F,"Draw")+COUNTIFS(SWISSW!$I:$I,MATCHUP!AR$1,SWISSW!$J:$J,MATCHUP!$A86)-COUNTIFS(SWISSW!$I:$I,MATCHUP!AR$1,SWISSW!$J:$J,MATCHUP!$A86,SWISSW!$F:$F,"Draw")),"-")</f>
        <v>-</v>
      </c>
      <c r="AS86" s="5" t="str">
        <f ca="1">IFERROR((COUNTIFS(SWISSW!$I:$I,MATCHUP!$A86,SWISSW!$J:$J,MATCHUP!AS$1,SWISSW!$F:$F,"Won")+COUNTIFS(SWISSW!$I:$I,MATCHUP!AS$1,SWISSW!$J:$J,MATCHUP!$A86,SWISSW!$F:$F,"Lost"))/(COUNTIFS(SWISSW!$I:$I,MATCHUP!$A86,SWISSW!$J:$J,MATCHUP!AS$1)-COUNTIFS(SWISSW!$I:$I,MATCHUP!$A86,SWISSW!$J:$J,MATCHUP!AS$1,SWISSW!$F:$F,"Draw")+COUNTIFS(SWISSW!$I:$I,MATCHUP!AS$1,SWISSW!$J:$J,MATCHUP!$A86)-COUNTIFS(SWISSW!$I:$I,MATCHUP!AS$1,SWISSW!$J:$J,MATCHUP!$A86,SWISSW!$F:$F,"Draw")),"-")</f>
        <v>-</v>
      </c>
      <c r="AT86" s="5" t="str">
        <f ca="1">IFERROR((COUNTIFS(SWISSW!$I:$I,MATCHUP!$A86,SWISSW!$J:$J,MATCHUP!AT$1,SWISSW!$F:$F,"Won")+COUNTIFS(SWISSW!$I:$I,MATCHUP!AT$1,SWISSW!$J:$J,MATCHUP!$A86,SWISSW!$F:$F,"Lost"))/(COUNTIFS(SWISSW!$I:$I,MATCHUP!$A86,SWISSW!$J:$J,MATCHUP!AT$1)-COUNTIFS(SWISSW!$I:$I,MATCHUP!$A86,SWISSW!$J:$J,MATCHUP!AT$1,SWISSW!$F:$F,"Draw")+COUNTIFS(SWISSW!$I:$I,MATCHUP!AT$1,SWISSW!$J:$J,MATCHUP!$A86)-COUNTIFS(SWISSW!$I:$I,MATCHUP!AT$1,SWISSW!$J:$J,MATCHUP!$A86,SWISSW!$F:$F,"Draw")),"-")</f>
        <v>-</v>
      </c>
      <c r="AU86" s="5" t="str">
        <f ca="1">IFERROR((COUNTIFS(SWISSW!$I:$I,MATCHUP!$A86,SWISSW!$J:$J,MATCHUP!AU$1,SWISSW!$F:$F,"Won")+COUNTIFS(SWISSW!$I:$I,MATCHUP!AU$1,SWISSW!$J:$J,MATCHUP!$A86,SWISSW!$F:$F,"Lost"))/(COUNTIFS(SWISSW!$I:$I,MATCHUP!$A86,SWISSW!$J:$J,MATCHUP!AU$1)-COUNTIFS(SWISSW!$I:$I,MATCHUP!$A86,SWISSW!$J:$J,MATCHUP!AU$1,SWISSW!$F:$F,"Draw")+COUNTIFS(SWISSW!$I:$I,MATCHUP!AU$1,SWISSW!$J:$J,MATCHUP!$A86)-COUNTIFS(SWISSW!$I:$I,MATCHUP!AU$1,SWISSW!$J:$J,MATCHUP!$A86,SWISSW!$F:$F,"Draw")),"-")</f>
        <v>-</v>
      </c>
      <c r="AV86" s="5" t="str">
        <f ca="1">IFERROR((COUNTIFS(SWISSW!$I:$I,MATCHUP!$A86,SWISSW!$J:$J,MATCHUP!AV$1,SWISSW!$F:$F,"Won")+COUNTIFS(SWISSW!$I:$I,MATCHUP!AV$1,SWISSW!$J:$J,MATCHUP!$A86,SWISSW!$F:$F,"Lost"))/(COUNTIFS(SWISSW!$I:$I,MATCHUP!$A86,SWISSW!$J:$J,MATCHUP!AV$1)-COUNTIFS(SWISSW!$I:$I,MATCHUP!$A86,SWISSW!$J:$J,MATCHUP!AV$1,SWISSW!$F:$F,"Draw")+COUNTIFS(SWISSW!$I:$I,MATCHUP!AV$1,SWISSW!$J:$J,MATCHUP!$A86)-COUNTIFS(SWISSW!$I:$I,MATCHUP!AV$1,SWISSW!$J:$J,MATCHUP!$A86,SWISSW!$F:$F,"Draw")),"-")</f>
        <v>-</v>
      </c>
      <c r="AW86" s="5" t="str">
        <f ca="1">IFERROR((COUNTIFS(SWISSW!$I:$I,MATCHUP!$A86,SWISSW!$J:$J,MATCHUP!AW$1,SWISSW!$F:$F,"Won")+COUNTIFS(SWISSW!$I:$I,MATCHUP!AW$1,SWISSW!$J:$J,MATCHUP!$A86,SWISSW!$F:$F,"Lost"))/(COUNTIFS(SWISSW!$I:$I,MATCHUP!$A86,SWISSW!$J:$J,MATCHUP!AW$1)-COUNTIFS(SWISSW!$I:$I,MATCHUP!$A86,SWISSW!$J:$J,MATCHUP!AW$1,SWISSW!$F:$F,"Draw")+COUNTIFS(SWISSW!$I:$I,MATCHUP!AW$1,SWISSW!$J:$J,MATCHUP!$A86)-COUNTIFS(SWISSW!$I:$I,MATCHUP!AW$1,SWISSW!$J:$J,MATCHUP!$A86,SWISSW!$F:$F,"Draw")),"-")</f>
        <v>-</v>
      </c>
      <c r="AX86" s="5" t="str">
        <f ca="1">IFERROR((COUNTIFS(SWISSW!$I:$I,MATCHUP!$A86,SWISSW!$J:$J,MATCHUP!AX$1,SWISSW!$F:$F,"Won")+COUNTIFS(SWISSW!$I:$I,MATCHUP!AX$1,SWISSW!$J:$J,MATCHUP!$A86,SWISSW!$F:$F,"Lost"))/(COUNTIFS(SWISSW!$I:$I,MATCHUP!$A86,SWISSW!$J:$J,MATCHUP!AX$1)-COUNTIFS(SWISSW!$I:$I,MATCHUP!$A86,SWISSW!$J:$J,MATCHUP!AX$1,SWISSW!$F:$F,"Draw")+COUNTIFS(SWISSW!$I:$I,MATCHUP!AX$1,SWISSW!$J:$J,MATCHUP!$A86)-COUNTIFS(SWISSW!$I:$I,MATCHUP!AX$1,SWISSW!$J:$J,MATCHUP!$A86,SWISSW!$F:$F,"Draw")),"-")</f>
        <v>-</v>
      </c>
      <c r="AY86" s="5" t="str">
        <f ca="1">IFERROR((COUNTIFS(SWISSW!$I:$I,MATCHUP!$A86,SWISSW!$J:$J,MATCHUP!AY$1,SWISSW!$F:$F,"Won")+COUNTIFS(SWISSW!$I:$I,MATCHUP!AY$1,SWISSW!$J:$J,MATCHUP!$A86,SWISSW!$F:$F,"Lost"))/(COUNTIFS(SWISSW!$I:$I,MATCHUP!$A86,SWISSW!$J:$J,MATCHUP!AY$1)-COUNTIFS(SWISSW!$I:$I,MATCHUP!$A86,SWISSW!$J:$J,MATCHUP!AY$1,SWISSW!$F:$F,"Draw")+COUNTIFS(SWISSW!$I:$I,MATCHUP!AY$1,SWISSW!$J:$J,MATCHUP!$A86)-COUNTIFS(SWISSW!$I:$I,MATCHUP!AY$1,SWISSW!$J:$J,MATCHUP!$A86,SWISSW!$F:$F,"Draw")),"-")</f>
        <v>-</v>
      </c>
      <c r="AZ86" s="5" t="str">
        <f ca="1">IFERROR((COUNTIFS(SWISSW!$I:$I,MATCHUP!$A86,SWISSW!$J:$J,MATCHUP!AZ$1,SWISSW!$F:$F,"Won")+COUNTIFS(SWISSW!$I:$I,MATCHUP!AZ$1,SWISSW!$J:$J,MATCHUP!$A86,SWISSW!$F:$F,"Lost"))/(COUNTIFS(SWISSW!$I:$I,MATCHUP!$A86,SWISSW!$J:$J,MATCHUP!AZ$1)-COUNTIFS(SWISSW!$I:$I,MATCHUP!$A86,SWISSW!$J:$J,MATCHUP!AZ$1,SWISSW!$F:$F,"Draw")+COUNTIFS(SWISSW!$I:$I,MATCHUP!AZ$1,SWISSW!$J:$J,MATCHUP!$A86)-COUNTIFS(SWISSW!$I:$I,MATCHUP!AZ$1,SWISSW!$J:$J,MATCHUP!$A86,SWISSW!$F:$F,"Draw")),"-")</f>
        <v>-</v>
      </c>
      <c r="BA86" s="5" t="str">
        <f ca="1">IFERROR((COUNTIFS(SWISSW!$I:$I,MATCHUP!$A86,SWISSW!$J:$J,MATCHUP!BA$1,SWISSW!$F:$F,"Won")+COUNTIFS(SWISSW!$I:$I,MATCHUP!BA$1,SWISSW!$J:$J,MATCHUP!$A86,SWISSW!$F:$F,"Lost"))/(COUNTIFS(SWISSW!$I:$I,MATCHUP!$A86,SWISSW!$J:$J,MATCHUP!BA$1)-COUNTIFS(SWISSW!$I:$I,MATCHUP!$A86,SWISSW!$J:$J,MATCHUP!BA$1,SWISSW!$F:$F,"Draw")+COUNTIFS(SWISSW!$I:$I,MATCHUP!BA$1,SWISSW!$J:$J,MATCHUP!$A86)-COUNTIFS(SWISSW!$I:$I,MATCHUP!BA$1,SWISSW!$J:$J,MATCHUP!$A86,SWISSW!$F:$F,"Draw")),"-")</f>
        <v>-</v>
      </c>
      <c r="BB86" s="5" t="str">
        <f ca="1">IFERROR((COUNTIFS(SWISSW!$I:$I,MATCHUP!$A86,SWISSW!$J:$J,MATCHUP!BB$1,SWISSW!$F:$F,"Won")+COUNTIFS(SWISSW!$I:$I,MATCHUP!BB$1,SWISSW!$J:$J,MATCHUP!$A86,SWISSW!$F:$F,"Lost"))/(COUNTIFS(SWISSW!$I:$I,MATCHUP!$A86,SWISSW!$J:$J,MATCHUP!BB$1)-COUNTIFS(SWISSW!$I:$I,MATCHUP!$A86,SWISSW!$J:$J,MATCHUP!BB$1,SWISSW!$F:$F,"Draw")+COUNTIFS(SWISSW!$I:$I,MATCHUP!BB$1,SWISSW!$J:$J,MATCHUP!$A86)-COUNTIFS(SWISSW!$I:$I,MATCHUP!BB$1,SWISSW!$J:$J,MATCHUP!$A86,SWISSW!$F:$F,"Draw")),"-")</f>
        <v>-</v>
      </c>
      <c r="BC86" s="5" t="str">
        <f ca="1">IFERROR((COUNTIFS(SWISSW!$I:$I,MATCHUP!$A86,SWISSW!$J:$J,MATCHUP!BC$1,SWISSW!$F:$F,"Won")+COUNTIFS(SWISSW!$I:$I,MATCHUP!BC$1,SWISSW!$J:$J,MATCHUP!$A86,SWISSW!$F:$F,"Lost"))/(COUNTIFS(SWISSW!$I:$I,MATCHUP!$A86,SWISSW!$J:$J,MATCHUP!BC$1)-COUNTIFS(SWISSW!$I:$I,MATCHUP!$A86,SWISSW!$J:$J,MATCHUP!BC$1,SWISSW!$F:$F,"Draw")+COUNTIFS(SWISSW!$I:$I,MATCHUP!BC$1,SWISSW!$J:$J,MATCHUP!$A86)-COUNTIFS(SWISSW!$I:$I,MATCHUP!BC$1,SWISSW!$J:$J,MATCHUP!$A86,SWISSW!$F:$F,"Draw")),"-")</f>
        <v>-</v>
      </c>
      <c r="BD86" s="5" t="str">
        <f ca="1">IFERROR((COUNTIFS(SWISSW!$I:$I,MATCHUP!$A86,SWISSW!$J:$J,MATCHUP!BD$1,SWISSW!$F:$F,"Won")+COUNTIFS(SWISSW!$I:$I,MATCHUP!BD$1,SWISSW!$J:$J,MATCHUP!$A86,SWISSW!$F:$F,"Lost"))/(COUNTIFS(SWISSW!$I:$I,MATCHUP!$A86,SWISSW!$J:$J,MATCHUP!BD$1)-COUNTIFS(SWISSW!$I:$I,MATCHUP!$A86,SWISSW!$J:$J,MATCHUP!BD$1,SWISSW!$F:$F,"Draw")+COUNTIFS(SWISSW!$I:$I,MATCHUP!BD$1,SWISSW!$J:$J,MATCHUP!$A86)-COUNTIFS(SWISSW!$I:$I,MATCHUP!BD$1,SWISSW!$J:$J,MATCHUP!$A86,SWISSW!$F:$F,"Draw")),"-")</f>
        <v>-</v>
      </c>
      <c r="BE86" s="5" t="str">
        <f ca="1">IFERROR((COUNTIFS(SWISSW!$I:$I,MATCHUP!$A86,SWISSW!$J:$J,MATCHUP!BE$1,SWISSW!$F:$F,"Won")+COUNTIFS(SWISSW!$I:$I,MATCHUP!BE$1,SWISSW!$J:$J,MATCHUP!$A86,SWISSW!$F:$F,"Lost"))/(COUNTIFS(SWISSW!$I:$I,MATCHUP!$A86,SWISSW!$J:$J,MATCHUP!BE$1)-COUNTIFS(SWISSW!$I:$I,MATCHUP!$A86,SWISSW!$J:$J,MATCHUP!BE$1,SWISSW!$F:$F,"Draw")+COUNTIFS(SWISSW!$I:$I,MATCHUP!BE$1,SWISSW!$J:$J,MATCHUP!$A86)-COUNTIFS(SWISSW!$I:$I,MATCHUP!BE$1,SWISSW!$J:$J,MATCHUP!$A86,SWISSW!$F:$F,"Draw")),"-")</f>
        <v>-</v>
      </c>
      <c r="BF86" s="5" t="str">
        <f ca="1">IFERROR((COUNTIFS(SWISSW!$I:$I,MATCHUP!$A86,SWISSW!$J:$J,MATCHUP!BF$1,SWISSW!$F:$F,"Won")+COUNTIFS(SWISSW!$I:$I,MATCHUP!BF$1,SWISSW!$J:$J,MATCHUP!$A86,SWISSW!$F:$F,"Lost"))/(COUNTIFS(SWISSW!$I:$I,MATCHUP!$A86,SWISSW!$J:$J,MATCHUP!BF$1)-COUNTIFS(SWISSW!$I:$I,MATCHUP!$A86,SWISSW!$J:$J,MATCHUP!BF$1,SWISSW!$F:$F,"Draw")+COUNTIFS(SWISSW!$I:$I,MATCHUP!BF$1,SWISSW!$J:$J,MATCHUP!$A86)-COUNTIFS(SWISSW!$I:$I,MATCHUP!BF$1,SWISSW!$J:$J,MATCHUP!$A86,SWISSW!$F:$F,"Draw")),"-")</f>
        <v>-</v>
      </c>
      <c r="BG86" s="5" t="str">
        <f ca="1">IFERROR((COUNTIFS(SWISSW!$I:$I,MATCHUP!$A86,SWISSW!$J:$J,MATCHUP!BG$1,SWISSW!$F:$F,"Won")+COUNTIFS(SWISSW!$I:$I,MATCHUP!BG$1,SWISSW!$J:$J,MATCHUP!$A86,SWISSW!$F:$F,"Lost"))/(COUNTIFS(SWISSW!$I:$I,MATCHUP!$A86,SWISSW!$J:$J,MATCHUP!BG$1)-COUNTIFS(SWISSW!$I:$I,MATCHUP!$A86,SWISSW!$J:$J,MATCHUP!BG$1,SWISSW!$F:$F,"Draw")+COUNTIFS(SWISSW!$I:$I,MATCHUP!BG$1,SWISSW!$J:$J,MATCHUP!$A86)-COUNTIFS(SWISSW!$I:$I,MATCHUP!BG$1,SWISSW!$J:$J,MATCHUP!$A86,SWISSW!$F:$F,"Draw")),"-")</f>
        <v>-</v>
      </c>
      <c r="BH86" s="5" t="str">
        <f ca="1">IFERROR((COUNTIFS(SWISSW!$I:$I,MATCHUP!$A86,SWISSW!$J:$J,MATCHUP!BH$1,SWISSW!$F:$F,"Won")+COUNTIFS(SWISSW!$I:$I,MATCHUP!BH$1,SWISSW!$J:$J,MATCHUP!$A86,SWISSW!$F:$F,"Lost"))/(COUNTIFS(SWISSW!$I:$I,MATCHUP!$A86,SWISSW!$J:$J,MATCHUP!BH$1)-COUNTIFS(SWISSW!$I:$I,MATCHUP!$A86,SWISSW!$J:$J,MATCHUP!BH$1,SWISSW!$F:$F,"Draw")+COUNTIFS(SWISSW!$I:$I,MATCHUP!BH$1,SWISSW!$J:$J,MATCHUP!$A86)-COUNTIFS(SWISSW!$I:$I,MATCHUP!BH$1,SWISSW!$J:$J,MATCHUP!$A86,SWISSW!$F:$F,"Draw")),"-")</f>
        <v>-</v>
      </c>
      <c r="BI86" s="5" t="str">
        <f ca="1">IFERROR((COUNTIFS(SWISSW!$I:$I,MATCHUP!$A86,SWISSW!$J:$J,MATCHUP!BI$1,SWISSW!$F:$F,"Won")+COUNTIFS(SWISSW!$I:$I,MATCHUP!BI$1,SWISSW!$J:$J,MATCHUP!$A86,SWISSW!$F:$F,"Lost"))/(COUNTIFS(SWISSW!$I:$I,MATCHUP!$A86,SWISSW!$J:$J,MATCHUP!BI$1)-COUNTIFS(SWISSW!$I:$I,MATCHUP!$A86,SWISSW!$J:$J,MATCHUP!BI$1,SWISSW!$F:$F,"Draw")+COUNTIFS(SWISSW!$I:$I,MATCHUP!BI$1,SWISSW!$J:$J,MATCHUP!$A86)-COUNTIFS(SWISSW!$I:$I,MATCHUP!BI$1,SWISSW!$J:$J,MATCHUP!$A86,SWISSW!$F:$F,"Draw")),"-")</f>
        <v>-</v>
      </c>
      <c r="BJ86" s="5" t="str">
        <f ca="1">IFERROR((COUNTIFS(SWISSW!$I:$I,MATCHUP!$A86,SWISSW!$J:$J,MATCHUP!BJ$1,SWISSW!$F:$F,"Won")+COUNTIFS(SWISSW!$I:$I,MATCHUP!BJ$1,SWISSW!$J:$J,MATCHUP!$A86,SWISSW!$F:$F,"Lost"))/(COUNTIFS(SWISSW!$I:$I,MATCHUP!$A86,SWISSW!$J:$J,MATCHUP!BJ$1)-COUNTIFS(SWISSW!$I:$I,MATCHUP!$A86,SWISSW!$J:$J,MATCHUP!BJ$1,SWISSW!$F:$F,"Draw")+COUNTIFS(SWISSW!$I:$I,MATCHUP!BJ$1,SWISSW!$J:$J,MATCHUP!$A86)-COUNTIFS(SWISSW!$I:$I,MATCHUP!BJ$1,SWISSW!$J:$J,MATCHUP!$A86,SWISSW!$F:$F,"Draw")),"-")</f>
        <v>-</v>
      </c>
      <c r="BK86" s="5" t="str">
        <f ca="1">IFERROR((COUNTIFS(SWISSW!$I:$I,MATCHUP!$A86,SWISSW!$J:$J,MATCHUP!BK$1,SWISSW!$F:$F,"Won")+COUNTIFS(SWISSW!$I:$I,MATCHUP!BK$1,SWISSW!$J:$J,MATCHUP!$A86,SWISSW!$F:$F,"Lost"))/(COUNTIFS(SWISSW!$I:$I,MATCHUP!$A86,SWISSW!$J:$J,MATCHUP!BK$1)-COUNTIFS(SWISSW!$I:$I,MATCHUP!$A86,SWISSW!$J:$J,MATCHUP!BK$1,SWISSW!$F:$F,"Draw")+COUNTIFS(SWISSW!$I:$I,MATCHUP!BK$1,SWISSW!$J:$J,MATCHUP!$A86)-COUNTIFS(SWISSW!$I:$I,MATCHUP!BK$1,SWISSW!$J:$J,MATCHUP!$A86,SWISSW!$F:$F,"Draw")),"-")</f>
        <v>-</v>
      </c>
      <c r="BL86" s="5" t="str">
        <f ca="1">IFERROR((COUNTIFS(SWISSW!$I:$I,MATCHUP!$A86,SWISSW!$J:$J,MATCHUP!BL$1,SWISSW!$F:$F,"Won")+COUNTIFS(SWISSW!$I:$I,MATCHUP!BL$1,SWISSW!$J:$J,MATCHUP!$A86,SWISSW!$F:$F,"Lost"))/(COUNTIFS(SWISSW!$I:$I,MATCHUP!$A86,SWISSW!$J:$J,MATCHUP!BL$1)-COUNTIFS(SWISSW!$I:$I,MATCHUP!$A86,SWISSW!$J:$J,MATCHUP!BL$1,SWISSW!$F:$F,"Draw")+COUNTIFS(SWISSW!$I:$I,MATCHUP!BL$1,SWISSW!$J:$J,MATCHUP!$A86)-COUNTIFS(SWISSW!$I:$I,MATCHUP!BL$1,SWISSW!$J:$J,MATCHUP!$A86,SWISSW!$F:$F,"Draw")),"-")</f>
        <v>-</v>
      </c>
      <c r="BM86" s="5" t="str">
        <f ca="1">IFERROR((COUNTIFS(SWISSW!$I:$I,MATCHUP!$A86,SWISSW!$J:$J,MATCHUP!BM$1,SWISSW!$F:$F,"Won")+COUNTIFS(SWISSW!$I:$I,MATCHUP!BM$1,SWISSW!$J:$J,MATCHUP!$A86,SWISSW!$F:$F,"Lost"))/(COUNTIFS(SWISSW!$I:$I,MATCHUP!$A86,SWISSW!$J:$J,MATCHUP!BM$1)-COUNTIFS(SWISSW!$I:$I,MATCHUP!$A86,SWISSW!$J:$J,MATCHUP!BM$1,SWISSW!$F:$F,"Draw")+COUNTIFS(SWISSW!$I:$I,MATCHUP!BM$1,SWISSW!$J:$J,MATCHUP!$A86)-COUNTIFS(SWISSW!$I:$I,MATCHUP!BM$1,SWISSW!$J:$J,MATCHUP!$A86,SWISSW!$F:$F,"Draw")),"-")</f>
        <v>-</v>
      </c>
      <c r="BN86" s="5" t="str">
        <f ca="1">IFERROR((COUNTIFS(SWISSW!$I:$I,MATCHUP!$A86,SWISSW!$J:$J,MATCHUP!BN$1,SWISSW!$F:$F,"Won")+COUNTIFS(SWISSW!$I:$I,MATCHUP!BN$1,SWISSW!$J:$J,MATCHUP!$A86,SWISSW!$F:$F,"Lost"))/(COUNTIFS(SWISSW!$I:$I,MATCHUP!$A86,SWISSW!$J:$J,MATCHUP!BN$1)-COUNTIFS(SWISSW!$I:$I,MATCHUP!$A86,SWISSW!$J:$J,MATCHUP!BN$1,SWISSW!$F:$F,"Draw")+COUNTIFS(SWISSW!$I:$I,MATCHUP!BN$1,SWISSW!$J:$J,MATCHUP!$A86)-COUNTIFS(SWISSW!$I:$I,MATCHUP!BN$1,SWISSW!$J:$J,MATCHUP!$A86,SWISSW!$F:$F,"Draw")),"-")</f>
        <v>-</v>
      </c>
      <c r="BO86" s="5" t="str">
        <f ca="1">IFERROR((COUNTIFS(SWISSW!$I:$I,MATCHUP!$A86,SWISSW!$J:$J,MATCHUP!BO$1,SWISSW!$F:$F,"Won")+COUNTIFS(SWISSW!$I:$I,MATCHUP!BO$1,SWISSW!$J:$J,MATCHUP!$A86,SWISSW!$F:$F,"Lost"))/(COUNTIFS(SWISSW!$I:$I,MATCHUP!$A86,SWISSW!$J:$J,MATCHUP!BO$1)-COUNTIFS(SWISSW!$I:$I,MATCHUP!$A86,SWISSW!$J:$J,MATCHUP!BO$1,SWISSW!$F:$F,"Draw")+COUNTIFS(SWISSW!$I:$I,MATCHUP!BO$1,SWISSW!$J:$J,MATCHUP!$A86)-COUNTIFS(SWISSW!$I:$I,MATCHUP!BO$1,SWISSW!$J:$J,MATCHUP!$A86,SWISSW!$F:$F,"Draw")),"-")</f>
        <v>-</v>
      </c>
      <c r="BP86" s="5" t="str">
        <f ca="1">IFERROR((COUNTIFS(SWISSW!$I:$I,MATCHUP!$A86,SWISSW!$J:$J,MATCHUP!BP$1,SWISSW!$F:$F,"Won")+COUNTIFS(SWISSW!$I:$I,MATCHUP!BP$1,SWISSW!$J:$J,MATCHUP!$A86,SWISSW!$F:$F,"Lost"))/(COUNTIFS(SWISSW!$I:$I,MATCHUP!$A86,SWISSW!$J:$J,MATCHUP!BP$1)-COUNTIFS(SWISSW!$I:$I,MATCHUP!$A86,SWISSW!$J:$J,MATCHUP!BP$1,SWISSW!$F:$F,"Draw")+COUNTIFS(SWISSW!$I:$I,MATCHUP!BP$1,SWISSW!$J:$J,MATCHUP!$A86)-COUNTIFS(SWISSW!$I:$I,MATCHUP!BP$1,SWISSW!$J:$J,MATCHUP!$A86,SWISSW!$F:$F,"Draw")),"-")</f>
        <v>-</v>
      </c>
      <c r="BQ86" s="5" t="str">
        <f ca="1">IFERROR((COUNTIFS(SWISSW!$I:$I,MATCHUP!$A86,SWISSW!$J:$J,MATCHUP!BQ$1,SWISSW!$F:$F,"Won")+COUNTIFS(SWISSW!$I:$I,MATCHUP!BQ$1,SWISSW!$J:$J,MATCHUP!$A86,SWISSW!$F:$F,"Lost"))/(COUNTIFS(SWISSW!$I:$I,MATCHUP!$A86,SWISSW!$J:$J,MATCHUP!BQ$1)-COUNTIFS(SWISSW!$I:$I,MATCHUP!$A86,SWISSW!$J:$J,MATCHUP!BQ$1,SWISSW!$F:$F,"Draw")+COUNTIFS(SWISSW!$I:$I,MATCHUP!BQ$1,SWISSW!$J:$J,MATCHUP!$A86)-COUNTIFS(SWISSW!$I:$I,MATCHUP!BQ$1,SWISSW!$J:$J,MATCHUP!$A86,SWISSW!$F:$F,"Draw")),"-")</f>
        <v>-</v>
      </c>
      <c r="BR86" s="5" t="str">
        <f ca="1">IFERROR((COUNTIFS(SWISSW!$I:$I,MATCHUP!$A86,SWISSW!$J:$J,MATCHUP!BR$1,SWISSW!$F:$F,"Won")+COUNTIFS(SWISSW!$I:$I,MATCHUP!BR$1,SWISSW!$J:$J,MATCHUP!$A86,SWISSW!$F:$F,"Lost"))/(COUNTIFS(SWISSW!$I:$I,MATCHUP!$A86,SWISSW!$J:$J,MATCHUP!BR$1)-COUNTIFS(SWISSW!$I:$I,MATCHUP!$A86,SWISSW!$J:$J,MATCHUP!BR$1,SWISSW!$F:$F,"Draw")+COUNTIFS(SWISSW!$I:$I,MATCHUP!BR$1,SWISSW!$J:$J,MATCHUP!$A86)-COUNTIFS(SWISSW!$I:$I,MATCHUP!BR$1,SWISSW!$J:$J,MATCHUP!$A86,SWISSW!$F:$F,"Draw")),"-")</f>
        <v>-</v>
      </c>
      <c r="BS86" s="5" t="str">
        <f ca="1">IFERROR((COUNTIFS(SWISSW!$I:$I,MATCHUP!$A86,SWISSW!$J:$J,MATCHUP!BS$1,SWISSW!$F:$F,"Won")+COUNTIFS(SWISSW!$I:$I,MATCHUP!BS$1,SWISSW!$J:$J,MATCHUP!$A86,SWISSW!$F:$F,"Lost"))/(COUNTIFS(SWISSW!$I:$I,MATCHUP!$A86,SWISSW!$J:$J,MATCHUP!BS$1)-COUNTIFS(SWISSW!$I:$I,MATCHUP!$A86,SWISSW!$J:$J,MATCHUP!BS$1,SWISSW!$F:$F,"Draw")+COUNTIFS(SWISSW!$I:$I,MATCHUP!BS$1,SWISSW!$J:$J,MATCHUP!$A86)-COUNTIFS(SWISSW!$I:$I,MATCHUP!BS$1,SWISSW!$J:$J,MATCHUP!$A86,SWISSW!$F:$F,"Draw")),"-")</f>
        <v>-</v>
      </c>
      <c r="BT86" s="5" t="str">
        <f ca="1">IFERROR((COUNTIFS(SWISSW!$I:$I,MATCHUP!$A86,SWISSW!$J:$J,MATCHUP!BT$1,SWISSW!$F:$F,"Won")+COUNTIFS(SWISSW!$I:$I,MATCHUP!BT$1,SWISSW!$J:$J,MATCHUP!$A86,SWISSW!$F:$F,"Lost"))/(COUNTIFS(SWISSW!$I:$I,MATCHUP!$A86,SWISSW!$J:$J,MATCHUP!BT$1)-COUNTIFS(SWISSW!$I:$I,MATCHUP!$A86,SWISSW!$J:$J,MATCHUP!BT$1,SWISSW!$F:$F,"Draw")+COUNTIFS(SWISSW!$I:$I,MATCHUP!BT$1,SWISSW!$J:$J,MATCHUP!$A86)-COUNTIFS(SWISSW!$I:$I,MATCHUP!BT$1,SWISSW!$J:$J,MATCHUP!$A86,SWISSW!$F:$F,"Draw")),"-")</f>
        <v>-</v>
      </c>
      <c r="BU86" s="5" t="str">
        <f ca="1">IFERROR((COUNTIFS(SWISSW!$I:$I,MATCHUP!$A86,SWISSW!$J:$J,MATCHUP!BU$1,SWISSW!$F:$F,"Won")+COUNTIFS(SWISSW!$I:$I,MATCHUP!BU$1,SWISSW!$J:$J,MATCHUP!$A86,SWISSW!$F:$F,"Lost"))/(COUNTIFS(SWISSW!$I:$I,MATCHUP!$A86,SWISSW!$J:$J,MATCHUP!BU$1)-COUNTIFS(SWISSW!$I:$I,MATCHUP!$A86,SWISSW!$J:$J,MATCHUP!BU$1,SWISSW!$F:$F,"Draw")+COUNTIFS(SWISSW!$I:$I,MATCHUP!BU$1,SWISSW!$J:$J,MATCHUP!$A86)-COUNTIFS(SWISSW!$I:$I,MATCHUP!BU$1,SWISSW!$J:$J,MATCHUP!$A86,SWISSW!$F:$F,"Draw")),"-")</f>
        <v>-</v>
      </c>
      <c r="BV86" s="5" t="str">
        <f ca="1">IFERROR((COUNTIFS(SWISSW!$I:$I,MATCHUP!$A86,SWISSW!$J:$J,MATCHUP!BV$1,SWISSW!$F:$F,"Won")+COUNTIFS(SWISSW!$I:$I,MATCHUP!BV$1,SWISSW!$J:$J,MATCHUP!$A86,SWISSW!$F:$F,"Lost"))/(COUNTIFS(SWISSW!$I:$I,MATCHUP!$A86,SWISSW!$J:$J,MATCHUP!BV$1)-COUNTIFS(SWISSW!$I:$I,MATCHUP!$A86,SWISSW!$J:$J,MATCHUP!BV$1,SWISSW!$F:$F,"Draw")+COUNTIFS(SWISSW!$I:$I,MATCHUP!BV$1,SWISSW!$J:$J,MATCHUP!$A86)-COUNTIFS(SWISSW!$I:$I,MATCHUP!BV$1,SWISSW!$J:$J,MATCHUP!$A86,SWISSW!$F:$F,"Draw")),"-")</f>
        <v>-</v>
      </c>
      <c r="BW86" s="5" t="str">
        <f ca="1">IFERROR((COUNTIFS(SWISSW!$I:$I,MATCHUP!$A86,SWISSW!$J:$J,MATCHUP!BW$1,SWISSW!$F:$F,"Won")+COUNTIFS(SWISSW!$I:$I,MATCHUP!BW$1,SWISSW!$J:$J,MATCHUP!$A86,SWISSW!$F:$F,"Lost"))/(COUNTIFS(SWISSW!$I:$I,MATCHUP!$A86,SWISSW!$J:$J,MATCHUP!BW$1)-COUNTIFS(SWISSW!$I:$I,MATCHUP!$A86,SWISSW!$J:$J,MATCHUP!BW$1,SWISSW!$F:$F,"Draw")+COUNTIFS(SWISSW!$I:$I,MATCHUP!BW$1,SWISSW!$J:$J,MATCHUP!$A86)-COUNTIFS(SWISSW!$I:$I,MATCHUP!BW$1,SWISSW!$J:$J,MATCHUP!$A86,SWISSW!$F:$F,"Draw")),"-")</f>
        <v>-</v>
      </c>
      <c r="BX86" s="5" t="str">
        <f ca="1">IFERROR((COUNTIFS(SWISSW!$I:$I,MATCHUP!$A86,SWISSW!$J:$J,MATCHUP!BX$1,SWISSW!$F:$F,"Won")+COUNTIFS(SWISSW!$I:$I,MATCHUP!BX$1,SWISSW!$J:$J,MATCHUP!$A86,SWISSW!$F:$F,"Lost"))/(COUNTIFS(SWISSW!$I:$I,MATCHUP!$A86,SWISSW!$J:$J,MATCHUP!BX$1)-COUNTIFS(SWISSW!$I:$I,MATCHUP!$A86,SWISSW!$J:$J,MATCHUP!BX$1,SWISSW!$F:$F,"Draw")+COUNTIFS(SWISSW!$I:$I,MATCHUP!BX$1,SWISSW!$J:$J,MATCHUP!$A86)-COUNTIFS(SWISSW!$I:$I,MATCHUP!BX$1,SWISSW!$J:$J,MATCHUP!$A86,SWISSW!$F:$F,"Draw")),"-")</f>
        <v>-</v>
      </c>
      <c r="BY86" s="5" t="str">
        <f ca="1">IFERROR((COUNTIFS(SWISSW!$I:$I,MATCHUP!$A86,SWISSW!$J:$J,MATCHUP!BY$1,SWISSW!$F:$F,"Won")+COUNTIFS(SWISSW!$I:$I,MATCHUP!BY$1,SWISSW!$J:$J,MATCHUP!$A86,SWISSW!$F:$F,"Lost"))/(COUNTIFS(SWISSW!$I:$I,MATCHUP!$A86,SWISSW!$J:$J,MATCHUP!BY$1)-COUNTIFS(SWISSW!$I:$I,MATCHUP!$A86,SWISSW!$J:$J,MATCHUP!BY$1,SWISSW!$F:$F,"Draw")+COUNTIFS(SWISSW!$I:$I,MATCHUP!BY$1,SWISSW!$J:$J,MATCHUP!$A86)-COUNTIFS(SWISSW!$I:$I,MATCHUP!BY$1,SWISSW!$J:$J,MATCHUP!$A86,SWISSW!$F:$F,"Draw")),"-")</f>
        <v>-</v>
      </c>
      <c r="BZ86" s="5" t="str">
        <f ca="1">IFERROR((COUNTIFS(SWISSW!$I:$I,MATCHUP!$A86,SWISSW!$J:$J,MATCHUP!BZ$1,SWISSW!$F:$F,"Won")+COUNTIFS(SWISSW!$I:$I,MATCHUP!BZ$1,SWISSW!$J:$J,MATCHUP!$A86,SWISSW!$F:$F,"Lost"))/(COUNTIFS(SWISSW!$I:$I,MATCHUP!$A86,SWISSW!$J:$J,MATCHUP!BZ$1)-COUNTIFS(SWISSW!$I:$I,MATCHUP!$A86,SWISSW!$J:$J,MATCHUP!BZ$1,SWISSW!$F:$F,"Draw")+COUNTIFS(SWISSW!$I:$I,MATCHUP!BZ$1,SWISSW!$J:$J,MATCHUP!$A86)-COUNTIFS(SWISSW!$I:$I,MATCHUP!BZ$1,SWISSW!$J:$J,MATCHUP!$A86,SWISSW!$F:$F,"Draw")),"-")</f>
        <v>-</v>
      </c>
      <c r="CA86" s="5" t="str">
        <f ca="1">IFERROR((COUNTIFS(SWISSW!$I:$I,MATCHUP!$A86,SWISSW!$J:$J,MATCHUP!CA$1,SWISSW!$F:$F,"Won")+COUNTIFS(SWISSW!$I:$I,MATCHUP!CA$1,SWISSW!$J:$J,MATCHUP!$A86,SWISSW!$F:$F,"Lost"))/(COUNTIFS(SWISSW!$I:$I,MATCHUP!$A86,SWISSW!$J:$J,MATCHUP!CA$1)-COUNTIFS(SWISSW!$I:$I,MATCHUP!$A86,SWISSW!$J:$J,MATCHUP!CA$1,SWISSW!$F:$F,"Draw")+COUNTIFS(SWISSW!$I:$I,MATCHUP!CA$1,SWISSW!$J:$J,MATCHUP!$A86)-COUNTIFS(SWISSW!$I:$I,MATCHUP!CA$1,SWISSW!$J:$J,MATCHUP!$A86,SWISSW!$F:$F,"Draw")),"-")</f>
        <v>-</v>
      </c>
      <c r="CB86" s="5" t="str">
        <f ca="1">IFERROR((COUNTIFS(SWISSW!$I:$I,MATCHUP!$A86,SWISSW!$J:$J,MATCHUP!CB$1,SWISSW!$F:$F,"Won")+COUNTIFS(SWISSW!$I:$I,MATCHUP!CB$1,SWISSW!$J:$J,MATCHUP!$A86,SWISSW!$F:$F,"Lost"))/(COUNTIFS(SWISSW!$I:$I,MATCHUP!$A86,SWISSW!$J:$J,MATCHUP!CB$1)-COUNTIFS(SWISSW!$I:$I,MATCHUP!$A86,SWISSW!$J:$J,MATCHUP!CB$1,SWISSW!$F:$F,"Draw")+COUNTIFS(SWISSW!$I:$I,MATCHUP!CB$1,SWISSW!$J:$J,MATCHUP!$A86)-COUNTIFS(SWISSW!$I:$I,MATCHUP!CB$1,SWISSW!$J:$J,MATCHUP!$A86,SWISSW!$F:$F,"Draw")),"-")</f>
        <v>-</v>
      </c>
      <c r="CC86" s="5" t="str">
        <f ca="1">IFERROR((COUNTIFS(SWISSW!$I:$I,MATCHUP!$A86,SWISSW!$J:$J,MATCHUP!CC$1,SWISSW!$F:$F,"Won")+COUNTIFS(SWISSW!$I:$I,MATCHUP!CC$1,SWISSW!$J:$J,MATCHUP!$A86,SWISSW!$F:$F,"Lost"))/(COUNTIFS(SWISSW!$I:$I,MATCHUP!$A86,SWISSW!$J:$J,MATCHUP!CC$1)-COUNTIFS(SWISSW!$I:$I,MATCHUP!$A86,SWISSW!$J:$J,MATCHUP!CC$1,SWISSW!$F:$F,"Draw")+COUNTIFS(SWISSW!$I:$I,MATCHUP!CC$1,SWISSW!$J:$J,MATCHUP!$A86)-COUNTIFS(SWISSW!$I:$I,MATCHUP!CC$1,SWISSW!$J:$J,MATCHUP!$A86,SWISSW!$F:$F,"Draw")),"-")</f>
        <v>-</v>
      </c>
      <c r="CD86" s="5" t="str">
        <f ca="1">IFERROR((COUNTIFS(SWISSW!$I:$I,MATCHUP!$A86,SWISSW!$J:$J,MATCHUP!CD$1,SWISSW!$F:$F,"Won")+COUNTIFS(SWISSW!$I:$I,MATCHUP!CD$1,SWISSW!$J:$J,MATCHUP!$A86,SWISSW!$F:$F,"Lost"))/(COUNTIFS(SWISSW!$I:$I,MATCHUP!$A86,SWISSW!$J:$J,MATCHUP!CD$1)-COUNTIFS(SWISSW!$I:$I,MATCHUP!$A86,SWISSW!$J:$J,MATCHUP!CD$1,SWISSW!$F:$F,"Draw")+COUNTIFS(SWISSW!$I:$I,MATCHUP!CD$1,SWISSW!$J:$J,MATCHUP!$A86)-COUNTIFS(SWISSW!$I:$I,MATCHUP!CD$1,SWISSW!$J:$J,MATCHUP!$A86,SWISSW!$F:$F,"Draw")),"-")</f>
        <v>-</v>
      </c>
      <c r="CE86" s="5" t="str">
        <f ca="1">IFERROR((COUNTIFS(SWISSW!$I:$I,MATCHUP!$A86,SWISSW!$J:$J,MATCHUP!CE$1,SWISSW!$F:$F,"Won")+COUNTIFS(SWISSW!$I:$I,MATCHUP!CE$1,SWISSW!$J:$J,MATCHUP!$A86,SWISSW!$F:$F,"Lost"))/(COUNTIFS(SWISSW!$I:$I,MATCHUP!$A86,SWISSW!$J:$J,MATCHUP!CE$1)-COUNTIFS(SWISSW!$I:$I,MATCHUP!$A86,SWISSW!$J:$J,MATCHUP!CE$1,SWISSW!$F:$F,"Draw")+COUNTIFS(SWISSW!$I:$I,MATCHUP!CE$1,SWISSW!$J:$J,MATCHUP!$A86)-COUNTIFS(SWISSW!$I:$I,MATCHUP!CE$1,SWISSW!$J:$J,MATCHUP!$A86,SWISSW!$F:$F,"Draw")),"-")</f>
        <v>-</v>
      </c>
      <c r="CF86" s="5" t="str">
        <f ca="1">IFERROR((COUNTIFS(SWISSW!$I:$I,MATCHUP!$A86,SWISSW!$J:$J,MATCHUP!CF$1,SWISSW!$F:$F,"Won")+COUNTIFS(SWISSW!$I:$I,MATCHUP!CF$1,SWISSW!$J:$J,MATCHUP!$A86,SWISSW!$F:$F,"Lost"))/(COUNTIFS(SWISSW!$I:$I,MATCHUP!$A86,SWISSW!$J:$J,MATCHUP!CF$1)-COUNTIFS(SWISSW!$I:$I,MATCHUP!$A86,SWISSW!$J:$J,MATCHUP!CF$1,SWISSW!$F:$F,"Draw")+COUNTIFS(SWISSW!$I:$I,MATCHUP!CF$1,SWISSW!$J:$J,MATCHUP!$A86)-COUNTIFS(SWISSW!$I:$I,MATCHUP!CF$1,SWISSW!$J:$J,MATCHUP!$A86,SWISSW!$F:$F,"Draw")),"-")</f>
        <v>-</v>
      </c>
      <c r="CG86" s="5" t="str">
        <f ca="1">IFERROR((COUNTIFS(SWISSW!$I:$I,MATCHUP!$A86,SWISSW!$J:$J,MATCHUP!CG$1,SWISSW!$F:$F,"Won")+COUNTIFS(SWISSW!$I:$I,MATCHUP!CG$1,SWISSW!$J:$J,MATCHUP!$A86,SWISSW!$F:$F,"Lost"))/(COUNTIFS(SWISSW!$I:$I,MATCHUP!$A86,SWISSW!$J:$J,MATCHUP!CG$1)-COUNTIFS(SWISSW!$I:$I,MATCHUP!$A86,SWISSW!$J:$J,MATCHUP!CG$1,SWISSW!$F:$F,"Draw")+COUNTIFS(SWISSW!$I:$I,MATCHUP!CG$1,SWISSW!$J:$J,MATCHUP!$A86)-COUNTIFS(SWISSW!$I:$I,MATCHUP!CG$1,SWISSW!$J:$J,MATCHUP!$A86,SWISSW!$F:$F,"Draw")),"-")</f>
        <v>-</v>
      </c>
      <c r="CH86" s="5" t="str">
        <f ca="1">IFERROR((COUNTIFS(SWISSW!$I:$I,MATCHUP!$A86,SWISSW!$J:$J,MATCHUP!CH$1,SWISSW!$F:$F,"Won")+COUNTIFS(SWISSW!$I:$I,MATCHUP!CH$1,SWISSW!$J:$J,MATCHUP!$A86,SWISSW!$F:$F,"Lost"))/(COUNTIFS(SWISSW!$I:$I,MATCHUP!$A86,SWISSW!$J:$J,MATCHUP!CH$1)-COUNTIFS(SWISSW!$I:$I,MATCHUP!$A86,SWISSW!$J:$J,MATCHUP!CH$1,SWISSW!$F:$F,"Draw")+COUNTIFS(SWISSW!$I:$I,MATCHUP!CH$1,SWISSW!$J:$J,MATCHUP!$A86)-COUNTIFS(SWISSW!$I:$I,MATCHUP!CH$1,SWISSW!$J:$J,MATCHUP!$A86,SWISSW!$F:$F,"Draw")),"-")</f>
        <v>-</v>
      </c>
      <c r="CI86" s="5" t="str">
        <f ca="1">IFERROR((COUNTIFS(SWISSW!$I:$I,MATCHUP!$A86,SWISSW!$J:$J,MATCHUP!CI$1,SWISSW!$F:$F,"Won")+COUNTIFS(SWISSW!$I:$I,MATCHUP!CI$1,SWISSW!$J:$J,MATCHUP!$A86,SWISSW!$F:$F,"Lost"))/(COUNTIFS(SWISSW!$I:$I,MATCHUP!$A86,SWISSW!$J:$J,MATCHUP!CI$1)-COUNTIFS(SWISSW!$I:$I,MATCHUP!$A86,SWISSW!$J:$J,MATCHUP!CI$1,SWISSW!$F:$F,"Draw")+COUNTIFS(SWISSW!$I:$I,MATCHUP!CI$1,SWISSW!$J:$J,MATCHUP!$A86)-COUNTIFS(SWISSW!$I:$I,MATCHUP!CI$1,SWISSW!$J:$J,MATCHUP!$A86,SWISSW!$F:$F,"Draw")),"-")</f>
        <v>-</v>
      </c>
      <c r="CJ86" s="5" t="str">
        <f ca="1">IFERROR((COUNTIFS(SWISSW!$I:$I,MATCHUP!$A86,SWISSW!$J:$J,MATCHUP!CJ$1,SWISSW!$F:$F,"Won")+COUNTIFS(SWISSW!$I:$I,MATCHUP!CJ$1,SWISSW!$J:$J,MATCHUP!$A86,SWISSW!$F:$F,"Lost"))/(COUNTIFS(SWISSW!$I:$I,MATCHUP!$A86,SWISSW!$J:$J,MATCHUP!CJ$1)-COUNTIFS(SWISSW!$I:$I,MATCHUP!$A86,SWISSW!$J:$J,MATCHUP!CJ$1,SWISSW!$F:$F,"Draw")+COUNTIFS(SWISSW!$I:$I,MATCHUP!CJ$1,SWISSW!$J:$J,MATCHUP!$A86)-COUNTIFS(SWISSW!$I:$I,MATCHUP!CJ$1,SWISSW!$J:$J,MATCHUP!$A86,SWISSW!$F:$F,"Draw")),"-")</f>
        <v>-</v>
      </c>
      <c r="CK86" s="5" t="str">
        <f ca="1">IFERROR((COUNTIFS(SWISSW!$I:$I,MATCHUP!$A86,SWISSW!$J:$J,MATCHUP!CK$1,SWISSW!$F:$F,"Won")+COUNTIFS(SWISSW!$I:$I,MATCHUP!CK$1,SWISSW!$J:$J,MATCHUP!$A86,SWISSW!$F:$F,"Lost"))/(COUNTIFS(SWISSW!$I:$I,MATCHUP!$A86,SWISSW!$J:$J,MATCHUP!CK$1)-COUNTIFS(SWISSW!$I:$I,MATCHUP!$A86,SWISSW!$J:$J,MATCHUP!CK$1,SWISSW!$F:$F,"Draw")+COUNTIFS(SWISSW!$I:$I,MATCHUP!CK$1,SWISSW!$J:$J,MATCHUP!$A86)-COUNTIFS(SWISSW!$I:$I,MATCHUP!CK$1,SWISSW!$J:$J,MATCHUP!$A86,SWISSW!$F:$F,"Draw")),"-")</f>
        <v>-</v>
      </c>
      <c r="CL86" s="5" t="str">
        <f ca="1">IFERROR((COUNTIFS(SWISSW!$I:$I,MATCHUP!$A86,SWISSW!$J:$J,MATCHUP!CL$1,SWISSW!$F:$F,"Won")+COUNTIFS(SWISSW!$I:$I,MATCHUP!CL$1,SWISSW!$J:$J,MATCHUP!$A86,SWISSW!$F:$F,"Lost"))/(COUNTIFS(SWISSW!$I:$I,MATCHUP!$A86,SWISSW!$J:$J,MATCHUP!CL$1)-COUNTIFS(SWISSW!$I:$I,MATCHUP!$A86,SWISSW!$J:$J,MATCHUP!CL$1,SWISSW!$F:$F,"Draw")+COUNTIFS(SWISSW!$I:$I,MATCHUP!CL$1,SWISSW!$J:$J,MATCHUP!$A86)-COUNTIFS(SWISSW!$I:$I,MATCHUP!CL$1,SWISSW!$J:$J,MATCHUP!$A86,SWISSW!$F:$F,"Draw")),"-")</f>
        <v>-</v>
      </c>
      <c r="CM86" s="5" t="str">
        <f ca="1">IFERROR((COUNTIFS(SWISSW!$I:$I,MATCHUP!$A86,SWISSW!$J:$J,MATCHUP!CM$1,SWISSW!$F:$F,"Won")+COUNTIFS(SWISSW!$I:$I,MATCHUP!CM$1,SWISSW!$J:$J,MATCHUP!$A86,SWISSW!$F:$F,"Lost"))/(COUNTIFS(SWISSW!$I:$I,MATCHUP!$A86,SWISSW!$J:$J,MATCHUP!CM$1)-COUNTIFS(SWISSW!$I:$I,MATCHUP!$A86,SWISSW!$J:$J,MATCHUP!CM$1,SWISSW!$F:$F,"Draw")+COUNTIFS(SWISSW!$I:$I,MATCHUP!CM$1,SWISSW!$J:$J,MATCHUP!$A86)-COUNTIFS(SWISSW!$I:$I,MATCHUP!CM$1,SWISSW!$J:$J,MATCHUP!$A86,SWISSW!$F:$F,"Draw")),"-")</f>
        <v>-</v>
      </c>
      <c r="CN86" s="5" t="str">
        <f ca="1">IFERROR((COUNTIFS(SWISSW!$I:$I,MATCHUP!$A86,SWISSW!$J:$J,MATCHUP!CN$1,SWISSW!$F:$F,"Won")+COUNTIFS(SWISSW!$I:$I,MATCHUP!CN$1,SWISSW!$J:$J,MATCHUP!$A86,SWISSW!$F:$F,"Lost"))/(COUNTIFS(SWISSW!$I:$I,MATCHUP!$A86,SWISSW!$J:$J,MATCHUP!CN$1)-COUNTIFS(SWISSW!$I:$I,MATCHUP!$A86,SWISSW!$J:$J,MATCHUP!CN$1,SWISSW!$F:$F,"Draw")+COUNTIFS(SWISSW!$I:$I,MATCHUP!CN$1,SWISSW!$J:$J,MATCHUP!$A86)-COUNTIFS(SWISSW!$I:$I,MATCHUP!CN$1,SWISSW!$J:$J,MATCHUP!$A86,SWISSW!$F:$F,"Draw")),"-")</f>
        <v>-</v>
      </c>
      <c r="CO86" s="5" t="str">
        <f ca="1">IFERROR((COUNTIFS(SWISSW!$I:$I,MATCHUP!$A86,SWISSW!$J:$J,MATCHUP!CO$1,SWISSW!$F:$F,"Won")+COUNTIFS(SWISSW!$I:$I,MATCHUP!CO$1,SWISSW!$J:$J,MATCHUP!$A86,SWISSW!$F:$F,"Lost"))/(COUNTIFS(SWISSW!$I:$I,MATCHUP!$A86,SWISSW!$J:$J,MATCHUP!CO$1)-COUNTIFS(SWISSW!$I:$I,MATCHUP!$A86,SWISSW!$J:$J,MATCHUP!CO$1,SWISSW!$F:$F,"Draw")+COUNTIFS(SWISSW!$I:$I,MATCHUP!CO$1,SWISSW!$J:$J,MATCHUP!$A86)-COUNTIFS(SWISSW!$I:$I,MATCHUP!CO$1,SWISSW!$J:$J,MATCHUP!$A86,SWISSW!$F:$F,"Draw")),"-")</f>
        <v>-</v>
      </c>
      <c r="CP86" s="5" t="str">
        <f ca="1">IFERROR((COUNTIFS(SWISSW!$I:$I,MATCHUP!$A86,SWISSW!$J:$J,MATCHUP!CP$1,SWISSW!$F:$F,"Won")+COUNTIFS(SWISSW!$I:$I,MATCHUP!CP$1,SWISSW!$J:$J,MATCHUP!$A86,SWISSW!$F:$F,"Lost"))/(COUNTIFS(SWISSW!$I:$I,MATCHUP!$A86,SWISSW!$J:$J,MATCHUP!CP$1)-COUNTIFS(SWISSW!$I:$I,MATCHUP!$A86,SWISSW!$J:$J,MATCHUP!CP$1,SWISSW!$F:$F,"Draw")+COUNTIFS(SWISSW!$I:$I,MATCHUP!CP$1,SWISSW!$J:$J,MATCHUP!$A86)-COUNTIFS(SWISSW!$I:$I,MATCHUP!CP$1,SWISSW!$J:$J,MATCHUP!$A86,SWISSW!$F:$F,"Draw")),"-")</f>
        <v>-</v>
      </c>
      <c r="CQ86" s="5" t="str">
        <f ca="1">IFERROR((COUNTIFS(SWISSW!$I:$I,MATCHUP!$A86,SWISSW!$J:$J,MATCHUP!CQ$1,SWISSW!$F:$F,"Won")+COUNTIFS(SWISSW!$I:$I,MATCHUP!CQ$1,SWISSW!$J:$J,MATCHUP!$A86,SWISSW!$F:$F,"Lost"))/(COUNTIFS(SWISSW!$I:$I,MATCHUP!$A86,SWISSW!$J:$J,MATCHUP!CQ$1)-COUNTIFS(SWISSW!$I:$I,MATCHUP!$A86,SWISSW!$J:$J,MATCHUP!CQ$1,SWISSW!$F:$F,"Draw")+COUNTIFS(SWISSW!$I:$I,MATCHUP!CQ$1,SWISSW!$J:$J,MATCHUP!$A86)-COUNTIFS(SWISSW!$I:$I,MATCHUP!CQ$1,SWISSW!$J:$J,MATCHUP!$A86,SWISSW!$F:$F,"Draw")),"-")</f>
        <v>-</v>
      </c>
      <c r="CR86" s="5" t="str">
        <f ca="1">IFERROR((COUNTIFS(SWISSW!$I:$I,MATCHUP!$A86,SWISSW!$J:$J,MATCHUP!CR$1,SWISSW!$F:$F,"Won")+COUNTIFS(SWISSW!$I:$I,MATCHUP!CR$1,SWISSW!$J:$J,MATCHUP!$A86,SWISSW!$F:$F,"Lost"))/(COUNTIFS(SWISSW!$I:$I,MATCHUP!$A86,SWISSW!$J:$J,MATCHUP!CR$1)-COUNTIFS(SWISSW!$I:$I,MATCHUP!$A86,SWISSW!$J:$J,MATCHUP!CR$1,SWISSW!$F:$F,"Draw")+COUNTIFS(SWISSW!$I:$I,MATCHUP!CR$1,SWISSW!$J:$J,MATCHUP!$A86)-COUNTIFS(SWISSW!$I:$I,MATCHUP!CR$1,SWISSW!$J:$J,MATCHUP!$A86,SWISSW!$F:$F,"Draw")),"-")</f>
        <v>-</v>
      </c>
      <c r="CS86" s="5" t="str">
        <f ca="1">IFERROR((COUNTIFS(SWISSW!$I:$I,MATCHUP!$A86,SWISSW!$J:$J,MATCHUP!CS$1,SWISSW!$F:$F,"Won")+COUNTIFS(SWISSW!$I:$I,MATCHUP!CS$1,SWISSW!$J:$J,MATCHUP!$A86,SWISSW!$F:$F,"Lost"))/(COUNTIFS(SWISSW!$I:$I,MATCHUP!$A86,SWISSW!$J:$J,MATCHUP!CS$1)-COUNTIFS(SWISSW!$I:$I,MATCHUP!$A86,SWISSW!$J:$J,MATCHUP!CS$1,SWISSW!$F:$F,"Draw")+COUNTIFS(SWISSW!$I:$I,MATCHUP!CS$1,SWISSW!$J:$J,MATCHUP!$A86)-COUNTIFS(SWISSW!$I:$I,MATCHUP!CS$1,SWISSW!$J:$J,MATCHUP!$A86,SWISSW!$F:$F,"Draw")),"-")</f>
        <v>-</v>
      </c>
      <c r="CT86" s="5" t="str">
        <f ca="1">IFERROR((COUNTIFS(SWISSW!$I:$I,MATCHUP!$A86,SWISSW!$J:$J,MATCHUP!CT$1,SWISSW!$F:$F,"Won")+COUNTIFS(SWISSW!$I:$I,MATCHUP!CT$1,SWISSW!$J:$J,MATCHUP!$A86,SWISSW!$F:$F,"Lost"))/(COUNTIFS(SWISSW!$I:$I,MATCHUP!$A86,SWISSW!$J:$J,MATCHUP!CT$1)-COUNTIFS(SWISSW!$I:$I,MATCHUP!$A86,SWISSW!$J:$J,MATCHUP!CT$1,SWISSW!$F:$F,"Draw")+COUNTIFS(SWISSW!$I:$I,MATCHUP!CT$1,SWISSW!$J:$J,MATCHUP!$A86)-COUNTIFS(SWISSW!$I:$I,MATCHUP!CT$1,SWISSW!$J:$J,MATCHUP!$A86,SWISSW!$F:$F,"Draw")),"-")</f>
        <v>-</v>
      </c>
      <c r="CU86" s="5" t="str">
        <f ca="1">IFERROR((COUNTIFS(SWISSW!$I:$I,MATCHUP!$A86,SWISSW!$J:$J,MATCHUP!CU$1,SWISSW!$F:$F,"Won")+COUNTIFS(SWISSW!$I:$I,MATCHUP!CU$1,SWISSW!$J:$J,MATCHUP!$A86,SWISSW!$F:$F,"Lost"))/(COUNTIFS(SWISSW!$I:$I,MATCHUP!$A86,SWISSW!$J:$J,MATCHUP!CU$1)-COUNTIFS(SWISSW!$I:$I,MATCHUP!$A86,SWISSW!$J:$J,MATCHUP!CU$1,SWISSW!$F:$F,"Draw")+COUNTIFS(SWISSW!$I:$I,MATCHUP!CU$1,SWISSW!$J:$J,MATCHUP!$A86)-COUNTIFS(SWISSW!$I:$I,MATCHUP!CU$1,SWISSW!$J:$J,MATCHUP!$A86,SWISSW!$F:$F,"Draw")),"-")</f>
        <v>-</v>
      </c>
      <c r="CV86" s="5" t="str">
        <f ca="1">IFERROR((COUNTIFS(SWISSW!$I:$I,MATCHUP!$A86,SWISSW!$J:$J,MATCHUP!CV$1,SWISSW!$F:$F,"Won")+COUNTIFS(SWISSW!$I:$I,MATCHUP!CV$1,SWISSW!$J:$J,MATCHUP!$A86,SWISSW!$F:$F,"Lost"))/(COUNTIFS(SWISSW!$I:$I,MATCHUP!$A86,SWISSW!$J:$J,MATCHUP!CV$1)-COUNTIFS(SWISSW!$I:$I,MATCHUP!$A86,SWISSW!$J:$J,MATCHUP!CV$1,SWISSW!$F:$F,"Draw")+COUNTIFS(SWISSW!$I:$I,MATCHUP!CV$1,SWISSW!$J:$J,MATCHUP!$A86)-COUNTIFS(SWISSW!$I:$I,MATCHUP!CV$1,SWISSW!$J:$J,MATCHUP!$A86,SWISSW!$F:$F,"Draw")),"-")</f>
        <v>-</v>
      </c>
    </row>
    <row r="87" spans="1:100" ht="55" customHeight="1" x14ac:dyDescent="0.3">
      <c r="A87" s="3" cm="1">
        <f t="array" aca="1" ref="A87" ca="1">INDIRECT(ADDRESS(ROW(),1,,1,"METABREAK"))</f>
        <v>0</v>
      </c>
      <c r="B87" s="5" t="str">
        <f ca="1">IFERROR((COUNTIFS(SWISSW!$I:$I,MATCHUP!$A87,SWISSW!$J:$J,MATCHUP!B$1,SWISSW!$F:$F,"Won")+COUNTIFS(SWISSW!$I:$I,MATCHUP!B$1,SWISSW!$J:$J,MATCHUP!$A87,SWISSW!$F:$F,"Lost"))/(COUNTIFS(SWISSW!$I:$I,MATCHUP!$A87,SWISSW!$J:$J,MATCHUP!B$1)-COUNTIFS(SWISSW!$I:$I,MATCHUP!$A87,SWISSW!$J:$J,MATCHUP!B$1,SWISSW!$F:$F,"Draw")+COUNTIFS(SWISSW!$I:$I,MATCHUP!B$1,SWISSW!$J:$J,MATCHUP!$A87)-COUNTIFS(SWISSW!$I:$I,MATCHUP!B$1,SWISSW!$J:$J,MATCHUP!$A87,SWISSW!$F:$F,"Draw")),"-")</f>
        <v>-</v>
      </c>
      <c r="C87" s="5" t="str">
        <f ca="1">IFERROR((COUNTIFS(SWISSW!$I:$I,MATCHUP!$A87,SWISSW!$J:$J,MATCHUP!C$1,SWISSW!$F:$F,"Won")+COUNTIFS(SWISSW!$I:$I,MATCHUP!C$1,SWISSW!$J:$J,MATCHUP!$A87,SWISSW!$F:$F,"Lost"))/(COUNTIFS(SWISSW!$I:$I,MATCHUP!$A87,SWISSW!$J:$J,MATCHUP!C$1)-COUNTIFS(SWISSW!$I:$I,MATCHUP!$A87,SWISSW!$J:$J,MATCHUP!C$1,SWISSW!$F:$F,"Draw")+COUNTIFS(SWISSW!$I:$I,MATCHUP!C$1,SWISSW!$J:$J,MATCHUP!$A87)-COUNTIFS(SWISSW!$I:$I,MATCHUP!C$1,SWISSW!$J:$J,MATCHUP!$A87,SWISSW!$F:$F,"Draw")),"-")</f>
        <v>-</v>
      </c>
      <c r="D87" s="5" t="str">
        <f ca="1">IFERROR((COUNTIFS(SWISSW!$I:$I,MATCHUP!$A87,SWISSW!$J:$J,MATCHUP!D$1,SWISSW!$F:$F,"Won")+COUNTIFS(SWISSW!$I:$I,MATCHUP!D$1,SWISSW!$J:$J,MATCHUP!$A87,SWISSW!$F:$F,"Lost"))/(COUNTIFS(SWISSW!$I:$I,MATCHUP!$A87,SWISSW!$J:$J,MATCHUP!D$1)-COUNTIFS(SWISSW!$I:$I,MATCHUP!$A87,SWISSW!$J:$J,MATCHUP!D$1,SWISSW!$F:$F,"Draw")+COUNTIFS(SWISSW!$I:$I,MATCHUP!D$1,SWISSW!$J:$J,MATCHUP!$A87)-COUNTIFS(SWISSW!$I:$I,MATCHUP!D$1,SWISSW!$J:$J,MATCHUP!$A87,SWISSW!$F:$F,"Draw")),"-")</f>
        <v>-</v>
      </c>
      <c r="E87" s="5" t="str">
        <f ca="1">IFERROR((COUNTIFS(SWISSW!$I:$I,MATCHUP!$A87,SWISSW!$J:$J,MATCHUP!E$1,SWISSW!$F:$F,"Won")+COUNTIFS(SWISSW!$I:$I,MATCHUP!E$1,SWISSW!$J:$J,MATCHUP!$A87,SWISSW!$F:$F,"Lost"))/(COUNTIFS(SWISSW!$I:$I,MATCHUP!$A87,SWISSW!$J:$J,MATCHUP!E$1)-COUNTIFS(SWISSW!$I:$I,MATCHUP!$A87,SWISSW!$J:$J,MATCHUP!E$1,SWISSW!$F:$F,"Draw")+COUNTIFS(SWISSW!$I:$I,MATCHUP!E$1,SWISSW!$J:$J,MATCHUP!$A87)-COUNTIFS(SWISSW!$I:$I,MATCHUP!E$1,SWISSW!$J:$J,MATCHUP!$A87,SWISSW!$F:$F,"Draw")),"-")</f>
        <v>-</v>
      </c>
      <c r="F87" s="5" t="str">
        <f ca="1">IFERROR((COUNTIFS(SWISSW!$I:$I,MATCHUP!$A87,SWISSW!$J:$J,MATCHUP!F$1,SWISSW!$F:$F,"Won")+COUNTIFS(SWISSW!$I:$I,MATCHUP!F$1,SWISSW!$J:$J,MATCHUP!$A87,SWISSW!$F:$F,"Lost"))/(COUNTIFS(SWISSW!$I:$I,MATCHUP!$A87,SWISSW!$J:$J,MATCHUP!F$1)-COUNTIFS(SWISSW!$I:$I,MATCHUP!$A87,SWISSW!$J:$J,MATCHUP!F$1,SWISSW!$F:$F,"Draw")+COUNTIFS(SWISSW!$I:$I,MATCHUP!F$1,SWISSW!$J:$J,MATCHUP!$A87)-COUNTIFS(SWISSW!$I:$I,MATCHUP!F$1,SWISSW!$J:$J,MATCHUP!$A87,SWISSW!$F:$F,"Draw")),"-")</f>
        <v>-</v>
      </c>
      <c r="G87" s="5" t="str">
        <f ca="1">IFERROR((COUNTIFS(SWISSW!$I:$I,MATCHUP!$A87,SWISSW!$J:$J,MATCHUP!G$1,SWISSW!$F:$F,"Won")+COUNTIFS(SWISSW!$I:$I,MATCHUP!G$1,SWISSW!$J:$J,MATCHUP!$A87,SWISSW!$F:$F,"Lost"))/(COUNTIFS(SWISSW!$I:$I,MATCHUP!$A87,SWISSW!$J:$J,MATCHUP!G$1)-COUNTIFS(SWISSW!$I:$I,MATCHUP!$A87,SWISSW!$J:$J,MATCHUP!G$1,SWISSW!$F:$F,"Draw")+COUNTIFS(SWISSW!$I:$I,MATCHUP!G$1,SWISSW!$J:$J,MATCHUP!$A87)-COUNTIFS(SWISSW!$I:$I,MATCHUP!G$1,SWISSW!$J:$J,MATCHUP!$A87,SWISSW!$F:$F,"Draw")),"-")</f>
        <v>-</v>
      </c>
      <c r="H87" s="5" t="str">
        <f ca="1">IFERROR((COUNTIFS(SWISSW!$I:$I,MATCHUP!$A87,SWISSW!$J:$J,MATCHUP!H$1,SWISSW!$F:$F,"Won")+COUNTIFS(SWISSW!$I:$I,MATCHUP!H$1,SWISSW!$J:$J,MATCHUP!$A87,SWISSW!$F:$F,"Lost"))/(COUNTIFS(SWISSW!$I:$I,MATCHUP!$A87,SWISSW!$J:$J,MATCHUP!H$1)-COUNTIFS(SWISSW!$I:$I,MATCHUP!$A87,SWISSW!$J:$J,MATCHUP!H$1,SWISSW!$F:$F,"Draw")+COUNTIFS(SWISSW!$I:$I,MATCHUP!H$1,SWISSW!$J:$J,MATCHUP!$A87)-COUNTIFS(SWISSW!$I:$I,MATCHUP!H$1,SWISSW!$J:$J,MATCHUP!$A87,SWISSW!$F:$F,"Draw")),"-")</f>
        <v>-</v>
      </c>
      <c r="I87" s="5" t="str">
        <f ca="1">IFERROR((COUNTIFS(SWISSW!$I:$I,MATCHUP!$A87,SWISSW!$J:$J,MATCHUP!I$1,SWISSW!$F:$F,"Won")+COUNTIFS(SWISSW!$I:$I,MATCHUP!I$1,SWISSW!$J:$J,MATCHUP!$A87,SWISSW!$F:$F,"Lost"))/(COUNTIFS(SWISSW!$I:$I,MATCHUP!$A87,SWISSW!$J:$J,MATCHUP!I$1)-COUNTIFS(SWISSW!$I:$I,MATCHUP!$A87,SWISSW!$J:$J,MATCHUP!I$1,SWISSW!$F:$F,"Draw")+COUNTIFS(SWISSW!$I:$I,MATCHUP!I$1,SWISSW!$J:$J,MATCHUP!$A87)-COUNTIFS(SWISSW!$I:$I,MATCHUP!I$1,SWISSW!$J:$J,MATCHUP!$A87,SWISSW!$F:$F,"Draw")),"-")</f>
        <v>-</v>
      </c>
      <c r="J87" s="5" t="str">
        <f ca="1">IFERROR((COUNTIFS(SWISSW!$I:$I,MATCHUP!$A87,SWISSW!$J:$J,MATCHUP!J$1,SWISSW!$F:$F,"Won")+COUNTIFS(SWISSW!$I:$I,MATCHUP!J$1,SWISSW!$J:$J,MATCHUP!$A87,SWISSW!$F:$F,"Lost"))/(COUNTIFS(SWISSW!$I:$I,MATCHUP!$A87,SWISSW!$J:$J,MATCHUP!J$1)-COUNTIFS(SWISSW!$I:$I,MATCHUP!$A87,SWISSW!$J:$J,MATCHUP!J$1,SWISSW!$F:$F,"Draw")+COUNTIFS(SWISSW!$I:$I,MATCHUP!J$1,SWISSW!$J:$J,MATCHUP!$A87)-COUNTIFS(SWISSW!$I:$I,MATCHUP!J$1,SWISSW!$J:$J,MATCHUP!$A87,SWISSW!$F:$F,"Draw")),"-")</f>
        <v>-</v>
      </c>
      <c r="K87" s="5" t="str">
        <f ca="1">IFERROR((COUNTIFS(SWISSW!$I:$I,MATCHUP!$A87,SWISSW!$J:$J,MATCHUP!K$1,SWISSW!$F:$F,"Won")+COUNTIFS(SWISSW!$I:$I,MATCHUP!K$1,SWISSW!$J:$J,MATCHUP!$A87,SWISSW!$F:$F,"Lost"))/(COUNTIFS(SWISSW!$I:$I,MATCHUP!$A87,SWISSW!$J:$J,MATCHUP!K$1)-COUNTIFS(SWISSW!$I:$I,MATCHUP!$A87,SWISSW!$J:$J,MATCHUP!K$1,SWISSW!$F:$F,"Draw")+COUNTIFS(SWISSW!$I:$I,MATCHUP!K$1,SWISSW!$J:$J,MATCHUP!$A87)-COUNTIFS(SWISSW!$I:$I,MATCHUP!K$1,SWISSW!$J:$J,MATCHUP!$A87,SWISSW!$F:$F,"Draw")),"-")</f>
        <v>-</v>
      </c>
      <c r="L87" s="5" t="str">
        <f ca="1">IFERROR((COUNTIFS(SWISSW!$I:$I,MATCHUP!$A87,SWISSW!$J:$J,MATCHUP!L$1,SWISSW!$F:$F,"Won")+COUNTIFS(SWISSW!$I:$I,MATCHUP!L$1,SWISSW!$J:$J,MATCHUP!$A87,SWISSW!$F:$F,"Lost"))/(COUNTIFS(SWISSW!$I:$I,MATCHUP!$A87,SWISSW!$J:$J,MATCHUP!L$1)-COUNTIFS(SWISSW!$I:$I,MATCHUP!$A87,SWISSW!$J:$J,MATCHUP!L$1,SWISSW!$F:$F,"Draw")+COUNTIFS(SWISSW!$I:$I,MATCHUP!L$1,SWISSW!$J:$J,MATCHUP!$A87)-COUNTIFS(SWISSW!$I:$I,MATCHUP!L$1,SWISSW!$J:$J,MATCHUP!$A87,SWISSW!$F:$F,"Draw")),"-")</f>
        <v>-</v>
      </c>
      <c r="M87" s="5" t="str">
        <f ca="1">IFERROR((COUNTIFS(SWISSW!$I:$I,MATCHUP!$A87,SWISSW!$J:$J,MATCHUP!M$1,SWISSW!$F:$F,"Won")+COUNTIFS(SWISSW!$I:$I,MATCHUP!M$1,SWISSW!$J:$J,MATCHUP!$A87,SWISSW!$F:$F,"Lost"))/(COUNTIFS(SWISSW!$I:$I,MATCHUP!$A87,SWISSW!$J:$J,MATCHUP!M$1)-COUNTIFS(SWISSW!$I:$I,MATCHUP!$A87,SWISSW!$J:$J,MATCHUP!M$1,SWISSW!$F:$F,"Draw")+COUNTIFS(SWISSW!$I:$I,MATCHUP!M$1,SWISSW!$J:$J,MATCHUP!$A87)-COUNTIFS(SWISSW!$I:$I,MATCHUP!M$1,SWISSW!$J:$J,MATCHUP!$A87,SWISSW!$F:$F,"Draw")),"-")</f>
        <v>-</v>
      </c>
      <c r="N87" s="5" t="str">
        <f ca="1">IFERROR((COUNTIFS(SWISSW!$I:$I,MATCHUP!$A87,SWISSW!$J:$J,MATCHUP!N$1,SWISSW!$F:$F,"Won")+COUNTIFS(SWISSW!$I:$I,MATCHUP!N$1,SWISSW!$J:$J,MATCHUP!$A87,SWISSW!$F:$F,"Lost"))/(COUNTIFS(SWISSW!$I:$I,MATCHUP!$A87,SWISSW!$J:$J,MATCHUP!N$1)-COUNTIFS(SWISSW!$I:$I,MATCHUP!$A87,SWISSW!$J:$J,MATCHUP!N$1,SWISSW!$F:$F,"Draw")+COUNTIFS(SWISSW!$I:$I,MATCHUP!N$1,SWISSW!$J:$J,MATCHUP!$A87)-COUNTIFS(SWISSW!$I:$I,MATCHUP!N$1,SWISSW!$J:$J,MATCHUP!$A87,SWISSW!$F:$F,"Draw")),"-")</f>
        <v>-</v>
      </c>
      <c r="O87" s="5" t="str">
        <f ca="1">IFERROR((COUNTIFS(SWISSW!$I:$I,MATCHUP!$A87,SWISSW!$J:$J,MATCHUP!O$1,SWISSW!$F:$F,"Won")+COUNTIFS(SWISSW!$I:$I,MATCHUP!O$1,SWISSW!$J:$J,MATCHUP!$A87,SWISSW!$F:$F,"Lost"))/(COUNTIFS(SWISSW!$I:$I,MATCHUP!$A87,SWISSW!$J:$J,MATCHUP!O$1)-COUNTIFS(SWISSW!$I:$I,MATCHUP!$A87,SWISSW!$J:$J,MATCHUP!O$1,SWISSW!$F:$F,"Draw")+COUNTIFS(SWISSW!$I:$I,MATCHUP!O$1,SWISSW!$J:$J,MATCHUP!$A87)-COUNTIFS(SWISSW!$I:$I,MATCHUP!O$1,SWISSW!$J:$J,MATCHUP!$A87,SWISSW!$F:$F,"Draw")),"-")</f>
        <v>-</v>
      </c>
      <c r="P87" s="5" t="str">
        <f ca="1">IFERROR((COUNTIFS(SWISSW!$I:$I,MATCHUP!$A87,SWISSW!$J:$J,MATCHUP!P$1,SWISSW!$F:$F,"Won")+COUNTIFS(SWISSW!$I:$I,MATCHUP!P$1,SWISSW!$J:$J,MATCHUP!$A87,SWISSW!$F:$F,"Lost"))/(COUNTIFS(SWISSW!$I:$I,MATCHUP!$A87,SWISSW!$J:$J,MATCHUP!P$1)-COUNTIFS(SWISSW!$I:$I,MATCHUP!$A87,SWISSW!$J:$J,MATCHUP!P$1,SWISSW!$F:$F,"Draw")+COUNTIFS(SWISSW!$I:$I,MATCHUP!P$1,SWISSW!$J:$J,MATCHUP!$A87)-COUNTIFS(SWISSW!$I:$I,MATCHUP!P$1,SWISSW!$J:$J,MATCHUP!$A87,SWISSW!$F:$F,"Draw")),"-")</f>
        <v>-</v>
      </c>
      <c r="Q87" s="5" t="str">
        <f ca="1">IFERROR((COUNTIFS(SWISSW!$I:$I,MATCHUP!$A87,SWISSW!$J:$J,MATCHUP!Q$1,SWISSW!$F:$F,"Won")+COUNTIFS(SWISSW!$I:$I,MATCHUP!Q$1,SWISSW!$J:$J,MATCHUP!$A87,SWISSW!$F:$F,"Lost"))/(COUNTIFS(SWISSW!$I:$I,MATCHUP!$A87,SWISSW!$J:$J,MATCHUP!Q$1)-COUNTIFS(SWISSW!$I:$I,MATCHUP!$A87,SWISSW!$J:$J,MATCHUP!Q$1,SWISSW!$F:$F,"Draw")+COUNTIFS(SWISSW!$I:$I,MATCHUP!Q$1,SWISSW!$J:$J,MATCHUP!$A87)-COUNTIFS(SWISSW!$I:$I,MATCHUP!Q$1,SWISSW!$J:$J,MATCHUP!$A87,SWISSW!$F:$F,"Draw")),"-")</f>
        <v>-</v>
      </c>
      <c r="R87" s="5" t="str">
        <f ca="1">IFERROR((COUNTIFS(SWISSW!$I:$I,MATCHUP!$A87,SWISSW!$J:$J,MATCHUP!R$1,SWISSW!$F:$F,"Won")+COUNTIFS(SWISSW!$I:$I,MATCHUP!R$1,SWISSW!$J:$J,MATCHUP!$A87,SWISSW!$F:$F,"Lost"))/(COUNTIFS(SWISSW!$I:$I,MATCHUP!$A87,SWISSW!$J:$J,MATCHUP!R$1)-COUNTIFS(SWISSW!$I:$I,MATCHUP!$A87,SWISSW!$J:$J,MATCHUP!R$1,SWISSW!$F:$F,"Draw")+COUNTIFS(SWISSW!$I:$I,MATCHUP!R$1,SWISSW!$J:$J,MATCHUP!$A87)-COUNTIFS(SWISSW!$I:$I,MATCHUP!R$1,SWISSW!$J:$J,MATCHUP!$A87,SWISSW!$F:$F,"Draw")),"-")</f>
        <v>-</v>
      </c>
      <c r="S87" s="5" t="str">
        <f ca="1">IFERROR((COUNTIFS(SWISSW!$I:$I,MATCHUP!$A87,SWISSW!$J:$J,MATCHUP!S$1,SWISSW!$F:$F,"Won")+COUNTIFS(SWISSW!$I:$I,MATCHUP!S$1,SWISSW!$J:$J,MATCHUP!$A87,SWISSW!$F:$F,"Lost"))/(COUNTIFS(SWISSW!$I:$I,MATCHUP!$A87,SWISSW!$J:$J,MATCHUP!S$1)-COUNTIFS(SWISSW!$I:$I,MATCHUP!$A87,SWISSW!$J:$J,MATCHUP!S$1,SWISSW!$F:$F,"Draw")+COUNTIFS(SWISSW!$I:$I,MATCHUP!S$1,SWISSW!$J:$J,MATCHUP!$A87)-COUNTIFS(SWISSW!$I:$I,MATCHUP!S$1,SWISSW!$J:$J,MATCHUP!$A87,SWISSW!$F:$F,"Draw")),"-")</f>
        <v>-</v>
      </c>
      <c r="T87" s="5" t="str">
        <f ca="1">IFERROR((COUNTIFS(SWISSW!$I:$I,MATCHUP!$A87,SWISSW!$J:$J,MATCHUP!T$1,SWISSW!$F:$F,"Won")+COUNTIFS(SWISSW!$I:$I,MATCHUP!T$1,SWISSW!$J:$J,MATCHUP!$A87,SWISSW!$F:$F,"Lost"))/(COUNTIFS(SWISSW!$I:$I,MATCHUP!$A87,SWISSW!$J:$J,MATCHUP!T$1)-COUNTIFS(SWISSW!$I:$I,MATCHUP!$A87,SWISSW!$J:$J,MATCHUP!T$1,SWISSW!$F:$F,"Draw")+COUNTIFS(SWISSW!$I:$I,MATCHUP!T$1,SWISSW!$J:$J,MATCHUP!$A87)-COUNTIFS(SWISSW!$I:$I,MATCHUP!T$1,SWISSW!$J:$J,MATCHUP!$A87,SWISSW!$F:$F,"Draw")),"-")</f>
        <v>-</v>
      </c>
      <c r="U87" s="5" t="str">
        <f ca="1">IFERROR((COUNTIFS(SWISSW!$I:$I,MATCHUP!$A87,SWISSW!$J:$J,MATCHUP!U$1,SWISSW!$F:$F,"Won")+COUNTIFS(SWISSW!$I:$I,MATCHUP!U$1,SWISSW!$J:$J,MATCHUP!$A87,SWISSW!$F:$F,"Lost"))/(COUNTIFS(SWISSW!$I:$I,MATCHUP!$A87,SWISSW!$J:$J,MATCHUP!U$1)-COUNTIFS(SWISSW!$I:$I,MATCHUP!$A87,SWISSW!$J:$J,MATCHUP!U$1,SWISSW!$F:$F,"Draw")+COUNTIFS(SWISSW!$I:$I,MATCHUP!U$1,SWISSW!$J:$J,MATCHUP!$A87)-COUNTIFS(SWISSW!$I:$I,MATCHUP!U$1,SWISSW!$J:$J,MATCHUP!$A87,SWISSW!$F:$F,"Draw")),"-")</f>
        <v>-</v>
      </c>
      <c r="V87" s="5" t="str">
        <f ca="1">IFERROR((COUNTIFS(SWISSW!$I:$I,MATCHUP!$A87,SWISSW!$J:$J,MATCHUP!V$1,SWISSW!$F:$F,"Won")+COUNTIFS(SWISSW!$I:$I,MATCHUP!V$1,SWISSW!$J:$J,MATCHUP!$A87,SWISSW!$F:$F,"Lost"))/(COUNTIFS(SWISSW!$I:$I,MATCHUP!$A87,SWISSW!$J:$J,MATCHUP!V$1)-COUNTIFS(SWISSW!$I:$I,MATCHUP!$A87,SWISSW!$J:$J,MATCHUP!V$1,SWISSW!$F:$F,"Draw")+COUNTIFS(SWISSW!$I:$I,MATCHUP!V$1,SWISSW!$J:$J,MATCHUP!$A87)-COUNTIFS(SWISSW!$I:$I,MATCHUP!V$1,SWISSW!$J:$J,MATCHUP!$A87,SWISSW!$F:$F,"Draw")),"-")</f>
        <v>-</v>
      </c>
      <c r="W87" s="5" t="str">
        <f ca="1">IFERROR((COUNTIFS(SWISSW!$I:$I,MATCHUP!$A87,SWISSW!$J:$J,MATCHUP!W$1,SWISSW!$F:$F,"Won")+COUNTIFS(SWISSW!$I:$I,MATCHUP!W$1,SWISSW!$J:$J,MATCHUP!$A87,SWISSW!$F:$F,"Lost"))/(COUNTIFS(SWISSW!$I:$I,MATCHUP!$A87,SWISSW!$J:$J,MATCHUP!W$1)-COUNTIFS(SWISSW!$I:$I,MATCHUP!$A87,SWISSW!$J:$J,MATCHUP!W$1,SWISSW!$F:$F,"Draw")+COUNTIFS(SWISSW!$I:$I,MATCHUP!W$1,SWISSW!$J:$J,MATCHUP!$A87)-COUNTIFS(SWISSW!$I:$I,MATCHUP!W$1,SWISSW!$J:$J,MATCHUP!$A87,SWISSW!$F:$F,"Draw")),"-")</f>
        <v>-</v>
      </c>
      <c r="X87" s="5" t="str">
        <f ca="1">IFERROR((COUNTIFS(SWISSW!$I:$I,MATCHUP!$A87,SWISSW!$J:$J,MATCHUP!X$1,SWISSW!$F:$F,"Won")+COUNTIFS(SWISSW!$I:$I,MATCHUP!X$1,SWISSW!$J:$J,MATCHUP!$A87,SWISSW!$F:$F,"Lost"))/(COUNTIFS(SWISSW!$I:$I,MATCHUP!$A87,SWISSW!$J:$J,MATCHUP!X$1)-COUNTIFS(SWISSW!$I:$I,MATCHUP!$A87,SWISSW!$J:$J,MATCHUP!X$1,SWISSW!$F:$F,"Draw")+COUNTIFS(SWISSW!$I:$I,MATCHUP!X$1,SWISSW!$J:$J,MATCHUP!$A87)-COUNTIFS(SWISSW!$I:$I,MATCHUP!X$1,SWISSW!$J:$J,MATCHUP!$A87,SWISSW!$F:$F,"Draw")),"-")</f>
        <v>-</v>
      </c>
      <c r="Y87" s="5" t="str">
        <f ca="1">IFERROR((COUNTIFS(SWISSW!$I:$I,MATCHUP!$A87,SWISSW!$J:$J,MATCHUP!Y$1,SWISSW!$F:$F,"Won")+COUNTIFS(SWISSW!$I:$I,MATCHUP!Y$1,SWISSW!$J:$J,MATCHUP!$A87,SWISSW!$F:$F,"Lost"))/(COUNTIFS(SWISSW!$I:$I,MATCHUP!$A87,SWISSW!$J:$J,MATCHUP!Y$1)-COUNTIFS(SWISSW!$I:$I,MATCHUP!$A87,SWISSW!$J:$J,MATCHUP!Y$1,SWISSW!$F:$F,"Draw")+COUNTIFS(SWISSW!$I:$I,MATCHUP!Y$1,SWISSW!$J:$J,MATCHUP!$A87)-COUNTIFS(SWISSW!$I:$I,MATCHUP!Y$1,SWISSW!$J:$J,MATCHUP!$A87,SWISSW!$F:$F,"Draw")),"-")</f>
        <v>-</v>
      </c>
      <c r="Z87" s="5" t="str">
        <f ca="1">IFERROR((COUNTIFS(SWISSW!$I:$I,MATCHUP!$A87,SWISSW!$J:$J,MATCHUP!Z$1,SWISSW!$F:$F,"Won")+COUNTIFS(SWISSW!$I:$I,MATCHUP!Z$1,SWISSW!$J:$J,MATCHUP!$A87,SWISSW!$F:$F,"Lost"))/(COUNTIFS(SWISSW!$I:$I,MATCHUP!$A87,SWISSW!$J:$J,MATCHUP!Z$1)-COUNTIFS(SWISSW!$I:$I,MATCHUP!$A87,SWISSW!$J:$J,MATCHUP!Z$1,SWISSW!$F:$F,"Draw")+COUNTIFS(SWISSW!$I:$I,MATCHUP!Z$1,SWISSW!$J:$J,MATCHUP!$A87)-COUNTIFS(SWISSW!$I:$I,MATCHUP!Z$1,SWISSW!$J:$J,MATCHUP!$A87,SWISSW!$F:$F,"Draw")),"-")</f>
        <v>-</v>
      </c>
      <c r="AA87" s="5" t="str">
        <f ca="1">IFERROR((COUNTIFS(SWISSW!$I:$I,MATCHUP!$A87,SWISSW!$J:$J,MATCHUP!AA$1,SWISSW!$F:$F,"Won")+COUNTIFS(SWISSW!$I:$I,MATCHUP!AA$1,SWISSW!$J:$J,MATCHUP!$A87,SWISSW!$F:$F,"Lost"))/(COUNTIFS(SWISSW!$I:$I,MATCHUP!$A87,SWISSW!$J:$J,MATCHUP!AA$1)-COUNTIFS(SWISSW!$I:$I,MATCHUP!$A87,SWISSW!$J:$J,MATCHUP!AA$1,SWISSW!$F:$F,"Draw")+COUNTIFS(SWISSW!$I:$I,MATCHUP!AA$1,SWISSW!$J:$J,MATCHUP!$A87)-COUNTIFS(SWISSW!$I:$I,MATCHUP!AA$1,SWISSW!$J:$J,MATCHUP!$A87,SWISSW!$F:$F,"Draw")),"-")</f>
        <v>-</v>
      </c>
      <c r="AB87" s="5" t="str">
        <f ca="1">IFERROR((COUNTIFS(SWISSW!$I:$I,MATCHUP!$A87,SWISSW!$J:$J,MATCHUP!AB$1,SWISSW!$F:$F,"Won")+COUNTIFS(SWISSW!$I:$I,MATCHUP!AB$1,SWISSW!$J:$J,MATCHUP!$A87,SWISSW!$F:$F,"Lost"))/(COUNTIFS(SWISSW!$I:$I,MATCHUP!$A87,SWISSW!$J:$J,MATCHUP!AB$1)-COUNTIFS(SWISSW!$I:$I,MATCHUP!$A87,SWISSW!$J:$J,MATCHUP!AB$1,SWISSW!$F:$F,"Draw")+COUNTIFS(SWISSW!$I:$I,MATCHUP!AB$1,SWISSW!$J:$J,MATCHUP!$A87)-COUNTIFS(SWISSW!$I:$I,MATCHUP!AB$1,SWISSW!$J:$J,MATCHUP!$A87,SWISSW!$F:$F,"Draw")),"-")</f>
        <v>-</v>
      </c>
      <c r="AC87" s="5" t="str">
        <f ca="1">IFERROR((COUNTIFS(SWISSW!$I:$I,MATCHUP!$A87,SWISSW!$J:$J,MATCHUP!AC$1,SWISSW!$F:$F,"Won")+COUNTIFS(SWISSW!$I:$I,MATCHUP!AC$1,SWISSW!$J:$J,MATCHUP!$A87,SWISSW!$F:$F,"Lost"))/(COUNTIFS(SWISSW!$I:$I,MATCHUP!$A87,SWISSW!$J:$J,MATCHUP!AC$1)-COUNTIFS(SWISSW!$I:$I,MATCHUP!$A87,SWISSW!$J:$J,MATCHUP!AC$1,SWISSW!$F:$F,"Draw")+COUNTIFS(SWISSW!$I:$I,MATCHUP!AC$1,SWISSW!$J:$J,MATCHUP!$A87)-COUNTIFS(SWISSW!$I:$I,MATCHUP!AC$1,SWISSW!$J:$J,MATCHUP!$A87,SWISSW!$F:$F,"Draw")),"-")</f>
        <v>-</v>
      </c>
      <c r="AD87" s="5" t="str">
        <f ca="1">IFERROR((COUNTIFS(SWISSW!$I:$I,MATCHUP!$A87,SWISSW!$J:$J,MATCHUP!AD$1,SWISSW!$F:$F,"Won")+COUNTIFS(SWISSW!$I:$I,MATCHUP!AD$1,SWISSW!$J:$J,MATCHUP!$A87,SWISSW!$F:$F,"Lost"))/(COUNTIFS(SWISSW!$I:$I,MATCHUP!$A87,SWISSW!$J:$J,MATCHUP!AD$1)-COUNTIFS(SWISSW!$I:$I,MATCHUP!$A87,SWISSW!$J:$J,MATCHUP!AD$1,SWISSW!$F:$F,"Draw")+COUNTIFS(SWISSW!$I:$I,MATCHUP!AD$1,SWISSW!$J:$J,MATCHUP!$A87)-COUNTIFS(SWISSW!$I:$I,MATCHUP!AD$1,SWISSW!$J:$J,MATCHUP!$A87,SWISSW!$F:$F,"Draw")),"-")</f>
        <v>-</v>
      </c>
      <c r="AE87" s="5" t="str">
        <f ca="1">IFERROR((COUNTIFS(SWISSW!$I:$I,MATCHUP!$A87,SWISSW!$J:$J,MATCHUP!AE$1,SWISSW!$F:$F,"Won")+COUNTIFS(SWISSW!$I:$I,MATCHUP!AE$1,SWISSW!$J:$J,MATCHUP!$A87,SWISSW!$F:$F,"Lost"))/(COUNTIFS(SWISSW!$I:$I,MATCHUP!$A87,SWISSW!$J:$J,MATCHUP!AE$1)-COUNTIFS(SWISSW!$I:$I,MATCHUP!$A87,SWISSW!$J:$J,MATCHUP!AE$1,SWISSW!$F:$F,"Draw")+COUNTIFS(SWISSW!$I:$I,MATCHUP!AE$1,SWISSW!$J:$J,MATCHUP!$A87)-COUNTIFS(SWISSW!$I:$I,MATCHUP!AE$1,SWISSW!$J:$J,MATCHUP!$A87,SWISSW!$F:$F,"Draw")),"-")</f>
        <v>-</v>
      </c>
      <c r="AF87" s="5" t="str">
        <f ca="1">IFERROR((COUNTIFS(SWISSW!$I:$I,MATCHUP!$A87,SWISSW!$J:$J,MATCHUP!AF$1,SWISSW!$F:$F,"Won")+COUNTIFS(SWISSW!$I:$I,MATCHUP!AF$1,SWISSW!$J:$J,MATCHUP!$A87,SWISSW!$F:$F,"Lost"))/(COUNTIFS(SWISSW!$I:$I,MATCHUP!$A87,SWISSW!$J:$J,MATCHUP!AF$1)-COUNTIFS(SWISSW!$I:$I,MATCHUP!$A87,SWISSW!$J:$J,MATCHUP!AF$1,SWISSW!$F:$F,"Draw")+COUNTIFS(SWISSW!$I:$I,MATCHUP!AF$1,SWISSW!$J:$J,MATCHUP!$A87)-COUNTIFS(SWISSW!$I:$I,MATCHUP!AF$1,SWISSW!$J:$J,MATCHUP!$A87,SWISSW!$F:$F,"Draw")),"-")</f>
        <v>-</v>
      </c>
      <c r="AG87" s="5" t="str">
        <f ca="1">IFERROR((COUNTIFS(SWISSW!$I:$I,MATCHUP!$A87,SWISSW!$J:$J,MATCHUP!AG$1,SWISSW!$F:$F,"Won")+COUNTIFS(SWISSW!$I:$I,MATCHUP!AG$1,SWISSW!$J:$J,MATCHUP!$A87,SWISSW!$F:$F,"Lost"))/(COUNTIFS(SWISSW!$I:$I,MATCHUP!$A87,SWISSW!$J:$J,MATCHUP!AG$1)-COUNTIFS(SWISSW!$I:$I,MATCHUP!$A87,SWISSW!$J:$J,MATCHUP!AG$1,SWISSW!$F:$F,"Draw")+COUNTIFS(SWISSW!$I:$I,MATCHUP!AG$1,SWISSW!$J:$J,MATCHUP!$A87)-COUNTIFS(SWISSW!$I:$I,MATCHUP!AG$1,SWISSW!$J:$J,MATCHUP!$A87,SWISSW!$F:$F,"Draw")),"-")</f>
        <v>-</v>
      </c>
      <c r="AH87" s="5" t="str">
        <f ca="1">IFERROR((COUNTIFS(SWISSW!$I:$I,MATCHUP!$A87,SWISSW!$J:$J,MATCHUP!AH$1,SWISSW!$F:$F,"Won")+COUNTIFS(SWISSW!$I:$I,MATCHUP!AH$1,SWISSW!$J:$J,MATCHUP!$A87,SWISSW!$F:$F,"Lost"))/(COUNTIFS(SWISSW!$I:$I,MATCHUP!$A87,SWISSW!$J:$J,MATCHUP!AH$1)-COUNTIFS(SWISSW!$I:$I,MATCHUP!$A87,SWISSW!$J:$J,MATCHUP!AH$1,SWISSW!$F:$F,"Draw")+COUNTIFS(SWISSW!$I:$I,MATCHUP!AH$1,SWISSW!$J:$J,MATCHUP!$A87)-COUNTIFS(SWISSW!$I:$I,MATCHUP!AH$1,SWISSW!$J:$J,MATCHUP!$A87,SWISSW!$F:$F,"Draw")),"-")</f>
        <v>-</v>
      </c>
      <c r="AI87" s="5" t="str">
        <f ca="1">IFERROR((COUNTIFS(SWISSW!$I:$I,MATCHUP!$A87,SWISSW!$J:$J,MATCHUP!AI$1,SWISSW!$F:$F,"Won")+COUNTIFS(SWISSW!$I:$I,MATCHUP!AI$1,SWISSW!$J:$J,MATCHUP!$A87,SWISSW!$F:$F,"Lost"))/(COUNTIFS(SWISSW!$I:$I,MATCHUP!$A87,SWISSW!$J:$J,MATCHUP!AI$1)-COUNTIFS(SWISSW!$I:$I,MATCHUP!$A87,SWISSW!$J:$J,MATCHUP!AI$1,SWISSW!$F:$F,"Draw")+COUNTIFS(SWISSW!$I:$I,MATCHUP!AI$1,SWISSW!$J:$J,MATCHUP!$A87)-COUNTIFS(SWISSW!$I:$I,MATCHUP!AI$1,SWISSW!$J:$J,MATCHUP!$A87,SWISSW!$F:$F,"Draw")),"-")</f>
        <v>-</v>
      </c>
      <c r="AJ87" s="5" t="str">
        <f ca="1">IFERROR((COUNTIFS(SWISSW!$I:$I,MATCHUP!$A87,SWISSW!$J:$J,MATCHUP!AJ$1,SWISSW!$F:$F,"Won")+COUNTIFS(SWISSW!$I:$I,MATCHUP!AJ$1,SWISSW!$J:$J,MATCHUP!$A87,SWISSW!$F:$F,"Lost"))/(COUNTIFS(SWISSW!$I:$I,MATCHUP!$A87,SWISSW!$J:$J,MATCHUP!AJ$1)-COUNTIFS(SWISSW!$I:$I,MATCHUP!$A87,SWISSW!$J:$J,MATCHUP!AJ$1,SWISSW!$F:$F,"Draw")+COUNTIFS(SWISSW!$I:$I,MATCHUP!AJ$1,SWISSW!$J:$J,MATCHUP!$A87)-COUNTIFS(SWISSW!$I:$I,MATCHUP!AJ$1,SWISSW!$J:$J,MATCHUP!$A87,SWISSW!$F:$F,"Draw")),"-")</f>
        <v>-</v>
      </c>
      <c r="AK87" s="5" t="str">
        <f ca="1">IFERROR((COUNTIFS(SWISSW!$I:$I,MATCHUP!$A87,SWISSW!$J:$J,MATCHUP!AK$1,SWISSW!$F:$F,"Won")+COUNTIFS(SWISSW!$I:$I,MATCHUP!AK$1,SWISSW!$J:$J,MATCHUP!$A87,SWISSW!$F:$F,"Lost"))/(COUNTIFS(SWISSW!$I:$I,MATCHUP!$A87,SWISSW!$J:$J,MATCHUP!AK$1)-COUNTIFS(SWISSW!$I:$I,MATCHUP!$A87,SWISSW!$J:$J,MATCHUP!AK$1,SWISSW!$F:$F,"Draw")+COUNTIFS(SWISSW!$I:$I,MATCHUP!AK$1,SWISSW!$J:$J,MATCHUP!$A87)-COUNTIFS(SWISSW!$I:$I,MATCHUP!AK$1,SWISSW!$J:$J,MATCHUP!$A87,SWISSW!$F:$F,"Draw")),"-")</f>
        <v>-</v>
      </c>
      <c r="AL87" s="5" t="str">
        <f ca="1">IFERROR((COUNTIFS(SWISSW!$I:$I,MATCHUP!$A87,SWISSW!$J:$J,MATCHUP!AL$1,SWISSW!$F:$F,"Won")+COUNTIFS(SWISSW!$I:$I,MATCHUP!AL$1,SWISSW!$J:$J,MATCHUP!$A87,SWISSW!$F:$F,"Lost"))/(COUNTIFS(SWISSW!$I:$I,MATCHUP!$A87,SWISSW!$J:$J,MATCHUP!AL$1)-COUNTIFS(SWISSW!$I:$I,MATCHUP!$A87,SWISSW!$J:$J,MATCHUP!AL$1,SWISSW!$F:$F,"Draw")+COUNTIFS(SWISSW!$I:$I,MATCHUP!AL$1,SWISSW!$J:$J,MATCHUP!$A87)-COUNTIFS(SWISSW!$I:$I,MATCHUP!AL$1,SWISSW!$J:$J,MATCHUP!$A87,SWISSW!$F:$F,"Draw")),"-")</f>
        <v>-</v>
      </c>
      <c r="AM87" s="5" t="str">
        <f ca="1">IFERROR((COUNTIFS(SWISSW!$I:$I,MATCHUP!$A87,SWISSW!$J:$J,MATCHUP!AM$1,SWISSW!$F:$F,"Won")+COUNTIFS(SWISSW!$I:$I,MATCHUP!AM$1,SWISSW!$J:$J,MATCHUP!$A87,SWISSW!$F:$F,"Lost"))/(COUNTIFS(SWISSW!$I:$I,MATCHUP!$A87,SWISSW!$J:$J,MATCHUP!AM$1)-COUNTIFS(SWISSW!$I:$I,MATCHUP!$A87,SWISSW!$J:$J,MATCHUP!AM$1,SWISSW!$F:$F,"Draw")+COUNTIFS(SWISSW!$I:$I,MATCHUP!AM$1,SWISSW!$J:$J,MATCHUP!$A87)-COUNTIFS(SWISSW!$I:$I,MATCHUP!AM$1,SWISSW!$J:$J,MATCHUP!$A87,SWISSW!$F:$F,"Draw")),"-")</f>
        <v>-</v>
      </c>
      <c r="AN87" s="5" t="str">
        <f ca="1">IFERROR((COUNTIFS(SWISSW!$I:$I,MATCHUP!$A87,SWISSW!$J:$J,MATCHUP!AN$1,SWISSW!$F:$F,"Won")+COUNTIFS(SWISSW!$I:$I,MATCHUP!AN$1,SWISSW!$J:$J,MATCHUP!$A87,SWISSW!$F:$F,"Lost"))/(COUNTIFS(SWISSW!$I:$I,MATCHUP!$A87,SWISSW!$J:$J,MATCHUP!AN$1)-COUNTIFS(SWISSW!$I:$I,MATCHUP!$A87,SWISSW!$J:$J,MATCHUP!AN$1,SWISSW!$F:$F,"Draw")+COUNTIFS(SWISSW!$I:$I,MATCHUP!AN$1,SWISSW!$J:$J,MATCHUP!$A87)-COUNTIFS(SWISSW!$I:$I,MATCHUP!AN$1,SWISSW!$J:$J,MATCHUP!$A87,SWISSW!$F:$F,"Draw")),"-")</f>
        <v>-</v>
      </c>
      <c r="AO87" s="5" t="str">
        <f ca="1">IFERROR((COUNTIFS(SWISSW!$I:$I,MATCHUP!$A87,SWISSW!$J:$J,MATCHUP!AO$1,SWISSW!$F:$F,"Won")+COUNTIFS(SWISSW!$I:$I,MATCHUP!AO$1,SWISSW!$J:$J,MATCHUP!$A87,SWISSW!$F:$F,"Lost"))/(COUNTIFS(SWISSW!$I:$I,MATCHUP!$A87,SWISSW!$J:$J,MATCHUP!AO$1)-COUNTIFS(SWISSW!$I:$I,MATCHUP!$A87,SWISSW!$J:$J,MATCHUP!AO$1,SWISSW!$F:$F,"Draw")+COUNTIFS(SWISSW!$I:$I,MATCHUP!AO$1,SWISSW!$J:$J,MATCHUP!$A87)-COUNTIFS(SWISSW!$I:$I,MATCHUP!AO$1,SWISSW!$J:$J,MATCHUP!$A87,SWISSW!$F:$F,"Draw")),"-")</f>
        <v>-</v>
      </c>
      <c r="AP87" s="5" t="str">
        <f ca="1">IFERROR((COUNTIFS(SWISSW!$I:$I,MATCHUP!$A87,SWISSW!$J:$J,MATCHUP!AP$1,SWISSW!$F:$F,"Won")+COUNTIFS(SWISSW!$I:$I,MATCHUP!AP$1,SWISSW!$J:$J,MATCHUP!$A87,SWISSW!$F:$F,"Lost"))/(COUNTIFS(SWISSW!$I:$I,MATCHUP!$A87,SWISSW!$J:$J,MATCHUP!AP$1)-COUNTIFS(SWISSW!$I:$I,MATCHUP!$A87,SWISSW!$J:$J,MATCHUP!AP$1,SWISSW!$F:$F,"Draw")+COUNTIFS(SWISSW!$I:$I,MATCHUP!AP$1,SWISSW!$J:$J,MATCHUP!$A87)-COUNTIFS(SWISSW!$I:$I,MATCHUP!AP$1,SWISSW!$J:$J,MATCHUP!$A87,SWISSW!$F:$F,"Draw")),"-")</f>
        <v>-</v>
      </c>
      <c r="AQ87" s="5" t="str">
        <f ca="1">IFERROR((COUNTIFS(SWISSW!$I:$I,MATCHUP!$A87,SWISSW!$J:$J,MATCHUP!AQ$1,SWISSW!$F:$F,"Won")+COUNTIFS(SWISSW!$I:$I,MATCHUP!AQ$1,SWISSW!$J:$J,MATCHUP!$A87,SWISSW!$F:$F,"Lost"))/(COUNTIFS(SWISSW!$I:$I,MATCHUP!$A87,SWISSW!$J:$J,MATCHUP!AQ$1)-COUNTIFS(SWISSW!$I:$I,MATCHUP!$A87,SWISSW!$J:$J,MATCHUP!AQ$1,SWISSW!$F:$F,"Draw")+COUNTIFS(SWISSW!$I:$I,MATCHUP!AQ$1,SWISSW!$J:$J,MATCHUP!$A87)-COUNTIFS(SWISSW!$I:$I,MATCHUP!AQ$1,SWISSW!$J:$J,MATCHUP!$A87,SWISSW!$F:$F,"Draw")),"-")</f>
        <v>-</v>
      </c>
      <c r="AR87" s="5" t="str">
        <f ca="1">IFERROR((COUNTIFS(SWISSW!$I:$I,MATCHUP!$A87,SWISSW!$J:$J,MATCHUP!AR$1,SWISSW!$F:$F,"Won")+COUNTIFS(SWISSW!$I:$I,MATCHUP!AR$1,SWISSW!$J:$J,MATCHUP!$A87,SWISSW!$F:$F,"Lost"))/(COUNTIFS(SWISSW!$I:$I,MATCHUP!$A87,SWISSW!$J:$J,MATCHUP!AR$1)-COUNTIFS(SWISSW!$I:$I,MATCHUP!$A87,SWISSW!$J:$J,MATCHUP!AR$1,SWISSW!$F:$F,"Draw")+COUNTIFS(SWISSW!$I:$I,MATCHUP!AR$1,SWISSW!$J:$J,MATCHUP!$A87)-COUNTIFS(SWISSW!$I:$I,MATCHUP!AR$1,SWISSW!$J:$J,MATCHUP!$A87,SWISSW!$F:$F,"Draw")),"-")</f>
        <v>-</v>
      </c>
      <c r="AS87" s="5" t="str">
        <f ca="1">IFERROR((COUNTIFS(SWISSW!$I:$I,MATCHUP!$A87,SWISSW!$J:$J,MATCHUP!AS$1,SWISSW!$F:$F,"Won")+COUNTIFS(SWISSW!$I:$I,MATCHUP!AS$1,SWISSW!$J:$J,MATCHUP!$A87,SWISSW!$F:$F,"Lost"))/(COUNTIFS(SWISSW!$I:$I,MATCHUP!$A87,SWISSW!$J:$J,MATCHUP!AS$1)-COUNTIFS(SWISSW!$I:$I,MATCHUP!$A87,SWISSW!$J:$J,MATCHUP!AS$1,SWISSW!$F:$F,"Draw")+COUNTIFS(SWISSW!$I:$I,MATCHUP!AS$1,SWISSW!$J:$J,MATCHUP!$A87)-COUNTIFS(SWISSW!$I:$I,MATCHUP!AS$1,SWISSW!$J:$J,MATCHUP!$A87,SWISSW!$F:$F,"Draw")),"-")</f>
        <v>-</v>
      </c>
      <c r="AT87" s="5" t="str">
        <f ca="1">IFERROR((COUNTIFS(SWISSW!$I:$I,MATCHUP!$A87,SWISSW!$J:$J,MATCHUP!AT$1,SWISSW!$F:$F,"Won")+COUNTIFS(SWISSW!$I:$I,MATCHUP!AT$1,SWISSW!$J:$J,MATCHUP!$A87,SWISSW!$F:$F,"Lost"))/(COUNTIFS(SWISSW!$I:$I,MATCHUP!$A87,SWISSW!$J:$J,MATCHUP!AT$1)-COUNTIFS(SWISSW!$I:$I,MATCHUP!$A87,SWISSW!$J:$J,MATCHUP!AT$1,SWISSW!$F:$F,"Draw")+COUNTIFS(SWISSW!$I:$I,MATCHUP!AT$1,SWISSW!$J:$J,MATCHUP!$A87)-COUNTIFS(SWISSW!$I:$I,MATCHUP!AT$1,SWISSW!$J:$J,MATCHUP!$A87,SWISSW!$F:$F,"Draw")),"-")</f>
        <v>-</v>
      </c>
      <c r="AU87" s="5" t="str">
        <f ca="1">IFERROR((COUNTIFS(SWISSW!$I:$I,MATCHUP!$A87,SWISSW!$J:$J,MATCHUP!AU$1,SWISSW!$F:$F,"Won")+COUNTIFS(SWISSW!$I:$I,MATCHUP!AU$1,SWISSW!$J:$J,MATCHUP!$A87,SWISSW!$F:$F,"Lost"))/(COUNTIFS(SWISSW!$I:$I,MATCHUP!$A87,SWISSW!$J:$J,MATCHUP!AU$1)-COUNTIFS(SWISSW!$I:$I,MATCHUP!$A87,SWISSW!$J:$J,MATCHUP!AU$1,SWISSW!$F:$F,"Draw")+COUNTIFS(SWISSW!$I:$I,MATCHUP!AU$1,SWISSW!$J:$J,MATCHUP!$A87)-COUNTIFS(SWISSW!$I:$I,MATCHUP!AU$1,SWISSW!$J:$J,MATCHUP!$A87,SWISSW!$F:$F,"Draw")),"-")</f>
        <v>-</v>
      </c>
      <c r="AV87" s="5" t="str">
        <f ca="1">IFERROR((COUNTIFS(SWISSW!$I:$I,MATCHUP!$A87,SWISSW!$J:$J,MATCHUP!AV$1,SWISSW!$F:$F,"Won")+COUNTIFS(SWISSW!$I:$I,MATCHUP!AV$1,SWISSW!$J:$J,MATCHUP!$A87,SWISSW!$F:$F,"Lost"))/(COUNTIFS(SWISSW!$I:$I,MATCHUP!$A87,SWISSW!$J:$J,MATCHUP!AV$1)-COUNTIFS(SWISSW!$I:$I,MATCHUP!$A87,SWISSW!$J:$J,MATCHUP!AV$1,SWISSW!$F:$F,"Draw")+COUNTIFS(SWISSW!$I:$I,MATCHUP!AV$1,SWISSW!$J:$J,MATCHUP!$A87)-COUNTIFS(SWISSW!$I:$I,MATCHUP!AV$1,SWISSW!$J:$J,MATCHUP!$A87,SWISSW!$F:$F,"Draw")),"-")</f>
        <v>-</v>
      </c>
      <c r="AW87" s="5" t="str">
        <f ca="1">IFERROR((COUNTIFS(SWISSW!$I:$I,MATCHUP!$A87,SWISSW!$J:$J,MATCHUP!AW$1,SWISSW!$F:$F,"Won")+COUNTIFS(SWISSW!$I:$I,MATCHUP!AW$1,SWISSW!$J:$J,MATCHUP!$A87,SWISSW!$F:$F,"Lost"))/(COUNTIFS(SWISSW!$I:$I,MATCHUP!$A87,SWISSW!$J:$J,MATCHUP!AW$1)-COUNTIFS(SWISSW!$I:$I,MATCHUP!$A87,SWISSW!$J:$J,MATCHUP!AW$1,SWISSW!$F:$F,"Draw")+COUNTIFS(SWISSW!$I:$I,MATCHUP!AW$1,SWISSW!$J:$J,MATCHUP!$A87)-COUNTIFS(SWISSW!$I:$I,MATCHUP!AW$1,SWISSW!$J:$J,MATCHUP!$A87,SWISSW!$F:$F,"Draw")),"-")</f>
        <v>-</v>
      </c>
      <c r="AX87" s="5" t="str">
        <f ca="1">IFERROR((COUNTIFS(SWISSW!$I:$I,MATCHUP!$A87,SWISSW!$J:$J,MATCHUP!AX$1,SWISSW!$F:$F,"Won")+COUNTIFS(SWISSW!$I:$I,MATCHUP!AX$1,SWISSW!$J:$J,MATCHUP!$A87,SWISSW!$F:$F,"Lost"))/(COUNTIFS(SWISSW!$I:$I,MATCHUP!$A87,SWISSW!$J:$J,MATCHUP!AX$1)-COUNTIFS(SWISSW!$I:$I,MATCHUP!$A87,SWISSW!$J:$J,MATCHUP!AX$1,SWISSW!$F:$F,"Draw")+COUNTIFS(SWISSW!$I:$I,MATCHUP!AX$1,SWISSW!$J:$J,MATCHUP!$A87)-COUNTIFS(SWISSW!$I:$I,MATCHUP!AX$1,SWISSW!$J:$J,MATCHUP!$A87,SWISSW!$F:$F,"Draw")),"-")</f>
        <v>-</v>
      </c>
      <c r="AY87" s="5" t="str">
        <f ca="1">IFERROR((COUNTIFS(SWISSW!$I:$I,MATCHUP!$A87,SWISSW!$J:$J,MATCHUP!AY$1,SWISSW!$F:$F,"Won")+COUNTIFS(SWISSW!$I:$I,MATCHUP!AY$1,SWISSW!$J:$J,MATCHUP!$A87,SWISSW!$F:$F,"Lost"))/(COUNTIFS(SWISSW!$I:$I,MATCHUP!$A87,SWISSW!$J:$J,MATCHUP!AY$1)-COUNTIFS(SWISSW!$I:$I,MATCHUP!$A87,SWISSW!$J:$J,MATCHUP!AY$1,SWISSW!$F:$F,"Draw")+COUNTIFS(SWISSW!$I:$I,MATCHUP!AY$1,SWISSW!$J:$J,MATCHUP!$A87)-COUNTIFS(SWISSW!$I:$I,MATCHUP!AY$1,SWISSW!$J:$J,MATCHUP!$A87,SWISSW!$F:$F,"Draw")),"-")</f>
        <v>-</v>
      </c>
      <c r="AZ87" s="5" t="str">
        <f ca="1">IFERROR((COUNTIFS(SWISSW!$I:$I,MATCHUP!$A87,SWISSW!$J:$J,MATCHUP!AZ$1,SWISSW!$F:$F,"Won")+COUNTIFS(SWISSW!$I:$I,MATCHUP!AZ$1,SWISSW!$J:$J,MATCHUP!$A87,SWISSW!$F:$F,"Lost"))/(COUNTIFS(SWISSW!$I:$I,MATCHUP!$A87,SWISSW!$J:$J,MATCHUP!AZ$1)-COUNTIFS(SWISSW!$I:$I,MATCHUP!$A87,SWISSW!$J:$J,MATCHUP!AZ$1,SWISSW!$F:$F,"Draw")+COUNTIFS(SWISSW!$I:$I,MATCHUP!AZ$1,SWISSW!$J:$J,MATCHUP!$A87)-COUNTIFS(SWISSW!$I:$I,MATCHUP!AZ$1,SWISSW!$J:$J,MATCHUP!$A87,SWISSW!$F:$F,"Draw")),"-")</f>
        <v>-</v>
      </c>
      <c r="BA87" s="5" t="str">
        <f ca="1">IFERROR((COUNTIFS(SWISSW!$I:$I,MATCHUP!$A87,SWISSW!$J:$J,MATCHUP!BA$1,SWISSW!$F:$F,"Won")+COUNTIFS(SWISSW!$I:$I,MATCHUP!BA$1,SWISSW!$J:$J,MATCHUP!$A87,SWISSW!$F:$F,"Lost"))/(COUNTIFS(SWISSW!$I:$I,MATCHUP!$A87,SWISSW!$J:$J,MATCHUP!BA$1)-COUNTIFS(SWISSW!$I:$I,MATCHUP!$A87,SWISSW!$J:$J,MATCHUP!BA$1,SWISSW!$F:$F,"Draw")+COUNTIFS(SWISSW!$I:$I,MATCHUP!BA$1,SWISSW!$J:$J,MATCHUP!$A87)-COUNTIFS(SWISSW!$I:$I,MATCHUP!BA$1,SWISSW!$J:$J,MATCHUP!$A87,SWISSW!$F:$F,"Draw")),"-")</f>
        <v>-</v>
      </c>
      <c r="BB87" s="5" t="str">
        <f ca="1">IFERROR((COUNTIFS(SWISSW!$I:$I,MATCHUP!$A87,SWISSW!$J:$J,MATCHUP!BB$1,SWISSW!$F:$F,"Won")+COUNTIFS(SWISSW!$I:$I,MATCHUP!BB$1,SWISSW!$J:$J,MATCHUP!$A87,SWISSW!$F:$F,"Lost"))/(COUNTIFS(SWISSW!$I:$I,MATCHUP!$A87,SWISSW!$J:$J,MATCHUP!BB$1)-COUNTIFS(SWISSW!$I:$I,MATCHUP!$A87,SWISSW!$J:$J,MATCHUP!BB$1,SWISSW!$F:$F,"Draw")+COUNTIFS(SWISSW!$I:$I,MATCHUP!BB$1,SWISSW!$J:$J,MATCHUP!$A87)-COUNTIFS(SWISSW!$I:$I,MATCHUP!BB$1,SWISSW!$J:$J,MATCHUP!$A87,SWISSW!$F:$F,"Draw")),"-")</f>
        <v>-</v>
      </c>
      <c r="BC87" s="5" t="str">
        <f ca="1">IFERROR((COUNTIFS(SWISSW!$I:$I,MATCHUP!$A87,SWISSW!$J:$J,MATCHUP!BC$1,SWISSW!$F:$F,"Won")+COUNTIFS(SWISSW!$I:$I,MATCHUP!BC$1,SWISSW!$J:$J,MATCHUP!$A87,SWISSW!$F:$F,"Lost"))/(COUNTIFS(SWISSW!$I:$I,MATCHUP!$A87,SWISSW!$J:$J,MATCHUP!BC$1)-COUNTIFS(SWISSW!$I:$I,MATCHUP!$A87,SWISSW!$J:$J,MATCHUP!BC$1,SWISSW!$F:$F,"Draw")+COUNTIFS(SWISSW!$I:$I,MATCHUP!BC$1,SWISSW!$J:$J,MATCHUP!$A87)-COUNTIFS(SWISSW!$I:$I,MATCHUP!BC$1,SWISSW!$J:$J,MATCHUP!$A87,SWISSW!$F:$F,"Draw")),"-")</f>
        <v>-</v>
      </c>
      <c r="BD87" s="5" t="str">
        <f ca="1">IFERROR((COUNTIFS(SWISSW!$I:$I,MATCHUP!$A87,SWISSW!$J:$J,MATCHUP!BD$1,SWISSW!$F:$F,"Won")+COUNTIFS(SWISSW!$I:$I,MATCHUP!BD$1,SWISSW!$J:$J,MATCHUP!$A87,SWISSW!$F:$F,"Lost"))/(COUNTIFS(SWISSW!$I:$I,MATCHUP!$A87,SWISSW!$J:$J,MATCHUP!BD$1)-COUNTIFS(SWISSW!$I:$I,MATCHUP!$A87,SWISSW!$J:$J,MATCHUP!BD$1,SWISSW!$F:$F,"Draw")+COUNTIFS(SWISSW!$I:$I,MATCHUP!BD$1,SWISSW!$J:$J,MATCHUP!$A87)-COUNTIFS(SWISSW!$I:$I,MATCHUP!BD$1,SWISSW!$J:$J,MATCHUP!$A87,SWISSW!$F:$F,"Draw")),"-")</f>
        <v>-</v>
      </c>
      <c r="BE87" s="5" t="str">
        <f ca="1">IFERROR((COUNTIFS(SWISSW!$I:$I,MATCHUP!$A87,SWISSW!$J:$J,MATCHUP!BE$1,SWISSW!$F:$F,"Won")+COUNTIFS(SWISSW!$I:$I,MATCHUP!BE$1,SWISSW!$J:$J,MATCHUP!$A87,SWISSW!$F:$F,"Lost"))/(COUNTIFS(SWISSW!$I:$I,MATCHUP!$A87,SWISSW!$J:$J,MATCHUP!BE$1)-COUNTIFS(SWISSW!$I:$I,MATCHUP!$A87,SWISSW!$J:$J,MATCHUP!BE$1,SWISSW!$F:$F,"Draw")+COUNTIFS(SWISSW!$I:$I,MATCHUP!BE$1,SWISSW!$J:$J,MATCHUP!$A87)-COUNTIFS(SWISSW!$I:$I,MATCHUP!BE$1,SWISSW!$J:$J,MATCHUP!$A87,SWISSW!$F:$F,"Draw")),"-")</f>
        <v>-</v>
      </c>
      <c r="BF87" s="5" t="str">
        <f ca="1">IFERROR((COUNTIFS(SWISSW!$I:$I,MATCHUP!$A87,SWISSW!$J:$J,MATCHUP!BF$1,SWISSW!$F:$F,"Won")+COUNTIFS(SWISSW!$I:$I,MATCHUP!BF$1,SWISSW!$J:$J,MATCHUP!$A87,SWISSW!$F:$F,"Lost"))/(COUNTIFS(SWISSW!$I:$I,MATCHUP!$A87,SWISSW!$J:$J,MATCHUP!BF$1)-COUNTIFS(SWISSW!$I:$I,MATCHUP!$A87,SWISSW!$J:$J,MATCHUP!BF$1,SWISSW!$F:$F,"Draw")+COUNTIFS(SWISSW!$I:$I,MATCHUP!BF$1,SWISSW!$J:$J,MATCHUP!$A87)-COUNTIFS(SWISSW!$I:$I,MATCHUP!BF$1,SWISSW!$J:$J,MATCHUP!$A87,SWISSW!$F:$F,"Draw")),"-")</f>
        <v>-</v>
      </c>
      <c r="BG87" s="5" t="str">
        <f ca="1">IFERROR((COUNTIFS(SWISSW!$I:$I,MATCHUP!$A87,SWISSW!$J:$J,MATCHUP!BG$1,SWISSW!$F:$F,"Won")+COUNTIFS(SWISSW!$I:$I,MATCHUP!BG$1,SWISSW!$J:$J,MATCHUP!$A87,SWISSW!$F:$F,"Lost"))/(COUNTIFS(SWISSW!$I:$I,MATCHUP!$A87,SWISSW!$J:$J,MATCHUP!BG$1)-COUNTIFS(SWISSW!$I:$I,MATCHUP!$A87,SWISSW!$J:$J,MATCHUP!BG$1,SWISSW!$F:$F,"Draw")+COUNTIFS(SWISSW!$I:$I,MATCHUP!BG$1,SWISSW!$J:$J,MATCHUP!$A87)-COUNTIFS(SWISSW!$I:$I,MATCHUP!BG$1,SWISSW!$J:$J,MATCHUP!$A87,SWISSW!$F:$F,"Draw")),"-")</f>
        <v>-</v>
      </c>
      <c r="BH87" s="5" t="str">
        <f ca="1">IFERROR((COUNTIFS(SWISSW!$I:$I,MATCHUP!$A87,SWISSW!$J:$J,MATCHUP!BH$1,SWISSW!$F:$F,"Won")+COUNTIFS(SWISSW!$I:$I,MATCHUP!BH$1,SWISSW!$J:$J,MATCHUP!$A87,SWISSW!$F:$F,"Lost"))/(COUNTIFS(SWISSW!$I:$I,MATCHUP!$A87,SWISSW!$J:$J,MATCHUP!BH$1)-COUNTIFS(SWISSW!$I:$I,MATCHUP!$A87,SWISSW!$J:$J,MATCHUP!BH$1,SWISSW!$F:$F,"Draw")+COUNTIFS(SWISSW!$I:$I,MATCHUP!BH$1,SWISSW!$J:$J,MATCHUP!$A87)-COUNTIFS(SWISSW!$I:$I,MATCHUP!BH$1,SWISSW!$J:$J,MATCHUP!$A87,SWISSW!$F:$F,"Draw")),"-")</f>
        <v>-</v>
      </c>
      <c r="BI87" s="5" t="str">
        <f ca="1">IFERROR((COUNTIFS(SWISSW!$I:$I,MATCHUP!$A87,SWISSW!$J:$J,MATCHUP!BI$1,SWISSW!$F:$F,"Won")+COUNTIFS(SWISSW!$I:$I,MATCHUP!BI$1,SWISSW!$J:$J,MATCHUP!$A87,SWISSW!$F:$F,"Lost"))/(COUNTIFS(SWISSW!$I:$I,MATCHUP!$A87,SWISSW!$J:$J,MATCHUP!BI$1)-COUNTIFS(SWISSW!$I:$I,MATCHUP!$A87,SWISSW!$J:$J,MATCHUP!BI$1,SWISSW!$F:$F,"Draw")+COUNTIFS(SWISSW!$I:$I,MATCHUP!BI$1,SWISSW!$J:$J,MATCHUP!$A87)-COUNTIFS(SWISSW!$I:$I,MATCHUP!BI$1,SWISSW!$J:$J,MATCHUP!$A87,SWISSW!$F:$F,"Draw")),"-")</f>
        <v>-</v>
      </c>
      <c r="BJ87" s="5" t="str">
        <f ca="1">IFERROR((COUNTIFS(SWISSW!$I:$I,MATCHUP!$A87,SWISSW!$J:$J,MATCHUP!BJ$1,SWISSW!$F:$F,"Won")+COUNTIFS(SWISSW!$I:$I,MATCHUP!BJ$1,SWISSW!$J:$J,MATCHUP!$A87,SWISSW!$F:$F,"Lost"))/(COUNTIFS(SWISSW!$I:$I,MATCHUP!$A87,SWISSW!$J:$J,MATCHUP!BJ$1)-COUNTIFS(SWISSW!$I:$I,MATCHUP!$A87,SWISSW!$J:$J,MATCHUP!BJ$1,SWISSW!$F:$F,"Draw")+COUNTIFS(SWISSW!$I:$I,MATCHUP!BJ$1,SWISSW!$J:$J,MATCHUP!$A87)-COUNTIFS(SWISSW!$I:$I,MATCHUP!BJ$1,SWISSW!$J:$J,MATCHUP!$A87,SWISSW!$F:$F,"Draw")),"-")</f>
        <v>-</v>
      </c>
      <c r="BK87" s="5" t="str">
        <f ca="1">IFERROR((COUNTIFS(SWISSW!$I:$I,MATCHUP!$A87,SWISSW!$J:$J,MATCHUP!BK$1,SWISSW!$F:$F,"Won")+COUNTIFS(SWISSW!$I:$I,MATCHUP!BK$1,SWISSW!$J:$J,MATCHUP!$A87,SWISSW!$F:$F,"Lost"))/(COUNTIFS(SWISSW!$I:$I,MATCHUP!$A87,SWISSW!$J:$J,MATCHUP!BK$1)-COUNTIFS(SWISSW!$I:$I,MATCHUP!$A87,SWISSW!$J:$J,MATCHUP!BK$1,SWISSW!$F:$F,"Draw")+COUNTIFS(SWISSW!$I:$I,MATCHUP!BK$1,SWISSW!$J:$J,MATCHUP!$A87)-COUNTIFS(SWISSW!$I:$I,MATCHUP!BK$1,SWISSW!$J:$J,MATCHUP!$A87,SWISSW!$F:$F,"Draw")),"-")</f>
        <v>-</v>
      </c>
      <c r="BL87" s="5" t="str">
        <f ca="1">IFERROR((COUNTIFS(SWISSW!$I:$I,MATCHUP!$A87,SWISSW!$J:$J,MATCHUP!BL$1,SWISSW!$F:$F,"Won")+COUNTIFS(SWISSW!$I:$I,MATCHUP!BL$1,SWISSW!$J:$J,MATCHUP!$A87,SWISSW!$F:$F,"Lost"))/(COUNTIFS(SWISSW!$I:$I,MATCHUP!$A87,SWISSW!$J:$J,MATCHUP!BL$1)-COUNTIFS(SWISSW!$I:$I,MATCHUP!$A87,SWISSW!$J:$J,MATCHUP!BL$1,SWISSW!$F:$F,"Draw")+COUNTIFS(SWISSW!$I:$I,MATCHUP!BL$1,SWISSW!$J:$J,MATCHUP!$A87)-COUNTIFS(SWISSW!$I:$I,MATCHUP!BL$1,SWISSW!$J:$J,MATCHUP!$A87,SWISSW!$F:$F,"Draw")),"-")</f>
        <v>-</v>
      </c>
      <c r="BM87" s="5" t="str">
        <f ca="1">IFERROR((COUNTIFS(SWISSW!$I:$I,MATCHUP!$A87,SWISSW!$J:$J,MATCHUP!BM$1,SWISSW!$F:$F,"Won")+COUNTIFS(SWISSW!$I:$I,MATCHUP!BM$1,SWISSW!$J:$J,MATCHUP!$A87,SWISSW!$F:$F,"Lost"))/(COUNTIFS(SWISSW!$I:$I,MATCHUP!$A87,SWISSW!$J:$J,MATCHUP!BM$1)-COUNTIFS(SWISSW!$I:$I,MATCHUP!$A87,SWISSW!$J:$J,MATCHUP!BM$1,SWISSW!$F:$F,"Draw")+COUNTIFS(SWISSW!$I:$I,MATCHUP!BM$1,SWISSW!$J:$J,MATCHUP!$A87)-COUNTIFS(SWISSW!$I:$I,MATCHUP!BM$1,SWISSW!$J:$J,MATCHUP!$A87,SWISSW!$F:$F,"Draw")),"-")</f>
        <v>-</v>
      </c>
      <c r="BN87" s="5" t="str">
        <f ca="1">IFERROR((COUNTIFS(SWISSW!$I:$I,MATCHUP!$A87,SWISSW!$J:$J,MATCHUP!BN$1,SWISSW!$F:$F,"Won")+COUNTIFS(SWISSW!$I:$I,MATCHUP!BN$1,SWISSW!$J:$J,MATCHUP!$A87,SWISSW!$F:$F,"Lost"))/(COUNTIFS(SWISSW!$I:$I,MATCHUP!$A87,SWISSW!$J:$J,MATCHUP!BN$1)-COUNTIFS(SWISSW!$I:$I,MATCHUP!$A87,SWISSW!$J:$J,MATCHUP!BN$1,SWISSW!$F:$F,"Draw")+COUNTIFS(SWISSW!$I:$I,MATCHUP!BN$1,SWISSW!$J:$J,MATCHUP!$A87)-COUNTIFS(SWISSW!$I:$I,MATCHUP!BN$1,SWISSW!$J:$J,MATCHUP!$A87,SWISSW!$F:$F,"Draw")),"-")</f>
        <v>-</v>
      </c>
      <c r="BO87" s="5" t="str">
        <f ca="1">IFERROR((COUNTIFS(SWISSW!$I:$I,MATCHUP!$A87,SWISSW!$J:$J,MATCHUP!BO$1,SWISSW!$F:$F,"Won")+COUNTIFS(SWISSW!$I:$I,MATCHUP!BO$1,SWISSW!$J:$J,MATCHUP!$A87,SWISSW!$F:$F,"Lost"))/(COUNTIFS(SWISSW!$I:$I,MATCHUP!$A87,SWISSW!$J:$J,MATCHUP!BO$1)-COUNTIFS(SWISSW!$I:$I,MATCHUP!$A87,SWISSW!$J:$J,MATCHUP!BO$1,SWISSW!$F:$F,"Draw")+COUNTIFS(SWISSW!$I:$I,MATCHUP!BO$1,SWISSW!$J:$J,MATCHUP!$A87)-COUNTIFS(SWISSW!$I:$I,MATCHUP!BO$1,SWISSW!$J:$J,MATCHUP!$A87,SWISSW!$F:$F,"Draw")),"-")</f>
        <v>-</v>
      </c>
      <c r="BP87" s="5" t="str">
        <f ca="1">IFERROR((COUNTIFS(SWISSW!$I:$I,MATCHUP!$A87,SWISSW!$J:$J,MATCHUP!BP$1,SWISSW!$F:$F,"Won")+COUNTIFS(SWISSW!$I:$I,MATCHUP!BP$1,SWISSW!$J:$J,MATCHUP!$A87,SWISSW!$F:$F,"Lost"))/(COUNTIFS(SWISSW!$I:$I,MATCHUP!$A87,SWISSW!$J:$J,MATCHUP!BP$1)-COUNTIFS(SWISSW!$I:$I,MATCHUP!$A87,SWISSW!$J:$J,MATCHUP!BP$1,SWISSW!$F:$F,"Draw")+COUNTIFS(SWISSW!$I:$I,MATCHUP!BP$1,SWISSW!$J:$J,MATCHUP!$A87)-COUNTIFS(SWISSW!$I:$I,MATCHUP!BP$1,SWISSW!$J:$J,MATCHUP!$A87,SWISSW!$F:$F,"Draw")),"-")</f>
        <v>-</v>
      </c>
      <c r="BQ87" s="5" t="str">
        <f ca="1">IFERROR((COUNTIFS(SWISSW!$I:$I,MATCHUP!$A87,SWISSW!$J:$J,MATCHUP!BQ$1,SWISSW!$F:$F,"Won")+COUNTIFS(SWISSW!$I:$I,MATCHUP!BQ$1,SWISSW!$J:$J,MATCHUP!$A87,SWISSW!$F:$F,"Lost"))/(COUNTIFS(SWISSW!$I:$I,MATCHUP!$A87,SWISSW!$J:$J,MATCHUP!BQ$1)-COUNTIFS(SWISSW!$I:$I,MATCHUP!$A87,SWISSW!$J:$J,MATCHUP!BQ$1,SWISSW!$F:$F,"Draw")+COUNTIFS(SWISSW!$I:$I,MATCHUP!BQ$1,SWISSW!$J:$J,MATCHUP!$A87)-COUNTIFS(SWISSW!$I:$I,MATCHUP!BQ$1,SWISSW!$J:$J,MATCHUP!$A87,SWISSW!$F:$F,"Draw")),"-")</f>
        <v>-</v>
      </c>
      <c r="BR87" s="5" t="str">
        <f ca="1">IFERROR((COUNTIFS(SWISSW!$I:$I,MATCHUP!$A87,SWISSW!$J:$J,MATCHUP!BR$1,SWISSW!$F:$F,"Won")+COUNTIFS(SWISSW!$I:$I,MATCHUP!BR$1,SWISSW!$J:$J,MATCHUP!$A87,SWISSW!$F:$F,"Lost"))/(COUNTIFS(SWISSW!$I:$I,MATCHUP!$A87,SWISSW!$J:$J,MATCHUP!BR$1)-COUNTIFS(SWISSW!$I:$I,MATCHUP!$A87,SWISSW!$J:$J,MATCHUP!BR$1,SWISSW!$F:$F,"Draw")+COUNTIFS(SWISSW!$I:$I,MATCHUP!BR$1,SWISSW!$J:$J,MATCHUP!$A87)-COUNTIFS(SWISSW!$I:$I,MATCHUP!BR$1,SWISSW!$J:$J,MATCHUP!$A87,SWISSW!$F:$F,"Draw")),"-")</f>
        <v>-</v>
      </c>
      <c r="BS87" s="5" t="str">
        <f ca="1">IFERROR((COUNTIFS(SWISSW!$I:$I,MATCHUP!$A87,SWISSW!$J:$J,MATCHUP!BS$1,SWISSW!$F:$F,"Won")+COUNTIFS(SWISSW!$I:$I,MATCHUP!BS$1,SWISSW!$J:$J,MATCHUP!$A87,SWISSW!$F:$F,"Lost"))/(COUNTIFS(SWISSW!$I:$I,MATCHUP!$A87,SWISSW!$J:$J,MATCHUP!BS$1)-COUNTIFS(SWISSW!$I:$I,MATCHUP!$A87,SWISSW!$J:$J,MATCHUP!BS$1,SWISSW!$F:$F,"Draw")+COUNTIFS(SWISSW!$I:$I,MATCHUP!BS$1,SWISSW!$J:$J,MATCHUP!$A87)-COUNTIFS(SWISSW!$I:$I,MATCHUP!BS$1,SWISSW!$J:$J,MATCHUP!$A87,SWISSW!$F:$F,"Draw")),"-")</f>
        <v>-</v>
      </c>
      <c r="BT87" s="5" t="str">
        <f ca="1">IFERROR((COUNTIFS(SWISSW!$I:$I,MATCHUP!$A87,SWISSW!$J:$J,MATCHUP!BT$1,SWISSW!$F:$F,"Won")+COUNTIFS(SWISSW!$I:$I,MATCHUP!BT$1,SWISSW!$J:$J,MATCHUP!$A87,SWISSW!$F:$F,"Lost"))/(COUNTIFS(SWISSW!$I:$I,MATCHUP!$A87,SWISSW!$J:$J,MATCHUP!BT$1)-COUNTIFS(SWISSW!$I:$I,MATCHUP!$A87,SWISSW!$J:$J,MATCHUP!BT$1,SWISSW!$F:$F,"Draw")+COUNTIFS(SWISSW!$I:$I,MATCHUP!BT$1,SWISSW!$J:$J,MATCHUP!$A87)-COUNTIFS(SWISSW!$I:$I,MATCHUP!BT$1,SWISSW!$J:$J,MATCHUP!$A87,SWISSW!$F:$F,"Draw")),"-")</f>
        <v>-</v>
      </c>
      <c r="BU87" s="5" t="str">
        <f ca="1">IFERROR((COUNTIFS(SWISSW!$I:$I,MATCHUP!$A87,SWISSW!$J:$J,MATCHUP!BU$1,SWISSW!$F:$F,"Won")+COUNTIFS(SWISSW!$I:$I,MATCHUP!BU$1,SWISSW!$J:$J,MATCHUP!$A87,SWISSW!$F:$F,"Lost"))/(COUNTIFS(SWISSW!$I:$I,MATCHUP!$A87,SWISSW!$J:$J,MATCHUP!BU$1)-COUNTIFS(SWISSW!$I:$I,MATCHUP!$A87,SWISSW!$J:$J,MATCHUP!BU$1,SWISSW!$F:$F,"Draw")+COUNTIFS(SWISSW!$I:$I,MATCHUP!BU$1,SWISSW!$J:$J,MATCHUP!$A87)-COUNTIFS(SWISSW!$I:$I,MATCHUP!BU$1,SWISSW!$J:$J,MATCHUP!$A87,SWISSW!$F:$F,"Draw")),"-")</f>
        <v>-</v>
      </c>
      <c r="BV87" s="5" t="str">
        <f ca="1">IFERROR((COUNTIFS(SWISSW!$I:$I,MATCHUP!$A87,SWISSW!$J:$J,MATCHUP!BV$1,SWISSW!$F:$F,"Won")+COUNTIFS(SWISSW!$I:$I,MATCHUP!BV$1,SWISSW!$J:$J,MATCHUP!$A87,SWISSW!$F:$F,"Lost"))/(COUNTIFS(SWISSW!$I:$I,MATCHUP!$A87,SWISSW!$J:$J,MATCHUP!BV$1)-COUNTIFS(SWISSW!$I:$I,MATCHUP!$A87,SWISSW!$J:$J,MATCHUP!BV$1,SWISSW!$F:$F,"Draw")+COUNTIFS(SWISSW!$I:$I,MATCHUP!BV$1,SWISSW!$J:$J,MATCHUP!$A87)-COUNTIFS(SWISSW!$I:$I,MATCHUP!BV$1,SWISSW!$J:$J,MATCHUP!$A87,SWISSW!$F:$F,"Draw")),"-")</f>
        <v>-</v>
      </c>
      <c r="BW87" s="5" t="str">
        <f ca="1">IFERROR((COUNTIFS(SWISSW!$I:$I,MATCHUP!$A87,SWISSW!$J:$J,MATCHUP!BW$1,SWISSW!$F:$F,"Won")+COUNTIFS(SWISSW!$I:$I,MATCHUP!BW$1,SWISSW!$J:$J,MATCHUP!$A87,SWISSW!$F:$F,"Lost"))/(COUNTIFS(SWISSW!$I:$I,MATCHUP!$A87,SWISSW!$J:$J,MATCHUP!BW$1)-COUNTIFS(SWISSW!$I:$I,MATCHUP!$A87,SWISSW!$J:$J,MATCHUP!BW$1,SWISSW!$F:$F,"Draw")+COUNTIFS(SWISSW!$I:$I,MATCHUP!BW$1,SWISSW!$J:$J,MATCHUP!$A87)-COUNTIFS(SWISSW!$I:$I,MATCHUP!BW$1,SWISSW!$J:$J,MATCHUP!$A87,SWISSW!$F:$F,"Draw")),"-")</f>
        <v>-</v>
      </c>
      <c r="BX87" s="5" t="str">
        <f ca="1">IFERROR((COUNTIFS(SWISSW!$I:$I,MATCHUP!$A87,SWISSW!$J:$J,MATCHUP!BX$1,SWISSW!$F:$F,"Won")+COUNTIFS(SWISSW!$I:$I,MATCHUP!BX$1,SWISSW!$J:$J,MATCHUP!$A87,SWISSW!$F:$F,"Lost"))/(COUNTIFS(SWISSW!$I:$I,MATCHUP!$A87,SWISSW!$J:$J,MATCHUP!BX$1)-COUNTIFS(SWISSW!$I:$I,MATCHUP!$A87,SWISSW!$J:$J,MATCHUP!BX$1,SWISSW!$F:$F,"Draw")+COUNTIFS(SWISSW!$I:$I,MATCHUP!BX$1,SWISSW!$J:$J,MATCHUP!$A87)-COUNTIFS(SWISSW!$I:$I,MATCHUP!BX$1,SWISSW!$J:$J,MATCHUP!$A87,SWISSW!$F:$F,"Draw")),"-")</f>
        <v>-</v>
      </c>
      <c r="BY87" s="5" t="str">
        <f ca="1">IFERROR((COUNTIFS(SWISSW!$I:$I,MATCHUP!$A87,SWISSW!$J:$J,MATCHUP!BY$1,SWISSW!$F:$F,"Won")+COUNTIFS(SWISSW!$I:$I,MATCHUP!BY$1,SWISSW!$J:$J,MATCHUP!$A87,SWISSW!$F:$F,"Lost"))/(COUNTIFS(SWISSW!$I:$I,MATCHUP!$A87,SWISSW!$J:$J,MATCHUP!BY$1)-COUNTIFS(SWISSW!$I:$I,MATCHUP!$A87,SWISSW!$J:$J,MATCHUP!BY$1,SWISSW!$F:$F,"Draw")+COUNTIFS(SWISSW!$I:$I,MATCHUP!BY$1,SWISSW!$J:$J,MATCHUP!$A87)-COUNTIFS(SWISSW!$I:$I,MATCHUP!BY$1,SWISSW!$J:$J,MATCHUP!$A87,SWISSW!$F:$F,"Draw")),"-")</f>
        <v>-</v>
      </c>
      <c r="BZ87" s="5" t="str">
        <f ca="1">IFERROR((COUNTIFS(SWISSW!$I:$I,MATCHUP!$A87,SWISSW!$J:$J,MATCHUP!BZ$1,SWISSW!$F:$F,"Won")+COUNTIFS(SWISSW!$I:$I,MATCHUP!BZ$1,SWISSW!$J:$J,MATCHUP!$A87,SWISSW!$F:$F,"Lost"))/(COUNTIFS(SWISSW!$I:$I,MATCHUP!$A87,SWISSW!$J:$J,MATCHUP!BZ$1)-COUNTIFS(SWISSW!$I:$I,MATCHUP!$A87,SWISSW!$J:$J,MATCHUP!BZ$1,SWISSW!$F:$F,"Draw")+COUNTIFS(SWISSW!$I:$I,MATCHUP!BZ$1,SWISSW!$J:$J,MATCHUP!$A87)-COUNTIFS(SWISSW!$I:$I,MATCHUP!BZ$1,SWISSW!$J:$J,MATCHUP!$A87,SWISSW!$F:$F,"Draw")),"-")</f>
        <v>-</v>
      </c>
      <c r="CA87" s="5" t="str">
        <f ca="1">IFERROR((COUNTIFS(SWISSW!$I:$I,MATCHUP!$A87,SWISSW!$J:$J,MATCHUP!CA$1,SWISSW!$F:$F,"Won")+COUNTIFS(SWISSW!$I:$I,MATCHUP!CA$1,SWISSW!$J:$J,MATCHUP!$A87,SWISSW!$F:$F,"Lost"))/(COUNTIFS(SWISSW!$I:$I,MATCHUP!$A87,SWISSW!$J:$J,MATCHUP!CA$1)-COUNTIFS(SWISSW!$I:$I,MATCHUP!$A87,SWISSW!$J:$J,MATCHUP!CA$1,SWISSW!$F:$F,"Draw")+COUNTIFS(SWISSW!$I:$I,MATCHUP!CA$1,SWISSW!$J:$J,MATCHUP!$A87)-COUNTIFS(SWISSW!$I:$I,MATCHUP!CA$1,SWISSW!$J:$J,MATCHUP!$A87,SWISSW!$F:$F,"Draw")),"-")</f>
        <v>-</v>
      </c>
      <c r="CB87" s="5" t="str">
        <f ca="1">IFERROR((COUNTIFS(SWISSW!$I:$I,MATCHUP!$A87,SWISSW!$J:$J,MATCHUP!CB$1,SWISSW!$F:$F,"Won")+COUNTIFS(SWISSW!$I:$I,MATCHUP!CB$1,SWISSW!$J:$J,MATCHUP!$A87,SWISSW!$F:$F,"Lost"))/(COUNTIFS(SWISSW!$I:$I,MATCHUP!$A87,SWISSW!$J:$J,MATCHUP!CB$1)-COUNTIFS(SWISSW!$I:$I,MATCHUP!$A87,SWISSW!$J:$J,MATCHUP!CB$1,SWISSW!$F:$F,"Draw")+COUNTIFS(SWISSW!$I:$I,MATCHUP!CB$1,SWISSW!$J:$J,MATCHUP!$A87)-COUNTIFS(SWISSW!$I:$I,MATCHUP!CB$1,SWISSW!$J:$J,MATCHUP!$A87,SWISSW!$F:$F,"Draw")),"-")</f>
        <v>-</v>
      </c>
      <c r="CC87" s="5" t="str">
        <f ca="1">IFERROR((COUNTIFS(SWISSW!$I:$I,MATCHUP!$A87,SWISSW!$J:$J,MATCHUP!CC$1,SWISSW!$F:$F,"Won")+COUNTIFS(SWISSW!$I:$I,MATCHUP!CC$1,SWISSW!$J:$J,MATCHUP!$A87,SWISSW!$F:$F,"Lost"))/(COUNTIFS(SWISSW!$I:$I,MATCHUP!$A87,SWISSW!$J:$J,MATCHUP!CC$1)-COUNTIFS(SWISSW!$I:$I,MATCHUP!$A87,SWISSW!$J:$J,MATCHUP!CC$1,SWISSW!$F:$F,"Draw")+COUNTIFS(SWISSW!$I:$I,MATCHUP!CC$1,SWISSW!$J:$J,MATCHUP!$A87)-COUNTIFS(SWISSW!$I:$I,MATCHUP!CC$1,SWISSW!$J:$J,MATCHUP!$A87,SWISSW!$F:$F,"Draw")),"-")</f>
        <v>-</v>
      </c>
      <c r="CD87" s="5" t="str">
        <f ca="1">IFERROR((COUNTIFS(SWISSW!$I:$I,MATCHUP!$A87,SWISSW!$J:$J,MATCHUP!CD$1,SWISSW!$F:$F,"Won")+COUNTIFS(SWISSW!$I:$I,MATCHUP!CD$1,SWISSW!$J:$J,MATCHUP!$A87,SWISSW!$F:$F,"Lost"))/(COUNTIFS(SWISSW!$I:$I,MATCHUP!$A87,SWISSW!$J:$J,MATCHUP!CD$1)-COUNTIFS(SWISSW!$I:$I,MATCHUP!$A87,SWISSW!$J:$J,MATCHUP!CD$1,SWISSW!$F:$F,"Draw")+COUNTIFS(SWISSW!$I:$I,MATCHUP!CD$1,SWISSW!$J:$J,MATCHUP!$A87)-COUNTIFS(SWISSW!$I:$I,MATCHUP!CD$1,SWISSW!$J:$J,MATCHUP!$A87,SWISSW!$F:$F,"Draw")),"-")</f>
        <v>-</v>
      </c>
      <c r="CE87" s="5" t="str">
        <f ca="1">IFERROR((COUNTIFS(SWISSW!$I:$I,MATCHUP!$A87,SWISSW!$J:$J,MATCHUP!CE$1,SWISSW!$F:$F,"Won")+COUNTIFS(SWISSW!$I:$I,MATCHUP!CE$1,SWISSW!$J:$J,MATCHUP!$A87,SWISSW!$F:$F,"Lost"))/(COUNTIFS(SWISSW!$I:$I,MATCHUP!$A87,SWISSW!$J:$J,MATCHUP!CE$1)-COUNTIFS(SWISSW!$I:$I,MATCHUP!$A87,SWISSW!$J:$J,MATCHUP!CE$1,SWISSW!$F:$F,"Draw")+COUNTIFS(SWISSW!$I:$I,MATCHUP!CE$1,SWISSW!$J:$J,MATCHUP!$A87)-COUNTIFS(SWISSW!$I:$I,MATCHUP!CE$1,SWISSW!$J:$J,MATCHUP!$A87,SWISSW!$F:$F,"Draw")),"-")</f>
        <v>-</v>
      </c>
      <c r="CF87" s="5" t="str">
        <f ca="1">IFERROR((COUNTIFS(SWISSW!$I:$I,MATCHUP!$A87,SWISSW!$J:$J,MATCHUP!CF$1,SWISSW!$F:$F,"Won")+COUNTIFS(SWISSW!$I:$I,MATCHUP!CF$1,SWISSW!$J:$J,MATCHUP!$A87,SWISSW!$F:$F,"Lost"))/(COUNTIFS(SWISSW!$I:$I,MATCHUP!$A87,SWISSW!$J:$J,MATCHUP!CF$1)-COUNTIFS(SWISSW!$I:$I,MATCHUP!$A87,SWISSW!$J:$J,MATCHUP!CF$1,SWISSW!$F:$F,"Draw")+COUNTIFS(SWISSW!$I:$I,MATCHUP!CF$1,SWISSW!$J:$J,MATCHUP!$A87)-COUNTIFS(SWISSW!$I:$I,MATCHUP!CF$1,SWISSW!$J:$J,MATCHUP!$A87,SWISSW!$F:$F,"Draw")),"-")</f>
        <v>-</v>
      </c>
      <c r="CG87" s="5" t="str">
        <f ca="1">IFERROR((COUNTIFS(SWISSW!$I:$I,MATCHUP!$A87,SWISSW!$J:$J,MATCHUP!CG$1,SWISSW!$F:$F,"Won")+COUNTIFS(SWISSW!$I:$I,MATCHUP!CG$1,SWISSW!$J:$J,MATCHUP!$A87,SWISSW!$F:$F,"Lost"))/(COUNTIFS(SWISSW!$I:$I,MATCHUP!$A87,SWISSW!$J:$J,MATCHUP!CG$1)-COUNTIFS(SWISSW!$I:$I,MATCHUP!$A87,SWISSW!$J:$J,MATCHUP!CG$1,SWISSW!$F:$F,"Draw")+COUNTIFS(SWISSW!$I:$I,MATCHUP!CG$1,SWISSW!$J:$J,MATCHUP!$A87)-COUNTIFS(SWISSW!$I:$I,MATCHUP!CG$1,SWISSW!$J:$J,MATCHUP!$A87,SWISSW!$F:$F,"Draw")),"-")</f>
        <v>-</v>
      </c>
      <c r="CH87" s="5" t="str">
        <f ca="1">IFERROR((COUNTIFS(SWISSW!$I:$I,MATCHUP!$A87,SWISSW!$J:$J,MATCHUP!CH$1,SWISSW!$F:$F,"Won")+COUNTIFS(SWISSW!$I:$I,MATCHUP!CH$1,SWISSW!$J:$J,MATCHUP!$A87,SWISSW!$F:$F,"Lost"))/(COUNTIFS(SWISSW!$I:$I,MATCHUP!$A87,SWISSW!$J:$J,MATCHUP!CH$1)-COUNTIFS(SWISSW!$I:$I,MATCHUP!$A87,SWISSW!$J:$J,MATCHUP!CH$1,SWISSW!$F:$F,"Draw")+COUNTIFS(SWISSW!$I:$I,MATCHUP!CH$1,SWISSW!$J:$J,MATCHUP!$A87)-COUNTIFS(SWISSW!$I:$I,MATCHUP!CH$1,SWISSW!$J:$J,MATCHUP!$A87,SWISSW!$F:$F,"Draw")),"-")</f>
        <v>-</v>
      </c>
      <c r="CI87" s="5" t="str">
        <f ca="1">IFERROR((COUNTIFS(SWISSW!$I:$I,MATCHUP!$A87,SWISSW!$J:$J,MATCHUP!CI$1,SWISSW!$F:$F,"Won")+COUNTIFS(SWISSW!$I:$I,MATCHUP!CI$1,SWISSW!$J:$J,MATCHUP!$A87,SWISSW!$F:$F,"Lost"))/(COUNTIFS(SWISSW!$I:$I,MATCHUP!$A87,SWISSW!$J:$J,MATCHUP!CI$1)-COUNTIFS(SWISSW!$I:$I,MATCHUP!$A87,SWISSW!$J:$J,MATCHUP!CI$1,SWISSW!$F:$F,"Draw")+COUNTIFS(SWISSW!$I:$I,MATCHUP!CI$1,SWISSW!$J:$J,MATCHUP!$A87)-COUNTIFS(SWISSW!$I:$I,MATCHUP!CI$1,SWISSW!$J:$J,MATCHUP!$A87,SWISSW!$F:$F,"Draw")),"-")</f>
        <v>-</v>
      </c>
      <c r="CJ87" s="5" t="str">
        <f ca="1">IFERROR((COUNTIFS(SWISSW!$I:$I,MATCHUP!$A87,SWISSW!$J:$J,MATCHUP!CJ$1,SWISSW!$F:$F,"Won")+COUNTIFS(SWISSW!$I:$I,MATCHUP!CJ$1,SWISSW!$J:$J,MATCHUP!$A87,SWISSW!$F:$F,"Lost"))/(COUNTIFS(SWISSW!$I:$I,MATCHUP!$A87,SWISSW!$J:$J,MATCHUP!CJ$1)-COUNTIFS(SWISSW!$I:$I,MATCHUP!$A87,SWISSW!$J:$J,MATCHUP!CJ$1,SWISSW!$F:$F,"Draw")+COUNTIFS(SWISSW!$I:$I,MATCHUP!CJ$1,SWISSW!$J:$J,MATCHUP!$A87)-COUNTIFS(SWISSW!$I:$I,MATCHUP!CJ$1,SWISSW!$J:$J,MATCHUP!$A87,SWISSW!$F:$F,"Draw")),"-")</f>
        <v>-</v>
      </c>
      <c r="CK87" s="5" t="str">
        <f ca="1">IFERROR((COUNTIFS(SWISSW!$I:$I,MATCHUP!$A87,SWISSW!$J:$J,MATCHUP!CK$1,SWISSW!$F:$F,"Won")+COUNTIFS(SWISSW!$I:$I,MATCHUP!CK$1,SWISSW!$J:$J,MATCHUP!$A87,SWISSW!$F:$F,"Lost"))/(COUNTIFS(SWISSW!$I:$I,MATCHUP!$A87,SWISSW!$J:$J,MATCHUP!CK$1)-COUNTIFS(SWISSW!$I:$I,MATCHUP!$A87,SWISSW!$J:$J,MATCHUP!CK$1,SWISSW!$F:$F,"Draw")+COUNTIFS(SWISSW!$I:$I,MATCHUP!CK$1,SWISSW!$J:$J,MATCHUP!$A87)-COUNTIFS(SWISSW!$I:$I,MATCHUP!CK$1,SWISSW!$J:$J,MATCHUP!$A87,SWISSW!$F:$F,"Draw")),"-")</f>
        <v>-</v>
      </c>
      <c r="CL87" s="5" t="str">
        <f ca="1">IFERROR((COUNTIFS(SWISSW!$I:$I,MATCHUP!$A87,SWISSW!$J:$J,MATCHUP!CL$1,SWISSW!$F:$F,"Won")+COUNTIFS(SWISSW!$I:$I,MATCHUP!CL$1,SWISSW!$J:$J,MATCHUP!$A87,SWISSW!$F:$F,"Lost"))/(COUNTIFS(SWISSW!$I:$I,MATCHUP!$A87,SWISSW!$J:$J,MATCHUP!CL$1)-COUNTIFS(SWISSW!$I:$I,MATCHUP!$A87,SWISSW!$J:$J,MATCHUP!CL$1,SWISSW!$F:$F,"Draw")+COUNTIFS(SWISSW!$I:$I,MATCHUP!CL$1,SWISSW!$J:$J,MATCHUP!$A87)-COUNTIFS(SWISSW!$I:$I,MATCHUP!CL$1,SWISSW!$J:$J,MATCHUP!$A87,SWISSW!$F:$F,"Draw")),"-")</f>
        <v>-</v>
      </c>
      <c r="CM87" s="5" t="str">
        <f ca="1">IFERROR((COUNTIFS(SWISSW!$I:$I,MATCHUP!$A87,SWISSW!$J:$J,MATCHUP!CM$1,SWISSW!$F:$F,"Won")+COUNTIFS(SWISSW!$I:$I,MATCHUP!CM$1,SWISSW!$J:$J,MATCHUP!$A87,SWISSW!$F:$F,"Lost"))/(COUNTIFS(SWISSW!$I:$I,MATCHUP!$A87,SWISSW!$J:$J,MATCHUP!CM$1)-COUNTIFS(SWISSW!$I:$I,MATCHUP!$A87,SWISSW!$J:$J,MATCHUP!CM$1,SWISSW!$F:$F,"Draw")+COUNTIFS(SWISSW!$I:$I,MATCHUP!CM$1,SWISSW!$J:$J,MATCHUP!$A87)-COUNTIFS(SWISSW!$I:$I,MATCHUP!CM$1,SWISSW!$J:$J,MATCHUP!$A87,SWISSW!$F:$F,"Draw")),"-")</f>
        <v>-</v>
      </c>
      <c r="CN87" s="5" t="str">
        <f ca="1">IFERROR((COUNTIFS(SWISSW!$I:$I,MATCHUP!$A87,SWISSW!$J:$J,MATCHUP!CN$1,SWISSW!$F:$F,"Won")+COUNTIFS(SWISSW!$I:$I,MATCHUP!CN$1,SWISSW!$J:$J,MATCHUP!$A87,SWISSW!$F:$F,"Lost"))/(COUNTIFS(SWISSW!$I:$I,MATCHUP!$A87,SWISSW!$J:$J,MATCHUP!CN$1)-COUNTIFS(SWISSW!$I:$I,MATCHUP!$A87,SWISSW!$J:$J,MATCHUP!CN$1,SWISSW!$F:$F,"Draw")+COUNTIFS(SWISSW!$I:$I,MATCHUP!CN$1,SWISSW!$J:$J,MATCHUP!$A87)-COUNTIFS(SWISSW!$I:$I,MATCHUP!CN$1,SWISSW!$J:$J,MATCHUP!$A87,SWISSW!$F:$F,"Draw")),"-")</f>
        <v>-</v>
      </c>
      <c r="CO87" s="5" t="str">
        <f ca="1">IFERROR((COUNTIFS(SWISSW!$I:$I,MATCHUP!$A87,SWISSW!$J:$J,MATCHUP!CO$1,SWISSW!$F:$F,"Won")+COUNTIFS(SWISSW!$I:$I,MATCHUP!CO$1,SWISSW!$J:$J,MATCHUP!$A87,SWISSW!$F:$F,"Lost"))/(COUNTIFS(SWISSW!$I:$I,MATCHUP!$A87,SWISSW!$J:$J,MATCHUP!CO$1)-COUNTIFS(SWISSW!$I:$I,MATCHUP!$A87,SWISSW!$J:$J,MATCHUP!CO$1,SWISSW!$F:$F,"Draw")+COUNTIFS(SWISSW!$I:$I,MATCHUP!CO$1,SWISSW!$J:$J,MATCHUP!$A87)-COUNTIFS(SWISSW!$I:$I,MATCHUP!CO$1,SWISSW!$J:$J,MATCHUP!$A87,SWISSW!$F:$F,"Draw")),"-")</f>
        <v>-</v>
      </c>
      <c r="CP87" s="5" t="str">
        <f ca="1">IFERROR((COUNTIFS(SWISSW!$I:$I,MATCHUP!$A87,SWISSW!$J:$J,MATCHUP!CP$1,SWISSW!$F:$F,"Won")+COUNTIFS(SWISSW!$I:$I,MATCHUP!CP$1,SWISSW!$J:$J,MATCHUP!$A87,SWISSW!$F:$F,"Lost"))/(COUNTIFS(SWISSW!$I:$I,MATCHUP!$A87,SWISSW!$J:$J,MATCHUP!CP$1)-COUNTIFS(SWISSW!$I:$I,MATCHUP!$A87,SWISSW!$J:$J,MATCHUP!CP$1,SWISSW!$F:$F,"Draw")+COUNTIFS(SWISSW!$I:$I,MATCHUP!CP$1,SWISSW!$J:$J,MATCHUP!$A87)-COUNTIFS(SWISSW!$I:$I,MATCHUP!CP$1,SWISSW!$J:$J,MATCHUP!$A87,SWISSW!$F:$F,"Draw")),"-")</f>
        <v>-</v>
      </c>
      <c r="CQ87" s="5" t="str">
        <f ca="1">IFERROR((COUNTIFS(SWISSW!$I:$I,MATCHUP!$A87,SWISSW!$J:$J,MATCHUP!CQ$1,SWISSW!$F:$F,"Won")+COUNTIFS(SWISSW!$I:$I,MATCHUP!CQ$1,SWISSW!$J:$J,MATCHUP!$A87,SWISSW!$F:$F,"Lost"))/(COUNTIFS(SWISSW!$I:$I,MATCHUP!$A87,SWISSW!$J:$J,MATCHUP!CQ$1)-COUNTIFS(SWISSW!$I:$I,MATCHUP!$A87,SWISSW!$J:$J,MATCHUP!CQ$1,SWISSW!$F:$F,"Draw")+COUNTIFS(SWISSW!$I:$I,MATCHUP!CQ$1,SWISSW!$J:$J,MATCHUP!$A87)-COUNTIFS(SWISSW!$I:$I,MATCHUP!CQ$1,SWISSW!$J:$J,MATCHUP!$A87,SWISSW!$F:$F,"Draw")),"-")</f>
        <v>-</v>
      </c>
      <c r="CR87" s="5" t="str">
        <f ca="1">IFERROR((COUNTIFS(SWISSW!$I:$I,MATCHUP!$A87,SWISSW!$J:$J,MATCHUP!CR$1,SWISSW!$F:$F,"Won")+COUNTIFS(SWISSW!$I:$I,MATCHUP!CR$1,SWISSW!$J:$J,MATCHUP!$A87,SWISSW!$F:$F,"Lost"))/(COUNTIFS(SWISSW!$I:$I,MATCHUP!$A87,SWISSW!$J:$J,MATCHUP!CR$1)-COUNTIFS(SWISSW!$I:$I,MATCHUP!$A87,SWISSW!$J:$J,MATCHUP!CR$1,SWISSW!$F:$F,"Draw")+COUNTIFS(SWISSW!$I:$I,MATCHUP!CR$1,SWISSW!$J:$J,MATCHUP!$A87)-COUNTIFS(SWISSW!$I:$I,MATCHUP!CR$1,SWISSW!$J:$J,MATCHUP!$A87,SWISSW!$F:$F,"Draw")),"-")</f>
        <v>-</v>
      </c>
      <c r="CS87" s="5" t="str">
        <f ca="1">IFERROR((COUNTIFS(SWISSW!$I:$I,MATCHUP!$A87,SWISSW!$J:$J,MATCHUP!CS$1,SWISSW!$F:$F,"Won")+COUNTIFS(SWISSW!$I:$I,MATCHUP!CS$1,SWISSW!$J:$J,MATCHUP!$A87,SWISSW!$F:$F,"Lost"))/(COUNTIFS(SWISSW!$I:$I,MATCHUP!$A87,SWISSW!$J:$J,MATCHUP!CS$1)-COUNTIFS(SWISSW!$I:$I,MATCHUP!$A87,SWISSW!$J:$J,MATCHUP!CS$1,SWISSW!$F:$F,"Draw")+COUNTIFS(SWISSW!$I:$I,MATCHUP!CS$1,SWISSW!$J:$J,MATCHUP!$A87)-COUNTIFS(SWISSW!$I:$I,MATCHUP!CS$1,SWISSW!$J:$J,MATCHUP!$A87,SWISSW!$F:$F,"Draw")),"-")</f>
        <v>-</v>
      </c>
      <c r="CT87" s="5" t="str">
        <f ca="1">IFERROR((COUNTIFS(SWISSW!$I:$I,MATCHUP!$A87,SWISSW!$J:$J,MATCHUP!CT$1,SWISSW!$F:$F,"Won")+COUNTIFS(SWISSW!$I:$I,MATCHUP!CT$1,SWISSW!$J:$J,MATCHUP!$A87,SWISSW!$F:$F,"Lost"))/(COUNTIFS(SWISSW!$I:$I,MATCHUP!$A87,SWISSW!$J:$J,MATCHUP!CT$1)-COUNTIFS(SWISSW!$I:$I,MATCHUP!$A87,SWISSW!$J:$J,MATCHUP!CT$1,SWISSW!$F:$F,"Draw")+COUNTIFS(SWISSW!$I:$I,MATCHUP!CT$1,SWISSW!$J:$J,MATCHUP!$A87)-COUNTIFS(SWISSW!$I:$I,MATCHUP!CT$1,SWISSW!$J:$J,MATCHUP!$A87,SWISSW!$F:$F,"Draw")),"-")</f>
        <v>-</v>
      </c>
      <c r="CU87" s="5" t="str">
        <f ca="1">IFERROR((COUNTIFS(SWISSW!$I:$I,MATCHUP!$A87,SWISSW!$J:$J,MATCHUP!CU$1,SWISSW!$F:$F,"Won")+COUNTIFS(SWISSW!$I:$I,MATCHUP!CU$1,SWISSW!$J:$J,MATCHUP!$A87,SWISSW!$F:$F,"Lost"))/(COUNTIFS(SWISSW!$I:$I,MATCHUP!$A87,SWISSW!$J:$J,MATCHUP!CU$1)-COUNTIFS(SWISSW!$I:$I,MATCHUP!$A87,SWISSW!$J:$J,MATCHUP!CU$1,SWISSW!$F:$F,"Draw")+COUNTIFS(SWISSW!$I:$I,MATCHUP!CU$1,SWISSW!$J:$J,MATCHUP!$A87)-COUNTIFS(SWISSW!$I:$I,MATCHUP!CU$1,SWISSW!$J:$J,MATCHUP!$A87,SWISSW!$F:$F,"Draw")),"-")</f>
        <v>-</v>
      </c>
      <c r="CV87" s="5" t="str">
        <f ca="1">IFERROR((COUNTIFS(SWISSW!$I:$I,MATCHUP!$A87,SWISSW!$J:$J,MATCHUP!CV$1,SWISSW!$F:$F,"Won")+COUNTIFS(SWISSW!$I:$I,MATCHUP!CV$1,SWISSW!$J:$J,MATCHUP!$A87,SWISSW!$F:$F,"Lost"))/(COUNTIFS(SWISSW!$I:$I,MATCHUP!$A87,SWISSW!$J:$J,MATCHUP!CV$1)-COUNTIFS(SWISSW!$I:$I,MATCHUP!$A87,SWISSW!$J:$J,MATCHUP!CV$1,SWISSW!$F:$F,"Draw")+COUNTIFS(SWISSW!$I:$I,MATCHUP!CV$1,SWISSW!$J:$J,MATCHUP!$A87)-COUNTIFS(SWISSW!$I:$I,MATCHUP!CV$1,SWISSW!$J:$J,MATCHUP!$A87,SWISSW!$F:$F,"Draw")),"-")</f>
        <v>-</v>
      </c>
    </row>
    <row r="88" spans="1:100" ht="55" customHeight="1" x14ac:dyDescent="0.3">
      <c r="A88" s="3" cm="1">
        <f t="array" aca="1" ref="A88" ca="1">INDIRECT(ADDRESS(ROW(),1,,1,"METABREAK"))</f>
        <v>0</v>
      </c>
      <c r="B88" s="5" t="str">
        <f ca="1">IFERROR((COUNTIFS(SWISSW!$I:$I,MATCHUP!$A88,SWISSW!$J:$J,MATCHUP!B$1,SWISSW!$F:$F,"Won")+COUNTIFS(SWISSW!$I:$I,MATCHUP!B$1,SWISSW!$J:$J,MATCHUP!$A88,SWISSW!$F:$F,"Lost"))/(COUNTIFS(SWISSW!$I:$I,MATCHUP!$A88,SWISSW!$J:$J,MATCHUP!B$1)-COUNTIFS(SWISSW!$I:$I,MATCHUP!$A88,SWISSW!$J:$J,MATCHUP!B$1,SWISSW!$F:$F,"Draw")+COUNTIFS(SWISSW!$I:$I,MATCHUP!B$1,SWISSW!$J:$J,MATCHUP!$A88)-COUNTIFS(SWISSW!$I:$I,MATCHUP!B$1,SWISSW!$J:$J,MATCHUP!$A88,SWISSW!$F:$F,"Draw")),"-")</f>
        <v>-</v>
      </c>
      <c r="C88" s="5" t="str">
        <f ca="1">IFERROR((COUNTIFS(SWISSW!$I:$I,MATCHUP!$A88,SWISSW!$J:$J,MATCHUP!C$1,SWISSW!$F:$F,"Won")+COUNTIFS(SWISSW!$I:$I,MATCHUP!C$1,SWISSW!$J:$J,MATCHUP!$A88,SWISSW!$F:$F,"Lost"))/(COUNTIFS(SWISSW!$I:$I,MATCHUP!$A88,SWISSW!$J:$J,MATCHUP!C$1)-COUNTIFS(SWISSW!$I:$I,MATCHUP!$A88,SWISSW!$J:$J,MATCHUP!C$1,SWISSW!$F:$F,"Draw")+COUNTIFS(SWISSW!$I:$I,MATCHUP!C$1,SWISSW!$J:$J,MATCHUP!$A88)-COUNTIFS(SWISSW!$I:$I,MATCHUP!C$1,SWISSW!$J:$J,MATCHUP!$A88,SWISSW!$F:$F,"Draw")),"-")</f>
        <v>-</v>
      </c>
      <c r="D88" s="5" t="str">
        <f ca="1">IFERROR((COUNTIFS(SWISSW!$I:$I,MATCHUP!$A88,SWISSW!$J:$J,MATCHUP!D$1,SWISSW!$F:$F,"Won")+COUNTIFS(SWISSW!$I:$I,MATCHUP!D$1,SWISSW!$J:$J,MATCHUP!$A88,SWISSW!$F:$F,"Lost"))/(COUNTIFS(SWISSW!$I:$I,MATCHUP!$A88,SWISSW!$J:$J,MATCHUP!D$1)-COUNTIFS(SWISSW!$I:$I,MATCHUP!$A88,SWISSW!$J:$J,MATCHUP!D$1,SWISSW!$F:$F,"Draw")+COUNTIFS(SWISSW!$I:$I,MATCHUP!D$1,SWISSW!$J:$J,MATCHUP!$A88)-COUNTIFS(SWISSW!$I:$I,MATCHUP!D$1,SWISSW!$J:$J,MATCHUP!$A88,SWISSW!$F:$F,"Draw")),"-")</f>
        <v>-</v>
      </c>
      <c r="E88" s="5" t="str">
        <f ca="1">IFERROR((COUNTIFS(SWISSW!$I:$I,MATCHUP!$A88,SWISSW!$J:$J,MATCHUP!E$1,SWISSW!$F:$F,"Won")+COUNTIFS(SWISSW!$I:$I,MATCHUP!E$1,SWISSW!$J:$J,MATCHUP!$A88,SWISSW!$F:$F,"Lost"))/(COUNTIFS(SWISSW!$I:$I,MATCHUP!$A88,SWISSW!$J:$J,MATCHUP!E$1)-COUNTIFS(SWISSW!$I:$I,MATCHUP!$A88,SWISSW!$J:$J,MATCHUP!E$1,SWISSW!$F:$F,"Draw")+COUNTIFS(SWISSW!$I:$I,MATCHUP!E$1,SWISSW!$J:$J,MATCHUP!$A88)-COUNTIFS(SWISSW!$I:$I,MATCHUP!E$1,SWISSW!$J:$J,MATCHUP!$A88,SWISSW!$F:$F,"Draw")),"-")</f>
        <v>-</v>
      </c>
      <c r="F88" s="5" t="str">
        <f ca="1">IFERROR((COUNTIFS(SWISSW!$I:$I,MATCHUP!$A88,SWISSW!$J:$J,MATCHUP!F$1,SWISSW!$F:$F,"Won")+COUNTIFS(SWISSW!$I:$I,MATCHUP!F$1,SWISSW!$J:$J,MATCHUP!$A88,SWISSW!$F:$F,"Lost"))/(COUNTIFS(SWISSW!$I:$I,MATCHUP!$A88,SWISSW!$J:$J,MATCHUP!F$1)-COUNTIFS(SWISSW!$I:$I,MATCHUP!$A88,SWISSW!$J:$J,MATCHUP!F$1,SWISSW!$F:$F,"Draw")+COUNTIFS(SWISSW!$I:$I,MATCHUP!F$1,SWISSW!$J:$J,MATCHUP!$A88)-COUNTIFS(SWISSW!$I:$I,MATCHUP!F$1,SWISSW!$J:$J,MATCHUP!$A88,SWISSW!$F:$F,"Draw")),"-")</f>
        <v>-</v>
      </c>
      <c r="G88" s="5" t="str">
        <f ca="1">IFERROR((COUNTIFS(SWISSW!$I:$I,MATCHUP!$A88,SWISSW!$J:$J,MATCHUP!G$1,SWISSW!$F:$F,"Won")+COUNTIFS(SWISSW!$I:$I,MATCHUP!G$1,SWISSW!$J:$J,MATCHUP!$A88,SWISSW!$F:$F,"Lost"))/(COUNTIFS(SWISSW!$I:$I,MATCHUP!$A88,SWISSW!$J:$J,MATCHUP!G$1)-COUNTIFS(SWISSW!$I:$I,MATCHUP!$A88,SWISSW!$J:$J,MATCHUP!G$1,SWISSW!$F:$F,"Draw")+COUNTIFS(SWISSW!$I:$I,MATCHUP!G$1,SWISSW!$J:$J,MATCHUP!$A88)-COUNTIFS(SWISSW!$I:$I,MATCHUP!G$1,SWISSW!$J:$J,MATCHUP!$A88,SWISSW!$F:$F,"Draw")),"-")</f>
        <v>-</v>
      </c>
      <c r="H88" s="5" t="str">
        <f ca="1">IFERROR((COUNTIFS(SWISSW!$I:$I,MATCHUP!$A88,SWISSW!$J:$J,MATCHUP!H$1,SWISSW!$F:$F,"Won")+COUNTIFS(SWISSW!$I:$I,MATCHUP!H$1,SWISSW!$J:$J,MATCHUP!$A88,SWISSW!$F:$F,"Lost"))/(COUNTIFS(SWISSW!$I:$I,MATCHUP!$A88,SWISSW!$J:$J,MATCHUP!H$1)-COUNTIFS(SWISSW!$I:$I,MATCHUP!$A88,SWISSW!$J:$J,MATCHUP!H$1,SWISSW!$F:$F,"Draw")+COUNTIFS(SWISSW!$I:$I,MATCHUP!H$1,SWISSW!$J:$J,MATCHUP!$A88)-COUNTIFS(SWISSW!$I:$I,MATCHUP!H$1,SWISSW!$J:$J,MATCHUP!$A88,SWISSW!$F:$F,"Draw")),"-")</f>
        <v>-</v>
      </c>
      <c r="I88" s="5" t="str">
        <f ca="1">IFERROR((COUNTIFS(SWISSW!$I:$I,MATCHUP!$A88,SWISSW!$J:$J,MATCHUP!I$1,SWISSW!$F:$F,"Won")+COUNTIFS(SWISSW!$I:$I,MATCHUP!I$1,SWISSW!$J:$J,MATCHUP!$A88,SWISSW!$F:$F,"Lost"))/(COUNTIFS(SWISSW!$I:$I,MATCHUP!$A88,SWISSW!$J:$J,MATCHUP!I$1)-COUNTIFS(SWISSW!$I:$I,MATCHUP!$A88,SWISSW!$J:$J,MATCHUP!I$1,SWISSW!$F:$F,"Draw")+COUNTIFS(SWISSW!$I:$I,MATCHUP!I$1,SWISSW!$J:$J,MATCHUP!$A88)-COUNTIFS(SWISSW!$I:$I,MATCHUP!I$1,SWISSW!$J:$J,MATCHUP!$A88,SWISSW!$F:$F,"Draw")),"-")</f>
        <v>-</v>
      </c>
      <c r="J88" s="5" t="str">
        <f ca="1">IFERROR((COUNTIFS(SWISSW!$I:$I,MATCHUP!$A88,SWISSW!$J:$J,MATCHUP!J$1,SWISSW!$F:$F,"Won")+COUNTIFS(SWISSW!$I:$I,MATCHUP!J$1,SWISSW!$J:$J,MATCHUP!$A88,SWISSW!$F:$F,"Lost"))/(COUNTIFS(SWISSW!$I:$I,MATCHUP!$A88,SWISSW!$J:$J,MATCHUP!J$1)-COUNTIFS(SWISSW!$I:$I,MATCHUP!$A88,SWISSW!$J:$J,MATCHUP!J$1,SWISSW!$F:$F,"Draw")+COUNTIFS(SWISSW!$I:$I,MATCHUP!J$1,SWISSW!$J:$J,MATCHUP!$A88)-COUNTIFS(SWISSW!$I:$I,MATCHUP!J$1,SWISSW!$J:$J,MATCHUP!$A88,SWISSW!$F:$F,"Draw")),"-")</f>
        <v>-</v>
      </c>
      <c r="K88" s="5" t="str">
        <f ca="1">IFERROR((COUNTIFS(SWISSW!$I:$I,MATCHUP!$A88,SWISSW!$J:$J,MATCHUP!K$1,SWISSW!$F:$F,"Won")+COUNTIFS(SWISSW!$I:$I,MATCHUP!K$1,SWISSW!$J:$J,MATCHUP!$A88,SWISSW!$F:$F,"Lost"))/(COUNTIFS(SWISSW!$I:$I,MATCHUP!$A88,SWISSW!$J:$J,MATCHUP!K$1)-COUNTIFS(SWISSW!$I:$I,MATCHUP!$A88,SWISSW!$J:$J,MATCHUP!K$1,SWISSW!$F:$F,"Draw")+COUNTIFS(SWISSW!$I:$I,MATCHUP!K$1,SWISSW!$J:$J,MATCHUP!$A88)-COUNTIFS(SWISSW!$I:$I,MATCHUP!K$1,SWISSW!$J:$J,MATCHUP!$A88,SWISSW!$F:$F,"Draw")),"-")</f>
        <v>-</v>
      </c>
      <c r="L88" s="5" t="str">
        <f ca="1">IFERROR((COUNTIFS(SWISSW!$I:$I,MATCHUP!$A88,SWISSW!$J:$J,MATCHUP!L$1,SWISSW!$F:$F,"Won")+COUNTIFS(SWISSW!$I:$I,MATCHUP!L$1,SWISSW!$J:$J,MATCHUP!$A88,SWISSW!$F:$F,"Lost"))/(COUNTIFS(SWISSW!$I:$I,MATCHUP!$A88,SWISSW!$J:$J,MATCHUP!L$1)-COUNTIFS(SWISSW!$I:$I,MATCHUP!$A88,SWISSW!$J:$J,MATCHUP!L$1,SWISSW!$F:$F,"Draw")+COUNTIFS(SWISSW!$I:$I,MATCHUP!L$1,SWISSW!$J:$J,MATCHUP!$A88)-COUNTIFS(SWISSW!$I:$I,MATCHUP!L$1,SWISSW!$J:$J,MATCHUP!$A88,SWISSW!$F:$F,"Draw")),"-")</f>
        <v>-</v>
      </c>
      <c r="M88" s="5" t="str">
        <f ca="1">IFERROR((COUNTIFS(SWISSW!$I:$I,MATCHUP!$A88,SWISSW!$J:$J,MATCHUP!M$1,SWISSW!$F:$F,"Won")+COUNTIFS(SWISSW!$I:$I,MATCHUP!M$1,SWISSW!$J:$J,MATCHUP!$A88,SWISSW!$F:$F,"Lost"))/(COUNTIFS(SWISSW!$I:$I,MATCHUP!$A88,SWISSW!$J:$J,MATCHUP!M$1)-COUNTIFS(SWISSW!$I:$I,MATCHUP!$A88,SWISSW!$J:$J,MATCHUP!M$1,SWISSW!$F:$F,"Draw")+COUNTIFS(SWISSW!$I:$I,MATCHUP!M$1,SWISSW!$J:$J,MATCHUP!$A88)-COUNTIFS(SWISSW!$I:$I,MATCHUP!M$1,SWISSW!$J:$J,MATCHUP!$A88,SWISSW!$F:$F,"Draw")),"-")</f>
        <v>-</v>
      </c>
      <c r="N88" s="5" t="str">
        <f ca="1">IFERROR((COUNTIFS(SWISSW!$I:$I,MATCHUP!$A88,SWISSW!$J:$J,MATCHUP!N$1,SWISSW!$F:$F,"Won")+COUNTIFS(SWISSW!$I:$I,MATCHUP!N$1,SWISSW!$J:$J,MATCHUP!$A88,SWISSW!$F:$F,"Lost"))/(COUNTIFS(SWISSW!$I:$I,MATCHUP!$A88,SWISSW!$J:$J,MATCHUP!N$1)-COUNTIFS(SWISSW!$I:$I,MATCHUP!$A88,SWISSW!$J:$J,MATCHUP!N$1,SWISSW!$F:$F,"Draw")+COUNTIFS(SWISSW!$I:$I,MATCHUP!N$1,SWISSW!$J:$J,MATCHUP!$A88)-COUNTIFS(SWISSW!$I:$I,MATCHUP!N$1,SWISSW!$J:$J,MATCHUP!$A88,SWISSW!$F:$F,"Draw")),"-")</f>
        <v>-</v>
      </c>
      <c r="O88" s="5" t="str">
        <f ca="1">IFERROR((COUNTIFS(SWISSW!$I:$I,MATCHUP!$A88,SWISSW!$J:$J,MATCHUP!O$1,SWISSW!$F:$F,"Won")+COUNTIFS(SWISSW!$I:$I,MATCHUP!O$1,SWISSW!$J:$J,MATCHUP!$A88,SWISSW!$F:$F,"Lost"))/(COUNTIFS(SWISSW!$I:$I,MATCHUP!$A88,SWISSW!$J:$J,MATCHUP!O$1)-COUNTIFS(SWISSW!$I:$I,MATCHUP!$A88,SWISSW!$J:$J,MATCHUP!O$1,SWISSW!$F:$F,"Draw")+COUNTIFS(SWISSW!$I:$I,MATCHUP!O$1,SWISSW!$J:$J,MATCHUP!$A88)-COUNTIFS(SWISSW!$I:$I,MATCHUP!O$1,SWISSW!$J:$J,MATCHUP!$A88,SWISSW!$F:$F,"Draw")),"-")</f>
        <v>-</v>
      </c>
      <c r="P88" s="5" t="str">
        <f ca="1">IFERROR((COUNTIFS(SWISSW!$I:$I,MATCHUP!$A88,SWISSW!$J:$J,MATCHUP!P$1,SWISSW!$F:$F,"Won")+COUNTIFS(SWISSW!$I:$I,MATCHUP!P$1,SWISSW!$J:$J,MATCHUP!$A88,SWISSW!$F:$F,"Lost"))/(COUNTIFS(SWISSW!$I:$I,MATCHUP!$A88,SWISSW!$J:$J,MATCHUP!P$1)-COUNTIFS(SWISSW!$I:$I,MATCHUP!$A88,SWISSW!$J:$J,MATCHUP!P$1,SWISSW!$F:$F,"Draw")+COUNTIFS(SWISSW!$I:$I,MATCHUP!P$1,SWISSW!$J:$J,MATCHUP!$A88)-COUNTIFS(SWISSW!$I:$I,MATCHUP!P$1,SWISSW!$J:$J,MATCHUP!$A88,SWISSW!$F:$F,"Draw")),"-")</f>
        <v>-</v>
      </c>
      <c r="Q88" s="5" t="str">
        <f ca="1">IFERROR((COUNTIFS(SWISSW!$I:$I,MATCHUP!$A88,SWISSW!$J:$J,MATCHUP!Q$1,SWISSW!$F:$F,"Won")+COUNTIFS(SWISSW!$I:$I,MATCHUP!Q$1,SWISSW!$J:$J,MATCHUP!$A88,SWISSW!$F:$F,"Lost"))/(COUNTIFS(SWISSW!$I:$I,MATCHUP!$A88,SWISSW!$J:$J,MATCHUP!Q$1)-COUNTIFS(SWISSW!$I:$I,MATCHUP!$A88,SWISSW!$J:$J,MATCHUP!Q$1,SWISSW!$F:$F,"Draw")+COUNTIFS(SWISSW!$I:$I,MATCHUP!Q$1,SWISSW!$J:$J,MATCHUP!$A88)-COUNTIFS(SWISSW!$I:$I,MATCHUP!Q$1,SWISSW!$J:$J,MATCHUP!$A88,SWISSW!$F:$F,"Draw")),"-")</f>
        <v>-</v>
      </c>
      <c r="R88" s="5" t="str">
        <f ca="1">IFERROR((COUNTIFS(SWISSW!$I:$I,MATCHUP!$A88,SWISSW!$J:$J,MATCHUP!R$1,SWISSW!$F:$F,"Won")+COUNTIFS(SWISSW!$I:$I,MATCHUP!R$1,SWISSW!$J:$J,MATCHUP!$A88,SWISSW!$F:$F,"Lost"))/(COUNTIFS(SWISSW!$I:$I,MATCHUP!$A88,SWISSW!$J:$J,MATCHUP!R$1)-COUNTIFS(SWISSW!$I:$I,MATCHUP!$A88,SWISSW!$J:$J,MATCHUP!R$1,SWISSW!$F:$F,"Draw")+COUNTIFS(SWISSW!$I:$I,MATCHUP!R$1,SWISSW!$J:$J,MATCHUP!$A88)-COUNTIFS(SWISSW!$I:$I,MATCHUP!R$1,SWISSW!$J:$J,MATCHUP!$A88,SWISSW!$F:$F,"Draw")),"-")</f>
        <v>-</v>
      </c>
      <c r="S88" s="5" t="str">
        <f ca="1">IFERROR((COUNTIFS(SWISSW!$I:$I,MATCHUP!$A88,SWISSW!$J:$J,MATCHUP!S$1,SWISSW!$F:$F,"Won")+COUNTIFS(SWISSW!$I:$I,MATCHUP!S$1,SWISSW!$J:$J,MATCHUP!$A88,SWISSW!$F:$F,"Lost"))/(COUNTIFS(SWISSW!$I:$I,MATCHUP!$A88,SWISSW!$J:$J,MATCHUP!S$1)-COUNTIFS(SWISSW!$I:$I,MATCHUP!$A88,SWISSW!$J:$J,MATCHUP!S$1,SWISSW!$F:$F,"Draw")+COUNTIFS(SWISSW!$I:$I,MATCHUP!S$1,SWISSW!$J:$J,MATCHUP!$A88)-COUNTIFS(SWISSW!$I:$I,MATCHUP!S$1,SWISSW!$J:$J,MATCHUP!$A88,SWISSW!$F:$F,"Draw")),"-")</f>
        <v>-</v>
      </c>
      <c r="T88" s="5" t="str">
        <f ca="1">IFERROR((COUNTIFS(SWISSW!$I:$I,MATCHUP!$A88,SWISSW!$J:$J,MATCHUP!T$1,SWISSW!$F:$F,"Won")+COUNTIFS(SWISSW!$I:$I,MATCHUP!T$1,SWISSW!$J:$J,MATCHUP!$A88,SWISSW!$F:$F,"Lost"))/(COUNTIFS(SWISSW!$I:$I,MATCHUP!$A88,SWISSW!$J:$J,MATCHUP!T$1)-COUNTIFS(SWISSW!$I:$I,MATCHUP!$A88,SWISSW!$J:$J,MATCHUP!T$1,SWISSW!$F:$F,"Draw")+COUNTIFS(SWISSW!$I:$I,MATCHUP!T$1,SWISSW!$J:$J,MATCHUP!$A88)-COUNTIFS(SWISSW!$I:$I,MATCHUP!T$1,SWISSW!$J:$J,MATCHUP!$A88,SWISSW!$F:$F,"Draw")),"-")</f>
        <v>-</v>
      </c>
      <c r="U88" s="5" t="str">
        <f ca="1">IFERROR((COUNTIFS(SWISSW!$I:$I,MATCHUP!$A88,SWISSW!$J:$J,MATCHUP!U$1,SWISSW!$F:$F,"Won")+COUNTIFS(SWISSW!$I:$I,MATCHUP!U$1,SWISSW!$J:$J,MATCHUP!$A88,SWISSW!$F:$F,"Lost"))/(COUNTIFS(SWISSW!$I:$I,MATCHUP!$A88,SWISSW!$J:$J,MATCHUP!U$1)-COUNTIFS(SWISSW!$I:$I,MATCHUP!$A88,SWISSW!$J:$J,MATCHUP!U$1,SWISSW!$F:$F,"Draw")+COUNTIFS(SWISSW!$I:$I,MATCHUP!U$1,SWISSW!$J:$J,MATCHUP!$A88)-COUNTIFS(SWISSW!$I:$I,MATCHUP!U$1,SWISSW!$J:$J,MATCHUP!$A88,SWISSW!$F:$F,"Draw")),"-")</f>
        <v>-</v>
      </c>
      <c r="V88" s="5" t="str">
        <f ca="1">IFERROR((COUNTIFS(SWISSW!$I:$I,MATCHUP!$A88,SWISSW!$J:$J,MATCHUP!V$1,SWISSW!$F:$F,"Won")+COUNTIFS(SWISSW!$I:$I,MATCHUP!V$1,SWISSW!$J:$J,MATCHUP!$A88,SWISSW!$F:$F,"Lost"))/(COUNTIFS(SWISSW!$I:$I,MATCHUP!$A88,SWISSW!$J:$J,MATCHUP!V$1)-COUNTIFS(SWISSW!$I:$I,MATCHUP!$A88,SWISSW!$J:$J,MATCHUP!V$1,SWISSW!$F:$F,"Draw")+COUNTIFS(SWISSW!$I:$I,MATCHUP!V$1,SWISSW!$J:$J,MATCHUP!$A88)-COUNTIFS(SWISSW!$I:$I,MATCHUP!V$1,SWISSW!$J:$J,MATCHUP!$A88,SWISSW!$F:$F,"Draw")),"-")</f>
        <v>-</v>
      </c>
      <c r="W88" s="5" t="str">
        <f ca="1">IFERROR((COUNTIFS(SWISSW!$I:$I,MATCHUP!$A88,SWISSW!$J:$J,MATCHUP!W$1,SWISSW!$F:$F,"Won")+COUNTIFS(SWISSW!$I:$I,MATCHUP!W$1,SWISSW!$J:$J,MATCHUP!$A88,SWISSW!$F:$F,"Lost"))/(COUNTIFS(SWISSW!$I:$I,MATCHUP!$A88,SWISSW!$J:$J,MATCHUP!W$1)-COUNTIFS(SWISSW!$I:$I,MATCHUP!$A88,SWISSW!$J:$J,MATCHUP!W$1,SWISSW!$F:$F,"Draw")+COUNTIFS(SWISSW!$I:$I,MATCHUP!W$1,SWISSW!$J:$J,MATCHUP!$A88)-COUNTIFS(SWISSW!$I:$I,MATCHUP!W$1,SWISSW!$J:$J,MATCHUP!$A88,SWISSW!$F:$F,"Draw")),"-")</f>
        <v>-</v>
      </c>
      <c r="X88" s="5" t="str">
        <f ca="1">IFERROR((COUNTIFS(SWISSW!$I:$I,MATCHUP!$A88,SWISSW!$J:$J,MATCHUP!X$1,SWISSW!$F:$F,"Won")+COUNTIFS(SWISSW!$I:$I,MATCHUP!X$1,SWISSW!$J:$J,MATCHUP!$A88,SWISSW!$F:$F,"Lost"))/(COUNTIFS(SWISSW!$I:$I,MATCHUP!$A88,SWISSW!$J:$J,MATCHUP!X$1)-COUNTIFS(SWISSW!$I:$I,MATCHUP!$A88,SWISSW!$J:$J,MATCHUP!X$1,SWISSW!$F:$F,"Draw")+COUNTIFS(SWISSW!$I:$I,MATCHUP!X$1,SWISSW!$J:$J,MATCHUP!$A88)-COUNTIFS(SWISSW!$I:$I,MATCHUP!X$1,SWISSW!$J:$J,MATCHUP!$A88,SWISSW!$F:$F,"Draw")),"-")</f>
        <v>-</v>
      </c>
      <c r="Y88" s="5" t="str">
        <f ca="1">IFERROR((COUNTIFS(SWISSW!$I:$I,MATCHUP!$A88,SWISSW!$J:$J,MATCHUP!Y$1,SWISSW!$F:$F,"Won")+COUNTIFS(SWISSW!$I:$I,MATCHUP!Y$1,SWISSW!$J:$J,MATCHUP!$A88,SWISSW!$F:$F,"Lost"))/(COUNTIFS(SWISSW!$I:$I,MATCHUP!$A88,SWISSW!$J:$J,MATCHUP!Y$1)-COUNTIFS(SWISSW!$I:$I,MATCHUP!$A88,SWISSW!$J:$J,MATCHUP!Y$1,SWISSW!$F:$F,"Draw")+COUNTIFS(SWISSW!$I:$I,MATCHUP!Y$1,SWISSW!$J:$J,MATCHUP!$A88)-COUNTIFS(SWISSW!$I:$I,MATCHUP!Y$1,SWISSW!$J:$J,MATCHUP!$A88,SWISSW!$F:$F,"Draw")),"-")</f>
        <v>-</v>
      </c>
      <c r="Z88" s="5" t="str">
        <f ca="1">IFERROR((COUNTIFS(SWISSW!$I:$I,MATCHUP!$A88,SWISSW!$J:$J,MATCHUP!Z$1,SWISSW!$F:$F,"Won")+COUNTIFS(SWISSW!$I:$I,MATCHUP!Z$1,SWISSW!$J:$J,MATCHUP!$A88,SWISSW!$F:$F,"Lost"))/(COUNTIFS(SWISSW!$I:$I,MATCHUP!$A88,SWISSW!$J:$J,MATCHUP!Z$1)-COUNTIFS(SWISSW!$I:$I,MATCHUP!$A88,SWISSW!$J:$J,MATCHUP!Z$1,SWISSW!$F:$F,"Draw")+COUNTIFS(SWISSW!$I:$I,MATCHUP!Z$1,SWISSW!$J:$J,MATCHUP!$A88)-COUNTIFS(SWISSW!$I:$I,MATCHUP!Z$1,SWISSW!$J:$J,MATCHUP!$A88,SWISSW!$F:$F,"Draw")),"-")</f>
        <v>-</v>
      </c>
      <c r="AA88" s="5" t="str">
        <f ca="1">IFERROR((COUNTIFS(SWISSW!$I:$I,MATCHUP!$A88,SWISSW!$J:$J,MATCHUP!AA$1,SWISSW!$F:$F,"Won")+COUNTIFS(SWISSW!$I:$I,MATCHUP!AA$1,SWISSW!$J:$J,MATCHUP!$A88,SWISSW!$F:$F,"Lost"))/(COUNTIFS(SWISSW!$I:$I,MATCHUP!$A88,SWISSW!$J:$J,MATCHUP!AA$1)-COUNTIFS(SWISSW!$I:$I,MATCHUP!$A88,SWISSW!$J:$J,MATCHUP!AA$1,SWISSW!$F:$F,"Draw")+COUNTIFS(SWISSW!$I:$I,MATCHUP!AA$1,SWISSW!$J:$J,MATCHUP!$A88)-COUNTIFS(SWISSW!$I:$I,MATCHUP!AA$1,SWISSW!$J:$J,MATCHUP!$A88,SWISSW!$F:$F,"Draw")),"-")</f>
        <v>-</v>
      </c>
      <c r="AB88" s="5" t="str">
        <f ca="1">IFERROR((COUNTIFS(SWISSW!$I:$I,MATCHUP!$A88,SWISSW!$J:$J,MATCHUP!AB$1,SWISSW!$F:$F,"Won")+COUNTIFS(SWISSW!$I:$I,MATCHUP!AB$1,SWISSW!$J:$J,MATCHUP!$A88,SWISSW!$F:$F,"Lost"))/(COUNTIFS(SWISSW!$I:$I,MATCHUP!$A88,SWISSW!$J:$J,MATCHUP!AB$1)-COUNTIFS(SWISSW!$I:$I,MATCHUP!$A88,SWISSW!$J:$J,MATCHUP!AB$1,SWISSW!$F:$F,"Draw")+COUNTIFS(SWISSW!$I:$I,MATCHUP!AB$1,SWISSW!$J:$J,MATCHUP!$A88)-COUNTIFS(SWISSW!$I:$I,MATCHUP!AB$1,SWISSW!$J:$J,MATCHUP!$A88,SWISSW!$F:$F,"Draw")),"-")</f>
        <v>-</v>
      </c>
      <c r="AC88" s="5" t="str">
        <f ca="1">IFERROR((COUNTIFS(SWISSW!$I:$I,MATCHUP!$A88,SWISSW!$J:$J,MATCHUP!AC$1,SWISSW!$F:$F,"Won")+COUNTIFS(SWISSW!$I:$I,MATCHUP!AC$1,SWISSW!$J:$J,MATCHUP!$A88,SWISSW!$F:$F,"Lost"))/(COUNTIFS(SWISSW!$I:$I,MATCHUP!$A88,SWISSW!$J:$J,MATCHUP!AC$1)-COUNTIFS(SWISSW!$I:$I,MATCHUP!$A88,SWISSW!$J:$J,MATCHUP!AC$1,SWISSW!$F:$F,"Draw")+COUNTIFS(SWISSW!$I:$I,MATCHUP!AC$1,SWISSW!$J:$J,MATCHUP!$A88)-COUNTIFS(SWISSW!$I:$I,MATCHUP!AC$1,SWISSW!$J:$J,MATCHUP!$A88,SWISSW!$F:$F,"Draw")),"-")</f>
        <v>-</v>
      </c>
      <c r="AD88" s="5" t="str">
        <f ca="1">IFERROR((COUNTIFS(SWISSW!$I:$I,MATCHUP!$A88,SWISSW!$J:$J,MATCHUP!AD$1,SWISSW!$F:$F,"Won")+COUNTIFS(SWISSW!$I:$I,MATCHUP!AD$1,SWISSW!$J:$J,MATCHUP!$A88,SWISSW!$F:$F,"Lost"))/(COUNTIFS(SWISSW!$I:$I,MATCHUP!$A88,SWISSW!$J:$J,MATCHUP!AD$1)-COUNTIFS(SWISSW!$I:$I,MATCHUP!$A88,SWISSW!$J:$J,MATCHUP!AD$1,SWISSW!$F:$F,"Draw")+COUNTIFS(SWISSW!$I:$I,MATCHUP!AD$1,SWISSW!$J:$J,MATCHUP!$A88)-COUNTIFS(SWISSW!$I:$I,MATCHUP!AD$1,SWISSW!$J:$J,MATCHUP!$A88,SWISSW!$F:$F,"Draw")),"-")</f>
        <v>-</v>
      </c>
      <c r="AE88" s="5" t="str">
        <f ca="1">IFERROR((COUNTIFS(SWISSW!$I:$I,MATCHUP!$A88,SWISSW!$J:$J,MATCHUP!AE$1,SWISSW!$F:$F,"Won")+COUNTIFS(SWISSW!$I:$I,MATCHUP!AE$1,SWISSW!$J:$J,MATCHUP!$A88,SWISSW!$F:$F,"Lost"))/(COUNTIFS(SWISSW!$I:$I,MATCHUP!$A88,SWISSW!$J:$J,MATCHUP!AE$1)-COUNTIFS(SWISSW!$I:$I,MATCHUP!$A88,SWISSW!$J:$J,MATCHUP!AE$1,SWISSW!$F:$F,"Draw")+COUNTIFS(SWISSW!$I:$I,MATCHUP!AE$1,SWISSW!$J:$J,MATCHUP!$A88)-COUNTIFS(SWISSW!$I:$I,MATCHUP!AE$1,SWISSW!$J:$J,MATCHUP!$A88,SWISSW!$F:$F,"Draw")),"-")</f>
        <v>-</v>
      </c>
      <c r="AF88" s="5" t="str">
        <f ca="1">IFERROR((COUNTIFS(SWISSW!$I:$I,MATCHUP!$A88,SWISSW!$J:$J,MATCHUP!AF$1,SWISSW!$F:$F,"Won")+COUNTIFS(SWISSW!$I:$I,MATCHUP!AF$1,SWISSW!$J:$J,MATCHUP!$A88,SWISSW!$F:$F,"Lost"))/(COUNTIFS(SWISSW!$I:$I,MATCHUP!$A88,SWISSW!$J:$J,MATCHUP!AF$1)-COUNTIFS(SWISSW!$I:$I,MATCHUP!$A88,SWISSW!$J:$J,MATCHUP!AF$1,SWISSW!$F:$F,"Draw")+COUNTIFS(SWISSW!$I:$I,MATCHUP!AF$1,SWISSW!$J:$J,MATCHUP!$A88)-COUNTIFS(SWISSW!$I:$I,MATCHUP!AF$1,SWISSW!$J:$J,MATCHUP!$A88,SWISSW!$F:$F,"Draw")),"-")</f>
        <v>-</v>
      </c>
      <c r="AG88" s="5" t="str">
        <f ca="1">IFERROR((COUNTIFS(SWISSW!$I:$I,MATCHUP!$A88,SWISSW!$J:$J,MATCHUP!AG$1,SWISSW!$F:$F,"Won")+COUNTIFS(SWISSW!$I:$I,MATCHUP!AG$1,SWISSW!$J:$J,MATCHUP!$A88,SWISSW!$F:$F,"Lost"))/(COUNTIFS(SWISSW!$I:$I,MATCHUP!$A88,SWISSW!$J:$J,MATCHUP!AG$1)-COUNTIFS(SWISSW!$I:$I,MATCHUP!$A88,SWISSW!$J:$J,MATCHUP!AG$1,SWISSW!$F:$F,"Draw")+COUNTIFS(SWISSW!$I:$I,MATCHUP!AG$1,SWISSW!$J:$J,MATCHUP!$A88)-COUNTIFS(SWISSW!$I:$I,MATCHUP!AG$1,SWISSW!$J:$J,MATCHUP!$A88,SWISSW!$F:$F,"Draw")),"-")</f>
        <v>-</v>
      </c>
      <c r="AH88" s="5" t="str">
        <f ca="1">IFERROR((COUNTIFS(SWISSW!$I:$I,MATCHUP!$A88,SWISSW!$J:$J,MATCHUP!AH$1,SWISSW!$F:$F,"Won")+COUNTIFS(SWISSW!$I:$I,MATCHUP!AH$1,SWISSW!$J:$J,MATCHUP!$A88,SWISSW!$F:$F,"Lost"))/(COUNTIFS(SWISSW!$I:$I,MATCHUP!$A88,SWISSW!$J:$J,MATCHUP!AH$1)-COUNTIFS(SWISSW!$I:$I,MATCHUP!$A88,SWISSW!$J:$J,MATCHUP!AH$1,SWISSW!$F:$F,"Draw")+COUNTIFS(SWISSW!$I:$I,MATCHUP!AH$1,SWISSW!$J:$J,MATCHUP!$A88)-COUNTIFS(SWISSW!$I:$I,MATCHUP!AH$1,SWISSW!$J:$J,MATCHUP!$A88,SWISSW!$F:$F,"Draw")),"-")</f>
        <v>-</v>
      </c>
      <c r="AI88" s="5" t="str">
        <f ca="1">IFERROR((COUNTIFS(SWISSW!$I:$I,MATCHUP!$A88,SWISSW!$J:$J,MATCHUP!AI$1,SWISSW!$F:$F,"Won")+COUNTIFS(SWISSW!$I:$I,MATCHUP!AI$1,SWISSW!$J:$J,MATCHUP!$A88,SWISSW!$F:$F,"Lost"))/(COUNTIFS(SWISSW!$I:$I,MATCHUP!$A88,SWISSW!$J:$J,MATCHUP!AI$1)-COUNTIFS(SWISSW!$I:$I,MATCHUP!$A88,SWISSW!$J:$J,MATCHUP!AI$1,SWISSW!$F:$F,"Draw")+COUNTIFS(SWISSW!$I:$I,MATCHUP!AI$1,SWISSW!$J:$J,MATCHUP!$A88)-COUNTIFS(SWISSW!$I:$I,MATCHUP!AI$1,SWISSW!$J:$J,MATCHUP!$A88,SWISSW!$F:$F,"Draw")),"-")</f>
        <v>-</v>
      </c>
      <c r="AJ88" s="5" t="str">
        <f ca="1">IFERROR((COUNTIFS(SWISSW!$I:$I,MATCHUP!$A88,SWISSW!$J:$J,MATCHUP!AJ$1,SWISSW!$F:$F,"Won")+COUNTIFS(SWISSW!$I:$I,MATCHUP!AJ$1,SWISSW!$J:$J,MATCHUP!$A88,SWISSW!$F:$F,"Lost"))/(COUNTIFS(SWISSW!$I:$I,MATCHUP!$A88,SWISSW!$J:$J,MATCHUP!AJ$1)-COUNTIFS(SWISSW!$I:$I,MATCHUP!$A88,SWISSW!$J:$J,MATCHUP!AJ$1,SWISSW!$F:$F,"Draw")+COUNTIFS(SWISSW!$I:$I,MATCHUP!AJ$1,SWISSW!$J:$J,MATCHUP!$A88)-COUNTIFS(SWISSW!$I:$I,MATCHUP!AJ$1,SWISSW!$J:$J,MATCHUP!$A88,SWISSW!$F:$F,"Draw")),"-")</f>
        <v>-</v>
      </c>
      <c r="AK88" s="5" t="str">
        <f ca="1">IFERROR((COUNTIFS(SWISSW!$I:$I,MATCHUP!$A88,SWISSW!$J:$J,MATCHUP!AK$1,SWISSW!$F:$F,"Won")+COUNTIFS(SWISSW!$I:$I,MATCHUP!AK$1,SWISSW!$J:$J,MATCHUP!$A88,SWISSW!$F:$F,"Lost"))/(COUNTIFS(SWISSW!$I:$I,MATCHUP!$A88,SWISSW!$J:$J,MATCHUP!AK$1)-COUNTIFS(SWISSW!$I:$I,MATCHUP!$A88,SWISSW!$J:$J,MATCHUP!AK$1,SWISSW!$F:$F,"Draw")+COUNTIFS(SWISSW!$I:$I,MATCHUP!AK$1,SWISSW!$J:$J,MATCHUP!$A88)-COUNTIFS(SWISSW!$I:$I,MATCHUP!AK$1,SWISSW!$J:$J,MATCHUP!$A88,SWISSW!$F:$F,"Draw")),"-")</f>
        <v>-</v>
      </c>
      <c r="AL88" s="5" t="str">
        <f ca="1">IFERROR((COUNTIFS(SWISSW!$I:$I,MATCHUP!$A88,SWISSW!$J:$J,MATCHUP!AL$1,SWISSW!$F:$F,"Won")+COUNTIFS(SWISSW!$I:$I,MATCHUP!AL$1,SWISSW!$J:$J,MATCHUP!$A88,SWISSW!$F:$F,"Lost"))/(COUNTIFS(SWISSW!$I:$I,MATCHUP!$A88,SWISSW!$J:$J,MATCHUP!AL$1)-COUNTIFS(SWISSW!$I:$I,MATCHUP!$A88,SWISSW!$J:$J,MATCHUP!AL$1,SWISSW!$F:$F,"Draw")+COUNTIFS(SWISSW!$I:$I,MATCHUP!AL$1,SWISSW!$J:$J,MATCHUP!$A88)-COUNTIFS(SWISSW!$I:$I,MATCHUP!AL$1,SWISSW!$J:$J,MATCHUP!$A88,SWISSW!$F:$F,"Draw")),"-")</f>
        <v>-</v>
      </c>
      <c r="AM88" s="5" t="str">
        <f ca="1">IFERROR((COUNTIFS(SWISSW!$I:$I,MATCHUP!$A88,SWISSW!$J:$J,MATCHUP!AM$1,SWISSW!$F:$F,"Won")+COUNTIFS(SWISSW!$I:$I,MATCHUP!AM$1,SWISSW!$J:$J,MATCHUP!$A88,SWISSW!$F:$F,"Lost"))/(COUNTIFS(SWISSW!$I:$I,MATCHUP!$A88,SWISSW!$J:$J,MATCHUP!AM$1)-COUNTIFS(SWISSW!$I:$I,MATCHUP!$A88,SWISSW!$J:$J,MATCHUP!AM$1,SWISSW!$F:$F,"Draw")+COUNTIFS(SWISSW!$I:$I,MATCHUP!AM$1,SWISSW!$J:$J,MATCHUP!$A88)-COUNTIFS(SWISSW!$I:$I,MATCHUP!AM$1,SWISSW!$J:$J,MATCHUP!$A88,SWISSW!$F:$F,"Draw")),"-")</f>
        <v>-</v>
      </c>
      <c r="AN88" s="5" t="str">
        <f ca="1">IFERROR((COUNTIFS(SWISSW!$I:$I,MATCHUP!$A88,SWISSW!$J:$J,MATCHUP!AN$1,SWISSW!$F:$F,"Won")+COUNTIFS(SWISSW!$I:$I,MATCHUP!AN$1,SWISSW!$J:$J,MATCHUP!$A88,SWISSW!$F:$F,"Lost"))/(COUNTIFS(SWISSW!$I:$I,MATCHUP!$A88,SWISSW!$J:$J,MATCHUP!AN$1)-COUNTIFS(SWISSW!$I:$I,MATCHUP!$A88,SWISSW!$J:$J,MATCHUP!AN$1,SWISSW!$F:$F,"Draw")+COUNTIFS(SWISSW!$I:$I,MATCHUP!AN$1,SWISSW!$J:$J,MATCHUP!$A88)-COUNTIFS(SWISSW!$I:$I,MATCHUP!AN$1,SWISSW!$J:$J,MATCHUP!$A88,SWISSW!$F:$F,"Draw")),"-")</f>
        <v>-</v>
      </c>
      <c r="AO88" s="5" t="str">
        <f ca="1">IFERROR((COUNTIFS(SWISSW!$I:$I,MATCHUP!$A88,SWISSW!$J:$J,MATCHUP!AO$1,SWISSW!$F:$F,"Won")+COUNTIFS(SWISSW!$I:$I,MATCHUP!AO$1,SWISSW!$J:$J,MATCHUP!$A88,SWISSW!$F:$F,"Lost"))/(COUNTIFS(SWISSW!$I:$I,MATCHUP!$A88,SWISSW!$J:$J,MATCHUP!AO$1)-COUNTIFS(SWISSW!$I:$I,MATCHUP!$A88,SWISSW!$J:$J,MATCHUP!AO$1,SWISSW!$F:$F,"Draw")+COUNTIFS(SWISSW!$I:$I,MATCHUP!AO$1,SWISSW!$J:$J,MATCHUP!$A88)-COUNTIFS(SWISSW!$I:$I,MATCHUP!AO$1,SWISSW!$J:$J,MATCHUP!$A88,SWISSW!$F:$F,"Draw")),"-")</f>
        <v>-</v>
      </c>
      <c r="AP88" s="5" t="str">
        <f ca="1">IFERROR((COUNTIFS(SWISSW!$I:$I,MATCHUP!$A88,SWISSW!$J:$J,MATCHUP!AP$1,SWISSW!$F:$F,"Won")+COUNTIFS(SWISSW!$I:$I,MATCHUP!AP$1,SWISSW!$J:$J,MATCHUP!$A88,SWISSW!$F:$F,"Lost"))/(COUNTIFS(SWISSW!$I:$I,MATCHUP!$A88,SWISSW!$J:$J,MATCHUP!AP$1)-COUNTIFS(SWISSW!$I:$I,MATCHUP!$A88,SWISSW!$J:$J,MATCHUP!AP$1,SWISSW!$F:$F,"Draw")+COUNTIFS(SWISSW!$I:$I,MATCHUP!AP$1,SWISSW!$J:$J,MATCHUP!$A88)-COUNTIFS(SWISSW!$I:$I,MATCHUP!AP$1,SWISSW!$J:$J,MATCHUP!$A88,SWISSW!$F:$F,"Draw")),"-")</f>
        <v>-</v>
      </c>
      <c r="AQ88" s="5" t="str">
        <f ca="1">IFERROR((COUNTIFS(SWISSW!$I:$I,MATCHUP!$A88,SWISSW!$J:$J,MATCHUP!AQ$1,SWISSW!$F:$F,"Won")+COUNTIFS(SWISSW!$I:$I,MATCHUP!AQ$1,SWISSW!$J:$J,MATCHUP!$A88,SWISSW!$F:$F,"Lost"))/(COUNTIFS(SWISSW!$I:$I,MATCHUP!$A88,SWISSW!$J:$J,MATCHUP!AQ$1)-COUNTIFS(SWISSW!$I:$I,MATCHUP!$A88,SWISSW!$J:$J,MATCHUP!AQ$1,SWISSW!$F:$F,"Draw")+COUNTIFS(SWISSW!$I:$I,MATCHUP!AQ$1,SWISSW!$J:$J,MATCHUP!$A88)-COUNTIFS(SWISSW!$I:$I,MATCHUP!AQ$1,SWISSW!$J:$J,MATCHUP!$A88,SWISSW!$F:$F,"Draw")),"-")</f>
        <v>-</v>
      </c>
      <c r="AR88" s="5" t="str">
        <f ca="1">IFERROR((COUNTIFS(SWISSW!$I:$I,MATCHUP!$A88,SWISSW!$J:$J,MATCHUP!AR$1,SWISSW!$F:$F,"Won")+COUNTIFS(SWISSW!$I:$I,MATCHUP!AR$1,SWISSW!$J:$J,MATCHUP!$A88,SWISSW!$F:$F,"Lost"))/(COUNTIFS(SWISSW!$I:$I,MATCHUP!$A88,SWISSW!$J:$J,MATCHUP!AR$1)-COUNTIFS(SWISSW!$I:$I,MATCHUP!$A88,SWISSW!$J:$J,MATCHUP!AR$1,SWISSW!$F:$F,"Draw")+COUNTIFS(SWISSW!$I:$I,MATCHUP!AR$1,SWISSW!$J:$J,MATCHUP!$A88)-COUNTIFS(SWISSW!$I:$I,MATCHUP!AR$1,SWISSW!$J:$J,MATCHUP!$A88,SWISSW!$F:$F,"Draw")),"-")</f>
        <v>-</v>
      </c>
      <c r="AS88" s="5" t="str">
        <f ca="1">IFERROR((COUNTIFS(SWISSW!$I:$I,MATCHUP!$A88,SWISSW!$J:$J,MATCHUP!AS$1,SWISSW!$F:$F,"Won")+COUNTIFS(SWISSW!$I:$I,MATCHUP!AS$1,SWISSW!$J:$J,MATCHUP!$A88,SWISSW!$F:$F,"Lost"))/(COUNTIFS(SWISSW!$I:$I,MATCHUP!$A88,SWISSW!$J:$J,MATCHUP!AS$1)-COUNTIFS(SWISSW!$I:$I,MATCHUP!$A88,SWISSW!$J:$J,MATCHUP!AS$1,SWISSW!$F:$F,"Draw")+COUNTIFS(SWISSW!$I:$I,MATCHUP!AS$1,SWISSW!$J:$J,MATCHUP!$A88)-COUNTIFS(SWISSW!$I:$I,MATCHUP!AS$1,SWISSW!$J:$J,MATCHUP!$A88,SWISSW!$F:$F,"Draw")),"-")</f>
        <v>-</v>
      </c>
      <c r="AT88" s="5" t="str">
        <f ca="1">IFERROR((COUNTIFS(SWISSW!$I:$I,MATCHUP!$A88,SWISSW!$J:$J,MATCHUP!AT$1,SWISSW!$F:$F,"Won")+COUNTIFS(SWISSW!$I:$I,MATCHUP!AT$1,SWISSW!$J:$J,MATCHUP!$A88,SWISSW!$F:$F,"Lost"))/(COUNTIFS(SWISSW!$I:$I,MATCHUP!$A88,SWISSW!$J:$J,MATCHUP!AT$1)-COUNTIFS(SWISSW!$I:$I,MATCHUP!$A88,SWISSW!$J:$J,MATCHUP!AT$1,SWISSW!$F:$F,"Draw")+COUNTIFS(SWISSW!$I:$I,MATCHUP!AT$1,SWISSW!$J:$J,MATCHUP!$A88)-COUNTIFS(SWISSW!$I:$I,MATCHUP!AT$1,SWISSW!$J:$J,MATCHUP!$A88,SWISSW!$F:$F,"Draw")),"-")</f>
        <v>-</v>
      </c>
      <c r="AU88" s="5" t="str">
        <f ca="1">IFERROR((COUNTIFS(SWISSW!$I:$I,MATCHUP!$A88,SWISSW!$J:$J,MATCHUP!AU$1,SWISSW!$F:$F,"Won")+COUNTIFS(SWISSW!$I:$I,MATCHUP!AU$1,SWISSW!$J:$J,MATCHUP!$A88,SWISSW!$F:$F,"Lost"))/(COUNTIFS(SWISSW!$I:$I,MATCHUP!$A88,SWISSW!$J:$J,MATCHUP!AU$1)-COUNTIFS(SWISSW!$I:$I,MATCHUP!$A88,SWISSW!$J:$J,MATCHUP!AU$1,SWISSW!$F:$F,"Draw")+COUNTIFS(SWISSW!$I:$I,MATCHUP!AU$1,SWISSW!$J:$J,MATCHUP!$A88)-COUNTIFS(SWISSW!$I:$I,MATCHUP!AU$1,SWISSW!$J:$J,MATCHUP!$A88,SWISSW!$F:$F,"Draw")),"-")</f>
        <v>-</v>
      </c>
      <c r="AV88" s="5" t="str">
        <f ca="1">IFERROR((COUNTIFS(SWISSW!$I:$I,MATCHUP!$A88,SWISSW!$J:$J,MATCHUP!AV$1,SWISSW!$F:$F,"Won")+COUNTIFS(SWISSW!$I:$I,MATCHUP!AV$1,SWISSW!$J:$J,MATCHUP!$A88,SWISSW!$F:$F,"Lost"))/(COUNTIFS(SWISSW!$I:$I,MATCHUP!$A88,SWISSW!$J:$J,MATCHUP!AV$1)-COUNTIFS(SWISSW!$I:$I,MATCHUP!$A88,SWISSW!$J:$J,MATCHUP!AV$1,SWISSW!$F:$F,"Draw")+COUNTIFS(SWISSW!$I:$I,MATCHUP!AV$1,SWISSW!$J:$J,MATCHUP!$A88)-COUNTIFS(SWISSW!$I:$I,MATCHUP!AV$1,SWISSW!$J:$J,MATCHUP!$A88,SWISSW!$F:$F,"Draw")),"-")</f>
        <v>-</v>
      </c>
      <c r="AW88" s="5" t="str">
        <f ca="1">IFERROR((COUNTIFS(SWISSW!$I:$I,MATCHUP!$A88,SWISSW!$J:$J,MATCHUP!AW$1,SWISSW!$F:$F,"Won")+COUNTIFS(SWISSW!$I:$I,MATCHUP!AW$1,SWISSW!$J:$J,MATCHUP!$A88,SWISSW!$F:$F,"Lost"))/(COUNTIFS(SWISSW!$I:$I,MATCHUP!$A88,SWISSW!$J:$J,MATCHUP!AW$1)-COUNTIFS(SWISSW!$I:$I,MATCHUP!$A88,SWISSW!$J:$J,MATCHUP!AW$1,SWISSW!$F:$F,"Draw")+COUNTIFS(SWISSW!$I:$I,MATCHUP!AW$1,SWISSW!$J:$J,MATCHUP!$A88)-COUNTIFS(SWISSW!$I:$I,MATCHUP!AW$1,SWISSW!$J:$J,MATCHUP!$A88,SWISSW!$F:$F,"Draw")),"-")</f>
        <v>-</v>
      </c>
      <c r="AX88" s="5" t="str">
        <f ca="1">IFERROR((COUNTIFS(SWISSW!$I:$I,MATCHUP!$A88,SWISSW!$J:$J,MATCHUP!AX$1,SWISSW!$F:$F,"Won")+COUNTIFS(SWISSW!$I:$I,MATCHUP!AX$1,SWISSW!$J:$J,MATCHUP!$A88,SWISSW!$F:$F,"Lost"))/(COUNTIFS(SWISSW!$I:$I,MATCHUP!$A88,SWISSW!$J:$J,MATCHUP!AX$1)-COUNTIFS(SWISSW!$I:$I,MATCHUP!$A88,SWISSW!$J:$J,MATCHUP!AX$1,SWISSW!$F:$F,"Draw")+COUNTIFS(SWISSW!$I:$I,MATCHUP!AX$1,SWISSW!$J:$J,MATCHUP!$A88)-COUNTIFS(SWISSW!$I:$I,MATCHUP!AX$1,SWISSW!$J:$J,MATCHUP!$A88,SWISSW!$F:$F,"Draw")),"-")</f>
        <v>-</v>
      </c>
      <c r="AY88" s="5" t="str">
        <f ca="1">IFERROR((COUNTIFS(SWISSW!$I:$I,MATCHUP!$A88,SWISSW!$J:$J,MATCHUP!AY$1,SWISSW!$F:$F,"Won")+COUNTIFS(SWISSW!$I:$I,MATCHUP!AY$1,SWISSW!$J:$J,MATCHUP!$A88,SWISSW!$F:$F,"Lost"))/(COUNTIFS(SWISSW!$I:$I,MATCHUP!$A88,SWISSW!$J:$J,MATCHUP!AY$1)-COUNTIFS(SWISSW!$I:$I,MATCHUP!$A88,SWISSW!$J:$J,MATCHUP!AY$1,SWISSW!$F:$F,"Draw")+COUNTIFS(SWISSW!$I:$I,MATCHUP!AY$1,SWISSW!$J:$J,MATCHUP!$A88)-COUNTIFS(SWISSW!$I:$I,MATCHUP!AY$1,SWISSW!$J:$J,MATCHUP!$A88,SWISSW!$F:$F,"Draw")),"-")</f>
        <v>-</v>
      </c>
      <c r="AZ88" s="5" t="str">
        <f ca="1">IFERROR((COUNTIFS(SWISSW!$I:$I,MATCHUP!$A88,SWISSW!$J:$J,MATCHUP!AZ$1,SWISSW!$F:$F,"Won")+COUNTIFS(SWISSW!$I:$I,MATCHUP!AZ$1,SWISSW!$J:$J,MATCHUP!$A88,SWISSW!$F:$F,"Lost"))/(COUNTIFS(SWISSW!$I:$I,MATCHUP!$A88,SWISSW!$J:$J,MATCHUP!AZ$1)-COUNTIFS(SWISSW!$I:$I,MATCHUP!$A88,SWISSW!$J:$J,MATCHUP!AZ$1,SWISSW!$F:$F,"Draw")+COUNTIFS(SWISSW!$I:$I,MATCHUP!AZ$1,SWISSW!$J:$J,MATCHUP!$A88)-COUNTIFS(SWISSW!$I:$I,MATCHUP!AZ$1,SWISSW!$J:$J,MATCHUP!$A88,SWISSW!$F:$F,"Draw")),"-")</f>
        <v>-</v>
      </c>
      <c r="BA88" s="5" t="str">
        <f ca="1">IFERROR((COUNTIFS(SWISSW!$I:$I,MATCHUP!$A88,SWISSW!$J:$J,MATCHUP!BA$1,SWISSW!$F:$F,"Won")+COUNTIFS(SWISSW!$I:$I,MATCHUP!BA$1,SWISSW!$J:$J,MATCHUP!$A88,SWISSW!$F:$F,"Lost"))/(COUNTIFS(SWISSW!$I:$I,MATCHUP!$A88,SWISSW!$J:$J,MATCHUP!BA$1)-COUNTIFS(SWISSW!$I:$I,MATCHUP!$A88,SWISSW!$J:$J,MATCHUP!BA$1,SWISSW!$F:$F,"Draw")+COUNTIFS(SWISSW!$I:$I,MATCHUP!BA$1,SWISSW!$J:$J,MATCHUP!$A88)-COUNTIFS(SWISSW!$I:$I,MATCHUP!BA$1,SWISSW!$J:$J,MATCHUP!$A88,SWISSW!$F:$F,"Draw")),"-")</f>
        <v>-</v>
      </c>
      <c r="BB88" s="5" t="str">
        <f ca="1">IFERROR((COUNTIFS(SWISSW!$I:$I,MATCHUP!$A88,SWISSW!$J:$J,MATCHUP!BB$1,SWISSW!$F:$F,"Won")+COUNTIFS(SWISSW!$I:$I,MATCHUP!BB$1,SWISSW!$J:$J,MATCHUP!$A88,SWISSW!$F:$F,"Lost"))/(COUNTIFS(SWISSW!$I:$I,MATCHUP!$A88,SWISSW!$J:$J,MATCHUP!BB$1)-COUNTIFS(SWISSW!$I:$I,MATCHUP!$A88,SWISSW!$J:$J,MATCHUP!BB$1,SWISSW!$F:$F,"Draw")+COUNTIFS(SWISSW!$I:$I,MATCHUP!BB$1,SWISSW!$J:$J,MATCHUP!$A88)-COUNTIFS(SWISSW!$I:$I,MATCHUP!BB$1,SWISSW!$J:$J,MATCHUP!$A88,SWISSW!$F:$F,"Draw")),"-")</f>
        <v>-</v>
      </c>
      <c r="BC88" s="5" t="str">
        <f ca="1">IFERROR((COUNTIFS(SWISSW!$I:$I,MATCHUP!$A88,SWISSW!$J:$J,MATCHUP!BC$1,SWISSW!$F:$F,"Won")+COUNTIFS(SWISSW!$I:$I,MATCHUP!BC$1,SWISSW!$J:$J,MATCHUP!$A88,SWISSW!$F:$F,"Lost"))/(COUNTIFS(SWISSW!$I:$I,MATCHUP!$A88,SWISSW!$J:$J,MATCHUP!BC$1)-COUNTIFS(SWISSW!$I:$I,MATCHUP!$A88,SWISSW!$J:$J,MATCHUP!BC$1,SWISSW!$F:$F,"Draw")+COUNTIFS(SWISSW!$I:$I,MATCHUP!BC$1,SWISSW!$J:$J,MATCHUP!$A88)-COUNTIFS(SWISSW!$I:$I,MATCHUP!BC$1,SWISSW!$J:$J,MATCHUP!$A88,SWISSW!$F:$F,"Draw")),"-")</f>
        <v>-</v>
      </c>
      <c r="BD88" s="5" t="str">
        <f ca="1">IFERROR((COUNTIFS(SWISSW!$I:$I,MATCHUP!$A88,SWISSW!$J:$J,MATCHUP!BD$1,SWISSW!$F:$F,"Won")+COUNTIFS(SWISSW!$I:$I,MATCHUP!BD$1,SWISSW!$J:$J,MATCHUP!$A88,SWISSW!$F:$F,"Lost"))/(COUNTIFS(SWISSW!$I:$I,MATCHUP!$A88,SWISSW!$J:$J,MATCHUP!BD$1)-COUNTIFS(SWISSW!$I:$I,MATCHUP!$A88,SWISSW!$J:$J,MATCHUP!BD$1,SWISSW!$F:$F,"Draw")+COUNTIFS(SWISSW!$I:$I,MATCHUP!BD$1,SWISSW!$J:$J,MATCHUP!$A88)-COUNTIFS(SWISSW!$I:$I,MATCHUP!BD$1,SWISSW!$J:$J,MATCHUP!$A88,SWISSW!$F:$F,"Draw")),"-")</f>
        <v>-</v>
      </c>
      <c r="BE88" s="5" t="str">
        <f ca="1">IFERROR((COUNTIFS(SWISSW!$I:$I,MATCHUP!$A88,SWISSW!$J:$J,MATCHUP!BE$1,SWISSW!$F:$F,"Won")+COUNTIFS(SWISSW!$I:$I,MATCHUP!BE$1,SWISSW!$J:$J,MATCHUP!$A88,SWISSW!$F:$F,"Lost"))/(COUNTIFS(SWISSW!$I:$I,MATCHUP!$A88,SWISSW!$J:$J,MATCHUP!BE$1)-COUNTIFS(SWISSW!$I:$I,MATCHUP!$A88,SWISSW!$J:$J,MATCHUP!BE$1,SWISSW!$F:$F,"Draw")+COUNTIFS(SWISSW!$I:$I,MATCHUP!BE$1,SWISSW!$J:$J,MATCHUP!$A88)-COUNTIFS(SWISSW!$I:$I,MATCHUP!BE$1,SWISSW!$J:$J,MATCHUP!$A88,SWISSW!$F:$F,"Draw")),"-")</f>
        <v>-</v>
      </c>
      <c r="BF88" s="5" t="str">
        <f ca="1">IFERROR((COUNTIFS(SWISSW!$I:$I,MATCHUP!$A88,SWISSW!$J:$J,MATCHUP!BF$1,SWISSW!$F:$F,"Won")+COUNTIFS(SWISSW!$I:$I,MATCHUP!BF$1,SWISSW!$J:$J,MATCHUP!$A88,SWISSW!$F:$F,"Lost"))/(COUNTIFS(SWISSW!$I:$I,MATCHUP!$A88,SWISSW!$J:$J,MATCHUP!BF$1)-COUNTIFS(SWISSW!$I:$I,MATCHUP!$A88,SWISSW!$J:$J,MATCHUP!BF$1,SWISSW!$F:$F,"Draw")+COUNTIFS(SWISSW!$I:$I,MATCHUP!BF$1,SWISSW!$J:$J,MATCHUP!$A88)-COUNTIFS(SWISSW!$I:$I,MATCHUP!BF$1,SWISSW!$J:$J,MATCHUP!$A88,SWISSW!$F:$F,"Draw")),"-")</f>
        <v>-</v>
      </c>
      <c r="BG88" s="5" t="str">
        <f ca="1">IFERROR((COUNTIFS(SWISSW!$I:$I,MATCHUP!$A88,SWISSW!$J:$J,MATCHUP!BG$1,SWISSW!$F:$F,"Won")+COUNTIFS(SWISSW!$I:$I,MATCHUP!BG$1,SWISSW!$J:$J,MATCHUP!$A88,SWISSW!$F:$F,"Lost"))/(COUNTIFS(SWISSW!$I:$I,MATCHUP!$A88,SWISSW!$J:$J,MATCHUP!BG$1)-COUNTIFS(SWISSW!$I:$I,MATCHUP!$A88,SWISSW!$J:$J,MATCHUP!BG$1,SWISSW!$F:$F,"Draw")+COUNTIFS(SWISSW!$I:$I,MATCHUP!BG$1,SWISSW!$J:$J,MATCHUP!$A88)-COUNTIFS(SWISSW!$I:$I,MATCHUP!BG$1,SWISSW!$J:$J,MATCHUP!$A88,SWISSW!$F:$F,"Draw")),"-")</f>
        <v>-</v>
      </c>
      <c r="BH88" s="5" t="str">
        <f ca="1">IFERROR((COUNTIFS(SWISSW!$I:$I,MATCHUP!$A88,SWISSW!$J:$J,MATCHUP!BH$1,SWISSW!$F:$F,"Won")+COUNTIFS(SWISSW!$I:$I,MATCHUP!BH$1,SWISSW!$J:$J,MATCHUP!$A88,SWISSW!$F:$F,"Lost"))/(COUNTIFS(SWISSW!$I:$I,MATCHUP!$A88,SWISSW!$J:$J,MATCHUP!BH$1)-COUNTIFS(SWISSW!$I:$I,MATCHUP!$A88,SWISSW!$J:$J,MATCHUP!BH$1,SWISSW!$F:$F,"Draw")+COUNTIFS(SWISSW!$I:$I,MATCHUP!BH$1,SWISSW!$J:$J,MATCHUP!$A88)-COUNTIFS(SWISSW!$I:$I,MATCHUP!BH$1,SWISSW!$J:$J,MATCHUP!$A88,SWISSW!$F:$F,"Draw")),"-")</f>
        <v>-</v>
      </c>
      <c r="BI88" s="5" t="str">
        <f ca="1">IFERROR((COUNTIFS(SWISSW!$I:$I,MATCHUP!$A88,SWISSW!$J:$J,MATCHUP!BI$1,SWISSW!$F:$F,"Won")+COUNTIFS(SWISSW!$I:$I,MATCHUP!BI$1,SWISSW!$J:$J,MATCHUP!$A88,SWISSW!$F:$F,"Lost"))/(COUNTIFS(SWISSW!$I:$I,MATCHUP!$A88,SWISSW!$J:$J,MATCHUP!BI$1)-COUNTIFS(SWISSW!$I:$I,MATCHUP!$A88,SWISSW!$J:$J,MATCHUP!BI$1,SWISSW!$F:$F,"Draw")+COUNTIFS(SWISSW!$I:$I,MATCHUP!BI$1,SWISSW!$J:$J,MATCHUP!$A88)-COUNTIFS(SWISSW!$I:$I,MATCHUP!BI$1,SWISSW!$J:$J,MATCHUP!$A88,SWISSW!$F:$F,"Draw")),"-")</f>
        <v>-</v>
      </c>
      <c r="BJ88" s="5" t="str">
        <f ca="1">IFERROR((COUNTIFS(SWISSW!$I:$I,MATCHUP!$A88,SWISSW!$J:$J,MATCHUP!BJ$1,SWISSW!$F:$F,"Won")+COUNTIFS(SWISSW!$I:$I,MATCHUP!BJ$1,SWISSW!$J:$J,MATCHUP!$A88,SWISSW!$F:$F,"Lost"))/(COUNTIFS(SWISSW!$I:$I,MATCHUP!$A88,SWISSW!$J:$J,MATCHUP!BJ$1)-COUNTIFS(SWISSW!$I:$I,MATCHUP!$A88,SWISSW!$J:$J,MATCHUP!BJ$1,SWISSW!$F:$F,"Draw")+COUNTIFS(SWISSW!$I:$I,MATCHUP!BJ$1,SWISSW!$J:$J,MATCHUP!$A88)-COUNTIFS(SWISSW!$I:$I,MATCHUP!BJ$1,SWISSW!$J:$J,MATCHUP!$A88,SWISSW!$F:$F,"Draw")),"-")</f>
        <v>-</v>
      </c>
      <c r="BK88" s="5" t="str">
        <f ca="1">IFERROR((COUNTIFS(SWISSW!$I:$I,MATCHUP!$A88,SWISSW!$J:$J,MATCHUP!BK$1,SWISSW!$F:$F,"Won")+COUNTIFS(SWISSW!$I:$I,MATCHUP!BK$1,SWISSW!$J:$J,MATCHUP!$A88,SWISSW!$F:$F,"Lost"))/(COUNTIFS(SWISSW!$I:$I,MATCHUP!$A88,SWISSW!$J:$J,MATCHUP!BK$1)-COUNTIFS(SWISSW!$I:$I,MATCHUP!$A88,SWISSW!$J:$J,MATCHUP!BK$1,SWISSW!$F:$F,"Draw")+COUNTIFS(SWISSW!$I:$I,MATCHUP!BK$1,SWISSW!$J:$J,MATCHUP!$A88)-COUNTIFS(SWISSW!$I:$I,MATCHUP!BK$1,SWISSW!$J:$J,MATCHUP!$A88,SWISSW!$F:$F,"Draw")),"-")</f>
        <v>-</v>
      </c>
      <c r="BL88" s="5" t="str">
        <f ca="1">IFERROR((COUNTIFS(SWISSW!$I:$I,MATCHUP!$A88,SWISSW!$J:$J,MATCHUP!BL$1,SWISSW!$F:$F,"Won")+COUNTIFS(SWISSW!$I:$I,MATCHUP!BL$1,SWISSW!$J:$J,MATCHUP!$A88,SWISSW!$F:$F,"Lost"))/(COUNTIFS(SWISSW!$I:$I,MATCHUP!$A88,SWISSW!$J:$J,MATCHUP!BL$1)-COUNTIFS(SWISSW!$I:$I,MATCHUP!$A88,SWISSW!$J:$J,MATCHUP!BL$1,SWISSW!$F:$F,"Draw")+COUNTIFS(SWISSW!$I:$I,MATCHUP!BL$1,SWISSW!$J:$J,MATCHUP!$A88)-COUNTIFS(SWISSW!$I:$I,MATCHUP!BL$1,SWISSW!$J:$J,MATCHUP!$A88,SWISSW!$F:$F,"Draw")),"-")</f>
        <v>-</v>
      </c>
      <c r="BM88" s="5" t="str">
        <f ca="1">IFERROR((COUNTIFS(SWISSW!$I:$I,MATCHUP!$A88,SWISSW!$J:$J,MATCHUP!BM$1,SWISSW!$F:$F,"Won")+COUNTIFS(SWISSW!$I:$I,MATCHUP!BM$1,SWISSW!$J:$J,MATCHUP!$A88,SWISSW!$F:$F,"Lost"))/(COUNTIFS(SWISSW!$I:$I,MATCHUP!$A88,SWISSW!$J:$J,MATCHUP!BM$1)-COUNTIFS(SWISSW!$I:$I,MATCHUP!$A88,SWISSW!$J:$J,MATCHUP!BM$1,SWISSW!$F:$F,"Draw")+COUNTIFS(SWISSW!$I:$I,MATCHUP!BM$1,SWISSW!$J:$J,MATCHUP!$A88)-COUNTIFS(SWISSW!$I:$I,MATCHUP!BM$1,SWISSW!$J:$J,MATCHUP!$A88,SWISSW!$F:$F,"Draw")),"-")</f>
        <v>-</v>
      </c>
      <c r="BN88" s="5" t="str">
        <f ca="1">IFERROR((COUNTIFS(SWISSW!$I:$I,MATCHUP!$A88,SWISSW!$J:$J,MATCHUP!BN$1,SWISSW!$F:$F,"Won")+COUNTIFS(SWISSW!$I:$I,MATCHUP!BN$1,SWISSW!$J:$J,MATCHUP!$A88,SWISSW!$F:$F,"Lost"))/(COUNTIFS(SWISSW!$I:$I,MATCHUP!$A88,SWISSW!$J:$J,MATCHUP!BN$1)-COUNTIFS(SWISSW!$I:$I,MATCHUP!$A88,SWISSW!$J:$J,MATCHUP!BN$1,SWISSW!$F:$F,"Draw")+COUNTIFS(SWISSW!$I:$I,MATCHUP!BN$1,SWISSW!$J:$J,MATCHUP!$A88)-COUNTIFS(SWISSW!$I:$I,MATCHUP!BN$1,SWISSW!$J:$J,MATCHUP!$A88,SWISSW!$F:$F,"Draw")),"-")</f>
        <v>-</v>
      </c>
      <c r="BO88" s="5" t="str">
        <f ca="1">IFERROR((COUNTIFS(SWISSW!$I:$I,MATCHUP!$A88,SWISSW!$J:$J,MATCHUP!BO$1,SWISSW!$F:$F,"Won")+COUNTIFS(SWISSW!$I:$I,MATCHUP!BO$1,SWISSW!$J:$J,MATCHUP!$A88,SWISSW!$F:$F,"Lost"))/(COUNTIFS(SWISSW!$I:$I,MATCHUP!$A88,SWISSW!$J:$J,MATCHUP!BO$1)-COUNTIFS(SWISSW!$I:$I,MATCHUP!$A88,SWISSW!$J:$J,MATCHUP!BO$1,SWISSW!$F:$F,"Draw")+COUNTIFS(SWISSW!$I:$I,MATCHUP!BO$1,SWISSW!$J:$J,MATCHUP!$A88)-COUNTIFS(SWISSW!$I:$I,MATCHUP!BO$1,SWISSW!$J:$J,MATCHUP!$A88,SWISSW!$F:$F,"Draw")),"-")</f>
        <v>-</v>
      </c>
      <c r="BP88" s="5" t="str">
        <f ca="1">IFERROR((COUNTIFS(SWISSW!$I:$I,MATCHUP!$A88,SWISSW!$J:$J,MATCHUP!BP$1,SWISSW!$F:$F,"Won")+COUNTIFS(SWISSW!$I:$I,MATCHUP!BP$1,SWISSW!$J:$J,MATCHUP!$A88,SWISSW!$F:$F,"Lost"))/(COUNTIFS(SWISSW!$I:$I,MATCHUP!$A88,SWISSW!$J:$J,MATCHUP!BP$1)-COUNTIFS(SWISSW!$I:$I,MATCHUP!$A88,SWISSW!$J:$J,MATCHUP!BP$1,SWISSW!$F:$F,"Draw")+COUNTIFS(SWISSW!$I:$I,MATCHUP!BP$1,SWISSW!$J:$J,MATCHUP!$A88)-COUNTIFS(SWISSW!$I:$I,MATCHUP!BP$1,SWISSW!$J:$J,MATCHUP!$A88,SWISSW!$F:$F,"Draw")),"-")</f>
        <v>-</v>
      </c>
      <c r="BQ88" s="5" t="str">
        <f ca="1">IFERROR((COUNTIFS(SWISSW!$I:$I,MATCHUP!$A88,SWISSW!$J:$J,MATCHUP!BQ$1,SWISSW!$F:$F,"Won")+COUNTIFS(SWISSW!$I:$I,MATCHUP!BQ$1,SWISSW!$J:$J,MATCHUP!$A88,SWISSW!$F:$F,"Lost"))/(COUNTIFS(SWISSW!$I:$I,MATCHUP!$A88,SWISSW!$J:$J,MATCHUP!BQ$1)-COUNTIFS(SWISSW!$I:$I,MATCHUP!$A88,SWISSW!$J:$J,MATCHUP!BQ$1,SWISSW!$F:$F,"Draw")+COUNTIFS(SWISSW!$I:$I,MATCHUP!BQ$1,SWISSW!$J:$J,MATCHUP!$A88)-COUNTIFS(SWISSW!$I:$I,MATCHUP!BQ$1,SWISSW!$J:$J,MATCHUP!$A88,SWISSW!$F:$F,"Draw")),"-")</f>
        <v>-</v>
      </c>
      <c r="BR88" s="5" t="str">
        <f ca="1">IFERROR((COUNTIFS(SWISSW!$I:$I,MATCHUP!$A88,SWISSW!$J:$J,MATCHUP!BR$1,SWISSW!$F:$F,"Won")+COUNTIFS(SWISSW!$I:$I,MATCHUP!BR$1,SWISSW!$J:$J,MATCHUP!$A88,SWISSW!$F:$F,"Lost"))/(COUNTIFS(SWISSW!$I:$I,MATCHUP!$A88,SWISSW!$J:$J,MATCHUP!BR$1)-COUNTIFS(SWISSW!$I:$I,MATCHUP!$A88,SWISSW!$J:$J,MATCHUP!BR$1,SWISSW!$F:$F,"Draw")+COUNTIFS(SWISSW!$I:$I,MATCHUP!BR$1,SWISSW!$J:$J,MATCHUP!$A88)-COUNTIFS(SWISSW!$I:$I,MATCHUP!BR$1,SWISSW!$J:$J,MATCHUP!$A88,SWISSW!$F:$F,"Draw")),"-")</f>
        <v>-</v>
      </c>
      <c r="BS88" s="5" t="str">
        <f ca="1">IFERROR((COUNTIFS(SWISSW!$I:$I,MATCHUP!$A88,SWISSW!$J:$J,MATCHUP!BS$1,SWISSW!$F:$F,"Won")+COUNTIFS(SWISSW!$I:$I,MATCHUP!BS$1,SWISSW!$J:$J,MATCHUP!$A88,SWISSW!$F:$F,"Lost"))/(COUNTIFS(SWISSW!$I:$I,MATCHUP!$A88,SWISSW!$J:$J,MATCHUP!BS$1)-COUNTIFS(SWISSW!$I:$I,MATCHUP!$A88,SWISSW!$J:$J,MATCHUP!BS$1,SWISSW!$F:$F,"Draw")+COUNTIFS(SWISSW!$I:$I,MATCHUP!BS$1,SWISSW!$J:$J,MATCHUP!$A88)-COUNTIFS(SWISSW!$I:$I,MATCHUP!BS$1,SWISSW!$J:$J,MATCHUP!$A88,SWISSW!$F:$F,"Draw")),"-")</f>
        <v>-</v>
      </c>
      <c r="BT88" s="5" t="str">
        <f ca="1">IFERROR((COUNTIFS(SWISSW!$I:$I,MATCHUP!$A88,SWISSW!$J:$J,MATCHUP!BT$1,SWISSW!$F:$F,"Won")+COUNTIFS(SWISSW!$I:$I,MATCHUP!BT$1,SWISSW!$J:$J,MATCHUP!$A88,SWISSW!$F:$F,"Lost"))/(COUNTIFS(SWISSW!$I:$I,MATCHUP!$A88,SWISSW!$J:$J,MATCHUP!BT$1)-COUNTIFS(SWISSW!$I:$I,MATCHUP!$A88,SWISSW!$J:$J,MATCHUP!BT$1,SWISSW!$F:$F,"Draw")+COUNTIFS(SWISSW!$I:$I,MATCHUP!BT$1,SWISSW!$J:$J,MATCHUP!$A88)-COUNTIFS(SWISSW!$I:$I,MATCHUP!BT$1,SWISSW!$J:$J,MATCHUP!$A88,SWISSW!$F:$F,"Draw")),"-")</f>
        <v>-</v>
      </c>
      <c r="BU88" s="5" t="str">
        <f ca="1">IFERROR((COUNTIFS(SWISSW!$I:$I,MATCHUP!$A88,SWISSW!$J:$J,MATCHUP!BU$1,SWISSW!$F:$F,"Won")+COUNTIFS(SWISSW!$I:$I,MATCHUP!BU$1,SWISSW!$J:$J,MATCHUP!$A88,SWISSW!$F:$F,"Lost"))/(COUNTIFS(SWISSW!$I:$I,MATCHUP!$A88,SWISSW!$J:$J,MATCHUP!BU$1)-COUNTIFS(SWISSW!$I:$I,MATCHUP!$A88,SWISSW!$J:$J,MATCHUP!BU$1,SWISSW!$F:$F,"Draw")+COUNTIFS(SWISSW!$I:$I,MATCHUP!BU$1,SWISSW!$J:$J,MATCHUP!$A88)-COUNTIFS(SWISSW!$I:$I,MATCHUP!BU$1,SWISSW!$J:$J,MATCHUP!$A88,SWISSW!$F:$F,"Draw")),"-")</f>
        <v>-</v>
      </c>
      <c r="BV88" s="5" t="str">
        <f ca="1">IFERROR((COUNTIFS(SWISSW!$I:$I,MATCHUP!$A88,SWISSW!$J:$J,MATCHUP!BV$1,SWISSW!$F:$F,"Won")+COUNTIFS(SWISSW!$I:$I,MATCHUP!BV$1,SWISSW!$J:$J,MATCHUP!$A88,SWISSW!$F:$F,"Lost"))/(COUNTIFS(SWISSW!$I:$I,MATCHUP!$A88,SWISSW!$J:$J,MATCHUP!BV$1)-COUNTIFS(SWISSW!$I:$I,MATCHUP!$A88,SWISSW!$J:$J,MATCHUP!BV$1,SWISSW!$F:$F,"Draw")+COUNTIFS(SWISSW!$I:$I,MATCHUP!BV$1,SWISSW!$J:$J,MATCHUP!$A88)-COUNTIFS(SWISSW!$I:$I,MATCHUP!BV$1,SWISSW!$J:$J,MATCHUP!$A88,SWISSW!$F:$F,"Draw")),"-")</f>
        <v>-</v>
      </c>
      <c r="BW88" s="5" t="str">
        <f ca="1">IFERROR((COUNTIFS(SWISSW!$I:$I,MATCHUP!$A88,SWISSW!$J:$J,MATCHUP!BW$1,SWISSW!$F:$F,"Won")+COUNTIFS(SWISSW!$I:$I,MATCHUP!BW$1,SWISSW!$J:$J,MATCHUP!$A88,SWISSW!$F:$F,"Lost"))/(COUNTIFS(SWISSW!$I:$I,MATCHUP!$A88,SWISSW!$J:$J,MATCHUP!BW$1)-COUNTIFS(SWISSW!$I:$I,MATCHUP!$A88,SWISSW!$J:$J,MATCHUP!BW$1,SWISSW!$F:$F,"Draw")+COUNTIFS(SWISSW!$I:$I,MATCHUP!BW$1,SWISSW!$J:$J,MATCHUP!$A88)-COUNTIFS(SWISSW!$I:$I,MATCHUP!BW$1,SWISSW!$J:$J,MATCHUP!$A88,SWISSW!$F:$F,"Draw")),"-")</f>
        <v>-</v>
      </c>
      <c r="BX88" s="5" t="str">
        <f ca="1">IFERROR((COUNTIFS(SWISSW!$I:$I,MATCHUP!$A88,SWISSW!$J:$J,MATCHUP!BX$1,SWISSW!$F:$F,"Won")+COUNTIFS(SWISSW!$I:$I,MATCHUP!BX$1,SWISSW!$J:$J,MATCHUP!$A88,SWISSW!$F:$F,"Lost"))/(COUNTIFS(SWISSW!$I:$I,MATCHUP!$A88,SWISSW!$J:$J,MATCHUP!BX$1)-COUNTIFS(SWISSW!$I:$I,MATCHUP!$A88,SWISSW!$J:$J,MATCHUP!BX$1,SWISSW!$F:$F,"Draw")+COUNTIFS(SWISSW!$I:$I,MATCHUP!BX$1,SWISSW!$J:$J,MATCHUP!$A88)-COUNTIFS(SWISSW!$I:$I,MATCHUP!BX$1,SWISSW!$J:$J,MATCHUP!$A88,SWISSW!$F:$F,"Draw")),"-")</f>
        <v>-</v>
      </c>
      <c r="BY88" s="5" t="str">
        <f ca="1">IFERROR((COUNTIFS(SWISSW!$I:$I,MATCHUP!$A88,SWISSW!$J:$J,MATCHUP!BY$1,SWISSW!$F:$F,"Won")+COUNTIFS(SWISSW!$I:$I,MATCHUP!BY$1,SWISSW!$J:$J,MATCHUP!$A88,SWISSW!$F:$F,"Lost"))/(COUNTIFS(SWISSW!$I:$I,MATCHUP!$A88,SWISSW!$J:$J,MATCHUP!BY$1)-COUNTIFS(SWISSW!$I:$I,MATCHUP!$A88,SWISSW!$J:$J,MATCHUP!BY$1,SWISSW!$F:$F,"Draw")+COUNTIFS(SWISSW!$I:$I,MATCHUP!BY$1,SWISSW!$J:$J,MATCHUP!$A88)-COUNTIFS(SWISSW!$I:$I,MATCHUP!BY$1,SWISSW!$J:$J,MATCHUP!$A88,SWISSW!$F:$F,"Draw")),"-")</f>
        <v>-</v>
      </c>
      <c r="BZ88" s="5" t="str">
        <f ca="1">IFERROR((COUNTIFS(SWISSW!$I:$I,MATCHUP!$A88,SWISSW!$J:$J,MATCHUP!BZ$1,SWISSW!$F:$F,"Won")+COUNTIFS(SWISSW!$I:$I,MATCHUP!BZ$1,SWISSW!$J:$J,MATCHUP!$A88,SWISSW!$F:$F,"Lost"))/(COUNTIFS(SWISSW!$I:$I,MATCHUP!$A88,SWISSW!$J:$J,MATCHUP!BZ$1)-COUNTIFS(SWISSW!$I:$I,MATCHUP!$A88,SWISSW!$J:$J,MATCHUP!BZ$1,SWISSW!$F:$F,"Draw")+COUNTIFS(SWISSW!$I:$I,MATCHUP!BZ$1,SWISSW!$J:$J,MATCHUP!$A88)-COUNTIFS(SWISSW!$I:$I,MATCHUP!BZ$1,SWISSW!$J:$J,MATCHUP!$A88,SWISSW!$F:$F,"Draw")),"-")</f>
        <v>-</v>
      </c>
      <c r="CA88" s="5" t="str">
        <f ca="1">IFERROR((COUNTIFS(SWISSW!$I:$I,MATCHUP!$A88,SWISSW!$J:$J,MATCHUP!CA$1,SWISSW!$F:$F,"Won")+COUNTIFS(SWISSW!$I:$I,MATCHUP!CA$1,SWISSW!$J:$J,MATCHUP!$A88,SWISSW!$F:$F,"Lost"))/(COUNTIFS(SWISSW!$I:$I,MATCHUP!$A88,SWISSW!$J:$J,MATCHUP!CA$1)-COUNTIFS(SWISSW!$I:$I,MATCHUP!$A88,SWISSW!$J:$J,MATCHUP!CA$1,SWISSW!$F:$F,"Draw")+COUNTIFS(SWISSW!$I:$I,MATCHUP!CA$1,SWISSW!$J:$J,MATCHUP!$A88)-COUNTIFS(SWISSW!$I:$I,MATCHUP!CA$1,SWISSW!$J:$J,MATCHUP!$A88,SWISSW!$F:$F,"Draw")),"-")</f>
        <v>-</v>
      </c>
      <c r="CB88" s="5" t="str">
        <f ca="1">IFERROR((COUNTIFS(SWISSW!$I:$I,MATCHUP!$A88,SWISSW!$J:$J,MATCHUP!CB$1,SWISSW!$F:$F,"Won")+COUNTIFS(SWISSW!$I:$I,MATCHUP!CB$1,SWISSW!$J:$J,MATCHUP!$A88,SWISSW!$F:$F,"Lost"))/(COUNTIFS(SWISSW!$I:$I,MATCHUP!$A88,SWISSW!$J:$J,MATCHUP!CB$1)-COUNTIFS(SWISSW!$I:$I,MATCHUP!$A88,SWISSW!$J:$J,MATCHUP!CB$1,SWISSW!$F:$F,"Draw")+COUNTIFS(SWISSW!$I:$I,MATCHUP!CB$1,SWISSW!$J:$J,MATCHUP!$A88)-COUNTIFS(SWISSW!$I:$I,MATCHUP!CB$1,SWISSW!$J:$J,MATCHUP!$A88,SWISSW!$F:$F,"Draw")),"-")</f>
        <v>-</v>
      </c>
      <c r="CC88" s="5" t="str">
        <f ca="1">IFERROR((COUNTIFS(SWISSW!$I:$I,MATCHUP!$A88,SWISSW!$J:$J,MATCHUP!CC$1,SWISSW!$F:$F,"Won")+COUNTIFS(SWISSW!$I:$I,MATCHUP!CC$1,SWISSW!$J:$J,MATCHUP!$A88,SWISSW!$F:$F,"Lost"))/(COUNTIFS(SWISSW!$I:$I,MATCHUP!$A88,SWISSW!$J:$J,MATCHUP!CC$1)-COUNTIFS(SWISSW!$I:$I,MATCHUP!$A88,SWISSW!$J:$J,MATCHUP!CC$1,SWISSW!$F:$F,"Draw")+COUNTIFS(SWISSW!$I:$I,MATCHUP!CC$1,SWISSW!$J:$J,MATCHUP!$A88)-COUNTIFS(SWISSW!$I:$I,MATCHUP!CC$1,SWISSW!$J:$J,MATCHUP!$A88,SWISSW!$F:$F,"Draw")),"-")</f>
        <v>-</v>
      </c>
      <c r="CD88" s="5" t="str">
        <f ca="1">IFERROR((COUNTIFS(SWISSW!$I:$I,MATCHUP!$A88,SWISSW!$J:$J,MATCHUP!CD$1,SWISSW!$F:$F,"Won")+COUNTIFS(SWISSW!$I:$I,MATCHUP!CD$1,SWISSW!$J:$J,MATCHUP!$A88,SWISSW!$F:$F,"Lost"))/(COUNTIFS(SWISSW!$I:$I,MATCHUP!$A88,SWISSW!$J:$J,MATCHUP!CD$1)-COUNTIFS(SWISSW!$I:$I,MATCHUP!$A88,SWISSW!$J:$J,MATCHUP!CD$1,SWISSW!$F:$F,"Draw")+COUNTIFS(SWISSW!$I:$I,MATCHUP!CD$1,SWISSW!$J:$J,MATCHUP!$A88)-COUNTIFS(SWISSW!$I:$I,MATCHUP!CD$1,SWISSW!$J:$J,MATCHUP!$A88,SWISSW!$F:$F,"Draw")),"-")</f>
        <v>-</v>
      </c>
      <c r="CE88" s="5" t="str">
        <f ca="1">IFERROR((COUNTIFS(SWISSW!$I:$I,MATCHUP!$A88,SWISSW!$J:$J,MATCHUP!CE$1,SWISSW!$F:$F,"Won")+COUNTIFS(SWISSW!$I:$I,MATCHUP!CE$1,SWISSW!$J:$J,MATCHUP!$A88,SWISSW!$F:$F,"Lost"))/(COUNTIFS(SWISSW!$I:$I,MATCHUP!$A88,SWISSW!$J:$J,MATCHUP!CE$1)-COUNTIFS(SWISSW!$I:$I,MATCHUP!$A88,SWISSW!$J:$J,MATCHUP!CE$1,SWISSW!$F:$F,"Draw")+COUNTIFS(SWISSW!$I:$I,MATCHUP!CE$1,SWISSW!$J:$J,MATCHUP!$A88)-COUNTIFS(SWISSW!$I:$I,MATCHUP!CE$1,SWISSW!$J:$J,MATCHUP!$A88,SWISSW!$F:$F,"Draw")),"-")</f>
        <v>-</v>
      </c>
      <c r="CF88" s="5" t="str">
        <f ca="1">IFERROR((COUNTIFS(SWISSW!$I:$I,MATCHUP!$A88,SWISSW!$J:$J,MATCHUP!CF$1,SWISSW!$F:$F,"Won")+COUNTIFS(SWISSW!$I:$I,MATCHUP!CF$1,SWISSW!$J:$J,MATCHUP!$A88,SWISSW!$F:$F,"Lost"))/(COUNTIFS(SWISSW!$I:$I,MATCHUP!$A88,SWISSW!$J:$J,MATCHUP!CF$1)-COUNTIFS(SWISSW!$I:$I,MATCHUP!$A88,SWISSW!$J:$J,MATCHUP!CF$1,SWISSW!$F:$F,"Draw")+COUNTIFS(SWISSW!$I:$I,MATCHUP!CF$1,SWISSW!$J:$J,MATCHUP!$A88)-COUNTIFS(SWISSW!$I:$I,MATCHUP!CF$1,SWISSW!$J:$J,MATCHUP!$A88,SWISSW!$F:$F,"Draw")),"-")</f>
        <v>-</v>
      </c>
      <c r="CG88" s="5" t="str">
        <f ca="1">IFERROR((COUNTIFS(SWISSW!$I:$I,MATCHUP!$A88,SWISSW!$J:$J,MATCHUP!CG$1,SWISSW!$F:$F,"Won")+COUNTIFS(SWISSW!$I:$I,MATCHUP!CG$1,SWISSW!$J:$J,MATCHUP!$A88,SWISSW!$F:$F,"Lost"))/(COUNTIFS(SWISSW!$I:$I,MATCHUP!$A88,SWISSW!$J:$J,MATCHUP!CG$1)-COUNTIFS(SWISSW!$I:$I,MATCHUP!$A88,SWISSW!$J:$J,MATCHUP!CG$1,SWISSW!$F:$F,"Draw")+COUNTIFS(SWISSW!$I:$I,MATCHUP!CG$1,SWISSW!$J:$J,MATCHUP!$A88)-COUNTIFS(SWISSW!$I:$I,MATCHUP!CG$1,SWISSW!$J:$J,MATCHUP!$A88,SWISSW!$F:$F,"Draw")),"-")</f>
        <v>-</v>
      </c>
      <c r="CH88" s="5" t="str">
        <f ca="1">IFERROR((COUNTIFS(SWISSW!$I:$I,MATCHUP!$A88,SWISSW!$J:$J,MATCHUP!CH$1,SWISSW!$F:$F,"Won")+COUNTIFS(SWISSW!$I:$I,MATCHUP!CH$1,SWISSW!$J:$J,MATCHUP!$A88,SWISSW!$F:$F,"Lost"))/(COUNTIFS(SWISSW!$I:$I,MATCHUP!$A88,SWISSW!$J:$J,MATCHUP!CH$1)-COUNTIFS(SWISSW!$I:$I,MATCHUP!$A88,SWISSW!$J:$J,MATCHUP!CH$1,SWISSW!$F:$F,"Draw")+COUNTIFS(SWISSW!$I:$I,MATCHUP!CH$1,SWISSW!$J:$J,MATCHUP!$A88)-COUNTIFS(SWISSW!$I:$I,MATCHUP!CH$1,SWISSW!$J:$J,MATCHUP!$A88,SWISSW!$F:$F,"Draw")),"-")</f>
        <v>-</v>
      </c>
      <c r="CI88" s="5" t="str">
        <f ca="1">IFERROR((COUNTIFS(SWISSW!$I:$I,MATCHUP!$A88,SWISSW!$J:$J,MATCHUP!CI$1,SWISSW!$F:$F,"Won")+COUNTIFS(SWISSW!$I:$I,MATCHUP!CI$1,SWISSW!$J:$J,MATCHUP!$A88,SWISSW!$F:$F,"Lost"))/(COUNTIFS(SWISSW!$I:$I,MATCHUP!$A88,SWISSW!$J:$J,MATCHUP!CI$1)-COUNTIFS(SWISSW!$I:$I,MATCHUP!$A88,SWISSW!$J:$J,MATCHUP!CI$1,SWISSW!$F:$F,"Draw")+COUNTIFS(SWISSW!$I:$I,MATCHUP!CI$1,SWISSW!$J:$J,MATCHUP!$A88)-COUNTIFS(SWISSW!$I:$I,MATCHUP!CI$1,SWISSW!$J:$J,MATCHUP!$A88,SWISSW!$F:$F,"Draw")),"-")</f>
        <v>-</v>
      </c>
      <c r="CJ88" s="5" t="str">
        <f ca="1">IFERROR((COUNTIFS(SWISSW!$I:$I,MATCHUP!$A88,SWISSW!$J:$J,MATCHUP!CJ$1,SWISSW!$F:$F,"Won")+COUNTIFS(SWISSW!$I:$I,MATCHUP!CJ$1,SWISSW!$J:$J,MATCHUP!$A88,SWISSW!$F:$F,"Lost"))/(COUNTIFS(SWISSW!$I:$I,MATCHUP!$A88,SWISSW!$J:$J,MATCHUP!CJ$1)-COUNTIFS(SWISSW!$I:$I,MATCHUP!$A88,SWISSW!$J:$J,MATCHUP!CJ$1,SWISSW!$F:$F,"Draw")+COUNTIFS(SWISSW!$I:$I,MATCHUP!CJ$1,SWISSW!$J:$J,MATCHUP!$A88)-COUNTIFS(SWISSW!$I:$I,MATCHUP!CJ$1,SWISSW!$J:$J,MATCHUP!$A88,SWISSW!$F:$F,"Draw")),"-")</f>
        <v>-</v>
      </c>
      <c r="CK88" s="5" t="str">
        <f ca="1">IFERROR((COUNTIFS(SWISSW!$I:$I,MATCHUP!$A88,SWISSW!$J:$J,MATCHUP!CK$1,SWISSW!$F:$F,"Won")+COUNTIFS(SWISSW!$I:$I,MATCHUP!CK$1,SWISSW!$J:$J,MATCHUP!$A88,SWISSW!$F:$F,"Lost"))/(COUNTIFS(SWISSW!$I:$I,MATCHUP!$A88,SWISSW!$J:$J,MATCHUP!CK$1)-COUNTIFS(SWISSW!$I:$I,MATCHUP!$A88,SWISSW!$J:$J,MATCHUP!CK$1,SWISSW!$F:$F,"Draw")+COUNTIFS(SWISSW!$I:$I,MATCHUP!CK$1,SWISSW!$J:$J,MATCHUP!$A88)-COUNTIFS(SWISSW!$I:$I,MATCHUP!CK$1,SWISSW!$J:$J,MATCHUP!$A88,SWISSW!$F:$F,"Draw")),"-")</f>
        <v>-</v>
      </c>
      <c r="CL88" s="5" t="str">
        <f ca="1">IFERROR((COUNTIFS(SWISSW!$I:$I,MATCHUP!$A88,SWISSW!$J:$J,MATCHUP!CL$1,SWISSW!$F:$F,"Won")+COUNTIFS(SWISSW!$I:$I,MATCHUP!CL$1,SWISSW!$J:$J,MATCHUP!$A88,SWISSW!$F:$F,"Lost"))/(COUNTIFS(SWISSW!$I:$I,MATCHUP!$A88,SWISSW!$J:$J,MATCHUP!CL$1)-COUNTIFS(SWISSW!$I:$I,MATCHUP!$A88,SWISSW!$J:$J,MATCHUP!CL$1,SWISSW!$F:$F,"Draw")+COUNTIFS(SWISSW!$I:$I,MATCHUP!CL$1,SWISSW!$J:$J,MATCHUP!$A88)-COUNTIFS(SWISSW!$I:$I,MATCHUP!CL$1,SWISSW!$J:$J,MATCHUP!$A88,SWISSW!$F:$F,"Draw")),"-")</f>
        <v>-</v>
      </c>
      <c r="CM88" s="5" t="str">
        <f ca="1">IFERROR((COUNTIFS(SWISSW!$I:$I,MATCHUP!$A88,SWISSW!$J:$J,MATCHUP!CM$1,SWISSW!$F:$F,"Won")+COUNTIFS(SWISSW!$I:$I,MATCHUP!CM$1,SWISSW!$J:$J,MATCHUP!$A88,SWISSW!$F:$F,"Lost"))/(COUNTIFS(SWISSW!$I:$I,MATCHUP!$A88,SWISSW!$J:$J,MATCHUP!CM$1)-COUNTIFS(SWISSW!$I:$I,MATCHUP!$A88,SWISSW!$J:$J,MATCHUP!CM$1,SWISSW!$F:$F,"Draw")+COUNTIFS(SWISSW!$I:$I,MATCHUP!CM$1,SWISSW!$J:$J,MATCHUP!$A88)-COUNTIFS(SWISSW!$I:$I,MATCHUP!CM$1,SWISSW!$J:$J,MATCHUP!$A88,SWISSW!$F:$F,"Draw")),"-")</f>
        <v>-</v>
      </c>
      <c r="CN88" s="5" t="str">
        <f ca="1">IFERROR((COUNTIFS(SWISSW!$I:$I,MATCHUP!$A88,SWISSW!$J:$J,MATCHUP!CN$1,SWISSW!$F:$F,"Won")+COUNTIFS(SWISSW!$I:$I,MATCHUP!CN$1,SWISSW!$J:$J,MATCHUP!$A88,SWISSW!$F:$F,"Lost"))/(COUNTIFS(SWISSW!$I:$I,MATCHUP!$A88,SWISSW!$J:$J,MATCHUP!CN$1)-COUNTIFS(SWISSW!$I:$I,MATCHUP!$A88,SWISSW!$J:$J,MATCHUP!CN$1,SWISSW!$F:$F,"Draw")+COUNTIFS(SWISSW!$I:$I,MATCHUP!CN$1,SWISSW!$J:$J,MATCHUP!$A88)-COUNTIFS(SWISSW!$I:$I,MATCHUP!CN$1,SWISSW!$J:$J,MATCHUP!$A88,SWISSW!$F:$F,"Draw")),"-")</f>
        <v>-</v>
      </c>
      <c r="CO88" s="5" t="str">
        <f ca="1">IFERROR((COUNTIFS(SWISSW!$I:$I,MATCHUP!$A88,SWISSW!$J:$J,MATCHUP!CO$1,SWISSW!$F:$F,"Won")+COUNTIFS(SWISSW!$I:$I,MATCHUP!CO$1,SWISSW!$J:$J,MATCHUP!$A88,SWISSW!$F:$F,"Lost"))/(COUNTIFS(SWISSW!$I:$I,MATCHUP!$A88,SWISSW!$J:$J,MATCHUP!CO$1)-COUNTIFS(SWISSW!$I:$I,MATCHUP!$A88,SWISSW!$J:$J,MATCHUP!CO$1,SWISSW!$F:$F,"Draw")+COUNTIFS(SWISSW!$I:$I,MATCHUP!CO$1,SWISSW!$J:$J,MATCHUP!$A88)-COUNTIFS(SWISSW!$I:$I,MATCHUP!CO$1,SWISSW!$J:$J,MATCHUP!$A88,SWISSW!$F:$F,"Draw")),"-")</f>
        <v>-</v>
      </c>
      <c r="CP88" s="5" t="str">
        <f ca="1">IFERROR((COUNTIFS(SWISSW!$I:$I,MATCHUP!$A88,SWISSW!$J:$J,MATCHUP!CP$1,SWISSW!$F:$F,"Won")+COUNTIFS(SWISSW!$I:$I,MATCHUP!CP$1,SWISSW!$J:$J,MATCHUP!$A88,SWISSW!$F:$F,"Lost"))/(COUNTIFS(SWISSW!$I:$I,MATCHUP!$A88,SWISSW!$J:$J,MATCHUP!CP$1)-COUNTIFS(SWISSW!$I:$I,MATCHUP!$A88,SWISSW!$J:$J,MATCHUP!CP$1,SWISSW!$F:$F,"Draw")+COUNTIFS(SWISSW!$I:$I,MATCHUP!CP$1,SWISSW!$J:$J,MATCHUP!$A88)-COUNTIFS(SWISSW!$I:$I,MATCHUP!CP$1,SWISSW!$J:$J,MATCHUP!$A88,SWISSW!$F:$F,"Draw")),"-")</f>
        <v>-</v>
      </c>
      <c r="CQ88" s="5" t="str">
        <f ca="1">IFERROR((COUNTIFS(SWISSW!$I:$I,MATCHUP!$A88,SWISSW!$J:$J,MATCHUP!CQ$1,SWISSW!$F:$F,"Won")+COUNTIFS(SWISSW!$I:$I,MATCHUP!CQ$1,SWISSW!$J:$J,MATCHUP!$A88,SWISSW!$F:$F,"Lost"))/(COUNTIFS(SWISSW!$I:$I,MATCHUP!$A88,SWISSW!$J:$J,MATCHUP!CQ$1)-COUNTIFS(SWISSW!$I:$I,MATCHUP!$A88,SWISSW!$J:$J,MATCHUP!CQ$1,SWISSW!$F:$F,"Draw")+COUNTIFS(SWISSW!$I:$I,MATCHUP!CQ$1,SWISSW!$J:$J,MATCHUP!$A88)-COUNTIFS(SWISSW!$I:$I,MATCHUP!CQ$1,SWISSW!$J:$J,MATCHUP!$A88,SWISSW!$F:$F,"Draw")),"-")</f>
        <v>-</v>
      </c>
      <c r="CR88" s="5" t="str">
        <f ca="1">IFERROR((COUNTIFS(SWISSW!$I:$I,MATCHUP!$A88,SWISSW!$J:$J,MATCHUP!CR$1,SWISSW!$F:$F,"Won")+COUNTIFS(SWISSW!$I:$I,MATCHUP!CR$1,SWISSW!$J:$J,MATCHUP!$A88,SWISSW!$F:$F,"Lost"))/(COUNTIFS(SWISSW!$I:$I,MATCHUP!$A88,SWISSW!$J:$J,MATCHUP!CR$1)-COUNTIFS(SWISSW!$I:$I,MATCHUP!$A88,SWISSW!$J:$J,MATCHUP!CR$1,SWISSW!$F:$F,"Draw")+COUNTIFS(SWISSW!$I:$I,MATCHUP!CR$1,SWISSW!$J:$J,MATCHUP!$A88)-COUNTIFS(SWISSW!$I:$I,MATCHUP!CR$1,SWISSW!$J:$J,MATCHUP!$A88,SWISSW!$F:$F,"Draw")),"-")</f>
        <v>-</v>
      </c>
      <c r="CS88" s="5" t="str">
        <f ca="1">IFERROR((COUNTIFS(SWISSW!$I:$I,MATCHUP!$A88,SWISSW!$J:$J,MATCHUP!CS$1,SWISSW!$F:$F,"Won")+COUNTIFS(SWISSW!$I:$I,MATCHUP!CS$1,SWISSW!$J:$J,MATCHUP!$A88,SWISSW!$F:$F,"Lost"))/(COUNTIFS(SWISSW!$I:$I,MATCHUP!$A88,SWISSW!$J:$J,MATCHUP!CS$1)-COUNTIFS(SWISSW!$I:$I,MATCHUP!$A88,SWISSW!$J:$J,MATCHUP!CS$1,SWISSW!$F:$F,"Draw")+COUNTIFS(SWISSW!$I:$I,MATCHUP!CS$1,SWISSW!$J:$J,MATCHUP!$A88)-COUNTIFS(SWISSW!$I:$I,MATCHUP!CS$1,SWISSW!$J:$J,MATCHUP!$A88,SWISSW!$F:$F,"Draw")),"-")</f>
        <v>-</v>
      </c>
      <c r="CT88" s="5" t="str">
        <f ca="1">IFERROR((COUNTIFS(SWISSW!$I:$I,MATCHUP!$A88,SWISSW!$J:$J,MATCHUP!CT$1,SWISSW!$F:$F,"Won")+COUNTIFS(SWISSW!$I:$I,MATCHUP!CT$1,SWISSW!$J:$J,MATCHUP!$A88,SWISSW!$F:$F,"Lost"))/(COUNTIFS(SWISSW!$I:$I,MATCHUP!$A88,SWISSW!$J:$J,MATCHUP!CT$1)-COUNTIFS(SWISSW!$I:$I,MATCHUP!$A88,SWISSW!$J:$J,MATCHUP!CT$1,SWISSW!$F:$F,"Draw")+COUNTIFS(SWISSW!$I:$I,MATCHUP!CT$1,SWISSW!$J:$J,MATCHUP!$A88)-COUNTIFS(SWISSW!$I:$I,MATCHUP!CT$1,SWISSW!$J:$J,MATCHUP!$A88,SWISSW!$F:$F,"Draw")),"-")</f>
        <v>-</v>
      </c>
      <c r="CU88" s="5" t="str">
        <f ca="1">IFERROR((COUNTIFS(SWISSW!$I:$I,MATCHUP!$A88,SWISSW!$J:$J,MATCHUP!CU$1,SWISSW!$F:$F,"Won")+COUNTIFS(SWISSW!$I:$I,MATCHUP!CU$1,SWISSW!$J:$J,MATCHUP!$A88,SWISSW!$F:$F,"Lost"))/(COUNTIFS(SWISSW!$I:$I,MATCHUP!$A88,SWISSW!$J:$J,MATCHUP!CU$1)-COUNTIFS(SWISSW!$I:$I,MATCHUP!$A88,SWISSW!$J:$J,MATCHUP!CU$1,SWISSW!$F:$F,"Draw")+COUNTIFS(SWISSW!$I:$I,MATCHUP!CU$1,SWISSW!$J:$J,MATCHUP!$A88)-COUNTIFS(SWISSW!$I:$I,MATCHUP!CU$1,SWISSW!$J:$J,MATCHUP!$A88,SWISSW!$F:$F,"Draw")),"-")</f>
        <v>-</v>
      </c>
      <c r="CV88" s="5" t="str">
        <f ca="1">IFERROR((COUNTIFS(SWISSW!$I:$I,MATCHUP!$A88,SWISSW!$J:$J,MATCHUP!CV$1,SWISSW!$F:$F,"Won")+COUNTIFS(SWISSW!$I:$I,MATCHUP!CV$1,SWISSW!$J:$J,MATCHUP!$A88,SWISSW!$F:$F,"Lost"))/(COUNTIFS(SWISSW!$I:$I,MATCHUP!$A88,SWISSW!$J:$J,MATCHUP!CV$1)-COUNTIFS(SWISSW!$I:$I,MATCHUP!$A88,SWISSW!$J:$J,MATCHUP!CV$1,SWISSW!$F:$F,"Draw")+COUNTIFS(SWISSW!$I:$I,MATCHUP!CV$1,SWISSW!$J:$J,MATCHUP!$A88)-COUNTIFS(SWISSW!$I:$I,MATCHUP!CV$1,SWISSW!$J:$J,MATCHUP!$A88,SWISSW!$F:$F,"Draw")),"-")</f>
        <v>-</v>
      </c>
    </row>
    <row r="89" spans="1:100" ht="55" customHeight="1" x14ac:dyDescent="0.3">
      <c r="A89" s="3" cm="1">
        <f t="array" aca="1" ref="A89" ca="1">INDIRECT(ADDRESS(ROW(),1,,1,"METABREAK"))</f>
        <v>0</v>
      </c>
      <c r="B89" s="5" t="str">
        <f ca="1">IFERROR((COUNTIFS(SWISSW!$I:$I,MATCHUP!$A89,SWISSW!$J:$J,MATCHUP!B$1,SWISSW!$F:$F,"Won")+COUNTIFS(SWISSW!$I:$I,MATCHUP!B$1,SWISSW!$J:$J,MATCHUP!$A89,SWISSW!$F:$F,"Lost"))/(COUNTIFS(SWISSW!$I:$I,MATCHUP!$A89,SWISSW!$J:$J,MATCHUP!B$1)-COUNTIFS(SWISSW!$I:$I,MATCHUP!$A89,SWISSW!$J:$J,MATCHUP!B$1,SWISSW!$F:$F,"Draw")+COUNTIFS(SWISSW!$I:$I,MATCHUP!B$1,SWISSW!$J:$J,MATCHUP!$A89)-COUNTIFS(SWISSW!$I:$I,MATCHUP!B$1,SWISSW!$J:$J,MATCHUP!$A89,SWISSW!$F:$F,"Draw")),"-")</f>
        <v>-</v>
      </c>
      <c r="C89" s="5" t="str">
        <f ca="1">IFERROR((COUNTIFS(SWISSW!$I:$I,MATCHUP!$A89,SWISSW!$J:$J,MATCHUP!C$1,SWISSW!$F:$F,"Won")+COUNTIFS(SWISSW!$I:$I,MATCHUP!C$1,SWISSW!$J:$J,MATCHUP!$A89,SWISSW!$F:$F,"Lost"))/(COUNTIFS(SWISSW!$I:$I,MATCHUP!$A89,SWISSW!$J:$J,MATCHUP!C$1)-COUNTIFS(SWISSW!$I:$I,MATCHUP!$A89,SWISSW!$J:$J,MATCHUP!C$1,SWISSW!$F:$F,"Draw")+COUNTIFS(SWISSW!$I:$I,MATCHUP!C$1,SWISSW!$J:$J,MATCHUP!$A89)-COUNTIFS(SWISSW!$I:$I,MATCHUP!C$1,SWISSW!$J:$J,MATCHUP!$A89,SWISSW!$F:$F,"Draw")),"-")</f>
        <v>-</v>
      </c>
      <c r="D89" s="5" t="str">
        <f ca="1">IFERROR((COUNTIFS(SWISSW!$I:$I,MATCHUP!$A89,SWISSW!$J:$J,MATCHUP!D$1,SWISSW!$F:$F,"Won")+COUNTIFS(SWISSW!$I:$I,MATCHUP!D$1,SWISSW!$J:$J,MATCHUP!$A89,SWISSW!$F:$F,"Lost"))/(COUNTIFS(SWISSW!$I:$I,MATCHUP!$A89,SWISSW!$J:$J,MATCHUP!D$1)-COUNTIFS(SWISSW!$I:$I,MATCHUP!$A89,SWISSW!$J:$J,MATCHUP!D$1,SWISSW!$F:$F,"Draw")+COUNTIFS(SWISSW!$I:$I,MATCHUP!D$1,SWISSW!$J:$J,MATCHUP!$A89)-COUNTIFS(SWISSW!$I:$I,MATCHUP!D$1,SWISSW!$J:$J,MATCHUP!$A89,SWISSW!$F:$F,"Draw")),"-")</f>
        <v>-</v>
      </c>
      <c r="E89" s="5" t="str">
        <f ca="1">IFERROR((COUNTIFS(SWISSW!$I:$I,MATCHUP!$A89,SWISSW!$J:$J,MATCHUP!E$1,SWISSW!$F:$F,"Won")+COUNTIFS(SWISSW!$I:$I,MATCHUP!E$1,SWISSW!$J:$J,MATCHUP!$A89,SWISSW!$F:$F,"Lost"))/(COUNTIFS(SWISSW!$I:$I,MATCHUP!$A89,SWISSW!$J:$J,MATCHUP!E$1)-COUNTIFS(SWISSW!$I:$I,MATCHUP!$A89,SWISSW!$J:$J,MATCHUP!E$1,SWISSW!$F:$F,"Draw")+COUNTIFS(SWISSW!$I:$I,MATCHUP!E$1,SWISSW!$J:$J,MATCHUP!$A89)-COUNTIFS(SWISSW!$I:$I,MATCHUP!E$1,SWISSW!$J:$J,MATCHUP!$A89,SWISSW!$F:$F,"Draw")),"-")</f>
        <v>-</v>
      </c>
      <c r="F89" s="5" t="str">
        <f ca="1">IFERROR((COUNTIFS(SWISSW!$I:$I,MATCHUP!$A89,SWISSW!$J:$J,MATCHUP!F$1,SWISSW!$F:$F,"Won")+COUNTIFS(SWISSW!$I:$I,MATCHUP!F$1,SWISSW!$J:$J,MATCHUP!$A89,SWISSW!$F:$F,"Lost"))/(COUNTIFS(SWISSW!$I:$I,MATCHUP!$A89,SWISSW!$J:$J,MATCHUP!F$1)-COUNTIFS(SWISSW!$I:$I,MATCHUP!$A89,SWISSW!$J:$J,MATCHUP!F$1,SWISSW!$F:$F,"Draw")+COUNTIFS(SWISSW!$I:$I,MATCHUP!F$1,SWISSW!$J:$J,MATCHUP!$A89)-COUNTIFS(SWISSW!$I:$I,MATCHUP!F$1,SWISSW!$J:$J,MATCHUP!$A89,SWISSW!$F:$F,"Draw")),"-")</f>
        <v>-</v>
      </c>
      <c r="G89" s="5" t="str">
        <f ca="1">IFERROR((COUNTIFS(SWISSW!$I:$I,MATCHUP!$A89,SWISSW!$J:$J,MATCHUP!G$1,SWISSW!$F:$F,"Won")+COUNTIFS(SWISSW!$I:$I,MATCHUP!G$1,SWISSW!$J:$J,MATCHUP!$A89,SWISSW!$F:$F,"Lost"))/(COUNTIFS(SWISSW!$I:$I,MATCHUP!$A89,SWISSW!$J:$J,MATCHUP!G$1)-COUNTIFS(SWISSW!$I:$I,MATCHUP!$A89,SWISSW!$J:$J,MATCHUP!G$1,SWISSW!$F:$F,"Draw")+COUNTIFS(SWISSW!$I:$I,MATCHUP!G$1,SWISSW!$J:$J,MATCHUP!$A89)-COUNTIFS(SWISSW!$I:$I,MATCHUP!G$1,SWISSW!$J:$J,MATCHUP!$A89,SWISSW!$F:$F,"Draw")),"-")</f>
        <v>-</v>
      </c>
      <c r="H89" s="5" t="str">
        <f ca="1">IFERROR((COUNTIFS(SWISSW!$I:$I,MATCHUP!$A89,SWISSW!$J:$J,MATCHUP!H$1,SWISSW!$F:$F,"Won")+COUNTIFS(SWISSW!$I:$I,MATCHUP!H$1,SWISSW!$J:$J,MATCHUP!$A89,SWISSW!$F:$F,"Lost"))/(COUNTIFS(SWISSW!$I:$I,MATCHUP!$A89,SWISSW!$J:$J,MATCHUP!H$1)-COUNTIFS(SWISSW!$I:$I,MATCHUP!$A89,SWISSW!$J:$J,MATCHUP!H$1,SWISSW!$F:$F,"Draw")+COUNTIFS(SWISSW!$I:$I,MATCHUP!H$1,SWISSW!$J:$J,MATCHUP!$A89)-COUNTIFS(SWISSW!$I:$I,MATCHUP!H$1,SWISSW!$J:$J,MATCHUP!$A89,SWISSW!$F:$F,"Draw")),"-")</f>
        <v>-</v>
      </c>
      <c r="I89" s="5" t="str">
        <f ca="1">IFERROR((COUNTIFS(SWISSW!$I:$I,MATCHUP!$A89,SWISSW!$J:$J,MATCHUP!I$1,SWISSW!$F:$F,"Won")+COUNTIFS(SWISSW!$I:$I,MATCHUP!I$1,SWISSW!$J:$J,MATCHUP!$A89,SWISSW!$F:$F,"Lost"))/(COUNTIFS(SWISSW!$I:$I,MATCHUP!$A89,SWISSW!$J:$J,MATCHUP!I$1)-COUNTIFS(SWISSW!$I:$I,MATCHUP!$A89,SWISSW!$J:$J,MATCHUP!I$1,SWISSW!$F:$F,"Draw")+COUNTIFS(SWISSW!$I:$I,MATCHUP!I$1,SWISSW!$J:$J,MATCHUP!$A89)-COUNTIFS(SWISSW!$I:$I,MATCHUP!I$1,SWISSW!$J:$J,MATCHUP!$A89,SWISSW!$F:$F,"Draw")),"-")</f>
        <v>-</v>
      </c>
      <c r="J89" s="5" t="str">
        <f ca="1">IFERROR((COUNTIFS(SWISSW!$I:$I,MATCHUP!$A89,SWISSW!$J:$J,MATCHUP!J$1,SWISSW!$F:$F,"Won")+COUNTIFS(SWISSW!$I:$I,MATCHUP!J$1,SWISSW!$J:$J,MATCHUP!$A89,SWISSW!$F:$F,"Lost"))/(COUNTIFS(SWISSW!$I:$I,MATCHUP!$A89,SWISSW!$J:$J,MATCHUP!J$1)-COUNTIFS(SWISSW!$I:$I,MATCHUP!$A89,SWISSW!$J:$J,MATCHUP!J$1,SWISSW!$F:$F,"Draw")+COUNTIFS(SWISSW!$I:$I,MATCHUP!J$1,SWISSW!$J:$J,MATCHUP!$A89)-COUNTIFS(SWISSW!$I:$I,MATCHUP!J$1,SWISSW!$J:$J,MATCHUP!$A89,SWISSW!$F:$F,"Draw")),"-")</f>
        <v>-</v>
      </c>
      <c r="K89" s="5" t="str">
        <f ca="1">IFERROR((COUNTIFS(SWISSW!$I:$I,MATCHUP!$A89,SWISSW!$J:$J,MATCHUP!K$1,SWISSW!$F:$F,"Won")+COUNTIFS(SWISSW!$I:$I,MATCHUP!K$1,SWISSW!$J:$J,MATCHUP!$A89,SWISSW!$F:$F,"Lost"))/(COUNTIFS(SWISSW!$I:$I,MATCHUP!$A89,SWISSW!$J:$J,MATCHUP!K$1)-COUNTIFS(SWISSW!$I:$I,MATCHUP!$A89,SWISSW!$J:$J,MATCHUP!K$1,SWISSW!$F:$F,"Draw")+COUNTIFS(SWISSW!$I:$I,MATCHUP!K$1,SWISSW!$J:$J,MATCHUP!$A89)-COUNTIFS(SWISSW!$I:$I,MATCHUP!K$1,SWISSW!$J:$J,MATCHUP!$A89,SWISSW!$F:$F,"Draw")),"-")</f>
        <v>-</v>
      </c>
      <c r="L89" s="5" t="str">
        <f ca="1">IFERROR((COUNTIFS(SWISSW!$I:$I,MATCHUP!$A89,SWISSW!$J:$J,MATCHUP!L$1,SWISSW!$F:$F,"Won")+COUNTIFS(SWISSW!$I:$I,MATCHUP!L$1,SWISSW!$J:$J,MATCHUP!$A89,SWISSW!$F:$F,"Lost"))/(COUNTIFS(SWISSW!$I:$I,MATCHUP!$A89,SWISSW!$J:$J,MATCHUP!L$1)-COUNTIFS(SWISSW!$I:$I,MATCHUP!$A89,SWISSW!$J:$J,MATCHUP!L$1,SWISSW!$F:$F,"Draw")+COUNTIFS(SWISSW!$I:$I,MATCHUP!L$1,SWISSW!$J:$J,MATCHUP!$A89)-COUNTIFS(SWISSW!$I:$I,MATCHUP!L$1,SWISSW!$J:$J,MATCHUP!$A89,SWISSW!$F:$F,"Draw")),"-")</f>
        <v>-</v>
      </c>
      <c r="M89" s="5" t="str">
        <f ca="1">IFERROR((COUNTIFS(SWISSW!$I:$I,MATCHUP!$A89,SWISSW!$J:$J,MATCHUP!M$1,SWISSW!$F:$F,"Won")+COUNTIFS(SWISSW!$I:$I,MATCHUP!M$1,SWISSW!$J:$J,MATCHUP!$A89,SWISSW!$F:$F,"Lost"))/(COUNTIFS(SWISSW!$I:$I,MATCHUP!$A89,SWISSW!$J:$J,MATCHUP!M$1)-COUNTIFS(SWISSW!$I:$I,MATCHUP!$A89,SWISSW!$J:$J,MATCHUP!M$1,SWISSW!$F:$F,"Draw")+COUNTIFS(SWISSW!$I:$I,MATCHUP!M$1,SWISSW!$J:$J,MATCHUP!$A89)-COUNTIFS(SWISSW!$I:$I,MATCHUP!M$1,SWISSW!$J:$J,MATCHUP!$A89,SWISSW!$F:$F,"Draw")),"-")</f>
        <v>-</v>
      </c>
      <c r="N89" s="5" t="str">
        <f ca="1">IFERROR((COUNTIFS(SWISSW!$I:$I,MATCHUP!$A89,SWISSW!$J:$J,MATCHUP!N$1,SWISSW!$F:$F,"Won")+COUNTIFS(SWISSW!$I:$I,MATCHUP!N$1,SWISSW!$J:$J,MATCHUP!$A89,SWISSW!$F:$F,"Lost"))/(COUNTIFS(SWISSW!$I:$I,MATCHUP!$A89,SWISSW!$J:$J,MATCHUP!N$1)-COUNTIFS(SWISSW!$I:$I,MATCHUP!$A89,SWISSW!$J:$J,MATCHUP!N$1,SWISSW!$F:$F,"Draw")+COUNTIFS(SWISSW!$I:$I,MATCHUP!N$1,SWISSW!$J:$J,MATCHUP!$A89)-COUNTIFS(SWISSW!$I:$I,MATCHUP!N$1,SWISSW!$J:$J,MATCHUP!$A89,SWISSW!$F:$F,"Draw")),"-")</f>
        <v>-</v>
      </c>
      <c r="O89" s="5" t="str">
        <f ca="1">IFERROR((COUNTIFS(SWISSW!$I:$I,MATCHUP!$A89,SWISSW!$J:$J,MATCHUP!O$1,SWISSW!$F:$F,"Won")+COUNTIFS(SWISSW!$I:$I,MATCHUP!O$1,SWISSW!$J:$J,MATCHUP!$A89,SWISSW!$F:$F,"Lost"))/(COUNTIFS(SWISSW!$I:$I,MATCHUP!$A89,SWISSW!$J:$J,MATCHUP!O$1)-COUNTIFS(SWISSW!$I:$I,MATCHUP!$A89,SWISSW!$J:$J,MATCHUP!O$1,SWISSW!$F:$F,"Draw")+COUNTIFS(SWISSW!$I:$I,MATCHUP!O$1,SWISSW!$J:$J,MATCHUP!$A89)-COUNTIFS(SWISSW!$I:$I,MATCHUP!O$1,SWISSW!$J:$J,MATCHUP!$A89,SWISSW!$F:$F,"Draw")),"-")</f>
        <v>-</v>
      </c>
      <c r="P89" s="5" t="str">
        <f ca="1">IFERROR((COUNTIFS(SWISSW!$I:$I,MATCHUP!$A89,SWISSW!$J:$J,MATCHUP!P$1,SWISSW!$F:$F,"Won")+COUNTIFS(SWISSW!$I:$I,MATCHUP!P$1,SWISSW!$J:$J,MATCHUP!$A89,SWISSW!$F:$F,"Lost"))/(COUNTIFS(SWISSW!$I:$I,MATCHUP!$A89,SWISSW!$J:$J,MATCHUP!P$1)-COUNTIFS(SWISSW!$I:$I,MATCHUP!$A89,SWISSW!$J:$J,MATCHUP!P$1,SWISSW!$F:$F,"Draw")+COUNTIFS(SWISSW!$I:$I,MATCHUP!P$1,SWISSW!$J:$J,MATCHUP!$A89)-COUNTIFS(SWISSW!$I:$I,MATCHUP!P$1,SWISSW!$J:$J,MATCHUP!$A89,SWISSW!$F:$F,"Draw")),"-")</f>
        <v>-</v>
      </c>
      <c r="Q89" s="5" t="str">
        <f ca="1">IFERROR((COUNTIFS(SWISSW!$I:$I,MATCHUP!$A89,SWISSW!$J:$J,MATCHUP!Q$1,SWISSW!$F:$F,"Won")+COUNTIFS(SWISSW!$I:$I,MATCHUP!Q$1,SWISSW!$J:$J,MATCHUP!$A89,SWISSW!$F:$F,"Lost"))/(COUNTIFS(SWISSW!$I:$I,MATCHUP!$A89,SWISSW!$J:$J,MATCHUP!Q$1)-COUNTIFS(SWISSW!$I:$I,MATCHUP!$A89,SWISSW!$J:$J,MATCHUP!Q$1,SWISSW!$F:$F,"Draw")+COUNTIFS(SWISSW!$I:$I,MATCHUP!Q$1,SWISSW!$J:$J,MATCHUP!$A89)-COUNTIFS(SWISSW!$I:$I,MATCHUP!Q$1,SWISSW!$J:$J,MATCHUP!$A89,SWISSW!$F:$F,"Draw")),"-")</f>
        <v>-</v>
      </c>
      <c r="R89" s="5" t="str">
        <f ca="1">IFERROR((COUNTIFS(SWISSW!$I:$I,MATCHUP!$A89,SWISSW!$J:$J,MATCHUP!R$1,SWISSW!$F:$F,"Won")+COUNTIFS(SWISSW!$I:$I,MATCHUP!R$1,SWISSW!$J:$J,MATCHUP!$A89,SWISSW!$F:$F,"Lost"))/(COUNTIFS(SWISSW!$I:$I,MATCHUP!$A89,SWISSW!$J:$J,MATCHUP!R$1)-COUNTIFS(SWISSW!$I:$I,MATCHUP!$A89,SWISSW!$J:$J,MATCHUP!R$1,SWISSW!$F:$F,"Draw")+COUNTIFS(SWISSW!$I:$I,MATCHUP!R$1,SWISSW!$J:$J,MATCHUP!$A89)-COUNTIFS(SWISSW!$I:$I,MATCHUP!R$1,SWISSW!$J:$J,MATCHUP!$A89,SWISSW!$F:$F,"Draw")),"-")</f>
        <v>-</v>
      </c>
      <c r="S89" s="5" t="str">
        <f ca="1">IFERROR((COUNTIFS(SWISSW!$I:$I,MATCHUP!$A89,SWISSW!$J:$J,MATCHUP!S$1,SWISSW!$F:$F,"Won")+COUNTIFS(SWISSW!$I:$I,MATCHUP!S$1,SWISSW!$J:$J,MATCHUP!$A89,SWISSW!$F:$F,"Lost"))/(COUNTIFS(SWISSW!$I:$I,MATCHUP!$A89,SWISSW!$J:$J,MATCHUP!S$1)-COUNTIFS(SWISSW!$I:$I,MATCHUP!$A89,SWISSW!$J:$J,MATCHUP!S$1,SWISSW!$F:$F,"Draw")+COUNTIFS(SWISSW!$I:$I,MATCHUP!S$1,SWISSW!$J:$J,MATCHUP!$A89)-COUNTIFS(SWISSW!$I:$I,MATCHUP!S$1,SWISSW!$J:$J,MATCHUP!$A89,SWISSW!$F:$F,"Draw")),"-")</f>
        <v>-</v>
      </c>
      <c r="T89" s="5" t="str">
        <f ca="1">IFERROR((COUNTIFS(SWISSW!$I:$I,MATCHUP!$A89,SWISSW!$J:$J,MATCHUP!T$1,SWISSW!$F:$F,"Won")+COUNTIFS(SWISSW!$I:$I,MATCHUP!T$1,SWISSW!$J:$J,MATCHUP!$A89,SWISSW!$F:$F,"Lost"))/(COUNTIFS(SWISSW!$I:$I,MATCHUP!$A89,SWISSW!$J:$J,MATCHUP!T$1)-COUNTIFS(SWISSW!$I:$I,MATCHUP!$A89,SWISSW!$J:$J,MATCHUP!T$1,SWISSW!$F:$F,"Draw")+COUNTIFS(SWISSW!$I:$I,MATCHUP!T$1,SWISSW!$J:$J,MATCHUP!$A89)-COUNTIFS(SWISSW!$I:$I,MATCHUP!T$1,SWISSW!$J:$J,MATCHUP!$A89,SWISSW!$F:$F,"Draw")),"-")</f>
        <v>-</v>
      </c>
      <c r="U89" s="5" t="str">
        <f ca="1">IFERROR((COUNTIFS(SWISSW!$I:$I,MATCHUP!$A89,SWISSW!$J:$J,MATCHUP!U$1,SWISSW!$F:$F,"Won")+COUNTIFS(SWISSW!$I:$I,MATCHUP!U$1,SWISSW!$J:$J,MATCHUP!$A89,SWISSW!$F:$F,"Lost"))/(COUNTIFS(SWISSW!$I:$I,MATCHUP!$A89,SWISSW!$J:$J,MATCHUP!U$1)-COUNTIFS(SWISSW!$I:$I,MATCHUP!$A89,SWISSW!$J:$J,MATCHUP!U$1,SWISSW!$F:$F,"Draw")+COUNTIFS(SWISSW!$I:$I,MATCHUP!U$1,SWISSW!$J:$J,MATCHUP!$A89)-COUNTIFS(SWISSW!$I:$I,MATCHUP!U$1,SWISSW!$J:$J,MATCHUP!$A89,SWISSW!$F:$F,"Draw")),"-")</f>
        <v>-</v>
      </c>
      <c r="V89" s="5" t="str">
        <f ca="1">IFERROR((COUNTIFS(SWISSW!$I:$I,MATCHUP!$A89,SWISSW!$J:$J,MATCHUP!V$1,SWISSW!$F:$F,"Won")+COUNTIFS(SWISSW!$I:$I,MATCHUP!V$1,SWISSW!$J:$J,MATCHUP!$A89,SWISSW!$F:$F,"Lost"))/(COUNTIFS(SWISSW!$I:$I,MATCHUP!$A89,SWISSW!$J:$J,MATCHUP!V$1)-COUNTIFS(SWISSW!$I:$I,MATCHUP!$A89,SWISSW!$J:$J,MATCHUP!V$1,SWISSW!$F:$F,"Draw")+COUNTIFS(SWISSW!$I:$I,MATCHUP!V$1,SWISSW!$J:$J,MATCHUP!$A89)-COUNTIFS(SWISSW!$I:$I,MATCHUP!V$1,SWISSW!$J:$J,MATCHUP!$A89,SWISSW!$F:$F,"Draw")),"-")</f>
        <v>-</v>
      </c>
      <c r="W89" s="5" t="str">
        <f ca="1">IFERROR((COUNTIFS(SWISSW!$I:$I,MATCHUP!$A89,SWISSW!$J:$J,MATCHUP!W$1,SWISSW!$F:$F,"Won")+COUNTIFS(SWISSW!$I:$I,MATCHUP!W$1,SWISSW!$J:$J,MATCHUP!$A89,SWISSW!$F:$F,"Lost"))/(COUNTIFS(SWISSW!$I:$I,MATCHUP!$A89,SWISSW!$J:$J,MATCHUP!W$1)-COUNTIFS(SWISSW!$I:$I,MATCHUP!$A89,SWISSW!$J:$J,MATCHUP!W$1,SWISSW!$F:$F,"Draw")+COUNTIFS(SWISSW!$I:$I,MATCHUP!W$1,SWISSW!$J:$J,MATCHUP!$A89)-COUNTIFS(SWISSW!$I:$I,MATCHUP!W$1,SWISSW!$J:$J,MATCHUP!$A89,SWISSW!$F:$F,"Draw")),"-")</f>
        <v>-</v>
      </c>
      <c r="X89" s="5" t="str">
        <f ca="1">IFERROR((COUNTIFS(SWISSW!$I:$I,MATCHUP!$A89,SWISSW!$J:$J,MATCHUP!X$1,SWISSW!$F:$F,"Won")+COUNTIFS(SWISSW!$I:$I,MATCHUP!X$1,SWISSW!$J:$J,MATCHUP!$A89,SWISSW!$F:$F,"Lost"))/(COUNTIFS(SWISSW!$I:$I,MATCHUP!$A89,SWISSW!$J:$J,MATCHUP!X$1)-COUNTIFS(SWISSW!$I:$I,MATCHUP!$A89,SWISSW!$J:$J,MATCHUP!X$1,SWISSW!$F:$F,"Draw")+COUNTIFS(SWISSW!$I:$I,MATCHUP!X$1,SWISSW!$J:$J,MATCHUP!$A89)-COUNTIFS(SWISSW!$I:$I,MATCHUP!X$1,SWISSW!$J:$J,MATCHUP!$A89,SWISSW!$F:$F,"Draw")),"-")</f>
        <v>-</v>
      </c>
      <c r="Y89" s="5" t="str">
        <f ca="1">IFERROR((COUNTIFS(SWISSW!$I:$I,MATCHUP!$A89,SWISSW!$J:$J,MATCHUP!Y$1,SWISSW!$F:$F,"Won")+COUNTIFS(SWISSW!$I:$I,MATCHUP!Y$1,SWISSW!$J:$J,MATCHUP!$A89,SWISSW!$F:$F,"Lost"))/(COUNTIFS(SWISSW!$I:$I,MATCHUP!$A89,SWISSW!$J:$J,MATCHUP!Y$1)-COUNTIFS(SWISSW!$I:$I,MATCHUP!$A89,SWISSW!$J:$J,MATCHUP!Y$1,SWISSW!$F:$F,"Draw")+COUNTIFS(SWISSW!$I:$I,MATCHUP!Y$1,SWISSW!$J:$J,MATCHUP!$A89)-COUNTIFS(SWISSW!$I:$I,MATCHUP!Y$1,SWISSW!$J:$J,MATCHUP!$A89,SWISSW!$F:$F,"Draw")),"-")</f>
        <v>-</v>
      </c>
      <c r="Z89" s="5" t="str">
        <f ca="1">IFERROR((COUNTIFS(SWISSW!$I:$I,MATCHUP!$A89,SWISSW!$J:$J,MATCHUP!Z$1,SWISSW!$F:$F,"Won")+COUNTIFS(SWISSW!$I:$I,MATCHUP!Z$1,SWISSW!$J:$J,MATCHUP!$A89,SWISSW!$F:$F,"Lost"))/(COUNTIFS(SWISSW!$I:$I,MATCHUP!$A89,SWISSW!$J:$J,MATCHUP!Z$1)-COUNTIFS(SWISSW!$I:$I,MATCHUP!$A89,SWISSW!$J:$J,MATCHUP!Z$1,SWISSW!$F:$F,"Draw")+COUNTIFS(SWISSW!$I:$I,MATCHUP!Z$1,SWISSW!$J:$J,MATCHUP!$A89)-COUNTIFS(SWISSW!$I:$I,MATCHUP!Z$1,SWISSW!$J:$J,MATCHUP!$A89,SWISSW!$F:$F,"Draw")),"-")</f>
        <v>-</v>
      </c>
      <c r="AA89" s="5" t="str">
        <f ca="1">IFERROR((COUNTIFS(SWISSW!$I:$I,MATCHUP!$A89,SWISSW!$J:$J,MATCHUP!AA$1,SWISSW!$F:$F,"Won")+COUNTIFS(SWISSW!$I:$I,MATCHUP!AA$1,SWISSW!$J:$J,MATCHUP!$A89,SWISSW!$F:$F,"Lost"))/(COUNTIFS(SWISSW!$I:$I,MATCHUP!$A89,SWISSW!$J:$J,MATCHUP!AA$1)-COUNTIFS(SWISSW!$I:$I,MATCHUP!$A89,SWISSW!$J:$J,MATCHUP!AA$1,SWISSW!$F:$F,"Draw")+COUNTIFS(SWISSW!$I:$I,MATCHUP!AA$1,SWISSW!$J:$J,MATCHUP!$A89)-COUNTIFS(SWISSW!$I:$I,MATCHUP!AA$1,SWISSW!$J:$J,MATCHUP!$A89,SWISSW!$F:$F,"Draw")),"-")</f>
        <v>-</v>
      </c>
      <c r="AB89" s="5" t="str">
        <f ca="1">IFERROR((COUNTIFS(SWISSW!$I:$I,MATCHUP!$A89,SWISSW!$J:$J,MATCHUP!AB$1,SWISSW!$F:$F,"Won")+COUNTIFS(SWISSW!$I:$I,MATCHUP!AB$1,SWISSW!$J:$J,MATCHUP!$A89,SWISSW!$F:$F,"Lost"))/(COUNTIFS(SWISSW!$I:$I,MATCHUP!$A89,SWISSW!$J:$J,MATCHUP!AB$1)-COUNTIFS(SWISSW!$I:$I,MATCHUP!$A89,SWISSW!$J:$J,MATCHUP!AB$1,SWISSW!$F:$F,"Draw")+COUNTIFS(SWISSW!$I:$I,MATCHUP!AB$1,SWISSW!$J:$J,MATCHUP!$A89)-COUNTIFS(SWISSW!$I:$I,MATCHUP!AB$1,SWISSW!$J:$J,MATCHUP!$A89,SWISSW!$F:$F,"Draw")),"-")</f>
        <v>-</v>
      </c>
      <c r="AC89" s="5" t="str">
        <f ca="1">IFERROR((COUNTIFS(SWISSW!$I:$I,MATCHUP!$A89,SWISSW!$J:$J,MATCHUP!AC$1,SWISSW!$F:$F,"Won")+COUNTIFS(SWISSW!$I:$I,MATCHUP!AC$1,SWISSW!$J:$J,MATCHUP!$A89,SWISSW!$F:$F,"Lost"))/(COUNTIFS(SWISSW!$I:$I,MATCHUP!$A89,SWISSW!$J:$J,MATCHUP!AC$1)-COUNTIFS(SWISSW!$I:$I,MATCHUP!$A89,SWISSW!$J:$J,MATCHUP!AC$1,SWISSW!$F:$F,"Draw")+COUNTIFS(SWISSW!$I:$I,MATCHUP!AC$1,SWISSW!$J:$J,MATCHUP!$A89)-COUNTIFS(SWISSW!$I:$I,MATCHUP!AC$1,SWISSW!$J:$J,MATCHUP!$A89,SWISSW!$F:$F,"Draw")),"-")</f>
        <v>-</v>
      </c>
      <c r="AD89" s="5" t="str">
        <f ca="1">IFERROR((COUNTIFS(SWISSW!$I:$I,MATCHUP!$A89,SWISSW!$J:$J,MATCHUP!AD$1,SWISSW!$F:$F,"Won")+COUNTIFS(SWISSW!$I:$I,MATCHUP!AD$1,SWISSW!$J:$J,MATCHUP!$A89,SWISSW!$F:$F,"Lost"))/(COUNTIFS(SWISSW!$I:$I,MATCHUP!$A89,SWISSW!$J:$J,MATCHUP!AD$1)-COUNTIFS(SWISSW!$I:$I,MATCHUP!$A89,SWISSW!$J:$J,MATCHUP!AD$1,SWISSW!$F:$F,"Draw")+COUNTIFS(SWISSW!$I:$I,MATCHUP!AD$1,SWISSW!$J:$J,MATCHUP!$A89)-COUNTIFS(SWISSW!$I:$I,MATCHUP!AD$1,SWISSW!$J:$J,MATCHUP!$A89,SWISSW!$F:$F,"Draw")),"-")</f>
        <v>-</v>
      </c>
      <c r="AE89" s="5" t="str">
        <f ca="1">IFERROR((COUNTIFS(SWISSW!$I:$I,MATCHUP!$A89,SWISSW!$J:$J,MATCHUP!AE$1,SWISSW!$F:$F,"Won")+COUNTIFS(SWISSW!$I:$I,MATCHUP!AE$1,SWISSW!$J:$J,MATCHUP!$A89,SWISSW!$F:$F,"Lost"))/(COUNTIFS(SWISSW!$I:$I,MATCHUP!$A89,SWISSW!$J:$J,MATCHUP!AE$1)-COUNTIFS(SWISSW!$I:$I,MATCHUP!$A89,SWISSW!$J:$J,MATCHUP!AE$1,SWISSW!$F:$F,"Draw")+COUNTIFS(SWISSW!$I:$I,MATCHUP!AE$1,SWISSW!$J:$J,MATCHUP!$A89)-COUNTIFS(SWISSW!$I:$I,MATCHUP!AE$1,SWISSW!$J:$J,MATCHUP!$A89,SWISSW!$F:$F,"Draw")),"-")</f>
        <v>-</v>
      </c>
      <c r="AF89" s="5" t="str">
        <f ca="1">IFERROR((COUNTIFS(SWISSW!$I:$I,MATCHUP!$A89,SWISSW!$J:$J,MATCHUP!AF$1,SWISSW!$F:$F,"Won")+COUNTIFS(SWISSW!$I:$I,MATCHUP!AF$1,SWISSW!$J:$J,MATCHUP!$A89,SWISSW!$F:$F,"Lost"))/(COUNTIFS(SWISSW!$I:$I,MATCHUP!$A89,SWISSW!$J:$J,MATCHUP!AF$1)-COUNTIFS(SWISSW!$I:$I,MATCHUP!$A89,SWISSW!$J:$J,MATCHUP!AF$1,SWISSW!$F:$F,"Draw")+COUNTIFS(SWISSW!$I:$I,MATCHUP!AF$1,SWISSW!$J:$J,MATCHUP!$A89)-COUNTIFS(SWISSW!$I:$I,MATCHUP!AF$1,SWISSW!$J:$J,MATCHUP!$A89,SWISSW!$F:$F,"Draw")),"-")</f>
        <v>-</v>
      </c>
      <c r="AG89" s="5" t="str">
        <f ca="1">IFERROR((COUNTIFS(SWISSW!$I:$I,MATCHUP!$A89,SWISSW!$J:$J,MATCHUP!AG$1,SWISSW!$F:$F,"Won")+COUNTIFS(SWISSW!$I:$I,MATCHUP!AG$1,SWISSW!$J:$J,MATCHUP!$A89,SWISSW!$F:$F,"Lost"))/(COUNTIFS(SWISSW!$I:$I,MATCHUP!$A89,SWISSW!$J:$J,MATCHUP!AG$1)-COUNTIFS(SWISSW!$I:$I,MATCHUP!$A89,SWISSW!$J:$J,MATCHUP!AG$1,SWISSW!$F:$F,"Draw")+COUNTIFS(SWISSW!$I:$I,MATCHUP!AG$1,SWISSW!$J:$J,MATCHUP!$A89)-COUNTIFS(SWISSW!$I:$I,MATCHUP!AG$1,SWISSW!$J:$J,MATCHUP!$A89,SWISSW!$F:$F,"Draw")),"-")</f>
        <v>-</v>
      </c>
      <c r="AH89" s="5" t="str">
        <f ca="1">IFERROR((COUNTIFS(SWISSW!$I:$I,MATCHUP!$A89,SWISSW!$J:$J,MATCHUP!AH$1,SWISSW!$F:$F,"Won")+COUNTIFS(SWISSW!$I:$I,MATCHUP!AH$1,SWISSW!$J:$J,MATCHUP!$A89,SWISSW!$F:$F,"Lost"))/(COUNTIFS(SWISSW!$I:$I,MATCHUP!$A89,SWISSW!$J:$J,MATCHUP!AH$1)-COUNTIFS(SWISSW!$I:$I,MATCHUP!$A89,SWISSW!$J:$J,MATCHUP!AH$1,SWISSW!$F:$F,"Draw")+COUNTIFS(SWISSW!$I:$I,MATCHUP!AH$1,SWISSW!$J:$J,MATCHUP!$A89)-COUNTIFS(SWISSW!$I:$I,MATCHUP!AH$1,SWISSW!$J:$J,MATCHUP!$A89,SWISSW!$F:$F,"Draw")),"-")</f>
        <v>-</v>
      </c>
      <c r="AI89" s="5" t="str">
        <f ca="1">IFERROR((COUNTIFS(SWISSW!$I:$I,MATCHUP!$A89,SWISSW!$J:$J,MATCHUP!AI$1,SWISSW!$F:$F,"Won")+COUNTIFS(SWISSW!$I:$I,MATCHUP!AI$1,SWISSW!$J:$J,MATCHUP!$A89,SWISSW!$F:$F,"Lost"))/(COUNTIFS(SWISSW!$I:$I,MATCHUP!$A89,SWISSW!$J:$J,MATCHUP!AI$1)-COUNTIFS(SWISSW!$I:$I,MATCHUP!$A89,SWISSW!$J:$J,MATCHUP!AI$1,SWISSW!$F:$F,"Draw")+COUNTIFS(SWISSW!$I:$I,MATCHUP!AI$1,SWISSW!$J:$J,MATCHUP!$A89)-COUNTIFS(SWISSW!$I:$I,MATCHUP!AI$1,SWISSW!$J:$J,MATCHUP!$A89,SWISSW!$F:$F,"Draw")),"-")</f>
        <v>-</v>
      </c>
      <c r="AJ89" s="5" t="str">
        <f ca="1">IFERROR((COUNTIFS(SWISSW!$I:$I,MATCHUP!$A89,SWISSW!$J:$J,MATCHUP!AJ$1,SWISSW!$F:$F,"Won")+COUNTIFS(SWISSW!$I:$I,MATCHUP!AJ$1,SWISSW!$J:$J,MATCHUP!$A89,SWISSW!$F:$F,"Lost"))/(COUNTIFS(SWISSW!$I:$I,MATCHUP!$A89,SWISSW!$J:$J,MATCHUP!AJ$1)-COUNTIFS(SWISSW!$I:$I,MATCHUP!$A89,SWISSW!$J:$J,MATCHUP!AJ$1,SWISSW!$F:$F,"Draw")+COUNTIFS(SWISSW!$I:$I,MATCHUP!AJ$1,SWISSW!$J:$J,MATCHUP!$A89)-COUNTIFS(SWISSW!$I:$I,MATCHUP!AJ$1,SWISSW!$J:$J,MATCHUP!$A89,SWISSW!$F:$F,"Draw")),"-")</f>
        <v>-</v>
      </c>
      <c r="AK89" s="5" t="str">
        <f ca="1">IFERROR((COUNTIFS(SWISSW!$I:$I,MATCHUP!$A89,SWISSW!$J:$J,MATCHUP!AK$1,SWISSW!$F:$F,"Won")+COUNTIFS(SWISSW!$I:$I,MATCHUP!AK$1,SWISSW!$J:$J,MATCHUP!$A89,SWISSW!$F:$F,"Lost"))/(COUNTIFS(SWISSW!$I:$I,MATCHUP!$A89,SWISSW!$J:$J,MATCHUP!AK$1)-COUNTIFS(SWISSW!$I:$I,MATCHUP!$A89,SWISSW!$J:$J,MATCHUP!AK$1,SWISSW!$F:$F,"Draw")+COUNTIFS(SWISSW!$I:$I,MATCHUP!AK$1,SWISSW!$J:$J,MATCHUP!$A89)-COUNTIFS(SWISSW!$I:$I,MATCHUP!AK$1,SWISSW!$J:$J,MATCHUP!$A89,SWISSW!$F:$F,"Draw")),"-")</f>
        <v>-</v>
      </c>
      <c r="AL89" s="5" t="str">
        <f ca="1">IFERROR((COUNTIFS(SWISSW!$I:$I,MATCHUP!$A89,SWISSW!$J:$J,MATCHUP!AL$1,SWISSW!$F:$F,"Won")+COUNTIFS(SWISSW!$I:$I,MATCHUP!AL$1,SWISSW!$J:$J,MATCHUP!$A89,SWISSW!$F:$F,"Lost"))/(COUNTIFS(SWISSW!$I:$I,MATCHUP!$A89,SWISSW!$J:$J,MATCHUP!AL$1)-COUNTIFS(SWISSW!$I:$I,MATCHUP!$A89,SWISSW!$J:$J,MATCHUP!AL$1,SWISSW!$F:$F,"Draw")+COUNTIFS(SWISSW!$I:$I,MATCHUP!AL$1,SWISSW!$J:$J,MATCHUP!$A89)-COUNTIFS(SWISSW!$I:$I,MATCHUP!AL$1,SWISSW!$J:$J,MATCHUP!$A89,SWISSW!$F:$F,"Draw")),"-")</f>
        <v>-</v>
      </c>
      <c r="AM89" s="5" t="str">
        <f ca="1">IFERROR((COUNTIFS(SWISSW!$I:$I,MATCHUP!$A89,SWISSW!$J:$J,MATCHUP!AM$1,SWISSW!$F:$F,"Won")+COUNTIFS(SWISSW!$I:$I,MATCHUP!AM$1,SWISSW!$J:$J,MATCHUP!$A89,SWISSW!$F:$F,"Lost"))/(COUNTIFS(SWISSW!$I:$I,MATCHUP!$A89,SWISSW!$J:$J,MATCHUP!AM$1)-COUNTIFS(SWISSW!$I:$I,MATCHUP!$A89,SWISSW!$J:$J,MATCHUP!AM$1,SWISSW!$F:$F,"Draw")+COUNTIFS(SWISSW!$I:$I,MATCHUP!AM$1,SWISSW!$J:$J,MATCHUP!$A89)-COUNTIFS(SWISSW!$I:$I,MATCHUP!AM$1,SWISSW!$J:$J,MATCHUP!$A89,SWISSW!$F:$F,"Draw")),"-")</f>
        <v>-</v>
      </c>
      <c r="AN89" s="5" t="str">
        <f ca="1">IFERROR((COUNTIFS(SWISSW!$I:$I,MATCHUP!$A89,SWISSW!$J:$J,MATCHUP!AN$1,SWISSW!$F:$F,"Won")+COUNTIFS(SWISSW!$I:$I,MATCHUP!AN$1,SWISSW!$J:$J,MATCHUP!$A89,SWISSW!$F:$F,"Lost"))/(COUNTIFS(SWISSW!$I:$I,MATCHUP!$A89,SWISSW!$J:$J,MATCHUP!AN$1)-COUNTIFS(SWISSW!$I:$I,MATCHUP!$A89,SWISSW!$J:$J,MATCHUP!AN$1,SWISSW!$F:$F,"Draw")+COUNTIFS(SWISSW!$I:$I,MATCHUP!AN$1,SWISSW!$J:$J,MATCHUP!$A89)-COUNTIFS(SWISSW!$I:$I,MATCHUP!AN$1,SWISSW!$J:$J,MATCHUP!$A89,SWISSW!$F:$F,"Draw")),"-")</f>
        <v>-</v>
      </c>
      <c r="AO89" s="5" t="str">
        <f ca="1">IFERROR((COUNTIFS(SWISSW!$I:$I,MATCHUP!$A89,SWISSW!$J:$J,MATCHUP!AO$1,SWISSW!$F:$F,"Won")+COUNTIFS(SWISSW!$I:$I,MATCHUP!AO$1,SWISSW!$J:$J,MATCHUP!$A89,SWISSW!$F:$F,"Lost"))/(COUNTIFS(SWISSW!$I:$I,MATCHUP!$A89,SWISSW!$J:$J,MATCHUP!AO$1)-COUNTIFS(SWISSW!$I:$I,MATCHUP!$A89,SWISSW!$J:$J,MATCHUP!AO$1,SWISSW!$F:$F,"Draw")+COUNTIFS(SWISSW!$I:$I,MATCHUP!AO$1,SWISSW!$J:$J,MATCHUP!$A89)-COUNTIFS(SWISSW!$I:$I,MATCHUP!AO$1,SWISSW!$J:$J,MATCHUP!$A89,SWISSW!$F:$F,"Draw")),"-")</f>
        <v>-</v>
      </c>
      <c r="AP89" s="5" t="str">
        <f ca="1">IFERROR((COUNTIFS(SWISSW!$I:$I,MATCHUP!$A89,SWISSW!$J:$J,MATCHUP!AP$1,SWISSW!$F:$F,"Won")+COUNTIFS(SWISSW!$I:$I,MATCHUP!AP$1,SWISSW!$J:$J,MATCHUP!$A89,SWISSW!$F:$F,"Lost"))/(COUNTIFS(SWISSW!$I:$I,MATCHUP!$A89,SWISSW!$J:$J,MATCHUP!AP$1)-COUNTIFS(SWISSW!$I:$I,MATCHUP!$A89,SWISSW!$J:$J,MATCHUP!AP$1,SWISSW!$F:$F,"Draw")+COUNTIFS(SWISSW!$I:$I,MATCHUP!AP$1,SWISSW!$J:$J,MATCHUP!$A89)-COUNTIFS(SWISSW!$I:$I,MATCHUP!AP$1,SWISSW!$J:$J,MATCHUP!$A89,SWISSW!$F:$F,"Draw")),"-")</f>
        <v>-</v>
      </c>
      <c r="AQ89" s="5" t="str">
        <f ca="1">IFERROR((COUNTIFS(SWISSW!$I:$I,MATCHUP!$A89,SWISSW!$J:$J,MATCHUP!AQ$1,SWISSW!$F:$F,"Won")+COUNTIFS(SWISSW!$I:$I,MATCHUP!AQ$1,SWISSW!$J:$J,MATCHUP!$A89,SWISSW!$F:$F,"Lost"))/(COUNTIFS(SWISSW!$I:$I,MATCHUP!$A89,SWISSW!$J:$J,MATCHUP!AQ$1)-COUNTIFS(SWISSW!$I:$I,MATCHUP!$A89,SWISSW!$J:$J,MATCHUP!AQ$1,SWISSW!$F:$F,"Draw")+COUNTIFS(SWISSW!$I:$I,MATCHUP!AQ$1,SWISSW!$J:$J,MATCHUP!$A89)-COUNTIFS(SWISSW!$I:$I,MATCHUP!AQ$1,SWISSW!$J:$J,MATCHUP!$A89,SWISSW!$F:$F,"Draw")),"-")</f>
        <v>-</v>
      </c>
      <c r="AR89" s="5" t="str">
        <f ca="1">IFERROR((COUNTIFS(SWISSW!$I:$I,MATCHUP!$A89,SWISSW!$J:$J,MATCHUP!AR$1,SWISSW!$F:$F,"Won")+COUNTIFS(SWISSW!$I:$I,MATCHUP!AR$1,SWISSW!$J:$J,MATCHUP!$A89,SWISSW!$F:$F,"Lost"))/(COUNTIFS(SWISSW!$I:$I,MATCHUP!$A89,SWISSW!$J:$J,MATCHUP!AR$1)-COUNTIFS(SWISSW!$I:$I,MATCHUP!$A89,SWISSW!$J:$J,MATCHUP!AR$1,SWISSW!$F:$F,"Draw")+COUNTIFS(SWISSW!$I:$I,MATCHUP!AR$1,SWISSW!$J:$J,MATCHUP!$A89)-COUNTIFS(SWISSW!$I:$I,MATCHUP!AR$1,SWISSW!$J:$J,MATCHUP!$A89,SWISSW!$F:$F,"Draw")),"-")</f>
        <v>-</v>
      </c>
      <c r="AS89" s="5" t="str">
        <f ca="1">IFERROR((COUNTIFS(SWISSW!$I:$I,MATCHUP!$A89,SWISSW!$J:$J,MATCHUP!AS$1,SWISSW!$F:$F,"Won")+COUNTIFS(SWISSW!$I:$I,MATCHUP!AS$1,SWISSW!$J:$J,MATCHUP!$A89,SWISSW!$F:$F,"Lost"))/(COUNTIFS(SWISSW!$I:$I,MATCHUP!$A89,SWISSW!$J:$J,MATCHUP!AS$1)-COUNTIFS(SWISSW!$I:$I,MATCHUP!$A89,SWISSW!$J:$J,MATCHUP!AS$1,SWISSW!$F:$F,"Draw")+COUNTIFS(SWISSW!$I:$I,MATCHUP!AS$1,SWISSW!$J:$J,MATCHUP!$A89)-COUNTIFS(SWISSW!$I:$I,MATCHUP!AS$1,SWISSW!$J:$J,MATCHUP!$A89,SWISSW!$F:$F,"Draw")),"-")</f>
        <v>-</v>
      </c>
      <c r="AT89" s="5" t="str">
        <f ca="1">IFERROR((COUNTIFS(SWISSW!$I:$I,MATCHUP!$A89,SWISSW!$J:$J,MATCHUP!AT$1,SWISSW!$F:$F,"Won")+COUNTIFS(SWISSW!$I:$I,MATCHUP!AT$1,SWISSW!$J:$J,MATCHUP!$A89,SWISSW!$F:$F,"Lost"))/(COUNTIFS(SWISSW!$I:$I,MATCHUP!$A89,SWISSW!$J:$J,MATCHUP!AT$1)-COUNTIFS(SWISSW!$I:$I,MATCHUP!$A89,SWISSW!$J:$J,MATCHUP!AT$1,SWISSW!$F:$F,"Draw")+COUNTIFS(SWISSW!$I:$I,MATCHUP!AT$1,SWISSW!$J:$J,MATCHUP!$A89)-COUNTIFS(SWISSW!$I:$I,MATCHUP!AT$1,SWISSW!$J:$J,MATCHUP!$A89,SWISSW!$F:$F,"Draw")),"-")</f>
        <v>-</v>
      </c>
      <c r="AU89" s="5" t="str">
        <f ca="1">IFERROR((COUNTIFS(SWISSW!$I:$I,MATCHUP!$A89,SWISSW!$J:$J,MATCHUP!AU$1,SWISSW!$F:$F,"Won")+COUNTIFS(SWISSW!$I:$I,MATCHUP!AU$1,SWISSW!$J:$J,MATCHUP!$A89,SWISSW!$F:$F,"Lost"))/(COUNTIFS(SWISSW!$I:$I,MATCHUP!$A89,SWISSW!$J:$J,MATCHUP!AU$1)-COUNTIFS(SWISSW!$I:$I,MATCHUP!$A89,SWISSW!$J:$J,MATCHUP!AU$1,SWISSW!$F:$F,"Draw")+COUNTIFS(SWISSW!$I:$I,MATCHUP!AU$1,SWISSW!$J:$J,MATCHUP!$A89)-COUNTIFS(SWISSW!$I:$I,MATCHUP!AU$1,SWISSW!$J:$J,MATCHUP!$A89,SWISSW!$F:$F,"Draw")),"-")</f>
        <v>-</v>
      </c>
      <c r="AV89" s="5" t="str">
        <f ca="1">IFERROR((COUNTIFS(SWISSW!$I:$I,MATCHUP!$A89,SWISSW!$J:$J,MATCHUP!AV$1,SWISSW!$F:$F,"Won")+COUNTIFS(SWISSW!$I:$I,MATCHUP!AV$1,SWISSW!$J:$J,MATCHUP!$A89,SWISSW!$F:$F,"Lost"))/(COUNTIFS(SWISSW!$I:$I,MATCHUP!$A89,SWISSW!$J:$J,MATCHUP!AV$1)-COUNTIFS(SWISSW!$I:$I,MATCHUP!$A89,SWISSW!$J:$J,MATCHUP!AV$1,SWISSW!$F:$F,"Draw")+COUNTIFS(SWISSW!$I:$I,MATCHUP!AV$1,SWISSW!$J:$J,MATCHUP!$A89)-COUNTIFS(SWISSW!$I:$I,MATCHUP!AV$1,SWISSW!$J:$J,MATCHUP!$A89,SWISSW!$F:$F,"Draw")),"-")</f>
        <v>-</v>
      </c>
      <c r="AW89" s="5" t="str">
        <f ca="1">IFERROR((COUNTIFS(SWISSW!$I:$I,MATCHUP!$A89,SWISSW!$J:$J,MATCHUP!AW$1,SWISSW!$F:$F,"Won")+COUNTIFS(SWISSW!$I:$I,MATCHUP!AW$1,SWISSW!$J:$J,MATCHUP!$A89,SWISSW!$F:$F,"Lost"))/(COUNTIFS(SWISSW!$I:$I,MATCHUP!$A89,SWISSW!$J:$J,MATCHUP!AW$1)-COUNTIFS(SWISSW!$I:$I,MATCHUP!$A89,SWISSW!$J:$J,MATCHUP!AW$1,SWISSW!$F:$F,"Draw")+COUNTIFS(SWISSW!$I:$I,MATCHUP!AW$1,SWISSW!$J:$J,MATCHUP!$A89)-COUNTIFS(SWISSW!$I:$I,MATCHUP!AW$1,SWISSW!$J:$J,MATCHUP!$A89,SWISSW!$F:$F,"Draw")),"-")</f>
        <v>-</v>
      </c>
      <c r="AX89" s="5" t="str">
        <f ca="1">IFERROR((COUNTIFS(SWISSW!$I:$I,MATCHUP!$A89,SWISSW!$J:$J,MATCHUP!AX$1,SWISSW!$F:$F,"Won")+COUNTIFS(SWISSW!$I:$I,MATCHUP!AX$1,SWISSW!$J:$J,MATCHUP!$A89,SWISSW!$F:$F,"Lost"))/(COUNTIFS(SWISSW!$I:$I,MATCHUP!$A89,SWISSW!$J:$J,MATCHUP!AX$1)-COUNTIFS(SWISSW!$I:$I,MATCHUP!$A89,SWISSW!$J:$J,MATCHUP!AX$1,SWISSW!$F:$F,"Draw")+COUNTIFS(SWISSW!$I:$I,MATCHUP!AX$1,SWISSW!$J:$J,MATCHUP!$A89)-COUNTIFS(SWISSW!$I:$I,MATCHUP!AX$1,SWISSW!$J:$J,MATCHUP!$A89,SWISSW!$F:$F,"Draw")),"-")</f>
        <v>-</v>
      </c>
      <c r="AY89" s="5" t="str">
        <f ca="1">IFERROR((COUNTIFS(SWISSW!$I:$I,MATCHUP!$A89,SWISSW!$J:$J,MATCHUP!AY$1,SWISSW!$F:$F,"Won")+COUNTIFS(SWISSW!$I:$I,MATCHUP!AY$1,SWISSW!$J:$J,MATCHUP!$A89,SWISSW!$F:$F,"Lost"))/(COUNTIFS(SWISSW!$I:$I,MATCHUP!$A89,SWISSW!$J:$J,MATCHUP!AY$1)-COUNTIFS(SWISSW!$I:$I,MATCHUP!$A89,SWISSW!$J:$J,MATCHUP!AY$1,SWISSW!$F:$F,"Draw")+COUNTIFS(SWISSW!$I:$I,MATCHUP!AY$1,SWISSW!$J:$J,MATCHUP!$A89)-COUNTIFS(SWISSW!$I:$I,MATCHUP!AY$1,SWISSW!$J:$J,MATCHUP!$A89,SWISSW!$F:$F,"Draw")),"-")</f>
        <v>-</v>
      </c>
      <c r="AZ89" s="5" t="str">
        <f ca="1">IFERROR((COUNTIFS(SWISSW!$I:$I,MATCHUP!$A89,SWISSW!$J:$J,MATCHUP!AZ$1,SWISSW!$F:$F,"Won")+COUNTIFS(SWISSW!$I:$I,MATCHUP!AZ$1,SWISSW!$J:$J,MATCHUP!$A89,SWISSW!$F:$F,"Lost"))/(COUNTIFS(SWISSW!$I:$I,MATCHUP!$A89,SWISSW!$J:$J,MATCHUP!AZ$1)-COUNTIFS(SWISSW!$I:$I,MATCHUP!$A89,SWISSW!$J:$J,MATCHUP!AZ$1,SWISSW!$F:$F,"Draw")+COUNTIFS(SWISSW!$I:$I,MATCHUP!AZ$1,SWISSW!$J:$J,MATCHUP!$A89)-COUNTIFS(SWISSW!$I:$I,MATCHUP!AZ$1,SWISSW!$J:$J,MATCHUP!$A89,SWISSW!$F:$F,"Draw")),"-")</f>
        <v>-</v>
      </c>
      <c r="BA89" s="5" t="str">
        <f ca="1">IFERROR((COUNTIFS(SWISSW!$I:$I,MATCHUP!$A89,SWISSW!$J:$J,MATCHUP!BA$1,SWISSW!$F:$F,"Won")+COUNTIFS(SWISSW!$I:$I,MATCHUP!BA$1,SWISSW!$J:$J,MATCHUP!$A89,SWISSW!$F:$F,"Lost"))/(COUNTIFS(SWISSW!$I:$I,MATCHUP!$A89,SWISSW!$J:$J,MATCHUP!BA$1)-COUNTIFS(SWISSW!$I:$I,MATCHUP!$A89,SWISSW!$J:$J,MATCHUP!BA$1,SWISSW!$F:$F,"Draw")+COUNTIFS(SWISSW!$I:$I,MATCHUP!BA$1,SWISSW!$J:$J,MATCHUP!$A89)-COUNTIFS(SWISSW!$I:$I,MATCHUP!BA$1,SWISSW!$J:$J,MATCHUP!$A89,SWISSW!$F:$F,"Draw")),"-")</f>
        <v>-</v>
      </c>
      <c r="BB89" s="5" t="str">
        <f ca="1">IFERROR((COUNTIFS(SWISSW!$I:$I,MATCHUP!$A89,SWISSW!$J:$J,MATCHUP!BB$1,SWISSW!$F:$F,"Won")+COUNTIFS(SWISSW!$I:$I,MATCHUP!BB$1,SWISSW!$J:$J,MATCHUP!$A89,SWISSW!$F:$F,"Lost"))/(COUNTIFS(SWISSW!$I:$I,MATCHUP!$A89,SWISSW!$J:$J,MATCHUP!BB$1)-COUNTIFS(SWISSW!$I:$I,MATCHUP!$A89,SWISSW!$J:$J,MATCHUP!BB$1,SWISSW!$F:$F,"Draw")+COUNTIFS(SWISSW!$I:$I,MATCHUP!BB$1,SWISSW!$J:$J,MATCHUP!$A89)-COUNTIFS(SWISSW!$I:$I,MATCHUP!BB$1,SWISSW!$J:$J,MATCHUP!$A89,SWISSW!$F:$F,"Draw")),"-")</f>
        <v>-</v>
      </c>
      <c r="BC89" s="5" t="str">
        <f ca="1">IFERROR((COUNTIFS(SWISSW!$I:$I,MATCHUP!$A89,SWISSW!$J:$J,MATCHUP!BC$1,SWISSW!$F:$F,"Won")+COUNTIFS(SWISSW!$I:$I,MATCHUP!BC$1,SWISSW!$J:$J,MATCHUP!$A89,SWISSW!$F:$F,"Lost"))/(COUNTIFS(SWISSW!$I:$I,MATCHUP!$A89,SWISSW!$J:$J,MATCHUP!BC$1)-COUNTIFS(SWISSW!$I:$I,MATCHUP!$A89,SWISSW!$J:$J,MATCHUP!BC$1,SWISSW!$F:$F,"Draw")+COUNTIFS(SWISSW!$I:$I,MATCHUP!BC$1,SWISSW!$J:$J,MATCHUP!$A89)-COUNTIFS(SWISSW!$I:$I,MATCHUP!BC$1,SWISSW!$J:$J,MATCHUP!$A89,SWISSW!$F:$F,"Draw")),"-")</f>
        <v>-</v>
      </c>
      <c r="BD89" s="5" t="str">
        <f ca="1">IFERROR((COUNTIFS(SWISSW!$I:$I,MATCHUP!$A89,SWISSW!$J:$J,MATCHUP!BD$1,SWISSW!$F:$F,"Won")+COUNTIFS(SWISSW!$I:$I,MATCHUP!BD$1,SWISSW!$J:$J,MATCHUP!$A89,SWISSW!$F:$F,"Lost"))/(COUNTIFS(SWISSW!$I:$I,MATCHUP!$A89,SWISSW!$J:$J,MATCHUP!BD$1)-COUNTIFS(SWISSW!$I:$I,MATCHUP!$A89,SWISSW!$J:$J,MATCHUP!BD$1,SWISSW!$F:$F,"Draw")+COUNTIFS(SWISSW!$I:$I,MATCHUP!BD$1,SWISSW!$J:$J,MATCHUP!$A89)-COUNTIFS(SWISSW!$I:$I,MATCHUP!BD$1,SWISSW!$J:$J,MATCHUP!$A89,SWISSW!$F:$F,"Draw")),"-")</f>
        <v>-</v>
      </c>
      <c r="BE89" s="5" t="str">
        <f ca="1">IFERROR((COUNTIFS(SWISSW!$I:$I,MATCHUP!$A89,SWISSW!$J:$J,MATCHUP!BE$1,SWISSW!$F:$F,"Won")+COUNTIFS(SWISSW!$I:$I,MATCHUP!BE$1,SWISSW!$J:$J,MATCHUP!$A89,SWISSW!$F:$F,"Lost"))/(COUNTIFS(SWISSW!$I:$I,MATCHUP!$A89,SWISSW!$J:$J,MATCHUP!BE$1)-COUNTIFS(SWISSW!$I:$I,MATCHUP!$A89,SWISSW!$J:$J,MATCHUP!BE$1,SWISSW!$F:$F,"Draw")+COUNTIFS(SWISSW!$I:$I,MATCHUP!BE$1,SWISSW!$J:$J,MATCHUP!$A89)-COUNTIFS(SWISSW!$I:$I,MATCHUP!BE$1,SWISSW!$J:$J,MATCHUP!$A89,SWISSW!$F:$F,"Draw")),"-")</f>
        <v>-</v>
      </c>
      <c r="BF89" s="5" t="str">
        <f ca="1">IFERROR((COUNTIFS(SWISSW!$I:$I,MATCHUP!$A89,SWISSW!$J:$J,MATCHUP!BF$1,SWISSW!$F:$F,"Won")+COUNTIFS(SWISSW!$I:$I,MATCHUP!BF$1,SWISSW!$J:$J,MATCHUP!$A89,SWISSW!$F:$F,"Lost"))/(COUNTIFS(SWISSW!$I:$I,MATCHUP!$A89,SWISSW!$J:$J,MATCHUP!BF$1)-COUNTIFS(SWISSW!$I:$I,MATCHUP!$A89,SWISSW!$J:$J,MATCHUP!BF$1,SWISSW!$F:$F,"Draw")+COUNTIFS(SWISSW!$I:$I,MATCHUP!BF$1,SWISSW!$J:$J,MATCHUP!$A89)-COUNTIFS(SWISSW!$I:$I,MATCHUP!BF$1,SWISSW!$J:$J,MATCHUP!$A89,SWISSW!$F:$F,"Draw")),"-")</f>
        <v>-</v>
      </c>
      <c r="BG89" s="5" t="str">
        <f ca="1">IFERROR((COUNTIFS(SWISSW!$I:$I,MATCHUP!$A89,SWISSW!$J:$J,MATCHUP!BG$1,SWISSW!$F:$F,"Won")+COUNTIFS(SWISSW!$I:$I,MATCHUP!BG$1,SWISSW!$J:$J,MATCHUP!$A89,SWISSW!$F:$F,"Lost"))/(COUNTIFS(SWISSW!$I:$I,MATCHUP!$A89,SWISSW!$J:$J,MATCHUP!BG$1)-COUNTIFS(SWISSW!$I:$I,MATCHUP!$A89,SWISSW!$J:$J,MATCHUP!BG$1,SWISSW!$F:$F,"Draw")+COUNTIFS(SWISSW!$I:$I,MATCHUP!BG$1,SWISSW!$J:$J,MATCHUP!$A89)-COUNTIFS(SWISSW!$I:$I,MATCHUP!BG$1,SWISSW!$J:$J,MATCHUP!$A89,SWISSW!$F:$F,"Draw")),"-")</f>
        <v>-</v>
      </c>
      <c r="BH89" s="5" t="str">
        <f ca="1">IFERROR((COUNTIFS(SWISSW!$I:$I,MATCHUP!$A89,SWISSW!$J:$J,MATCHUP!BH$1,SWISSW!$F:$F,"Won")+COUNTIFS(SWISSW!$I:$I,MATCHUP!BH$1,SWISSW!$J:$J,MATCHUP!$A89,SWISSW!$F:$F,"Lost"))/(COUNTIFS(SWISSW!$I:$I,MATCHUP!$A89,SWISSW!$J:$J,MATCHUP!BH$1)-COUNTIFS(SWISSW!$I:$I,MATCHUP!$A89,SWISSW!$J:$J,MATCHUP!BH$1,SWISSW!$F:$F,"Draw")+COUNTIFS(SWISSW!$I:$I,MATCHUP!BH$1,SWISSW!$J:$J,MATCHUP!$A89)-COUNTIFS(SWISSW!$I:$I,MATCHUP!BH$1,SWISSW!$J:$J,MATCHUP!$A89,SWISSW!$F:$F,"Draw")),"-")</f>
        <v>-</v>
      </c>
      <c r="BI89" s="5" t="str">
        <f ca="1">IFERROR((COUNTIFS(SWISSW!$I:$I,MATCHUP!$A89,SWISSW!$J:$J,MATCHUP!BI$1,SWISSW!$F:$F,"Won")+COUNTIFS(SWISSW!$I:$I,MATCHUP!BI$1,SWISSW!$J:$J,MATCHUP!$A89,SWISSW!$F:$F,"Lost"))/(COUNTIFS(SWISSW!$I:$I,MATCHUP!$A89,SWISSW!$J:$J,MATCHUP!BI$1)-COUNTIFS(SWISSW!$I:$I,MATCHUP!$A89,SWISSW!$J:$J,MATCHUP!BI$1,SWISSW!$F:$F,"Draw")+COUNTIFS(SWISSW!$I:$I,MATCHUP!BI$1,SWISSW!$J:$J,MATCHUP!$A89)-COUNTIFS(SWISSW!$I:$I,MATCHUP!BI$1,SWISSW!$J:$J,MATCHUP!$A89,SWISSW!$F:$F,"Draw")),"-")</f>
        <v>-</v>
      </c>
      <c r="BJ89" s="5" t="str">
        <f ca="1">IFERROR((COUNTIFS(SWISSW!$I:$I,MATCHUP!$A89,SWISSW!$J:$J,MATCHUP!BJ$1,SWISSW!$F:$F,"Won")+COUNTIFS(SWISSW!$I:$I,MATCHUP!BJ$1,SWISSW!$J:$J,MATCHUP!$A89,SWISSW!$F:$F,"Lost"))/(COUNTIFS(SWISSW!$I:$I,MATCHUP!$A89,SWISSW!$J:$J,MATCHUP!BJ$1)-COUNTIFS(SWISSW!$I:$I,MATCHUP!$A89,SWISSW!$J:$J,MATCHUP!BJ$1,SWISSW!$F:$F,"Draw")+COUNTIFS(SWISSW!$I:$I,MATCHUP!BJ$1,SWISSW!$J:$J,MATCHUP!$A89)-COUNTIFS(SWISSW!$I:$I,MATCHUP!BJ$1,SWISSW!$J:$J,MATCHUP!$A89,SWISSW!$F:$F,"Draw")),"-")</f>
        <v>-</v>
      </c>
      <c r="BK89" s="5" t="str">
        <f ca="1">IFERROR((COUNTIFS(SWISSW!$I:$I,MATCHUP!$A89,SWISSW!$J:$J,MATCHUP!BK$1,SWISSW!$F:$F,"Won")+COUNTIFS(SWISSW!$I:$I,MATCHUP!BK$1,SWISSW!$J:$J,MATCHUP!$A89,SWISSW!$F:$F,"Lost"))/(COUNTIFS(SWISSW!$I:$I,MATCHUP!$A89,SWISSW!$J:$J,MATCHUP!BK$1)-COUNTIFS(SWISSW!$I:$I,MATCHUP!$A89,SWISSW!$J:$J,MATCHUP!BK$1,SWISSW!$F:$F,"Draw")+COUNTIFS(SWISSW!$I:$I,MATCHUP!BK$1,SWISSW!$J:$J,MATCHUP!$A89)-COUNTIFS(SWISSW!$I:$I,MATCHUP!BK$1,SWISSW!$J:$J,MATCHUP!$A89,SWISSW!$F:$F,"Draw")),"-")</f>
        <v>-</v>
      </c>
      <c r="BL89" s="5" t="str">
        <f ca="1">IFERROR((COUNTIFS(SWISSW!$I:$I,MATCHUP!$A89,SWISSW!$J:$J,MATCHUP!BL$1,SWISSW!$F:$F,"Won")+COUNTIFS(SWISSW!$I:$I,MATCHUP!BL$1,SWISSW!$J:$J,MATCHUP!$A89,SWISSW!$F:$F,"Lost"))/(COUNTIFS(SWISSW!$I:$I,MATCHUP!$A89,SWISSW!$J:$J,MATCHUP!BL$1)-COUNTIFS(SWISSW!$I:$I,MATCHUP!$A89,SWISSW!$J:$J,MATCHUP!BL$1,SWISSW!$F:$F,"Draw")+COUNTIFS(SWISSW!$I:$I,MATCHUP!BL$1,SWISSW!$J:$J,MATCHUP!$A89)-COUNTIFS(SWISSW!$I:$I,MATCHUP!BL$1,SWISSW!$J:$J,MATCHUP!$A89,SWISSW!$F:$F,"Draw")),"-")</f>
        <v>-</v>
      </c>
      <c r="BM89" s="5" t="str">
        <f ca="1">IFERROR((COUNTIFS(SWISSW!$I:$I,MATCHUP!$A89,SWISSW!$J:$J,MATCHUP!BM$1,SWISSW!$F:$F,"Won")+COUNTIFS(SWISSW!$I:$I,MATCHUP!BM$1,SWISSW!$J:$J,MATCHUP!$A89,SWISSW!$F:$F,"Lost"))/(COUNTIFS(SWISSW!$I:$I,MATCHUP!$A89,SWISSW!$J:$J,MATCHUP!BM$1)-COUNTIFS(SWISSW!$I:$I,MATCHUP!$A89,SWISSW!$J:$J,MATCHUP!BM$1,SWISSW!$F:$F,"Draw")+COUNTIFS(SWISSW!$I:$I,MATCHUP!BM$1,SWISSW!$J:$J,MATCHUP!$A89)-COUNTIFS(SWISSW!$I:$I,MATCHUP!BM$1,SWISSW!$J:$J,MATCHUP!$A89,SWISSW!$F:$F,"Draw")),"-")</f>
        <v>-</v>
      </c>
      <c r="BN89" s="5" t="str">
        <f ca="1">IFERROR((COUNTIFS(SWISSW!$I:$I,MATCHUP!$A89,SWISSW!$J:$J,MATCHUP!BN$1,SWISSW!$F:$F,"Won")+COUNTIFS(SWISSW!$I:$I,MATCHUP!BN$1,SWISSW!$J:$J,MATCHUP!$A89,SWISSW!$F:$F,"Lost"))/(COUNTIFS(SWISSW!$I:$I,MATCHUP!$A89,SWISSW!$J:$J,MATCHUP!BN$1)-COUNTIFS(SWISSW!$I:$I,MATCHUP!$A89,SWISSW!$J:$J,MATCHUP!BN$1,SWISSW!$F:$F,"Draw")+COUNTIFS(SWISSW!$I:$I,MATCHUP!BN$1,SWISSW!$J:$J,MATCHUP!$A89)-COUNTIFS(SWISSW!$I:$I,MATCHUP!BN$1,SWISSW!$J:$J,MATCHUP!$A89,SWISSW!$F:$F,"Draw")),"-")</f>
        <v>-</v>
      </c>
      <c r="BO89" s="5" t="str">
        <f ca="1">IFERROR((COUNTIFS(SWISSW!$I:$I,MATCHUP!$A89,SWISSW!$J:$J,MATCHUP!BO$1,SWISSW!$F:$F,"Won")+COUNTIFS(SWISSW!$I:$I,MATCHUP!BO$1,SWISSW!$J:$J,MATCHUP!$A89,SWISSW!$F:$F,"Lost"))/(COUNTIFS(SWISSW!$I:$I,MATCHUP!$A89,SWISSW!$J:$J,MATCHUP!BO$1)-COUNTIFS(SWISSW!$I:$I,MATCHUP!$A89,SWISSW!$J:$J,MATCHUP!BO$1,SWISSW!$F:$F,"Draw")+COUNTIFS(SWISSW!$I:$I,MATCHUP!BO$1,SWISSW!$J:$J,MATCHUP!$A89)-COUNTIFS(SWISSW!$I:$I,MATCHUP!BO$1,SWISSW!$J:$J,MATCHUP!$A89,SWISSW!$F:$F,"Draw")),"-")</f>
        <v>-</v>
      </c>
      <c r="BP89" s="5" t="str">
        <f ca="1">IFERROR((COUNTIFS(SWISSW!$I:$I,MATCHUP!$A89,SWISSW!$J:$J,MATCHUP!BP$1,SWISSW!$F:$F,"Won")+COUNTIFS(SWISSW!$I:$I,MATCHUP!BP$1,SWISSW!$J:$J,MATCHUP!$A89,SWISSW!$F:$F,"Lost"))/(COUNTIFS(SWISSW!$I:$I,MATCHUP!$A89,SWISSW!$J:$J,MATCHUP!BP$1)-COUNTIFS(SWISSW!$I:$I,MATCHUP!$A89,SWISSW!$J:$J,MATCHUP!BP$1,SWISSW!$F:$F,"Draw")+COUNTIFS(SWISSW!$I:$I,MATCHUP!BP$1,SWISSW!$J:$J,MATCHUP!$A89)-COUNTIFS(SWISSW!$I:$I,MATCHUP!BP$1,SWISSW!$J:$J,MATCHUP!$A89,SWISSW!$F:$F,"Draw")),"-")</f>
        <v>-</v>
      </c>
      <c r="BQ89" s="5" t="str">
        <f ca="1">IFERROR((COUNTIFS(SWISSW!$I:$I,MATCHUP!$A89,SWISSW!$J:$J,MATCHUP!BQ$1,SWISSW!$F:$F,"Won")+COUNTIFS(SWISSW!$I:$I,MATCHUP!BQ$1,SWISSW!$J:$J,MATCHUP!$A89,SWISSW!$F:$F,"Lost"))/(COUNTIFS(SWISSW!$I:$I,MATCHUP!$A89,SWISSW!$J:$J,MATCHUP!BQ$1)-COUNTIFS(SWISSW!$I:$I,MATCHUP!$A89,SWISSW!$J:$J,MATCHUP!BQ$1,SWISSW!$F:$F,"Draw")+COUNTIFS(SWISSW!$I:$I,MATCHUP!BQ$1,SWISSW!$J:$J,MATCHUP!$A89)-COUNTIFS(SWISSW!$I:$I,MATCHUP!BQ$1,SWISSW!$J:$J,MATCHUP!$A89,SWISSW!$F:$F,"Draw")),"-")</f>
        <v>-</v>
      </c>
      <c r="BR89" s="5" t="str">
        <f ca="1">IFERROR((COUNTIFS(SWISSW!$I:$I,MATCHUP!$A89,SWISSW!$J:$J,MATCHUP!BR$1,SWISSW!$F:$F,"Won")+COUNTIFS(SWISSW!$I:$I,MATCHUP!BR$1,SWISSW!$J:$J,MATCHUP!$A89,SWISSW!$F:$F,"Lost"))/(COUNTIFS(SWISSW!$I:$I,MATCHUP!$A89,SWISSW!$J:$J,MATCHUP!BR$1)-COUNTIFS(SWISSW!$I:$I,MATCHUP!$A89,SWISSW!$J:$J,MATCHUP!BR$1,SWISSW!$F:$F,"Draw")+COUNTIFS(SWISSW!$I:$I,MATCHUP!BR$1,SWISSW!$J:$J,MATCHUP!$A89)-COUNTIFS(SWISSW!$I:$I,MATCHUP!BR$1,SWISSW!$J:$J,MATCHUP!$A89,SWISSW!$F:$F,"Draw")),"-")</f>
        <v>-</v>
      </c>
      <c r="BS89" s="5" t="str">
        <f ca="1">IFERROR((COUNTIFS(SWISSW!$I:$I,MATCHUP!$A89,SWISSW!$J:$J,MATCHUP!BS$1,SWISSW!$F:$F,"Won")+COUNTIFS(SWISSW!$I:$I,MATCHUP!BS$1,SWISSW!$J:$J,MATCHUP!$A89,SWISSW!$F:$F,"Lost"))/(COUNTIFS(SWISSW!$I:$I,MATCHUP!$A89,SWISSW!$J:$J,MATCHUP!BS$1)-COUNTIFS(SWISSW!$I:$I,MATCHUP!$A89,SWISSW!$J:$J,MATCHUP!BS$1,SWISSW!$F:$F,"Draw")+COUNTIFS(SWISSW!$I:$I,MATCHUP!BS$1,SWISSW!$J:$J,MATCHUP!$A89)-COUNTIFS(SWISSW!$I:$I,MATCHUP!BS$1,SWISSW!$J:$J,MATCHUP!$A89,SWISSW!$F:$F,"Draw")),"-")</f>
        <v>-</v>
      </c>
      <c r="BT89" s="5" t="str">
        <f ca="1">IFERROR((COUNTIFS(SWISSW!$I:$I,MATCHUP!$A89,SWISSW!$J:$J,MATCHUP!BT$1,SWISSW!$F:$F,"Won")+COUNTIFS(SWISSW!$I:$I,MATCHUP!BT$1,SWISSW!$J:$J,MATCHUP!$A89,SWISSW!$F:$F,"Lost"))/(COUNTIFS(SWISSW!$I:$I,MATCHUP!$A89,SWISSW!$J:$J,MATCHUP!BT$1)-COUNTIFS(SWISSW!$I:$I,MATCHUP!$A89,SWISSW!$J:$J,MATCHUP!BT$1,SWISSW!$F:$F,"Draw")+COUNTIFS(SWISSW!$I:$I,MATCHUP!BT$1,SWISSW!$J:$J,MATCHUP!$A89)-COUNTIFS(SWISSW!$I:$I,MATCHUP!BT$1,SWISSW!$J:$J,MATCHUP!$A89,SWISSW!$F:$F,"Draw")),"-")</f>
        <v>-</v>
      </c>
      <c r="BU89" s="5" t="str">
        <f ca="1">IFERROR((COUNTIFS(SWISSW!$I:$I,MATCHUP!$A89,SWISSW!$J:$J,MATCHUP!BU$1,SWISSW!$F:$F,"Won")+COUNTIFS(SWISSW!$I:$I,MATCHUP!BU$1,SWISSW!$J:$J,MATCHUP!$A89,SWISSW!$F:$F,"Lost"))/(COUNTIFS(SWISSW!$I:$I,MATCHUP!$A89,SWISSW!$J:$J,MATCHUP!BU$1)-COUNTIFS(SWISSW!$I:$I,MATCHUP!$A89,SWISSW!$J:$J,MATCHUP!BU$1,SWISSW!$F:$F,"Draw")+COUNTIFS(SWISSW!$I:$I,MATCHUP!BU$1,SWISSW!$J:$J,MATCHUP!$A89)-COUNTIFS(SWISSW!$I:$I,MATCHUP!BU$1,SWISSW!$J:$J,MATCHUP!$A89,SWISSW!$F:$F,"Draw")),"-")</f>
        <v>-</v>
      </c>
      <c r="BV89" s="5" t="str">
        <f ca="1">IFERROR((COUNTIFS(SWISSW!$I:$I,MATCHUP!$A89,SWISSW!$J:$J,MATCHUP!BV$1,SWISSW!$F:$F,"Won")+COUNTIFS(SWISSW!$I:$I,MATCHUP!BV$1,SWISSW!$J:$J,MATCHUP!$A89,SWISSW!$F:$F,"Lost"))/(COUNTIFS(SWISSW!$I:$I,MATCHUP!$A89,SWISSW!$J:$J,MATCHUP!BV$1)-COUNTIFS(SWISSW!$I:$I,MATCHUP!$A89,SWISSW!$J:$J,MATCHUP!BV$1,SWISSW!$F:$F,"Draw")+COUNTIFS(SWISSW!$I:$I,MATCHUP!BV$1,SWISSW!$J:$J,MATCHUP!$A89)-COUNTIFS(SWISSW!$I:$I,MATCHUP!BV$1,SWISSW!$J:$J,MATCHUP!$A89,SWISSW!$F:$F,"Draw")),"-")</f>
        <v>-</v>
      </c>
      <c r="BW89" s="5" t="str">
        <f ca="1">IFERROR((COUNTIFS(SWISSW!$I:$I,MATCHUP!$A89,SWISSW!$J:$J,MATCHUP!BW$1,SWISSW!$F:$F,"Won")+COUNTIFS(SWISSW!$I:$I,MATCHUP!BW$1,SWISSW!$J:$J,MATCHUP!$A89,SWISSW!$F:$F,"Lost"))/(COUNTIFS(SWISSW!$I:$I,MATCHUP!$A89,SWISSW!$J:$J,MATCHUP!BW$1)-COUNTIFS(SWISSW!$I:$I,MATCHUP!$A89,SWISSW!$J:$J,MATCHUP!BW$1,SWISSW!$F:$F,"Draw")+COUNTIFS(SWISSW!$I:$I,MATCHUP!BW$1,SWISSW!$J:$J,MATCHUP!$A89)-COUNTIFS(SWISSW!$I:$I,MATCHUP!BW$1,SWISSW!$J:$J,MATCHUP!$A89,SWISSW!$F:$F,"Draw")),"-")</f>
        <v>-</v>
      </c>
      <c r="BX89" s="5" t="str">
        <f ca="1">IFERROR((COUNTIFS(SWISSW!$I:$I,MATCHUP!$A89,SWISSW!$J:$J,MATCHUP!BX$1,SWISSW!$F:$F,"Won")+COUNTIFS(SWISSW!$I:$I,MATCHUP!BX$1,SWISSW!$J:$J,MATCHUP!$A89,SWISSW!$F:$F,"Lost"))/(COUNTIFS(SWISSW!$I:$I,MATCHUP!$A89,SWISSW!$J:$J,MATCHUP!BX$1)-COUNTIFS(SWISSW!$I:$I,MATCHUP!$A89,SWISSW!$J:$J,MATCHUP!BX$1,SWISSW!$F:$F,"Draw")+COUNTIFS(SWISSW!$I:$I,MATCHUP!BX$1,SWISSW!$J:$J,MATCHUP!$A89)-COUNTIFS(SWISSW!$I:$I,MATCHUP!BX$1,SWISSW!$J:$J,MATCHUP!$A89,SWISSW!$F:$F,"Draw")),"-")</f>
        <v>-</v>
      </c>
      <c r="BY89" s="5" t="str">
        <f ca="1">IFERROR((COUNTIFS(SWISSW!$I:$I,MATCHUP!$A89,SWISSW!$J:$J,MATCHUP!BY$1,SWISSW!$F:$F,"Won")+COUNTIFS(SWISSW!$I:$I,MATCHUP!BY$1,SWISSW!$J:$J,MATCHUP!$A89,SWISSW!$F:$F,"Lost"))/(COUNTIFS(SWISSW!$I:$I,MATCHUP!$A89,SWISSW!$J:$J,MATCHUP!BY$1)-COUNTIFS(SWISSW!$I:$I,MATCHUP!$A89,SWISSW!$J:$J,MATCHUP!BY$1,SWISSW!$F:$F,"Draw")+COUNTIFS(SWISSW!$I:$I,MATCHUP!BY$1,SWISSW!$J:$J,MATCHUP!$A89)-COUNTIFS(SWISSW!$I:$I,MATCHUP!BY$1,SWISSW!$J:$J,MATCHUP!$A89,SWISSW!$F:$F,"Draw")),"-")</f>
        <v>-</v>
      </c>
      <c r="BZ89" s="5" t="str">
        <f ca="1">IFERROR((COUNTIFS(SWISSW!$I:$I,MATCHUP!$A89,SWISSW!$J:$J,MATCHUP!BZ$1,SWISSW!$F:$F,"Won")+COUNTIFS(SWISSW!$I:$I,MATCHUP!BZ$1,SWISSW!$J:$J,MATCHUP!$A89,SWISSW!$F:$F,"Lost"))/(COUNTIFS(SWISSW!$I:$I,MATCHUP!$A89,SWISSW!$J:$J,MATCHUP!BZ$1)-COUNTIFS(SWISSW!$I:$I,MATCHUP!$A89,SWISSW!$J:$J,MATCHUP!BZ$1,SWISSW!$F:$F,"Draw")+COUNTIFS(SWISSW!$I:$I,MATCHUP!BZ$1,SWISSW!$J:$J,MATCHUP!$A89)-COUNTIFS(SWISSW!$I:$I,MATCHUP!BZ$1,SWISSW!$J:$J,MATCHUP!$A89,SWISSW!$F:$F,"Draw")),"-")</f>
        <v>-</v>
      </c>
      <c r="CA89" s="5" t="str">
        <f ca="1">IFERROR((COUNTIFS(SWISSW!$I:$I,MATCHUP!$A89,SWISSW!$J:$J,MATCHUP!CA$1,SWISSW!$F:$F,"Won")+COUNTIFS(SWISSW!$I:$I,MATCHUP!CA$1,SWISSW!$J:$J,MATCHUP!$A89,SWISSW!$F:$F,"Lost"))/(COUNTIFS(SWISSW!$I:$I,MATCHUP!$A89,SWISSW!$J:$J,MATCHUP!CA$1)-COUNTIFS(SWISSW!$I:$I,MATCHUP!$A89,SWISSW!$J:$J,MATCHUP!CA$1,SWISSW!$F:$F,"Draw")+COUNTIFS(SWISSW!$I:$I,MATCHUP!CA$1,SWISSW!$J:$J,MATCHUP!$A89)-COUNTIFS(SWISSW!$I:$I,MATCHUP!CA$1,SWISSW!$J:$J,MATCHUP!$A89,SWISSW!$F:$F,"Draw")),"-")</f>
        <v>-</v>
      </c>
      <c r="CB89" s="5" t="str">
        <f ca="1">IFERROR((COUNTIFS(SWISSW!$I:$I,MATCHUP!$A89,SWISSW!$J:$J,MATCHUP!CB$1,SWISSW!$F:$F,"Won")+COUNTIFS(SWISSW!$I:$I,MATCHUP!CB$1,SWISSW!$J:$J,MATCHUP!$A89,SWISSW!$F:$F,"Lost"))/(COUNTIFS(SWISSW!$I:$I,MATCHUP!$A89,SWISSW!$J:$J,MATCHUP!CB$1)-COUNTIFS(SWISSW!$I:$I,MATCHUP!$A89,SWISSW!$J:$J,MATCHUP!CB$1,SWISSW!$F:$F,"Draw")+COUNTIFS(SWISSW!$I:$I,MATCHUP!CB$1,SWISSW!$J:$J,MATCHUP!$A89)-COUNTIFS(SWISSW!$I:$I,MATCHUP!CB$1,SWISSW!$J:$J,MATCHUP!$A89,SWISSW!$F:$F,"Draw")),"-")</f>
        <v>-</v>
      </c>
      <c r="CC89" s="5" t="str">
        <f ca="1">IFERROR((COUNTIFS(SWISSW!$I:$I,MATCHUP!$A89,SWISSW!$J:$J,MATCHUP!CC$1,SWISSW!$F:$F,"Won")+COUNTIFS(SWISSW!$I:$I,MATCHUP!CC$1,SWISSW!$J:$J,MATCHUP!$A89,SWISSW!$F:$F,"Lost"))/(COUNTIFS(SWISSW!$I:$I,MATCHUP!$A89,SWISSW!$J:$J,MATCHUP!CC$1)-COUNTIFS(SWISSW!$I:$I,MATCHUP!$A89,SWISSW!$J:$J,MATCHUP!CC$1,SWISSW!$F:$F,"Draw")+COUNTIFS(SWISSW!$I:$I,MATCHUP!CC$1,SWISSW!$J:$J,MATCHUP!$A89)-COUNTIFS(SWISSW!$I:$I,MATCHUP!CC$1,SWISSW!$J:$J,MATCHUP!$A89,SWISSW!$F:$F,"Draw")),"-")</f>
        <v>-</v>
      </c>
      <c r="CD89" s="5" t="str">
        <f ca="1">IFERROR((COUNTIFS(SWISSW!$I:$I,MATCHUP!$A89,SWISSW!$J:$J,MATCHUP!CD$1,SWISSW!$F:$F,"Won")+COUNTIFS(SWISSW!$I:$I,MATCHUP!CD$1,SWISSW!$J:$J,MATCHUP!$A89,SWISSW!$F:$F,"Lost"))/(COUNTIFS(SWISSW!$I:$I,MATCHUP!$A89,SWISSW!$J:$J,MATCHUP!CD$1)-COUNTIFS(SWISSW!$I:$I,MATCHUP!$A89,SWISSW!$J:$J,MATCHUP!CD$1,SWISSW!$F:$F,"Draw")+COUNTIFS(SWISSW!$I:$I,MATCHUP!CD$1,SWISSW!$J:$J,MATCHUP!$A89)-COUNTIFS(SWISSW!$I:$I,MATCHUP!CD$1,SWISSW!$J:$J,MATCHUP!$A89,SWISSW!$F:$F,"Draw")),"-")</f>
        <v>-</v>
      </c>
      <c r="CE89" s="5" t="str">
        <f ca="1">IFERROR((COUNTIFS(SWISSW!$I:$I,MATCHUP!$A89,SWISSW!$J:$J,MATCHUP!CE$1,SWISSW!$F:$F,"Won")+COUNTIFS(SWISSW!$I:$I,MATCHUP!CE$1,SWISSW!$J:$J,MATCHUP!$A89,SWISSW!$F:$F,"Lost"))/(COUNTIFS(SWISSW!$I:$I,MATCHUP!$A89,SWISSW!$J:$J,MATCHUP!CE$1)-COUNTIFS(SWISSW!$I:$I,MATCHUP!$A89,SWISSW!$J:$J,MATCHUP!CE$1,SWISSW!$F:$F,"Draw")+COUNTIFS(SWISSW!$I:$I,MATCHUP!CE$1,SWISSW!$J:$J,MATCHUP!$A89)-COUNTIFS(SWISSW!$I:$I,MATCHUP!CE$1,SWISSW!$J:$J,MATCHUP!$A89,SWISSW!$F:$F,"Draw")),"-")</f>
        <v>-</v>
      </c>
      <c r="CF89" s="5" t="str">
        <f ca="1">IFERROR((COUNTIFS(SWISSW!$I:$I,MATCHUP!$A89,SWISSW!$J:$J,MATCHUP!CF$1,SWISSW!$F:$F,"Won")+COUNTIFS(SWISSW!$I:$I,MATCHUP!CF$1,SWISSW!$J:$J,MATCHUP!$A89,SWISSW!$F:$F,"Lost"))/(COUNTIFS(SWISSW!$I:$I,MATCHUP!$A89,SWISSW!$J:$J,MATCHUP!CF$1)-COUNTIFS(SWISSW!$I:$I,MATCHUP!$A89,SWISSW!$J:$J,MATCHUP!CF$1,SWISSW!$F:$F,"Draw")+COUNTIFS(SWISSW!$I:$I,MATCHUP!CF$1,SWISSW!$J:$J,MATCHUP!$A89)-COUNTIFS(SWISSW!$I:$I,MATCHUP!CF$1,SWISSW!$J:$J,MATCHUP!$A89,SWISSW!$F:$F,"Draw")),"-")</f>
        <v>-</v>
      </c>
      <c r="CG89" s="5" t="str">
        <f ca="1">IFERROR((COUNTIFS(SWISSW!$I:$I,MATCHUP!$A89,SWISSW!$J:$J,MATCHUP!CG$1,SWISSW!$F:$F,"Won")+COUNTIFS(SWISSW!$I:$I,MATCHUP!CG$1,SWISSW!$J:$J,MATCHUP!$A89,SWISSW!$F:$F,"Lost"))/(COUNTIFS(SWISSW!$I:$I,MATCHUP!$A89,SWISSW!$J:$J,MATCHUP!CG$1)-COUNTIFS(SWISSW!$I:$I,MATCHUP!$A89,SWISSW!$J:$J,MATCHUP!CG$1,SWISSW!$F:$F,"Draw")+COUNTIFS(SWISSW!$I:$I,MATCHUP!CG$1,SWISSW!$J:$J,MATCHUP!$A89)-COUNTIFS(SWISSW!$I:$I,MATCHUP!CG$1,SWISSW!$J:$J,MATCHUP!$A89,SWISSW!$F:$F,"Draw")),"-")</f>
        <v>-</v>
      </c>
      <c r="CH89" s="5" t="str">
        <f ca="1">IFERROR((COUNTIFS(SWISSW!$I:$I,MATCHUP!$A89,SWISSW!$J:$J,MATCHUP!CH$1,SWISSW!$F:$F,"Won")+COUNTIFS(SWISSW!$I:$I,MATCHUP!CH$1,SWISSW!$J:$J,MATCHUP!$A89,SWISSW!$F:$F,"Lost"))/(COUNTIFS(SWISSW!$I:$I,MATCHUP!$A89,SWISSW!$J:$J,MATCHUP!CH$1)-COUNTIFS(SWISSW!$I:$I,MATCHUP!$A89,SWISSW!$J:$J,MATCHUP!CH$1,SWISSW!$F:$F,"Draw")+COUNTIFS(SWISSW!$I:$I,MATCHUP!CH$1,SWISSW!$J:$J,MATCHUP!$A89)-COUNTIFS(SWISSW!$I:$I,MATCHUP!CH$1,SWISSW!$J:$J,MATCHUP!$A89,SWISSW!$F:$F,"Draw")),"-")</f>
        <v>-</v>
      </c>
      <c r="CI89" s="5" t="str">
        <f ca="1">IFERROR((COUNTIFS(SWISSW!$I:$I,MATCHUP!$A89,SWISSW!$J:$J,MATCHUP!CI$1,SWISSW!$F:$F,"Won")+COUNTIFS(SWISSW!$I:$I,MATCHUP!CI$1,SWISSW!$J:$J,MATCHUP!$A89,SWISSW!$F:$F,"Lost"))/(COUNTIFS(SWISSW!$I:$I,MATCHUP!$A89,SWISSW!$J:$J,MATCHUP!CI$1)-COUNTIFS(SWISSW!$I:$I,MATCHUP!$A89,SWISSW!$J:$J,MATCHUP!CI$1,SWISSW!$F:$F,"Draw")+COUNTIFS(SWISSW!$I:$I,MATCHUP!CI$1,SWISSW!$J:$J,MATCHUP!$A89)-COUNTIFS(SWISSW!$I:$I,MATCHUP!CI$1,SWISSW!$J:$J,MATCHUP!$A89,SWISSW!$F:$F,"Draw")),"-")</f>
        <v>-</v>
      </c>
      <c r="CJ89" s="5" t="str">
        <f ca="1">IFERROR((COUNTIFS(SWISSW!$I:$I,MATCHUP!$A89,SWISSW!$J:$J,MATCHUP!CJ$1,SWISSW!$F:$F,"Won")+COUNTIFS(SWISSW!$I:$I,MATCHUP!CJ$1,SWISSW!$J:$J,MATCHUP!$A89,SWISSW!$F:$F,"Lost"))/(COUNTIFS(SWISSW!$I:$I,MATCHUP!$A89,SWISSW!$J:$J,MATCHUP!CJ$1)-COUNTIFS(SWISSW!$I:$I,MATCHUP!$A89,SWISSW!$J:$J,MATCHUP!CJ$1,SWISSW!$F:$F,"Draw")+COUNTIFS(SWISSW!$I:$I,MATCHUP!CJ$1,SWISSW!$J:$J,MATCHUP!$A89)-COUNTIFS(SWISSW!$I:$I,MATCHUP!CJ$1,SWISSW!$J:$J,MATCHUP!$A89,SWISSW!$F:$F,"Draw")),"-")</f>
        <v>-</v>
      </c>
      <c r="CK89" s="5" t="str">
        <f ca="1">IFERROR((COUNTIFS(SWISSW!$I:$I,MATCHUP!$A89,SWISSW!$J:$J,MATCHUP!CK$1,SWISSW!$F:$F,"Won")+COUNTIFS(SWISSW!$I:$I,MATCHUP!CK$1,SWISSW!$J:$J,MATCHUP!$A89,SWISSW!$F:$F,"Lost"))/(COUNTIFS(SWISSW!$I:$I,MATCHUP!$A89,SWISSW!$J:$J,MATCHUP!CK$1)-COUNTIFS(SWISSW!$I:$I,MATCHUP!$A89,SWISSW!$J:$J,MATCHUP!CK$1,SWISSW!$F:$F,"Draw")+COUNTIFS(SWISSW!$I:$I,MATCHUP!CK$1,SWISSW!$J:$J,MATCHUP!$A89)-COUNTIFS(SWISSW!$I:$I,MATCHUP!CK$1,SWISSW!$J:$J,MATCHUP!$A89,SWISSW!$F:$F,"Draw")),"-")</f>
        <v>-</v>
      </c>
      <c r="CL89" s="5" t="str">
        <f ca="1">IFERROR((COUNTIFS(SWISSW!$I:$I,MATCHUP!$A89,SWISSW!$J:$J,MATCHUP!CL$1,SWISSW!$F:$F,"Won")+COUNTIFS(SWISSW!$I:$I,MATCHUP!CL$1,SWISSW!$J:$J,MATCHUP!$A89,SWISSW!$F:$F,"Lost"))/(COUNTIFS(SWISSW!$I:$I,MATCHUP!$A89,SWISSW!$J:$J,MATCHUP!CL$1)-COUNTIFS(SWISSW!$I:$I,MATCHUP!$A89,SWISSW!$J:$J,MATCHUP!CL$1,SWISSW!$F:$F,"Draw")+COUNTIFS(SWISSW!$I:$I,MATCHUP!CL$1,SWISSW!$J:$J,MATCHUP!$A89)-COUNTIFS(SWISSW!$I:$I,MATCHUP!CL$1,SWISSW!$J:$J,MATCHUP!$A89,SWISSW!$F:$F,"Draw")),"-")</f>
        <v>-</v>
      </c>
      <c r="CM89" s="5" t="str">
        <f ca="1">IFERROR((COUNTIFS(SWISSW!$I:$I,MATCHUP!$A89,SWISSW!$J:$J,MATCHUP!CM$1,SWISSW!$F:$F,"Won")+COUNTIFS(SWISSW!$I:$I,MATCHUP!CM$1,SWISSW!$J:$J,MATCHUP!$A89,SWISSW!$F:$F,"Lost"))/(COUNTIFS(SWISSW!$I:$I,MATCHUP!$A89,SWISSW!$J:$J,MATCHUP!CM$1)-COUNTIFS(SWISSW!$I:$I,MATCHUP!$A89,SWISSW!$J:$J,MATCHUP!CM$1,SWISSW!$F:$F,"Draw")+COUNTIFS(SWISSW!$I:$I,MATCHUP!CM$1,SWISSW!$J:$J,MATCHUP!$A89)-COUNTIFS(SWISSW!$I:$I,MATCHUP!CM$1,SWISSW!$J:$J,MATCHUP!$A89,SWISSW!$F:$F,"Draw")),"-")</f>
        <v>-</v>
      </c>
      <c r="CN89" s="5" t="str">
        <f ca="1">IFERROR((COUNTIFS(SWISSW!$I:$I,MATCHUP!$A89,SWISSW!$J:$J,MATCHUP!CN$1,SWISSW!$F:$F,"Won")+COUNTIFS(SWISSW!$I:$I,MATCHUP!CN$1,SWISSW!$J:$J,MATCHUP!$A89,SWISSW!$F:$F,"Lost"))/(COUNTIFS(SWISSW!$I:$I,MATCHUP!$A89,SWISSW!$J:$J,MATCHUP!CN$1)-COUNTIFS(SWISSW!$I:$I,MATCHUP!$A89,SWISSW!$J:$J,MATCHUP!CN$1,SWISSW!$F:$F,"Draw")+COUNTIFS(SWISSW!$I:$I,MATCHUP!CN$1,SWISSW!$J:$J,MATCHUP!$A89)-COUNTIFS(SWISSW!$I:$I,MATCHUP!CN$1,SWISSW!$J:$J,MATCHUP!$A89,SWISSW!$F:$F,"Draw")),"-")</f>
        <v>-</v>
      </c>
      <c r="CO89" s="5" t="str">
        <f ca="1">IFERROR((COUNTIFS(SWISSW!$I:$I,MATCHUP!$A89,SWISSW!$J:$J,MATCHUP!CO$1,SWISSW!$F:$F,"Won")+COUNTIFS(SWISSW!$I:$I,MATCHUP!CO$1,SWISSW!$J:$J,MATCHUP!$A89,SWISSW!$F:$F,"Lost"))/(COUNTIFS(SWISSW!$I:$I,MATCHUP!$A89,SWISSW!$J:$J,MATCHUP!CO$1)-COUNTIFS(SWISSW!$I:$I,MATCHUP!$A89,SWISSW!$J:$J,MATCHUP!CO$1,SWISSW!$F:$F,"Draw")+COUNTIFS(SWISSW!$I:$I,MATCHUP!CO$1,SWISSW!$J:$J,MATCHUP!$A89)-COUNTIFS(SWISSW!$I:$I,MATCHUP!CO$1,SWISSW!$J:$J,MATCHUP!$A89,SWISSW!$F:$F,"Draw")),"-")</f>
        <v>-</v>
      </c>
      <c r="CP89" s="5" t="str">
        <f ca="1">IFERROR((COUNTIFS(SWISSW!$I:$I,MATCHUP!$A89,SWISSW!$J:$J,MATCHUP!CP$1,SWISSW!$F:$F,"Won")+COUNTIFS(SWISSW!$I:$I,MATCHUP!CP$1,SWISSW!$J:$J,MATCHUP!$A89,SWISSW!$F:$F,"Lost"))/(COUNTIFS(SWISSW!$I:$I,MATCHUP!$A89,SWISSW!$J:$J,MATCHUP!CP$1)-COUNTIFS(SWISSW!$I:$I,MATCHUP!$A89,SWISSW!$J:$J,MATCHUP!CP$1,SWISSW!$F:$F,"Draw")+COUNTIFS(SWISSW!$I:$I,MATCHUP!CP$1,SWISSW!$J:$J,MATCHUP!$A89)-COUNTIFS(SWISSW!$I:$I,MATCHUP!CP$1,SWISSW!$J:$J,MATCHUP!$A89,SWISSW!$F:$F,"Draw")),"-")</f>
        <v>-</v>
      </c>
      <c r="CQ89" s="5" t="str">
        <f ca="1">IFERROR((COUNTIFS(SWISSW!$I:$I,MATCHUP!$A89,SWISSW!$J:$J,MATCHUP!CQ$1,SWISSW!$F:$F,"Won")+COUNTIFS(SWISSW!$I:$I,MATCHUP!CQ$1,SWISSW!$J:$J,MATCHUP!$A89,SWISSW!$F:$F,"Lost"))/(COUNTIFS(SWISSW!$I:$I,MATCHUP!$A89,SWISSW!$J:$J,MATCHUP!CQ$1)-COUNTIFS(SWISSW!$I:$I,MATCHUP!$A89,SWISSW!$J:$J,MATCHUP!CQ$1,SWISSW!$F:$F,"Draw")+COUNTIFS(SWISSW!$I:$I,MATCHUP!CQ$1,SWISSW!$J:$J,MATCHUP!$A89)-COUNTIFS(SWISSW!$I:$I,MATCHUP!CQ$1,SWISSW!$J:$J,MATCHUP!$A89,SWISSW!$F:$F,"Draw")),"-")</f>
        <v>-</v>
      </c>
      <c r="CR89" s="5" t="str">
        <f ca="1">IFERROR((COUNTIFS(SWISSW!$I:$I,MATCHUP!$A89,SWISSW!$J:$J,MATCHUP!CR$1,SWISSW!$F:$F,"Won")+COUNTIFS(SWISSW!$I:$I,MATCHUP!CR$1,SWISSW!$J:$J,MATCHUP!$A89,SWISSW!$F:$F,"Lost"))/(COUNTIFS(SWISSW!$I:$I,MATCHUP!$A89,SWISSW!$J:$J,MATCHUP!CR$1)-COUNTIFS(SWISSW!$I:$I,MATCHUP!$A89,SWISSW!$J:$J,MATCHUP!CR$1,SWISSW!$F:$F,"Draw")+COUNTIFS(SWISSW!$I:$I,MATCHUP!CR$1,SWISSW!$J:$J,MATCHUP!$A89)-COUNTIFS(SWISSW!$I:$I,MATCHUP!CR$1,SWISSW!$J:$J,MATCHUP!$A89,SWISSW!$F:$F,"Draw")),"-")</f>
        <v>-</v>
      </c>
      <c r="CS89" s="5" t="str">
        <f ca="1">IFERROR((COUNTIFS(SWISSW!$I:$I,MATCHUP!$A89,SWISSW!$J:$J,MATCHUP!CS$1,SWISSW!$F:$F,"Won")+COUNTIFS(SWISSW!$I:$I,MATCHUP!CS$1,SWISSW!$J:$J,MATCHUP!$A89,SWISSW!$F:$F,"Lost"))/(COUNTIFS(SWISSW!$I:$I,MATCHUP!$A89,SWISSW!$J:$J,MATCHUP!CS$1)-COUNTIFS(SWISSW!$I:$I,MATCHUP!$A89,SWISSW!$J:$J,MATCHUP!CS$1,SWISSW!$F:$F,"Draw")+COUNTIFS(SWISSW!$I:$I,MATCHUP!CS$1,SWISSW!$J:$J,MATCHUP!$A89)-COUNTIFS(SWISSW!$I:$I,MATCHUP!CS$1,SWISSW!$J:$J,MATCHUP!$A89,SWISSW!$F:$F,"Draw")),"-")</f>
        <v>-</v>
      </c>
      <c r="CT89" s="5" t="str">
        <f ca="1">IFERROR((COUNTIFS(SWISSW!$I:$I,MATCHUP!$A89,SWISSW!$J:$J,MATCHUP!CT$1,SWISSW!$F:$F,"Won")+COUNTIFS(SWISSW!$I:$I,MATCHUP!CT$1,SWISSW!$J:$J,MATCHUP!$A89,SWISSW!$F:$F,"Lost"))/(COUNTIFS(SWISSW!$I:$I,MATCHUP!$A89,SWISSW!$J:$J,MATCHUP!CT$1)-COUNTIFS(SWISSW!$I:$I,MATCHUP!$A89,SWISSW!$J:$J,MATCHUP!CT$1,SWISSW!$F:$F,"Draw")+COUNTIFS(SWISSW!$I:$I,MATCHUP!CT$1,SWISSW!$J:$J,MATCHUP!$A89)-COUNTIFS(SWISSW!$I:$I,MATCHUP!CT$1,SWISSW!$J:$J,MATCHUP!$A89,SWISSW!$F:$F,"Draw")),"-")</f>
        <v>-</v>
      </c>
      <c r="CU89" s="5" t="str">
        <f ca="1">IFERROR((COUNTIFS(SWISSW!$I:$I,MATCHUP!$A89,SWISSW!$J:$J,MATCHUP!CU$1,SWISSW!$F:$F,"Won")+COUNTIFS(SWISSW!$I:$I,MATCHUP!CU$1,SWISSW!$J:$J,MATCHUP!$A89,SWISSW!$F:$F,"Lost"))/(COUNTIFS(SWISSW!$I:$I,MATCHUP!$A89,SWISSW!$J:$J,MATCHUP!CU$1)-COUNTIFS(SWISSW!$I:$I,MATCHUP!$A89,SWISSW!$J:$J,MATCHUP!CU$1,SWISSW!$F:$F,"Draw")+COUNTIFS(SWISSW!$I:$I,MATCHUP!CU$1,SWISSW!$J:$J,MATCHUP!$A89)-COUNTIFS(SWISSW!$I:$I,MATCHUP!CU$1,SWISSW!$J:$J,MATCHUP!$A89,SWISSW!$F:$F,"Draw")),"-")</f>
        <v>-</v>
      </c>
      <c r="CV89" s="5" t="str">
        <f ca="1">IFERROR((COUNTIFS(SWISSW!$I:$I,MATCHUP!$A89,SWISSW!$J:$J,MATCHUP!CV$1,SWISSW!$F:$F,"Won")+COUNTIFS(SWISSW!$I:$I,MATCHUP!CV$1,SWISSW!$J:$J,MATCHUP!$A89,SWISSW!$F:$F,"Lost"))/(COUNTIFS(SWISSW!$I:$I,MATCHUP!$A89,SWISSW!$J:$J,MATCHUP!CV$1)-COUNTIFS(SWISSW!$I:$I,MATCHUP!$A89,SWISSW!$J:$J,MATCHUP!CV$1,SWISSW!$F:$F,"Draw")+COUNTIFS(SWISSW!$I:$I,MATCHUP!CV$1,SWISSW!$J:$J,MATCHUP!$A89)-COUNTIFS(SWISSW!$I:$I,MATCHUP!CV$1,SWISSW!$J:$J,MATCHUP!$A89,SWISSW!$F:$F,"Draw")),"-")</f>
        <v>-</v>
      </c>
    </row>
    <row r="90" spans="1:100" ht="55" customHeight="1" x14ac:dyDescent="0.3">
      <c r="A90" s="3" cm="1">
        <f t="array" aca="1" ref="A90" ca="1">INDIRECT(ADDRESS(ROW(),1,,1,"METABREAK"))</f>
        <v>0</v>
      </c>
      <c r="B90" s="5" t="str">
        <f ca="1">IFERROR((COUNTIFS(SWISSW!$I:$I,MATCHUP!$A90,SWISSW!$J:$J,MATCHUP!B$1,SWISSW!$F:$F,"Won")+COUNTIFS(SWISSW!$I:$I,MATCHUP!B$1,SWISSW!$J:$J,MATCHUP!$A90,SWISSW!$F:$F,"Lost"))/(COUNTIFS(SWISSW!$I:$I,MATCHUP!$A90,SWISSW!$J:$J,MATCHUP!B$1)-COUNTIFS(SWISSW!$I:$I,MATCHUP!$A90,SWISSW!$J:$J,MATCHUP!B$1,SWISSW!$F:$F,"Draw")+COUNTIFS(SWISSW!$I:$I,MATCHUP!B$1,SWISSW!$J:$J,MATCHUP!$A90)-COUNTIFS(SWISSW!$I:$I,MATCHUP!B$1,SWISSW!$J:$J,MATCHUP!$A90,SWISSW!$F:$F,"Draw")),"-")</f>
        <v>-</v>
      </c>
      <c r="C90" s="5" t="str">
        <f ca="1">IFERROR((COUNTIFS(SWISSW!$I:$I,MATCHUP!$A90,SWISSW!$J:$J,MATCHUP!C$1,SWISSW!$F:$F,"Won")+COUNTIFS(SWISSW!$I:$I,MATCHUP!C$1,SWISSW!$J:$J,MATCHUP!$A90,SWISSW!$F:$F,"Lost"))/(COUNTIFS(SWISSW!$I:$I,MATCHUP!$A90,SWISSW!$J:$J,MATCHUP!C$1)-COUNTIFS(SWISSW!$I:$I,MATCHUP!$A90,SWISSW!$J:$J,MATCHUP!C$1,SWISSW!$F:$F,"Draw")+COUNTIFS(SWISSW!$I:$I,MATCHUP!C$1,SWISSW!$J:$J,MATCHUP!$A90)-COUNTIFS(SWISSW!$I:$I,MATCHUP!C$1,SWISSW!$J:$J,MATCHUP!$A90,SWISSW!$F:$F,"Draw")),"-")</f>
        <v>-</v>
      </c>
      <c r="D90" s="5" t="str">
        <f ca="1">IFERROR((COUNTIFS(SWISSW!$I:$I,MATCHUP!$A90,SWISSW!$J:$J,MATCHUP!D$1,SWISSW!$F:$F,"Won")+COUNTIFS(SWISSW!$I:$I,MATCHUP!D$1,SWISSW!$J:$J,MATCHUP!$A90,SWISSW!$F:$F,"Lost"))/(COUNTIFS(SWISSW!$I:$I,MATCHUP!$A90,SWISSW!$J:$J,MATCHUP!D$1)-COUNTIFS(SWISSW!$I:$I,MATCHUP!$A90,SWISSW!$J:$J,MATCHUP!D$1,SWISSW!$F:$F,"Draw")+COUNTIFS(SWISSW!$I:$I,MATCHUP!D$1,SWISSW!$J:$J,MATCHUP!$A90)-COUNTIFS(SWISSW!$I:$I,MATCHUP!D$1,SWISSW!$J:$J,MATCHUP!$A90,SWISSW!$F:$F,"Draw")),"-")</f>
        <v>-</v>
      </c>
      <c r="E90" s="5" t="str">
        <f ca="1">IFERROR((COUNTIFS(SWISSW!$I:$I,MATCHUP!$A90,SWISSW!$J:$J,MATCHUP!E$1,SWISSW!$F:$F,"Won")+COUNTIFS(SWISSW!$I:$I,MATCHUP!E$1,SWISSW!$J:$J,MATCHUP!$A90,SWISSW!$F:$F,"Lost"))/(COUNTIFS(SWISSW!$I:$I,MATCHUP!$A90,SWISSW!$J:$J,MATCHUP!E$1)-COUNTIFS(SWISSW!$I:$I,MATCHUP!$A90,SWISSW!$J:$J,MATCHUP!E$1,SWISSW!$F:$F,"Draw")+COUNTIFS(SWISSW!$I:$I,MATCHUP!E$1,SWISSW!$J:$J,MATCHUP!$A90)-COUNTIFS(SWISSW!$I:$I,MATCHUP!E$1,SWISSW!$J:$J,MATCHUP!$A90,SWISSW!$F:$F,"Draw")),"-")</f>
        <v>-</v>
      </c>
      <c r="F90" s="5" t="str">
        <f ca="1">IFERROR((COUNTIFS(SWISSW!$I:$I,MATCHUP!$A90,SWISSW!$J:$J,MATCHUP!F$1,SWISSW!$F:$F,"Won")+COUNTIFS(SWISSW!$I:$I,MATCHUP!F$1,SWISSW!$J:$J,MATCHUP!$A90,SWISSW!$F:$F,"Lost"))/(COUNTIFS(SWISSW!$I:$I,MATCHUP!$A90,SWISSW!$J:$J,MATCHUP!F$1)-COUNTIFS(SWISSW!$I:$I,MATCHUP!$A90,SWISSW!$J:$J,MATCHUP!F$1,SWISSW!$F:$F,"Draw")+COUNTIFS(SWISSW!$I:$I,MATCHUP!F$1,SWISSW!$J:$J,MATCHUP!$A90)-COUNTIFS(SWISSW!$I:$I,MATCHUP!F$1,SWISSW!$J:$J,MATCHUP!$A90,SWISSW!$F:$F,"Draw")),"-")</f>
        <v>-</v>
      </c>
      <c r="G90" s="5" t="str">
        <f ca="1">IFERROR((COUNTIFS(SWISSW!$I:$I,MATCHUP!$A90,SWISSW!$J:$J,MATCHUP!G$1,SWISSW!$F:$F,"Won")+COUNTIFS(SWISSW!$I:$I,MATCHUP!G$1,SWISSW!$J:$J,MATCHUP!$A90,SWISSW!$F:$F,"Lost"))/(COUNTIFS(SWISSW!$I:$I,MATCHUP!$A90,SWISSW!$J:$J,MATCHUP!G$1)-COUNTIFS(SWISSW!$I:$I,MATCHUP!$A90,SWISSW!$J:$J,MATCHUP!G$1,SWISSW!$F:$F,"Draw")+COUNTIFS(SWISSW!$I:$I,MATCHUP!G$1,SWISSW!$J:$J,MATCHUP!$A90)-COUNTIFS(SWISSW!$I:$I,MATCHUP!G$1,SWISSW!$J:$J,MATCHUP!$A90,SWISSW!$F:$F,"Draw")),"-")</f>
        <v>-</v>
      </c>
      <c r="H90" s="5" t="str">
        <f ca="1">IFERROR((COUNTIFS(SWISSW!$I:$I,MATCHUP!$A90,SWISSW!$J:$J,MATCHUP!H$1,SWISSW!$F:$F,"Won")+COUNTIFS(SWISSW!$I:$I,MATCHUP!H$1,SWISSW!$J:$J,MATCHUP!$A90,SWISSW!$F:$F,"Lost"))/(COUNTIFS(SWISSW!$I:$I,MATCHUP!$A90,SWISSW!$J:$J,MATCHUP!H$1)-COUNTIFS(SWISSW!$I:$I,MATCHUP!$A90,SWISSW!$J:$J,MATCHUP!H$1,SWISSW!$F:$F,"Draw")+COUNTIFS(SWISSW!$I:$I,MATCHUP!H$1,SWISSW!$J:$J,MATCHUP!$A90)-COUNTIFS(SWISSW!$I:$I,MATCHUP!H$1,SWISSW!$J:$J,MATCHUP!$A90,SWISSW!$F:$F,"Draw")),"-")</f>
        <v>-</v>
      </c>
      <c r="I90" s="5" t="str">
        <f ca="1">IFERROR((COUNTIFS(SWISSW!$I:$I,MATCHUP!$A90,SWISSW!$J:$J,MATCHUP!I$1,SWISSW!$F:$F,"Won")+COUNTIFS(SWISSW!$I:$I,MATCHUP!I$1,SWISSW!$J:$J,MATCHUP!$A90,SWISSW!$F:$F,"Lost"))/(COUNTIFS(SWISSW!$I:$I,MATCHUP!$A90,SWISSW!$J:$J,MATCHUP!I$1)-COUNTIFS(SWISSW!$I:$I,MATCHUP!$A90,SWISSW!$J:$J,MATCHUP!I$1,SWISSW!$F:$F,"Draw")+COUNTIFS(SWISSW!$I:$I,MATCHUP!I$1,SWISSW!$J:$J,MATCHUP!$A90)-COUNTIFS(SWISSW!$I:$I,MATCHUP!I$1,SWISSW!$J:$J,MATCHUP!$A90,SWISSW!$F:$F,"Draw")),"-")</f>
        <v>-</v>
      </c>
      <c r="J90" s="5" t="str">
        <f ca="1">IFERROR((COUNTIFS(SWISSW!$I:$I,MATCHUP!$A90,SWISSW!$J:$J,MATCHUP!J$1,SWISSW!$F:$F,"Won")+COUNTIFS(SWISSW!$I:$I,MATCHUP!J$1,SWISSW!$J:$J,MATCHUP!$A90,SWISSW!$F:$F,"Lost"))/(COUNTIFS(SWISSW!$I:$I,MATCHUP!$A90,SWISSW!$J:$J,MATCHUP!J$1)-COUNTIFS(SWISSW!$I:$I,MATCHUP!$A90,SWISSW!$J:$J,MATCHUP!J$1,SWISSW!$F:$F,"Draw")+COUNTIFS(SWISSW!$I:$I,MATCHUP!J$1,SWISSW!$J:$J,MATCHUP!$A90)-COUNTIFS(SWISSW!$I:$I,MATCHUP!J$1,SWISSW!$J:$J,MATCHUP!$A90,SWISSW!$F:$F,"Draw")),"-")</f>
        <v>-</v>
      </c>
      <c r="K90" s="5" t="str">
        <f ca="1">IFERROR((COUNTIFS(SWISSW!$I:$I,MATCHUP!$A90,SWISSW!$J:$J,MATCHUP!K$1,SWISSW!$F:$F,"Won")+COUNTIFS(SWISSW!$I:$I,MATCHUP!K$1,SWISSW!$J:$J,MATCHUP!$A90,SWISSW!$F:$F,"Lost"))/(COUNTIFS(SWISSW!$I:$I,MATCHUP!$A90,SWISSW!$J:$J,MATCHUP!K$1)-COUNTIFS(SWISSW!$I:$I,MATCHUP!$A90,SWISSW!$J:$J,MATCHUP!K$1,SWISSW!$F:$F,"Draw")+COUNTIFS(SWISSW!$I:$I,MATCHUP!K$1,SWISSW!$J:$J,MATCHUP!$A90)-COUNTIFS(SWISSW!$I:$I,MATCHUP!K$1,SWISSW!$J:$J,MATCHUP!$A90,SWISSW!$F:$F,"Draw")),"-")</f>
        <v>-</v>
      </c>
      <c r="L90" s="5" t="str">
        <f ca="1">IFERROR((COUNTIFS(SWISSW!$I:$I,MATCHUP!$A90,SWISSW!$J:$J,MATCHUP!L$1,SWISSW!$F:$F,"Won")+COUNTIFS(SWISSW!$I:$I,MATCHUP!L$1,SWISSW!$J:$J,MATCHUP!$A90,SWISSW!$F:$F,"Lost"))/(COUNTIFS(SWISSW!$I:$I,MATCHUP!$A90,SWISSW!$J:$J,MATCHUP!L$1)-COUNTIFS(SWISSW!$I:$I,MATCHUP!$A90,SWISSW!$J:$J,MATCHUP!L$1,SWISSW!$F:$F,"Draw")+COUNTIFS(SWISSW!$I:$I,MATCHUP!L$1,SWISSW!$J:$J,MATCHUP!$A90)-COUNTIFS(SWISSW!$I:$I,MATCHUP!L$1,SWISSW!$J:$J,MATCHUP!$A90,SWISSW!$F:$F,"Draw")),"-")</f>
        <v>-</v>
      </c>
      <c r="M90" s="5" t="str">
        <f ca="1">IFERROR((COUNTIFS(SWISSW!$I:$I,MATCHUP!$A90,SWISSW!$J:$J,MATCHUP!M$1,SWISSW!$F:$F,"Won")+COUNTIFS(SWISSW!$I:$I,MATCHUP!M$1,SWISSW!$J:$J,MATCHUP!$A90,SWISSW!$F:$F,"Lost"))/(COUNTIFS(SWISSW!$I:$I,MATCHUP!$A90,SWISSW!$J:$J,MATCHUP!M$1)-COUNTIFS(SWISSW!$I:$I,MATCHUP!$A90,SWISSW!$J:$J,MATCHUP!M$1,SWISSW!$F:$F,"Draw")+COUNTIFS(SWISSW!$I:$I,MATCHUP!M$1,SWISSW!$J:$J,MATCHUP!$A90)-COUNTIFS(SWISSW!$I:$I,MATCHUP!M$1,SWISSW!$J:$J,MATCHUP!$A90,SWISSW!$F:$F,"Draw")),"-")</f>
        <v>-</v>
      </c>
      <c r="N90" s="5" t="str">
        <f ca="1">IFERROR((COUNTIFS(SWISSW!$I:$I,MATCHUP!$A90,SWISSW!$J:$J,MATCHUP!N$1,SWISSW!$F:$F,"Won")+COUNTIFS(SWISSW!$I:$I,MATCHUP!N$1,SWISSW!$J:$J,MATCHUP!$A90,SWISSW!$F:$F,"Lost"))/(COUNTIFS(SWISSW!$I:$I,MATCHUP!$A90,SWISSW!$J:$J,MATCHUP!N$1)-COUNTIFS(SWISSW!$I:$I,MATCHUP!$A90,SWISSW!$J:$J,MATCHUP!N$1,SWISSW!$F:$F,"Draw")+COUNTIFS(SWISSW!$I:$I,MATCHUP!N$1,SWISSW!$J:$J,MATCHUP!$A90)-COUNTIFS(SWISSW!$I:$I,MATCHUP!N$1,SWISSW!$J:$J,MATCHUP!$A90,SWISSW!$F:$F,"Draw")),"-")</f>
        <v>-</v>
      </c>
      <c r="O90" s="5" t="str">
        <f ca="1">IFERROR((COUNTIFS(SWISSW!$I:$I,MATCHUP!$A90,SWISSW!$J:$J,MATCHUP!O$1,SWISSW!$F:$F,"Won")+COUNTIFS(SWISSW!$I:$I,MATCHUP!O$1,SWISSW!$J:$J,MATCHUP!$A90,SWISSW!$F:$F,"Lost"))/(COUNTIFS(SWISSW!$I:$I,MATCHUP!$A90,SWISSW!$J:$J,MATCHUP!O$1)-COUNTIFS(SWISSW!$I:$I,MATCHUP!$A90,SWISSW!$J:$J,MATCHUP!O$1,SWISSW!$F:$F,"Draw")+COUNTIFS(SWISSW!$I:$I,MATCHUP!O$1,SWISSW!$J:$J,MATCHUP!$A90)-COUNTIFS(SWISSW!$I:$I,MATCHUP!O$1,SWISSW!$J:$J,MATCHUP!$A90,SWISSW!$F:$F,"Draw")),"-")</f>
        <v>-</v>
      </c>
      <c r="P90" s="5" t="str">
        <f ca="1">IFERROR((COUNTIFS(SWISSW!$I:$I,MATCHUP!$A90,SWISSW!$J:$J,MATCHUP!P$1,SWISSW!$F:$F,"Won")+COUNTIFS(SWISSW!$I:$I,MATCHUP!P$1,SWISSW!$J:$J,MATCHUP!$A90,SWISSW!$F:$F,"Lost"))/(COUNTIFS(SWISSW!$I:$I,MATCHUP!$A90,SWISSW!$J:$J,MATCHUP!P$1)-COUNTIFS(SWISSW!$I:$I,MATCHUP!$A90,SWISSW!$J:$J,MATCHUP!P$1,SWISSW!$F:$F,"Draw")+COUNTIFS(SWISSW!$I:$I,MATCHUP!P$1,SWISSW!$J:$J,MATCHUP!$A90)-COUNTIFS(SWISSW!$I:$I,MATCHUP!P$1,SWISSW!$J:$J,MATCHUP!$A90,SWISSW!$F:$F,"Draw")),"-")</f>
        <v>-</v>
      </c>
      <c r="Q90" s="5" t="str">
        <f ca="1">IFERROR((COUNTIFS(SWISSW!$I:$I,MATCHUP!$A90,SWISSW!$J:$J,MATCHUP!Q$1,SWISSW!$F:$F,"Won")+COUNTIFS(SWISSW!$I:$I,MATCHUP!Q$1,SWISSW!$J:$J,MATCHUP!$A90,SWISSW!$F:$F,"Lost"))/(COUNTIFS(SWISSW!$I:$I,MATCHUP!$A90,SWISSW!$J:$J,MATCHUP!Q$1)-COUNTIFS(SWISSW!$I:$I,MATCHUP!$A90,SWISSW!$J:$J,MATCHUP!Q$1,SWISSW!$F:$F,"Draw")+COUNTIFS(SWISSW!$I:$I,MATCHUP!Q$1,SWISSW!$J:$J,MATCHUP!$A90)-COUNTIFS(SWISSW!$I:$I,MATCHUP!Q$1,SWISSW!$J:$J,MATCHUP!$A90,SWISSW!$F:$F,"Draw")),"-")</f>
        <v>-</v>
      </c>
      <c r="R90" s="5" t="str">
        <f ca="1">IFERROR((COUNTIFS(SWISSW!$I:$I,MATCHUP!$A90,SWISSW!$J:$J,MATCHUP!R$1,SWISSW!$F:$F,"Won")+COUNTIFS(SWISSW!$I:$I,MATCHUP!R$1,SWISSW!$J:$J,MATCHUP!$A90,SWISSW!$F:$F,"Lost"))/(COUNTIFS(SWISSW!$I:$I,MATCHUP!$A90,SWISSW!$J:$J,MATCHUP!R$1)-COUNTIFS(SWISSW!$I:$I,MATCHUP!$A90,SWISSW!$J:$J,MATCHUP!R$1,SWISSW!$F:$F,"Draw")+COUNTIFS(SWISSW!$I:$I,MATCHUP!R$1,SWISSW!$J:$J,MATCHUP!$A90)-COUNTIFS(SWISSW!$I:$I,MATCHUP!R$1,SWISSW!$J:$J,MATCHUP!$A90,SWISSW!$F:$F,"Draw")),"-")</f>
        <v>-</v>
      </c>
      <c r="S90" s="5" t="str">
        <f ca="1">IFERROR((COUNTIFS(SWISSW!$I:$I,MATCHUP!$A90,SWISSW!$J:$J,MATCHUP!S$1,SWISSW!$F:$F,"Won")+COUNTIFS(SWISSW!$I:$I,MATCHUP!S$1,SWISSW!$J:$J,MATCHUP!$A90,SWISSW!$F:$F,"Lost"))/(COUNTIFS(SWISSW!$I:$I,MATCHUP!$A90,SWISSW!$J:$J,MATCHUP!S$1)-COUNTIFS(SWISSW!$I:$I,MATCHUP!$A90,SWISSW!$J:$J,MATCHUP!S$1,SWISSW!$F:$F,"Draw")+COUNTIFS(SWISSW!$I:$I,MATCHUP!S$1,SWISSW!$J:$J,MATCHUP!$A90)-COUNTIFS(SWISSW!$I:$I,MATCHUP!S$1,SWISSW!$J:$J,MATCHUP!$A90,SWISSW!$F:$F,"Draw")),"-")</f>
        <v>-</v>
      </c>
      <c r="T90" s="5" t="str">
        <f ca="1">IFERROR((COUNTIFS(SWISSW!$I:$I,MATCHUP!$A90,SWISSW!$J:$J,MATCHUP!T$1,SWISSW!$F:$F,"Won")+COUNTIFS(SWISSW!$I:$I,MATCHUP!T$1,SWISSW!$J:$J,MATCHUP!$A90,SWISSW!$F:$F,"Lost"))/(COUNTIFS(SWISSW!$I:$I,MATCHUP!$A90,SWISSW!$J:$J,MATCHUP!T$1)-COUNTIFS(SWISSW!$I:$I,MATCHUP!$A90,SWISSW!$J:$J,MATCHUP!T$1,SWISSW!$F:$F,"Draw")+COUNTIFS(SWISSW!$I:$I,MATCHUP!T$1,SWISSW!$J:$J,MATCHUP!$A90)-COUNTIFS(SWISSW!$I:$I,MATCHUP!T$1,SWISSW!$J:$J,MATCHUP!$A90,SWISSW!$F:$F,"Draw")),"-")</f>
        <v>-</v>
      </c>
      <c r="U90" s="5" t="str">
        <f ca="1">IFERROR((COUNTIFS(SWISSW!$I:$I,MATCHUP!$A90,SWISSW!$J:$J,MATCHUP!U$1,SWISSW!$F:$F,"Won")+COUNTIFS(SWISSW!$I:$I,MATCHUP!U$1,SWISSW!$J:$J,MATCHUP!$A90,SWISSW!$F:$F,"Lost"))/(COUNTIFS(SWISSW!$I:$I,MATCHUP!$A90,SWISSW!$J:$J,MATCHUP!U$1)-COUNTIFS(SWISSW!$I:$I,MATCHUP!$A90,SWISSW!$J:$J,MATCHUP!U$1,SWISSW!$F:$F,"Draw")+COUNTIFS(SWISSW!$I:$I,MATCHUP!U$1,SWISSW!$J:$J,MATCHUP!$A90)-COUNTIFS(SWISSW!$I:$I,MATCHUP!U$1,SWISSW!$J:$J,MATCHUP!$A90,SWISSW!$F:$F,"Draw")),"-")</f>
        <v>-</v>
      </c>
      <c r="V90" s="5" t="str">
        <f ca="1">IFERROR((COUNTIFS(SWISSW!$I:$I,MATCHUP!$A90,SWISSW!$J:$J,MATCHUP!V$1,SWISSW!$F:$F,"Won")+COUNTIFS(SWISSW!$I:$I,MATCHUP!V$1,SWISSW!$J:$J,MATCHUP!$A90,SWISSW!$F:$F,"Lost"))/(COUNTIFS(SWISSW!$I:$I,MATCHUP!$A90,SWISSW!$J:$J,MATCHUP!V$1)-COUNTIFS(SWISSW!$I:$I,MATCHUP!$A90,SWISSW!$J:$J,MATCHUP!V$1,SWISSW!$F:$F,"Draw")+COUNTIFS(SWISSW!$I:$I,MATCHUP!V$1,SWISSW!$J:$J,MATCHUP!$A90)-COUNTIFS(SWISSW!$I:$I,MATCHUP!V$1,SWISSW!$J:$J,MATCHUP!$A90,SWISSW!$F:$F,"Draw")),"-")</f>
        <v>-</v>
      </c>
      <c r="W90" s="5" t="str">
        <f ca="1">IFERROR((COUNTIFS(SWISSW!$I:$I,MATCHUP!$A90,SWISSW!$J:$J,MATCHUP!W$1,SWISSW!$F:$F,"Won")+COUNTIFS(SWISSW!$I:$I,MATCHUP!W$1,SWISSW!$J:$J,MATCHUP!$A90,SWISSW!$F:$F,"Lost"))/(COUNTIFS(SWISSW!$I:$I,MATCHUP!$A90,SWISSW!$J:$J,MATCHUP!W$1)-COUNTIFS(SWISSW!$I:$I,MATCHUP!$A90,SWISSW!$J:$J,MATCHUP!W$1,SWISSW!$F:$F,"Draw")+COUNTIFS(SWISSW!$I:$I,MATCHUP!W$1,SWISSW!$J:$J,MATCHUP!$A90)-COUNTIFS(SWISSW!$I:$I,MATCHUP!W$1,SWISSW!$J:$J,MATCHUP!$A90,SWISSW!$F:$F,"Draw")),"-")</f>
        <v>-</v>
      </c>
      <c r="X90" s="5" t="str">
        <f ca="1">IFERROR((COUNTIFS(SWISSW!$I:$I,MATCHUP!$A90,SWISSW!$J:$J,MATCHUP!X$1,SWISSW!$F:$F,"Won")+COUNTIFS(SWISSW!$I:$I,MATCHUP!X$1,SWISSW!$J:$J,MATCHUP!$A90,SWISSW!$F:$F,"Lost"))/(COUNTIFS(SWISSW!$I:$I,MATCHUP!$A90,SWISSW!$J:$J,MATCHUP!X$1)-COUNTIFS(SWISSW!$I:$I,MATCHUP!$A90,SWISSW!$J:$J,MATCHUP!X$1,SWISSW!$F:$F,"Draw")+COUNTIFS(SWISSW!$I:$I,MATCHUP!X$1,SWISSW!$J:$J,MATCHUP!$A90)-COUNTIFS(SWISSW!$I:$I,MATCHUP!X$1,SWISSW!$J:$J,MATCHUP!$A90,SWISSW!$F:$F,"Draw")),"-")</f>
        <v>-</v>
      </c>
      <c r="Y90" s="5" t="str">
        <f ca="1">IFERROR((COUNTIFS(SWISSW!$I:$I,MATCHUP!$A90,SWISSW!$J:$J,MATCHUP!Y$1,SWISSW!$F:$F,"Won")+COUNTIFS(SWISSW!$I:$I,MATCHUP!Y$1,SWISSW!$J:$J,MATCHUP!$A90,SWISSW!$F:$F,"Lost"))/(COUNTIFS(SWISSW!$I:$I,MATCHUP!$A90,SWISSW!$J:$J,MATCHUP!Y$1)-COUNTIFS(SWISSW!$I:$I,MATCHUP!$A90,SWISSW!$J:$J,MATCHUP!Y$1,SWISSW!$F:$F,"Draw")+COUNTIFS(SWISSW!$I:$I,MATCHUP!Y$1,SWISSW!$J:$J,MATCHUP!$A90)-COUNTIFS(SWISSW!$I:$I,MATCHUP!Y$1,SWISSW!$J:$J,MATCHUP!$A90,SWISSW!$F:$F,"Draw")),"-")</f>
        <v>-</v>
      </c>
      <c r="Z90" s="5" t="str">
        <f ca="1">IFERROR((COUNTIFS(SWISSW!$I:$I,MATCHUP!$A90,SWISSW!$J:$J,MATCHUP!Z$1,SWISSW!$F:$F,"Won")+COUNTIFS(SWISSW!$I:$I,MATCHUP!Z$1,SWISSW!$J:$J,MATCHUP!$A90,SWISSW!$F:$F,"Lost"))/(COUNTIFS(SWISSW!$I:$I,MATCHUP!$A90,SWISSW!$J:$J,MATCHUP!Z$1)-COUNTIFS(SWISSW!$I:$I,MATCHUP!$A90,SWISSW!$J:$J,MATCHUP!Z$1,SWISSW!$F:$F,"Draw")+COUNTIFS(SWISSW!$I:$I,MATCHUP!Z$1,SWISSW!$J:$J,MATCHUP!$A90)-COUNTIFS(SWISSW!$I:$I,MATCHUP!Z$1,SWISSW!$J:$J,MATCHUP!$A90,SWISSW!$F:$F,"Draw")),"-")</f>
        <v>-</v>
      </c>
      <c r="AA90" s="5" t="str">
        <f ca="1">IFERROR((COUNTIFS(SWISSW!$I:$I,MATCHUP!$A90,SWISSW!$J:$J,MATCHUP!AA$1,SWISSW!$F:$F,"Won")+COUNTIFS(SWISSW!$I:$I,MATCHUP!AA$1,SWISSW!$J:$J,MATCHUP!$A90,SWISSW!$F:$F,"Lost"))/(COUNTIFS(SWISSW!$I:$I,MATCHUP!$A90,SWISSW!$J:$J,MATCHUP!AA$1)-COUNTIFS(SWISSW!$I:$I,MATCHUP!$A90,SWISSW!$J:$J,MATCHUP!AA$1,SWISSW!$F:$F,"Draw")+COUNTIFS(SWISSW!$I:$I,MATCHUP!AA$1,SWISSW!$J:$J,MATCHUP!$A90)-COUNTIFS(SWISSW!$I:$I,MATCHUP!AA$1,SWISSW!$J:$J,MATCHUP!$A90,SWISSW!$F:$F,"Draw")),"-")</f>
        <v>-</v>
      </c>
      <c r="AB90" s="5" t="str">
        <f ca="1">IFERROR((COUNTIFS(SWISSW!$I:$I,MATCHUP!$A90,SWISSW!$J:$J,MATCHUP!AB$1,SWISSW!$F:$F,"Won")+COUNTIFS(SWISSW!$I:$I,MATCHUP!AB$1,SWISSW!$J:$J,MATCHUP!$A90,SWISSW!$F:$F,"Lost"))/(COUNTIFS(SWISSW!$I:$I,MATCHUP!$A90,SWISSW!$J:$J,MATCHUP!AB$1)-COUNTIFS(SWISSW!$I:$I,MATCHUP!$A90,SWISSW!$J:$J,MATCHUP!AB$1,SWISSW!$F:$F,"Draw")+COUNTIFS(SWISSW!$I:$I,MATCHUP!AB$1,SWISSW!$J:$J,MATCHUP!$A90)-COUNTIFS(SWISSW!$I:$I,MATCHUP!AB$1,SWISSW!$J:$J,MATCHUP!$A90,SWISSW!$F:$F,"Draw")),"-")</f>
        <v>-</v>
      </c>
      <c r="AC90" s="5" t="str">
        <f ca="1">IFERROR((COUNTIFS(SWISSW!$I:$I,MATCHUP!$A90,SWISSW!$J:$J,MATCHUP!AC$1,SWISSW!$F:$F,"Won")+COUNTIFS(SWISSW!$I:$I,MATCHUP!AC$1,SWISSW!$J:$J,MATCHUP!$A90,SWISSW!$F:$F,"Lost"))/(COUNTIFS(SWISSW!$I:$I,MATCHUP!$A90,SWISSW!$J:$J,MATCHUP!AC$1)-COUNTIFS(SWISSW!$I:$I,MATCHUP!$A90,SWISSW!$J:$J,MATCHUP!AC$1,SWISSW!$F:$F,"Draw")+COUNTIFS(SWISSW!$I:$I,MATCHUP!AC$1,SWISSW!$J:$J,MATCHUP!$A90)-COUNTIFS(SWISSW!$I:$I,MATCHUP!AC$1,SWISSW!$J:$J,MATCHUP!$A90,SWISSW!$F:$F,"Draw")),"-")</f>
        <v>-</v>
      </c>
      <c r="AD90" s="5" t="str">
        <f ca="1">IFERROR((COUNTIFS(SWISSW!$I:$I,MATCHUP!$A90,SWISSW!$J:$J,MATCHUP!AD$1,SWISSW!$F:$F,"Won")+COUNTIFS(SWISSW!$I:$I,MATCHUP!AD$1,SWISSW!$J:$J,MATCHUP!$A90,SWISSW!$F:$F,"Lost"))/(COUNTIFS(SWISSW!$I:$I,MATCHUP!$A90,SWISSW!$J:$J,MATCHUP!AD$1)-COUNTIFS(SWISSW!$I:$I,MATCHUP!$A90,SWISSW!$J:$J,MATCHUP!AD$1,SWISSW!$F:$F,"Draw")+COUNTIFS(SWISSW!$I:$I,MATCHUP!AD$1,SWISSW!$J:$J,MATCHUP!$A90)-COUNTIFS(SWISSW!$I:$I,MATCHUP!AD$1,SWISSW!$J:$J,MATCHUP!$A90,SWISSW!$F:$F,"Draw")),"-")</f>
        <v>-</v>
      </c>
      <c r="AE90" s="5" t="str">
        <f ca="1">IFERROR((COUNTIFS(SWISSW!$I:$I,MATCHUP!$A90,SWISSW!$J:$J,MATCHUP!AE$1,SWISSW!$F:$F,"Won")+COUNTIFS(SWISSW!$I:$I,MATCHUP!AE$1,SWISSW!$J:$J,MATCHUP!$A90,SWISSW!$F:$F,"Lost"))/(COUNTIFS(SWISSW!$I:$I,MATCHUP!$A90,SWISSW!$J:$J,MATCHUP!AE$1)-COUNTIFS(SWISSW!$I:$I,MATCHUP!$A90,SWISSW!$J:$J,MATCHUP!AE$1,SWISSW!$F:$F,"Draw")+COUNTIFS(SWISSW!$I:$I,MATCHUP!AE$1,SWISSW!$J:$J,MATCHUP!$A90)-COUNTIFS(SWISSW!$I:$I,MATCHUP!AE$1,SWISSW!$J:$J,MATCHUP!$A90,SWISSW!$F:$F,"Draw")),"-")</f>
        <v>-</v>
      </c>
      <c r="AF90" s="5" t="str">
        <f ca="1">IFERROR((COUNTIFS(SWISSW!$I:$I,MATCHUP!$A90,SWISSW!$J:$J,MATCHUP!AF$1,SWISSW!$F:$F,"Won")+COUNTIFS(SWISSW!$I:$I,MATCHUP!AF$1,SWISSW!$J:$J,MATCHUP!$A90,SWISSW!$F:$F,"Lost"))/(COUNTIFS(SWISSW!$I:$I,MATCHUP!$A90,SWISSW!$J:$J,MATCHUP!AF$1)-COUNTIFS(SWISSW!$I:$I,MATCHUP!$A90,SWISSW!$J:$J,MATCHUP!AF$1,SWISSW!$F:$F,"Draw")+COUNTIFS(SWISSW!$I:$I,MATCHUP!AF$1,SWISSW!$J:$J,MATCHUP!$A90)-COUNTIFS(SWISSW!$I:$I,MATCHUP!AF$1,SWISSW!$J:$J,MATCHUP!$A90,SWISSW!$F:$F,"Draw")),"-")</f>
        <v>-</v>
      </c>
      <c r="AG90" s="5" t="str">
        <f ca="1">IFERROR((COUNTIFS(SWISSW!$I:$I,MATCHUP!$A90,SWISSW!$J:$J,MATCHUP!AG$1,SWISSW!$F:$F,"Won")+COUNTIFS(SWISSW!$I:$I,MATCHUP!AG$1,SWISSW!$J:$J,MATCHUP!$A90,SWISSW!$F:$F,"Lost"))/(COUNTIFS(SWISSW!$I:$I,MATCHUP!$A90,SWISSW!$J:$J,MATCHUP!AG$1)-COUNTIFS(SWISSW!$I:$I,MATCHUP!$A90,SWISSW!$J:$J,MATCHUP!AG$1,SWISSW!$F:$F,"Draw")+COUNTIFS(SWISSW!$I:$I,MATCHUP!AG$1,SWISSW!$J:$J,MATCHUP!$A90)-COUNTIFS(SWISSW!$I:$I,MATCHUP!AG$1,SWISSW!$J:$J,MATCHUP!$A90,SWISSW!$F:$F,"Draw")),"-")</f>
        <v>-</v>
      </c>
      <c r="AH90" s="5" t="str">
        <f ca="1">IFERROR((COUNTIFS(SWISSW!$I:$I,MATCHUP!$A90,SWISSW!$J:$J,MATCHUP!AH$1,SWISSW!$F:$F,"Won")+COUNTIFS(SWISSW!$I:$I,MATCHUP!AH$1,SWISSW!$J:$J,MATCHUP!$A90,SWISSW!$F:$F,"Lost"))/(COUNTIFS(SWISSW!$I:$I,MATCHUP!$A90,SWISSW!$J:$J,MATCHUP!AH$1)-COUNTIFS(SWISSW!$I:$I,MATCHUP!$A90,SWISSW!$J:$J,MATCHUP!AH$1,SWISSW!$F:$F,"Draw")+COUNTIFS(SWISSW!$I:$I,MATCHUP!AH$1,SWISSW!$J:$J,MATCHUP!$A90)-COUNTIFS(SWISSW!$I:$I,MATCHUP!AH$1,SWISSW!$J:$J,MATCHUP!$A90,SWISSW!$F:$F,"Draw")),"-")</f>
        <v>-</v>
      </c>
      <c r="AI90" s="5" t="str">
        <f ca="1">IFERROR((COUNTIFS(SWISSW!$I:$I,MATCHUP!$A90,SWISSW!$J:$J,MATCHUP!AI$1,SWISSW!$F:$F,"Won")+COUNTIFS(SWISSW!$I:$I,MATCHUP!AI$1,SWISSW!$J:$J,MATCHUP!$A90,SWISSW!$F:$F,"Lost"))/(COUNTIFS(SWISSW!$I:$I,MATCHUP!$A90,SWISSW!$J:$J,MATCHUP!AI$1)-COUNTIFS(SWISSW!$I:$I,MATCHUP!$A90,SWISSW!$J:$J,MATCHUP!AI$1,SWISSW!$F:$F,"Draw")+COUNTIFS(SWISSW!$I:$I,MATCHUP!AI$1,SWISSW!$J:$J,MATCHUP!$A90)-COUNTIFS(SWISSW!$I:$I,MATCHUP!AI$1,SWISSW!$J:$J,MATCHUP!$A90,SWISSW!$F:$F,"Draw")),"-")</f>
        <v>-</v>
      </c>
      <c r="AJ90" s="5" t="str">
        <f ca="1">IFERROR((COUNTIFS(SWISSW!$I:$I,MATCHUP!$A90,SWISSW!$J:$J,MATCHUP!AJ$1,SWISSW!$F:$F,"Won")+COUNTIFS(SWISSW!$I:$I,MATCHUP!AJ$1,SWISSW!$J:$J,MATCHUP!$A90,SWISSW!$F:$F,"Lost"))/(COUNTIFS(SWISSW!$I:$I,MATCHUP!$A90,SWISSW!$J:$J,MATCHUP!AJ$1)-COUNTIFS(SWISSW!$I:$I,MATCHUP!$A90,SWISSW!$J:$J,MATCHUP!AJ$1,SWISSW!$F:$F,"Draw")+COUNTIFS(SWISSW!$I:$I,MATCHUP!AJ$1,SWISSW!$J:$J,MATCHUP!$A90)-COUNTIFS(SWISSW!$I:$I,MATCHUP!AJ$1,SWISSW!$J:$J,MATCHUP!$A90,SWISSW!$F:$F,"Draw")),"-")</f>
        <v>-</v>
      </c>
      <c r="AK90" s="5" t="str">
        <f ca="1">IFERROR((COUNTIFS(SWISSW!$I:$I,MATCHUP!$A90,SWISSW!$J:$J,MATCHUP!AK$1,SWISSW!$F:$F,"Won")+COUNTIFS(SWISSW!$I:$I,MATCHUP!AK$1,SWISSW!$J:$J,MATCHUP!$A90,SWISSW!$F:$F,"Lost"))/(COUNTIFS(SWISSW!$I:$I,MATCHUP!$A90,SWISSW!$J:$J,MATCHUP!AK$1)-COUNTIFS(SWISSW!$I:$I,MATCHUP!$A90,SWISSW!$J:$J,MATCHUP!AK$1,SWISSW!$F:$F,"Draw")+COUNTIFS(SWISSW!$I:$I,MATCHUP!AK$1,SWISSW!$J:$J,MATCHUP!$A90)-COUNTIFS(SWISSW!$I:$I,MATCHUP!AK$1,SWISSW!$J:$J,MATCHUP!$A90,SWISSW!$F:$F,"Draw")),"-")</f>
        <v>-</v>
      </c>
      <c r="AL90" s="5" t="str">
        <f ca="1">IFERROR((COUNTIFS(SWISSW!$I:$I,MATCHUP!$A90,SWISSW!$J:$J,MATCHUP!AL$1,SWISSW!$F:$F,"Won")+COUNTIFS(SWISSW!$I:$I,MATCHUP!AL$1,SWISSW!$J:$J,MATCHUP!$A90,SWISSW!$F:$F,"Lost"))/(COUNTIFS(SWISSW!$I:$I,MATCHUP!$A90,SWISSW!$J:$J,MATCHUP!AL$1)-COUNTIFS(SWISSW!$I:$I,MATCHUP!$A90,SWISSW!$J:$J,MATCHUP!AL$1,SWISSW!$F:$F,"Draw")+COUNTIFS(SWISSW!$I:$I,MATCHUP!AL$1,SWISSW!$J:$J,MATCHUP!$A90)-COUNTIFS(SWISSW!$I:$I,MATCHUP!AL$1,SWISSW!$J:$J,MATCHUP!$A90,SWISSW!$F:$F,"Draw")),"-")</f>
        <v>-</v>
      </c>
      <c r="AM90" s="5" t="str">
        <f ca="1">IFERROR((COUNTIFS(SWISSW!$I:$I,MATCHUP!$A90,SWISSW!$J:$J,MATCHUP!AM$1,SWISSW!$F:$F,"Won")+COUNTIFS(SWISSW!$I:$I,MATCHUP!AM$1,SWISSW!$J:$J,MATCHUP!$A90,SWISSW!$F:$F,"Lost"))/(COUNTIFS(SWISSW!$I:$I,MATCHUP!$A90,SWISSW!$J:$J,MATCHUP!AM$1)-COUNTIFS(SWISSW!$I:$I,MATCHUP!$A90,SWISSW!$J:$J,MATCHUP!AM$1,SWISSW!$F:$F,"Draw")+COUNTIFS(SWISSW!$I:$I,MATCHUP!AM$1,SWISSW!$J:$J,MATCHUP!$A90)-COUNTIFS(SWISSW!$I:$I,MATCHUP!AM$1,SWISSW!$J:$J,MATCHUP!$A90,SWISSW!$F:$F,"Draw")),"-")</f>
        <v>-</v>
      </c>
      <c r="AN90" s="5" t="str">
        <f ca="1">IFERROR((COUNTIFS(SWISSW!$I:$I,MATCHUP!$A90,SWISSW!$J:$J,MATCHUP!AN$1,SWISSW!$F:$F,"Won")+COUNTIFS(SWISSW!$I:$I,MATCHUP!AN$1,SWISSW!$J:$J,MATCHUP!$A90,SWISSW!$F:$F,"Lost"))/(COUNTIFS(SWISSW!$I:$I,MATCHUP!$A90,SWISSW!$J:$J,MATCHUP!AN$1)-COUNTIFS(SWISSW!$I:$I,MATCHUP!$A90,SWISSW!$J:$J,MATCHUP!AN$1,SWISSW!$F:$F,"Draw")+COUNTIFS(SWISSW!$I:$I,MATCHUP!AN$1,SWISSW!$J:$J,MATCHUP!$A90)-COUNTIFS(SWISSW!$I:$I,MATCHUP!AN$1,SWISSW!$J:$J,MATCHUP!$A90,SWISSW!$F:$F,"Draw")),"-")</f>
        <v>-</v>
      </c>
      <c r="AO90" s="5" t="str">
        <f ca="1">IFERROR((COUNTIFS(SWISSW!$I:$I,MATCHUP!$A90,SWISSW!$J:$J,MATCHUP!AO$1,SWISSW!$F:$F,"Won")+COUNTIFS(SWISSW!$I:$I,MATCHUP!AO$1,SWISSW!$J:$J,MATCHUP!$A90,SWISSW!$F:$F,"Lost"))/(COUNTIFS(SWISSW!$I:$I,MATCHUP!$A90,SWISSW!$J:$J,MATCHUP!AO$1)-COUNTIFS(SWISSW!$I:$I,MATCHUP!$A90,SWISSW!$J:$J,MATCHUP!AO$1,SWISSW!$F:$F,"Draw")+COUNTIFS(SWISSW!$I:$I,MATCHUP!AO$1,SWISSW!$J:$J,MATCHUP!$A90)-COUNTIFS(SWISSW!$I:$I,MATCHUP!AO$1,SWISSW!$J:$J,MATCHUP!$A90,SWISSW!$F:$F,"Draw")),"-")</f>
        <v>-</v>
      </c>
      <c r="AP90" s="5" t="str">
        <f ca="1">IFERROR((COUNTIFS(SWISSW!$I:$I,MATCHUP!$A90,SWISSW!$J:$J,MATCHUP!AP$1,SWISSW!$F:$F,"Won")+COUNTIFS(SWISSW!$I:$I,MATCHUP!AP$1,SWISSW!$J:$J,MATCHUP!$A90,SWISSW!$F:$F,"Lost"))/(COUNTIFS(SWISSW!$I:$I,MATCHUP!$A90,SWISSW!$J:$J,MATCHUP!AP$1)-COUNTIFS(SWISSW!$I:$I,MATCHUP!$A90,SWISSW!$J:$J,MATCHUP!AP$1,SWISSW!$F:$F,"Draw")+COUNTIFS(SWISSW!$I:$I,MATCHUP!AP$1,SWISSW!$J:$J,MATCHUP!$A90)-COUNTIFS(SWISSW!$I:$I,MATCHUP!AP$1,SWISSW!$J:$J,MATCHUP!$A90,SWISSW!$F:$F,"Draw")),"-")</f>
        <v>-</v>
      </c>
      <c r="AQ90" s="5" t="str">
        <f ca="1">IFERROR((COUNTIFS(SWISSW!$I:$I,MATCHUP!$A90,SWISSW!$J:$J,MATCHUP!AQ$1,SWISSW!$F:$F,"Won")+COUNTIFS(SWISSW!$I:$I,MATCHUP!AQ$1,SWISSW!$J:$J,MATCHUP!$A90,SWISSW!$F:$F,"Lost"))/(COUNTIFS(SWISSW!$I:$I,MATCHUP!$A90,SWISSW!$J:$J,MATCHUP!AQ$1)-COUNTIFS(SWISSW!$I:$I,MATCHUP!$A90,SWISSW!$J:$J,MATCHUP!AQ$1,SWISSW!$F:$F,"Draw")+COUNTIFS(SWISSW!$I:$I,MATCHUP!AQ$1,SWISSW!$J:$J,MATCHUP!$A90)-COUNTIFS(SWISSW!$I:$I,MATCHUP!AQ$1,SWISSW!$J:$J,MATCHUP!$A90,SWISSW!$F:$F,"Draw")),"-")</f>
        <v>-</v>
      </c>
      <c r="AR90" s="5" t="str">
        <f ca="1">IFERROR((COUNTIFS(SWISSW!$I:$I,MATCHUP!$A90,SWISSW!$J:$J,MATCHUP!AR$1,SWISSW!$F:$F,"Won")+COUNTIFS(SWISSW!$I:$I,MATCHUP!AR$1,SWISSW!$J:$J,MATCHUP!$A90,SWISSW!$F:$F,"Lost"))/(COUNTIFS(SWISSW!$I:$I,MATCHUP!$A90,SWISSW!$J:$J,MATCHUP!AR$1)-COUNTIFS(SWISSW!$I:$I,MATCHUP!$A90,SWISSW!$J:$J,MATCHUP!AR$1,SWISSW!$F:$F,"Draw")+COUNTIFS(SWISSW!$I:$I,MATCHUP!AR$1,SWISSW!$J:$J,MATCHUP!$A90)-COUNTIFS(SWISSW!$I:$I,MATCHUP!AR$1,SWISSW!$J:$J,MATCHUP!$A90,SWISSW!$F:$F,"Draw")),"-")</f>
        <v>-</v>
      </c>
      <c r="AS90" s="5" t="str">
        <f ca="1">IFERROR((COUNTIFS(SWISSW!$I:$I,MATCHUP!$A90,SWISSW!$J:$J,MATCHUP!AS$1,SWISSW!$F:$F,"Won")+COUNTIFS(SWISSW!$I:$I,MATCHUP!AS$1,SWISSW!$J:$J,MATCHUP!$A90,SWISSW!$F:$F,"Lost"))/(COUNTIFS(SWISSW!$I:$I,MATCHUP!$A90,SWISSW!$J:$J,MATCHUP!AS$1)-COUNTIFS(SWISSW!$I:$I,MATCHUP!$A90,SWISSW!$J:$J,MATCHUP!AS$1,SWISSW!$F:$F,"Draw")+COUNTIFS(SWISSW!$I:$I,MATCHUP!AS$1,SWISSW!$J:$J,MATCHUP!$A90)-COUNTIFS(SWISSW!$I:$I,MATCHUP!AS$1,SWISSW!$J:$J,MATCHUP!$A90,SWISSW!$F:$F,"Draw")),"-")</f>
        <v>-</v>
      </c>
      <c r="AT90" s="5" t="str">
        <f ca="1">IFERROR((COUNTIFS(SWISSW!$I:$I,MATCHUP!$A90,SWISSW!$J:$J,MATCHUP!AT$1,SWISSW!$F:$F,"Won")+COUNTIFS(SWISSW!$I:$I,MATCHUP!AT$1,SWISSW!$J:$J,MATCHUP!$A90,SWISSW!$F:$F,"Lost"))/(COUNTIFS(SWISSW!$I:$I,MATCHUP!$A90,SWISSW!$J:$J,MATCHUP!AT$1)-COUNTIFS(SWISSW!$I:$I,MATCHUP!$A90,SWISSW!$J:$J,MATCHUP!AT$1,SWISSW!$F:$F,"Draw")+COUNTIFS(SWISSW!$I:$I,MATCHUP!AT$1,SWISSW!$J:$J,MATCHUP!$A90)-COUNTIFS(SWISSW!$I:$I,MATCHUP!AT$1,SWISSW!$J:$J,MATCHUP!$A90,SWISSW!$F:$F,"Draw")),"-")</f>
        <v>-</v>
      </c>
      <c r="AU90" s="5" t="str">
        <f ca="1">IFERROR((COUNTIFS(SWISSW!$I:$I,MATCHUP!$A90,SWISSW!$J:$J,MATCHUP!AU$1,SWISSW!$F:$F,"Won")+COUNTIFS(SWISSW!$I:$I,MATCHUP!AU$1,SWISSW!$J:$J,MATCHUP!$A90,SWISSW!$F:$F,"Lost"))/(COUNTIFS(SWISSW!$I:$I,MATCHUP!$A90,SWISSW!$J:$J,MATCHUP!AU$1)-COUNTIFS(SWISSW!$I:$I,MATCHUP!$A90,SWISSW!$J:$J,MATCHUP!AU$1,SWISSW!$F:$F,"Draw")+COUNTIFS(SWISSW!$I:$I,MATCHUP!AU$1,SWISSW!$J:$J,MATCHUP!$A90)-COUNTIFS(SWISSW!$I:$I,MATCHUP!AU$1,SWISSW!$J:$J,MATCHUP!$A90,SWISSW!$F:$F,"Draw")),"-")</f>
        <v>-</v>
      </c>
      <c r="AV90" s="5" t="str">
        <f ca="1">IFERROR((COUNTIFS(SWISSW!$I:$I,MATCHUP!$A90,SWISSW!$J:$J,MATCHUP!AV$1,SWISSW!$F:$F,"Won")+COUNTIFS(SWISSW!$I:$I,MATCHUP!AV$1,SWISSW!$J:$J,MATCHUP!$A90,SWISSW!$F:$F,"Lost"))/(COUNTIFS(SWISSW!$I:$I,MATCHUP!$A90,SWISSW!$J:$J,MATCHUP!AV$1)-COUNTIFS(SWISSW!$I:$I,MATCHUP!$A90,SWISSW!$J:$J,MATCHUP!AV$1,SWISSW!$F:$F,"Draw")+COUNTIFS(SWISSW!$I:$I,MATCHUP!AV$1,SWISSW!$J:$J,MATCHUP!$A90)-COUNTIFS(SWISSW!$I:$I,MATCHUP!AV$1,SWISSW!$J:$J,MATCHUP!$A90,SWISSW!$F:$F,"Draw")),"-")</f>
        <v>-</v>
      </c>
      <c r="AW90" s="5" t="str">
        <f ca="1">IFERROR((COUNTIFS(SWISSW!$I:$I,MATCHUP!$A90,SWISSW!$J:$J,MATCHUP!AW$1,SWISSW!$F:$F,"Won")+COUNTIFS(SWISSW!$I:$I,MATCHUP!AW$1,SWISSW!$J:$J,MATCHUP!$A90,SWISSW!$F:$F,"Lost"))/(COUNTIFS(SWISSW!$I:$I,MATCHUP!$A90,SWISSW!$J:$J,MATCHUP!AW$1)-COUNTIFS(SWISSW!$I:$I,MATCHUP!$A90,SWISSW!$J:$J,MATCHUP!AW$1,SWISSW!$F:$F,"Draw")+COUNTIFS(SWISSW!$I:$I,MATCHUP!AW$1,SWISSW!$J:$J,MATCHUP!$A90)-COUNTIFS(SWISSW!$I:$I,MATCHUP!AW$1,SWISSW!$J:$J,MATCHUP!$A90,SWISSW!$F:$F,"Draw")),"-")</f>
        <v>-</v>
      </c>
      <c r="AX90" s="5" t="str">
        <f ca="1">IFERROR((COUNTIFS(SWISSW!$I:$I,MATCHUP!$A90,SWISSW!$J:$J,MATCHUP!AX$1,SWISSW!$F:$F,"Won")+COUNTIFS(SWISSW!$I:$I,MATCHUP!AX$1,SWISSW!$J:$J,MATCHUP!$A90,SWISSW!$F:$F,"Lost"))/(COUNTIFS(SWISSW!$I:$I,MATCHUP!$A90,SWISSW!$J:$J,MATCHUP!AX$1)-COUNTIFS(SWISSW!$I:$I,MATCHUP!$A90,SWISSW!$J:$J,MATCHUP!AX$1,SWISSW!$F:$F,"Draw")+COUNTIFS(SWISSW!$I:$I,MATCHUP!AX$1,SWISSW!$J:$J,MATCHUP!$A90)-COUNTIFS(SWISSW!$I:$I,MATCHUP!AX$1,SWISSW!$J:$J,MATCHUP!$A90,SWISSW!$F:$F,"Draw")),"-")</f>
        <v>-</v>
      </c>
      <c r="AY90" s="5" t="str">
        <f ca="1">IFERROR((COUNTIFS(SWISSW!$I:$I,MATCHUP!$A90,SWISSW!$J:$J,MATCHUP!AY$1,SWISSW!$F:$F,"Won")+COUNTIFS(SWISSW!$I:$I,MATCHUP!AY$1,SWISSW!$J:$J,MATCHUP!$A90,SWISSW!$F:$F,"Lost"))/(COUNTIFS(SWISSW!$I:$I,MATCHUP!$A90,SWISSW!$J:$J,MATCHUP!AY$1)-COUNTIFS(SWISSW!$I:$I,MATCHUP!$A90,SWISSW!$J:$J,MATCHUP!AY$1,SWISSW!$F:$F,"Draw")+COUNTIFS(SWISSW!$I:$I,MATCHUP!AY$1,SWISSW!$J:$J,MATCHUP!$A90)-COUNTIFS(SWISSW!$I:$I,MATCHUP!AY$1,SWISSW!$J:$J,MATCHUP!$A90,SWISSW!$F:$F,"Draw")),"-")</f>
        <v>-</v>
      </c>
      <c r="AZ90" s="5" t="str">
        <f ca="1">IFERROR((COUNTIFS(SWISSW!$I:$I,MATCHUP!$A90,SWISSW!$J:$J,MATCHUP!AZ$1,SWISSW!$F:$F,"Won")+COUNTIFS(SWISSW!$I:$I,MATCHUP!AZ$1,SWISSW!$J:$J,MATCHUP!$A90,SWISSW!$F:$F,"Lost"))/(COUNTIFS(SWISSW!$I:$I,MATCHUP!$A90,SWISSW!$J:$J,MATCHUP!AZ$1)-COUNTIFS(SWISSW!$I:$I,MATCHUP!$A90,SWISSW!$J:$J,MATCHUP!AZ$1,SWISSW!$F:$F,"Draw")+COUNTIFS(SWISSW!$I:$I,MATCHUP!AZ$1,SWISSW!$J:$J,MATCHUP!$A90)-COUNTIFS(SWISSW!$I:$I,MATCHUP!AZ$1,SWISSW!$J:$J,MATCHUP!$A90,SWISSW!$F:$F,"Draw")),"-")</f>
        <v>-</v>
      </c>
      <c r="BA90" s="5" t="str">
        <f ca="1">IFERROR((COUNTIFS(SWISSW!$I:$I,MATCHUP!$A90,SWISSW!$J:$J,MATCHUP!BA$1,SWISSW!$F:$F,"Won")+COUNTIFS(SWISSW!$I:$I,MATCHUP!BA$1,SWISSW!$J:$J,MATCHUP!$A90,SWISSW!$F:$F,"Lost"))/(COUNTIFS(SWISSW!$I:$I,MATCHUP!$A90,SWISSW!$J:$J,MATCHUP!BA$1)-COUNTIFS(SWISSW!$I:$I,MATCHUP!$A90,SWISSW!$J:$J,MATCHUP!BA$1,SWISSW!$F:$F,"Draw")+COUNTIFS(SWISSW!$I:$I,MATCHUP!BA$1,SWISSW!$J:$J,MATCHUP!$A90)-COUNTIFS(SWISSW!$I:$I,MATCHUP!BA$1,SWISSW!$J:$J,MATCHUP!$A90,SWISSW!$F:$F,"Draw")),"-")</f>
        <v>-</v>
      </c>
      <c r="BB90" s="5" t="str">
        <f ca="1">IFERROR((COUNTIFS(SWISSW!$I:$I,MATCHUP!$A90,SWISSW!$J:$J,MATCHUP!BB$1,SWISSW!$F:$F,"Won")+COUNTIFS(SWISSW!$I:$I,MATCHUP!BB$1,SWISSW!$J:$J,MATCHUP!$A90,SWISSW!$F:$F,"Lost"))/(COUNTIFS(SWISSW!$I:$I,MATCHUP!$A90,SWISSW!$J:$J,MATCHUP!BB$1)-COUNTIFS(SWISSW!$I:$I,MATCHUP!$A90,SWISSW!$J:$J,MATCHUP!BB$1,SWISSW!$F:$F,"Draw")+COUNTIFS(SWISSW!$I:$I,MATCHUP!BB$1,SWISSW!$J:$J,MATCHUP!$A90)-COUNTIFS(SWISSW!$I:$I,MATCHUP!BB$1,SWISSW!$J:$J,MATCHUP!$A90,SWISSW!$F:$F,"Draw")),"-")</f>
        <v>-</v>
      </c>
      <c r="BC90" s="5" t="str">
        <f ca="1">IFERROR((COUNTIFS(SWISSW!$I:$I,MATCHUP!$A90,SWISSW!$J:$J,MATCHUP!BC$1,SWISSW!$F:$F,"Won")+COUNTIFS(SWISSW!$I:$I,MATCHUP!BC$1,SWISSW!$J:$J,MATCHUP!$A90,SWISSW!$F:$F,"Lost"))/(COUNTIFS(SWISSW!$I:$I,MATCHUP!$A90,SWISSW!$J:$J,MATCHUP!BC$1)-COUNTIFS(SWISSW!$I:$I,MATCHUP!$A90,SWISSW!$J:$J,MATCHUP!BC$1,SWISSW!$F:$F,"Draw")+COUNTIFS(SWISSW!$I:$I,MATCHUP!BC$1,SWISSW!$J:$J,MATCHUP!$A90)-COUNTIFS(SWISSW!$I:$I,MATCHUP!BC$1,SWISSW!$J:$J,MATCHUP!$A90,SWISSW!$F:$F,"Draw")),"-")</f>
        <v>-</v>
      </c>
      <c r="BD90" s="5" t="str">
        <f ca="1">IFERROR((COUNTIFS(SWISSW!$I:$I,MATCHUP!$A90,SWISSW!$J:$J,MATCHUP!BD$1,SWISSW!$F:$F,"Won")+COUNTIFS(SWISSW!$I:$I,MATCHUP!BD$1,SWISSW!$J:$J,MATCHUP!$A90,SWISSW!$F:$F,"Lost"))/(COUNTIFS(SWISSW!$I:$I,MATCHUP!$A90,SWISSW!$J:$J,MATCHUP!BD$1)-COUNTIFS(SWISSW!$I:$I,MATCHUP!$A90,SWISSW!$J:$J,MATCHUP!BD$1,SWISSW!$F:$F,"Draw")+COUNTIFS(SWISSW!$I:$I,MATCHUP!BD$1,SWISSW!$J:$J,MATCHUP!$A90)-COUNTIFS(SWISSW!$I:$I,MATCHUP!BD$1,SWISSW!$J:$J,MATCHUP!$A90,SWISSW!$F:$F,"Draw")),"-")</f>
        <v>-</v>
      </c>
      <c r="BE90" s="5" t="str">
        <f ca="1">IFERROR((COUNTIFS(SWISSW!$I:$I,MATCHUP!$A90,SWISSW!$J:$J,MATCHUP!BE$1,SWISSW!$F:$F,"Won")+COUNTIFS(SWISSW!$I:$I,MATCHUP!BE$1,SWISSW!$J:$J,MATCHUP!$A90,SWISSW!$F:$F,"Lost"))/(COUNTIFS(SWISSW!$I:$I,MATCHUP!$A90,SWISSW!$J:$J,MATCHUP!BE$1)-COUNTIFS(SWISSW!$I:$I,MATCHUP!$A90,SWISSW!$J:$J,MATCHUP!BE$1,SWISSW!$F:$F,"Draw")+COUNTIFS(SWISSW!$I:$I,MATCHUP!BE$1,SWISSW!$J:$J,MATCHUP!$A90)-COUNTIFS(SWISSW!$I:$I,MATCHUP!BE$1,SWISSW!$J:$J,MATCHUP!$A90,SWISSW!$F:$F,"Draw")),"-")</f>
        <v>-</v>
      </c>
      <c r="BF90" s="5" t="str">
        <f ca="1">IFERROR((COUNTIFS(SWISSW!$I:$I,MATCHUP!$A90,SWISSW!$J:$J,MATCHUP!BF$1,SWISSW!$F:$F,"Won")+COUNTIFS(SWISSW!$I:$I,MATCHUP!BF$1,SWISSW!$J:$J,MATCHUP!$A90,SWISSW!$F:$F,"Lost"))/(COUNTIFS(SWISSW!$I:$I,MATCHUP!$A90,SWISSW!$J:$J,MATCHUP!BF$1)-COUNTIFS(SWISSW!$I:$I,MATCHUP!$A90,SWISSW!$J:$J,MATCHUP!BF$1,SWISSW!$F:$F,"Draw")+COUNTIFS(SWISSW!$I:$I,MATCHUP!BF$1,SWISSW!$J:$J,MATCHUP!$A90)-COUNTIFS(SWISSW!$I:$I,MATCHUP!BF$1,SWISSW!$J:$J,MATCHUP!$A90,SWISSW!$F:$F,"Draw")),"-")</f>
        <v>-</v>
      </c>
      <c r="BG90" s="5" t="str">
        <f ca="1">IFERROR((COUNTIFS(SWISSW!$I:$I,MATCHUP!$A90,SWISSW!$J:$J,MATCHUP!BG$1,SWISSW!$F:$F,"Won")+COUNTIFS(SWISSW!$I:$I,MATCHUP!BG$1,SWISSW!$J:$J,MATCHUP!$A90,SWISSW!$F:$F,"Lost"))/(COUNTIFS(SWISSW!$I:$I,MATCHUP!$A90,SWISSW!$J:$J,MATCHUP!BG$1)-COUNTIFS(SWISSW!$I:$I,MATCHUP!$A90,SWISSW!$J:$J,MATCHUP!BG$1,SWISSW!$F:$F,"Draw")+COUNTIFS(SWISSW!$I:$I,MATCHUP!BG$1,SWISSW!$J:$J,MATCHUP!$A90)-COUNTIFS(SWISSW!$I:$I,MATCHUP!BG$1,SWISSW!$J:$J,MATCHUP!$A90,SWISSW!$F:$F,"Draw")),"-")</f>
        <v>-</v>
      </c>
      <c r="BH90" s="5" t="str">
        <f ca="1">IFERROR((COUNTIFS(SWISSW!$I:$I,MATCHUP!$A90,SWISSW!$J:$J,MATCHUP!BH$1,SWISSW!$F:$F,"Won")+COUNTIFS(SWISSW!$I:$I,MATCHUP!BH$1,SWISSW!$J:$J,MATCHUP!$A90,SWISSW!$F:$F,"Lost"))/(COUNTIFS(SWISSW!$I:$I,MATCHUP!$A90,SWISSW!$J:$J,MATCHUP!BH$1)-COUNTIFS(SWISSW!$I:$I,MATCHUP!$A90,SWISSW!$J:$J,MATCHUP!BH$1,SWISSW!$F:$F,"Draw")+COUNTIFS(SWISSW!$I:$I,MATCHUP!BH$1,SWISSW!$J:$J,MATCHUP!$A90)-COUNTIFS(SWISSW!$I:$I,MATCHUP!BH$1,SWISSW!$J:$J,MATCHUP!$A90,SWISSW!$F:$F,"Draw")),"-")</f>
        <v>-</v>
      </c>
      <c r="BI90" s="5" t="str">
        <f ca="1">IFERROR((COUNTIFS(SWISSW!$I:$I,MATCHUP!$A90,SWISSW!$J:$J,MATCHUP!BI$1,SWISSW!$F:$F,"Won")+COUNTIFS(SWISSW!$I:$I,MATCHUP!BI$1,SWISSW!$J:$J,MATCHUP!$A90,SWISSW!$F:$F,"Lost"))/(COUNTIFS(SWISSW!$I:$I,MATCHUP!$A90,SWISSW!$J:$J,MATCHUP!BI$1)-COUNTIFS(SWISSW!$I:$I,MATCHUP!$A90,SWISSW!$J:$J,MATCHUP!BI$1,SWISSW!$F:$F,"Draw")+COUNTIFS(SWISSW!$I:$I,MATCHUP!BI$1,SWISSW!$J:$J,MATCHUP!$A90)-COUNTIFS(SWISSW!$I:$I,MATCHUP!BI$1,SWISSW!$J:$J,MATCHUP!$A90,SWISSW!$F:$F,"Draw")),"-")</f>
        <v>-</v>
      </c>
      <c r="BJ90" s="5" t="str">
        <f ca="1">IFERROR((COUNTIFS(SWISSW!$I:$I,MATCHUP!$A90,SWISSW!$J:$J,MATCHUP!BJ$1,SWISSW!$F:$F,"Won")+COUNTIFS(SWISSW!$I:$I,MATCHUP!BJ$1,SWISSW!$J:$J,MATCHUP!$A90,SWISSW!$F:$F,"Lost"))/(COUNTIFS(SWISSW!$I:$I,MATCHUP!$A90,SWISSW!$J:$J,MATCHUP!BJ$1)-COUNTIFS(SWISSW!$I:$I,MATCHUP!$A90,SWISSW!$J:$J,MATCHUP!BJ$1,SWISSW!$F:$F,"Draw")+COUNTIFS(SWISSW!$I:$I,MATCHUP!BJ$1,SWISSW!$J:$J,MATCHUP!$A90)-COUNTIFS(SWISSW!$I:$I,MATCHUP!BJ$1,SWISSW!$J:$J,MATCHUP!$A90,SWISSW!$F:$F,"Draw")),"-")</f>
        <v>-</v>
      </c>
      <c r="BK90" s="5" t="str">
        <f ca="1">IFERROR((COUNTIFS(SWISSW!$I:$I,MATCHUP!$A90,SWISSW!$J:$J,MATCHUP!BK$1,SWISSW!$F:$F,"Won")+COUNTIFS(SWISSW!$I:$I,MATCHUP!BK$1,SWISSW!$J:$J,MATCHUP!$A90,SWISSW!$F:$F,"Lost"))/(COUNTIFS(SWISSW!$I:$I,MATCHUP!$A90,SWISSW!$J:$J,MATCHUP!BK$1)-COUNTIFS(SWISSW!$I:$I,MATCHUP!$A90,SWISSW!$J:$J,MATCHUP!BK$1,SWISSW!$F:$F,"Draw")+COUNTIFS(SWISSW!$I:$I,MATCHUP!BK$1,SWISSW!$J:$J,MATCHUP!$A90)-COUNTIFS(SWISSW!$I:$I,MATCHUP!BK$1,SWISSW!$J:$J,MATCHUP!$A90,SWISSW!$F:$F,"Draw")),"-")</f>
        <v>-</v>
      </c>
      <c r="BL90" s="5" t="str">
        <f ca="1">IFERROR((COUNTIFS(SWISSW!$I:$I,MATCHUP!$A90,SWISSW!$J:$J,MATCHUP!BL$1,SWISSW!$F:$F,"Won")+COUNTIFS(SWISSW!$I:$I,MATCHUP!BL$1,SWISSW!$J:$J,MATCHUP!$A90,SWISSW!$F:$F,"Lost"))/(COUNTIFS(SWISSW!$I:$I,MATCHUP!$A90,SWISSW!$J:$J,MATCHUP!BL$1)-COUNTIFS(SWISSW!$I:$I,MATCHUP!$A90,SWISSW!$J:$J,MATCHUP!BL$1,SWISSW!$F:$F,"Draw")+COUNTIFS(SWISSW!$I:$I,MATCHUP!BL$1,SWISSW!$J:$J,MATCHUP!$A90)-COUNTIFS(SWISSW!$I:$I,MATCHUP!BL$1,SWISSW!$J:$J,MATCHUP!$A90,SWISSW!$F:$F,"Draw")),"-")</f>
        <v>-</v>
      </c>
      <c r="BM90" s="5" t="str">
        <f ca="1">IFERROR((COUNTIFS(SWISSW!$I:$I,MATCHUP!$A90,SWISSW!$J:$J,MATCHUP!BM$1,SWISSW!$F:$F,"Won")+COUNTIFS(SWISSW!$I:$I,MATCHUP!BM$1,SWISSW!$J:$J,MATCHUP!$A90,SWISSW!$F:$F,"Lost"))/(COUNTIFS(SWISSW!$I:$I,MATCHUP!$A90,SWISSW!$J:$J,MATCHUP!BM$1)-COUNTIFS(SWISSW!$I:$I,MATCHUP!$A90,SWISSW!$J:$J,MATCHUP!BM$1,SWISSW!$F:$F,"Draw")+COUNTIFS(SWISSW!$I:$I,MATCHUP!BM$1,SWISSW!$J:$J,MATCHUP!$A90)-COUNTIFS(SWISSW!$I:$I,MATCHUP!BM$1,SWISSW!$J:$J,MATCHUP!$A90,SWISSW!$F:$F,"Draw")),"-")</f>
        <v>-</v>
      </c>
      <c r="BN90" s="5" t="str">
        <f ca="1">IFERROR((COUNTIFS(SWISSW!$I:$I,MATCHUP!$A90,SWISSW!$J:$J,MATCHUP!BN$1,SWISSW!$F:$F,"Won")+COUNTIFS(SWISSW!$I:$I,MATCHUP!BN$1,SWISSW!$J:$J,MATCHUP!$A90,SWISSW!$F:$F,"Lost"))/(COUNTIFS(SWISSW!$I:$I,MATCHUP!$A90,SWISSW!$J:$J,MATCHUP!BN$1)-COUNTIFS(SWISSW!$I:$I,MATCHUP!$A90,SWISSW!$J:$J,MATCHUP!BN$1,SWISSW!$F:$F,"Draw")+COUNTIFS(SWISSW!$I:$I,MATCHUP!BN$1,SWISSW!$J:$J,MATCHUP!$A90)-COUNTIFS(SWISSW!$I:$I,MATCHUP!BN$1,SWISSW!$J:$J,MATCHUP!$A90,SWISSW!$F:$F,"Draw")),"-")</f>
        <v>-</v>
      </c>
      <c r="BO90" s="5" t="str">
        <f ca="1">IFERROR((COUNTIFS(SWISSW!$I:$I,MATCHUP!$A90,SWISSW!$J:$J,MATCHUP!BO$1,SWISSW!$F:$F,"Won")+COUNTIFS(SWISSW!$I:$I,MATCHUP!BO$1,SWISSW!$J:$J,MATCHUP!$A90,SWISSW!$F:$F,"Lost"))/(COUNTIFS(SWISSW!$I:$I,MATCHUP!$A90,SWISSW!$J:$J,MATCHUP!BO$1)-COUNTIFS(SWISSW!$I:$I,MATCHUP!$A90,SWISSW!$J:$J,MATCHUP!BO$1,SWISSW!$F:$F,"Draw")+COUNTIFS(SWISSW!$I:$I,MATCHUP!BO$1,SWISSW!$J:$J,MATCHUP!$A90)-COUNTIFS(SWISSW!$I:$I,MATCHUP!BO$1,SWISSW!$J:$J,MATCHUP!$A90,SWISSW!$F:$F,"Draw")),"-")</f>
        <v>-</v>
      </c>
      <c r="BP90" s="5" t="str">
        <f ca="1">IFERROR((COUNTIFS(SWISSW!$I:$I,MATCHUP!$A90,SWISSW!$J:$J,MATCHUP!BP$1,SWISSW!$F:$F,"Won")+COUNTIFS(SWISSW!$I:$I,MATCHUP!BP$1,SWISSW!$J:$J,MATCHUP!$A90,SWISSW!$F:$F,"Lost"))/(COUNTIFS(SWISSW!$I:$I,MATCHUP!$A90,SWISSW!$J:$J,MATCHUP!BP$1)-COUNTIFS(SWISSW!$I:$I,MATCHUP!$A90,SWISSW!$J:$J,MATCHUP!BP$1,SWISSW!$F:$F,"Draw")+COUNTIFS(SWISSW!$I:$I,MATCHUP!BP$1,SWISSW!$J:$J,MATCHUP!$A90)-COUNTIFS(SWISSW!$I:$I,MATCHUP!BP$1,SWISSW!$J:$J,MATCHUP!$A90,SWISSW!$F:$F,"Draw")),"-")</f>
        <v>-</v>
      </c>
      <c r="BQ90" s="5" t="str">
        <f ca="1">IFERROR((COUNTIFS(SWISSW!$I:$I,MATCHUP!$A90,SWISSW!$J:$J,MATCHUP!BQ$1,SWISSW!$F:$F,"Won")+COUNTIFS(SWISSW!$I:$I,MATCHUP!BQ$1,SWISSW!$J:$J,MATCHUP!$A90,SWISSW!$F:$F,"Lost"))/(COUNTIFS(SWISSW!$I:$I,MATCHUP!$A90,SWISSW!$J:$J,MATCHUP!BQ$1)-COUNTIFS(SWISSW!$I:$I,MATCHUP!$A90,SWISSW!$J:$J,MATCHUP!BQ$1,SWISSW!$F:$F,"Draw")+COUNTIFS(SWISSW!$I:$I,MATCHUP!BQ$1,SWISSW!$J:$J,MATCHUP!$A90)-COUNTIFS(SWISSW!$I:$I,MATCHUP!BQ$1,SWISSW!$J:$J,MATCHUP!$A90,SWISSW!$F:$F,"Draw")),"-")</f>
        <v>-</v>
      </c>
      <c r="BR90" s="5" t="str">
        <f ca="1">IFERROR((COUNTIFS(SWISSW!$I:$I,MATCHUP!$A90,SWISSW!$J:$J,MATCHUP!BR$1,SWISSW!$F:$F,"Won")+COUNTIFS(SWISSW!$I:$I,MATCHUP!BR$1,SWISSW!$J:$J,MATCHUP!$A90,SWISSW!$F:$F,"Lost"))/(COUNTIFS(SWISSW!$I:$I,MATCHUP!$A90,SWISSW!$J:$J,MATCHUP!BR$1)-COUNTIFS(SWISSW!$I:$I,MATCHUP!$A90,SWISSW!$J:$J,MATCHUP!BR$1,SWISSW!$F:$F,"Draw")+COUNTIFS(SWISSW!$I:$I,MATCHUP!BR$1,SWISSW!$J:$J,MATCHUP!$A90)-COUNTIFS(SWISSW!$I:$I,MATCHUP!BR$1,SWISSW!$J:$J,MATCHUP!$A90,SWISSW!$F:$F,"Draw")),"-")</f>
        <v>-</v>
      </c>
      <c r="BS90" s="5" t="str">
        <f ca="1">IFERROR((COUNTIFS(SWISSW!$I:$I,MATCHUP!$A90,SWISSW!$J:$J,MATCHUP!BS$1,SWISSW!$F:$F,"Won")+COUNTIFS(SWISSW!$I:$I,MATCHUP!BS$1,SWISSW!$J:$J,MATCHUP!$A90,SWISSW!$F:$F,"Lost"))/(COUNTIFS(SWISSW!$I:$I,MATCHUP!$A90,SWISSW!$J:$J,MATCHUP!BS$1)-COUNTIFS(SWISSW!$I:$I,MATCHUP!$A90,SWISSW!$J:$J,MATCHUP!BS$1,SWISSW!$F:$F,"Draw")+COUNTIFS(SWISSW!$I:$I,MATCHUP!BS$1,SWISSW!$J:$J,MATCHUP!$A90)-COUNTIFS(SWISSW!$I:$I,MATCHUP!BS$1,SWISSW!$J:$J,MATCHUP!$A90,SWISSW!$F:$F,"Draw")),"-")</f>
        <v>-</v>
      </c>
      <c r="BT90" s="5" t="str">
        <f ca="1">IFERROR((COUNTIFS(SWISSW!$I:$I,MATCHUP!$A90,SWISSW!$J:$J,MATCHUP!BT$1,SWISSW!$F:$F,"Won")+COUNTIFS(SWISSW!$I:$I,MATCHUP!BT$1,SWISSW!$J:$J,MATCHUP!$A90,SWISSW!$F:$F,"Lost"))/(COUNTIFS(SWISSW!$I:$I,MATCHUP!$A90,SWISSW!$J:$J,MATCHUP!BT$1)-COUNTIFS(SWISSW!$I:$I,MATCHUP!$A90,SWISSW!$J:$J,MATCHUP!BT$1,SWISSW!$F:$F,"Draw")+COUNTIFS(SWISSW!$I:$I,MATCHUP!BT$1,SWISSW!$J:$J,MATCHUP!$A90)-COUNTIFS(SWISSW!$I:$I,MATCHUP!BT$1,SWISSW!$J:$J,MATCHUP!$A90,SWISSW!$F:$F,"Draw")),"-")</f>
        <v>-</v>
      </c>
      <c r="BU90" s="5" t="str">
        <f ca="1">IFERROR((COUNTIFS(SWISSW!$I:$I,MATCHUP!$A90,SWISSW!$J:$J,MATCHUP!BU$1,SWISSW!$F:$F,"Won")+COUNTIFS(SWISSW!$I:$I,MATCHUP!BU$1,SWISSW!$J:$J,MATCHUP!$A90,SWISSW!$F:$F,"Lost"))/(COUNTIFS(SWISSW!$I:$I,MATCHUP!$A90,SWISSW!$J:$J,MATCHUP!BU$1)-COUNTIFS(SWISSW!$I:$I,MATCHUP!$A90,SWISSW!$J:$J,MATCHUP!BU$1,SWISSW!$F:$F,"Draw")+COUNTIFS(SWISSW!$I:$I,MATCHUP!BU$1,SWISSW!$J:$J,MATCHUP!$A90)-COUNTIFS(SWISSW!$I:$I,MATCHUP!BU$1,SWISSW!$J:$J,MATCHUP!$A90,SWISSW!$F:$F,"Draw")),"-")</f>
        <v>-</v>
      </c>
      <c r="BV90" s="5" t="str">
        <f ca="1">IFERROR((COUNTIFS(SWISSW!$I:$I,MATCHUP!$A90,SWISSW!$J:$J,MATCHUP!BV$1,SWISSW!$F:$F,"Won")+COUNTIFS(SWISSW!$I:$I,MATCHUP!BV$1,SWISSW!$J:$J,MATCHUP!$A90,SWISSW!$F:$F,"Lost"))/(COUNTIFS(SWISSW!$I:$I,MATCHUP!$A90,SWISSW!$J:$J,MATCHUP!BV$1)-COUNTIFS(SWISSW!$I:$I,MATCHUP!$A90,SWISSW!$J:$J,MATCHUP!BV$1,SWISSW!$F:$F,"Draw")+COUNTIFS(SWISSW!$I:$I,MATCHUP!BV$1,SWISSW!$J:$J,MATCHUP!$A90)-COUNTIFS(SWISSW!$I:$I,MATCHUP!BV$1,SWISSW!$J:$J,MATCHUP!$A90,SWISSW!$F:$F,"Draw")),"-")</f>
        <v>-</v>
      </c>
      <c r="BW90" s="5" t="str">
        <f ca="1">IFERROR((COUNTIFS(SWISSW!$I:$I,MATCHUP!$A90,SWISSW!$J:$J,MATCHUP!BW$1,SWISSW!$F:$F,"Won")+COUNTIFS(SWISSW!$I:$I,MATCHUP!BW$1,SWISSW!$J:$J,MATCHUP!$A90,SWISSW!$F:$F,"Lost"))/(COUNTIFS(SWISSW!$I:$I,MATCHUP!$A90,SWISSW!$J:$J,MATCHUP!BW$1)-COUNTIFS(SWISSW!$I:$I,MATCHUP!$A90,SWISSW!$J:$J,MATCHUP!BW$1,SWISSW!$F:$F,"Draw")+COUNTIFS(SWISSW!$I:$I,MATCHUP!BW$1,SWISSW!$J:$J,MATCHUP!$A90)-COUNTIFS(SWISSW!$I:$I,MATCHUP!BW$1,SWISSW!$J:$J,MATCHUP!$A90,SWISSW!$F:$F,"Draw")),"-")</f>
        <v>-</v>
      </c>
      <c r="BX90" s="5" t="str">
        <f ca="1">IFERROR((COUNTIFS(SWISSW!$I:$I,MATCHUP!$A90,SWISSW!$J:$J,MATCHUP!BX$1,SWISSW!$F:$F,"Won")+COUNTIFS(SWISSW!$I:$I,MATCHUP!BX$1,SWISSW!$J:$J,MATCHUP!$A90,SWISSW!$F:$F,"Lost"))/(COUNTIFS(SWISSW!$I:$I,MATCHUP!$A90,SWISSW!$J:$J,MATCHUP!BX$1)-COUNTIFS(SWISSW!$I:$I,MATCHUP!$A90,SWISSW!$J:$J,MATCHUP!BX$1,SWISSW!$F:$F,"Draw")+COUNTIFS(SWISSW!$I:$I,MATCHUP!BX$1,SWISSW!$J:$J,MATCHUP!$A90)-COUNTIFS(SWISSW!$I:$I,MATCHUP!BX$1,SWISSW!$J:$J,MATCHUP!$A90,SWISSW!$F:$F,"Draw")),"-")</f>
        <v>-</v>
      </c>
      <c r="BY90" s="5" t="str">
        <f ca="1">IFERROR((COUNTIFS(SWISSW!$I:$I,MATCHUP!$A90,SWISSW!$J:$J,MATCHUP!BY$1,SWISSW!$F:$F,"Won")+COUNTIFS(SWISSW!$I:$I,MATCHUP!BY$1,SWISSW!$J:$J,MATCHUP!$A90,SWISSW!$F:$F,"Lost"))/(COUNTIFS(SWISSW!$I:$I,MATCHUP!$A90,SWISSW!$J:$J,MATCHUP!BY$1)-COUNTIFS(SWISSW!$I:$I,MATCHUP!$A90,SWISSW!$J:$J,MATCHUP!BY$1,SWISSW!$F:$F,"Draw")+COUNTIFS(SWISSW!$I:$I,MATCHUP!BY$1,SWISSW!$J:$J,MATCHUP!$A90)-COUNTIFS(SWISSW!$I:$I,MATCHUP!BY$1,SWISSW!$J:$J,MATCHUP!$A90,SWISSW!$F:$F,"Draw")),"-")</f>
        <v>-</v>
      </c>
      <c r="BZ90" s="5" t="str">
        <f ca="1">IFERROR((COUNTIFS(SWISSW!$I:$I,MATCHUP!$A90,SWISSW!$J:$J,MATCHUP!BZ$1,SWISSW!$F:$F,"Won")+COUNTIFS(SWISSW!$I:$I,MATCHUP!BZ$1,SWISSW!$J:$J,MATCHUP!$A90,SWISSW!$F:$F,"Lost"))/(COUNTIFS(SWISSW!$I:$I,MATCHUP!$A90,SWISSW!$J:$J,MATCHUP!BZ$1)-COUNTIFS(SWISSW!$I:$I,MATCHUP!$A90,SWISSW!$J:$J,MATCHUP!BZ$1,SWISSW!$F:$F,"Draw")+COUNTIFS(SWISSW!$I:$I,MATCHUP!BZ$1,SWISSW!$J:$J,MATCHUP!$A90)-COUNTIFS(SWISSW!$I:$I,MATCHUP!BZ$1,SWISSW!$J:$J,MATCHUP!$A90,SWISSW!$F:$F,"Draw")),"-")</f>
        <v>-</v>
      </c>
      <c r="CA90" s="5" t="str">
        <f ca="1">IFERROR((COUNTIFS(SWISSW!$I:$I,MATCHUP!$A90,SWISSW!$J:$J,MATCHUP!CA$1,SWISSW!$F:$F,"Won")+COUNTIFS(SWISSW!$I:$I,MATCHUP!CA$1,SWISSW!$J:$J,MATCHUP!$A90,SWISSW!$F:$F,"Lost"))/(COUNTIFS(SWISSW!$I:$I,MATCHUP!$A90,SWISSW!$J:$J,MATCHUP!CA$1)-COUNTIFS(SWISSW!$I:$I,MATCHUP!$A90,SWISSW!$J:$J,MATCHUP!CA$1,SWISSW!$F:$F,"Draw")+COUNTIFS(SWISSW!$I:$I,MATCHUP!CA$1,SWISSW!$J:$J,MATCHUP!$A90)-COUNTIFS(SWISSW!$I:$I,MATCHUP!CA$1,SWISSW!$J:$J,MATCHUP!$A90,SWISSW!$F:$F,"Draw")),"-")</f>
        <v>-</v>
      </c>
      <c r="CB90" s="5" t="str">
        <f ca="1">IFERROR((COUNTIFS(SWISSW!$I:$I,MATCHUP!$A90,SWISSW!$J:$J,MATCHUP!CB$1,SWISSW!$F:$F,"Won")+COUNTIFS(SWISSW!$I:$I,MATCHUP!CB$1,SWISSW!$J:$J,MATCHUP!$A90,SWISSW!$F:$F,"Lost"))/(COUNTIFS(SWISSW!$I:$I,MATCHUP!$A90,SWISSW!$J:$J,MATCHUP!CB$1)-COUNTIFS(SWISSW!$I:$I,MATCHUP!$A90,SWISSW!$J:$J,MATCHUP!CB$1,SWISSW!$F:$F,"Draw")+COUNTIFS(SWISSW!$I:$I,MATCHUP!CB$1,SWISSW!$J:$J,MATCHUP!$A90)-COUNTIFS(SWISSW!$I:$I,MATCHUP!CB$1,SWISSW!$J:$J,MATCHUP!$A90,SWISSW!$F:$F,"Draw")),"-")</f>
        <v>-</v>
      </c>
      <c r="CC90" s="5" t="str">
        <f ca="1">IFERROR((COUNTIFS(SWISSW!$I:$I,MATCHUP!$A90,SWISSW!$J:$J,MATCHUP!CC$1,SWISSW!$F:$F,"Won")+COUNTIFS(SWISSW!$I:$I,MATCHUP!CC$1,SWISSW!$J:$J,MATCHUP!$A90,SWISSW!$F:$F,"Lost"))/(COUNTIFS(SWISSW!$I:$I,MATCHUP!$A90,SWISSW!$J:$J,MATCHUP!CC$1)-COUNTIFS(SWISSW!$I:$I,MATCHUP!$A90,SWISSW!$J:$J,MATCHUP!CC$1,SWISSW!$F:$F,"Draw")+COUNTIFS(SWISSW!$I:$I,MATCHUP!CC$1,SWISSW!$J:$J,MATCHUP!$A90)-COUNTIFS(SWISSW!$I:$I,MATCHUP!CC$1,SWISSW!$J:$J,MATCHUP!$A90,SWISSW!$F:$F,"Draw")),"-")</f>
        <v>-</v>
      </c>
      <c r="CD90" s="5" t="str">
        <f ca="1">IFERROR((COUNTIFS(SWISSW!$I:$I,MATCHUP!$A90,SWISSW!$J:$J,MATCHUP!CD$1,SWISSW!$F:$F,"Won")+COUNTIFS(SWISSW!$I:$I,MATCHUP!CD$1,SWISSW!$J:$J,MATCHUP!$A90,SWISSW!$F:$F,"Lost"))/(COUNTIFS(SWISSW!$I:$I,MATCHUP!$A90,SWISSW!$J:$J,MATCHUP!CD$1)-COUNTIFS(SWISSW!$I:$I,MATCHUP!$A90,SWISSW!$J:$J,MATCHUP!CD$1,SWISSW!$F:$F,"Draw")+COUNTIFS(SWISSW!$I:$I,MATCHUP!CD$1,SWISSW!$J:$J,MATCHUP!$A90)-COUNTIFS(SWISSW!$I:$I,MATCHUP!CD$1,SWISSW!$J:$J,MATCHUP!$A90,SWISSW!$F:$F,"Draw")),"-")</f>
        <v>-</v>
      </c>
      <c r="CE90" s="5" t="str">
        <f ca="1">IFERROR((COUNTIFS(SWISSW!$I:$I,MATCHUP!$A90,SWISSW!$J:$J,MATCHUP!CE$1,SWISSW!$F:$F,"Won")+COUNTIFS(SWISSW!$I:$I,MATCHUP!CE$1,SWISSW!$J:$J,MATCHUP!$A90,SWISSW!$F:$F,"Lost"))/(COUNTIFS(SWISSW!$I:$I,MATCHUP!$A90,SWISSW!$J:$J,MATCHUP!CE$1)-COUNTIFS(SWISSW!$I:$I,MATCHUP!$A90,SWISSW!$J:$J,MATCHUP!CE$1,SWISSW!$F:$F,"Draw")+COUNTIFS(SWISSW!$I:$I,MATCHUP!CE$1,SWISSW!$J:$J,MATCHUP!$A90)-COUNTIFS(SWISSW!$I:$I,MATCHUP!CE$1,SWISSW!$J:$J,MATCHUP!$A90,SWISSW!$F:$F,"Draw")),"-")</f>
        <v>-</v>
      </c>
      <c r="CF90" s="5" t="str">
        <f ca="1">IFERROR((COUNTIFS(SWISSW!$I:$I,MATCHUP!$A90,SWISSW!$J:$J,MATCHUP!CF$1,SWISSW!$F:$F,"Won")+COUNTIFS(SWISSW!$I:$I,MATCHUP!CF$1,SWISSW!$J:$J,MATCHUP!$A90,SWISSW!$F:$F,"Lost"))/(COUNTIFS(SWISSW!$I:$I,MATCHUP!$A90,SWISSW!$J:$J,MATCHUP!CF$1)-COUNTIFS(SWISSW!$I:$I,MATCHUP!$A90,SWISSW!$J:$J,MATCHUP!CF$1,SWISSW!$F:$F,"Draw")+COUNTIFS(SWISSW!$I:$I,MATCHUP!CF$1,SWISSW!$J:$J,MATCHUP!$A90)-COUNTIFS(SWISSW!$I:$I,MATCHUP!CF$1,SWISSW!$J:$J,MATCHUP!$A90,SWISSW!$F:$F,"Draw")),"-")</f>
        <v>-</v>
      </c>
      <c r="CG90" s="5" t="str">
        <f ca="1">IFERROR((COUNTIFS(SWISSW!$I:$I,MATCHUP!$A90,SWISSW!$J:$J,MATCHUP!CG$1,SWISSW!$F:$F,"Won")+COUNTIFS(SWISSW!$I:$I,MATCHUP!CG$1,SWISSW!$J:$J,MATCHUP!$A90,SWISSW!$F:$F,"Lost"))/(COUNTIFS(SWISSW!$I:$I,MATCHUP!$A90,SWISSW!$J:$J,MATCHUP!CG$1)-COUNTIFS(SWISSW!$I:$I,MATCHUP!$A90,SWISSW!$J:$J,MATCHUP!CG$1,SWISSW!$F:$F,"Draw")+COUNTIFS(SWISSW!$I:$I,MATCHUP!CG$1,SWISSW!$J:$J,MATCHUP!$A90)-COUNTIFS(SWISSW!$I:$I,MATCHUP!CG$1,SWISSW!$J:$J,MATCHUP!$A90,SWISSW!$F:$F,"Draw")),"-")</f>
        <v>-</v>
      </c>
      <c r="CH90" s="5" t="str">
        <f ca="1">IFERROR((COUNTIFS(SWISSW!$I:$I,MATCHUP!$A90,SWISSW!$J:$J,MATCHUP!CH$1,SWISSW!$F:$F,"Won")+COUNTIFS(SWISSW!$I:$I,MATCHUP!CH$1,SWISSW!$J:$J,MATCHUP!$A90,SWISSW!$F:$F,"Lost"))/(COUNTIFS(SWISSW!$I:$I,MATCHUP!$A90,SWISSW!$J:$J,MATCHUP!CH$1)-COUNTIFS(SWISSW!$I:$I,MATCHUP!$A90,SWISSW!$J:$J,MATCHUP!CH$1,SWISSW!$F:$F,"Draw")+COUNTIFS(SWISSW!$I:$I,MATCHUP!CH$1,SWISSW!$J:$J,MATCHUP!$A90)-COUNTIFS(SWISSW!$I:$I,MATCHUP!CH$1,SWISSW!$J:$J,MATCHUP!$A90,SWISSW!$F:$F,"Draw")),"-")</f>
        <v>-</v>
      </c>
      <c r="CI90" s="5" t="str">
        <f ca="1">IFERROR((COUNTIFS(SWISSW!$I:$I,MATCHUP!$A90,SWISSW!$J:$J,MATCHUP!CI$1,SWISSW!$F:$F,"Won")+COUNTIFS(SWISSW!$I:$I,MATCHUP!CI$1,SWISSW!$J:$J,MATCHUP!$A90,SWISSW!$F:$F,"Lost"))/(COUNTIFS(SWISSW!$I:$I,MATCHUP!$A90,SWISSW!$J:$J,MATCHUP!CI$1)-COUNTIFS(SWISSW!$I:$I,MATCHUP!$A90,SWISSW!$J:$J,MATCHUP!CI$1,SWISSW!$F:$F,"Draw")+COUNTIFS(SWISSW!$I:$I,MATCHUP!CI$1,SWISSW!$J:$J,MATCHUP!$A90)-COUNTIFS(SWISSW!$I:$I,MATCHUP!CI$1,SWISSW!$J:$J,MATCHUP!$A90,SWISSW!$F:$F,"Draw")),"-")</f>
        <v>-</v>
      </c>
      <c r="CJ90" s="5" t="str">
        <f ca="1">IFERROR((COUNTIFS(SWISSW!$I:$I,MATCHUP!$A90,SWISSW!$J:$J,MATCHUP!CJ$1,SWISSW!$F:$F,"Won")+COUNTIFS(SWISSW!$I:$I,MATCHUP!CJ$1,SWISSW!$J:$J,MATCHUP!$A90,SWISSW!$F:$F,"Lost"))/(COUNTIFS(SWISSW!$I:$I,MATCHUP!$A90,SWISSW!$J:$J,MATCHUP!CJ$1)-COUNTIFS(SWISSW!$I:$I,MATCHUP!$A90,SWISSW!$J:$J,MATCHUP!CJ$1,SWISSW!$F:$F,"Draw")+COUNTIFS(SWISSW!$I:$I,MATCHUP!CJ$1,SWISSW!$J:$J,MATCHUP!$A90)-COUNTIFS(SWISSW!$I:$I,MATCHUP!CJ$1,SWISSW!$J:$J,MATCHUP!$A90,SWISSW!$F:$F,"Draw")),"-")</f>
        <v>-</v>
      </c>
      <c r="CK90" s="5" t="str">
        <f ca="1">IFERROR((COUNTIFS(SWISSW!$I:$I,MATCHUP!$A90,SWISSW!$J:$J,MATCHUP!CK$1,SWISSW!$F:$F,"Won")+COUNTIFS(SWISSW!$I:$I,MATCHUP!CK$1,SWISSW!$J:$J,MATCHUP!$A90,SWISSW!$F:$F,"Lost"))/(COUNTIFS(SWISSW!$I:$I,MATCHUP!$A90,SWISSW!$J:$J,MATCHUP!CK$1)-COUNTIFS(SWISSW!$I:$I,MATCHUP!$A90,SWISSW!$J:$J,MATCHUP!CK$1,SWISSW!$F:$F,"Draw")+COUNTIFS(SWISSW!$I:$I,MATCHUP!CK$1,SWISSW!$J:$J,MATCHUP!$A90)-COUNTIFS(SWISSW!$I:$I,MATCHUP!CK$1,SWISSW!$J:$J,MATCHUP!$A90,SWISSW!$F:$F,"Draw")),"-")</f>
        <v>-</v>
      </c>
      <c r="CL90" s="5" t="str">
        <f ca="1">IFERROR((COUNTIFS(SWISSW!$I:$I,MATCHUP!$A90,SWISSW!$J:$J,MATCHUP!CL$1,SWISSW!$F:$F,"Won")+COUNTIFS(SWISSW!$I:$I,MATCHUP!CL$1,SWISSW!$J:$J,MATCHUP!$A90,SWISSW!$F:$F,"Lost"))/(COUNTIFS(SWISSW!$I:$I,MATCHUP!$A90,SWISSW!$J:$J,MATCHUP!CL$1)-COUNTIFS(SWISSW!$I:$I,MATCHUP!$A90,SWISSW!$J:$J,MATCHUP!CL$1,SWISSW!$F:$F,"Draw")+COUNTIFS(SWISSW!$I:$I,MATCHUP!CL$1,SWISSW!$J:$J,MATCHUP!$A90)-COUNTIFS(SWISSW!$I:$I,MATCHUP!CL$1,SWISSW!$J:$J,MATCHUP!$A90,SWISSW!$F:$F,"Draw")),"-")</f>
        <v>-</v>
      </c>
      <c r="CM90" s="5" t="str">
        <f ca="1">IFERROR((COUNTIFS(SWISSW!$I:$I,MATCHUP!$A90,SWISSW!$J:$J,MATCHUP!CM$1,SWISSW!$F:$F,"Won")+COUNTIFS(SWISSW!$I:$I,MATCHUP!CM$1,SWISSW!$J:$J,MATCHUP!$A90,SWISSW!$F:$F,"Lost"))/(COUNTIFS(SWISSW!$I:$I,MATCHUP!$A90,SWISSW!$J:$J,MATCHUP!CM$1)-COUNTIFS(SWISSW!$I:$I,MATCHUP!$A90,SWISSW!$J:$J,MATCHUP!CM$1,SWISSW!$F:$F,"Draw")+COUNTIFS(SWISSW!$I:$I,MATCHUP!CM$1,SWISSW!$J:$J,MATCHUP!$A90)-COUNTIFS(SWISSW!$I:$I,MATCHUP!CM$1,SWISSW!$J:$J,MATCHUP!$A90,SWISSW!$F:$F,"Draw")),"-")</f>
        <v>-</v>
      </c>
      <c r="CN90" s="5" t="str">
        <f ca="1">IFERROR((COUNTIFS(SWISSW!$I:$I,MATCHUP!$A90,SWISSW!$J:$J,MATCHUP!CN$1,SWISSW!$F:$F,"Won")+COUNTIFS(SWISSW!$I:$I,MATCHUP!CN$1,SWISSW!$J:$J,MATCHUP!$A90,SWISSW!$F:$F,"Lost"))/(COUNTIFS(SWISSW!$I:$I,MATCHUP!$A90,SWISSW!$J:$J,MATCHUP!CN$1)-COUNTIFS(SWISSW!$I:$I,MATCHUP!$A90,SWISSW!$J:$J,MATCHUP!CN$1,SWISSW!$F:$F,"Draw")+COUNTIFS(SWISSW!$I:$I,MATCHUP!CN$1,SWISSW!$J:$J,MATCHUP!$A90)-COUNTIFS(SWISSW!$I:$I,MATCHUP!CN$1,SWISSW!$J:$J,MATCHUP!$A90,SWISSW!$F:$F,"Draw")),"-")</f>
        <v>-</v>
      </c>
      <c r="CO90" s="5" t="str">
        <f ca="1">IFERROR((COUNTIFS(SWISSW!$I:$I,MATCHUP!$A90,SWISSW!$J:$J,MATCHUP!CO$1,SWISSW!$F:$F,"Won")+COUNTIFS(SWISSW!$I:$I,MATCHUP!CO$1,SWISSW!$J:$J,MATCHUP!$A90,SWISSW!$F:$F,"Lost"))/(COUNTIFS(SWISSW!$I:$I,MATCHUP!$A90,SWISSW!$J:$J,MATCHUP!CO$1)-COUNTIFS(SWISSW!$I:$I,MATCHUP!$A90,SWISSW!$J:$J,MATCHUP!CO$1,SWISSW!$F:$F,"Draw")+COUNTIFS(SWISSW!$I:$I,MATCHUP!CO$1,SWISSW!$J:$J,MATCHUP!$A90)-COUNTIFS(SWISSW!$I:$I,MATCHUP!CO$1,SWISSW!$J:$J,MATCHUP!$A90,SWISSW!$F:$F,"Draw")),"-")</f>
        <v>-</v>
      </c>
      <c r="CP90" s="5" t="str">
        <f ca="1">IFERROR((COUNTIFS(SWISSW!$I:$I,MATCHUP!$A90,SWISSW!$J:$J,MATCHUP!CP$1,SWISSW!$F:$F,"Won")+COUNTIFS(SWISSW!$I:$I,MATCHUP!CP$1,SWISSW!$J:$J,MATCHUP!$A90,SWISSW!$F:$F,"Lost"))/(COUNTIFS(SWISSW!$I:$I,MATCHUP!$A90,SWISSW!$J:$J,MATCHUP!CP$1)-COUNTIFS(SWISSW!$I:$I,MATCHUP!$A90,SWISSW!$J:$J,MATCHUP!CP$1,SWISSW!$F:$F,"Draw")+COUNTIFS(SWISSW!$I:$I,MATCHUP!CP$1,SWISSW!$J:$J,MATCHUP!$A90)-COUNTIFS(SWISSW!$I:$I,MATCHUP!CP$1,SWISSW!$J:$J,MATCHUP!$A90,SWISSW!$F:$F,"Draw")),"-")</f>
        <v>-</v>
      </c>
      <c r="CQ90" s="5" t="str">
        <f ca="1">IFERROR((COUNTIFS(SWISSW!$I:$I,MATCHUP!$A90,SWISSW!$J:$J,MATCHUP!CQ$1,SWISSW!$F:$F,"Won")+COUNTIFS(SWISSW!$I:$I,MATCHUP!CQ$1,SWISSW!$J:$J,MATCHUP!$A90,SWISSW!$F:$F,"Lost"))/(COUNTIFS(SWISSW!$I:$I,MATCHUP!$A90,SWISSW!$J:$J,MATCHUP!CQ$1)-COUNTIFS(SWISSW!$I:$I,MATCHUP!$A90,SWISSW!$J:$J,MATCHUP!CQ$1,SWISSW!$F:$F,"Draw")+COUNTIFS(SWISSW!$I:$I,MATCHUP!CQ$1,SWISSW!$J:$J,MATCHUP!$A90)-COUNTIFS(SWISSW!$I:$I,MATCHUP!CQ$1,SWISSW!$J:$J,MATCHUP!$A90,SWISSW!$F:$F,"Draw")),"-")</f>
        <v>-</v>
      </c>
      <c r="CR90" s="5" t="str">
        <f ca="1">IFERROR((COUNTIFS(SWISSW!$I:$I,MATCHUP!$A90,SWISSW!$J:$J,MATCHUP!CR$1,SWISSW!$F:$F,"Won")+COUNTIFS(SWISSW!$I:$I,MATCHUP!CR$1,SWISSW!$J:$J,MATCHUP!$A90,SWISSW!$F:$F,"Lost"))/(COUNTIFS(SWISSW!$I:$I,MATCHUP!$A90,SWISSW!$J:$J,MATCHUP!CR$1)-COUNTIFS(SWISSW!$I:$I,MATCHUP!$A90,SWISSW!$J:$J,MATCHUP!CR$1,SWISSW!$F:$F,"Draw")+COUNTIFS(SWISSW!$I:$I,MATCHUP!CR$1,SWISSW!$J:$J,MATCHUP!$A90)-COUNTIFS(SWISSW!$I:$I,MATCHUP!CR$1,SWISSW!$J:$J,MATCHUP!$A90,SWISSW!$F:$F,"Draw")),"-")</f>
        <v>-</v>
      </c>
      <c r="CS90" s="5" t="str">
        <f ca="1">IFERROR((COUNTIFS(SWISSW!$I:$I,MATCHUP!$A90,SWISSW!$J:$J,MATCHUP!CS$1,SWISSW!$F:$F,"Won")+COUNTIFS(SWISSW!$I:$I,MATCHUP!CS$1,SWISSW!$J:$J,MATCHUP!$A90,SWISSW!$F:$F,"Lost"))/(COUNTIFS(SWISSW!$I:$I,MATCHUP!$A90,SWISSW!$J:$J,MATCHUP!CS$1)-COUNTIFS(SWISSW!$I:$I,MATCHUP!$A90,SWISSW!$J:$J,MATCHUP!CS$1,SWISSW!$F:$F,"Draw")+COUNTIFS(SWISSW!$I:$I,MATCHUP!CS$1,SWISSW!$J:$J,MATCHUP!$A90)-COUNTIFS(SWISSW!$I:$I,MATCHUP!CS$1,SWISSW!$J:$J,MATCHUP!$A90,SWISSW!$F:$F,"Draw")),"-")</f>
        <v>-</v>
      </c>
      <c r="CT90" s="5" t="str">
        <f ca="1">IFERROR((COUNTIFS(SWISSW!$I:$I,MATCHUP!$A90,SWISSW!$J:$J,MATCHUP!CT$1,SWISSW!$F:$F,"Won")+COUNTIFS(SWISSW!$I:$I,MATCHUP!CT$1,SWISSW!$J:$J,MATCHUP!$A90,SWISSW!$F:$F,"Lost"))/(COUNTIFS(SWISSW!$I:$I,MATCHUP!$A90,SWISSW!$J:$J,MATCHUP!CT$1)-COUNTIFS(SWISSW!$I:$I,MATCHUP!$A90,SWISSW!$J:$J,MATCHUP!CT$1,SWISSW!$F:$F,"Draw")+COUNTIFS(SWISSW!$I:$I,MATCHUP!CT$1,SWISSW!$J:$J,MATCHUP!$A90)-COUNTIFS(SWISSW!$I:$I,MATCHUP!CT$1,SWISSW!$J:$J,MATCHUP!$A90,SWISSW!$F:$F,"Draw")),"-")</f>
        <v>-</v>
      </c>
      <c r="CU90" s="5" t="str">
        <f ca="1">IFERROR((COUNTIFS(SWISSW!$I:$I,MATCHUP!$A90,SWISSW!$J:$J,MATCHUP!CU$1,SWISSW!$F:$F,"Won")+COUNTIFS(SWISSW!$I:$I,MATCHUP!CU$1,SWISSW!$J:$J,MATCHUP!$A90,SWISSW!$F:$F,"Lost"))/(COUNTIFS(SWISSW!$I:$I,MATCHUP!$A90,SWISSW!$J:$J,MATCHUP!CU$1)-COUNTIFS(SWISSW!$I:$I,MATCHUP!$A90,SWISSW!$J:$J,MATCHUP!CU$1,SWISSW!$F:$F,"Draw")+COUNTIFS(SWISSW!$I:$I,MATCHUP!CU$1,SWISSW!$J:$J,MATCHUP!$A90)-COUNTIFS(SWISSW!$I:$I,MATCHUP!CU$1,SWISSW!$J:$J,MATCHUP!$A90,SWISSW!$F:$F,"Draw")),"-")</f>
        <v>-</v>
      </c>
      <c r="CV90" s="5" t="str">
        <f ca="1">IFERROR((COUNTIFS(SWISSW!$I:$I,MATCHUP!$A90,SWISSW!$J:$J,MATCHUP!CV$1,SWISSW!$F:$F,"Won")+COUNTIFS(SWISSW!$I:$I,MATCHUP!CV$1,SWISSW!$J:$J,MATCHUP!$A90,SWISSW!$F:$F,"Lost"))/(COUNTIFS(SWISSW!$I:$I,MATCHUP!$A90,SWISSW!$J:$J,MATCHUP!CV$1)-COUNTIFS(SWISSW!$I:$I,MATCHUP!$A90,SWISSW!$J:$J,MATCHUP!CV$1,SWISSW!$F:$F,"Draw")+COUNTIFS(SWISSW!$I:$I,MATCHUP!CV$1,SWISSW!$J:$J,MATCHUP!$A90)-COUNTIFS(SWISSW!$I:$I,MATCHUP!CV$1,SWISSW!$J:$J,MATCHUP!$A90,SWISSW!$F:$F,"Draw")),"-")</f>
        <v>-</v>
      </c>
    </row>
    <row r="91" spans="1:100" ht="55" customHeight="1" x14ac:dyDescent="0.3">
      <c r="A91" s="3" cm="1">
        <f t="array" aca="1" ref="A91" ca="1">INDIRECT(ADDRESS(ROW(),1,,1,"METABREAK"))</f>
        <v>0</v>
      </c>
      <c r="B91" s="5" t="str">
        <f ca="1">IFERROR((COUNTIFS(SWISSW!$I:$I,MATCHUP!$A91,SWISSW!$J:$J,MATCHUP!B$1,SWISSW!$F:$F,"Won")+COUNTIFS(SWISSW!$I:$I,MATCHUP!B$1,SWISSW!$J:$J,MATCHUP!$A91,SWISSW!$F:$F,"Lost"))/(COUNTIFS(SWISSW!$I:$I,MATCHUP!$A91,SWISSW!$J:$J,MATCHUP!B$1)-COUNTIFS(SWISSW!$I:$I,MATCHUP!$A91,SWISSW!$J:$J,MATCHUP!B$1,SWISSW!$F:$F,"Draw")+COUNTIFS(SWISSW!$I:$I,MATCHUP!B$1,SWISSW!$J:$J,MATCHUP!$A91)-COUNTIFS(SWISSW!$I:$I,MATCHUP!B$1,SWISSW!$J:$J,MATCHUP!$A91,SWISSW!$F:$F,"Draw")),"-")</f>
        <v>-</v>
      </c>
      <c r="C91" s="5" t="str">
        <f ca="1">IFERROR((COUNTIFS(SWISSW!$I:$I,MATCHUP!$A91,SWISSW!$J:$J,MATCHUP!C$1,SWISSW!$F:$F,"Won")+COUNTIFS(SWISSW!$I:$I,MATCHUP!C$1,SWISSW!$J:$J,MATCHUP!$A91,SWISSW!$F:$F,"Lost"))/(COUNTIFS(SWISSW!$I:$I,MATCHUP!$A91,SWISSW!$J:$J,MATCHUP!C$1)-COUNTIFS(SWISSW!$I:$I,MATCHUP!$A91,SWISSW!$J:$J,MATCHUP!C$1,SWISSW!$F:$F,"Draw")+COUNTIFS(SWISSW!$I:$I,MATCHUP!C$1,SWISSW!$J:$J,MATCHUP!$A91)-COUNTIFS(SWISSW!$I:$I,MATCHUP!C$1,SWISSW!$J:$J,MATCHUP!$A91,SWISSW!$F:$F,"Draw")),"-")</f>
        <v>-</v>
      </c>
      <c r="D91" s="5" t="str">
        <f ca="1">IFERROR((COUNTIFS(SWISSW!$I:$I,MATCHUP!$A91,SWISSW!$J:$J,MATCHUP!D$1,SWISSW!$F:$F,"Won")+COUNTIFS(SWISSW!$I:$I,MATCHUP!D$1,SWISSW!$J:$J,MATCHUP!$A91,SWISSW!$F:$F,"Lost"))/(COUNTIFS(SWISSW!$I:$I,MATCHUP!$A91,SWISSW!$J:$J,MATCHUP!D$1)-COUNTIFS(SWISSW!$I:$I,MATCHUP!$A91,SWISSW!$J:$J,MATCHUP!D$1,SWISSW!$F:$F,"Draw")+COUNTIFS(SWISSW!$I:$I,MATCHUP!D$1,SWISSW!$J:$J,MATCHUP!$A91)-COUNTIFS(SWISSW!$I:$I,MATCHUP!D$1,SWISSW!$J:$J,MATCHUP!$A91,SWISSW!$F:$F,"Draw")),"-")</f>
        <v>-</v>
      </c>
      <c r="E91" s="5" t="str">
        <f ca="1">IFERROR((COUNTIFS(SWISSW!$I:$I,MATCHUP!$A91,SWISSW!$J:$J,MATCHUP!E$1,SWISSW!$F:$F,"Won")+COUNTIFS(SWISSW!$I:$I,MATCHUP!E$1,SWISSW!$J:$J,MATCHUP!$A91,SWISSW!$F:$F,"Lost"))/(COUNTIFS(SWISSW!$I:$I,MATCHUP!$A91,SWISSW!$J:$J,MATCHUP!E$1)-COUNTIFS(SWISSW!$I:$I,MATCHUP!$A91,SWISSW!$J:$J,MATCHUP!E$1,SWISSW!$F:$F,"Draw")+COUNTIFS(SWISSW!$I:$I,MATCHUP!E$1,SWISSW!$J:$J,MATCHUP!$A91)-COUNTIFS(SWISSW!$I:$I,MATCHUP!E$1,SWISSW!$J:$J,MATCHUP!$A91,SWISSW!$F:$F,"Draw")),"-")</f>
        <v>-</v>
      </c>
      <c r="F91" s="5" t="str">
        <f ca="1">IFERROR((COUNTIFS(SWISSW!$I:$I,MATCHUP!$A91,SWISSW!$J:$J,MATCHUP!F$1,SWISSW!$F:$F,"Won")+COUNTIFS(SWISSW!$I:$I,MATCHUP!F$1,SWISSW!$J:$J,MATCHUP!$A91,SWISSW!$F:$F,"Lost"))/(COUNTIFS(SWISSW!$I:$I,MATCHUP!$A91,SWISSW!$J:$J,MATCHUP!F$1)-COUNTIFS(SWISSW!$I:$I,MATCHUP!$A91,SWISSW!$J:$J,MATCHUP!F$1,SWISSW!$F:$F,"Draw")+COUNTIFS(SWISSW!$I:$I,MATCHUP!F$1,SWISSW!$J:$J,MATCHUP!$A91)-COUNTIFS(SWISSW!$I:$I,MATCHUP!F$1,SWISSW!$J:$J,MATCHUP!$A91,SWISSW!$F:$F,"Draw")),"-")</f>
        <v>-</v>
      </c>
      <c r="G91" s="5" t="str">
        <f ca="1">IFERROR((COUNTIFS(SWISSW!$I:$I,MATCHUP!$A91,SWISSW!$J:$J,MATCHUP!G$1,SWISSW!$F:$F,"Won")+COUNTIFS(SWISSW!$I:$I,MATCHUP!G$1,SWISSW!$J:$J,MATCHUP!$A91,SWISSW!$F:$F,"Lost"))/(COUNTIFS(SWISSW!$I:$I,MATCHUP!$A91,SWISSW!$J:$J,MATCHUP!G$1)-COUNTIFS(SWISSW!$I:$I,MATCHUP!$A91,SWISSW!$J:$J,MATCHUP!G$1,SWISSW!$F:$F,"Draw")+COUNTIFS(SWISSW!$I:$I,MATCHUP!G$1,SWISSW!$J:$J,MATCHUP!$A91)-COUNTIFS(SWISSW!$I:$I,MATCHUP!G$1,SWISSW!$J:$J,MATCHUP!$A91,SWISSW!$F:$F,"Draw")),"-")</f>
        <v>-</v>
      </c>
      <c r="H91" s="5" t="str">
        <f ca="1">IFERROR((COUNTIFS(SWISSW!$I:$I,MATCHUP!$A91,SWISSW!$J:$J,MATCHUP!H$1,SWISSW!$F:$F,"Won")+COUNTIFS(SWISSW!$I:$I,MATCHUP!H$1,SWISSW!$J:$J,MATCHUP!$A91,SWISSW!$F:$F,"Lost"))/(COUNTIFS(SWISSW!$I:$I,MATCHUP!$A91,SWISSW!$J:$J,MATCHUP!H$1)-COUNTIFS(SWISSW!$I:$I,MATCHUP!$A91,SWISSW!$J:$J,MATCHUP!H$1,SWISSW!$F:$F,"Draw")+COUNTIFS(SWISSW!$I:$I,MATCHUP!H$1,SWISSW!$J:$J,MATCHUP!$A91)-COUNTIFS(SWISSW!$I:$I,MATCHUP!H$1,SWISSW!$J:$J,MATCHUP!$A91,SWISSW!$F:$F,"Draw")),"-")</f>
        <v>-</v>
      </c>
      <c r="I91" s="5" t="str">
        <f ca="1">IFERROR((COUNTIFS(SWISSW!$I:$I,MATCHUP!$A91,SWISSW!$J:$J,MATCHUP!I$1,SWISSW!$F:$F,"Won")+COUNTIFS(SWISSW!$I:$I,MATCHUP!I$1,SWISSW!$J:$J,MATCHUP!$A91,SWISSW!$F:$F,"Lost"))/(COUNTIFS(SWISSW!$I:$I,MATCHUP!$A91,SWISSW!$J:$J,MATCHUP!I$1)-COUNTIFS(SWISSW!$I:$I,MATCHUP!$A91,SWISSW!$J:$J,MATCHUP!I$1,SWISSW!$F:$F,"Draw")+COUNTIFS(SWISSW!$I:$I,MATCHUP!I$1,SWISSW!$J:$J,MATCHUP!$A91)-COUNTIFS(SWISSW!$I:$I,MATCHUP!I$1,SWISSW!$J:$J,MATCHUP!$A91,SWISSW!$F:$F,"Draw")),"-")</f>
        <v>-</v>
      </c>
      <c r="J91" s="5" t="str">
        <f ca="1">IFERROR((COUNTIFS(SWISSW!$I:$I,MATCHUP!$A91,SWISSW!$J:$J,MATCHUP!J$1,SWISSW!$F:$F,"Won")+COUNTIFS(SWISSW!$I:$I,MATCHUP!J$1,SWISSW!$J:$J,MATCHUP!$A91,SWISSW!$F:$F,"Lost"))/(COUNTIFS(SWISSW!$I:$I,MATCHUP!$A91,SWISSW!$J:$J,MATCHUP!J$1)-COUNTIFS(SWISSW!$I:$I,MATCHUP!$A91,SWISSW!$J:$J,MATCHUP!J$1,SWISSW!$F:$F,"Draw")+COUNTIFS(SWISSW!$I:$I,MATCHUP!J$1,SWISSW!$J:$J,MATCHUP!$A91)-COUNTIFS(SWISSW!$I:$I,MATCHUP!J$1,SWISSW!$J:$J,MATCHUP!$A91,SWISSW!$F:$F,"Draw")),"-")</f>
        <v>-</v>
      </c>
      <c r="K91" s="5" t="str">
        <f ca="1">IFERROR((COUNTIFS(SWISSW!$I:$I,MATCHUP!$A91,SWISSW!$J:$J,MATCHUP!K$1,SWISSW!$F:$F,"Won")+COUNTIFS(SWISSW!$I:$I,MATCHUP!K$1,SWISSW!$J:$J,MATCHUP!$A91,SWISSW!$F:$F,"Lost"))/(COUNTIFS(SWISSW!$I:$I,MATCHUP!$A91,SWISSW!$J:$J,MATCHUP!K$1)-COUNTIFS(SWISSW!$I:$I,MATCHUP!$A91,SWISSW!$J:$J,MATCHUP!K$1,SWISSW!$F:$F,"Draw")+COUNTIFS(SWISSW!$I:$I,MATCHUP!K$1,SWISSW!$J:$J,MATCHUP!$A91)-COUNTIFS(SWISSW!$I:$I,MATCHUP!K$1,SWISSW!$J:$J,MATCHUP!$A91,SWISSW!$F:$F,"Draw")),"-")</f>
        <v>-</v>
      </c>
      <c r="L91" s="5" t="str">
        <f ca="1">IFERROR((COUNTIFS(SWISSW!$I:$I,MATCHUP!$A91,SWISSW!$J:$J,MATCHUP!L$1,SWISSW!$F:$F,"Won")+COUNTIFS(SWISSW!$I:$I,MATCHUP!L$1,SWISSW!$J:$J,MATCHUP!$A91,SWISSW!$F:$F,"Lost"))/(COUNTIFS(SWISSW!$I:$I,MATCHUP!$A91,SWISSW!$J:$J,MATCHUP!L$1)-COUNTIFS(SWISSW!$I:$I,MATCHUP!$A91,SWISSW!$J:$J,MATCHUP!L$1,SWISSW!$F:$F,"Draw")+COUNTIFS(SWISSW!$I:$I,MATCHUP!L$1,SWISSW!$J:$J,MATCHUP!$A91)-COUNTIFS(SWISSW!$I:$I,MATCHUP!L$1,SWISSW!$J:$J,MATCHUP!$A91,SWISSW!$F:$F,"Draw")),"-")</f>
        <v>-</v>
      </c>
      <c r="M91" s="5" t="str">
        <f ca="1">IFERROR((COUNTIFS(SWISSW!$I:$I,MATCHUP!$A91,SWISSW!$J:$J,MATCHUP!M$1,SWISSW!$F:$F,"Won")+COUNTIFS(SWISSW!$I:$I,MATCHUP!M$1,SWISSW!$J:$J,MATCHUP!$A91,SWISSW!$F:$F,"Lost"))/(COUNTIFS(SWISSW!$I:$I,MATCHUP!$A91,SWISSW!$J:$J,MATCHUP!M$1)-COUNTIFS(SWISSW!$I:$I,MATCHUP!$A91,SWISSW!$J:$J,MATCHUP!M$1,SWISSW!$F:$F,"Draw")+COUNTIFS(SWISSW!$I:$I,MATCHUP!M$1,SWISSW!$J:$J,MATCHUP!$A91)-COUNTIFS(SWISSW!$I:$I,MATCHUP!M$1,SWISSW!$J:$J,MATCHUP!$A91,SWISSW!$F:$F,"Draw")),"-")</f>
        <v>-</v>
      </c>
      <c r="N91" s="5" t="str">
        <f ca="1">IFERROR((COUNTIFS(SWISSW!$I:$I,MATCHUP!$A91,SWISSW!$J:$J,MATCHUP!N$1,SWISSW!$F:$F,"Won")+COUNTIFS(SWISSW!$I:$I,MATCHUP!N$1,SWISSW!$J:$J,MATCHUP!$A91,SWISSW!$F:$F,"Lost"))/(COUNTIFS(SWISSW!$I:$I,MATCHUP!$A91,SWISSW!$J:$J,MATCHUP!N$1)-COUNTIFS(SWISSW!$I:$I,MATCHUP!$A91,SWISSW!$J:$J,MATCHUP!N$1,SWISSW!$F:$F,"Draw")+COUNTIFS(SWISSW!$I:$I,MATCHUP!N$1,SWISSW!$J:$J,MATCHUP!$A91)-COUNTIFS(SWISSW!$I:$I,MATCHUP!N$1,SWISSW!$J:$J,MATCHUP!$A91,SWISSW!$F:$F,"Draw")),"-")</f>
        <v>-</v>
      </c>
      <c r="O91" s="5" t="str">
        <f ca="1">IFERROR((COUNTIFS(SWISSW!$I:$I,MATCHUP!$A91,SWISSW!$J:$J,MATCHUP!O$1,SWISSW!$F:$F,"Won")+COUNTIFS(SWISSW!$I:$I,MATCHUP!O$1,SWISSW!$J:$J,MATCHUP!$A91,SWISSW!$F:$F,"Lost"))/(COUNTIFS(SWISSW!$I:$I,MATCHUP!$A91,SWISSW!$J:$J,MATCHUP!O$1)-COUNTIFS(SWISSW!$I:$I,MATCHUP!$A91,SWISSW!$J:$J,MATCHUP!O$1,SWISSW!$F:$F,"Draw")+COUNTIFS(SWISSW!$I:$I,MATCHUP!O$1,SWISSW!$J:$J,MATCHUP!$A91)-COUNTIFS(SWISSW!$I:$I,MATCHUP!O$1,SWISSW!$J:$J,MATCHUP!$A91,SWISSW!$F:$F,"Draw")),"-")</f>
        <v>-</v>
      </c>
      <c r="P91" s="5" t="str">
        <f ca="1">IFERROR((COUNTIFS(SWISSW!$I:$I,MATCHUP!$A91,SWISSW!$J:$J,MATCHUP!P$1,SWISSW!$F:$F,"Won")+COUNTIFS(SWISSW!$I:$I,MATCHUP!P$1,SWISSW!$J:$J,MATCHUP!$A91,SWISSW!$F:$F,"Lost"))/(COUNTIFS(SWISSW!$I:$I,MATCHUP!$A91,SWISSW!$J:$J,MATCHUP!P$1)-COUNTIFS(SWISSW!$I:$I,MATCHUP!$A91,SWISSW!$J:$J,MATCHUP!P$1,SWISSW!$F:$F,"Draw")+COUNTIFS(SWISSW!$I:$I,MATCHUP!P$1,SWISSW!$J:$J,MATCHUP!$A91)-COUNTIFS(SWISSW!$I:$I,MATCHUP!P$1,SWISSW!$J:$J,MATCHUP!$A91,SWISSW!$F:$F,"Draw")),"-")</f>
        <v>-</v>
      </c>
      <c r="Q91" s="5" t="str">
        <f ca="1">IFERROR((COUNTIFS(SWISSW!$I:$I,MATCHUP!$A91,SWISSW!$J:$J,MATCHUP!Q$1,SWISSW!$F:$F,"Won")+COUNTIFS(SWISSW!$I:$I,MATCHUP!Q$1,SWISSW!$J:$J,MATCHUP!$A91,SWISSW!$F:$F,"Lost"))/(COUNTIFS(SWISSW!$I:$I,MATCHUP!$A91,SWISSW!$J:$J,MATCHUP!Q$1)-COUNTIFS(SWISSW!$I:$I,MATCHUP!$A91,SWISSW!$J:$J,MATCHUP!Q$1,SWISSW!$F:$F,"Draw")+COUNTIFS(SWISSW!$I:$I,MATCHUP!Q$1,SWISSW!$J:$J,MATCHUP!$A91)-COUNTIFS(SWISSW!$I:$I,MATCHUP!Q$1,SWISSW!$J:$J,MATCHUP!$A91,SWISSW!$F:$F,"Draw")),"-")</f>
        <v>-</v>
      </c>
      <c r="R91" s="5" t="str">
        <f ca="1">IFERROR((COUNTIFS(SWISSW!$I:$I,MATCHUP!$A91,SWISSW!$J:$J,MATCHUP!R$1,SWISSW!$F:$F,"Won")+COUNTIFS(SWISSW!$I:$I,MATCHUP!R$1,SWISSW!$J:$J,MATCHUP!$A91,SWISSW!$F:$F,"Lost"))/(COUNTIFS(SWISSW!$I:$I,MATCHUP!$A91,SWISSW!$J:$J,MATCHUP!R$1)-COUNTIFS(SWISSW!$I:$I,MATCHUP!$A91,SWISSW!$J:$J,MATCHUP!R$1,SWISSW!$F:$F,"Draw")+COUNTIFS(SWISSW!$I:$I,MATCHUP!R$1,SWISSW!$J:$J,MATCHUP!$A91)-COUNTIFS(SWISSW!$I:$I,MATCHUP!R$1,SWISSW!$J:$J,MATCHUP!$A91,SWISSW!$F:$F,"Draw")),"-")</f>
        <v>-</v>
      </c>
      <c r="S91" s="5" t="str">
        <f ca="1">IFERROR((COUNTIFS(SWISSW!$I:$I,MATCHUP!$A91,SWISSW!$J:$J,MATCHUP!S$1,SWISSW!$F:$F,"Won")+COUNTIFS(SWISSW!$I:$I,MATCHUP!S$1,SWISSW!$J:$J,MATCHUP!$A91,SWISSW!$F:$F,"Lost"))/(COUNTIFS(SWISSW!$I:$I,MATCHUP!$A91,SWISSW!$J:$J,MATCHUP!S$1)-COUNTIFS(SWISSW!$I:$I,MATCHUP!$A91,SWISSW!$J:$J,MATCHUP!S$1,SWISSW!$F:$F,"Draw")+COUNTIFS(SWISSW!$I:$I,MATCHUP!S$1,SWISSW!$J:$J,MATCHUP!$A91)-COUNTIFS(SWISSW!$I:$I,MATCHUP!S$1,SWISSW!$J:$J,MATCHUP!$A91,SWISSW!$F:$F,"Draw")),"-")</f>
        <v>-</v>
      </c>
      <c r="T91" s="5" t="str">
        <f ca="1">IFERROR((COUNTIFS(SWISSW!$I:$I,MATCHUP!$A91,SWISSW!$J:$J,MATCHUP!T$1,SWISSW!$F:$F,"Won")+COUNTIFS(SWISSW!$I:$I,MATCHUP!T$1,SWISSW!$J:$J,MATCHUP!$A91,SWISSW!$F:$F,"Lost"))/(COUNTIFS(SWISSW!$I:$I,MATCHUP!$A91,SWISSW!$J:$J,MATCHUP!T$1)-COUNTIFS(SWISSW!$I:$I,MATCHUP!$A91,SWISSW!$J:$J,MATCHUP!T$1,SWISSW!$F:$F,"Draw")+COUNTIFS(SWISSW!$I:$I,MATCHUP!T$1,SWISSW!$J:$J,MATCHUP!$A91)-COUNTIFS(SWISSW!$I:$I,MATCHUP!T$1,SWISSW!$J:$J,MATCHUP!$A91,SWISSW!$F:$F,"Draw")),"-")</f>
        <v>-</v>
      </c>
      <c r="U91" s="5" t="str">
        <f ca="1">IFERROR((COUNTIFS(SWISSW!$I:$I,MATCHUP!$A91,SWISSW!$J:$J,MATCHUP!U$1,SWISSW!$F:$F,"Won")+COUNTIFS(SWISSW!$I:$I,MATCHUP!U$1,SWISSW!$J:$J,MATCHUP!$A91,SWISSW!$F:$F,"Lost"))/(COUNTIFS(SWISSW!$I:$I,MATCHUP!$A91,SWISSW!$J:$J,MATCHUP!U$1)-COUNTIFS(SWISSW!$I:$I,MATCHUP!$A91,SWISSW!$J:$J,MATCHUP!U$1,SWISSW!$F:$F,"Draw")+COUNTIFS(SWISSW!$I:$I,MATCHUP!U$1,SWISSW!$J:$J,MATCHUP!$A91)-COUNTIFS(SWISSW!$I:$I,MATCHUP!U$1,SWISSW!$J:$J,MATCHUP!$A91,SWISSW!$F:$F,"Draw")),"-")</f>
        <v>-</v>
      </c>
      <c r="V91" s="5" t="str">
        <f ca="1">IFERROR((COUNTIFS(SWISSW!$I:$I,MATCHUP!$A91,SWISSW!$J:$J,MATCHUP!V$1,SWISSW!$F:$F,"Won")+COUNTIFS(SWISSW!$I:$I,MATCHUP!V$1,SWISSW!$J:$J,MATCHUP!$A91,SWISSW!$F:$F,"Lost"))/(COUNTIFS(SWISSW!$I:$I,MATCHUP!$A91,SWISSW!$J:$J,MATCHUP!V$1)-COUNTIFS(SWISSW!$I:$I,MATCHUP!$A91,SWISSW!$J:$J,MATCHUP!V$1,SWISSW!$F:$F,"Draw")+COUNTIFS(SWISSW!$I:$I,MATCHUP!V$1,SWISSW!$J:$J,MATCHUP!$A91)-COUNTIFS(SWISSW!$I:$I,MATCHUP!V$1,SWISSW!$J:$J,MATCHUP!$A91,SWISSW!$F:$F,"Draw")),"-")</f>
        <v>-</v>
      </c>
      <c r="W91" s="5" t="str">
        <f ca="1">IFERROR((COUNTIFS(SWISSW!$I:$I,MATCHUP!$A91,SWISSW!$J:$J,MATCHUP!W$1,SWISSW!$F:$F,"Won")+COUNTIFS(SWISSW!$I:$I,MATCHUP!W$1,SWISSW!$J:$J,MATCHUP!$A91,SWISSW!$F:$F,"Lost"))/(COUNTIFS(SWISSW!$I:$I,MATCHUP!$A91,SWISSW!$J:$J,MATCHUP!W$1)-COUNTIFS(SWISSW!$I:$I,MATCHUP!$A91,SWISSW!$J:$J,MATCHUP!W$1,SWISSW!$F:$F,"Draw")+COUNTIFS(SWISSW!$I:$I,MATCHUP!W$1,SWISSW!$J:$J,MATCHUP!$A91)-COUNTIFS(SWISSW!$I:$I,MATCHUP!W$1,SWISSW!$J:$J,MATCHUP!$A91,SWISSW!$F:$F,"Draw")),"-")</f>
        <v>-</v>
      </c>
      <c r="X91" s="5" t="str">
        <f ca="1">IFERROR((COUNTIFS(SWISSW!$I:$I,MATCHUP!$A91,SWISSW!$J:$J,MATCHUP!X$1,SWISSW!$F:$F,"Won")+COUNTIFS(SWISSW!$I:$I,MATCHUP!X$1,SWISSW!$J:$J,MATCHUP!$A91,SWISSW!$F:$F,"Lost"))/(COUNTIFS(SWISSW!$I:$I,MATCHUP!$A91,SWISSW!$J:$J,MATCHUP!X$1)-COUNTIFS(SWISSW!$I:$I,MATCHUP!$A91,SWISSW!$J:$J,MATCHUP!X$1,SWISSW!$F:$F,"Draw")+COUNTIFS(SWISSW!$I:$I,MATCHUP!X$1,SWISSW!$J:$J,MATCHUP!$A91)-COUNTIFS(SWISSW!$I:$I,MATCHUP!X$1,SWISSW!$J:$J,MATCHUP!$A91,SWISSW!$F:$F,"Draw")),"-")</f>
        <v>-</v>
      </c>
      <c r="Y91" s="5" t="str">
        <f ca="1">IFERROR((COUNTIFS(SWISSW!$I:$I,MATCHUP!$A91,SWISSW!$J:$J,MATCHUP!Y$1,SWISSW!$F:$F,"Won")+COUNTIFS(SWISSW!$I:$I,MATCHUP!Y$1,SWISSW!$J:$J,MATCHUP!$A91,SWISSW!$F:$F,"Lost"))/(COUNTIFS(SWISSW!$I:$I,MATCHUP!$A91,SWISSW!$J:$J,MATCHUP!Y$1)-COUNTIFS(SWISSW!$I:$I,MATCHUP!$A91,SWISSW!$J:$J,MATCHUP!Y$1,SWISSW!$F:$F,"Draw")+COUNTIFS(SWISSW!$I:$I,MATCHUP!Y$1,SWISSW!$J:$J,MATCHUP!$A91)-COUNTIFS(SWISSW!$I:$I,MATCHUP!Y$1,SWISSW!$J:$J,MATCHUP!$A91,SWISSW!$F:$F,"Draw")),"-")</f>
        <v>-</v>
      </c>
      <c r="Z91" s="5" t="str">
        <f ca="1">IFERROR((COUNTIFS(SWISSW!$I:$I,MATCHUP!$A91,SWISSW!$J:$J,MATCHUP!Z$1,SWISSW!$F:$F,"Won")+COUNTIFS(SWISSW!$I:$I,MATCHUP!Z$1,SWISSW!$J:$J,MATCHUP!$A91,SWISSW!$F:$F,"Lost"))/(COUNTIFS(SWISSW!$I:$I,MATCHUP!$A91,SWISSW!$J:$J,MATCHUP!Z$1)-COUNTIFS(SWISSW!$I:$I,MATCHUP!$A91,SWISSW!$J:$J,MATCHUP!Z$1,SWISSW!$F:$F,"Draw")+COUNTIFS(SWISSW!$I:$I,MATCHUP!Z$1,SWISSW!$J:$J,MATCHUP!$A91)-COUNTIFS(SWISSW!$I:$I,MATCHUP!Z$1,SWISSW!$J:$J,MATCHUP!$A91,SWISSW!$F:$F,"Draw")),"-")</f>
        <v>-</v>
      </c>
      <c r="AA91" s="5" t="str">
        <f ca="1">IFERROR((COUNTIFS(SWISSW!$I:$I,MATCHUP!$A91,SWISSW!$J:$J,MATCHUP!AA$1,SWISSW!$F:$F,"Won")+COUNTIFS(SWISSW!$I:$I,MATCHUP!AA$1,SWISSW!$J:$J,MATCHUP!$A91,SWISSW!$F:$F,"Lost"))/(COUNTIFS(SWISSW!$I:$I,MATCHUP!$A91,SWISSW!$J:$J,MATCHUP!AA$1)-COUNTIFS(SWISSW!$I:$I,MATCHUP!$A91,SWISSW!$J:$J,MATCHUP!AA$1,SWISSW!$F:$F,"Draw")+COUNTIFS(SWISSW!$I:$I,MATCHUP!AA$1,SWISSW!$J:$J,MATCHUP!$A91)-COUNTIFS(SWISSW!$I:$I,MATCHUP!AA$1,SWISSW!$J:$J,MATCHUP!$A91,SWISSW!$F:$F,"Draw")),"-")</f>
        <v>-</v>
      </c>
      <c r="AB91" s="5" t="str">
        <f ca="1">IFERROR((COUNTIFS(SWISSW!$I:$I,MATCHUP!$A91,SWISSW!$J:$J,MATCHUP!AB$1,SWISSW!$F:$F,"Won")+COUNTIFS(SWISSW!$I:$I,MATCHUP!AB$1,SWISSW!$J:$J,MATCHUP!$A91,SWISSW!$F:$F,"Lost"))/(COUNTIFS(SWISSW!$I:$I,MATCHUP!$A91,SWISSW!$J:$J,MATCHUP!AB$1)-COUNTIFS(SWISSW!$I:$I,MATCHUP!$A91,SWISSW!$J:$J,MATCHUP!AB$1,SWISSW!$F:$F,"Draw")+COUNTIFS(SWISSW!$I:$I,MATCHUP!AB$1,SWISSW!$J:$J,MATCHUP!$A91)-COUNTIFS(SWISSW!$I:$I,MATCHUP!AB$1,SWISSW!$J:$J,MATCHUP!$A91,SWISSW!$F:$F,"Draw")),"-")</f>
        <v>-</v>
      </c>
      <c r="AC91" s="5" t="str">
        <f ca="1">IFERROR((COUNTIFS(SWISSW!$I:$I,MATCHUP!$A91,SWISSW!$J:$J,MATCHUP!AC$1,SWISSW!$F:$F,"Won")+COUNTIFS(SWISSW!$I:$I,MATCHUP!AC$1,SWISSW!$J:$J,MATCHUP!$A91,SWISSW!$F:$F,"Lost"))/(COUNTIFS(SWISSW!$I:$I,MATCHUP!$A91,SWISSW!$J:$J,MATCHUP!AC$1)-COUNTIFS(SWISSW!$I:$I,MATCHUP!$A91,SWISSW!$J:$J,MATCHUP!AC$1,SWISSW!$F:$F,"Draw")+COUNTIFS(SWISSW!$I:$I,MATCHUP!AC$1,SWISSW!$J:$J,MATCHUP!$A91)-COUNTIFS(SWISSW!$I:$I,MATCHUP!AC$1,SWISSW!$J:$J,MATCHUP!$A91,SWISSW!$F:$F,"Draw")),"-")</f>
        <v>-</v>
      </c>
      <c r="AD91" s="5" t="str">
        <f ca="1">IFERROR((COUNTIFS(SWISSW!$I:$I,MATCHUP!$A91,SWISSW!$J:$J,MATCHUP!AD$1,SWISSW!$F:$F,"Won")+COUNTIFS(SWISSW!$I:$I,MATCHUP!AD$1,SWISSW!$J:$J,MATCHUP!$A91,SWISSW!$F:$F,"Lost"))/(COUNTIFS(SWISSW!$I:$I,MATCHUP!$A91,SWISSW!$J:$J,MATCHUP!AD$1)-COUNTIFS(SWISSW!$I:$I,MATCHUP!$A91,SWISSW!$J:$J,MATCHUP!AD$1,SWISSW!$F:$F,"Draw")+COUNTIFS(SWISSW!$I:$I,MATCHUP!AD$1,SWISSW!$J:$J,MATCHUP!$A91)-COUNTIFS(SWISSW!$I:$I,MATCHUP!AD$1,SWISSW!$J:$J,MATCHUP!$A91,SWISSW!$F:$F,"Draw")),"-")</f>
        <v>-</v>
      </c>
      <c r="AE91" s="5" t="str">
        <f ca="1">IFERROR((COUNTIFS(SWISSW!$I:$I,MATCHUP!$A91,SWISSW!$J:$J,MATCHUP!AE$1,SWISSW!$F:$F,"Won")+COUNTIFS(SWISSW!$I:$I,MATCHUP!AE$1,SWISSW!$J:$J,MATCHUP!$A91,SWISSW!$F:$F,"Lost"))/(COUNTIFS(SWISSW!$I:$I,MATCHUP!$A91,SWISSW!$J:$J,MATCHUP!AE$1)-COUNTIFS(SWISSW!$I:$I,MATCHUP!$A91,SWISSW!$J:$J,MATCHUP!AE$1,SWISSW!$F:$F,"Draw")+COUNTIFS(SWISSW!$I:$I,MATCHUP!AE$1,SWISSW!$J:$J,MATCHUP!$A91)-COUNTIFS(SWISSW!$I:$I,MATCHUP!AE$1,SWISSW!$J:$J,MATCHUP!$A91,SWISSW!$F:$F,"Draw")),"-")</f>
        <v>-</v>
      </c>
      <c r="AF91" s="5" t="str">
        <f ca="1">IFERROR((COUNTIFS(SWISSW!$I:$I,MATCHUP!$A91,SWISSW!$J:$J,MATCHUP!AF$1,SWISSW!$F:$F,"Won")+COUNTIFS(SWISSW!$I:$I,MATCHUP!AF$1,SWISSW!$J:$J,MATCHUP!$A91,SWISSW!$F:$F,"Lost"))/(COUNTIFS(SWISSW!$I:$I,MATCHUP!$A91,SWISSW!$J:$J,MATCHUP!AF$1)-COUNTIFS(SWISSW!$I:$I,MATCHUP!$A91,SWISSW!$J:$J,MATCHUP!AF$1,SWISSW!$F:$F,"Draw")+COUNTIFS(SWISSW!$I:$I,MATCHUP!AF$1,SWISSW!$J:$J,MATCHUP!$A91)-COUNTIFS(SWISSW!$I:$I,MATCHUP!AF$1,SWISSW!$J:$J,MATCHUP!$A91,SWISSW!$F:$F,"Draw")),"-")</f>
        <v>-</v>
      </c>
      <c r="AG91" s="5" t="str">
        <f ca="1">IFERROR((COUNTIFS(SWISSW!$I:$I,MATCHUP!$A91,SWISSW!$J:$J,MATCHUP!AG$1,SWISSW!$F:$F,"Won")+COUNTIFS(SWISSW!$I:$I,MATCHUP!AG$1,SWISSW!$J:$J,MATCHUP!$A91,SWISSW!$F:$F,"Lost"))/(COUNTIFS(SWISSW!$I:$I,MATCHUP!$A91,SWISSW!$J:$J,MATCHUP!AG$1)-COUNTIFS(SWISSW!$I:$I,MATCHUP!$A91,SWISSW!$J:$J,MATCHUP!AG$1,SWISSW!$F:$F,"Draw")+COUNTIFS(SWISSW!$I:$I,MATCHUP!AG$1,SWISSW!$J:$J,MATCHUP!$A91)-COUNTIFS(SWISSW!$I:$I,MATCHUP!AG$1,SWISSW!$J:$J,MATCHUP!$A91,SWISSW!$F:$F,"Draw")),"-")</f>
        <v>-</v>
      </c>
      <c r="AH91" s="5" t="str">
        <f ca="1">IFERROR((COUNTIFS(SWISSW!$I:$I,MATCHUP!$A91,SWISSW!$J:$J,MATCHUP!AH$1,SWISSW!$F:$F,"Won")+COUNTIFS(SWISSW!$I:$I,MATCHUP!AH$1,SWISSW!$J:$J,MATCHUP!$A91,SWISSW!$F:$F,"Lost"))/(COUNTIFS(SWISSW!$I:$I,MATCHUP!$A91,SWISSW!$J:$J,MATCHUP!AH$1)-COUNTIFS(SWISSW!$I:$I,MATCHUP!$A91,SWISSW!$J:$J,MATCHUP!AH$1,SWISSW!$F:$F,"Draw")+COUNTIFS(SWISSW!$I:$I,MATCHUP!AH$1,SWISSW!$J:$J,MATCHUP!$A91)-COUNTIFS(SWISSW!$I:$I,MATCHUP!AH$1,SWISSW!$J:$J,MATCHUP!$A91,SWISSW!$F:$F,"Draw")),"-")</f>
        <v>-</v>
      </c>
      <c r="AI91" s="5" t="str">
        <f ca="1">IFERROR((COUNTIFS(SWISSW!$I:$I,MATCHUP!$A91,SWISSW!$J:$J,MATCHUP!AI$1,SWISSW!$F:$F,"Won")+COUNTIFS(SWISSW!$I:$I,MATCHUP!AI$1,SWISSW!$J:$J,MATCHUP!$A91,SWISSW!$F:$F,"Lost"))/(COUNTIFS(SWISSW!$I:$I,MATCHUP!$A91,SWISSW!$J:$J,MATCHUP!AI$1)-COUNTIFS(SWISSW!$I:$I,MATCHUP!$A91,SWISSW!$J:$J,MATCHUP!AI$1,SWISSW!$F:$F,"Draw")+COUNTIFS(SWISSW!$I:$I,MATCHUP!AI$1,SWISSW!$J:$J,MATCHUP!$A91)-COUNTIFS(SWISSW!$I:$I,MATCHUP!AI$1,SWISSW!$J:$J,MATCHUP!$A91,SWISSW!$F:$F,"Draw")),"-")</f>
        <v>-</v>
      </c>
      <c r="AJ91" s="5" t="str">
        <f ca="1">IFERROR((COUNTIFS(SWISSW!$I:$I,MATCHUP!$A91,SWISSW!$J:$J,MATCHUP!AJ$1,SWISSW!$F:$F,"Won")+COUNTIFS(SWISSW!$I:$I,MATCHUP!AJ$1,SWISSW!$J:$J,MATCHUP!$A91,SWISSW!$F:$F,"Lost"))/(COUNTIFS(SWISSW!$I:$I,MATCHUP!$A91,SWISSW!$J:$J,MATCHUP!AJ$1)-COUNTIFS(SWISSW!$I:$I,MATCHUP!$A91,SWISSW!$J:$J,MATCHUP!AJ$1,SWISSW!$F:$F,"Draw")+COUNTIFS(SWISSW!$I:$I,MATCHUP!AJ$1,SWISSW!$J:$J,MATCHUP!$A91)-COUNTIFS(SWISSW!$I:$I,MATCHUP!AJ$1,SWISSW!$J:$J,MATCHUP!$A91,SWISSW!$F:$F,"Draw")),"-")</f>
        <v>-</v>
      </c>
      <c r="AK91" s="5" t="str">
        <f ca="1">IFERROR((COUNTIFS(SWISSW!$I:$I,MATCHUP!$A91,SWISSW!$J:$J,MATCHUP!AK$1,SWISSW!$F:$F,"Won")+COUNTIFS(SWISSW!$I:$I,MATCHUP!AK$1,SWISSW!$J:$J,MATCHUP!$A91,SWISSW!$F:$F,"Lost"))/(COUNTIFS(SWISSW!$I:$I,MATCHUP!$A91,SWISSW!$J:$J,MATCHUP!AK$1)-COUNTIFS(SWISSW!$I:$I,MATCHUP!$A91,SWISSW!$J:$J,MATCHUP!AK$1,SWISSW!$F:$F,"Draw")+COUNTIFS(SWISSW!$I:$I,MATCHUP!AK$1,SWISSW!$J:$J,MATCHUP!$A91)-COUNTIFS(SWISSW!$I:$I,MATCHUP!AK$1,SWISSW!$J:$J,MATCHUP!$A91,SWISSW!$F:$F,"Draw")),"-")</f>
        <v>-</v>
      </c>
      <c r="AL91" s="5" t="str">
        <f ca="1">IFERROR((COUNTIFS(SWISSW!$I:$I,MATCHUP!$A91,SWISSW!$J:$J,MATCHUP!AL$1,SWISSW!$F:$F,"Won")+COUNTIFS(SWISSW!$I:$I,MATCHUP!AL$1,SWISSW!$J:$J,MATCHUP!$A91,SWISSW!$F:$F,"Lost"))/(COUNTIFS(SWISSW!$I:$I,MATCHUP!$A91,SWISSW!$J:$J,MATCHUP!AL$1)-COUNTIFS(SWISSW!$I:$I,MATCHUP!$A91,SWISSW!$J:$J,MATCHUP!AL$1,SWISSW!$F:$F,"Draw")+COUNTIFS(SWISSW!$I:$I,MATCHUP!AL$1,SWISSW!$J:$J,MATCHUP!$A91)-COUNTIFS(SWISSW!$I:$I,MATCHUP!AL$1,SWISSW!$J:$J,MATCHUP!$A91,SWISSW!$F:$F,"Draw")),"-")</f>
        <v>-</v>
      </c>
      <c r="AM91" s="5" t="str">
        <f ca="1">IFERROR((COUNTIFS(SWISSW!$I:$I,MATCHUP!$A91,SWISSW!$J:$J,MATCHUP!AM$1,SWISSW!$F:$F,"Won")+COUNTIFS(SWISSW!$I:$I,MATCHUP!AM$1,SWISSW!$J:$J,MATCHUP!$A91,SWISSW!$F:$F,"Lost"))/(COUNTIFS(SWISSW!$I:$I,MATCHUP!$A91,SWISSW!$J:$J,MATCHUP!AM$1)-COUNTIFS(SWISSW!$I:$I,MATCHUP!$A91,SWISSW!$J:$J,MATCHUP!AM$1,SWISSW!$F:$F,"Draw")+COUNTIFS(SWISSW!$I:$I,MATCHUP!AM$1,SWISSW!$J:$J,MATCHUP!$A91)-COUNTIFS(SWISSW!$I:$I,MATCHUP!AM$1,SWISSW!$J:$J,MATCHUP!$A91,SWISSW!$F:$F,"Draw")),"-")</f>
        <v>-</v>
      </c>
      <c r="AN91" s="5" t="str">
        <f ca="1">IFERROR((COUNTIFS(SWISSW!$I:$I,MATCHUP!$A91,SWISSW!$J:$J,MATCHUP!AN$1,SWISSW!$F:$F,"Won")+COUNTIFS(SWISSW!$I:$I,MATCHUP!AN$1,SWISSW!$J:$J,MATCHUP!$A91,SWISSW!$F:$F,"Lost"))/(COUNTIFS(SWISSW!$I:$I,MATCHUP!$A91,SWISSW!$J:$J,MATCHUP!AN$1)-COUNTIFS(SWISSW!$I:$I,MATCHUP!$A91,SWISSW!$J:$J,MATCHUP!AN$1,SWISSW!$F:$F,"Draw")+COUNTIFS(SWISSW!$I:$I,MATCHUP!AN$1,SWISSW!$J:$J,MATCHUP!$A91)-COUNTIFS(SWISSW!$I:$I,MATCHUP!AN$1,SWISSW!$J:$J,MATCHUP!$A91,SWISSW!$F:$F,"Draw")),"-")</f>
        <v>-</v>
      </c>
      <c r="AO91" s="5" t="str">
        <f ca="1">IFERROR((COUNTIFS(SWISSW!$I:$I,MATCHUP!$A91,SWISSW!$J:$J,MATCHUP!AO$1,SWISSW!$F:$F,"Won")+COUNTIFS(SWISSW!$I:$I,MATCHUP!AO$1,SWISSW!$J:$J,MATCHUP!$A91,SWISSW!$F:$F,"Lost"))/(COUNTIFS(SWISSW!$I:$I,MATCHUP!$A91,SWISSW!$J:$J,MATCHUP!AO$1)-COUNTIFS(SWISSW!$I:$I,MATCHUP!$A91,SWISSW!$J:$J,MATCHUP!AO$1,SWISSW!$F:$F,"Draw")+COUNTIFS(SWISSW!$I:$I,MATCHUP!AO$1,SWISSW!$J:$J,MATCHUP!$A91)-COUNTIFS(SWISSW!$I:$I,MATCHUP!AO$1,SWISSW!$J:$J,MATCHUP!$A91,SWISSW!$F:$F,"Draw")),"-")</f>
        <v>-</v>
      </c>
      <c r="AP91" s="5" t="str">
        <f ca="1">IFERROR((COUNTIFS(SWISSW!$I:$I,MATCHUP!$A91,SWISSW!$J:$J,MATCHUP!AP$1,SWISSW!$F:$F,"Won")+COUNTIFS(SWISSW!$I:$I,MATCHUP!AP$1,SWISSW!$J:$J,MATCHUP!$A91,SWISSW!$F:$F,"Lost"))/(COUNTIFS(SWISSW!$I:$I,MATCHUP!$A91,SWISSW!$J:$J,MATCHUP!AP$1)-COUNTIFS(SWISSW!$I:$I,MATCHUP!$A91,SWISSW!$J:$J,MATCHUP!AP$1,SWISSW!$F:$F,"Draw")+COUNTIFS(SWISSW!$I:$I,MATCHUP!AP$1,SWISSW!$J:$J,MATCHUP!$A91)-COUNTIFS(SWISSW!$I:$I,MATCHUP!AP$1,SWISSW!$J:$J,MATCHUP!$A91,SWISSW!$F:$F,"Draw")),"-")</f>
        <v>-</v>
      </c>
      <c r="AQ91" s="5" t="str">
        <f ca="1">IFERROR((COUNTIFS(SWISSW!$I:$I,MATCHUP!$A91,SWISSW!$J:$J,MATCHUP!AQ$1,SWISSW!$F:$F,"Won")+COUNTIFS(SWISSW!$I:$I,MATCHUP!AQ$1,SWISSW!$J:$J,MATCHUP!$A91,SWISSW!$F:$F,"Lost"))/(COUNTIFS(SWISSW!$I:$I,MATCHUP!$A91,SWISSW!$J:$J,MATCHUP!AQ$1)-COUNTIFS(SWISSW!$I:$I,MATCHUP!$A91,SWISSW!$J:$J,MATCHUP!AQ$1,SWISSW!$F:$F,"Draw")+COUNTIFS(SWISSW!$I:$I,MATCHUP!AQ$1,SWISSW!$J:$J,MATCHUP!$A91)-COUNTIFS(SWISSW!$I:$I,MATCHUP!AQ$1,SWISSW!$J:$J,MATCHUP!$A91,SWISSW!$F:$F,"Draw")),"-")</f>
        <v>-</v>
      </c>
      <c r="AR91" s="5" t="str">
        <f ca="1">IFERROR((COUNTIFS(SWISSW!$I:$I,MATCHUP!$A91,SWISSW!$J:$J,MATCHUP!AR$1,SWISSW!$F:$F,"Won")+COUNTIFS(SWISSW!$I:$I,MATCHUP!AR$1,SWISSW!$J:$J,MATCHUP!$A91,SWISSW!$F:$F,"Lost"))/(COUNTIFS(SWISSW!$I:$I,MATCHUP!$A91,SWISSW!$J:$J,MATCHUP!AR$1)-COUNTIFS(SWISSW!$I:$I,MATCHUP!$A91,SWISSW!$J:$J,MATCHUP!AR$1,SWISSW!$F:$F,"Draw")+COUNTIFS(SWISSW!$I:$I,MATCHUP!AR$1,SWISSW!$J:$J,MATCHUP!$A91)-COUNTIFS(SWISSW!$I:$I,MATCHUP!AR$1,SWISSW!$J:$J,MATCHUP!$A91,SWISSW!$F:$F,"Draw")),"-")</f>
        <v>-</v>
      </c>
      <c r="AS91" s="5" t="str">
        <f ca="1">IFERROR((COUNTIFS(SWISSW!$I:$I,MATCHUP!$A91,SWISSW!$J:$J,MATCHUP!AS$1,SWISSW!$F:$F,"Won")+COUNTIFS(SWISSW!$I:$I,MATCHUP!AS$1,SWISSW!$J:$J,MATCHUP!$A91,SWISSW!$F:$F,"Lost"))/(COUNTIFS(SWISSW!$I:$I,MATCHUP!$A91,SWISSW!$J:$J,MATCHUP!AS$1)-COUNTIFS(SWISSW!$I:$I,MATCHUP!$A91,SWISSW!$J:$J,MATCHUP!AS$1,SWISSW!$F:$F,"Draw")+COUNTIFS(SWISSW!$I:$I,MATCHUP!AS$1,SWISSW!$J:$J,MATCHUP!$A91)-COUNTIFS(SWISSW!$I:$I,MATCHUP!AS$1,SWISSW!$J:$J,MATCHUP!$A91,SWISSW!$F:$F,"Draw")),"-")</f>
        <v>-</v>
      </c>
      <c r="AT91" s="5" t="str">
        <f ca="1">IFERROR((COUNTIFS(SWISSW!$I:$I,MATCHUP!$A91,SWISSW!$J:$J,MATCHUP!AT$1,SWISSW!$F:$F,"Won")+COUNTIFS(SWISSW!$I:$I,MATCHUP!AT$1,SWISSW!$J:$J,MATCHUP!$A91,SWISSW!$F:$F,"Lost"))/(COUNTIFS(SWISSW!$I:$I,MATCHUP!$A91,SWISSW!$J:$J,MATCHUP!AT$1)-COUNTIFS(SWISSW!$I:$I,MATCHUP!$A91,SWISSW!$J:$J,MATCHUP!AT$1,SWISSW!$F:$F,"Draw")+COUNTIFS(SWISSW!$I:$I,MATCHUP!AT$1,SWISSW!$J:$J,MATCHUP!$A91)-COUNTIFS(SWISSW!$I:$I,MATCHUP!AT$1,SWISSW!$J:$J,MATCHUP!$A91,SWISSW!$F:$F,"Draw")),"-")</f>
        <v>-</v>
      </c>
      <c r="AU91" s="5" t="str">
        <f ca="1">IFERROR((COUNTIFS(SWISSW!$I:$I,MATCHUP!$A91,SWISSW!$J:$J,MATCHUP!AU$1,SWISSW!$F:$F,"Won")+COUNTIFS(SWISSW!$I:$I,MATCHUP!AU$1,SWISSW!$J:$J,MATCHUP!$A91,SWISSW!$F:$F,"Lost"))/(COUNTIFS(SWISSW!$I:$I,MATCHUP!$A91,SWISSW!$J:$J,MATCHUP!AU$1)-COUNTIFS(SWISSW!$I:$I,MATCHUP!$A91,SWISSW!$J:$J,MATCHUP!AU$1,SWISSW!$F:$F,"Draw")+COUNTIFS(SWISSW!$I:$I,MATCHUP!AU$1,SWISSW!$J:$J,MATCHUP!$A91)-COUNTIFS(SWISSW!$I:$I,MATCHUP!AU$1,SWISSW!$J:$J,MATCHUP!$A91,SWISSW!$F:$F,"Draw")),"-")</f>
        <v>-</v>
      </c>
      <c r="AV91" s="5" t="str">
        <f ca="1">IFERROR((COUNTIFS(SWISSW!$I:$I,MATCHUP!$A91,SWISSW!$J:$J,MATCHUP!AV$1,SWISSW!$F:$F,"Won")+COUNTIFS(SWISSW!$I:$I,MATCHUP!AV$1,SWISSW!$J:$J,MATCHUP!$A91,SWISSW!$F:$F,"Lost"))/(COUNTIFS(SWISSW!$I:$I,MATCHUP!$A91,SWISSW!$J:$J,MATCHUP!AV$1)-COUNTIFS(SWISSW!$I:$I,MATCHUP!$A91,SWISSW!$J:$J,MATCHUP!AV$1,SWISSW!$F:$F,"Draw")+COUNTIFS(SWISSW!$I:$I,MATCHUP!AV$1,SWISSW!$J:$J,MATCHUP!$A91)-COUNTIFS(SWISSW!$I:$I,MATCHUP!AV$1,SWISSW!$J:$J,MATCHUP!$A91,SWISSW!$F:$F,"Draw")),"-")</f>
        <v>-</v>
      </c>
      <c r="AW91" s="5" t="str">
        <f ca="1">IFERROR((COUNTIFS(SWISSW!$I:$I,MATCHUP!$A91,SWISSW!$J:$J,MATCHUP!AW$1,SWISSW!$F:$F,"Won")+COUNTIFS(SWISSW!$I:$I,MATCHUP!AW$1,SWISSW!$J:$J,MATCHUP!$A91,SWISSW!$F:$F,"Lost"))/(COUNTIFS(SWISSW!$I:$I,MATCHUP!$A91,SWISSW!$J:$J,MATCHUP!AW$1)-COUNTIFS(SWISSW!$I:$I,MATCHUP!$A91,SWISSW!$J:$J,MATCHUP!AW$1,SWISSW!$F:$F,"Draw")+COUNTIFS(SWISSW!$I:$I,MATCHUP!AW$1,SWISSW!$J:$J,MATCHUP!$A91)-COUNTIFS(SWISSW!$I:$I,MATCHUP!AW$1,SWISSW!$J:$J,MATCHUP!$A91,SWISSW!$F:$F,"Draw")),"-")</f>
        <v>-</v>
      </c>
      <c r="AX91" s="5" t="str">
        <f ca="1">IFERROR((COUNTIFS(SWISSW!$I:$I,MATCHUP!$A91,SWISSW!$J:$J,MATCHUP!AX$1,SWISSW!$F:$F,"Won")+COUNTIFS(SWISSW!$I:$I,MATCHUP!AX$1,SWISSW!$J:$J,MATCHUP!$A91,SWISSW!$F:$F,"Lost"))/(COUNTIFS(SWISSW!$I:$I,MATCHUP!$A91,SWISSW!$J:$J,MATCHUP!AX$1)-COUNTIFS(SWISSW!$I:$I,MATCHUP!$A91,SWISSW!$J:$J,MATCHUP!AX$1,SWISSW!$F:$F,"Draw")+COUNTIFS(SWISSW!$I:$I,MATCHUP!AX$1,SWISSW!$J:$J,MATCHUP!$A91)-COUNTIFS(SWISSW!$I:$I,MATCHUP!AX$1,SWISSW!$J:$J,MATCHUP!$A91,SWISSW!$F:$F,"Draw")),"-")</f>
        <v>-</v>
      </c>
      <c r="AY91" s="5" t="str">
        <f ca="1">IFERROR((COUNTIFS(SWISSW!$I:$I,MATCHUP!$A91,SWISSW!$J:$J,MATCHUP!AY$1,SWISSW!$F:$F,"Won")+COUNTIFS(SWISSW!$I:$I,MATCHUP!AY$1,SWISSW!$J:$J,MATCHUP!$A91,SWISSW!$F:$F,"Lost"))/(COUNTIFS(SWISSW!$I:$I,MATCHUP!$A91,SWISSW!$J:$J,MATCHUP!AY$1)-COUNTIFS(SWISSW!$I:$I,MATCHUP!$A91,SWISSW!$J:$J,MATCHUP!AY$1,SWISSW!$F:$F,"Draw")+COUNTIFS(SWISSW!$I:$I,MATCHUP!AY$1,SWISSW!$J:$J,MATCHUP!$A91)-COUNTIFS(SWISSW!$I:$I,MATCHUP!AY$1,SWISSW!$J:$J,MATCHUP!$A91,SWISSW!$F:$F,"Draw")),"-")</f>
        <v>-</v>
      </c>
      <c r="AZ91" s="5" t="str">
        <f ca="1">IFERROR((COUNTIFS(SWISSW!$I:$I,MATCHUP!$A91,SWISSW!$J:$J,MATCHUP!AZ$1,SWISSW!$F:$F,"Won")+COUNTIFS(SWISSW!$I:$I,MATCHUP!AZ$1,SWISSW!$J:$J,MATCHUP!$A91,SWISSW!$F:$F,"Lost"))/(COUNTIFS(SWISSW!$I:$I,MATCHUP!$A91,SWISSW!$J:$J,MATCHUP!AZ$1)-COUNTIFS(SWISSW!$I:$I,MATCHUP!$A91,SWISSW!$J:$J,MATCHUP!AZ$1,SWISSW!$F:$F,"Draw")+COUNTIFS(SWISSW!$I:$I,MATCHUP!AZ$1,SWISSW!$J:$J,MATCHUP!$A91)-COUNTIFS(SWISSW!$I:$I,MATCHUP!AZ$1,SWISSW!$J:$J,MATCHUP!$A91,SWISSW!$F:$F,"Draw")),"-")</f>
        <v>-</v>
      </c>
      <c r="BA91" s="5" t="str">
        <f ca="1">IFERROR((COUNTIFS(SWISSW!$I:$I,MATCHUP!$A91,SWISSW!$J:$J,MATCHUP!BA$1,SWISSW!$F:$F,"Won")+COUNTIFS(SWISSW!$I:$I,MATCHUP!BA$1,SWISSW!$J:$J,MATCHUP!$A91,SWISSW!$F:$F,"Lost"))/(COUNTIFS(SWISSW!$I:$I,MATCHUP!$A91,SWISSW!$J:$J,MATCHUP!BA$1)-COUNTIFS(SWISSW!$I:$I,MATCHUP!$A91,SWISSW!$J:$J,MATCHUP!BA$1,SWISSW!$F:$F,"Draw")+COUNTIFS(SWISSW!$I:$I,MATCHUP!BA$1,SWISSW!$J:$J,MATCHUP!$A91)-COUNTIFS(SWISSW!$I:$I,MATCHUP!BA$1,SWISSW!$J:$J,MATCHUP!$A91,SWISSW!$F:$F,"Draw")),"-")</f>
        <v>-</v>
      </c>
      <c r="BB91" s="5" t="str">
        <f ca="1">IFERROR((COUNTIFS(SWISSW!$I:$I,MATCHUP!$A91,SWISSW!$J:$J,MATCHUP!BB$1,SWISSW!$F:$F,"Won")+COUNTIFS(SWISSW!$I:$I,MATCHUP!BB$1,SWISSW!$J:$J,MATCHUP!$A91,SWISSW!$F:$F,"Lost"))/(COUNTIFS(SWISSW!$I:$I,MATCHUP!$A91,SWISSW!$J:$J,MATCHUP!BB$1)-COUNTIFS(SWISSW!$I:$I,MATCHUP!$A91,SWISSW!$J:$J,MATCHUP!BB$1,SWISSW!$F:$F,"Draw")+COUNTIFS(SWISSW!$I:$I,MATCHUP!BB$1,SWISSW!$J:$J,MATCHUP!$A91)-COUNTIFS(SWISSW!$I:$I,MATCHUP!BB$1,SWISSW!$J:$J,MATCHUP!$A91,SWISSW!$F:$F,"Draw")),"-")</f>
        <v>-</v>
      </c>
      <c r="BC91" s="5" t="str">
        <f ca="1">IFERROR((COUNTIFS(SWISSW!$I:$I,MATCHUP!$A91,SWISSW!$J:$J,MATCHUP!BC$1,SWISSW!$F:$F,"Won")+COUNTIFS(SWISSW!$I:$I,MATCHUP!BC$1,SWISSW!$J:$J,MATCHUP!$A91,SWISSW!$F:$F,"Lost"))/(COUNTIFS(SWISSW!$I:$I,MATCHUP!$A91,SWISSW!$J:$J,MATCHUP!BC$1)-COUNTIFS(SWISSW!$I:$I,MATCHUP!$A91,SWISSW!$J:$J,MATCHUP!BC$1,SWISSW!$F:$F,"Draw")+COUNTIFS(SWISSW!$I:$I,MATCHUP!BC$1,SWISSW!$J:$J,MATCHUP!$A91)-COUNTIFS(SWISSW!$I:$I,MATCHUP!BC$1,SWISSW!$J:$J,MATCHUP!$A91,SWISSW!$F:$F,"Draw")),"-")</f>
        <v>-</v>
      </c>
      <c r="BD91" s="5" t="str">
        <f ca="1">IFERROR((COUNTIFS(SWISSW!$I:$I,MATCHUP!$A91,SWISSW!$J:$J,MATCHUP!BD$1,SWISSW!$F:$F,"Won")+COUNTIFS(SWISSW!$I:$I,MATCHUP!BD$1,SWISSW!$J:$J,MATCHUP!$A91,SWISSW!$F:$F,"Lost"))/(COUNTIFS(SWISSW!$I:$I,MATCHUP!$A91,SWISSW!$J:$J,MATCHUP!BD$1)-COUNTIFS(SWISSW!$I:$I,MATCHUP!$A91,SWISSW!$J:$J,MATCHUP!BD$1,SWISSW!$F:$F,"Draw")+COUNTIFS(SWISSW!$I:$I,MATCHUP!BD$1,SWISSW!$J:$J,MATCHUP!$A91)-COUNTIFS(SWISSW!$I:$I,MATCHUP!BD$1,SWISSW!$J:$J,MATCHUP!$A91,SWISSW!$F:$F,"Draw")),"-")</f>
        <v>-</v>
      </c>
      <c r="BE91" s="5" t="str">
        <f ca="1">IFERROR((COUNTIFS(SWISSW!$I:$I,MATCHUP!$A91,SWISSW!$J:$J,MATCHUP!BE$1,SWISSW!$F:$F,"Won")+COUNTIFS(SWISSW!$I:$I,MATCHUP!BE$1,SWISSW!$J:$J,MATCHUP!$A91,SWISSW!$F:$F,"Lost"))/(COUNTIFS(SWISSW!$I:$I,MATCHUP!$A91,SWISSW!$J:$J,MATCHUP!BE$1)-COUNTIFS(SWISSW!$I:$I,MATCHUP!$A91,SWISSW!$J:$J,MATCHUP!BE$1,SWISSW!$F:$F,"Draw")+COUNTIFS(SWISSW!$I:$I,MATCHUP!BE$1,SWISSW!$J:$J,MATCHUP!$A91)-COUNTIFS(SWISSW!$I:$I,MATCHUP!BE$1,SWISSW!$J:$J,MATCHUP!$A91,SWISSW!$F:$F,"Draw")),"-")</f>
        <v>-</v>
      </c>
      <c r="BF91" s="5" t="str">
        <f ca="1">IFERROR((COUNTIFS(SWISSW!$I:$I,MATCHUP!$A91,SWISSW!$J:$J,MATCHUP!BF$1,SWISSW!$F:$F,"Won")+COUNTIFS(SWISSW!$I:$I,MATCHUP!BF$1,SWISSW!$J:$J,MATCHUP!$A91,SWISSW!$F:$F,"Lost"))/(COUNTIFS(SWISSW!$I:$I,MATCHUP!$A91,SWISSW!$J:$J,MATCHUP!BF$1)-COUNTIFS(SWISSW!$I:$I,MATCHUP!$A91,SWISSW!$J:$J,MATCHUP!BF$1,SWISSW!$F:$F,"Draw")+COUNTIFS(SWISSW!$I:$I,MATCHUP!BF$1,SWISSW!$J:$J,MATCHUP!$A91)-COUNTIFS(SWISSW!$I:$I,MATCHUP!BF$1,SWISSW!$J:$J,MATCHUP!$A91,SWISSW!$F:$F,"Draw")),"-")</f>
        <v>-</v>
      </c>
      <c r="BG91" s="5" t="str">
        <f ca="1">IFERROR((COUNTIFS(SWISSW!$I:$I,MATCHUP!$A91,SWISSW!$J:$J,MATCHUP!BG$1,SWISSW!$F:$F,"Won")+COUNTIFS(SWISSW!$I:$I,MATCHUP!BG$1,SWISSW!$J:$J,MATCHUP!$A91,SWISSW!$F:$F,"Lost"))/(COUNTIFS(SWISSW!$I:$I,MATCHUP!$A91,SWISSW!$J:$J,MATCHUP!BG$1)-COUNTIFS(SWISSW!$I:$I,MATCHUP!$A91,SWISSW!$J:$J,MATCHUP!BG$1,SWISSW!$F:$F,"Draw")+COUNTIFS(SWISSW!$I:$I,MATCHUP!BG$1,SWISSW!$J:$J,MATCHUP!$A91)-COUNTIFS(SWISSW!$I:$I,MATCHUP!BG$1,SWISSW!$J:$J,MATCHUP!$A91,SWISSW!$F:$F,"Draw")),"-")</f>
        <v>-</v>
      </c>
      <c r="BH91" s="5" t="str">
        <f ca="1">IFERROR((COUNTIFS(SWISSW!$I:$I,MATCHUP!$A91,SWISSW!$J:$J,MATCHUP!BH$1,SWISSW!$F:$F,"Won")+COUNTIFS(SWISSW!$I:$I,MATCHUP!BH$1,SWISSW!$J:$J,MATCHUP!$A91,SWISSW!$F:$F,"Lost"))/(COUNTIFS(SWISSW!$I:$I,MATCHUP!$A91,SWISSW!$J:$J,MATCHUP!BH$1)-COUNTIFS(SWISSW!$I:$I,MATCHUP!$A91,SWISSW!$J:$J,MATCHUP!BH$1,SWISSW!$F:$F,"Draw")+COUNTIFS(SWISSW!$I:$I,MATCHUP!BH$1,SWISSW!$J:$J,MATCHUP!$A91)-COUNTIFS(SWISSW!$I:$I,MATCHUP!BH$1,SWISSW!$J:$J,MATCHUP!$A91,SWISSW!$F:$F,"Draw")),"-")</f>
        <v>-</v>
      </c>
      <c r="BI91" s="5" t="str">
        <f ca="1">IFERROR((COUNTIFS(SWISSW!$I:$I,MATCHUP!$A91,SWISSW!$J:$J,MATCHUP!BI$1,SWISSW!$F:$F,"Won")+COUNTIFS(SWISSW!$I:$I,MATCHUP!BI$1,SWISSW!$J:$J,MATCHUP!$A91,SWISSW!$F:$F,"Lost"))/(COUNTIFS(SWISSW!$I:$I,MATCHUP!$A91,SWISSW!$J:$J,MATCHUP!BI$1)-COUNTIFS(SWISSW!$I:$I,MATCHUP!$A91,SWISSW!$J:$J,MATCHUP!BI$1,SWISSW!$F:$F,"Draw")+COUNTIFS(SWISSW!$I:$I,MATCHUP!BI$1,SWISSW!$J:$J,MATCHUP!$A91)-COUNTIFS(SWISSW!$I:$I,MATCHUP!BI$1,SWISSW!$J:$J,MATCHUP!$A91,SWISSW!$F:$F,"Draw")),"-")</f>
        <v>-</v>
      </c>
      <c r="BJ91" s="5" t="str">
        <f ca="1">IFERROR((COUNTIFS(SWISSW!$I:$I,MATCHUP!$A91,SWISSW!$J:$J,MATCHUP!BJ$1,SWISSW!$F:$F,"Won")+COUNTIFS(SWISSW!$I:$I,MATCHUP!BJ$1,SWISSW!$J:$J,MATCHUP!$A91,SWISSW!$F:$F,"Lost"))/(COUNTIFS(SWISSW!$I:$I,MATCHUP!$A91,SWISSW!$J:$J,MATCHUP!BJ$1)-COUNTIFS(SWISSW!$I:$I,MATCHUP!$A91,SWISSW!$J:$J,MATCHUP!BJ$1,SWISSW!$F:$F,"Draw")+COUNTIFS(SWISSW!$I:$I,MATCHUP!BJ$1,SWISSW!$J:$J,MATCHUP!$A91)-COUNTIFS(SWISSW!$I:$I,MATCHUP!BJ$1,SWISSW!$J:$J,MATCHUP!$A91,SWISSW!$F:$F,"Draw")),"-")</f>
        <v>-</v>
      </c>
      <c r="BK91" s="5" t="str">
        <f ca="1">IFERROR((COUNTIFS(SWISSW!$I:$I,MATCHUP!$A91,SWISSW!$J:$J,MATCHUP!BK$1,SWISSW!$F:$F,"Won")+COUNTIFS(SWISSW!$I:$I,MATCHUP!BK$1,SWISSW!$J:$J,MATCHUP!$A91,SWISSW!$F:$F,"Lost"))/(COUNTIFS(SWISSW!$I:$I,MATCHUP!$A91,SWISSW!$J:$J,MATCHUP!BK$1)-COUNTIFS(SWISSW!$I:$I,MATCHUP!$A91,SWISSW!$J:$J,MATCHUP!BK$1,SWISSW!$F:$F,"Draw")+COUNTIFS(SWISSW!$I:$I,MATCHUP!BK$1,SWISSW!$J:$J,MATCHUP!$A91)-COUNTIFS(SWISSW!$I:$I,MATCHUP!BK$1,SWISSW!$J:$J,MATCHUP!$A91,SWISSW!$F:$F,"Draw")),"-")</f>
        <v>-</v>
      </c>
      <c r="BL91" s="5" t="str">
        <f ca="1">IFERROR((COUNTIFS(SWISSW!$I:$I,MATCHUP!$A91,SWISSW!$J:$J,MATCHUP!BL$1,SWISSW!$F:$F,"Won")+COUNTIFS(SWISSW!$I:$I,MATCHUP!BL$1,SWISSW!$J:$J,MATCHUP!$A91,SWISSW!$F:$F,"Lost"))/(COUNTIFS(SWISSW!$I:$I,MATCHUP!$A91,SWISSW!$J:$J,MATCHUP!BL$1)-COUNTIFS(SWISSW!$I:$I,MATCHUP!$A91,SWISSW!$J:$J,MATCHUP!BL$1,SWISSW!$F:$F,"Draw")+COUNTIFS(SWISSW!$I:$I,MATCHUP!BL$1,SWISSW!$J:$J,MATCHUP!$A91)-COUNTIFS(SWISSW!$I:$I,MATCHUP!BL$1,SWISSW!$J:$J,MATCHUP!$A91,SWISSW!$F:$F,"Draw")),"-")</f>
        <v>-</v>
      </c>
      <c r="BM91" s="5" t="str">
        <f ca="1">IFERROR((COUNTIFS(SWISSW!$I:$I,MATCHUP!$A91,SWISSW!$J:$J,MATCHUP!BM$1,SWISSW!$F:$F,"Won")+COUNTIFS(SWISSW!$I:$I,MATCHUP!BM$1,SWISSW!$J:$J,MATCHUP!$A91,SWISSW!$F:$F,"Lost"))/(COUNTIFS(SWISSW!$I:$I,MATCHUP!$A91,SWISSW!$J:$J,MATCHUP!BM$1)-COUNTIFS(SWISSW!$I:$I,MATCHUP!$A91,SWISSW!$J:$J,MATCHUP!BM$1,SWISSW!$F:$F,"Draw")+COUNTIFS(SWISSW!$I:$I,MATCHUP!BM$1,SWISSW!$J:$J,MATCHUP!$A91)-COUNTIFS(SWISSW!$I:$I,MATCHUP!BM$1,SWISSW!$J:$J,MATCHUP!$A91,SWISSW!$F:$F,"Draw")),"-")</f>
        <v>-</v>
      </c>
      <c r="BN91" s="5" t="str">
        <f ca="1">IFERROR((COUNTIFS(SWISSW!$I:$I,MATCHUP!$A91,SWISSW!$J:$J,MATCHUP!BN$1,SWISSW!$F:$F,"Won")+COUNTIFS(SWISSW!$I:$I,MATCHUP!BN$1,SWISSW!$J:$J,MATCHUP!$A91,SWISSW!$F:$F,"Lost"))/(COUNTIFS(SWISSW!$I:$I,MATCHUP!$A91,SWISSW!$J:$J,MATCHUP!BN$1)-COUNTIFS(SWISSW!$I:$I,MATCHUP!$A91,SWISSW!$J:$J,MATCHUP!BN$1,SWISSW!$F:$F,"Draw")+COUNTIFS(SWISSW!$I:$I,MATCHUP!BN$1,SWISSW!$J:$J,MATCHUP!$A91)-COUNTIFS(SWISSW!$I:$I,MATCHUP!BN$1,SWISSW!$J:$J,MATCHUP!$A91,SWISSW!$F:$F,"Draw")),"-")</f>
        <v>-</v>
      </c>
      <c r="BO91" s="5" t="str">
        <f ca="1">IFERROR((COUNTIFS(SWISSW!$I:$I,MATCHUP!$A91,SWISSW!$J:$J,MATCHUP!BO$1,SWISSW!$F:$F,"Won")+COUNTIFS(SWISSW!$I:$I,MATCHUP!BO$1,SWISSW!$J:$J,MATCHUP!$A91,SWISSW!$F:$F,"Lost"))/(COUNTIFS(SWISSW!$I:$I,MATCHUP!$A91,SWISSW!$J:$J,MATCHUP!BO$1)-COUNTIFS(SWISSW!$I:$I,MATCHUP!$A91,SWISSW!$J:$J,MATCHUP!BO$1,SWISSW!$F:$F,"Draw")+COUNTIFS(SWISSW!$I:$I,MATCHUP!BO$1,SWISSW!$J:$J,MATCHUP!$A91)-COUNTIFS(SWISSW!$I:$I,MATCHUP!BO$1,SWISSW!$J:$J,MATCHUP!$A91,SWISSW!$F:$F,"Draw")),"-")</f>
        <v>-</v>
      </c>
      <c r="BP91" s="5" t="str">
        <f ca="1">IFERROR((COUNTIFS(SWISSW!$I:$I,MATCHUP!$A91,SWISSW!$J:$J,MATCHUP!BP$1,SWISSW!$F:$F,"Won")+COUNTIFS(SWISSW!$I:$I,MATCHUP!BP$1,SWISSW!$J:$J,MATCHUP!$A91,SWISSW!$F:$F,"Lost"))/(COUNTIFS(SWISSW!$I:$I,MATCHUP!$A91,SWISSW!$J:$J,MATCHUP!BP$1)-COUNTIFS(SWISSW!$I:$I,MATCHUP!$A91,SWISSW!$J:$J,MATCHUP!BP$1,SWISSW!$F:$F,"Draw")+COUNTIFS(SWISSW!$I:$I,MATCHUP!BP$1,SWISSW!$J:$J,MATCHUP!$A91)-COUNTIFS(SWISSW!$I:$I,MATCHUP!BP$1,SWISSW!$J:$J,MATCHUP!$A91,SWISSW!$F:$F,"Draw")),"-")</f>
        <v>-</v>
      </c>
      <c r="BQ91" s="5" t="str">
        <f ca="1">IFERROR((COUNTIFS(SWISSW!$I:$I,MATCHUP!$A91,SWISSW!$J:$J,MATCHUP!BQ$1,SWISSW!$F:$F,"Won")+COUNTIFS(SWISSW!$I:$I,MATCHUP!BQ$1,SWISSW!$J:$J,MATCHUP!$A91,SWISSW!$F:$F,"Lost"))/(COUNTIFS(SWISSW!$I:$I,MATCHUP!$A91,SWISSW!$J:$J,MATCHUP!BQ$1)-COUNTIFS(SWISSW!$I:$I,MATCHUP!$A91,SWISSW!$J:$J,MATCHUP!BQ$1,SWISSW!$F:$F,"Draw")+COUNTIFS(SWISSW!$I:$I,MATCHUP!BQ$1,SWISSW!$J:$J,MATCHUP!$A91)-COUNTIFS(SWISSW!$I:$I,MATCHUP!BQ$1,SWISSW!$J:$J,MATCHUP!$A91,SWISSW!$F:$F,"Draw")),"-")</f>
        <v>-</v>
      </c>
      <c r="BR91" s="5" t="str">
        <f ca="1">IFERROR((COUNTIFS(SWISSW!$I:$I,MATCHUP!$A91,SWISSW!$J:$J,MATCHUP!BR$1,SWISSW!$F:$F,"Won")+COUNTIFS(SWISSW!$I:$I,MATCHUP!BR$1,SWISSW!$J:$J,MATCHUP!$A91,SWISSW!$F:$F,"Lost"))/(COUNTIFS(SWISSW!$I:$I,MATCHUP!$A91,SWISSW!$J:$J,MATCHUP!BR$1)-COUNTIFS(SWISSW!$I:$I,MATCHUP!$A91,SWISSW!$J:$J,MATCHUP!BR$1,SWISSW!$F:$F,"Draw")+COUNTIFS(SWISSW!$I:$I,MATCHUP!BR$1,SWISSW!$J:$J,MATCHUP!$A91)-COUNTIFS(SWISSW!$I:$I,MATCHUP!BR$1,SWISSW!$J:$J,MATCHUP!$A91,SWISSW!$F:$F,"Draw")),"-")</f>
        <v>-</v>
      </c>
      <c r="BS91" s="5" t="str">
        <f ca="1">IFERROR((COUNTIFS(SWISSW!$I:$I,MATCHUP!$A91,SWISSW!$J:$J,MATCHUP!BS$1,SWISSW!$F:$F,"Won")+COUNTIFS(SWISSW!$I:$I,MATCHUP!BS$1,SWISSW!$J:$J,MATCHUP!$A91,SWISSW!$F:$F,"Lost"))/(COUNTIFS(SWISSW!$I:$I,MATCHUP!$A91,SWISSW!$J:$J,MATCHUP!BS$1)-COUNTIFS(SWISSW!$I:$I,MATCHUP!$A91,SWISSW!$J:$J,MATCHUP!BS$1,SWISSW!$F:$F,"Draw")+COUNTIFS(SWISSW!$I:$I,MATCHUP!BS$1,SWISSW!$J:$J,MATCHUP!$A91)-COUNTIFS(SWISSW!$I:$I,MATCHUP!BS$1,SWISSW!$J:$J,MATCHUP!$A91,SWISSW!$F:$F,"Draw")),"-")</f>
        <v>-</v>
      </c>
      <c r="BT91" s="5" t="str">
        <f ca="1">IFERROR((COUNTIFS(SWISSW!$I:$I,MATCHUP!$A91,SWISSW!$J:$J,MATCHUP!BT$1,SWISSW!$F:$F,"Won")+COUNTIFS(SWISSW!$I:$I,MATCHUP!BT$1,SWISSW!$J:$J,MATCHUP!$A91,SWISSW!$F:$F,"Lost"))/(COUNTIFS(SWISSW!$I:$I,MATCHUP!$A91,SWISSW!$J:$J,MATCHUP!BT$1)-COUNTIFS(SWISSW!$I:$I,MATCHUP!$A91,SWISSW!$J:$J,MATCHUP!BT$1,SWISSW!$F:$F,"Draw")+COUNTIFS(SWISSW!$I:$I,MATCHUP!BT$1,SWISSW!$J:$J,MATCHUP!$A91)-COUNTIFS(SWISSW!$I:$I,MATCHUP!BT$1,SWISSW!$J:$J,MATCHUP!$A91,SWISSW!$F:$F,"Draw")),"-")</f>
        <v>-</v>
      </c>
      <c r="BU91" s="5" t="str">
        <f ca="1">IFERROR((COUNTIFS(SWISSW!$I:$I,MATCHUP!$A91,SWISSW!$J:$J,MATCHUP!BU$1,SWISSW!$F:$F,"Won")+COUNTIFS(SWISSW!$I:$I,MATCHUP!BU$1,SWISSW!$J:$J,MATCHUP!$A91,SWISSW!$F:$F,"Lost"))/(COUNTIFS(SWISSW!$I:$I,MATCHUP!$A91,SWISSW!$J:$J,MATCHUP!BU$1)-COUNTIFS(SWISSW!$I:$I,MATCHUP!$A91,SWISSW!$J:$J,MATCHUP!BU$1,SWISSW!$F:$F,"Draw")+COUNTIFS(SWISSW!$I:$I,MATCHUP!BU$1,SWISSW!$J:$J,MATCHUP!$A91)-COUNTIFS(SWISSW!$I:$I,MATCHUP!BU$1,SWISSW!$J:$J,MATCHUP!$A91,SWISSW!$F:$F,"Draw")),"-")</f>
        <v>-</v>
      </c>
      <c r="BV91" s="5" t="str">
        <f ca="1">IFERROR((COUNTIFS(SWISSW!$I:$I,MATCHUP!$A91,SWISSW!$J:$J,MATCHUP!BV$1,SWISSW!$F:$F,"Won")+COUNTIFS(SWISSW!$I:$I,MATCHUP!BV$1,SWISSW!$J:$J,MATCHUP!$A91,SWISSW!$F:$F,"Lost"))/(COUNTIFS(SWISSW!$I:$I,MATCHUP!$A91,SWISSW!$J:$J,MATCHUP!BV$1)-COUNTIFS(SWISSW!$I:$I,MATCHUP!$A91,SWISSW!$J:$J,MATCHUP!BV$1,SWISSW!$F:$F,"Draw")+COUNTIFS(SWISSW!$I:$I,MATCHUP!BV$1,SWISSW!$J:$J,MATCHUP!$A91)-COUNTIFS(SWISSW!$I:$I,MATCHUP!BV$1,SWISSW!$J:$J,MATCHUP!$A91,SWISSW!$F:$F,"Draw")),"-")</f>
        <v>-</v>
      </c>
      <c r="BW91" s="5" t="str">
        <f ca="1">IFERROR((COUNTIFS(SWISSW!$I:$I,MATCHUP!$A91,SWISSW!$J:$J,MATCHUP!BW$1,SWISSW!$F:$F,"Won")+COUNTIFS(SWISSW!$I:$I,MATCHUP!BW$1,SWISSW!$J:$J,MATCHUP!$A91,SWISSW!$F:$F,"Lost"))/(COUNTIFS(SWISSW!$I:$I,MATCHUP!$A91,SWISSW!$J:$J,MATCHUP!BW$1)-COUNTIFS(SWISSW!$I:$I,MATCHUP!$A91,SWISSW!$J:$J,MATCHUP!BW$1,SWISSW!$F:$F,"Draw")+COUNTIFS(SWISSW!$I:$I,MATCHUP!BW$1,SWISSW!$J:$J,MATCHUP!$A91)-COUNTIFS(SWISSW!$I:$I,MATCHUP!BW$1,SWISSW!$J:$J,MATCHUP!$A91,SWISSW!$F:$F,"Draw")),"-")</f>
        <v>-</v>
      </c>
      <c r="BX91" s="5" t="str">
        <f ca="1">IFERROR((COUNTIFS(SWISSW!$I:$I,MATCHUP!$A91,SWISSW!$J:$J,MATCHUP!BX$1,SWISSW!$F:$F,"Won")+COUNTIFS(SWISSW!$I:$I,MATCHUP!BX$1,SWISSW!$J:$J,MATCHUP!$A91,SWISSW!$F:$F,"Lost"))/(COUNTIFS(SWISSW!$I:$I,MATCHUP!$A91,SWISSW!$J:$J,MATCHUP!BX$1)-COUNTIFS(SWISSW!$I:$I,MATCHUP!$A91,SWISSW!$J:$J,MATCHUP!BX$1,SWISSW!$F:$F,"Draw")+COUNTIFS(SWISSW!$I:$I,MATCHUP!BX$1,SWISSW!$J:$J,MATCHUP!$A91)-COUNTIFS(SWISSW!$I:$I,MATCHUP!BX$1,SWISSW!$J:$J,MATCHUP!$A91,SWISSW!$F:$F,"Draw")),"-")</f>
        <v>-</v>
      </c>
      <c r="BY91" s="5" t="str">
        <f ca="1">IFERROR((COUNTIFS(SWISSW!$I:$I,MATCHUP!$A91,SWISSW!$J:$J,MATCHUP!BY$1,SWISSW!$F:$F,"Won")+COUNTIFS(SWISSW!$I:$I,MATCHUP!BY$1,SWISSW!$J:$J,MATCHUP!$A91,SWISSW!$F:$F,"Lost"))/(COUNTIFS(SWISSW!$I:$I,MATCHUP!$A91,SWISSW!$J:$J,MATCHUP!BY$1)-COUNTIFS(SWISSW!$I:$I,MATCHUP!$A91,SWISSW!$J:$J,MATCHUP!BY$1,SWISSW!$F:$F,"Draw")+COUNTIFS(SWISSW!$I:$I,MATCHUP!BY$1,SWISSW!$J:$J,MATCHUP!$A91)-COUNTIFS(SWISSW!$I:$I,MATCHUP!BY$1,SWISSW!$J:$J,MATCHUP!$A91,SWISSW!$F:$F,"Draw")),"-")</f>
        <v>-</v>
      </c>
      <c r="BZ91" s="5" t="str">
        <f ca="1">IFERROR((COUNTIFS(SWISSW!$I:$I,MATCHUP!$A91,SWISSW!$J:$J,MATCHUP!BZ$1,SWISSW!$F:$F,"Won")+COUNTIFS(SWISSW!$I:$I,MATCHUP!BZ$1,SWISSW!$J:$J,MATCHUP!$A91,SWISSW!$F:$F,"Lost"))/(COUNTIFS(SWISSW!$I:$I,MATCHUP!$A91,SWISSW!$J:$J,MATCHUP!BZ$1)-COUNTIFS(SWISSW!$I:$I,MATCHUP!$A91,SWISSW!$J:$J,MATCHUP!BZ$1,SWISSW!$F:$F,"Draw")+COUNTIFS(SWISSW!$I:$I,MATCHUP!BZ$1,SWISSW!$J:$J,MATCHUP!$A91)-COUNTIFS(SWISSW!$I:$I,MATCHUP!BZ$1,SWISSW!$J:$J,MATCHUP!$A91,SWISSW!$F:$F,"Draw")),"-")</f>
        <v>-</v>
      </c>
      <c r="CA91" s="5" t="str">
        <f ca="1">IFERROR((COUNTIFS(SWISSW!$I:$I,MATCHUP!$A91,SWISSW!$J:$J,MATCHUP!CA$1,SWISSW!$F:$F,"Won")+COUNTIFS(SWISSW!$I:$I,MATCHUP!CA$1,SWISSW!$J:$J,MATCHUP!$A91,SWISSW!$F:$F,"Lost"))/(COUNTIFS(SWISSW!$I:$I,MATCHUP!$A91,SWISSW!$J:$J,MATCHUP!CA$1)-COUNTIFS(SWISSW!$I:$I,MATCHUP!$A91,SWISSW!$J:$J,MATCHUP!CA$1,SWISSW!$F:$F,"Draw")+COUNTIFS(SWISSW!$I:$I,MATCHUP!CA$1,SWISSW!$J:$J,MATCHUP!$A91)-COUNTIFS(SWISSW!$I:$I,MATCHUP!CA$1,SWISSW!$J:$J,MATCHUP!$A91,SWISSW!$F:$F,"Draw")),"-")</f>
        <v>-</v>
      </c>
      <c r="CB91" s="5" t="str">
        <f ca="1">IFERROR((COUNTIFS(SWISSW!$I:$I,MATCHUP!$A91,SWISSW!$J:$J,MATCHUP!CB$1,SWISSW!$F:$F,"Won")+COUNTIFS(SWISSW!$I:$I,MATCHUP!CB$1,SWISSW!$J:$J,MATCHUP!$A91,SWISSW!$F:$F,"Lost"))/(COUNTIFS(SWISSW!$I:$I,MATCHUP!$A91,SWISSW!$J:$J,MATCHUP!CB$1)-COUNTIFS(SWISSW!$I:$I,MATCHUP!$A91,SWISSW!$J:$J,MATCHUP!CB$1,SWISSW!$F:$F,"Draw")+COUNTIFS(SWISSW!$I:$I,MATCHUP!CB$1,SWISSW!$J:$J,MATCHUP!$A91)-COUNTIFS(SWISSW!$I:$I,MATCHUP!CB$1,SWISSW!$J:$J,MATCHUP!$A91,SWISSW!$F:$F,"Draw")),"-")</f>
        <v>-</v>
      </c>
      <c r="CC91" s="5" t="str">
        <f ca="1">IFERROR((COUNTIFS(SWISSW!$I:$I,MATCHUP!$A91,SWISSW!$J:$J,MATCHUP!CC$1,SWISSW!$F:$F,"Won")+COUNTIFS(SWISSW!$I:$I,MATCHUP!CC$1,SWISSW!$J:$J,MATCHUP!$A91,SWISSW!$F:$F,"Lost"))/(COUNTIFS(SWISSW!$I:$I,MATCHUP!$A91,SWISSW!$J:$J,MATCHUP!CC$1)-COUNTIFS(SWISSW!$I:$I,MATCHUP!$A91,SWISSW!$J:$J,MATCHUP!CC$1,SWISSW!$F:$F,"Draw")+COUNTIFS(SWISSW!$I:$I,MATCHUP!CC$1,SWISSW!$J:$J,MATCHUP!$A91)-COUNTIFS(SWISSW!$I:$I,MATCHUP!CC$1,SWISSW!$J:$J,MATCHUP!$A91,SWISSW!$F:$F,"Draw")),"-")</f>
        <v>-</v>
      </c>
      <c r="CD91" s="5" t="str">
        <f ca="1">IFERROR((COUNTIFS(SWISSW!$I:$I,MATCHUP!$A91,SWISSW!$J:$J,MATCHUP!CD$1,SWISSW!$F:$F,"Won")+COUNTIFS(SWISSW!$I:$I,MATCHUP!CD$1,SWISSW!$J:$J,MATCHUP!$A91,SWISSW!$F:$F,"Lost"))/(COUNTIFS(SWISSW!$I:$I,MATCHUP!$A91,SWISSW!$J:$J,MATCHUP!CD$1)-COUNTIFS(SWISSW!$I:$I,MATCHUP!$A91,SWISSW!$J:$J,MATCHUP!CD$1,SWISSW!$F:$F,"Draw")+COUNTIFS(SWISSW!$I:$I,MATCHUP!CD$1,SWISSW!$J:$J,MATCHUP!$A91)-COUNTIFS(SWISSW!$I:$I,MATCHUP!CD$1,SWISSW!$J:$J,MATCHUP!$A91,SWISSW!$F:$F,"Draw")),"-")</f>
        <v>-</v>
      </c>
      <c r="CE91" s="5" t="str">
        <f ca="1">IFERROR((COUNTIFS(SWISSW!$I:$I,MATCHUP!$A91,SWISSW!$J:$J,MATCHUP!CE$1,SWISSW!$F:$F,"Won")+COUNTIFS(SWISSW!$I:$I,MATCHUP!CE$1,SWISSW!$J:$J,MATCHUP!$A91,SWISSW!$F:$F,"Lost"))/(COUNTIFS(SWISSW!$I:$I,MATCHUP!$A91,SWISSW!$J:$J,MATCHUP!CE$1)-COUNTIFS(SWISSW!$I:$I,MATCHUP!$A91,SWISSW!$J:$J,MATCHUP!CE$1,SWISSW!$F:$F,"Draw")+COUNTIFS(SWISSW!$I:$I,MATCHUP!CE$1,SWISSW!$J:$J,MATCHUP!$A91)-COUNTIFS(SWISSW!$I:$I,MATCHUP!CE$1,SWISSW!$J:$J,MATCHUP!$A91,SWISSW!$F:$F,"Draw")),"-")</f>
        <v>-</v>
      </c>
      <c r="CF91" s="5" t="str">
        <f ca="1">IFERROR((COUNTIFS(SWISSW!$I:$I,MATCHUP!$A91,SWISSW!$J:$J,MATCHUP!CF$1,SWISSW!$F:$F,"Won")+COUNTIFS(SWISSW!$I:$I,MATCHUP!CF$1,SWISSW!$J:$J,MATCHUP!$A91,SWISSW!$F:$F,"Lost"))/(COUNTIFS(SWISSW!$I:$I,MATCHUP!$A91,SWISSW!$J:$J,MATCHUP!CF$1)-COUNTIFS(SWISSW!$I:$I,MATCHUP!$A91,SWISSW!$J:$J,MATCHUP!CF$1,SWISSW!$F:$F,"Draw")+COUNTIFS(SWISSW!$I:$I,MATCHUP!CF$1,SWISSW!$J:$J,MATCHUP!$A91)-COUNTIFS(SWISSW!$I:$I,MATCHUP!CF$1,SWISSW!$J:$J,MATCHUP!$A91,SWISSW!$F:$F,"Draw")),"-")</f>
        <v>-</v>
      </c>
      <c r="CG91" s="5" t="str">
        <f ca="1">IFERROR((COUNTIFS(SWISSW!$I:$I,MATCHUP!$A91,SWISSW!$J:$J,MATCHUP!CG$1,SWISSW!$F:$F,"Won")+COUNTIFS(SWISSW!$I:$I,MATCHUP!CG$1,SWISSW!$J:$J,MATCHUP!$A91,SWISSW!$F:$F,"Lost"))/(COUNTIFS(SWISSW!$I:$I,MATCHUP!$A91,SWISSW!$J:$J,MATCHUP!CG$1)-COUNTIFS(SWISSW!$I:$I,MATCHUP!$A91,SWISSW!$J:$J,MATCHUP!CG$1,SWISSW!$F:$F,"Draw")+COUNTIFS(SWISSW!$I:$I,MATCHUP!CG$1,SWISSW!$J:$J,MATCHUP!$A91)-COUNTIFS(SWISSW!$I:$I,MATCHUP!CG$1,SWISSW!$J:$J,MATCHUP!$A91,SWISSW!$F:$F,"Draw")),"-")</f>
        <v>-</v>
      </c>
      <c r="CH91" s="5" t="str">
        <f ca="1">IFERROR((COUNTIFS(SWISSW!$I:$I,MATCHUP!$A91,SWISSW!$J:$J,MATCHUP!CH$1,SWISSW!$F:$F,"Won")+COUNTIFS(SWISSW!$I:$I,MATCHUP!CH$1,SWISSW!$J:$J,MATCHUP!$A91,SWISSW!$F:$F,"Lost"))/(COUNTIFS(SWISSW!$I:$I,MATCHUP!$A91,SWISSW!$J:$J,MATCHUP!CH$1)-COUNTIFS(SWISSW!$I:$I,MATCHUP!$A91,SWISSW!$J:$J,MATCHUP!CH$1,SWISSW!$F:$F,"Draw")+COUNTIFS(SWISSW!$I:$I,MATCHUP!CH$1,SWISSW!$J:$J,MATCHUP!$A91)-COUNTIFS(SWISSW!$I:$I,MATCHUP!CH$1,SWISSW!$J:$J,MATCHUP!$A91,SWISSW!$F:$F,"Draw")),"-")</f>
        <v>-</v>
      </c>
      <c r="CI91" s="5" t="str">
        <f ca="1">IFERROR((COUNTIFS(SWISSW!$I:$I,MATCHUP!$A91,SWISSW!$J:$J,MATCHUP!CI$1,SWISSW!$F:$F,"Won")+COUNTIFS(SWISSW!$I:$I,MATCHUP!CI$1,SWISSW!$J:$J,MATCHUP!$A91,SWISSW!$F:$F,"Lost"))/(COUNTIFS(SWISSW!$I:$I,MATCHUP!$A91,SWISSW!$J:$J,MATCHUP!CI$1)-COUNTIFS(SWISSW!$I:$I,MATCHUP!$A91,SWISSW!$J:$J,MATCHUP!CI$1,SWISSW!$F:$F,"Draw")+COUNTIFS(SWISSW!$I:$I,MATCHUP!CI$1,SWISSW!$J:$J,MATCHUP!$A91)-COUNTIFS(SWISSW!$I:$I,MATCHUP!CI$1,SWISSW!$J:$J,MATCHUP!$A91,SWISSW!$F:$F,"Draw")),"-")</f>
        <v>-</v>
      </c>
      <c r="CJ91" s="5" t="str">
        <f ca="1">IFERROR((COUNTIFS(SWISSW!$I:$I,MATCHUP!$A91,SWISSW!$J:$J,MATCHUP!CJ$1,SWISSW!$F:$F,"Won")+COUNTIFS(SWISSW!$I:$I,MATCHUP!CJ$1,SWISSW!$J:$J,MATCHUP!$A91,SWISSW!$F:$F,"Lost"))/(COUNTIFS(SWISSW!$I:$I,MATCHUP!$A91,SWISSW!$J:$J,MATCHUP!CJ$1)-COUNTIFS(SWISSW!$I:$I,MATCHUP!$A91,SWISSW!$J:$J,MATCHUP!CJ$1,SWISSW!$F:$F,"Draw")+COUNTIFS(SWISSW!$I:$I,MATCHUP!CJ$1,SWISSW!$J:$J,MATCHUP!$A91)-COUNTIFS(SWISSW!$I:$I,MATCHUP!CJ$1,SWISSW!$J:$J,MATCHUP!$A91,SWISSW!$F:$F,"Draw")),"-")</f>
        <v>-</v>
      </c>
      <c r="CK91" s="5" t="str">
        <f ca="1">IFERROR((COUNTIFS(SWISSW!$I:$I,MATCHUP!$A91,SWISSW!$J:$J,MATCHUP!CK$1,SWISSW!$F:$F,"Won")+COUNTIFS(SWISSW!$I:$I,MATCHUP!CK$1,SWISSW!$J:$J,MATCHUP!$A91,SWISSW!$F:$F,"Lost"))/(COUNTIFS(SWISSW!$I:$I,MATCHUP!$A91,SWISSW!$J:$J,MATCHUP!CK$1)-COUNTIFS(SWISSW!$I:$I,MATCHUP!$A91,SWISSW!$J:$J,MATCHUP!CK$1,SWISSW!$F:$F,"Draw")+COUNTIFS(SWISSW!$I:$I,MATCHUP!CK$1,SWISSW!$J:$J,MATCHUP!$A91)-COUNTIFS(SWISSW!$I:$I,MATCHUP!CK$1,SWISSW!$J:$J,MATCHUP!$A91,SWISSW!$F:$F,"Draw")),"-")</f>
        <v>-</v>
      </c>
      <c r="CL91" s="5" t="str">
        <f ca="1">IFERROR((COUNTIFS(SWISSW!$I:$I,MATCHUP!$A91,SWISSW!$J:$J,MATCHUP!CL$1,SWISSW!$F:$F,"Won")+COUNTIFS(SWISSW!$I:$I,MATCHUP!CL$1,SWISSW!$J:$J,MATCHUP!$A91,SWISSW!$F:$F,"Lost"))/(COUNTIFS(SWISSW!$I:$I,MATCHUP!$A91,SWISSW!$J:$J,MATCHUP!CL$1)-COUNTIFS(SWISSW!$I:$I,MATCHUP!$A91,SWISSW!$J:$J,MATCHUP!CL$1,SWISSW!$F:$F,"Draw")+COUNTIFS(SWISSW!$I:$I,MATCHUP!CL$1,SWISSW!$J:$J,MATCHUP!$A91)-COUNTIFS(SWISSW!$I:$I,MATCHUP!CL$1,SWISSW!$J:$J,MATCHUP!$A91,SWISSW!$F:$F,"Draw")),"-")</f>
        <v>-</v>
      </c>
      <c r="CM91" s="5" t="str">
        <f ca="1">IFERROR((COUNTIFS(SWISSW!$I:$I,MATCHUP!$A91,SWISSW!$J:$J,MATCHUP!CM$1,SWISSW!$F:$F,"Won")+COUNTIFS(SWISSW!$I:$I,MATCHUP!CM$1,SWISSW!$J:$J,MATCHUP!$A91,SWISSW!$F:$F,"Lost"))/(COUNTIFS(SWISSW!$I:$I,MATCHUP!$A91,SWISSW!$J:$J,MATCHUP!CM$1)-COUNTIFS(SWISSW!$I:$I,MATCHUP!$A91,SWISSW!$J:$J,MATCHUP!CM$1,SWISSW!$F:$F,"Draw")+COUNTIFS(SWISSW!$I:$I,MATCHUP!CM$1,SWISSW!$J:$J,MATCHUP!$A91)-COUNTIFS(SWISSW!$I:$I,MATCHUP!CM$1,SWISSW!$J:$J,MATCHUP!$A91,SWISSW!$F:$F,"Draw")),"-")</f>
        <v>-</v>
      </c>
      <c r="CN91" s="5" t="str">
        <f ca="1">IFERROR((COUNTIFS(SWISSW!$I:$I,MATCHUP!$A91,SWISSW!$J:$J,MATCHUP!CN$1,SWISSW!$F:$F,"Won")+COUNTIFS(SWISSW!$I:$I,MATCHUP!CN$1,SWISSW!$J:$J,MATCHUP!$A91,SWISSW!$F:$F,"Lost"))/(COUNTIFS(SWISSW!$I:$I,MATCHUP!$A91,SWISSW!$J:$J,MATCHUP!CN$1)-COUNTIFS(SWISSW!$I:$I,MATCHUP!$A91,SWISSW!$J:$J,MATCHUP!CN$1,SWISSW!$F:$F,"Draw")+COUNTIFS(SWISSW!$I:$I,MATCHUP!CN$1,SWISSW!$J:$J,MATCHUP!$A91)-COUNTIFS(SWISSW!$I:$I,MATCHUP!CN$1,SWISSW!$J:$J,MATCHUP!$A91,SWISSW!$F:$F,"Draw")),"-")</f>
        <v>-</v>
      </c>
      <c r="CO91" s="5" t="str">
        <f ca="1">IFERROR((COUNTIFS(SWISSW!$I:$I,MATCHUP!$A91,SWISSW!$J:$J,MATCHUP!CO$1,SWISSW!$F:$F,"Won")+COUNTIFS(SWISSW!$I:$I,MATCHUP!CO$1,SWISSW!$J:$J,MATCHUP!$A91,SWISSW!$F:$F,"Lost"))/(COUNTIFS(SWISSW!$I:$I,MATCHUP!$A91,SWISSW!$J:$J,MATCHUP!CO$1)-COUNTIFS(SWISSW!$I:$I,MATCHUP!$A91,SWISSW!$J:$J,MATCHUP!CO$1,SWISSW!$F:$F,"Draw")+COUNTIFS(SWISSW!$I:$I,MATCHUP!CO$1,SWISSW!$J:$J,MATCHUP!$A91)-COUNTIFS(SWISSW!$I:$I,MATCHUP!CO$1,SWISSW!$J:$J,MATCHUP!$A91,SWISSW!$F:$F,"Draw")),"-")</f>
        <v>-</v>
      </c>
      <c r="CP91" s="5" t="str">
        <f ca="1">IFERROR((COUNTIFS(SWISSW!$I:$I,MATCHUP!$A91,SWISSW!$J:$J,MATCHUP!CP$1,SWISSW!$F:$F,"Won")+COUNTIFS(SWISSW!$I:$I,MATCHUP!CP$1,SWISSW!$J:$J,MATCHUP!$A91,SWISSW!$F:$F,"Lost"))/(COUNTIFS(SWISSW!$I:$I,MATCHUP!$A91,SWISSW!$J:$J,MATCHUP!CP$1)-COUNTIFS(SWISSW!$I:$I,MATCHUP!$A91,SWISSW!$J:$J,MATCHUP!CP$1,SWISSW!$F:$F,"Draw")+COUNTIFS(SWISSW!$I:$I,MATCHUP!CP$1,SWISSW!$J:$J,MATCHUP!$A91)-COUNTIFS(SWISSW!$I:$I,MATCHUP!CP$1,SWISSW!$J:$J,MATCHUP!$A91,SWISSW!$F:$F,"Draw")),"-")</f>
        <v>-</v>
      </c>
      <c r="CQ91" s="5" t="str">
        <f ca="1">IFERROR((COUNTIFS(SWISSW!$I:$I,MATCHUP!$A91,SWISSW!$J:$J,MATCHUP!CQ$1,SWISSW!$F:$F,"Won")+COUNTIFS(SWISSW!$I:$I,MATCHUP!CQ$1,SWISSW!$J:$J,MATCHUP!$A91,SWISSW!$F:$F,"Lost"))/(COUNTIFS(SWISSW!$I:$I,MATCHUP!$A91,SWISSW!$J:$J,MATCHUP!CQ$1)-COUNTIFS(SWISSW!$I:$I,MATCHUP!$A91,SWISSW!$J:$J,MATCHUP!CQ$1,SWISSW!$F:$F,"Draw")+COUNTIFS(SWISSW!$I:$I,MATCHUP!CQ$1,SWISSW!$J:$J,MATCHUP!$A91)-COUNTIFS(SWISSW!$I:$I,MATCHUP!CQ$1,SWISSW!$J:$J,MATCHUP!$A91,SWISSW!$F:$F,"Draw")),"-")</f>
        <v>-</v>
      </c>
      <c r="CR91" s="5" t="str">
        <f ca="1">IFERROR((COUNTIFS(SWISSW!$I:$I,MATCHUP!$A91,SWISSW!$J:$J,MATCHUP!CR$1,SWISSW!$F:$F,"Won")+COUNTIFS(SWISSW!$I:$I,MATCHUP!CR$1,SWISSW!$J:$J,MATCHUP!$A91,SWISSW!$F:$F,"Lost"))/(COUNTIFS(SWISSW!$I:$I,MATCHUP!$A91,SWISSW!$J:$J,MATCHUP!CR$1)-COUNTIFS(SWISSW!$I:$I,MATCHUP!$A91,SWISSW!$J:$J,MATCHUP!CR$1,SWISSW!$F:$F,"Draw")+COUNTIFS(SWISSW!$I:$I,MATCHUP!CR$1,SWISSW!$J:$J,MATCHUP!$A91)-COUNTIFS(SWISSW!$I:$I,MATCHUP!CR$1,SWISSW!$J:$J,MATCHUP!$A91,SWISSW!$F:$F,"Draw")),"-")</f>
        <v>-</v>
      </c>
      <c r="CS91" s="5" t="str">
        <f ca="1">IFERROR((COUNTIFS(SWISSW!$I:$I,MATCHUP!$A91,SWISSW!$J:$J,MATCHUP!CS$1,SWISSW!$F:$F,"Won")+COUNTIFS(SWISSW!$I:$I,MATCHUP!CS$1,SWISSW!$J:$J,MATCHUP!$A91,SWISSW!$F:$F,"Lost"))/(COUNTIFS(SWISSW!$I:$I,MATCHUP!$A91,SWISSW!$J:$J,MATCHUP!CS$1)-COUNTIFS(SWISSW!$I:$I,MATCHUP!$A91,SWISSW!$J:$J,MATCHUP!CS$1,SWISSW!$F:$F,"Draw")+COUNTIFS(SWISSW!$I:$I,MATCHUP!CS$1,SWISSW!$J:$J,MATCHUP!$A91)-COUNTIFS(SWISSW!$I:$I,MATCHUP!CS$1,SWISSW!$J:$J,MATCHUP!$A91,SWISSW!$F:$F,"Draw")),"-")</f>
        <v>-</v>
      </c>
      <c r="CT91" s="5" t="str">
        <f ca="1">IFERROR((COUNTIFS(SWISSW!$I:$I,MATCHUP!$A91,SWISSW!$J:$J,MATCHUP!CT$1,SWISSW!$F:$F,"Won")+COUNTIFS(SWISSW!$I:$I,MATCHUP!CT$1,SWISSW!$J:$J,MATCHUP!$A91,SWISSW!$F:$F,"Lost"))/(COUNTIFS(SWISSW!$I:$I,MATCHUP!$A91,SWISSW!$J:$J,MATCHUP!CT$1)-COUNTIFS(SWISSW!$I:$I,MATCHUP!$A91,SWISSW!$J:$J,MATCHUP!CT$1,SWISSW!$F:$F,"Draw")+COUNTIFS(SWISSW!$I:$I,MATCHUP!CT$1,SWISSW!$J:$J,MATCHUP!$A91)-COUNTIFS(SWISSW!$I:$I,MATCHUP!CT$1,SWISSW!$J:$J,MATCHUP!$A91,SWISSW!$F:$F,"Draw")),"-")</f>
        <v>-</v>
      </c>
      <c r="CU91" s="5" t="str">
        <f ca="1">IFERROR((COUNTIFS(SWISSW!$I:$I,MATCHUP!$A91,SWISSW!$J:$J,MATCHUP!CU$1,SWISSW!$F:$F,"Won")+COUNTIFS(SWISSW!$I:$I,MATCHUP!CU$1,SWISSW!$J:$J,MATCHUP!$A91,SWISSW!$F:$F,"Lost"))/(COUNTIFS(SWISSW!$I:$I,MATCHUP!$A91,SWISSW!$J:$J,MATCHUP!CU$1)-COUNTIFS(SWISSW!$I:$I,MATCHUP!$A91,SWISSW!$J:$J,MATCHUP!CU$1,SWISSW!$F:$F,"Draw")+COUNTIFS(SWISSW!$I:$I,MATCHUP!CU$1,SWISSW!$J:$J,MATCHUP!$A91)-COUNTIFS(SWISSW!$I:$I,MATCHUP!CU$1,SWISSW!$J:$J,MATCHUP!$A91,SWISSW!$F:$F,"Draw")),"-")</f>
        <v>-</v>
      </c>
      <c r="CV91" s="5" t="str">
        <f ca="1">IFERROR((COUNTIFS(SWISSW!$I:$I,MATCHUP!$A91,SWISSW!$J:$J,MATCHUP!CV$1,SWISSW!$F:$F,"Won")+COUNTIFS(SWISSW!$I:$I,MATCHUP!CV$1,SWISSW!$J:$J,MATCHUP!$A91,SWISSW!$F:$F,"Lost"))/(COUNTIFS(SWISSW!$I:$I,MATCHUP!$A91,SWISSW!$J:$J,MATCHUP!CV$1)-COUNTIFS(SWISSW!$I:$I,MATCHUP!$A91,SWISSW!$J:$J,MATCHUP!CV$1,SWISSW!$F:$F,"Draw")+COUNTIFS(SWISSW!$I:$I,MATCHUP!CV$1,SWISSW!$J:$J,MATCHUP!$A91)-COUNTIFS(SWISSW!$I:$I,MATCHUP!CV$1,SWISSW!$J:$J,MATCHUP!$A91,SWISSW!$F:$F,"Draw")),"-")</f>
        <v>-</v>
      </c>
    </row>
    <row r="92" spans="1:100" ht="55" customHeight="1" x14ac:dyDescent="0.3">
      <c r="A92" s="3" cm="1">
        <f t="array" aca="1" ref="A92" ca="1">INDIRECT(ADDRESS(ROW(),1,,1,"METABREAK"))</f>
        <v>0</v>
      </c>
      <c r="B92" s="5" t="str">
        <f ca="1">IFERROR((COUNTIFS(SWISSW!$I:$I,MATCHUP!$A92,SWISSW!$J:$J,MATCHUP!B$1,SWISSW!$F:$F,"Won")+COUNTIFS(SWISSW!$I:$I,MATCHUP!B$1,SWISSW!$J:$J,MATCHUP!$A92,SWISSW!$F:$F,"Lost"))/(COUNTIFS(SWISSW!$I:$I,MATCHUP!$A92,SWISSW!$J:$J,MATCHUP!B$1)-COUNTIFS(SWISSW!$I:$I,MATCHUP!$A92,SWISSW!$J:$J,MATCHUP!B$1,SWISSW!$F:$F,"Draw")+COUNTIFS(SWISSW!$I:$I,MATCHUP!B$1,SWISSW!$J:$J,MATCHUP!$A92)-COUNTIFS(SWISSW!$I:$I,MATCHUP!B$1,SWISSW!$J:$J,MATCHUP!$A92,SWISSW!$F:$F,"Draw")),"-")</f>
        <v>-</v>
      </c>
      <c r="C92" s="5" t="str">
        <f ca="1">IFERROR((COUNTIFS(SWISSW!$I:$I,MATCHUP!$A92,SWISSW!$J:$J,MATCHUP!C$1,SWISSW!$F:$F,"Won")+COUNTIFS(SWISSW!$I:$I,MATCHUP!C$1,SWISSW!$J:$J,MATCHUP!$A92,SWISSW!$F:$F,"Lost"))/(COUNTIFS(SWISSW!$I:$I,MATCHUP!$A92,SWISSW!$J:$J,MATCHUP!C$1)-COUNTIFS(SWISSW!$I:$I,MATCHUP!$A92,SWISSW!$J:$J,MATCHUP!C$1,SWISSW!$F:$F,"Draw")+COUNTIFS(SWISSW!$I:$I,MATCHUP!C$1,SWISSW!$J:$J,MATCHUP!$A92)-COUNTIFS(SWISSW!$I:$I,MATCHUP!C$1,SWISSW!$J:$J,MATCHUP!$A92,SWISSW!$F:$F,"Draw")),"-")</f>
        <v>-</v>
      </c>
      <c r="D92" s="5" t="str">
        <f ca="1">IFERROR((COUNTIFS(SWISSW!$I:$I,MATCHUP!$A92,SWISSW!$J:$J,MATCHUP!D$1,SWISSW!$F:$F,"Won")+COUNTIFS(SWISSW!$I:$I,MATCHUP!D$1,SWISSW!$J:$J,MATCHUP!$A92,SWISSW!$F:$F,"Lost"))/(COUNTIFS(SWISSW!$I:$I,MATCHUP!$A92,SWISSW!$J:$J,MATCHUP!D$1)-COUNTIFS(SWISSW!$I:$I,MATCHUP!$A92,SWISSW!$J:$J,MATCHUP!D$1,SWISSW!$F:$F,"Draw")+COUNTIFS(SWISSW!$I:$I,MATCHUP!D$1,SWISSW!$J:$J,MATCHUP!$A92)-COUNTIFS(SWISSW!$I:$I,MATCHUP!D$1,SWISSW!$J:$J,MATCHUP!$A92,SWISSW!$F:$F,"Draw")),"-")</f>
        <v>-</v>
      </c>
      <c r="E92" s="5" t="str">
        <f ca="1">IFERROR((COUNTIFS(SWISSW!$I:$I,MATCHUP!$A92,SWISSW!$J:$J,MATCHUP!E$1,SWISSW!$F:$F,"Won")+COUNTIFS(SWISSW!$I:$I,MATCHUP!E$1,SWISSW!$J:$J,MATCHUP!$A92,SWISSW!$F:$F,"Lost"))/(COUNTIFS(SWISSW!$I:$I,MATCHUP!$A92,SWISSW!$J:$J,MATCHUP!E$1)-COUNTIFS(SWISSW!$I:$I,MATCHUP!$A92,SWISSW!$J:$J,MATCHUP!E$1,SWISSW!$F:$F,"Draw")+COUNTIFS(SWISSW!$I:$I,MATCHUP!E$1,SWISSW!$J:$J,MATCHUP!$A92)-COUNTIFS(SWISSW!$I:$I,MATCHUP!E$1,SWISSW!$J:$J,MATCHUP!$A92,SWISSW!$F:$F,"Draw")),"-")</f>
        <v>-</v>
      </c>
      <c r="F92" s="5" t="str">
        <f ca="1">IFERROR((COUNTIFS(SWISSW!$I:$I,MATCHUP!$A92,SWISSW!$J:$J,MATCHUP!F$1,SWISSW!$F:$F,"Won")+COUNTIFS(SWISSW!$I:$I,MATCHUP!F$1,SWISSW!$J:$J,MATCHUP!$A92,SWISSW!$F:$F,"Lost"))/(COUNTIFS(SWISSW!$I:$I,MATCHUP!$A92,SWISSW!$J:$J,MATCHUP!F$1)-COUNTIFS(SWISSW!$I:$I,MATCHUP!$A92,SWISSW!$J:$J,MATCHUP!F$1,SWISSW!$F:$F,"Draw")+COUNTIFS(SWISSW!$I:$I,MATCHUP!F$1,SWISSW!$J:$J,MATCHUP!$A92)-COUNTIFS(SWISSW!$I:$I,MATCHUP!F$1,SWISSW!$J:$J,MATCHUP!$A92,SWISSW!$F:$F,"Draw")),"-")</f>
        <v>-</v>
      </c>
      <c r="G92" s="5" t="str">
        <f ca="1">IFERROR((COUNTIFS(SWISSW!$I:$I,MATCHUP!$A92,SWISSW!$J:$J,MATCHUP!G$1,SWISSW!$F:$F,"Won")+COUNTIFS(SWISSW!$I:$I,MATCHUP!G$1,SWISSW!$J:$J,MATCHUP!$A92,SWISSW!$F:$F,"Lost"))/(COUNTIFS(SWISSW!$I:$I,MATCHUP!$A92,SWISSW!$J:$J,MATCHUP!G$1)-COUNTIFS(SWISSW!$I:$I,MATCHUP!$A92,SWISSW!$J:$J,MATCHUP!G$1,SWISSW!$F:$F,"Draw")+COUNTIFS(SWISSW!$I:$I,MATCHUP!G$1,SWISSW!$J:$J,MATCHUP!$A92)-COUNTIFS(SWISSW!$I:$I,MATCHUP!G$1,SWISSW!$J:$J,MATCHUP!$A92,SWISSW!$F:$F,"Draw")),"-")</f>
        <v>-</v>
      </c>
      <c r="H92" s="5" t="str">
        <f ca="1">IFERROR((COUNTIFS(SWISSW!$I:$I,MATCHUP!$A92,SWISSW!$J:$J,MATCHUP!H$1,SWISSW!$F:$F,"Won")+COUNTIFS(SWISSW!$I:$I,MATCHUP!H$1,SWISSW!$J:$J,MATCHUP!$A92,SWISSW!$F:$F,"Lost"))/(COUNTIFS(SWISSW!$I:$I,MATCHUP!$A92,SWISSW!$J:$J,MATCHUP!H$1)-COUNTIFS(SWISSW!$I:$I,MATCHUP!$A92,SWISSW!$J:$J,MATCHUP!H$1,SWISSW!$F:$F,"Draw")+COUNTIFS(SWISSW!$I:$I,MATCHUP!H$1,SWISSW!$J:$J,MATCHUP!$A92)-COUNTIFS(SWISSW!$I:$I,MATCHUP!H$1,SWISSW!$J:$J,MATCHUP!$A92,SWISSW!$F:$F,"Draw")),"-")</f>
        <v>-</v>
      </c>
      <c r="I92" s="5" t="str">
        <f ca="1">IFERROR((COUNTIFS(SWISSW!$I:$I,MATCHUP!$A92,SWISSW!$J:$J,MATCHUP!I$1,SWISSW!$F:$F,"Won")+COUNTIFS(SWISSW!$I:$I,MATCHUP!I$1,SWISSW!$J:$J,MATCHUP!$A92,SWISSW!$F:$F,"Lost"))/(COUNTIFS(SWISSW!$I:$I,MATCHUP!$A92,SWISSW!$J:$J,MATCHUP!I$1)-COUNTIFS(SWISSW!$I:$I,MATCHUP!$A92,SWISSW!$J:$J,MATCHUP!I$1,SWISSW!$F:$F,"Draw")+COUNTIFS(SWISSW!$I:$I,MATCHUP!I$1,SWISSW!$J:$J,MATCHUP!$A92)-COUNTIFS(SWISSW!$I:$I,MATCHUP!I$1,SWISSW!$J:$J,MATCHUP!$A92,SWISSW!$F:$F,"Draw")),"-")</f>
        <v>-</v>
      </c>
      <c r="J92" s="5" t="str">
        <f ca="1">IFERROR((COUNTIFS(SWISSW!$I:$I,MATCHUP!$A92,SWISSW!$J:$J,MATCHUP!J$1,SWISSW!$F:$F,"Won")+COUNTIFS(SWISSW!$I:$I,MATCHUP!J$1,SWISSW!$J:$J,MATCHUP!$A92,SWISSW!$F:$F,"Lost"))/(COUNTIFS(SWISSW!$I:$I,MATCHUP!$A92,SWISSW!$J:$J,MATCHUP!J$1)-COUNTIFS(SWISSW!$I:$I,MATCHUP!$A92,SWISSW!$J:$J,MATCHUP!J$1,SWISSW!$F:$F,"Draw")+COUNTIFS(SWISSW!$I:$I,MATCHUP!J$1,SWISSW!$J:$J,MATCHUP!$A92)-COUNTIFS(SWISSW!$I:$I,MATCHUP!J$1,SWISSW!$J:$J,MATCHUP!$A92,SWISSW!$F:$F,"Draw")),"-")</f>
        <v>-</v>
      </c>
      <c r="K92" s="5" t="str">
        <f ca="1">IFERROR((COUNTIFS(SWISSW!$I:$I,MATCHUP!$A92,SWISSW!$J:$J,MATCHUP!K$1,SWISSW!$F:$F,"Won")+COUNTIFS(SWISSW!$I:$I,MATCHUP!K$1,SWISSW!$J:$J,MATCHUP!$A92,SWISSW!$F:$F,"Lost"))/(COUNTIFS(SWISSW!$I:$I,MATCHUP!$A92,SWISSW!$J:$J,MATCHUP!K$1)-COUNTIFS(SWISSW!$I:$I,MATCHUP!$A92,SWISSW!$J:$J,MATCHUP!K$1,SWISSW!$F:$F,"Draw")+COUNTIFS(SWISSW!$I:$I,MATCHUP!K$1,SWISSW!$J:$J,MATCHUP!$A92)-COUNTIFS(SWISSW!$I:$I,MATCHUP!K$1,SWISSW!$J:$J,MATCHUP!$A92,SWISSW!$F:$F,"Draw")),"-")</f>
        <v>-</v>
      </c>
      <c r="L92" s="5" t="str">
        <f ca="1">IFERROR((COUNTIFS(SWISSW!$I:$I,MATCHUP!$A92,SWISSW!$J:$J,MATCHUP!L$1,SWISSW!$F:$F,"Won")+COUNTIFS(SWISSW!$I:$I,MATCHUP!L$1,SWISSW!$J:$J,MATCHUP!$A92,SWISSW!$F:$F,"Lost"))/(COUNTIFS(SWISSW!$I:$I,MATCHUP!$A92,SWISSW!$J:$J,MATCHUP!L$1)-COUNTIFS(SWISSW!$I:$I,MATCHUP!$A92,SWISSW!$J:$J,MATCHUP!L$1,SWISSW!$F:$F,"Draw")+COUNTIFS(SWISSW!$I:$I,MATCHUP!L$1,SWISSW!$J:$J,MATCHUP!$A92)-COUNTIFS(SWISSW!$I:$I,MATCHUP!L$1,SWISSW!$J:$J,MATCHUP!$A92,SWISSW!$F:$F,"Draw")),"-")</f>
        <v>-</v>
      </c>
      <c r="M92" s="5" t="str">
        <f ca="1">IFERROR((COUNTIFS(SWISSW!$I:$I,MATCHUP!$A92,SWISSW!$J:$J,MATCHUP!M$1,SWISSW!$F:$F,"Won")+COUNTIFS(SWISSW!$I:$I,MATCHUP!M$1,SWISSW!$J:$J,MATCHUP!$A92,SWISSW!$F:$F,"Lost"))/(COUNTIFS(SWISSW!$I:$I,MATCHUP!$A92,SWISSW!$J:$J,MATCHUP!M$1)-COUNTIFS(SWISSW!$I:$I,MATCHUP!$A92,SWISSW!$J:$J,MATCHUP!M$1,SWISSW!$F:$F,"Draw")+COUNTIFS(SWISSW!$I:$I,MATCHUP!M$1,SWISSW!$J:$J,MATCHUP!$A92)-COUNTIFS(SWISSW!$I:$I,MATCHUP!M$1,SWISSW!$J:$J,MATCHUP!$A92,SWISSW!$F:$F,"Draw")),"-")</f>
        <v>-</v>
      </c>
      <c r="N92" s="5" t="str">
        <f ca="1">IFERROR((COUNTIFS(SWISSW!$I:$I,MATCHUP!$A92,SWISSW!$J:$J,MATCHUP!N$1,SWISSW!$F:$F,"Won")+COUNTIFS(SWISSW!$I:$I,MATCHUP!N$1,SWISSW!$J:$J,MATCHUP!$A92,SWISSW!$F:$F,"Lost"))/(COUNTIFS(SWISSW!$I:$I,MATCHUP!$A92,SWISSW!$J:$J,MATCHUP!N$1)-COUNTIFS(SWISSW!$I:$I,MATCHUP!$A92,SWISSW!$J:$J,MATCHUP!N$1,SWISSW!$F:$F,"Draw")+COUNTIFS(SWISSW!$I:$I,MATCHUP!N$1,SWISSW!$J:$J,MATCHUP!$A92)-COUNTIFS(SWISSW!$I:$I,MATCHUP!N$1,SWISSW!$J:$J,MATCHUP!$A92,SWISSW!$F:$F,"Draw")),"-")</f>
        <v>-</v>
      </c>
      <c r="O92" s="5" t="str">
        <f ca="1">IFERROR((COUNTIFS(SWISSW!$I:$I,MATCHUP!$A92,SWISSW!$J:$J,MATCHUP!O$1,SWISSW!$F:$F,"Won")+COUNTIFS(SWISSW!$I:$I,MATCHUP!O$1,SWISSW!$J:$J,MATCHUP!$A92,SWISSW!$F:$F,"Lost"))/(COUNTIFS(SWISSW!$I:$I,MATCHUP!$A92,SWISSW!$J:$J,MATCHUP!O$1)-COUNTIFS(SWISSW!$I:$I,MATCHUP!$A92,SWISSW!$J:$J,MATCHUP!O$1,SWISSW!$F:$F,"Draw")+COUNTIFS(SWISSW!$I:$I,MATCHUP!O$1,SWISSW!$J:$J,MATCHUP!$A92)-COUNTIFS(SWISSW!$I:$I,MATCHUP!O$1,SWISSW!$J:$J,MATCHUP!$A92,SWISSW!$F:$F,"Draw")),"-")</f>
        <v>-</v>
      </c>
      <c r="P92" s="5" t="str">
        <f ca="1">IFERROR((COUNTIFS(SWISSW!$I:$I,MATCHUP!$A92,SWISSW!$J:$J,MATCHUP!P$1,SWISSW!$F:$F,"Won")+COUNTIFS(SWISSW!$I:$I,MATCHUP!P$1,SWISSW!$J:$J,MATCHUP!$A92,SWISSW!$F:$F,"Lost"))/(COUNTIFS(SWISSW!$I:$I,MATCHUP!$A92,SWISSW!$J:$J,MATCHUP!P$1)-COUNTIFS(SWISSW!$I:$I,MATCHUP!$A92,SWISSW!$J:$J,MATCHUP!P$1,SWISSW!$F:$F,"Draw")+COUNTIFS(SWISSW!$I:$I,MATCHUP!P$1,SWISSW!$J:$J,MATCHUP!$A92)-COUNTIFS(SWISSW!$I:$I,MATCHUP!P$1,SWISSW!$J:$J,MATCHUP!$A92,SWISSW!$F:$F,"Draw")),"-")</f>
        <v>-</v>
      </c>
      <c r="Q92" s="5" t="str">
        <f ca="1">IFERROR((COUNTIFS(SWISSW!$I:$I,MATCHUP!$A92,SWISSW!$J:$J,MATCHUP!Q$1,SWISSW!$F:$F,"Won")+COUNTIFS(SWISSW!$I:$I,MATCHUP!Q$1,SWISSW!$J:$J,MATCHUP!$A92,SWISSW!$F:$F,"Lost"))/(COUNTIFS(SWISSW!$I:$I,MATCHUP!$A92,SWISSW!$J:$J,MATCHUP!Q$1)-COUNTIFS(SWISSW!$I:$I,MATCHUP!$A92,SWISSW!$J:$J,MATCHUP!Q$1,SWISSW!$F:$F,"Draw")+COUNTIFS(SWISSW!$I:$I,MATCHUP!Q$1,SWISSW!$J:$J,MATCHUP!$A92)-COUNTIFS(SWISSW!$I:$I,MATCHUP!Q$1,SWISSW!$J:$J,MATCHUP!$A92,SWISSW!$F:$F,"Draw")),"-")</f>
        <v>-</v>
      </c>
      <c r="R92" s="5" t="str">
        <f ca="1">IFERROR((COUNTIFS(SWISSW!$I:$I,MATCHUP!$A92,SWISSW!$J:$J,MATCHUP!R$1,SWISSW!$F:$F,"Won")+COUNTIFS(SWISSW!$I:$I,MATCHUP!R$1,SWISSW!$J:$J,MATCHUP!$A92,SWISSW!$F:$F,"Lost"))/(COUNTIFS(SWISSW!$I:$I,MATCHUP!$A92,SWISSW!$J:$J,MATCHUP!R$1)-COUNTIFS(SWISSW!$I:$I,MATCHUP!$A92,SWISSW!$J:$J,MATCHUP!R$1,SWISSW!$F:$F,"Draw")+COUNTIFS(SWISSW!$I:$I,MATCHUP!R$1,SWISSW!$J:$J,MATCHUP!$A92)-COUNTIFS(SWISSW!$I:$I,MATCHUP!R$1,SWISSW!$J:$J,MATCHUP!$A92,SWISSW!$F:$F,"Draw")),"-")</f>
        <v>-</v>
      </c>
      <c r="S92" s="5" t="str">
        <f ca="1">IFERROR((COUNTIFS(SWISSW!$I:$I,MATCHUP!$A92,SWISSW!$J:$J,MATCHUP!S$1,SWISSW!$F:$F,"Won")+COUNTIFS(SWISSW!$I:$I,MATCHUP!S$1,SWISSW!$J:$J,MATCHUP!$A92,SWISSW!$F:$F,"Lost"))/(COUNTIFS(SWISSW!$I:$I,MATCHUP!$A92,SWISSW!$J:$J,MATCHUP!S$1)-COUNTIFS(SWISSW!$I:$I,MATCHUP!$A92,SWISSW!$J:$J,MATCHUP!S$1,SWISSW!$F:$F,"Draw")+COUNTIFS(SWISSW!$I:$I,MATCHUP!S$1,SWISSW!$J:$J,MATCHUP!$A92)-COUNTIFS(SWISSW!$I:$I,MATCHUP!S$1,SWISSW!$J:$J,MATCHUP!$A92,SWISSW!$F:$F,"Draw")),"-")</f>
        <v>-</v>
      </c>
      <c r="T92" s="5" t="str">
        <f ca="1">IFERROR((COUNTIFS(SWISSW!$I:$I,MATCHUP!$A92,SWISSW!$J:$J,MATCHUP!T$1,SWISSW!$F:$F,"Won")+COUNTIFS(SWISSW!$I:$I,MATCHUP!T$1,SWISSW!$J:$J,MATCHUP!$A92,SWISSW!$F:$F,"Lost"))/(COUNTIFS(SWISSW!$I:$I,MATCHUP!$A92,SWISSW!$J:$J,MATCHUP!T$1)-COUNTIFS(SWISSW!$I:$I,MATCHUP!$A92,SWISSW!$J:$J,MATCHUP!T$1,SWISSW!$F:$F,"Draw")+COUNTIFS(SWISSW!$I:$I,MATCHUP!T$1,SWISSW!$J:$J,MATCHUP!$A92)-COUNTIFS(SWISSW!$I:$I,MATCHUP!T$1,SWISSW!$J:$J,MATCHUP!$A92,SWISSW!$F:$F,"Draw")),"-")</f>
        <v>-</v>
      </c>
      <c r="U92" s="5" t="str">
        <f ca="1">IFERROR((COUNTIFS(SWISSW!$I:$I,MATCHUP!$A92,SWISSW!$J:$J,MATCHUP!U$1,SWISSW!$F:$F,"Won")+COUNTIFS(SWISSW!$I:$I,MATCHUP!U$1,SWISSW!$J:$J,MATCHUP!$A92,SWISSW!$F:$F,"Lost"))/(COUNTIFS(SWISSW!$I:$I,MATCHUP!$A92,SWISSW!$J:$J,MATCHUP!U$1)-COUNTIFS(SWISSW!$I:$I,MATCHUP!$A92,SWISSW!$J:$J,MATCHUP!U$1,SWISSW!$F:$F,"Draw")+COUNTIFS(SWISSW!$I:$I,MATCHUP!U$1,SWISSW!$J:$J,MATCHUP!$A92)-COUNTIFS(SWISSW!$I:$I,MATCHUP!U$1,SWISSW!$J:$J,MATCHUP!$A92,SWISSW!$F:$F,"Draw")),"-")</f>
        <v>-</v>
      </c>
      <c r="V92" s="5" t="str">
        <f ca="1">IFERROR((COUNTIFS(SWISSW!$I:$I,MATCHUP!$A92,SWISSW!$J:$J,MATCHUP!V$1,SWISSW!$F:$F,"Won")+COUNTIFS(SWISSW!$I:$I,MATCHUP!V$1,SWISSW!$J:$J,MATCHUP!$A92,SWISSW!$F:$F,"Lost"))/(COUNTIFS(SWISSW!$I:$I,MATCHUP!$A92,SWISSW!$J:$J,MATCHUP!V$1)-COUNTIFS(SWISSW!$I:$I,MATCHUP!$A92,SWISSW!$J:$J,MATCHUP!V$1,SWISSW!$F:$F,"Draw")+COUNTIFS(SWISSW!$I:$I,MATCHUP!V$1,SWISSW!$J:$J,MATCHUP!$A92)-COUNTIFS(SWISSW!$I:$I,MATCHUP!V$1,SWISSW!$J:$J,MATCHUP!$A92,SWISSW!$F:$F,"Draw")),"-")</f>
        <v>-</v>
      </c>
      <c r="W92" s="5" t="str">
        <f ca="1">IFERROR((COUNTIFS(SWISSW!$I:$I,MATCHUP!$A92,SWISSW!$J:$J,MATCHUP!W$1,SWISSW!$F:$F,"Won")+COUNTIFS(SWISSW!$I:$I,MATCHUP!W$1,SWISSW!$J:$J,MATCHUP!$A92,SWISSW!$F:$F,"Lost"))/(COUNTIFS(SWISSW!$I:$I,MATCHUP!$A92,SWISSW!$J:$J,MATCHUP!W$1)-COUNTIFS(SWISSW!$I:$I,MATCHUP!$A92,SWISSW!$J:$J,MATCHUP!W$1,SWISSW!$F:$F,"Draw")+COUNTIFS(SWISSW!$I:$I,MATCHUP!W$1,SWISSW!$J:$J,MATCHUP!$A92)-COUNTIFS(SWISSW!$I:$I,MATCHUP!W$1,SWISSW!$J:$J,MATCHUP!$A92,SWISSW!$F:$F,"Draw")),"-")</f>
        <v>-</v>
      </c>
      <c r="X92" s="5" t="str">
        <f ca="1">IFERROR((COUNTIFS(SWISSW!$I:$I,MATCHUP!$A92,SWISSW!$J:$J,MATCHUP!X$1,SWISSW!$F:$F,"Won")+COUNTIFS(SWISSW!$I:$I,MATCHUP!X$1,SWISSW!$J:$J,MATCHUP!$A92,SWISSW!$F:$F,"Lost"))/(COUNTIFS(SWISSW!$I:$I,MATCHUP!$A92,SWISSW!$J:$J,MATCHUP!X$1)-COUNTIFS(SWISSW!$I:$I,MATCHUP!$A92,SWISSW!$J:$J,MATCHUP!X$1,SWISSW!$F:$F,"Draw")+COUNTIFS(SWISSW!$I:$I,MATCHUP!X$1,SWISSW!$J:$J,MATCHUP!$A92)-COUNTIFS(SWISSW!$I:$I,MATCHUP!X$1,SWISSW!$J:$J,MATCHUP!$A92,SWISSW!$F:$F,"Draw")),"-")</f>
        <v>-</v>
      </c>
      <c r="Y92" s="5" t="str">
        <f ca="1">IFERROR((COUNTIFS(SWISSW!$I:$I,MATCHUP!$A92,SWISSW!$J:$J,MATCHUP!Y$1,SWISSW!$F:$F,"Won")+COUNTIFS(SWISSW!$I:$I,MATCHUP!Y$1,SWISSW!$J:$J,MATCHUP!$A92,SWISSW!$F:$F,"Lost"))/(COUNTIFS(SWISSW!$I:$I,MATCHUP!$A92,SWISSW!$J:$J,MATCHUP!Y$1)-COUNTIFS(SWISSW!$I:$I,MATCHUP!$A92,SWISSW!$J:$J,MATCHUP!Y$1,SWISSW!$F:$F,"Draw")+COUNTIFS(SWISSW!$I:$I,MATCHUP!Y$1,SWISSW!$J:$J,MATCHUP!$A92)-COUNTIFS(SWISSW!$I:$I,MATCHUP!Y$1,SWISSW!$J:$J,MATCHUP!$A92,SWISSW!$F:$F,"Draw")),"-")</f>
        <v>-</v>
      </c>
      <c r="Z92" s="5" t="str">
        <f ca="1">IFERROR((COUNTIFS(SWISSW!$I:$I,MATCHUP!$A92,SWISSW!$J:$J,MATCHUP!Z$1,SWISSW!$F:$F,"Won")+COUNTIFS(SWISSW!$I:$I,MATCHUP!Z$1,SWISSW!$J:$J,MATCHUP!$A92,SWISSW!$F:$F,"Lost"))/(COUNTIFS(SWISSW!$I:$I,MATCHUP!$A92,SWISSW!$J:$J,MATCHUP!Z$1)-COUNTIFS(SWISSW!$I:$I,MATCHUP!$A92,SWISSW!$J:$J,MATCHUP!Z$1,SWISSW!$F:$F,"Draw")+COUNTIFS(SWISSW!$I:$I,MATCHUP!Z$1,SWISSW!$J:$J,MATCHUP!$A92)-COUNTIFS(SWISSW!$I:$I,MATCHUP!Z$1,SWISSW!$J:$J,MATCHUP!$A92,SWISSW!$F:$F,"Draw")),"-")</f>
        <v>-</v>
      </c>
      <c r="AA92" s="5" t="str">
        <f ca="1">IFERROR((COUNTIFS(SWISSW!$I:$I,MATCHUP!$A92,SWISSW!$J:$J,MATCHUP!AA$1,SWISSW!$F:$F,"Won")+COUNTIFS(SWISSW!$I:$I,MATCHUP!AA$1,SWISSW!$J:$J,MATCHUP!$A92,SWISSW!$F:$F,"Lost"))/(COUNTIFS(SWISSW!$I:$I,MATCHUP!$A92,SWISSW!$J:$J,MATCHUP!AA$1)-COUNTIFS(SWISSW!$I:$I,MATCHUP!$A92,SWISSW!$J:$J,MATCHUP!AA$1,SWISSW!$F:$F,"Draw")+COUNTIFS(SWISSW!$I:$I,MATCHUP!AA$1,SWISSW!$J:$J,MATCHUP!$A92)-COUNTIFS(SWISSW!$I:$I,MATCHUP!AA$1,SWISSW!$J:$J,MATCHUP!$A92,SWISSW!$F:$F,"Draw")),"-")</f>
        <v>-</v>
      </c>
      <c r="AB92" s="5" t="str">
        <f ca="1">IFERROR((COUNTIFS(SWISSW!$I:$I,MATCHUP!$A92,SWISSW!$J:$J,MATCHUP!AB$1,SWISSW!$F:$F,"Won")+COUNTIFS(SWISSW!$I:$I,MATCHUP!AB$1,SWISSW!$J:$J,MATCHUP!$A92,SWISSW!$F:$F,"Lost"))/(COUNTIFS(SWISSW!$I:$I,MATCHUP!$A92,SWISSW!$J:$J,MATCHUP!AB$1)-COUNTIFS(SWISSW!$I:$I,MATCHUP!$A92,SWISSW!$J:$J,MATCHUP!AB$1,SWISSW!$F:$F,"Draw")+COUNTIFS(SWISSW!$I:$I,MATCHUP!AB$1,SWISSW!$J:$J,MATCHUP!$A92)-COUNTIFS(SWISSW!$I:$I,MATCHUP!AB$1,SWISSW!$J:$J,MATCHUP!$A92,SWISSW!$F:$F,"Draw")),"-")</f>
        <v>-</v>
      </c>
      <c r="AC92" s="5" t="str">
        <f ca="1">IFERROR((COUNTIFS(SWISSW!$I:$I,MATCHUP!$A92,SWISSW!$J:$J,MATCHUP!AC$1,SWISSW!$F:$F,"Won")+COUNTIFS(SWISSW!$I:$I,MATCHUP!AC$1,SWISSW!$J:$J,MATCHUP!$A92,SWISSW!$F:$F,"Lost"))/(COUNTIFS(SWISSW!$I:$I,MATCHUP!$A92,SWISSW!$J:$J,MATCHUP!AC$1)-COUNTIFS(SWISSW!$I:$I,MATCHUP!$A92,SWISSW!$J:$J,MATCHUP!AC$1,SWISSW!$F:$F,"Draw")+COUNTIFS(SWISSW!$I:$I,MATCHUP!AC$1,SWISSW!$J:$J,MATCHUP!$A92)-COUNTIFS(SWISSW!$I:$I,MATCHUP!AC$1,SWISSW!$J:$J,MATCHUP!$A92,SWISSW!$F:$F,"Draw")),"-")</f>
        <v>-</v>
      </c>
      <c r="AD92" s="5" t="str">
        <f ca="1">IFERROR((COUNTIFS(SWISSW!$I:$I,MATCHUP!$A92,SWISSW!$J:$J,MATCHUP!AD$1,SWISSW!$F:$F,"Won")+COUNTIFS(SWISSW!$I:$I,MATCHUP!AD$1,SWISSW!$J:$J,MATCHUP!$A92,SWISSW!$F:$F,"Lost"))/(COUNTIFS(SWISSW!$I:$I,MATCHUP!$A92,SWISSW!$J:$J,MATCHUP!AD$1)-COUNTIFS(SWISSW!$I:$I,MATCHUP!$A92,SWISSW!$J:$J,MATCHUP!AD$1,SWISSW!$F:$F,"Draw")+COUNTIFS(SWISSW!$I:$I,MATCHUP!AD$1,SWISSW!$J:$J,MATCHUP!$A92)-COUNTIFS(SWISSW!$I:$I,MATCHUP!AD$1,SWISSW!$J:$J,MATCHUP!$A92,SWISSW!$F:$F,"Draw")),"-")</f>
        <v>-</v>
      </c>
      <c r="AE92" s="5" t="str">
        <f ca="1">IFERROR((COUNTIFS(SWISSW!$I:$I,MATCHUP!$A92,SWISSW!$J:$J,MATCHUP!AE$1,SWISSW!$F:$F,"Won")+COUNTIFS(SWISSW!$I:$I,MATCHUP!AE$1,SWISSW!$J:$J,MATCHUP!$A92,SWISSW!$F:$F,"Lost"))/(COUNTIFS(SWISSW!$I:$I,MATCHUP!$A92,SWISSW!$J:$J,MATCHUP!AE$1)-COUNTIFS(SWISSW!$I:$I,MATCHUP!$A92,SWISSW!$J:$J,MATCHUP!AE$1,SWISSW!$F:$F,"Draw")+COUNTIFS(SWISSW!$I:$I,MATCHUP!AE$1,SWISSW!$J:$J,MATCHUP!$A92)-COUNTIFS(SWISSW!$I:$I,MATCHUP!AE$1,SWISSW!$J:$J,MATCHUP!$A92,SWISSW!$F:$F,"Draw")),"-")</f>
        <v>-</v>
      </c>
      <c r="AF92" s="5" t="str">
        <f ca="1">IFERROR((COUNTIFS(SWISSW!$I:$I,MATCHUP!$A92,SWISSW!$J:$J,MATCHUP!AF$1,SWISSW!$F:$F,"Won")+COUNTIFS(SWISSW!$I:$I,MATCHUP!AF$1,SWISSW!$J:$J,MATCHUP!$A92,SWISSW!$F:$F,"Lost"))/(COUNTIFS(SWISSW!$I:$I,MATCHUP!$A92,SWISSW!$J:$J,MATCHUP!AF$1)-COUNTIFS(SWISSW!$I:$I,MATCHUP!$A92,SWISSW!$J:$J,MATCHUP!AF$1,SWISSW!$F:$F,"Draw")+COUNTIFS(SWISSW!$I:$I,MATCHUP!AF$1,SWISSW!$J:$J,MATCHUP!$A92)-COUNTIFS(SWISSW!$I:$I,MATCHUP!AF$1,SWISSW!$J:$J,MATCHUP!$A92,SWISSW!$F:$F,"Draw")),"-")</f>
        <v>-</v>
      </c>
      <c r="AG92" s="5" t="str">
        <f ca="1">IFERROR((COUNTIFS(SWISSW!$I:$I,MATCHUP!$A92,SWISSW!$J:$J,MATCHUP!AG$1,SWISSW!$F:$F,"Won")+COUNTIFS(SWISSW!$I:$I,MATCHUP!AG$1,SWISSW!$J:$J,MATCHUP!$A92,SWISSW!$F:$F,"Lost"))/(COUNTIFS(SWISSW!$I:$I,MATCHUP!$A92,SWISSW!$J:$J,MATCHUP!AG$1)-COUNTIFS(SWISSW!$I:$I,MATCHUP!$A92,SWISSW!$J:$J,MATCHUP!AG$1,SWISSW!$F:$F,"Draw")+COUNTIFS(SWISSW!$I:$I,MATCHUP!AG$1,SWISSW!$J:$J,MATCHUP!$A92)-COUNTIFS(SWISSW!$I:$I,MATCHUP!AG$1,SWISSW!$J:$J,MATCHUP!$A92,SWISSW!$F:$F,"Draw")),"-")</f>
        <v>-</v>
      </c>
      <c r="AH92" s="5" t="str">
        <f ca="1">IFERROR((COUNTIFS(SWISSW!$I:$I,MATCHUP!$A92,SWISSW!$J:$J,MATCHUP!AH$1,SWISSW!$F:$F,"Won")+COUNTIFS(SWISSW!$I:$I,MATCHUP!AH$1,SWISSW!$J:$J,MATCHUP!$A92,SWISSW!$F:$F,"Lost"))/(COUNTIFS(SWISSW!$I:$I,MATCHUP!$A92,SWISSW!$J:$J,MATCHUP!AH$1)-COUNTIFS(SWISSW!$I:$I,MATCHUP!$A92,SWISSW!$J:$J,MATCHUP!AH$1,SWISSW!$F:$F,"Draw")+COUNTIFS(SWISSW!$I:$I,MATCHUP!AH$1,SWISSW!$J:$J,MATCHUP!$A92)-COUNTIFS(SWISSW!$I:$I,MATCHUP!AH$1,SWISSW!$J:$J,MATCHUP!$A92,SWISSW!$F:$F,"Draw")),"-")</f>
        <v>-</v>
      </c>
      <c r="AI92" s="5" t="str">
        <f ca="1">IFERROR((COUNTIFS(SWISSW!$I:$I,MATCHUP!$A92,SWISSW!$J:$J,MATCHUP!AI$1,SWISSW!$F:$F,"Won")+COUNTIFS(SWISSW!$I:$I,MATCHUP!AI$1,SWISSW!$J:$J,MATCHUP!$A92,SWISSW!$F:$F,"Lost"))/(COUNTIFS(SWISSW!$I:$I,MATCHUP!$A92,SWISSW!$J:$J,MATCHUP!AI$1)-COUNTIFS(SWISSW!$I:$I,MATCHUP!$A92,SWISSW!$J:$J,MATCHUP!AI$1,SWISSW!$F:$F,"Draw")+COUNTIFS(SWISSW!$I:$I,MATCHUP!AI$1,SWISSW!$J:$J,MATCHUP!$A92)-COUNTIFS(SWISSW!$I:$I,MATCHUP!AI$1,SWISSW!$J:$J,MATCHUP!$A92,SWISSW!$F:$F,"Draw")),"-")</f>
        <v>-</v>
      </c>
      <c r="AJ92" s="5" t="str">
        <f ca="1">IFERROR((COUNTIFS(SWISSW!$I:$I,MATCHUP!$A92,SWISSW!$J:$J,MATCHUP!AJ$1,SWISSW!$F:$F,"Won")+COUNTIFS(SWISSW!$I:$I,MATCHUP!AJ$1,SWISSW!$J:$J,MATCHUP!$A92,SWISSW!$F:$F,"Lost"))/(COUNTIFS(SWISSW!$I:$I,MATCHUP!$A92,SWISSW!$J:$J,MATCHUP!AJ$1)-COUNTIFS(SWISSW!$I:$I,MATCHUP!$A92,SWISSW!$J:$J,MATCHUP!AJ$1,SWISSW!$F:$F,"Draw")+COUNTIFS(SWISSW!$I:$I,MATCHUP!AJ$1,SWISSW!$J:$J,MATCHUP!$A92)-COUNTIFS(SWISSW!$I:$I,MATCHUP!AJ$1,SWISSW!$J:$J,MATCHUP!$A92,SWISSW!$F:$F,"Draw")),"-")</f>
        <v>-</v>
      </c>
      <c r="AK92" s="5" t="str">
        <f ca="1">IFERROR((COUNTIFS(SWISSW!$I:$I,MATCHUP!$A92,SWISSW!$J:$J,MATCHUP!AK$1,SWISSW!$F:$F,"Won")+COUNTIFS(SWISSW!$I:$I,MATCHUP!AK$1,SWISSW!$J:$J,MATCHUP!$A92,SWISSW!$F:$F,"Lost"))/(COUNTIFS(SWISSW!$I:$I,MATCHUP!$A92,SWISSW!$J:$J,MATCHUP!AK$1)-COUNTIFS(SWISSW!$I:$I,MATCHUP!$A92,SWISSW!$J:$J,MATCHUP!AK$1,SWISSW!$F:$F,"Draw")+COUNTIFS(SWISSW!$I:$I,MATCHUP!AK$1,SWISSW!$J:$J,MATCHUP!$A92)-COUNTIFS(SWISSW!$I:$I,MATCHUP!AK$1,SWISSW!$J:$J,MATCHUP!$A92,SWISSW!$F:$F,"Draw")),"-")</f>
        <v>-</v>
      </c>
      <c r="AL92" s="5" t="str">
        <f ca="1">IFERROR((COUNTIFS(SWISSW!$I:$I,MATCHUP!$A92,SWISSW!$J:$J,MATCHUP!AL$1,SWISSW!$F:$F,"Won")+COUNTIFS(SWISSW!$I:$I,MATCHUP!AL$1,SWISSW!$J:$J,MATCHUP!$A92,SWISSW!$F:$F,"Lost"))/(COUNTIFS(SWISSW!$I:$I,MATCHUP!$A92,SWISSW!$J:$J,MATCHUP!AL$1)-COUNTIFS(SWISSW!$I:$I,MATCHUP!$A92,SWISSW!$J:$J,MATCHUP!AL$1,SWISSW!$F:$F,"Draw")+COUNTIFS(SWISSW!$I:$I,MATCHUP!AL$1,SWISSW!$J:$J,MATCHUP!$A92)-COUNTIFS(SWISSW!$I:$I,MATCHUP!AL$1,SWISSW!$J:$J,MATCHUP!$A92,SWISSW!$F:$F,"Draw")),"-")</f>
        <v>-</v>
      </c>
      <c r="AM92" s="5" t="str">
        <f ca="1">IFERROR((COUNTIFS(SWISSW!$I:$I,MATCHUP!$A92,SWISSW!$J:$J,MATCHUP!AM$1,SWISSW!$F:$F,"Won")+COUNTIFS(SWISSW!$I:$I,MATCHUP!AM$1,SWISSW!$J:$J,MATCHUP!$A92,SWISSW!$F:$F,"Lost"))/(COUNTIFS(SWISSW!$I:$I,MATCHUP!$A92,SWISSW!$J:$J,MATCHUP!AM$1)-COUNTIFS(SWISSW!$I:$I,MATCHUP!$A92,SWISSW!$J:$J,MATCHUP!AM$1,SWISSW!$F:$F,"Draw")+COUNTIFS(SWISSW!$I:$I,MATCHUP!AM$1,SWISSW!$J:$J,MATCHUP!$A92)-COUNTIFS(SWISSW!$I:$I,MATCHUP!AM$1,SWISSW!$J:$J,MATCHUP!$A92,SWISSW!$F:$F,"Draw")),"-")</f>
        <v>-</v>
      </c>
      <c r="AN92" s="5" t="str">
        <f ca="1">IFERROR((COUNTIFS(SWISSW!$I:$I,MATCHUP!$A92,SWISSW!$J:$J,MATCHUP!AN$1,SWISSW!$F:$F,"Won")+COUNTIFS(SWISSW!$I:$I,MATCHUP!AN$1,SWISSW!$J:$J,MATCHUP!$A92,SWISSW!$F:$F,"Lost"))/(COUNTIFS(SWISSW!$I:$I,MATCHUP!$A92,SWISSW!$J:$J,MATCHUP!AN$1)-COUNTIFS(SWISSW!$I:$I,MATCHUP!$A92,SWISSW!$J:$J,MATCHUP!AN$1,SWISSW!$F:$F,"Draw")+COUNTIFS(SWISSW!$I:$I,MATCHUP!AN$1,SWISSW!$J:$J,MATCHUP!$A92)-COUNTIFS(SWISSW!$I:$I,MATCHUP!AN$1,SWISSW!$J:$J,MATCHUP!$A92,SWISSW!$F:$F,"Draw")),"-")</f>
        <v>-</v>
      </c>
      <c r="AO92" s="5" t="str">
        <f ca="1">IFERROR((COUNTIFS(SWISSW!$I:$I,MATCHUP!$A92,SWISSW!$J:$J,MATCHUP!AO$1,SWISSW!$F:$F,"Won")+COUNTIFS(SWISSW!$I:$I,MATCHUP!AO$1,SWISSW!$J:$J,MATCHUP!$A92,SWISSW!$F:$F,"Lost"))/(COUNTIFS(SWISSW!$I:$I,MATCHUP!$A92,SWISSW!$J:$J,MATCHUP!AO$1)-COUNTIFS(SWISSW!$I:$I,MATCHUP!$A92,SWISSW!$J:$J,MATCHUP!AO$1,SWISSW!$F:$F,"Draw")+COUNTIFS(SWISSW!$I:$I,MATCHUP!AO$1,SWISSW!$J:$J,MATCHUP!$A92)-COUNTIFS(SWISSW!$I:$I,MATCHUP!AO$1,SWISSW!$J:$J,MATCHUP!$A92,SWISSW!$F:$F,"Draw")),"-")</f>
        <v>-</v>
      </c>
      <c r="AP92" s="5" t="str">
        <f ca="1">IFERROR((COUNTIFS(SWISSW!$I:$I,MATCHUP!$A92,SWISSW!$J:$J,MATCHUP!AP$1,SWISSW!$F:$F,"Won")+COUNTIFS(SWISSW!$I:$I,MATCHUP!AP$1,SWISSW!$J:$J,MATCHUP!$A92,SWISSW!$F:$F,"Lost"))/(COUNTIFS(SWISSW!$I:$I,MATCHUP!$A92,SWISSW!$J:$J,MATCHUP!AP$1)-COUNTIFS(SWISSW!$I:$I,MATCHUP!$A92,SWISSW!$J:$J,MATCHUP!AP$1,SWISSW!$F:$F,"Draw")+COUNTIFS(SWISSW!$I:$I,MATCHUP!AP$1,SWISSW!$J:$J,MATCHUP!$A92)-COUNTIFS(SWISSW!$I:$I,MATCHUP!AP$1,SWISSW!$J:$J,MATCHUP!$A92,SWISSW!$F:$F,"Draw")),"-")</f>
        <v>-</v>
      </c>
      <c r="AQ92" s="5" t="str">
        <f ca="1">IFERROR((COUNTIFS(SWISSW!$I:$I,MATCHUP!$A92,SWISSW!$J:$J,MATCHUP!AQ$1,SWISSW!$F:$F,"Won")+COUNTIFS(SWISSW!$I:$I,MATCHUP!AQ$1,SWISSW!$J:$J,MATCHUP!$A92,SWISSW!$F:$F,"Lost"))/(COUNTIFS(SWISSW!$I:$I,MATCHUP!$A92,SWISSW!$J:$J,MATCHUP!AQ$1)-COUNTIFS(SWISSW!$I:$I,MATCHUP!$A92,SWISSW!$J:$J,MATCHUP!AQ$1,SWISSW!$F:$F,"Draw")+COUNTIFS(SWISSW!$I:$I,MATCHUP!AQ$1,SWISSW!$J:$J,MATCHUP!$A92)-COUNTIFS(SWISSW!$I:$I,MATCHUP!AQ$1,SWISSW!$J:$J,MATCHUP!$A92,SWISSW!$F:$F,"Draw")),"-")</f>
        <v>-</v>
      </c>
      <c r="AR92" s="5" t="str">
        <f ca="1">IFERROR((COUNTIFS(SWISSW!$I:$I,MATCHUP!$A92,SWISSW!$J:$J,MATCHUP!AR$1,SWISSW!$F:$F,"Won")+COUNTIFS(SWISSW!$I:$I,MATCHUP!AR$1,SWISSW!$J:$J,MATCHUP!$A92,SWISSW!$F:$F,"Lost"))/(COUNTIFS(SWISSW!$I:$I,MATCHUP!$A92,SWISSW!$J:$J,MATCHUP!AR$1)-COUNTIFS(SWISSW!$I:$I,MATCHUP!$A92,SWISSW!$J:$J,MATCHUP!AR$1,SWISSW!$F:$F,"Draw")+COUNTIFS(SWISSW!$I:$I,MATCHUP!AR$1,SWISSW!$J:$J,MATCHUP!$A92)-COUNTIFS(SWISSW!$I:$I,MATCHUP!AR$1,SWISSW!$J:$J,MATCHUP!$A92,SWISSW!$F:$F,"Draw")),"-")</f>
        <v>-</v>
      </c>
      <c r="AS92" s="5" t="str">
        <f ca="1">IFERROR((COUNTIFS(SWISSW!$I:$I,MATCHUP!$A92,SWISSW!$J:$J,MATCHUP!AS$1,SWISSW!$F:$F,"Won")+COUNTIFS(SWISSW!$I:$I,MATCHUP!AS$1,SWISSW!$J:$J,MATCHUP!$A92,SWISSW!$F:$F,"Lost"))/(COUNTIFS(SWISSW!$I:$I,MATCHUP!$A92,SWISSW!$J:$J,MATCHUP!AS$1)-COUNTIFS(SWISSW!$I:$I,MATCHUP!$A92,SWISSW!$J:$J,MATCHUP!AS$1,SWISSW!$F:$F,"Draw")+COUNTIFS(SWISSW!$I:$I,MATCHUP!AS$1,SWISSW!$J:$J,MATCHUP!$A92)-COUNTIFS(SWISSW!$I:$I,MATCHUP!AS$1,SWISSW!$J:$J,MATCHUP!$A92,SWISSW!$F:$F,"Draw")),"-")</f>
        <v>-</v>
      </c>
      <c r="AT92" s="5" t="str">
        <f ca="1">IFERROR((COUNTIFS(SWISSW!$I:$I,MATCHUP!$A92,SWISSW!$J:$J,MATCHUP!AT$1,SWISSW!$F:$F,"Won")+COUNTIFS(SWISSW!$I:$I,MATCHUP!AT$1,SWISSW!$J:$J,MATCHUP!$A92,SWISSW!$F:$F,"Lost"))/(COUNTIFS(SWISSW!$I:$I,MATCHUP!$A92,SWISSW!$J:$J,MATCHUP!AT$1)-COUNTIFS(SWISSW!$I:$I,MATCHUP!$A92,SWISSW!$J:$J,MATCHUP!AT$1,SWISSW!$F:$F,"Draw")+COUNTIFS(SWISSW!$I:$I,MATCHUP!AT$1,SWISSW!$J:$J,MATCHUP!$A92)-COUNTIFS(SWISSW!$I:$I,MATCHUP!AT$1,SWISSW!$J:$J,MATCHUP!$A92,SWISSW!$F:$F,"Draw")),"-")</f>
        <v>-</v>
      </c>
      <c r="AU92" s="5" t="str">
        <f ca="1">IFERROR((COUNTIFS(SWISSW!$I:$I,MATCHUP!$A92,SWISSW!$J:$J,MATCHUP!AU$1,SWISSW!$F:$F,"Won")+COUNTIFS(SWISSW!$I:$I,MATCHUP!AU$1,SWISSW!$J:$J,MATCHUP!$A92,SWISSW!$F:$F,"Lost"))/(COUNTIFS(SWISSW!$I:$I,MATCHUP!$A92,SWISSW!$J:$J,MATCHUP!AU$1)-COUNTIFS(SWISSW!$I:$I,MATCHUP!$A92,SWISSW!$J:$J,MATCHUP!AU$1,SWISSW!$F:$F,"Draw")+COUNTIFS(SWISSW!$I:$I,MATCHUP!AU$1,SWISSW!$J:$J,MATCHUP!$A92)-COUNTIFS(SWISSW!$I:$I,MATCHUP!AU$1,SWISSW!$J:$J,MATCHUP!$A92,SWISSW!$F:$F,"Draw")),"-")</f>
        <v>-</v>
      </c>
      <c r="AV92" s="5" t="str">
        <f ca="1">IFERROR((COUNTIFS(SWISSW!$I:$I,MATCHUP!$A92,SWISSW!$J:$J,MATCHUP!AV$1,SWISSW!$F:$F,"Won")+COUNTIFS(SWISSW!$I:$I,MATCHUP!AV$1,SWISSW!$J:$J,MATCHUP!$A92,SWISSW!$F:$F,"Lost"))/(COUNTIFS(SWISSW!$I:$I,MATCHUP!$A92,SWISSW!$J:$J,MATCHUP!AV$1)-COUNTIFS(SWISSW!$I:$I,MATCHUP!$A92,SWISSW!$J:$J,MATCHUP!AV$1,SWISSW!$F:$F,"Draw")+COUNTIFS(SWISSW!$I:$I,MATCHUP!AV$1,SWISSW!$J:$J,MATCHUP!$A92)-COUNTIFS(SWISSW!$I:$I,MATCHUP!AV$1,SWISSW!$J:$J,MATCHUP!$A92,SWISSW!$F:$F,"Draw")),"-")</f>
        <v>-</v>
      </c>
      <c r="AW92" s="5" t="str">
        <f ca="1">IFERROR((COUNTIFS(SWISSW!$I:$I,MATCHUP!$A92,SWISSW!$J:$J,MATCHUP!AW$1,SWISSW!$F:$F,"Won")+COUNTIFS(SWISSW!$I:$I,MATCHUP!AW$1,SWISSW!$J:$J,MATCHUP!$A92,SWISSW!$F:$F,"Lost"))/(COUNTIFS(SWISSW!$I:$I,MATCHUP!$A92,SWISSW!$J:$J,MATCHUP!AW$1)-COUNTIFS(SWISSW!$I:$I,MATCHUP!$A92,SWISSW!$J:$J,MATCHUP!AW$1,SWISSW!$F:$F,"Draw")+COUNTIFS(SWISSW!$I:$I,MATCHUP!AW$1,SWISSW!$J:$J,MATCHUP!$A92)-COUNTIFS(SWISSW!$I:$I,MATCHUP!AW$1,SWISSW!$J:$J,MATCHUP!$A92,SWISSW!$F:$F,"Draw")),"-")</f>
        <v>-</v>
      </c>
      <c r="AX92" s="5" t="str">
        <f ca="1">IFERROR((COUNTIFS(SWISSW!$I:$I,MATCHUP!$A92,SWISSW!$J:$J,MATCHUP!AX$1,SWISSW!$F:$F,"Won")+COUNTIFS(SWISSW!$I:$I,MATCHUP!AX$1,SWISSW!$J:$J,MATCHUP!$A92,SWISSW!$F:$F,"Lost"))/(COUNTIFS(SWISSW!$I:$I,MATCHUP!$A92,SWISSW!$J:$J,MATCHUP!AX$1)-COUNTIFS(SWISSW!$I:$I,MATCHUP!$A92,SWISSW!$J:$J,MATCHUP!AX$1,SWISSW!$F:$F,"Draw")+COUNTIFS(SWISSW!$I:$I,MATCHUP!AX$1,SWISSW!$J:$J,MATCHUP!$A92)-COUNTIFS(SWISSW!$I:$I,MATCHUP!AX$1,SWISSW!$J:$J,MATCHUP!$A92,SWISSW!$F:$F,"Draw")),"-")</f>
        <v>-</v>
      </c>
      <c r="AY92" s="5" t="str">
        <f ca="1">IFERROR((COUNTIFS(SWISSW!$I:$I,MATCHUP!$A92,SWISSW!$J:$J,MATCHUP!AY$1,SWISSW!$F:$F,"Won")+COUNTIFS(SWISSW!$I:$I,MATCHUP!AY$1,SWISSW!$J:$J,MATCHUP!$A92,SWISSW!$F:$F,"Lost"))/(COUNTIFS(SWISSW!$I:$I,MATCHUP!$A92,SWISSW!$J:$J,MATCHUP!AY$1)-COUNTIFS(SWISSW!$I:$I,MATCHUP!$A92,SWISSW!$J:$J,MATCHUP!AY$1,SWISSW!$F:$F,"Draw")+COUNTIFS(SWISSW!$I:$I,MATCHUP!AY$1,SWISSW!$J:$J,MATCHUP!$A92)-COUNTIFS(SWISSW!$I:$I,MATCHUP!AY$1,SWISSW!$J:$J,MATCHUP!$A92,SWISSW!$F:$F,"Draw")),"-")</f>
        <v>-</v>
      </c>
      <c r="AZ92" s="5" t="str">
        <f ca="1">IFERROR((COUNTIFS(SWISSW!$I:$I,MATCHUP!$A92,SWISSW!$J:$J,MATCHUP!AZ$1,SWISSW!$F:$F,"Won")+COUNTIFS(SWISSW!$I:$I,MATCHUP!AZ$1,SWISSW!$J:$J,MATCHUP!$A92,SWISSW!$F:$F,"Lost"))/(COUNTIFS(SWISSW!$I:$I,MATCHUP!$A92,SWISSW!$J:$J,MATCHUP!AZ$1)-COUNTIFS(SWISSW!$I:$I,MATCHUP!$A92,SWISSW!$J:$J,MATCHUP!AZ$1,SWISSW!$F:$F,"Draw")+COUNTIFS(SWISSW!$I:$I,MATCHUP!AZ$1,SWISSW!$J:$J,MATCHUP!$A92)-COUNTIFS(SWISSW!$I:$I,MATCHUP!AZ$1,SWISSW!$J:$J,MATCHUP!$A92,SWISSW!$F:$F,"Draw")),"-")</f>
        <v>-</v>
      </c>
      <c r="BA92" s="5" t="str">
        <f ca="1">IFERROR((COUNTIFS(SWISSW!$I:$I,MATCHUP!$A92,SWISSW!$J:$J,MATCHUP!BA$1,SWISSW!$F:$F,"Won")+COUNTIFS(SWISSW!$I:$I,MATCHUP!BA$1,SWISSW!$J:$J,MATCHUP!$A92,SWISSW!$F:$F,"Lost"))/(COUNTIFS(SWISSW!$I:$I,MATCHUP!$A92,SWISSW!$J:$J,MATCHUP!BA$1)-COUNTIFS(SWISSW!$I:$I,MATCHUP!$A92,SWISSW!$J:$J,MATCHUP!BA$1,SWISSW!$F:$F,"Draw")+COUNTIFS(SWISSW!$I:$I,MATCHUP!BA$1,SWISSW!$J:$J,MATCHUP!$A92)-COUNTIFS(SWISSW!$I:$I,MATCHUP!BA$1,SWISSW!$J:$J,MATCHUP!$A92,SWISSW!$F:$F,"Draw")),"-")</f>
        <v>-</v>
      </c>
      <c r="BB92" s="5" t="str">
        <f ca="1">IFERROR((COUNTIFS(SWISSW!$I:$I,MATCHUP!$A92,SWISSW!$J:$J,MATCHUP!BB$1,SWISSW!$F:$F,"Won")+COUNTIFS(SWISSW!$I:$I,MATCHUP!BB$1,SWISSW!$J:$J,MATCHUP!$A92,SWISSW!$F:$F,"Lost"))/(COUNTIFS(SWISSW!$I:$I,MATCHUP!$A92,SWISSW!$J:$J,MATCHUP!BB$1)-COUNTIFS(SWISSW!$I:$I,MATCHUP!$A92,SWISSW!$J:$J,MATCHUP!BB$1,SWISSW!$F:$F,"Draw")+COUNTIFS(SWISSW!$I:$I,MATCHUP!BB$1,SWISSW!$J:$J,MATCHUP!$A92)-COUNTIFS(SWISSW!$I:$I,MATCHUP!BB$1,SWISSW!$J:$J,MATCHUP!$A92,SWISSW!$F:$F,"Draw")),"-")</f>
        <v>-</v>
      </c>
      <c r="BC92" s="5" t="str">
        <f ca="1">IFERROR((COUNTIFS(SWISSW!$I:$I,MATCHUP!$A92,SWISSW!$J:$J,MATCHUP!BC$1,SWISSW!$F:$F,"Won")+COUNTIFS(SWISSW!$I:$I,MATCHUP!BC$1,SWISSW!$J:$J,MATCHUP!$A92,SWISSW!$F:$F,"Lost"))/(COUNTIFS(SWISSW!$I:$I,MATCHUP!$A92,SWISSW!$J:$J,MATCHUP!BC$1)-COUNTIFS(SWISSW!$I:$I,MATCHUP!$A92,SWISSW!$J:$J,MATCHUP!BC$1,SWISSW!$F:$F,"Draw")+COUNTIFS(SWISSW!$I:$I,MATCHUP!BC$1,SWISSW!$J:$J,MATCHUP!$A92)-COUNTIFS(SWISSW!$I:$I,MATCHUP!BC$1,SWISSW!$J:$J,MATCHUP!$A92,SWISSW!$F:$F,"Draw")),"-")</f>
        <v>-</v>
      </c>
      <c r="BD92" s="5" t="str">
        <f ca="1">IFERROR((COUNTIFS(SWISSW!$I:$I,MATCHUP!$A92,SWISSW!$J:$J,MATCHUP!BD$1,SWISSW!$F:$F,"Won")+COUNTIFS(SWISSW!$I:$I,MATCHUP!BD$1,SWISSW!$J:$J,MATCHUP!$A92,SWISSW!$F:$F,"Lost"))/(COUNTIFS(SWISSW!$I:$I,MATCHUP!$A92,SWISSW!$J:$J,MATCHUP!BD$1)-COUNTIFS(SWISSW!$I:$I,MATCHUP!$A92,SWISSW!$J:$J,MATCHUP!BD$1,SWISSW!$F:$F,"Draw")+COUNTIFS(SWISSW!$I:$I,MATCHUP!BD$1,SWISSW!$J:$J,MATCHUP!$A92)-COUNTIFS(SWISSW!$I:$I,MATCHUP!BD$1,SWISSW!$J:$J,MATCHUP!$A92,SWISSW!$F:$F,"Draw")),"-")</f>
        <v>-</v>
      </c>
      <c r="BE92" s="5" t="str">
        <f ca="1">IFERROR((COUNTIFS(SWISSW!$I:$I,MATCHUP!$A92,SWISSW!$J:$J,MATCHUP!BE$1,SWISSW!$F:$F,"Won")+COUNTIFS(SWISSW!$I:$I,MATCHUP!BE$1,SWISSW!$J:$J,MATCHUP!$A92,SWISSW!$F:$F,"Lost"))/(COUNTIFS(SWISSW!$I:$I,MATCHUP!$A92,SWISSW!$J:$J,MATCHUP!BE$1)-COUNTIFS(SWISSW!$I:$I,MATCHUP!$A92,SWISSW!$J:$J,MATCHUP!BE$1,SWISSW!$F:$F,"Draw")+COUNTIFS(SWISSW!$I:$I,MATCHUP!BE$1,SWISSW!$J:$J,MATCHUP!$A92)-COUNTIFS(SWISSW!$I:$I,MATCHUP!BE$1,SWISSW!$J:$J,MATCHUP!$A92,SWISSW!$F:$F,"Draw")),"-")</f>
        <v>-</v>
      </c>
      <c r="BF92" s="5" t="str">
        <f ca="1">IFERROR((COUNTIFS(SWISSW!$I:$I,MATCHUP!$A92,SWISSW!$J:$J,MATCHUP!BF$1,SWISSW!$F:$F,"Won")+COUNTIFS(SWISSW!$I:$I,MATCHUP!BF$1,SWISSW!$J:$J,MATCHUP!$A92,SWISSW!$F:$F,"Lost"))/(COUNTIFS(SWISSW!$I:$I,MATCHUP!$A92,SWISSW!$J:$J,MATCHUP!BF$1)-COUNTIFS(SWISSW!$I:$I,MATCHUP!$A92,SWISSW!$J:$J,MATCHUP!BF$1,SWISSW!$F:$F,"Draw")+COUNTIFS(SWISSW!$I:$I,MATCHUP!BF$1,SWISSW!$J:$J,MATCHUP!$A92)-COUNTIFS(SWISSW!$I:$I,MATCHUP!BF$1,SWISSW!$J:$J,MATCHUP!$A92,SWISSW!$F:$F,"Draw")),"-")</f>
        <v>-</v>
      </c>
      <c r="BG92" s="5" t="str">
        <f ca="1">IFERROR((COUNTIFS(SWISSW!$I:$I,MATCHUP!$A92,SWISSW!$J:$J,MATCHUP!BG$1,SWISSW!$F:$F,"Won")+COUNTIFS(SWISSW!$I:$I,MATCHUP!BG$1,SWISSW!$J:$J,MATCHUP!$A92,SWISSW!$F:$F,"Lost"))/(COUNTIFS(SWISSW!$I:$I,MATCHUP!$A92,SWISSW!$J:$J,MATCHUP!BG$1)-COUNTIFS(SWISSW!$I:$I,MATCHUP!$A92,SWISSW!$J:$J,MATCHUP!BG$1,SWISSW!$F:$F,"Draw")+COUNTIFS(SWISSW!$I:$I,MATCHUP!BG$1,SWISSW!$J:$J,MATCHUP!$A92)-COUNTIFS(SWISSW!$I:$I,MATCHUP!BG$1,SWISSW!$J:$J,MATCHUP!$A92,SWISSW!$F:$F,"Draw")),"-")</f>
        <v>-</v>
      </c>
      <c r="BH92" s="5" t="str">
        <f ca="1">IFERROR((COUNTIFS(SWISSW!$I:$I,MATCHUP!$A92,SWISSW!$J:$J,MATCHUP!BH$1,SWISSW!$F:$F,"Won")+COUNTIFS(SWISSW!$I:$I,MATCHUP!BH$1,SWISSW!$J:$J,MATCHUP!$A92,SWISSW!$F:$F,"Lost"))/(COUNTIFS(SWISSW!$I:$I,MATCHUP!$A92,SWISSW!$J:$J,MATCHUP!BH$1)-COUNTIFS(SWISSW!$I:$I,MATCHUP!$A92,SWISSW!$J:$J,MATCHUP!BH$1,SWISSW!$F:$F,"Draw")+COUNTIFS(SWISSW!$I:$I,MATCHUP!BH$1,SWISSW!$J:$J,MATCHUP!$A92)-COUNTIFS(SWISSW!$I:$I,MATCHUP!BH$1,SWISSW!$J:$J,MATCHUP!$A92,SWISSW!$F:$F,"Draw")),"-")</f>
        <v>-</v>
      </c>
      <c r="BI92" s="5" t="str">
        <f ca="1">IFERROR((COUNTIFS(SWISSW!$I:$I,MATCHUP!$A92,SWISSW!$J:$J,MATCHUP!BI$1,SWISSW!$F:$F,"Won")+COUNTIFS(SWISSW!$I:$I,MATCHUP!BI$1,SWISSW!$J:$J,MATCHUP!$A92,SWISSW!$F:$F,"Lost"))/(COUNTIFS(SWISSW!$I:$I,MATCHUP!$A92,SWISSW!$J:$J,MATCHUP!BI$1)-COUNTIFS(SWISSW!$I:$I,MATCHUP!$A92,SWISSW!$J:$J,MATCHUP!BI$1,SWISSW!$F:$F,"Draw")+COUNTIFS(SWISSW!$I:$I,MATCHUP!BI$1,SWISSW!$J:$J,MATCHUP!$A92)-COUNTIFS(SWISSW!$I:$I,MATCHUP!BI$1,SWISSW!$J:$J,MATCHUP!$A92,SWISSW!$F:$F,"Draw")),"-")</f>
        <v>-</v>
      </c>
      <c r="BJ92" s="5" t="str">
        <f ca="1">IFERROR((COUNTIFS(SWISSW!$I:$I,MATCHUP!$A92,SWISSW!$J:$J,MATCHUP!BJ$1,SWISSW!$F:$F,"Won")+COUNTIFS(SWISSW!$I:$I,MATCHUP!BJ$1,SWISSW!$J:$J,MATCHUP!$A92,SWISSW!$F:$F,"Lost"))/(COUNTIFS(SWISSW!$I:$I,MATCHUP!$A92,SWISSW!$J:$J,MATCHUP!BJ$1)-COUNTIFS(SWISSW!$I:$I,MATCHUP!$A92,SWISSW!$J:$J,MATCHUP!BJ$1,SWISSW!$F:$F,"Draw")+COUNTIFS(SWISSW!$I:$I,MATCHUP!BJ$1,SWISSW!$J:$J,MATCHUP!$A92)-COUNTIFS(SWISSW!$I:$I,MATCHUP!BJ$1,SWISSW!$J:$J,MATCHUP!$A92,SWISSW!$F:$F,"Draw")),"-")</f>
        <v>-</v>
      </c>
      <c r="BK92" s="5" t="str">
        <f ca="1">IFERROR((COUNTIFS(SWISSW!$I:$I,MATCHUP!$A92,SWISSW!$J:$J,MATCHUP!BK$1,SWISSW!$F:$F,"Won")+COUNTIFS(SWISSW!$I:$I,MATCHUP!BK$1,SWISSW!$J:$J,MATCHUP!$A92,SWISSW!$F:$F,"Lost"))/(COUNTIFS(SWISSW!$I:$I,MATCHUP!$A92,SWISSW!$J:$J,MATCHUP!BK$1)-COUNTIFS(SWISSW!$I:$I,MATCHUP!$A92,SWISSW!$J:$J,MATCHUP!BK$1,SWISSW!$F:$F,"Draw")+COUNTIFS(SWISSW!$I:$I,MATCHUP!BK$1,SWISSW!$J:$J,MATCHUP!$A92)-COUNTIFS(SWISSW!$I:$I,MATCHUP!BK$1,SWISSW!$J:$J,MATCHUP!$A92,SWISSW!$F:$F,"Draw")),"-")</f>
        <v>-</v>
      </c>
      <c r="BL92" s="5" t="str">
        <f ca="1">IFERROR((COUNTIFS(SWISSW!$I:$I,MATCHUP!$A92,SWISSW!$J:$J,MATCHUP!BL$1,SWISSW!$F:$F,"Won")+COUNTIFS(SWISSW!$I:$I,MATCHUP!BL$1,SWISSW!$J:$J,MATCHUP!$A92,SWISSW!$F:$F,"Lost"))/(COUNTIFS(SWISSW!$I:$I,MATCHUP!$A92,SWISSW!$J:$J,MATCHUP!BL$1)-COUNTIFS(SWISSW!$I:$I,MATCHUP!$A92,SWISSW!$J:$J,MATCHUP!BL$1,SWISSW!$F:$F,"Draw")+COUNTIFS(SWISSW!$I:$I,MATCHUP!BL$1,SWISSW!$J:$J,MATCHUP!$A92)-COUNTIFS(SWISSW!$I:$I,MATCHUP!BL$1,SWISSW!$J:$J,MATCHUP!$A92,SWISSW!$F:$F,"Draw")),"-")</f>
        <v>-</v>
      </c>
      <c r="BM92" s="5" t="str">
        <f ca="1">IFERROR((COUNTIFS(SWISSW!$I:$I,MATCHUP!$A92,SWISSW!$J:$J,MATCHUP!BM$1,SWISSW!$F:$F,"Won")+COUNTIFS(SWISSW!$I:$I,MATCHUP!BM$1,SWISSW!$J:$J,MATCHUP!$A92,SWISSW!$F:$F,"Lost"))/(COUNTIFS(SWISSW!$I:$I,MATCHUP!$A92,SWISSW!$J:$J,MATCHUP!BM$1)-COUNTIFS(SWISSW!$I:$I,MATCHUP!$A92,SWISSW!$J:$J,MATCHUP!BM$1,SWISSW!$F:$F,"Draw")+COUNTIFS(SWISSW!$I:$I,MATCHUP!BM$1,SWISSW!$J:$J,MATCHUP!$A92)-COUNTIFS(SWISSW!$I:$I,MATCHUP!BM$1,SWISSW!$J:$J,MATCHUP!$A92,SWISSW!$F:$F,"Draw")),"-")</f>
        <v>-</v>
      </c>
      <c r="BN92" s="5" t="str">
        <f ca="1">IFERROR((COUNTIFS(SWISSW!$I:$I,MATCHUP!$A92,SWISSW!$J:$J,MATCHUP!BN$1,SWISSW!$F:$F,"Won")+COUNTIFS(SWISSW!$I:$I,MATCHUP!BN$1,SWISSW!$J:$J,MATCHUP!$A92,SWISSW!$F:$F,"Lost"))/(COUNTIFS(SWISSW!$I:$I,MATCHUP!$A92,SWISSW!$J:$J,MATCHUP!BN$1)-COUNTIFS(SWISSW!$I:$I,MATCHUP!$A92,SWISSW!$J:$J,MATCHUP!BN$1,SWISSW!$F:$F,"Draw")+COUNTIFS(SWISSW!$I:$I,MATCHUP!BN$1,SWISSW!$J:$J,MATCHUP!$A92)-COUNTIFS(SWISSW!$I:$I,MATCHUP!BN$1,SWISSW!$J:$J,MATCHUP!$A92,SWISSW!$F:$F,"Draw")),"-")</f>
        <v>-</v>
      </c>
      <c r="BO92" s="5" t="str">
        <f ca="1">IFERROR((COUNTIFS(SWISSW!$I:$I,MATCHUP!$A92,SWISSW!$J:$J,MATCHUP!BO$1,SWISSW!$F:$F,"Won")+COUNTIFS(SWISSW!$I:$I,MATCHUP!BO$1,SWISSW!$J:$J,MATCHUP!$A92,SWISSW!$F:$F,"Lost"))/(COUNTIFS(SWISSW!$I:$I,MATCHUP!$A92,SWISSW!$J:$J,MATCHUP!BO$1)-COUNTIFS(SWISSW!$I:$I,MATCHUP!$A92,SWISSW!$J:$J,MATCHUP!BO$1,SWISSW!$F:$F,"Draw")+COUNTIFS(SWISSW!$I:$I,MATCHUP!BO$1,SWISSW!$J:$J,MATCHUP!$A92)-COUNTIFS(SWISSW!$I:$I,MATCHUP!BO$1,SWISSW!$J:$J,MATCHUP!$A92,SWISSW!$F:$F,"Draw")),"-")</f>
        <v>-</v>
      </c>
      <c r="BP92" s="5" t="str">
        <f ca="1">IFERROR((COUNTIFS(SWISSW!$I:$I,MATCHUP!$A92,SWISSW!$J:$J,MATCHUP!BP$1,SWISSW!$F:$F,"Won")+COUNTIFS(SWISSW!$I:$I,MATCHUP!BP$1,SWISSW!$J:$J,MATCHUP!$A92,SWISSW!$F:$F,"Lost"))/(COUNTIFS(SWISSW!$I:$I,MATCHUP!$A92,SWISSW!$J:$J,MATCHUP!BP$1)-COUNTIFS(SWISSW!$I:$I,MATCHUP!$A92,SWISSW!$J:$J,MATCHUP!BP$1,SWISSW!$F:$F,"Draw")+COUNTIFS(SWISSW!$I:$I,MATCHUP!BP$1,SWISSW!$J:$J,MATCHUP!$A92)-COUNTIFS(SWISSW!$I:$I,MATCHUP!BP$1,SWISSW!$J:$J,MATCHUP!$A92,SWISSW!$F:$F,"Draw")),"-")</f>
        <v>-</v>
      </c>
      <c r="BQ92" s="5" t="str">
        <f ca="1">IFERROR((COUNTIFS(SWISSW!$I:$I,MATCHUP!$A92,SWISSW!$J:$J,MATCHUP!BQ$1,SWISSW!$F:$F,"Won")+COUNTIFS(SWISSW!$I:$I,MATCHUP!BQ$1,SWISSW!$J:$J,MATCHUP!$A92,SWISSW!$F:$F,"Lost"))/(COUNTIFS(SWISSW!$I:$I,MATCHUP!$A92,SWISSW!$J:$J,MATCHUP!BQ$1)-COUNTIFS(SWISSW!$I:$I,MATCHUP!$A92,SWISSW!$J:$J,MATCHUP!BQ$1,SWISSW!$F:$F,"Draw")+COUNTIFS(SWISSW!$I:$I,MATCHUP!BQ$1,SWISSW!$J:$J,MATCHUP!$A92)-COUNTIFS(SWISSW!$I:$I,MATCHUP!BQ$1,SWISSW!$J:$J,MATCHUP!$A92,SWISSW!$F:$F,"Draw")),"-")</f>
        <v>-</v>
      </c>
      <c r="BR92" s="5" t="str">
        <f ca="1">IFERROR((COUNTIFS(SWISSW!$I:$I,MATCHUP!$A92,SWISSW!$J:$J,MATCHUP!BR$1,SWISSW!$F:$F,"Won")+COUNTIFS(SWISSW!$I:$I,MATCHUP!BR$1,SWISSW!$J:$J,MATCHUP!$A92,SWISSW!$F:$F,"Lost"))/(COUNTIFS(SWISSW!$I:$I,MATCHUP!$A92,SWISSW!$J:$J,MATCHUP!BR$1)-COUNTIFS(SWISSW!$I:$I,MATCHUP!$A92,SWISSW!$J:$J,MATCHUP!BR$1,SWISSW!$F:$F,"Draw")+COUNTIFS(SWISSW!$I:$I,MATCHUP!BR$1,SWISSW!$J:$J,MATCHUP!$A92)-COUNTIFS(SWISSW!$I:$I,MATCHUP!BR$1,SWISSW!$J:$J,MATCHUP!$A92,SWISSW!$F:$F,"Draw")),"-")</f>
        <v>-</v>
      </c>
      <c r="BS92" s="5" t="str">
        <f ca="1">IFERROR((COUNTIFS(SWISSW!$I:$I,MATCHUP!$A92,SWISSW!$J:$J,MATCHUP!BS$1,SWISSW!$F:$F,"Won")+COUNTIFS(SWISSW!$I:$I,MATCHUP!BS$1,SWISSW!$J:$J,MATCHUP!$A92,SWISSW!$F:$F,"Lost"))/(COUNTIFS(SWISSW!$I:$I,MATCHUP!$A92,SWISSW!$J:$J,MATCHUP!BS$1)-COUNTIFS(SWISSW!$I:$I,MATCHUP!$A92,SWISSW!$J:$J,MATCHUP!BS$1,SWISSW!$F:$F,"Draw")+COUNTIFS(SWISSW!$I:$I,MATCHUP!BS$1,SWISSW!$J:$J,MATCHUP!$A92)-COUNTIFS(SWISSW!$I:$I,MATCHUP!BS$1,SWISSW!$J:$J,MATCHUP!$A92,SWISSW!$F:$F,"Draw")),"-")</f>
        <v>-</v>
      </c>
      <c r="BT92" s="5" t="str">
        <f ca="1">IFERROR((COUNTIFS(SWISSW!$I:$I,MATCHUP!$A92,SWISSW!$J:$J,MATCHUP!BT$1,SWISSW!$F:$F,"Won")+COUNTIFS(SWISSW!$I:$I,MATCHUP!BT$1,SWISSW!$J:$J,MATCHUP!$A92,SWISSW!$F:$F,"Lost"))/(COUNTIFS(SWISSW!$I:$I,MATCHUP!$A92,SWISSW!$J:$J,MATCHUP!BT$1)-COUNTIFS(SWISSW!$I:$I,MATCHUP!$A92,SWISSW!$J:$J,MATCHUP!BT$1,SWISSW!$F:$F,"Draw")+COUNTIFS(SWISSW!$I:$I,MATCHUP!BT$1,SWISSW!$J:$J,MATCHUP!$A92)-COUNTIFS(SWISSW!$I:$I,MATCHUP!BT$1,SWISSW!$J:$J,MATCHUP!$A92,SWISSW!$F:$F,"Draw")),"-")</f>
        <v>-</v>
      </c>
      <c r="BU92" s="5" t="str">
        <f ca="1">IFERROR((COUNTIFS(SWISSW!$I:$I,MATCHUP!$A92,SWISSW!$J:$J,MATCHUP!BU$1,SWISSW!$F:$F,"Won")+COUNTIFS(SWISSW!$I:$I,MATCHUP!BU$1,SWISSW!$J:$J,MATCHUP!$A92,SWISSW!$F:$F,"Lost"))/(COUNTIFS(SWISSW!$I:$I,MATCHUP!$A92,SWISSW!$J:$J,MATCHUP!BU$1)-COUNTIFS(SWISSW!$I:$I,MATCHUP!$A92,SWISSW!$J:$J,MATCHUP!BU$1,SWISSW!$F:$F,"Draw")+COUNTIFS(SWISSW!$I:$I,MATCHUP!BU$1,SWISSW!$J:$J,MATCHUP!$A92)-COUNTIFS(SWISSW!$I:$I,MATCHUP!BU$1,SWISSW!$J:$J,MATCHUP!$A92,SWISSW!$F:$F,"Draw")),"-")</f>
        <v>-</v>
      </c>
      <c r="BV92" s="5" t="str">
        <f ca="1">IFERROR((COUNTIFS(SWISSW!$I:$I,MATCHUP!$A92,SWISSW!$J:$J,MATCHUP!BV$1,SWISSW!$F:$F,"Won")+COUNTIFS(SWISSW!$I:$I,MATCHUP!BV$1,SWISSW!$J:$J,MATCHUP!$A92,SWISSW!$F:$F,"Lost"))/(COUNTIFS(SWISSW!$I:$I,MATCHUP!$A92,SWISSW!$J:$J,MATCHUP!BV$1)-COUNTIFS(SWISSW!$I:$I,MATCHUP!$A92,SWISSW!$J:$J,MATCHUP!BV$1,SWISSW!$F:$F,"Draw")+COUNTIFS(SWISSW!$I:$I,MATCHUP!BV$1,SWISSW!$J:$J,MATCHUP!$A92)-COUNTIFS(SWISSW!$I:$I,MATCHUP!BV$1,SWISSW!$J:$J,MATCHUP!$A92,SWISSW!$F:$F,"Draw")),"-")</f>
        <v>-</v>
      </c>
      <c r="BW92" s="5" t="str">
        <f ca="1">IFERROR((COUNTIFS(SWISSW!$I:$I,MATCHUP!$A92,SWISSW!$J:$J,MATCHUP!BW$1,SWISSW!$F:$F,"Won")+COUNTIFS(SWISSW!$I:$I,MATCHUP!BW$1,SWISSW!$J:$J,MATCHUP!$A92,SWISSW!$F:$F,"Lost"))/(COUNTIFS(SWISSW!$I:$I,MATCHUP!$A92,SWISSW!$J:$J,MATCHUP!BW$1)-COUNTIFS(SWISSW!$I:$I,MATCHUP!$A92,SWISSW!$J:$J,MATCHUP!BW$1,SWISSW!$F:$F,"Draw")+COUNTIFS(SWISSW!$I:$I,MATCHUP!BW$1,SWISSW!$J:$J,MATCHUP!$A92)-COUNTIFS(SWISSW!$I:$I,MATCHUP!BW$1,SWISSW!$J:$J,MATCHUP!$A92,SWISSW!$F:$F,"Draw")),"-")</f>
        <v>-</v>
      </c>
      <c r="BX92" s="5" t="str">
        <f ca="1">IFERROR((COUNTIFS(SWISSW!$I:$I,MATCHUP!$A92,SWISSW!$J:$J,MATCHUP!BX$1,SWISSW!$F:$F,"Won")+COUNTIFS(SWISSW!$I:$I,MATCHUP!BX$1,SWISSW!$J:$J,MATCHUP!$A92,SWISSW!$F:$F,"Lost"))/(COUNTIFS(SWISSW!$I:$I,MATCHUP!$A92,SWISSW!$J:$J,MATCHUP!BX$1)-COUNTIFS(SWISSW!$I:$I,MATCHUP!$A92,SWISSW!$J:$J,MATCHUP!BX$1,SWISSW!$F:$F,"Draw")+COUNTIFS(SWISSW!$I:$I,MATCHUP!BX$1,SWISSW!$J:$J,MATCHUP!$A92)-COUNTIFS(SWISSW!$I:$I,MATCHUP!BX$1,SWISSW!$J:$J,MATCHUP!$A92,SWISSW!$F:$F,"Draw")),"-")</f>
        <v>-</v>
      </c>
      <c r="BY92" s="5" t="str">
        <f ca="1">IFERROR((COUNTIFS(SWISSW!$I:$I,MATCHUP!$A92,SWISSW!$J:$J,MATCHUP!BY$1,SWISSW!$F:$F,"Won")+COUNTIFS(SWISSW!$I:$I,MATCHUP!BY$1,SWISSW!$J:$J,MATCHUP!$A92,SWISSW!$F:$F,"Lost"))/(COUNTIFS(SWISSW!$I:$I,MATCHUP!$A92,SWISSW!$J:$J,MATCHUP!BY$1)-COUNTIFS(SWISSW!$I:$I,MATCHUP!$A92,SWISSW!$J:$J,MATCHUP!BY$1,SWISSW!$F:$F,"Draw")+COUNTIFS(SWISSW!$I:$I,MATCHUP!BY$1,SWISSW!$J:$J,MATCHUP!$A92)-COUNTIFS(SWISSW!$I:$I,MATCHUP!BY$1,SWISSW!$J:$J,MATCHUP!$A92,SWISSW!$F:$F,"Draw")),"-")</f>
        <v>-</v>
      </c>
      <c r="BZ92" s="5" t="str">
        <f ca="1">IFERROR((COUNTIFS(SWISSW!$I:$I,MATCHUP!$A92,SWISSW!$J:$J,MATCHUP!BZ$1,SWISSW!$F:$F,"Won")+COUNTIFS(SWISSW!$I:$I,MATCHUP!BZ$1,SWISSW!$J:$J,MATCHUP!$A92,SWISSW!$F:$F,"Lost"))/(COUNTIFS(SWISSW!$I:$I,MATCHUP!$A92,SWISSW!$J:$J,MATCHUP!BZ$1)-COUNTIFS(SWISSW!$I:$I,MATCHUP!$A92,SWISSW!$J:$J,MATCHUP!BZ$1,SWISSW!$F:$F,"Draw")+COUNTIFS(SWISSW!$I:$I,MATCHUP!BZ$1,SWISSW!$J:$J,MATCHUP!$A92)-COUNTIFS(SWISSW!$I:$I,MATCHUP!BZ$1,SWISSW!$J:$J,MATCHUP!$A92,SWISSW!$F:$F,"Draw")),"-")</f>
        <v>-</v>
      </c>
      <c r="CA92" s="5" t="str">
        <f ca="1">IFERROR((COUNTIFS(SWISSW!$I:$I,MATCHUP!$A92,SWISSW!$J:$J,MATCHUP!CA$1,SWISSW!$F:$F,"Won")+COUNTIFS(SWISSW!$I:$I,MATCHUP!CA$1,SWISSW!$J:$J,MATCHUP!$A92,SWISSW!$F:$F,"Lost"))/(COUNTIFS(SWISSW!$I:$I,MATCHUP!$A92,SWISSW!$J:$J,MATCHUP!CA$1)-COUNTIFS(SWISSW!$I:$I,MATCHUP!$A92,SWISSW!$J:$J,MATCHUP!CA$1,SWISSW!$F:$F,"Draw")+COUNTIFS(SWISSW!$I:$I,MATCHUP!CA$1,SWISSW!$J:$J,MATCHUP!$A92)-COUNTIFS(SWISSW!$I:$I,MATCHUP!CA$1,SWISSW!$J:$J,MATCHUP!$A92,SWISSW!$F:$F,"Draw")),"-")</f>
        <v>-</v>
      </c>
      <c r="CB92" s="5" t="str">
        <f ca="1">IFERROR((COUNTIFS(SWISSW!$I:$I,MATCHUP!$A92,SWISSW!$J:$J,MATCHUP!CB$1,SWISSW!$F:$F,"Won")+COUNTIFS(SWISSW!$I:$I,MATCHUP!CB$1,SWISSW!$J:$J,MATCHUP!$A92,SWISSW!$F:$F,"Lost"))/(COUNTIFS(SWISSW!$I:$I,MATCHUP!$A92,SWISSW!$J:$J,MATCHUP!CB$1)-COUNTIFS(SWISSW!$I:$I,MATCHUP!$A92,SWISSW!$J:$J,MATCHUP!CB$1,SWISSW!$F:$F,"Draw")+COUNTIFS(SWISSW!$I:$I,MATCHUP!CB$1,SWISSW!$J:$J,MATCHUP!$A92)-COUNTIFS(SWISSW!$I:$I,MATCHUP!CB$1,SWISSW!$J:$J,MATCHUP!$A92,SWISSW!$F:$F,"Draw")),"-")</f>
        <v>-</v>
      </c>
      <c r="CC92" s="5" t="str">
        <f ca="1">IFERROR((COUNTIFS(SWISSW!$I:$I,MATCHUP!$A92,SWISSW!$J:$J,MATCHUP!CC$1,SWISSW!$F:$F,"Won")+COUNTIFS(SWISSW!$I:$I,MATCHUP!CC$1,SWISSW!$J:$J,MATCHUP!$A92,SWISSW!$F:$F,"Lost"))/(COUNTIFS(SWISSW!$I:$I,MATCHUP!$A92,SWISSW!$J:$J,MATCHUP!CC$1)-COUNTIFS(SWISSW!$I:$I,MATCHUP!$A92,SWISSW!$J:$J,MATCHUP!CC$1,SWISSW!$F:$F,"Draw")+COUNTIFS(SWISSW!$I:$I,MATCHUP!CC$1,SWISSW!$J:$J,MATCHUP!$A92)-COUNTIFS(SWISSW!$I:$I,MATCHUP!CC$1,SWISSW!$J:$J,MATCHUP!$A92,SWISSW!$F:$F,"Draw")),"-")</f>
        <v>-</v>
      </c>
      <c r="CD92" s="5" t="str">
        <f ca="1">IFERROR((COUNTIFS(SWISSW!$I:$I,MATCHUP!$A92,SWISSW!$J:$J,MATCHUP!CD$1,SWISSW!$F:$F,"Won")+COUNTIFS(SWISSW!$I:$I,MATCHUP!CD$1,SWISSW!$J:$J,MATCHUP!$A92,SWISSW!$F:$F,"Lost"))/(COUNTIFS(SWISSW!$I:$I,MATCHUP!$A92,SWISSW!$J:$J,MATCHUP!CD$1)-COUNTIFS(SWISSW!$I:$I,MATCHUP!$A92,SWISSW!$J:$J,MATCHUP!CD$1,SWISSW!$F:$F,"Draw")+COUNTIFS(SWISSW!$I:$I,MATCHUP!CD$1,SWISSW!$J:$J,MATCHUP!$A92)-COUNTIFS(SWISSW!$I:$I,MATCHUP!CD$1,SWISSW!$J:$J,MATCHUP!$A92,SWISSW!$F:$F,"Draw")),"-")</f>
        <v>-</v>
      </c>
      <c r="CE92" s="5" t="str">
        <f ca="1">IFERROR((COUNTIFS(SWISSW!$I:$I,MATCHUP!$A92,SWISSW!$J:$J,MATCHUP!CE$1,SWISSW!$F:$F,"Won")+COUNTIFS(SWISSW!$I:$I,MATCHUP!CE$1,SWISSW!$J:$J,MATCHUP!$A92,SWISSW!$F:$F,"Lost"))/(COUNTIFS(SWISSW!$I:$I,MATCHUP!$A92,SWISSW!$J:$J,MATCHUP!CE$1)-COUNTIFS(SWISSW!$I:$I,MATCHUP!$A92,SWISSW!$J:$J,MATCHUP!CE$1,SWISSW!$F:$F,"Draw")+COUNTIFS(SWISSW!$I:$I,MATCHUP!CE$1,SWISSW!$J:$J,MATCHUP!$A92)-COUNTIFS(SWISSW!$I:$I,MATCHUP!CE$1,SWISSW!$J:$J,MATCHUP!$A92,SWISSW!$F:$F,"Draw")),"-")</f>
        <v>-</v>
      </c>
      <c r="CF92" s="5" t="str">
        <f ca="1">IFERROR((COUNTIFS(SWISSW!$I:$I,MATCHUP!$A92,SWISSW!$J:$J,MATCHUP!CF$1,SWISSW!$F:$F,"Won")+COUNTIFS(SWISSW!$I:$I,MATCHUP!CF$1,SWISSW!$J:$J,MATCHUP!$A92,SWISSW!$F:$F,"Lost"))/(COUNTIFS(SWISSW!$I:$I,MATCHUP!$A92,SWISSW!$J:$J,MATCHUP!CF$1)-COUNTIFS(SWISSW!$I:$I,MATCHUP!$A92,SWISSW!$J:$J,MATCHUP!CF$1,SWISSW!$F:$F,"Draw")+COUNTIFS(SWISSW!$I:$I,MATCHUP!CF$1,SWISSW!$J:$J,MATCHUP!$A92)-COUNTIFS(SWISSW!$I:$I,MATCHUP!CF$1,SWISSW!$J:$J,MATCHUP!$A92,SWISSW!$F:$F,"Draw")),"-")</f>
        <v>-</v>
      </c>
      <c r="CG92" s="5" t="str">
        <f ca="1">IFERROR((COUNTIFS(SWISSW!$I:$I,MATCHUP!$A92,SWISSW!$J:$J,MATCHUP!CG$1,SWISSW!$F:$F,"Won")+COUNTIFS(SWISSW!$I:$I,MATCHUP!CG$1,SWISSW!$J:$J,MATCHUP!$A92,SWISSW!$F:$F,"Lost"))/(COUNTIFS(SWISSW!$I:$I,MATCHUP!$A92,SWISSW!$J:$J,MATCHUP!CG$1)-COUNTIFS(SWISSW!$I:$I,MATCHUP!$A92,SWISSW!$J:$J,MATCHUP!CG$1,SWISSW!$F:$F,"Draw")+COUNTIFS(SWISSW!$I:$I,MATCHUP!CG$1,SWISSW!$J:$J,MATCHUP!$A92)-COUNTIFS(SWISSW!$I:$I,MATCHUP!CG$1,SWISSW!$J:$J,MATCHUP!$A92,SWISSW!$F:$F,"Draw")),"-")</f>
        <v>-</v>
      </c>
      <c r="CH92" s="5" t="str">
        <f ca="1">IFERROR((COUNTIFS(SWISSW!$I:$I,MATCHUP!$A92,SWISSW!$J:$J,MATCHUP!CH$1,SWISSW!$F:$F,"Won")+COUNTIFS(SWISSW!$I:$I,MATCHUP!CH$1,SWISSW!$J:$J,MATCHUP!$A92,SWISSW!$F:$F,"Lost"))/(COUNTIFS(SWISSW!$I:$I,MATCHUP!$A92,SWISSW!$J:$J,MATCHUP!CH$1)-COUNTIFS(SWISSW!$I:$I,MATCHUP!$A92,SWISSW!$J:$J,MATCHUP!CH$1,SWISSW!$F:$F,"Draw")+COUNTIFS(SWISSW!$I:$I,MATCHUP!CH$1,SWISSW!$J:$J,MATCHUP!$A92)-COUNTIFS(SWISSW!$I:$I,MATCHUP!CH$1,SWISSW!$J:$J,MATCHUP!$A92,SWISSW!$F:$F,"Draw")),"-")</f>
        <v>-</v>
      </c>
      <c r="CI92" s="5" t="str">
        <f ca="1">IFERROR((COUNTIFS(SWISSW!$I:$I,MATCHUP!$A92,SWISSW!$J:$J,MATCHUP!CI$1,SWISSW!$F:$F,"Won")+COUNTIFS(SWISSW!$I:$I,MATCHUP!CI$1,SWISSW!$J:$J,MATCHUP!$A92,SWISSW!$F:$F,"Lost"))/(COUNTIFS(SWISSW!$I:$I,MATCHUP!$A92,SWISSW!$J:$J,MATCHUP!CI$1)-COUNTIFS(SWISSW!$I:$I,MATCHUP!$A92,SWISSW!$J:$J,MATCHUP!CI$1,SWISSW!$F:$F,"Draw")+COUNTIFS(SWISSW!$I:$I,MATCHUP!CI$1,SWISSW!$J:$J,MATCHUP!$A92)-COUNTIFS(SWISSW!$I:$I,MATCHUP!CI$1,SWISSW!$J:$J,MATCHUP!$A92,SWISSW!$F:$F,"Draw")),"-")</f>
        <v>-</v>
      </c>
      <c r="CJ92" s="5" t="str">
        <f ca="1">IFERROR((COUNTIFS(SWISSW!$I:$I,MATCHUP!$A92,SWISSW!$J:$J,MATCHUP!CJ$1,SWISSW!$F:$F,"Won")+COUNTIFS(SWISSW!$I:$I,MATCHUP!CJ$1,SWISSW!$J:$J,MATCHUP!$A92,SWISSW!$F:$F,"Lost"))/(COUNTIFS(SWISSW!$I:$I,MATCHUP!$A92,SWISSW!$J:$J,MATCHUP!CJ$1)-COUNTIFS(SWISSW!$I:$I,MATCHUP!$A92,SWISSW!$J:$J,MATCHUP!CJ$1,SWISSW!$F:$F,"Draw")+COUNTIFS(SWISSW!$I:$I,MATCHUP!CJ$1,SWISSW!$J:$J,MATCHUP!$A92)-COUNTIFS(SWISSW!$I:$I,MATCHUP!CJ$1,SWISSW!$J:$J,MATCHUP!$A92,SWISSW!$F:$F,"Draw")),"-")</f>
        <v>-</v>
      </c>
      <c r="CK92" s="5" t="str">
        <f ca="1">IFERROR((COUNTIFS(SWISSW!$I:$I,MATCHUP!$A92,SWISSW!$J:$J,MATCHUP!CK$1,SWISSW!$F:$F,"Won")+COUNTIFS(SWISSW!$I:$I,MATCHUP!CK$1,SWISSW!$J:$J,MATCHUP!$A92,SWISSW!$F:$F,"Lost"))/(COUNTIFS(SWISSW!$I:$I,MATCHUP!$A92,SWISSW!$J:$J,MATCHUP!CK$1)-COUNTIFS(SWISSW!$I:$I,MATCHUP!$A92,SWISSW!$J:$J,MATCHUP!CK$1,SWISSW!$F:$F,"Draw")+COUNTIFS(SWISSW!$I:$I,MATCHUP!CK$1,SWISSW!$J:$J,MATCHUP!$A92)-COUNTIFS(SWISSW!$I:$I,MATCHUP!CK$1,SWISSW!$J:$J,MATCHUP!$A92,SWISSW!$F:$F,"Draw")),"-")</f>
        <v>-</v>
      </c>
      <c r="CL92" s="5" t="str">
        <f ca="1">IFERROR((COUNTIFS(SWISSW!$I:$I,MATCHUP!$A92,SWISSW!$J:$J,MATCHUP!CL$1,SWISSW!$F:$F,"Won")+COUNTIFS(SWISSW!$I:$I,MATCHUP!CL$1,SWISSW!$J:$J,MATCHUP!$A92,SWISSW!$F:$F,"Lost"))/(COUNTIFS(SWISSW!$I:$I,MATCHUP!$A92,SWISSW!$J:$J,MATCHUP!CL$1)-COUNTIFS(SWISSW!$I:$I,MATCHUP!$A92,SWISSW!$J:$J,MATCHUP!CL$1,SWISSW!$F:$F,"Draw")+COUNTIFS(SWISSW!$I:$I,MATCHUP!CL$1,SWISSW!$J:$J,MATCHUP!$A92)-COUNTIFS(SWISSW!$I:$I,MATCHUP!CL$1,SWISSW!$J:$J,MATCHUP!$A92,SWISSW!$F:$F,"Draw")),"-")</f>
        <v>-</v>
      </c>
      <c r="CM92" s="5" t="str">
        <f ca="1">IFERROR((COUNTIFS(SWISSW!$I:$I,MATCHUP!$A92,SWISSW!$J:$J,MATCHUP!CM$1,SWISSW!$F:$F,"Won")+COUNTIFS(SWISSW!$I:$I,MATCHUP!CM$1,SWISSW!$J:$J,MATCHUP!$A92,SWISSW!$F:$F,"Lost"))/(COUNTIFS(SWISSW!$I:$I,MATCHUP!$A92,SWISSW!$J:$J,MATCHUP!CM$1)-COUNTIFS(SWISSW!$I:$I,MATCHUP!$A92,SWISSW!$J:$J,MATCHUP!CM$1,SWISSW!$F:$F,"Draw")+COUNTIFS(SWISSW!$I:$I,MATCHUP!CM$1,SWISSW!$J:$J,MATCHUP!$A92)-COUNTIFS(SWISSW!$I:$I,MATCHUP!CM$1,SWISSW!$J:$J,MATCHUP!$A92,SWISSW!$F:$F,"Draw")),"-")</f>
        <v>-</v>
      </c>
      <c r="CN92" s="5" t="str">
        <f ca="1">IFERROR((COUNTIFS(SWISSW!$I:$I,MATCHUP!$A92,SWISSW!$J:$J,MATCHUP!CN$1,SWISSW!$F:$F,"Won")+COUNTIFS(SWISSW!$I:$I,MATCHUP!CN$1,SWISSW!$J:$J,MATCHUP!$A92,SWISSW!$F:$F,"Lost"))/(COUNTIFS(SWISSW!$I:$I,MATCHUP!$A92,SWISSW!$J:$J,MATCHUP!CN$1)-COUNTIFS(SWISSW!$I:$I,MATCHUP!$A92,SWISSW!$J:$J,MATCHUP!CN$1,SWISSW!$F:$F,"Draw")+COUNTIFS(SWISSW!$I:$I,MATCHUP!CN$1,SWISSW!$J:$J,MATCHUP!$A92)-COUNTIFS(SWISSW!$I:$I,MATCHUP!CN$1,SWISSW!$J:$J,MATCHUP!$A92,SWISSW!$F:$F,"Draw")),"-")</f>
        <v>-</v>
      </c>
      <c r="CO92" s="5" t="str">
        <f ca="1">IFERROR((COUNTIFS(SWISSW!$I:$I,MATCHUP!$A92,SWISSW!$J:$J,MATCHUP!CO$1,SWISSW!$F:$F,"Won")+COUNTIFS(SWISSW!$I:$I,MATCHUP!CO$1,SWISSW!$J:$J,MATCHUP!$A92,SWISSW!$F:$F,"Lost"))/(COUNTIFS(SWISSW!$I:$I,MATCHUP!$A92,SWISSW!$J:$J,MATCHUP!CO$1)-COUNTIFS(SWISSW!$I:$I,MATCHUP!$A92,SWISSW!$J:$J,MATCHUP!CO$1,SWISSW!$F:$F,"Draw")+COUNTIFS(SWISSW!$I:$I,MATCHUP!CO$1,SWISSW!$J:$J,MATCHUP!$A92)-COUNTIFS(SWISSW!$I:$I,MATCHUP!CO$1,SWISSW!$J:$J,MATCHUP!$A92,SWISSW!$F:$F,"Draw")),"-")</f>
        <v>-</v>
      </c>
      <c r="CP92" s="5" t="str">
        <f ca="1">IFERROR((COUNTIFS(SWISSW!$I:$I,MATCHUP!$A92,SWISSW!$J:$J,MATCHUP!CP$1,SWISSW!$F:$F,"Won")+COUNTIFS(SWISSW!$I:$I,MATCHUP!CP$1,SWISSW!$J:$J,MATCHUP!$A92,SWISSW!$F:$F,"Lost"))/(COUNTIFS(SWISSW!$I:$I,MATCHUP!$A92,SWISSW!$J:$J,MATCHUP!CP$1)-COUNTIFS(SWISSW!$I:$I,MATCHUP!$A92,SWISSW!$J:$J,MATCHUP!CP$1,SWISSW!$F:$F,"Draw")+COUNTIFS(SWISSW!$I:$I,MATCHUP!CP$1,SWISSW!$J:$J,MATCHUP!$A92)-COUNTIFS(SWISSW!$I:$I,MATCHUP!CP$1,SWISSW!$J:$J,MATCHUP!$A92,SWISSW!$F:$F,"Draw")),"-")</f>
        <v>-</v>
      </c>
      <c r="CQ92" s="5" t="str">
        <f ca="1">IFERROR((COUNTIFS(SWISSW!$I:$I,MATCHUP!$A92,SWISSW!$J:$J,MATCHUP!CQ$1,SWISSW!$F:$F,"Won")+COUNTIFS(SWISSW!$I:$I,MATCHUP!CQ$1,SWISSW!$J:$J,MATCHUP!$A92,SWISSW!$F:$F,"Lost"))/(COUNTIFS(SWISSW!$I:$I,MATCHUP!$A92,SWISSW!$J:$J,MATCHUP!CQ$1)-COUNTIFS(SWISSW!$I:$I,MATCHUP!$A92,SWISSW!$J:$J,MATCHUP!CQ$1,SWISSW!$F:$F,"Draw")+COUNTIFS(SWISSW!$I:$I,MATCHUP!CQ$1,SWISSW!$J:$J,MATCHUP!$A92)-COUNTIFS(SWISSW!$I:$I,MATCHUP!CQ$1,SWISSW!$J:$J,MATCHUP!$A92,SWISSW!$F:$F,"Draw")),"-")</f>
        <v>-</v>
      </c>
      <c r="CR92" s="5" t="str">
        <f ca="1">IFERROR((COUNTIFS(SWISSW!$I:$I,MATCHUP!$A92,SWISSW!$J:$J,MATCHUP!CR$1,SWISSW!$F:$F,"Won")+COUNTIFS(SWISSW!$I:$I,MATCHUP!CR$1,SWISSW!$J:$J,MATCHUP!$A92,SWISSW!$F:$F,"Lost"))/(COUNTIFS(SWISSW!$I:$I,MATCHUP!$A92,SWISSW!$J:$J,MATCHUP!CR$1)-COUNTIFS(SWISSW!$I:$I,MATCHUP!$A92,SWISSW!$J:$J,MATCHUP!CR$1,SWISSW!$F:$F,"Draw")+COUNTIFS(SWISSW!$I:$I,MATCHUP!CR$1,SWISSW!$J:$J,MATCHUP!$A92)-COUNTIFS(SWISSW!$I:$I,MATCHUP!CR$1,SWISSW!$J:$J,MATCHUP!$A92,SWISSW!$F:$F,"Draw")),"-")</f>
        <v>-</v>
      </c>
      <c r="CS92" s="5" t="str">
        <f ca="1">IFERROR((COUNTIFS(SWISSW!$I:$I,MATCHUP!$A92,SWISSW!$J:$J,MATCHUP!CS$1,SWISSW!$F:$F,"Won")+COUNTIFS(SWISSW!$I:$I,MATCHUP!CS$1,SWISSW!$J:$J,MATCHUP!$A92,SWISSW!$F:$F,"Lost"))/(COUNTIFS(SWISSW!$I:$I,MATCHUP!$A92,SWISSW!$J:$J,MATCHUP!CS$1)-COUNTIFS(SWISSW!$I:$I,MATCHUP!$A92,SWISSW!$J:$J,MATCHUP!CS$1,SWISSW!$F:$F,"Draw")+COUNTIFS(SWISSW!$I:$I,MATCHUP!CS$1,SWISSW!$J:$J,MATCHUP!$A92)-COUNTIFS(SWISSW!$I:$I,MATCHUP!CS$1,SWISSW!$J:$J,MATCHUP!$A92,SWISSW!$F:$F,"Draw")),"-")</f>
        <v>-</v>
      </c>
      <c r="CT92" s="5" t="str">
        <f ca="1">IFERROR((COUNTIFS(SWISSW!$I:$I,MATCHUP!$A92,SWISSW!$J:$J,MATCHUP!CT$1,SWISSW!$F:$F,"Won")+COUNTIFS(SWISSW!$I:$I,MATCHUP!CT$1,SWISSW!$J:$J,MATCHUP!$A92,SWISSW!$F:$F,"Lost"))/(COUNTIFS(SWISSW!$I:$I,MATCHUP!$A92,SWISSW!$J:$J,MATCHUP!CT$1)-COUNTIFS(SWISSW!$I:$I,MATCHUP!$A92,SWISSW!$J:$J,MATCHUP!CT$1,SWISSW!$F:$F,"Draw")+COUNTIFS(SWISSW!$I:$I,MATCHUP!CT$1,SWISSW!$J:$J,MATCHUP!$A92)-COUNTIFS(SWISSW!$I:$I,MATCHUP!CT$1,SWISSW!$J:$J,MATCHUP!$A92,SWISSW!$F:$F,"Draw")),"-")</f>
        <v>-</v>
      </c>
      <c r="CU92" s="5" t="str">
        <f ca="1">IFERROR((COUNTIFS(SWISSW!$I:$I,MATCHUP!$A92,SWISSW!$J:$J,MATCHUP!CU$1,SWISSW!$F:$F,"Won")+COUNTIFS(SWISSW!$I:$I,MATCHUP!CU$1,SWISSW!$J:$J,MATCHUP!$A92,SWISSW!$F:$F,"Lost"))/(COUNTIFS(SWISSW!$I:$I,MATCHUP!$A92,SWISSW!$J:$J,MATCHUP!CU$1)-COUNTIFS(SWISSW!$I:$I,MATCHUP!$A92,SWISSW!$J:$J,MATCHUP!CU$1,SWISSW!$F:$F,"Draw")+COUNTIFS(SWISSW!$I:$I,MATCHUP!CU$1,SWISSW!$J:$J,MATCHUP!$A92)-COUNTIFS(SWISSW!$I:$I,MATCHUP!CU$1,SWISSW!$J:$J,MATCHUP!$A92,SWISSW!$F:$F,"Draw")),"-")</f>
        <v>-</v>
      </c>
      <c r="CV92" s="5" t="str">
        <f ca="1">IFERROR((COUNTIFS(SWISSW!$I:$I,MATCHUP!$A92,SWISSW!$J:$J,MATCHUP!CV$1,SWISSW!$F:$F,"Won")+COUNTIFS(SWISSW!$I:$I,MATCHUP!CV$1,SWISSW!$J:$J,MATCHUP!$A92,SWISSW!$F:$F,"Lost"))/(COUNTIFS(SWISSW!$I:$I,MATCHUP!$A92,SWISSW!$J:$J,MATCHUP!CV$1)-COUNTIFS(SWISSW!$I:$I,MATCHUP!$A92,SWISSW!$J:$J,MATCHUP!CV$1,SWISSW!$F:$F,"Draw")+COUNTIFS(SWISSW!$I:$I,MATCHUP!CV$1,SWISSW!$J:$J,MATCHUP!$A92)-COUNTIFS(SWISSW!$I:$I,MATCHUP!CV$1,SWISSW!$J:$J,MATCHUP!$A92,SWISSW!$F:$F,"Draw")),"-")</f>
        <v>-</v>
      </c>
    </row>
    <row r="93" spans="1:100" ht="55" customHeight="1" x14ac:dyDescent="0.3">
      <c r="A93" s="3" cm="1">
        <f t="array" aca="1" ref="A93" ca="1">INDIRECT(ADDRESS(ROW(),1,,1,"METABREAK"))</f>
        <v>0</v>
      </c>
      <c r="B93" s="5" t="str">
        <f ca="1">IFERROR((COUNTIFS(SWISSW!$I:$I,MATCHUP!$A93,SWISSW!$J:$J,MATCHUP!B$1,SWISSW!$F:$F,"Won")+COUNTIFS(SWISSW!$I:$I,MATCHUP!B$1,SWISSW!$J:$J,MATCHUP!$A93,SWISSW!$F:$F,"Lost"))/(COUNTIFS(SWISSW!$I:$I,MATCHUP!$A93,SWISSW!$J:$J,MATCHUP!B$1)-COUNTIFS(SWISSW!$I:$I,MATCHUP!$A93,SWISSW!$J:$J,MATCHUP!B$1,SWISSW!$F:$F,"Draw")+COUNTIFS(SWISSW!$I:$I,MATCHUP!B$1,SWISSW!$J:$J,MATCHUP!$A93)-COUNTIFS(SWISSW!$I:$I,MATCHUP!B$1,SWISSW!$J:$J,MATCHUP!$A93,SWISSW!$F:$F,"Draw")),"-")</f>
        <v>-</v>
      </c>
      <c r="C93" s="5" t="str">
        <f ca="1">IFERROR((COUNTIFS(SWISSW!$I:$I,MATCHUP!$A93,SWISSW!$J:$J,MATCHUP!C$1,SWISSW!$F:$F,"Won")+COUNTIFS(SWISSW!$I:$I,MATCHUP!C$1,SWISSW!$J:$J,MATCHUP!$A93,SWISSW!$F:$F,"Lost"))/(COUNTIFS(SWISSW!$I:$I,MATCHUP!$A93,SWISSW!$J:$J,MATCHUP!C$1)-COUNTIFS(SWISSW!$I:$I,MATCHUP!$A93,SWISSW!$J:$J,MATCHUP!C$1,SWISSW!$F:$F,"Draw")+COUNTIFS(SWISSW!$I:$I,MATCHUP!C$1,SWISSW!$J:$J,MATCHUP!$A93)-COUNTIFS(SWISSW!$I:$I,MATCHUP!C$1,SWISSW!$J:$J,MATCHUP!$A93,SWISSW!$F:$F,"Draw")),"-")</f>
        <v>-</v>
      </c>
      <c r="D93" s="5" t="str">
        <f ca="1">IFERROR((COUNTIFS(SWISSW!$I:$I,MATCHUP!$A93,SWISSW!$J:$J,MATCHUP!D$1,SWISSW!$F:$F,"Won")+COUNTIFS(SWISSW!$I:$I,MATCHUP!D$1,SWISSW!$J:$J,MATCHUP!$A93,SWISSW!$F:$F,"Lost"))/(COUNTIFS(SWISSW!$I:$I,MATCHUP!$A93,SWISSW!$J:$J,MATCHUP!D$1)-COUNTIFS(SWISSW!$I:$I,MATCHUP!$A93,SWISSW!$J:$J,MATCHUP!D$1,SWISSW!$F:$F,"Draw")+COUNTIFS(SWISSW!$I:$I,MATCHUP!D$1,SWISSW!$J:$J,MATCHUP!$A93)-COUNTIFS(SWISSW!$I:$I,MATCHUP!D$1,SWISSW!$J:$J,MATCHUP!$A93,SWISSW!$F:$F,"Draw")),"-")</f>
        <v>-</v>
      </c>
      <c r="E93" s="5" t="str">
        <f ca="1">IFERROR((COUNTIFS(SWISSW!$I:$I,MATCHUP!$A93,SWISSW!$J:$J,MATCHUP!E$1,SWISSW!$F:$F,"Won")+COUNTIFS(SWISSW!$I:$I,MATCHUP!E$1,SWISSW!$J:$J,MATCHUP!$A93,SWISSW!$F:$F,"Lost"))/(COUNTIFS(SWISSW!$I:$I,MATCHUP!$A93,SWISSW!$J:$J,MATCHUP!E$1)-COUNTIFS(SWISSW!$I:$I,MATCHUP!$A93,SWISSW!$J:$J,MATCHUP!E$1,SWISSW!$F:$F,"Draw")+COUNTIFS(SWISSW!$I:$I,MATCHUP!E$1,SWISSW!$J:$J,MATCHUP!$A93)-COUNTIFS(SWISSW!$I:$I,MATCHUP!E$1,SWISSW!$J:$J,MATCHUP!$A93,SWISSW!$F:$F,"Draw")),"-")</f>
        <v>-</v>
      </c>
      <c r="F93" s="5" t="str">
        <f ca="1">IFERROR((COUNTIFS(SWISSW!$I:$I,MATCHUP!$A93,SWISSW!$J:$J,MATCHUP!F$1,SWISSW!$F:$F,"Won")+COUNTIFS(SWISSW!$I:$I,MATCHUP!F$1,SWISSW!$J:$J,MATCHUP!$A93,SWISSW!$F:$F,"Lost"))/(COUNTIFS(SWISSW!$I:$I,MATCHUP!$A93,SWISSW!$J:$J,MATCHUP!F$1)-COUNTIFS(SWISSW!$I:$I,MATCHUP!$A93,SWISSW!$J:$J,MATCHUP!F$1,SWISSW!$F:$F,"Draw")+COUNTIFS(SWISSW!$I:$I,MATCHUP!F$1,SWISSW!$J:$J,MATCHUP!$A93)-COUNTIFS(SWISSW!$I:$I,MATCHUP!F$1,SWISSW!$J:$J,MATCHUP!$A93,SWISSW!$F:$F,"Draw")),"-")</f>
        <v>-</v>
      </c>
      <c r="G93" s="5" t="str">
        <f ca="1">IFERROR((COUNTIFS(SWISSW!$I:$I,MATCHUP!$A93,SWISSW!$J:$J,MATCHUP!G$1,SWISSW!$F:$F,"Won")+COUNTIFS(SWISSW!$I:$I,MATCHUP!G$1,SWISSW!$J:$J,MATCHUP!$A93,SWISSW!$F:$F,"Lost"))/(COUNTIFS(SWISSW!$I:$I,MATCHUP!$A93,SWISSW!$J:$J,MATCHUP!G$1)-COUNTIFS(SWISSW!$I:$I,MATCHUP!$A93,SWISSW!$J:$J,MATCHUP!G$1,SWISSW!$F:$F,"Draw")+COUNTIFS(SWISSW!$I:$I,MATCHUP!G$1,SWISSW!$J:$J,MATCHUP!$A93)-COUNTIFS(SWISSW!$I:$I,MATCHUP!G$1,SWISSW!$J:$J,MATCHUP!$A93,SWISSW!$F:$F,"Draw")),"-")</f>
        <v>-</v>
      </c>
      <c r="H93" s="5" t="str">
        <f ca="1">IFERROR((COUNTIFS(SWISSW!$I:$I,MATCHUP!$A93,SWISSW!$J:$J,MATCHUP!H$1,SWISSW!$F:$F,"Won")+COUNTIFS(SWISSW!$I:$I,MATCHUP!H$1,SWISSW!$J:$J,MATCHUP!$A93,SWISSW!$F:$F,"Lost"))/(COUNTIFS(SWISSW!$I:$I,MATCHUP!$A93,SWISSW!$J:$J,MATCHUP!H$1)-COUNTIFS(SWISSW!$I:$I,MATCHUP!$A93,SWISSW!$J:$J,MATCHUP!H$1,SWISSW!$F:$F,"Draw")+COUNTIFS(SWISSW!$I:$I,MATCHUP!H$1,SWISSW!$J:$J,MATCHUP!$A93)-COUNTIFS(SWISSW!$I:$I,MATCHUP!H$1,SWISSW!$J:$J,MATCHUP!$A93,SWISSW!$F:$F,"Draw")),"-")</f>
        <v>-</v>
      </c>
      <c r="I93" s="5" t="str">
        <f ca="1">IFERROR((COUNTIFS(SWISSW!$I:$I,MATCHUP!$A93,SWISSW!$J:$J,MATCHUP!I$1,SWISSW!$F:$F,"Won")+COUNTIFS(SWISSW!$I:$I,MATCHUP!I$1,SWISSW!$J:$J,MATCHUP!$A93,SWISSW!$F:$F,"Lost"))/(COUNTIFS(SWISSW!$I:$I,MATCHUP!$A93,SWISSW!$J:$J,MATCHUP!I$1)-COUNTIFS(SWISSW!$I:$I,MATCHUP!$A93,SWISSW!$J:$J,MATCHUP!I$1,SWISSW!$F:$F,"Draw")+COUNTIFS(SWISSW!$I:$I,MATCHUP!I$1,SWISSW!$J:$J,MATCHUP!$A93)-COUNTIFS(SWISSW!$I:$I,MATCHUP!I$1,SWISSW!$J:$J,MATCHUP!$A93,SWISSW!$F:$F,"Draw")),"-")</f>
        <v>-</v>
      </c>
      <c r="J93" s="5" t="str">
        <f ca="1">IFERROR((COUNTIFS(SWISSW!$I:$I,MATCHUP!$A93,SWISSW!$J:$J,MATCHUP!J$1,SWISSW!$F:$F,"Won")+COUNTIFS(SWISSW!$I:$I,MATCHUP!J$1,SWISSW!$J:$J,MATCHUP!$A93,SWISSW!$F:$F,"Lost"))/(COUNTIFS(SWISSW!$I:$I,MATCHUP!$A93,SWISSW!$J:$J,MATCHUP!J$1)-COUNTIFS(SWISSW!$I:$I,MATCHUP!$A93,SWISSW!$J:$J,MATCHUP!J$1,SWISSW!$F:$F,"Draw")+COUNTIFS(SWISSW!$I:$I,MATCHUP!J$1,SWISSW!$J:$J,MATCHUP!$A93)-COUNTIFS(SWISSW!$I:$I,MATCHUP!J$1,SWISSW!$J:$J,MATCHUP!$A93,SWISSW!$F:$F,"Draw")),"-")</f>
        <v>-</v>
      </c>
      <c r="K93" s="5" t="str">
        <f ca="1">IFERROR((COUNTIFS(SWISSW!$I:$I,MATCHUP!$A93,SWISSW!$J:$J,MATCHUP!K$1,SWISSW!$F:$F,"Won")+COUNTIFS(SWISSW!$I:$I,MATCHUP!K$1,SWISSW!$J:$J,MATCHUP!$A93,SWISSW!$F:$F,"Lost"))/(COUNTIFS(SWISSW!$I:$I,MATCHUP!$A93,SWISSW!$J:$J,MATCHUP!K$1)-COUNTIFS(SWISSW!$I:$I,MATCHUP!$A93,SWISSW!$J:$J,MATCHUP!K$1,SWISSW!$F:$F,"Draw")+COUNTIFS(SWISSW!$I:$I,MATCHUP!K$1,SWISSW!$J:$J,MATCHUP!$A93)-COUNTIFS(SWISSW!$I:$I,MATCHUP!K$1,SWISSW!$J:$J,MATCHUP!$A93,SWISSW!$F:$F,"Draw")),"-")</f>
        <v>-</v>
      </c>
      <c r="L93" s="5" t="str">
        <f ca="1">IFERROR((COUNTIFS(SWISSW!$I:$I,MATCHUP!$A93,SWISSW!$J:$J,MATCHUP!L$1,SWISSW!$F:$F,"Won")+COUNTIFS(SWISSW!$I:$I,MATCHUP!L$1,SWISSW!$J:$J,MATCHUP!$A93,SWISSW!$F:$F,"Lost"))/(COUNTIFS(SWISSW!$I:$I,MATCHUP!$A93,SWISSW!$J:$J,MATCHUP!L$1)-COUNTIFS(SWISSW!$I:$I,MATCHUP!$A93,SWISSW!$J:$J,MATCHUP!L$1,SWISSW!$F:$F,"Draw")+COUNTIFS(SWISSW!$I:$I,MATCHUP!L$1,SWISSW!$J:$J,MATCHUP!$A93)-COUNTIFS(SWISSW!$I:$I,MATCHUP!L$1,SWISSW!$J:$J,MATCHUP!$A93,SWISSW!$F:$F,"Draw")),"-")</f>
        <v>-</v>
      </c>
      <c r="M93" s="5" t="str">
        <f ca="1">IFERROR((COUNTIFS(SWISSW!$I:$I,MATCHUP!$A93,SWISSW!$J:$J,MATCHUP!M$1,SWISSW!$F:$F,"Won")+COUNTIFS(SWISSW!$I:$I,MATCHUP!M$1,SWISSW!$J:$J,MATCHUP!$A93,SWISSW!$F:$F,"Lost"))/(COUNTIFS(SWISSW!$I:$I,MATCHUP!$A93,SWISSW!$J:$J,MATCHUP!M$1)-COUNTIFS(SWISSW!$I:$I,MATCHUP!$A93,SWISSW!$J:$J,MATCHUP!M$1,SWISSW!$F:$F,"Draw")+COUNTIFS(SWISSW!$I:$I,MATCHUP!M$1,SWISSW!$J:$J,MATCHUP!$A93)-COUNTIFS(SWISSW!$I:$I,MATCHUP!M$1,SWISSW!$J:$J,MATCHUP!$A93,SWISSW!$F:$F,"Draw")),"-")</f>
        <v>-</v>
      </c>
      <c r="N93" s="5" t="str">
        <f ca="1">IFERROR((COUNTIFS(SWISSW!$I:$I,MATCHUP!$A93,SWISSW!$J:$J,MATCHUP!N$1,SWISSW!$F:$F,"Won")+COUNTIFS(SWISSW!$I:$I,MATCHUP!N$1,SWISSW!$J:$J,MATCHUP!$A93,SWISSW!$F:$F,"Lost"))/(COUNTIFS(SWISSW!$I:$I,MATCHUP!$A93,SWISSW!$J:$J,MATCHUP!N$1)-COUNTIFS(SWISSW!$I:$I,MATCHUP!$A93,SWISSW!$J:$J,MATCHUP!N$1,SWISSW!$F:$F,"Draw")+COUNTIFS(SWISSW!$I:$I,MATCHUP!N$1,SWISSW!$J:$J,MATCHUP!$A93)-COUNTIFS(SWISSW!$I:$I,MATCHUP!N$1,SWISSW!$J:$J,MATCHUP!$A93,SWISSW!$F:$F,"Draw")),"-")</f>
        <v>-</v>
      </c>
      <c r="O93" s="5" t="str">
        <f ca="1">IFERROR((COUNTIFS(SWISSW!$I:$I,MATCHUP!$A93,SWISSW!$J:$J,MATCHUP!O$1,SWISSW!$F:$F,"Won")+COUNTIFS(SWISSW!$I:$I,MATCHUP!O$1,SWISSW!$J:$J,MATCHUP!$A93,SWISSW!$F:$F,"Lost"))/(COUNTIFS(SWISSW!$I:$I,MATCHUP!$A93,SWISSW!$J:$J,MATCHUP!O$1)-COUNTIFS(SWISSW!$I:$I,MATCHUP!$A93,SWISSW!$J:$J,MATCHUP!O$1,SWISSW!$F:$F,"Draw")+COUNTIFS(SWISSW!$I:$I,MATCHUP!O$1,SWISSW!$J:$J,MATCHUP!$A93)-COUNTIFS(SWISSW!$I:$I,MATCHUP!O$1,SWISSW!$J:$J,MATCHUP!$A93,SWISSW!$F:$F,"Draw")),"-")</f>
        <v>-</v>
      </c>
      <c r="P93" s="5" t="str">
        <f ca="1">IFERROR((COUNTIFS(SWISSW!$I:$I,MATCHUP!$A93,SWISSW!$J:$J,MATCHUP!P$1,SWISSW!$F:$F,"Won")+COUNTIFS(SWISSW!$I:$I,MATCHUP!P$1,SWISSW!$J:$J,MATCHUP!$A93,SWISSW!$F:$F,"Lost"))/(COUNTIFS(SWISSW!$I:$I,MATCHUP!$A93,SWISSW!$J:$J,MATCHUP!P$1)-COUNTIFS(SWISSW!$I:$I,MATCHUP!$A93,SWISSW!$J:$J,MATCHUP!P$1,SWISSW!$F:$F,"Draw")+COUNTIFS(SWISSW!$I:$I,MATCHUP!P$1,SWISSW!$J:$J,MATCHUP!$A93)-COUNTIFS(SWISSW!$I:$I,MATCHUP!P$1,SWISSW!$J:$J,MATCHUP!$A93,SWISSW!$F:$F,"Draw")),"-")</f>
        <v>-</v>
      </c>
      <c r="Q93" s="5" t="str">
        <f ca="1">IFERROR((COUNTIFS(SWISSW!$I:$I,MATCHUP!$A93,SWISSW!$J:$J,MATCHUP!Q$1,SWISSW!$F:$F,"Won")+COUNTIFS(SWISSW!$I:$I,MATCHUP!Q$1,SWISSW!$J:$J,MATCHUP!$A93,SWISSW!$F:$F,"Lost"))/(COUNTIFS(SWISSW!$I:$I,MATCHUP!$A93,SWISSW!$J:$J,MATCHUP!Q$1)-COUNTIFS(SWISSW!$I:$I,MATCHUP!$A93,SWISSW!$J:$J,MATCHUP!Q$1,SWISSW!$F:$F,"Draw")+COUNTIFS(SWISSW!$I:$I,MATCHUP!Q$1,SWISSW!$J:$J,MATCHUP!$A93)-COUNTIFS(SWISSW!$I:$I,MATCHUP!Q$1,SWISSW!$J:$J,MATCHUP!$A93,SWISSW!$F:$F,"Draw")),"-")</f>
        <v>-</v>
      </c>
      <c r="R93" s="5" t="str">
        <f ca="1">IFERROR((COUNTIFS(SWISSW!$I:$I,MATCHUP!$A93,SWISSW!$J:$J,MATCHUP!R$1,SWISSW!$F:$F,"Won")+COUNTIFS(SWISSW!$I:$I,MATCHUP!R$1,SWISSW!$J:$J,MATCHUP!$A93,SWISSW!$F:$F,"Lost"))/(COUNTIFS(SWISSW!$I:$I,MATCHUP!$A93,SWISSW!$J:$J,MATCHUP!R$1)-COUNTIFS(SWISSW!$I:$I,MATCHUP!$A93,SWISSW!$J:$J,MATCHUP!R$1,SWISSW!$F:$F,"Draw")+COUNTIFS(SWISSW!$I:$I,MATCHUP!R$1,SWISSW!$J:$J,MATCHUP!$A93)-COUNTIFS(SWISSW!$I:$I,MATCHUP!R$1,SWISSW!$J:$J,MATCHUP!$A93,SWISSW!$F:$F,"Draw")),"-")</f>
        <v>-</v>
      </c>
      <c r="S93" s="5" t="str">
        <f ca="1">IFERROR((COUNTIFS(SWISSW!$I:$I,MATCHUP!$A93,SWISSW!$J:$J,MATCHUP!S$1,SWISSW!$F:$F,"Won")+COUNTIFS(SWISSW!$I:$I,MATCHUP!S$1,SWISSW!$J:$J,MATCHUP!$A93,SWISSW!$F:$F,"Lost"))/(COUNTIFS(SWISSW!$I:$I,MATCHUP!$A93,SWISSW!$J:$J,MATCHUP!S$1)-COUNTIFS(SWISSW!$I:$I,MATCHUP!$A93,SWISSW!$J:$J,MATCHUP!S$1,SWISSW!$F:$F,"Draw")+COUNTIFS(SWISSW!$I:$I,MATCHUP!S$1,SWISSW!$J:$J,MATCHUP!$A93)-COUNTIFS(SWISSW!$I:$I,MATCHUP!S$1,SWISSW!$J:$J,MATCHUP!$A93,SWISSW!$F:$F,"Draw")),"-")</f>
        <v>-</v>
      </c>
      <c r="T93" s="5" t="str">
        <f ca="1">IFERROR((COUNTIFS(SWISSW!$I:$I,MATCHUP!$A93,SWISSW!$J:$J,MATCHUP!T$1,SWISSW!$F:$F,"Won")+COUNTIFS(SWISSW!$I:$I,MATCHUP!T$1,SWISSW!$J:$J,MATCHUP!$A93,SWISSW!$F:$F,"Lost"))/(COUNTIFS(SWISSW!$I:$I,MATCHUP!$A93,SWISSW!$J:$J,MATCHUP!T$1)-COUNTIFS(SWISSW!$I:$I,MATCHUP!$A93,SWISSW!$J:$J,MATCHUP!T$1,SWISSW!$F:$F,"Draw")+COUNTIFS(SWISSW!$I:$I,MATCHUP!T$1,SWISSW!$J:$J,MATCHUP!$A93)-COUNTIFS(SWISSW!$I:$I,MATCHUP!T$1,SWISSW!$J:$J,MATCHUP!$A93,SWISSW!$F:$F,"Draw")),"-")</f>
        <v>-</v>
      </c>
      <c r="U93" s="5" t="str">
        <f ca="1">IFERROR((COUNTIFS(SWISSW!$I:$I,MATCHUP!$A93,SWISSW!$J:$J,MATCHUP!U$1,SWISSW!$F:$F,"Won")+COUNTIFS(SWISSW!$I:$I,MATCHUP!U$1,SWISSW!$J:$J,MATCHUP!$A93,SWISSW!$F:$F,"Lost"))/(COUNTIFS(SWISSW!$I:$I,MATCHUP!$A93,SWISSW!$J:$J,MATCHUP!U$1)-COUNTIFS(SWISSW!$I:$I,MATCHUP!$A93,SWISSW!$J:$J,MATCHUP!U$1,SWISSW!$F:$F,"Draw")+COUNTIFS(SWISSW!$I:$I,MATCHUP!U$1,SWISSW!$J:$J,MATCHUP!$A93)-COUNTIFS(SWISSW!$I:$I,MATCHUP!U$1,SWISSW!$J:$J,MATCHUP!$A93,SWISSW!$F:$F,"Draw")),"-")</f>
        <v>-</v>
      </c>
      <c r="V93" s="5" t="str">
        <f ca="1">IFERROR((COUNTIFS(SWISSW!$I:$I,MATCHUP!$A93,SWISSW!$J:$J,MATCHUP!V$1,SWISSW!$F:$F,"Won")+COUNTIFS(SWISSW!$I:$I,MATCHUP!V$1,SWISSW!$J:$J,MATCHUP!$A93,SWISSW!$F:$F,"Lost"))/(COUNTIFS(SWISSW!$I:$I,MATCHUP!$A93,SWISSW!$J:$J,MATCHUP!V$1)-COUNTIFS(SWISSW!$I:$I,MATCHUP!$A93,SWISSW!$J:$J,MATCHUP!V$1,SWISSW!$F:$F,"Draw")+COUNTIFS(SWISSW!$I:$I,MATCHUP!V$1,SWISSW!$J:$J,MATCHUP!$A93)-COUNTIFS(SWISSW!$I:$I,MATCHUP!V$1,SWISSW!$J:$J,MATCHUP!$A93,SWISSW!$F:$F,"Draw")),"-")</f>
        <v>-</v>
      </c>
      <c r="W93" s="5" t="str">
        <f ca="1">IFERROR((COUNTIFS(SWISSW!$I:$I,MATCHUP!$A93,SWISSW!$J:$J,MATCHUP!W$1,SWISSW!$F:$F,"Won")+COUNTIFS(SWISSW!$I:$I,MATCHUP!W$1,SWISSW!$J:$J,MATCHUP!$A93,SWISSW!$F:$F,"Lost"))/(COUNTIFS(SWISSW!$I:$I,MATCHUP!$A93,SWISSW!$J:$J,MATCHUP!W$1)-COUNTIFS(SWISSW!$I:$I,MATCHUP!$A93,SWISSW!$J:$J,MATCHUP!W$1,SWISSW!$F:$F,"Draw")+COUNTIFS(SWISSW!$I:$I,MATCHUP!W$1,SWISSW!$J:$J,MATCHUP!$A93)-COUNTIFS(SWISSW!$I:$I,MATCHUP!W$1,SWISSW!$J:$J,MATCHUP!$A93,SWISSW!$F:$F,"Draw")),"-")</f>
        <v>-</v>
      </c>
      <c r="X93" s="5" t="str">
        <f ca="1">IFERROR((COUNTIFS(SWISSW!$I:$I,MATCHUP!$A93,SWISSW!$J:$J,MATCHUP!X$1,SWISSW!$F:$F,"Won")+COUNTIFS(SWISSW!$I:$I,MATCHUP!X$1,SWISSW!$J:$J,MATCHUP!$A93,SWISSW!$F:$F,"Lost"))/(COUNTIFS(SWISSW!$I:$I,MATCHUP!$A93,SWISSW!$J:$J,MATCHUP!X$1)-COUNTIFS(SWISSW!$I:$I,MATCHUP!$A93,SWISSW!$J:$J,MATCHUP!X$1,SWISSW!$F:$F,"Draw")+COUNTIFS(SWISSW!$I:$I,MATCHUP!X$1,SWISSW!$J:$J,MATCHUP!$A93)-COUNTIFS(SWISSW!$I:$I,MATCHUP!X$1,SWISSW!$J:$J,MATCHUP!$A93,SWISSW!$F:$F,"Draw")),"-")</f>
        <v>-</v>
      </c>
      <c r="Y93" s="5" t="str">
        <f ca="1">IFERROR((COUNTIFS(SWISSW!$I:$I,MATCHUP!$A93,SWISSW!$J:$J,MATCHUP!Y$1,SWISSW!$F:$F,"Won")+COUNTIFS(SWISSW!$I:$I,MATCHUP!Y$1,SWISSW!$J:$J,MATCHUP!$A93,SWISSW!$F:$F,"Lost"))/(COUNTIFS(SWISSW!$I:$I,MATCHUP!$A93,SWISSW!$J:$J,MATCHUP!Y$1)-COUNTIFS(SWISSW!$I:$I,MATCHUP!$A93,SWISSW!$J:$J,MATCHUP!Y$1,SWISSW!$F:$F,"Draw")+COUNTIFS(SWISSW!$I:$I,MATCHUP!Y$1,SWISSW!$J:$J,MATCHUP!$A93)-COUNTIFS(SWISSW!$I:$I,MATCHUP!Y$1,SWISSW!$J:$J,MATCHUP!$A93,SWISSW!$F:$F,"Draw")),"-")</f>
        <v>-</v>
      </c>
      <c r="Z93" s="5" t="str">
        <f ca="1">IFERROR((COUNTIFS(SWISSW!$I:$I,MATCHUP!$A93,SWISSW!$J:$J,MATCHUP!Z$1,SWISSW!$F:$F,"Won")+COUNTIFS(SWISSW!$I:$I,MATCHUP!Z$1,SWISSW!$J:$J,MATCHUP!$A93,SWISSW!$F:$F,"Lost"))/(COUNTIFS(SWISSW!$I:$I,MATCHUP!$A93,SWISSW!$J:$J,MATCHUP!Z$1)-COUNTIFS(SWISSW!$I:$I,MATCHUP!$A93,SWISSW!$J:$J,MATCHUP!Z$1,SWISSW!$F:$F,"Draw")+COUNTIFS(SWISSW!$I:$I,MATCHUP!Z$1,SWISSW!$J:$J,MATCHUP!$A93)-COUNTIFS(SWISSW!$I:$I,MATCHUP!Z$1,SWISSW!$J:$J,MATCHUP!$A93,SWISSW!$F:$F,"Draw")),"-")</f>
        <v>-</v>
      </c>
      <c r="AA93" s="5" t="str">
        <f ca="1">IFERROR((COUNTIFS(SWISSW!$I:$I,MATCHUP!$A93,SWISSW!$J:$J,MATCHUP!AA$1,SWISSW!$F:$F,"Won")+COUNTIFS(SWISSW!$I:$I,MATCHUP!AA$1,SWISSW!$J:$J,MATCHUP!$A93,SWISSW!$F:$F,"Lost"))/(COUNTIFS(SWISSW!$I:$I,MATCHUP!$A93,SWISSW!$J:$J,MATCHUP!AA$1)-COUNTIFS(SWISSW!$I:$I,MATCHUP!$A93,SWISSW!$J:$J,MATCHUP!AA$1,SWISSW!$F:$F,"Draw")+COUNTIFS(SWISSW!$I:$I,MATCHUP!AA$1,SWISSW!$J:$J,MATCHUP!$A93)-COUNTIFS(SWISSW!$I:$I,MATCHUP!AA$1,SWISSW!$J:$J,MATCHUP!$A93,SWISSW!$F:$F,"Draw")),"-")</f>
        <v>-</v>
      </c>
      <c r="AB93" s="5" t="str">
        <f ca="1">IFERROR((COUNTIFS(SWISSW!$I:$I,MATCHUP!$A93,SWISSW!$J:$J,MATCHUP!AB$1,SWISSW!$F:$F,"Won")+COUNTIFS(SWISSW!$I:$I,MATCHUP!AB$1,SWISSW!$J:$J,MATCHUP!$A93,SWISSW!$F:$F,"Lost"))/(COUNTIFS(SWISSW!$I:$I,MATCHUP!$A93,SWISSW!$J:$J,MATCHUP!AB$1)-COUNTIFS(SWISSW!$I:$I,MATCHUP!$A93,SWISSW!$J:$J,MATCHUP!AB$1,SWISSW!$F:$F,"Draw")+COUNTIFS(SWISSW!$I:$I,MATCHUP!AB$1,SWISSW!$J:$J,MATCHUP!$A93)-COUNTIFS(SWISSW!$I:$I,MATCHUP!AB$1,SWISSW!$J:$J,MATCHUP!$A93,SWISSW!$F:$F,"Draw")),"-")</f>
        <v>-</v>
      </c>
      <c r="AC93" s="5" t="str">
        <f ca="1">IFERROR((COUNTIFS(SWISSW!$I:$I,MATCHUP!$A93,SWISSW!$J:$J,MATCHUP!AC$1,SWISSW!$F:$F,"Won")+COUNTIFS(SWISSW!$I:$I,MATCHUP!AC$1,SWISSW!$J:$J,MATCHUP!$A93,SWISSW!$F:$F,"Lost"))/(COUNTIFS(SWISSW!$I:$I,MATCHUP!$A93,SWISSW!$J:$J,MATCHUP!AC$1)-COUNTIFS(SWISSW!$I:$I,MATCHUP!$A93,SWISSW!$J:$J,MATCHUP!AC$1,SWISSW!$F:$F,"Draw")+COUNTIFS(SWISSW!$I:$I,MATCHUP!AC$1,SWISSW!$J:$J,MATCHUP!$A93)-COUNTIFS(SWISSW!$I:$I,MATCHUP!AC$1,SWISSW!$J:$J,MATCHUP!$A93,SWISSW!$F:$F,"Draw")),"-")</f>
        <v>-</v>
      </c>
      <c r="AD93" s="5" t="str">
        <f ca="1">IFERROR((COUNTIFS(SWISSW!$I:$I,MATCHUP!$A93,SWISSW!$J:$J,MATCHUP!AD$1,SWISSW!$F:$F,"Won")+COUNTIFS(SWISSW!$I:$I,MATCHUP!AD$1,SWISSW!$J:$J,MATCHUP!$A93,SWISSW!$F:$F,"Lost"))/(COUNTIFS(SWISSW!$I:$I,MATCHUP!$A93,SWISSW!$J:$J,MATCHUP!AD$1)-COUNTIFS(SWISSW!$I:$I,MATCHUP!$A93,SWISSW!$J:$J,MATCHUP!AD$1,SWISSW!$F:$F,"Draw")+COUNTIFS(SWISSW!$I:$I,MATCHUP!AD$1,SWISSW!$J:$J,MATCHUP!$A93)-COUNTIFS(SWISSW!$I:$I,MATCHUP!AD$1,SWISSW!$J:$J,MATCHUP!$A93,SWISSW!$F:$F,"Draw")),"-")</f>
        <v>-</v>
      </c>
      <c r="AE93" s="5" t="str">
        <f ca="1">IFERROR((COUNTIFS(SWISSW!$I:$I,MATCHUP!$A93,SWISSW!$J:$J,MATCHUP!AE$1,SWISSW!$F:$F,"Won")+COUNTIFS(SWISSW!$I:$I,MATCHUP!AE$1,SWISSW!$J:$J,MATCHUP!$A93,SWISSW!$F:$F,"Lost"))/(COUNTIFS(SWISSW!$I:$I,MATCHUP!$A93,SWISSW!$J:$J,MATCHUP!AE$1)-COUNTIFS(SWISSW!$I:$I,MATCHUP!$A93,SWISSW!$J:$J,MATCHUP!AE$1,SWISSW!$F:$F,"Draw")+COUNTIFS(SWISSW!$I:$I,MATCHUP!AE$1,SWISSW!$J:$J,MATCHUP!$A93)-COUNTIFS(SWISSW!$I:$I,MATCHUP!AE$1,SWISSW!$J:$J,MATCHUP!$A93,SWISSW!$F:$F,"Draw")),"-")</f>
        <v>-</v>
      </c>
      <c r="AF93" s="5" t="str">
        <f ca="1">IFERROR((COUNTIFS(SWISSW!$I:$I,MATCHUP!$A93,SWISSW!$J:$J,MATCHUP!AF$1,SWISSW!$F:$F,"Won")+COUNTIFS(SWISSW!$I:$I,MATCHUP!AF$1,SWISSW!$J:$J,MATCHUP!$A93,SWISSW!$F:$F,"Lost"))/(COUNTIFS(SWISSW!$I:$I,MATCHUP!$A93,SWISSW!$J:$J,MATCHUP!AF$1)-COUNTIFS(SWISSW!$I:$I,MATCHUP!$A93,SWISSW!$J:$J,MATCHUP!AF$1,SWISSW!$F:$F,"Draw")+COUNTIFS(SWISSW!$I:$I,MATCHUP!AF$1,SWISSW!$J:$J,MATCHUP!$A93)-COUNTIFS(SWISSW!$I:$I,MATCHUP!AF$1,SWISSW!$J:$J,MATCHUP!$A93,SWISSW!$F:$F,"Draw")),"-")</f>
        <v>-</v>
      </c>
      <c r="AG93" s="5" t="str">
        <f ca="1">IFERROR((COUNTIFS(SWISSW!$I:$I,MATCHUP!$A93,SWISSW!$J:$J,MATCHUP!AG$1,SWISSW!$F:$F,"Won")+COUNTIFS(SWISSW!$I:$I,MATCHUP!AG$1,SWISSW!$J:$J,MATCHUP!$A93,SWISSW!$F:$F,"Lost"))/(COUNTIFS(SWISSW!$I:$I,MATCHUP!$A93,SWISSW!$J:$J,MATCHUP!AG$1)-COUNTIFS(SWISSW!$I:$I,MATCHUP!$A93,SWISSW!$J:$J,MATCHUP!AG$1,SWISSW!$F:$F,"Draw")+COUNTIFS(SWISSW!$I:$I,MATCHUP!AG$1,SWISSW!$J:$J,MATCHUP!$A93)-COUNTIFS(SWISSW!$I:$I,MATCHUP!AG$1,SWISSW!$J:$J,MATCHUP!$A93,SWISSW!$F:$F,"Draw")),"-")</f>
        <v>-</v>
      </c>
      <c r="AH93" s="5" t="str">
        <f ca="1">IFERROR((COUNTIFS(SWISSW!$I:$I,MATCHUP!$A93,SWISSW!$J:$J,MATCHUP!AH$1,SWISSW!$F:$F,"Won")+COUNTIFS(SWISSW!$I:$I,MATCHUP!AH$1,SWISSW!$J:$J,MATCHUP!$A93,SWISSW!$F:$F,"Lost"))/(COUNTIFS(SWISSW!$I:$I,MATCHUP!$A93,SWISSW!$J:$J,MATCHUP!AH$1)-COUNTIFS(SWISSW!$I:$I,MATCHUP!$A93,SWISSW!$J:$J,MATCHUP!AH$1,SWISSW!$F:$F,"Draw")+COUNTIFS(SWISSW!$I:$I,MATCHUP!AH$1,SWISSW!$J:$J,MATCHUP!$A93)-COUNTIFS(SWISSW!$I:$I,MATCHUP!AH$1,SWISSW!$J:$J,MATCHUP!$A93,SWISSW!$F:$F,"Draw")),"-")</f>
        <v>-</v>
      </c>
      <c r="AI93" s="5" t="str">
        <f ca="1">IFERROR((COUNTIFS(SWISSW!$I:$I,MATCHUP!$A93,SWISSW!$J:$J,MATCHUP!AI$1,SWISSW!$F:$F,"Won")+COUNTIFS(SWISSW!$I:$I,MATCHUP!AI$1,SWISSW!$J:$J,MATCHUP!$A93,SWISSW!$F:$F,"Lost"))/(COUNTIFS(SWISSW!$I:$I,MATCHUP!$A93,SWISSW!$J:$J,MATCHUP!AI$1)-COUNTIFS(SWISSW!$I:$I,MATCHUP!$A93,SWISSW!$J:$J,MATCHUP!AI$1,SWISSW!$F:$F,"Draw")+COUNTIFS(SWISSW!$I:$I,MATCHUP!AI$1,SWISSW!$J:$J,MATCHUP!$A93)-COUNTIFS(SWISSW!$I:$I,MATCHUP!AI$1,SWISSW!$J:$J,MATCHUP!$A93,SWISSW!$F:$F,"Draw")),"-")</f>
        <v>-</v>
      </c>
      <c r="AJ93" s="5" t="str">
        <f ca="1">IFERROR((COUNTIFS(SWISSW!$I:$I,MATCHUP!$A93,SWISSW!$J:$J,MATCHUP!AJ$1,SWISSW!$F:$F,"Won")+COUNTIFS(SWISSW!$I:$I,MATCHUP!AJ$1,SWISSW!$J:$J,MATCHUP!$A93,SWISSW!$F:$F,"Lost"))/(COUNTIFS(SWISSW!$I:$I,MATCHUP!$A93,SWISSW!$J:$J,MATCHUP!AJ$1)-COUNTIFS(SWISSW!$I:$I,MATCHUP!$A93,SWISSW!$J:$J,MATCHUP!AJ$1,SWISSW!$F:$F,"Draw")+COUNTIFS(SWISSW!$I:$I,MATCHUP!AJ$1,SWISSW!$J:$J,MATCHUP!$A93)-COUNTIFS(SWISSW!$I:$I,MATCHUP!AJ$1,SWISSW!$J:$J,MATCHUP!$A93,SWISSW!$F:$F,"Draw")),"-")</f>
        <v>-</v>
      </c>
      <c r="AK93" s="5" t="str">
        <f ca="1">IFERROR((COUNTIFS(SWISSW!$I:$I,MATCHUP!$A93,SWISSW!$J:$J,MATCHUP!AK$1,SWISSW!$F:$F,"Won")+COUNTIFS(SWISSW!$I:$I,MATCHUP!AK$1,SWISSW!$J:$J,MATCHUP!$A93,SWISSW!$F:$F,"Lost"))/(COUNTIFS(SWISSW!$I:$I,MATCHUP!$A93,SWISSW!$J:$J,MATCHUP!AK$1)-COUNTIFS(SWISSW!$I:$I,MATCHUP!$A93,SWISSW!$J:$J,MATCHUP!AK$1,SWISSW!$F:$F,"Draw")+COUNTIFS(SWISSW!$I:$I,MATCHUP!AK$1,SWISSW!$J:$J,MATCHUP!$A93)-COUNTIFS(SWISSW!$I:$I,MATCHUP!AK$1,SWISSW!$J:$J,MATCHUP!$A93,SWISSW!$F:$F,"Draw")),"-")</f>
        <v>-</v>
      </c>
      <c r="AL93" s="5" t="str">
        <f ca="1">IFERROR((COUNTIFS(SWISSW!$I:$I,MATCHUP!$A93,SWISSW!$J:$J,MATCHUP!AL$1,SWISSW!$F:$F,"Won")+COUNTIFS(SWISSW!$I:$I,MATCHUP!AL$1,SWISSW!$J:$J,MATCHUP!$A93,SWISSW!$F:$F,"Lost"))/(COUNTIFS(SWISSW!$I:$I,MATCHUP!$A93,SWISSW!$J:$J,MATCHUP!AL$1)-COUNTIFS(SWISSW!$I:$I,MATCHUP!$A93,SWISSW!$J:$J,MATCHUP!AL$1,SWISSW!$F:$F,"Draw")+COUNTIFS(SWISSW!$I:$I,MATCHUP!AL$1,SWISSW!$J:$J,MATCHUP!$A93)-COUNTIFS(SWISSW!$I:$I,MATCHUP!AL$1,SWISSW!$J:$J,MATCHUP!$A93,SWISSW!$F:$F,"Draw")),"-")</f>
        <v>-</v>
      </c>
      <c r="AM93" s="5" t="str">
        <f ca="1">IFERROR((COUNTIFS(SWISSW!$I:$I,MATCHUP!$A93,SWISSW!$J:$J,MATCHUP!AM$1,SWISSW!$F:$F,"Won")+COUNTIFS(SWISSW!$I:$I,MATCHUP!AM$1,SWISSW!$J:$J,MATCHUP!$A93,SWISSW!$F:$F,"Lost"))/(COUNTIFS(SWISSW!$I:$I,MATCHUP!$A93,SWISSW!$J:$J,MATCHUP!AM$1)-COUNTIFS(SWISSW!$I:$I,MATCHUP!$A93,SWISSW!$J:$J,MATCHUP!AM$1,SWISSW!$F:$F,"Draw")+COUNTIFS(SWISSW!$I:$I,MATCHUP!AM$1,SWISSW!$J:$J,MATCHUP!$A93)-COUNTIFS(SWISSW!$I:$I,MATCHUP!AM$1,SWISSW!$J:$J,MATCHUP!$A93,SWISSW!$F:$F,"Draw")),"-")</f>
        <v>-</v>
      </c>
      <c r="AN93" s="5" t="str">
        <f ca="1">IFERROR((COUNTIFS(SWISSW!$I:$I,MATCHUP!$A93,SWISSW!$J:$J,MATCHUP!AN$1,SWISSW!$F:$F,"Won")+COUNTIFS(SWISSW!$I:$I,MATCHUP!AN$1,SWISSW!$J:$J,MATCHUP!$A93,SWISSW!$F:$F,"Lost"))/(COUNTIFS(SWISSW!$I:$I,MATCHUP!$A93,SWISSW!$J:$J,MATCHUP!AN$1)-COUNTIFS(SWISSW!$I:$I,MATCHUP!$A93,SWISSW!$J:$J,MATCHUP!AN$1,SWISSW!$F:$F,"Draw")+COUNTIFS(SWISSW!$I:$I,MATCHUP!AN$1,SWISSW!$J:$J,MATCHUP!$A93)-COUNTIFS(SWISSW!$I:$I,MATCHUP!AN$1,SWISSW!$J:$J,MATCHUP!$A93,SWISSW!$F:$F,"Draw")),"-")</f>
        <v>-</v>
      </c>
      <c r="AO93" s="5" t="str">
        <f ca="1">IFERROR((COUNTIFS(SWISSW!$I:$I,MATCHUP!$A93,SWISSW!$J:$J,MATCHUP!AO$1,SWISSW!$F:$F,"Won")+COUNTIFS(SWISSW!$I:$I,MATCHUP!AO$1,SWISSW!$J:$J,MATCHUP!$A93,SWISSW!$F:$F,"Lost"))/(COUNTIFS(SWISSW!$I:$I,MATCHUP!$A93,SWISSW!$J:$J,MATCHUP!AO$1)-COUNTIFS(SWISSW!$I:$I,MATCHUP!$A93,SWISSW!$J:$J,MATCHUP!AO$1,SWISSW!$F:$F,"Draw")+COUNTIFS(SWISSW!$I:$I,MATCHUP!AO$1,SWISSW!$J:$J,MATCHUP!$A93)-COUNTIFS(SWISSW!$I:$I,MATCHUP!AO$1,SWISSW!$J:$J,MATCHUP!$A93,SWISSW!$F:$F,"Draw")),"-")</f>
        <v>-</v>
      </c>
      <c r="AP93" s="5" t="str">
        <f ca="1">IFERROR((COUNTIFS(SWISSW!$I:$I,MATCHUP!$A93,SWISSW!$J:$J,MATCHUP!AP$1,SWISSW!$F:$F,"Won")+COUNTIFS(SWISSW!$I:$I,MATCHUP!AP$1,SWISSW!$J:$J,MATCHUP!$A93,SWISSW!$F:$F,"Lost"))/(COUNTIFS(SWISSW!$I:$I,MATCHUP!$A93,SWISSW!$J:$J,MATCHUP!AP$1)-COUNTIFS(SWISSW!$I:$I,MATCHUP!$A93,SWISSW!$J:$J,MATCHUP!AP$1,SWISSW!$F:$F,"Draw")+COUNTIFS(SWISSW!$I:$I,MATCHUP!AP$1,SWISSW!$J:$J,MATCHUP!$A93)-COUNTIFS(SWISSW!$I:$I,MATCHUP!AP$1,SWISSW!$J:$J,MATCHUP!$A93,SWISSW!$F:$F,"Draw")),"-")</f>
        <v>-</v>
      </c>
      <c r="AQ93" s="5" t="str">
        <f ca="1">IFERROR((COUNTIFS(SWISSW!$I:$I,MATCHUP!$A93,SWISSW!$J:$J,MATCHUP!AQ$1,SWISSW!$F:$F,"Won")+COUNTIFS(SWISSW!$I:$I,MATCHUP!AQ$1,SWISSW!$J:$J,MATCHUP!$A93,SWISSW!$F:$F,"Lost"))/(COUNTIFS(SWISSW!$I:$I,MATCHUP!$A93,SWISSW!$J:$J,MATCHUP!AQ$1)-COUNTIFS(SWISSW!$I:$I,MATCHUP!$A93,SWISSW!$J:$J,MATCHUP!AQ$1,SWISSW!$F:$F,"Draw")+COUNTIFS(SWISSW!$I:$I,MATCHUP!AQ$1,SWISSW!$J:$J,MATCHUP!$A93)-COUNTIFS(SWISSW!$I:$I,MATCHUP!AQ$1,SWISSW!$J:$J,MATCHUP!$A93,SWISSW!$F:$F,"Draw")),"-")</f>
        <v>-</v>
      </c>
      <c r="AR93" s="5" t="str">
        <f ca="1">IFERROR((COUNTIFS(SWISSW!$I:$I,MATCHUP!$A93,SWISSW!$J:$J,MATCHUP!AR$1,SWISSW!$F:$F,"Won")+COUNTIFS(SWISSW!$I:$I,MATCHUP!AR$1,SWISSW!$J:$J,MATCHUP!$A93,SWISSW!$F:$F,"Lost"))/(COUNTIFS(SWISSW!$I:$I,MATCHUP!$A93,SWISSW!$J:$J,MATCHUP!AR$1)-COUNTIFS(SWISSW!$I:$I,MATCHUP!$A93,SWISSW!$J:$J,MATCHUP!AR$1,SWISSW!$F:$F,"Draw")+COUNTIFS(SWISSW!$I:$I,MATCHUP!AR$1,SWISSW!$J:$J,MATCHUP!$A93)-COUNTIFS(SWISSW!$I:$I,MATCHUP!AR$1,SWISSW!$J:$J,MATCHUP!$A93,SWISSW!$F:$F,"Draw")),"-")</f>
        <v>-</v>
      </c>
      <c r="AS93" s="5" t="str">
        <f ca="1">IFERROR((COUNTIFS(SWISSW!$I:$I,MATCHUP!$A93,SWISSW!$J:$J,MATCHUP!AS$1,SWISSW!$F:$F,"Won")+COUNTIFS(SWISSW!$I:$I,MATCHUP!AS$1,SWISSW!$J:$J,MATCHUP!$A93,SWISSW!$F:$F,"Lost"))/(COUNTIFS(SWISSW!$I:$I,MATCHUP!$A93,SWISSW!$J:$J,MATCHUP!AS$1)-COUNTIFS(SWISSW!$I:$I,MATCHUP!$A93,SWISSW!$J:$J,MATCHUP!AS$1,SWISSW!$F:$F,"Draw")+COUNTIFS(SWISSW!$I:$I,MATCHUP!AS$1,SWISSW!$J:$J,MATCHUP!$A93)-COUNTIFS(SWISSW!$I:$I,MATCHUP!AS$1,SWISSW!$J:$J,MATCHUP!$A93,SWISSW!$F:$F,"Draw")),"-")</f>
        <v>-</v>
      </c>
      <c r="AT93" s="5" t="str">
        <f ca="1">IFERROR((COUNTIFS(SWISSW!$I:$I,MATCHUP!$A93,SWISSW!$J:$J,MATCHUP!AT$1,SWISSW!$F:$F,"Won")+COUNTIFS(SWISSW!$I:$I,MATCHUP!AT$1,SWISSW!$J:$J,MATCHUP!$A93,SWISSW!$F:$F,"Lost"))/(COUNTIFS(SWISSW!$I:$I,MATCHUP!$A93,SWISSW!$J:$J,MATCHUP!AT$1)-COUNTIFS(SWISSW!$I:$I,MATCHUP!$A93,SWISSW!$J:$J,MATCHUP!AT$1,SWISSW!$F:$F,"Draw")+COUNTIFS(SWISSW!$I:$I,MATCHUP!AT$1,SWISSW!$J:$J,MATCHUP!$A93)-COUNTIFS(SWISSW!$I:$I,MATCHUP!AT$1,SWISSW!$J:$J,MATCHUP!$A93,SWISSW!$F:$F,"Draw")),"-")</f>
        <v>-</v>
      </c>
      <c r="AU93" s="5" t="str">
        <f ca="1">IFERROR((COUNTIFS(SWISSW!$I:$I,MATCHUP!$A93,SWISSW!$J:$J,MATCHUP!AU$1,SWISSW!$F:$F,"Won")+COUNTIFS(SWISSW!$I:$I,MATCHUP!AU$1,SWISSW!$J:$J,MATCHUP!$A93,SWISSW!$F:$F,"Lost"))/(COUNTIFS(SWISSW!$I:$I,MATCHUP!$A93,SWISSW!$J:$J,MATCHUP!AU$1)-COUNTIFS(SWISSW!$I:$I,MATCHUP!$A93,SWISSW!$J:$J,MATCHUP!AU$1,SWISSW!$F:$F,"Draw")+COUNTIFS(SWISSW!$I:$I,MATCHUP!AU$1,SWISSW!$J:$J,MATCHUP!$A93)-COUNTIFS(SWISSW!$I:$I,MATCHUP!AU$1,SWISSW!$J:$J,MATCHUP!$A93,SWISSW!$F:$F,"Draw")),"-")</f>
        <v>-</v>
      </c>
      <c r="AV93" s="5" t="str">
        <f ca="1">IFERROR((COUNTIFS(SWISSW!$I:$I,MATCHUP!$A93,SWISSW!$J:$J,MATCHUP!AV$1,SWISSW!$F:$F,"Won")+COUNTIFS(SWISSW!$I:$I,MATCHUP!AV$1,SWISSW!$J:$J,MATCHUP!$A93,SWISSW!$F:$F,"Lost"))/(COUNTIFS(SWISSW!$I:$I,MATCHUP!$A93,SWISSW!$J:$J,MATCHUP!AV$1)-COUNTIFS(SWISSW!$I:$I,MATCHUP!$A93,SWISSW!$J:$J,MATCHUP!AV$1,SWISSW!$F:$F,"Draw")+COUNTIFS(SWISSW!$I:$I,MATCHUP!AV$1,SWISSW!$J:$J,MATCHUP!$A93)-COUNTIFS(SWISSW!$I:$I,MATCHUP!AV$1,SWISSW!$J:$J,MATCHUP!$A93,SWISSW!$F:$F,"Draw")),"-")</f>
        <v>-</v>
      </c>
      <c r="AW93" s="5" t="str">
        <f ca="1">IFERROR((COUNTIFS(SWISSW!$I:$I,MATCHUP!$A93,SWISSW!$J:$J,MATCHUP!AW$1,SWISSW!$F:$F,"Won")+COUNTIFS(SWISSW!$I:$I,MATCHUP!AW$1,SWISSW!$J:$J,MATCHUP!$A93,SWISSW!$F:$F,"Lost"))/(COUNTIFS(SWISSW!$I:$I,MATCHUP!$A93,SWISSW!$J:$J,MATCHUP!AW$1)-COUNTIFS(SWISSW!$I:$I,MATCHUP!$A93,SWISSW!$J:$J,MATCHUP!AW$1,SWISSW!$F:$F,"Draw")+COUNTIFS(SWISSW!$I:$I,MATCHUP!AW$1,SWISSW!$J:$J,MATCHUP!$A93)-COUNTIFS(SWISSW!$I:$I,MATCHUP!AW$1,SWISSW!$J:$J,MATCHUP!$A93,SWISSW!$F:$F,"Draw")),"-")</f>
        <v>-</v>
      </c>
      <c r="AX93" s="5" t="str">
        <f ca="1">IFERROR((COUNTIFS(SWISSW!$I:$I,MATCHUP!$A93,SWISSW!$J:$J,MATCHUP!AX$1,SWISSW!$F:$F,"Won")+COUNTIFS(SWISSW!$I:$I,MATCHUP!AX$1,SWISSW!$J:$J,MATCHUP!$A93,SWISSW!$F:$F,"Lost"))/(COUNTIFS(SWISSW!$I:$I,MATCHUP!$A93,SWISSW!$J:$J,MATCHUP!AX$1)-COUNTIFS(SWISSW!$I:$I,MATCHUP!$A93,SWISSW!$J:$J,MATCHUP!AX$1,SWISSW!$F:$F,"Draw")+COUNTIFS(SWISSW!$I:$I,MATCHUP!AX$1,SWISSW!$J:$J,MATCHUP!$A93)-COUNTIFS(SWISSW!$I:$I,MATCHUP!AX$1,SWISSW!$J:$J,MATCHUP!$A93,SWISSW!$F:$F,"Draw")),"-")</f>
        <v>-</v>
      </c>
      <c r="AY93" s="5" t="str">
        <f ca="1">IFERROR((COUNTIFS(SWISSW!$I:$I,MATCHUP!$A93,SWISSW!$J:$J,MATCHUP!AY$1,SWISSW!$F:$F,"Won")+COUNTIFS(SWISSW!$I:$I,MATCHUP!AY$1,SWISSW!$J:$J,MATCHUP!$A93,SWISSW!$F:$F,"Lost"))/(COUNTIFS(SWISSW!$I:$I,MATCHUP!$A93,SWISSW!$J:$J,MATCHUP!AY$1)-COUNTIFS(SWISSW!$I:$I,MATCHUP!$A93,SWISSW!$J:$J,MATCHUP!AY$1,SWISSW!$F:$F,"Draw")+COUNTIFS(SWISSW!$I:$I,MATCHUP!AY$1,SWISSW!$J:$J,MATCHUP!$A93)-COUNTIFS(SWISSW!$I:$I,MATCHUP!AY$1,SWISSW!$J:$J,MATCHUP!$A93,SWISSW!$F:$F,"Draw")),"-")</f>
        <v>-</v>
      </c>
      <c r="AZ93" s="5" t="str">
        <f ca="1">IFERROR((COUNTIFS(SWISSW!$I:$I,MATCHUP!$A93,SWISSW!$J:$J,MATCHUP!AZ$1,SWISSW!$F:$F,"Won")+COUNTIFS(SWISSW!$I:$I,MATCHUP!AZ$1,SWISSW!$J:$J,MATCHUP!$A93,SWISSW!$F:$F,"Lost"))/(COUNTIFS(SWISSW!$I:$I,MATCHUP!$A93,SWISSW!$J:$J,MATCHUP!AZ$1)-COUNTIFS(SWISSW!$I:$I,MATCHUP!$A93,SWISSW!$J:$J,MATCHUP!AZ$1,SWISSW!$F:$F,"Draw")+COUNTIFS(SWISSW!$I:$I,MATCHUP!AZ$1,SWISSW!$J:$J,MATCHUP!$A93)-COUNTIFS(SWISSW!$I:$I,MATCHUP!AZ$1,SWISSW!$J:$J,MATCHUP!$A93,SWISSW!$F:$F,"Draw")),"-")</f>
        <v>-</v>
      </c>
      <c r="BA93" s="5" t="str">
        <f ca="1">IFERROR((COUNTIFS(SWISSW!$I:$I,MATCHUP!$A93,SWISSW!$J:$J,MATCHUP!BA$1,SWISSW!$F:$F,"Won")+COUNTIFS(SWISSW!$I:$I,MATCHUP!BA$1,SWISSW!$J:$J,MATCHUP!$A93,SWISSW!$F:$F,"Lost"))/(COUNTIFS(SWISSW!$I:$I,MATCHUP!$A93,SWISSW!$J:$J,MATCHUP!BA$1)-COUNTIFS(SWISSW!$I:$I,MATCHUP!$A93,SWISSW!$J:$J,MATCHUP!BA$1,SWISSW!$F:$F,"Draw")+COUNTIFS(SWISSW!$I:$I,MATCHUP!BA$1,SWISSW!$J:$J,MATCHUP!$A93)-COUNTIFS(SWISSW!$I:$I,MATCHUP!BA$1,SWISSW!$J:$J,MATCHUP!$A93,SWISSW!$F:$F,"Draw")),"-")</f>
        <v>-</v>
      </c>
      <c r="BB93" s="5" t="str">
        <f ca="1">IFERROR((COUNTIFS(SWISSW!$I:$I,MATCHUP!$A93,SWISSW!$J:$J,MATCHUP!BB$1,SWISSW!$F:$F,"Won")+COUNTIFS(SWISSW!$I:$I,MATCHUP!BB$1,SWISSW!$J:$J,MATCHUP!$A93,SWISSW!$F:$F,"Lost"))/(COUNTIFS(SWISSW!$I:$I,MATCHUP!$A93,SWISSW!$J:$J,MATCHUP!BB$1)-COUNTIFS(SWISSW!$I:$I,MATCHUP!$A93,SWISSW!$J:$J,MATCHUP!BB$1,SWISSW!$F:$F,"Draw")+COUNTIFS(SWISSW!$I:$I,MATCHUP!BB$1,SWISSW!$J:$J,MATCHUP!$A93)-COUNTIFS(SWISSW!$I:$I,MATCHUP!BB$1,SWISSW!$J:$J,MATCHUP!$A93,SWISSW!$F:$F,"Draw")),"-")</f>
        <v>-</v>
      </c>
      <c r="BC93" s="5" t="str">
        <f ca="1">IFERROR((COUNTIFS(SWISSW!$I:$I,MATCHUP!$A93,SWISSW!$J:$J,MATCHUP!BC$1,SWISSW!$F:$F,"Won")+COUNTIFS(SWISSW!$I:$I,MATCHUP!BC$1,SWISSW!$J:$J,MATCHUP!$A93,SWISSW!$F:$F,"Lost"))/(COUNTIFS(SWISSW!$I:$I,MATCHUP!$A93,SWISSW!$J:$J,MATCHUP!BC$1)-COUNTIFS(SWISSW!$I:$I,MATCHUP!$A93,SWISSW!$J:$J,MATCHUP!BC$1,SWISSW!$F:$F,"Draw")+COUNTIFS(SWISSW!$I:$I,MATCHUP!BC$1,SWISSW!$J:$J,MATCHUP!$A93)-COUNTIFS(SWISSW!$I:$I,MATCHUP!BC$1,SWISSW!$J:$J,MATCHUP!$A93,SWISSW!$F:$F,"Draw")),"-")</f>
        <v>-</v>
      </c>
      <c r="BD93" s="5" t="str">
        <f ca="1">IFERROR((COUNTIFS(SWISSW!$I:$I,MATCHUP!$A93,SWISSW!$J:$J,MATCHUP!BD$1,SWISSW!$F:$F,"Won")+COUNTIFS(SWISSW!$I:$I,MATCHUP!BD$1,SWISSW!$J:$J,MATCHUP!$A93,SWISSW!$F:$F,"Lost"))/(COUNTIFS(SWISSW!$I:$I,MATCHUP!$A93,SWISSW!$J:$J,MATCHUP!BD$1)-COUNTIFS(SWISSW!$I:$I,MATCHUP!$A93,SWISSW!$J:$J,MATCHUP!BD$1,SWISSW!$F:$F,"Draw")+COUNTIFS(SWISSW!$I:$I,MATCHUP!BD$1,SWISSW!$J:$J,MATCHUP!$A93)-COUNTIFS(SWISSW!$I:$I,MATCHUP!BD$1,SWISSW!$J:$J,MATCHUP!$A93,SWISSW!$F:$F,"Draw")),"-")</f>
        <v>-</v>
      </c>
      <c r="BE93" s="5" t="str">
        <f ca="1">IFERROR((COUNTIFS(SWISSW!$I:$I,MATCHUP!$A93,SWISSW!$J:$J,MATCHUP!BE$1,SWISSW!$F:$F,"Won")+COUNTIFS(SWISSW!$I:$I,MATCHUP!BE$1,SWISSW!$J:$J,MATCHUP!$A93,SWISSW!$F:$F,"Lost"))/(COUNTIFS(SWISSW!$I:$I,MATCHUP!$A93,SWISSW!$J:$J,MATCHUP!BE$1)-COUNTIFS(SWISSW!$I:$I,MATCHUP!$A93,SWISSW!$J:$J,MATCHUP!BE$1,SWISSW!$F:$F,"Draw")+COUNTIFS(SWISSW!$I:$I,MATCHUP!BE$1,SWISSW!$J:$J,MATCHUP!$A93)-COUNTIFS(SWISSW!$I:$I,MATCHUP!BE$1,SWISSW!$J:$J,MATCHUP!$A93,SWISSW!$F:$F,"Draw")),"-")</f>
        <v>-</v>
      </c>
      <c r="BF93" s="5" t="str">
        <f ca="1">IFERROR((COUNTIFS(SWISSW!$I:$I,MATCHUP!$A93,SWISSW!$J:$J,MATCHUP!BF$1,SWISSW!$F:$F,"Won")+COUNTIFS(SWISSW!$I:$I,MATCHUP!BF$1,SWISSW!$J:$J,MATCHUP!$A93,SWISSW!$F:$F,"Lost"))/(COUNTIFS(SWISSW!$I:$I,MATCHUP!$A93,SWISSW!$J:$J,MATCHUP!BF$1)-COUNTIFS(SWISSW!$I:$I,MATCHUP!$A93,SWISSW!$J:$J,MATCHUP!BF$1,SWISSW!$F:$F,"Draw")+COUNTIFS(SWISSW!$I:$I,MATCHUP!BF$1,SWISSW!$J:$J,MATCHUP!$A93)-COUNTIFS(SWISSW!$I:$I,MATCHUP!BF$1,SWISSW!$J:$J,MATCHUP!$A93,SWISSW!$F:$F,"Draw")),"-")</f>
        <v>-</v>
      </c>
      <c r="BG93" s="5" t="str">
        <f ca="1">IFERROR((COUNTIFS(SWISSW!$I:$I,MATCHUP!$A93,SWISSW!$J:$J,MATCHUP!BG$1,SWISSW!$F:$F,"Won")+COUNTIFS(SWISSW!$I:$I,MATCHUP!BG$1,SWISSW!$J:$J,MATCHUP!$A93,SWISSW!$F:$F,"Lost"))/(COUNTIFS(SWISSW!$I:$I,MATCHUP!$A93,SWISSW!$J:$J,MATCHUP!BG$1)-COUNTIFS(SWISSW!$I:$I,MATCHUP!$A93,SWISSW!$J:$J,MATCHUP!BG$1,SWISSW!$F:$F,"Draw")+COUNTIFS(SWISSW!$I:$I,MATCHUP!BG$1,SWISSW!$J:$J,MATCHUP!$A93)-COUNTIFS(SWISSW!$I:$I,MATCHUP!BG$1,SWISSW!$J:$J,MATCHUP!$A93,SWISSW!$F:$F,"Draw")),"-")</f>
        <v>-</v>
      </c>
      <c r="BH93" s="5" t="str">
        <f ca="1">IFERROR((COUNTIFS(SWISSW!$I:$I,MATCHUP!$A93,SWISSW!$J:$J,MATCHUP!BH$1,SWISSW!$F:$F,"Won")+COUNTIFS(SWISSW!$I:$I,MATCHUP!BH$1,SWISSW!$J:$J,MATCHUP!$A93,SWISSW!$F:$F,"Lost"))/(COUNTIFS(SWISSW!$I:$I,MATCHUP!$A93,SWISSW!$J:$J,MATCHUP!BH$1)-COUNTIFS(SWISSW!$I:$I,MATCHUP!$A93,SWISSW!$J:$J,MATCHUP!BH$1,SWISSW!$F:$F,"Draw")+COUNTIFS(SWISSW!$I:$I,MATCHUP!BH$1,SWISSW!$J:$J,MATCHUP!$A93)-COUNTIFS(SWISSW!$I:$I,MATCHUP!BH$1,SWISSW!$J:$J,MATCHUP!$A93,SWISSW!$F:$F,"Draw")),"-")</f>
        <v>-</v>
      </c>
      <c r="BI93" s="5" t="str">
        <f ca="1">IFERROR((COUNTIFS(SWISSW!$I:$I,MATCHUP!$A93,SWISSW!$J:$J,MATCHUP!BI$1,SWISSW!$F:$F,"Won")+COUNTIFS(SWISSW!$I:$I,MATCHUP!BI$1,SWISSW!$J:$J,MATCHUP!$A93,SWISSW!$F:$F,"Lost"))/(COUNTIFS(SWISSW!$I:$I,MATCHUP!$A93,SWISSW!$J:$J,MATCHUP!BI$1)-COUNTIFS(SWISSW!$I:$I,MATCHUP!$A93,SWISSW!$J:$J,MATCHUP!BI$1,SWISSW!$F:$F,"Draw")+COUNTIFS(SWISSW!$I:$I,MATCHUP!BI$1,SWISSW!$J:$J,MATCHUP!$A93)-COUNTIFS(SWISSW!$I:$I,MATCHUP!BI$1,SWISSW!$J:$J,MATCHUP!$A93,SWISSW!$F:$F,"Draw")),"-")</f>
        <v>-</v>
      </c>
      <c r="BJ93" s="5" t="str">
        <f ca="1">IFERROR((COUNTIFS(SWISSW!$I:$I,MATCHUP!$A93,SWISSW!$J:$J,MATCHUP!BJ$1,SWISSW!$F:$F,"Won")+COUNTIFS(SWISSW!$I:$I,MATCHUP!BJ$1,SWISSW!$J:$J,MATCHUP!$A93,SWISSW!$F:$F,"Lost"))/(COUNTIFS(SWISSW!$I:$I,MATCHUP!$A93,SWISSW!$J:$J,MATCHUP!BJ$1)-COUNTIFS(SWISSW!$I:$I,MATCHUP!$A93,SWISSW!$J:$J,MATCHUP!BJ$1,SWISSW!$F:$F,"Draw")+COUNTIFS(SWISSW!$I:$I,MATCHUP!BJ$1,SWISSW!$J:$J,MATCHUP!$A93)-COUNTIFS(SWISSW!$I:$I,MATCHUP!BJ$1,SWISSW!$J:$J,MATCHUP!$A93,SWISSW!$F:$F,"Draw")),"-")</f>
        <v>-</v>
      </c>
      <c r="BK93" s="5" t="str">
        <f ca="1">IFERROR((COUNTIFS(SWISSW!$I:$I,MATCHUP!$A93,SWISSW!$J:$J,MATCHUP!BK$1,SWISSW!$F:$F,"Won")+COUNTIFS(SWISSW!$I:$I,MATCHUP!BK$1,SWISSW!$J:$J,MATCHUP!$A93,SWISSW!$F:$F,"Lost"))/(COUNTIFS(SWISSW!$I:$I,MATCHUP!$A93,SWISSW!$J:$J,MATCHUP!BK$1)-COUNTIFS(SWISSW!$I:$I,MATCHUP!$A93,SWISSW!$J:$J,MATCHUP!BK$1,SWISSW!$F:$F,"Draw")+COUNTIFS(SWISSW!$I:$I,MATCHUP!BK$1,SWISSW!$J:$J,MATCHUP!$A93)-COUNTIFS(SWISSW!$I:$I,MATCHUP!BK$1,SWISSW!$J:$J,MATCHUP!$A93,SWISSW!$F:$F,"Draw")),"-")</f>
        <v>-</v>
      </c>
      <c r="BL93" s="5" t="str">
        <f ca="1">IFERROR((COUNTIFS(SWISSW!$I:$I,MATCHUP!$A93,SWISSW!$J:$J,MATCHUP!BL$1,SWISSW!$F:$F,"Won")+COUNTIFS(SWISSW!$I:$I,MATCHUP!BL$1,SWISSW!$J:$J,MATCHUP!$A93,SWISSW!$F:$F,"Lost"))/(COUNTIFS(SWISSW!$I:$I,MATCHUP!$A93,SWISSW!$J:$J,MATCHUP!BL$1)-COUNTIFS(SWISSW!$I:$I,MATCHUP!$A93,SWISSW!$J:$J,MATCHUP!BL$1,SWISSW!$F:$F,"Draw")+COUNTIFS(SWISSW!$I:$I,MATCHUP!BL$1,SWISSW!$J:$J,MATCHUP!$A93)-COUNTIFS(SWISSW!$I:$I,MATCHUP!BL$1,SWISSW!$J:$J,MATCHUP!$A93,SWISSW!$F:$F,"Draw")),"-")</f>
        <v>-</v>
      </c>
      <c r="BM93" s="5" t="str">
        <f ca="1">IFERROR((COUNTIFS(SWISSW!$I:$I,MATCHUP!$A93,SWISSW!$J:$J,MATCHUP!BM$1,SWISSW!$F:$F,"Won")+COUNTIFS(SWISSW!$I:$I,MATCHUP!BM$1,SWISSW!$J:$J,MATCHUP!$A93,SWISSW!$F:$F,"Lost"))/(COUNTIFS(SWISSW!$I:$I,MATCHUP!$A93,SWISSW!$J:$J,MATCHUP!BM$1)-COUNTIFS(SWISSW!$I:$I,MATCHUP!$A93,SWISSW!$J:$J,MATCHUP!BM$1,SWISSW!$F:$F,"Draw")+COUNTIFS(SWISSW!$I:$I,MATCHUP!BM$1,SWISSW!$J:$J,MATCHUP!$A93)-COUNTIFS(SWISSW!$I:$I,MATCHUP!BM$1,SWISSW!$J:$J,MATCHUP!$A93,SWISSW!$F:$F,"Draw")),"-")</f>
        <v>-</v>
      </c>
      <c r="BN93" s="5" t="str">
        <f ca="1">IFERROR((COUNTIFS(SWISSW!$I:$I,MATCHUP!$A93,SWISSW!$J:$J,MATCHUP!BN$1,SWISSW!$F:$F,"Won")+COUNTIFS(SWISSW!$I:$I,MATCHUP!BN$1,SWISSW!$J:$J,MATCHUP!$A93,SWISSW!$F:$F,"Lost"))/(COUNTIFS(SWISSW!$I:$I,MATCHUP!$A93,SWISSW!$J:$J,MATCHUP!BN$1)-COUNTIFS(SWISSW!$I:$I,MATCHUP!$A93,SWISSW!$J:$J,MATCHUP!BN$1,SWISSW!$F:$F,"Draw")+COUNTIFS(SWISSW!$I:$I,MATCHUP!BN$1,SWISSW!$J:$J,MATCHUP!$A93)-COUNTIFS(SWISSW!$I:$I,MATCHUP!BN$1,SWISSW!$J:$J,MATCHUP!$A93,SWISSW!$F:$F,"Draw")),"-")</f>
        <v>-</v>
      </c>
      <c r="BO93" s="5" t="str">
        <f ca="1">IFERROR((COUNTIFS(SWISSW!$I:$I,MATCHUP!$A93,SWISSW!$J:$J,MATCHUP!BO$1,SWISSW!$F:$F,"Won")+COUNTIFS(SWISSW!$I:$I,MATCHUP!BO$1,SWISSW!$J:$J,MATCHUP!$A93,SWISSW!$F:$F,"Lost"))/(COUNTIFS(SWISSW!$I:$I,MATCHUP!$A93,SWISSW!$J:$J,MATCHUP!BO$1)-COUNTIFS(SWISSW!$I:$I,MATCHUP!$A93,SWISSW!$J:$J,MATCHUP!BO$1,SWISSW!$F:$F,"Draw")+COUNTIFS(SWISSW!$I:$I,MATCHUP!BO$1,SWISSW!$J:$J,MATCHUP!$A93)-COUNTIFS(SWISSW!$I:$I,MATCHUP!BO$1,SWISSW!$J:$J,MATCHUP!$A93,SWISSW!$F:$F,"Draw")),"-")</f>
        <v>-</v>
      </c>
      <c r="BP93" s="5" t="str">
        <f ca="1">IFERROR((COUNTIFS(SWISSW!$I:$I,MATCHUP!$A93,SWISSW!$J:$J,MATCHUP!BP$1,SWISSW!$F:$F,"Won")+COUNTIFS(SWISSW!$I:$I,MATCHUP!BP$1,SWISSW!$J:$J,MATCHUP!$A93,SWISSW!$F:$F,"Lost"))/(COUNTIFS(SWISSW!$I:$I,MATCHUP!$A93,SWISSW!$J:$J,MATCHUP!BP$1)-COUNTIFS(SWISSW!$I:$I,MATCHUP!$A93,SWISSW!$J:$J,MATCHUP!BP$1,SWISSW!$F:$F,"Draw")+COUNTIFS(SWISSW!$I:$I,MATCHUP!BP$1,SWISSW!$J:$J,MATCHUP!$A93)-COUNTIFS(SWISSW!$I:$I,MATCHUP!BP$1,SWISSW!$J:$J,MATCHUP!$A93,SWISSW!$F:$F,"Draw")),"-")</f>
        <v>-</v>
      </c>
      <c r="BQ93" s="5" t="str">
        <f ca="1">IFERROR((COUNTIFS(SWISSW!$I:$I,MATCHUP!$A93,SWISSW!$J:$J,MATCHUP!BQ$1,SWISSW!$F:$F,"Won")+COUNTIFS(SWISSW!$I:$I,MATCHUP!BQ$1,SWISSW!$J:$J,MATCHUP!$A93,SWISSW!$F:$F,"Lost"))/(COUNTIFS(SWISSW!$I:$I,MATCHUP!$A93,SWISSW!$J:$J,MATCHUP!BQ$1)-COUNTIFS(SWISSW!$I:$I,MATCHUP!$A93,SWISSW!$J:$J,MATCHUP!BQ$1,SWISSW!$F:$F,"Draw")+COUNTIFS(SWISSW!$I:$I,MATCHUP!BQ$1,SWISSW!$J:$J,MATCHUP!$A93)-COUNTIFS(SWISSW!$I:$I,MATCHUP!BQ$1,SWISSW!$J:$J,MATCHUP!$A93,SWISSW!$F:$F,"Draw")),"-")</f>
        <v>-</v>
      </c>
      <c r="BR93" s="5" t="str">
        <f ca="1">IFERROR((COUNTIFS(SWISSW!$I:$I,MATCHUP!$A93,SWISSW!$J:$J,MATCHUP!BR$1,SWISSW!$F:$F,"Won")+COUNTIFS(SWISSW!$I:$I,MATCHUP!BR$1,SWISSW!$J:$J,MATCHUP!$A93,SWISSW!$F:$F,"Lost"))/(COUNTIFS(SWISSW!$I:$I,MATCHUP!$A93,SWISSW!$J:$J,MATCHUP!BR$1)-COUNTIFS(SWISSW!$I:$I,MATCHUP!$A93,SWISSW!$J:$J,MATCHUP!BR$1,SWISSW!$F:$F,"Draw")+COUNTIFS(SWISSW!$I:$I,MATCHUP!BR$1,SWISSW!$J:$J,MATCHUP!$A93)-COUNTIFS(SWISSW!$I:$I,MATCHUP!BR$1,SWISSW!$J:$J,MATCHUP!$A93,SWISSW!$F:$F,"Draw")),"-")</f>
        <v>-</v>
      </c>
      <c r="BS93" s="5" t="str">
        <f ca="1">IFERROR((COUNTIFS(SWISSW!$I:$I,MATCHUP!$A93,SWISSW!$J:$J,MATCHUP!BS$1,SWISSW!$F:$F,"Won")+COUNTIFS(SWISSW!$I:$I,MATCHUP!BS$1,SWISSW!$J:$J,MATCHUP!$A93,SWISSW!$F:$F,"Lost"))/(COUNTIFS(SWISSW!$I:$I,MATCHUP!$A93,SWISSW!$J:$J,MATCHUP!BS$1)-COUNTIFS(SWISSW!$I:$I,MATCHUP!$A93,SWISSW!$J:$J,MATCHUP!BS$1,SWISSW!$F:$F,"Draw")+COUNTIFS(SWISSW!$I:$I,MATCHUP!BS$1,SWISSW!$J:$J,MATCHUP!$A93)-COUNTIFS(SWISSW!$I:$I,MATCHUP!BS$1,SWISSW!$J:$J,MATCHUP!$A93,SWISSW!$F:$F,"Draw")),"-")</f>
        <v>-</v>
      </c>
      <c r="BT93" s="5" t="str">
        <f ca="1">IFERROR((COUNTIFS(SWISSW!$I:$I,MATCHUP!$A93,SWISSW!$J:$J,MATCHUP!BT$1,SWISSW!$F:$F,"Won")+COUNTIFS(SWISSW!$I:$I,MATCHUP!BT$1,SWISSW!$J:$J,MATCHUP!$A93,SWISSW!$F:$F,"Lost"))/(COUNTIFS(SWISSW!$I:$I,MATCHUP!$A93,SWISSW!$J:$J,MATCHUP!BT$1)-COUNTIFS(SWISSW!$I:$I,MATCHUP!$A93,SWISSW!$J:$J,MATCHUP!BT$1,SWISSW!$F:$F,"Draw")+COUNTIFS(SWISSW!$I:$I,MATCHUP!BT$1,SWISSW!$J:$J,MATCHUP!$A93)-COUNTIFS(SWISSW!$I:$I,MATCHUP!BT$1,SWISSW!$J:$J,MATCHUP!$A93,SWISSW!$F:$F,"Draw")),"-")</f>
        <v>-</v>
      </c>
      <c r="BU93" s="5" t="str">
        <f ca="1">IFERROR((COUNTIFS(SWISSW!$I:$I,MATCHUP!$A93,SWISSW!$J:$J,MATCHUP!BU$1,SWISSW!$F:$F,"Won")+COUNTIFS(SWISSW!$I:$I,MATCHUP!BU$1,SWISSW!$J:$J,MATCHUP!$A93,SWISSW!$F:$F,"Lost"))/(COUNTIFS(SWISSW!$I:$I,MATCHUP!$A93,SWISSW!$J:$J,MATCHUP!BU$1)-COUNTIFS(SWISSW!$I:$I,MATCHUP!$A93,SWISSW!$J:$J,MATCHUP!BU$1,SWISSW!$F:$F,"Draw")+COUNTIFS(SWISSW!$I:$I,MATCHUP!BU$1,SWISSW!$J:$J,MATCHUP!$A93)-COUNTIFS(SWISSW!$I:$I,MATCHUP!BU$1,SWISSW!$J:$J,MATCHUP!$A93,SWISSW!$F:$F,"Draw")),"-")</f>
        <v>-</v>
      </c>
      <c r="BV93" s="5" t="str">
        <f ca="1">IFERROR((COUNTIFS(SWISSW!$I:$I,MATCHUP!$A93,SWISSW!$J:$J,MATCHUP!BV$1,SWISSW!$F:$F,"Won")+COUNTIFS(SWISSW!$I:$I,MATCHUP!BV$1,SWISSW!$J:$J,MATCHUP!$A93,SWISSW!$F:$F,"Lost"))/(COUNTIFS(SWISSW!$I:$I,MATCHUP!$A93,SWISSW!$J:$J,MATCHUP!BV$1)-COUNTIFS(SWISSW!$I:$I,MATCHUP!$A93,SWISSW!$J:$J,MATCHUP!BV$1,SWISSW!$F:$F,"Draw")+COUNTIFS(SWISSW!$I:$I,MATCHUP!BV$1,SWISSW!$J:$J,MATCHUP!$A93)-COUNTIFS(SWISSW!$I:$I,MATCHUP!BV$1,SWISSW!$J:$J,MATCHUP!$A93,SWISSW!$F:$F,"Draw")),"-")</f>
        <v>-</v>
      </c>
      <c r="BW93" s="5" t="str">
        <f ca="1">IFERROR((COUNTIFS(SWISSW!$I:$I,MATCHUP!$A93,SWISSW!$J:$J,MATCHUP!BW$1,SWISSW!$F:$F,"Won")+COUNTIFS(SWISSW!$I:$I,MATCHUP!BW$1,SWISSW!$J:$J,MATCHUP!$A93,SWISSW!$F:$F,"Lost"))/(COUNTIFS(SWISSW!$I:$I,MATCHUP!$A93,SWISSW!$J:$J,MATCHUP!BW$1)-COUNTIFS(SWISSW!$I:$I,MATCHUP!$A93,SWISSW!$J:$J,MATCHUP!BW$1,SWISSW!$F:$F,"Draw")+COUNTIFS(SWISSW!$I:$I,MATCHUP!BW$1,SWISSW!$J:$J,MATCHUP!$A93)-COUNTIFS(SWISSW!$I:$I,MATCHUP!BW$1,SWISSW!$J:$J,MATCHUP!$A93,SWISSW!$F:$F,"Draw")),"-")</f>
        <v>-</v>
      </c>
      <c r="BX93" s="5" t="str">
        <f ca="1">IFERROR((COUNTIFS(SWISSW!$I:$I,MATCHUP!$A93,SWISSW!$J:$J,MATCHUP!BX$1,SWISSW!$F:$F,"Won")+COUNTIFS(SWISSW!$I:$I,MATCHUP!BX$1,SWISSW!$J:$J,MATCHUP!$A93,SWISSW!$F:$F,"Lost"))/(COUNTIFS(SWISSW!$I:$I,MATCHUP!$A93,SWISSW!$J:$J,MATCHUP!BX$1)-COUNTIFS(SWISSW!$I:$I,MATCHUP!$A93,SWISSW!$J:$J,MATCHUP!BX$1,SWISSW!$F:$F,"Draw")+COUNTIFS(SWISSW!$I:$I,MATCHUP!BX$1,SWISSW!$J:$J,MATCHUP!$A93)-COUNTIFS(SWISSW!$I:$I,MATCHUP!BX$1,SWISSW!$J:$J,MATCHUP!$A93,SWISSW!$F:$F,"Draw")),"-")</f>
        <v>-</v>
      </c>
      <c r="BY93" s="5" t="str">
        <f ca="1">IFERROR((COUNTIFS(SWISSW!$I:$I,MATCHUP!$A93,SWISSW!$J:$J,MATCHUP!BY$1,SWISSW!$F:$F,"Won")+COUNTIFS(SWISSW!$I:$I,MATCHUP!BY$1,SWISSW!$J:$J,MATCHUP!$A93,SWISSW!$F:$F,"Lost"))/(COUNTIFS(SWISSW!$I:$I,MATCHUP!$A93,SWISSW!$J:$J,MATCHUP!BY$1)-COUNTIFS(SWISSW!$I:$I,MATCHUP!$A93,SWISSW!$J:$J,MATCHUP!BY$1,SWISSW!$F:$F,"Draw")+COUNTIFS(SWISSW!$I:$I,MATCHUP!BY$1,SWISSW!$J:$J,MATCHUP!$A93)-COUNTIFS(SWISSW!$I:$I,MATCHUP!BY$1,SWISSW!$J:$J,MATCHUP!$A93,SWISSW!$F:$F,"Draw")),"-")</f>
        <v>-</v>
      </c>
      <c r="BZ93" s="5" t="str">
        <f ca="1">IFERROR((COUNTIFS(SWISSW!$I:$I,MATCHUP!$A93,SWISSW!$J:$J,MATCHUP!BZ$1,SWISSW!$F:$F,"Won")+COUNTIFS(SWISSW!$I:$I,MATCHUP!BZ$1,SWISSW!$J:$J,MATCHUP!$A93,SWISSW!$F:$F,"Lost"))/(COUNTIFS(SWISSW!$I:$I,MATCHUP!$A93,SWISSW!$J:$J,MATCHUP!BZ$1)-COUNTIFS(SWISSW!$I:$I,MATCHUP!$A93,SWISSW!$J:$J,MATCHUP!BZ$1,SWISSW!$F:$F,"Draw")+COUNTIFS(SWISSW!$I:$I,MATCHUP!BZ$1,SWISSW!$J:$J,MATCHUP!$A93)-COUNTIFS(SWISSW!$I:$I,MATCHUP!BZ$1,SWISSW!$J:$J,MATCHUP!$A93,SWISSW!$F:$F,"Draw")),"-")</f>
        <v>-</v>
      </c>
      <c r="CA93" s="5" t="str">
        <f ca="1">IFERROR((COUNTIFS(SWISSW!$I:$I,MATCHUP!$A93,SWISSW!$J:$J,MATCHUP!CA$1,SWISSW!$F:$F,"Won")+COUNTIFS(SWISSW!$I:$I,MATCHUP!CA$1,SWISSW!$J:$J,MATCHUP!$A93,SWISSW!$F:$F,"Lost"))/(COUNTIFS(SWISSW!$I:$I,MATCHUP!$A93,SWISSW!$J:$J,MATCHUP!CA$1)-COUNTIFS(SWISSW!$I:$I,MATCHUP!$A93,SWISSW!$J:$J,MATCHUP!CA$1,SWISSW!$F:$F,"Draw")+COUNTIFS(SWISSW!$I:$I,MATCHUP!CA$1,SWISSW!$J:$J,MATCHUP!$A93)-COUNTIFS(SWISSW!$I:$I,MATCHUP!CA$1,SWISSW!$J:$J,MATCHUP!$A93,SWISSW!$F:$F,"Draw")),"-")</f>
        <v>-</v>
      </c>
      <c r="CB93" s="5" t="str">
        <f ca="1">IFERROR((COUNTIFS(SWISSW!$I:$I,MATCHUP!$A93,SWISSW!$J:$J,MATCHUP!CB$1,SWISSW!$F:$F,"Won")+COUNTIFS(SWISSW!$I:$I,MATCHUP!CB$1,SWISSW!$J:$J,MATCHUP!$A93,SWISSW!$F:$F,"Lost"))/(COUNTIFS(SWISSW!$I:$I,MATCHUP!$A93,SWISSW!$J:$J,MATCHUP!CB$1)-COUNTIFS(SWISSW!$I:$I,MATCHUP!$A93,SWISSW!$J:$J,MATCHUP!CB$1,SWISSW!$F:$F,"Draw")+COUNTIFS(SWISSW!$I:$I,MATCHUP!CB$1,SWISSW!$J:$J,MATCHUP!$A93)-COUNTIFS(SWISSW!$I:$I,MATCHUP!CB$1,SWISSW!$J:$J,MATCHUP!$A93,SWISSW!$F:$F,"Draw")),"-")</f>
        <v>-</v>
      </c>
      <c r="CC93" s="5" t="str">
        <f ca="1">IFERROR((COUNTIFS(SWISSW!$I:$I,MATCHUP!$A93,SWISSW!$J:$J,MATCHUP!CC$1,SWISSW!$F:$F,"Won")+COUNTIFS(SWISSW!$I:$I,MATCHUP!CC$1,SWISSW!$J:$J,MATCHUP!$A93,SWISSW!$F:$F,"Lost"))/(COUNTIFS(SWISSW!$I:$I,MATCHUP!$A93,SWISSW!$J:$J,MATCHUP!CC$1)-COUNTIFS(SWISSW!$I:$I,MATCHUP!$A93,SWISSW!$J:$J,MATCHUP!CC$1,SWISSW!$F:$F,"Draw")+COUNTIFS(SWISSW!$I:$I,MATCHUP!CC$1,SWISSW!$J:$J,MATCHUP!$A93)-COUNTIFS(SWISSW!$I:$I,MATCHUP!CC$1,SWISSW!$J:$J,MATCHUP!$A93,SWISSW!$F:$F,"Draw")),"-")</f>
        <v>-</v>
      </c>
      <c r="CD93" s="5" t="str">
        <f ca="1">IFERROR((COUNTIFS(SWISSW!$I:$I,MATCHUP!$A93,SWISSW!$J:$J,MATCHUP!CD$1,SWISSW!$F:$F,"Won")+COUNTIFS(SWISSW!$I:$I,MATCHUP!CD$1,SWISSW!$J:$J,MATCHUP!$A93,SWISSW!$F:$F,"Lost"))/(COUNTIFS(SWISSW!$I:$I,MATCHUP!$A93,SWISSW!$J:$J,MATCHUP!CD$1)-COUNTIFS(SWISSW!$I:$I,MATCHUP!$A93,SWISSW!$J:$J,MATCHUP!CD$1,SWISSW!$F:$F,"Draw")+COUNTIFS(SWISSW!$I:$I,MATCHUP!CD$1,SWISSW!$J:$J,MATCHUP!$A93)-COUNTIFS(SWISSW!$I:$I,MATCHUP!CD$1,SWISSW!$J:$J,MATCHUP!$A93,SWISSW!$F:$F,"Draw")),"-")</f>
        <v>-</v>
      </c>
      <c r="CE93" s="5" t="str">
        <f ca="1">IFERROR((COUNTIFS(SWISSW!$I:$I,MATCHUP!$A93,SWISSW!$J:$J,MATCHUP!CE$1,SWISSW!$F:$F,"Won")+COUNTIFS(SWISSW!$I:$I,MATCHUP!CE$1,SWISSW!$J:$J,MATCHUP!$A93,SWISSW!$F:$F,"Lost"))/(COUNTIFS(SWISSW!$I:$I,MATCHUP!$A93,SWISSW!$J:$J,MATCHUP!CE$1)-COUNTIFS(SWISSW!$I:$I,MATCHUP!$A93,SWISSW!$J:$J,MATCHUP!CE$1,SWISSW!$F:$F,"Draw")+COUNTIFS(SWISSW!$I:$I,MATCHUP!CE$1,SWISSW!$J:$J,MATCHUP!$A93)-COUNTIFS(SWISSW!$I:$I,MATCHUP!CE$1,SWISSW!$J:$J,MATCHUP!$A93,SWISSW!$F:$F,"Draw")),"-")</f>
        <v>-</v>
      </c>
      <c r="CF93" s="5" t="str">
        <f ca="1">IFERROR((COUNTIFS(SWISSW!$I:$I,MATCHUP!$A93,SWISSW!$J:$J,MATCHUP!CF$1,SWISSW!$F:$F,"Won")+COUNTIFS(SWISSW!$I:$I,MATCHUP!CF$1,SWISSW!$J:$J,MATCHUP!$A93,SWISSW!$F:$F,"Lost"))/(COUNTIFS(SWISSW!$I:$I,MATCHUP!$A93,SWISSW!$J:$J,MATCHUP!CF$1)-COUNTIFS(SWISSW!$I:$I,MATCHUP!$A93,SWISSW!$J:$J,MATCHUP!CF$1,SWISSW!$F:$F,"Draw")+COUNTIFS(SWISSW!$I:$I,MATCHUP!CF$1,SWISSW!$J:$J,MATCHUP!$A93)-COUNTIFS(SWISSW!$I:$I,MATCHUP!CF$1,SWISSW!$J:$J,MATCHUP!$A93,SWISSW!$F:$F,"Draw")),"-")</f>
        <v>-</v>
      </c>
      <c r="CG93" s="5" t="str">
        <f ca="1">IFERROR((COUNTIFS(SWISSW!$I:$I,MATCHUP!$A93,SWISSW!$J:$J,MATCHUP!CG$1,SWISSW!$F:$F,"Won")+COUNTIFS(SWISSW!$I:$I,MATCHUP!CG$1,SWISSW!$J:$J,MATCHUP!$A93,SWISSW!$F:$F,"Lost"))/(COUNTIFS(SWISSW!$I:$I,MATCHUP!$A93,SWISSW!$J:$J,MATCHUP!CG$1)-COUNTIFS(SWISSW!$I:$I,MATCHUP!$A93,SWISSW!$J:$J,MATCHUP!CG$1,SWISSW!$F:$F,"Draw")+COUNTIFS(SWISSW!$I:$I,MATCHUP!CG$1,SWISSW!$J:$J,MATCHUP!$A93)-COUNTIFS(SWISSW!$I:$I,MATCHUP!CG$1,SWISSW!$J:$J,MATCHUP!$A93,SWISSW!$F:$F,"Draw")),"-")</f>
        <v>-</v>
      </c>
      <c r="CH93" s="5" t="str">
        <f ca="1">IFERROR((COUNTIFS(SWISSW!$I:$I,MATCHUP!$A93,SWISSW!$J:$J,MATCHUP!CH$1,SWISSW!$F:$F,"Won")+COUNTIFS(SWISSW!$I:$I,MATCHUP!CH$1,SWISSW!$J:$J,MATCHUP!$A93,SWISSW!$F:$F,"Lost"))/(COUNTIFS(SWISSW!$I:$I,MATCHUP!$A93,SWISSW!$J:$J,MATCHUP!CH$1)-COUNTIFS(SWISSW!$I:$I,MATCHUP!$A93,SWISSW!$J:$J,MATCHUP!CH$1,SWISSW!$F:$F,"Draw")+COUNTIFS(SWISSW!$I:$I,MATCHUP!CH$1,SWISSW!$J:$J,MATCHUP!$A93)-COUNTIFS(SWISSW!$I:$I,MATCHUP!CH$1,SWISSW!$J:$J,MATCHUP!$A93,SWISSW!$F:$F,"Draw")),"-")</f>
        <v>-</v>
      </c>
      <c r="CI93" s="5" t="str">
        <f ca="1">IFERROR((COUNTIFS(SWISSW!$I:$I,MATCHUP!$A93,SWISSW!$J:$J,MATCHUP!CI$1,SWISSW!$F:$F,"Won")+COUNTIFS(SWISSW!$I:$I,MATCHUP!CI$1,SWISSW!$J:$J,MATCHUP!$A93,SWISSW!$F:$F,"Lost"))/(COUNTIFS(SWISSW!$I:$I,MATCHUP!$A93,SWISSW!$J:$J,MATCHUP!CI$1)-COUNTIFS(SWISSW!$I:$I,MATCHUP!$A93,SWISSW!$J:$J,MATCHUP!CI$1,SWISSW!$F:$F,"Draw")+COUNTIFS(SWISSW!$I:$I,MATCHUP!CI$1,SWISSW!$J:$J,MATCHUP!$A93)-COUNTIFS(SWISSW!$I:$I,MATCHUP!CI$1,SWISSW!$J:$J,MATCHUP!$A93,SWISSW!$F:$F,"Draw")),"-")</f>
        <v>-</v>
      </c>
      <c r="CJ93" s="5" t="str">
        <f ca="1">IFERROR((COUNTIFS(SWISSW!$I:$I,MATCHUP!$A93,SWISSW!$J:$J,MATCHUP!CJ$1,SWISSW!$F:$F,"Won")+COUNTIFS(SWISSW!$I:$I,MATCHUP!CJ$1,SWISSW!$J:$J,MATCHUP!$A93,SWISSW!$F:$F,"Lost"))/(COUNTIFS(SWISSW!$I:$I,MATCHUP!$A93,SWISSW!$J:$J,MATCHUP!CJ$1)-COUNTIFS(SWISSW!$I:$I,MATCHUP!$A93,SWISSW!$J:$J,MATCHUP!CJ$1,SWISSW!$F:$F,"Draw")+COUNTIFS(SWISSW!$I:$I,MATCHUP!CJ$1,SWISSW!$J:$J,MATCHUP!$A93)-COUNTIFS(SWISSW!$I:$I,MATCHUP!CJ$1,SWISSW!$J:$J,MATCHUP!$A93,SWISSW!$F:$F,"Draw")),"-")</f>
        <v>-</v>
      </c>
      <c r="CK93" s="5" t="str">
        <f ca="1">IFERROR((COUNTIFS(SWISSW!$I:$I,MATCHUP!$A93,SWISSW!$J:$J,MATCHUP!CK$1,SWISSW!$F:$F,"Won")+COUNTIFS(SWISSW!$I:$I,MATCHUP!CK$1,SWISSW!$J:$J,MATCHUP!$A93,SWISSW!$F:$F,"Lost"))/(COUNTIFS(SWISSW!$I:$I,MATCHUP!$A93,SWISSW!$J:$J,MATCHUP!CK$1)-COUNTIFS(SWISSW!$I:$I,MATCHUP!$A93,SWISSW!$J:$J,MATCHUP!CK$1,SWISSW!$F:$F,"Draw")+COUNTIFS(SWISSW!$I:$I,MATCHUP!CK$1,SWISSW!$J:$J,MATCHUP!$A93)-COUNTIFS(SWISSW!$I:$I,MATCHUP!CK$1,SWISSW!$J:$J,MATCHUP!$A93,SWISSW!$F:$F,"Draw")),"-")</f>
        <v>-</v>
      </c>
      <c r="CL93" s="5" t="str">
        <f ca="1">IFERROR((COUNTIFS(SWISSW!$I:$I,MATCHUP!$A93,SWISSW!$J:$J,MATCHUP!CL$1,SWISSW!$F:$F,"Won")+COUNTIFS(SWISSW!$I:$I,MATCHUP!CL$1,SWISSW!$J:$J,MATCHUP!$A93,SWISSW!$F:$F,"Lost"))/(COUNTIFS(SWISSW!$I:$I,MATCHUP!$A93,SWISSW!$J:$J,MATCHUP!CL$1)-COUNTIFS(SWISSW!$I:$I,MATCHUP!$A93,SWISSW!$J:$J,MATCHUP!CL$1,SWISSW!$F:$F,"Draw")+COUNTIFS(SWISSW!$I:$I,MATCHUP!CL$1,SWISSW!$J:$J,MATCHUP!$A93)-COUNTIFS(SWISSW!$I:$I,MATCHUP!CL$1,SWISSW!$J:$J,MATCHUP!$A93,SWISSW!$F:$F,"Draw")),"-")</f>
        <v>-</v>
      </c>
      <c r="CM93" s="5" t="str">
        <f ca="1">IFERROR((COUNTIFS(SWISSW!$I:$I,MATCHUP!$A93,SWISSW!$J:$J,MATCHUP!CM$1,SWISSW!$F:$F,"Won")+COUNTIFS(SWISSW!$I:$I,MATCHUP!CM$1,SWISSW!$J:$J,MATCHUP!$A93,SWISSW!$F:$F,"Lost"))/(COUNTIFS(SWISSW!$I:$I,MATCHUP!$A93,SWISSW!$J:$J,MATCHUP!CM$1)-COUNTIFS(SWISSW!$I:$I,MATCHUP!$A93,SWISSW!$J:$J,MATCHUP!CM$1,SWISSW!$F:$F,"Draw")+COUNTIFS(SWISSW!$I:$I,MATCHUP!CM$1,SWISSW!$J:$J,MATCHUP!$A93)-COUNTIFS(SWISSW!$I:$I,MATCHUP!CM$1,SWISSW!$J:$J,MATCHUP!$A93,SWISSW!$F:$F,"Draw")),"-")</f>
        <v>-</v>
      </c>
      <c r="CN93" s="5" t="str">
        <f ca="1">IFERROR((COUNTIFS(SWISSW!$I:$I,MATCHUP!$A93,SWISSW!$J:$J,MATCHUP!CN$1,SWISSW!$F:$F,"Won")+COUNTIFS(SWISSW!$I:$I,MATCHUP!CN$1,SWISSW!$J:$J,MATCHUP!$A93,SWISSW!$F:$F,"Lost"))/(COUNTIFS(SWISSW!$I:$I,MATCHUP!$A93,SWISSW!$J:$J,MATCHUP!CN$1)-COUNTIFS(SWISSW!$I:$I,MATCHUP!$A93,SWISSW!$J:$J,MATCHUP!CN$1,SWISSW!$F:$F,"Draw")+COUNTIFS(SWISSW!$I:$I,MATCHUP!CN$1,SWISSW!$J:$J,MATCHUP!$A93)-COUNTIFS(SWISSW!$I:$I,MATCHUP!CN$1,SWISSW!$J:$J,MATCHUP!$A93,SWISSW!$F:$F,"Draw")),"-")</f>
        <v>-</v>
      </c>
      <c r="CO93" s="5" t="str">
        <f ca="1">IFERROR((COUNTIFS(SWISSW!$I:$I,MATCHUP!$A93,SWISSW!$J:$J,MATCHUP!CO$1,SWISSW!$F:$F,"Won")+COUNTIFS(SWISSW!$I:$I,MATCHUP!CO$1,SWISSW!$J:$J,MATCHUP!$A93,SWISSW!$F:$F,"Lost"))/(COUNTIFS(SWISSW!$I:$I,MATCHUP!$A93,SWISSW!$J:$J,MATCHUP!CO$1)-COUNTIFS(SWISSW!$I:$I,MATCHUP!$A93,SWISSW!$J:$J,MATCHUP!CO$1,SWISSW!$F:$F,"Draw")+COUNTIFS(SWISSW!$I:$I,MATCHUP!CO$1,SWISSW!$J:$J,MATCHUP!$A93)-COUNTIFS(SWISSW!$I:$I,MATCHUP!CO$1,SWISSW!$J:$J,MATCHUP!$A93,SWISSW!$F:$F,"Draw")),"-")</f>
        <v>-</v>
      </c>
      <c r="CP93" s="5" t="str">
        <f ca="1">IFERROR((COUNTIFS(SWISSW!$I:$I,MATCHUP!$A93,SWISSW!$J:$J,MATCHUP!CP$1,SWISSW!$F:$F,"Won")+COUNTIFS(SWISSW!$I:$I,MATCHUP!CP$1,SWISSW!$J:$J,MATCHUP!$A93,SWISSW!$F:$F,"Lost"))/(COUNTIFS(SWISSW!$I:$I,MATCHUP!$A93,SWISSW!$J:$J,MATCHUP!CP$1)-COUNTIFS(SWISSW!$I:$I,MATCHUP!$A93,SWISSW!$J:$J,MATCHUP!CP$1,SWISSW!$F:$F,"Draw")+COUNTIFS(SWISSW!$I:$I,MATCHUP!CP$1,SWISSW!$J:$J,MATCHUP!$A93)-COUNTIFS(SWISSW!$I:$I,MATCHUP!CP$1,SWISSW!$J:$J,MATCHUP!$A93,SWISSW!$F:$F,"Draw")),"-")</f>
        <v>-</v>
      </c>
      <c r="CQ93" s="5" t="str">
        <f ca="1">IFERROR((COUNTIFS(SWISSW!$I:$I,MATCHUP!$A93,SWISSW!$J:$J,MATCHUP!CQ$1,SWISSW!$F:$F,"Won")+COUNTIFS(SWISSW!$I:$I,MATCHUP!CQ$1,SWISSW!$J:$J,MATCHUP!$A93,SWISSW!$F:$F,"Lost"))/(COUNTIFS(SWISSW!$I:$I,MATCHUP!$A93,SWISSW!$J:$J,MATCHUP!CQ$1)-COUNTIFS(SWISSW!$I:$I,MATCHUP!$A93,SWISSW!$J:$J,MATCHUP!CQ$1,SWISSW!$F:$F,"Draw")+COUNTIFS(SWISSW!$I:$I,MATCHUP!CQ$1,SWISSW!$J:$J,MATCHUP!$A93)-COUNTIFS(SWISSW!$I:$I,MATCHUP!CQ$1,SWISSW!$J:$J,MATCHUP!$A93,SWISSW!$F:$F,"Draw")),"-")</f>
        <v>-</v>
      </c>
      <c r="CR93" s="5" t="str">
        <f ca="1">IFERROR((COUNTIFS(SWISSW!$I:$I,MATCHUP!$A93,SWISSW!$J:$J,MATCHUP!CR$1,SWISSW!$F:$F,"Won")+COUNTIFS(SWISSW!$I:$I,MATCHUP!CR$1,SWISSW!$J:$J,MATCHUP!$A93,SWISSW!$F:$F,"Lost"))/(COUNTIFS(SWISSW!$I:$I,MATCHUP!$A93,SWISSW!$J:$J,MATCHUP!CR$1)-COUNTIFS(SWISSW!$I:$I,MATCHUP!$A93,SWISSW!$J:$J,MATCHUP!CR$1,SWISSW!$F:$F,"Draw")+COUNTIFS(SWISSW!$I:$I,MATCHUP!CR$1,SWISSW!$J:$J,MATCHUP!$A93)-COUNTIFS(SWISSW!$I:$I,MATCHUP!CR$1,SWISSW!$J:$J,MATCHUP!$A93,SWISSW!$F:$F,"Draw")),"-")</f>
        <v>-</v>
      </c>
      <c r="CS93" s="5" t="str">
        <f ca="1">IFERROR((COUNTIFS(SWISSW!$I:$I,MATCHUP!$A93,SWISSW!$J:$J,MATCHUP!CS$1,SWISSW!$F:$F,"Won")+COUNTIFS(SWISSW!$I:$I,MATCHUP!CS$1,SWISSW!$J:$J,MATCHUP!$A93,SWISSW!$F:$F,"Lost"))/(COUNTIFS(SWISSW!$I:$I,MATCHUP!$A93,SWISSW!$J:$J,MATCHUP!CS$1)-COUNTIFS(SWISSW!$I:$I,MATCHUP!$A93,SWISSW!$J:$J,MATCHUP!CS$1,SWISSW!$F:$F,"Draw")+COUNTIFS(SWISSW!$I:$I,MATCHUP!CS$1,SWISSW!$J:$J,MATCHUP!$A93)-COUNTIFS(SWISSW!$I:$I,MATCHUP!CS$1,SWISSW!$J:$J,MATCHUP!$A93,SWISSW!$F:$F,"Draw")),"-")</f>
        <v>-</v>
      </c>
      <c r="CT93" s="5" t="str">
        <f ca="1">IFERROR((COUNTIFS(SWISSW!$I:$I,MATCHUP!$A93,SWISSW!$J:$J,MATCHUP!CT$1,SWISSW!$F:$F,"Won")+COUNTIFS(SWISSW!$I:$I,MATCHUP!CT$1,SWISSW!$J:$J,MATCHUP!$A93,SWISSW!$F:$F,"Lost"))/(COUNTIFS(SWISSW!$I:$I,MATCHUP!$A93,SWISSW!$J:$J,MATCHUP!CT$1)-COUNTIFS(SWISSW!$I:$I,MATCHUP!$A93,SWISSW!$J:$J,MATCHUP!CT$1,SWISSW!$F:$F,"Draw")+COUNTIFS(SWISSW!$I:$I,MATCHUP!CT$1,SWISSW!$J:$J,MATCHUP!$A93)-COUNTIFS(SWISSW!$I:$I,MATCHUP!CT$1,SWISSW!$J:$J,MATCHUP!$A93,SWISSW!$F:$F,"Draw")),"-")</f>
        <v>-</v>
      </c>
      <c r="CU93" s="5" t="str">
        <f ca="1">IFERROR((COUNTIFS(SWISSW!$I:$I,MATCHUP!$A93,SWISSW!$J:$J,MATCHUP!CU$1,SWISSW!$F:$F,"Won")+COUNTIFS(SWISSW!$I:$I,MATCHUP!CU$1,SWISSW!$J:$J,MATCHUP!$A93,SWISSW!$F:$F,"Lost"))/(COUNTIFS(SWISSW!$I:$I,MATCHUP!$A93,SWISSW!$J:$J,MATCHUP!CU$1)-COUNTIFS(SWISSW!$I:$I,MATCHUP!$A93,SWISSW!$J:$J,MATCHUP!CU$1,SWISSW!$F:$F,"Draw")+COUNTIFS(SWISSW!$I:$I,MATCHUP!CU$1,SWISSW!$J:$J,MATCHUP!$A93)-COUNTIFS(SWISSW!$I:$I,MATCHUP!CU$1,SWISSW!$J:$J,MATCHUP!$A93,SWISSW!$F:$F,"Draw")),"-")</f>
        <v>-</v>
      </c>
      <c r="CV93" s="5" t="str">
        <f ca="1">IFERROR((COUNTIFS(SWISSW!$I:$I,MATCHUP!$A93,SWISSW!$J:$J,MATCHUP!CV$1,SWISSW!$F:$F,"Won")+COUNTIFS(SWISSW!$I:$I,MATCHUP!CV$1,SWISSW!$J:$J,MATCHUP!$A93,SWISSW!$F:$F,"Lost"))/(COUNTIFS(SWISSW!$I:$I,MATCHUP!$A93,SWISSW!$J:$J,MATCHUP!CV$1)-COUNTIFS(SWISSW!$I:$I,MATCHUP!$A93,SWISSW!$J:$J,MATCHUP!CV$1,SWISSW!$F:$F,"Draw")+COUNTIFS(SWISSW!$I:$I,MATCHUP!CV$1,SWISSW!$J:$J,MATCHUP!$A93)-COUNTIFS(SWISSW!$I:$I,MATCHUP!CV$1,SWISSW!$J:$J,MATCHUP!$A93,SWISSW!$F:$F,"Draw")),"-")</f>
        <v>-</v>
      </c>
    </row>
    <row r="94" spans="1:100" ht="55" customHeight="1" x14ac:dyDescent="0.3">
      <c r="A94" s="3" cm="1">
        <f t="array" aca="1" ref="A94" ca="1">INDIRECT(ADDRESS(ROW(),1,,1,"METABREAK"))</f>
        <v>0</v>
      </c>
      <c r="B94" s="5" t="str">
        <f ca="1">IFERROR((COUNTIFS(SWISSW!$I:$I,MATCHUP!$A94,SWISSW!$J:$J,MATCHUP!B$1,SWISSW!$F:$F,"Won")+COUNTIFS(SWISSW!$I:$I,MATCHUP!B$1,SWISSW!$J:$J,MATCHUP!$A94,SWISSW!$F:$F,"Lost"))/(COUNTIFS(SWISSW!$I:$I,MATCHUP!$A94,SWISSW!$J:$J,MATCHUP!B$1)-COUNTIFS(SWISSW!$I:$I,MATCHUP!$A94,SWISSW!$J:$J,MATCHUP!B$1,SWISSW!$F:$F,"Draw")+COUNTIFS(SWISSW!$I:$I,MATCHUP!B$1,SWISSW!$J:$J,MATCHUP!$A94)-COUNTIFS(SWISSW!$I:$I,MATCHUP!B$1,SWISSW!$J:$J,MATCHUP!$A94,SWISSW!$F:$F,"Draw")),"-")</f>
        <v>-</v>
      </c>
      <c r="C94" s="5" t="str">
        <f ca="1">IFERROR((COUNTIFS(SWISSW!$I:$I,MATCHUP!$A94,SWISSW!$J:$J,MATCHUP!C$1,SWISSW!$F:$F,"Won")+COUNTIFS(SWISSW!$I:$I,MATCHUP!C$1,SWISSW!$J:$J,MATCHUP!$A94,SWISSW!$F:$F,"Lost"))/(COUNTIFS(SWISSW!$I:$I,MATCHUP!$A94,SWISSW!$J:$J,MATCHUP!C$1)-COUNTIFS(SWISSW!$I:$I,MATCHUP!$A94,SWISSW!$J:$J,MATCHUP!C$1,SWISSW!$F:$F,"Draw")+COUNTIFS(SWISSW!$I:$I,MATCHUP!C$1,SWISSW!$J:$J,MATCHUP!$A94)-COUNTIFS(SWISSW!$I:$I,MATCHUP!C$1,SWISSW!$J:$J,MATCHUP!$A94,SWISSW!$F:$F,"Draw")),"-")</f>
        <v>-</v>
      </c>
      <c r="D94" s="5" t="str">
        <f ca="1">IFERROR((COUNTIFS(SWISSW!$I:$I,MATCHUP!$A94,SWISSW!$J:$J,MATCHUP!D$1,SWISSW!$F:$F,"Won")+COUNTIFS(SWISSW!$I:$I,MATCHUP!D$1,SWISSW!$J:$J,MATCHUP!$A94,SWISSW!$F:$F,"Lost"))/(COUNTIFS(SWISSW!$I:$I,MATCHUP!$A94,SWISSW!$J:$J,MATCHUP!D$1)-COUNTIFS(SWISSW!$I:$I,MATCHUP!$A94,SWISSW!$J:$J,MATCHUP!D$1,SWISSW!$F:$F,"Draw")+COUNTIFS(SWISSW!$I:$I,MATCHUP!D$1,SWISSW!$J:$J,MATCHUP!$A94)-COUNTIFS(SWISSW!$I:$I,MATCHUP!D$1,SWISSW!$J:$J,MATCHUP!$A94,SWISSW!$F:$F,"Draw")),"-")</f>
        <v>-</v>
      </c>
      <c r="E94" s="5" t="str">
        <f ca="1">IFERROR((COUNTIFS(SWISSW!$I:$I,MATCHUP!$A94,SWISSW!$J:$J,MATCHUP!E$1,SWISSW!$F:$F,"Won")+COUNTIFS(SWISSW!$I:$I,MATCHUP!E$1,SWISSW!$J:$J,MATCHUP!$A94,SWISSW!$F:$F,"Lost"))/(COUNTIFS(SWISSW!$I:$I,MATCHUP!$A94,SWISSW!$J:$J,MATCHUP!E$1)-COUNTIFS(SWISSW!$I:$I,MATCHUP!$A94,SWISSW!$J:$J,MATCHUP!E$1,SWISSW!$F:$F,"Draw")+COUNTIFS(SWISSW!$I:$I,MATCHUP!E$1,SWISSW!$J:$J,MATCHUP!$A94)-COUNTIFS(SWISSW!$I:$I,MATCHUP!E$1,SWISSW!$J:$J,MATCHUP!$A94,SWISSW!$F:$F,"Draw")),"-")</f>
        <v>-</v>
      </c>
      <c r="F94" s="5" t="str">
        <f ca="1">IFERROR((COUNTIFS(SWISSW!$I:$I,MATCHUP!$A94,SWISSW!$J:$J,MATCHUP!F$1,SWISSW!$F:$F,"Won")+COUNTIFS(SWISSW!$I:$I,MATCHUP!F$1,SWISSW!$J:$J,MATCHUP!$A94,SWISSW!$F:$F,"Lost"))/(COUNTIFS(SWISSW!$I:$I,MATCHUP!$A94,SWISSW!$J:$J,MATCHUP!F$1)-COUNTIFS(SWISSW!$I:$I,MATCHUP!$A94,SWISSW!$J:$J,MATCHUP!F$1,SWISSW!$F:$F,"Draw")+COUNTIFS(SWISSW!$I:$I,MATCHUP!F$1,SWISSW!$J:$J,MATCHUP!$A94)-COUNTIFS(SWISSW!$I:$I,MATCHUP!F$1,SWISSW!$J:$J,MATCHUP!$A94,SWISSW!$F:$F,"Draw")),"-")</f>
        <v>-</v>
      </c>
      <c r="G94" s="5" t="str">
        <f ca="1">IFERROR((COUNTIFS(SWISSW!$I:$I,MATCHUP!$A94,SWISSW!$J:$J,MATCHUP!G$1,SWISSW!$F:$F,"Won")+COUNTIFS(SWISSW!$I:$I,MATCHUP!G$1,SWISSW!$J:$J,MATCHUP!$A94,SWISSW!$F:$F,"Lost"))/(COUNTIFS(SWISSW!$I:$I,MATCHUP!$A94,SWISSW!$J:$J,MATCHUP!G$1)-COUNTIFS(SWISSW!$I:$I,MATCHUP!$A94,SWISSW!$J:$J,MATCHUP!G$1,SWISSW!$F:$F,"Draw")+COUNTIFS(SWISSW!$I:$I,MATCHUP!G$1,SWISSW!$J:$J,MATCHUP!$A94)-COUNTIFS(SWISSW!$I:$I,MATCHUP!G$1,SWISSW!$J:$J,MATCHUP!$A94,SWISSW!$F:$F,"Draw")),"-")</f>
        <v>-</v>
      </c>
      <c r="H94" s="5" t="str">
        <f ca="1">IFERROR((COUNTIFS(SWISSW!$I:$I,MATCHUP!$A94,SWISSW!$J:$J,MATCHUP!H$1,SWISSW!$F:$F,"Won")+COUNTIFS(SWISSW!$I:$I,MATCHUP!H$1,SWISSW!$J:$J,MATCHUP!$A94,SWISSW!$F:$F,"Lost"))/(COUNTIFS(SWISSW!$I:$I,MATCHUP!$A94,SWISSW!$J:$J,MATCHUP!H$1)-COUNTIFS(SWISSW!$I:$I,MATCHUP!$A94,SWISSW!$J:$J,MATCHUP!H$1,SWISSW!$F:$F,"Draw")+COUNTIFS(SWISSW!$I:$I,MATCHUP!H$1,SWISSW!$J:$J,MATCHUP!$A94)-COUNTIFS(SWISSW!$I:$I,MATCHUP!H$1,SWISSW!$J:$J,MATCHUP!$A94,SWISSW!$F:$F,"Draw")),"-")</f>
        <v>-</v>
      </c>
      <c r="I94" s="5" t="str">
        <f ca="1">IFERROR((COUNTIFS(SWISSW!$I:$I,MATCHUP!$A94,SWISSW!$J:$J,MATCHUP!I$1,SWISSW!$F:$F,"Won")+COUNTIFS(SWISSW!$I:$I,MATCHUP!I$1,SWISSW!$J:$J,MATCHUP!$A94,SWISSW!$F:$F,"Lost"))/(COUNTIFS(SWISSW!$I:$I,MATCHUP!$A94,SWISSW!$J:$J,MATCHUP!I$1)-COUNTIFS(SWISSW!$I:$I,MATCHUP!$A94,SWISSW!$J:$J,MATCHUP!I$1,SWISSW!$F:$F,"Draw")+COUNTIFS(SWISSW!$I:$I,MATCHUP!I$1,SWISSW!$J:$J,MATCHUP!$A94)-COUNTIFS(SWISSW!$I:$I,MATCHUP!I$1,SWISSW!$J:$J,MATCHUP!$A94,SWISSW!$F:$F,"Draw")),"-")</f>
        <v>-</v>
      </c>
      <c r="J94" s="5" t="str">
        <f ca="1">IFERROR((COUNTIFS(SWISSW!$I:$I,MATCHUP!$A94,SWISSW!$J:$J,MATCHUP!J$1,SWISSW!$F:$F,"Won")+COUNTIFS(SWISSW!$I:$I,MATCHUP!J$1,SWISSW!$J:$J,MATCHUP!$A94,SWISSW!$F:$F,"Lost"))/(COUNTIFS(SWISSW!$I:$I,MATCHUP!$A94,SWISSW!$J:$J,MATCHUP!J$1)-COUNTIFS(SWISSW!$I:$I,MATCHUP!$A94,SWISSW!$J:$J,MATCHUP!J$1,SWISSW!$F:$F,"Draw")+COUNTIFS(SWISSW!$I:$I,MATCHUP!J$1,SWISSW!$J:$J,MATCHUP!$A94)-COUNTIFS(SWISSW!$I:$I,MATCHUP!J$1,SWISSW!$J:$J,MATCHUP!$A94,SWISSW!$F:$F,"Draw")),"-")</f>
        <v>-</v>
      </c>
      <c r="K94" s="5" t="str">
        <f ca="1">IFERROR((COUNTIFS(SWISSW!$I:$I,MATCHUP!$A94,SWISSW!$J:$J,MATCHUP!K$1,SWISSW!$F:$F,"Won")+COUNTIFS(SWISSW!$I:$I,MATCHUP!K$1,SWISSW!$J:$J,MATCHUP!$A94,SWISSW!$F:$F,"Lost"))/(COUNTIFS(SWISSW!$I:$I,MATCHUP!$A94,SWISSW!$J:$J,MATCHUP!K$1)-COUNTIFS(SWISSW!$I:$I,MATCHUP!$A94,SWISSW!$J:$J,MATCHUP!K$1,SWISSW!$F:$F,"Draw")+COUNTIFS(SWISSW!$I:$I,MATCHUP!K$1,SWISSW!$J:$J,MATCHUP!$A94)-COUNTIFS(SWISSW!$I:$I,MATCHUP!K$1,SWISSW!$J:$J,MATCHUP!$A94,SWISSW!$F:$F,"Draw")),"-")</f>
        <v>-</v>
      </c>
      <c r="L94" s="5" t="str">
        <f ca="1">IFERROR((COUNTIFS(SWISSW!$I:$I,MATCHUP!$A94,SWISSW!$J:$J,MATCHUP!L$1,SWISSW!$F:$F,"Won")+COUNTIFS(SWISSW!$I:$I,MATCHUP!L$1,SWISSW!$J:$J,MATCHUP!$A94,SWISSW!$F:$F,"Lost"))/(COUNTIFS(SWISSW!$I:$I,MATCHUP!$A94,SWISSW!$J:$J,MATCHUP!L$1)-COUNTIFS(SWISSW!$I:$I,MATCHUP!$A94,SWISSW!$J:$J,MATCHUP!L$1,SWISSW!$F:$F,"Draw")+COUNTIFS(SWISSW!$I:$I,MATCHUP!L$1,SWISSW!$J:$J,MATCHUP!$A94)-COUNTIFS(SWISSW!$I:$I,MATCHUP!L$1,SWISSW!$J:$J,MATCHUP!$A94,SWISSW!$F:$F,"Draw")),"-")</f>
        <v>-</v>
      </c>
      <c r="M94" s="5" t="str">
        <f ca="1">IFERROR((COUNTIFS(SWISSW!$I:$I,MATCHUP!$A94,SWISSW!$J:$J,MATCHUP!M$1,SWISSW!$F:$F,"Won")+COUNTIFS(SWISSW!$I:$I,MATCHUP!M$1,SWISSW!$J:$J,MATCHUP!$A94,SWISSW!$F:$F,"Lost"))/(COUNTIFS(SWISSW!$I:$I,MATCHUP!$A94,SWISSW!$J:$J,MATCHUP!M$1)-COUNTIFS(SWISSW!$I:$I,MATCHUP!$A94,SWISSW!$J:$J,MATCHUP!M$1,SWISSW!$F:$F,"Draw")+COUNTIFS(SWISSW!$I:$I,MATCHUP!M$1,SWISSW!$J:$J,MATCHUP!$A94)-COUNTIFS(SWISSW!$I:$I,MATCHUP!M$1,SWISSW!$J:$J,MATCHUP!$A94,SWISSW!$F:$F,"Draw")),"-")</f>
        <v>-</v>
      </c>
      <c r="N94" s="5" t="str">
        <f ca="1">IFERROR((COUNTIFS(SWISSW!$I:$I,MATCHUP!$A94,SWISSW!$J:$J,MATCHUP!N$1,SWISSW!$F:$F,"Won")+COUNTIFS(SWISSW!$I:$I,MATCHUP!N$1,SWISSW!$J:$J,MATCHUP!$A94,SWISSW!$F:$F,"Lost"))/(COUNTIFS(SWISSW!$I:$I,MATCHUP!$A94,SWISSW!$J:$J,MATCHUP!N$1)-COUNTIFS(SWISSW!$I:$I,MATCHUP!$A94,SWISSW!$J:$J,MATCHUP!N$1,SWISSW!$F:$F,"Draw")+COUNTIFS(SWISSW!$I:$I,MATCHUP!N$1,SWISSW!$J:$J,MATCHUP!$A94)-COUNTIFS(SWISSW!$I:$I,MATCHUP!N$1,SWISSW!$J:$J,MATCHUP!$A94,SWISSW!$F:$F,"Draw")),"-")</f>
        <v>-</v>
      </c>
      <c r="O94" s="5" t="str">
        <f ca="1">IFERROR((COUNTIFS(SWISSW!$I:$I,MATCHUP!$A94,SWISSW!$J:$J,MATCHUP!O$1,SWISSW!$F:$F,"Won")+COUNTIFS(SWISSW!$I:$I,MATCHUP!O$1,SWISSW!$J:$J,MATCHUP!$A94,SWISSW!$F:$F,"Lost"))/(COUNTIFS(SWISSW!$I:$I,MATCHUP!$A94,SWISSW!$J:$J,MATCHUP!O$1)-COUNTIFS(SWISSW!$I:$I,MATCHUP!$A94,SWISSW!$J:$J,MATCHUP!O$1,SWISSW!$F:$F,"Draw")+COUNTIFS(SWISSW!$I:$I,MATCHUP!O$1,SWISSW!$J:$J,MATCHUP!$A94)-COUNTIFS(SWISSW!$I:$I,MATCHUP!O$1,SWISSW!$J:$J,MATCHUP!$A94,SWISSW!$F:$F,"Draw")),"-")</f>
        <v>-</v>
      </c>
      <c r="P94" s="5" t="str">
        <f ca="1">IFERROR((COUNTIFS(SWISSW!$I:$I,MATCHUP!$A94,SWISSW!$J:$J,MATCHUP!P$1,SWISSW!$F:$F,"Won")+COUNTIFS(SWISSW!$I:$I,MATCHUP!P$1,SWISSW!$J:$J,MATCHUP!$A94,SWISSW!$F:$F,"Lost"))/(COUNTIFS(SWISSW!$I:$I,MATCHUP!$A94,SWISSW!$J:$J,MATCHUP!P$1)-COUNTIFS(SWISSW!$I:$I,MATCHUP!$A94,SWISSW!$J:$J,MATCHUP!P$1,SWISSW!$F:$F,"Draw")+COUNTIFS(SWISSW!$I:$I,MATCHUP!P$1,SWISSW!$J:$J,MATCHUP!$A94)-COUNTIFS(SWISSW!$I:$I,MATCHUP!P$1,SWISSW!$J:$J,MATCHUP!$A94,SWISSW!$F:$F,"Draw")),"-")</f>
        <v>-</v>
      </c>
      <c r="Q94" s="5" t="str">
        <f ca="1">IFERROR((COUNTIFS(SWISSW!$I:$I,MATCHUP!$A94,SWISSW!$J:$J,MATCHUP!Q$1,SWISSW!$F:$F,"Won")+COUNTIFS(SWISSW!$I:$I,MATCHUP!Q$1,SWISSW!$J:$J,MATCHUP!$A94,SWISSW!$F:$F,"Lost"))/(COUNTIFS(SWISSW!$I:$I,MATCHUP!$A94,SWISSW!$J:$J,MATCHUP!Q$1)-COUNTIFS(SWISSW!$I:$I,MATCHUP!$A94,SWISSW!$J:$J,MATCHUP!Q$1,SWISSW!$F:$F,"Draw")+COUNTIFS(SWISSW!$I:$I,MATCHUP!Q$1,SWISSW!$J:$J,MATCHUP!$A94)-COUNTIFS(SWISSW!$I:$I,MATCHUP!Q$1,SWISSW!$J:$J,MATCHUP!$A94,SWISSW!$F:$F,"Draw")),"-")</f>
        <v>-</v>
      </c>
      <c r="R94" s="5" t="str">
        <f ca="1">IFERROR((COUNTIFS(SWISSW!$I:$I,MATCHUP!$A94,SWISSW!$J:$J,MATCHUP!R$1,SWISSW!$F:$F,"Won")+COUNTIFS(SWISSW!$I:$I,MATCHUP!R$1,SWISSW!$J:$J,MATCHUP!$A94,SWISSW!$F:$F,"Lost"))/(COUNTIFS(SWISSW!$I:$I,MATCHUP!$A94,SWISSW!$J:$J,MATCHUP!R$1)-COUNTIFS(SWISSW!$I:$I,MATCHUP!$A94,SWISSW!$J:$J,MATCHUP!R$1,SWISSW!$F:$F,"Draw")+COUNTIFS(SWISSW!$I:$I,MATCHUP!R$1,SWISSW!$J:$J,MATCHUP!$A94)-COUNTIFS(SWISSW!$I:$I,MATCHUP!R$1,SWISSW!$J:$J,MATCHUP!$A94,SWISSW!$F:$F,"Draw")),"-")</f>
        <v>-</v>
      </c>
      <c r="S94" s="5" t="str">
        <f ca="1">IFERROR((COUNTIFS(SWISSW!$I:$I,MATCHUP!$A94,SWISSW!$J:$J,MATCHUP!S$1,SWISSW!$F:$F,"Won")+COUNTIFS(SWISSW!$I:$I,MATCHUP!S$1,SWISSW!$J:$J,MATCHUP!$A94,SWISSW!$F:$F,"Lost"))/(COUNTIFS(SWISSW!$I:$I,MATCHUP!$A94,SWISSW!$J:$J,MATCHUP!S$1)-COUNTIFS(SWISSW!$I:$I,MATCHUP!$A94,SWISSW!$J:$J,MATCHUP!S$1,SWISSW!$F:$F,"Draw")+COUNTIFS(SWISSW!$I:$I,MATCHUP!S$1,SWISSW!$J:$J,MATCHUP!$A94)-COUNTIFS(SWISSW!$I:$I,MATCHUP!S$1,SWISSW!$J:$J,MATCHUP!$A94,SWISSW!$F:$F,"Draw")),"-")</f>
        <v>-</v>
      </c>
      <c r="T94" s="5" t="str">
        <f ca="1">IFERROR((COUNTIFS(SWISSW!$I:$I,MATCHUP!$A94,SWISSW!$J:$J,MATCHUP!T$1,SWISSW!$F:$F,"Won")+COUNTIFS(SWISSW!$I:$I,MATCHUP!T$1,SWISSW!$J:$J,MATCHUP!$A94,SWISSW!$F:$F,"Lost"))/(COUNTIFS(SWISSW!$I:$I,MATCHUP!$A94,SWISSW!$J:$J,MATCHUP!T$1)-COUNTIFS(SWISSW!$I:$I,MATCHUP!$A94,SWISSW!$J:$J,MATCHUP!T$1,SWISSW!$F:$F,"Draw")+COUNTIFS(SWISSW!$I:$I,MATCHUP!T$1,SWISSW!$J:$J,MATCHUP!$A94)-COUNTIFS(SWISSW!$I:$I,MATCHUP!T$1,SWISSW!$J:$J,MATCHUP!$A94,SWISSW!$F:$F,"Draw")),"-")</f>
        <v>-</v>
      </c>
      <c r="U94" s="5" t="str">
        <f ca="1">IFERROR((COUNTIFS(SWISSW!$I:$I,MATCHUP!$A94,SWISSW!$J:$J,MATCHUP!U$1,SWISSW!$F:$F,"Won")+COUNTIFS(SWISSW!$I:$I,MATCHUP!U$1,SWISSW!$J:$J,MATCHUP!$A94,SWISSW!$F:$F,"Lost"))/(COUNTIFS(SWISSW!$I:$I,MATCHUP!$A94,SWISSW!$J:$J,MATCHUP!U$1)-COUNTIFS(SWISSW!$I:$I,MATCHUP!$A94,SWISSW!$J:$J,MATCHUP!U$1,SWISSW!$F:$F,"Draw")+COUNTIFS(SWISSW!$I:$I,MATCHUP!U$1,SWISSW!$J:$J,MATCHUP!$A94)-COUNTIFS(SWISSW!$I:$I,MATCHUP!U$1,SWISSW!$J:$J,MATCHUP!$A94,SWISSW!$F:$F,"Draw")),"-")</f>
        <v>-</v>
      </c>
      <c r="V94" s="5" t="str">
        <f ca="1">IFERROR((COUNTIFS(SWISSW!$I:$I,MATCHUP!$A94,SWISSW!$J:$J,MATCHUP!V$1,SWISSW!$F:$F,"Won")+COUNTIFS(SWISSW!$I:$I,MATCHUP!V$1,SWISSW!$J:$J,MATCHUP!$A94,SWISSW!$F:$F,"Lost"))/(COUNTIFS(SWISSW!$I:$I,MATCHUP!$A94,SWISSW!$J:$J,MATCHUP!V$1)-COUNTIFS(SWISSW!$I:$I,MATCHUP!$A94,SWISSW!$J:$J,MATCHUP!V$1,SWISSW!$F:$F,"Draw")+COUNTIFS(SWISSW!$I:$I,MATCHUP!V$1,SWISSW!$J:$J,MATCHUP!$A94)-COUNTIFS(SWISSW!$I:$I,MATCHUP!V$1,SWISSW!$J:$J,MATCHUP!$A94,SWISSW!$F:$F,"Draw")),"-")</f>
        <v>-</v>
      </c>
      <c r="W94" s="5" t="str">
        <f ca="1">IFERROR((COUNTIFS(SWISSW!$I:$I,MATCHUP!$A94,SWISSW!$J:$J,MATCHUP!W$1,SWISSW!$F:$F,"Won")+COUNTIFS(SWISSW!$I:$I,MATCHUP!W$1,SWISSW!$J:$J,MATCHUP!$A94,SWISSW!$F:$F,"Lost"))/(COUNTIFS(SWISSW!$I:$I,MATCHUP!$A94,SWISSW!$J:$J,MATCHUP!W$1)-COUNTIFS(SWISSW!$I:$I,MATCHUP!$A94,SWISSW!$J:$J,MATCHUP!W$1,SWISSW!$F:$F,"Draw")+COUNTIFS(SWISSW!$I:$I,MATCHUP!W$1,SWISSW!$J:$J,MATCHUP!$A94)-COUNTIFS(SWISSW!$I:$I,MATCHUP!W$1,SWISSW!$J:$J,MATCHUP!$A94,SWISSW!$F:$F,"Draw")),"-")</f>
        <v>-</v>
      </c>
      <c r="X94" s="5" t="str">
        <f ca="1">IFERROR((COUNTIFS(SWISSW!$I:$I,MATCHUP!$A94,SWISSW!$J:$J,MATCHUP!X$1,SWISSW!$F:$F,"Won")+COUNTIFS(SWISSW!$I:$I,MATCHUP!X$1,SWISSW!$J:$J,MATCHUP!$A94,SWISSW!$F:$F,"Lost"))/(COUNTIFS(SWISSW!$I:$I,MATCHUP!$A94,SWISSW!$J:$J,MATCHUP!X$1)-COUNTIFS(SWISSW!$I:$I,MATCHUP!$A94,SWISSW!$J:$J,MATCHUP!X$1,SWISSW!$F:$F,"Draw")+COUNTIFS(SWISSW!$I:$I,MATCHUP!X$1,SWISSW!$J:$J,MATCHUP!$A94)-COUNTIFS(SWISSW!$I:$I,MATCHUP!X$1,SWISSW!$J:$J,MATCHUP!$A94,SWISSW!$F:$F,"Draw")),"-")</f>
        <v>-</v>
      </c>
      <c r="Y94" s="5" t="str">
        <f ca="1">IFERROR((COUNTIFS(SWISSW!$I:$I,MATCHUP!$A94,SWISSW!$J:$J,MATCHUP!Y$1,SWISSW!$F:$F,"Won")+COUNTIFS(SWISSW!$I:$I,MATCHUP!Y$1,SWISSW!$J:$J,MATCHUP!$A94,SWISSW!$F:$F,"Lost"))/(COUNTIFS(SWISSW!$I:$I,MATCHUP!$A94,SWISSW!$J:$J,MATCHUP!Y$1)-COUNTIFS(SWISSW!$I:$I,MATCHUP!$A94,SWISSW!$J:$J,MATCHUP!Y$1,SWISSW!$F:$F,"Draw")+COUNTIFS(SWISSW!$I:$I,MATCHUP!Y$1,SWISSW!$J:$J,MATCHUP!$A94)-COUNTIFS(SWISSW!$I:$I,MATCHUP!Y$1,SWISSW!$J:$J,MATCHUP!$A94,SWISSW!$F:$F,"Draw")),"-")</f>
        <v>-</v>
      </c>
      <c r="Z94" s="5" t="str">
        <f ca="1">IFERROR((COUNTIFS(SWISSW!$I:$I,MATCHUP!$A94,SWISSW!$J:$J,MATCHUP!Z$1,SWISSW!$F:$F,"Won")+COUNTIFS(SWISSW!$I:$I,MATCHUP!Z$1,SWISSW!$J:$J,MATCHUP!$A94,SWISSW!$F:$F,"Lost"))/(COUNTIFS(SWISSW!$I:$I,MATCHUP!$A94,SWISSW!$J:$J,MATCHUP!Z$1)-COUNTIFS(SWISSW!$I:$I,MATCHUP!$A94,SWISSW!$J:$J,MATCHUP!Z$1,SWISSW!$F:$F,"Draw")+COUNTIFS(SWISSW!$I:$I,MATCHUP!Z$1,SWISSW!$J:$J,MATCHUP!$A94)-COUNTIFS(SWISSW!$I:$I,MATCHUP!Z$1,SWISSW!$J:$J,MATCHUP!$A94,SWISSW!$F:$F,"Draw")),"-")</f>
        <v>-</v>
      </c>
      <c r="AA94" s="5" t="str">
        <f ca="1">IFERROR((COUNTIFS(SWISSW!$I:$I,MATCHUP!$A94,SWISSW!$J:$J,MATCHUP!AA$1,SWISSW!$F:$F,"Won")+COUNTIFS(SWISSW!$I:$I,MATCHUP!AA$1,SWISSW!$J:$J,MATCHUP!$A94,SWISSW!$F:$F,"Lost"))/(COUNTIFS(SWISSW!$I:$I,MATCHUP!$A94,SWISSW!$J:$J,MATCHUP!AA$1)-COUNTIFS(SWISSW!$I:$I,MATCHUP!$A94,SWISSW!$J:$J,MATCHUP!AA$1,SWISSW!$F:$F,"Draw")+COUNTIFS(SWISSW!$I:$I,MATCHUP!AA$1,SWISSW!$J:$J,MATCHUP!$A94)-COUNTIFS(SWISSW!$I:$I,MATCHUP!AA$1,SWISSW!$J:$J,MATCHUP!$A94,SWISSW!$F:$F,"Draw")),"-")</f>
        <v>-</v>
      </c>
      <c r="AB94" s="5" t="str">
        <f ca="1">IFERROR((COUNTIFS(SWISSW!$I:$I,MATCHUP!$A94,SWISSW!$J:$J,MATCHUP!AB$1,SWISSW!$F:$F,"Won")+COUNTIFS(SWISSW!$I:$I,MATCHUP!AB$1,SWISSW!$J:$J,MATCHUP!$A94,SWISSW!$F:$F,"Lost"))/(COUNTIFS(SWISSW!$I:$I,MATCHUP!$A94,SWISSW!$J:$J,MATCHUP!AB$1)-COUNTIFS(SWISSW!$I:$I,MATCHUP!$A94,SWISSW!$J:$J,MATCHUP!AB$1,SWISSW!$F:$F,"Draw")+COUNTIFS(SWISSW!$I:$I,MATCHUP!AB$1,SWISSW!$J:$J,MATCHUP!$A94)-COUNTIFS(SWISSW!$I:$I,MATCHUP!AB$1,SWISSW!$J:$J,MATCHUP!$A94,SWISSW!$F:$F,"Draw")),"-")</f>
        <v>-</v>
      </c>
      <c r="AC94" s="5" t="str">
        <f ca="1">IFERROR((COUNTIFS(SWISSW!$I:$I,MATCHUP!$A94,SWISSW!$J:$J,MATCHUP!AC$1,SWISSW!$F:$F,"Won")+COUNTIFS(SWISSW!$I:$I,MATCHUP!AC$1,SWISSW!$J:$J,MATCHUP!$A94,SWISSW!$F:$F,"Lost"))/(COUNTIFS(SWISSW!$I:$I,MATCHUP!$A94,SWISSW!$J:$J,MATCHUP!AC$1)-COUNTIFS(SWISSW!$I:$I,MATCHUP!$A94,SWISSW!$J:$J,MATCHUP!AC$1,SWISSW!$F:$F,"Draw")+COUNTIFS(SWISSW!$I:$I,MATCHUP!AC$1,SWISSW!$J:$J,MATCHUP!$A94)-COUNTIFS(SWISSW!$I:$I,MATCHUP!AC$1,SWISSW!$J:$J,MATCHUP!$A94,SWISSW!$F:$F,"Draw")),"-")</f>
        <v>-</v>
      </c>
      <c r="AD94" s="5" t="str">
        <f ca="1">IFERROR((COUNTIFS(SWISSW!$I:$I,MATCHUP!$A94,SWISSW!$J:$J,MATCHUP!AD$1,SWISSW!$F:$F,"Won")+COUNTIFS(SWISSW!$I:$I,MATCHUP!AD$1,SWISSW!$J:$J,MATCHUP!$A94,SWISSW!$F:$F,"Lost"))/(COUNTIFS(SWISSW!$I:$I,MATCHUP!$A94,SWISSW!$J:$J,MATCHUP!AD$1)-COUNTIFS(SWISSW!$I:$I,MATCHUP!$A94,SWISSW!$J:$J,MATCHUP!AD$1,SWISSW!$F:$F,"Draw")+COUNTIFS(SWISSW!$I:$I,MATCHUP!AD$1,SWISSW!$J:$J,MATCHUP!$A94)-COUNTIFS(SWISSW!$I:$I,MATCHUP!AD$1,SWISSW!$J:$J,MATCHUP!$A94,SWISSW!$F:$F,"Draw")),"-")</f>
        <v>-</v>
      </c>
      <c r="AE94" s="5" t="str">
        <f ca="1">IFERROR((COUNTIFS(SWISSW!$I:$I,MATCHUP!$A94,SWISSW!$J:$J,MATCHUP!AE$1,SWISSW!$F:$F,"Won")+COUNTIFS(SWISSW!$I:$I,MATCHUP!AE$1,SWISSW!$J:$J,MATCHUP!$A94,SWISSW!$F:$F,"Lost"))/(COUNTIFS(SWISSW!$I:$I,MATCHUP!$A94,SWISSW!$J:$J,MATCHUP!AE$1)-COUNTIFS(SWISSW!$I:$I,MATCHUP!$A94,SWISSW!$J:$J,MATCHUP!AE$1,SWISSW!$F:$F,"Draw")+COUNTIFS(SWISSW!$I:$I,MATCHUP!AE$1,SWISSW!$J:$J,MATCHUP!$A94)-COUNTIFS(SWISSW!$I:$I,MATCHUP!AE$1,SWISSW!$J:$J,MATCHUP!$A94,SWISSW!$F:$F,"Draw")),"-")</f>
        <v>-</v>
      </c>
      <c r="AF94" s="5" t="str">
        <f ca="1">IFERROR((COUNTIFS(SWISSW!$I:$I,MATCHUP!$A94,SWISSW!$J:$J,MATCHUP!AF$1,SWISSW!$F:$F,"Won")+COUNTIFS(SWISSW!$I:$I,MATCHUP!AF$1,SWISSW!$J:$J,MATCHUP!$A94,SWISSW!$F:$F,"Lost"))/(COUNTIFS(SWISSW!$I:$I,MATCHUP!$A94,SWISSW!$J:$J,MATCHUP!AF$1)-COUNTIFS(SWISSW!$I:$I,MATCHUP!$A94,SWISSW!$J:$J,MATCHUP!AF$1,SWISSW!$F:$F,"Draw")+COUNTIFS(SWISSW!$I:$I,MATCHUP!AF$1,SWISSW!$J:$J,MATCHUP!$A94)-COUNTIFS(SWISSW!$I:$I,MATCHUP!AF$1,SWISSW!$J:$J,MATCHUP!$A94,SWISSW!$F:$F,"Draw")),"-")</f>
        <v>-</v>
      </c>
      <c r="AG94" s="5" t="str">
        <f ca="1">IFERROR((COUNTIFS(SWISSW!$I:$I,MATCHUP!$A94,SWISSW!$J:$J,MATCHUP!AG$1,SWISSW!$F:$F,"Won")+COUNTIFS(SWISSW!$I:$I,MATCHUP!AG$1,SWISSW!$J:$J,MATCHUP!$A94,SWISSW!$F:$F,"Lost"))/(COUNTIFS(SWISSW!$I:$I,MATCHUP!$A94,SWISSW!$J:$J,MATCHUP!AG$1)-COUNTIFS(SWISSW!$I:$I,MATCHUP!$A94,SWISSW!$J:$J,MATCHUP!AG$1,SWISSW!$F:$F,"Draw")+COUNTIFS(SWISSW!$I:$I,MATCHUP!AG$1,SWISSW!$J:$J,MATCHUP!$A94)-COUNTIFS(SWISSW!$I:$I,MATCHUP!AG$1,SWISSW!$J:$J,MATCHUP!$A94,SWISSW!$F:$F,"Draw")),"-")</f>
        <v>-</v>
      </c>
      <c r="AH94" s="5" t="str">
        <f ca="1">IFERROR((COUNTIFS(SWISSW!$I:$I,MATCHUP!$A94,SWISSW!$J:$J,MATCHUP!AH$1,SWISSW!$F:$F,"Won")+COUNTIFS(SWISSW!$I:$I,MATCHUP!AH$1,SWISSW!$J:$J,MATCHUP!$A94,SWISSW!$F:$F,"Lost"))/(COUNTIFS(SWISSW!$I:$I,MATCHUP!$A94,SWISSW!$J:$J,MATCHUP!AH$1)-COUNTIFS(SWISSW!$I:$I,MATCHUP!$A94,SWISSW!$J:$J,MATCHUP!AH$1,SWISSW!$F:$F,"Draw")+COUNTIFS(SWISSW!$I:$I,MATCHUP!AH$1,SWISSW!$J:$J,MATCHUP!$A94)-COUNTIFS(SWISSW!$I:$I,MATCHUP!AH$1,SWISSW!$J:$J,MATCHUP!$A94,SWISSW!$F:$F,"Draw")),"-")</f>
        <v>-</v>
      </c>
      <c r="AI94" s="5" t="str">
        <f ca="1">IFERROR((COUNTIFS(SWISSW!$I:$I,MATCHUP!$A94,SWISSW!$J:$J,MATCHUP!AI$1,SWISSW!$F:$F,"Won")+COUNTIFS(SWISSW!$I:$I,MATCHUP!AI$1,SWISSW!$J:$J,MATCHUP!$A94,SWISSW!$F:$F,"Lost"))/(COUNTIFS(SWISSW!$I:$I,MATCHUP!$A94,SWISSW!$J:$J,MATCHUP!AI$1)-COUNTIFS(SWISSW!$I:$I,MATCHUP!$A94,SWISSW!$J:$J,MATCHUP!AI$1,SWISSW!$F:$F,"Draw")+COUNTIFS(SWISSW!$I:$I,MATCHUP!AI$1,SWISSW!$J:$J,MATCHUP!$A94)-COUNTIFS(SWISSW!$I:$I,MATCHUP!AI$1,SWISSW!$J:$J,MATCHUP!$A94,SWISSW!$F:$F,"Draw")),"-")</f>
        <v>-</v>
      </c>
      <c r="AJ94" s="5" t="str">
        <f ca="1">IFERROR((COUNTIFS(SWISSW!$I:$I,MATCHUP!$A94,SWISSW!$J:$J,MATCHUP!AJ$1,SWISSW!$F:$F,"Won")+COUNTIFS(SWISSW!$I:$I,MATCHUP!AJ$1,SWISSW!$J:$J,MATCHUP!$A94,SWISSW!$F:$F,"Lost"))/(COUNTIFS(SWISSW!$I:$I,MATCHUP!$A94,SWISSW!$J:$J,MATCHUP!AJ$1)-COUNTIFS(SWISSW!$I:$I,MATCHUP!$A94,SWISSW!$J:$J,MATCHUP!AJ$1,SWISSW!$F:$F,"Draw")+COUNTIFS(SWISSW!$I:$I,MATCHUP!AJ$1,SWISSW!$J:$J,MATCHUP!$A94)-COUNTIFS(SWISSW!$I:$I,MATCHUP!AJ$1,SWISSW!$J:$J,MATCHUP!$A94,SWISSW!$F:$F,"Draw")),"-")</f>
        <v>-</v>
      </c>
      <c r="AK94" s="5" t="str">
        <f ca="1">IFERROR((COUNTIFS(SWISSW!$I:$I,MATCHUP!$A94,SWISSW!$J:$J,MATCHUP!AK$1,SWISSW!$F:$F,"Won")+COUNTIFS(SWISSW!$I:$I,MATCHUP!AK$1,SWISSW!$J:$J,MATCHUP!$A94,SWISSW!$F:$F,"Lost"))/(COUNTIFS(SWISSW!$I:$I,MATCHUP!$A94,SWISSW!$J:$J,MATCHUP!AK$1)-COUNTIFS(SWISSW!$I:$I,MATCHUP!$A94,SWISSW!$J:$J,MATCHUP!AK$1,SWISSW!$F:$F,"Draw")+COUNTIFS(SWISSW!$I:$I,MATCHUP!AK$1,SWISSW!$J:$J,MATCHUP!$A94)-COUNTIFS(SWISSW!$I:$I,MATCHUP!AK$1,SWISSW!$J:$J,MATCHUP!$A94,SWISSW!$F:$F,"Draw")),"-")</f>
        <v>-</v>
      </c>
      <c r="AL94" s="5" t="str">
        <f ca="1">IFERROR((COUNTIFS(SWISSW!$I:$I,MATCHUP!$A94,SWISSW!$J:$J,MATCHUP!AL$1,SWISSW!$F:$F,"Won")+COUNTIFS(SWISSW!$I:$I,MATCHUP!AL$1,SWISSW!$J:$J,MATCHUP!$A94,SWISSW!$F:$F,"Lost"))/(COUNTIFS(SWISSW!$I:$I,MATCHUP!$A94,SWISSW!$J:$J,MATCHUP!AL$1)-COUNTIFS(SWISSW!$I:$I,MATCHUP!$A94,SWISSW!$J:$J,MATCHUP!AL$1,SWISSW!$F:$F,"Draw")+COUNTIFS(SWISSW!$I:$I,MATCHUP!AL$1,SWISSW!$J:$J,MATCHUP!$A94)-COUNTIFS(SWISSW!$I:$I,MATCHUP!AL$1,SWISSW!$J:$J,MATCHUP!$A94,SWISSW!$F:$F,"Draw")),"-")</f>
        <v>-</v>
      </c>
      <c r="AM94" s="5" t="str">
        <f ca="1">IFERROR((COUNTIFS(SWISSW!$I:$I,MATCHUP!$A94,SWISSW!$J:$J,MATCHUP!AM$1,SWISSW!$F:$F,"Won")+COUNTIFS(SWISSW!$I:$I,MATCHUP!AM$1,SWISSW!$J:$J,MATCHUP!$A94,SWISSW!$F:$F,"Lost"))/(COUNTIFS(SWISSW!$I:$I,MATCHUP!$A94,SWISSW!$J:$J,MATCHUP!AM$1)-COUNTIFS(SWISSW!$I:$I,MATCHUP!$A94,SWISSW!$J:$J,MATCHUP!AM$1,SWISSW!$F:$F,"Draw")+COUNTIFS(SWISSW!$I:$I,MATCHUP!AM$1,SWISSW!$J:$J,MATCHUP!$A94)-COUNTIFS(SWISSW!$I:$I,MATCHUP!AM$1,SWISSW!$J:$J,MATCHUP!$A94,SWISSW!$F:$F,"Draw")),"-")</f>
        <v>-</v>
      </c>
      <c r="AN94" s="5" t="str">
        <f ca="1">IFERROR((COUNTIFS(SWISSW!$I:$I,MATCHUP!$A94,SWISSW!$J:$J,MATCHUP!AN$1,SWISSW!$F:$F,"Won")+COUNTIFS(SWISSW!$I:$I,MATCHUP!AN$1,SWISSW!$J:$J,MATCHUP!$A94,SWISSW!$F:$F,"Lost"))/(COUNTIFS(SWISSW!$I:$I,MATCHUP!$A94,SWISSW!$J:$J,MATCHUP!AN$1)-COUNTIFS(SWISSW!$I:$I,MATCHUP!$A94,SWISSW!$J:$J,MATCHUP!AN$1,SWISSW!$F:$F,"Draw")+COUNTIFS(SWISSW!$I:$I,MATCHUP!AN$1,SWISSW!$J:$J,MATCHUP!$A94)-COUNTIFS(SWISSW!$I:$I,MATCHUP!AN$1,SWISSW!$J:$J,MATCHUP!$A94,SWISSW!$F:$F,"Draw")),"-")</f>
        <v>-</v>
      </c>
      <c r="AO94" s="5" t="str">
        <f ca="1">IFERROR((COUNTIFS(SWISSW!$I:$I,MATCHUP!$A94,SWISSW!$J:$J,MATCHUP!AO$1,SWISSW!$F:$F,"Won")+COUNTIFS(SWISSW!$I:$I,MATCHUP!AO$1,SWISSW!$J:$J,MATCHUP!$A94,SWISSW!$F:$F,"Lost"))/(COUNTIFS(SWISSW!$I:$I,MATCHUP!$A94,SWISSW!$J:$J,MATCHUP!AO$1)-COUNTIFS(SWISSW!$I:$I,MATCHUP!$A94,SWISSW!$J:$J,MATCHUP!AO$1,SWISSW!$F:$F,"Draw")+COUNTIFS(SWISSW!$I:$I,MATCHUP!AO$1,SWISSW!$J:$J,MATCHUP!$A94)-COUNTIFS(SWISSW!$I:$I,MATCHUP!AO$1,SWISSW!$J:$J,MATCHUP!$A94,SWISSW!$F:$F,"Draw")),"-")</f>
        <v>-</v>
      </c>
      <c r="AP94" s="5" t="str">
        <f ca="1">IFERROR((COUNTIFS(SWISSW!$I:$I,MATCHUP!$A94,SWISSW!$J:$J,MATCHUP!AP$1,SWISSW!$F:$F,"Won")+COUNTIFS(SWISSW!$I:$I,MATCHUP!AP$1,SWISSW!$J:$J,MATCHUP!$A94,SWISSW!$F:$F,"Lost"))/(COUNTIFS(SWISSW!$I:$I,MATCHUP!$A94,SWISSW!$J:$J,MATCHUP!AP$1)-COUNTIFS(SWISSW!$I:$I,MATCHUP!$A94,SWISSW!$J:$J,MATCHUP!AP$1,SWISSW!$F:$F,"Draw")+COUNTIFS(SWISSW!$I:$I,MATCHUP!AP$1,SWISSW!$J:$J,MATCHUP!$A94)-COUNTIFS(SWISSW!$I:$I,MATCHUP!AP$1,SWISSW!$J:$J,MATCHUP!$A94,SWISSW!$F:$F,"Draw")),"-")</f>
        <v>-</v>
      </c>
      <c r="AQ94" s="5" t="str">
        <f ca="1">IFERROR((COUNTIFS(SWISSW!$I:$I,MATCHUP!$A94,SWISSW!$J:$J,MATCHUP!AQ$1,SWISSW!$F:$F,"Won")+COUNTIFS(SWISSW!$I:$I,MATCHUP!AQ$1,SWISSW!$J:$J,MATCHUP!$A94,SWISSW!$F:$F,"Lost"))/(COUNTIFS(SWISSW!$I:$I,MATCHUP!$A94,SWISSW!$J:$J,MATCHUP!AQ$1)-COUNTIFS(SWISSW!$I:$I,MATCHUP!$A94,SWISSW!$J:$J,MATCHUP!AQ$1,SWISSW!$F:$F,"Draw")+COUNTIFS(SWISSW!$I:$I,MATCHUP!AQ$1,SWISSW!$J:$J,MATCHUP!$A94)-COUNTIFS(SWISSW!$I:$I,MATCHUP!AQ$1,SWISSW!$J:$J,MATCHUP!$A94,SWISSW!$F:$F,"Draw")),"-")</f>
        <v>-</v>
      </c>
      <c r="AR94" s="5" t="str">
        <f ca="1">IFERROR((COUNTIFS(SWISSW!$I:$I,MATCHUP!$A94,SWISSW!$J:$J,MATCHUP!AR$1,SWISSW!$F:$F,"Won")+COUNTIFS(SWISSW!$I:$I,MATCHUP!AR$1,SWISSW!$J:$J,MATCHUP!$A94,SWISSW!$F:$F,"Lost"))/(COUNTIFS(SWISSW!$I:$I,MATCHUP!$A94,SWISSW!$J:$J,MATCHUP!AR$1)-COUNTIFS(SWISSW!$I:$I,MATCHUP!$A94,SWISSW!$J:$J,MATCHUP!AR$1,SWISSW!$F:$F,"Draw")+COUNTIFS(SWISSW!$I:$I,MATCHUP!AR$1,SWISSW!$J:$J,MATCHUP!$A94)-COUNTIFS(SWISSW!$I:$I,MATCHUP!AR$1,SWISSW!$J:$J,MATCHUP!$A94,SWISSW!$F:$F,"Draw")),"-")</f>
        <v>-</v>
      </c>
      <c r="AS94" s="5" t="str">
        <f ca="1">IFERROR((COUNTIFS(SWISSW!$I:$I,MATCHUP!$A94,SWISSW!$J:$J,MATCHUP!AS$1,SWISSW!$F:$F,"Won")+COUNTIFS(SWISSW!$I:$I,MATCHUP!AS$1,SWISSW!$J:$J,MATCHUP!$A94,SWISSW!$F:$F,"Lost"))/(COUNTIFS(SWISSW!$I:$I,MATCHUP!$A94,SWISSW!$J:$J,MATCHUP!AS$1)-COUNTIFS(SWISSW!$I:$I,MATCHUP!$A94,SWISSW!$J:$J,MATCHUP!AS$1,SWISSW!$F:$F,"Draw")+COUNTIFS(SWISSW!$I:$I,MATCHUP!AS$1,SWISSW!$J:$J,MATCHUP!$A94)-COUNTIFS(SWISSW!$I:$I,MATCHUP!AS$1,SWISSW!$J:$J,MATCHUP!$A94,SWISSW!$F:$F,"Draw")),"-")</f>
        <v>-</v>
      </c>
      <c r="AT94" s="5" t="str">
        <f ca="1">IFERROR((COUNTIFS(SWISSW!$I:$I,MATCHUP!$A94,SWISSW!$J:$J,MATCHUP!AT$1,SWISSW!$F:$F,"Won")+COUNTIFS(SWISSW!$I:$I,MATCHUP!AT$1,SWISSW!$J:$J,MATCHUP!$A94,SWISSW!$F:$F,"Lost"))/(COUNTIFS(SWISSW!$I:$I,MATCHUP!$A94,SWISSW!$J:$J,MATCHUP!AT$1)-COUNTIFS(SWISSW!$I:$I,MATCHUP!$A94,SWISSW!$J:$J,MATCHUP!AT$1,SWISSW!$F:$F,"Draw")+COUNTIFS(SWISSW!$I:$I,MATCHUP!AT$1,SWISSW!$J:$J,MATCHUP!$A94)-COUNTIFS(SWISSW!$I:$I,MATCHUP!AT$1,SWISSW!$J:$J,MATCHUP!$A94,SWISSW!$F:$F,"Draw")),"-")</f>
        <v>-</v>
      </c>
      <c r="AU94" s="5" t="str">
        <f ca="1">IFERROR((COUNTIFS(SWISSW!$I:$I,MATCHUP!$A94,SWISSW!$J:$J,MATCHUP!AU$1,SWISSW!$F:$F,"Won")+COUNTIFS(SWISSW!$I:$I,MATCHUP!AU$1,SWISSW!$J:$J,MATCHUP!$A94,SWISSW!$F:$F,"Lost"))/(COUNTIFS(SWISSW!$I:$I,MATCHUP!$A94,SWISSW!$J:$J,MATCHUP!AU$1)-COUNTIFS(SWISSW!$I:$I,MATCHUP!$A94,SWISSW!$J:$J,MATCHUP!AU$1,SWISSW!$F:$F,"Draw")+COUNTIFS(SWISSW!$I:$I,MATCHUP!AU$1,SWISSW!$J:$J,MATCHUP!$A94)-COUNTIFS(SWISSW!$I:$I,MATCHUP!AU$1,SWISSW!$J:$J,MATCHUP!$A94,SWISSW!$F:$F,"Draw")),"-")</f>
        <v>-</v>
      </c>
      <c r="AV94" s="5" t="str">
        <f ca="1">IFERROR((COUNTIFS(SWISSW!$I:$I,MATCHUP!$A94,SWISSW!$J:$J,MATCHUP!AV$1,SWISSW!$F:$F,"Won")+COUNTIFS(SWISSW!$I:$I,MATCHUP!AV$1,SWISSW!$J:$J,MATCHUP!$A94,SWISSW!$F:$F,"Lost"))/(COUNTIFS(SWISSW!$I:$I,MATCHUP!$A94,SWISSW!$J:$J,MATCHUP!AV$1)-COUNTIFS(SWISSW!$I:$I,MATCHUP!$A94,SWISSW!$J:$J,MATCHUP!AV$1,SWISSW!$F:$F,"Draw")+COUNTIFS(SWISSW!$I:$I,MATCHUP!AV$1,SWISSW!$J:$J,MATCHUP!$A94)-COUNTIFS(SWISSW!$I:$I,MATCHUP!AV$1,SWISSW!$J:$J,MATCHUP!$A94,SWISSW!$F:$F,"Draw")),"-")</f>
        <v>-</v>
      </c>
      <c r="AW94" s="5" t="str">
        <f ca="1">IFERROR((COUNTIFS(SWISSW!$I:$I,MATCHUP!$A94,SWISSW!$J:$J,MATCHUP!AW$1,SWISSW!$F:$F,"Won")+COUNTIFS(SWISSW!$I:$I,MATCHUP!AW$1,SWISSW!$J:$J,MATCHUP!$A94,SWISSW!$F:$F,"Lost"))/(COUNTIFS(SWISSW!$I:$I,MATCHUP!$A94,SWISSW!$J:$J,MATCHUP!AW$1)-COUNTIFS(SWISSW!$I:$I,MATCHUP!$A94,SWISSW!$J:$J,MATCHUP!AW$1,SWISSW!$F:$F,"Draw")+COUNTIFS(SWISSW!$I:$I,MATCHUP!AW$1,SWISSW!$J:$J,MATCHUP!$A94)-COUNTIFS(SWISSW!$I:$I,MATCHUP!AW$1,SWISSW!$J:$J,MATCHUP!$A94,SWISSW!$F:$F,"Draw")),"-")</f>
        <v>-</v>
      </c>
      <c r="AX94" s="5" t="str">
        <f ca="1">IFERROR((COUNTIFS(SWISSW!$I:$I,MATCHUP!$A94,SWISSW!$J:$J,MATCHUP!AX$1,SWISSW!$F:$F,"Won")+COUNTIFS(SWISSW!$I:$I,MATCHUP!AX$1,SWISSW!$J:$J,MATCHUP!$A94,SWISSW!$F:$F,"Lost"))/(COUNTIFS(SWISSW!$I:$I,MATCHUP!$A94,SWISSW!$J:$J,MATCHUP!AX$1)-COUNTIFS(SWISSW!$I:$I,MATCHUP!$A94,SWISSW!$J:$J,MATCHUP!AX$1,SWISSW!$F:$F,"Draw")+COUNTIFS(SWISSW!$I:$I,MATCHUP!AX$1,SWISSW!$J:$J,MATCHUP!$A94)-COUNTIFS(SWISSW!$I:$I,MATCHUP!AX$1,SWISSW!$J:$J,MATCHUP!$A94,SWISSW!$F:$F,"Draw")),"-")</f>
        <v>-</v>
      </c>
      <c r="AY94" s="5" t="str">
        <f ca="1">IFERROR((COUNTIFS(SWISSW!$I:$I,MATCHUP!$A94,SWISSW!$J:$J,MATCHUP!AY$1,SWISSW!$F:$F,"Won")+COUNTIFS(SWISSW!$I:$I,MATCHUP!AY$1,SWISSW!$J:$J,MATCHUP!$A94,SWISSW!$F:$F,"Lost"))/(COUNTIFS(SWISSW!$I:$I,MATCHUP!$A94,SWISSW!$J:$J,MATCHUP!AY$1)-COUNTIFS(SWISSW!$I:$I,MATCHUP!$A94,SWISSW!$J:$J,MATCHUP!AY$1,SWISSW!$F:$F,"Draw")+COUNTIFS(SWISSW!$I:$I,MATCHUP!AY$1,SWISSW!$J:$J,MATCHUP!$A94)-COUNTIFS(SWISSW!$I:$I,MATCHUP!AY$1,SWISSW!$J:$J,MATCHUP!$A94,SWISSW!$F:$F,"Draw")),"-")</f>
        <v>-</v>
      </c>
      <c r="AZ94" s="5" t="str">
        <f ca="1">IFERROR((COUNTIFS(SWISSW!$I:$I,MATCHUP!$A94,SWISSW!$J:$J,MATCHUP!AZ$1,SWISSW!$F:$F,"Won")+COUNTIFS(SWISSW!$I:$I,MATCHUP!AZ$1,SWISSW!$J:$J,MATCHUP!$A94,SWISSW!$F:$F,"Lost"))/(COUNTIFS(SWISSW!$I:$I,MATCHUP!$A94,SWISSW!$J:$J,MATCHUP!AZ$1)-COUNTIFS(SWISSW!$I:$I,MATCHUP!$A94,SWISSW!$J:$J,MATCHUP!AZ$1,SWISSW!$F:$F,"Draw")+COUNTIFS(SWISSW!$I:$I,MATCHUP!AZ$1,SWISSW!$J:$J,MATCHUP!$A94)-COUNTIFS(SWISSW!$I:$I,MATCHUP!AZ$1,SWISSW!$J:$J,MATCHUP!$A94,SWISSW!$F:$F,"Draw")),"-")</f>
        <v>-</v>
      </c>
      <c r="BA94" s="5" t="str">
        <f ca="1">IFERROR((COUNTIFS(SWISSW!$I:$I,MATCHUP!$A94,SWISSW!$J:$J,MATCHUP!BA$1,SWISSW!$F:$F,"Won")+COUNTIFS(SWISSW!$I:$I,MATCHUP!BA$1,SWISSW!$J:$J,MATCHUP!$A94,SWISSW!$F:$F,"Lost"))/(COUNTIFS(SWISSW!$I:$I,MATCHUP!$A94,SWISSW!$J:$J,MATCHUP!BA$1)-COUNTIFS(SWISSW!$I:$I,MATCHUP!$A94,SWISSW!$J:$J,MATCHUP!BA$1,SWISSW!$F:$F,"Draw")+COUNTIFS(SWISSW!$I:$I,MATCHUP!BA$1,SWISSW!$J:$J,MATCHUP!$A94)-COUNTIFS(SWISSW!$I:$I,MATCHUP!BA$1,SWISSW!$J:$J,MATCHUP!$A94,SWISSW!$F:$F,"Draw")),"-")</f>
        <v>-</v>
      </c>
      <c r="BB94" s="5" t="str">
        <f ca="1">IFERROR((COUNTIFS(SWISSW!$I:$I,MATCHUP!$A94,SWISSW!$J:$J,MATCHUP!BB$1,SWISSW!$F:$F,"Won")+COUNTIFS(SWISSW!$I:$I,MATCHUP!BB$1,SWISSW!$J:$J,MATCHUP!$A94,SWISSW!$F:$F,"Lost"))/(COUNTIFS(SWISSW!$I:$I,MATCHUP!$A94,SWISSW!$J:$J,MATCHUP!BB$1)-COUNTIFS(SWISSW!$I:$I,MATCHUP!$A94,SWISSW!$J:$J,MATCHUP!BB$1,SWISSW!$F:$F,"Draw")+COUNTIFS(SWISSW!$I:$I,MATCHUP!BB$1,SWISSW!$J:$J,MATCHUP!$A94)-COUNTIFS(SWISSW!$I:$I,MATCHUP!BB$1,SWISSW!$J:$J,MATCHUP!$A94,SWISSW!$F:$F,"Draw")),"-")</f>
        <v>-</v>
      </c>
      <c r="BC94" s="5" t="str">
        <f ca="1">IFERROR((COUNTIFS(SWISSW!$I:$I,MATCHUP!$A94,SWISSW!$J:$J,MATCHUP!BC$1,SWISSW!$F:$F,"Won")+COUNTIFS(SWISSW!$I:$I,MATCHUP!BC$1,SWISSW!$J:$J,MATCHUP!$A94,SWISSW!$F:$F,"Lost"))/(COUNTIFS(SWISSW!$I:$I,MATCHUP!$A94,SWISSW!$J:$J,MATCHUP!BC$1)-COUNTIFS(SWISSW!$I:$I,MATCHUP!$A94,SWISSW!$J:$J,MATCHUP!BC$1,SWISSW!$F:$F,"Draw")+COUNTIFS(SWISSW!$I:$I,MATCHUP!BC$1,SWISSW!$J:$J,MATCHUP!$A94)-COUNTIFS(SWISSW!$I:$I,MATCHUP!BC$1,SWISSW!$J:$J,MATCHUP!$A94,SWISSW!$F:$F,"Draw")),"-")</f>
        <v>-</v>
      </c>
      <c r="BD94" s="5" t="str">
        <f ca="1">IFERROR((COUNTIFS(SWISSW!$I:$I,MATCHUP!$A94,SWISSW!$J:$J,MATCHUP!BD$1,SWISSW!$F:$F,"Won")+COUNTIFS(SWISSW!$I:$I,MATCHUP!BD$1,SWISSW!$J:$J,MATCHUP!$A94,SWISSW!$F:$F,"Lost"))/(COUNTIFS(SWISSW!$I:$I,MATCHUP!$A94,SWISSW!$J:$J,MATCHUP!BD$1)-COUNTIFS(SWISSW!$I:$I,MATCHUP!$A94,SWISSW!$J:$J,MATCHUP!BD$1,SWISSW!$F:$F,"Draw")+COUNTIFS(SWISSW!$I:$I,MATCHUP!BD$1,SWISSW!$J:$J,MATCHUP!$A94)-COUNTIFS(SWISSW!$I:$I,MATCHUP!BD$1,SWISSW!$J:$J,MATCHUP!$A94,SWISSW!$F:$F,"Draw")),"-")</f>
        <v>-</v>
      </c>
      <c r="BE94" s="5" t="str">
        <f ca="1">IFERROR((COUNTIFS(SWISSW!$I:$I,MATCHUP!$A94,SWISSW!$J:$J,MATCHUP!BE$1,SWISSW!$F:$F,"Won")+COUNTIFS(SWISSW!$I:$I,MATCHUP!BE$1,SWISSW!$J:$J,MATCHUP!$A94,SWISSW!$F:$F,"Lost"))/(COUNTIFS(SWISSW!$I:$I,MATCHUP!$A94,SWISSW!$J:$J,MATCHUP!BE$1)-COUNTIFS(SWISSW!$I:$I,MATCHUP!$A94,SWISSW!$J:$J,MATCHUP!BE$1,SWISSW!$F:$F,"Draw")+COUNTIFS(SWISSW!$I:$I,MATCHUP!BE$1,SWISSW!$J:$J,MATCHUP!$A94)-COUNTIFS(SWISSW!$I:$I,MATCHUP!BE$1,SWISSW!$J:$J,MATCHUP!$A94,SWISSW!$F:$F,"Draw")),"-")</f>
        <v>-</v>
      </c>
      <c r="BF94" s="5" t="str">
        <f ca="1">IFERROR((COUNTIFS(SWISSW!$I:$I,MATCHUP!$A94,SWISSW!$J:$J,MATCHUP!BF$1,SWISSW!$F:$F,"Won")+COUNTIFS(SWISSW!$I:$I,MATCHUP!BF$1,SWISSW!$J:$J,MATCHUP!$A94,SWISSW!$F:$F,"Lost"))/(COUNTIFS(SWISSW!$I:$I,MATCHUP!$A94,SWISSW!$J:$J,MATCHUP!BF$1)-COUNTIFS(SWISSW!$I:$I,MATCHUP!$A94,SWISSW!$J:$J,MATCHUP!BF$1,SWISSW!$F:$F,"Draw")+COUNTIFS(SWISSW!$I:$I,MATCHUP!BF$1,SWISSW!$J:$J,MATCHUP!$A94)-COUNTIFS(SWISSW!$I:$I,MATCHUP!BF$1,SWISSW!$J:$J,MATCHUP!$A94,SWISSW!$F:$F,"Draw")),"-")</f>
        <v>-</v>
      </c>
      <c r="BG94" s="5" t="str">
        <f ca="1">IFERROR((COUNTIFS(SWISSW!$I:$I,MATCHUP!$A94,SWISSW!$J:$J,MATCHUP!BG$1,SWISSW!$F:$F,"Won")+COUNTIFS(SWISSW!$I:$I,MATCHUP!BG$1,SWISSW!$J:$J,MATCHUP!$A94,SWISSW!$F:$F,"Lost"))/(COUNTIFS(SWISSW!$I:$I,MATCHUP!$A94,SWISSW!$J:$J,MATCHUP!BG$1)-COUNTIFS(SWISSW!$I:$I,MATCHUP!$A94,SWISSW!$J:$J,MATCHUP!BG$1,SWISSW!$F:$F,"Draw")+COUNTIFS(SWISSW!$I:$I,MATCHUP!BG$1,SWISSW!$J:$J,MATCHUP!$A94)-COUNTIFS(SWISSW!$I:$I,MATCHUP!BG$1,SWISSW!$J:$J,MATCHUP!$A94,SWISSW!$F:$F,"Draw")),"-")</f>
        <v>-</v>
      </c>
      <c r="BH94" s="5" t="str">
        <f ca="1">IFERROR((COUNTIFS(SWISSW!$I:$I,MATCHUP!$A94,SWISSW!$J:$J,MATCHUP!BH$1,SWISSW!$F:$F,"Won")+COUNTIFS(SWISSW!$I:$I,MATCHUP!BH$1,SWISSW!$J:$J,MATCHUP!$A94,SWISSW!$F:$F,"Lost"))/(COUNTIFS(SWISSW!$I:$I,MATCHUP!$A94,SWISSW!$J:$J,MATCHUP!BH$1)-COUNTIFS(SWISSW!$I:$I,MATCHUP!$A94,SWISSW!$J:$J,MATCHUP!BH$1,SWISSW!$F:$F,"Draw")+COUNTIFS(SWISSW!$I:$I,MATCHUP!BH$1,SWISSW!$J:$J,MATCHUP!$A94)-COUNTIFS(SWISSW!$I:$I,MATCHUP!BH$1,SWISSW!$J:$J,MATCHUP!$A94,SWISSW!$F:$F,"Draw")),"-")</f>
        <v>-</v>
      </c>
      <c r="BI94" s="5" t="str">
        <f ca="1">IFERROR((COUNTIFS(SWISSW!$I:$I,MATCHUP!$A94,SWISSW!$J:$J,MATCHUP!BI$1,SWISSW!$F:$F,"Won")+COUNTIFS(SWISSW!$I:$I,MATCHUP!BI$1,SWISSW!$J:$J,MATCHUP!$A94,SWISSW!$F:$F,"Lost"))/(COUNTIFS(SWISSW!$I:$I,MATCHUP!$A94,SWISSW!$J:$J,MATCHUP!BI$1)-COUNTIFS(SWISSW!$I:$I,MATCHUP!$A94,SWISSW!$J:$J,MATCHUP!BI$1,SWISSW!$F:$F,"Draw")+COUNTIFS(SWISSW!$I:$I,MATCHUP!BI$1,SWISSW!$J:$J,MATCHUP!$A94)-COUNTIFS(SWISSW!$I:$I,MATCHUP!BI$1,SWISSW!$J:$J,MATCHUP!$A94,SWISSW!$F:$F,"Draw")),"-")</f>
        <v>-</v>
      </c>
      <c r="BJ94" s="5" t="str">
        <f ca="1">IFERROR((COUNTIFS(SWISSW!$I:$I,MATCHUP!$A94,SWISSW!$J:$J,MATCHUP!BJ$1,SWISSW!$F:$F,"Won")+COUNTIFS(SWISSW!$I:$I,MATCHUP!BJ$1,SWISSW!$J:$J,MATCHUP!$A94,SWISSW!$F:$F,"Lost"))/(COUNTIFS(SWISSW!$I:$I,MATCHUP!$A94,SWISSW!$J:$J,MATCHUP!BJ$1)-COUNTIFS(SWISSW!$I:$I,MATCHUP!$A94,SWISSW!$J:$J,MATCHUP!BJ$1,SWISSW!$F:$F,"Draw")+COUNTIFS(SWISSW!$I:$I,MATCHUP!BJ$1,SWISSW!$J:$J,MATCHUP!$A94)-COUNTIFS(SWISSW!$I:$I,MATCHUP!BJ$1,SWISSW!$J:$J,MATCHUP!$A94,SWISSW!$F:$F,"Draw")),"-")</f>
        <v>-</v>
      </c>
      <c r="BK94" s="5" t="str">
        <f ca="1">IFERROR((COUNTIFS(SWISSW!$I:$I,MATCHUP!$A94,SWISSW!$J:$J,MATCHUP!BK$1,SWISSW!$F:$F,"Won")+COUNTIFS(SWISSW!$I:$I,MATCHUP!BK$1,SWISSW!$J:$J,MATCHUP!$A94,SWISSW!$F:$F,"Lost"))/(COUNTIFS(SWISSW!$I:$I,MATCHUP!$A94,SWISSW!$J:$J,MATCHUP!BK$1)-COUNTIFS(SWISSW!$I:$I,MATCHUP!$A94,SWISSW!$J:$J,MATCHUP!BK$1,SWISSW!$F:$F,"Draw")+COUNTIFS(SWISSW!$I:$I,MATCHUP!BK$1,SWISSW!$J:$J,MATCHUP!$A94)-COUNTIFS(SWISSW!$I:$I,MATCHUP!BK$1,SWISSW!$J:$J,MATCHUP!$A94,SWISSW!$F:$F,"Draw")),"-")</f>
        <v>-</v>
      </c>
      <c r="BL94" s="5" t="str">
        <f ca="1">IFERROR((COUNTIFS(SWISSW!$I:$I,MATCHUP!$A94,SWISSW!$J:$J,MATCHUP!BL$1,SWISSW!$F:$F,"Won")+COUNTIFS(SWISSW!$I:$I,MATCHUP!BL$1,SWISSW!$J:$J,MATCHUP!$A94,SWISSW!$F:$F,"Lost"))/(COUNTIFS(SWISSW!$I:$I,MATCHUP!$A94,SWISSW!$J:$J,MATCHUP!BL$1)-COUNTIFS(SWISSW!$I:$I,MATCHUP!$A94,SWISSW!$J:$J,MATCHUP!BL$1,SWISSW!$F:$F,"Draw")+COUNTIFS(SWISSW!$I:$I,MATCHUP!BL$1,SWISSW!$J:$J,MATCHUP!$A94)-COUNTIFS(SWISSW!$I:$I,MATCHUP!BL$1,SWISSW!$J:$J,MATCHUP!$A94,SWISSW!$F:$F,"Draw")),"-")</f>
        <v>-</v>
      </c>
      <c r="BM94" s="5" t="str">
        <f ca="1">IFERROR((COUNTIFS(SWISSW!$I:$I,MATCHUP!$A94,SWISSW!$J:$J,MATCHUP!BM$1,SWISSW!$F:$F,"Won")+COUNTIFS(SWISSW!$I:$I,MATCHUP!BM$1,SWISSW!$J:$J,MATCHUP!$A94,SWISSW!$F:$F,"Lost"))/(COUNTIFS(SWISSW!$I:$I,MATCHUP!$A94,SWISSW!$J:$J,MATCHUP!BM$1)-COUNTIFS(SWISSW!$I:$I,MATCHUP!$A94,SWISSW!$J:$J,MATCHUP!BM$1,SWISSW!$F:$F,"Draw")+COUNTIFS(SWISSW!$I:$I,MATCHUP!BM$1,SWISSW!$J:$J,MATCHUP!$A94)-COUNTIFS(SWISSW!$I:$I,MATCHUP!BM$1,SWISSW!$J:$J,MATCHUP!$A94,SWISSW!$F:$F,"Draw")),"-")</f>
        <v>-</v>
      </c>
      <c r="BN94" s="5" t="str">
        <f ca="1">IFERROR((COUNTIFS(SWISSW!$I:$I,MATCHUP!$A94,SWISSW!$J:$J,MATCHUP!BN$1,SWISSW!$F:$F,"Won")+COUNTIFS(SWISSW!$I:$I,MATCHUP!BN$1,SWISSW!$J:$J,MATCHUP!$A94,SWISSW!$F:$F,"Lost"))/(COUNTIFS(SWISSW!$I:$I,MATCHUP!$A94,SWISSW!$J:$J,MATCHUP!BN$1)-COUNTIFS(SWISSW!$I:$I,MATCHUP!$A94,SWISSW!$J:$J,MATCHUP!BN$1,SWISSW!$F:$F,"Draw")+COUNTIFS(SWISSW!$I:$I,MATCHUP!BN$1,SWISSW!$J:$J,MATCHUP!$A94)-COUNTIFS(SWISSW!$I:$I,MATCHUP!BN$1,SWISSW!$J:$J,MATCHUP!$A94,SWISSW!$F:$F,"Draw")),"-")</f>
        <v>-</v>
      </c>
      <c r="BO94" s="5" t="str">
        <f ca="1">IFERROR((COUNTIFS(SWISSW!$I:$I,MATCHUP!$A94,SWISSW!$J:$J,MATCHUP!BO$1,SWISSW!$F:$F,"Won")+COUNTIFS(SWISSW!$I:$I,MATCHUP!BO$1,SWISSW!$J:$J,MATCHUP!$A94,SWISSW!$F:$F,"Lost"))/(COUNTIFS(SWISSW!$I:$I,MATCHUP!$A94,SWISSW!$J:$J,MATCHUP!BO$1)-COUNTIFS(SWISSW!$I:$I,MATCHUP!$A94,SWISSW!$J:$J,MATCHUP!BO$1,SWISSW!$F:$F,"Draw")+COUNTIFS(SWISSW!$I:$I,MATCHUP!BO$1,SWISSW!$J:$J,MATCHUP!$A94)-COUNTIFS(SWISSW!$I:$I,MATCHUP!BO$1,SWISSW!$J:$J,MATCHUP!$A94,SWISSW!$F:$F,"Draw")),"-")</f>
        <v>-</v>
      </c>
      <c r="BP94" s="5" t="str">
        <f ca="1">IFERROR((COUNTIFS(SWISSW!$I:$I,MATCHUP!$A94,SWISSW!$J:$J,MATCHUP!BP$1,SWISSW!$F:$F,"Won")+COUNTIFS(SWISSW!$I:$I,MATCHUP!BP$1,SWISSW!$J:$J,MATCHUP!$A94,SWISSW!$F:$F,"Lost"))/(COUNTIFS(SWISSW!$I:$I,MATCHUP!$A94,SWISSW!$J:$J,MATCHUP!BP$1)-COUNTIFS(SWISSW!$I:$I,MATCHUP!$A94,SWISSW!$J:$J,MATCHUP!BP$1,SWISSW!$F:$F,"Draw")+COUNTIFS(SWISSW!$I:$I,MATCHUP!BP$1,SWISSW!$J:$J,MATCHUP!$A94)-COUNTIFS(SWISSW!$I:$I,MATCHUP!BP$1,SWISSW!$J:$J,MATCHUP!$A94,SWISSW!$F:$F,"Draw")),"-")</f>
        <v>-</v>
      </c>
      <c r="BQ94" s="5" t="str">
        <f ca="1">IFERROR((COUNTIFS(SWISSW!$I:$I,MATCHUP!$A94,SWISSW!$J:$J,MATCHUP!BQ$1,SWISSW!$F:$F,"Won")+COUNTIFS(SWISSW!$I:$I,MATCHUP!BQ$1,SWISSW!$J:$J,MATCHUP!$A94,SWISSW!$F:$F,"Lost"))/(COUNTIFS(SWISSW!$I:$I,MATCHUP!$A94,SWISSW!$J:$J,MATCHUP!BQ$1)-COUNTIFS(SWISSW!$I:$I,MATCHUP!$A94,SWISSW!$J:$J,MATCHUP!BQ$1,SWISSW!$F:$F,"Draw")+COUNTIFS(SWISSW!$I:$I,MATCHUP!BQ$1,SWISSW!$J:$J,MATCHUP!$A94)-COUNTIFS(SWISSW!$I:$I,MATCHUP!BQ$1,SWISSW!$J:$J,MATCHUP!$A94,SWISSW!$F:$F,"Draw")),"-")</f>
        <v>-</v>
      </c>
      <c r="BR94" s="5" t="str">
        <f ca="1">IFERROR((COUNTIFS(SWISSW!$I:$I,MATCHUP!$A94,SWISSW!$J:$J,MATCHUP!BR$1,SWISSW!$F:$F,"Won")+COUNTIFS(SWISSW!$I:$I,MATCHUP!BR$1,SWISSW!$J:$J,MATCHUP!$A94,SWISSW!$F:$F,"Lost"))/(COUNTIFS(SWISSW!$I:$I,MATCHUP!$A94,SWISSW!$J:$J,MATCHUP!BR$1)-COUNTIFS(SWISSW!$I:$I,MATCHUP!$A94,SWISSW!$J:$J,MATCHUP!BR$1,SWISSW!$F:$F,"Draw")+COUNTIFS(SWISSW!$I:$I,MATCHUP!BR$1,SWISSW!$J:$J,MATCHUP!$A94)-COUNTIFS(SWISSW!$I:$I,MATCHUP!BR$1,SWISSW!$J:$J,MATCHUP!$A94,SWISSW!$F:$F,"Draw")),"-")</f>
        <v>-</v>
      </c>
      <c r="BS94" s="5" t="str">
        <f ca="1">IFERROR((COUNTIFS(SWISSW!$I:$I,MATCHUP!$A94,SWISSW!$J:$J,MATCHUP!BS$1,SWISSW!$F:$F,"Won")+COUNTIFS(SWISSW!$I:$I,MATCHUP!BS$1,SWISSW!$J:$J,MATCHUP!$A94,SWISSW!$F:$F,"Lost"))/(COUNTIFS(SWISSW!$I:$I,MATCHUP!$A94,SWISSW!$J:$J,MATCHUP!BS$1)-COUNTIFS(SWISSW!$I:$I,MATCHUP!$A94,SWISSW!$J:$J,MATCHUP!BS$1,SWISSW!$F:$F,"Draw")+COUNTIFS(SWISSW!$I:$I,MATCHUP!BS$1,SWISSW!$J:$J,MATCHUP!$A94)-COUNTIFS(SWISSW!$I:$I,MATCHUP!BS$1,SWISSW!$J:$J,MATCHUP!$A94,SWISSW!$F:$F,"Draw")),"-")</f>
        <v>-</v>
      </c>
      <c r="BT94" s="5" t="str">
        <f ca="1">IFERROR((COUNTIFS(SWISSW!$I:$I,MATCHUP!$A94,SWISSW!$J:$J,MATCHUP!BT$1,SWISSW!$F:$F,"Won")+COUNTIFS(SWISSW!$I:$I,MATCHUP!BT$1,SWISSW!$J:$J,MATCHUP!$A94,SWISSW!$F:$F,"Lost"))/(COUNTIFS(SWISSW!$I:$I,MATCHUP!$A94,SWISSW!$J:$J,MATCHUP!BT$1)-COUNTIFS(SWISSW!$I:$I,MATCHUP!$A94,SWISSW!$J:$J,MATCHUP!BT$1,SWISSW!$F:$F,"Draw")+COUNTIFS(SWISSW!$I:$I,MATCHUP!BT$1,SWISSW!$J:$J,MATCHUP!$A94)-COUNTIFS(SWISSW!$I:$I,MATCHUP!BT$1,SWISSW!$J:$J,MATCHUP!$A94,SWISSW!$F:$F,"Draw")),"-")</f>
        <v>-</v>
      </c>
      <c r="BU94" s="5" t="str">
        <f ca="1">IFERROR((COUNTIFS(SWISSW!$I:$I,MATCHUP!$A94,SWISSW!$J:$J,MATCHUP!BU$1,SWISSW!$F:$F,"Won")+COUNTIFS(SWISSW!$I:$I,MATCHUP!BU$1,SWISSW!$J:$J,MATCHUP!$A94,SWISSW!$F:$F,"Lost"))/(COUNTIFS(SWISSW!$I:$I,MATCHUP!$A94,SWISSW!$J:$J,MATCHUP!BU$1)-COUNTIFS(SWISSW!$I:$I,MATCHUP!$A94,SWISSW!$J:$J,MATCHUP!BU$1,SWISSW!$F:$F,"Draw")+COUNTIFS(SWISSW!$I:$I,MATCHUP!BU$1,SWISSW!$J:$J,MATCHUP!$A94)-COUNTIFS(SWISSW!$I:$I,MATCHUP!BU$1,SWISSW!$J:$J,MATCHUP!$A94,SWISSW!$F:$F,"Draw")),"-")</f>
        <v>-</v>
      </c>
      <c r="BV94" s="5" t="str">
        <f ca="1">IFERROR((COUNTIFS(SWISSW!$I:$I,MATCHUP!$A94,SWISSW!$J:$J,MATCHUP!BV$1,SWISSW!$F:$F,"Won")+COUNTIFS(SWISSW!$I:$I,MATCHUP!BV$1,SWISSW!$J:$J,MATCHUP!$A94,SWISSW!$F:$F,"Lost"))/(COUNTIFS(SWISSW!$I:$I,MATCHUP!$A94,SWISSW!$J:$J,MATCHUP!BV$1)-COUNTIFS(SWISSW!$I:$I,MATCHUP!$A94,SWISSW!$J:$J,MATCHUP!BV$1,SWISSW!$F:$F,"Draw")+COUNTIFS(SWISSW!$I:$I,MATCHUP!BV$1,SWISSW!$J:$J,MATCHUP!$A94)-COUNTIFS(SWISSW!$I:$I,MATCHUP!BV$1,SWISSW!$J:$J,MATCHUP!$A94,SWISSW!$F:$F,"Draw")),"-")</f>
        <v>-</v>
      </c>
      <c r="BW94" s="5" t="str">
        <f ca="1">IFERROR((COUNTIFS(SWISSW!$I:$I,MATCHUP!$A94,SWISSW!$J:$J,MATCHUP!BW$1,SWISSW!$F:$F,"Won")+COUNTIFS(SWISSW!$I:$I,MATCHUP!BW$1,SWISSW!$J:$J,MATCHUP!$A94,SWISSW!$F:$F,"Lost"))/(COUNTIFS(SWISSW!$I:$I,MATCHUP!$A94,SWISSW!$J:$J,MATCHUP!BW$1)-COUNTIFS(SWISSW!$I:$I,MATCHUP!$A94,SWISSW!$J:$J,MATCHUP!BW$1,SWISSW!$F:$F,"Draw")+COUNTIFS(SWISSW!$I:$I,MATCHUP!BW$1,SWISSW!$J:$J,MATCHUP!$A94)-COUNTIFS(SWISSW!$I:$I,MATCHUP!BW$1,SWISSW!$J:$J,MATCHUP!$A94,SWISSW!$F:$F,"Draw")),"-")</f>
        <v>-</v>
      </c>
      <c r="BX94" s="5" t="str">
        <f ca="1">IFERROR((COUNTIFS(SWISSW!$I:$I,MATCHUP!$A94,SWISSW!$J:$J,MATCHUP!BX$1,SWISSW!$F:$F,"Won")+COUNTIFS(SWISSW!$I:$I,MATCHUP!BX$1,SWISSW!$J:$J,MATCHUP!$A94,SWISSW!$F:$F,"Lost"))/(COUNTIFS(SWISSW!$I:$I,MATCHUP!$A94,SWISSW!$J:$J,MATCHUP!BX$1)-COUNTIFS(SWISSW!$I:$I,MATCHUP!$A94,SWISSW!$J:$J,MATCHUP!BX$1,SWISSW!$F:$F,"Draw")+COUNTIFS(SWISSW!$I:$I,MATCHUP!BX$1,SWISSW!$J:$J,MATCHUP!$A94)-COUNTIFS(SWISSW!$I:$I,MATCHUP!BX$1,SWISSW!$J:$J,MATCHUP!$A94,SWISSW!$F:$F,"Draw")),"-")</f>
        <v>-</v>
      </c>
      <c r="BY94" s="5" t="str">
        <f ca="1">IFERROR((COUNTIFS(SWISSW!$I:$I,MATCHUP!$A94,SWISSW!$J:$J,MATCHUP!BY$1,SWISSW!$F:$F,"Won")+COUNTIFS(SWISSW!$I:$I,MATCHUP!BY$1,SWISSW!$J:$J,MATCHUP!$A94,SWISSW!$F:$F,"Lost"))/(COUNTIFS(SWISSW!$I:$I,MATCHUP!$A94,SWISSW!$J:$J,MATCHUP!BY$1)-COUNTIFS(SWISSW!$I:$I,MATCHUP!$A94,SWISSW!$J:$J,MATCHUP!BY$1,SWISSW!$F:$F,"Draw")+COUNTIFS(SWISSW!$I:$I,MATCHUP!BY$1,SWISSW!$J:$J,MATCHUP!$A94)-COUNTIFS(SWISSW!$I:$I,MATCHUP!BY$1,SWISSW!$J:$J,MATCHUP!$A94,SWISSW!$F:$F,"Draw")),"-")</f>
        <v>-</v>
      </c>
      <c r="BZ94" s="5" t="str">
        <f ca="1">IFERROR((COUNTIFS(SWISSW!$I:$I,MATCHUP!$A94,SWISSW!$J:$J,MATCHUP!BZ$1,SWISSW!$F:$F,"Won")+COUNTIFS(SWISSW!$I:$I,MATCHUP!BZ$1,SWISSW!$J:$J,MATCHUP!$A94,SWISSW!$F:$F,"Lost"))/(COUNTIFS(SWISSW!$I:$I,MATCHUP!$A94,SWISSW!$J:$J,MATCHUP!BZ$1)-COUNTIFS(SWISSW!$I:$I,MATCHUP!$A94,SWISSW!$J:$J,MATCHUP!BZ$1,SWISSW!$F:$F,"Draw")+COUNTIFS(SWISSW!$I:$I,MATCHUP!BZ$1,SWISSW!$J:$J,MATCHUP!$A94)-COUNTIFS(SWISSW!$I:$I,MATCHUP!BZ$1,SWISSW!$J:$J,MATCHUP!$A94,SWISSW!$F:$F,"Draw")),"-")</f>
        <v>-</v>
      </c>
      <c r="CA94" s="5" t="str">
        <f ca="1">IFERROR((COUNTIFS(SWISSW!$I:$I,MATCHUP!$A94,SWISSW!$J:$J,MATCHUP!CA$1,SWISSW!$F:$F,"Won")+COUNTIFS(SWISSW!$I:$I,MATCHUP!CA$1,SWISSW!$J:$J,MATCHUP!$A94,SWISSW!$F:$F,"Lost"))/(COUNTIFS(SWISSW!$I:$I,MATCHUP!$A94,SWISSW!$J:$J,MATCHUP!CA$1)-COUNTIFS(SWISSW!$I:$I,MATCHUP!$A94,SWISSW!$J:$J,MATCHUP!CA$1,SWISSW!$F:$F,"Draw")+COUNTIFS(SWISSW!$I:$I,MATCHUP!CA$1,SWISSW!$J:$J,MATCHUP!$A94)-COUNTIFS(SWISSW!$I:$I,MATCHUP!CA$1,SWISSW!$J:$J,MATCHUP!$A94,SWISSW!$F:$F,"Draw")),"-")</f>
        <v>-</v>
      </c>
      <c r="CB94" s="5" t="str">
        <f ca="1">IFERROR((COUNTIFS(SWISSW!$I:$I,MATCHUP!$A94,SWISSW!$J:$J,MATCHUP!CB$1,SWISSW!$F:$F,"Won")+COUNTIFS(SWISSW!$I:$I,MATCHUP!CB$1,SWISSW!$J:$J,MATCHUP!$A94,SWISSW!$F:$F,"Lost"))/(COUNTIFS(SWISSW!$I:$I,MATCHUP!$A94,SWISSW!$J:$J,MATCHUP!CB$1)-COUNTIFS(SWISSW!$I:$I,MATCHUP!$A94,SWISSW!$J:$J,MATCHUP!CB$1,SWISSW!$F:$F,"Draw")+COUNTIFS(SWISSW!$I:$I,MATCHUP!CB$1,SWISSW!$J:$J,MATCHUP!$A94)-COUNTIFS(SWISSW!$I:$I,MATCHUP!CB$1,SWISSW!$J:$J,MATCHUP!$A94,SWISSW!$F:$F,"Draw")),"-")</f>
        <v>-</v>
      </c>
      <c r="CC94" s="5" t="str">
        <f ca="1">IFERROR((COUNTIFS(SWISSW!$I:$I,MATCHUP!$A94,SWISSW!$J:$J,MATCHUP!CC$1,SWISSW!$F:$F,"Won")+COUNTIFS(SWISSW!$I:$I,MATCHUP!CC$1,SWISSW!$J:$J,MATCHUP!$A94,SWISSW!$F:$F,"Lost"))/(COUNTIFS(SWISSW!$I:$I,MATCHUP!$A94,SWISSW!$J:$J,MATCHUP!CC$1)-COUNTIFS(SWISSW!$I:$I,MATCHUP!$A94,SWISSW!$J:$J,MATCHUP!CC$1,SWISSW!$F:$F,"Draw")+COUNTIFS(SWISSW!$I:$I,MATCHUP!CC$1,SWISSW!$J:$J,MATCHUP!$A94)-COUNTIFS(SWISSW!$I:$I,MATCHUP!CC$1,SWISSW!$J:$J,MATCHUP!$A94,SWISSW!$F:$F,"Draw")),"-")</f>
        <v>-</v>
      </c>
      <c r="CD94" s="5" t="str">
        <f ca="1">IFERROR((COUNTIFS(SWISSW!$I:$I,MATCHUP!$A94,SWISSW!$J:$J,MATCHUP!CD$1,SWISSW!$F:$F,"Won")+COUNTIFS(SWISSW!$I:$I,MATCHUP!CD$1,SWISSW!$J:$J,MATCHUP!$A94,SWISSW!$F:$F,"Lost"))/(COUNTIFS(SWISSW!$I:$I,MATCHUP!$A94,SWISSW!$J:$J,MATCHUP!CD$1)-COUNTIFS(SWISSW!$I:$I,MATCHUP!$A94,SWISSW!$J:$J,MATCHUP!CD$1,SWISSW!$F:$F,"Draw")+COUNTIFS(SWISSW!$I:$I,MATCHUP!CD$1,SWISSW!$J:$J,MATCHUP!$A94)-COUNTIFS(SWISSW!$I:$I,MATCHUP!CD$1,SWISSW!$J:$J,MATCHUP!$A94,SWISSW!$F:$F,"Draw")),"-")</f>
        <v>-</v>
      </c>
      <c r="CE94" s="5" t="str">
        <f ca="1">IFERROR((COUNTIFS(SWISSW!$I:$I,MATCHUP!$A94,SWISSW!$J:$J,MATCHUP!CE$1,SWISSW!$F:$F,"Won")+COUNTIFS(SWISSW!$I:$I,MATCHUP!CE$1,SWISSW!$J:$J,MATCHUP!$A94,SWISSW!$F:$F,"Lost"))/(COUNTIFS(SWISSW!$I:$I,MATCHUP!$A94,SWISSW!$J:$J,MATCHUP!CE$1)-COUNTIFS(SWISSW!$I:$I,MATCHUP!$A94,SWISSW!$J:$J,MATCHUP!CE$1,SWISSW!$F:$F,"Draw")+COUNTIFS(SWISSW!$I:$I,MATCHUP!CE$1,SWISSW!$J:$J,MATCHUP!$A94)-COUNTIFS(SWISSW!$I:$I,MATCHUP!CE$1,SWISSW!$J:$J,MATCHUP!$A94,SWISSW!$F:$F,"Draw")),"-")</f>
        <v>-</v>
      </c>
      <c r="CF94" s="5" t="str">
        <f ca="1">IFERROR((COUNTIFS(SWISSW!$I:$I,MATCHUP!$A94,SWISSW!$J:$J,MATCHUP!CF$1,SWISSW!$F:$F,"Won")+COUNTIFS(SWISSW!$I:$I,MATCHUP!CF$1,SWISSW!$J:$J,MATCHUP!$A94,SWISSW!$F:$F,"Lost"))/(COUNTIFS(SWISSW!$I:$I,MATCHUP!$A94,SWISSW!$J:$J,MATCHUP!CF$1)-COUNTIFS(SWISSW!$I:$I,MATCHUP!$A94,SWISSW!$J:$J,MATCHUP!CF$1,SWISSW!$F:$F,"Draw")+COUNTIFS(SWISSW!$I:$I,MATCHUP!CF$1,SWISSW!$J:$J,MATCHUP!$A94)-COUNTIFS(SWISSW!$I:$I,MATCHUP!CF$1,SWISSW!$J:$J,MATCHUP!$A94,SWISSW!$F:$F,"Draw")),"-")</f>
        <v>-</v>
      </c>
      <c r="CG94" s="5" t="str">
        <f ca="1">IFERROR((COUNTIFS(SWISSW!$I:$I,MATCHUP!$A94,SWISSW!$J:$J,MATCHUP!CG$1,SWISSW!$F:$F,"Won")+COUNTIFS(SWISSW!$I:$I,MATCHUP!CG$1,SWISSW!$J:$J,MATCHUP!$A94,SWISSW!$F:$F,"Lost"))/(COUNTIFS(SWISSW!$I:$I,MATCHUP!$A94,SWISSW!$J:$J,MATCHUP!CG$1)-COUNTIFS(SWISSW!$I:$I,MATCHUP!$A94,SWISSW!$J:$J,MATCHUP!CG$1,SWISSW!$F:$F,"Draw")+COUNTIFS(SWISSW!$I:$I,MATCHUP!CG$1,SWISSW!$J:$J,MATCHUP!$A94)-COUNTIFS(SWISSW!$I:$I,MATCHUP!CG$1,SWISSW!$J:$J,MATCHUP!$A94,SWISSW!$F:$F,"Draw")),"-")</f>
        <v>-</v>
      </c>
      <c r="CH94" s="5" t="str">
        <f ca="1">IFERROR((COUNTIFS(SWISSW!$I:$I,MATCHUP!$A94,SWISSW!$J:$J,MATCHUP!CH$1,SWISSW!$F:$F,"Won")+COUNTIFS(SWISSW!$I:$I,MATCHUP!CH$1,SWISSW!$J:$J,MATCHUP!$A94,SWISSW!$F:$F,"Lost"))/(COUNTIFS(SWISSW!$I:$I,MATCHUP!$A94,SWISSW!$J:$J,MATCHUP!CH$1)-COUNTIFS(SWISSW!$I:$I,MATCHUP!$A94,SWISSW!$J:$J,MATCHUP!CH$1,SWISSW!$F:$F,"Draw")+COUNTIFS(SWISSW!$I:$I,MATCHUP!CH$1,SWISSW!$J:$J,MATCHUP!$A94)-COUNTIFS(SWISSW!$I:$I,MATCHUP!CH$1,SWISSW!$J:$J,MATCHUP!$A94,SWISSW!$F:$F,"Draw")),"-")</f>
        <v>-</v>
      </c>
      <c r="CI94" s="5" t="str">
        <f ca="1">IFERROR((COUNTIFS(SWISSW!$I:$I,MATCHUP!$A94,SWISSW!$J:$J,MATCHUP!CI$1,SWISSW!$F:$F,"Won")+COUNTIFS(SWISSW!$I:$I,MATCHUP!CI$1,SWISSW!$J:$J,MATCHUP!$A94,SWISSW!$F:$F,"Lost"))/(COUNTIFS(SWISSW!$I:$I,MATCHUP!$A94,SWISSW!$J:$J,MATCHUP!CI$1)-COUNTIFS(SWISSW!$I:$I,MATCHUP!$A94,SWISSW!$J:$J,MATCHUP!CI$1,SWISSW!$F:$F,"Draw")+COUNTIFS(SWISSW!$I:$I,MATCHUP!CI$1,SWISSW!$J:$J,MATCHUP!$A94)-COUNTIFS(SWISSW!$I:$I,MATCHUP!CI$1,SWISSW!$J:$J,MATCHUP!$A94,SWISSW!$F:$F,"Draw")),"-")</f>
        <v>-</v>
      </c>
      <c r="CJ94" s="5" t="str">
        <f ca="1">IFERROR((COUNTIFS(SWISSW!$I:$I,MATCHUP!$A94,SWISSW!$J:$J,MATCHUP!CJ$1,SWISSW!$F:$F,"Won")+COUNTIFS(SWISSW!$I:$I,MATCHUP!CJ$1,SWISSW!$J:$J,MATCHUP!$A94,SWISSW!$F:$F,"Lost"))/(COUNTIFS(SWISSW!$I:$I,MATCHUP!$A94,SWISSW!$J:$J,MATCHUP!CJ$1)-COUNTIFS(SWISSW!$I:$I,MATCHUP!$A94,SWISSW!$J:$J,MATCHUP!CJ$1,SWISSW!$F:$F,"Draw")+COUNTIFS(SWISSW!$I:$I,MATCHUP!CJ$1,SWISSW!$J:$J,MATCHUP!$A94)-COUNTIFS(SWISSW!$I:$I,MATCHUP!CJ$1,SWISSW!$J:$J,MATCHUP!$A94,SWISSW!$F:$F,"Draw")),"-")</f>
        <v>-</v>
      </c>
      <c r="CK94" s="5" t="str">
        <f ca="1">IFERROR((COUNTIFS(SWISSW!$I:$I,MATCHUP!$A94,SWISSW!$J:$J,MATCHUP!CK$1,SWISSW!$F:$F,"Won")+COUNTIFS(SWISSW!$I:$I,MATCHUP!CK$1,SWISSW!$J:$J,MATCHUP!$A94,SWISSW!$F:$F,"Lost"))/(COUNTIFS(SWISSW!$I:$I,MATCHUP!$A94,SWISSW!$J:$J,MATCHUP!CK$1)-COUNTIFS(SWISSW!$I:$I,MATCHUP!$A94,SWISSW!$J:$J,MATCHUP!CK$1,SWISSW!$F:$F,"Draw")+COUNTIFS(SWISSW!$I:$I,MATCHUP!CK$1,SWISSW!$J:$J,MATCHUP!$A94)-COUNTIFS(SWISSW!$I:$I,MATCHUP!CK$1,SWISSW!$J:$J,MATCHUP!$A94,SWISSW!$F:$F,"Draw")),"-")</f>
        <v>-</v>
      </c>
      <c r="CL94" s="5" t="str">
        <f ca="1">IFERROR((COUNTIFS(SWISSW!$I:$I,MATCHUP!$A94,SWISSW!$J:$J,MATCHUP!CL$1,SWISSW!$F:$F,"Won")+COUNTIFS(SWISSW!$I:$I,MATCHUP!CL$1,SWISSW!$J:$J,MATCHUP!$A94,SWISSW!$F:$F,"Lost"))/(COUNTIFS(SWISSW!$I:$I,MATCHUP!$A94,SWISSW!$J:$J,MATCHUP!CL$1)-COUNTIFS(SWISSW!$I:$I,MATCHUP!$A94,SWISSW!$J:$J,MATCHUP!CL$1,SWISSW!$F:$F,"Draw")+COUNTIFS(SWISSW!$I:$I,MATCHUP!CL$1,SWISSW!$J:$J,MATCHUP!$A94)-COUNTIFS(SWISSW!$I:$I,MATCHUP!CL$1,SWISSW!$J:$J,MATCHUP!$A94,SWISSW!$F:$F,"Draw")),"-")</f>
        <v>-</v>
      </c>
      <c r="CM94" s="5" t="str">
        <f ca="1">IFERROR((COUNTIFS(SWISSW!$I:$I,MATCHUP!$A94,SWISSW!$J:$J,MATCHUP!CM$1,SWISSW!$F:$F,"Won")+COUNTIFS(SWISSW!$I:$I,MATCHUP!CM$1,SWISSW!$J:$J,MATCHUP!$A94,SWISSW!$F:$F,"Lost"))/(COUNTIFS(SWISSW!$I:$I,MATCHUP!$A94,SWISSW!$J:$J,MATCHUP!CM$1)-COUNTIFS(SWISSW!$I:$I,MATCHUP!$A94,SWISSW!$J:$J,MATCHUP!CM$1,SWISSW!$F:$F,"Draw")+COUNTIFS(SWISSW!$I:$I,MATCHUP!CM$1,SWISSW!$J:$J,MATCHUP!$A94)-COUNTIFS(SWISSW!$I:$I,MATCHUP!CM$1,SWISSW!$J:$J,MATCHUP!$A94,SWISSW!$F:$F,"Draw")),"-")</f>
        <v>-</v>
      </c>
      <c r="CN94" s="5" t="str">
        <f ca="1">IFERROR((COUNTIFS(SWISSW!$I:$I,MATCHUP!$A94,SWISSW!$J:$J,MATCHUP!CN$1,SWISSW!$F:$F,"Won")+COUNTIFS(SWISSW!$I:$I,MATCHUP!CN$1,SWISSW!$J:$J,MATCHUP!$A94,SWISSW!$F:$F,"Lost"))/(COUNTIFS(SWISSW!$I:$I,MATCHUP!$A94,SWISSW!$J:$J,MATCHUP!CN$1)-COUNTIFS(SWISSW!$I:$I,MATCHUP!$A94,SWISSW!$J:$J,MATCHUP!CN$1,SWISSW!$F:$F,"Draw")+COUNTIFS(SWISSW!$I:$I,MATCHUP!CN$1,SWISSW!$J:$J,MATCHUP!$A94)-COUNTIFS(SWISSW!$I:$I,MATCHUP!CN$1,SWISSW!$J:$J,MATCHUP!$A94,SWISSW!$F:$F,"Draw")),"-")</f>
        <v>-</v>
      </c>
      <c r="CO94" s="5" t="str">
        <f ca="1">IFERROR((COUNTIFS(SWISSW!$I:$I,MATCHUP!$A94,SWISSW!$J:$J,MATCHUP!CO$1,SWISSW!$F:$F,"Won")+COUNTIFS(SWISSW!$I:$I,MATCHUP!CO$1,SWISSW!$J:$J,MATCHUP!$A94,SWISSW!$F:$F,"Lost"))/(COUNTIFS(SWISSW!$I:$I,MATCHUP!$A94,SWISSW!$J:$J,MATCHUP!CO$1)-COUNTIFS(SWISSW!$I:$I,MATCHUP!$A94,SWISSW!$J:$J,MATCHUP!CO$1,SWISSW!$F:$F,"Draw")+COUNTIFS(SWISSW!$I:$I,MATCHUP!CO$1,SWISSW!$J:$J,MATCHUP!$A94)-COUNTIFS(SWISSW!$I:$I,MATCHUP!CO$1,SWISSW!$J:$J,MATCHUP!$A94,SWISSW!$F:$F,"Draw")),"-")</f>
        <v>-</v>
      </c>
      <c r="CP94" s="5" t="str">
        <f ca="1">IFERROR((COUNTIFS(SWISSW!$I:$I,MATCHUP!$A94,SWISSW!$J:$J,MATCHUP!CP$1,SWISSW!$F:$F,"Won")+COUNTIFS(SWISSW!$I:$I,MATCHUP!CP$1,SWISSW!$J:$J,MATCHUP!$A94,SWISSW!$F:$F,"Lost"))/(COUNTIFS(SWISSW!$I:$I,MATCHUP!$A94,SWISSW!$J:$J,MATCHUP!CP$1)-COUNTIFS(SWISSW!$I:$I,MATCHUP!$A94,SWISSW!$J:$J,MATCHUP!CP$1,SWISSW!$F:$F,"Draw")+COUNTIFS(SWISSW!$I:$I,MATCHUP!CP$1,SWISSW!$J:$J,MATCHUP!$A94)-COUNTIFS(SWISSW!$I:$I,MATCHUP!CP$1,SWISSW!$J:$J,MATCHUP!$A94,SWISSW!$F:$F,"Draw")),"-")</f>
        <v>-</v>
      </c>
      <c r="CQ94" s="5" t="str">
        <f ca="1">IFERROR((COUNTIFS(SWISSW!$I:$I,MATCHUP!$A94,SWISSW!$J:$J,MATCHUP!CQ$1,SWISSW!$F:$F,"Won")+COUNTIFS(SWISSW!$I:$I,MATCHUP!CQ$1,SWISSW!$J:$J,MATCHUP!$A94,SWISSW!$F:$F,"Lost"))/(COUNTIFS(SWISSW!$I:$I,MATCHUP!$A94,SWISSW!$J:$J,MATCHUP!CQ$1)-COUNTIFS(SWISSW!$I:$I,MATCHUP!$A94,SWISSW!$J:$J,MATCHUP!CQ$1,SWISSW!$F:$F,"Draw")+COUNTIFS(SWISSW!$I:$I,MATCHUP!CQ$1,SWISSW!$J:$J,MATCHUP!$A94)-COUNTIFS(SWISSW!$I:$I,MATCHUP!CQ$1,SWISSW!$J:$J,MATCHUP!$A94,SWISSW!$F:$F,"Draw")),"-")</f>
        <v>-</v>
      </c>
      <c r="CR94" s="5" t="str">
        <f ca="1">IFERROR((COUNTIFS(SWISSW!$I:$I,MATCHUP!$A94,SWISSW!$J:$J,MATCHUP!CR$1,SWISSW!$F:$F,"Won")+COUNTIFS(SWISSW!$I:$I,MATCHUP!CR$1,SWISSW!$J:$J,MATCHUP!$A94,SWISSW!$F:$F,"Lost"))/(COUNTIFS(SWISSW!$I:$I,MATCHUP!$A94,SWISSW!$J:$J,MATCHUP!CR$1)-COUNTIFS(SWISSW!$I:$I,MATCHUP!$A94,SWISSW!$J:$J,MATCHUP!CR$1,SWISSW!$F:$F,"Draw")+COUNTIFS(SWISSW!$I:$I,MATCHUP!CR$1,SWISSW!$J:$J,MATCHUP!$A94)-COUNTIFS(SWISSW!$I:$I,MATCHUP!CR$1,SWISSW!$J:$J,MATCHUP!$A94,SWISSW!$F:$F,"Draw")),"-")</f>
        <v>-</v>
      </c>
      <c r="CS94" s="5" t="str">
        <f ca="1">IFERROR((COUNTIFS(SWISSW!$I:$I,MATCHUP!$A94,SWISSW!$J:$J,MATCHUP!CS$1,SWISSW!$F:$F,"Won")+COUNTIFS(SWISSW!$I:$I,MATCHUP!CS$1,SWISSW!$J:$J,MATCHUP!$A94,SWISSW!$F:$F,"Lost"))/(COUNTIFS(SWISSW!$I:$I,MATCHUP!$A94,SWISSW!$J:$J,MATCHUP!CS$1)-COUNTIFS(SWISSW!$I:$I,MATCHUP!$A94,SWISSW!$J:$J,MATCHUP!CS$1,SWISSW!$F:$F,"Draw")+COUNTIFS(SWISSW!$I:$I,MATCHUP!CS$1,SWISSW!$J:$J,MATCHUP!$A94)-COUNTIFS(SWISSW!$I:$I,MATCHUP!CS$1,SWISSW!$J:$J,MATCHUP!$A94,SWISSW!$F:$F,"Draw")),"-")</f>
        <v>-</v>
      </c>
      <c r="CT94" s="5" t="str">
        <f ca="1">IFERROR((COUNTIFS(SWISSW!$I:$I,MATCHUP!$A94,SWISSW!$J:$J,MATCHUP!CT$1,SWISSW!$F:$F,"Won")+COUNTIFS(SWISSW!$I:$I,MATCHUP!CT$1,SWISSW!$J:$J,MATCHUP!$A94,SWISSW!$F:$F,"Lost"))/(COUNTIFS(SWISSW!$I:$I,MATCHUP!$A94,SWISSW!$J:$J,MATCHUP!CT$1)-COUNTIFS(SWISSW!$I:$I,MATCHUP!$A94,SWISSW!$J:$J,MATCHUP!CT$1,SWISSW!$F:$F,"Draw")+COUNTIFS(SWISSW!$I:$I,MATCHUP!CT$1,SWISSW!$J:$J,MATCHUP!$A94)-COUNTIFS(SWISSW!$I:$I,MATCHUP!CT$1,SWISSW!$J:$J,MATCHUP!$A94,SWISSW!$F:$F,"Draw")),"-")</f>
        <v>-</v>
      </c>
      <c r="CU94" s="5" t="str">
        <f ca="1">IFERROR((COUNTIFS(SWISSW!$I:$I,MATCHUP!$A94,SWISSW!$J:$J,MATCHUP!CU$1,SWISSW!$F:$F,"Won")+COUNTIFS(SWISSW!$I:$I,MATCHUP!CU$1,SWISSW!$J:$J,MATCHUP!$A94,SWISSW!$F:$F,"Lost"))/(COUNTIFS(SWISSW!$I:$I,MATCHUP!$A94,SWISSW!$J:$J,MATCHUP!CU$1)-COUNTIFS(SWISSW!$I:$I,MATCHUP!$A94,SWISSW!$J:$J,MATCHUP!CU$1,SWISSW!$F:$F,"Draw")+COUNTIFS(SWISSW!$I:$I,MATCHUP!CU$1,SWISSW!$J:$J,MATCHUP!$A94)-COUNTIFS(SWISSW!$I:$I,MATCHUP!CU$1,SWISSW!$J:$J,MATCHUP!$A94,SWISSW!$F:$F,"Draw")),"-")</f>
        <v>-</v>
      </c>
      <c r="CV94" s="5" t="str">
        <f ca="1">IFERROR((COUNTIFS(SWISSW!$I:$I,MATCHUP!$A94,SWISSW!$J:$J,MATCHUP!CV$1,SWISSW!$F:$F,"Won")+COUNTIFS(SWISSW!$I:$I,MATCHUP!CV$1,SWISSW!$J:$J,MATCHUP!$A94,SWISSW!$F:$F,"Lost"))/(COUNTIFS(SWISSW!$I:$I,MATCHUP!$A94,SWISSW!$J:$J,MATCHUP!CV$1)-COUNTIFS(SWISSW!$I:$I,MATCHUP!$A94,SWISSW!$J:$J,MATCHUP!CV$1,SWISSW!$F:$F,"Draw")+COUNTIFS(SWISSW!$I:$I,MATCHUP!CV$1,SWISSW!$J:$J,MATCHUP!$A94)-COUNTIFS(SWISSW!$I:$I,MATCHUP!CV$1,SWISSW!$J:$J,MATCHUP!$A94,SWISSW!$F:$F,"Draw")),"-")</f>
        <v>-</v>
      </c>
    </row>
    <row r="95" spans="1:100" ht="55" customHeight="1" x14ac:dyDescent="0.3">
      <c r="A95" s="3" cm="1">
        <f t="array" aca="1" ref="A95" ca="1">INDIRECT(ADDRESS(ROW(),1,,1,"METABREAK"))</f>
        <v>0</v>
      </c>
      <c r="B95" s="5" t="str">
        <f ca="1">IFERROR((COUNTIFS(SWISSW!$I:$I,MATCHUP!$A95,SWISSW!$J:$J,MATCHUP!B$1,SWISSW!$F:$F,"Won")+COUNTIFS(SWISSW!$I:$I,MATCHUP!B$1,SWISSW!$J:$J,MATCHUP!$A95,SWISSW!$F:$F,"Lost"))/(COUNTIFS(SWISSW!$I:$I,MATCHUP!$A95,SWISSW!$J:$J,MATCHUP!B$1)-COUNTIFS(SWISSW!$I:$I,MATCHUP!$A95,SWISSW!$J:$J,MATCHUP!B$1,SWISSW!$F:$F,"Draw")+COUNTIFS(SWISSW!$I:$I,MATCHUP!B$1,SWISSW!$J:$J,MATCHUP!$A95)-COUNTIFS(SWISSW!$I:$I,MATCHUP!B$1,SWISSW!$J:$J,MATCHUP!$A95,SWISSW!$F:$F,"Draw")),"-")</f>
        <v>-</v>
      </c>
      <c r="C95" s="5" t="str">
        <f ca="1">IFERROR((COUNTIFS(SWISSW!$I:$I,MATCHUP!$A95,SWISSW!$J:$J,MATCHUP!C$1,SWISSW!$F:$F,"Won")+COUNTIFS(SWISSW!$I:$I,MATCHUP!C$1,SWISSW!$J:$J,MATCHUP!$A95,SWISSW!$F:$F,"Lost"))/(COUNTIFS(SWISSW!$I:$I,MATCHUP!$A95,SWISSW!$J:$J,MATCHUP!C$1)-COUNTIFS(SWISSW!$I:$I,MATCHUP!$A95,SWISSW!$J:$J,MATCHUP!C$1,SWISSW!$F:$F,"Draw")+COUNTIFS(SWISSW!$I:$I,MATCHUP!C$1,SWISSW!$J:$J,MATCHUP!$A95)-COUNTIFS(SWISSW!$I:$I,MATCHUP!C$1,SWISSW!$J:$J,MATCHUP!$A95,SWISSW!$F:$F,"Draw")),"-")</f>
        <v>-</v>
      </c>
      <c r="D95" s="5" t="str">
        <f ca="1">IFERROR((COUNTIFS(SWISSW!$I:$I,MATCHUP!$A95,SWISSW!$J:$J,MATCHUP!D$1,SWISSW!$F:$F,"Won")+COUNTIFS(SWISSW!$I:$I,MATCHUP!D$1,SWISSW!$J:$J,MATCHUP!$A95,SWISSW!$F:$F,"Lost"))/(COUNTIFS(SWISSW!$I:$I,MATCHUP!$A95,SWISSW!$J:$J,MATCHUP!D$1)-COUNTIFS(SWISSW!$I:$I,MATCHUP!$A95,SWISSW!$J:$J,MATCHUP!D$1,SWISSW!$F:$F,"Draw")+COUNTIFS(SWISSW!$I:$I,MATCHUP!D$1,SWISSW!$J:$J,MATCHUP!$A95)-COUNTIFS(SWISSW!$I:$I,MATCHUP!D$1,SWISSW!$J:$J,MATCHUP!$A95,SWISSW!$F:$F,"Draw")),"-")</f>
        <v>-</v>
      </c>
      <c r="E95" s="5" t="str">
        <f ca="1">IFERROR((COUNTIFS(SWISSW!$I:$I,MATCHUP!$A95,SWISSW!$J:$J,MATCHUP!E$1,SWISSW!$F:$F,"Won")+COUNTIFS(SWISSW!$I:$I,MATCHUP!E$1,SWISSW!$J:$J,MATCHUP!$A95,SWISSW!$F:$F,"Lost"))/(COUNTIFS(SWISSW!$I:$I,MATCHUP!$A95,SWISSW!$J:$J,MATCHUP!E$1)-COUNTIFS(SWISSW!$I:$I,MATCHUP!$A95,SWISSW!$J:$J,MATCHUP!E$1,SWISSW!$F:$F,"Draw")+COUNTIFS(SWISSW!$I:$I,MATCHUP!E$1,SWISSW!$J:$J,MATCHUP!$A95)-COUNTIFS(SWISSW!$I:$I,MATCHUP!E$1,SWISSW!$J:$J,MATCHUP!$A95,SWISSW!$F:$F,"Draw")),"-")</f>
        <v>-</v>
      </c>
      <c r="F95" s="5" t="str">
        <f ca="1">IFERROR((COUNTIFS(SWISSW!$I:$I,MATCHUP!$A95,SWISSW!$J:$J,MATCHUP!F$1,SWISSW!$F:$F,"Won")+COUNTIFS(SWISSW!$I:$I,MATCHUP!F$1,SWISSW!$J:$J,MATCHUP!$A95,SWISSW!$F:$F,"Lost"))/(COUNTIFS(SWISSW!$I:$I,MATCHUP!$A95,SWISSW!$J:$J,MATCHUP!F$1)-COUNTIFS(SWISSW!$I:$I,MATCHUP!$A95,SWISSW!$J:$J,MATCHUP!F$1,SWISSW!$F:$F,"Draw")+COUNTIFS(SWISSW!$I:$I,MATCHUP!F$1,SWISSW!$J:$J,MATCHUP!$A95)-COUNTIFS(SWISSW!$I:$I,MATCHUP!F$1,SWISSW!$J:$J,MATCHUP!$A95,SWISSW!$F:$F,"Draw")),"-")</f>
        <v>-</v>
      </c>
      <c r="G95" s="5" t="str">
        <f ca="1">IFERROR((COUNTIFS(SWISSW!$I:$I,MATCHUP!$A95,SWISSW!$J:$J,MATCHUP!G$1,SWISSW!$F:$F,"Won")+COUNTIFS(SWISSW!$I:$I,MATCHUP!G$1,SWISSW!$J:$J,MATCHUP!$A95,SWISSW!$F:$F,"Lost"))/(COUNTIFS(SWISSW!$I:$I,MATCHUP!$A95,SWISSW!$J:$J,MATCHUP!G$1)-COUNTIFS(SWISSW!$I:$I,MATCHUP!$A95,SWISSW!$J:$J,MATCHUP!G$1,SWISSW!$F:$F,"Draw")+COUNTIFS(SWISSW!$I:$I,MATCHUP!G$1,SWISSW!$J:$J,MATCHUP!$A95)-COUNTIFS(SWISSW!$I:$I,MATCHUP!G$1,SWISSW!$J:$J,MATCHUP!$A95,SWISSW!$F:$F,"Draw")),"-")</f>
        <v>-</v>
      </c>
      <c r="H95" s="5" t="str">
        <f ca="1">IFERROR((COUNTIFS(SWISSW!$I:$I,MATCHUP!$A95,SWISSW!$J:$J,MATCHUP!H$1,SWISSW!$F:$F,"Won")+COUNTIFS(SWISSW!$I:$I,MATCHUP!H$1,SWISSW!$J:$J,MATCHUP!$A95,SWISSW!$F:$F,"Lost"))/(COUNTIFS(SWISSW!$I:$I,MATCHUP!$A95,SWISSW!$J:$J,MATCHUP!H$1)-COUNTIFS(SWISSW!$I:$I,MATCHUP!$A95,SWISSW!$J:$J,MATCHUP!H$1,SWISSW!$F:$F,"Draw")+COUNTIFS(SWISSW!$I:$I,MATCHUP!H$1,SWISSW!$J:$J,MATCHUP!$A95)-COUNTIFS(SWISSW!$I:$I,MATCHUP!H$1,SWISSW!$J:$J,MATCHUP!$A95,SWISSW!$F:$F,"Draw")),"-")</f>
        <v>-</v>
      </c>
      <c r="I95" s="5" t="str">
        <f ca="1">IFERROR((COUNTIFS(SWISSW!$I:$I,MATCHUP!$A95,SWISSW!$J:$J,MATCHUP!I$1,SWISSW!$F:$F,"Won")+COUNTIFS(SWISSW!$I:$I,MATCHUP!I$1,SWISSW!$J:$J,MATCHUP!$A95,SWISSW!$F:$F,"Lost"))/(COUNTIFS(SWISSW!$I:$I,MATCHUP!$A95,SWISSW!$J:$J,MATCHUP!I$1)-COUNTIFS(SWISSW!$I:$I,MATCHUP!$A95,SWISSW!$J:$J,MATCHUP!I$1,SWISSW!$F:$F,"Draw")+COUNTIFS(SWISSW!$I:$I,MATCHUP!I$1,SWISSW!$J:$J,MATCHUP!$A95)-COUNTIFS(SWISSW!$I:$I,MATCHUP!I$1,SWISSW!$J:$J,MATCHUP!$A95,SWISSW!$F:$F,"Draw")),"-")</f>
        <v>-</v>
      </c>
      <c r="J95" s="5" t="str">
        <f ca="1">IFERROR((COUNTIFS(SWISSW!$I:$I,MATCHUP!$A95,SWISSW!$J:$J,MATCHUP!J$1,SWISSW!$F:$F,"Won")+COUNTIFS(SWISSW!$I:$I,MATCHUP!J$1,SWISSW!$J:$J,MATCHUP!$A95,SWISSW!$F:$F,"Lost"))/(COUNTIFS(SWISSW!$I:$I,MATCHUP!$A95,SWISSW!$J:$J,MATCHUP!J$1)-COUNTIFS(SWISSW!$I:$I,MATCHUP!$A95,SWISSW!$J:$J,MATCHUP!J$1,SWISSW!$F:$F,"Draw")+COUNTIFS(SWISSW!$I:$I,MATCHUP!J$1,SWISSW!$J:$J,MATCHUP!$A95)-COUNTIFS(SWISSW!$I:$I,MATCHUP!J$1,SWISSW!$J:$J,MATCHUP!$A95,SWISSW!$F:$F,"Draw")),"-")</f>
        <v>-</v>
      </c>
      <c r="K95" s="5" t="str">
        <f ca="1">IFERROR((COUNTIFS(SWISSW!$I:$I,MATCHUP!$A95,SWISSW!$J:$J,MATCHUP!K$1,SWISSW!$F:$F,"Won")+COUNTIFS(SWISSW!$I:$I,MATCHUP!K$1,SWISSW!$J:$J,MATCHUP!$A95,SWISSW!$F:$F,"Lost"))/(COUNTIFS(SWISSW!$I:$I,MATCHUP!$A95,SWISSW!$J:$J,MATCHUP!K$1)-COUNTIFS(SWISSW!$I:$I,MATCHUP!$A95,SWISSW!$J:$J,MATCHUP!K$1,SWISSW!$F:$F,"Draw")+COUNTIFS(SWISSW!$I:$I,MATCHUP!K$1,SWISSW!$J:$J,MATCHUP!$A95)-COUNTIFS(SWISSW!$I:$I,MATCHUP!K$1,SWISSW!$J:$J,MATCHUP!$A95,SWISSW!$F:$F,"Draw")),"-")</f>
        <v>-</v>
      </c>
      <c r="L95" s="5" t="str">
        <f ca="1">IFERROR((COUNTIFS(SWISSW!$I:$I,MATCHUP!$A95,SWISSW!$J:$J,MATCHUP!L$1,SWISSW!$F:$F,"Won")+COUNTIFS(SWISSW!$I:$I,MATCHUP!L$1,SWISSW!$J:$J,MATCHUP!$A95,SWISSW!$F:$F,"Lost"))/(COUNTIFS(SWISSW!$I:$I,MATCHUP!$A95,SWISSW!$J:$J,MATCHUP!L$1)-COUNTIFS(SWISSW!$I:$I,MATCHUP!$A95,SWISSW!$J:$J,MATCHUP!L$1,SWISSW!$F:$F,"Draw")+COUNTIFS(SWISSW!$I:$I,MATCHUP!L$1,SWISSW!$J:$J,MATCHUP!$A95)-COUNTIFS(SWISSW!$I:$I,MATCHUP!L$1,SWISSW!$J:$J,MATCHUP!$A95,SWISSW!$F:$F,"Draw")),"-")</f>
        <v>-</v>
      </c>
      <c r="M95" s="5" t="str">
        <f ca="1">IFERROR((COUNTIFS(SWISSW!$I:$I,MATCHUP!$A95,SWISSW!$J:$J,MATCHUP!M$1,SWISSW!$F:$F,"Won")+COUNTIFS(SWISSW!$I:$I,MATCHUP!M$1,SWISSW!$J:$J,MATCHUP!$A95,SWISSW!$F:$F,"Lost"))/(COUNTIFS(SWISSW!$I:$I,MATCHUP!$A95,SWISSW!$J:$J,MATCHUP!M$1)-COUNTIFS(SWISSW!$I:$I,MATCHUP!$A95,SWISSW!$J:$J,MATCHUP!M$1,SWISSW!$F:$F,"Draw")+COUNTIFS(SWISSW!$I:$I,MATCHUP!M$1,SWISSW!$J:$J,MATCHUP!$A95)-COUNTIFS(SWISSW!$I:$I,MATCHUP!M$1,SWISSW!$J:$J,MATCHUP!$A95,SWISSW!$F:$F,"Draw")),"-")</f>
        <v>-</v>
      </c>
      <c r="N95" s="5" t="str">
        <f ca="1">IFERROR((COUNTIFS(SWISSW!$I:$I,MATCHUP!$A95,SWISSW!$J:$J,MATCHUP!N$1,SWISSW!$F:$F,"Won")+COUNTIFS(SWISSW!$I:$I,MATCHUP!N$1,SWISSW!$J:$J,MATCHUP!$A95,SWISSW!$F:$F,"Lost"))/(COUNTIFS(SWISSW!$I:$I,MATCHUP!$A95,SWISSW!$J:$J,MATCHUP!N$1)-COUNTIFS(SWISSW!$I:$I,MATCHUP!$A95,SWISSW!$J:$J,MATCHUP!N$1,SWISSW!$F:$F,"Draw")+COUNTIFS(SWISSW!$I:$I,MATCHUP!N$1,SWISSW!$J:$J,MATCHUP!$A95)-COUNTIFS(SWISSW!$I:$I,MATCHUP!N$1,SWISSW!$J:$J,MATCHUP!$A95,SWISSW!$F:$F,"Draw")),"-")</f>
        <v>-</v>
      </c>
      <c r="O95" s="5" t="str">
        <f ca="1">IFERROR((COUNTIFS(SWISSW!$I:$I,MATCHUP!$A95,SWISSW!$J:$J,MATCHUP!O$1,SWISSW!$F:$F,"Won")+COUNTIFS(SWISSW!$I:$I,MATCHUP!O$1,SWISSW!$J:$J,MATCHUP!$A95,SWISSW!$F:$F,"Lost"))/(COUNTIFS(SWISSW!$I:$I,MATCHUP!$A95,SWISSW!$J:$J,MATCHUP!O$1)-COUNTIFS(SWISSW!$I:$I,MATCHUP!$A95,SWISSW!$J:$J,MATCHUP!O$1,SWISSW!$F:$F,"Draw")+COUNTIFS(SWISSW!$I:$I,MATCHUP!O$1,SWISSW!$J:$J,MATCHUP!$A95)-COUNTIFS(SWISSW!$I:$I,MATCHUP!O$1,SWISSW!$J:$J,MATCHUP!$A95,SWISSW!$F:$F,"Draw")),"-")</f>
        <v>-</v>
      </c>
      <c r="P95" s="5" t="str">
        <f ca="1">IFERROR((COUNTIFS(SWISSW!$I:$I,MATCHUP!$A95,SWISSW!$J:$J,MATCHUP!P$1,SWISSW!$F:$F,"Won")+COUNTIFS(SWISSW!$I:$I,MATCHUP!P$1,SWISSW!$J:$J,MATCHUP!$A95,SWISSW!$F:$F,"Lost"))/(COUNTIFS(SWISSW!$I:$I,MATCHUP!$A95,SWISSW!$J:$J,MATCHUP!P$1)-COUNTIFS(SWISSW!$I:$I,MATCHUP!$A95,SWISSW!$J:$J,MATCHUP!P$1,SWISSW!$F:$F,"Draw")+COUNTIFS(SWISSW!$I:$I,MATCHUP!P$1,SWISSW!$J:$J,MATCHUP!$A95)-COUNTIFS(SWISSW!$I:$I,MATCHUP!P$1,SWISSW!$J:$J,MATCHUP!$A95,SWISSW!$F:$F,"Draw")),"-")</f>
        <v>-</v>
      </c>
      <c r="Q95" s="5" t="str">
        <f ca="1">IFERROR((COUNTIFS(SWISSW!$I:$I,MATCHUP!$A95,SWISSW!$J:$J,MATCHUP!Q$1,SWISSW!$F:$F,"Won")+COUNTIFS(SWISSW!$I:$I,MATCHUP!Q$1,SWISSW!$J:$J,MATCHUP!$A95,SWISSW!$F:$F,"Lost"))/(COUNTIFS(SWISSW!$I:$I,MATCHUP!$A95,SWISSW!$J:$J,MATCHUP!Q$1)-COUNTIFS(SWISSW!$I:$I,MATCHUP!$A95,SWISSW!$J:$J,MATCHUP!Q$1,SWISSW!$F:$F,"Draw")+COUNTIFS(SWISSW!$I:$I,MATCHUP!Q$1,SWISSW!$J:$J,MATCHUP!$A95)-COUNTIFS(SWISSW!$I:$I,MATCHUP!Q$1,SWISSW!$J:$J,MATCHUP!$A95,SWISSW!$F:$F,"Draw")),"-")</f>
        <v>-</v>
      </c>
      <c r="R95" s="5" t="str">
        <f ca="1">IFERROR((COUNTIFS(SWISSW!$I:$I,MATCHUP!$A95,SWISSW!$J:$J,MATCHUP!R$1,SWISSW!$F:$F,"Won")+COUNTIFS(SWISSW!$I:$I,MATCHUP!R$1,SWISSW!$J:$J,MATCHUP!$A95,SWISSW!$F:$F,"Lost"))/(COUNTIFS(SWISSW!$I:$I,MATCHUP!$A95,SWISSW!$J:$J,MATCHUP!R$1)-COUNTIFS(SWISSW!$I:$I,MATCHUP!$A95,SWISSW!$J:$J,MATCHUP!R$1,SWISSW!$F:$F,"Draw")+COUNTIFS(SWISSW!$I:$I,MATCHUP!R$1,SWISSW!$J:$J,MATCHUP!$A95)-COUNTIFS(SWISSW!$I:$I,MATCHUP!R$1,SWISSW!$J:$J,MATCHUP!$A95,SWISSW!$F:$F,"Draw")),"-")</f>
        <v>-</v>
      </c>
      <c r="S95" s="5" t="str">
        <f ca="1">IFERROR((COUNTIFS(SWISSW!$I:$I,MATCHUP!$A95,SWISSW!$J:$J,MATCHUP!S$1,SWISSW!$F:$F,"Won")+COUNTIFS(SWISSW!$I:$I,MATCHUP!S$1,SWISSW!$J:$J,MATCHUP!$A95,SWISSW!$F:$F,"Lost"))/(COUNTIFS(SWISSW!$I:$I,MATCHUP!$A95,SWISSW!$J:$J,MATCHUP!S$1)-COUNTIFS(SWISSW!$I:$I,MATCHUP!$A95,SWISSW!$J:$J,MATCHUP!S$1,SWISSW!$F:$F,"Draw")+COUNTIFS(SWISSW!$I:$I,MATCHUP!S$1,SWISSW!$J:$J,MATCHUP!$A95)-COUNTIFS(SWISSW!$I:$I,MATCHUP!S$1,SWISSW!$J:$J,MATCHUP!$A95,SWISSW!$F:$F,"Draw")),"-")</f>
        <v>-</v>
      </c>
      <c r="T95" s="5" t="str">
        <f ca="1">IFERROR((COUNTIFS(SWISSW!$I:$I,MATCHUP!$A95,SWISSW!$J:$J,MATCHUP!T$1,SWISSW!$F:$F,"Won")+COUNTIFS(SWISSW!$I:$I,MATCHUP!T$1,SWISSW!$J:$J,MATCHUP!$A95,SWISSW!$F:$F,"Lost"))/(COUNTIFS(SWISSW!$I:$I,MATCHUP!$A95,SWISSW!$J:$J,MATCHUP!T$1)-COUNTIFS(SWISSW!$I:$I,MATCHUP!$A95,SWISSW!$J:$J,MATCHUP!T$1,SWISSW!$F:$F,"Draw")+COUNTIFS(SWISSW!$I:$I,MATCHUP!T$1,SWISSW!$J:$J,MATCHUP!$A95)-COUNTIFS(SWISSW!$I:$I,MATCHUP!T$1,SWISSW!$J:$J,MATCHUP!$A95,SWISSW!$F:$F,"Draw")),"-")</f>
        <v>-</v>
      </c>
      <c r="U95" s="5" t="str">
        <f ca="1">IFERROR((COUNTIFS(SWISSW!$I:$I,MATCHUP!$A95,SWISSW!$J:$J,MATCHUP!U$1,SWISSW!$F:$F,"Won")+COUNTIFS(SWISSW!$I:$I,MATCHUP!U$1,SWISSW!$J:$J,MATCHUP!$A95,SWISSW!$F:$F,"Lost"))/(COUNTIFS(SWISSW!$I:$I,MATCHUP!$A95,SWISSW!$J:$J,MATCHUP!U$1)-COUNTIFS(SWISSW!$I:$I,MATCHUP!$A95,SWISSW!$J:$J,MATCHUP!U$1,SWISSW!$F:$F,"Draw")+COUNTIFS(SWISSW!$I:$I,MATCHUP!U$1,SWISSW!$J:$J,MATCHUP!$A95)-COUNTIFS(SWISSW!$I:$I,MATCHUP!U$1,SWISSW!$J:$J,MATCHUP!$A95,SWISSW!$F:$F,"Draw")),"-")</f>
        <v>-</v>
      </c>
      <c r="V95" s="5" t="str">
        <f ca="1">IFERROR((COUNTIFS(SWISSW!$I:$I,MATCHUP!$A95,SWISSW!$J:$J,MATCHUP!V$1,SWISSW!$F:$F,"Won")+COUNTIFS(SWISSW!$I:$I,MATCHUP!V$1,SWISSW!$J:$J,MATCHUP!$A95,SWISSW!$F:$F,"Lost"))/(COUNTIFS(SWISSW!$I:$I,MATCHUP!$A95,SWISSW!$J:$J,MATCHUP!V$1)-COUNTIFS(SWISSW!$I:$I,MATCHUP!$A95,SWISSW!$J:$J,MATCHUP!V$1,SWISSW!$F:$F,"Draw")+COUNTIFS(SWISSW!$I:$I,MATCHUP!V$1,SWISSW!$J:$J,MATCHUP!$A95)-COUNTIFS(SWISSW!$I:$I,MATCHUP!V$1,SWISSW!$J:$J,MATCHUP!$A95,SWISSW!$F:$F,"Draw")),"-")</f>
        <v>-</v>
      </c>
      <c r="W95" s="5" t="str">
        <f ca="1">IFERROR((COUNTIFS(SWISSW!$I:$I,MATCHUP!$A95,SWISSW!$J:$J,MATCHUP!W$1,SWISSW!$F:$F,"Won")+COUNTIFS(SWISSW!$I:$I,MATCHUP!W$1,SWISSW!$J:$J,MATCHUP!$A95,SWISSW!$F:$F,"Lost"))/(COUNTIFS(SWISSW!$I:$I,MATCHUP!$A95,SWISSW!$J:$J,MATCHUP!W$1)-COUNTIFS(SWISSW!$I:$I,MATCHUP!$A95,SWISSW!$J:$J,MATCHUP!W$1,SWISSW!$F:$F,"Draw")+COUNTIFS(SWISSW!$I:$I,MATCHUP!W$1,SWISSW!$J:$J,MATCHUP!$A95)-COUNTIFS(SWISSW!$I:$I,MATCHUP!W$1,SWISSW!$J:$J,MATCHUP!$A95,SWISSW!$F:$F,"Draw")),"-")</f>
        <v>-</v>
      </c>
      <c r="X95" s="5" t="str">
        <f ca="1">IFERROR((COUNTIFS(SWISSW!$I:$I,MATCHUP!$A95,SWISSW!$J:$J,MATCHUP!X$1,SWISSW!$F:$F,"Won")+COUNTIFS(SWISSW!$I:$I,MATCHUP!X$1,SWISSW!$J:$J,MATCHUP!$A95,SWISSW!$F:$F,"Lost"))/(COUNTIFS(SWISSW!$I:$I,MATCHUP!$A95,SWISSW!$J:$J,MATCHUP!X$1)-COUNTIFS(SWISSW!$I:$I,MATCHUP!$A95,SWISSW!$J:$J,MATCHUP!X$1,SWISSW!$F:$F,"Draw")+COUNTIFS(SWISSW!$I:$I,MATCHUP!X$1,SWISSW!$J:$J,MATCHUP!$A95)-COUNTIFS(SWISSW!$I:$I,MATCHUP!X$1,SWISSW!$J:$J,MATCHUP!$A95,SWISSW!$F:$F,"Draw")),"-")</f>
        <v>-</v>
      </c>
      <c r="Y95" s="5" t="str">
        <f ca="1">IFERROR((COUNTIFS(SWISSW!$I:$I,MATCHUP!$A95,SWISSW!$J:$J,MATCHUP!Y$1,SWISSW!$F:$F,"Won")+COUNTIFS(SWISSW!$I:$I,MATCHUP!Y$1,SWISSW!$J:$J,MATCHUP!$A95,SWISSW!$F:$F,"Lost"))/(COUNTIFS(SWISSW!$I:$I,MATCHUP!$A95,SWISSW!$J:$J,MATCHUP!Y$1)-COUNTIFS(SWISSW!$I:$I,MATCHUP!$A95,SWISSW!$J:$J,MATCHUP!Y$1,SWISSW!$F:$F,"Draw")+COUNTIFS(SWISSW!$I:$I,MATCHUP!Y$1,SWISSW!$J:$J,MATCHUP!$A95)-COUNTIFS(SWISSW!$I:$I,MATCHUP!Y$1,SWISSW!$J:$J,MATCHUP!$A95,SWISSW!$F:$F,"Draw")),"-")</f>
        <v>-</v>
      </c>
      <c r="Z95" s="5" t="str">
        <f ca="1">IFERROR((COUNTIFS(SWISSW!$I:$I,MATCHUP!$A95,SWISSW!$J:$J,MATCHUP!Z$1,SWISSW!$F:$F,"Won")+COUNTIFS(SWISSW!$I:$I,MATCHUP!Z$1,SWISSW!$J:$J,MATCHUP!$A95,SWISSW!$F:$F,"Lost"))/(COUNTIFS(SWISSW!$I:$I,MATCHUP!$A95,SWISSW!$J:$J,MATCHUP!Z$1)-COUNTIFS(SWISSW!$I:$I,MATCHUP!$A95,SWISSW!$J:$J,MATCHUP!Z$1,SWISSW!$F:$F,"Draw")+COUNTIFS(SWISSW!$I:$I,MATCHUP!Z$1,SWISSW!$J:$J,MATCHUP!$A95)-COUNTIFS(SWISSW!$I:$I,MATCHUP!Z$1,SWISSW!$J:$J,MATCHUP!$A95,SWISSW!$F:$F,"Draw")),"-")</f>
        <v>-</v>
      </c>
      <c r="AA95" s="5" t="str">
        <f ca="1">IFERROR((COUNTIFS(SWISSW!$I:$I,MATCHUP!$A95,SWISSW!$J:$J,MATCHUP!AA$1,SWISSW!$F:$F,"Won")+COUNTIFS(SWISSW!$I:$I,MATCHUP!AA$1,SWISSW!$J:$J,MATCHUP!$A95,SWISSW!$F:$F,"Lost"))/(COUNTIFS(SWISSW!$I:$I,MATCHUP!$A95,SWISSW!$J:$J,MATCHUP!AA$1)-COUNTIFS(SWISSW!$I:$I,MATCHUP!$A95,SWISSW!$J:$J,MATCHUP!AA$1,SWISSW!$F:$F,"Draw")+COUNTIFS(SWISSW!$I:$I,MATCHUP!AA$1,SWISSW!$J:$J,MATCHUP!$A95)-COUNTIFS(SWISSW!$I:$I,MATCHUP!AA$1,SWISSW!$J:$J,MATCHUP!$A95,SWISSW!$F:$F,"Draw")),"-")</f>
        <v>-</v>
      </c>
      <c r="AB95" s="5" t="str">
        <f ca="1">IFERROR((COUNTIFS(SWISSW!$I:$I,MATCHUP!$A95,SWISSW!$J:$J,MATCHUP!AB$1,SWISSW!$F:$F,"Won")+COUNTIFS(SWISSW!$I:$I,MATCHUP!AB$1,SWISSW!$J:$J,MATCHUP!$A95,SWISSW!$F:$F,"Lost"))/(COUNTIFS(SWISSW!$I:$I,MATCHUP!$A95,SWISSW!$J:$J,MATCHUP!AB$1)-COUNTIFS(SWISSW!$I:$I,MATCHUP!$A95,SWISSW!$J:$J,MATCHUP!AB$1,SWISSW!$F:$F,"Draw")+COUNTIFS(SWISSW!$I:$I,MATCHUP!AB$1,SWISSW!$J:$J,MATCHUP!$A95)-COUNTIFS(SWISSW!$I:$I,MATCHUP!AB$1,SWISSW!$J:$J,MATCHUP!$A95,SWISSW!$F:$F,"Draw")),"-")</f>
        <v>-</v>
      </c>
      <c r="AC95" s="5" t="str">
        <f ca="1">IFERROR((COUNTIFS(SWISSW!$I:$I,MATCHUP!$A95,SWISSW!$J:$J,MATCHUP!AC$1,SWISSW!$F:$F,"Won")+COUNTIFS(SWISSW!$I:$I,MATCHUP!AC$1,SWISSW!$J:$J,MATCHUP!$A95,SWISSW!$F:$F,"Lost"))/(COUNTIFS(SWISSW!$I:$I,MATCHUP!$A95,SWISSW!$J:$J,MATCHUP!AC$1)-COUNTIFS(SWISSW!$I:$I,MATCHUP!$A95,SWISSW!$J:$J,MATCHUP!AC$1,SWISSW!$F:$F,"Draw")+COUNTIFS(SWISSW!$I:$I,MATCHUP!AC$1,SWISSW!$J:$J,MATCHUP!$A95)-COUNTIFS(SWISSW!$I:$I,MATCHUP!AC$1,SWISSW!$J:$J,MATCHUP!$A95,SWISSW!$F:$F,"Draw")),"-")</f>
        <v>-</v>
      </c>
      <c r="AD95" s="5" t="str">
        <f ca="1">IFERROR((COUNTIFS(SWISSW!$I:$I,MATCHUP!$A95,SWISSW!$J:$J,MATCHUP!AD$1,SWISSW!$F:$F,"Won")+COUNTIFS(SWISSW!$I:$I,MATCHUP!AD$1,SWISSW!$J:$J,MATCHUP!$A95,SWISSW!$F:$F,"Lost"))/(COUNTIFS(SWISSW!$I:$I,MATCHUP!$A95,SWISSW!$J:$J,MATCHUP!AD$1)-COUNTIFS(SWISSW!$I:$I,MATCHUP!$A95,SWISSW!$J:$J,MATCHUP!AD$1,SWISSW!$F:$F,"Draw")+COUNTIFS(SWISSW!$I:$I,MATCHUP!AD$1,SWISSW!$J:$J,MATCHUP!$A95)-COUNTIFS(SWISSW!$I:$I,MATCHUP!AD$1,SWISSW!$J:$J,MATCHUP!$A95,SWISSW!$F:$F,"Draw")),"-")</f>
        <v>-</v>
      </c>
      <c r="AE95" s="5" t="str">
        <f ca="1">IFERROR((COUNTIFS(SWISSW!$I:$I,MATCHUP!$A95,SWISSW!$J:$J,MATCHUP!AE$1,SWISSW!$F:$F,"Won")+COUNTIFS(SWISSW!$I:$I,MATCHUP!AE$1,SWISSW!$J:$J,MATCHUP!$A95,SWISSW!$F:$F,"Lost"))/(COUNTIFS(SWISSW!$I:$I,MATCHUP!$A95,SWISSW!$J:$J,MATCHUP!AE$1)-COUNTIFS(SWISSW!$I:$I,MATCHUP!$A95,SWISSW!$J:$J,MATCHUP!AE$1,SWISSW!$F:$F,"Draw")+COUNTIFS(SWISSW!$I:$I,MATCHUP!AE$1,SWISSW!$J:$J,MATCHUP!$A95)-COUNTIFS(SWISSW!$I:$I,MATCHUP!AE$1,SWISSW!$J:$J,MATCHUP!$A95,SWISSW!$F:$F,"Draw")),"-")</f>
        <v>-</v>
      </c>
      <c r="AF95" s="5" t="str">
        <f ca="1">IFERROR((COUNTIFS(SWISSW!$I:$I,MATCHUP!$A95,SWISSW!$J:$J,MATCHUP!AF$1,SWISSW!$F:$F,"Won")+COUNTIFS(SWISSW!$I:$I,MATCHUP!AF$1,SWISSW!$J:$J,MATCHUP!$A95,SWISSW!$F:$F,"Lost"))/(COUNTIFS(SWISSW!$I:$I,MATCHUP!$A95,SWISSW!$J:$J,MATCHUP!AF$1)-COUNTIFS(SWISSW!$I:$I,MATCHUP!$A95,SWISSW!$J:$J,MATCHUP!AF$1,SWISSW!$F:$F,"Draw")+COUNTIFS(SWISSW!$I:$I,MATCHUP!AF$1,SWISSW!$J:$J,MATCHUP!$A95)-COUNTIFS(SWISSW!$I:$I,MATCHUP!AF$1,SWISSW!$J:$J,MATCHUP!$A95,SWISSW!$F:$F,"Draw")),"-")</f>
        <v>-</v>
      </c>
      <c r="AG95" s="5" t="str">
        <f ca="1">IFERROR((COUNTIFS(SWISSW!$I:$I,MATCHUP!$A95,SWISSW!$J:$J,MATCHUP!AG$1,SWISSW!$F:$F,"Won")+COUNTIFS(SWISSW!$I:$I,MATCHUP!AG$1,SWISSW!$J:$J,MATCHUP!$A95,SWISSW!$F:$F,"Lost"))/(COUNTIFS(SWISSW!$I:$I,MATCHUP!$A95,SWISSW!$J:$J,MATCHUP!AG$1)-COUNTIFS(SWISSW!$I:$I,MATCHUP!$A95,SWISSW!$J:$J,MATCHUP!AG$1,SWISSW!$F:$F,"Draw")+COUNTIFS(SWISSW!$I:$I,MATCHUP!AG$1,SWISSW!$J:$J,MATCHUP!$A95)-COUNTIFS(SWISSW!$I:$I,MATCHUP!AG$1,SWISSW!$J:$J,MATCHUP!$A95,SWISSW!$F:$F,"Draw")),"-")</f>
        <v>-</v>
      </c>
      <c r="AH95" s="5" t="str">
        <f ca="1">IFERROR((COUNTIFS(SWISSW!$I:$I,MATCHUP!$A95,SWISSW!$J:$J,MATCHUP!AH$1,SWISSW!$F:$F,"Won")+COUNTIFS(SWISSW!$I:$I,MATCHUP!AH$1,SWISSW!$J:$J,MATCHUP!$A95,SWISSW!$F:$F,"Lost"))/(COUNTIFS(SWISSW!$I:$I,MATCHUP!$A95,SWISSW!$J:$J,MATCHUP!AH$1)-COUNTIFS(SWISSW!$I:$I,MATCHUP!$A95,SWISSW!$J:$J,MATCHUP!AH$1,SWISSW!$F:$F,"Draw")+COUNTIFS(SWISSW!$I:$I,MATCHUP!AH$1,SWISSW!$J:$J,MATCHUP!$A95)-COUNTIFS(SWISSW!$I:$I,MATCHUP!AH$1,SWISSW!$J:$J,MATCHUP!$A95,SWISSW!$F:$F,"Draw")),"-")</f>
        <v>-</v>
      </c>
      <c r="AI95" s="5" t="str">
        <f ca="1">IFERROR((COUNTIFS(SWISSW!$I:$I,MATCHUP!$A95,SWISSW!$J:$J,MATCHUP!AI$1,SWISSW!$F:$F,"Won")+COUNTIFS(SWISSW!$I:$I,MATCHUP!AI$1,SWISSW!$J:$J,MATCHUP!$A95,SWISSW!$F:$F,"Lost"))/(COUNTIFS(SWISSW!$I:$I,MATCHUP!$A95,SWISSW!$J:$J,MATCHUP!AI$1)-COUNTIFS(SWISSW!$I:$I,MATCHUP!$A95,SWISSW!$J:$J,MATCHUP!AI$1,SWISSW!$F:$F,"Draw")+COUNTIFS(SWISSW!$I:$I,MATCHUP!AI$1,SWISSW!$J:$J,MATCHUP!$A95)-COUNTIFS(SWISSW!$I:$I,MATCHUP!AI$1,SWISSW!$J:$J,MATCHUP!$A95,SWISSW!$F:$F,"Draw")),"-")</f>
        <v>-</v>
      </c>
      <c r="AJ95" s="5" t="str">
        <f ca="1">IFERROR((COUNTIFS(SWISSW!$I:$I,MATCHUP!$A95,SWISSW!$J:$J,MATCHUP!AJ$1,SWISSW!$F:$F,"Won")+COUNTIFS(SWISSW!$I:$I,MATCHUP!AJ$1,SWISSW!$J:$J,MATCHUP!$A95,SWISSW!$F:$F,"Lost"))/(COUNTIFS(SWISSW!$I:$I,MATCHUP!$A95,SWISSW!$J:$J,MATCHUP!AJ$1)-COUNTIFS(SWISSW!$I:$I,MATCHUP!$A95,SWISSW!$J:$J,MATCHUP!AJ$1,SWISSW!$F:$F,"Draw")+COUNTIFS(SWISSW!$I:$I,MATCHUP!AJ$1,SWISSW!$J:$J,MATCHUP!$A95)-COUNTIFS(SWISSW!$I:$I,MATCHUP!AJ$1,SWISSW!$J:$J,MATCHUP!$A95,SWISSW!$F:$F,"Draw")),"-")</f>
        <v>-</v>
      </c>
      <c r="AK95" s="5" t="str">
        <f ca="1">IFERROR((COUNTIFS(SWISSW!$I:$I,MATCHUP!$A95,SWISSW!$J:$J,MATCHUP!AK$1,SWISSW!$F:$F,"Won")+COUNTIFS(SWISSW!$I:$I,MATCHUP!AK$1,SWISSW!$J:$J,MATCHUP!$A95,SWISSW!$F:$F,"Lost"))/(COUNTIFS(SWISSW!$I:$I,MATCHUP!$A95,SWISSW!$J:$J,MATCHUP!AK$1)-COUNTIFS(SWISSW!$I:$I,MATCHUP!$A95,SWISSW!$J:$J,MATCHUP!AK$1,SWISSW!$F:$F,"Draw")+COUNTIFS(SWISSW!$I:$I,MATCHUP!AK$1,SWISSW!$J:$J,MATCHUP!$A95)-COUNTIFS(SWISSW!$I:$I,MATCHUP!AK$1,SWISSW!$J:$J,MATCHUP!$A95,SWISSW!$F:$F,"Draw")),"-")</f>
        <v>-</v>
      </c>
      <c r="AL95" s="5" t="str">
        <f ca="1">IFERROR((COUNTIFS(SWISSW!$I:$I,MATCHUP!$A95,SWISSW!$J:$J,MATCHUP!AL$1,SWISSW!$F:$F,"Won")+COUNTIFS(SWISSW!$I:$I,MATCHUP!AL$1,SWISSW!$J:$J,MATCHUP!$A95,SWISSW!$F:$F,"Lost"))/(COUNTIFS(SWISSW!$I:$I,MATCHUP!$A95,SWISSW!$J:$J,MATCHUP!AL$1)-COUNTIFS(SWISSW!$I:$I,MATCHUP!$A95,SWISSW!$J:$J,MATCHUP!AL$1,SWISSW!$F:$F,"Draw")+COUNTIFS(SWISSW!$I:$I,MATCHUP!AL$1,SWISSW!$J:$J,MATCHUP!$A95)-COUNTIFS(SWISSW!$I:$I,MATCHUP!AL$1,SWISSW!$J:$J,MATCHUP!$A95,SWISSW!$F:$F,"Draw")),"-")</f>
        <v>-</v>
      </c>
      <c r="AM95" s="5" t="str">
        <f ca="1">IFERROR((COUNTIFS(SWISSW!$I:$I,MATCHUP!$A95,SWISSW!$J:$J,MATCHUP!AM$1,SWISSW!$F:$F,"Won")+COUNTIFS(SWISSW!$I:$I,MATCHUP!AM$1,SWISSW!$J:$J,MATCHUP!$A95,SWISSW!$F:$F,"Lost"))/(COUNTIFS(SWISSW!$I:$I,MATCHUP!$A95,SWISSW!$J:$J,MATCHUP!AM$1)-COUNTIFS(SWISSW!$I:$I,MATCHUP!$A95,SWISSW!$J:$J,MATCHUP!AM$1,SWISSW!$F:$F,"Draw")+COUNTIFS(SWISSW!$I:$I,MATCHUP!AM$1,SWISSW!$J:$J,MATCHUP!$A95)-COUNTIFS(SWISSW!$I:$I,MATCHUP!AM$1,SWISSW!$J:$J,MATCHUP!$A95,SWISSW!$F:$F,"Draw")),"-")</f>
        <v>-</v>
      </c>
      <c r="AN95" s="5" t="str">
        <f ca="1">IFERROR((COUNTIFS(SWISSW!$I:$I,MATCHUP!$A95,SWISSW!$J:$J,MATCHUP!AN$1,SWISSW!$F:$F,"Won")+COUNTIFS(SWISSW!$I:$I,MATCHUP!AN$1,SWISSW!$J:$J,MATCHUP!$A95,SWISSW!$F:$F,"Lost"))/(COUNTIFS(SWISSW!$I:$I,MATCHUP!$A95,SWISSW!$J:$J,MATCHUP!AN$1)-COUNTIFS(SWISSW!$I:$I,MATCHUP!$A95,SWISSW!$J:$J,MATCHUP!AN$1,SWISSW!$F:$F,"Draw")+COUNTIFS(SWISSW!$I:$I,MATCHUP!AN$1,SWISSW!$J:$J,MATCHUP!$A95)-COUNTIFS(SWISSW!$I:$I,MATCHUP!AN$1,SWISSW!$J:$J,MATCHUP!$A95,SWISSW!$F:$F,"Draw")),"-")</f>
        <v>-</v>
      </c>
      <c r="AO95" s="5" t="str">
        <f ca="1">IFERROR((COUNTIFS(SWISSW!$I:$I,MATCHUP!$A95,SWISSW!$J:$J,MATCHUP!AO$1,SWISSW!$F:$F,"Won")+COUNTIFS(SWISSW!$I:$I,MATCHUP!AO$1,SWISSW!$J:$J,MATCHUP!$A95,SWISSW!$F:$F,"Lost"))/(COUNTIFS(SWISSW!$I:$I,MATCHUP!$A95,SWISSW!$J:$J,MATCHUP!AO$1)-COUNTIFS(SWISSW!$I:$I,MATCHUP!$A95,SWISSW!$J:$J,MATCHUP!AO$1,SWISSW!$F:$F,"Draw")+COUNTIFS(SWISSW!$I:$I,MATCHUP!AO$1,SWISSW!$J:$J,MATCHUP!$A95)-COUNTIFS(SWISSW!$I:$I,MATCHUP!AO$1,SWISSW!$J:$J,MATCHUP!$A95,SWISSW!$F:$F,"Draw")),"-")</f>
        <v>-</v>
      </c>
      <c r="AP95" s="5" t="str">
        <f ca="1">IFERROR((COUNTIFS(SWISSW!$I:$I,MATCHUP!$A95,SWISSW!$J:$J,MATCHUP!AP$1,SWISSW!$F:$F,"Won")+COUNTIFS(SWISSW!$I:$I,MATCHUP!AP$1,SWISSW!$J:$J,MATCHUP!$A95,SWISSW!$F:$F,"Lost"))/(COUNTIFS(SWISSW!$I:$I,MATCHUP!$A95,SWISSW!$J:$J,MATCHUP!AP$1)-COUNTIFS(SWISSW!$I:$I,MATCHUP!$A95,SWISSW!$J:$J,MATCHUP!AP$1,SWISSW!$F:$F,"Draw")+COUNTIFS(SWISSW!$I:$I,MATCHUP!AP$1,SWISSW!$J:$J,MATCHUP!$A95)-COUNTIFS(SWISSW!$I:$I,MATCHUP!AP$1,SWISSW!$J:$J,MATCHUP!$A95,SWISSW!$F:$F,"Draw")),"-")</f>
        <v>-</v>
      </c>
      <c r="AQ95" s="5" t="str">
        <f ca="1">IFERROR((COUNTIFS(SWISSW!$I:$I,MATCHUP!$A95,SWISSW!$J:$J,MATCHUP!AQ$1,SWISSW!$F:$F,"Won")+COUNTIFS(SWISSW!$I:$I,MATCHUP!AQ$1,SWISSW!$J:$J,MATCHUP!$A95,SWISSW!$F:$F,"Lost"))/(COUNTIFS(SWISSW!$I:$I,MATCHUP!$A95,SWISSW!$J:$J,MATCHUP!AQ$1)-COUNTIFS(SWISSW!$I:$I,MATCHUP!$A95,SWISSW!$J:$J,MATCHUP!AQ$1,SWISSW!$F:$F,"Draw")+COUNTIFS(SWISSW!$I:$I,MATCHUP!AQ$1,SWISSW!$J:$J,MATCHUP!$A95)-COUNTIFS(SWISSW!$I:$I,MATCHUP!AQ$1,SWISSW!$J:$J,MATCHUP!$A95,SWISSW!$F:$F,"Draw")),"-")</f>
        <v>-</v>
      </c>
      <c r="AR95" s="5" t="str">
        <f ca="1">IFERROR((COUNTIFS(SWISSW!$I:$I,MATCHUP!$A95,SWISSW!$J:$J,MATCHUP!AR$1,SWISSW!$F:$F,"Won")+COUNTIFS(SWISSW!$I:$I,MATCHUP!AR$1,SWISSW!$J:$J,MATCHUP!$A95,SWISSW!$F:$F,"Lost"))/(COUNTIFS(SWISSW!$I:$I,MATCHUP!$A95,SWISSW!$J:$J,MATCHUP!AR$1)-COUNTIFS(SWISSW!$I:$I,MATCHUP!$A95,SWISSW!$J:$J,MATCHUP!AR$1,SWISSW!$F:$F,"Draw")+COUNTIFS(SWISSW!$I:$I,MATCHUP!AR$1,SWISSW!$J:$J,MATCHUP!$A95)-COUNTIFS(SWISSW!$I:$I,MATCHUP!AR$1,SWISSW!$J:$J,MATCHUP!$A95,SWISSW!$F:$F,"Draw")),"-")</f>
        <v>-</v>
      </c>
      <c r="AS95" s="5" t="str">
        <f ca="1">IFERROR((COUNTIFS(SWISSW!$I:$I,MATCHUP!$A95,SWISSW!$J:$J,MATCHUP!AS$1,SWISSW!$F:$F,"Won")+COUNTIFS(SWISSW!$I:$I,MATCHUP!AS$1,SWISSW!$J:$J,MATCHUP!$A95,SWISSW!$F:$F,"Lost"))/(COUNTIFS(SWISSW!$I:$I,MATCHUP!$A95,SWISSW!$J:$J,MATCHUP!AS$1)-COUNTIFS(SWISSW!$I:$I,MATCHUP!$A95,SWISSW!$J:$J,MATCHUP!AS$1,SWISSW!$F:$F,"Draw")+COUNTIFS(SWISSW!$I:$I,MATCHUP!AS$1,SWISSW!$J:$J,MATCHUP!$A95)-COUNTIFS(SWISSW!$I:$I,MATCHUP!AS$1,SWISSW!$J:$J,MATCHUP!$A95,SWISSW!$F:$F,"Draw")),"-")</f>
        <v>-</v>
      </c>
      <c r="AT95" s="5" t="str">
        <f ca="1">IFERROR((COUNTIFS(SWISSW!$I:$I,MATCHUP!$A95,SWISSW!$J:$J,MATCHUP!AT$1,SWISSW!$F:$F,"Won")+COUNTIFS(SWISSW!$I:$I,MATCHUP!AT$1,SWISSW!$J:$J,MATCHUP!$A95,SWISSW!$F:$F,"Lost"))/(COUNTIFS(SWISSW!$I:$I,MATCHUP!$A95,SWISSW!$J:$J,MATCHUP!AT$1)-COUNTIFS(SWISSW!$I:$I,MATCHUP!$A95,SWISSW!$J:$J,MATCHUP!AT$1,SWISSW!$F:$F,"Draw")+COUNTIFS(SWISSW!$I:$I,MATCHUP!AT$1,SWISSW!$J:$J,MATCHUP!$A95)-COUNTIFS(SWISSW!$I:$I,MATCHUP!AT$1,SWISSW!$J:$J,MATCHUP!$A95,SWISSW!$F:$F,"Draw")),"-")</f>
        <v>-</v>
      </c>
      <c r="AU95" s="5" t="str">
        <f ca="1">IFERROR((COUNTIFS(SWISSW!$I:$I,MATCHUP!$A95,SWISSW!$J:$J,MATCHUP!AU$1,SWISSW!$F:$F,"Won")+COUNTIFS(SWISSW!$I:$I,MATCHUP!AU$1,SWISSW!$J:$J,MATCHUP!$A95,SWISSW!$F:$F,"Lost"))/(COUNTIFS(SWISSW!$I:$I,MATCHUP!$A95,SWISSW!$J:$J,MATCHUP!AU$1)-COUNTIFS(SWISSW!$I:$I,MATCHUP!$A95,SWISSW!$J:$J,MATCHUP!AU$1,SWISSW!$F:$F,"Draw")+COUNTIFS(SWISSW!$I:$I,MATCHUP!AU$1,SWISSW!$J:$J,MATCHUP!$A95)-COUNTIFS(SWISSW!$I:$I,MATCHUP!AU$1,SWISSW!$J:$J,MATCHUP!$A95,SWISSW!$F:$F,"Draw")),"-")</f>
        <v>-</v>
      </c>
      <c r="AV95" s="5" t="str">
        <f ca="1">IFERROR((COUNTIFS(SWISSW!$I:$I,MATCHUP!$A95,SWISSW!$J:$J,MATCHUP!AV$1,SWISSW!$F:$F,"Won")+COUNTIFS(SWISSW!$I:$I,MATCHUP!AV$1,SWISSW!$J:$J,MATCHUP!$A95,SWISSW!$F:$F,"Lost"))/(COUNTIFS(SWISSW!$I:$I,MATCHUP!$A95,SWISSW!$J:$J,MATCHUP!AV$1)-COUNTIFS(SWISSW!$I:$I,MATCHUP!$A95,SWISSW!$J:$J,MATCHUP!AV$1,SWISSW!$F:$F,"Draw")+COUNTIFS(SWISSW!$I:$I,MATCHUP!AV$1,SWISSW!$J:$J,MATCHUP!$A95)-COUNTIFS(SWISSW!$I:$I,MATCHUP!AV$1,SWISSW!$J:$J,MATCHUP!$A95,SWISSW!$F:$F,"Draw")),"-")</f>
        <v>-</v>
      </c>
      <c r="AW95" s="5" t="str">
        <f ca="1">IFERROR((COUNTIFS(SWISSW!$I:$I,MATCHUP!$A95,SWISSW!$J:$J,MATCHUP!AW$1,SWISSW!$F:$F,"Won")+COUNTIFS(SWISSW!$I:$I,MATCHUP!AW$1,SWISSW!$J:$J,MATCHUP!$A95,SWISSW!$F:$F,"Lost"))/(COUNTIFS(SWISSW!$I:$I,MATCHUP!$A95,SWISSW!$J:$J,MATCHUP!AW$1)-COUNTIFS(SWISSW!$I:$I,MATCHUP!$A95,SWISSW!$J:$J,MATCHUP!AW$1,SWISSW!$F:$F,"Draw")+COUNTIFS(SWISSW!$I:$I,MATCHUP!AW$1,SWISSW!$J:$J,MATCHUP!$A95)-COUNTIFS(SWISSW!$I:$I,MATCHUP!AW$1,SWISSW!$J:$J,MATCHUP!$A95,SWISSW!$F:$F,"Draw")),"-")</f>
        <v>-</v>
      </c>
      <c r="AX95" s="5" t="str">
        <f ca="1">IFERROR((COUNTIFS(SWISSW!$I:$I,MATCHUP!$A95,SWISSW!$J:$J,MATCHUP!AX$1,SWISSW!$F:$F,"Won")+COUNTIFS(SWISSW!$I:$I,MATCHUP!AX$1,SWISSW!$J:$J,MATCHUP!$A95,SWISSW!$F:$F,"Lost"))/(COUNTIFS(SWISSW!$I:$I,MATCHUP!$A95,SWISSW!$J:$J,MATCHUP!AX$1)-COUNTIFS(SWISSW!$I:$I,MATCHUP!$A95,SWISSW!$J:$J,MATCHUP!AX$1,SWISSW!$F:$F,"Draw")+COUNTIFS(SWISSW!$I:$I,MATCHUP!AX$1,SWISSW!$J:$J,MATCHUP!$A95)-COUNTIFS(SWISSW!$I:$I,MATCHUP!AX$1,SWISSW!$J:$J,MATCHUP!$A95,SWISSW!$F:$F,"Draw")),"-")</f>
        <v>-</v>
      </c>
      <c r="AY95" s="5" t="str">
        <f ca="1">IFERROR((COUNTIFS(SWISSW!$I:$I,MATCHUP!$A95,SWISSW!$J:$J,MATCHUP!AY$1,SWISSW!$F:$F,"Won")+COUNTIFS(SWISSW!$I:$I,MATCHUP!AY$1,SWISSW!$J:$J,MATCHUP!$A95,SWISSW!$F:$F,"Lost"))/(COUNTIFS(SWISSW!$I:$I,MATCHUP!$A95,SWISSW!$J:$J,MATCHUP!AY$1)-COUNTIFS(SWISSW!$I:$I,MATCHUP!$A95,SWISSW!$J:$J,MATCHUP!AY$1,SWISSW!$F:$F,"Draw")+COUNTIFS(SWISSW!$I:$I,MATCHUP!AY$1,SWISSW!$J:$J,MATCHUP!$A95)-COUNTIFS(SWISSW!$I:$I,MATCHUP!AY$1,SWISSW!$J:$J,MATCHUP!$A95,SWISSW!$F:$F,"Draw")),"-")</f>
        <v>-</v>
      </c>
      <c r="AZ95" s="5" t="str">
        <f ca="1">IFERROR((COUNTIFS(SWISSW!$I:$I,MATCHUP!$A95,SWISSW!$J:$J,MATCHUP!AZ$1,SWISSW!$F:$F,"Won")+COUNTIFS(SWISSW!$I:$I,MATCHUP!AZ$1,SWISSW!$J:$J,MATCHUP!$A95,SWISSW!$F:$F,"Lost"))/(COUNTIFS(SWISSW!$I:$I,MATCHUP!$A95,SWISSW!$J:$J,MATCHUP!AZ$1)-COUNTIFS(SWISSW!$I:$I,MATCHUP!$A95,SWISSW!$J:$J,MATCHUP!AZ$1,SWISSW!$F:$F,"Draw")+COUNTIFS(SWISSW!$I:$I,MATCHUP!AZ$1,SWISSW!$J:$J,MATCHUP!$A95)-COUNTIFS(SWISSW!$I:$I,MATCHUP!AZ$1,SWISSW!$J:$J,MATCHUP!$A95,SWISSW!$F:$F,"Draw")),"-")</f>
        <v>-</v>
      </c>
      <c r="BA95" s="5" t="str">
        <f ca="1">IFERROR((COUNTIFS(SWISSW!$I:$I,MATCHUP!$A95,SWISSW!$J:$J,MATCHUP!BA$1,SWISSW!$F:$F,"Won")+COUNTIFS(SWISSW!$I:$I,MATCHUP!BA$1,SWISSW!$J:$J,MATCHUP!$A95,SWISSW!$F:$F,"Lost"))/(COUNTIFS(SWISSW!$I:$I,MATCHUP!$A95,SWISSW!$J:$J,MATCHUP!BA$1)-COUNTIFS(SWISSW!$I:$I,MATCHUP!$A95,SWISSW!$J:$J,MATCHUP!BA$1,SWISSW!$F:$F,"Draw")+COUNTIFS(SWISSW!$I:$I,MATCHUP!BA$1,SWISSW!$J:$J,MATCHUP!$A95)-COUNTIFS(SWISSW!$I:$I,MATCHUP!BA$1,SWISSW!$J:$J,MATCHUP!$A95,SWISSW!$F:$F,"Draw")),"-")</f>
        <v>-</v>
      </c>
      <c r="BB95" s="5" t="str">
        <f ca="1">IFERROR((COUNTIFS(SWISSW!$I:$I,MATCHUP!$A95,SWISSW!$J:$J,MATCHUP!BB$1,SWISSW!$F:$F,"Won")+COUNTIFS(SWISSW!$I:$I,MATCHUP!BB$1,SWISSW!$J:$J,MATCHUP!$A95,SWISSW!$F:$F,"Lost"))/(COUNTIFS(SWISSW!$I:$I,MATCHUP!$A95,SWISSW!$J:$J,MATCHUP!BB$1)-COUNTIFS(SWISSW!$I:$I,MATCHUP!$A95,SWISSW!$J:$J,MATCHUP!BB$1,SWISSW!$F:$F,"Draw")+COUNTIFS(SWISSW!$I:$I,MATCHUP!BB$1,SWISSW!$J:$J,MATCHUP!$A95)-COUNTIFS(SWISSW!$I:$I,MATCHUP!BB$1,SWISSW!$J:$J,MATCHUP!$A95,SWISSW!$F:$F,"Draw")),"-")</f>
        <v>-</v>
      </c>
      <c r="BC95" s="5" t="str">
        <f ca="1">IFERROR((COUNTIFS(SWISSW!$I:$I,MATCHUP!$A95,SWISSW!$J:$J,MATCHUP!BC$1,SWISSW!$F:$F,"Won")+COUNTIFS(SWISSW!$I:$I,MATCHUP!BC$1,SWISSW!$J:$J,MATCHUP!$A95,SWISSW!$F:$F,"Lost"))/(COUNTIFS(SWISSW!$I:$I,MATCHUP!$A95,SWISSW!$J:$J,MATCHUP!BC$1)-COUNTIFS(SWISSW!$I:$I,MATCHUP!$A95,SWISSW!$J:$J,MATCHUP!BC$1,SWISSW!$F:$F,"Draw")+COUNTIFS(SWISSW!$I:$I,MATCHUP!BC$1,SWISSW!$J:$J,MATCHUP!$A95)-COUNTIFS(SWISSW!$I:$I,MATCHUP!BC$1,SWISSW!$J:$J,MATCHUP!$A95,SWISSW!$F:$F,"Draw")),"-")</f>
        <v>-</v>
      </c>
      <c r="BD95" s="5" t="str">
        <f ca="1">IFERROR((COUNTIFS(SWISSW!$I:$I,MATCHUP!$A95,SWISSW!$J:$J,MATCHUP!BD$1,SWISSW!$F:$F,"Won")+COUNTIFS(SWISSW!$I:$I,MATCHUP!BD$1,SWISSW!$J:$J,MATCHUP!$A95,SWISSW!$F:$F,"Lost"))/(COUNTIFS(SWISSW!$I:$I,MATCHUP!$A95,SWISSW!$J:$J,MATCHUP!BD$1)-COUNTIFS(SWISSW!$I:$I,MATCHUP!$A95,SWISSW!$J:$J,MATCHUP!BD$1,SWISSW!$F:$F,"Draw")+COUNTIFS(SWISSW!$I:$I,MATCHUP!BD$1,SWISSW!$J:$J,MATCHUP!$A95)-COUNTIFS(SWISSW!$I:$I,MATCHUP!BD$1,SWISSW!$J:$J,MATCHUP!$A95,SWISSW!$F:$F,"Draw")),"-")</f>
        <v>-</v>
      </c>
      <c r="BE95" s="5" t="str">
        <f ca="1">IFERROR((COUNTIFS(SWISSW!$I:$I,MATCHUP!$A95,SWISSW!$J:$J,MATCHUP!BE$1,SWISSW!$F:$F,"Won")+COUNTIFS(SWISSW!$I:$I,MATCHUP!BE$1,SWISSW!$J:$J,MATCHUP!$A95,SWISSW!$F:$F,"Lost"))/(COUNTIFS(SWISSW!$I:$I,MATCHUP!$A95,SWISSW!$J:$J,MATCHUP!BE$1)-COUNTIFS(SWISSW!$I:$I,MATCHUP!$A95,SWISSW!$J:$J,MATCHUP!BE$1,SWISSW!$F:$F,"Draw")+COUNTIFS(SWISSW!$I:$I,MATCHUP!BE$1,SWISSW!$J:$J,MATCHUP!$A95)-COUNTIFS(SWISSW!$I:$I,MATCHUP!BE$1,SWISSW!$J:$J,MATCHUP!$A95,SWISSW!$F:$F,"Draw")),"-")</f>
        <v>-</v>
      </c>
      <c r="BF95" s="5" t="str">
        <f ca="1">IFERROR((COUNTIFS(SWISSW!$I:$I,MATCHUP!$A95,SWISSW!$J:$J,MATCHUP!BF$1,SWISSW!$F:$F,"Won")+COUNTIFS(SWISSW!$I:$I,MATCHUP!BF$1,SWISSW!$J:$J,MATCHUP!$A95,SWISSW!$F:$F,"Lost"))/(COUNTIFS(SWISSW!$I:$I,MATCHUP!$A95,SWISSW!$J:$J,MATCHUP!BF$1)-COUNTIFS(SWISSW!$I:$I,MATCHUP!$A95,SWISSW!$J:$J,MATCHUP!BF$1,SWISSW!$F:$F,"Draw")+COUNTIFS(SWISSW!$I:$I,MATCHUP!BF$1,SWISSW!$J:$J,MATCHUP!$A95)-COUNTIFS(SWISSW!$I:$I,MATCHUP!BF$1,SWISSW!$J:$J,MATCHUP!$A95,SWISSW!$F:$F,"Draw")),"-")</f>
        <v>-</v>
      </c>
      <c r="BG95" s="5" t="str">
        <f ca="1">IFERROR((COUNTIFS(SWISSW!$I:$I,MATCHUP!$A95,SWISSW!$J:$J,MATCHUP!BG$1,SWISSW!$F:$F,"Won")+COUNTIFS(SWISSW!$I:$I,MATCHUP!BG$1,SWISSW!$J:$J,MATCHUP!$A95,SWISSW!$F:$F,"Lost"))/(COUNTIFS(SWISSW!$I:$I,MATCHUP!$A95,SWISSW!$J:$J,MATCHUP!BG$1)-COUNTIFS(SWISSW!$I:$I,MATCHUP!$A95,SWISSW!$J:$J,MATCHUP!BG$1,SWISSW!$F:$F,"Draw")+COUNTIFS(SWISSW!$I:$I,MATCHUP!BG$1,SWISSW!$J:$J,MATCHUP!$A95)-COUNTIFS(SWISSW!$I:$I,MATCHUP!BG$1,SWISSW!$J:$J,MATCHUP!$A95,SWISSW!$F:$F,"Draw")),"-")</f>
        <v>-</v>
      </c>
      <c r="BH95" s="5" t="str">
        <f ca="1">IFERROR((COUNTIFS(SWISSW!$I:$I,MATCHUP!$A95,SWISSW!$J:$J,MATCHUP!BH$1,SWISSW!$F:$F,"Won")+COUNTIFS(SWISSW!$I:$I,MATCHUP!BH$1,SWISSW!$J:$J,MATCHUP!$A95,SWISSW!$F:$F,"Lost"))/(COUNTIFS(SWISSW!$I:$I,MATCHUP!$A95,SWISSW!$J:$J,MATCHUP!BH$1)-COUNTIFS(SWISSW!$I:$I,MATCHUP!$A95,SWISSW!$J:$J,MATCHUP!BH$1,SWISSW!$F:$F,"Draw")+COUNTIFS(SWISSW!$I:$I,MATCHUP!BH$1,SWISSW!$J:$J,MATCHUP!$A95)-COUNTIFS(SWISSW!$I:$I,MATCHUP!BH$1,SWISSW!$J:$J,MATCHUP!$A95,SWISSW!$F:$F,"Draw")),"-")</f>
        <v>-</v>
      </c>
      <c r="BI95" s="5" t="str">
        <f ca="1">IFERROR((COUNTIFS(SWISSW!$I:$I,MATCHUP!$A95,SWISSW!$J:$J,MATCHUP!BI$1,SWISSW!$F:$F,"Won")+COUNTIFS(SWISSW!$I:$I,MATCHUP!BI$1,SWISSW!$J:$J,MATCHUP!$A95,SWISSW!$F:$F,"Lost"))/(COUNTIFS(SWISSW!$I:$I,MATCHUP!$A95,SWISSW!$J:$J,MATCHUP!BI$1)-COUNTIFS(SWISSW!$I:$I,MATCHUP!$A95,SWISSW!$J:$J,MATCHUP!BI$1,SWISSW!$F:$F,"Draw")+COUNTIFS(SWISSW!$I:$I,MATCHUP!BI$1,SWISSW!$J:$J,MATCHUP!$A95)-COUNTIFS(SWISSW!$I:$I,MATCHUP!BI$1,SWISSW!$J:$J,MATCHUP!$A95,SWISSW!$F:$F,"Draw")),"-")</f>
        <v>-</v>
      </c>
      <c r="BJ95" s="5" t="str">
        <f ca="1">IFERROR((COUNTIFS(SWISSW!$I:$I,MATCHUP!$A95,SWISSW!$J:$J,MATCHUP!BJ$1,SWISSW!$F:$F,"Won")+COUNTIFS(SWISSW!$I:$I,MATCHUP!BJ$1,SWISSW!$J:$J,MATCHUP!$A95,SWISSW!$F:$F,"Lost"))/(COUNTIFS(SWISSW!$I:$I,MATCHUP!$A95,SWISSW!$J:$J,MATCHUP!BJ$1)-COUNTIFS(SWISSW!$I:$I,MATCHUP!$A95,SWISSW!$J:$J,MATCHUP!BJ$1,SWISSW!$F:$F,"Draw")+COUNTIFS(SWISSW!$I:$I,MATCHUP!BJ$1,SWISSW!$J:$J,MATCHUP!$A95)-COUNTIFS(SWISSW!$I:$I,MATCHUP!BJ$1,SWISSW!$J:$J,MATCHUP!$A95,SWISSW!$F:$F,"Draw")),"-")</f>
        <v>-</v>
      </c>
      <c r="BK95" s="5" t="str">
        <f ca="1">IFERROR((COUNTIFS(SWISSW!$I:$I,MATCHUP!$A95,SWISSW!$J:$J,MATCHUP!BK$1,SWISSW!$F:$F,"Won")+COUNTIFS(SWISSW!$I:$I,MATCHUP!BK$1,SWISSW!$J:$J,MATCHUP!$A95,SWISSW!$F:$F,"Lost"))/(COUNTIFS(SWISSW!$I:$I,MATCHUP!$A95,SWISSW!$J:$J,MATCHUP!BK$1)-COUNTIFS(SWISSW!$I:$I,MATCHUP!$A95,SWISSW!$J:$J,MATCHUP!BK$1,SWISSW!$F:$F,"Draw")+COUNTIFS(SWISSW!$I:$I,MATCHUP!BK$1,SWISSW!$J:$J,MATCHUP!$A95)-COUNTIFS(SWISSW!$I:$I,MATCHUP!BK$1,SWISSW!$J:$J,MATCHUP!$A95,SWISSW!$F:$F,"Draw")),"-")</f>
        <v>-</v>
      </c>
      <c r="BL95" s="5" t="str">
        <f ca="1">IFERROR((COUNTIFS(SWISSW!$I:$I,MATCHUP!$A95,SWISSW!$J:$J,MATCHUP!BL$1,SWISSW!$F:$F,"Won")+COUNTIFS(SWISSW!$I:$I,MATCHUP!BL$1,SWISSW!$J:$J,MATCHUP!$A95,SWISSW!$F:$F,"Lost"))/(COUNTIFS(SWISSW!$I:$I,MATCHUP!$A95,SWISSW!$J:$J,MATCHUP!BL$1)-COUNTIFS(SWISSW!$I:$I,MATCHUP!$A95,SWISSW!$J:$J,MATCHUP!BL$1,SWISSW!$F:$F,"Draw")+COUNTIFS(SWISSW!$I:$I,MATCHUP!BL$1,SWISSW!$J:$J,MATCHUP!$A95)-COUNTIFS(SWISSW!$I:$I,MATCHUP!BL$1,SWISSW!$J:$J,MATCHUP!$A95,SWISSW!$F:$F,"Draw")),"-")</f>
        <v>-</v>
      </c>
      <c r="BM95" s="5" t="str">
        <f ca="1">IFERROR((COUNTIFS(SWISSW!$I:$I,MATCHUP!$A95,SWISSW!$J:$J,MATCHUP!BM$1,SWISSW!$F:$F,"Won")+COUNTIFS(SWISSW!$I:$I,MATCHUP!BM$1,SWISSW!$J:$J,MATCHUP!$A95,SWISSW!$F:$F,"Lost"))/(COUNTIFS(SWISSW!$I:$I,MATCHUP!$A95,SWISSW!$J:$J,MATCHUP!BM$1)-COUNTIFS(SWISSW!$I:$I,MATCHUP!$A95,SWISSW!$J:$J,MATCHUP!BM$1,SWISSW!$F:$F,"Draw")+COUNTIFS(SWISSW!$I:$I,MATCHUP!BM$1,SWISSW!$J:$J,MATCHUP!$A95)-COUNTIFS(SWISSW!$I:$I,MATCHUP!BM$1,SWISSW!$J:$J,MATCHUP!$A95,SWISSW!$F:$F,"Draw")),"-")</f>
        <v>-</v>
      </c>
      <c r="BN95" s="5" t="str">
        <f ca="1">IFERROR((COUNTIFS(SWISSW!$I:$I,MATCHUP!$A95,SWISSW!$J:$J,MATCHUP!BN$1,SWISSW!$F:$F,"Won")+COUNTIFS(SWISSW!$I:$I,MATCHUP!BN$1,SWISSW!$J:$J,MATCHUP!$A95,SWISSW!$F:$F,"Lost"))/(COUNTIFS(SWISSW!$I:$I,MATCHUP!$A95,SWISSW!$J:$J,MATCHUP!BN$1)-COUNTIFS(SWISSW!$I:$I,MATCHUP!$A95,SWISSW!$J:$J,MATCHUP!BN$1,SWISSW!$F:$F,"Draw")+COUNTIFS(SWISSW!$I:$I,MATCHUP!BN$1,SWISSW!$J:$J,MATCHUP!$A95)-COUNTIFS(SWISSW!$I:$I,MATCHUP!BN$1,SWISSW!$J:$J,MATCHUP!$A95,SWISSW!$F:$F,"Draw")),"-")</f>
        <v>-</v>
      </c>
      <c r="BO95" s="5" t="str">
        <f ca="1">IFERROR((COUNTIFS(SWISSW!$I:$I,MATCHUP!$A95,SWISSW!$J:$J,MATCHUP!BO$1,SWISSW!$F:$F,"Won")+COUNTIFS(SWISSW!$I:$I,MATCHUP!BO$1,SWISSW!$J:$J,MATCHUP!$A95,SWISSW!$F:$F,"Lost"))/(COUNTIFS(SWISSW!$I:$I,MATCHUP!$A95,SWISSW!$J:$J,MATCHUP!BO$1)-COUNTIFS(SWISSW!$I:$I,MATCHUP!$A95,SWISSW!$J:$J,MATCHUP!BO$1,SWISSW!$F:$F,"Draw")+COUNTIFS(SWISSW!$I:$I,MATCHUP!BO$1,SWISSW!$J:$J,MATCHUP!$A95)-COUNTIFS(SWISSW!$I:$I,MATCHUP!BO$1,SWISSW!$J:$J,MATCHUP!$A95,SWISSW!$F:$F,"Draw")),"-")</f>
        <v>-</v>
      </c>
      <c r="BP95" s="5" t="str">
        <f ca="1">IFERROR((COUNTIFS(SWISSW!$I:$I,MATCHUP!$A95,SWISSW!$J:$J,MATCHUP!BP$1,SWISSW!$F:$F,"Won")+COUNTIFS(SWISSW!$I:$I,MATCHUP!BP$1,SWISSW!$J:$J,MATCHUP!$A95,SWISSW!$F:$F,"Lost"))/(COUNTIFS(SWISSW!$I:$I,MATCHUP!$A95,SWISSW!$J:$J,MATCHUP!BP$1)-COUNTIFS(SWISSW!$I:$I,MATCHUP!$A95,SWISSW!$J:$J,MATCHUP!BP$1,SWISSW!$F:$F,"Draw")+COUNTIFS(SWISSW!$I:$I,MATCHUP!BP$1,SWISSW!$J:$J,MATCHUP!$A95)-COUNTIFS(SWISSW!$I:$I,MATCHUP!BP$1,SWISSW!$J:$J,MATCHUP!$A95,SWISSW!$F:$F,"Draw")),"-")</f>
        <v>-</v>
      </c>
      <c r="BQ95" s="5" t="str">
        <f ca="1">IFERROR((COUNTIFS(SWISSW!$I:$I,MATCHUP!$A95,SWISSW!$J:$J,MATCHUP!BQ$1,SWISSW!$F:$F,"Won")+COUNTIFS(SWISSW!$I:$I,MATCHUP!BQ$1,SWISSW!$J:$J,MATCHUP!$A95,SWISSW!$F:$F,"Lost"))/(COUNTIFS(SWISSW!$I:$I,MATCHUP!$A95,SWISSW!$J:$J,MATCHUP!BQ$1)-COUNTIFS(SWISSW!$I:$I,MATCHUP!$A95,SWISSW!$J:$J,MATCHUP!BQ$1,SWISSW!$F:$F,"Draw")+COUNTIFS(SWISSW!$I:$I,MATCHUP!BQ$1,SWISSW!$J:$J,MATCHUP!$A95)-COUNTIFS(SWISSW!$I:$I,MATCHUP!BQ$1,SWISSW!$J:$J,MATCHUP!$A95,SWISSW!$F:$F,"Draw")),"-")</f>
        <v>-</v>
      </c>
      <c r="BR95" s="5" t="str">
        <f ca="1">IFERROR((COUNTIFS(SWISSW!$I:$I,MATCHUP!$A95,SWISSW!$J:$J,MATCHUP!BR$1,SWISSW!$F:$F,"Won")+COUNTIFS(SWISSW!$I:$I,MATCHUP!BR$1,SWISSW!$J:$J,MATCHUP!$A95,SWISSW!$F:$F,"Lost"))/(COUNTIFS(SWISSW!$I:$I,MATCHUP!$A95,SWISSW!$J:$J,MATCHUP!BR$1)-COUNTIFS(SWISSW!$I:$I,MATCHUP!$A95,SWISSW!$J:$J,MATCHUP!BR$1,SWISSW!$F:$F,"Draw")+COUNTIFS(SWISSW!$I:$I,MATCHUP!BR$1,SWISSW!$J:$J,MATCHUP!$A95)-COUNTIFS(SWISSW!$I:$I,MATCHUP!BR$1,SWISSW!$J:$J,MATCHUP!$A95,SWISSW!$F:$F,"Draw")),"-")</f>
        <v>-</v>
      </c>
      <c r="BS95" s="5" t="str">
        <f ca="1">IFERROR((COUNTIFS(SWISSW!$I:$I,MATCHUP!$A95,SWISSW!$J:$J,MATCHUP!BS$1,SWISSW!$F:$F,"Won")+COUNTIFS(SWISSW!$I:$I,MATCHUP!BS$1,SWISSW!$J:$J,MATCHUP!$A95,SWISSW!$F:$F,"Lost"))/(COUNTIFS(SWISSW!$I:$I,MATCHUP!$A95,SWISSW!$J:$J,MATCHUP!BS$1)-COUNTIFS(SWISSW!$I:$I,MATCHUP!$A95,SWISSW!$J:$J,MATCHUP!BS$1,SWISSW!$F:$F,"Draw")+COUNTIFS(SWISSW!$I:$I,MATCHUP!BS$1,SWISSW!$J:$J,MATCHUP!$A95)-COUNTIFS(SWISSW!$I:$I,MATCHUP!BS$1,SWISSW!$J:$J,MATCHUP!$A95,SWISSW!$F:$F,"Draw")),"-")</f>
        <v>-</v>
      </c>
      <c r="BT95" s="5" t="str">
        <f ca="1">IFERROR((COUNTIFS(SWISSW!$I:$I,MATCHUP!$A95,SWISSW!$J:$J,MATCHUP!BT$1,SWISSW!$F:$F,"Won")+COUNTIFS(SWISSW!$I:$I,MATCHUP!BT$1,SWISSW!$J:$J,MATCHUP!$A95,SWISSW!$F:$F,"Lost"))/(COUNTIFS(SWISSW!$I:$I,MATCHUP!$A95,SWISSW!$J:$J,MATCHUP!BT$1)-COUNTIFS(SWISSW!$I:$I,MATCHUP!$A95,SWISSW!$J:$J,MATCHUP!BT$1,SWISSW!$F:$F,"Draw")+COUNTIFS(SWISSW!$I:$I,MATCHUP!BT$1,SWISSW!$J:$J,MATCHUP!$A95)-COUNTIFS(SWISSW!$I:$I,MATCHUP!BT$1,SWISSW!$J:$J,MATCHUP!$A95,SWISSW!$F:$F,"Draw")),"-")</f>
        <v>-</v>
      </c>
      <c r="BU95" s="5" t="str">
        <f ca="1">IFERROR((COUNTIFS(SWISSW!$I:$I,MATCHUP!$A95,SWISSW!$J:$J,MATCHUP!BU$1,SWISSW!$F:$F,"Won")+COUNTIFS(SWISSW!$I:$I,MATCHUP!BU$1,SWISSW!$J:$J,MATCHUP!$A95,SWISSW!$F:$F,"Lost"))/(COUNTIFS(SWISSW!$I:$I,MATCHUP!$A95,SWISSW!$J:$J,MATCHUP!BU$1)-COUNTIFS(SWISSW!$I:$I,MATCHUP!$A95,SWISSW!$J:$J,MATCHUP!BU$1,SWISSW!$F:$F,"Draw")+COUNTIFS(SWISSW!$I:$I,MATCHUP!BU$1,SWISSW!$J:$J,MATCHUP!$A95)-COUNTIFS(SWISSW!$I:$I,MATCHUP!BU$1,SWISSW!$J:$J,MATCHUP!$A95,SWISSW!$F:$F,"Draw")),"-")</f>
        <v>-</v>
      </c>
      <c r="BV95" s="5" t="str">
        <f ca="1">IFERROR((COUNTIFS(SWISSW!$I:$I,MATCHUP!$A95,SWISSW!$J:$J,MATCHUP!BV$1,SWISSW!$F:$F,"Won")+COUNTIFS(SWISSW!$I:$I,MATCHUP!BV$1,SWISSW!$J:$J,MATCHUP!$A95,SWISSW!$F:$F,"Lost"))/(COUNTIFS(SWISSW!$I:$I,MATCHUP!$A95,SWISSW!$J:$J,MATCHUP!BV$1)-COUNTIFS(SWISSW!$I:$I,MATCHUP!$A95,SWISSW!$J:$J,MATCHUP!BV$1,SWISSW!$F:$F,"Draw")+COUNTIFS(SWISSW!$I:$I,MATCHUP!BV$1,SWISSW!$J:$J,MATCHUP!$A95)-COUNTIFS(SWISSW!$I:$I,MATCHUP!BV$1,SWISSW!$J:$J,MATCHUP!$A95,SWISSW!$F:$F,"Draw")),"-")</f>
        <v>-</v>
      </c>
      <c r="BW95" s="5" t="str">
        <f ca="1">IFERROR((COUNTIFS(SWISSW!$I:$I,MATCHUP!$A95,SWISSW!$J:$J,MATCHUP!BW$1,SWISSW!$F:$F,"Won")+COUNTIFS(SWISSW!$I:$I,MATCHUP!BW$1,SWISSW!$J:$J,MATCHUP!$A95,SWISSW!$F:$F,"Lost"))/(COUNTIFS(SWISSW!$I:$I,MATCHUP!$A95,SWISSW!$J:$J,MATCHUP!BW$1)-COUNTIFS(SWISSW!$I:$I,MATCHUP!$A95,SWISSW!$J:$J,MATCHUP!BW$1,SWISSW!$F:$F,"Draw")+COUNTIFS(SWISSW!$I:$I,MATCHUP!BW$1,SWISSW!$J:$J,MATCHUP!$A95)-COUNTIFS(SWISSW!$I:$I,MATCHUP!BW$1,SWISSW!$J:$J,MATCHUP!$A95,SWISSW!$F:$F,"Draw")),"-")</f>
        <v>-</v>
      </c>
      <c r="BX95" s="5" t="str">
        <f ca="1">IFERROR((COUNTIFS(SWISSW!$I:$I,MATCHUP!$A95,SWISSW!$J:$J,MATCHUP!BX$1,SWISSW!$F:$F,"Won")+COUNTIFS(SWISSW!$I:$I,MATCHUP!BX$1,SWISSW!$J:$J,MATCHUP!$A95,SWISSW!$F:$F,"Lost"))/(COUNTIFS(SWISSW!$I:$I,MATCHUP!$A95,SWISSW!$J:$J,MATCHUP!BX$1)-COUNTIFS(SWISSW!$I:$I,MATCHUP!$A95,SWISSW!$J:$J,MATCHUP!BX$1,SWISSW!$F:$F,"Draw")+COUNTIFS(SWISSW!$I:$I,MATCHUP!BX$1,SWISSW!$J:$J,MATCHUP!$A95)-COUNTIFS(SWISSW!$I:$I,MATCHUP!BX$1,SWISSW!$J:$J,MATCHUP!$A95,SWISSW!$F:$F,"Draw")),"-")</f>
        <v>-</v>
      </c>
      <c r="BY95" s="5" t="str">
        <f ca="1">IFERROR((COUNTIFS(SWISSW!$I:$I,MATCHUP!$A95,SWISSW!$J:$J,MATCHUP!BY$1,SWISSW!$F:$F,"Won")+COUNTIFS(SWISSW!$I:$I,MATCHUP!BY$1,SWISSW!$J:$J,MATCHUP!$A95,SWISSW!$F:$F,"Lost"))/(COUNTIFS(SWISSW!$I:$I,MATCHUP!$A95,SWISSW!$J:$J,MATCHUP!BY$1)-COUNTIFS(SWISSW!$I:$I,MATCHUP!$A95,SWISSW!$J:$J,MATCHUP!BY$1,SWISSW!$F:$F,"Draw")+COUNTIFS(SWISSW!$I:$I,MATCHUP!BY$1,SWISSW!$J:$J,MATCHUP!$A95)-COUNTIFS(SWISSW!$I:$I,MATCHUP!BY$1,SWISSW!$J:$J,MATCHUP!$A95,SWISSW!$F:$F,"Draw")),"-")</f>
        <v>-</v>
      </c>
      <c r="BZ95" s="5" t="str">
        <f ca="1">IFERROR((COUNTIFS(SWISSW!$I:$I,MATCHUP!$A95,SWISSW!$J:$J,MATCHUP!BZ$1,SWISSW!$F:$F,"Won")+COUNTIFS(SWISSW!$I:$I,MATCHUP!BZ$1,SWISSW!$J:$J,MATCHUP!$A95,SWISSW!$F:$F,"Lost"))/(COUNTIFS(SWISSW!$I:$I,MATCHUP!$A95,SWISSW!$J:$J,MATCHUP!BZ$1)-COUNTIFS(SWISSW!$I:$I,MATCHUP!$A95,SWISSW!$J:$J,MATCHUP!BZ$1,SWISSW!$F:$F,"Draw")+COUNTIFS(SWISSW!$I:$I,MATCHUP!BZ$1,SWISSW!$J:$J,MATCHUP!$A95)-COUNTIFS(SWISSW!$I:$I,MATCHUP!BZ$1,SWISSW!$J:$J,MATCHUP!$A95,SWISSW!$F:$F,"Draw")),"-")</f>
        <v>-</v>
      </c>
      <c r="CA95" s="5" t="str">
        <f ca="1">IFERROR((COUNTIFS(SWISSW!$I:$I,MATCHUP!$A95,SWISSW!$J:$J,MATCHUP!CA$1,SWISSW!$F:$F,"Won")+COUNTIFS(SWISSW!$I:$I,MATCHUP!CA$1,SWISSW!$J:$J,MATCHUP!$A95,SWISSW!$F:$F,"Lost"))/(COUNTIFS(SWISSW!$I:$I,MATCHUP!$A95,SWISSW!$J:$J,MATCHUP!CA$1)-COUNTIFS(SWISSW!$I:$I,MATCHUP!$A95,SWISSW!$J:$J,MATCHUP!CA$1,SWISSW!$F:$F,"Draw")+COUNTIFS(SWISSW!$I:$I,MATCHUP!CA$1,SWISSW!$J:$J,MATCHUP!$A95)-COUNTIFS(SWISSW!$I:$I,MATCHUP!CA$1,SWISSW!$J:$J,MATCHUP!$A95,SWISSW!$F:$F,"Draw")),"-")</f>
        <v>-</v>
      </c>
      <c r="CB95" s="5" t="str">
        <f ca="1">IFERROR((COUNTIFS(SWISSW!$I:$I,MATCHUP!$A95,SWISSW!$J:$J,MATCHUP!CB$1,SWISSW!$F:$F,"Won")+COUNTIFS(SWISSW!$I:$I,MATCHUP!CB$1,SWISSW!$J:$J,MATCHUP!$A95,SWISSW!$F:$F,"Lost"))/(COUNTIFS(SWISSW!$I:$I,MATCHUP!$A95,SWISSW!$J:$J,MATCHUP!CB$1)-COUNTIFS(SWISSW!$I:$I,MATCHUP!$A95,SWISSW!$J:$J,MATCHUP!CB$1,SWISSW!$F:$F,"Draw")+COUNTIFS(SWISSW!$I:$I,MATCHUP!CB$1,SWISSW!$J:$J,MATCHUP!$A95)-COUNTIFS(SWISSW!$I:$I,MATCHUP!CB$1,SWISSW!$J:$J,MATCHUP!$A95,SWISSW!$F:$F,"Draw")),"-")</f>
        <v>-</v>
      </c>
      <c r="CC95" s="5" t="str">
        <f ca="1">IFERROR((COUNTIFS(SWISSW!$I:$I,MATCHUP!$A95,SWISSW!$J:$J,MATCHUP!CC$1,SWISSW!$F:$F,"Won")+COUNTIFS(SWISSW!$I:$I,MATCHUP!CC$1,SWISSW!$J:$J,MATCHUP!$A95,SWISSW!$F:$F,"Lost"))/(COUNTIFS(SWISSW!$I:$I,MATCHUP!$A95,SWISSW!$J:$J,MATCHUP!CC$1)-COUNTIFS(SWISSW!$I:$I,MATCHUP!$A95,SWISSW!$J:$J,MATCHUP!CC$1,SWISSW!$F:$F,"Draw")+COUNTIFS(SWISSW!$I:$I,MATCHUP!CC$1,SWISSW!$J:$J,MATCHUP!$A95)-COUNTIFS(SWISSW!$I:$I,MATCHUP!CC$1,SWISSW!$J:$J,MATCHUP!$A95,SWISSW!$F:$F,"Draw")),"-")</f>
        <v>-</v>
      </c>
      <c r="CD95" s="5" t="str">
        <f ca="1">IFERROR((COUNTIFS(SWISSW!$I:$I,MATCHUP!$A95,SWISSW!$J:$J,MATCHUP!CD$1,SWISSW!$F:$F,"Won")+COUNTIFS(SWISSW!$I:$I,MATCHUP!CD$1,SWISSW!$J:$J,MATCHUP!$A95,SWISSW!$F:$F,"Lost"))/(COUNTIFS(SWISSW!$I:$I,MATCHUP!$A95,SWISSW!$J:$J,MATCHUP!CD$1)-COUNTIFS(SWISSW!$I:$I,MATCHUP!$A95,SWISSW!$J:$J,MATCHUP!CD$1,SWISSW!$F:$F,"Draw")+COUNTIFS(SWISSW!$I:$I,MATCHUP!CD$1,SWISSW!$J:$J,MATCHUP!$A95)-COUNTIFS(SWISSW!$I:$I,MATCHUP!CD$1,SWISSW!$J:$J,MATCHUP!$A95,SWISSW!$F:$F,"Draw")),"-")</f>
        <v>-</v>
      </c>
      <c r="CE95" s="5" t="str">
        <f ca="1">IFERROR((COUNTIFS(SWISSW!$I:$I,MATCHUP!$A95,SWISSW!$J:$J,MATCHUP!CE$1,SWISSW!$F:$F,"Won")+COUNTIFS(SWISSW!$I:$I,MATCHUP!CE$1,SWISSW!$J:$J,MATCHUP!$A95,SWISSW!$F:$F,"Lost"))/(COUNTIFS(SWISSW!$I:$I,MATCHUP!$A95,SWISSW!$J:$J,MATCHUP!CE$1)-COUNTIFS(SWISSW!$I:$I,MATCHUP!$A95,SWISSW!$J:$J,MATCHUP!CE$1,SWISSW!$F:$F,"Draw")+COUNTIFS(SWISSW!$I:$I,MATCHUP!CE$1,SWISSW!$J:$J,MATCHUP!$A95)-COUNTIFS(SWISSW!$I:$I,MATCHUP!CE$1,SWISSW!$J:$J,MATCHUP!$A95,SWISSW!$F:$F,"Draw")),"-")</f>
        <v>-</v>
      </c>
      <c r="CF95" s="5" t="str">
        <f ca="1">IFERROR((COUNTIFS(SWISSW!$I:$I,MATCHUP!$A95,SWISSW!$J:$J,MATCHUP!CF$1,SWISSW!$F:$F,"Won")+COUNTIFS(SWISSW!$I:$I,MATCHUP!CF$1,SWISSW!$J:$J,MATCHUP!$A95,SWISSW!$F:$F,"Lost"))/(COUNTIFS(SWISSW!$I:$I,MATCHUP!$A95,SWISSW!$J:$J,MATCHUP!CF$1)-COUNTIFS(SWISSW!$I:$I,MATCHUP!$A95,SWISSW!$J:$J,MATCHUP!CF$1,SWISSW!$F:$F,"Draw")+COUNTIFS(SWISSW!$I:$I,MATCHUP!CF$1,SWISSW!$J:$J,MATCHUP!$A95)-COUNTIFS(SWISSW!$I:$I,MATCHUP!CF$1,SWISSW!$J:$J,MATCHUP!$A95,SWISSW!$F:$F,"Draw")),"-")</f>
        <v>-</v>
      </c>
      <c r="CG95" s="5" t="str">
        <f ca="1">IFERROR((COUNTIFS(SWISSW!$I:$I,MATCHUP!$A95,SWISSW!$J:$J,MATCHUP!CG$1,SWISSW!$F:$F,"Won")+COUNTIFS(SWISSW!$I:$I,MATCHUP!CG$1,SWISSW!$J:$J,MATCHUP!$A95,SWISSW!$F:$F,"Lost"))/(COUNTIFS(SWISSW!$I:$I,MATCHUP!$A95,SWISSW!$J:$J,MATCHUP!CG$1)-COUNTIFS(SWISSW!$I:$I,MATCHUP!$A95,SWISSW!$J:$J,MATCHUP!CG$1,SWISSW!$F:$F,"Draw")+COUNTIFS(SWISSW!$I:$I,MATCHUP!CG$1,SWISSW!$J:$J,MATCHUP!$A95)-COUNTIFS(SWISSW!$I:$I,MATCHUP!CG$1,SWISSW!$J:$J,MATCHUP!$A95,SWISSW!$F:$F,"Draw")),"-")</f>
        <v>-</v>
      </c>
      <c r="CH95" s="5" t="str">
        <f ca="1">IFERROR((COUNTIFS(SWISSW!$I:$I,MATCHUP!$A95,SWISSW!$J:$J,MATCHUP!CH$1,SWISSW!$F:$F,"Won")+COUNTIFS(SWISSW!$I:$I,MATCHUP!CH$1,SWISSW!$J:$J,MATCHUP!$A95,SWISSW!$F:$F,"Lost"))/(COUNTIFS(SWISSW!$I:$I,MATCHUP!$A95,SWISSW!$J:$J,MATCHUP!CH$1)-COUNTIFS(SWISSW!$I:$I,MATCHUP!$A95,SWISSW!$J:$J,MATCHUP!CH$1,SWISSW!$F:$F,"Draw")+COUNTIFS(SWISSW!$I:$I,MATCHUP!CH$1,SWISSW!$J:$J,MATCHUP!$A95)-COUNTIFS(SWISSW!$I:$I,MATCHUP!CH$1,SWISSW!$J:$J,MATCHUP!$A95,SWISSW!$F:$F,"Draw")),"-")</f>
        <v>-</v>
      </c>
      <c r="CI95" s="5" t="str">
        <f ca="1">IFERROR((COUNTIFS(SWISSW!$I:$I,MATCHUP!$A95,SWISSW!$J:$J,MATCHUP!CI$1,SWISSW!$F:$F,"Won")+COUNTIFS(SWISSW!$I:$I,MATCHUP!CI$1,SWISSW!$J:$J,MATCHUP!$A95,SWISSW!$F:$F,"Lost"))/(COUNTIFS(SWISSW!$I:$I,MATCHUP!$A95,SWISSW!$J:$J,MATCHUP!CI$1)-COUNTIFS(SWISSW!$I:$I,MATCHUP!$A95,SWISSW!$J:$J,MATCHUP!CI$1,SWISSW!$F:$F,"Draw")+COUNTIFS(SWISSW!$I:$I,MATCHUP!CI$1,SWISSW!$J:$J,MATCHUP!$A95)-COUNTIFS(SWISSW!$I:$I,MATCHUP!CI$1,SWISSW!$J:$J,MATCHUP!$A95,SWISSW!$F:$F,"Draw")),"-")</f>
        <v>-</v>
      </c>
      <c r="CJ95" s="5" t="str">
        <f ca="1">IFERROR((COUNTIFS(SWISSW!$I:$I,MATCHUP!$A95,SWISSW!$J:$J,MATCHUP!CJ$1,SWISSW!$F:$F,"Won")+COUNTIFS(SWISSW!$I:$I,MATCHUP!CJ$1,SWISSW!$J:$J,MATCHUP!$A95,SWISSW!$F:$F,"Lost"))/(COUNTIFS(SWISSW!$I:$I,MATCHUP!$A95,SWISSW!$J:$J,MATCHUP!CJ$1)-COUNTIFS(SWISSW!$I:$I,MATCHUP!$A95,SWISSW!$J:$J,MATCHUP!CJ$1,SWISSW!$F:$F,"Draw")+COUNTIFS(SWISSW!$I:$I,MATCHUP!CJ$1,SWISSW!$J:$J,MATCHUP!$A95)-COUNTIFS(SWISSW!$I:$I,MATCHUP!CJ$1,SWISSW!$J:$J,MATCHUP!$A95,SWISSW!$F:$F,"Draw")),"-")</f>
        <v>-</v>
      </c>
      <c r="CK95" s="5" t="str">
        <f ca="1">IFERROR((COUNTIFS(SWISSW!$I:$I,MATCHUP!$A95,SWISSW!$J:$J,MATCHUP!CK$1,SWISSW!$F:$F,"Won")+COUNTIFS(SWISSW!$I:$I,MATCHUP!CK$1,SWISSW!$J:$J,MATCHUP!$A95,SWISSW!$F:$F,"Lost"))/(COUNTIFS(SWISSW!$I:$I,MATCHUP!$A95,SWISSW!$J:$J,MATCHUP!CK$1)-COUNTIFS(SWISSW!$I:$I,MATCHUP!$A95,SWISSW!$J:$J,MATCHUP!CK$1,SWISSW!$F:$F,"Draw")+COUNTIFS(SWISSW!$I:$I,MATCHUP!CK$1,SWISSW!$J:$J,MATCHUP!$A95)-COUNTIFS(SWISSW!$I:$I,MATCHUP!CK$1,SWISSW!$J:$J,MATCHUP!$A95,SWISSW!$F:$F,"Draw")),"-")</f>
        <v>-</v>
      </c>
      <c r="CL95" s="5" t="str">
        <f ca="1">IFERROR((COUNTIFS(SWISSW!$I:$I,MATCHUP!$A95,SWISSW!$J:$J,MATCHUP!CL$1,SWISSW!$F:$F,"Won")+COUNTIFS(SWISSW!$I:$I,MATCHUP!CL$1,SWISSW!$J:$J,MATCHUP!$A95,SWISSW!$F:$F,"Lost"))/(COUNTIFS(SWISSW!$I:$I,MATCHUP!$A95,SWISSW!$J:$J,MATCHUP!CL$1)-COUNTIFS(SWISSW!$I:$I,MATCHUP!$A95,SWISSW!$J:$J,MATCHUP!CL$1,SWISSW!$F:$F,"Draw")+COUNTIFS(SWISSW!$I:$I,MATCHUP!CL$1,SWISSW!$J:$J,MATCHUP!$A95)-COUNTIFS(SWISSW!$I:$I,MATCHUP!CL$1,SWISSW!$J:$J,MATCHUP!$A95,SWISSW!$F:$F,"Draw")),"-")</f>
        <v>-</v>
      </c>
      <c r="CM95" s="5" t="str">
        <f ca="1">IFERROR((COUNTIFS(SWISSW!$I:$I,MATCHUP!$A95,SWISSW!$J:$J,MATCHUP!CM$1,SWISSW!$F:$F,"Won")+COUNTIFS(SWISSW!$I:$I,MATCHUP!CM$1,SWISSW!$J:$J,MATCHUP!$A95,SWISSW!$F:$F,"Lost"))/(COUNTIFS(SWISSW!$I:$I,MATCHUP!$A95,SWISSW!$J:$J,MATCHUP!CM$1)-COUNTIFS(SWISSW!$I:$I,MATCHUP!$A95,SWISSW!$J:$J,MATCHUP!CM$1,SWISSW!$F:$F,"Draw")+COUNTIFS(SWISSW!$I:$I,MATCHUP!CM$1,SWISSW!$J:$J,MATCHUP!$A95)-COUNTIFS(SWISSW!$I:$I,MATCHUP!CM$1,SWISSW!$J:$J,MATCHUP!$A95,SWISSW!$F:$F,"Draw")),"-")</f>
        <v>-</v>
      </c>
      <c r="CN95" s="5" t="str">
        <f ca="1">IFERROR((COUNTIFS(SWISSW!$I:$I,MATCHUP!$A95,SWISSW!$J:$J,MATCHUP!CN$1,SWISSW!$F:$F,"Won")+COUNTIFS(SWISSW!$I:$I,MATCHUP!CN$1,SWISSW!$J:$J,MATCHUP!$A95,SWISSW!$F:$F,"Lost"))/(COUNTIFS(SWISSW!$I:$I,MATCHUP!$A95,SWISSW!$J:$J,MATCHUP!CN$1)-COUNTIFS(SWISSW!$I:$I,MATCHUP!$A95,SWISSW!$J:$J,MATCHUP!CN$1,SWISSW!$F:$F,"Draw")+COUNTIFS(SWISSW!$I:$I,MATCHUP!CN$1,SWISSW!$J:$J,MATCHUP!$A95)-COUNTIFS(SWISSW!$I:$I,MATCHUP!CN$1,SWISSW!$J:$J,MATCHUP!$A95,SWISSW!$F:$F,"Draw")),"-")</f>
        <v>-</v>
      </c>
      <c r="CO95" s="5" t="str">
        <f ca="1">IFERROR((COUNTIFS(SWISSW!$I:$I,MATCHUP!$A95,SWISSW!$J:$J,MATCHUP!CO$1,SWISSW!$F:$F,"Won")+COUNTIFS(SWISSW!$I:$I,MATCHUP!CO$1,SWISSW!$J:$J,MATCHUP!$A95,SWISSW!$F:$F,"Lost"))/(COUNTIFS(SWISSW!$I:$I,MATCHUP!$A95,SWISSW!$J:$J,MATCHUP!CO$1)-COUNTIFS(SWISSW!$I:$I,MATCHUP!$A95,SWISSW!$J:$J,MATCHUP!CO$1,SWISSW!$F:$F,"Draw")+COUNTIFS(SWISSW!$I:$I,MATCHUP!CO$1,SWISSW!$J:$J,MATCHUP!$A95)-COUNTIFS(SWISSW!$I:$I,MATCHUP!CO$1,SWISSW!$J:$J,MATCHUP!$A95,SWISSW!$F:$F,"Draw")),"-")</f>
        <v>-</v>
      </c>
      <c r="CP95" s="5" t="str">
        <f ca="1">IFERROR((COUNTIFS(SWISSW!$I:$I,MATCHUP!$A95,SWISSW!$J:$J,MATCHUP!CP$1,SWISSW!$F:$F,"Won")+COUNTIFS(SWISSW!$I:$I,MATCHUP!CP$1,SWISSW!$J:$J,MATCHUP!$A95,SWISSW!$F:$F,"Lost"))/(COUNTIFS(SWISSW!$I:$I,MATCHUP!$A95,SWISSW!$J:$J,MATCHUP!CP$1)-COUNTIFS(SWISSW!$I:$I,MATCHUP!$A95,SWISSW!$J:$J,MATCHUP!CP$1,SWISSW!$F:$F,"Draw")+COUNTIFS(SWISSW!$I:$I,MATCHUP!CP$1,SWISSW!$J:$J,MATCHUP!$A95)-COUNTIFS(SWISSW!$I:$I,MATCHUP!CP$1,SWISSW!$J:$J,MATCHUP!$A95,SWISSW!$F:$F,"Draw")),"-")</f>
        <v>-</v>
      </c>
      <c r="CQ95" s="5" t="str">
        <f ca="1">IFERROR((COUNTIFS(SWISSW!$I:$I,MATCHUP!$A95,SWISSW!$J:$J,MATCHUP!CQ$1,SWISSW!$F:$F,"Won")+COUNTIFS(SWISSW!$I:$I,MATCHUP!CQ$1,SWISSW!$J:$J,MATCHUP!$A95,SWISSW!$F:$F,"Lost"))/(COUNTIFS(SWISSW!$I:$I,MATCHUP!$A95,SWISSW!$J:$J,MATCHUP!CQ$1)-COUNTIFS(SWISSW!$I:$I,MATCHUP!$A95,SWISSW!$J:$J,MATCHUP!CQ$1,SWISSW!$F:$F,"Draw")+COUNTIFS(SWISSW!$I:$I,MATCHUP!CQ$1,SWISSW!$J:$J,MATCHUP!$A95)-COUNTIFS(SWISSW!$I:$I,MATCHUP!CQ$1,SWISSW!$J:$J,MATCHUP!$A95,SWISSW!$F:$F,"Draw")),"-")</f>
        <v>-</v>
      </c>
      <c r="CR95" s="5" t="str">
        <f ca="1">IFERROR((COUNTIFS(SWISSW!$I:$I,MATCHUP!$A95,SWISSW!$J:$J,MATCHUP!CR$1,SWISSW!$F:$F,"Won")+COUNTIFS(SWISSW!$I:$I,MATCHUP!CR$1,SWISSW!$J:$J,MATCHUP!$A95,SWISSW!$F:$F,"Lost"))/(COUNTIFS(SWISSW!$I:$I,MATCHUP!$A95,SWISSW!$J:$J,MATCHUP!CR$1)-COUNTIFS(SWISSW!$I:$I,MATCHUP!$A95,SWISSW!$J:$J,MATCHUP!CR$1,SWISSW!$F:$F,"Draw")+COUNTIFS(SWISSW!$I:$I,MATCHUP!CR$1,SWISSW!$J:$J,MATCHUP!$A95)-COUNTIFS(SWISSW!$I:$I,MATCHUP!CR$1,SWISSW!$J:$J,MATCHUP!$A95,SWISSW!$F:$F,"Draw")),"-")</f>
        <v>-</v>
      </c>
      <c r="CS95" s="5" t="str">
        <f ca="1">IFERROR((COUNTIFS(SWISSW!$I:$I,MATCHUP!$A95,SWISSW!$J:$J,MATCHUP!CS$1,SWISSW!$F:$F,"Won")+COUNTIFS(SWISSW!$I:$I,MATCHUP!CS$1,SWISSW!$J:$J,MATCHUP!$A95,SWISSW!$F:$F,"Lost"))/(COUNTIFS(SWISSW!$I:$I,MATCHUP!$A95,SWISSW!$J:$J,MATCHUP!CS$1)-COUNTIFS(SWISSW!$I:$I,MATCHUP!$A95,SWISSW!$J:$J,MATCHUP!CS$1,SWISSW!$F:$F,"Draw")+COUNTIFS(SWISSW!$I:$I,MATCHUP!CS$1,SWISSW!$J:$J,MATCHUP!$A95)-COUNTIFS(SWISSW!$I:$I,MATCHUP!CS$1,SWISSW!$J:$J,MATCHUP!$A95,SWISSW!$F:$F,"Draw")),"-")</f>
        <v>-</v>
      </c>
      <c r="CT95" s="5" t="str">
        <f ca="1">IFERROR((COUNTIFS(SWISSW!$I:$I,MATCHUP!$A95,SWISSW!$J:$J,MATCHUP!CT$1,SWISSW!$F:$F,"Won")+COUNTIFS(SWISSW!$I:$I,MATCHUP!CT$1,SWISSW!$J:$J,MATCHUP!$A95,SWISSW!$F:$F,"Lost"))/(COUNTIFS(SWISSW!$I:$I,MATCHUP!$A95,SWISSW!$J:$J,MATCHUP!CT$1)-COUNTIFS(SWISSW!$I:$I,MATCHUP!$A95,SWISSW!$J:$J,MATCHUP!CT$1,SWISSW!$F:$F,"Draw")+COUNTIFS(SWISSW!$I:$I,MATCHUP!CT$1,SWISSW!$J:$J,MATCHUP!$A95)-COUNTIFS(SWISSW!$I:$I,MATCHUP!CT$1,SWISSW!$J:$J,MATCHUP!$A95,SWISSW!$F:$F,"Draw")),"-")</f>
        <v>-</v>
      </c>
      <c r="CU95" s="5" t="str">
        <f ca="1">IFERROR((COUNTIFS(SWISSW!$I:$I,MATCHUP!$A95,SWISSW!$J:$J,MATCHUP!CU$1,SWISSW!$F:$F,"Won")+COUNTIFS(SWISSW!$I:$I,MATCHUP!CU$1,SWISSW!$J:$J,MATCHUP!$A95,SWISSW!$F:$F,"Lost"))/(COUNTIFS(SWISSW!$I:$I,MATCHUP!$A95,SWISSW!$J:$J,MATCHUP!CU$1)-COUNTIFS(SWISSW!$I:$I,MATCHUP!$A95,SWISSW!$J:$J,MATCHUP!CU$1,SWISSW!$F:$F,"Draw")+COUNTIFS(SWISSW!$I:$I,MATCHUP!CU$1,SWISSW!$J:$J,MATCHUP!$A95)-COUNTIFS(SWISSW!$I:$I,MATCHUP!CU$1,SWISSW!$J:$J,MATCHUP!$A95,SWISSW!$F:$F,"Draw")),"-")</f>
        <v>-</v>
      </c>
      <c r="CV95" s="5" t="str">
        <f ca="1">IFERROR((COUNTIFS(SWISSW!$I:$I,MATCHUP!$A95,SWISSW!$J:$J,MATCHUP!CV$1,SWISSW!$F:$F,"Won")+COUNTIFS(SWISSW!$I:$I,MATCHUP!CV$1,SWISSW!$J:$J,MATCHUP!$A95,SWISSW!$F:$F,"Lost"))/(COUNTIFS(SWISSW!$I:$I,MATCHUP!$A95,SWISSW!$J:$J,MATCHUP!CV$1)-COUNTIFS(SWISSW!$I:$I,MATCHUP!$A95,SWISSW!$J:$J,MATCHUP!CV$1,SWISSW!$F:$F,"Draw")+COUNTIFS(SWISSW!$I:$I,MATCHUP!CV$1,SWISSW!$J:$J,MATCHUP!$A95)-COUNTIFS(SWISSW!$I:$I,MATCHUP!CV$1,SWISSW!$J:$J,MATCHUP!$A95,SWISSW!$F:$F,"Draw")),"-")</f>
        <v>-</v>
      </c>
    </row>
    <row r="96" spans="1:100" ht="55" customHeight="1" x14ac:dyDescent="0.3">
      <c r="A96" s="3" cm="1">
        <f t="array" aca="1" ref="A96" ca="1">INDIRECT(ADDRESS(ROW(),1,,1,"METABREAK"))</f>
        <v>0</v>
      </c>
      <c r="B96" s="5" t="str">
        <f ca="1">IFERROR((COUNTIFS(SWISSW!$I:$I,MATCHUP!$A96,SWISSW!$J:$J,MATCHUP!B$1,SWISSW!$F:$F,"Won")+COUNTIFS(SWISSW!$I:$I,MATCHUP!B$1,SWISSW!$J:$J,MATCHUP!$A96,SWISSW!$F:$F,"Lost"))/(COUNTIFS(SWISSW!$I:$I,MATCHUP!$A96,SWISSW!$J:$J,MATCHUP!B$1)-COUNTIFS(SWISSW!$I:$I,MATCHUP!$A96,SWISSW!$J:$J,MATCHUP!B$1,SWISSW!$F:$F,"Draw")+COUNTIFS(SWISSW!$I:$I,MATCHUP!B$1,SWISSW!$J:$J,MATCHUP!$A96)-COUNTIFS(SWISSW!$I:$I,MATCHUP!B$1,SWISSW!$J:$J,MATCHUP!$A96,SWISSW!$F:$F,"Draw")),"-")</f>
        <v>-</v>
      </c>
      <c r="C96" s="5" t="str">
        <f ca="1">IFERROR((COUNTIFS(SWISSW!$I:$I,MATCHUP!$A96,SWISSW!$J:$J,MATCHUP!C$1,SWISSW!$F:$F,"Won")+COUNTIFS(SWISSW!$I:$I,MATCHUP!C$1,SWISSW!$J:$J,MATCHUP!$A96,SWISSW!$F:$F,"Lost"))/(COUNTIFS(SWISSW!$I:$I,MATCHUP!$A96,SWISSW!$J:$J,MATCHUP!C$1)-COUNTIFS(SWISSW!$I:$I,MATCHUP!$A96,SWISSW!$J:$J,MATCHUP!C$1,SWISSW!$F:$F,"Draw")+COUNTIFS(SWISSW!$I:$I,MATCHUP!C$1,SWISSW!$J:$J,MATCHUP!$A96)-COUNTIFS(SWISSW!$I:$I,MATCHUP!C$1,SWISSW!$J:$J,MATCHUP!$A96,SWISSW!$F:$F,"Draw")),"-")</f>
        <v>-</v>
      </c>
      <c r="D96" s="5" t="str">
        <f ca="1">IFERROR((COUNTIFS(SWISSW!$I:$I,MATCHUP!$A96,SWISSW!$J:$J,MATCHUP!D$1,SWISSW!$F:$F,"Won")+COUNTIFS(SWISSW!$I:$I,MATCHUP!D$1,SWISSW!$J:$J,MATCHUP!$A96,SWISSW!$F:$F,"Lost"))/(COUNTIFS(SWISSW!$I:$I,MATCHUP!$A96,SWISSW!$J:$J,MATCHUP!D$1)-COUNTIFS(SWISSW!$I:$I,MATCHUP!$A96,SWISSW!$J:$J,MATCHUP!D$1,SWISSW!$F:$F,"Draw")+COUNTIFS(SWISSW!$I:$I,MATCHUP!D$1,SWISSW!$J:$J,MATCHUP!$A96)-COUNTIFS(SWISSW!$I:$I,MATCHUP!D$1,SWISSW!$J:$J,MATCHUP!$A96,SWISSW!$F:$F,"Draw")),"-")</f>
        <v>-</v>
      </c>
      <c r="E96" s="5" t="str">
        <f ca="1">IFERROR((COUNTIFS(SWISSW!$I:$I,MATCHUP!$A96,SWISSW!$J:$J,MATCHUP!E$1,SWISSW!$F:$F,"Won")+COUNTIFS(SWISSW!$I:$I,MATCHUP!E$1,SWISSW!$J:$J,MATCHUP!$A96,SWISSW!$F:$F,"Lost"))/(COUNTIFS(SWISSW!$I:$I,MATCHUP!$A96,SWISSW!$J:$J,MATCHUP!E$1)-COUNTIFS(SWISSW!$I:$I,MATCHUP!$A96,SWISSW!$J:$J,MATCHUP!E$1,SWISSW!$F:$F,"Draw")+COUNTIFS(SWISSW!$I:$I,MATCHUP!E$1,SWISSW!$J:$J,MATCHUP!$A96)-COUNTIFS(SWISSW!$I:$I,MATCHUP!E$1,SWISSW!$J:$J,MATCHUP!$A96,SWISSW!$F:$F,"Draw")),"-")</f>
        <v>-</v>
      </c>
      <c r="F96" s="5" t="str">
        <f ca="1">IFERROR((COUNTIFS(SWISSW!$I:$I,MATCHUP!$A96,SWISSW!$J:$J,MATCHUP!F$1,SWISSW!$F:$F,"Won")+COUNTIFS(SWISSW!$I:$I,MATCHUP!F$1,SWISSW!$J:$J,MATCHUP!$A96,SWISSW!$F:$F,"Lost"))/(COUNTIFS(SWISSW!$I:$I,MATCHUP!$A96,SWISSW!$J:$J,MATCHUP!F$1)-COUNTIFS(SWISSW!$I:$I,MATCHUP!$A96,SWISSW!$J:$J,MATCHUP!F$1,SWISSW!$F:$F,"Draw")+COUNTIFS(SWISSW!$I:$I,MATCHUP!F$1,SWISSW!$J:$J,MATCHUP!$A96)-COUNTIFS(SWISSW!$I:$I,MATCHUP!F$1,SWISSW!$J:$J,MATCHUP!$A96,SWISSW!$F:$F,"Draw")),"-")</f>
        <v>-</v>
      </c>
      <c r="G96" s="5" t="str">
        <f ca="1">IFERROR((COUNTIFS(SWISSW!$I:$I,MATCHUP!$A96,SWISSW!$J:$J,MATCHUP!G$1,SWISSW!$F:$F,"Won")+COUNTIFS(SWISSW!$I:$I,MATCHUP!G$1,SWISSW!$J:$J,MATCHUP!$A96,SWISSW!$F:$F,"Lost"))/(COUNTIFS(SWISSW!$I:$I,MATCHUP!$A96,SWISSW!$J:$J,MATCHUP!G$1)-COUNTIFS(SWISSW!$I:$I,MATCHUP!$A96,SWISSW!$J:$J,MATCHUP!G$1,SWISSW!$F:$F,"Draw")+COUNTIFS(SWISSW!$I:$I,MATCHUP!G$1,SWISSW!$J:$J,MATCHUP!$A96)-COUNTIFS(SWISSW!$I:$I,MATCHUP!G$1,SWISSW!$J:$J,MATCHUP!$A96,SWISSW!$F:$F,"Draw")),"-")</f>
        <v>-</v>
      </c>
      <c r="H96" s="5" t="str">
        <f ca="1">IFERROR((COUNTIFS(SWISSW!$I:$I,MATCHUP!$A96,SWISSW!$J:$J,MATCHUP!H$1,SWISSW!$F:$F,"Won")+COUNTIFS(SWISSW!$I:$I,MATCHUP!H$1,SWISSW!$J:$J,MATCHUP!$A96,SWISSW!$F:$F,"Lost"))/(COUNTIFS(SWISSW!$I:$I,MATCHUP!$A96,SWISSW!$J:$J,MATCHUP!H$1)-COUNTIFS(SWISSW!$I:$I,MATCHUP!$A96,SWISSW!$J:$J,MATCHUP!H$1,SWISSW!$F:$F,"Draw")+COUNTIFS(SWISSW!$I:$I,MATCHUP!H$1,SWISSW!$J:$J,MATCHUP!$A96)-COUNTIFS(SWISSW!$I:$I,MATCHUP!H$1,SWISSW!$J:$J,MATCHUP!$A96,SWISSW!$F:$F,"Draw")),"-")</f>
        <v>-</v>
      </c>
      <c r="I96" s="5" t="str">
        <f ca="1">IFERROR((COUNTIFS(SWISSW!$I:$I,MATCHUP!$A96,SWISSW!$J:$J,MATCHUP!I$1,SWISSW!$F:$F,"Won")+COUNTIFS(SWISSW!$I:$I,MATCHUP!I$1,SWISSW!$J:$J,MATCHUP!$A96,SWISSW!$F:$F,"Lost"))/(COUNTIFS(SWISSW!$I:$I,MATCHUP!$A96,SWISSW!$J:$J,MATCHUP!I$1)-COUNTIFS(SWISSW!$I:$I,MATCHUP!$A96,SWISSW!$J:$J,MATCHUP!I$1,SWISSW!$F:$F,"Draw")+COUNTIFS(SWISSW!$I:$I,MATCHUP!I$1,SWISSW!$J:$J,MATCHUP!$A96)-COUNTIFS(SWISSW!$I:$I,MATCHUP!I$1,SWISSW!$J:$J,MATCHUP!$A96,SWISSW!$F:$F,"Draw")),"-")</f>
        <v>-</v>
      </c>
      <c r="J96" s="5" t="str">
        <f ca="1">IFERROR((COUNTIFS(SWISSW!$I:$I,MATCHUP!$A96,SWISSW!$J:$J,MATCHUP!J$1,SWISSW!$F:$F,"Won")+COUNTIFS(SWISSW!$I:$I,MATCHUP!J$1,SWISSW!$J:$J,MATCHUP!$A96,SWISSW!$F:$F,"Lost"))/(COUNTIFS(SWISSW!$I:$I,MATCHUP!$A96,SWISSW!$J:$J,MATCHUP!J$1)-COUNTIFS(SWISSW!$I:$I,MATCHUP!$A96,SWISSW!$J:$J,MATCHUP!J$1,SWISSW!$F:$F,"Draw")+COUNTIFS(SWISSW!$I:$I,MATCHUP!J$1,SWISSW!$J:$J,MATCHUP!$A96)-COUNTIFS(SWISSW!$I:$I,MATCHUP!J$1,SWISSW!$J:$J,MATCHUP!$A96,SWISSW!$F:$F,"Draw")),"-")</f>
        <v>-</v>
      </c>
      <c r="K96" s="5" t="str">
        <f ca="1">IFERROR((COUNTIFS(SWISSW!$I:$I,MATCHUP!$A96,SWISSW!$J:$J,MATCHUP!K$1,SWISSW!$F:$F,"Won")+COUNTIFS(SWISSW!$I:$I,MATCHUP!K$1,SWISSW!$J:$J,MATCHUP!$A96,SWISSW!$F:$F,"Lost"))/(COUNTIFS(SWISSW!$I:$I,MATCHUP!$A96,SWISSW!$J:$J,MATCHUP!K$1)-COUNTIFS(SWISSW!$I:$I,MATCHUP!$A96,SWISSW!$J:$J,MATCHUP!K$1,SWISSW!$F:$F,"Draw")+COUNTIFS(SWISSW!$I:$I,MATCHUP!K$1,SWISSW!$J:$J,MATCHUP!$A96)-COUNTIFS(SWISSW!$I:$I,MATCHUP!K$1,SWISSW!$J:$J,MATCHUP!$A96,SWISSW!$F:$F,"Draw")),"-")</f>
        <v>-</v>
      </c>
      <c r="L96" s="5" t="str">
        <f ca="1">IFERROR((COUNTIFS(SWISSW!$I:$I,MATCHUP!$A96,SWISSW!$J:$J,MATCHUP!L$1,SWISSW!$F:$F,"Won")+COUNTIFS(SWISSW!$I:$I,MATCHUP!L$1,SWISSW!$J:$J,MATCHUP!$A96,SWISSW!$F:$F,"Lost"))/(COUNTIFS(SWISSW!$I:$I,MATCHUP!$A96,SWISSW!$J:$J,MATCHUP!L$1)-COUNTIFS(SWISSW!$I:$I,MATCHUP!$A96,SWISSW!$J:$J,MATCHUP!L$1,SWISSW!$F:$F,"Draw")+COUNTIFS(SWISSW!$I:$I,MATCHUP!L$1,SWISSW!$J:$J,MATCHUP!$A96)-COUNTIFS(SWISSW!$I:$I,MATCHUP!L$1,SWISSW!$J:$J,MATCHUP!$A96,SWISSW!$F:$F,"Draw")),"-")</f>
        <v>-</v>
      </c>
      <c r="M96" s="5" t="str">
        <f ca="1">IFERROR((COUNTIFS(SWISSW!$I:$I,MATCHUP!$A96,SWISSW!$J:$J,MATCHUP!M$1,SWISSW!$F:$F,"Won")+COUNTIFS(SWISSW!$I:$I,MATCHUP!M$1,SWISSW!$J:$J,MATCHUP!$A96,SWISSW!$F:$F,"Lost"))/(COUNTIFS(SWISSW!$I:$I,MATCHUP!$A96,SWISSW!$J:$J,MATCHUP!M$1)-COUNTIFS(SWISSW!$I:$I,MATCHUP!$A96,SWISSW!$J:$J,MATCHUP!M$1,SWISSW!$F:$F,"Draw")+COUNTIFS(SWISSW!$I:$I,MATCHUP!M$1,SWISSW!$J:$J,MATCHUP!$A96)-COUNTIFS(SWISSW!$I:$I,MATCHUP!M$1,SWISSW!$J:$J,MATCHUP!$A96,SWISSW!$F:$F,"Draw")),"-")</f>
        <v>-</v>
      </c>
      <c r="N96" s="5" t="str">
        <f ca="1">IFERROR((COUNTIFS(SWISSW!$I:$I,MATCHUP!$A96,SWISSW!$J:$J,MATCHUP!N$1,SWISSW!$F:$F,"Won")+COUNTIFS(SWISSW!$I:$I,MATCHUP!N$1,SWISSW!$J:$J,MATCHUP!$A96,SWISSW!$F:$F,"Lost"))/(COUNTIFS(SWISSW!$I:$I,MATCHUP!$A96,SWISSW!$J:$J,MATCHUP!N$1)-COUNTIFS(SWISSW!$I:$I,MATCHUP!$A96,SWISSW!$J:$J,MATCHUP!N$1,SWISSW!$F:$F,"Draw")+COUNTIFS(SWISSW!$I:$I,MATCHUP!N$1,SWISSW!$J:$J,MATCHUP!$A96)-COUNTIFS(SWISSW!$I:$I,MATCHUP!N$1,SWISSW!$J:$J,MATCHUP!$A96,SWISSW!$F:$F,"Draw")),"-")</f>
        <v>-</v>
      </c>
      <c r="O96" s="5" t="str">
        <f ca="1">IFERROR((COUNTIFS(SWISSW!$I:$I,MATCHUP!$A96,SWISSW!$J:$J,MATCHUP!O$1,SWISSW!$F:$F,"Won")+COUNTIFS(SWISSW!$I:$I,MATCHUP!O$1,SWISSW!$J:$J,MATCHUP!$A96,SWISSW!$F:$F,"Lost"))/(COUNTIFS(SWISSW!$I:$I,MATCHUP!$A96,SWISSW!$J:$J,MATCHUP!O$1)-COUNTIFS(SWISSW!$I:$I,MATCHUP!$A96,SWISSW!$J:$J,MATCHUP!O$1,SWISSW!$F:$F,"Draw")+COUNTIFS(SWISSW!$I:$I,MATCHUP!O$1,SWISSW!$J:$J,MATCHUP!$A96)-COUNTIFS(SWISSW!$I:$I,MATCHUP!O$1,SWISSW!$J:$J,MATCHUP!$A96,SWISSW!$F:$F,"Draw")),"-")</f>
        <v>-</v>
      </c>
      <c r="P96" s="5" t="str">
        <f ca="1">IFERROR((COUNTIFS(SWISSW!$I:$I,MATCHUP!$A96,SWISSW!$J:$J,MATCHUP!P$1,SWISSW!$F:$F,"Won")+COUNTIFS(SWISSW!$I:$I,MATCHUP!P$1,SWISSW!$J:$J,MATCHUP!$A96,SWISSW!$F:$F,"Lost"))/(COUNTIFS(SWISSW!$I:$I,MATCHUP!$A96,SWISSW!$J:$J,MATCHUP!P$1)-COUNTIFS(SWISSW!$I:$I,MATCHUP!$A96,SWISSW!$J:$J,MATCHUP!P$1,SWISSW!$F:$F,"Draw")+COUNTIFS(SWISSW!$I:$I,MATCHUP!P$1,SWISSW!$J:$J,MATCHUP!$A96)-COUNTIFS(SWISSW!$I:$I,MATCHUP!P$1,SWISSW!$J:$J,MATCHUP!$A96,SWISSW!$F:$F,"Draw")),"-")</f>
        <v>-</v>
      </c>
      <c r="Q96" s="5" t="str">
        <f ca="1">IFERROR((COUNTIFS(SWISSW!$I:$I,MATCHUP!$A96,SWISSW!$J:$J,MATCHUP!Q$1,SWISSW!$F:$F,"Won")+COUNTIFS(SWISSW!$I:$I,MATCHUP!Q$1,SWISSW!$J:$J,MATCHUP!$A96,SWISSW!$F:$F,"Lost"))/(COUNTIFS(SWISSW!$I:$I,MATCHUP!$A96,SWISSW!$J:$J,MATCHUP!Q$1)-COUNTIFS(SWISSW!$I:$I,MATCHUP!$A96,SWISSW!$J:$J,MATCHUP!Q$1,SWISSW!$F:$F,"Draw")+COUNTIFS(SWISSW!$I:$I,MATCHUP!Q$1,SWISSW!$J:$J,MATCHUP!$A96)-COUNTIFS(SWISSW!$I:$I,MATCHUP!Q$1,SWISSW!$J:$J,MATCHUP!$A96,SWISSW!$F:$F,"Draw")),"-")</f>
        <v>-</v>
      </c>
      <c r="R96" s="5" t="str">
        <f ca="1">IFERROR((COUNTIFS(SWISSW!$I:$I,MATCHUP!$A96,SWISSW!$J:$J,MATCHUP!R$1,SWISSW!$F:$F,"Won")+COUNTIFS(SWISSW!$I:$I,MATCHUP!R$1,SWISSW!$J:$J,MATCHUP!$A96,SWISSW!$F:$F,"Lost"))/(COUNTIFS(SWISSW!$I:$I,MATCHUP!$A96,SWISSW!$J:$J,MATCHUP!R$1)-COUNTIFS(SWISSW!$I:$I,MATCHUP!$A96,SWISSW!$J:$J,MATCHUP!R$1,SWISSW!$F:$F,"Draw")+COUNTIFS(SWISSW!$I:$I,MATCHUP!R$1,SWISSW!$J:$J,MATCHUP!$A96)-COUNTIFS(SWISSW!$I:$I,MATCHUP!R$1,SWISSW!$J:$J,MATCHUP!$A96,SWISSW!$F:$F,"Draw")),"-")</f>
        <v>-</v>
      </c>
      <c r="S96" s="5" t="str">
        <f ca="1">IFERROR((COUNTIFS(SWISSW!$I:$I,MATCHUP!$A96,SWISSW!$J:$J,MATCHUP!S$1,SWISSW!$F:$F,"Won")+COUNTIFS(SWISSW!$I:$I,MATCHUP!S$1,SWISSW!$J:$J,MATCHUP!$A96,SWISSW!$F:$F,"Lost"))/(COUNTIFS(SWISSW!$I:$I,MATCHUP!$A96,SWISSW!$J:$J,MATCHUP!S$1)-COUNTIFS(SWISSW!$I:$I,MATCHUP!$A96,SWISSW!$J:$J,MATCHUP!S$1,SWISSW!$F:$F,"Draw")+COUNTIFS(SWISSW!$I:$I,MATCHUP!S$1,SWISSW!$J:$J,MATCHUP!$A96)-COUNTIFS(SWISSW!$I:$I,MATCHUP!S$1,SWISSW!$J:$J,MATCHUP!$A96,SWISSW!$F:$F,"Draw")),"-")</f>
        <v>-</v>
      </c>
      <c r="T96" s="5" t="str">
        <f ca="1">IFERROR((COUNTIFS(SWISSW!$I:$I,MATCHUP!$A96,SWISSW!$J:$J,MATCHUP!T$1,SWISSW!$F:$F,"Won")+COUNTIFS(SWISSW!$I:$I,MATCHUP!T$1,SWISSW!$J:$J,MATCHUP!$A96,SWISSW!$F:$F,"Lost"))/(COUNTIFS(SWISSW!$I:$I,MATCHUP!$A96,SWISSW!$J:$J,MATCHUP!T$1)-COUNTIFS(SWISSW!$I:$I,MATCHUP!$A96,SWISSW!$J:$J,MATCHUP!T$1,SWISSW!$F:$F,"Draw")+COUNTIFS(SWISSW!$I:$I,MATCHUP!T$1,SWISSW!$J:$J,MATCHUP!$A96)-COUNTIFS(SWISSW!$I:$I,MATCHUP!T$1,SWISSW!$J:$J,MATCHUP!$A96,SWISSW!$F:$F,"Draw")),"-")</f>
        <v>-</v>
      </c>
      <c r="U96" s="5" t="str">
        <f ca="1">IFERROR((COUNTIFS(SWISSW!$I:$I,MATCHUP!$A96,SWISSW!$J:$J,MATCHUP!U$1,SWISSW!$F:$F,"Won")+COUNTIFS(SWISSW!$I:$I,MATCHUP!U$1,SWISSW!$J:$J,MATCHUP!$A96,SWISSW!$F:$F,"Lost"))/(COUNTIFS(SWISSW!$I:$I,MATCHUP!$A96,SWISSW!$J:$J,MATCHUP!U$1)-COUNTIFS(SWISSW!$I:$I,MATCHUP!$A96,SWISSW!$J:$J,MATCHUP!U$1,SWISSW!$F:$F,"Draw")+COUNTIFS(SWISSW!$I:$I,MATCHUP!U$1,SWISSW!$J:$J,MATCHUP!$A96)-COUNTIFS(SWISSW!$I:$I,MATCHUP!U$1,SWISSW!$J:$J,MATCHUP!$A96,SWISSW!$F:$F,"Draw")),"-")</f>
        <v>-</v>
      </c>
      <c r="V96" s="5" t="str">
        <f ca="1">IFERROR((COUNTIFS(SWISSW!$I:$I,MATCHUP!$A96,SWISSW!$J:$J,MATCHUP!V$1,SWISSW!$F:$F,"Won")+COUNTIFS(SWISSW!$I:$I,MATCHUP!V$1,SWISSW!$J:$J,MATCHUP!$A96,SWISSW!$F:$F,"Lost"))/(COUNTIFS(SWISSW!$I:$I,MATCHUP!$A96,SWISSW!$J:$J,MATCHUP!V$1)-COUNTIFS(SWISSW!$I:$I,MATCHUP!$A96,SWISSW!$J:$J,MATCHUP!V$1,SWISSW!$F:$F,"Draw")+COUNTIFS(SWISSW!$I:$I,MATCHUP!V$1,SWISSW!$J:$J,MATCHUP!$A96)-COUNTIFS(SWISSW!$I:$I,MATCHUP!V$1,SWISSW!$J:$J,MATCHUP!$A96,SWISSW!$F:$F,"Draw")),"-")</f>
        <v>-</v>
      </c>
      <c r="W96" s="5" t="str">
        <f ca="1">IFERROR((COUNTIFS(SWISSW!$I:$I,MATCHUP!$A96,SWISSW!$J:$J,MATCHUP!W$1,SWISSW!$F:$F,"Won")+COUNTIFS(SWISSW!$I:$I,MATCHUP!W$1,SWISSW!$J:$J,MATCHUP!$A96,SWISSW!$F:$F,"Lost"))/(COUNTIFS(SWISSW!$I:$I,MATCHUP!$A96,SWISSW!$J:$J,MATCHUP!W$1)-COUNTIFS(SWISSW!$I:$I,MATCHUP!$A96,SWISSW!$J:$J,MATCHUP!W$1,SWISSW!$F:$F,"Draw")+COUNTIFS(SWISSW!$I:$I,MATCHUP!W$1,SWISSW!$J:$J,MATCHUP!$A96)-COUNTIFS(SWISSW!$I:$I,MATCHUP!W$1,SWISSW!$J:$J,MATCHUP!$A96,SWISSW!$F:$F,"Draw")),"-")</f>
        <v>-</v>
      </c>
      <c r="X96" s="5" t="str">
        <f ca="1">IFERROR((COUNTIFS(SWISSW!$I:$I,MATCHUP!$A96,SWISSW!$J:$J,MATCHUP!X$1,SWISSW!$F:$F,"Won")+COUNTIFS(SWISSW!$I:$I,MATCHUP!X$1,SWISSW!$J:$J,MATCHUP!$A96,SWISSW!$F:$F,"Lost"))/(COUNTIFS(SWISSW!$I:$I,MATCHUP!$A96,SWISSW!$J:$J,MATCHUP!X$1)-COUNTIFS(SWISSW!$I:$I,MATCHUP!$A96,SWISSW!$J:$J,MATCHUP!X$1,SWISSW!$F:$F,"Draw")+COUNTIFS(SWISSW!$I:$I,MATCHUP!X$1,SWISSW!$J:$J,MATCHUP!$A96)-COUNTIFS(SWISSW!$I:$I,MATCHUP!X$1,SWISSW!$J:$J,MATCHUP!$A96,SWISSW!$F:$F,"Draw")),"-")</f>
        <v>-</v>
      </c>
      <c r="Y96" s="5" t="str">
        <f ca="1">IFERROR((COUNTIFS(SWISSW!$I:$I,MATCHUP!$A96,SWISSW!$J:$J,MATCHUP!Y$1,SWISSW!$F:$F,"Won")+COUNTIFS(SWISSW!$I:$I,MATCHUP!Y$1,SWISSW!$J:$J,MATCHUP!$A96,SWISSW!$F:$F,"Lost"))/(COUNTIFS(SWISSW!$I:$I,MATCHUP!$A96,SWISSW!$J:$J,MATCHUP!Y$1)-COUNTIFS(SWISSW!$I:$I,MATCHUP!$A96,SWISSW!$J:$J,MATCHUP!Y$1,SWISSW!$F:$F,"Draw")+COUNTIFS(SWISSW!$I:$I,MATCHUP!Y$1,SWISSW!$J:$J,MATCHUP!$A96)-COUNTIFS(SWISSW!$I:$I,MATCHUP!Y$1,SWISSW!$J:$J,MATCHUP!$A96,SWISSW!$F:$F,"Draw")),"-")</f>
        <v>-</v>
      </c>
      <c r="Z96" s="5" t="str">
        <f ca="1">IFERROR((COUNTIFS(SWISSW!$I:$I,MATCHUP!$A96,SWISSW!$J:$J,MATCHUP!Z$1,SWISSW!$F:$F,"Won")+COUNTIFS(SWISSW!$I:$I,MATCHUP!Z$1,SWISSW!$J:$J,MATCHUP!$A96,SWISSW!$F:$F,"Lost"))/(COUNTIFS(SWISSW!$I:$I,MATCHUP!$A96,SWISSW!$J:$J,MATCHUP!Z$1)-COUNTIFS(SWISSW!$I:$I,MATCHUP!$A96,SWISSW!$J:$J,MATCHUP!Z$1,SWISSW!$F:$F,"Draw")+COUNTIFS(SWISSW!$I:$I,MATCHUP!Z$1,SWISSW!$J:$J,MATCHUP!$A96)-COUNTIFS(SWISSW!$I:$I,MATCHUP!Z$1,SWISSW!$J:$J,MATCHUP!$A96,SWISSW!$F:$F,"Draw")),"-")</f>
        <v>-</v>
      </c>
      <c r="AA96" s="5" t="str">
        <f ca="1">IFERROR((COUNTIFS(SWISSW!$I:$I,MATCHUP!$A96,SWISSW!$J:$J,MATCHUP!AA$1,SWISSW!$F:$F,"Won")+COUNTIFS(SWISSW!$I:$I,MATCHUP!AA$1,SWISSW!$J:$J,MATCHUP!$A96,SWISSW!$F:$F,"Lost"))/(COUNTIFS(SWISSW!$I:$I,MATCHUP!$A96,SWISSW!$J:$J,MATCHUP!AA$1)-COUNTIFS(SWISSW!$I:$I,MATCHUP!$A96,SWISSW!$J:$J,MATCHUP!AA$1,SWISSW!$F:$F,"Draw")+COUNTIFS(SWISSW!$I:$I,MATCHUP!AA$1,SWISSW!$J:$J,MATCHUP!$A96)-COUNTIFS(SWISSW!$I:$I,MATCHUP!AA$1,SWISSW!$J:$J,MATCHUP!$A96,SWISSW!$F:$F,"Draw")),"-")</f>
        <v>-</v>
      </c>
      <c r="AB96" s="5" t="str">
        <f ca="1">IFERROR((COUNTIFS(SWISSW!$I:$I,MATCHUP!$A96,SWISSW!$J:$J,MATCHUP!AB$1,SWISSW!$F:$F,"Won")+COUNTIFS(SWISSW!$I:$I,MATCHUP!AB$1,SWISSW!$J:$J,MATCHUP!$A96,SWISSW!$F:$F,"Lost"))/(COUNTIFS(SWISSW!$I:$I,MATCHUP!$A96,SWISSW!$J:$J,MATCHUP!AB$1)-COUNTIFS(SWISSW!$I:$I,MATCHUP!$A96,SWISSW!$J:$J,MATCHUP!AB$1,SWISSW!$F:$F,"Draw")+COUNTIFS(SWISSW!$I:$I,MATCHUP!AB$1,SWISSW!$J:$J,MATCHUP!$A96)-COUNTIFS(SWISSW!$I:$I,MATCHUP!AB$1,SWISSW!$J:$J,MATCHUP!$A96,SWISSW!$F:$F,"Draw")),"-")</f>
        <v>-</v>
      </c>
      <c r="AC96" s="5" t="str">
        <f ca="1">IFERROR((COUNTIFS(SWISSW!$I:$I,MATCHUP!$A96,SWISSW!$J:$J,MATCHUP!AC$1,SWISSW!$F:$F,"Won")+COUNTIFS(SWISSW!$I:$I,MATCHUP!AC$1,SWISSW!$J:$J,MATCHUP!$A96,SWISSW!$F:$F,"Lost"))/(COUNTIFS(SWISSW!$I:$I,MATCHUP!$A96,SWISSW!$J:$J,MATCHUP!AC$1)-COUNTIFS(SWISSW!$I:$I,MATCHUP!$A96,SWISSW!$J:$J,MATCHUP!AC$1,SWISSW!$F:$F,"Draw")+COUNTIFS(SWISSW!$I:$I,MATCHUP!AC$1,SWISSW!$J:$J,MATCHUP!$A96)-COUNTIFS(SWISSW!$I:$I,MATCHUP!AC$1,SWISSW!$J:$J,MATCHUP!$A96,SWISSW!$F:$F,"Draw")),"-")</f>
        <v>-</v>
      </c>
      <c r="AD96" s="5" t="str">
        <f ca="1">IFERROR((COUNTIFS(SWISSW!$I:$I,MATCHUP!$A96,SWISSW!$J:$J,MATCHUP!AD$1,SWISSW!$F:$F,"Won")+COUNTIFS(SWISSW!$I:$I,MATCHUP!AD$1,SWISSW!$J:$J,MATCHUP!$A96,SWISSW!$F:$F,"Lost"))/(COUNTIFS(SWISSW!$I:$I,MATCHUP!$A96,SWISSW!$J:$J,MATCHUP!AD$1)-COUNTIFS(SWISSW!$I:$I,MATCHUP!$A96,SWISSW!$J:$J,MATCHUP!AD$1,SWISSW!$F:$F,"Draw")+COUNTIFS(SWISSW!$I:$I,MATCHUP!AD$1,SWISSW!$J:$J,MATCHUP!$A96)-COUNTIFS(SWISSW!$I:$I,MATCHUP!AD$1,SWISSW!$J:$J,MATCHUP!$A96,SWISSW!$F:$F,"Draw")),"-")</f>
        <v>-</v>
      </c>
      <c r="AE96" s="5" t="str">
        <f ca="1">IFERROR((COUNTIFS(SWISSW!$I:$I,MATCHUP!$A96,SWISSW!$J:$J,MATCHUP!AE$1,SWISSW!$F:$F,"Won")+COUNTIFS(SWISSW!$I:$I,MATCHUP!AE$1,SWISSW!$J:$J,MATCHUP!$A96,SWISSW!$F:$F,"Lost"))/(COUNTIFS(SWISSW!$I:$I,MATCHUP!$A96,SWISSW!$J:$J,MATCHUP!AE$1)-COUNTIFS(SWISSW!$I:$I,MATCHUP!$A96,SWISSW!$J:$J,MATCHUP!AE$1,SWISSW!$F:$F,"Draw")+COUNTIFS(SWISSW!$I:$I,MATCHUP!AE$1,SWISSW!$J:$J,MATCHUP!$A96)-COUNTIFS(SWISSW!$I:$I,MATCHUP!AE$1,SWISSW!$J:$J,MATCHUP!$A96,SWISSW!$F:$F,"Draw")),"-")</f>
        <v>-</v>
      </c>
      <c r="AF96" s="5" t="str">
        <f ca="1">IFERROR((COUNTIFS(SWISSW!$I:$I,MATCHUP!$A96,SWISSW!$J:$J,MATCHUP!AF$1,SWISSW!$F:$F,"Won")+COUNTIFS(SWISSW!$I:$I,MATCHUP!AF$1,SWISSW!$J:$J,MATCHUP!$A96,SWISSW!$F:$F,"Lost"))/(COUNTIFS(SWISSW!$I:$I,MATCHUP!$A96,SWISSW!$J:$J,MATCHUP!AF$1)-COUNTIFS(SWISSW!$I:$I,MATCHUP!$A96,SWISSW!$J:$J,MATCHUP!AF$1,SWISSW!$F:$F,"Draw")+COUNTIFS(SWISSW!$I:$I,MATCHUP!AF$1,SWISSW!$J:$J,MATCHUP!$A96)-COUNTIFS(SWISSW!$I:$I,MATCHUP!AF$1,SWISSW!$J:$J,MATCHUP!$A96,SWISSW!$F:$F,"Draw")),"-")</f>
        <v>-</v>
      </c>
      <c r="AG96" s="5" t="str">
        <f ca="1">IFERROR((COUNTIFS(SWISSW!$I:$I,MATCHUP!$A96,SWISSW!$J:$J,MATCHUP!AG$1,SWISSW!$F:$F,"Won")+COUNTIFS(SWISSW!$I:$I,MATCHUP!AG$1,SWISSW!$J:$J,MATCHUP!$A96,SWISSW!$F:$F,"Lost"))/(COUNTIFS(SWISSW!$I:$I,MATCHUP!$A96,SWISSW!$J:$J,MATCHUP!AG$1)-COUNTIFS(SWISSW!$I:$I,MATCHUP!$A96,SWISSW!$J:$J,MATCHUP!AG$1,SWISSW!$F:$F,"Draw")+COUNTIFS(SWISSW!$I:$I,MATCHUP!AG$1,SWISSW!$J:$J,MATCHUP!$A96)-COUNTIFS(SWISSW!$I:$I,MATCHUP!AG$1,SWISSW!$J:$J,MATCHUP!$A96,SWISSW!$F:$F,"Draw")),"-")</f>
        <v>-</v>
      </c>
      <c r="AH96" s="5" t="str">
        <f ca="1">IFERROR((COUNTIFS(SWISSW!$I:$I,MATCHUP!$A96,SWISSW!$J:$J,MATCHUP!AH$1,SWISSW!$F:$F,"Won")+COUNTIFS(SWISSW!$I:$I,MATCHUP!AH$1,SWISSW!$J:$J,MATCHUP!$A96,SWISSW!$F:$F,"Lost"))/(COUNTIFS(SWISSW!$I:$I,MATCHUP!$A96,SWISSW!$J:$J,MATCHUP!AH$1)-COUNTIFS(SWISSW!$I:$I,MATCHUP!$A96,SWISSW!$J:$J,MATCHUP!AH$1,SWISSW!$F:$F,"Draw")+COUNTIFS(SWISSW!$I:$I,MATCHUP!AH$1,SWISSW!$J:$J,MATCHUP!$A96)-COUNTIFS(SWISSW!$I:$I,MATCHUP!AH$1,SWISSW!$J:$J,MATCHUP!$A96,SWISSW!$F:$F,"Draw")),"-")</f>
        <v>-</v>
      </c>
      <c r="AI96" s="5" t="str">
        <f ca="1">IFERROR((COUNTIFS(SWISSW!$I:$I,MATCHUP!$A96,SWISSW!$J:$J,MATCHUP!AI$1,SWISSW!$F:$F,"Won")+COUNTIFS(SWISSW!$I:$I,MATCHUP!AI$1,SWISSW!$J:$J,MATCHUP!$A96,SWISSW!$F:$F,"Lost"))/(COUNTIFS(SWISSW!$I:$I,MATCHUP!$A96,SWISSW!$J:$J,MATCHUP!AI$1)-COUNTIFS(SWISSW!$I:$I,MATCHUP!$A96,SWISSW!$J:$J,MATCHUP!AI$1,SWISSW!$F:$F,"Draw")+COUNTIFS(SWISSW!$I:$I,MATCHUP!AI$1,SWISSW!$J:$J,MATCHUP!$A96)-COUNTIFS(SWISSW!$I:$I,MATCHUP!AI$1,SWISSW!$J:$J,MATCHUP!$A96,SWISSW!$F:$F,"Draw")),"-")</f>
        <v>-</v>
      </c>
      <c r="AJ96" s="5" t="str">
        <f ca="1">IFERROR((COUNTIFS(SWISSW!$I:$I,MATCHUP!$A96,SWISSW!$J:$J,MATCHUP!AJ$1,SWISSW!$F:$F,"Won")+COUNTIFS(SWISSW!$I:$I,MATCHUP!AJ$1,SWISSW!$J:$J,MATCHUP!$A96,SWISSW!$F:$F,"Lost"))/(COUNTIFS(SWISSW!$I:$I,MATCHUP!$A96,SWISSW!$J:$J,MATCHUP!AJ$1)-COUNTIFS(SWISSW!$I:$I,MATCHUP!$A96,SWISSW!$J:$J,MATCHUP!AJ$1,SWISSW!$F:$F,"Draw")+COUNTIFS(SWISSW!$I:$I,MATCHUP!AJ$1,SWISSW!$J:$J,MATCHUP!$A96)-COUNTIFS(SWISSW!$I:$I,MATCHUP!AJ$1,SWISSW!$J:$J,MATCHUP!$A96,SWISSW!$F:$F,"Draw")),"-")</f>
        <v>-</v>
      </c>
      <c r="AK96" s="5" t="str">
        <f ca="1">IFERROR((COUNTIFS(SWISSW!$I:$I,MATCHUP!$A96,SWISSW!$J:$J,MATCHUP!AK$1,SWISSW!$F:$F,"Won")+COUNTIFS(SWISSW!$I:$I,MATCHUP!AK$1,SWISSW!$J:$J,MATCHUP!$A96,SWISSW!$F:$F,"Lost"))/(COUNTIFS(SWISSW!$I:$I,MATCHUP!$A96,SWISSW!$J:$J,MATCHUP!AK$1)-COUNTIFS(SWISSW!$I:$I,MATCHUP!$A96,SWISSW!$J:$J,MATCHUP!AK$1,SWISSW!$F:$F,"Draw")+COUNTIFS(SWISSW!$I:$I,MATCHUP!AK$1,SWISSW!$J:$J,MATCHUP!$A96)-COUNTIFS(SWISSW!$I:$I,MATCHUP!AK$1,SWISSW!$J:$J,MATCHUP!$A96,SWISSW!$F:$F,"Draw")),"-")</f>
        <v>-</v>
      </c>
      <c r="AL96" s="5" t="str">
        <f ca="1">IFERROR((COUNTIFS(SWISSW!$I:$I,MATCHUP!$A96,SWISSW!$J:$J,MATCHUP!AL$1,SWISSW!$F:$F,"Won")+COUNTIFS(SWISSW!$I:$I,MATCHUP!AL$1,SWISSW!$J:$J,MATCHUP!$A96,SWISSW!$F:$F,"Lost"))/(COUNTIFS(SWISSW!$I:$I,MATCHUP!$A96,SWISSW!$J:$J,MATCHUP!AL$1)-COUNTIFS(SWISSW!$I:$I,MATCHUP!$A96,SWISSW!$J:$J,MATCHUP!AL$1,SWISSW!$F:$F,"Draw")+COUNTIFS(SWISSW!$I:$I,MATCHUP!AL$1,SWISSW!$J:$J,MATCHUP!$A96)-COUNTIFS(SWISSW!$I:$I,MATCHUP!AL$1,SWISSW!$J:$J,MATCHUP!$A96,SWISSW!$F:$F,"Draw")),"-")</f>
        <v>-</v>
      </c>
      <c r="AM96" s="5" t="str">
        <f ca="1">IFERROR((COUNTIFS(SWISSW!$I:$I,MATCHUP!$A96,SWISSW!$J:$J,MATCHUP!AM$1,SWISSW!$F:$F,"Won")+COUNTIFS(SWISSW!$I:$I,MATCHUP!AM$1,SWISSW!$J:$J,MATCHUP!$A96,SWISSW!$F:$F,"Lost"))/(COUNTIFS(SWISSW!$I:$I,MATCHUP!$A96,SWISSW!$J:$J,MATCHUP!AM$1)-COUNTIFS(SWISSW!$I:$I,MATCHUP!$A96,SWISSW!$J:$J,MATCHUP!AM$1,SWISSW!$F:$F,"Draw")+COUNTIFS(SWISSW!$I:$I,MATCHUP!AM$1,SWISSW!$J:$J,MATCHUP!$A96)-COUNTIFS(SWISSW!$I:$I,MATCHUP!AM$1,SWISSW!$J:$J,MATCHUP!$A96,SWISSW!$F:$F,"Draw")),"-")</f>
        <v>-</v>
      </c>
      <c r="AN96" s="5" t="str">
        <f ca="1">IFERROR((COUNTIFS(SWISSW!$I:$I,MATCHUP!$A96,SWISSW!$J:$J,MATCHUP!AN$1,SWISSW!$F:$F,"Won")+COUNTIFS(SWISSW!$I:$I,MATCHUP!AN$1,SWISSW!$J:$J,MATCHUP!$A96,SWISSW!$F:$F,"Lost"))/(COUNTIFS(SWISSW!$I:$I,MATCHUP!$A96,SWISSW!$J:$J,MATCHUP!AN$1)-COUNTIFS(SWISSW!$I:$I,MATCHUP!$A96,SWISSW!$J:$J,MATCHUP!AN$1,SWISSW!$F:$F,"Draw")+COUNTIFS(SWISSW!$I:$I,MATCHUP!AN$1,SWISSW!$J:$J,MATCHUP!$A96)-COUNTIFS(SWISSW!$I:$I,MATCHUP!AN$1,SWISSW!$J:$J,MATCHUP!$A96,SWISSW!$F:$F,"Draw")),"-")</f>
        <v>-</v>
      </c>
      <c r="AO96" s="5" t="str">
        <f ca="1">IFERROR((COUNTIFS(SWISSW!$I:$I,MATCHUP!$A96,SWISSW!$J:$J,MATCHUP!AO$1,SWISSW!$F:$F,"Won")+COUNTIFS(SWISSW!$I:$I,MATCHUP!AO$1,SWISSW!$J:$J,MATCHUP!$A96,SWISSW!$F:$F,"Lost"))/(COUNTIFS(SWISSW!$I:$I,MATCHUP!$A96,SWISSW!$J:$J,MATCHUP!AO$1)-COUNTIFS(SWISSW!$I:$I,MATCHUP!$A96,SWISSW!$J:$J,MATCHUP!AO$1,SWISSW!$F:$F,"Draw")+COUNTIFS(SWISSW!$I:$I,MATCHUP!AO$1,SWISSW!$J:$J,MATCHUP!$A96)-COUNTIFS(SWISSW!$I:$I,MATCHUP!AO$1,SWISSW!$J:$J,MATCHUP!$A96,SWISSW!$F:$F,"Draw")),"-")</f>
        <v>-</v>
      </c>
      <c r="AP96" s="5" t="str">
        <f ca="1">IFERROR((COUNTIFS(SWISSW!$I:$I,MATCHUP!$A96,SWISSW!$J:$J,MATCHUP!AP$1,SWISSW!$F:$F,"Won")+COUNTIFS(SWISSW!$I:$I,MATCHUP!AP$1,SWISSW!$J:$J,MATCHUP!$A96,SWISSW!$F:$F,"Lost"))/(COUNTIFS(SWISSW!$I:$I,MATCHUP!$A96,SWISSW!$J:$J,MATCHUP!AP$1)-COUNTIFS(SWISSW!$I:$I,MATCHUP!$A96,SWISSW!$J:$J,MATCHUP!AP$1,SWISSW!$F:$F,"Draw")+COUNTIFS(SWISSW!$I:$I,MATCHUP!AP$1,SWISSW!$J:$J,MATCHUP!$A96)-COUNTIFS(SWISSW!$I:$I,MATCHUP!AP$1,SWISSW!$J:$J,MATCHUP!$A96,SWISSW!$F:$F,"Draw")),"-")</f>
        <v>-</v>
      </c>
      <c r="AQ96" s="5" t="str">
        <f ca="1">IFERROR((COUNTIFS(SWISSW!$I:$I,MATCHUP!$A96,SWISSW!$J:$J,MATCHUP!AQ$1,SWISSW!$F:$F,"Won")+COUNTIFS(SWISSW!$I:$I,MATCHUP!AQ$1,SWISSW!$J:$J,MATCHUP!$A96,SWISSW!$F:$F,"Lost"))/(COUNTIFS(SWISSW!$I:$I,MATCHUP!$A96,SWISSW!$J:$J,MATCHUP!AQ$1)-COUNTIFS(SWISSW!$I:$I,MATCHUP!$A96,SWISSW!$J:$J,MATCHUP!AQ$1,SWISSW!$F:$F,"Draw")+COUNTIFS(SWISSW!$I:$I,MATCHUP!AQ$1,SWISSW!$J:$J,MATCHUP!$A96)-COUNTIFS(SWISSW!$I:$I,MATCHUP!AQ$1,SWISSW!$J:$J,MATCHUP!$A96,SWISSW!$F:$F,"Draw")),"-")</f>
        <v>-</v>
      </c>
      <c r="AR96" s="5" t="str">
        <f ca="1">IFERROR((COUNTIFS(SWISSW!$I:$I,MATCHUP!$A96,SWISSW!$J:$J,MATCHUP!AR$1,SWISSW!$F:$F,"Won")+COUNTIFS(SWISSW!$I:$I,MATCHUP!AR$1,SWISSW!$J:$J,MATCHUP!$A96,SWISSW!$F:$F,"Lost"))/(COUNTIFS(SWISSW!$I:$I,MATCHUP!$A96,SWISSW!$J:$J,MATCHUP!AR$1)-COUNTIFS(SWISSW!$I:$I,MATCHUP!$A96,SWISSW!$J:$J,MATCHUP!AR$1,SWISSW!$F:$F,"Draw")+COUNTIFS(SWISSW!$I:$I,MATCHUP!AR$1,SWISSW!$J:$J,MATCHUP!$A96)-COUNTIFS(SWISSW!$I:$I,MATCHUP!AR$1,SWISSW!$J:$J,MATCHUP!$A96,SWISSW!$F:$F,"Draw")),"-")</f>
        <v>-</v>
      </c>
      <c r="AS96" s="5" t="str">
        <f ca="1">IFERROR((COUNTIFS(SWISSW!$I:$I,MATCHUP!$A96,SWISSW!$J:$J,MATCHUP!AS$1,SWISSW!$F:$F,"Won")+COUNTIFS(SWISSW!$I:$I,MATCHUP!AS$1,SWISSW!$J:$J,MATCHUP!$A96,SWISSW!$F:$F,"Lost"))/(COUNTIFS(SWISSW!$I:$I,MATCHUP!$A96,SWISSW!$J:$J,MATCHUP!AS$1)-COUNTIFS(SWISSW!$I:$I,MATCHUP!$A96,SWISSW!$J:$J,MATCHUP!AS$1,SWISSW!$F:$F,"Draw")+COUNTIFS(SWISSW!$I:$I,MATCHUP!AS$1,SWISSW!$J:$J,MATCHUP!$A96)-COUNTIFS(SWISSW!$I:$I,MATCHUP!AS$1,SWISSW!$J:$J,MATCHUP!$A96,SWISSW!$F:$F,"Draw")),"-")</f>
        <v>-</v>
      </c>
      <c r="AT96" s="5" t="str">
        <f ca="1">IFERROR((COUNTIFS(SWISSW!$I:$I,MATCHUP!$A96,SWISSW!$J:$J,MATCHUP!AT$1,SWISSW!$F:$F,"Won")+COUNTIFS(SWISSW!$I:$I,MATCHUP!AT$1,SWISSW!$J:$J,MATCHUP!$A96,SWISSW!$F:$F,"Lost"))/(COUNTIFS(SWISSW!$I:$I,MATCHUP!$A96,SWISSW!$J:$J,MATCHUP!AT$1)-COUNTIFS(SWISSW!$I:$I,MATCHUP!$A96,SWISSW!$J:$J,MATCHUP!AT$1,SWISSW!$F:$F,"Draw")+COUNTIFS(SWISSW!$I:$I,MATCHUP!AT$1,SWISSW!$J:$J,MATCHUP!$A96)-COUNTIFS(SWISSW!$I:$I,MATCHUP!AT$1,SWISSW!$J:$J,MATCHUP!$A96,SWISSW!$F:$F,"Draw")),"-")</f>
        <v>-</v>
      </c>
      <c r="AU96" s="5" t="str">
        <f ca="1">IFERROR((COUNTIFS(SWISSW!$I:$I,MATCHUP!$A96,SWISSW!$J:$J,MATCHUP!AU$1,SWISSW!$F:$F,"Won")+COUNTIFS(SWISSW!$I:$I,MATCHUP!AU$1,SWISSW!$J:$J,MATCHUP!$A96,SWISSW!$F:$F,"Lost"))/(COUNTIFS(SWISSW!$I:$I,MATCHUP!$A96,SWISSW!$J:$J,MATCHUP!AU$1)-COUNTIFS(SWISSW!$I:$I,MATCHUP!$A96,SWISSW!$J:$J,MATCHUP!AU$1,SWISSW!$F:$F,"Draw")+COUNTIFS(SWISSW!$I:$I,MATCHUP!AU$1,SWISSW!$J:$J,MATCHUP!$A96)-COUNTIFS(SWISSW!$I:$I,MATCHUP!AU$1,SWISSW!$J:$J,MATCHUP!$A96,SWISSW!$F:$F,"Draw")),"-")</f>
        <v>-</v>
      </c>
      <c r="AV96" s="5" t="str">
        <f ca="1">IFERROR((COUNTIFS(SWISSW!$I:$I,MATCHUP!$A96,SWISSW!$J:$J,MATCHUP!AV$1,SWISSW!$F:$F,"Won")+COUNTIFS(SWISSW!$I:$I,MATCHUP!AV$1,SWISSW!$J:$J,MATCHUP!$A96,SWISSW!$F:$F,"Lost"))/(COUNTIFS(SWISSW!$I:$I,MATCHUP!$A96,SWISSW!$J:$J,MATCHUP!AV$1)-COUNTIFS(SWISSW!$I:$I,MATCHUP!$A96,SWISSW!$J:$J,MATCHUP!AV$1,SWISSW!$F:$F,"Draw")+COUNTIFS(SWISSW!$I:$I,MATCHUP!AV$1,SWISSW!$J:$J,MATCHUP!$A96)-COUNTIFS(SWISSW!$I:$I,MATCHUP!AV$1,SWISSW!$J:$J,MATCHUP!$A96,SWISSW!$F:$F,"Draw")),"-")</f>
        <v>-</v>
      </c>
      <c r="AW96" s="5" t="str">
        <f ca="1">IFERROR((COUNTIFS(SWISSW!$I:$I,MATCHUP!$A96,SWISSW!$J:$J,MATCHUP!AW$1,SWISSW!$F:$F,"Won")+COUNTIFS(SWISSW!$I:$I,MATCHUP!AW$1,SWISSW!$J:$J,MATCHUP!$A96,SWISSW!$F:$F,"Lost"))/(COUNTIFS(SWISSW!$I:$I,MATCHUP!$A96,SWISSW!$J:$J,MATCHUP!AW$1)-COUNTIFS(SWISSW!$I:$I,MATCHUP!$A96,SWISSW!$J:$J,MATCHUP!AW$1,SWISSW!$F:$F,"Draw")+COUNTIFS(SWISSW!$I:$I,MATCHUP!AW$1,SWISSW!$J:$J,MATCHUP!$A96)-COUNTIFS(SWISSW!$I:$I,MATCHUP!AW$1,SWISSW!$J:$J,MATCHUP!$A96,SWISSW!$F:$F,"Draw")),"-")</f>
        <v>-</v>
      </c>
      <c r="AX96" s="5" t="str">
        <f ca="1">IFERROR((COUNTIFS(SWISSW!$I:$I,MATCHUP!$A96,SWISSW!$J:$J,MATCHUP!AX$1,SWISSW!$F:$F,"Won")+COUNTIFS(SWISSW!$I:$I,MATCHUP!AX$1,SWISSW!$J:$J,MATCHUP!$A96,SWISSW!$F:$F,"Lost"))/(COUNTIFS(SWISSW!$I:$I,MATCHUP!$A96,SWISSW!$J:$J,MATCHUP!AX$1)-COUNTIFS(SWISSW!$I:$I,MATCHUP!$A96,SWISSW!$J:$J,MATCHUP!AX$1,SWISSW!$F:$F,"Draw")+COUNTIFS(SWISSW!$I:$I,MATCHUP!AX$1,SWISSW!$J:$J,MATCHUP!$A96)-COUNTIFS(SWISSW!$I:$I,MATCHUP!AX$1,SWISSW!$J:$J,MATCHUP!$A96,SWISSW!$F:$F,"Draw")),"-")</f>
        <v>-</v>
      </c>
      <c r="AY96" s="5" t="str">
        <f ca="1">IFERROR((COUNTIFS(SWISSW!$I:$I,MATCHUP!$A96,SWISSW!$J:$J,MATCHUP!AY$1,SWISSW!$F:$F,"Won")+COUNTIFS(SWISSW!$I:$I,MATCHUP!AY$1,SWISSW!$J:$J,MATCHUP!$A96,SWISSW!$F:$F,"Lost"))/(COUNTIFS(SWISSW!$I:$I,MATCHUP!$A96,SWISSW!$J:$J,MATCHUP!AY$1)-COUNTIFS(SWISSW!$I:$I,MATCHUP!$A96,SWISSW!$J:$J,MATCHUP!AY$1,SWISSW!$F:$F,"Draw")+COUNTIFS(SWISSW!$I:$I,MATCHUP!AY$1,SWISSW!$J:$J,MATCHUP!$A96)-COUNTIFS(SWISSW!$I:$I,MATCHUP!AY$1,SWISSW!$J:$J,MATCHUP!$A96,SWISSW!$F:$F,"Draw")),"-")</f>
        <v>-</v>
      </c>
      <c r="AZ96" s="5" t="str">
        <f ca="1">IFERROR((COUNTIFS(SWISSW!$I:$I,MATCHUP!$A96,SWISSW!$J:$J,MATCHUP!AZ$1,SWISSW!$F:$F,"Won")+COUNTIFS(SWISSW!$I:$I,MATCHUP!AZ$1,SWISSW!$J:$J,MATCHUP!$A96,SWISSW!$F:$F,"Lost"))/(COUNTIFS(SWISSW!$I:$I,MATCHUP!$A96,SWISSW!$J:$J,MATCHUP!AZ$1)-COUNTIFS(SWISSW!$I:$I,MATCHUP!$A96,SWISSW!$J:$J,MATCHUP!AZ$1,SWISSW!$F:$F,"Draw")+COUNTIFS(SWISSW!$I:$I,MATCHUP!AZ$1,SWISSW!$J:$J,MATCHUP!$A96)-COUNTIFS(SWISSW!$I:$I,MATCHUP!AZ$1,SWISSW!$J:$J,MATCHUP!$A96,SWISSW!$F:$F,"Draw")),"-")</f>
        <v>-</v>
      </c>
      <c r="BA96" s="5" t="str">
        <f ca="1">IFERROR((COUNTIFS(SWISSW!$I:$I,MATCHUP!$A96,SWISSW!$J:$J,MATCHUP!BA$1,SWISSW!$F:$F,"Won")+COUNTIFS(SWISSW!$I:$I,MATCHUP!BA$1,SWISSW!$J:$J,MATCHUP!$A96,SWISSW!$F:$F,"Lost"))/(COUNTIFS(SWISSW!$I:$I,MATCHUP!$A96,SWISSW!$J:$J,MATCHUP!BA$1)-COUNTIFS(SWISSW!$I:$I,MATCHUP!$A96,SWISSW!$J:$J,MATCHUP!BA$1,SWISSW!$F:$F,"Draw")+COUNTIFS(SWISSW!$I:$I,MATCHUP!BA$1,SWISSW!$J:$J,MATCHUP!$A96)-COUNTIFS(SWISSW!$I:$I,MATCHUP!BA$1,SWISSW!$J:$J,MATCHUP!$A96,SWISSW!$F:$F,"Draw")),"-")</f>
        <v>-</v>
      </c>
      <c r="BB96" s="5" t="str">
        <f ca="1">IFERROR((COUNTIFS(SWISSW!$I:$I,MATCHUP!$A96,SWISSW!$J:$J,MATCHUP!BB$1,SWISSW!$F:$F,"Won")+COUNTIFS(SWISSW!$I:$I,MATCHUP!BB$1,SWISSW!$J:$J,MATCHUP!$A96,SWISSW!$F:$F,"Lost"))/(COUNTIFS(SWISSW!$I:$I,MATCHUP!$A96,SWISSW!$J:$J,MATCHUP!BB$1)-COUNTIFS(SWISSW!$I:$I,MATCHUP!$A96,SWISSW!$J:$J,MATCHUP!BB$1,SWISSW!$F:$F,"Draw")+COUNTIFS(SWISSW!$I:$I,MATCHUP!BB$1,SWISSW!$J:$J,MATCHUP!$A96)-COUNTIFS(SWISSW!$I:$I,MATCHUP!BB$1,SWISSW!$J:$J,MATCHUP!$A96,SWISSW!$F:$F,"Draw")),"-")</f>
        <v>-</v>
      </c>
      <c r="BC96" s="5" t="str">
        <f ca="1">IFERROR((COUNTIFS(SWISSW!$I:$I,MATCHUP!$A96,SWISSW!$J:$J,MATCHUP!BC$1,SWISSW!$F:$F,"Won")+COUNTIFS(SWISSW!$I:$I,MATCHUP!BC$1,SWISSW!$J:$J,MATCHUP!$A96,SWISSW!$F:$F,"Lost"))/(COUNTIFS(SWISSW!$I:$I,MATCHUP!$A96,SWISSW!$J:$J,MATCHUP!BC$1)-COUNTIFS(SWISSW!$I:$I,MATCHUP!$A96,SWISSW!$J:$J,MATCHUP!BC$1,SWISSW!$F:$F,"Draw")+COUNTIFS(SWISSW!$I:$I,MATCHUP!BC$1,SWISSW!$J:$J,MATCHUP!$A96)-COUNTIFS(SWISSW!$I:$I,MATCHUP!BC$1,SWISSW!$J:$J,MATCHUP!$A96,SWISSW!$F:$F,"Draw")),"-")</f>
        <v>-</v>
      </c>
      <c r="BD96" s="5" t="str">
        <f ca="1">IFERROR((COUNTIFS(SWISSW!$I:$I,MATCHUP!$A96,SWISSW!$J:$J,MATCHUP!BD$1,SWISSW!$F:$F,"Won")+COUNTIFS(SWISSW!$I:$I,MATCHUP!BD$1,SWISSW!$J:$J,MATCHUP!$A96,SWISSW!$F:$F,"Lost"))/(COUNTIFS(SWISSW!$I:$I,MATCHUP!$A96,SWISSW!$J:$J,MATCHUP!BD$1)-COUNTIFS(SWISSW!$I:$I,MATCHUP!$A96,SWISSW!$J:$J,MATCHUP!BD$1,SWISSW!$F:$F,"Draw")+COUNTIFS(SWISSW!$I:$I,MATCHUP!BD$1,SWISSW!$J:$J,MATCHUP!$A96)-COUNTIFS(SWISSW!$I:$I,MATCHUP!BD$1,SWISSW!$J:$J,MATCHUP!$A96,SWISSW!$F:$F,"Draw")),"-")</f>
        <v>-</v>
      </c>
      <c r="BE96" s="5" t="str">
        <f ca="1">IFERROR((COUNTIFS(SWISSW!$I:$I,MATCHUP!$A96,SWISSW!$J:$J,MATCHUP!BE$1,SWISSW!$F:$F,"Won")+COUNTIFS(SWISSW!$I:$I,MATCHUP!BE$1,SWISSW!$J:$J,MATCHUP!$A96,SWISSW!$F:$F,"Lost"))/(COUNTIFS(SWISSW!$I:$I,MATCHUP!$A96,SWISSW!$J:$J,MATCHUP!BE$1)-COUNTIFS(SWISSW!$I:$I,MATCHUP!$A96,SWISSW!$J:$J,MATCHUP!BE$1,SWISSW!$F:$F,"Draw")+COUNTIFS(SWISSW!$I:$I,MATCHUP!BE$1,SWISSW!$J:$J,MATCHUP!$A96)-COUNTIFS(SWISSW!$I:$I,MATCHUP!BE$1,SWISSW!$J:$J,MATCHUP!$A96,SWISSW!$F:$F,"Draw")),"-")</f>
        <v>-</v>
      </c>
      <c r="BF96" s="5" t="str">
        <f ca="1">IFERROR((COUNTIFS(SWISSW!$I:$I,MATCHUP!$A96,SWISSW!$J:$J,MATCHUP!BF$1,SWISSW!$F:$F,"Won")+COUNTIFS(SWISSW!$I:$I,MATCHUP!BF$1,SWISSW!$J:$J,MATCHUP!$A96,SWISSW!$F:$F,"Lost"))/(COUNTIFS(SWISSW!$I:$I,MATCHUP!$A96,SWISSW!$J:$J,MATCHUP!BF$1)-COUNTIFS(SWISSW!$I:$I,MATCHUP!$A96,SWISSW!$J:$J,MATCHUP!BF$1,SWISSW!$F:$F,"Draw")+COUNTIFS(SWISSW!$I:$I,MATCHUP!BF$1,SWISSW!$J:$J,MATCHUP!$A96)-COUNTIFS(SWISSW!$I:$I,MATCHUP!BF$1,SWISSW!$J:$J,MATCHUP!$A96,SWISSW!$F:$F,"Draw")),"-")</f>
        <v>-</v>
      </c>
      <c r="BG96" s="5" t="str">
        <f ca="1">IFERROR((COUNTIFS(SWISSW!$I:$I,MATCHUP!$A96,SWISSW!$J:$J,MATCHUP!BG$1,SWISSW!$F:$F,"Won")+COUNTIFS(SWISSW!$I:$I,MATCHUP!BG$1,SWISSW!$J:$J,MATCHUP!$A96,SWISSW!$F:$F,"Lost"))/(COUNTIFS(SWISSW!$I:$I,MATCHUP!$A96,SWISSW!$J:$J,MATCHUP!BG$1)-COUNTIFS(SWISSW!$I:$I,MATCHUP!$A96,SWISSW!$J:$J,MATCHUP!BG$1,SWISSW!$F:$F,"Draw")+COUNTIFS(SWISSW!$I:$I,MATCHUP!BG$1,SWISSW!$J:$J,MATCHUP!$A96)-COUNTIFS(SWISSW!$I:$I,MATCHUP!BG$1,SWISSW!$J:$J,MATCHUP!$A96,SWISSW!$F:$F,"Draw")),"-")</f>
        <v>-</v>
      </c>
      <c r="BH96" s="5" t="str">
        <f ca="1">IFERROR((COUNTIFS(SWISSW!$I:$I,MATCHUP!$A96,SWISSW!$J:$J,MATCHUP!BH$1,SWISSW!$F:$F,"Won")+COUNTIFS(SWISSW!$I:$I,MATCHUP!BH$1,SWISSW!$J:$J,MATCHUP!$A96,SWISSW!$F:$F,"Lost"))/(COUNTIFS(SWISSW!$I:$I,MATCHUP!$A96,SWISSW!$J:$J,MATCHUP!BH$1)-COUNTIFS(SWISSW!$I:$I,MATCHUP!$A96,SWISSW!$J:$J,MATCHUP!BH$1,SWISSW!$F:$F,"Draw")+COUNTIFS(SWISSW!$I:$I,MATCHUP!BH$1,SWISSW!$J:$J,MATCHUP!$A96)-COUNTIFS(SWISSW!$I:$I,MATCHUP!BH$1,SWISSW!$J:$J,MATCHUP!$A96,SWISSW!$F:$F,"Draw")),"-")</f>
        <v>-</v>
      </c>
      <c r="BI96" s="5" t="str">
        <f ca="1">IFERROR((COUNTIFS(SWISSW!$I:$I,MATCHUP!$A96,SWISSW!$J:$J,MATCHUP!BI$1,SWISSW!$F:$F,"Won")+COUNTIFS(SWISSW!$I:$I,MATCHUP!BI$1,SWISSW!$J:$J,MATCHUP!$A96,SWISSW!$F:$F,"Lost"))/(COUNTIFS(SWISSW!$I:$I,MATCHUP!$A96,SWISSW!$J:$J,MATCHUP!BI$1)-COUNTIFS(SWISSW!$I:$I,MATCHUP!$A96,SWISSW!$J:$J,MATCHUP!BI$1,SWISSW!$F:$F,"Draw")+COUNTIFS(SWISSW!$I:$I,MATCHUP!BI$1,SWISSW!$J:$J,MATCHUP!$A96)-COUNTIFS(SWISSW!$I:$I,MATCHUP!BI$1,SWISSW!$J:$J,MATCHUP!$A96,SWISSW!$F:$F,"Draw")),"-")</f>
        <v>-</v>
      </c>
      <c r="BJ96" s="5" t="str">
        <f ca="1">IFERROR((COUNTIFS(SWISSW!$I:$I,MATCHUP!$A96,SWISSW!$J:$J,MATCHUP!BJ$1,SWISSW!$F:$F,"Won")+COUNTIFS(SWISSW!$I:$I,MATCHUP!BJ$1,SWISSW!$J:$J,MATCHUP!$A96,SWISSW!$F:$F,"Lost"))/(COUNTIFS(SWISSW!$I:$I,MATCHUP!$A96,SWISSW!$J:$J,MATCHUP!BJ$1)-COUNTIFS(SWISSW!$I:$I,MATCHUP!$A96,SWISSW!$J:$J,MATCHUP!BJ$1,SWISSW!$F:$F,"Draw")+COUNTIFS(SWISSW!$I:$I,MATCHUP!BJ$1,SWISSW!$J:$J,MATCHUP!$A96)-COUNTIFS(SWISSW!$I:$I,MATCHUP!BJ$1,SWISSW!$J:$J,MATCHUP!$A96,SWISSW!$F:$F,"Draw")),"-")</f>
        <v>-</v>
      </c>
      <c r="BK96" s="5" t="str">
        <f ca="1">IFERROR((COUNTIFS(SWISSW!$I:$I,MATCHUP!$A96,SWISSW!$J:$J,MATCHUP!BK$1,SWISSW!$F:$F,"Won")+COUNTIFS(SWISSW!$I:$I,MATCHUP!BK$1,SWISSW!$J:$J,MATCHUP!$A96,SWISSW!$F:$F,"Lost"))/(COUNTIFS(SWISSW!$I:$I,MATCHUP!$A96,SWISSW!$J:$J,MATCHUP!BK$1)-COUNTIFS(SWISSW!$I:$I,MATCHUP!$A96,SWISSW!$J:$J,MATCHUP!BK$1,SWISSW!$F:$F,"Draw")+COUNTIFS(SWISSW!$I:$I,MATCHUP!BK$1,SWISSW!$J:$J,MATCHUP!$A96)-COUNTIFS(SWISSW!$I:$I,MATCHUP!BK$1,SWISSW!$J:$J,MATCHUP!$A96,SWISSW!$F:$F,"Draw")),"-")</f>
        <v>-</v>
      </c>
      <c r="BL96" s="5" t="str">
        <f ca="1">IFERROR((COUNTIFS(SWISSW!$I:$I,MATCHUP!$A96,SWISSW!$J:$J,MATCHUP!BL$1,SWISSW!$F:$F,"Won")+COUNTIFS(SWISSW!$I:$I,MATCHUP!BL$1,SWISSW!$J:$J,MATCHUP!$A96,SWISSW!$F:$F,"Lost"))/(COUNTIFS(SWISSW!$I:$I,MATCHUP!$A96,SWISSW!$J:$J,MATCHUP!BL$1)-COUNTIFS(SWISSW!$I:$I,MATCHUP!$A96,SWISSW!$J:$J,MATCHUP!BL$1,SWISSW!$F:$F,"Draw")+COUNTIFS(SWISSW!$I:$I,MATCHUP!BL$1,SWISSW!$J:$J,MATCHUP!$A96)-COUNTIFS(SWISSW!$I:$I,MATCHUP!BL$1,SWISSW!$J:$J,MATCHUP!$A96,SWISSW!$F:$F,"Draw")),"-")</f>
        <v>-</v>
      </c>
      <c r="BM96" s="5" t="str">
        <f ca="1">IFERROR((COUNTIFS(SWISSW!$I:$I,MATCHUP!$A96,SWISSW!$J:$J,MATCHUP!BM$1,SWISSW!$F:$F,"Won")+COUNTIFS(SWISSW!$I:$I,MATCHUP!BM$1,SWISSW!$J:$J,MATCHUP!$A96,SWISSW!$F:$F,"Lost"))/(COUNTIFS(SWISSW!$I:$I,MATCHUP!$A96,SWISSW!$J:$J,MATCHUP!BM$1)-COUNTIFS(SWISSW!$I:$I,MATCHUP!$A96,SWISSW!$J:$J,MATCHUP!BM$1,SWISSW!$F:$F,"Draw")+COUNTIFS(SWISSW!$I:$I,MATCHUP!BM$1,SWISSW!$J:$J,MATCHUP!$A96)-COUNTIFS(SWISSW!$I:$I,MATCHUP!BM$1,SWISSW!$J:$J,MATCHUP!$A96,SWISSW!$F:$F,"Draw")),"-")</f>
        <v>-</v>
      </c>
      <c r="BN96" s="5" t="str">
        <f ca="1">IFERROR((COUNTIFS(SWISSW!$I:$I,MATCHUP!$A96,SWISSW!$J:$J,MATCHUP!BN$1,SWISSW!$F:$F,"Won")+COUNTIFS(SWISSW!$I:$I,MATCHUP!BN$1,SWISSW!$J:$J,MATCHUP!$A96,SWISSW!$F:$F,"Lost"))/(COUNTIFS(SWISSW!$I:$I,MATCHUP!$A96,SWISSW!$J:$J,MATCHUP!BN$1)-COUNTIFS(SWISSW!$I:$I,MATCHUP!$A96,SWISSW!$J:$J,MATCHUP!BN$1,SWISSW!$F:$F,"Draw")+COUNTIFS(SWISSW!$I:$I,MATCHUP!BN$1,SWISSW!$J:$J,MATCHUP!$A96)-COUNTIFS(SWISSW!$I:$I,MATCHUP!BN$1,SWISSW!$J:$J,MATCHUP!$A96,SWISSW!$F:$F,"Draw")),"-")</f>
        <v>-</v>
      </c>
      <c r="BO96" s="5" t="str">
        <f ca="1">IFERROR((COUNTIFS(SWISSW!$I:$I,MATCHUP!$A96,SWISSW!$J:$J,MATCHUP!BO$1,SWISSW!$F:$F,"Won")+COUNTIFS(SWISSW!$I:$I,MATCHUP!BO$1,SWISSW!$J:$J,MATCHUP!$A96,SWISSW!$F:$F,"Lost"))/(COUNTIFS(SWISSW!$I:$I,MATCHUP!$A96,SWISSW!$J:$J,MATCHUP!BO$1)-COUNTIFS(SWISSW!$I:$I,MATCHUP!$A96,SWISSW!$J:$J,MATCHUP!BO$1,SWISSW!$F:$F,"Draw")+COUNTIFS(SWISSW!$I:$I,MATCHUP!BO$1,SWISSW!$J:$J,MATCHUP!$A96)-COUNTIFS(SWISSW!$I:$I,MATCHUP!BO$1,SWISSW!$J:$J,MATCHUP!$A96,SWISSW!$F:$F,"Draw")),"-")</f>
        <v>-</v>
      </c>
      <c r="BP96" s="5" t="str">
        <f ca="1">IFERROR((COUNTIFS(SWISSW!$I:$I,MATCHUP!$A96,SWISSW!$J:$J,MATCHUP!BP$1,SWISSW!$F:$F,"Won")+COUNTIFS(SWISSW!$I:$I,MATCHUP!BP$1,SWISSW!$J:$J,MATCHUP!$A96,SWISSW!$F:$F,"Lost"))/(COUNTIFS(SWISSW!$I:$I,MATCHUP!$A96,SWISSW!$J:$J,MATCHUP!BP$1)-COUNTIFS(SWISSW!$I:$I,MATCHUP!$A96,SWISSW!$J:$J,MATCHUP!BP$1,SWISSW!$F:$F,"Draw")+COUNTIFS(SWISSW!$I:$I,MATCHUP!BP$1,SWISSW!$J:$J,MATCHUP!$A96)-COUNTIFS(SWISSW!$I:$I,MATCHUP!BP$1,SWISSW!$J:$J,MATCHUP!$A96,SWISSW!$F:$F,"Draw")),"-")</f>
        <v>-</v>
      </c>
      <c r="BQ96" s="5" t="str">
        <f ca="1">IFERROR((COUNTIFS(SWISSW!$I:$I,MATCHUP!$A96,SWISSW!$J:$J,MATCHUP!BQ$1,SWISSW!$F:$F,"Won")+COUNTIFS(SWISSW!$I:$I,MATCHUP!BQ$1,SWISSW!$J:$J,MATCHUP!$A96,SWISSW!$F:$F,"Lost"))/(COUNTIFS(SWISSW!$I:$I,MATCHUP!$A96,SWISSW!$J:$J,MATCHUP!BQ$1)-COUNTIFS(SWISSW!$I:$I,MATCHUP!$A96,SWISSW!$J:$J,MATCHUP!BQ$1,SWISSW!$F:$F,"Draw")+COUNTIFS(SWISSW!$I:$I,MATCHUP!BQ$1,SWISSW!$J:$J,MATCHUP!$A96)-COUNTIFS(SWISSW!$I:$I,MATCHUP!BQ$1,SWISSW!$J:$J,MATCHUP!$A96,SWISSW!$F:$F,"Draw")),"-")</f>
        <v>-</v>
      </c>
      <c r="BR96" s="5" t="str">
        <f ca="1">IFERROR((COUNTIFS(SWISSW!$I:$I,MATCHUP!$A96,SWISSW!$J:$J,MATCHUP!BR$1,SWISSW!$F:$F,"Won")+COUNTIFS(SWISSW!$I:$I,MATCHUP!BR$1,SWISSW!$J:$J,MATCHUP!$A96,SWISSW!$F:$F,"Lost"))/(COUNTIFS(SWISSW!$I:$I,MATCHUP!$A96,SWISSW!$J:$J,MATCHUP!BR$1)-COUNTIFS(SWISSW!$I:$I,MATCHUP!$A96,SWISSW!$J:$J,MATCHUP!BR$1,SWISSW!$F:$F,"Draw")+COUNTIFS(SWISSW!$I:$I,MATCHUP!BR$1,SWISSW!$J:$J,MATCHUP!$A96)-COUNTIFS(SWISSW!$I:$I,MATCHUP!BR$1,SWISSW!$J:$J,MATCHUP!$A96,SWISSW!$F:$F,"Draw")),"-")</f>
        <v>-</v>
      </c>
      <c r="BS96" s="5" t="str">
        <f ca="1">IFERROR((COUNTIFS(SWISSW!$I:$I,MATCHUP!$A96,SWISSW!$J:$J,MATCHUP!BS$1,SWISSW!$F:$F,"Won")+COUNTIFS(SWISSW!$I:$I,MATCHUP!BS$1,SWISSW!$J:$J,MATCHUP!$A96,SWISSW!$F:$F,"Lost"))/(COUNTIFS(SWISSW!$I:$I,MATCHUP!$A96,SWISSW!$J:$J,MATCHUP!BS$1)-COUNTIFS(SWISSW!$I:$I,MATCHUP!$A96,SWISSW!$J:$J,MATCHUP!BS$1,SWISSW!$F:$F,"Draw")+COUNTIFS(SWISSW!$I:$I,MATCHUP!BS$1,SWISSW!$J:$J,MATCHUP!$A96)-COUNTIFS(SWISSW!$I:$I,MATCHUP!BS$1,SWISSW!$J:$J,MATCHUP!$A96,SWISSW!$F:$F,"Draw")),"-")</f>
        <v>-</v>
      </c>
      <c r="BT96" s="5" t="str">
        <f ca="1">IFERROR((COUNTIFS(SWISSW!$I:$I,MATCHUP!$A96,SWISSW!$J:$J,MATCHUP!BT$1,SWISSW!$F:$F,"Won")+COUNTIFS(SWISSW!$I:$I,MATCHUP!BT$1,SWISSW!$J:$J,MATCHUP!$A96,SWISSW!$F:$F,"Lost"))/(COUNTIFS(SWISSW!$I:$I,MATCHUP!$A96,SWISSW!$J:$J,MATCHUP!BT$1)-COUNTIFS(SWISSW!$I:$I,MATCHUP!$A96,SWISSW!$J:$J,MATCHUP!BT$1,SWISSW!$F:$F,"Draw")+COUNTIFS(SWISSW!$I:$I,MATCHUP!BT$1,SWISSW!$J:$J,MATCHUP!$A96)-COUNTIFS(SWISSW!$I:$I,MATCHUP!BT$1,SWISSW!$J:$J,MATCHUP!$A96,SWISSW!$F:$F,"Draw")),"-")</f>
        <v>-</v>
      </c>
      <c r="BU96" s="5" t="str">
        <f ca="1">IFERROR((COUNTIFS(SWISSW!$I:$I,MATCHUP!$A96,SWISSW!$J:$J,MATCHUP!BU$1,SWISSW!$F:$F,"Won")+COUNTIFS(SWISSW!$I:$I,MATCHUP!BU$1,SWISSW!$J:$J,MATCHUP!$A96,SWISSW!$F:$F,"Lost"))/(COUNTIFS(SWISSW!$I:$I,MATCHUP!$A96,SWISSW!$J:$J,MATCHUP!BU$1)-COUNTIFS(SWISSW!$I:$I,MATCHUP!$A96,SWISSW!$J:$J,MATCHUP!BU$1,SWISSW!$F:$F,"Draw")+COUNTIFS(SWISSW!$I:$I,MATCHUP!BU$1,SWISSW!$J:$J,MATCHUP!$A96)-COUNTIFS(SWISSW!$I:$I,MATCHUP!BU$1,SWISSW!$J:$J,MATCHUP!$A96,SWISSW!$F:$F,"Draw")),"-")</f>
        <v>-</v>
      </c>
      <c r="BV96" s="5" t="str">
        <f ca="1">IFERROR((COUNTIFS(SWISSW!$I:$I,MATCHUP!$A96,SWISSW!$J:$J,MATCHUP!BV$1,SWISSW!$F:$F,"Won")+COUNTIFS(SWISSW!$I:$I,MATCHUP!BV$1,SWISSW!$J:$J,MATCHUP!$A96,SWISSW!$F:$F,"Lost"))/(COUNTIFS(SWISSW!$I:$I,MATCHUP!$A96,SWISSW!$J:$J,MATCHUP!BV$1)-COUNTIFS(SWISSW!$I:$I,MATCHUP!$A96,SWISSW!$J:$J,MATCHUP!BV$1,SWISSW!$F:$F,"Draw")+COUNTIFS(SWISSW!$I:$I,MATCHUP!BV$1,SWISSW!$J:$J,MATCHUP!$A96)-COUNTIFS(SWISSW!$I:$I,MATCHUP!BV$1,SWISSW!$J:$J,MATCHUP!$A96,SWISSW!$F:$F,"Draw")),"-")</f>
        <v>-</v>
      </c>
      <c r="BW96" s="5" t="str">
        <f ca="1">IFERROR((COUNTIFS(SWISSW!$I:$I,MATCHUP!$A96,SWISSW!$J:$J,MATCHUP!BW$1,SWISSW!$F:$F,"Won")+COUNTIFS(SWISSW!$I:$I,MATCHUP!BW$1,SWISSW!$J:$J,MATCHUP!$A96,SWISSW!$F:$F,"Lost"))/(COUNTIFS(SWISSW!$I:$I,MATCHUP!$A96,SWISSW!$J:$J,MATCHUP!BW$1)-COUNTIFS(SWISSW!$I:$I,MATCHUP!$A96,SWISSW!$J:$J,MATCHUP!BW$1,SWISSW!$F:$F,"Draw")+COUNTIFS(SWISSW!$I:$I,MATCHUP!BW$1,SWISSW!$J:$J,MATCHUP!$A96)-COUNTIFS(SWISSW!$I:$I,MATCHUP!BW$1,SWISSW!$J:$J,MATCHUP!$A96,SWISSW!$F:$F,"Draw")),"-")</f>
        <v>-</v>
      </c>
      <c r="BX96" s="5" t="str">
        <f ca="1">IFERROR((COUNTIFS(SWISSW!$I:$I,MATCHUP!$A96,SWISSW!$J:$J,MATCHUP!BX$1,SWISSW!$F:$F,"Won")+COUNTIFS(SWISSW!$I:$I,MATCHUP!BX$1,SWISSW!$J:$J,MATCHUP!$A96,SWISSW!$F:$F,"Lost"))/(COUNTIFS(SWISSW!$I:$I,MATCHUP!$A96,SWISSW!$J:$J,MATCHUP!BX$1)-COUNTIFS(SWISSW!$I:$I,MATCHUP!$A96,SWISSW!$J:$J,MATCHUP!BX$1,SWISSW!$F:$F,"Draw")+COUNTIFS(SWISSW!$I:$I,MATCHUP!BX$1,SWISSW!$J:$J,MATCHUP!$A96)-COUNTIFS(SWISSW!$I:$I,MATCHUP!BX$1,SWISSW!$J:$J,MATCHUP!$A96,SWISSW!$F:$F,"Draw")),"-")</f>
        <v>-</v>
      </c>
      <c r="BY96" s="5" t="str">
        <f ca="1">IFERROR((COUNTIFS(SWISSW!$I:$I,MATCHUP!$A96,SWISSW!$J:$J,MATCHUP!BY$1,SWISSW!$F:$F,"Won")+COUNTIFS(SWISSW!$I:$I,MATCHUP!BY$1,SWISSW!$J:$J,MATCHUP!$A96,SWISSW!$F:$F,"Lost"))/(COUNTIFS(SWISSW!$I:$I,MATCHUP!$A96,SWISSW!$J:$J,MATCHUP!BY$1)-COUNTIFS(SWISSW!$I:$I,MATCHUP!$A96,SWISSW!$J:$J,MATCHUP!BY$1,SWISSW!$F:$F,"Draw")+COUNTIFS(SWISSW!$I:$I,MATCHUP!BY$1,SWISSW!$J:$J,MATCHUP!$A96)-COUNTIFS(SWISSW!$I:$I,MATCHUP!BY$1,SWISSW!$J:$J,MATCHUP!$A96,SWISSW!$F:$F,"Draw")),"-")</f>
        <v>-</v>
      </c>
      <c r="BZ96" s="5" t="str">
        <f ca="1">IFERROR((COUNTIFS(SWISSW!$I:$I,MATCHUP!$A96,SWISSW!$J:$J,MATCHUP!BZ$1,SWISSW!$F:$F,"Won")+COUNTIFS(SWISSW!$I:$I,MATCHUP!BZ$1,SWISSW!$J:$J,MATCHUP!$A96,SWISSW!$F:$F,"Lost"))/(COUNTIFS(SWISSW!$I:$I,MATCHUP!$A96,SWISSW!$J:$J,MATCHUP!BZ$1)-COUNTIFS(SWISSW!$I:$I,MATCHUP!$A96,SWISSW!$J:$J,MATCHUP!BZ$1,SWISSW!$F:$F,"Draw")+COUNTIFS(SWISSW!$I:$I,MATCHUP!BZ$1,SWISSW!$J:$J,MATCHUP!$A96)-COUNTIFS(SWISSW!$I:$I,MATCHUP!BZ$1,SWISSW!$J:$J,MATCHUP!$A96,SWISSW!$F:$F,"Draw")),"-")</f>
        <v>-</v>
      </c>
      <c r="CA96" s="5" t="str">
        <f ca="1">IFERROR((COUNTIFS(SWISSW!$I:$I,MATCHUP!$A96,SWISSW!$J:$J,MATCHUP!CA$1,SWISSW!$F:$F,"Won")+COUNTIFS(SWISSW!$I:$I,MATCHUP!CA$1,SWISSW!$J:$J,MATCHUP!$A96,SWISSW!$F:$F,"Lost"))/(COUNTIFS(SWISSW!$I:$I,MATCHUP!$A96,SWISSW!$J:$J,MATCHUP!CA$1)-COUNTIFS(SWISSW!$I:$I,MATCHUP!$A96,SWISSW!$J:$J,MATCHUP!CA$1,SWISSW!$F:$F,"Draw")+COUNTIFS(SWISSW!$I:$I,MATCHUP!CA$1,SWISSW!$J:$J,MATCHUP!$A96)-COUNTIFS(SWISSW!$I:$I,MATCHUP!CA$1,SWISSW!$J:$J,MATCHUP!$A96,SWISSW!$F:$F,"Draw")),"-")</f>
        <v>-</v>
      </c>
      <c r="CB96" s="5" t="str">
        <f ca="1">IFERROR((COUNTIFS(SWISSW!$I:$I,MATCHUP!$A96,SWISSW!$J:$J,MATCHUP!CB$1,SWISSW!$F:$F,"Won")+COUNTIFS(SWISSW!$I:$I,MATCHUP!CB$1,SWISSW!$J:$J,MATCHUP!$A96,SWISSW!$F:$F,"Lost"))/(COUNTIFS(SWISSW!$I:$I,MATCHUP!$A96,SWISSW!$J:$J,MATCHUP!CB$1)-COUNTIFS(SWISSW!$I:$I,MATCHUP!$A96,SWISSW!$J:$J,MATCHUP!CB$1,SWISSW!$F:$F,"Draw")+COUNTIFS(SWISSW!$I:$I,MATCHUP!CB$1,SWISSW!$J:$J,MATCHUP!$A96)-COUNTIFS(SWISSW!$I:$I,MATCHUP!CB$1,SWISSW!$J:$J,MATCHUP!$A96,SWISSW!$F:$F,"Draw")),"-")</f>
        <v>-</v>
      </c>
      <c r="CC96" s="5" t="str">
        <f ca="1">IFERROR((COUNTIFS(SWISSW!$I:$I,MATCHUP!$A96,SWISSW!$J:$J,MATCHUP!CC$1,SWISSW!$F:$F,"Won")+COUNTIFS(SWISSW!$I:$I,MATCHUP!CC$1,SWISSW!$J:$J,MATCHUP!$A96,SWISSW!$F:$F,"Lost"))/(COUNTIFS(SWISSW!$I:$I,MATCHUP!$A96,SWISSW!$J:$J,MATCHUP!CC$1)-COUNTIFS(SWISSW!$I:$I,MATCHUP!$A96,SWISSW!$J:$J,MATCHUP!CC$1,SWISSW!$F:$F,"Draw")+COUNTIFS(SWISSW!$I:$I,MATCHUP!CC$1,SWISSW!$J:$J,MATCHUP!$A96)-COUNTIFS(SWISSW!$I:$I,MATCHUP!CC$1,SWISSW!$J:$J,MATCHUP!$A96,SWISSW!$F:$F,"Draw")),"-")</f>
        <v>-</v>
      </c>
      <c r="CD96" s="5" t="str">
        <f ca="1">IFERROR((COUNTIFS(SWISSW!$I:$I,MATCHUP!$A96,SWISSW!$J:$J,MATCHUP!CD$1,SWISSW!$F:$F,"Won")+COUNTIFS(SWISSW!$I:$I,MATCHUP!CD$1,SWISSW!$J:$J,MATCHUP!$A96,SWISSW!$F:$F,"Lost"))/(COUNTIFS(SWISSW!$I:$I,MATCHUP!$A96,SWISSW!$J:$J,MATCHUP!CD$1)-COUNTIFS(SWISSW!$I:$I,MATCHUP!$A96,SWISSW!$J:$J,MATCHUP!CD$1,SWISSW!$F:$F,"Draw")+COUNTIFS(SWISSW!$I:$I,MATCHUP!CD$1,SWISSW!$J:$J,MATCHUP!$A96)-COUNTIFS(SWISSW!$I:$I,MATCHUP!CD$1,SWISSW!$J:$J,MATCHUP!$A96,SWISSW!$F:$F,"Draw")),"-")</f>
        <v>-</v>
      </c>
      <c r="CE96" s="5" t="str">
        <f ca="1">IFERROR((COUNTIFS(SWISSW!$I:$I,MATCHUP!$A96,SWISSW!$J:$J,MATCHUP!CE$1,SWISSW!$F:$F,"Won")+COUNTIFS(SWISSW!$I:$I,MATCHUP!CE$1,SWISSW!$J:$J,MATCHUP!$A96,SWISSW!$F:$F,"Lost"))/(COUNTIFS(SWISSW!$I:$I,MATCHUP!$A96,SWISSW!$J:$J,MATCHUP!CE$1)-COUNTIFS(SWISSW!$I:$I,MATCHUP!$A96,SWISSW!$J:$J,MATCHUP!CE$1,SWISSW!$F:$F,"Draw")+COUNTIFS(SWISSW!$I:$I,MATCHUP!CE$1,SWISSW!$J:$J,MATCHUP!$A96)-COUNTIFS(SWISSW!$I:$I,MATCHUP!CE$1,SWISSW!$J:$J,MATCHUP!$A96,SWISSW!$F:$F,"Draw")),"-")</f>
        <v>-</v>
      </c>
      <c r="CF96" s="5" t="str">
        <f ca="1">IFERROR((COUNTIFS(SWISSW!$I:$I,MATCHUP!$A96,SWISSW!$J:$J,MATCHUP!CF$1,SWISSW!$F:$F,"Won")+COUNTIFS(SWISSW!$I:$I,MATCHUP!CF$1,SWISSW!$J:$J,MATCHUP!$A96,SWISSW!$F:$F,"Lost"))/(COUNTIFS(SWISSW!$I:$I,MATCHUP!$A96,SWISSW!$J:$J,MATCHUP!CF$1)-COUNTIFS(SWISSW!$I:$I,MATCHUP!$A96,SWISSW!$J:$J,MATCHUP!CF$1,SWISSW!$F:$F,"Draw")+COUNTIFS(SWISSW!$I:$I,MATCHUP!CF$1,SWISSW!$J:$J,MATCHUP!$A96)-COUNTIFS(SWISSW!$I:$I,MATCHUP!CF$1,SWISSW!$J:$J,MATCHUP!$A96,SWISSW!$F:$F,"Draw")),"-")</f>
        <v>-</v>
      </c>
      <c r="CG96" s="5" t="str">
        <f ca="1">IFERROR((COUNTIFS(SWISSW!$I:$I,MATCHUP!$A96,SWISSW!$J:$J,MATCHUP!CG$1,SWISSW!$F:$F,"Won")+COUNTIFS(SWISSW!$I:$I,MATCHUP!CG$1,SWISSW!$J:$J,MATCHUP!$A96,SWISSW!$F:$F,"Lost"))/(COUNTIFS(SWISSW!$I:$I,MATCHUP!$A96,SWISSW!$J:$J,MATCHUP!CG$1)-COUNTIFS(SWISSW!$I:$I,MATCHUP!$A96,SWISSW!$J:$J,MATCHUP!CG$1,SWISSW!$F:$F,"Draw")+COUNTIFS(SWISSW!$I:$I,MATCHUP!CG$1,SWISSW!$J:$J,MATCHUP!$A96)-COUNTIFS(SWISSW!$I:$I,MATCHUP!CG$1,SWISSW!$J:$J,MATCHUP!$A96,SWISSW!$F:$F,"Draw")),"-")</f>
        <v>-</v>
      </c>
      <c r="CH96" s="5" t="str">
        <f ca="1">IFERROR((COUNTIFS(SWISSW!$I:$I,MATCHUP!$A96,SWISSW!$J:$J,MATCHUP!CH$1,SWISSW!$F:$F,"Won")+COUNTIFS(SWISSW!$I:$I,MATCHUP!CH$1,SWISSW!$J:$J,MATCHUP!$A96,SWISSW!$F:$F,"Lost"))/(COUNTIFS(SWISSW!$I:$I,MATCHUP!$A96,SWISSW!$J:$J,MATCHUP!CH$1)-COUNTIFS(SWISSW!$I:$I,MATCHUP!$A96,SWISSW!$J:$J,MATCHUP!CH$1,SWISSW!$F:$F,"Draw")+COUNTIFS(SWISSW!$I:$I,MATCHUP!CH$1,SWISSW!$J:$J,MATCHUP!$A96)-COUNTIFS(SWISSW!$I:$I,MATCHUP!CH$1,SWISSW!$J:$J,MATCHUP!$A96,SWISSW!$F:$F,"Draw")),"-")</f>
        <v>-</v>
      </c>
      <c r="CI96" s="5" t="str">
        <f ca="1">IFERROR((COUNTIFS(SWISSW!$I:$I,MATCHUP!$A96,SWISSW!$J:$J,MATCHUP!CI$1,SWISSW!$F:$F,"Won")+COUNTIFS(SWISSW!$I:$I,MATCHUP!CI$1,SWISSW!$J:$J,MATCHUP!$A96,SWISSW!$F:$F,"Lost"))/(COUNTIFS(SWISSW!$I:$I,MATCHUP!$A96,SWISSW!$J:$J,MATCHUP!CI$1)-COUNTIFS(SWISSW!$I:$I,MATCHUP!$A96,SWISSW!$J:$J,MATCHUP!CI$1,SWISSW!$F:$F,"Draw")+COUNTIFS(SWISSW!$I:$I,MATCHUP!CI$1,SWISSW!$J:$J,MATCHUP!$A96)-COUNTIFS(SWISSW!$I:$I,MATCHUP!CI$1,SWISSW!$J:$J,MATCHUP!$A96,SWISSW!$F:$F,"Draw")),"-")</f>
        <v>-</v>
      </c>
      <c r="CJ96" s="5" t="str">
        <f ca="1">IFERROR((COUNTIFS(SWISSW!$I:$I,MATCHUP!$A96,SWISSW!$J:$J,MATCHUP!CJ$1,SWISSW!$F:$F,"Won")+COUNTIFS(SWISSW!$I:$I,MATCHUP!CJ$1,SWISSW!$J:$J,MATCHUP!$A96,SWISSW!$F:$F,"Lost"))/(COUNTIFS(SWISSW!$I:$I,MATCHUP!$A96,SWISSW!$J:$J,MATCHUP!CJ$1)-COUNTIFS(SWISSW!$I:$I,MATCHUP!$A96,SWISSW!$J:$J,MATCHUP!CJ$1,SWISSW!$F:$F,"Draw")+COUNTIFS(SWISSW!$I:$I,MATCHUP!CJ$1,SWISSW!$J:$J,MATCHUP!$A96)-COUNTIFS(SWISSW!$I:$I,MATCHUP!CJ$1,SWISSW!$J:$J,MATCHUP!$A96,SWISSW!$F:$F,"Draw")),"-")</f>
        <v>-</v>
      </c>
      <c r="CK96" s="5" t="str">
        <f ca="1">IFERROR((COUNTIFS(SWISSW!$I:$I,MATCHUP!$A96,SWISSW!$J:$J,MATCHUP!CK$1,SWISSW!$F:$F,"Won")+COUNTIFS(SWISSW!$I:$I,MATCHUP!CK$1,SWISSW!$J:$J,MATCHUP!$A96,SWISSW!$F:$F,"Lost"))/(COUNTIFS(SWISSW!$I:$I,MATCHUP!$A96,SWISSW!$J:$J,MATCHUP!CK$1)-COUNTIFS(SWISSW!$I:$I,MATCHUP!$A96,SWISSW!$J:$J,MATCHUP!CK$1,SWISSW!$F:$F,"Draw")+COUNTIFS(SWISSW!$I:$I,MATCHUP!CK$1,SWISSW!$J:$J,MATCHUP!$A96)-COUNTIFS(SWISSW!$I:$I,MATCHUP!CK$1,SWISSW!$J:$J,MATCHUP!$A96,SWISSW!$F:$F,"Draw")),"-")</f>
        <v>-</v>
      </c>
      <c r="CL96" s="5" t="str">
        <f ca="1">IFERROR((COUNTIFS(SWISSW!$I:$I,MATCHUP!$A96,SWISSW!$J:$J,MATCHUP!CL$1,SWISSW!$F:$F,"Won")+COUNTIFS(SWISSW!$I:$I,MATCHUP!CL$1,SWISSW!$J:$J,MATCHUP!$A96,SWISSW!$F:$F,"Lost"))/(COUNTIFS(SWISSW!$I:$I,MATCHUP!$A96,SWISSW!$J:$J,MATCHUP!CL$1)-COUNTIFS(SWISSW!$I:$I,MATCHUP!$A96,SWISSW!$J:$J,MATCHUP!CL$1,SWISSW!$F:$F,"Draw")+COUNTIFS(SWISSW!$I:$I,MATCHUP!CL$1,SWISSW!$J:$J,MATCHUP!$A96)-COUNTIFS(SWISSW!$I:$I,MATCHUP!CL$1,SWISSW!$J:$J,MATCHUP!$A96,SWISSW!$F:$F,"Draw")),"-")</f>
        <v>-</v>
      </c>
      <c r="CM96" s="5" t="str">
        <f ca="1">IFERROR((COUNTIFS(SWISSW!$I:$I,MATCHUP!$A96,SWISSW!$J:$J,MATCHUP!CM$1,SWISSW!$F:$F,"Won")+COUNTIFS(SWISSW!$I:$I,MATCHUP!CM$1,SWISSW!$J:$J,MATCHUP!$A96,SWISSW!$F:$F,"Lost"))/(COUNTIFS(SWISSW!$I:$I,MATCHUP!$A96,SWISSW!$J:$J,MATCHUP!CM$1)-COUNTIFS(SWISSW!$I:$I,MATCHUP!$A96,SWISSW!$J:$J,MATCHUP!CM$1,SWISSW!$F:$F,"Draw")+COUNTIFS(SWISSW!$I:$I,MATCHUP!CM$1,SWISSW!$J:$J,MATCHUP!$A96)-COUNTIFS(SWISSW!$I:$I,MATCHUP!CM$1,SWISSW!$J:$J,MATCHUP!$A96,SWISSW!$F:$F,"Draw")),"-")</f>
        <v>-</v>
      </c>
      <c r="CN96" s="5" t="str">
        <f ca="1">IFERROR((COUNTIFS(SWISSW!$I:$I,MATCHUP!$A96,SWISSW!$J:$J,MATCHUP!CN$1,SWISSW!$F:$F,"Won")+COUNTIFS(SWISSW!$I:$I,MATCHUP!CN$1,SWISSW!$J:$J,MATCHUP!$A96,SWISSW!$F:$F,"Lost"))/(COUNTIFS(SWISSW!$I:$I,MATCHUP!$A96,SWISSW!$J:$J,MATCHUP!CN$1)-COUNTIFS(SWISSW!$I:$I,MATCHUP!$A96,SWISSW!$J:$J,MATCHUP!CN$1,SWISSW!$F:$F,"Draw")+COUNTIFS(SWISSW!$I:$I,MATCHUP!CN$1,SWISSW!$J:$J,MATCHUP!$A96)-COUNTIFS(SWISSW!$I:$I,MATCHUP!CN$1,SWISSW!$J:$J,MATCHUP!$A96,SWISSW!$F:$F,"Draw")),"-")</f>
        <v>-</v>
      </c>
      <c r="CO96" s="5" t="str">
        <f ca="1">IFERROR((COUNTIFS(SWISSW!$I:$I,MATCHUP!$A96,SWISSW!$J:$J,MATCHUP!CO$1,SWISSW!$F:$F,"Won")+COUNTIFS(SWISSW!$I:$I,MATCHUP!CO$1,SWISSW!$J:$J,MATCHUP!$A96,SWISSW!$F:$F,"Lost"))/(COUNTIFS(SWISSW!$I:$I,MATCHUP!$A96,SWISSW!$J:$J,MATCHUP!CO$1)-COUNTIFS(SWISSW!$I:$I,MATCHUP!$A96,SWISSW!$J:$J,MATCHUP!CO$1,SWISSW!$F:$F,"Draw")+COUNTIFS(SWISSW!$I:$I,MATCHUP!CO$1,SWISSW!$J:$J,MATCHUP!$A96)-COUNTIFS(SWISSW!$I:$I,MATCHUP!CO$1,SWISSW!$J:$J,MATCHUP!$A96,SWISSW!$F:$F,"Draw")),"-")</f>
        <v>-</v>
      </c>
      <c r="CP96" s="5" t="str">
        <f ca="1">IFERROR((COUNTIFS(SWISSW!$I:$I,MATCHUP!$A96,SWISSW!$J:$J,MATCHUP!CP$1,SWISSW!$F:$F,"Won")+COUNTIFS(SWISSW!$I:$I,MATCHUP!CP$1,SWISSW!$J:$J,MATCHUP!$A96,SWISSW!$F:$F,"Lost"))/(COUNTIFS(SWISSW!$I:$I,MATCHUP!$A96,SWISSW!$J:$J,MATCHUP!CP$1)-COUNTIFS(SWISSW!$I:$I,MATCHUP!$A96,SWISSW!$J:$J,MATCHUP!CP$1,SWISSW!$F:$F,"Draw")+COUNTIFS(SWISSW!$I:$I,MATCHUP!CP$1,SWISSW!$J:$J,MATCHUP!$A96)-COUNTIFS(SWISSW!$I:$I,MATCHUP!CP$1,SWISSW!$J:$J,MATCHUP!$A96,SWISSW!$F:$F,"Draw")),"-")</f>
        <v>-</v>
      </c>
      <c r="CQ96" s="5" t="str">
        <f ca="1">IFERROR((COUNTIFS(SWISSW!$I:$I,MATCHUP!$A96,SWISSW!$J:$J,MATCHUP!CQ$1,SWISSW!$F:$F,"Won")+COUNTIFS(SWISSW!$I:$I,MATCHUP!CQ$1,SWISSW!$J:$J,MATCHUP!$A96,SWISSW!$F:$F,"Lost"))/(COUNTIFS(SWISSW!$I:$I,MATCHUP!$A96,SWISSW!$J:$J,MATCHUP!CQ$1)-COUNTIFS(SWISSW!$I:$I,MATCHUP!$A96,SWISSW!$J:$J,MATCHUP!CQ$1,SWISSW!$F:$F,"Draw")+COUNTIFS(SWISSW!$I:$I,MATCHUP!CQ$1,SWISSW!$J:$J,MATCHUP!$A96)-COUNTIFS(SWISSW!$I:$I,MATCHUP!CQ$1,SWISSW!$J:$J,MATCHUP!$A96,SWISSW!$F:$F,"Draw")),"-")</f>
        <v>-</v>
      </c>
      <c r="CR96" s="5" t="str">
        <f ca="1">IFERROR((COUNTIFS(SWISSW!$I:$I,MATCHUP!$A96,SWISSW!$J:$J,MATCHUP!CR$1,SWISSW!$F:$F,"Won")+COUNTIFS(SWISSW!$I:$I,MATCHUP!CR$1,SWISSW!$J:$J,MATCHUP!$A96,SWISSW!$F:$F,"Lost"))/(COUNTIFS(SWISSW!$I:$I,MATCHUP!$A96,SWISSW!$J:$J,MATCHUP!CR$1)-COUNTIFS(SWISSW!$I:$I,MATCHUP!$A96,SWISSW!$J:$J,MATCHUP!CR$1,SWISSW!$F:$F,"Draw")+COUNTIFS(SWISSW!$I:$I,MATCHUP!CR$1,SWISSW!$J:$J,MATCHUP!$A96)-COUNTIFS(SWISSW!$I:$I,MATCHUP!CR$1,SWISSW!$J:$J,MATCHUP!$A96,SWISSW!$F:$F,"Draw")),"-")</f>
        <v>-</v>
      </c>
      <c r="CS96" s="5" t="str">
        <f ca="1">IFERROR((COUNTIFS(SWISSW!$I:$I,MATCHUP!$A96,SWISSW!$J:$J,MATCHUP!CS$1,SWISSW!$F:$F,"Won")+COUNTIFS(SWISSW!$I:$I,MATCHUP!CS$1,SWISSW!$J:$J,MATCHUP!$A96,SWISSW!$F:$F,"Lost"))/(COUNTIFS(SWISSW!$I:$I,MATCHUP!$A96,SWISSW!$J:$J,MATCHUP!CS$1)-COUNTIFS(SWISSW!$I:$I,MATCHUP!$A96,SWISSW!$J:$J,MATCHUP!CS$1,SWISSW!$F:$F,"Draw")+COUNTIFS(SWISSW!$I:$I,MATCHUP!CS$1,SWISSW!$J:$J,MATCHUP!$A96)-COUNTIFS(SWISSW!$I:$I,MATCHUP!CS$1,SWISSW!$J:$J,MATCHUP!$A96,SWISSW!$F:$F,"Draw")),"-")</f>
        <v>-</v>
      </c>
      <c r="CT96" s="5" t="str">
        <f ca="1">IFERROR((COUNTIFS(SWISSW!$I:$I,MATCHUP!$A96,SWISSW!$J:$J,MATCHUP!CT$1,SWISSW!$F:$F,"Won")+COUNTIFS(SWISSW!$I:$I,MATCHUP!CT$1,SWISSW!$J:$J,MATCHUP!$A96,SWISSW!$F:$F,"Lost"))/(COUNTIFS(SWISSW!$I:$I,MATCHUP!$A96,SWISSW!$J:$J,MATCHUP!CT$1)-COUNTIFS(SWISSW!$I:$I,MATCHUP!$A96,SWISSW!$J:$J,MATCHUP!CT$1,SWISSW!$F:$F,"Draw")+COUNTIFS(SWISSW!$I:$I,MATCHUP!CT$1,SWISSW!$J:$J,MATCHUP!$A96)-COUNTIFS(SWISSW!$I:$I,MATCHUP!CT$1,SWISSW!$J:$J,MATCHUP!$A96,SWISSW!$F:$F,"Draw")),"-")</f>
        <v>-</v>
      </c>
      <c r="CU96" s="5" t="str">
        <f ca="1">IFERROR((COUNTIFS(SWISSW!$I:$I,MATCHUP!$A96,SWISSW!$J:$J,MATCHUP!CU$1,SWISSW!$F:$F,"Won")+COUNTIFS(SWISSW!$I:$I,MATCHUP!CU$1,SWISSW!$J:$J,MATCHUP!$A96,SWISSW!$F:$F,"Lost"))/(COUNTIFS(SWISSW!$I:$I,MATCHUP!$A96,SWISSW!$J:$J,MATCHUP!CU$1)-COUNTIFS(SWISSW!$I:$I,MATCHUP!$A96,SWISSW!$J:$J,MATCHUP!CU$1,SWISSW!$F:$F,"Draw")+COUNTIFS(SWISSW!$I:$I,MATCHUP!CU$1,SWISSW!$J:$J,MATCHUP!$A96)-COUNTIFS(SWISSW!$I:$I,MATCHUP!CU$1,SWISSW!$J:$J,MATCHUP!$A96,SWISSW!$F:$F,"Draw")),"-")</f>
        <v>-</v>
      </c>
      <c r="CV96" s="5" t="str">
        <f ca="1">IFERROR((COUNTIFS(SWISSW!$I:$I,MATCHUP!$A96,SWISSW!$J:$J,MATCHUP!CV$1,SWISSW!$F:$F,"Won")+COUNTIFS(SWISSW!$I:$I,MATCHUP!CV$1,SWISSW!$J:$J,MATCHUP!$A96,SWISSW!$F:$F,"Lost"))/(COUNTIFS(SWISSW!$I:$I,MATCHUP!$A96,SWISSW!$J:$J,MATCHUP!CV$1)-COUNTIFS(SWISSW!$I:$I,MATCHUP!$A96,SWISSW!$J:$J,MATCHUP!CV$1,SWISSW!$F:$F,"Draw")+COUNTIFS(SWISSW!$I:$I,MATCHUP!CV$1,SWISSW!$J:$J,MATCHUP!$A96)-COUNTIFS(SWISSW!$I:$I,MATCHUP!CV$1,SWISSW!$J:$J,MATCHUP!$A96,SWISSW!$F:$F,"Draw")),"-")</f>
        <v>-</v>
      </c>
    </row>
    <row r="97" spans="1:100" ht="55" customHeight="1" x14ac:dyDescent="0.3">
      <c r="A97" s="3" cm="1">
        <f t="array" aca="1" ref="A97" ca="1">INDIRECT(ADDRESS(ROW(),1,,1,"METABREAK"))</f>
        <v>0</v>
      </c>
      <c r="B97" s="5" t="str">
        <f ca="1">IFERROR((COUNTIFS(SWISSW!$I:$I,MATCHUP!$A97,SWISSW!$J:$J,MATCHUP!B$1,SWISSW!$F:$F,"Won")+COUNTIFS(SWISSW!$I:$I,MATCHUP!B$1,SWISSW!$J:$J,MATCHUP!$A97,SWISSW!$F:$F,"Lost"))/(COUNTIFS(SWISSW!$I:$I,MATCHUP!$A97,SWISSW!$J:$J,MATCHUP!B$1)-COUNTIFS(SWISSW!$I:$I,MATCHUP!$A97,SWISSW!$J:$J,MATCHUP!B$1,SWISSW!$F:$F,"Draw")+COUNTIFS(SWISSW!$I:$I,MATCHUP!B$1,SWISSW!$J:$J,MATCHUP!$A97)-COUNTIFS(SWISSW!$I:$I,MATCHUP!B$1,SWISSW!$J:$J,MATCHUP!$A97,SWISSW!$F:$F,"Draw")),"-")</f>
        <v>-</v>
      </c>
      <c r="C97" s="5" t="str">
        <f ca="1">IFERROR((COUNTIFS(SWISSW!$I:$I,MATCHUP!$A97,SWISSW!$J:$J,MATCHUP!C$1,SWISSW!$F:$F,"Won")+COUNTIFS(SWISSW!$I:$I,MATCHUP!C$1,SWISSW!$J:$J,MATCHUP!$A97,SWISSW!$F:$F,"Lost"))/(COUNTIFS(SWISSW!$I:$I,MATCHUP!$A97,SWISSW!$J:$J,MATCHUP!C$1)-COUNTIFS(SWISSW!$I:$I,MATCHUP!$A97,SWISSW!$J:$J,MATCHUP!C$1,SWISSW!$F:$F,"Draw")+COUNTIFS(SWISSW!$I:$I,MATCHUP!C$1,SWISSW!$J:$J,MATCHUP!$A97)-COUNTIFS(SWISSW!$I:$I,MATCHUP!C$1,SWISSW!$J:$J,MATCHUP!$A97,SWISSW!$F:$F,"Draw")),"-")</f>
        <v>-</v>
      </c>
      <c r="D97" s="5" t="str">
        <f ca="1">IFERROR((COUNTIFS(SWISSW!$I:$I,MATCHUP!$A97,SWISSW!$J:$J,MATCHUP!D$1,SWISSW!$F:$F,"Won")+COUNTIFS(SWISSW!$I:$I,MATCHUP!D$1,SWISSW!$J:$J,MATCHUP!$A97,SWISSW!$F:$F,"Lost"))/(COUNTIFS(SWISSW!$I:$I,MATCHUP!$A97,SWISSW!$J:$J,MATCHUP!D$1)-COUNTIFS(SWISSW!$I:$I,MATCHUP!$A97,SWISSW!$J:$J,MATCHUP!D$1,SWISSW!$F:$F,"Draw")+COUNTIFS(SWISSW!$I:$I,MATCHUP!D$1,SWISSW!$J:$J,MATCHUP!$A97)-COUNTIFS(SWISSW!$I:$I,MATCHUP!D$1,SWISSW!$J:$J,MATCHUP!$A97,SWISSW!$F:$F,"Draw")),"-")</f>
        <v>-</v>
      </c>
      <c r="E97" s="5" t="str">
        <f ca="1">IFERROR((COUNTIFS(SWISSW!$I:$I,MATCHUP!$A97,SWISSW!$J:$J,MATCHUP!E$1,SWISSW!$F:$F,"Won")+COUNTIFS(SWISSW!$I:$I,MATCHUP!E$1,SWISSW!$J:$J,MATCHUP!$A97,SWISSW!$F:$F,"Lost"))/(COUNTIFS(SWISSW!$I:$I,MATCHUP!$A97,SWISSW!$J:$J,MATCHUP!E$1)-COUNTIFS(SWISSW!$I:$I,MATCHUP!$A97,SWISSW!$J:$J,MATCHUP!E$1,SWISSW!$F:$F,"Draw")+COUNTIFS(SWISSW!$I:$I,MATCHUP!E$1,SWISSW!$J:$J,MATCHUP!$A97)-COUNTIFS(SWISSW!$I:$I,MATCHUP!E$1,SWISSW!$J:$J,MATCHUP!$A97,SWISSW!$F:$F,"Draw")),"-")</f>
        <v>-</v>
      </c>
      <c r="F97" s="5" t="str">
        <f ca="1">IFERROR((COUNTIFS(SWISSW!$I:$I,MATCHUP!$A97,SWISSW!$J:$J,MATCHUP!F$1,SWISSW!$F:$F,"Won")+COUNTIFS(SWISSW!$I:$I,MATCHUP!F$1,SWISSW!$J:$J,MATCHUP!$A97,SWISSW!$F:$F,"Lost"))/(COUNTIFS(SWISSW!$I:$I,MATCHUP!$A97,SWISSW!$J:$J,MATCHUP!F$1)-COUNTIFS(SWISSW!$I:$I,MATCHUP!$A97,SWISSW!$J:$J,MATCHUP!F$1,SWISSW!$F:$F,"Draw")+COUNTIFS(SWISSW!$I:$I,MATCHUP!F$1,SWISSW!$J:$J,MATCHUP!$A97)-COUNTIFS(SWISSW!$I:$I,MATCHUP!F$1,SWISSW!$J:$J,MATCHUP!$A97,SWISSW!$F:$F,"Draw")),"-")</f>
        <v>-</v>
      </c>
      <c r="G97" s="5" t="str">
        <f ca="1">IFERROR((COUNTIFS(SWISSW!$I:$I,MATCHUP!$A97,SWISSW!$J:$J,MATCHUP!G$1,SWISSW!$F:$F,"Won")+COUNTIFS(SWISSW!$I:$I,MATCHUP!G$1,SWISSW!$J:$J,MATCHUP!$A97,SWISSW!$F:$F,"Lost"))/(COUNTIFS(SWISSW!$I:$I,MATCHUP!$A97,SWISSW!$J:$J,MATCHUP!G$1)-COUNTIFS(SWISSW!$I:$I,MATCHUP!$A97,SWISSW!$J:$J,MATCHUP!G$1,SWISSW!$F:$F,"Draw")+COUNTIFS(SWISSW!$I:$I,MATCHUP!G$1,SWISSW!$J:$J,MATCHUP!$A97)-COUNTIFS(SWISSW!$I:$I,MATCHUP!G$1,SWISSW!$J:$J,MATCHUP!$A97,SWISSW!$F:$F,"Draw")),"-")</f>
        <v>-</v>
      </c>
      <c r="H97" s="5" t="str">
        <f ca="1">IFERROR((COUNTIFS(SWISSW!$I:$I,MATCHUP!$A97,SWISSW!$J:$J,MATCHUP!H$1,SWISSW!$F:$F,"Won")+COUNTIFS(SWISSW!$I:$I,MATCHUP!H$1,SWISSW!$J:$J,MATCHUP!$A97,SWISSW!$F:$F,"Lost"))/(COUNTIFS(SWISSW!$I:$I,MATCHUP!$A97,SWISSW!$J:$J,MATCHUP!H$1)-COUNTIFS(SWISSW!$I:$I,MATCHUP!$A97,SWISSW!$J:$J,MATCHUP!H$1,SWISSW!$F:$F,"Draw")+COUNTIFS(SWISSW!$I:$I,MATCHUP!H$1,SWISSW!$J:$J,MATCHUP!$A97)-COUNTIFS(SWISSW!$I:$I,MATCHUP!H$1,SWISSW!$J:$J,MATCHUP!$A97,SWISSW!$F:$F,"Draw")),"-")</f>
        <v>-</v>
      </c>
      <c r="I97" s="5" t="str">
        <f ca="1">IFERROR((COUNTIFS(SWISSW!$I:$I,MATCHUP!$A97,SWISSW!$J:$J,MATCHUP!I$1,SWISSW!$F:$F,"Won")+COUNTIFS(SWISSW!$I:$I,MATCHUP!I$1,SWISSW!$J:$J,MATCHUP!$A97,SWISSW!$F:$F,"Lost"))/(COUNTIFS(SWISSW!$I:$I,MATCHUP!$A97,SWISSW!$J:$J,MATCHUP!I$1)-COUNTIFS(SWISSW!$I:$I,MATCHUP!$A97,SWISSW!$J:$J,MATCHUP!I$1,SWISSW!$F:$F,"Draw")+COUNTIFS(SWISSW!$I:$I,MATCHUP!I$1,SWISSW!$J:$J,MATCHUP!$A97)-COUNTIFS(SWISSW!$I:$I,MATCHUP!I$1,SWISSW!$J:$J,MATCHUP!$A97,SWISSW!$F:$F,"Draw")),"-")</f>
        <v>-</v>
      </c>
      <c r="J97" s="5" t="str">
        <f ca="1">IFERROR((COUNTIFS(SWISSW!$I:$I,MATCHUP!$A97,SWISSW!$J:$J,MATCHUP!J$1,SWISSW!$F:$F,"Won")+COUNTIFS(SWISSW!$I:$I,MATCHUP!J$1,SWISSW!$J:$J,MATCHUP!$A97,SWISSW!$F:$F,"Lost"))/(COUNTIFS(SWISSW!$I:$I,MATCHUP!$A97,SWISSW!$J:$J,MATCHUP!J$1)-COUNTIFS(SWISSW!$I:$I,MATCHUP!$A97,SWISSW!$J:$J,MATCHUP!J$1,SWISSW!$F:$F,"Draw")+COUNTIFS(SWISSW!$I:$I,MATCHUP!J$1,SWISSW!$J:$J,MATCHUP!$A97)-COUNTIFS(SWISSW!$I:$I,MATCHUP!J$1,SWISSW!$J:$J,MATCHUP!$A97,SWISSW!$F:$F,"Draw")),"-")</f>
        <v>-</v>
      </c>
      <c r="K97" s="5" t="str">
        <f ca="1">IFERROR((COUNTIFS(SWISSW!$I:$I,MATCHUP!$A97,SWISSW!$J:$J,MATCHUP!K$1,SWISSW!$F:$F,"Won")+COUNTIFS(SWISSW!$I:$I,MATCHUP!K$1,SWISSW!$J:$J,MATCHUP!$A97,SWISSW!$F:$F,"Lost"))/(COUNTIFS(SWISSW!$I:$I,MATCHUP!$A97,SWISSW!$J:$J,MATCHUP!K$1)-COUNTIFS(SWISSW!$I:$I,MATCHUP!$A97,SWISSW!$J:$J,MATCHUP!K$1,SWISSW!$F:$F,"Draw")+COUNTIFS(SWISSW!$I:$I,MATCHUP!K$1,SWISSW!$J:$J,MATCHUP!$A97)-COUNTIFS(SWISSW!$I:$I,MATCHUP!K$1,SWISSW!$J:$J,MATCHUP!$A97,SWISSW!$F:$F,"Draw")),"-")</f>
        <v>-</v>
      </c>
      <c r="L97" s="5" t="str">
        <f ca="1">IFERROR((COUNTIFS(SWISSW!$I:$I,MATCHUP!$A97,SWISSW!$J:$J,MATCHUP!L$1,SWISSW!$F:$F,"Won")+COUNTIFS(SWISSW!$I:$I,MATCHUP!L$1,SWISSW!$J:$J,MATCHUP!$A97,SWISSW!$F:$F,"Lost"))/(COUNTIFS(SWISSW!$I:$I,MATCHUP!$A97,SWISSW!$J:$J,MATCHUP!L$1)-COUNTIFS(SWISSW!$I:$I,MATCHUP!$A97,SWISSW!$J:$J,MATCHUP!L$1,SWISSW!$F:$F,"Draw")+COUNTIFS(SWISSW!$I:$I,MATCHUP!L$1,SWISSW!$J:$J,MATCHUP!$A97)-COUNTIFS(SWISSW!$I:$I,MATCHUP!L$1,SWISSW!$J:$J,MATCHUP!$A97,SWISSW!$F:$F,"Draw")),"-")</f>
        <v>-</v>
      </c>
      <c r="M97" s="5" t="str">
        <f ca="1">IFERROR((COUNTIFS(SWISSW!$I:$I,MATCHUP!$A97,SWISSW!$J:$J,MATCHUP!M$1,SWISSW!$F:$F,"Won")+COUNTIFS(SWISSW!$I:$I,MATCHUP!M$1,SWISSW!$J:$J,MATCHUP!$A97,SWISSW!$F:$F,"Lost"))/(COUNTIFS(SWISSW!$I:$I,MATCHUP!$A97,SWISSW!$J:$J,MATCHUP!M$1)-COUNTIFS(SWISSW!$I:$I,MATCHUP!$A97,SWISSW!$J:$J,MATCHUP!M$1,SWISSW!$F:$F,"Draw")+COUNTIFS(SWISSW!$I:$I,MATCHUP!M$1,SWISSW!$J:$J,MATCHUP!$A97)-COUNTIFS(SWISSW!$I:$I,MATCHUP!M$1,SWISSW!$J:$J,MATCHUP!$A97,SWISSW!$F:$F,"Draw")),"-")</f>
        <v>-</v>
      </c>
      <c r="N97" s="5" t="str">
        <f ca="1">IFERROR((COUNTIFS(SWISSW!$I:$I,MATCHUP!$A97,SWISSW!$J:$J,MATCHUP!N$1,SWISSW!$F:$F,"Won")+COUNTIFS(SWISSW!$I:$I,MATCHUP!N$1,SWISSW!$J:$J,MATCHUP!$A97,SWISSW!$F:$F,"Lost"))/(COUNTIFS(SWISSW!$I:$I,MATCHUP!$A97,SWISSW!$J:$J,MATCHUP!N$1)-COUNTIFS(SWISSW!$I:$I,MATCHUP!$A97,SWISSW!$J:$J,MATCHUP!N$1,SWISSW!$F:$F,"Draw")+COUNTIFS(SWISSW!$I:$I,MATCHUP!N$1,SWISSW!$J:$J,MATCHUP!$A97)-COUNTIFS(SWISSW!$I:$I,MATCHUP!N$1,SWISSW!$J:$J,MATCHUP!$A97,SWISSW!$F:$F,"Draw")),"-")</f>
        <v>-</v>
      </c>
      <c r="O97" s="5" t="str">
        <f ca="1">IFERROR((COUNTIFS(SWISSW!$I:$I,MATCHUP!$A97,SWISSW!$J:$J,MATCHUP!O$1,SWISSW!$F:$F,"Won")+COUNTIFS(SWISSW!$I:$I,MATCHUP!O$1,SWISSW!$J:$J,MATCHUP!$A97,SWISSW!$F:$F,"Lost"))/(COUNTIFS(SWISSW!$I:$I,MATCHUP!$A97,SWISSW!$J:$J,MATCHUP!O$1)-COUNTIFS(SWISSW!$I:$I,MATCHUP!$A97,SWISSW!$J:$J,MATCHUP!O$1,SWISSW!$F:$F,"Draw")+COUNTIFS(SWISSW!$I:$I,MATCHUP!O$1,SWISSW!$J:$J,MATCHUP!$A97)-COUNTIFS(SWISSW!$I:$I,MATCHUP!O$1,SWISSW!$J:$J,MATCHUP!$A97,SWISSW!$F:$F,"Draw")),"-")</f>
        <v>-</v>
      </c>
      <c r="P97" s="5" t="str">
        <f ca="1">IFERROR((COUNTIFS(SWISSW!$I:$I,MATCHUP!$A97,SWISSW!$J:$J,MATCHUP!P$1,SWISSW!$F:$F,"Won")+COUNTIFS(SWISSW!$I:$I,MATCHUP!P$1,SWISSW!$J:$J,MATCHUP!$A97,SWISSW!$F:$F,"Lost"))/(COUNTIFS(SWISSW!$I:$I,MATCHUP!$A97,SWISSW!$J:$J,MATCHUP!P$1)-COUNTIFS(SWISSW!$I:$I,MATCHUP!$A97,SWISSW!$J:$J,MATCHUP!P$1,SWISSW!$F:$F,"Draw")+COUNTIFS(SWISSW!$I:$I,MATCHUP!P$1,SWISSW!$J:$J,MATCHUP!$A97)-COUNTIFS(SWISSW!$I:$I,MATCHUP!P$1,SWISSW!$J:$J,MATCHUP!$A97,SWISSW!$F:$F,"Draw")),"-")</f>
        <v>-</v>
      </c>
      <c r="Q97" s="5" t="str">
        <f ca="1">IFERROR((COUNTIFS(SWISSW!$I:$I,MATCHUP!$A97,SWISSW!$J:$J,MATCHUP!Q$1,SWISSW!$F:$F,"Won")+COUNTIFS(SWISSW!$I:$I,MATCHUP!Q$1,SWISSW!$J:$J,MATCHUP!$A97,SWISSW!$F:$F,"Lost"))/(COUNTIFS(SWISSW!$I:$I,MATCHUP!$A97,SWISSW!$J:$J,MATCHUP!Q$1)-COUNTIFS(SWISSW!$I:$I,MATCHUP!$A97,SWISSW!$J:$J,MATCHUP!Q$1,SWISSW!$F:$F,"Draw")+COUNTIFS(SWISSW!$I:$I,MATCHUP!Q$1,SWISSW!$J:$J,MATCHUP!$A97)-COUNTIFS(SWISSW!$I:$I,MATCHUP!Q$1,SWISSW!$J:$J,MATCHUP!$A97,SWISSW!$F:$F,"Draw")),"-")</f>
        <v>-</v>
      </c>
      <c r="R97" s="5" t="str">
        <f ca="1">IFERROR((COUNTIFS(SWISSW!$I:$I,MATCHUP!$A97,SWISSW!$J:$J,MATCHUP!R$1,SWISSW!$F:$F,"Won")+COUNTIFS(SWISSW!$I:$I,MATCHUP!R$1,SWISSW!$J:$J,MATCHUP!$A97,SWISSW!$F:$F,"Lost"))/(COUNTIFS(SWISSW!$I:$I,MATCHUP!$A97,SWISSW!$J:$J,MATCHUP!R$1)-COUNTIFS(SWISSW!$I:$I,MATCHUP!$A97,SWISSW!$J:$J,MATCHUP!R$1,SWISSW!$F:$F,"Draw")+COUNTIFS(SWISSW!$I:$I,MATCHUP!R$1,SWISSW!$J:$J,MATCHUP!$A97)-COUNTIFS(SWISSW!$I:$I,MATCHUP!R$1,SWISSW!$J:$J,MATCHUP!$A97,SWISSW!$F:$F,"Draw")),"-")</f>
        <v>-</v>
      </c>
      <c r="S97" s="5" t="str">
        <f ca="1">IFERROR((COUNTIFS(SWISSW!$I:$I,MATCHUP!$A97,SWISSW!$J:$J,MATCHUP!S$1,SWISSW!$F:$F,"Won")+COUNTIFS(SWISSW!$I:$I,MATCHUP!S$1,SWISSW!$J:$J,MATCHUP!$A97,SWISSW!$F:$F,"Lost"))/(COUNTIFS(SWISSW!$I:$I,MATCHUP!$A97,SWISSW!$J:$J,MATCHUP!S$1)-COUNTIFS(SWISSW!$I:$I,MATCHUP!$A97,SWISSW!$J:$J,MATCHUP!S$1,SWISSW!$F:$F,"Draw")+COUNTIFS(SWISSW!$I:$I,MATCHUP!S$1,SWISSW!$J:$J,MATCHUP!$A97)-COUNTIFS(SWISSW!$I:$I,MATCHUP!S$1,SWISSW!$J:$J,MATCHUP!$A97,SWISSW!$F:$F,"Draw")),"-")</f>
        <v>-</v>
      </c>
      <c r="T97" s="5" t="str">
        <f ca="1">IFERROR((COUNTIFS(SWISSW!$I:$I,MATCHUP!$A97,SWISSW!$J:$J,MATCHUP!T$1,SWISSW!$F:$F,"Won")+COUNTIFS(SWISSW!$I:$I,MATCHUP!T$1,SWISSW!$J:$J,MATCHUP!$A97,SWISSW!$F:$F,"Lost"))/(COUNTIFS(SWISSW!$I:$I,MATCHUP!$A97,SWISSW!$J:$J,MATCHUP!T$1)-COUNTIFS(SWISSW!$I:$I,MATCHUP!$A97,SWISSW!$J:$J,MATCHUP!T$1,SWISSW!$F:$F,"Draw")+COUNTIFS(SWISSW!$I:$I,MATCHUP!T$1,SWISSW!$J:$J,MATCHUP!$A97)-COUNTIFS(SWISSW!$I:$I,MATCHUP!T$1,SWISSW!$J:$J,MATCHUP!$A97,SWISSW!$F:$F,"Draw")),"-")</f>
        <v>-</v>
      </c>
      <c r="U97" s="5" t="str">
        <f ca="1">IFERROR((COUNTIFS(SWISSW!$I:$I,MATCHUP!$A97,SWISSW!$J:$J,MATCHUP!U$1,SWISSW!$F:$F,"Won")+COUNTIFS(SWISSW!$I:$I,MATCHUP!U$1,SWISSW!$J:$J,MATCHUP!$A97,SWISSW!$F:$F,"Lost"))/(COUNTIFS(SWISSW!$I:$I,MATCHUP!$A97,SWISSW!$J:$J,MATCHUP!U$1)-COUNTIFS(SWISSW!$I:$I,MATCHUP!$A97,SWISSW!$J:$J,MATCHUP!U$1,SWISSW!$F:$F,"Draw")+COUNTIFS(SWISSW!$I:$I,MATCHUP!U$1,SWISSW!$J:$J,MATCHUP!$A97)-COUNTIFS(SWISSW!$I:$I,MATCHUP!U$1,SWISSW!$J:$J,MATCHUP!$A97,SWISSW!$F:$F,"Draw")),"-")</f>
        <v>-</v>
      </c>
      <c r="V97" s="5" t="str">
        <f ca="1">IFERROR((COUNTIFS(SWISSW!$I:$I,MATCHUP!$A97,SWISSW!$J:$J,MATCHUP!V$1,SWISSW!$F:$F,"Won")+COUNTIFS(SWISSW!$I:$I,MATCHUP!V$1,SWISSW!$J:$J,MATCHUP!$A97,SWISSW!$F:$F,"Lost"))/(COUNTIFS(SWISSW!$I:$I,MATCHUP!$A97,SWISSW!$J:$J,MATCHUP!V$1)-COUNTIFS(SWISSW!$I:$I,MATCHUP!$A97,SWISSW!$J:$J,MATCHUP!V$1,SWISSW!$F:$F,"Draw")+COUNTIFS(SWISSW!$I:$I,MATCHUP!V$1,SWISSW!$J:$J,MATCHUP!$A97)-COUNTIFS(SWISSW!$I:$I,MATCHUP!V$1,SWISSW!$J:$J,MATCHUP!$A97,SWISSW!$F:$F,"Draw")),"-")</f>
        <v>-</v>
      </c>
      <c r="W97" s="5" t="str">
        <f ca="1">IFERROR((COUNTIFS(SWISSW!$I:$I,MATCHUP!$A97,SWISSW!$J:$J,MATCHUP!W$1,SWISSW!$F:$F,"Won")+COUNTIFS(SWISSW!$I:$I,MATCHUP!W$1,SWISSW!$J:$J,MATCHUP!$A97,SWISSW!$F:$F,"Lost"))/(COUNTIFS(SWISSW!$I:$I,MATCHUP!$A97,SWISSW!$J:$J,MATCHUP!W$1)-COUNTIFS(SWISSW!$I:$I,MATCHUP!$A97,SWISSW!$J:$J,MATCHUP!W$1,SWISSW!$F:$F,"Draw")+COUNTIFS(SWISSW!$I:$I,MATCHUP!W$1,SWISSW!$J:$J,MATCHUP!$A97)-COUNTIFS(SWISSW!$I:$I,MATCHUP!W$1,SWISSW!$J:$J,MATCHUP!$A97,SWISSW!$F:$F,"Draw")),"-")</f>
        <v>-</v>
      </c>
      <c r="X97" s="5" t="str">
        <f ca="1">IFERROR((COUNTIFS(SWISSW!$I:$I,MATCHUP!$A97,SWISSW!$J:$J,MATCHUP!X$1,SWISSW!$F:$F,"Won")+COUNTIFS(SWISSW!$I:$I,MATCHUP!X$1,SWISSW!$J:$J,MATCHUP!$A97,SWISSW!$F:$F,"Lost"))/(COUNTIFS(SWISSW!$I:$I,MATCHUP!$A97,SWISSW!$J:$J,MATCHUP!X$1)-COUNTIFS(SWISSW!$I:$I,MATCHUP!$A97,SWISSW!$J:$J,MATCHUP!X$1,SWISSW!$F:$F,"Draw")+COUNTIFS(SWISSW!$I:$I,MATCHUP!X$1,SWISSW!$J:$J,MATCHUP!$A97)-COUNTIFS(SWISSW!$I:$I,MATCHUP!X$1,SWISSW!$J:$J,MATCHUP!$A97,SWISSW!$F:$F,"Draw")),"-")</f>
        <v>-</v>
      </c>
      <c r="Y97" s="5" t="str">
        <f ca="1">IFERROR((COUNTIFS(SWISSW!$I:$I,MATCHUP!$A97,SWISSW!$J:$J,MATCHUP!Y$1,SWISSW!$F:$F,"Won")+COUNTIFS(SWISSW!$I:$I,MATCHUP!Y$1,SWISSW!$J:$J,MATCHUP!$A97,SWISSW!$F:$F,"Lost"))/(COUNTIFS(SWISSW!$I:$I,MATCHUP!$A97,SWISSW!$J:$J,MATCHUP!Y$1)-COUNTIFS(SWISSW!$I:$I,MATCHUP!$A97,SWISSW!$J:$J,MATCHUP!Y$1,SWISSW!$F:$F,"Draw")+COUNTIFS(SWISSW!$I:$I,MATCHUP!Y$1,SWISSW!$J:$J,MATCHUP!$A97)-COUNTIFS(SWISSW!$I:$I,MATCHUP!Y$1,SWISSW!$J:$J,MATCHUP!$A97,SWISSW!$F:$F,"Draw")),"-")</f>
        <v>-</v>
      </c>
      <c r="Z97" s="5" t="str">
        <f ca="1">IFERROR((COUNTIFS(SWISSW!$I:$I,MATCHUP!$A97,SWISSW!$J:$J,MATCHUP!Z$1,SWISSW!$F:$F,"Won")+COUNTIFS(SWISSW!$I:$I,MATCHUP!Z$1,SWISSW!$J:$J,MATCHUP!$A97,SWISSW!$F:$F,"Lost"))/(COUNTIFS(SWISSW!$I:$I,MATCHUP!$A97,SWISSW!$J:$J,MATCHUP!Z$1)-COUNTIFS(SWISSW!$I:$I,MATCHUP!$A97,SWISSW!$J:$J,MATCHUP!Z$1,SWISSW!$F:$F,"Draw")+COUNTIFS(SWISSW!$I:$I,MATCHUP!Z$1,SWISSW!$J:$J,MATCHUP!$A97)-COUNTIFS(SWISSW!$I:$I,MATCHUP!Z$1,SWISSW!$J:$J,MATCHUP!$A97,SWISSW!$F:$F,"Draw")),"-")</f>
        <v>-</v>
      </c>
      <c r="AA97" s="5" t="str">
        <f ca="1">IFERROR((COUNTIFS(SWISSW!$I:$I,MATCHUP!$A97,SWISSW!$J:$J,MATCHUP!AA$1,SWISSW!$F:$F,"Won")+COUNTIFS(SWISSW!$I:$I,MATCHUP!AA$1,SWISSW!$J:$J,MATCHUP!$A97,SWISSW!$F:$F,"Lost"))/(COUNTIFS(SWISSW!$I:$I,MATCHUP!$A97,SWISSW!$J:$J,MATCHUP!AA$1)-COUNTIFS(SWISSW!$I:$I,MATCHUP!$A97,SWISSW!$J:$J,MATCHUP!AA$1,SWISSW!$F:$F,"Draw")+COUNTIFS(SWISSW!$I:$I,MATCHUP!AA$1,SWISSW!$J:$J,MATCHUP!$A97)-COUNTIFS(SWISSW!$I:$I,MATCHUP!AA$1,SWISSW!$J:$J,MATCHUP!$A97,SWISSW!$F:$F,"Draw")),"-")</f>
        <v>-</v>
      </c>
      <c r="AB97" s="5" t="str">
        <f ca="1">IFERROR((COUNTIFS(SWISSW!$I:$I,MATCHUP!$A97,SWISSW!$J:$J,MATCHUP!AB$1,SWISSW!$F:$F,"Won")+COUNTIFS(SWISSW!$I:$I,MATCHUP!AB$1,SWISSW!$J:$J,MATCHUP!$A97,SWISSW!$F:$F,"Lost"))/(COUNTIFS(SWISSW!$I:$I,MATCHUP!$A97,SWISSW!$J:$J,MATCHUP!AB$1)-COUNTIFS(SWISSW!$I:$I,MATCHUP!$A97,SWISSW!$J:$J,MATCHUP!AB$1,SWISSW!$F:$F,"Draw")+COUNTIFS(SWISSW!$I:$I,MATCHUP!AB$1,SWISSW!$J:$J,MATCHUP!$A97)-COUNTIFS(SWISSW!$I:$I,MATCHUP!AB$1,SWISSW!$J:$J,MATCHUP!$A97,SWISSW!$F:$F,"Draw")),"-")</f>
        <v>-</v>
      </c>
      <c r="AC97" s="5" t="str">
        <f ca="1">IFERROR((COUNTIFS(SWISSW!$I:$I,MATCHUP!$A97,SWISSW!$J:$J,MATCHUP!AC$1,SWISSW!$F:$F,"Won")+COUNTIFS(SWISSW!$I:$I,MATCHUP!AC$1,SWISSW!$J:$J,MATCHUP!$A97,SWISSW!$F:$F,"Lost"))/(COUNTIFS(SWISSW!$I:$I,MATCHUP!$A97,SWISSW!$J:$J,MATCHUP!AC$1)-COUNTIFS(SWISSW!$I:$I,MATCHUP!$A97,SWISSW!$J:$J,MATCHUP!AC$1,SWISSW!$F:$F,"Draw")+COUNTIFS(SWISSW!$I:$I,MATCHUP!AC$1,SWISSW!$J:$J,MATCHUP!$A97)-COUNTIFS(SWISSW!$I:$I,MATCHUP!AC$1,SWISSW!$J:$J,MATCHUP!$A97,SWISSW!$F:$F,"Draw")),"-")</f>
        <v>-</v>
      </c>
      <c r="AD97" s="5" t="str">
        <f ca="1">IFERROR((COUNTIFS(SWISSW!$I:$I,MATCHUP!$A97,SWISSW!$J:$J,MATCHUP!AD$1,SWISSW!$F:$F,"Won")+COUNTIFS(SWISSW!$I:$I,MATCHUP!AD$1,SWISSW!$J:$J,MATCHUP!$A97,SWISSW!$F:$F,"Lost"))/(COUNTIFS(SWISSW!$I:$I,MATCHUP!$A97,SWISSW!$J:$J,MATCHUP!AD$1)-COUNTIFS(SWISSW!$I:$I,MATCHUP!$A97,SWISSW!$J:$J,MATCHUP!AD$1,SWISSW!$F:$F,"Draw")+COUNTIFS(SWISSW!$I:$I,MATCHUP!AD$1,SWISSW!$J:$J,MATCHUP!$A97)-COUNTIFS(SWISSW!$I:$I,MATCHUP!AD$1,SWISSW!$J:$J,MATCHUP!$A97,SWISSW!$F:$F,"Draw")),"-")</f>
        <v>-</v>
      </c>
      <c r="AE97" s="5" t="str">
        <f ca="1">IFERROR((COUNTIFS(SWISSW!$I:$I,MATCHUP!$A97,SWISSW!$J:$J,MATCHUP!AE$1,SWISSW!$F:$F,"Won")+COUNTIFS(SWISSW!$I:$I,MATCHUP!AE$1,SWISSW!$J:$J,MATCHUP!$A97,SWISSW!$F:$F,"Lost"))/(COUNTIFS(SWISSW!$I:$I,MATCHUP!$A97,SWISSW!$J:$J,MATCHUP!AE$1)-COUNTIFS(SWISSW!$I:$I,MATCHUP!$A97,SWISSW!$J:$J,MATCHUP!AE$1,SWISSW!$F:$F,"Draw")+COUNTIFS(SWISSW!$I:$I,MATCHUP!AE$1,SWISSW!$J:$J,MATCHUP!$A97)-COUNTIFS(SWISSW!$I:$I,MATCHUP!AE$1,SWISSW!$J:$J,MATCHUP!$A97,SWISSW!$F:$F,"Draw")),"-")</f>
        <v>-</v>
      </c>
      <c r="AF97" s="5" t="str">
        <f ca="1">IFERROR((COUNTIFS(SWISSW!$I:$I,MATCHUP!$A97,SWISSW!$J:$J,MATCHUP!AF$1,SWISSW!$F:$F,"Won")+COUNTIFS(SWISSW!$I:$I,MATCHUP!AF$1,SWISSW!$J:$J,MATCHUP!$A97,SWISSW!$F:$F,"Lost"))/(COUNTIFS(SWISSW!$I:$I,MATCHUP!$A97,SWISSW!$J:$J,MATCHUP!AF$1)-COUNTIFS(SWISSW!$I:$I,MATCHUP!$A97,SWISSW!$J:$J,MATCHUP!AF$1,SWISSW!$F:$F,"Draw")+COUNTIFS(SWISSW!$I:$I,MATCHUP!AF$1,SWISSW!$J:$J,MATCHUP!$A97)-COUNTIFS(SWISSW!$I:$I,MATCHUP!AF$1,SWISSW!$J:$J,MATCHUP!$A97,SWISSW!$F:$F,"Draw")),"-")</f>
        <v>-</v>
      </c>
      <c r="AG97" s="5" t="str">
        <f ca="1">IFERROR((COUNTIFS(SWISSW!$I:$I,MATCHUP!$A97,SWISSW!$J:$J,MATCHUP!AG$1,SWISSW!$F:$F,"Won")+COUNTIFS(SWISSW!$I:$I,MATCHUP!AG$1,SWISSW!$J:$J,MATCHUP!$A97,SWISSW!$F:$F,"Lost"))/(COUNTIFS(SWISSW!$I:$I,MATCHUP!$A97,SWISSW!$J:$J,MATCHUP!AG$1)-COUNTIFS(SWISSW!$I:$I,MATCHUP!$A97,SWISSW!$J:$J,MATCHUP!AG$1,SWISSW!$F:$F,"Draw")+COUNTIFS(SWISSW!$I:$I,MATCHUP!AG$1,SWISSW!$J:$J,MATCHUP!$A97)-COUNTIFS(SWISSW!$I:$I,MATCHUP!AG$1,SWISSW!$J:$J,MATCHUP!$A97,SWISSW!$F:$F,"Draw")),"-")</f>
        <v>-</v>
      </c>
      <c r="AH97" s="5" t="str">
        <f ca="1">IFERROR((COUNTIFS(SWISSW!$I:$I,MATCHUP!$A97,SWISSW!$J:$J,MATCHUP!AH$1,SWISSW!$F:$F,"Won")+COUNTIFS(SWISSW!$I:$I,MATCHUP!AH$1,SWISSW!$J:$J,MATCHUP!$A97,SWISSW!$F:$F,"Lost"))/(COUNTIFS(SWISSW!$I:$I,MATCHUP!$A97,SWISSW!$J:$J,MATCHUP!AH$1)-COUNTIFS(SWISSW!$I:$I,MATCHUP!$A97,SWISSW!$J:$J,MATCHUP!AH$1,SWISSW!$F:$F,"Draw")+COUNTIFS(SWISSW!$I:$I,MATCHUP!AH$1,SWISSW!$J:$J,MATCHUP!$A97)-COUNTIFS(SWISSW!$I:$I,MATCHUP!AH$1,SWISSW!$J:$J,MATCHUP!$A97,SWISSW!$F:$F,"Draw")),"-")</f>
        <v>-</v>
      </c>
      <c r="AI97" s="5" t="str">
        <f ca="1">IFERROR((COUNTIFS(SWISSW!$I:$I,MATCHUP!$A97,SWISSW!$J:$J,MATCHUP!AI$1,SWISSW!$F:$F,"Won")+COUNTIFS(SWISSW!$I:$I,MATCHUP!AI$1,SWISSW!$J:$J,MATCHUP!$A97,SWISSW!$F:$F,"Lost"))/(COUNTIFS(SWISSW!$I:$I,MATCHUP!$A97,SWISSW!$J:$J,MATCHUP!AI$1)-COUNTIFS(SWISSW!$I:$I,MATCHUP!$A97,SWISSW!$J:$J,MATCHUP!AI$1,SWISSW!$F:$F,"Draw")+COUNTIFS(SWISSW!$I:$I,MATCHUP!AI$1,SWISSW!$J:$J,MATCHUP!$A97)-COUNTIFS(SWISSW!$I:$I,MATCHUP!AI$1,SWISSW!$J:$J,MATCHUP!$A97,SWISSW!$F:$F,"Draw")),"-")</f>
        <v>-</v>
      </c>
      <c r="AJ97" s="5" t="str">
        <f ca="1">IFERROR((COUNTIFS(SWISSW!$I:$I,MATCHUP!$A97,SWISSW!$J:$J,MATCHUP!AJ$1,SWISSW!$F:$F,"Won")+COUNTIFS(SWISSW!$I:$I,MATCHUP!AJ$1,SWISSW!$J:$J,MATCHUP!$A97,SWISSW!$F:$F,"Lost"))/(COUNTIFS(SWISSW!$I:$I,MATCHUP!$A97,SWISSW!$J:$J,MATCHUP!AJ$1)-COUNTIFS(SWISSW!$I:$I,MATCHUP!$A97,SWISSW!$J:$J,MATCHUP!AJ$1,SWISSW!$F:$F,"Draw")+COUNTIFS(SWISSW!$I:$I,MATCHUP!AJ$1,SWISSW!$J:$J,MATCHUP!$A97)-COUNTIFS(SWISSW!$I:$I,MATCHUP!AJ$1,SWISSW!$J:$J,MATCHUP!$A97,SWISSW!$F:$F,"Draw")),"-")</f>
        <v>-</v>
      </c>
      <c r="AK97" s="5" t="str">
        <f ca="1">IFERROR((COUNTIFS(SWISSW!$I:$I,MATCHUP!$A97,SWISSW!$J:$J,MATCHUP!AK$1,SWISSW!$F:$F,"Won")+COUNTIFS(SWISSW!$I:$I,MATCHUP!AK$1,SWISSW!$J:$J,MATCHUP!$A97,SWISSW!$F:$F,"Lost"))/(COUNTIFS(SWISSW!$I:$I,MATCHUP!$A97,SWISSW!$J:$J,MATCHUP!AK$1)-COUNTIFS(SWISSW!$I:$I,MATCHUP!$A97,SWISSW!$J:$J,MATCHUP!AK$1,SWISSW!$F:$F,"Draw")+COUNTIFS(SWISSW!$I:$I,MATCHUP!AK$1,SWISSW!$J:$J,MATCHUP!$A97)-COUNTIFS(SWISSW!$I:$I,MATCHUP!AK$1,SWISSW!$J:$J,MATCHUP!$A97,SWISSW!$F:$F,"Draw")),"-")</f>
        <v>-</v>
      </c>
      <c r="AL97" s="5" t="str">
        <f ca="1">IFERROR((COUNTIFS(SWISSW!$I:$I,MATCHUP!$A97,SWISSW!$J:$J,MATCHUP!AL$1,SWISSW!$F:$F,"Won")+COUNTIFS(SWISSW!$I:$I,MATCHUP!AL$1,SWISSW!$J:$J,MATCHUP!$A97,SWISSW!$F:$F,"Lost"))/(COUNTIFS(SWISSW!$I:$I,MATCHUP!$A97,SWISSW!$J:$J,MATCHUP!AL$1)-COUNTIFS(SWISSW!$I:$I,MATCHUP!$A97,SWISSW!$J:$J,MATCHUP!AL$1,SWISSW!$F:$F,"Draw")+COUNTIFS(SWISSW!$I:$I,MATCHUP!AL$1,SWISSW!$J:$J,MATCHUP!$A97)-COUNTIFS(SWISSW!$I:$I,MATCHUP!AL$1,SWISSW!$J:$J,MATCHUP!$A97,SWISSW!$F:$F,"Draw")),"-")</f>
        <v>-</v>
      </c>
      <c r="AM97" s="5" t="str">
        <f ca="1">IFERROR((COUNTIFS(SWISSW!$I:$I,MATCHUP!$A97,SWISSW!$J:$J,MATCHUP!AM$1,SWISSW!$F:$F,"Won")+COUNTIFS(SWISSW!$I:$I,MATCHUP!AM$1,SWISSW!$J:$J,MATCHUP!$A97,SWISSW!$F:$F,"Lost"))/(COUNTIFS(SWISSW!$I:$I,MATCHUP!$A97,SWISSW!$J:$J,MATCHUP!AM$1)-COUNTIFS(SWISSW!$I:$I,MATCHUP!$A97,SWISSW!$J:$J,MATCHUP!AM$1,SWISSW!$F:$F,"Draw")+COUNTIFS(SWISSW!$I:$I,MATCHUP!AM$1,SWISSW!$J:$J,MATCHUP!$A97)-COUNTIFS(SWISSW!$I:$I,MATCHUP!AM$1,SWISSW!$J:$J,MATCHUP!$A97,SWISSW!$F:$F,"Draw")),"-")</f>
        <v>-</v>
      </c>
      <c r="AN97" s="5" t="str">
        <f ca="1">IFERROR((COUNTIFS(SWISSW!$I:$I,MATCHUP!$A97,SWISSW!$J:$J,MATCHUP!AN$1,SWISSW!$F:$F,"Won")+COUNTIFS(SWISSW!$I:$I,MATCHUP!AN$1,SWISSW!$J:$J,MATCHUP!$A97,SWISSW!$F:$F,"Lost"))/(COUNTIFS(SWISSW!$I:$I,MATCHUP!$A97,SWISSW!$J:$J,MATCHUP!AN$1)-COUNTIFS(SWISSW!$I:$I,MATCHUP!$A97,SWISSW!$J:$J,MATCHUP!AN$1,SWISSW!$F:$F,"Draw")+COUNTIFS(SWISSW!$I:$I,MATCHUP!AN$1,SWISSW!$J:$J,MATCHUP!$A97)-COUNTIFS(SWISSW!$I:$I,MATCHUP!AN$1,SWISSW!$J:$J,MATCHUP!$A97,SWISSW!$F:$F,"Draw")),"-")</f>
        <v>-</v>
      </c>
      <c r="AO97" s="5" t="str">
        <f ca="1">IFERROR((COUNTIFS(SWISSW!$I:$I,MATCHUP!$A97,SWISSW!$J:$J,MATCHUP!AO$1,SWISSW!$F:$F,"Won")+COUNTIFS(SWISSW!$I:$I,MATCHUP!AO$1,SWISSW!$J:$J,MATCHUP!$A97,SWISSW!$F:$F,"Lost"))/(COUNTIFS(SWISSW!$I:$I,MATCHUP!$A97,SWISSW!$J:$J,MATCHUP!AO$1)-COUNTIFS(SWISSW!$I:$I,MATCHUP!$A97,SWISSW!$J:$J,MATCHUP!AO$1,SWISSW!$F:$F,"Draw")+COUNTIFS(SWISSW!$I:$I,MATCHUP!AO$1,SWISSW!$J:$J,MATCHUP!$A97)-COUNTIFS(SWISSW!$I:$I,MATCHUP!AO$1,SWISSW!$J:$J,MATCHUP!$A97,SWISSW!$F:$F,"Draw")),"-")</f>
        <v>-</v>
      </c>
      <c r="AP97" s="5" t="str">
        <f ca="1">IFERROR((COUNTIFS(SWISSW!$I:$I,MATCHUP!$A97,SWISSW!$J:$J,MATCHUP!AP$1,SWISSW!$F:$F,"Won")+COUNTIFS(SWISSW!$I:$I,MATCHUP!AP$1,SWISSW!$J:$J,MATCHUP!$A97,SWISSW!$F:$F,"Lost"))/(COUNTIFS(SWISSW!$I:$I,MATCHUP!$A97,SWISSW!$J:$J,MATCHUP!AP$1)-COUNTIFS(SWISSW!$I:$I,MATCHUP!$A97,SWISSW!$J:$J,MATCHUP!AP$1,SWISSW!$F:$F,"Draw")+COUNTIFS(SWISSW!$I:$I,MATCHUP!AP$1,SWISSW!$J:$J,MATCHUP!$A97)-COUNTIFS(SWISSW!$I:$I,MATCHUP!AP$1,SWISSW!$J:$J,MATCHUP!$A97,SWISSW!$F:$F,"Draw")),"-")</f>
        <v>-</v>
      </c>
      <c r="AQ97" s="5" t="str">
        <f ca="1">IFERROR((COUNTIFS(SWISSW!$I:$I,MATCHUP!$A97,SWISSW!$J:$J,MATCHUP!AQ$1,SWISSW!$F:$F,"Won")+COUNTIFS(SWISSW!$I:$I,MATCHUP!AQ$1,SWISSW!$J:$J,MATCHUP!$A97,SWISSW!$F:$F,"Lost"))/(COUNTIFS(SWISSW!$I:$I,MATCHUP!$A97,SWISSW!$J:$J,MATCHUP!AQ$1)-COUNTIFS(SWISSW!$I:$I,MATCHUP!$A97,SWISSW!$J:$J,MATCHUP!AQ$1,SWISSW!$F:$F,"Draw")+COUNTIFS(SWISSW!$I:$I,MATCHUP!AQ$1,SWISSW!$J:$J,MATCHUP!$A97)-COUNTIFS(SWISSW!$I:$I,MATCHUP!AQ$1,SWISSW!$J:$J,MATCHUP!$A97,SWISSW!$F:$F,"Draw")),"-")</f>
        <v>-</v>
      </c>
      <c r="AR97" s="5" t="str">
        <f ca="1">IFERROR((COUNTIFS(SWISSW!$I:$I,MATCHUP!$A97,SWISSW!$J:$J,MATCHUP!AR$1,SWISSW!$F:$F,"Won")+COUNTIFS(SWISSW!$I:$I,MATCHUP!AR$1,SWISSW!$J:$J,MATCHUP!$A97,SWISSW!$F:$F,"Lost"))/(COUNTIFS(SWISSW!$I:$I,MATCHUP!$A97,SWISSW!$J:$J,MATCHUP!AR$1)-COUNTIFS(SWISSW!$I:$I,MATCHUP!$A97,SWISSW!$J:$J,MATCHUP!AR$1,SWISSW!$F:$F,"Draw")+COUNTIFS(SWISSW!$I:$I,MATCHUP!AR$1,SWISSW!$J:$J,MATCHUP!$A97)-COUNTIFS(SWISSW!$I:$I,MATCHUP!AR$1,SWISSW!$J:$J,MATCHUP!$A97,SWISSW!$F:$F,"Draw")),"-")</f>
        <v>-</v>
      </c>
      <c r="AS97" s="5" t="str">
        <f ca="1">IFERROR((COUNTIFS(SWISSW!$I:$I,MATCHUP!$A97,SWISSW!$J:$J,MATCHUP!AS$1,SWISSW!$F:$F,"Won")+COUNTIFS(SWISSW!$I:$I,MATCHUP!AS$1,SWISSW!$J:$J,MATCHUP!$A97,SWISSW!$F:$F,"Lost"))/(COUNTIFS(SWISSW!$I:$I,MATCHUP!$A97,SWISSW!$J:$J,MATCHUP!AS$1)-COUNTIFS(SWISSW!$I:$I,MATCHUP!$A97,SWISSW!$J:$J,MATCHUP!AS$1,SWISSW!$F:$F,"Draw")+COUNTIFS(SWISSW!$I:$I,MATCHUP!AS$1,SWISSW!$J:$J,MATCHUP!$A97)-COUNTIFS(SWISSW!$I:$I,MATCHUP!AS$1,SWISSW!$J:$J,MATCHUP!$A97,SWISSW!$F:$F,"Draw")),"-")</f>
        <v>-</v>
      </c>
      <c r="AT97" s="5" t="str">
        <f ca="1">IFERROR((COUNTIFS(SWISSW!$I:$I,MATCHUP!$A97,SWISSW!$J:$J,MATCHUP!AT$1,SWISSW!$F:$F,"Won")+COUNTIFS(SWISSW!$I:$I,MATCHUP!AT$1,SWISSW!$J:$J,MATCHUP!$A97,SWISSW!$F:$F,"Lost"))/(COUNTIFS(SWISSW!$I:$I,MATCHUP!$A97,SWISSW!$J:$J,MATCHUP!AT$1)-COUNTIFS(SWISSW!$I:$I,MATCHUP!$A97,SWISSW!$J:$J,MATCHUP!AT$1,SWISSW!$F:$F,"Draw")+COUNTIFS(SWISSW!$I:$I,MATCHUP!AT$1,SWISSW!$J:$J,MATCHUP!$A97)-COUNTIFS(SWISSW!$I:$I,MATCHUP!AT$1,SWISSW!$J:$J,MATCHUP!$A97,SWISSW!$F:$F,"Draw")),"-")</f>
        <v>-</v>
      </c>
      <c r="AU97" s="5" t="str">
        <f ca="1">IFERROR((COUNTIFS(SWISSW!$I:$I,MATCHUP!$A97,SWISSW!$J:$J,MATCHUP!AU$1,SWISSW!$F:$F,"Won")+COUNTIFS(SWISSW!$I:$I,MATCHUP!AU$1,SWISSW!$J:$J,MATCHUP!$A97,SWISSW!$F:$F,"Lost"))/(COUNTIFS(SWISSW!$I:$I,MATCHUP!$A97,SWISSW!$J:$J,MATCHUP!AU$1)-COUNTIFS(SWISSW!$I:$I,MATCHUP!$A97,SWISSW!$J:$J,MATCHUP!AU$1,SWISSW!$F:$F,"Draw")+COUNTIFS(SWISSW!$I:$I,MATCHUP!AU$1,SWISSW!$J:$J,MATCHUP!$A97)-COUNTIFS(SWISSW!$I:$I,MATCHUP!AU$1,SWISSW!$J:$J,MATCHUP!$A97,SWISSW!$F:$F,"Draw")),"-")</f>
        <v>-</v>
      </c>
      <c r="AV97" s="5" t="str">
        <f ca="1">IFERROR((COUNTIFS(SWISSW!$I:$I,MATCHUP!$A97,SWISSW!$J:$J,MATCHUP!AV$1,SWISSW!$F:$F,"Won")+COUNTIFS(SWISSW!$I:$I,MATCHUP!AV$1,SWISSW!$J:$J,MATCHUP!$A97,SWISSW!$F:$F,"Lost"))/(COUNTIFS(SWISSW!$I:$I,MATCHUP!$A97,SWISSW!$J:$J,MATCHUP!AV$1)-COUNTIFS(SWISSW!$I:$I,MATCHUP!$A97,SWISSW!$J:$J,MATCHUP!AV$1,SWISSW!$F:$F,"Draw")+COUNTIFS(SWISSW!$I:$I,MATCHUP!AV$1,SWISSW!$J:$J,MATCHUP!$A97)-COUNTIFS(SWISSW!$I:$I,MATCHUP!AV$1,SWISSW!$J:$J,MATCHUP!$A97,SWISSW!$F:$F,"Draw")),"-")</f>
        <v>-</v>
      </c>
      <c r="AW97" s="5" t="str">
        <f ca="1">IFERROR((COUNTIFS(SWISSW!$I:$I,MATCHUP!$A97,SWISSW!$J:$J,MATCHUP!AW$1,SWISSW!$F:$F,"Won")+COUNTIFS(SWISSW!$I:$I,MATCHUP!AW$1,SWISSW!$J:$J,MATCHUP!$A97,SWISSW!$F:$F,"Lost"))/(COUNTIFS(SWISSW!$I:$I,MATCHUP!$A97,SWISSW!$J:$J,MATCHUP!AW$1)-COUNTIFS(SWISSW!$I:$I,MATCHUP!$A97,SWISSW!$J:$J,MATCHUP!AW$1,SWISSW!$F:$F,"Draw")+COUNTIFS(SWISSW!$I:$I,MATCHUP!AW$1,SWISSW!$J:$J,MATCHUP!$A97)-COUNTIFS(SWISSW!$I:$I,MATCHUP!AW$1,SWISSW!$J:$J,MATCHUP!$A97,SWISSW!$F:$F,"Draw")),"-")</f>
        <v>-</v>
      </c>
      <c r="AX97" s="5" t="str">
        <f ca="1">IFERROR((COUNTIFS(SWISSW!$I:$I,MATCHUP!$A97,SWISSW!$J:$J,MATCHUP!AX$1,SWISSW!$F:$F,"Won")+COUNTIFS(SWISSW!$I:$I,MATCHUP!AX$1,SWISSW!$J:$J,MATCHUP!$A97,SWISSW!$F:$F,"Lost"))/(COUNTIFS(SWISSW!$I:$I,MATCHUP!$A97,SWISSW!$J:$J,MATCHUP!AX$1)-COUNTIFS(SWISSW!$I:$I,MATCHUP!$A97,SWISSW!$J:$J,MATCHUP!AX$1,SWISSW!$F:$F,"Draw")+COUNTIFS(SWISSW!$I:$I,MATCHUP!AX$1,SWISSW!$J:$J,MATCHUP!$A97)-COUNTIFS(SWISSW!$I:$I,MATCHUP!AX$1,SWISSW!$J:$J,MATCHUP!$A97,SWISSW!$F:$F,"Draw")),"-")</f>
        <v>-</v>
      </c>
      <c r="AY97" s="5" t="str">
        <f ca="1">IFERROR((COUNTIFS(SWISSW!$I:$I,MATCHUP!$A97,SWISSW!$J:$J,MATCHUP!AY$1,SWISSW!$F:$F,"Won")+COUNTIFS(SWISSW!$I:$I,MATCHUP!AY$1,SWISSW!$J:$J,MATCHUP!$A97,SWISSW!$F:$F,"Lost"))/(COUNTIFS(SWISSW!$I:$I,MATCHUP!$A97,SWISSW!$J:$J,MATCHUP!AY$1)-COUNTIFS(SWISSW!$I:$I,MATCHUP!$A97,SWISSW!$J:$J,MATCHUP!AY$1,SWISSW!$F:$F,"Draw")+COUNTIFS(SWISSW!$I:$I,MATCHUP!AY$1,SWISSW!$J:$J,MATCHUP!$A97)-COUNTIFS(SWISSW!$I:$I,MATCHUP!AY$1,SWISSW!$J:$J,MATCHUP!$A97,SWISSW!$F:$F,"Draw")),"-")</f>
        <v>-</v>
      </c>
      <c r="AZ97" s="5" t="str">
        <f ca="1">IFERROR((COUNTIFS(SWISSW!$I:$I,MATCHUP!$A97,SWISSW!$J:$J,MATCHUP!AZ$1,SWISSW!$F:$F,"Won")+COUNTIFS(SWISSW!$I:$I,MATCHUP!AZ$1,SWISSW!$J:$J,MATCHUP!$A97,SWISSW!$F:$F,"Lost"))/(COUNTIFS(SWISSW!$I:$I,MATCHUP!$A97,SWISSW!$J:$J,MATCHUP!AZ$1)-COUNTIFS(SWISSW!$I:$I,MATCHUP!$A97,SWISSW!$J:$J,MATCHUP!AZ$1,SWISSW!$F:$F,"Draw")+COUNTIFS(SWISSW!$I:$I,MATCHUP!AZ$1,SWISSW!$J:$J,MATCHUP!$A97)-COUNTIFS(SWISSW!$I:$I,MATCHUP!AZ$1,SWISSW!$J:$J,MATCHUP!$A97,SWISSW!$F:$F,"Draw")),"-")</f>
        <v>-</v>
      </c>
      <c r="BA97" s="5" t="str">
        <f ca="1">IFERROR((COUNTIFS(SWISSW!$I:$I,MATCHUP!$A97,SWISSW!$J:$J,MATCHUP!BA$1,SWISSW!$F:$F,"Won")+COUNTIFS(SWISSW!$I:$I,MATCHUP!BA$1,SWISSW!$J:$J,MATCHUP!$A97,SWISSW!$F:$F,"Lost"))/(COUNTIFS(SWISSW!$I:$I,MATCHUP!$A97,SWISSW!$J:$J,MATCHUP!BA$1)-COUNTIFS(SWISSW!$I:$I,MATCHUP!$A97,SWISSW!$J:$J,MATCHUP!BA$1,SWISSW!$F:$F,"Draw")+COUNTIFS(SWISSW!$I:$I,MATCHUP!BA$1,SWISSW!$J:$J,MATCHUP!$A97)-COUNTIFS(SWISSW!$I:$I,MATCHUP!BA$1,SWISSW!$J:$J,MATCHUP!$A97,SWISSW!$F:$F,"Draw")),"-")</f>
        <v>-</v>
      </c>
      <c r="BB97" s="5" t="str">
        <f ca="1">IFERROR((COUNTIFS(SWISSW!$I:$I,MATCHUP!$A97,SWISSW!$J:$J,MATCHUP!BB$1,SWISSW!$F:$F,"Won")+COUNTIFS(SWISSW!$I:$I,MATCHUP!BB$1,SWISSW!$J:$J,MATCHUP!$A97,SWISSW!$F:$F,"Lost"))/(COUNTIFS(SWISSW!$I:$I,MATCHUP!$A97,SWISSW!$J:$J,MATCHUP!BB$1)-COUNTIFS(SWISSW!$I:$I,MATCHUP!$A97,SWISSW!$J:$J,MATCHUP!BB$1,SWISSW!$F:$F,"Draw")+COUNTIFS(SWISSW!$I:$I,MATCHUP!BB$1,SWISSW!$J:$J,MATCHUP!$A97)-COUNTIFS(SWISSW!$I:$I,MATCHUP!BB$1,SWISSW!$J:$J,MATCHUP!$A97,SWISSW!$F:$F,"Draw")),"-")</f>
        <v>-</v>
      </c>
      <c r="BC97" s="5" t="str">
        <f ca="1">IFERROR((COUNTIFS(SWISSW!$I:$I,MATCHUP!$A97,SWISSW!$J:$J,MATCHUP!BC$1,SWISSW!$F:$F,"Won")+COUNTIFS(SWISSW!$I:$I,MATCHUP!BC$1,SWISSW!$J:$J,MATCHUP!$A97,SWISSW!$F:$F,"Lost"))/(COUNTIFS(SWISSW!$I:$I,MATCHUP!$A97,SWISSW!$J:$J,MATCHUP!BC$1)-COUNTIFS(SWISSW!$I:$I,MATCHUP!$A97,SWISSW!$J:$J,MATCHUP!BC$1,SWISSW!$F:$F,"Draw")+COUNTIFS(SWISSW!$I:$I,MATCHUP!BC$1,SWISSW!$J:$J,MATCHUP!$A97)-COUNTIFS(SWISSW!$I:$I,MATCHUP!BC$1,SWISSW!$J:$J,MATCHUP!$A97,SWISSW!$F:$F,"Draw")),"-")</f>
        <v>-</v>
      </c>
      <c r="BD97" s="5" t="str">
        <f ca="1">IFERROR((COUNTIFS(SWISSW!$I:$I,MATCHUP!$A97,SWISSW!$J:$J,MATCHUP!BD$1,SWISSW!$F:$F,"Won")+COUNTIFS(SWISSW!$I:$I,MATCHUP!BD$1,SWISSW!$J:$J,MATCHUP!$A97,SWISSW!$F:$F,"Lost"))/(COUNTIFS(SWISSW!$I:$I,MATCHUP!$A97,SWISSW!$J:$J,MATCHUP!BD$1)-COUNTIFS(SWISSW!$I:$I,MATCHUP!$A97,SWISSW!$J:$J,MATCHUP!BD$1,SWISSW!$F:$F,"Draw")+COUNTIFS(SWISSW!$I:$I,MATCHUP!BD$1,SWISSW!$J:$J,MATCHUP!$A97)-COUNTIFS(SWISSW!$I:$I,MATCHUP!BD$1,SWISSW!$J:$J,MATCHUP!$A97,SWISSW!$F:$F,"Draw")),"-")</f>
        <v>-</v>
      </c>
      <c r="BE97" s="5" t="str">
        <f ca="1">IFERROR((COUNTIFS(SWISSW!$I:$I,MATCHUP!$A97,SWISSW!$J:$J,MATCHUP!BE$1,SWISSW!$F:$F,"Won")+COUNTIFS(SWISSW!$I:$I,MATCHUP!BE$1,SWISSW!$J:$J,MATCHUP!$A97,SWISSW!$F:$F,"Lost"))/(COUNTIFS(SWISSW!$I:$I,MATCHUP!$A97,SWISSW!$J:$J,MATCHUP!BE$1)-COUNTIFS(SWISSW!$I:$I,MATCHUP!$A97,SWISSW!$J:$J,MATCHUP!BE$1,SWISSW!$F:$F,"Draw")+COUNTIFS(SWISSW!$I:$I,MATCHUP!BE$1,SWISSW!$J:$J,MATCHUP!$A97)-COUNTIFS(SWISSW!$I:$I,MATCHUP!BE$1,SWISSW!$J:$J,MATCHUP!$A97,SWISSW!$F:$F,"Draw")),"-")</f>
        <v>-</v>
      </c>
      <c r="BF97" s="5" t="str">
        <f ca="1">IFERROR((COUNTIFS(SWISSW!$I:$I,MATCHUP!$A97,SWISSW!$J:$J,MATCHUP!BF$1,SWISSW!$F:$F,"Won")+COUNTIFS(SWISSW!$I:$I,MATCHUP!BF$1,SWISSW!$J:$J,MATCHUP!$A97,SWISSW!$F:$F,"Lost"))/(COUNTIFS(SWISSW!$I:$I,MATCHUP!$A97,SWISSW!$J:$J,MATCHUP!BF$1)-COUNTIFS(SWISSW!$I:$I,MATCHUP!$A97,SWISSW!$J:$J,MATCHUP!BF$1,SWISSW!$F:$F,"Draw")+COUNTIFS(SWISSW!$I:$I,MATCHUP!BF$1,SWISSW!$J:$J,MATCHUP!$A97)-COUNTIFS(SWISSW!$I:$I,MATCHUP!BF$1,SWISSW!$J:$J,MATCHUP!$A97,SWISSW!$F:$F,"Draw")),"-")</f>
        <v>-</v>
      </c>
      <c r="BG97" s="5" t="str">
        <f ca="1">IFERROR((COUNTIFS(SWISSW!$I:$I,MATCHUP!$A97,SWISSW!$J:$J,MATCHUP!BG$1,SWISSW!$F:$F,"Won")+COUNTIFS(SWISSW!$I:$I,MATCHUP!BG$1,SWISSW!$J:$J,MATCHUP!$A97,SWISSW!$F:$F,"Lost"))/(COUNTIFS(SWISSW!$I:$I,MATCHUP!$A97,SWISSW!$J:$J,MATCHUP!BG$1)-COUNTIFS(SWISSW!$I:$I,MATCHUP!$A97,SWISSW!$J:$J,MATCHUP!BG$1,SWISSW!$F:$F,"Draw")+COUNTIFS(SWISSW!$I:$I,MATCHUP!BG$1,SWISSW!$J:$J,MATCHUP!$A97)-COUNTIFS(SWISSW!$I:$I,MATCHUP!BG$1,SWISSW!$J:$J,MATCHUP!$A97,SWISSW!$F:$F,"Draw")),"-")</f>
        <v>-</v>
      </c>
      <c r="BH97" s="5" t="str">
        <f ca="1">IFERROR((COUNTIFS(SWISSW!$I:$I,MATCHUP!$A97,SWISSW!$J:$J,MATCHUP!BH$1,SWISSW!$F:$F,"Won")+COUNTIFS(SWISSW!$I:$I,MATCHUP!BH$1,SWISSW!$J:$J,MATCHUP!$A97,SWISSW!$F:$F,"Lost"))/(COUNTIFS(SWISSW!$I:$I,MATCHUP!$A97,SWISSW!$J:$J,MATCHUP!BH$1)-COUNTIFS(SWISSW!$I:$I,MATCHUP!$A97,SWISSW!$J:$J,MATCHUP!BH$1,SWISSW!$F:$F,"Draw")+COUNTIFS(SWISSW!$I:$I,MATCHUP!BH$1,SWISSW!$J:$J,MATCHUP!$A97)-COUNTIFS(SWISSW!$I:$I,MATCHUP!BH$1,SWISSW!$J:$J,MATCHUP!$A97,SWISSW!$F:$F,"Draw")),"-")</f>
        <v>-</v>
      </c>
      <c r="BI97" s="5" t="str">
        <f ca="1">IFERROR((COUNTIFS(SWISSW!$I:$I,MATCHUP!$A97,SWISSW!$J:$J,MATCHUP!BI$1,SWISSW!$F:$F,"Won")+COUNTIFS(SWISSW!$I:$I,MATCHUP!BI$1,SWISSW!$J:$J,MATCHUP!$A97,SWISSW!$F:$F,"Lost"))/(COUNTIFS(SWISSW!$I:$I,MATCHUP!$A97,SWISSW!$J:$J,MATCHUP!BI$1)-COUNTIFS(SWISSW!$I:$I,MATCHUP!$A97,SWISSW!$J:$J,MATCHUP!BI$1,SWISSW!$F:$F,"Draw")+COUNTIFS(SWISSW!$I:$I,MATCHUP!BI$1,SWISSW!$J:$J,MATCHUP!$A97)-COUNTIFS(SWISSW!$I:$I,MATCHUP!BI$1,SWISSW!$J:$J,MATCHUP!$A97,SWISSW!$F:$F,"Draw")),"-")</f>
        <v>-</v>
      </c>
      <c r="BJ97" s="5" t="str">
        <f ca="1">IFERROR((COUNTIFS(SWISSW!$I:$I,MATCHUP!$A97,SWISSW!$J:$J,MATCHUP!BJ$1,SWISSW!$F:$F,"Won")+COUNTIFS(SWISSW!$I:$I,MATCHUP!BJ$1,SWISSW!$J:$J,MATCHUP!$A97,SWISSW!$F:$F,"Lost"))/(COUNTIFS(SWISSW!$I:$I,MATCHUP!$A97,SWISSW!$J:$J,MATCHUP!BJ$1)-COUNTIFS(SWISSW!$I:$I,MATCHUP!$A97,SWISSW!$J:$J,MATCHUP!BJ$1,SWISSW!$F:$F,"Draw")+COUNTIFS(SWISSW!$I:$I,MATCHUP!BJ$1,SWISSW!$J:$J,MATCHUP!$A97)-COUNTIFS(SWISSW!$I:$I,MATCHUP!BJ$1,SWISSW!$J:$J,MATCHUP!$A97,SWISSW!$F:$F,"Draw")),"-")</f>
        <v>-</v>
      </c>
      <c r="BK97" s="5" t="str">
        <f ca="1">IFERROR((COUNTIFS(SWISSW!$I:$I,MATCHUP!$A97,SWISSW!$J:$J,MATCHUP!BK$1,SWISSW!$F:$F,"Won")+COUNTIFS(SWISSW!$I:$I,MATCHUP!BK$1,SWISSW!$J:$J,MATCHUP!$A97,SWISSW!$F:$F,"Lost"))/(COUNTIFS(SWISSW!$I:$I,MATCHUP!$A97,SWISSW!$J:$J,MATCHUP!BK$1)-COUNTIFS(SWISSW!$I:$I,MATCHUP!$A97,SWISSW!$J:$J,MATCHUP!BK$1,SWISSW!$F:$F,"Draw")+COUNTIFS(SWISSW!$I:$I,MATCHUP!BK$1,SWISSW!$J:$J,MATCHUP!$A97)-COUNTIFS(SWISSW!$I:$I,MATCHUP!BK$1,SWISSW!$J:$J,MATCHUP!$A97,SWISSW!$F:$F,"Draw")),"-")</f>
        <v>-</v>
      </c>
      <c r="BL97" s="5" t="str">
        <f ca="1">IFERROR((COUNTIFS(SWISSW!$I:$I,MATCHUP!$A97,SWISSW!$J:$J,MATCHUP!BL$1,SWISSW!$F:$F,"Won")+COUNTIFS(SWISSW!$I:$I,MATCHUP!BL$1,SWISSW!$J:$J,MATCHUP!$A97,SWISSW!$F:$F,"Lost"))/(COUNTIFS(SWISSW!$I:$I,MATCHUP!$A97,SWISSW!$J:$J,MATCHUP!BL$1)-COUNTIFS(SWISSW!$I:$I,MATCHUP!$A97,SWISSW!$J:$J,MATCHUP!BL$1,SWISSW!$F:$F,"Draw")+COUNTIFS(SWISSW!$I:$I,MATCHUP!BL$1,SWISSW!$J:$J,MATCHUP!$A97)-COUNTIFS(SWISSW!$I:$I,MATCHUP!BL$1,SWISSW!$J:$J,MATCHUP!$A97,SWISSW!$F:$F,"Draw")),"-")</f>
        <v>-</v>
      </c>
      <c r="BM97" s="5" t="str">
        <f ca="1">IFERROR((COUNTIFS(SWISSW!$I:$I,MATCHUP!$A97,SWISSW!$J:$J,MATCHUP!BM$1,SWISSW!$F:$F,"Won")+COUNTIFS(SWISSW!$I:$I,MATCHUP!BM$1,SWISSW!$J:$J,MATCHUP!$A97,SWISSW!$F:$F,"Lost"))/(COUNTIFS(SWISSW!$I:$I,MATCHUP!$A97,SWISSW!$J:$J,MATCHUP!BM$1)-COUNTIFS(SWISSW!$I:$I,MATCHUP!$A97,SWISSW!$J:$J,MATCHUP!BM$1,SWISSW!$F:$F,"Draw")+COUNTIFS(SWISSW!$I:$I,MATCHUP!BM$1,SWISSW!$J:$J,MATCHUP!$A97)-COUNTIFS(SWISSW!$I:$I,MATCHUP!BM$1,SWISSW!$J:$J,MATCHUP!$A97,SWISSW!$F:$F,"Draw")),"-")</f>
        <v>-</v>
      </c>
      <c r="BN97" s="5" t="str">
        <f ca="1">IFERROR((COUNTIFS(SWISSW!$I:$I,MATCHUP!$A97,SWISSW!$J:$J,MATCHUP!BN$1,SWISSW!$F:$F,"Won")+COUNTIFS(SWISSW!$I:$I,MATCHUP!BN$1,SWISSW!$J:$J,MATCHUP!$A97,SWISSW!$F:$F,"Lost"))/(COUNTIFS(SWISSW!$I:$I,MATCHUP!$A97,SWISSW!$J:$J,MATCHUP!BN$1)-COUNTIFS(SWISSW!$I:$I,MATCHUP!$A97,SWISSW!$J:$J,MATCHUP!BN$1,SWISSW!$F:$F,"Draw")+COUNTIFS(SWISSW!$I:$I,MATCHUP!BN$1,SWISSW!$J:$J,MATCHUP!$A97)-COUNTIFS(SWISSW!$I:$I,MATCHUP!BN$1,SWISSW!$J:$J,MATCHUP!$A97,SWISSW!$F:$F,"Draw")),"-")</f>
        <v>-</v>
      </c>
      <c r="BO97" s="5" t="str">
        <f ca="1">IFERROR((COUNTIFS(SWISSW!$I:$I,MATCHUP!$A97,SWISSW!$J:$J,MATCHUP!BO$1,SWISSW!$F:$F,"Won")+COUNTIFS(SWISSW!$I:$I,MATCHUP!BO$1,SWISSW!$J:$J,MATCHUP!$A97,SWISSW!$F:$F,"Lost"))/(COUNTIFS(SWISSW!$I:$I,MATCHUP!$A97,SWISSW!$J:$J,MATCHUP!BO$1)-COUNTIFS(SWISSW!$I:$I,MATCHUP!$A97,SWISSW!$J:$J,MATCHUP!BO$1,SWISSW!$F:$F,"Draw")+COUNTIFS(SWISSW!$I:$I,MATCHUP!BO$1,SWISSW!$J:$J,MATCHUP!$A97)-COUNTIFS(SWISSW!$I:$I,MATCHUP!BO$1,SWISSW!$J:$J,MATCHUP!$A97,SWISSW!$F:$F,"Draw")),"-")</f>
        <v>-</v>
      </c>
      <c r="BP97" s="5" t="str">
        <f ca="1">IFERROR((COUNTIFS(SWISSW!$I:$I,MATCHUP!$A97,SWISSW!$J:$J,MATCHUP!BP$1,SWISSW!$F:$F,"Won")+COUNTIFS(SWISSW!$I:$I,MATCHUP!BP$1,SWISSW!$J:$J,MATCHUP!$A97,SWISSW!$F:$F,"Lost"))/(COUNTIFS(SWISSW!$I:$I,MATCHUP!$A97,SWISSW!$J:$J,MATCHUP!BP$1)-COUNTIFS(SWISSW!$I:$I,MATCHUP!$A97,SWISSW!$J:$J,MATCHUP!BP$1,SWISSW!$F:$F,"Draw")+COUNTIFS(SWISSW!$I:$I,MATCHUP!BP$1,SWISSW!$J:$J,MATCHUP!$A97)-COUNTIFS(SWISSW!$I:$I,MATCHUP!BP$1,SWISSW!$J:$J,MATCHUP!$A97,SWISSW!$F:$F,"Draw")),"-")</f>
        <v>-</v>
      </c>
      <c r="BQ97" s="5" t="str">
        <f ca="1">IFERROR((COUNTIFS(SWISSW!$I:$I,MATCHUP!$A97,SWISSW!$J:$J,MATCHUP!BQ$1,SWISSW!$F:$F,"Won")+COUNTIFS(SWISSW!$I:$I,MATCHUP!BQ$1,SWISSW!$J:$J,MATCHUP!$A97,SWISSW!$F:$F,"Lost"))/(COUNTIFS(SWISSW!$I:$I,MATCHUP!$A97,SWISSW!$J:$J,MATCHUP!BQ$1)-COUNTIFS(SWISSW!$I:$I,MATCHUP!$A97,SWISSW!$J:$J,MATCHUP!BQ$1,SWISSW!$F:$F,"Draw")+COUNTIFS(SWISSW!$I:$I,MATCHUP!BQ$1,SWISSW!$J:$J,MATCHUP!$A97)-COUNTIFS(SWISSW!$I:$I,MATCHUP!BQ$1,SWISSW!$J:$J,MATCHUP!$A97,SWISSW!$F:$F,"Draw")),"-")</f>
        <v>-</v>
      </c>
      <c r="BR97" s="5" t="str">
        <f ca="1">IFERROR((COUNTIFS(SWISSW!$I:$I,MATCHUP!$A97,SWISSW!$J:$J,MATCHUP!BR$1,SWISSW!$F:$F,"Won")+COUNTIFS(SWISSW!$I:$I,MATCHUP!BR$1,SWISSW!$J:$J,MATCHUP!$A97,SWISSW!$F:$F,"Lost"))/(COUNTIFS(SWISSW!$I:$I,MATCHUP!$A97,SWISSW!$J:$J,MATCHUP!BR$1)-COUNTIFS(SWISSW!$I:$I,MATCHUP!$A97,SWISSW!$J:$J,MATCHUP!BR$1,SWISSW!$F:$F,"Draw")+COUNTIFS(SWISSW!$I:$I,MATCHUP!BR$1,SWISSW!$J:$J,MATCHUP!$A97)-COUNTIFS(SWISSW!$I:$I,MATCHUP!BR$1,SWISSW!$J:$J,MATCHUP!$A97,SWISSW!$F:$F,"Draw")),"-")</f>
        <v>-</v>
      </c>
      <c r="BS97" s="5" t="str">
        <f ca="1">IFERROR((COUNTIFS(SWISSW!$I:$I,MATCHUP!$A97,SWISSW!$J:$J,MATCHUP!BS$1,SWISSW!$F:$F,"Won")+COUNTIFS(SWISSW!$I:$I,MATCHUP!BS$1,SWISSW!$J:$J,MATCHUP!$A97,SWISSW!$F:$F,"Lost"))/(COUNTIFS(SWISSW!$I:$I,MATCHUP!$A97,SWISSW!$J:$J,MATCHUP!BS$1)-COUNTIFS(SWISSW!$I:$I,MATCHUP!$A97,SWISSW!$J:$J,MATCHUP!BS$1,SWISSW!$F:$F,"Draw")+COUNTIFS(SWISSW!$I:$I,MATCHUP!BS$1,SWISSW!$J:$J,MATCHUP!$A97)-COUNTIFS(SWISSW!$I:$I,MATCHUP!BS$1,SWISSW!$J:$J,MATCHUP!$A97,SWISSW!$F:$F,"Draw")),"-")</f>
        <v>-</v>
      </c>
      <c r="BT97" s="5" t="str">
        <f ca="1">IFERROR((COUNTIFS(SWISSW!$I:$I,MATCHUP!$A97,SWISSW!$J:$J,MATCHUP!BT$1,SWISSW!$F:$F,"Won")+COUNTIFS(SWISSW!$I:$I,MATCHUP!BT$1,SWISSW!$J:$J,MATCHUP!$A97,SWISSW!$F:$F,"Lost"))/(COUNTIFS(SWISSW!$I:$I,MATCHUP!$A97,SWISSW!$J:$J,MATCHUP!BT$1)-COUNTIFS(SWISSW!$I:$I,MATCHUP!$A97,SWISSW!$J:$J,MATCHUP!BT$1,SWISSW!$F:$F,"Draw")+COUNTIFS(SWISSW!$I:$I,MATCHUP!BT$1,SWISSW!$J:$J,MATCHUP!$A97)-COUNTIFS(SWISSW!$I:$I,MATCHUP!BT$1,SWISSW!$J:$J,MATCHUP!$A97,SWISSW!$F:$F,"Draw")),"-")</f>
        <v>-</v>
      </c>
      <c r="BU97" s="5" t="str">
        <f ca="1">IFERROR((COUNTIFS(SWISSW!$I:$I,MATCHUP!$A97,SWISSW!$J:$J,MATCHUP!BU$1,SWISSW!$F:$F,"Won")+COUNTIFS(SWISSW!$I:$I,MATCHUP!BU$1,SWISSW!$J:$J,MATCHUP!$A97,SWISSW!$F:$F,"Lost"))/(COUNTIFS(SWISSW!$I:$I,MATCHUP!$A97,SWISSW!$J:$J,MATCHUP!BU$1)-COUNTIFS(SWISSW!$I:$I,MATCHUP!$A97,SWISSW!$J:$J,MATCHUP!BU$1,SWISSW!$F:$F,"Draw")+COUNTIFS(SWISSW!$I:$I,MATCHUP!BU$1,SWISSW!$J:$J,MATCHUP!$A97)-COUNTIFS(SWISSW!$I:$I,MATCHUP!BU$1,SWISSW!$J:$J,MATCHUP!$A97,SWISSW!$F:$F,"Draw")),"-")</f>
        <v>-</v>
      </c>
      <c r="BV97" s="5" t="str">
        <f ca="1">IFERROR((COUNTIFS(SWISSW!$I:$I,MATCHUP!$A97,SWISSW!$J:$J,MATCHUP!BV$1,SWISSW!$F:$F,"Won")+COUNTIFS(SWISSW!$I:$I,MATCHUP!BV$1,SWISSW!$J:$J,MATCHUP!$A97,SWISSW!$F:$F,"Lost"))/(COUNTIFS(SWISSW!$I:$I,MATCHUP!$A97,SWISSW!$J:$J,MATCHUP!BV$1)-COUNTIFS(SWISSW!$I:$I,MATCHUP!$A97,SWISSW!$J:$J,MATCHUP!BV$1,SWISSW!$F:$F,"Draw")+COUNTIFS(SWISSW!$I:$I,MATCHUP!BV$1,SWISSW!$J:$J,MATCHUP!$A97)-COUNTIFS(SWISSW!$I:$I,MATCHUP!BV$1,SWISSW!$J:$J,MATCHUP!$A97,SWISSW!$F:$F,"Draw")),"-")</f>
        <v>-</v>
      </c>
      <c r="BW97" s="5" t="str">
        <f ca="1">IFERROR((COUNTIFS(SWISSW!$I:$I,MATCHUP!$A97,SWISSW!$J:$J,MATCHUP!BW$1,SWISSW!$F:$F,"Won")+COUNTIFS(SWISSW!$I:$I,MATCHUP!BW$1,SWISSW!$J:$J,MATCHUP!$A97,SWISSW!$F:$F,"Lost"))/(COUNTIFS(SWISSW!$I:$I,MATCHUP!$A97,SWISSW!$J:$J,MATCHUP!BW$1)-COUNTIFS(SWISSW!$I:$I,MATCHUP!$A97,SWISSW!$J:$J,MATCHUP!BW$1,SWISSW!$F:$F,"Draw")+COUNTIFS(SWISSW!$I:$I,MATCHUP!BW$1,SWISSW!$J:$J,MATCHUP!$A97)-COUNTIFS(SWISSW!$I:$I,MATCHUP!BW$1,SWISSW!$J:$J,MATCHUP!$A97,SWISSW!$F:$F,"Draw")),"-")</f>
        <v>-</v>
      </c>
      <c r="BX97" s="5" t="str">
        <f ca="1">IFERROR((COUNTIFS(SWISSW!$I:$I,MATCHUP!$A97,SWISSW!$J:$J,MATCHUP!BX$1,SWISSW!$F:$F,"Won")+COUNTIFS(SWISSW!$I:$I,MATCHUP!BX$1,SWISSW!$J:$J,MATCHUP!$A97,SWISSW!$F:$F,"Lost"))/(COUNTIFS(SWISSW!$I:$I,MATCHUP!$A97,SWISSW!$J:$J,MATCHUP!BX$1)-COUNTIFS(SWISSW!$I:$I,MATCHUP!$A97,SWISSW!$J:$J,MATCHUP!BX$1,SWISSW!$F:$F,"Draw")+COUNTIFS(SWISSW!$I:$I,MATCHUP!BX$1,SWISSW!$J:$J,MATCHUP!$A97)-COUNTIFS(SWISSW!$I:$I,MATCHUP!BX$1,SWISSW!$J:$J,MATCHUP!$A97,SWISSW!$F:$F,"Draw")),"-")</f>
        <v>-</v>
      </c>
      <c r="BY97" s="5" t="str">
        <f ca="1">IFERROR((COUNTIFS(SWISSW!$I:$I,MATCHUP!$A97,SWISSW!$J:$J,MATCHUP!BY$1,SWISSW!$F:$F,"Won")+COUNTIFS(SWISSW!$I:$I,MATCHUP!BY$1,SWISSW!$J:$J,MATCHUP!$A97,SWISSW!$F:$F,"Lost"))/(COUNTIFS(SWISSW!$I:$I,MATCHUP!$A97,SWISSW!$J:$J,MATCHUP!BY$1)-COUNTIFS(SWISSW!$I:$I,MATCHUP!$A97,SWISSW!$J:$J,MATCHUP!BY$1,SWISSW!$F:$F,"Draw")+COUNTIFS(SWISSW!$I:$I,MATCHUP!BY$1,SWISSW!$J:$J,MATCHUP!$A97)-COUNTIFS(SWISSW!$I:$I,MATCHUP!BY$1,SWISSW!$J:$J,MATCHUP!$A97,SWISSW!$F:$F,"Draw")),"-")</f>
        <v>-</v>
      </c>
      <c r="BZ97" s="5" t="str">
        <f ca="1">IFERROR((COUNTIFS(SWISSW!$I:$I,MATCHUP!$A97,SWISSW!$J:$J,MATCHUP!BZ$1,SWISSW!$F:$F,"Won")+COUNTIFS(SWISSW!$I:$I,MATCHUP!BZ$1,SWISSW!$J:$J,MATCHUP!$A97,SWISSW!$F:$F,"Lost"))/(COUNTIFS(SWISSW!$I:$I,MATCHUP!$A97,SWISSW!$J:$J,MATCHUP!BZ$1)-COUNTIFS(SWISSW!$I:$I,MATCHUP!$A97,SWISSW!$J:$J,MATCHUP!BZ$1,SWISSW!$F:$F,"Draw")+COUNTIFS(SWISSW!$I:$I,MATCHUP!BZ$1,SWISSW!$J:$J,MATCHUP!$A97)-COUNTIFS(SWISSW!$I:$I,MATCHUP!BZ$1,SWISSW!$J:$J,MATCHUP!$A97,SWISSW!$F:$F,"Draw")),"-")</f>
        <v>-</v>
      </c>
      <c r="CA97" s="5" t="str">
        <f ca="1">IFERROR((COUNTIFS(SWISSW!$I:$I,MATCHUP!$A97,SWISSW!$J:$J,MATCHUP!CA$1,SWISSW!$F:$F,"Won")+COUNTIFS(SWISSW!$I:$I,MATCHUP!CA$1,SWISSW!$J:$J,MATCHUP!$A97,SWISSW!$F:$F,"Lost"))/(COUNTIFS(SWISSW!$I:$I,MATCHUP!$A97,SWISSW!$J:$J,MATCHUP!CA$1)-COUNTIFS(SWISSW!$I:$I,MATCHUP!$A97,SWISSW!$J:$J,MATCHUP!CA$1,SWISSW!$F:$F,"Draw")+COUNTIFS(SWISSW!$I:$I,MATCHUP!CA$1,SWISSW!$J:$J,MATCHUP!$A97)-COUNTIFS(SWISSW!$I:$I,MATCHUP!CA$1,SWISSW!$J:$J,MATCHUP!$A97,SWISSW!$F:$F,"Draw")),"-")</f>
        <v>-</v>
      </c>
      <c r="CB97" s="5" t="str">
        <f ca="1">IFERROR((COUNTIFS(SWISSW!$I:$I,MATCHUP!$A97,SWISSW!$J:$J,MATCHUP!CB$1,SWISSW!$F:$F,"Won")+COUNTIFS(SWISSW!$I:$I,MATCHUP!CB$1,SWISSW!$J:$J,MATCHUP!$A97,SWISSW!$F:$F,"Lost"))/(COUNTIFS(SWISSW!$I:$I,MATCHUP!$A97,SWISSW!$J:$J,MATCHUP!CB$1)-COUNTIFS(SWISSW!$I:$I,MATCHUP!$A97,SWISSW!$J:$J,MATCHUP!CB$1,SWISSW!$F:$F,"Draw")+COUNTIFS(SWISSW!$I:$I,MATCHUP!CB$1,SWISSW!$J:$J,MATCHUP!$A97)-COUNTIFS(SWISSW!$I:$I,MATCHUP!CB$1,SWISSW!$J:$J,MATCHUP!$A97,SWISSW!$F:$F,"Draw")),"-")</f>
        <v>-</v>
      </c>
      <c r="CC97" s="5" t="str">
        <f ca="1">IFERROR((COUNTIFS(SWISSW!$I:$I,MATCHUP!$A97,SWISSW!$J:$J,MATCHUP!CC$1,SWISSW!$F:$F,"Won")+COUNTIFS(SWISSW!$I:$I,MATCHUP!CC$1,SWISSW!$J:$J,MATCHUP!$A97,SWISSW!$F:$F,"Lost"))/(COUNTIFS(SWISSW!$I:$I,MATCHUP!$A97,SWISSW!$J:$J,MATCHUP!CC$1)-COUNTIFS(SWISSW!$I:$I,MATCHUP!$A97,SWISSW!$J:$J,MATCHUP!CC$1,SWISSW!$F:$F,"Draw")+COUNTIFS(SWISSW!$I:$I,MATCHUP!CC$1,SWISSW!$J:$J,MATCHUP!$A97)-COUNTIFS(SWISSW!$I:$I,MATCHUP!CC$1,SWISSW!$J:$J,MATCHUP!$A97,SWISSW!$F:$F,"Draw")),"-")</f>
        <v>-</v>
      </c>
      <c r="CD97" s="5" t="str">
        <f ca="1">IFERROR((COUNTIFS(SWISSW!$I:$I,MATCHUP!$A97,SWISSW!$J:$J,MATCHUP!CD$1,SWISSW!$F:$F,"Won")+COUNTIFS(SWISSW!$I:$I,MATCHUP!CD$1,SWISSW!$J:$J,MATCHUP!$A97,SWISSW!$F:$F,"Lost"))/(COUNTIFS(SWISSW!$I:$I,MATCHUP!$A97,SWISSW!$J:$J,MATCHUP!CD$1)-COUNTIFS(SWISSW!$I:$I,MATCHUP!$A97,SWISSW!$J:$J,MATCHUP!CD$1,SWISSW!$F:$F,"Draw")+COUNTIFS(SWISSW!$I:$I,MATCHUP!CD$1,SWISSW!$J:$J,MATCHUP!$A97)-COUNTIFS(SWISSW!$I:$I,MATCHUP!CD$1,SWISSW!$J:$J,MATCHUP!$A97,SWISSW!$F:$F,"Draw")),"-")</f>
        <v>-</v>
      </c>
      <c r="CE97" s="5" t="str">
        <f ca="1">IFERROR((COUNTIFS(SWISSW!$I:$I,MATCHUP!$A97,SWISSW!$J:$J,MATCHUP!CE$1,SWISSW!$F:$F,"Won")+COUNTIFS(SWISSW!$I:$I,MATCHUP!CE$1,SWISSW!$J:$J,MATCHUP!$A97,SWISSW!$F:$F,"Lost"))/(COUNTIFS(SWISSW!$I:$I,MATCHUP!$A97,SWISSW!$J:$J,MATCHUP!CE$1)-COUNTIFS(SWISSW!$I:$I,MATCHUP!$A97,SWISSW!$J:$J,MATCHUP!CE$1,SWISSW!$F:$F,"Draw")+COUNTIFS(SWISSW!$I:$I,MATCHUP!CE$1,SWISSW!$J:$J,MATCHUP!$A97)-COUNTIFS(SWISSW!$I:$I,MATCHUP!CE$1,SWISSW!$J:$J,MATCHUP!$A97,SWISSW!$F:$F,"Draw")),"-")</f>
        <v>-</v>
      </c>
      <c r="CF97" s="5" t="str">
        <f ca="1">IFERROR((COUNTIFS(SWISSW!$I:$I,MATCHUP!$A97,SWISSW!$J:$J,MATCHUP!CF$1,SWISSW!$F:$F,"Won")+COUNTIFS(SWISSW!$I:$I,MATCHUP!CF$1,SWISSW!$J:$J,MATCHUP!$A97,SWISSW!$F:$F,"Lost"))/(COUNTIFS(SWISSW!$I:$I,MATCHUP!$A97,SWISSW!$J:$J,MATCHUP!CF$1)-COUNTIFS(SWISSW!$I:$I,MATCHUP!$A97,SWISSW!$J:$J,MATCHUP!CF$1,SWISSW!$F:$F,"Draw")+COUNTIFS(SWISSW!$I:$I,MATCHUP!CF$1,SWISSW!$J:$J,MATCHUP!$A97)-COUNTIFS(SWISSW!$I:$I,MATCHUP!CF$1,SWISSW!$J:$J,MATCHUP!$A97,SWISSW!$F:$F,"Draw")),"-")</f>
        <v>-</v>
      </c>
      <c r="CG97" s="5" t="str">
        <f ca="1">IFERROR((COUNTIFS(SWISSW!$I:$I,MATCHUP!$A97,SWISSW!$J:$J,MATCHUP!CG$1,SWISSW!$F:$F,"Won")+COUNTIFS(SWISSW!$I:$I,MATCHUP!CG$1,SWISSW!$J:$J,MATCHUP!$A97,SWISSW!$F:$F,"Lost"))/(COUNTIFS(SWISSW!$I:$I,MATCHUP!$A97,SWISSW!$J:$J,MATCHUP!CG$1)-COUNTIFS(SWISSW!$I:$I,MATCHUP!$A97,SWISSW!$J:$J,MATCHUP!CG$1,SWISSW!$F:$F,"Draw")+COUNTIFS(SWISSW!$I:$I,MATCHUP!CG$1,SWISSW!$J:$J,MATCHUP!$A97)-COUNTIFS(SWISSW!$I:$I,MATCHUP!CG$1,SWISSW!$J:$J,MATCHUP!$A97,SWISSW!$F:$F,"Draw")),"-")</f>
        <v>-</v>
      </c>
      <c r="CH97" s="5" t="str">
        <f ca="1">IFERROR((COUNTIFS(SWISSW!$I:$I,MATCHUP!$A97,SWISSW!$J:$J,MATCHUP!CH$1,SWISSW!$F:$F,"Won")+COUNTIFS(SWISSW!$I:$I,MATCHUP!CH$1,SWISSW!$J:$J,MATCHUP!$A97,SWISSW!$F:$F,"Lost"))/(COUNTIFS(SWISSW!$I:$I,MATCHUP!$A97,SWISSW!$J:$J,MATCHUP!CH$1)-COUNTIFS(SWISSW!$I:$I,MATCHUP!$A97,SWISSW!$J:$J,MATCHUP!CH$1,SWISSW!$F:$F,"Draw")+COUNTIFS(SWISSW!$I:$I,MATCHUP!CH$1,SWISSW!$J:$J,MATCHUP!$A97)-COUNTIFS(SWISSW!$I:$I,MATCHUP!CH$1,SWISSW!$J:$J,MATCHUP!$A97,SWISSW!$F:$F,"Draw")),"-")</f>
        <v>-</v>
      </c>
      <c r="CI97" s="5" t="str">
        <f ca="1">IFERROR((COUNTIFS(SWISSW!$I:$I,MATCHUP!$A97,SWISSW!$J:$J,MATCHUP!CI$1,SWISSW!$F:$F,"Won")+COUNTIFS(SWISSW!$I:$I,MATCHUP!CI$1,SWISSW!$J:$J,MATCHUP!$A97,SWISSW!$F:$F,"Lost"))/(COUNTIFS(SWISSW!$I:$I,MATCHUP!$A97,SWISSW!$J:$J,MATCHUP!CI$1)-COUNTIFS(SWISSW!$I:$I,MATCHUP!$A97,SWISSW!$J:$J,MATCHUP!CI$1,SWISSW!$F:$F,"Draw")+COUNTIFS(SWISSW!$I:$I,MATCHUP!CI$1,SWISSW!$J:$J,MATCHUP!$A97)-COUNTIFS(SWISSW!$I:$I,MATCHUP!CI$1,SWISSW!$J:$J,MATCHUP!$A97,SWISSW!$F:$F,"Draw")),"-")</f>
        <v>-</v>
      </c>
      <c r="CJ97" s="5" t="str">
        <f ca="1">IFERROR((COUNTIFS(SWISSW!$I:$I,MATCHUP!$A97,SWISSW!$J:$J,MATCHUP!CJ$1,SWISSW!$F:$F,"Won")+COUNTIFS(SWISSW!$I:$I,MATCHUP!CJ$1,SWISSW!$J:$J,MATCHUP!$A97,SWISSW!$F:$F,"Lost"))/(COUNTIFS(SWISSW!$I:$I,MATCHUP!$A97,SWISSW!$J:$J,MATCHUP!CJ$1)-COUNTIFS(SWISSW!$I:$I,MATCHUP!$A97,SWISSW!$J:$J,MATCHUP!CJ$1,SWISSW!$F:$F,"Draw")+COUNTIFS(SWISSW!$I:$I,MATCHUP!CJ$1,SWISSW!$J:$J,MATCHUP!$A97)-COUNTIFS(SWISSW!$I:$I,MATCHUP!CJ$1,SWISSW!$J:$J,MATCHUP!$A97,SWISSW!$F:$F,"Draw")),"-")</f>
        <v>-</v>
      </c>
      <c r="CK97" s="5" t="str">
        <f ca="1">IFERROR((COUNTIFS(SWISSW!$I:$I,MATCHUP!$A97,SWISSW!$J:$J,MATCHUP!CK$1,SWISSW!$F:$F,"Won")+COUNTIFS(SWISSW!$I:$I,MATCHUP!CK$1,SWISSW!$J:$J,MATCHUP!$A97,SWISSW!$F:$F,"Lost"))/(COUNTIFS(SWISSW!$I:$I,MATCHUP!$A97,SWISSW!$J:$J,MATCHUP!CK$1)-COUNTIFS(SWISSW!$I:$I,MATCHUP!$A97,SWISSW!$J:$J,MATCHUP!CK$1,SWISSW!$F:$F,"Draw")+COUNTIFS(SWISSW!$I:$I,MATCHUP!CK$1,SWISSW!$J:$J,MATCHUP!$A97)-COUNTIFS(SWISSW!$I:$I,MATCHUP!CK$1,SWISSW!$J:$J,MATCHUP!$A97,SWISSW!$F:$F,"Draw")),"-")</f>
        <v>-</v>
      </c>
      <c r="CL97" s="5" t="str">
        <f ca="1">IFERROR((COUNTIFS(SWISSW!$I:$I,MATCHUP!$A97,SWISSW!$J:$J,MATCHUP!CL$1,SWISSW!$F:$F,"Won")+COUNTIFS(SWISSW!$I:$I,MATCHUP!CL$1,SWISSW!$J:$J,MATCHUP!$A97,SWISSW!$F:$F,"Lost"))/(COUNTIFS(SWISSW!$I:$I,MATCHUP!$A97,SWISSW!$J:$J,MATCHUP!CL$1)-COUNTIFS(SWISSW!$I:$I,MATCHUP!$A97,SWISSW!$J:$J,MATCHUP!CL$1,SWISSW!$F:$F,"Draw")+COUNTIFS(SWISSW!$I:$I,MATCHUP!CL$1,SWISSW!$J:$J,MATCHUP!$A97)-COUNTIFS(SWISSW!$I:$I,MATCHUP!CL$1,SWISSW!$J:$J,MATCHUP!$A97,SWISSW!$F:$F,"Draw")),"-")</f>
        <v>-</v>
      </c>
      <c r="CM97" s="5" t="str">
        <f ca="1">IFERROR((COUNTIFS(SWISSW!$I:$I,MATCHUP!$A97,SWISSW!$J:$J,MATCHUP!CM$1,SWISSW!$F:$F,"Won")+COUNTIFS(SWISSW!$I:$I,MATCHUP!CM$1,SWISSW!$J:$J,MATCHUP!$A97,SWISSW!$F:$F,"Lost"))/(COUNTIFS(SWISSW!$I:$I,MATCHUP!$A97,SWISSW!$J:$J,MATCHUP!CM$1)-COUNTIFS(SWISSW!$I:$I,MATCHUP!$A97,SWISSW!$J:$J,MATCHUP!CM$1,SWISSW!$F:$F,"Draw")+COUNTIFS(SWISSW!$I:$I,MATCHUP!CM$1,SWISSW!$J:$J,MATCHUP!$A97)-COUNTIFS(SWISSW!$I:$I,MATCHUP!CM$1,SWISSW!$J:$J,MATCHUP!$A97,SWISSW!$F:$F,"Draw")),"-")</f>
        <v>-</v>
      </c>
      <c r="CN97" s="5" t="str">
        <f ca="1">IFERROR((COUNTIFS(SWISSW!$I:$I,MATCHUP!$A97,SWISSW!$J:$J,MATCHUP!CN$1,SWISSW!$F:$F,"Won")+COUNTIFS(SWISSW!$I:$I,MATCHUP!CN$1,SWISSW!$J:$J,MATCHUP!$A97,SWISSW!$F:$F,"Lost"))/(COUNTIFS(SWISSW!$I:$I,MATCHUP!$A97,SWISSW!$J:$J,MATCHUP!CN$1)-COUNTIFS(SWISSW!$I:$I,MATCHUP!$A97,SWISSW!$J:$J,MATCHUP!CN$1,SWISSW!$F:$F,"Draw")+COUNTIFS(SWISSW!$I:$I,MATCHUP!CN$1,SWISSW!$J:$J,MATCHUP!$A97)-COUNTIFS(SWISSW!$I:$I,MATCHUP!CN$1,SWISSW!$J:$J,MATCHUP!$A97,SWISSW!$F:$F,"Draw")),"-")</f>
        <v>-</v>
      </c>
      <c r="CO97" s="5" t="str">
        <f ca="1">IFERROR((COUNTIFS(SWISSW!$I:$I,MATCHUP!$A97,SWISSW!$J:$J,MATCHUP!CO$1,SWISSW!$F:$F,"Won")+COUNTIFS(SWISSW!$I:$I,MATCHUP!CO$1,SWISSW!$J:$J,MATCHUP!$A97,SWISSW!$F:$F,"Lost"))/(COUNTIFS(SWISSW!$I:$I,MATCHUP!$A97,SWISSW!$J:$J,MATCHUP!CO$1)-COUNTIFS(SWISSW!$I:$I,MATCHUP!$A97,SWISSW!$J:$J,MATCHUP!CO$1,SWISSW!$F:$F,"Draw")+COUNTIFS(SWISSW!$I:$I,MATCHUP!CO$1,SWISSW!$J:$J,MATCHUP!$A97)-COUNTIFS(SWISSW!$I:$I,MATCHUP!CO$1,SWISSW!$J:$J,MATCHUP!$A97,SWISSW!$F:$F,"Draw")),"-")</f>
        <v>-</v>
      </c>
      <c r="CP97" s="5" t="str">
        <f ca="1">IFERROR((COUNTIFS(SWISSW!$I:$I,MATCHUP!$A97,SWISSW!$J:$J,MATCHUP!CP$1,SWISSW!$F:$F,"Won")+COUNTIFS(SWISSW!$I:$I,MATCHUP!CP$1,SWISSW!$J:$J,MATCHUP!$A97,SWISSW!$F:$F,"Lost"))/(COUNTIFS(SWISSW!$I:$I,MATCHUP!$A97,SWISSW!$J:$J,MATCHUP!CP$1)-COUNTIFS(SWISSW!$I:$I,MATCHUP!$A97,SWISSW!$J:$J,MATCHUP!CP$1,SWISSW!$F:$F,"Draw")+COUNTIFS(SWISSW!$I:$I,MATCHUP!CP$1,SWISSW!$J:$J,MATCHUP!$A97)-COUNTIFS(SWISSW!$I:$I,MATCHUP!CP$1,SWISSW!$J:$J,MATCHUP!$A97,SWISSW!$F:$F,"Draw")),"-")</f>
        <v>-</v>
      </c>
      <c r="CQ97" s="5" t="str">
        <f ca="1">IFERROR((COUNTIFS(SWISSW!$I:$I,MATCHUP!$A97,SWISSW!$J:$J,MATCHUP!CQ$1,SWISSW!$F:$F,"Won")+COUNTIFS(SWISSW!$I:$I,MATCHUP!CQ$1,SWISSW!$J:$J,MATCHUP!$A97,SWISSW!$F:$F,"Lost"))/(COUNTIFS(SWISSW!$I:$I,MATCHUP!$A97,SWISSW!$J:$J,MATCHUP!CQ$1)-COUNTIFS(SWISSW!$I:$I,MATCHUP!$A97,SWISSW!$J:$J,MATCHUP!CQ$1,SWISSW!$F:$F,"Draw")+COUNTIFS(SWISSW!$I:$I,MATCHUP!CQ$1,SWISSW!$J:$J,MATCHUP!$A97)-COUNTIFS(SWISSW!$I:$I,MATCHUP!CQ$1,SWISSW!$J:$J,MATCHUP!$A97,SWISSW!$F:$F,"Draw")),"-")</f>
        <v>-</v>
      </c>
      <c r="CR97" s="5" t="str">
        <f ca="1">IFERROR((COUNTIFS(SWISSW!$I:$I,MATCHUP!$A97,SWISSW!$J:$J,MATCHUP!CR$1,SWISSW!$F:$F,"Won")+COUNTIFS(SWISSW!$I:$I,MATCHUP!CR$1,SWISSW!$J:$J,MATCHUP!$A97,SWISSW!$F:$F,"Lost"))/(COUNTIFS(SWISSW!$I:$I,MATCHUP!$A97,SWISSW!$J:$J,MATCHUP!CR$1)-COUNTIFS(SWISSW!$I:$I,MATCHUP!$A97,SWISSW!$J:$J,MATCHUP!CR$1,SWISSW!$F:$F,"Draw")+COUNTIFS(SWISSW!$I:$I,MATCHUP!CR$1,SWISSW!$J:$J,MATCHUP!$A97)-COUNTIFS(SWISSW!$I:$I,MATCHUP!CR$1,SWISSW!$J:$J,MATCHUP!$A97,SWISSW!$F:$F,"Draw")),"-")</f>
        <v>-</v>
      </c>
      <c r="CS97" s="5" t="str">
        <f ca="1">IFERROR((COUNTIFS(SWISSW!$I:$I,MATCHUP!$A97,SWISSW!$J:$J,MATCHUP!CS$1,SWISSW!$F:$F,"Won")+COUNTIFS(SWISSW!$I:$I,MATCHUP!CS$1,SWISSW!$J:$J,MATCHUP!$A97,SWISSW!$F:$F,"Lost"))/(COUNTIFS(SWISSW!$I:$I,MATCHUP!$A97,SWISSW!$J:$J,MATCHUP!CS$1)-COUNTIFS(SWISSW!$I:$I,MATCHUP!$A97,SWISSW!$J:$J,MATCHUP!CS$1,SWISSW!$F:$F,"Draw")+COUNTIFS(SWISSW!$I:$I,MATCHUP!CS$1,SWISSW!$J:$J,MATCHUP!$A97)-COUNTIFS(SWISSW!$I:$I,MATCHUP!CS$1,SWISSW!$J:$J,MATCHUP!$A97,SWISSW!$F:$F,"Draw")),"-")</f>
        <v>-</v>
      </c>
      <c r="CT97" s="5" t="str">
        <f ca="1">IFERROR((COUNTIFS(SWISSW!$I:$I,MATCHUP!$A97,SWISSW!$J:$J,MATCHUP!CT$1,SWISSW!$F:$F,"Won")+COUNTIFS(SWISSW!$I:$I,MATCHUP!CT$1,SWISSW!$J:$J,MATCHUP!$A97,SWISSW!$F:$F,"Lost"))/(COUNTIFS(SWISSW!$I:$I,MATCHUP!$A97,SWISSW!$J:$J,MATCHUP!CT$1)-COUNTIFS(SWISSW!$I:$I,MATCHUP!$A97,SWISSW!$J:$J,MATCHUP!CT$1,SWISSW!$F:$F,"Draw")+COUNTIFS(SWISSW!$I:$I,MATCHUP!CT$1,SWISSW!$J:$J,MATCHUP!$A97)-COUNTIFS(SWISSW!$I:$I,MATCHUP!CT$1,SWISSW!$J:$J,MATCHUP!$A97,SWISSW!$F:$F,"Draw")),"-")</f>
        <v>-</v>
      </c>
      <c r="CU97" s="5" t="str">
        <f ca="1">IFERROR((COUNTIFS(SWISSW!$I:$I,MATCHUP!$A97,SWISSW!$J:$J,MATCHUP!CU$1,SWISSW!$F:$F,"Won")+COUNTIFS(SWISSW!$I:$I,MATCHUP!CU$1,SWISSW!$J:$J,MATCHUP!$A97,SWISSW!$F:$F,"Lost"))/(COUNTIFS(SWISSW!$I:$I,MATCHUP!$A97,SWISSW!$J:$J,MATCHUP!CU$1)-COUNTIFS(SWISSW!$I:$I,MATCHUP!$A97,SWISSW!$J:$J,MATCHUP!CU$1,SWISSW!$F:$F,"Draw")+COUNTIFS(SWISSW!$I:$I,MATCHUP!CU$1,SWISSW!$J:$J,MATCHUP!$A97)-COUNTIFS(SWISSW!$I:$I,MATCHUP!CU$1,SWISSW!$J:$J,MATCHUP!$A97,SWISSW!$F:$F,"Draw")),"-")</f>
        <v>-</v>
      </c>
      <c r="CV97" s="5" t="str">
        <f ca="1">IFERROR((COUNTIFS(SWISSW!$I:$I,MATCHUP!$A97,SWISSW!$J:$J,MATCHUP!CV$1,SWISSW!$F:$F,"Won")+COUNTIFS(SWISSW!$I:$I,MATCHUP!CV$1,SWISSW!$J:$J,MATCHUP!$A97,SWISSW!$F:$F,"Lost"))/(COUNTIFS(SWISSW!$I:$I,MATCHUP!$A97,SWISSW!$J:$J,MATCHUP!CV$1)-COUNTIFS(SWISSW!$I:$I,MATCHUP!$A97,SWISSW!$J:$J,MATCHUP!CV$1,SWISSW!$F:$F,"Draw")+COUNTIFS(SWISSW!$I:$I,MATCHUP!CV$1,SWISSW!$J:$J,MATCHUP!$A97)-COUNTIFS(SWISSW!$I:$I,MATCHUP!CV$1,SWISSW!$J:$J,MATCHUP!$A97,SWISSW!$F:$F,"Draw")),"-")</f>
        <v>-</v>
      </c>
    </row>
    <row r="98" spans="1:100" ht="55" customHeight="1" x14ac:dyDescent="0.3">
      <c r="A98" s="3" cm="1">
        <f t="array" aca="1" ref="A98" ca="1">INDIRECT(ADDRESS(ROW(),1,,1,"METABREAK"))</f>
        <v>0</v>
      </c>
      <c r="B98" s="5" t="str">
        <f ca="1">IFERROR((COUNTIFS(SWISSW!$I:$I,MATCHUP!$A98,SWISSW!$J:$J,MATCHUP!B$1,SWISSW!$F:$F,"Won")+COUNTIFS(SWISSW!$I:$I,MATCHUP!B$1,SWISSW!$J:$J,MATCHUP!$A98,SWISSW!$F:$F,"Lost"))/(COUNTIFS(SWISSW!$I:$I,MATCHUP!$A98,SWISSW!$J:$J,MATCHUP!B$1)-COUNTIFS(SWISSW!$I:$I,MATCHUP!$A98,SWISSW!$J:$J,MATCHUP!B$1,SWISSW!$F:$F,"Draw")+COUNTIFS(SWISSW!$I:$I,MATCHUP!B$1,SWISSW!$J:$J,MATCHUP!$A98)-COUNTIFS(SWISSW!$I:$I,MATCHUP!B$1,SWISSW!$J:$J,MATCHUP!$A98,SWISSW!$F:$F,"Draw")),"-")</f>
        <v>-</v>
      </c>
      <c r="C98" s="5" t="str">
        <f ca="1">IFERROR((COUNTIFS(SWISSW!$I:$I,MATCHUP!$A98,SWISSW!$J:$J,MATCHUP!C$1,SWISSW!$F:$F,"Won")+COUNTIFS(SWISSW!$I:$I,MATCHUP!C$1,SWISSW!$J:$J,MATCHUP!$A98,SWISSW!$F:$F,"Lost"))/(COUNTIFS(SWISSW!$I:$I,MATCHUP!$A98,SWISSW!$J:$J,MATCHUP!C$1)-COUNTIFS(SWISSW!$I:$I,MATCHUP!$A98,SWISSW!$J:$J,MATCHUP!C$1,SWISSW!$F:$F,"Draw")+COUNTIFS(SWISSW!$I:$I,MATCHUP!C$1,SWISSW!$J:$J,MATCHUP!$A98)-COUNTIFS(SWISSW!$I:$I,MATCHUP!C$1,SWISSW!$J:$J,MATCHUP!$A98,SWISSW!$F:$F,"Draw")),"-")</f>
        <v>-</v>
      </c>
      <c r="D98" s="5" t="str">
        <f ca="1">IFERROR((COUNTIFS(SWISSW!$I:$I,MATCHUP!$A98,SWISSW!$J:$J,MATCHUP!D$1,SWISSW!$F:$F,"Won")+COUNTIFS(SWISSW!$I:$I,MATCHUP!D$1,SWISSW!$J:$J,MATCHUP!$A98,SWISSW!$F:$F,"Lost"))/(COUNTIFS(SWISSW!$I:$I,MATCHUP!$A98,SWISSW!$J:$J,MATCHUP!D$1)-COUNTIFS(SWISSW!$I:$I,MATCHUP!$A98,SWISSW!$J:$J,MATCHUP!D$1,SWISSW!$F:$F,"Draw")+COUNTIFS(SWISSW!$I:$I,MATCHUP!D$1,SWISSW!$J:$J,MATCHUP!$A98)-COUNTIFS(SWISSW!$I:$I,MATCHUP!D$1,SWISSW!$J:$J,MATCHUP!$A98,SWISSW!$F:$F,"Draw")),"-")</f>
        <v>-</v>
      </c>
      <c r="E98" s="5" t="str">
        <f ca="1">IFERROR((COUNTIFS(SWISSW!$I:$I,MATCHUP!$A98,SWISSW!$J:$J,MATCHUP!E$1,SWISSW!$F:$F,"Won")+COUNTIFS(SWISSW!$I:$I,MATCHUP!E$1,SWISSW!$J:$J,MATCHUP!$A98,SWISSW!$F:$F,"Lost"))/(COUNTIFS(SWISSW!$I:$I,MATCHUP!$A98,SWISSW!$J:$J,MATCHUP!E$1)-COUNTIFS(SWISSW!$I:$I,MATCHUP!$A98,SWISSW!$J:$J,MATCHUP!E$1,SWISSW!$F:$F,"Draw")+COUNTIFS(SWISSW!$I:$I,MATCHUP!E$1,SWISSW!$J:$J,MATCHUP!$A98)-COUNTIFS(SWISSW!$I:$I,MATCHUP!E$1,SWISSW!$J:$J,MATCHUP!$A98,SWISSW!$F:$F,"Draw")),"-")</f>
        <v>-</v>
      </c>
      <c r="F98" s="5" t="str">
        <f ca="1">IFERROR((COUNTIFS(SWISSW!$I:$I,MATCHUP!$A98,SWISSW!$J:$J,MATCHUP!F$1,SWISSW!$F:$F,"Won")+COUNTIFS(SWISSW!$I:$I,MATCHUP!F$1,SWISSW!$J:$J,MATCHUP!$A98,SWISSW!$F:$F,"Lost"))/(COUNTIFS(SWISSW!$I:$I,MATCHUP!$A98,SWISSW!$J:$J,MATCHUP!F$1)-COUNTIFS(SWISSW!$I:$I,MATCHUP!$A98,SWISSW!$J:$J,MATCHUP!F$1,SWISSW!$F:$F,"Draw")+COUNTIFS(SWISSW!$I:$I,MATCHUP!F$1,SWISSW!$J:$J,MATCHUP!$A98)-COUNTIFS(SWISSW!$I:$I,MATCHUP!F$1,SWISSW!$J:$J,MATCHUP!$A98,SWISSW!$F:$F,"Draw")),"-")</f>
        <v>-</v>
      </c>
      <c r="G98" s="5" t="str">
        <f ca="1">IFERROR((COUNTIFS(SWISSW!$I:$I,MATCHUP!$A98,SWISSW!$J:$J,MATCHUP!G$1,SWISSW!$F:$F,"Won")+COUNTIFS(SWISSW!$I:$I,MATCHUP!G$1,SWISSW!$J:$J,MATCHUP!$A98,SWISSW!$F:$F,"Lost"))/(COUNTIFS(SWISSW!$I:$I,MATCHUP!$A98,SWISSW!$J:$J,MATCHUP!G$1)-COUNTIFS(SWISSW!$I:$I,MATCHUP!$A98,SWISSW!$J:$J,MATCHUP!G$1,SWISSW!$F:$F,"Draw")+COUNTIFS(SWISSW!$I:$I,MATCHUP!G$1,SWISSW!$J:$J,MATCHUP!$A98)-COUNTIFS(SWISSW!$I:$I,MATCHUP!G$1,SWISSW!$J:$J,MATCHUP!$A98,SWISSW!$F:$F,"Draw")),"-")</f>
        <v>-</v>
      </c>
      <c r="H98" s="5" t="str">
        <f ca="1">IFERROR((COUNTIFS(SWISSW!$I:$I,MATCHUP!$A98,SWISSW!$J:$J,MATCHUP!H$1,SWISSW!$F:$F,"Won")+COUNTIFS(SWISSW!$I:$I,MATCHUP!H$1,SWISSW!$J:$J,MATCHUP!$A98,SWISSW!$F:$F,"Lost"))/(COUNTIFS(SWISSW!$I:$I,MATCHUP!$A98,SWISSW!$J:$J,MATCHUP!H$1)-COUNTIFS(SWISSW!$I:$I,MATCHUP!$A98,SWISSW!$J:$J,MATCHUP!H$1,SWISSW!$F:$F,"Draw")+COUNTIFS(SWISSW!$I:$I,MATCHUP!H$1,SWISSW!$J:$J,MATCHUP!$A98)-COUNTIFS(SWISSW!$I:$I,MATCHUP!H$1,SWISSW!$J:$J,MATCHUP!$A98,SWISSW!$F:$F,"Draw")),"-")</f>
        <v>-</v>
      </c>
      <c r="I98" s="5" t="str">
        <f ca="1">IFERROR((COUNTIFS(SWISSW!$I:$I,MATCHUP!$A98,SWISSW!$J:$J,MATCHUP!I$1,SWISSW!$F:$F,"Won")+COUNTIFS(SWISSW!$I:$I,MATCHUP!I$1,SWISSW!$J:$J,MATCHUP!$A98,SWISSW!$F:$F,"Lost"))/(COUNTIFS(SWISSW!$I:$I,MATCHUP!$A98,SWISSW!$J:$J,MATCHUP!I$1)-COUNTIFS(SWISSW!$I:$I,MATCHUP!$A98,SWISSW!$J:$J,MATCHUP!I$1,SWISSW!$F:$F,"Draw")+COUNTIFS(SWISSW!$I:$I,MATCHUP!I$1,SWISSW!$J:$J,MATCHUP!$A98)-COUNTIFS(SWISSW!$I:$I,MATCHUP!I$1,SWISSW!$J:$J,MATCHUP!$A98,SWISSW!$F:$F,"Draw")),"-")</f>
        <v>-</v>
      </c>
      <c r="J98" s="5" t="str">
        <f ca="1">IFERROR((COUNTIFS(SWISSW!$I:$I,MATCHUP!$A98,SWISSW!$J:$J,MATCHUP!J$1,SWISSW!$F:$F,"Won")+COUNTIFS(SWISSW!$I:$I,MATCHUP!J$1,SWISSW!$J:$J,MATCHUP!$A98,SWISSW!$F:$F,"Lost"))/(COUNTIFS(SWISSW!$I:$I,MATCHUP!$A98,SWISSW!$J:$J,MATCHUP!J$1)-COUNTIFS(SWISSW!$I:$I,MATCHUP!$A98,SWISSW!$J:$J,MATCHUP!J$1,SWISSW!$F:$F,"Draw")+COUNTIFS(SWISSW!$I:$I,MATCHUP!J$1,SWISSW!$J:$J,MATCHUP!$A98)-COUNTIFS(SWISSW!$I:$I,MATCHUP!J$1,SWISSW!$J:$J,MATCHUP!$A98,SWISSW!$F:$F,"Draw")),"-")</f>
        <v>-</v>
      </c>
      <c r="K98" s="5" t="str">
        <f ca="1">IFERROR((COUNTIFS(SWISSW!$I:$I,MATCHUP!$A98,SWISSW!$J:$J,MATCHUP!K$1,SWISSW!$F:$F,"Won")+COUNTIFS(SWISSW!$I:$I,MATCHUP!K$1,SWISSW!$J:$J,MATCHUP!$A98,SWISSW!$F:$F,"Lost"))/(COUNTIFS(SWISSW!$I:$I,MATCHUP!$A98,SWISSW!$J:$J,MATCHUP!K$1)-COUNTIFS(SWISSW!$I:$I,MATCHUP!$A98,SWISSW!$J:$J,MATCHUP!K$1,SWISSW!$F:$F,"Draw")+COUNTIFS(SWISSW!$I:$I,MATCHUP!K$1,SWISSW!$J:$J,MATCHUP!$A98)-COUNTIFS(SWISSW!$I:$I,MATCHUP!K$1,SWISSW!$J:$J,MATCHUP!$A98,SWISSW!$F:$F,"Draw")),"-")</f>
        <v>-</v>
      </c>
      <c r="L98" s="5" t="str">
        <f ca="1">IFERROR((COUNTIFS(SWISSW!$I:$I,MATCHUP!$A98,SWISSW!$J:$J,MATCHUP!L$1,SWISSW!$F:$F,"Won")+COUNTIFS(SWISSW!$I:$I,MATCHUP!L$1,SWISSW!$J:$J,MATCHUP!$A98,SWISSW!$F:$F,"Lost"))/(COUNTIFS(SWISSW!$I:$I,MATCHUP!$A98,SWISSW!$J:$J,MATCHUP!L$1)-COUNTIFS(SWISSW!$I:$I,MATCHUP!$A98,SWISSW!$J:$J,MATCHUP!L$1,SWISSW!$F:$F,"Draw")+COUNTIFS(SWISSW!$I:$I,MATCHUP!L$1,SWISSW!$J:$J,MATCHUP!$A98)-COUNTIFS(SWISSW!$I:$I,MATCHUP!L$1,SWISSW!$J:$J,MATCHUP!$A98,SWISSW!$F:$F,"Draw")),"-")</f>
        <v>-</v>
      </c>
      <c r="M98" s="5" t="str">
        <f ca="1">IFERROR((COUNTIFS(SWISSW!$I:$I,MATCHUP!$A98,SWISSW!$J:$J,MATCHUP!M$1,SWISSW!$F:$F,"Won")+COUNTIFS(SWISSW!$I:$I,MATCHUP!M$1,SWISSW!$J:$J,MATCHUP!$A98,SWISSW!$F:$F,"Lost"))/(COUNTIFS(SWISSW!$I:$I,MATCHUP!$A98,SWISSW!$J:$J,MATCHUP!M$1)-COUNTIFS(SWISSW!$I:$I,MATCHUP!$A98,SWISSW!$J:$J,MATCHUP!M$1,SWISSW!$F:$F,"Draw")+COUNTIFS(SWISSW!$I:$I,MATCHUP!M$1,SWISSW!$J:$J,MATCHUP!$A98)-COUNTIFS(SWISSW!$I:$I,MATCHUP!M$1,SWISSW!$J:$J,MATCHUP!$A98,SWISSW!$F:$F,"Draw")),"-")</f>
        <v>-</v>
      </c>
      <c r="N98" s="5" t="str">
        <f ca="1">IFERROR((COUNTIFS(SWISSW!$I:$I,MATCHUP!$A98,SWISSW!$J:$J,MATCHUP!N$1,SWISSW!$F:$F,"Won")+COUNTIFS(SWISSW!$I:$I,MATCHUP!N$1,SWISSW!$J:$J,MATCHUP!$A98,SWISSW!$F:$F,"Lost"))/(COUNTIFS(SWISSW!$I:$I,MATCHUP!$A98,SWISSW!$J:$J,MATCHUP!N$1)-COUNTIFS(SWISSW!$I:$I,MATCHUP!$A98,SWISSW!$J:$J,MATCHUP!N$1,SWISSW!$F:$F,"Draw")+COUNTIFS(SWISSW!$I:$I,MATCHUP!N$1,SWISSW!$J:$J,MATCHUP!$A98)-COUNTIFS(SWISSW!$I:$I,MATCHUP!N$1,SWISSW!$J:$J,MATCHUP!$A98,SWISSW!$F:$F,"Draw")),"-")</f>
        <v>-</v>
      </c>
      <c r="O98" s="5" t="str">
        <f ca="1">IFERROR((COUNTIFS(SWISSW!$I:$I,MATCHUP!$A98,SWISSW!$J:$J,MATCHUP!O$1,SWISSW!$F:$F,"Won")+COUNTIFS(SWISSW!$I:$I,MATCHUP!O$1,SWISSW!$J:$J,MATCHUP!$A98,SWISSW!$F:$F,"Lost"))/(COUNTIFS(SWISSW!$I:$I,MATCHUP!$A98,SWISSW!$J:$J,MATCHUP!O$1)-COUNTIFS(SWISSW!$I:$I,MATCHUP!$A98,SWISSW!$J:$J,MATCHUP!O$1,SWISSW!$F:$F,"Draw")+COUNTIFS(SWISSW!$I:$I,MATCHUP!O$1,SWISSW!$J:$J,MATCHUP!$A98)-COUNTIFS(SWISSW!$I:$I,MATCHUP!O$1,SWISSW!$J:$J,MATCHUP!$A98,SWISSW!$F:$F,"Draw")),"-")</f>
        <v>-</v>
      </c>
      <c r="P98" s="5" t="str">
        <f ca="1">IFERROR((COUNTIFS(SWISSW!$I:$I,MATCHUP!$A98,SWISSW!$J:$J,MATCHUP!P$1,SWISSW!$F:$F,"Won")+COUNTIFS(SWISSW!$I:$I,MATCHUP!P$1,SWISSW!$J:$J,MATCHUP!$A98,SWISSW!$F:$F,"Lost"))/(COUNTIFS(SWISSW!$I:$I,MATCHUP!$A98,SWISSW!$J:$J,MATCHUP!P$1)-COUNTIFS(SWISSW!$I:$I,MATCHUP!$A98,SWISSW!$J:$J,MATCHUP!P$1,SWISSW!$F:$F,"Draw")+COUNTIFS(SWISSW!$I:$I,MATCHUP!P$1,SWISSW!$J:$J,MATCHUP!$A98)-COUNTIFS(SWISSW!$I:$I,MATCHUP!P$1,SWISSW!$J:$J,MATCHUP!$A98,SWISSW!$F:$F,"Draw")),"-")</f>
        <v>-</v>
      </c>
      <c r="Q98" s="5" t="str">
        <f ca="1">IFERROR((COUNTIFS(SWISSW!$I:$I,MATCHUP!$A98,SWISSW!$J:$J,MATCHUP!Q$1,SWISSW!$F:$F,"Won")+COUNTIFS(SWISSW!$I:$I,MATCHUP!Q$1,SWISSW!$J:$J,MATCHUP!$A98,SWISSW!$F:$F,"Lost"))/(COUNTIFS(SWISSW!$I:$I,MATCHUP!$A98,SWISSW!$J:$J,MATCHUP!Q$1)-COUNTIFS(SWISSW!$I:$I,MATCHUP!$A98,SWISSW!$J:$J,MATCHUP!Q$1,SWISSW!$F:$F,"Draw")+COUNTIFS(SWISSW!$I:$I,MATCHUP!Q$1,SWISSW!$J:$J,MATCHUP!$A98)-COUNTIFS(SWISSW!$I:$I,MATCHUP!Q$1,SWISSW!$J:$J,MATCHUP!$A98,SWISSW!$F:$F,"Draw")),"-")</f>
        <v>-</v>
      </c>
      <c r="R98" s="5" t="str">
        <f ca="1">IFERROR((COUNTIFS(SWISSW!$I:$I,MATCHUP!$A98,SWISSW!$J:$J,MATCHUP!R$1,SWISSW!$F:$F,"Won")+COUNTIFS(SWISSW!$I:$I,MATCHUP!R$1,SWISSW!$J:$J,MATCHUP!$A98,SWISSW!$F:$F,"Lost"))/(COUNTIFS(SWISSW!$I:$I,MATCHUP!$A98,SWISSW!$J:$J,MATCHUP!R$1)-COUNTIFS(SWISSW!$I:$I,MATCHUP!$A98,SWISSW!$J:$J,MATCHUP!R$1,SWISSW!$F:$F,"Draw")+COUNTIFS(SWISSW!$I:$I,MATCHUP!R$1,SWISSW!$J:$J,MATCHUP!$A98)-COUNTIFS(SWISSW!$I:$I,MATCHUP!R$1,SWISSW!$J:$J,MATCHUP!$A98,SWISSW!$F:$F,"Draw")),"-")</f>
        <v>-</v>
      </c>
      <c r="S98" s="5" t="str">
        <f ca="1">IFERROR((COUNTIFS(SWISSW!$I:$I,MATCHUP!$A98,SWISSW!$J:$J,MATCHUP!S$1,SWISSW!$F:$F,"Won")+COUNTIFS(SWISSW!$I:$I,MATCHUP!S$1,SWISSW!$J:$J,MATCHUP!$A98,SWISSW!$F:$F,"Lost"))/(COUNTIFS(SWISSW!$I:$I,MATCHUP!$A98,SWISSW!$J:$J,MATCHUP!S$1)-COUNTIFS(SWISSW!$I:$I,MATCHUP!$A98,SWISSW!$J:$J,MATCHUP!S$1,SWISSW!$F:$F,"Draw")+COUNTIFS(SWISSW!$I:$I,MATCHUP!S$1,SWISSW!$J:$J,MATCHUP!$A98)-COUNTIFS(SWISSW!$I:$I,MATCHUP!S$1,SWISSW!$J:$J,MATCHUP!$A98,SWISSW!$F:$F,"Draw")),"-")</f>
        <v>-</v>
      </c>
      <c r="T98" s="5" t="str">
        <f ca="1">IFERROR((COUNTIFS(SWISSW!$I:$I,MATCHUP!$A98,SWISSW!$J:$J,MATCHUP!T$1,SWISSW!$F:$F,"Won")+COUNTIFS(SWISSW!$I:$I,MATCHUP!T$1,SWISSW!$J:$J,MATCHUP!$A98,SWISSW!$F:$F,"Lost"))/(COUNTIFS(SWISSW!$I:$I,MATCHUP!$A98,SWISSW!$J:$J,MATCHUP!T$1)-COUNTIFS(SWISSW!$I:$I,MATCHUP!$A98,SWISSW!$J:$J,MATCHUP!T$1,SWISSW!$F:$F,"Draw")+COUNTIFS(SWISSW!$I:$I,MATCHUP!T$1,SWISSW!$J:$J,MATCHUP!$A98)-COUNTIFS(SWISSW!$I:$I,MATCHUP!T$1,SWISSW!$J:$J,MATCHUP!$A98,SWISSW!$F:$F,"Draw")),"-")</f>
        <v>-</v>
      </c>
      <c r="U98" s="5" t="str">
        <f ca="1">IFERROR((COUNTIFS(SWISSW!$I:$I,MATCHUP!$A98,SWISSW!$J:$J,MATCHUP!U$1,SWISSW!$F:$F,"Won")+COUNTIFS(SWISSW!$I:$I,MATCHUP!U$1,SWISSW!$J:$J,MATCHUP!$A98,SWISSW!$F:$F,"Lost"))/(COUNTIFS(SWISSW!$I:$I,MATCHUP!$A98,SWISSW!$J:$J,MATCHUP!U$1)-COUNTIFS(SWISSW!$I:$I,MATCHUP!$A98,SWISSW!$J:$J,MATCHUP!U$1,SWISSW!$F:$F,"Draw")+COUNTIFS(SWISSW!$I:$I,MATCHUP!U$1,SWISSW!$J:$J,MATCHUP!$A98)-COUNTIFS(SWISSW!$I:$I,MATCHUP!U$1,SWISSW!$J:$J,MATCHUP!$A98,SWISSW!$F:$F,"Draw")),"-")</f>
        <v>-</v>
      </c>
      <c r="V98" s="5" t="str">
        <f ca="1">IFERROR((COUNTIFS(SWISSW!$I:$I,MATCHUP!$A98,SWISSW!$J:$J,MATCHUP!V$1,SWISSW!$F:$F,"Won")+COUNTIFS(SWISSW!$I:$I,MATCHUP!V$1,SWISSW!$J:$J,MATCHUP!$A98,SWISSW!$F:$F,"Lost"))/(COUNTIFS(SWISSW!$I:$I,MATCHUP!$A98,SWISSW!$J:$J,MATCHUP!V$1)-COUNTIFS(SWISSW!$I:$I,MATCHUP!$A98,SWISSW!$J:$J,MATCHUP!V$1,SWISSW!$F:$F,"Draw")+COUNTIFS(SWISSW!$I:$I,MATCHUP!V$1,SWISSW!$J:$J,MATCHUP!$A98)-COUNTIFS(SWISSW!$I:$I,MATCHUP!V$1,SWISSW!$J:$J,MATCHUP!$A98,SWISSW!$F:$F,"Draw")),"-")</f>
        <v>-</v>
      </c>
      <c r="W98" s="5" t="str">
        <f ca="1">IFERROR((COUNTIFS(SWISSW!$I:$I,MATCHUP!$A98,SWISSW!$J:$J,MATCHUP!W$1,SWISSW!$F:$F,"Won")+COUNTIFS(SWISSW!$I:$I,MATCHUP!W$1,SWISSW!$J:$J,MATCHUP!$A98,SWISSW!$F:$F,"Lost"))/(COUNTIFS(SWISSW!$I:$I,MATCHUP!$A98,SWISSW!$J:$J,MATCHUP!W$1)-COUNTIFS(SWISSW!$I:$I,MATCHUP!$A98,SWISSW!$J:$J,MATCHUP!W$1,SWISSW!$F:$F,"Draw")+COUNTIFS(SWISSW!$I:$I,MATCHUP!W$1,SWISSW!$J:$J,MATCHUP!$A98)-COUNTIFS(SWISSW!$I:$I,MATCHUP!W$1,SWISSW!$J:$J,MATCHUP!$A98,SWISSW!$F:$F,"Draw")),"-")</f>
        <v>-</v>
      </c>
      <c r="X98" s="5" t="str">
        <f ca="1">IFERROR((COUNTIFS(SWISSW!$I:$I,MATCHUP!$A98,SWISSW!$J:$J,MATCHUP!X$1,SWISSW!$F:$F,"Won")+COUNTIFS(SWISSW!$I:$I,MATCHUP!X$1,SWISSW!$J:$J,MATCHUP!$A98,SWISSW!$F:$F,"Lost"))/(COUNTIFS(SWISSW!$I:$I,MATCHUP!$A98,SWISSW!$J:$J,MATCHUP!X$1)-COUNTIFS(SWISSW!$I:$I,MATCHUP!$A98,SWISSW!$J:$J,MATCHUP!X$1,SWISSW!$F:$F,"Draw")+COUNTIFS(SWISSW!$I:$I,MATCHUP!X$1,SWISSW!$J:$J,MATCHUP!$A98)-COUNTIFS(SWISSW!$I:$I,MATCHUP!X$1,SWISSW!$J:$J,MATCHUP!$A98,SWISSW!$F:$F,"Draw")),"-")</f>
        <v>-</v>
      </c>
      <c r="Y98" s="5" t="str">
        <f ca="1">IFERROR((COUNTIFS(SWISSW!$I:$I,MATCHUP!$A98,SWISSW!$J:$J,MATCHUP!Y$1,SWISSW!$F:$F,"Won")+COUNTIFS(SWISSW!$I:$I,MATCHUP!Y$1,SWISSW!$J:$J,MATCHUP!$A98,SWISSW!$F:$F,"Lost"))/(COUNTIFS(SWISSW!$I:$I,MATCHUP!$A98,SWISSW!$J:$J,MATCHUP!Y$1)-COUNTIFS(SWISSW!$I:$I,MATCHUP!$A98,SWISSW!$J:$J,MATCHUP!Y$1,SWISSW!$F:$F,"Draw")+COUNTIFS(SWISSW!$I:$I,MATCHUP!Y$1,SWISSW!$J:$J,MATCHUP!$A98)-COUNTIFS(SWISSW!$I:$I,MATCHUP!Y$1,SWISSW!$J:$J,MATCHUP!$A98,SWISSW!$F:$F,"Draw")),"-")</f>
        <v>-</v>
      </c>
      <c r="Z98" s="5" t="str">
        <f ca="1">IFERROR((COUNTIFS(SWISSW!$I:$I,MATCHUP!$A98,SWISSW!$J:$J,MATCHUP!Z$1,SWISSW!$F:$F,"Won")+COUNTIFS(SWISSW!$I:$I,MATCHUP!Z$1,SWISSW!$J:$J,MATCHUP!$A98,SWISSW!$F:$F,"Lost"))/(COUNTIFS(SWISSW!$I:$I,MATCHUP!$A98,SWISSW!$J:$J,MATCHUP!Z$1)-COUNTIFS(SWISSW!$I:$I,MATCHUP!$A98,SWISSW!$J:$J,MATCHUP!Z$1,SWISSW!$F:$F,"Draw")+COUNTIFS(SWISSW!$I:$I,MATCHUP!Z$1,SWISSW!$J:$J,MATCHUP!$A98)-COUNTIFS(SWISSW!$I:$I,MATCHUP!Z$1,SWISSW!$J:$J,MATCHUP!$A98,SWISSW!$F:$F,"Draw")),"-")</f>
        <v>-</v>
      </c>
      <c r="AA98" s="5" t="str">
        <f ca="1">IFERROR((COUNTIFS(SWISSW!$I:$I,MATCHUP!$A98,SWISSW!$J:$J,MATCHUP!AA$1,SWISSW!$F:$F,"Won")+COUNTIFS(SWISSW!$I:$I,MATCHUP!AA$1,SWISSW!$J:$J,MATCHUP!$A98,SWISSW!$F:$F,"Lost"))/(COUNTIFS(SWISSW!$I:$I,MATCHUP!$A98,SWISSW!$J:$J,MATCHUP!AA$1)-COUNTIFS(SWISSW!$I:$I,MATCHUP!$A98,SWISSW!$J:$J,MATCHUP!AA$1,SWISSW!$F:$F,"Draw")+COUNTIFS(SWISSW!$I:$I,MATCHUP!AA$1,SWISSW!$J:$J,MATCHUP!$A98)-COUNTIFS(SWISSW!$I:$I,MATCHUP!AA$1,SWISSW!$J:$J,MATCHUP!$A98,SWISSW!$F:$F,"Draw")),"-")</f>
        <v>-</v>
      </c>
      <c r="AB98" s="5" t="str">
        <f ca="1">IFERROR((COUNTIFS(SWISSW!$I:$I,MATCHUP!$A98,SWISSW!$J:$J,MATCHUP!AB$1,SWISSW!$F:$F,"Won")+COUNTIFS(SWISSW!$I:$I,MATCHUP!AB$1,SWISSW!$J:$J,MATCHUP!$A98,SWISSW!$F:$F,"Lost"))/(COUNTIFS(SWISSW!$I:$I,MATCHUP!$A98,SWISSW!$J:$J,MATCHUP!AB$1)-COUNTIFS(SWISSW!$I:$I,MATCHUP!$A98,SWISSW!$J:$J,MATCHUP!AB$1,SWISSW!$F:$F,"Draw")+COUNTIFS(SWISSW!$I:$I,MATCHUP!AB$1,SWISSW!$J:$J,MATCHUP!$A98)-COUNTIFS(SWISSW!$I:$I,MATCHUP!AB$1,SWISSW!$J:$J,MATCHUP!$A98,SWISSW!$F:$F,"Draw")),"-")</f>
        <v>-</v>
      </c>
      <c r="AC98" s="5" t="str">
        <f ca="1">IFERROR((COUNTIFS(SWISSW!$I:$I,MATCHUP!$A98,SWISSW!$J:$J,MATCHUP!AC$1,SWISSW!$F:$F,"Won")+COUNTIFS(SWISSW!$I:$I,MATCHUP!AC$1,SWISSW!$J:$J,MATCHUP!$A98,SWISSW!$F:$F,"Lost"))/(COUNTIFS(SWISSW!$I:$I,MATCHUP!$A98,SWISSW!$J:$J,MATCHUP!AC$1)-COUNTIFS(SWISSW!$I:$I,MATCHUP!$A98,SWISSW!$J:$J,MATCHUP!AC$1,SWISSW!$F:$F,"Draw")+COUNTIFS(SWISSW!$I:$I,MATCHUP!AC$1,SWISSW!$J:$J,MATCHUP!$A98)-COUNTIFS(SWISSW!$I:$I,MATCHUP!AC$1,SWISSW!$J:$J,MATCHUP!$A98,SWISSW!$F:$F,"Draw")),"-")</f>
        <v>-</v>
      </c>
      <c r="AD98" s="5" t="str">
        <f ca="1">IFERROR((COUNTIFS(SWISSW!$I:$I,MATCHUP!$A98,SWISSW!$J:$J,MATCHUP!AD$1,SWISSW!$F:$F,"Won")+COUNTIFS(SWISSW!$I:$I,MATCHUP!AD$1,SWISSW!$J:$J,MATCHUP!$A98,SWISSW!$F:$F,"Lost"))/(COUNTIFS(SWISSW!$I:$I,MATCHUP!$A98,SWISSW!$J:$J,MATCHUP!AD$1)-COUNTIFS(SWISSW!$I:$I,MATCHUP!$A98,SWISSW!$J:$J,MATCHUP!AD$1,SWISSW!$F:$F,"Draw")+COUNTIFS(SWISSW!$I:$I,MATCHUP!AD$1,SWISSW!$J:$J,MATCHUP!$A98)-COUNTIFS(SWISSW!$I:$I,MATCHUP!AD$1,SWISSW!$J:$J,MATCHUP!$A98,SWISSW!$F:$F,"Draw")),"-")</f>
        <v>-</v>
      </c>
      <c r="AE98" s="5" t="str">
        <f ca="1">IFERROR((COUNTIFS(SWISSW!$I:$I,MATCHUP!$A98,SWISSW!$J:$J,MATCHUP!AE$1,SWISSW!$F:$F,"Won")+COUNTIFS(SWISSW!$I:$I,MATCHUP!AE$1,SWISSW!$J:$J,MATCHUP!$A98,SWISSW!$F:$F,"Lost"))/(COUNTIFS(SWISSW!$I:$I,MATCHUP!$A98,SWISSW!$J:$J,MATCHUP!AE$1)-COUNTIFS(SWISSW!$I:$I,MATCHUP!$A98,SWISSW!$J:$J,MATCHUP!AE$1,SWISSW!$F:$F,"Draw")+COUNTIFS(SWISSW!$I:$I,MATCHUP!AE$1,SWISSW!$J:$J,MATCHUP!$A98)-COUNTIFS(SWISSW!$I:$I,MATCHUP!AE$1,SWISSW!$J:$J,MATCHUP!$A98,SWISSW!$F:$F,"Draw")),"-")</f>
        <v>-</v>
      </c>
      <c r="AF98" s="5" t="str">
        <f ca="1">IFERROR((COUNTIFS(SWISSW!$I:$I,MATCHUP!$A98,SWISSW!$J:$J,MATCHUP!AF$1,SWISSW!$F:$F,"Won")+COUNTIFS(SWISSW!$I:$I,MATCHUP!AF$1,SWISSW!$J:$J,MATCHUP!$A98,SWISSW!$F:$F,"Lost"))/(COUNTIFS(SWISSW!$I:$I,MATCHUP!$A98,SWISSW!$J:$J,MATCHUP!AF$1)-COUNTIFS(SWISSW!$I:$I,MATCHUP!$A98,SWISSW!$J:$J,MATCHUP!AF$1,SWISSW!$F:$F,"Draw")+COUNTIFS(SWISSW!$I:$I,MATCHUP!AF$1,SWISSW!$J:$J,MATCHUP!$A98)-COUNTIFS(SWISSW!$I:$I,MATCHUP!AF$1,SWISSW!$J:$J,MATCHUP!$A98,SWISSW!$F:$F,"Draw")),"-")</f>
        <v>-</v>
      </c>
      <c r="AG98" s="5" t="str">
        <f ca="1">IFERROR((COUNTIFS(SWISSW!$I:$I,MATCHUP!$A98,SWISSW!$J:$J,MATCHUP!AG$1,SWISSW!$F:$F,"Won")+COUNTIFS(SWISSW!$I:$I,MATCHUP!AG$1,SWISSW!$J:$J,MATCHUP!$A98,SWISSW!$F:$F,"Lost"))/(COUNTIFS(SWISSW!$I:$I,MATCHUP!$A98,SWISSW!$J:$J,MATCHUP!AG$1)-COUNTIFS(SWISSW!$I:$I,MATCHUP!$A98,SWISSW!$J:$J,MATCHUP!AG$1,SWISSW!$F:$F,"Draw")+COUNTIFS(SWISSW!$I:$I,MATCHUP!AG$1,SWISSW!$J:$J,MATCHUP!$A98)-COUNTIFS(SWISSW!$I:$I,MATCHUP!AG$1,SWISSW!$J:$J,MATCHUP!$A98,SWISSW!$F:$F,"Draw")),"-")</f>
        <v>-</v>
      </c>
      <c r="AH98" s="5" t="str">
        <f ca="1">IFERROR((COUNTIFS(SWISSW!$I:$I,MATCHUP!$A98,SWISSW!$J:$J,MATCHUP!AH$1,SWISSW!$F:$F,"Won")+COUNTIFS(SWISSW!$I:$I,MATCHUP!AH$1,SWISSW!$J:$J,MATCHUP!$A98,SWISSW!$F:$F,"Lost"))/(COUNTIFS(SWISSW!$I:$I,MATCHUP!$A98,SWISSW!$J:$J,MATCHUP!AH$1)-COUNTIFS(SWISSW!$I:$I,MATCHUP!$A98,SWISSW!$J:$J,MATCHUP!AH$1,SWISSW!$F:$F,"Draw")+COUNTIFS(SWISSW!$I:$I,MATCHUP!AH$1,SWISSW!$J:$J,MATCHUP!$A98)-COUNTIFS(SWISSW!$I:$I,MATCHUP!AH$1,SWISSW!$J:$J,MATCHUP!$A98,SWISSW!$F:$F,"Draw")),"-")</f>
        <v>-</v>
      </c>
      <c r="AI98" s="5" t="str">
        <f ca="1">IFERROR((COUNTIFS(SWISSW!$I:$I,MATCHUP!$A98,SWISSW!$J:$J,MATCHUP!AI$1,SWISSW!$F:$F,"Won")+COUNTIFS(SWISSW!$I:$I,MATCHUP!AI$1,SWISSW!$J:$J,MATCHUP!$A98,SWISSW!$F:$F,"Lost"))/(COUNTIFS(SWISSW!$I:$I,MATCHUP!$A98,SWISSW!$J:$J,MATCHUP!AI$1)-COUNTIFS(SWISSW!$I:$I,MATCHUP!$A98,SWISSW!$J:$J,MATCHUP!AI$1,SWISSW!$F:$F,"Draw")+COUNTIFS(SWISSW!$I:$I,MATCHUP!AI$1,SWISSW!$J:$J,MATCHUP!$A98)-COUNTIFS(SWISSW!$I:$I,MATCHUP!AI$1,SWISSW!$J:$J,MATCHUP!$A98,SWISSW!$F:$F,"Draw")),"-")</f>
        <v>-</v>
      </c>
      <c r="AJ98" s="5" t="str">
        <f ca="1">IFERROR((COUNTIFS(SWISSW!$I:$I,MATCHUP!$A98,SWISSW!$J:$J,MATCHUP!AJ$1,SWISSW!$F:$F,"Won")+COUNTIFS(SWISSW!$I:$I,MATCHUP!AJ$1,SWISSW!$J:$J,MATCHUP!$A98,SWISSW!$F:$F,"Lost"))/(COUNTIFS(SWISSW!$I:$I,MATCHUP!$A98,SWISSW!$J:$J,MATCHUP!AJ$1)-COUNTIFS(SWISSW!$I:$I,MATCHUP!$A98,SWISSW!$J:$J,MATCHUP!AJ$1,SWISSW!$F:$F,"Draw")+COUNTIFS(SWISSW!$I:$I,MATCHUP!AJ$1,SWISSW!$J:$J,MATCHUP!$A98)-COUNTIFS(SWISSW!$I:$I,MATCHUP!AJ$1,SWISSW!$J:$J,MATCHUP!$A98,SWISSW!$F:$F,"Draw")),"-")</f>
        <v>-</v>
      </c>
      <c r="AK98" s="5" t="str">
        <f ca="1">IFERROR((COUNTIFS(SWISSW!$I:$I,MATCHUP!$A98,SWISSW!$J:$J,MATCHUP!AK$1,SWISSW!$F:$F,"Won")+COUNTIFS(SWISSW!$I:$I,MATCHUP!AK$1,SWISSW!$J:$J,MATCHUP!$A98,SWISSW!$F:$F,"Lost"))/(COUNTIFS(SWISSW!$I:$I,MATCHUP!$A98,SWISSW!$J:$J,MATCHUP!AK$1)-COUNTIFS(SWISSW!$I:$I,MATCHUP!$A98,SWISSW!$J:$J,MATCHUP!AK$1,SWISSW!$F:$F,"Draw")+COUNTIFS(SWISSW!$I:$I,MATCHUP!AK$1,SWISSW!$J:$J,MATCHUP!$A98)-COUNTIFS(SWISSW!$I:$I,MATCHUP!AK$1,SWISSW!$J:$J,MATCHUP!$A98,SWISSW!$F:$F,"Draw")),"-")</f>
        <v>-</v>
      </c>
      <c r="AL98" s="5" t="str">
        <f ca="1">IFERROR((COUNTIFS(SWISSW!$I:$I,MATCHUP!$A98,SWISSW!$J:$J,MATCHUP!AL$1,SWISSW!$F:$F,"Won")+COUNTIFS(SWISSW!$I:$I,MATCHUP!AL$1,SWISSW!$J:$J,MATCHUP!$A98,SWISSW!$F:$F,"Lost"))/(COUNTIFS(SWISSW!$I:$I,MATCHUP!$A98,SWISSW!$J:$J,MATCHUP!AL$1)-COUNTIFS(SWISSW!$I:$I,MATCHUP!$A98,SWISSW!$J:$J,MATCHUP!AL$1,SWISSW!$F:$F,"Draw")+COUNTIFS(SWISSW!$I:$I,MATCHUP!AL$1,SWISSW!$J:$J,MATCHUP!$A98)-COUNTIFS(SWISSW!$I:$I,MATCHUP!AL$1,SWISSW!$J:$J,MATCHUP!$A98,SWISSW!$F:$F,"Draw")),"-")</f>
        <v>-</v>
      </c>
      <c r="AM98" s="5" t="str">
        <f ca="1">IFERROR((COUNTIFS(SWISSW!$I:$I,MATCHUP!$A98,SWISSW!$J:$J,MATCHUP!AM$1,SWISSW!$F:$F,"Won")+COUNTIFS(SWISSW!$I:$I,MATCHUP!AM$1,SWISSW!$J:$J,MATCHUP!$A98,SWISSW!$F:$F,"Lost"))/(COUNTIFS(SWISSW!$I:$I,MATCHUP!$A98,SWISSW!$J:$J,MATCHUP!AM$1)-COUNTIFS(SWISSW!$I:$I,MATCHUP!$A98,SWISSW!$J:$J,MATCHUP!AM$1,SWISSW!$F:$F,"Draw")+COUNTIFS(SWISSW!$I:$I,MATCHUP!AM$1,SWISSW!$J:$J,MATCHUP!$A98)-COUNTIFS(SWISSW!$I:$I,MATCHUP!AM$1,SWISSW!$J:$J,MATCHUP!$A98,SWISSW!$F:$F,"Draw")),"-")</f>
        <v>-</v>
      </c>
      <c r="AN98" s="5" t="str">
        <f ca="1">IFERROR((COUNTIFS(SWISSW!$I:$I,MATCHUP!$A98,SWISSW!$J:$J,MATCHUP!AN$1,SWISSW!$F:$F,"Won")+COUNTIFS(SWISSW!$I:$I,MATCHUP!AN$1,SWISSW!$J:$J,MATCHUP!$A98,SWISSW!$F:$F,"Lost"))/(COUNTIFS(SWISSW!$I:$I,MATCHUP!$A98,SWISSW!$J:$J,MATCHUP!AN$1)-COUNTIFS(SWISSW!$I:$I,MATCHUP!$A98,SWISSW!$J:$J,MATCHUP!AN$1,SWISSW!$F:$F,"Draw")+COUNTIFS(SWISSW!$I:$I,MATCHUP!AN$1,SWISSW!$J:$J,MATCHUP!$A98)-COUNTIFS(SWISSW!$I:$I,MATCHUP!AN$1,SWISSW!$J:$J,MATCHUP!$A98,SWISSW!$F:$F,"Draw")),"-")</f>
        <v>-</v>
      </c>
      <c r="AO98" s="5" t="str">
        <f ca="1">IFERROR((COUNTIFS(SWISSW!$I:$I,MATCHUP!$A98,SWISSW!$J:$J,MATCHUP!AO$1,SWISSW!$F:$F,"Won")+COUNTIFS(SWISSW!$I:$I,MATCHUP!AO$1,SWISSW!$J:$J,MATCHUP!$A98,SWISSW!$F:$F,"Lost"))/(COUNTIFS(SWISSW!$I:$I,MATCHUP!$A98,SWISSW!$J:$J,MATCHUP!AO$1)-COUNTIFS(SWISSW!$I:$I,MATCHUP!$A98,SWISSW!$J:$J,MATCHUP!AO$1,SWISSW!$F:$F,"Draw")+COUNTIFS(SWISSW!$I:$I,MATCHUP!AO$1,SWISSW!$J:$J,MATCHUP!$A98)-COUNTIFS(SWISSW!$I:$I,MATCHUP!AO$1,SWISSW!$J:$J,MATCHUP!$A98,SWISSW!$F:$F,"Draw")),"-")</f>
        <v>-</v>
      </c>
      <c r="AP98" s="5" t="str">
        <f ca="1">IFERROR((COUNTIFS(SWISSW!$I:$I,MATCHUP!$A98,SWISSW!$J:$J,MATCHUP!AP$1,SWISSW!$F:$F,"Won")+COUNTIFS(SWISSW!$I:$I,MATCHUP!AP$1,SWISSW!$J:$J,MATCHUP!$A98,SWISSW!$F:$F,"Lost"))/(COUNTIFS(SWISSW!$I:$I,MATCHUP!$A98,SWISSW!$J:$J,MATCHUP!AP$1)-COUNTIFS(SWISSW!$I:$I,MATCHUP!$A98,SWISSW!$J:$J,MATCHUP!AP$1,SWISSW!$F:$F,"Draw")+COUNTIFS(SWISSW!$I:$I,MATCHUP!AP$1,SWISSW!$J:$J,MATCHUP!$A98)-COUNTIFS(SWISSW!$I:$I,MATCHUP!AP$1,SWISSW!$J:$J,MATCHUP!$A98,SWISSW!$F:$F,"Draw")),"-")</f>
        <v>-</v>
      </c>
      <c r="AQ98" s="5" t="str">
        <f ca="1">IFERROR((COUNTIFS(SWISSW!$I:$I,MATCHUP!$A98,SWISSW!$J:$J,MATCHUP!AQ$1,SWISSW!$F:$F,"Won")+COUNTIFS(SWISSW!$I:$I,MATCHUP!AQ$1,SWISSW!$J:$J,MATCHUP!$A98,SWISSW!$F:$F,"Lost"))/(COUNTIFS(SWISSW!$I:$I,MATCHUP!$A98,SWISSW!$J:$J,MATCHUP!AQ$1)-COUNTIFS(SWISSW!$I:$I,MATCHUP!$A98,SWISSW!$J:$J,MATCHUP!AQ$1,SWISSW!$F:$F,"Draw")+COUNTIFS(SWISSW!$I:$I,MATCHUP!AQ$1,SWISSW!$J:$J,MATCHUP!$A98)-COUNTIFS(SWISSW!$I:$I,MATCHUP!AQ$1,SWISSW!$J:$J,MATCHUP!$A98,SWISSW!$F:$F,"Draw")),"-")</f>
        <v>-</v>
      </c>
      <c r="AR98" s="5" t="str">
        <f ca="1">IFERROR((COUNTIFS(SWISSW!$I:$I,MATCHUP!$A98,SWISSW!$J:$J,MATCHUP!AR$1,SWISSW!$F:$F,"Won")+COUNTIFS(SWISSW!$I:$I,MATCHUP!AR$1,SWISSW!$J:$J,MATCHUP!$A98,SWISSW!$F:$F,"Lost"))/(COUNTIFS(SWISSW!$I:$I,MATCHUP!$A98,SWISSW!$J:$J,MATCHUP!AR$1)-COUNTIFS(SWISSW!$I:$I,MATCHUP!$A98,SWISSW!$J:$J,MATCHUP!AR$1,SWISSW!$F:$F,"Draw")+COUNTIFS(SWISSW!$I:$I,MATCHUP!AR$1,SWISSW!$J:$J,MATCHUP!$A98)-COUNTIFS(SWISSW!$I:$I,MATCHUP!AR$1,SWISSW!$J:$J,MATCHUP!$A98,SWISSW!$F:$F,"Draw")),"-")</f>
        <v>-</v>
      </c>
      <c r="AS98" s="5" t="str">
        <f ca="1">IFERROR((COUNTIFS(SWISSW!$I:$I,MATCHUP!$A98,SWISSW!$J:$J,MATCHUP!AS$1,SWISSW!$F:$F,"Won")+COUNTIFS(SWISSW!$I:$I,MATCHUP!AS$1,SWISSW!$J:$J,MATCHUP!$A98,SWISSW!$F:$F,"Lost"))/(COUNTIFS(SWISSW!$I:$I,MATCHUP!$A98,SWISSW!$J:$J,MATCHUP!AS$1)-COUNTIFS(SWISSW!$I:$I,MATCHUP!$A98,SWISSW!$J:$J,MATCHUP!AS$1,SWISSW!$F:$F,"Draw")+COUNTIFS(SWISSW!$I:$I,MATCHUP!AS$1,SWISSW!$J:$J,MATCHUP!$A98)-COUNTIFS(SWISSW!$I:$I,MATCHUP!AS$1,SWISSW!$J:$J,MATCHUP!$A98,SWISSW!$F:$F,"Draw")),"-")</f>
        <v>-</v>
      </c>
      <c r="AT98" s="5" t="str">
        <f ca="1">IFERROR((COUNTIFS(SWISSW!$I:$I,MATCHUP!$A98,SWISSW!$J:$J,MATCHUP!AT$1,SWISSW!$F:$F,"Won")+COUNTIFS(SWISSW!$I:$I,MATCHUP!AT$1,SWISSW!$J:$J,MATCHUP!$A98,SWISSW!$F:$F,"Lost"))/(COUNTIFS(SWISSW!$I:$I,MATCHUP!$A98,SWISSW!$J:$J,MATCHUP!AT$1)-COUNTIFS(SWISSW!$I:$I,MATCHUP!$A98,SWISSW!$J:$J,MATCHUP!AT$1,SWISSW!$F:$F,"Draw")+COUNTIFS(SWISSW!$I:$I,MATCHUP!AT$1,SWISSW!$J:$J,MATCHUP!$A98)-COUNTIFS(SWISSW!$I:$I,MATCHUP!AT$1,SWISSW!$J:$J,MATCHUP!$A98,SWISSW!$F:$F,"Draw")),"-")</f>
        <v>-</v>
      </c>
      <c r="AU98" s="5" t="str">
        <f ca="1">IFERROR((COUNTIFS(SWISSW!$I:$I,MATCHUP!$A98,SWISSW!$J:$J,MATCHUP!AU$1,SWISSW!$F:$F,"Won")+COUNTIFS(SWISSW!$I:$I,MATCHUP!AU$1,SWISSW!$J:$J,MATCHUP!$A98,SWISSW!$F:$F,"Lost"))/(COUNTIFS(SWISSW!$I:$I,MATCHUP!$A98,SWISSW!$J:$J,MATCHUP!AU$1)-COUNTIFS(SWISSW!$I:$I,MATCHUP!$A98,SWISSW!$J:$J,MATCHUP!AU$1,SWISSW!$F:$F,"Draw")+COUNTIFS(SWISSW!$I:$I,MATCHUP!AU$1,SWISSW!$J:$J,MATCHUP!$A98)-COUNTIFS(SWISSW!$I:$I,MATCHUP!AU$1,SWISSW!$J:$J,MATCHUP!$A98,SWISSW!$F:$F,"Draw")),"-")</f>
        <v>-</v>
      </c>
      <c r="AV98" s="5" t="str">
        <f ca="1">IFERROR((COUNTIFS(SWISSW!$I:$I,MATCHUP!$A98,SWISSW!$J:$J,MATCHUP!AV$1,SWISSW!$F:$F,"Won")+COUNTIFS(SWISSW!$I:$I,MATCHUP!AV$1,SWISSW!$J:$J,MATCHUP!$A98,SWISSW!$F:$F,"Lost"))/(COUNTIFS(SWISSW!$I:$I,MATCHUP!$A98,SWISSW!$J:$J,MATCHUP!AV$1)-COUNTIFS(SWISSW!$I:$I,MATCHUP!$A98,SWISSW!$J:$J,MATCHUP!AV$1,SWISSW!$F:$F,"Draw")+COUNTIFS(SWISSW!$I:$I,MATCHUP!AV$1,SWISSW!$J:$J,MATCHUP!$A98)-COUNTIFS(SWISSW!$I:$I,MATCHUP!AV$1,SWISSW!$J:$J,MATCHUP!$A98,SWISSW!$F:$F,"Draw")),"-")</f>
        <v>-</v>
      </c>
      <c r="AW98" s="5" t="str">
        <f ca="1">IFERROR((COUNTIFS(SWISSW!$I:$I,MATCHUP!$A98,SWISSW!$J:$J,MATCHUP!AW$1,SWISSW!$F:$F,"Won")+COUNTIFS(SWISSW!$I:$I,MATCHUP!AW$1,SWISSW!$J:$J,MATCHUP!$A98,SWISSW!$F:$F,"Lost"))/(COUNTIFS(SWISSW!$I:$I,MATCHUP!$A98,SWISSW!$J:$J,MATCHUP!AW$1)-COUNTIFS(SWISSW!$I:$I,MATCHUP!$A98,SWISSW!$J:$J,MATCHUP!AW$1,SWISSW!$F:$F,"Draw")+COUNTIFS(SWISSW!$I:$I,MATCHUP!AW$1,SWISSW!$J:$J,MATCHUP!$A98)-COUNTIFS(SWISSW!$I:$I,MATCHUP!AW$1,SWISSW!$J:$J,MATCHUP!$A98,SWISSW!$F:$F,"Draw")),"-")</f>
        <v>-</v>
      </c>
      <c r="AX98" s="5" t="str">
        <f ca="1">IFERROR((COUNTIFS(SWISSW!$I:$I,MATCHUP!$A98,SWISSW!$J:$J,MATCHUP!AX$1,SWISSW!$F:$F,"Won")+COUNTIFS(SWISSW!$I:$I,MATCHUP!AX$1,SWISSW!$J:$J,MATCHUP!$A98,SWISSW!$F:$F,"Lost"))/(COUNTIFS(SWISSW!$I:$I,MATCHUP!$A98,SWISSW!$J:$J,MATCHUP!AX$1)-COUNTIFS(SWISSW!$I:$I,MATCHUP!$A98,SWISSW!$J:$J,MATCHUP!AX$1,SWISSW!$F:$F,"Draw")+COUNTIFS(SWISSW!$I:$I,MATCHUP!AX$1,SWISSW!$J:$J,MATCHUP!$A98)-COUNTIFS(SWISSW!$I:$I,MATCHUP!AX$1,SWISSW!$J:$J,MATCHUP!$A98,SWISSW!$F:$F,"Draw")),"-")</f>
        <v>-</v>
      </c>
      <c r="AY98" s="5" t="str">
        <f ca="1">IFERROR((COUNTIFS(SWISSW!$I:$I,MATCHUP!$A98,SWISSW!$J:$J,MATCHUP!AY$1,SWISSW!$F:$F,"Won")+COUNTIFS(SWISSW!$I:$I,MATCHUP!AY$1,SWISSW!$J:$J,MATCHUP!$A98,SWISSW!$F:$F,"Lost"))/(COUNTIFS(SWISSW!$I:$I,MATCHUP!$A98,SWISSW!$J:$J,MATCHUP!AY$1)-COUNTIFS(SWISSW!$I:$I,MATCHUP!$A98,SWISSW!$J:$J,MATCHUP!AY$1,SWISSW!$F:$F,"Draw")+COUNTIFS(SWISSW!$I:$I,MATCHUP!AY$1,SWISSW!$J:$J,MATCHUP!$A98)-COUNTIFS(SWISSW!$I:$I,MATCHUP!AY$1,SWISSW!$J:$J,MATCHUP!$A98,SWISSW!$F:$F,"Draw")),"-")</f>
        <v>-</v>
      </c>
      <c r="AZ98" s="5" t="str">
        <f ca="1">IFERROR((COUNTIFS(SWISSW!$I:$I,MATCHUP!$A98,SWISSW!$J:$J,MATCHUP!AZ$1,SWISSW!$F:$F,"Won")+COUNTIFS(SWISSW!$I:$I,MATCHUP!AZ$1,SWISSW!$J:$J,MATCHUP!$A98,SWISSW!$F:$F,"Lost"))/(COUNTIFS(SWISSW!$I:$I,MATCHUP!$A98,SWISSW!$J:$J,MATCHUP!AZ$1)-COUNTIFS(SWISSW!$I:$I,MATCHUP!$A98,SWISSW!$J:$J,MATCHUP!AZ$1,SWISSW!$F:$F,"Draw")+COUNTIFS(SWISSW!$I:$I,MATCHUP!AZ$1,SWISSW!$J:$J,MATCHUP!$A98)-COUNTIFS(SWISSW!$I:$I,MATCHUP!AZ$1,SWISSW!$J:$J,MATCHUP!$A98,SWISSW!$F:$F,"Draw")),"-")</f>
        <v>-</v>
      </c>
      <c r="BA98" s="5" t="str">
        <f ca="1">IFERROR((COUNTIFS(SWISSW!$I:$I,MATCHUP!$A98,SWISSW!$J:$J,MATCHUP!BA$1,SWISSW!$F:$F,"Won")+COUNTIFS(SWISSW!$I:$I,MATCHUP!BA$1,SWISSW!$J:$J,MATCHUP!$A98,SWISSW!$F:$F,"Lost"))/(COUNTIFS(SWISSW!$I:$I,MATCHUP!$A98,SWISSW!$J:$J,MATCHUP!BA$1)-COUNTIFS(SWISSW!$I:$I,MATCHUP!$A98,SWISSW!$J:$J,MATCHUP!BA$1,SWISSW!$F:$F,"Draw")+COUNTIFS(SWISSW!$I:$I,MATCHUP!BA$1,SWISSW!$J:$J,MATCHUP!$A98)-COUNTIFS(SWISSW!$I:$I,MATCHUP!BA$1,SWISSW!$J:$J,MATCHUP!$A98,SWISSW!$F:$F,"Draw")),"-")</f>
        <v>-</v>
      </c>
      <c r="BB98" s="5" t="str">
        <f ca="1">IFERROR((COUNTIFS(SWISSW!$I:$I,MATCHUP!$A98,SWISSW!$J:$J,MATCHUP!BB$1,SWISSW!$F:$F,"Won")+COUNTIFS(SWISSW!$I:$I,MATCHUP!BB$1,SWISSW!$J:$J,MATCHUP!$A98,SWISSW!$F:$F,"Lost"))/(COUNTIFS(SWISSW!$I:$I,MATCHUP!$A98,SWISSW!$J:$J,MATCHUP!BB$1)-COUNTIFS(SWISSW!$I:$I,MATCHUP!$A98,SWISSW!$J:$J,MATCHUP!BB$1,SWISSW!$F:$F,"Draw")+COUNTIFS(SWISSW!$I:$I,MATCHUP!BB$1,SWISSW!$J:$J,MATCHUP!$A98)-COUNTIFS(SWISSW!$I:$I,MATCHUP!BB$1,SWISSW!$J:$J,MATCHUP!$A98,SWISSW!$F:$F,"Draw")),"-")</f>
        <v>-</v>
      </c>
      <c r="BC98" s="5" t="str">
        <f ca="1">IFERROR((COUNTIFS(SWISSW!$I:$I,MATCHUP!$A98,SWISSW!$J:$J,MATCHUP!BC$1,SWISSW!$F:$F,"Won")+COUNTIFS(SWISSW!$I:$I,MATCHUP!BC$1,SWISSW!$J:$J,MATCHUP!$A98,SWISSW!$F:$F,"Lost"))/(COUNTIFS(SWISSW!$I:$I,MATCHUP!$A98,SWISSW!$J:$J,MATCHUP!BC$1)-COUNTIFS(SWISSW!$I:$I,MATCHUP!$A98,SWISSW!$J:$J,MATCHUP!BC$1,SWISSW!$F:$F,"Draw")+COUNTIFS(SWISSW!$I:$I,MATCHUP!BC$1,SWISSW!$J:$J,MATCHUP!$A98)-COUNTIFS(SWISSW!$I:$I,MATCHUP!BC$1,SWISSW!$J:$J,MATCHUP!$A98,SWISSW!$F:$F,"Draw")),"-")</f>
        <v>-</v>
      </c>
      <c r="BD98" s="5" t="str">
        <f ca="1">IFERROR((COUNTIFS(SWISSW!$I:$I,MATCHUP!$A98,SWISSW!$J:$J,MATCHUP!BD$1,SWISSW!$F:$F,"Won")+COUNTIFS(SWISSW!$I:$I,MATCHUP!BD$1,SWISSW!$J:$J,MATCHUP!$A98,SWISSW!$F:$F,"Lost"))/(COUNTIFS(SWISSW!$I:$I,MATCHUP!$A98,SWISSW!$J:$J,MATCHUP!BD$1)-COUNTIFS(SWISSW!$I:$I,MATCHUP!$A98,SWISSW!$J:$J,MATCHUP!BD$1,SWISSW!$F:$F,"Draw")+COUNTIFS(SWISSW!$I:$I,MATCHUP!BD$1,SWISSW!$J:$J,MATCHUP!$A98)-COUNTIFS(SWISSW!$I:$I,MATCHUP!BD$1,SWISSW!$J:$J,MATCHUP!$A98,SWISSW!$F:$F,"Draw")),"-")</f>
        <v>-</v>
      </c>
      <c r="BE98" s="5" t="str">
        <f ca="1">IFERROR((COUNTIFS(SWISSW!$I:$I,MATCHUP!$A98,SWISSW!$J:$J,MATCHUP!BE$1,SWISSW!$F:$F,"Won")+COUNTIFS(SWISSW!$I:$I,MATCHUP!BE$1,SWISSW!$J:$J,MATCHUP!$A98,SWISSW!$F:$F,"Lost"))/(COUNTIFS(SWISSW!$I:$I,MATCHUP!$A98,SWISSW!$J:$J,MATCHUP!BE$1)-COUNTIFS(SWISSW!$I:$I,MATCHUP!$A98,SWISSW!$J:$J,MATCHUP!BE$1,SWISSW!$F:$F,"Draw")+COUNTIFS(SWISSW!$I:$I,MATCHUP!BE$1,SWISSW!$J:$J,MATCHUP!$A98)-COUNTIFS(SWISSW!$I:$I,MATCHUP!BE$1,SWISSW!$J:$J,MATCHUP!$A98,SWISSW!$F:$F,"Draw")),"-")</f>
        <v>-</v>
      </c>
      <c r="BF98" s="5" t="str">
        <f ca="1">IFERROR((COUNTIFS(SWISSW!$I:$I,MATCHUP!$A98,SWISSW!$J:$J,MATCHUP!BF$1,SWISSW!$F:$F,"Won")+COUNTIFS(SWISSW!$I:$I,MATCHUP!BF$1,SWISSW!$J:$J,MATCHUP!$A98,SWISSW!$F:$F,"Lost"))/(COUNTIFS(SWISSW!$I:$I,MATCHUP!$A98,SWISSW!$J:$J,MATCHUP!BF$1)-COUNTIFS(SWISSW!$I:$I,MATCHUP!$A98,SWISSW!$J:$J,MATCHUP!BF$1,SWISSW!$F:$F,"Draw")+COUNTIFS(SWISSW!$I:$I,MATCHUP!BF$1,SWISSW!$J:$J,MATCHUP!$A98)-COUNTIFS(SWISSW!$I:$I,MATCHUP!BF$1,SWISSW!$J:$J,MATCHUP!$A98,SWISSW!$F:$F,"Draw")),"-")</f>
        <v>-</v>
      </c>
      <c r="BG98" s="5" t="str">
        <f ca="1">IFERROR((COUNTIFS(SWISSW!$I:$I,MATCHUP!$A98,SWISSW!$J:$J,MATCHUP!BG$1,SWISSW!$F:$F,"Won")+COUNTIFS(SWISSW!$I:$I,MATCHUP!BG$1,SWISSW!$J:$J,MATCHUP!$A98,SWISSW!$F:$F,"Lost"))/(COUNTIFS(SWISSW!$I:$I,MATCHUP!$A98,SWISSW!$J:$J,MATCHUP!BG$1)-COUNTIFS(SWISSW!$I:$I,MATCHUP!$A98,SWISSW!$J:$J,MATCHUP!BG$1,SWISSW!$F:$F,"Draw")+COUNTIFS(SWISSW!$I:$I,MATCHUP!BG$1,SWISSW!$J:$J,MATCHUP!$A98)-COUNTIFS(SWISSW!$I:$I,MATCHUP!BG$1,SWISSW!$J:$J,MATCHUP!$A98,SWISSW!$F:$F,"Draw")),"-")</f>
        <v>-</v>
      </c>
      <c r="BH98" s="5" t="str">
        <f ca="1">IFERROR((COUNTIFS(SWISSW!$I:$I,MATCHUP!$A98,SWISSW!$J:$J,MATCHUP!BH$1,SWISSW!$F:$F,"Won")+COUNTIFS(SWISSW!$I:$I,MATCHUP!BH$1,SWISSW!$J:$J,MATCHUP!$A98,SWISSW!$F:$F,"Lost"))/(COUNTIFS(SWISSW!$I:$I,MATCHUP!$A98,SWISSW!$J:$J,MATCHUP!BH$1)-COUNTIFS(SWISSW!$I:$I,MATCHUP!$A98,SWISSW!$J:$J,MATCHUP!BH$1,SWISSW!$F:$F,"Draw")+COUNTIFS(SWISSW!$I:$I,MATCHUP!BH$1,SWISSW!$J:$J,MATCHUP!$A98)-COUNTIFS(SWISSW!$I:$I,MATCHUP!BH$1,SWISSW!$J:$J,MATCHUP!$A98,SWISSW!$F:$F,"Draw")),"-")</f>
        <v>-</v>
      </c>
      <c r="BI98" s="5" t="str">
        <f ca="1">IFERROR((COUNTIFS(SWISSW!$I:$I,MATCHUP!$A98,SWISSW!$J:$J,MATCHUP!BI$1,SWISSW!$F:$F,"Won")+COUNTIFS(SWISSW!$I:$I,MATCHUP!BI$1,SWISSW!$J:$J,MATCHUP!$A98,SWISSW!$F:$F,"Lost"))/(COUNTIFS(SWISSW!$I:$I,MATCHUP!$A98,SWISSW!$J:$J,MATCHUP!BI$1)-COUNTIFS(SWISSW!$I:$I,MATCHUP!$A98,SWISSW!$J:$J,MATCHUP!BI$1,SWISSW!$F:$F,"Draw")+COUNTIFS(SWISSW!$I:$I,MATCHUP!BI$1,SWISSW!$J:$J,MATCHUP!$A98)-COUNTIFS(SWISSW!$I:$I,MATCHUP!BI$1,SWISSW!$J:$J,MATCHUP!$A98,SWISSW!$F:$F,"Draw")),"-")</f>
        <v>-</v>
      </c>
      <c r="BJ98" s="5" t="str">
        <f ca="1">IFERROR((COUNTIFS(SWISSW!$I:$I,MATCHUP!$A98,SWISSW!$J:$J,MATCHUP!BJ$1,SWISSW!$F:$F,"Won")+COUNTIFS(SWISSW!$I:$I,MATCHUP!BJ$1,SWISSW!$J:$J,MATCHUP!$A98,SWISSW!$F:$F,"Lost"))/(COUNTIFS(SWISSW!$I:$I,MATCHUP!$A98,SWISSW!$J:$J,MATCHUP!BJ$1)-COUNTIFS(SWISSW!$I:$I,MATCHUP!$A98,SWISSW!$J:$J,MATCHUP!BJ$1,SWISSW!$F:$F,"Draw")+COUNTIFS(SWISSW!$I:$I,MATCHUP!BJ$1,SWISSW!$J:$J,MATCHUP!$A98)-COUNTIFS(SWISSW!$I:$I,MATCHUP!BJ$1,SWISSW!$J:$J,MATCHUP!$A98,SWISSW!$F:$F,"Draw")),"-")</f>
        <v>-</v>
      </c>
      <c r="BK98" s="5" t="str">
        <f ca="1">IFERROR((COUNTIFS(SWISSW!$I:$I,MATCHUP!$A98,SWISSW!$J:$J,MATCHUP!BK$1,SWISSW!$F:$F,"Won")+COUNTIFS(SWISSW!$I:$I,MATCHUP!BK$1,SWISSW!$J:$J,MATCHUP!$A98,SWISSW!$F:$F,"Lost"))/(COUNTIFS(SWISSW!$I:$I,MATCHUP!$A98,SWISSW!$J:$J,MATCHUP!BK$1)-COUNTIFS(SWISSW!$I:$I,MATCHUP!$A98,SWISSW!$J:$J,MATCHUP!BK$1,SWISSW!$F:$F,"Draw")+COUNTIFS(SWISSW!$I:$I,MATCHUP!BK$1,SWISSW!$J:$J,MATCHUP!$A98)-COUNTIFS(SWISSW!$I:$I,MATCHUP!BK$1,SWISSW!$J:$J,MATCHUP!$A98,SWISSW!$F:$F,"Draw")),"-")</f>
        <v>-</v>
      </c>
      <c r="BL98" s="5" t="str">
        <f ca="1">IFERROR((COUNTIFS(SWISSW!$I:$I,MATCHUP!$A98,SWISSW!$J:$J,MATCHUP!BL$1,SWISSW!$F:$F,"Won")+COUNTIFS(SWISSW!$I:$I,MATCHUP!BL$1,SWISSW!$J:$J,MATCHUP!$A98,SWISSW!$F:$F,"Lost"))/(COUNTIFS(SWISSW!$I:$I,MATCHUP!$A98,SWISSW!$J:$J,MATCHUP!BL$1)-COUNTIFS(SWISSW!$I:$I,MATCHUP!$A98,SWISSW!$J:$J,MATCHUP!BL$1,SWISSW!$F:$F,"Draw")+COUNTIFS(SWISSW!$I:$I,MATCHUP!BL$1,SWISSW!$J:$J,MATCHUP!$A98)-COUNTIFS(SWISSW!$I:$I,MATCHUP!BL$1,SWISSW!$J:$J,MATCHUP!$A98,SWISSW!$F:$F,"Draw")),"-")</f>
        <v>-</v>
      </c>
      <c r="BM98" s="5" t="str">
        <f ca="1">IFERROR((COUNTIFS(SWISSW!$I:$I,MATCHUP!$A98,SWISSW!$J:$J,MATCHUP!BM$1,SWISSW!$F:$F,"Won")+COUNTIFS(SWISSW!$I:$I,MATCHUP!BM$1,SWISSW!$J:$J,MATCHUP!$A98,SWISSW!$F:$F,"Lost"))/(COUNTIFS(SWISSW!$I:$I,MATCHUP!$A98,SWISSW!$J:$J,MATCHUP!BM$1)-COUNTIFS(SWISSW!$I:$I,MATCHUP!$A98,SWISSW!$J:$J,MATCHUP!BM$1,SWISSW!$F:$F,"Draw")+COUNTIFS(SWISSW!$I:$I,MATCHUP!BM$1,SWISSW!$J:$J,MATCHUP!$A98)-COUNTIFS(SWISSW!$I:$I,MATCHUP!BM$1,SWISSW!$J:$J,MATCHUP!$A98,SWISSW!$F:$F,"Draw")),"-")</f>
        <v>-</v>
      </c>
      <c r="BN98" s="5" t="str">
        <f ca="1">IFERROR((COUNTIFS(SWISSW!$I:$I,MATCHUP!$A98,SWISSW!$J:$J,MATCHUP!BN$1,SWISSW!$F:$F,"Won")+COUNTIFS(SWISSW!$I:$I,MATCHUP!BN$1,SWISSW!$J:$J,MATCHUP!$A98,SWISSW!$F:$F,"Lost"))/(COUNTIFS(SWISSW!$I:$I,MATCHUP!$A98,SWISSW!$J:$J,MATCHUP!BN$1)-COUNTIFS(SWISSW!$I:$I,MATCHUP!$A98,SWISSW!$J:$J,MATCHUP!BN$1,SWISSW!$F:$F,"Draw")+COUNTIFS(SWISSW!$I:$I,MATCHUP!BN$1,SWISSW!$J:$J,MATCHUP!$A98)-COUNTIFS(SWISSW!$I:$I,MATCHUP!BN$1,SWISSW!$J:$J,MATCHUP!$A98,SWISSW!$F:$F,"Draw")),"-")</f>
        <v>-</v>
      </c>
      <c r="BO98" s="5" t="str">
        <f ca="1">IFERROR((COUNTIFS(SWISSW!$I:$I,MATCHUP!$A98,SWISSW!$J:$J,MATCHUP!BO$1,SWISSW!$F:$F,"Won")+COUNTIFS(SWISSW!$I:$I,MATCHUP!BO$1,SWISSW!$J:$J,MATCHUP!$A98,SWISSW!$F:$F,"Lost"))/(COUNTIFS(SWISSW!$I:$I,MATCHUP!$A98,SWISSW!$J:$J,MATCHUP!BO$1)-COUNTIFS(SWISSW!$I:$I,MATCHUP!$A98,SWISSW!$J:$J,MATCHUP!BO$1,SWISSW!$F:$F,"Draw")+COUNTIFS(SWISSW!$I:$I,MATCHUP!BO$1,SWISSW!$J:$J,MATCHUP!$A98)-COUNTIFS(SWISSW!$I:$I,MATCHUP!BO$1,SWISSW!$J:$J,MATCHUP!$A98,SWISSW!$F:$F,"Draw")),"-")</f>
        <v>-</v>
      </c>
      <c r="BP98" s="5" t="str">
        <f ca="1">IFERROR((COUNTIFS(SWISSW!$I:$I,MATCHUP!$A98,SWISSW!$J:$J,MATCHUP!BP$1,SWISSW!$F:$F,"Won")+COUNTIFS(SWISSW!$I:$I,MATCHUP!BP$1,SWISSW!$J:$J,MATCHUP!$A98,SWISSW!$F:$F,"Lost"))/(COUNTIFS(SWISSW!$I:$I,MATCHUP!$A98,SWISSW!$J:$J,MATCHUP!BP$1)-COUNTIFS(SWISSW!$I:$I,MATCHUP!$A98,SWISSW!$J:$J,MATCHUP!BP$1,SWISSW!$F:$F,"Draw")+COUNTIFS(SWISSW!$I:$I,MATCHUP!BP$1,SWISSW!$J:$J,MATCHUP!$A98)-COUNTIFS(SWISSW!$I:$I,MATCHUP!BP$1,SWISSW!$J:$J,MATCHUP!$A98,SWISSW!$F:$F,"Draw")),"-")</f>
        <v>-</v>
      </c>
      <c r="BQ98" s="5" t="str">
        <f ca="1">IFERROR((COUNTIFS(SWISSW!$I:$I,MATCHUP!$A98,SWISSW!$J:$J,MATCHUP!BQ$1,SWISSW!$F:$F,"Won")+COUNTIFS(SWISSW!$I:$I,MATCHUP!BQ$1,SWISSW!$J:$J,MATCHUP!$A98,SWISSW!$F:$F,"Lost"))/(COUNTIFS(SWISSW!$I:$I,MATCHUP!$A98,SWISSW!$J:$J,MATCHUP!BQ$1)-COUNTIFS(SWISSW!$I:$I,MATCHUP!$A98,SWISSW!$J:$J,MATCHUP!BQ$1,SWISSW!$F:$F,"Draw")+COUNTIFS(SWISSW!$I:$I,MATCHUP!BQ$1,SWISSW!$J:$J,MATCHUP!$A98)-COUNTIFS(SWISSW!$I:$I,MATCHUP!BQ$1,SWISSW!$J:$J,MATCHUP!$A98,SWISSW!$F:$F,"Draw")),"-")</f>
        <v>-</v>
      </c>
      <c r="BR98" s="5" t="str">
        <f ca="1">IFERROR((COUNTIFS(SWISSW!$I:$I,MATCHUP!$A98,SWISSW!$J:$J,MATCHUP!BR$1,SWISSW!$F:$F,"Won")+COUNTIFS(SWISSW!$I:$I,MATCHUP!BR$1,SWISSW!$J:$J,MATCHUP!$A98,SWISSW!$F:$F,"Lost"))/(COUNTIFS(SWISSW!$I:$I,MATCHUP!$A98,SWISSW!$J:$J,MATCHUP!BR$1)-COUNTIFS(SWISSW!$I:$I,MATCHUP!$A98,SWISSW!$J:$J,MATCHUP!BR$1,SWISSW!$F:$F,"Draw")+COUNTIFS(SWISSW!$I:$I,MATCHUP!BR$1,SWISSW!$J:$J,MATCHUP!$A98)-COUNTIFS(SWISSW!$I:$I,MATCHUP!BR$1,SWISSW!$J:$J,MATCHUP!$A98,SWISSW!$F:$F,"Draw")),"-")</f>
        <v>-</v>
      </c>
      <c r="BS98" s="5" t="str">
        <f ca="1">IFERROR((COUNTIFS(SWISSW!$I:$I,MATCHUP!$A98,SWISSW!$J:$J,MATCHUP!BS$1,SWISSW!$F:$F,"Won")+COUNTIFS(SWISSW!$I:$I,MATCHUP!BS$1,SWISSW!$J:$J,MATCHUP!$A98,SWISSW!$F:$F,"Lost"))/(COUNTIFS(SWISSW!$I:$I,MATCHUP!$A98,SWISSW!$J:$J,MATCHUP!BS$1)-COUNTIFS(SWISSW!$I:$I,MATCHUP!$A98,SWISSW!$J:$J,MATCHUP!BS$1,SWISSW!$F:$F,"Draw")+COUNTIFS(SWISSW!$I:$I,MATCHUP!BS$1,SWISSW!$J:$J,MATCHUP!$A98)-COUNTIFS(SWISSW!$I:$I,MATCHUP!BS$1,SWISSW!$J:$J,MATCHUP!$A98,SWISSW!$F:$F,"Draw")),"-")</f>
        <v>-</v>
      </c>
      <c r="BT98" s="5" t="str">
        <f ca="1">IFERROR((COUNTIFS(SWISSW!$I:$I,MATCHUP!$A98,SWISSW!$J:$J,MATCHUP!BT$1,SWISSW!$F:$F,"Won")+COUNTIFS(SWISSW!$I:$I,MATCHUP!BT$1,SWISSW!$J:$J,MATCHUP!$A98,SWISSW!$F:$F,"Lost"))/(COUNTIFS(SWISSW!$I:$I,MATCHUP!$A98,SWISSW!$J:$J,MATCHUP!BT$1)-COUNTIFS(SWISSW!$I:$I,MATCHUP!$A98,SWISSW!$J:$J,MATCHUP!BT$1,SWISSW!$F:$F,"Draw")+COUNTIFS(SWISSW!$I:$I,MATCHUP!BT$1,SWISSW!$J:$J,MATCHUP!$A98)-COUNTIFS(SWISSW!$I:$I,MATCHUP!BT$1,SWISSW!$J:$J,MATCHUP!$A98,SWISSW!$F:$F,"Draw")),"-")</f>
        <v>-</v>
      </c>
      <c r="BU98" s="5" t="str">
        <f ca="1">IFERROR((COUNTIFS(SWISSW!$I:$I,MATCHUP!$A98,SWISSW!$J:$J,MATCHUP!BU$1,SWISSW!$F:$F,"Won")+COUNTIFS(SWISSW!$I:$I,MATCHUP!BU$1,SWISSW!$J:$J,MATCHUP!$A98,SWISSW!$F:$F,"Lost"))/(COUNTIFS(SWISSW!$I:$I,MATCHUP!$A98,SWISSW!$J:$J,MATCHUP!BU$1)-COUNTIFS(SWISSW!$I:$I,MATCHUP!$A98,SWISSW!$J:$J,MATCHUP!BU$1,SWISSW!$F:$F,"Draw")+COUNTIFS(SWISSW!$I:$I,MATCHUP!BU$1,SWISSW!$J:$J,MATCHUP!$A98)-COUNTIFS(SWISSW!$I:$I,MATCHUP!BU$1,SWISSW!$J:$J,MATCHUP!$A98,SWISSW!$F:$F,"Draw")),"-")</f>
        <v>-</v>
      </c>
      <c r="BV98" s="5" t="str">
        <f ca="1">IFERROR((COUNTIFS(SWISSW!$I:$I,MATCHUP!$A98,SWISSW!$J:$J,MATCHUP!BV$1,SWISSW!$F:$F,"Won")+COUNTIFS(SWISSW!$I:$I,MATCHUP!BV$1,SWISSW!$J:$J,MATCHUP!$A98,SWISSW!$F:$F,"Lost"))/(COUNTIFS(SWISSW!$I:$I,MATCHUP!$A98,SWISSW!$J:$J,MATCHUP!BV$1)-COUNTIFS(SWISSW!$I:$I,MATCHUP!$A98,SWISSW!$J:$J,MATCHUP!BV$1,SWISSW!$F:$F,"Draw")+COUNTIFS(SWISSW!$I:$I,MATCHUP!BV$1,SWISSW!$J:$J,MATCHUP!$A98)-COUNTIFS(SWISSW!$I:$I,MATCHUP!BV$1,SWISSW!$J:$J,MATCHUP!$A98,SWISSW!$F:$F,"Draw")),"-")</f>
        <v>-</v>
      </c>
      <c r="BW98" s="5" t="str">
        <f ca="1">IFERROR((COUNTIFS(SWISSW!$I:$I,MATCHUP!$A98,SWISSW!$J:$J,MATCHUP!BW$1,SWISSW!$F:$F,"Won")+COUNTIFS(SWISSW!$I:$I,MATCHUP!BW$1,SWISSW!$J:$J,MATCHUP!$A98,SWISSW!$F:$F,"Lost"))/(COUNTIFS(SWISSW!$I:$I,MATCHUP!$A98,SWISSW!$J:$J,MATCHUP!BW$1)-COUNTIFS(SWISSW!$I:$I,MATCHUP!$A98,SWISSW!$J:$J,MATCHUP!BW$1,SWISSW!$F:$F,"Draw")+COUNTIFS(SWISSW!$I:$I,MATCHUP!BW$1,SWISSW!$J:$J,MATCHUP!$A98)-COUNTIFS(SWISSW!$I:$I,MATCHUP!BW$1,SWISSW!$J:$J,MATCHUP!$A98,SWISSW!$F:$F,"Draw")),"-")</f>
        <v>-</v>
      </c>
      <c r="BX98" s="5" t="str">
        <f ca="1">IFERROR((COUNTIFS(SWISSW!$I:$I,MATCHUP!$A98,SWISSW!$J:$J,MATCHUP!BX$1,SWISSW!$F:$F,"Won")+COUNTIFS(SWISSW!$I:$I,MATCHUP!BX$1,SWISSW!$J:$J,MATCHUP!$A98,SWISSW!$F:$F,"Lost"))/(COUNTIFS(SWISSW!$I:$I,MATCHUP!$A98,SWISSW!$J:$J,MATCHUP!BX$1)-COUNTIFS(SWISSW!$I:$I,MATCHUP!$A98,SWISSW!$J:$J,MATCHUP!BX$1,SWISSW!$F:$F,"Draw")+COUNTIFS(SWISSW!$I:$I,MATCHUP!BX$1,SWISSW!$J:$J,MATCHUP!$A98)-COUNTIFS(SWISSW!$I:$I,MATCHUP!BX$1,SWISSW!$J:$J,MATCHUP!$A98,SWISSW!$F:$F,"Draw")),"-")</f>
        <v>-</v>
      </c>
      <c r="BY98" s="5" t="str">
        <f ca="1">IFERROR((COUNTIFS(SWISSW!$I:$I,MATCHUP!$A98,SWISSW!$J:$J,MATCHUP!BY$1,SWISSW!$F:$F,"Won")+COUNTIFS(SWISSW!$I:$I,MATCHUP!BY$1,SWISSW!$J:$J,MATCHUP!$A98,SWISSW!$F:$F,"Lost"))/(COUNTIFS(SWISSW!$I:$I,MATCHUP!$A98,SWISSW!$J:$J,MATCHUP!BY$1)-COUNTIFS(SWISSW!$I:$I,MATCHUP!$A98,SWISSW!$J:$J,MATCHUP!BY$1,SWISSW!$F:$F,"Draw")+COUNTIFS(SWISSW!$I:$I,MATCHUP!BY$1,SWISSW!$J:$J,MATCHUP!$A98)-COUNTIFS(SWISSW!$I:$I,MATCHUP!BY$1,SWISSW!$J:$J,MATCHUP!$A98,SWISSW!$F:$F,"Draw")),"-")</f>
        <v>-</v>
      </c>
      <c r="BZ98" s="5" t="str">
        <f ca="1">IFERROR((COUNTIFS(SWISSW!$I:$I,MATCHUP!$A98,SWISSW!$J:$J,MATCHUP!BZ$1,SWISSW!$F:$F,"Won")+COUNTIFS(SWISSW!$I:$I,MATCHUP!BZ$1,SWISSW!$J:$J,MATCHUP!$A98,SWISSW!$F:$F,"Lost"))/(COUNTIFS(SWISSW!$I:$I,MATCHUP!$A98,SWISSW!$J:$J,MATCHUP!BZ$1)-COUNTIFS(SWISSW!$I:$I,MATCHUP!$A98,SWISSW!$J:$J,MATCHUP!BZ$1,SWISSW!$F:$F,"Draw")+COUNTIFS(SWISSW!$I:$I,MATCHUP!BZ$1,SWISSW!$J:$J,MATCHUP!$A98)-COUNTIFS(SWISSW!$I:$I,MATCHUP!BZ$1,SWISSW!$J:$J,MATCHUP!$A98,SWISSW!$F:$F,"Draw")),"-")</f>
        <v>-</v>
      </c>
      <c r="CA98" s="5" t="str">
        <f ca="1">IFERROR((COUNTIFS(SWISSW!$I:$I,MATCHUP!$A98,SWISSW!$J:$J,MATCHUP!CA$1,SWISSW!$F:$F,"Won")+COUNTIFS(SWISSW!$I:$I,MATCHUP!CA$1,SWISSW!$J:$J,MATCHUP!$A98,SWISSW!$F:$F,"Lost"))/(COUNTIFS(SWISSW!$I:$I,MATCHUP!$A98,SWISSW!$J:$J,MATCHUP!CA$1)-COUNTIFS(SWISSW!$I:$I,MATCHUP!$A98,SWISSW!$J:$J,MATCHUP!CA$1,SWISSW!$F:$F,"Draw")+COUNTIFS(SWISSW!$I:$I,MATCHUP!CA$1,SWISSW!$J:$J,MATCHUP!$A98)-COUNTIFS(SWISSW!$I:$I,MATCHUP!CA$1,SWISSW!$J:$J,MATCHUP!$A98,SWISSW!$F:$F,"Draw")),"-")</f>
        <v>-</v>
      </c>
      <c r="CB98" s="5" t="str">
        <f ca="1">IFERROR((COUNTIFS(SWISSW!$I:$I,MATCHUP!$A98,SWISSW!$J:$J,MATCHUP!CB$1,SWISSW!$F:$F,"Won")+COUNTIFS(SWISSW!$I:$I,MATCHUP!CB$1,SWISSW!$J:$J,MATCHUP!$A98,SWISSW!$F:$F,"Lost"))/(COUNTIFS(SWISSW!$I:$I,MATCHUP!$A98,SWISSW!$J:$J,MATCHUP!CB$1)-COUNTIFS(SWISSW!$I:$I,MATCHUP!$A98,SWISSW!$J:$J,MATCHUP!CB$1,SWISSW!$F:$F,"Draw")+COUNTIFS(SWISSW!$I:$I,MATCHUP!CB$1,SWISSW!$J:$J,MATCHUP!$A98)-COUNTIFS(SWISSW!$I:$I,MATCHUP!CB$1,SWISSW!$J:$J,MATCHUP!$A98,SWISSW!$F:$F,"Draw")),"-")</f>
        <v>-</v>
      </c>
      <c r="CC98" s="5" t="str">
        <f ca="1">IFERROR((COUNTIFS(SWISSW!$I:$I,MATCHUP!$A98,SWISSW!$J:$J,MATCHUP!CC$1,SWISSW!$F:$F,"Won")+COUNTIFS(SWISSW!$I:$I,MATCHUP!CC$1,SWISSW!$J:$J,MATCHUP!$A98,SWISSW!$F:$F,"Lost"))/(COUNTIFS(SWISSW!$I:$I,MATCHUP!$A98,SWISSW!$J:$J,MATCHUP!CC$1)-COUNTIFS(SWISSW!$I:$I,MATCHUP!$A98,SWISSW!$J:$J,MATCHUP!CC$1,SWISSW!$F:$F,"Draw")+COUNTIFS(SWISSW!$I:$I,MATCHUP!CC$1,SWISSW!$J:$J,MATCHUP!$A98)-COUNTIFS(SWISSW!$I:$I,MATCHUP!CC$1,SWISSW!$J:$J,MATCHUP!$A98,SWISSW!$F:$F,"Draw")),"-")</f>
        <v>-</v>
      </c>
      <c r="CD98" s="5" t="str">
        <f ca="1">IFERROR((COUNTIFS(SWISSW!$I:$I,MATCHUP!$A98,SWISSW!$J:$J,MATCHUP!CD$1,SWISSW!$F:$F,"Won")+COUNTIFS(SWISSW!$I:$I,MATCHUP!CD$1,SWISSW!$J:$J,MATCHUP!$A98,SWISSW!$F:$F,"Lost"))/(COUNTIFS(SWISSW!$I:$I,MATCHUP!$A98,SWISSW!$J:$J,MATCHUP!CD$1)-COUNTIFS(SWISSW!$I:$I,MATCHUP!$A98,SWISSW!$J:$J,MATCHUP!CD$1,SWISSW!$F:$F,"Draw")+COUNTIFS(SWISSW!$I:$I,MATCHUP!CD$1,SWISSW!$J:$J,MATCHUP!$A98)-COUNTIFS(SWISSW!$I:$I,MATCHUP!CD$1,SWISSW!$J:$J,MATCHUP!$A98,SWISSW!$F:$F,"Draw")),"-")</f>
        <v>-</v>
      </c>
      <c r="CE98" s="5" t="str">
        <f ca="1">IFERROR((COUNTIFS(SWISSW!$I:$I,MATCHUP!$A98,SWISSW!$J:$J,MATCHUP!CE$1,SWISSW!$F:$F,"Won")+COUNTIFS(SWISSW!$I:$I,MATCHUP!CE$1,SWISSW!$J:$J,MATCHUP!$A98,SWISSW!$F:$F,"Lost"))/(COUNTIFS(SWISSW!$I:$I,MATCHUP!$A98,SWISSW!$J:$J,MATCHUP!CE$1)-COUNTIFS(SWISSW!$I:$I,MATCHUP!$A98,SWISSW!$J:$J,MATCHUP!CE$1,SWISSW!$F:$F,"Draw")+COUNTIFS(SWISSW!$I:$I,MATCHUP!CE$1,SWISSW!$J:$J,MATCHUP!$A98)-COUNTIFS(SWISSW!$I:$I,MATCHUP!CE$1,SWISSW!$J:$J,MATCHUP!$A98,SWISSW!$F:$F,"Draw")),"-")</f>
        <v>-</v>
      </c>
      <c r="CF98" s="5" t="str">
        <f ca="1">IFERROR((COUNTIFS(SWISSW!$I:$I,MATCHUP!$A98,SWISSW!$J:$J,MATCHUP!CF$1,SWISSW!$F:$F,"Won")+COUNTIFS(SWISSW!$I:$I,MATCHUP!CF$1,SWISSW!$J:$J,MATCHUP!$A98,SWISSW!$F:$F,"Lost"))/(COUNTIFS(SWISSW!$I:$I,MATCHUP!$A98,SWISSW!$J:$J,MATCHUP!CF$1)-COUNTIFS(SWISSW!$I:$I,MATCHUP!$A98,SWISSW!$J:$J,MATCHUP!CF$1,SWISSW!$F:$F,"Draw")+COUNTIFS(SWISSW!$I:$I,MATCHUP!CF$1,SWISSW!$J:$J,MATCHUP!$A98)-COUNTIFS(SWISSW!$I:$I,MATCHUP!CF$1,SWISSW!$J:$J,MATCHUP!$A98,SWISSW!$F:$F,"Draw")),"-")</f>
        <v>-</v>
      </c>
      <c r="CG98" s="5" t="str">
        <f ca="1">IFERROR((COUNTIFS(SWISSW!$I:$I,MATCHUP!$A98,SWISSW!$J:$J,MATCHUP!CG$1,SWISSW!$F:$F,"Won")+COUNTIFS(SWISSW!$I:$I,MATCHUP!CG$1,SWISSW!$J:$J,MATCHUP!$A98,SWISSW!$F:$F,"Lost"))/(COUNTIFS(SWISSW!$I:$I,MATCHUP!$A98,SWISSW!$J:$J,MATCHUP!CG$1)-COUNTIFS(SWISSW!$I:$I,MATCHUP!$A98,SWISSW!$J:$J,MATCHUP!CG$1,SWISSW!$F:$F,"Draw")+COUNTIFS(SWISSW!$I:$I,MATCHUP!CG$1,SWISSW!$J:$J,MATCHUP!$A98)-COUNTIFS(SWISSW!$I:$I,MATCHUP!CG$1,SWISSW!$J:$J,MATCHUP!$A98,SWISSW!$F:$F,"Draw")),"-")</f>
        <v>-</v>
      </c>
      <c r="CH98" s="5" t="str">
        <f ca="1">IFERROR((COUNTIFS(SWISSW!$I:$I,MATCHUP!$A98,SWISSW!$J:$J,MATCHUP!CH$1,SWISSW!$F:$F,"Won")+COUNTIFS(SWISSW!$I:$I,MATCHUP!CH$1,SWISSW!$J:$J,MATCHUP!$A98,SWISSW!$F:$F,"Lost"))/(COUNTIFS(SWISSW!$I:$I,MATCHUP!$A98,SWISSW!$J:$J,MATCHUP!CH$1)-COUNTIFS(SWISSW!$I:$I,MATCHUP!$A98,SWISSW!$J:$J,MATCHUP!CH$1,SWISSW!$F:$F,"Draw")+COUNTIFS(SWISSW!$I:$I,MATCHUP!CH$1,SWISSW!$J:$J,MATCHUP!$A98)-COUNTIFS(SWISSW!$I:$I,MATCHUP!CH$1,SWISSW!$J:$J,MATCHUP!$A98,SWISSW!$F:$F,"Draw")),"-")</f>
        <v>-</v>
      </c>
      <c r="CI98" s="5" t="str">
        <f ca="1">IFERROR((COUNTIFS(SWISSW!$I:$I,MATCHUP!$A98,SWISSW!$J:$J,MATCHUP!CI$1,SWISSW!$F:$F,"Won")+COUNTIFS(SWISSW!$I:$I,MATCHUP!CI$1,SWISSW!$J:$J,MATCHUP!$A98,SWISSW!$F:$F,"Lost"))/(COUNTIFS(SWISSW!$I:$I,MATCHUP!$A98,SWISSW!$J:$J,MATCHUP!CI$1)-COUNTIFS(SWISSW!$I:$I,MATCHUP!$A98,SWISSW!$J:$J,MATCHUP!CI$1,SWISSW!$F:$F,"Draw")+COUNTIFS(SWISSW!$I:$I,MATCHUP!CI$1,SWISSW!$J:$J,MATCHUP!$A98)-COUNTIFS(SWISSW!$I:$I,MATCHUP!CI$1,SWISSW!$J:$J,MATCHUP!$A98,SWISSW!$F:$F,"Draw")),"-")</f>
        <v>-</v>
      </c>
      <c r="CJ98" s="5" t="str">
        <f ca="1">IFERROR((COUNTIFS(SWISSW!$I:$I,MATCHUP!$A98,SWISSW!$J:$J,MATCHUP!CJ$1,SWISSW!$F:$F,"Won")+COUNTIFS(SWISSW!$I:$I,MATCHUP!CJ$1,SWISSW!$J:$J,MATCHUP!$A98,SWISSW!$F:$F,"Lost"))/(COUNTIFS(SWISSW!$I:$I,MATCHUP!$A98,SWISSW!$J:$J,MATCHUP!CJ$1)-COUNTIFS(SWISSW!$I:$I,MATCHUP!$A98,SWISSW!$J:$J,MATCHUP!CJ$1,SWISSW!$F:$F,"Draw")+COUNTIFS(SWISSW!$I:$I,MATCHUP!CJ$1,SWISSW!$J:$J,MATCHUP!$A98)-COUNTIFS(SWISSW!$I:$I,MATCHUP!CJ$1,SWISSW!$J:$J,MATCHUP!$A98,SWISSW!$F:$F,"Draw")),"-")</f>
        <v>-</v>
      </c>
      <c r="CK98" s="5" t="str">
        <f ca="1">IFERROR((COUNTIFS(SWISSW!$I:$I,MATCHUP!$A98,SWISSW!$J:$J,MATCHUP!CK$1,SWISSW!$F:$F,"Won")+COUNTIFS(SWISSW!$I:$I,MATCHUP!CK$1,SWISSW!$J:$J,MATCHUP!$A98,SWISSW!$F:$F,"Lost"))/(COUNTIFS(SWISSW!$I:$I,MATCHUP!$A98,SWISSW!$J:$J,MATCHUP!CK$1)-COUNTIFS(SWISSW!$I:$I,MATCHUP!$A98,SWISSW!$J:$J,MATCHUP!CK$1,SWISSW!$F:$F,"Draw")+COUNTIFS(SWISSW!$I:$I,MATCHUP!CK$1,SWISSW!$J:$J,MATCHUP!$A98)-COUNTIFS(SWISSW!$I:$I,MATCHUP!CK$1,SWISSW!$J:$J,MATCHUP!$A98,SWISSW!$F:$F,"Draw")),"-")</f>
        <v>-</v>
      </c>
      <c r="CL98" s="5" t="str">
        <f ca="1">IFERROR((COUNTIFS(SWISSW!$I:$I,MATCHUP!$A98,SWISSW!$J:$J,MATCHUP!CL$1,SWISSW!$F:$F,"Won")+COUNTIFS(SWISSW!$I:$I,MATCHUP!CL$1,SWISSW!$J:$J,MATCHUP!$A98,SWISSW!$F:$F,"Lost"))/(COUNTIFS(SWISSW!$I:$I,MATCHUP!$A98,SWISSW!$J:$J,MATCHUP!CL$1)-COUNTIFS(SWISSW!$I:$I,MATCHUP!$A98,SWISSW!$J:$J,MATCHUP!CL$1,SWISSW!$F:$F,"Draw")+COUNTIFS(SWISSW!$I:$I,MATCHUP!CL$1,SWISSW!$J:$J,MATCHUP!$A98)-COUNTIFS(SWISSW!$I:$I,MATCHUP!CL$1,SWISSW!$J:$J,MATCHUP!$A98,SWISSW!$F:$F,"Draw")),"-")</f>
        <v>-</v>
      </c>
      <c r="CM98" s="5" t="str">
        <f ca="1">IFERROR((COUNTIFS(SWISSW!$I:$I,MATCHUP!$A98,SWISSW!$J:$J,MATCHUP!CM$1,SWISSW!$F:$F,"Won")+COUNTIFS(SWISSW!$I:$I,MATCHUP!CM$1,SWISSW!$J:$J,MATCHUP!$A98,SWISSW!$F:$F,"Lost"))/(COUNTIFS(SWISSW!$I:$I,MATCHUP!$A98,SWISSW!$J:$J,MATCHUP!CM$1)-COUNTIFS(SWISSW!$I:$I,MATCHUP!$A98,SWISSW!$J:$J,MATCHUP!CM$1,SWISSW!$F:$F,"Draw")+COUNTIFS(SWISSW!$I:$I,MATCHUP!CM$1,SWISSW!$J:$J,MATCHUP!$A98)-COUNTIFS(SWISSW!$I:$I,MATCHUP!CM$1,SWISSW!$J:$J,MATCHUP!$A98,SWISSW!$F:$F,"Draw")),"-")</f>
        <v>-</v>
      </c>
      <c r="CN98" s="5" t="str">
        <f ca="1">IFERROR((COUNTIFS(SWISSW!$I:$I,MATCHUP!$A98,SWISSW!$J:$J,MATCHUP!CN$1,SWISSW!$F:$F,"Won")+COUNTIFS(SWISSW!$I:$I,MATCHUP!CN$1,SWISSW!$J:$J,MATCHUP!$A98,SWISSW!$F:$F,"Lost"))/(COUNTIFS(SWISSW!$I:$I,MATCHUP!$A98,SWISSW!$J:$J,MATCHUP!CN$1)-COUNTIFS(SWISSW!$I:$I,MATCHUP!$A98,SWISSW!$J:$J,MATCHUP!CN$1,SWISSW!$F:$F,"Draw")+COUNTIFS(SWISSW!$I:$I,MATCHUP!CN$1,SWISSW!$J:$J,MATCHUP!$A98)-COUNTIFS(SWISSW!$I:$I,MATCHUP!CN$1,SWISSW!$J:$J,MATCHUP!$A98,SWISSW!$F:$F,"Draw")),"-")</f>
        <v>-</v>
      </c>
      <c r="CO98" s="5" t="str">
        <f ca="1">IFERROR((COUNTIFS(SWISSW!$I:$I,MATCHUP!$A98,SWISSW!$J:$J,MATCHUP!CO$1,SWISSW!$F:$F,"Won")+COUNTIFS(SWISSW!$I:$I,MATCHUP!CO$1,SWISSW!$J:$J,MATCHUP!$A98,SWISSW!$F:$F,"Lost"))/(COUNTIFS(SWISSW!$I:$I,MATCHUP!$A98,SWISSW!$J:$J,MATCHUP!CO$1)-COUNTIFS(SWISSW!$I:$I,MATCHUP!$A98,SWISSW!$J:$J,MATCHUP!CO$1,SWISSW!$F:$F,"Draw")+COUNTIFS(SWISSW!$I:$I,MATCHUP!CO$1,SWISSW!$J:$J,MATCHUP!$A98)-COUNTIFS(SWISSW!$I:$I,MATCHUP!CO$1,SWISSW!$J:$J,MATCHUP!$A98,SWISSW!$F:$F,"Draw")),"-")</f>
        <v>-</v>
      </c>
      <c r="CP98" s="5" t="str">
        <f ca="1">IFERROR((COUNTIFS(SWISSW!$I:$I,MATCHUP!$A98,SWISSW!$J:$J,MATCHUP!CP$1,SWISSW!$F:$F,"Won")+COUNTIFS(SWISSW!$I:$I,MATCHUP!CP$1,SWISSW!$J:$J,MATCHUP!$A98,SWISSW!$F:$F,"Lost"))/(COUNTIFS(SWISSW!$I:$I,MATCHUP!$A98,SWISSW!$J:$J,MATCHUP!CP$1)-COUNTIFS(SWISSW!$I:$I,MATCHUP!$A98,SWISSW!$J:$J,MATCHUP!CP$1,SWISSW!$F:$F,"Draw")+COUNTIFS(SWISSW!$I:$I,MATCHUP!CP$1,SWISSW!$J:$J,MATCHUP!$A98)-COUNTIFS(SWISSW!$I:$I,MATCHUP!CP$1,SWISSW!$J:$J,MATCHUP!$A98,SWISSW!$F:$F,"Draw")),"-")</f>
        <v>-</v>
      </c>
      <c r="CQ98" s="5" t="str">
        <f ca="1">IFERROR((COUNTIFS(SWISSW!$I:$I,MATCHUP!$A98,SWISSW!$J:$J,MATCHUP!CQ$1,SWISSW!$F:$F,"Won")+COUNTIFS(SWISSW!$I:$I,MATCHUP!CQ$1,SWISSW!$J:$J,MATCHUP!$A98,SWISSW!$F:$F,"Lost"))/(COUNTIFS(SWISSW!$I:$I,MATCHUP!$A98,SWISSW!$J:$J,MATCHUP!CQ$1)-COUNTIFS(SWISSW!$I:$I,MATCHUP!$A98,SWISSW!$J:$J,MATCHUP!CQ$1,SWISSW!$F:$F,"Draw")+COUNTIFS(SWISSW!$I:$I,MATCHUP!CQ$1,SWISSW!$J:$J,MATCHUP!$A98)-COUNTIFS(SWISSW!$I:$I,MATCHUP!CQ$1,SWISSW!$J:$J,MATCHUP!$A98,SWISSW!$F:$F,"Draw")),"-")</f>
        <v>-</v>
      </c>
      <c r="CR98" s="5" t="str">
        <f ca="1">IFERROR((COUNTIFS(SWISSW!$I:$I,MATCHUP!$A98,SWISSW!$J:$J,MATCHUP!CR$1,SWISSW!$F:$F,"Won")+COUNTIFS(SWISSW!$I:$I,MATCHUP!CR$1,SWISSW!$J:$J,MATCHUP!$A98,SWISSW!$F:$F,"Lost"))/(COUNTIFS(SWISSW!$I:$I,MATCHUP!$A98,SWISSW!$J:$J,MATCHUP!CR$1)-COUNTIFS(SWISSW!$I:$I,MATCHUP!$A98,SWISSW!$J:$J,MATCHUP!CR$1,SWISSW!$F:$F,"Draw")+COUNTIFS(SWISSW!$I:$I,MATCHUP!CR$1,SWISSW!$J:$J,MATCHUP!$A98)-COUNTIFS(SWISSW!$I:$I,MATCHUP!CR$1,SWISSW!$J:$J,MATCHUP!$A98,SWISSW!$F:$F,"Draw")),"-")</f>
        <v>-</v>
      </c>
      <c r="CS98" s="5" t="str">
        <f ca="1">IFERROR((COUNTIFS(SWISSW!$I:$I,MATCHUP!$A98,SWISSW!$J:$J,MATCHUP!CS$1,SWISSW!$F:$F,"Won")+COUNTIFS(SWISSW!$I:$I,MATCHUP!CS$1,SWISSW!$J:$J,MATCHUP!$A98,SWISSW!$F:$F,"Lost"))/(COUNTIFS(SWISSW!$I:$I,MATCHUP!$A98,SWISSW!$J:$J,MATCHUP!CS$1)-COUNTIFS(SWISSW!$I:$I,MATCHUP!$A98,SWISSW!$J:$J,MATCHUP!CS$1,SWISSW!$F:$F,"Draw")+COUNTIFS(SWISSW!$I:$I,MATCHUP!CS$1,SWISSW!$J:$J,MATCHUP!$A98)-COUNTIFS(SWISSW!$I:$I,MATCHUP!CS$1,SWISSW!$J:$J,MATCHUP!$A98,SWISSW!$F:$F,"Draw")),"-")</f>
        <v>-</v>
      </c>
      <c r="CT98" s="5" t="str">
        <f ca="1">IFERROR((COUNTIFS(SWISSW!$I:$I,MATCHUP!$A98,SWISSW!$J:$J,MATCHUP!CT$1,SWISSW!$F:$F,"Won")+COUNTIFS(SWISSW!$I:$I,MATCHUP!CT$1,SWISSW!$J:$J,MATCHUP!$A98,SWISSW!$F:$F,"Lost"))/(COUNTIFS(SWISSW!$I:$I,MATCHUP!$A98,SWISSW!$J:$J,MATCHUP!CT$1)-COUNTIFS(SWISSW!$I:$I,MATCHUP!$A98,SWISSW!$J:$J,MATCHUP!CT$1,SWISSW!$F:$F,"Draw")+COUNTIFS(SWISSW!$I:$I,MATCHUP!CT$1,SWISSW!$J:$J,MATCHUP!$A98)-COUNTIFS(SWISSW!$I:$I,MATCHUP!CT$1,SWISSW!$J:$J,MATCHUP!$A98,SWISSW!$F:$F,"Draw")),"-")</f>
        <v>-</v>
      </c>
      <c r="CU98" s="5" t="str">
        <f ca="1">IFERROR((COUNTIFS(SWISSW!$I:$I,MATCHUP!$A98,SWISSW!$J:$J,MATCHUP!CU$1,SWISSW!$F:$F,"Won")+COUNTIFS(SWISSW!$I:$I,MATCHUP!CU$1,SWISSW!$J:$J,MATCHUP!$A98,SWISSW!$F:$F,"Lost"))/(COUNTIFS(SWISSW!$I:$I,MATCHUP!$A98,SWISSW!$J:$J,MATCHUP!CU$1)-COUNTIFS(SWISSW!$I:$I,MATCHUP!$A98,SWISSW!$J:$J,MATCHUP!CU$1,SWISSW!$F:$F,"Draw")+COUNTIFS(SWISSW!$I:$I,MATCHUP!CU$1,SWISSW!$J:$J,MATCHUP!$A98)-COUNTIFS(SWISSW!$I:$I,MATCHUP!CU$1,SWISSW!$J:$J,MATCHUP!$A98,SWISSW!$F:$F,"Draw")),"-")</f>
        <v>-</v>
      </c>
      <c r="CV98" s="5" t="str">
        <f ca="1">IFERROR((COUNTIFS(SWISSW!$I:$I,MATCHUP!$A98,SWISSW!$J:$J,MATCHUP!CV$1,SWISSW!$F:$F,"Won")+COUNTIFS(SWISSW!$I:$I,MATCHUP!CV$1,SWISSW!$J:$J,MATCHUP!$A98,SWISSW!$F:$F,"Lost"))/(COUNTIFS(SWISSW!$I:$I,MATCHUP!$A98,SWISSW!$J:$J,MATCHUP!CV$1)-COUNTIFS(SWISSW!$I:$I,MATCHUP!$A98,SWISSW!$J:$J,MATCHUP!CV$1,SWISSW!$F:$F,"Draw")+COUNTIFS(SWISSW!$I:$I,MATCHUP!CV$1,SWISSW!$J:$J,MATCHUP!$A98)-COUNTIFS(SWISSW!$I:$I,MATCHUP!CV$1,SWISSW!$J:$J,MATCHUP!$A98,SWISSW!$F:$F,"Draw")),"-")</f>
        <v>-</v>
      </c>
    </row>
    <row r="99" spans="1:100" ht="55" customHeight="1" x14ac:dyDescent="0.3">
      <c r="A99" s="3" cm="1">
        <f t="array" aca="1" ref="A99" ca="1">INDIRECT(ADDRESS(ROW(),1,,1,"METABREAK"))</f>
        <v>0</v>
      </c>
      <c r="B99" s="5" t="str">
        <f ca="1">IFERROR((COUNTIFS(SWISSW!$I:$I,MATCHUP!$A99,SWISSW!$J:$J,MATCHUP!B$1,SWISSW!$F:$F,"Won")+COUNTIFS(SWISSW!$I:$I,MATCHUP!B$1,SWISSW!$J:$J,MATCHUP!$A99,SWISSW!$F:$F,"Lost"))/(COUNTIFS(SWISSW!$I:$I,MATCHUP!$A99,SWISSW!$J:$J,MATCHUP!B$1)-COUNTIFS(SWISSW!$I:$I,MATCHUP!$A99,SWISSW!$J:$J,MATCHUP!B$1,SWISSW!$F:$F,"Draw")+COUNTIFS(SWISSW!$I:$I,MATCHUP!B$1,SWISSW!$J:$J,MATCHUP!$A99)-COUNTIFS(SWISSW!$I:$I,MATCHUP!B$1,SWISSW!$J:$J,MATCHUP!$A99,SWISSW!$F:$F,"Draw")),"-")</f>
        <v>-</v>
      </c>
      <c r="C99" s="5" t="str">
        <f ca="1">IFERROR((COUNTIFS(SWISSW!$I:$I,MATCHUP!$A99,SWISSW!$J:$J,MATCHUP!C$1,SWISSW!$F:$F,"Won")+COUNTIFS(SWISSW!$I:$I,MATCHUP!C$1,SWISSW!$J:$J,MATCHUP!$A99,SWISSW!$F:$F,"Lost"))/(COUNTIFS(SWISSW!$I:$I,MATCHUP!$A99,SWISSW!$J:$J,MATCHUP!C$1)-COUNTIFS(SWISSW!$I:$I,MATCHUP!$A99,SWISSW!$J:$J,MATCHUP!C$1,SWISSW!$F:$F,"Draw")+COUNTIFS(SWISSW!$I:$I,MATCHUP!C$1,SWISSW!$J:$J,MATCHUP!$A99)-COUNTIFS(SWISSW!$I:$I,MATCHUP!C$1,SWISSW!$J:$J,MATCHUP!$A99,SWISSW!$F:$F,"Draw")),"-")</f>
        <v>-</v>
      </c>
      <c r="D99" s="5" t="str">
        <f ca="1">IFERROR((COUNTIFS(SWISSW!$I:$I,MATCHUP!$A99,SWISSW!$J:$J,MATCHUP!D$1,SWISSW!$F:$F,"Won")+COUNTIFS(SWISSW!$I:$I,MATCHUP!D$1,SWISSW!$J:$J,MATCHUP!$A99,SWISSW!$F:$F,"Lost"))/(COUNTIFS(SWISSW!$I:$I,MATCHUP!$A99,SWISSW!$J:$J,MATCHUP!D$1)-COUNTIFS(SWISSW!$I:$I,MATCHUP!$A99,SWISSW!$J:$J,MATCHUP!D$1,SWISSW!$F:$F,"Draw")+COUNTIFS(SWISSW!$I:$I,MATCHUP!D$1,SWISSW!$J:$J,MATCHUP!$A99)-COUNTIFS(SWISSW!$I:$I,MATCHUP!D$1,SWISSW!$J:$J,MATCHUP!$A99,SWISSW!$F:$F,"Draw")),"-")</f>
        <v>-</v>
      </c>
      <c r="E99" s="5" t="str">
        <f ca="1">IFERROR((COUNTIFS(SWISSW!$I:$I,MATCHUP!$A99,SWISSW!$J:$J,MATCHUP!E$1,SWISSW!$F:$F,"Won")+COUNTIFS(SWISSW!$I:$I,MATCHUP!E$1,SWISSW!$J:$J,MATCHUP!$A99,SWISSW!$F:$F,"Lost"))/(COUNTIFS(SWISSW!$I:$I,MATCHUP!$A99,SWISSW!$J:$J,MATCHUP!E$1)-COUNTIFS(SWISSW!$I:$I,MATCHUP!$A99,SWISSW!$J:$J,MATCHUP!E$1,SWISSW!$F:$F,"Draw")+COUNTIFS(SWISSW!$I:$I,MATCHUP!E$1,SWISSW!$J:$J,MATCHUP!$A99)-COUNTIFS(SWISSW!$I:$I,MATCHUP!E$1,SWISSW!$J:$J,MATCHUP!$A99,SWISSW!$F:$F,"Draw")),"-")</f>
        <v>-</v>
      </c>
      <c r="F99" s="5" t="str">
        <f ca="1">IFERROR((COUNTIFS(SWISSW!$I:$I,MATCHUP!$A99,SWISSW!$J:$J,MATCHUP!F$1,SWISSW!$F:$F,"Won")+COUNTIFS(SWISSW!$I:$I,MATCHUP!F$1,SWISSW!$J:$J,MATCHUP!$A99,SWISSW!$F:$F,"Lost"))/(COUNTIFS(SWISSW!$I:$I,MATCHUP!$A99,SWISSW!$J:$J,MATCHUP!F$1)-COUNTIFS(SWISSW!$I:$I,MATCHUP!$A99,SWISSW!$J:$J,MATCHUP!F$1,SWISSW!$F:$F,"Draw")+COUNTIFS(SWISSW!$I:$I,MATCHUP!F$1,SWISSW!$J:$J,MATCHUP!$A99)-COUNTIFS(SWISSW!$I:$I,MATCHUP!F$1,SWISSW!$J:$J,MATCHUP!$A99,SWISSW!$F:$F,"Draw")),"-")</f>
        <v>-</v>
      </c>
      <c r="G99" s="5" t="str">
        <f ca="1">IFERROR((COUNTIFS(SWISSW!$I:$I,MATCHUP!$A99,SWISSW!$J:$J,MATCHUP!G$1,SWISSW!$F:$F,"Won")+COUNTIFS(SWISSW!$I:$I,MATCHUP!G$1,SWISSW!$J:$J,MATCHUP!$A99,SWISSW!$F:$F,"Lost"))/(COUNTIFS(SWISSW!$I:$I,MATCHUP!$A99,SWISSW!$J:$J,MATCHUP!G$1)-COUNTIFS(SWISSW!$I:$I,MATCHUP!$A99,SWISSW!$J:$J,MATCHUP!G$1,SWISSW!$F:$F,"Draw")+COUNTIFS(SWISSW!$I:$I,MATCHUP!G$1,SWISSW!$J:$J,MATCHUP!$A99)-COUNTIFS(SWISSW!$I:$I,MATCHUP!G$1,SWISSW!$J:$J,MATCHUP!$A99,SWISSW!$F:$F,"Draw")),"-")</f>
        <v>-</v>
      </c>
      <c r="H99" s="5" t="str">
        <f ca="1">IFERROR((COUNTIFS(SWISSW!$I:$I,MATCHUP!$A99,SWISSW!$J:$J,MATCHUP!H$1,SWISSW!$F:$F,"Won")+COUNTIFS(SWISSW!$I:$I,MATCHUP!H$1,SWISSW!$J:$J,MATCHUP!$A99,SWISSW!$F:$F,"Lost"))/(COUNTIFS(SWISSW!$I:$I,MATCHUP!$A99,SWISSW!$J:$J,MATCHUP!H$1)-COUNTIFS(SWISSW!$I:$I,MATCHUP!$A99,SWISSW!$J:$J,MATCHUP!H$1,SWISSW!$F:$F,"Draw")+COUNTIFS(SWISSW!$I:$I,MATCHUP!H$1,SWISSW!$J:$J,MATCHUP!$A99)-COUNTIFS(SWISSW!$I:$I,MATCHUP!H$1,SWISSW!$J:$J,MATCHUP!$A99,SWISSW!$F:$F,"Draw")),"-")</f>
        <v>-</v>
      </c>
      <c r="I99" s="5" t="str">
        <f ca="1">IFERROR((COUNTIFS(SWISSW!$I:$I,MATCHUP!$A99,SWISSW!$J:$J,MATCHUP!I$1,SWISSW!$F:$F,"Won")+COUNTIFS(SWISSW!$I:$I,MATCHUP!I$1,SWISSW!$J:$J,MATCHUP!$A99,SWISSW!$F:$F,"Lost"))/(COUNTIFS(SWISSW!$I:$I,MATCHUP!$A99,SWISSW!$J:$J,MATCHUP!I$1)-COUNTIFS(SWISSW!$I:$I,MATCHUP!$A99,SWISSW!$J:$J,MATCHUP!I$1,SWISSW!$F:$F,"Draw")+COUNTIFS(SWISSW!$I:$I,MATCHUP!I$1,SWISSW!$J:$J,MATCHUP!$A99)-COUNTIFS(SWISSW!$I:$I,MATCHUP!I$1,SWISSW!$J:$J,MATCHUP!$A99,SWISSW!$F:$F,"Draw")),"-")</f>
        <v>-</v>
      </c>
      <c r="J99" s="5" t="str">
        <f ca="1">IFERROR((COUNTIFS(SWISSW!$I:$I,MATCHUP!$A99,SWISSW!$J:$J,MATCHUP!J$1,SWISSW!$F:$F,"Won")+COUNTIFS(SWISSW!$I:$I,MATCHUP!J$1,SWISSW!$J:$J,MATCHUP!$A99,SWISSW!$F:$F,"Lost"))/(COUNTIFS(SWISSW!$I:$I,MATCHUP!$A99,SWISSW!$J:$J,MATCHUP!J$1)-COUNTIFS(SWISSW!$I:$I,MATCHUP!$A99,SWISSW!$J:$J,MATCHUP!J$1,SWISSW!$F:$F,"Draw")+COUNTIFS(SWISSW!$I:$I,MATCHUP!J$1,SWISSW!$J:$J,MATCHUP!$A99)-COUNTIFS(SWISSW!$I:$I,MATCHUP!J$1,SWISSW!$J:$J,MATCHUP!$A99,SWISSW!$F:$F,"Draw")),"-")</f>
        <v>-</v>
      </c>
      <c r="K99" s="5" t="str">
        <f ca="1">IFERROR((COUNTIFS(SWISSW!$I:$I,MATCHUP!$A99,SWISSW!$J:$J,MATCHUP!K$1,SWISSW!$F:$F,"Won")+COUNTIFS(SWISSW!$I:$I,MATCHUP!K$1,SWISSW!$J:$J,MATCHUP!$A99,SWISSW!$F:$F,"Lost"))/(COUNTIFS(SWISSW!$I:$I,MATCHUP!$A99,SWISSW!$J:$J,MATCHUP!K$1)-COUNTIFS(SWISSW!$I:$I,MATCHUP!$A99,SWISSW!$J:$J,MATCHUP!K$1,SWISSW!$F:$F,"Draw")+COUNTIFS(SWISSW!$I:$I,MATCHUP!K$1,SWISSW!$J:$J,MATCHUP!$A99)-COUNTIFS(SWISSW!$I:$I,MATCHUP!K$1,SWISSW!$J:$J,MATCHUP!$A99,SWISSW!$F:$F,"Draw")),"-")</f>
        <v>-</v>
      </c>
      <c r="L99" s="5" t="str">
        <f ca="1">IFERROR((COUNTIFS(SWISSW!$I:$I,MATCHUP!$A99,SWISSW!$J:$J,MATCHUP!L$1,SWISSW!$F:$F,"Won")+COUNTIFS(SWISSW!$I:$I,MATCHUP!L$1,SWISSW!$J:$J,MATCHUP!$A99,SWISSW!$F:$F,"Lost"))/(COUNTIFS(SWISSW!$I:$I,MATCHUP!$A99,SWISSW!$J:$J,MATCHUP!L$1)-COUNTIFS(SWISSW!$I:$I,MATCHUP!$A99,SWISSW!$J:$J,MATCHUP!L$1,SWISSW!$F:$F,"Draw")+COUNTIFS(SWISSW!$I:$I,MATCHUP!L$1,SWISSW!$J:$J,MATCHUP!$A99)-COUNTIFS(SWISSW!$I:$I,MATCHUP!L$1,SWISSW!$J:$J,MATCHUP!$A99,SWISSW!$F:$F,"Draw")),"-")</f>
        <v>-</v>
      </c>
      <c r="M99" s="5" t="str">
        <f ca="1">IFERROR((COUNTIFS(SWISSW!$I:$I,MATCHUP!$A99,SWISSW!$J:$J,MATCHUP!M$1,SWISSW!$F:$F,"Won")+COUNTIFS(SWISSW!$I:$I,MATCHUP!M$1,SWISSW!$J:$J,MATCHUP!$A99,SWISSW!$F:$F,"Lost"))/(COUNTIFS(SWISSW!$I:$I,MATCHUP!$A99,SWISSW!$J:$J,MATCHUP!M$1)-COUNTIFS(SWISSW!$I:$I,MATCHUP!$A99,SWISSW!$J:$J,MATCHUP!M$1,SWISSW!$F:$F,"Draw")+COUNTIFS(SWISSW!$I:$I,MATCHUP!M$1,SWISSW!$J:$J,MATCHUP!$A99)-COUNTIFS(SWISSW!$I:$I,MATCHUP!M$1,SWISSW!$J:$J,MATCHUP!$A99,SWISSW!$F:$F,"Draw")),"-")</f>
        <v>-</v>
      </c>
      <c r="N99" s="5" t="str">
        <f ca="1">IFERROR((COUNTIFS(SWISSW!$I:$I,MATCHUP!$A99,SWISSW!$J:$J,MATCHUP!N$1,SWISSW!$F:$F,"Won")+COUNTIFS(SWISSW!$I:$I,MATCHUP!N$1,SWISSW!$J:$J,MATCHUP!$A99,SWISSW!$F:$F,"Lost"))/(COUNTIFS(SWISSW!$I:$I,MATCHUP!$A99,SWISSW!$J:$J,MATCHUP!N$1)-COUNTIFS(SWISSW!$I:$I,MATCHUP!$A99,SWISSW!$J:$J,MATCHUP!N$1,SWISSW!$F:$F,"Draw")+COUNTIFS(SWISSW!$I:$I,MATCHUP!N$1,SWISSW!$J:$J,MATCHUP!$A99)-COUNTIFS(SWISSW!$I:$I,MATCHUP!N$1,SWISSW!$J:$J,MATCHUP!$A99,SWISSW!$F:$F,"Draw")),"-")</f>
        <v>-</v>
      </c>
      <c r="O99" s="5" t="str">
        <f ca="1">IFERROR((COUNTIFS(SWISSW!$I:$I,MATCHUP!$A99,SWISSW!$J:$J,MATCHUP!O$1,SWISSW!$F:$F,"Won")+COUNTIFS(SWISSW!$I:$I,MATCHUP!O$1,SWISSW!$J:$J,MATCHUP!$A99,SWISSW!$F:$F,"Lost"))/(COUNTIFS(SWISSW!$I:$I,MATCHUP!$A99,SWISSW!$J:$J,MATCHUP!O$1)-COUNTIFS(SWISSW!$I:$I,MATCHUP!$A99,SWISSW!$J:$J,MATCHUP!O$1,SWISSW!$F:$F,"Draw")+COUNTIFS(SWISSW!$I:$I,MATCHUP!O$1,SWISSW!$J:$J,MATCHUP!$A99)-COUNTIFS(SWISSW!$I:$I,MATCHUP!O$1,SWISSW!$J:$J,MATCHUP!$A99,SWISSW!$F:$F,"Draw")),"-")</f>
        <v>-</v>
      </c>
      <c r="P99" s="5" t="str">
        <f ca="1">IFERROR((COUNTIFS(SWISSW!$I:$I,MATCHUP!$A99,SWISSW!$J:$J,MATCHUP!P$1,SWISSW!$F:$F,"Won")+COUNTIFS(SWISSW!$I:$I,MATCHUP!P$1,SWISSW!$J:$J,MATCHUP!$A99,SWISSW!$F:$F,"Lost"))/(COUNTIFS(SWISSW!$I:$I,MATCHUP!$A99,SWISSW!$J:$J,MATCHUP!P$1)-COUNTIFS(SWISSW!$I:$I,MATCHUP!$A99,SWISSW!$J:$J,MATCHUP!P$1,SWISSW!$F:$F,"Draw")+COUNTIFS(SWISSW!$I:$I,MATCHUP!P$1,SWISSW!$J:$J,MATCHUP!$A99)-COUNTIFS(SWISSW!$I:$I,MATCHUP!P$1,SWISSW!$J:$J,MATCHUP!$A99,SWISSW!$F:$F,"Draw")),"-")</f>
        <v>-</v>
      </c>
      <c r="Q99" s="5" t="str">
        <f ca="1">IFERROR((COUNTIFS(SWISSW!$I:$I,MATCHUP!$A99,SWISSW!$J:$J,MATCHUP!Q$1,SWISSW!$F:$F,"Won")+COUNTIFS(SWISSW!$I:$I,MATCHUP!Q$1,SWISSW!$J:$J,MATCHUP!$A99,SWISSW!$F:$F,"Lost"))/(COUNTIFS(SWISSW!$I:$I,MATCHUP!$A99,SWISSW!$J:$J,MATCHUP!Q$1)-COUNTIFS(SWISSW!$I:$I,MATCHUP!$A99,SWISSW!$J:$J,MATCHUP!Q$1,SWISSW!$F:$F,"Draw")+COUNTIFS(SWISSW!$I:$I,MATCHUP!Q$1,SWISSW!$J:$J,MATCHUP!$A99)-COUNTIFS(SWISSW!$I:$I,MATCHUP!Q$1,SWISSW!$J:$J,MATCHUP!$A99,SWISSW!$F:$F,"Draw")),"-")</f>
        <v>-</v>
      </c>
      <c r="R99" s="5" t="str">
        <f ca="1">IFERROR((COUNTIFS(SWISSW!$I:$I,MATCHUP!$A99,SWISSW!$J:$J,MATCHUP!R$1,SWISSW!$F:$F,"Won")+COUNTIFS(SWISSW!$I:$I,MATCHUP!R$1,SWISSW!$J:$J,MATCHUP!$A99,SWISSW!$F:$F,"Lost"))/(COUNTIFS(SWISSW!$I:$I,MATCHUP!$A99,SWISSW!$J:$J,MATCHUP!R$1)-COUNTIFS(SWISSW!$I:$I,MATCHUP!$A99,SWISSW!$J:$J,MATCHUP!R$1,SWISSW!$F:$F,"Draw")+COUNTIFS(SWISSW!$I:$I,MATCHUP!R$1,SWISSW!$J:$J,MATCHUP!$A99)-COUNTIFS(SWISSW!$I:$I,MATCHUP!R$1,SWISSW!$J:$J,MATCHUP!$A99,SWISSW!$F:$F,"Draw")),"-")</f>
        <v>-</v>
      </c>
      <c r="S99" s="5" t="str">
        <f ca="1">IFERROR((COUNTIFS(SWISSW!$I:$I,MATCHUP!$A99,SWISSW!$J:$J,MATCHUP!S$1,SWISSW!$F:$F,"Won")+COUNTIFS(SWISSW!$I:$I,MATCHUP!S$1,SWISSW!$J:$J,MATCHUP!$A99,SWISSW!$F:$F,"Lost"))/(COUNTIFS(SWISSW!$I:$I,MATCHUP!$A99,SWISSW!$J:$J,MATCHUP!S$1)-COUNTIFS(SWISSW!$I:$I,MATCHUP!$A99,SWISSW!$J:$J,MATCHUP!S$1,SWISSW!$F:$F,"Draw")+COUNTIFS(SWISSW!$I:$I,MATCHUP!S$1,SWISSW!$J:$J,MATCHUP!$A99)-COUNTIFS(SWISSW!$I:$I,MATCHUP!S$1,SWISSW!$J:$J,MATCHUP!$A99,SWISSW!$F:$F,"Draw")),"-")</f>
        <v>-</v>
      </c>
      <c r="T99" s="5" t="str">
        <f ca="1">IFERROR((COUNTIFS(SWISSW!$I:$I,MATCHUP!$A99,SWISSW!$J:$J,MATCHUP!T$1,SWISSW!$F:$F,"Won")+COUNTIFS(SWISSW!$I:$I,MATCHUP!T$1,SWISSW!$J:$J,MATCHUP!$A99,SWISSW!$F:$F,"Lost"))/(COUNTIFS(SWISSW!$I:$I,MATCHUP!$A99,SWISSW!$J:$J,MATCHUP!T$1)-COUNTIFS(SWISSW!$I:$I,MATCHUP!$A99,SWISSW!$J:$J,MATCHUP!T$1,SWISSW!$F:$F,"Draw")+COUNTIFS(SWISSW!$I:$I,MATCHUP!T$1,SWISSW!$J:$J,MATCHUP!$A99)-COUNTIFS(SWISSW!$I:$I,MATCHUP!T$1,SWISSW!$J:$J,MATCHUP!$A99,SWISSW!$F:$F,"Draw")),"-")</f>
        <v>-</v>
      </c>
      <c r="U99" s="5" t="str">
        <f ca="1">IFERROR((COUNTIFS(SWISSW!$I:$I,MATCHUP!$A99,SWISSW!$J:$J,MATCHUP!U$1,SWISSW!$F:$F,"Won")+COUNTIFS(SWISSW!$I:$I,MATCHUP!U$1,SWISSW!$J:$J,MATCHUP!$A99,SWISSW!$F:$F,"Lost"))/(COUNTIFS(SWISSW!$I:$I,MATCHUP!$A99,SWISSW!$J:$J,MATCHUP!U$1)-COUNTIFS(SWISSW!$I:$I,MATCHUP!$A99,SWISSW!$J:$J,MATCHUP!U$1,SWISSW!$F:$F,"Draw")+COUNTIFS(SWISSW!$I:$I,MATCHUP!U$1,SWISSW!$J:$J,MATCHUP!$A99)-COUNTIFS(SWISSW!$I:$I,MATCHUP!U$1,SWISSW!$J:$J,MATCHUP!$A99,SWISSW!$F:$F,"Draw")),"-")</f>
        <v>-</v>
      </c>
      <c r="V99" s="5" t="str">
        <f ca="1">IFERROR((COUNTIFS(SWISSW!$I:$I,MATCHUP!$A99,SWISSW!$J:$J,MATCHUP!V$1,SWISSW!$F:$F,"Won")+COUNTIFS(SWISSW!$I:$I,MATCHUP!V$1,SWISSW!$J:$J,MATCHUP!$A99,SWISSW!$F:$F,"Lost"))/(COUNTIFS(SWISSW!$I:$I,MATCHUP!$A99,SWISSW!$J:$J,MATCHUP!V$1)-COUNTIFS(SWISSW!$I:$I,MATCHUP!$A99,SWISSW!$J:$J,MATCHUP!V$1,SWISSW!$F:$F,"Draw")+COUNTIFS(SWISSW!$I:$I,MATCHUP!V$1,SWISSW!$J:$J,MATCHUP!$A99)-COUNTIFS(SWISSW!$I:$I,MATCHUP!V$1,SWISSW!$J:$J,MATCHUP!$A99,SWISSW!$F:$F,"Draw")),"-")</f>
        <v>-</v>
      </c>
      <c r="W99" s="5" t="str">
        <f ca="1">IFERROR((COUNTIFS(SWISSW!$I:$I,MATCHUP!$A99,SWISSW!$J:$J,MATCHUP!W$1,SWISSW!$F:$F,"Won")+COUNTIFS(SWISSW!$I:$I,MATCHUP!W$1,SWISSW!$J:$J,MATCHUP!$A99,SWISSW!$F:$F,"Lost"))/(COUNTIFS(SWISSW!$I:$I,MATCHUP!$A99,SWISSW!$J:$J,MATCHUP!W$1)-COUNTIFS(SWISSW!$I:$I,MATCHUP!$A99,SWISSW!$J:$J,MATCHUP!W$1,SWISSW!$F:$F,"Draw")+COUNTIFS(SWISSW!$I:$I,MATCHUP!W$1,SWISSW!$J:$J,MATCHUP!$A99)-COUNTIFS(SWISSW!$I:$I,MATCHUP!W$1,SWISSW!$J:$J,MATCHUP!$A99,SWISSW!$F:$F,"Draw")),"-")</f>
        <v>-</v>
      </c>
      <c r="X99" s="5" t="str">
        <f ca="1">IFERROR((COUNTIFS(SWISSW!$I:$I,MATCHUP!$A99,SWISSW!$J:$J,MATCHUP!X$1,SWISSW!$F:$F,"Won")+COUNTIFS(SWISSW!$I:$I,MATCHUP!X$1,SWISSW!$J:$J,MATCHUP!$A99,SWISSW!$F:$F,"Lost"))/(COUNTIFS(SWISSW!$I:$I,MATCHUP!$A99,SWISSW!$J:$J,MATCHUP!X$1)-COUNTIFS(SWISSW!$I:$I,MATCHUP!$A99,SWISSW!$J:$J,MATCHUP!X$1,SWISSW!$F:$F,"Draw")+COUNTIFS(SWISSW!$I:$I,MATCHUP!X$1,SWISSW!$J:$J,MATCHUP!$A99)-COUNTIFS(SWISSW!$I:$I,MATCHUP!X$1,SWISSW!$J:$J,MATCHUP!$A99,SWISSW!$F:$F,"Draw")),"-")</f>
        <v>-</v>
      </c>
      <c r="Y99" s="5" t="str">
        <f ca="1">IFERROR((COUNTIFS(SWISSW!$I:$I,MATCHUP!$A99,SWISSW!$J:$J,MATCHUP!Y$1,SWISSW!$F:$F,"Won")+COUNTIFS(SWISSW!$I:$I,MATCHUP!Y$1,SWISSW!$J:$J,MATCHUP!$A99,SWISSW!$F:$F,"Lost"))/(COUNTIFS(SWISSW!$I:$I,MATCHUP!$A99,SWISSW!$J:$J,MATCHUP!Y$1)-COUNTIFS(SWISSW!$I:$I,MATCHUP!$A99,SWISSW!$J:$J,MATCHUP!Y$1,SWISSW!$F:$F,"Draw")+COUNTIFS(SWISSW!$I:$I,MATCHUP!Y$1,SWISSW!$J:$J,MATCHUP!$A99)-COUNTIFS(SWISSW!$I:$I,MATCHUP!Y$1,SWISSW!$J:$J,MATCHUP!$A99,SWISSW!$F:$F,"Draw")),"-")</f>
        <v>-</v>
      </c>
      <c r="Z99" s="5" t="str">
        <f ca="1">IFERROR((COUNTIFS(SWISSW!$I:$I,MATCHUP!$A99,SWISSW!$J:$J,MATCHUP!Z$1,SWISSW!$F:$F,"Won")+COUNTIFS(SWISSW!$I:$I,MATCHUP!Z$1,SWISSW!$J:$J,MATCHUP!$A99,SWISSW!$F:$F,"Lost"))/(COUNTIFS(SWISSW!$I:$I,MATCHUP!$A99,SWISSW!$J:$J,MATCHUP!Z$1)-COUNTIFS(SWISSW!$I:$I,MATCHUP!$A99,SWISSW!$J:$J,MATCHUP!Z$1,SWISSW!$F:$F,"Draw")+COUNTIFS(SWISSW!$I:$I,MATCHUP!Z$1,SWISSW!$J:$J,MATCHUP!$A99)-COUNTIFS(SWISSW!$I:$I,MATCHUP!Z$1,SWISSW!$J:$J,MATCHUP!$A99,SWISSW!$F:$F,"Draw")),"-")</f>
        <v>-</v>
      </c>
      <c r="AA99" s="5" t="str">
        <f ca="1">IFERROR((COUNTIFS(SWISSW!$I:$I,MATCHUP!$A99,SWISSW!$J:$J,MATCHUP!AA$1,SWISSW!$F:$F,"Won")+COUNTIFS(SWISSW!$I:$I,MATCHUP!AA$1,SWISSW!$J:$J,MATCHUP!$A99,SWISSW!$F:$F,"Lost"))/(COUNTIFS(SWISSW!$I:$I,MATCHUP!$A99,SWISSW!$J:$J,MATCHUP!AA$1)-COUNTIFS(SWISSW!$I:$I,MATCHUP!$A99,SWISSW!$J:$J,MATCHUP!AA$1,SWISSW!$F:$F,"Draw")+COUNTIFS(SWISSW!$I:$I,MATCHUP!AA$1,SWISSW!$J:$J,MATCHUP!$A99)-COUNTIFS(SWISSW!$I:$I,MATCHUP!AA$1,SWISSW!$J:$J,MATCHUP!$A99,SWISSW!$F:$F,"Draw")),"-")</f>
        <v>-</v>
      </c>
      <c r="AB99" s="5" t="str">
        <f ca="1">IFERROR((COUNTIFS(SWISSW!$I:$I,MATCHUP!$A99,SWISSW!$J:$J,MATCHUP!AB$1,SWISSW!$F:$F,"Won")+COUNTIFS(SWISSW!$I:$I,MATCHUP!AB$1,SWISSW!$J:$J,MATCHUP!$A99,SWISSW!$F:$F,"Lost"))/(COUNTIFS(SWISSW!$I:$I,MATCHUP!$A99,SWISSW!$J:$J,MATCHUP!AB$1)-COUNTIFS(SWISSW!$I:$I,MATCHUP!$A99,SWISSW!$J:$J,MATCHUP!AB$1,SWISSW!$F:$F,"Draw")+COUNTIFS(SWISSW!$I:$I,MATCHUP!AB$1,SWISSW!$J:$J,MATCHUP!$A99)-COUNTIFS(SWISSW!$I:$I,MATCHUP!AB$1,SWISSW!$J:$J,MATCHUP!$A99,SWISSW!$F:$F,"Draw")),"-")</f>
        <v>-</v>
      </c>
      <c r="AC99" s="5" t="str">
        <f ca="1">IFERROR((COUNTIFS(SWISSW!$I:$I,MATCHUP!$A99,SWISSW!$J:$J,MATCHUP!AC$1,SWISSW!$F:$F,"Won")+COUNTIFS(SWISSW!$I:$I,MATCHUP!AC$1,SWISSW!$J:$J,MATCHUP!$A99,SWISSW!$F:$F,"Lost"))/(COUNTIFS(SWISSW!$I:$I,MATCHUP!$A99,SWISSW!$J:$J,MATCHUP!AC$1)-COUNTIFS(SWISSW!$I:$I,MATCHUP!$A99,SWISSW!$J:$J,MATCHUP!AC$1,SWISSW!$F:$F,"Draw")+COUNTIFS(SWISSW!$I:$I,MATCHUP!AC$1,SWISSW!$J:$J,MATCHUP!$A99)-COUNTIFS(SWISSW!$I:$I,MATCHUP!AC$1,SWISSW!$J:$J,MATCHUP!$A99,SWISSW!$F:$F,"Draw")),"-")</f>
        <v>-</v>
      </c>
      <c r="AD99" s="5" t="str">
        <f ca="1">IFERROR((COUNTIFS(SWISSW!$I:$I,MATCHUP!$A99,SWISSW!$J:$J,MATCHUP!AD$1,SWISSW!$F:$F,"Won")+COUNTIFS(SWISSW!$I:$I,MATCHUP!AD$1,SWISSW!$J:$J,MATCHUP!$A99,SWISSW!$F:$F,"Lost"))/(COUNTIFS(SWISSW!$I:$I,MATCHUP!$A99,SWISSW!$J:$J,MATCHUP!AD$1)-COUNTIFS(SWISSW!$I:$I,MATCHUP!$A99,SWISSW!$J:$J,MATCHUP!AD$1,SWISSW!$F:$F,"Draw")+COUNTIFS(SWISSW!$I:$I,MATCHUP!AD$1,SWISSW!$J:$J,MATCHUP!$A99)-COUNTIFS(SWISSW!$I:$I,MATCHUP!AD$1,SWISSW!$J:$J,MATCHUP!$A99,SWISSW!$F:$F,"Draw")),"-")</f>
        <v>-</v>
      </c>
      <c r="AE99" s="5" t="str">
        <f ca="1">IFERROR((COUNTIFS(SWISSW!$I:$I,MATCHUP!$A99,SWISSW!$J:$J,MATCHUP!AE$1,SWISSW!$F:$F,"Won")+COUNTIFS(SWISSW!$I:$I,MATCHUP!AE$1,SWISSW!$J:$J,MATCHUP!$A99,SWISSW!$F:$F,"Lost"))/(COUNTIFS(SWISSW!$I:$I,MATCHUP!$A99,SWISSW!$J:$J,MATCHUP!AE$1)-COUNTIFS(SWISSW!$I:$I,MATCHUP!$A99,SWISSW!$J:$J,MATCHUP!AE$1,SWISSW!$F:$F,"Draw")+COUNTIFS(SWISSW!$I:$I,MATCHUP!AE$1,SWISSW!$J:$J,MATCHUP!$A99)-COUNTIFS(SWISSW!$I:$I,MATCHUP!AE$1,SWISSW!$J:$J,MATCHUP!$A99,SWISSW!$F:$F,"Draw")),"-")</f>
        <v>-</v>
      </c>
      <c r="AF99" s="5" t="str">
        <f ca="1">IFERROR((COUNTIFS(SWISSW!$I:$I,MATCHUP!$A99,SWISSW!$J:$J,MATCHUP!AF$1,SWISSW!$F:$F,"Won")+COUNTIFS(SWISSW!$I:$I,MATCHUP!AF$1,SWISSW!$J:$J,MATCHUP!$A99,SWISSW!$F:$F,"Lost"))/(COUNTIFS(SWISSW!$I:$I,MATCHUP!$A99,SWISSW!$J:$J,MATCHUP!AF$1)-COUNTIFS(SWISSW!$I:$I,MATCHUP!$A99,SWISSW!$J:$J,MATCHUP!AF$1,SWISSW!$F:$F,"Draw")+COUNTIFS(SWISSW!$I:$I,MATCHUP!AF$1,SWISSW!$J:$J,MATCHUP!$A99)-COUNTIFS(SWISSW!$I:$I,MATCHUP!AF$1,SWISSW!$J:$J,MATCHUP!$A99,SWISSW!$F:$F,"Draw")),"-")</f>
        <v>-</v>
      </c>
      <c r="AG99" s="5" t="str">
        <f ca="1">IFERROR((COUNTIFS(SWISSW!$I:$I,MATCHUP!$A99,SWISSW!$J:$J,MATCHUP!AG$1,SWISSW!$F:$F,"Won")+COUNTIFS(SWISSW!$I:$I,MATCHUP!AG$1,SWISSW!$J:$J,MATCHUP!$A99,SWISSW!$F:$F,"Lost"))/(COUNTIFS(SWISSW!$I:$I,MATCHUP!$A99,SWISSW!$J:$J,MATCHUP!AG$1)-COUNTIFS(SWISSW!$I:$I,MATCHUP!$A99,SWISSW!$J:$J,MATCHUP!AG$1,SWISSW!$F:$F,"Draw")+COUNTIFS(SWISSW!$I:$I,MATCHUP!AG$1,SWISSW!$J:$J,MATCHUP!$A99)-COUNTIFS(SWISSW!$I:$I,MATCHUP!AG$1,SWISSW!$J:$J,MATCHUP!$A99,SWISSW!$F:$F,"Draw")),"-")</f>
        <v>-</v>
      </c>
      <c r="AH99" s="5" t="str">
        <f ca="1">IFERROR((COUNTIFS(SWISSW!$I:$I,MATCHUP!$A99,SWISSW!$J:$J,MATCHUP!AH$1,SWISSW!$F:$F,"Won")+COUNTIFS(SWISSW!$I:$I,MATCHUP!AH$1,SWISSW!$J:$J,MATCHUP!$A99,SWISSW!$F:$F,"Lost"))/(COUNTIFS(SWISSW!$I:$I,MATCHUP!$A99,SWISSW!$J:$J,MATCHUP!AH$1)-COUNTIFS(SWISSW!$I:$I,MATCHUP!$A99,SWISSW!$J:$J,MATCHUP!AH$1,SWISSW!$F:$F,"Draw")+COUNTIFS(SWISSW!$I:$I,MATCHUP!AH$1,SWISSW!$J:$J,MATCHUP!$A99)-COUNTIFS(SWISSW!$I:$I,MATCHUP!AH$1,SWISSW!$J:$J,MATCHUP!$A99,SWISSW!$F:$F,"Draw")),"-")</f>
        <v>-</v>
      </c>
      <c r="AI99" s="5" t="str">
        <f ca="1">IFERROR((COUNTIFS(SWISSW!$I:$I,MATCHUP!$A99,SWISSW!$J:$J,MATCHUP!AI$1,SWISSW!$F:$F,"Won")+COUNTIFS(SWISSW!$I:$I,MATCHUP!AI$1,SWISSW!$J:$J,MATCHUP!$A99,SWISSW!$F:$F,"Lost"))/(COUNTIFS(SWISSW!$I:$I,MATCHUP!$A99,SWISSW!$J:$J,MATCHUP!AI$1)-COUNTIFS(SWISSW!$I:$I,MATCHUP!$A99,SWISSW!$J:$J,MATCHUP!AI$1,SWISSW!$F:$F,"Draw")+COUNTIFS(SWISSW!$I:$I,MATCHUP!AI$1,SWISSW!$J:$J,MATCHUP!$A99)-COUNTIFS(SWISSW!$I:$I,MATCHUP!AI$1,SWISSW!$J:$J,MATCHUP!$A99,SWISSW!$F:$F,"Draw")),"-")</f>
        <v>-</v>
      </c>
      <c r="AJ99" s="5" t="str">
        <f ca="1">IFERROR((COUNTIFS(SWISSW!$I:$I,MATCHUP!$A99,SWISSW!$J:$J,MATCHUP!AJ$1,SWISSW!$F:$F,"Won")+COUNTIFS(SWISSW!$I:$I,MATCHUP!AJ$1,SWISSW!$J:$J,MATCHUP!$A99,SWISSW!$F:$F,"Lost"))/(COUNTIFS(SWISSW!$I:$I,MATCHUP!$A99,SWISSW!$J:$J,MATCHUP!AJ$1)-COUNTIFS(SWISSW!$I:$I,MATCHUP!$A99,SWISSW!$J:$J,MATCHUP!AJ$1,SWISSW!$F:$F,"Draw")+COUNTIFS(SWISSW!$I:$I,MATCHUP!AJ$1,SWISSW!$J:$J,MATCHUP!$A99)-COUNTIFS(SWISSW!$I:$I,MATCHUP!AJ$1,SWISSW!$J:$J,MATCHUP!$A99,SWISSW!$F:$F,"Draw")),"-")</f>
        <v>-</v>
      </c>
      <c r="AK99" s="5" t="str">
        <f ca="1">IFERROR((COUNTIFS(SWISSW!$I:$I,MATCHUP!$A99,SWISSW!$J:$J,MATCHUP!AK$1,SWISSW!$F:$F,"Won")+COUNTIFS(SWISSW!$I:$I,MATCHUP!AK$1,SWISSW!$J:$J,MATCHUP!$A99,SWISSW!$F:$F,"Lost"))/(COUNTIFS(SWISSW!$I:$I,MATCHUP!$A99,SWISSW!$J:$J,MATCHUP!AK$1)-COUNTIFS(SWISSW!$I:$I,MATCHUP!$A99,SWISSW!$J:$J,MATCHUP!AK$1,SWISSW!$F:$F,"Draw")+COUNTIFS(SWISSW!$I:$I,MATCHUP!AK$1,SWISSW!$J:$J,MATCHUP!$A99)-COUNTIFS(SWISSW!$I:$I,MATCHUP!AK$1,SWISSW!$J:$J,MATCHUP!$A99,SWISSW!$F:$F,"Draw")),"-")</f>
        <v>-</v>
      </c>
      <c r="AL99" s="5" t="str">
        <f ca="1">IFERROR((COUNTIFS(SWISSW!$I:$I,MATCHUP!$A99,SWISSW!$J:$J,MATCHUP!AL$1,SWISSW!$F:$F,"Won")+COUNTIFS(SWISSW!$I:$I,MATCHUP!AL$1,SWISSW!$J:$J,MATCHUP!$A99,SWISSW!$F:$F,"Lost"))/(COUNTIFS(SWISSW!$I:$I,MATCHUP!$A99,SWISSW!$J:$J,MATCHUP!AL$1)-COUNTIFS(SWISSW!$I:$I,MATCHUP!$A99,SWISSW!$J:$J,MATCHUP!AL$1,SWISSW!$F:$F,"Draw")+COUNTIFS(SWISSW!$I:$I,MATCHUP!AL$1,SWISSW!$J:$J,MATCHUP!$A99)-COUNTIFS(SWISSW!$I:$I,MATCHUP!AL$1,SWISSW!$J:$J,MATCHUP!$A99,SWISSW!$F:$F,"Draw")),"-")</f>
        <v>-</v>
      </c>
      <c r="AM99" s="5" t="str">
        <f ca="1">IFERROR((COUNTIFS(SWISSW!$I:$I,MATCHUP!$A99,SWISSW!$J:$J,MATCHUP!AM$1,SWISSW!$F:$F,"Won")+COUNTIFS(SWISSW!$I:$I,MATCHUP!AM$1,SWISSW!$J:$J,MATCHUP!$A99,SWISSW!$F:$F,"Lost"))/(COUNTIFS(SWISSW!$I:$I,MATCHUP!$A99,SWISSW!$J:$J,MATCHUP!AM$1)-COUNTIFS(SWISSW!$I:$I,MATCHUP!$A99,SWISSW!$J:$J,MATCHUP!AM$1,SWISSW!$F:$F,"Draw")+COUNTIFS(SWISSW!$I:$I,MATCHUP!AM$1,SWISSW!$J:$J,MATCHUP!$A99)-COUNTIFS(SWISSW!$I:$I,MATCHUP!AM$1,SWISSW!$J:$J,MATCHUP!$A99,SWISSW!$F:$F,"Draw")),"-")</f>
        <v>-</v>
      </c>
      <c r="AN99" s="5" t="str">
        <f ca="1">IFERROR((COUNTIFS(SWISSW!$I:$I,MATCHUP!$A99,SWISSW!$J:$J,MATCHUP!AN$1,SWISSW!$F:$F,"Won")+COUNTIFS(SWISSW!$I:$I,MATCHUP!AN$1,SWISSW!$J:$J,MATCHUP!$A99,SWISSW!$F:$F,"Lost"))/(COUNTIFS(SWISSW!$I:$I,MATCHUP!$A99,SWISSW!$J:$J,MATCHUP!AN$1)-COUNTIFS(SWISSW!$I:$I,MATCHUP!$A99,SWISSW!$J:$J,MATCHUP!AN$1,SWISSW!$F:$F,"Draw")+COUNTIFS(SWISSW!$I:$I,MATCHUP!AN$1,SWISSW!$J:$J,MATCHUP!$A99)-COUNTIFS(SWISSW!$I:$I,MATCHUP!AN$1,SWISSW!$J:$J,MATCHUP!$A99,SWISSW!$F:$F,"Draw")),"-")</f>
        <v>-</v>
      </c>
      <c r="AO99" s="5" t="str">
        <f ca="1">IFERROR((COUNTIFS(SWISSW!$I:$I,MATCHUP!$A99,SWISSW!$J:$J,MATCHUP!AO$1,SWISSW!$F:$F,"Won")+COUNTIFS(SWISSW!$I:$I,MATCHUP!AO$1,SWISSW!$J:$J,MATCHUP!$A99,SWISSW!$F:$F,"Lost"))/(COUNTIFS(SWISSW!$I:$I,MATCHUP!$A99,SWISSW!$J:$J,MATCHUP!AO$1)-COUNTIFS(SWISSW!$I:$I,MATCHUP!$A99,SWISSW!$J:$J,MATCHUP!AO$1,SWISSW!$F:$F,"Draw")+COUNTIFS(SWISSW!$I:$I,MATCHUP!AO$1,SWISSW!$J:$J,MATCHUP!$A99)-COUNTIFS(SWISSW!$I:$I,MATCHUP!AO$1,SWISSW!$J:$J,MATCHUP!$A99,SWISSW!$F:$F,"Draw")),"-")</f>
        <v>-</v>
      </c>
      <c r="AP99" s="5" t="str">
        <f ca="1">IFERROR((COUNTIFS(SWISSW!$I:$I,MATCHUP!$A99,SWISSW!$J:$J,MATCHUP!AP$1,SWISSW!$F:$F,"Won")+COUNTIFS(SWISSW!$I:$I,MATCHUP!AP$1,SWISSW!$J:$J,MATCHUP!$A99,SWISSW!$F:$F,"Lost"))/(COUNTIFS(SWISSW!$I:$I,MATCHUP!$A99,SWISSW!$J:$J,MATCHUP!AP$1)-COUNTIFS(SWISSW!$I:$I,MATCHUP!$A99,SWISSW!$J:$J,MATCHUP!AP$1,SWISSW!$F:$F,"Draw")+COUNTIFS(SWISSW!$I:$I,MATCHUP!AP$1,SWISSW!$J:$J,MATCHUP!$A99)-COUNTIFS(SWISSW!$I:$I,MATCHUP!AP$1,SWISSW!$J:$J,MATCHUP!$A99,SWISSW!$F:$F,"Draw")),"-")</f>
        <v>-</v>
      </c>
      <c r="AQ99" s="5" t="str">
        <f ca="1">IFERROR((COUNTIFS(SWISSW!$I:$I,MATCHUP!$A99,SWISSW!$J:$J,MATCHUP!AQ$1,SWISSW!$F:$F,"Won")+COUNTIFS(SWISSW!$I:$I,MATCHUP!AQ$1,SWISSW!$J:$J,MATCHUP!$A99,SWISSW!$F:$F,"Lost"))/(COUNTIFS(SWISSW!$I:$I,MATCHUP!$A99,SWISSW!$J:$J,MATCHUP!AQ$1)-COUNTIFS(SWISSW!$I:$I,MATCHUP!$A99,SWISSW!$J:$J,MATCHUP!AQ$1,SWISSW!$F:$F,"Draw")+COUNTIFS(SWISSW!$I:$I,MATCHUP!AQ$1,SWISSW!$J:$J,MATCHUP!$A99)-COUNTIFS(SWISSW!$I:$I,MATCHUP!AQ$1,SWISSW!$J:$J,MATCHUP!$A99,SWISSW!$F:$F,"Draw")),"-")</f>
        <v>-</v>
      </c>
      <c r="AR99" s="5" t="str">
        <f ca="1">IFERROR((COUNTIFS(SWISSW!$I:$I,MATCHUP!$A99,SWISSW!$J:$J,MATCHUP!AR$1,SWISSW!$F:$F,"Won")+COUNTIFS(SWISSW!$I:$I,MATCHUP!AR$1,SWISSW!$J:$J,MATCHUP!$A99,SWISSW!$F:$F,"Lost"))/(COUNTIFS(SWISSW!$I:$I,MATCHUP!$A99,SWISSW!$J:$J,MATCHUP!AR$1)-COUNTIFS(SWISSW!$I:$I,MATCHUP!$A99,SWISSW!$J:$J,MATCHUP!AR$1,SWISSW!$F:$F,"Draw")+COUNTIFS(SWISSW!$I:$I,MATCHUP!AR$1,SWISSW!$J:$J,MATCHUP!$A99)-COUNTIFS(SWISSW!$I:$I,MATCHUP!AR$1,SWISSW!$J:$J,MATCHUP!$A99,SWISSW!$F:$F,"Draw")),"-")</f>
        <v>-</v>
      </c>
      <c r="AS99" s="5" t="str">
        <f ca="1">IFERROR((COUNTIFS(SWISSW!$I:$I,MATCHUP!$A99,SWISSW!$J:$J,MATCHUP!AS$1,SWISSW!$F:$F,"Won")+COUNTIFS(SWISSW!$I:$I,MATCHUP!AS$1,SWISSW!$J:$J,MATCHUP!$A99,SWISSW!$F:$F,"Lost"))/(COUNTIFS(SWISSW!$I:$I,MATCHUP!$A99,SWISSW!$J:$J,MATCHUP!AS$1)-COUNTIFS(SWISSW!$I:$I,MATCHUP!$A99,SWISSW!$J:$J,MATCHUP!AS$1,SWISSW!$F:$F,"Draw")+COUNTIFS(SWISSW!$I:$I,MATCHUP!AS$1,SWISSW!$J:$J,MATCHUP!$A99)-COUNTIFS(SWISSW!$I:$I,MATCHUP!AS$1,SWISSW!$J:$J,MATCHUP!$A99,SWISSW!$F:$F,"Draw")),"-")</f>
        <v>-</v>
      </c>
      <c r="AT99" s="5" t="str">
        <f ca="1">IFERROR((COUNTIFS(SWISSW!$I:$I,MATCHUP!$A99,SWISSW!$J:$J,MATCHUP!AT$1,SWISSW!$F:$F,"Won")+COUNTIFS(SWISSW!$I:$I,MATCHUP!AT$1,SWISSW!$J:$J,MATCHUP!$A99,SWISSW!$F:$F,"Lost"))/(COUNTIFS(SWISSW!$I:$I,MATCHUP!$A99,SWISSW!$J:$J,MATCHUP!AT$1)-COUNTIFS(SWISSW!$I:$I,MATCHUP!$A99,SWISSW!$J:$J,MATCHUP!AT$1,SWISSW!$F:$F,"Draw")+COUNTIFS(SWISSW!$I:$I,MATCHUP!AT$1,SWISSW!$J:$J,MATCHUP!$A99)-COUNTIFS(SWISSW!$I:$I,MATCHUP!AT$1,SWISSW!$J:$J,MATCHUP!$A99,SWISSW!$F:$F,"Draw")),"-")</f>
        <v>-</v>
      </c>
      <c r="AU99" s="5" t="str">
        <f ca="1">IFERROR((COUNTIFS(SWISSW!$I:$I,MATCHUP!$A99,SWISSW!$J:$J,MATCHUP!AU$1,SWISSW!$F:$F,"Won")+COUNTIFS(SWISSW!$I:$I,MATCHUP!AU$1,SWISSW!$J:$J,MATCHUP!$A99,SWISSW!$F:$F,"Lost"))/(COUNTIFS(SWISSW!$I:$I,MATCHUP!$A99,SWISSW!$J:$J,MATCHUP!AU$1)-COUNTIFS(SWISSW!$I:$I,MATCHUP!$A99,SWISSW!$J:$J,MATCHUP!AU$1,SWISSW!$F:$F,"Draw")+COUNTIFS(SWISSW!$I:$I,MATCHUP!AU$1,SWISSW!$J:$J,MATCHUP!$A99)-COUNTIFS(SWISSW!$I:$I,MATCHUP!AU$1,SWISSW!$J:$J,MATCHUP!$A99,SWISSW!$F:$F,"Draw")),"-")</f>
        <v>-</v>
      </c>
      <c r="AV99" s="5" t="str">
        <f ca="1">IFERROR((COUNTIFS(SWISSW!$I:$I,MATCHUP!$A99,SWISSW!$J:$J,MATCHUP!AV$1,SWISSW!$F:$F,"Won")+COUNTIFS(SWISSW!$I:$I,MATCHUP!AV$1,SWISSW!$J:$J,MATCHUP!$A99,SWISSW!$F:$F,"Lost"))/(COUNTIFS(SWISSW!$I:$I,MATCHUP!$A99,SWISSW!$J:$J,MATCHUP!AV$1)-COUNTIFS(SWISSW!$I:$I,MATCHUP!$A99,SWISSW!$J:$J,MATCHUP!AV$1,SWISSW!$F:$F,"Draw")+COUNTIFS(SWISSW!$I:$I,MATCHUP!AV$1,SWISSW!$J:$J,MATCHUP!$A99)-COUNTIFS(SWISSW!$I:$I,MATCHUP!AV$1,SWISSW!$J:$J,MATCHUP!$A99,SWISSW!$F:$F,"Draw")),"-")</f>
        <v>-</v>
      </c>
      <c r="AW99" s="5" t="str">
        <f ca="1">IFERROR((COUNTIFS(SWISSW!$I:$I,MATCHUP!$A99,SWISSW!$J:$J,MATCHUP!AW$1,SWISSW!$F:$F,"Won")+COUNTIFS(SWISSW!$I:$I,MATCHUP!AW$1,SWISSW!$J:$J,MATCHUP!$A99,SWISSW!$F:$F,"Lost"))/(COUNTIFS(SWISSW!$I:$I,MATCHUP!$A99,SWISSW!$J:$J,MATCHUP!AW$1)-COUNTIFS(SWISSW!$I:$I,MATCHUP!$A99,SWISSW!$J:$J,MATCHUP!AW$1,SWISSW!$F:$F,"Draw")+COUNTIFS(SWISSW!$I:$I,MATCHUP!AW$1,SWISSW!$J:$J,MATCHUP!$A99)-COUNTIFS(SWISSW!$I:$I,MATCHUP!AW$1,SWISSW!$J:$J,MATCHUP!$A99,SWISSW!$F:$F,"Draw")),"-")</f>
        <v>-</v>
      </c>
      <c r="AX99" s="5" t="str">
        <f ca="1">IFERROR((COUNTIFS(SWISSW!$I:$I,MATCHUP!$A99,SWISSW!$J:$J,MATCHUP!AX$1,SWISSW!$F:$F,"Won")+COUNTIFS(SWISSW!$I:$I,MATCHUP!AX$1,SWISSW!$J:$J,MATCHUP!$A99,SWISSW!$F:$F,"Lost"))/(COUNTIFS(SWISSW!$I:$I,MATCHUP!$A99,SWISSW!$J:$J,MATCHUP!AX$1)-COUNTIFS(SWISSW!$I:$I,MATCHUP!$A99,SWISSW!$J:$J,MATCHUP!AX$1,SWISSW!$F:$F,"Draw")+COUNTIFS(SWISSW!$I:$I,MATCHUP!AX$1,SWISSW!$J:$J,MATCHUP!$A99)-COUNTIFS(SWISSW!$I:$I,MATCHUP!AX$1,SWISSW!$J:$J,MATCHUP!$A99,SWISSW!$F:$F,"Draw")),"-")</f>
        <v>-</v>
      </c>
      <c r="AY99" s="5" t="str">
        <f ca="1">IFERROR((COUNTIFS(SWISSW!$I:$I,MATCHUP!$A99,SWISSW!$J:$J,MATCHUP!AY$1,SWISSW!$F:$F,"Won")+COUNTIFS(SWISSW!$I:$I,MATCHUP!AY$1,SWISSW!$J:$J,MATCHUP!$A99,SWISSW!$F:$F,"Lost"))/(COUNTIFS(SWISSW!$I:$I,MATCHUP!$A99,SWISSW!$J:$J,MATCHUP!AY$1)-COUNTIFS(SWISSW!$I:$I,MATCHUP!$A99,SWISSW!$J:$J,MATCHUP!AY$1,SWISSW!$F:$F,"Draw")+COUNTIFS(SWISSW!$I:$I,MATCHUP!AY$1,SWISSW!$J:$J,MATCHUP!$A99)-COUNTIFS(SWISSW!$I:$I,MATCHUP!AY$1,SWISSW!$J:$J,MATCHUP!$A99,SWISSW!$F:$F,"Draw")),"-")</f>
        <v>-</v>
      </c>
      <c r="AZ99" s="5" t="str">
        <f ca="1">IFERROR((COUNTIFS(SWISSW!$I:$I,MATCHUP!$A99,SWISSW!$J:$J,MATCHUP!AZ$1,SWISSW!$F:$F,"Won")+COUNTIFS(SWISSW!$I:$I,MATCHUP!AZ$1,SWISSW!$J:$J,MATCHUP!$A99,SWISSW!$F:$F,"Lost"))/(COUNTIFS(SWISSW!$I:$I,MATCHUP!$A99,SWISSW!$J:$J,MATCHUP!AZ$1)-COUNTIFS(SWISSW!$I:$I,MATCHUP!$A99,SWISSW!$J:$J,MATCHUP!AZ$1,SWISSW!$F:$F,"Draw")+COUNTIFS(SWISSW!$I:$I,MATCHUP!AZ$1,SWISSW!$J:$J,MATCHUP!$A99)-COUNTIFS(SWISSW!$I:$I,MATCHUP!AZ$1,SWISSW!$J:$J,MATCHUP!$A99,SWISSW!$F:$F,"Draw")),"-")</f>
        <v>-</v>
      </c>
      <c r="BA99" s="5" t="str">
        <f ca="1">IFERROR((COUNTIFS(SWISSW!$I:$I,MATCHUP!$A99,SWISSW!$J:$J,MATCHUP!BA$1,SWISSW!$F:$F,"Won")+COUNTIFS(SWISSW!$I:$I,MATCHUP!BA$1,SWISSW!$J:$J,MATCHUP!$A99,SWISSW!$F:$F,"Lost"))/(COUNTIFS(SWISSW!$I:$I,MATCHUP!$A99,SWISSW!$J:$J,MATCHUP!BA$1)-COUNTIFS(SWISSW!$I:$I,MATCHUP!$A99,SWISSW!$J:$J,MATCHUP!BA$1,SWISSW!$F:$F,"Draw")+COUNTIFS(SWISSW!$I:$I,MATCHUP!BA$1,SWISSW!$J:$J,MATCHUP!$A99)-COUNTIFS(SWISSW!$I:$I,MATCHUP!BA$1,SWISSW!$J:$J,MATCHUP!$A99,SWISSW!$F:$F,"Draw")),"-")</f>
        <v>-</v>
      </c>
      <c r="BB99" s="5" t="str">
        <f ca="1">IFERROR((COUNTIFS(SWISSW!$I:$I,MATCHUP!$A99,SWISSW!$J:$J,MATCHUP!BB$1,SWISSW!$F:$F,"Won")+COUNTIFS(SWISSW!$I:$I,MATCHUP!BB$1,SWISSW!$J:$J,MATCHUP!$A99,SWISSW!$F:$F,"Lost"))/(COUNTIFS(SWISSW!$I:$I,MATCHUP!$A99,SWISSW!$J:$J,MATCHUP!BB$1)-COUNTIFS(SWISSW!$I:$I,MATCHUP!$A99,SWISSW!$J:$J,MATCHUP!BB$1,SWISSW!$F:$F,"Draw")+COUNTIFS(SWISSW!$I:$I,MATCHUP!BB$1,SWISSW!$J:$J,MATCHUP!$A99)-COUNTIFS(SWISSW!$I:$I,MATCHUP!BB$1,SWISSW!$J:$J,MATCHUP!$A99,SWISSW!$F:$F,"Draw")),"-")</f>
        <v>-</v>
      </c>
      <c r="BC99" s="5" t="str">
        <f ca="1">IFERROR((COUNTIFS(SWISSW!$I:$I,MATCHUP!$A99,SWISSW!$J:$J,MATCHUP!BC$1,SWISSW!$F:$F,"Won")+COUNTIFS(SWISSW!$I:$I,MATCHUP!BC$1,SWISSW!$J:$J,MATCHUP!$A99,SWISSW!$F:$F,"Lost"))/(COUNTIFS(SWISSW!$I:$I,MATCHUP!$A99,SWISSW!$J:$J,MATCHUP!BC$1)-COUNTIFS(SWISSW!$I:$I,MATCHUP!$A99,SWISSW!$J:$J,MATCHUP!BC$1,SWISSW!$F:$F,"Draw")+COUNTIFS(SWISSW!$I:$I,MATCHUP!BC$1,SWISSW!$J:$J,MATCHUP!$A99)-COUNTIFS(SWISSW!$I:$I,MATCHUP!BC$1,SWISSW!$J:$J,MATCHUP!$A99,SWISSW!$F:$F,"Draw")),"-")</f>
        <v>-</v>
      </c>
      <c r="BD99" s="5" t="str">
        <f ca="1">IFERROR((COUNTIFS(SWISSW!$I:$I,MATCHUP!$A99,SWISSW!$J:$J,MATCHUP!BD$1,SWISSW!$F:$F,"Won")+COUNTIFS(SWISSW!$I:$I,MATCHUP!BD$1,SWISSW!$J:$J,MATCHUP!$A99,SWISSW!$F:$F,"Lost"))/(COUNTIFS(SWISSW!$I:$I,MATCHUP!$A99,SWISSW!$J:$J,MATCHUP!BD$1)-COUNTIFS(SWISSW!$I:$I,MATCHUP!$A99,SWISSW!$J:$J,MATCHUP!BD$1,SWISSW!$F:$F,"Draw")+COUNTIFS(SWISSW!$I:$I,MATCHUP!BD$1,SWISSW!$J:$J,MATCHUP!$A99)-COUNTIFS(SWISSW!$I:$I,MATCHUP!BD$1,SWISSW!$J:$J,MATCHUP!$A99,SWISSW!$F:$F,"Draw")),"-")</f>
        <v>-</v>
      </c>
      <c r="BE99" s="5" t="str">
        <f ca="1">IFERROR((COUNTIFS(SWISSW!$I:$I,MATCHUP!$A99,SWISSW!$J:$J,MATCHUP!BE$1,SWISSW!$F:$F,"Won")+COUNTIFS(SWISSW!$I:$I,MATCHUP!BE$1,SWISSW!$J:$J,MATCHUP!$A99,SWISSW!$F:$F,"Lost"))/(COUNTIFS(SWISSW!$I:$I,MATCHUP!$A99,SWISSW!$J:$J,MATCHUP!BE$1)-COUNTIFS(SWISSW!$I:$I,MATCHUP!$A99,SWISSW!$J:$J,MATCHUP!BE$1,SWISSW!$F:$F,"Draw")+COUNTIFS(SWISSW!$I:$I,MATCHUP!BE$1,SWISSW!$J:$J,MATCHUP!$A99)-COUNTIFS(SWISSW!$I:$I,MATCHUP!BE$1,SWISSW!$J:$J,MATCHUP!$A99,SWISSW!$F:$F,"Draw")),"-")</f>
        <v>-</v>
      </c>
      <c r="BF99" s="5" t="str">
        <f ca="1">IFERROR((COUNTIFS(SWISSW!$I:$I,MATCHUP!$A99,SWISSW!$J:$J,MATCHUP!BF$1,SWISSW!$F:$F,"Won")+COUNTIFS(SWISSW!$I:$I,MATCHUP!BF$1,SWISSW!$J:$J,MATCHUP!$A99,SWISSW!$F:$F,"Lost"))/(COUNTIFS(SWISSW!$I:$I,MATCHUP!$A99,SWISSW!$J:$J,MATCHUP!BF$1)-COUNTIFS(SWISSW!$I:$I,MATCHUP!$A99,SWISSW!$J:$J,MATCHUP!BF$1,SWISSW!$F:$F,"Draw")+COUNTIFS(SWISSW!$I:$I,MATCHUP!BF$1,SWISSW!$J:$J,MATCHUP!$A99)-COUNTIFS(SWISSW!$I:$I,MATCHUP!BF$1,SWISSW!$J:$J,MATCHUP!$A99,SWISSW!$F:$F,"Draw")),"-")</f>
        <v>-</v>
      </c>
      <c r="BG99" s="5" t="str">
        <f ca="1">IFERROR((COUNTIFS(SWISSW!$I:$I,MATCHUP!$A99,SWISSW!$J:$J,MATCHUP!BG$1,SWISSW!$F:$F,"Won")+COUNTIFS(SWISSW!$I:$I,MATCHUP!BG$1,SWISSW!$J:$J,MATCHUP!$A99,SWISSW!$F:$F,"Lost"))/(COUNTIFS(SWISSW!$I:$I,MATCHUP!$A99,SWISSW!$J:$J,MATCHUP!BG$1)-COUNTIFS(SWISSW!$I:$I,MATCHUP!$A99,SWISSW!$J:$J,MATCHUP!BG$1,SWISSW!$F:$F,"Draw")+COUNTIFS(SWISSW!$I:$I,MATCHUP!BG$1,SWISSW!$J:$J,MATCHUP!$A99)-COUNTIFS(SWISSW!$I:$I,MATCHUP!BG$1,SWISSW!$J:$J,MATCHUP!$A99,SWISSW!$F:$F,"Draw")),"-")</f>
        <v>-</v>
      </c>
      <c r="BH99" s="5" t="str">
        <f ca="1">IFERROR((COUNTIFS(SWISSW!$I:$I,MATCHUP!$A99,SWISSW!$J:$J,MATCHUP!BH$1,SWISSW!$F:$F,"Won")+COUNTIFS(SWISSW!$I:$I,MATCHUP!BH$1,SWISSW!$J:$J,MATCHUP!$A99,SWISSW!$F:$F,"Lost"))/(COUNTIFS(SWISSW!$I:$I,MATCHUP!$A99,SWISSW!$J:$J,MATCHUP!BH$1)-COUNTIFS(SWISSW!$I:$I,MATCHUP!$A99,SWISSW!$J:$J,MATCHUP!BH$1,SWISSW!$F:$F,"Draw")+COUNTIFS(SWISSW!$I:$I,MATCHUP!BH$1,SWISSW!$J:$J,MATCHUP!$A99)-COUNTIFS(SWISSW!$I:$I,MATCHUP!BH$1,SWISSW!$J:$J,MATCHUP!$A99,SWISSW!$F:$F,"Draw")),"-")</f>
        <v>-</v>
      </c>
      <c r="BI99" s="5" t="str">
        <f ca="1">IFERROR((COUNTIFS(SWISSW!$I:$I,MATCHUP!$A99,SWISSW!$J:$J,MATCHUP!BI$1,SWISSW!$F:$F,"Won")+COUNTIFS(SWISSW!$I:$I,MATCHUP!BI$1,SWISSW!$J:$J,MATCHUP!$A99,SWISSW!$F:$F,"Lost"))/(COUNTIFS(SWISSW!$I:$I,MATCHUP!$A99,SWISSW!$J:$J,MATCHUP!BI$1)-COUNTIFS(SWISSW!$I:$I,MATCHUP!$A99,SWISSW!$J:$J,MATCHUP!BI$1,SWISSW!$F:$F,"Draw")+COUNTIFS(SWISSW!$I:$I,MATCHUP!BI$1,SWISSW!$J:$J,MATCHUP!$A99)-COUNTIFS(SWISSW!$I:$I,MATCHUP!BI$1,SWISSW!$J:$J,MATCHUP!$A99,SWISSW!$F:$F,"Draw")),"-")</f>
        <v>-</v>
      </c>
      <c r="BJ99" s="5" t="str">
        <f ca="1">IFERROR((COUNTIFS(SWISSW!$I:$I,MATCHUP!$A99,SWISSW!$J:$J,MATCHUP!BJ$1,SWISSW!$F:$F,"Won")+COUNTIFS(SWISSW!$I:$I,MATCHUP!BJ$1,SWISSW!$J:$J,MATCHUP!$A99,SWISSW!$F:$F,"Lost"))/(COUNTIFS(SWISSW!$I:$I,MATCHUP!$A99,SWISSW!$J:$J,MATCHUP!BJ$1)-COUNTIFS(SWISSW!$I:$I,MATCHUP!$A99,SWISSW!$J:$J,MATCHUP!BJ$1,SWISSW!$F:$F,"Draw")+COUNTIFS(SWISSW!$I:$I,MATCHUP!BJ$1,SWISSW!$J:$J,MATCHUP!$A99)-COUNTIFS(SWISSW!$I:$I,MATCHUP!BJ$1,SWISSW!$J:$J,MATCHUP!$A99,SWISSW!$F:$F,"Draw")),"-")</f>
        <v>-</v>
      </c>
      <c r="BK99" s="5" t="str">
        <f ca="1">IFERROR((COUNTIFS(SWISSW!$I:$I,MATCHUP!$A99,SWISSW!$J:$J,MATCHUP!BK$1,SWISSW!$F:$F,"Won")+COUNTIFS(SWISSW!$I:$I,MATCHUP!BK$1,SWISSW!$J:$J,MATCHUP!$A99,SWISSW!$F:$F,"Lost"))/(COUNTIFS(SWISSW!$I:$I,MATCHUP!$A99,SWISSW!$J:$J,MATCHUP!BK$1)-COUNTIFS(SWISSW!$I:$I,MATCHUP!$A99,SWISSW!$J:$J,MATCHUP!BK$1,SWISSW!$F:$F,"Draw")+COUNTIFS(SWISSW!$I:$I,MATCHUP!BK$1,SWISSW!$J:$J,MATCHUP!$A99)-COUNTIFS(SWISSW!$I:$I,MATCHUP!BK$1,SWISSW!$J:$J,MATCHUP!$A99,SWISSW!$F:$F,"Draw")),"-")</f>
        <v>-</v>
      </c>
      <c r="BL99" s="5" t="str">
        <f ca="1">IFERROR((COUNTIFS(SWISSW!$I:$I,MATCHUP!$A99,SWISSW!$J:$J,MATCHUP!BL$1,SWISSW!$F:$F,"Won")+COUNTIFS(SWISSW!$I:$I,MATCHUP!BL$1,SWISSW!$J:$J,MATCHUP!$A99,SWISSW!$F:$F,"Lost"))/(COUNTIFS(SWISSW!$I:$I,MATCHUP!$A99,SWISSW!$J:$J,MATCHUP!BL$1)-COUNTIFS(SWISSW!$I:$I,MATCHUP!$A99,SWISSW!$J:$J,MATCHUP!BL$1,SWISSW!$F:$F,"Draw")+COUNTIFS(SWISSW!$I:$I,MATCHUP!BL$1,SWISSW!$J:$J,MATCHUP!$A99)-COUNTIFS(SWISSW!$I:$I,MATCHUP!BL$1,SWISSW!$J:$J,MATCHUP!$A99,SWISSW!$F:$F,"Draw")),"-")</f>
        <v>-</v>
      </c>
      <c r="BM99" s="5" t="str">
        <f ca="1">IFERROR((COUNTIFS(SWISSW!$I:$I,MATCHUP!$A99,SWISSW!$J:$J,MATCHUP!BM$1,SWISSW!$F:$F,"Won")+COUNTIFS(SWISSW!$I:$I,MATCHUP!BM$1,SWISSW!$J:$J,MATCHUP!$A99,SWISSW!$F:$F,"Lost"))/(COUNTIFS(SWISSW!$I:$I,MATCHUP!$A99,SWISSW!$J:$J,MATCHUP!BM$1)-COUNTIFS(SWISSW!$I:$I,MATCHUP!$A99,SWISSW!$J:$J,MATCHUP!BM$1,SWISSW!$F:$F,"Draw")+COUNTIFS(SWISSW!$I:$I,MATCHUP!BM$1,SWISSW!$J:$J,MATCHUP!$A99)-COUNTIFS(SWISSW!$I:$I,MATCHUP!BM$1,SWISSW!$J:$J,MATCHUP!$A99,SWISSW!$F:$F,"Draw")),"-")</f>
        <v>-</v>
      </c>
      <c r="BN99" s="5" t="str">
        <f ca="1">IFERROR((COUNTIFS(SWISSW!$I:$I,MATCHUP!$A99,SWISSW!$J:$J,MATCHUP!BN$1,SWISSW!$F:$F,"Won")+COUNTIFS(SWISSW!$I:$I,MATCHUP!BN$1,SWISSW!$J:$J,MATCHUP!$A99,SWISSW!$F:$F,"Lost"))/(COUNTIFS(SWISSW!$I:$I,MATCHUP!$A99,SWISSW!$J:$J,MATCHUP!BN$1)-COUNTIFS(SWISSW!$I:$I,MATCHUP!$A99,SWISSW!$J:$J,MATCHUP!BN$1,SWISSW!$F:$F,"Draw")+COUNTIFS(SWISSW!$I:$I,MATCHUP!BN$1,SWISSW!$J:$J,MATCHUP!$A99)-COUNTIFS(SWISSW!$I:$I,MATCHUP!BN$1,SWISSW!$J:$J,MATCHUP!$A99,SWISSW!$F:$F,"Draw")),"-")</f>
        <v>-</v>
      </c>
      <c r="BO99" s="5" t="str">
        <f ca="1">IFERROR((COUNTIFS(SWISSW!$I:$I,MATCHUP!$A99,SWISSW!$J:$J,MATCHUP!BO$1,SWISSW!$F:$F,"Won")+COUNTIFS(SWISSW!$I:$I,MATCHUP!BO$1,SWISSW!$J:$J,MATCHUP!$A99,SWISSW!$F:$F,"Lost"))/(COUNTIFS(SWISSW!$I:$I,MATCHUP!$A99,SWISSW!$J:$J,MATCHUP!BO$1)-COUNTIFS(SWISSW!$I:$I,MATCHUP!$A99,SWISSW!$J:$J,MATCHUP!BO$1,SWISSW!$F:$F,"Draw")+COUNTIFS(SWISSW!$I:$I,MATCHUP!BO$1,SWISSW!$J:$J,MATCHUP!$A99)-COUNTIFS(SWISSW!$I:$I,MATCHUP!BO$1,SWISSW!$J:$J,MATCHUP!$A99,SWISSW!$F:$F,"Draw")),"-")</f>
        <v>-</v>
      </c>
      <c r="BP99" s="5" t="str">
        <f ca="1">IFERROR((COUNTIFS(SWISSW!$I:$I,MATCHUP!$A99,SWISSW!$J:$J,MATCHUP!BP$1,SWISSW!$F:$F,"Won")+COUNTIFS(SWISSW!$I:$I,MATCHUP!BP$1,SWISSW!$J:$J,MATCHUP!$A99,SWISSW!$F:$F,"Lost"))/(COUNTIFS(SWISSW!$I:$I,MATCHUP!$A99,SWISSW!$J:$J,MATCHUP!BP$1)-COUNTIFS(SWISSW!$I:$I,MATCHUP!$A99,SWISSW!$J:$J,MATCHUP!BP$1,SWISSW!$F:$F,"Draw")+COUNTIFS(SWISSW!$I:$I,MATCHUP!BP$1,SWISSW!$J:$J,MATCHUP!$A99)-COUNTIFS(SWISSW!$I:$I,MATCHUP!BP$1,SWISSW!$J:$J,MATCHUP!$A99,SWISSW!$F:$F,"Draw")),"-")</f>
        <v>-</v>
      </c>
      <c r="BQ99" s="5" t="str">
        <f ca="1">IFERROR((COUNTIFS(SWISSW!$I:$I,MATCHUP!$A99,SWISSW!$J:$J,MATCHUP!BQ$1,SWISSW!$F:$F,"Won")+COUNTIFS(SWISSW!$I:$I,MATCHUP!BQ$1,SWISSW!$J:$J,MATCHUP!$A99,SWISSW!$F:$F,"Lost"))/(COUNTIFS(SWISSW!$I:$I,MATCHUP!$A99,SWISSW!$J:$J,MATCHUP!BQ$1)-COUNTIFS(SWISSW!$I:$I,MATCHUP!$A99,SWISSW!$J:$J,MATCHUP!BQ$1,SWISSW!$F:$F,"Draw")+COUNTIFS(SWISSW!$I:$I,MATCHUP!BQ$1,SWISSW!$J:$J,MATCHUP!$A99)-COUNTIFS(SWISSW!$I:$I,MATCHUP!BQ$1,SWISSW!$J:$J,MATCHUP!$A99,SWISSW!$F:$F,"Draw")),"-")</f>
        <v>-</v>
      </c>
      <c r="BR99" s="5" t="str">
        <f ca="1">IFERROR((COUNTIFS(SWISSW!$I:$I,MATCHUP!$A99,SWISSW!$J:$J,MATCHUP!BR$1,SWISSW!$F:$F,"Won")+COUNTIFS(SWISSW!$I:$I,MATCHUP!BR$1,SWISSW!$J:$J,MATCHUP!$A99,SWISSW!$F:$F,"Lost"))/(COUNTIFS(SWISSW!$I:$I,MATCHUP!$A99,SWISSW!$J:$J,MATCHUP!BR$1)-COUNTIFS(SWISSW!$I:$I,MATCHUP!$A99,SWISSW!$J:$J,MATCHUP!BR$1,SWISSW!$F:$F,"Draw")+COUNTIFS(SWISSW!$I:$I,MATCHUP!BR$1,SWISSW!$J:$J,MATCHUP!$A99)-COUNTIFS(SWISSW!$I:$I,MATCHUP!BR$1,SWISSW!$J:$J,MATCHUP!$A99,SWISSW!$F:$F,"Draw")),"-")</f>
        <v>-</v>
      </c>
      <c r="BS99" s="5" t="str">
        <f ca="1">IFERROR((COUNTIFS(SWISSW!$I:$I,MATCHUP!$A99,SWISSW!$J:$J,MATCHUP!BS$1,SWISSW!$F:$F,"Won")+COUNTIFS(SWISSW!$I:$I,MATCHUP!BS$1,SWISSW!$J:$J,MATCHUP!$A99,SWISSW!$F:$F,"Lost"))/(COUNTIFS(SWISSW!$I:$I,MATCHUP!$A99,SWISSW!$J:$J,MATCHUP!BS$1)-COUNTIFS(SWISSW!$I:$I,MATCHUP!$A99,SWISSW!$J:$J,MATCHUP!BS$1,SWISSW!$F:$F,"Draw")+COUNTIFS(SWISSW!$I:$I,MATCHUP!BS$1,SWISSW!$J:$J,MATCHUP!$A99)-COUNTIFS(SWISSW!$I:$I,MATCHUP!BS$1,SWISSW!$J:$J,MATCHUP!$A99,SWISSW!$F:$F,"Draw")),"-")</f>
        <v>-</v>
      </c>
      <c r="BT99" s="5" t="str">
        <f ca="1">IFERROR((COUNTIFS(SWISSW!$I:$I,MATCHUP!$A99,SWISSW!$J:$J,MATCHUP!BT$1,SWISSW!$F:$F,"Won")+COUNTIFS(SWISSW!$I:$I,MATCHUP!BT$1,SWISSW!$J:$J,MATCHUP!$A99,SWISSW!$F:$F,"Lost"))/(COUNTIFS(SWISSW!$I:$I,MATCHUP!$A99,SWISSW!$J:$J,MATCHUP!BT$1)-COUNTIFS(SWISSW!$I:$I,MATCHUP!$A99,SWISSW!$J:$J,MATCHUP!BT$1,SWISSW!$F:$F,"Draw")+COUNTIFS(SWISSW!$I:$I,MATCHUP!BT$1,SWISSW!$J:$J,MATCHUP!$A99)-COUNTIFS(SWISSW!$I:$I,MATCHUP!BT$1,SWISSW!$J:$J,MATCHUP!$A99,SWISSW!$F:$F,"Draw")),"-")</f>
        <v>-</v>
      </c>
      <c r="BU99" s="5" t="str">
        <f ca="1">IFERROR((COUNTIFS(SWISSW!$I:$I,MATCHUP!$A99,SWISSW!$J:$J,MATCHUP!BU$1,SWISSW!$F:$F,"Won")+COUNTIFS(SWISSW!$I:$I,MATCHUP!BU$1,SWISSW!$J:$J,MATCHUP!$A99,SWISSW!$F:$F,"Lost"))/(COUNTIFS(SWISSW!$I:$I,MATCHUP!$A99,SWISSW!$J:$J,MATCHUP!BU$1)-COUNTIFS(SWISSW!$I:$I,MATCHUP!$A99,SWISSW!$J:$J,MATCHUP!BU$1,SWISSW!$F:$F,"Draw")+COUNTIFS(SWISSW!$I:$I,MATCHUP!BU$1,SWISSW!$J:$J,MATCHUP!$A99)-COUNTIFS(SWISSW!$I:$I,MATCHUP!BU$1,SWISSW!$J:$J,MATCHUP!$A99,SWISSW!$F:$F,"Draw")),"-")</f>
        <v>-</v>
      </c>
      <c r="BV99" s="5" t="str">
        <f ca="1">IFERROR((COUNTIFS(SWISSW!$I:$I,MATCHUP!$A99,SWISSW!$J:$J,MATCHUP!BV$1,SWISSW!$F:$F,"Won")+COUNTIFS(SWISSW!$I:$I,MATCHUP!BV$1,SWISSW!$J:$J,MATCHUP!$A99,SWISSW!$F:$F,"Lost"))/(COUNTIFS(SWISSW!$I:$I,MATCHUP!$A99,SWISSW!$J:$J,MATCHUP!BV$1)-COUNTIFS(SWISSW!$I:$I,MATCHUP!$A99,SWISSW!$J:$J,MATCHUP!BV$1,SWISSW!$F:$F,"Draw")+COUNTIFS(SWISSW!$I:$I,MATCHUP!BV$1,SWISSW!$J:$J,MATCHUP!$A99)-COUNTIFS(SWISSW!$I:$I,MATCHUP!BV$1,SWISSW!$J:$J,MATCHUP!$A99,SWISSW!$F:$F,"Draw")),"-")</f>
        <v>-</v>
      </c>
      <c r="BW99" s="5" t="str">
        <f ca="1">IFERROR((COUNTIFS(SWISSW!$I:$I,MATCHUP!$A99,SWISSW!$J:$J,MATCHUP!BW$1,SWISSW!$F:$F,"Won")+COUNTIFS(SWISSW!$I:$I,MATCHUP!BW$1,SWISSW!$J:$J,MATCHUP!$A99,SWISSW!$F:$F,"Lost"))/(COUNTIFS(SWISSW!$I:$I,MATCHUP!$A99,SWISSW!$J:$J,MATCHUP!BW$1)-COUNTIFS(SWISSW!$I:$I,MATCHUP!$A99,SWISSW!$J:$J,MATCHUP!BW$1,SWISSW!$F:$F,"Draw")+COUNTIFS(SWISSW!$I:$I,MATCHUP!BW$1,SWISSW!$J:$J,MATCHUP!$A99)-COUNTIFS(SWISSW!$I:$I,MATCHUP!BW$1,SWISSW!$J:$J,MATCHUP!$A99,SWISSW!$F:$F,"Draw")),"-")</f>
        <v>-</v>
      </c>
      <c r="BX99" s="5" t="str">
        <f ca="1">IFERROR((COUNTIFS(SWISSW!$I:$I,MATCHUP!$A99,SWISSW!$J:$J,MATCHUP!BX$1,SWISSW!$F:$F,"Won")+COUNTIFS(SWISSW!$I:$I,MATCHUP!BX$1,SWISSW!$J:$J,MATCHUP!$A99,SWISSW!$F:$F,"Lost"))/(COUNTIFS(SWISSW!$I:$I,MATCHUP!$A99,SWISSW!$J:$J,MATCHUP!BX$1)-COUNTIFS(SWISSW!$I:$I,MATCHUP!$A99,SWISSW!$J:$J,MATCHUP!BX$1,SWISSW!$F:$F,"Draw")+COUNTIFS(SWISSW!$I:$I,MATCHUP!BX$1,SWISSW!$J:$J,MATCHUP!$A99)-COUNTIFS(SWISSW!$I:$I,MATCHUP!BX$1,SWISSW!$J:$J,MATCHUP!$A99,SWISSW!$F:$F,"Draw")),"-")</f>
        <v>-</v>
      </c>
      <c r="BY99" s="5" t="str">
        <f ca="1">IFERROR((COUNTIFS(SWISSW!$I:$I,MATCHUP!$A99,SWISSW!$J:$J,MATCHUP!BY$1,SWISSW!$F:$F,"Won")+COUNTIFS(SWISSW!$I:$I,MATCHUP!BY$1,SWISSW!$J:$J,MATCHUP!$A99,SWISSW!$F:$F,"Lost"))/(COUNTIFS(SWISSW!$I:$I,MATCHUP!$A99,SWISSW!$J:$J,MATCHUP!BY$1)-COUNTIFS(SWISSW!$I:$I,MATCHUP!$A99,SWISSW!$J:$J,MATCHUP!BY$1,SWISSW!$F:$F,"Draw")+COUNTIFS(SWISSW!$I:$I,MATCHUP!BY$1,SWISSW!$J:$J,MATCHUP!$A99)-COUNTIFS(SWISSW!$I:$I,MATCHUP!BY$1,SWISSW!$J:$J,MATCHUP!$A99,SWISSW!$F:$F,"Draw")),"-")</f>
        <v>-</v>
      </c>
      <c r="BZ99" s="5" t="str">
        <f ca="1">IFERROR((COUNTIFS(SWISSW!$I:$I,MATCHUP!$A99,SWISSW!$J:$J,MATCHUP!BZ$1,SWISSW!$F:$F,"Won")+COUNTIFS(SWISSW!$I:$I,MATCHUP!BZ$1,SWISSW!$J:$J,MATCHUP!$A99,SWISSW!$F:$F,"Lost"))/(COUNTIFS(SWISSW!$I:$I,MATCHUP!$A99,SWISSW!$J:$J,MATCHUP!BZ$1)-COUNTIFS(SWISSW!$I:$I,MATCHUP!$A99,SWISSW!$J:$J,MATCHUP!BZ$1,SWISSW!$F:$F,"Draw")+COUNTIFS(SWISSW!$I:$I,MATCHUP!BZ$1,SWISSW!$J:$J,MATCHUP!$A99)-COUNTIFS(SWISSW!$I:$I,MATCHUP!BZ$1,SWISSW!$J:$J,MATCHUP!$A99,SWISSW!$F:$F,"Draw")),"-")</f>
        <v>-</v>
      </c>
      <c r="CA99" s="5" t="str">
        <f ca="1">IFERROR((COUNTIFS(SWISSW!$I:$I,MATCHUP!$A99,SWISSW!$J:$J,MATCHUP!CA$1,SWISSW!$F:$F,"Won")+COUNTIFS(SWISSW!$I:$I,MATCHUP!CA$1,SWISSW!$J:$J,MATCHUP!$A99,SWISSW!$F:$F,"Lost"))/(COUNTIFS(SWISSW!$I:$I,MATCHUP!$A99,SWISSW!$J:$J,MATCHUP!CA$1)-COUNTIFS(SWISSW!$I:$I,MATCHUP!$A99,SWISSW!$J:$J,MATCHUP!CA$1,SWISSW!$F:$F,"Draw")+COUNTIFS(SWISSW!$I:$I,MATCHUP!CA$1,SWISSW!$J:$J,MATCHUP!$A99)-COUNTIFS(SWISSW!$I:$I,MATCHUP!CA$1,SWISSW!$J:$J,MATCHUP!$A99,SWISSW!$F:$F,"Draw")),"-")</f>
        <v>-</v>
      </c>
      <c r="CB99" s="5" t="str">
        <f ca="1">IFERROR((COUNTIFS(SWISSW!$I:$I,MATCHUP!$A99,SWISSW!$J:$J,MATCHUP!CB$1,SWISSW!$F:$F,"Won")+COUNTIFS(SWISSW!$I:$I,MATCHUP!CB$1,SWISSW!$J:$J,MATCHUP!$A99,SWISSW!$F:$F,"Lost"))/(COUNTIFS(SWISSW!$I:$I,MATCHUP!$A99,SWISSW!$J:$J,MATCHUP!CB$1)-COUNTIFS(SWISSW!$I:$I,MATCHUP!$A99,SWISSW!$J:$J,MATCHUP!CB$1,SWISSW!$F:$F,"Draw")+COUNTIFS(SWISSW!$I:$I,MATCHUP!CB$1,SWISSW!$J:$J,MATCHUP!$A99)-COUNTIFS(SWISSW!$I:$I,MATCHUP!CB$1,SWISSW!$J:$J,MATCHUP!$A99,SWISSW!$F:$F,"Draw")),"-")</f>
        <v>-</v>
      </c>
      <c r="CC99" s="5" t="str">
        <f ca="1">IFERROR((COUNTIFS(SWISSW!$I:$I,MATCHUP!$A99,SWISSW!$J:$J,MATCHUP!CC$1,SWISSW!$F:$F,"Won")+COUNTIFS(SWISSW!$I:$I,MATCHUP!CC$1,SWISSW!$J:$J,MATCHUP!$A99,SWISSW!$F:$F,"Lost"))/(COUNTIFS(SWISSW!$I:$I,MATCHUP!$A99,SWISSW!$J:$J,MATCHUP!CC$1)-COUNTIFS(SWISSW!$I:$I,MATCHUP!$A99,SWISSW!$J:$J,MATCHUP!CC$1,SWISSW!$F:$F,"Draw")+COUNTIFS(SWISSW!$I:$I,MATCHUP!CC$1,SWISSW!$J:$J,MATCHUP!$A99)-COUNTIFS(SWISSW!$I:$I,MATCHUP!CC$1,SWISSW!$J:$J,MATCHUP!$A99,SWISSW!$F:$F,"Draw")),"-")</f>
        <v>-</v>
      </c>
      <c r="CD99" s="5" t="str">
        <f ca="1">IFERROR((COUNTIFS(SWISSW!$I:$I,MATCHUP!$A99,SWISSW!$J:$J,MATCHUP!CD$1,SWISSW!$F:$F,"Won")+COUNTIFS(SWISSW!$I:$I,MATCHUP!CD$1,SWISSW!$J:$J,MATCHUP!$A99,SWISSW!$F:$F,"Lost"))/(COUNTIFS(SWISSW!$I:$I,MATCHUP!$A99,SWISSW!$J:$J,MATCHUP!CD$1)-COUNTIFS(SWISSW!$I:$I,MATCHUP!$A99,SWISSW!$J:$J,MATCHUP!CD$1,SWISSW!$F:$F,"Draw")+COUNTIFS(SWISSW!$I:$I,MATCHUP!CD$1,SWISSW!$J:$J,MATCHUP!$A99)-COUNTIFS(SWISSW!$I:$I,MATCHUP!CD$1,SWISSW!$J:$J,MATCHUP!$A99,SWISSW!$F:$F,"Draw")),"-")</f>
        <v>-</v>
      </c>
      <c r="CE99" s="5" t="str">
        <f ca="1">IFERROR((COUNTIFS(SWISSW!$I:$I,MATCHUP!$A99,SWISSW!$J:$J,MATCHUP!CE$1,SWISSW!$F:$F,"Won")+COUNTIFS(SWISSW!$I:$I,MATCHUP!CE$1,SWISSW!$J:$J,MATCHUP!$A99,SWISSW!$F:$F,"Lost"))/(COUNTIFS(SWISSW!$I:$I,MATCHUP!$A99,SWISSW!$J:$J,MATCHUP!CE$1)-COUNTIFS(SWISSW!$I:$I,MATCHUP!$A99,SWISSW!$J:$J,MATCHUP!CE$1,SWISSW!$F:$F,"Draw")+COUNTIFS(SWISSW!$I:$I,MATCHUP!CE$1,SWISSW!$J:$J,MATCHUP!$A99)-COUNTIFS(SWISSW!$I:$I,MATCHUP!CE$1,SWISSW!$J:$J,MATCHUP!$A99,SWISSW!$F:$F,"Draw")),"-")</f>
        <v>-</v>
      </c>
      <c r="CF99" s="5" t="str">
        <f ca="1">IFERROR((COUNTIFS(SWISSW!$I:$I,MATCHUP!$A99,SWISSW!$J:$J,MATCHUP!CF$1,SWISSW!$F:$F,"Won")+COUNTIFS(SWISSW!$I:$I,MATCHUP!CF$1,SWISSW!$J:$J,MATCHUP!$A99,SWISSW!$F:$F,"Lost"))/(COUNTIFS(SWISSW!$I:$I,MATCHUP!$A99,SWISSW!$J:$J,MATCHUP!CF$1)-COUNTIFS(SWISSW!$I:$I,MATCHUP!$A99,SWISSW!$J:$J,MATCHUP!CF$1,SWISSW!$F:$F,"Draw")+COUNTIFS(SWISSW!$I:$I,MATCHUP!CF$1,SWISSW!$J:$J,MATCHUP!$A99)-COUNTIFS(SWISSW!$I:$I,MATCHUP!CF$1,SWISSW!$J:$J,MATCHUP!$A99,SWISSW!$F:$F,"Draw")),"-")</f>
        <v>-</v>
      </c>
      <c r="CG99" s="5" t="str">
        <f ca="1">IFERROR((COUNTIFS(SWISSW!$I:$I,MATCHUP!$A99,SWISSW!$J:$J,MATCHUP!CG$1,SWISSW!$F:$F,"Won")+COUNTIFS(SWISSW!$I:$I,MATCHUP!CG$1,SWISSW!$J:$J,MATCHUP!$A99,SWISSW!$F:$F,"Lost"))/(COUNTIFS(SWISSW!$I:$I,MATCHUP!$A99,SWISSW!$J:$J,MATCHUP!CG$1)-COUNTIFS(SWISSW!$I:$I,MATCHUP!$A99,SWISSW!$J:$J,MATCHUP!CG$1,SWISSW!$F:$F,"Draw")+COUNTIFS(SWISSW!$I:$I,MATCHUP!CG$1,SWISSW!$J:$J,MATCHUP!$A99)-COUNTIFS(SWISSW!$I:$I,MATCHUP!CG$1,SWISSW!$J:$J,MATCHUP!$A99,SWISSW!$F:$F,"Draw")),"-")</f>
        <v>-</v>
      </c>
      <c r="CH99" s="5" t="str">
        <f ca="1">IFERROR((COUNTIFS(SWISSW!$I:$I,MATCHUP!$A99,SWISSW!$J:$J,MATCHUP!CH$1,SWISSW!$F:$F,"Won")+COUNTIFS(SWISSW!$I:$I,MATCHUP!CH$1,SWISSW!$J:$J,MATCHUP!$A99,SWISSW!$F:$F,"Lost"))/(COUNTIFS(SWISSW!$I:$I,MATCHUP!$A99,SWISSW!$J:$J,MATCHUP!CH$1)-COUNTIFS(SWISSW!$I:$I,MATCHUP!$A99,SWISSW!$J:$J,MATCHUP!CH$1,SWISSW!$F:$F,"Draw")+COUNTIFS(SWISSW!$I:$I,MATCHUP!CH$1,SWISSW!$J:$J,MATCHUP!$A99)-COUNTIFS(SWISSW!$I:$I,MATCHUP!CH$1,SWISSW!$J:$J,MATCHUP!$A99,SWISSW!$F:$F,"Draw")),"-")</f>
        <v>-</v>
      </c>
      <c r="CI99" s="5" t="str">
        <f ca="1">IFERROR((COUNTIFS(SWISSW!$I:$I,MATCHUP!$A99,SWISSW!$J:$J,MATCHUP!CI$1,SWISSW!$F:$F,"Won")+COUNTIFS(SWISSW!$I:$I,MATCHUP!CI$1,SWISSW!$J:$J,MATCHUP!$A99,SWISSW!$F:$F,"Lost"))/(COUNTIFS(SWISSW!$I:$I,MATCHUP!$A99,SWISSW!$J:$J,MATCHUP!CI$1)-COUNTIFS(SWISSW!$I:$I,MATCHUP!$A99,SWISSW!$J:$J,MATCHUP!CI$1,SWISSW!$F:$F,"Draw")+COUNTIFS(SWISSW!$I:$I,MATCHUP!CI$1,SWISSW!$J:$J,MATCHUP!$A99)-COUNTIFS(SWISSW!$I:$I,MATCHUP!CI$1,SWISSW!$J:$J,MATCHUP!$A99,SWISSW!$F:$F,"Draw")),"-")</f>
        <v>-</v>
      </c>
      <c r="CJ99" s="5" t="str">
        <f ca="1">IFERROR((COUNTIFS(SWISSW!$I:$I,MATCHUP!$A99,SWISSW!$J:$J,MATCHUP!CJ$1,SWISSW!$F:$F,"Won")+COUNTIFS(SWISSW!$I:$I,MATCHUP!CJ$1,SWISSW!$J:$J,MATCHUP!$A99,SWISSW!$F:$F,"Lost"))/(COUNTIFS(SWISSW!$I:$I,MATCHUP!$A99,SWISSW!$J:$J,MATCHUP!CJ$1)-COUNTIFS(SWISSW!$I:$I,MATCHUP!$A99,SWISSW!$J:$J,MATCHUP!CJ$1,SWISSW!$F:$F,"Draw")+COUNTIFS(SWISSW!$I:$I,MATCHUP!CJ$1,SWISSW!$J:$J,MATCHUP!$A99)-COUNTIFS(SWISSW!$I:$I,MATCHUP!CJ$1,SWISSW!$J:$J,MATCHUP!$A99,SWISSW!$F:$F,"Draw")),"-")</f>
        <v>-</v>
      </c>
      <c r="CK99" s="5" t="str">
        <f ca="1">IFERROR((COUNTIFS(SWISSW!$I:$I,MATCHUP!$A99,SWISSW!$J:$J,MATCHUP!CK$1,SWISSW!$F:$F,"Won")+COUNTIFS(SWISSW!$I:$I,MATCHUP!CK$1,SWISSW!$J:$J,MATCHUP!$A99,SWISSW!$F:$F,"Lost"))/(COUNTIFS(SWISSW!$I:$I,MATCHUP!$A99,SWISSW!$J:$J,MATCHUP!CK$1)-COUNTIFS(SWISSW!$I:$I,MATCHUP!$A99,SWISSW!$J:$J,MATCHUP!CK$1,SWISSW!$F:$F,"Draw")+COUNTIFS(SWISSW!$I:$I,MATCHUP!CK$1,SWISSW!$J:$J,MATCHUP!$A99)-COUNTIFS(SWISSW!$I:$I,MATCHUP!CK$1,SWISSW!$J:$J,MATCHUP!$A99,SWISSW!$F:$F,"Draw")),"-")</f>
        <v>-</v>
      </c>
      <c r="CL99" s="5" t="str">
        <f ca="1">IFERROR((COUNTIFS(SWISSW!$I:$I,MATCHUP!$A99,SWISSW!$J:$J,MATCHUP!CL$1,SWISSW!$F:$F,"Won")+COUNTIFS(SWISSW!$I:$I,MATCHUP!CL$1,SWISSW!$J:$J,MATCHUP!$A99,SWISSW!$F:$F,"Lost"))/(COUNTIFS(SWISSW!$I:$I,MATCHUP!$A99,SWISSW!$J:$J,MATCHUP!CL$1)-COUNTIFS(SWISSW!$I:$I,MATCHUP!$A99,SWISSW!$J:$J,MATCHUP!CL$1,SWISSW!$F:$F,"Draw")+COUNTIFS(SWISSW!$I:$I,MATCHUP!CL$1,SWISSW!$J:$J,MATCHUP!$A99)-COUNTIFS(SWISSW!$I:$I,MATCHUP!CL$1,SWISSW!$J:$J,MATCHUP!$A99,SWISSW!$F:$F,"Draw")),"-")</f>
        <v>-</v>
      </c>
      <c r="CM99" s="5" t="str">
        <f ca="1">IFERROR((COUNTIFS(SWISSW!$I:$I,MATCHUP!$A99,SWISSW!$J:$J,MATCHUP!CM$1,SWISSW!$F:$F,"Won")+COUNTIFS(SWISSW!$I:$I,MATCHUP!CM$1,SWISSW!$J:$J,MATCHUP!$A99,SWISSW!$F:$F,"Lost"))/(COUNTIFS(SWISSW!$I:$I,MATCHUP!$A99,SWISSW!$J:$J,MATCHUP!CM$1)-COUNTIFS(SWISSW!$I:$I,MATCHUP!$A99,SWISSW!$J:$J,MATCHUP!CM$1,SWISSW!$F:$F,"Draw")+COUNTIFS(SWISSW!$I:$I,MATCHUP!CM$1,SWISSW!$J:$J,MATCHUP!$A99)-COUNTIFS(SWISSW!$I:$I,MATCHUP!CM$1,SWISSW!$J:$J,MATCHUP!$A99,SWISSW!$F:$F,"Draw")),"-")</f>
        <v>-</v>
      </c>
      <c r="CN99" s="5" t="str">
        <f ca="1">IFERROR((COUNTIFS(SWISSW!$I:$I,MATCHUP!$A99,SWISSW!$J:$J,MATCHUP!CN$1,SWISSW!$F:$F,"Won")+COUNTIFS(SWISSW!$I:$I,MATCHUP!CN$1,SWISSW!$J:$J,MATCHUP!$A99,SWISSW!$F:$F,"Lost"))/(COUNTIFS(SWISSW!$I:$I,MATCHUP!$A99,SWISSW!$J:$J,MATCHUP!CN$1)-COUNTIFS(SWISSW!$I:$I,MATCHUP!$A99,SWISSW!$J:$J,MATCHUP!CN$1,SWISSW!$F:$F,"Draw")+COUNTIFS(SWISSW!$I:$I,MATCHUP!CN$1,SWISSW!$J:$J,MATCHUP!$A99)-COUNTIFS(SWISSW!$I:$I,MATCHUP!CN$1,SWISSW!$J:$J,MATCHUP!$A99,SWISSW!$F:$F,"Draw")),"-")</f>
        <v>-</v>
      </c>
      <c r="CO99" s="5" t="str">
        <f ca="1">IFERROR((COUNTIFS(SWISSW!$I:$I,MATCHUP!$A99,SWISSW!$J:$J,MATCHUP!CO$1,SWISSW!$F:$F,"Won")+COUNTIFS(SWISSW!$I:$I,MATCHUP!CO$1,SWISSW!$J:$J,MATCHUP!$A99,SWISSW!$F:$F,"Lost"))/(COUNTIFS(SWISSW!$I:$I,MATCHUP!$A99,SWISSW!$J:$J,MATCHUP!CO$1)-COUNTIFS(SWISSW!$I:$I,MATCHUP!$A99,SWISSW!$J:$J,MATCHUP!CO$1,SWISSW!$F:$F,"Draw")+COUNTIFS(SWISSW!$I:$I,MATCHUP!CO$1,SWISSW!$J:$J,MATCHUP!$A99)-COUNTIFS(SWISSW!$I:$I,MATCHUP!CO$1,SWISSW!$J:$J,MATCHUP!$A99,SWISSW!$F:$F,"Draw")),"-")</f>
        <v>-</v>
      </c>
      <c r="CP99" s="5" t="str">
        <f ca="1">IFERROR((COUNTIFS(SWISSW!$I:$I,MATCHUP!$A99,SWISSW!$J:$J,MATCHUP!CP$1,SWISSW!$F:$F,"Won")+COUNTIFS(SWISSW!$I:$I,MATCHUP!CP$1,SWISSW!$J:$J,MATCHUP!$A99,SWISSW!$F:$F,"Lost"))/(COUNTIFS(SWISSW!$I:$I,MATCHUP!$A99,SWISSW!$J:$J,MATCHUP!CP$1)-COUNTIFS(SWISSW!$I:$I,MATCHUP!$A99,SWISSW!$J:$J,MATCHUP!CP$1,SWISSW!$F:$F,"Draw")+COUNTIFS(SWISSW!$I:$I,MATCHUP!CP$1,SWISSW!$J:$J,MATCHUP!$A99)-COUNTIFS(SWISSW!$I:$I,MATCHUP!CP$1,SWISSW!$J:$J,MATCHUP!$A99,SWISSW!$F:$F,"Draw")),"-")</f>
        <v>-</v>
      </c>
      <c r="CQ99" s="5" t="str">
        <f ca="1">IFERROR((COUNTIFS(SWISSW!$I:$I,MATCHUP!$A99,SWISSW!$J:$J,MATCHUP!CQ$1,SWISSW!$F:$F,"Won")+COUNTIFS(SWISSW!$I:$I,MATCHUP!CQ$1,SWISSW!$J:$J,MATCHUP!$A99,SWISSW!$F:$F,"Lost"))/(COUNTIFS(SWISSW!$I:$I,MATCHUP!$A99,SWISSW!$J:$J,MATCHUP!CQ$1)-COUNTIFS(SWISSW!$I:$I,MATCHUP!$A99,SWISSW!$J:$J,MATCHUP!CQ$1,SWISSW!$F:$F,"Draw")+COUNTIFS(SWISSW!$I:$I,MATCHUP!CQ$1,SWISSW!$J:$J,MATCHUP!$A99)-COUNTIFS(SWISSW!$I:$I,MATCHUP!CQ$1,SWISSW!$J:$J,MATCHUP!$A99,SWISSW!$F:$F,"Draw")),"-")</f>
        <v>-</v>
      </c>
      <c r="CR99" s="5" t="str">
        <f ca="1">IFERROR((COUNTIFS(SWISSW!$I:$I,MATCHUP!$A99,SWISSW!$J:$J,MATCHUP!CR$1,SWISSW!$F:$F,"Won")+COUNTIFS(SWISSW!$I:$I,MATCHUP!CR$1,SWISSW!$J:$J,MATCHUP!$A99,SWISSW!$F:$F,"Lost"))/(COUNTIFS(SWISSW!$I:$I,MATCHUP!$A99,SWISSW!$J:$J,MATCHUP!CR$1)-COUNTIFS(SWISSW!$I:$I,MATCHUP!$A99,SWISSW!$J:$J,MATCHUP!CR$1,SWISSW!$F:$F,"Draw")+COUNTIFS(SWISSW!$I:$I,MATCHUP!CR$1,SWISSW!$J:$J,MATCHUP!$A99)-COUNTIFS(SWISSW!$I:$I,MATCHUP!CR$1,SWISSW!$J:$J,MATCHUP!$A99,SWISSW!$F:$F,"Draw")),"-")</f>
        <v>-</v>
      </c>
      <c r="CS99" s="5" t="str">
        <f ca="1">IFERROR((COUNTIFS(SWISSW!$I:$I,MATCHUP!$A99,SWISSW!$J:$J,MATCHUP!CS$1,SWISSW!$F:$F,"Won")+COUNTIFS(SWISSW!$I:$I,MATCHUP!CS$1,SWISSW!$J:$J,MATCHUP!$A99,SWISSW!$F:$F,"Lost"))/(COUNTIFS(SWISSW!$I:$I,MATCHUP!$A99,SWISSW!$J:$J,MATCHUP!CS$1)-COUNTIFS(SWISSW!$I:$I,MATCHUP!$A99,SWISSW!$J:$J,MATCHUP!CS$1,SWISSW!$F:$F,"Draw")+COUNTIFS(SWISSW!$I:$I,MATCHUP!CS$1,SWISSW!$J:$J,MATCHUP!$A99)-COUNTIFS(SWISSW!$I:$I,MATCHUP!CS$1,SWISSW!$J:$J,MATCHUP!$A99,SWISSW!$F:$F,"Draw")),"-")</f>
        <v>-</v>
      </c>
      <c r="CT99" s="5" t="str">
        <f ca="1">IFERROR((COUNTIFS(SWISSW!$I:$I,MATCHUP!$A99,SWISSW!$J:$J,MATCHUP!CT$1,SWISSW!$F:$F,"Won")+COUNTIFS(SWISSW!$I:$I,MATCHUP!CT$1,SWISSW!$J:$J,MATCHUP!$A99,SWISSW!$F:$F,"Lost"))/(COUNTIFS(SWISSW!$I:$I,MATCHUP!$A99,SWISSW!$J:$J,MATCHUP!CT$1)-COUNTIFS(SWISSW!$I:$I,MATCHUP!$A99,SWISSW!$J:$J,MATCHUP!CT$1,SWISSW!$F:$F,"Draw")+COUNTIFS(SWISSW!$I:$I,MATCHUP!CT$1,SWISSW!$J:$J,MATCHUP!$A99)-COUNTIFS(SWISSW!$I:$I,MATCHUP!CT$1,SWISSW!$J:$J,MATCHUP!$A99,SWISSW!$F:$F,"Draw")),"-")</f>
        <v>-</v>
      </c>
      <c r="CU99" s="5" t="str">
        <f ca="1">IFERROR((COUNTIFS(SWISSW!$I:$I,MATCHUP!$A99,SWISSW!$J:$J,MATCHUP!CU$1,SWISSW!$F:$F,"Won")+COUNTIFS(SWISSW!$I:$I,MATCHUP!CU$1,SWISSW!$J:$J,MATCHUP!$A99,SWISSW!$F:$F,"Lost"))/(COUNTIFS(SWISSW!$I:$I,MATCHUP!$A99,SWISSW!$J:$J,MATCHUP!CU$1)-COUNTIFS(SWISSW!$I:$I,MATCHUP!$A99,SWISSW!$J:$J,MATCHUP!CU$1,SWISSW!$F:$F,"Draw")+COUNTIFS(SWISSW!$I:$I,MATCHUP!CU$1,SWISSW!$J:$J,MATCHUP!$A99)-COUNTIFS(SWISSW!$I:$I,MATCHUP!CU$1,SWISSW!$J:$J,MATCHUP!$A99,SWISSW!$F:$F,"Draw")),"-")</f>
        <v>-</v>
      </c>
      <c r="CV99" s="5" t="str">
        <f ca="1">IFERROR((COUNTIFS(SWISSW!$I:$I,MATCHUP!$A99,SWISSW!$J:$J,MATCHUP!CV$1,SWISSW!$F:$F,"Won")+COUNTIFS(SWISSW!$I:$I,MATCHUP!CV$1,SWISSW!$J:$J,MATCHUP!$A99,SWISSW!$F:$F,"Lost"))/(COUNTIFS(SWISSW!$I:$I,MATCHUP!$A99,SWISSW!$J:$J,MATCHUP!CV$1)-COUNTIFS(SWISSW!$I:$I,MATCHUP!$A99,SWISSW!$J:$J,MATCHUP!CV$1,SWISSW!$F:$F,"Draw")+COUNTIFS(SWISSW!$I:$I,MATCHUP!CV$1,SWISSW!$J:$J,MATCHUP!$A99)-COUNTIFS(SWISSW!$I:$I,MATCHUP!CV$1,SWISSW!$J:$J,MATCHUP!$A99,SWISSW!$F:$F,"Draw")),"-")</f>
        <v>-</v>
      </c>
    </row>
    <row r="100" spans="1:100" ht="55" customHeight="1" x14ac:dyDescent="0.3">
      <c r="A100" s="3" cm="1">
        <f t="array" aca="1" ref="A100" ca="1">INDIRECT(ADDRESS(ROW(),1,,1,"METABREAK"))</f>
        <v>0</v>
      </c>
      <c r="B100" s="5" t="str">
        <f ca="1">IFERROR((COUNTIFS(SWISSW!$I:$I,MATCHUP!$A100,SWISSW!$J:$J,MATCHUP!B$1,SWISSW!$F:$F,"Won")+COUNTIFS(SWISSW!$I:$I,MATCHUP!B$1,SWISSW!$J:$J,MATCHUP!$A100,SWISSW!$F:$F,"Lost"))/(COUNTIFS(SWISSW!$I:$I,MATCHUP!$A100,SWISSW!$J:$J,MATCHUP!B$1)-COUNTIFS(SWISSW!$I:$I,MATCHUP!$A100,SWISSW!$J:$J,MATCHUP!B$1,SWISSW!$F:$F,"Draw")+COUNTIFS(SWISSW!$I:$I,MATCHUP!B$1,SWISSW!$J:$J,MATCHUP!$A100)-COUNTIFS(SWISSW!$I:$I,MATCHUP!B$1,SWISSW!$J:$J,MATCHUP!$A100,SWISSW!$F:$F,"Draw")),"-")</f>
        <v>-</v>
      </c>
      <c r="C100" s="5" t="str">
        <f ca="1">IFERROR((COUNTIFS(SWISSW!$I:$I,MATCHUP!$A100,SWISSW!$J:$J,MATCHUP!C$1,SWISSW!$F:$F,"Won")+COUNTIFS(SWISSW!$I:$I,MATCHUP!C$1,SWISSW!$J:$J,MATCHUP!$A100,SWISSW!$F:$F,"Lost"))/(COUNTIFS(SWISSW!$I:$I,MATCHUP!$A100,SWISSW!$J:$J,MATCHUP!C$1)-COUNTIFS(SWISSW!$I:$I,MATCHUP!$A100,SWISSW!$J:$J,MATCHUP!C$1,SWISSW!$F:$F,"Draw")+COUNTIFS(SWISSW!$I:$I,MATCHUP!C$1,SWISSW!$J:$J,MATCHUP!$A100)-COUNTIFS(SWISSW!$I:$I,MATCHUP!C$1,SWISSW!$J:$J,MATCHUP!$A100,SWISSW!$F:$F,"Draw")),"-")</f>
        <v>-</v>
      </c>
      <c r="D100" s="5" t="str">
        <f ca="1">IFERROR((COUNTIFS(SWISSW!$I:$I,MATCHUP!$A100,SWISSW!$J:$J,MATCHUP!D$1,SWISSW!$F:$F,"Won")+COUNTIFS(SWISSW!$I:$I,MATCHUP!D$1,SWISSW!$J:$J,MATCHUP!$A100,SWISSW!$F:$F,"Lost"))/(COUNTIFS(SWISSW!$I:$I,MATCHUP!$A100,SWISSW!$J:$J,MATCHUP!D$1)-COUNTIFS(SWISSW!$I:$I,MATCHUP!$A100,SWISSW!$J:$J,MATCHUP!D$1,SWISSW!$F:$F,"Draw")+COUNTIFS(SWISSW!$I:$I,MATCHUP!D$1,SWISSW!$J:$J,MATCHUP!$A100)-COUNTIFS(SWISSW!$I:$I,MATCHUP!D$1,SWISSW!$J:$J,MATCHUP!$A100,SWISSW!$F:$F,"Draw")),"-")</f>
        <v>-</v>
      </c>
      <c r="E100" s="5" t="str">
        <f ca="1">IFERROR((COUNTIFS(SWISSW!$I:$I,MATCHUP!$A100,SWISSW!$J:$J,MATCHUP!E$1,SWISSW!$F:$F,"Won")+COUNTIFS(SWISSW!$I:$I,MATCHUP!E$1,SWISSW!$J:$J,MATCHUP!$A100,SWISSW!$F:$F,"Lost"))/(COUNTIFS(SWISSW!$I:$I,MATCHUP!$A100,SWISSW!$J:$J,MATCHUP!E$1)-COUNTIFS(SWISSW!$I:$I,MATCHUP!$A100,SWISSW!$J:$J,MATCHUP!E$1,SWISSW!$F:$F,"Draw")+COUNTIFS(SWISSW!$I:$I,MATCHUP!E$1,SWISSW!$J:$J,MATCHUP!$A100)-COUNTIFS(SWISSW!$I:$I,MATCHUP!E$1,SWISSW!$J:$J,MATCHUP!$A100,SWISSW!$F:$F,"Draw")),"-")</f>
        <v>-</v>
      </c>
      <c r="F100" s="5" t="str">
        <f ca="1">IFERROR((COUNTIFS(SWISSW!$I:$I,MATCHUP!$A100,SWISSW!$J:$J,MATCHUP!F$1,SWISSW!$F:$F,"Won")+COUNTIFS(SWISSW!$I:$I,MATCHUP!F$1,SWISSW!$J:$J,MATCHUP!$A100,SWISSW!$F:$F,"Lost"))/(COUNTIFS(SWISSW!$I:$I,MATCHUP!$A100,SWISSW!$J:$J,MATCHUP!F$1)-COUNTIFS(SWISSW!$I:$I,MATCHUP!$A100,SWISSW!$J:$J,MATCHUP!F$1,SWISSW!$F:$F,"Draw")+COUNTIFS(SWISSW!$I:$I,MATCHUP!F$1,SWISSW!$J:$J,MATCHUP!$A100)-COUNTIFS(SWISSW!$I:$I,MATCHUP!F$1,SWISSW!$J:$J,MATCHUP!$A100,SWISSW!$F:$F,"Draw")),"-")</f>
        <v>-</v>
      </c>
      <c r="G100" s="5" t="str">
        <f ca="1">IFERROR((COUNTIFS(SWISSW!$I:$I,MATCHUP!$A100,SWISSW!$J:$J,MATCHUP!G$1,SWISSW!$F:$F,"Won")+COUNTIFS(SWISSW!$I:$I,MATCHUP!G$1,SWISSW!$J:$J,MATCHUP!$A100,SWISSW!$F:$F,"Lost"))/(COUNTIFS(SWISSW!$I:$I,MATCHUP!$A100,SWISSW!$J:$J,MATCHUP!G$1)-COUNTIFS(SWISSW!$I:$I,MATCHUP!$A100,SWISSW!$J:$J,MATCHUP!G$1,SWISSW!$F:$F,"Draw")+COUNTIFS(SWISSW!$I:$I,MATCHUP!G$1,SWISSW!$J:$J,MATCHUP!$A100)-COUNTIFS(SWISSW!$I:$I,MATCHUP!G$1,SWISSW!$J:$J,MATCHUP!$A100,SWISSW!$F:$F,"Draw")),"-")</f>
        <v>-</v>
      </c>
      <c r="H100" s="5" t="str">
        <f ca="1">IFERROR((COUNTIFS(SWISSW!$I:$I,MATCHUP!$A100,SWISSW!$J:$J,MATCHUP!H$1,SWISSW!$F:$F,"Won")+COUNTIFS(SWISSW!$I:$I,MATCHUP!H$1,SWISSW!$J:$J,MATCHUP!$A100,SWISSW!$F:$F,"Lost"))/(COUNTIFS(SWISSW!$I:$I,MATCHUP!$A100,SWISSW!$J:$J,MATCHUP!H$1)-COUNTIFS(SWISSW!$I:$I,MATCHUP!$A100,SWISSW!$J:$J,MATCHUP!H$1,SWISSW!$F:$F,"Draw")+COUNTIFS(SWISSW!$I:$I,MATCHUP!H$1,SWISSW!$J:$J,MATCHUP!$A100)-COUNTIFS(SWISSW!$I:$I,MATCHUP!H$1,SWISSW!$J:$J,MATCHUP!$A100,SWISSW!$F:$F,"Draw")),"-")</f>
        <v>-</v>
      </c>
      <c r="I100" s="5" t="str">
        <f ca="1">IFERROR((COUNTIFS(SWISSW!$I:$I,MATCHUP!$A100,SWISSW!$J:$J,MATCHUP!I$1,SWISSW!$F:$F,"Won")+COUNTIFS(SWISSW!$I:$I,MATCHUP!I$1,SWISSW!$J:$J,MATCHUP!$A100,SWISSW!$F:$F,"Lost"))/(COUNTIFS(SWISSW!$I:$I,MATCHUP!$A100,SWISSW!$J:$J,MATCHUP!I$1)-COUNTIFS(SWISSW!$I:$I,MATCHUP!$A100,SWISSW!$J:$J,MATCHUP!I$1,SWISSW!$F:$F,"Draw")+COUNTIFS(SWISSW!$I:$I,MATCHUP!I$1,SWISSW!$J:$J,MATCHUP!$A100)-COUNTIFS(SWISSW!$I:$I,MATCHUP!I$1,SWISSW!$J:$J,MATCHUP!$A100,SWISSW!$F:$F,"Draw")),"-")</f>
        <v>-</v>
      </c>
      <c r="J100" s="5" t="str">
        <f ca="1">IFERROR((COUNTIFS(SWISSW!$I:$I,MATCHUP!$A100,SWISSW!$J:$J,MATCHUP!J$1,SWISSW!$F:$F,"Won")+COUNTIFS(SWISSW!$I:$I,MATCHUP!J$1,SWISSW!$J:$J,MATCHUP!$A100,SWISSW!$F:$F,"Lost"))/(COUNTIFS(SWISSW!$I:$I,MATCHUP!$A100,SWISSW!$J:$J,MATCHUP!J$1)-COUNTIFS(SWISSW!$I:$I,MATCHUP!$A100,SWISSW!$J:$J,MATCHUP!J$1,SWISSW!$F:$F,"Draw")+COUNTIFS(SWISSW!$I:$I,MATCHUP!J$1,SWISSW!$J:$J,MATCHUP!$A100)-COUNTIFS(SWISSW!$I:$I,MATCHUP!J$1,SWISSW!$J:$J,MATCHUP!$A100,SWISSW!$F:$F,"Draw")),"-")</f>
        <v>-</v>
      </c>
      <c r="K100" s="5" t="str">
        <f ca="1">IFERROR((COUNTIFS(SWISSW!$I:$I,MATCHUP!$A100,SWISSW!$J:$J,MATCHUP!K$1,SWISSW!$F:$F,"Won")+COUNTIFS(SWISSW!$I:$I,MATCHUP!K$1,SWISSW!$J:$J,MATCHUP!$A100,SWISSW!$F:$F,"Lost"))/(COUNTIFS(SWISSW!$I:$I,MATCHUP!$A100,SWISSW!$J:$J,MATCHUP!K$1)-COUNTIFS(SWISSW!$I:$I,MATCHUP!$A100,SWISSW!$J:$J,MATCHUP!K$1,SWISSW!$F:$F,"Draw")+COUNTIFS(SWISSW!$I:$I,MATCHUP!K$1,SWISSW!$J:$J,MATCHUP!$A100)-COUNTIFS(SWISSW!$I:$I,MATCHUP!K$1,SWISSW!$J:$J,MATCHUP!$A100,SWISSW!$F:$F,"Draw")),"-")</f>
        <v>-</v>
      </c>
      <c r="L100" s="5" t="str">
        <f ca="1">IFERROR((COUNTIFS(SWISSW!$I:$I,MATCHUP!$A100,SWISSW!$J:$J,MATCHUP!L$1,SWISSW!$F:$F,"Won")+COUNTIFS(SWISSW!$I:$I,MATCHUP!L$1,SWISSW!$J:$J,MATCHUP!$A100,SWISSW!$F:$F,"Lost"))/(COUNTIFS(SWISSW!$I:$I,MATCHUP!$A100,SWISSW!$J:$J,MATCHUP!L$1)-COUNTIFS(SWISSW!$I:$I,MATCHUP!$A100,SWISSW!$J:$J,MATCHUP!L$1,SWISSW!$F:$F,"Draw")+COUNTIFS(SWISSW!$I:$I,MATCHUP!L$1,SWISSW!$J:$J,MATCHUP!$A100)-COUNTIFS(SWISSW!$I:$I,MATCHUP!L$1,SWISSW!$J:$J,MATCHUP!$A100,SWISSW!$F:$F,"Draw")),"-")</f>
        <v>-</v>
      </c>
      <c r="M100" s="5" t="str">
        <f ca="1">IFERROR((COUNTIFS(SWISSW!$I:$I,MATCHUP!$A100,SWISSW!$J:$J,MATCHUP!M$1,SWISSW!$F:$F,"Won")+COUNTIFS(SWISSW!$I:$I,MATCHUP!M$1,SWISSW!$J:$J,MATCHUP!$A100,SWISSW!$F:$F,"Lost"))/(COUNTIFS(SWISSW!$I:$I,MATCHUP!$A100,SWISSW!$J:$J,MATCHUP!M$1)-COUNTIFS(SWISSW!$I:$I,MATCHUP!$A100,SWISSW!$J:$J,MATCHUP!M$1,SWISSW!$F:$F,"Draw")+COUNTIFS(SWISSW!$I:$I,MATCHUP!M$1,SWISSW!$J:$J,MATCHUP!$A100)-COUNTIFS(SWISSW!$I:$I,MATCHUP!M$1,SWISSW!$J:$J,MATCHUP!$A100,SWISSW!$F:$F,"Draw")),"-")</f>
        <v>-</v>
      </c>
      <c r="N100" s="5" t="str">
        <f ca="1">IFERROR((COUNTIFS(SWISSW!$I:$I,MATCHUP!$A100,SWISSW!$J:$J,MATCHUP!N$1,SWISSW!$F:$F,"Won")+COUNTIFS(SWISSW!$I:$I,MATCHUP!N$1,SWISSW!$J:$J,MATCHUP!$A100,SWISSW!$F:$F,"Lost"))/(COUNTIFS(SWISSW!$I:$I,MATCHUP!$A100,SWISSW!$J:$J,MATCHUP!N$1)-COUNTIFS(SWISSW!$I:$I,MATCHUP!$A100,SWISSW!$J:$J,MATCHUP!N$1,SWISSW!$F:$F,"Draw")+COUNTIFS(SWISSW!$I:$I,MATCHUP!N$1,SWISSW!$J:$J,MATCHUP!$A100)-COUNTIFS(SWISSW!$I:$I,MATCHUP!N$1,SWISSW!$J:$J,MATCHUP!$A100,SWISSW!$F:$F,"Draw")),"-")</f>
        <v>-</v>
      </c>
      <c r="O100" s="5" t="str">
        <f ca="1">IFERROR((COUNTIFS(SWISSW!$I:$I,MATCHUP!$A100,SWISSW!$J:$J,MATCHUP!O$1,SWISSW!$F:$F,"Won")+COUNTIFS(SWISSW!$I:$I,MATCHUP!O$1,SWISSW!$J:$J,MATCHUP!$A100,SWISSW!$F:$F,"Lost"))/(COUNTIFS(SWISSW!$I:$I,MATCHUP!$A100,SWISSW!$J:$J,MATCHUP!O$1)-COUNTIFS(SWISSW!$I:$I,MATCHUP!$A100,SWISSW!$J:$J,MATCHUP!O$1,SWISSW!$F:$F,"Draw")+COUNTIFS(SWISSW!$I:$I,MATCHUP!O$1,SWISSW!$J:$J,MATCHUP!$A100)-COUNTIFS(SWISSW!$I:$I,MATCHUP!O$1,SWISSW!$J:$J,MATCHUP!$A100,SWISSW!$F:$F,"Draw")),"-")</f>
        <v>-</v>
      </c>
      <c r="P100" s="5" t="str">
        <f ca="1">IFERROR((COUNTIFS(SWISSW!$I:$I,MATCHUP!$A100,SWISSW!$J:$J,MATCHUP!P$1,SWISSW!$F:$F,"Won")+COUNTIFS(SWISSW!$I:$I,MATCHUP!P$1,SWISSW!$J:$J,MATCHUP!$A100,SWISSW!$F:$F,"Lost"))/(COUNTIFS(SWISSW!$I:$I,MATCHUP!$A100,SWISSW!$J:$J,MATCHUP!P$1)-COUNTIFS(SWISSW!$I:$I,MATCHUP!$A100,SWISSW!$J:$J,MATCHUP!P$1,SWISSW!$F:$F,"Draw")+COUNTIFS(SWISSW!$I:$I,MATCHUP!P$1,SWISSW!$J:$J,MATCHUP!$A100)-COUNTIFS(SWISSW!$I:$I,MATCHUP!P$1,SWISSW!$J:$J,MATCHUP!$A100,SWISSW!$F:$F,"Draw")),"-")</f>
        <v>-</v>
      </c>
      <c r="Q100" s="5" t="str">
        <f ca="1">IFERROR((COUNTIFS(SWISSW!$I:$I,MATCHUP!$A100,SWISSW!$J:$J,MATCHUP!Q$1,SWISSW!$F:$F,"Won")+COUNTIFS(SWISSW!$I:$I,MATCHUP!Q$1,SWISSW!$J:$J,MATCHUP!$A100,SWISSW!$F:$F,"Lost"))/(COUNTIFS(SWISSW!$I:$I,MATCHUP!$A100,SWISSW!$J:$J,MATCHUP!Q$1)-COUNTIFS(SWISSW!$I:$I,MATCHUP!$A100,SWISSW!$J:$J,MATCHUP!Q$1,SWISSW!$F:$F,"Draw")+COUNTIFS(SWISSW!$I:$I,MATCHUP!Q$1,SWISSW!$J:$J,MATCHUP!$A100)-COUNTIFS(SWISSW!$I:$I,MATCHUP!Q$1,SWISSW!$J:$J,MATCHUP!$A100,SWISSW!$F:$F,"Draw")),"-")</f>
        <v>-</v>
      </c>
      <c r="R100" s="5" t="str">
        <f ca="1">IFERROR((COUNTIFS(SWISSW!$I:$I,MATCHUP!$A100,SWISSW!$J:$J,MATCHUP!R$1,SWISSW!$F:$F,"Won")+COUNTIFS(SWISSW!$I:$I,MATCHUP!R$1,SWISSW!$J:$J,MATCHUP!$A100,SWISSW!$F:$F,"Lost"))/(COUNTIFS(SWISSW!$I:$I,MATCHUP!$A100,SWISSW!$J:$J,MATCHUP!R$1)-COUNTIFS(SWISSW!$I:$I,MATCHUP!$A100,SWISSW!$J:$J,MATCHUP!R$1,SWISSW!$F:$F,"Draw")+COUNTIFS(SWISSW!$I:$I,MATCHUP!R$1,SWISSW!$J:$J,MATCHUP!$A100)-COUNTIFS(SWISSW!$I:$I,MATCHUP!R$1,SWISSW!$J:$J,MATCHUP!$A100,SWISSW!$F:$F,"Draw")),"-")</f>
        <v>-</v>
      </c>
      <c r="S100" s="5" t="str">
        <f ca="1">IFERROR((COUNTIFS(SWISSW!$I:$I,MATCHUP!$A100,SWISSW!$J:$J,MATCHUP!S$1,SWISSW!$F:$F,"Won")+COUNTIFS(SWISSW!$I:$I,MATCHUP!S$1,SWISSW!$J:$J,MATCHUP!$A100,SWISSW!$F:$F,"Lost"))/(COUNTIFS(SWISSW!$I:$I,MATCHUP!$A100,SWISSW!$J:$J,MATCHUP!S$1)-COUNTIFS(SWISSW!$I:$I,MATCHUP!$A100,SWISSW!$J:$J,MATCHUP!S$1,SWISSW!$F:$F,"Draw")+COUNTIFS(SWISSW!$I:$I,MATCHUP!S$1,SWISSW!$J:$J,MATCHUP!$A100)-COUNTIFS(SWISSW!$I:$I,MATCHUP!S$1,SWISSW!$J:$J,MATCHUP!$A100,SWISSW!$F:$F,"Draw")),"-")</f>
        <v>-</v>
      </c>
      <c r="T100" s="5" t="str">
        <f ca="1">IFERROR((COUNTIFS(SWISSW!$I:$I,MATCHUP!$A100,SWISSW!$J:$J,MATCHUP!T$1,SWISSW!$F:$F,"Won")+COUNTIFS(SWISSW!$I:$I,MATCHUP!T$1,SWISSW!$J:$J,MATCHUP!$A100,SWISSW!$F:$F,"Lost"))/(COUNTIFS(SWISSW!$I:$I,MATCHUP!$A100,SWISSW!$J:$J,MATCHUP!T$1)-COUNTIFS(SWISSW!$I:$I,MATCHUP!$A100,SWISSW!$J:$J,MATCHUP!T$1,SWISSW!$F:$F,"Draw")+COUNTIFS(SWISSW!$I:$I,MATCHUP!T$1,SWISSW!$J:$J,MATCHUP!$A100)-COUNTIFS(SWISSW!$I:$I,MATCHUP!T$1,SWISSW!$J:$J,MATCHUP!$A100,SWISSW!$F:$F,"Draw")),"-")</f>
        <v>-</v>
      </c>
      <c r="U100" s="5" t="str">
        <f ca="1">IFERROR((COUNTIFS(SWISSW!$I:$I,MATCHUP!$A100,SWISSW!$J:$J,MATCHUP!U$1,SWISSW!$F:$F,"Won")+COUNTIFS(SWISSW!$I:$I,MATCHUP!U$1,SWISSW!$J:$J,MATCHUP!$A100,SWISSW!$F:$F,"Lost"))/(COUNTIFS(SWISSW!$I:$I,MATCHUP!$A100,SWISSW!$J:$J,MATCHUP!U$1)-COUNTIFS(SWISSW!$I:$I,MATCHUP!$A100,SWISSW!$J:$J,MATCHUP!U$1,SWISSW!$F:$F,"Draw")+COUNTIFS(SWISSW!$I:$I,MATCHUP!U$1,SWISSW!$J:$J,MATCHUP!$A100)-COUNTIFS(SWISSW!$I:$I,MATCHUP!U$1,SWISSW!$J:$J,MATCHUP!$A100,SWISSW!$F:$F,"Draw")),"-")</f>
        <v>-</v>
      </c>
      <c r="V100" s="5" t="str">
        <f ca="1">IFERROR((COUNTIFS(SWISSW!$I:$I,MATCHUP!$A100,SWISSW!$J:$J,MATCHUP!V$1,SWISSW!$F:$F,"Won")+COUNTIFS(SWISSW!$I:$I,MATCHUP!V$1,SWISSW!$J:$J,MATCHUP!$A100,SWISSW!$F:$F,"Lost"))/(COUNTIFS(SWISSW!$I:$I,MATCHUP!$A100,SWISSW!$J:$J,MATCHUP!V$1)-COUNTIFS(SWISSW!$I:$I,MATCHUP!$A100,SWISSW!$J:$J,MATCHUP!V$1,SWISSW!$F:$F,"Draw")+COUNTIFS(SWISSW!$I:$I,MATCHUP!V$1,SWISSW!$J:$J,MATCHUP!$A100)-COUNTIFS(SWISSW!$I:$I,MATCHUP!V$1,SWISSW!$J:$J,MATCHUP!$A100,SWISSW!$F:$F,"Draw")),"-")</f>
        <v>-</v>
      </c>
      <c r="W100" s="5" t="str">
        <f ca="1">IFERROR((COUNTIFS(SWISSW!$I:$I,MATCHUP!$A100,SWISSW!$J:$J,MATCHUP!W$1,SWISSW!$F:$F,"Won")+COUNTIFS(SWISSW!$I:$I,MATCHUP!W$1,SWISSW!$J:$J,MATCHUP!$A100,SWISSW!$F:$F,"Lost"))/(COUNTIFS(SWISSW!$I:$I,MATCHUP!$A100,SWISSW!$J:$J,MATCHUP!W$1)-COUNTIFS(SWISSW!$I:$I,MATCHUP!$A100,SWISSW!$J:$J,MATCHUP!W$1,SWISSW!$F:$F,"Draw")+COUNTIFS(SWISSW!$I:$I,MATCHUP!W$1,SWISSW!$J:$J,MATCHUP!$A100)-COUNTIFS(SWISSW!$I:$I,MATCHUP!W$1,SWISSW!$J:$J,MATCHUP!$A100,SWISSW!$F:$F,"Draw")),"-")</f>
        <v>-</v>
      </c>
      <c r="X100" s="5" t="str">
        <f ca="1">IFERROR((COUNTIFS(SWISSW!$I:$I,MATCHUP!$A100,SWISSW!$J:$J,MATCHUP!X$1,SWISSW!$F:$F,"Won")+COUNTIFS(SWISSW!$I:$I,MATCHUP!X$1,SWISSW!$J:$J,MATCHUP!$A100,SWISSW!$F:$F,"Lost"))/(COUNTIFS(SWISSW!$I:$I,MATCHUP!$A100,SWISSW!$J:$J,MATCHUP!X$1)-COUNTIFS(SWISSW!$I:$I,MATCHUP!$A100,SWISSW!$J:$J,MATCHUP!X$1,SWISSW!$F:$F,"Draw")+COUNTIFS(SWISSW!$I:$I,MATCHUP!X$1,SWISSW!$J:$J,MATCHUP!$A100)-COUNTIFS(SWISSW!$I:$I,MATCHUP!X$1,SWISSW!$J:$J,MATCHUP!$A100,SWISSW!$F:$F,"Draw")),"-")</f>
        <v>-</v>
      </c>
      <c r="Y100" s="5" t="str">
        <f ca="1">IFERROR((COUNTIFS(SWISSW!$I:$I,MATCHUP!$A100,SWISSW!$J:$J,MATCHUP!Y$1,SWISSW!$F:$F,"Won")+COUNTIFS(SWISSW!$I:$I,MATCHUP!Y$1,SWISSW!$J:$J,MATCHUP!$A100,SWISSW!$F:$F,"Lost"))/(COUNTIFS(SWISSW!$I:$I,MATCHUP!$A100,SWISSW!$J:$J,MATCHUP!Y$1)-COUNTIFS(SWISSW!$I:$I,MATCHUP!$A100,SWISSW!$J:$J,MATCHUP!Y$1,SWISSW!$F:$F,"Draw")+COUNTIFS(SWISSW!$I:$I,MATCHUP!Y$1,SWISSW!$J:$J,MATCHUP!$A100)-COUNTIFS(SWISSW!$I:$I,MATCHUP!Y$1,SWISSW!$J:$J,MATCHUP!$A100,SWISSW!$F:$F,"Draw")),"-")</f>
        <v>-</v>
      </c>
      <c r="Z100" s="5" t="str">
        <f ca="1">IFERROR((COUNTIFS(SWISSW!$I:$I,MATCHUP!$A100,SWISSW!$J:$J,MATCHUP!Z$1,SWISSW!$F:$F,"Won")+COUNTIFS(SWISSW!$I:$I,MATCHUP!Z$1,SWISSW!$J:$J,MATCHUP!$A100,SWISSW!$F:$F,"Lost"))/(COUNTIFS(SWISSW!$I:$I,MATCHUP!$A100,SWISSW!$J:$J,MATCHUP!Z$1)-COUNTIFS(SWISSW!$I:$I,MATCHUP!$A100,SWISSW!$J:$J,MATCHUP!Z$1,SWISSW!$F:$F,"Draw")+COUNTIFS(SWISSW!$I:$I,MATCHUP!Z$1,SWISSW!$J:$J,MATCHUP!$A100)-COUNTIFS(SWISSW!$I:$I,MATCHUP!Z$1,SWISSW!$J:$J,MATCHUP!$A100,SWISSW!$F:$F,"Draw")),"-")</f>
        <v>-</v>
      </c>
      <c r="AA100" s="5" t="str">
        <f ca="1">IFERROR((COUNTIFS(SWISSW!$I:$I,MATCHUP!$A100,SWISSW!$J:$J,MATCHUP!AA$1,SWISSW!$F:$F,"Won")+COUNTIFS(SWISSW!$I:$I,MATCHUP!AA$1,SWISSW!$J:$J,MATCHUP!$A100,SWISSW!$F:$F,"Lost"))/(COUNTIFS(SWISSW!$I:$I,MATCHUP!$A100,SWISSW!$J:$J,MATCHUP!AA$1)-COUNTIFS(SWISSW!$I:$I,MATCHUP!$A100,SWISSW!$J:$J,MATCHUP!AA$1,SWISSW!$F:$F,"Draw")+COUNTIFS(SWISSW!$I:$I,MATCHUP!AA$1,SWISSW!$J:$J,MATCHUP!$A100)-COUNTIFS(SWISSW!$I:$I,MATCHUP!AA$1,SWISSW!$J:$J,MATCHUP!$A100,SWISSW!$F:$F,"Draw")),"-")</f>
        <v>-</v>
      </c>
      <c r="AB100" s="5" t="str">
        <f ca="1">IFERROR((COUNTIFS(SWISSW!$I:$I,MATCHUP!$A100,SWISSW!$J:$J,MATCHUP!AB$1,SWISSW!$F:$F,"Won")+COUNTIFS(SWISSW!$I:$I,MATCHUP!AB$1,SWISSW!$J:$J,MATCHUP!$A100,SWISSW!$F:$F,"Lost"))/(COUNTIFS(SWISSW!$I:$I,MATCHUP!$A100,SWISSW!$J:$J,MATCHUP!AB$1)-COUNTIFS(SWISSW!$I:$I,MATCHUP!$A100,SWISSW!$J:$J,MATCHUP!AB$1,SWISSW!$F:$F,"Draw")+COUNTIFS(SWISSW!$I:$I,MATCHUP!AB$1,SWISSW!$J:$J,MATCHUP!$A100)-COUNTIFS(SWISSW!$I:$I,MATCHUP!AB$1,SWISSW!$J:$J,MATCHUP!$A100,SWISSW!$F:$F,"Draw")),"-")</f>
        <v>-</v>
      </c>
      <c r="AC100" s="5" t="str">
        <f ca="1">IFERROR((COUNTIFS(SWISSW!$I:$I,MATCHUP!$A100,SWISSW!$J:$J,MATCHUP!AC$1,SWISSW!$F:$F,"Won")+COUNTIFS(SWISSW!$I:$I,MATCHUP!AC$1,SWISSW!$J:$J,MATCHUP!$A100,SWISSW!$F:$F,"Lost"))/(COUNTIFS(SWISSW!$I:$I,MATCHUP!$A100,SWISSW!$J:$J,MATCHUP!AC$1)-COUNTIFS(SWISSW!$I:$I,MATCHUP!$A100,SWISSW!$J:$J,MATCHUP!AC$1,SWISSW!$F:$F,"Draw")+COUNTIFS(SWISSW!$I:$I,MATCHUP!AC$1,SWISSW!$J:$J,MATCHUP!$A100)-COUNTIFS(SWISSW!$I:$I,MATCHUP!AC$1,SWISSW!$J:$J,MATCHUP!$A100,SWISSW!$F:$F,"Draw")),"-")</f>
        <v>-</v>
      </c>
      <c r="AD100" s="5" t="str">
        <f ca="1">IFERROR((COUNTIFS(SWISSW!$I:$I,MATCHUP!$A100,SWISSW!$J:$J,MATCHUP!AD$1,SWISSW!$F:$F,"Won")+COUNTIFS(SWISSW!$I:$I,MATCHUP!AD$1,SWISSW!$J:$J,MATCHUP!$A100,SWISSW!$F:$F,"Lost"))/(COUNTIFS(SWISSW!$I:$I,MATCHUP!$A100,SWISSW!$J:$J,MATCHUP!AD$1)-COUNTIFS(SWISSW!$I:$I,MATCHUP!$A100,SWISSW!$J:$J,MATCHUP!AD$1,SWISSW!$F:$F,"Draw")+COUNTIFS(SWISSW!$I:$I,MATCHUP!AD$1,SWISSW!$J:$J,MATCHUP!$A100)-COUNTIFS(SWISSW!$I:$I,MATCHUP!AD$1,SWISSW!$J:$J,MATCHUP!$A100,SWISSW!$F:$F,"Draw")),"-")</f>
        <v>-</v>
      </c>
      <c r="AE100" s="5" t="str">
        <f ca="1">IFERROR((COUNTIFS(SWISSW!$I:$I,MATCHUP!$A100,SWISSW!$J:$J,MATCHUP!AE$1,SWISSW!$F:$F,"Won")+COUNTIFS(SWISSW!$I:$I,MATCHUP!AE$1,SWISSW!$J:$J,MATCHUP!$A100,SWISSW!$F:$F,"Lost"))/(COUNTIFS(SWISSW!$I:$I,MATCHUP!$A100,SWISSW!$J:$J,MATCHUP!AE$1)-COUNTIFS(SWISSW!$I:$I,MATCHUP!$A100,SWISSW!$J:$J,MATCHUP!AE$1,SWISSW!$F:$F,"Draw")+COUNTIFS(SWISSW!$I:$I,MATCHUP!AE$1,SWISSW!$J:$J,MATCHUP!$A100)-COUNTIFS(SWISSW!$I:$I,MATCHUP!AE$1,SWISSW!$J:$J,MATCHUP!$A100,SWISSW!$F:$F,"Draw")),"-")</f>
        <v>-</v>
      </c>
      <c r="AF100" s="5" t="str">
        <f ca="1">IFERROR((COUNTIFS(SWISSW!$I:$I,MATCHUP!$A100,SWISSW!$J:$J,MATCHUP!AF$1,SWISSW!$F:$F,"Won")+COUNTIFS(SWISSW!$I:$I,MATCHUP!AF$1,SWISSW!$J:$J,MATCHUP!$A100,SWISSW!$F:$F,"Lost"))/(COUNTIFS(SWISSW!$I:$I,MATCHUP!$A100,SWISSW!$J:$J,MATCHUP!AF$1)-COUNTIFS(SWISSW!$I:$I,MATCHUP!$A100,SWISSW!$J:$J,MATCHUP!AF$1,SWISSW!$F:$F,"Draw")+COUNTIFS(SWISSW!$I:$I,MATCHUP!AF$1,SWISSW!$J:$J,MATCHUP!$A100)-COUNTIFS(SWISSW!$I:$I,MATCHUP!AF$1,SWISSW!$J:$J,MATCHUP!$A100,SWISSW!$F:$F,"Draw")),"-")</f>
        <v>-</v>
      </c>
      <c r="AG100" s="5" t="str">
        <f ca="1">IFERROR((COUNTIFS(SWISSW!$I:$I,MATCHUP!$A100,SWISSW!$J:$J,MATCHUP!AG$1,SWISSW!$F:$F,"Won")+COUNTIFS(SWISSW!$I:$I,MATCHUP!AG$1,SWISSW!$J:$J,MATCHUP!$A100,SWISSW!$F:$F,"Lost"))/(COUNTIFS(SWISSW!$I:$I,MATCHUP!$A100,SWISSW!$J:$J,MATCHUP!AG$1)-COUNTIFS(SWISSW!$I:$I,MATCHUP!$A100,SWISSW!$J:$J,MATCHUP!AG$1,SWISSW!$F:$F,"Draw")+COUNTIFS(SWISSW!$I:$I,MATCHUP!AG$1,SWISSW!$J:$J,MATCHUP!$A100)-COUNTIFS(SWISSW!$I:$I,MATCHUP!AG$1,SWISSW!$J:$J,MATCHUP!$A100,SWISSW!$F:$F,"Draw")),"-")</f>
        <v>-</v>
      </c>
      <c r="AH100" s="5" t="str">
        <f ca="1">IFERROR((COUNTIFS(SWISSW!$I:$I,MATCHUP!$A100,SWISSW!$J:$J,MATCHUP!AH$1,SWISSW!$F:$F,"Won")+COUNTIFS(SWISSW!$I:$I,MATCHUP!AH$1,SWISSW!$J:$J,MATCHUP!$A100,SWISSW!$F:$F,"Lost"))/(COUNTIFS(SWISSW!$I:$I,MATCHUP!$A100,SWISSW!$J:$J,MATCHUP!AH$1)-COUNTIFS(SWISSW!$I:$I,MATCHUP!$A100,SWISSW!$J:$J,MATCHUP!AH$1,SWISSW!$F:$F,"Draw")+COUNTIFS(SWISSW!$I:$I,MATCHUP!AH$1,SWISSW!$J:$J,MATCHUP!$A100)-COUNTIFS(SWISSW!$I:$I,MATCHUP!AH$1,SWISSW!$J:$J,MATCHUP!$A100,SWISSW!$F:$F,"Draw")),"-")</f>
        <v>-</v>
      </c>
      <c r="AI100" s="5" t="str">
        <f ca="1">IFERROR((COUNTIFS(SWISSW!$I:$I,MATCHUP!$A100,SWISSW!$J:$J,MATCHUP!AI$1,SWISSW!$F:$F,"Won")+COUNTIFS(SWISSW!$I:$I,MATCHUP!AI$1,SWISSW!$J:$J,MATCHUP!$A100,SWISSW!$F:$F,"Lost"))/(COUNTIFS(SWISSW!$I:$I,MATCHUP!$A100,SWISSW!$J:$J,MATCHUP!AI$1)-COUNTIFS(SWISSW!$I:$I,MATCHUP!$A100,SWISSW!$J:$J,MATCHUP!AI$1,SWISSW!$F:$F,"Draw")+COUNTIFS(SWISSW!$I:$I,MATCHUP!AI$1,SWISSW!$J:$J,MATCHUP!$A100)-COUNTIFS(SWISSW!$I:$I,MATCHUP!AI$1,SWISSW!$J:$J,MATCHUP!$A100,SWISSW!$F:$F,"Draw")),"-")</f>
        <v>-</v>
      </c>
      <c r="AJ100" s="5" t="str">
        <f ca="1">IFERROR((COUNTIFS(SWISSW!$I:$I,MATCHUP!$A100,SWISSW!$J:$J,MATCHUP!AJ$1,SWISSW!$F:$F,"Won")+COUNTIFS(SWISSW!$I:$I,MATCHUP!AJ$1,SWISSW!$J:$J,MATCHUP!$A100,SWISSW!$F:$F,"Lost"))/(COUNTIFS(SWISSW!$I:$I,MATCHUP!$A100,SWISSW!$J:$J,MATCHUP!AJ$1)-COUNTIFS(SWISSW!$I:$I,MATCHUP!$A100,SWISSW!$J:$J,MATCHUP!AJ$1,SWISSW!$F:$F,"Draw")+COUNTIFS(SWISSW!$I:$I,MATCHUP!AJ$1,SWISSW!$J:$J,MATCHUP!$A100)-COUNTIFS(SWISSW!$I:$I,MATCHUP!AJ$1,SWISSW!$J:$J,MATCHUP!$A100,SWISSW!$F:$F,"Draw")),"-")</f>
        <v>-</v>
      </c>
      <c r="AK100" s="5" t="str">
        <f ca="1">IFERROR((COUNTIFS(SWISSW!$I:$I,MATCHUP!$A100,SWISSW!$J:$J,MATCHUP!AK$1,SWISSW!$F:$F,"Won")+COUNTIFS(SWISSW!$I:$I,MATCHUP!AK$1,SWISSW!$J:$J,MATCHUP!$A100,SWISSW!$F:$F,"Lost"))/(COUNTIFS(SWISSW!$I:$I,MATCHUP!$A100,SWISSW!$J:$J,MATCHUP!AK$1)-COUNTIFS(SWISSW!$I:$I,MATCHUP!$A100,SWISSW!$J:$J,MATCHUP!AK$1,SWISSW!$F:$F,"Draw")+COUNTIFS(SWISSW!$I:$I,MATCHUP!AK$1,SWISSW!$J:$J,MATCHUP!$A100)-COUNTIFS(SWISSW!$I:$I,MATCHUP!AK$1,SWISSW!$J:$J,MATCHUP!$A100,SWISSW!$F:$F,"Draw")),"-")</f>
        <v>-</v>
      </c>
      <c r="AL100" s="5" t="str">
        <f ca="1">IFERROR((COUNTIFS(SWISSW!$I:$I,MATCHUP!$A100,SWISSW!$J:$J,MATCHUP!AL$1,SWISSW!$F:$F,"Won")+COUNTIFS(SWISSW!$I:$I,MATCHUP!AL$1,SWISSW!$J:$J,MATCHUP!$A100,SWISSW!$F:$F,"Lost"))/(COUNTIFS(SWISSW!$I:$I,MATCHUP!$A100,SWISSW!$J:$J,MATCHUP!AL$1)-COUNTIFS(SWISSW!$I:$I,MATCHUP!$A100,SWISSW!$J:$J,MATCHUP!AL$1,SWISSW!$F:$F,"Draw")+COUNTIFS(SWISSW!$I:$I,MATCHUP!AL$1,SWISSW!$J:$J,MATCHUP!$A100)-COUNTIFS(SWISSW!$I:$I,MATCHUP!AL$1,SWISSW!$J:$J,MATCHUP!$A100,SWISSW!$F:$F,"Draw")),"-")</f>
        <v>-</v>
      </c>
      <c r="AM100" s="5" t="str">
        <f ca="1">IFERROR((COUNTIFS(SWISSW!$I:$I,MATCHUP!$A100,SWISSW!$J:$J,MATCHUP!AM$1,SWISSW!$F:$F,"Won")+COUNTIFS(SWISSW!$I:$I,MATCHUP!AM$1,SWISSW!$J:$J,MATCHUP!$A100,SWISSW!$F:$F,"Lost"))/(COUNTIFS(SWISSW!$I:$I,MATCHUP!$A100,SWISSW!$J:$J,MATCHUP!AM$1)-COUNTIFS(SWISSW!$I:$I,MATCHUP!$A100,SWISSW!$J:$J,MATCHUP!AM$1,SWISSW!$F:$F,"Draw")+COUNTIFS(SWISSW!$I:$I,MATCHUP!AM$1,SWISSW!$J:$J,MATCHUP!$A100)-COUNTIFS(SWISSW!$I:$I,MATCHUP!AM$1,SWISSW!$J:$J,MATCHUP!$A100,SWISSW!$F:$F,"Draw")),"-")</f>
        <v>-</v>
      </c>
      <c r="AN100" s="5" t="str">
        <f ca="1">IFERROR((COUNTIFS(SWISSW!$I:$I,MATCHUP!$A100,SWISSW!$J:$J,MATCHUP!AN$1,SWISSW!$F:$F,"Won")+COUNTIFS(SWISSW!$I:$I,MATCHUP!AN$1,SWISSW!$J:$J,MATCHUP!$A100,SWISSW!$F:$F,"Lost"))/(COUNTIFS(SWISSW!$I:$I,MATCHUP!$A100,SWISSW!$J:$J,MATCHUP!AN$1)-COUNTIFS(SWISSW!$I:$I,MATCHUP!$A100,SWISSW!$J:$J,MATCHUP!AN$1,SWISSW!$F:$F,"Draw")+COUNTIFS(SWISSW!$I:$I,MATCHUP!AN$1,SWISSW!$J:$J,MATCHUP!$A100)-COUNTIFS(SWISSW!$I:$I,MATCHUP!AN$1,SWISSW!$J:$J,MATCHUP!$A100,SWISSW!$F:$F,"Draw")),"-")</f>
        <v>-</v>
      </c>
      <c r="AO100" s="5" t="str">
        <f ca="1">IFERROR((COUNTIFS(SWISSW!$I:$I,MATCHUP!$A100,SWISSW!$J:$J,MATCHUP!AO$1,SWISSW!$F:$F,"Won")+COUNTIFS(SWISSW!$I:$I,MATCHUP!AO$1,SWISSW!$J:$J,MATCHUP!$A100,SWISSW!$F:$F,"Lost"))/(COUNTIFS(SWISSW!$I:$I,MATCHUP!$A100,SWISSW!$J:$J,MATCHUP!AO$1)-COUNTIFS(SWISSW!$I:$I,MATCHUP!$A100,SWISSW!$J:$J,MATCHUP!AO$1,SWISSW!$F:$F,"Draw")+COUNTIFS(SWISSW!$I:$I,MATCHUP!AO$1,SWISSW!$J:$J,MATCHUP!$A100)-COUNTIFS(SWISSW!$I:$I,MATCHUP!AO$1,SWISSW!$J:$J,MATCHUP!$A100,SWISSW!$F:$F,"Draw")),"-")</f>
        <v>-</v>
      </c>
      <c r="AP100" s="5" t="str">
        <f ca="1">IFERROR((COUNTIFS(SWISSW!$I:$I,MATCHUP!$A100,SWISSW!$J:$J,MATCHUP!AP$1,SWISSW!$F:$F,"Won")+COUNTIFS(SWISSW!$I:$I,MATCHUP!AP$1,SWISSW!$J:$J,MATCHUP!$A100,SWISSW!$F:$F,"Lost"))/(COUNTIFS(SWISSW!$I:$I,MATCHUP!$A100,SWISSW!$J:$J,MATCHUP!AP$1)-COUNTIFS(SWISSW!$I:$I,MATCHUP!$A100,SWISSW!$J:$J,MATCHUP!AP$1,SWISSW!$F:$F,"Draw")+COUNTIFS(SWISSW!$I:$I,MATCHUP!AP$1,SWISSW!$J:$J,MATCHUP!$A100)-COUNTIFS(SWISSW!$I:$I,MATCHUP!AP$1,SWISSW!$J:$J,MATCHUP!$A100,SWISSW!$F:$F,"Draw")),"-")</f>
        <v>-</v>
      </c>
      <c r="AQ100" s="5" t="str">
        <f ca="1">IFERROR((COUNTIFS(SWISSW!$I:$I,MATCHUP!$A100,SWISSW!$J:$J,MATCHUP!AQ$1,SWISSW!$F:$F,"Won")+COUNTIFS(SWISSW!$I:$I,MATCHUP!AQ$1,SWISSW!$J:$J,MATCHUP!$A100,SWISSW!$F:$F,"Lost"))/(COUNTIFS(SWISSW!$I:$I,MATCHUP!$A100,SWISSW!$J:$J,MATCHUP!AQ$1)-COUNTIFS(SWISSW!$I:$I,MATCHUP!$A100,SWISSW!$J:$J,MATCHUP!AQ$1,SWISSW!$F:$F,"Draw")+COUNTIFS(SWISSW!$I:$I,MATCHUP!AQ$1,SWISSW!$J:$J,MATCHUP!$A100)-COUNTIFS(SWISSW!$I:$I,MATCHUP!AQ$1,SWISSW!$J:$J,MATCHUP!$A100,SWISSW!$F:$F,"Draw")),"-")</f>
        <v>-</v>
      </c>
      <c r="AR100" s="5" t="str">
        <f ca="1">IFERROR((COUNTIFS(SWISSW!$I:$I,MATCHUP!$A100,SWISSW!$J:$J,MATCHUP!AR$1,SWISSW!$F:$F,"Won")+COUNTIFS(SWISSW!$I:$I,MATCHUP!AR$1,SWISSW!$J:$J,MATCHUP!$A100,SWISSW!$F:$F,"Lost"))/(COUNTIFS(SWISSW!$I:$I,MATCHUP!$A100,SWISSW!$J:$J,MATCHUP!AR$1)-COUNTIFS(SWISSW!$I:$I,MATCHUP!$A100,SWISSW!$J:$J,MATCHUP!AR$1,SWISSW!$F:$F,"Draw")+COUNTIFS(SWISSW!$I:$I,MATCHUP!AR$1,SWISSW!$J:$J,MATCHUP!$A100)-COUNTIFS(SWISSW!$I:$I,MATCHUP!AR$1,SWISSW!$J:$J,MATCHUP!$A100,SWISSW!$F:$F,"Draw")),"-")</f>
        <v>-</v>
      </c>
      <c r="AS100" s="5" t="str">
        <f ca="1">IFERROR((COUNTIFS(SWISSW!$I:$I,MATCHUP!$A100,SWISSW!$J:$J,MATCHUP!AS$1,SWISSW!$F:$F,"Won")+COUNTIFS(SWISSW!$I:$I,MATCHUP!AS$1,SWISSW!$J:$J,MATCHUP!$A100,SWISSW!$F:$F,"Lost"))/(COUNTIFS(SWISSW!$I:$I,MATCHUP!$A100,SWISSW!$J:$J,MATCHUP!AS$1)-COUNTIFS(SWISSW!$I:$I,MATCHUP!$A100,SWISSW!$J:$J,MATCHUP!AS$1,SWISSW!$F:$F,"Draw")+COUNTIFS(SWISSW!$I:$I,MATCHUP!AS$1,SWISSW!$J:$J,MATCHUP!$A100)-COUNTIFS(SWISSW!$I:$I,MATCHUP!AS$1,SWISSW!$J:$J,MATCHUP!$A100,SWISSW!$F:$F,"Draw")),"-")</f>
        <v>-</v>
      </c>
      <c r="AT100" s="5" t="str">
        <f ca="1">IFERROR((COUNTIFS(SWISSW!$I:$I,MATCHUP!$A100,SWISSW!$J:$J,MATCHUP!AT$1,SWISSW!$F:$F,"Won")+COUNTIFS(SWISSW!$I:$I,MATCHUP!AT$1,SWISSW!$J:$J,MATCHUP!$A100,SWISSW!$F:$F,"Lost"))/(COUNTIFS(SWISSW!$I:$I,MATCHUP!$A100,SWISSW!$J:$J,MATCHUP!AT$1)-COUNTIFS(SWISSW!$I:$I,MATCHUP!$A100,SWISSW!$J:$J,MATCHUP!AT$1,SWISSW!$F:$F,"Draw")+COUNTIFS(SWISSW!$I:$I,MATCHUP!AT$1,SWISSW!$J:$J,MATCHUP!$A100)-COUNTIFS(SWISSW!$I:$I,MATCHUP!AT$1,SWISSW!$J:$J,MATCHUP!$A100,SWISSW!$F:$F,"Draw")),"-")</f>
        <v>-</v>
      </c>
      <c r="AU100" s="5" t="str">
        <f ca="1">IFERROR((COUNTIFS(SWISSW!$I:$I,MATCHUP!$A100,SWISSW!$J:$J,MATCHUP!AU$1,SWISSW!$F:$F,"Won")+COUNTIFS(SWISSW!$I:$I,MATCHUP!AU$1,SWISSW!$J:$J,MATCHUP!$A100,SWISSW!$F:$F,"Lost"))/(COUNTIFS(SWISSW!$I:$I,MATCHUP!$A100,SWISSW!$J:$J,MATCHUP!AU$1)-COUNTIFS(SWISSW!$I:$I,MATCHUP!$A100,SWISSW!$J:$J,MATCHUP!AU$1,SWISSW!$F:$F,"Draw")+COUNTIFS(SWISSW!$I:$I,MATCHUP!AU$1,SWISSW!$J:$J,MATCHUP!$A100)-COUNTIFS(SWISSW!$I:$I,MATCHUP!AU$1,SWISSW!$J:$J,MATCHUP!$A100,SWISSW!$F:$F,"Draw")),"-")</f>
        <v>-</v>
      </c>
      <c r="AV100" s="5" t="str">
        <f ca="1">IFERROR((COUNTIFS(SWISSW!$I:$I,MATCHUP!$A100,SWISSW!$J:$J,MATCHUP!AV$1,SWISSW!$F:$F,"Won")+COUNTIFS(SWISSW!$I:$I,MATCHUP!AV$1,SWISSW!$J:$J,MATCHUP!$A100,SWISSW!$F:$F,"Lost"))/(COUNTIFS(SWISSW!$I:$I,MATCHUP!$A100,SWISSW!$J:$J,MATCHUP!AV$1)-COUNTIFS(SWISSW!$I:$I,MATCHUP!$A100,SWISSW!$J:$J,MATCHUP!AV$1,SWISSW!$F:$F,"Draw")+COUNTIFS(SWISSW!$I:$I,MATCHUP!AV$1,SWISSW!$J:$J,MATCHUP!$A100)-COUNTIFS(SWISSW!$I:$I,MATCHUP!AV$1,SWISSW!$J:$J,MATCHUP!$A100,SWISSW!$F:$F,"Draw")),"-")</f>
        <v>-</v>
      </c>
      <c r="AW100" s="5" t="str">
        <f ca="1">IFERROR((COUNTIFS(SWISSW!$I:$I,MATCHUP!$A100,SWISSW!$J:$J,MATCHUP!AW$1,SWISSW!$F:$F,"Won")+COUNTIFS(SWISSW!$I:$I,MATCHUP!AW$1,SWISSW!$J:$J,MATCHUP!$A100,SWISSW!$F:$F,"Lost"))/(COUNTIFS(SWISSW!$I:$I,MATCHUP!$A100,SWISSW!$J:$J,MATCHUP!AW$1)-COUNTIFS(SWISSW!$I:$I,MATCHUP!$A100,SWISSW!$J:$J,MATCHUP!AW$1,SWISSW!$F:$F,"Draw")+COUNTIFS(SWISSW!$I:$I,MATCHUP!AW$1,SWISSW!$J:$J,MATCHUP!$A100)-COUNTIFS(SWISSW!$I:$I,MATCHUP!AW$1,SWISSW!$J:$J,MATCHUP!$A100,SWISSW!$F:$F,"Draw")),"-")</f>
        <v>-</v>
      </c>
      <c r="AX100" s="5" t="str">
        <f ca="1">IFERROR((COUNTIFS(SWISSW!$I:$I,MATCHUP!$A100,SWISSW!$J:$J,MATCHUP!AX$1,SWISSW!$F:$F,"Won")+COUNTIFS(SWISSW!$I:$I,MATCHUP!AX$1,SWISSW!$J:$J,MATCHUP!$A100,SWISSW!$F:$F,"Lost"))/(COUNTIFS(SWISSW!$I:$I,MATCHUP!$A100,SWISSW!$J:$J,MATCHUP!AX$1)-COUNTIFS(SWISSW!$I:$I,MATCHUP!$A100,SWISSW!$J:$J,MATCHUP!AX$1,SWISSW!$F:$F,"Draw")+COUNTIFS(SWISSW!$I:$I,MATCHUP!AX$1,SWISSW!$J:$J,MATCHUP!$A100)-COUNTIFS(SWISSW!$I:$I,MATCHUP!AX$1,SWISSW!$J:$J,MATCHUP!$A100,SWISSW!$F:$F,"Draw")),"-")</f>
        <v>-</v>
      </c>
      <c r="AY100" s="5" t="str">
        <f ca="1">IFERROR((COUNTIFS(SWISSW!$I:$I,MATCHUP!$A100,SWISSW!$J:$J,MATCHUP!AY$1,SWISSW!$F:$F,"Won")+COUNTIFS(SWISSW!$I:$I,MATCHUP!AY$1,SWISSW!$J:$J,MATCHUP!$A100,SWISSW!$F:$F,"Lost"))/(COUNTIFS(SWISSW!$I:$I,MATCHUP!$A100,SWISSW!$J:$J,MATCHUP!AY$1)-COUNTIFS(SWISSW!$I:$I,MATCHUP!$A100,SWISSW!$J:$J,MATCHUP!AY$1,SWISSW!$F:$F,"Draw")+COUNTIFS(SWISSW!$I:$I,MATCHUP!AY$1,SWISSW!$J:$J,MATCHUP!$A100)-COUNTIFS(SWISSW!$I:$I,MATCHUP!AY$1,SWISSW!$J:$J,MATCHUP!$A100,SWISSW!$F:$F,"Draw")),"-")</f>
        <v>-</v>
      </c>
      <c r="AZ100" s="5" t="str">
        <f ca="1">IFERROR((COUNTIFS(SWISSW!$I:$I,MATCHUP!$A100,SWISSW!$J:$J,MATCHUP!AZ$1,SWISSW!$F:$F,"Won")+COUNTIFS(SWISSW!$I:$I,MATCHUP!AZ$1,SWISSW!$J:$J,MATCHUP!$A100,SWISSW!$F:$F,"Lost"))/(COUNTIFS(SWISSW!$I:$I,MATCHUP!$A100,SWISSW!$J:$J,MATCHUP!AZ$1)-COUNTIFS(SWISSW!$I:$I,MATCHUP!$A100,SWISSW!$J:$J,MATCHUP!AZ$1,SWISSW!$F:$F,"Draw")+COUNTIFS(SWISSW!$I:$I,MATCHUP!AZ$1,SWISSW!$J:$J,MATCHUP!$A100)-COUNTIFS(SWISSW!$I:$I,MATCHUP!AZ$1,SWISSW!$J:$J,MATCHUP!$A100,SWISSW!$F:$F,"Draw")),"-")</f>
        <v>-</v>
      </c>
      <c r="BA100" s="5" t="str">
        <f ca="1">IFERROR((COUNTIFS(SWISSW!$I:$I,MATCHUP!$A100,SWISSW!$J:$J,MATCHUP!BA$1,SWISSW!$F:$F,"Won")+COUNTIFS(SWISSW!$I:$I,MATCHUP!BA$1,SWISSW!$J:$J,MATCHUP!$A100,SWISSW!$F:$F,"Lost"))/(COUNTIFS(SWISSW!$I:$I,MATCHUP!$A100,SWISSW!$J:$J,MATCHUP!BA$1)-COUNTIFS(SWISSW!$I:$I,MATCHUP!$A100,SWISSW!$J:$J,MATCHUP!BA$1,SWISSW!$F:$F,"Draw")+COUNTIFS(SWISSW!$I:$I,MATCHUP!BA$1,SWISSW!$J:$J,MATCHUP!$A100)-COUNTIFS(SWISSW!$I:$I,MATCHUP!BA$1,SWISSW!$J:$J,MATCHUP!$A100,SWISSW!$F:$F,"Draw")),"-")</f>
        <v>-</v>
      </c>
      <c r="BB100" s="5" t="str">
        <f ca="1">IFERROR((COUNTIFS(SWISSW!$I:$I,MATCHUP!$A100,SWISSW!$J:$J,MATCHUP!BB$1,SWISSW!$F:$F,"Won")+COUNTIFS(SWISSW!$I:$I,MATCHUP!BB$1,SWISSW!$J:$J,MATCHUP!$A100,SWISSW!$F:$F,"Lost"))/(COUNTIFS(SWISSW!$I:$I,MATCHUP!$A100,SWISSW!$J:$J,MATCHUP!BB$1)-COUNTIFS(SWISSW!$I:$I,MATCHUP!$A100,SWISSW!$J:$J,MATCHUP!BB$1,SWISSW!$F:$F,"Draw")+COUNTIFS(SWISSW!$I:$I,MATCHUP!BB$1,SWISSW!$J:$J,MATCHUP!$A100)-COUNTIFS(SWISSW!$I:$I,MATCHUP!BB$1,SWISSW!$J:$J,MATCHUP!$A100,SWISSW!$F:$F,"Draw")),"-")</f>
        <v>-</v>
      </c>
      <c r="BC100" s="5" t="str">
        <f ca="1">IFERROR((COUNTIFS(SWISSW!$I:$I,MATCHUP!$A100,SWISSW!$J:$J,MATCHUP!BC$1,SWISSW!$F:$F,"Won")+COUNTIFS(SWISSW!$I:$I,MATCHUP!BC$1,SWISSW!$J:$J,MATCHUP!$A100,SWISSW!$F:$F,"Lost"))/(COUNTIFS(SWISSW!$I:$I,MATCHUP!$A100,SWISSW!$J:$J,MATCHUP!BC$1)-COUNTIFS(SWISSW!$I:$I,MATCHUP!$A100,SWISSW!$J:$J,MATCHUP!BC$1,SWISSW!$F:$F,"Draw")+COUNTIFS(SWISSW!$I:$I,MATCHUP!BC$1,SWISSW!$J:$J,MATCHUP!$A100)-COUNTIFS(SWISSW!$I:$I,MATCHUP!BC$1,SWISSW!$J:$J,MATCHUP!$A100,SWISSW!$F:$F,"Draw")),"-")</f>
        <v>-</v>
      </c>
      <c r="BD100" s="5" t="str">
        <f ca="1">IFERROR((COUNTIFS(SWISSW!$I:$I,MATCHUP!$A100,SWISSW!$J:$J,MATCHUP!BD$1,SWISSW!$F:$F,"Won")+COUNTIFS(SWISSW!$I:$I,MATCHUP!BD$1,SWISSW!$J:$J,MATCHUP!$A100,SWISSW!$F:$F,"Lost"))/(COUNTIFS(SWISSW!$I:$I,MATCHUP!$A100,SWISSW!$J:$J,MATCHUP!BD$1)-COUNTIFS(SWISSW!$I:$I,MATCHUP!$A100,SWISSW!$J:$J,MATCHUP!BD$1,SWISSW!$F:$F,"Draw")+COUNTIFS(SWISSW!$I:$I,MATCHUP!BD$1,SWISSW!$J:$J,MATCHUP!$A100)-COUNTIFS(SWISSW!$I:$I,MATCHUP!BD$1,SWISSW!$J:$J,MATCHUP!$A100,SWISSW!$F:$F,"Draw")),"-")</f>
        <v>-</v>
      </c>
      <c r="BE100" s="5" t="str">
        <f ca="1">IFERROR((COUNTIFS(SWISSW!$I:$I,MATCHUP!$A100,SWISSW!$J:$J,MATCHUP!BE$1,SWISSW!$F:$F,"Won")+COUNTIFS(SWISSW!$I:$I,MATCHUP!BE$1,SWISSW!$J:$J,MATCHUP!$A100,SWISSW!$F:$F,"Lost"))/(COUNTIFS(SWISSW!$I:$I,MATCHUP!$A100,SWISSW!$J:$J,MATCHUP!BE$1)-COUNTIFS(SWISSW!$I:$I,MATCHUP!$A100,SWISSW!$J:$J,MATCHUP!BE$1,SWISSW!$F:$F,"Draw")+COUNTIFS(SWISSW!$I:$I,MATCHUP!BE$1,SWISSW!$J:$J,MATCHUP!$A100)-COUNTIFS(SWISSW!$I:$I,MATCHUP!BE$1,SWISSW!$J:$J,MATCHUP!$A100,SWISSW!$F:$F,"Draw")),"-")</f>
        <v>-</v>
      </c>
      <c r="BF100" s="5" t="str">
        <f ca="1">IFERROR((COUNTIFS(SWISSW!$I:$I,MATCHUP!$A100,SWISSW!$J:$J,MATCHUP!BF$1,SWISSW!$F:$F,"Won")+COUNTIFS(SWISSW!$I:$I,MATCHUP!BF$1,SWISSW!$J:$J,MATCHUP!$A100,SWISSW!$F:$F,"Lost"))/(COUNTIFS(SWISSW!$I:$I,MATCHUP!$A100,SWISSW!$J:$J,MATCHUP!BF$1)-COUNTIFS(SWISSW!$I:$I,MATCHUP!$A100,SWISSW!$J:$J,MATCHUP!BF$1,SWISSW!$F:$F,"Draw")+COUNTIFS(SWISSW!$I:$I,MATCHUP!BF$1,SWISSW!$J:$J,MATCHUP!$A100)-COUNTIFS(SWISSW!$I:$I,MATCHUP!BF$1,SWISSW!$J:$J,MATCHUP!$A100,SWISSW!$F:$F,"Draw")),"-")</f>
        <v>-</v>
      </c>
      <c r="BG100" s="5" t="str">
        <f ca="1">IFERROR((COUNTIFS(SWISSW!$I:$I,MATCHUP!$A100,SWISSW!$J:$J,MATCHUP!BG$1,SWISSW!$F:$F,"Won")+COUNTIFS(SWISSW!$I:$I,MATCHUP!BG$1,SWISSW!$J:$J,MATCHUP!$A100,SWISSW!$F:$F,"Lost"))/(COUNTIFS(SWISSW!$I:$I,MATCHUP!$A100,SWISSW!$J:$J,MATCHUP!BG$1)-COUNTIFS(SWISSW!$I:$I,MATCHUP!$A100,SWISSW!$J:$J,MATCHUP!BG$1,SWISSW!$F:$F,"Draw")+COUNTIFS(SWISSW!$I:$I,MATCHUP!BG$1,SWISSW!$J:$J,MATCHUP!$A100)-COUNTIFS(SWISSW!$I:$I,MATCHUP!BG$1,SWISSW!$J:$J,MATCHUP!$A100,SWISSW!$F:$F,"Draw")),"-")</f>
        <v>-</v>
      </c>
      <c r="BH100" s="5" t="str">
        <f ca="1">IFERROR((COUNTIFS(SWISSW!$I:$I,MATCHUP!$A100,SWISSW!$J:$J,MATCHUP!BH$1,SWISSW!$F:$F,"Won")+COUNTIFS(SWISSW!$I:$I,MATCHUP!BH$1,SWISSW!$J:$J,MATCHUP!$A100,SWISSW!$F:$F,"Lost"))/(COUNTIFS(SWISSW!$I:$I,MATCHUP!$A100,SWISSW!$J:$J,MATCHUP!BH$1)-COUNTIFS(SWISSW!$I:$I,MATCHUP!$A100,SWISSW!$J:$J,MATCHUP!BH$1,SWISSW!$F:$F,"Draw")+COUNTIFS(SWISSW!$I:$I,MATCHUP!BH$1,SWISSW!$J:$J,MATCHUP!$A100)-COUNTIFS(SWISSW!$I:$I,MATCHUP!BH$1,SWISSW!$J:$J,MATCHUP!$A100,SWISSW!$F:$F,"Draw")),"-")</f>
        <v>-</v>
      </c>
      <c r="BI100" s="5" t="str">
        <f ca="1">IFERROR((COUNTIFS(SWISSW!$I:$I,MATCHUP!$A100,SWISSW!$J:$J,MATCHUP!BI$1,SWISSW!$F:$F,"Won")+COUNTIFS(SWISSW!$I:$I,MATCHUP!BI$1,SWISSW!$J:$J,MATCHUP!$A100,SWISSW!$F:$F,"Lost"))/(COUNTIFS(SWISSW!$I:$I,MATCHUP!$A100,SWISSW!$J:$J,MATCHUP!BI$1)-COUNTIFS(SWISSW!$I:$I,MATCHUP!$A100,SWISSW!$J:$J,MATCHUP!BI$1,SWISSW!$F:$F,"Draw")+COUNTIFS(SWISSW!$I:$I,MATCHUP!BI$1,SWISSW!$J:$J,MATCHUP!$A100)-COUNTIFS(SWISSW!$I:$I,MATCHUP!BI$1,SWISSW!$J:$J,MATCHUP!$A100,SWISSW!$F:$F,"Draw")),"-")</f>
        <v>-</v>
      </c>
      <c r="BJ100" s="5" t="str">
        <f ca="1">IFERROR((COUNTIFS(SWISSW!$I:$I,MATCHUP!$A100,SWISSW!$J:$J,MATCHUP!BJ$1,SWISSW!$F:$F,"Won")+COUNTIFS(SWISSW!$I:$I,MATCHUP!BJ$1,SWISSW!$J:$J,MATCHUP!$A100,SWISSW!$F:$F,"Lost"))/(COUNTIFS(SWISSW!$I:$I,MATCHUP!$A100,SWISSW!$J:$J,MATCHUP!BJ$1)-COUNTIFS(SWISSW!$I:$I,MATCHUP!$A100,SWISSW!$J:$J,MATCHUP!BJ$1,SWISSW!$F:$F,"Draw")+COUNTIFS(SWISSW!$I:$I,MATCHUP!BJ$1,SWISSW!$J:$J,MATCHUP!$A100)-COUNTIFS(SWISSW!$I:$I,MATCHUP!BJ$1,SWISSW!$J:$J,MATCHUP!$A100,SWISSW!$F:$F,"Draw")),"-")</f>
        <v>-</v>
      </c>
      <c r="BK100" s="5" t="str">
        <f ca="1">IFERROR((COUNTIFS(SWISSW!$I:$I,MATCHUP!$A100,SWISSW!$J:$J,MATCHUP!BK$1,SWISSW!$F:$F,"Won")+COUNTIFS(SWISSW!$I:$I,MATCHUP!BK$1,SWISSW!$J:$J,MATCHUP!$A100,SWISSW!$F:$F,"Lost"))/(COUNTIFS(SWISSW!$I:$I,MATCHUP!$A100,SWISSW!$J:$J,MATCHUP!BK$1)-COUNTIFS(SWISSW!$I:$I,MATCHUP!$A100,SWISSW!$J:$J,MATCHUP!BK$1,SWISSW!$F:$F,"Draw")+COUNTIFS(SWISSW!$I:$I,MATCHUP!BK$1,SWISSW!$J:$J,MATCHUP!$A100)-COUNTIFS(SWISSW!$I:$I,MATCHUP!BK$1,SWISSW!$J:$J,MATCHUP!$A100,SWISSW!$F:$F,"Draw")),"-")</f>
        <v>-</v>
      </c>
      <c r="BL100" s="5" t="str">
        <f ca="1">IFERROR((COUNTIFS(SWISSW!$I:$I,MATCHUP!$A100,SWISSW!$J:$J,MATCHUP!BL$1,SWISSW!$F:$F,"Won")+COUNTIFS(SWISSW!$I:$I,MATCHUP!BL$1,SWISSW!$J:$J,MATCHUP!$A100,SWISSW!$F:$F,"Lost"))/(COUNTIFS(SWISSW!$I:$I,MATCHUP!$A100,SWISSW!$J:$J,MATCHUP!BL$1)-COUNTIFS(SWISSW!$I:$I,MATCHUP!$A100,SWISSW!$J:$J,MATCHUP!BL$1,SWISSW!$F:$F,"Draw")+COUNTIFS(SWISSW!$I:$I,MATCHUP!BL$1,SWISSW!$J:$J,MATCHUP!$A100)-COUNTIFS(SWISSW!$I:$I,MATCHUP!BL$1,SWISSW!$J:$J,MATCHUP!$A100,SWISSW!$F:$F,"Draw")),"-")</f>
        <v>-</v>
      </c>
      <c r="BM100" s="5" t="str">
        <f ca="1">IFERROR((COUNTIFS(SWISSW!$I:$I,MATCHUP!$A100,SWISSW!$J:$J,MATCHUP!BM$1,SWISSW!$F:$F,"Won")+COUNTIFS(SWISSW!$I:$I,MATCHUP!BM$1,SWISSW!$J:$J,MATCHUP!$A100,SWISSW!$F:$F,"Lost"))/(COUNTIFS(SWISSW!$I:$I,MATCHUP!$A100,SWISSW!$J:$J,MATCHUP!BM$1)-COUNTIFS(SWISSW!$I:$I,MATCHUP!$A100,SWISSW!$J:$J,MATCHUP!BM$1,SWISSW!$F:$F,"Draw")+COUNTIFS(SWISSW!$I:$I,MATCHUP!BM$1,SWISSW!$J:$J,MATCHUP!$A100)-COUNTIFS(SWISSW!$I:$I,MATCHUP!BM$1,SWISSW!$J:$J,MATCHUP!$A100,SWISSW!$F:$F,"Draw")),"-")</f>
        <v>-</v>
      </c>
      <c r="BN100" s="5" t="str">
        <f ca="1">IFERROR((COUNTIFS(SWISSW!$I:$I,MATCHUP!$A100,SWISSW!$J:$J,MATCHUP!BN$1,SWISSW!$F:$F,"Won")+COUNTIFS(SWISSW!$I:$I,MATCHUP!BN$1,SWISSW!$J:$J,MATCHUP!$A100,SWISSW!$F:$F,"Lost"))/(COUNTIFS(SWISSW!$I:$I,MATCHUP!$A100,SWISSW!$J:$J,MATCHUP!BN$1)-COUNTIFS(SWISSW!$I:$I,MATCHUP!$A100,SWISSW!$J:$J,MATCHUP!BN$1,SWISSW!$F:$F,"Draw")+COUNTIFS(SWISSW!$I:$I,MATCHUP!BN$1,SWISSW!$J:$J,MATCHUP!$A100)-COUNTIFS(SWISSW!$I:$I,MATCHUP!BN$1,SWISSW!$J:$J,MATCHUP!$A100,SWISSW!$F:$F,"Draw")),"-")</f>
        <v>-</v>
      </c>
      <c r="BO100" s="5" t="str">
        <f ca="1">IFERROR((COUNTIFS(SWISSW!$I:$I,MATCHUP!$A100,SWISSW!$J:$J,MATCHUP!BO$1,SWISSW!$F:$F,"Won")+COUNTIFS(SWISSW!$I:$I,MATCHUP!BO$1,SWISSW!$J:$J,MATCHUP!$A100,SWISSW!$F:$F,"Lost"))/(COUNTIFS(SWISSW!$I:$I,MATCHUP!$A100,SWISSW!$J:$J,MATCHUP!BO$1)-COUNTIFS(SWISSW!$I:$I,MATCHUP!$A100,SWISSW!$J:$J,MATCHUP!BO$1,SWISSW!$F:$F,"Draw")+COUNTIFS(SWISSW!$I:$I,MATCHUP!BO$1,SWISSW!$J:$J,MATCHUP!$A100)-COUNTIFS(SWISSW!$I:$I,MATCHUP!BO$1,SWISSW!$J:$J,MATCHUP!$A100,SWISSW!$F:$F,"Draw")),"-")</f>
        <v>-</v>
      </c>
      <c r="BP100" s="5" t="str">
        <f ca="1">IFERROR((COUNTIFS(SWISSW!$I:$I,MATCHUP!$A100,SWISSW!$J:$J,MATCHUP!BP$1,SWISSW!$F:$F,"Won")+COUNTIFS(SWISSW!$I:$I,MATCHUP!BP$1,SWISSW!$J:$J,MATCHUP!$A100,SWISSW!$F:$F,"Lost"))/(COUNTIFS(SWISSW!$I:$I,MATCHUP!$A100,SWISSW!$J:$J,MATCHUP!BP$1)-COUNTIFS(SWISSW!$I:$I,MATCHUP!$A100,SWISSW!$J:$J,MATCHUP!BP$1,SWISSW!$F:$F,"Draw")+COUNTIFS(SWISSW!$I:$I,MATCHUP!BP$1,SWISSW!$J:$J,MATCHUP!$A100)-COUNTIFS(SWISSW!$I:$I,MATCHUP!BP$1,SWISSW!$J:$J,MATCHUP!$A100,SWISSW!$F:$F,"Draw")),"-")</f>
        <v>-</v>
      </c>
      <c r="BQ100" s="5" t="str">
        <f ca="1">IFERROR((COUNTIFS(SWISSW!$I:$I,MATCHUP!$A100,SWISSW!$J:$J,MATCHUP!BQ$1,SWISSW!$F:$F,"Won")+COUNTIFS(SWISSW!$I:$I,MATCHUP!BQ$1,SWISSW!$J:$J,MATCHUP!$A100,SWISSW!$F:$F,"Lost"))/(COUNTIFS(SWISSW!$I:$I,MATCHUP!$A100,SWISSW!$J:$J,MATCHUP!BQ$1)-COUNTIFS(SWISSW!$I:$I,MATCHUP!$A100,SWISSW!$J:$J,MATCHUP!BQ$1,SWISSW!$F:$F,"Draw")+COUNTIFS(SWISSW!$I:$I,MATCHUP!BQ$1,SWISSW!$J:$J,MATCHUP!$A100)-COUNTIFS(SWISSW!$I:$I,MATCHUP!BQ$1,SWISSW!$J:$J,MATCHUP!$A100,SWISSW!$F:$F,"Draw")),"-")</f>
        <v>-</v>
      </c>
      <c r="BR100" s="5" t="str">
        <f ca="1">IFERROR((COUNTIFS(SWISSW!$I:$I,MATCHUP!$A100,SWISSW!$J:$J,MATCHUP!BR$1,SWISSW!$F:$F,"Won")+COUNTIFS(SWISSW!$I:$I,MATCHUP!BR$1,SWISSW!$J:$J,MATCHUP!$A100,SWISSW!$F:$F,"Lost"))/(COUNTIFS(SWISSW!$I:$I,MATCHUP!$A100,SWISSW!$J:$J,MATCHUP!BR$1)-COUNTIFS(SWISSW!$I:$I,MATCHUP!$A100,SWISSW!$J:$J,MATCHUP!BR$1,SWISSW!$F:$F,"Draw")+COUNTIFS(SWISSW!$I:$I,MATCHUP!BR$1,SWISSW!$J:$J,MATCHUP!$A100)-COUNTIFS(SWISSW!$I:$I,MATCHUP!BR$1,SWISSW!$J:$J,MATCHUP!$A100,SWISSW!$F:$F,"Draw")),"-")</f>
        <v>-</v>
      </c>
      <c r="BS100" s="5" t="str">
        <f ca="1">IFERROR((COUNTIFS(SWISSW!$I:$I,MATCHUP!$A100,SWISSW!$J:$J,MATCHUP!BS$1,SWISSW!$F:$F,"Won")+COUNTIFS(SWISSW!$I:$I,MATCHUP!BS$1,SWISSW!$J:$J,MATCHUP!$A100,SWISSW!$F:$F,"Lost"))/(COUNTIFS(SWISSW!$I:$I,MATCHUP!$A100,SWISSW!$J:$J,MATCHUP!BS$1)-COUNTIFS(SWISSW!$I:$I,MATCHUP!$A100,SWISSW!$J:$J,MATCHUP!BS$1,SWISSW!$F:$F,"Draw")+COUNTIFS(SWISSW!$I:$I,MATCHUP!BS$1,SWISSW!$J:$J,MATCHUP!$A100)-COUNTIFS(SWISSW!$I:$I,MATCHUP!BS$1,SWISSW!$J:$J,MATCHUP!$A100,SWISSW!$F:$F,"Draw")),"-")</f>
        <v>-</v>
      </c>
      <c r="BT100" s="5" t="str">
        <f ca="1">IFERROR((COUNTIFS(SWISSW!$I:$I,MATCHUP!$A100,SWISSW!$J:$J,MATCHUP!BT$1,SWISSW!$F:$F,"Won")+COUNTIFS(SWISSW!$I:$I,MATCHUP!BT$1,SWISSW!$J:$J,MATCHUP!$A100,SWISSW!$F:$F,"Lost"))/(COUNTIFS(SWISSW!$I:$I,MATCHUP!$A100,SWISSW!$J:$J,MATCHUP!BT$1)-COUNTIFS(SWISSW!$I:$I,MATCHUP!$A100,SWISSW!$J:$J,MATCHUP!BT$1,SWISSW!$F:$F,"Draw")+COUNTIFS(SWISSW!$I:$I,MATCHUP!BT$1,SWISSW!$J:$J,MATCHUP!$A100)-COUNTIFS(SWISSW!$I:$I,MATCHUP!BT$1,SWISSW!$J:$J,MATCHUP!$A100,SWISSW!$F:$F,"Draw")),"-")</f>
        <v>-</v>
      </c>
      <c r="BU100" s="5" t="str">
        <f ca="1">IFERROR((COUNTIFS(SWISSW!$I:$I,MATCHUP!$A100,SWISSW!$J:$J,MATCHUP!BU$1,SWISSW!$F:$F,"Won")+COUNTIFS(SWISSW!$I:$I,MATCHUP!BU$1,SWISSW!$J:$J,MATCHUP!$A100,SWISSW!$F:$F,"Lost"))/(COUNTIFS(SWISSW!$I:$I,MATCHUP!$A100,SWISSW!$J:$J,MATCHUP!BU$1)-COUNTIFS(SWISSW!$I:$I,MATCHUP!$A100,SWISSW!$J:$J,MATCHUP!BU$1,SWISSW!$F:$F,"Draw")+COUNTIFS(SWISSW!$I:$I,MATCHUP!BU$1,SWISSW!$J:$J,MATCHUP!$A100)-COUNTIFS(SWISSW!$I:$I,MATCHUP!BU$1,SWISSW!$J:$J,MATCHUP!$A100,SWISSW!$F:$F,"Draw")),"-")</f>
        <v>-</v>
      </c>
      <c r="BV100" s="5" t="str">
        <f ca="1">IFERROR((COUNTIFS(SWISSW!$I:$I,MATCHUP!$A100,SWISSW!$J:$J,MATCHUP!BV$1,SWISSW!$F:$F,"Won")+COUNTIFS(SWISSW!$I:$I,MATCHUP!BV$1,SWISSW!$J:$J,MATCHUP!$A100,SWISSW!$F:$F,"Lost"))/(COUNTIFS(SWISSW!$I:$I,MATCHUP!$A100,SWISSW!$J:$J,MATCHUP!BV$1)-COUNTIFS(SWISSW!$I:$I,MATCHUP!$A100,SWISSW!$J:$J,MATCHUP!BV$1,SWISSW!$F:$F,"Draw")+COUNTIFS(SWISSW!$I:$I,MATCHUP!BV$1,SWISSW!$J:$J,MATCHUP!$A100)-COUNTIFS(SWISSW!$I:$I,MATCHUP!BV$1,SWISSW!$J:$J,MATCHUP!$A100,SWISSW!$F:$F,"Draw")),"-")</f>
        <v>-</v>
      </c>
      <c r="BW100" s="5" t="str">
        <f ca="1">IFERROR((COUNTIFS(SWISSW!$I:$I,MATCHUP!$A100,SWISSW!$J:$J,MATCHUP!BW$1,SWISSW!$F:$F,"Won")+COUNTIFS(SWISSW!$I:$I,MATCHUP!BW$1,SWISSW!$J:$J,MATCHUP!$A100,SWISSW!$F:$F,"Lost"))/(COUNTIFS(SWISSW!$I:$I,MATCHUP!$A100,SWISSW!$J:$J,MATCHUP!BW$1)-COUNTIFS(SWISSW!$I:$I,MATCHUP!$A100,SWISSW!$J:$J,MATCHUP!BW$1,SWISSW!$F:$F,"Draw")+COUNTIFS(SWISSW!$I:$I,MATCHUP!BW$1,SWISSW!$J:$J,MATCHUP!$A100)-COUNTIFS(SWISSW!$I:$I,MATCHUP!BW$1,SWISSW!$J:$J,MATCHUP!$A100,SWISSW!$F:$F,"Draw")),"-")</f>
        <v>-</v>
      </c>
      <c r="BX100" s="5" t="str">
        <f ca="1">IFERROR((COUNTIFS(SWISSW!$I:$I,MATCHUP!$A100,SWISSW!$J:$J,MATCHUP!BX$1,SWISSW!$F:$F,"Won")+COUNTIFS(SWISSW!$I:$I,MATCHUP!BX$1,SWISSW!$J:$J,MATCHUP!$A100,SWISSW!$F:$F,"Lost"))/(COUNTIFS(SWISSW!$I:$I,MATCHUP!$A100,SWISSW!$J:$J,MATCHUP!BX$1)-COUNTIFS(SWISSW!$I:$I,MATCHUP!$A100,SWISSW!$J:$J,MATCHUP!BX$1,SWISSW!$F:$F,"Draw")+COUNTIFS(SWISSW!$I:$I,MATCHUP!BX$1,SWISSW!$J:$J,MATCHUP!$A100)-COUNTIFS(SWISSW!$I:$I,MATCHUP!BX$1,SWISSW!$J:$J,MATCHUP!$A100,SWISSW!$F:$F,"Draw")),"-")</f>
        <v>-</v>
      </c>
      <c r="BY100" s="5" t="str">
        <f ca="1">IFERROR((COUNTIFS(SWISSW!$I:$I,MATCHUP!$A100,SWISSW!$J:$J,MATCHUP!BY$1,SWISSW!$F:$F,"Won")+COUNTIFS(SWISSW!$I:$I,MATCHUP!BY$1,SWISSW!$J:$J,MATCHUP!$A100,SWISSW!$F:$F,"Lost"))/(COUNTIFS(SWISSW!$I:$I,MATCHUP!$A100,SWISSW!$J:$J,MATCHUP!BY$1)-COUNTIFS(SWISSW!$I:$I,MATCHUP!$A100,SWISSW!$J:$J,MATCHUP!BY$1,SWISSW!$F:$F,"Draw")+COUNTIFS(SWISSW!$I:$I,MATCHUP!BY$1,SWISSW!$J:$J,MATCHUP!$A100)-COUNTIFS(SWISSW!$I:$I,MATCHUP!BY$1,SWISSW!$J:$J,MATCHUP!$A100,SWISSW!$F:$F,"Draw")),"-")</f>
        <v>-</v>
      </c>
      <c r="BZ100" s="5" t="str">
        <f ca="1">IFERROR((COUNTIFS(SWISSW!$I:$I,MATCHUP!$A100,SWISSW!$J:$J,MATCHUP!BZ$1,SWISSW!$F:$F,"Won")+COUNTIFS(SWISSW!$I:$I,MATCHUP!BZ$1,SWISSW!$J:$J,MATCHUP!$A100,SWISSW!$F:$F,"Lost"))/(COUNTIFS(SWISSW!$I:$I,MATCHUP!$A100,SWISSW!$J:$J,MATCHUP!BZ$1)-COUNTIFS(SWISSW!$I:$I,MATCHUP!$A100,SWISSW!$J:$J,MATCHUP!BZ$1,SWISSW!$F:$F,"Draw")+COUNTIFS(SWISSW!$I:$I,MATCHUP!BZ$1,SWISSW!$J:$J,MATCHUP!$A100)-COUNTIFS(SWISSW!$I:$I,MATCHUP!BZ$1,SWISSW!$J:$J,MATCHUP!$A100,SWISSW!$F:$F,"Draw")),"-")</f>
        <v>-</v>
      </c>
      <c r="CA100" s="5" t="str">
        <f ca="1">IFERROR((COUNTIFS(SWISSW!$I:$I,MATCHUP!$A100,SWISSW!$J:$J,MATCHUP!CA$1,SWISSW!$F:$F,"Won")+COUNTIFS(SWISSW!$I:$I,MATCHUP!CA$1,SWISSW!$J:$J,MATCHUP!$A100,SWISSW!$F:$F,"Lost"))/(COUNTIFS(SWISSW!$I:$I,MATCHUP!$A100,SWISSW!$J:$J,MATCHUP!CA$1)-COUNTIFS(SWISSW!$I:$I,MATCHUP!$A100,SWISSW!$J:$J,MATCHUP!CA$1,SWISSW!$F:$F,"Draw")+COUNTIFS(SWISSW!$I:$I,MATCHUP!CA$1,SWISSW!$J:$J,MATCHUP!$A100)-COUNTIFS(SWISSW!$I:$I,MATCHUP!CA$1,SWISSW!$J:$J,MATCHUP!$A100,SWISSW!$F:$F,"Draw")),"-")</f>
        <v>-</v>
      </c>
      <c r="CB100" s="5" t="str">
        <f ca="1">IFERROR((COUNTIFS(SWISSW!$I:$I,MATCHUP!$A100,SWISSW!$J:$J,MATCHUP!CB$1,SWISSW!$F:$F,"Won")+COUNTIFS(SWISSW!$I:$I,MATCHUP!CB$1,SWISSW!$J:$J,MATCHUP!$A100,SWISSW!$F:$F,"Lost"))/(COUNTIFS(SWISSW!$I:$I,MATCHUP!$A100,SWISSW!$J:$J,MATCHUP!CB$1)-COUNTIFS(SWISSW!$I:$I,MATCHUP!$A100,SWISSW!$J:$J,MATCHUP!CB$1,SWISSW!$F:$F,"Draw")+COUNTIFS(SWISSW!$I:$I,MATCHUP!CB$1,SWISSW!$J:$J,MATCHUP!$A100)-COUNTIFS(SWISSW!$I:$I,MATCHUP!CB$1,SWISSW!$J:$J,MATCHUP!$A100,SWISSW!$F:$F,"Draw")),"-")</f>
        <v>-</v>
      </c>
      <c r="CC100" s="5" t="str">
        <f ca="1">IFERROR((COUNTIFS(SWISSW!$I:$I,MATCHUP!$A100,SWISSW!$J:$J,MATCHUP!CC$1,SWISSW!$F:$F,"Won")+COUNTIFS(SWISSW!$I:$I,MATCHUP!CC$1,SWISSW!$J:$J,MATCHUP!$A100,SWISSW!$F:$F,"Lost"))/(COUNTIFS(SWISSW!$I:$I,MATCHUP!$A100,SWISSW!$J:$J,MATCHUP!CC$1)-COUNTIFS(SWISSW!$I:$I,MATCHUP!$A100,SWISSW!$J:$J,MATCHUP!CC$1,SWISSW!$F:$F,"Draw")+COUNTIFS(SWISSW!$I:$I,MATCHUP!CC$1,SWISSW!$J:$J,MATCHUP!$A100)-COUNTIFS(SWISSW!$I:$I,MATCHUP!CC$1,SWISSW!$J:$J,MATCHUP!$A100,SWISSW!$F:$F,"Draw")),"-")</f>
        <v>-</v>
      </c>
      <c r="CD100" s="5" t="str">
        <f ca="1">IFERROR((COUNTIFS(SWISSW!$I:$I,MATCHUP!$A100,SWISSW!$J:$J,MATCHUP!CD$1,SWISSW!$F:$F,"Won")+COUNTIFS(SWISSW!$I:$I,MATCHUP!CD$1,SWISSW!$J:$J,MATCHUP!$A100,SWISSW!$F:$F,"Lost"))/(COUNTIFS(SWISSW!$I:$I,MATCHUP!$A100,SWISSW!$J:$J,MATCHUP!CD$1)-COUNTIFS(SWISSW!$I:$I,MATCHUP!$A100,SWISSW!$J:$J,MATCHUP!CD$1,SWISSW!$F:$F,"Draw")+COUNTIFS(SWISSW!$I:$I,MATCHUP!CD$1,SWISSW!$J:$J,MATCHUP!$A100)-COUNTIFS(SWISSW!$I:$I,MATCHUP!CD$1,SWISSW!$J:$J,MATCHUP!$A100,SWISSW!$F:$F,"Draw")),"-")</f>
        <v>-</v>
      </c>
      <c r="CE100" s="5" t="str">
        <f ca="1">IFERROR((COUNTIFS(SWISSW!$I:$I,MATCHUP!$A100,SWISSW!$J:$J,MATCHUP!CE$1,SWISSW!$F:$F,"Won")+COUNTIFS(SWISSW!$I:$I,MATCHUP!CE$1,SWISSW!$J:$J,MATCHUP!$A100,SWISSW!$F:$F,"Lost"))/(COUNTIFS(SWISSW!$I:$I,MATCHUP!$A100,SWISSW!$J:$J,MATCHUP!CE$1)-COUNTIFS(SWISSW!$I:$I,MATCHUP!$A100,SWISSW!$J:$J,MATCHUP!CE$1,SWISSW!$F:$F,"Draw")+COUNTIFS(SWISSW!$I:$I,MATCHUP!CE$1,SWISSW!$J:$J,MATCHUP!$A100)-COUNTIFS(SWISSW!$I:$I,MATCHUP!CE$1,SWISSW!$J:$J,MATCHUP!$A100,SWISSW!$F:$F,"Draw")),"-")</f>
        <v>-</v>
      </c>
      <c r="CF100" s="5" t="str">
        <f ca="1">IFERROR((COUNTIFS(SWISSW!$I:$I,MATCHUP!$A100,SWISSW!$J:$J,MATCHUP!CF$1,SWISSW!$F:$F,"Won")+COUNTIFS(SWISSW!$I:$I,MATCHUP!CF$1,SWISSW!$J:$J,MATCHUP!$A100,SWISSW!$F:$F,"Lost"))/(COUNTIFS(SWISSW!$I:$I,MATCHUP!$A100,SWISSW!$J:$J,MATCHUP!CF$1)-COUNTIFS(SWISSW!$I:$I,MATCHUP!$A100,SWISSW!$J:$J,MATCHUP!CF$1,SWISSW!$F:$F,"Draw")+COUNTIFS(SWISSW!$I:$I,MATCHUP!CF$1,SWISSW!$J:$J,MATCHUP!$A100)-COUNTIFS(SWISSW!$I:$I,MATCHUP!CF$1,SWISSW!$J:$J,MATCHUP!$A100,SWISSW!$F:$F,"Draw")),"-")</f>
        <v>-</v>
      </c>
      <c r="CG100" s="5" t="str">
        <f ca="1">IFERROR((COUNTIFS(SWISSW!$I:$I,MATCHUP!$A100,SWISSW!$J:$J,MATCHUP!CG$1,SWISSW!$F:$F,"Won")+COUNTIFS(SWISSW!$I:$I,MATCHUP!CG$1,SWISSW!$J:$J,MATCHUP!$A100,SWISSW!$F:$F,"Lost"))/(COUNTIFS(SWISSW!$I:$I,MATCHUP!$A100,SWISSW!$J:$J,MATCHUP!CG$1)-COUNTIFS(SWISSW!$I:$I,MATCHUP!$A100,SWISSW!$J:$J,MATCHUP!CG$1,SWISSW!$F:$F,"Draw")+COUNTIFS(SWISSW!$I:$I,MATCHUP!CG$1,SWISSW!$J:$J,MATCHUP!$A100)-COUNTIFS(SWISSW!$I:$I,MATCHUP!CG$1,SWISSW!$J:$J,MATCHUP!$A100,SWISSW!$F:$F,"Draw")),"-")</f>
        <v>-</v>
      </c>
      <c r="CH100" s="5" t="str">
        <f ca="1">IFERROR((COUNTIFS(SWISSW!$I:$I,MATCHUP!$A100,SWISSW!$J:$J,MATCHUP!CH$1,SWISSW!$F:$F,"Won")+COUNTIFS(SWISSW!$I:$I,MATCHUP!CH$1,SWISSW!$J:$J,MATCHUP!$A100,SWISSW!$F:$F,"Lost"))/(COUNTIFS(SWISSW!$I:$I,MATCHUP!$A100,SWISSW!$J:$J,MATCHUP!CH$1)-COUNTIFS(SWISSW!$I:$I,MATCHUP!$A100,SWISSW!$J:$J,MATCHUP!CH$1,SWISSW!$F:$F,"Draw")+COUNTIFS(SWISSW!$I:$I,MATCHUP!CH$1,SWISSW!$J:$J,MATCHUP!$A100)-COUNTIFS(SWISSW!$I:$I,MATCHUP!CH$1,SWISSW!$J:$J,MATCHUP!$A100,SWISSW!$F:$F,"Draw")),"-")</f>
        <v>-</v>
      </c>
      <c r="CI100" s="5" t="str">
        <f ca="1">IFERROR((COUNTIFS(SWISSW!$I:$I,MATCHUP!$A100,SWISSW!$J:$J,MATCHUP!CI$1,SWISSW!$F:$F,"Won")+COUNTIFS(SWISSW!$I:$I,MATCHUP!CI$1,SWISSW!$J:$J,MATCHUP!$A100,SWISSW!$F:$F,"Lost"))/(COUNTIFS(SWISSW!$I:$I,MATCHUP!$A100,SWISSW!$J:$J,MATCHUP!CI$1)-COUNTIFS(SWISSW!$I:$I,MATCHUP!$A100,SWISSW!$J:$J,MATCHUP!CI$1,SWISSW!$F:$F,"Draw")+COUNTIFS(SWISSW!$I:$I,MATCHUP!CI$1,SWISSW!$J:$J,MATCHUP!$A100)-COUNTIFS(SWISSW!$I:$I,MATCHUP!CI$1,SWISSW!$J:$J,MATCHUP!$A100,SWISSW!$F:$F,"Draw")),"-")</f>
        <v>-</v>
      </c>
      <c r="CJ100" s="5" t="str">
        <f ca="1">IFERROR((COUNTIFS(SWISSW!$I:$I,MATCHUP!$A100,SWISSW!$J:$J,MATCHUP!CJ$1,SWISSW!$F:$F,"Won")+COUNTIFS(SWISSW!$I:$I,MATCHUP!CJ$1,SWISSW!$J:$J,MATCHUP!$A100,SWISSW!$F:$F,"Lost"))/(COUNTIFS(SWISSW!$I:$I,MATCHUP!$A100,SWISSW!$J:$J,MATCHUP!CJ$1)-COUNTIFS(SWISSW!$I:$I,MATCHUP!$A100,SWISSW!$J:$J,MATCHUP!CJ$1,SWISSW!$F:$F,"Draw")+COUNTIFS(SWISSW!$I:$I,MATCHUP!CJ$1,SWISSW!$J:$J,MATCHUP!$A100)-COUNTIFS(SWISSW!$I:$I,MATCHUP!CJ$1,SWISSW!$J:$J,MATCHUP!$A100,SWISSW!$F:$F,"Draw")),"-")</f>
        <v>-</v>
      </c>
      <c r="CK100" s="5" t="str">
        <f ca="1">IFERROR((COUNTIFS(SWISSW!$I:$I,MATCHUP!$A100,SWISSW!$J:$J,MATCHUP!CK$1,SWISSW!$F:$F,"Won")+COUNTIFS(SWISSW!$I:$I,MATCHUP!CK$1,SWISSW!$J:$J,MATCHUP!$A100,SWISSW!$F:$F,"Lost"))/(COUNTIFS(SWISSW!$I:$I,MATCHUP!$A100,SWISSW!$J:$J,MATCHUP!CK$1)-COUNTIFS(SWISSW!$I:$I,MATCHUP!$A100,SWISSW!$J:$J,MATCHUP!CK$1,SWISSW!$F:$F,"Draw")+COUNTIFS(SWISSW!$I:$I,MATCHUP!CK$1,SWISSW!$J:$J,MATCHUP!$A100)-COUNTIFS(SWISSW!$I:$I,MATCHUP!CK$1,SWISSW!$J:$J,MATCHUP!$A100,SWISSW!$F:$F,"Draw")),"-")</f>
        <v>-</v>
      </c>
      <c r="CL100" s="5" t="str">
        <f ca="1">IFERROR((COUNTIFS(SWISSW!$I:$I,MATCHUP!$A100,SWISSW!$J:$J,MATCHUP!CL$1,SWISSW!$F:$F,"Won")+COUNTIFS(SWISSW!$I:$I,MATCHUP!CL$1,SWISSW!$J:$J,MATCHUP!$A100,SWISSW!$F:$F,"Lost"))/(COUNTIFS(SWISSW!$I:$I,MATCHUP!$A100,SWISSW!$J:$J,MATCHUP!CL$1)-COUNTIFS(SWISSW!$I:$I,MATCHUP!$A100,SWISSW!$J:$J,MATCHUP!CL$1,SWISSW!$F:$F,"Draw")+COUNTIFS(SWISSW!$I:$I,MATCHUP!CL$1,SWISSW!$J:$J,MATCHUP!$A100)-COUNTIFS(SWISSW!$I:$I,MATCHUP!CL$1,SWISSW!$J:$J,MATCHUP!$A100,SWISSW!$F:$F,"Draw")),"-")</f>
        <v>-</v>
      </c>
      <c r="CM100" s="5" t="str">
        <f ca="1">IFERROR((COUNTIFS(SWISSW!$I:$I,MATCHUP!$A100,SWISSW!$J:$J,MATCHUP!CM$1,SWISSW!$F:$F,"Won")+COUNTIFS(SWISSW!$I:$I,MATCHUP!CM$1,SWISSW!$J:$J,MATCHUP!$A100,SWISSW!$F:$F,"Lost"))/(COUNTIFS(SWISSW!$I:$I,MATCHUP!$A100,SWISSW!$J:$J,MATCHUP!CM$1)-COUNTIFS(SWISSW!$I:$I,MATCHUP!$A100,SWISSW!$J:$J,MATCHUP!CM$1,SWISSW!$F:$F,"Draw")+COUNTIFS(SWISSW!$I:$I,MATCHUP!CM$1,SWISSW!$J:$J,MATCHUP!$A100)-COUNTIFS(SWISSW!$I:$I,MATCHUP!CM$1,SWISSW!$J:$J,MATCHUP!$A100,SWISSW!$F:$F,"Draw")),"-")</f>
        <v>-</v>
      </c>
      <c r="CN100" s="5" t="str">
        <f ca="1">IFERROR((COUNTIFS(SWISSW!$I:$I,MATCHUP!$A100,SWISSW!$J:$J,MATCHUP!CN$1,SWISSW!$F:$F,"Won")+COUNTIFS(SWISSW!$I:$I,MATCHUP!CN$1,SWISSW!$J:$J,MATCHUP!$A100,SWISSW!$F:$F,"Lost"))/(COUNTIFS(SWISSW!$I:$I,MATCHUP!$A100,SWISSW!$J:$J,MATCHUP!CN$1)-COUNTIFS(SWISSW!$I:$I,MATCHUP!$A100,SWISSW!$J:$J,MATCHUP!CN$1,SWISSW!$F:$F,"Draw")+COUNTIFS(SWISSW!$I:$I,MATCHUP!CN$1,SWISSW!$J:$J,MATCHUP!$A100)-COUNTIFS(SWISSW!$I:$I,MATCHUP!CN$1,SWISSW!$J:$J,MATCHUP!$A100,SWISSW!$F:$F,"Draw")),"-")</f>
        <v>-</v>
      </c>
      <c r="CO100" s="5" t="str">
        <f ca="1">IFERROR((COUNTIFS(SWISSW!$I:$I,MATCHUP!$A100,SWISSW!$J:$J,MATCHUP!CO$1,SWISSW!$F:$F,"Won")+COUNTIFS(SWISSW!$I:$I,MATCHUP!CO$1,SWISSW!$J:$J,MATCHUP!$A100,SWISSW!$F:$F,"Lost"))/(COUNTIFS(SWISSW!$I:$I,MATCHUP!$A100,SWISSW!$J:$J,MATCHUP!CO$1)-COUNTIFS(SWISSW!$I:$I,MATCHUP!$A100,SWISSW!$J:$J,MATCHUP!CO$1,SWISSW!$F:$F,"Draw")+COUNTIFS(SWISSW!$I:$I,MATCHUP!CO$1,SWISSW!$J:$J,MATCHUP!$A100)-COUNTIFS(SWISSW!$I:$I,MATCHUP!CO$1,SWISSW!$J:$J,MATCHUP!$A100,SWISSW!$F:$F,"Draw")),"-")</f>
        <v>-</v>
      </c>
      <c r="CP100" s="5" t="str">
        <f ca="1">IFERROR((COUNTIFS(SWISSW!$I:$I,MATCHUP!$A100,SWISSW!$J:$J,MATCHUP!CP$1,SWISSW!$F:$F,"Won")+COUNTIFS(SWISSW!$I:$I,MATCHUP!CP$1,SWISSW!$J:$J,MATCHUP!$A100,SWISSW!$F:$F,"Lost"))/(COUNTIFS(SWISSW!$I:$I,MATCHUP!$A100,SWISSW!$J:$J,MATCHUP!CP$1)-COUNTIFS(SWISSW!$I:$I,MATCHUP!$A100,SWISSW!$J:$J,MATCHUP!CP$1,SWISSW!$F:$F,"Draw")+COUNTIFS(SWISSW!$I:$I,MATCHUP!CP$1,SWISSW!$J:$J,MATCHUP!$A100)-COUNTIFS(SWISSW!$I:$I,MATCHUP!CP$1,SWISSW!$J:$J,MATCHUP!$A100,SWISSW!$F:$F,"Draw")),"-")</f>
        <v>-</v>
      </c>
      <c r="CQ100" s="5" t="str">
        <f ca="1">IFERROR((COUNTIFS(SWISSW!$I:$I,MATCHUP!$A100,SWISSW!$J:$J,MATCHUP!CQ$1,SWISSW!$F:$F,"Won")+COUNTIFS(SWISSW!$I:$I,MATCHUP!CQ$1,SWISSW!$J:$J,MATCHUP!$A100,SWISSW!$F:$F,"Lost"))/(COUNTIFS(SWISSW!$I:$I,MATCHUP!$A100,SWISSW!$J:$J,MATCHUP!CQ$1)-COUNTIFS(SWISSW!$I:$I,MATCHUP!$A100,SWISSW!$J:$J,MATCHUP!CQ$1,SWISSW!$F:$F,"Draw")+COUNTIFS(SWISSW!$I:$I,MATCHUP!CQ$1,SWISSW!$J:$J,MATCHUP!$A100)-COUNTIFS(SWISSW!$I:$I,MATCHUP!CQ$1,SWISSW!$J:$J,MATCHUP!$A100,SWISSW!$F:$F,"Draw")),"-")</f>
        <v>-</v>
      </c>
      <c r="CR100" s="5" t="str">
        <f ca="1">IFERROR((COUNTIFS(SWISSW!$I:$I,MATCHUP!$A100,SWISSW!$J:$J,MATCHUP!CR$1,SWISSW!$F:$F,"Won")+COUNTIFS(SWISSW!$I:$I,MATCHUP!CR$1,SWISSW!$J:$J,MATCHUP!$A100,SWISSW!$F:$F,"Lost"))/(COUNTIFS(SWISSW!$I:$I,MATCHUP!$A100,SWISSW!$J:$J,MATCHUP!CR$1)-COUNTIFS(SWISSW!$I:$I,MATCHUP!$A100,SWISSW!$J:$J,MATCHUP!CR$1,SWISSW!$F:$F,"Draw")+COUNTIFS(SWISSW!$I:$I,MATCHUP!CR$1,SWISSW!$J:$J,MATCHUP!$A100)-COUNTIFS(SWISSW!$I:$I,MATCHUP!CR$1,SWISSW!$J:$J,MATCHUP!$A100,SWISSW!$F:$F,"Draw")),"-")</f>
        <v>-</v>
      </c>
      <c r="CS100" s="5" t="str">
        <f ca="1">IFERROR((COUNTIFS(SWISSW!$I:$I,MATCHUP!$A100,SWISSW!$J:$J,MATCHUP!CS$1,SWISSW!$F:$F,"Won")+COUNTIFS(SWISSW!$I:$I,MATCHUP!CS$1,SWISSW!$J:$J,MATCHUP!$A100,SWISSW!$F:$F,"Lost"))/(COUNTIFS(SWISSW!$I:$I,MATCHUP!$A100,SWISSW!$J:$J,MATCHUP!CS$1)-COUNTIFS(SWISSW!$I:$I,MATCHUP!$A100,SWISSW!$J:$J,MATCHUP!CS$1,SWISSW!$F:$F,"Draw")+COUNTIFS(SWISSW!$I:$I,MATCHUP!CS$1,SWISSW!$J:$J,MATCHUP!$A100)-COUNTIFS(SWISSW!$I:$I,MATCHUP!CS$1,SWISSW!$J:$J,MATCHUP!$A100,SWISSW!$F:$F,"Draw")),"-")</f>
        <v>-</v>
      </c>
      <c r="CT100" s="5" t="str">
        <f ca="1">IFERROR((COUNTIFS(SWISSW!$I:$I,MATCHUP!$A100,SWISSW!$J:$J,MATCHUP!CT$1,SWISSW!$F:$F,"Won")+COUNTIFS(SWISSW!$I:$I,MATCHUP!CT$1,SWISSW!$J:$J,MATCHUP!$A100,SWISSW!$F:$F,"Lost"))/(COUNTIFS(SWISSW!$I:$I,MATCHUP!$A100,SWISSW!$J:$J,MATCHUP!CT$1)-COUNTIFS(SWISSW!$I:$I,MATCHUP!$A100,SWISSW!$J:$J,MATCHUP!CT$1,SWISSW!$F:$F,"Draw")+COUNTIFS(SWISSW!$I:$I,MATCHUP!CT$1,SWISSW!$J:$J,MATCHUP!$A100)-COUNTIFS(SWISSW!$I:$I,MATCHUP!CT$1,SWISSW!$J:$J,MATCHUP!$A100,SWISSW!$F:$F,"Draw")),"-")</f>
        <v>-</v>
      </c>
      <c r="CU100" s="5" t="str">
        <f ca="1">IFERROR((COUNTIFS(SWISSW!$I:$I,MATCHUP!$A100,SWISSW!$J:$J,MATCHUP!CU$1,SWISSW!$F:$F,"Won")+COUNTIFS(SWISSW!$I:$I,MATCHUP!CU$1,SWISSW!$J:$J,MATCHUP!$A100,SWISSW!$F:$F,"Lost"))/(COUNTIFS(SWISSW!$I:$I,MATCHUP!$A100,SWISSW!$J:$J,MATCHUP!CU$1)-COUNTIFS(SWISSW!$I:$I,MATCHUP!$A100,SWISSW!$J:$J,MATCHUP!CU$1,SWISSW!$F:$F,"Draw")+COUNTIFS(SWISSW!$I:$I,MATCHUP!CU$1,SWISSW!$J:$J,MATCHUP!$A100)-COUNTIFS(SWISSW!$I:$I,MATCHUP!CU$1,SWISSW!$J:$J,MATCHUP!$A100,SWISSW!$F:$F,"Draw")),"-")</f>
        <v>-</v>
      </c>
      <c r="CV100" s="5" t="str">
        <f ca="1">IFERROR((COUNTIFS(SWISSW!$I:$I,MATCHUP!$A100,SWISSW!$J:$J,MATCHUP!CV$1,SWISSW!$F:$F,"Won")+COUNTIFS(SWISSW!$I:$I,MATCHUP!CV$1,SWISSW!$J:$J,MATCHUP!$A100,SWISSW!$F:$F,"Lost"))/(COUNTIFS(SWISSW!$I:$I,MATCHUP!$A100,SWISSW!$J:$J,MATCHUP!CV$1)-COUNTIFS(SWISSW!$I:$I,MATCHUP!$A100,SWISSW!$J:$J,MATCHUP!CV$1,SWISSW!$F:$F,"Draw")+COUNTIFS(SWISSW!$I:$I,MATCHUP!CV$1,SWISSW!$J:$J,MATCHUP!$A100)-COUNTIFS(SWISSW!$I:$I,MATCHUP!CV$1,SWISSW!$J:$J,MATCHUP!$A100,SWISSW!$F:$F,"Draw")),"-")</f>
        <v>-</v>
      </c>
    </row>
  </sheetData>
  <conditionalFormatting sqref="B2:CV100">
    <cfRule type="colorScale" priority="5">
      <colorScale>
        <cfvo type="num" val="0"/>
        <cfvo type="num" val="0.5"/>
        <cfvo type="num" val="1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WININTURNS_C2</vt:lpstr>
      <vt:lpstr>WININTURNS_C</vt:lpstr>
      <vt:lpstr>WININTURNS_VS</vt:lpstr>
      <vt:lpstr>SPICERACKDB</vt:lpstr>
      <vt:lpstr>METABREAK</vt:lpstr>
      <vt:lpstr>META</vt:lpstr>
      <vt:lpstr>WINRATE</vt:lpstr>
      <vt:lpstr>SWISSW</vt:lpstr>
      <vt:lpstr>MATCHUP</vt:lpstr>
      <vt:lpstr>MTT DRAW</vt:lpstr>
      <vt:lpstr>WINS_NO_MIRROR</vt:lpstr>
      <vt:lpstr>MTT WIN</vt:lpstr>
      <vt:lpstr>CUTSTANDING</vt:lpstr>
      <vt:lpstr>LASTSTANDINGS</vt:lpstr>
      <vt:lpstr>MATCHUP_ABS</vt:lpstr>
      <vt:lpstr>DRAWS</vt:lpstr>
      <vt:lpstr>WININTURNS</vt:lpstr>
      <vt:lpstr>MTT WINNOMIRPER</vt:lpstr>
      <vt:lpstr>MTT CHECKCOUNT</vt:lpstr>
      <vt:lpstr>TOTAL_MATCHUP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Aureliano Rossi</dc:creator>
  <cp:lastModifiedBy>ROSSI, ALESSANDRO</cp:lastModifiedBy>
  <cp:lastPrinted>2024-03-24T14:01:49Z</cp:lastPrinted>
  <dcterms:created xsi:type="dcterms:W3CDTF">2024-03-23T16:52:02Z</dcterms:created>
  <dcterms:modified xsi:type="dcterms:W3CDTF">2025-07-08T15:45:36Z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864bb8-b671-4bed-ba85-9478127ab5e9_Enabled">
    <vt:lpwstr>true</vt:lpwstr>
  </property>
  <property fmtid="{D5CDD505-2E9C-101B-9397-08002B2CF9AE}" pid="3" name="MSIP_Label_b7864bb8-b671-4bed-ba85-9478127ab5e9_SetDate">
    <vt:lpwstr>2024-03-23T16:53:21Z</vt:lpwstr>
  </property>
  <property fmtid="{D5CDD505-2E9C-101B-9397-08002B2CF9AE}" pid="4" name="MSIP_Label_b7864bb8-b671-4bed-ba85-9478127ab5e9_Method">
    <vt:lpwstr>Standard</vt:lpwstr>
  </property>
  <property fmtid="{D5CDD505-2E9C-101B-9397-08002B2CF9AE}" pid="5" name="MSIP_Label_b7864bb8-b671-4bed-ba85-9478127ab5e9_Name">
    <vt:lpwstr>Confidential – 2023</vt:lpwstr>
  </property>
  <property fmtid="{D5CDD505-2E9C-101B-9397-08002B2CF9AE}" pid="6" name="MSIP_Label_b7864bb8-b671-4bed-ba85-9478127ab5e9_SiteId">
    <vt:lpwstr>36839a65-7f3f-4bac-9ea4-f571f10a9a03</vt:lpwstr>
  </property>
  <property fmtid="{D5CDD505-2E9C-101B-9397-08002B2CF9AE}" pid="7" name="MSIP_Label_b7864bb8-b671-4bed-ba85-9478127ab5e9_ActionId">
    <vt:lpwstr>97b17c86-a618-455c-b396-822174bc3da4</vt:lpwstr>
  </property>
  <property fmtid="{D5CDD505-2E9C-101B-9397-08002B2CF9AE}" pid="8" name="MSIP_Label_b7864bb8-b671-4bed-ba85-9478127ab5e9_ContentBits">
    <vt:lpwstr>0</vt:lpwstr>
  </property>
</Properties>
</file>